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4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0" yWindow="0" windowWidth="20610" windowHeight="8130" activeTab="6"/>
  </bookViews>
  <sheets>
    <sheet name="People and Organizations" sheetId="7" r:id="rId1"/>
    <sheet name="Dataset Citation" sheetId="1" r:id="rId2"/>
    <sheet name="Sampling Features" sheetId="2" r:id="rId3"/>
    <sheet name="Related Features (optional)" sheetId="9" r:id="rId4"/>
    <sheet name="Methods" sheetId="8" r:id="rId5"/>
    <sheet name="Variables" sheetId="12" r:id="rId6"/>
    <sheet name="Results Description" sheetId="4" r:id="rId7"/>
    <sheet name="Data Values" sheetId="5" r:id="rId8"/>
    <sheet name="YODA Blocks" sheetId="11" r:id="rId9"/>
    <sheet name="YODA File" sheetId="6" r:id="rId10"/>
    <sheet name="YODA File - Clean" sheetId="10" r:id="rId11"/>
    <sheet name="Controlled Vocabularies" sheetId="3" r:id="rId12"/>
  </sheets>
  <definedNames>
    <definedName name="_xlnm._FilterDatabase" localSheetId="9" hidden="1">'YODA Blocks'!$B$3:$B$13</definedName>
    <definedName name="_xlnm._FilterDatabase" localSheetId="10" hidden="1">'YODA File - Clean'!$A$1:$A$2384</definedName>
    <definedName name="Boolean">INDEX(ControlledVocabularies[Boolean],1,1):INDEX(ControlledVocabularies[Boolean],COUNTA(ControlledVocabularies[Boolean]))</definedName>
    <definedName name="CitationDOI">'Dataset Citation'!$B$13</definedName>
    <definedName name="CitationInformation">'Dataset Citation'!$B$9:$B$16</definedName>
    <definedName name="CitationLink">'Dataset Citation'!$B$14</definedName>
    <definedName name="CitationTitle">'Dataset Citation'!$B$10</definedName>
    <definedName name="DatasetAbstract">'Dataset Citation'!$B$8</definedName>
    <definedName name="DatasetCitationRelationship">'Dataset Citation'!$B$9</definedName>
    <definedName name="DatasetCode">'Dataset Citation'!$B$6</definedName>
    <definedName name="DatasetTitle">'Dataset Citation'!$B$7</definedName>
    <definedName name="DatasetType">'Dataset Citation'!$B$5</definedName>
    <definedName name="DataSetTypeCV">INDEX(ControlledVocabularies[DataSetTypeCV],1,1):INDEX(ControlledVocabularies[DataSetTypeCV],COUNTA(ControlledVocabularies[DataSetTypeCV]))</definedName>
    <definedName name="DatasetUUID">'Dataset Citation'!$B$4</definedName>
    <definedName name="ElevationDatum">'Sampling Features'!$B$7</definedName>
    <definedName name="ElevationDatumCV">INDEX(ControlledVocabularies[ElevationDatumCV],1,1):INDEX(ControlledVocabularies[ElevationDatumCV],COUNTA(ControlledVocabularies[ElevationDatumCV]))</definedName>
    <definedName name="FeatureCodes">INDEX(SamplingFeatures[Feature Code],1,1):INDEX(SamplingFeatures[Feature Code],COUNTA(SamplingFeatures[Feature Code]))</definedName>
    <definedName name="LatLonDatum">'Sampling Features'!$B$8</definedName>
    <definedName name="LatLonDatumNames">INDEX(ControlledVocabularies[LatLonDatumNames],1,1):INDEX(ControlledVocabularies[LatLonDatumNames],COUNTA(ControlledVocabularies[LatLonDatumNames]))</definedName>
    <definedName name="ListOfVocabularies">'Controlled Vocabularies'!$1:$1</definedName>
    <definedName name="MethodTypeCV">INDEX(ControlledVocabularies[MethodTypeCV],1,1):INDEX(ControlledVocabularies[MethodTypeCV],COUNTA(ControlledVocabularies[MethodTypeCV]))</definedName>
    <definedName name="NotApplicable">INDEX(ControlledVocabularies[NotApplicable],1,1):INDEX(ControlledVocabularies[NotApplicable],COUNTA(ControlledVocabularies[NotApplicable]))</definedName>
    <definedName name="OrganizationNames">INDEX(Organizations[Organization Name],1,1):INDEX(Organizations[Organization Name],COUNTA(Organizations[Organization Name]))</definedName>
    <definedName name="OrganizationTypeCV">INDEX(ControlledVocabularies[OrganizationTypeCV],1,1):INDEX(ControlledVocabularies[OrganizationTypeCV],COUNTA(ControlledVocabularies[OrganizationTypeCV]))</definedName>
    <definedName name="PeopleNames">INDEX(People[Full Name],1,1):INDEX(People[Full Name],SUMPRODUCT(--(People[Full Name]&lt;&gt;"  ")))</definedName>
    <definedName name="PriorVersionUUID">'Dataset Citation'!$B$16</definedName>
    <definedName name="PublicationYear">'Dataset Citation'!$B$12</definedName>
    <definedName name="Publisher">'Dataset Citation'!$B$11</definedName>
    <definedName name="RelationshipTypeCV">INDEX(ControlledVocabularies[RelationshipTypeCV],1,1):INDEX(ControlledVocabularies[RelationshipTypeCV],COUNTA(ControlledVocabularies[RelationshipTypeCV]))</definedName>
    <definedName name="SampledMediumCV">INDEX(ControlledVocabularies[SampledMediumCV],1,1):INDEX(ControlledVocabularies[SampledMediumCV],COUNTA(ControlledVocabularies[SampledMediumCV]))</definedName>
    <definedName name="SamplingFeatureGeotypeCV">INDEX(ControlledVocabularies[SamplingFeatureGeotypeCV],1,1):INDEX(ControlledVocabularies[SamplingFeatureGeotypeCV],COUNTA(ControlledVocabularies[SamplingFeatureGeotypeCV]))</definedName>
    <definedName name="SamplingFeatureTypeCV">INDEX(ControlledVocabularies[SamplingFeatureTypeCV],1,1):INDEX(ControlledVocabularies[SamplingFeatureTypeCV],COUNTA(ControlledVocabularies[SamplingFeatureTypeCV]))</definedName>
    <definedName name="SiteTypeCV">INDEX(ControlledVocabularies[SiteTypeCV],1,1):INDEX(ControlledVocabularies[SiteTypeCV],COUNTA(ControlledVocabularies[SiteTypeCV]))</definedName>
    <definedName name="SpatialOffsetTypeCV">INDEX(ControlledVocabularies[SpatialOffsetTypeCV],1,1):INDEX(ControlledVocabularies[SpatialOffsetTypeCV],COUNTA(ControlledVocabularies[SpatialOffsetTypeCV]))</definedName>
    <definedName name="SpecimenTypeCV">INDEX(ControlledVocabularies[SpecimenTypeCV],1,1):INDEX(ControlledVocabularies[SpecimenTypeCV],COUNTA(ControlledVocabularies[SpecimenTypeCV]))</definedName>
    <definedName name="Units">INDEX(ControlledVocabularies[Units],1,1):INDEX(ControlledVocabularies[Units],COUNTA(ControlledVocabularies[Units]))</definedName>
    <definedName name="VariableNameCV">INDEX(ControlledVocabularies[VariableNameCV],1,1):INDEX(ControlledVocabularies[VariableNameCV],COUNTA(ControlledVocabularies[VariableNameCV]))</definedName>
    <definedName name="VariableTypeCV">INDEX(ControlledVocabularies[VariableTypeCV],1,1):INDEX(ControlledVocabularies[VariableTypeCV],COUNTA(ControlledVocabularies[VariableTypeCV]))</definedName>
    <definedName name="VersionCode">'Dataset Citation'!$B$15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A3" i="6"/>
  <c r="C3" i="6"/>
  <c r="A2" i="10"/>
  <c r="B4" i="6"/>
  <c r="A4" i="6"/>
  <c r="C4" i="6"/>
  <c r="A3" i="10"/>
  <c r="B5" i="6"/>
  <c r="A5" i="6"/>
  <c r="C5" i="6"/>
  <c r="A4" i="10"/>
  <c r="B6" i="6"/>
  <c r="A6" i="6"/>
  <c r="C6" i="6"/>
  <c r="A5" i="10"/>
  <c r="B7" i="6"/>
  <c r="A7" i="6"/>
  <c r="C7" i="6"/>
  <c r="A6" i="10"/>
  <c r="B8" i="6"/>
  <c r="A8" i="6"/>
  <c r="C8" i="6"/>
  <c r="A7" i="10"/>
  <c r="B9" i="6"/>
  <c r="A9" i="6"/>
  <c r="C9" i="6"/>
  <c r="A8" i="10"/>
  <c r="B10" i="6"/>
  <c r="A10" i="6"/>
  <c r="C10" i="6"/>
  <c r="A9" i="10"/>
  <c r="B11" i="6"/>
  <c r="A11" i="6"/>
  <c r="C11" i="6"/>
  <c r="A10" i="10"/>
  <c r="B12" i="6"/>
  <c r="A12" i="6"/>
  <c r="C12" i="6"/>
  <c r="A11" i="10"/>
  <c r="B13" i="6"/>
  <c r="A13" i="6"/>
  <c r="C13" i="6"/>
  <c r="A12" i="10"/>
  <c r="B14" i="6"/>
  <c r="A14" i="6"/>
  <c r="C14" i="6"/>
  <c r="A13" i="10"/>
  <c r="B15" i="6"/>
  <c r="A15" i="6"/>
  <c r="C15" i="6"/>
  <c r="A14" i="10"/>
  <c r="B16" i="6"/>
  <c r="A16" i="6"/>
  <c r="C16" i="6"/>
  <c r="A15" i="10"/>
  <c r="B17" i="6"/>
  <c r="A17" i="6"/>
  <c r="C17" i="6"/>
  <c r="A16" i="10"/>
  <c r="B18" i="6"/>
  <c r="A18" i="6"/>
  <c r="C18" i="6"/>
  <c r="A17" i="10"/>
  <c r="B19" i="6"/>
  <c r="A19" i="6"/>
  <c r="C19" i="6"/>
  <c r="A18" i="10"/>
  <c r="B20" i="6"/>
  <c r="A20" i="6"/>
  <c r="C20" i="6"/>
  <c r="A19" i="10"/>
  <c r="B21" i="6"/>
  <c r="A21" i="6"/>
  <c r="C21" i="6"/>
  <c r="A20" i="10"/>
  <c r="B22" i="6"/>
  <c r="A22" i="6"/>
  <c r="C22" i="6"/>
  <c r="A21" i="10"/>
  <c r="B23" i="6"/>
  <c r="A23" i="6"/>
  <c r="C23" i="6"/>
  <c r="A22" i="10"/>
  <c r="B24" i="6"/>
  <c r="A24" i="6"/>
  <c r="C24" i="6"/>
  <c r="A23" i="10"/>
  <c r="B25" i="6"/>
  <c r="A25" i="6"/>
  <c r="C25" i="6"/>
  <c r="A24" i="10"/>
  <c r="B26" i="6"/>
  <c r="A26" i="6"/>
  <c r="C26" i="6"/>
  <c r="A25" i="10"/>
  <c r="B27" i="6"/>
  <c r="A27" i="6"/>
  <c r="C27" i="6"/>
  <c r="A26" i="10"/>
  <c r="B28" i="6"/>
  <c r="A28" i="6"/>
  <c r="C28" i="6"/>
  <c r="A27" i="10"/>
  <c r="B29" i="6"/>
  <c r="A29" i="6"/>
  <c r="C29" i="6"/>
  <c r="A28" i="10"/>
  <c r="B30" i="6"/>
  <c r="A30" i="6"/>
  <c r="C30" i="6"/>
  <c r="A29" i="10"/>
  <c r="B31" i="6"/>
  <c r="A31" i="6"/>
  <c r="C31" i="6"/>
  <c r="A30" i="10"/>
  <c r="B32" i="6"/>
  <c r="A32" i="6"/>
  <c r="C32" i="6"/>
  <c r="A31" i="10"/>
  <c r="B33" i="6"/>
  <c r="A33" i="6"/>
  <c r="C33" i="6"/>
  <c r="A32" i="10"/>
  <c r="B34" i="6"/>
  <c r="A34" i="6"/>
  <c r="C34" i="6"/>
  <c r="A33" i="10"/>
  <c r="B35" i="6"/>
  <c r="A35" i="6"/>
  <c r="C35" i="6"/>
  <c r="A34" i="10"/>
  <c r="B36" i="6"/>
  <c r="A36" i="6"/>
  <c r="C36" i="6"/>
  <c r="A35" i="10"/>
  <c r="B37" i="6"/>
  <c r="A37" i="6"/>
  <c r="C37" i="6"/>
  <c r="A36" i="10"/>
  <c r="B38" i="6"/>
  <c r="A38" i="6"/>
  <c r="C38" i="6"/>
  <c r="A37" i="10"/>
  <c r="B39" i="6"/>
  <c r="A39" i="6"/>
  <c r="C39" i="6"/>
  <c r="A38" i="10"/>
  <c r="B40" i="6"/>
  <c r="A40" i="6"/>
  <c r="C40" i="6"/>
  <c r="A39" i="10"/>
  <c r="B41" i="6"/>
  <c r="A41" i="6"/>
  <c r="C41" i="6"/>
  <c r="A40" i="10"/>
  <c r="B42" i="6"/>
  <c r="A42" i="6"/>
  <c r="C42" i="6"/>
  <c r="A41" i="10"/>
  <c r="B43" i="6"/>
  <c r="A43" i="6"/>
  <c r="C43" i="6"/>
  <c r="A42" i="10"/>
  <c r="B44" i="6"/>
  <c r="A44" i="6"/>
  <c r="C44" i="6"/>
  <c r="A43" i="10"/>
  <c r="B45" i="6"/>
  <c r="A45" i="6"/>
  <c r="C45" i="6"/>
  <c r="A44" i="10"/>
  <c r="B46" i="6"/>
  <c r="A46" i="6"/>
  <c r="C46" i="6"/>
  <c r="A45" i="10"/>
  <c r="B47" i="6"/>
  <c r="A47" i="6"/>
  <c r="C47" i="6"/>
  <c r="A46" i="10"/>
  <c r="B48" i="6"/>
  <c r="A48" i="6"/>
  <c r="C48" i="6"/>
  <c r="A47" i="10"/>
  <c r="B49" i="6"/>
  <c r="A49" i="6"/>
  <c r="C49" i="6"/>
  <c r="A48" i="10"/>
  <c r="B50" i="6"/>
  <c r="A50" i="6"/>
  <c r="C50" i="6"/>
  <c r="A49" i="10"/>
  <c r="B51" i="6"/>
  <c r="A51" i="6"/>
  <c r="C51" i="6"/>
  <c r="A50" i="10"/>
  <c r="B52" i="6"/>
  <c r="A52" i="6"/>
  <c r="C52" i="6"/>
  <c r="A51" i="10"/>
  <c r="B53" i="6"/>
  <c r="A53" i="6"/>
  <c r="C53" i="6"/>
  <c r="A52" i="10"/>
  <c r="B54" i="6"/>
  <c r="A54" i="6"/>
  <c r="C54" i="6"/>
  <c r="A53" i="10"/>
  <c r="B55" i="6"/>
  <c r="A55" i="6"/>
  <c r="C55" i="6"/>
  <c r="A54" i="10"/>
  <c r="B56" i="6"/>
  <c r="A56" i="6"/>
  <c r="C56" i="6"/>
  <c r="A55" i="10"/>
  <c r="B57" i="6"/>
  <c r="A57" i="6"/>
  <c r="C57" i="6"/>
  <c r="A56" i="10"/>
  <c r="B58" i="6"/>
  <c r="A58" i="6"/>
  <c r="C58" i="6"/>
  <c r="A57" i="10"/>
  <c r="B59" i="6"/>
  <c r="A59" i="6"/>
  <c r="C59" i="6"/>
  <c r="A58" i="10"/>
  <c r="B60" i="6"/>
  <c r="A60" i="6"/>
  <c r="C60" i="6"/>
  <c r="A59" i="10"/>
  <c r="B61" i="6"/>
  <c r="A61" i="6"/>
  <c r="C61" i="6"/>
  <c r="A60" i="10"/>
  <c r="B62" i="6"/>
  <c r="A62" i="6"/>
  <c r="C62" i="6"/>
  <c r="A61" i="10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578" i="11"/>
  <c r="Q579" i="11"/>
  <c r="Q580" i="11"/>
  <c r="Q581" i="11"/>
  <c r="Q582" i="11"/>
  <c r="Q583" i="11"/>
  <c r="Q584" i="11"/>
  <c r="Q585" i="11"/>
  <c r="Q586" i="11"/>
  <c r="Q587" i="11"/>
  <c r="Q588" i="11"/>
  <c r="Q589" i="11"/>
  <c r="Q590" i="11"/>
  <c r="Q591" i="11"/>
  <c r="Q592" i="11"/>
  <c r="Q593" i="11"/>
  <c r="Q594" i="11"/>
  <c r="Q595" i="11"/>
  <c r="Q596" i="11"/>
  <c r="Q597" i="11"/>
  <c r="Q598" i="11"/>
  <c r="Q599" i="11"/>
  <c r="Q600" i="11"/>
  <c r="Q601" i="11"/>
  <c r="Q602" i="11"/>
  <c r="Q603" i="11"/>
  <c r="Q604" i="11"/>
  <c r="Q605" i="11"/>
  <c r="Q606" i="11"/>
  <c r="Q607" i="11"/>
  <c r="Q608" i="11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Q686" i="11"/>
  <c r="Q687" i="11"/>
  <c r="Q688" i="11"/>
  <c r="Q689" i="11"/>
  <c r="Q690" i="11"/>
  <c r="Q691" i="11"/>
  <c r="Q692" i="11"/>
  <c r="Q693" i="11"/>
  <c r="Q694" i="11"/>
  <c r="Q695" i="11"/>
  <c r="Q696" i="11"/>
  <c r="Q697" i="11"/>
  <c r="Q698" i="11"/>
  <c r="Q699" i="11"/>
  <c r="Q700" i="11"/>
  <c r="Q701" i="11"/>
  <c r="Q702" i="11"/>
  <c r="Q703" i="11"/>
  <c r="Q704" i="11"/>
  <c r="Q705" i="11"/>
  <c r="Q706" i="11"/>
  <c r="Q707" i="11"/>
  <c r="Q708" i="11"/>
  <c r="Q709" i="11"/>
  <c r="Q710" i="11"/>
  <c r="Q711" i="11"/>
  <c r="Q712" i="11"/>
  <c r="Q713" i="11"/>
  <c r="Q714" i="11"/>
  <c r="Q715" i="11"/>
  <c r="Q716" i="11"/>
  <c r="Q717" i="11"/>
  <c r="Q718" i="11"/>
  <c r="Q719" i="11"/>
  <c r="Q720" i="11"/>
  <c r="Q721" i="11"/>
  <c r="Q722" i="11"/>
  <c r="Q723" i="11"/>
  <c r="Q724" i="11"/>
  <c r="Q725" i="11"/>
  <c r="Q726" i="11"/>
  <c r="Q727" i="11"/>
  <c r="Q728" i="11"/>
  <c r="Q729" i="11"/>
  <c r="Q730" i="11"/>
  <c r="Q731" i="11"/>
  <c r="Q732" i="11"/>
  <c r="Q733" i="11"/>
  <c r="Q734" i="11"/>
  <c r="Q735" i="11"/>
  <c r="Q736" i="11"/>
  <c r="Q737" i="11"/>
  <c r="Q738" i="11"/>
  <c r="Q739" i="11"/>
  <c r="Q740" i="11"/>
  <c r="Q741" i="11"/>
  <c r="Q742" i="11"/>
  <c r="Q743" i="11"/>
  <c r="Q744" i="11"/>
  <c r="Q745" i="11"/>
  <c r="Q746" i="11"/>
  <c r="Q747" i="11"/>
  <c r="Q748" i="11"/>
  <c r="Q749" i="11"/>
  <c r="Q750" i="11"/>
  <c r="Q751" i="11"/>
  <c r="Q752" i="11"/>
  <c r="Q753" i="11"/>
  <c r="Q754" i="11"/>
  <c r="Q755" i="11"/>
  <c r="Q756" i="11"/>
  <c r="Q757" i="11"/>
  <c r="Q758" i="11"/>
  <c r="Q759" i="11"/>
  <c r="Q760" i="11"/>
  <c r="Q761" i="11"/>
  <c r="Q762" i="11"/>
  <c r="Q763" i="11"/>
  <c r="Q764" i="11"/>
  <c r="Q765" i="11"/>
  <c r="Q766" i="11"/>
  <c r="Q767" i="11"/>
  <c r="Q768" i="11"/>
  <c r="Q769" i="11"/>
  <c r="Q770" i="11"/>
  <c r="Q771" i="11"/>
  <c r="Q772" i="11"/>
  <c r="Q773" i="11"/>
  <c r="Q774" i="11"/>
  <c r="Q775" i="11"/>
  <c r="Q776" i="11"/>
  <c r="Q777" i="11"/>
  <c r="Q778" i="11"/>
  <c r="Q779" i="11"/>
  <c r="Q780" i="11"/>
  <c r="Q781" i="11"/>
  <c r="Q782" i="11"/>
  <c r="Q783" i="11"/>
  <c r="Q784" i="11"/>
  <c r="Q785" i="11"/>
  <c r="Q786" i="11"/>
  <c r="Q787" i="11"/>
  <c r="Q788" i="11"/>
  <c r="Q789" i="11"/>
  <c r="Q790" i="11"/>
  <c r="Q791" i="11"/>
  <c r="Q792" i="11"/>
  <c r="Q793" i="11"/>
  <c r="Q794" i="11"/>
  <c r="Q795" i="11"/>
  <c r="Q796" i="11"/>
  <c r="Q797" i="11"/>
  <c r="Q798" i="11"/>
  <c r="Q799" i="11"/>
  <c r="Q800" i="11"/>
  <c r="Q801" i="11"/>
  <c r="Q802" i="11"/>
  <c r="Q803" i="11"/>
  <c r="Q804" i="11"/>
  <c r="Q805" i="11"/>
  <c r="Q806" i="11"/>
  <c r="Q807" i="11"/>
  <c r="Q808" i="11"/>
  <c r="Q809" i="11"/>
  <c r="Q810" i="11"/>
  <c r="Q811" i="11"/>
  <c r="Q812" i="11"/>
  <c r="Q813" i="11"/>
  <c r="Q814" i="11"/>
  <c r="Q815" i="11"/>
  <c r="Q816" i="11"/>
  <c r="Q817" i="11"/>
  <c r="Q818" i="11"/>
  <c r="Q819" i="11"/>
  <c r="Q820" i="11"/>
  <c r="Q821" i="11"/>
  <c r="Q822" i="11"/>
  <c r="Q823" i="11"/>
  <c r="Q824" i="11"/>
  <c r="Q825" i="11"/>
  <c r="Q826" i="11"/>
  <c r="Q827" i="11"/>
  <c r="Q828" i="11"/>
  <c r="Q829" i="11"/>
  <c r="Q830" i="11"/>
  <c r="Q831" i="11"/>
  <c r="Q832" i="11"/>
  <c r="Q833" i="11"/>
  <c r="Q834" i="11"/>
  <c r="Q835" i="11"/>
  <c r="Q836" i="11"/>
  <c r="Q837" i="11"/>
  <c r="Q838" i="11"/>
  <c r="Q839" i="11"/>
  <c r="Q840" i="11"/>
  <c r="Q841" i="11"/>
  <c r="Q842" i="11"/>
  <c r="Q843" i="11"/>
  <c r="Q844" i="11"/>
  <c r="Q845" i="11"/>
  <c r="Q846" i="11"/>
  <c r="Q847" i="11"/>
  <c r="Q848" i="11"/>
  <c r="Q849" i="11"/>
  <c r="Q850" i="11"/>
  <c r="Q851" i="11"/>
  <c r="Q852" i="11"/>
  <c r="Q853" i="11"/>
  <c r="Q854" i="11"/>
  <c r="Q855" i="11"/>
  <c r="Q856" i="11"/>
  <c r="Q857" i="11"/>
  <c r="Q858" i="11"/>
  <c r="Q859" i="11"/>
  <c r="Q860" i="11"/>
  <c r="Q861" i="11"/>
  <c r="Q862" i="11"/>
  <c r="Q863" i="11"/>
  <c r="Q864" i="11"/>
  <c r="Q865" i="11"/>
  <c r="Q866" i="11"/>
  <c r="Q867" i="11"/>
  <c r="Q868" i="11"/>
  <c r="Q869" i="11"/>
  <c r="Q870" i="11"/>
  <c r="Q871" i="11"/>
  <c r="Q872" i="11"/>
  <c r="Q873" i="11"/>
  <c r="Q874" i="11"/>
  <c r="Q875" i="11"/>
  <c r="Q876" i="11"/>
  <c r="Q877" i="11"/>
  <c r="Q878" i="11"/>
  <c r="Q879" i="11"/>
  <c r="Q880" i="11"/>
  <c r="Q881" i="11"/>
  <c r="Q882" i="11"/>
  <c r="Q883" i="11"/>
  <c r="Q884" i="11"/>
  <c r="Q885" i="11"/>
  <c r="Q886" i="11"/>
  <c r="Q887" i="11"/>
  <c r="Q888" i="11"/>
  <c r="Q889" i="11"/>
  <c r="Q890" i="11"/>
  <c r="Q891" i="11"/>
  <c r="Q892" i="11"/>
  <c r="Q893" i="11"/>
  <c r="Q894" i="11"/>
  <c r="Q895" i="11"/>
  <c r="Q896" i="11"/>
  <c r="Q897" i="11"/>
  <c r="Q898" i="11"/>
  <c r="Q899" i="11"/>
  <c r="Q900" i="11"/>
  <c r="Q901" i="11"/>
  <c r="Q902" i="11"/>
  <c r="Q903" i="11"/>
  <c r="Q904" i="11"/>
  <c r="Q905" i="11"/>
  <c r="Q906" i="11"/>
  <c r="Q907" i="11"/>
  <c r="Q908" i="11"/>
  <c r="Q909" i="11"/>
  <c r="Q910" i="11"/>
  <c r="Q911" i="11"/>
  <c r="Q912" i="11"/>
  <c r="Q913" i="11"/>
  <c r="Q914" i="11"/>
  <c r="Q915" i="11"/>
  <c r="Q916" i="11"/>
  <c r="Q917" i="11"/>
  <c r="Q918" i="11"/>
  <c r="Q919" i="11"/>
  <c r="Q920" i="11"/>
  <c r="Q921" i="11"/>
  <c r="Q922" i="11"/>
  <c r="Q923" i="11"/>
  <c r="Q924" i="11"/>
  <c r="Q925" i="11"/>
  <c r="Q926" i="11"/>
  <c r="Q927" i="11"/>
  <c r="Q928" i="11"/>
  <c r="Q929" i="11"/>
  <c r="Q930" i="11"/>
  <c r="Q931" i="11"/>
  <c r="Q932" i="11"/>
  <c r="Q933" i="11"/>
  <c r="Q934" i="11"/>
  <c r="Q935" i="11"/>
  <c r="Q936" i="11"/>
  <c r="Q937" i="11"/>
  <c r="Q938" i="11"/>
  <c r="Q939" i="11"/>
  <c r="Q940" i="11"/>
  <c r="Q941" i="11"/>
  <c r="Q942" i="11"/>
  <c r="Q943" i="11"/>
  <c r="Q944" i="11"/>
  <c r="Q945" i="11"/>
  <c r="Q946" i="11"/>
  <c r="Q947" i="11"/>
  <c r="Q948" i="11"/>
  <c r="Q949" i="11"/>
  <c r="Q950" i="11"/>
  <c r="Q951" i="11"/>
  <c r="Q952" i="11"/>
  <c r="Q953" i="11"/>
  <c r="Q954" i="11"/>
  <c r="Q955" i="11"/>
  <c r="Q956" i="11"/>
  <c r="Q957" i="11"/>
  <c r="Q958" i="11"/>
  <c r="Q959" i="11"/>
  <c r="Q960" i="11"/>
  <c r="Q961" i="11"/>
  <c r="Q962" i="11"/>
  <c r="Q963" i="11"/>
  <c r="Q964" i="11"/>
  <c r="Q965" i="11"/>
  <c r="Q966" i="11"/>
  <c r="Q967" i="11"/>
  <c r="Q968" i="11"/>
  <c r="Q969" i="11"/>
  <c r="Q970" i="11"/>
  <c r="Q971" i="11"/>
  <c r="Q972" i="11"/>
  <c r="Q973" i="11"/>
  <c r="Q974" i="11"/>
  <c r="Q975" i="11"/>
  <c r="Q976" i="11"/>
  <c r="Q977" i="11"/>
  <c r="Q978" i="11"/>
  <c r="Q979" i="11"/>
  <c r="Q980" i="11"/>
  <c r="Q981" i="11"/>
  <c r="Q982" i="11"/>
  <c r="Q983" i="11"/>
  <c r="Q984" i="11"/>
  <c r="Q985" i="11"/>
  <c r="Q986" i="11"/>
  <c r="Q987" i="11"/>
  <c r="Q988" i="11"/>
  <c r="Q989" i="11"/>
  <c r="Q990" i="11"/>
  <c r="Q991" i="11"/>
  <c r="Q992" i="11"/>
  <c r="Q993" i="11"/>
  <c r="Q994" i="11"/>
  <c r="Q995" i="11"/>
  <c r="Q996" i="11"/>
  <c r="Q997" i="11"/>
  <c r="Q998" i="11"/>
  <c r="Q999" i="11"/>
  <c r="Q1000" i="11"/>
  <c r="Q1001" i="11"/>
  <c r="Q1002" i="11"/>
  <c r="Q1003" i="11"/>
  <c r="Q1004" i="11"/>
  <c r="Q1005" i="11"/>
  <c r="Q1006" i="11"/>
  <c r="Q1007" i="11"/>
  <c r="Q1008" i="11"/>
  <c r="Q1009" i="11"/>
  <c r="Q1010" i="11"/>
  <c r="Q1011" i="11"/>
  <c r="Q1012" i="11"/>
  <c r="Q1013" i="11"/>
  <c r="Q1014" i="11"/>
  <c r="Q1015" i="11"/>
  <c r="Q1016" i="11"/>
  <c r="Q1017" i="11"/>
  <c r="Q1018" i="11"/>
  <c r="Q1019" i="11"/>
  <c r="Q1020" i="11"/>
  <c r="Q1021" i="11"/>
  <c r="Q1022" i="11"/>
  <c r="Q1023" i="11"/>
  <c r="Q1024" i="11"/>
  <c r="Q1025" i="11"/>
  <c r="Q1026" i="11"/>
  <c r="Q1027" i="11"/>
  <c r="Q1028" i="11"/>
  <c r="Q1029" i="11"/>
  <c r="Q1030" i="11"/>
  <c r="Q1031" i="11"/>
  <c r="Q1032" i="11"/>
  <c r="Q1033" i="11"/>
  <c r="Q1034" i="11"/>
  <c r="Q1035" i="11"/>
  <c r="Q1036" i="11"/>
  <c r="Q1037" i="11"/>
  <c r="Q1038" i="11"/>
  <c r="Q1039" i="11"/>
  <c r="Q1040" i="11"/>
  <c r="Q1041" i="11"/>
  <c r="Q1042" i="11"/>
  <c r="Q1043" i="11"/>
  <c r="Q1044" i="11"/>
  <c r="Q1045" i="11"/>
  <c r="Q1046" i="11"/>
  <c r="Q1047" i="11"/>
  <c r="Q1048" i="11"/>
  <c r="Q1049" i="11"/>
  <c r="Q1050" i="11"/>
  <c r="Q1051" i="11"/>
  <c r="Q1052" i="11"/>
  <c r="Q1053" i="11"/>
  <c r="Q1054" i="11"/>
  <c r="Q1055" i="11"/>
  <c r="Q1056" i="11"/>
  <c r="Q1057" i="11"/>
  <c r="Q1058" i="11"/>
  <c r="Q1059" i="11"/>
  <c r="Q1060" i="11"/>
  <c r="Q1061" i="11"/>
  <c r="Q1062" i="11"/>
  <c r="Q1063" i="11"/>
  <c r="Q1064" i="11"/>
  <c r="Q1065" i="11"/>
  <c r="Q1066" i="11"/>
  <c r="Q1067" i="11"/>
  <c r="Q1068" i="11"/>
  <c r="Q1069" i="11"/>
  <c r="Q1070" i="11"/>
  <c r="Q1071" i="11"/>
  <c r="Q1072" i="11"/>
  <c r="Q1073" i="11"/>
  <c r="Q1074" i="11"/>
  <c r="Q1075" i="11"/>
  <c r="Q1076" i="11"/>
  <c r="Q1077" i="11"/>
  <c r="Q1078" i="11"/>
  <c r="Q1079" i="11"/>
  <c r="Q1080" i="11"/>
  <c r="Q1081" i="11"/>
  <c r="Q1082" i="11"/>
  <c r="Q1083" i="11"/>
  <c r="Q1084" i="11"/>
  <c r="Q1085" i="11"/>
  <c r="Q1086" i="11"/>
  <c r="Q1087" i="11"/>
  <c r="Q1088" i="11"/>
  <c r="Q1089" i="11"/>
  <c r="Q1090" i="11"/>
  <c r="Q1091" i="11"/>
  <c r="Q1092" i="11"/>
  <c r="Q1093" i="11"/>
  <c r="Q1094" i="11"/>
  <c r="Q1095" i="11"/>
  <c r="Q1096" i="11"/>
  <c r="Q1097" i="11"/>
  <c r="Q1098" i="11"/>
  <c r="Q1099" i="11"/>
  <c r="Q1100" i="11"/>
  <c r="Q1101" i="11"/>
  <c r="Q1102" i="11"/>
  <c r="Q1103" i="11"/>
  <c r="Q1104" i="11"/>
  <c r="Q1105" i="11"/>
  <c r="Q1106" i="11"/>
  <c r="Q1107" i="11"/>
  <c r="Q1108" i="11"/>
  <c r="Q1109" i="11"/>
  <c r="Q1110" i="11"/>
  <c r="Q1111" i="11"/>
  <c r="Q1112" i="11"/>
  <c r="Q1113" i="11"/>
  <c r="Q1114" i="11"/>
  <c r="Q1115" i="11"/>
  <c r="Q1116" i="11"/>
  <c r="Q1117" i="11"/>
  <c r="Q1118" i="11"/>
  <c r="Q1119" i="11"/>
  <c r="Q1120" i="11"/>
  <c r="Q1121" i="11"/>
  <c r="Q1122" i="11"/>
  <c r="Q1123" i="11"/>
  <c r="Q1124" i="11"/>
  <c r="Q1125" i="11"/>
  <c r="Q1126" i="11"/>
  <c r="Q1127" i="11"/>
  <c r="Q1128" i="11"/>
  <c r="Q1129" i="11"/>
  <c r="Q1130" i="11"/>
  <c r="Q1131" i="11"/>
  <c r="Q1132" i="11"/>
  <c r="Q1133" i="11"/>
  <c r="Q1134" i="11"/>
  <c r="Q1135" i="11"/>
  <c r="Q1136" i="11"/>
  <c r="Q1137" i="11"/>
  <c r="Q1138" i="11"/>
  <c r="Q1139" i="11"/>
  <c r="Q1140" i="11"/>
  <c r="Q1141" i="11"/>
  <c r="Q1142" i="11"/>
  <c r="Q1143" i="11"/>
  <c r="Q1144" i="11"/>
  <c r="Q1145" i="11"/>
  <c r="Q1146" i="11"/>
  <c r="Q1147" i="11"/>
  <c r="Q1148" i="11"/>
  <c r="Q1149" i="11"/>
  <c r="Q1150" i="11"/>
  <c r="Q1151" i="11"/>
  <c r="Q1152" i="11"/>
  <c r="Q1153" i="11"/>
  <c r="Q1154" i="11"/>
  <c r="Q1155" i="11"/>
  <c r="Q1156" i="11"/>
  <c r="Q1157" i="11"/>
  <c r="Q1158" i="11"/>
  <c r="Q1159" i="11"/>
  <c r="Q1160" i="11"/>
  <c r="Q1161" i="11"/>
  <c r="Q1162" i="11"/>
  <c r="Q1163" i="11"/>
  <c r="Q1164" i="11"/>
  <c r="Q1165" i="11"/>
  <c r="Q1166" i="11"/>
  <c r="Q1167" i="11"/>
  <c r="Q1168" i="11"/>
  <c r="Q1169" i="11"/>
  <c r="Q1170" i="11"/>
  <c r="Q1171" i="11"/>
  <c r="Q1172" i="11"/>
  <c r="Q1173" i="11"/>
  <c r="Q1174" i="11"/>
  <c r="Q1175" i="11"/>
  <c r="Q1176" i="11"/>
  <c r="Q1177" i="11"/>
  <c r="Q1178" i="11"/>
  <c r="Q1179" i="11"/>
  <c r="Q1180" i="11"/>
  <c r="Q1181" i="11"/>
  <c r="Q1182" i="11"/>
  <c r="Q1183" i="11"/>
  <c r="Q1184" i="11"/>
  <c r="Q1185" i="11"/>
  <c r="Q1186" i="11"/>
  <c r="Q1187" i="11"/>
  <c r="Q1188" i="11"/>
  <c r="Q1189" i="11"/>
  <c r="Q1190" i="11"/>
  <c r="Q1191" i="11"/>
  <c r="Q1192" i="11"/>
  <c r="Q1193" i="11"/>
  <c r="Q1194" i="11"/>
  <c r="Q1195" i="11"/>
  <c r="Q1196" i="11"/>
  <c r="Q1197" i="11"/>
  <c r="Q1198" i="11"/>
  <c r="Q1199" i="11"/>
  <c r="Q1200" i="11"/>
  <c r="Q1201" i="11"/>
  <c r="Q1202" i="11"/>
  <c r="Q1203" i="11"/>
  <c r="Q1204" i="11"/>
  <c r="Q1205" i="11"/>
  <c r="Q1206" i="11"/>
  <c r="Q1207" i="11"/>
  <c r="Q1208" i="11"/>
  <c r="Q1209" i="11"/>
  <c r="Q1210" i="11"/>
  <c r="Q1211" i="11"/>
  <c r="Q1212" i="11"/>
  <c r="Q1213" i="11"/>
  <c r="Q1214" i="11"/>
  <c r="Q1215" i="11"/>
  <c r="Q1216" i="11"/>
  <c r="Q1217" i="11"/>
  <c r="Q1218" i="11"/>
  <c r="Q1219" i="11"/>
  <c r="Q1220" i="11"/>
  <c r="Q1221" i="11"/>
  <c r="Q1222" i="11"/>
  <c r="Q1223" i="11"/>
  <c r="Q1224" i="11"/>
  <c r="Q1225" i="11"/>
  <c r="Q1226" i="11"/>
  <c r="Q1227" i="11"/>
  <c r="Q1228" i="11"/>
  <c r="Q1229" i="11"/>
  <c r="Q1230" i="11"/>
  <c r="Q1231" i="11"/>
  <c r="Q1232" i="11"/>
  <c r="Q1233" i="11"/>
  <c r="Q1234" i="11"/>
  <c r="Q1235" i="11"/>
  <c r="Q1236" i="11"/>
  <c r="Q1237" i="11"/>
  <c r="Q1238" i="11"/>
  <c r="Q1239" i="11"/>
  <c r="Q1240" i="11"/>
  <c r="Q1241" i="11"/>
  <c r="Q1242" i="11"/>
  <c r="Q1243" i="11"/>
  <c r="Q1244" i="11"/>
  <c r="Q1245" i="11"/>
  <c r="Q1246" i="11"/>
  <c r="Q1247" i="11"/>
  <c r="Q1248" i="11"/>
  <c r="Q1249" i="11"/>
  <c r="Q1250" i="11"/>
  <c r="Q1251" i="11"/>
  <c r="Q1252" i="11"/>
  <c r="Q1253" i="11"/>
  <c r="Q1254" i="11"/>
  <c r="Q1255" i="11"/>
  <c r="Q1256" i="11"/>
  <c r="Q1257" i="11"/>
  <c r="Q1258" i="11"/>
  <c r="Q1259" i="11"/>
  <c r="Q1260" i="11"/>
  <c r="Q1261" i="11"/>
  <c r="Q1262" i="11"/>
  <c r="Q1263" i="11"/>
  <c r="Q1264" i="11"/>
  <c r="Q1265" i="11"/>
  <c r="Q1266" i="11"/>
  <c r="Q1267" i="11"/>
  <c r="Q1268" i="11"/>
  <c r="Q1269" i="11"/>
  <c r="Q1270" i="11"/>
  <c r="Q1271" i="11"/>
  <c r="Q1272" i="11"/>
  <c r="Q1273" i="11"/>
  <c r="Q1274" i="11"/>
  <c r="Q1275" i="11"/>
  <c r="Q1276" i="11"/>
  <c r="Q1277" i="11"/>
  <c r="Q1278" i="11"/>
  <c r="Q1279" i="11"/>
  <c r="Q1280" i="11"/>
  <c r="Q1281" i="11"/>
  <c r="Q1282" i="11"/>
  <c r="Q1283" i="11"/>
  <c r="Q1284" i="11"/>
  <c r="Q1285" i="11"/>
  <c r="Q1286" i="11"/>
  <c r="Q1287" i="11"/>
  <c r="Q1288" i="11"/>
  <c r="Q1289" i="11"/>
  <c r="Q1290" i="11"/>
  <c r="Q1291" i="11"/>
  <c r="Q1292" i="11"/>
  <c r="Q1293" i="11"/>
  <c r="Q1294" i="11"/>
  <c r="Q1295" i="11"/>
  <c r="Q1296" i="11"/>
  <c r="Q1297" i="11"/>
  <c r="Q1298" i="11"/>
  <c r="Q1299" i="11"/>
  <c r="Q1300" i="11"/>
  <c r="Q1301" i="11"/>
  <c r="Q1302" i="11"/>
  <c r="Q1303" i="11"/>
  <c r="Q1304" i="11"/>
  <c r="Q1305" i="11"/>
  <c r="Q1306" i="11"/>
  <c r="Q1307" i="11"/>
  <c r="Q1308" i="11"/>
  <c r="Q1309" i="11"/>
  <c r="Q1310" i="11"/>
  <c r="Q1311" i="11"/>
  <c r="Q1312" i="11"/>
  <c r="Q1313" i="11"/>
  <c r="Q1314" i="11"/>
  <c r="Q1315" i="11"/>
  <c r="Q1316" i="11"/>
  <c r="Q1317" i="11"/>
  <c r="Q1318" i="11"/>
  <c r="Q1319" i="11"/>
  <c r="Q1320" i="11"/>
  <c r="Q1321" i="11"/>
  <c r="Q1322" i="11"/>
  <c r="Q1323" i="11"/>
  <c r="Q1324" i="11"/>
  <c r="Q1325" i="11"/>
  <c r="Q1326" i="11"/>
  <c r="Q1327" i="11"/>
  <c r="Q1328" i="11"/>
  <c r="Q1329" i="11"/>
  <c r="Q1330" i="11"/>
  <c r="Q1331" i="11"/>
  <c r="Q1332" i="11"/>
  <c r="Q1333" i="11"/>
  <c r="Q1334" i="11"/>
  <c r="Q1335" i="11"/>
  <c r="Q1336" i="11"/>
  <c r="Q1337" i="11"/>
  <c r="Q1338" i="11"/>
  <c r="Q1339" i="11"/>
  <c r="Q1340" i="11"/>
  <c r="Q1341" i="11"/>
  <c r="Q1342" i="11"/>
  <c r="Q1343" i="11"/>
  <c r="Q1344" i="11"/>
  <c r="Q1345" i="11"/>
  <c r="Q1346" i="11"/>
  <c r="Q1347" i="11"/>
  <c r="Q1348" i="11"/>
  <c r="Q1349" i="11"/>
  <c r="Q1350" i="11"/>
  <c r="Q1351" i="11"/>
  <c r="Q1352" i="11"/>
  <c r="Q1353" i="11"/>
  <c r="Q1354" i="11"/>
  <c r="Q1355" i="11"/>
  <c r="Q1356" i="11"/>
  <c r="Q1357" i="11"/>
  <c r="Q1358" i="11"/>
  <c r="Q1359" i="11"/>
  <c r="Q1360" i="11"/>
  <c r="Q1361" i="11"/>
  <c r="Q1362" i="11"/>
  <c r="Q1363" i="11"/>
  <c r="Q1364" i="11"/>
  <c r="Q1365" i="11"/>
  <c r="Q1366" i="11"/>
  <c r="Q1367" i="11"/>
  <c r="Q1368" i="11"/>
  <c r="Q1369" i="11"/>
  <c r="Q1370" i="11"/>
  <c r="Q1371" i="11"/>
  <c r="Q1372" i="11"/>
  <c r="Q1373" i="11"/>
  <c r="Q1374" i="11"/>
  <c r="Q1375" i="11"/>
  <c r="Q1376" i="11"/>
  <c r="Q1377" i="11"/>
  <c r="Q1378" i="11"/>
  <c r="Q1379" i="11"/>
  <c r="Q1380" i="11"/>
  <c r="Q1381" i="11"/>
  <c r="Q1382" i="11"/>
  <c r="Q1383" i="11"/>
  <c r="Q1384" i="11"/>
  <c r="Q1385" i="11"/>
  <c r="Q1386" i="11"/>
  <c r="Q1387" i="11"/>
  <c r="Q1388" i="11"/>
  <c r="Q1389" i="11"/>
  <c r="Q1390" i="11"/>
  <c r="Q1391" i="11"/>
  <c r="Q1392" i="11"/>
  <c r="Q1393" i="11"/>
  <c r="Q1394" i="11"/>
  <c r="Q1395" i="11"/>
  <c r="Q1396" i="11"/>
  <c r="Q1397" i="11"/>
  <c r="Q1398" i="11"/>
  <c r="Q1399" i="11"/>
  <c r="Q1400" i="11"/>
  <c r="Q1401" i="11"/>
  <c r="Q1402" i="11"/>
  <c r="Q1403" i="11"/>
  <c r="Q1404" i="11"/>
  <c r="Q1405" i="11"/>
  <c r="Q1406" i="11"/>
  <c r="Q1407" i="11"/>
  <c r="Q1408" i="11"/>
  <c r="Q1409" i="11"/>
  <c r="Q1410" i="11"/>
  <c r="Q1411" i="11"/>
  <c r="Q1412" i="11"/>
  <c r="Q1413" i="11"/>
  <c r="Q1414" i="11"/>
  <c r="Q1415" i="11"/>
  <c r="Q1416" i="11"/>
  <c r="Q1417" i="11"/>
  <c r="Q1418" i="11"/>
  <c r="Q1419" i="11"/>
  <c r="Q1420" i="11"/>
  <c r="Q1421" i="11"/>
  <c r="Q1422" i="11"/>
  <c r="Q1423" i="11"/>
  <c r="Q1424" i="11"/>
  <c r="Q1425" i="11"/>
  <c r="Q1426" i="11"/>
  <c r="Q1427" i="11"/>
  <c r="Q1428" i="11"/>
  <c r="Q1429" i="11"/>
  <c r="Q1430" i="11"/>
  <c r="Q1431" i="11"/>
  <c r="Q1432" i="11"/>
  <c r="Q1433" i="11"/>
  <c r="Q1434" i="11"/>
  <c r="Q1435" i="11"/>
  <c r="Q1436" i="11"/>
  <c r="Q1437" i="11"/>
  <c r="Q1438" i="11"/>
  <c r="Q1439" i="11"/>
  <c r="Q1440" i="11"/>
  <c r="Q1441" i="11"/>
  <c r="Q1442" i="11"/>
  <c r="Q1443" i="11"/>
  <c r="Q1444" i="11"/>
  <c r="Q1445" i="11"/>
  <c r="Q1446" i="11"/>
  <c r="Q1447" i="11"/>
  <c r="Q1448" i="11"/>
  <c r="Q1449" i="11"/>
  <c r="Q1450" i="11"/>
  <c r="Q1451" i="11"/>
  <c r="Q1452" i="11"/>
  <c r="Q1453" i="11"/>
  <c r="Q1454" i="11"/>
  <c r="Q1455" i="11"/>
  <c r="Q1456" i="11"/>
  <c r="Q1457" i="11"/>
  <c r="Q1458" i="11"/>
  <c r="Q1459" i="11"/>
  <c r="Q1460" i="11"/>
  <c r="Q1461" i="11"/>
  <c r="Q1462" i="11"/>
  <c r="Q1463" i="11"/>
  <c r="Q1464" i="11"/>
  <c r="Q1465" i="11"/>
  <c r="Q1466" i="11"/>
  <c r="Q1467" i="11"/>
  <c r="Q1468" i="11"/>
  <c r="Q1469" i="11"/>
  <c r="Q1470" i="11"/>
  <c r="Q1471" i="11"/>
  <c r="Q1472" i="11"/>
  <c r="Q1473" i="11"/>
  <c r="Q1474" i="11"/>
  <c r="Q1475" i="11"/>
  <c r="Q1476" i="11"/>
  <c r="Q1477" i="11"/>
  <c r="Q1478" i="11"/>
  <c r="Q1479" i="11"/>
  <c r="Q1480" i="11"/>
  <c r="Q1481" i="11"/>
  <c r="Q1482" i="11"/>
  <c r="Q1483" i="11"/>
  <c r="Q1484" i="11"/>
  <c r="Q1485" i="11"/>
  <c r="Q1486" i="11"/>
  <c r="Q1487" i="11"/>
  <c r="Q1488" i="11"/>
  <c r="Q1489" i="11"/>
  <c r="Q1490" i="11"/>
  <c r="Q1491" i="11"/>
  <c r="Q1492" i="11"/>
  <c r="Q1493" i="11"/>
  <c r="Q1494" i="11"/>
  <c r="Q1495" i="11"/>
  <c r="Q1496" i="11"/>
  <c r="Q1497" i="11"/>
  <c r="Q1498" i="11"/>
  <c r="Q1499" i="11"/>
  <c r="Q1500" i="11"/>
  <c r="Q1501" i="11"/>
  <c r="Q1502" i="11"/>
  <c r="Q1503" i="11"/>
  <c r="Q1504" i="11"/>
  <c r="Q1505" i="11"/>
  <c r="Q1506" i="11"/>
  <c r="Q1507" i="11"/>
  <c r="Q1508" i="11"/>
  <c r="Q1509" i="11"/>
  <c r="Q1510" i="11"/>
  <c r="Q1511" i="11"/>
  <c r="Q1512" i="11"/>
  <c r="Q1513" i="11"/>
  <c r="Q1514" i="11"/>
  <c r="Q1515" i="11"/>
  <c r="Q1516" i="11"/>
  <c r="Q1517" i="11"/>
  <c r="Q1518" i="11"/>
  <c r="Q1519" i="11"/>
  <c r="Q1520" i="11"/>
  <c r="Q1521" i="11"/>
  <c r="Q1522" i="11"/>
  <c r="Q1523" i="11"/>
  <c r="Q1524" i="11"/>
  <c r="Q1525" i="11"/>
  <c r="Q1526" i="11"/>
  <c r="Q1527" i="11"/>
  <c r="Q1528" i="11"/>
  <c r="Q1529" i="11"/>
  <c r="Q1530" i="11"/>
  <c r="Q1531" i="11"/>
  <c r="Q1532" i="11"/>
  <c r="Q1533" i="11"/>
  <c r="Q1534" i="11"/>
  <c r="Q1535" i="11"/>
  <c r="Q1536" i="11"/>
  <c r="Q1537" i="11"/>
  <c r="Q1538" i="11"/>
  <c r="Q1539" i="11"/>
  <c r="Q1540" i="11"/>
  <c r="Q1541" i="11"/>
  <c r="Q1542" i="11"/>
  <c r="Q1543" i="11"/>
  <c r="Q1544" i="11"/>
  <c r="Q1545" i="11"/>
  <c r="Q1546" i="11"/>
  <c r="Q1547" i="11"/>
  <c r="Q1548" i="11"/>
  <c r="Q1549" i="11"/>
  <c r="Q1550" i="11"/>
  <c r="Q1551" i="11"/>
  <c r="Q1552" i="11"/>
  <c r="Q1553" i="11"/>
  <c r="Q1554" i="11"/>
  <c r="Q1555" i="11"/>
  <c r="Q1556" i="11"/>
  <c r="Q1557" i="11"/>
  <c r="Q1558" i="11"/>
  <c r="Q1559" i="11"/>
  <c r="Q1560" i="11"/>
  <c r="Q1561" i="11"/>
  <c r="Q1562" i="11"/>
  <c r="Q1563" i="11"/>
  <c r="Q1564" i="11"/>
  <c r="Q1565" i="11"/>
  <c r="Q1566" i="11"/>
  <c r="Q1567" i="11"/>
  <c r="Q1568" i="11"/>
  <c r="Q1569" i="11"/>
  <c r="Q1570" i="11"/>
  <c r="Q1571" i="11"/>
  <c r="Q1572" i="11"/>
  <c r="Q1573" i="11"/>
  <c r="Q1574" i="11"/>
  <c r="Q1575" i="11"/>
  <c r="Q1576" i="11"/>
  <c r="Q1577" i="11"/>
  <c r="Q1578" i="11"/>
  <c r="Q1579" i="11"/>
  <c r="Q1580" i="11"/>
  <c r="Q1581" i="11"/>
  <c r="Q1582" i="11"/>
  <c r="Q1583" i="11"/>
  <c r="Q1584" i="11"/>
  <c r="Q1585" i="11"/>
  <c r="Q1586" i="11"/>
  <c r="Q1587" i="11"/>
  <c r="Q1588" i="11"/>
  <c r="Q1589" i="11"/>
  <c r="Q1590" i="11"/>
  <c r="Q1591" i="11"/>
  <c r="Q1592" i="11"/>
  <c r="Q1593" i="11"/>
  <c r="Q1594" i="11"/>
  <c r="Q1595" i="11"/>
  <c r="Q1596" i="11"/>
  <c r="Q1597" i="11"/>
  <c r="Q1598" i="11"/>
  <c r="Q1599" i="11"/>
  <c r="Q1600" i="11"/>
  <c r="Q1601" i="11"/>
  <c r="Q1602" i="11"/>
  <c r="Q1603" i="11"/>
  <c r="Q1604" i="11"/>
  <c r="Q1605" i="11"/>
  <c r="Q1606" i="11"/>
  <c r="Q1607" i="11"/>
  <c r="Q1608" i="11"/>
  <c r="Q1609" i="11"/>
  <c r="Q1610" i="11"/>
  <c r="Q1611" i="11"/>
  <c r="Q1612" i="11"/>
  <c r="Q1613" i="11"/>
  <c r="Q1614" i="11"/>
  <c r="Q1615" i="11"/>
  <c r="Q1616" i="11"/>
  <c r="Q1617" i="11"/>
  <c r="Q1618" i="11"/>
  <c r="Q1619" i="11"/>
  <c r="Q1620" i="11"/>
  <c r="Q1621" i="11"/>
  <c r="Q1622" i="11"/>
  <c r="Q1623" i="11"/>
  <c r="Q1624" i="11"/>
  <c r="Q1625" i="11"/>
  <c r="Q1626" i="11"/>
  <c r="Q1627" i="11"/>
  <c r="Q1628" i="11"/>
  <c r="Q1629" i="11"/>
  <c r="Q1630" i="11"/>
  <c r="Q1631" i="11"/>
  <c r="Q1632" i="11"/>
  <c r="Q1633" i="11"/>
  <c r="Q1634" i="11"/>
  <c r="Q1635" i="11"/>
  <c r="Q1636" i="11"/>
  <c r="Q1637" i="11"/>
  <c r="Q1638" i="11"/>
  <c r="Q1639" i="11"/>
  <c r="Q1640" i="11"/>
  <c r="Q1641" i="11"/>
  <c r="Q1642" i="11"/>
  <c r="Q1643" i="11"/>
  <c r="Q1644" i="11"/>
  <c r="Q1645" i="11"/>
  <c r="Q1646" i="11"/>
  <c r="Q1647" i="11"/>
  <c r="Q1648" i="11"/>
  <c r="Q1649" i="11"/>
  <c r="Q1650" i="11"/>
  <c r="Q1651" i="11"/>
  <c r="Q1652" i="11"/>
  <c r="Q1653" i="11"/>
  <c r="Q1654" i="11"/>
  <c r="Q1655" i="11"/>
  <c r="Q1656" i="11"/>
  <c r="Q1657" i="11"/>
  <c r="Q1658" i="11"/>
  <c r="Q1659" i="11"/>
  <c r="Q1660" i="11"/>
  <c r="Q1661" i="11"/>
  <c r="Q1662" i="11"/>
  <c r="Q1663" i="11"/>
  <c r="Q1664" i="11"/>
  <c r="Q1665" i="11"/>
  <c r="Q1666" i="11"/>
  <c r="Q1667" i="11"/>
  <c r="Q1668" i="11"/>
  <c r="Q1669" i="11"/>
  <c r="Q1670" i="11"/>
  <c r="Q1671" i="11"/>
  <c r="Q1672" i="11"/>
  <c r="Q1673" i="11"/>
  <c r="Q1674" i="11"/>
  <c r="Q1675" i="11"/>
  <c r="Q1676" i="11"/>
  <c r="Q1677" i="11"/>
  <c r="Q1678" i="11"/>
  <c r="Q1679" i="11"/>
  <c r="Q1680" i="11"/>
  <c r="Q1681" i="11"/>
  <c r="Q1682" i="11"/>
  <c r="Q1683" i="11"/>
  <c r="Q1684" i="11"/>
  <c r="Q1685" i="11"/>
  <c r="Q1686" i="11"/>
  <c r="Q1687" i="11"/>
  <c r="Q1688" i="11"/>
  <c r="Q1689" i="11"/>
  <c r="Q1690" i="11"/>
  <c r="Q1691" i="11"/>
  <c r="Q1692" i="11"/>
  <c r="Q1693" i="11"/>
  <c r="Q1694" i="11"/>
  <c r="Q1695" i="11"/>
  <c r="Q1696" i="11"/>
  <c r="Q1697" i="11"/>
  <c r="Q1698" i="11"/>
  <c r="Q1699" i="11"/>
  <c r="Q1700" i="11"/>
  <c r="Q1701" i="11"/>
  <c r="Q1702" i="11"/>
  <c r="Q1703" i="11"/>
  <c r="Q1704" i="11"/>
  <c r="Q1705" i="11"/>
  <c r="Q1706" i="11"/>
  <c r="Q1707" i="11"/>
  <c r="Q1708" i="11"/>
  <c r="Q1709" i="11"/>
  <c r="Q1710" i="11"/>
  <c r="Q1711" i="11"/>
  <c r="Q1712" i="11"/>
  <c r="Q1713" i="11"/>
  <c r="Q1714" i="11"/>
  <c r="Q1715" i="11"/>
  <c r="Q1716" i="11"/>
  <c r="Q1717" i="11"/>
  <c r="Q1718" i="11"/>
  <c r="Q1719" i="11"/>
  <c r="Q1720" i="11"/>
  <c r="Q1721" i="11"/>
  <c r="Q1722" i="11"/>
  <c r="Q1723" i="11"/>
  <c r="Q1724" i="11"/>
  <c r="Q1725" i="11"/>
  <c r="Q1726" i="11"/>
  <c r="Q1727" i="11"/>
  <c r="Q1728" i="11"/>
  <c r="Q1729" i="11"/>
  <c r="Q1730" i="11"/>
  <c r="Q1731" i="11"/>
  <c r="Q1732" i="11"/>
  <c r="Q1733" i="11"/>
  <c r="Q1734" i="11"/>
  <c r="Q1735" i="11"/>
  <c r="Q1736" i="11"/>
  <c r="Q1737" i="11"/>
  <c r="Q1738" i="11"/>
  <c r="Q1739" i="11"/>
  <c r="Q1740" i="11"/>
  <c r="Q1741" i="11"/>
  <c r="Q1742" i="11"/>
  <c r="Q1743" i="11"/>
  <c r="Q1744" i="11"/>
  <c r="Q1745" i="11"/>
  <c r="Q1746" i="11"/>
  <c r="Q1747" i="11"/>
  <c r="Q1748" i="11"/>
  <c r="Q1749" i="11"/>
  <c r="Q1750" i="11"/>
  <c r="Q1751" i="11"/>
  <c r="Q1752" i="11"/>
  <c r="Q1753" i="11"/>
  <c r="Q1754" i="11"/>
  <c r="Q1755" i="11"/>
  <c r="Q1756" i="11"/>
  <c r="Q1757" i="11"/>
  <c r="Q1758" i="11"/>
  <c r="Q1759" i="11"/>
  <c r="Q1760" i="11"/>
  <c r="Q1761" i="11"/>
  <c r="Q1762" i="11"/>
  <c r="Q1763" i="11"/>
  <c r="Q1764" i="11"/>
  <c r="Q1765" i="11"/>
  <c r="Q1766" i="11"/>
  <c r="Q1767" i="11"/>
  <c r="Q1768" i="11"/>
  <c r="Q1769" i="11"/>
  <c r="Q1770" i="11"/>
  <c r="Q1771" i="11"/>
  <c r="Q1772" i="11"/>
  <c r="Q1773" i="11"/>
  <c r="Q1774" i="11"/>
  <c r="Q1775" i="11"/>
  <c r="Q1776" i="11"/>
  <c r="Q1777" i="11"/>
  <c r="Q1778" i="11"/>
  <c r="Q1779" i="11"/>
  <c r="Q1780" i="11"/>
  <c r="Q1781" i="11"/>
  <c r="Q1782" i="11"/>
  <c r="Q1783" i="11"/>
  <c r="Q1784" i="11"/>
  <c r="Q1785" i="11"/>
  <c r="Q1786" i="11"/>
  <c r="Q1787" i="11"/>
  <c r="Q1788" i="11"/>
  <c r="Q1789" i="11"/>
  <c r="Q1790" i="11"/>
  <c r="Q1791" i="11"/>
  <c r="Q1792" i="11"/>
  <c r="Q1793" i="11"/>
  <c r="Q1794" i="11"/>
  <c r="Q1795" i="11"/>
  <c r="Q1796" i="11"/>
  <c r="Q1797" i="11"/>
  <c r="Q1798" i="11"/>
  <c r="Q1799" i="11"/>
  <c r="Q1800" i="11"/>
  <c r="Q1801" i="11"/>
  <c r="Q1802" i="11"/>
  <c r="Q1803" i="11"/>
  <c r="Q1804" i="11"/>
  <c r="Q1805" i="11"/>
  <c r="Q1806" i="11"/>
  <c r="Q1807" i="11"/>
  <c r="Q1808" i="11"/>
  <c r="Q1809" i="11"/>
  <c r="Q1810" i="11"/>
  <c r="Q1811" i="11"/>
  <c r="Q1812" i="11"/>
  <c r="Q1813" i="11"/>
  <c r="Q1814" i="11"/>
  <c r="Q1815" i="11"/>
  <c r="Q1816" i="11"/>
  <c r="Q1817" i="11"/>
  <c r="Q1818" i="11"/>
  <c r="Q1819" i="11"/>
  <c r="Q1820" i="11"/>
  <c r="Q1821" i="11"/>
  <c r="Q1822" i="11"/>
  <c r="Q1823" i="11"/>
  <c r="Q1824" i="11"/>
  <c r="Q1825" i="11"/>
  <c r="Q1826" i="11"/>
  <c r="Q1827" i="11"/>
  <c r="Q1828" i="11"/>
  <c r="Q1829" i="11"/>
  <c r="Q1830" i="11"/>
  <c r="Q1831" i="11"/>
  <c r="Q1832" i="11"/>
  <c r="Q1833" i="11"/>
  <c r="Q1834" i="11"/>
  <c r="Q1835" i="11"/>
  <c r="Q1836" i="11"/>
  <c r="Q1837" i="11"/>
  <c r="Q1838" i="11"/>
  <c r="Q1839" i="11"/>
  <c r="Q1840" i="11"/>
  <c r="Q1841" i="11"/>
  <c r="Q1842" i="11"/>
  <c r="Q1843" i="11"/>
  <c r="Q1844" i="11"/>
  <c r="Q1845" i="11"/>
  <c r="Q1846" i="11"/>
  <c r="Q1847" i="11"/>
  <c r="Q1848" i="11"/>
  <c r="Q1849" i="11"/>
  <c r="Q1850" i="11"/>
  <c r="Q1851" i="11"/>
  <c r="Q1852" i="11"/>
  <c r="Q1853" i="11"/>
  <c r="Q1854" i="11"/>
  <c r="Q1855" i="11"/>
  <c r="Q1856" i="11"/>
  <c r="Q1857" i="11"/>
  <c r="Q1858" i="11"/>
  <c r="Q1859" i="11"/>
  <c r="Q1860" i="11"/>
  <c r="Q1861" i="11"/>
  <c r="Q1862" i="11"/>
  <c r="Q1863" i="11"/>
  <c r="Q1864" i="11"/>
  <c r="Q1865" i="11"/>
  <c r="Q1866" i="11"/>
  <c r="Q1867" i="11"/>
  <c r="Q1868" i="11"/>
  <c r="Q1869" i="11"/>
  <c r="Q1870" i="11"/>
  <c r="Q1871" i="11"/>
  <c r="Q1872" i="11"/>
  <c r="Q1873" i="11"/>
  <c r="Q1874" i="11"/>
  <c r="Q1875" i="11"/>
  <c r="Q1876" i="11"/>
  <c r="Q1877" i="11"/>
  <c r="Q1878" i="11"/>
  <c r="Q1879" i="11"/>
  <c r="Q1880" i="11"/>
  <c r="Q1881" i="11"/>
  <c r="Q1882" i="11"/>
  <c r="Q1883" i="11"/>
  <c r="Q1884" i="11"/>
  <c r="Q1885" i="11"/>
  <c r="Q1886" i="11"/>
  <c r="Q1887" i="11"/>
  <c r="Q1888" i="11"/>
  <c r="Q1889" i="11"/>
  <c r="Q1890" i="11"/>
  <c r="Q1891" i="11"/>
  <c r="Q1892" i="11"/>
  <c r="Q1893" i="11"/>
  <c r="Q1894" i="11"/>
  <c r="Q1895" i="11"/>
  <c r="Q1896" i="11"/>
  <c r="Q1897" i="11"/>
  <c r="Q1898" i="11"/>
  <c r="Q1899" i="11"/>
  <c r="Q1900" i="11"/>
  <c r="Q1901" i="11"/>
  <c r="Q1902" i="11"/>
  <c r="Q1903" i="11"/>
  <c r="Q1904" i="11"/>
  <c r="Q1905" i="11"/>
  <c r="Q1906" i="11"/>
  <c r="Q1907" i="11"/>
  <c r="Q1908" i="11"/>
  <c r="Q1909" i="11"/>
  <c r="Q1910" i="11"/>
  <c r="Q1911" i="11"/>
  <c r="Q1912" i="11"/>
  <c r="Q1913" i="11"/>
  <c r="Q1914" i="11"/>
  <c r="Q1915" i="11"/>
  <c r="Q1916" i="11"/>
  <c r="Q1917" i="11"/>
  <c r="Q1918" i="11"/>
  <c r="Q1919" i="11"/>
  <c r="Q1920" i="11"/>
  <c r="Q1921" i="11"/>
  <c r="Q1922" i="11"/>
  <c r="Q1923" i="11"/>
  <c r="Q1924" i="11"/>
  <c r="Q1925" i="11"/>
  <c r="Q1926" i="11"/>
  <c r="Q1927" i="11"/>
  <c r="Q1928" i="11"/>
  <c r="Q1929" i="11"/>
  <c r="Q1930" i="11"/>
  <c r="Q1931" i="11"/>
  <c r="Q1932" i="11"/>
  <c r="Q1933" i="11"/>
  <c r="Q1934" i="11"/>
  <c r="Q1935" i="11"/>
  <c r="Q1936" i="11"/>
  <c r="Q1937" i="11"/>
  <c r="Q1938" i="11"/>
  <c r="Q1939" i="11"/>
  <c r="Q1940" i="11"/>
  <c r="Q1941" i="11"/>
  <c r="Q1942" i="11"/>
  <c r="Q1943" i="11"/>
  <c r="Q1944" i="11"/>
  <c r="Q1945" i="11"/>
  <c r="Q1946" i="11"/>
  <c r="Q1947" i="11"/>
  <c r="Q1948" i="11"/>
  <c r="Q1949" i="11"/>
  <c r="Q1950" i="11"/>
  <c r="Q1951" i="11"/>
  <c r="Q1952" i="11"/>
  <c r="Q1953" i="11"/>
  <c r="Q1954" i="11"/>
  <c r="Q1955" i="11"/>
  <c r="Q1956" i="11"/>
  <c r="Q1957" i="11"/>
  <c r="Q1958" i="11"/>
  <c r="Q1959" i="11"/>
  <c r="Q1960" i="11"/>
  <c r="Q1961" i="11"/>
  <c r="Q1962" i="11"/>
  <c r="Q1963" i="11"/>
  <c r="Q1964" i="11"/>
  <c r="Q1965" i="11"/>
  <c r="Q1966" i="11"/>
  <c r="Q1967" i="11"/>
  <c r="Q1968" i="11"/>
  <c r="Q1969" i="11"/>
  <c r="Q1970" i="11"/>
  <c r="Q1971" i="11"/>
  <c r="Q1972" i="11"/>
  <c r="Q1973" i="11"/>
  <c r="Q1974" i="11"/>
  <c r="Q1975" i="11"/>
  <c r="Q1976" i="11"/>
  <c r="Q1977" i="11"/>
  <c r="Q1978" i="11"/>
  <c r="Q1979" i="11"/>
  <c r="Q1980" i="11"/>
  <c r="Q1981" i="11"/>
  <c r="Q1982" i="11"/>
  <c r="Q1983" i="11"/>
  <c r="Q1984" i="11"/>
  <c r="Q1985" i="11"/>
  <c r="Q1986" i="11"/>
  <c r="Q1987" i="11"/>
  <c r="Q1988" i="11"/>
  <c r="Q1989" i="11"/>
  <c r="Q1990" i="11"/>
  <c r="Q1991" i="11"/>
  <c r="Q1992" i="11"/>
  <c r="Q1993" i="11"/>
  <c r="Q1994" i="11"/>
  <c r="Q1995" i="11"/>
  <c r="Q1996" i="11"/>
  <c r="Q1997" i="11"/>
  <c r="Q1998" i="11"/>
  <c r="Q1999" i="11"/>
  <c r="Q2000" i="11"/>
  <c r="Q2001" i="11"/>
  <c r="Q2002" i="11"/>
  <c r="Q2003" i="11"/>
  <c r="Q2004" i="11"/>
  <c r="Q2005" i="11"/>
  <c r="Q2006" i="11"/>
  <c r="Q2007" i="11"/>
  <c r="Q2008" i="11"/>
  <c r="Q2009" i="11"/>
  <c r="Q2010" i="11"/>
  <c r="Q2011" i="11"/>
  <c r="Q2012" i="11"/>
  <c r="Q2013" i="11"/>
  <c r="Q2014" i="11"/>
  <c r="Q2015" i="11"/>
  <c r="Q2016" i="11"/>
  <c r="Q2017" i="11"/>
  <c r="Q2018" i="11"/>
  <c r="Q2019" i="11"/>
  <c r="Q2020" i="11"/>
  <c r="Q2021" i="11"/>
  <c r="Q2022" i="11"/>
  <c r="Q2023" i="11"/>
  <c r="Q2024" i="11"/>
  <c r="Q2025" i="11"/>
  <c r="Q2026" i="11"/>
  <c r="Q2027" i="11"/>
  <c r="Q2028" i="11"/>
  <c r="Q2029" i="11"/>
  <c r="Q2030" i="11"/>
  <c r="Q2031" i="11"/>
  <c r="Q2032" i="11"/>
  <c r="Q2033" i="11"/>
  <c r="Q2034" i="11"/>
  <c r="Q2035" i="11"/>
  <c r="Q2036" i="11"/>
  <c r="Q2037" i="11"/>
  <c r="Q2038" i="11"/>
  <c r="Q2039" i="11"/>
  <c r="Q2040" i="11"/>
  <c r="Q2041" i="11"/>
  <c r="Q2042" i="11"/>
  <c r="Q2043" i="11"/>
  <c r="Q2044" i="11"/>
  <c r="Q2045" i="11"/>
  <c r="Q2046" i="11"/>
  <c r="Q2047" i="11"/>
  <c r="Q2048" i="11"/>
  <c r="Q2049" i="11"/>
  <c r="Q2050" i="11"/>
  <c r="Q2051" i="11"/>
  <c r="Q2052" i="11"/>
  <c r="Q2053" i="11"/>
  <c r="Q2054" i="11"/>
  <c r="Q2055" i="11"/>
  <c r="Q2056" i="11"/>
  <c r="Q2057" i="11"/>
  <c r="Q2058" i="11"/>
  <c r="Q2059" i="11"/>
  <c r="Q2060" i="11"/>
  <c r="Q2061" i="11"/>
  <c r="Q2062" i="11"/>
  <c r="Q2063" i="11"/>
  <c r="Q2064" i="11"/>
  <c r="Q2065" i="11"/>
  <c r="Q2066" i="11"/>
  <c r="Q2067" i="11"/>
  <c r="Q2068" i="11"/>
  <c r="Q2069" i="11"/>
  <c r="Q2070" i="11"/>
  <c r="Q2071" i="11"/>
  <c r="Q2072" i="11"/>
  <c r="Q2073" i="11"/>
  <c r="Q2074" i="11"/>
  <c r="Q2075" i="11"/>
  <c r="Q2076" i="11"/>
  <c r="Q2077" i="11"/>
  <c r="Q2078" i="11"/>
  <c r="Q2079" i="11"/>
  <c r="Q2080" i="11"/>
  <c r="Q2081" i="11"/>
  <c r="Q2082" i="11"/>
  <c r="Q2083" i="11"/>
  <c r="Q2084" i="11"/>
  <c r="Q2085" i="11"/>
  <c r="Q2086" i="11"/>
  <c r="Q2087" i="11"/>
  <c r="Q2088" i="11"/>
  <c r="Q2089" i="11"/>
  <c r="Q2090" i="11"/>
  <c r="Q2091" i="11"/>
  <c r="Q2092" i="11"/>
  <c r="Q2093" i="11"/>
  <c r="Q2094" i="11"/>
  <c r="Q2095" i="11"/>
  <c r="Q2096" i="11"/>
  <c r="Q2097" i="11"/>
  <c r="Q2098" i="11"/>
  <c r="Q2099" i="11"/>
  <c r="Q2100" i="11"/>
  <c r="Q2101" i="11"/>
  <c r="Q2102" i="11"/>
  <c r="Q2103" i="11"/>
  <c r="Q2104" i="11"/>
  <c r="Q2105" i="11"/>
  <c r="Q2106" i="11"/>
  <c r="Q2107" i="11"/>
  <c r="Q2108" i="11"/>
  <c r="Q2109" i="11"/>
  <c r="Q2110" i="11"/>
  <c r="Q2111" i="11"/>
  <c r="Q2112" i="11"/>
  <c r="Q2113" i="11"/>
  <c r="Q2114" i="11"/>
  <c r="Q2115" i="11"/>
  <c r="Q2116" i="11"/>
  <c r="Q2117" i="11"/>
  <c r="Q2118" i="11"/>
  <c r="Q2119" i="11"/>
  <c r="Q2120" i="11"/>
  <c r="Q2121" i="11"/>
  <c r="Q2122" i="11"/>
  <c r="Q2123" i="11"/>
  <c r="Q2124" i="11"/>
  <c r="Q2125" i="11"/>
  <c r="Q2126" i="11"/>
  <c r="Q2127" i="11"/>
  <c r="Q2128" i="11"/>
  <c r="Q2129" i="11"/>
  <c r="Q2130" i="11"/>
  <c r="Q2131" i="11"/>
  <c r="Q2132" i="11"/>
  <c r="Q2133" i="11"/>
  <c r="Q2134" i="11"/>
  <c r="Q2135" i="11"/>
  <c r="Q2136" i="11"/>
  <c r="Q2137" i="11"/>
  <c r="Q2138" i="11"/>
  <c r="Q2139" i="11"/>
  <c r="Q2140" i="11"/>
  <c r="Q2141" i="11"/>
  <c r="Q2142" i="11"/>
  <c r="Q2143" i="11"/>
  <c r="Q2144" i="11"/>
  <c r="Q2145" i="11"/>
  <c r="Q2146" i="11"/>
  <c r="Q2147" i="11"/>
  <c r="Q2148" i="11"/>
  <c r="Q2149" i="11"/>
  <c r="Q2150" i="11"/>
  <c r="Q2151" i="11"/>
  <c r="Q2152" i="11"/>
  <c r="Q2153" i="11"/>
  <c r="Q2154" i="11"/>
  <c r="Q2155" i="11"/>
  <c r="Q2156" i="11"/>
  <c r="Q2157" i="11"/>
  <c r="Q2158" i="11"/>
  <c r="Q2159" i="11"/>
  <c r="Q2160" i="11"/>
  <c r="Q2161" i="11"/>
  <c r="Q2162" i="11"/>
  <c r="Q2163" i="11"/>
  <c r="Q2164" i="11"/>
  <c r="Q2165" i="11"/>
  <c r="Q2166" i="11"/>
  <c r="Q2167" i="11"/>
  <c r="Q2168" i="11"/>
  <c r="Q2169" i="11"/>
  <c r="Q2170" i="11"/>
  <c r="Q2171" i="11"/>
  <c r="Q2172" i="11"/>
  <c r="Q2173" i="11"/>
  <c r="Q2174" i="11"/>
  <c r="Q2175" i="11"/>
  <c r="Q2176" i="11"/>
  <c r="Q2177" i="11"/>
  <c r="Q2178" i="11"/>
  <c r="Q2179" i="11"/>
  <c r="Q2180" i="11"/>
  <c r="Q2181" i="11"/>
  <c r="Q2182" i="11"/>
  <c r="Q2183" i="11"/>
  <c r="Q2184" i="11"/>
  <c r="Q2185" i="11"/>
  <c r="Q2186" i="11"/>
  <c r="Q2187" i="11"/>
  <c r="Q2188" i="11"/>
  <c r="Q2189" i="11"/>
  <c r="Q2190" i="11"/>
  <c r="Q2191" i="11"/>
  <c r="Q2192" i="11"/>
  <c r="Q2193" i="11"/>
  <c r="Q2194" i="11"/>
  <c r="Q2195" i="11"/>
  <c r="Q2196" i="11"/>
  <c r="Q2197" i="11"/>
  <c r="Q2198" i="11"/>
  <c r="Q2199" i="11"/>
  <c r="Q2200" i="11"/>
  <c r="Q2201" i="11"/>
  <c r="Q2202" i="11"/>
  <c r="Q2203" i="11"/>
  <c r="Q2204" i="11"/>
  <c r="Q2205" i="11"/>
  <c r="Q2206" i="11"/>
  <c r="Q2207" i="11"/>
  <c r="Q2208" i="11"/>
  <c r="Q2209" i="11"/>
  <c r="Q2210" i="11"/>
  <c r="Q2211" i="11"/>
  <c r="Q2212" i="11"/>
  <c r="Q2213" i="11"/>
  <c r="Q2214" i="11"/>
  <c r="Q2215" i="11"/>
  <c r="Q2216" i="11"/>
  <c r="Q2217" i="11"/>
  <c r="Q2218" i="11"/>
  <c r="Q2219" i="11"/>
  <c r="Q2220" i="11"/>
  <c r="Q2221" i="11"/>
  <c r="Q2222" i="11"/>
  <c r="Q2223" i="11"/>
  <c r="Q2224" i="11"/>
  <c r="Q2225" i="11"/>
  <c r="Q2226" i="11"/>
  <c r="Q2227" i="11"/>
  <c r="Q2228" i="11"/>
  <c r="Q2229" i="11"/>
  <c r="Q2230" i="11"/>
  <c r="Q2231" i="11"/>
  <c r="Q2232" i="11"/>
  <c r="Q2233" i="11"/>
  <c r="Q2234" i="11"/>
  <c r="Q2235" i="11"/>
  <c r="Q2236" i="11"/>
  <c r="Q2237" i="11"/>
  <c r="Q2238" i="11"/>
  <c r="Q2239" i="11"/>
  <c r="Q2240" i="11"/>
  <c r="Q2241" i="11"/>
  <c r="Q2242" i="11"/>
  <c r="Q2243" i="11"/>
  <c r="Q2244" i="11"/>
  <c r="Q2245" i="11"/>
  <c r="Q2246" i="11"/>
  <c r="Q2247" i="11"/>
  <c r="Q2248" i="11"/>
  <c r="Q2249" i="11"/>
  <c r="Q2250" i="11"/>
  <c r="Q2251" i="11"/>
  <c r="Q2252" i="11"/>
  <c r="Q2253" i="11"/>
  <c r="Q2254" i="11"/>
  <c r="Q2255" i="11"/>
  <c r="Q2256" i="11"/>
  <c r="Q2257" i="11"/>
  <c r="Q2258" i="11"/>
  <c r="Q2259" i="11"/>
  <c r="Q2260" i="11"/>
  <c r="Q2261" i="11"/>
  <c r="Q2262" i="11"/>
  <c r="Q2263" i="11"/>
  <c r="Q2264" i="11"/>
  <c r="Q2265" i="11"/>
  <c r="Q2266" i="11"/>
  <c r="Q2267" i="11"/>
  <c r="Q2268" i="11"/>
  <c r="Q2269" i="11"/>
  <c r="Q2270" i="11"/>
  <c r="Q2271" i="11"/>
  <c r="Q2272" i="11"/>
  <c r="Q2273" i="11"/>
  <c r="Q2274" i="11"/>
  <c r="Q2275" i="11"/>
  <c r="Q2276" i="11"/>
  <c r="Q2277" i="11"/>
  <c r="Q2278" i="11"/>
  <c r="Q2279" i="11"/>
  <c r="Q2280" i="11"/>
  <c r="Q2281" i="11"/>
  <c r="Q2282" i="11"/>
  <c r="Q2283" i="11"/>
  <c r="Q2284" i="11"/>
  <c r="Q2285" i="11"/>
  <c r="Q2286" i="11"/>
  <c r="Q2287" i="11"/>
  <c r="Q2288" i="11"/>
  <c r="Q2289" i="11"/>
  <c r="Q2290" i="11"/>
  <c r="Q2291" i="11"/>
  <c r="Q2292" i="11"/>
  <c r="Q2293" i="11"/>
  <c r="Q2294" i="11"/>
  <c r="Q2295" i="11"/>
  <c r="Q2296" i="11"/>
  <c r="Q2297" i="11"/>
  <c r="Q2298" i="11"/>
  <c r="Q2299" i="11"/>
  <c r="Q2300" i="11"/>
  <c r="Q2301" i="11"/>
  <c r="Q2302" i="11"/>
  <c r="Q2303" i="11"/>
  <c r="Q2304" i="11"/>
  <c r="Q2305" i="11"/>
  <c r="Q2306" i="11"/>
  <c r="Q2307" i="11"/>
  <c r="Q2308" i="11"/>
  <c r="Q2309" i="11"/>
  <c r="Q2310" i="11"/>
  <c r="Q2311" i="11"/>
  <c r="Q2312" i="11"/>
  <c r="Q2313" i="11"/>
  <c r="Q2314" i="11"/>
  <c r="Q2315" i="11"/>
  <c r="Q2316" i="11"/>
  <c r="Q2317" i="11"/>
  <c r="Q2318" i="11"/>
  <c r="Q2319" i="11"/>
  <c r="Q2320" i="11"/>
  <c r="Q2321" i="11"/>
  <c r="Q2322" i="11"/>
  <c r="Q2323" i="11"/>
  <c r="Q2324" i="11"/>
  <c r="Q2325" i="11"/>
  <c r="Q2326" i="11"/>
  <c r="Q2327" i="11"/>
  <c r="Q2328" i="11"/>
  <c r="Q2329" i="11"/>
  <c r="Q2330" i="11"/>
  <c r="Q2331" i="11"/>
  <c r="Q2332" i="11"/>
  <c r="Q2333" i="11"/>
  <c r="Q2334" i="11"/>
  <c r="Q2335" i="11"/>
  <c r="Q2336" i="11"/>
  <c r="Q2337" i="11"/>
  <c r="Q2338" i="11"/>
  <c r="Q2339" i="11"/>
  <c r="Q2340" i="11"/>
  <c r="Q2341" i="11"/>
  <c r="Q2342" i="11"/>
  <c r="Q2343" i="11"/>
  <c r="Q2344" i="11"/>
  <c r="Q2345" i="11"/>
  <c r="Q2346" i="11"/>
  <c r="Q2347" i="11"/>
  <c r="Q2348" i="11"/>
  <c r="Q2349" i="11"/>
  <c r="Q2350" i="11"/>
  <c r="Q2351" i="11"/>
  <c r="Q2352" i="11"/>
  <c r="Q2353" i="11"/>
  <c r="Q2354" i="11"/>
  <c r="Q2355" i="11"/>
  <c r="Q2356" i="11"/>
  <c r="Q2357" i="11"/>
  <c r="Q2358" i="11"/>
  <c r="Q2359" i="11"/>
  <c r="Q2360" i="11"/>
  <c r="Q2361" i="11"/>
  <c r="Q2362" i="11"/>
  <c r="Q2363" i="11"/>
  <c r="Q2364" i="11"/>
  <c r="Q2365" i="11"/>
  <c r="Q2366" i="11"/>
  <c r="Q2367" i="11"/>
  <c r="Q2368" i="11"/>
  <c r="Q2369" i="11"/>
  <c r="Q2370" i="11"/>
  <c r="Q2371" i="11"/>
  <c r="Q2372" i="11"/>
  <c r="Q2373" i="11"/>
  <c r="Q2374" i="11"/>
  <c r="Q2375" i="11"/>
  <c r="Q2376" i="11"/>
  <c r="Q2377" i="11"/>
  <c r="Q2378" i="11"/>
  <c r="Q2379" i="11"/>
  <c r="Q2380" i="11"/>
  <c r="Q2381" i="11"/>
  <c r="Q2382" i="11"/>
  <c r="Q2383" i="11"/>
  <c r="Q2384" i="11"/>
  <c r="Q2385" i="11"/>
  <c r="Q2386" i="11"/>
  <c r="Q2387" i="11"/>
  <c r="Q2388" i="11"/>
  <c r="Q2389" i="11"/>
  <c r="Q2390" i="11"/>
  <c r="Q2391" i="11"/>
  <c r="Q2392" i="11"/>
  <c r="Q2393" i="11"/>
  <c r="Q2394" i="11"/>
  <c r="Q2395" i="11"/>
  <c r="Q2396" i="11"/>
  <c r="Q2397" i="11"/>
  <c r="Q2398" i="11"/>
  <c r="Q2399" i="11"/>
  <c r="Q2400" i="11"/>
  <c r="Q2401" i="11"/>
  <c r="Q2402" i="11"/>
  <c r="Q2403" i="11"/>
  <c r="Q2404" i="11"/>
  <c r="Q2405" i="11"/>
  <c r="Q2406" i="11"/>
  <c r="Q2407" i="11"/>
  <c r="Q2408" i="11"/>
  <c r="Q2409" i="11"/>
  <c r="Q2410" i="11"/>
  <c r="Q2411" i="11"/>
  <c r="Q2412" i="11"/>
  <c r="Q2413" i="11"/>
  <c r="Q2414" i="11"/>
  <c r="Q2415" i="11"/>
  <c r="Q2416" i="11"/>
  <c r="Q2417" i="11"/>
  <c r="Q2418" i="11"/>
  <c r="Q2419" i="11"/>
  <c r="Q2420" i="11"/>
  <c r="Q2421" i="11"/>
  <c r="Q2422" i="11"/>
  <c r="Q2423" i="11"/>
  <c r="Q2424" i="11"/>
  <c r="Q2425" i="11"/>
  <c r="Q2426" i="11"/>
  <c r="Q2427" i="11"/>
  <c r="Q2428" i="11"/>
  <c r="Q2429" i="11"/>
  <c r="Q2430" i="11"/>
  <c r="Q2431" i="11"/>
  <c r="Q2432" i="11"/>
  <c r="Q2433" i="11"/>
  <c r="Q2434" i="11"/>
  <c r="Q2435" i="11"/>
  <c r="Q2436" i="11"/>
  <c r="Q2437" i="11"/>
  <c r="Q2438" i="11"/>
  <c r="Q2439" i="11"/>
  <c r="Q2440" i="11"/>
  <c r="Q2441" i="11"/>
  <c r="Q2442" i="11"/>
  <c r="Q2443" i="11"/>
  <c r="Q2444" i="11"/>
  <c r="Q2445" i="11"/>
  <c r="Q2446" i="11"/>
  <c r="Q2447" i="11"/>
  <c r="Q2448" i="11"/>
  <c r="Q2449" i="11"/>
  <c r="Q2450" i="11"/>
  <c r="Q2451" i="11"/>
  <c r="Q2452" i="11"/>
  <c r="Q2453" i="11"/>
  <c r="Q2454" i="11"/>
  <c r="Q2455" i="11"/>
  <c r="Q2456" i="11"/>
  <c r="Q2457" i="11"/>
  <c r="Q2458" i="11"/>
  <c r="Q2459" i="11"/>
  <c r="Q2460" i="11"/>
  <c r="Q2461" i="11"/>
  <c r="Q2462" i="11"/>
  <c r="Q2463" i="11"/>
  <c r="Q2464" i="11"/>
  <c r="Q2465" i="11"/>
  <c r="Q2466" i="11"/>
  <c r="Q2467" i="11"/>
  <c r="Q2468" i="11"/>
  <c r="Q2469" i="11"/>
  <c r="Q2470" i="11"/>
  <c r="Q2471" i="11"/>
  <c r="Q2472" i="11"/>
  <c r="Q2473" i="11"/>
  <c r="Q2474" i="11"/>
  <c r="Q2475" i="11"/>
  <c r="Q2476" i="11"/>
  <c r="Q2477" i="11"/>
  <c r="Q2478" i="11"/>
  <c r="Q2479" i="11"/>
  <c r="Q2480" i="11"/>
  <c r="Q2481" i="11"/>
  <c r="Q2482" i="11"/>
  <c r="Q2483" i="11"/>
  <c r="Q2484" i="11"/>
  <c r="Q2485" i="11"/>
  <c r="Q2486" i="11"/>
  <c r="Q2487" i="11"/>
  <c r="Q2488" i="11"/>
  <c r="Q2489" i="11"/>
  <c r="Q2490" i="11"/>
  <c r="Q2491" i="11"/>
  <c r="Q2492" i="11"/>
  <c r="Q2493" i="11"/>
  <c r="Q2494" i="11"/>
  <c r="Q2495" i="11"/>
  <c r="Q2496" i="11"/>
  <c r="Q2497" i="11"/>
  <c r="Q2498" i="11"/>
  <c r="Q2499" i="11"/>
  <c r="Q2500" i="11"/>
  <c r="Q2501" i="11"/>
  <c r="Q2502" i="11"/>
  <c r="Q2503" i="11"/>
  <c r="Q2504" i="11"/>
  <c r="Q2505" i="11"/>
  <c r="Q2506" i="11"/>
  <c r="Q2507" i="11"/>
  <c r="Q2508" i="11"/>
  <c r="Q2509" i="11"/>
  <c r="Q2510" i="11"/>
  <c r="Q2511" i="11"/>
  <c r="Q2512" i="11"/>
  <c r="Q2513" i="11"/>
  <c r="Q2514" i="11"/>
  <c r="Q2515" i="11"/>
  <c r="Q2516" i="11"/>
  <c r="Q2517" i="11"/>
  <c r="Q2518" i="11"/>
  <c r="Q2519" i="11"/>
  <c r="Q2520" i="11"/>
  <c r="Q2521" i="11"/>
  <c r="Q2522" i="11"/>
  <c r="Q2523" i="11"/>
  <c r="Q2524" i="11"/>
  <c r="Q2525" i="11"/>
  <c r="Q2526" i="11"/>
  <c r="Q2527" i="11"/>
  <c r="Q2528" i="11"/>
  <c r="Q2529" i="11"/>
  <c r="Q2530" i="11"/>
  <c r="Q2531" i="11"/>
  <c r="Q2532" i="11"/>
  <c r="Q2533" i="11"/>
  <c r="Q2534" i="11"/>
  <c r="Q2535" i="11"/>
  <c r="Q2536" i="11"/>
  <c r="Q2537" i="11"/>
  <c r="Q2538" i="11"/>
  <c r="Q2539" i="11"/>
  <c r="Q2540" i="11"/>
  <c r="Q2541" i="11"/>
  <c r="Q2542" i="11"/>
  <c r="Q2543" i="11"/>
  <c r="Q2544" i="11"/>
  <c r="Q2545" i="11"/>
  <c r="Q2546" i="11"/>
  <c r="Q2547" i="11"/>
  <c r="Q2548" i="11"/>
  <c r="Q2549" i="11"/>
  <c r="Q2550" i="11"/>
  <c r="Q2551" i="11"/>
  <c r="Q2552" i="11"/>
  <c r="Q2553" i="11"/>
  <c r="Q2554" i="11"/>
  <c r="Q2555" i="11"/>
  <c r="Q2556" i="11"/>
  <c r="Q2557" i="11"/>
  <c r="Q2558" i="11"/>
  <c r="Q2559" i="11"/>
  <c r="Q2560" i="11"/>
  <c r="Q2561" i="11"/>
  <c r="Q2562" i="11"/>
  <c r="Q2563" i="11"/>
  <c r="Q2564" i="11"/>
  <c r="Q2565" i="11"/>
  <c r="Q2566" i="11"/>
  <c r="Q2567" i="11"/>
  <c r="Q2568" i="11"/>
  <c r="Q2569" i="11"/>
  <c r="Q2570" i="11"/>
  <c r="Q2571" i="11"/>
  <c r="Q2572" i="11"/>
  <c r="Q2573" i="11"/>
  <c r="Q2574" i="11"/>
  <c r="Q2575" i="11"/>
  <c r="Q2576" i="11"/>
  <c r="Q2577" i="11"/>
  <c r="Q2578" i="11"/>
  <c r="Q2579" i="11"/>
  <c r="Q2580" i="11"/>
  <c r="Q2581" i="11"/>
  <c r="Q2582" i="11"/>
  <c r="Q2583" i="11"/>
  <c r="Q2584" i="11"/>
  <c r="Q2585" i="11"/>
  <c r="Q2586" i="11"/>
  <c r="Q2587" i="11"/>
  <c r="Q2588" i="11"/>
  <c r="Q2589" i="11"/>
  <c r="Q2590" i="11"/>
  <c r="Q2591" i="11"/>
  <c r="Q2592" i="11"/>
  <c r="Q2593" i="11"/>
  <c r="Q2594" i="11"/>
  <c r="Q2595" i="11"/>
  <c r="Q2596" i="11"/>
  <c r="Q2597" i="11"/>
  <c r="Q2598" i="11"/>
  <c r="Q2599" i="11"/>
  <c r="Q2600" i="11"/>
  <c r="Q2601" i="11"/>
  <c r="Q2602" i="11"/>
  <c r="Q2603" i="11"/>
  <c r="Q2604" i="11"/>
  <c r="Q2605" i="11"/>
  <c r="Q2606" i="11"/>
  <c r="Q2607" i="11"/>
  <c r="Q2608" i="11"/>
  <c r="Q2609" i="11"/>
  <c r="Q2610" i="11"/>
  <c r="Q2611" i="11"/>
  <c r="Q2612" i="11"/>
  <c r="Q2613" i="11"/>
  <c r="Q2614" i="11"/>
  <c r="Q2615" i="11"/>
  <c r="Q2616" i="11"/>
  <c r="Q2617" i="11"/>
  <c r="Q2618" i="11"/>
  <c r="Q2619" i="11"/>
  <c r="Q2620" i="11"/>
  <c r="Q2621" i="11"/>
  <c r="Q2622" i="11"/>
  <c r="Q2623" i="11"/>
  <c r="Q2624" i="11"/>
  <c r="Q2625" i="11"/>
  <c r="Q2626" i="11"/>
  <c r="Q2627" i="11"/>
  <c r="Q2628" i="11"/>
  <c r="Q2629" i="11"/>
  <c r="Q2630" i="11"/>
  <c r="Q2631" i="11"/>
  <c r="Q2632" i="11"/>
  <c r="Q2633" i="11"/>
  <c r="Q2634" i="11"/>
  <c r="Q2635" i="11"/>
  <c r="Q2636" i="11"/>
  <c r="Q2637" i="11"/>
  <c r="Q2638" i="11"/>
  <c r="Q2639" i="11"/>
  <c r="Q2640" i="11"/>
  <c r="Q2641" i="11"/>
  <c r="Q2642" i="11"/>
  <c r="Q2643" i="11"/>
  <c r="Q2644" i="11"/>
  <c r="Q2645" i="11"/>
  <c r="Q2646" i="11"/>
  <c r="Q2647" i="11"/>
  <c r="Q2648" i="11"/>
  <c r="Q2649" i="11"/>
  <c r="Q2650" i="11"/>
  <c r="Q2651" i="11"/>
  <c r="Q2652" i="11"/>
  <c r="Q2653" i="11"/>
  <c r="Q2654" i="11"/>
  <c r="Q2655" i="11"/>
  <c r="Q2656" i="11"/>
  <c r="Q2657" i="11"/>
  <c r="Q2658" i="11"/>
  <c r="Q2659" i="11"/>
  <c r="Q2660" i="11"/>
  <c r="Q2661" i="11"/>
  <c r="Q2662" i="11"/>
  <c r="Q2663" i="11"/>
  <c r="Q2664" i="11"/>
  <c r="Q2665" i="11"/>
  <c r="Q2666" i="11"/>
  <c r="Q2667" i="11"/>
  <c r="Q2668" i="11"/>
  <c r="Q2669" i="11"/>
  <c r="Q2670" i="11"/>
  <c r="Q2671" i="11"/>
  <c r="Q2672" i="11"/>
  <c r="Q2673" i="11"/>
  <c r="Q2674" i="11"/>
  <c r="Q2675" i="11"/>
  <c r="Q2676" i="11"/>
  <c r="Q2677" i="11"/>
  <c r="Q2678" i="11"/>
  <c r="Q2679" i="11"/>
  <c r="Q2680" i="11"/>
  <c r="Q2681" i="11"/>
  <c r="Q2682" i="11"/>
  <c r="Q2683" i="11"/>
  <c r="Q2684" i="11"/>
  <c r="Q2685" i="11"/>
  <c r="Q2686" i="11"/>
  <c r="Q2687" i="11"/>
  <c r="Q2688" i="11"/>
  <c r="Q2689" i="11"/>
  <c r="Q2690" i="11"/>
  <c r="Q2691" i="11"/>
  <c r="Q2692" i="11"/>
  <c r="Q2693" i="11"/>
  <c r="Q2694" i="11"/>
  <c r="Q2695" i="11"/>
  <c r="Q2696" i="11"/>
  <c r="Q2697" i="11"/>
  <c r="Q2698" i="11"/>
  <c r="Q2699" i="11"/>
  <c r="Q2700" i="11"/>
  <c r="Q2701" i="11"/>
  <c r="Q2702" i="11"/>
  <c r="Q2703" i="11"/>
  <c r="Q2704" i="11"/>
  <c r="Q2705" i="11"/>
  <c r="Q2706" i="11"/>
  <c r="Q2707" i="11"/>
  <c r="Q2708" i="11"/>
  <c r="Q2709" i="11"/>
  <c r="Q2710" i="11"/>
  <c r="Q2711" i="11"/>
  <c r="Q2712" i="11"/>
  <c r="Q2713" i="11"/>
  <c r="Q2714" i="11"/>
  <c r="Q2715" i="11"/>
  <c r="Q2716" i="11"/>
  <c r="Q2717" i="11"/>
  <c r="Q2718" i="11"/>
  <c r="Q2719" i="11"/>
  <c r="Q2720" i="11"/>
  <c r="Q2721" i="11"/>
  <c r="Q2722" i="11"/>
  <c r="Q2723" i="11"/>
  <c r="Q2724" i="11"/>
  <c r="Q2725" i="11"/>
  <c r="Q2726" i="11"/>
  <c r="Q2727" i="11"/>
  <c r="Q2728" i="11"/>
  <c r="Q2729" i="11"/>
  <c r="Q2730" i="11"/>
  <c r="Q2731" i="11"/>
  <c r="Q2732" i="11"/>
  <c r="Q2733" i="11"/>
  <c r="Q2734" i="11"/>
  <c r="Q2735" i="11"/>
  <c r="Q2736" i="11"/>
  <c r="Q2737" i="11"/>
  <c r="Q2738" i="11"/>
  <c r="Q2739" i="11"/>
  <c r="Q2740" i="11"/>
  <c r="Q2741" i="11"/>
  <c r="Q2742" i="11"/>
  <c r="Q2743" i="11"/>
  <c r="Q2744" i="11"/>
  <c r="Q2745" i="11"/>
  <c r="Q2746" i="11"/>
  <c r="Q2747" i="11"/>
  <c r="Q2748" i="11"/>
  <c r="Q2749" i="11"/>
  <c r="Q2750" i="11"/>
  <c r="Q2751" i="11"/>
  <c r="Q2752" i="11"/>
  <c r="Q2753" i="11"/>
  <c r="Q2754" i="11"/>
  <c r="Q2755" i="11"/>
  <c r="Q2756" i="11"/>
  <c r="Q2757" i="11"/>
  <c r="Q2758" i="11"/>
  <c r="Q2759" i="11"/>
  <c r="Q2760" i="11"/>
  <c r="Q2761" i="11"/>
  <c r="Q2762" i="11"/>
  <c r="Q2763" i="11"/>
  <c r="Q2764" i="11"/>
  <c r="Q2765" i="11"/>
  <c r="Q2766" i="11"/>
  <c r="Q2767" i="11"/>
  <c r="Q2768" i="11"/>
  <c r="Q2769" i="11"/>
  <c r="Q2770" i="11"/>
  <c r="Q2771" i="11"/>
  <c r="Q2772" i="11"/>
  <c r="Q2773" i="11"/>
  <c r="Q2774" i="11"/>
  <c r="Q2775" i="11"/>
  <c r="Q2776" i="11"/>
  <c r="Q2777" i="11"/>
  <c r="Q2778" i="11"/>
  <c r="Q2779" i="11"/>
  <c r="Q2780" i="11"/>
  <c r="Q2781" i="11"/>
  <c r="Q2782" i="11"/>
  <c r="Q2783" i="11"/>
  <c r="Q2784" i="11"/>
  <c r="Q2785" i="11"/>
  <c r="Q2786" i="11"/>
  <c r="Q2787" i="11"/>
  <c r="Q2788" i="11"/>
  <c r="Q2789" i="11"/>
  <c r="Q2790" i="11"/>
  <c r="Q2791" i="11"/>
  <c r="Q2792" i="11"/>
  <c r="Q2793" i="11"/>
  <c r="Q2794" i="11"/>
  <c r="Q2795" i="11"/>
  <c r="Q2796" i="11"/>
  <c r="Q2797" i="11"/>
  <c r="Q2798" i="11"/>
  <c r="Q2799" i="11"/>
  <c r="Q2800" i="11"/>
  <c r="Q2801" i="11"/>
  <c r="Q2802" i="11"/>
  <c r="Q2803" i="11"/>
  <c r="Q2804" i="11"/>
  <c r="Q2805" i="11"/>
  <c r="Q2806" i="11"/>
  <c r="Q2807" i="11"/>
  <c r="Q2808" i="11"/>
  <c r="Q2809" i="11"/>
  <c r="Q2810" i="11"/>
  <c r="Q2811" i="11"/>
  <c r="Q2812" i="11"/>
  <c r="Q2813" i="11"/>
  <c r="Q2814" i="11"/>
  <c r="Q2815" i="11"/>
  <c r="Q2816" i="11"/>
  <c r="Q2817" i="11"/>
  <c r="Q2818" i="11"/>
  <c r="Q2819" i="11"/>
  <c r="Q2820" i="11"/>
  <c r="Q2821" i="11"/>
  <c r="Q2822" i="11"/>
  <c r="Q2823" i="11"/>
  <c r="Q2824" i="11"/>
  <c r="Q2825" i="11"/>
  <c r="Q2826" i="11"/>
  <c r="Q2827" i="11"/>
  <c r="Q2828" i="11"/>
  <c r="Q2829" i="11"/>
  <c r="Q2830" i="11"/>
  <c r="Q2831" i="11"/>
  <c r="Q2832" i="11"/>
  <c r="Q2833" i="11"/>
  <c r="Q2834" i="11"/>
  <c r="Q2835" i="11"/>
  <c r="Q2836" i="11"/>
  <c r="Q2837" i="11"/>
  <c r="Q2838" i="11"/>
  <c r="Q2839" i="11"/>
  <c r="Q2840" i="11"/>
  <c r="Q2841" i="11"/>
  <c r="Q2842" i="11"/>
  <c r="Q2843" i="11"/>
  <c r="Q2844" i="11"/>
  <c r="Q2845" i="11"/>
  <c r="Q2846" i="11"/>
  <c r="Q2847" i="11"/>
  <c r="Q2848" i="11"/>
  <c r="Q2849" i="11"/>
  <c r="Q2850" i="11"/>
  <c r="Q2851" i="11"/>
  <c r="Q2852" i="11"/>
  <c r="Q2853" i="11"/>
  <c r="Q2854" i="11"/>
  <c r="Q2855" i="11"/>
  <c r="Q2856" i="11"/>
  <c r="Q2857" i="11"/>
  <c r="Q2858" i="11"/>
  <c r="Q2859" i="11"/>
  <c r="Q2860" i="11"/>
  <c r="Q2861" i="11"/>
  <c r="Q2862" i="11"/>
  <c r="Q2863" i="11"/>
  <c r="Q2864" i="11"/>
  <c r="Q2865" i="11"/>
  <c r="Q2866" i="11"/>
  <c r="Q2867" i="11"/>
  <c r="Q2868" i="11"/>
  <c r="Q2869" i="11"/>
  <c r="Q2870" i="11"/>
  <c r="Q2871" i="11"/>
  <c r="Q2872" i="11"/>
  <c r="Q2873" i="11"/>
  <c r="Q2874" i="11"/>
  <c r="Q2875" i="11"/>
  <c r="Q2876" i="11"/>
  <c r="Q2877" i="11"/>
  <c r="Q2878" i="11"/>
  <c r="Q2879" i="11"/>
  <c r="Q2880" i="11"/>
  <c r="Q2881" i="11"/>
  <c r="Q2882" i="11"/>
  <c r="Q2883" i="11"/>
  <c r="Q2884" i="11"/>
  <c r="Q2885" i="11"/>
  <c r="Q2886" i="11"/>
  <c r="Q2887" i="11"/>
  <c r="Q2888" i="11"/>
  <c r="Q2889" i="11"/>
  <c r="Q2890" i="11"/>
  <c r="Q2891" i="11"/>
  <c r="Q2892" i="11"/>
  <c r="Q2893" i="11"/>
  <c r="Q2894" i="11"/>
  <c r="Q2895" i="11"/>
  <c r="Q2896" i="11"/>
  <c r="Q2897" i="11"/>
  <c r="Q2898" i="11"/>
  <c r="Q2899" i="11"/>
  <c r="Q2900" i="11"/>
  <c r="Q2901" i="11"/>
  <c r="Q2902" i="11"/>
  <c r="Q2903" i="11"/>
  <c r="Q2904" i="11"/>
  <c r="Q2905" i="11"/>
  <c r="Q2906" i="11"/>
  <c r="Q2907" i="11"/>
  <c r="Q2908" i="11"/>
  <c r="Q2909" i="11"/>
  <c r="Q2910" i="11"/>
  <c r="Q2911" i="11"/>
  <c r="Q2912" i="11"/>
  <c r="Q2913" i="11"/>
  <c r="Q2914" i="11"/>
  <c r="Q2915" i="11"/>
  <c r="Q2916" i="11"/>
  <c r="Q2917" i="11"/>
  <c r="Q2918" i="11"/>
  <c r="Q2919" i="11"/>
  <c r="Q2920" i="11"/>
  <c r="Q2921" i="11"/>
  <c r="Q2922" i="11"/>
  <c r="Q2923" i="11"/>
  <c r="Q2924" i="11"/>
  <c r="Q2925" i="11"/>
  <c r="Q2926" i="11"/>
  <c r="Q2927" i="11"/>
  <c r="Q2928" i="11"/>
  <c r="Q2929" i="11"/>
  <c r="Q2930" i="11"/>
  <c r="Q2931" i="11"/>
  <c r="Q2932" i="11"/>
  <c r="Q2933" i="11"/>
  <c r="Q2934" i="11"/>
  <c r="Q2935" i="11"/>
  <c r="Q2936" i="11"/>
  <c r="Q2937" i="11"/>
  <c r="Q2938" i="11"/>
  <c r="Q2939" i="11"/>
  <c r="Q2940" i="11"/>
  <c r="Q2941" i="11"/>
  <c r="Q2942" i="11"/>
  <c r="Q2943" i="11"/>
  <c r="Q2944" i="11"/>
  <c r="Q2945" i="11"/>
  <c r="Q2946" i="11"/>
  <c r="Q2947" i="11"/>
  <c r="Q2948" i="11"/>
  <c r="Q2949" i="11"/>
  <c r="Q2950" i="11"/>
  <c r="Q2951" i="11"/>
  <c r="Q2952" i="11"/>
  <c r="Q2953" i="11"/>
  <c r="Q2954" i="11"/>
  <c r="Q2955" i="11"/>
  <c r="Q2956" i="11"/>
  <c r="Q2957" i="11"/>
  <c r="Q2958" i="11"/>
  <c r="Q2959" i="11"/>
  <c r="Q2960" i="11"/>
  <c r="Q2961" i="11"/>
  <c r="Q2962" i="11"/>
  <c r="Q2963" i="11"/>
  <c r="Q2964" i="11"/>
  <c r="Q2965" i="11"/>
  <c r="Q2966" i="11"/>
  <c r="Q2967" i="11"/>
  <c r="Q2968" i="11"/>
  <c r="Q2969" i="11"/>
  <c r="Q2970" i="11"/>
  <c r="Q2971" i="11"/>
  <c r="Q2972" i="11"/>
  <c r="Q2973" i="11"/>
  <c r="Q2974" i="11"/>
  <c r="Q2975" i="11"/>
  <c r="Q2976" i="11"/>
  <c r="Q2977" i="11"/>
  <c r="Q2978" i="11"/>
  <c r="Q2979" i="11"/>
  <c r="Q2980" i="11"/>
  <c r="Q2981" i="11"/>
  <c r="Q2982" i="11"/>
  <c r="Q2983" i="11"/>
  <c r="Q2984" i="11"/>
  <c r="Q2985" i="11"/>
  <c r="Q2986" i="11"/>
  <c r="Q2987" i="11"/>
  <c r="Q2988" i="11"/>
  <c r="Q2989" i="11"/>
  <c r="Q2990" i="11"/>
  <c r="Q2991" i="11"/>
  <c r="Q2992" i="11"/>
  <c r="Q2993" i="11"/>
  <c r="Q2994" i="11"/>
  <c r="Q2995" i="11"/>
  <c r="Q2996" i="11"/>
  <c r="Q2997" i="11"/>
  <c r="Q2998" i="11"/>
  <c r="Q2999" i="11"/>
  <c r="Q3000" i="11"/>
  <c r="Q3001" i="11"/>
  <c r="Q3002" i="11"/>
  <c r="Q3003" i="11"/>
  <c r="Q3004" i="11"/>
  <c r="Q3005" i="11"/>
  <c r="Q3006" i="11"/>
  <c r="Q3007" i="11"/>
  <c r="Q3008" i="11"/>
  <c r="Q3009" i="11"/>
  <c r="Q3010" i="11"/>
  <c r="Q3011" i="11"/>
  <c r="Q3012" i="11"/>
  <c r="Q3013" i="11"/>
  <c r="Q3014" i="11"/>
  <c r="Q3015" i="11"/>
  <c r="Q3016" i="11"/>
  <c r="Q3017" i="11"/>
  <c r="Q3018" i="11"/>
  <c r="Q3019" i="11"/>
  <c r="Q3020" i="11"/>
  <c r="Q3021" i="11"/>
  <c r="Q3022" i="11"/>
  <c r="Q3023" i="11"/>
  <c r="Q3024" i="11"/>
  <c r="Q3025" i="11"/>
  <c r="Q3026" i="11"/>
  <c r="Q3027" i="11"/>
  <c r="Q3028" i="11"/>
  <c r="Q3029" i="11"/>
  <c r="Q3030" i="11"/>
  <c r="Q3031" i="11"/>
  <c r="Q3032" i="11"/>
  <c r="Q3033" i="11"/>
  <c r="Q3034" i="11"/>
  <c r="Q3035" i="11"/>
  <c r="Q3036" i="11"/>
  <c r="Q3037" i="11"/>
  <c r="Q3038" i="11"/>
  <c r="Q3039" i="11"/>
  <c r="Q3040" i="11"/>
  <c r="Q3041" i="11"/>
  <c r="Q3042" i="11"/>
  <c r="Q3043" i="11"/>
  <c r="Q3044" i="11"/>
  <c r="Q3045" i="11"/>
  <c r="Q3046" i="11"/>
  <c r="Q3047" i="11"/>
  <c r="Q3048" i="11"/>
  <c r="Q3049" i="11"/>
  <c r="Q3050" i="11"/>
  <c r="Q3051" i="11"/>
  <c r="Q3052" i="11"/>
  <c r="Q3053" i="11"/>
  <c r="Q3054" i="11"/>
  <c r="Q3055" i="11"/>
  <c r="Q3056" i="11"/>
  <c r="Q3057" i="11"/>
  <c r="Q3058" i="11"/>
  <c r="Q3059" i="11"/>
  <c r="Q3060" i="11"/>
  <c r="Q3061" i="11"/>
  <c r="Q3062" i="11"/>
  <c r="Q3063" i="11"/>
  <c r="Q3064" i="11"/>
  <c r="Q3065" i="11"/>
  <c r="Q3066" i="11"/>
  <c r="Q3067" i="11"/>
  <c r="Q3068" i="11"/>
  <c r="Q3069" i="11"/>
  <c r="Q3070" i="11"/>
  <c r="Q3071" i="11"/>
  <c r="Q3072" i="11"/>
  <c r="Q3073" i="11"/>
  <c r="Q3074" i="11"/>
  <c r="Q3075" i="11"/>
  <c r="Q3076" i="11"/>
  <c r="Q3077" i="11"/>
  <c r="Q3078" i="11"/>
  <c r="Q3079" i="11"/>
  <c r="Q3080" i="11"/>
  <c r="Q3081" i="11"/>
  <c r="Q3082" i="11"/>
  <c r="Q3083" i="11"/>
  <c r="Q3084" i="11"/>
  <c r="Q3085" i="11"/>
  <c r="Q3086" i="11"/>
  <c r="Q3087" i="11"/>
  <c r="Q3088" i="11"/>
  <c r="Q3089" i="11"/>
  <c r="Q3090" i="11"/>
  <c r="Q3091" i="11"/>
  <c r="Q3092" i="11"/>
  <c r="Q3093" i="11"/>
  <c r="Q3094" i="11"/>
  <c r="Q3095" i="11"/>
  <c r="Q3096" i="11"/>
  <c r="Q3097" i="11"/>
  <c r="Q3098" i="11"/>
  <c r="Q3099" i="11"/>
  <c r="Q3100" i="11"/>
  <c r="Q3101" i="11"/>
  <c r="Q3102" i="11"/>
  <c r="Q3103" i="11"/>
  <c r="Q3104" i="11"/>
  <c r="Q3105" i="11"/>
  <c r="Q3106" i="11"/>
  <c r="Q3107" i="11"/>
  <c r="Q3108" i="11"/>
  <c r="Q3109" i="11"/>
  <c r="Q3110" i="11"/>
  <c r="Q3111" i="11"/>
  <c r="Q3112" i="11"/>
  <c r="Q3113" i="11"/>
  <c r="Q3114" i="11"/>
  <c r="Q3115" i="11"/>
  <c r="Q3116" i="11"/>
  <c r="Q3117" i="11"/>
  <c r="Q3118" i="11"/>
  <c r="Q3119" i="11"/>
  <c r="Q3120" i="11"/>
  <c r="Q3121" i="11"/>
  <c r="Q3122" i="11"/>
  <c r="Q3123" i="11"/>
  <c r="Q3124" i="11"/>
  <c r="Q3125" i="11"/>
  <c r="Q3126" i="11"/>
  <c r="Q3127" i="11"/>
  <c r="Q3128" i="11"/>
  <c r="Q3129" i="11"/>
  <c r="Q3130" i="11"/>
  <c r="Q3131" i="11"/>
  <c r="Q3132" i="11"/>
  <c r="Q3133" i="11"/>
  <c r="Q3134" i="11"/>
  <c r="Q3135" i="11"/>
  <c r="Q3136" i="11"/>
  <c r="Q3137" i="11"/>
  <c r="Q3138" i="11"/>
  <c r="Q3139" i="11"/>
  <c r="Q3140" i="11"/>
  <c r="Q3141" i="11"/>
  <c r="Q3142" i="11"/>
  <c r="Q3143" i="11"/>
  <c r="Q3144" i="11"/>
  <c r="Q3145" i="11"/>
  <c r="Q3146" i="11"/>
  <c r="Q3147" i="11"/>
  <c r="Q3148" i="11"/>
  <c r="Q3149" i="11"/>
  <c r="Q3150" i="11"/>
  <c r="Q3151" i="11"/>
  <c r="Q3152" i="11"/>
  <c r="Q3153" i="11"/>
  <c r="Q3154" i="11"/>
  <c r="Q3155" i="11"/>
  <c r="Q3156" i="11"/>
  <c r="Q3157" i="11"/>
  <c r="Q3158" i="11"/>
  <c r="Q3159" i="11"/>
  <c r="Q3160" i="11"/>
  <c r="Q3161" i="11"/>
  <c r="Q3162" i="11"/>
  <c r="Q3163" i="11"/>
  <c r="Q3164" i="11"/>
  <c r="Q3165" i="11"/>
  <c r="Q3166" i="11"/>
  <c r="Q3167" i="11"/>
  <c r="Q3168" i="11"/>
  <c r="Q3169" i="11"/>
  <c r="Q3170" i="11"/>
  <c r="Q3171" i="11"/>
  <c r="Q3172" i="11"/>
  <c r="Q3173" i="11"/>
  <c r="Q3174" i="11"/>
  <c r="Q3175" i="11"/>
  <c r="Q3176" i="11"/>
  <c r="Q3177" i="11"/>
  <c r="Q3178" i="11"/>
  <c r="Q3179" i="11"/>
  <c r="Q3180" i="11"/>
  <c r="Q3181" i="11"/>
  <c r="Q3182" i="11"/>
  <c r="Q3183" i="11"/>
  <c r="Q3184" i="11"/>
  <c r="Q3185" i="11"/>
  <c r="Q3186" i="11"/>
  <c r="Q3187" i="11"/>
  <c r="Q3188" i="11"/>
  <c r="Q3189" i="11"/>
  <c r="Q3190" i="11"/>
  <c r="Q3191" i="11"/>
  <c r="Q3192" i="11"/>
  <c r="Q3193" i="11"/>
  <c r="Q3194" i="11"/>
  <c r="Q3195" i="11"/>
  <c r="Q3196" i="11"/>
  <c r="Q3197" i="11"/>
  <c r="Q3198" i="11"/>
  <c r="Q3199" i="11"/>
  <c r="Q3200" i="11"/>
  <c r="Q3201" i="11"/>
  <c r="Q3202" i="11"/>
  <c r="Q3203" i="11"/>
  <c r="Q3204" i="11"/>
  <c r="Q3205" i="11"/>
  <c r="Q3206" i="11"/>
  <c r="Q3207" i="11"/>
  <c r="Q3208" i="11"/>
  <c r="Q3209" i="11"/>
  <c r="Q3210" i="11"/>
  <c r="Q3211" i="11"/>
  <c r="Q3212" i="11"/>
  <c r="Q3213" i="11"/>
  <c r="Q3214" i="11"/>
  <c r="Q3215" i="11"/>
  <c r="Q3216" i="11"/>
  <c r="Q3217" i="11"/>
  <c r="Q3218" i="11"/>
  <c r="Q3219" i="11"/>
  <c r="Q3220" i="11"/>
  <c r="Q3221" i="11"/>
  <c r="Q3222" i="11"/>
  <c r="Q3223" i="11"/>
  <c r="Q3224" i="11"/>
  <c r="Q3225" i="11"/>
  <c r="Q3226" i="11"/>
  <c r="Q3227" i="11"/>
  <c r="Q3228" i="11"/>
  <c r="Q3229" i="11"/>
  <c r="Q3230" i="11"/>
  <c r="Q3231" i="11"/>
  <c r="Q3232" i="11"/>
  <c r="Q3233" i="11"/>
  <c r="Q3234" i="11"/>
  <c r="Q3235" i="11"/>
  <c r="Q3236" i="11"/>
  <c r="Q3237" i="11"/>
  <c r="Q3238" i="11"/>
  <c r="Q3239" i="11"/>
  <c r="Q3240" i="11"/>
  <c r="Q3241" i="11"/>
  <c r="Q3242" i="11"/>
  <c r="Q3243" i="11"/>
  <c r="Q3244" i="11"/>
  <c r="Q3245" i="11"/>
  <c r="Q3246" i="11"/>
  <c r="Q3247" i="11"/>
  <c r="Q3248" i="11"/>
  <c r="Q3249" i="11"/>
  <c r="Q3250" i="11"/>
  <c r="Q3251" i="11"/>
  <c r="Q3252" i="11"/>
  <c r="Q3253" i="11"/>
  <c r="Q3254" i="11"/>
  <c r="Q3255" i="11"/>
  <c r="Q3256" i="11"/>
  <c r="Q3257" i="11"/>
  <c r="Q3258" i="11"/>
  <c r="Q3259" i="11"/>
  <c r="Q3260" i="11"/>
  <c r="Q3261" i="11"/>
  <c r="Q3262" i="11"/>
  <c r="Q3263" i="11"/>
  <c r="Q3264" i="11"/>
  <c r="Q3265" i="11"/>
  <c r="Q3266" i="11"/>
  <c r="Q3267" i="11"/>
  <c r="Q3268" i="11"/>
  <c r="Q3269" i="11"/>
  <c r="Q3270" i="11"/>
  <c r="Q3271" i="11"/>
  <c r="Q3272" i="11"/>
  <c r="Q3273" i="11"/>
  <c r="Q3274" i="11"/>
  <c r="Q3275" i="11"/>
  <c r="Q3276" i="11"/>
  <c r="Q3277" i="11"/>
  <c r="Q3278" i="11"/>
  <c r="Q3279" i="11"/>
  <c r="Q3280" i="11"/>
  <c r="Q3281" i="11"/>
  <c r="Q3282" i="11"/>
  <c r="Q3283" i="11"/>
  <c r="Q3284" i="11"/>
  <c r="Q3285" i="11"/>
  <c r="Q3286" i="11"/>
  <c r="Q3287" i="11"/>
  <c r="Q3288" i="11"/>
  <c r="Q3289" i="11"/>
  <c r="Q3290" i="11"/>
  <c r="Q3291" i="11"/>
  <c r="Q3292" i="11"/>
  <c r="Q3293" i="11"/>
  <c r="Q3294" i="11"/>
  <c r="Q3295" i="11"/>
  <c r="Q3296" i="11"/>
  <c r="Q3297" i="11"/>
  <c r="Q3298" i="11"/>
  <c r="Q3299" i="11"/>
  <c r="Q3300" i="11"/>
  <c r="Q3301" i="11"/>
  <c r="Q3302" i="11"/>
  <c r="Q3303" i="11"/>
  <c r="Q3304" i="11"/>
  <c r="Q3305" i="11"/>
  <c r="Q3306" i="11"/>
  <c r="Q3307" i="11"/>
  <c r="Q3308" i="11"/>
  <c r="Q3309" i="11"/>
  <c r="Q3310" i="11"/>
  <c r="Q3311" i="11"/>
  <c r="Q3312" i="11"/>
  <c r="Q3313" i="11"/>
  <c r="Q3314" i="11"/>
  <c r="Q3315" i="11"/>
  <c r="Q3316" i="11"/>
  <c r="Q3317" i="11"/>
  <c r="Q3318" i="11"/>
  <c r="Q3319" i="11"/>
  <c r="Q3320" i="11"/>
  <c r="Q3321" i="11"/>
  <c r="Q3322" i="11"/>
  <c r="Q3323" i="11"/>
  <c r="Q3324" i="11"/>
  <c r="Q3325" i="11"/>
  <c r="Q3326" i="11"/>
  <c r="Q3327" i="11"/>
  <c r="Q3328" i="11"/>
  <c r="Q3329" i="11"/>
  <c r="Q3330" i="11"/>
  <c r="Q3331" i="11"/>
  <c r="Q3332" i="11"/>
  <c r="Q3333" i="11"/>
  <c r="Q3334" i="11"/>
  <c r="Q3335" i="11"/>
  <c r="Q3336" i="11"/>
  <c r="Q3337" i="11"/>
  <c r="Q3338" i="11"/>
  <c r="Q3339" i="11"/>
  <c r="Q3340" i="11"/>
  <c r="Q3341" i="11"/>
  <c r="Q3342" i="11"/>
  <c r="Q3343" i="11"/>
  <c r="Q3344" i="11"/>
  <c r="Q3345" i="11"/>
  <c r="Q3346" i="11"/>
  <c r="Q3347" i="11"/>
  <c r="Q3348" i="11"/>
  <c r="Q3349" i="11"/>
  <c r="Q3350" i="11"/>
  <c r="Q3351" i="11"/>
  <c r="Q3352" i="11"/>
  <c r="Q3353" i="11"/>
  <c r="Q3354" i="11"/>
  <c r="Q3355" i="11"/>
  <c r="Q3356" i="11"/>
  <c r="Q3357" i="11"/>
  <c r="Q3358" i="11"/>
  <c r="Q3359" i="11"/>
  <c r="Q3360" i="11"/>
  <c r="Q3361" i="11"/>
  <c r="Q3362" i="11"/>
  <c r="Q3363" i="11"/>
  <c r="Q3364" i="11"/>
  <c r="Q3365" i="11"/>
  <c r="Q3366" i="11"/>
  <c r="Q3367" i="11"/>
  <c r="Q3368" i="11"/>
  <c r="Q3369" i="11"/>
  <c r="Q3370" i="11"/>
  <c r="Q3371" i="11"/>
  <c r="Q3372" i="11"/>
  <c r="Q3373" i="11"/>
  <c r="Q3374" i="11"/>
  <c r="Q3375" i="11"/>
  <c r="Q3376" i="11"/>
  <c r="Q3377" i="11"/>
  <c r="Q3378" i="11"/>
  <c r="Q3379" i="11"/>
  <c r="Q3380" i="11"/>
  <c r="Q3381" i="11"/>
  <c r="Q3382" i="11"/>
  <c r="Q3383" i="11"/>
  <c r="Q3384" i="11"/>
  <c r="Q3385" i="11"/>
  <c r="Q3386" i="11"/>
  <c r="Q3387" i="11"/>
  <c r="Q3388" i="11"/>
  <c r="Q3389" i="11"/>
  <c r="Q3390" i="11"/>
  <c r="Q3391" i="11"/>
  <c r="Q3392" i="11"/>
  <c r="Q3393" i="11"/>
  <c r="Q3394" i="11"/>
  <c r="Q3395" i="11"/>
  <c r="Q3396" i="11"/>
  <c r="Q3397" i="11"/>
  <c r="Q3398" i="11"/>
  <c r="Q3399" i="11"/>
  <c r="Q3400" i="11"/>
  <c r="Q3401" i="11"/>
  <c r="Q3402" i="11"/>
  <c r="Q3403" i="11"/>
  <c r="Q3404" i="11"/>
  <c r="Q3405" i="11"/>
  <c r="Q3406" i="11"/>
  <c r="Q3407" i="11"/>
  <c r="Q3408" i="11"/>
  <c r="Q3409" i="11"/>
  <c r="Q3410" i="11"/>
  <c r="Q3411" i="11"/>
  <c r="Q3412" i="11"/>
  <c r="Q3413" i="11"/>
  <c r="Q3414" i="11"/>
  <c r="Q3415" i="11"/>
  <c r="Q3416" i="11"/>
  <c r="Q3417" i="11"/>
  <c r="Q3418" i="11"/>
  <c r="Q3419" i="11"/>
  <c r="Q3420" i="11"/>
  <c r="Q3421" i="11"/>
  <c r="Q3422" i="11"/>
  <c r="Q3423" i="11"/>
  <c r="Q3424" i="11"/>
  <c r="Q3425" i="11"/>
  <c r="Q3426" i="11"/>
  <c r="Q3427" i="11"/>
  <c r="Q3428" i="11"/>
  <c r="Q3429" i="11"/>
  <c r="Q3430" i="11"/>
  <c r="Q3431" i="11"/>
  <c r="Q3432" i="11"/>
  <c r="Q3433" i="11"/>
  <c r="Q3434" i="11"/>
  <c r="Q3435" i="11"/>
  <c r="Q3436" i="11"/>
  <c r="Q3437" i="11"/>
  <c r="Q3438" i="11"/>
  <c r="Q3439" i="11"/>
  <c r="Q3440" i="11"/>
  <c r="Q3441" i="11"/>
  <c r="Q3442" i="11"/>
  <c r="Q3443" i="11"/>
  <c r="Q3444" i="11"/>
  <c r="Q3445" i="11"/>
  <c r="Q3446" i="11"/>
  <c r="Q3447" i="11"/>
  <c r="Q3448" i="11"/>
  <c r="Q3449" i="11"/>
  <c r="Q3450" i="11"/>
  <c r="Q3451" i="11"/>
  <c r="Q3452" i="11"/>
  <c r="Q3453" i="11"/>
  <c r="Q3454" i="11"/>
  <c r="Q3455" i="11"/>
  <c r="Q3456" i="11"/>
  <c r="Q3457" i="11"/>
  <c r="Q3458" i="11"/>
  <c r="Q3459" i="11"/>
  <c r="Q3460" i="11"/>
  <c r="Q3461" i="11"/>
  <c r="Q3462" i="11"/>
  <c r="Q3463" i="11"/>
  <c r="Q3464" i="11"/>
  <c r="Q3465" i="11"/>
  <c r="Q3466" i="11"/>
  <c r="Q3467" i="11"/>
  <c r="Q3468" i="11"/>
  <c r="Q3469" i="11"/>
  <c r="Q3470" i="11"/>
  <c r="Q3471" i="11"/>
  <c r="Q3472" i="11"/>
  <c r="Q3473" i="11"/>
  <c r="Q3474" i="11"/>
  <c r="Q3475" i="11"/>
  <c r="Q3476" i="11"/>
  <c r="Q3477" i="11"/>
  <c r="Q3478" i="11"/>
  <c r="Q3479" i="11"/>
  <c r="Q3480" i="11"/>
  <c r="Q3481" i="11"/>
  <c r="Q3482" i="11"/>
  <c r="Q3483" i="11"/>
  <c r="Q3484" i="11"/>
  <c r="Q3485" i="11"/>
  <c r="Q3486" i="11"/>
  <c r="Q3487" i="11"/>
  <c r="Q3488" i="11"/>
  <c r="Q3489" i="11"/>
  <c r="Q3490" i="11"/>
  <c r="Q3491" i="11"/>
  <c r="Q3492" i="11"/>
  <c r="Q3493" i="11"/>
  <c r="Q3494" i="11"/>
  <c r="Q3495" i="11"/>
  <c r="Q3496" i="11"/>
  <c r="Q3497" i="11"/>
  <c r="Q3498" i="11"/>
  <c r="Q3499" i="11"/>
  <c r="Q3500" i="11"/>
  <c r="Q3501" i="11"/>
  <c r="Q3502" i="11"/>
  <c r="Q3503" i="11"/>
  <c r="Q3504" i="11"/>
  <c r="Q3505" i="11"/>
  <c r="Q3506" i="11"/>
  <c r="Q3507" i="11"/>
  <c r="Q3508" i="11"/>
  <c r="Q3509" i="11"/>
  <c r="Q3510" i="11"/>
  <c r="Q3511" i="11"/>
  <c r="Q3512" i="11"/>
  <c r="Q3513" i="11"/>
  <c r="Q3514" i="11"/>
  <c r="Q3515" i="11"/>
  <c r="Q3516" i="11"/>
  <c r="Q3517" i="11"/>
  <c r="Q3518" i="11"/>
  <c r="Q3519" i="11"/>
  <c r="Q3520" i="11"/>
  <c r="Q3521" i="11"/>
  <c r="Q3522" i="11"/>
  <c r="Q3523" i="11"/>
  <c r="Q3524" i="11"/>
  <c r="Q3525" i="11"/>
  <c r="Q3526" i="11"/>
  <c r="Q3527" i="11"/>
  <c r="Q3528" i="11"/>
  <c r="Q3529" i="11"/>
  <c r="Q3530" i="11"/>
  <c r="Q3531" i="11"/>
  <c r="Q3532" i="11"/>
  <c r="Q3533" i="11"/>
  <c r="Q3534" i="11"/>
  <c r="Q3535" i="11"/>
  <c r="Q3536" i="11"/>
  <c r="Q3537" i="11"/>
  <c r="Q3538" i="11"/>
  <c r="Q3539" i="11"/>
  <c r="Q3540" i="11"/>
  <c r="Q3541" i="11"/>
  <c r="Q3542" i="11"/>
  <c r="Q3543" i="11"/>
  <c r="Q3544" i="11"/>
  <c r="Q3545" i="11"/>
  <c r="Q3546" i="11"/>
  <c r="Q3547" i="11"/>
  <c r="Q3548" i="11"/>
  <c r="Q3549" i="11"/>
  <c r="Q3550" i="11"/>
  <c r="Q3551" i="11"/>
  <c r="Q3552" i="11"/>
  <c r="Q3553" i="11"/>
  <c r="Q3554" i="11"/>
  <c r="Q3555" i="11"/>
  <c r="Q3556" i="11"/>
  <c r="Q3557" i="11"/>
  <c r="Q3558" i="11"/>
  <c r="Q3559" i="11"/>
  <c r="Q3560" i="11"/>
  <c r="Q3561" i="11"/>
  <c r="Q3562" i="11"/>
  <c r="Q3563" i="11"/>
  <c r="Q3564" i="11"/>
  <c r="Q3565" i="11"/>
  <c r="Q3566" i="11"/>
  <c r="Q3567" i="11"/>
  <c r="Q3568" i="11"/>
  <c r="Q3569" i="11"/>
  <c r="Q3570" i="11"/>
  <c r="Q3571" i="11"/>
  <c r="Q3572" i="11"/>
  <c r="Q3573" i="11"/>
  <c r="Q3574" i="11"/>
  <c r="Q3575" i="11"/>
  <c r="Q3576" i="11"/>
  <c r="Q3577" i="11"/>
  <c r="Q3578" i="11"/>
  <c r="Q3579" i="11"/>
  <c r="Q3580" i="11"/>
  <c r="Q3581" i="11"/>
  <c r="Q3582" i="11"/>
  <c r="Q3583" i="11"/>
  <c r="Q3584" i="11"/>
  <c r="Q3585" i="11"/>
  <c r="Q3586" i="11"/>
  <c r="Q3587" i="11"/>
  <c r="Q3588" i="11"/>
  <c r="Q3589" i="11"/>
  <c r="Q3590" i="11"/>
  <c r="Q3591" i="11"/>
  <c r="Q3592" i="11"/>
  <c r="Q3593" i="11"/>
  <c r="Q3594" i="11"/>
  <c r="Q3595" i="11"/>
  <c r="Q3596" i="11"/>
  <c r="Q3597" i="11"/>
  <c r="Q3598" i="11"/>
  <c r="Q3599" i="11"/>
  <c r="Q3600" i="11"/>
  <c r="Q3601" i="11"/>
  <c r="Q3602" i="11"/>
  <c r="Q3603" i="11"/>
  <c r="Q3604" i="11"/>
  <c r="Q3605" i="11"/>
  <c r="Q3606" i="11"/>
  <c r="Q3607" i="11"/>
  <c r="Q3608" i="11"/>
  <c r="Q3609" i="11"/>
  <c r="Q3610" i="11"/>
  <c r="Q3611" i="11"/>
  <c r="Q3612" i="11"/>
  <c r="Q3613" i="11"/>
  <c r="Q3614" i="11"/>
  <c r="Q3615" i="11"/>
  <c r="Q3616" i="11"/>
  <c r="Q3617" i="11"/>
  <c r="Q3618" i="11"/>
  <c r="Q3619" i="11"/>
  <c r="Q3620" i="11"/>
  <c r="Q3621" i="11"/>
  <c r="Q3622" i="11"/>
  <c r="Q3623" i="11"/>
  <c r="Q3624" i="11"/>
  <c r="Q3625" i="11"/>
  <c r="Q3626" i="11"/>
  <c r="Q3627" i="11"/>
  <c r="Q3628" i="11"/>
  <c r="Q3629" i="11"/>
  <c r="Q3630" i="11"/>
  <c r="Q3631" i="11"/>
  <c r="Q3632" i="11"/>
  <c r="Q3633" i="11"/>
  <c r="Q3634" i="11"/>
  <c r="Q3635" i="11"/>
  <c r="Q3636" i="11"/>
  <c r="Q3637" i="11"/>
  <c r="Q3638" i="11"/>
  <c r="Q3639" i="11"/>
  <c r="Q3640" i="11"/>
  <c r="Q3641" i="11"/>
  <c r="Q3642" i="11"/>
  <c r="Q3643" i="11"/>
  <c r="Q3644" i="11"/>
  <c r="Q3645" i="11"/>
  <c r="Q3646" i="11"/>
  <c r="Q3647" i="11"/>
  <c r="Q3648" i="11"/>
  <c r="Q3649" i="11"/>
  <c r="Q3650" i="11"/>
  <c r="Q3651" i="11"/>
  <c r="Q3652" i="11"/>
  <c r="Q3653" i="11"/>
  <c r="Q3654" i="11"/>
  <c r="Q3655" i="11"/>
  <c r="Q3656" i="11"/>
  <c r="Q3657" i="11"/>
  <c r="Q3658" i="11"/>
  <c r="Q3659" i="11"/>
  <c r="Q3660" i="11"/>
  <c r="Q3661" i="11"/>
  <c r="Q3662" i="11"/>
  <c r="Q3663" i="11"/>
  <c r="Q3664" i="11"/>
  <c r="Q3665" i="11"/>
  <c r="Q3666" i="11"/>
  <c r="Q3667" i="11"/>
  <c r="Q3668" i="11"/>
  <c r="Q3669" i="11"/>
  <c r="Q3670" i="11"/>
  <c r="Q3671" i="11"/>
  <c r="Q3672" i="11"/>
  <c r="Q3673" i="11"/>
  <c r="Q3674" i="11"/>
  <c r="Q3675" i="11"/>
  <c r="Q3676" i="11"/>
  <c r="Q3677" i="11"/>
  <c r="Q3678" i="11"/>
  <c r="Q3679" i="11"/>
  <c r="Q3680" i="11"/>
  <c r="Q3681" i="11"/>
  <c r="Q3682" i="11"/>
  <c r="Q3683" i="11"/>
  <c r="Q3684" i="11"/>
  <c r="Q3685" i="11"/>
  <c r="Q3686" i="11"/>
  <c r="Q3687" i="11"/>
  <c r="Q3688" i="11"/>
  <c r="Q3689" i="11"/>
  <c r="Q3690" i="11"/>
  <c r="Q3691" i="11"/>
  <c r="Q3692" i="11"/>
  <c r="Q3693" i="11"/>
  <c r="Q3694" i="11"/>
  <c r="Q3695" i="11"/>
  <c r="Q3696" i="11"/>
  <c r="Q3697" i="11"/>
  <c r="Q3698" i="11"/>
  <c r="Q3699" i="11"/>
  <c r="Q3700" i="11"/>
  <c r="Q3701" i="11"/>
  <c r="Q3702" i="11"/>
  <c r="Q3703" i="11"/>
  <c r="Q3704" i="11"/>
  <c r="Q3705" i="11"/>
  <c r="Q3706" i="11"/>
  <c r="Q3707" i="11"/>
  <c r="Q3708" i="11"/>
  <c r="Q3709" i="11"/>
  <c r="Q3710" i="11"/>
  <c r="Q3711" i="11"/>
  <c r="Q3712" i="11"/>
  <c r="Q3713" i="11"/>
  <c r="Q3714" i="11"/>
  <c r="Q3715" i="11"/>
  <c r="Q3716" i="11"/>
  <c r="Q3717" i="11"/>
  <c r="Q3718" i="11"/>
  <c r="Q3719" i="11"/>
  <c r="Q3720" i="11"/>
  <c r="Q3721" i="11"/>
  <c r="Q3722" i="11"/>
  <c r="Q3723" i="11"/>
  <c r="Q3724" i="11"/>
  <c r="Q3725" i="11"/>
  <c r="Q3726" i="11"/>
  <c r="Q3727" i="11"/>
  <c r="Q3728" i="11"/>
  <c r="Q3729" i="11"/>
  <c r="Q3730" i="11"/>
  <c r="Q3731" i="11"/>
  <c r="Q3732" i="11"/>
  <c r="Q3733" i="11"/>
  <c r="Q3734" i="11"/>
  <c r="Q3735" i="11"/>
  <c r="Q3736" i="11"/>
  <c r="Q3737" i="11"/>
  <c r="Q3738" i="11"/>
  <c r="Q3739" i="11"/>
  <c r="Q3740" i="11"/>
  <c r="Q3741" i="11"/>
  <c r="Q3742" i="11"/>
  <c r="Q3743" i="11"/>
  <c r="Q3744" i="11"/>
  <c r="Q3745" i="11"/>
  <c r="Q3746" i="11"/>
  <c r="Q3747" i="11"/>
  <c r="Q3748" i="11"/>
  <c r="Q3749" i="11"/>
  <c r="Q3750" i="11"/>
  <c r="Q3751" i="11"/>
  <c r="Q3752" i="11"/>
  <c r="Q3753" i="11"/>
  <c r="Q3754" i="11"/>
  <c r="Q3755" i="11"/>
  <c r="Q3756" i="11"/>
  <c r="Q3757" i="11"/>
  <c r="Q3758" i="11"/>
  <c r="Q3759" i="11"/>
  <c r="Q3760" i="11"/>
  <c r="Q3761" i="11"/>
  <c r="Q3762" i="11"/>
  <c r="Q3763" i="11"/>
  <c r="Q3764" i="11"/>
  <c r="Q3765" i="11"/>
  <c r="Q3766" i="11"/>
  <c r="Q3767" i="11"/>
  <c r="Q3768" i="11"/>
  <c r="Q3769" i="11"/>
  <c r="Q3770" i="11"/>
  <c r="Q3771" i="11"/>
  <c r="Q3772" i="11"/>
  <c r="Q3773" i="11"/>
  <c r="Q3774" i="11"/>
  <c r="Q3775" i="11"/>
  <c r="Q3776" i="11"/>
  <c r="Q3777" i="11"/>
  <c r="Q3778" i="11"/>
  <c r="Q3779" i="11"/>
  <c r="Q3780" i="11"/>
  <c r="Q3781" i="11"/>
  <c r="Q3782" i="11"/>
  <c r="Q3783" i="11"/>
  <c r="Q3784" i="11"/>
  <c r="Q3785" i="11"/>
  <c r="Q3786" i="11"/>
  <c r="Q3787" i="11"/>
  <c r="Q3788" i="11"/>
  <c r="Q3789" i="11"/>
  <c r="Q3790" i="11"/>
  <c r="Q3791" i="11"/>
  <c r="Q3792" i="11"/>
  <c r="Q3793" i="11"/>
  <c r="Q3794" i="11"/>
  <c r="Q3795" i="11"/>
  <c r="Q3796" i="11"/>
  <c r="Q3797" i="11"/>
  <c r="Q3798" i="11"/>
  <c r="Q3799" i="11"/>
  <c r="Q3800" i="11"/>
  <c r="Q3801" i="11"/>
  <c r="Q3802" i="11"/>
  <c r="Q3803" i="11"/>
  <c r="Q3804" i="11"/>
  <c r="Q3805" i="11"/>
  <c r="Q3806" i="11"/>
  <c r="Q3807" i="11"/>
  <c r="Q3808" i="11"/>
  <c r="Q3809" i="11"/>
  <c r="Q3810" i="11"/>
  <c r="Q3811" i="11"/>
  <c r="Q3812" i="11"/>
  <c r="Q3813" i="11"/>
  <c r="Q3814" i="11"/>
  <c r="Q3815" i="11"/>
  <c r="Q3816" i="11"/>
  <c r="Q3817" i="11"/>
  <c r="Q3818" i="11"/>
  <c r="Q3819" i="11"/>
  <c r="Q3820" i="11"/>
  <c r="Q3821" i="11"/>
  <c r="Q3822" i="11"/>
  <c r="Q3823" i="11"/>
  <c r="Q3824" i="11"/>
  <c r="Q3825" i="11"/>
  <c r="Q3826" i="11"/>
  <c r="Q3827" i="11"/>
  <c r="Q3828" i="11"/>
  <c r="Q3829" i="11"/>
  <c r="Q3830" i="11"/>
  <c r="Q3831" i="11"/>
  <c r="Q3832" i="11"/>
  <c r="Q3833" i="11"/>
  <c r="Q3834" i="11"/>
  <c r="Q3835" i="11"/>
  <c r="Q3836" i="11"/>
  <c r="Q3837" i="11"/>
  <c r="Q3838" i="11"/>
  <c r="Q3839" i="11"/>
  <c r="Q3840" i="11"/>
  <c r="Q3841" i="11"/>
  <c r="Q3842" i="11"/>
  <c r="Q3843" i="11"/>
  <c r="Q3844" i="11"/>
  <c r="Q3845" i="11"/>
  <c r="Q3846" i="11"/>
  <c r="Q3847" i="11"/>
  <c r="Q3848" i="11"/>
  <c r="Q3849" i="11"/>
  <c r="Q3850" i="11"/>
  <c r="Q3851" i="11"/>
  <c r="Q3852" i="11"/>
  <c r="Q3853" i="11"/>
  <c r="Q3854" i="11"/>
  <c r="Q3855" i="11"/>
  <c r="Q3856" i="11"/>
  <c r="Q3857" i="11"/>
  <c r="Q3858" i="11"/>
  <c r="Q3859" i="11"/>
  <c r="Q3860" i="11"/>
  <c r="Q3861" i="11"/>
  <c r="Q3862" i="11"/>
  <c r="Q3863" i="11"/>
  <c r="Q3864" i="11"/>
  <c r="Q3865" i="11"/>
  <c r="Q3866" i="11"/>
  <c r="Q3867" i="11"/>
  <c r="Q3868" i="11"/>
  <c r="Q3869" i="11"/>
  <c r="Q3870" i="11"/>
  <c r="Q3871" i="11"/>
  <c r="Q3872" i="11"/>
  <c r="Q3873" i="11"/>
  <c r="Q3874" i="11"/>
  <c r="Q3875" i="11"/>
  <c r="Q3876" i="11"/>
  <c r="Q3877" i="11"/>
  <c r="Q3878" i="11"/>
  <c r="Q3879" i="11"/>
  <c r="Q3880" i="11"/>
  <c r="Q3881" i="11"/>
  <c r="Q3882" i="11"/>
  <c r="Q3883" i="11"/>
  <c r="Q3884" i="11"/>
  <c r="Q3885" i="11"/>
  <c r="Q3886" i="11"/>
  <c r="Q3887" i="11"/>
  <c r="Q3888" i="11"/>
  <c r="Q3889" i="11"/>
  <c r="Q3890" i="11"/>
  <c r="Q3891" i="11"/>
  <c r="Q3892" i="11"/>
  <c r="Q3893" i="11"/>
  <c r="Q3894" i="11"/>
  <c r="Q3895" i="11"/>
  <c r="Q3896" i="11"/>
  <c r="Q3897" i="11"/>
  <c r="Q3898" i="11"/>
  <c r="Q3899" i="11"/>
  <c r="Q3900" i="11"/>
  <c r="Q3901" i="11"/>
  <c r="Q3902" i="11"/>
  <c r="Q3903" i="11"/>
  <c r="Q3904" i="11"/>
  <c r="Q3905" i="11"/>
  <c r="Q3906" i="11"/>
  <c r="Q3907" i="11"/>
  <c r="Q3908" i="11"/>
  <c r="Q3909" i="11"/>
  <c r="Q3910" i="11"/>
  <c r="Q3911" i="11"/>
  <c r="Q3912" i="11"/>
  <c r="Q3913" i="11"/>
  <c r="Q3914" i="11"/>
  <c r="Q3915" i="11"/>
  <c r="Q3916" i="11"/>
  <c r="Q3917" i="11"/>
  <c r="Q3918" i="11"/>
  <c r="Q3919" i="11"/>
  <c r="Q3920" i="11"/>
  <c r="Q3921" i="11"/>
  <c r="Q3922" i="11"/>
  <c r="Q3923" i="11"/>
  <c r="Q3924" i="11"/>
  <c r="Q3925" i="11"/>
  <c r="Q3926" i="11"/>
  <c r="Q3927" i="11"/>
  <c r="Q3928" i="11"/>
  <c r="Q3929" i="11"/>
  <c r="Q3930" i="11"/>
  <c r="Q3931" i="11"/>
  <c r="Q3932" i="11"/>
  <c r="Q3933" i="11"/>
  <c r="Q3934" i="11"/>
  <c r="Q3935" i="11"/>
  <c r="Q3936" i="11"/>
  <c r="Q3937" i="11"/>
  <c r="Q3938" i="11"/>
  <c r="Q3939" i="11"/>
  <c r="Q3940" i="11"/>
  <c r="Q3941" i="11"/>
  <c r="Q3942" i="11"/>
  <c r="Q3943" i="11"/>
  <c r="Q3944" i="11"/>
  <c r="Q3945" i="11"/>
  <c r="Q3946" i="11"/>
  <c r="Q3947" i="11"/>
  <c r="Q3948" i="11"/>
  <c r="Q3949" i="11"/>
  <c r="Q3950" i="11"/>
  <c r="Q3951" i="11"/>
  <c r="Q3952" i="11"/>
  <c r="Q3953" i="11"/>
  <c r="Q3954" i="11"/>
  <c r="Q3955" i="11"/>
  <c r="Q3956" i="11"/>
  <c r="Q3957" i="11"/>
  <c r="Q3958" i="11"/>
  <c r="Q3959" i="11"/>
  <c r="Q3960" i="11"/>
  <c r="Q3961" i="11"/>
  <c r="Q3962" i="11"/>
  <c r="Q3963" i="11"/>
  <c r="Q3964" i="11"/>
  <c r="Q3965" i="11"/>
  <c r="Q3966" i="11"/>
  <c r="Q3967" i="11"/>
  <c r="Q3968" i="11"/>
  <c r="Q3969" i="11"/>
  <c r="Q3970" i="11"/>
  <c r="Q3971" i="11"/>
  <c r="Q3972" i="11"/>
  <c r="Q3973" i="11"/>
  <c r="Q3974" i="11"/>
  <c r="Q3975" i="11"/>
  <c r="Q3976" i="11"/>
  <c r="Q3977" i="11"/>
  <c r="Q3978" i="11"/>
  <c r="Q3979" i="11"/>
  <c r="Q3980" i="11"/>
  <c r="Q3981" i="11"/>
  <c r="Q3982" i="11"/>
  <c r="Q3983" i="11"/>
  <c r="Q3984" i="11"/>
  <c r="Q3985" i="11"/>
  <c r="Q3986" i="11"/>
  <c r="Q3987" i="11"/>
  <c r="Q3988" i="11"/>
  <c r="Q3989" i="11"/>
  <c r="Q3990" i="11"/>
  <c r="Q3991" i="11"/>
  <c r="Q3992" i="11"/>
  <c r="Q3993" i="11"/>
  <c r="Q3994" i="11"/>
  <c r="Q3995" i="11"/>
  <c r="Q3996" i="11"/>
  <c r="Q3997" i="11"/>
  <c r="Q3998" i="11"/>
  <c r="Q3999" i="11"/>
  <c r="Q4000" i="11"/>
  <c r="Q4001" i="11"/>
  <c r="Q4002" i="11"/>
  <c r="Q4003" i="11"/>
  <c r="Q4004" i="11"/>
  <c r="Q4005" i="11"/>
  <c r="Q4006" i="11"/>
  <c r="Q4007" i="11"/>
  <c r="Q4008" i="11"/>
  <c r="Q4009" i="11"/>
  <c r="Q4010" i="11"/>
  <c r="Q4011" i="11"/>
  <c r="Q4012" i="11"/>
  <c r="Q4013" i="11"/>
  <c r="Q4014" i="11"/>
  <c r="Q4015" i="11"/>
  <c r="Q4016" i="11"/>
  <c r="Q4017" i="11"/>
  <c r="Q4018" i="11"/>
  <c r="Q4019" i="11"/>
  <c r="Q4020" i="11"/>
  <c r="Q4021" i="11"/>
  <c r="Q4022" i="11"/>
  <c r="Q4023" i="11"/>
  <c r="Q4024" i="11"/>
  <c r="Q4025" i="11"/>
  <c r="Q4026" i="11"/>
  <c r="Q4027" i="11"/>
  <c r="Q4028" i="11"/>
  <c r="Q4029" i="11"/>
  <c r="Q4030" i="11"/>
  <c r="Q4031" i="11"/>
  <c r="Q4032" i="11"/>
  <c r="Q4033" i="11"/>
  <c r="Q4034" i="11"/>
  <c r="Q4035" i="11"/>
  <c r="Q4036" i="11"/>
  <c r="Q4037" i="11"/>
  <c r="Q4038" i="11"/>
  <c r="Q4039" i="11"/>
  <c r="Q4040" i="11"/>
  <c r="Q4041" i="11"/>
  <c r="Q4042" i="11"/>
  <c r="Q4043" i="11"/>
  <c r="Q4044" i="11"/>
  <c r="Q4045" i="11"/>
  <c r="Q4046" i="11"/>
  <c r="Q4047" i="11"/>
  <c r="Q4048" i="11"/>
  <c r="Q4049" i="11"/>
  <c r="Q4050" i="11"/>
  <c r="Q4051" i="11"/>
  <c r="Q4052" i="11"/>
  <c r="Q4053" i="11"/>
  <c r="Q4054" i="11"/>
  <c r="Q4055" i="11"/>
  <c r="Q4056" i="11"/>
  <c r="Q4057" i="11"/>
  <c r="Q4058" i="11"/>
  <c r="Q4059" i="11"/>
  <c r="Q4060" i="11"/>
  <c r="Q4061" i="11"/>
  <c r="Q4062" i="11"/>
  <c r="Q4063" i="11"/>
  <c r="Q4064" i="11"/>
  <c r="Q4065" i="11"/>
  <c r="Q4066" i="11"/>
  <c r="Q4067" i="11"/>
  <c r="Q4068" i="11"/>
  <c r="Q4069" i="11"/>
  <c r="Q4070" i="11"/>
  <c r="Q4071" i="11"/>
  <c r="Q4072" i="11"/>
  <c r="Q4073" i="11"/>
  <c r="Q4074" i="11"/>
  <c r="Q4075" i="11"/>
  <c r="Q4076" i="11"/>
  <c r="Q4077" i="11"/>
  <c r="Q4078" i="11"/>
  <c r="Q4079" i="11"/>
  <c r="Q4080" i="11"/>
  <c r="Q4081" i="11"/>
  <c r="Q4082" i="11"/>
  <c r="Q4083" i="11"/>
  <c r="Q4084" i="11"/>
  <c r="Q4085" i="11"/>
  <c r="Q4086" i="11"/>
  <c r="Q4087" i="11"/>
  <c r="Q4088" i="11"/>
  <c r="Q4089" i="11"/>
  <c r="Q4090" i="11"/>
  <c r="Q4091" i="11"/>
  <c r="Q4092" i="11"/>
  <c r="Q4093" i="11"/>
  <c r="Q4094" i="11"/>
  <c r="Q4095" i="11"/>
  <c r="Q4096" i="11"/>
  <c r="Q4097" i="11"/>
  <c r="Q4098" i="11"/>
  <c r="Q4099" i="11"/>
  <c r="Q4100" i="11"/>
  <c r="Q4101" i="11"/>
  <c r="Q4102" i="11"/>
  <c r="Q4103" i="11"/>
  <c r="Q4104" i="11"/>
  <c r="Q4105" i="11"/>
  <c r="Q4106" i="11"/>
  <c r="Q4107" i="11"/>
  <c r="Q4108" i="11"/>
  <c r="Q4109" i="11"/>
  <c r="Q4110" i="11"/>
  <c r="Q4111" i="11"/>
  <c r="Q4112" i="11"/>
  <c r="Q4113" i="11"/>
  <c r="Q4114" i="11"/>
  <c r="Q4115" i="11"/>
  <c r="Q4116" i="11"/>
  <c r="Q4117" i="11"/>
  <c r="Q4118" i="11"/>
  <c r="Q4119" i="11"/>
  <c r="Q4120" i="11"/>
  <c r="Q4121" i="11"/>
  <c r="Q4122" i="11"/>
  <c r="Q4123" i="11"/>
  <c r="Q4124" i="11"/>
  <c r="Q4125" i="11"/>
  <c r="Q4126" i="11"/>
  <c r="Q4127" i="11"/>
  <c r="Q4128" i="11"/>
  <c r="Q4129" i="11"/>
  <c r="Q4130" i="11"/>
  <c r="Q4131" i="11"/>
  <c r="Q4132" i="11"/>
  <c r="Q4133" i="11"/>
  <c r="Q4134" i="11"/>
  <c r="Q4135" i="11"/>
  <c r="Q4136" i="11"/>
  <c r="Q4137" i="11"/>
  <c r="Q4138" i="11"/>
  <c r="Q4139" i="11"/>
  <c r="Q4140" i="11"/>
  <c r="Q4141" i="11"/>
  <c r="Q4142" i="11"/>
  <c r="Q4143" i="11"/>
  <c r="Q4144" i="11"/>
  <c r="Q4145" i="11"/>
  <c r="Q4146" i="11"/>
  <c r="Q4147" i="11"/>
  <c r="Q4148" i="11"/>
  <c r="Q4149" i="11"/>
  <c r="Q4150" i="11"/>
  <c r="Q4151" i="11"/>
  <c r="Q4152" i="11"/>
  <c r="Q4153" i="11"/>
  <c r="Q4154" i="11"/>
  <c r="Q4155" i="11"/>
  <c r="Q4156" i="11"/>
  <c r="Q4157" i="11"/>
  <c r="Q4158" i="11"/>
  <c r="Q4159" i="11"/>
  <c r="Q4160" i="11"/>
  <c r="Q4161" i="11"/>
  <c r="Q4162" i="11"/>
  <c r="Q4163" i="11"/>
  <c r="Q4164" i="11"/>
  <c r="Q4165" i="11"/>
  <c r="Q4166" i="11"/>
  <c r="Q4167" i="11"/>
  <c r="Q4168" i="11"/>
  <c r="Q4169" i="11"/>
  <c r="Q4170" i="11"/>
  <c r="Q4171" i="11"/>
  <c r="Q4172" i="11"/>
  <c r="Q4173" i="11"/>
  <c r="Q4174" i="11"/>
  <c r="Q4175" i="11"/>
  <c r="Q4176" i="11"/>
  <c r="Q4177" i="11"/>
  <c r="Q4178" i="11"/>
  <c r="Q4179" i="11"/>
  <c r="Q4180" i="11"/>
  <c r="Q4181" i="11"/>
  <c r="Q4182" i="11"/>
  <c r="Q4183" i="11"/>
  <c r="Q4184" i="11"/>
  <c r="Q4185" i="11"/>
  <c r="Q4186" i="11"/>
  <c r="Q4187" i="11"/>
  <c r="Q4188" i="11"/>
  <c r="Q4189" i="11"/>
  <c r="Q4190" i="11"/>
  <c r="Q4191" i="11"/>
  <c r="Q4192" i="11"/>
  <c r="Q4193" i="11"/>
  <c r="Q4194" i="11"/>
  <c r="Q4195" i="11"/>
  <c r="Q4196" i="11"/>
  <c r="Q4197" i="11"/>
  <c r="Q4198" i="11"/>
  <c r="Q4199" i="11"/>
  <c r="Q4200" i="11"/>
  <c r="Q4201" i="11"/>
  <c r="Q4202" i="11"/>
  <c r="Q4203" i="11"/>
  <c r="Q4204" i="11"/>
  <c r="Q4205" i="11"/>
  <c r="Q4206" i="11"/>
  <c r="Q4207" i="11"/>
  <c r="Q4208" i="11"/>
  <c r="Q4209" i="11"/>
  <c r="Q4210" i="11"/>
  <c r="Q4211" i="11"/>
  <c r="Q4212" i="11"/>
  <c r="Q4213" i="11"/>
  <c r="Q4214" i="11"/>
  <c r="Q4215" i="11"/>
  <c r="Q4216" i="11"/>
  <c r="Q4217" i="11"/>
  <c r="Q4218" i="11"/>
  <c r="Q4219" i="11"/>
  <c r="Q4220" i="11"/>
  <c r="Q4221" i="11"/>
  <c r="Q4222" i="11"/>
  <c r="Q4223" i="11"/>
  <c r="Q4224" i="11"/>
  <c r="Q4225" i="11"/>
  <c r="Q4226" i="11"/>
  <c r="Q4227" i="11"/>
  <c r="Q4228" i="11"/>
  <c r="Q4229" i="11"/>
  <c r="Q4230" i="11"/>
  <c r="Q4231" i="11"/>
  <c r="Q4232" i="11"/>
  <c r="Q4233" i="11"/>
  <c r="Q4234" i="11"/>
  <c r="Q4235" i="11"/>
  <c r="Q4236" i="11"/>
  <c r="Q4237" i="11"/>
  <c r="Q4238" i="11"/>
  <c r="Q4239" i="11"/>
  <c r="Q4240" i="11"/>
  <c r="Q4241" i="11"/>
  <c r="Q4242" i="11"/>
  <c r="Q4243" i="11"/>
  <c r="Q4244" i="11"/>
  <c r="Q4245" i="11"/>
  <c r="Q4246" i="11"/>
  <c r="Q4247" i="11"/>
  <c r="Q4248" i="11"/>
  <c r="Q4249" i="11"/>
  <c r="Q4250" i="11"/>
  <c r="Q4251" i="11"/>
  <c r="Q4252" i="11"/>
  <c r="Q4253" i="11"/>
  <c r="Q4254" i="11"/>
  <c r="Q4255" i="11"/>
  <c r="Q4256" i="11"/>
  <c r="Q4257" i="11"/>
  <c r="Q4258" i="11"/>
  <c r="Q4259" i="11"/>
  <c r="Q4260" i="11"/>
  <c r="Q4261" i="11"/>
  <c r="Q4262" i="11"/>
  <c r="Q4263" i="11"/>
  <c r="Q4264" i="11"/>
  <c r="Q4265" i="11"/>
  <c r="Q4266" i="11"/>
  <c r="Q4267" i="11"/>
  <c r="Q4268" i="11"/>
  <c r="Q4269" i="11"/>
  <c r="Q4270" i="11"/>
  <c r="Q4271" i="11"/>
  <c r="Q4272" i="11"/>
  <c r="Q4273" i="11"/>
  <c r="Q4274" i="11"/>
  <c r="Q4275" i="11"/>
  <c r="Q4276" i="11"/>
  <c r="Q4277" i="11"/>
  <c r="Q4278" i="11"/>
  <c r="Q4279" i="11"/>
  <c r="Q4280" i="11"/>
  <c r="Q4281" i="11"/>
  <c r="Q4282" i="11"/>
  <c r="Q4283" i="11"/>
  <c r="Q4284" i="11"/>
  <c r="Q4285" i="11"/>
  <c r="Q4286" i="11"/>
  <c r="Q4287" i="11"/>
  <c r="Q4288" i="11"/>
  <c r="Q4289" i="11"/>
  <c r="Q4290" i="11"/>
  <c r="Q4291" i="11"/>
  <c r="Q4292" i="11"/>
  <c r="Q4293" i="11"/>
  <c r="Q4294" i="11"/>
  <c r="Q4295" i="11"/>
  <c r="Q4296" i="11"/>
  <c r="Q4297" i="11"/>
  <c r="Q4298" i="11"/>
  <c r="Q4299" i="11"/>
  <c r="Q4300" i="11"/>
  <c r="Q4301" i="11"/>
  <c r="Q4302" i="11"/>
  <c r="Q4303" i="11"/>
  <c r="Q4304" i="11"/>
  <c r="Q4305" i="11"/>
  <c r="Q4306" i="11"/>
  <c r="Q4307" i="11"/>
  <c r="Q4308" i="11"/>
  <c r="Q4309" i="11"/>
  <c r="Q4310" i="11"/>
  <c r="Q4311" i="11"/>
  <c r="Q4312" i="11"/>
  <c r="Q4313" i="11"/>
  <c r="Q4314" i="11"/>
  <c r="Q4315" i="11"/>
  <c r="Q4316" i="11"/>
  <c r="Q4317" i="11"/>
  <c r="Q4318" i="11"/>
  <c r="Q4319" i="11"/>
  <c r="Q4320" i="11"/>
  <c r="Q4321" i="11"/>
  <c r="Q4322" i="11"/>
  <c r="Q4323" i="11"/>
  <c r="Q4324" i="11"/>
  <c r="Q4325" i="11"/>
  <c r="Q4326" i="11"/>
  <c r="Q4327" i="11"/>
  <c r="Q4328" i="11"/>
  <c r="Q4329" i="11"/>
  <c r="Q4330" i="11"/>
  <c r="Q4331" i="11"/>
  <c r="Q4332" i="11"/>
  <c r="Q4333" i="11"/>
  <c r="Q4334" i="11"/>
  <c r="Q4335" i="11"/>
  <c r="Q4336" i="11"/>
  <c r="Q4337" i="11"/>
  <c r="Q4338" i="11"/>
  <c r="Q4339" i="11"/>
  <c r="Q4340" i="11"/>
  <c r="Q4341" i="11"/>
  <c r="Q4342" i="11"/>
  <c r="Q4343" i="11"/>
  <c r="Q4344" i="11"/>
  <c r="Q4345" i="11"/>
  <c r="Q4346" i="11"/>
  <c r="Q4347" i="11"/>
  <c r="Q4348" i="11"/>
  <c r="Q4349" i="11"/>
  <c r="Q4350" i="11"/>
  <c r="Q4351" i="11"/>
  <c r="Q4352" i="11"/>
  <c r="Q4353" i="11"/>
  <c r="Q4354" i="11"/>
  <c r="Q4355" i="11"/>
  <c r="Q4356" i="11"/>
  <c r="Q4357" i="11"/>
  <c r="Q4358" i="11"/>
  <c r="Q4359" i="11"/>
  <c r="Q4360" i="11"/>
  <c r="Q4361" i="11"/>
  <c r="Q4362" i="11"/>
  <c r="Q4363" i="11"/>
  <c r="Q4364" i="11"/>
  <c r="Q4365" i="11"/>
  <c r="Q4366" i="11"/>
  <c r="Q4367" i="11"/>
  <c r="Q4368" i="11"/>
  <c r="Q4369" i="11"/>
  <c r="Q4370" i="11"/>
  <c r="Q4371" i="11"/>
  <c r="Q4372" i="11"/>
  <c r="Q4373" i="11"/>
  <c r="Q4374" i="11"/>
  <c r="Q4375" i="11"/>
  <c r="Q4376" i="11"/>
  <c r="Q4377" i="11"/>
  <c r="Q4378" i="11"/>
  <c r="Q4379" i="11"/>
  <c r="Q4380" i="11"/>
  <c r="Q4381" i="11"/>
  <c r="Q4382" i="11"/>
  <c r="Q4383" i="11"/>
  <c r="Q4384" i="11"/>
  <c r="Q4385" i="11"/>
  <c r="Q4386" i="11"/>
  <c r="Q4387" i="11"/>
  <c r="Q4388" i="11"/>
  <c r="Q4389" i="11"/>
  <c r="Q4390" i="11"/>
  <c r="Q4391" i="11"/>
  <c r="Q4392" i="11"/>
  <c r="Q4393" i="11"/>
  <c r="Q4394" i="11"/>
  <c r="Q4395" i="11"/>
  <c r="Q4396" i="11"/>
  <c r="Q4397" i="11"/>
  <c r="Q4398" i="11"/>
  <c r="Q4399" i="11"/>
  <c r="Q4400" i="11"/>
  <c r="Q4401" i="11"/>
  <c r="Q4402" i="11"/>
  <c r="Q4403" i="11"/>
  <c r="Q4404" i="11"/>
  <c r="Q4405" i="11"/>
  <c r="Q4406" i="11"/>
  <c r="Q4407" i="11"/>
  <c r="Q4408" i="11"/>
  <c r="Q4409" i="11"/>
  <c r="Q4410" i="11"/>
  <c r="Q4411" i="11"/>
  <c r="Q4412" i="11"/>
  <c r="Q4413" i="11"/>
  <c r="Q4414" i="11"/>
  <c r="Q4415" i="11"/>
  <c r="Q4416" i="11"/>
  <c r="Q4417" i="11"/>
  <c r="Q4418" i="11"/>
  <c r="Q4419" i="11"/>
  <c r="Q4420" i="11"/>
  <c r="Q4421" i="11"/>
  <c r="Q4422" i="11"/>
  <c r="Q4423" i="11"/>
  <c r="Q4424" i="11"/>
  <c r="Q4425" i="11"/>
  <c r="Q4426" i="11"/>
  <c r="Q4427" i="11"/>
  <c r="Q4428" i="11"/>
  <c r="Q4429" i="11"/>
  <c r="Q4430" i="11"/>
  <c r="Q4431" i="11"/>
  <c r="Q4432" i="11"/>
  <c r="Q4433" i="11"/>
  <c r="Q4434" i="11"/>
  <c r="Q4435" i="11"/>
  <c r="Q4436" i="11"/>
  <c r="Q4437" i="11"/>
  <c r="Q4438" i="11"/>
  <c r="Q4439" i="11"/>
  <c r="Q4440" i="11"/>
  <c r="Q4441" i="11"/>
  <c r="Q4442" i="11"/>
  <c r="Q4443" i="11"/>
  <c r="Q4444" i="11"/>
  <c r="Q4445" i="11"/>
  <c r="Q4446" i="11"/>
  <c r="Q4447" i="11"/>
  <c r="Q4448" i="11"/>
  <c r="Q4449" i="11"/>
  <c r="Q4450" i="11"/>
  <c r="Q4451" i="11"/>
  <c r="Q4452" i="11"/>
  <c r="Q4453" i="11"/>
  <c r="Q4454" i="11"/>
  <c r="Q4455" i="11"/>
  <c r="Q4456" i="11"/>
  <c r="Q4457" i="11"/>
  <c r="Q4458" i="11"/>
  <c r="Q4459" i="11"/>
  <c r="Q4460" i="11"/>
  <c r="Q4461" i="11"/>
  <c r="Q4462" i="11"/>
  <c r="Q4463" i="11"/>
  <c r="Q4464" i="11"/>
  <c r="Q4465" i="11"/>
  <c r="Q4466" i="11"/>
  <c r="Q4467" i="11"/>
  <c r="Q4468" i="11"/>
  <c r="Q4469" i="11"/>
  <c r="Q4470" i="11"/>
  <c r="Q4471" i="11"/>
  <c r="Q4472" i="11"/>
  <c r="Q4473" i="11"/>
  <c r="Q4474" i="11"/>
  <c r="Q4475" i="11"/>
  <c r="Q4476" i="11"/>
  <c r="Q4477" i="11"/>
  <c r="Q4478" i="11"/>
  <c r="Q4479" i="11"/>
  <c r="Q4480" i="11"/>
  <c r="Q4481" i="11"/>
  <c r="Q4482" i="11"/>
  <c r="Q4483" i="11"/>
  <c r="Q4484" i="11"/>
  <c r="Q4485" i="11"/>
  <c r="Q4486" i="11"/>
  <c r="Q4487" i="11"/>
  <c r="Q4488" i="11"/>
  <c r="Q4489" i="11"/>
  <c r="Q4490" i="11"/>
  <c r="Q4491" i="11"/>
  <c r="Q4492" i="11"/>
  <c r="Q4493" i="11"/>
  <c r="Q4494" i="11"/>
  <c r="Q4495" i="11"/>
  <c r="Q4496" i="11"/>
  <c r="Q4497" i="11"/>
  <c r="Q4498" i="11"/>
  <c r="Q4499" i="11"/>
  <c r="Q4500" i="11"/>
  <c r="Q4501" i="11"/>
  <c r="Q4502" i="11"/>
  <c r="Q4503" i="11"/>
  <c r="Q4504" i="11"/>
  <c r="Q4505" i="11"/>
  <c r="Q4506" i="11"/>
  <c r="Q4507" i="11"/>
  <c r="Q4508" i="11"/>
  <c r="Q4509" i="11"/>
  <c r="Q4510" i="11"/>
  <c r="Q4511" i="11"/>
  <c r="Q4512" i="11"/>
  <c r="Q4513" i="11"/>
  <c r="Q4514" i="11"/>
  <c r="Q4515" i="11"/>
  <c r="Q4516" i="11"/>
  <c r="Q4517" i="11"/>
  <c r="Q4518" i="11"/>
  <c r="Q4519" i="11"/>
  <c r="Q4520" i="11"/>
  <c r="Q4521" i="11"/>
  <c r="Q4522" i="11"/>
  <c r="Q4523" i="11"/>
  <c r="Q4524" i="11"/>
  <c r="Q4525" i="11"/>
  <c r="Q4526" i="11"/>
  <c r="Q4527" i="11"/>
  <c r="Q4528" i="11"/>
  <c r="Q4529" i="11"/>
  <c r="Q4530" i="11"/>
  <c r="Q4531" i="11"/>
  <c r="Q4532" i="11"/>
  <c r="Q4533" i="11"/>
  <c r="Q4534" i="11"/>
  <c r="Q4535" i="11"/>
  <c r="Q4536" i="11"/>
  <c r="Q4537" i="11"/>
  <c r="Q4538" i="11"/>
  <c r="Q4539" i="11"/>
  <c r="Q4540" i="11"/>
  <c r="Q4541" i="11"/>
  <c r="Q4542" i="11"/>
  <c r="Q4543" i="11"/>
  <c r="Q4544" i="11"/>
  <c r="Q4545" i="11"/>
  <c r="Q4546" i="11"/>
  <c r="Q4547" i="11"/>
  <c r="Q4548" i="11"/>
  <c r="Q4549" i="11"/>
  <c r="Q4550" i="11"/>
  <c r="Q4551" i="11"/>
  <c r="Q4552" i="11"/>
  <c r="Q4553" i="11"/>
  <c r="Q4554" i="11"/>
  <c r="Q4555" i="11"/>
  <c r="Q4556" i="11"/>
  <c r="Q4557" i="11"/>
  <c r="Q4558" i="11"/>
  <c r="Q4559" i="11"/>
  <c r="Q4560" i="11"/>
  <c r="Q4561" i="11"/>
  <c r="Q4562" i="11"/>
  <c r="Q4563" i="11"/>
  <c r="Q4564" i="11"/>
  <c r="Q4565" i="11"/>
  <c r="Q4566" i="11"/>
  <c r="Q4567" i="11"/>
  <c r="Q4568" i="11"/>
  <c r="Q4569" i="11"/>
  <c r="Q4570" i="11"/>
  <c r="Q4571" i="11"/>
  <c r="Q4572" i="11"/>
  <c r="Q4573" i="11"/>
  <c r="Q4574" i="11"/>
  <c r="Q4575" i="11"/>
  <c r="Q4576" i="11"/>
  <c r="Q4577" i="11"/>
  <c r="Q4578" i="11"/>
  <c r="Q4579" i="11"/>
  <c r="Q4580" i="11"/>
  <c r="Q4581" i="11"/>
  <c r="Q4582" i="11"/>
  <c r="Q4583" i="11"/>
  <c r="Q4584" i="11"/>
  <c r="Q4585" i="11"/>
  <c r="Q4586" i="11"/>
  <c r="Q4587" i="11"/>
  <c r="Q4588" i="11"/>
  <c r="Q4589" i="11"/>
  <c r="Q4590" i="11"/>
  <c r="Q4591" i="11"/>
  <c r="Q4592" i="11"/>
  <c r="Q4593" i="11"/>
  <c r="Q4594" i="11"/>
  <c r="Q4595" i="11"/>
  <c r="Q4596" i="11"/>
  <c r="Q4597" i="11"/>
  <c r="Q4598" i="11"/>
  <c r="Q4599" i="11"/>
  <c r="Q4600" i="11"/>
  <c r="Q4601" i="11"/>
  <c r="Q4602" i="11"/>
  <c r="Q4603" i="11"/>
  <c r="Q4604" i="11"/>
  <c r="Q4605" i="11"/>
  <c r="Q4606" i="11"/>
  <c r="Q4607" i="11"/>
  <c r="Q4608" i="11"/>
  <c r="Q4609" i="11"/>
  <c r="Q4610" i="11"/>
  <c r="Q4611" i="11"/>
  <c r="Q4612" i="11"/>
  <c r="Q4613" i="11"/>
  <c r="Q4614" i="11"/>
  <c r="Q4615" i="11"/>
  <c r="Q4616" i="11"/>
  <c r="Q4617" i="11"/>
  <c r="Q4618" i="11"/>
  <c r="Q4619" i="11"/>
  <c r="Q4620" i="11"/>
  <c r="Q4621" i="11"/>
  <c r="Q4622" i="11"/>
  <c r="Q4623" i="11"/>
  <c r="Q4624" i="11"/>
  <c r="Q4625" i="11"/>
  <c r="Q4626" i="11"/>
  <c r="Q4627" i="11"/>
  <c r="Q4628" i="11"/>
  <c r="Q4629" i="11"/>
  <c r="Q4630" i="11"/>
  <c r="Q4631" i="11"/>
  <c r="Q4632" i="11"/>
  <c r="Q4633" i="11"/>
  <c r="Q4634" i="11"/>
  <c r="Q4635" i="11"/>
  <c r="Q4636" i="11"/>
  <c r="Q4637" i="11"/>
  <c r="Q4638" i="11"/>
  <c r="Q4639" i="11"/>
  <c r="Q4640" i="11"/>
  <c r="Q4641" i="11"/>
  <c r="Q4642" i="11"/>
  <c r="Q4643" i="11"/>
  <c r="Q4644" i="11"/>
  <c r="Q4645" i="11"/>
  <c r="Q4646" i="11"/>
  <c r="Q4647" i="11"/>
  <c r="Q4648" i="11"/>
  <c r="Q4649" i="11"/>
  <c r="Q4650" i="11"/>
  <c r="Q4651" i="11"/>
  <c r="Q4652" i="11"/>
  <c r="Q4653" i="11"/>
  <c r="Q4654" i="11"/>
  <c r="Q4655" i="11"/>
  <c r="Q4656" i="11"/>
  <c r="Q4657" i="11"/>
  <c r="Q4658" i="11"/>
  <c r="Q4659" i="11"/>
  <c r="Q4660" i="11"/>
  <c r="Q4661" i="11"/>
  <c r="Q4662" i="11"/>
  <c r="Q4663" i="11"/>
  <c r="Q4664" i="11"/>
  <c r="Q4665" i="11"/>
  <c r="Q4666" i="11"/>
  <c r="Q4667" i="11"/>
  <c r="Q4668" i="11"/>
  <c r="Q4669" i="11"/>
  <c r="Q4670" i="11"/>
  <c r="Q4671" i="11"/>
  <c r="Q4672" i="11"/>
  <c r="Q4673" i="11"/>
  <c r="Q4674" i="11"/>
  <c r="Q4675" i="11"/>
  <c r="Q4676" i="11"/>
  <c r="Q4677" i="11"/>
  <c r="Q4678" i="11"/>
  <c r="Q4679" i="11"/>
  <c r="Q4680" i="11"/>
  <c r="Q4681" i="11"/>
  <c r="Q4682" i="11"/>
  <c r="Q4683" i="11"/>
  <c r="Q4684" i="11"/>
  <c r="Q4685" i="11"/>
  <c r="Q4686" i="11"/>
  <c r="Q4687" i="11"/>
  <c r="Q4688" i="11"/>
  <c r="Q4689" i="11"/>
  <c r="Q4690" i="11"/>
  <c r="Q4691" i="11"/>
  <c r="Q4692" i="11"/>
  <c r="Q4693" i="11"/>
  <c r="Q4694" i="11"/>
  <c r="Q4695" i="11"/>
  <c r="Q4696" i="11"/>
  <c r="Q4697" i="11"/>
  <c r="Q4698" i="11"/>
  <c r="Q4699" i="11"/>
  <c r="Q4700" i="11"/>
  <c r="Q4701" i="11"/>
  <c r="Q4702" i="11"/>
  <c r="Q4703" i="11"/>
  <c r="Q4704" i="11"/>
  <c r="Q4705" i="11"/>
  <c r="Q4706" i="11"/>
  <c r="Q4707" i="11"/>
  <c r="Q4708" i="11"/>
  <c r="Q4709" i="11"/>
  <c r="Q4710" i="11"/>
  <c r="Q4711" i="11"/>
  <c r="Q4712" i="11"/>
  <c r="Q4713" i="11"/>
  <c r="Q4714" i="11"/>
  <c r="Q4715" i="11"/>
  <c r="Q4716" i="11"/>
  <c r="Q4717" i="11"/>
  <c r="Q4718" i="11"/>
  <c r="Q4719" i="11"/>
  <c r="Q4720" i="11"/>
  <c r="Q4721" i="11"/>
  <c r="Q4722" i="11"/>
  <c r="Q4723" i="11"/>
  <c r="Q4724" i="11"/>
  <c r="Q4725" i="11"/>
  <c r="Q4726" i="11"/>
  <c r="Q4727" i="11"/>
  <c r="Q4728" i="11"/>
  <c r="Q4729" i="11"/>
  <c r="Q4730" i="11"/>
  <c r="Q4731" i="11"/>
  <c r="Q4732" i="11"/>
  <c r="Q4733" i="11"/>
  <c r="Q4734" i="11"/>
  <c r="Q4735" i="11"/>
  <c r="Q4736" i="11"/>
  <c r="Q4737" i="11"/>
  <c r="Q4738" i="11"/>
  <c r="Q4739" i="11"/>
  <c r="Q4740" i="11"/>
  <c r="Q4741" i="11"/>
  <c r="Q4742" i="11"/>
  <c r="Q4743" i="11"/>
  <c r="Q4744" i="11"/>
  <c r="Q4745" i="11"/>
  <c r="Q4746" i="11"/>
  <c r="Q4747" i="11"/>
  <c r="Q4748" i="11"/>
  <c r="Q4749" i="11"/>
  <c r="Q4750" i="11"/>
  <c r="Q4751" i="11"/>
  <c r="Q4752" i="11"/>
  <c r="Q4753" i="11"/>
  <c r="Q4754" i="11"/>
  <c r="Q4755" i="11"/>
  <c r="Q4756" i="11"/>
  <c r="Q4757" i="11"/>
  <c r="Q4758" i="11"/>
  <c r="Q4759" i="11"/>
  <c r="Q4760" i="11"/>
  <c r="Q4761" i="11"/>
  <c r="Q4762" i="11"/>
  <c r="Q4763" i="11"/>
  <c r="Q4764" i="11"/>
  <c r="Q4765" i="11"/>
  <c r="Q4766" i="11"/>
  <c r="Q4767" i="11"/>
  <c r="Q4768" i="11"/>
  <c r="Q4769" i="11"/>
  <c r="Q4770" i="11"/>
  <c r="Q4771" i="11"/>
  <c r="Q4772" i="11"/>
  <c r="Q4773" i="11"/>
  <c r="Q4774" i="11"/>
  <c r="Q4775" i="11"/>
  <c r="Q4776" i="11"/>
  <c r="Q4777" i="11"/>
  <c r="Q4778" i="11"/>
  <c r="Q4779" i="11"/>
  <c r="Q4780" i="11"/>
  <c r="Q4781" i="11"/>
  <c r="Q4782" i="11"/>
  <c r="Q4783" i="11"/>
  <c r="Q4784" i="11"/>
  <c r="Q4785" i="11"/>
  <c r="Q4786" i="11"/>
  <c r="Q4787" i="11"/>
  <c r="Q4788" i="11"/>
  <c r="Q4789" i="11"/>
  <c r="Q4790" i="11"/>
  <c r="Q4791" i="11"/>
  <c r="Q4792" i="11"/>
  <c r="Q4793" i="11"/>
  <c r="Q4794" i="11"/>
  <c r="Q4795" i="11"/>
  <c r="Q4796" i="11"/>
  <c r="Q4797" i="11"/>
  <c r="Q4798" i="11"/>
  <c r="Q4799" i="11"/>
  <c r="Q4800" i="11"/>
  <c r="Q4801" i="11"/>
  <c r="Q4802" i="11"/>
  <c r="Q4803" i="11"/>
  <c r="Q4804" i="11"/>
  <c r="Q4805" i="11"/>
  <c r="Q4806" i="11"/>
  <c r="Q4807" i="11"/>
  <c r="Q4808" i="11"/>
  <c r="Q4809" i="11"/>
  <c r="Q4810" i="11"/>
  <c r="Q4811" i="11"/>
  <c r="Q4812" i="11"/>
  <c r="Q4813" i="11"/>
  <c r="Q4814" i="11"/>
  <c r="Q4815" i="11"/>
  <c r="Q4816" i="11"/>
  <c r="Q4817" i="11"/>
  <c r="Q4818" i="11"/>
  <c r="Q4819" i="11"/>
  <c r="Q4820" i="11"/>
  <c r="Q4821" i="11"/>
  <c r="Q4822" i="11"/>
  <c r="Q4823" i="11"/>
  <c r="Q4824" i="11"/>
  <c r="Q4825" i="11"/>
  <c r="Q4826" i="11"/>
  <c r="Q4827" i="11"/>
  <c r="Q4828" i="11"/>
  <c r="Q4829" i="11"/>
  <c r="Q4830" i="11"/>
  <c r="Q4831" i="11"/>
  <c r="Q4832" i="11"/>
  <c r="Q4833" i="11"/>
  <c r="Q4834" i="11"/>
  <c r="Q4835" i="11"/>
  <c r="Q4836" i="11"/>
  <c r="Q4837" i="11"/>
  <c r="Q4838" i="11"/>
  <c r="Q4839" i="11"/>
  <c r="Q4840" i="11"/>
  <c r="Q4841" i="11"/>
  <c r="Q4842" i="11"/>
  <c r="Q4843" i="11"/>
  <c r="Q4844" i="11"/>
  <c r="Q4845" i="11"/>
  <c r="Q4846" i="11"/>
  <c r="Q4847" i="11"/>
  <c r="Q4848" i="11"/>
  <c r="Q4849" i="11"/>
  <c r="Q4850" i="11"/>
  <c r="Q4851" i="11"/>
  <c r="Q4852" i="11"/>
  <c r="Q4853" i="11"/>
  <c r="Q4854" i="11"/>
  <c r="Q4855" i="11"/>
  <c r="Q4856" i="11"/>
  <c r="Q4857" i="11"/>
  <c r="Q4858" i="11"/>
  <c r="Q4859" i="11"/>
  <c r="Q4860" i="11"/>
  <c r="Q4861" i="11"/>
  <c r="Q4862" i="11"/>
  <c r="Q4863" i="11"/>
  <c r="Q4864" i="11"/>
  <c r="Q4865" i="11"/>
  <c r="Q4866" i="11"/>
  <c r="Q4867" i="11"/>
  <c r="Q4868" i="11"/>
  <c r="Q4869" i="11"/>
  <c r="Q4870" i="11"/>
  <c r="Q4871" i="11"/>
  <c r="Q4872" i="11"/>
  <c r="Q4873" i="11"/>
  <c r="Q4874" i="11"/>
  <c r="Q4875" i="11"/>
  <c r="Q4876" i="11"/>
  <c r="Q4877" i="11"/>
  <c r="Q4878" i="11"/>
  <c r="Q4879" i="11"/>
  <c r="Q4880" i="11"/>
  <c r="Q4881" i="11"/>
  <c r="Q4882" i="11"/>
  <c r="Q4883" i="11"/>
  <c r="Q4884" i="11"/>
  <c r="Q4885" i="11"/>
  <c r="Q4886" i="11"/>
  <c r="Q4887" i="11"/>
  <c r="Q4888" i="11"/>
  <c r="Q4889" i="11"/>
  <c r="Q4890" i="11"/>
  <c r="Q4891" i="11"/>
  <c r="Q4892" i="11"/>
  <c r="Q4893" i="11"/>
  <c r="Q4894" i="11"/>
  <c r="Q4895" i="11"/>
  <c r="Q4896" i="11"/>
  <c r="Q4897" i="11"/>
  <c r="Q4898" i="11"/>
  <c r="Q4899" i="11"/>
  <c r="Q4900" i="11"/>
  <c r="Q4901" i="11"/>
  <c r="Q4902" i="11"/>
  <c r="Q4903" i="11"/>
  <c r="Q4904" i="11"/>
  <c r="Q4905" i="11"/>
  <c r="Q4906" i="11"/>
  <c r="Q4907" i="11"/>
  <c r="Q4908" i="11"/>
  <c r="Q4909" i="11"/>
  <c r="Q4910" i="11"/>
  <c r="Q4911" i="11"/>
  <c r="Q4912" i="11"/>
  <c r="Q4913" i="11"/>
  <c r="Q4914" i="11"/>
  <c r="Q4915" i="11"/>
  <c r="Q4916" i="11"/>
  <c r="Q4917" i="11"/>
  <c r="Q4918" i="11"/>
  <c r="Q4919" i="11"/>
  <c r="Q4920" i="11"/>
  <c r="Q4921" i="11"/>
  <c r="Q4922" i="11"/>
  <c r="Q4923" i="11"/>
  <c r="Q4924" i="11"/>
  <c r="Q4925" i="11"/>
  <c r="Q4926" i="11"/>
  <c r="Q4927" i="11"/>
  <c r="Q4928" i="11"/>
  <c r="Q4929" i="11"/>
  <c r="Q4930" i="11"/>
  <c r="Q4931" i="11"/>
  <c r="Q4932" i="11"/>
  <c r="Q4933" i="11"/>
  <c r="Q4934" i="11"/>
  <c r="Q4935" i="11"/>
  <c r="Q4936" i="11"/>
  <c r="Q4937" i="11"/>
  <c r="Q4938" i="11"/>
  <c r="Q4939" i="11"/>
  <c r="Q4940" i="11"/>
  <c r="Q4941" i="11"/>
  <c r="Q4942" i="11"/>
  <c r="Q4943" i="11"/>
  <c r="Q4944" i="11"/>
  <c r="Q4945" i="11"/>
  <c r="Q4946" i="11"/>
  <c r="Q4947" i="11"/>
  <c r="Q4948" i="11"/>
  <c r="Q4949" i="11"/>
  <c r="Q4950" i="11"/>
  <c r="Q4951" i="11"/>
  <c r="Q4952" i="11"/>
  <c r="Q4953" i="11"/>
  <c r="Q4954" i="11"/>
  <c r="Q4955" i="11"/>
  <c r="Q4956" i="11"/>
  <c r="Q4957" i="11"/>
  <c r="Q4958" i="11"/>
  <c r="Q4959" i="11"/>
  <c r="Q4960" i="11"/>
  <c r="Q4961" i="11"/>
  <c r="Q4962" i="11"/>
  <c r="Q4963" i="11"/>
  <c r="Q4964" i="11"/>
  <c r="Q4965" i="11"/>
  <c r="Q4966" i="11"/>
  <c r="Q4967" i="11"/>
  <c r="Q4968" i="11"/>
  <c r="Q4969" i="11"/>
  <c r="Q4970" i="11"/>
  <c r="Q4971" i="11"/>
  <c r="Q4972" i="11"/>
  <c r="Q4973" i="11"/>
  <c r="Q4974" i="11"/>
  <c r="Q4975" i="11"/>
  <c r="Q4976" i="11"/>
  <c r="Q4977" i="11"/>
  <c r="Q4978" i="11"/>
  <c r="Q4979" i="11"/>
  <c r="Q4980" i="11"/>
  <c r="Q4981" i="11"/>
  <c r="Q4982" i="11"/>
  <c r="Q4983" i="11"/>
  <c r="Q4984" i="11"/>
  <c r="Q4985" i="11"/>
  <c r="Q4986" i="11"/>
  <c r="Q4987" i="11"/>
  <c r="Q4988" i="11"/>
  <c r="Q4989" i="11"/>
  <c r="Q4990" i="11"/>
  <c r="Q4991" i="11"/>
  <c r="Q4992" i="11"/>
  <c r="Q4993" i="11"/>
  <c r="Q4994" i="11"/>
  <c r="Q4995" i="11"/>
  <c r="Q4996" i="11"/>
  <c r="Q4997" i="11"/>
  <c r="Q4998" i="11"/>
  <c r="Q4999" i="11"/>
  <c r="Q5000" i="11"/>
  <c r="Q5001" i="11"/>
  <c r="Q5002" i="11"/>
  <c r="Q5003" i="11"/>
  <c r="Q2" i="11"/>
  <c r="B63" i="6"/>
  <c r="A63" i="6"/>
  <c r="C63" i="6"/>
  <c r="A62" i="10"/>
  <c r="B64" i="6"/>
  <c r="A64" i="6"/>
  <c r="C64" i="6"/>
  <c r="A63" i="10"/>
  <c r="B65" i="6"/>
  <c r="A65" i="6"/>
  <c r="C65" i="6"/>
  <c r="A64" i="10"/>
  <c r="B66" i="6"/>
  <c r="A66" i="6"/>
  <c r="C66" i="6"/>
  <c r="A65" i="10"/>
  <c r="B67" i="6"/>
  <c r="A67" i="6"/>
  <c r="C67" i="6"/>
  <c r="A66" i="10"/>
  <c r="B68" i="6"/>
  <c r="A68" i="6"/>
  <c r="C68" i="6"/>
  <c r="A67" i="10"/>
  <c r="B69" i="6"/>
  <c r="A69" i="6"/>
  <c r="C69" i="6"/>
  <c r="A68" i="10"/>
  <c r="B70" i="6"/>
  <c r="A70" i="6"/>
  <c r="C70" i="6"/>
  <c r="A69" i="10"/>
  <c r="B71" i="6"/>
  <c r="A71" i="6"/>
  <c r="C71" i="6"/>
  <c r="A70" i="10"/>
  <c r="B72" i="6"/>
  <c r="A72" i="6"/>
  <c r="C72" i="6"/>
  <c r="A71" i="10"/>
  <c r="B73" i="6"/>
  <c r="A73" i="6"/>
  <c r="C73" i="6"/>
  <c r="A72" i="10"/>
  <c r="B74" i="6"/>
  <c r="A74" i="6"/>
  <c r="C74" i="6"/>
  <c r="A73" i="10"/>
  <c r="B75" i="6"/>
  <c r="A75" i="6"/>
  <c r="C75" i="6"/>
  <c r="A74" i="10"/>
  <c r="B76" i="6"/>
  <c r="A76" i="6"/>
  <c r="C76" i="6"/>
  <c r="A75" i="10"/>
  <c r="B77" i="6"/>
  <c r="A77" i="6"/>
  <c r="C77" i="6"/>
  <c r="A76" i="10"/>
  <c r="B78" i="6"/>
  <c r="A78" i="6"/>
  <c r="C78" i="6"/>
  <c r="A77" i="10"/>
  <c r="B79" i="6"/>
  <c r="A79" i="6"/>
  <c r="C79" i="6"/>
  <c r="A78" i="10"/>
  <c r="B80" i="6"/>
  <c r="A80" i="6"/>
  <c r="C80" i="6"/>
  <c r="A79" i="10"/>
  <c r="B81" i="6"/>
  <c r="A81" i="6"/>
  <c r="C81" i="6"/>
  <c r="A80" i="10"/>
  <c r="B82" i="6"/>
  <c r="A82" i="6"/>
  <c r="C82" i="6"/>
  <c r="A81" i="10"/>
  <c r="B83" i="6"/>
  <c r="A83" i="6"/>
  <c r="C83" i="6"/>
  <c r="A82" i="10"/>
  <c r="B84" i="6"/>
  <c r="A84" i="6"/>
  <c r="C84" i="6"/>
  <c r="A83" i="10"/>
  <c r="B85" i="6"/>
  <c r="A85" i="6"/>
  <c r="C85" i="6"/>
  <c r="A84" i="10"/>
  <c r="B86" i="6"/>
  <c r="A86" i="6"/>
  <c r="C86" i="6"/>
  <c r="A85" i="10"/>
  <c r="B87" i="6"/>
  <c r="A87" i="6"/>
  <c r="C87" i="6"/>
  <c r="A86" i="10"/>
  <c r="B88" i="6"/>
  <c r="A88" i="6"/>
  <c r="C88" i="6"/>
  <c r="A87" i="10"/>
  <c r="B89" i="6"/>
  <c r="A89" i="6"/>
  <c r="C89" i="6"/>
  <c r="A88" i="10"/>
  <c r="B90" i="6"/>
  <c r="A90" i="6"/>
  <c r="C90" i="6"/>
  <c r="A89" i="10"/>
  <c r="B91" i="6"/>
  <c r="A91" i="6"/>
  <c r="C91" i="6"/>
  <c r="A90" i="10"/>
  <c r="B92" i="6"/>
  <c r="A92" i="6"/>
  <c r="C92" i="6"/>
  <c r="A91" i="10"/>
  <c r="B93" i="6"/>
  <c r="A93" i="6"/>
  <c r="C93" i="6"/>
  <c r="A92" i="10"/>
  <c r="B94" i="6"/>
  <c r="A94" i="6"/>
  <c r="C94" i="6"/>
  <c r="A93" i="10"/>
  <c r="B95" i="6"/>
  <c r="A95" i="6"/>
  <c r="C95" i="6"/>
  <c r="A94" i="10"/>
  <c r="B96" i="6"/>
  <c r="A96" i="6"/>
  <c r="C96" i="6"/>
  <c r="A95" i="10"/>
  <c r="B97" i="6"/>
  <c r="A97" i="6"/>
  <c r="C97" i="6"/>
  <c r="A96" i="10"/>
  <c r="B98" i="6"/>
  <c r="A98" i="6"/>
  <c r="C98" i="6"/>
  <c r="A97" i="10"/>
  <c r="B99" i="6"/>
  <c r="A99" i="6"/>
  <c r="C99" i="6"/>
  <c r="A98" i="10"/>
  <c r="B100" i="6"/>
  <c r="A100" i="6"/>
  <c r="C100" i="6"/>
  <c r="A99" i="10"/>
  <c r="B101" i="6"/>
  <c r="A101" i="6"/>
  <c r="C101" i="6"/>
  <c r="A100" i="10"/>
  <c r="B102" i="6"/>
  <c r="A102" i="6"/>
  <c r="C102" i="6"/>
  <c r="A101" i="10"/>
  <c r="B103" i="6"/>
  <c r="A103" i="6"/>
  <c r="C103" i="6"/>
  <c r="A102" i="10"/>
  <c r="B104" i="6"/>
  <c r="A104" i="6"/>
  <c r="C104" i="6"/>
  <c r="A103" i="10"/>
  <c r="B105" i="6"/>
  <c r="A105" i="6"/>
  <c r="C105" i="6"/>
  <c r="A104" i="10"/>
  <c r="B106" i="6"/>
  <c r="A106" i="6"/>
  <c r="C106" i="6"/>
  <c r="A105" i="10"/>
  <c r="B107" i="6"/>
  <c r="A107" i="6"/>
  <c r="C107" i="6"/>
  <c r="A106" i="10"/>
  <c r="B108" i="6"/>
  <c r="A108" i="6"/>
  <c r="C108" i="6"/>
  <c r="A107" i="10"/>
  <c r="B109" i="6"/>
  <c r="A109" i="6"/>
  <c r="C109" i="6"/>
  <c r="A108" i="10"/>
  <c r="B110" i="6"/>
  <c r="A110" i="6"/>
  <c r="C110" i="6"/>
  <c r="A109" i="10"/>
  <c r="B111" i="6"/>
  <c r="A111" i="6"/>
  <c r="C111" i="6"/>
  <c r="A110" i="10"/>
  <c r="B112" i="6"/>
  <c r="A112" i="6"/>
  <c r="C112" i="6"/>
  <c r="A111" i="10"/>
  <c r="B113" i="6"/>
  <c r="A113" i="6"/>
  <c r="C113" i="6"/>
  <c r="A112" i="10"/>
  <c r="B114" i="6"/>
  <c r="A114" i="6"/>
  <c r="C114" i="6"/>
  <c r="A113" i="10"/>
  <c r="B115" i="6"/>
  <c r="A115" i="6"/>
  <c r="C115" i="6"/>
  <c r="A114" i="10"/>
  <c r="B116" i="6"/>
  <c r="A116" i="6"/>
  <c r="C116" i="6"/>
  <c r="A115" i="10"/>
  <c r="B117" i="6"/>
  <c r="A117" i="6"/>
  <c r="C117" i="6"/>
  <c r="A116" i="10"/>
  <c r="B118" i="6"/>
  <c r="A118" i="6"/>
  <c r="C118" i="6"/>
  <c r="A117" i="10"/>
  <c r="B119" i="6"/>
  <c r="A119" i="6"/>
  <c r="C119" i="6"/>
  <c r="A118" i="10"/>
  <c r="B120" i="6"/>
  <c r="A120" i="6"/>
  <c r="C120" i="6"/>
  <c r="A119" i="10"/>
  <c r="B121" i="6"/>
  <c r="A121" i="6"/>
  <c r="C121" i="6"/>
  <c r="A120" i="10"/>
  <c r="B122" i="6"/>
  <c r="A122" i="6"/>
  <c r="C122" i="6"/>
  <c r="A121" i="10"/>
  <c r="B123" i="6"/>
  <c r="A123" i="6"/>
  <c r="C123" i="6"/>
  <c r="A122" i="10"/>
  <c r="B124" i="6"/>
  <c r="A124" i="6"/>
  <c r="C124" i="6"/>
  <c r="A123" i="10"/>
  <c r="B125" i="6"/>
  <c r="A125" i="6"/>
  <c r="C125" i="6"/>
  <c r="A124" i="10"/>
  <c r="B126" i="6"/>
  <c r="A126" i="6"/>
  <c r="C126" i="6"/>
  <c r="A125" i="10"/>
  <c r="B127" i="6"/>
  <c r="A127" i="6"/>
  <c r="C127" i="6"/>
  <c r="A126" i="10"/>
  <c r="B128" i="6"/>
  <c r="A128" i="6"/>
  <c r="C128" i="6"/>
  <c r="A127" i="10"/>
  <c r="B129" i="6"/>
  <c r="A129" i="6"/>
  <c r="C129" i="6"/>
  <c r="A128" i="10"/>
  <c r="B130" i="6"/>
  <c r="A130" i="6"/>
  <c r="C130" i="6"/>
  <c r="A129" i="10"/>
  <c r="B131" i="6"/>
  <c r="A131" i="6"/>
  <c r="C131" i="6"/>
  <c r="A130" i="10"/>
  <c r="B132" i="6"/>
  <c r="A132" i="6"/>
  <c r="C132" i="6"/>
  <c r="A131" i="10"/>
  <c r="B133" i="6"/>
  <c r="A133" i="6"/>
  <c r="C133" i="6"/>
  <c r="A132" i="10"/>
  <c r="B134" i="6"/>
  <c r="A134" i="6"/>
  <c r="C134" i="6"/>
  <c r="A133" i="10"/>
  <c r="B135" i="6"/>
  <c r="A135" i="6"/>
  <c r="C135" i="6"/>
  <c r="A134" i="10"/>
  <c r="B136" i="6"/>
  <c r="A136" i="6"/>
  <c r="C136" i="6"/>
  <c r="A135" i="10"/>
  <c r="B137" i="6"/>
  <c r="A137" i="6"/>
  <c r="C137" i="6"/>
  <c r="A136" i="10"/>
  <c r="B138" i="6"/>
  <c r="A138" i="6"/>
  <c r="C138" i="6"/>
  <c r="A137" i="10"/>
  <c r="B139" i="6"/>
  <c r="A139" i="6"/>
  <c r="C139" i="6"/>
  <c r="A138" i="10"/>
  <c r="B140" i="6"/>
  <c r="A140" i="6"/>
  <c r="C140" i="6"/>
  <c r="A139" i="10"/>
  <c r="B141" i="6"/>
  <c r="A141" i="6"/>
  <c r="C141" i="6"/>
  <c r="A140" i="10"/>
  <c r="B142" i="6"/>
  <c r="A142" i="6"/>
  <c r="C142" i="6"/>
  <c r="A141" i="10"/>
  <c r="B143" i="6"/>
  <c r="A143" i="6"/>
  <c r="C143" i="6"/>
  <c r="A142" i="10"/>
  <c r="B144" i="6"/>
  <c r="A144" i="6"/>
  <c r="C144" i="6"/>
  <c r="A143" i="10"/>
  <c r="B145" i="6"/>
  <c r="A145" i="6"/>
  <c r="C145" i="6"/>
  <c r="A144" i="10"/>
  <c r="B146" i="6"/>
  <c r="A146" i="6"/>
  <c r="C146" i="6"/>
  <c r="A145" i="10"/>
  <c r="B147" i="6"/>
  <c r="A147" i="6"/>
  <c r="C147" i="6"/>
  <c r="A146" i="10"/>
  <c r="B148" i="6"/>
  <c r="A148" i="6"/>
  <c r="C148" i="6"/>
  <c r="A147" i="10"/>
  <c r="B149" i="6"/>
  <c r="A149" i="6"/>
  <c r="C149" i="6"/>
  <c r="A148" i="10"/>
  <c r="B150" i="6"/>
  <c r="A150" i="6"/>
  <c r="C150" i="6"/>
  <c r="A149" i="10"/>
  <c r="B151" i="6"/>
  <c r="A151" i="6"/>
  <c r="C151" i="6"/>
  <c r="A150" i="10"/>
  <c r="B152" i="6"/>
  <c r="A152" i="6"/>
  <c r="C152" i="6"/>
  <c r="A151" i="10"/>
  <c r="B153" i="6"/>
  <c r="A153" i="6"/>
  <c r="C153" i="6"/>
  <c r="A152" i="10"/>
  <c r="B154" i="6"/>
  <c r="A154" i="6"/>
  <c r="C154" i="6"/>
  <c r="A153" i="10"/>
  <c r="B155" i="6"/>
  <c r="A155" i="6"/>
  <c r="C155" i="6"/>
  <c r="A154" i="10"/>
  <c r="B156" i="6"/>
  <c r="A156" i="6"/>
  <c r="C156" i="6"/>
  <c r="A155" i="10"/>
  <c r="B157" i="6"/>
  <c r="A157" i="6"/>
  <c r="C157" i="6"/>
  <c r="A156" i="10"/>
  <c r="B158" i="6"/>
  <c r="A158" i="6"/>
  <c r="C158" i="6"/>
  <c r="A157" i="10"/>
  <c r="B159" i="6"/>
  <c r="A159" i="6"/>
  <c r="C159" i="6"/>
  <c r="A158" i="10"/>
  <c r="B160" i="6"/>
  <c r="A160" i="6"/>
  <c r="C160" i="6"/>
  <c r="A159" i="10"/>
  <c r="B161" i="6"/>
  <c r="A161" i="6"/>
  <c r="C161" i="6"/>
  <c r="A160" i="10"/>
  <c r="B162" i="6"/>
  <c r="A162" i="6"/>
  <c r="C162" i="6"/>
  <c r="A161" i="10"/>
  <c r="B163" i="6"/>
  <c r="A163" i="6"/>
  <c r="C163" i="6"/>
  <c r="A162" i="10"/>
  <c r="B164" i="6"/>
  <c r="A164" i="6"/>
  <c r="C164" i="6"/>
  <c r="A163" i="10"/>
  <c r="B165" i="6"/>
  <c r="A165" i="6"/>
  <c r="C165" i="6"/>
  <c r="A164" i="10"/>
  <c r="B166" i="6"/>
  <c r="A166" i="6"/>
  <c r="C166" i="6"/>
  <c r="A165" i="10"/>
  <c r="B167" i="6"/>
  <c r="A167" i="6"/>
  <c r="C167" i="6"/>
  <c r="A166" i="10"/>
  <c r="B168" i="6"/>
  <c r="A168" i="6"/>
  <c r="C168" i="6"/>
  <c r="A167" i="10"/>
  <c r="B169" i="6"/>
  <c r="A169" i="6"/>
  <c r="C169" i="6"/>
  <c r="A168" i="10"/>
  <c r="B170" i="6"/>
  <c r="A170" i="6"/>
  <c r="C170" i="6"/>
  <c r="A169" i="10"/>
  <c r="B171" i="6"/>
  <c r="A171" i="6"/>
  <c r="C171" i="6"/>
  <c r="A170" i="10"/>
  <c r="B172" i="6"/>
  <c r="A172" i="6"/>
  <c r="C172" i="6"/>
  <c r="A171" i="10"/>
  <c r="B173" i="6"/>
  <c r="A173" i="6"/>
  <c r="C173" i="6"/>
  <c r="A172" i="10"/>
  <c r="B174" i="6"/>
  <c r="A174" i="6"/>
  <c r="C174" i="6"/>
  <c r="A173" i="10"/>
  <c r="B175" i="6"/>
  <c r="A175" i="6"/>
  <c r="C175" i="6"/>
  <c r="A174" i="10"/>
  <c r="B176" i="6"/>
  <c r="A176" i="6"/>
  <c r="C176" i="6"/>
  <c r="A175" i="10"/>
  <c r="B177" i="6"/>
  <c r="A177" i="6"/>
  <c r="C177" i="6"/>
  <c r="A176" i="10"/>
  <c r="B178" i="6"/>
  <c r="A178" i="6"/>
  <c r="C178" i="6"/>
  <c r="A177" i="10"/>
  <c r="B179" i="6"/>
  <c r="A179" i="6"/>
  <c r="C179" i="6"/>
  <c r="A178" i="10"/>
  <c r="B180" i="6"/>
  <c r="A180" i="6"/>
  <c r="C180" i="6"/>
  <c r="A179" i="10"/>
  <c r="B181" i="6"/>
  <c r="A181" i="6"/>
  <c r="C181" i="6"/>
  <c r="A180" i="10"/>
  <c r="B182" i="6"/>
  <c r="A182" i="6"/>
  <c r="C182" i="6"/>
  <c r="A181" i="10"/>
  <c r="B183" i="6"/>
  <c r="A183" i="6"/>
  <c r="C183" i="6"/>
  <c r="A182" i="10"/>
  <c r="B184" i="6"/>
  <c r="A184" i="6"/>
  <c r="C184" i="6"/>
  <c r="A183" i="10"/>
  <c r="B185" i="6"/>
  <c r="A185" i="6"/>
  <c r="C185" i="6"/>
  <c r="A184" i="10"/>
  <c r="B186" i="6"/>
  <c r="A186" i="6"/>
  <c r="C186" i="6"/>
  <c r="A185" i="10"/>
  <c r="B187" i="6"/>
  <c r="A187" i="6"/>
  <c r="C187" i="6"/>
  <c r="A186" i="10"/>
  <c r="B188" i="6"/>
  <c r="A188" i="6"/>
  <c r="C188" i="6"/>
  <c r="A187" i="10"/>
  <c r="B189" i="6"/>
  <c r="A189" i="6"/>
  <c r="C189" i="6"/>
  <c r="A188" i="10"/>
  <c r="B190" i="6"/>
  <c r="A190" i="6"/>
  <c r="C190" i="6"/>
  <c r="A189" i="10"/>
  <c r="B191" i="6"/>
  <c r="A191" i="6"/>
  <c r="C191" i="6"/>
  <c r="A190" i="10"/>
  <c r="B192" i="6"/>
  <c r="A192" i="6"/>
  <c r="C192" i="6"/>
  <c r="A191" i="10"/>
  <c r="B193" i="6"/>
  <c r="A193" i="6"/>
  <c r="C193" i="6"/>
  <c r="A192" i="10"/>
  <c r="B194" i="6"/>
  <c r="A194" i="6"/>
  <c r="C194" i="6"/>
  <c r="A193" i="10"/>
  <c r="B195" i="6"/>
  <c r="A195" i="6"/>
  <c r="C195" i="6"/>
  <c r="A194" i="10"/>
  <c r="B196" i="6"/>
  <c r="A196" i="6"/>
  <c r="C196" i="6"/>
  <c r="A195" i="10"/>
  <c r="B197" i="6"/>
  <c r="A197" i="6"/>
  <c r="C197" i="6"/>
  <c r="A196" i="10"/>
  <c r="B198" i="6"/>
  <c r="A198" i="6"/>
  <c r="C198" i="6"/>
  <c r="A197" i="10"/>
  <c r="B199" i="6"/>
  <c r="A199" i="6"/>
  <c r="C199" i="6"/>
  <c r="A198" i="10"/>
  <c r="B200" i="6"/>
  <c r="A200" i="6"/>
  <c r="C200" i="6"/>
  <c r="A199" i="10"/>
  <c r="B201" i="6"/>
  <c r="A201" i="6"/>
  <c r="C201" i="6"/>
  <c r="A200" i="10"/>
  <c r="B202" i="6"/>
  <c r="A202" i="6"/>
  <c r="C202" i="6"/>
  <c r="A201" i="10"/>
  <c r="B203" i="6"/>
  <c r="A203" i="6"/>
  <c r="C203" i="6"/>
  <c r="A202" i="10"/>
  <c r="B204" i="6"/>
  <c r="A204" i="6"/>
  <c r="C204" i="6"/>
  <c r="A203" i="10"/>
  <c r="B205" i="6"/>
  <c r="A205" i="6"/>
  <c r="C205" i="6"/>
  <c r="A204" i="10"/>
  <c r="B206" i="6"/>
  <c r="A206" i="6"/>
  <c r="C206" i="6"/>
  <c r="A205" i="10"/>
  <c r="B207" i="6"/>
  <c r="A207" i="6"/>
  <c r="C207" i="6"/>
  <c r="A206" i="10"/>
  <c r="B208" i="6"/>
  <c r="A208" i="6"/>
  <c r="C208" i="6"/>
  <c r="A207" i="10"/>
  <c r="B209" i="6"/>
  <c r="A209" i="6"/>
  <c r="C209" i="6"/>
  <c r="A208" i="10"/>
  <c r="B210" i="6"/>
  <c r="A210" i="6"/>
  <c r="C210" i="6"/>
  <c r="A209" i="10"/>
  <c r="B211" i="6"/>
  <c r="A211" i="6"/>
  <c r="C211" i="6"/>
  <c r="A210" i="10"/>
  <c r="B212" i="6"/>
  <c r="A212" i="6"/>
  <c r="C212" i="6"/>
  <c r="A211" i="10"/>
  <c r="B213" i="6"/>
  <c r="A213" i="6"/>
  <c r="C213" i="6"/>
  <c r="A212" i="10"/>
  <c r="B214" i="6"/>
  <c r="A214" i="6"/>
  <c r="C214" i="6"/>
  <c r="A213" i="10"/>
  <c r="B215" i="6"/>
  <c r="A215" i="6"/>
  <c r="C215" i="6"/>
  <c r="A214" i="10"/>
  <c r="B216" i="6"/>
  <c r="A216" i="6"/>
  <c r="C216" i="6"/>
  <c r="A215" i="10"/>
  <c r="B217" i="6"/>
  <c r="A217" i="6"/>
  <c r="C217" i="6"/>
  <c r="A216" i="10"/>
  <c r="B218" i="6"/>
  <c r="A218" i="6"/>
  <c r="C218" i="6"/>
  <c r="A217" i="10"/>
  <c r="B219" i="6"/>
  <c r="A219" i="6"/>
  <c r="C219" i="6"/>
  <c r="A218" i="10"/>
  <c r="B220" i="6"/>
  <c r="A220" i="6"/>
  <c r="C220" i="6"/>
  <c r="A219" i="10"/>
  <c r="B221" i="6"/>
  <c r="A221" i="6"/>
  <c r="C221" i="6"/>
  <c r="A220" i="10"/>
  <c r="B222" i="6"/>
  <c r="A222" i="6"/>
  <c r="C222" i="6"/>
  <c r="A221" i="10"/>
  <c r="B223" i="6"/>
  <c r="A223" i="6"/>
  <c r="C223" i="6"/>
  <c r="A222" i="10"/>
  <c r="B224" i="6"/>
  <c r="A224" i="6"/>
  <c r="C224" i="6"/>
  <c r="A223" i="10"/>
  <c r="B225" i="6"/>
  <c r="A225" i="6"/>
  <c r="C225" i="6"/>
  <c r="A224" i="10"/>
  <c r="B226" i="6"/>
  <c r="A226" i="6"/>
  <c r="C226" i="6"/>
  <c r="A225" i="10"/>
  <c r="B227" i="6"/>
  <c r="A227" i="6"/>
  <c r="C227" i="6"/>
  <c r="A226" i="10"/>
  <c r="B228" i="6"/>
  <c r="A228" i="6"/>
  <c r="C228" i="6"/>
  <c r="A227" i="10"/>
  <c r="B229" i="6"/>
  <c r="A229" i="6"/>
  <c r="C229" i="6"/>
  <c r="A228" i="10"/>
  <c r="B230" i="6"/>
  <c r="A230" i="6"/>
  <c r="C230" i="6"/>
  <c r="A229" i="10"/>
  <c r="B231" i="6"/>
  <c r="A231" i="6"/>
  <c r="C231" i="6"/>
  <c r="A230" i="10"/>
  <c r="B232" i="6"/>
  <c r="A232" i="6"/>
  <c r="C232" i="6"/>
  <c r="A231" i="10"/>
  <c r="B233" i="6"/>
  <c r="A233" i="6"/>
  <c r="C233" i="6"/>
  <c r="A232" i="10"/>
  <c r="B234" i="6"/>
  <c r="A234" i="6"/>
  <c r="C234" i="6"/>
  <c r="A233" i="10"/>
  <c r="B235" i="6"/>
  <c r="A235" i="6"/>
  <c r="C235" i="6"/>
  <c r="A234" i="10"/>
  <c r="B236" i="6"/>
  <c r="A236" i="6"/>
  <c r="C236" i="6"/>
  <c r="A235" i="10"/>
  <c r="B237" i="6"/>
  <c r="A237" i="6"/>
  <c r="C237" i="6"/>
  <c r="A236" i="10"/>
  <c r="B238" i="6"/>
  <c r="A238" i="6"/>
  <c r="C238" i="6"/>
  <c r="A237" i="10"/>
  <c r="B239" i="6"/>
  <c r="A239" i="6"/>
  <c r="C239" i="6"/>
  <c r="A238" i="10"/>
  <c r="B240" i="6"/>
  <c r="A240" i="6"/>
  <c r="C240" i="6"/>
  <c r="A239" i="10"/>
  <c r="B241" i="6"/>
  <c r="A241" i="6"/>
  <c r="C241" i="6"/>
  <c r="A240" i="10"/>
  <c r="B242" i="6"/>
  <c r="A242" i="6"/>
  <c r="C242" i="6"/>
  <c r="A241" i="10"/>
  <c r="B243" i="6"/>
  <c r="A243" i="6"/>
  <c r="C243" i="6"/>
  <c r="A242" i="10"/>
  <c r="B244" i="6"/>
  <c r="A244" i="6"/>
  <c r="C244" i="6"/>
  <c r="A243" i="10"/>
  <c r="B245" i="6"/>
  <c r="A245" i="6"/>
  <c r="C245" i="6"/>
  <c r="A244" i="10"/>
  <c r="B246" i="6"/>
  <c r="A246" i="6"/>
  <c r="C246" i="6"/>
  <c r="A245" i="10"/>
  <c r="B247" i="6"/>
  <c r="A247" i="6"/>
  <c r="C247" i="6"/>
  <c r="A246" i="10"/>
  <c r="B248" i="6"/>
  <c r="A248" i="6"/>
  <c r="C248" i="6"/>
  <c r="A247" i="10"/>
  <c r="B249" i="6"/>
  <c r="A249" i="6"/>
  <c r="C249" i="6"/>
  <c r="A248" i="10"/>
  <c r="B250" i="6"/>
  <c r="A250" i="6"/>
  <c r="C250" i="6"/>
  <c r="A249" i="10"/>
  <c r="B251" i="6"/>
  <c r="A251" i="6"/>
  <c r="C251" i="6"/>
  <c r="A250" i="10"/>
  <c r="B252" i="6"/>
  <c r="A252" i="6"/>
  <c r="C252" i="6"/>
  <c r="A251" i="10"/>
  <c r="B253" i="6"/>
  <c r="A253" i="6"/>
  <c r="C253" i="6"/>
  <c r="A252" i="10"/>
  <c r="B254" i="6"/>
  <c r="A254" i="6"/>
  <c r="C254" i="6"/>
  <c r="A253" i="10"/>
  <c r="B255" i="6"/>
  <c r="A255" i="6"/>
  <c r="C255" i="6"/>
  <c r="A254" i="10"/>
  <c r="B256" i="6"/>
  <c r="A256" i="6"/>
  <c r="C256" i="6"/>
  <c r="A255" i="10"/>
  <c r="B257" i="6"/>
  <c r="A257" i="6"/>
  <c r="C257" i="6"/>
  <c r="A256" i="10"/>
  <c r="B258" i="6"/>
  <c r="A258" i="6"/>
  <c r="C258" i="6"/>
  <c r="A257" i="10"/>
  <c r="B259" i="6"/>
  <c r="A259" i="6"/>
  <c r="C259" i="6"/>
  <c r="A258" i="10"/>
  <c r="B260" i="6"/>
  <c r="A260" i="6"/>
  <c r="C260" i="6"/>
  <c r="A259" i="10"/>
  <c r="B261" i="6"/>
  <c r="A261" i="6"/>
  <c r="C261" i="6"/>
  <c r="A260" i="10"/>
  <c r="B262" i="6"/>
  <c r="A262" i="6"/>
  <c r="C262" i="6"/>
  <c r="A261" i="10"/>
  <c r="B263" i="6"/>
  <c r="A263" i="6"/>
  <c r="C263" i="6"/>
  <c r="A262" i="10"/>
  <c r="B264" i="6"/>
  <c r="A264" i="6"/>
  <c r="C264" i="6"/>
  <c r="A263" i="10"/>
  <c r="B265" i="6"/>
  <c r="A265" i="6"/>
  <c r="C265" i="6"/>
  <c r="A264" i="10"/>
  <c r="B266" i="6"/>
  <c r="A266" i="6"/>
  <c r="C266" i="6"/>
  <c r="A265" i="10"/>
  <c r="B267" i="6"/>
  <c r="A267" i="6"/>
  <c r="C267" i="6"/>
  <c r="A266" i="10"/>
  <c r="B268" i="6"/>
  <c r="A268" i="6"/>
  <c r="C268" i="6"/>
  <c r="A267" i="10"/>
  <c r="B269" i="6"/>
  <c r="A269" i="6"/>
  <c r="C269" i="6"/>
  <c r="A268" i="10"/>
  <c r="B270" i="6"/>
  <c r="A270" i="6"/>
  <c r="C270" i="6"/>
  <c r="A269" i="10"/>
  <c r="B271" i="6"/>
  <c r="A271" i="6"/>
  <c r="C271" i="6"/>
  <c r="A270" i="10"/>
  <c r="B272" i="6"/>
  <c r="A272" i="6"/>
  <c r="C272" i="6"/>
  <c r="A271" i="10"/>
  <c r="B273" i="6"/>
  <c r="A273" i="6"/>
  <c r="C273" i="6"/>
  <c r="A272" i="10"/>
  <c r="B274" i="6"/>
  <c r="A274" i="6"/>
  <c r="C274" i="6"/>
  <c r="A273" i="10"/>
  <c r="B275" i="6"/>
  <c r="A275" i="6"/>
  <c r="C275" i="6"/>
  <c r="A274" i="10"/>
  <c r="B276" i="6"/>
  <c r="A276" i="6"/>
  <c r="C276" i="6"/>
  <c r="A275" i="10"/>
  <c r="B277" i="6"/>
  <c r="A277" i="6"/>
  <c r="C277" i="6"/>
  <c r="A276" i="10"/>
  <c r="B278" i="6"/>
  <c r="A278" i="6"/>
  <c r="C278" i="6"/>
  <c r="A277" i="10"/>
  <c r="B279" i="6"/>
  <c r="A279" i="6"/>
  <c r="C279" i="6"/>
  <c r="A278" i="10"/>
  <c r="B280" i="6"/>
  <c r="A280" i="6"/>
  <c r="C280" i="6"/>
  <c r="A279" i="10"/>
  <c r="B281" i="6"/>
  <c r="A281" i="6"/>
  <c r="C281" i="6"/>
  <c r="A280" i="10"/>
  <c r="B282" i="6"/>
  <c r="A282" i="6"/>
  <c r="C282" i="6"/>
  <c r="A281" i="10"/>
  <c r="B283" i="6"/>
  <c r="A283" i="6"/>
  <c r="C283" i="6"/>
  <c r="A282" i="10"/>
  <c r="B284" i="6"/>
  <c r="A284" i="6"/>
  <c r="C284" i="6"/>
  <c r="A283" i="10"/>
  <c r="B285" i="6"/>
  <c r="A285" i="6"/>
  <c r="C285" i="6"/>
  <c r="A284" i="10"/>
  <c r="B286" i="6"/>
  <c r="A286" i="6"/>
  <c r="C286" i="6"/>
  <c r="A285" i="10"/>
  <c r="B287" i="6"/>
  <c r="A287" i="6"/>
  <c r="C287" i="6"/>
  <c r="A286" i="10"/>
  <c r="B288" i="6"/>
  <c r="A288" i="6"/>
  <c r="C288" i="6"/>
  <c r="A287" i="10"/>
  <c r="B289" i="6"/>
  <c r="A289" i="6"/>
  <c r="C289" i="6"/>
  <c r="A288" i="10"/>
  <c r="B290" i="6"/>
  <c r="A290" i="6"/>
  <c r="C290" i="6"/>
  <c r="A289" i="10"/>
  <c r="B291" i="6"/>
  <c r="A291" i="6"/>
  <c r="C291" i="6"/>
  <c r="A290" i="10"/>
  <c r="B292" i="6"/>
  <c r="A292" i="6"/>
  <c r="C292" i="6"/>
  <c r="A291" i="10"/>
  <c r="B293" i="6"/>
  <c r="A293" i="6"/>
  <c r="C293" i="6"/>
  <c r="A292" i="10"/>
  <c r="B294" i="6"/>
  <c r="A294" i="6"/>
  <c r="C294" i="6"/>
  <c r="A293" i="10"/>
  <c r="B295" i="6"/>
  <c r="A295" i="6"/>
  <c r="C295" i="6"/>
  <c r="A294" i="10"/>
  <c r="B296" i="6"/>
  <c r="A296" i="6"/>
  <c r="C296" i="6"/>
  <c r="A295" i="10"/>
  <c r="B297" i="6"/>
  <c r="A297" i="6"/>
  <c r="C297" i="6"/>
  <c r="A296" i="10"/>
  <c r="B298" i="6"/>
  <c r="A298" i="6"/>
  <c r="C298" i="6"/>
  <c r="A297" i="10"/>
  <c r="B299" i="6"/>
  <c r="A299" i="6"/>
  <c r="C299" i="6"/>
  <c r="A298" i="10"/>
  <c r="B300" i="6"/>
  <c r="A300" i="6"/>
  <c r="C300" i="6"/>
  <c r="A299" i="10"/>
  <c r="B301" i="6"/>
  <c r="A301" i="6"/>
  <c r="C301" i="6"/>
  <c r="A300" i="10"/>
  <c r="B302" i="6"/>
  <c r="A302" i="6"/>
  <c r="C302" i="6"/>
  <c r="A301" i="10"/>
  <c r="B303" i="6"/>
  <c r="A303" i="6"/>
  <c r="C303" i="6"/>
  <c r="A302" i="10"/>
  <c r="B304" i="6"/>
  <c r="A304" i="6"/>
  <c r="C304" i="6"/>
  <c r="A303" i="10"/>
  <c r="B305" i="6"/>
  <c r="A305" i="6"/>
  <c r="C305" i="6"/>
  <c r="A304" i="10"/>
  <c r="B306" i="6"/>
  <c r="A306" i="6"/>
  <c r="C306" i="6"/>
  <c r="A305" i="10"/>
  <c r="B307" i="6"/>
  <c r="A307" i="6"/>
  <c r="C307" i="6"/>
  <c r="A306" i="10"/>
  <c r="B308" i="6"/>
  <c r="A308" i="6"/>
  <c r="C308" i="6"/>
  <c r="A307" i="10"/>
  <c r="B309" i="6"/>
  <c r="A309" i="6"/>
  <c r="C309" i="6"/>
  <c r="A308" i="10"/>
  <c r="B310" i="6"/>
  <c r="A310" i="6"/>
  <c r="C310" i="6"/>
  <c r="A309" i="10"/>
  <c r="B311" i="6"/>
  <c r="A311" i="6"/>
  <c r="C311" i="6"/>
  <c r="A310" i="10"/>
  <c r="B312" i="6"/>
  <c r="A312" i="6"/>
  <c r="C312" i="6"/>
  <c r="A311" i="10"/>
  <c r="B313" i="6"/>
  <c r="A313" i="6"/>
  <c r="C313" i="6"/>
  <c r="A312" i="10"/>
  <c r="B314" i="6"/>
  <c r="A314" i="6"/>
  <c r="C314" i="6"/>
  <c r="A313" i="10"/>
  <c r="B315" i="6"/>
  <c r="A315" i="6"/>
  <c r="C315" i="6"/>
  <c r="A314" i="10"/>
  <c r="B316" i="6"/>
  <c r="A316" i="6"/>
  <c r="C316" i="6"/>
  <c r="A315" i="10"/>
  <c r="B317" i="6"/>
  <c r="A317" i="6"/>
  <c r="C317" i="6"/>
  <c r="A316" i="10"/>
  <c r="B318" i="6"/>
  <c r="A318" i="6"/>
  <c r="C318" i="6"/>
  <c r="A317" i="10"/>
  <c r="B319" i="6"/>
  <c r="A319" i="6"/>
  <c r="C319" i="6"/>
  <c r="A318" i="10"/>
  <c r="B320" i="6"/>
  <c r="A320" i="6"/>
  <c r="C320" i="6"/>
  <c r="A319" i="10"/>
  <c r="B321" i="6"/>
  <c r="A321" i="6"/>
  <c r="C321" i="6"/>
  <c r="A320" i="10"/>
  <c r="B322" i="6"/>
  <c r="A322" i="6"/>
  <c r="C322" i="6"/>
  <c r="A321" i="10"/>
  <c r="B323" i="6"/>
  <c r="A323" i="6"/>
  <c r="C323" i="6"/>
  <c r="A322" i="10"/>
  <c r="B324" i="6"/>
  <c r="A324" i="6"/>
  <c r="C324" i="6"/>
  <c r="A323" i="10"/>
  <c r="B325" i="6"/>
  <c r="A325" i="6"/>
  <c r="C325" i="6"/>
  <c r="A324" i="10"/>
  <c r="B326" i="6"/>
  <c r="A326" i="6"/>
  <c r="C326" i="6"/>
  <c r="A325" i="10"/>
  <c r="B327" i="6"/>
  <c r="A327" i="6"/>
  <c r="C327" i="6"/>
  <c r="A326" i="10"/>
  <c r="B328" i="6"/>
  <c r="A328" i="6"/>
  <c r="C328" i="6"/>
  <c r="A327" i="10"/>
  <c r="B329" i="6"/>
  <c r="A329" i="6"/>
  <c r="C329" i="6"/>
  <c r="A328" i="10"/>
  <c r="B330" i="6"/>
  <c r="A330" i="6"/>
  <c r="C330" i="6"/>
  <c r="A329" i="10"/>
  <c r="B331" i="6"/>
  <c r="A331" i="6"/>
  <c r="C331" i="6"/>
  <c r="A330" i="10"/>
  <c r="B332" i="6"/>
  <c r="A332" i="6"/>
  <c r="C332" i="6"/>
  <c r="A331" i="10"/>
  <c r="B333" i="6"/>
  <c r="A333" i="6"/>
  <c r="C333" i="6"/>
  <c r="A332" i="10"/>
  <c r="B334" i="6"/>
  <c r="A334" i="6"/>
  <c r="C334" i="6"/>
  <c r="A333" i="10"/>
  <c r="B335" i="6"/>
  <c r="A335" i="6"/>
  <c r="C335" i="6"/>
  <c r="A334" i="10"/>
  <c r="B336" i="6"/>
  <c r="A336" i="6"/>
  <c r="C336" i="6"/>
  <c r="A335" i="10"/>
  <c r="B337" i="6"/>
  <c r="A337" i="6"/>
  <c r="C337" i="6"/>
  <c r="A336" i="10"/>
  <c r="B338" i="6"/>
  <c r="A338" i="6"/>
  <c r="C338" i="6"/>
  <c r="A337" i="10"/>
  <c r="B339" i="6"/>
  <c r="A339" i="6"/>
  <c r="C339" i="6"/>
  <c r="A338" i="10"/>
  <c r="B340" i="6"/>
  <c r="A340" i="6"/>
  <c r="C340" i="6"/>
  <c r="A339" i="10"/>
  <c r="B341" i="6"/>
  <c r="A341" i="6"/>
  <c r="C341" i="6"/>
  <c r="A340" i="10"/>
  <c r="B342" i="6"/>
  <c r="A342" i="6"/>
  <c r="C342" i="6"/>
  <c r="A341" i="10"/>
  <c r="B343" i="6"/>
  <c r="A343" i="6"/>
  <c r="C343" i="6"/>
  <c r="A342" i="10"/>
  <c r="B344" i="6"/>
  <c r="A344" i="6"/>
  <c r="C344" i="6"/>
  <c r="A343" i="10"/>
  <c r="B345" i="6"/>
  <c r="A345" i="6"/>
  <c r="C345" i="6"/>
  <c r="A344" i="10"/>
  <c r="B346" i="6"/>
  <c r="A346" i="6"/>
  <c r="C346" i="6"/>
  <c r="A345" i="10"/>
  <c r="B347" i="6"/>
  <c r="A347" i="6"/>
  <c r="C347" i="6"/>
  <c r="A346" i="10"/>
  <c r="B348" i="6"/>
  <c r="A348" i="6"/>
  <c r="C348" i="6"/>
  <c r="A347" i="10"/>
  <c r="B349" i="6"/>
  <c r="A349" i="6"/>
  <c r="C349" i="6"/>
  <c r="A348" i="10"/>
  <c r="B350" i="6"/>
  <c r="A350" i="6"/>
  <c r="C350" i="6"/>
  <c r="A349" i="10"/>
  <c r="B351" i="6"/>
  <c r="A351" i="6"/>
  <c r="C351" i="6"/>
  <c r="A350" i="10"/>
  <c r="B352" i="6"/>
  <c r="A352" i="6"/>
  <c r="C352" i="6"/>
  <c r="A351" i="10"/>
  <c r="B353" i="6"/>
  <c r="A353" i="6"/>
  <c r="C353" i="6"/>
  <c r="A352" i="10"/>
  <c r="B354" i="6"/>
  <c r="A354" i="6"/>
  <c r="C354" i="6"/>
  <c r="A353" i="10"/>
  <c r="B355" i="6"/>
  <c r="A355" i="6"/>
  <c r="C355" i="6"/>
  <c r="A354" i="10"/>
  <c r="B356" i="6"/>
  <c r="A356" i="6"/>
  <c r="C356" i="6"/>
  <c r="A355" i="10"/>
  <c r="B357" i="6"/>
  <c r="A357" i="6"/>
  <c r="C357" i="6"/>
  <c r="A356" i="10"/>
  <c r="B358" i="6"/>
  <c r="A358" i="6"/>
  <c r="C358" i="6"/>
  <c r="A357" i="10"/>
  <c r="B359" i="6"/>
  <c r="A359" i="6"/>
  <c r="C359" i="6"/>
  <c r="A358" i="10"/>
  <c r="B360" i="6"/>
  <c r="A360" i="6"/>
  <c r="C360" i="6"/>
  <c r="A359" i="10"/>
  <c r="B361" i="6"/>
  <c r="A361" i="6"/>
  <c r="C361" i="6"/>
  <c r="A360" i="10"/>
  <c r="B362" i="6"/>
  <c r="A362" i="6"/>
  <c r="C362" i="6"/>
  <c r="A361" i="10"/>
  <c r="B363" i="6"/>
  <c r="A363" i="6"/>
  <c r="C363" i="6"/>
  <c r="A362" i="10"/>
  <c r="B364" i="6"/>
  <c r="A364" i="6"/>
  <c r="C364" i="6"/>
  <c r="A363" i="10"/>
  <c r="B365" i="6"/>
  <c r="A365" i="6"/>
  <c r="C365" i="6"/>
  <c r="A364" i="10"/>
  <c r="B366" i="6"/>
  <c r="A366" i="6"/>
  <c r="C366" i="6"/>
  <c r="A365" i="10"/>
  <c r="B367" i="6"/>
  <c r="A367" i="6"/>
  <c r="C367" i="6"/>
  <c r="A366" i="10"/>
  <c r="B368" i="6"/>
  <c r="A368" i="6"/>
  <c r="C368" i="6"/>
  <c r="A367" i="10"/>
  <c r="B369" i="6"/>
  <c r="A369" i="6"/>
  <c r="C369" i="6"/>
  <c r="A368" i="10"/>
  <c r="B370" i="6"/>
  <c r="A370" i="6"/>
  <c r="C370" i="6"/>
  <c r="A369" i="10"/>
  <c r="B371" i="6"/>
  <c r="A371" i="6"/>
  <c r="C371" i="6"/>
  <c r="A370" i="10"/>
  <c r="B372" i="6"/>
  <c r="A372" i="6"/>
  <c r="C372" i="6"/>
  <c r="A371" i="10"/>
  <c r="B373" i="6"/>
  <c r="A373" i="6"/>
  <c r="C373" i="6"/>
  <c r="A372" i="10"/>
  <c r="B374" i="6"/>
  <c r="A374" i="6"/>
  <c r="C374" i="6"/>
  <c r="A373" i="10"/>
  <c r="B375" i="6"/>
  <c r="A375" i="6"/>
  <c r="C375" i="6"/>
  <c r="A374" i="10"/>
  <c r="B376" i="6"/>
  <c r="A376" i="6"/>
  <c r="C376" i="6"/>
  <c r="A375" i="10"/>
  <c r="B377" i="6"/>
  <c r="A377" i="6"/>
  <c r="C377" i="6"/>
  <c r="A376" i="10"/>
  <c r="B378" i="6"/>
  <c r="A378" i="6"/>
  <c r="C378" i="6"/>
  <c r="A377" i="10"/>
  <c r="B379" i="6"/>
  <c r="A379" i="6"/>
  <c r="C379" i="6"/>
  <c r="A378" i="10"/>
  <c r="B380" i="6"/>
  <c r="A380" i="6"/>
  <c r="C380" i="6"/>
  <c r="A379" i="10"/>
  <c r="B381" i="6"/>
  <c r="A381" i="6"/>
  <c r="C381" i="6"/>
  <c r="A380" i="10"/>
  <c r="B382" i="6"/>
  <c r="A382" i="6"/>
  <c r="C382" i="6"/>
  <c r="A381" i="10"/>
  <c r="B383" i="6"/>
  <c r="A383" i="6"/>
  <c r="C383" i="6"/>
  <c r="A382" i="10"/>
  <c r="B384" i="6"/>
  <c r="A384" i="6"/>
  <c r="C384" i="6"/>
  <c r="A383" i="10"/>
  <c r="B385" i="6"/>
  <c r="A385" i="6"/>
  <c r="C385" i="6"/>
  <c r="A384" i="10"/>
  <c r="B386" i="6"/>
  <c r="A386" i="6"/>
  <c r="C386" i="6"/>
  <c r="A385" i="10"/>
  <c r="B387" i="6"/>
  <c r="A387" i="6"/>
  <c r="C387" i="6"/>
  <c r="A386" i="10"/>
  <c r="B388" i="6"/>
  <c r="A388" i="6"/>
  <c r="C388" i="6"/>
  <c r="A387" i="10"/>
  <c r="B389" i="6"/>
  <c r="A389" i="6"/>
  <c r="C389" i="6"/>
  <c r="A388" i="10"/>
  <c r="B390" i="6"/>
  <c r="A390" i="6"/>
  <c r="C390" i="6"/>
  <c r="A389" i="10"/>
  <c r="B391" i="6"/>
  <c r="A391" i="6"/>
  <c r="C391" i="6"/>
  <c r="A390" i="10"/>
  <c r="B392" i="6"/>
  <c r="A392" i="6"/>
  <c r="C392" i="6"/>
  <c r="A391" i="10"/>
  <c r="B393" i="6"/>
  <c r="A393" i="6"/>
  <c r="C393" i="6"/>
  <c r="A392" i="10"/>
  <c r="B394" i="6"/>
  <c r="A394" i="6"/>
  <c r="C394" i="6"/>
  <c r="A393" i="10"/>
  <c r="B395" i="6"/>
  <c r="A395" i="6"/>
  <c r="C395" i="6"/>
  <c r="A394" i="10"/>
  <c r="B396" i="6"/>
  <c r="A396" i="6"/>
  <c r="C396" i="6"/>
  <c r="A395" i="10"/>
  <c r="B397" i="6"/>
  <c r="A397" i="6"/>
  <c r="C397" i="6"/>
  <c r="A396" i="10"/>
  <c r="B398" i="6"/>
  <c r="A398" i="6"/>
  <c r="C398" i="6"/>
  <c r="A397" i="10"/>
  <c r="B399" i="6"/>
  <c r="A399" i="6"/>
  <c r="C399" i="6"/>
  <c r="A398" i="10"/>
  <c r="B400" i="6"/>
  <c r="A400" i="6"/>
  <c r="C400" i="6"/>
  <c r="A399" i="10"/>
  <c r="B401" i="6"/>
  <c r="A401" i="6"/>
  <c r="C401" i="6"/>
  <c r="A400" i="10"/>
  <c r="B402" i="6"/>
  <c r="A402" i="6"/>
  <c r="C402" i="6"/>
  <c r="A401" i="10"/>
  <c r="B403" i="6"/>
  <c r="A403" i="6"/>
  <c r="C403" i="6"/>
  <c r="A402" i="10"/>
  <c r="B404" i="6"/>
  <c r="A404" i="6"/>
  <c r="C404" i="6"/>
  <c r="A403" i="10"/>
  <c r="B405" i="6"/>
  <c r="A405" i="6"/>
  <c r="C405" i="6"/>
  <c r="A404" i="10"/>
  <c r="B406" i="6"/>
  <c r="A406" i="6"/>
  <c r="C406" i="6"/>
  <c r="A405" i="10"/>
  <c r="B407" i="6"/>
  <c r="A407" i="6"/>
  <c r="C407" i="6"/>
  <c r="A406" i="10"/>
  <c r="B408" i="6"/>
  <c r="A408" i="6"/>
  <c r="C408" i="6"/>
  <c r="A407" i="10"/>
  <c r="B409" i="6"/>
  <c r="A409" i="6"/>
  <c r="C409" i="6"/>
  <c r="A408" i="10"/>
  <c r="B410" i="6"/>
  <c r="A410" i="6"/>
  <c r="C410" i="6"/>
  <c r="A409" i="10"/>
  <c r="B411" i="6"/>
  <c r="A411" i="6"/>
  <c r="C411" i="6"/>
  <c r="A410" i="10"/>
  <c r="B412" i="6"/>
  <c r="A412" i="6"/>
  <c r="C412" i="6"/>
  <c r="A411" i="10"/>
  <c r="B413" i="6"/>
  <c r="A413" i="6"/>
  <c r="C413" i="6"/>
  <c r="A412" i="10"/>
  <c r="B414" i="6"/>
  <c r="A414" i="6"/>
  <c r="C414" i="6"/>
  <c r="A413" i="10"/>
  <c r="B415" i="6"/>
  <c r="A415" i="6"/>
  <c r="C415" i="6"/>
  <c r="A414" i="10"/>
  <c r="B416" i="6"/>
  <c r="A416" i="6"/>
  <c r="C416" i="6"/>
  <c r="A415" i="10"/>
  <c r="B417" i="6"/>
  <c r="A417" i="6"/>
  <c r="C417" i="6"/>
  <c r="A416" i="10"/>
  <c r="B418" i="6"/>
  <c r="A418" i="6"/>
  <c r="C418" i="6"/>
  <c r="A417" i="10"/>
  <c r="B419" i="6"/>
  <c r="A419" i="6"/>
  <c r="C419" i="6"/>
  <c r="A418" i="10"/>
  <c r="B420" i="6"/>
  <c r="A420" i="6"/>
  <c r="C420" i="6"/>
  <c r="A419" i="10"/>
  <c r="B421" i="6"/>
  <c r="A421" i="6"/>
  <c r="C421" i="6"/>
  <c r="A420" i="10"/>
  <c r="B422" i="6"/>
  <c r="A422" i="6"/>
  <c r="C422" i="6"/>
  <c r="A421" i="10"/>
  <c r="B423" i="6"/>
  <c r="A423" i="6"/>
  <c r="C423" i="6"/>
  <c r="A422" i="10"/>
  <c r="B424" i="6"/>
  <c r="A424" i="6"/>
  <c r="C424" i="6"/>
  <c r="A423" i="10"/>
  <c r="B425" i="6"/>
  <c r="A425" i="6"/>
  <c r="C425" i="6"/>
  <c r="A424" i="10"/>
  <c r="B426" i="6"/>
  <c r="A426" i="6"/>
  <c r="C426" i="6"/>
  <c r="A425" i="10"/>
  <c r="B427" i="6"/>
  <c r="A427" i="6"/>
  <c r="C427" i="6"/>
  <c r="A426" i="10"/>
  <c r="B428" i="6"/>
  <c r="A428" i="6"/>
  <c r="C428" i="6"/>
  <c r="A427" i="10"/>
  <c r="B429" i="6"/>
  <c r="A429" i="6"/>
  <c r="C429" i="6"/>
  <c r="A428" i="10"/>
  <c r="B430" i="6"/>
  <c r="A430" i="6"/>
  <c r="C430" i="6"/>
  <c r="A429" i="10"/>
  <c r="B431" i="6"/>
  <c r="A431" i="6"/>
  <c r="C431" i="6"/>
  <c r="A430" i="10"/>
  <c r="B432" i="6"/>
  <c r="A432" i="6"/>
  <c r="C432" i="6"/>
  <c r="A431" i="10"/>
  <c r="B433" i="6"/>
  <c r="A433" i="6"/>
  <c r="C433" i="6"/>
  <c r="A432" i="10"/>
  <c r="B434" i="6"/>
  <c r="A434" i="6"/>
  <c r="C434" i="6"/>
  <c r="A433" i="10"/>
  <c r="B435" i="6"/>
  <c r="A435" i="6"/>
  <c r="C435" i="6"/>
  <c r="A434" i="10"/>
  <c r="B436" i="6"/>
  <c r="A436" i="6"/>
  <c r="C436" i="6"/>
  <c r="A435" i="10"/>
  <c r="B437" i="6"/>
  <c r="A437" i="6"/>
  <c r="C437" i="6"/>
  <c r="A436" i="10"/>
  <c r="B438" i="6"/>
  <c r="A438" i="6"/>
  <c r="C438" i="6"/>
  <c r="A437" i="10"/>
  <c r="B439" i="6"/>
  <c r="A439" i="6"/>
  <c r="C439" i="6"/>
  <c r="A438" i="10"/>
  <c r="B440" i="6"/>
  <c r="A440" i="6"/>
  <c r="C440" i="6"/>
  <c r="A439" i="10"/>
  <c r="B441" i="6"/>
  <c r="A441" i="6"/>
  <c r="C441" i="6"/>
  <c r="A440" i="10"/>
  <c r="B442" i="6"/>
  <c r="A442" i="6"/>
  <c r="C442" i="6"/>
  <c r="A441" i="10"/>
  <c r="B443" i="6"/>
  <c r="A443" i="6"/>
  <c r="C443" i="6"/>
  <c r="A442" i="10"/>
  <c r="B444" i="6"/>
  <c r="A444" i="6"/>
  <c r="C444" i="6"/>
  <c r="A443" i="10"/>
  <c r="B445" i="6"/>
  <c r="A445" i="6"/>
  <c r="C445" i="6"/>
  <c r="A444" i="10"/>
  <c r="B446" i="6"/>
  <c r="A446" i="6"/>
  <c r="C446" i="6"/>
  <c r="A445" i="10"/>
  <c r="B447" i="6"/>
  <c r="A447" i="6"/>
  <c r="C447" i="6"/>
  <c r="A446" i="10"/>
  <c r="B448" i="6"/>
  <c r="A448" i="6"/>
  <c r="C448" i="6"/>
  <c r="A447" i="10"/>
  <c r="B449" i="6"/>
  <c r="A449" i="6"/>
  <c r="C449" i="6"/>
  <c r="A448" i="10"/>
  <c r="B450" i="6"/>
  <c r="A450" i="6"/>
  <c r="C450" i="6"/>
  <c r="A449" i="10"/>
  <c r="B451" i="6"/>
  <c r="A451" i="6"/>
  <c r="C451" i="6"/>
  <c r="A450" i="10"/>
  <c r="B452" i="6"/>
  <c r="A452" i="6"/>
  <c r="C452" i="6"/>
  <c r="A451" i="10"/>
  <c r="B453" i="6"/>
  <c r="A453" i="6"/>
  <c r="C453" i="6"/>
  <c r="A452" i="10"/>
  <c r="B454" i="6"/>
  <c r="A454" i="6"/>
  <c r="C454" i="6"/>
  <c r="A453" i="10"/>
  <c r="B455" i="6"/>
  <c r="A455" i="6"/>
  <c r="C455" i="6"/>
  <c r="A454" i="10"/>
  <c r="B456" i="6"/>
  <c r="A456" i="6"/>
  <c r="C456" i="6"/>
  <c r="A455" i="10"/>
  <c r="B457" i="6"/>
  <c r="A457" i="6"/>
  <c r="C457" i="6"/>
  <c r="A456" i="10"/>
  <c r="B458" i="6"/>
  <c r="A458" i="6"/>
  <c r="C458" i="6"/>
  <c r="A457" i="10"/>
  <c r="B459" i="6"/>
  <c r="A459" i="6"/>
  <c r="C459" i="6"/>
  <c r="A458" i="10"/>
  <c r="B460" i="6"/>
  <c r="A460" i="6"/>
  <c r="C460" i="6"/>
  <c r="A459" i="10"/>
  <c r="B461" i="6"/>
  <c r="A461" i="6"/>
  <c r="C461" i="6"/>
  <c r="A460" i="10"/>
  <c r="B462" i="6"/>
  <c r="A462" i="6"/>
  <c r="C462" i="6"/>
  <c r="A461" i="10"/>
  <c r="B463" i="6"/>
  <c r="A463" i="6"/>
  <c r="C463" i="6"/>
  <c r="A462" i="10"/>
  <c r="B464" i="6"/>
  <c r="A464" i="6"/>
  <c r="C464" i="6"/>
  <c r="A463" i="10"/>
  <c r="B465" i="6"/>
  <c r="A465" i="6"/>
  <c r="C465" i="6"/>
  <c r="A464" i="10"/>
  <c r="B466" i="6"/>
  <c r="A466" i="6"/>
  <c r="C466" i="6"/>
  <c r="A465" i="10"/>
  <c r="B467" i="6"/>
  <c r="A467" i="6"/>
  <c r="C467" i="6"/>
  <c r="A466" i="10"/>
  <c r="B468" i="6"/>
  <c r="A468" i="6"/>
  <c r="C468" i="6"/>
  <c r="A467" i="10"/>
  <c r="B469" i="6"/>
  <c r="A469" i="6"/>
  <c r="C469" i="6"/>
  <c r="A468" i="10"/>
  <c r="B470" i="6"/>
  <c r="A470" i="6"/>
  <c r="C470" i="6"/>
  <c r="A469" i="10"/>
  <c r="B471" i="6"/>
  <c r="A471" i="6"/>
  <c r="C471" i="6"/>
  <c r="A470" i="10"/>
  <c r="B472" i="6"/>
  <c r="A472" i="6"/>
  <c r="C472" i="6"/>
  <c r="A471" i="10"/>
  <c r="B473" i="6"/>
  <c r="A473" i="6"/>
  <c r="C473" i="6"/>
  <c r="A472" i="10"/>
  <c r="B474" i="6"/>
  <c r="A474" i="6"/>
  <c r="C474" i="6"/>
  <c r="A473" i="10"/>
  <c r="B475" i="6"/>
  <c r="A475" i="6"/>
  <c r="C475" i="6"/>
  <c r="A474" i="10"/>
  <c r="B476" i="6"/>
  <c r="A476" i="6"/>
  <c r="C476" i="6"/>
  <c r="A475" i="10"/>
  <c r="B477" i="6"/>
  <c r="A477" i="6"/>
  <c r="C477" i="6"/>
  <c r="A476" i="10"/>
  <c r="B478" i="6"/>
  <c r="A478" i="6"/>
  <c r="C478" i="6"/>
  <c r="A477" i="10"/>
  <c r="B479" i="6"/>
  <c r="A479" i="6"/>
  <c r="C479" i="6"/>
  <c r="A478" i="10"/>
  <c r="B480" i="6"/>
  <c r="A480" i="6"/>
  <c r="C480" i="6"/>
  <c r="A479" i="10"/>
  <c r="B481" i="6"/>
  <c r="A481" i="6"/>
  <c r="C481" i="6"/>
  <c r="A480" i="10"/>
  <c r="B482" i="6"/>
  <c r="A482" i="6"/>
  <c r="C482" i="6"/>
  <c r="A481" i="10"/>
  <c r="B483" i="6"/>
  <c r="A483" i="6"/>
  <c r="C483" i="6"/>
  <c r="A482" i="10"/>
  <c r="B484" i="6"/>
  <c r="A484" i="6"/>
  <c r="C484" i="6"/>
  <c r="A483" i="10"/>
  <c r="B485" i="6"/>
  <c r="A485" i="6"/>
  <c r="C485" i="6"/>
  <c r="A484" i="10"/>
  <c r="B486" i="6"/>
  <c r="A486" i="6"/>
  <c r="C486" i="6"/>
  <c r="A485" i="10"/>
  <c r="B487" i="6"/>
  <c r="A487" i="6"/>
  <c r="C487" i="6"/>
  <c r="A486" i="10"/>
  <c r="B488" i="6"/>
  <c r="A488" i="6"/>
  <c r="C488" i="6"/>
  <c r="A487" i="10"/>
  <c r="B489" i="6"/>
  <c r="A489" i="6"/>
  <c r="C489" i="6"/>
  <c r="A488" i="10"/>
  <c r="B490" i="6"/>
  <c r="A490" i="6"/>
  <c r="C490" i="6"/>
  <c r="A489" i="10"/>
  <c r="B491" i="6"/>
  <c r="A491" i="6"/>
  <c r="C491" i="6"/>
  <c r="A490" i="10"/>
  <c r="B492" i="6"/>
  <c r="A492" i="6"/>
  <c r="C492" i="6"/>
  <c r="A491" i="10"/>
  <c r="B493" i="6"/>
  <c r="A493" i="6"/>
  <c r="C493" i="6"/>
  <c r="A492" i="10"/>
  <c r="B494" i="6"/>
  <c r="A494" i="6"/>
  <c r="C494" i="6"/>
  <c r="A493" i="10"/>
  <c r="B495" i="6"/>
  <c r="A495" i="6"/>
  <c r="C495" i="6"/>
  <c r="A494" i="10"/>
  <c r="B496" i="6"/>
  <c r="A496" i="6"/>
  <c r="C496" i="6"/>
  <c r="A495" i="10"/>
  <c r="B497" i="6"/>
  <c r="A497" i="6"/>
  <c r="C497" i="6"/>
  <c r="A496" i="10"/>
  <c r="B498" i="6"/>
  <c r="A498" i="6"/>
  <c r="C498" i="6"/>
  <c r="A497" i="10"/>
  <c r="B499" i="6"/>
  <c r="A499" i="6"/>
  <c r="C499" i="6"/>
  <c r="A498" i="10"/>
  <c r="B500" i="6"/>
  <c r="A500" i="6"/>
  <c r="C500" i="6"/>
  <c r="A499" i="10"/>
  <c r="B501" i="6"/>
  <c r="A501" i="6"/>
  <c r="C501" i="6"/>
  <c r="A500" i="10"/>
  <c r="B502" i="6"/>
  <c r="A502" i="6"/>
  <c r="C502" i="6"/>
  <c r="A501" i="10"/>
  <c r="B503" i="6"/>
  <c r="A503" i="6"/>
  <c r="C503" i="6"/>
  <c r="A502" i="10"/>
  <c r="B504" i="6"/>
  <c r="A504" i="6"/>
  <c r="C504" i="6"/>
  <c r="A503" i="10"/>
  <c r="B505" i="6"/>
  <c r="A505" i="6"/>
  <c r="C505" i="6"/>
  <c r="A504" i="10"/>
  <c r="B506" i="6"/>
  <c r="A506" i="6"/>
  <c r="C506" i="6"/>
  <c r="A505" i="10"/>
  <c r="B507" i="6"/>
  <c r="A507" i="6"/>
  <c r="C507" i="6"/>
  <c r="A506" i="10"/>
  <c r="B508" i="6"/>
  <c r="A508" i="6"/>
  <c r="C508" i="6"/>
  <c r="A507" i="10"/>
  <c r="B509" i="6"/>
  <c r="A509" i="6"/>
  <c r="C509" i="6"/>
  <c r="A508" i="10"/>
  <c r="B510" i="6"/>
  <c r="A510" i="6"/>
  <c r="C510" i="6"/>
  <c r="A509" i="10"/>
  <c r="B511" i="6"/>
  <c r="A511" i="6"/>
  <c r="C511" i="6"/>
  <c r="A510" i="10"/>
  <c r="B512" i="6"/>
  <c r="A512" i="6"/>
  <c r="C512" i="6"/>
  <c r="A511" i="10"/>
  <c r="B513" i="6"/>
  <c r="A513" i="6"/>
  <c r="C513" i="6"/>
  <c r="A512" i="10"/>
  <c r="B514" i="6"/>
  <c r="A514" i="6"/>
  <c r="C514" i="6"/>
  <c r="A513" i="10"/>
  <c r="B515" i="6"/>
  <c r="A515" i="6"/>
  <c r="C515" i="6"/>
  <c r="A514" i="10"/>
  <c r="B516" i="6"/>
  <c r="A516" i="6"/>
  <c r="C516" i="6"/>
  <c r="A515" i="10"/>
  <c r="B517" i="6"/>
  <c r="A517" i="6"/>
  <c r="C517" i="6"/>
  <c r="A516" i="10"/>
  <c r="B518" i="6"/>
  <c r="A518" i="6"/>
  <c r="C518" i="6"/>
  <c r="A517" i="10"/>
  <c r="B519" i="6"/>
  <c r="A519" i="6"/>
  <c r="C519" i="6"/>
  <c r="A518" i="10"/>
  <c r="B520" i="6"/>
  <c r="A520" i="6"/>
  <c r="C520" i="6"/>
  <c r="A519" i="10"/>
  <c r="B521" i="6"/>
  <c r="A521" i="6"/>
  <c r="C521" i="6"/>
  <c r="A520" i="10"/>
  <c r="B522" i="6"/>
  <c r="A522" i="6"/>
  <c r="C522" i="6"/>
  <c r="A521" i="10"/>
  <c r="B523" i="6"/>
  <c r="A523" i="6"/>
  <c r="C523" i="6"/>
  <c r="A522" i="10"/>
  <c r="B524" i="6"/>
  <c r="A524" i="6"/>
  <c r="C524" i="6"/>
  <c r="A523" i="10"/>
  <c r="B525" i="6"/>
  <c r="A525" i="6"/>
  <c r="C525" i="6"/>
  <c r="A524" i="10"/>
  <c r="B526" i="6"/>
  <c r="A526" i="6"/>
  <c r="C526" i="6"/>
  <c r="A525" i="10"/>
  <c r="B527" i="6"/>
  <c r="A527" i="6"/>
  <c r="C527" i="6"/>
  <c r="A526" i="10"/>
  <c r="B528" i="6"/>
  <c r="A528" i="6"/>
  <c r="C528" i="6"/>
  <c r="A527" i="10"/>
  <c r="B529" i="6"/>
  <c r="A529" i="6"/>
  <c r="C529" i="6"/>
  <c r="A528" i="10"/>
  <c r="B530" i="6"/>
  <c r="A530" i="6"/>
  <c r="C530" i="6"/>
  <c r="A529" i="10"/>
  <c r="B531" i="6"/>
  <c r="A531" i="6"/>
  <c r="C531" i="6"/>
  <c r="A530" i="10"/>
  <c r="B532" i="6"/>
  <c r="A532" i="6"/>
  <c r="C532" i="6"/>
  <c r="A531" i="10"/>
  <c r="B533" i="6"/>
  <c r="A533" i="6"/>
  <c r="C533" i="6"/>
  <c r="A532" i="10"/>
  <c r="B534" i="6"/>
  <c r="A534" i="6"/>
  <c r="C534" i="6"/>
  <c r="A533" i="10"/>
  <c r="B535" i="6"/>
  <c r="A535" i="6"/>
  <c r="C535" i="6"/>
  <c r="A534" i="10"/>
  <c r="B536" i="6"/>
  <c r="A536" i="6"/>
  <c r="C536" i="6"/>
  <c r="A535" i="10"/>
  <c r="B537" i="6"/>
  <c r="A537" i="6"/>
  <c r="C537" i="6"/>
  <c r="A536" i="10"/>
  <c r="B538" i="6"/>
  <c r="A538" i="6"/>
  <c r="C538" i="6"/>
  <c r="A537" i="10"/>
  <c r="B539" i="6"/>
  <c r="A539" i="6"/>
  <c r="C539" i="6"/>
  <c r="A538" i="10"/>
  <c r="B540" i="6"/>
  <c r="A540" i="6"/>
  <c r="C540" i="6"/>
  <c r="A539" i="10"/>
  <c r="B541" i="6"/>
  <c r="A541" i="6"/>
  <c r="C541" i="6"/>
  <c r="A540" i="10"/>
  <c r="B542" i="6"/>
  <c r="A542" i="6"/>
  <c r="C542" i="6"/>
  <c r="A541" i="10"/>
  <c r="B543" i="6"/>
  <c r="A543" i="6"/>
  <c r="C543" i="6"/>
  <c r="A542" i="10"/>
  <c r="B544" i="6"/>
  <c r="A544" i="6"/>
  <c r="C544" i="6"/>
  <c r="A543" i="10"/>
  <c r="B545" i="6"/>
  <c r="A545" i="6"/>
  <c r="C545" i="6"/>
  <c r="A544" i="10"/>
  <c r="B546" i="6"/>
  <c r="A546" i="6"/>
  <c r="C546" i="6"/>
  <c r="A545" i="10"/>
  <c r="B547" i="6"/>
  <c r="A547" i="6"/>
  <c r="C547" i="6"/>
  <c r="A546" i="10"/>
  <c r="B548" i="6"/>
  <c r="A548" i="6"/>
  <c r="C548" i="6"/>
  <c r="A547" i="10"/>
  <c r="B549" i="6"/>
  <c r="A549" i="6"/>
  <c r="C549" i="6"/>
  <c r="A548" i="10"/>
  <c r="B550" i="6"/>
  <c r="A550" i="6"/>
  <c r="C550" i="6"/>
  <c r="A549" i="10"/>
  <c r="B551" i="6"/>
  <c r="A551" i="6"/>
  <c r="C551" i="6"/>
  <c r="A550" i="10"/>
  <c r="B552" i="6"/>
  <c r="A552" i="6"/>
  <c r="C552" i="6"/>
  <c r="A551" i="10"/>
  <c r="B553" i="6"/>
  <c r="A553" i="6"/>
  <c r="C553" i="6"/>
  <c r="A552" i="10"/>
  <c r="B554" i="6"/>
  <c r="A554" i="6"/>
  <c r="C554" i="6"/>
  <c r="A553" i="10"/>
  <c r="B555" i="6"/>
  <c r="A555" i="6"/>
  <c r="C555" i="6"/>
  <c r="A554" i="10"/>
  <c r="B556" i="6"/>
  <c r="A556" i="6"/>
  <c r="C556" i="6"/>
  <c r="A555" i="10"/>
  <c r="B557" i="6"/>
  <c r="A557" i="6"/>
  <c r="C557" i="6"/>
  <c r="A556" i="10"/>
  <c r="B558" i="6"/>
  <c r="A558" i="6"/>
  <c r="C558" i="6"/>
  <c r="A557" i="10"/>
  <c r="B559" i="6"/>
  <c r="A559" i="6"/>
  <c r="C559" i="6"/>
  <c r="A558" i="10"/>
  <c r="B560" i="6"/>
  <c r="A560" i="6"/>
  <c r="C560" i="6"/>
  <c r="A559" i="10"/>
  <c r="B561" i="6"/>
  <c r="A561" i="6"/>
  <c r="C561" i="6"/>
  <c r="A560" i="10"/>
  <c r="B562" i="6"/>
  <c r="A562" i="6"/>
  <c r="C562" i="6"/>
  <c r="A561" i="10"/>
  <c r="B563" i="6"/>
  <c r="A563" i="6"/>
  <c r="C563" i="6"/>
  <c r="A562" i="10"/>
  <c r="B564" i="6"/>
  <c r="A564" i="6"/>
  <c r="C564" i="6"/>
  <c r="A563" i="10"/>
  <c r="B565" i="6"/>
  <c r="A565" i="6"/>
  <c r="C565" i="6"/>
  <c r="A564" i="10"/>
  <c r="B566" i="6"/>
  <c r="A566" i="6"/>
  <c r="C566" i="6"/>
  <c r="A565" i="10"/>
  <c r="B567" i="6"/>
  <c r="A567" i="6"/>
  <c r="C567" i="6"/>
  <c r="A566" i="10"/>
  <c r="B568" i="6"/>
  <c r="A568" i="6"/>
  <c r="C568" i="6"/>
  <c r="A567" i="10"/>
  <c r="B569" i="6"/>
  <c r="A569" i="6"/>
  <c r="C569" i="6"/>
  <c r="A568" i="10"/>
  <c r="B570" i="6"/>
  <c r="A570" i="6"/>
  <c r="C570" i="6"/>
  <c r="A569" i="10"/>
  <c r="B571" i="6"/>
  <c r="A571" i="6"/>
  <c r="C571" i="6"/>
  <c r="A570" i="10"/>
  <c r="B572" i="6"/>
  <c r="A572" i="6"/>
  <c r="C572" i="6"/>
  <c r="A571" i="10"/>
  <c r="B573" i="6"/>
  <c r="A573" i="6"/>
  <c r="C573" i="6"/>
  <c r="A572" i="10"/>
  <c r="B574" i="6"/>
  <c r="A574" i="6"/>
  <c r="C574" i="6"/>
  <c r="A573" i="10"/>
  <c r="B575" i="6"/>
  <c r="A575" i="6"/>
  <c r="C575" i="6"/>
  <c r="A574" i="10"/>
  <c r="B576" i="6"/>
  <c r="A576" i="6"/>
  <c r="C576" i="6"/>
  <c r="A575" i="10"/>
  <c r="B577" i="6"/>
  <c r="A577" i="6"/>
  <c r="C577" i="6"/>
  <c r="A576" i="10"/>
  <c r="B578" i="6"/>
  <c r="A578" i="6"/>
  <c r="C578" i="6"/>
  <c r="A577" i="10"/>
  <c r="B579" i="6"/>
  <c r="A579" i="6"/>
  <c r="C579" i="6"/>
  <c r="A578" i="10"/>
  <c r="B580" i="6"/>
  <c r="A580" i="6"/>
  <c r="C580" i="6"/>
  <c r="A579" i="10"/>
  <c r="B581" i="6"/>
  <c r="A581" i="6"/>
  <c r="C581" i="6"/>
  <c r="A580" i="10"/>
  <c r="B582" i="6"/>
  <c r="A582" i="6"/>
  <c r="C582" i="6"/>
  <c r="A581" i="10"/>
  <c r="B583" i="6"/>
  <c r="A583" i="6"/>
  <c r="C583" i="6"/>
  <c r="A582" i="10"/>
  <c r="B584" i="6"/>
  <c r="A584" i="6"/>
  <c r="C584" i="6"/>
  <c r="A583" i="10"/>
  <c r="B585" i="6"/>
  <c r="A585" i="6"/>
  <c r="C585" i="6"/>
  <c r="A584" i="10"/>
  <c r="B586" i="6"/>
  <c r="A586" i="6"/>
  <c r="C586" i="6"/>
  <c r="A585" i="10"/>
  <c r="B587" i="6"/>
  <c r="A587" i="6"/>
  <c r="C587" i="6"/>
  <c r="A586" i="10"/>
  <c r="B588" i="6"/>
  <c r="A588" i="6"/>
  <c r="C588" i="6"/>
  <c r="A587" i="10"/>
  <c r="B589" i="6"/>
  <c r="A589" i="6"/>
  <c r="C589" i="6"/>
  <c r="A588" i="10"/>
  <c r="B590" i="6"/>
  <c r="A590" i="6"/>
  <c r="C590" i="6"/>
  <c r="A589" i="10"/>
  <c r="B591" i="6"/>
  <c r="A591" i="6"/>
  <c r="C591" i="6"/>
  <c r="A590" i="10"/>
  <c r="B592" i="6"/>
  <c r="A592" i="6"/>
  <c r="C592" i="6"/>
  <c r="A591" i="10"/>
  <c r="B593" i="6"/>
  <c r="A593" i="6"/>
  <c r="C593" i="6"/>
  <c r="A592" i="10"/>
  <c r="B594" i="6"/>
  <c r="A594" i="6"/>
  <c r="C594" i="6"/>
  <c r="A593" i="10"/>
  <c r="B595" i="6"/>
  <c r="A595" i="6"/>
  <c r="C595" i="6"/>
  <c r="A594" i="10"/>
  <c r="B596" i="6"/>
  <c r="A596" i="6"/>
  <c r="C596" i="6"/>
  <c r="A595" i="10"/>
  <c r="B597" i="6"/>
  <c r="A597" i="6"/>
  <c r="C597" i="6"/>
  <c r="A596" i="10"/>
  <c r="B598" i="6"/>
  <c r="A598" i="6"/>
  <c r="C598" i="6"/>
  <c r="A597" i="10"/>
  <c r="B599" i="6"/>
  <c r="A599" i="6"/>
  <c r="C599" i="6"/>
  <c r="A598" i="10"/>
  <c r="B600" i="6"/>
  <c r="A600" i="6"/>
  <c r="C600" i="6"/>
  <c r="A599" i="10"/>
  <c r="B601" i="6"/>
  <c r="A601" i="6"/>
  <c r="C601" i="6"/>
  <c r="A600" i="10"/>
  <c r="B602" i="6"/>
  <c r="A602" i="6"/>
  <c r="C602" i="6"/>
  <c r="A601" i="10"/>
  <c r="B603" i="6"/>
  <c r="A603" i="6"/>
  <c r="C603" i="6"/>
  <c r="A602" i="10"/>
  <c r="B604" i="6"/>
  <c r="A604" i="6"/>
  <c r="C604" i="6"/>
  <c r="A603" i="10"/>
  <c r="B605" i="6"/>
  <c r="A605" i="6"/>
  <c r="C605" i="6"/>
  <c r="A604" i="10"/>
  <c r="B606" i="6"/>
  <c r="A606" i="6"/>
  <c r="C606" i="6"/>
  <c r="A605" i="10"/>
  <c r="B607" i="6"/>
  <c r="A607" i="6"/>
  <c r="C607" i="6"/>
  <c r="A606" i="10"/>
  <c r="B608" i="6"/>
  <c r="A608" i="6"/>
  <c r="C608" i="6"/>
  <c r="A607" i="10"/>
  <c r="B609" i="6"/>
  <c r="A609" i="6"/>
  <c r="C609" i="6"/>
  <c r="A608" i="10"/>
  <c r="B610" i="6"/>
  <c r="A610" i="6"/>
  <c r="C610" i="6"/>
  <c r="A609" i="10"/>
  <c r="B611" i="6"/>
  <c r="A611" i="6"/>
  <c r="C611" i="6"/>
  <c r="A610" i="10"/>
  <c r="B612" i="6"/>
  <c r="A612" i="6"/>
  <c r="C612" i="6"/>
  <c r="A611" i="10"/>
  <c r="B613" i="6"/>
  <c r="A613" i="6"/>
  <c r="C613" i="6"/>
  <c r="A612" i="10"/>
  <c r="B614" i="6"/>
  <c r="A614" i="6"/>
  <c r="C614" i="6"/>
  <c r="A613" i="10"/>
  <c r="B615" i="6"/>
  <c r="A615" i="6"/>
  <c r="C615" i="6"/>
  <c r="A614" i="10"/>
  <c r="B616" i="6"/>
  <c r="A616" i="6"/>
  <c r="C616" i="6"/>
  <c r="A615" i="10"/>
  <c r="B617" i="6"/>
  <c r="A617" i="6"/>
  <c r="C617" i="6"/>
  <c r="A616" i="10"/>
  <c r="B618" i="6"/>
  <c r="A618" i="6"/>
  <c r="C618" i="6"/>
  <c r="A617" i="10"/>
  <c r="B619" i="6"/>
  <c r="A619" i="6"/>
  <c r="C619" i="6"/>
  <c r="A618" i="10"/>
  <c r="B620" i="6"/>
  <c r="A620" i="6"/>
  <c r="C620" i="6"/>
  <c r="A619" i="10"/>
  <c r="B621" i="6"/>
  <c r="A621" i="6"/>
  <c r="C621" i="6"/>
  <c r="A620" i="10"/>
  <c r="B622" i="6"/>
  <c r="A622" i="6"/>
  <c r="C622" i="6"/>
  <c r="A621" i="10"/>
  <c r="B623" i="6"/>
  <c r="A623" i="6"/>
  <c r="C623" i="6"/>
  <c r="A622" i="10"/>
  <c r="B624" i="6"/>
  <c r="A624" i="6"/>
  <c r="C624" i="6"/>
  <c r="A623" i="10"/>
  <c r="B625" i="6"/>
  <c r="A625" i="6"/>
  <c r="C625" i="6"/>
  <c r="A624" i="10"/>
  <c r="B626" i="6"/>
  <c r="A626" i="6"/>
  <c r="C626" i="6"/>
  <c r="A625" i="10"/>
  <c r="B627" i="6"/>
  <c r="A627" i="6"/>
  <c r="C627" i="6"/>
  <c r="A626" i="10"/>
  <c r="B628" i="6"/>
  <c r="A628" i="6"/>
  <c r="C628" i="6"/>
  <c r="A627" i="10"/>
  <c r="B629" i="6"/>
  <c r="A629" i="6"/>
  <c r="C629" i="6"/>
  <c r="A628" i="10"/>
  <c r="B630" i="6"/>
  <c r="A630" i="6"/>
  <c r="C630" i="6"/>
  <c r="A629" i="10"/>
  <c r="B631" i="6"/>
  <c r="A631" i="6"/>
  <c r="C631" i="6"/>
  <c r="A630" i="10"/>
  <c r="B632" i="6"/>
  <c r="A632" i="6"/>
  <c r="C632" i="6"/>
  <c r="A631" i="10"/>
  <c r="B633" i="6"/>
  <c r="A633" i="6"/>
  <c r="C633" i="6"/>
  <c r="A632" i="10"/>
  <c r="B634" i="6"/>
  <c r="A634" i="6"/>
  <c r="C634" i="6"/>
  <c r="A633" i="10"/>
  <c r="B635" i="6"/>
  <c r="A635" i="6"/>
  <c r="C635" i="6"/>
  <c r="A634" i="10"/>
  <c r="B636" i="6"/>
  <c r="A636" i="6"/>
  <c r="C636" i="6"/>
  <c r="A635" i="10"/>
  <c r="B637" i="6"/>
  <c r="A637" i="6"/>
  <c r="C637" i="6"/>
  <c r="A636" i="10"/>
  <c r="B638" i="6"/>
  <c r="A638" i="6"/>
  <c r="C638" i="6"/>
  <c r="A637" i="10"/>
  <c r="B639" i="6"/>
  <c r="A639" i="6"/>
  <c r="C639" i="6"/>
  <c r="A638" i="10"/>
  <c r="B640" i="6"/>
  <c r="A640" i="6"/>
  <c r="C640" i="6"/>
  <c r="A639" i="10"/>
  <c r="B641" i="6"/>
  <c r="A641" i="6"/>
  <c r="C641" i="6"/>
  <c r="A640" i="10"/>
  <c r="B642" i="6"/>
  <c r="A642" i="6"/>
  <c r="C642" i="6"/>
  <c r="A641" i="10"/>
  <c r="B643" i="6"/>
  <c r="A643" i="6"/>
  <c r="C643" i="6"/>
  <c r="A642" i="10"/>
  <c r="B644" i="6"/>
  <c r="A644" i="6"/>
  <c r="C644" i="6"/>
  <c r="A643" i="10"/>
  <c r="B645" i="6"/>
  <c r="A645" i="6"/>
  <c r="C645" i="6"/>
  <c r="A644" i="10"/>
  <c r="B646" i="6"/>
  <c r="A646" i="6"/>
  <c r="C646" i="6"/>
  <c r="A645" i="10"/>
  <c r="B647" i="6"/>
  <c r="A647" i="6"/>
  <c r="C647" i="6"/>
  <c r="A646" i="10"/>
  <c r="B648" i="6"/>
  <c r="A648" i="6"/>
  <c r="C648" i="6"/>
  <c r="A647" i="10"/>
  <c r="B649" i="6"/>
  <c r="A649" i="6"/>
  <c r="C649" i="6"/>
  <c r="A648" i="10"/>
  <c r="B650" i="6"/>
  <c r="A650" i="6"/>
  <c r="C650" i="6"/>
  <c r="A649" i="10"/>
  <c r="B651" i="6"/>
  <c r="A651" i="6"/>
  <c r="C651" i="6"/>
  <c r="A650" i="10"/>
  <c r="B652" i="6"/>
  <c r="A652" i="6"/>
  <c r="C652" i="6"/>
  <c r="A651" i="10"/>
  <c r="B653" i="6"/>
  <c r="A653" i="6"/>
  <c r="C653" i="6"/>
  <c r="A652" i="10"/>
  <c r="B654" i="6"/>
  <c r="A654" i="6"/>
  <c r="C654" i="6"/>
  <c r="A653" i="10"/>
  <c r="B655" i="6"/>
  <c r="A655" i="6"/>
  <c r="C655" i="6"/>
  <c r="A654" i="10"/>
  <c r="B656" i="6"/>
  <c r="A656" i="6"/>
  <c r="C656" i="6"/>
  <c r="A655" i="10"/>
  <c r="B657" i="6"/>
  <c r="A657" i="6"/>
  <c r="C657" i="6"/>
  <c r="A656" i="10"/>
  <c r="B658" i="6"/>
  <c r="A658" i="6"/>
  <c r="C658" i="6"/>
  <c r="A657" i="10"/>
  <c r="B659" i="6"/>
  <c r="A659" i="6"/>
  <c r="C659" i="6"/>
  <c r="A658" i="10"/>
  <c r="B660" i="6"/>
  <c r="A660" i="6"/>
  <c r="C660" i="6"/>
  <c r="A659" i="10"/>
  <c r="B661" i="6"/>
  <c r="A661" i="6"/>
  <c r="C661" i="6"/>
  <c r="A660" i="10"/>
  <c r="B662" i="6"/>
  <c r="A662" i="6"/>
  <c r="C662" i="6"/>
  <c r="A661" i="10"/>
  <c r="B663" i="6"/>
  <c r="A663" i="6"/>
  <c r="C663" i="6"/>
  <c r="A662" i="10"/>
  <c r="B664" i="6"/>
  <c r="A664" i="6"/>
  <c r="C664" i="6"/>
  <c r="A663" i="10"/>
  <c r="B665" i="6"/>
  <c r="A665" i="6"/>
  <c r="C665" i="6"/>
  <c r="A664" i="10"/>
  <c r="B666" i="6"/>
  <c r="A666" i="6"/>
  <c r="C666" i="6"/>
  <c r="A665" i="10"/>
  <c r="B667" i="6"/>
  <c r="A667" i="6"/>
  <c r="C667" i="6"/>
  <c r="A666" i="10"/>
  <c r="B668" i="6"/>
  <c r="A668" i="6"/>
  <c r="C668" i="6"/>
  <c r="A667" i="10"/>
  <c r="B669" i="6"/>
  <c r="A669" i="6"/>
  <c r="C669" i="6"/>
  <c r="A668" i="10"/>
  <c r="B670" i="6"/>
  <c r="A670" i="6"/>
  <c r="C670" i="6"/>
  <c r="A669" i="10"/>
  <c r="B671" i="6"/>
  <c r="A671" i="6"/>
  <c r="C671" i="6"/>
  <c r="A670" i="10"/>
  <c r="B672" i="6"/>
  <c r="A672" i="6"/>
  <c r="C672" i="6"/>
  <c r="A671" i="10"/>
  <c r="B673" i="6"/>
  <c r="A673" i="6"/>
  <c r="C673" i="6"/>
  <c r="A672" i="10"/>
  <c r="B674" i="6"/>
  <c r="A674" i="6"/>
  <c r="C674" i="6"/>
  <c r="A673" i="10"/>
  <c r="B675" i="6"/>
  <c r="A675" i="6"/>
  <c r="C675" i="6"/>
  <c r="A674" i="10"/>
  <c r="B676" i="6"/>
  <c r="A676" i="6"/>
  <c r="C676" i="6"/>
  <c r="A675" i="10"/>
  <c r="B677" i="6"/>
  <c r="A677" i="6"/>
  <c r="C677" i="6"/>
  <c r="A676" i="10"/>
  <c r="B678" i="6"/>
  <c r="A678" i="6"/>
  <c r="C678" i="6"/>
  <c r="A677" i="10"/>
  <c r="B679" i="6"/>
  <c r="A679" i="6"/>
  <c r="C679" i="6"/>
  <c r="A678" i="10"/>
  <c r="B680" i="6"/>
  <c r="A680" i="6"/>
  <c r="C680" i="6"/>
  <c r="A679" i="10"/>
  <c r="B681" i="6"/>
  <c r="A681" i="6"/>
  <c r="C681" i="6"/>
  <c r="A680" i="10"/>
  <c r="B682" i="6"/>
  <c r="A682" i="6"/>
  <c r="C682" i="6"/>
  <c r="A681" i="10"/>
  <c r="B683" i="6"/>
  <c r="A683" i="6"/>
  <c r="C683" i="6"/>
  <c r="A682" i="10"/>
  <c r="B684" i="6"/>
  <c r="A684" i="6"/>
  <c r="C684" i="6"/>
  <c r="A683" i="10"/>
  <c r="B685" i="6"/>
  <c r="A685" i="6"/>
  <c r="C685" i="6"/>
  <c r="A684" i="10"/>
  <c r="B686" i="6"/>
  <c r="A686" i="6"/>
  <c r="C686" i="6"/>
  <c r="A685" i="10"/>
  <c r="B687" i="6"/>
  <c r="A687" i="6"/>
  <c r="C687" i="6"/>
  <c r="A686" i="10"/>
  <c r="B688" i="6"/>
  <c r="A688" i="6"/>
  <c r="C688" i="6"/>
  <c r="A687" i="10"/>
  <c r="B689" i="6"/>
  <c r="A689" i="6"/>
  <c r="C689" i="6"/>
  <c r="A688" i="10"/>
  <c r="B690" i="6"/>
  <c r="A690" i="6"/>
  <c r="C690" i="6"/>
  <c r="A689" i="10"/>
  <c r="B691" i="6"/>
  <c r="A691" i="6"/>
  <c r="C691" i="6"/>
  <c r="A690" i="10"/>
  <c r="B692" i="6"/>
  <c r="A692" i="6"/>
  <c r="C692" i="6"/>
  <c r="A691" i="10"/>
  <c r="B693" i="6"/>
  <c r="A693" i="6"/>
  <c r="C693" i="6"/>
  <c r="A692" i="10"/>
  <c r="B694" i="6"/>
  <c r="A694" i="6"/>
  <c r="C694" i="6"/>
  <c r="A693" i="10"/>
  <c r="B695" i="6"/>
  <c r="A695" i="6"/>
  <c r="C695" i="6"/>
  <c r="A694" i="10"/>
  <c r="B696" i="6"/>
  <c r="A696" i="6"/>
  <c r="C696" i="6"/>
  <c r="A695" i="10"/>
  <c r="B697" i="6"/>
  <c r="A697" i="6"/>
  <c r="C697" i="6"/>
  <c r="A696" i="10"/>
  <c r="B698" i="6"/>
  <c r="A698" i="6"/>
  <c r="C698" i="6"/>
  <c r="A697" i="10"/>
  <c r="B699" i="6"/>
  <c r="A699" i="6"/>
  <c r="C699" i="6"/>
  <c r="A698" i="10"/>
  <c r="B700" i="6"/>
  <c r="A700" i="6"/>
  <c r="C700" i="6"/>
  <c r="A699" i="10"/>
  <c r="B701" i="6"/>
  <c r="A701" i="6"/>
  <c r="C701" i="6"/>
  <c r="A700" i="10"/>
  <c r="B702" i="6"/>
  <c r="A702" i="6"/>
  <c r="C702" i="6"/>
  <c r="A701" i="10"/>
  <c r="B703" i="6"/>
  <c r="A703" i="6"/>
  <c r="C703" i="6"/>
  <c r="A702" i="10"/>
  <c r="B704" i="6"/>
  <c r="A704" i="6"/>
  <c r="C704" i="6"/>
  <c r="A703" i="10"/>
  <c r="B705" i="6"/>
  <c r="A705" i="6"/>
  <c r="C705" i="6"/>
  <c r="A704" i="10"/>
  <c r="B706" i="6"/>
  <c r="A706" i="6"/>
  <c r="C706" i="6"/>
  <c r="A705" i="10"/>
  <c r="B707" i="6"/>
  <c r="A707" i="6"/>
  <c r="C707" i="6"/>
  <c r="A706" i="10"/>
  <c r="B708" i="6"/>
  <c r="A708" i="6"/>
  <c r="C708" i="6"/>
  <c r="A707" i="10"/>
  <c r="B709" i="6"/>
  <c r="A709" i="6"/>
  <c r="C709" i="6"/>
  <c r="A708" i="10"/>
  <c r="B710" i="6"/>
  <c r="A710" i="6"/>
  <c r="C710" i="6"/>
  <c r="A709" i="10"/>
  <c r="B711" i="6"/>
  <c r="A711" i="6"/>
  <c r="C711" i="6"/>
  <c r="A710" i="10"/>
  <c r="B712" i="6"/>
  <c r="A712" i="6"/>
  <c r="C712" i="6"/>
  <c r="A711" i="10"/>
  <c r="B713" i="6"/>
  <c r="A713" i="6"/>
  <c r="C713" i="6"/>
  <c r="A712" i="10"/>
  <c r="B714" i="6"/>
  <c r="A714" i="6"/>
  <c r="C714" i="6"/>
  <c r="A713" i="10"/>
  <c r="B715" i="6"/>
  <c r="A715" i="6"/>
  <c r="C715" i="6"/>
  <c r="A714" i="10"/>
  <c r="B716" i="6"/>
  <c r="A716" i="6"/>
  <c r="C716" i="6"/>
  <c r="A715" i="10"/>
  <c r="B717" i="6"/>
  <c r="A717" i="6"/>
  <c r="C717" i="6"/>
  <c r="A716" i="10"/>
  <c r="B718" i="6"/>
  <c r="A718" i="6"/>
  <c r="C718" i="6"/>
  <c r="A717" i="10"/>
  <c r="B719" i="6"/>
  <c r="A719" i="6"/>
  <c r="C719" i="6"/>
  <c r="A718" i="10"/>
  <c r="B720" i="6"/>
  <c r="A720" i="6"/>
  <c r="C720" i="6"/>
  <c r="A719" i="10"/>
  <c r="B721" i="6"/>
  <c r="A721" i="6"/>
  <c r="C721" i="6"/>
  <c r="A720" i="10"/>
  <c r="B722" i="6"/>
  <c r="A722" i="6"/>
  <c r="C722" i="6"/>
  <c r="A721" i="10"/>
  <c r="B723" i="6"/>
  <c r="A723" i="6"/>
  <c r="C723" i="6"/>
  <c r="A722" i="10"/>
  <c r="B724" i="6"/>
  <c r="A724" i="6"/>
  <c r="C724" i="6"/>
  <c r="A723" i="10"/>
  <c r="B725" i="6"/>
  <c r="A725" i="6"/>
  <c r="C725" i="6"/>
  <c r="A724" i="10"/>
  <c r="B726" i="6"/>
  <c r="A726" i="6"/>
  <c r="C726" i="6"/>
  <c r="A725" i="10"/>
  <c r="B727" i="6"/>
  <c r="A727" i="6"/>
  <c r="C727" i="6"/>
  <c r="A726" i="10"/>
  <c r="B728" i="6"/>
  <c r="A728" i="6"/>
  <c r="C728" i="6"/>
  <c r="A727" i="10"/>
  <c r="B729" i="6"/>
  <c r="A729" i="6"/>
  <c r="C729" i="6"/>
  <c r="A728" i="10"/>
  <c r="B730" i="6"/>
  <c r="A730" i="6"/>
  <c r="C730" i="6"/>
  <c r="A729" i="10"/>
  <c r="B731" i="6"/>
  <c r="A731" i="6"/>
  <c r="C731" i="6"/>
  <c r="A730" i="10"/>
  <c r="B732" i="6"/>
  <c r="A732" i="6"/>
  <c r="C732" i="6"/>
  <c r="A731" i="10"/>
  <c r="B733" i="6"/>
  <c r="A733" i="6"/>
  <c r="C733" i="6"/>
  <c r="A732" i="10"/>
  <c r="B734" i="6"/>
  <c r="A734" i="6"/>
  <c r="C734" i="6"/>
  <c r="A733" i="10"/>
  <c r="B735" i="6"/>
  <c r="A735" i="6"/>
  <c r="C735" i="6"/>
  <c r="A734" i="10"/>
  <c r="B736" i="6"/>
  <c r="A736" i="6"/>
  <c r="C736" i="6"/>
  <c r="A735" i="10"/>
  <c r="B737" i="6"/>
  <c r="A737" i="6"/>
  <c r="C737" i="6"/>
  <c r="A736" i="10"/>
  <c r="B738" i="6"/>
  <c r="A738" i="6"/>
  <c r="C738" i="6"/>
  <c r="A737" i="10"/>
  <c r="B739" i="6"/>
  <c r="A739" i="6"/>
  <c r="C739" i="6"/>
  <c r="A738" i="10"/>
  <c r="B740" i="6"/>
  <c r="A740" i="6"/>
  <c r="C740" i="6"/>
  <c r="A739" i="10"/>
  <c r="B741" i="6"/>
  <c r="A741" i="6"/>
  <c r="C741" i="6"/>
  <c r="A740" i="10"/>
  <c r="B742" i="6"/>
  <c r="A742" i="6"/>
  <c r="C742" i="6"/>
  <c r="A741" i="10"/>
  <c r="B743" i="6"/>
  <c r="A743" i="6"/>
  <c r="C743" i="6"/>
  <c r="A742" i="10"/>
  <c r="B744" i="6"/>
  <c r="A744" i="6"/>
  <c r="C744" i="6"/>
  <c r="A743" i="10"/>
  <c r="B745" i="6"/>
  <c r="A745" i="6"/>
  <c r="C745" i="6"/>
  <c r="A744" i="10"/>
  <c r="B746" i="6"/>
  <c r="A746" i="6"/>
  <c r="C746" i="6"/>
  <c r="A745" i="10"/>
  <c r="B747" i="6"/>
  <c r="A747" i="6"/>
  <c r="C747" i="6"/>
  <c r="A746" i="10"/>
  <c r="B748" i="6"/>
  <c r="A748" i="6"/>
  <c r="C748" i="6"/>
  <c r="A747" i="10"/>
  <c r="B749" i="6"/>
  <c r="A749" i="6"/>
  <c r="C749" i="6"/>
  <c r="A748" i="10"/>
  <c r="B750" i="6"/>
  <c r="A750" i="6"/>
  <c r="C750" i="6"/>
  <c r="A749" i="10"/>
  <c r="B751" i="6"/>
  <c r="A751" i="6"/>
  <c r="C751" i="6"/>
  <c r="A750" i="10"/>
  <c r="B752" i="6"/>
  <c r="A752" i="6"/>
  <c r="C752" i="6"/>
  <c r="A751" i="10"/>
  <c r="B753" i="6"/>
  <c r="A753" i="6"/>
  <c r="C753" i="6"/>
  <c r="A752" i="10"/>
  <c r="B754" i="6"/>
  <c r="A754" i="6"/>
  <c r="C754" i="6"/>
  <c r="A753" i="10"/>
  <c r="B755" i="6"/>
  <c r="A755" i="6"/>
  <c r="C755" i="6"/>
  <c r="A754" i="10"/>
  <c r="B756" i="6"/>
  <c r="A756" i="6"/>
  <c r="C756" i="6"/>
  <c r="A755" i="10"/>
  <c r="B757" i="6"/>
  <c r="A757" i="6"/>
  <c r="C757" i="6"/>
  <c r="A756" i="10"/>
  <c r="B758" i="6"/>
  <c r="A758" i="6"/>
  <c r="C758" i="6"/>
  <c r="A757" i="10"/>
  <c r="B759" i="6"/>
  <c r="A759" i="6"/>
  <c r="C759" i="6"/>
  <c r="A758" i="10"/>
  <c r="B760" i="6"/>
  <c r="A760" i="6"/>
  <c r="C760" i="6"/>
  <c r="A759" i="10"/>
  <c r="B761" i="6"/>
  <c r="A761" i="6"/>
  <c r="C761" i="6"/>
  <c r="A760" i="10"/>
  <c r="B762" i="6"/>
  <c r="A762" i="6"/>
  <c r="C762" i="6"/>
  <c r="A761" i="10"/>
  <c r="B763" i="6"/>
  <c r="A763" i="6"/>
  <c r="C763" i="6"/>
  <c r="A762" i="10"/>
  <c r="B764" i="6"/>
  <c r="A764" i="6"/>
  <c r="C764" i="6"/>
  <c r="A763" i="10"/>
  <c r="B765" i="6"/>
  <c r="A765" i="6"/>
  <c r="C765" i="6"/>
  <c r="A764" i="10"/>
  <c r="B766" i="6"/>
  <c r="A766" i="6"/>
  <c r="C766" i="6"/>
  <c r="A765" i="10"/>
  <c r="B767" i="6"/>
  <c r="A767" i="6"/>
  <c r="C767" i="6"/>
  <c r="A766" i="10"/>
  <c r="B768" i="6"/>
  <c r="A768" i="6"/>
  <c r="C768" i="6"/>
  <c r="A767" i="10"/>
  <c r="B769" i="6"/>
  <c r="A769" i="6"/>
  <c r="C769" i="6"/>
  <c r="A768" i="10"/>
  <c r="B770" i="6"/>
  <c r="A770" i="6"/>
  <c r="C770" i="6"/>
  <c r="A769" i="10"/>
  <c r="B771" i="6"/>
  <c r="A771" i="6"/>
  <c r="C771" i="6"/>
  <c r="A770" i="10"/>
  <c r="B772" i="6"/>
  <c r="A772" i="6"/>
  <c r="C772" i="6"/>
  <c r="A771" i="10"/>
  <c r="B773" i="6"/>
  <c r="A773" i="6"/>
  <c r="C773" i="6"/>
  <c r="A772" i="10"/>
  <c r="B774" i="6"/>
  <c r="A774" i="6"/>
  <c r="C774" i="6"/>
  <c r="A773" i="10"/>
  <c r="B775" i="6"/>
  <c r="A775" i="6"/>
  <c r="C775" i="6"/>
  <c r="A774" i="10"/>
  <c r="B776" i="6"/>
  <c r="A776" i="6"/>
  <c r="C776" i="6"/>
  <c r="A775" i="10"/>
  <c r="B777" i="6"/>
  <c r="A777" i="6"/>
  <c r="C777" i="6"/>
  <c r="A776" i="10"/>
  <c r="B778" i="6"/>
  <c r="A778" i="6"/>
  <c r="C778" i="6"/>
  <c r="A777" i="10"/>
  <c r="B779" i="6"/>
  <c r="A779" i="6"/>
  <c r="C779" i="6"/>
  <c r="A778" i="10"/>
  <c r="B780" i="6"/>
  <c r="A780" i="6"/>
  <c r="C780" i="6"/>
  <c r="A779" i="10"/>
  <c r="B781" i="6"/>
  <c r="A781" i="6"/>
  <c r="C781" i="6"/>
  <c r="A780" i="10"/>
  <c r="B782" i="6"/>
  <c r="A782" i="6"/>
  <c r="C782" i="6"/>
  <c r="A781" i="10"/>
  <c r="B783" i="6"/>
  <c r="A783" i="6"/>
  <c r="C783" i="6"/>
  <c r="A782" i="10"/>
  <c r="B784" i="6"/>
  <c r="A784" i="6"/>
  <c r="C784" i="6"/>
  <c r="A783" i="10"/>
  <c r="B785" i="6"/>
  <c r="A785" i="6"/>
  <c r="C785" i="6"/>
  <c r="A784" i="10"/>
  <c r="B786" i="6"/>
  <c r="A786" i="6"/>
  <c r="C786" i="6"/>
  <c r="A785" i="10"/>
  <c r="B787" i="6"/>
  <c r="A787" i="6"/>
  <c r="C787" i="6"/>
  <c r="A786" i="10"/>
  <c r="B788" i="6"/>
  <c r="A788" i="6"/>
  <c r="C788" i="6"/>
  <c r="A787" i="10"/>
  <c r="B789" i="6"/>
  <c r="A789" i="6"/>
  <c r="C789" i="6"/>
  <c r="A788" i="10"/>
  <c r="B790" i="6"/>
  <c r="A790" i="6"/>
  <c r="C790" i="6"/>
  <c r="A789" i="10"/>
  <c r="B791" i="6"/>
  <c r="A791" i="6"/>
  <c r="C791" i="6"/>
  <c r="A790" i="10"/>
  <c r="B792" i="6"/>
  <c r="A792" i="6"/>
  <c r="C792" i="6"/>
  <c r="A791" i="10"/>
  <c r="B793" i="6"/>
  <c r="A793" i="6"/>
  <c r="C793" i="6"/>
  <c r="A792" i="10"/>
  <c r="B794" i="6"/>
  <c r="A794" i="6"/>
  <c r="C794" i="6"/>
  <c r="A793" i="10"/>
  <c r="B795" i="6"/>
  <c r="A795" i="6"/>
  <c r="C795" i="6"/>
  <c r="A794" i="10"/>
  <c r="B796" i="6"/>
  <c r="A796" i="6"/>
  <c r="C796" i="6"/>
  <c r="A795" i="10"/>
  <c r="B797" i="6"/>
  <c r="A797" i="6"/>
  <c r="C797" i="6"/>
  <c r="A796" i="10"/>
  <c r="B798" i="6"/>
  <c r="A798" i="6"/>
  <c r="C798" i="6"/>
  <c r="A797" i="10"/>
  <c r="B799" i="6"/>
  <c r="A799" i="6"/>
  <c r="C799" i="6"/>
  <c r="A798" i="10"/>
  <c r="B800" i="6"/>
  <c r="A800" i="6"/>
  <c r="C800" i="6"/>
  <c r="A799" i="10"/>
  <c r="B801" i="6"/>
  <c r="A801" i="6"/>
  <c r="C801" i="6"/>
  <c r="A800" i="10"/>
  <c r="B802" i="6"/>
  <c r="A802" i="6"/>
  <c r="C802" i="6"/>
  <c r="A801" i="10"/>
  <c r="B803" i="6"/>
  <c r="A803" i="6"/>
  <c r="C803" i="6"/>
  <c r="A802" i="10"/>
  <c r="B804" i="6"/>
  <c r="A804" i="6"/>
  <c r="C804" i="6"/>
  <c r="A803" i="10"/>
  <c r="B805" i="6"/>
  <c r="A805" i="6"/>
  <c r="C805" i="6"/>
  <c r="A804" i="10"/>
  <c r="B806" i="6"/>
  <c r="A806" i="6"/>
  <c r="C806" i="6"/>
  <c r="A805" i="10"/>
  <c r="B807" i="6"/>
  <c r="A807" i="6"/>
  <c r="C807" i="6"/>
  <c r="A806" i="10"/>
  <c r="B808" i="6"/>
  <c r="A808" i="6"/>
  <c r="C808" i="6"/>
  <c r="A807" i="10"/>
  <c r="B809" i="6"/>
  <c r="A809" i="6"/>
  <c r="C809" i="6"/>
  <c r="A808" i="10"/>
  <c r="B810" i="6"/>
  <c r="A810" i="6"/>
  <c r="C810" i="6"/>
  <c r="A809" i="10"/>
  <c r="B811" i="6"/>
  <c r="A811" i="6"/>
  <c r="C811" i="6"/>
  <c r="A810" i="10"/>
  <c r="B812" i="6"/>
  <c r="A812" i="6"/>
  <c r="C812" i="6"/>
  <c r="A811" i="10"/>
  <c r="B813" i="6"/>
  <c r="A813" i="6"/>
  <c r="C813" i="6"/>
  <c r="A812" i="10"/>
  <c r="B814" i="6"/>
  <c r="A814" i="6"/>
  <c r="C814" i="6"/>
  <c r="A813" i="10"/>
  <c r="B815" i="6"/>
  <c r="A815" i="6"/>
  <c r="C815" i="6"/>
  <c r="A814" i="10"/>
  <c r="B816" i="6"/>
  <c r="A816" i="6"/>
  <c r="C816" i="6"/>
  <c r="A815" i="10"/>
  <c r="B817" i="6"/>
  <c r="A817" i="6"/>
  <c r="C817" i="6"/>
  <c r="A816" i="10"/>
  <c r="B818" i="6"/>
  <c r="A818" i="6"/>
  <c r="C818" i="6"/>
  <c r="A817" i="10"/>
  <c r="B819" i="6"/>
  <c r="A819" i="6"/>
  <c r="C819" i="6"/>
  <c r="A818" i="10"/>
  <c r="B820" i="6"/>
  <c r="A820" i="6"/>
  <c r="C820" i="6"/>
  <c r="A819" i="10"/>
  <c r="B821" i="6"/>
  <c r="A821" i="6"/>
  <c r="C821" i="6"/>
  <c r="A820" i="10"/>
  <c r="B822" i="6"/>
  <c r="A822" i="6"/>
  <c r="C822" i="6"/>
  <c r="A821" i="10"/>
  <c r="B823" i="6"/>
  <c r="A823" i="6"/>
  <c r="C823" i="6"/>
  <c r="A822" i="10"/>
  <c r="B824" i="6"/>
  <c r="A824" i="6"/>
  <c r="C824" i="6"/>
  <c r="A823" i="10"/>
  <c r="B825" i="6"/>
  <c r="A825" i="6"/>
  <c r="C825" i="6"/>
  <c r="A824" i="10"/>
  <c r="B826" i="6"/>
  <c r="A826" i="6"/>
  <c r="C826" i="6"/>
  <c r="A825" i="10"/>
  <c r="B827" i="6"/>
  <c r="A827" i="6"/>
  <c r="C827" i="6"/>
  <c r="A826" i="10"/>
  <c r="B828" i="6"/>
  <c r="A828" i="6"/>
  <c r="C828" i="6"/>
  <c r="A827" i="10"/>
  <c r="B829" i="6"/>
  <c r="A829" i="6"/>
  <c r="C829" i="6"/>
  <c r="A828" i="10"/>
  <c r="B830" i="6"/>
  <c r="A830" i="6"/>
  <c r="C830" i="6"/>
  <c r="A829" i="10"/>
  <c r="B831" i="6"/>
  <c r="A831" i="6"/>
  <c r="C831" i="6"/>
  <c r="A830" i="10"/>
  <c r="B832" i="6"/>
  <c r="A832" i="6"/>
  <c r="C832" i="6"/>
  <c r="A831" i="10"/>
  <c r="B833" i="6"/>
  <c r="A833" i="6"/>
  <c r="C833" i="6"/>
  <c r="A832" i="10"/>
  <c r="B834" i="6"/>
  <c r="A834" i="6"/>
  <c r="C834" i="6"/>
  <c r="A833" i="10"/>
  <c r="B835" i="6"/>
  <c r="A835" i="6"/>
  <c r="C835" i="6"/>
  <c r="A834" i="10"/>
  <c r="B836" i="6"/>
  <c r="A836" i="6"/>
  <c r="C836" i="6"/>
  <c r="A835" i="10"/>
  <c r="B837" i="6"/>
  <c r="A837" i="6"/>
  <c r="C837" i="6"/>
  <c r="A836" i="10"/>
  <c r="B838" i="6"/>
  <c r="A838" i="6"/>
  <c r="C838" i="6"/>
  <c r="A837" i="10"/>
  <c r="B839" i="6"/>
  <c r="A839" i="6"/>
  <c r="C839" i="6"/>
  <c r="A838" i="10"/>
  <c r="B840" i="6"/>
  <c r="A840" i="6"/>
  <c r="C840" i="6"/>
  <c r="A839" i="10"/>
  <c r="B841" i="6"/>
  <c r="A841" i="6"/>
  <c r="C841" i="6"/>
  <c r="A840" i="10"/>
  <c r="B842" i="6"/>
  <c r="A842" i="6"/>
  <c r="C842" i="6"/>
  <c r="A841" i="10"/>
  <c r="B843" i="6"/>
  <c r="A843" i="6"/>
  <c r="C843" i="6"/>
  <c r="A842" i="10"/>
  <c r="B844" i="6"/>
  <c r="A844" i="6"/>
  <c r="C844" i="6"/>
  <c r="A843" i="10"/>
  <c r="B845" i="6"/>
  <c r="A845" i="6"/>
  <c r="C845" i="6"/>
  <c r="A844" i="10"/>
  <c r="B846" i="6"/>
  <c r="A846" i="6"/>
  <c r="C846" i="6"/>
  <c r="A845" i="10"/>
  <c r="B847" i="6"/>
  <c r="A847" i="6"/>
  <c r="C847" i="6"/>
  <c r="A846" i="10"/>
  <c r="B848" i="6"/>
  <c r="A848" i="6"/>
  <c r="C848" i="6"/>
  <c r="A847" i="10"/>
  <c r="B849" i="6"/>
  <c r="A849" i="6"/>
  <c r="C849" i="6"/>
  <c r="A848" i="10"/>
  <c r="B850" i="6"/>
  <c r="A850" i="6"/>
  <c r="C850" i="6"/>
  <c r="A849" i="10"/>
  <c r="B851" i="6"/>
  <c r="A851" i="6"/>
  <c r="C851" i="6"/>
  <c r="A850" i="10"/>
  <c r="B852" i="6"/>
  <c r="A852" i="6"/>
  <c r="C852" i="6"/>
  <c r="A851" i="10"/>
  <c r="B853" i="6"/>
  <c r="A853" i="6"/>
  <c r="C853" i="6"/>
  <c r="A852" i="10"/>
  <c r="B854" i="6"/>
  <c r="A854" i="6"/>
  <c r="C854" i="6"/>
  <c r="A853" i="10"/>
  <c r="B855" i="6"/>
  <c r="A855" i="6"/>
  <c r="C855" i="6"/>
  <c r="A854" i="10"/>
  <c r="B856" i="6"/>
  <c r="A856" i="6"/>
  <c r="C856" i="6"/>
  <c r="A855" i="10"/>
  <c r="B857" i="6"/>
  <c r="A857" i="6"/>
  <c r="C857" i="6"/>
  <c r="A856" i="10"/>
  <c r="B858" i="6"/>
  <c r="A858" i="6"/>
  <c r="C858" i="6"/>
  <c r="A857" i="10"/>
  <c r="B859" i="6"/>
  <c r="A859" i="6"/>
  <c r="C859" i="6"/>
  <c r="A858" i="10"/>
  <c r="B860" i="6"/>
  <c r="A860" i="6"/>
  <c r="C860" i="6"/>
  <c r="A859" i="10"/>
  <c r="B861" i="6"/>
  <c r="A861" i="6"/>
  <c r="C861" i="6"/>
  <c r="A860" i="10"/>
  <c r="B862" i="6"/>
  <c r="A862" i="6"/>
  <c r="C862" i="6"/>
  <c r="A861" i="10"/>
  <c r="B863" i="6"/>
  <c r="A863" i="6"/>
  <c r="C863" i="6"/>
  <c r="A862" i="10"/>
  <c r="B864" i="6"/>
  <c r="A864" i="6"/>
  <c r="C864" i="6"/>
  <c r="A863" i="10"/>
  <c r="B865" i="6"/>
  <c r="A865" i="6"/>
  <c r="C865" i="6"/>
  <c r="A864" i="10"/>
  <c r="B866" i="6"/>
  <c r="A866" i="6"/>
  <c r="C866" i="6"/>
  <c r="A865" i="10"/>
  <c r="B867" i="6"/>
  <c r="A867" i="6"/>
  <c r="C867" i="6"/>
  <c r="A866" i="10"/>
  <c r="B868" i="6"/>
  <c r="A868" i="6"/>
  <c r="C868" i="6"/>
  <c r="A867" i="10"/>
  <c r="B869" i="6"/>
  <c r="A869" i="6"/>
  <c r="C869" i="6"/>
  <c r="A868" i="10"/>
  <c r="B870" i="6"/>
  <c r="A870" i="6"/>
  <c r="C870" i="6"/>
  <c r="A869" i="10"/>
  <c r="B871" i="6"/>
  <c r="A871" i="6"/>
  <c r="C871" i="6"/>
  <c r="A870" i="10"/>
  <c r="B872" i="6"/>
  <c r="A872" i="6"/>
  <c r="C872" i="6"/>
  <c r="A871" i="10"/>
  <c r="B873" i="6"/>
  <c r="A873" i="6"/>
  <c r="C873" i="6"/>
  <c r="A872" i="10"/>
  <c r="B874" i="6"/>
  <c r="A874" i="6"/>
  <c r="C874" i="6"/>
  <c r="A873" i="10"/>
  <c r="B875" i="6"/>
  <c r="A875" i="6"/>
  <c r="C875" i="6"/>
  <c r="A874" i="10"/>
  <c r="B876" i="6"/>
  <c r="A876" i="6"/>
  <c r="C876" i="6"/>
  <c r="A875" i="10"/>
  <c r="B877" i="6"/>
  <c r="A877" i="6"/>
  <c r="C877" i="6"/>
  <c r="A876" i="10"/>
  <c r="B878" i="6"/>
  <c r="A878" i="6"/>
  <c r="C878" i="6"/>
  <c r="A877" i="10"/>
  <c r="B879" i="6"/>
  <c r="A879" i="6"/>
  <c r="C879" i="6"/>
  <c r="A878" i="10"/>
  <c r="B880" i="6"/>
  <c r="A880" i="6"/>
  <c r="C880" i="6"/>
  <c r="A879" i="10"/>
  <c r="B881" i="6"/>
  <c r="A881" i="6"/>
  <c r="C881" i="6"/>
  <c r="A880" i="10"/>
  <c r="B882" i="6"/>
  <c r="A882" i="6"/>
  <c r="C882" i="6"/>
  <c r="A881" i="10"/>
  <c r="B883" i="6"/>
  <c r="A883" i="6"/>
  <c r="C883" i="6"/>
  <c r="A882" i="10"/>
  <c r="B884" i="6"/>
  <c r="A884" i="6"/>
  <c r="C884" i="6"/>
  <c r="A883" i="10"/>
  <c r="B885" i="6"/>
  <c r="A885" i="6"/>
  <c r="C885" i="6"/>
  <c r="A884" i="10"/>
  <c r="B886" i="6"/>
  <c r="A886" i="6"/>
  <c r="C886" i="6"/>
  <c r="A885" i="10"/>
  <c r="B887" i="6"/>
  <c r="A887" i="6"/>
  <c r="C887" i="6"/>
  <c r="A886" i="10"/>
  <c r="B888" i="6"/>
  <c r="A888" i="6"/>
  <c r="C888" i="6"/>
  <c r="A887" i="10"/>
  <c r="B889" i="6"/>
  <c r="A889" i="6"/>
  <c r="C889" i="6"/>
  <c r="A888" i="10"/>
  <c r="B890" i="6"/>
  <c r="A890" i="6"/>
  <c r="C890" i="6"/>
  <c r="A889" i="10"/>
  <c r="B891" i="6"/>
  <c r="A891" i="6"/>
  <c r="C891" i="6"/>
  <c r="A890" i="10"/>
  <c r="B892" i="6"/>
  <c r="A892" i="6"/>
  <c r="C892" i="6"/>
  <c r="A891" i="10"/>
  <c r="B893" i="6"/>
  <c r="A893" i="6"/>
  <c r="C893" i="6"/>
  <c r="A892" i="10"/>
  <c r="B894" i="6"/>
  <c r="A894" i="6"/>
  <c r="C894" i="6"/>
  <c r="A893" i="10"/>
  <c r="B895" i="6"/>
  <c r="A895" i="6"/>
  <c r="C895" i="6"/>
  <c r="A894" i="10"/>
  <c r="B896" i="6"/>
  <c r="A896" i="6"/>
  <c r="C896" i="6"/>
  <c r="A895" i="10"/>
  <c r="B897" i="6"/>
  <c r="A897" i="6"/>
  <c r="C897" i="6"/>
  <c r="A896" i="10"/>
  <c r="B898" i="6"/>
  <c r="A898" i="6"/>
  <c r="C898" i="6"/>
  <c r="A897" i="10"/>
  <c r="B899" i="6"/>
  <c r="A899" i="6"/>
  <c r="C899" i="6"/>
  <c r="A898" i="10"/>
  <c r="B900" i="6"/>
  <c r="A900" i="6"/>
  <c r="C900" i="6"/>
  <c r="A899" i="10"/>
  <c r="B901" i="6"/>
  <c r="A901" i="6"/>
  <c r="C901" i="6"/>
  <c r="A900" i="10"/>
  <c r="B902" i="6"/>
  <c r="A902" i="6"/>
  <c r="C902" i="6"/>
  <c r="A901" i="10"/>
  <c r="B903" i="6"/>
  <c r="A903" i="6"/>
  <c r="C903" i="6"/>
  <c r="A902" i="10"/>
  <c r="B904" i="6"/>
  <c r="A904" i="6"/>
  <c r="C904" i="6"/>
  <c r="A903" i="10"/>
  <c r="B905" i="6"/>
  <c r="A905" i="6"/>
  <c r="C905" i="6"/>
  <c r="A904" i="10"/>
  <c r="B906" i="6"/>
  <c r="A906" i="6"/>
  <c r="C906" i="6"/>
  <c r="A905" i="10"/>
  <c r="B907" i="6"/>
  <c r="A907" i="6"/>
  <c r="C907" i="6"/>
  <c r="A906" i="10"/>
  <c r="B908" i="6"/>
  <c r="A908" i="6"/>
  <c r="C908" i="6"/>
  <c r="A907" i="10"/>
  <c r="B909" i="6"/>
  <c r="A909" i="6"/>
  <c r="C909" i="6"/>
  <c r="A908" i="10"/>
  <c r="B910" i="6"/>
  <c r="A910" i="6"/>
  <c r="C910" i="6"/>
  <c r="A909" i="10"/>
  <c r="B911" i="6"/>
  <c r="A911" i="6"/>
  <c r="C911" i="6"/>
  <c r="A910" i="10"/>
  <c r="B912" i="6"/>
  <c r="A912" i="6"/>
  <c r="C912" i="6"/>
  <c r="A911" i="10"/>
  <c r="B913" i="6"/>
  <c r="A913" i="6"/>
  <c r="C913" i="6"/>
  <c r="A912" i="10"/>
  <c r="B914" i="6"/>
  <c r="A914" i="6"/>
  <c r="C914" i="6"/>
  <c r="A913" i="10"/>
  <c r="B915" i="6"/>
  <c r="A915" i="6"/>
  <c r="C915" i="6"/>
  <c r="A914" i="10"/>
  <c r="B916" i="6"/>
  <c r="A916" i="6"/>
  <c r="C916" i="6"/>
  <c r="A915" i="10"/>
  <c r="B917" i="6"/>
  <c r="A917" i="6"/>
  <c r="C917" i="6"/>
  <c r="A916" i="10"/>
  <c r="B918" i="6"/>
  <c r="A918" i="6"/>
  <c r="C918" i="6"/>
  <c r="A917" i="10"/>
  <c r="B919" i="6"/>
  <c r="A919" i="6"/>
  <c r="C919" i="6"/>
  <c r="A918" i="10"/>
  <c r="B920" i="6"/>
  <c r="A920" i="6"/>
  <c r="C920" i="6"/>
  <c r="A919" i="10"/>
  <c r="B921" i="6"/>
  <c r="A921" i="6"/>
  <c r="C921" i="6"/>
  <c r="A920" i="10"/>
  <c r="B922" i="6"/>
  <c r="A922" i="6"/>
  <c r="C922" i="6"/>
  <c r="A921" i="10"/>
  <c r="B923" i="6"/>
  <c r="A923" i="6"/>
  <c r="C923" i="6"/>
  <c r="A922" i="10"/>
  <c r="B924" i="6"/>
  <c r="A924" i="6"/>
  <c r="C924" i="6"/>
  <c r="A923" i="10"/>
  <c r="B925" i="6"/>
  <c r="A925" i="6"/>
  <c r="C925" i="6"/>
  <c r="A924" i="10"/>
  <c r="B926" i="6"/>
  <c r="A926" i="6"/>
  <c r="C926" i="6"/>
  <c r="A925" i="10"/>
  <c r="B927" i="6"/>
  <c r="A927" i="6"/>
  <c r="C927" i="6"/>
  <c r="A926" i="10"/>
  <c r="B928" i="6"/>
  <c r="A928" i="6"/>
  <c r="C928" i="6"/>
  <c r="A927" i="10"/>
  <c r="B929" i="6"/>
  <c r="A929" i="6"/>
  <c r="C929" i="6"/>
  <c r="A928" i="10"/>
  <c r="B930" i="6"/>
  <c r="A930" i="6"/>
  <c r="C930" i="6"/>
  <c r="A929" i="10"/>
  <c r="B931" i="6"/>
  <c r="A931" i="6"/>
  <c r="C931" i="6"/>
  <c r="A930" i="10"/>
  <c r="B932" i="6"/>
  <c r="A932" i="6"/>
  <c r="C932" i="6"/>
  <c r="A931" i="10"/>
  <c r="B933" i="6"/>
  <c r="A933" i="6"/>
  <c r="C933" i="6"/>
  <c r="A932" i="10"/>
  <c r="B934" i="6"/>
  <c r="A934" i="6"/>
  <c r="C934" i="6"/>
  <c r="A933" i="10"/>
  <c r="B935" i="6"/>
  <c r="A935" i="6"/>
  <c r="C935" i="6"/>
  <c r="A934" i="10"/>
  <c r="B936" i="6"/>
  <c r="A936" i="6"/>
  <c r="C936" i="6"/>
  <c r="A935" i="10"/>
  <c r="B937" i="6"/>
  <c r="A937" i="6"/>
  <c r="C937" i="6"/>
  <c r="A936" i="10"/>
  <c r="B938" i="6"/>
  <c r="A938" i="6"/>
  <c r="C938" i="6"/>
  <c r="A937" i="10"/>
  <c r="B939" i="6"/>
  <c r="A939" i="6"/>
  <c r="C939" i="6"/>
  <c r="A938" i="10"/>
  <c r="B940" i="6"/>
  <c r="A940" i="6"/>
  <c r="C940" i="6"/>
  <c r="A939" i="10"/>
  <c r="B941" i="6"/>
  <c r="A941" i="6"/>
  <c r="C941" i="6"/>
  <c r="A940" i="10"/>
  <c r="B942" i="6"/>
  <c r="A942" i="6"/>
  <c r="C942" i="6"/>
  <c r="A941" i="10"/>
  <c r="B943" i="6"/>
  <c r="A943" i="6"/>
  <c r="C943" i="6"/>
  <c r="A942" i="10"/>
  <c r="B944" i="6"/>
  <c r="A944" i="6"/>
  <c r="C944" i="6"/>
  <c r="A943" i="10"/>
  <c r="B945" i="6"/>
  <c r="A945" i="6"/>
  <c r="C945" i="6"/>
  <c r="A944" i="10"/>
  <c r="B946" i="6"/>
  <c r="A946" i="6"/>
  <c r="C946" i="6"/>
  <c r="A945" i="10"/>
  <c r="B947" i="6"/>
  <c r="A947" i="6"/>
  <c r="C947" i="6"/>
  <c r="A946" i="10"/>
  <c r="B948" i="6"/>
  <c r="A948" i="6"/>
  <c r="C948" i="6"/>
  <c r="A947" i="10"/>
  <c r="B949" i="6"/>
  <c r="A949" i="6"/>
  <c r="C949" i="6"/>
  <c r="A948" i="10"/>
  <c r="B950" i="6"/>
  <c r="A950" i="6"/>
  <c r="C950" i="6"/>
  <c r="A949" i="10"/>
  <c r="B951" i="6"/>
  <c r="A951" i="6"/>
  <c r="C951" i="6"/>
  <c r="A950" i="10"/>
  <c r="B952" i="6"/>
  <c r="A952" i="6"/>
  <c r="C952" i="6"/>
  <c r="A951" i="10"/>
  <c r="B953" i="6"/>
  <c r="A953" i="6"/>
  <c r="C953" i="6"/>
  <c r="A952" i="10"/>
  <c r="B954" i="6"/>
  <c r="A954" i="6"/>
  <c r="C954" i="6"/>
  <c r="A953" i="10"/>
  <c r="B955" i="6"/>
  <c r="A955" i="6"/>
  <c r="C955" i="6"/>
  <c r="A954" i="10"/>
  <c r="B956" i="6"/>
  <c r="A956" i="6"/>
  <c r="C956" i="6"/>
  <c r="A955" i="10"/>
  <c r="B957" i="6"/>
  <c r="A957" i="6"/>
  <c r="C957" i="6"/>
  <c r="A956" i="10"/>
  <c r="B958" i="6"/>
  <c r="A958" i="6"/>
  <c r="C958" i="6"/>
  <c r="A957" i="10"/>
  <c r="B959" i="6"/>
  <c r="A959" i="6"/>
  <c r="C959" i="6"/>
  <c r="A958" i="10"/>
  <c r="B960" i="6"/>
  <c r="A960" i="6"/>
  <c r="C960" i="6"/>
  <c r="A959" i="10"/>
  <c r="B961" i="6"/>
  <c r="A961" i="6"/>
  <c r="C961" i="6"/>
  <c r="A960" i="10"/>
  <c r="B962" i="6"/>
  <c r="A962" i="6"/>
  <c r="C962" i="6"/>
  <c r="A961" i="10"/>
  <c r="B963" i="6"/>
  <c r="A963" i="6"/>
  <c r="C963" i="6"/>
  <c r="A962" i="10"/>
  <c r="B964" i="6"/>
  <c r="A964" i="6"/>
  <c r="C964" i="6"/>
  <c r="A963" i="10"/>
  <c r="B965" i="6"/>
  <c r="A965" i="6"/>
  <c r="C965" i="6"/>
  <c r="A964" i="10"/>
  <c r="B966" i="6"/>
  <c r="A966" i="6"/>
  <c r="C966" i="6"/>
  <c r="A965" i="10"/>
  <c r="B967" i="6"/>
  <c r="A967" i="6"/>
  <c r="C967" i="6"/>
  <c r="A966" i="10"/>
  <c r="B968" i="6"/>
  <c r="A968" i="6"/>
  <c r="C968" i="6"/>
  <c r="A967" i="10"/>
  <c r="B969" i="6"/>
  <c r="A969" i="6"/>
  <c r="C969" i="6"/>
  <c r="A968" i="10"/>
  <c r="B970" i="6"/>
  <c r="A970" i="6"/>
  <c r="C970" i="6"/>
  <c r="A969" i="10"/>
  <c r="B971" i="6"/>
  <c r="A971" i="6"/>
  <c r="C971" i="6"/>
  <c r="A970" i="10"/>
  <c r="B972" i="6"/>
  <c r="A972" i="6"/>
  <c r="C972" i="6"/>
  <c r="A971" i="10"/>
  <c r="B973" i="6"/>
  <c r="A973" i="6"/>
  <c r="C973" i="6"/>
  <c r="A972" i="10"/>
  <c r="B974" i="6"/>
  <c r="A974" i="6"/>
  <c r="C974" i="6"/>
  <c r="A973" i="10"/>
  <c r="B975" i="6"/>
  <c r="A975" i="6"/>
  <c r="C975" i="6"/>
  <c r="A974" i="10"/>
  <c r="B976" i="6"/>
  <c r="A976" i="6"/>
  <c r="C976" i="6"/>
  <c r="A975" i="10"/>
  <c r="B977" i="6"/>
  <c r="A977" i="6"/>
  <c r="C977" i="6"/>
  <c r="A976" i="10"/>
  <c r="B978" i="6"/>
  <c r="A978" i="6"/>
  <c r="C978" i="6"/>
  <c r="A977" i="10"/>
  <c r="B979" i="6"/>
  <c r="A979" i="6"/>
  <c r="C979" i="6"/>
  <c r="A978" i="10"/>
  <c r="B980" i="6"/>
  <c r="A980" i="6"/>
  <c r="C980" i="6"/>
  <c r="A979" i="10"/>
  <c r="B981" i="6"/>
  <c r="A981" i="6"/>
  <c r="C981" i="6"/>
  <c r="A980" i="10"/>
  <c r="B982" i="6"/>
  <c r="A982" i="6"/>
  <c r="C982" i="6"/>
  <c r="A981" i="10"/>
  <c r="B983" i="6"/>
  <c r="A983" i="6"/>
  <c r="C983" i="6"/>
  <c r="A982" i="10"/>
  <c r="B984" i="6"/>
  <c r="A984" i="6"/>
  <c r="C984" i="6"/>
  <c r="A983" i="10"/>
  <c r="B985" i="6"/>
  <c r="A985" i="6"/>
  <c r="C985" i="6"/>
  <c r="A984" i="10"/>
  <c r="B986" i="6"/>
  <c r="A986" i="6"/>
  <c r="C986" i="6"/>
  <c r="A985" i="10"/>
  <c r="B987" i="6"/>
  <c r="A987" i="6"/>
  <c r="C987" i="6"/>
  <c r="A986" i="10"/>
  <c r="B988" i="6"/>
  <c r="A988" i="6"/>
  <c r="C988" i="6"/>
  <c r="A987" i="10"/>
  <c r="B989" i="6"/>
  <c r="A989" i="6"/>
  <c r="C989" i="6"/>
  <c r="A988" i="10"/>
  <c r="B990" i="6"/>
  <c r="A990" i="6"/>
  <c r="C990" i="6"/>
  <c r="A989" i="10"/>
  <c r="B991" i="6"/>
  <c r="A991" i="6"/>
  <c r="C991" i="6"/>
  <c r="A990" i="10"/>
  <c r="B992" i="6"/>
  <c r="A992" i="6"/>
  <c r="C992" i="6"/>
  <c r="A991" i="10"/>
  <c r="B993" i="6"/>
  <c r="A993" i="6"/>
  <c r="C993" i="6"/>
  <c r="A992" i="10"/>
  <c r="B994" i="6"/>
  <c r="A994" i="6"/>
  <c r="C994" i="6"/>
  <c r="A993" i="10"/>
  <c r="B995" i="6"/>
  <c r="A995" i="6"/>
  <c r="C995" i="6"/>
  <c r="A994" i="10"/>
  <c r="B996" i="6"/>
  <c r="A996" i="6"/>
  <c r="C996" i="6"/>
  <c r="A995" i="10"/>
  <c r="B997" i="6"/>
  <c r="A997" i="6"/>
  <c r="C997" i="6"/>
  <c r="A996" i="10"/>
  <c r="B998" i="6"/>
  <c r="A998" i="6"/>
  <c r="C998" i="6"/>
  <c r="A997" i="10"/>
  <c r="B999" i="6"/>
  <c r="A999" i="6"/>
  <c r="C999" i="6"/>
  <c r="A998" i="10"/>
  <c r="B1000" i="6"/>
  <c r="A1000" i="6"/>
  <c r="C1000" i="6"/>
  <c r="A999" i="10"/>
  <c r="B1001" i="6"/>
  <c r="A1001" i="6"/>
  <c r="C1001" i="6"/>
  <c r="A1000" i="10"/>
  <c r="B1002" i="6"/>
  <c r="A1002" i="6"/>
  <c r="C1002" i="6"/>
  <c r="A1001" i="10"/>
  <c r="B1003" i="6"/>
  <c r="A1003" i="6"/>
  <c r="C1003" i="6"/>
  <c r="A1002" i="10"/>
  <c r="B1004" i="6"/>
  <c r="A1004" i="6"/>
  <c r="C1004" i="6"/>
  <c r="A1003" i="10"/>
  <c r="B1005" i="6"/>
  <c r="A1005" i="6"/>
  <c r="C1005" i="6"/>
  <c r="A1004" i="10"/>
  <c r="B1006" i="6"/>
  <c r="A1006" i="6"/>
  <c r="C1006" i="6"/>
  <c r="A1005" i="10"/>
  <c r="B1007" i="6"/>
  <c r="A1007" i="6"/>
  <c r="C1007" i="6"/>
  <c r="A1006" i="10"/>
  <c r="B1008" i="6"/>
  <c r="A1008" i="6"/>
  <c r="C1008" i="6"/>
  <c r="A1007" i="10"/>
  <c r="B1009" i="6"/>
  <c r="A1009" i="6"/>
  <c r="C1009" i="6"/>
  <c r="A1008" i="10"/>
  <c r="B1010" i="6"/>
  <c r="A1010" i="6"/>
  <c r="C1010" i="6"/>
  <c r="A1009" i="10"/>
  <c r="B1011" i="6"/>
  <c r="A1011" i="6"/>
  <c r="C1011" i="6"/>
  <c r="A1010" i="10"/>
  <c r="B1012" i="6"/>
  <c r="A1012" i="6"/>
  <c r="C1012" i="6"/>
  <c r="A1011" i="10"/>
  <c r="B1013" i="6"/>
  <c r="A1013" i="6"/>
  <c r="C1013" i="6"/>
  <c r="A1012" i="10"/>
  <c r="B1014" i="6"/>
  <c r="A1014" i="6"/>
  <c r="C1014" i="6"/>
  <c r="A1013" i="10"/>
  <c r="B1015" i="6"/>
  <c r="A1015" i="6"/>
  <c r="C1015" i="6"/>
  <c r="A1014" i="10"/>
  <c r="B1016" i="6"/>
  <c r="A1016" i="6"/>
  <c r="C1016" i="6"/>
  <c r="A1015" i="10"/>
  <c r="B1017" i="6"/>
  <c r="A1017" i="6"/>
  <c r="C1017" i="6"/>
  <c r="A1016" i="10"/>
  <c r="B1018" i="6"/>
  <c r="A1018" i="6"/>
  <c r="C1018" i="6"/>
  <c r="A1017" i="10"/>
  <c r="B1019" i="6"/>
  <c r="A1019" i="6"/>
  <c r="C1019" i="6"/>
  <c r="A1018" i="10"/>
  <c r="B1020" i="6"/>
  <c r="A1020" i="6"/>
  <c r="C1020" i="6"/>
  <c r="A1019" i="10"/>
  <c r="B1021" i="6"/>
  <c r="A1021" i="6"/>
  <c r="C1021" i="6"/>
  <c r="A1020" i="10"/>
  <c r="B1022" i="6"/>
  <c r="A1022" i="6"/>
  <c r="C1022" i="6"/>
  <c r="A1021" i="10"/>
  <c r="B1023" i="6"/>
  <c r="A1023" i="6"/>
  <c r="C1023" i="6"/>
  <c r="A1022" i="10"/>
  <c r="B1024" i="6"/>
  <c r="A1024" i="6"/>
  <c r="C1024" i="6"/>
  <c r="A1023" i="10"/>
  <c r="B1025" i="6"/>
  <c r="A1025" i="6"/>
  <c r="C1025" i="6"/>
  <c r="A1024" i="10"/>
  <c r="B1026" i="6"/>
  <c r="A1026" i="6"/>
  <c r="C1026" i="6"/>
  <c r="A1025" i="10"/>
  <c r="B1027" i="6"/>
  <c r="A1027" i="6"/>
  <c r="C1027" i="6"/>
  <c r="A1026" i="10"/>
  <c r="B1028" i="6"/>
  <c r="A1028" i="6"/>
  <c r="C1028" i="6"/>
  <c r="A1027" i="10"/>
  <c r="B1029" i="6"/>
  <c r="A1029" i="6"/>
  <c r="C1029" i="6"/>
  <c r="A1028" i="10"/>
  <c r="B1030" i="6"/>
  <c r="A1030" i="6"/>
  <c r="C1030" i="6"/>
  <c r="A1029" i="10"/>
  <c r="B1031" i="6"/>
  <c r="A1031" i="6"/>
  <c r="C1031" i="6"/>
  <c r="A1030" i="10"/>
  <c r="B1032" i="6"/>
  <c r="A1032" i="6"/>
  <c r="C1032" i="6"/>
  <c r="A1031" i="10"/>
  <c r="B1033" i="6"/>
  <c r="A1033" i="6"/>
  <c r="C1033" i="6"/>
  <c r="A1032" i="10"/>
  <c r="B1034" i="6"/>
  <c r="A1034" i="6"/>
  <c r="C1034" i="6"/>
  <c r="A1033" i="10"/>
  <c r="B1035" i="6"/>
  <c r="A1035" i="6"/>
  <c r="C1035" i="6"/>
  <c r="A1034" i="10"/>
  <c r="B1036" i="6"/>
  <c r="A1036" i="6"/>
  <c r="C1036" i="6"/>
  <c r="A1035" i="10"/>
  <c r="B1037" i="6"/>
  <c r="A1037" i="6"/>
  <c r="C1037" i="6"/>
  <c r="A1036" i="10"/>
  <c r="B1038" i="6"/>
  <c r="A1038" i="6"/>
  <c r="C1038" i="6"/>
  <c r="A1037" i="10"/>
  <c r="B1039" i="6"/>
  <c r="A1039" i="6"/>
  <c r="C1039" i="6"/>
  <c r="A1038" i="10"/>
  <c r="B1040" i="6"/>
  <c r="A1040" i="6"/>
  <c r="C1040" i="6"/>
  <c r="A1039" i="10"/>
  <c r="B1041" i="6"/>
  <c r="A1041" i="6"/>
  <c r="C1041" i="6"/>
  <c r="A1040" i="10"/>
  <c r="B1042" i="6"/>
  <c r="A1042" i="6"/>
  <c r="C1042" i="6"/>
  <c r="A1041" i="10"/>
  <c r="B1043" i="6"/>
  <c r="A1043" i="6"/>
  <c r="C1043" i="6"/>
  <c r="A1042" i="10"/>
  <c r="B1044" i="6"/>
  <c r="A1044" i="6"/>
  <c r="C1044" i="6"/>
  <c r="A1043" i="10"/>
  <c r="B1045" i="6"/>
  <c r="A1045" i="6"/>
  <c r="C1045" i="6"/>
  <c r="A1044" i="10"/>
  <c r="B1046" i="6"/>
  <c r="A1046" i="6"/>
  <c r="C1046" i="6"/>
  <c r="A1045" i="10"/>
  <c r="B1047" i="6"/>
  <c r="A1047" i="6"/>
  <c r="C1047" i="6"/>
  <c r="A1046" i="10"/>
  <c r="B1048" i="6"/>
  <c r="A1048" i="6"/>
  <c r="C1048" i="6"/>
  <c r="A1047" i="10"/>
  <c r="B1049" i="6"/>
  <c r="A1049" i="6"/>
  <c r="C1049" i="6"/>
  <c r="A1048" i="10"/>
  <c r="B1050" i="6"/>
  <c r="A1050" i="6"/>
  <c r="C1050" i="6"/>
  <c r="A1049" i="10"/>
  <c r="B1051" i="6"/>
  <c r="A1051" i="6"/>
  <c r="C1051" i="6"/>
  <c r="A1050" i="10"/>
  <c r="B1052" i="6"/>
  <c r="A1052" i="6"/>
  <c r="C1052" i="6"/>
  <c r="A1051" i="10"/>
  <c r="B1053" i="6"/>
  <c r="A1053" i="6"/>
  <c r="C1053" i="6"/>
  <c r="A1052" i="10"/>
  <c r="B1054" i="6"/>
  <c r="A1054" i="6"/>
  <c r="C1054" i="6"/>
  <c r="A1053" i="10"/>
  <c r="B1055" i="6"/>
  <c r="A1055" i="6"/>
  <c r="C1055" i="6"/>
  <c r="A1054" i="10"/>
  <c r="B1056" i="6"/>
  <c r="A1056" i="6"/>
  <c r="C1056" i="6"/>
  <c r="A1055" i="10"/>
  <c r="B1057" i="6"/>
  <c r="A1057" i="6"/>
  <c r="C1057" i="6"/>
  <c r="A1056" i="10"/>
  <c r="B1058" i="6"/>
  <c r="A1058" i="6"/>
  <c r="C1058" i="6"/>
  <c r="A1057" i="10"/>
  <c r="B1059" i="6"/>
  <c r="A1059" i="6"/>
  <c r="C1059" i="6"/>
  <c r="A1058" i="10"/>
  <c r="B1060" i="6"/>
  <c r="A1060" i="6"/>
  <c r="C1060" i="6"/>
  <c r="A1059" i="10"/>
  <c r="B1061" i="6"/>
  <c r="A1061" i="6"/>
  <c r="C1061" i="6"/>
  <c r="A1060" i="10"/>
  <c r="B1062" i="6"/>
  <c r="A1062" i="6"/>
  <c r="C1062" i="6"/>
  <c r="A1061" i="10"/>
  <c r="B1063" i="6"/>
  <c r="A1063" i="6"/>
  <c r="C1063" i="6"/>
  <c r="A1062" i="10"/>
  <c r="B1064" i="6"/>
  <c r="A1064" i="6"/>
  <c r="C1064" i="6"/>
  <c r="A1063" i="10"/>
  <c r="B1065" i="6"/>
  <c r="A1065" i="6"/>
  <c r="C1065" i="6"/>
  <c r="A1064" i="10"/>
  <c r="B1066" i="6"/>
  <c r="A1066" i="6"/>
  <c r="C1066" i="6"/>
  <c r="A1065" i="10"/>
  <c r="B1067" i="6"/>
  <c r="A1067" i="6"/>
  <c r="C1067" i="6"/>
  <c r="A1066" i="10"/>
  <c r="B1068" i="6"/>
  <c r="A1068" i="6"/>
  <c r="C1068" i="6"/>
  <c r="A1067" i="10"/>
  <c r="B1069" i="6"/>
  <c r="A1069" i="6"/>
  <c r="C1069" i="6"/>
  <c r="A1068" i="10"/>
  <c r="B1070" i="6"/>
  <c r="A1070" i="6"/>
  <c r="C1070" i="6"/>
  <c r="A1069" i="10"/>
  <c r="B1071" i="6"/>
  <c r="A1071" i="6"/>
  <c r="C1071" i="6"/>
  <c r="A1070" i="10"/>
  <c r="B1072" i="6"/>
  <c r="A1072" i="6"/>
  <c r="C1072" i="6"/>
  <c r="A1071" i="10"/>
  <c r="B1073" i="6"/>
  <c r="A1073" i="6"/>
  <c r="C1073" i="6"/>
  <c r="A1072" i="10"/>
  <c r="B1074" i="6"/>
  <c r="A1074" i="6"/>
  <c r="C1074" i="6"/>
  <c r="A1073" i="10"/>
  <c r="B1075" i="6"/>
  <c r="A1075" i="6"/>
  <c r="C1075" i="6"/>
  <c r="A1074" i="10"/>
  <c r="B1076" i="6"/>
  <c r="A1076" i="6"/>
  <c r="C1076" i="6"/>
  <c r="A1075" i="10"/>
  <c r="B1077" i="6"/>
  <c r="A1077" i="6"/>
  <c r="C1077" i="6"/>
  <c r="A1076" i="10"/>
  <c r="B1078" i="6"/>
  <c r="A1078" i="6"/>
  <c r="C1078" i="6"/>
  <c r="A1077" i="10"/>
  <c r="B1079" i="6"/>
  <c r="A1079" i="6"/>
  <c r="C1079" i="6"/>
  <c r="A1078" i="10"/>
  <c r="B1080" i="6"/>
  <c r="A1080" i="6"/>
  <c r="C1080" i="6"/>
  <c r="A1079" i="10"/>
  <c r="B1081" i="6"/>
  <c r="A1081" i="6"/>
  <c r="C1081" i="6"/>
  <c r="A1080" i="10"/>
  <c r="B1082" i="6"/>
  <c r="A1082" i="6"/>
  <c r="C1082" i="6"/>
  <c r="A1081" i="10"/>
  <c r="B1083" i="6"/>
  <c r="A1083" i="6"/>
  <c r="C1083" i="6"/>
  <c r="A1082" i="10"/>
  <c r="B1084" i="6"/>
  <c r="A1084" i="6"/>
  <c r="C1084" i="6"/>
  <c r="A1083" i="10"/>
  <c r="B1085" i="6"/>
  <c r="A1085" i="6"/>
  <c r="C1085" i="6"/>
  <c r="A1084" i="10"/>
  <c r="B1086" i="6"/>
  <c r="A1086" i="6"/>
  <c r="C1086" i="6"/>
  <c r="A1085" i="10"/>
  <c r="B1087" i="6"/>
  <c r="A1087" i="6"/>
  <c r="C1087" i="6"/>
  <c r="A1086" i="10"/>
  <c r="B1088" i="6"/>
  <c r="A1088" i="6"/>
  <c r="C1088" i="6"/>
  <c r="A1087" i="10"/>
  <c r="B1089" i="6"/>
  <c r="A1089" i="6"/>
  <c r="C1089" i="6"/>
  <c r="A1088" i="10"/>
  <c r="B1090" i="6"/>
  <c r="A1090" i="6"/>
  <c r="C1090" i="6"/>
  <c r="A1089" i="10"/>
  <c r="B1091" i="6"/>
  <c r="A1091" i="6"/>
  <c r="C1091" i="6"/>
  <c r="A1090" i="10"/>
  <c r="B1092" i="6"/>
  <c r="A1092" i="6"/>
  <c r="C1092" i="6"/>
  <c r="A1091" i="10"/>
  <c r="B1093" i="6"/>
  <c r="A1093" i="6"/>
  <c r="C1093" i="6"/>
  <c r="A1092" i="10"/>
  <c r="B1094" i="6"/>
  <c r="A1094" i="6"/>
  <c r="C1094" i="6"/>
  <c r="A1093" i="10"/>
  <c r="B1095" i="6"/>
  <c r="A1095" i="6"/>
  <c r="C1095" i="6"/>
  <c r="A1094" i="10"/>
  <c r="B1096" i="6"/>
  <c r="A1096" i="6"/>
  <c r="C1096" i="6"/>
  <c r="A1095" i="10"/>
  <c r="B1097" i="6"/>
  <c r="A1097" i="6"/>
  <c r="C1097" i="6"/>
  <c r="A1096" i="10"/>
  <c r="B1098" i="6"/>
  <c r="A1098" i="6"/>
  <c r="C1098" i="6"/>
  <c r="A1097" i="10"/>
  <c r="B1099" i="6"/>
  <c r="A1099" i="6"/>
  <c r="C1099" i="6"/>
  <c r="A1098" i="10"/>
  <c r="B1100" i="6"/>
  <c r="A1100" i="6"/>
  <c r="C1100" i="6"/>
  <c r="A1099" i="10"/>
  <c r="B1101" i="6"/>
  <c r="A1101" i="6"/>
  <c r="C1101" i="6"/>
  <c r="A1100" i="10"/>
  <c r="B1102" i="6"/>
  <c r="A1102" i="6"/>
  <c r="C1102" i="6"/>
  <c r="A1101" i="10"/>
  <c r="B1103" i="6"/>
  <c r="A1103" i="6"/>
  <c r="C1103" i="6"/>
  <c r="A1102" i="10"/>
  <c r="B1104" i="6"/>
  <c r="A1104" i="6"/>
  <c r="C1104" i="6"/>
  <c r="A1103" i="10"/>
  <c r="B1105" i="6"/>
  <c r="A1105" i="6"/>
  <c r="C1105" i="6"/>
  <c r="A1104" i="10"/>
  <c r="B1106" i="6"/>
  <c r="A1106" i="6"/>
  <c r="C1106" i="6"/>
  <c r="A1105" i="10"/>
  <c r="B1107" i="6"/>
  <c r="A1107" i="6"/>
  <c r="C1107" i="6"/>
  <c r="A1106" i="10"/>
  <c r="B1108" i="6"/>
  <c r="A1108" i="6"/>
  <c r="C1108" i="6"/>
  <c r="A1107" i="10"/>
  <c r="B1109" i="6"/>
  <c r="A1109" i="6"/>
  <c r="C1109" i="6"/>
  <c r="A1108" i="10"/>
  <c r="B1110" i="6"/>
  <c r="A1110" i="6"/>
  <c r="C1110" i="6"/>
  <c r="A1109" i="10"/>
  <c r="B1111" i="6"/>
  <c r="A1111" i="6"/>
  <c r="C1111" i="6"/>
  <c r="A1110" i="10"/>
  <c r="B1112" i="6"/>
  <c r="A1112" i="6"/>
  <c r="C1112" i="6"/>
  <c r="A1111" i="10"/>
  <c r="B1113" i="6"/>
  <c r="A1113" i="6"/>
  <c r="C1113" i="6"/>
  <c r="A1112" i="10"/>
  <c r="B1114" i="6"/>
  <c r="A1114" i="6"/>
  <c r="C1114" i="6"/>
  <c r="A1113" i="10"/>
  <c r="B1115" i="6"/>
  <c r="A1115" i="6"/>
  <c r="C1115" i="6"/>
  <c r="A1114" i="10"/>
  <c r="B1116" i="6"/>
  <c r="A1116" i="6"/>
  <c r="C1116" i="6"/>
  <c r="A1115" i="10"/>
  <c r="B1117" i="6"/>
  <c r="A1117" i="6"/>
  <c r="C1117" i="6"/>
  <c r="A1116" i="10"/>
  <c r="B1118" i="6"/>
  <c r="A1118" i="6"/>
  <c r="C1118" i="6"/>
  <c r="A1117" i="10"/>
  <c r="B1119" i="6"/>
  <c r="A1119" i="6"/>
  <c r="C1119" i="6"/>
  <c r="A1118" i="10"/>
  <c r="B1120" i="6"/>
  <c r="A1120" i="6"/>
  <c r="C1120" i="6"/>
  <c r="A1119" i="10"/>
  <c r="B1121" i="6"/>
  <c r="A1121" i="6"/>
  <c r="C1121" i="6"/>
  <c r="A1120" i="10"/>
  <c r="B1122" i="6"/>
  <c r="A1122" i="6"/>
  <c r="C1122" i="6"/>
  <c r="A1121" i="10"/>
  <c r="B1123" i="6"/>
  <c r="A1123" i="6"/>
  <c r="C1123" i="6"/>
  <c r="A1122" i="10"/>
  <c r="B1124" i="6"/>
  <c r="A1124" i="6"/>
  <c r="C1124" i="6"/>
  <c r="A1123" i="10"/>
  <c r="B1125" i="6"/>
  <c r="A1125" i="6"/>
  <c r="C1125" i="6"/>
  <c r="A1124" i="10"/>
  <c r="B1126" i="6"/>
  <c r="A1126" i="6"/>
  <c r="C1126" i="6"/>
  <c r="A1125" i="10"/>
  <c r="B1127" i="6"/>
  <c r="A1127" i="6"/>
  <c r="C1127" i="6"/>
  <c r="A1126" i="10"/>
  <c r="B1128" i="6"/>
  <c r="A1128" i="6"/>
  <c r="C1128" i="6"/>
  <c r="A1127" i="10"/>
  <c r="B1129" i="6"/>
  <c r="A1129" i="6"/>
  <c r="C1129" i="6"/>
  <c r="A1128" i="10"/>
  <c r="B1130" i="6"/>
  <c r="A1130" i="6"/>
  <c r="C1130" i="6"/>
  <c r="A1129" i="10"/>
  <c r="B1131" i="6"/>
  <c r="A1131" i="6"/>
  <c r="C1131" i="6"/>
  <c r="A1130" i="10"/>
  <c r="B1132" i="6"/>
  <c r="A1132" i="6"/>
  <c r="C1132" i="6"/>
  <c r="A1131" i="10"/>
  <c r="B1133" i="6"/>
  <c r="A1133" i="6"/>
  <c r="C1133" i="6"/>
  <c r="A1132" i="10"/>
  <c r="B1134" i="6"/>
  <c r="A1134" i="6"/>
  <c r="C1134" i="6"/>
  <c r="A1133" i="10"/>
  <c r="B1135" i="6"/>
  <c r="A1135" i="6"/>
  <c r="C1135" i="6"/>
  <c r="A1134" i="10"/>
  <c r="B1136" i="6"/>
  <c r="A1136" i="6"/>
  <c r="C1136" i="6"/>
  <c r="A1135" i="10"/>
  <c r="B1137" i="6"/>
  <c r="A1137" i="6"/>
  <c r="C1137" i="6"/>
  <c r="A1136" i="10"/>
  <c r="B1138" i="6"/>
  <c r="A1138" i="6"/>
  <c r="C1138" i="6"/>
  <c r="A1137" i="10"/>
  <c r="B1139" i="6"/>
  <c r="A1139" i="6"/>
  <c r="C1139" i="6"/>
  <c r="A1138" i="10"/>
  <c r="B1140" i="6"/>
  <c r="A1140" i="6"/>
  <c r="C1140" i="6"/>
  <c r="A1139" i="10"/>
  <c r="B1141" i="6"/>
  <c r="A1141" i="6"/>
  <c r="C1141" i="6"/>
  <c r="A1140" i="10"/>
  <c r="B1142" i="6"/>
  <c r="A1142" i="6"/>
  <c r="C1142" i="6"/>
  <c r="A1141" i="10"/>
  <c r="B1143" i="6"/>
  <c r="A1143" i="6"/>
  <c r="C1143" i="6"/>
  <c r="A1142" i="10"/>
  <c r="B1144" i="6"/>
  <c r="A1144" i="6"/>
  <c r="C1144" i="6"/>
  <c r="A1143" i="10"/>
  <c r="B1145" i="6"/>
  <c r="A1145" i="6"/>
  <c r="C1145" i="6"/>
  <c r="A1144" i="10"/>
  <c r="B1146" i="6"/>
  <c r="A1146" i="6"/>
  <c r="C1146" i="6"/>
  <c r="A1145" i="10"/>
  <c r="B1147" i="6"/>
  <c r="A1147" i="6"/>
  <c r="C1147" i="6"/>
  <c r="A1146" i="10"/>
  <c r="B1148" i="6"/>
  <c r="A1148" i="6"/>
  <c r="C1148" i="6"/>
  <c r="A1147" i="10"/>
  <c r="B1149" i="6"/>
  <c r="A1149" i="6"/>
  <c r="C1149" i="6"/>
  <c r="A1148" i="10"/>
  <c r="B1150" i="6"/>
  <c r="A1150" i="6"/>
  <c r="C1150" i="6"/>
  <c r="A1149" i="10"/>
  <c r="B1151" i="6"/>
  <c r="A1151" i="6"/>
  <c r="C1151" i="6"/>
  <c r="A1150" i="10"/>
  <c r="B1152" i="6"/>
  <c r="A1152" i="6"/>
  <c r="C1152" i="6"/>
  <c r="A1151" i="10"/>
  <c r="B1153" i="6"/>
  <c r="A1153" i="6"/>
  <c r="C1153" i="6"/>
  <c r="A1152" i="10"/>
  <c r="B1154" i="6"/>
  <c r="A1154" i="6"/>
  <c r="C1154" i="6"/>
  <c r="A1153" i="10"/>
  <c r="B1155" i="6"/>
  <c r="A1155" i="6"/>
  <c r="C1155" i="6"/>
  <c r="A1154" i="10"/>
  <c r="B1156" i="6"/>
  <c r="A1156" i="6"/>
  <c r="C1156" i="6"/>
  <c r="A1155" i="10"/>
  <c r="B1157" i="6"/>
  <c r="A1157" i="6"/>
  <c r="C1157" i="6"/>
  <c r="A1156" i="10"/>
  <c r="B1158" i="6"/>
  <c r="A1158" i="6"/>
  <c r="C1158" i="6"/>
  <c r="A1157" i="10"/>
  <c r="B1159" i="6"/>
  <c r="A1159" i="6"/>
  <c r="C1159" i="6"/>
  <c r="A1158" i="10"/>
  <c r="B1160" i="6"/>
  <c r="A1160" i="6"/>
  <c r="C1160" i="6"/>
  <c r="A1159" i="10"/>
  <c r="B1161" i="6"/>
  <c r="A1161" i="6"/>
  <c r="C1161" i="6"/>
  <c r="A1160" i="10"/>
  <c r="B1162" i="6"/>
  <c r="A1162" i="6"/>
  <c r="C1162" i="6"/>
  <c r="A1161" i="10"/>
  <c r="B1163" i="6"/>
  <c r="A1163" i="6"/>
  <c r="C1163" i="6"/>
  <c r="A1162" i="10"/>
  <c r="B1164" i="6"/>
  <c r="A1164" i="6"/>
  <c r="C1164" i="6"/>
  <c r="A1163" i="10"/>
  <c r="B1165" i="6"/>
  <c r="A1165" i="6"/>
  <c r="C1165" i="6"/>
  <c r="A1164" i="10"/>
  <c r="B1166" i="6"/>
  <c r="A1166" i="6"/>
  <c r="C1166" i="6"/>
  <c r="A1165" i="10"/>
  <c r="B1167" i="6"/>
  <c r="A1167" i="6"/>
  <c r="C1167" i="6"/>
  <c r="A1166" i="10"/>
  <c r="B1168" i="6"/>
  <c r="A1168" i="6"/>
  <c r="C1168" i="6"/>
  <c r="A1167" i="10"/>
  <c r="B1169" i="6"/>
  <c r="A1169" i="6"/>
  <c r="C1169" i="6"/>
  <c r="A1168" i="10"/>
  <c r="B1170" i="6"/>
  <c r="A1170" i="6"/>
  <c r="C1170" i="6"/>
  <c r="A1169" i="10"/>
  <c r="B1171" i="6"/>
  <c r="A1171" i="6"/>
  <c r="C1171" i="6"/>
  <c r="A1170" i="10"/>
  <c r="B1172" i="6"/>
  <c r="A1172" i="6"/>
  <c r="C1172" i="6"/>
  <c r="A1171" i="10"/>
  <c r="B1173" i="6"/>
  <c r="A1173" i="6"/>
  <c r="C1173" i="6"/>
  <c r="A1172" i="10"/>
  <c r="B1174" i="6"/>
  <c r="A1174" i="6"/>
  <c r="C1174" i="6"/>
  <c r="A1173" i="10"/>
  <c r="B1175" i="6"/>
  <c r="A1175" i="6"/>
  <c r="C1175" i="6"/>
  <c r="A1174" i="10"/>
  <c r="B1176" i="6"/>
  <c r="A1176" i="6"/>
  <c r="C1176" i="6"/>
  <c r="A1175" i="10"/>
  <c r="B1177" i="6"/>
  <c r="A1177" i="6"/>
  <c r="C1177" i="6"/>
  <c r="A1176" i="10"/>
  <c r="B1178" i="6"/>
  <c r="A1178" i="6"/>
  <c r="C1178" i="6"/>
  <c r="A1177" i="10"/>
  <c r="B1179" i="6"/>
  <c r="A1179" i="6"/>
  <c r="C1179" i="6"/>
  <c r="A1178" i="10"/>
  <c r="B1180" i="6"/>
  <c r="A1180" i="6"/>
  <c r="C1180" i="6"/>
  <c r="A1179" i="10"/>
  <c r="B1181" i="6"/>
  <c r="A1181" i="6"/>
  <c r="C1181" i="6"/>
  <c r="A1180" i="10"/>
  <c r="B1182" i="6"/>
  <c r="A1182" i="6"/>
  <c r="C1182" i="6"/>
  <c r="A1181" i="10"/>
  <c r="B1183" i="6"/>
  <c r="A1183" i="6"/>
  <c r="C1183" i="6"/>
  <c r="A1182" i="10"/>
  <c r="B1184" i="6"/>
  <c r="A1184" i="6"/>
  <c r="C1184" i="6"/>
  <c r="A1183" i="10"/>
  <c r="B1185" i="6"/>
  <c r="A1185" i="6"/>
  <c r="C1185" i="6"/>
  <c r="A1184" i="10"/>
  <c r="B1186" i="6"/>
  <c r="A1186" i="6"/>
  <c r="C1186" i="6"/>
  <c r="A1185" i="10"/>
  <c r="B1187" i="6"/>
  <c r="A1187" i="6"/>
  <c r="C1187" i="6"/>
  <c r="A1186" i="10"/>
  <c r="B1188" i="6"/>
  <c r="A1188" i="6"/>
  <c r="C1188" i="6"/>
  <c r="A1187" i="10"/>
  <c r="B1189" i="6"/>
  <c r="A1189" i="6"/>
  <c r="C1189" i="6"/>
  <c r="A1188" i="10"/>
  <c r="B1190" i="6"/>
  <c r="A1190" i="6"/>
  <c r="C1190" i="6"/>
  <c r="A1189" i="10"/>
  <c r="B1191" i="6"/>
  <c r="A1191" i="6"/>
  <c r="C1191" i="6"/>
  <c r="A1190" i="10"/>
  <c r="B1192" i="6"/>
  <c r="A1192" i="6"/>
  <c r="C1192" i="6"/>
  <c r="A1191" i="10"/>
  <c r="B1193" i="6"/>
  <c r="A1193" i="6"/>
  <c r="C1193" i="6"/>
  <c r="A1192" i="10"/>
  <c r="B1194" i="6"/>
  <c r="A1194" i="6"/>
  <c r="C1194" i="6"/>
  <c r="A1193" i="10"/>
  <c r="B1195" i="6"/>
  <c r="A1195" i="6"/>
  <c r="C1195" i="6"/>
  <c r="A1194" i="10"/>
  <c r="B1196" i="6"/>
  <c r="A1196" i="6"/>
  <c r="C1196" i="6"/>
  <c r="A1195" i="10"/>
  <c r="B1197" i="6"/>
  <c r="A1197" i="6"/>
  <c r="C1197" i="6"/>
  <c r="A1196" i="10"/>
  <c r="B1198" i="6"/>
  <c r="A1198" i="6"/>
  <c r="C1198" i="6"/>
  <c r="A1197" i="10"/>
  <c r="B1199" i="6"/>
  <c r="A1199" i="6"/>
  <c r="C1199" i="6"/>
  <c r="A1198" i="10"/>
  <c r="B1200" i="6"/>
  <c r="A1200" i="6"/>
  <c r="C1200" i="6"/>
  <c r="A1199" i="10"/>
  <c r="B1201" i="6"/>
  <c r="A1201" i="6"/>
  <c r="C1201" i="6"/>
  <c r="A1200" i="10"/>
  <c r="B1202" i="6"/>
  <c r="A1202" i="6"/>
  <c r="C1202" i="6"/>
  <c r="A1201" i="10"/>
  <c r="B1203" i="6"/>
  <c r="A1203" i="6"/>
  <c r="C1203" i="6"/>
  <c r="A1202" i="10"/>
  <c r="B1204" i="6"/>
  <c r="A1204" i="6"/>
  <c r="C1204" i="6"/>
  <c r="A1203" i="10"/>
  <c r="B1205" i="6"/>
  <c r="A1205" i="6"/>
  <c r="C1205" i="6"/>
  <c r="A1204" i="10"/>
  <c r="B1206" i="6"/>
  <c r="A1206" i="6"/>
  <c r="C1206" i="6"/>
  <c r="A1205" i="10"/>
  <c r="B1207" i="6"/>
  <c r="A1207" i="6"/>
  <c r="C1207" i="6"/>
  <c r="A1206" i="10"/>
  <c r="B1208" i="6"/>
  <c r="A1208" i="6"/>
  <c r="C1208" i="6"/>
  <c r="A1207" i="10"/>
  <c r="B1209" i="6"/>
  <c r="A1209" i="6"/>
  <c r="C1209" i="6"/>
  <c r="A1208" i="10"/>
  <c r="B1210" i="6"/>
  <c r="A1210" i="6"/>
  <c r="C1210" i="6"/>
  <c r="A1209" i="10"/>
  <c r="B1211" i="6"/>
  <c r="A1211" i="6"/>
  <c r="C1211" i="6"/>
  <c r="A1210" i="10"/>
  <c r="B1212" i="6"/>
  <c r="A1212" i="6"/>
  <c r="C1212" i="6"/>
  <c r="A1211" i="10"/>
  <c r="B1213" i="6"/>
  <c r="A1213" i="6"/>
  <c r="C1213" i="6"/>
  <c r="A1212" i="10"/>
  <c r="B1214" i="6"/>
  <c r="A1214" i="6"/>
  <c r="C1214" i="6"/>
  <c r="A1213" i="10"/>
  <c r="B1215" i="6"/>
  <c r="A1215" i="6"/>
  <c r="C1215" i="6"/>
  <c r="A1214" i="10"/>
  <c r="B1216" i="6"/>
  <c r="A1216" i="6"/>
  <c r="C1216" i="6"/>
  <c r="A1215" i="10"/>
  <c r="B1217" i="6"/>
  <c r="A1217" i="6"/>
  <c r="C1217" i="6"/>
  <c r="A1216" i="10"/>
  <c r="B1218" i="6"/>
  <c r="A1218" i="6"/>
  <c r="C1218" i="6"/>
  <c r="A1217" i="10"/>
  <c r="B1219" i="6"/>
  <c r="A1219" i="6"/>
  <c r="C1219" i="6"/>
  <c r="A1218" i="10"/>
  <c r="B1220" i="6"/>
  <c r="A1220" i="6"/>
  <c r="C1220" i="6"/>
  <c r="A1219" i="10"/>
  <c r="B1221" i="6"/>
  <c r="A1221" i="6"/>
  <c r="C1221" i="6"/>
  <c r="A1220" i="10"/>
  <c r="B1222" i="6"/>
  <c r="A1222" i="6"/>
  <c r="C1222" i="6"/>
  <c r="A1221" i="10"/>
  <c r="B1223" i="6"/>
  <c r="A1223" i="6"/>
  <c r="C1223" i="6"/>
  <c r="A1222" i="10"/>
  <c r="B1224" i="6"/>
  <c r="A1224" i="6"/>
  <c r="C1224" i="6"/>
  <c r="A1223" i="10"/>
  <c r="B1225" i="6"/>
  <c r="A1225" i="6"/>
  <c r="C1225" i="6"/>
  <c r="A1224" i="10"/>
  <c r="B1226" i="6"/>
  <c r="A1226" i="6"/>
  <c r="C1226" i="6"/>
  <c r="A1225" i="10"/>
  <c r="B1227" i="6"/>
  <c r="A1227" i="6"/>
  <c r="C1227" i="6"/>
  <c r="A1226" i="10"/>
  <c r="B1228" i="6"/>
  <c r="A1228" i="6"/>
  <c r="C1228" i="6"/>
  <c r="A1227" i="10"/>
  <c r="B1229" i="6"/>
  <c r="A1229" i="6"/>
  <c r="C1229" i="6"/>
  <c r="A1228" i="10"/>
  <c r="B1230" i="6"/>
  <c r="A1230" i="6"/>
  <c r="C1230" i="6"/>
  <c r="A1229" i="10"/>
  <c r="B1231" i="6"/>
  <c r="A1231" i="6"/>
  <c r="C1231" i="6"/>
  <c r="A1230" i="10"/>
  <c r="B1232" i="6"/>
  <c r="A1232" i="6"/>
  <c r="C1232" i="6"/>
  <c r="A1231" i="10"/>
  <c r="B1233" i="6"/>
  <c r="A1233" i="6"/>
  <c r="C1233" i="6"/>
  <c r="A1232" i="10"/>
  <c r="B1234" i="6"/>
  <c r="A1234" i="6"/>
  <c r="C1234" i="6"/>
  <c r="A1233" i="10"/>
  <c r="B1235" i="6"/>
  <c r="A1235" i="6"/>
  <c r="C1235" i="6"/>
  <c r="A1234" i="10"/>
  <c r="B1236" i="6"/>
  <c r="A1236" i="6"/>
  <c r="C1236" i="6"/>
  <c r="A1235" i="10"/>
  <c r="B1237" i="6"/>
  <c r="A1237" i="6"/>
  <c r="C1237" i="6"/>
  <c r="A1236" i="10"/>
  <c r="B1238" i="6"/>
  <c r="A1238" i="6"/>
  <c r="C1238" i="6"/>
  <c r="A1237" i="10"/>
  <c r="B1239" i="6"/>
  <c r="A1239" i="6"/>
  <c r="C1239" i="6"/>
  <c r="A1238" i="10"/>
  <c r="B1240" i="6"/>
  <c r="A1240" i="6"/>
  <c r="C1240" i="6"/>
  <c r="A1239" i="10"/>
  <c r="B1241" i="6"/>
  <c r="A1241" i="6"/>
  <c r="C1241" i="6"/>
  <c r="A1240" i="10"/>
  <c r="B1242" i="6"/>
  <c r="A1242" i="6"/>
  <c r="C1242" i="6"/>
  <c r="A1241" i="10"/>
  <c r="B1243" i="6"/>
  <c r="A1243" i="6"/>
  <c r="C1243" i="6"/>
  <c r="A1242" i="10"/>
  <c r="B1244" i="6"/>
  <c r="A1244" i="6"/>
  <c r="C1244" i="6"/>
  <c r="A1243" i="10"/>
  <c r="B1245" i="6"/>
  <c r="A1245" i="6"/>
  <c r="C1245" i="6"/>
  <c r="A1244" i="10"/>
  <c r="B1246" i="6"/>
  <c r="A1246" i="6"/>
  <c r="C1246" i="6"/>
  <c r="A1245" i="10"/>
  <c r="B1247" i="6"/>
  <c r="A1247" i="6"/>
  <c r="C1247" i="6"/>
  <c r="A1246" i="10"/>
  <c r="B1248" i="6"/>
  <c r="A1248" i="6"/>
  <c r="C1248" i="6"/>
  <c r="A1247" i="10"/>
  <c r="B1249" i="6"/>
  <c r="A1249" i="6"/>
  <c r="C1249" i="6"/>
  <c r="A1248" i="10"/>
  <c r="B1250" i="6"/>
  <c r="A1250" i="6"/>
  <c r="C1250" i="6"/>
  <c r="A1249" i="10"/>
  <c r="B1251" i="6"/>
  <c r="A1251" i="6"/>
  <c r="C1251" i="6"/>
  <c r="A1250" i="10"/>
  <c r="B1252" i="6"/>
  <c r="A1252" i="6"/>
  <c r="C1252" i="6"/>
  <c r="A1251" i="10"/>
  <c r="B1253" i="6"/>
  <c r="A1253" i="6"/>
  <c r="C1253" i="6"/>
  <c r="A1252" i="10"/>
  <c r="B1254" i="6"/>
  <c r="A1254" i="6"/>
  <c r="C1254" i="6"/>
  <c r="A1253" i="10"/>
  <c r="B1255" i="6"/>
  <c r="A1255" i="6"/>
  <c r="C1255" i="6"/>
  <c r="A1254" i="10"/>
  <c r="B1256" i="6"/>
  <c r="A1256" i="6"/>
  <c r="C1256" i="6"/>
  <c r="A1255" i="10"/>
  <c r="B1257" i="6"/>
  <c r="A1257" i="6"/>
  <c r="C1257" i="6"/>
  <c r="A1256" i="10"/>
  <c r="B1258" i="6"/>
  <c r="A1258" i="6"/>
  <c r="C1258" i="6"/>
  <c r="A1257" i="10"/>
  <c r="B1259" i="6"/>
  <c r="A1259" i="6"/>
  <c r="C1259" i="6"/>
  <c r="A1258" i="10"/>
  <c r="B1260" i="6"/>
  <c r="A1260" i="6"/>
  <c r="C1260" i="6"/>
  <c r="A1259" i="10"/>
  <c r="B1261" i="6"/>
  <c r="A1261" i="6"/>
  <c r="C1261" i="6"/>
  <c r="A1260" i="10"/>
  <c r="B1262" i="6"/>
  <c r="A1262" i="6"/>
  <c r="C1262" i="6"/>
  <c r="A1261" i="10"/>
  <c r="B1263" i="6"/>
  <c r="A1263" i="6"/>
  <c r="C1263" i="6"/>
  <c r="A1262" i="10"/>
  <c r="B1264" i="6"/>
  <c r="A1264" i="6"/>
  <c r="C1264" i="6"/>
  <c r="A1263" i="10"/>
  <c r="B1265" i="6"/>
  <c r="A1265" i="6"/>
  <c r="C1265" i="6"/>
  <c r="A1264" i="10"/>
  <c r="B1266" i="6"/>
  <c r="A1266" i="6"/>
  <c r="C1266" i="6"/>
  <c r="A1265" i="10"/>
  <c r="B1267" i="6"/>
  <c r="A1267" i="6"/>
  <c r="C1267" i="6"/>
  <c r="A1266" i="10"/>
  <c r="B1268" i="6"/>
  <c r="A1268" i="6"/>
  <c r="C1268" i="6"/>
  <c r="A1267" i="10"/>
  <c r="B1269" i="6"/>
  <c r="A1269" i="6"/>
  <c r="C1269" i="6"/>
  <c r="A1268" i="10"/>
  <c r="B1270" i="6"/>
  <c r="A1270" i="6"/>
  <c r="C1270" i="6"/>
  <c r="A1269" i="10"/>
  <c r="B1271" i="6"/>
  <c r="A1271" i="6"/>
  <c r="C1271" i="6"/>
  <c r="A1270" i="10"/>
  <c r="B1272" i="6"/>
  <c r="A1272" i="6"/>
  <c r="C1272" i="6"/>
  <c r="A1271" i="10"/>
  <c r="B1273" i="6"/>
  <c r="A1273" i="6"/>
  <c r="C1273" i="6"/>
  <c r="A1272" i="10"/>
  <c r="B1274" i="6"/>
  <c r="A1274" i="6"/>
  <c r="C1274" i="6"/>
  <c r="A1273" i="10"/>
  <c r="B1275" i="6"/>
  <c r="A1275" i="6"/>
  <c r="C1275" i="6"/>
  <c r="A1274" i="10"/>
  <c r="B1276" i="6"/>
  <c r="A1276" i="6"/>
  <c r="C1276" i="6"/>
  <c r="A1275" i="10"/>
  <c r="B1277" i="6"/>
  <c r="A1277" i="6"/>
  <c r="C1277" i="6"/>
  <c r="A1276" i="10"/>
  <c r="B1278" i="6"/>
  <c r="A1278" i="6"/>
  <c r="C1278" i="6"/>
  <c r="A1277" i="10"/>
  <c r="B1279" i="6"/>
  <c r="A1279" i="6"/>
  <c r="C1279" i="6"/>
  <c r="A1278" i="10"/>
  <c r="B1280" i="6"/>
  <c r="A1280" i="6"/>
  <c r="C1280" i="6"/>
  <c r="A1279" i="10"/>
  <c r="B1281" i="6"/>
  <c r="A1281" i="6"/>
  <c r="C1281" i="6"/>
  <c r="A1280" i="10"/>
  <c r="B1282" i="6"/>
  <c r="A1282" i="6"/>
  <c r="C1282" i="6"/>
  <c r="A1281" i="10"/>
  <c r="B1283" i="6"/>
  <c r="A1283" i="6"/>
  <c r="C1283" i="6"/>
  <c r="A1282" i="10"/>
  <c r="B1284" i="6"/>
  <c r="A1284" i="6"/>
  <c r="C1284" i="6"/>
  <c r="A1283" i="10"/>
  <c r="B1285" i="6"/>
  <c r="A1285" i="6"/>
  <c r="C1285" i="6"/>
  <c r="A1284" i="10"/>
  <c r="B1286" i="6"/>
  <c r="A1286" i="6"/>
  <c r="C1286" i="6"/>
  <c r="A1285" i="10"/>
  <c r="B1287" i="6"/>
  <c r="A1287" i="6"/>
  <c r="C1287" i="6"/>
  <c r="A1286" i="10"/>
  <c r="B1288" i="6"/>
  <c r="A1288" i="6"/>
  <c r="C1288" i="6"/>
  <c r="A1287" i="10"/>
  <c r="B1289" i="6"/>
  <c r="A1289" i="6"/>
  <c r="C1289" i="6"/>
  <c r="A1288" i="10"/>
  <c r="B1290" i="6"/>
  <c r="A1290" i="6"/>
  <c r="C1290" i="6"/>
  <c r="A1289" i="10"/>
  <c r="B1291" i="6"/>
  <c r="A1291" i="6"/>
  <c r="C1291" i="6"/>
  <c r="A1290" i="10"/>
  <c r="B1292" i="6"/>
  <c r="A1292" i="6"/>
  <c r="C1292" i="6"/>
  <c r="A1291" i="10"/>
  <c r="B1293" i="6"/>
  <c r="A1293" i="6"/>
  <c r="C1293" i="6"/>
  <c r="A1292" i="10"/>
  <c r="B1294" i="6"/>
  <c r="A1294" i="6"/>
  <c r="C1294" i="6"/>
  <c r="A1293" i="10"/>
  <c r="B1295" i="6"/>
  <c r="A1295" i="6"/>
  <c r="C1295" i="6"/>
  <c r="A1294" i="10"/>
  <c r="B1296" i="6"/>
  <c r="A1296" i="6"/>
  <c r="C1296" i="6"/>
  <c r="A1295" i="10"/>
  <c r="B1297" i="6"/>
  <c r="A1297" i="6"/>
  <c r="C1297" i="6"/>
  <c r="A1296" i="10"/>
  <c r="B1298" i="6"/>
  <c r="A1298" i="6"/>
  <c r="C1298" i="6"/>
  <c r="A1297" i="10"/>
  <c r="B1299" i="6"/>
  <c r="A1299" i="6"/>
  <c r="C1299" i="6"/>
  <c r="A1298" i="10"/>
  <c r="B1300" i="6"/>
  <c r="A1300" i="6"/>
  <c r="C1300" i="6"/>
  <c r="A1299" i="10"/>
  <c r="B1301" i="6"/>
  <c r="A1301" i="6"/>
  <c r="C1301" i="6"/>
  <c r="A1300" i="10"/>
  <c r="B1302" i="6"/>
  <c r="A1302" i="6"/>
  <c r="C1302" i="6"/>
  <c r="A1301" i="10"/>
  <c r="B1303" i="6"/>
  <c r="A1303" i="6"/>
  <c r="C1303" i="6"/>
  <c r="A1302" i="10"/>
  <c r="B1304" i="6"/>
  <c r="A1304" i="6"/>
  <c r="C1304" i="6"/>
  <c r="A1303" i="10"/>
  <c r="B1305" i="6"/>
  <c r="A1305" i="6"/>
  <c r="C1305" i="6"/>
  <c r="A1304" i="10"/>
  <c r="B1306" i="6"/>
  <c r="A1306" i="6"/>
  <c r="C1306" i="6"/>
  <c r="A1305" i="10"/>
  <c r="B1307" i="6"/>
  <c r="A1307" i="6"/>
  <c r="C1307" i="6"/>
  <c r="A1306" i="10"/>
  <c r="B1308" i="6"/>
  <c r="A1308" i="6"/>
  <c r="C1308" i="6"/>
  <c r="A1307" i="10"/>
  <c r="B1309" i="6"/>
  <c r="A1309" i="6"/>
  <c r="C1309" i="6"/>
  <c r="A1308" i="10"/>
  <c r="B1310" i="6"/>
  <c r="A1310" i="6"/>
  <c r="C1310" i="6"/>
  <c r="A1309" i="10"/>
  <c r="B1311" i="6"/>
  <c r="A1311" i="6"/>
  <c r="C1311" i="6"/>
  <c r="A1310" i="10"/>
  <c r="B1312" i="6"/>
  <c r="A1312" i="6"/>
  <c r="C1312" i="6"/>
  <c r="A1311" i="10"/>
  <c r="B1313" i="6"/>
  <c r="A1313" i="6"/>
  <c r="C1313" i="6"/>
  <c r="A1312" i="10"/>
  <c r="B1314" i="6"/>
  <c r="A1314" i="6"/>
  <c r="C1314" i="6"/>
  <c r="A1313" i="10"/>
  <c r="B1315" i="6"/>
  <c r="A1315" i="6"/>
  <c r="C1315" i="6"/>
  <c r="A1314" i="10"/>
  <c r="B1316" i="6"/>
  <c r="A1316" i="6"/>
  <c r="C1316" i="6"/>
  <c r="A1315" i="10"/>
  <c r="B1317" i="6"/>
  <c r="A1317" i="6"/>
  <c r="C1317" i="6"/>
  <c r="A1316" i="10"/>
  <c r="B1318" i="6"/>
  <c r="A1318" i="6"/>
  <c r="C1318" i="6"/>
  <c r="A1317" i="10"/>
  <c r="B1319" i="6"/>
  <c r="A1319" i="6"/>
  <c r="C1319" i="6"/>
  <c r="A1318" i="10"/>
  <c r="B1320" i="6"/>
  <c r="A1320" i="6"/>
  <c r="C1320" i="6"/>
  <c r="A1319" i="10"/>
  <c r="B1321" i="6"/>
  <c r="A1321" i="6"/>
  <c r="C1321" i="6"/>
  <c r="A1320" i="10"/>
  <c r="B1322" i="6"/>
  <c r="A1322" i="6"/>
  <c r="C1322" i="6"/>
  <c r="A1321" i="10"/>
  <c r="B1323" i="6"/>
  <c r="A1323" i="6"/>
  <c r="C1323" i="6"/>
  <c r="A1322" i="10"/>
  <c r="B1324" i="6"/>
  <c r="A1324" i="6"/>
  <c r="C1324" i="6"/>
  <c r="A1323" i="10"/>
  <c r="B1325" i="6"/>
  <c r="A1325" i="6"/>
  <c r="C1325" i="6"/>
  <c r="A1324" i="10"/>
  <c r="B1326" i="6"/>
  <c r="A1326" i="6"/>
  <c r="C1326" i="6"/>
  <c r="A1325" i="10"/>
  <c r="B1327" i="6"/>
  <c r="A1327" i="6"/>
  <c r="C1327" i="6"/>
  <c r="A1326" i="10"/>
  <c r="B1328" i="6"/>
  <c r="A1328" i="6"/>
  <c r="C1328" i="6"/>
  <c r="A1327" i="10"/>
  <c r="B1329" i="6"/>
  <c r="A1329" i="6"/>
  <c r="C1329" i="6"/>
  <c r="A1328" i="10"/>
  <c r="B1330" i="6"/>
  <c r="A1330" i="6"/>
  <c r="C1330" i="6"/>
  <c r="A1329" i="10"/>
  <c r="B1331" i="6"/>
  <c r="A1331" i="6"/>
  <c r="C1331" i="6"/>
  <c r="A1330" i="10"/>
  <c r="B1332" i="6"/>
  <c r="A1332" i="6"/>
  <c r="C1332" i="6"/>
  <c r="A1331" i="10"/>
  <c r="B1333" i="6"/>
  <c r="A1333" i="6"/>
  <c r="C1333" i="6"/>
  <c r="A1332" i="10"/>
  <c r="B1334" i="6"/>
  <c r="A1334" i="6"/>
  <c r="C1334" i="6"/>
  <c r="A1333" i="10"/>
  <c r="B1335" i="6"/>
  <c r="A1335" i="6"/>
  <c r="C1335" i="6"/>
  <c r="A1334" i="10"/>
  <c r="B1336" i="6"/>
  <c r="A1336" i="6"/>
  <c r="C1336" i="6"/>
  <c r="A1335" i="10"/>
  <c r="B1337" i="6"/>
  <c r="A1337" i="6"/>
  <c r="C1337" i="6"/>
  <c r="A1336" i="10"/>
  <c r="B1338" i="6"/>
  <c r="A1338" i="6"/>
  <c r="C1338" i="6"/>
  <c r="A1337" i="10"/>
  <c r="B1339" i="6"/>
  <c r="A1339" i="6"/>
  <c r="C1339" i="6"/>
  <c r="A1338" i="10"/>
  <c r="B1340" i="6"/>
  <c r="A1340" i="6"/>
  <c r="C1340" i="6"/>
  <c r="A1339" i="10"/>
  <c r="B1341" i="6"/>
  <c r="A1341" i="6"/>
  <c r="C1341" i="6"/>
  <c r="A1340" i="10"/>
  <c r="B1342" i="6"/>
  <c r="A1342" i="6"/>
  <c r="C1342" i="6"/>
  <c r="A1341" i="10"/>
  <c r="B1343" i="6"/>
  <c r="A1343" i="6"/>
  <c r="C1343" i="6"/>
  <c r="A1342" i="10"/>
  <c r="B1344" i="6"/>
  <c r="A1344" i="6"/>
  <c r="C1344" i="6"/>
  <c r="A1343" i="10"/>
  <c r="B1345" i="6"/>
  <c r="A1345" i="6"/>
  <c r="C1345" i="6"/>
  <c r="A1344" i="10"/>
  <c r="B1346" i="6"/>
  <c r="A1346" i="6"/>
  <c r="C1346" i="6"/>
  <c r="A1345" i="10"/>
  <c r="B1347" i="6"/>
  <c r="A1347" i="6"/>
  <c r="C1347" i="6"/>
  <c r="A1346" i="10"/>
  <c r="B1348" i="6"/>
  <c r="A1348" i="6"/>
  <c r="C1348" i="6"/>
  <c r="A1347" i="10"/>
  <c r="B1349" i="6"/>
  <c r="A1349" i="6"/>
  <c r="C1349" i="6"/>
  <c r="A1348" i="10"/>
  <c r="B1350" i="6"/>
  <c r="A1350" i="6"/>
  <c r="C1350" i="6"/>
  <c r="A1349" i="10"/>
  <c r="B1351" i="6"/>
  <c r="A1351" i="6"/>
  <c r="C1351" i="6"/>
  <c r="A1350" i="10"/>
  <c r="B1352" i="6"/>
  <c r="A1352" i="6"/>
  <c r="C1352" i="6"/>
  <c r="A1351" i="10"/>
  <c r="B1353" i="6"/>
  <c r="A1353" i="6"/>
  <c r="C1353" i="6"/>
  <c r="A1352" i="10"/>
  <c r="B1354" i="6"/>
  <c r="A1354" i="6"/>
  <c r="C1354" i="6"/>
  <c r="A1353" i="10"/>
  <c r="B1355" i="6"/>
  <c r="A1355" i="6"/>
  <c r="C1355" i="6"/>
  <c r="A1354" i="10"/>
  <c r="B1356" i="6"/>
  <c r="A1356" i="6"/>
  <c r="C1356" i="6"/>
  <c r="A1355" i="10"/>
  <c r="B1357" i="6"/>
  <c r="A1357" i="6"/>
  <c r="C1357" i="6"/>
  <c r="A1356" i="10"/>
  <c r="B1358" i="6"/>
  <c r="A1358" i="6"/>
  <c r="C1358" i="6"/>
  <c r="A1357" i="10"/>
  <c r="B1359" i="6"/>
  <c r="A1359" i="6"/>
  <c r="C1359" i="6"/>
  <c r="A1358" i="10"/>
  <c r="B1360" i="6"/>
  <c r="A1360" i="6"/>
  <c r="C1360" i="6"/>
  <c r="A1359" i="10"/>
  <c r="B1361" i="6"/>
  <c r="A1361" i="6"/>
  <c r="C1361" i="6"/>
  <c r="A1360" i="10"/>
  <c r="B1362" i="6"/>
  <c r="A1362" i="6"/>
  <c r="C1362" i="6"/>
  <c r="A1361" i="10"/>
  <c r="B1363" i="6"/>
  <c r="A1363" i="6"/>
  <c r="C1363" i="6"/>
  <c r="A1362" i="10"/>
  <c r="B1364" i="6"/>
  <c r="A1364" i="6"/>
  <c r="C1364" i="6"/>
  <c r="A1363" i="10"/>
  <c r="B1365" i="6"/>
  <c r="A1365" i="6"/>
  <c r="C1365" i="6"/>
  <c r="A1364" i="10"/>
  <c r="B1366" i="6"/>
  <c r="A1366" i="6"/>
  <c r="C1366" i="6"/>
  <c r="A1365" i="10"/>
  <c r="B1367" i="6"/>
  <c r="A1367" i="6"/>
  <c r="C1367" i="6"/>
  <c r="A1366" i="10"/>
  <c r="B1368" i="6"/>
  <c r="A1368" i="6"/>
  <c r="C1368" i="6"/>
  <c r="A1367" i="10"/>
  <c r="B1369" i="6"/>
  <c r="A1369" i="6"/>
  <c r="C1369" i="6"/>
  <c r="A1368" i="10"/>
  <c r="B1370" i="6"/>
  <c r="A1370" i="6"/>
  <c r="C1370" i="6"/>
  <c r="A1369" i="10"/>
  <c r="B1371" i="6"/>
  <c r="A1371" i="6"/>
  <c r="C1371" i="6"/>
  <c r="A1370" i="10"/>
  <c r="B1372" i="6"/>
  <c r="A1372" i="6"/>
  <c r="C1372" i="6"/>
  <c r="A1371" i="10"/>
  <c r="B1373" i="6"/>
  <c r="A1373" i="6"/>
  <c r="C1373" i="6"/>
  <c r="A1372" i="10"/>
  <c r="B1374" i="6"/>
  <c r="A1374" i="6"/>
  <c r="C1374" i="6"/>
  <c r="A1373" i="10"/>
  <c r="B1375" i="6"/>
  <c r="A1375" i="6"/>
  <c r="C1375" i="6"/>
  <c r="A1374" i="10"/>
  <c r="B1376" i="6"/>
  <c r="A1376" i="6"/>
  <c r="C1376" i="6"/>
  <c r="A1375" i="10"/>
  <c r="B1377" i="6"/>
  <c r="A1377" i="6"/>
  <c r="C1377" i="6"/>
  <c r="A1376" i="10"/>
  <c r="B1378" i="6"/>
  <c r="A1378" i="6"/>
  <c r="C1378" i="6"/>
  <c r="A1377" i="10"/>
  <c r="B1379" i="6"/>
  <c r="A1379" i="6"/>
  <c r="C1379" i="6"/>
  <c r="A1378" i="10"/>
  <c r="B1380" i="6"/>
  <c r="A1380" i="6"/>
  <c r="C1380" i="6"/>
  <c r="A1379" i="10"/>
  <c r="B1381" i="6"/>
  <c r="A1381" i="6"/>
  <c r="C1381" i="6"/>
  <c r="A1380" i="10"/>
  <c r="B1382" i="6"/>
  <c r="A1382" i="6"/>
  <c r="C1382" i="6"/>
  <c r="A1381" i="10"/>
  <c r="B1383" i="6"/>
  <c r="A1383" i="6"/>
  <c r="C1383" i="6"/>
  <c r="A1382" i="10"/>
  <c r="B1384" i="6"/>
  <c r="A1384" i="6"/>
  <c r="C1384" i="6"/>
  <c r="A1383" i="10"/>
  <c r="B1385" i="6"/>
  <c r="A1385" i="6"/>
  <c r="C1385" i="6"/>
  <c r="A1384" i="10"/>
  <c r="B1386" i="6"/>
  <c r="A1386" i="6"/>
  <c r="C1386" i="6"/>
  <c r="A1385" i="10"/>
  <c r="B1387" i="6"/>
  <c r="A1387" i="6"/>
  <c r="C1387" i="6"/>
  <c r="A1386" i="10"/>
  <c r="B1388" i="6"/>
  <c r="A1388" i="6"/>
  <c r="C1388" i="6"/>
  <c r="A1387" i="10"/>
  <c r="B1389" i="6"/>
  <c r="A1389" i="6"/>
  <c r="C1389" i="6"/>
  <c r="A1388" i="10"/>
  <c r="B1390" i="6"/>
  <c r="A1390" i="6"/>
  <c r="C1390" i="6"/>
  <c r="A1389" i="10"/>
  <c r="B1391" i="6"/>
  <c r="A1391" i="6"/>
  <c r="C1391" i="6"/>
  <c r="A1390" i="10"/>
  <c r="B1392" i="6"/>
  <c r="A1392" i="6"/>
  <c r="C1392" i="6"/>
  <c r="A1391" i="10"/>
  <c r="B1393" i="6"/>
  <c r="A1393" i="6"/>
  <c r="C1393" i="6"/>
  <c r="A1392" i="10"/>
  <c r="B1394" i="6"/>
  <c r="A1394" i="6"/>
  <c r="C1394" i="6"/>
  <c r="A1393" i="10"/>
  <c r="B1395" i="6"/>
  <c r="A1395" i="6"/>
  <c r="C1395" i="6"/>
  <c r="A1394" i="10"/>
  <c r="B1396" i="6"/>
  <c r="A1396" i="6"/>
  <c r="C1396" i="6"/>
  <c r="A1395" i="10"/>
  <c r="B1397" i="6"/>
  <c r="A1397" i="6"/>
  <c r="C1397" i="6"/>
  <c r="A1396" i="10"/>
  <c r="B1398" i="6"/>
  <c r="A1398" i="6"/>
  <c r="C1398" i="6"/>
  <c r="A1397" i="10"/>
  <c r="B1399" i="6"/>
  <c r="A1399" i="6"/>
  <c r="C1399" i="6"/>
  <c r="A1398" i="10"/>
  <c r="B1400" i="6"/>
  <c r="A1400" i="6"/>
  <c r="C1400" i="6"/>
  <c r="A1399" i="10"/>
  <c r="B1401" i="6"/>
  <c r="A1401" i="6"/>
  <c r="C1401" i="6"/>
  <c r="A1400" i="10"/>
  <c r="B1402" i="6"/>
  <c r="A1402" i="6"/>
  <c r="C1402" i="6"/>
  <c r="A1401" i="10"/>
  <c r="B1403" i="6"/>
  <c r="A1403" i="6"/>
  <c r="C1403" i="6"/>
  <c r="A1402" i="10"/>
  <c r="B1404" i="6"/>
  <c r="A1404" i="6"/>
  <c r="C1404" i="6"/>
  <c r="A1403" i="10"/>
  <c r="B1405" i="6"/>
  <c r="A1405" i="6"/>
  <c r="C1405" i="6"/>
  <c r="A1404" i="10"/>
  <c r="B1406" i="6"/>
  <c r="A1406" i="6"/>
  <c r="C1406" i="6"/>
  <c r="A1405" i="10"/>
  <c r="B1407" i="6"/>
  <c r="A1407" i="6"/>
  <c r="C1407" i="6"/>
  <c r="A1406" i="10"/>
  <c r="B1408" i="6"/>
  <c r="A1408" i="6"/>
  <c r="C1408" i="6"/>
  <c r="A1407" i="10"/>
  <c r="B1409" i="6"/>
  <c r="A1409" i="6"/>
  <c r="C1409" i="6"/>
  <c r="A1408" i="10"/>
  <c r="B1410" i="6"/>
  <c r="A1410" i="6"/>
  <c r="C1410" i="6"/>
  <c r="A1409" i="10"/>
  <c r="B1411" i="6"/>
  <c r="A1411" i="6"/>
  <c r="C1411" i="6"/>
  <c r="A1410" i="10"/>
  <c r="B1412" i="6"/>
  <c r="A1412" i="6"/>
  <c r="C1412" i="6"/>
  <c r="A1411" i="10"/>
  <c r="B1413" i="6"/>
  <c r="A1413" i="6"/>
  <c r="C1413" i="6"/>
  <c r="A1412" i="10"/>
  <c r="B1414" i="6"/>
  <c r="A1414" i="6"/>
  <c r="C1414" i="6"/>
  <c r="A1413" i="10"/>
  <c r="B1415" i="6"/>
  <c r="A1415" i="6"/>
  <c r="C1415" i="6"/>
  <c r="A1414" i="10"/>
  <c r="B1416" i="6"/>
  <c r="A1416" i="6"/>
  <c r="C1416" i="6"/>
  <c r="A1415" i="10"/>
  <c r="B1417" i="6"/>
  <c r="A1417" i="6"/>
  <c r="C1417" i="6"/>
  <c r="A1416" i="10"/>
  <c r="B1418" i="6"/>
  <c r="A1418" i="6"/>
  <c r="C1418" i="6"/>
  <c r="A1417" i="10"/>
  <c r="B1419" i="6"/>
  <c r="A1419" i="6"/>
  <c r="C1419" i="6"/>
  <c r="A1418" i="10"/>
  <c r="B1420" i="6"/>
  <c r="A1420" i="6"/>
  <c r="C1420" i="6"/>
  <c r="A1419" i="10"/>
  <c r="B1421" i="6"/>
  <c r="A1421" i="6"/>
  <c r="C1421" i="6"/>
  <c r="A1420" i="10"/>
  <c r="B1422" i="6"/>
  <c r="A1422" i="6"/>
  <c r="C1422" i="6"/>
  <c r="A1421" i="10"/>
  <c r="B1423" i="6"/>
  <c r="A1423" i="6"/>
  <c r="C1423" i="6"/>
  <c r="A1422" i="10"/>
  <c r="B1424" i="6"/>
  <c r="A1424" i="6"/>
  <c r="C1424" i="6"/>
  <c r="A1423" i="10"/>
  <c r="B1425" i="6"/>
  <c r="A1425" i="6"/>
  <c r="C1425" i="6"/>
  <c r="A1424" i="10"/>
  <c r="B1426" i="6"/>
  <c r="A1426" i="6"/>
  <c r="C1426" i="6"/>
  <c r="A1425" i="10"/>
  <c r="B1427" i="6"/>
  <c r="A1427" i="6"/>
  <c r="C1427" i="6"/>
  <c r="A1426" i="10"/>
  <c r="B1428" i="6"/>
  <c r="A1428" i="6"/>
  <c r="C1428" i="6"/>
  <c r="A1427" i="10"/>
  <c r="B1429" i="6"/>
  <c r="A1429" i="6"/>
  <c r="C1429" i="6"/>
  <c r="A1428" i="10"/>
  <c r="B1430" i="6"/>
  <c r="A1430" i="6"/>
  <c r="C1430" i="6"/>
  <c r="A1429" i="10"/>
  <c r="B1431" i="6"/>
  <c r="A1431" i="6"/>
  <c r="C1431" i="6"/>
  <c r="A1430" i="10"/>
  <c r="B1432" i="6"/>
  <c r="A1432" i="6"/>
  <c r="C1432" i="6"/>
  <c r="A1431" i="10"/>
  <c r="B1433" i="6"/>
  <c r="A1433" i="6"/>
  <c r="C1433" i="6"/>
  <c r="A1432" i="10"/>
  <c r="B1434" i="6"/>
  <c r="A1434" i="6"/>
  <c r="C1434" i="6"/>
  <c r="A1433" i="10"/>
  <c r="B1435" i="6"/>
  <c r="A1435" i="6"/>
  <c r="C1435" i="6"/>
  <c r="A1434" i="10"/>
  <c r="B1436" i="6"/>
  <c r="A1436" i="6"/>
  <c r="C1436" i="6"/>
  <c r="A1435" i="10"/>
  <c r="B1437" i="6"/>
  <c r="A1437" i="6"/>
  <c r="C1437" i="6"/>
  <c r="A1436" i="10"/>
  <c r="B1438" i="6"/>
  <c r="A1438" i="6"/>
  <c r="C1438" i="6"/>
  <c r="A1437" i="10"/>
  <c r="B1439" i="6"/>
  <c r="A1439" i="6"/>
  <c r="C1439" i="6"/>
  <c r="A1438" i="10"/>
  <c r="B1440" i="6"/>
  <c r="A1440" i="6"/>
  <c r="C1440" i="6"/>
  <c r="A1439" i="10"/>
  <c r="B1441" i="6"/>
  <c r="A1441" i="6"/>
  <c r="C1441" i="6"/>
  <c r="A1440" i="10"/>
  <c r="B1442" i="6"/>
  <c r="A1442" i="6"/>
  <c r="C1442" i="6"/>
  <c r="A1441" i="10"/>
  <c r="B1443" i="6"/>
  <c r="A1443" i="6"/>
  <c r="C1443" i="6"/>
  <c r="A1442" i="10"/>
  <c r="B1444" i="6"/>
  <c r="A1444" i="6"/>
  <c r="C1444" i="6"/>
  <c r="A1443" i="10"/>
  <c r="B1445" i="6"/>
  <c r="A1445" i="6"/>
  <c r="C1445" i="6"/>
  <c r="A1444" i="10"/>
  <c r="B1446" i="6"/>
  <c r="A1446" i="6"/>
  <c r="C1446" i="6"/>
  <c r="A1445" i="10"/>
  <c r="B1447" i="6"/>
  <c r="A1447" i="6"/>
  <c r="C1447" i="6"/>
  <c r="A1446" i="10"/>
  <c r="B1448" i="6"/>
  <c r="A1448" i="6"/>
  <c r="C1448" i="6"/>
  <c r="A1447" i="10"/>
  <c r="B1449" i="6"/>
  <c r="A1449" i="6"/>
  <c r="C1449" i="6"/>
  <c r="A1448" i="10"/>
  <c r="B1450" i="6"/>
  <c r="A1450" i="6"/>
  <c r="C1450" i="6"/>
  <c r="A1449" i="10"/>
  <c r="B1451" i="6"/>
  <c r="A1451" i="6"/>
  <c r="C1451" i="6"/>
  <c r="A1450" i="10"/>
  <c r="B1452" i="6"/>
  <c r="A1452" i="6"/>
  <c r="C1452" i="6"/>
  <c r="A1451" i="10"/>
  <c r="B1453" i="6"/>
  <c r="A1453" i="6"/>
  <c r="C1453" i="6"/>
  <c r="A1452" i="10"/>
  <c r="B1454" i="6"/>
  <c r="A1454" i="6"/>
  <c r="C1454" i="6"/>
  <c r="A1453" i="10"/>
  <c r="B1455" i="6"/>
  <c r="A1455" i="6"/>
  <c r="C1455" i="6"/>
  <c r="A1454" i="10"/>
  <c r="B1456" i="6"/>
  <c r="A1456" i="6"/>
  <c r="C1456" i="6"/>
  <c r="A1455" i="10"/>
  <c r="B1457" i="6"/>
  <c r="A1457" i="6"/>
  <c r="C1457" i="6"/>
  <c r="A1456" i="10"/>
  <c r="B1458" i="6"/>
  <c r="A1458" i="6"/>
  <c r="C1458" i="6"/>
  <c r="A1457" i="10"/>
  <c r="B1459" i="6"/>
  <c r="A1459" i="6"/>
  <c r="C1459" i="6"/>
  <c r="A1458" i="10"/>
  <c r="B1460" i="6"/>
  <c r="A1460" i="6"/>
  <c r="C1460" i="6"/>
  <c r="A1459" i="10"/>
  <c r="B1461" i="6"/>
  <c r="A1461" i="6"/>
  <c r="C1461" i="6"/>
  <c r="A1460" i="10"/>
  <c r="B1462" i="6"/>
  <c r="A1462" i="6"/>
  <c r="C1462" i="6"/>
  <c r="A1461" i="10"/>
  <c r="B1463" i="6"/>
  <c r="A1463" i="6"/>
  <c r="C1463" i="6"/>
  <c r="A1462" i="10"/>
  <c r="B1464" i="6"/>
  <c r="A1464" i="6"/>
  <c r="C1464" i="6"/>
  <c r="A1463" i="10"/>
  <c r="B1465" i="6"/>
  <c r="A1465" i="6"/>
  <c r="C1465" i="6"/>
  <c r="A1464" i="10"/>
  <c r="B1466" i="6"/>
  <c r="A1466" i="6"/>
  <c r="C1466" i="6"/>
  <c r="A1465" i="10"/>
  <c r="B1467" i="6"/>
  <c r="A1467" i="6"/>
  <c r="C1467" i="6"/>
  <c r="A1466" i="10"/>
  <c r="B1468" i="6"/>
  <c r="A1468" i="6"/>
  <c r="C1468" i="6"/>
  <c r="A1467" i="10"/>
  <c r="B1469" i="6"/>
  <c r="A1469" i="6"/>
  <c r="C1469" i="6"/>
  <c r="A1468" i="10"/>
  <c r="B1470" i="6"/>
  <c r="A1470" i="6"/>
  <c r="C1470" i="6"/>
  <c r="A1469" i="10"/>
  <c r="B1471" i="6"/>
  <c r="A1471" i="6"/>
  <c r="C1471" i="6"/>
  <c r="A1470" i="10"/>
  <c r="B1472" i="6"/>
  <c r="A1472" i="6"/>
  <c r="C1472" i="6"/>
  <c r="A1471" i="10"/>
  <c r="B1473" i="6"/>
  <c r="A1473" i="6"/>
  <c r="C1473" i="6"/>
  <c r="A1472" i="10"/>
  <c r="B1474" i="6"/>
  <c r="A1474" i="6"/>
  <c r="C1474" i="6"/>
  <c r="A1473" i="10"/>
  <c r="B1475" i="6"/>
  <c r="A1475" i="6"/>
  <c r="C1475" i="6"/>
  <c r="A1474" i="10"/>
  <c r="B1476" i="6"/>
  <c r="A1476" i="6"/>
  <c r="C1476" i="6"/>
  <c r="A1475" i="10"/>
  <c r="B1477" i="6"/>
  <c r="A1477" i="6"/>
  <c r="C1477" i="6"/>
  <c r="A1476" i="10"/>
  <c r="B1478" i="6"/>
  <c r="A1478" i="6"/>
  <c r="C1478" i="6"/>
  <c r="A1477" i="10"/>
  <c r="B1479" i="6"/>
  <c r="A1479" i="6"/>
  <c r="C1479" i="6"/>
  <c r="A1478" i="10"/>
  <c r="B1480" i="6"/>
  <c r="A1480" i="6"/>
  <c r="C1480" i="6"/>
  <c r="A1479" i="10"/>
  <c r="B1481" i="6"/>
  <c r="A1481" i="6"/>
  <c r="C1481" i="6"/>
  <c r="A1480" i="10"/>
  <c r="B1482" i="6"/>
  <c r="A1482" i="6"/>
  <c r="C1482" i="6"/>
  <c r="A1481" i="10"/>
  <c r="B1483" i="6"/>
  <c r="A1483" i="6"/>
  <c r="C1483" i="6"/>
  <c r="A1482" i="10"/>
  <c r="B1484" i="6"/>
  <c r="A1484" i="6"/>
  <c r="C1484" i="6"/>
  <c r="A1483" i="10"/>
  <c r="B1485" i="6"/>
  <c r="A1485" i="6"/>
  <c r="C1485" i="6"/>
  <c r="A1484" i="10"/>
  <c r="B1486" i="6"/>
  <c r="A1486" i="6"/>
  <c r="C1486" i="6"/>
  <c r="A1485" i="10"/>
  <c r="B1487" i="6"/>
  <c r="A1487" i="6"/>
  <c r="C1487" i="6"/>
  <c r="A1486" i="10"/>
  <c r="B1488" i="6"/>
  <c r="A1488" i="6"/>
  <c r="C1488" i="6"/>
  <c r="A1487" i="10"/>
  <c r="B1489" i="6"/>
  <c r="A1489" i="6"/>
  <c r="C1489" i="6"/>
  <c r="A1488" i="10"/>
  <c r="B1490" i="6"/>
  <c r="A1490" i="6"/>
  <c r="C1490" i="6"/>
  <c r="A1489" i="10"/>
  <c r="B1491" i="6"/>
  <c r="A1491" i="6"/>
  <c r="C1491" i="6"/>
  <c r="A1490" i="10"/>
  <c r="B1492" i="6"/>
  <c r="A1492" i="6"/>
  <c r="C1492" i="6"/>
  <c r="A1491" i="10"/>
  <c r="B1493" i="6"/>
  <c r="A1493" i="6"/>
  <c r="C1493" i="6"/>
  <c r="A1492" i="10"/>
  <c r="B1494" i="6"/>
  <c r="A1494" i="6"/>
  <c r="C1494" i="6"/>
  <c r="A1493" i="10"/>
  <c r="B1495" i="6"/>
  <c r="A1495" i="6"/>
  <c r="C1495" i="6"/>
  <c r="A1494" i="10"/>
  <c r="B1496" i="6"/>
  <c r="A1496" i="6"/>
  <c r="C1496" i="6"/>
  <c r="A1495" i="10"/>
  <c r="B1497" i="6"/>
  <c r="A1497" i="6"/>
  <c r="C1497" i="6"/>
  <c r="A1496" i="10"/>
  <c r="B1498" i="6"/>
  <c r="A1498" i="6"/>
  <c r="C1498" i="6"/>
  <c r="A1497" i="10"/>
  <c r="B1499" i="6"/>
  <c r="A1499" i="6"/>
  <c r="C1499" i="6"/>
  <c r="A1498" i="10"/>
  <c r="B1500" i="6"/>
  <c r="A1500" i="6"/>
  <c r="C1500" i="6"/>
  <c r="A1499" i="10"/>
  <c r="B1501" i="6"/>
  <c r="A1501" i="6"/>
  <c r="C1501" i="6"/>
  <c r="A1500" i="10"/>
  <c r="B1502" i="6"/>
  <c r="A1502" i="6"/>
  <c r="C1502" i="6"/>
  <c r="A1501" i="10"/>
  <c r="B1503" i="6"/>
  <c r="A1503" i="6"/>
  <c r="C1503" i="6"/>
  <c r="A1502" i="10"/>
  <c r="B1504" i="6"/>
  <c r="A1504" i="6"/>
  <c r="C1504" i="6"/>
  <c r="A1503" i="10"/>
  <c r="B1505" i="6"/>
  <c r="A1505" i="6"/>
  <c r="C1505" i="6"/>
  <c r="A1504" i="10"/>
  <c r="B1506" i="6"/>
  <c r="A1506" i="6"/>
  <c r="C1506" i="6"/>
  <c r="A1505" i="10"/>
  <c r="B1507" i="6"/>
  <c r="A1507" i="6"/>
  <c r="C1507" i="6"/>
  <c r="A1506" i="10"/>
  <c r="B1508" i="6"/>
  <c r="A1508" i="6"/>
  <c r="C1508" i="6"/>
  <c r="A1507" i="10"/>
  <c r="B1509" i="6"/>
  <c r="A1509" i="6"/>
  <c r="C1509" i="6"/>
  <c r="A1508" i="10"/>
  <c r="B1510" i="6"/>
  <c r="A1510" i="6"/>
  <c r="C1510" i="6"/>
  <c r="A1509" i="10"/>
  <c r="B1511" i="6"/>
  <c r="A1511" i="6"/>
  <c r="C1511" i="6"/>
  <c r="A1510" i="10"/>
  <c r="B1512" i="6"/>
  <c r="A1512" i="6"/>
  <c r="C1512" i="6"/>
  <c r="A1511" i="10"/>
  <c r="B1513" i="6"/>
  <c r="A1513" i="6"/>
  <c r="C1513" i="6"/>
  <c r="A1512" i="10"/>
  <c r="B1514" i="6"/>
  <c r="A1514" i="6"/>
  <c r="C1514" i="6"/>
  <c r="A1513" i="10"/>
  <c r="B1515" i="6"/>
  <c r="A1515" i="6"/>
  <c r="C1515" i="6"/>
  <c r="A1514" i="10"/>
  <c r="B1516" i="6"/>
  <c r="A1516" i="6"/>
  <c r="C1516" i="6"/>
  <c r="A1515" i="10"/>
  <c r="B1517" i="6"/>
  <c r="A1517" i="6"/>
  <c r="C1517" i="6"/>
  <c r="A1516" i="10"/>
  <c r="B1518" i="6"/>
  <c r="A1518" i="6"/>
  <c r="C1518" i="6"/>
  <c r="A1517" i="10"/>
  <c r="B1519" i="6"/>
  <c r="A1519" i="6"/>
  <c r="C1519" i="6"/>
  <c r="A1518" i="10"/>
  <c r="B1520" i="6"/>
  <c r="A1520" i="6"/>
  <c r="C1520" i="6"/>
  <c r="A1519" i="10"/>
  <c r="B1521" i="6"/>
  <c r="A1521" i="6"/>
  <c r="C1521" i="6"/>
  <c r="A1520" i="10"/>
  <c r="B1522" i="6"/>
  <c r="A1522" i="6"/>
  <c r="C1522" i="6"/>
  <c r="A1521" i="10"/>
  <c r="B1523" i="6"/>
  <c r="A1523" i="6"/>
  <c r="C1523" i="6"/>
  <c r="A1522" i="10"/>
  <c r="B1524" i="6"/>
  <c r="A1524" i="6"/>
  <c r="C1524" i="6"/>
  <c r="A1523" i="10"/>
  <c r="B1525" i="6"/>
  <c r="A1525" i="6"/>
  <c r="C1525" i="6"/>
  <c r="A1524" i="10"/>
  <c r="B1526" i="6"/>
  <c r="A1526" i="6"/>
  <c r="C1526" i="6"/>
  <c r="A1525" i="10"/>
  <c r="B1527" i="6"/>
  <c r="A1527" i="6"/>
  <c r="C1527" i="6"/>
  <c r="A1526" i="10"/>
  <c r="B1528" i="6"/>
  <c r="A1528" i="6"/>
  <c r="C1528" i="6"/>
  <c r="A1527" i="10"/>
  <c r="B1529" i="6"/>
  <c r="A1529" i="6"/>
  <c r="C1529" i="6"/>
  <c r="A1528" i="10"/>
  <c r="B1530" i="6"/>
  <c r="A1530" i="6"/>
  <c r="C1530" i="6"/>
  <c r="A1529" i="10"/>
  <c r="B1531" i="6"/>
  <c r="A1531" i="6"/>
  <c r="C1531" i="6"/>
  <c r="A1530" i="10"/>
  <c r="B1532" i="6"/>
  <c r="A1532" i="6"/>
  <c r="C1532" i="6"/>
  <c r="A1531" i="10"/>
  <c r="B1533" i="6"/>
  <c r="A1533" i="6"/>
  <c r="C1533" i="6"/>
  <c r="A1532" i="10"/>
  <c r="B1534" i="6"/>
  <c r="A1534" i="6"/>
  <c r="C1534" i="6"/>
  <c r="A1533" i="10"/>
  <c r="B1535" i="6"/>
  <c r="A1535" i="6"/>
  <c r="C1535" i="6"/>
  <c r="A1534" i="10"/>
  <c r="B1536" i="6"/>
  <c r="A1536" i="6"/>
  <c r="C1536" i="6"/>
  <c r="A1535" i="10"/>
  <c r="B1537" i="6"/>
  <c r="A1537" i="6"/>
  <c r="C1537" i="6"/>
  <c r="A1536" i="10"/>
  <c r="B1538" i="6"/>
  <c r="A1538" i="6"/>
  <c r="C1538" i="6"/>
  <c r="A1537" i="10"/>
  <c r="B1539" i="6"/>
  <c r="A1539" i="6"/>
  <c r="C1539" i="6"/>
  <c r="A1538" i="10"/>
  <c r="B1540" i="6"/>
  <c r="A1540" i="6"/>
  <c r="C1540" i="6"/>
  <c r="A1539" i="10"/>
  <c r="B1541" i="6"/>
  <c r="A1541" i="6"/>
  <c r="C1541" i="6"/>
  <c r="A1540" i="10"/>
  <c r="B1542" i="6"/>
  <c r="A1542" i="6"/>
  <c r="C1542" i="6"/>
  <c r="A1541" i="10"/>
  <c r="B1543" i="6"/>
  <c r="A1543" i="6"/>
  <c r="C1543" i="6"/>
  <c r="A1542" i="10"/>
  <c r="B1544" i="6"/>
  <c r="A1544" i="6"/>
  <c r="C1544" i="6"/>
  <c r="A1543" i="10"/>
  <c r="B1545" i="6"/>
  <c r="A1545" i="6"/>
  <c r="C1545" i="6"/>
  <c r="A1544" i="10"/>
  <c r="B1546" i="6"/>
  <c r="A1546" i="6"/>
  <c r="C1546" i="6"/>
  <c r="A1545" i="10"/>
  <c r="B1547" i="6"/>
  <c r="A1547" i="6"/>
  <c r="C1547" i="6"/>
  <c r="A1546" i="10"/>
  <c r="B1548" i="6"/>
  <c r="A1548" i="6"/>
  <c r="C1548" i="6"/>
  <c r="A1547" i="10"/>
  <c r="B1549" i="6"/>
  <c r="A1549" i="6"/>
  <c r="C1549" i="6"/>
  <c r="A1548" i="10"/>
  <c r="B1550" i="6"/>
  <c r="A1550" i="6"/>
  <c r="C1550" i="6"/>
  <c r="A1549" i="10"/>
  <c r="B1551" i="6"/>
  <c r="A1551" i="6"/>
  <c r="C1551" i="6"/>
  <c r="A1550" i="10"/>
  <c r="B1552" i="6"/>
  <c r="A1552" i="6"/>
  <c r="C1552" i="6"/>
  <c r="A1551" i="10"/>
  <c r="B1553" i="6"/>
  <c r="A1553" i="6"/>
  <c r="C1553" i="6"/>
  <c r="A1552" i="10"/>
  <c r="B1554" i="6"/>
  <c r="A1554" i="6"/>
  <c r="C1554" i="6"/>
  <c r="A1553" i="10"/>
  <c r="B1555" i="6"/>
  <c r="A1555" i="6"/>
  <c r="C1555" i="6"/>
  <c r="A1554" i="10"/>
  <c r="B1556" i="6"/>
  <c r="A1556" i="6"/>
  <c r="C1556" i="6"/>
  <c r="A1555" i="10"/>
  <c r="B1557" i="6"/>
  <c r="A1557" i="6"/>
  <c r="C1557" i="6"/>
  <c r="A1556" i="10"/>
  <c r="B1558" i="6"/>
  <c r="A1558" i="6"/>
  <c r="C1558" i="6"/>
  <c r="A1557" i="10"/>
  <c r="B1559" i="6"/>
  <c r="A1559" i="6"/>
  <c r="C1559" i="6"/>
  <c r="A1558" i="10"/>
  <c r="B1560" i="6"/>
  <c r="A1560" i="6"/>
  <c r="C1560" i="6"/>
  <c r="A1559" i="10"/>
  <c r="B1561" i="6"/>
  <c r="A1561" i="6"/>
  <c r="C1561" i="6"/>
  <c r="A1560" i="10"/>
  <c r="B1562" i="6"/>
  <c r="A1562" i="6"/>
  <c r="C1562" i="6"/>
  <c r="A1561" i="10"/>
  <c r="B1563" i="6"/>
  <c r="A1563" i="6"/>
  <c r="C1563" i="6"/>
  <c r="A1562" i="10"/>
  <c r="B1564" i="6"/>
  <c r="A1564" i="6"/>
  <c r="C1564" i="6"/>
  <c r="A1563" i="10"/>
  <c r="B1565" i="6"/>
  <c r="A1565" i="6"/>
  <c r="C1565" i="6"/>
  <c r="A1564" i="10"/>
  <c r="B1566" i="6"/>
  <c r="A1566" i="6"/>
  <c r="C1566" i="6"/>
  <c r="A1565" i="10"/>
  <c r="B1567" i="6"/>
  <c r="A1567" i="6"/>
  <c r="C1567" i="6"/>
  <c r="A1566" i="10"/>
  <c r="B1568" i="6"/>
  <c r="A1568" i="6"/>
  <c r="C1568" i="6"/>
  <c r="A1567" i="10"/>
  <c r="B1569" i="6"/>
  <c r="A1569" i="6"/>
  <c r="C1569" i="6"/>
  <c r="A1568" i="10"/>
  <c r="B1570" i="6"/>
  <c r="A1570" i="6"/>
  <c r="C1570" i="6"/>
  <c r="A1569" i="10"/>
  <c r="B1571" i="6"/>
  <c r="A1571" i="6"/>
  <c r="C1571" i="6"/>
  <c r="A1570" i="10"/>
  <c r="B1572" i="6"/>
  <c r="A1572" i="6"/>
  <c r="C1572" i="6"/>
  <c r="A1571" i="10"/>
  <c r="B1573" i="6"/>
  <c r="A1573" i="6"/>
  <c r="C1573" i="6"/>
  <c r="A1572" i="10"/>
  <c r="B1574" i="6"/>
  <c r="A1574" i="6"/>
  <c r="C1574" i="6"/>
  <c r="A1573" i="10"/>
  <c r="B1575" i="6"/>
  <c r="A1575" i="6"/>
  <c r="C1575" i="6"/>
  <c r="A1574" i="10"/>
  <c r="B1576" i="6"/>
  <c r="A1576" i="6"/>
  <c r="C1576" i="6"/>
  <c r="A1575" i="10"/>
  <c r="B1577" i="6"/>
  <c r="A1577" i="6"/>
  <c r="C1577" i="6"/>
  <c r="A1576" i="10"/>
  <c r="B1578" i="6"/>
  <c r="A1578" i="6"/>
  <c r="C1578" i="6"/>
  <c r="A1577" i="10"/>
  <c r="B1579" i="6"/>
  <c r="A1579" i="6"/>
  <c r="C1579" i="6"/>
  <c r="A1578" i="10"/>
  <c r="B1580" i="6"/>
  <c r="A1580" i="6"/>
  <c r="C1580" i="6"/>
  <c r="A1579" i="10"/>
  <c r="B1581" i="6"/>
  <c r="A1581" i="6"/>
  <c r="C1581" i="6"/>
  <c r="A1580" i="10"/>
  <c r="B1582" i="6"/>
  <c r="A1582" i="6"/>
  <c r="C1582" i="6"/>
  <c r="A1581" i="10"/>
  <c r="B1583" i="6"/>
  <c r="A1583" i="6"/>
  <c r="C1583" i="6"/>
  <c r="A1582" i="10"/>
  <c r="B1584" i="6"/>
  <c r="A1584" i="6"/>
  <c r="C1584" i="6"/>
  <c r="A1583" i="10"/>
  <c r="B1585" i="6"/>
  <c r="A1585" i="6"/>
  <c r="C1585" i="6"/>
  <c r="A1584" i="10"/>
  <c r="B1586" i="6"/>
  <c r="A1586" i="6"/>
  <c r="C1586" i="6"/>
  <c r="A1585" i="10"/>
  <c r="B1587" i="6"/>
  <c r="A1587" i="6"/>
  <c r="C1587" i="6"/>
  <c r="A1586" i="10"/>
  <c r="B1588" i="6"/>
  <c r="A1588" i="6"/>
  <c r="C1588" i="6"/>
  <c r="A1587" i="10"/>
  <c r="B1589" i="6"/>
  <c r="A1589" i="6"/>
  <c r="C1589" i="6"/>
  <c r="A1588" i="10"/>
  <c r="B1590" i="6"/>
  <c r="A1590" i="6"/>
  <c r="C1590" i="6"/>
  <c r="A1589" i="10"/>
  <c r="B1591" i="6"/>
  <c r="A1591" i="6"/>
  <c r="C1591" i="6"/>
  <c r="A1590" i="10"/>
  <c r="B1592" i="6"/>
  <c r="A1592" i="6"/>
  <c r="C1592" i="6"/>
  <c r="A1591" i="10"/>
  <c r="B1593" i="6"/>
  <c r="A1593" i="6"/>
  <c r="C1593" i="6"/>
  <c r="A1592" i="10"/>
  <c r="B1594" i="6"/>
  <c r="A1594" i="6"/>
  <c r="C1594" i="6"/>
  <c r="A1593" i="10"/>
  <c r="B1595" i="6"/>
  <c r="A1595" i="6"/>
  <c r="C1595" i="6"/>
  <c r="A1594" i="10"/>
  <c r="B1596" i="6"/>
  <c r="A1596" i="6"/>
  <c r="C1596" i="6"/>
  <c r="A1595" i="10"/>
  <c r="B1597" i="6"/>
  <c r="A1597" i="6"/>
  <c r="C1597" i="6"/>
  <c r="A1596" i="10"/>
  <c r="B1598" i="6"/>
  <c r="A1598" i="6"/>
  <c r="C1598" i="6"/>
  <c r="A1597" i="10"/>
  <c r="B1599" i="6"/>
  <c r="A1599" i="6"/>
  <c r="C1599" i="6"/>
  <c r="A1598" i="10"/>
  <c r="B1600" i="6"/>
  <c r="A1600" i="6"/>
  <c r="C1600" i="6"/>
  <c r="A1599" i="10"/>
  <c r="B1601" i="6"/>
  <c r="A1601" i="6"/>
  <c r="C1601" i="6"/>
  <c r="A1600" i="10"/>
  <c r="B1602" i="6"/>
  <c r="A1602" i="6"/>
  <c r="C1602" i="6"/>
  <c r="A1601" i="10"/>
  <c r="B1603" i="6"/>
  <c r="A1603" i="6"/>
  <c r="C1603" i="6"/>
  <c r="A1602" i="10"/>
  <c r="B1604" i="6"/>
  <c r="A1604" i="6"/>
  <c r="C1604" i="6"/>
  <c r="A1603" i="10"/>
  <c r="B1605" i="6"/>
  <c r="A1605" i="6"/>
  <c r="C1605" i="6"/>
  <c r="A1604" i="10"/>
  <c r="B1606" i="6"/>
  <c r="A1606" i="6"/>
  <c r="C1606" i="6"/>
  <c r="A1605" i="10"/>
  <c r="B1607" i="6"/>
  <c r="A1607" i="6"/>
  <c r="C1607" i="6"/>
  <c r="A1606" i="10"/>
  <c r="B1608" i="6"/>
  <c r="A1608" i="6"/>
  <c r="C1608" i="6"/>
  <c r="A1607" i="10"/>
  <c r="B1609" i="6"/>
  <c r="A1609" i="6"/>
  <c r="C1609" i="6"/>
  <c r="A1608" i="10"/>
  <c r="B1610" i="6"/>
  <c r="A1610" i="6"/>
  <c r="C1610" i="6"/>
  <c r="A1609" i="10"/>
  <c r="B1611" i="6"/>
  <c r="A1611" i="6"/>
  <c r="C1611" i="6"/>
  <c r="A1610" i="10"/>
  <c r="B1612" i="6"/>
  <c r="A1612" i="6"/>
  <c r="C1612" i="6"/>
  <c r="A1611" i="10"/>
  <c r="B1613" i="6"/>
  <c r="A1613" i="6"/>
  <c r="C1613" i="6"/>
  <c r="A1612" i="10"/>
  <c r="B1614" i="6"/>
  <c r="A1614" i="6"/>
  <c r="C1614" i="6"/>
  <c r="A1613" i="10"/>
  <c r="B1615" i="6"/>
  <c r="A1615" i="6"/>
  <c r="C1615" i="6"/>
  <c r="A1614" i="10"/>
  <c r="B1616" i="6"/>
  <c r="A1616" i="6"/>
  <c r="C1616" i="6"/>
  <c r="A1615" i="10"/>
  <c r="B1617" i="6"/>
  <c r="A1617" i="6"/>
  <c r="C1617" i="6"/>
  <c r="A1616" i="10"/>
  <c r="B1618" i="6"/>
  <c r="A1618" i="6"/>
  <c r="C1618" i="6"/>
  <c r="A1617" i="10"/>
  <c r="B1619" i="6"/>
  <c r="A1619" i="6"/>
  <c r="C1619" i="6"/>
  <c r="A1618" i="10"/>
  <c r="B1620" i="6"/>
  <c r="A1620" i="6"/>
  <c r="C1620" i="6"/>
  <c r="A1619" i="10"/>
  <c r="B1621" i="6"/>
  <c r="A1621" i="6"/>
  <c r="C1621" i="6"/>
  <c r="A1620" i="10"/>
  <c r="B1622" i="6"/>
  <c r="A1622" i="6"/>
  <c r="C1622" i="6"/>
  <c r="A1621" i="10"/>
  <c r="B1623" i="6"/>
  <c r="A1623" i="6"/>
  <c r="C1623" i="6"/>
  <c r="A1622" i="10"/>
  <c r="B1624" i="6"/>
  <c r="A1624" i="6"/>
  <c r="C1624" i="6"/>
  <c r="A1623" i="10"/>
  <c r="B1625" i="6"/>
  <c r="A1625" i="6"/>
  <c r="C1625" i="6"/>
  <c r="A1624" i="10"/>
  <c r="B1626" i="6"/>
  <c r="A1626" i="6"/>
  <c r="C1626" i="6"/>
  <c r="A1625" i="10"/>
  <c r="B1627" i="6"/>
  <c r="A1627" i="6"/>
  <c r="C1627" i="6"/>
  <c r="A1626" i="10"/>
  <c r="B1628" i="6"/>
  <c r="A1628" i="6"/>
  <c r="C1628" i="6"/>
  <c r="A1627" i="10"/>
  <c r="B1629" i="6"/>
  <c r="A1629" i="6"/>
  <c r="C1629" i="6"/>
  <c r="A1628" i="10"/>
  <c r="B1630" i="6"/>
  <c r="A1630" i="6"/>
  <c r="C1630" i="6"/>
  <c r="A1629" i="10"/>
  <c r="B1631" i="6"/>
  <c r="A1631" i="6"/>
  <c r="C1631" i="6"/>
  <c r="A1630" i="10"/>
  <c r="B1632" i="6"/>
  <c r="A1632" i="6"/>
  <c r="C1632" i="6"/>
  <c r="A1631" i="10"/>
  <c r="B1633" i="6"/>
  <c r="A1633" i="6"/>
  <c r="C1633" i="6"/>
  <c r="A1632" i="10"/>
  <c r="B1634" i="6"/>
  <c r="A1634" i="6"/>
  <c r="C1634" i="6"/>
  <c r="A1633" i="10"/>
  <c r="B1635" i="6"/>
  <c r="A1635" i="6"/>
  <c r="C1635" i="6"/>
  <c r="A1634" i="10"/>
  <c r="B1636" i="6"/>
  <c r="A1636" i="6"/>
  <c r="C1636" i="6"/>
  <c r="A1635" i="10"/>
  <c r="B1637" i="6"/>
  <c r="A1637" i="6"/>
  <c r="C1637" i="6"/>
  <c r="A1636" i="10"/>
  <c r="B1638" i="6"/>
  <c r="A1638" i="6"/>
  <c r="C1638" i="6"/>
  <c r="A1637" i="10"/>
  <c r="B1639" i="6"/>
  <c r="A1639" i="6"/>
  <c r="C1639" i="6"/>
  <c r="A1638" i="10"/>
  <c r="B1640" i="6"/>
  <c r="A1640" i="6"/>
  <c r="C1640" i="6"/>
  <c r="A1639" i="10"/>
  <c r="B1641" i="6"/>
  <c r="A1641" i="6"/>
  <c r="C1641" i="6"/>
  <c r="A1640" i="10"/>
  <c r="B1642" i="6"/>
  <c r="A1642" i="6"/>
  <c r="C1642" i="6"/>
  <c r="A1641" i="10"/>
  <c r="B1643" i="6"/>
  <c r="A1643" i="6"/>
  <c r="C1643" i="6"/>
  <c r="A1642" i="10"/>
  <c r="B1644" i="6"/>
  <c r="A1644" i="6"/>
  <c r="C1644" i="6"/>
  <c r="A1643" i="10"/>
  <c r="B1645" i="6"/>
  <c r="A1645" i="6"/>
  <c r="C1645" i="6"/>
  <c r="A1644" i="10"/>
  <c r="B1646" i="6"/>
  <c r="A1646" i="6"/>
  <c r="C1646" i="6"/>
  <c r="A1645" i="10"/>
  <c r="B1647" i="6"/>
  <c r="A1647" i="6"/>
  <c r="C1647" i="6"/>
  <c r="A1646" i="10"/>
  <c r="B1648" i="6"/>
  <c r="A1648" i="6"/>
  <c r="C1648" i="6"/>
  <c r="A1647" i="10"/>
  <c r="B1649" i="6"/>
  <c r="A1649" i="6"/>
  <c r="C1649" i="6"/>
  <c r="A1648" i="10"/>
  <c r="B1650" i="6"/>
  <c r="A1650" i="6"/>
  <c r="C1650" i="6"/>
  <c r="A1649" i="10"/>
  <c r="B1651" i="6"/>
  <c r="A1651" i="6"/>
  <c r="C1651" i="6"/>
  <c r="A1650" i="10"/>
  <c r="B1652" i="6"/>
  <c r="A1652" i="6"/>
  <c r="C1652" i="6"/>
  <c r="A1651" i="10"/>
  <c r="B1653" i="6"/>
  <c r="A1653" i="6"/>
  <c r="C1653" i="6"/>
  <c r="A1652" i="10"/>
  <c r="B1654" i="6"/>
  <c r="A1654" i="6"/>
  <c r="C1654" i="6"/>
  <c r="A1653" i="10"/>
  <c r="B1655" i="6"/>
  <c r="A1655" i="6"/>
  <c r="C1655" i="6"/>
  <c r="A1654" i="10"/>
  <c r="B1656" i="6"/>
  <c r="A1656" i="6"/>
  <c r="C1656" i="6"/>
  <c r="A1655" i="10"/>
  <c r="B1657" i="6"/>
  <c r="A1657" i="6"/>
  <c r="C1657" i="6"/>
  <c r="A1656" i="10"/>
  <c r="B1658" i="6"/>
  <c r="A1658" i="6"/>
  <c r="C1658" i="6"/>
  <c r="A1657" i="10"/>
  <c r="B1659" i="6"/>
  <c r="A1659" i="6"/>
  <c r="C1659" i="6"/>
  <c r="A1658" i="10"/>
  <c r="B1660" i="6"/>
  <c r="A1660" i="6"/>
  <c r="C1660" i="6"/>
  <c r="A1659" i="10"/>
  <c r="B1661" i="6"/>
  <c r="A1661" i="6"/>
  <c r="C1661" i="6"/>
  <c r="A1660" i="10"/>
  <c r="B1662" i="6"/>
  <c r="A1662" i="6"/>
  <c r="C1662" i="6"/>
  <c r="A1661" i="10"/>
  <c r="B1663" i="6"/>
  <c r="A1663" i="6"/>
  <c r="C1663" i="6"/>
  <c r="A1662" i="10"/>
  <c r="B1664" i="6"/>
  <c r="A1664" i="6"/>
  <c r="C1664" i="6"/>
  <c r="A1663" i="10"/>
  <c r="B1665" i="6"/>
  <c r="A1665" i="6"/>
  <c r="C1665" i="6"/>
  <c r="A1664" i="10"/>
  <c r="B1666" i="6"/>
  <c r="A1666" i="6"/>
  <c r="C1666" i="6"/>
  <c r="A1665" i="10"/>
  <c r="B1667" i="6"/>
  <c r="A1667" i="6"/>
  <c r="C1667" i="6"/>
  <c r="A1666" i="10"/>
  <c r="B1668" i="6"/>
  <c r="A1668" i="6"/>
  <c r="C1668" i="6"/>
  <c r="A1667" i="10"/>
  <c r="B1669" i="6"/>
  <c r="A1669" i="6"/>
  <c r="C1669" i="6"/>
  <c r="A1668" i="10"/>
  <c r="B1670" i="6"/>
  <c r="A1670" i="6"/>
  <c r="C1670" i="6"/>
  <c r="A1669" i="10"/>
  <c r="B1671" i="6"/>
  <c r="A1671" i="6"/>
  <c r="C1671" i="6"/>
  <c r="A1670" i="10"/>
  <c r="B1672" i="6"/>
  <c r="A1672" i="6"/>
  <c r="C1672" i="6"/>
  <c r="A1671" i="10"/>
  <c r="B1673" i="6"/>
  <c r="A1673" i="6"/>
  <c r="C1673" i="6"/>
  <c r="A1672" i="10"/>
  <c r="B1674" i="6"/>
  <c r="A1674" i="6"/>
  <c r="C1674" i="6"/>
  <c r="A1673" i="10"/>
  <c r="B1675" i="6"/>
  <c r="A1675" i="6"/>
  <c r="C1675" i="6"/>
  <c r="A1674" i="10"/>
  <c r="B1676" i="6"/>
  <c r="A1676" i="6"/>
  <c r="C1676" i="6"/>
  <c r="A1675" i="10"/>
  <c r="B1677" i="6"/>
  <c r="A1677" i="6"/>
  <c r="C1677" i="6"/>
  <c r="A1676" i="10"/>
  <c r="B1678" i="6"/>
  <c r="A1678" i="6"/>
  <c r="C1678" i="6"/>
  <c r="A1677" i="10"/>
  <c r="B1679" i="6"/>
  <c r="A1679" i="6"/>
  <c r="C1679" i="6"/>
  <c r="A1678" i="10"/>
  <c r="B1680" i="6"/>
  <c r="A1680" i="6"/>
  <c r="C1680" i="6"/>
  <c r="A1679" i="10"/>
  <c r="B1681" i="6"/>
  <c r="A1681" i="6"/>
  <c r="C1681" i="6"/>
  <c r="A1680" i="10"/>
  <c r="B1682" i="6"/>
  <c r="A1682" i="6"/>
  <c r="C1682" i="6"/>
  <c r="A1681" i="10"/>
  <c r="B1683" i="6"/>
  <c r="A1683" i="6"/>
  <c r="C1683" i="6"/>
  <c r="A1682" i="10"/>
  <c r="B1684" i="6"/>
  <c r="A1684" i="6"/>
  <c r="C1684" i="6"/>
  <c r="A1683" i="10"/>
  <c r="B1685" i="6"/>
  <c r="A1685" i="6"/>
  <c r="C1685" i="6"/>
  <c r="A1684" i="10"/>
  <c r="B1686" i="6"/>
  <c r="A1686" i="6"/>
  <c r="C1686" i="6"/>
  <c r="A1685" i="10"/>
  <c r="B1687" i="6"/>
  <c r="A1687" i="6"/>
  <c r="C1687" i="6"/>
  <c r="A1686" i="10"/>
  <c r="B1688" i="6"/>
  <c r="A1688" i="6"/>
  <c r="C1688" i="6"/>
  <c r="A1687" i="10"/>
  <c r="B1689" i="6"/>
  <c r="A1689" i="6"/>
  <c r="C1689" i="6"/>
  <c r="A1688" i="10"/>
  <c r="B1690" i="6"/>
  <c r="A1690" i="6"/>
  <c r="C1690" i="6"/>
  <c r="A1689" i="10"/>
  <c r="B1691" i="6"/>
  <c r="A1691" i="6"/>
  <c r="C1691" i="6"/>
  <c r="A1690" i="10"/>
  <c r="B1692" i="6"/>
  <c r="A1692" i="6"/>
  <c r="C1692" i="6"/>
  <c r="A1691" i="10"/>
  <c r="B1693" i="6"/>
  <c r="A1693" i="6"/>
  <c r="C1693" i="6"/>
  <c r="A1692" i="10"/>
  <c r="B1694" i="6"/>
  <c r="A1694" i="6"/>
  <c r="C1694" i="6"/>
  <c r="A1693" i="10"/>
  <c r="B1695" i="6"/>
  <c r="A1695" i="6"/>
  <c r="C1695" i="6"/>
  <c r="A1694" i="10"/>
  <c r="B1696" i="6"/>
  <c r="A1696" i="6"/>
  <c r="C1696" i="6"/>
  <c r="A1695" i="10"/>
  <c r="B1697" i="6"/>
  <c r="A1697" i="6"/>
  <c r="C1697" i="6"/>
  <c r="A1696" i="10"/>
  <c r="B1698" i="6"/>
  <c r="A1698" i="6"/>
  <c r="C1698" i="6"/>
  <c r="A1697" i="10"/>
  <c r="B1699" i="6"/>
  <c r="A1699" i="6"/>
  <c r="C1699" i="6"/>
  <c r="A1698" i="10"/>
  <c r="B1700" i="6"/>
  <c r="A1700" i="6"/>
  <c r="C1700" i="6"/>
  <c r="A1699" i="10"/>
  <c r="B1701" i="6"/>
  <c r="A1701" i="6"/>
  <c r="C1701" i="6"/>
  <c r="A1700" i="10"/>
  <c r="B1702" i="6"/>
  <c r="A1702" i="6"/>
  <c r="C1702" i="6"/>
  <c r="A1701" i="10"/>
  <c r="B1703" i="6"/>
  <c r="A1703" i="6"/>
  <c r="C1703" i="6"/>
  <c r="A1702" i="10"/>
  <c r="B1704" i="6"/>
  <c r="A1704" i="6"/>
  <c r="C1704" i="6"/>
  <c r="A1703" i="10"/>
  <c r="B1705" i="6"/>
  <c r="A1705" i="6"/>
  <c r="C1705" i="6"/>
  <c r="A1704" i="10"/>
  <c r="B1706" i="6"/>
  <c r="A1706" i="6"/>
  <c r="C1706" i="6"/>
  <c r="A1705" i="10"/>
  <c r="B1707" i="6"/>
  <c r="A1707" i="6"/>
  <c r="C1707" i="6"/>
  <c r="A1706" i="10"/>
  <c r="B1708" i="6"/>
  <c r="A1708" i="6"/>
  <c r="C1708" i="6"/>
  <c r="A1707" i="10"/>
  <c r="B1709" i="6"/>
  <c r="A1709" i="6"/>
  <c r="C1709" i="6"/>
  <c r="A1708" i="10"/>
  <c r="B1710" i="6"/>
  <c r="A1710" i="6"/>
  <c r="C1710" i="6"/>
  <c r="A1709" i="10"/>
  <c r="B1711" i="6"/>
  <c r="A1711" i="6"/>
  <c r="C1711" i="6"/>
  <c r="A1710" i="10"/>
  <c r="B1712" i="6"/>
  <c r="A1712" i="6"/>
  <c r="C1712" i="6"/>
  <c r="A1711" i="10"/>
  <c r="B1713" i="6"/>
  <c r="A1713" i="6"/>
  <c r="C1713" i="6"/>
  <c r="A1712" i="10"/>
  <c r="B1714" i="6"/>
  <c r="A1714" i="6"/>
  <c r="C1714" i="6"/>
  <c r="A1713" i="10"/>
  <c r="B1715" i="6"/>
  <c r="A1715" i="6"/>
  <c r="C1715" i="6"/>
  <c r="A1714" i="10"/>
  <c r="B1716" i="6"/>
  <c r="A1716" i="6"/>
  <c r="C1716" i="6"/>
  <c r="A1715" i="10"/>
  <c r="B1717" i="6"/>
  <c r="A1717" i="6"/>
  <c r="C1717" i="6"/>
  <c r="A1716" i="10"/>
  <c r="B1718" i="6"/>
  <c r="A1718" i="6"/>
  <c r="C1718" i="6"/>
  <c r="A1717" i="10"/>
  <c r="B1719" i="6"/>
  <c r="A1719" i="6"/>
  <c r="C1719" i="6"/>
  <c r="A1718" i="10"/>
  <c r="B1720" i="6"/>
  <c r="A1720" i="6"/>
  <c r="C1720" i="6"/>
  <c r="A1719" i="10"/>
  <c r="B1721" i="6"/>
  <c r="A1721" i="6"/>
  <c r="C1721" i="6"/>
  <c r="A1720" i="10"/>
  <c r="B1722" i="6"/>
  <c r="A1722" i="6"/>
  <c r="C1722" i="6"/>
  <c r="A1721" i="10"/>
  <c r="B1723" i="6"/>
  <c r="A1723" i="6"/>
  <c r="C1723" i="6"/>
  <c r="A1722" i="10"/>
  <c r="B1724" i="6"/>
  <c r="A1724" i="6"/>
  <c r="C1724" i="6"/>
  <c r="A1723" i="10"/>
  <c r="B1725" i="6"/>
  <c r="A1725" i="6"/>
  <c r="C1725" i="6"/>
  <c r="A1724" i="10"/>
  <c r="B1726" i="6"/>
  <c r="A1726" i="6"/>
  <c r="C1726" i="6"/>
  <c r="A1725" i="10"/>
  <c r="B1727" i="6"/>
  <c r="A1727" i="6"/>
  <c r="C1727" i="6"/>
  <c r="A1726" i="10"/>
  <c r="B1728" i="6"/>
  <c r="A1728" i="6"/>
  <c r="C1728" i="6"/>
  <c r="A1727" i="10"/>
  <c r="B1729" i="6"/>
  <c r="A1729" i="6"/>
  <c r="C1729" i="6"/>
  <c r="A1728" i="10"/>
  <c r="B1730" i="6"/>
  <c r="A1730" i="6"/>
  <c r="C1730" i="6"/>
  <c r="A1729" i="10"/>
  <c r="B1731" i="6"/>
  <c r="A1731" i="6"/>
  <c r="C1731" i="6"/>
  <c r="A1730" i="10"/>
  <c r="B1732" i="6"/>
  <c r="A1732" i="6"/>
  <c r="C1732" i="6"/>
  <c r="A1731" i="10"/>
  <c r="B1733" i="6"/>
  <c r="A1733" i="6"/>
  <c r="C1733" i="6"/>
  <c r="A1732" i="10"/>
  <c r="B1734" i="6"/>
  <c r="A1734" i="6"/>
  <c r="C1734" i="6"/>
  <c r="A1733" i="10"/>
  <c r="B1735" i="6"/>
  <c r="A1735" i="6"/>
  <c r="C1735" i="6"/>
  <c r="A1734" i="10"/>
  <c r="B1736" i="6"/>
  <c r="A1736" i="6"/>
  <c r="C1736" i="6"/>
  <c r="A1735" i="10"/>
  <c r="B1737" i="6"/>
  <c r="A1737" i="6"/>
  <c r="C1737" i="6"/>
  <c r="A1736" i="10"/>
  <c r="B1738" i="6"/>
  <c r="A1738" i="6"/>
  <c r="C1738" i="6"/>
  <c r="A1737" i="10"/>
  <c r="B1739" i="6"/>
  <c r="A1739" i="6"/>
  <c r="C1739" i="6"/>
  <c r="A1738" i="10"/>
  <c r="B1740" i="6"/>
  <c r="A1740" i="6"/>
  <c r="C1740" i="6"/>
  <c r="A1739" i="10"/>
  <c r="B1741" i="6"/>
  <c r="A1741" i="6"/>
  <c r="C1741" i="6"/>
  <c r="A1740" i="10"/>
  <c r="B1742" i="6"/>
  <c r="A1742" i="6"/>
  <c r="C1742" i="6"/>
  <c r="A1741" i="10"/>
  <c r="B1743" i="6"/>
  <c r="A1743" i="6"/>
  <c r="C1743" i="6"/>
  <c r="A1742" i="10"/>
  <c r="B1744" i="6"/>
  <c r="A1744" i="6"/>
  <c r="C1744" i="6"/>
  <c r="A1743" i="10"/>
  <c r="B1745" i="6"/>
  <c r="A1745" i="6"/>
  <c r="C1745" i="6"/>
  <c r="A1744" i="10"/>
  <c r="B1746" i="6"/>
  <c r="A1746" i="6"/>
  <c r="C1746" i="6"/>
  <c r="A1745" i="10"/>
  <c r="B1747" i="6"/>
  <c r="A1747" i="6"/>
  <c r="C1747" i="6"/>
  <c r="A1746" i="10"/>
  <c r="B1748" i="6"/>
  <c r="A1748" i="6"/>
  <c r="C1748" i="6"/>
  <c r="A1747" i="10"/>
  <c r="B1749" i="6"/>
  <c r="A1749" i="6"/>
  <c r="C1749" i="6"/>
  <c r="A1748" i="10"/>
  <c r="B1750" i="6"/>
  <c r="A1750" i="6"/>
  <c r="C1750" i="6"/>
  <c r="A1749" i="10"/>
  <c r="B1751" i="6"/>
  <c r="A1751" i="6"/>
  <c r="C1751" i="6"/>
  <c r="A1750" i="10"/>
  <c r="B1752" i="6"/>
  <c r="A1752" i="6"/>
  <c r="C1752" i="6"/>
  <c r="A1751" i="10"/>
  <c r="B1753" i="6"/>
  <c r="A1753" i="6"/>
  <c r="C1753" i="6"/>
  <c r="A1752" i="10"/>
  <c r="B1754" i="6"/>
  <c r="A1754" i="6"/>
  <c r="C1754" i="6"/>
  <c r="A1753" i="10"/>
  <c r="B1755" i="6"/>
  <c r="A1755" i="6"/>
  <c r="C1755" i="6"/>
  <c r="A1754" i="10"/>
  <c r="B1756" i="6"/>
  <c r="A1756" i="6"/>
  <c r="C1756" i="6"/>
  <c r="A1755" i="10"/>
  <c r="B1757" i="6"/>
  <c r="A1757" i="6"/>
  <c r="C1757" i="6"/>
  <c r="A1756" i="10"/>
  <c r="B1758" i="6"/>
  <c r="A1758" i="6"/>
  <c r="C1758" i="6"/>
  <c r="A1757" i="10"/>
  <c r="B1759" i="6"/>
  <c r="A1759" i="6"/>
  <c r="C1759" i="6"/>
  <c r="A1758" i="10"/>
  <c r="B1760" i="6"/>
  <c r="A1760" i="6"/>
  <c r="C1760" i="6"/>
  <c r="A1759" i="10"/>
  <c r="B1761" i="6"/>
  <c r="A1761" i="6"/>
  <c r="C1761" i="6"/>
  <c r="A1760" i="10"/>
  <c r="B1762" i="6"/>
  <c r="A1762" i="6"/>
  <c r="C1762" i="6"/>
  <c r="A1761" i="10"/>
  <c r="B1763" i="6"/>
  <c r="A1763" i="6"/>
  <c r="C1763" i="6"/>
  <c r="A1762" i="10"/>
  <c r="B1764" i="6"/>
  <c r="A1764" i="6"/>
  <c r="C1764" i="6"/>
  <c r="A1763" i="10"/>
  <c r="B1765" i="6"/>
  <c r="A1765" i="6"/>
  <c r="C1765" i="6"/>
  <c r="A1764" i="10"/>
  <c r="B1766" i="6"/>
  <c r="A1766" i="6"/>
  <c r="C1766" i="6"/>
  <c r="A1765" i="10"/>
  <c r="B1767" i="6"/>
  <c r="A1767" i="6"/>
  <c r="C1767" i="6"/>
  <c r="A1766" i="10"/>
  <c r="B1768" i="6"/>
  <c r="A1768" i="6"/>
  <c r="C1768" i="6"/>
  <c r="A1767" i="10"/>
  <c r="B1769" i="6"/>
  <c r="A1769" i="6"/>
  <c r="C1769" i="6"/>
  <c r="A1768" i="10"/>
  <c r="B1770" i="6"/>
  <c r="A1770" i="6"/>
  <c r="C1770" i="6"/>
  <c r="A1769" i="10"/>
  <c r="B1771" i="6"/>
  <c r="A1771" i="6"/>
  <c r="C1771" i="6"/>
  <c r="A1770" i="10"/>
  <c r="B1772" i="6"/>
  <c r="A1772" i="6"/>
  <c r="C1772" i="6"/>
  <c r="A1771" i="10"/>
  <c r="B1773" i="6"/>
  <c r="A1773" i="6"/>
  <c r="C1773" i="6"/>
  <c r="A1772" i="10"/>
  <c r="B1774" i="6"/>
  <c r="A1774" i="6"/>
  <c r="C1774" i="6"/>
  <c r="A1773" i="10"/>
  <c r="B1775" i="6"/>
  <c r="A1775" i="6"/>
  <c r="C1775" i="6"/>
  <c r="A1774" i="10"/>
  <c r="B1776" i="6"/>
  <c r="A1776" i="6"/>
  <c r="C1776" i="6"/>
  <c r="A1775" i="10"/>
  <c r="B1777" i="6"/>
  <c r="A1777" i="6"/>
  <c r="C1777" i="6"/>
  <c r="A1776" i="10"/>
  <c r="B1778" i="6"/>
  <c r="A1778" i="6"/>
  <c r="C1778" i="6"/>
  <c r="A1777" i="10"/>
  <c r="B1779" i="6"/>
  <c r="A1779" i="6"/>
  <c r="C1779" i="6"/>
  <c r="A1778" i="10"/>
  <c r="B1780" i="6"/>
  <c r="A1780" i="6"/>
  <c r="C1780" i="6"/>
  <c r="A1779" i="10"/>
  <c r="B1781" i="6"/>
  <c r="A1781" i="6"/>
  <c r="C1781" i="6"/>
  <c r="A1780" i="10"/>
  <c r="B1782" i="6"/>
  <c r="A1782" i="6"/>
  <c r="C1782" i="6"/>
  <c r="A1781" i="10"/>
  <c r="B1783" i="6"/>
  <c r="A1783" i="6"/>
  <c r="C1783" i="6"/>
  <c r="A1782" i="10"/>
  <c r="B1784" i="6"/>
  <c r="A1784" i="6"/>
  <c r="C1784" i="6"/>
  <c r="A1783" i="10"/>
  <c r="B1785" i="6"/>
  <c r="A1785" i="6"/>
  <c r="C1785" i="6"/>
  <c r="A1784" i="10"/>
  <c r="B1786" i="6"/>
  <c r="A1786" i="6"/>
  <c r="C1786" i="6"/>
  <c r="A1785" i="10"/>
  <c r="B1787" i="6"/>
  <c r="A1787" i="6"/>
  <c r="C1787" i="6"/>
  <c r="A1786" i="10"/>
  <c r="B1788" i="6"/>
  <c r="A1788" i="6"/>
  <c r="C1788" i="6"/>
  <c r="A1787" i="10"/>
  <c r="B1789" i="6"/>
  <c r="A1789" i="6"/>
  <c r="C1789" i="6"/>
  <c r="A1788" i="10"/>
  <c r="B1790" i="6"/>
  <c r="A1790" i="6"/>
  <c r="C1790" i="6"/>
  <c r="A1789" i="10"/>
  <c r="B1791" i="6"/>
  <c r="A1791" i="6"/>
  <c r="C1791" i="6"/>
  <c r="A1790" i="10"/>
  <c r="B1792" i="6"/>
  <c r="A1792" i="6"/>
  <c r="C1792" i="6"/>
  <c r="A1791" i="10"/>
  <c r="B1793" i="6"/>
  <c r="A1793" i="6"/>
  <c r="C1793" i="6"/>
  <c r="A1792" i="10"/>
  <c r="B1794" i="6"/>
  <c r="A1794" i="6"/>
  <c r="C1794" i="6"/>
  <c r="A1793" i="10"/>
  <c r="B1795" i="6"/>
  <c r="A1795" i="6"/>
  <c r="C1795" i="6"/>
  <c r="A1794" i="10"/>
  <c r="B1796" i="6"/>
  <c r="A1796" i="6"/>
  <c r="C1796" i="6"/>
  <c r="A1795" i="10"/>
  <c r="B1797" i="6"/>
  <c r="A1797" i="6"/>
  <c r="C1797" i="6"/>
  <c r="A1796" i="10"/>
  <c r="B1798" i="6"/>
  <c r="A1798" i="6"/>
  <c r="C1798" i="6"/>
  <c r="A1797" i="10"/>
  <c r="B1799" i="6"/>
  <c r="A1799" i="6"/>
  <c r="C1799" i="6"/>
  <c r="A1798" i="10"/>
  <c r="B1800" i="6"/>
  <c r="A1800" i="6"/>
  <c r="C1800" i="6"/>
  <c r="A1799" i="10"/>
  <c r="B1801" i="6"/>
  <c r="A1801" i="6"/>
  <c r="C1801" i="6"/>
  <c r="A1800" i="10"/>
  <c r="B1802" i="6"/>
  <c r="A1802" i="6"/>
  <c r="C1802" i="6"/>
  <c r="A1801" i="10"/>
  <c r="B1803" i="6"/>
  <c r="A1803" i="6"/>
  <c r="C1803" i="6"/>
  <c r="A1802" i="10"/>
  <c r="B1804" i="6"/>
  <c r="A1804" i="6"/>
  <c r="C1804" i="6"/>
  <c r="A1803" i="10"/>
  <c r="B1805" i="6"/>
  <c r="A1805" i="6"/>
  <c r="C1805" i="6"/>
  <c r="A1804" i="10"/>
  <c r="B1806" i="6"/>
  <c r="A1806" i="6"/>
  <c r="C1806" i="6"/>
  <c r="A1805" i="10"/>
  <c r="B1807" i="6"/>
  <c r="A1807" i="6"/>
  <c r="C1807" i="6"/>
  <c r="A1806" i="10"/>
  <c r="B1808" i="6"/>
  <c r="A1808" i="6"/>
  <c r="C1808" i="6"/>
  <c r="A1807" i="10"/>
  <c r="B1809" i="6"/>
  <c r="A1809" i="6"/>
  <c r="C1809" i="6"/>
  <c r="A1808" i="10"/>
  <c r="B1810" i="6"/>
  <c r="A1810" i="6"/>
  <c r="C1810" i="6"/>
  <c r="A1809" i="10"/>
  <c r="B1811" i="6"/>
  <c r="A1811" i="6"/>
  <c r="C1811" i="6"/>
  <c r="A1810" i="10"/>
  <c r="B1812" i="6"/>
  <c r="A1812" i="6"/>
  <c r="C1812" i="6"/>
  <c r="A1811" i="10"/>
  <c r="B1813" i="6"/>
  <c r="A1813" i="6"/>
  <c r="C1813" i="6"/>
  <c r="A1812" i="10"/>
  <c r="B1814" i="6"/>
  <c r="A1814" i="6"/>
  <c r="C1814" i="6"/>
  <c r="A1813" i="10"/>
  <c r="B1815" i="6"/>
  <c r="A1815" i="6"/>
  <c r="C1815" i="6"/>
  <c r="A1814" i="10"/>
  <c r="B1816" i="6"/>
  <c r="A1816" i="6"/>
  <c r="C1816" i="6"/>
  <c r="A1815" i="10"/>
  <c r="B1817" i="6"/>
  <c r="A1817" i="6"/>
  <c r="C1817" i="6"/>
  <c r="A1816" i="10"/>
  <c r="B1818" i="6"/>
  <c r="A1818" i="6"/>
  <c r="C1818" i="6"/>
  <c r="A1817" i="10"/>
  <c r="B1819" i="6"/>
  <c r="A1819" i="6"/>
  <c r="C1819" i="6"/>
  <c r="A1818" i="10"/>
  <c r="B1820" i="6"/>
  <c r="A1820" i="6"/>
  <c r="C1820" i="6"/>
  <c r="A1819" i="10"/>
  <c r="B1821" i="6"/>
  <c r="A1821" i="6"/>
  <c r="C1821" i="6"/>
  <c r="A1820" i="10"/>
  <c r="B1822" i="6"/>
  <c r="A1822" i="6"/>
  <c r="C1822" i="6"/>
  <c r="A1821" i="10"/>
  <c r="B1823" i="6"/>
  <c r="A1823" i="6"/>
  <c r="C1823" i="6"/>
  <c r="A1822" i="10"/>
  <c r="B1824" i="6"/>
  <c r="A1824" i="6"/>
  <c r="C1824" i="6"/>
  <c r="A1823" i="10"/>
  <c r="B1825" i="6"/>
  <c r="A1825" i="6"/>
  <c r="C1825" i="6"/>
  <c r="A1824" i="10"/>
  <c r="B1826" i="6"/>
  <c r="A1826" i="6"/>
  <c r="C1826" i="6"/>
  <c r="A1825" i="10"/>
  <c r="B1827" i="6"/>
  <c r="A1827" i="6"/>
  <c r="C1827" i="6"/>
  <c r="A1826" i="10"/>
  <c r="B1828" i="6"/>
  <c r="A1828" i="6"/>
  <c r="C1828" i="6"/>
  <c r="A1827" i="10"/>
  <c r="B1829" i="6"/>
  <c r="A1829" i="6"/>
  <c r="C1829" i="6"/>
  <c r="A1828" i="10"/>
  <c r="B1830" i="6"/>
  <c r="A1830" i="6"/>
  <c r="C1830" i="6"/>
  <c r="A1829" i="10"/>
  <c r="B1831" i="6"/>
  <c r="A1831" i="6"/>
  <c r="C1831" i="6"/>
  <c r="A1830" i="10"/>
  <c r="B1832" i="6"/>
  <c r="A1832" i="6"/>
  <c r="C1832" i="6"/>
  <c r="A1831" i="10"/>
  <c r="B1833" i="6"/>
  <c r="A1833" i="6"/>
  <c r="C1833" i="6"/>
  <c r="A1832" i="10"/>
  <c r="B1834" i="6"/>
  <c r="A1834" i="6"/>
  <c r="C1834" i="6"/>
  <c r="A1833" i="10"/>
  <c r="B1835" i="6"/>
  <c r="A1835" i="6"/>
  <c r="C1835" i="6"/>
  <c r="A1834" i="10"/>
  <c r="B1836" i="6"/>
  <c r="A1836" i="6"/>
  <c r="C1836" i="6"/>
  <c r="A1835" i="10"/>
  <c r="B1837" i="6"/>
  <c r="A1837" i="6"/>
  <c r="C1837" i="6"/>
  <c r="A1836" i="10"/>
  <c r="B1838" i="6"/>
  <c r="A1838" i="6"/>
  <c r="C1838" i="6"/>
  <c r="A1837" i="10"/>
  <c r="B1839" i="6"/>
  <c r="A1839" i="6"/>
  <c r="C1839" i="6"/>
  <c r="A1838" i="10"/>
  <c r="B1840" i="6"/>
  <c r="A1840" i="6"/>
  <c r="C1840" i="6"/>
  <c r="A1839" i="10"/>
  <c r="B1841" i="6"/>
  <c r="A1841" i="6"/>
  <c r="C1841" i="6"/>
  <c r="A1840" i="10"/>
  <c r="B1842" i="6"/>
  <c r="A1842" i="6"/>
  <c r="C1842" i="6"/>
  <c r="A1841" i="10"/>
  <c r="B1843" i="6"/>
  <c r="A1843" i="6"/>
  <c r="C1843" i="6"/>
  <c r="A1842" i="10"/>
  <c r="B1844" i="6"/>
  <c r="A1844" i="6"/>
  <c r="C1844" i="6"/>
  <c r="A1843" i="10"/>
  <c r="B1845" i="6"/>
  <c r="A1845" i="6"/>
  <c r="C1845" i="6"/>
  <c r="A1844" i="10"/>
  <c r="B1846" i="6"/>
  <c r="A1846" i="6"/>
  <c r="C1846" i="6"/>
  <c r="A1845" i="10"/>
  <c r="B1847" i="6"/>
  <c r="A1847" i="6"/>
  <c r="C1847" i="6"/>
  <c r="A1846" i="10"/>
  <c r="B1848" i="6"/>
  <c r="A1848" i="6"/>
  <c r="C1848" i="6"/>
  <c r="A1847" i="10"/>
  <c r="B1849" i="6"/>
  <c r="A1849" i="6"/>
  <c r="C1849" i="6"/>
  <c r="A1848" i="10"/>
  <c r="B1850" i="6"/>
  <c r="A1850" i="6"/>
  <c r="C1850" i="6"/>
  <c r="A1849" i="10"/>
  <c r="B1851" i="6"/>
  <c r="A1851" i="6"/>
  <c r="C1851" i="6"/>
  <c r="A1850" i="10"/>
  <c r="B1852" i="6"/>
  <c r="A1852" i="6"/>
  <c r="C1852" i="6"/>
  <c r="A1851" i="10"/>
  <c r="B1853" i="6"/>
  <c r="A1853" i="6"/>
  <c r="C1853" i="6"/>
  <c r="A1852" i="10"/>
  <c r="B1854" i="6"/>
  <c r="A1854" i="6"/>
  <c r="C1854" i="6"/>
  <c r="A1853" i="10"/>
  <c r="B1855" i="6"/>
  <c r="A1855" i="6"/>
  <c r="C1855" i="6"/>
  <c r="A1854" i="10"/>
  <c r="B1856" i="6"/>
  <c r="A1856" i="6"/>
  <c r="C1856" i="6"/>
  <c r="A1855" i="10"/>
  <c r="B1857" i="6"/>
  <c r="A1857" i="6"/>
  <c r="C1857" i="6"/>
  <c r="A1856" i="10"/>
  <c r="B1858" i="6"/>
  <c r="A1858" i="6"/>
  <c r="C1858" i="6"/>
  <c r="A1857" i="10"/>
  <c r="B1859" i="6"/>
  <c r="A1859" i="6"/>
  <c r="C1859" i="6"/>
  <c r="A1858" i="10"/>
  <c r="B1860" i="6"/>
  <c r="A1860" i="6"/>
  <c r="C1860" i="6"/>
  <c r="A1859" i="10"/>
  <c r="B1861" i="6"/>
  <c r="A1861" i="6"/>
  <c r="C1861" i="6"/>
  <c r="A1860" i="10"/>
  <c r="B1862" i="6"/>
  <c r="A1862" i="6"/>
  <c r="C1862" i="6"/>
  <c r="A1861" i="10"/>
  <c r="B1863" i="6"/>
  <c r="A1863" i="6"/>
  <c r="C1863" i="6"/>
  <c r="A1862" i="10"/>
  <c r="B1864" i="6"/>
  <c r="A1864" i="6"/>
  <c r="C1864" i="6"/>
  <c r="A1863" i="10"/>
  <c r="B1865" i="6"/>
  <c r="A1865" i="6"/>
  <c r="C1865" i="6"/>
  <c r="A1864" i="10"/>
  <c r="B1866" i="6"/>
  <c r="A1866" i="6"/>
  <c r="C1866" i="6"/>
  <c r="A1865" i="10"/>
  <c r="B1867" i="6"/>
  <c r="A1867" i="6"/>
  <c r="C1867" i="6"/>
  <c r="A1866" i="10"/>
  <c r="B1868" i="6"/>
  <c r="A1868" i="6"/>
  <c r="C1868" i="6"/>
  <c r="A1867" i="10"/>
  <c r="B1869" i="6"/>
  <c r="A1869" i="6"/>
  <c r="C1869" i="6"/>
  <c r="A1868" i="10"/>
  <c r="B1870" i="6"/>
  <c r="A1870" i="6"/>
  <c r="C1870" i="6"/>
  <c r="A1869" i="10"/>
  <c r="B1871" i="6"/>
  <c r="A1871" i="6"/>
  <c r="C1871" i="6"/>
  <c r="A1870" i="10"/>
  <c r="B1872" i="6"/>
  <c r="A1872" i="6"/>
  <c r="C1872" i="6"/>
  <c r="A1871" i="10"/>
  <c r="B1873" i="6"/>
  <c r="A1873" i="6"/>
  <c r="C1873" i="6"/>
  <c r="A1872" i="10"/>
  <c r="B1874" i="6"/>
  <c r="A1874" i="6"/>
  <c r="C1874" i="6"/>
  <c r="A1873" i="10"/>
  <c r="B1875" i="6"/>
  <c r="A1875" i="6"/>
  <c r="C1875" i="6"/>
  <c r="A1874" i="10"/>
  <c r="B1876" i="6"/>
  <c r="A1876" i="6"/>
  <c r="C1876" i="6"/>
  <c r="A1875" i="10"/>
  <c r="B1877" i="6"/>
  <c r="A1877" i="6"/>
  <c r="C1877" i="6"/>
  <c r="A1876" i="10"/>
  <c r="B1878" i="6"/>
  <c r="A1878" i="6"/>
  <c r="C1878" i="6"/>
  <c r="A1877" i="10"/>
  <c r="B1879" i="6"/>
  <c r="A1879" i="6"/>
  <c r="C1879" i="6"/>
  <c r="A1878" i="10"/>
  <c r="B1880" i="6"/>
  <c r="A1880" i="6"/>
  <c r="C1880" i="6"/>
  <c r="A1879" i="10"/>
  <c r="B1881" i="6"/>
  <c r="A1881" i="6"/>
  <c r="C1881" i="6"/>
  <c r="A1880" i="10"/>
  <c r="B1882" i="6"/>
  <c r="A1882" i="6"/>
  <c r="C1882" i="6"/>
  <c r="A1881" i="10"/>
  <c r="B1883" i="6"/>
  <c r="A1883" i="6"/>
  <c r="C1883" i="6"/>
  <c r="A1882" i="10"/>
  <c r="B1884" i="6"/>
  <c r="A1884" i="6"/>
  <c r="C1884" i="6"/>
  <c r="A1883" i="10"/>
  <c r="B1885" i="6"/>
  <c r="A1885" i="6"/>
  <c r="C1885" i="6"/>
  <c r="A1884" i="10"/>
  <c r="B1886" i="6"/>
  <c r="A1886" i="6"/>
  <c r="C1886" i="6"/>
  <c r="A1885" i="10"/>
  <c r="B1887" i="6"/>
  <c r="A1887" i="6"/>
  <c r="C1887" i="6"/>
  <c r="A1886" i="10"/>
  <c r="B1888" i="6"/>
  <c r="A1888" i="6"/>
  <c r="C1888" i="6"/>
  <c r="A1887" i="10"/>
  <c r="B1889" i="6"/>
  <c r="A1889" i="6"/>
  <c r="C1889" i="6"/>
  <c r="A1888" i="10"/>
  <c r="B1890" i="6"/>
  <c r="A1890" i="6"/>
  <c r="C1890" i="6"/>
  <c r="A1889" i="10"/>
  <c r="B1891" i="6"/>
  <c r="A1891" i="6"/>
  <c r="C1891" i="6"/>
  <c r="A1890" i="10"/>
  <c r="B1892" i="6"/>
  <c r="A1892" i="6"/>
  <c r="C1892" i="6"/>
  <c r="A1891" i="10"/>
  <c r="B1893" i="6"/>
  <c r="A1893" i="6"/>
  <c r="C1893" i="6"/>
  <c r="A1892" i="10"/>
  <c r="B1894" i="6"/>
  <c r="A1894" i="6"/>
  <c r="C1894" i="6"/>
  <c r="A1893" i="10"/>
  <c r="B1895" i="6"/>
  <c r="A1895" i="6"/>
  <c r="C1895" i="6"/>
  <c r="A1894" i="10"/>
  <c r="B1896" i="6"/>
  <c r="A1896" i="6"/>
  <c r="C1896" i="6"/>
  <c r="A1895" i="10"/>
  <c r="B1897" i="6"/>
  <c r="A1897" i="6"/>
  <c r="C1897" i="6"/>
  <c r="A1896" i="10"/>
  <c r="B1898" i="6"/>
  <c r="A1898" i="6"/>
  <c r="C1898" i="6"/>
  <c r="A1897" i="10"/>
  <c r="B1899" i="6"/>
  <c r="A1899" i="6"/>
  <c r="C1899" i="6"/>
  <c r="A1898" i="10"/>
  <c r="B1900" i="6"/>
  <c r="A1900" i="6"/>
  <c r="C1900" i="6"/>
  <c r="A1899" i="10"/>
  <c r="B1901" i="6"/>
  <c r="A1901" i="6"/>
  <c r="C1901" i="6"/>
  <c r="A1900" i="10"/>
  <c r="B1902" i="6"/>
  <c r="A1902" i="6"/>
  <c r="C1902" i="6"/>
  <c r="A1901" i="10"/>
  <c r="B1903" i="6"/>
  <c r="A1903" i="6"/>
  <c r="C1903" i="6"/>
  <c r="A1902" i="10"/>
  <c r="B1904" i="6"/>
  <c r="A1904" i="6"/>
  <c r="C1904" i="6"/>
  <c r="A1903" i="10"/>
  <c r="B1905" i="6"/>
  <c r="A1905" i="6"/>
  <c r="C1905" i="6"/>
  <c r="A1904" i="10"/>
  <c r="B1906" i="6"/>
  <c r="A1906" i="6"/>
  <c r="C1906" i="6"/>
  <c r="A1905" i="10"/>
  <c r="B1907" i="6"/>
  <c r="A1907" i="6"/>
  <c r="C1907" i="6"/>
  <c r="A1906" i="10"/>
  <c r="B1908" i="6"/>
  <c r="A1908" i="6"/>
  <c r="C1908" i="6"/>
  <c r="A1907" i="10"/>
  <c r="B1909" i="6"/>
  <c r="A1909" i="6"/>
  <c r="C1909" i="6"/>
  <c r="A1908" i="10"/>
  <c r="B1910" i="6"/>
  <c r="A1910" i="6"/>
  <c r="C1910" i="6"/>
  <c r="A1909" i="10"/>
  <c r="B1911" i="6"/>
  <c r="A1911" i="6"/>
  <c r="C1911" i="6"/>
  <c r="A1910" i="10"/>
  <c r="B1912" i="6"/>
  <c r="A1912" i="6"/>
  <c r="C1912" i="6"/>
  <c r="A1911" i="10"/>
  <c r="B1913" i="6"/>
  <c r="A1913" i="6"/>
  <c r="C1913" i="6"/>
  <c r="A1912" i="10"/>
  <c r="B1914" i="6"/>
  <c r="A1914" i="6"/>
  <c r="C1914" i="6"/>
  <c r="A1913" i="10"/>
  <c r="B1915" i="6"/>
  <c r="A1915" i="6"/>
  <c r="C1915" i="6"/>
  <c r="A1914" i="10"/>
  <c r="B1916" i="6"/>
  <c r="A1916" i="6"/>
  <c r="C1916" i="6"/>
  <c r="A1915" i="10"/>
  <c r="B1917" i="6"/>
  <c r="A1917" i="6"/>
  <c r="C1917" i="6"/>
  <c r="A1916" i="10"/>
  <c r="B1918" i="6"/>
  <c r="A1918" i="6"/>
  <c r="C1918" i="6"/>
  <c r="A1917" i="10"/>
  <c r="B1919" i="6"/>
  <c r="A1919" i="6"/>
  <c r="C1919" i="6"/>
  <c r="A1918" i="10"/>
  <c r="B1920" i="6"/>
  <c r="A1920" i="6"/>
  <c r="C1920" i="6"/>
  <c r="A1919" i="10"/>
  <c r="B1921" i="6"/>
  <c r="A1921" i="6"/>
  <c r="C1921" i="6"/>
  <c r="A1920" i="10"/>
  <c r="B1922" i="6"/>
  <c r="A1922" i="6"/>
  <c r="C1922" i="6"/>
  <c r="A1921" i="10"/>
  <c r="B1923" i="6"/>
  <c r="A1923" i="6"/>
  <c r="C1923" i="6"/>
  <c r="A1922" i="10"/>
  <c r="B1924" i="6"/>
  <c r="A1924" i="6"/>
  <c r="C1924" i="6"/>
  <c r="A1923" i="10"/>
  <c r="B1925" i="6"/>
  <c r="A1925" i="6"/>
  <c r="C1925" i="6"/>
  <c r="A1924" i="10"/>
  <c r="B1926" i="6"/>
  <c r="A1926" i="6"/>
  <c r="C1926" i="6"/>
  <c r="A1925" i="10"/>
  <c r="B1927" i="6"/>
  <c r="A1927" i="6"/>
  <c r="C1927" i="6"/>
  <c r="A1926" i="10"/>
  <c r="B1928" i="6"/>
  <c r="A1928" i="6"/>
  <c r="C1928" i="6"/>
  <c r="A1927" i="10"/>
  <c r="B1929" i="6"/>
  <c r="A1929" i="6"/>
  <c r="C1929" i="6"/>
  <c r="A1928" i="10"/>
  <c r="B1930" i="6"/>
  <c r="A1930" i="6"/>
  <c r="C1930" i="6"/>
  <c r="A1929" i="10"/>
  <c r="B1931" i="6"/>
  <c r="A1931" i="6"/>
  <c r="C1931" i="6"/>
  <c r="A1930" i="10"/>
  <c r="B1932" i="6"/>
  <c r="A1932" i="6"/>
  <c r="C1932" i="6"/>
  <c r="A1931" i="10"/>
  <c r="B1933" i="6"/>
  <c r="A1933" i="6"/>
  <c r="C1933" i="6"/>
  <c r="A1932" i="10"/>
  <c r="B1934" i="6"/>
  <c r="A1934" i="6"/>
  <c r="C1934" i="6"/>
  <c r="A1933" i="10"/>
  <c r="B1935" i="6"/>
  <c r="A1935" i="6"/>
  <c r="C1935" i="6"/>
  <c r="A1934" i="10"/>
  <c r="B1936" i="6"/>
  <c r="A1936" i="6"/>
  <c r="C1936" i="6"/>
  <c r="A1935" i="10"/>
  <c r="B1937" i="6"/>
  <c r="A1937" i="6"/>
  <c r="C1937" i="6"/>
  <c r="A1936" i="10"/>
  <c r="B1938" i="6"/>
  <c r="A1938" i="6"/>
  <c r="C1938" i="6"/>
  <c r="A1937" i="10"/>
  <c r="B1939" i="6"/>
  <c r="A1939" i="6"/>
  <c r="C1939" i="6"/>
  <c r="A1938" i="10"/>
  <c r="B1940" i="6"/>
  <c r="A1940" i="6"/>
  <c r="C1940" i="6"/>
  <c r="A1939" i="10"/>
  <c r="B1941" i="6"/>
  <c r="A1941" i="6"/>
  <c r="C1941" i="6"/>
  <c r="A1940" i="10"/>
  <c r="B1942" i="6"/>
  <c r="A1942" i="6"/>
  <c r="C1942" i="6"/>
  <c r="A1941" i="10"/>
  <c r="B1943" i="6"/>
  <c r="A1943" i="6"/>
  <c r="C1943" i="6"/>
  <c r="A1942" i="10"/>
  <c r="B1944" i="6"/>
  <c r="A1944" i="6"/>
  <c r="C1944" i="6"/>
  <c r="A1943" i="10"/>
  <c r="B1945" i="6"/>
  <c r="A1945" i="6"/>
  <c r="C1945" i="6"/>
  <c r="A1944" i="10"/>
  <c r="B1946" i="6"/>
  <c r="A1946" i="6"/>
  <c r="C1946" i="6"/>
  <c r="A1945" i="10"/>
  <c r="B1947" i="6"/>
  <c r="A1947" i="6"/>
  <c r="C1947" i="6"/>
  <c r="A1946" i="10"/>
  <c r="B1948" i="6"/>
  <c r="A1948" i="6"/>
  <c r="C1948" i="6"/>
  <c r="A1947" i="10"/>
  <c r="B1949" i="6"/>
  <c r="A1949" i="6"/>
  <c r="C1949" i="6"/>
  <c r="A1948" i="10"/>
  <c r="B1950" i="6"/>
  <c r="A1950" i="6"/>
  <c r="C1950" i="6"/>
  <c r="A1949" i="10"/>
  <c r="B1951" i="6"/>
  <c r="A1951" i="6"/>
  <c r="C1951" i="6"/>
  <c r="A1950" i="10"/>
  <c r="B1952" i="6"/>
  <c r="A1952" i="6"/>
  <c r="C1952" i="6"/>
  <c r="A1951" i="10"/>
  <c r="B1953" i="6"/>
  <c r="A1953" i="6"/>
  <c r="C1953" i="6"/>
  <c r="A1952" i="10"/>
  <c r="B1954" i="6"/>
  <c r="A1954" i="6"/>
  <c r="C1954" i="6"/>
  <c r="A1953" i="10"/>
  <c r="B1955" i="6"/>
  <c r="A1955" i="6"/>
  <c r="C1955" i="6"/>
  <c r="A1954" i="10"/>
  <c r="B1956" i="6"/>
  <c r="A1956" i="6"/>
  <c r="C1956" i="6"/>
  <c r="A1955" i="10"/>
  <c r="B1957" i="6"/>
  <c r="A1957" i="6"/>
  <c r="C1957" i="6"/>
  <c r="A1956" i="10"/>
  <c r="B1958" i="6"/>
  <c r="A1958" i="6"/>
  <c r="C1958" i="6"/>
  <c r="A1957" i="10"/>
  <c r="B1959" i="6"/>
  <c r="A1959" i="6"/>
  <c r="C1959" i="6"/>
  <c r="A1958" i="10"/>
  <c r="B1960" i="6"/>
  <c r="A1960" i="6"/>
  <c r="C1960" i="6"/>
  <c r="A1959" i="10"/>
  <c r="B1961" i="6"/>
  <c r="A1961" i="6"/>
  <c r="C1961" i="6"/>
  <c r="A1960" i="10"/>
  <c r="B1962" i="6"/>
  <c r="A1962" i="6"/>
  <c r="C1962" i="6"/>
  <c r="A1961" i="10"/>
  <c r="B1963" i="6"/>
  <c r="A1963" i="6"/>
  <c r="C1963" i="6"/>
  <c r="A1962" i="10"/>
  <c r="B1964" i="6"/>
  <c r="A1964" i="6"/>
  <c r="C1964" i="6"/>
  <c r="A1963" i="10"/>
  <c r="B1965" i="6"/>
  <c r="A1965" i="6"/>
  <c r="C1965" i="6"/>
  <c r="A1964" i="10"/>
  <c r="B1966" i="6"/>
  <c r="A1966" i="6"/>
  <c r="C1966" i="6"/>
  <c r="A1965" i="10"/>
  <c r="B1967" i="6"/>
  <c r="A1967" i="6"/>
  <c r="C1967" i="6"/>
  <c r="A1966" i="10"/>
  <c r="B1968" i="6"/>
  <c r="A1968" i="6"/>
  <c r="C1968" i="6"/>
  <c r="A1967" i="10"/>
  <c r="B1969" i="6"/>
  <c r="A1969" i="6"/>
  <c r="C1969" i="6"/>
  <c r="A1968" i="10"/>
  <c r="B1970" i="6"/>
  <c r="A1970" i="6"/>
  <c r="C1970" i="6"/>
  <c r="A1969" i="10"/>
  <c r="B1971" i="6"/>
  <c r="A1971" i="6"/>
  <c r="C1971" i="6"/>
  <c r="A1970" i="10"/>
  <c r="B1972" i="6"/>
  <c r="A1972" i="6"/>
  <c r="C1972" i="6"/>
  <c r="A1971" i="10"/>
  <c r="B1973" i="6"/>
  <c r="A1973" i="6"/>
  <c r="C1973" i="6"/>
  <c r="A1972" i="10"/>
  <c r="B1974" i="6"/>
  <c r="A1974" i="6"/>
  <c r="C1974" i="6"/>
  <c r="A1973" i="10"/>
  <c r="B1975" i="6"/>
  <c r="A1975" i="6"/>
  <c r="C1975" i="6"/>
  <c r="A1974" i="10"/>
  <c r="B1976" i="6"/>
  <c r="A1976" i="6"/>
  <c r="C1976" i="6"/>
  <c r="A1975" i="10"/>
  <c r="B1977" i="6"/>
  <c r="A1977" i="6"/>
  <c r="C1977" i="6"/>
  <c r="A1976" i="10"/>
  <c r="B1978" i="6"/>
  <c r="A1978" i="6"/>
  <c r="C1978" i="6"/>
  <c r="A1977" i="10"/>
  <c r="B1979" i="6"/>
  <c r="A1979" i="6"/>
  <c r="C1979" i="6"/>
  <c r="A1978" i="10"/>
  <c r="B1980" i="6"/>
  <c r="A1980" i="6"/>
  <c r="C1980" i="6"/>
  <c r="A1979" i="10"/>
  <c r="B1981" i="6"/>
  <c r="A1981" i="6"/>
  <c r="C1981" i="6"/>
  <c r="A1980" i="10"/>
  <c r="B1982" i="6"/>
  <c r="A1982" i="6"/>
  <c r="C1982" i="6"/>
  <c r="A1981" i="10"/>
  <c r="B1983" i="6"/>
  <c r="A1983" i="6"/>
  <c r="C1983" i="6"/>
  <c r="A1982" i="10"/>
  <c r="B1984" i="6"/>
  <c r="A1984" i="6"/>
  <c r="C1984" i="6"/>
  <c r="A1983" i="10"/>
  <c r="B1985" i="6"/>
  <c r="A1985" i="6"/>
  <c r="C1985" i="6"/>
  <c r="A1984" i="10"/>
  <c r="B1986" i="6"/>
  <c r="A1986" i="6"/>
  <c r="C1986" i="6"/>
  <c r="A1985" i="10"/>
  <c r="B1987" i="6"/>
  <c r="A1987" i="6"/>
  <c r="C1987" i="6"/>
  <c r="A1986" i="10"/>
  <c r="B1988" i="6"/>
  <c r="A1988" i="6"/>
  <c r="C1988" i="6"/>
  <c r="A1987" i="10"/>
  <c r="B1989" i="6"/>
  <c r="A1989" i="6"/>
  <c r="C1989" i="6"/>
  <c r="A1988" i="10"/>
  <c r="B1990" i="6"/>
  <c r="A1990" i="6"/>
  <c r="C1990" i="6"/>
  <c r="A1989" i="10"/>
  <c r="B1991" i="6"/>
  <c r="A1991" i="6"/>
  <c r="C1991" i="6"/>
  <c r="A1990" i="10"/>
  <c r="B1992" i="6"/>
  <c r="A1992" i="6"/>
  <c r="C1992" i="6"/>
  <c r="A1991" i="10"/>
  <c r="B1993" i="6"/>
  <c r="A1993" i="6"/>
  <c r="C1993" i="6"/>
  <c r="A1992" i="10"/>
  <c r="B1994" i="6"/>
  <c r="A1994" i="6"/>
  <c r="C1994" i="6"/>
  <c r="A1993" i="10"/>
  <c r="B1995" i="6"/>
  <c r="A1995" i="6"/>
  <c r="C1995" i="6"/>
  <c r="A1994" i="10"/>
  <c r="B1996" i="6"/>
  <c r="A1996" i="6"/>
  <c r="C1996" i="6"/>
  <c r="A1995" i="10"/>
  <c r="B1997" i="6"/>
  <c r="A1997" i="6"/>
  <c r="C1997" i="6"/>
  <c r="A1996" i="10"/>
  <c r="B1998" i="6"/>
  <c r="A1998" i="6"/>
  <c r="C1998" i="6"/>
  <c r="A1997" i="10"/>
  <c r="B1999" i="6"/>
  <c r="A1999" i="6"/>
  <c r="C1999" i="6"/>
  <c r="A1998" i="10"/>
  <c r="B2000" i="6"/>
  <c r="A2000" i="6"/>
  <c r="C2000" i="6"/>
  <c r="A1999" i="10"/>
  <c r="B2001" i="6"/>
  <c r="A2001" i="6"/>
  <c r="C2001" i="6"/>
  <c r="A2000" i="10"/>
  <c r="B2002" i="6"/>
  <c r="A2002" i="6"/>
  <c r="C2002" i="6"/>
  <c r="A2001" i="10"/>
  <c r="B2003" i="6"/>
  <c r="A2003" i="6"/>
  <c r="C2003" i="6"/>
  <c r="A2002" i="10"/>
  <c r="B2004" i="6"/>
  <c r="A2004" i="6"/>
  <c r="C2004" i="6"/>
  <c r="A2003" i="10"/>
  <c r="B2005" i="6"/>
  <c r="A2005" i="6"/>
  <c r="C2005" i="6"/>
  <c r="A2004" i="10"/>
  <c r="B2006" i="6"/>
  <c r="A2006" i="6"/>
  <c r="C2006" i="6"/>
  <c r="A2005" i="10"/>
  <c r="B2007" i="6"/>
  <c r="A2007" i="6"/>
  <c r="C2007" i="6"/>
  <c r="A2006" i="10"/>
  <c r="B2008" i="6"/>
  <c r="A2008" i="6"/>
  <c r="C2008" i="6"/>
  <c r="A2007" i="10"/>
  <c r="B2009" i="6"/>
  <c r="A2009" i="6"/>
  <c r="C2009" i="6"/>
  <c r="A2008" i="10"/>
  <c r="B2010" i="6"/>
  <c r="A2010" i="6"/>
  <c r="C2010" i="6"/>
  <c r="A2009" i="10"/>
  <c r="B2011" i="6"/>
  <c r="A2011" i="6"/>
  <c r="C2011" i="6"/>
  <c r="A2010" i="10"/>
  <c r="B2012" i="6"/>
  <c r="A2012" i="6"/>
  <c r="C2012" i="6"/>
  <c r="A2011" i="10"/>
  <c r="B2013" i="6"/>
  <c r="A2013" i="6"/>
  <c r="C2013" i="6"/>
  <c r="A2012" i="10"/>
  <c r="B2014" i="6"/>
  <c r="A2014" i="6"/>
  <c r="C2014" i="6"/>
  <c r="A2013" i="10"/>
  <c r="B2015" i="6"/>
  <c r="A2015" i="6"/>
  <c r="C2015" i="6"/>
  <c r="A2014" i="10"/>
  <c r="B2016" i="6"/>
  <c r="A2016" i="6"/>
  <c r="C2016" i="6"/>
  <c r="A2015" i="10"/>
  <c r="B2017" i="6"/>
  <c r="A2017" i="6"/>
  <c r="C2017" i="6"/>
  <c r="A2016" i="10"/>
  <c r="B2018" i="6"/>
  <c r="A2018" i="6"/>
  <c r="C2018" i="6"/>
  <c r="A2017" i="10"/>
  <c r="B2019" i="6"/>
  <c r="A2019" i="6"/>
  <c r="C2019" i="6"/>
  <c r="A2018" i="10"/>
  <c r="B2020" i="6"/>
  <c r="A2020" i="6"/>
  <c r="C2020" i="6"/>
  <c r="A2019" i="10"/>
  <c r="B2021" i="6"/>
  <c r="A2021" i="6"/>
  <c r="C2021" i="6"/>
  <c r="A2020" i="10"/>
  <c r="B2022" i="6"/>
  <c r="A2022" i="6"/>
  <c r="C2022" i="6"/>
  <c r="A2021" i="10"/>
  <c r="B2023" i="6"/>
  <c r="A2023" i="6"/>
  <c r="C2023" i="6"/>
  <c r="A2022" i="10"/>
  <c r="B2024" i="6"/>
  <c r="A2024" i="6"/>
  <c r="C2024" i="6"/>
  <c r="A2023" i="10"/>
  <c r="B2025" i="6"/>
  <c r="A2025" i="6"/>
  <c r="C2025" i="6"/>
  <c r="A2024" i="10"/>
  <c r="B2026" i="6"/>
  <c r="A2026" i="6"/>
  <c r="C2026" i="6"/>
  <c r="A2025" i="10"/>
  <c r="B2027" i="6"/>
  <c r="A2027" i="6"/>
  <c r="C2027" i="6"/>
  <c r="A2026" i="10"/>
  <c r="B2028" i="6"/>
  <c r="A2028" i="6"/>
  <c r="C2028" i="6"/>
  <c r="A2027" i="10"/>
  <c r="B2029" i="6"/>
  <c r="A2029" i="6"/>
  <c r="C2029" i="6"/>
  <c r="A2028" i="10"/>
  <c r="B2030" i="6"/>
  <c r="A2030" i="6"/>
  <c r="C2030" i="6"/>
  <c r="A2029" i="10"/>
  <c r="B2031" i="6"/>
  <c r="A2031" i="6"/>
  <c r="C2031" i="6"/>
  <c r="A2030" i="10"/>
  <c r="B2032" i="6"/>
  <c r="A2032" i="6"/>
  <c r="C2032" i="6"/>
  <c r="A2031" i="10"/>
  <c r="B2033" i="6"/>
  <c r="A2033" i="6"/>
  <c r="C2033" i="6"/>
  <c r="A2032" i="10"/>
  <c r="B2034" i="6"/>
  <c r="A2034" i="6"/>
  <c r="C2034" i="6"/>
  <c r="A2033" i="10"/>
  <c r="B2035" i="6"/>
  <c r="A2035" i="6"/>
  <c r="C2035" i="6"/>
  <c r="A2034" i="10"/>
  <c r="B2036" i="6"/>
  <c r="A2036" i="6"/>
  <c r="C2036" i="6"/>
  <c r="A2035" i="10"/>
  <c r="B2037" i="6"/>
  <c r="A2037" i="6"/>
  <c r="C2037" i="6"/>
  <c r="A2036" i="10"/>
  <c r="B2038" i="6"/>
  <c r="A2038" i="6"/>
  <c r="C2038" i="6"/>
  <c r="A2037" i="10"/>
  <c r="B2039" i="6"/>
  <c r="A2039" i="6"/>
  <c r="C2039" i="6"/>
  <c r="A2038" i="10"/>
  <c r="B2040" i="6"/>
  <c r="A2040" i="6"/>
  <c r="C2040" i="6"/>
  <c r="A2039" i="10"/>
  <c r="B2041" i="6"/>
  <c r="A2041" i="6"/>
  <c r="C2041" i="6"/>
  <c r="A2040" i="10"/>
  <c r="B2042" i="6"/>
  <c r="A2042" i="6"/>
  <c r="C2042" i="6"/>
  <c r="A2041" i="10"/>
  <c r="B2043" i="6"/>
  <c r="A2043" i="6"/>
  <c r="C2043" i="6"/>
  <c r="A2042" i="10"/>
  <c r="B2044" i="6"/>
  <c r="A2044" i="6"/>
  <c r="C2044" i="6"/>
  <c r="A2043" i="10"/>
  <c r="B2045" i="6"/>
  <c r="A2045" i="6"/>
  <c r="C2045" i="6"/>
  <c r="A2044" i="10"/>
  <c r="B2046" i="6"/>
  <c r="A2046" i="6"/>
  <c r="C2046" i="6"/>
  <c r="A2045" i="10"/>
  <c r="B2047" i="6"/>
  <c r="A2047" i="6"/>
  <c r="C2047" i="6"/>
  <c r="A2046" i="10"/>
  <c r="B2048" i="6"/>
  <c r="A2048" i="6"/>
  <c r="C2048" i="6"/>
  <c r="A2047" i="10"/>
  <c r="B2049" i="6"/>
  <c r="A2049" i="6"/>
  <c r="C2049" i="6"/>
  <c r="A2048" i="10"/>
  <c r="B2050" i="6"/>
  <c r="A2050" i="6"/>
  <c r="C2050" i="6"/>
  <c r="A2049" i="10"/>
  <c r="B2051" i="6"/>
  <c r="A2051" i="6"/>
  <c r="C2051" i="6"/>
  <c r="A2050" i="10"/>
  <c r="B2052" i="6"/>
  <c r="A2052" i="6"/>
  <c r="C2052" i="6"/>
  <c r="A2051" i="10"/>
  <c r="B2053" i="6"/>
  <c r="A2053" i="6"/>
  <c r="C2053" i="6"/>
  <c r="A2052" i="10"/>
  <c r="B2054" i="6"/>
  <c r="A2054" i="6"/>
  <c r="C2054" i="6"/>
  <c r="A2053" i="10"/>
  <c r="B2055" i="6"/>
  <c r="A2055" i="6"/>
  <c r="C2055" i="6"/>
  <c r="A2054" i="10"/>
  <c r="B2056" i="6"/>
  <c r="A2056" i="6"/>
  <c r="C2056" i="6"/>
  <c r="A2055" i="10"/>
  <c r="B2057" i="6"/>
  <c r="A2057" i="6"/>
  <c r="C2057" i="6"/>
  <c r="A2056" i="10"/>
  <c r="B2058" i="6"/>
  <c r="A2058" i="6"/>
  <c r="C2058" i="6"/>
  <c r="A2057" i="10"/>
  <c r="B2059" i="6"/>
  <c r="A2059" i="6"/>
  <c r="C2059" i="6"/>
  <c r="A2058" i="10"/>
  <c r="B2060" i="6"/>
  <c r="A2060" i="6"/>
  <c r="C2060" i="6"/>
  <c r="A2059" i="10"/>
  <c r="B2061" i="6"/>
  <c r="A2061" i="6"/>
  <c r="C2061" i="6"/>
  <c r="A2060" i="10"/>
  <c r="B2062" i="6"/>
  <c r="A2062" i="6"/>
  <c r="C2062" i="6"/>
  <c r="A2061" i="10"/>
  <c r="B2063" i="6"/>
  <c r="A2063" i="6"/>
  <c r="C2063" i="6"/>
  <c r="A2062" i="10"/>
  <c r="B2064" i="6"/>
  <c r="A2064" i="6"/>
  <c r="C2064" i="6"/>
  <c r="A2063" i="10"/>
  <c r="B2065" i="6"/>
  <c r="A2065" i="6"/>
  <c r="C2065" i="6"/>
  <c r="A2064" i="10"/>
  <c r="B2066" i="6"/>
  <c r="A2066" i="6"/>
  <c r="C2066" i="6"/>
  <c r="A2065" i="10"/>
  <c r="B2067" i="6"/>
  <c r="A2067" i="6"/>
  <c r="C2067" i="6"/>
  <c r="A2066" i="10"/>
  <c r="B2068" i="6"/>
  <c r="A2068" i="6"/>
  <c r="C2068" i="6"/>
  <c r="A2067" i="10"/>
  <c r="B2069" i="6"/>
  <c r="A2069" i="6"/>
  <c r="C2069" i="6"/>
  <c r="A2068" i="10"/>
  <c r="B2070" i="6"/>
  <c r="A2070" i="6"/>
  <c r="C2070" i="6"/>
  <c r="A2069" i="10"/>
  <c r="B2071" i="6"/>
  <c r="A2071" i="6"/>
  <c r="C2071" i="6"/>
  <c r="A2070" i="10"/>
  <c r="B2072" i="6"/>
  <c r="A2072" i="6"/>
  <c r="C2072" i="6"/>
  <c r="A2071" i="10"/>
  <c r="B2073" i="6"/>
  <c r="A2073" i="6"/>
  <c r="C2073" i="6"/>
  <c r="A2072" i="10"/>
  <c r="B2074" i="6"/>
  <c r="A2074" i="6"/>
  <c r="C2074" i="6"/>
  <c r="A2073" i="10"/>
  <c r="B2075" i="6"/>
  <c r="A2075" i="6"/>
  <c r="C2075" i="6"/>
  <c r="A2074" i="10"/>
  <c r="B2076" i="6"/>
  <c r="A2076" i="6"/>
  <c r="C2076" i="6"/>
  <c r="A2075" i="10"/>
  <c r="B2077" i="6"/>
  <c r="A2077" i="6"/>
  <c r="C2077" i="6"/>
  <c r="A2076" i="10"/>
  <c r="B2078" i="6"/>
  <c r="A2078" i="6"/>
  <c r="C2078" i="6"/>
  <c r="A2077" i="10"/>
  <c r="B2079" i="6"/>
  <c r="A2079" i="6"/>
  <c r="C2079" i="6"/>
  <c r="A2078" i="10"/>
  <c r="B2080" i="6"/>
  <c r="A2080" i="6"/>
  <c r="C2080" i="6"/>
  <c r="A2079" i="10"/>
  <c r="B2081" i="6"/>
  <c r="A2081" i="6"/>
  <c r="C2081" i="6"/>
  <c r="A2080" i="10"/>
  <c r="B2082" i="6"/>
  <c r="A2082" i="6"/>
  <c r="C2082" i="6"/>
  <c r="A2081" i="10"/>
  <c r="B2083" i="6"/>
  <c r="A2083" i="6"/>
  <c r="C2083" i="6"/>
  <c r="A2082" i="10"/>
  <c r="B2084" i="6"/>
  <c r="A2084" i="6"/>
  <c r="C2084" i="6"/>
  <c r="A2083" i="10"/>
  <c r="B2085" i="6"/>
  <c r="A2085" i="6"/>
  <c r="C2085" i="6"/>
  <c r="A2084" i="10"/>
  <c r="B2086" i="6"/>
  <c r="A2086" i="6"/>
  <c r="C2086" i="6"/>
  <c r="A2085" i="10"/>
  <c r="B2087" i="6"/>
  <c r="A2087" i="6"/>
  <c r="C2087" i="6"/>
  <c r="A2086" i="10"/>
  <c r="B2088" i="6"/>
  <c r="A2088" i="6"/>
  <c r="C2088" i="6"/>
  <c r="A2087" i="10"/>
  <c r="B2089" i="6"/>
  <c r="A2089" i="6"/>
  <c r="C2089" i="6"/>
  <c r="A2088" i="10"/>
  <c r="B2090" i="6"/>
  <c r="A2090" i="6"/>
  <c r="C2090" i="6"/>
  <c r="A2089" i="10"/>
  <c r="B2091" i="6"/>
  <c r="A2091" i="6"/>
  <c r="C2091" i="6"/>
  <c r="A2090" i="10"/>
  <c r="B2092" i="6"/>
  <c r="A2092" i="6"/>
  <c r="C2092" i="6"/>
  <c r="A2091" i="10"/>
  <c r="B2093" i="6"/>
  <c r="A2093" i="6"/>
  <c r="C2093" i="6"/>
  <c r="A2092" i="10"/>
  <c r="B2094" i="6"/>
  <c r="A2094" i="6"/>
  <c r="C2094" i="6"/>
  <c r="A2093" i="10"/>
  <c r="B2095" i="6"/>
  <c r="A2095" i="6"/>
  <c r="C2095" i="6"/>
  <c r="A2094" i="10"/>
  <c r="B2096" i="6"/>
  <c r="A2096" i="6"/>
  <c r="C2096" i="6"/>
  <c r="A2095" i="10"/>
  <c r="B2097" i="6"/>
  <c r="A2097" i="6"/>
  <c r="C2097" i="6"/>
  <c r="A2096" i="10"/>
  <c r="B2098" i="6"/>
  <c r="A2098" i="6"/>
  <c r="C2098" i="6"/>
  <c r="A2097" i="10"/>
  <c r="B2099" i="6"/>
  <c r="A2099" i="6"/>
  <c r="C2099" i="6"/>
  <c r="A2098" i="10"/>
  <c r="B2100" i="6"/>
  <c r="A2100" i="6"/>
  <c r="C2100" i="6"/>
  <c r="A2099" i="10"/>
  <c r="B2101" i="6"/>
  <c r="A2101" i="6"/>
  <c r="C2101" i="6"/>
  <c r="A2100" i="10"/>
  <c r="B2102" i="6"/>
  <c r="A2102" i="6"/>
  <c r="C2102" i="6"/>
  <c r="A2101" i="10"/>
  <c r="B2103" i="6"/>
  <c r="A2103" i="6"/>
  <c r="C2103" i="6"/>
  <c r="A2102" i="10"/>
  <c r="B2104" i="6"/>
  <c r="A2104" i="6"/>
  <c r="C2104" i="6"/>
  <c r="A2103" i="10"/>
  <c r="B2105" i="6"/>
  <c r="A2105" i="6"/>
  <c r="C2105" i="6"/>
  <c r="A2104" i="10"/>
  <c r="B2106" i="6"/>
  <c r="A2106" i="6"/>
  <c r="C2106" i="6"/>
  <c r="A2105" i="10"/>
  <c r="B2107" i="6"/>
  <c r="A2107" i="6"/>
  <c r="C2107" i="6"/>
  <c r="A2106" i="10"/>
  <c r="B2108" i="6"/>
  <c r="A2108" i="6"/>
  <c r="C2108" i="6"/>
  <c r="A2107" i="10"/>
  <c r="B2109" i="6"/>
  <c r="A2109" i="6"/>
  <c r="C2109" i="6"/>
  <c r="A2108" i="10"/>
  <c r="B2110" i="6"/>
  <c r="A2110" i="6"/>
  <c r="C2110" i="6"/>
  <c r="A2109" i="10"/>
  <c r="B2111" i="6"/>
  <c r="A2111" i="6"/>
  <c r="C2111" i="6"/>
  <c r="A2110" i="10"/>
  <c r="B2112" i="6"/>
  <c r="A2112" i="6"/>
  <c r="C2112" i="6"/>
  <c r="A2111" i="10"/>
  <c r="B2113" i="6"/>
  <c r="A2113" i="6"/>
  <c r="C2113" i="6"/>
  <c r="A2112" i="10"/>
  <c r="B2114" i="6"/>
  <c r="A2114" i="6"/>
  <c r="C2114" i="6"/>
  <c r="A2113" i="10"/>
  <c r="B2115" i="6"/>
  <c r="A2115" i="6"/>
  <c r="C2115" i="6"/>
  <c r="A2114" i="10"/>
  <c r="B2116" i="6"/>
  <c r="A2116" i="6"/>
  <c r="C2116" i="6"/>
  <c r="A2115" i="10"/>
  <c r="B2117" i="6"/>
  <c r="A2117" i="6"/>
  <c r="C2117" i="6"/>
  <c r="A2116" i="10"/>
  <c r="B2118" i="6"/>
  <c r="A2118" i="6"/>
  <c r="C2118" i="6"/>
  <c r="A2117" i="10"/>
  <c r="B2119" i="6"/>
  <c r="A2119" i="6"/>
  <c r="C2119" i="6"/>
  <c r="A2118" i="10"/>
  <c r="B2120" i="6"/>
  <c r="A2120" i="6"/>
  <c r="C2120" i="6"/>
  <c r="A2119" i="10"/>
  <c r="B2121" i="6"/>
  <c r="A2121" i="6"/>
  <c r="C2121" i="6"/>
  <c r="A2120" i="10"/>
  <c r="B2122" i="6"/>
  <c r="A2122" i="6"/>
  <c r="C2122" i="6"/>
  <c r="A2121" i="10"/>
  <c r="B2123" i="6"/>
  <c r="A2123" i="6"/>
  <c r="C2123" i="6"/>
  <c r="A2122" i="10"/>
  <c r="B2124" i="6"/>
  <c r="A2124" i="6"/>
  <c r="C2124" i="6"/>
  <c r="A2123" i="10"/>
  <c r="B2125" i="6"/>
  <c r="A2125" i="6"/>
  <c r="C2125" i="6"/>
  <c r="A2124" i="10"/>
  <c r="B2126" i="6"/>
  <c r="A2126" i="6"/>
  <c r="C2126" i="6"/>
  <c r="A2125" i="10"/>
  <c r="B2127" i="6"/>
  <c r="A2127" i="6"/>
  <c r="C2127" i="6"/>
  <c r="A2126" i="10"/>
  <c r="B2128" i="6"/>
  <c r="A2128" i="6"/>
  <c r="C2128" i="6"/>
  <c r="A2127" i="10"/>
  <c r="B2129" i="6"/>
  <c r="A2129" i="6"/>
  <c r="C2129" i="6"/>
  <c r="A2128" i="10"/>
  <c r="B2130" i="6"/>
  <c r="A2130" i="6"/>
  <c r="C2130" i="6"/>
  <c r="A2129" i="10"/>
  <c r="B2131" i="6"/>
  <c r="A2131" i="6"/>
  <c r="C2131" i="6"/>
  <c r="A2130" i="10"/>
  <c r="B2132" i="6"/>
  <c r="A2132" i="6"/>
  <c r="C2132" i="6"/>
  <c r="A2131" i="10"/>
  <c r="B2133" i="6"/>
  <c r="A2133" i="6"/>
  <c r="C2133" i="6"/>
  <c r="A2132" i="10"/>
  <c r="B2134" i="6"/>
  <c r="A2134" i="6"/>
  <c r="C2134" i="6"/>
  <c r="A2133" i="10"/>
  <c r="B2135" i="6"/>
  <c r="A2135" i="6"/>
  <c r="C2135" i="6"/>
  <c r="A2134" i="10"/>
  <c r="B2136" i="6"/>
  <c r="A2136" i="6"/>
  <c r="C2136" i="6"/>
  <c r="A2135" i="10"/>
  <c r="B2137" i="6"/>
  <c r="A2137" i="6"/>
  <c r="C2137" i="6"/>
  <c r="A2136" i="10"/>
  <c r="B2138" i="6"/>
  <c r="A2138" i="6"/>
  <c r="C2138" i="6"/>
  <c r="A2137" i="10"/>
  <c r="B2139" i="6"/>
  <c r="A2139" i="6"/>
  <c r="C2139" i="6"/>
  <c r="A2138" i="10"/>
  <c r="B2140" i="6"/>
  <c r="A2140" i="6"/>
  <c r="C2140" i="6"/>
  <c r="A2139" i="10"/>
  <c r="B2141" i="6"/>
  <c r="A2141" i="6"/>
  <c r="C2141" i="6"/>
  <c r="A2140" i="10"/>
  <c r="B2142" i="6"/>
  <c r="A2142" i="6"/>
  <c r="C2142" i="6"/>
  <c r="A2141" i="10"/>
  <c r="B2143" i="6"/>
  <c r="A2143" i="6"/>
  <c r="C2143" i="6"/>
  <c r="A2142" i="10"/>
  <c r="B2144" i="6"/>
  <c r="A2144" i="6"/>
  <c r="C2144" i="6"/>
  <c r="A2143" i="10"/>
  <c r="B2145" i="6"/>
  <c r="A2145" i="6"/>
  <c r="C2145" i="6"/>
  <c r="A2144" i="10"/>
  <c r="B2146" i="6"/>
  <c r="A2146" i="6"/>
  <c r="C2146" i="6"/>
  <c r="A2145" i="10"/>
  <c r="B2147" i="6"/>
  <c r="A2147" i="6"/>
  <c r="C2147" i="6"/>
  <c r="A2146" i="10"/>
  <c r="B2148" i="6"/>
  <c r="A2148" i="6"/>
  <c r="C2148" i="6"/>
  <c r="A2147" i="10"/>
  <c r="B2149" i="6"/>
  <c r="A2149" i="6"/>
  <c r="C2149" i="6"/>
  <c r="A2148" i="10"/>
  <c r="B2150" i="6"/>
  <c r="A2150" i="6"/>
  <c r="C2150" i="6"/>
  <c r="A2149" i="10"/>
  <c r="B2151" i="6"/>
  <c r="A2151" i="6"/>
  <c r="C2151" i="6"/>
  <c r="A2150" i="10"/>
  <c r="B2152" i="6"/>
  <c r="A2152" i="6"/>
  <c r="C2152" i="6"/>
  <c r="A2151" i="10"/>
  <c r="B2153" i="6"/>
  <c r="A2153" i="6"/>
  <c r="C2153" i="6"/>
  <c r="A2152" i="10"/>
  <c r="B2154" i="6"/>
  <c r="A2154" i="6"/>
  <c r="C2154" i="6"/>
  <c r="A2153" i="10"/>
  <c r="B2155" i="6"/>
  <c r="A2155" i="6"/>
  <c r="C2155" i="6"/>
  <c r="A2154" i="10"/>
  <c r="B2156" i="6"/>
  <c r="A2156" i="6"/>
  <c r="C2156" i="6"/>
  <c r="A2155" i="10"/>
  <c r="B2157" i="6"/>
  <c r="A2157" i="6"/>
  <c r="C2157" i="6"/>
  <c r="A2156" i="10"/>
  <c r="B2158" i="6"/>
  <c r="A2158" i="6"/>
  <c r="C2158" i="6"/>
  <c r="A2157" i="10"/>
  <c r="B2159" i="6"/>
  <c r="A2159" i="6"/>
  <c r="C2159" i="6"/>
  <c r="A2158" i="10"/>
  <c r="B2160" i="6"/>
  <c r="A2160" i="6"/>
  <c r="C2160" i="6"/>
  <c r="A2159" i="10"/>
  <c r="B2161" i="6"/>
  <c r="A2161" i="6"/>
  <c r="C2161" i="6"/>
  <c r="A2160" i="10"/>
  <c r="B2162" i="6"/>
  <c r="A2162" i="6"/>
  <c r="C2162" i="6"/>
  <c r="A2161" i="10"/>
  <c r="B2163" i="6"/>
  <c r="A2163" i="6"/>
  <c r="C2163" i="6"/>
  <c r="A2162" i="10"/>
  <c r="B2164" i="6"/>
  <c r="A2164" i="6"/>
  <c r="C2164" i="6"/>
  <c r="A2163" i="10"/>
  <c r="B2165" i="6"/>
  <c r="A2165" i="6"/>
  <c r="C2165" i="6"/>
  <c r="A2164" i="10"/>
  <c r="B2166" i="6"/>
  <c r="A2166" i="6"/>
  <c r="C2166" i="6"/>
  <c r="A2165" i="10"/>
  <c r="B2167" i="6"/>
  <c r="A2167" i="6"/>
  <c r="C2167" i="6"/>
  <c r="A2166" i="10"/>
  <c r="B2168" i="6"/>
  <c r="A2168" i="6"/>
  <c r="C2168" i="6"/>
  <c r="A2167" i="10"/>
  <c r="B2169" i="6"/>
  <c r="A2169" i="6"/>
  <c r="C2169" i="6"/>
  <c r="A2168" i="10"/>
  <c r="B2170" i="6"/>
  <c r="A2170" i="6"/>
  <c r="C2170" i="6"/>
  <c r="A2169" i="10"/>
  <c r="B2171" i="6"/>
  <c r="A2171" i="6"/>
  <c r="C2171" i="6"/>
  <c r="A2170" i="10"/>
  <c r="B2172" i="6"/>
  <c r="A2172" i="6"/>
  <c r="C2172" i="6"/>
  <c r="A2171" i="10"/>
  <c r="B2173" i="6"/>
  <c r="A2173" i="6"/>
  <c r="C2173" i="6"/>
  <c r="A2172" i="10"/>
  <c r="B2174" i="6"/>
  <c r="A2174" i="6"/>
  <c r="C2174" i="6"/>
  <c r="A2173" i="10"/>
  <c r="B2175" i="6"/>
  <c r="A2175" i="6"/>
  <c r="C2175" i="6"/>
  <c r="A2174" i="10"/>
  <c r="B2176" i="6"/>
  <c r="A2176" i="6"/>
  <c r="C2176" i="6"/>
  <c r="A2175" i="10"/>
  <c r="B2177" i="6"/>
  <c r="A2177" i="6"/>
  <c r="C2177" i="6"/>
  <c r="A2176" i="10"/>
  <c r="B2178" i="6"/>
  <c r="A2178" i="6"/>
  <c r="C2178" i="6"/>
  <c r="A2177" i="10"/>
  <c r="B2179" i="6"/>
  <c r="A2179" i="6"/>
  <c r="C2179" i="6"/>
  <c r="A2178" i="10"/>
  <c r="B2180" i="6"/>
  <c r="A2180" i="6"/>
  <c r="C2180" i="6"/>
  <c r="A2179" i="10"/>
  <c r="B2181" i="6"/>
  <c r="A2181" i="6"/>
  <c r="C2181" i="6"/>
  <c r="A2180" i="10"/>
  <c r="B2182" i="6"/>
  <c r="A2182" i="6"/>
  <c r="C2182" i="6"/>
  <c r="A2181" i="10"/>
  <c r="B2183" i="6"/>
  <c r="A2183" i="6"/>
  <c r="C2183" i="6"/>
  <c r="A2182" i="10"/>
  <c r="B2184" i="6"/>
  <c r="A2184" i="6"/>
  <c r="C2184" i="6"/>
  <c r="A2183" i="10"/>
  <c r="B2185" i="6"/>
  <c r="A2185" i="6"/>
  <c r="C2185" i="6"/>
  <c r="A2184" i="10"/>
  <c r="B2186" i="6"/>
  <c r="A2186" i="6"/>
  <c r="C2186" i="6"/>
  <c r="A2185" i="10"/>
  <c r="B2187" i="6"/>
  <c r="A2187" i="6"/>
  <c r="C2187" i="6"/>
  <c r="A2186" i="10"/>
  <c r="B2188" i="6"/>
  <c r="A2188" i="6"/>
  <c r="C2188" i="6"/>
  <c r="A2187" i="10"/>
  <c r="B2189" i="6"/>
  <c r="A2189" i="6"/>
  <c r="C2189" i="6"/>
  <c r="A2188" i="10"/>
  <c r="B2190" i="6"/>
  <c r="A2190" i="6"/>
  <c r="C2190" i="6"/>
  <c r="A2189" i="10"/>
  <c r="B2191" i="6"/>
  <c r="A2191" i="6"/>
  <c r="C2191" i="6"/>
  <c r="A2190" i="10"/>
  <c r="B2192" i="6"/>
  <c r="A2192" i="6"/>
  <c r="C2192" i="6"/>
  <c r="A2191" i="10"/>
  <c r="B2193" i="6"/>
  <c r="A2193" i="6"/>
  <c r="C2193" i="6"/>
  <c r="A2192" i="10"/>
  <c r="B2194" i="6"/>
  <c r="A2194" i="6"/>
  <c r="C2194" i="6"/>
  <c r="A2193" i="10"/>
  <c r="B2195" i="6"/>
  <c r="A2195" i="6"/>
  <c r="C2195" i="6"/>
  <c r="A2194" i="10"/>
  <c r="B2196" i="6"/>
  <c r="A2196" i="6"/>
  <c r="C2196" i="6"/>
  <c r="A2195" i="10"/>
  <c r="B2197" i="6"/>
  <c r="A2197" i="6"/>
  <c r="C2197" i="6"/>
  <c r="A2196" i="10"/>
  <c r="B2198" i="6"/>
  <c r="A2198" i="6"/>
  <c r="C2198" i="6"/>
  <c r="A2197" i="10"/>
  <c r="B2199" i="6"/>
  <c r="A2199" i="6"/>
  <c r="C2199" i="6"/>
  <c r="A2198" i="10"/>
  <c r="B2200" i="6"/>
  <c r="A2200" i="6"/>
  <c r="C2200" i="6"/>
  <c r="A2199" i="10"/>
  <c r="B2201" i="6"/>
  <c r="A2201" i="6"/>
  <c r="C2201" i="6"/>
  <c r="A2200" i="10"/>
  <c r="B2202" i="6"/>
  <c r="A2202" i="6"/>
  <c r="C2202" i="6"/>
  <c r="A2201" i="10"/>
  <c r="B2203" i="6"/>
  <c r="A2203" i="6"/>
  <c r="C2203" i="6"/>
  <c r="A2202" i="10"/>
  <c r="B2204" i="6"/>
  <c r="A2204" i="6"/>
  <c r="C2204" i="6"/>
  <c r="A2203" i="10"/>
  <c r="B2205" i="6"/>
  <c r="A2205" i="6"/>
  <c r="C2205" i="6"/>
  <c r="A2204" i="10"/>
  <c r="B2206" i="6"/>
  <c r="A2206" i="6"/>
  <c r="C2206" i="6"/>
  <c r="A2205" i="10"/>
  <c r="B2207" i="6"/>
  <c r="A2207" i="6"/>
  <c r="C2207" i="6"/>
  <c r="A2206" i="10"/>
  <c r="B2208" i="6"/>
  <c r="A2208" i="6"/>
  <c r="C2208" i="6"/>
  <c r="A2207" i="10"/>
  <c r="B2209" i="6"/>
  <c r="A2209" i="6"/>
  <c r="C2209" i="6"/>
  <c r="A2208" i="10"/>
  <c r="B2210" i="6"/>
  <c r="A2210" i="6"/>
  <c r="C2210" i="6"/>
  <c r="A2209" i="10"/>
  <c r="B2211" i="6"/>
  <c r="A2211" i="6"/>
  <c r="C2211" i="6"/>
  <c r="A2210" i="10"/>
  <c r="B2212" i="6"/>
  <c r="A2212" i="6"/>
  <c r="C2212" i="6"/>
  <c r="A2211" i="10"/>
  <c r="B2213" i="6"/>
  <c r="A2213" i="6"/>
  <c r="C2213" i="6"/>
  <c r="A2212" i="10"/>
  <c r="B2214" i="6"/>
  <c r="A2214" i="6"/>
  <c r="C2214" i="6"/>
  <c r="A2213" i="10"/>
  <c r="B2215" i="6"/>
  <c r="A2215" i="6"/>
  <c r="C2215" i="6"/>
  <c r="A2214" i="10"/>
  <c r="B2216" i="6"/>
  <c r="A2216" i="6"/>
  <c r="C2216" i="6"/>
  <c r="A2215" i="10"/>
  <c r="B2217" i="6"/>
  <c r="A2217" i="6"/>
  <c r="C2217" i="6"/>
  <c r="A2216" i="10"/>
  <c r="B2218" i="6"/>
  <c r="A2218" i="6"/>
  <c r="C2218" i="6"/>
  <c r="A2217" i="10"/>
  <c r="B2219" i="6"/>
  <c r="A2219" i="6"/>
  <c r="C2219" i="6"/>
  <c r="A2218" i="10"/>
  <c r="B2220" i="6"/>
  <c r="A2220" i="6"/>
  <c r="C2220" i="6"/>
  <c r="A2219" i="10"/>
  <c r="B2221" i="6"/>
  <c r="A2221" i="6"/>
  <c r="C2221" i="6"/>
  <c r="A2220" i="10"/>
  <c r="B2222" i="6"/>
  <c r="A2222" i="6"/>
  <c r="C2222" i="6"/>
  <c r="A2221" i="10"/>
  <c r="B2223" i="6"/>
  <c r="A2223" i="6"/>
  <c r="C2223" i="6"/>
  <c r="A2222" i="10"/>
  <c r="B2224" i="6"/>
  <c r="A2224" i="6"/>
  <c r="C2224" i="6"/>
  <c r="A2223" i="10"/>
  <c r="B2225" i="6"/>
  <c r="A2225" i="6"/>
  <c r="C2225" i="6"/>
  <c r="A2224" i="10"/>
  <c r="B2226" i="6"/>
  <c r="A2226" i="6"/>
  <c r="C2226" i="6"/>
  <c r="A2225" i="10"/>
  <c r="B2227" i="6"/>
  <c r="A2227" i="6"/>
  <c r="C2227" i="6"/>
  <c r="A2226" i="10"/>
  <c r="B2228" i="6"/>
  <c r="A2228" i="6"/>
  <c r="C2228" i="6"/>
  <c r="A2227" i="10"/>
  <c r="B2229" i="6"/>
  <c r="A2229" i="6"/>
  <c r="C2229" i="6"/>
  <c r="A2228" i="10"/>
  <c r="B2230" i="6"/>
  <c r="A2230" i="6"/>
  <c r="C2230" i="6"/>
  <c r="A2229" i="10"/>
  <c r="B2231" i="6"/>
  <c r="A2231" i="6"/>
  <c r="C2231" i="6"/>
  <c r="A2230" i="10"/>
  <c r="B2232" i="6"/>
  <c r="A2232" i="6"/>
  <c r="C2232" i="6"/>
  <c r="A2231" i="10"/>
  <c r="B2233" i="6"/>
  <c r="A2233" i="6"/>
  <c r="C2233" i="6"/>
  <c r="A2232" i="10"/>
  <c r="B2234" i="6"/>
  <c r="A2234" i="6"/>
  <c r="C2234" i="6"/>
  <c r="A2233" i="10"/>
  <c r="B2235" i="6"/>
  <c r="A2235" i="6"/>
  <c r="C2235" i="6"/>
  <c r="A2234" i="10"/>
  <c r="B2236" i="6"/>
  <c r="A2236" i="6"/>
  <c r="C2236" i="6"/>
  <c r="A2235" i="10"/>
  <c r="B2237" i="6"/>
  <c r="A2237" i="6"/>
  <c r="C2237" i="6"/>
  <c r="A2236" i="10"/>
  <c r="B2238" i="6"/>
  <c r="A2238" i="6"/>
  <c r="C2238" i="6"/>
  <c r="A2237" i="10"/>
  <c r="B2239" i="6"/>
  <c r="A2239" i="6"/>
  <c r="C2239" i="6"/>
  <c r="A2238" i="10"/>
  <c r="B2240" i="6"/>
  <c r="A2240" i="6"/>
  <c r="C2240" i="6"/>
  <c r="A2239" i="10"/>
  <c r="B2241" i="6"/>
  <c r="A2241" i="6"/>
  <c r="C2241" i="6"/>
  <c r="A2240" i="10"/>
  <c r="B2242" i="6"/>
  <c r="A2242" i="6"/>
  <c r="C2242" i="6"/>
  <c r="A2241" i="10"/>
  <c r="B2243" i="6"/>
  <c r="A2243" i="6"/>
  <c r="C2243" i="6"/>
  <c r="A2242" i="10"/>
  <c r="B2244" i="6"/>
  <c r="A2244" i="6"/>
  <c r="C2244" i="6"/>
  <c r="A2243" i="10"/>
  <c r="B2245" i="6"/>
  <c r="A2245" i="6"/>
  <c r="C2245" i="6"/>
  <c r="A2244" i="10"/>
  <c r="B2246" i="6"/>
  <c r="A2246" i="6"/>
  <c r="C2246" i="6"/>
  <c r="A2245" i="10"/>
  <c r="B2247" i="6"/>
  <c r="A2247" i="6"/>
  <c r="C2247" i="6"/>
  <c r="A2246" i="10"/>
  <c r="B2248" i="6"/>
  <c r="A2248" i="6"/>
  <c r="C2248" i="6"/>
  <c r="A2247" i="10"/>
  <c r="B2249" i="6"/>
  <c r="A2249" i="6"/>
  <c r="C2249" i="6"/>
  <c r="A2248" i="10"/>
  <c r="B2250" i="6"/>
  <c r="A2250" i="6"/>
  <c r="C2250" i="6"/>
  <c r="A2249" i="10"/>
  <c r="B2251" i="6"/>
  <c r="A2251" i="6"/>
  <c r="C2251" i="6"/>
  <c r="A2250" i="10"/>
  <c r="B2252" i="6"/>
  <c r="A2252" i="6"/>
  <c r="C2252" i="6"/>
  <c r="A2251" i="10"/>
  <c r="B2253" i="6"/>
  <c r="A2253" i="6"/>
  <c r="C2253" i="6"/>
  <c r="A2252" i="10"/>
  <c r="B2254" i="6"/>
  <c r="A2254" i="6"/>
  <c r="C2254" i="6"/>
  <c r="A2253" i="10"/>
  <c r="B2255" i="6"/>
  <c r="A2255" i="6"/>
  <c r="C2255" i="6"/>
  <c r="A2254" i="10"/>
  <c r="B2256" i="6"/>
  <c r="A2256" i="6"/>
  <c r="C2256" i="6"/>
  <c r="A2255" i="10"/>
  <c r="B2257" i="6"/>
  <c r="A2257" i="6"/>
  <c r="C2257" i="6"/>
  <c r="A2256" i="10"/>
  <c r="B2258" i="6"/>
  <c r="A2258" i="6"/>
  <c r="C2258" i="6"/>
  <c r="A2257" i="10"/>
  <c r="B2259" i="6"/>
  <c r="A2259" i="6"/>
  <c r="C2259" i="6"/>
  <c r="A2258" i="10"/>
  <c r="B2260" i="6"/>
  <c r="A2260" i="6"/>
  <c r="C2260" i="6"/>
  <c r="A2259" i="10"/>
  <c r="B2261" i="6"/>
  <c r="A2261" i="6"/>
  <c r="C2261" i="6"/>
  <c r="A2260" i="10"/>
  <c r="B2262" i="6"/>
  <c r="A2262" i="6"/>
  <c r="C2262" i="6"/>
  <c r="A2261" i="10"/>
  <c r="B2263" i="6"/>
  <c r="A2263" i="6"/>
  <c r="C2263" i="6"/>
  <c r="A2262" i="10"/>
  <c r="B2264" i="6"/>
  <c r="A2264" i="6"/>
  <c r="C2264" i="6"/>
  <c r="A2263" i="10"/>
  <c r="B2265" i="6"/>
  <c r="A2265" i="6"/>
  <c r="C2265" i="6"/>
  <c r="A2264" i="10"/>
  <c r="B2266" i="6"/>
  <c r="A2266" i="6"/>
  <c r="C2266" i="6"/>
  <c r="A2265" i="10"/>
  <c r="B2267" i="6"/>
  <c r="A2267" i="6"/>
  <c r="C2267" i="6"/>
  <c r="A2266" i="10"/>
  <c r="B2268" i="6"/>
  <c r="A2268" i="6"/>
  <c r="C2268" i="6"/>
  <c r="A2267" i="10"/>
  <c r="B2269" i="6"/>
  <c r="A2269" i="6"/>
  <c r="C2269" i="6"/>
  <c r="A2268" i="10"/>
  <c r="B2270" i="6"/>
  <c r="A2270" i="6"/>
  <c r="C2270" i="6"/>
  <c r="A2269" i="10"/>
  <c r="B2271" i="6"/>
  <c r="A2271" i="6"/>
  <c r="C2271" i="6"/>
  <c r="A2270" i="10"/>
  <c r="B2272" i="6"/>
  <c r="A2272" i="6"/>
  <c r="C2272" i="6"/>
  <c r="A2271" i="10"/>
  <c r="B2273" i="6"/>
  <c r="A2273" i="6"/>
  <c r="C2273" i="6"/>
  <c r="A2272" i="10"/>
  <c r="B2274" i="6"/>
  <c r="A2274" i="6"/>
  <c r="C2274" i="6"/>
  <c r="A2273" i="10"/>
  <c r="B2275" i="6"/>
  <c r="A2275" i="6"/>
  <c r="C2275" i="6"/>
  <c r="A2274" i="10"/>
  <c r="B2276" i="6"/>
  <c r="A2276" i="6"/>
  <c r="C2276" i="6"/>
  <c r="A2275" i="10"/>
  <c r="B2277" i="6"/>
  <c r="A2277" i="6"/>
  <c r="C2277" i="6"/>
  <c r="A2276" i="10"/>
  <c r="B2278" i="6"/>
  <c r="A2278" i="6"/>
  <c r="C2278" i="6"/>
  <c r="A2277" i="10"/>
  <c r="B2279" i="6"/>
  <c r="A2279" i="6"/>
  <c r="C2279" i="6"/>
  <c r="A2278" i="10"/>
  <c r="B2280" i="6"/>
  <c r="A2280" i="6"/>
  <c r="C2280" i="6"/>
  <c r="A2279" i="10"/>
  <c r="B2281" i="6"/>
  <c r="A2281" i="6"/>
  <c r="C2281" i="6"/>
  <c r="A2280" i="10"/>
  <c r="B2282" i="6"/>
  <c r="A2282" i="6"/>
  <c r="C2282" i="6"/>
  <c r="A2281" i="10"/>
  <c r="B2283" i="6"/>
  <c r="A2283" i="6"/>
  <c r="C2283" i="6"/>
  <c r="A2282" i="10"/>
  <c r="B2284" i="6"/>
  <c r="A2284" i="6"/>
  <c r="C2284" i="6"/>
  <c r="A2283" i="10"/>
  <c r="B2285" i="6"/>
  <c r="A2285" i="6"/>
  <c r="C2285" i="6"/>
  <c r="A2284" i="10"/>
  <c r="B2286" i="6"/>
  <c r="A2286" i="6"/>
  <c r="C2286" i="6"/>
  <c r="A2285" i="10"/>
  <c r="B2287" i="6"/>
  <c r="A2287" i="6"/>
  <c r="C2287" i="6"/>
  <c r="A2286" i="10"/>
  <c r="B2288" i="6"/>
  <c r="A2288" i="6"/>
  <c r="C2288" i="6"/>
  <c r="A2287" i="10"/>
  <c r="B2289" i="6"/>
  <c r="A2289" i="6"/>
  <c r="C2289" i="6"/>
  <c r="A2288" i="10"/>
  <c r="B2290" i="6"/>
  <c r="A2290" i="6"/>
  <c r="C2290" i="6"/>
  <c r="A2289" i="10"/>
  <c r="B2291" i="6"/>
  <c r="A2291" i="6"/>
  <c r="C2291" i="6"/>
  <c r="A2290" i="10"/>
  <c r="B2292" i="6"/>
  <c r="A2292" i="6"/>
  <c r="C2292" i="6"/>
  <c r="A2291" i="10"/>
  <c r="B2293" i="6"/>
  <c r="A2293" i="6"/>
  <c r="C2293" i="6"/>
  <c r="A2292" i="10"/>
  <c r="B2294" i="6"/>
  <c r="A2294" i="6"/>
  <c r="C2294" i="6"/>
  <c r="A2293" i="10"/>
  <c r="B2295" i="6"/>
  <c r="A2295" i="6"/>
  <c r="C2295" i="6"/>
  <c r="A2294" i="10"/>
  <c r="B2296" i="6"/>
  <c r="A2296" i="6"/>
  <c r="C2296" i="6"/>
  <c r="A2295" i="10"/>
  <c r="B2297" i="6"/>
  <c r="A2297" i="6"/>
  <c r="C2297" i="6"/>
  <c r="A2296" i="10"/>
  <c r="B2298" i="6"/>
  <c r="A2298" i="6"/>
  <c r="C2298" i="6"/>
  <c r="A2297" i="10"/>
  <c r="B2299" i="6"/>
  <c r="A2299" i="6"/>
  <c r="C2299" i="6"/>
  <c r="A2298" i="10"/>
  <c r="B2300" i="6"/>
  <c r="A2300" i="6"/>
  <c r="C2300" i="6"/>
  <c r="A2299" i="10"/>
  <c r="B2301" i="6"/>
  <c r="A2301" i="6"/>
  <c r="C2301" i="6"/>
  <c r="A2300" i="10"/>
  <c r="B2302" i="6"/>
  <c r="A2302" i="6"/>
  <c r="C2302" i="6"/>
  <c r="A2301" i="10"/>
  <c r="B2303" i="6"/>
  <c r="A2303" i="6"/>
  <c r="C2303" i="6"/>
  <c r="A2302" i="10"/>
  <c r="B2304" i="6"/>
  <c r="A2304" i="6"/>
  <c r="C2304" i="6"/>
  <c r="A2303" i="10"/>
  <c r="B2305" i="6"/>
  <c r="A2305" i="6"/>
  <c r="C2305" i="6"/>
  <c r="A2304" i="10"/>
  <c r="B2306" i="6"/>
  <c r="A2306" i="6"/>
  <c r="C2306" i="6"/>
  <c r="A2305" i="10"/>
  <c r="B2307" i="6"/>
  <c r="A2307" i="6"/>
  <c r="C2307" i="6"/>
  <c r="A2306" i="10"/>
  <c r="B2308" i="6"/>
  <c r="A2308" i="6"/>
  <c r="C2308" i="6"/>
  <c r="A2307" i="10"/>
  <c r="B2309" i="6"/>
  <c r="A2309" i="6"/>
  <c r="C2309" i="6"/>
  <c r="A2308" i="10"/>
  <c r="B2310" i="6"/>
  <c r="A2310" i="6"/>
  <c r="C2310" i="6"/>
  <c r="A2309" i="10"/>
  <c r="B2311" i="6"/>
  <c r="A2311" i="6"/>
  <c r="C2311" i="6"/>
  <c r="A2310" i="10"/>
  <c r="B2312" i="6"/>
  <c r="A2312" i="6"/>
  <c r="C2312" i="6"/>
  <c r="A2311" i="10"/>
  <c r="B2313" i="6"/>
  <c r="A2313" i="6"/>
  <c r="C2313" i="6"/>
  <c r="A2312" i="10"/>
  <c r="B2314" i="6"/>
  <c r="A2314" i="6"/>
  <c r="C2314" i="6"/>
  <c r="A2313" i="10"/>
  <c r="B2315" i="6"/>
  <c r="A2315" i="6"/>
  <c r="C2315" i="6"/>
  <c r="A2314" i="10"/>
  <c r="B2316" i="6"/>
  <c r="A2316" i="6"/>
  <c r="C2316" i="6"/>
  <c r="A2315" i="10"/>
  <c r="B2317" i="6"/>
  <c r="A2317" i="6"/>
  <c r="C2317" i="6"/>
  <c r="A2316" i="10"/>
  <c r="B2318" i="6"/>
  <c r="A2318" i="6"/>
  <c r="C2318" i="6"/>
  <c r="A2317" i="10"/>
  <c r="B2319" i="6"/>
  <c r="A2319" i="6"/>
  <c r="C2319" i="6"/>
  <c r="A2318" i="10"/>
  <c r="B2320" i="6"/>
  <c r="A2320" i="6"/>
  <c r="C2320" i="6"/>
  <c r="A2319" i="10"/>
  <c r="B2321" i="6"/>
  <c r="A2321" i="6"/>
  <c r="C2321" i="6"/>
  <c r="A2320" i="10"/>
  <c r="B2322" i="6"/>
  <c r="A2322" i="6"/>
  <c r="C2322" i="6"/>
  <c r="A2321" i="10"/>
  <c r="B2323" i="6"/>
  <c r="A2323" i="6"/>
  <c r="C2323" i="6"/>
  <c r="A2322" i="10"/>
  <c r="B2324" i="6"/>
  <c r="A2324" i="6"/>
  <c r="C2324" i="6"/>
  <c r="A2323" i="10"/>
  <c r="B2325" i="6"/>
  <c r="A2325" i="6"/>
  <c r="C2325" i="6"/>
  <c r="A2324" i="10"/>
  <c r="B2326" i="6"/>
  <c r="A2326" i="6"/>
  <c r="C2326" i="6"/>
  <c r="A2325" i="10"/>
  <c r="B2327" i="6"/>
  <c r="A2327" i="6"/>
  <c r="C2327" i="6"/>
  <c r="A2326" i="10"/>
  <c r="B2328" i="6"/>
  <c r="A2328" i="6"/>
  <c r="C2328" i="6"/>
  <c r="A2327" i="10"/>
  <c r="B2329" i="6"/>
  <c r="A2329" i="6"/>
  <c r="C2329" i="6"/>
  <c r="A2328" i="10"/>
  <c r="B2330" i="6"/>
  <c r="A2330" i="6"/>
  <c r="C2330" i="6"/>
  <c r="A2329" i="10"/>
  <c r="B2331" i="6"/>
  <c r="A2331" i="6"/>
  <c r="C2331" i="6"/>
  <c r="A2330" i="10"/>
  <c r="B2332" i="6"/>
  <c r="A2332" i="6"/>
  <c r="C2332" i="6"/>
  <c r="A2331" i="10"/>
  <c r="B2333" i="6"/>
  <c r="A2333" i="6"/>
  <c r="C2333" i="6"/>
  <c r="A2332" i="10"/>
  <c r="B2334" i="6"/>
  <c r="A2334" i="6"/>
  <c r="C2334" i="6"/>
  <c r="A2333" i="10"/>
  <c r="B2335" i="6"/>
  <c r="A2335" i="6"/>
  <c r="C2335" i="6"/>
  <c r="A2334" i="10"/>
  <c r="B2336" i="6"/>
  <c r="A2336" i="6"/>
  <c r="C2336" i="6"/>
  <c r="A2335" i="10"/>
  <c r="B2337" i="6"/>
  <c r="A2337" i="6"/>
  <c r="C2337" i="6"/>
  <c r="A2336" i="10"/>
  <c r="B2338" i="6"/>
  <c r="A2338" i="6"/>
  <c r="C2338" i="6"/>
  <c r="A2337" i="10"/>
  <c r="B2339" i="6"/>
  <c r="A2339" i="6"/>
  <c r="C2339" i="6"/>
  <c r="A2338" i="10"/>
  <c r="B2340" i="6"/>
  <c r="A2340" i="6"/>
  <c r="C2340" i="6"/>
  <c r="A2339" i="10"/>
  <c r="B2341" i="6"/>
  <c r="A2341" i="6"/>
  <c r="C2341" i="6"/>
  <c r="A2340" i="10"/>
  <c r="B2342" i="6"/>
  <c r="A2342" i="6"/>
  <c r="C2342" i="6"/>
  <c r="A2341" i="10"/>
  <c r="B2343" i="6"/>
  <c r="A2343" i="6"/>
  <c r="C2343" i="6"/>
  <c r="A2342" i="10"/>
  <c r="B2344" i="6"/>
  <c r="A2344" i="6"/>
  <c r="C2344" i="6"/>
  <c r="A2343" i="10"/>
  <c r="B2345" i="6"/>
  <c r="A2345" i="6"/>
  <c r="C2345" i="6"/>
  <c r="A2344" i="10"/>
  <c r="B2346" i="6"/>
  <c r="A2346" i="6"/>
  <c r="C2346" i="6"/>
  <c r="A2345" i="10"/>
  <c r="B2347" i="6"/>
  <c r="A2347" i="6"/>
  <c r="C2347" i="6"/>
  <c r="A2346" i="10"/>
  <c r="B2348" i="6"/>
  <c r="A2348" i="6"/>
  <c r="C2348" i="6"/>
  <c r="A2347" i="10"/>
  <c r="B2349" i="6"/>
  <c r="A2349" i="6"/>
  <c r="C2349" i="6"/>
  <c r="A2348" i="10"/>
  <c r="B2350" i="6"/>
  <c r="A2350" i="6"/>
  <c r="C2350" i="6"/>
  <c r="A2349" i="10"/>
  <c r="B2351" i="6"/>
  <c r="A2351" i="6"/>
  <c r="C2351" i="6"/>
  <c r="A2350" i="10"/>
  <c r="B2352" i="6"/>
  <c r="A2352" i="6"/>
  <c r="C2352" i="6"/>
  <c r="A2351" i="10"/>
  <c r="B2353" i="6"/>
  <c r="A2353" i="6"/>
  <c r="C2353" i="6"/>
  <c r="A2352" i="10"/>
  <c r="B2354" i="6"/>
  <c r="A2354" i="6"/>
  <c r="C2354" i="6"/>
  <c r="A2353" i="10"/>
  <c r="B2355" i="6"/>
  <c r="A2355" i="6"/>
  <c r="C2355" i="6"/>
  <c r="A2354" i="10"/>
  <c r="B2356" i="6"/>
  <c r="A2356" i="6"/>
  <c r="C2356" i="6"/>
  <c r="A2355" i="10"/>
  <c r="B2357" i="6"/>
  <c r="A2357" i="6"/>
  <c r="C2357" i="6"/>
  <c r="A2356" i="10"/>
  <c r="B2358" i="6"/>
  <c r="A2358" i="6"/>
  <c r="C2358" i="6"/>
  <c r="A2357" i="10"/>
  <c r="B2359" i="6"/>
  <c r="A2359" i="6"/>
  <c r="C2359" i="6"/>
  <c r="A2358" i="10"/>
  <c r="B2360" i="6"/>
  <c r="A2360" i="6"/>
  <c r="C2360" i="6"/>
  <c r="A2359" i="10"/>
  <c r="B2361" i="6"/>
  <c r="A2361" i="6"/>
  <c r="C2361" i="6"/>
  <c r="A2360" i="10"/>
  <c r="B2362" i="6"/>
  <c r="A2362" i="6"/>
  <c r="C2362" i="6"/>
  <c r="A2361" i="10"/>
  <c r="B2363" i="6"/>
  <c r="A2363" i="6"/>
  <c r="C2363" i="6"/>
  <c r="A2362" i="10"/>
  <c r="B2364" i="6"/>
  <c r="A2364" i="6"/>
  <c r="C2364" i="6"/>
  <c r="A2363" i="10"/>
  <c r="B2365" i="6"/>
  <c r="A2365" i="6"/>
  <c r="C2365" i="6"/>
  <c r="A2364" i="10"/>
  <c r="B2366" i="6"/>
  <c r="A2366" i="6"/>
  <c r="C2366" i="6"/>
  <c r="A2365" i="10"/>
  <c r="B2367" i="6"/>
  <c r="A2367" i="6"/>
  <c r="C2367" i="6"/>
  <c r="A2366" i="10"/>
  <c r="B2368" i="6"/>
  <c r="A2368" i="6"/>
  <c r="C2368" i="6"/>
  <c r="A2367" i="10"/>
  <c r="B2369" i="6"/>
  <c r="A2369" i="6"/>
  <c r="C2369" i="6"/>
  <c r="A2368" i="10"/>
  <c r="B2370" i="6"/>
  <c r="A2370" i="6"/>
  <c r="C2370" i="6"/>
  <c r="A2369" i="10"/>
  <c r="B2371" i="6"/>
  <c r="A2371" i="6"/>
  <c r="C2371" i="6"/>
  <c r="A2370" i="10"/>
  <c r="B2372" i="6"/>
  <c r="A2372" i="6"/>
  <c r="C2372" i="6"/>
  <c r="A2371" i="10"/>
  <c r="B2373" i="6"/>
  <c r="A2373" i="6"/>
  <c r="C2373" i="6"/>
  <c r="A2372" i="10"/>
  <c r="B2374" i="6"/>
  <c r="A2374" i="6"/>
  <c r="C2374" i="6"/>
  <c r="A2373" i="10"/>
  <c r="B2375" i="6"/>
  <c r="A2375" i="6"/>
  <c r="C2375" i="6"/>
  <c r="A2374" i="10"/>
  <c r="B2376" i="6"/>
  <c r="A2376" i="6"/>
  <c r="C2376" i="6"/>
  <c r="A2375" i="10"/>
  <c r="B2377" i="6"/>
  <c r="A2377" i="6"/>
  <c r="C2377" i="6"/>
  <c r="A2376" i="10"/>
  <c r="B2378" i="6"/>
  <c r="A2378" i="6"/>
  <c r="C2378" i="6"/>
  <c r="A2377" i="10"/>
  <c r="B2379" i="6"/>
  <c r="A2379" i="6"/>
  <c r="C2379" i="6"/>
  <c r="A2378" i="10"/>
  <c r="B2380" i="6"/>
  <c r="A2380" i="6"/>
  <c r="C2380" i="6"/>
  <c r="A2379" i="10"/>
  <c r="B2381" i="6"/>
  <c r="A2381" i="6"/>
  <c r="C2381" i="6"/>
  <c r="A2380" i="10"/>
  <c r="B2382" i="6"/>
  <c r="A2382" i="6"/>
  <c r="C2382" i="6"/>
  <c r="A2381" i="10"/>
  <c r="B2383" i="6"/>
  <c r="A2383" i="6"/>
  <c r="C2383" i="6"/>
  <c r="A2382" i="10"/>
  <c r="B2384" i="6"/>
  <c r="A2384" i="6"/>
  <c r="C2384" i="6"/>
  <c r="A2383" i="10"/>
  <c r="B2385" i="6"/>
  <c r="A2385" i="6"/>
  <c r="C2385" i="6"/>
  <c r="A2384" i="10"/>
  <c r="C2" i="6"/>
  <c r="A1" i="10"/>
  <c r="B2386" i="6"/>
  <c r="A2386" i="6"/>
  <c r="C2386" i="6"/>
  <c r="B2387" i="6"/>
  <c r="A2387" i="6"/>
  <c r="C2387" i="6"/>
  <c r="B2388" i="6"/>
  <c r="A2388" i="6"/>
  <c r="C2388" i="6"/>
  <c r="B2389" i="6"/>
  <c r="A2389" i="6"/>
  <c r="C2389" i="6"/>
  <c r="B2390" i="6"/>
  <c r="A2390" i="6"/>
  <c r="C2390" i="6"/>
  <c r="B2391" i="6"/>
  <c r="A2391" i="6"/>
  <c r="C2391" i="6"/>
  <c r="B2392" i="6"/>
  <c r="A2392" i="6"/>
  <c r="C2392" i="6"/>
  <c r="B2393" i="6"/>
  <c r="A2393" i="6"/>
  <c r="C2393" i="6"/>
  <c r="B2394" i="6"/>
  <c r="A2394" i="6"/>
  <c r="C2394" i="6"/>
  <c r="B2395" i="6"/>
  <c r="A2395" i="6"/>
  <c r="C2395" i="6"/>
  <c r="B2396" i="6"/>
  <c r="A2396" i="6"/>
  <c r="C2396" i="6"/>
  <c r="B2397" i="6"/>
  <c r="A2397" i="6"/>
  <c r="C2397" i="6"/>
  <c r="B2398" i="6"/>
  <c r="A2398" i="6"/>
  <c r="C2398" i="6"/>
  <c r="B2399" i="6"/>
  <c r="A2399" i="6"/>
  <c r="C2399" i="6"/>
  <c r="B2400" i="6"/>
  <c r="A2400" i="6"/>
  <c r="C2400" i="6"/>
  <c r="B2401" i="6"/>
  <c r="A2401" i="6"/>
  <c r="C2401" i="6"/>
  <c r="B2402" i="6"/>
  <c r="A2402" i="6"/>
  <c r="C2402" i="6"/>
  <c r="B2403" i="6"/>
  <c r="A2403" i="6"/>
  <c r="C2403" i="6"/>
  <c r="B2404" i="6"/>
  <c r="A2404" i="6"/>
  <c r="C2404" i="6"/>
  <c r="B2405" i="6"/>
  <c r="A2405" i="6"/>
  <c r="C2405" i="6"/>
  <c r="B2406" i="6"/>
  <c r="A2406" i="6"/>
  <c r="C2406" i="6"/>
  <c r="B2407" i="6"/>
  <c r="A2407" i="6"/>
  <c r="C2407" i="6"/>
  <c r="B2408" i="6"/>
  <c r="A2408" i="6"/>
  <c r="C2408" i="6"/>
  <c r="B2409" i="6"/>
  <c r="A2409" i="6"/>
  <c r="C2409" i="6"/>
  <c r="B2410" i="6"/>
  <c r="A2410" i="6"/>
  <c r="C2410" i="6"/>
  <c r="B2411" i="6"/>
  <c r="A2411" i="6"/>
  <c r="C2411" i="6"/>
  <c r="B2412" i="6"/>
  <c r="A2412" i="6"/>
  <c r="C2412" i="6"/>
  <c r="B2413" i="6"/>
  <c r="A2413" i="6"/>
  <c r="C2413" i="6"/>
  <c r="B2414" i="6"/>
  <c r="A2414" i="6"/>
  <c r="C2414" i="6"/>
  <c r="B2415" i="6"/>
  <c r="A2415" i="6"/>
  <c r="C2415" i="6"/>
  <c r="B2416" i="6"/>
  <c r="A2416" i="6"/>
  <c r="C2416" i="6"/>
  <c r="B2417" i="6"/>
  <c r="A2417" i="6"/>
  <c r="C2417" i="6"/>
  <c r="B2418" i="6"/>
  <c r="A2418" i="6"/>
  <c r="C2418" i="6"/>
  <c r="B2419" i="6"/>
  <c r="A2419" i="6"/>
  <c r="C2419" i="6"/>
  <c r="B2420" i="6"/>
  <c r="A2420" i="6"/>
  <c r="C2420" i="6"/>
  <c r="B2421" i="6"/>
  <c r="A2421" i="6"/>
  <c r="C2421" i="6"/>
  <c r="B2422" i="6"/>
  <c r="A2422" i="6"/>
  <c r="C2422" i="6"/>
  <c r="B2423" i="6"/>
  <c r="A2423" i="6"/>
  <c r="C2423" i="6"/>
  <c r="B2424" i="6"/>
  <c r="A2424" i="6"/>
  <c r="C2424" i="6"/>
  <c r="B2425" i="6"/>
  <c r="A2425" i="6"/>
  <c r="C2425" i="6"/>
  <c r="B2426" i="6"/>
  <c r="A2426" i="6"/>
  <c r="C2426" i="6"/>
  <c r="B2427" i="6"/>
  <c r="A2427" i="6"/>
  <c r="C2427" i="6"/>
  <c r="B2428" i="6"/>
  <c r="A2428" i="6"/>
  <c r="C2428" i="6"/>
  <c r="B2429" i="6"/>
  <c r="A2429" i="6"/>
  <c r="C2429" i="6"/>
  <c r="B2430" i="6"/>
  <c r="A2430" i="6"/>
  <c r="C2430" i="6"/>
  <c r="B2431" i="6"/>
  <c r="A2431" i="6"/>
  <c r="C2431" i="6"/>
  <c r="B2432" i="6"/>
  <c r="A2432" i="6"/>
  <c r="C2432" i="6"/>
  <c r="B2433" i="6"/>
  <c r="A2433" i="6"/>
  <c r="C2433" i="6"/>
  <c r="B2434" i="6"/>
  <c r="A2434" i="6"/>
  <c r="C2434" i="6"/>
  <c r="B2435" i="6"/>
  <c r="A2435" i="6"/>
  <c r="C2435" i="6"/>
  <c r="B2436" i="6"/>
  <c r="A2436" i="6"/>
  <c r="C2436" i="6"/>
  <c r="B2437" i="6"/>
  <c r="A2437" i="6"/>
  <c r="C2437" i="6"/>
  <c r="B2438" i="6"/>
  <c r="A2438" i="6"/>
  <c r="C2438" i="6"/>
  <c r="B2439" i="6"/>
  <c r="A2439" i="6"/>
  <c r="C2439" i="6"/>
  <c r="B2440" i="6"/>
  <c r="A2440" i="6"/>
  <c r="C2440" i="6"/>
  <c r="B2441" i="6"/>
  <c r="A2441" i="6"/>
  <c r="C2441" i="6"/>
  <c r="B2442" i="6"/>
  <c r="A2442" i="6"/>
  <c r="C2442" i="6"/>
  <c r="B2443" i="6"/>
  <c r="A2443" i="6"/>
  <c r="C2443" i="6"/>
  <c r="B2444" i="6"/>
  <c r="A2444" i="6"/>
  <c r="C2444" i="6"/>
  <c r="B2445" i="6"/>
  <c r="A2445" i="6"/>
  <c r="C2445" i="6"/>
  <c r="B2446" i="6"/>
  <c r="A2446" i="6"/>
  <c r="C2446" i="6"/>
  <c r="B2447" i="6"/>
  <c r="A2447" i="6"/>
  <c r="C2447" i="6"/>
  <c r="B2448" i="6"/>
  <c r="A2448" i="6"/>
  <c r="C2448" i="6"/>
  <c r="B2449" i="6"/>
  <c r="A2449" i="6"/>
  <c r="C2449" i="6"/>
  <c r="B2450" i="6"/>
  <c r="A2450" i="6"/>
  <c r="C2450" i="6"/>
  <c r="B2451" i="6"/>
  <c r="A2451" i="6"/>
  <c r="C2451" i="6"/>
  <c r="B2452" i="6"/>
  <c r="A2452" i="6"/>
  <c r="C2452" i="6"/>
  <c r="B2453" i="6"/>
  <c r="A2453" i="6"/>
  <c r="C2453" i="6"/>
  <c r="B2454" i="6"/>
  <c r="A2454" i="6"/>
  <c r="C2454" i="6"/>
  <c r="B2455" i="6"/>
  <c r="A2455" i="6"/>
  <c r="C2455" i="6"/>
  <c r="B2456" i="6"/>
  <c r="A2456" i="6"/>
  <c r="C2456" i="6"/>
  <c r="B2457" i="6"/>
  <c r="A2457" i="6"/>
  <c r="C2457" i="6"/>
  <c r="B2458" i="6"/>
  <c r="A2458" i="6"/>
  <c r="C2458" i="6"/>
  <c r="B2459" i="6"/>
  <c r="A2459" i="6"/>
  <c r="C2459" i="6"/>
  <c r="B2460" i="6"/>
  <c r="A2460" i="6"/>
  <c r="C2460" i="6"/>
  <c r="B2461" i="6"/>
  <c r="A2461" i="6"/>
  <c r="C2461" i="6"/>
  <c r="B2462" i="6"/>
  <c r="A2462" i="6"/>
  <c r="C2462" i="6"/>
  <c r="B2463" i="6"/>
  <c r="A2463" i="6"/>
  <c r="C2463" i="6"/>
  <c r="B2464" i="6"/>
  <c r="A2464" i="6"/>
  <c r="C2464" i="6"/>
  <c r="B2465" i="6"/>
  <c r="A2465" i="6"/>
  <c r="C2465" i="6"/>
  <c r="B2466" i="6"/>
  <c r="A2466" i="6"/>
  <c r="C2466" i="6"/>
  <c r="B2467" i="6"/>
  <c r="A2467" i="6"/>
  <c r="C2467" i="6"/>
  <c r="B2468" i="6"/>
  <c r="A2468" i="6"/>
  <c r="C2468" i="6"/>
  <c r="B2469" i="6"/>
  <c r="A2469" i="6"/>
  <c r="C2469" i="6"/>
  <c r="B2470" i="6"/>
  <c r="A2470" i="6"/>
  <c r="C2470" i="6"/>
  <c r="B2471" i="6"/>
  <c r="A2471" i="6"/>
  <c r="C2471" i="6"/>
  <c r="B2472" i="6"/>
  <c r="A2472" i="6"/>
  <c r="C2472" i="6"/>
  <c r="B2473" i="6"/>
  <c r="A2473" i="6"/>
  <c r="C2473" i="6"/>
  <c r="B2474" i="6"/>
  <c r="A2474" i="6"/>
  <c r="C2474" i="6"/>
  <c r="B2475" i="6"/>
  <c r="A2475" i="6"/>
  <c r="C2475" i="6"/>
  <c r="B2476" i="6"/>
  <c r="A2476" i="6"/>
  <c r="C2476" i="6"/>
  <c r="B2477" i="6"/>
  <c r="A2477" i="6"/>
  <c r="C2477" i="6"/>
  <c r="B2478" i="6"/>
  <c r="A2478" i="6"/>
  <c r="C2478" i="6"/>
  <c r="B2479" i="6"/>
  <c r="A2479" i="6"/>
  <c r="C2479" i="6"/>
  <c r="B2480" i="6"/>
  <c r="A2480" i="6"/>
  <c r="C2480" i="6"/>
  <c r="B2481" i="6"/>
  <c r="A2481" i="6"/>
  <c r="C2481" i="6"/>
  <c r="B2482" i="6"/>
  <c r="A2482" i="6"/>
  <c r="C2482" i="6"/>
  <c r="B2483" i="6"/>
  <c r="A2483" i="6"/>
  <c r="C2483" i="6"/>
  <c r="B2484" i="6"/>
  <c r="A2484" i="6"/>
  <c r="C2484" i="6"/>
  <c r="B2485" i="6"/>
  <c r="A2485" i="6"/>
  <c r="C2485" i="6"/>
  <c r="B2486" i="6"/>
  <c r="A2486" i="6"/>
  <c r="C2486" i="6"/>
  <c r="B2487" i="6"/>
  <c r="A2487" i="6"/>
  <c r="C2487" i="6"/>
  <c r="B2488" i="6"/>
  <c r="A2488" i="6"/>
  <c r="C2488" i="6"/>
  <c r="B2489" i="6"/>
  <c r="A2489" i="6"/>
  <c r="C2489" i="6"/>
  <c r="B2490" i="6"/>
  <c r="A2490" i="6"/>
  <c r="C2490" i="6"/>
  <c r="B2491" i="6"/>
  <c r="A2491" i="6"/>
  <c r="C2491" i="6"/>
  <c r="B2492" i="6"/>
  <c r="A2492" i="6"/>
  <c r="C2492" i="6"/>
  <c r="B2493" i="6"/>
  <c r="A2493" i="6"/>
  <c r="C2493" i="6"/>
  <c r="B2494" i="6"/>
  <c r="A2494" i="6"/>
  <c r="C2494" i="6"/>
  <c r="B2495" i="6"/>
  <c r="A2495" i="6"/>
  <c r="C2495" i="6"/>
  <c r="B2496" i="6"/>
  <c r="A2496" i="6"/>
  <c r="C2496" i="6"/>
  <c r="B2497" i="6"/>
  <c r="A2497" i="6"/>
  <c r="C2497" i="6"/>
  <c r="B2498" i="6"/>
  <c r="A2498" i="6"/>
  <c r="C2498" i="6"/>
  <c r="B2499" i="6"/>
  <c r="A2499" i="6"/>
  <c r="C2499" i="6"/>
  <c r="B2500" i="6"/>
  <c r="A2500" i="6"/>
  <c r="C2500" i="6"/>
  <c r="B2501" i="6"/>
  <c r="A2501" i="6"/>
  <c r="C2501" i="6"/>
  <c r="B2502" i="6"/>
  <c r="A2502" i="6"/>
  <c r="C2502" i="6"/>
  <c r="B2503" i="6"/>
  <c r="A2503" i="6"/>
  <c r="C2503" i="6"/>
  <c r="B2504" i="6"/>
  <c r="A2504" i="6"/>
  <c r="C2504" i="6"/>
  <c r="B2505" i="6"/>
  <c r="A2505" i="6"/>
  <c r="C2505" i="6"/>
  <c r="B2506" i="6"/>
  <c r="A2506" i="6"/>
  <c r="C2506" i="6"/>
  <c r="B2507" i="6"/>
  <c r="A2507" i="6"/>
  <c r="C2507" i="6"/>
  <c r="D6" i="11"/>
  <c r="D5001" i="11"/>
  <c r="E5001" i="11"/>
  <c r="F5001" i="11"/>
  <c r="H5001" i="11"/>
  <c r="K5001" i="11"/>
  <c r="L5001" i="11"/>
  <c r="M5001" i="11"/>
  <c r="N5001" i="11"/>
  <c r="O5001" i="11"/>
  <c r="P5001" i="11"/>
  <c r="D5002" i="11"/>
  <c r="E5002" i="11"/>
  <c r="F5002" i="11"/>
  <c r="H5002" i="11"/>
  <c r="K5002" i="11"/>
  <c r="L5002" i="11"/>
  <c r="M5002" i="11"/>
  <c r="N5002" i="11"/>
  <c r="O5002" i="11"/>
  <c r="P5002" i="11"/>
  <c r="D5003" i="11"/>
  <c r="E5003" i="11"/>
  <c r="F5003" i="11"/>
  <c r="H5003" i="11"/>
  <c r="K5003" i="11"/>
  <c r="L5003" i="11"/>
  <c r="M5003" i="11"/>
  <c r="N5003" i="11"/>
  <c r="O5003" i="11"/>
  <c r="P5003" i="11"/>
  <c r="D1660" i="11"/>
  <c r="E1660" i="11"/>
  <c r="F1660" i="11"/>
  <c r="H1660" i="11"/>
  <c r="K1660" i="11"/>
  <c r="L1660" i="11"/>
  <c r="M1660" i="11"/>
  <c r="N1660" i="11"/>
  <c r="O1660" i="11"/>
  <c r="P1660" i="11"/>
  <c r="D1661" i="11"/>
  <c r="E1661" i="11"/>
  <c r="F1661" i="11"/>
  <c r="H1661" i="11"/>
  <c r="K1661" i="11"/>
  <c r="L1661" i="11"/>
  <c r="M1661" i="11"/>
  <c r="N1661" i="11"/>
  <c r="O1661" i="11"/>
  <c r="P1661" i="11"/>
  <c r="D1662" i="11"/>
  <c r="E1662" i="11"/>
  <c r="F1662" i="11"/>
  <c r="H1662" i="11"/>
  <c r="K1662" i="11"/>
  <c r="L1662" i="11"/>
  <c r="M1662" i="11"/>
  <c r="N1662" i="11"/>
  <c r="O1662" i="11"/>
  <c r="P1662" i="11"/>
  <c r="D1663" i="11"/>
  <c r="E1663" i="11"/>
  <c r="F1663" i="11"/>
  <c r="H1663" i="11"/>
  <c r="K1663" i="11"/>
  <c r="L1663" i="11"/>
  <c r="M1663" i="11"/>
  <c r="N1663" i="11"/>
  <c r="O1663" i="11"/>
  <c r="P1663" i="11"/>
  <c r="D1664" i="11"/>
  <c r="E1664" i="11"/>
  <c r="F1664" i="11"/>
  <c r="H1664" i="11"/>
  <c r="K1664" i="11"/>
  <c r="L1664" i="11"/>
  <c r="M1664" i="11"/>
  <c r="N1664" i="11"/>
  <c r="O1664" i="11"/>
  <c r="P1664" i="11"/>
  <c r="D1665" i="11"/>
  <c r="E1665" i="11"/>
  <c r="F1665" i="11"/>
  <c r="H1665" i="11"/>
  <c r="K1665" i="11"/>
  <c r="L1665" i="11"/>
  <c r="M1665" i="11"/>
  <c r="N1665" i="11"/>
  <c r="O1665" i="11"/>
  <c r="P1665" i="11"/>
  <c r="D1666" i="11"/>
  <c r="E1666" i="11"/>
  <c r="F1666" i="11"/>
  <c r="H1666" i="11"/>
  <c r="K1666" i="11"/>
  <c r="L1666" i="11"/>
  <c r="M1666" i="11"/>
  <c r="N1666" i="11"/>
  <c r="O1666" i="11"/>
  <c r="P1666" i="11"/>
  <c r="D1667" i="11"/>
  <c r="E1667" i="11"/>
  <c r="F1667" i="11"/>
  <c r="H1667" i="11"/>
  <c r="K1667" i="11"/>
  <c r="L1667" i="11"/>
  <c r="M1667" i="11"/>
  <c r="N1667" i="11"/>
  <c r="O1667" i="11"/>
  <c r="P1667" i="11"/>
  <c r="D1668" i="11"/>
  <c r="E1668" i="11"/>
  <c r="F1668" i="11"/>
  <c r="H1668" i="11"/>
  <c r="K1668" i="11"/>
  <c r="L1668" i="11"/>
  <c r="M1668" i="11"/>
  <c r="N1668" i="11"/>
  <c r="O1668" i="11"/>
  <c r="P1668" i="11"/>
  <c r="D1669" i="11"/>
  <c r="E1669" i="11"/>
  <c r="F1669" i="11"/>
  <c r="H1669" i="11"/>
  <c r="K1669" i="11"/>
  <c r="L1669" i="11"/>
  <c r="M1669" i="11"/>
  <c r="N1669" i="11"/>
  <c r="O1669" i="11"/>
  <c r="P1669" i="11"/>
  <c r="D1670" i="11"/>
  <c r="E1670" i="11"/>
  <c r="F1670" i="11"/>
  <c r="H1670" i="11"/>
  <c r="K1670" i="11"/>
  <c r="L1670" i="11"/>
  <c r="M1670" i="11"/>
  <c r="N1670" i="11"/>
  <c r="O1670" i="11"/>
  <c r="P1670" i="11"/>
  <c r="D1671" i="11"/>
  <c r="E1671" i="11"/>
  <c r="F1671" i="11"/>
  <c r="H1671" i="11"/>
  <c r="K1671" i="11"/>
  <c r="L1671" i="11"/>
  <c r="M1671" i="11"/>
  <c r="N1671" i="11"/>
  <c r="O1671" i="11"/>
  <c r="P1671" i="11"/>
  <c r="D1672" i="11"/>
  <c r="E1672" i="11"/>
  <c r="F1672" i="11"/>
  <c r="H1672" i="11"/>
  <c r="K1672" i="11"/>
  <c r="L1672" i="11"/>
  <c r="M1672" i="11"/>
  <c r="N1672" i="11"/>
  <c r="O1672" i="11"/>
  <c r="P1672" i="11"/>
  <c r="D1673" i="11"/>
  <c r="E1673" i="11"/>
  <c r="F1673" i="11"/>
  <c r="H1673" i="11"/>
  <c r="K1673" i="11"/>
  <c r="L1673" i="11"/>
  <c r="M1673" i="11"/>
  <c r="N1673" i="11"/>
  <c r="O1673" i="11"/>
  <c r="P1673" i="11"/>
  <c r="D1674" i="11"/>
  <c r="E1674" i="11"/>
  <c r="F1674" i="11"/>
  <c r="H1674" i="11"/>
  <c r="K1674" i="11"/>
  <c r="L1674" i="11"/>
  <c r="M1674" i="11"/>
  <c r="N1674" i="11"/>
  <c r="O1674" i="11"/>
  <c r="P1674" i="11"/>
  <c r="D1675" i="11"/>
  <c r="E1675" i="11"/>
  <c r="F1675" i="11"/>
  <c r="H1675" i="11"/>
  <c r="K1675" i="11"/>
  <c r="L1675" i="11"/>
  <c r="M1675" i="11"/>
  <c r="N1675" i="11"/>
  <c r="O1675" i="11"/>
  <c r="P1675" i="11"/>
  <c r="D1676" i="11"/>
  <c r="E1676" i="11"/>
  <c r="F1676" i="11"/>
  <c r="H1676" i="11"/>
  <c r="K1676" i="11"/>
  <c r="L1676" i="11"/>
  <c r="M1676" i="11"/>
  <c r="N1676" i="11"/>
  <c r="O1676" i="11"/>
  <c r="P1676" i="11"/>
  <c r="D1677" i="11"/>
  <c r="E1677" i="11"/>
  <c r="F1677" i="11"/>
  <c r="H1677" i="11"/>
  <c r="K1677" i="11"/>
  <c r="L1677" i="11"/>
  <c r="M1677" i="11"/>
  <c r="N1677" i="11"/>
  <c r="O1677" i="11"/>
  <c r="P1677" i="11"/>
  <c r="D1678" i="11"/>
  <c r="E1678" i="11"/>
  <c r="F1678" i="11"/>
  <c r="H1678" i="11"/>
  <c r="K1678" i="11"/>
  <c r="L1678" i="11"/>
  <c r="M1678" i="11"/>
  <c r="N1678" i="11"/>
  <c r="O1678" i="11"/>
  <c r="P1678" i="11"/>
  <c r="D1679" i="11"/>
  <c r="E1679" i="11"/>
  <c r="F1679" i="11"/>
  <c r="H1679" i="11"/>
  <c r="K1679" i="11"/>
  <c r="L1679" i="11"/>
  <c r="M1679" i="11"/>
  <c r="N1679" i="11"/>
  <c r="O1679" i="11"/>
  <c r="P1679" i="11"/>
  <c r="D1680" i="11"/>
  <c r="E1680" i="11"/>
  <c r="F1680" i="11"/>
  <c r="H1680" i="11"/>
  <c r="K1680" i="11"/>
  <c r="L1680" i="11"/>
  <c r="M1680" i="11"/>
  <c r="N1680" i="11"/>
  <c r="O1680" i="11"/>
  <c r="P1680" i="11"/>
  <c r="D1681" i="11"/>
  <c r="E1681" i="11"/>
  <c r="F1681" i="11"/>
  <c r="H1681" i="11"/>
  <c r="K1681" i="11"/>
  <c r="L1681" i="11"/>
  <c r="M1681" i="11"/>
  <c r="N1681" i="11"/>
  <c r="O1681" i="11"/>
  <c r="P1681" i="11"/>
  <c r="D1682" i="11"/>
  <c r="E1682" i="11"/>
  <c r="F1682" i="11"/>
  <c r="H1682" i="11"/>
  <c r="K1682" i="11"/>
  <c r="L1682" i="11"/>
  <c r="M1682" i="11"/>
  <c r="N1682" i="11"/>
  <c r="O1682" i="11"/>
  <c r="P1682" i="11"/>
  <c r="D1683" i="11"/>
  <c r="E1683" i="11"/>
  <c r="F1683" i="11"/>
  <c r="H1683" i="11"/>
  <c r="K1683" i="11"/>
  <c r="L1683" i="11"/>
  <c r="M1683" i="11"/>
  <c r="N1683" i="11"/>
  <c r="O1683" i="11"/>
  <c r="P1683" i="11"/>
  <c r="D1684" i="11"/>
  <c r="E1684" i="11"/>
  <c r="F1684" i="11"/>
  <c r="H1684" i="11"/>
  <c r="K1684" i="11"/>
  <c r="L1684" i="11"/>
  <c r="M1684" i="11"/>
  <c r="N1684" i="11"/>
  <c r="O1684" i="11"/>
  <c r="P1684" i="11"/>
  <c r="D1685" i="11"/>
  <c r="E1685" i="11"/>
  <c r="F1685" i="11"/>
  <c r="H1685" i="11"/>
  <c r="K1685" i="11"/>
  <c r="L1685" i="11"/>
  <c r="M1685" i="11"/>
  <c r="N1685" i="11"/>
  <c r="O1685" i="11"/>
  <c r="P1685" i="11"/>
  <c r="D1686" i="11"/>
  <c r="E1686" i="11"/>
  <c r="F1686" i="11"/>
  <c r="H1686" i="11"/>
  <c r="K1686" i="11"/>
  <c r="L1686" i="11"/>
  <c r="M1686" i="11"/>
  <c r="N1686" i="11"/>
  <c r="O1686" i="11"/>
  <c r="P1686" i="11"/>
  <c r="D1687" i="11"/>
  <c r="E1687" i="11"/>
  <c r="F1687" i="11"/>
  <c r="H1687" i="11"/>
  <c r="K1687" i="11"/>
  <c r="L1687" i="11"/>
  <c r="M1687" i="11"/>
  <c r="N1687" i="11"/>
  <c r="O1687" i="11"/>
  <c r="P1687" i="11"/>
  <c r="D1688" i="11"/>
  <c r="E1688" i="11"/>
  <c r="F1688" i="11"/>
  <c r="H1688" i="11"/>
  <c r="K1688" i="11"/>
  <c r="L1688" i="11"/>
  <c r="M1688" i="11"/>
  <c r="N1688" i="11"/>
  <c r="O1688" i="11"/>
  <c r="P1688" i="11"/>
  <c r="D1689" i="11"/>
  <c r="E1689" i="11"/>
  <c r="F1689" i="11"/>
  <c r="H1689" i="11"/>
  <c r="K1689" i="11"/>
  <c r="L1689" i="11"/>
  <c r="M1689" i="11"/>
  <c r="N1689" i="11"/>
  <c r="O1689" i="11"/>
  <c r="P1689" i="11"/>
  <c r="D1690" i="11"/>
  <c r="E1690" i="11"/>
  <c r="F1690" i="11"/>
  <c r="H1690" i="11"/>
  <c r="K1690" i="11"/>
  <c r="L1690" i="11"/>
  <c r="M1690" i="11"/>
  <c r="N1690" i="11"/>
  <c r="O1690" i="11"/>
  <c r="P1690" i="11"/>
  <c r="D1691" i="11"/>
  <c r="E1691" i="11"/>
  <c r="F1691" i="11"/>
  <c r="H1691" i="11"/>
  <c r="K1691" i="11"/>
  <c r="L1691" i="11"/>
  <c r="M1691" i="11"/>
  <c r="N1691" i="11"/>
  <c r="O1691" i="11"/>
  <c r="P1691" i="11"/>
  <c r="D1692" i="11"/>
  <c r="E1692" i="11"/>
  <c r="F1692" i="11"/>
  <c r="H1692" i="11"/>
  <c r="K1692" i="11"/>
  <c r="L1692" i="11"/>
  <c r="M1692" i="11"/>
  <c r="N1692" i="11"/>
  <c r="O1692" i="11"/>
  <c r="P1692" i="11"/>
  <c r="D1693" i="11"/>
  <c r="E1693" i="11"/>
  <c r="F1693" i="11"/>
  <c r="H1693" i="11"/>
  <c r="K1693" i="11"/>
  <c r="L1693" i="11"/>
  <c r="M1693" i="11"/>
  <c r="N1693" i="11"/>
  <c r="O1693" i="11"/>
  <c r="P1693" i="11"/>
  <c r="D1694" i="11"/>
  <c r="E1694" i="11"/>
  <c r="F1694" i="11"/>
  <c r="H1694" i="11"/>
  <c r="K1694" i="11"/>
  <c r="L1694" i="11"/>
  <c r="M1694" i="11"/>
  <c r="N1694" i="11"/>
  <c r="O1694" i="11"/>
  <c r="P1694" i="11"/>
  <c r="D1695" i="11"/>
  <c r="E1695" i="11"/>
  <c r="F1695" i="11"/>
  <c r="H1695" i="11"/>
  <c r="K1695" i="11"/>
  <c r="L1695" i="11"/>
  <c r="M1695" i="11"/>
  <c r="N1695" i="11"/>
  <c r="O1695" i="11"/>
  <c r="P1695" i="11"/>
  <c r="D1696" i="11"/>
  <c r="E1696" i="11"/>
  <c r="F1696" i="11"/>
  <c r="H1696" i="11"/>
  <c r="K1696" i="11"/>
  <c r="L1696" i="11"/>
  <c r="M1696" i="11"/>
  <c r="N1696" i="11"/>
  <c r="O1696" i="11"/>
  <c r="P1696" i="11"/>
  <c r="D1697" i="11"/>
  <c r="E1697" i="11"/>
  <c r="F1697" i="11"/>
  <c r="H1697" i="11"/>
  <c r="K1697" i="11"/>
  <c r="L1697" i="11"/>
  <c r="M1697" i="11"/>
  <c r="N1697" i="11"/>
  <c r="O1697" i="11"/>
  <c r="P1697" i="11"/>
  <c r="D1698" i="11"/>
  <c r="E1698" i="11"/>
  <c r="F1698" i="11"/>
  <c r="H1698" i="11"/>
  <c r="K1698" i="11"/>
  <c r="L1698" i="11"/>
  <c r="M1698" i="11"/>
  <c r="N1698" i="11"/>
  <c r="O1698" i="11"/>
  <c r="P1698" i="11"/>
  <c r="D1699" i="11"/>
  <c r="E1699" i="11"/>
  <c r="F1699" i="11"/>
  <c r="H1699" i="11"/>
  <c r="K1699" i="11"/>
  <c r="L1699" i="11"/>
  <c r="M1699" i="11"/>
  <c r="N1699" i="11"/>
  <c r="O1699" i="11"/>
  <c r="P1699" i="11"/>
  <c r="D1700" i="11"/>
  <c r="E1700" i="11"/>
  <c r="F1700" i="11"/>
  <c r="H1700" i="11"/>
  <c r="K1700" i="11"/>
  <c r="L1700" i="11"/>
  <c r="M1700" i="11"/>
  <c r="N1700" i="11"/>
  <c r="O1700" i="11"/>
  <c r="P1700" i="11"/>
  <c r="D1701" i="11"/>
  <c r="E1701" i="11"/>
  <c r="F1701" i="11"/>
  <c r="H1701" i="11"/>
  <c r="K1701" i="11"/>
  <c r="L1701" i="11"/>
  <c r="M1701" i="11"/>
  <c r="N1701" i="11"/>
  <c r="O1701" i="11"/>
  <c r="P1701" i="11"/>
  <c r="D1702" i="11"/>
  <c r="E1702" i="11"/>
  <c r="F1702" i="11"/>
  <c r="H1702" i="11"/>
  <c r="K1702" i="11"/>
  <c r="L1702" i="11"/>
  <c r="M1702" i="11"/>
  <c r="N1702" i="11"/>
  <c r="O1702" i="11"/>
  <c r="P1702" i="11"/>
  <c r="D1703" i="11"/>
  <c r="E1703" i="11"/>
  <c r="F1703" i="11"/>
  <c r="H1703" i="11"/>
  <c r="K1703" i="11"/>
  <c r="L1703" i="11"/>
  <c r="M1703" i="11"/>
  <c r="N1703" i="11"/>
  <c r="O1703" i="11"/>
  <c r="P1703" i="11"/>
  <c r="D1704" i="11"/>
  <c r="E1704" i="11"/>
  <c r="F1704" i="11"/>
  <c r="H1704" i="11"/>
  <c r="K1704" i="11"/>
  <c r="L1704" i="11"/>
  <c r="M1704" i="11"/>
  <c r="N1704" i="11"/>
  <c r="O1704" i="11"/>
  <c r="P1704" i="11"/>
  <c r="D1705" i="11"/>
  <c r="E1705" i="11"/>
  <c r="F1705" i="11"/>
  <c r="H1705" i="11"/>
  <c r="K1705" i="11"/>
  <c r="L1705" i="11"/>
  <c r="M1705" i="11"/>
  <c r="N1705" i="11"/>
  <c r="O1705" i="11"/>
  <c r="P1705" i="11"/>
  <c r="D1706" i="11"/>
  <c r="E1706" i="11"/>
  <c r="F1706" i="11"/>
  <c r="H1706" i="11"/>
  <c r="K1706" i="11"/>
  <c r="L1706" i="11"/>
  <c r="M1706" i="11"/>
  <c r="N1706" i="11"/>
  <c r="O1706" i="11"/>
  <c r="P1706" i="11"/>
  <c r="D1707" i="11"/>
  <c r="E1707" i="11"/>
  <c r="F1707" i="11"/>
  <c r="H1707" i="11"/>
  <c r="K1707" i="11"/>
  <c r="L1707" i="11"/>
  <c r="M1707" i="11"/>
  <c r="N1707" i="11"/>
  <c r="O1707" i="11"/>
  <c r="P1707" i="11"/>
  <c r="D1708" i="11"/>
  <c r="E1708" i="11"/>
  <c r="F1708" i="11"/>
  <c r="H1708" i="11"/>
  <c r="K1708" i="11"/>
  <c r="L1708" i="11"/>
  <c r="M1708" i="11"/>
  <c r="N1708" i="11"/>
  <c r="O1708" i="11"/>
  <c r="P1708" i="11"/>
  <c r="D1709" i="11"/>
  <c r="E1709" i="11"/>
  <c r="F1709" i="11"/>
  <c r="H1709" i="11"/>
  <c r="K1709" i="11"/>
  <c r="L1709" i="11"/>
  <c r="M1709" i="11"/>
  <c r="N1709" i="11"/>
  <c r="O1709" i="11"/>
  <c r="P1709" i="11"/>
  <c r="D1710" i="11"/>
  <c r="E1710" i="11"/>
  <c r="F1710" i="11"/>
  <c r="H1710" i="11"/>
  <c r="K1710" i="11"/>
  <c r="L1710" i="11"/>
  <c r="M1710" i="11"/>
  <c r="N1710" i="11"/>
  <c r="O1710" i="11"/>
  <c r="P1710" i="11"/>
  <c r="D1711" i="11"/>
  <c r="E1711" i="11"/>
  <c r="F1711" i="11"/>
  <c r="H1711" i="11"/>
  <c r="K1711" i="11"/>
  <c r="L1711" i="11"/>
  <c r="M1711" i="11"/>
  <c r="N1711" i="11"/>
  <c r="O1711" i="11"/>
  <c r="P1711" i="11"/>
  <c r="D1712" i="11"/>
  <c r="E1712" i="11"/>
  <c r="F1712" i="11"/>
  <c r="H1712" i="11"/>
  <c r="K1712" i="11"/>
  <c r="L1712" i="11"/>
  <c r="M1712" i="11"/>
  <c r="N1712" i="11"/>
  <c r="O1712" i="11"/>
  <c r="P1712" i="11"/>
  <c r="D1713" i="11"/>
  <c r="E1713" i="11"/>
  <c r="F1713" i="11"/>
  <c r="H1713" i="11"/>
  <c r="K1713" i="11"/>
  <c r="L1713" i="11"/>
  <c r="M1713" i="11"/>
  <c r="N1713" i="11"/>
  <c r="O1713" i="11"/>
  <c r="P1713" i="11"/>
  <c r="D1714" i="11"/>
  <c r="E1714" i="11"/>
  <c r="F1714" i="11"/>
  <c r="H1714" i="11"/>
  <c r="K1714" i="11"/>
  <c r="L1714" i="11"/>
  <c r="M1714" i="11"/>
  <c r="N1714" i="11"/>
  <c r="O1714" i="11"/>
  <c r="P1714" i="11"/>
  <c r="D1715" i="11"/>
  <c r="E1715" i="11"/>
  <c r="F1715" i="11"/>
  <c r="H1715" i="11"/>
  <c r="K1715" i="11"/>
  <c r="L1715" i="11"/>
  <c r="M1715" i="11"/>
  <c r="N1715" i="11"/>
  <c r="O1715" i="11"/>
  <c r="P1715" i="11"/>
  <c r="D1716" i="11"/>
  <c r="E1716" i="11"/>
  <c r="F1716" i="11"/>
  <c r="H1716" i="11"/>
  <c r="K1716" i="11"/>
  <c r="L1716" i="11"/>
  <c r="M1716" i="11"/>
  <c r="N1716" i="11"/>
  <c r="O1716" i="11"/>
  <c r="P1716" i="11"/>
  <c r="D1717" i="11"/>
  <c r="E1717" i="11"/>
  <c r="F1717" i="11"/>
  <c r="H1717" i="11"/>
  <c r="K1717" i="11"/>
  <c r="L1717" i="11"/>
  <c r="M1717" i="11"/>
  <c r="N1717" i="11"/>
  <c r="O1717" i="11"/>
  <c r="P1717" i="11"/>
  <c r="D1718" i="11"/>
  <c r="E1718" i="11"/>
  <c r="F1718" i="11"/>
  <c r="H1718" i="11"/>
  <c r="K1718" i="11"/>
  <c r="L1718" i="11"/>
  <c r="M1718" i="11"/>
  <c r="N1718" i="11"/>
  <c r="O1718" i="11"/>
  <c r="P1718" i="11"/>
  <c r="D1719" i="11"/>
  <c r="E1719" i="11"/>
  <c r="F1719" i="11"/>
  <c r="H1719" i="11"/>
  <c r="K1719" i="11"/>
  <c r="L1719" i="11"/>
  <c r="M1719" i="11"/>
  <c r="N1719" i="11"/>
  <c r="O1719" i="11"/>
  <c r="P1719" i="11"/>
  <c r="D1720" i="11"/>
  <c r="E1720" i="11"/>
  <c r="F1720" i="11"/>
  <c r="H1720" i="11"/>
  <c r="K1720" i="11"/>
  <c r="L1720" i="11"/>
  <c r="M1720" i="11"/>
  <c r="N1720" i="11"/>
  <c r="O1720" i="11"/>
  <c r="P1720" i="11"/>
  <c r="D1721" i="11"/>
  <c r="E1721" i="11"/>
  <c r="F1721" i="11"/>
  <c r="H1721" i="11"/>
  <c r="K1721" i="11"/>
  <c r="L1721" i="11"/>
  <c r="M1721" i="11"/>
  <c r="N1721" i="11"/>
  <c r="O1721" i="11"/>
  <c r="P1721" i="11"/>
  <c r="D1722" i="11"/>
  <c r="E1722" i="11"/>
  <c r="F1722" i="11"/>
  <c r="H1722" i="11"/>
  <c r="K1722" i="11"/>
  <c r="L1722" i="11"/>
  <c r="M1722" i="11"/>
  <c r="N1722" i="11"/>
  <c r="O1722" i="11"/>
  <c r="P1722" i="11"/>
  <c r="D1723" i="11"/>
  <c r="E1723" i="11"/>
  <c r="F1723" i="11"/>
  <c r="H1723" i="11"/>
  <c r="K1723" i="11"/>
  <c r="L1723" i="11"/>
  <c r="M1723" i="11"/>
  <c r="N1723" i="11"/>
  <c r="O1723" i="11"/>
  <c r="P1723" i="11"/>
  <c r="D1724" i="11"/>
  <c r="E1724" i="11"/>
  <c r="F1724" i="11"/>
  <c r="H1724" i="11"/>
  <c r="K1724" i="11"/>
  <c r="L1724" i="11"/>
  <c r="M1724" i="11"/>
  <c r="N1724" i="11"/>
  <c r="O1724" i="11"/>
  <c r="P1724" i="11"/>
  <c r="D1725" i="11"/>
  <c r="E1725" i="11"/>
  <c r="F1725" i="11"/>
  <c r="H1725" i="11"/>
  <c r="K1725" i="11"/>
  <c r="L1725" i="11"/>
  <c r="M1725" i="11"/>
  <c r="N1725" i="11"/>
  <c r="O1725" i="11"/>
  <c r="P1725" i="11"/>
  <c r="D1726" i="11"/>
  <c r="E1726" i="11"/>
  <c r="F1726" i="11"/>
  <c r="H1726" i="11"/>
  <c r="K1726" i="11"/>
  <c r="L1726" i="11"/>
  <c r="M1726" i="11"/>
  <c r="N1726" i="11"/>
  <c r="O1726" i="11"/>
  <c r="P1726" i="11"/>
  <c r="D1727" i="11"/>
  <c r="E1727" i="11"/>
  <c r="F1727" i="11"/>
  <c r="H1727" i="11"/>
  <c r="K1727" i="11"/>
  <c r="L1727" i="11"/>
  <c r="M1727" i="11"/>
  <c r="N1727" i="11"/>
  <c r="O1727" i="11"/>
  <c r="P1727" i="11"/>
  <c r="D1728" i="11"/>
  <c r="E1728" i="11"/>
  <c r="F1728" i="11"/>
  <c r="H1728" i="11"/>
  <c r="K1728" i="11"/>
  <c r="L1728" i="11"/>
  <c r="M1728" i="11"/>
  <c r="N1728" i="11"/>
  <c r="O1728" i="11"/>
  <c r="P1728" i="11"/>
  <c r="D1729" i="11"/>
  <c r="E1729" i="11"/>
  <c r="F1729" i="11"/>
  <c r="H1729" i="11"/>
  <c r="K1729" i="11"/>
  <c r="L1729" i="11"/>
  <c r="M1729" i="11"/>
  <c r="N1729" i="11"/>
  <c r="O1729" i="11"/>
  <c r="P1729" i="11"/>
  <c r="D1730" i="11"/>
  <c r="E1730" i="11"/>
  <c r="F1730" i="11"/>
  <c r="H1730" i="11"/>
  <c r="K1730" i="11"/>
  <c r="L1730" i="11"/>
  <c r="M1730" i="11"/>
  <c r="N1730" i="11"/>
  <c r="O1730" i="11"/>
  <c r="P1730" i="11"/>
  <c r="D1731" i="11"/>
  <c r="E1731" i="11"/>
  <c r="F1731" i="11"/>
  <c r="H1731" i="11"/>
  <c r="K1731" i="11"/>
  <c r="L1731" i="11"/>
  <c r="M1731" i="11"/>
  <c r="N1731" i="11"/>
  <c r="O1731" i="11"/>
  <c r="P1731" i="11"/>
  <c r="D1732" i="11"/>
  <c r="E1732" i="11"/>
  <c r="F1732" i="11"/>
  <c r="H1732" i="11"/>
  <c r="K1732" i="11"/>
  <c r="L1732" i="11"/>
  <c r="M1732" i="11"/>
  <c r="N1732" i="11"/>
  <c r="O1732" i="11"/>
  <c r="P1732" i="11"/>
  <c r="D1733" i="11"/>
  <c r="E1733" i="11"/>
  <c r="F1733" i="11"/>
  <c r="H1733" i="11"/>
  <c r="K1733" i="11"/>
  <c r="L1733" i="11"/>
  <c r="M1733" i="11"/>
  <c r="N1733" i="11"/>
  <c r="O1733" i="11"/>
  <c r="P1733" i="11"/>
  <c r="D1734" i="11"/>
  <c r="E1734" i="11"/>
  <c r="F1734" i="11"/>
  <c r="H1734" i="11"/>
  <c r="K1734" i="11"/>
  <c r="L1734" i="11"/>
  <c r="M1734" i="11"/>
  <c r="N1734" i="11"/>
  <c r="O1734" i="11"/>
  <c r="P1734" i="11"/>
  <c r="D1735" i="11"/>
  <c r="E1735" i="11"/>
  <c r="F1735" i="11"/>
  <c r="H1735" i="11"/>
  <c r="K1735" i="11"/>
  <c r="L1735" i="11"/>
  <c r="M1735" i="11"/>
  <c r="N1735" i="11"/>
  <c r="O1735" i="11"/>
  <c r="P1735" i="11"/>
  <c r="D1736" i="11"/>
  <c r="E1736" i="11"/>
  <c r="F1736" i="11"/>
  <c r="H1736" i="11"/>
  <c r="K1736" i="11"/>
  <c r="L1736" i="11"/>
  <c r="M1736" i="11"/>
  <c r="N1736" i="11"/>
  <c r="O1736" i="11"/>
  <c r="P1736" i="11"/>
  <c r="D1737" i="11"/>
  <c r="E1737" i="11"/>
  <c r="F1737" i="11"/>
  <c r="H1737" i="11"/>
  <c r="K1737" i="11"/>
  <c r="L1737" i="11"/>
  <c r="M1737" i="11"/>
  <c r="N1737" i="11"/>
  <c r="O1737" i="11"/>
  <c r="P1737" i="11"/>
  <c r="D1738" i="11"/>
  <c r="E1738" i="11"/>
  <c r="F1738" i="11"/>
  <c r="H1738" i="11"/>
  <c r="K1738" i="11"/>
  <c r="L1738" i="11"/>
  <c r="M1738" i="11"/>
  <c r="N1738" i="11"/>
  <c r="O1738" i="11"/>
  <c r="P1738" i="11"/>
  <c r="D1739" i="11"/>
  <c r="E1739" i="11"/>
  <c r="F1739" i="11"/>
  <c r="H1739" i="11"/>
  <c r="K1739" i="11"/>
  <c r="L1739" i="11"/>
  <c r="M1739" i="11"/>
  <c r="N1739" i="11"/>
  <c r="O1739" i="11"/>
  <c r="P1739" i="11"/>
  <c r="D1740" i="11"/>
  <c r="E1740" i="11"/>
  <c r="F1740" i="11"/>
  <c r="H1740" i="11"/>
  <c r="K1740" i="11"/>
  <c r="L1740" i="11"/>
  <c r="M1740" i="11"/>
  <c r="N1740" i="11"/>
  <c r="O1740" i="11"/>
  <c r="P1740" i="11"/>
  <c r="D1741" i="11"/>
  <c r="E1741" i="11"/>
  <c r="F1741" i="11"/>
  <c r="H1741" i="11"/>
  <c r="K1741" i="11"/>
  <c r="L1741" i="11"/>
  <c r="M1741" i="11"/>
  <c r="N1741" i="11"/>
  <c r="O1741" i="11"/>
  <c r="P1741" i="11"/>
  <c r="D1742" i="11"/>
  <c r="E1742" i="11"/>
  <c r="F1742" i="11"/>
  <c r="H1742" i="11"/>
  <c r="K1742" i="11"/>
  <c r="L1742" i="11"/>
  <c r="M1742" i="11"/>
  <c r="N1742" i="11"/>
  <c r="O1742" i="11"/>
  <c r="P1742" i="11"/>
  <c r="D1743" i="11"/>
  <c r="E1743" i="11"/>
  <c r="F1743" i="11"/>
  <c r="H1743" i="11"/>
  <c r="K1743" i="11"/>
  <c r="L1743" i="11"/>
  <c r="M1743" i="11"/>
  <c r="N1743" i="11"/>
  <c r="O1743" i="11"/>
  <c r="P1743" i="11"/>
  <c r="D1744" i="11"/>
  <c r="E1744" i="11"/>
  <c r="F1744" i="11"/>
  <c r="H1744" i="11"/>
  <c r="K1744" i="11"/>
  <c r="L1744" i="11"/>
  <c r="M1744" i="11"/>
  <c r="N1744" i="11"/>
  <c r="O1744" i="11"/>
  <c r="P1744" i="11"/>
  <c r="D1745" i="11"/>
  <c r="E1745" i="11"/>
  <c r="F1745" i="11"/>
  <c r="H1745" i="11"/>
  <c r="K1745" i="11"/>
  <c r="L1745" i="11"/>
  <c r="M1745" i="11"/>
  <c r="N1745" i="11"/>
  <c r="O1745" i="11"/>
  <c r="P1745" i="11"/>
  <c r="D1746" i="11"/>
  <c r="E1746" i="11"/>
  <c r="F1746" i="11"/>
  <c r="H1746" i="11"/>
  <c r="K1746" i="11"/>
  <c r="L1746" i="11"/>
  <c r="M1746" i="11"/>
  <c r="N1746" i="11"/>
  <c r="O1746" i="11"/>
  <c r="P1746" i="11"/>
  <c r="D1747" i="11"/>
  <c r="E1747" i="11"/>
  <c r="F1747" i="11"/>
  <c r="H1747" i="11"/>
  <c r="K1747" i="11"/>
  <c r="L1747" i="11"/>
  <c r="M1747" i="11"/>
  <c r="N1747" i="11"/>
  <c r="O1747" i="11"/>
  <c r="P1747" i="11"/>
  <c r="D1748" i="11"/>
  <c r="E1748" i="11"/>
  <c r="F1748" i="11"/>
  <c r="H1748" i="11"/>
  <c r="K1748" i="11"/>
  <c r="L1748" i="11"/>
  <c r="M1748" i="11"/>
  <c r="N1748" i="11"/>
  <c r="O1748" i="11"/>
  <c r="P1748" i="11"/>
  <c r="D1749" i="11"/>
  <c r="E1749" i="11"/>
  <c r="F1749" i="11"/>
  <c r="H1749" i="11"/>
  <c r="K1749" i="11"/>
  <c r="L1749" i="11"/>
  <c r="M1749" i="11"/>
  <c r="N1749" i="11"/>
  <c r="O1749" i="11"/>
  <c r="P1749" i="11"/>
  <c r="D1750" i="11"/>
  <c r="E1750" i="11"/>
  <c r="F1750" i="11"/>
  <c r="H1750" i="11"/>
  <c r="K1750" i="11"/>
  <c r="L1750" i="11"/>
  <c r="M1750" i="11"/>
  <c r="N1750" i="11"/>
  <c r="O1750" i="11"/>
  <c r="P1750" i="11"/>
  <c r="D1751" i="11"/>
  <c r="E1751" i="11"/>
  <c r="F1751" i="11"/>
  <c r="H1751" i="11"/>
  <c r="K1751" i="11"/>
  <c r="L1751" i="11"/>
  <c r="M1751" i="11"/>
  <c r="N1751" i="11"/>
  <c r="O1751" i="11"/>
  <c r="P1751" i="11"/>
  <c r="D1752" i="11"/>
  <c r="E1752" i="11"/>
  <c r="F1752" i="11"/>
  <c r="H1752" i="11"/>
  <c r="K1752" i="11"/>
  <c r="L1752" i="11"/>
  <c r="M1752" i="11"/>
  <c r="N1752" i="11"/>
  <c r="O1752" i="11"/>
  <c r="P1752" i="11"/>
  <c r="D1753" i="11"/>
  <c r="E1753" i="11"/>
  <c r="F1753" i="11"/>
  <c r="H1753" i="11"/>
  <c r="K1753" i="11"/>
  <c r="L1753" i="11"/>
  <c r="M1753" i="11"/>
  <c r="N1753" i="11"/>
  <c r="O1753" i="11"/>
  <c r="P1753" i="11"/>
  <c r="D1754" i="11"/>
  <c r="E1754" i="11"/>
  <c r="F1754" i="11"/>
  <c r="H1754" i="11"/>
  <c r="K1754" i="11"/>
  <c r="L1754" i="11"/>
  <c r="M1754" i="11"/>
  <c r="N1754" i="11"/>
  <c r="O1754" i="11"/>
  <c r="P1754" i="11"/>
  <c r="D1755" i="11"/>
  <c r="E1755" i="11"/>
  <c r="F1755" i="11"/>
  <c r="H1755" i="11"/>
  <c r="K1755" i="11"/>
  <c r="L1755" i="11"/>
  <c r="M1755" i="11"/>
  <c r="N1755" i="11"/>
  <c r="O1755" i="11"/>
  <c r="P1755" i="11"/>
  <c r="D1756" i="11"/>
  <c r="E1756" i="11"/>
  <c r="F1756" i="11"/>
  <c r="H1756" i="11"/>
  <c r="K1756" i="11"/>
  <c r="L1756" i="11"/>
  <c r="M1756" i="11"/>
  <c r="N1756" i="11"/>
  <c r="O1756" i="11"/>
  <c r="P1756" i="11"/>
  <c r="D1757" i="11"/>
  <c r="E1757" i="11"/>
  <c r="F1757" i="11"/>
  <c r="H1757" i="11"/>
  <c r="K1757" i="11"/>
  <c r="L1757" i="11"/>
  <c r="M1757" i="11"/>
  <c r="N1757" i="11"/>
  <c r="O1757" i="11"/>
  <c r="P1757" i="11"/>
  <c r="D1758" i="11"/>
  <c r="E1758" i="11"/>
  <c r="F1758" i="11"/>
  <c r="H1758" i="11"/>
  <c r="K1758" i="11"/>
  <c r="L1758" i="11"/>
  <c r="M1758" i="11"/>
  <c r="N1758" i="11"/>
  <c r="O1758" i="11"/>
  <c r="P1758" i="11"/>
  <c r="D1759" i="11"/>
  <c r="E1759" i="11"/>
  <c r="F1759" i="11"/>
  <c r="H1759" i="11"/>
  <c r="K1759" i="11"/>
  <c r="L1759" i="11"/>
  <c r="M1759" i="11"/>
  <c r="N1759" i="11"/>
  <c r="O1759" i="11"/>
  <c r="P1759" i="11"/>
  <c r="D1760" i="11"/>
  <c r="E1760" i="11"/>
  <c r="F1760" i="11"/>
  <c r="H1760" i="11"/>
  <c r="K1760" i="11"/>
  <c r="L1760" i="11"/>
  <c r="M1760" i="11"/>
  <c r="N1760" i="11"/>
  <c r="O1760" i="11"/>
  <c r="P1760" i="11"/>
  <c r="D1761" i="11"/>
  <c r="E1761" i="11"/>
  <c r="F1761" i="11"/>
  <c r="H1761" i="11"/>
  <c r="K1761" i="11"/>
  <c r="L1761" i="11"/>
  <c r="M1761" i="11"/>
  <c r="N1761" i="11"/>
  <c r="O1761" i="11"/>
  <c r="P1761" i="11"/>
  <c r="D1762" i="11"/>
  <c r="E1762" i="11"/>
  <c r="F1762" i="11"/>
  <c r="H1762" i="11"/>
  <c r="K1762" i="11"/>
  <c r="L1762" i="11"/>
  <c r="M1762" i="11"/>
  <c r="N1762" i="11"/>
  <c r="O1762" i="11"/>
  <c r="P1762" i="11"/>
  <c r="D1763" i="11"/>
  <c r="E1763" i="11"/>
  <c r="F1763" i="11"/>
  <c r="H1763" i="11"/>
  <c r="K1763" i="11"/>
  <c r="L1763" i="11"/>
  <c r="M1763" i="11"/>
  <c r="N1763" i="11"/>
  <c r="O1763" i="11"/>
  <c r="P1763" i="11"/>
  <c r="D1764" i="11"/>
  <c r="E1764" i="11"/>
  <c r="F1764" i="11"/>
  <c r="H1764" i="11"/>
  <c r="K1764" i="11"/>
  <c r="L1764" i="11"/>
  <c r="M1764" i="11"/>
  <c r="N1764" i="11"/>
  <c r="O1764" i="11"/>
  <c r="P1764" i="11"/>
  <c r="D1765" i="11"/>
  <c r="E1765" i="11"/>
  <c r="F1765" i="11"/>
  <c r="H1765" i="11"/>
  <c r="K1765" i="11"/>
  <c r="L1765" i="11"/>
  <c r="M1765" i="11"/>
  <c r="N1765" i="11"/>
  <c r="O1765" i="11"/>
  <c r="P1765" i="11"/>
  <c r="D1766" i="11"/>
  <c r="E1766" i="11"/>
  <c r="F1766" i="11"/>
  <c r="H1766" i="11"/>
  <c r="K1766" i="11"/>
  <c r="L1766" i="11"/>
  <c r="M1766" i="11"/>
  <c r="N1766" i="11"/>
  <c r="O1766" i="11"/>
  <c r="P1766" i="11"/>
  <c r="D1767" i="11"/>
  <c r="E1767" i="11"/>
  <c r="F1767" i="11"/>
  <c r="H1767" i="11"/>
  <c r="K1767" i="11"/>
  <c r="L1767" i="11"/>
  <c r="M1767" i="11"/>
  <c r="N1767" i="11"/>
  <c r="O1767" i="11"/>
  <c r="P1767" i="11"/>
  <c r="D1768" i="11"/>
  <c r="E1768" i="11"/>
  <c r="F1768" i="11"/>
  <c r="H1768" i="11"/>
  <c r="K1768" i="11"/>
  <c r="L1768" i="11"/>
  <c r="M1768" i="11"/>
  <c r="N1768" i="11"/>
  <c r="O1768" i="11"/>
  <c r="P1768" i="11"/>
  <c r="D1769" i="11"/>
  <c r="E1769" i="11"/>
  <c r="F1769" i="11"/>
  <c r="H1769" i="11"/>
  <c r="K1769" i="11"/>
  <c r="L1769" i="11"/>
  <c r="M1769" i="11"/>
  <c r="N1769" i="11"/>
  <c r="O1769" i="11"/>
  <c r="P1769" i="11"/>
  <c r="D1770" i="11"/>
  <c r="E1770" i="11"/>
  <c r="F1770" i="11"/>
  <c r="H1770" i="11"/>
  <c r="K1770" i="11"/>
  <c r="L1770" i="11"/>
  <c r="M1770" i="11"/>
  <c r="N1770" i="11"/>
  <c r="O1770" i="11"/>
  <c r="P1770" i="11"/>
  <c r="D1771" i="11"/>
  <c r="E1771" i="11"/>
  <c r="F1771" i="11"/>
  <c r="H1771" i="11"/>
  <c r="K1771" i="11"/>
  <c r="L1771" i="11"/>
  <c r="M1771" i="11"/>
  <c r="N1771" i="11"/>
  <c r="O1771" i="11"/>
  <c r="P1771" i="11"/>
  <c r="D1772" i="11"/>
  <c r="E1772" i="11"/>
  <c r="F1772" i="11"/>
  <c r="H1772" i="11"/>
  <c r="K1772" i="11"/>
  <c r="L1772" i="11"/>
  <c r="M1772" i="11"/>
  <c r="N1772" i="11"/>
  <c r="O1772" i="11"/>
  <c r="P1772" i="11"/>
  <c r="D1773" i="11"/>
  <c r="E1773" i="11"/>
  <c r="F1773" i="11"/>
  <c r="H1773" i="11"/>
  <c r="K1773" i="11"/>
  <c r="L1773" i="11"/>
  <c r="M1773" i="11"/>
  <c r="N1773" i="11"/>
  <c r="O1773" i="11"/>
  <c r="P1773" i="11"/>
  <c r="D1774" i="11"/>
  <c r="E1774" i="11"/>
  <c r="F1774" i="11"/>
  <c r="H1774" i="11"/>
  <c r="K1774" i="11"/>
  <c r="L1774" i="11"/>
  <c r="M1774" i="11"/>
  <c r="N1774" i="11"/>
  <c r="O1774" i="11"/>
  <c r="P1774" i="11"/>
  <c r="D1775" i="11"/>
  <c r="E1775" i="11"/>
  <c r="F1775" i="11"/>
  <c r="H1775" i="11"/>
  <c r="K1775" i="11"/>
  <c r="L1775" i="11"/>
  <c r="M1775" i="11"/>
  <c r="N1775" i="11"/>
  <c r="O1775" i="11"/>
  <c r="P1775" i="11"/>
  <c r="D1776" i="11"/>
  <c r="E1776" i="11"/>
  <c r="F1776" i="11"/>
  <c r="H1776" i="11"/>
  <c r="K1776" i="11"/>
  <c r="L1776" i="11"/>
  <c r="M1776" i="11"/>
  <c r="N1776" i="11"/>
  <c r="O1776" i="11"/>
  <c r="P1776" i="11"/>
  <c r="D1777" i="11"/>
  <c r="E1777" i="11"/>
  <c r="F1777" i="11"/>
  <c r="H1777" i="11"/>
  <c r="K1777" i="11"/>
  <c r="L1777" i="11"/>
  <c r="M1777" i="11"/>
  <c r="N1777" i="11"/>
  <c r="O1777" i="11"/>
  <c r="P1777" i="11"/>
  <c r="D1778" i="11"/>
  <c r="E1778" i="11"/>
  <c r="F1778" i="11"/>
  <c r="H1778" i="11"/>
  <c r="K1778" i="11"/>
  <c r="L1778" i="11"/>
  <c r="M1778" i="11"/>
  <c r="N1778" i="11"/>
  <c r="O1778" i="11"/>
  <c r="P1778" i="11"/>
  <c r="D1779" i="11"/>
  <c r="E1779" i="11"/>
  <c r="F1779" i="11"/>
  <c r="H1779" i="11"/>
  <c r="K1779" i="11"/>
  <c r="L1779" i="11"/>
  <c r="M1779" i="11"/>
  <c r="N1779" i="11"/>
  <c r="O1779" i="11"/>
  <c r="P1779" i="11"/>
  <c r="D1780" i="11"/>
  <c r="E1780" i="11"/>
  <c r="F1780" i="11"/>
  <c r="H1780" i="11"/>
  <c r="K1780" i="11"/>
  <c r="L1780" i="11"/>
  <c r="M1780" i="11"/>
  <c r="N1780" i="11"/>
  <c r="O1780" i="11"/>
  <c r="P1780" i="11"/>
  <c r="D1781" i="11"/>
  <c r="E1781" i="11"/>
  <c r="F1781" i="11"/>
  <c r="H1781" i="11"/>
  <c r="K1781" i="11"/>
  <c r="L1781" i="11"/>
  <c r="M1781" i="11"/>
  <c r="N1781" i="11"/>
  <c r="O1781" i="11"/>
  <c r="P1781" i="11"/>
  <c r="D1782" i="11"/>
  <c r="E1782" i="11"/>
  <c r="F1782" i="11"/>
  <c r="H1782" i="11"/>
  <c r="K1782" i="11"/>
  <c r="L1782" i="11"/>
  <c r="M1782" i="11"/>
  <c r="N1782" i="11"/>
  <c r="O1782" i="11"/>
  <c r="P1782" i="11"/>
  <c r="D1783" i="11"/>
  <c r="E1783" i="11"/>
  <c r="F1783" i="11"/>
  <c r="H1783" i="11"/>
  <c r="K1783" i="11"/>
  <c r="L1783" i="11"/>
  <c r="M1783" i="11"/>
  <c r="N1783" i="11"/>
  <c r="O1783" i="11"/>
  <c r="P1783" i="11"/>
  <c r="D1784" i="11"/>
  <c r="E1784" i="11"/>
  <c r="F1784" i="11"/>
  <c r="H1784" i="11"/>
  <c r="K1784" i="11"/>
  <c r="L1784" i="11"/>
  <c r="M1784" i="11"/>
  <c r="N1784" i="11"/>
  <c r="O1784" i="11"/>
  <c r="P1784" i="11"/>
  <c r="D1785" i="11"/>
  <c r="E1785" i="11"/>
  <c r="F1785" i="11"/>
  <c r="H1785" i="11"/>
  <c r="K1785" i="11"/>
  <c r="L1785" i="11"/>
  <c r="M1785" i="11"/>
  <c r="N1785" i="11"/>
  <c r="O1785" i="11"/>
  <c r="P1785" i="11"/>
  <c r="D1786" i="11"/>
  <c r="E1786" i="11"/>
  <c r="F1786" i="11"/>
  <c r="H1786" i="11"/>
  <c r="K1786" i="11"/>
  <c r="L1786" i="11"/>
  <c r="M1786" i="11"/>
  <c r="N1786" i="11"/>
  <c r="O1786" i="11"/>
  <c r="P1786" i="11"/>
  <c r="D1787" i="11"/>
  <c r="E1787" i="11"/>
  <c r="F1787" i="11"/>
  <c r="H1787" i="11"/>
  <c r="K1787" i="11"/>
  <c r="L1787" i="11"/>
  <c r="M1787" i="11"/>
  <c r="N1787" i="11"/>
  <c r="O1787" i="11"/>
  <c r="P1787" i="11"/>
  <c r="D1788" i="11"/>
  <c r="E1788" i="11"/>
  <c r="F1788" i="11"/>
  <c r="H1788" i="11"/>
  <c r="K1788" i="11"/>
  <c r="L1788" i="11"/>
  <c r="M1788" i="11"/>
  <c r="N1788" i="11"/>
  <c r="O1788" i="11"/>
  <c r="P1788" i="11"/>
  <c r="D1789" i="11"/>
  <c r="E1789" i="11"/>
  <c r="F1789" i="11"/>
  <c r="H1789" i="11"/>
  <c r="K1789" i="11"/>
  <c r="L1789" i="11"/>
  <c r="M1789" i="11"/>
  <c r="N1789" i="11"/>
  <c r="O1789" i="11"/>
  <c r="P1789" i="11"/>
  <c r="D1790" i="11"/>
  <c r="E1790" i="11"/>
  <c r="F1790" i="11"/>
  <c r="H1790" i="11"/>
  <c r="K1790" i="11"/>
  <c r="L1790" i="11"/>
  <c r="M1790" i="11"/>
  <c r="N1790" i="11"/>
  <c r="O1790" i="11"/>
  <c r="P1790" i="11"/>
  <c r="D1791" i="11"/>
  <c r="E1791" i="11"/>
  <c r="F1791" i="11"/>
  <c r="H1791" i="11"/>
  <c r="K1791" i="11"/>
  <c r="L1791" i="11"/>
  <c r="M1791" i="11"/>
  <c r="N1791" i="11"/>
  <c r="O1791" i="11"/>
  <c r="P1791" i="11"/>
  <c r="D1792" i="11"/>
  <c r="E1792" i="11"/>
  <c r="F1792" i="11"/>
  <c r="H1792" i="11"/>
  <c r="K1792" i="11"/>
  <c r="L1792" i="11"/>
  <c r="M1792" i="11"/>
  <c r="N1792" i="11"/>
  <c r="O1792" i="11"/>
  <c r="P1792" i="11"/>
  <c r="D1793" i="11"/>
  <c r="E1793" i="11"/>
  <c r="F1793" i="11"/>
  <c r="H1793" i="11"/>
  <c r="K1793" i="11"/>
  <c r="L1793" i="11"/>
  <c r="M1793" i="11"/>
  <c r="N1793" i="11"/>
  <c r="O1793" i="11"/>
  <c r="P1793" i="11"/>
  <c r="D1794" i="11"/>
  <c r="E1794" i="11"/>
  <c r="F1794" i="11"/>
  <c r="H1794" i="11"/>
  <c r="K1794" i="11"/>
  <c r="L1794" i="11"/>
  <c r="M1794" i="11"/>
  <c r="N1794" i="11"/>
  <c r="O1794" i="11"/>
  <c r="P1794" i="11"/>
  <c r="D1795" i="11"/>
  <c r="E1795" i="11"/>
  <c r="F1795" i="11"/>
  <c r="H1795" i="11"/>
  <c r="K1795" i="11"/>
  <c r="L1795" i="11"/>
  <c r="M1795" i="11"/>
  <c r="N1795" i="11"/>
  <c r="O1795" i="11"/>
  <c r="P1795" i="11"/>
  <c r="D1796" i="11"/>
  <c r="E1796" i="11"/>
  <c r="F1796" i="11"/>
  <c r="H1796" i="11"/>
  <c r="K1796" i="11"/>
  <c r="L1796" i="11"/>
  <c r="M1796" i="11"/>
  <c r="N1796" i="11"/>
  <c r="O1796" i="11"/>
  <c r="P1796" i="11"/>
  <c r="D1797" i="11"/>
  <c r="E1797" i="11"/>
  <c r="F1797" i="11"/>
  <c r="H1797" i="11"/>
  <c r="K1797" i="11"/>
  <c r="L1797" i="11"/>
  <c r="M1797" i="11"/>
  <c r="N1797" i="11"/>
  <c r="O1797" i="11"/>
  <c r="P1797" i="11"/>
  <c r="D1798" i="11"/>
  <c r="E1798" i="11"/>
  <c r="F1798" i="11"/>
  <c r="H1798" i="11"/>
  <c r="K1798" i="11"/>
  <c r="L1798" i="11"/>
  <c r="M1798" i="11"/>
  <c r="N1798" i="11"/>
  <c r="O1798" i="11"/>
  <c r="P1798" i="11"/>
  <c r="D1799" i="11"/>
  <c r="E1799" i="11"/>
  <c r="F1799" i="11"/>
  <c r="H1799" i="11"/>
  <c r="K1799" i="11"/>
  <c r="L1799" i="11"/>
  <c r="M1799" i="11"/>
  <c r="N1799" i="11"/>
  <c r="O1799" i="11"/>
  <c r="P1799" i="11"/>
  <c r="D1800" i="11"/>
  <c r="E1800" i="11"/>
  <c r="F1800" i="11"/>
  <c r="H1800" i="11"/>
  <c r="K1800" i="11"/>
  <c r="L1800" i="11"/>
  <c r="M1800" i="11"/>
  <c r="N1800" i="11"/>
  <c r="O1800" i="11"/>
  <c r="P1800" i="11"/>
  <c r="D1801" i="11"/>
  <c r="E1801" i="11"/>
  <c r="F1801" i="11"/>
  <c r="H1801" i="11"/>
  <c r="K1801" i="11"/>
  <c r="L1801" i="11"/>
  <c r="M1801" i="11"/>
  <c r="N1801" i="11"/>
  <c r="O1801" i="11"/>
  <c r="P1801" i="11"/>
  <c r="D1802" i="11"/>
  <c r="E1802" i="11"/>
  <c r="F1802" i="11"/>
  <c r="H1802" i="11"/>
  <c r="K1802" i="11"/>
  <c r="L1802" i="11"/>
  <c r="M1802" i="11"/>
  <c r="N1802" i="11"/>
  <c r="O1802" i="11"/>
  <c r="P1802" i="11"/>
  <c r="D1803" i="11"/>
  <c r="E1803" i="11"/>
  <c r="F1803" i="11"/>
  <c r="H1803" i="11"/>
  <c r="K1803" i="11"/>
  <c r="L1803" i="11"/>
  <c r="M1803" i="11"/>
  <c r="N1803" i="11"/>
  <c r="O1803" i="11"/>
  <c r="P1803" i="11"/>
  <c r="D1804" i="11"/>
  <c r="E1804" i="11"/>
  <c r="F1804" i="11"/>
  <c r="H1804" i="11"/>
  <c r="K1804" i="11"/>
  <c r="L1804" i="11"/>
  <c r="M1804" i="11"/>
  <c r="N1804" i="11"/>
  <c r="O1804" i="11"/>
  <c r="P1804" i="11"/>
  <c r="D1805" i="11"/>
  <c r="E1805" i="11"/>
  <c r="F1805" i="11"/>
  <c r="H1805" i="11"/>
  <c r="K1805" i="11"/>
  <c r="L1805" i="11"/>
  <c r="M1805" i="11"/>
  <c r="N1805" i="11"/>
  <c r="O1805" i="11"/>
  <c r="P1805" i="11"/>
  <c r="D1806" i="11"/>
  <c r="E1806" i="11"/>
  <c r="F1806" i="11"/>
  <c r="H1806" i="11"/>
  <c r="K1806" i="11"/>
  <c r="L1806" i="11"/>
  <c r="M1806" i="11"/>
  <c r="N1806" i="11"/>
  <c r="O1806" i="11"/>
  <c r="P1806" i="11"/>
  <c r="D1807" i="11"/>
  <c r="E1807" i="11"/>
  <c r="F1807" i="11"/>
  <c r="H1807" i="11"/>
  <c r="K1807" i="11"/>
  <c r="L1807" i="11"/>
  <c r="M1807" i="11"/>
  <c r="N1807" i="11"/>
  <c r="O1807" i="11"/>
  <c r="P1807" i="11"/>
  <c r="D1808" i="11"/>
  <c r="E1808" i="11"/>
  <c r="F1808" i="11"/>
  <c r="H1808" i="11"/>
  <c r="K1808" i="11"/>
  <c r="L1808" i="11"/>
  <c r="M1808" i="11"/>
  <c r="N1808" i="11"/>
  <c r="O1808" i="11"/>
  <c r="P1808" i="11"/>
  <c r="D1809" i="11"/>
  <c r="E1809" i="11"/>
  <c r="F1809" i="11"/>
  <c r="H1809" i="11"/>
  <c r="K1809" i="11"/>
  <c r="L1809" i="11"/>
  <c r="M1809" i="11"/>
  <c r="N1809" i="11"/>
  <c r="O1809" i="11"/>
  <c r="P1809" i="11"/>
  <c r="D1810" i="11"/>
  <c r="E1810" i="11"/>
  <c r="F1810" i="11"/>
  <c r="H1810" i="11"/>
  <c r="K1810" i="11"/>
  <c r="L1810" i="11"/>
  <c r="M1810" i="11"/>
  <c r="N1810" i="11"/>
  <c r="O1810" i="11"/>
  <c r="P1810" i="11"/>
  <c r="D1811" i="11"/>
  <c r="E1811" i="11"/>
  <c r="F1811" i="11"/>
  <c r="H1811" i="11"/>
  <c r="K1811" i="11"/>
  <c r="L1811" i="11"/>
  <c r="M1811" i="11"/>
  <c r="N1811" i="11"/>
  <c r="O1811" i="11"/>
  <c r="P1811" i="11"/>
  <c r="D1812" i="11"/>
  <c r="E1812" i="11"/>
  <c r="F1812" i="11"/>
  <c r="H1812" i="11"/>
  <c r="K1812" i="11"/>
  <c r="L1812" i="11"/>
  <c r="M1812" i="11"/>
  <c r="N1812" i="11"/>
  <c r="O1812" i="11"/>
  <c r="P1812" i="11"/>
  <c r="D1813" i="11"/>
  <c r="E1813" i="11"/>
  <c r="F1813" i="11"/>
  <c r="H1813" i="11"/>
  <c r="K1813" i="11"/>
  <c r="L1813" i="11"/>
  <c r="M1813" i="11"/>
  <c r="N1813" i="11"/>
  <c r="O1813" i="11"/>
  <c r="P1813" i="11"/>
  <c r="D1814" i="11"/>
  <c r="E1814" i="11"/>
  <c r="F1814" i="11"/>
  <c r="H1814" i="11"/>
  <c r="K1814" i="11"/>
  <c r="L1814" i="11"/>
  <c r="M1814" i="11"/>
  <c r="N1814" i="11"/>
  <c r="O1814" i="11"/>
  <c r="P1814" i="11"/>
  <c r="D1815" i="11"/>
  <c r="E1815" i="11"/>
  <c r="F1815" i="11"/>
  <c r="H1815" i="11"/>
  <c r="K1815" i="11"/>
  <c r="L1815" i="11"/>
  <c r="M1815" i="11"/>
  <c r="N1815" i="11"/>
  <c r="O1815" i="11"/>
  <c r="P1815" i="11"/>
  <c r="D1816" i="11"/>
  <c r="E1816" i="11"/>
  <c r="F1816" i="11"/>
  <c r="H1816" i="11"/>
  <c r="K1816" i="11"/>
  <c r="L1816" i="11"/>
  <c r="M1816" i="11"/>
  <c r="N1816" i="11"/>
  <c r="O1816" i="11"/>
  <c r="P1816" i="11"/>
  <c r="D1817" i="11"/>
  <c r="E1817" i="11"/>
  <c r="F1817" i="11"/>
  <c r="H1817" i="11"/>
  <c r="K1817" i="11"/>
  <c r="L1817" i="11"/>
  <c r="M1817" i="11"/>
  <c r="N1817" i="11"/>
  <c r="O1817" i="11"/>
  <c r="P1817" i="11"/>
  <c r="D1818" i="11"/>
  <c r="E1818" i="11"/>
  <c r="F1818" i="11"/>
  <c r="H1818" i="11"/>
  <c r="K1818" i="11"/>
  <c r="L1818" i="11"/>
  <c r="M1818" i="11"/>
  <c r="N1818" i="11"/>
  <c r="O1818" i="11"/>
  <c r="P1818" i="11"/>
  <c r="D1819" i="11"/>
  <c r="E1819" i="11"/>
  <c r="F1819" i="11"/>
  <c r="H1819" i="11"/>
  <c r="K1819" i="11"/>
  <c r="L1819" i="11"/>
  <c r="M1819" i="11"/>
  <c r="N1819" i="11"/>
  <c r="O1819" i="11"/>
  <c r="P1819" i="11"/>
  <c r="D1820" i="11"/>
  <c r="E1820" i="11"/>
  <c r="F1820" i="11"/>
  <c r="H1820" i="11"/>
  <c r="K1820" i="11"/>
  <c r="L1820" i="11"/>
  <c r="M1820" i="11"/>
  <c r="N1820" i="11"/>
  <c r="O1820" i="11"/>
  <c r="P1820" i="11"/>
  <c r="D1821" i="11"/>
  <c r="E1821" i="11"/>
  <c r="F1821" i="11"/>
  <c r="H1821" i="11"/>
  <c r="K1821" i="11"/>
  <c r="L1821" i="11"/>
  <c r="M1821" i="11"/>
  <c r="N1821" i="11"/>
  <c r="O1821" i="11"/>
  <c r="P1821" i="11"/>
  <c r="D1822" i="11"/>
  <c r="E1822" i="11"/>
  <c r="F1822" i="11"/>
  <c r="H1822" i="11"/>
  <c r="K1822" i="11"/>
  <c r="L1822" i="11"/>
  <c r="M1822" i="11"/>
  <c r="N1822" i="11"/>
  <c r="O1822" i="11"/>
  <c r="P1822" i="11"/>
  <c r="D1823" i="11"/>
  <c r="E1823" i="11"/>
  <c r="F1823" i="11"/>
  <c r="H1823" i="11"/>
  <c r="K1823" i="11"/>
  <c r="L1823" i="11"/>
  <c r="M1823" i="11"/>
  <c r="N1823" i="11"/>
  <c r="O1823" i="11"/>
  <c r="P1823" i="11"/>
  <c r="D1824" i="11"/>
  <c r="E1824" i="11"/>
  <c r="F1824" i="11"/>
  <c r="H1824" i="11"/>
  <c r="K1824" i="11"/>
  <c r="L1824" i="11"/>
  <c r="M1824" i="11"/>
  <c r="N1824" i="11"/>
  <c r="O1824" i="11"/>
  <c r="P1824" i="11"/>
  <c r="D1825" i="11"/>
  <c r="E1825" i="11"/>
  <c r="F1825" i="11"/>
  <c r="H1825" i="11"/>
  <c r="K1825" i="11"/>
  <c r="L1825" i="11"/>
  <c r="M1825" i="11"/>
  <c r="N1825" i="11"/>
  <c r="O1825" i="11"/>
  <c r="P1825" i="11"/>
  <c r="D1826" i="11"/>
  <c r="E1826" i="11"/>
  <c r="F1826" i="11"/>
  <c r="H1826" i="11"/>
  <c r="K1826" i="11"/>
  <c r="L1826" i="11"/>
  <c r="M1826" i="11"/>
  <c r="N1826" i="11"/>
  <c r="O1826" i="11"/>
  <c r="P1826" i="11"/>
  <c r="D1827" i="11"/>
  <c r="E1827" i="11"/>
  <c r="F1827" i="11"/>
  <c r="H1827" i="11"/>
  <c r="K1827" i="11"/>
  <c r="L1827" i="11"/>
  <c r="M1827" i="11"/>
  <c r="N1827" i="11"/>
  <c r="O1827" i="11"/>
  <c r="P1827" i="11"/>
  <c r="D1828" i="11"/>
  <c r="E1828" i="11"/>
  <c r="F1828" i="11"/>
  <c r="H1828" i="11"/>
  <c r="K1828" i="11"/>
  <c r="L1828" i="11"/>
  <c r="M1828" i="11"/>
  <c r="N1828" i="11"/>
  <c r="O1828" i="11"/>
  <c r="P1828" i="11"/>
  <c r="D1829" i="11"/>
  <c r="E1829" i="11"/>
  <c r="F1829" i="11"/>
  <c r="H1829" i="11"/>
  <c r="K1829" i="11"/>
  <c r="L1829" i="11"/>
  <c r="M1829" i="11"/>
  <c r="N1829" i="11"/>
  <c r="O1829" i="11"/>
  <c r="P1829" i="11"/>
  <c r="D1830" i="11"/>
  <c r="E1830" i="11"/>
  <c r="F1830" i="11"/>
  <c r="H1830" i="11"/>
  <c r="K1830" i="11"/>
  <c r="L1830" i="11"/>
  <c r="M1830" i="11"/>
  <c r="N1830" i="11"/>
  <c r="O1830" i="11"/>
  <c r="P1830" i="11"/>
  <c r="D1831" i="11"/>
  <c r="E1831" i="11"/>
  <c r="F1831" i="11"/>
  <c r="H1831" i="11"/>
  <c r="K1831" i="11"/>
  <c r="L1831" i="11"/>
  <c r="M1831" i="11"/>
  <c r="N1831" i="11"/>
  <c r="O1831" i="11"/>
  <c r="P1831" i="11"/>
  <c r="D1832" i="11"/>
  <c r="E1832" i="11"/>
  <c r="F1832" i="11"/>
  <c r="H1832" i="11"/>
  <c r="K1832" i="11"/>
  <c r="L1832" i="11"/>
  <c r="M1832" i="11"/>
  <c r="N1832" i="11"/>
  <c r="O1832" i="11"/>
  <c r="P1832" i="11"/>
  <c r="D1833" i="11"/>
  <c r="E1833" i="11"/>
  <c r="F1833" i="11"/>
  <c r="H1833" i="11"/>
  <c r="K1833" i="11"/>
  <c r="L1833" i="11"/>
  <c r="M1833" i="11"/>
  <c r="N1833" i="11"/>
  <c r="O1833" i="11"/>
  <c r="P1833" i="11"/>
  <c r="D1834" i="11"/>
  <c r="E1834" i="11"/>
  <c r="F1834" i="11"/>
  <c r="H1834" i="11"/>
  <c r="K1834" i="11"/>
  <c r="L1834" i="11"/>
  <c r="M1834" i="11"/>
  <c r="N1834" i="11"/>
  <c r="O1834" i="11"/>
  <c r="P1834" i="11"/>
  <c r="D1835" i="11"/>
  <c r="E1835" i="11"/>
  <c r="F1835" i="11"/>
  <c r="H1835" i="11"/>
  <c r="K1835" i="11"/>
  <c r="L1835" i="11"/>
  <c r="M1835" i="11"/>
  <c r="N1835" i="11"/>
  <c r="O1835" i="11"/>
  <c r="P1835" i="11"/>
  <c r="D1836" i="11"/>
  <c r="E1836" i="11"/>
  <c r="F1836" i="11"/>
  <c r="H1836" i="11"/>
  <c r="K1836" i="11"/>
  <c r="L1836" i="11"/>
  <c r="M1836" i="11"/>
  <c r="N1836" i="11"/>
  <c r="O1836" i="11"/>
  <c r="P1836" i="11"/>
  <c r="D1837" i="11"/>
  <c r="E1837" i="11"/>
  <c r="F1837" i="11"/>
  <c r="H1837" i="11"/>
  <c r="K1837" i="11"/>
  <c r="L1837" i="11"/>
  <c r="M1837" i="11"/>
  <c r="N1837" i="11"/>
  <c r="O1837" i="11"/>
  <c r="P1837" i="11"/>
  <c r="D1838" i="11"/>
  <c r="E1838" i="11"/>
  <c r="F1838" i="11"/>
  <c r="H1838" i="11"/>
  <c r="K1838" i="11"/>
  <c r="L1838" i="11"/>
  <c r="M1838" i="11"/>
  <c r="N1838" i="11"/>
  <c r="O1838" i="11"/>
  <c r="P1838" i="11"/>
  <c r="D1839" i="11"/>
  <c r="E1839" i="11"/>
  <c r="F1839" i="11"/>
  <c r="H1839" i="11"/>
  <c r="K1839" i="11"/>
  <c r="L1839" i="11"/>
  <c r="M1839" i="11"/>
  <c r="N1839" i="11"/>
  <c r="O1839" i="11"/>
  <c r="P1839" i="11"/>
  <c r="D1840" i="11"/>
  <c r="E1840" i="11"/>
  <c r="F1840" i="11"/>
  <c r="H1840" i="11"/>
  <c r="K1840" i="11"/>
  <c r="L1840" i="11"/>
  <c r="M1840" i="11"/>
  <c r="N1840" i="11"/>
  <c r="O1840" i="11"/>
  <c r="P1840" i="11"/>
  <c r="D1841" i="11"/>
  <c r="E1841" i="11"/>
  <c r="F1841" i="11"/>
  <c r="H1841" i="11"/>
  <c r="K1841" i="11"/>
  <c r="L1841" i="11"/>
  <c r="M1841" i="11"/>
  <c r="N1841" i="11"/>
  <c r="O1841" i="11"/>
  <c r="P1841" i="11"/>
  <c r="D1842" i="11"/>
  <c r="E1842" i="11"/>
  <c r="F1842" i="11"/>
  <c r="H1842" i="11"/>
  <c r="K1842" i="11"/>
  <c r="L1842" i="11"/>
  <c r="M1842" i="11"/>
  <c r="N1842" i="11"/>
  <c r="O1842" i="11"/>
  <c r="P1842" i="11"/>
  <c r="D1843" i="11"/>
  <c r="E1843" i="11"/>
  <c r="F1843" i="11"/>
  <c r="H1843" i="11"/>
  <c r="K1843" i="11"/>
  <c r="L1843" i="11"/>
  <c r="M1843" i="11"/>
  <c r="N1843" i="11"/>
  <c r="O1843" i="11"/>
  <c r="P1843" i="11"/>
  <c r="D1844" i="11"/>
  <c r="E1844" i="11"/>
  <c r="F1844" i="11"/>
  <c r="H1844" i="11"/>
  <c r="K1844" i="11"/>
  <c r="L1844" i="11"/>
  <c r="M1844" i="11"/>
  <c r="N1844" i="11"/>
  <c r="O1844" i="11"/>
  <c r="P1844" i="11"/>
  <c r="D1845" i="11"/>
  <c r="E1845" i="11"/>
  <c r="F1845" i="11"/>
  <c r="H1845" i="11"/>
  <c r="K1845" i="11"/>
  <c r="L1845" i="11"/>
  <c r="M1845" i="11"/>
  <c r="N1845" i="11"/>
  <c r="O1845" i="11"/>
  <c r="P1845" i="11"/>
  <c r="D1846" i="11"/>
  <c r="E1846" i="11"/>
  <c r="F1846" i="11"/>
  <c r="H1846" i="11"/>
  <c r="K1846" i="11"/>
  <c r="L1846" i="11"/>
  <c r="M1846" i="11"/>
  <c r="N1846" i="11"/>
  <c r="O1846" i="11"/>
  <c r="P1846" i="11"/>
  <c r="D1847" i="11"/>
  <c r="E1847" i="11"/>
  <c r="F1847" i="11"/>
  <c r="H1847" i="11"/>
  <c r="K1847" i="11"/>
  <c r="L1847" i="11"/>
  <c r="M1847" i="11"/>
  <c r="N1847" i="11"/>
  <c r="O1847" i="11"/>
  <c r="P1847" i="11"/>
  <c r="D1848" i="11"/>
  <c r="E1848" i="11"/>
  <c r="F1848" i="11"/>
  <c r="H1848" i="11"/>
  <c r="K1848" i="11"/>
  <c r="L1848" i="11"/>
  <c r="M1848" i="11"/>
  <c r="N1848" i="11"/>
  <c r="O1848" i="11"/>
  <c r="P1848" i="11"/>
  <c r="D1849" i="11"/>
  <c r="E1849" i="11"/>
  <c r="F1849" i="11"/>
  <c r="H1849" i="11"/>
  <c r="K1849" i="11"/>
  <c r="L1849" i="11"/>
  <c r="M1849" i="11"/>
  <c r="N1849" i="11"/>
  <c r="O1849" i="11"/>
  <c r="P1849" i="11"/>
  <c r="D1850" i="11"/>
  <c r="E1850" i="11"/>
  <c r="F1850" i="11"/>
  <c r="H1850" i="11"/>
  <c r="K1850" i="11"/>
  <c r="L1850" i="11"/>
  <c r="M1850" i="11"/>
  <c r="N1850" i="11"/>
  <c r="O1850" i="11"/>
  <c r="P1850" i="11"/>
  <c r="D1851" i="11"/>
  <c r="E1851" i="11"/>
  <c r="F1851" i="11"/>
  <c r="H1851" i="11"/>
  <c r="K1851" i="11"/>
  <c r="L1851" i="11"/>
  <c r="M1851" i="11"/>
  <c r="N1851" i="11"/>
  <c r="O1851" i="11"/>
  <c r="P1851" i="11"/>
  <c r="D1852" i="11"/>
  <c r="E1852" i="11"/>
  <c r="F1852" i="11"/>
  <c r="H1852" i="11"/>
  <c r="K1852" i="11"/>
  <c r="L1852" i="11"/>
  <c r="M1852" i="11"/>
  <c r="N1852" i="11"/>
  <c r="O1852" i="11"/>
  <c r="P1852" i="11"/>
  <c r="D1853" i="11"/>
  <c r="E1853" i="11"/>
  <c r="F1853" i="11"/>
  <c r="H1853" i="11"/>
  <c r="K1853" i="11"/>
  <c r="L1853" i="11"/>
  <c r="M1853" i="11"/>
  <c r="N1853" i="11"/>
  <c r="O1853" i="11"/>
  <c r="P1853" i="11"/>
  <c r="D1854" i="11"/>
  <c r="E1854" i="11"/>
  <c r="F1854" i="11"/>
  <c r="H1854" i="11"/>
  <c r="K1854" i="11"/>
  <c r="L1854" i="11"/>
  <c r="M1854" i="11"/>
  <c r="N1854" i="11"/>
  <c r="O1854" i="11"/>
  <c r="P1854" i="11"/>
  <c r="D1855" i="11"/>
  <c r="E1855" i="11"/>
  <c r="F1855" i="11"/>
  <c r="H1855" i="11"/>
  <c r="K1855" i="11"/>
  <c r="L1855" i="11"/>
  <c r="M1855" i="11"/>
  <c r="N1855" i="11"/>
  <c r="O1855" i="11"/>
  <c r="P1855" i="11"/>
  <c r="D1856" i="11"/>
  <c r="E1856" i="11"/>
  <c r="F1856" i="11"/>
  <c r="H1856" i="11"/>
  <c r="K1856" i="11"/>
  <c r="L1856" i="11"/>
  <c r="M1856" i="11"/>
  <c r="N1856" i="11"/>
  <c r="O1856" i="11"/>
  <c r="P1856" i="11"/>
  <c r="D1857" i="11"/>
  <c r="E1857" i="11"/>
  <c r="F1857" i="11"/>
  <c r="H1857" i="11"/>
  <c r="K1857" i="11"/>
  <c r="L1857" i="11"/>
  <c r="M1857" i="11"/>
  <c r="N1857" i="11"/>
  <c r="O1857" i="11"/>
  <c r="P1857" i="11"/>
  <c r="D1858" i="11"/>
  <c r="E1858" i="11"/>
  <c r="F1858" i="11"/>
  <c r="H1858" i="11"/>
  <c r="K1858" i="11"/>
  <c r="L1858" i="11"/>
  <c r="M1858" i="11"/>
  <c r="N1858" i="11"/>
  <c r="O1858" i="11"/>
  <c r="P1858" i="11"/>
  <c r="D1859" i="11"/>
  <c r="E1859" i="11"/>
  <c r="F1859" i="11"/>
  <c r="H1859" i="11"/>
  <c r="K1859" i="11"/>
  <c r="L1859" i="11"/>
  <c r="M1859" i="11"/>
  <c r="N1859" i="11"/>
  <c r="O1859" i="11"/>
  <c r="P1859" i="11"/>
  <c r="D1860" i="11"/>
  <c r="E1860" i="11"/>
  <c r="F1860" i="11"/>
  <c r="H1860" i="11"/>
  <c r="K1860" i="11"/>
  <c r="L1860" i="11"/>
  <c r="M1860" i="11"/>
  <c r="N1860" i="11"/>
  <c r="O1860" i="11"/>
  <c r="P1860" i="11"/>
  <c r="D1861" i="11"/>
  <c r="E1861" i="11"/>
  <c r="F1861" i="11"/>
  <c r="H1861" i="11"/>
  <c r="K1861" i="11"/>
  <c r="L1861" i="11"/>
  <c r="M1861" i="11"/>
  <c r="N1861" i="11"/>
  <c r="O1861" i="11"/>
  <c r="P1861" i="11"/>
  <c r="D1862" i="11"/>
  <c r="E1862" i="11"/>
  <c r="F1862" i="11"/>
  <c r="H1862" i="11"/>
  <c r="K1862" i="11"/>
  <c r="L1862" i="11"/>
  <c r="M1862" i="11"/>
  <c r="N1862" i="11"/>
  <c r="O1862" i="11"/>
  <c r="P1862" i="11"/>
  <c r="D1863" i="11"/>
  <c r="E1863" i="11"/>
  <c r="F1863" i="11"/>
  <c r="H1863" i="11"/>
  <c r="K1863" i="11"/>
  <c r="L1863" i="11"/>
  <c r="M1863" i="11"/>
  <c r="N1863" i="11"/>
  <c r="O1863" i="11"/>
  <c r="P1863" i="11"/>
  <c r="D1864" i="11"/>
  <c r="E1864" i="11"/>
  <c r="F1864" i="11"/>
  <c r="H1864" i="11"/>
  <c r="K1864" i="11"/>
  <c r="L1864" i="11"/>
  <c r="M1864" i="11"/>
  <c r="N1864" i="11"/>
  <c r="O1864" i="11"/>
  <c r="P1864" i="11"/>
  <c r="D1865" i="11"/>
  <c r="E1865" i="11"/>
  <c r="F1865" i="11"/>
  <c r="H1865" i="11"/>
  <c r="K1865" i="11"/>
  <c r="L1865" i="11"/>
  <c r="M1865" i="11"/>
  <c r="N1865" i="11"/>
  <c r="O1865" i="11"/>
  <c r="P1865" i="11"/>
  <c r="D1866" i="11"/>
  <c r="E1866" i="11"/>
  <c r="F1866" i="11"/>
  <c r="H1866" i="11"/>
  <c r="K1866" i="11"/>
  <c r="L1866" i="11"/>
  <c r="M1866" i="11"/>
  <c r="N1866" i="11"/>
  <c r="O1866" i="11"/>
  <c r="P1866" i="11"/>
  <c r="D1867" i="11"/>
  <c r="E1867" i="11"/>
  <c r="F1867" i="11"/>
  <c r="H1867" i="11"/>
  <c r="K1867" i="11"/>
  <c r="L1867" i="11"/>
  <c r="M1867" i="11"/>
  <c r="N1867" i="11"/>
  <c r="O1867" i="11"/>
  <c r="P1867" i="11"/>
  <c r="D1868" i="11"/>
  <c r="E1868" i="11"/>
  <c r="F1868" i="11"/>
  <c r="H1868" i="11"/>
  <c r="K1868" i="11"/>
  <c r="L1868" i="11"/>
  <c r="M1868" i="11"/>
  <c r="N1868" i="11"/>
  <c r="O1868" i="11"/>
  <c r="P1868" i="11"/>
  <c r="D1869" i="11"/>
  <c r="E1869" i="11"/>
  <c r="F1869" i="11"/>
  <c r="H1869" i="11"/>
  <c r="K1869" i="11"/>
  <c r="L1869" i="11"/>
  <c r="M1869" i="11"/>
  <c r="N1869" i="11"/>
  <c r="O1869" i="11"/>
  <c r="P1869" i="11"/>
  <c r="D1870" i="11"/>
  <c r="E1870" i="11"/>
  <c r="F1870" i="11"/>
  <c r="H1870" i="11"/>
  <c r="K1870" i="11"/>
  <c r="L1870" i="11"/>
  <c r="M1870" i="11"/>
  <c r="N1870" i="11"/>
  <c r="O1870" i="11"/>
  <c r="P1870" i="11"/>
  <c r="D1871" i="11"/>
  <c r="E1871" i="11"/>
  <c r="F1871" i="11"/>
  <c r="H1871" i="11"/>
  <c r="K1871" i="11"/>
  <c r="L1871" i="11"/>
  <c r="M1871" i="11"/>
  <c r="N1871" i="11"/>
  <c r="O1871" i="11"/>
  <c r="P1871" i="11"/>
  <c r="D1872" i="11"/>
  <c r="E1872" i="11"/>
  <c r="F1872" i="11"/>
  <c r="H1872" i="11"/>
  <c r="K1872" i="11"/>
  <c r="L1872" i="11"/>
  <c r="M1872" i="11"/>
  <c r="N1872" i="11"/>
  <c r="O1872" i="11"/>
  <c r="P1872" i="11"/>
  <c r="D1873" i="11"/>
  <c r="E1873" i="11"/>
  <c r="F1873" i="11"/>
  <c r="H1873" i="11"/>
  <c r="K1873" i="11"/>
  <c r="L1873" i="11"/>
  <c r="M1873" i="11"/>
  <c r="N1873" i="11"/>
  <c r="O1873" i="11"/>
  <c r="P1873" i="11"/>
  <c r="D1874" i="11"/>
  <c r="E1874" i="11"/>
  <c r="F1874" i="11"/>
  <c r="H1874" i="11"/>
  <c r="K1874" i="11"/>
  <c r="L1874" i="11"/>
  <c r="M1874" i="11"/>
  <c r="N1874" i="11"/>
  <c r="O1874" i="11"/>
  <c r="P1874" i="11"/>
  <c r="D1875" i="11"/>
  <c r="E1875" i="11"/>
  <c r="F1875" i="11"/>
  <c r="H1875" i="11"/>
  <c r="K1875" i="11"/>
  <c r="L1875" i="11"/>
  <c r="M1875" i="11"/>
  <c r="N1875" i="11"/>
  <c r="O1875" i="11"/>
  <c r="P1875" i="11"/>
  <c r="D1876" i="11"/>
  <c r="E1876" i="11"/>
  <c r="F1876" i="11"/>
  <c r="H1876" i="11"/>
  <c r="K1876" i="11"/>
  <c r="L1876" i="11"/>
  <c r="M1876" i="11"/>
  <c r="N1876" i="11"/>
  <c r="O1876" i="11"/>
  <c r="P1876" i="11"/>
  <c r="D1877" i="11"/>
  <c r="E1877" i="11"/>
  <c r="F1877" i="11"/>
  <c r="H1877" i="11"/>
  <c r="K1877" i="11"/>
  <c r="L1877" i="11"/>
  <c r="M1877" i="11"/>
  <c r="N1877" i="11"/>
  <c r="O1877" i="11"/>
  <c r="P1877" i="11"/>
  <c r="D1878" i="11"/>
  <c r="E1878" i="11"/>
  <c r="F1878" i="11"/>
  <c r="H1878" i="11"/>
  <c r="K1878" i="11"/>
  <c r="L1878" i="11"/>
  <c r="M1878" i="11"/>
  <c r="N1878" i="11"/>
  <c r="O1878" i="11"/>
  <c r="P1878" i="11"/>
  <c r="D1879" i="11"/>
  <c r="E1879" i="11"/>
  <c r="F1879" i="11"/>
  <c r="H1879" i="11"/>
  <c r="K1879" i="11"/>
  <c r="L1879" i="11"/>
  <c r="M1879" i="11"/>
  <c r="N1879" i="11"/>
  <c r="O1879" i="11"/>
  <c r="P1879" i="11"/>
  <c r="D1880" i="11"/>
  <c r="E1880" i="11"/>
  <c r="F1880" i="11"/>
  <c r="H1880" i="11"/>
  <c r="K1880" i="11"/>
  <c r="L1880" i="11"/>
  <c r="M1880" i="11"/>
  <c r="N1880" i="11"/>
  <c r="O1880" i="11"/>
  <c r="P1880" i="11"/>
  <c r="D1881" i="11"/>
  <c r="E1881" i="11"/>
  <c r="F1881" i="11"/>
  <c r="H1881" i="11"/>
  <c r="K1881" i="11"/>
  <c r="L1881" i="11"/>
  <c r="M1881" i="11"/>
  <c r="N1881" i="11"/>
  <c r="O1881" i="11"/>
  <c r="P1881" i="11"/>
  <c r="D1882" i="11"/>
  <c r="E1882" i="11"/>
  <c r="F1882" i="11"/>
  <c r="H1882" i="11"/>
  <c r="K1882" i="11"/>
  <c r="L1882" i="11"/>
  <c r="M1882" i="11"/>
  <c r="N1882" i="11"/>
  <c r="O1882" i="11"/>
  <c r="P1882" i="11"/>
  <c r="D1883" i="11"/>
  <c r="E1883" i="11"/>
  <c r="F1883" i="11"/>
  <c r="H1883" i="11"/>
  <c r="K1883" i="11"/>
  <c r="L1883" i="11"/>
  <c r="M1883" i="11"/>
  <c r="N1883" i="11"/>
  <c r="O1883" i="11"/>
  <c r="P1883" i="11"/>
  <c r="D1884" i="11"/>
  <c r="E1884" i="11"/>
  <c r="F1884" i="11"/>
  <c r="H1884" i="11"/>
  <c r="K1884" i="11"/>
  <c r="L1884" i="11"/>
  <c r="M1884" i="11"/>
  <c r="N1884" i="11"/>
  <c r="O1884" i="11"/>
  <c r="P1884" i="11"/>
  <c r="D1885" i="11"/>
  <c r="E1885" i="11"/>
  <c r="F1885" i="11"/>
  <c r="H1885" i="11"/>
  <c r="K1885" i="11"/>
  <c r="L1885" i="11"/>
  <c r="M1885" i="11"/>
  <c r="N1885" i="11"/>
  <c r="O1885" i="11"/>
  <c r="P1885" i="11"/>
  <c r="D1886" i="11"/>
  <c r="E1886" i="11"/>
  <c r="F1886" i="11"/>
  <c r="H1886" i="11"/>
  <c r="K1886" i="11"/>
  <c r="L1886" i="11"/>
  <c r="M1886" i="11"/>
  <c r="N1886" i="11"/>
  <c r="O1886" i="11"/>
  <c r="P1886" i="11"/>
  <c r="D1887" i="11"/>
  <c r="E1887" i="11"/>
  <c r="F1887" i="11"/>
  <c r="H1887" i="11"/>
  <c r="K1887" i="11"/>
  <c r="L1887" i="11"/>
  <c r="M1887" i="11"/>
  <c r="N1887" i="11"/>
  <c r="O1887" i="11"/>
  <c r="P1887" i="11"/>
  <c r="D1888" i="11"/>
  <c r="E1888" i="11"/>
  <c r="F1888" i="11"/>
  <c r="H1888" i="11"/>
  <c r="K1888" i="11"/>
  <c r="L1888" i="11"/>
  <c r="M1888" i="11"/>
  <c r="N1888" i="11"/>
  <c r="O1888" i="11"/>
  <c r="P1888" i="11"/>
  <c r="D1889" i="11"/>
  <c r="E1889" i="11"/>
  <c r="F1889" i="11"/>
  <c r="H1889" i="11"/>
  <c r="K1889" i="11"/>
  <c r="L1889" i="11"/>
  <c r="M1889" i="11"/>
  <c r="N1889" i="11"/>
  <c r="O1889" i="11"/>
  <c r="P1889" i="11"/>
  <c r="D1890" i="11"/>
  <c r="E1890" i="11"/>
  <c r="F1890" i="11"/>
  <c r="H1890" i="11"/>
  <c r="K1890" i="11"/>
  <c r="L1890" i="11"/>
  <c r="M1890" i="11"/>
  <c r="N1890" i="11"/>
  <c r="O1890" i="11"/>
  <c r="P1890" i="11"/>
  <c r="D1891" i="11"/>
  <c r="E1891" i="11"/>
  <c r="F1891" i="11"/>
  <c r="H1891" i="11"/>
  <c r="K1891" i="11"/>
  <c r="L1891" i="11"/>
  <c r="M1891" i="11"/>
  <c r="N1891" i="11"/>
  <c r="O1891" i="11"/>
  <c r="P1891" i="11"/>
  <c r="D1892" i="11"/>
  <c r="E1892" i="11"/>
  <c r="F1892" i="11"/>
  <c r="H1892" i="11"/>
  <c r="K1892" i="11"/>
  <c r="L1892" i="11"/>
  <c r="M1892" i="11"/>
  <c r="N1892" i="11"/>
  <c r="O1892" i="11"/>
  <c r="P1892" i="11"/>
  <c r="D1893" i="11"/>
  <c r="E1893" i="11"/>
  <c r="F1893" i="11"/>
  <c r="H1893" i="11"/>
  <c r="K1893" i="11"/>
  <c r="L1893" i="11"/>
  <c r="M1893" i="11"/>
  <c r="N1893" i="11"/>
  <c r="O1893" i="11"/>
  <c r="P1893" i="11"/>
  <c r="D1894" i="11"/>
  <c r="E1894" i="11"/>
  <c r="F1894" i="11"/>
  <c r="H1894" i="11"/>
  <c r="K1894" i="11"/>
  <c r="L1894" i="11"/>
  <c r="M1894" i="11"/>
  <c r="N1894" i="11"/>
  <c r="O1894" i="11"/>
  <c r="P1894" i="11"/>
  <c r="D1895" i="11"/>
  <c r="E1895" i="11"/>
  <c r="F1895" i="11"/>
  <c r="H1895" i="11"/>
  <c r="K1895" i="11"/>
  <c r="L1895" i="11"/>
  <c r="M1895" i="11"/>
  <c r="N1895" i="11"/>
  <c r="O1895" i="11"/>
  <c r="P1895" i="11"/>
  <c r="D1896" i="11"/>
  <c r="E1896" i="11"/>
  <c r="F1896" i="11"/>
  <c r="H1896" i="11"/>
  <c r="K1896" i="11"/>
  <c r="L1896" i="11"/>
  <c r="M1896" i="11"/>
  <c r="N1896" i="11"/>
  <c r="O1896" i="11"/>
  <c r="P1896" i="11"/>
  <c r="D1897" i="11"/>
  <c r="E1897" i="11"/>
  <c r="F1897" i="11"/>
  <c r="H1897" i="11"/>
  <c r="K1897" i="11"/>
  <c r="L1897" i="11"/>
  <c r="M1897" i="11"/>
  <c r="N1897" i="11"/>
  <c r="O1897" i="11"/>
  <c r="P1897" i="11"/>
  <c r="D1898" i="11"/>
  <c r="E1898" i="11"/>
  <c r="F1898" i="11"/>
  <c r="H1898" i="11"/>
  <c r="K1898" i="11"/>
  <c r="L1898" i="11"/>
  <c r="M1898" i="11"/>
  <c r="N1898" i="11"/>
  <c r="O1898" i="11"/>
  <c r="P1898" i="11"/>
  <c r="D1899" i="11"/>
  <c r="E1899" i="11"/>
  <c r="F1899" i="11"/>
  <c r="H1899" i="11"/>
  <c r="K1899" i="11"/>
  <c r="L1899" i="11"/>
  <c r="M1899" i="11"/>
  <c r="N1899" i="11"/>
  <c r="O1899" i="11"/>
  <c r="P1899" i="11"/>
  <c r="D1900" i="11"/>
  <c r="E1900" i="11"/>
  <c r="F1900" i="11"/>
  <c r="H1900" i="11"/>
  <c r="K1900" i="11"/>
  <c r="L1900" i="11"/>
  <c r="M1900" i="11"/>
  <c r="N1900" i="11"/>
  <c r="O1900" i="11"/>
  <c r="P1900" i="11"/>
  <c r="D1901" i="11"/>
  <c r="E1901" i="11"/>
  <c r="F1901" i="11"/>
  <c r="H1901" i="11"/>
  <c r="K1901" i="11"/>
  <c r="L1901" i="11"/>
  <c r="M1901" i="11"/>
  <c r="N1901" i="11"/>
  <c r="O1901" i="11"/>
  <c r="P1901" i="11"/>
  <c r="D1902" i="11"/>
  <c r="E1902" i="11"/>
  <c r="F1902" i="11"/>
  <c r="H1902" i="11"/>
  <c r="K1902" i="11"/>
  <c r="L1902" i="11"/>
  <c r="M1902" i="11"/>
  <c r="N1902" i="11"/>
  <c r="O1902" i="11"/>
  <c r="P1902" i="11"/>
  <c r="D1903" i="11"/>
  <c r="E1903" i="11"/>
  <c r="F1903" i="11"/>
  <c r="H1903" i="11"/>
  <c r="K1903" i="11"/>
  <c r="L1903" i="11"/>
  <c r="M1903" i="11"/>
  <c r="N1903" i="11"/>
  <c r="O1903" i="11"/>
  <c r="P1903" i="11"/>
  <c r="D1904" i="11"/>
  <c r="E1904" i="11"/>
  <c r="F1904" i="11"/>
  <c r="H1904" i="11"/>
  <c r="K1904" i="11"/>
  <c r="L1904" i="11"/>
  <c r="M1904" i="11"/>
  <c r="N1904" i="11"/>
  <c r="O1904" i="11"/>
  <c r="P1904" i="11"/>
  <c r="D1905" i="11"/>
  <c r="E1905" i="11"/>
  <c r="F1905" i="11"/>
  <c r="H1905" i="11"/>
  <c r="K1905" i="11"/>
  <c r="L1905" i="11"/>
  <c r="M1905" i="11"/>
  <c r="N1905" i="11"/>
  <c r="O1905" i="11"/>
  <c r="P1905" i="11"/>
  <c r="D1906" i="11"/>
  <c r="E1906" i="11"/>
  <c r="F1906" i="11"/>
  <c r="H1906" i="11"/>
  <c r="K1906" i="11"/>
  <c r="L1906" i="11"/>
  <c r="M1906" i="11"/>
  <c r="N1906" i="11"/>
  <c r="O1906" i="11"/>
  <c r="P1906" i="11"/>
  <c r="D1907" i="11"/>
  <c r="E1907" i="11"/>
  <c r="F1907" i="11"/>
  <c r="H1907" i="11"/>
  <c r="K1907" i="11"/>
  <c r="L1907" i="11"/>
  <c r="M1907" i="11"/>
  <c r="N1907" i="11"/>
  <c r="O1907" i="11"/>
  <c r="P1907" i="11"/>
  <c r="D1908" i="11"/>
  <c r="E1908" i="11"/>
  <c r="F1908" i="11"/>
  <c r="H1908" i="11"/>
  <c r="K1908" i="11"/>
  <c r="L1908" i="11"/>
  <c r="M1908" i="11"/>
  <c r="N1908" i="11"/>
  <c r="O1908" i="11"/>
  <c r="P1908" i="11"/>
  <c r="D1909" i="11"/>
  <c r="E1909" i="11"/>
  <c r="F1909" i="11"/>
  <c r="H1909" i="11"/>
  <c r="K1909" i="11"/>
  <c r="L1909" i="11"/>
  <c r="M1909" i="11"/>
  <c r="N1909" i="11"/>
  <c r="O1909" i="11"/>
  <c r="P1909" i="11"/>
  <c r="D1910" i="11"/>
  <c r="E1910" i="11"/>
  <c r="F1910" i="11"/>
  <c r="H1910" i="11"/>
  <c r="K1910" i="11"/>
  <c r="L1910" i="11"/>
  <c r="M1910" i="11"/>
  <c r="N1910" i="11"/>
  <c r="O1910" i="11"/>
  <c r="P1910" i="11"/>
  <c r="D1911" i="11"/>
  <c r="E1911" i="11"/>
  <c r="F1911" i="11"/>
  <c r="H1911" i="11"/>
  <c r="K1911" i="11"/>
  <c r="L1911" i="11"/>
  <c r="M1911" i="11"/>
  <c r="N1911" i="11"/>
  <c r="O1911" i="11"/>
  <c r="P1911" i="11"/>
  <c r="D1912" i="11"/>
  <c r="E1912" i="11"/>
  <c r="F1912" i="11"/>
  <c r="H1912" i="11"/>
  <c r="K1912" i="11"/>
  <c r="L1912" i="11"/>
  <c r="M1912" i="11"/>
  <c r="N1912" i="11"/>
  <c r="O1912" i="11"/>
  <c r="P1912" i="11"/>
  <c r="D1913" i="11"/>
  <c r="E1913" i="11"/>
  <c r="F1913" i="11"/>
  <c r="H1913" i="11"/>
  <c r="K1913" i="11"/>
  <c r="L1913" i="11"/>
  <c r="M1913" i="11"/>
  <c r="N1913" i="11"/>
  <c r="O1913" i="11"/>
  <c r="P1913" i="11"/>
  <c r="D1914" i="11"/>
  <c r="E1914" i="11"/>
  <c r="F1914" i="11"/>
  <c r="H1914" i="11"/>
  <c r="K1914" i="11"/>
  <c r="L1914" i="11"/>
  <c r="M1914" i="11"/>
  <c r="N1914" i="11"/>
  <c r="O1914" i="11"/>
  <c r="P1914" i="11"/>
  <c r="D1915" i="11"/>
  <c r="E1915" i="11"/>
  <c r="F1915" i="11"/>
  <c r="H1915" i="11"/>
  <c r="K1915" i="11"/>
  <c r="L1915" i="11"/>
  <c r="M1915" i="11"/>
  <c r="N1915" i="11"/>
  <c r="O1915" i="11"/>
  <c r="P1915" i="11"/>
  <c r="D1916" i="11"/>
  <c r="E1916" i="11"/>
  <c r="F1916" i="11"/>
  <c r="H1916" i="11"/>
  <c r="K1916" i="11"/>
  <c r="L1916" i="11"/>
  <c r="M1916" i="11"/>
  <c r="N1916" i="11"/>
  <c r="O1916" i="11"/>
  <c r="P1916" i="11"/>
  <c r="D1917" i="11"/>
  <c r="E1917" i="11"/>
  <c r="F1917" i="11"/>
  <c r="H1917" i="11"/>
  <c r="K1917" i="11"/>
  <c r="L1917" i="11"/>
  <c r="M1917" i="11"/>
  <c r="N1917" i="11"/>
  <c r="O1917" i="11"/>
  <c r="P1917" i="11"/>
  <c r="D1918" i="11"/>
  <c r="E1918" i="11"/>
  <c r="F1918" i="11"/>
  <c r="H1918" i="11"/>
  <c r="K1918" i="11"/>
  <c r="L1918" i="11"/>
  <c r="M1918" i="11"/>
  <c r="N1918" i="11"/>
  <c r="O1918" i="11"/>
  <c r="P1918" i="11"/>
  <c r="D1919" i="11"/>
  <c r="E1919" i="11"/>
  <c r="F1919" i="11"/>
  <c r="H1919" i="11"/>
  <c r="K1919" i="11"/>
  <c r="L1919" i="11"/>
  <c r="M1919" i="11"/>
  <c r="N1919" i="11"/>
  <c r="O1919" i="11"/>
  <c r="P1919" i="11"/>
  <c r="D1920" i="11"/>
  <c r="E1920" i="11"/>
  <c r="F1920" i="11"/>
  <c r="H1920" i="11"/>
  <c r="K1920" i="11"/>
  <c r="L1920" i="11"/>
  <c r="M1920" i="11"/>
  <c r="N1920" i="11"/>
  <c r="O1920" i="11"/>
  <c r="P1920" i="11"/>
  <c r="D1921" i="11"/>
  <c r="E1921" i="11"/>
  <c r="F1921" i="11"/>
  <c r="H1921" i="11"/>
  <c r="K1921" i="11"/>
  <c r="L1921" i="11"/>
  <c r="M1921" i="11"/>
  <c r="N1921" i="11"/>
  <c r="O1921" i="11"/>
  <c r="P1921" i="11"/>
  <c r="D1922" i="11"/>
  <c r="E1922" i="11"/>
  <c r="F1922" i="11"/>
  <c r="H1922" i="11"/>
  <c r="K1922" i="11"/>
  <c r="L1922" i="11"/>
  <c r="M1922" i="11"/>
  <c r="N1922" i="11"/>
  <c r="O1922" i="11"/>
  <c r="P1922" i="11"/>
  <c r="D1923" i="11"/>
  <c r="E1923" i="11"/>
  <c r="F1923" i="11"/>
  <c r="H1923" i="11"/>
  <c r="K1923" i="11"/>
  <c r="L1923" i="11"/>
  <c r="M1923" i="11"/>
  <c r="N1923" i="11"/>
  <c r="O1923" i="11"/>
  <c r="P1923" i="11"/>
  <c r="D1924" i="11"/>
  <c r="E1924" i="11"/>
  <c r="F1924" i="11"/>
  <c r="H1924" i="11"/>
  <c r="K1924" i="11"/>
  <c r="L1924" i="11"/>
  <c r="M1924" i="11"/>
  <c r="N1924" i="11"/>
  <c r="O1924" i="11"/>
  <c r="P1924" i="11"/>
  <c r="D1925" i="11"/>
  <c r="E1925" i="11"/>
  <c r="F1925" i="11"/>
  <c r="H1925" i="11"/>
  <c r="K1925" i="11"/>
  <c r="L1925" i="11"/>
  <c r="M1925" i="11"/>
  <c r="N1925" i="11"/>
  <c r="O1925" i="11"/>
  <c r="P1925" i="11"/>
  <c r="D1926" i="11"/>
  <c r="E1926" i="11"/>
  <c r="F1926" i="11"/>
  <c r="H1926" i="11"/>
  <c r="K1926" i="11"/>
  <c r="L1926" i="11"/>
  <c r="M1926" i="11"/>
  <c r="N1926" i="11"/>
  <c r="O1926" i="11"/>
  <c r="P1926" i="11"/>
  <c r="D1927" i="11"/>
  <c r="E1927" i="11"/>
  <c r="F1927" i="11"/>
  <c r="H1927" i="11"/>
  <c r="K1927" i="11"/>
  <c r="L1927" i="11"/>
  <c r="M1927" i="11"/>
  <c r="N1927" i="11"/>
  <c r="O1927" i="11"/>
  <c r="P1927" i="11"/>
  <c r="D1928" i="11"/>
  <c r="E1928" i="11"/>
  <c r="F1928" i="11"/>
  <c r="H1928" i="11"/>
  <c r="K1928" i="11"/>
  <c r="L1928" i="11"/>
  <c r="M1928" i="11"/>
  <c r="N1928" i="11"/>
  <c r="O1928" i="11"/>
  <c r="P1928" i="11"/>
  <c r="D1929" i="11"/>
  <c r="E1929" i="11"/>
  <c r="F1929" i="11"/>
  <c r="H1929" i="11"/>
  <c r="K1929" i="11"/>
  <c r="L1929" i="11"/>
  <c r="M1929" i="11"/>
  <c r="N1929" i="11"/>
  <c r="O1929" i="11"/>
  <c r="P1929" i="11"/>
  <c r="D1930" i="11"/>
  <c r="E1930" i="11"/>
  <c r="F1930" i="11"/>
  <c r="H1930" i="11"/>
  <c r="K1930" i="11"/>
  <c r="L1930" i="11"/>
  <c r="M1930" i="11"/>
  <c r="N1930" i="11"/>
  <c r="O1930" i="11"/>
  <c r="P1930" i="11"/>
  <c r="D1931" i="11"/>
  <c r="E1931" i="11"/>
  <c r="F1931" i="11"/>
  <c r="H1931" i="11"/>
  <c r="K1931" i="11"/>
  <c r="L1931" i="11"/>
  <c r="M1931" i="11"/>
  <c r="N1931" i="11"/>
  <c r="O1931" i="11"/>
  <c r="P1931" i="11"/>
  <c r="D1932" i="11"/>
  <c r="E1932" i="11"/>
  <c r="F1932" i="11"/>
  <c r="H1932" i="11"/>
  <c r="K1932" i="11"/>
  <c r="L1932" i="11"/>
  <c r="M1932" i="11"/>
  <c r="N1932" i="11"/>
  <c r="O1932" i="11"/>
  <c r="P1932" i="11"/>
  <c r="D1933" i="11"/>
  <c r="E1933" i="11"/>
  <c r="F1933" i="11"/>
  <c r="H1933" i="11"/>
  <c r="K1933" i="11"/>
  <c r="L1933" i="11"/>
  <c r="M1933" i="11"/>
  <c r="N1933" i="11"/>
  <c r="O1933" i="11"/>
  <c r="P1933" i="11"/>
  <c r="D1934" i="11"/>
  <c r="E1934" i="11"/>
  <c r="F1934" i="11"/>
  <c r="H1934" i="11"/>
  <c r="K1934" i="11"/>
  <c r="L1934" i="11"/>
  <c r="M1934" i="11"/>
  <c r="N1934" i="11"/>
  <c r="O1934" i="11"/>
  <c r="P1934" i="11"/>
  <c r="D1935" i="11"/>
  <c r="E1935" i="11"/>
  <c r="F1935" i="11"/>
  <c r="H1935" i="11"/>
  <c r="K1935" i="11"/>
  <c r="L1935" i="11"/>
  <c r="M1935" i="11"/>
  <c r="N1935" i="11"/>
  <c r="O1935" i="11"/>
  <c r="P1935" i="11"/>
  <c r="D1936" i="11"/>
  <c r="E1936" i="11"/>
  <c r="F1936" i="11"/>
  <c r="H1936" i="11"/>
  <c r="K1936" i="11"/>
  <c r="L1936" i="11"/>
  <c r="M1936" i="11"/>
  <c r="N1936" i="11"/>
  <c r="O1936" i="11"/>
  <c r="P1936" i="11"/>
  <c r="D1937" i="11"/>
  <c r="E1937" i="11"/>
  <c r="F1937" i="11"/>
  <c r="H1937" i="11"/>
  <c r="K1937" i="11"/>
  <c r="L1937" i="11"/>
  <c r="M1937" i="11"/>
  <c r="N1937" i="11"/>
  <c r="O1937" i="11"/>
  <c r="P1937" i="11"/>
  <c r="D1938" i="11"/>
  <c r="E1938" i="11"/>
  <c r="F1938" i="11"/>
  <c r="H1938" i="11"/>
  <c r="K1938" i="11"/>
  <c r="L1938" i="11"/>
  <c r="M1938" i="11"/>
  <c r="N1938" i="11"/>
  <c r="O1938" i="11"/>
  <c r="P1938" i="11"/>
  <c r="D1939" i="11"/>
  <c r="E1939" i="11"/>
  <c r="F1939" i="11"/>
  <c r="H1939" i="11"/>
  <c r="K1939" i="11"/>
  <c r="L1939" i="11"/>
  <c r="M1939" i="11"/>
  <c r="N1939" i="11"/>
  <c r="O1939" i="11"/>
  <c r="P1939" i="11"/>
  <c r="D1940" i="11"/>
  <c r="E1940" i="11"/>
  <c r="F1940" i="11"/>
  <c r="H1940" i="11"/>
  <c r="K1940" i="11"/>
  <c r="L1940" i="11"/>
  <c r="M1940" i="11"/>
  <c r="N1940" i="11"/>
  <c r="O1940" i="11"/>
  <c r="P1940" i="11"/>
  <c r="D1941" i="11"/>
  <c r="E1941" i="11"/>
  <c r="F1941" i="11"/>
  <c r="H1941" i="11"/>
  <c r="K1941" i="11"/>
  <c r="L1941" i="11"/>
  <c r="M1941" i="11"/>
  <c r="N1941" i="11"/>
  <c r="O1941" i="11"/>
  <c r="P1941" i="11"/>
  <c r="D1942" i="11"/>
  <c r="E1942" i="11"/>
  <c r="F1942" i="11"/>
  <c r="H1942" i="11"/>
  <c r="K1942" i="11"/>
  <c r="L1942" i="11"/>
  <c r="M1942" i="11"/>
  <c r="N1942" i="11"/>
  <c r="O1942" i="11"/>
  <c r="P1942" i="11"/>
  <c r="D1943" i="11"/>
  <c r="E1943" i="11"/>
  <c r="F1943" i="11"/>
  <c r="H1943" i="11"/>
  <c r="K1943" i="11"/>
  <c r="L1943" i="11"/>
  <c r="M1943" i="11"/>
  <c r="N1943" i="11"/>
  <c r="O1943" i="11"/>
  <c r="P1943" i="11"/>
  <c r="D1944" i="11"/>
  <c r="E1944" i="11"/>
  <c r="F1944" i="11"/>
  <c r="H1944" i="11"/>
  <c r="K1944" i="11"/>
  <c r="L1944" i="11"/>
  <c r="M1944" i="11"/>
  <c r="N1944" i="11"/>
  <c r="O1944" i="11"/>
  <c r="P1944" i="11"/>
  <c r="D1945" i="11"/>
  <c r="E1945" i="11"/>
  <c r="F1945" i="11"/>
  <c r="H1945" i="11"/>
  <c r="K1945" i="11"/>
  <c r="L1945" i="11"/>
  <c r="M1945" i="11"/>
  <c r="N1945" i="11"/>
  <c r="O1945" i="11"/>
  <c r="P1945" i="11"/>
  <c r="D1946" i="11"/>
  <c r="E1946" i="11"/>
  <c r="F1946" i="11"/>
  <c r="H1946" i="11"/>
  <c r="K1946" i="11"/>
  <c r="L1946" i="11"/>
  <c r="M1946" i="11"/>
  <c r="N1946" i="11"/>
  <c r="O1946" i="11"/>
  <c r="P1946" i="11"/>
  <c r="D1947" i="11"/>
  <c r="E1947" i="11"/>
  <c r="F1947" i="11"/>
  <c r="H1947" i="11"/>
  <c r="K1947" i="11"/>
  <c r="L1947" i="11"/>
  <c r="M1947" i="11"/>
  <c r="N1947" i="11"/>
  <c r="O1947" i="11"/>
  <c r="P1947" i="11"/>
  <c r="D1948" i="11"/>
  <c r="E1948" i="11"/>
  <c r="F1948" i="11"/>
  <c r="H1948" i="11"/>
  <c r="K1948" i="11"/>
  <c r="L1948" i="11"/>
  <c r="M1948" i="11"/>
  <c r="N1948" i="11"/>
  <c r="O1948" i="11"/>
  <c r="P1948" i="11"/>
  <c r="D1949" i="11"/>
  <c r="E1949" i="11"/>
  <c r="F1949" i="11"/>
  <c r="H1949" i="11"/>
  <c r="K1949" i="11"/>
  <c r="L1949" i="11"/>
  <c r="M1949" i="11"/>
  <c r="N1949" i="11"/>
  <c r="O1949" i="11"/>
  <c r="P1949" i="11"/>
  <c r="D1950" i="11"/>
  <c r="E1950" i="11"/>
  <c r="F1950" i="11"/>
  <c r="H1950" i="11"/>
  <c r="K1950" i="11"/>
  <c r="L1950" i="11"/>
  <c r="M1950" i="11"/>
  <c r="N1950" i="11"/>
  <c r="O1950" i="11"/>
  <c r="P1950" i="11"/>
  <c r="D1951" i="11"/>
  <c r="E1951" i="11"/>
  <c r="F1951" i="11"/>
  <c r="H1951" i="11"/>
  <c r="K1951" i="11"/>
  <c r="L1951" i="11"/>
  <c r="M1951" i="11"/>
  <c r="N1951" i="11"/>
  <c r="O1951" i="11"/>
  <c r="P1951" i="11"/>
  <c r="D1952" i="11"/>
  <c r="E1952" i="11"/>
  <c r="F1952" i="11"/>
  <c r="H1952" i="11"/>
  <c r="K1952" i="11"/>
  <c r="L1952" i="11"/>
  <c r="M1952" i="11"/>
  <c r="N1952" i="11"/>
  <c r="O1952" i="11"/>
  <c r="P1952" i="11"/>
  <c r="D1953" i="11"/>
  <c r="E1953" i="11"/>
  <c r="F1953" i="11"/>
  <c r="H1953" i="11"/>
  <c r="K1953" i="11"/>
  <c r="L1953" i="11"/>
  <c r="M1953" i="11"/>
  <c r="N1953" i="11"/>
  <c r="O1953" i="11"/>
  <c r="P1953" i="11"/>
  <c r="D1954" i="11"/>
  <c r="E1954" i="11"/>
  <c r="F1954" i="11"/>
  <c r="H1954" i="11"/>
  <c r="K1954" i="11"/>
  <c r="L1954" i="11"/>
  <c r="M1954" i="11"/>
  <c r="N1954" i="11"/>
  <c r="O1954" i="11"/>
  <c r="P1954" i="11"/>
  <c r="D1955" i="11"/>
  <c r="E1955" i="11"/>
  <c r="F1955" i="11"/>
  <c r="H1955" i="11"/>
  <c r="K1955" i="11"/>
  <c r="L1955" i="11"/>
  <c r="M1955" i="11"/>
  <c r="N1955" i="11"/>
  <c r="O1955" i="11"/>
  <c r="P1955" i="11"/>
  <c r="D1956" i="11"/>
  <c r="E1956" i="11"/>
  <c r="F1956" i="11"/>
  <c r="H1956" i="11"/>
  <c r="K1956" i="11"/>
  <c r="L1956" i="11"/>
  <c r="M1956" i="11"/>
  <c r="N1956" i="11"/>
  <c r="O1956" i="11"/>
  <c r="P1956" i="11"/>
  <c r="D1957" i="11"/>
  <c r="E1957" i="11"/>
  <c r="F1957" i="11"/>
  <c r="H1957" i="11"/>
  <c r="K1957" i="11"/>
  <c r="L1957" i="11"/>
  <c r="M1957" i="11"/>
  <c r="N1957" i="11"/>
  <c r="O1957" i="11"/>
  <c r="P1957" i="11"/>
  <c r="D1958" i="11"/>
  <c r="E1958" i="11"/>
  <c r="F1958" i="11"/>
  <c r="H1958" i="11"/>
  <c r="K1958" i="11"/>
  <c r="L1958" i="11"/>
  <c r="M1958" i="11"/>
  <c r="N1958" i="11"/>
  <c r="O1958" i="11"/>
  <c r="P1958" i="11"/>
  <c r="D1959" i="11"/>
  <c r="E1959" i="11"/>
  <c r="F1959" i="11"/>
  <c r="H1959" i="11"/>
  <c r="K1959" i="11"/>
  <c r="L1959" i="11"/>
  <c r="M1959" i="11"/>
  <c r="N1959" i="11"/>
  <c r="O1959" i="11"/>
  <c r="P1959" i="11"/>
  <c r="D1960" i="11"/>
  <c r="E1960" i="11"/>
  <c r="F1960" i="11"/>
  <c r="H1960" i="11"/>
  <c r="K1960" i="11"/>
  <c r="L1960" i="11"/>
  <c r="M1960" i="11"/>
  <c r="N1960" i="11"/>
  <c r="O1960" i="11"/>
  <c r="P1960" i="11"/>
  <c r="D1961" i="11"/>
  <c r="E1961" i="11"/>
  <c r="F1961" i="11"/>
  <c r="H1961" i="11"/>
  <c r="K1961" i="11"/>
  <c r="L1961" i="11"/>
  <c r="M1961" i="11"/>
  <c r="N1961" i="11"/>
  <c r="O1961" i="11"/>
  <c r="P1961" i="11"/>
  <c r="D1962" i="11"/>
  <c r="E1962" i="11"/>
  <c r="F1962" i="11"/>
  <c r="H1962" i="11"/>
  <c r="K1962" i="11"/>
  <c r="L1962" i="11"/>
  <c r="M1962" i="11"/>
  <c r="N1962" i="11"/>
  <c r="O1962" i="11"/>
  <c r="P1962" i="11"/>
  <c r="D1963" i="11"/>
  <c r="E1963" i="11"/>
  <c r="F1963" i="11"/>
  <c r="H1963" i="11"/>
  <c r="K1963" i="11"/>
  <c r="L1963" i="11"/>
  <c r="M1963" i="11"/>
  <c r="N1963" i="11"/>
  <c r="O1963" i="11"/>
  <c r="P1963" i="11"/>
  <c r="D1964" i="11"/>
  <c r="E1964" i="11"/>
  <c r="F1964" i="11"/>
  <c r="H1964" i="11"/>
  <c r="K1964" i="11"/>
  <c r="L1964" i="11"/>
  <c r="M1964" i="11"/>
  <c r="N1964" i="11"/>
  <c r="O1964" i="11"/>
  <c r="P1964" i="11"/>
  <c r="D1965" i="11"/>
  <c r="E1965" i="11"/>
  <c r="F1965" i="11"/>
  <c r="H1965" i="11"/>
  <c r="K1965" i="11"/>
  <c r="L1965" i="11"/>
  <c r="M1965" i="11"/>
  <c r="N1965" i="11"/>
  <c r="O1965" i="11"/>
  <c r="P1965" i="11"/>
  <c r="D1966" i="11"/>
  <c r="E1966" i="11"/>
  <c r="F1966" i="11"/>
  <c r="H1966" i="11"/>
  <c r="K1966" i="11"/>
  <c r="L1966" i="11"/>
  <c r="M1966" i="11"/>
  <c r="N1966" i="11"/>
  <c r="O1966" i="11"/>
  <c r="P1966" i="11"/>
  <c r="D1967" i="11"/>
  <c r="E1967" i="11"/>
  <c r="F1967" i="11"/>
  <c r="H1967" i="11"/>
  <c r="K1967" i="11"/>
  <c r="L1967" i="11"/>
  <c r="M1967" i="11"/>
  <c r="N1967" i="11"/>
  <c r="O1967" i="11"/>
  <c r="P1967" i="11"/>
  <c r="D1968" i="11"/>
  <c r="E1968" i="11"/>
  <c r="F1968" i="11"/>
  <c r="H1968" i="11"/>
  <c r="K1968" i="11"/>
  <c r="L1968" i="11"/>
  <c r="M1968" i="11"/>
  <c r="N1968" i="11"/>
  <c r="O1968" i="11"/>
  <c r="P1968" i="11"/>
  <c r="D1969" i="11"/>
  <c r="E1969" i="11"/>
  <c r="F1969" i="11"/>
  <c r="H1969" i="11"/>
  <c r="K1969" i="11"/>
  <c r="L1969" i="11"/>
  <c r="M1969" i="11"/>
  <c r="N1969" i="11"/>
  <c r="O1969" i="11"/>
  <c r="P1969" i="11"/>
  <c r="D1970" i="11"/>
  <c r="E1970" i="11"/>
  <c r="F1970" i="11"/>
  <c r="H1970" i="11"/>
  <c r="K1970" i="11"/>
  <c r="L1970" i="11"/>
  <c r="M1970" i="11"/>
  <c r="N1970" i="11"/>
  <c r="O1970" i="11"/>
  <c r="P1970" i="11"/>
  <c r="D1971" i="11"/>
  <c r="E1971" i="11"/>
  <c r="F1971" i="11"/>
  <c r="H1971" i="11"/>
  <c r="K1971" i="11"/>
  <c r="L1971" i="11"/>
  <c r="M1971" i="11"/>
  <c r="N1971" i="11"/>
  <c r="O1971" i="11"/>
  <c r="P1971" i="11"/>
  <c r="D1972" i="11"/>
  <c r="E1972" i="11"/>
  <c r="F1972" i="11"/>
  <c r="H1972" i="11"/>
  <c r="K1972" i="11"/>
  <c r="L1972" i="11"/>
  <c r="M1972" i="11"/>
  <c r="N1972" i="11"/>
  <c r="O1972" i="11"/>
  <c r="P1972" i="11"/>
  <c r="D1973" i="11"/>
  <c r="E1973" i="11"/>
  <c r="F1973" i="11"/>
  <c r="H1973" i="11"/>
  <c r="K1973" i="11"/>
  <c r="L1973" i="11"/>
  <c r="M1973" i="11"/>
  <c r="N1973" i="11"/>
  <c r="O1973" i="11"/>
  <c r="P1973" i="11"/>
  <c r="D1974" i="11"/>
  <c r="E1974" i="11"/>
  <c r="F1974" i="11"/>
  <c r="H1974" i="11"/>
  <c r="K1974" i="11"/>
  <c r="L1974" i="11"/>
  <c r="M1974" i="11"/>
  <c r="N1974" i="11"/>
  <c r="O1974" i="11"/>
  <c r="P1974" i="11"/>
  <c r="D1975" i="11"/>
  <c r="E1975" i="11"/>
  <c r="F1975" i="11"/>
  <c r="H1975" i="11"/>
  <c r="K1975" i="11"/>
  <c r="L1975" i="11"/>
  <c r="M1975" i="11"/>
  <c r="N1975" i="11"/>
  <c r="O1975" i="11"/>
  <c r="P1975" i="11"/>
  <c r="D1976" i="11"/>
  <c r="E1976" i="11"/>
  <c r="F1976" i="11"/>
  <c r="H1976" i="11"/>
  <c r="K1976" i="11"/>
  <c r="L1976" i="11"/>
  <c r="M1976" i="11"/>
  <c r="N1976" i="11"/>
  <c r="O1976" i="11"/>
  <c r="P1976" i="11"/>
  <c r="D1977" i="11"/>
  <c r="E1977" i="11"/>
  <c r="F1977" i="11"/>
  <c r="H1977" i="11"/>
  <c r="K1977" i="11"/>
  <c r="L1977" i="11"/>
  <c r="M1977" i="11"/>
  <c r="N1977" i="11"/>
  <c r="O1977" i="11"/>
  <c r="P1977" i="11"/>
  <c r="D1978" i="11"/>
  <c r="E1978" i="11"/>
  <c r="F1978" i="11"/>
  <c r="H1978" i="11"/>
  <c r="K1978" i="11"/>
  <c r="L1978" i="11"/>
  <c r="M1978" i="11"/>
  <c r="N1978" i="11"/>
  <c r="O1978" i="11"/>
  <c r="P1978" i="11"/>
  <c r="D1979" i="11"/>
  <c r="E1979" i="11"/>
  <c r="F1979" i="11"/>
  <c r="H1979" i="11"/>
  <c r="K1979" i="11"/>
  <c r="L1979" i="11"/>
  <c r="M1979" i="11"/>
  <c r="N1979" i="11"/>
  <c r="O1979" i="11"/>
  <c r="P1979" i="11"/>
  <c r="D1980" i="11"/>
  <c r="E1980" i="11"/>
  <c r="F1980" i="11"/>
  <c r="H1980" i="11"/>
  <c r="K1980" i="11"/>
  <c r="L1980" i="11"/>
  <c r="M1980" i="11"/>
  <c r="N1980" i="11"/>
  <c r="O1980" i="11"/>
  <c r="P1980" i="11"/>
  <c r="D1981" i="11"/>
  <c r="E1981" i="11"/>
  <c r="F1981" i="11"/>
  <c r="H1981" i="11"/>
  <c r="K1981" i="11"/>
  <c r="L1981" i="11"/>
  <c r="M1981" i="11"/>
  <c r="N1981" i="11"/>
  <c r="O1981" i="11"/>
  <c r="P1981" i="11"/>
  <c r="D1982" i="11"/>
  <c r="E1982" i="11"/>
  <c r="F1982" i="11"/>
  <c r="H1982" i="11"/>
  <c r="K1982" i="11"/>
  <c r="L1982" i="11"/>
  <c r="M1982" i="11"/>
  <c r="N1982" i="11"/>
  <c r="O1982" i="11"/>
  <c r="P1982" i="11"/>
  <c r="D1983" i="11"/>
  <c r="E1983" i="11"/>
  <c r="F1983" i="11"/>
  <c r="H1983" i="11"/>
  <c r="K1983" i="11"/>
  <c r="L1983" i="11"/>
  <c r="M1983" i="11"/>
  <c r="N1983" i="11"/>
  <c r="O1983" i="11"/>
  <c r="P1983" i="11"/>
  <c r="D1984" i="11"/>
  <c r="E1984" i="11"/>
  <c r="F1984" i="11"/>
  <c r="H1984" i="11"/>
  <c r="K1984" i="11"/>
  <c r="L1984" i="11"/>
  <c r="M1984" i="11"/>
  <c r="N1984" i="11"/>
  <c r="O1984" i="11"/>
  <c r="P1984" i="11"/>
  <c r="D1985" i="11"/>
  <c r="E1985" i="11"/>
  <c r="F1985" i="11"/>
  <c r="H1985" i="11"/>
  <c r="K1985" i="11"/>
  <c r="L1985" i="11"/>
  <c r="M1985" i="11"/>
  <c r="N1985" i="11"/>
  <c r="O1985" i="11"/>
  <c r="P1985" i="11"/>
  <c r="D1986" i="11"/>
  <c r="E1986" i="11"/>
  <c r="F1986" i="11"/>
  <c r="H1986" i="11"/>
  <c r="K1986" i="11"/>
  <c r="L1986" i="11"/>
  <c r="M1986" i="11"/>
  <c r="N1986" i="11"/>
  <c r="O1986" i="11"/>
  <c r="P1986" i="11"/>
  <c r="D1987" i="11"/>
  <c r="E1987" i="11"/>
  <c r="F1987" i="11"/>
  <c r="H1987" i="11"/>
  <c r="K1987" i="11"/>
  <c r="L1987" i="11"/>
  <c r="M1987" i="11"/>
  <c r="N1987" i="11"/>
  <c r="O1987" i="11"/>
  <c r="P1987" i="11"/>
  <c r="D1988" i="11"/>
  <c r="E1988" i="11"/>
  <c r="F1988" i="11"/>
  <c r="H1988" i="11"/>
  <c r="K1988" i="11"/>
  <c r="L1988" i="11"/>
  <c r="M1988" i="11"/>
  <c r="N1988" i="11"/>
  <c r="O1988" i="11"/>
  <c r="P1988" i="11"/>
  <c r="D1989" i="11"/>
  <c r="E1989" i="11"/>
  <c r="F1989" i="11"/>
  <c r="H1989" i="11"/>
  <c r="K1989" i="11"/>
  <c r="L1989" i="11"/>
  <c r="M1989" i="11"/>
  <c r="N1989" i="11"/>
  <c r="O1989" i="11"/>
  <c r="P1989" i="11"/>
  <c r="D1990" i="11"/>
  <c r="E1990" i="11"/>
  <c r="F1990" i="11"/>
  <c r="H1990" i="11"/>
  <c r="K1990" i="11"/>
  <c r="L1990" i="11"/>
  <c r="M1990" i="11"/>
  <c r="N1990" i="11"/>
  <c r="O1990" i="11"/>
  <c r="P1990" i="11"/>
  <c r="D1991" i="11"/>
  <c r="E1991" i="11"/>
  <c r="F1991" i="11"/>
  <c r="H1991" i="11"/>
  <c r="K1991" i="11"/>
  <c r="L1991" i="11"/>
  <c r="M1991" i="11"/>
  <c r="N1991" i="11"/>
  <c r="O1991" i="11"/>
  <c r="P1991" i="11"/>
  <c r="D1992" i="11"/>
  <c r="E1992" i="11"/>
  <c r="F1992" i="11"/>
  <c r="H1992" i="11"/>
  <c r="K1992" i="11"/>
  <c r="L1992" i="11"/>
  <c r="M1992" i="11"/>
  <c r="N1992" i="11"/>
  <c r="O1992" i="11"/>
  <c r="P1992" i="11"/>
  <c r="D1993" i="11"/>
  <c r="E1993" i="11"/>
  <c r="F1993" i="11"/>
  <c r="H1993" i="11"/>
  <c r="K1993" i="11"/>
  <c r="L1993" i="11"/>
  <c r="M1993" i="11"/>
  <c r="N1993" i="11"/>
  <c r="O1993" i="11"/>
  <c r="P1993" i="11"/>
  <c r="D1994" i="11"/>
  <c r="E1994" i="11"/>
  <c r="F1994" i="11"/>
  <c r="H1994" i="11"/>
  <c r="K1994" i="11"/>
  <c r="L1994" i="11"/>
  <c r="M1994" i="11"/>
  <c r="N1994" i="11"/>
  <c r="O1994" i="11"/>
  <c r="P1994" i="11"/>
  <c r="D1995" i="11"/>
  <c r="E1995" i="11"/>
  <c r="F1995" i="11"/>
  <c r="H1995" i="11"/>
  <c r="K1995" i="11"/>
  <c r="L1995" i="11"/>
  <c r="M1995" i="11"/>
  <c r="N1995" i="11"/>
  <c r="O1995" i="11"/>
  <c r="P1995" i="11"/>
  <c r="D1996" i="11"/>
  <c r="E1996" i="11"/>
  <c r="F1996" i="11"/>
  <c r="H1996" i="11"/>
  <c r="K1996" i="11"/>
  <c r="L1996" i="11"/>
  <c r="M1996" i="11"/>
  <c r="N1996" i="11"/>
  <c r="O1996" i="11"/>
  <c r="P1996" i="11"/>
  <c r="D1997" i="11"/>
  <c r="E1997" i="11"/>
  <c r="F1997" i="11"/>
  <c r="H1997" i="11"/>
  <c r="K1997" i="11"/>
  <c r="L1997" i="11"/>
  <c r="M1997" i="11"/>
  <c r="N1997" i="11"/>
  <c r="O1997" i="11"/>
  <c r="P1997" i="11"/>
  <c r="D1998" i="11"/>
  <c r="E1998" i="11"/>
  <c r="F1998" i="11"/>
  <c r="H1998" i="11"/>
  <c r="K1998" i="11"/>
  <c r="L1998" i="11"/>
  <c r="M1998" i="11"/>
  <c r="N1998" i="11"/>
  <c r="O1998" i="11"/>
  <c r="P1998" i="11"/>
  <c r="D1999" i="11"/>
  <c r="E1999" i="11"/>
  <c r="F1999" i="11"/>
  <c r="H1999" i="11"/>
  <c r="K1999" i="11"/>
  <c r="L1999" i="11"/>
  <c r="M1999" i="11"/>
  <c r="N1999" i="11"/>
  <c r="O1999" i="11"/>
  <c r="P1999" i="11"/>
  <c r="D2000" i="11"/>
  <c r="E2000" i="11"/>
  <c r="F2000" i="11"/>
  <c r="H2000" i="11"/>
  <c r="K2000" i="11"/>
  <c r="L2000" i="11"/>
  <c r="M2000" i="11"/>
  <c r="N2000" i="11"/>
  <c r="O2000" i="11"/>
  <c r="P2000" i="11"/>
  <c r="D2001" i="11"/>
  <c r="E2001" i="11"/>
  <c r="F2001" i="11"/>
  <c r="H2001" i="11"/>
  <c r="K2001" i="11"/>
  <c r="L2001" i="11"/>
  <c r="M2001" i="11"/>
  <c r="N2001" i="11"/>
  <c r="O2001" i="11"/>
  <c r="P2001" i="11"/>
  <c r="D2002" i="11"/>
  <c r="E2002" i="11"/>
  <c r="F2002" i="11"/>
  <c r="H2002" i="11"/>
  <c r="K2002" i="11"/>
  <c r="L2002" i="11"/>
  <c r="M2002" i="11"/>
  <c r="N2002" i="11"/>
  <c r="O2002" i="11"/>
  <c r="P2002" i="11"/>
  <c r="D2003" i="11"/>
  <c r="E2003" i="11"/>
  <c r="F2003" i="11"/>
  <c r="H2003" i="11"/>
  <c r="K2003" i="11"/>
  <c r="L2003" i="11"/>
  <c r="M2003" i="11"/>
  <c r="N2003" i="11"/>
  <c r="O2003" i="11"/>
  <c r="P2003" i="11"/>
  <c r="D2004" i="11"/>
  <c r="E2004" i="11"/>
  <c r="F2004" i="11"/>
  <c r="H2004" i="11"/>
  <c r="K2004" i="11"/>
  <c r="L2004" i="11"/>
  <c r="M2004" i="11"/>
  <c r="N2004" i="11"/>
  <c r="O2004" i="11"/>
  <c r="P2004" i="11"/>
  <c r="D2005" i="11"/>
  <c r="E2005" i="11"/>
  <c r="F2005" i="11"/>
  <c r="H2005" i="11"/>
  <c r="K2005" i="11"/>
  <c r="L2005" i="11"/>
  <c r="M2005" i="11"/>
  <c r="N2005" i="11"/>
  <c r="O2005" i="11"/>
  <c r="P2005" i="11"/>
  <c r="D2006" i="11"/>
  <c r="E2006" i="11"/>
  <c r="F2006" i="11"/>
  <c r="H2006" i="11"/>
  <c r="K2006" i="11"/>
  <c r="L2006" i="11"/>
  <c r="M2006" i="11"/>
  <c r="N2006" i="11"/>
  <c r="O2006" i="11"/>
  <c r="P2006" i="11"/>
  <c r="D2007" i="11"/>
  <c r="E2007" i="11"/>
  <c r="F2007" i="11"/>
  <c r="H2007" i="11"/>
  <c r="K2007" i="11"/>
  <c r="L2007" i="11"/>
  <c r="M2007" i="11"/>
  <c r="N2007" i="11"/>
  <c r="O2007" i="11"/>
  <c r="P2007" i="11"/>
  <c r="D2008" i="11"/>
  <c r="E2008" i="11"/>
  <c r="F2008" i="11"/>
  <c r="H2008" i="11"/>
  <c r="K2008" i="11"/>
  <c r="L2008" i="11"/>
  <c r="M2008" i="11"/>
  <c r="N2008" i="11"/>
  <c r="O2008" i="11"/>
  <c r="P2008" i="11"/>
  <c r="D2009" i="11"/>
  <c r="E2009" i="11"/>
  <c r="F2009" i="11"/>
  <c r="H2009" i="11"/>
  <c r="K2009" i="11"/>
  <c r="L2009" i="11"/>
  <c r="M2009" i="11"/>
  <c r="N2009" i="11"/>
  <c r="O2009" i="11"/>
  <c r="P2009" i="11"/>
  <c r="D2010" i="11"/>
  <c r="E2010" i="11"/>
  <c r="F2010" i="11"/>
  <c r="H2010" i="11"/>
  <c r="K2010" i="11"/>
  <c r="L2010" i="11"/>
  <c r="M2010" i="11"/>
  <c r="N2010" i="11"/>
  <c r="O2010" i="11"/>
  <c r="P2010" i="11"/>
  <c r="D2011" i="11"/>
  <c r="E2011" i="11"/>
  <c r="F2011" i="11"/>
  <c r="H2011" i="11"/>
  <c r="K2011" i="11"/>
  <c r="L2011" i="11"/>
  <c r="M2011" i="11"/>
  <c r="N2011" i="11"/>
  <c r="O2011" i="11"/>
  <c r="P2011" i="11"/>
  <c r="D2012" i="11"/>
  <c r="E2012" i="11"/>
  <c r="F2012" i="11"/>
  <c r="H2012" i="11"/>
  <c r="K2012" i="11"/>
  <c r="L2012" i="11"/>
  <c r="M2012" i="11"/>
  <c r="N2012" i="11"/>
  <c r="O2012" i="11"/>
  <c r="P2012" i="11"/>
  <c r="D2013" i="11"/>
  <c r="E2013" i="11"/>
  <c r="F2013" i="11"/>
  <c r="H2013" i="11"/>
  <c r="K2013" i="11"/>
  <c r="L2013" i="11"/>
  <c r="M2013" i="11"/>
  <c r="N2013" i="11"/>
  <c r="O2013" i="11"/>
  <c r="P2013" i="11"/>
  <c r="D2014" i="11"/>
  <c r="E2014" i="11"/>
  <c r="F2014" i="11"/>
  <c r="H2014" i="11"/>
  <c r="K2014" i="11"/>
  <c r="L2014" i="11"/>
  <c r="M2014" i="11"/>
  <c r="N2014" i="11"/>
  <c r="O2014" i="11"/>
  <c r="P2014" i="11"/>
  <c r="D2015" i="11"/>
  <c r="E2015" i="11"/>
  <c r="F2015" i="11"/>
  <c r="H2015" i="11"/>
  <c r="K2015" i="11"/>
  <c r="L2015" i="11"/>
  <c r="M2015" i="11"/>
  <c r="N2015" i="11"/>
  <c r="O2015" i="11"/>
  <c r="P2015" i="11"/>
  <c r="D2016" i="11"/>
  <c r="E2016" i="11"/>
  <c r="F2016" i="11"/>
  <c r="H2016" i="11"/>
  <c r="K2016" i="11"/>
  <c r="L2016" i="11"/>
  <c r="M2016" i="11"/>
  <c r="N2016" i="11"/>
  <c r="O2016" i="11"/>
  <c r="P2016" i="11"/>
  <c r="D2017" i="11"/>
  <c r="E2017" i="11"/>
  <c r="F2017" i="11"/>
  <c r="H2017" i="11"/>
  <c r="K2017" i="11"/>
  <c r="L2017" i="11"/>
  <c r="M2017" i="11"/>
  <c r="N2017" i="11"/>
  <c r="O2017" i="11"/>
  <c r="P2017" i="11"/>
  <c r="D2018" i="11"/>
  <c r="E2018" i="11"/>
  <c r="F2018" i="11"/>
  <c r="H2018" i="11"/>
  <c r="K2018" i="11"/>
  <c r="L2018" i="11"/>
  <c r="M2018" i="11"/>
  <c r="N2018" i="11"/>
  <c r="O2018" i="11"/>
  <c r="P2018" i="11"/>
  <c r="D2019" i="11"/>
  <c r="E2019" i="11"/>
  <c r="F2019" i="11"/>
  <c r="H2019" i="11"/>
  <c r="K2019" i="11"/>
  <c r="L2019" i="11"/>
  <c r="M2019" i="11"/>
  <c r="N2019" i="11"/>
  <c r="O2019" i="11"/>
  <c r="P2019" i="11"/>
  <c r="D2020" i="11"/>
  <c r="E2020" i="11"/>
  <c r="F2020" i="11"/>
  <c r="H2020" i="11"/>
  <c r="K2020" i="11"/>
  <c r="L2020" i="11"/>
  <c r="M2020" i="11"/>
  <c r="N2020" i="11"/>
  <c r="O2020" i="11"/>
  <c r="P2020" i="11"/>
  <c r="D2021" i="11"/>
  <c r="E2021" i="11"/>
  <c r="F2021" i="11"/>
  <c r="H2021" i="11"/>
  <c r="K2021" i="11"/>
  <c r="L2021" i="11"/>
  <c r="M2021" i="11"/>
  <c r="N2021" i="11"/>
  <c r="O2021" i="11"/>
  <c r="P2021" i="11"/>
  <c r="D2022" i="11"/>
  <c r="E2022" i="11"/>
  <c r="F2022" i="11"/>
  <c r="H2022" i="11"/>
  <c r="K2022" i="11"/>
  <c r="L2022" i="11"/>
  <c r="M2022" i="11"/>
  <c r="N2022" i="11"/>
  <c r="O2022" i="11"/>
  <c r="P2022" i="11"/>
  <c r="D2023" i="11"/>
  <c r="E2023" i="11"/>
  <c r="F2023" i="11"/>
  <c r="H2023" i="11"/>
  <c r="K2023" i="11"/>
  <c r="L2023" i="11"/>
  <c r="M2023" i="11"/>
  <c r="N2023" i="11"/>
  <c r="O2023" i="11"/>
  <c r="P2023" i="11"/>
  <c r="D2024" i="11"/>
  <c r="E2024" i="11"/>
  <c r="F2024" i="11"/>
  <c r="H2024" i="11"/>
  <c r="K2024" i="11"/>
  <c r="L2024" i="11"/>
  <c r="M2024" i="11"/>
  <c r="N2024" i="11"/>
  <c r="O2024" i="11"/>
  <c r="P2024" i="11"/>
  <c r="D2025" i="11"/>
  <c r="E2025" i="11"/>
  <c r="F2025" i="11"/>
  <c r="H2025" i="11"/>
  <c r="K2025" i="11"/>
  <c r="L2025" i="11"/>
  <c r="M2025" i="11"/>
  <c r="N2025" i="11"/>
  <c r="O2025" i="11"/>
  <c r="P2025" i="11"/>
  <c r="D2026" i="11"/>
  <c r="E2026" i="11"/>
  <c r="F2026" i="11"/>
  <c r="H2026" i="11"/>
  <c r="K2026" i="11"/>
  <c r="L2026" i="11"/>
  <c r="M2026" i="11"/>
  <c r="N2026" i="11"/>
  <c r="O2026" i="11"/>
  <c r="P2026" i="11"/>
  <c r="D2027" i="11"/>
  <c r="E2027" i="11"/>
  <c r="F2027" i="11"/>
  <c r="H2027" i="11"/>
  <c r="K2027" i="11"/>
  <c r="L2027" i="11"/>
  <c r="M2027" i="11"/>
  <c r="N2027" i="11"/>
  <c r="O2027" i="11"/>
  <c r="P2027" i="11"/>
  <c r="D2028" i="11"/>
  <c r="E2028" i="11"/>
  <c r="F2028" i="11"/>
  <c r="H2028" i="11"/>
  <c r="K2028" i="11"/>
  <c r="L2028" i="11"/>
  <c r="M2028" i="11"/>
  <c r="N2028" i="11"/>
  <c r="O2028" i="11"/>
  <c r="P2028" i="11"/>
  <c r="D2029" i="11"/>
  <c r="E2029" i="11"/>
  <c r="F2029" i="11"/>
  <c r="H2029" i="11"/>
  <c r="K2029" i="11"/>
  <c r="L2029" i="11"/>
  <c r="M2029" i="11"/>
  <c r="N2029" i="11"/>
  <c r="O2029" i="11"/>
  <c r="P2029" i="11"/>
  <c r="D2030" i="11"/>
  <c r="E2030" i="11"/>
  <c r="F2030" i="11"/>
  <c r="H2030" i="11"/>
  <c r="K2030" i="11"/>
  <c r="L2030" i="11"/>
  <c r="M2030" i="11"/>
  <c r="N2030" i="11"/>
  <c r="O2030" i="11"/>
  <c r="P2030" i="11"/>
  <c r="D2031" i="11"/>
  <c r="E2031" i="11"/>
  <c r="F2031" i="11"/>
  <c r="H2031" i="11"/>
  <c r="K2031" i="11"/>
  <c r="L2031" i="11"/>
  <c r="M2031" i="11"/>
  <c r="N2031" i="11"/>
  <c r="O2031" i="11"/>
  <c r="P2031" i="11"/>
  <c r="D2032" i="11"/>
  <c r="E2032" i="11"/>
  <c r="F2032" i="11"/>
  <c r="H2032" i="11"/>
  <c r="K2032" i="11"/>
  <c r="L2032" i="11"/>
  <c r="M2032" i="11"/>
  <c r="N2032" i="11"/>
  <c r="O2032" i="11"/>
  <c r="P2032" i="11"/>
  <c r="D2033" i="11"/>
  <c r="E2033" i="11"/>
  <c r="F2033" i="11"/>
  <c r="H2033" i="11"/>
  <c r="K2033" i="11"/>
  <c r="L2033" i="11"/>
  <c r="M2033" i="11"/>
  <c r="N2033" i="11"/>
  <c r="O2033" i="11"/>
  <c r="P2033" i="11"/>
  <c r="D2034" i="11"/>
  <c r="E2034" i="11"/>
  <c r="F2034" i="11"/>
  <c r="H2034" i="11"/>
  <c r="K2034" i="11"/>
  <c r="L2034" i="11"/>
  <c r="M2034" i="11"/>
  <c r="N2034" i="11"/>
  <c r="O2034" i="11"/>
  <c r="P2034" i="11"/>
  <c r="D2035" i="11"/>
  <c r="E2035" i="11"/>
  <c r="F2035" i="11"/>
  <c r="H2035" i="11"/>
  <c r="K2035" i="11"/>
  <c r="L2035" i="11"/>
  <c r="M2035" i="11"/>
  <c r="N2035" i="11"/>
  <c r="O2035" i="11"/>
  <c r="P2035" i="11"/>
  <c r="D2036" i="11"/>
  <c r="E2036" i="11"/>
  <c r="F2036" i="11"/>
  <c r="H2036" i="11"/>
  <c r="K2036" i="11"/>
  <c r="L2036" i="11"/>
  <c r="M2036" i="11"/>
  <c r="N2036" i="11"/>
  <c r="O2036" i="11"/>
  <c r="P2036" i="11"/>
  <c r="D2037" i="11"/>
  <c r="E2037" i="11"/>
  <c r="F2037" i="11"/>
  <c r="H2037" i="11"/>
  <c r="K2037" i="11"/>
  <c r="L2037" i="11"/>
  <c r="M2037" i="11"/>
  <c r="N2037" i="11"/>
  <c r="O2037" i="11"/>
  <c r="P2037" i="11"/>
  <c r="D2038" i="11"/>
  <c r="E2038" i="11"/>
  <c r="F2038" i="11"/>
  <c r="H2038" i="11"/>
  <c r="K2038" i="11"/>
  <c r="L2038" i="11"/>
  <c r="M2038" i="11"/>
  <c r="N2038" i="11"/>
  <c r="O2038" i="11"/>
  <c r="P2038" i="11"/>
  <c r="D2039" i="11"/>
  <c r="E2039" i="11"/>
  <c r="F2039" i="11"/>
  <c r="H2039" i="11"/>
  <c r="K2039" i="11"/>
  <c r="L2039" i="11"/>
  <c r="M2039" i="11"/>
  <c r="N2039" i="11"/>
  <c r="O2039" i="11"/>
  <c r="P2039" i="11"/>
  <c r="D2040" i="11"/>
  <c r="E2040" i="11"/>
  <c r="F2040" i="11"/>
  <c r="H2040" i="11"/>
  <c r="K2040" i="11"/>
  <c r="L2040" i="11"/>
  <c r="M2040" i="11"/>
  <c r="N2040" i="11"/>
  <c r="O2040" i="11"/>
  <c r="P2040" i="11"/>
  <c r="D2041" i="11"/>
  <c r="E2041" i="11"/>
  <c r="F2041" i="11"/>
  <c r="H2041" i="11"/>
  <c r="K2041" i="11"/>
  <c r="L2041" i="11"/>
  <c r="M2041" i="11"/>
  <c r="N2041" i="11"/>
  <c r="O2041" i="11"/>
  <c r="P2041" i="11"/>
  <c r="D2042" i="11"/>
  <c r="E2042" i="11"/>
  <c r="F2042" i="11"/>
  <c r="H2042" i="11"/>
  <c r="K2042" i="11"/>
  <c r="L2042" i="11"/>
  <c r="M2042" i="11"/>
  <c r="N2042" i="11"/>
  <c r="O2042" i="11"/>
  <c r="P2042" i="11"/>
  <c r="D2043" i="11"/>
  <c r="E2043" i="11"/>
  <c r="F2043" i="11"/>
  <c r="H2043" i="11"/>
  <c r="K2043" i="11"/>
  <c r="L2043" i="11"/>
  <c r="M2043" i="11"/>
  <c r="N2043" i="11"/>
  <c r="O2043" i="11"/>
  <c r="P2043" i="11"/>
  <c r="D2044" i="11"/>
  <c r="E2044" i="11"/>
  <c r="F2044" i="11"/>
  <c r="H2044" i="11"/>
  <c r="K2044" i="11"/>
  <c r="L2044" i="11"/>
  <c r="M2044" i="11"/>
  <c r="N2044" i="11"/>
  <c r="O2044" i="11"/>
  <c r="P2044" i="11"/>
  <c r="D2045" i="11"/>
  <c r="E2045" i="11"/>
  <c r="F2045" i="11"/>
  <c r="H2045" i="11"/>
  <c r="K2045" i="11"/>
  <c r="L2045" i="11"/>
  <c r="M2045" i="11"/>
  <c r="N2045" i="11"/>
  <c r="O2045" i="11"/>
  <c r="P2045" i="11"/>
  <c r="D2046" i="11"/>
  <c r="E2046" i="11"/>
  <c r="F2046" i="11"/>
  <c r="H2046" i="11"/>
  <c r="K2046" i="11"/>
  <c r="L2046" i="11"/>
  <c r="M2046" i="11"/>
  <c r="N2046" i="11"/>
  <c r="O2046" i="11"/>
  <c r="P2046" i="11"/>
  <c r="D2047" i="11"/>
  <c r="E2047" i="11"/>
  <c r="F2047" i="11"/>
  <c r="H2047" i="11"/>
  <c r="K2047" i="11"/>
  <c r="L2047" i="11"/>
  <c r="M2047" i="11"/>
  <c r="N2047" i="11"/>
  <c r="O2047" i="11"/>
  <c r="P2047" i="11"/>
  <c r="D2048" i="11"/>
  <c r="E2048" i="11"/>
  <c r="F2048" i="11"/>
  <c r="H2048" i="11"/>
  <c r="K2048" i="11"/>
  <c r="L2048" i="11"/>
  <c r="M2048" i="11"/>
  <c r="N2048" i="11"/>
  <c r="O2048" i="11"/>
  <c r="P2048" i="11"/>
  <c r="D2049" i="11"/>
  <c r="E2049" i="11"/>
  <c r="F2049" i="11"/>
  <c r="H2049" i="11"/>
  <c r="K2049" i="11"/>
  <c r="L2049" i="11"/>
  <c r="M2049" i="11"/>
  <c r="N2049" i="11"/>
  <c r="O2049" i="11"/>
  <c r="P2049" i="11"/>
  <c r="D2050" i="11"/>
  <c r="E2050" i="11"/>
  <c r="F2050" i="11"/>
  <c r="H2050" i="11"/>
  <c r="K2050" i="11"/>
  <c r="L2050" i="11"/>
  <c r="M2050" i="11"/>
  <c r="N2050" i="11"/>
  <c r="O2050" i="11"/>
  <c r="P2050" i="11"/>
  <c r="D2051" i="11"/>
  <c r="E2051" i="11"/>
  <c r="F2051" i="11"/>
  <c r="H2051" i="11"/>
  <c r="K2051" i="11"/>
  <c r="L2051" i="11"/>
  <c r="M2051" i="11"/>
  <c r="N2051" i="11"/>
  <c r="O2051" i="11"/>
  <c r="P2051" i="11"/>
  <c r="D2052" i="11"/>
  <c r="E2052" i="11"/>
  <c r="F2052" i="11"/>
  <c r="H2052" i="11"/>
  <c r="K2052" i="11"/>
  <c r="L2052" i="11"/>
  <c r="M2052" i="11"/>
  <c r="N2052" i="11"/>
  <c r="O2052" i="11"/>
  <c r="P2052" i="11"/>
  <c r="D2053" i="11"/>
  <c r="E2053" i="11"/>
  <c r="F2053" i="11"/>
  <c r="H2053" i="11"/>
  <c r="K2053" i="11"/>
  <c r="L2053" i="11"/>
  <c r="M2053" i="11"/>
  <c r="N2053" i="11"/>
  <c r="O2053" i="11"/>
  <c r="P2053" i="11"/>
  <c r="D2054" i="11"/>
  <c r="E2054" i="11"/>
  <c r="F2054" i="11"/>
  <c r="H2054" i="11"/>
  <c r="K2054" i="11"/>
  <c r="L2054" i="11"/>
  <c r="M2054" i="11"/>
  <c r="N2054" i="11"/>
  <c r="O2054" i="11"/>
  <c r="P2054" i="11"/>
  <c r="D2055" i="11"/>
  <c r="E2055" i="11"/>
  <c r="F2055" i="11"/>
  <c r="H2055" i="11"/>
  <c r="K2055" i="11"/>
  <c r="L2055" i="11"/>
  <c r="M2055" i="11"/>
  <c r="N2055" i="11"/>
  <c r="O2055" i="11"/>
  <c r="P2055" i="11"/>
  <c r="D2056" i="11"/>
  <c r="E2056" i="11"/>
  <c r="F2056" i="11"/>
  <c r="H2056" i="11"/>
  <c r="K2056" i="11"/>
  <c r="L2056" i="11"/>
  <c r="M2056" i="11"/>
  <c r="N2056" i="11"/>
  <c r="O2056" i="11"/>
  <c r="P2056" i="11"/>
  <c r="D2057" i="11"/>
  <c r="E2057" i="11"/>
  <c r="F2057" i="11"/>
  <c r="H2057" i="11"/>
  <c r="K2057" i="11"/>
  <c r="L2057" i="11"/>
  <c r="M2057" i="11"/>
  <c r="N2057" i="11"/>
  <c r="O2057" i="11"/>
  <c r="P2057" i="11"/>
  <c r="D2058" i="11"/>
  <c r="E2058" i="11"/>
  <c r="F2058" i="11"/>
  <c r="H2058" i="11"/>
  <c r="K2058" i="11"/>
  <c r="L2058" i="11"/>
  <c r="M2058" i="11"/>
  <c r="N2058" i="11"/>
  <c r="O2058" i="11"/>
  <c r="P2058" i="11"/>
  <c r="D2059" i="11"/>
  <c r="E2059" i="11"/>
  <c r="F2059" i="11"/>
  <c r="H2059" i="11"/>
  <c r="K2059" i="11"/>
  <c r="L2059" i="11"/>
  <c r="M2059" i="11"/>
  <c r="N2059" i="11"/>
  <c r="O2059" i="11"/>
  <c r="P2059" i="11"/>
  <c r="D2060" i="11"/>
  <c r="E2060" i="11"/>
  <c r="F2060" i="11"/>
  <c r="H2060" i="11"/>
  <c r="K2060" i="11"/>
  <c r="L2060" i="11"/>
  <c r="M2060" i="11"/>
  <c r="N2060" i="11"/>
  <c r="O2060" i="11"/>
  <c r="P2060" i="11"/>
  <c r="D2061" i="11"/>
  <c r="E2061" i="11"/>
  <c r="F2061" i="11"/>
  <c r="H2061" i="11"/>
  <c r="K2061" i="11"/>
  <c r="L2061" i="11"/>
  <c r="M2061" i="11"/>
  <c r="N2061" i="11"/>
  <c r="O2061" i="11"/>
  <c r="P2061" i="11"/>
  <c r="D2062" i="11"/>
  <c r="E2062" i="11"/>
  <c r="F2062" i="11"/>
  <c r="H2062" i="11"/>
  <c r="K2062" i="11"/>
  <c r="L2062" i="11"/>
  <c r="M2062" i="11"/>
  <c r="N2062" i="11"/>
  <c r="O2062" i="11"/>
  <c r="P2062" i="11"/>
  <c r="D2063" i="11"/>
  <c r="E2063" i="11"/>
  <c r="F2063" i="11"/>
  <c r="H2063" i="11"/>
  <c r="K2063" i="11"/>
  <c r="L2063" i="11"/>
  <c r="M2063" i="11"/>
  <c r="N2063" i="11"/>
  <c r="O2063" i="11"/>
  <c r="P2063" i="11"/>
  <c r="D2064" i="11"/>
  <c r="E2064" i="11"/>
  <c r="F2064" i="11"/>
  <c r="H2064" i="11"/>
  <c r="K2064" i="11"/>
  <c r="L2064" i="11"/>
  <c r="M2064" i="11"/>
  <c r="N2064" i="11"/>
  <c r="O2064" i="11"/>
  <c r="P2064" i="11"/>
  <c r="D2065" i="11"/>
  <c r="E2065" i="11"/>
  <c r="F2065" i="11"/>
  <c r="H2065" i="11"/>
  <c r="K2065" i="11"/>
  <c r="L2065" i="11"/>
  <c r="M2065" i="11"/>
  <c r="N2065" i="11"/>
  <c r="O2065" i="11"/>
  <c r="P2065" i="11"/>
  <c r="D2066" i="11"/>
  <c r="E2066" i="11"/>
  <c r="F2066" i="11"/>
  <c r="H2066" i="11"/>
  <c r="K2066" i="11"/>
  <c r="L2066" i="11"/>
  <c r="M2066" i="11"/>
  <c r="N2066" i="11"/>
  <c r="O2066" i="11"/>
  <c r="P2066" i="11"/>
  <c r="D2067" i="11"/>
  <c r="E2067" i="11"/>
  <c r="F2067" i="11"/>
  <c r="H2067" i="11"/>
  <c r="K2067" i="11"/>
  <c r="L2067" i="11"/>
  <c r="M2067" i="11"/>
  <c r="N2067" i="11"/>
  <c r="O2067" i="11"/>
  <c r="P2067" i="11"/>
  <c r="D2068" i="11"/>
  <c r="E2068" i="11"/>
  <c r="F2068" i="11"/>
  <c r="H2068" i="11"/>
  <c r="K2068" i="11"/>
  <c r="L2068" i="11"/>
  <c r="M2068" i="11"/>
  <c r="N2068" i="11"/>
  <c r="O2068" i="11"/>
  <c r="P2068" i="11"/>
  <c r="D2069" i="11"/>
  <c r="E2069" i="11"/>
  <c r="F2069" i="11"/>
  <c r="H2069" i="11"/>
  <c r="K2069" i="11"/>
  <c r="L2069" i="11"/>
  <c r="M2069" i="11"/>
  <c r="N2069" i="11"/>
  <c r="O2069" i="11"/>
  <c r="P2069" i="11"/>
  <c r="D2070" i="11"/>
  <c r="E2070" i="11"/>
  <c r="F2070" i="11"/>
  <c r="H2070" i="11"/>
  <c r="K2070" i="11"/>
  <c r="L2070" i="11"/>
  <c r="M2070" i="11"/>
  <c r="N2070" i="11"/>
  <c r="O2070" i="11"/>
  <c r="P2070" i="11"/>
  <c r="D2071" i="11"/>
  <c r="E2071" i="11"/>
  <c r="F2071" i="11"/>
  <c r="H2071" i="11"/>
  <c r="K2071" i="11"/>
  <c r="L2071" i="11"/>
  <c r="M2071" i="11"/>
  <c r="N2071" i="11"/>
  <c r="O2071" i="11"/>
  <c r="P2071" i="11"/>
  <c r="D2072" i="11"/>
  <c r="E2072" i="11"/>
  <c r="F2072" i="11"/>
  <c r="H2072" i="11"/>
  <c r="K2072" i="11"/>
  <c r="L2072" i="11"/>
  <c r="M2072" i="11"/>
  <c r="N2072" i="11"/>
  <c r="O2072" i="11"/>
  <c r="P2072" i="11"/>
  <c r="D2073" i="11"/>
  <c r="E2073" i="11"/>
  <c r="F2073" i="11"/>
  <c r="H2073" i="11"/>
  <c r="K2073" i="11"/>
  <c r="L2073" i="11"/>
  <c r="M2073" i="11"/>
  <c r="N2073" i="11"/>
  <c r="O2073" i="11"/>
  <c r="P2073" i="11"/>
  <c r="D2074" i="11"/>
  <c r="E2074" i="11"/>
  <c r="F2074" i="11"/>
  <c r="H2074" i="11"/>
  <c r="K2074" i="11"/>
  <c r="L2074" i="11"/>
  <c r="M2074" i="11"/>
  <c r="N2074" i="11"/>
  <c r="O2074" i="11"/>
  <c r="P2074" i="11"/>
  <c r="D2075" i="11"/>
  <c r="E2075" i="11"/>
  <c r="F2075" i="11"/>
  <c r="H2075" i="11"/>
  <c r="K2075" i="11"/>
  <c r="L2075" i="11"/>
  <c r="M2075" i="11"/>
  <c r="N2075" i="11"/>
  <c r="O2075" i="11"/>
  <c r="P2075" i="11"/>
  <c r="D2076" i="11"/>
  <c r="E2076" i="11"/>
  <c r="F2076" i="11"/>
  <c r="H2076" i="11"/>
  <c r="K2076" i="11"/>
  <c r="L2076" i="11"/>
  <c r="M2076" i="11"/>
  <c r="N2076" i="11"/>
  <c r="O2076" i="11"/>
  <c r="P2076" i="11"/>
  <c r="D2077" i="11"/>
  <c r="E2077" i="11"/>
  <c r="F2077" i="11"/>
  <c r="H2077" i="11"/>
  <c r="K2077" i="11"/>
  <c r="L2077" i="11"/>
  <c r="M2077" i="11"/>
  <c r="N2077" i="11"/>
  <c r="O2077" i="11"/>
  <c r="P2077" i="11"/>
  <c r="D2078" i="11"/>
  <c r="E2078" i="11"/>
  <c r="F2078" i="11"/>
  <c r="H2078" i="11"/>
  <c r="K2078" i="11"/>
  <c r="L2078" i="11"/>
  <c r="M2078" i="11"/>
  <c r="N2078" i="11"/>
  <c r="O2078" i="11"/>
  <c r="P2078" i="11"/>
  <c r="D2079" i="11"/>
  <c r="E2079" i="11"/>
  <c r="F2079" i="11"/>
  <c r="H2079" i="11"/>
  <c r="K2079" i="11"/>
  <c r="L2079" i="11"/>
  <c r="M2079" i="11"/>
  <c r="N2079" i="11"/>
  <c r="O2079" i="11"/>
  <c r="P2079" i="11"/>
  <c r="D2080" i="11"/>
  <c r="E2080" i="11"/>
  <c r="F2080" i="11"/>
  <c r="H2080" i="11"/>
  <c r="K2080" i="11"/>
  <c r="L2080" i="11"/>
  <c r="M2080" i="11"/>
  <c r="N2080" i="11"/>
  <c r="O2080" i="11"/>
  <c r="P2080" i="11"/>
  <c r="D2081" i="11"/>
  <c r="E2081" i="11"/>
  <c r="F2081" i="11"/>
  <c r="H2081" i="11"/>
  <c r="K2081" i="11"/>
  <c r="L2081" i="11"/>
  <c r="M2081" i="11"/>
  <c r="N2081" i="11"/>
  <c r="O2081" i="11"/>
  <c r="P2081" i="11"/>
  <c r="D2082" i="11"/>
  <c r="E2082" i="11"/>
  <c r="F2082" i="11"/>
  <c r="H2082" i="11"/>
  <c r="K2082" i="11"/>
  <c r="L2082" i="11"/>
  <c r="M2082" i="11"/>
  <c r="N2082" i="11"/>
  <c r="O2082" i="11"/>
  <c r="P2082" i="11"/>
  <c r="D2083" i="11"/>
  <c r="E2083" i="11"/>
  <c r="F2083" i="11"/>
  <c r="H2083" i="11"/>
  <c r="K2083" i="11"/>
  <c r="L2083" i="11"/>
  <c r="M2083" i="11"/>
  <c r="N2083" i="11"/>
  <c r="O2083" i="11"/>
  <c r="P2083" i="11"/>
  <c r="D2084" i="11"/>
  <c r="E2084" i="11"/>
  <c r="F2084" i="11"/>
  <c r="H2084" i="11"/>
  <c r="K2084" i="11"/>
  <c r="L2084" i="11"/>
  <c r="M2084" i="11"/>
  <c r="N2084" i="11"/>
  <c r="O2084" i="11"/>
  <c r="P2084" i="11"/>
  <c r="D2085" i="11"/>
  <c r="E2085" i="11"/>
  <c r="F2085" i="11"/>
  <c r="H2085" i="11"/>
  <c r="K2085" i="11"/>
  <c r="L2085" i="11"/>
  <c r="M2085" i="11"/>
  <c r="N2085" i="11"/>
  <c r="O2085" i="11"/>
  <c r="P2085" i="11"/>
  <c r="D2086" i="11"/>
  <c r="E2086" i="11"/>
  <c r="F2086" i="11"/>
  <c r="H2086" i="11"/>
  <c r="K2086" i="11"/>
  <c r="L2086" i="11"/>
  <c r="M2086" i="11"/>
  <c r="N2086" i="11"/>
  <c r="O2086" i="11"/>
  <c r="P2086" i="11"/>
  <c r="D2087" i="11"/>
  <c r="E2087" i="11"/>
  <c r="F2087" i="11"/>
  <c r="H2087" i="11"/>
  <c r="K2087" i="11"/>
  <c r="L2087" i="11"/>
  <c r="M2087" i="11"/>
  <c r="N2087" i="11"/>
  <c r="O2087" i="11"/>
  <c r="P2087" i="11"/>
  <c r="D2088" i="11"/>
  <c r="E2088" i="11"/>
  <c r="F2088" i="11"/>
  <c r="H2088" i="11"/>
  <c r="K2088" i="11"/>
  <c r="L2088" i="11"/>
  <c r="M2088" i="11"/>
  <c r="N2088" i="11"/>
  <c r="O2088" i="11"/>
  <c r="P2088" i="11"/>
  <c r="D2089" i="11"/>
  <c r="E2089" i="11"/>
  <c r="F2089" i="11"/>
  <c r="H2089" i="11"/>
  <c r="K2089" i="11"/>
  <c r="L2089" i="11"/>
  <c r="M2089" i="11"/>
  <c r="N2089" i="11"/>
  <c r="O2089" i="11"/>
  <c r="P2089" i="11"/>
  <c r="D2090" i="11"/>
  <c r="E2090" i="11"/>
  <c r="F2090" i="11"/>
  <c r="H2090" i="11"/>
  <c r="K2090" i="11"/>
  <c r="L2090" i="11"/>
  <c r="M2090" i="11"/>
  <c r="N2090" i="11"/>
  <c r="O2090" i="11"/>
  <c r="P2090" i="11"/>
  <c r="D2091" i="11"/>
  <c r="E2091" i="11"/>
  <c r="F2091" i="11"/>
  <c r="H2091" i="11"/>
  <c r="K2091" i="11"/>
  <c r="L2091" i="11"/>
  <c r="M2091" i="11"/>
  <c r="N2091" i="11"/>
  <c r="O2091" i="11"/>
  <c r="P2091" i="11"/>
  <c r="D2092" i="11"/>
  <c r="E2092" i="11"/>
  <c r="F2092" i="11"/>
  <c r="H2092" i="11"/>
  <c r="K2092" i="11"/>
  <c r="L2092" i="11"/>
  <c r="M2092" i="11"/>
  <c r="N2092" i="11"/>
  <c r="O2092" i="11"/>
  <c r="P2092" i="11"/>
  <c r="D2093" i="11"/>
  <c r="E2093" i="11"/>
  <c r="F2093" i="11"/>
  <c r="H2093" i="11"/>
  <c r="K2093" i="11"/>
  <c r="L2093" i="11"/>
  <c r="M2093" i="11"/>
  <c r="N2093" i="11"/>
  <c r="O2093" i="11"/>
  <c r="P2093" i="11"/>
  <c r="D2094" i="11"/>
  <c r="E2094" i="11"/>
  <c r="F2094" i="11"/>
  <c r="H2094" i="11"/>
  <c r="K2094" i="11"/>
  <c r="L2094" i="11"/>
  <c r="M2094" i="11"/>
  <c r="N2094" i="11"/>
  <c r="O2094" i="11"/>
  <c r="P2094" i="11"/>
  <c r="D2095" i="11"/>
  <c r="E2095" i="11"/>
  <c r="F2095" i="11"/>
  <c r="H2095" i="11"/>
  <c r="K2095" i="11"/>
  <c r="L2095" i="11"/>
  <c r="M2095" i="11"/>
  <c r="N2095" i="11"/>
  <c r="O2095" i="11"/>
  <c r="P2095" i="11"/>
  <c r="D2096" i="11"/>
  <c r="E2096" i="11"/>
  <c r="F2096" i="11"/>
  <c r="H2096" i="11"/>
  <c r="K2096" i="11"/>
  <c r="L2096" i="11"/>
  <c r="M2096" i="11"/>
  <c r="N2096" i="11"/>
  <c r="O2096" i="11"/>
  <c r="P2096" i="11"/>
  <c r="D2097" i="11"/>
  <c r="E2097" i="11"/>
  <c r="F2097" i="11"/>
  <c r="H2097" i="11"/>
  <c r="K2097" i="11"/>
  <c r="L2097" i="11"/>
  <c r="M2097" i="11"/>
  <c r="N2097" i="11"/>
  <c r="O2097" i="11"/>
  <c r="P2097" i="11"/>
  <c r="D2098" i="11"/>
  <c r="E2098" i="11"/>
  <c r="F2098" i="11"/>
  <c r="H2098" i="11"/>
  <c r="K2098" i="11"/>
  <c r="L2098" i="11"/>
  <c r="M2098" i="11"/>
  <c r="N2098" i="11"/>
  <c r="O2098" i="11"/>
  <c r="P2098" i="11"/>
  <c r="D2099" i="11"/>
  <c r="E2099" i="11"/>
  <c r="F2099" i="11"/>
  <c r="H2099" i="11"/>
  <c r="K2099" i="11"/>
  <c r="L2099" i="11"/>
  <c r="M2099" i="11"/>
  <c r="N2099" i="11"/>
  <c r="O2099" i="11"/>
  <c r="P2099" i="11"/>
  <c r="D2100" i="11"/>
  <c r="E2100" i="11"/>
  <c r="F2100" i="11"/>
  <c r="H2100" i="11"/>
  <c r="K2100" i="11"/>
  <c r="L2100" i="11"/>
  <c r="M2100" i="11"/>
  <c r="N2100" i="11"/>
  <c r="O2100" i="11"/>
  <c r="P2100" i="11"/>
  <c r="D2101" i="11"/>
  <c r="E2101" i="11"/>
  <c r="F2101" i="11"/>
  <c r="H2101" i="11"/>
  <c r="K2101" i="11"/>
  <c r="L2101" i="11"/>
  <c r="M2101" i="11"/>
  <c r="N2101" i="11"/>
  <c r="O2101" i="11"/>
  <c r="P2101" i="11"/>
  <c r="D2102" i="11"/>
  <c r="E2102" i="11"/>
  <c r="F2102" i="11"/>
  <c r="H2102" i="11"/>
  <c r="K2102" i="11"/>
  <c r="L2102" i="11"/>
  <c r="M2102" i="11"/>
  <c r="N2102" i="11"/>
  <c r="O2102" i="11"/>
  <c r="P2102" i="11"/>
  <c r="D2103" i="11"/>
  <c r="E2103" i="11"/>
  <c r="F2103" i="11"/>
  <c r="H2103" i="11"/>
  <c r="K2103" i="11"/>
  <c r="L2103" i="11"/>
  <c r="M2103" i="11"/>
  <c r="N2103" i="11"/>
  <c r="O2103" i="11"/>
  <c r="P2103" i="11"/>
  <c r="D2104" i="11"/>
  <c r="E2104" i="11"/>
  <c r="F2104" i="11"/>
  <c r="H2104" i="11"/>
  <c r="K2104" i="11"/>
  <c r="L2104" i="11"/>
  <c r="M2104" i="11"/>
  <c r="N2104" i="11"/>
  <c r="O2104" i="11"/>
  <c r="P2104" i="11"/>
  <c r="D2105" i="11"/>
  <c r="E2105" i="11"/>
  <c r="F2105" i="11"/>
  <c r="H2105" i="11"/>
  <c r="K2105" i="11"/>
  <c r="L2105" i="11"/>
  <c r="M2105" i="11"/>
  <c r="N2105" i="11"/>
  <c r="O2105" i="11"/>
  <c r="P2105" i="11"/>
  <c r="D2106" i="11"/>
  <c r="E2106" i="11"/>
  <c r="F2106" i="11"/>
  <c r="H2106" i="11"/>
  <c r="K2106" i="11"/>
  <c r="L2106" i="11"/>
  <c r="M2106" i="11"/>
  <c r="N2106" i="11"/>
  <c r="O2106" i="11"/>
  <c r="P2106" i="11"/>
  <c r="D2107" i="11"/>
  <c r="E2107" i="11"/>
  <c r="F2107" i="11"/>
  <c r="H2107" i="11"/>
  <c r="K2107" i="11"/>
  <c r="L2107" i="11"/>
  <c r="M2107" i="11"/>
  <c r="N2107" i="11"/>
  <c r="O2107" i="11"/>
  <c r="P2107" i="11"/>
  <c r="D2108" i="11"/>
  <c r="E2108" i="11"/>
  <c r="F2108" i="11"/>
  <c r="H2108" i="11"/>
  <c r="K2108" i="11"/>
  <c r="L2108" i="11"/>
  <c r="M2108" i="11"/>
  <c r="N2108" i="11"/>
  <c r="O2108" i="11"/>
  <c r="P2108" i="11"/>
  <c r="D2109" i="11"/>
  <c r="E2109" i="11"/>
  <c r="F2109" i="11"/>
  <c r="H2109" i="11"/>
  <c r="K2109" i="11"/>
  <c r="L2109" i="11"/>
  <c r="M2109" i="11"/>
  <c r="N2109" i="11"/>
  <c r="O2109" i="11"/>
  <c r="P2109" i="11"/>
  <c r="D2110" i="11"/>
  <c r="E2110" i="11"/>
  <c r="F2110" i="11"/>
  <c r="H2110" i="11"/>
  <c r="K2110" i="11"/>
  <c r="L2110" i="11"/>
  <c r="M2110" i="11"/>
  <c r="N2110" i="11"/>
  <c r="O2110" i="11"/>
  <c r="P2110" i="11"/>
  <c r="D2111" i="11"/>
  <c r="E2111" i="11"/>
  <c r="F2111" i="11"/>
  <c r="H2111" i="11"/>
  <c r="K2111" i="11"/>
  <c r="L2111" i="11"/>
  <c r="M2111" i="11"/>
  <c r="N2111" i="11"/>
  <c r="O2111" i="11"/>
  <c r="P2111" i="11"/>
  <c r="D2112" i="11"/>
  <c r="E2112" i="11"/>
  <c r="F2112" i="11"/>
  <c r="H2112" i="11"/>
  <c r="K2112" i="11"/>
  <c r="L2112" i="11"/>
  <c r="M2112" i="11"/>
  <c r="N2112" i="11"/>
  <c r="O2112" i="11"/>
  <c r="P2112" i="11"/>
  <c r="D2113" i="11"/>
  <c r="E2113" i="11"/>
  <c r="F2113" i="11"/>
  <c r="H2113" i="11"/>
  <c r="K2113" i="11"/>
  <c r="L2113" i="11"/>
  <c r="M2113" i="11"/>
  <c r="N2113" i="11"/>
  <c r="O2113" i="11"/>
  <c r="P2113" i="11"/>
  <c r="D2114" i="11"/>
  <c r="E2114" i="11"/>
  <c r="F2114" i="11"/>
  <c r="H2114" i="11"/>
  <c r="K2114" i="11"/>
  <c r="L2114" i="11"/>
  <c r="M2114" i="11"/>
  <c r="N2114" i="11"/>
  <c r="O2114" i="11"/>
  <c r="P2114" i="11"/>
  <c r="D2115" i="11"/>
  <c r="E2115" i="11"/>
  <c r="F2115" i="11"/>
  <c r="H2115" i="11"/>
  <c r="K2115" i="11"/>
  <c r="L2115" i="11"/>
  <c r="M2115" i="11"/>
  <c r="N2115" i="11"/>
  <c r="O2115" i="11"/>
  <c r="P2115" i="11"/>
  <c r="D2116" i="11"/>
  <c r="E2116" i="11"/>
  <c r="F2116" i="11"/>
  <c r="H2116" i="11"/>
  <c r="K2116" i="11"/>
  <c r="L2116" i="11"/>
  <c r="M2116" i="11"/>
  <c r="N2116" i="11"/>
  <c r="O2116" i="11"/>
  <c r="P2116" i="11"/>
  <c r="D2117" i="11"/>
  <c r="E2117" i="11"/>
  <c r="F2117" i="11"/>
  <c r="H2117" i="11"/>
  <c r="K2117" i="11"/>
  <c r="L2117" i="11"/>
  <c r="M2117" i="11"/>
  <c r="N2117" i="11"/>
  <c r="O2117" i="11"/>
  <c r="P2117" i="11"/>
  <c r="D2118" i="11"/>
  <c r="E2118" i="11"/>
  <c r="F2118" i="11"/>
  <c r="H2118" i="11"/>
  <c r="K2118" i="11"/>
  <c r="L2118" i="11"/>
  <c r="M2118" i="11"/>
  <c r="N2118" i="11"/>
  <c r="O2118" i="11"/>
  <c r="P2118" i="11"/>
  <c r="D2119" i="11"/>
  <c r="E2119" i="11"/>
  <c r="F2119" i="11"/>
  <c r="H2119" i="11"/>
  <c r="K2119" i="11"/>
  <c r="L2119" i="11"/>
  <c r="M2119" i="11"/>
  <c r="N2119" i="11"/>
  <c r="O2119" i="11"/>
  <c r="P2119" i="11"/>
  <c r="D2120" i="11"/>
  <c r="E2120" i="11"/>
  <c r="F2120" i="11"/>
  <c r="H2120" i="11"/>
  <c r="K2120" i="11"/>
  <c r="L2120" i="11"/>
  <c r="M2120" i="11"/>
  <c r="N2120" i="11"/>
  <c r="O2120" i="11"/>
  <c r="P2120" i="11"/>
  <c r="D2121" i="11"/>
  <c r="E2121" i="11"/>
  <c r="F2121" i="11"/>
  <c r="H2121" i="11"/>
  <c r="K2121" i="11"/>
  <c r="L2121" i="11"/>
  <c r="M2121" i="11"/>
  <c r="N2121" i="11"/>
  <c r="O2121" i="11"/>
  <c r="P2121" i="11"/>
  <c r="D2122" i="11"/>
  <c r="E2122" i="11"/>
  <c r="F2122" i="11"/>
  <c r="H2122" i="11"/>
  <c r="K2122" i="11"/>
  <c r="L2122" i="11"/>
  <c r="M2122" i="11"/>
  <c r="N2122" i="11"/>
  <c r="O2122" i="11"/>
  <c r="P2122" i="11"/>
  <c r="D2123" i="11"/>
  <c r="E2123" i="11"/>
  <c r="F2123" i="11"/>
  <c r="H2123" i="11"/>
  <c r="K2123" i="11"/>
  <c r="L2123" i="11"/>
  <c r="M2123" i="11"/>
  <c r="N2123" i="11"/>
  <c r="O2123" i="11"/>
  <c r="P2123" i="11"/>
  <c r="D2124" i="11"/>
  <c r="E2124" i="11"/>
  <c r="F2124" i="11"/>
  <c r="H2124" i="11"/>
  <c r="K2124" i="11"/>
  <c r="L2124" i="11"/>
  <c r="M2124" i="11"/>
  <c r="N2124" i="11"/>
  <c r="O2124" i="11"/>
  <c r="P2124" i="11"/>
  <c r="D2125" i="11"/>
  <c r="E2125" i="11"/>
  <c r="F2125" i="11"/>
  <c r="H2125" i="11"/>
  <c r="K2125" i="11"/>
  <c r="L2125" i="11"/>
  <c r="M2125" i="11"/>
  <c r="N2125" i="11"/>
  <c r="O2125" i="11"/>
  <c r="P2125" i="11"/>
  <c r="D2126" i="11"/>
  <c r="E2126" i="11"/>
  <c r="F2126" i="11"/>
  <c r="H2126" i="11"/>
  <c r="K2126" i="11"/>
  <c r="L2126" i="11"/>
  <c r="M2126" i="11"/>
  <c r="N2126" i="11"/>
  <c r="O2126" i="11"/>
  <c r="P2126" i="11"/>
  <c r="D2127" i="11"/>
  <c r="E2127" i="11"/>
  <c r="F2127" i="11"/>
  <c r="H2127" i="11"/>
  <c r="K2127" i="11"/>
  <c r="L2127" i="11"/>
  <c r="M2127" i="11"/>
  <c r="N2127" i="11"/>
  <c r="O2127" i="11"/>
  <c r="P2127" i="11"/>
  <c r="D2128" i="11"/>
  <c r="E2128" i="11"/>
  <c r="F2128" i="11"/>
  <c r="H2128" i="11"/>
  <c r="K2128" i="11"/>
  <c r="L2128" i="11"/>
  <c r="M2128" i="11"/>
  <c r="N2128" i="11"/>
  <c r="O2128" i="11"/>
  <c r="P2128" i="11"/>
  <c r="D2129" i="11"/>
  <c r="E2129" i="11"/>
  <c r="F2129" i="11"/>
  <c r="H2129" i="11"/>
  <c r="K2129" i="11"/>
  <c r="L2129" i="11"/>
  <c r="M2129" i="11"/>
  <c r="N2129" i="11"/>
  <c r="O2129" i="11"/>
  <c r="P2129" i="11"/>
  <c r="D2130" i="11"/>
  <c r="E2130" i="11"/>
  <c r="F2130" i="11"/>
  <c r="H2130" i="11"/>
  <c r="K2130" i="11"/>
  <c r="L2130" i="11"/>
  <c r="M2130" i="11"/>
  <c r="N2130" i="11"/>
  <c r="O2130" i="11"/>
  <c r="P2130" i="11"/>
  <c r="D2131" i="11"/>
  <c r="E2131" i="11"/>
  <c r="F2131" i="11"/>
  <c r="H2131" i="11"/>
  <c r="K2131" i="11"/>
  <c r="L2131" i="11"/>
  <c r="M2131" i="11"/>
  <c r="N2131" i="11"/>
  <c r="O2131" i="11"/>
  <c r="P2131" i="11"/>
  <c r="D2132" i="11"/>
  <c r="E2132" i="11"/>
  <c r="F2132" i="11"/>
  <c r="H2132" i="11"/>
  <c r="K2132" i="11"/>
  <c r="L2132" i="11"/>
  <c r="M2132" i="11"/>
  <c r="N2132" i="11"/>
  <c r="O2132" i="11"/>
  <c r="P2132" i="11"/>
  <c r="D2133" i="11"/>
  <c r="E2133" i="11"/>
  <c r="F2133" i="11"/>
  <c r="H2133" i="11"/>
  <c r="K2133" i="11"/>
  <c r="L2133" i="11"/>
  <c r="M2133" i="11"/>
  <c r="N2133" i="11"/>
  <c r="O2133" i="11"/>
  <c r="P2133" i="11"/>
  <c r="D2134" i="11"/>
  <c r="E2134" i="11"/>
  <c r="F2134" i="11"/>
  <c r="H2134" i="11"/>
  <c r="K2134" i="11"/>
  <c r="L2134" i="11"/>
  <c r="M2134" i="11"/>
  <c r="N2134" i="11"/>
  <c r="O2134" i="11"/>
  <c r="P2134" i="11"/>
  <c r="D2135" i="11"/>
  <c r="E2135" i="11"/>
  <c r="F2135" i="11"/>
  <c r="H2135" i="11"/>
  <c r="K2135" i="11"/>
  <c r="L2135" i="11"/>
  <c r="M2135" i="11"/>
  <c r="N2135" i="11"/>
  <c r="O2135" i="11"/>
  <c r="P2135" i="11"/>
  <c r="D2136" i="11"/>
  <c r="E2136" i="11"/>
  <c r="F2136" i="11"/>
  <c r="H2136" i="11"/>
  <c r="K2136" i="11"/>
  <c r="L2136" i="11"/>
  <c r="M2136" i="11"/>
  <c r="N2136" i="11"/>
  <c r="O2136" i="11"/>
  <c r="P2136" i="11"/>
  <c r="D2137" i="11"/>
  <c r="E2137" i="11"/>
  <c r="F2137" i="11"/>
  <c r="H2137" i="11"/>
  <c r="K2137" i="11"/>
  <c r="L2137" i="11"/>
  <c r="M2137" i="11"/>
  <c r="N2137" i="11"/>
  <c r="O2137" i="11"/>
  <c r="P2137" i="11"/>
  <c r="D2138" i="11"/>
  <c r="E2138" i="11"/>
  <c r="F2138" i="11"/>
  <c r="H2138" i="11"/>
  <c r="K2138" i="11"/>
  <c r="L2138" i="11"/>
  <c r="M2138" i="11"/>
  <c r="N2138" i="11"/>
  <c r="O2138" i="11"/>
  <c r="P2138" i="11"/>
  <c r="D2139" i="11"/>
  <c r="E2139" i="11"/>
  <c r="F2139" i="11"/>
  <c r="H2139" i="11"/>
  <c r="K2139" i="11"/>
  <c r="L2139" i="11"/>
  <c r="M2139" i="11"/>
  <c r="N2139" i="11"/>
  <c r="O2139" i="11"/>
  <c r="P2139" i="11"/>
  <c r="D2140" i="11"/>
  <c r="E2140" i="11"/>
  <c r="F2140" i="11"/>
  <c r="H2140" i="11"/>
  <c r="K2140" i="11"/>
  <c r="L2140" i="11"/>
  <c r="M2140" i="11"/>
  <c r="N2140" i="11"/>
  <c r="O2140" i="11"/>
  <c r="P2140" i="11"/>
  <c r="D2141" i="11"/>
  <c r="E2141" i="11"/>
  <c r="F2141" i="11"/>
  <c r="H2141" i="11"/>
  <c r="K2141" i="11"/>
  <c r="L2141" i="11"/>
  <c r="M2141" i="11"/>
  <c r="N2141" i="11"/>
  <c r="O2141" i="11"/>
  <c r="P2141" i="11"/>
  <c r="D2142" i="11"/>
  <c r="E2142" i="11"/>
  <c r="F2142" i="11"/>
  <c r="H2142" i="11"/>
  <c r="K2142" i="11"/>
  <c r="L2142" i="11"/>
  <c r="M2142" i="11"/>
  <c r="N2142" i="11"/>
  <c r="O2142" i="11"/>
  <c r="P2142" i="11"/>
  <c r="D2143" i="11"/>
  <c r="E2143" i="11"/>
  <c r="F2143" i="11"/>
  <c r="H2143" i="11"/>
  <c r="K2143" i="11"/>
  <c r="L2143" i="11"/>
  <c r="M2143" i="11"/>
  <c r="N2143" i="11"/>
  <c r="O2143" i="11"/>
  <c r="P2143" i="11"/>
  <c r="D2144" i="11"/>
  <c r="E2144" i="11"/>
  <c r="F2144" i="11"/>
  <c r="H2144" i="11"/>
  <c r="K2144" i="11"/>
  <c r="L2144" i="11"/>
  <c r="M2144" i="11"/>
  <c r="N2144" i="11"/>
  <c r="O2144" i="11"/>
  <c r="P2144" i="11"/>
  <c r="D2145" i="11"/>
  <c r="E2145" i="11"/>
  <c r="F2145" i="11"/>
  <c r="H2145" i="11"/>
  <c r="K2145" i="11"/>
  <c r="L2145" i="11"/>
  <c r="M2145" i="11"/>
  <c r="N2145" i="11"/>
  <c r="O2145" i="11"/>
  <c r="P2145" i="11"/>
  <c r="D2146" i="11"/>
  <c r="E2146" i="11"/>
  <c r="F2146" i="11"/>
  <c r="H2146" i="11"/>
  <c r="K2146" i="11"/>
  <c r="L2146" i="11"/>
  <c r="M2146" i="11"/>
  <c r="N2146" i="11"/>
  <c r="O2146" i="11"/>
  <c r="P2146" i="11"/>
  <c r="D2147" i="11"/>
  <c r="E2147" i="11"/>
  <c r="F2147" i="11"/>
  <c r="H2147" i="11"/>
  <c r="K2147" i="11"/>
  <c r="L2147" i="11"/>
  <c r="M2147" i="11"/>
  <c r="N2147" i="11"/>
  <c r="O2147" i="11"/>
  <c r="P2147" i="11"/>
  <c r="D2148" i="11"/>
  <c r="E2148" i="11"/>
  <c r="F2148" i="11"/>
  <c r="H2148" i="11"/>
  <c r="K2148" i="11"/>
  <c r="L2148" i="11"/>
  <c r="M2148" i="11"/>
  <c r="N2148" i="11"/>
  <c r="O2148" i="11"/>
  <c r="P2148" i="11"/>
  <c r="D2149" i="11"/>
  <c r="E2149" i="11"/>
  <c r="F2149" i="11"/>
  <c r="H2149" i="11"/>
  <c r="K2149" i="11"/>
  <c r="L2149" i="11"/>
  <c r="M2149" i="11"/>
  <c r="N2149" i="11"/>
  <c r="O2149" i="11"/>
  <c r="P2149" i="11"/>
  <c r="D2150" i="11"/>
  <c r="E2150" i="11"/>
  <c r="F2150" i="11"/>
  <c r="H2150" i="11"/>
  <c r="K2150" i="11"/>
  <c r="L2150" i="11"/>
  <c r="M2150" i="11"/>
  <c r="N2150" i="11"/>
  <c r="O2150" i="11"/>
  <c r="P2150" i="11"/>
  <c r="D2151" i="11"/>
  <c r="E2151" i="11"/>
  <c r="F2151" i="11"/>
  <c r="H2151" i="11"/>
  <c r="K2151" i="11"/>
  <c r="L2151" i="11"/>
  <c r="M2151" i="11"/>
  <c r="N2151" i="11"/>
  <c r="O2151" i="11"/>
  <c r="P2151" i="11"/>
  <c r="D2152" i="11"/>
  <c r="E2152" i="11"/>
  <c r="F2152" i="11"/>
  <c r="H2152" i="11"/>
  <c r="K2152" i="11"/>
  <c r="L2152" i="11"/>
  <c r="M2152" i="11"/>
  <c r="N2152" i="11"/>
  <c r="O2152" i="11"/>
  <c r="P2152" i="11"/>
  <c r="D2153" i="11"/>
  <c r="E2153" i="11"/>
  <c r="F2153" i="11"/>
  <c r="H2153" i="11"/>
  <c r="K2153" i="11"/>
  <c r="L2153" i="11"/>
  <c r="M2153" i="11"/>
  <c r="N2153" i="11"/>
  <c r="O2153" i="11"/>
  <c r="P2153" i="11"/>
  <c r="D2154" i="11"/>
  <c r="E2154" i="11"/>
  <c r="F2154" i="11"/>
  <c r="H2154" i="11"/>
  <c r="K2154" i="11"/>
  <c r="L2154" i="11"/>
  <c r="M2154" i="11"/>
  <c r="N2154" i="11"/>
  <c r="O2154" i="11"/>
  <c r="P2154" i="11"/>
  <c r="D2155" i="11"/>
  <c r="E2155" i="11"/>
  <c r="F2155" i="11"/>
  <c r="H2155" i="11"/>
  <c r="K2155" i="11"/>
  <c r="L2155" i="11"/>
  <c r="M2155" i="11"/>
  <c r="N2155" i="11"/>
  <c r="O2155" i="11"/>
  <c r="P2155" i="11"/>
  <c r="D2156" i="11"/>
  <c r="E2156" i="11"/>
  <c r="F2156" i="11"/>
  <c r="H2156" i="11"/>
  <c r="K2156" i="11"/>
  <c r="L2156" i="11"/>
  <c r="M2156" i="11"/>
  <c r="N2156" i="11"/>
  <c r="O2156" i="11"/>
  <c r="P2156" i="11"/>
  <c r="D2157" i="11"/>
  <c r="E2157" i="11"/>
  <c r="F2157" i="11"/>
  <c r="H2157" i="11"/>
  <c r="K2157" i="11"/>
  <c r="L2157" i="11"/>
  <c r="M2157" i="11"/>
  <c r="N2157" i="11"/>
  <c r="O2157" i="11"/>
  <c r="P2157" i="11"/>
  <c r="D2158" i="11"/>
  <c r="E2158" i="11"/>
  <c r="F2158" i="11"/>
  <c r="H2158" i="11"/>
  <c r="K2158" i="11"/>
  <c r="L2158" i="11"/>
  <c r="M2158" i="11"/>
  <c r="N2158" i="11"/>
  <c r="O2158" i="11"/>
  <c r="P2158" i="11"/>
  <c r="D2159" i="11"/>
  <c r="E2159" i="11"/>
  <c r="F2159" i="11"/>
  <c r="H2159" i="11"/>
  <c r="K2159" i="11"/>
  <c r="L2159" i="11"/>
  <c r="M2159" i="11"/>
  <c r="N2159" i="11"/>
  <c r="O2159" i="11"/>
  <c r="P2159" i="11"/>
  <c r="D2160" i="11"/>
  <c r="E2160" i="11"/>
  <c r="F2160" i="11"/>
  <c r="H2160" i="11"/>
  <c r="K2160" i="11"/>
  <c r="L2160" i="11"/>
  <c r="M2160" i="11"/>
  <c r="N2160" i="11"/>
  <c r="O2160" i="11"/>
  <c r="P2160" i="11"/>
  <c r="D2161" i="11"/>
  <c r="E2161" i="11"/>
  <c r="F2161" i="11"/>
  <c r="H2161" i="11"/>
  <c r="K2161" i="11"/>
  <c r="L2161" i="11"/>
  <c r="M2161" i="11"/>
  <c r="N2161" i="11"/>
  <c r="O2161" i="11"/>
  <c r="P2161" i="11"/>
  <c r="D2162" i="11"/>
  <c r="E2162" i="11"/>
  <c r="F2162" i="11"/>
  <c r="H2162" i="11"/>
  <c r="K2162" i="11"/>
  <c r="L2162" i="11"/>
  <c r="M2162" i="11"/>
  <c r="N2162" i="11"/>
  <c r="O2162" i="11"/>
  <c r="P2162" i="11"/>
  <c r="D2163" i="11"/>
  <c r="E2163" i="11"/>
  <c r="F2163" i="11"/>
  <c r="H2163" i="11"/>
  <c r="K2163" i="11"/>
  <c r="L2163" i="11"/>
  <c r="M2163" i="11"/>
  <c r="N2163" i="11"/>
  <c r="O2163" i="11"/>
  <c r="P2163" i="11"/>
  <c r="D2164" i="11"/>
  <c r="E2164" i="11"/>
  <c r="F2164" i="11"/>
  <c r="H2164" i="11"/>
  <c r="K2164" i="11"/>
  <c r="L2164" i="11"/>
  <c r="M2164" i="11"/>
  <c r="N2164" i="11"/>
  <c r="O2164" i="11"/>
  <c r="P2164" i="11"/>
  <c r="D2165" i="11"/>
  <c r="E2165" i="11"/>
  <c r="F2165" i="11"/>
  <c r="H2165" i="11"/>
  <c r="K2165" i="11"/>
  <c r="L2165" i="11"/>
  <c r="M2165" i="11"/>
  <c r="N2165" i="11"/>
  <c r="O2165" i="11"/>
  <c r="P2165" i="11"/>
  <c r="D2166" i="11"/>
  <c r="E2166" i="11"/>
  <c r="F2166" i="11"/>
  <c r="H2166" i="11"/>
  <c r="K2166" i="11"/>
  <c r="L2166" i="11"/>
  <c r="M2166" i="11"/>
  <c r="N2166" i="11"/>
  <c r="O2166" i="11"/>
  <c r="P2166" i="11"/>
  <c r="D2167" i="11"/>
  <c r="E2167" i="11"/>
  <c r="F2167" i="11"/>
  <c r="H2167" i="11"/>
  <c r="K2167" i="11"/>
  <c r="L2167" i="11"/>
  <c r="M2167" i="11"/>
  <c r="N2167" i="11"/>
  <c r="O2167" i="11"/>
  <c r="P2167" i="11"/>
  <c r="D2168" i="11"/>
  <c r="E2168" i="11"/>
  <c r="F2168" i="11"/>
  <c r="H2168" i="11"/>
  <c r="K2168" i="11"/>
  <c r="L2168" i="11"/>
  <c r="M2168" i="11"/>
  <c r="N2168" i="11"/>
  <c r="O2168" i="11"/>
  <c r="P2168" i="11"/>
  <c r="D2169" i="11"/>
  <c r="E2169" i="11"/>
  <c r="F2169" i="11"/>
  <c r="H2169" i="11"/>
  <c r="K2169" i="11"/>
  <c r="L2169" i="11"/>
  <c r="M2169" i="11"/>
  <c r="N2169" i="11"/>
  <c r="O2169" i="11"/>
  <c r="P2169" i="11"/>
  <c r="D2170" i="11"/>
  <c r="E2170" i="11"/>
  <c r="F2170" i="11"/>
  <c r="H2170" i="11"/>
  <c r="K2170" i="11"/>
  <c r="L2170" i="11"/>
  <c r="M2170" i="11"/>
  <c r="N2170" i="11"/>
  <c r="O2170" i="11"/>
  <c r="P2170" i="11"/>
  <c r="D2171" i="11"/>
  <c r="E2171" i="11"/>
  <c r="F2171" i="11"/>
  <c r="H2171" i="11"/>
  <c r="K2171" i="11"/>
  <c r="L2171" i="11"/>
  <c r="M2171" i="11"/>
  <c r="N2171" i="11"/>
  <c r="O2171" i="11"/>
  <c r="P2171" i="11"/>
  <c r="D2172" i="11"/>
  <c r="E2172" i="11"/>
  <c r="F2172" i="11"/>
  <c r="H2172" i="11"/>
  <c r="K2172" i="11"/>
  <c r="L2172" i="11"/>
  <c r="M2172" i="11"/>
  <c r="N2172" i="11"/>
  <c r="O2172" i="11"/>
  <c r="P2172" i="11"/>
  <c r="D2173" i="11"/>
  <c r="E2173" i="11"/>
  <c r="F2173" i="11"/>
  <c r="H2173" i="11"/>
  <c r="K2173" i="11"/>
  <c r="L2173" i="11"/>
  <c r="M2173" i="11"/>
  <c r="N2173" i="11"/>
  <c r="O2173" i="11"/>
  <c r="P2173" i="11"/>
  <c r="D2174" i="11"/>
  <c r="E2174" i="11"/>
  <c r="F2174" i="11"/>
  <c r="H2174" i="11"/>
  <c r="K2174" i="11"/>
  <c r="L2174" i="11"/>
  <c r="M2174" i="11"/>
  <c r="N2174" i="11"/>
  <c r="O2174" i="11"/>
  <c r="P2174" i="11"/>
  <c r="D2175" i="11"/>
  <c r="E2175" i="11"/>
  <c r="F2175" i="11"/>
  <c r="H2175" i="11"/>
  <c r="K2175" i="11"/>
  <c r="L2175" i="11"/>
  <c r="M2175" i="11"/>
  <c r="N2175" i="11"/>
  <c r="O2175" i="11"/>
  <c r="P2175" i="11"/>
  <c r="D2176" i="11"/>
  <c r="E2176" i="11"/>
  <c r="F2176" i="11"/>
  <c r="H2176" i="11"/>
  <c r="K2176" i="11"/>
  <c r="L2176" i="11"/>
  <c r="M2176" i="11"/>
  <c r="N2176" i="11"/>
  <c r="O2176" i="11"/>
  <c r="P2176" i="11"/>
  <c r="D2177" i="11"/>
  <c r="E2177" i="11"/>
  <c r="F2177" i="11"/>
  <c r="H2177" i="11"/>
  <c r="K2177" i="11"/>
  <c r="L2177" i="11"/>
  <c r="M2177" i="11"/>
  <c r="N2177" i="11"/>
  <c r="O2177" i="11"/>
  <c r="P2177" i="11"/>
  <c r="D2178" i="11"/>
  <c r="E2178" i="11"/>
  <c r="F2178" i="11"/>
  <c r="H2178" i="11"/>
  <c r="K2178" i="11"/>
  <c r="L2178" i="11"/>
  <c r="M2178" i="11"/>
  <c r="N2178" i="11"/>
  <c r="O2178" i="11"/>
  <c r="P2178" i="11"/>
  <c r="D2179" i="11"/>
  <c r="E2179" i="11"/>
  <c r="F2179" i="11"/>
  <c r="H2179" i="11"/>
  <c r="K2179" i="11"/>
  <c r="L2179" i="11"/>
  <c r="M2179" i="11"/>
  <c r="N2179" i="11"/>
  <c r="O2179" i="11"/>
  <c r="P2179" i="11"/>
  <c r="D2180" i="11"/>
  <c r="E2180" i="11"/>
  <c r="F2180" i="11"/>
  <c r="H2180" i="11"/>
  <c r="K2180" i="11"/>
  <c r="L2180" i="11"/>
  <c r="M2180" i="11"/>
  <c r="N2180" i="11"/>
  <c r="O2180" i="11"/>
  <c r="P2180" i="11"/>
  <c r="D2181" i="11"/>
  <c r="E2181" i="11"/>
  <c r="F2181" i="11"/>
  <c r="H2181" i="11"/>
  <c r="K2181" i="11"/>
  <c r="L2181" i="11"/>
  <c r="M2181" i="11"/>
  <c r="N2181" i="11"/>
  <c r="O2181" i="11"/>
  <c r="P2181" i="11"/>
  <c r="D2182" i="11"/>
  <c r="E2182" i="11"/>
  <c r="F2182" i="11"/>
  <c r="H2182" i="11"/>
  <c r="K2182" i="11"/>
  <c r="L2182" i="11"/>
  <c r="M2182" i="11"/>
  <c r="N2182" i="11"/>
  <c r="O2182" i="11"/>
  <c r="P2182" i="11"/>
  <c r="D2183" i="11"/>
  <c r="E2183" i="11"/>
  <c r="F2183" i="11"/>
  <c r="H2183" i="11"/>
  <c r="K2183" i="11"/>
  <c r="L2183" i="11"/>
  <c r="M2183" i="11"/>
  <c r="N2183" i="11"/>
  <c r="O2183" i="11"/>
  <c r="P2183" i="11"/>
  <c r="D2184" i="11"/>
  <c r="E2184" i="11"/>
  <c r="F2184" i="11"/>
  <c r="H2184" i="11"/>
  <c r="K2184" i="11"/>
  <c r="L2184" i="11"/>
  <c r="M2184" i="11"/>
  <c r="N2184" i="11"/>
  <c r="O2184" i="11"/>
  <c r="P2184" i="11"/>
  <c r="D2185" i="11"/>
  <c r="E2185" i="11"/>
  <c r="F2185" i="11"/>
  <c r="H2185" i="11"/>
  <c r="K2185" i="11"/>
  <c r="L2185" i="11"/>
  <c r="M2185" i="11"/>
  <c r="N2185" i="11"/>
  <c r="O2185" i="11"/>
  <c r="P2185" i="11"/>
  <c r="D2186" i="11"/>
  <c r="E2186" i="11"/>
  <c r="F2186" i="11"/>
  <c r="H2186" i="11"/>
  <c r="K2186" i="11"/>
  <c r="L2186" i="11"/>
  <c r="M2186" i="11"/>
  <c r="N2186" i="11"/>
  <c r="O2186" i="11"/>
  <c r="P2186" i="11"/>
  <c r="D2187" i="11"/>
  <c r="E2187" i="11"/>
  <c r="F2187" i="11"/>
  <c r="H2187" i="11"/>
  <c r="K2187" i="11"/>
  <c r="L2187" i="11"/>
  <c r="M2187" i="11"/>
  <c r="N2187" i="11"/>
  <c r="O2187" i="11"/>
  <c r="P2187" i="11"/>
  <c r="D2188" i="11"/>
  <c r="E2188" i="11"/>
  <c r="F2188" i="11"/>
  <c r="H2188" i="11"/>
  <c r="K2188" i="11"/>
  <c r="L2188" i="11"/>
  <c r="M2188" i="11"/>
  <c r="N2188" i="11"/>
  <c r="O2188" i="11"/>
  <c r="P2188" i="11"/>
  <c r="D2189" i="11"/>
  <c r="E2189" i="11"/>
  <c r="F2189" i="11"/>
  <c r="H2189" i="11"/>
  <c r="K2189" i="11"/>
  <c r="L2189" i="11"/>
  <c r="M2189" i="11"/>
  <c r="N2189" i="11"/>
  <c r="O2189" i="11"/>
  <c r="P2189" i="11"/>
  <c r="D2190" i="11"/>
  <c r="E2190" i="11"/>
  <c r="F2190" i="11"/>
  <c r="H2190" i="11"/>
  <c r="K2190" i="11"/>
  <c r="L2190" i="11"/>
  <c r="M2190" i="11"/>
  <c r="N2190" i="11"/>
  <c r="O2190" i="11"/>
  <c r="P2190" i="11"/>
  <c r="D2191" i="11"/>
  <c r="E2191" i="11"/>
  <c r="F2191" i="11"/>
  <c r="H2191" i="11"/>
  <c r="K2191" i="11"/>
  <c r="L2191" i="11"/>
  <c r="M2191" i="11"/>
  <c r="N2191" i="11"/>
  <c r="O2191" i="11"/>
  <c r="P2191" i="11"/>
  <c r="D2192" i="11"/>
  <c r="E2192" i="11"/>
  <c r="F2192" i="11"/>
  <c r="H2192" i="11"/>
  <c r="K2192" i="11"/>
  <c r="L2192" i="11"/>
  <c r="M2192" i="11"/>
  <c r="N2192" i="11"/>
  <c r="O2192" i="11"/>
  <c r="P2192" i="11"/>
  <c r="D2193" i="11"/>
  <c r="E2193" i="11"/>
  <c r="F2193" i="11"/>
  <c r="H2193" i="11"/>
  <c r="K2193" i="11"/>
  <c r="L2193" i="11"/>
  <c r="M2193" i="11"/>
  <c r="N2193" i="11"/>
  <c r="O2193" i="11"/>
  <c r="P2193" i="11"/>
  <c r="D2194" i="11"/>
  <c r="E2194" i="11"/>
  <c r="F2194" i="11"/>
  <c r="H2194" i="11"/>
  <c r="K2194" i="11"/>
  <c r="L2194" i="11"/>
  <c r="M2194" i="11"/>
  <c r="N2194" i="11"/>
  <c r="O2194" i="11"/>
  <c r="P2194" i="11"/>
  <c r="D2195" i="11"/>
  <c r="E2195" i="11"/>
  <c r="F2195" i="11"/>
  <c r="H2195" i="11"/>
  <c r="K2195" i="11"/>
  <c r="L2195" i="11"/>
  <c r="M2195" i="11"/>
  <c r="N2195" i="11"/>
  <c r="O2195" i="11"/>
  <c r="P2195" i="11"/>
  <c r="D2196" i="11"/>
  <c r="E2196" i="11"/>
  <c r="F2196" i="11"/>
  <c r="H2196" i="11"/>
  <c r="K2196" i="11"/>
  <c r="L2196" i="11"/>
  <c r="M2196" i="11"/>
  <c r="N2196" i="11"/>
  <c r="O2196" i="11"/>
  <c r="P2196" i="11"/>
  <c r="D2197" i="11"/>
  <c r="E2197" i="11"/>
  <c r="F2197" i="11"/>
  <c r="H2197" i="11"/>
  <c r="K2197" i="11"/>
  <c r="L2197" i="11"/>
  <c r="M2197" i="11"/>
  <c r="N2197" i="11"/>
  <c r="O2197" i="11"/>
  <c r="P2197" i="11"/>
  <c r="D2198" i="11"/>
  <c r="E2198" i="11"/>
  <c r="F2198" i="11"/>
  <c r="H2198" i="11"/>
  <c r="K2198" i="11"/>
  <c r="L2198" i="11"/>
  <c r="M2198" i="11"/>
  <c r="N2198" i="11"/>
  <c r="O2198" i="11"/>
  <c r="P2198" i="11"/>
  <c r="D2199" i="11"/>
  <c r="E2199" i="11"/>
  <c r="F2199" i="11"/>
  <c r="H2199" i="11"/>
  <c r="K2199" i="11"/>
  <c r="L2199" i="11"/>
  <c r="M2199" i="11"/>
  <c r="N2199" i="11"/>
  <c r="O2199" i="11"/>
  <c r="P2199" i="11"/>
  <c r="D2200" i="11"/>
  <c r="E2200" i="11"/>
  <c r="F2200" i="11"/>
  <c r="H2200" i="11"/>
  <c r="K2200" i="11"/>
  <c r="L2200" i="11"/>
  <c r="M2200" i="11"/>
  <c r="N2200" i="11"/>
  <c r="O2200" i="11"/>
  <c r="P2200" i="11"/>
  <c r="D2201" i="11"/>
  <c r="E2201" i="11"/>
  <c r="F2201" i="11"/>
  <c r="H2201" i="11"/>
  <c r="K2201" i="11"/>
  <c r="L2201" i="11"/>
  <c r="M2201" i="11"/>
  <c r="N2201" i="11"/>
  <c r="O2201" i="11"/>
  <c r="P2201" i="11"/>
  <c r="D2202" i="11"/>
  <c r="E2202" i="11"/>
  <c r="F2202" i="11"/>
  <c r="H2202" i="11"/>
  <c r="K2202" i="11"/>
  <c r="L2202" i="11"/>
  <c r="M2202" i="11"/>
  <c r="N2202" i="11"/>
  <c r="O2202" i="11"/>
  <c r="P2202" i="11"/>
  <c r="D2203" i="11"/>
  <c r="E2203" i="11"/>
  <c r="F2203" i="11"/>
  <c r="H2203" i="11"/>
  <c r="K2203" i="11"/>
  <c r="L2203" i="11"/>
  <c r="M2203" i="11"/>
  <c r="N2203" i="11"/>
  <c r="O2203" i="11"/>
  <c r="P2203" i="11"/>
  <c r="D2204" i="11"/>
  <c r="E2204" i="11"/>
  <c r="F2204" i="11"/>
  <c r="H2204" i="11"/>
  <c r="K2204" i="11"/>
  <c r="L2204" i="11"/>
  <c r="M2204" i="11"/>
  <c r="N2204" i="11"/>
  <c r="O2204" i="11"/>
  <c r="P2204" i="11"/>
  <c r="D2205" i="11"/>
  <c r="E2205" i="11"/>
  <c r="F2205" i="11"/>
  <c r="H2205" i="11"/>
  <c r="K2205" i="11"/>
  <c r="L2205" i="11"/>
  <c r="M2205" i="11"/>
  <c r="N2205" i="11"/>
  <c r="O2205" i="11"/>
  <c r="P2205" i="11"/>
  <c r="D2206" i="11"/>
  <c r="E2206" i="11"/>
  <c r="F2206" i="11"/>
  <c r="H2206" i="11"/>
  <c r="K2206" i="11"/>
  <c r="L2206" i="11"/>
  <c r="M2206" i="11"/>
  <c r="N2206" i="11"/>
  <c r="O2206" i="11"/>
  <c r="P2206" i="11"/>
  <c r="D2207" i="11"/>
  <c r="E2207" i="11"/>
  <c r="F2207" i="11"/>
  <c r="H2207" i="11"/>
  <c r="K2207" i="11"/>
  <c r="L2207" i="11"/>
  <c r="M2207" i="11"/>
  <c r="N2207" i="11"/>
  <c r="O2207" i="11"/>
  <c r="P2207" i="11"/>
  <c r="D2208" i="11"/>
  <c r="E2208" i="11"/>
  <c r="F2208" i="11"/>
  <c r="H2208" i="11"/>
  <c r="K2208" i="11"/>
  <c r="L2208" i="11"/>
  <c r="M2208" i="11"/>
  <c r="N2208" i="11"/>
  <c r="O2208" i="11"/>
  <c r="P2208" i="11"/>
  <c r="D2209" i="11"/>
  <c r="E2209" i="11"/>
  <c r="F2209" i="11"/>
  <c r="H2209" i="11"/>
  <c r="K2209" i="11"/>
  <c r="L2209" i="11"/>
  <c r="M2209" i="11"/>
  <c r="N2209" i="11"/>
  <c r="O2209" i="11"/>
  <c r="P2209" i="11"/>
  <c r="D2210" i="11"/>
  <c r="E2210" i="11"/>
  <c r="F2210" i="11"/>
  <c r="H2210" i="11"/>
  <c r="K2210" i="11"/>
  <c r="L2210" i="11"/>
  <c r="M2210" i="11"/>
  <c r="N2210" i="11"/>
  <c r="O2210" i="11"/>
  <c r="P2210" i="11"/>
  <c r="D2211" i="11"/>
  <c r="E2211" i="11"/>
  <c r="F2211" i="11"/>
  <c r="H2211" i="11"/>
  <c r="K2211" i="11"/>
  <c r="L2211" i="11"/>
  <c r="M2211" i="11"/>
  <c r="N2211" i="11"/>
  <c r="O2211" i="11"/>
  <c r="P2211" i="11"/>
  <c r="D2212" i="11"/>
  <c r="E2212" i="11"/>
  <c r="F2212" i="11"/>
  <c r="H2212" i="11"/>
  <c r="K2212" i="11"/>
  <c r="L2212" i="11"/>
  <c r="M2212" i="11"/>
  <c r="N2212" i="11"/>
  <c r="O2212" i="11"/>
  <c r="P2212" i="11"/>
  <c r="D2213" i="11"/>
  <c r="E2213" i="11"/>
  <c r="F2213" i="11"/>
  <c r="H2213" i="11"/>
  <c r="K2213" i="11"/>
  <c r="L2213" i="11"/>
  <c r="M2213" i="11"/>
  <c r="N2213" i="11"/>
  <c r="O2213" i="11"/>
  <c r="P2213" i="11"/>
  <c r="D2214" i="11"/>
  <c r="E2214" i="11"/>
  <c r="F2214" i="11"/>
  <c r="H2214" i="11"/>
  <c r="K2214" i="11"/>
  <c r="L2214" i="11"/>
  <c r="M2214" i="11"/>
  <c r="N2214" i="11"/>
  <c r="O2214" i="11"/>
  <c r="P2214" i="11"/>
  <c r="D2215" i="11"/>
  <c r="E2215" i="11"/>
  <c r="F2215" i="11"/>
  <c r="H2215" i="11"/>
  <c r="K2215" i="11"/>
  <c r="L2215" i="11"/>
  <c r="M2215" i="11"/>
  <c r="N2215" i="11"/>
  <c r="O2215" i="11"/>
  <c r="P2215" i="11"/>
  <c r="D2216" i="11"/>
  <c r="E2216" i="11"/>
  <c r="F2216" i="11"/>
  <c r="H2216" i="11"/>
  <c r="K2216" i="11"/>
  <c r="L2216" i="11"/>
  <c r="M2216" i="11"/>
  <c r="N2216" i="11"/>
  <c r="O2216" i="11"/>
  <c r="P2216" i="11"/>
  <c r="D2217" i="11"/>
  <c r="E2217" i="11"/>
  <c r="F2217" i="11"/>
  <c r="H2217" i="11"/>
  <c r="K2217" i="11"/>
  <c r="L2217" i="11"/>
  <c r="M2217" i="11"/>
  <c r="N2217" i="11"/>
  <c r="O2217" i="11"/>
  <c r="P2217" i="11"/>
  <c r="D2218" i="11"/>
  <c r="E2218" i="11"/>
  <c r="F2218" i="11"/>
  <c r="H2218" i="11"/>
  <c r="K2218" i="11"/>
  <c r="L2218" i="11"/>
  <c r="M2218" i="11"/>
  <c r="N2218" i="11"/>
  <c r="O2218" i="11"/>
  <c r="P2218" i="11"/>
  <c r="D2219" i="11"/>
  <c r="E2219" i="11"/>
  <c r="F2219" i="11"/>
  <c r="H2219" i="11"/>
  <c r="K2219" i="11"/>
  <c r="L2219" i="11"/>
  <c r="M2219" i="11"/>
  <c r="N2219" i="11"/>
  <c r="O2219" i="11"/>
  <c r="P2219" i="11"/>
  <c r="D2220" i="11"/>
  <c r="E2220" i="11"/>
  <c r="F2220" i="11"/>
  <c r="H2220" i="11"/>
  <c r="K2220" i="11"/>
  <c r="L2220" i="11"/>
  <c r="M2220" i="11"/>
  <c r="N2220" i="11"/>
  <c r="O2220" i="11"/>
  <c r="P2220" i="11"/>
  <c r="D2221" i="11"/>
  <c r="E2221" i="11"/>
  <c r="F2221" i="11"/>
  <c r="H2221" i="11"/>
  <c r="K2221" i="11"/>
  <c r="L2221" i="11"/>
  <c r="M2221" i="11"/>
  <c r="N2221" i="11"/>
  <c r="O2221" i="11"/>
  <c r="P2221" i="11"/>
  <c r="D2222" i="11"/>
  <c r="E2222" i="11"/>
  <c r="F2222" i="11"/>
  <c r="H2222" i="11"/>
  <c r="K2222" i="11"/>
  <c r="L2222" i="11"/>
  <c r="M2222" i="11"/>
  <c r="N2222" i="11"/>
  <c r="O2222" i="11"/>
  <c r="P2222" i="11"/>
  <c r="D2223" i="11"/>
  <c r="E2223" i="11"/>
  <c r="F2223" i="11"/>
  <c r="H2223" i="11"/>
  <c r="K2223" i="11"/>
  <c r="L2223" i="11"/>
  <c r="M2223" i="11"/>
  <c r="N2223" i="11"/>
  <c r="O2223" i="11"/>
  <c r="P2223" i="11"/>
  <c r="D2224" i="11"/>
  <c r="E2224" i="11"/>
  <c r="F2224" i="11"/>
  <c r="H2224" i="11"/>
  <c r="K2224" i="11"/>
  <c r="L2224" i="11"/>
  <c r="M2224" i="11"/>
  <c r="N2224" i="11"/>
  <c r="O2224" i="11"/>
  <c r="P2224" i="11"/>
  <c r="D2225" i="11"/>
  <c r="E2225" i="11"/>
  <c r="F2225" i="11"/>
  <c r="H2225" i="11"/>
  <c r="K2225" i="11"/>
  <c r="L2225" i="11"/>
  <c r="M2225" i="11"/>
  <c r="N2225" i="11"/>
  <c r="O2225" i="11"/>
  <c r="P2225" i="11"/>
  <c r="D2226" i="11"/>
  <c r="E2226" i="11"/>
  <c r="F2226" i="11"/>
  <c r="H2226" i="11"/>
  <c r="K2226" i="11"/>
  <c r="L2226" i="11"/>
  <c r="M2226" i="11"/>
  <c r="N2226" i="11"/>
  <c r="O2226" i="11"/>
  <c r="P2226" i="11"/>
  <c r="D2227" i="11"/>
  <c r="E2227" i="11"/>
  <c r="F2227" i="11"/>
  <c r="H2227" i="11"/>
  <c r="K2227" i="11"/>
  <c r="L2227" i="11"/>
  <c r="M2227" i="11"/>
  <c r="N2227" i="11"/>
  <c r="O2227" i="11"/>
  <c r="P2227" i="11"/>
  <c r="D2228" i="11"/>
  <c r="E2228" i="11"/>
  <c r="F2228" i="11"/>
  <c r="H2228" i="11"/>
  <c r="K2228" i="11"/>
  <c r="L2228" i="11"/>
  <c r="M2228" i="11"/>
  <c r="N2228" i="11"/>
  <c r="O2228" i="11"/>
  <c r="P2228" i="11"/>
  <c r="D2229" i="11"/>
  <c r="E2229" i="11"/>
  <c r="F2229" i="11"/>
  <c r="H2229" i="11"/>
  <c r="K2229" i="11"/>
  <c r="L2229" i="11"/>
  <c r="M2229" i="11"/>
  <c r="N2229" i="11"/>
  <c r="O2229" i="11"/>
  <c r="P2229" i="11"/>
  <c r="D2230" i="11"/>
  <c r="E2230" i="11"/>
  <c r="F2230" i="11"/>
  <c r="H2230" i="11"/>
  <c r="K2230" i="11"/>
  <c r="L2230" i="11"/>
  <c r="M2230" i="11"/>
  <c r="N2230" i="11"/>
  <c r="O2230" i="11"/>
  <c r="P2230" i="11"/>
  <c r="D2231" i="11"/>
  <c r="E2231" i="11"/>
  <c r="F2231" i="11"/>
  <c r="H2231" i="11"/>
  <c r="K2231" i="11"/>
  <c r="L2231" i="11"/>
  <c r="M2231" i="11"/>
  <c r="N2231" i="11"/>
  <c r="O2231" i="11"/>
  <c r="P2231" i="11"/>
  <c r="D2232" i="11"/>
  <c r="E2232" i="11"/>
  <c r="F2232" i="11"/>
  <c r="H2232" i="11"/>
  <c r="K2232" i="11"/>
  <c r="L2232" i="11"/>
  <c r="M2232" i="11"/>
  <c r="N2232" i="11"/>
  <c r="O2232" i="11"/>
  <c r="P2232" i="11"/>
  <c r="D2233" i="11"/>
  <c r="E2233" i="11"/>
  <c r="F2233" i="11"/>
  <c r="H2233" i="11"/>
  <c r="K2233" i="11"/>
  <c r="L2233" i="11"/>
  <c r="M2233" i="11"/>
  <c r="N2233" i="11"/>
  <c r="O2233" i="11"/>
  <c r="P2233" i="11"/>
  <c r="D2234" i="11"/>
  <c r="E2234" i="11"/>
  <c r="F2234" i="11"/>
  <c r="H2234" i="11"/>
  <c r="K2234" i="11"/>
  <c r="L2234" i="11"/>
  <c r="M2234" i="11"/>
  <c r="N2234" i="11"/>
  <c r="O2234" i="11"/>
  <c r="P2234" i="11"/>
  <c r="D2235" i="11"/>
  <c r="E2235" i="11"/>
  <c r="F2235" i="11"/>
  <c r="H2235" i="11"/>
  <c r="K2235" i="11"/>
  <c r="L2235" i="11"/>
  <c r="M2235" i="11"/>
  <c r="N2235" i="11"/>
  <c r="O2235" i="11"/>
  <c r="P2235" i="11"/>
  <c r="D2236" i="11"/>
  <c r="E2236" i="11"/>
  <c r="F2236" i="11"/>
  <c r="H2236" i="11"/>
  <c r="K2236" i="11"/>
  <c r="L2236" i="11"/>
  <c r="M2236" i="11"/>
  <c r="N2236" i="11"/>
  <c r="O2236" i="11"/>
  <c r="P2236" i="11"/>
  <c r="D2237" i="11"/>
  <c r="E2237" i="11"/>
  <c r="F2237" i="11"/>
  <c r="H2237" i="11"/>
  <c r="K2237" i="11"/>
  <c r="L2237" i="11"/>
  <c r="M2237" i="11"/>
  <c r="N2237" i="11"/>
  <c r="O2237" i="11"/>
  <c r="P2237" i="11"/>
  <c r="D2238" i="11"/>
  <c r="E2238" i="11"/>
  <c r="F2238" i="11"/>
  <c r="H2238" i="11"/>
  <c r="K2238" i="11"/>
  <c r="L2238" i="11"/>
  <c r="M2238" i="11"/>
  <c r="N2238" i="11"/>
  <c r="O2238" i="11"/>
  <c r="P2238" i="11"/>
  <c r="D2239" i="11"/>
  <c r="E2239" i="11"/>
  <c r="F2239" i="11"/>
  <c r="H2239" i="11"/>
  <c r="K2239" i="11"/>
  <c r="L2239" i="11"/>
  <c r="M2239" i="11"/>
  <c r="N2239" i="11"/>
  <c r="O2239" i="11"/>
  <c r="P2239" i="11"/>
  <c r="D2240" i="11"/>
  <c r="E2240" i="11"/>
  <c r="F2240" i="11"/>
  <c r="H2240" i="11"/>
  <c r="K2240" i="11"/>
  <c r="L2240" i="11"/>
  <c r="M2240" i="11"/>
  <c r="N2240" i="11"/>
  <c r="O2240" i="11"/>
  <c r="P2240" i="11"/>
  <c r="D2241" i="11"/>
  <c r="E2241" i="11"/>
  <c r="F2241" i="11"/>
  <c r="H2241" i="11"/>
  <c r="K2241" i="11"/>
  <c r="L2241" i="11"/>
  <c r="M2241" i="11"/>
  <c r="N2241" i="11"/>
  <c r="O2241" i="11"/>
  <c r="P2241" i="11"/>
  <c r="D2242" i="11"/>
  <c r="E2242" i="11"/>
  <c r="F2242" i="11"/>
  <c r="H2242" i="11"/>
  <c r="K2242" i="11"/>
  <c r="L2242" i="11"/>
  <c r="M2242" i="11"/>
  <c r="N2242" i="11"/>
  <c r="O2242" i="11"/>
  <c r="P2242" i="11"/>
  <c r="D2243" i="11"/>
  <c r="E2243" i="11"/>
  <c r="F2243" i="11"/>
  <c r="H2243" i="11"/>
  <c r="K2243" i="11"/>
  <c r="L2243" i="11"/>
  <c r="M2243" i="11"/>
  <c r="N2243" i="11"/>
  <c r="O2243" i="11"/>
  <c r="P2243" i="11"/>
  <c r="D2244" i="11"/>
  <c r="E2244" i="11"/>
  <c r="F2244" i="11"/>
  <c r="H2244" i="11"/>
  <c r="K2244" i="11"/>
  <c r="L2244" i="11"/>
  <c r="M2244" i="11"/>
  <c r="N2244" i="11"/>
  <c r="O2244" i="11"/>
  <c r="P2244" i="11"/>
  <c r="D2245" i="11"/>
  <c r="E2245" i="11"/>
  <c r="F2245" i="11"/>
  <c r="H2245" i="11"/>
  <c r="K2245" i="11"/>
  <c r="L2245" i="11"/>
  <c r="M2245" i="11"/>
  <c r="N2245" i="11"/>
  <c r="O2245" i="11"/>
  <c r="P2245" i="11"/>
  <c r="D2246" i="11"/>
  <c r="E2246" i="11"/>
  <c r="F2246" i="11"/>
  <c r="H2246" i="11"/>
  <c r="K2246" i="11"/>
  <c r="L2246" i="11"/>
  <c r="M2246" i="11"/>
  <c r="N2246" i="11"/>
  <c r="O2246" i="11"/>
  <c r="P2246" i="11"/>
  <c r="D2247" i="11"/>
  <c r="E2247" i="11"/>
  <c r="F2247" i="11"/>
  <c r="H2247" i="11"/>
  <c r="K2247" i="11"/>
  <c r="L2247" i="11"/>
  <c r="M2247" i="11"/>
  <c r="N2247" i="11"/>
  <c r="O2247" i="11"/>
  <c r="P2247" i="11"/>
  <c r="D2248" i="11"/>
  <c r="E2248" i="11"/>
  <c r="F2248" i="11"/>
  <c r="H2248" i="11"/>
  <c r="K2248" i="11"/>
  <c r="L2248" i="11"/>
  <c r="M2248" i="11"/>
  <c r="N2248" i="11"/>
  <c r="O2248" i="11"/>
  <c r="P2248" i="11"/>
  <c r="D2249" i="11"/>
  <c r="E2249" i="11"/>
  <c r="F2249" i="11"/>
  <c r="H2249" i="11"/>
  <c r="K2249" i="11"/>
  <c r="L2249" i="11"/>
  <c r="M2249" i="11"/>
  <c r="N2249" i="11"/>
  <c r="O2249" i="11"/>
  <c r="P2249" i="11"/>
  <c r="D2250" i="11"/>
  <c r="E2250" i="11"/>
  <c r="F2250" i="11"/>
  <c r="H2250" i="11"/>
  <c r="K2250" i="11"/>
  <c r="L2250" i="11"/>
  <c r="M2250" i="11"/>
  <c r="N2250" i="11"/>
  <c r="O2250" i="11"/>
  <c r="P2250" i="11"/>
  <c r="D2251" i="11"/>
  <c r="E2251" i="11"/>
  <c r="F2251" i="11"/>
  <c r="H2251" i="11"/>
  <c r="K2251" i="11"/>
  <c r="L2251" i="11"/>
  <c r="M2251" i="11"/>
  <c r="N2251" i="11"/>
  <c r="O2251" i="11"/>
  <c r="P2251" i="11"/>
  <c r="D2252" i="11"/>
  <c r="E2252" i="11"/>
  <c r="F2252" i="11"/>
  <c r="H2252" i="11"/>
  <c r="K2252" i="11"/>
  <c r="L2252" i="11"/>
  <c r="M2252" i="11"/>
  <c r="N2252" i="11"/>
  <c r="O2252" i="11"/>
  <c r="P2252" i="11"/>
  <c r="D2253" i="11"/>
  <c r="E2253" i="11"/>
  <c r="F2253" i="11"/>
  <c r="H2253" i="11"/>
  <c r="K2253" i="11"/>
  <c r="L2253" i="11"/>
  <c r="M2253" i="11"/>
  <c r="N2253" i="11"/>
  <c r="O2253" i="11"/>
  <c r="P2253" i="11"/>
  <c r="D2254" i="11"/>
  <c r="E2254" i="11"/>
  <c r="F2254" i="11"/>
  <c r="H2254" i="11"/>
  <c r="K2254" i="11"/>
  <c r="L2254" i="11"/>
  <c r="M2254" i="11"/>
  <c r="N2254" i="11"/>
  <c r="O2254" i="11"/>
  <c r="P2254" i="11"/>
  <c r="D2255" i="11"/>
  <c r="E2255" i="11"/>
  <c r="F2255" i="11"/>
  <c r="H2255" i="11"/>
  <c r="K2255" i="11"/>
  <c r="L2255" i="11"/>
  <c r="M2255" i="11"/>
  <c r="N2255" i="11"/>
  <c r="O2255" i="11"/>
  <c r="P2255" i="11"/>
  <c r="D2256" i="11"/>
  <c r="E2256" i="11"/>
  <c r="F2256" i="11"/>
  <c r="H2256" i="11"/>
  <c r="K2256" i="11"/>
  <c r="L2256" i="11"/>
  <c r="M2256" i="11"/>
  <c r="N2256" i="11"/>
  <c r="O2256" i="11"/>
  <c r="P2256" i="11"/>
  <c r="D2257" i="11"/>
  <c r="E2257" i="11"/>
  <c r="F2257" i="11"/>
  <c r="H2257" i="11"/>
  <c r="K2257" i="11"/>
  <c r="L2257" i="11"/>
  <c r="M2257" i="11"/>
  <c r="N2257" i="11"/>
  <c r="O2257" i="11"/>
  <c r="P2257" i="11"/>
  <c r="D2258" i="11"/>
  <c r="E2258" i="11"/>
  <c r="F2258" i="11"/>
  <c r="H2258" i="11"/>
  <c r="K2258" i="11"/>
  <c r="L2258" i="11"/>
  <c r="M2258" i="11"/>
  <c r="N2258" i="11"/>
  <c r="O2258" i="11"/>
  <c r="P2258" i="11"/>
  <c r="D2259" i="11"/>
  <c r="E2259" i="11"/>
  <c r="F2259" i="11"/>
  <c r="H2259" i="11"/>
  <c r="K2259" i="11"/>
  <c r="L2259" i="11"/>
  <c r="M2259" i="11"/>
  <c r="N2259" i="11"/>
  <c r="O2259" i="11"/>
  <c r="P2259" i="11"/>
  <c r="D2260" i="11"/>
  <c r="E2260" i="11"/>
  <c r="F2260" i="11"/>
  <c r="H2260" i="11"/>
  <c r="K2260" i="11"/>
  <c r="L2260" i="11"/>
  <c r="M2260" i="11"/>
  <c r="N2260" i="11"/>
  <c r="O2260" i="11"/>
  <c r="P2260" i="11"/>
  <c r="D2261" i="11"/>
  <c r="E2261" i="11"/>
  <c r="F2261" i="11"/>
  <c r="H2261" i="11"/>
  <c r="K2261" i="11"/>
  <c r="L2261" i="11"/>
  <c r="M2261" i="11"/>
  <c r="N2261" i="11"/>
  <c r="O2261" i="11"/>
  <c r="P2261" i="11"/>
  <c r="D2262" i="11"/>
  <c r="E2262" i="11"/>
  <c r="F2262" i="11"/>
  <c r="H2262" i="11"/>
  <c r="K2262" i="11"/>
  <c r="L2262" i="11"/>
  <c r="M2262" i="11"/>
  <c r="N2262" i="11"/>
  <c r="O2262" i="11"/>
  <c r="P2262" i="11"/>
  <c r="D2263" i="11"/>
  <c r="E2263" i="11"/>
  <c r="F2263" i="11"/>
  <c r="H2263" i="11"/>
  <c r="K2263" i="11"/>
  <c r="L2263" i="11"/>
  <c r="M2263" i="11"/>
  <c r="N2263" i="11"/>
  <c r="O2263" i="11"/>
  <c r="P2263" i="11"/>
  <c r="D2264" i="11"/>
  <c r="E2264" i="11"/>
  <c r="F2264" i="11"/>
  <c r="H2264" i="11"/>
  <c r="K2264" i="11"/>
  <c r="L2264" i="11"/>
  <c r="M2264" i="11"/>
  <c r="N2264" i="11"/>
  <c r="O2264" i="11"/>
  <c r="P2264" i="11"/>
  <c r="D2265" i="11"/>
  <c r="E2265" i="11"/>
  <c r="F2265" i="11"/>
  <c r="H2265" i="11"/>
  <c r="K2265" i="11"/>
  <c r="L2265" i="11"/>
  <c r="M2265" i="11"/>
  <c r="N2265" i="11"/>
  <c r="O2265" i="11"/>
  <c r="P2265" i="11"/>
  <c r="D2266" i="11"/>
  <c r="E2266" i="11"/>
  <c r="F2266" i="11"/>
  <c r="H2266" i="11"/>
  <c r="K2266" i="11"/>
  <c r="L2266" i="11"/>
  <c r="M2266" i="11"/>
  <c r="N2266" i="11"/>
  <c r="O2266" i="11"/>
  <c r="P2266" i="11"/>
  <c r="D2267" i="11"/>
  <c r="E2267" i="11"/>
  <c r="F2267" i="11"/>
  <c r="H2267" i="11"/>
  <c r="K2267" i="11"/>
  <c r="L2267" i="11"/>
  <c r="M2267" i="11"/>
  <c r="N2267" i="11"/>
  <c r="O2267" i="11"/>
  <c r="P2267" i="11"/>
  <c r="D2268" i="11"/>
  <c r="E2268" i="11"/>
  <c r="F2268" i="11"/>
  <c r="H2268" i="11"/>
  <c r="K2268" i="11"/>
  <c r="L2268" i="11"/>
  <c r="M2268" i="11"/>
  <c r="N2268" i="11"/>
  <c r="O2268" i="11"/>
  <c r="P2268" i="11"/>
  <c r="D2269" i="11"/>
  <c r="E2269" i="11"/>
  <c r="F2269" i="11"/>
  <c r="H2269" i="11"/>
  <c r="K2269" i="11"/>
  <c r="L2269" i="11"/>
  <c r="M2269" i="11"/>
  <c r="N2269" i="11"/>
  <c r="O2269" i="11"/>
  <c r="P2269" i="11"/>
  <c r="D2270" i="11"/>
  <c r="E2270" i="11"/>
  <c r="F2270" i="11"/>
  <c r="H2270" i="11"/>
  <c r="K2270" i="11"/>
  <c r="L2270" i="11"/>
  <c r="M2270" i="11"/>
  <c r="N2270" i="11"/>
  <c r="O2270" i="11"/>
  <c r="P2270" i="11"/>
  <c r="D2271" i="11"/>
  <c r="E2271" i="11"/>
  <c r="F2271" i="11"/>
  <c r="H2271" i="11"/>
  <c r="K2271" i="11"/>
  <c r="L2271" i="11"/>
  <c r="M2271" i="11"/>
  <c r="N2271" i="11"/>
  <c r="O2271" i="11"/>
  <c r="P2271" i="11"/>
  <c r="D2272" i="11"/>
  <c r="E2272" i="11"/>
  <c r="F2272" i="11"/>
  <c r="H2272" i="11"/>
  <c r="K2272" i="11"/>
  <c r="L2272" i="11"/>
  <c r="M2272" i="11"/>
  <c r="N2272" i="11"/>
  <c r="O2272" i="11"/>
  <c r="P2272" i="11"/>
  <c r="D2273" i="11"/>
  <c r="E2273" i="11"/>
  <c r="F2273" i="11"/>
  <c r="H2273" i="11"/>
  <c r="K2273" i="11"/>
  <c r="L2273" i="11"/>
  <c r="M2273" i="11"/>
  <c r="N2273" i="11"/>
  <c r="O2273" i="11"/>
  <c r="P2273" i="11"/>
  <c r="D2274" i="11"/>
  <c r="E2274" i="11"/>
  <c r="F2274" i="11"/>
  <c r="H2274" i="11"/>
  <c r="K2274" i="11"/>
  <c r="L2274" i="11"/>
  <c r="M2274" i="11"/>
  <c r="N2274" i="11"/>
  <c r="O2274" i="11"/>
  <c r="P2274" i="11"/>
  <c r="D2275" i="11"/>
  <c r="E2275" i="11"/>
  <c r="F2275" i="11"/>
  <c r="H2275" i="11"/>
  <c r="K2275" i="11"/>
  <c r="L2275" i="11"/>
  <c r="M2275" i="11"/>
  <c r="N2275" i="11"/>
  <c r="O2275" i="11"/>
  <c r="P2275" i="11"/>
  <c r="D2276" i="11"/>
  <c r="E2276" i="11"/>
  <c r="F2276" i="11"/>
  <c r="H2276" i="11"/>
  <c r="K2276" i="11"/>
  <c r="L2276" i="11"/>
  <c r="M2276" i="11"/>
  <c r="N2276" i="11"/>
  <c r="O2276" i="11"/>
  <c r="P2276" i="11"/>
  <c r="D2277" i="11"/>
  <c r="E2277" i="11"/>
  <c r="F2277" i="11"/>
  <c r="H2277" i="11"/>
  <c r="K2277" i="11"/>
  <c r="L2277" i="11"/>
  <c r="M2277" i="11"/>
  <c r="N2277" i="11"/>
  <c r="O2277" i="11"/>
  <c r="P2277" i="11"/>
  <c r="D2278" i="11"/>
  <c r="E2278" i="11"/>
  <c r="F2278" i="11"/>
  <c r="H2278" i="11"/>
  <c r="K2278" i="11"/>
  <c r="L2278" i="11"/>
  <c r="M2278" i="11"/>
  <c r="N2278" i="11"/>
  <c r="O2278" i="11"/>
  <c r="P2278" i="11"/>
  <c r="D2279" i="11"/>
  <c r="E2279" i="11"/>
  <c r="F2279" i="11"/>
  <c r="H2279" i="11"/>
  <c r="K2279" i="11"/>
  <c r="L2279" i="11"/>
  <c r="M2279" i="11"/>
  <c r="N2279" i="11"/>
  <c r="O2279" i="11"/>
  <c r="P2279" i="11"/>
  <c r="D2280" i="11"/>
  <c r="E2280" i="11"/>
  <c r="F2280" i="11"/>
  <c r="H2280" i="11"/>
  <c r="K2280" i="11"/>
  <c r="L2280" i="11"/>
  <c r="M2280" i="11"/>
  <c r="N2280" i="11"/>
  <c r="O2280" i="11"/>
  <c r="P2280" i="11"/>
  <c r="D2281" i="11"/>
  <c r="E2281" i="11"/>
  <c r="F2281" i="11"/>
  <c r="H2281" i="11"/>
  <c r="K2281" i="11"/>
  <c r="L2281" i="11"/>
  <c r="M2281" i="11"/>
  <c r="N2281" i="11"/>
  <c r="O2281" i="11"/>
  <c r="P2281" i="11"/>
  <c r="D2282" i="11"/>
  <c r="E2282" i="11"/>
  <c r="F2282" i="11"/>
  <c r="H2282" i="11"/>
  <c r="K2282" i="11"/>
  <c r="L2282" i="11"/>
  <c r="M2282" i="11"/>
  <c r="N2282" i="11"/>
  <c r="O2282" i="11"/>
  <c r="P2282" i="11"/>
  <c r="D2283" i="11"/>
  <c r="E2283" i="11"/>
  <c r="F2283" i="11"/>
  <c r="H2283" i="11"/>
  <c r="K2283" i="11"/>
  <c r="L2283" i="11"/>
  <c r="M2283" i="11"/>
  <c r="N2283" i="11"/>
  <c r="O2283" i="11"/>
  <c r="P2283" i="11"/>
  <c r="D2284" i="11"/>
  <c r="E2284" i="11"/>
  <c r="F2284" i="11"/>
  <c r="H2284" i="11"/>
  <c r="K2284" i="11"/>
  <c r="L2284" i="11"/>
  <c r="M2284" i="11"/>
  <c r="N2284" i="11"/>
  <c r="O2284" i="11"/>
  <c r="P2284" i="11"/>
  <c r="D2285" i="11"/>
  <c r="E2285" i="11"/>
  <c r="F2285" i="11"/>
  <c r="H2285" i="11"/>
  <c r="K2285" i="11"/>
  <c r="L2285" i="11"/>
  <c r="M2285" i="11"/>
  <c r="N2285" i="11"/>
  <c r="O2285" i="11"/>
  <c r="P2285" i="11"/>
  <c r="D2286" i="11"/>
  <c r="E2286" i="11"/>
  <c r="F2286" i="11"/>
  <c r="H2286" i="11"/>
  <c r="K2286" i="11"/>
  <c r="L2286" i="11"/>
  <c r="M2286" i="11"/>
  <c r="N2286" i="11"/>
  <c r="O2286" i="11"/>
  <c r="P2286" i="11"/>
  <c r="D2287" i="11"/>
  <c r="E2287" i="11"/>
  <c r="F2287" i="11"/>
  <c r="H2287" i="11"/>
  <c r="K2287" i="11"/>
  <c r="L2287" i="11"/>
  <c r="M2287" i="11"/>
  <c r="N2287" i="11"/>
  <c r="O2287" i="11"/>
  <c r="P2287" i="11"/>
  <c r="D2288" i="11"/>
  <c r="E2288" i="11"/>
  <c r="F2288" i="11"/>
  <c r="H2288" i="11"/>
  <c r="K2288" i="11"/>
  <c r="L2288" i="11"/>
  <c r="M2288" i="11"/>
  <c r="N2288" i="11"/>
  <c r="O2288" i="11"/>
  <c r="P2288" i="11"/>
  <c r="D2289" i="11"/>
  <c r="E2289" i="11"/>
  <c r="F2289" i="11"/>
  <c r="H2289" i="11"/>
  <c r="K2289" i="11"/>
  <c r="L2289" i="11"/>
  <c r="M2289" i="11"/>
  <c r="N2289" i="11"/>
  <c r="O2289" i="11"/>
  <c r="P2289" i="11"/>
  <c r="D2290" i="11"/>
  <c r="E2290" i="11"/>
  <c r="F2290" i="11"/>
  <c r="H2290" i="11"/>
  <c r="K2290" i="11"/>
  <c r="L2290" i="11"/>
  <c r="M2290" i="11"/>
  <c r="N2290" i="11"/>
  <c r="O2290" i="11"/>
  <c r="P2290" i="11"/>
  <c r="D2291" i="11"/>
  <c r="E2291" i="11"/>
  <c r="F2291" i="11"/>
  <c r="H2291" i="11"/>
  <c r="K2291" i="11"/>
  <c r="L2291" i="11"/>
  <c r="M2291" i="11"/>
  <c r="N2291" i="11"/>
  <c r="O2291" i="11"/>
  <c r="P2291" i="11"/>
  <c r="D2292" i="11"/>
  <c r="E2292" i="11"/>
  <c r="F2292" i="11"/>
  <c r="H2292" i="11"/>
  <c r="K2292" i="11"/>
  <c r="L2292" i="11"/>
  <c r="M2292" i="11"/>
  <c r="N2292" i="11"/>
  <c r="O2292" i="11"/>
  <c r="P2292" i="11"/>
  <c r="D2293" i="11"/>
  <c r="E2293" i="11"/>
  <c r="F2293" i="11"/>
  <c r="H2293" i="11"/>
  <c r="K2293" i="11"/>
  <c r="L2293" i="11"/>
  <c r="M2293" i="11"/>
  <c r="N2293" i="11"/>
  <c r="O2293" i="11"/>
  <c r="P2293" i="11"/>
  <c r="D2294" i="11"/>
  <c r="E2294" i="11"/>
  <c r="F2294" i="11"/>
  <c r="H2294" i="11"/>
  <c r="K2294" i="11"/>
  <c r="L2294" i="11"/>
  <c r="M2294" i="11"/>
  <c r="N2294" i="11"/>
  <c r="O2294" i="11"/>
  <c r="P2294" i="11"/>
  <c r="D2295" i="11"/>
  <c r="E2295" i="11"/>
  <c r="F2295" i="11"/>
  <c r="H2295" i="11"/>
  <c r="K2295" i="11"/>
  <c r="L2295" i="11"/>
  <c r="M2295" i="11"/>
  <c r="N2295" i="11"/>
  <c r="O2295" i="11"/>
  <c r="P2295" i="11"/>
  <c r="D2296" i="11"/>
  <c r="E2296" i="11"/>
  <c r="F2296" i="11"/>
  <c r="H2296" i="11"/>
  <c r="K2296" i="11"/>
  <c r="L2296" i="11"/>
  <c r="M2296" i="11"/>
  <c r="N2296" i="11"/>
  <c r="O2296" i="11"/>
  <c r="P2296" i="11"/>
  <c r="D2297" i="11"/>
  <c r="E2297" i="11"/>
  <c r="F2297" i="11"/>
  <c r="H2297" i="11"/>
  <c r="K2297" i="11"/>
  <c r="L2297" i="11"/>
  <c r="M2297" i="11"/>
  <c r="N2297" i="11"/>
  <c r="O2297" i="11"/>
  <c r="P2297" i="11"/>
  <c r="D2298" i="11"/>
  <c r="E2298" i="11"/>
  <c r="F2298" i="11"/>
  <c r="H2298" i="11"/>
  <c r="K2298" i="11"/>
  <c r="L2298" i="11"/>
  <c r="M2298" i="11"/>
  <c r="N2298" i="11"/>
  <c r="O2298" i="11"/>
  <c r="P2298" i="11"/>
  <c r="D2299" i="11"/>
  <c r="E2299" i="11"/>
  <c r="F2299" i="11"/>
  <c r="H2299" i="11"/>
  <c r="K2299" i="11"/>
  <c r="L2299" i="11"/>
  <c r="M2299" i="11"/>
  <c r="N2299" i="11"/>
  <c r="O2299" i="11"/>
  <c r="P2299" i="11"/>
  <c r="D2300" i="11"/>
  <c r="E2300" i="11"/>
  <c r="F2300" i="11"/>
  <c r="H2300" i="11"/>
  <c r="K2300" i="11"/>
  <c r="L2300" i="11"/>
  <c r="M2300" i="11"/>
  <c r="N2300" i="11"/>
  <c r="O2300" i="11"/>
  <c r="P2300" i="11"/>
  <c r="D2301" i="11"/>
  <c r="E2301" i="11"/>
  <c r="F2301" i="11"/>
  <c r="H2301" i="11"/>
  <c r="K2301" i="11"/>
  <c r="L2301" i="11"/>
  <c r="M2301" i="11"/>
  <c r="N2301" i="11"/>
  <c r="O2301" i="11"/>
  <c r="P2301" i="11"/>
  <c r="D2302" i="11"/>
  <c r="E2302" i="11"/>
  <c r="F2302" i="11"/>
  <c r="H2302" i="11"/>
  <c r="K2302" i="11"/>
  <c r="L2302" i="11"/>
  <c r="M2302" i="11"/>
  <c r="N2302" i="11"/>
  <c r="O2302" i="11"/>
  <c r="P2302" i="11"/>
  <c r="D2303" i="11"/>
  <c r="E2303" i="11"/>
  <c r="F2303" i="11"/>
  <c r="H2303" i="11"/>
  <c r="K2303" i="11"/>
  <c r="L2303" i="11"/>
  <c r="M2303" i="11"/>
  <c r="N2303" i="11"/>
  <c r="O2303" i="11"/>
  <c r="P2303" i="11"/>
  <c r="D2304" i="11"/>
  <c r="E2304" i="11"/>
  <c r="F2304" i="11"/>
  <c r="H2304" i="11"/>
  <c r="K2304" i="11"/>
  <c r="L2304" i="11"/>
  <c r="M2304" i="11"/>
  <c r="N2304" i="11"/>
  <c r="O2304" i="11"/>
  <c r="P2304" i="11"/>
  <c r="D2305" i="11"/>
  <c r="E2305" i="11"/>
  <c r="F2305" i="11"/>
  <c r="H2305" i="11"/>
  <c r="K2305" i="11"/>
  <c r="L2305" i="11"/>
  <c r="M2305" i="11"/>
  <c r="N2305" i="11"/>
  <c r="O2305" i="11"/>
  <c r="P2305" i="11"/>
  <c r="D2306" i="11"/>
  <c r="E2306" i="11"/>
  <c r="F2306" i="11"/>
  <c r="H2306" i="11"/>
  <c r="K2306" i="11"/>
  <c r="L2306" i="11"/>
  <c r="M2306" i="11"/>
  <c r="N2306" i="11"/>
  <c r="O2306" i="11"/>
  <c r="P2306" i="11"/>
  <c r="D2307" i="11"/>
  <c r="E2307" i="11"/>
  <c r="F2307" i="11"/>
  <c r="H2307" i="11"/>
  <c r="K2307" i="11"/>
  <c r="L2307" i="11"/>
  <c r="M2307" i="11"/>
  <c r="N2307" i="11"/>
  <c r="O2307" i="11"/>
  <c r="P2307" i="11"/>
  <c r="D2308" i="11"/>
  <c r="E2308" i="11"/>
  <c r="F2308" i="11"/>
  <c r="H2308" i="11"/>
  <c r="K2308" i="11"/>
  <c r="L2308" i="11"/>
  <c r="M2308" i="11"/>
  <c r="N2308" i="11"/>
  <c r="O2308" i="11"/>
  <c r="P2308" i="11"/>
  <c r="D2309" i="11"/>
  <c r="E2309" i="11"/>
  <c r="F2309" i="11"/>
  <c r="H2309" i="11"/>
  <c r="K2309" i="11"/>
  <c r="L2309" i="11"/>
  <c r="M2309" i="11"/>
  <c r="N2309" i="11"/>
  <c r="O2309" i="11"/>
  <c r="P2309" i="11"/>
  <c r="D2310" i="11"/>
  <c r="E2310" i="11"/>
  <c r="F2310" i="11"/>
  <c r="H2310" i="11"/>
  <c r="K2310" i="11"/>
  <c r="L2310" i="11"/>
  <c r="M2310" i="11"/>
  <c r="N2310" i="11"/>
  <c r="O2310" i="11"/>
  <c r="P2310" i="11"/>
  <c r="D2311" i="11"/>
  <c r="E2311" i="11"/>
  <c r="F2311" i="11"/>
  <c r="H2311" i="11"/>
  <c r="K2311" i="11"/>
  <c r="L2311" i="11"/>
  <c r="M2311" i="11"/>
  <c r="N2311" i="11"/>
  <c r="O2311" i="11"/>
  <c r="P2311" i="11"/>
  <c r="D2312" i="11"/>
  <c r="E2312" i="11"/>
  <c r="F2312" i="11"/>
  <c r="H2312" i="11"/>
  <c r="K2312" i="11"/>
  <c r="L2312" i="11"/>
  <c r="M2312" i="11"/>
  <c r="N2312" i="11"/>
  <c r="O2312" i="11"/>
  <c r="P2312" i="11"/>
  <c r="D2313" i="11"/>
  <c r="E2313" i="11"/>
  <c r="F2313" i="11"/>
  <c r="H2313" i="11"/>
  <c r="K2313" i="11"/>
  <c r="L2313" i="11"/>
  <c r="M2313" i="11"/>
  <c r="N2313" i="11"/>
  <c r="O2313" i="11"/>
  <c r="P2313" i="11"/>
  <c r="D2314" i="11"/>
  <c r="E2314" i="11"/>
  <c r="F2314" i="11"/>
  <c r="H2314" i="11"/>
  <c r="K2314" i="11"/>
  <c r="L2314" i="11"/>
  <c r="M2314" i="11"/>
  <c r="N2314" i="11"/>
  <c r="O2314" i="11"/>
  <c r="P2314" i="11"/>
  <c r="D2315" i="11"/>
  <c r="E2315" i="11"/>
  <c r="F2315" i="11"/>
  <c r="H2315" i="11"/>
  <c r="K2315" i="11"/>
  <c r="L2315" i="11"/>
  <c r="M2315" i="11"/>
  <c r="N2315" i="11"/>
  <c r="O2315" i="11"/>
  <c r="P2315" i="11"/>
  <c r="D2316" i="11"/>
  <c r="E2316" i="11"/>
  <c r="F2316" i="11"/>
  <c r="H2316" i="11"/>
  <c r="K2316" i="11"/>
  <c r="L2316" i="11"/>
  <c r="M2316" i="11"/>
  <c r="N2316" i="11"/>
  <c r="O2316" i="11"/>
  <c r="P2316" i="11"/>
  <c r="D2317" i="11"/>
  <c r="E2317" i="11"/>
  <c r="F2317" i="11"/>
  <c r="H2317" i="11"/>
  <c r="K2317" i="11"/>
  <c r="L2317" i="11"/>
  <c r="M2317" i="11"/>
  <c r="N2317" i="11"/>
  <c r="O2317" i="11"/>
  <c r="P2317" i="11"/>
  <c r="D2318" i="11"/>
  <c r="E2318" i="11"/>
  <c r="F2318" i="11"/>
  <c r="H2318" i="11"/>
  <c r="K2318" i="11"/>
  <c r="L2318" i="11"/>
  <c r="M2318" i="11"/>
  <c r="N2318" i="11"/>
  <c r="O2318" i="11"/>
  <c r="P2318" i="11"/>
  <c r="D2319" i="11"/>
  <c r="E2319" i="11"/>
  <c r="F2319" i="11"/>
  <c r="H2319" i="11"/>
  <c r="K2319" i="11"/>
  <c r="L2319" i="11"/>
  <c r="M2319" i="11"/>
  <c r="N2319" i="11"/>
  <c r="O2319" i="11"/>
  <c r="P2319" i="11"/>
  <c r="D2320" i="11"/>
  <c r="E2320" i="11"/>
  <c r="F2320" i="11"/>
  <c r="H2320" i="11"/>
  <c r="K2320" i="11"/>
  <c r="L2320" i="11"/>
  <c r="M2320" i="11"/>
  <c r="N2320" i="11"/>
  <c r="O2320" i="11"/>
  <c r="P2320" i="11"/>
  <c r="D2321" i="11"/>
  <c r="E2321" i="11"/>
  <c r="F2321" i="11"/>
  <c r="H2321" i="11"/>
  <c r="K2321" i="11"/>
  <c r="L2321" i="11"/>
  <c r="M2321" i="11"/>
  <c r="N2321" i="11"/>
  <c r="O2321" i="11"/>
  <c r="P2321" i="11"/>
  <c r="D2322" i="11"/>
  <c r="E2322" i="11"/>
  <c r="F2322" i="11"/>
  <c r="H2322" i="11"/>
  <c r="K2322" i="11"/>
  <c r="L2322" i="11"/>
  <c r="M2322" i="11"/>
  <c r="N2322" i="11"/>
  <c r="O2322" i="11"/>
  <c r="P2322" i="11"/>
  <c r="D2323" i="11"/>
  <c r="E2323" i="11"/>
  <c r="F2323" i="11"/>
  <c r="H2323" i="11"/>
  <c r="K2323" i="11"/>
  <c r="L2323" i="11"/>
  <c r="M2323" i="11"/>
  <c r="N2323" i="11"/>
  <c r="O2323" i="11"/>
  <c r="P2323" i="11"/>
  <c r="D2324" i="11"/>
  <c r="E2324" i="11"/>
  <c r="F2324" i="11"/>
  <c r="H2324" i="11"/>
  <c r="K2324" i="11"/>
  <c r="L2324" i="11"/>
  <c r="M2324" i="11"/>
  <c r="N2324" i="11"/>
  <c r="O2324" i="11"/>
  <c r="P2324" i="11"/>
  <c r="D2325" i="11"/>
  <c r="E2325" i="11"/>
  <c r="F2325" i="11"/>
  <c r="H2325" i="11"/>
  <c r="K2325" i="11"/>
  <c r="L2325" i="11"/>
  <c r="M2325" i="11"/>
  <c r="N2325" i="11"/>
  <c r="O2325" i="11"/>
  <c r="P2325" i="11"/>
  <c r="D2326" i="11"/>
  <c r="E2326" i="11"/>
  <c r="F2326" i="11"/>
  <c r="H2326" i="11"/>
  <c r="K2326" i="11"/>
  <c r="L2326" i="11"/>
  <c r="M2326" i="11"/>
  <c r="N2326" i="11"/>
  <c r="O2326" i="11"/>
  <c r="P2326" i="11"/>
  <c r="D2327" i="11"/>
  <c r="E2327" i="11"/>
  <c r="F2327" i="11"/>
  <c r="H2327" i="11"/>
  <c r="K2327" i="11"/>
  <c r="L2327" i="11"/>
  <c r="M2327" i="11"/>
  <c r="N2327" i="11"/>
  <c r="O2327" i="11"/>
  <c r="P2327" i="11"/>
  <c r="D2328" i="11"/>
  <c r="E2328" i="11"/>
  <c r="F2328" i="11"/>
  <c r="H2328" i="11"/>
  <c r="K2328" i="11"/>
  <c r="L2328" i="11"/>
  <c r="M2328" i="11"/>
  <c r="N2328" i="11"/>
  <c r="O2328" i="11"/>
  <c r="P2328" i="11"/>
  <c r="D2329" i="11"/>
  <c r="E2329" i="11"/>
  <c r="F2329" i="11"/>
  <c r="H2329" i="11"/>
  <c r="K2329" i="11"/>
  <c r="L2329" i="11"/>
  <c r="M2329" i="11"/>
  <c r="N2329" i="11"/>
  <c r="O2329" i="11"/>
  <c r="P2329" i="11"/>
  <c r="D2330" i="11"/>
  <c r="E2330" i="11"/>
  <c r="F2330" i="11"/>
  <c r="H2330" i="11"/>
  <c r="K2330" i="11"/>
  <c r="L2330" i="11"/>
  <c r="M2330" i="11"/>
  <c r="N2330" i="11"/>
  <c r="O2330" i="11"/>
  <c r="P2330" i="11"/>
  <c r="D2331" i="11"/>
  <c r="E2331" i="11"/>
  <c r="F2331" i="11"/>
  <c r="H2331" i="11"/>
  <c r="K2331" i="11"/>
  <c r="L2331" i="11"/>
  <c r="M2331" i="11"/>
  <c r="N2331" i="11"/>
  <c r="O2331" i="11"/>
  <c r="P2331" i="11"/>
  <c r="D2332" i="11"/>
  <c r="E2332" i="11"/>
  <c r="F2332" i="11"/>
  <c r="H2332" i="11"/>
  <c r="K2332" i="11"/>
  <c r="L2332" i="11"/>
  <c r="M2332" i="11"/>
  <c r="N2332" i="11"/>
  <c r="O2332" i="11"/>
  <c r="P2332" i="11"/>
  <c r="D2333" i="11"/>
  <c r="E2333" i="11"/>
  <c r="F2333" i="11"/>
  <c r="H2333" i="11"/>
  <c r="K2333" i="11"/>
  <c r="L2333" i="11"/>
  <c r="M2333" i="11"/>
  <c r="N2333" i="11"/>
  <c r="O2333" i="11"/>
  <c r="P2333" i="11"/>
  <c r="D2334" i="11"/>
  <c r="E2334" i="11"/>
  <c r="F2334" i="11"/>
  <c r="H2334" i="11"/>
  <c r="K2334" i="11"/>
  <c r="L2334" i="11"/>
  <c r="M2334" i="11"/>
  <c r="N2334" i="11"/>
  <c r="O2334" i="11"/>
  <c r="P2334" i="11"/>
  <c r="D2335" i="11"/>
  <c r="E2335" i="11"/>
  <c r="F2335" i="11"/>
  <c r="H2335" i="11"/>
  <c r="K2335" i="11"/>
  <c r="L2335" i="11"/>
  <c r="M2335" i="11"/>
  <c r="N2335" i="11"/>
  <c r="O2335" i="11"/>
  <c r="P2335" i="11"/>
  <c r="D2336" i="11"/>
  <c r="E2336" i="11"/>
  <c r="F2336" i="11"/>
  <c r="H2336" i="11"/>
  <c r="K2336" i="11"/>
  <c r="L2336" i="11"/>
  <c r="M2336" i="11"/>
  <c r="N2336" i="11"/>
  <c r="O2336" i="11"/>
  <c r="P2336" i="11"/>
  <c r="D2337" i="11"/>
  <c r="E2337" i="11"/>
  <c r="F2337" i="11"/>
  <c r="H2337" i="11"/>
  <c r="K2337" i="11"/>
  <c r="L2337" i="11"/>
  <c r="M2337" i="11"/>
  <c r="N2337" i="11"/>
  <c r="O2337" i="11"/>
  <c r="P2337" i="11"/>
  <c r="D2338" i="11"/>
  <c r="E2338" i="11"/>
  <c r="F2338" i="11"/>
  <c r="H2338" i="11"/>
  <c r="K2338" i="11"/>
  <c r="L2338" i="11"/>
  <c r="M2338" i="11"/>
  <c r="N2338" i="11"/>
  <c r="O2338" i="11"/>
  <c r="P2338" i="11"/>
  <c r="D2339" i="11"/>
  <c r="E2339" i="11"/>
  <c r="F2339" i="11"/>
  <c r="H2339" i="11"/>
  <c r="K2339" i="11"/>
  <c r="L2339" i="11"/>
  <c r="M2339" i="11"/>
  <c r="N2339" i="11"/>
  <c r="O2339" i="11"/>
  <c r="P2339" i="11"/>
  <c r="D2340" i="11"/>
  <c r="E2340" i="11"/>
  <c r="F2340" i="11"/>
  <c r="H2340" i="11"/>
  <c r="K2340" i="11"/>
  <c r="L2340" i="11"/>
  <c r="M2340" i="11"/>
  <c r="N2340" i="11"/>
  <c r="O2340" i="11"/>
  <c r="P2340" i="11"/>
  <c r="D2341" i="11"/>
  <c r="E2341" i="11"/>
  <c r="F2341" i="11"/>
  <c r="H2341" i="11"/>
  <c r="K2341" i="11"/>
  <c r="L2341" i="11"/>
  <c r="M2341" i="11"/>
  <c r="N2341" i="11"/>
  <c r="O2341" i="11"/>
  <c r="P2341" i="11"/>
  <c r="D2342" i="11"/>
  <c r="E2342" i="11"/>
  <c r="F2342" i="11"/>
  <c r="H2342" i="11"/>
  <c r="K2342" i="11"/>
  <c r="L2342" i="11"/>
  <c r="M2342" i="11"/>
  <c r="N2342" i="11"/>
  <c r="O2342" i="11"/>
  <c r="P2342" i="11"/>
  <c r="D2343" i="11"/>
  <c r="E2343" i="11"/>
  <c r="F2343" i="11"/>
  <c r="H2343" i="11"/>
  <c r="K2343" i="11"/>
  <c r="L2343" i="11"/>
  <c r="M2343" i="11"/>
  <c r="N2343" i="11"/>
  <c r="O2343" i="11"/>
  <c r="P2343" i="11"/>
  <c r="D2344" i="11"/>
  <c r="E2344" i="11"/>
  <c r="F2344" i="11"/>
  <c r="H2344" i="11"/>
  <c r="K2344" i="11"/>
  <c r="L2344" i="11"/>
  <c r="M2344" i="11"/>
  <c r="N2344" i="11"/>
  <c r="O2344" i="11"/>
  <c r="P2344" i="11"/>
  <c r="D2345" i="11"/>
  <c r="E2345" i="11"/>
  <c r="F2345" i="11"/>
  <c r="H2345" i="11"/>
  <c r="K2345" i="11"/>
  <c r="L2345" i="11"/>
  <c r="M2345" i="11"/>
  <c r="N2345" i="11"/>
  <c r="O2345" i="11"/>
  <c r="P2345" i="11"/>
  <c r="D2346" i="11"/>
  <c r="E2346" i="11"/>
  <c r="F2346" i="11"/>
  <c r="H2346" i="11"/>
  <c r="K2346" i="11"/>
  <c r="L2346" i="11"/>
  <c r="M2346" i="11"/>
  <c r="N2346" i="11"/>
  <c r="O2346" i="11"/>
  <c r="P2346" i="11"/>
  <c r="D2347" i="11"/>
  <c r="E2347" i="11"/>
  <c r="F2347" i="11"/>
  <c r="H2347" i="11"/>
  <c r="K2347" i="11"/>
  <c r="L2347" i="11"/>
  <c r="M2347" i="11"/>
  <c r="N2347" i="11"/>
  <c r="O2347" i="11"/>
  <c r="P2347" i="11"/>
  <c r="D2348" i="11"/>
  <c r="E2348" i="11"/>
  <c r="F2348" i="11"/>
  <c r="H2348" i="11"/>
  <c r="K2348" i="11"/>
  <c r="L2348" i="11"/>
  <c r="M2348" i="11"/>
  <c r="N2348" i="11"/>
  <c r="O2348" i="11"/>
  <c r="P2348" i="11"/>
  <c r="D2349" i="11"/>
  <c r="E2349" i="11"/>
  <c r="F2349" i="11"/>
  <c r="H2349" i="11"/>
  <c r="K2349" i="11"/>
  <c r="L2349" i="11"/>
  <c r="M2349" i="11"/>
  <c r="N2349" i="11"/>
  <c r="O2349" i="11"/>
  <c r="P2349" i="11"/>
  <c r="D2350" i="11"/>
  <c r="E2350" i="11"/>
  <c r="F2350" i="11"/>
  <c r="H2350" i="11"/>
  <c r="K2350" i="11"/>
  <c r="L2350" i="11"/>
  <c r="M2350" i="11"/>
  <c r="N2350" i="11"/>
  <c r="O2350" i="11"/>
  <c r="P2350" i="11"/>
  <c r="D2351" i="11"/>
  <c r="E2351" i="11"/>
  <c r="F2351" i="11"/>
  <c r="H2351" i="11"/>
  <c r="K2351" i="11"/>
  <c r="L2351" i="11"/>
  <c r="M2351" i="11"/>
  <c r="N2351" i="11"/>
  <c r="O2351" i="11"/>
  <c r="P2351" i="11"/>
  <c r="D2352" i="11"/>
  <c r="E2352" i="11"/>
  <c r="F2352" i="11"/>
  <c r="H2352" i="11"/>
  <c r="K2352" i="11"/>
  <c r="L2352" i="11"/>
  <c r="M2352" i="11"/>
  <c r="N2352" i="11"/>
  <c r="O2352" i="11"/>
  <c r="P2352" i="11"/>
  <c r="D2353" i="11"/>
  <c r="E2353" i="11"/>
  <c r="F2353" i="11"/>
  <c r="H2353" i="11"/>
  <c r="K2353" i="11"/>
  <c r="L2353" i="11"/>
  <c r="M2353" i="11"/>
  <c r="N2353" i="11"/>
  <c r="O2353" i="11"/>
  <c r="P2353" i="11"/>
  <c r="D2354" i="11"/>
  <c r="E2354" i="11"/>
  <c r="F2354" i="11"/>
  <c r="H2354" i="11"/>
  <c r="K2354" i="11"/>
  <c r="L2354" i="11"/>
  <c r="M2354" i="11"/>
  <c r="N2354" i="11"/>
  <c r="O2354" i="11"/>
  <c r="P2354" i="11"/>
  <c r="D2355" i="11"/>
  <c r="E2355" i="11"/>
  <c r="F2355" i="11"/>
  <c r="H2355" i="11"/>
  <c r="K2355" i="11"/>
  <c r="L2355" i="11"/>
  <c r="M2355" i="11"/>
  <c r="N2355" i="11"/>
  <c r="O2355" i="11"/>
  <c r="P2355" i="11"/>
  <c r="D2356" i="11"/>
  <c r="E2356" i="11"/>
  <c r="F2356" i="11"/>
  <c r="H2356" i="11"/>
  <c r="K2356" i="11"/>
  <c r="L2356" i="11"/>
  <c r="M2356" i="11"/>
  <c r="N2356" i="11"/>
  <c r="O2356" i="11"/>
  <c r="P2356" i="11"/>
  <c r="D2357" i="11"/>
  <c r="E2357" i="11"/>
  <c r="F2357" i="11"/>
  <c r="H2357" i="11"/>
  <c r="K2357" i="11"/>
  <c r="L2357" i="11"/>
  <c r="M2357" i="11"/>
  <c r="N2357" i="11"/>
  <c r="O2357" i="11"/>
  <c r="P2357" i="11"/>
  <c r="D2358" i="11"/>
  <c r="E2358" i="11"/>
  <c r="F2358" i="11"/>
  <c r="H2358" i="11"/>
  <c r="K2358" i="11"/>
  <c r="L2358" i="11"/>
  <c r="M2358" i="11"/>
  <c r="N2358" i="11"/>
  <c r="O2358" i="11"/>
  <c r="P2358" i="11"/>
  <c r="D2359" i="11"/>
  <c r="E2359" i="11"/>
  <c r="F2359" i="11"/>
  <c r="H2359" i="11"/>
  <c r="K2359" i="11"/>
  <c r="L2359" i="11"/>
  <c r="M2359" i="11"/>
  <c r="N2359" i="11"/>
  <c r="O2359" i="11"/>
  <c r="P2359" i="11"/>
  <c r="D2360" i="11"/>
  <c r="E2360" i="11"/>
  <c r="F2360" i="11"/>
  <c r="H2360" i="11"/>
  <c r="K2360" i="11"/>
  <c r="L2360" i="11"/>
  <c r="M2360" i="11"/>
  <c r="N2360" i="11"/>
  <c r="O2360" i="11"/>
  <c r="P2360" i="11"/>
  <c r="D2361" i="11"/>
  <c r="E2361" i="11"/>
  <c r="F2361" i="11"/>
  <c r="H2361" i="11"/>
  <c r="K2361" i="11"/>
  <c r="L2361" i="11"/>
  <c r="M2361" i="11"/>
  <c r="N2361" i="11"/>
  <c r="O2361" i="11"/>
  <c r="P2361" i="11"/>
  <c r="D2362" i="11"/>
  <c r="E2362" i="11"/>
  <c r="F2362" i="11"/>
  <c r="H2362" i="11"/>
  <c r="K2362" i="11"/>
  <c r="L2362" i="11"/>
  <c r="M2362" i="11"/>
  <c r="N2362" i="11"/>
  <c r="O2362" i="11"/>
  <c r="P2362" i="11"/>
  <c r="D2363" i="11"/>
  <c r="E2363" i="11"/>
  <c r="F2363" i="11"/>
  <c r="H2363" i="11"/>
  <c r="K2363" i="11"/>
  <c r="L2363" i="11"/>
  <c r="M2363" i="11"/>
  <c r="N2363" i="11"/>
  <c r="O2363" i="11"/>
  <c r="P2363" i="11"/>
  <c r="D2364" i="11"/>
  <c r="E2364" i="11"/>
  <c r="F2364" i="11"/>
  <c r="H2364" i="11"/>
  <c r="K2364" i="11"/>
  <c r="L2364" i="11"/>
  <c r="M2364" i="11"/>
  <c r="N2364" i="11"/>
  <c r="O2364" i="11"/>
  <c r="P2364" i="11"/>
  <c r="D2365" i="11"/>
  <c r="E2365" i="11"/>
  <c r="F2365" i="11"/>
  <c r="H2365" i="11"/>
  <c r="K2365" i="11"/>
  <c r="L2365" i="11"/>
  <c r="M2365" i="11"/>
  <c r="N2365" i="11"/>
  <c r="O2365" i="11"/>
  <c r="P2365" i="11"/>
  <c r="D2366" i="11"/>
  <c r="E2366" i="11"/>
  <c r="F2366" i="11"/>
  <c r="H2366" i="11"/>
  <c r="K2366" i="11"/>
  <c r="L2366" i="11"/>
  <c r="M2366" i="11"/>
  <c r="N2366" i="11"/>
  <c r="O2366" i="11"/>
  <c r="P2366" i="11"/>
  <c r="D2367" i="11"/>
  <c r="E2367" i="11"/>
  <c r="F2367" i="11"/>
  <c r="H2367" i="11"/>
  <c r="K2367" i="11"/>
  <c r="L2367" i="11"/>
  <c r="M2367" i="11"/>
  <c r="N2367" i="11"/>
  <c r="O2367" i="11"/>
  <c r="P2367" i="11"/>
  <c r="D2368" i="11"/>
  <c r="E2368" i="11"/>
  <c r="F2368" i="11"/>
  <c r="H2368" i="11"/>
  <c r="K2368" i="11"/>
  <c r="L2368" i="11"/>
  <c r="M2368" i="11"/>
  <c r="N2368" i="11"/>
  <c r="O2368" i="11"/>
  <c r="P2368" i="11"/>
  <c r="D2369" i="11"/>
  <c r="E2369" i="11"/>
  <c r="F2369" i="11"/>
  <c r="H2369" i="11"/>
  <c r="K2369" i="11"/>
  <c r="L2369" i="11"/>
  <c r="M2369" i="11"/>
  <c r="N2369" i="11"/>
  <c r="O2369" i="11"/>
  <c r="P2369" i="11"/>
  <c r="D2370" i="11"/>
  <c r="E2370" i="11"/>
  <c r="F2370" i="11"/>
  <c r="H2370" i="11"/>
  <c r="K2370" i="11"/>
  <c r="L2370" i="11"/>
  <c r="M2370" i="11"/>
  <c r="N2370" i="11"/>
  <c r="O2370" i="11"/>
  <c r="P2370" i="11"/>
  <c r="D2371" i="11"/>
  <c r="E2371" i="11"/>
  <c r="F2371" i="11"/>
  <c r="H2371" i="11"/>
  <c r="K2371" i="11"/>
  <c r="L2371" i="11"/>
  <c r="M2371" i="11"/>
  <c r="N2371" i="11"/>
  <c r="O2371" i="11"/>
  <c r="P2371" i="11"/>
  <c r="D2372" i="11"/>
  <c r="E2372" i="11"/>
  <c r="F2372" i="11"/>
  <c r="H2372" i="11"/>
  <c r="K2372" i="11"/>
  <c r="L2372" i="11"/>
  <c r="M2372" i="11"/>
  <c r="N2372" i="11"/>
  <c r="O2372" i="11"/>
  <c r="P2372" i="11"/>
  <c r="D2373" i="11"/>
  <c r="E2373" i="11"/>
  <c r="F2373" i="11"/>
  <c r="H2373" i="11"/>
  <c r="K2373" i="11"/>
  <c r="L2373" i="11"/>
  <c r="M2373" i="11"/>
  <c r="N2373" i="11"/>
  <c r="O2373" i="11"/>
  <c r="P2373" i="11"/>
  <c r="D2374" i="11"/>
  <c r="E2374" i="11"/>
  <c r="F2374" i="11"/>
  <c r="H2374" i="11"/>
  <c r="K2374" i="11"/>
  <c r="L2374" i="11"/>
  <c r="M2374" i="11"/>
  <c r="N2374" i="11"/>
  <c r="O2374" i="11"/>
  <c r="P2374" i="11"/>
  <c r="D2375" i="11"/>
  <c r="E2375" i="11"/>
  <c r="F2375" i="11"/>
  <c r="H2375" i="11"/>
  <c r="K2375" i="11"/>
  <c r="L2375" i="11"/>
  <c r="M2375" i="11"/>
  <c r="N2375" i="11"/>
  <c r="O2375" i="11"/>
  <c r="P2375" i="11"/>
  <c r="D2376" i="11"/>
  <c r="E2376" i="11"/>
  <c r="F2376" i="11"/>
  <c r="H2376" i="11"/>
  <c r="K2376" i="11"/>
  <c r="L2376" i="11"/>
  <c r="M2376" i="11"/>
  <c r="N2376" i="11"/>
  <c r="O2376" i="11"/>
  <c r="P2376" i="11"/>
  <c r="D2377" i="11"/>
  <c r="E2377" i="11"/>
  <c r="F2377" i="11"/>
  <c r="H2377" i="11"/>
  <c r="K2377" i="11"/>
  <c r="L2377" i="11"/>
  <c r="M2377" i="11"/>
  <c r="N2377" i="11"/>
  <c r="O2377" i="11"/>
  <c r="P2377" i="11"/>
  <c r="D2378" i="11"/>
  <c r="E2378" i="11"/>
  <c r="F2378" i="11"/>
  <c r="H2378" i="11"/>
  <c r="K2378" i="11"/>
  <c r="L2378" i="11"/>
  <c r="M2378" i="11"/>
  <c r="N2378" i="11"/>
  <c r="O2378" i="11"/>
  <c r="P2378" i="11"/>
  <c r="D2379" i="11"/>
  <c r="E2379" i="11"/>
  <c r="F2379" i="11"/>
  <c r="H2379" i="11"/>
  <c r="K2379" i="11"/>
  <c r="L2379" i="11"/>
  <c r="M2379" i="11"/>
  <c r="N2379" i="11"/>
  <c r="O2379" i="11"/>
  <c r="P2379" i="11"/>
  <c r="D2380" i="11"/>
  <c r="E2380" i="11"/>
  <c r="F2380" i="11"/>
  <c r="H2380" i="11"/>
  <c r="K2380" i="11"/>
  <c r="L2380" i="11"/>
  <c r="M2380" i="11"/>
  <c r="N2380" i="11"/>
  <c r="O2380" i="11"/>
  <c r="P2380" i="11"/>
  <c r="D2381" i="11"/>
  <c r="E2381" i="11"/>
  <c r="F2381" i="11"/>
  <c r="H2381" i="11"/>
  <c r="K2381" i="11"/>
  <c r="L2381" i="11"/>
  <c r="M2381" i="11"/>
  <c r="N2381" i="11"/>
  <c r="O2381" i="11"/>
  <c r="P2381" i="11"/>
  <c r="D2382" i="11"/>
  <c r="E2382" i="11"/>
  <c r="F2382" i="11"/>
  <c r="H2382" i="11"/>
  <c r="K2382" i="11"/>
  <c r="L2382" i="11"/>
  <c r="M2382" i="11"/>
  <c r="N2382" i="11"/>
  <c r="O2382" i="11"/>
  <c r="P2382" i="11"/>
  <c r="D2383" i="11"/>
  <c r="E2383" i="11"/>
  <c r="F2383" i="11"/>
  <c r="H2383" i="11"/>
  <c r="K2383" i="11"/>
  <c r="L2383" i="11"/>
  <c r="M2383" i="11"/>
  <c r="N2383" i="11"/>
  <c r="O2383" i="11"/>
  <c r="P2383" i="11"/>
  <c r="D2384" i="11"/>
  <c r="E2384" i="11"/>
  <c r="F2384" i="11"/>
  <c r="H2384" i="11"/>
  <c r="K2384" i="11"/>
  <c r="L2384" i="11"/>
  <c r="M2384" i="11"/>
  <c r="N2384" i="11"/>
  <c r="O2384" i="11"/>
  <c r="P2384" i="11"/>
  <c r="D2385" i="11"/>
  <c r="E2385" i="11"/>
  <c r="F2385" i="11"/>
  <c r="H2385" i="11"/>
  <c r="K2385" i="11"/>
  <c r="L2385" i="11"/>
  <c r="M2385" i="11"/>
  <c r="N2385" i="11"/>
  <c r="O2385" i="11"/>
  <c r="P2385" i="11"/>
  <c r="D2386" i="11"/>
  <c r="E2386" i="11"/>
  <c r="F2386" i="11"/>
  <c r="H2386" i="11"/>
  <c r="K2386" i="11"/>
  <c r="L2386" i="11"/>
  <c r="M2386" i="11"/>
  <c r="N2386" i="11"/>
  <c r="O2386" i="11"/>
  <c r="P2386" i="11"/>
  <c r="D2387" i="11"/>
  <c r="E2387" i="11"/>
  <c r="F2387" i="11"/>
  <c r="H2387" i="11"/>
  <c r="K2387" i="11"/>
  <c r="L2387" i="11"/>
  <c r="M2387" i="11"/>
  <c r="N2387" i="11"/>
  <c r="O2387" i="11"/>
  <c r="P2387" i="11"/>
  <c r="D2388" i="11"/>
  <c r="E2388" i="11"/>
  <c r="F2388" i="11"/>
  <c r="H2388" i="11"/>
  <c r="K2388" i="11"/>
  <c r="L2388" i="11"/>
  <c r="M2388" i="11"/>
  <c r="N2388" i="11"/>
  <c r="O2388" i="11"/>
  <c r="P2388" i="11"/>
  <c r="D2389" i="11"/>
  <c r="E2389" i="11"/>
  <c r="F2389" i="11"/>
  <c r="H2389" i="11"/>
  <c r="K2389" i="11"/>
  <c r="L2389" i="11"/>
  <c r="M2389" i="11"/>
  <c r="N2389" i="11"/>
  <c r="O2389" i="11"/>
  <c r="P2389" i="11"/>
  <c r="D2390" i="11"/>
  <c r="E2390" i="11"/>
  <c r="F2390" i="11"/>
  <c r="H2390" i="11"/>
  <c r="K2390" i="11"/>
  <c r="L2390" i="11"/>
  <c r="M2390" i="11"/>
  <c r="N2390" i="11"/>
  <c r="O2390" i="11"/>
  <c r="P2390" i="11"/>
  <c r="D2391" i="11"/>
  <c r="E2391" i="11"/>
  <c r="F2391" i="11"/>
  <c r="H2391" i="11"/>
  <c r="K2391" i="11"/>
  <c r="L2391" i="11"/>
  <c r="M2391" i="11"/>
  <c r="N2391" i="11"/>
  <c r="O2391" i="11"/>
  <c r="P2391" i="11"/>
  <c r="D2392" i="11"/>
  <c r="E2392" i="11"/>
  <c r="F2392" i="11"/>
  <c r="H2392" i="11"/>
  <c r="K2392" i="11"/>
  <c r="L2392" i="11"/>
  <c r="M2392" i="11"/>
  <c r="N2392" i="11"/>
  <c r="O2392" i="11"/>
  <c r="P2392" i="11"/>
  <c r="D2393" i="11"/>
  <c r="E2393" i="11"/>
  <c r="F2393" i="11"/>
  <c r="H2393" i="11"/>
  <c r="K2393" i="11"/>
  <c r="L2393" i="11"/>
  <c r="M2393" i="11"/>
  <c r="N2393" i="11"/>
  <c r="O2393" i="11"/>
  <c r="P2393" i="11"/>
  <c r="D2394" i="11"/>
  <c r="E2394" i="11"/>
  <c r="F2394" i="11"/>
  <c r="H2394" i="11"/>
  <c r="K2394" i="11"/>
  <c r="L2394" i="11"/>
  <c r="M2394" i="11"/>
  <c r="N2394" i="11"/>
  <c r="O2394" i="11"/>
  <c r="P2394" i="11"/>
  <c r="D2395" i="11"/>
  <c r="E2395" i="11"/>
  <c r="F2395" i="11"/>
  <c r="H2395" i="11"/>
  <c r="K2395" i="11"/>
  <c r="L2395" i="11"/>
  <c r="M2395" i="11"/>
  <c r="N2395" i="11"/>
  <c r="O2395" i="11"/>
  <c r="P2395" i="11"/>
  <c r="D2396" i="11"/>
  <c r="E2396" i="11"/>
  <c r="F2396" i="11"/>
  <c r="H2396" i="11"/>
  <c r="K2396" i="11"/>
  <c r="L2396" i="11"/>
  <c r="M2396" i="11"/>
  <c r="N2396" i="11"/>
  <c r="O2396" i="11"/>
  <c r="P2396" i="11"/>
  <c r="D2397" i="11"/>
  <c r="E2397" i="11"/>
  <c r="F2397" i="11"/>
  <c r="H2397" i="11"/>
  <c r="K2397" i="11"/>
  <c r="L2397" i="11"/>
  <c r="M2397" i="11"/>
  <c r="N2397" i="11"/>
  <c r="O2397" i="11"/>
  <c r="P2397" i="11"/>
  <c r="D2398" i="11"/>
  <c r="E2398" i="11"/>
  <c r="F2398" i="11"/>
  <c r="H2398" i="11"/>
  <c r="K2398" i="11"/>
  <c r="L2398" i="11"/>
  <c r="M2398" i="11"/>
  <c r="N2398" i="11"/>
  <c r="O2398" i="11"/>
  <c r="P2398" i="11"/>
  <c r="D2399" i="11"/>
  <c r="E2399" i="11"/>
  <c r="F2399" i="11"/>
  <c r="H2399" i="11"/>
  <c r="K2399" i="11"/>
  <c r="L2399" i="11"/>
  <c r="M2399" i="11"/>
  <c r="N2399" i="11"/>
  <c r="O2399" i="11"/>
  <c r="P2399" i="11"/>
  <c r="D2400" i="11"/>
  <c r="E2400" i="11"/>
  <c r="F2400" i="11"/>
  <c r="H2400" i="11"/>
  <c r="K2400" i="11"/>
  <c r="L2400" i="11"/>
  <c r="M2400" i="11"/>
  <c r="N2400" i="11"/>
  <c r="O2400" i="11"/>
  <c r="P2400" i="11"/>
  <c r="D2401" i="11"/>
  <c r="E2401" i="11"/>
  <c r="F2401" i="11"/>
  <c r="H2401" i="11"/>
  <c r="K2401" i="11"/>
  <c r="L2401" i="11"/>
  <c r="M2401" i="11"/>
  <c r="N2401" i="11"/>
  <c r="O2401" i="11"/>
  <c r="P2401" i="11"/>
  <c r="D2402" i="11"/>
  <c r="E2402" i="11"/>
  <c r="F2402" i="11"/>
  <c r="H2402" i="11"/>
  <c r="K2402" i="11"/>
  <c r="L2402" i="11"/>
  <c r="M2402" i="11"/>
  <c r="N2402" i="11"/>
  <c r="O2402" i="11"/>
  <c r="P2402" i="11"/>
  <c r="D2403" i="11"/>
  <c r="E2403" i="11"/>
  <c r="F2403" i="11"/>
  <c r="H2403" i="11"/>
  <c r="K2403" i="11"/>
  <c r="L2403" i="11"/>
  <c r="M2403" i="11"/>
  <c r="N2403" i="11"/>
  <c r="O2403" i="11"/>
  <c r="P2403" i="11"/>
  <c r="D2404" i="11"/>
  <c r="E2404" i="11"/>
  <c r="F2404" i="11"/>
  <c r="H2404" i="11"/>
  <c r="K2404" i="11"/>
  <c r="L2404" i="11"/>
  <c r="M2404" i="11"/>
  <c r="N2404" i="11"/>
  <c r="O2404" i="11"/>
  <c r="P2404" i="11"/>
  <c r="D2405" i="11"/>
  <c r="E2405" i="11"/>
  <c r="F2405" i="11"/>
  <c r="H2405" i="11"/>
  <c r="K2405" i="11"/>
  <c r="L2405" i="11"/>
  <c r="M2405" i="11"/>
  <c r="N2405" i="11"/>
  <c r="O2405" i="11"/>
  <c r="P2405" i="11"/>
  <c r="D2406" i="11"/>
  <c r="E2406" i="11"/>
  <c r="F2406" i="11"/>
  <c r="H2406" i="11"/>
  <c r="K2406" i="11"/>
  <c r="L2406" i="11"/>
  <c r="M2406" i="11"/>
  <c r="N2406" i="11"/>
  <c r="O2406" i="11"/>
  <c r="P2406" i="11"/>
  <c r="D2407" i="11"/>
  <c r="E2407" i="11"/>
  <c r="F2407" i="11"/>
  <c r="H2407" i="11"/>
  <c r="K2407" i="11"/>
  <c r="L2407" i="11"/>
  <c r="M2407" i="11"/>
  <c r="N2407" i="11"/>
  <c r="O2407" i="11"/>
  <c r="P2407" i="11"/>
  <c r="D2408" i="11"/>
  <c r="E2408" i="11"/>
  <c r="F2408" i="11"/>
  <c r="H2408" i="11"/>
  <c r="K2408" i="11"/>
  <c r="L2408" i="11"/>
  <c r="M2408" i="11"/>
  <c r="N2408" i="11"/>
  <c r="O2408" i="11"/>
  <c r="P2408" i="11"/>
  <c r="D2409" i="11"/>
  <c r="E2409" i="11"/>
  <c r="F2409" i="11"/>
  <c r="H2409" i="11"/>
  <c r="K2409" i="11"/>
  <c r="L2409" i="11"/>
  <c r="M2409" i="11"/>
  <c r="N2409" i="11"/>
  <c r="O2409" i="11"/>
  <c r="P2409" i="11"/>
  <c r="D2410" i="11"/>
  <c r="E2410" i="11"/>
  <c r="F2410" i="11"/>
  <c r="H2410" i="11"/>
  <c r="K2410" i="11"/>
  <c r="L2410" i="11"/>
  <c r="M2410" i="11"/>
  <c r="N2410" i="11"/>
  <c r="O2410" i="11"/>
  <c r="P2410" i="11"/>
  <c r="D2411" i="11"/>
  <c r="E2411" i="11"/>
  <c r="F2411" i="11"/>
  <c r="H2411" i="11"/>
  <c r="K2411" i="11"/>
  <c r="L2411" i="11"/>
  <c r="M2411" i="11"/>
  <c r="N2411" i="11"/>
  <c r="O2411" i="11"/>
  <c r="P2411" i="11"/>
  <c r="D2412" i="11"/>
  <c r="E2412" i="11"/>
  <c r="F2412" i="11"/>
  <c r="H2412" i="11"/>
  <c r="K2412" i="11"/>
  <c r="L2412" i="11"/>
  <c r="M2412" i="11"/>
  <c r="N2412" i="11"/>
  <c r="O2412" i="11"/>
  <c r="P2412" i="11"/>
  <c r="D2413" i="11"/>
  <c r="E2413" i="11"/>
  <c r="F2413" i="11"/>
  <c r="H2413" i="11"/>
  <c r="K2413" i="11"/>
  <c r="L2413" i="11"/>
  <c r="M2413" i="11"/>
  <c r="N2413" i="11"/>
  <c r="O2413" i="11"/>
  <c r="P2413" i="11"/>
  <c r="D2414" i="11"/>
  <c r="E2414" i="11"/>
  <c r="F2414" i="11"/>
  <c r="H2414" i="11"/>
  <c r="K2414" i="11"/>
  <c r="L2414" i="11"/>
  <c r="M2414" i="11"/>
  <c r="N2414" i="11"/>
  <c r="O2414" i="11"/>
  <c r="P2414" i="11"/>
  <c r="D2415" i="11"/>
  <c r="E2415" i="11"/>
  <c r="F2415" i="11"/>
  <c r="H2415" i="11"/>
  <c r="K2415" i="11"/>
  <c r="L2415" i="11"/>
  <c r="M2415" i="11"/>
  <c r="N2415" i="11"/>
  <c r="O2415" i="11"/>
  <c r="P2415" i="11"/>
  <c r="D2416" i="11"/>
  <c r="E2416" i="11"/>
  <c r="F2416" i="11"/>
  <c r="H2416" i="11"/>
  <c r="K2416" i="11"/>
  <c r="L2416" i="11"/>
  <c r="M2416" i="11"/>
  <c r="N2416" i="11"/>
  <c r="O2416" i="11"/>
  <c r="P2416" i="11"/>
  <c r="D2417" i="11"/>
  <c r="E2417" i="11"/>
  <c r="F2417" i="11"/>
  <c r="H2417" i="11"/>
  <c r="K2417" i="11"/>
  <c r="L2417" i="11"/>
  <c r="M2417" i="11"/>
  <c r="N2417" i="11"/>
  <c r="O2417" i="11"/>
  <c r="P2417" i="11"/>
  <c r="D2418" i="11"/>
  <c r="E2418" i="11"/>
  <c r="F2418" i="11"/>
  <c r="H2418" i="11"/>
  <c r="K2418" i="11"/>
  <c r="L2418" i="11"/>
  <c r="M2418" i="11"/>
  <c r="N2418" i="11"/>
  <c r="O2418" i="11"/>
  <c r="P2418" i="11"/>
  <c r="D2419" i="11"/>
  <c r="E2419" i="11"/>
  <c r="F2419" i="11"/>
  <c r="H2419" i="11"/>
  <c r="K2419" i="11"/>
  <c r="L2419" i="11"/>
  <c r="M2419" i="11"/>
  <c r="N2419" i="11"/>
  <c r="O2419" i="11"/>
  <c r="P2419" i="11"/>
  <c r="D2420" i="11"/>
  <c r="E2420" i="11"/>
  <c r="F2420" i="11"/>
  <c r="H2420" i="11"/>
  <c r="K2420" i="11"/>
  <c r="L2420" i="11"/>
  <c r="M2420" i="11"/>
  <c r="N2420" i="11"/>
  <c r="O2420" i="11"/>
  <c r="P2420" i="11"/>
  <c r="D2421" i="11"/>
  <c r="E2421" i="11"/>
  <c r="F2421" i="11"/>
  <c r="H2421" i="11"/>
  <c r="K2421" i="11"/>
  <c r="L2421" i="11"/>
  <c r="M2421" i="11"/>
  <c r="N2421" i="11"/>
  <c r="O2421" i="11"/>
  <c r="P2421" i="11"/>
  <c r="D2422" i="11"/>
  <c r="E2422" i="11"/>
  <c r="F2422" i="11"/>
  <c r="H2422" i="11"/>
  <c r="K2422" i="11"/>
  <c r="L2422" i="11"/>
  <c r="M2422" i="11"/>
  <c r="N2422" i="11"/>
  <c r="O2422" i="11"/>
  <c r="P2422" i="11"/>
  <c r="D2423" i="11"/>
  <c r="E2423" i="11"/>
  <c r="F2423" i="11"/>
  <c r="H2423" i="11"/>
  <c r="K2423" i="11"/>
  <c r="L2423" i="11"/>
  <c r="M2423" i="11"/>
  <c r="N2423" i="11"/>
  <c r="O2423" i="11"/>
  <c r="P2423" i="11"/>
  <c r="D2424" i="11"/>
  <c r="E2424" i="11"/>
  <c r="F2424" i="11"/>
  <c r="H2424" i="11"/>
  <c r="K2424" i="11"/>
  <c r="L2424" i="11"/>
  <c r="M2424" i="11"/>
  <c r="N2424" i="11"/>
  <c r="O2424" i="11"/>
  <c r="P2424" i="11"/>
  <c r="D2425" i="11"/>
  <c r="E2425" i="11"/>
  <c r="F2425" i="11"/>
  <c r="H2425" i="11"/>
  <c r="K2425" i="11"/>
  <c r="L2425" i="11"/>
  <c r="M2425" i="11"/>
  <c r="N2425" i="11"/>
  <c r="O2425" i="11"/>
  <c r="P2425" i="11"/>
  <c r="D2426" i="11"/>
  <c r="E2426" i="11"/>
  <c r="F2426" i="11"/>
  <c r="H2426" i="11"/>
  <c r="K2426" i="11"/>
  <c r="L2426" i="11"/>
  <c r="M2426" i="11"/>
  <c r="N2426" i="11"/>
  <c r="O2426" i="11"/>
  <c r="P2426" i="11"/>
  <c r="D2427" i="11"/>
  <c r="E2427" i="11"/>
  <c r="F2427" i="11"/>
  <c r="H2427" i="11"/>
  <c r="K2427" i="11"/>
  <c r="L2427" i="11"/>
  <c r="M2427" i="11"/>
  <c r="N2427" i="11"/>
  <c r="O2427" i="11"/>
  <c r="P2427" i="11"/>
  <c r="D2428" i="11"/>
  <c r="E2428" i="11"/>
  <c r="F2428" i="11"/>
  <c r="H2428" i="11"/>
  <c r="K2428" i="11"/>
  <c r="L2428" i="11"/>
  <c r="M2428" i="11"/>
  <c r="N2428" i="11"/>
  <c r="O2428" i="11"/>
  <c r="P2428" i="11"/>
  <c r="D2429" i="11"/>
  <c r="E2429" i="11"/>
  <c r="F2429" i="11"/>
  <c r="H2429" i="11"/>
  <c r="K2429" i="11"/>
  <c r="L2429" i="11"/>
  <c r="M2429" i="11"/>
  <c r="N2429" i="11"/>
  <c r="O2429" i="11"/>
  <c r="P2429" i="11"/>
  <c r="D2430" i="11"/>
  <c r="E2430" i="11"/>
  <c r="F2430" i="11"/>
  <c r="H2430" i="11"/>
  <c r="K2430" i="11"/>
  <c r="L2430" i="11"/>
  <c r="M2430" i="11"/>
  <c r="N2430" i="11"/>
  <c r="O2430" i="11"/>
  <c r="P2430" i="11"/>
  <c r="D2431" i="11"/>
  <c r="E2431" i="11"/>
  <c r="F2431" i="11"/>
  <c r="H2431" i="11"/>
  <c r="K2431" i="11"/>
  <c r="L2431" i="11"/>
  <c r="M2431" i="11"/>
  <c r="N2431" i="11"/>
  <c r="O2431" i="11"/>
  <c r="P2431" i="11"/>
  <c r="D2432" i="11"/>
  <c r="E2432" i="11"/>
  <c r="F2432" i="11"/>
  <c r="H2432" i="11"/>
  <c r="K2432" i="11"/>
  <c r="L2432" i="11"/>
  <c r="M2432" i="11"/>
  <c r="N2432" i="11"/>
  <c r="O2432" i="11"/>
  <c r="P2432" i="11"/>
  <c r="D2433" i="11"/>
  <c r="E2433" i="11"/>
  <c r="F2433" i="11"/>
  <c r="H2433" i="11"/>
  <c r="K2433" i="11"/>
  <c r="L2433" i="11"/>
  <c r="M2433" i="11"/>
  <c r="N2433" i="11"/>
  <c r="O2433" i="11"/>
  <c r="P2433" i="11"/>
  <c r="D2434" i="11"/>
  <c r="E2434" i="11"/>
  <c r="F2434" i="11"/>
  <c r="H2434" i="11"/>
  <c r="K2434" i="11"/>
  <c r="L2434" i="11"/>
  <c r="M2434" i="11"/>
  <c r="N2434" i="11"/>
  <c r="O2434" i="11"/>
  <c r="P2434" i="11"/>
  <c r="D2435" i="11"/>
  <c r="E2435" i="11"/>
  <c r="F2435" i="11"/>
  <c r="H2435" i="11"/>
  <c r="K2435" i="11"/>
  <c r="L2435" i="11"/>
  <c r="M2435" i="11"/>
  <c r="N2435" i="11"/>
  <c r="O2435" i="11"/>
  <c r="P2435" i="11"/>
  <c r="D2436" i="11"/>
  <c r="E2436" i="11"/>
  <c r="F2436" i="11"/>
  <c r="H2436" i="11"/>
  <c r="K2436" i="11"/>
  <c r="L2436" i="11"/>
  <c r="M2436" i="11"/>
  <c r="N2436" i="11"/>
  <c r="O2436" i="11"/>
  <c r="P2436" i="11"/>
  <c r="D2437" i="11"/>
  <c r="E2437" i="11"/>
  <c r="F2437" i="11"/>
  <c r="H2437" i="11"/>
  <c r="K2437" i="11"/>
  <c r="L2437" i="11"/>
  <c r="M2437" i="11"/>
  <c r="N2437" i="11"/>
  <c r="O2437" i="11"/>
  <c r="P2437" i="11"/>
  <c r="D2438" i="11"/>
  <c r="E2438" i="11"/>
  <c r="F2438" i="11"/>
  <c r="H2438" i="11"/>
  <c r="K2438" i="11"/>
  <c r="L2438" i="11"/>
  <c r="M2438" i="11"/>
  <c r="N2438" i="11"/>
  <c r="O2438" i="11"/>
  <c r="P2438" i="11"/>
  <c r="D2439" i="11"/>
  <c r="E2439" i="11"/>
  <c r="F2439" i="11"/>
  <c r="H2439" i="11"/>
  <c r="K2439" i="11"/>
  <c r="L2439" i="11"/>
  <c r="M2439" i="11"/>
  <c r="N2439" i="11"/>
  <c r="O2439" i="11"/>
  <c r="P2439" i="11"/>
  <c r="D2440" i="11"/>
  <c r="E2440" i="11"/>
  <c r="F2440" i="11"/>
  <c r="H2440" i="11"/>
  <c r="K2440" i="11"/>
  <c r="L2440" i="11"/>
  <c r="M2440" i="11"/>
  <c r="N2440" i="11"/>
  <c r="O2440" i="11"/>
  <c r="P2440" i="11"/>
  <c r="D2441" i="11"/>
  <c r="E2441" i="11"/>
  <c r="F2441" i="11"/>
  <c r="H2441" i="11"/>
  <c r="K2441" i="11"/>
  <c r="L2441" i="11"/>
  <c r="M2441" i="11"/>
  <c r="N2441" i="11"/>
  <c r="O2441" i="11"/>
  <c r="P2441" i="11"/>
  <c r="D2442" i="11"/>
  <c r="E2442" i="11"/>
  <c r="F2442" i="11"/>
  <c r="H2442" i="11"/>
  <c r="K2442" i="11"/>
  <c r="L2442" i="11"/>
  <c r="M2442" i="11"/>
  <c r="N2442" i="11"/>
  <c r="O2442" i="11"/>
  <c r="P2442" i="11"/>
  <c r="D2443" i="11"/>
  <c r="E2443" i="11"/>
  <c r="F2443" i="11"/>
  <c r="H2443" i="11"/>
  <c r="K2443" i="11"/>
  <c r="L2443" i="11"/>
  <c r="M2443" i="11"/>
  <c r="N2443" i="11"/>
  <c r="O2443" i="11"/>
  <c r="P2443" i="11"/>
  <c r="D2444" i="11"/>
  <c r="E2444" i="11"/>
  <c r="F2444" i="11"/>
  <c r="H2444" i="11"/>
  <c r="K2444" i="11"/>
  <c r="L2444" i="11"/>
  <c r="M2444" i="11"/>
  <c r="N2444" i="11"/>
  <c r="O2444" i="11"/>
  <c r="P2444" i="11"/>
  <c r="D2445" i="11"/>
  <c r="E2445" i="11"/>
  <c r="F2445" i="11"/>
  <c r="H2445" i="11"/>
  <c r="K2445" i="11"/>
  <c r="L2445" i="11"/>
  <c r="M2445" i="11"/>
  <c r="N2445" i="11"/>
  <c r="O2445" i="11"/>
  <c r="P2445" i="11"/>
  <c r="D2446" i="11"/>
  <c r="E2446" i="11"/>
  <c r="F2446" i="11"/>
  <c r="H2446" i="11"/>
  <c r="K2446" i="11"/>
  <c r="L2446" i="11"/>
  <c r="M2446" i="11"/>
  <c r="N2446" i="11"/>
  <c r="O2446" i="11"/>
  <c r="P2446" i="11"/>
  <c r="D2447" i="11"/>
  <c r="E2447" i="11"/>
  <c r="F2447" i="11"/>
  <c r="H2447" i="11"/>
  <c r="K2447" i="11"/>
  <c r="L2447" i="11"/>
  <c r="M2447" i="11"/>
  <c r="N2447" i="11"/>
  <c r="O2447" i="11"/>
  <c r="P2447" i="11"/>
  <c r="D2448" i="11"/>
  <c r="E2448" i="11"/>
  <c r="F2448" i="11"/>
  <c r="H2448" i="11"/>
  <c r="K2448" i="11"/>
  <c r="L2448" i="11"/>
  <c r="M2448" i="11"/>
  <c r="N2448" i="11"/>
  <c r="O2448" i="11"/>
  <c r="P2448" i="11"/>
  <c r="D2449" i="11"/>
  <c r="E2449" i="11"/>
  <c r="F2449" i="11"/>
  <c r="H2449" i="11"/>
  <c r="K2449" i="11"/>
  <c r="L2449" i="11"/>
  <c r="M2449" i="11"/>
  <c r="N2449" i="11"/>
  <c r="O2449" i="11"/>
  <c r="P2449" i="11"/>
  <c r="D2450" i="11"/>
  <c r="E2450" i="11"/>
  <c r="F2450" i="11"/>
  <c r="H2450" i="11"/>
  <c r="K2450" i="11"/>
  <c r="L2450" i="11"/>
  <c r="M2450" i="11"/>
  <c r="N2450" i="11"/>
  <c r="O2450" i="11"/>
  <c r="P2450" i="11"/>
  <c r="D2451" i="11"/>
  <c r="E2451" i="11"/>
  <c r="F2451" i="11"/>
  <c r="H2451" i="11"/>
  <c r="K2451" i="11"/>
  <c r="L2451" i="11"/>
  <c r="M2451" i="11"/>
  <c r="N2451" i="11"/>
  <c r="O2451" i="11"/>
  <c r="P2451" i="11"/>
  <c r="D2452" i="11"/>
  <c r="E2452" i="11"/>
  <c r="F2452" i="11"/>
  <c r="H2452" i="11"/>
  <c r="K2452" i="11"/>
  <c r="L2452" i="11"/>
  <c r="M2452" i="11"/>
  <c r="N2452" i="11"/>
  <c r="O2452" i="11"/>
  <c r="P2452" i="11"/>
  <c r="D2453" i="11"/>
  <c r="E2453" i="11"/>
  <c r="F2453" i="11"/>
  <c r="H2453" i="11"/>
  <c r="K2453" i="11"/>
  <c r="L2453" i="11"/>
  <c r="M2453" i="11"/>
  <c r="N2453" i="11"/>
  <c r="O2453" i="11"/>
  <c r="P2453" i="11"/>
  <c r="D2454" i="11"/>
  <c r="E2454" i="11"/>
  <c r="F2454" i="11"/>
  <c r="H2454" i="11"/>
  <c r="K2454" i="11"/>
  <c r="L2454" i="11"/>
  <c r="M2454" i="11"/>
  <c r="N2454" i="11"/>
  <c r="O2454" i="11"/>
  <c r="P2454" i="11"/>
  <c r="D2455" i="11"/>
  <c r="E2455" i="11"/>
  <c r="F2455" i="11"/>
  <c r="H2455" i="11"/>
  <c r="K2455" i="11"/>
  <c r="L2455" i="11"/>
  <c r="M2455" i="11"/>
  <c r="N2455" i="11"/>
  <c r="O2455" i="11"/>
  <c r="P2455" i="11"/>
  <c r="D2456" i="11"/>
  <c r="E2456" i="11"/>
  <c r="F2456" i="11"/>
  <c r="H2456" i="11"/>
  <c r="K2456" i="11"/>
  <c r="L2456" i="11"/>
  <c r="M2456" i="11"/>
  <c r="N2456" i="11"/>
  <c r="O2456" i="11"/>
  <c r="P2456" i="11"/>
  <c r="D2457" i="11"/>
  <c r="E2457" i="11"/>
  <c r="F2457" i="11"/>
  <c r="H2457" i="11"/>
  <c r="K2457" i="11"/>
  <c r="L2457" i="11"/>
  <c r="M2457" i="11"/>
  <c r="N2457" i="11"/>
  <c r="O2457" i="11"/>
  <c r="P2457" i="11"/>
  <c r="D2458" i="11"/>
  <c r="E2458" i="11"/>
  <c r="F2458" i="11"/>
  <c r="H2458" i="11"/>
  <c r="K2458" i="11"/>
  <c r="L2458" i="11"/>
  <c r="M2458" i="11"/>
  <c r="N2458" i="11"/>
  <c r="O2458" i="11"/>
  <c r="P2458" i="11"/>
  <c r="D2459" i="11"/>
  <c r="E2459" i="11"/>
  <c r="F2459" i="11"/>
  <c r="H2459" i="11"/>
  <c r="K2459" i="11"/>
  <c r="L2459" i="11"/>
  <c r="M2459" i="11"/>
  <c r="N2459" i="11"/>
  <c r="O2459" i="11"/>
  <c r="P2459" i="11"/>
  <c r="D2460" i="11"/>
  <c r="E2460" i="11"/>
  <c r="F2460" i="11"/>
  <c r="H2460" i="11"/>
  <c r="K2460" i="11"/>
  <c r="L2460" i="11"/>
  <c r="M2460" i="11"/>
  <c r="N2460" i="11"/>
  <c r="O2460" i="11"/>
  <c r="P2460" i="11"/>
  <c r="D2461" i="11"/>
  <c r="E2461" i="11"/>
  <c r="F2461" i="11"/>
  <c r="H2461" i="11"/>
  <c r="K2461" i="11"/>
  <c r="L2461" i="11"/>
  <c r="M2461" i="11"/>
  <c r="N2461" i="11"/>
  <c r="O2461" i="11"/>
  <c r="P2461" i="11"/>
  <c r="D2462" i="11"/>
  <c r="E2462" i="11"/>
  <c r="F2462" i="11"/>
  <c r="H2462" i="11"/>
  <c r="K2462" i="11"/>
  <c r="L2462" i="11"/>
  <c r="M2462" i="11"/>
  <c r="N2462" i="11"/>
  <c r="O2462" i="11"/>
  <c r="P2462" i="11"/>
  <c r="D2463" i="11"/>
  <c r="E2463" i="11"/>
  <c r="F2463" i="11"/>
  <c r="H2463" i="11"/>
  <c r="K2463" i="11"/>
  <c r="L2463" i="11"/>
  <c r="M2463" i="11"/>
  <c r="N2463" i="11"/>
  <c r="O2463" i="11"/>
  <c r="P2463" i="11"/>
  <c r="D2464" i="11"/>
  <c r="E2464" i="11"/>
  <c r="F2464" i="11"/>
  <c r="H2464" i="11"/>
  <c r="K2464" i="11"/>
  <c r="L2464" i="11"/>
  <c r="M2464" i="11"/>
  <c r="N2464" i="11"/>
  <c r="O2464" i="11"/>
  <c r="P2464" i="11"/>
  <c r="D2465" i="11"/>
  <c r="E2465" i="11"/>
  <c r="F2465" i="11"/>
  <c r="H2465" i="11"/>
  <c r="K2465" i="11"/>
  <c r="L2465" i="11"/>
  <c r="M2465" i="11"/>
  <c r="N2465" i="11"/>
  <c r="O2465" i="11"/>
  <c r="P2465" i="11"/>
  <c r="D2466" i="11"/>
  <c r="E2466" i="11"/>
  <c r="F2466" i="11"/>
  <c r="H2466" i="11"/>
  <c r="K2466" i="11"/>
  <c r="L2466" i="11"/>
  <c r="M2466" i="11"/>
  <c r="N2466" i="11"/>
  <c r="O2466" i="11"/>
  <c r="P2466" i="11"/>
  <c r="D2467" i="11"/>
  <c r="E2467" i="11"/>
  <c r="F2467" i="11"/>
  <c r="H2467" i="11"/>
  <c r="K2467" i="11"/>
  <c r="L2467" i="11"/>
  <c r="M2467" i="11"/>
  <c r="N2467" i="11"/>
  <c r="O2467" i="11"/>
  <c r="P2467" i="11"/>
  <c r="D2468" i="11"/>
  <c r="E2468" i="11"/>
  <c r="F2468" i="11"/>
  <c r="H2468" i="11"/>
  <c r="K2468" i="11"/>
  <c r="L2468" i="11"/>
  <c r="M2468" i="11"/>
  <c r="N2468" i="11"/>
  <c r="O2468" i="11"/>
  <c r="P2468" i="11"/>
  <c r="D2469" i="11"/>
  <c r="E2469" i="11"/>
  <c r="F2469" i="11"/>
  <c r="H2469" i="11"/>
  <c r="K2469" i="11"/>
  <c r="L2469" i="11"/>
  <c r="M2469" i="11"/>
  <c r="N2469" i="11"/>
  <c r="O2469" i="11"/>
  <c r="P2469" i="11"/>
  <c r="D2470" i="11"/>
  <c r="E2470" i="11"/>
  <c r="F2470" i="11"/>
  <c r="H2470" i="11"/>
  <c r="K2470" i="11"/>
  <c r="L2470" i="11"/>
  <c r="M2470" i="11"/>
  <c r="N2470" i="11"/>
  <c r="O2470" i="11"/>
  <c r="P2470" i="11"/>
  <c r="D2471" i="11"/>
  <c r="E2471" i="11"/>
  <c r="F2471" i="11"/>
  <c r="H2471" i="11"/>
  <c r="K2471" i="11"/>
  <c r="L2471" i="11"/>
  <c r="M2471" i="11"/>
  <c r="N2471" i="11"/>
  <c r="O2471" i="11"/>
  <c r="P2471" i="11"/>
  <c r="D2472" i="11"/>
  <c r="E2472" i="11"/>
  <c r="F2472" i="11"/>
  <c r="H2472" i="11"/>
  <c r="K2472" i="11"/>
  <c r="L2472" i="11"/>
  <c r="M2472" i="11"/>
  <c r="N2472" i="11"/>
  <c r="O2472" i="11"/>
  <c r="P2472" i="11"/>
  <c r="D2473" i="11"/>
  <c r="E2473" i="11"/>
  <c r="F2473" i="11"/>
  <c r="H2473" i="11"/>
  <c r="K2473" i="11"/>
  <c r="L2473" i="11"/>
  <c r="M2473" i="11"/>
  <c r="N2473" i="11"/>
  <c r="O2473" i="11"/>
  <c r="P2473" i="11"/>
  <c r="D2474" i="11"/>
  <c r="E2474" i="11"/>
  <c r="F2474" i="11"/>
  <c r="H2474" i="11"/>
  <c r="K2474" i="11"/>
  <c r="L2474" i="11"/>
  <c r="M2474" i="11"/>
  <c r="N2474" i="11"/>
  <c r="O2474" i="11"/>
  <c r="P2474" i="11"/>
  <c r="D2475" i="11"/>
  <c r="E2475" i="11"/>
  <c r="F2475" i="11"/>
  <c r="H2475" i="11"/>
  <c r="K2475" i="11"/>
  <c r="L2475" i="11"/>
  <c r="M2475" i="11"/>
  <c r="N2475" i="11"/>
  <c r="O2475" i="11"/>
  <c r="P2475" i="11"/>
  <c r="D2476" i="11"/>
  <c r="E2476" i="11"/>
  <c r="F2476" i="11"/>
  <c r="H2476" i="11"/>
  <c r="K2476" i="11"/>
  <c r="L2476" i="11"/>
  <c r="M2476" i="11"/>
  <c r="N2476" i="11"/>
  <c r="O2476" i="11"/>
  <c r="P2476" i="11"/>
  <c r="D2477" i="11"/>
  <c r="E2477" i="11"/>
  <c r="F2477" i="11"/>
  <c r="H2477" i="11"/>
  <c r="K2477" i="11"/>
  <c r="L2477" i="11"/>
  <c r="M2477" i="11"/>
  <c r="N2477" i="11"/>
  <c r="O2477" i="11"/>
  <c r="P2477" i="11"/>
  <c r="D2478" i="11"/>
  <c r="E2478" i="11"/>
  <c r="F2478" i="11"/>
  <c r="H2478" i="11"/>
  <c r="K2478" i="11"/>
  <c r="L2478" i="11"/>
  <c r="M2478" i="11"/>
  <c r="N2478" i="11"/>
  <c r="O2478" i="11"/>
  <c r="P2478" i="11"/>
  <c r="D2479" i="11"/>
  <c r="E2479" i="11"/>
  <c r="F2479" i="11"/>
  <c r="H2479" i="11"/>
  <c r="K2479" i="11"/>
  <c r="L2479" i="11"/>
  <c r="M2479" i="11"/>
  <c r="N2479" i="11"/>
  <c r="O2479" i="11"/>
  <c r="P2479" i="11"/>
  <c r="D2480" i="11"/>
  <c r="E2480" i="11"/>
  <c r="F2480" i="11"/>
  <c r="H2480" i="11"/>
  <c r="K2480" i="11"/>
  <c r="L2480" i="11"/>
  <c r="M2480" i="11"/>
  <c r="N2480" i="11"/>
  <c r="O2480" i="11"/>
  <c r="P2480" i="11"/>
  <c r="D2481" i="11"/>
  <c r="E2481" i="11"/>
  <c r="F2481" i="11"/>
  <c r="H2481" i="11"/>
  <c r="K2481" i="11"/>
  <c r="L2481" i="11"/>
  <c r="M2481" i="11"/>
  <c r="N2481" i="11"/>
  <c r="O2481" i="11"/>
  <c r="P2481" i="11"/>
  <c r="D2482" i="11"/>
  <c r="E2482" i="11"/>
  <c r="F2482" i="11"/>
  <c r="H2482" i="11"/>
  <c r="K2482" i="11"/>
  <c r="L2482" i="11"/>
  <c r="M2482" i="11"/>
  <c r="N2482" i="11"/>
  <c r="O2482" i="11"/>
  <c r="P2482" i="11"/>
  <c r="D2483" i="11"/>
  <c r="E2483" i="11"/>
  <c r="F2483" i="11"/>
  <c r="H2483" i="11"/>
  <c r="K2483" i="11"/>
  <c r="L2483" i="11"/>
  <c r="M2483" i="11"/>
  <c r="N2483" i="11"/>
  <c r="O2483" i="11"/>
  <c r="P2483" i="11"/>
  <c r="D2484" i="11"/>
  <c r="E2484" i="11"/>
  <c r="F2484" i="11"/>
  <c r="H2484" i="11"/>
  <c r="K2484" i="11"/>
  <c r="L2484" i="11"/>
  <c r="M2484" i="11"/>
  <c r="N2484" i="11"/>
  <c r="O2484" i="11"/>
  <c r="P2484" i="11"/>
  <c r="D2485" i="11"/>
  <c r="E2485" i="11"/>
  <c r="F2485" i="11"/>
  <c r="H2485" i="11"/>
  <c r="K2485" i="11"/>
  <c r="L2485" i="11"/>
  <c r="M2485" i="11"/>
  <c r="N2485" i="11"/>
  <c r="O2485" i="11"/>
  <c r="P2485" i="11"/>
  <c r="D2486" i="11"/>
  <c r="E2486" i="11"/>
  <c r="F2486" i="11"/>
  <c r="H2486" i="11"/>
  <c r="K2486" i="11"/>
  <c r="L2486" i="11"/>
  <c r="M2486" i="11"/>
  <c r="N2486" i="11"/>
  <c r="O2486" i="11"/>
  <c r="P2486" i="11"/>
  <c r="D2487" i="11"/>
  <c r="E2487" i="11"/>
  <c r="F2487" i="11"/>
  <c r="H2487" i="11"/>
  <c r="K2487" i="11"/>
  <c r="L2487" i="11"/>
  <c r="M2487" i="11"/>
  <c r="N2487" i="11"/>
  <c r="O2487" i="11"/>
  <c r="P2487" i="11"/>
  <c r="D2488" i="11"/>
  <c r="E2488" i="11"/>
  <c r="F2488" i="11"/>
  <c r="H2488" i="11"/>
  <c r="K2488" i="11"/>
  <c r="L2488" i="11"/>
  <c r="M2488" i="11"/>
  <c r="N2488" i="11"/>
  <c r="O2488" i="11"/>
  <c r="P2488" i="11"/>
  <c r="D2489" i="11"/>
  <c r="E2489" i="11"/>
  <c r="F2489" i="11"/>
  <c r="H2489" i="11"/>
  <c r="K2489" i="11"/>
  <c r="L2489" i="11"/>
  <c r="M2489" i="11"/>
  <c r="N2489" i="11"/>
  <c r="O2489" i="11"/>
  <c r="P2489" i="11"/>
  <c r="D2490" i="11"/>
  <c r="E2490" i="11"/>
  <c r="F2490" i="11"/>
  <c r="H2490" i="11"/>
  <c r="K2490" i="11"/>
  <c r="L2490" i="11"/>
  <c r="M2490" i="11"/>
  <c r="N2490" i="11"/>
  <c r="O2490" i="11"/>
  <c r="P2490" i="11"/>
  <c r="D2491" i="11"/>
  <c r="E2491" i="11"/>
  <c r="F2491" i="11"/>
  <c r="H2491" i="11"/>
  <c r="K2491" i="11"/>
  <c r="L2491" i="11"/>
  <c r="M2491" i="11"/>
  <c r="N2491" i="11"/>
  <c r="O2491" i="11"/>
  <c r="P2491" i="11"/>
  <c r="D2492" i="11"/>
  <c r="E2492" i="11"/>
  <c r="F2492" i="11"/>
  <c r="H2492" i="11"/>
  <c r="K2492" i="11"/>
  <c r="L2492" i="11"/>
  <c r="M2492" i="11"/>
  <c r="N2492" i="11"/>
  <c r="O2492" i="11"/>
  <c r="P2492" i="11"/>
  <c r="D2493" i="11"/>
  <c r="E2493" i="11"/>
  <c r="F2493" i="11"/>
  <c r="H2493" i="11"/>
  <c r="K2493" i="11"/>
  <c r="L2493" i="11"/>
  <c r="M2493" i="11"/>
  <c r="N2493" i="11"/>
  <c r="O2493" i="11"/>
  <c r="P2493" i="11"/>
  <c r="D2494" i="11"/>
  <c r="E2494" i="11"/>
  <c r="F2494" i="11"/>
  <c r="H2494" i="11"/>
  <c r="K2494" i="11"/>
  <c r="L2494" i="11"/>
  <c r="M2494" i="11"/>
  <c r="N2494" i="11"/>
  <c r="O2494" i="11"/>
  <c r="P2494" i="11"/>
  <c r="D2495" i="11"/>
  <c r="E2495" i="11"/>
  <c r="F2495" i="11"/>
  <c r="H2495" i="11"/>
  <c r="K2495" i="11"/>
  <c r="L2495" i="11"/>
  <c r="M2495" i="11"/>
  <c r="N2495" i="11"/>
  <c r="O2495" i="11"/>
  <c r="P2495" i="11"/>
  <c r="D2496" i="11"/>
  <c r="E2496" i="11"/>
  <c r="F2496" i="11"/>
  <c r="H2496" i="11"/>
  <c r="K2496" i="11"/>
  <c r="L2496" i="11"/>
  <c r="M2496" i="11"/>
  <c r="N2496" i="11"/>
  <c r="O2496" i="11"/>
  <c r="P2496" i="11"/>
  <c r="D2497" i="11"/>
  <c r="E2497" i="11"/>
  <c r="F2497" i="11"/>
  <c r="H2497" i="11"/>
  <c r="K2497" i="11"/>
  <c r="L2497" i="11"/>
  <c r="M2497" i="11"/>
  <c r="N2497" i="11"/>
  <c r="O2497" i="11"/>
  <c r="P2497" i="11"/>
  <c r="D2498" i="11"/>
  <c r="E2498" i="11"/>
  <c r="F2498" i="11"/>
  <c r="H2498" i="11"/>
  <c r="K2498" i="11"/>
  <c r="L2498" i="11"/>
  <c r="M2498" i="11"/>
  <c r="N2498" i="11"/>
  <c r="O2498" i="11"/>
  <c r="P2498" i="11"/>
  <c r="D2499" i="11"/>
  <c r="E2499" i="11"/>
  <c r="F2499" i="11"/>
  <c r="H2499" i="11"/>
  <c r="K2499" i="11"/>
  <c r="L2499" i="11"/>
  <c r="M2499" i="11"/>
  <c r="N2499" i="11"/>
  <c r="O2499" i="11"/>
  <c r="P2499" i="11"/>
  <c r="D2500" i="11"/>
  <c r="E2500" i="11"/>
  <c r="F2500" i="11"/>
  <c r="H2500" i="11"/>
  <c r="K2500" i="11"/>
  <c r="L2500" i="11"/>
  <c r="M2500" i="11"/>
  <c r="N2500" i="11"/>
  <c r="O2500" i="11"/>
  <c r="P2500" i="11"/>
  <c r="D2501" i="11"/>
  <c r="E2501" i="11"/>
  <c r="F2501" i="11"/>
  <c r="H2501" i="11"/>
  <c r="K2501" i="11"/>
  <c r="L2501" i="11"/>
  <c r="M2501" i="11"/>
  <c r="N2501" i="11"/>
  <c r="O2501" i="11"/>
  <c r="P2501" i="11"/>
  <c r="D2502" i="11"/>
  <c r="E2502" i="11"/>
  <c r="F2502" i="11"/>
  <c r="H2502" i="11"/>
  <c r="K2502" i="11"/>
  <c r="L2502" i="11"/>
  <c r="M2502" i="11"/>
  <c r="N2502" i="11"/>
  <c r="O2502" i="11"/>
  <c r="P2502" i="11"/>
  <c r="D2503" i="11"/>
  <c r="E2503" i="11"/>
  <c r="F2503" i="11"/>
  <c r="H2503" i="11"/>
  <c r="K2503" i="11"/>
  <c r="L2503" i="11"/>
  <c r="M2503" i="11"/>
  <c r="N2503" i="11"/>
  <c r="O2503" i="11"/>
  <c r="P2503" i="11"/>
  <c r="D2504" i="11"/>
  <c r="E2504" i="11"/>
  <c r="F2504" i="11"/>
  <c r="H2504" i="11"/>
  <c r="K2504" i="11"/>
  <c r="L2504" i="11"/>
  <c r="M2504" i="11"/>
  <c r="N2504" i="11"/>
  <c r="O2504" i="11"/>
  <c r="P2504" i="11"/>
  <c r="D2505" i="11"/>
  <c r="E2505" i="11"/>
  <c r="F2505" i="11"/>
  <c r="H2505" i="11"/>
  <c r="K2505" i="11"/>
  <c r="L2505" i="11"/>
  <c r="M2505" i="11"/>
  <c r="N2505" i="11"/>
  <c r="O2505" i="11"/>
  <c r="P2505" i="11"/>
  <c r="D2506" i="11"/>
  <c r="E2506" i="11"/>
  <c r="F2506" i="11"/>
  <c r="H2506" i="11"/>
  <c r="K2506" i="11"/>
  <c r="L2506" i="11"/>
  <c r="M2506" i="11"/>
  <c r="N2506" i="11"/>
  <c r="O2506" i="11"/>
  <c r="P2506" i="11"/>
  <c r="D2507" i="11"/>
  <c r="E2507" i="11"/>
  <c r="F2507" i="11"/>
  <c r="H2507" i="11"/>
  <c r="K2507" i="11"/>
  <c r="L2507" i="11"/>
  <c r="M2507" i="11"/>
  <c r="N2507" i="11"/>
  <c r="O2507" i="11"/>
  <c r="P2507" i="11"/>
  <c r="D2508" i="11"/>
  <c r="E2508" i="11"/>
  <c r="F2508" i="11"/>
  <c r="H2508" i="11"/>
  <c r="K2508" i="11"/>
  <c r="L2508" i="11"/>
  <c r="M2508" i="11"/>
  <c r="N2508" i="11"/>
  <c r="O2508" i="11"/>
  <c r="P2508" i="11"/>
  <c r="D2509" i="11"/>
  <c r="E2509" i="11"/>
  <c r="F2509" i="11"/>
  <c r="H2509" i="11"/>
  <c r="K2509" i="11"/>
  <c r="L2509" i="11"/>
  <c r="M2509" i="11"/>
  <c r="N2509" i="11"/>
  <c r="O2509" i="11"/>
  <c r="P2509" i="11"/>
  <c r="D2510" i="11"/>
  <c r="E2510" i="11"/>
  <c r="F2510" i="11"/>
  <c r="H2510" i="11"/>
  <c r="K2510" i="11"/>
  <c r="L2510" i="11"/>
  <c r="M2510" i="11"/>
  <c r="N2510" i="11"/>
  <c r="O2510" i="11"/>
  <c r="P2510" i="11"/>
  <c r="D2511" i="11"/>
  <c r="E2511" i="11"/>
  <c r="F2511" i="11"/>
  <c r="H2511" i="11"/>
  <c r="K2511" i="11"/>
  <c r="L2511" i="11"/>
  <c r="M2511" i="11"/>
  <c r="N2511" i="11"/>
  <c r="O2511" i="11"/>
  <c r="P2511" i="11"/>
  <c r="D2512" i="11"/>
  <c r="E2512" i="11"/>
  <c r="F2512" i="11"/>
  <c r="H2512" i="11"/>
  <c r="K2512" i="11"/>
  <c r="L2512" i="11"/>
  <c r="M2512" i="11"/>
  <c r="N2512" i="11"/>
  <c r="O2512" i="11"/>
  <c r="P2512" i="11"/>
  <c r="D2513" i="11"/>
  <c r="E2513" i="11"/>
  <c r="F2513" i="11"/>
  <c r="H2513" i="11"/>
  <c r="K2513" i="11"/>
  <c r="L2513" i="11"/>
  <c r="M2513" i="11"/>
  <c r="N2513" i="11"/>
  <c r="O2513" i="11"/>
  <c r="P2513" i="11"/>
  <c r="D2514" i="11"/>
  <c r="E2514" i="11"/>
  <c r="F2514" i="11"/>
  <c r="H2514" i="11"/>
  <c r="K2514" i="11"/>
  <c r="L2514" i="11"/>
  <c r="M2514" i="11"/>
  <c r="N2514" i="11"/>
  <c r="O2514" i="11"/>
  <c r="P2514" i="11"/>
  <c r="D2515" i="11"/>
  <c r="E2515" i="11"/>
  <c r="F2515" i="11"/>
  <c r="H2515" i="11"/>
  <c r="K2515" i="11"/>
  <c r="L2515" i="11"/>
  <c r="M2515" i="11"/>
  <c r="N2515" i="11"/>
  <c r="O2515" i="11"/>
  <c r="P2515" i="11"/>
  <c r="D2516" i="11"/>
  <c r="E2516" i="11"/>
  <c r="F2516" i="11"/>
  <c r="H2516" i="11"/>
  <c r="K2516" i="11"/>
  <c r="L2516" i="11"/>
  <c r="M2516" i="11"/>
  <c r="N2516" i="11"/>
  <c r="O2516" i="11"/>
  <c r="P2516" i="11"/>
  <c r="D2517" i="11"/>
  <c r="E2517" i="11"/>
  <c r="F2517" i="11"/>
  <c r="H2517" i="11"/>
  <c r="K2517" i="11"/>
  <c r="L2517" i="11"/>
  <c r="M2517" i="11"/>
  <c r="N2517" i="11"/>
  <c r="O2517" i="11"/>
  <c r="P2517" i="11"/>
  <c r="D2518" i="11"/>
  <c r="E2518" i="11"/>
  <c r="F2518" i="11"/>
  <c r="H2518" i="11"/>
  <c r="K2518" i="11"/>
  <c r="L2518" i="11"/>
  <c r="M2518" i="11"/>
  <c r="N2518" i="11"/>
  <c r="O2518" i="11"/>
  <c r="P2518" i="11"/>
  <c r="D2519" i="11"/>
  <c r="E2519" i="11"/>
  <c r="F2519" i="11"/>
  <c r="H2519" i="11"/>
  <c r="K2519" i="11"/>
  <c r="L2519" i="11"/>
  <c r="M2519" i="11"/>
  <c r="N2519" i="11"/>
  <c r="O2519" i="11"/>
  <c r="P2519" i="11"/>
  <c r="D2520" i="11"/>
  <c r="E2520" i="11"/>
  <c r="F2520" i="11"/>
  <c r="H2520" i="11"/>
  <c r="K2520" i="11"/>
  <c r="L2520" i="11"/>
  <c r="M2520" i="11"/>
  <c r="N2520" i="11"/>
  <c r="O2520" i="11"/>
  <c r="P2520" i="11"/>
  <c r="D2521" i="11"/>
  <c r="E2521" i="11"/>
  <c r="F2521" i="11"/>
  <c r="H2521" i="11"/>
  <c r="K2521" i="11"/>
  <c r="L2521" i="11"/>
  <c r="M2521" i="11"/>
  <c r="N2521" i="11"/>
  <c r="O2521" i="11"/>
  <c r="P2521" i="11"/>
  <c r="D2522" i="11"/>
  <c r="E2522" i="11"/>
  <c r="F2522" i="11"/>
  <c r="H2522" i="11"/>
  <c r="K2522" i="11"/>
  <c r="L2522" i="11"/>
  <c r="M2522" i="11"/>
  <c r="N2522" i="11"/>
  <c r="O2522" i="11"/>
  <c r="P2522" i="11"/>
  <c r="D2523" i="11"/>
  <c r="E2523" i="11"/>
  <c r="F2523" i="11"/>
  <c r="H2523" i="11"/>
  <c r="K2523" i="11"/>
  <c r="L2523" i="11"/>
  <c r="M2523" i="11"/>
  <c r="N2523" i="11"/>
  <c r="O2523" i="11"/>
  <c r="P2523" i="11"/>
  <c r="D2524" i="11"/>
  <c r="E2524" i="11"/>
  <c r="F2524" i="11"/>
  <c r="H2524" i="11"/>
  <c r="K2524" i="11"/>
  <c r="L2524" i="11"/>
  <c r="M2524" i="11"/>
  <c r="N2524" i="11"/>
  <c r="O2524" i="11"/>
  <c r="P2524" i="11"/>
  <c r="D2525" i="11"/>
  <c r="E2525" i="11"/>
  <c r="F2525" i="11"/>
  <c r="H2525" i="11"/>
  <c r="K2525" i="11"/>
  <c r="L2525" i="11"/>
  <c r="M2525" i="11"/>
  <c r="N2525" i="11"/>
  <c r="O2525" i="11"/>
  <c r="P2525" i="11"/>
  <c r="D2526" i="11"/>
  <c r="E2526" i="11"/>
  <c r="F2526" i="11"/>
  <c r="H2526" i="11"/>
  <c r="K2526" i="11"/>
  <c r="L2526" i="11"/>
  <c r="M2526" i="11"/>
  <c r="N2526" i="11"/>
  <c r="O2526" i="11"/>
  <c r="P2526" i="11"/>
  <c r="D2527" i="11"/>
  <c r="E2527" i="11"/>
  <c r="F2527" i="11"/>
  <c r="H2527" i="11"/>
  <c r="K2527" i="11"/>
  <c r="L2527" i="11"/>
  <c r="M2527" i="11"/>
  <c r="N2527" i="11"/>
  <c r="O2527" i="11"/>
  <c r="P2527" i="11"/>
  <c r="D2528" i="11"/>
  <c r="E2528" i="11"/>
  <c r="F2528" i="11"/>
  <c r="H2528" i="11"/>
  <c r="K2528" i="11"/>
  <c r="L2528" i="11"/>
  <c r="M2528" i="11"/>
  <c r="N2528" i="11"/>
  <c r="O2528" i="11"/>
  <c r="P2528" i="11"/>
  <c r="D2529" i="11"/>
  <c r="E2529" i="11"/>
  <c r="F2529" i="11"/>
  <c r="H2529" i="11"/>
  <c r="K2529" i="11"/>
  <c r="L2529" i="11"/>
  <c r="M2529" i="11"/>
  <c r="N2529" i="11"/>
  <c r="O2529" i="11"/>
  <c r="P2529" i="11"/>
  <c r="D2530" i="11"/>
  <c r="E2530" i="11"/>
  <c r="F2530" i="11"/>
  <c r="H2530" i="11"/>
  <c r="K2530" i="11"/>
  <c r="L2530" i="11"/>
  <c r="M2530" i="11"/>
  <c r="N2530" i="11"/>
  <c r="O2530" i="11"/>
  <c r="P2530" i="11"/>
  <c r="D2531" i="11"/>
  <c r="E2531" i="11"/>
  <c r="F2531" i="11"/>
  <c r="H2531" i="11"/>
  <c r="K2531" i="11"/>
  <c r="L2531" i="11"/>
  <c r="M2531" i="11"/>
  <c r="N2531" i="11"/>
  <c r="O2531" i="11"/>
  <c r="P2531" i="11"/>
  <c r="D2532" i="11"/>
  <c r="E2532" i="11"/>
  <c r="F2532" i="11"/>
  <c r="H2532" i="11"/>
  <c r="K2532" i="11"/>
  <c r="L2532" i="11"/>
  <c r="M2532" i="11"/>
  <c r="N2532" i="11"/>
  <c r="O2532" i="11"/>
  <c r="P2532" i="11"/>
  <c r="D2533" i="11"/>
  <c r="E2533" i="11"/>
  <c r="F2533" i="11"/>
  <c r="H2533" i="11"/>
  <c r="K2533" i="11"/>
  <c r="L2533" i="11"/>
  <c r="M2533" i="11"/>
  <c r="N2533" i="11"/>
  <c r="O2533" i="11"/>
  <c r="P2533" i="11"/>
  <c r="D2534" i="11"/>
  <c r="E2534" i="11"/>
  <c r="F2534" i="11"/>
  <c r="H2534" i="11"/>
  <c r="K2534" i="11"/>
  <c r="L2534" i="11"/>
  <c r="M2534" i="11"/>
  <c r="N2534" i="11"/>
  <c r="O2534" i="11"/>
  <c r="P2534" i="11"/>
  <c r="D2535" i="11"/>
  <c r="E2535" i="11"/>
  <c r="F2535" i="11"/>
  <c r="H2535" i="11"/>
  <c r="K2535" i="11"/>
  <c r="L2535" i="11"/>
  <c r="M2535" i="11"/>
  <c r="N2535" i="11"/>
  <c r="O2535" i="11"/>
  <c r="P2535" i="11"/>
  <c r="D2536" i="11"/>
  <c r="E2536" i="11"/>
  <c r="F2536" i="11"/>
  <c r="H2536" i="11"/>
  <c r="K2536" i="11"/>
  <c r="L2536" i="11"/>
  <c r="M2536" i="11"/>
  <c r="N2536" i="11"/>
  <c r="O2536" i="11"/>
  <c r="P2536" i="11"/>
  <c r="D2537" i="11"/>
  <c r="E2537" i="11"/>
  <c r="F2537" i="11"/>
  <c r="H2537" i="11"/>
  <c r="K2537" i="11"/>
  <c r="L2537" i="11"/>
  <c r="M2537" i="11"/>
  <c r="N2537" i="11"/>
  <c r="O2537" i="11"/>
  <c r="P2537" i="11"/>
  <c r="D2538" i="11"/>
  <c r="E2538" i="11"/>
  <c r="F2538" i="11"/>
  <c r="H2538" i="11"/>
  <c r="K2538" i="11"/>
  <c r="L2538" i="11"/>
  <c r="M2538" i="11"/>
  <c r="N2538" i="11"/>
  <c r="O2538" i="11"/>
  <c r="P2538" i="11"/>
  <c r="D2539" i="11"/>
  <c r="E2539" i="11"/>
  <c r="F2539" i="11"/>
  <c r="H2539" i="11"/>
  <c r="K2539" i="11"/>
  <c r="L2539" i="11"/>
  <c r="M2539" i="11"/>
  <c r="N2539" i="11"/>
  <c r="O2539" i="11"/>
  <c r="P2539" i="11"/>
  <c r="D2540" i="11"/>
  <c r="E2540" i="11"/>
  <c r="F2540" i="11"/>
  <c r="H2540" i="11"/>
  <c r="K2540" i="11"/>
  <c r="L2540" i="11"/>
  <c r="M2540" i="11"/>
  <c r="N2540" i="11"/>
  <c r="O2540" i="11"/>
  <c r="P2540" i="11"/>
  <c r="D2541" i="11"/>
  <c r="E2541" i="11"/>
  <c r="F2541" i="11"/>
  <c r="H2541" i="11"/>
  <c r="K2541" i="11"/>
  <c r="L2541" i="11"/>
  <c r="M2541" i="11"/>
  <c r="N2541" i="11"/>
  <c r="O2541" i="11"/>
  <c r="P2541" i="11"/>
  <c r="D2542" i="11"/>
  <c r="E2542" i="11"/>
  <c r="F2542" i="11"/>
  <c r="H2542" i="11"/>
  <c r="K2542" i="11"/>
  <c r="L2542" i="11"/>
  <c r="M2542" i="11"/>
  <c r="N2542" i="11"/>
  <c r="O2542" i="11"/>
  <c r="P2542" i="11"/>
  <c r="D2543" i="11"/>
  <c r="E2543" i="11"/>
  <c r="F2543" i="11"/>
  <c r="H2543" i="11"/>
  <c r="K2543" i="11"/>
  <c r="L2543" i="11"/>
  <c r="M2543" i="11"/>
  <c r="N2543" i="11"/>
  <c r="O2543" i="11"/>
  <c r="P2543" i="11"/>
  <c r="D2544" i="11"/>
  <c r="E2544" i="11"/>
  <c r="F2544" i="11"/>
  <c r="H2544" i="11"/>
  <c r="K2544" i="11"/>
  <c r="L2544" i="11"/>
  <c r="M2544" i="11"/>
  <c r="N2544" i="11"/>
  <c r="O2544" i="11"/>
  <c r="P2544" i="11"/>
  <c r="D2545" i="11"/>
  <c r="E2545" i="11"/>
  <c r="F2545" i="11"/>
  <c r="H2545" i="11"/>
  <c r="K2545" i="11"/>
  <c r="L2545" i="11"/>
  <c r="M2545" i="11"/>
  <c r="N2545" i="11"/>
  <c r="O2545" i="11"/>
  <c r="P2545" i="11"/>
  <c r="D2546" i="11"/>
  <c r="E2546" i="11"/>
  <c r="F2546" i="11"/>
  <c r="H2546" i="11"/>
  <c r="K2546" i="11"/>
  <c r="L2546" i="11"/>
  <c r="M2546" i="11"/>
  <c r="N2546" i="11"/>
  <c r="O2546" i="11"/>
  <c r="P2546" i="11"/>
  <c r="D2547" i="11"/>
  <c r="E2547" i="11"/>
  <c r="F2547" i="11"/>
  <c r="H2547" i="11"/>
  <c r="K2547" i="11"/>
  <c r="L2547" i="11"/>
  <c r="M2547" i="11"/>
  <c r="N2547" i="11"/>
  <c r="O2547" i="11"/>
  <c r="P2547" i="11"/>
  <c r="D2548" i="11"/>
  <c r="E2548" i="11"/>
  <c r="F2548" i="11"/>
  <c r="H2548" i="11"/>
  <c r="K2548" i="11"/>
  <c r="L2548" i="11"/>
  <c r="M2548" i="11"/>
  <c r="N2548" i="11"/>
  <c r="O2548" i="11"/>
  <c r="P2548" i="11"/>
  <c r="D2549" i="11"/>
  <c r="E2549" i="11"/>
  <c r="F2549" i="11"/>
  <c r="H2549" i="11"/>
  <c r="K2549" i="11"/>
  <c r="L2549" i="11"/>
  <c r="M2549" i="11"/>
  <c r="N2549" i="11"/>
  <c r="O2549" i="11"/>
  <c r="P2549" i="11"/>
  <c r="D2550" i="11"/>
  <c r="E2550" i="11"/>
  <c r="F2550" i="11"/>
  <c r="H2550" i="11"/>
  <c r="K2550" i="11"/>
  <c r="L2550" i="11"/>
  <c r="M2550" i="11"/>
  <c r="N2550" i="11"/>
  <c r="O2550" i="11"/>
  <c r="P2550" i="11"/>
  <c r="D2551" i="11"/>
  <c r="E2551" i="11"/>
  <c r="F2551" i="11"/>
  <c r="H2551" i="11"/>
  <c r="K2551" i="11"/>
  <c r="L2551" i="11"/>
  <c r="M2551" i="11"/>
  <c r="N2551" i="11"/>
  <c r="O2551" i="11"/>
  <c r="P2551" i="11"/>
  <c r="D2552" i="11"/>
  <c r="E2552" i="11"/>
  <c r="F2552" i="11"/>
  <c r="H2552" i="11"/>
  <c r="K2552" i="11"/>
  <c r="L2552" i="11"/>
  <c r="M2552" i="11"/>
  <c r="N2552" i="11"/>
  <c r="O2552" i="11"/>
  <c r="P2552" i="11"/>
  <c r="D2553" i="11"/>
  <c r="E2553" i="11"/>
  <c r="F2553" i="11"/>
  <c r="H2553" i="11"/>
  <c r="K2553" i="11"/>
  <c r="L2553" i="11"/>
  <c r="M2553" i="11"/>
  <c r="N2553" i="11"/>
  <c r="O2553" i="11"/>
  <c r="P2553" i="11"/>
  <c r="D2554" i="11"/>
  <c r="E2554" i="11"/>
  <c r="F2554" i="11"/>
  <c r="H2554" i="11"/>
  <c r="K2554" i="11"/>
  <c r="L2554" i="11"/>
  <c r="M2554" i="11"/>
  <c r="N2554" i="11"/>
  <c r="O2554" i="11"/>
  <c r="P2554" i="11"/>
  <c r="D2555" i="11"/>
  <c r="E2555" i="11"/>
  <c r="F2555" i="11"/>
  <c r="H2555" i="11"/>
  <c r="K2555" i="11"/>
  <c r="L2555" i="11"/>
  <c r="M2555" i="11"/>
  <c r="N2555" i="11"/>
  <c r="O2555" i="11"/>
  <c r="P2555" i="11"/>
  <c r="D2556" i="11"/>
  <c r="E2556" i="11"/>
  <c r="F2556" i="11"/>
  <c r="H2556" i="11"/>
  <c r="K2556" i="11"/>
  <c r="L2556" i="11"/>
  <c r="M2556" i="11"/>
  <c r="N2556" i="11"/>
  <c r="O2556" i="11"/>
  <c r="P2556" i="11"/>
  <c r="D2557" i="11"/>
  <c r="E2557" i="11"/>
  <c r="F2557" i="11"/>
  <c r="H2557" i="11"/>
  <c r="K2557" i="11"/>
  <c r="L2557" i="11"/>
  <c r="M2557" i="11"/>
  <c r="N2557" i="11"/>
  <c r="O2557" i="11"/>
  <c r="P2557" i="11"/>
  <c r="D2558" i="11"/>
  <c r="E2558" i="11"/>
  <c r="F2558" i="11"/>
  <c r="H2558" i="11"/>
  <c r="K2558" i="11"/>
  <c r="L2558" i="11"/>
  <c r="M2558" i="11"/>
  <c r="N2558" i="11"/>
  <c r="O2558" i="11"/>
  <c r="P2558" i="11"/>
  <c r="D2559" i="11"/>
  <c r="E2559" i="11"/>
  <c r="F2559" i="11"/>
  <c r="H2559" i="11"/>
  <c r="K2559" i="11"/>
  <c r="L2559" i="11"/>
  <c r="M2559" i="11"/>
  <c r="N2559" i="11"/>
  <c r="O2559" i="11"/>
  <c r="P2559" i="11"/>
  <c r="D2560" i="11"/>
  <c r="E2560" i="11"/>
  <c r="F2560" i="11"/>
  <c r="H2560" i="11"/>
  <c r="K2560" i="11"/>
  <c r="L2560" i="11"/>
  <c r="M2560" i="11"/>
  <c r="N2560" i="11"/>
  <c r="O2560" i="11"/>
  <c r="P2560" i="11"/>
  <c r="D2561" i="11"/>
  <c r="E2561" i="11"/>
  <c r="F2561" i="11"/>
  <c r="H2561" i="11"/>
  <c r="K2561" i="11"/>
  <c r="L2561" i="11"/>
  <c r="M2561" i="11"/>
  <c r="N2561" i="11"/>
  <c r="O2561" i="11"/>
  <c r="P2561" i="11"/>
  <c r="D2562" i="11"/>
  <c r="E2562" i="11"/>
  <c r="F2562" i="11"/>
  <c r="H2562" i="11"/>
  <c r="K2562" i="11"/>
  <c r="L2562" i="11"/>
  <c r="M2562" i="11"/>
  <c r="N2562" i="11"/>
  <c r="O2562" i="11"/>
  <c r="P2562" i="11"/>
  <c r="D2563" i="11"/>
  <c r="E2563" i="11"/>
  <c r="F2563" i="11"/>
  <c r="H2563" i="11"/>
  <c r="K2563" i="11"/>
  <c r="L2563" i="11"/>
  <c r="M2563" i="11"/>
  <c r="N2563" i="11"/>
  <c r="O2563" i="11"/>
  <c r="P2563" i="11"/>
  <c r="D2564" i="11"/>
  <c r="E2564" i="11"/>
  <c r="F2564" i="11"/>
  <c r="H2564" i="11"/>
  <c r="K2564" i="11"/>
  <c r="L2564" i="11"/>
  <c r="M2564" i="11"/>
  <c r="N2564" i="11"/>
  <c r="O2564" i="11"/>
  <c r="P2564" i="11"/>
  <c r="D2565" i="11"/>
  <c r="E2565" i="11"/>
  <c r="F2565" i="11"/>
  <c r="H2565" i="11"/>
  <c r="K2565" i="11"/>
  <c r="L2565" i="11"/>
  <c r="M2565" i="11"/>
  <c r="N2565" i="11"/>
  <c r="O2565" i="11"/>
  <c r="P2565" i="11"/>
  <c r="D2566" i="11"/>
  <c r="E2566" i="11"/>
  <c r="F2566" i="11"/>
  <c r="H2566" i="11"/>
  <c r="K2566" i="11"/>
  <c r="L2566" i="11"/>
  <c r="M2566" i="11"/>
  <c r="N2566" i="11"/>
  <c r="O2566" i="11"/>
  <c r="P2566" i="11"/>
  <c r="D2567" i="11"/>
  <c r="E2567" i="11"/>
  <c r="F2567" i="11"/>
  <c r="H2567" i="11"/>
  <c r="K2567" i="11"/>
  <c r="L2567" i="11"/>
  <c r="M2567" i="11"/>
  <c r="N2567" i="11"/>
  <c r="O2567" i="11"/>
  <c r="P2567" i="11"/>
  <c r="D2568" i="11"/>
  <c r="E2568" i="11"/>
  <c r="F2568" i="11"/>
  <c r="H2568" i="11"/>
  <c r="K2568" i="11"/>
  <c r="L2568" i="11"/>
  <c r="M2568" i="11"/>
  <c r="N2568" i="11"/>
  <c r="O2568" i="11"/>
  <c r="P2568" i="11"/>
  <c r="D2569" i="11"/>
  <c r="E2569" i="11"/>
  <c r="F2569" i="11"/>
  <c r="H2569" i="11"/>
  <c r="K2569" i="11"/>
  <c r="L2569" i="11"/>
  <c r="M2569" i="11"/>
  <c r="N2569" i="11"/>
  <c r="O2569" i="11"/>
  <c r="P2569" i="11"/>
  <c r="D2570" i="11"/>
  <c r="E2570" i="11"/>
  <c r="F2570" i="11"/>
  <c r="H2570" i="11"/>
  <c r="K2570" i="11"/>
  <c r="L2570" i="11"/>
  <c r="M2570" i="11"/>
  <c r="N2570" i="11"/>
  <c r="O2570" i="11"/>
  <c r="P2570" i="11"/>
  <c r="D2571" i="11"/>
  <c r="E2571" i="11"/>
  <c r="F2571" i="11"/>
  <c r="H2571" i="11"/>
  <c r="K2571" i="11"/>
  <c r="L2571" i="11"/>
  <c r="M2571" i="11"/>
  <c r="N2571" i="11"/>
  <c r="O2571" i="11"/>
  <c r="P2571" i="11"/>
  <c r="D2572" i="11"/>
  <c r="E2572" i="11"/>
  <c r="F2572" i="11"/>
  <c r="H2572" i="11"/>
  <c r="K2572" i="11"/>
  <c r="L2572" i="11"/>
  <c r="M2572" i="11"/>
  <c r="N2572" i="11"/>
  <c r="O2572" i="11"/>
  <c r="P2572" i="11"/>
  <c r="D2573" i="11"/>
  <c r="E2573" i="11"/>
  <c r="F2573" i="11"/>
  <c r="H2573" i="11"/>
  <c r="K2573" i="11"/>
  <c r="L2573" i="11"/>
  <c r="M2573" i="11"/>
  <c r="N2573" i="11"/>
  <c r="O2573" i="11"/>
  <c r="P2573" i="11"/>
  <c r="D2574" i="11"/>
  <c r="E2574" i="11"/>
  <c r="F2574" i="11"/>
  <c r="H2574" i="11"/>
  <c r="K2574" i="11"/>
  <c r="L2574" i="11"/>
  <c r="M2574" i="11"/>
  <c r="N2574" i="11"/>
  <c r="O2574" i="11"/>
  <c r="P2574" i="11"/>
  <c r="D2575" i="11"/>
  <c r="E2575" i="11"/>
  <c r="F2575" i="11"/>
  <c r="H2575" i="11"/>
  <c r="K2575" i="11"/>
  <c r="L2575" i="11"/>
  <c r="M2575" i="11"/>
  <c r="N2575" i="11"/>
  <c r="O2575" i="11"/>
  <c r="P2575" i="11"/>
  <c r="D2576" i="11"/>
  <c r="E2576" i="11"/>
  <c r="F2576" i="11"/>
  <c r="H2576" i="11"/>
  <c r="K2576" i="11"/>
  <c r="L2576" i="11"/>
  <c r="M2576" i="11"/>
  <c r="N2576" i="11"/>
  <c r="O2576" i="11"/>
  <c r="P2576" i="11"/>
  <c r="D2577" i="11"/>
  <c r="E2577" i="11"/>
  <c r="F2577" i="11"/>
  <c r="H2577" i="11"/>
  <c r="K2577" i="11"/>
  <c r="L2577" i="11"/>
  <c r="M2577" i="11"/>
  <c r="N2577" i="11"/>
  <c r="O2577" i="11"/>
  <c r="P2577" i="11"/>
  <c r="D2578" i="11"/>
  <c r="E2578" i="11"/>
  <c r="F2578" i="11"/>
  <c r="H2578" i="11"/>
  <c r="K2578" i="11"/>
  <c r="L2578" i="11"/>
  <c r="M2578" i="11"/>
  <c r="N2578" i="11"/>
  <c r="O2578" i="11"/>
  <c r="P2578" i="11"/>
  <c r="D2579" i="11"/>
  <c r="E2579" i="11"/>
  <c r="F2579" i="11"/>
  <c r="H2579" i="11"/>
  <c r="K2579" i="11"/>
  <c r="L2579" i="11"/>
  <c r="M2579" i="11"/>
  <c r="N2579" i="11"/>
  <c r="O2579" i="11"/>
  <c r="P2579" i="11"/>
  <c r="D2580" i="11"/>
  <c r="E2580" i="11"/>
  <c r="F2580" i="11"/>
  <c r="H2580" i="11"/>
  <c r="K2580" i="11"/>
  <c r="L2580" i="11"/>
  <c r="M2580" i="11"/>
  <c r="N2580" i="11"/>
  <c r="O2580" i="11"/>
  <c r="P2580" i="11"/>
  <c r="D2581" i="11"/>
  <c r="E2581" i="11"/>
  <c r="F2581" i="11"/>
  <c r="H2581" i="11"/>
  <c r="K2581" i="11"/>
  <c r="L2581" i="11"/>
  <c r="M2581" i="11"/>
  <c r="N2581" i="11"/>
  <c r="O2581" i="11"/>
  <c r="P2581" i="11"/>
  <c r="D2582" i="11"/>
  <c r="E2582" i="11"/>
  <c r="F2582" i="11"/>
  <c r="H2582" i="11"/>
  <c r="K2582" i="11"/>
  <c r="L2582" i="11"/>
  <c r="M2582" i="11"/>
  <c r="N2582" i="11"/>
  <c r="O2582" i="11"/>
  <c r="P2582" i="11"/>
  <c r="D2583" i="11"/>
  <c r="E2583" i="11"/>
  <c r="F2583" i="11"/>
  <c r="H2583" i="11"/>
  <c r="K2583" i="11"/>
  <c r="L2583" i="11"/>
  <c r="M2583" i="11"/>
  <c r="N2583" i="11"/>
  <c r="O2583" i="11"/>
  <c r="P2583" i="11"/>
  <c r="D2584" i="11"/>
  <c r="E2584" i="11"/>
  <c r="F2584" i="11"/>
  <c r="H2584" i="11"/>
  <c r="K2584" i="11"/>
  <c r="L2584" i="11"/>
  <c r="M2584" i="11"/>
  <c r="N2584" i="11"/>
  <c r="O2584" i="11"/>
  <c r="P2584" i="11"/>
  <c r="D2585" i="11"/>
  <c r="E2585" i="11"/>
  <c r="F2585" i="11"/>
  <c r="H2585" i="11"/>
  <c r="K2585" i="11"/>
  <c r="L2585" i="11"/>
  <c r="M2585" i="11"/>
  <c r="N2585" i="11"/>
  <c r="O2585" i="11"/>
  <c r="P2585" i="11"/>
  <c r="D2586" i="11"/>
  <c r="E2586" i="11"/>
  <c r="F2586" i="11"/>
  <c r="H2586" i="11"/>
  <c r="K2586" i="11"/>
  <c r="L2586" i="11"/>
  <c r="M2586" i="11"/>
  <c r="N2586" i="11"/>
  <c r="O2586" i="11"/>
  <c r="P2586" i="11"/>
  <c r="D2587" i="11"/>
  <c r="E2587" i="11"/>
  <c r="F2587" i="11"/>
  <c r="H2587" i="11"/>
  <c r="K2587" i="11"/>
  <c r="L2587" i="11"/>
  <c r="M2587" i="11"/>
  <c r="N2587" i="11"/>
  <c r="O2587" i="11"/>
  <c r="P2587" i="11"/>
  <c r="D2588" i="11"/>
  <c r="E2588" i="11"/>
  <c r="F2588" i="11"/>
  <c r="H2588" i="11"/>
  <c r="K2588" i="11"/>
  <c r="L2588" i="11"/>
  <c r="M2588" i="11"/>
  <c r="N2588" i="11"/>
  <c r="O2588" i="11"/>
  <c r="P2588" i="11"/>
  <c r="D2589" i="11"/>
  <c r="E2589" i="11"/>
  <c r="F2589" i="11"/>
  <c r="H2589" i="11"/>
  <c r="K2589" i="11"/>
  <c r="L2589" i="11"/>
  <c r="M2589" i="11"/>
  <c r="N2589" i="11"/>
  <c r="O2589" i="11"/>
  <c r="P2589" i="11"/>
  <c r="D2590" i="11"/>
  <c r="E2590" i="11"/>
  <c r="F2590" i="11"/>
  <c r="H2590" i="11"/>
  <c r="K2590" i="11"/>
  <c r="L2590" i="11"/>
  <c r="M2590" i="11"/>
  <c r="N2590" i="11"/>
  <c r="O2590" i="11"/>
  <c r="P2590" i="11"/>
  <c r="D2591" i="11"/>
  <c r="E2591" i="11"/>
  <c r="F2591" i="11"/>
  <c r="H2591" i="11"/>
  <c r="K2591" i="11"/>
  <c r="L2591" i="11"/>
  <c r="M2591" i="11"/>
  <c r="N2591" i="11"/>
  <c r="O2591" i="11"/>
  <c r="P2591" i="11"/>
  <c r="D2592" i="11"/>
  <c r="E2592" i="11"/>
  <c r="F2592" i="11"/>
  <c r="H2592" i="11"/>
  <c r="K2592" i="11"/>
  <c r="L2592" i="11"/>
  <c r="M2592" i="11"/>
  <c r="N2592" i="11"/>
  <c r="O2592" i="11"/>
  <c r="P2592" i="11"/>
  <c r="D2593" i="11"/>
  <c r="E2593" i="11"/>
  <c r="F2593" i="11"/>
  <c r="H2593" i="11"/>
  <c r="K2593" i="11"/>
  <c r="L2593" i="11"/>
  <c r="M2593" i="11"/>
  <c r="N2593" i="11"/>
  <c r="O2593" i="11"/>
  <c r="P2593" i="11"/>
  <c r="D2594" i="11"/>
  <c r="E2594" i="11"/>
  <c r="F2594" i="11"/>
  <c r="H2594" i="11"/>
  <c r="K2594" i="11"/>
  <c r="L2594" i="11"/>
  <c r="M2594" i="11"/>
  <c r="N2594" i="11"/>
  <c r="O2594" i="11"/>
  <c r="P2594" i="11"/>
  <c r="D2595" i="11"/>
  <c r="E2595" i="11"/>
  <c r="F2595" i="11"/>
  <c r="H2595" i="11"/>
  <c r="K2595" i="11"/>
  <c r="L2595" i="11"/>
  <c r="M2595" i="11"/>
  <c r="N2595" i="11"/>
  <c r="O2595" i="11"/>
  <c r="P2595" i="11"/>
  <c r="D2596" i="11"/>
  <c r="E2596" i="11"/>
  <c r="F2596" i="11"/>
  <c r="H2596" i="11"/>
  <c r="K2596" i="11"/>
  <c r="L2596" i="11"/>
  <c r="M2596" i="11"/>
  <c r="N2596" i="11"/>
  <c r="O2596" i="11"/>
  <c r="P2596" i="11"/>
  <c r="D2597" i="11"/>
  <c r="E2597" i="11"/>
  <c r="F2597" i="11"/>
  <c r="H2597" i="11"/>
  <c r="K2597" i="11"/>
  <c r="L2597" i="11"/>
  <c r="M2597" i="11"/>
  <c r="N2597" i="11"/>
  <c r="O2597" i="11"/>
  <c r="P2597" i="11"/>
  <c r="D2598" i="11"/>
  <c r="E2598" i="11"/>
  <c r="F2598" i="11"/>
  <c r="H2598" i="11"/>
  <c r="K2598" i="11"/>
  <c r="L2598" i="11"/>
  <c r="M2598" i="11"/>
  <c r="N2598" i="11"/>
  <c r="O2598" i="11"/>
  <c r="P2598" i="11"/>
  <c r="D2599" i="11"/>
  <c r="E2599" i="11"/>
  <c r="F2599" i="11"/>
  <c r="H2599" i="11"/>
  <c r="K2599" i="11"/>
  <c r="L2599" i="11"/>
  <c r="M2599" i="11"/>
  <c r="N2599" i="11"/>
  <c r="O2599" i="11"/>
  <c r="P2599" i="11"/>
  <c r="D2600" i="11"/>
  <c r="E2600" i="11"/>
  <c r="F2600" i="11"/>
  <c r="H2600" i="11"/>
  <c r="K2600" i="11"/>
  <c r="L2600" i="11"/>
  <c r="M2600" i="11"/>
  <c r="N2600" i="11"/>
  <c r="O2600" i="11"/>
  <c r="P2600" i="11"/>
  <c r="D2601" i="11"/>
  <c r="E2601" i="11"/>
  <c r="F2601" i="11"/>
  <c r="H2601" i="11"/>
  <c r="K2601" i="11"/>
  <c r="L2601" i="11"/>
  <c r="M2601" i="11"/>
  <c r="N2601" i="11"/>
  <c r="O2601" i="11"/>
  <c r="P2601" i="11"/>
  <c r="D2602" i="11"/>
  <c r="E2602" i="11"/>
  <c r="F2602" i="11"/>
  <c r="H2602" i="11"/>
  <c r="K2602" i="11"/>
  <c r="L2602" i="11"/>
  <c r="M2602" i="11"/>
  <c r="N2602" i="11"/>
  <c r="O2602" i="11"/>
  <c r="P2602" i="11"/>
  <c r="D2603" i="11"/>
  <c r="E2603" i="11"/>
  <c r="F2603" i="11"/>
  <c r="H2603" i="11"/>
  <c r="K2603" i="11"/>
  <c r="L2603" i="11"/>
  <c r="M2603" i="11"/>
  <c r="N2603" i="11"/>
  <c r="O2603" i="11"/>
  <c r="P2603" i="11"/>
  <c r="D2604" i="11"/>
  <c r="E2604" i="11"/>
  <c r="F2604" i="11"/>
  <c r="H2604" i="11"/>
  <c r="K2604" i="11"/>
  <c r="L2604" i="11"/>
  <c r="M2604" i="11"/>
  <c r="N2604" i="11"/>
  <c r="O2604" i="11"/>
  <c r="P2604" i="11"/>
  <c r="D2605" i="11"/>
  <c r="E2605" i="11"/>
  <c r="F2605" i="11"/>
  <c r="H2605" i="11"/>
  <c r="K2605" i="11"/>
  <c r="L2605" i="11"/>
  <c r="M2605" i="11"/>
  <c r="N2605" i="11"/>
  <c r="O2605" i="11"/>
  <c r="P2605" i="11"/>
  <c r="D2606" i="11"/>
  <c r="E2606" i="11"/>
  <c r="F2606" i="11"/>
  <c r="H2606" i="11"/>
  <c r="K2606" i="11"/>
  <c r="L2606" i="11"/>
  <c r="M2606" i="11"/>
  <c r="N2606" i="11"/>
  <c r="O2606" i="11"/>
  <c r="P2606" i="11"/>
  <c r="D2607" i="11"/>
  <c r="E2607" i="11"/>
  <c r="F2607" i="11"/>
  <c r="H2607" i="11"/>
  <c r="K2607" i="11"/>
  <c r="L2607" i="11"/>
  <c r="M2607" i="11"/>
  <c r="N2607" i="11"/>
  <c r="O2607" i="11"/>
  <c r="P2607" i="11"/>
  <c r="D2608" i="11"/>
  <c r="E2608" i="11"/>
  <c r="F2608" i="11"/>
  <c r="H2608" i="11"/>
  <c r="K2608" i="11"/>
  <c r="L2608" i="11"/>
  <c r="M2608" i="11"/>
  <c r="N2608" i="11"/>
  <c r="O2608" i="11"/>
  <c r="P2608" i="11"/>
  <c r="D2609" i="11"/>
  <c r="E2609" i="11"/>
  <c r="F2609" i="11"/>
  <c r="H2609" i="11"/>
  <c r="K2609" i="11"/>
  <c r="L2609" i="11"/>
  <c r="M2609" i="11"/>
  <c r="N2609" i="11"/>
  <c r="O2609" i="11"/>
  <c r="P2609" i="11"/>
  <c r="D2610" i="11"/>
  <c r="E2610" i="11"/>
  <c r="F2610" i="11"/>
  <c r="H2610" i="11"/>
  <c r="K2610" i="11"/>
  <c r="L2610" i="11"/>
  <c r="M2610" i="11"/>
  <c r="N2610" i="11"/>
  <c r="O2610" i="11"/>
  <c r="P2610" i="11"/>
  <c r="D2611" i="11"/>
  <c r="E2611" i="11"/>
  <c r="F2611" i="11"/>
  <c r="H2611" i="11"/>
  <c r="K2611" i="11"/>
  <c r="L2611" i="11"/>
  <c r="M2611" i="11"/>
  <c r="N2611" i="11"/>
  <c r="O2611" i="11"/>
  <c r="P2611" i="11"/>
  <c r="D2612" i="11"/>
  <c r="E2612" i="11"/>
  <c r="F2612" i="11"/>
  <c r="H2612" i="11"/>
  <c r="K2612" i="11"/>
  <c r="L2612" i="11"/>
  <c r="M2612" i="11"/>
  <c r="N2612" i="11"/>
  <c r="O2612" i="11"/>
  <c r="P2612" i="11"/>
  <c r="D2613" i="11"/>
  <c r="E2613" i="11"/>
  <c r="F2613" i="11"/>
  <c r="H2613" i="11"/>
  <c r="K2613" i="11"/>
  <c r="L2613" i="11"/>
  <c r="M2613" i="11"/>
  <c r="N2613" i="11"/>
  <c r="O2613" i="11"/>
  <c r="P2613" i="11"/>
  <c r="D2614" i="11"/>
  <c r="E2614" i="11"/>
  <c r="F2614" i="11"/>
  <c r="H2614" i="11"/>
  <c r="K2614" i="11"/>
  <c r="L2614" i="11"/>
  <c r="M2614" i="11"/>
  <c r="N2614" i="11"/>
  <c r="O2614" i="11"/>
  <c r="P2614" i="11"/>
  <c r="D2615" i="11"/>
  <c r="E2615" i="11"/>
  <c r="F2615" i="11"/>
  <c r="H2615" i="11"/>
  <c r="K2615" i="11"/>
  <c r="L2615" i="11"/>
  <c r="M2615" i="11"/>
  <c r="N2615" i="11"/>
  <c r="O2615" i="11"/>
  <c r="P2615" i="11"/>
  <c r="D2616" i="11"/>
  <c r="E2616" i="11"/>
  <c r="F2616" i="11"/>
  <c r="H2616" i="11"/>
  <c r="K2616" i="11"/>
  <c r="L2616" i="11"/>
  <c r="M2616" i="11"/>
  <c r="N2616" i="11"/>
  <c r="O2616" i="11"/>
  <c r="P2616" i="11"/>
  <c r="D2617" i="11"/>
  <c r="E2617" i="11"/>
  <c r="F2617" i="11"/>
  <c r="H2617" i="11"/>
  <c r="K2617" i="11"/>
  <c r="L2617" i="11"/>
  <c r="M2617" i="11"/>
  <c r="N2617" i="11"/>
  <c r="O2617" i="11"/>
  <c r="P2617" i="11"/>
  <c r="D2618" i="11"/>
  <c r="E2618" i="11"/>
  <c r="F2618" i="11"/>
  <c r="H2618" i="11"/>
  <c r="K2618" i="11"/>
  <c r="L2618" i="11"/>
  <c r="M2618" i="11"/>
  <c r="N2618" i="11"/>
  <c r="O2618" i="11"/>
  <c r="P2618" i="11"/>
  <c r="D2619" i="11"/>
  <c r="E2619" i="11"/>
  <c r="F2619" i="11"/>
  <c r="H2619" i="11"/>
  <c r="K2619" i="11"/>
  <c r="L2619" i="11"/>
  <c r="M2619" i="11"/>
  <c r="N2619" i="11"/>
  <c r="O2619" i="11"/>
  <c r="P2619" i="11"/>
  <c r="D2620" i="11"/>
  <c r="E2620" i="11"/>
  <c r="F2620" i="11"/>
  <c r="H2620" i="11"/>
  <c r="K2620" i="11"/>
  <c r="L2620" i="11"/>
  <c r="M2620" i="11"/>
  <c r="N2620" i="11"/>
  <c r="O2620" i="11"/>
  <c r="P2620" i="11"/>
  <c r="D2621" i="11"/>
  <c r="E2621" i="11"/>
  <c r="F2621" i="11"/>
  <c r="H2621" i="11"/>
  <c r="K2621" i="11"/>
  <c r="L2621" i="11"/>
  <c r="M2621" i="11"/>
  <c r="N2621" i="11"/>
  <c r="O2621" i="11"/>
  <c r="P2621" i="11"/>
  <c r="D2622" i="11"/>
  <c r="E2622" i="11"/>
  <c r="F2622" i="11"/>
  <c r="H2622" i="11"/>
  <c r="K2622" i="11"/>
  <c r="L2622" i="11"/>
  <c r="M2622" i="11"/>
  <c r="N2622" i="11"/>
  <c r="O2622" i="11"/>
  <c r="P2622" i="11"/>
  <c r="D2623" i="11"/>
  <c r="E2623" i="11"/>
  <c r="F2623" i="11"/>
  <c r="H2623" i="11"/>
  <c r="K2623" i="11"/>
  <c r="L2623" i="11"/>
  <c r="M2623" i="11"/>
  <c r="N2623" i="11"/>
  <c r="O2623" i="11"/>
  <c r="P2623" i="11"/>
  <c r="D2624" i="11"/>
  <c r="E2624" i="11"/>
  <c r="F2624" i="11"/>
  <c r="H2624" i="11"/>
  <c r="K2624" i="11"/>
  <c r="L2624" i="11"/>
  <c r="M2624" i="11"/>
  <c r="N2624" i="11"/>
  <c r="O2624" i="11"/>
  <c r="P2624" i="11"/>
  <c r="D2625" i="11"/>
  <c r="E2625" i="11"/>
  <c r="F2625" i="11"/>
  <c r="H2625" i="11"/>
  <c r="K2625" i="11"/>
  <c r="L2625" i="11"/>
  <c r="M2625" i="11"/>
  <c r="N2625" i="11"/>
  <c r="O2625" i="11"/>
  <c r="P2625" i="11"/>
  <c r="D2626" i="11"/>
  <c r="E2626" i="11"/>
  <c r="F2626" i="11"/>
  <c r="H2626" i="11"/>
  <c r="K2626" i="11"/>
  <c r="L2626" i="11"/>
  <c r="M2626" i="11"/>
  <c r="N2626" i="11"/>
  <c r="O2626" i="11"/>
  <c r="P2626" i="11"/>
  <c r="D2627" i="11"/>
  <c r="E2627" i="11"/>
  <c r="F2627" i="11"/>
  <c r="H2627" i="11"/>
  <c r="K2627" i="11"/>
  <c r="L2627" i="11"/>
  <c r="M2627" i="11"/>
  <c r="N2627" i="11"/>
  <c r="O2627" i="11"/>
  <c r="P2627" i="11"/>
  <c r="D2628" i="11"/>
  <c r="E2628" i="11"/>
  <c r="F2628" i="11"/>
  <c r="H2628" i="11"/>
  <c r="K2628" i="11"/>
  <c r="L2628" i="11"/>
  <c r="M2628" i="11"/>
  <c r="N2628" i="11"/>
  <c r="O2628" i="11"/>
  <c r="P2628" i="11"/>
  <c r="D2629" i="11"/>
  <c r="E2629" i="11"/>
  <c r="F2629" i="11"/>
  <c r="H2629" i="11"/>
  <c r="K2629" i="11"/>
  <c r="L2629" i="11"/>
  <c r="M2629" i="11"/>
  <c r="N2629" i="11"/>
  <c r="O2629" i="11"/>
  <c r="P2629" i="11"/>
  <c r="D2630" i="11"/>
  <c r="E2630" i="11"/>
  <c r="F2630" i="11"/>
  <c r="H2630" i="11"/>
  <c r="K2630" i="11"/>
  <c r="L2630" i="11"/>
  <c r="M2630" i="11"/>
  <c r="N2630" i="11"/>
  <c r="O2630" i="11"/>
  <c r="P2630" i="11"/>
  <c r="D2631" i="11"/>
  <c r="E2631" i="11"/>
  <c r="F2631" i="11"/>
  <c r="H2631" i="11"/>
  <c r="K2631" i="11"/>
  <c r="L2631" i="11"/>
  <c r="M2631" i="11"/>
  <c r="N2631" i="11"/>
  <c r="O2631" i="11"/>
  <c r="P2631" i="11"/>
  <c r="D2632" i="11"/>
  <c r="E2632" i="11"/>
  <c r="F2632" i="11"/>
  <c r="H2632" i="11"/>
  <c r="K2632" i="11"/>
  <c r="L2632" i="11"/>
  <c r="M2632" i="11"/>
  <c r="N2632" i="11"/>
  <c r="O2632" i="11"/>
  <c r="P2632" i="11"/>
  <c r="D2633" i="11"/>
  <c r="E2633" i="11"/>
  <c r="F2633" i="11"/>
  <c r="H2633" i="11"/>
  <c r="K2633" i="11"/>
  <c r="L2633" i="11"/>
  <c r="M2633" i="11"/>
  <c r="N2633" i="11"/>
  <c r="O2633" i="11"/>
  <c r="P2633" i="11"/>
  <c r="D2634" i="11"/>
  <c r="E2634" i="11"/>
  <c r="F2634" i="11"/>
  <c r="H2634" i="11"/>
  <c r="K2634" i="11"/>
  <c r="L2634" i="11"/>
  <c r="M2634" i="11"/>
  <c r="N2634" i="11"/>
  <c r="O2634" i="11"/>
  <c r="P2634" i="11"/>
  <c r="D2635" i="11"/>
  <c r="E2635" i="11"/>
  <c r="F2635" i="11"/>
  <c r="H2635" i="11"/>
  <c r="K2635" i="11"/>
  <c r="L2635" i="11"/>
  <c r="M2635" i="11"/>
  <c r="N2635" i="11"/>
  <c r="O2635" i="11"/>
  <c r="P2635" i="11"/>
  <c r="D2636" i="11"/>
  <c r="E2636" i="11"/>
  <c r="F2636" i="11"/>
  <c r="H2636" i="11"/>
  <c r="K2636" i="11"/>
  <c r="L2636" i="11"/>
  <c r="M2636" i="11"/>
  <c r="N2636" i="11"/>
  <c r="O2636" i="11"/>
  <c r="P2636" i="11"/>
  <c r="D2637" i="11"/>
  <c r="E2637" i="11"/>
  <c r="F2637" i="11"/>
  <c r="H2637" i="11"/>
  <c r="K2637" i="11"/>
  <c r="L2637" i="11"/>
  <c r="M2637" i="11"/>
  <c r="N2637" i="11"/>
  <c r="O2637" i="11"/>
  <c r="P2637" i="11"/>
  <c r="D2638" i="11"/>
  <c r="E2638" i="11"/>
  <c r="F2638" i="11"/>
  <c r="H2638" i="11"/>
  <c r="K2638" i="11"/>
  <c r="L2638" i="11"/>
  <c r="M2638" i="11"/>
  <c r="N2638" i="11"/>
  <c r="O2638" i="11"/>
  <c r="P2638" i="11"/>
  <c r="D2639" i="11"/>
  <c r="E2639" i="11"/>
  <c r="F2639" i="11"/>
  <c r="H2639" i="11"/>
  <c r="K2639" i="11"/>
  <c r="L2639" i="11"/>
  <c r="M2639" i="11"/>
  <c r="N2639" i="11"/>
  <c r="O2639" i="11"/>
  <c r="P2639" i="11"/>
  <c r="D2640" i="11"/>
  <c r="E2640" i="11"/>
  <c r="F2640" i="11"/>
  <c r="H2640" i="11"/>
  <c r="K2640" i="11"/>
  <c r="L2640" i="11"/>
  <c r="M2640" i="11"/>
  <c r="N2640" i="11"/>
  <c r="O2640" i="11"/>
  <c r="P2640" i="11"/>
  <c r="D2641" i="11"/>
  <c r="E2641" i="11"/>
  <c r="F2641" i="11"/>
  <c r="H2641" i="11"/>
  <c r="K2641" i="11"/>
  <c r="L2641" i="11"/>
  <c r="M2641" i="11"/>
  <c r="N2641" i="11"/>
  <c r="O2641" i="11"/>
  <c r="P2641" i="11"/>
  <c r="D2642" i="11"/>
  <c r="E2642" i="11"/>
  <c r="F2642" i="11"/>
  <c r="H2642" i="11"/>
  <c r="K2642" i="11"/>
  <c r="L2642" i="11"/>
  <c r="M2642" i="11"/>
  <c r="N2642" i="11"/>
  <c r="O2642" i="11"/>
  <c r="P2642" i="11"/>
  <c r="D2643" i="11"/>
  <c r="E2643" i="11"/>
  <c r="F2643" i="11"/>
  <c r="H2643" i="11"/>
  <c r="K2643" i="11"/>
  <c r="L2643" i="11"/>
  <c r="M2643" i="11"/>
  <c r="N2643" i="11"/>
  <c r="O2643" i="11"/>
  <c r="P2643" i="11"/>
  <c r="D2644" i="11"/>
  <c r="E2644" i="11"/>
  <c r="F2644" i="11"/>
  <c r="H2644" i="11"/>
  <c r="K2644" i="11"/>
  <c r="L2644" i="11"/>
  <c r="M2644" i="11"/>
  <c r="N2644" i="11"/>
  <c r="O2644" i="11"/>
  <c r="P2644" i="11"/>
  <c r="D2645" i="11"/>
  <c r="E2645" i="11"/>
  <c r="F2645" i="11"/>
  <c r="H2645" i="11"/>
  <c r="K2645" i="11"/>
  <c r="L2645" i="11"/>
  <c r="M2645" i="11"/>
  <c r="N2645" i="11"/>
  <c r="O2645" i="11"/>
  <c r="P2645" i="11"/>
  <c r="D2646" i="11"/>
  <c r="E2646" i="11"/>
  <c r="F2646" i="11"/>
  <c r="H2646" i="11"/>
  <c r="K2646" i="11"/>
  <c r="L2646" i="11"/>
  <c r="M2646" i="11"/>
  <c r="N2646" i="11"/>
  <c r="O2646" i="11"/>
  <c r="P2646" i="11"/>
  <c r="D2647" i="11"/>
  <c r="E2647" i="11"/>
  <c r="F2647" i="11"/>
  <c r="H2647" i="11"/>
  <c r="K2647" i="11"/>
  <c r="L2647" i="11"/>
  <c r="M2647" i="11"/>
  <c r="N2647" i="11"/>
  <c r="O2647" i="11"/>
  <c r="P2647" i="11"/>
  <c r="D2648" i="11"/>
  <c r="E2648" i="11"/>
  <c r="F2648" i="11"/>
  <c r="H2648" i="11"/>
  <c r="K2648" i="11"/>
  <c r="L2648" i="11"/>
  <c r="M2648" i="11"/>
  <c r="N2648" i="11"/>
  <c r="O2648" i="11"/>
  <c r="P2648" i="11"/>
  <c r="D2649" i="11"/>
  <c r="E2649" i="11"/>
  <c r="F2649" i="11"/>
  <c r="H2649" i="11"/>
  <c r="K2649" i="11"/>
  <c r="L2649" i="11"/>
  <c r="M2649" i="11"/>
  <c r="N2649" i="11"/>
  <c r="O2649" i="11"/>
  <c r="P2649" i="11"/>
  <c r="D2650" i="11"/>
  <c r="E2650" i="11"/>
  <c r="F2650" i="11"/>
  <c r="H2650" i="11"/>
  <c r="K2650" i="11"/>
  <c r="L2650" i="11"/>
  <c r="M2650" i="11"/>
  <c r="N2650" i="11"/>
  <c r="O2650" i="11"/>
  <c r="P2650" i="11"/>
  <c r="D2651" i="11"/>
  <c r="E2651" i="11"/>
  <c r="F2651" i="11"/>
  <c r="H2651" i="11"/>
  <c r="K2651" i="11"/>
  <c r="L2651" i="11"/>
  <c r="M2651" i="11"/>
  <c r="N2651" i="11"/>
  <c r="O2651" i="11"/>
  <c r="P2651" i="11"/>
  <c r="D2652" i="11"/>
  <c r="E2652" i="11"/>
  <c r="F2652" i="11"/>
  <c r="H2652" i="11"/>
  <c r="K2652" i="11"/>
  <c r="L2652" i="11"/>
  <c r="M2652" i="11"/>
  <c r="N2652" i="11"/>
  <c r="O2652" i="11"/>
  <c r="P2652" i="11"/>
  <c r="D2653" i="11"/>
  <c r="E2653" i="11"/>
  <c r="F2653" i="11"/>
  <c r="H2653" i="11"/>
  <c r="K2653" i="11"/>
  <c r="L2653" i="11"/>
  <c r="M2653" i="11"/>
  <c r="N2653" i="11"/>
  <c r="O2653" i="11"/>
  <c r="P2653" i="11"/>
  <c r="D2654" i="11"/>
  <c r="E2654" i="11"/>
  <c r="F2654" i="11"/>
  <c r="H2654" i="11"/>
  <c r="K2654" i="11"/>
  <c r="L2654" i="11"/>
  <c r="M2654" i="11"/>
  <c r="N2654" i="11"/>
  <c r="O2654" i="11"/>
  <c r="P2654" i="11"/>
  <c r="D2655" i="11"/>
  <c r="E2655" i="11"/>
  <c r="F2655" i="11"/>
  <c r="H2655" i="11"/>
  <c r="K2655" i="11"/>
  <c r="L2655" i="11"/>
  <c r="M2655" i="11"/>
  <c r="N2655" i="11"/>
  <c r="O2655" i="11"/>
  <c r="P2655" i="11"/>
  <c r="D2656" i="11"/>
  <c r="E2656" i="11"/>
  <c r="F2656" i="11"/>
  <c r="H2656" i="11"/>
  <c r="K2656" i="11"/>
  <c r="L2656" i="11"/>
  <c r="M2656" i="11"/>
  <c r="N2656" i="11"/>
  <c r="O2656" i="11"/>
  <c r="P2656" i="11"/>
  <c r="D2657" i="11"/>
  <c r="E2657" i="11"/>
  <c r="F2657" i="11"/>
  <c r="H2657" i="11"/>
  <c r="K2657" i="11"/>
  <c r="L2657" i="11"/>
  <c r="M2657" i="11"/>
  <c r="N2657" i="11"/>
  <c r="O2657" i="11"/>
  <c r="P2657" i="11"/>
  <c r="D2658" i="11"/>
  <c r="E2658" i="11"/>
  <c r="F2658" i="11"/>
  <c r="H2658" i="11"/>
  <c r="K2658" i="11"/>
  <c r="L2658" i="11"/>
  <c r="M2658" i="11"/>
  <c r="N2658" i="11"/>
  <c r="O2658" i="11"/>
  <c r="P2658" i="11"/>
  <c r="D2659" i="11"/>
  <c r="E2659" i="11"/>
  <c r="F2659" i="11"/>
  <c r="H2659" i="11"/>
  <c r="K2659" i="11"/>
  <c r="L2659" i="11"/>
  <c r="M2659" i="11"/>
  <c r="N2659" i="11"/>
  <c r="O2659" i="11"/>
  <c r="P2659" i="11"/>
  <c r="D2660" i="11"/>
  <c r="E2660" i="11"/>
  <c r="F2660" i="11"/>
  <c r="H2660" i="11"/>
  <c r="K2660" i="11"/>
  <c r="L2660" i="11"/>
  <c r="M2660" i="11"/>
  <c r="N2660" i="11"/>
  <c r="O2660" i="11"/>
  <c r="P2660" i="11"/>
  <c r="D2661" i="11"/>
  <c r="E2661" i="11"/>
  <c r="F2661" i="11"/>
  <c r="H2661" i="11"/>
  <c r="K2661" i="11"/>
  <c r="L2661" i="11"/>
  <c r="M2661" i="11"/>
  <c r="N2661" i="11"/>
  <c r="O2661" i="11"/>
  <c r="P2661" i="11"/>
  <c r="D2662" i="11"/>
  <c r="E2662" i="11"/>
  <c r="F2662" i="11"/>
  <c r="H2662" i="11"/>
  <c r="K2662" i="11"/>
  <c r="L2662" i="11"/>
  <c r="M2662" i="11"/>
  <c r="N2662" i="11"/>
  <c r="O2662" i="11"/>
  <c r="P2662" i="11"/>
  <c r="D2663" i="11"/>
  <c r="E2663" i="11"/>
  <c r="F2663" i="11"/>
  <c r="H2663" i="11"/>
  <c r="K2663" i="11"/>
  <c r="L2663" i="11"/>
  <c r="M2663" i="11"/>
  <c r="N2663" i="11"/>
  <c r="O2663" i="11"/>
  <c r="P2663" i="11"/>
  <c r="D2664" i="11"/>
  <c r="E2664" i="11"/>
  <c r="F2664" i="11"/>
  <c r="H2664" i="11"/>
  <c r="K2664" i="11"/>
  <c r="L2664" i="11"/>
  <c r="M2664" i="11"/>
  <c r="N2664" i="11"/>
  <c r="O2664" i="11"/>
  <c r="P2664" i="11"/>
  <c r="D2665" i="11"/>
  <c r="E2665" i="11"/>
  <c r="F2665" i="11"/>
  <c r="H2665" i="11"/>
  <c r="K2665" i="11"/>
  <c r="L2665" i="11"/>
  <c r="M2665" i="11"/>
  <c r="N2665" i="11"/>
  <c r="O2665" i="11"/>
  <c r="P2665" i="11"/>
  <c r="D2666" i="11"/>
  <c r="E2666" i="11"/>
  <c r="F2666" i="11"/>
  <c r="H2666" i="11"/>
  <c r="K2666" i="11"/>
  <c r="L2666" i="11"/>
  <c r="M2666" i="11"/>
  <c r="N2666" i="11"/>
  <c r="O2666" i="11"/>
  <c r="P2666" i="11"/>
  <c r="D2667" i="11"/>
  <c r="E2667" i="11"/>
  <c r="F2667" i="11"/>
  <c r="H2667" i="11"/>
  <c r="K2667" i="11"/>
  <c r="L2667" i="11"/>
  <c r="M2667" i="11"/>
  <c r="N2667" i="11"/>
  <c r="O2667" i="11"/>
  <c r="P2667" i="11"/>
  <c r="D2668" i="11"/>
  <c r="E2668" i="11"/>
  <c r="F2668" i="11"/>
  <c r="H2668" i="11"/>
  <c r="K2668" i="11"/>
  <c r="L2668" i="11"/>
  <c r="M2668" i="11"/>
  <c r="N2668" i="11"/>
  <c r="O2668" i="11"/>
  <c r="P2668" i="11"/>
  <c r="D2669" i="11"/>
  <c r="E2669" i="11"/>
  <c r="F2669" i="11"/>
  <c r="H2669" i="11"/>
  <c r="K2669" i="11"/>
  <c r="L2669" i="11"/>
  <c r="M2669" i="11"/>
  <c r="N2669" i="11"/>
  <c r="O2669" i="11"/>
  <c r="P2669" i="11"/>
  <c r="D2670" i="11"/>
  <c r="E2670" i="11"/>
  <c r="F2670" i="11"/>
  <c r="H2670" i="11"/>
  <c r="K2670" i="11"/>
  <c r="L2670" i="11"/>
  <c r="M2670" i="11"/>
  <c r="N2670" i="11"/>
  <c r="O2670" i="11"/>
  <c r="P2670" i="11"/>
  <c r="D2671" i="11"/>
  <c r="E2671" i="11"/>
  <c r="F2671" i="11"/>
  <c r="H2671" i="11"/>
  <c r="K2671" i="11"/>
  <c r="L2671" i="11"/>
  <c r="M2671" i="11"/>
  <c r="N2671" i="11"/>
  <c r="O2671" i="11"/>
  <c r="P2671" i="11"/>
  <c r="D2672" i="11"/>
  <c r="E2672" i="11"/>
  <c r="F2672" i="11"/>
  <c r="H2672" i="11"/>
  <c r="K2672" i="11"/>
  <c r="L2672" i="11"/>
  <c r="M2672" i="11"/>
  <c r="N2672" i="11"/>
  <c r="O2672" i="11"/>
  <c r="P2672" i="11"/>
  <c r="D2673" i="11"/>
  <c r="E2673" i="11"/>
  <c r="F2673" i="11"/>
  <c r="H2673" i="11"/>
  <c r="K2673" i="11"/>
  <c r="L2673" i="11"/>
  <c r="M2673" i="11"/>
  <c r="N2673" i="11"/>
  <c r="O2673" i="11"/>
  <c r="P2673" i="11"/>
  <c r="D2674" i="11"/>
  <c r="E2674" i="11"/>
  <c r="F2674" i="11"/>
  <c r="H2674" i="11"/>
  <c r="K2674" i="11"/>
  <c r="L2674" i="11"/>
  <c r="M2674" i="11"/>
  <c r="N2674" i="11"/>
  <c r="O2674" i="11"/>
  <c r="P2674" i="11"/>
  <c r="D2675" i="11"/>
  <c r="E2675" i="11"/>
  <c r="F2675" i="11"/>
  <c r="H2675" i="11"/>
  <c r="K2675" i="11"/>
  <c r="L2675" i="11"/>
  <c r="M2675" i="11"/>
  <c r="N2675" i="11"/>
  <c r="O2675" i="11"/>
  <c r="P2675" i="11"/>
  <c r="D2676" i="11"/>
  <c r="E2676" i="11"/>
  <c r="F2676" i="11"/>
  <c r="H2676" i="11"/>
  <c r="K2676" i="11"/>
  <c r="L2676" i="11"/>
  <c r="M2676" i="11"/>
  <c r="N2676" i="11"/>
  <c r="O2676" i="11"/>
  <c r="P2676" i="11"/>
  <c r="D2677" i="11"/>
  <c r="E2677" i="11"/>
  <c r="F2677" i="11"/>
  <c r="H2677" i="11"/>
  <c r="K2677" i="11"/>
  <c r="L2677" i="11"/>
  <c r="M2677" i="11"/>
  <c r="N2677" i="11"/>
  <c r="O2677" i="11"/>
  <c r="P2677" i="11"/>
  <c r="D2678" i="11"/>
  <c r="E2678" i="11"/>
  <c r="F2678" i="11"/>
  <c r="H2678" i="11"/>
  <c r="K2678" i="11"/>
  <c r="L2678" i="11"/>
  <c r="M2678" i="11"/>
  <c r="N2678" i="11"/>
  <c r="O2678" i="11"/>
  <c r="P2678" i="11"/>
  <c r="D2679" i="11"/>
  <c r="E2679" i="11"/>
  <c r="F2679" i="11"/>
  <c r="H2679" i="11"/>
  <c r="K2679" i="11"/>
  <c r="L2679" i="11"/>
  <c r="M2679" i="11"/>
  <c r="N2679" i="11"/>
  <c r="O2679" i="11"/>
  <c r="P2679" i="11"/>
  <c r="D2680" i="11"/>
  <c r="E2680" i="11"/>
  <c r="F2680" i="11"/>
  <c r="H2680" i="11"/>
  <c r="K2680" i="11"/>
  <c r="L2680" i="11"/>
  <c r="M2680" i="11"/>
  <c r="N2680" i="11"/>
  <c r="O2680" i="11"/>
  <c r="P2680" i="11"/>
  <c r="D2681" i="11"/>
  <c r="E2681" i="11"/>
  <c r="F2681" i="11"/>
  <c r="H2681" i="11"/>
  <c r="K2681" i="11"/>
  <c r="L2681" i="11"/>
  <c r="M2681" i="11"/>
  <c r="N2681" i="11"/>
  <c r="O2681" i="11"/>
  <c r="P2681" i="11"/>
  <c r="D2682" i="11"/>
  <c r="E2682" i="11"/>
  <c r="F2682" i="11"/>
  <c r="H2682" i="11"/>
  <c r="K2682" i="11"/>
  <c r="L2682" i="11"/>
  <c r="M2682" i="11"/>
  <c r="N2682" i="11"/>
  <c r="O2682" i="11"/>
  <c r="P2682" i="11"/>
  <c r="D2683" i="11"/>
  <c r="E2683" i="11"/>
  <c r="F2683" i="11"/>
  <c r="H2683" i="11"/>
  <c r="K2683" i="11"/>
  <c r="L2683" i="11"/>
  <c r="M2683" i="11"/>
  <c r="N2683" i="11"/>
  <c r="O2683" i="11"/>
  <c r="P2683" i="11"/>
  <c r="D2684" i="11"/>
  <c r="E2684" i="11"/>
  <c r="F2684" i="11"/>
  <c r="H2684" i="11"/>
  <c r="K2684" i="11"/>
  <c r="L2684" i="11"/>
  <c r="M2684" i="11"/>
  <c r="N2684" i="11"/>
  <c r="O2684" i="11"/>
  <c r="P2684" i="11"/>
  <c r="D2685" i="11"/>
  <c r="E2685" i="11"/>
  <c r="F2685" i="11"/>
  <c r="H2685" i="11"/>
  <c r="K2685" i="11"/>
  <c r="L2685" i="11"/>
  <c r="M2685" i="11"/>
  <c r="N2685" i="11"/>
  <c r="O2685" i="11"/>
  <c r="P2685" i="11"/>
  <c r="D2686" i="11"/>
  <c r="E2686" i="11"/>
  <c r="F2686" i="11"/>
  <c r="H2686" i="11"/>
  <c r="K2686" i="11"/>
  <c r="L2686" i="11"/>
  <c r="M2686" i="11"/>
  <c r="N2686" i="11"/>
  <c r="O2686" i="11"/>
  <c r="P2686" i="11"/>
  <c r="D2687" i="11"/>
  <c r="E2687" i="11"/>
  <c r="F2687" i="11"/>
  <c r="H2687" i="11"/>
  <c r="K2687" i="11"/>
  <c r="L2687" i="11"/>
  <c r="M2687" i="11"/>
  <c r="N2687" i="11"/>
  <c r="O2687" i="11"/>
  <c r="P2687" i="11"/>
  <c r="D2688" i="11"/>
  <c r="E2688" i="11"/>
  <c r="F2688" i="11"/>
  <c r="H2688" i="11"/>
  <c r="K2688" i="11"/>
  <c r="L2688" i="11"/>
  <c r="M2688" i="11"/>
  <c r="N2688" i="11"/>
  <c r="O2688" i="11"/>
  <c r="P2688" i="11"/>
  <c r="D2689" i="11"/>
  <c r="E2689" i="11"/>
  <c r="F2689" i="11"/>
  <c r="H2689" i="11"/>
  <c r="K2689" i="11"/>
  <c r="L2689" i="11"/>
  <c r="M2689" i="11"/>
  <c r="N2689" i="11"/>
  <c r="O2689" i="11"/>
  <c r="P2689" i="11"/>
  <c r="D2690" i="11"/>
  <c r="E2690" i="11"/>
  <c r="F2690" i="11"/>
  <c r="H2690" i="11"/>
  <c r="K2690" i="11"/>
  <c r="L2690" i="11"/>
  <c r="M2690" i="11"/>
  <c r="N2690" i="11"/>
  <c r="O2690" i="11"/>
  <c r="P2690" i="11"/>
  <c r="D2691" i="11"/>
  <c r="E2691" i="11"/>
  <c r="F2691" i="11"/>
  <c r="H2691" i="11"/>
  <c r="K2691" i="11"/>
  <c r="L2691" i="11"/>
  <c r="M2691" i="11"/>
  <c r="N2691" i="11"/>
  <c r="O2691" i="11"/>
  <c r="P2691" i="11"/>
  <c r="D2692" i="11"/>
  <c r="E2692" i="11"/>
  <c r="F2692" i="11"/>
  <c r="H2692" i="11"/>
  <c r="K2692" i="11"/>
  <c r="L2692" i="11"/>
  <c r="M2692" i="11"/>
  <c r="N2692" i="11"/>
  <c r="O2692" i="11"/>
  <c r="P2692" i="11"/>
  <c r="D2693" i="11"/>
  <c r="E2693" i="11"/>
  <c r="F2693" i="11"/>
  <c r="H2693" i="11"/>
  <c r="K2693" i="11"/>
  <c r="L2693" i="11"/>
  <c r="M2693" i="11"/>
  <c r="N2693" i="11"/>
  <c r="O2693" i="11"/>
  <c r="P2693" i="11"/>
  <c r="D2694" i="11"/>
  <c r="E2694" i="11"/>
  <c r="F2694" i="11"/>
  <c r="H2694" i="11"/>
  <c r="K2694" i="11"/>
  <c r="L2694" i="11"/>
  <c r="M2694" i="11"/>
  <c r="N2694" i="11"/>
  <c r="O2694" i="11"/>
  <c r="P2694" i="11"/>
  <c r="D2695" i="11"/>
  <c r="E2695" i="11"/>
  <c r="F2695" i="11"/>
  <c r="H2695" i="11"/>
  <c r="K2695" i="11"/>
  <c r="L2695" i="11"/>
  <c r="M2695" i="11"/>
  <c r="N2695" i="11"/>
  <c r="O2695" i="11"/>
  <c r="P2695" i="11"/>
  <c r="D2696" i="11"/>
  <c r="E2696" i="11"/>
  <c r="F2696" i="11"/>
  <c r="H2696" i="11"/>
  <c r="K2696" i="11"/>
  <c r="L2696" i="11"/>
  <c r="M2696" i="11"/>
  <c r="N2696" i="11"/>
  <c r="O2696" i="11"/>
  <c r="P2696" i="11"/>
  <c r="D2697" i="11"/>
  <c r="E2697" i="11"/>
  <c r="F2697" i="11"/>
  <c r="H2697" i="11"/>
  <c r="K2697" i="11"/>
  <c r="L2697" i="11"/>
  <c r="M2697" i="11"/>
  <c r="N2697" i="11"/>
  <c r="O2697" i="11"/>
  <c r="P2697" i="11"/>
  <c r="D2698" i="11"/>
  <c r="E2698" i="11"/>
  <c r="F2698" i="11"/>
  <c r="H2698" i="11"/>
  <c r="K2698" i="11"/>
  <c r="L2698" i="11"/>
  <c r="M2698" i="11"/>
  <c r="N2698" i="11"/>
  <c r="O2698" i="11"/>
  <c r="P2698" i="11"/>
  <c r="D2699" i="11"/>
  <c r="E2699" i="11"/>
  <c r="F2699" i="11"/>
  <c r="H2699" i="11"/>
  <c r="K2699" i="11"/>
  <c r="L2699" i="11"/>
  <c r="M2699" i="11"/>
  <c r="N2699" i="11"/>
  <c r="O2699" i="11"/>
  <c r="P2699" i="11"/>
  <c r="D2700" i="11"/>
  <c r="E2700" i="11"/>
  <c r="F2700" i="11"/>
  <c r="H2700" i="11"/>
  <c r="K2700" i="11"/>
  <c r="L2700" i="11"/>
  <c r="M2700" i="11"/>
  <c r="N2700" i="11"/>
  <c r="O2700" i="11"/>
  <c r="P2700" i="11"/>
  <c r="D2701" i="11"/>
  <c r="E2701" i="11"/>
  <c r="F2701" i="11"/>
  <c r="H2701" i="11"/>
  <c r="K2701" i="11"/>
  <c r="L2701" i="11"/>
  <c r="M2701" i="11"/>
  <c r="N2701" i="11"/>
  <c r="O2701" i="11"/>
  <c r="P2701" i="11"/>
  <c r="D2702" i="11"/>
  <c r="E2702" i="11"/>
  <c r="F2702" i="11"/>
  <c r="H2702" i="11"/>
  <c r="K2702" i="11"/>
  <c r="L2702" i="11"/>
  <c r="M2702" i="11"/>
  <c r="N2702" i="11"/>
  <c r="O2702" i="11"/>
  <c r="P2702" i="11"/>
  <c r="D2703" i="11"/>
  <c r="E2703" i="11"/>
  <c r="F2703" i="11"/>
  <c r="H2703" i="11"/>
  <c r="K2703" i="11"/>
  <c r="L2703" i="11"/>
  <c r="M2703" i="11"/>
  <c r="N2703" i="11"/>
  <c r="O2703" i="11"/>
  <c r="P2703" i="11"/>
  <c r="D2704" i="11"/>
  <c r="E2704" i="11"/>
  <c r="F2704" i="11"/>
  <c r="H2704" i="11"/>
  <c r="K2704" i="11"/>
  <c r="L2704" i="11"/>
  <c r="M2704" i="11"/>
  <c r="N2704" i="11"/>
  <c r="O2704" i="11"/>
  <c r="P2704" i="11"/>
  <c r="D2705" i="11"/>
  <c r="E2705" i="11"/>
  <c r="F2705" i="11"/>
  <c r="H2705" i="11"/>
  <c r="K2705" i="11"/>
  <c r="L2705" i="11"/>
  <c r="M2705" i="11"/>
  <c r="N2705" i="11"/>
  <c r="O2705" i="11"/>
  <c r="P2705" i="11"/>
  <c r="D2706" i="11"/>
  <c r="E2706" i="11"/>
  <c r="F2706" i="11"/>
  <c r="H2706" i="11"/>
  <c r="K2706" i="11"/>
  <c r="L2706" i="11"/>
  <c r="M2706" i="11"/>
  <c r="N2706" i="11"/>
  <c r="O2706" i="11"/>
  <c r="P2706" i="11"/>
  <c r="D2707" i="11"/>
  <c r="E2707" i="11"/>
  <c r="F2707" i="11"/>
  <c r="H2707" i="11"/>
  <c r="K2707" i="11"/>
  <c r="L2707" i="11"/>
  <c r="M2707" i="11"/>
  <c r="N2707" i="11"/>
  <c r="O2707" i="11"/>
  <c r="P2707" i="11"/>
  <c r="D2708" i="11"/>
  <c r="E2708" i="11"/>
  <c r="F2708" i="11"/>
  <c r="H2708" i="11"/>
  <c r="K2708" i="11"/>
  <c r="L2708" i="11"/>
  <c r="M2708" i="11"/>
  <c r="N2708" i="11"/>
  <c r="O2708" i="11"/>
  <c r="P2708" i="11"/>
  <c r="D2709" i="11"/>
  <c r="E2709" i="11"/>
  <c r="F2709" i="11"/>
  <c r="H2709" i="11"/>
  <c r="K2709" i="11"/>
  <c r="L2709" i="11"/>
  <c r="M2709" i="11"/>
  <c r="N2709" i="11"/>
  <c r="O2709" i="11"/>
  <c r="P2709" i="11"/>
  <c r="D2710" i="11"/>
  <c r="E2710" i="11"/>
  <c r="F2710" i="11"/>
  <c r="H2710" i="11"/>
  <c r="K2710" i="11"/>
  <c r="L2710" i="11"/>
  <c r="M2710" i="11"/>
  <c r="N2710" i="11"/>
  <c r="O2710" i="11"/>
  <c r="P2710" i="11"/>
  <c r="D2711" i="11"/>
  <c r="E2711" i="11"/>
  <c r="F2711" i="11"/>
  <c r="H2711" i="11"/>
  <c r="K2711" i="11"/>
  <c r="L2711" i="11"/>
  <c r="M2711" i="11"/>
  <c r="N2711" i="11"/>
  <c r="O2711" i="11"/>
  <c r="P2711" i="11"/>
  <c r="D2712" i="11"/>
  <c r="E2712" i="11"/>
  <c r="F2712" i="11"/>
  <c r="H2712" i="11"/>
  <c r="K2712" i="11"/>
  <c r="L2712" i="11"/>
  <c r="M2712" i="11"/>
  <c r="N2712" i="11"/>
  <c r="O2712" i="11"/>
  <c r="P2712" i="11"/>
  <c r="D2713" i="11"/>
  <c r="E2713" i="11"/>
  <c r="F2713" i="11"/>
  <c r="H2713" i="11"/>
  <c r="K2713" i="11"/>
  <c r="L2713" i="11"/>
  <c r="M2713" i="11"/>
  <c r="N2713" i="11"/>
  <c r="O2713" i="11"/>
  <c r="P2713" i="11"/>
  <c r="D2714" i="11"/>
  <c r="E2714" i="11"/>
  <c r="F2714" i="11"/>
  <c r="H2714" i="11"/>
  <c r="K2714" i="11"/>
  <c r="L2714" i="11"/>
  <c r="M2714" i="11"/>
  <c r="N2714" i="11"/>
  <c r="O2714" i="11"/>
  <c r="P2714" i="11"/>
  <c r="D2715" i="11"/>
  <c r="E2715" i="11"/>
  <c r="F2715" i="11"/>
  <c r="H2715" i="11"/>
  <c r="K2715" i="11"/>
  <c r="L2715" i="11"/>
  <c r="M2715" i="11"/>
  <c r="N2715" i="11"/>
  <c r="O2715" i="11"/>
  <c r="P2715" i="11"/>
  <c r="D2716" i="11"/>
  <c r="E2716" i="11"/>
  <c r="F2716" i="11"/>
  <c r="H2716" i="11"/>
  <c r="K2716" i="11"/>
  <c r="L2716" i="11"/>
  <c r="M2716" i="11"/>
  <c r="N2716" i="11"/>
  <c r="O2716" i="11"/>
  <c r="P2716" i="11"/>
  <c r="D2717" i="11"/>
  <c r="E2717" i="11"/>
  <c r="F2717" i="11"/>
  <c r="H2717" i="11"/>
  <c r="K2717" i="11"/>
  <c r="L2717" i="11"/>
  <c r="M2717" i="11"/>
  <c r="N2717" i="11"/>
  <c r="O2717" i="11"/>
  <c r="P2717" i="11"/>
  <c r="D2718" i="11"/>
  <c r="E2718" i="11"/>
  <c r="F2718" i="11"/>
  <c r="H2718" i="11"/>
  <c r="K2718" i="11"/>
  <c r="L2718" i="11"/>
  <c r="M2718" i="11"/>
  <c r="N2718" i="11"/>
  <c r="O2718" i="11"/>
  <c r="P2718" i="11"/>
  <c r="D2719" i="11"/>
  <c r="E2719" i="11"/>
  <c r="F2719" i="11"/>
  <c r="H2719" i="11"/>
  <c r="K2719" i="11"/>
  <c r="L2719" i="11"/>
  <c r="M2719" i="11"/>
  <c r="N2719" i="11"/>
  <c r="O2719" i="11"/>
  <c r="P2719" i="11"/>
  <c r="D2720" i="11"/>
  <c r="E2720" i="11"/>
  <c r="F2720" i="11"/>
  <c r="H2720" i="11"/>
  <c r="K2720" i="11"/>
  <c r="L2720" i="11"/>
  <c r="M2720" i="11"/>
  <c r="N2720" i="11"/>
  <c r="O2720" i="11"/>
  <c r="P2720" i="11"/>
  <c r="D2721" i="11"/>
  <c r="E2721" i="11"/>
  <c r="F2721" i="11"/>
  <c r="H2721" i="11"/>
  <c r="K2721" i="11"/>
  <c r="L2721" i="11"/>
  <c r="M2721" i="11"/>
  <c r="N2721" i="11"/>
  <c r="O2721" i="11"/>
  <c r="P2721" i="11"/>
  <c r="D2722" i="11"/>
  <c r="E2722" i="11"/>
  <c r="F2722" i="11"/>
  <c r="H2722" i="11"/>
  <c r="K2722" i="11"/>
  <c r="L2722" i="11"/>
  <c r="M2722" i="11"/>
  <c r="N2722" i="11"/>
  <c r="O2722" i="11"/>
  <c r="P2722" i="11"/>
  <c r="D2723" i="11"/>
  <c r="E2723" i="11"/>
  <c r="F2723" i="11"/>
  <c r="H2723" i="11"/>
  <c r="K2723" i="11"/>
  <c r="L2723" i="11"/>
  <c r="M2723" i="11"/>
  <c r="N2723" i="11"/>
  <c r="O2723" i="11"/>
  <c r="P2723" i="11"/>
  <c r="D2724" i="11"/>
  <c r="E2724" i="11"/>
  <c r="F2724" i="11"/>
  <c r="H2724" i="11"/>
  <c r="K2724" i="11"/>
  <c r="L2724" i="11"/>
  <c r="M2724" i="11"/>
  <c r="N2724" i="11"/>
  <c r="O2724" i="11"/>
  <c r="P2724" i="11"/>
  <c r="D2725" i="11"/>
  <c r="E2725" i="11"/>
  <c r="F2725" i="11"/>
  <c r="H2725" i="11"/>
  <c r="K2725" i="11"/>
  <c r="L2725" i="11"/>
  <c r="M2725" i="11"/>
  <c r="N2725" i="11"/>
  <c r="O2725" i="11"/>
  <c r="P2725" i="11"/>
  <c r="D2726" i="11"/>
  <c r="E2726" i="11"/>
  <c r="F2726" i="11"/>
  <c r="H2726" i="11"/>
  <c r="K2726" i="11"/>
  <c r="L2726" i="11"/>
  <c r="M2726" i="11"/>
  <c r="N2726" i="11"/>
  <c r="O2726" i="11"/>
  <c r="P2726" i="11"/>
  <c r="D2727" i="11"/>
  <c r="E2727" i="11"/>
  <c r="F2727" i="11"/>
  <c r="H2727" i="11"/>
  <c r="K2727" i="11"/>
  <c r="L2727" i="11"/>
  <c r="M2727" i="11"/>
  <c r="N2727" i="11"/>
  <c r="O2727" i="11"/>
  <c r="P2727" i="11"/>
  <c r="D2728" i="11"/>
  <c r="E2728" i="11"/>
  <c r="F2728" i="11"/>
  <c r="H2728" i="11"/>
  <c r="K2728" i="11"/>
  <c r="L2728" i="11"/>
  <c r="M2728" i="11"/>
  <c r="N2728" i="11"/>
  <c r="O2728" i="11"/>
  <c r="P2728" i="11"/>
  <c r="D2729" i="11"/>
  <c r="E2729" i="11"/>
  <c r="F2729" i="11"/>
  <c r="H2729" i="11"/>
  <c r="K2729" i="11"/>
  <c r="L2729" i="11"/>
  <c r="M2729" i="11"/>
  <c r="N2729" i="11"/>
  <c r="O2729" i="11"/>
  <c r="P2729" i="11"/>
  <c r="D2730" i="11"/>
  <c r="E2730" i="11"/>
  <c r="F2730" i="11"/>
  <c r="H2730" i="11"/>
  <c r="K2730" i="11"/>
  <c r="L2730" i="11"/>
  <c r="M2730" i="11"/>
  <c r="N2730" i="11"/>
  <c r="O2730" i="11"/>
  <c r="P2730" i="11"/>
  <c r="D2731" i="11"/>
  <c r="E2731" i="11"/>
  <c r="F2731" i="11"/>
  <c r="H2731" i="11"/>
  <c r="K2731" i="11"/>
  <c r="L2731" i="11"/>
  <c r="M2731" i="11"/>
  <c r="N2731" i="11"/>
  <c r="O2731" i="11"/>
  <c r="P2731" i="11"/>
  <c r="D2732" i="11"/>
  <c r="E2732" i="11"/>
  <c r="F2732" i="11"/>
  <c r="H2732" i="11"/>
  <c r="K2732" i="11"/>
  <c r="L2732" i="11"/>
  <c r="M2732" i="11"/>
  <c r="N2732" i="11"/>
  <c r="O2732" i="11"/>
  <c r="P2732" i="11"/>
  <c r="D2733" i="11"/>
  <c r="E2733" i="11"/>
  <c r="F2733" i="11"/>
  <c r="H2733" i="11"/>
  <c r="K2733" i="11"/>
  <c r="L2733" i="11"/>
  <c r="M2733" i="11"/>
  <c r="N2733" i="11"/>
  <c r="O2733" i="11"/>
  <c r="P2733" i="11"/>
  <c r="D2734" i="11"/>
  <c r="E2734" i="11"/>
  <c r="F2734" i="11"/>
  <c r="H2734" i="11"/>
  <c r="K2734" i="11"/>
  <c r="L2734" i="11"/>
  <c r="M2734" i="11"/>
  <c r="N2734" i="11"/>
  <c r="O2734" i="11"/>
  <c r="P2734" i="11"/>
  <c r="D2735" i="11"/>
  <c r="E2735" i="11"/>
  <c r="F2735" i="11"/>
  <c r="H2735" i="11"/>
  <c r="K2735" i="11"/>
  <c r="L2735" i="11"/>
  <c r="M2735" i="11"/>
  <c r="N2735" i="11"/>
  <c r="O2735" i="11"/>
  <c r="P2735" i="11"/>
  <c r="D2736" i="11"/>
  <c r="E2736" i="11"/>
  <c r="F2736" i="11"/>
  <c r="H2736" i="11"/>
  <c r="K2736" i="11"/>
  <c r="L2736" i="11"/>
  <c r="M2736" i="11"/>
  <c r="N2736" i="11"/>
  <c r="O2736" i="11"/>
  <c r="P2736" i="11"/>
  <c r="D2737" i="11"/>
  <c r="E2737" i="11"/>
  <c r="F2737" i="11"/>
  <c r="H2737" i="11"/>
  <c r="K2737" i="11"/>
  <c r="L2737" i="11"/>
  <c r="M2737" i="11"/>
  <c r="N2737" i="11"/>
  <c r="O2737" i="11"/>
  <c r="P2737" i="11"/>
  <c r="D2738" i="11"/>
  <c r="E2738" i="11"/>
  <c r="F2738" i="11"/>
  <c r="H2738" i="11"/>
  <c r="K2738" i="11"/>
  <c r="L2738" i="11"/>
  <c r="M2738" i="11"/>
  <c r="N2738" i="11"/>
  <c r="O2738" i="11"/>
  <c r="P2738" i="11"/>
  <c r="D2739" i="11"/>
  <c r="E2739" i="11"/>
  <c r="F2739" i="11"/>
  <c r="H2739" i="11"/>
  <c r="K2739" i="11"/>
  <c r="L2739" i="11"/>
  <c r="M2739" i="11"/>
  <c r="N2739" i="11"/>
  <c r="O2739" i="11"/>
  <c r="P2739" i="11"/>
  <c r="D2740" i="11"/>
  <c r="E2740" i="11"/>
  <c r="F2740" i="11"/>
  <c r="H2740" i="11"/>
  <c r="K2740" i="11"/>
  <c r="L2740" i="11"/>
  <c r="M2740" i="11"/>
  <c r="N2740" i="11"/>
  <c r="O2740" i="11"/>
  <c r="P2740" i="11"/>
  <c r="D2741" i="11"/>
  <c r="E2741" i="11"/>
  <c r="F2741" i="11"/>
  <c r="H2741" i="11"/>
  <c r="K2741" i="11"/>
  <c r="L2741" i="11"/>
  <c r="M2741" i="11"/>
  <c r="N2741" i="11"/>
  <c r="O2741" i="11"/>
  <c r="P2741" i="11"/>
  <c r="D2742" i="11"/>
  <c r="E2742" i="11"/>
  <c r="F2742" i="11"/>
  <c r="H2742" i="11"/>
  <c r="K2742" i="11"/>
  <c r="L2742" i="11"/>
  <c r="M2742" i="11"/>
  <c r="N2742" i="11"/>
  <c r="O2742" i="11"/>
  <c r="P2742" i="11"/>
  <c r="D2743" i="11"/>
  <c r="E2743" i="11"/>
  <c r="F2743" i="11"/>
  <c r="H2743" i="11"/>
  <c r="K2743" i="11"/>
  <c r="L2743" i="11"/>
  <c r="M2743" i="11"/>
  <c r="N2743" i="11"/>
  <c r="O2743" i="11"/>
  <c r="P2743" i="11"/>
  <c r="D2744" i="11"/>
  <c r="E2744" i="11"/>
  <c r="F2744" i="11"/>
  <c r="H2744" i="11"/>
  <c r="K2744" i="11"/>
  <c r="L2744" i="11"/>
  <c r="M2744" i="11"/>
  <c r="N2744" i="11"/>
  <c r="O2744" i="11"/>
  <c r="P2744" i="11"/>
  <c r="D2745" i="11"/>
  <c r="E2745" i="11"/>
  <c r="F2745" i="11"/>
  <c r="H2745" i="11"/>
  <c r="K2745" i="11"/>
  <c r="L2745" i="11"/>
  <c r="M2745" i="11"/>
  <c r="N2745" i="11"/>
  <c r="O2745" i="11"/>
  <c r="P2745" i="11"/>
  <c r="D2746" i="11"/>
  <c r="E2746" i="11"/>
  <c r="F2746" i="11"/>
  <c r="H2746" i="11"/>
  <c r="K2746" i="11"/>
  <c r="L2746" i="11"/>
  <c r="M2746" i="11"/>
  <c r="N2746" i="11"/>
  <c r="O2746" i="11"/>
  <c r="P2746" i="11"/>
  <c r="D2747" i="11"/>
  <c r="E2747" i="11"/>
  <c r="F2747" i="11"/>
  <c r="H2747" i="11"/>
  <c r="K2747" i="11"/>
  <c r="L2747" i="11"/>
  <c r="M2747" i="11"/>
  <c r="N2747" i="11"/>
  <c r="O2747" i="11"/>
  <c r="P2747" i="11"/>
  <c r="D2748" i="11"/>
  <c r="E2748" i="11"/>
  <c r="F2748" i="11"/>
  <c r="H2748" i="11"/>
  <c r="K2748" i="11"/>
  <c r="L2748" i="11"/>
  <c r="M2748" i="11"/>
  <c r="N2748" i="11"/>
  <c r="O2748" i="11"/>
  <c r="P2748" i="11"/>
  <c r="D2749" i="11"/>
  <c r="E2749" i="11"/>
  <c r="F2749" i="11"/>
  <c r="H2749" i="11"/>
  <c r="K2749" i="11"/>
  <c r="L2749" i="11"/>
  <c r="M2749" i="11"/>
  <c r="N2749" i="11"/>
  <c r="O2749" i="11"/>
  <c r="P2749" i="11"/>
  <c r="D2750" i="11"/>
  <c r="E2750" i="11"/>
  <c r="F2750" i="11"/>
  <c r="H2750" i="11"/>
  <c r="K2750" i="11"/>
  <c r="L2750" i="11"/>
  <c r="M2750" i="11"/>
  <c r="N2750" i="11"/>
  <c r="O2750" i="11"/>
  <c r="P2750" i="11"/>
  <c r="D2751" i="11"/>
  <c r="E2751" i="11"/>
  <c r="F2751" i="11"/>
  <c r="H2751" i="11"/>
  <c r="K2751" i="11"/>
  <c r="L2751" i="11"/>
  <c r="M2751" i="11"/>
  <c r="N2751" i="11"/>
  <c r="O2751" i="11"/>
  <c r="P2751" i="11"/>
  <c r="D2752" i="11"/>
  <c r="E2752" i="11"/>
  <c r="F2752" i="11"/>
  <c r="H2752" i="11"/>
  <c r="K2752" i="11"/>
  <c r="L2752" i="11"/>
  <c r="M2752" i="11"/>
  <c r="N2752" i="11"/>
  <c r="O2752" i="11"/>
  <c r="P2752" i="11"/>
  <c r="D2753" i="11"/>
  <c r="E2753" i="11"/>
  <c r="F2753" i="11"/>
  <c r="H2753" i="11"/>
  <c r="K2753" i="11"/>
  <c r="L2753" i="11"/>
  <c r="M2753" i="11"/>
  <c r="N2753" i="11"/>
  <c r="O2753" i="11"/>
  <c r="P2753" i="11"/>
  <c r="D2754" i="11"/>
  <c r="E2754" i="11"/>
  <c r="F2754" i="11"/>
  <c r="H2754" i="11"/>
  <c r="K2754" i="11"/>
  <c r="L2754" i="11"/>
  <c r="M2754" i="11"/>
  <c r="N2754" i="11"/>
  <c r="O2754" i="11"/>
  <c r="P2754" i="11"/>
  <c r="D2755" i="11"/>
  <c r="E2755" i="11"/>
  <c r="F2755" i="11"/>
  <c r="H2755" i="11"/>
  <c r="K2755" i="11"/>
  <c r="L2755" i="11"/>
  <c r="M2755" i="11"/>
  <c r="N2755" i="11"/>
  <c r="O2755" i="11"/>
  <c r="P2755" i="11"/>
  <c r="D2756" i="11"/>
  <c r="E2756" i="11"/>
  <c r="F2756" i="11"/>
  <c r="H2756" i="11"/>
  <c r="K2756" i="11"/>
  <c r="L2756" i="11"/>
  <c r="M2756" i="11"/>
  <c r="N2756" i="11"/>
  <c r="O2756" i="11"/>
  <c r="P2756" i="11"/>
  <c r="D2757" i="11"/>
  <c r="E2757" i="11"/>
  <c r="F2757" i="11"/>
  <c r="H2757" i="11"/>
  <c r="K2757" i="11"/>
  <c r="L2757" i="11"/>
  <c r="M2757" i="11"/>
  <c r="N2757" i="11"/>
  <c r="O2757" i="11"/>
  <c r="P2757" i="11"/>
  <c r="D2758" i="11"/>
  <c r="E2758" i="11"/>
  <c r="F2758" i="11"/>
  <c r="H2758" i="11"/>
  <c r="K2758" i="11"/>
  <c r="L2758" i="11"/>
  <c r="M2758" i="11"/>
  <c r="N2758" i="11"/>
  <c r="O2758" i="11"/>
  <c r="P2758" i="11"/>
  <c r="D2759" i="11"/>
  <c r="E2759" i="11"/>
  <c r="F2759" i="11"/>
  <c r="H2759" i="11"/>
  <c r="K2759" i="11"/>
  <c r="L2759" i="11"/>
  <c r="M2759" i="11"/>
  <c r="N2759" i="11"/>
  <c r="O2759" i="11"/>
  <c r="P2759" i="11"/>
  <c r="D2760" i="11"/>
  <c r="E2760" i="11"/>
  <c r="F2760" i="11"/>
  <c r="H2760" i="11"/>
  <c r="K2760" i="11"/>
  <c r="L2760" i="11"/>
  <c r="M2760" i="11"/>
  <c r="N2760" i="11"/>
  <c r="O2760" i="11"/>
  <c r="P2760" i="11"/>
  <c r="D2761" i="11"/>
  <c r="E2761" i="11"/>
  <c r="F2761" i="11"/>
  <c r="H2761" i="11"/>
  <c r="K2761" i="11"/>
  <c r="L2761" i="11"/>
  <c r="M2761" i="11"/>
  <c r="N2761" i="11"/>
  <c r="O2761" i="11"/>
  <c r="P2761" i="11"/>
  <c r="D2762" i="11"/>
  <c r="E2762" i="11"/>
  <c r="F2762" i="11"/>
  <c r="H2762" i="11"/>
  <c r="K2762" i="11"/>
  <c r="L2762" i="11"/>
  <c r="M2762" i="11"/>
  <c r="N2762" i="11"/>
  <c r="O2762" i="11"/>
  <c r="P2762" i="11"/>
  <c r="D2763" i="11"/>
  <c r="E2763" i="11"/>
  <c r="F2763" i="11"/>
  <c r="H2763" i="11"/>
  <c r="K2763" i="11"/>
  <c r="L2763" i="11"/>
  <c r="M2763" i="11"/>
  <c r="N2763" i="11"/>
  <c r="O2763" i="11"/>
  <c r="P2763" i="11"/>
  <c r="D2764" i="11"/>
  <c r="E2764" i="11"/>
  <c r="F2764" i="11"/>
  <c r="H2764" i="11"/>
  <c r="K2764" i="11"/>
  <c r="L2764" i="11"/>
  <c r="M2764" i="11"/>
  <c r="N2764" i="11"/>
  <c r="O2764" i="11"/>
  <c r="P2764" i="11"/>
  <c r="D2765" i="11"/>
  <c r="E2765" i="11"/>
  <c r="F2765" i="11"/>
  <c r="H2765" i="11"/>
  <c r="K2765" i="11"/>
  <c r="L2765" i="11"/>
  <c r="M2765" i="11"/>
  <c r="N2765" i="11"/>
  <c r="O2765" i="11"/>
  <c r="P2765" i="11"/>
  <c r="D2766" i="11"/>
  <c r="E2766" i="11"/>
  <c r="F2766" i="11"/>
  <c r="H2766" i="11"/>
  <c r="K2766" i="11"/>
  <c r="L2766" i="11"/>
  <c r="M2766" i="11"/>
  <c r="N2766" i="11"/>
  <c r="O2766" i="11"/>
  <c r="P2766" i="11"/>
  <c r="D2767" i="11"/>
  <c r="E2767" i="11"/>
  <c r="F2767" i="11"/>
  <c r="H2767" i="11"/>
  <c r="K2767" i="11"/>
  <c r="L2767" i="11"/>
  <c r="M2767" i="11"/>
  <c r="N2767" i="11"/>
  <c r="O2767" i="11"/>
  <c r="P2767" i="11"/>
  <c r="D2768" i="11"/>
  <c r="E2768" i="11"/>
  <c r="F2768" i="11"/>
  <c r="H2768" i="11"/>
  <c r="K2768" i="11"/>
  <c r="L2768" i="11"/>
  <c r="M2768" i="11"/>
  <c r="N2768" i="11"/>
  <c r="O2768" i="11"/>
  <c r="P2768" i="11"/>
  <c r="D2769" i="11"/>
  <c r="E2769" i="11"/>
  <c r="F2769" i="11"/>
  <c r="H2769" i="11"/>
  <c r="K2769" i="11"/>
  <c r="L2769" i="11"/>
  <c r="M2769" i="11"/>
  <c r="N2769" i="11"/>
  <c r="O2769" i="11"/>
  <c r="P2769" i="11"/>
  <c r="D2770" i="11"/>
  <c r="E2770" i="11"/>
  <c r="F2770" i="11"/>
  <c r="H2770" i="11"/>
  <c r="K2770" i="11"/>
  <c r="L2770" i="11"/>
  <c r="M2770" i="11"/>
  <c r="N2770" i="11"/>
  <c r="O2770" i="11"/>
  <c r="P2770" i="11"/>
  <c r="D2771" i="11"/>
  <c r="E2771" i="11"/>
  <c r="F2771" i="11"/>
  <c r="H2771" i="11"/>
  <c r="K2771" i="11"/>
  <c r="L2771" i="11"/>
  <c r="M2771" i="11"/>
  <c r="N2771" i="11"/>
  <c r="O2771" i="11"/>
  <c r="P2771" i="11"/>
  <c r="D2772" i="11"/>
  <c r="E2772" i="11"/>
  <c r="F2772" i="11"/>
  <c r="H2772" i="11"/>
  <c r="K2772" i="11"/>
  <c r="L2772" i="11"/>
  <c r="M2772" i="11"/>
  <c r="N2772" i="11"/>
  <c r="O2772" i="11"/>
  <c r="P2772" i="11"/>
  <c r="D2773" i="11"/>
  <c r="E2773" i="11"/>
  <c r="F2773" i="11"/>
  <c r="H2773" i="11"/>
  <c r="K2773" i="11"/>
  <c r="L2773" i="11"/>
  <c r="M2773" i="11"/>
  <c r="N2773" i="11"/>
  <c r="O2773" i="11"/>
  <c r="P2773" i="11"/>
  <c r="D2774" i="11"/>
  <c r="E2774" i="11"/>
  <c r="F2774" i="11"/>
  <c r="H2774" i="11"/>
  <c r="K2774" i="11"/>
  <c r="L2774" i="11"/>
  <c r="M2774" i="11"/>
  <c r="N2774" i="11"/>
  <c r="O2774" i="11"/>
  <c r="P2774" i="11"/>
  <c r="D2775" i="11"/>
  <c r="E2775" i="11"/>
  <c r="F2775" i="11"/>
  <c r="H2775" i="11"/>
  <c r="K2775" i="11"/>
  <c r="L2775" i="11"/>
  <c r="M2775" i="11"/>
  <c r="N2775" i="11"/>
  <c r="O2775" i="11"/>
  <c r="P2775" i="11"/>
  <c r="D2776" i="11"/>
  <c r="E2776" i="11"/>
  <c r="F2776" i="11"/>
  <c r="H2776" i="11"/>
  <c r="K2776" i="11"/>
  <c r="L2776" i="11"/>
  <c r="M2776" i="11"/>
  <c r="N2776" i="11"/>
  <c r="O2776" i="11"/>
  <c r="P2776" i="11"/>
  <c r="D2777" i="11"/>
  <c r="E2777" i="11"/>
  <c r="F2777" i="11"/>
  <c r="H2777" i="11"/>
  <c r="K2777" i="11"/>
  <c r="L2777" i="11"/>
  <c r="M2777" i="11"/>
  <c r="N2777" i="11"/>
  <c r="O2777" i="11"/>
  <c r="P2777" i="11"/>
  <c r="D2778" i="11"/>
  <c r="E2778" i="11"/>
  <c r="F2778" i="11"/>
  <c r="H2778" i="11"/>
  <c r="K2778" i="11"/>
  <c r="L2778" i="11"/>
  <c r="M2778" i="11"/>
  <c r="N2778" i="11"/>
  <c r="O2778" i="11"/>
  <c r="P2778" i="11"/>
  <c r="D2779" i="11"/>
  <c r="E2779" i="11"/>
  <c r="F2779" i="11"/>
  <c r="H2779" i="11"/>
  <c r="K2779" i="11"/>
  <c r="L2779" i="11"/>
  <c r="M2779" i="11"/>
  <c r="N2779" i="11"/>
  <c r="O2779" i="11"/>
  <c r="P2779" i="11"/>
  <c r="D2780" i="11"/>
  <c r="E2780" i="11"/>
  <c r="F2780" i="11"/>
  <c r="H2780" i="11"/>
  <c r="K2780" i="11"/>
  <c r="L2780" i="11"/>
  <c r="M2780" i="11"/>
  <c r="N2780" i="11"/>
  <c r="O2780" i="11"/>
  <c r="P2780" i="11"/>
  <c r="D2781" i="11"/>
  <c r="E2781" i="11"/>
  <c r="F2781" i="11"/>
  <c r="H2781" i="11"/>
  <c r="K2781" i="11"/>
  <c r="L2781" i="11"/>
  <c r="M2781" i="11"/>
  <c r="N2781" i="11"/>
  <c r="O2781" i="11"/>
  <c r="P2781" i="11"/>
  <c r="D2782" i="11"/>
  <c r="E2782" i="11"/>
  <c r="F2782" i="11"/>
  <c r="H2782" i="11"/>
  <c r="K2782" i="11"/>
  <c r="L2782" i="11"/>
  <c r="M2782" i="11"/>
  <c r="N2782" i="11"/>
  <c r="O2782" i="11"/>
  <c r="P2782" i="11"/>
  <c r="D2783" i="11"/>
  <c r="E2783" i="11"/>
  <c r="F2783" i="11"/>
  <c r="H2783" i="11"/>
  <c r="K2783" i="11"/>
  <c r="L2783" i="11"/>
  <c r="M2783" i="11"/>
  <c r="N2783" i="11"/>
  <c r="O2783" i="11"/>
  <c r="P2783" i="11"/>
  <c r="D2784" i="11"/>
  <c r="E2784" i="11"/>
  <c r="F2784" i="11"/>
  <c r="H2784" i="11"/>
  <c r="K2784" i="11"/>
  <c r="L2784" i="11"/>
  <c r="M2784" i="11"/>
  <c r="N2784" i="11"/>
  <c r="O2784" i="11"/>
  <c r="P2784" i="11"/>
  <c r="D2785" i="11"/>
  <c r="E2785" i="11"/>
  <c r="F2785" i="11"/>
  <c r="H2785" i="11"/>
  <c r="K2785" i="11"/>
  <c r="L2785" i="11"/>
  <c r="M2785" i="11"/>
  <c r="N2785" i="11"/>
  <c r="O2785" i="11"/>
  <c r="P2785" i="11"/>
  <c r="D2786" i="11"/>
  <c r="E2786" i="11"/>
  <c r="F2786" i="11"/>
  <c r="H2786" i="11"/>
  <c r="K2786" i="11"/>
  <c r="L2786" i="11"/>
  <c r="M2786" i="11"/>
  <c r="N2786" i="11"/>
  <c r="O2786" i="11"/>
  <c r="P2786" i="11"/>
  <c r="D2787" i="11"/>
  <c r="E2787" i="11"/>
  <c r="F2787" i="11"/>
  <c r="H2787" i="11"/>
  <c r="K2787" i="11"/>
  <c r="L2787" i="11"/>
  <c r="M2787" i="11"/>
  <c r="N2787" i="11"/>
  <c r="O2787" i="11"/>
  <c r="P2787" i="11"/>
  <c r="D2788" i="11"/>
  <c r="E2788" i="11"/>
  <c r="F2788" i="11"/>
  <c r="H2788" i="11"/>
  <c r="K2788" i="11"/>
  <c r="L2788" i="11"/>
  <c r="M2788" i="11"/>
  <c r="N2788" i="11"/>
  <c r="O2788" i="11"/>
  <c r="P2788" i="11"/>
  <c r="D2789" i="11"/>
  <c r="E2789" i="11"/>
  <c r="F2789" i="11"/>
  <c r="H2789" i="11"/>
  <c r="K2789" i="11"/>
  <c r="L2789" i="11"/>
  <c r="M2789" i="11"/>
  <c r="N2789" i="11"/>
  <c r="O2789" i="11"/>
  <c r="P2789" i="11"/>
  <c r="D2790" i="11"/>
  <c r="E2790" i="11"/>
  <c r="F2790" i="11"/>
  <c r="H2790" i="11"/>
  <c r="K2790" i="11"/>
  <c r="L2790" i="11"/>
  <c r="M2790" i="11"/>
  <c r="N2790" i="11"/>
  <c r="O2790" i="11"/>
  <c r="P2790" i="11"/>
  <c r="D2791" i="11"/>
  <c r="E2791" i="11"/>
  <c r="F2791" i="11"/>
  <c r="H2791" i="11"/>
  <c r="K2791" i="11"/>
  <c r="L2791" i="11"/>
  <c r="M2791" i="11"/>
  <c r="N2791" i="11"/>
  <c r="O2791" i="11"/>
  <c r="P2791" i="11"/>
  <c r="D2792" i="11"/>
  <c r="E2792" i="11"/>
  <c r="F2792" i="11"/>
  <c r="H2792" i="11"/>
  <c r="K2792" i="11"/>
  <c r="L2792" i="11"/>
  <c r="M2792" i="11"/>
  <c r="N2792" i="11"/>
  <c r="O2792" i="11"/>
  <c r="P2792" i="11"/>
  <c r="D2793" i="11"/>
  <c r="E2793" i="11"/>
  <c r="F2793" i="11"/>
  <c r="H2793" i="11"/>
  <c r="K2793" i="11"/>
  <c r="L2793" i="11"/>
  <c r="M2793" i="11"/>
  <c r="N2793" i="11"/>
  <c r="O2793" i="11"/>
  <c r="P2793" i="11"/>
  <c r="D2794" i="11"/>
  <c r="E2794" i="11"/>
  <c r="F2794" i="11"/>
  <c r="H2794" i="11"/>
  <c r="K2794" i="11"/>
  <c r="L2794" i="11"/>
  <c r="M2794" i="11"/>
  <c r="N2794" i="11"/>
  <c r="O2794" i="11"/>
  <c r="P2794" i="11"/>
  <c r="D2795" i="11"/>
  <c r="E2795" i="11"/>
  <c r="F2795" i="11"/>
  <c r="H2795" i="11"/>
  <c r="K2795" i="11"/>
  <c r="L2795" i="11"/>
  <c r="M2795" i="11"/>
  <c r="N2795" i="11"/>
  <c r="O2795" i="11"/>
  <c r="P2795" i="11"/>
  <c r="D2796" i="11"/>
  <c r="E2796" i="11"/>
  <c r="F2796" i="11"/>
  <c r="H2796" i="11"/>
  <c r="K2796" i="11"/>
  <c r="L2796" i="11"/>
  <c r="M2796" i="11"/>
  <c r="N2796" i="11"/>
  <c r="O2796" i="11"/>
  <c r="P2796" i="11"/>
  <c r="D2797" i="11"/>
  <c r="E2797" i="11"/>
  <c r="F2797" i="11"/>
  <c r="H2797" i="11"/>
  <c r="K2797" i="11"/>
  <c r="L2797" i="11"/>
  <c r="M2797" i="11"/>
  <c r="N2797" i="11"/>
  <c r="O2797" i="11"/>
  <c r="P2797" i="11"/>
  <c r="D2798" i="11"/>
  <c r="E2798" i="11"/>
  <c r="F2798" i="11"/>
  <c r="H2798" i="11"/>
  <c r="K2798" i="11"/>
  <c r="L2798" i="11"/>
  <c r="M2798" i="11"/>
  <c r="N2798" i="11"/>
  <c r="O2798" i="11"/>
  <c r="P2798" i="11"/>
  <c r="D2799" i="11"/>
  <c r="E2799" i="11"/>
  <c r="F2799" i="11"/>
  <c r="H2799" i="11"/>
  <c r="K2799" i="11"/>
  <c r="L2799" i="11"/>
  <c r="M2799" i="11"/>
  <c r="N2799" i="11"/>
  <c r="O2799" i="11"/>
  <c r="P2799" i="11"/>
  <c r="D2800" i="11"/>
  <c r="E2800" i="11"/>
  <c r="F2800" i="11"/>
  <c r="H2800" i="11"/>
  <c r="K2800" i="11"/>
  <c r="L2800" i="11"/>
  <c r="M2800" i="11"/>
  <c r="N2800" i="11"/>
  <c r="O2800" i="11"/>
  <c r="P2800" i="11"/>
  <c r="D2801" i="11"/>
  <c r="E2801" i="11"/>
  <c r="F2801" i="11"/>
  <c r="H2801" i="11"/>
  <c r="K2801" i="11"/>
  <c r="L2801" i="11"/>
  <c r="M2801" i="11"/>
  <c r="N2801" i="11"/>
  <c r="O2801" i="11"/>
  <c r="P2801" i="11"/>
  <c r="D2802" i="11"/>
  <c r="E2802" i="11"/>
  <c r="F2802" i="11"/>
  <c r="H2802" i="11"/>
  <c r="K2802" i="11"/>
  <c r="L2802" i="11"/>
  <c r="M2802" i="11"/>
  <c r="N2802" i="11"/>
  <c r="O2802" i="11"/>
  <c r="P2802" i="11"/>
  <c r="D2803" i="11"/>
  <c r="E2803" i="11"/>
  <c r="F2803" i="11"/>
  <c r="H2803" i="11"/>
  <c r="K2803" i="11"/>
  <c r="L2803" i="11"/>
  <c r="M2803" i="11"/>
  <c r="N2803" i="11"/>
  <c r="O2803" i="11"/>
  <c r="P2803" i="11"/>
  <c r="D2804" i="11"/>
  <c r="E2804" i="11"/>
  <c r="F2804" i="11"/>
  <c r="H2804" i="11"/>
  <c r="K2804" i="11"/>
  <c r="L2804" i="11"/>
  <c r="M2804" i="11"/>
  <c r="N2804" i="11"/>
  <c r="O2804" i="11"/>
  <c r="P2804" i="11"/>
  <c r="D2805" i="11"/>
  <c r="E2805" i="11"/>
  <c r="F2805" i="11"/>
  <c r="H2805" i="11"/>
  <c r="K2805" i="11"/>
  <c r="L2805" i="11"/>
  <c r="M2805" i="11"/>
  <c r="N2805" i="11"/>
  <c r="O2805" i="11"/>
  <c r="P2805" i="11"/>
  <c r="D2806" i="11"/>
  <c r="E2806" i="11"/>
  <c r="F2806" i="11"/>
  <c r="H2806" i="11"/>
  <c r="K2806" i="11"/>
  <c r="L2806" i="11"/>
  <c r="M2806" i="11"/>
  <c r="N2806" i="11"/>
  <c r="O2806" i="11"/>
  <c r="P2806" i="11"/>
  <c r="D2807" i="11"/>
  <c r="E2807" i="11"/>
  <c r="F2807" i="11"/>
  <c r="H2807" i="11"/>
  <c r="K2807" i="11"/>
  <c r="L2807" i="11"/>
  <c r="M2807" i="11"/>
  <c r="N2807" i="11"/>
  <c r="O2807" i="11"/>
  <c r="P2807" i="11"/>
  <c r="D2808" i="11"/>
  <c r="E2808" i="11"/>
  <c r="F2808" i="11"/>
  <c r="H2808" i="11"/>
  <c r="K2808" i="11"/>
  <c r="L2808" i="11"/>
  <c r="M2808" i="11"/>
  <c r="N2808" i="11"/>
  <c r="O2808" i="11"/>
  <c r="P2808" i="11"/>
  <c r="D2809" i="11"/>
  <c r="E2809" i="11"/>
  <c r="F2809" i="11"/>
  <c r="H2809" i="11"/>
  <c r="K2809" i="11"/>
  <c r="L2809" i="11"/>
  <c r="M2809" i="11"/>
  <c r="N2809" i="11"/>
  <c r="O2809" i="11"/>
  <c r="P2809" i="11"/>
  <c r="D2810" i="11"/>
  <c r="E2810" i="11"/>
  <c r="F2810" i="11"/>
  <c r="H2810" i="11"/>
  <c r="K2810" i="11"/>
  <c r="L2810" i="11"/>
  <c r="M2810" i="11"/>
  <c r="N2810" i="11"/>
  <c r="O2810" i="11"/>
  <c r="P2810" i="11"/>
  <c r="D2811" i="11"/>
  <c r="E2811" i="11"/>
  <c r="F2811" i="11"/>
  <c r="H2811" i="11"/>
  <c r="K2811" i="11"/>
  <c r="L2811" i="11"/>
  <c r="M2811" i="11"/>
  <c r="N2811" i="11"/>
  <c r="O2811" i="11"/>
  <c r="P2811" i="11"/>
  <c r="D2812" i="11"/>
  <c r="E2812" i="11"/>
  <c r="F2812" i="11"/>
  <c r="H2812" i="11"/>
  <c r="K2812" i="11"/>
  <c r="L2812" i="11"/>
  <c r="M2812" i="11"/>
  <c r="N2812" i="11"/>
  <c r="O2812" i="11"/>
  <c r="P2812" i="11"/>
  <c r="D2813" i="11"/>
  <c r="E2813" i="11"/>
  <c r="F2813" i="11"/>
  <c r="H2813" i="11"/>
  <c r="K2813" i="11"/>
  <c r="L2813" i="11"/>
  <c r="M2813" i="11"/>
  <c r="N2813" i="11"/>
  <c r="O2813" i="11"/>
  <c r="P2813" i="11"/>
  <c r="D2814" i="11"/>
  <c r="E2814" i="11"/>
  <c r="F2814" i="11"/>
  <c r="H2814" i="11"/>
  <c r="K2814" i="11"/>
  <c r="L2814" i="11"/>
  <c r="M2814" i="11"/>
  <c r="N2814" i="11"/>
  <c r="O2814" i="11"/>
  <c r="P2814" i="11"/>
  <c r="D2815" i="11"/>
  <c r="E2815" i="11"/>
  <c r="F2815" i="11"/>
  <c r="H2815" i="11"/>
  <c r="K2815" i="11"/>
  <c r="L2815" i="11"/>
  <c r="M2815" i="11"/>
  <c r="N2815" i="11"/>
  <c r="O2815" i="11"/>
  <c r="P2815" i="11"/>
  <c r="D2816" i="11"/>
  <c r="E2816" i="11"/>
  <c r="F2816" i="11"/>
  <c r="H2816" i="11"/>
  <c r="K2816" i="11"/>
  <c r="L2816" i="11"/>
  <c r="M2816" i="11"/>
  <c r="N2816" i="11"/>
  <c r="O2816" i="11"/>
  <c r="P2816" i="11"/>
  <c r="D2817" i="11"/>
  <c r="E2817" i="11"/>
  <c r="F2817" i="11"/>
  <c r="H2817" i="11"/>
  <c r="K2817" i="11"/>
  <c r="L2817" i="11"/>
  <c r="M2817" i="11"/>
  <c r="N2817" i="11"/>
  <c r="O2817" i="11"/>
  <c r="P2817" i="11"/>
  <c r="D2818" i="11"/>
  <c r="E2818" i="11"/>
  <c r="F2818" i="11"/>
  <c r="H2818" i="11"/>
  <c r="K2818" i="11"/>
  <c r="L2818" i="11"/>
  <c r="M2818" i="11"/>
  <c r="N2818" i="11"/>
  <c r="O2818" i="11"/>
  <c r="P2818" i="11"/>
  <c r="D2819" i="11"/>
  <c r="E2819" i="11"/>
  <c r="F2819" i="11"/>
  <c r="H2819" i="11"/>
  <c r="K2819" i="11"/>
  <c r="L2819" i="11"/>
  <c r="M2819" i="11"/>
  <c r="N2819" i="11"/>
  <c r="O2819" i="11"/>
  <c r="P2819" i="11"/>
  <c r="D2820" i="11"/>
  <c r="E2820" i="11"/>
  <c r="F2820" i="11"/>
  <c r="H2820" i="11"/>
  <c r="K2820" i="11"/>
  <c r="L2820" i="11"/>
  <c r="M2820" i="11"/>
  <c r="N2820" i="11"/>
  <c r="O2820" i="11"/>
  <c r="P2820" i="11"/>
  <c r="D2821" i="11"/>
  <c r="E2821" i="11"/>
  <c r="F2821" i="11"/>
  <c r="H2821" i="11"/>
  <c r="K2821" i="11"/>
  <c r="L2821" i="11"/>
  <c r="M2821" i="11"/>
  <c r="N2821" i="11"/>
  <c r="O2821" i="11"/>
  <c r="P2821" i="11"/>
  <c r="D2822" i="11"/>
  <c r="E2822" i="11"/>
  <c r="F2822" i="11"/>
  <c r="H2822" i="11"/>
  <c r="K2822" i="11"/>
  <c r="L2822" i="11"/>
  <c r="M2822" i="11"/>
  <c r="N2822" i="11"/>
  <c r="O2822" i="11"/>
  <c r="P2822" i="11"/>
  <c r="D2823" i="11"/>
  <c r="E2823" i="11"/>
  <c r="F2823" i="11"/>
  <c r="H2823" i="11"/>
  <c r="K2823" i="11"/>
  <c r="L2823" i="11"/>
  <c r="M2823" i="11"/>
  <c r="N2823" i="11"/>
  <c r="O2823" i="11"/>
  <c r="P2823" i="11"/>
  <c r="D2824" i="11"/>
  <c r="E2824" i="11"/>
  <c r="F2824" i="11"/>
  <c r="H2824" i="11"/>
  <c r="K2824" i="11"/>
  <c r="L2824" i="11"/>
  <c r="M2824" i="11"/>
  <c r="N2824" i="11"/>
  <c r="O2824" i="11"/>
  <c r="P2824" i="11"/>
  <c r="D2825" i="11"/>
  <c r="E2825" i="11"/>
  <c r="F2825" i="11"/>
  <c r="H2825" i="11"/>
  <c r="K2825" i="11"/>
  <c r="L2825" i="11"/>
  <c r="M2825" i="11"/>
  <c r="N2825" i="11"/>
  <c r="O2825" i="11"/>
  <c r="P2825" i="11"/>
  <c r="D2826" i="11"/>
  <c r="E2826" i="11"/>
  <c r="F2826" i="11"/>
  <c r="H2826" i="11"/>
  <c r="K2826" i="11"/>
  <c r="L2826" i="11"/>
  <c r="M2826" i="11"/>
  <c r="N2826" i="11"/>
  <c r="O2826" i="11"/>
  <c r="P2826" i="11"/>
  <c r="D2827" i="11"/>
  <c r="E2827" i="11"/>
  <c r="F2827" i="11"/>
  <c r="H2827" i="11"/>
  <c r="K2827" i="11"/>
  <c r="L2827" i="11"/>
  <c r="M2827" i="11"/>
  <c r="N2827" i="11"/>
  <c r="O2827" i="11"/>
  <c r="P2827" i="11"/>
  <c r="D2828" i="11"/>
  <c r="E2828" i="11"/>
  <c r="F2828" i="11"/>
  <c r="H2828" i="11"/>
  <c r="K2828" i="11"/>
  <c r="L2828" i="11"/>
  <c r="M2828" i="11"/>
  <c r="N2828" i="11"/>
  <c r="O2828" i="11"/>
  <c r="P2828" i="11"/>
  <c r="D2829" i="11"/>
  <c r="E2829" i="11"/>
  <c r="F2829" i="11"/>
  <c r="H2829" i="11"/>
  <c r="K2829" i="11"/>
  <c r="L2829" i="11"/>
  <c r="M2829" i="11"/>
  <c r="N2829" i="11"/>
  <c r="O2829" i="11"/>
  <c r="P2829" i="11"/>
  <c r="D2830" i="11"/>
  <c r="E2830" i="11"/>
  <c r="F2830" i="11"/>
  <c r="H2830" i="11"/>
  <c r="K2830" i="11"/>
  <c r="L2830" i="11"/>
  <c r="M2830" i="11"/>
  <c r="N2830" i="11"/>
  <c r="O2830" i="11"/>
  <c r="P2830" i="11"/>
  <c r="D2831" i="11"/>
  <c r="E2831" i="11"/>
  <c r="F2831" i="11"/>
  <c r="H2831" i="11"/>
  <c r="K2831" i="11"/>
  <c r="L2831" i="11"/>
  <c r="M2831" i="11"/>
  <c r="N2831" i="11"/>
  <c r="O2831" i="11"/>
  <c r="P2831" i="11"/>
  <c r="D2832" i="11"/>
  <c r="E2832" i="11"/>
  <c r="F2832" i="11"/>
  <c r="H2832" i="11"/>
  <c r="K2832" i="11"/>
  <c r="L2832" i="11"/>
  <c r="M2832" i="11"/>
  <c r="N2832" i="11"/>
  <c r="O2832" i="11"/>
  <c r="P2832" i="11"/>
  <c r="D2833" i="11"/>
  <c r="E2833" i="11"/>
  <c r="F2833" i="11"/>
  <c r="H2833" i="11"/>
  <c r="K2833" i="11"/>
  <c r="L2833" i="11"/>
  <c r="M2833" i="11"/>
  <c r="N2833" i="11"/>
  <c r="O2833" i="11"/>
  <c r="P2833" i="11"/>
  <c r="D2834" i="11"/>
  <c r="E2834" i="11"/>
  <c r="F2834" i="11"/>
  <c r="H2834" i="11"/>
  <c r="K2834" i="11"/>
  <c r="L2834" i="11"/>
  <c r="M2834" i="11"/>
  <c r="N2834" i="11"/>
  <c r="O2834" i="11"/>
  <c r="P2834" i="11"/>
  <c r="D2835" i="11"/>
  <c r="E2835" i="11"/>
  <c r="F2835" i="11"/>
  <c r="H2835" i="11"/>
  <c r="K2835" i="11"/>
  <c r="L2835" i="11"/>
  <c r="M2835" i="11"/>
  <c r="N2835" i="11"/>
  <c r="O2835" i="11"/>
  <c r="P2835" i="11"/>
  <c r="D2836" i="11"/>
  <c r="E2836" i="11"/>
  <c r="F2836" i="11"/>
  <c r="H2836" i="11"/>
  <c r="K2836" i="11"/>
  <c r="L2836" i="11"/>
  <c r="M2836" i="11"/>
  <c r="N2836" i="11"/>
  <c r="O2836" i="11"/>
  <c r="P2836" i="11"/>
  <c r="D2837" i="11"/>
  <c r="E2837" i="11"/>
  <c r="F2837" i="11"/>
  <c r="H2837" i="11"/>
  <c r="K2837" i="11"/>
  <c r="L2837" i="11"/>
  <c r="M2837" i="11"/>
  <c r="N2837" i="11"/>
  <c r="O2837" i="11"/>
  <c r="P2837" i="11"/>
  <c r="D2838" i="11"/>
  <c r="E2838" i="11"/>
  <c r="F2838" i="11"/>
  <c r="H2838" i="11"/>
  <c r="K2838" i="11"/>
  <c r="L2838" i="11"/>
  <c r="M2838" i="11"/>
  <c r="N2838" i="11"/>
  <c r="O2838" i="11"/>
  <c r="P2838" i="11"/>
  <c r="D2839" i="11"/>
  <c r="E2839" i="11"/>
  <c r="F2839" i="11"/>
  <c r="H2839" i="11"/>
  <c r="K2839" i="11"/>
  <c r="L2839" i="11"/>
  <c r="M2839" i="11"/>
  <c r="N2839" i="11"/>
  <c r="O2839" i="11"/>
  <c r="P2839" i="11"/>
  <c r="D2840" i="11"/>
  <c r="E2840" i="11"/>
  <c r="F2840" i="11"/>
  <c r="H2840" i="11"/>
  <c r="K2840" i="11"/>
  <c r="L2840" i="11"/>
  <c r="M2840" i="11"/>
  <c r="N2840" i="11"/>
  <c r="O2840" i="11"/>
  <c r="P2840" i="11"/>
  <c r="D2841" i="11"/>
  <c r="E2841" i="11"/>
  <c r="F2841" i="11"/>
  <c r="H2841" i="11"/>
  <c r="K2841" i="11"/>
  <c r="L2841" i="11"/>
  <c r="M2841" i="11"/>
  <c r="N2841" i="11"/>
  <c r="O2841" i="11"/>
  <c r="P2841" i="11"/>
  <c r="D2842" i="11"/>
  <c r="E2842" i="11"/>
  <c r="F2842" i="11"/>
  <c r="H2842" i="11"/>
  <c r="K2842" i="11"/>
  <c r="L2842" i="11"/>
  <c r="M2842" i="11"/>
  <c r="N2842" i="11"/>
  <c r="O2842" i="11"/>
  <c r="P2842" i="11"/>
  <c r="D2843" i="11"/>
  <c r="E2843" i="11"/>
  <c r="F2843" i="11"/>
  <c r="H2843" i="11"/>
  <c r="K2843" i="11"/>
  <c r="L2843" i="11"/>
  <c r="M2843" i="11"/>
  <c r="N2843" i="11"/>
  <c r="O2843" i="11"/>
  <c r="P2843" i="11"/>
  <c r="D2844" i="11"/>
  <c r="E2844" i="11"/>
  <c r="F2844" i="11"/>
  <c r="H2844" i="11"/>
  <c r="K2844" i="11"/>
  <c r="L2844" i="11"/>
  <c r="M2844" i="11"/>
  <c r="N2844" i="11"/>
  <c r="O2844" i="11"/>
  <c r="P2844" i="11"/>
  <c r="D2845" i="11"/>
  <c r="E2845" i="11"/>
  <c r="F2845" i="11"/>
  <c r="H2845" i="11"/>
  <c r="K2845" i="11"/>
  <c r="L2845" i="11"/>
  <c r="M2845" i="11"/>
  <c r="N2845" i="11"/>
  <c r="O2845" i="11"/>
  <c r="P2845" i="11"/>
  <c r="D2846" i="11"/>
  <c r="E2846" i="11"/>
  <c r="F2846" i="11"/>
  <c r="H2846" i="11"/>
  <c r="K2846" i="11"/>
  <c r="L2846" i="11"/>
  <c r="M2846" i="11"/>
  <c r="N2846" i="11"/>
  <c r="O2846" i="11"/>
  <c r="P2846" i="11"/>
  <c r="D2847" i="11"/>
  <c r="E2847" i="11"/>
  <c r="F2847" i="11"/>
  <c r="H2847" i="11"/>
  <c r="K2847" i="11"/>
  <c r="L2847" i="11"/>
  <c r="M2847" i="11"/>
  <c r="N2847" i="11"/>
  <c r="O2847" i="11"/>
  <c r="P2847" i="11"/>
  <c r="D2848" i="11"/>
  <c r="E2848" i="11"/>
  <c r="F2848" i="11"/>
  <c r="H2848" i="11"/>
  <c r="K2848" i="11"/>
  <c r="L2848" i="11"/>
  <c r="M2848" i="11"/>
  <c r="N2848" i="11"/>
  <c r="O2848" i="11"/>
  <c r="P2848" i="11"/>
  <c r="D2849" i="11"/>
  <c r="E2849" i="11"/>
  <c r="F2849" i="11"/>
  <c r="H2849" i="11"/>
  <c r="K2849" i="11"/>
  <c r="L2849" i="11"/>
  <c r="M2849" i="11"/>
  <c r="N2849" i="11"/>
  <c r="O2849" i="11"/>
  <c r="P2849" i="11"/>
  <c r="D2850" i="11"/>
  <c r="E2850" i="11"/>
  <c r="F2850" i="11"/>
  <c r="H2850" i="11"/>
  <c r="K2850" i="11"/>
  <c r="L2850" i="11"/>
  <c r="M2850" i="11"/>
  <c r="N2850" i="11"/>
  <c r="O2850" i="11"/>
  <c r="P2850" i="11"/>
  <c r="D2851" i="11"/>
  <c r="E2851" i="11"/>
  <c r="F2851" i="11"/>
  <c r="H2851" i="11"/>
  <c r="K2851" i="11"/>
  <c r="L2851" i="11"/>
  <c r="M2851" i="11"/>
  <c r="N2851" i="11"/>
  <c r="O2851" i="11"/>
  <c r="P2851" i="11"/>
  <c r="D2852" i="11"/>
  <c r="E2852" i="11"/>
  <c r="F2852" i="11"/>
  <c r="H2852" i="11"/>
  <c r="K2852" i="11"/>
  <c r="L2852" i="11"/>
  <c r="M2852" i="11"/>
  <c r="N2852" i="11"/>
  <c r="O2852" i="11"/>
  <c r="P2852" i="11"/>
  <c r="D2853" i="11"/>
  <c r="E2853" i="11"/>
  <c r="F2853" i="11"/>
  <c r="H2853" i="11"/>
  <c r="K2853" i="11"/>
  <c r="L2853" i="11"/>
  <c r="M2853" i="11"/>
  <c r="N2853" i="11"/>
  <c r="O2853" i="11"/>
  <c r="P2853" i="11"/>
  <c r="D2854" i="11"/>
  <c r="E2854" i="11"/>
  <c r="F2854" i="11"/>
  <c r="H2854" i="11"/>
  <c r="K2854" i="11"/>
  <c r="L2854" i="11"/>
  <c r="M2854" i="11"/>
  <c r="N2854" i="11"/>
  <c r="O2854" i="11"/>
  <c r="P2854" i="11"/>
  <c r="D2855" i="11"/>
  <c r="E2855" i="11"/>
  <c r="F2855" i="11"/>
  <c r="H2855" i="11"/>
  <c r="K2855" i="11"/>
  <c r="L2855" i="11"/>
  <c r="M2855" i="11"/>
  <c r="N2855" i="11"/>
  <c r="O2855" i="11"/>
  <c r="P2855" i="11"/>
  <c r="D2856" i="11"/>
  <c r="E2856" i="11"/>
  <c r="F2856" i="11"/>
  <c r="H2856" i="11"/>
  <c r="K2856" i="11"/>
  <c r="L2856" i="11"/>
  <c r="M2856" i="11"/>
  <c r="N2856" i="11"/>
  <c r="O2856" i="11"/>
  <c r="P2856" i="11"/>
  <c r="D2857" i="11"/>
  <c r="E2857" i="11"/>
  <c r="F2857" i="11"/>
  <c r="H2857" i="11"/>
  <c r="K2857" i="11"/>
  <c r="L2857" i="11"/>
  <c r="M2857" i="11"/>
  <c r="N2857" i="11"/>
  <c r="O2857" i="11"/>
  <c r="P2857" i="11"/>
  <c r="D2858" i="11"/>
  <c r="E2858" i="11"/>
  <c r="F2858" i="11"/>
  <c r="H2858" i="11"/>
  <c r="K2858" i="11"/>
  <c r="L2858" i="11"/>
  <c r="M2858" i="11"/>
  <c r="N2858" i="11"/>
  <c r="O2858" i="11"/>
  <c r="P2858" i="11"/>
  <c r="D2859" i="11"/>
  <c r="E2859" i="11"/>
  <c r="F2859" i="11"/>
  <c r="H2859" i="11"/>
  <c r="K2859" i="11"/>
  <c r="L2859" i="11"/>
  <c r="M2859" i="11"/>
  <c r="N2859" i="11"/>
  <c r="O2859" i="11"/>
  <c r="P2859" i="11"/>
  <c r="D2860" i="11"/>
  <c r="E2860" i="11"/>
  <c r="F2860" i="11"/>
  <c r="H2860" i="11"/>
  <c r="K2860" i="11"/>
  <c r="L2860" i="11"/>
  <c r="M2860" i="11"/>
  <c r="N2860" i="11"/>
  <c r="O2860" i="11"/>
  <c r="P2860" i="11"/>
  <c r="D2861" i="11"/>
  <c r="E2861" i="11"/>
  <c r="F2861" i="11"/>
  <c r="H2861" i="11"/>
  <c r="K2861" i="11"/>
  <c r="L2861" i="11"/>
  <c r="M2861" i="11"/>
  <c r="N2861" i="11"/>
  <c r="O2861" i="11"/>
  <c r="P2861" i="11"/>
  <c r="D2862" i="11"/>
  <c r="E2862" i="11"/>
  <c r="F2862" i="11"/>
  <c r="H2862" i="11"/>
  <c r="K2862" i="11"/>
  <c r="L2862" i="11"/>
  <c r="M2862" i="11"/>
  <c r="N2862" i="11"/>
  <c r="O2862" i="11"/>
  <c r="P2862" i="11"/>
  <c r="D2863" i="11"/>
  <c r="E2863" i="11"/>
  <c r="F2863" i="11"/>
  <c r="H2863" i="11"/>
  <c r="K2863" i="11"/>
  <c r="L2863" i="11"/>
  <c r="M2863" i="11"/>
  <c r="N2863" i="11"/>
  <c r="O2863" i="11"/>
  <c r="P2863" i="11"/>
  <c r="D2864" i="11"/>
  <c r="E2864" i="11"/>
  <c r="F2864" i="11"/>
  <c r="H2864" i="11"/>
  <c r="K2864" i="11"/>
  <c r="L2864" i="11"/>
  <c r="M2864" i="11"/>
  <c r="N2864" i="11"/>
  <c r="O2864" i="11"/>
  <c r="P2864" i="11"/>
  <c r="D2865" i="11"/>
  <c r="E2865" i="11"/>
  <c r="F2865" i="11"/>
  <c r="H2865" i="11"/>
  <c r="K2865" i="11"/>
  <c r="L2865" i="11"/>
  <c r="M2865" i="11"/>
  <c r="N2865" i="11"/>
  <c r="O2865" i="11"/>
  <c r="P2865" i="11"/>
  <c r="D2866" i="11"/>
  <c r="E2866" i="11"/>
  <c r="F2866" i="11"/>
  <c r="H2866" i="11"/>
  <c r="K2866" i="11"/>
  <c r="L2866" i="11"/>
  <c r="M2866" i="11"/>
  <c r="N2866" i="11"/>
  <c r="O2866" i="11"/>
  <c r="P2866" i="11"/>
  <c r="D2867" i="11"/>
  <c r="E2867" i="11"/>
  <c r="F2867" i="11"/>
  <c r="H2867" i="11"/>
  <c r="K2867" i="11"/>
  <c r="L2867" i="11"/>
  <c r="M2867" i="11"/>
  <c r="N2867" i="11"/>
  <c r="O2867" i="11"/>
  <c r="P2867" i="11"/>
  <c r="D2868" i="11"/>
  <c r="E2868" i="11"/>
  <c r="F2868" i="11"/>
  <c r="H2868" i="11"/>
  <c r="K2868" i="11"/>
  <c r="L2868" i="11"/>
  <c r="M2868" i="11"/>
  <c r="N2868" i="11"/>
  <c r="O2868" i="11"/>
  <c r="P2868" i="11"/>
  <c r="D2869" i="11"/>
  <c r="E2869" i="11"/>
  <c r="F2869" i="11"/>
  <c r="H2869" i="11"/>
  <c r="K2869" i="11"/>
  <c r="L2869" i="11"/>
  <c r="M2869" i="11"/>
  <c r="N2869" i="11"/>
  <c r="O2869" i="11"/>
  <c r="P2869" i="11"/>
  <c r="D2870" i="11"/>
  <c r="E2870" i="11"/>
  <c r="F2870" i="11"/>
  <c r="H2870" i="11"/>
  <c r="K2870" i="11"/>
  <c r="L2870" i="11"/>
  <c r="M2870" i="11"/>
  <c r="N2870" i="11"/>
  <c r="O2870" i="11"/>
  <c r="P2870" i="11"/>
  <c r="D2871" i="11"/>
  <c r="E2871" i="11"/>
  <c r="F2871" i="11"/>
  <c r="H2871" i="11"/>
  <c r="K2871" i="11"/>
  <c r="L2871" i="11"/>
  <c r="M2871" i="11"/>
  <c r="N2871" i="11"/>
  <c r="O2871" i="11"/>
  <c r="P2871" i="11"/>
  <c r="D2872" i="11"/>
  <c r="E2872" i="11"/>
  <c r="F2872" i="11"/>
  <c r="H2872" i="11"/>
  <c r="K2872" i="11"/>
  <c r="L2872" i="11"/>
  <c r="M2872" i="11"/>
  <c r="N2872" i="11"/>
  <c r="O2872" i="11"/>
  <c r="P2872" i="11"/>
  <c r="D2873" i="11"/>
  <c r="E2873" i="11"/>
  <c r="F2873" i="11"/>
  <c r="H2873" i="11"/>
  <c r="K2873" i="11"/>
  <c r="L2873" i="11"/>
  <c r="M2873" i="11"/>
  <c r="N2873" i="11"/>
  <c r="O2873" i="11"/>
  <c r="P2873" i="11"/>
  <c r="D2874" i="11"/>
  <c r="E2874" i="11"/>
  <c r="F2874" i="11"/>
  <c r="H2874" i="11"/>
  <c r="K2874" i="11"/>
  <c r="L2874" i="11"/>
  <c r="M2874" i="11"/>
  <c r="N2874" i="11"/>
  <c r="O2874" i="11"/>
  <c r="P2874" i="11"/>
  <c r="D2875" i="11"/>
  <c r="E2875" i="11"/>
  <c r="F2875" i="11"/>
  <c r="H2875" i="11"/>
  <c r="K2875" i="11"/>
  <c r="L2875" i="11"/>
  <c r="M2875" i="11"/>
  <c r="N2875" i="11"/>
  <c r="O2875" i="11"/>
  <c r="P2875" i="11"/>
  <c r="D2876" i="11"/>
  <c r="E2876" i="11"/>
  <c r="F2876" i="11"/>
  <c r="H2876" i="11"/>
  <c r="K2876" i="11"/>
  <c r="L2876" i="11"/>
  <c r="M2876" i="11"/>
  <c r="N2876" i="11"/>
  <c r="O2876" i="11"/>
  <c r="P2876" i="11"/>
  <c r="D2877" i="11"/>
  <c r="E2877" i="11"/>
  <c r="F2877" i="11"/>
  <c r="H2877" i="11"/>
  <c r="K2877" i="11"/>
  <c r="L2877" i="11"/>
  <c r="M2877" i="11"/>
  <c r="N2877" i="11"/>
  <c r="O2877" i="11"/>
  <c r="P2877" i="11"/>
  <c r="D2878" i="11"/>
  <c r="E2878" i="11"/>
  <c r="F2878" i="11"/>
  <c r="H2878" i="11"/>
  <c r="K2878" i="11"/>
  <c r="L2878" i="11"/>
  <c r="M2878" i="11"/>
  <c r="N2878" i="11"/>
  <c r="O2878" i="11"/>
  <c r="P2878" i="11"/>
  <c r="D2879" i="11"/>
  <c r="E2879" i="11"/>
  <c r="F2879" i="11"/>
  <c r="H2879" i="11"/>
  <c r="K2879" i="11"/>
  <c r="L2879" i="11"/>
  <c r="M2879" i="11"/>
  <c r="N2879" i="11"/>
  <c r="O2879" i="11"/>
  <c r="P2879" i="11"/>
  <c r="D2880" i="11"/>
  <c r="E2880" i="11"/>
  <c r="F2880" i="11"/>
  <c r="H2880" i="11"/>
  <c r="K2880" i="11"/>
  <c r="L2880" i="11"/>
  <c r="M2880" i="11"/>
  <c r="N2880" i="11"/>
  <c r="O2880" i="11"/>
  <c r="P2880" i="11"/>
  <c r="D2881" i="11"/>
  <c r="E2881" i="11"/>
  <c r="F2881" i="11"/>
  <c r="H2881" i="11"/>
  <c r="K2881" i="11"/>
  <c r="L2881" i="11"/>
  <c r="M2881" i="11"/>
  <c r="N2881" i="11"/>
  <c r="O2881" i="11"/>
  <c r="P2881" i="11"/>
  <c r="D2882" i="11"/>
  <c r="E2882" i="11"/>
  <c r="F2882" i="11"/>
  <c r="H2882" i="11"/>
  <c r="K2882" i="11"/>
  <c r="L2882" i="11"/>
  <c r="M2882" i="11"/>
  <c r="N2882" i="11"/>
  <c r="O2882" i="11"/>
  <c r="P2882" i="11"/>
  <c r="D2883" i="11"/>
  <c r="E2883" i="11"/>
  <c r="F2883" i="11"/>
  <c r="H2883" i="11"/>
  <c r="K2883" i="11"/>
  <c r="L2883" i="11"/>
  <c r="M2883" i="11"/>
  <c r="N2883" i="11"/>
  <c r="O2883" i="11"/>
  <c r="P2883" i="11"/>
  <c r="D2884" i="11"/>
  <c r="E2884" i="11"/>
  <c r="F2884" i="11"/>
  <c r="H2884" i="11"/>
  <c r="K2884" i="11"/>
  <c r="L2884" i="11"/>
  <c r="M2884" i="11"/>
  <c r="N2884" i="11"/>
  <c r="O2884" i="11"/>
  <c r="P2884" i="11"/>
  <c r="D2885" i="11"/>
  <c r="E2885" i="11"/>
  <c r="F2885" i="11"/>
  <c r="H2885" i="11"/>
  <c r="K2885" i="11"/>
  <c r="L2885" i="11"/>
  <c r="M2885" i="11"/>
  <c r="N2885" i="11"/>
  <c r="O2885" i="11"/>
  <c r="P2885" i="11"/>
  <c r="D2886" i="11"/>
  <c r="E2886" i="11"/>
  <c r="F2886" i="11"/>
  <c r="H2886" i="11"/>
  <c r="K2886" i="11"/>
  <c r="L2886" i="11"/>
  <c r="M2886" i="11"/>
  <c r="N2886" i="11"/>
  <c r="O2886" i="11"/>
  <c r="P2886" i="11"/>
  <c r="D2887" i="11"/>
  <c r="E2887" i="11"/>
  <c r="F2887" i="11"/>
  <c r="H2887" i="11"/>
  <c r="K2887" i="11"/>
  <c r="L2887" i="11"/>
  <c r="M2887" i="11"/>
  <c r="N2887" i="11"/>
  <c r="O2887" i="11"/>
  <c r="P2887" i="11"/>
  <c r="D2888" i="11"/>
  <c r="E2888" i="11"/>
  <c r="F2888" i="11"/>
  <c r="H2888" i="11"/>
  <c r="K2888" i="11"/>
  <c r="L2888" i="11"/>
  <c r="M2888" i="11"/>
  <c r="N2888" i="11"/>
  <c r="O2888" i="11"/>
  <c r="P2888" i="11"/>
  <c r="D2889" i="11"/>
  <c r="E2889" i="11"/>
  <c r="F2889" i="11"/>
  <c r="H2889" i="11"/>
  <c r="K2889" i="11"/>
  <c r="L2889" i="11"/>
  <c r="M2889" i="11"/>
  <c r="N2889" i="11"/>
  <c r="O2889" i="11"/>
  <c r="P2889" i="11"/>
  <c r="D2890" i="11"/>
  <c r="E2890" i="11"/>
  <c r="F2890" i="11"/>
  <c r="H2890" i="11"/>
  <c r="K2890" i="11"/>
  <c r="L2890" i="11"/>
  <c r="M2890" i="11"/>
  <c r="N2890" i="11"/>
  <c r="O2890" i="11"/>
  <c r="P2890" i="11"/>
  <c r="D2891" i="11"/>
  <c r="E2891" i="11"/>
  <c r="F2891" i="11"/>
  <c r="H2891" i="11"/>
  <c r="K2891" i="11"/>
  <c r="L2891" i="11"/>
  <c r="M2891" i="11"/>
  <c r="N2891" i="11"/>
  <c r="O2891" i="11"/>
  <c r="P2891" i="11"/>
  <c r="D2892" i="11"/>
  <c r="E2892" i="11"/>
  <c r="F2892" i="11"/>
  <c r="H2892" i="11"/>
  <c r="K2892" i="11"/>
  <c r="L2892" i="11"/>
  <c r="M2892" i="11"/>
  <c r="N2892" i="11"/>
  <c r="O2892" i="11"/>
  <c r="P2892" i="11"/>
  <c r="D2893" i="11"/>
  <c r="E2893" i="11"/>
  <c r="F2893" i="11"/>
  <c r="H2893" i="11"/>
  <c r="K2893" i="11"/>
  <c r="L2893" i="11"/>
  <c r="M2893" i="11"/>
  <c r="N2893" i="11"/>
  <c r="O2893" i="11"/>
  <c r="P2893" i="11"/>
  <c r="D2894" i="11"/>
  <c r="E2894" i="11"/>
  <c r="F2894" i="11"/>
  <c r="H2894" i="11"/>
  <c r="K2894" i="11"/>
  <c r="L2894" i="11"/>
  <c r="M2894" i="11"/>
  <c r="N2894" i="11"/>
  <c r="O2894" i="11"/>
  <c r="P2894" i="11"/>
  <c r="D2895" i="11"/>
  <c r="E2895" i="11"/>
  <c r="F2895" i="11"/>
  <c r="H2895" i="11"/>
  <c r="K2895" i="11"/>
  <c r="L2895" i="11"/>
  <c r="M2895" i="11"/>
  <c r="N2895" i="11"/>
  <c r="O2895" i="11"/>
  <c r="P2895" i="11"/>
  <c r="D2896" i="11"/>
  <c r="E2896" i="11"/>
  <c r="F2896" i="11"/>
  <c r="H2896" i="11"/>
  <c r="K2896" i="11"/>
  <c r="L2896" i="11"/>
  <c r="M2896" i="11"/>
  <c r="N2896" i="11"/>
  <c r="O2896" i="11"/>
  <c r="P2896" i="11"/>
  <c r="D2897" i="11"/>
  <c r="E2897" i="11"/>
  <c r="F2897" i="11"/>
  <c r="H2897" i="11"/>
  <c r="K2897" i="11"/>
  <c r="L2897" i="11"/>
  <c r="M2897" i="11"/>
  <c r="N2897" i="11"/>
  <c r="O2897" i="11"/>
  <c r="P2897" i="11"/>
  <c r="D2898" i="11"/>
  <c r="E2898" i="11"/>
  <c r="F2898" i="11"/>
  <c r="H2898" i="11"/>
  <c r="K2898" i="11"/>
  <c r="L2898" i="11"/>
  <c r="M2898" i="11"/>
  <c r="N2898" i="11"/>
  <c r="O2898" i="11"/>
  <c r="P2898" i="11"/>
  <c r="D2899" i="11"/>
  <c r="E2899" i="11"/>
  <c r="F2899" i="11"/>
  <c r="H2899" i="11"/>
  <c r="K2899" i="11"/>
  <c r="L2899" i="11"/>
  <c r="M2899" i="11"/>
  <c r="N2899" i="11"/>
  <c r="O2899" i="11"/>
  <c r="P2899" i="11"/>
  <c r="D2900" i="11"/>
  <c r="E2900" i="11"/>
  <c r="F2900" i="11"/>
  <c r="H2900" i="11"/>
  <c r="K2900" i="11"/>
  <c r="L2900" i="11"/>
  <c r="M2900" i="11"/>
  <c r="N2900" i="11"/>
  <c r="O2900" i="11"/>
  <c r="P2900" i="11"/>
  <c r="D2901" i="11"/>
  <c r="E2901" i="11"/>
  <c r="F2901" i="11"/>
  <c r="H2901" i="11"/>
  <c r="K2901" i="11"/>
  <c r="L2901" i="11"/>
  <c r="M2901" i="11"/>
  <c r="N2901" i="11"/>
  <c r="O2901" i="11"/>
  <c r="P2901" i="11"/>
  <c r="D2902" i="11"/>
  <c r="E2902" i="11"/>
  <c r="F2902" i="11"/>
  <c r="H2902" i="11"/>
  <c r="K2902" i="11"/>
  <c r="L2902" i="11"/>
  <c r="M2902" i="11"/>
  <c r="N2902" i="11"/>
  <c r="O2902" i="11"/>
  <c r="P2902" i="11"/>
  <c r="D2903" i="11"/>
  <c r="E2903" i="11"/>
  <c r="F2903" i="11"/>
  <c r="H2903" i="11"/>
  <c r="K2903" i="11"/>
  <c r="L2903" i="11"/>
  <c r="M2903" i="11"/>
  <c r="N2903" i="11"/>
  <c r="O2903" i="11"/>
  <c r="P2903" i="11"/>
  <c r="D2904" i="11"/>
  <c r="E2904" i="11"/>
  <c r="F2904" i="11"/>
  <c r="H2904" i="11"/>
  <c r="K2904" i="11"/>
  <c r="L2904" i="11"/>
  <c r="M2904" i="11"/>
  <c r="N2904" i="11"/>
  <c r="O2904" i="11"/>
  <c r="P2904" i="11"/>
  <c r="D2905" i="11"/>
  <c r="E2905" i="11"/>
  <c r="F2905" i="11"/>
  <c r="H2905" i="11"/>
  <c r="K2905" i="11"/>
  <c r="L2905" i="11"/>
  <c r="M2905" i="11"/>
  <c r="N2905" i="11"/>
  <c r="O2905" i="11"/>
  <c r="P2905" i="11"/>
  <c r="D2906" i="11"/>
  <c r="E2906" i="11"/>
  <c r="F2906" i="11"/>
  <c r="H2906" i="11"/>
  <c r="K2906" i="11"/>
  <c r="L2906" i="11"/>
  <c r="M2906" i="11"/>
  <c r="N2906" i="11"/>
  <c r="O2906" i="11"/>
  <c r="P2906" i="11"/>
  <c r="D2907" i="11"/>
  <c r="E2907" i="11"/>
  <c r="F2907" i="11"/>
  <c r="H2907" i="11"/>
  <c r="K2907" i="11"/>
  <c r="L2907" i="11"/>
  <c r="M2907" i="11"/>
  <c r="N2907" i="11"/>
  <c r="O2907" i="11"/>
  <c r="P2907" i="11"/>
  <c r="D2908" i="11"/>
  <c r="E2908" i="11"/>
  <c r="F2908" i="11"/>
  <c r="H2908" i="11"/>
  <c r="K2908" i="11"/>
  <c r="L2908" i="11"/>
  <c r="M2908" i="11"/>
  <c r="N2908" i="11"/>
  <c r="O2908" i="11"/>
  <c r="P2908" i="11"/>
  <c r="D2909" i="11"/>
  <c r="E2909" i="11"/>
  <c r="F2909" i="11"/>
  <c r="H2909" i="11"/>
  <c r="K2909" i="11"/>
  <c r="L2909" i="11"/>
  <c r="M2909" i="11"/>
  <c r="N2909" i="11"/>
  <c r="O2909" i="11"/>
  <c r="P2909" i="11"/>
  <c r="D2910" i="11"/>
  <c r="E2910" i="11"/>
  <c r="F2910" i="11"/>
  <c r="H2910" i="11"/>
  <c r="K2910" i="11"/>
  <c r="L2910" i="11"/>
  <c r="M2910" i="11"/>
  <c r="N2910" i="11"/>
  <c r="O2910" i="11"/>
  <c r="P2910" i="11"/>
  <c r="D2911" i="11"/>
  <c r="E2911" i="11"/>
  <c r="F2911" i="11"/>
  <c r="H2911" i="11"/>
  <c r="K2911" i="11"/>
  <c r="L2911" i="11"/>
  <c r="M2911" i="11"/>
  <c r="N2911" i="11"/>
  <c r="O2911" i="11"/>
  <c r="P2911" i="11"/>
  <c r="D2912" i="11"/>
  <c r="E2912" i="11"/>
  <c r="F2912" i="11"/>
  <c r="H2912" i="11"/>
  <c r="K2912" i="11"/>
  <c r="L2912" i="11"/>
  <c r="M2912" i="11"/>
  <c r="N2912" i="11"/>
  <c r="O2912" i="11"/>
  <c r="P2912" i="11"/>
  <c r="D2913" i="11"/>
  <c r="E2913" i="11"/>
  <c r="F2913" i="11"/>
  <c r="H2913" i="11"/>
  <c r="K2913" i="11"/>
  <c r="L2913" i="11"/>
  <c r="M2913" i="11"/>
  <c r="N2913" i="11"/>
  <c r="O2913" i="11"/>
  <c r="P2913" i="11"/>
  <c r="D2914" i="11"/>
  <c r="E2914" i="11"/>
  <c r="F2914" i="11"/>
  <c r="H2914" i="11"/>
  <c r="K2914" i="11"/>
  <c r="L2914" i="11"/>
  <c r="M2914" i="11"/>
  <c r="N2914" i="11"/>
  <c r="O2914" i="11"/>
  <c r="P2914" i="11"/>
  <c r="D2915" i="11"/>
  <c r="E2915" i="11"/>
  <c r="F2915" i="11"/>
  <c r="H2915" i="11"/>
  <c r="K2915" i="11"/>
  <c r="L2915" i="11"/>
  <c r="M2915" i="11"/>
  <c r="N2915" i="11"/>
  <c r="O2915" i="11"/>
  <c r="P2915" i="11"/>
  <c r="D2916" i="11"/>
  <c r="E2916" i="11"/>
  <c r="F2916" i="11"/>
  <c r="H2916" i="11"/>
  <c r="K2916" i="11"/>
  <c r="L2916" i="11"/>
  <c r="M2916" i="11"/>
  <c r="N2916" i="11"/>
  <c r="O2916" i="11"/>
  <c r="P2916" i="11"/>
  <c r="D2917" i="11"/>
  <c r="E2917" i="11"/>
  <c r="F2917" i="11"/>
  <c r="H2917" i="11"/>
  <c r="K2917" i="11"/>
  <c r="L2917" i="11"/>
  <c r="M2917" i="11"/>
  <c r="N2917" i="11"/>
  <c r="O2917" i="11"/>
  <c r="P2917" i="11"/>
  <c r="D2918" i="11"/>
  <c r="E2918" i="11"/>
  <c r="F2918" i="11"/>
  <c r="H2918" i="11"/>
  <c r="K2918" i="11"/>
  <c r="L2918" i="11"/>
  <c r="M2918" i="11"/>
  <c r="N2918" i="11"/>
  <c r="O2918" i="11"/>
  <c r="P2918" i="11"/>
  <c r="D2919" i="11"/>
  <c r="E2919" i="11"/>
  <c r="F2919" i="11"/>
  <c r="H2919" i="11"/>
  <c r="K2919" i="11"/>
  <c r="L2919" i="11"/>
  <c r="M2919" i="11"/>
  <c r="N2919" i="11"/>
  <c r="O2919" i="11"/>
  <c r="P2919" i="11"/>
  <c r="D2920" i="11"/>
  <c r="E2920" i="11"/>
  <c r="F2920" i="11"/>
  <c r="H2920" i="11"/>
  <c r="K2920" i="11"/>
  <c r="L2920" i="11"/>
  <c r="M2920" i="11"/>
  <c r="N2920" i="11"/>
  <c r="O2920" i="11"/>
  <c r="P2920" i="11"/>
  <c r="D2921" i="11"/>
  <c r="E2921" i="11"/>
  <c r="F2921" i="11"/>
  <c r="H2921" i="11"/>
  <c r="K2921" i="11"/>
  <c r="L2921" i="11"/>
  <c r="M2921" i="11"/>
  <c r="N2921" i="11"/>
  <c r="O2921" i="11"/>
  <c r="P2921" i="11"/>
  <c r="D2922" i="11"/>
  <c r="E2922" i="11"/>
  <c r="F2922" i="11"/>
  <c r="H2922" i="11"/>
  <c r="K2922" i="11"/>
  <c r="L2922" i="11"/>
  <c r="M2922" i="11"/>
  <c r="N2922" i="11"/>
  <c r="O2922" i="11"/>
  <c r="P2922" i="11"/>
  <c r="D2923" i="11"/>
  <c r="E2923" i="11"/>
  <c r="F2923" i="11"/>
  <c r="H2923" i="11"/>
  <c r="K2923" i="11"/>
  <c r="L2923" i="11"/>
  <c r="M2923" i="11"/>
  <c r="N2923" i="11"/>
  <c r="O2923" i="11"/>
  <c r="P2923" i="11"/>
  <c r="D2924" i="11"/>
  <c r="E2924" i="11"/>
  <c r="F2924" i="11"/>
  <c r="H2924" i="11"/>
  <c r="K2924" i="11"/>
  <c r="L2924" i="11"/>
  <c r="M2924" i="11"/>
  <c r="N2924" i="11"/>
  <c r="O2924" i="11"/>
  <c r="P2924" i="11"/>
  <c r="D2925" i="11"/>
  <c r="E2925" i="11"/>
  <c r="F2925" i="11"/>
  <c r="H2925" i="11"/>
  <c r="K2925" i="11"/>
  <c r="L2925" i="11"/>
  <c r="M2925" i="11"/>
  <c r="N2925" i="11"/>
  <c r="O2925" i="11"/>
  <c r="P2925" i="11"/>
  <c r="D2926" i="11"/>
  <c r="E2926" i="11"/>
  <c r="F2926" i="11"/>
  <c r="H2926" i="11"/>
  <c r="K2926" i="11"/>
  <c r="L2926" i="11"/>
  <c r="M2926" i="11"/>
  <c r="N2926" i="11"/>
  <c r="O2926" i="11"/>
  <c r="P2926" i="11"/>
  <c r="D2927" i="11"/>
  <c r="E2927" i="11"/>
  <c r="F2927" i="11"/>
  <c r="H2927" i="11"/>
  <c r="K2927" i="11"/>
  <c r="L2927" i="11"/>
  <c r="M2927" i="11"/>
  <c r="N2927" i="11"/>
  <c r="O2927" i="11"/>
  <c r="P2927" i="11"/>
  <c r="D2928" i="11"/>
  <c r="E2928" i="11"/>
  <c r="F2928" i="11"/>
  <c r="H2928" i="11"/>
  <c r="K2928" i="11"/>
  <c r="L2928" i="11"/>
  <c r="M2928" i="11"/>
  <c r="N2928" i="11"/>
  <c r="O2928" i="11"/>
  <c r="P2928" i="11"/>
  <c r="D2929" i="11"/>
  <c r="E2929" i="11"/>
  <c r="F2929" i="11"/>
  <c r="H2929" i="11"/>
  <c r="K2929" i="11"/>
  <c r="L2929" i="11"/>
  <c r="M2929" i="11"/>
  <c r="N2929" i="11"/>
  <c r="O2929" i="11"/>
  <c r="P2929" i="11"/>
  <c r="D2930" i="11"/>
  <c r="E2930" i="11"/>
  <c r="F2930" i="11"/>
  <c r="H2930" i="11"/>
  <c r="K2930" i="11"/>
  <c r="L2930" i="11"/>
  <c r="M2930" i="11"/>
  <c r="N2930" i="11"/>
  <c r="O2930" i="11"/>
  <c r="P2930" i="11"/>
  <c r="D2931" i="11"/>
  <c r="E2931" i="11"/>
  <c r="F2931" i="11"/>
  <c r="H2931" i="11"/>
  <c r="K2931" i="11"/>
  <c r="L2931" i="11"/>
  <c r="M2931" i="11"/>
  <c r="N2931" i="11"/>
  <c r="O2931" i="11"/>
  <c r="P2931" i="11"/>
  <c r="D2932" i="11"/>
  <c r="E2932" i="11"/>
  <c r="F2932" i="11"/>
  <c r="H2932" i="11"/>
  <c r="K2932" i="11"/>
  <c r="L2932" i="11"/>
  <c r="M2932" i="11"/>
  <c r="N2932" i="11"/>
  <c r="O2932" i="11"/>
  <c r="P2932" i="11"/>
  <c r="D2933" i="11"/>
  <c r="E2933" i="11"/>
  <c r="F2933" i="11"/>
  <c r="H2933" i="11"/>
  <c r="K2933" i="11"/>
  <c r="L2933" i="11"/>
  <c r="M2933" i="11"/>
  <c r="N2933" i="11"/>
  <c r="O2933" i="11"/>
  <c r="P2933" i="11"/>
  <c r="D2934" i="11"/>
  <c r="E2934" i="11"/>
  <c r="F2934" i="11"/>
  <c r="H2934" i="11"/>
  <c r="K2934" i="11"/>
  <c r="L2934" i="11"/>
  <c r="M2934" i="11"/>
  <c r="N2934" i="11"/>
  <c r="O2934" i="11"/>
  <c r="P2934" i="11"/>
  <c r="D2935" i="11"/>
  <c r="E2935" i="11"/>
  <c r="F2935" i="11"/>
  <c r="H2935" i="11"/>
  <c r="K2935" i="11"/>
  <c r="L2935" i="11"/>
  <c r="M2935" i="11"/>
  <c r="N2935" i="11"/>
  <c r="O2935" i="11"/>
  <c r="P2935" i="11"/>
  <c r="D2936" i="11"/>
  <c r="E2936" i="11"/>
  <c r="F2936" i="11"/>
  <c r="H2936" i="11"/>
  <c r="K2936" i="11"/>
  <c r="L2936" i="11"/>
  <c r="M2936" i="11"/>
  <c r="N2936" i="11"/>
  <c r="O2936" i="11"/>
  <c r="P2936" i="11"/>
  <c r="D2937" i="11"/>
  <c r="E2937" i="11"/>
  <c r="F2937" i="11"/>
  <c r="H2937" i="11"/>
  <c r="K2937" i="11"/>
  <c r="L2937" i="11"/>
  <c r="M2937" i="11"/>
  <c r="N2937" i="11"/>
  <c r="O2937" i="11"/>
  <c r="P2937" i="11"/>
  <c r="D2938" i="11"/>
  <c r="E2938" i="11"/>
  <c r="F2938" i="11"/>
  <c r="H2938" i="11"/>
  <c r="K2938" i="11"/>
  <c r="L2938" i="11"/>
  <c r="M2938" i="11"/>
  <c r="N2938" i="11"/>
  <c r="O2938" i="11"/>
  <c r="P2938" i="11"/>
  <c r="D2939" i="11"/>
  <c r="E2939" i="11"/>
  <c r="F2939" i="11"/>
  <c r="H2939" i="11"/>
  <c r="K2939" i="11"/>
  <c r="L2939" i="11"/>
  <c r="M2939" i="11"/>
  <c r="N2939" i="11"/>
  <c r="O2939" i="11"/>
  <c r="P2939" i="11"/>
  <c r="D2940" i="11"/>
  <c r="E2940" i="11"/>
  <c r="F2940" i="11"/>
  <c r="H2940" i="11"/>
  <c r="K2940" i="11"/>
  <c r="L2940" i="11"/>
  <c r="M2940" i="11"/>
  <c r="N2940" i="11"/>
  <c r="O2940" i="11"/>
  <c r="P2940" i="11"/>
  <c r="D2941" i="11"/>
  <c r="E2941" i="11"/>
  <c r="F2941" i="11"/>
  <c r="H2941" i="11"/>
  <c r="K2941" i="11"/>
  <c r="L2941" i="11"/>
  <c r="M2941" i="11"/>
  <c r="N2941" i="11"/>
  <c r="O2941" i="11"/>
  <c r="P2941" i="11"/>
  <c r="D2942" i="11"/>
  <c r="E2942" i="11"/>
  <c r="F2942" i="11"/>
  <c r="H2942" i="11"/>
  <c r="K2942" i="11"/>
  <c r="L2942" i="11"/>
  <c r="M2942" i="11"/>
  <c r="N2942" i="11"/>
  <c r="O2942" i="11"/>
  <c r="P2942" i="11"/>
  <c r="D2943" i="11"/>
  <c r="E2943" i="11"/>
  <c r="F2943" i="11"/>
  <c r="H2943" i="11"/>
  <c r="K2943" i="11"/>
  <c r="L2943" i="11"/>
  <c r="M2943" i="11"/>
  <c r="N2943" i="11"/>
  <c r="O2943" i="11"/>
  <c r="P2943" i="11"/>
  <c r="D2944" i="11"/>
  <c r="E2944" i="11"/>
  <c r="F2944" i="11"/>
  <c r="H2944" i="11"/>
  <c r="K2944" i="11"/>
  <c r="L2944" i="11"/>
  <c r="M2944" i="11"/>
  <c r="N2944" i="11"/>
  <c r="O2944" i="11"/>
  <c r="P2944" i="11"/>
  <c r="D2945" i="11"/>
  <c r="E2945" i="11"/>
  <c r="F2945" i="11"/>
  <c r="H2945" i="11"/>
  <c r="K2945" i="11"/>
  <c r="L2945" i="11"/>
  <c r="M2945" i="11"/>
  <c r="N2945" i="11"/>
  <c r="O2945" i="11"/>
  <c r="P2945" i="11"/>
  <c r="D2946" i="11"/>
  <c r="E2946" i="11"/>
  <c r="F2946" i="11"/>
  <c r="H2946" i="11"/>
  <c r="K2946" i="11"/>
  <c r="L2946" i="11"/>
  <c r="M2946" i="11"/>
  <c r="N2946" i="11"/>
  <c r="O2946" i="11"/>
  <c r="P2946" i="11"/>
  <c r="D2947" i="11"/>
  <c r="E2947" i="11"/>
  <c r="F2947" i="11"/>
  <c r="H2947" i="11"/>
  <c r="K2947" i="11"/>
  <c r="L2947" i="11"/>
  <c r="M2947" i="11"/>
  <c r="N2947" i="11"/>
  <c r="O2947" i="11"/>
  <c r="P2947" i="11"/>
  <c r="D2948" i="11"/>
  <c r="E2948" i="11"/>
  <c r="F2948" i="11"/>
  <c r="H2948" i="11"/>
  <c r="K2948" i="11"/>
  <c r="L2948" i="11"/>
  <c r="M2948" i="11"/>
  <c r="N2948" i="11"/>
  <c r="O2948" i="11"/>
  <c r="P2948" i="11"/>
  <c r="D2949" i="11"/>
  <c r="E2949" i="11"/>
  <c r="F2949" i="11"/>
  <c r="H2949" i="11"/>
  <c r="K2949" i="11"/>
  <c r="L2949" i="11"/>
  <c r="M2949" i="11"/>
  <c r="N2949" i="11"/>
  <c r="O2949" i="11"/>
  <c r="P2949" i="11"/>
  <c r="D2950" i="11"/>
  <c r="E2950" i="11"/>
  <c r="F2950" i="11"/>
  <c r="H2950" i="11"/>
  <c r="K2950" i="11"/>
  <c r="L2950" i="11"/>
  <c r="M2950" i="11"/>
  <c r="N2950" i="11"/>
  <c r="O2950" i="11"/>
  <c r="P2950" i="11"/>
  <c r="D2951" i="11"/>
  <c r="E2951" i="11"/>
  <c r="F2951" i="11"/>
  <c r="H2951" i="11"/>
  <c r="K2951" i="11"/>
  <c r="L2951" i="11"/>
  <c r="M2951" i="11"/>
  <c r="N2951" i="11"/>
  <c r="O2951" i="11"/>
  <c r="P2951" i="11"/>
  <c r="D2952" i="11"/>
  <c r="E2952" i="11"/>
  <c r="F2952" i="11"/>
  <c r="H2952" i="11"/>
  <c r="K2952" i="11"/>
  <c r="L2952" i="11"/>
  <c r="M2952" i="11"/>
  <c r="N2952" i="11"/>
  <c r="O2952" i="11"/>
  <c r="P2952" i="11"/>
  <c r="D2953" i="11"/>
  <c r="E2953" i="11"/>
  <c r="F2953" i="11"/>
  <c r="H2953" i="11"/>
  <c r="K2953" i="11"/>
  <c r="L2953" i="11"/>
  <c r="M2953" i="11"/>
  <c r="N2953" i="11"/>
  <c r="O2953" i="11"/>
  <c r="P2953" i="11"/>
  <c r="D2954" i="11"/>
  <c r="E2954" i="11"/>
  <c r="F2954" i="11"/>
  <c r="H2954" i="11"/>
  <c r="K2954" i="11"/>
  <c r="L2954" i="11"/>
  <c r="M2954" i="11"/>
  <c r="N2954" i="11"/>
  <c r="O2954" i="11"/>
  <c r="P2954" i="11"/>
  <c r="D2955" i="11"/>
  <c r="E2955" i="11"/>
  <c r="F2955" i="11"/>
  <c r="H2955" i="11"/>
  <c r="K2955" i="11"/>
  <c r="L2955" i="11"/>
  <c r="M2955" i="11"/>
  <c r="N2955" i="11"/>
  <c r="O2955" i="11"/>
  <c r="P2955" i="11"/>
  <c r="D2956" i="11"/>
  <c r="E2956" i="11"/>
  <c r="F2956" i="11"/>
  <c r="H2956" i="11"/>
  <c r="K2956" i="11"/>
  <c r="L2956" i="11"/>
  <c r="M2956" i="11"/>
  <c r="N2956" i="11"/>
  <c r="O2956" i="11"/>
  <c r="P2956" i="11"/>
  <c r="D2957" i="11"/>
  <c r="E2957" i="11"/>
  <c r="F2957" i="11"/>
  <c r="H2957" i="11"/>
  <c r="K2957" i="11"/>
  <c r="L2957" i="11"/>
  <c r="M2957" i="11"/>
  <c r="N2957" i="11"/>
  <c r="O2957" i="11"/>
  <c r="P2957" i="11"/>
  <c r="D2958" i="11"/>
  <c r="E2958" i="11"/>
  <c r="F2958" i="11"/>
  <c r="H2958" i="11"/>
  <c r="K2958" i="11"/>
  <c r="L2958" i="11"/>
  <c r="M2958" i="11"/>
  <c r="N2958" i="11"/>
  <c r="O2958" i="11"/>
  <c r="P2958" i="11"/>
  <c r="D2959" i="11"/>
  <c r="E2959" i="11"/>
  <c r="F2959" i="11"/>
  <c r="H2959" i="11"/>
  <c r="K2959" i="11"/>
  <c r="L2959" i="11"/>
  <c r="M2959" i="11"/>
  <c r="N2959" i="11"/>
  <c r="O2959" i="11"/>
  <c r="P2959" i="11"/>
  <c r="D2960" i="11"/>
  <c r="E2960" i="11"/>
  <c r="F2960" i="11"/>
  <c r="H2960" i="11"/>
  <c r="K2960" i="11"/>
  <c r="L2960" i="11"/>
  <c r="M2960" i="11"/>
  <c r="N2960" i="11"/>
  <c r="O2960" i="11"/>
  <c r="P2960" i="11"/>
  <c r="D2961" i="11"/>
  <c r="E2961" i="11"/>
  <c r="F2961" i="11"/>
  <c r="H2961" i="11"/>
  <c r="K2961" i="11"/>
  <c r="L2961" i="11"/>
  <c r="M2961" i="11"/>
  <c r="N2961" i="11"/>
  <c r="O2961" i="11"/>
  <c r="P2961" i="11"/>
  <c r="D2962" i="11"/>
  <c r="E2962" i="11"/>
  <c r="F2962" i="11"/>
  <c r="H2962" i="11"/>
  <c r="K2962" i="11"/>
  <c r="L2962" i="11"/>
  <c r="M2962" i="11"/>
  <c r="N2962" i="11"/>
  <c r="O2962" i="11"/>
  <c r="P2962" i="11"/>
  <c r="D2963" i="11"/>
  <c r="E2963" i="11"/>
  <c r="F2963" i="11"/>
  <c r="H2963" i="11"/>
  <c r="K2963" i="11"/>
  <c r="L2963" i="11"/>
  <c r="M2963" i="11"/>
  <c r="N2963" i="11"/>
  <c r="O2963" i="11"/>
  <c r="P2963" i="11"/>
  <c r="D2964" i="11"/>
  <c r="E2964" i="11"/>
  <c r="F2964" i="11"/>
  <c r="H2964" i="11"/>
  <c r="K2964" i="11"/>
  <c r="L2964" i="11"/>
  <c r="M2964" i="11"/>
  <c r="N2964" i="11"/>
  <c r="O2964" i="11"/>
  <c r="P2964" i="11"/>
  <c r="D2965" i="11"/>
  <c r="E2965" i="11"/>
  <c r="F2965" i="11"/>
  <c r="H2965" i="11"/>
  <c r="K2965" i="11"/>
  <c r="L2965" i="11"/>
  <c r="M2965" i="11"/>
  <c r="N2965" i="11"/>
  <c r="O2965" i="11"/>
  <c r="P2965" i="11"/>
  <c r="D2966" i="11"/>
  <c r="E2966" i="11"/>
  <c r="F2966" i="11"/>
  <c r="H2966" i="11"/>
  <c r="K2966" i="11"/>
  <c r="L2966" i="11"/>
  <c r="M2966" i="11"/>
  <c r="N2966" i="11"/>
  <c r="O2966" i="11"/>
  <c r="P2966" i="11"/>
  <c r="D2967" i="11"/>
  <c r="E2967" i="11"/>
  <c r="F2967" i="11"/>
  <c r="H2967" i="11"/>
  <c r="K2967" i="11"/>
  <c r="L2967" i="11"/>
  <c r="M2967" i="11"/>
  <c r="N2967" i="11"/>
  <c r="O2967" i="11"/>
  <c r="P2967" i="11"/>
  <c r="D2968" i="11"/>
  <c r="E2968" i="11"/>
  <c r="F2968" i="11"/>
  <c r="H2968" i="11"/>
  <c r="K2968" i="11"/>
  <c r="L2968" i="11"/>
  <c r="M2968" i="11"/>
  <c r="N2968" i="11"/>
  <c r="O2968" i="11"/>
  <c r="P2968" i="11"/>
  <c r="D2969" i="11"/>
  <c r="E2969" i="11"/>
  <c r="F2969" i="11"/>
  <c r="H2969" i="11"/>
  <c r="K2969" i="11"/>
  <c r="L2969" i="11"/>
  <c r="M2969" i="11"/>
  <c r="N2969" i="11"/>
  <c r="O2969" i="11"/>
  <c r="P2969" i="11"/>
  <c r="D2970" i="11"/>
  <c r="E2970" i="11"/>
  <c r="F2970" i="11"/>
  <c r="H2970" i="11"/>
  <c r="K2970" i="11"/>
  <c r="L2970" i="11"/>
  <c r="M2970" i="11"/>
  <c r="N2970" i="11"/>
  <c r="O2970" i="11"/>
  <c r="P2970" i="11"/>
  <c r="D2971" i="11"/>
  <c r="E2971" i="11"/>
  <c r="F2971" i="11"/>
  <c r="H2971" i="11"/>
  <c r="K2971" i="11"/>
  <c r="L2971" i="11"/>
  <c r="M2971" i="11"/>
  <c r="N2971" i="11"/>
  <c r="O2971" i="11"/>
  <c r="P2971" i="11"/>
  <c r="D2972" i="11"/>
  <c r="E2972" i="11"/>
  <c r="F2972" i="11"/>
  <c r="H2972" i="11"/>
  <c r="K2972" i="11"/>
  <c r="L2972" i="11"/>
  <c r="M2972" i="11"/>
  <c r="N2972" i="11"/>
  <c r="O2972" i="11"/>
  <c r="P2972" i="11"/>
  <c r="D2973" i="11"/>
  <c r="E2973" i="11"/>
  <c r="F2973" i="11"/>
  <c r="H2973" i="11"/>
  <c r="K2973" i="11"/>
  <c r="L2973" i="11"/>
  <c r="M2973" i="11"/>
  <c r="N2973" i="11"/>
  <c r="O2973" i="11"/>
  <c r="P2973" i="11"/>
  <c r="D2974" i="11"/>
  <c r="E2974" i="11"/>
  <c r="F2974" i="11"/>
  <c r="H2974" i="11"/>
  <c r="K2974" i="11"/>
  <c r="L2974" i="11"/>
  <c r="M2974" i="11"/>
  <c r="N2974" i="11"/>
  <c r="O2974" i="11"/>
  <c r="P2974" i="11"/>
  <c r="D2975" i="11"/>
  <c r="E2975" i="11"/>
  <c r="F2975" i="11"/>
  <c r="H2975" i="11"/>
  <c r="K2975" i="11"/>
  <c r="L2975" i="11"/>
  <c r="M2975" i="11"/>
  <c r="N2975" i="11"/>
  <c r="O2975" i="11"/>
  <c r="P2975" i="11"/>
  <c r="D2976" i="11"/>
  <c r="E2976" i="11"/>
  <c r="F2976" i="11"/>
  <c r="H2976" i="11"/>
  <c r="K2976" i="11"/>
  <c r="L2976" i="11"/>
  <c r="M2976" i="11"/>
  <c r="N2976" i="11"/>
  <c r="O2976" i="11"/>
  <c r="P2976" i="11"/>
  <c r="D2977" i="11"/>
  <c r="E2977" i="11"/>
  <c r="F2977" i="11"/>
  <c r="H2977" i="11"/>
  <c r="K2977" i="11"/>
  <c r="L2977" i="11"/>
  <c r="M2977" i="11"/>
  <c r="N2977" i="11"/>
  <c r="O2977" i="11"/>
  <c r="P2977" i="11"/>
  <c r="D2978" i="11"/>
  <c r="E2978" i="11"/>
  <c r="F2978" i="11"/>
  <c r="H2978" i="11"/>
  <c r="K2978" i="11"/>
  <c r="L2978" i="11"/>
  <c r="M2978" i="11"/>
  <c r="N2978" i="11"/>
  <c r="O2978" i="11"/>
  <c r="P2978" i="11"/>
  <c r="D2979" i="11"/>
  <c r="E2979" i="11"/>
  <c r="F2979" i="11"/>
  <c r="H2979" i="11"/>
  <c r="K2979" i="11"/>
  <c r="L2979" i="11"/>
  <c r="M2979" i="11"/>
  <c r="N2979" i="11"/>
  <c r="O2979" i="11"/>
  <c r="P2979" i="11"/>
  <c r="D2980" i="11"/>
  <c r="E2980" i="11"/>
  <c r="F2980" i="11"/>
  <c r="H2980" i="11"/>
  <c r="K2980" i="11"/>
  <c r="L2980" i="11"/>
  <c r="M2980" i="11"/>
  <c r="N2980" i="11"/>
  <c r="O2980" i="11"/>
  <c r="P2980" i="11"/>
  <c r="D2981" i="11"/>
  <c r="E2981" i="11"/>
  <c r="F2981" i="11"/>
  <c r="H2981" i="11"/>
  <c r="K2981" i="11"/>
  <c r="L2981" i="11"/>
  <c r="M2981" i="11"/>
  <c r="N2981" i="11"/>
  <c r="O2981" i="11"/>
  <c r="P2981" i="11"/>
  <c r="D2982" i="11"/>
  <c r="E2982" i="11"/>
  <c r="F2982" i="11"/>
  <c r="H2982" i="11"/>
  <c r="K2982" i="11"/>
  <c r="L2982" i="11"/>
  <c r="M2982" i="11"/>
  <c r="N2982" i="11"/>
  <c r="O2982" i="11"/>
  <c r="P2982" i="11"/>
  <c r="D2983" i="11"/>
  <c r="E2983" i="11"/>
  <c r="F2983" i="11"/>
  <c r="H2983" i="11"/>
  <c r="K2983" i="11"/>
  <c r="L2983" i="11"/>
  <c r="M2983" i="11"/>
  <c r="N2983" i="11"/>
  <c r="O2983" i="11"/>
  <c r="P2983" i="11"/>
  <c r="D2984" i="11"/>
  <c r="E2984" i="11"/>
  <c r="F2984" i="11"/>
  <c r="H2984" i="11"/>
  <c r="K2984" i="11"/>
  <c r="L2984" i="11"/>
  <c r="M2984" i="11"/>
  <c r="N2984" i="11"/>
  <c r="O2984" i="11"/>
  <c r="P2984" i="11"/>
  <c r="D2985" i="11"/>
  <c r="E2985" i="11"/>
  <c r="F2985" i="11"/>
  <c r="H2985" i="11"/>
  <c r="K2985" i="11"/>
  <c r="L2985" i="11"/>
  <c r="M2985" i="11"/>
  <c r="N2985" i="11"/>
  <c r="O2985" i="11"/>
  <c r="P2985" i="11"/>
  <c r="D2986" i="11"/>
  <c r="E2986" i="11"/>
  <c r="F2986" i="11"/>
  <c r="H2986" i="11"/>
  <c r="K2986" i="11"/>
  <c r="L2986" i="11"/>
  <c r="M2986" i="11"/>
  <c r="N2986" i="11"/>
  <c r="O2986" i="11"/>
  <c r="P2986" i="11"/>
  <c r="D2987" i="11"/>
  <c r="E2987" i="11"/>
  <c r="F2987" i="11"/>
  <c r="H2987" i="11"/>
  <c r="K2987" i="11"/>
  <c r="L2987" i="11"/>
  <c r="M2987" i="11"/>
  <c r="N2987" i="11"/>
  <c r="O2987" i="11"/>
  <c r="P2987" i="11"/>
  <c r="D2988" i="11"/>
  <c r="E2988" i="11"/>
  <c r="F2988" i="11"/>
  <c r="H2988" i="11"/>
  <c r="K2988" i="11"/>
  <c r="L2988" i="11"/>
  <c r="M2988" i="11"/>
  <c r="N2988" i="11"/>
  <c r="O2988" i="11"/>
  <c r="P2988" i="11"/>
  <c r="D2989" i="11"/>
  <c r="E2989" i="11"/>
  <c r="F2989" i="11"/>
  <c r="H2989" i="11"/>
  <c r="K2989" i="11"/>
  <c r="L2989" i="11"/>
  <c r="M2989" i="11"/>
  <c r="N2989" i="11"/>
  <c r="O2989" i="11"/>
  <c r="P2989" i="11"/>
  <c r="D2990" i="11"/>
  <c r="E2990" i="11"/>
  <c r="F2990" i="11"/>
  <c r="H2990" i="11"/>
  <c r="K2990" i="11"/>
  <c r="L2990" i="11"/>
  <c r="M2990" i="11"/>
  <c r="N2990" i="11"/>
  <c r="O2990" i="11"/>
  <c r="P2990" i="11"/>
  <c r="D2991" i="11"/>
  <c r="E2991" i="11"/>
  <c r="F2991" i="11"/>
  <c r="H2991" i="11"/>
  <c r="K2991" i="11"/>
  <c r="L2991" i="11"/>
  <c r="M2991" i="11"/>
  <c r="N2991" i="11"/>
  <c r="O2991" i="11"/>
  <c r="P2991" i="11"/>
  <c r="D2992" i="11"/>
  <c r="E2992" i="11"/>
  <c r="F2992" i="11"/>
  <c r="H2992" i="11"/>
  <c r="K2992" i="11"/>
  <c r="L2992" i="11"/>
  <c r="M2992" i="11"/>
  <c r="N2992" i="11"/>
  <c r="O2992" i="11"/>
  <c r="P2992" i="11"/>
  <c r="D2993" i="11"/>
  <c r="E2993" i="11"/>
  <c r="F2993" i="11"/>
  <c r="H2993" i="11"/>
  <c r="K2993" i="11"/>
  <c r="L2993" i="11"/>
  <c r="M2993" i="11"/>
  <c r="N2993" i="11"/>
  <c r="O2993" i="11"/>
  <c r="P2993" i="11"/>
  <c r="D2994" i="11"/>
  <c r="E2994" i="11"/>
  <c r="F2994" i="11"/>
  <c r="H2994" i="11"/>
  <c r="K2994" i="11"/>
  <c r="L2994" i="11"/>
  <c r="M2994" i="11"/>
  <c r="N2994" i="11"/>
  <c r="O2994" i="11"/>
  <c r="P2994" i="11"/>
  <c r="D2995" i="11"/>
  <c r="E2995" i="11"/>
  <c r="F2995" i="11"/>
  <c r="H2995" i="11"/>
  <c r="K2995" i="11"/>
  <c r="L2995" i="11"/>
  <c r="M2995" i="11"/>
  <c r="N2995" i="11"/>
  <c r="O2995" i="11"/>
  <c r="P2995" i="11"/>
  <c r="D2996" i="11"/>
  <c r="E2996" i="11"/>
  <c r="F2996" i="11"/>
  <c r="H2996" i="11"/>
  <c r="K2996" i="11"/>
  <c r="L2996" i="11"/>
  <c r="M2996" i="11"/>
  <c r="N2996" i="11"/>
  <c r="O2996" i="11"/>
  <c r="P2996" i="11"/>
  <c r="D2997" i="11"/>
  <c r="E2997" i="11"/>
  <c r="F2997" i="11"/>
  <c r="H2997" i="11"/>
  <c r="K2997" i="11"/>
  <c r="L2997" i="11"/>
  <c r="M2997" i="11"/>
  <c r="N2997" i="11"/>
  <c r="O2997" i="11"/>
  <c r="P2997" i="11"/>
  <c r="D2998" i="11"/>
  <c r="E2998" i="11"/>
  <c r="F2998" i="11"/>
  <c r="H2998" i="11"/>
  <c r="K2998" i="11"/>
  <c r="L2998" i="11"/>
  <c r="M2998" i="11"/>
  <c r="N2998" i="11"/>
  <c r="O2998" i="11"/>
  <c r="P2998" i="11"/>
  <c r="D2999" i="11"/>
  <c r="E2999" i="11"/>
  <c r="F2999" i="11"/>
  <c r="H2999" i="11"/>
  <c r="K2999" i="11"/>
  <c r="L2999" i="11"/>
  <c r="M2999" i="11"/>
  <c r="N2999" i="11"/>
  <c r="O2999" i="11"/>
  <c r="P2999" i="11"/>
  <c r="D3000" i="11"/>
  <c r="E3000" i="11"/>
  <c r="F3000" i="11"/>
  <c r="H3000" i="11"/>
  <c r="K3000" i="11"/>
  <c r="L3000" i="11"/>
  <c r="M3000" i="11"/>
  <c r="N3000" i="11"/>
  <c r="O3000" i="11"/>
  <c r="P3000" i="11"/>
  <c r="D3001" i="11"/>
  <c r="E3001" i="11"/>
  <c r="F3001" i="11"/>
  <c r="H3001" i="11"/>
  <c r="K3001" i="11"/>
  <c r="L3001" i="11"/>
  <c r="M3001" i="11"/>
  <c r="N3001" i="11"/>
  <c r="O3001" i="11"/>
  <c r="P3001" i="11"/>
  <c r="D3002" i="11"/>
  <c r="E3002" i="11"/>
  <c r="F3002" i="11"/>
  <c r="H3002" i="11"/>
  <c r="K3002" i="11"/>
  <c r="L3002" i="11"/>
  <c r="M3002" i="11"/>
  <c r="N3002" i="11"/>
  <c r="O3002" i="11"/>
  <c r="P3002" i="11"/>
  <c r="D3003" i="11"/>
  <c r="E3003" i="11"/>
  <c r="F3003" i="11"/>
  <c r="H3003" i="11"/>
  <c r="K3003" i="11"/>
  <c r="L3003" i="11"/>
  <c r="M3003" i="11"/>
  <c r="N3003" i="11"/>
  <c r="O3003" i="11"/>
  <c r="P3003" i="11"/>
  <c r="D3004" i="11"/>
  <c r="E3004" i="11"/>
  <c r="F3004" i="11"/>
  <c r="H3004" i="11"/>
  <c r="K3004" i="11"/>
  <c r="L3004" i="11"/>
  <c r="M3004" i="11"/>
  <c r="N3004" i="11"/>
  <c r="O3004" i="11"/>
  <c r="P3004" i="11"/>
  <c r="D3005" i="11"/>
  <c r="E3005" i="11"/>
  <c r="F3005" i="11"/>
  <c r="H3005" i="11"/>
  <c r="K3005" i="11"/>
  <c r="L3005" i="11"/>
  <c r="M3005" i="11"/>
  <c r="N3005" i="11"/>
  <c r="O3005" i="11"/>
  <c r="P3005" i="11"/>
  <c r="D3006" i="11"/>
  <c r="E3006" i="11"/>
  <c r="F3006" i="11"/>
  <c r="H3006" i="11"/>
  <c r="K3006" i="11"/>
  <c r="L3006" i="11"/>
  <c r="M3006" i="11"/>
  <c r="N3006" i="11"/>
  <c r="O3006" i="11"/>
  <c r="P3006" i="11"/>
  <c r="D3007" i="11"/>
  <c r="E3007" i="11"/>
  <c r="F3007" i="11"/>
  <c r="H3007" i="11"/>
  <c r="K3007" i="11"/>
  <c r="L3007" i="11"/>
  <c r="M3007" i="11"/>
  <c r="N3007" i="11"/>
  <c r="O3007" i="11"/>
  <c r="P3007" i="11"/>
  <c r="D3008" i="11"/>
  <c r="E3008" i="11"/>
  <c r="F3008" i="11"/>
  <c r="H3008" i="11"/>
  <c r="K3008" i="11"/>
  <c r="L3008" i="11"/>
  <c r="M3008" i="11"/>
  <c r="N3008" i="11"/>
  <c r="O3008" i="11"/>
  <c r="P3008" i="11"/>
  <c r="D3009" i="11"/>
  <c r="E3009" i="11"/>
  <c r="F3009" i="11"/>
  <c r="H3009" i="11"/>
  <c r="K3009" i="11"/>
  <c r="L3009" i="11"/>
  <c r="M3009" i="11"/>
  <c r="N3009" i="11"/>
  <c r="O3009" i="11"/>
  <c r="P3009" i="11"/>
  <c r="D3010" i="11"/>
  <c r="E3010" i="11"/>
  <c r="F3010" i="11"/>
  <c r="H3010" i="11"/>
  <c r="K3010" i="11"/>
  <c r="L3010" i="11"/>
  <c r="M3010" i="11"/>
  <c r="N3010" i="11"/>
  <c r="O3010" i="11"/>
  <c r="P3010" i="11"/>
  <c r="D3011" i="11"/>
  <c r="E3011" i="11"/>
  <c r="F3011" i="11"/>
  <c r="H3011" i="11"/>
  <c r="K3011" i="11"/>
  <c r="L3011" i="11"/>
  <c r="M3011" i="11"/>
  <c r="N3011" i="11"/>
  <c r="O3011" i="11"/>
  <c r="P3011" i="11"/>
  <c r="D3012" i="11"/>
  <c r="E3012" i="11"/>
  <c r="F3012" i="11"/>
  <c r="H3012" i="11"/>
  <c r="K3012" i="11"/>
  <c r="L3012" i="11"/>
  <c r="M3012" i="11"/>
  <c r="N3012" i="11"/>
  <c r="O3012" i="11"/>
  <c r="P3012" i="11"/>
  <c r="D3013" i="11"/>
  <c r="E3013" i="11"/>
  <c r="F3013" i="11"/>
  <c r="H3013" i="11"/>
  <c r="K3013" i="11"/>
  <c r="L3013" i="11"/>
  <c r="M3013" i="11"/>
  <c r="N3013" i="11"/>
  <c r="O3013" i="11"/>
  <c r="P3013" i="11"/>
  <c r="D3014" i="11"/>
  <c r="E3014" i="11"/>
  <c r="F3014" i="11"/>
  <c r="H3014" i="11"/>
  <c r="K3014" i="11"/>
  <c r="L3014" i="11"/>
  <c r="M3014" i="11"/>
  <c r="N3014" i="11"/>
  <c r="O3014" i="11"/>
  <c r="P3014" i="11"/>
  <c r="D3015" i="11"/>
  <c r="E3015" i="11"/>
  <c r="F3015" i="11"/>
  <c r="H3015" i="11"/>
  <c r="K3015" i="11"/>
  <c r="L3015" i="11"/>
  <c r="M3015" i="11"/>
  <c r="N3015" i="11"/>
  <c r="O3015" i="11"/>
  <c r="P3015" i="11"/>
  <c r="D3016" i="11"/>
  <c r="E3016" i="11"/>
  <c r="F3016" i="11"/>
  <c r="H3016" i="11"/>
  <c r="K3016" i="11"/>
  <c r="L3016" i="11"/>
  <c r="M3016" i="11"/>
  <c r="N3016" i="11"/>
  <c r="O3016" i="11"/>
  <c r="P3016" i="11"/>
  <c r="D3017" i="11"/>
  <c r="E3017" i="11"/>
  <c r="F3017" i="11"/>
  <c r="H3017" i="11"/>
  <c r="K3017" i="11"/>
  <c r="L3017" i="11"/>
  <c r="M3017" i="11"/>
  <c r="N3017" i="11"/>
  <c r="O3017" i="11"/>
  <c r="P3017" i="11"/>
  <c r="D3018" i="11"/>
  <c r="E3018" i="11"/>
  <c r="F3018" i="11"/>
  <c r="H3018" i="11"/>
  <c r="K3018" i="11"/>
  <c r="L3018" i="11"/>
  <c r="M3018" i="11"/>
  <c r="N3018" i="11"/>
  <c r="O3018" i="11"/>
  <c r="P3018" i="11"/>
  <c r="D3019" i="11"/>
  <c r="E3019" i="11"/>
  <c r="F3019" i="11"/>
  <c r="H3019" i="11"/>
  <c r="K3019" i="11"/>
  <c r="L3019" i="11"/>
  <c r="M3019" i="11"/>
  <c r="N3019" i="11"/>
  <c r="O3019" i="11"/>
  <c r="P3019" i="11"/>
  <c r="D3020" i="11"/>
  <c r="E3020" i="11"/>
  <c r="F3020" i="11"/>
  <c r="H3020" i="11"/>
  <c r="K3020" i="11"/>
  <c r="L3020" i="11"/>
  <c r="M3020" i="11"/>
  <c r="N3020" i="11"/>
  <c r="O3020" i="11"/>
  <c r="P3020" i="11"/>
  <c r="D3021" i="11"/>
  <c r="E3021" i="11"/>
  <c r="F3021" i="11"/>
  <c r="H3021" i="11"/>
  <c r="K3021" i="11"/>
  <c r="L3021" i="11"/>
  <c r="M3021" i="11"/>
  <c r="N3021" i="11"/>
  <c r="O3021" i="11"/>
  <c r="P3021" i="11"/>
  <c r="D3022" i="11"/>
  <c r="E3022" i="11"/>
  <c r="F3022" i="11"/>
  <c r="H3022" i="11"/>
  <c r="K3022" i="11"/>
  <c r="L3022" i="11"/>
  <c r="M3022" i="11"/>
  <c r="N3022" i="11"/>
  <c r="O3022" i="11"/>
  <c r="P3022" i="11"/>
  <c r="D3023" i="11"/>
  <c r="E3023" i="11"/>
  <c r="F3023" i="11"/>
  <c r="H3023" i="11"/>
  <c r="K3023" i="11"/>
  <c r="L3023" i="11"/>
  <c r="M3023" i="11"/>
  <c r="N3023" i="11"/>
  <c r="O3023" i="11"/>
  <c r="P3023" i="11"/>
  <c r="D3024" i="11"/>
  <c r="E3024" i="11"/>
  <c r="F3024" i="11"/>
  <c r="H3024" i="11"/>
  <c r="K3024" i="11"/>
  <c r="L3024" i="11"/>
  <c r="M3024" i="11"/>
  <c r="N3024" i="11"/>
  <c r="O3024" i="11"/>
  <c r="P3024" i="11"/>
  <c r="D3025" i="11"/>
  <c r="E3025" i="11"/>
  <c r="F3025" i="11"/>
  <c r="H3025" i="11"/>
  <c r="K3025" i="11"/>
  <c r="L3025" i="11"/>
  <c r="M3025" i="11"/>
  <c r="N3025" i="11"/>
  <c r="O3025" i="11"/>
  <c r="P3025" i="11"/>
  <c r="D3026" i="11"/>
  <c r="E3026" i="11"/>
  <c r="F3026" i="11"/>
  <c r="H3026" i="11"/>
  <c r="K3026" i="11"/>
  <c r="L3026" i="11"/>
  <c r="M3026" i="11"/>
  <c r="N3026" i="11"/>
  <c r="O3026" i="11"/>
  <c r="P3026" i="11"/>
  <c r="D3027" i="11"/>
  <c r="E3027" i="11"/>
  <c r="F3027" i="11"/>
  <c r="H3027" i="11"/>
  <c r="K3027" i="11"/>
  <c r="L3027" i="11"/>
  <c r="M3027" i="11"/>
  <c r="N3027" i="11"/>
  <c r="O3027" i="11"/>
  <c r="P3027" i="11"/>
  <c r="D3028" i="11"/>
  <c r="E3028" i="11"/>
  <c r="F3028" i="11"/>
  <c r="H3028" i="11"/>
  <c r="K3028" i="11"/>
  <c r="L3028" i="11"/>
  <c r="M3028" i="11"/>
  <c r="N3028" i="11"/>
  <c r="O3028" i="11"/>
  <c r="P3028" i="11"/>
  <c r="D3029" i="11"/>
  <c r="E3029" i="11"/>
  <c r="F3029" i="11"/>
  <c r="H3029" i="11"/>
  <c r="K3029" i="11"/>
  <c r="L3029" i="11"/>
  <c r="M3029" i="11"/>
  <c r="N3029" i="11"/>
  <c r="O3029" i="11"/>
  <c r="P3029" i="11"/>
  <c r="D3030" i="11"/>
  <c r="E3030" i="11"/>
  <c r="F3030" i="11"/>
  <c r="H3030" i="11"/>
  <c r="K3030" i="11"/>
  <c r="L3030" i="11"/>
  <c r="M3030" i="11"/>
  <c r="N3030" i="11"/>
  <c r="O3030" i="11"/>
  <c r="P3030" i="11"/>
  <c r="D3031" i="11"/>
  <c r="E3031" i="11"/>
  <c r="F3031" i="11"/>
  <c r="H3031" i="11"/>
  <c r="K3031" i="11"/>
  <c r="L3031" i="11"/>
  <c r="M3031" i="11"/>
  <c r="N3031" i="11"/>
  <c r="O3031" i="11"/>
  <c r="P3031" i="11"/>
  <c r="D3032" i="11"/>
  <c r="E3032" i="11"/>
  <c r="F3032" i="11"/>
  <c r="H3032" i="11"/>
  <c r="K3032" i="11"/>
  <c r="L3032" i="11"/>
  <c r="M3032" i="11"/>
  <c r="N3032" i="11"/>
  <c r="O3032" i="11"/>
  <c r="P3032" i="11"/>
  <c r="D3033" i="11"/>
  <c r="E3033" i="11"/>
  <c r="F3033" i="11"/>
  <c r="H3033" i="11"/>
  <c r="K3033" i="11"/>
  <c r="L3033" i="11"/>
  <c r="M3033" i="11"/>
  <c r="N3033" i="11"/>
  <c r="O3033" i="11"/>
  <c r="P3033" i="11"/>
  <c r="D3034" i="11"/>
  <c r="E3034" i="11"/>
  <c r="F3034" i="11"/>
  <c r="H3034" i="11"/>
  <c r="K3034" i="11"/>
  <c r="L3034" i="11"/>
  <c r="M3034" i="11"/>
  <c r="N3034" i="11"/>
  <c r="O3034" i="11"/>
  <c r="P3034" i="11"/>
  <c r="D3035" i="11"/>
  <c r="E3035" i="11"/>
  <c r="F3035" i="11"/>
  <c r="H3035" i="11"/>
  <c r="K3035" i="11"/>
  <c r="L3035" i="11"/>
  <c r="M3035" i="11"/>
  <c r="N3035" i="11"/>
  <c r="O3035" i="11"/>
  <c r="P3035" i="11"/>
  <c r="D3036" i="11"/>
  <c r="E3036" i="11"/>
  <c r="F3036" i="11"/>
  <c r="H3036" i="11"/>
  <c r="K3036" i="11"/>
  <c r="L3036" i="11"/>
  <c r="M3036" i="11"/>
  <c r="N3036" i="11"/>
  <c r="O3036" i="11"/>
  <c r="P3036" i="11"/>
  <c r="D3037" i="11"/>
  <c r="E3037" i="11"/>
  <c r="F3037" i="11"/>
  <c r="H3037" i="11"/>
  <c r="K3037" i="11"/>
  <c r="L3037" i="11"/>
  <c r="M3037" i="11"/>
  <c r="N3037" i="11"/>
  <c r="O3037" i="11"/>
  <c r="P3037" i="11"/>
  <c r="D3038" i="11"/>
  <c r="E3038" i="11"/>
  <c r="F3038" i="11"/>
  <c r="H3038" i="11"/>
  <c r="K3038" i="11"/>
  <c r="L3038" i="11"/>
  <c r="M3038" i="11"/>
  <c r="N3038" i="11"/>
  <c r="O3038" i="11"/>
  <c r="P3038" i="11"/>
  <c r="D3039" i="11"/>
  <c r="E3039" i="11"/>
  <c r="F3039" i="11"/>
  <c r="H3039" i="11"/>
  <c r="K3039" i="11"/>
  <c r="L3039" i="11"/>
  <c r="M3039" i="11"/>
  <c r="N3039" i="11"/>
  <c r="O3039" i="11"/>
  <c r="P3039" i="11"/>
  <c r="D3040" i="11"/>
  <c r="E3040" i="11"/>
  <c r="F3040" i="11"/>
  <c r="H3040" i="11"/>
  <c r="K3040" i="11"/>
  <c r="L3040" i="11"/>
  <c r="M3040" i="11"/>
  <c r="N3040" i="11"/>
  <c r="O3040" i="11"/>
  <c r="P3040" i="11"/>
  <c r="D3041" i="11"/>
  <c r="E3041" i="11"/>
  <c r="F3041" i="11"/>
  <c r="H3041" i="11"/>
  <c r="K3041" i="11"/>
  <c r="L3041" i="11"/>
  <c r="M3041" i="11"/>
  <c r="N3041" i="11"/>
  <c r="O3041" i="11"/>
  <c r="P3041" i="11"/>
  <c r="D3042" i="11"/>
  <c r="E3042" i="11"/>
  <c r="F3042" i="11"/>
  <c r="H3042" i="11"/>
  <c r="K3042" i="11"/>
  <c r="L3042" i="11"/>
  <c r="M3042" i="11"/>
  <c r="N3042" i="11"/>
  <c r="O3042" i="11"/>
  <c r="P3042" i="11"/>
  <c r="D3043" i="11"/>
  <c r="E3043" i="11"/>
  <c r="F3043" i="11"/>
  <c r="H3043" i="11"/>
  <c r="K3043" i="11"/>
  <c r="L3043" i="11"/>
  <c r="M3043" i="11"/>
  <c r="N3043" i="11"/>
  <c r="O3043" i="11"/>
  <c r="P3043" i="11"/>
  <c r="D3044" i="11"/>
  <c r="E3044" i="11"/>
  <c r="F3044" i="11"/>
  <c r="H3044" i="11"/>
  <c r="K3044" i="11"/>
  <c r="L3044" i="11"/>
  <c r="M3044" i="11"/>
  <c r="N3044" i="11"/>
  <c r="O3044" i="11"/>
  <c r="P3044" i="11"/>
  <c r="D3045" i="11"/>
  <c r="E3045" i="11"/>
  <c r="F3045" i="11"/>
  <c r="H3045" i="11"/>
  <c r="K3045" i="11"/>
  <c r="L3045" i="11"/>
  <c r="M3045" i="11"/>
  <c r="N3045" i="11"/>
  <c r="O3045" i="11"/>
  <c r="P3045" i="11"/>
  <c r="D3046" i="11"/>
  <c r="E3046" i="11"/>
  <c r="F3046" i="11"/>
  <c r="H3046" i="11"/>
  <c r="K3046" i="11"/>
  <c r="L3046" i="11"/>
  <c r="M3046" i="11"/>
  <c r="N3046" i="11"/>
  <c r="O3046" i="11"/>
  <c r="P3046" i="11"/>
  <c r="D3047" i="11"/>
  <c r="E3047" i="11"/>
  <c r="F3047" i="11"/>
  <c r="H3047" i="11"/>
  <c r="K3047" i="11"/>
  <c r="L3047" i="11"/>
  <c r="M3047" i="11"/>
  <c r="N3047" i="11"/>
  <c r="O3047" i="11"/>
  <c r="P3047" i="11"/>
  <c r="D3048" i="11"/>
  <c r="E3048" i="11"/>
  <c r="F3048" i="11"/>
  <c r="H3048" i="11"/>
  <c r="K3048" i="11"/>
  <c r="L3048" i="11"/>
  <c r="M3048" i="11"/>
  <c r="N3048" i="11"/>
  <c r="O3048" i="11"/>
  <c r="P3048" i="11"/>
  <c r="D3049" i="11"/>
  <c r="E3049" i="11"/>
  <c r="F3049" i="11"/>
  <c r="H3049" i="11"/>
  <c r="K3049" i="11"/>
  <c r="L3049" i="11"/>
  <c r="M3049" i="11"/>
  <c r="N3049" i="11"/>
  <c r="O3049" i="11"/>
  <c r="P3049" i="11"/>
  <c r="D3050" i="11"/>
  <c r="E3050" i="11"/>
  <c r="F3050" i="11"/>
  <c r="H3050" i="11"/>
  <c r="K3050" i="11"/>
  <c r="L3050" i="11"/>
  <c r="M3050" i="11"/>
  <c r="N3050" i="11"/>
  <c r="O3050" i="11"/>
  <c r="P3050" i="11"/>
  <c r="D3051" i="11"/>
  <c r="E3051" i="11"/>
  <c r="F3051" i="11"/>
  <c r="H3051" i="11"/>
  <c r="K3051" i="11"/>
  <c r="L3051" i="11"/>
  <c r="M3051" i="11"/>
  <c r="N3051" i="11"/>
  <c r="O3051" i="11"/>
  <c r="P3051" i="11"/>
  <c r="D3052" i="11"/>
  <c r="E3052" i="11"/>
  <c r="F3052" i="11"/>
  <c r="H3052" i="11"/>
  <c r="K3052" i="11"/>
  <c r="L3052" i="11"/>
  <c r="M3052" i="11"/>
  <c r="N3052" i="11"/>
  <c r="O3052" i="11"/>
  <c r="P3052" i="11"/>
  <c r="D3053" i="11"/>
  <c r="E3053" i="11"/>
  <c r="F3053" i="11"/>
  <c r="H3053" i="11"/>
  <c r="K3053" i="11"/>
  <c r="L3053" i="11"/>
  <c r="M3053" i="11"/>
  <c r="N3053" i="11"/>
  <c r="O3053" i="11"/>
  <c r="P3053" i="11"/>
  <c r="D3054" i="11"/>
  <c r="E3054" i="11"/>
  <c r="F3054" i="11"/>
  <c r="H3054" i="11"/>
  <c r="K3054" i="11"/>
  <c r="L3054" i="11"/>
  <c r="M3054" i="11"/>
  <c r="N3054" i="11"/>
  <c r="O3054" i="11"/>
  <c r="P3054" i="11"/>
  <c r="D3055" i="11"/>
  <c r="E3055" i="11"/>
  <c r="F3055" i="11"/>
  <c r="H3055" i="11"/>
  <c r="K3055" i="11"/>
  <c r="L3055" i="11"/>
  <c r="M3055" i="11"/>
  <c r="N3055" i="11"/>
  <c r="O3055" i="11"/>
  <c r="P3055" i="11"/>
  <c r="D3056" i="11"/>
  <c r="E3056" i="11"/>
  <c r="F3056" i="11"/>
  <c r="H3056" i="11"/>
  <c r="K3056" i="11"/>
  <c r="L3056" i="11"/>
  <c r="M3056" i="11"/>
  <c r="N3056" i="11"/>
  <c r="O3056" i="11"/>
  <c r="P3056" i="11"/>
  <c r="D3057" i="11"/>
  <c r="E3057" i="11"/>
  <c r="F3057" i="11"/>
  <c r="H3057" i="11"/>
  <c r="K3057" i="11"/>
  <c r="L3057" i="11"/>
  <c r="M3057" i="11"/>
  <c r="N3057" i="11"/>
  <c r="O3057" i="11"/>
  <c r="P3057" i="11"/>
  <c r="D3058" i="11"/>
  <c r="E3058" i="11"/>
  <c r="F3058" i="11"/>
  <c r="H3058" i="11"/>
  <c r="K3058" i="11"/>
  <c r="L3058" i="11"/>
  <c r="M3058" i="11"/>
  <c r="N3058" i="11"/>
  <c r="O3058" i="11"/>
  <c r="P3058" i="11"/>
  <c r="D3059" i="11"/>
  <c r="E3059" i="11"/>
  <c r="F3059" i="11"/>
  <c r="H3059" i="11"/>
  <c r="K3059" i="11"/>
  <c r="L3059" i="11"/>
  <c r="M3059" i="11"/>
  <c r="N3059" i="11"/>
  <c r="O3059" i="11"/>
  <c r="P3059" i="11"/>
  <c r="D3060" i="11"/>
  <c r="E3060" i="11"/>
  <c r="F3060" i="11"/>
  <c r="H3060" i="11"/>
  <c r="K3060" i="11"/>
  <c r="L3060" i="11"/>
  <c r="M3060" i="11"/>
  <c r="N3060" i="11"/>
  <c r="O3060" i="11"/>
  <c r="P3060" i="11"/>
  <c r="D3061" i="11"/>
  <c r="E3061" i="11"/>
  <c r="F3061" i="11"/>
  <c r="H3061" i="11"/>
  <c r="K3061" i="11"/>
  <c r="L3061" i="11"/>
  <c r="M3061" i="11"/>
  <c r="N3061" i="11"/>
  <c r="O3061" i="11"/>
  <c r="P3061" i="11"/>
  <c r="D3062" i="11"/>
  <c r="E3062" i="11"/>
  <c r="F3062" i="11"/>
  <c r="H3062" i="11"/>
  <c r="K3062" i="11"/>
  <c r="L3062" i="11"/>
  <c r="M3062" i="11"/>
  <c r="N3062" i="11"/>
  <c r="O3062" i="11"/>
  <c r="P3062" i="11"/>
  <c r="D3063" i="11"/>
  <c r="E3063" i="11"/>
  <c r="F3063" i="11"/>
  <c r="H3063" i="11"/>
  <c r="K3063" i="11"/>
  <c r="L3063" i="11"/>
  <c r="M3063" i="11"/>
  <c r="N3063" i="11"/>
  <c r="O3063" i="11"/>
  <c r="P3063" i="11"/>
  <c r="D3064" i="11"/>
  <c r="E3064" i="11"/>
  <c r="F3064" i="11"/>
  <c r="H3064" i="11"/>
  <c r="K3064" i="11"/>
  <c r="L3064" i="11"/>
  <c r="M3064" i="11"/>
  <c r="N3064" i="11"/>
  <c r="O3064" i="11"/>
  <c r="P3064" i="11"/>
  <c r="D3065" i="11"/>
  <c r="E3065" i="11"/>
  <c r="F3065" i="11"/>
  <c r="H3065" i="11"/>
  <c r="K3065" i="11"/>
  <c r="L3065" i="11"/>
  <c r="M3065" i="11"/>
  <c r="N3065" i="11"/>
  <c r="O3065" i="11"/>
  <c r="P3065" i="11"/>
  <c r="D3066" i="11"/>
  <c r="E3066" i="11"/>
  <c r="F3066" i="11"/>
  <c r="H3066" i="11"/>
  <c r="K3066" i="11"/>
  <c r="L3066" i="11"/>
  <c r="M3066" i="11"/>
  <c r="N3066" i="11"/>
  <c r="O3066" i="11"/>
  <c r="P3066" i="11"/>
  <c r="D3067" i="11"/>
  <c r="E3067" i="11"/>
  <c r="F3067" i="11"/>
  <c r="H3067" i="11"/>
  <c r="K3067" i="11"/>
  <c r="L3067" i="11"/>
  <c r="M3067" i="11"/>
  <c r="N3067" i="11"/>
  <c r="O3067" i="11"/>
  <c r="P3067" i="11"/>
  <c r="D3068" i="11"/>
  <c r="E3068" i="11"/>
  <c r="F3068" i="11"/>
  <c r="H3068" i="11"/>
  <c r="K3068" i="11"/>
  <c r="L3068" i="11"/>
  <c r="M3068" i="11"/>
  <c r="N3068" i="11"/>
  <c r="O3068" i="11"/>
  <c r="P3068" i="11"/>
  <c r="D3069" i="11"/>
  <c r="E3069" i="11"/>
  <c r="F3069" i="11"/>
  <c r="H3069" i="11"/>
  <c r="K3069" i="11"/>
  <c r="L3069" i="11"/>
  <c r="M3069" i="11"/>
  <c r="N3069" i="11"/>
  <c r="O3069" i="11"/>
  <c r="P3069" i="11"/>
  <c r="D3070" i="11"/>
  <c r="E3070" i="11"/>
  <c r="F3070" i="11"/>
  <c r="H3070" i="11"/>
  <c r="K3070" i="11"/>
  <c r="L3070" i="11"/>
  <c r="M3070" i="11"/>
  <c r="N3070" i="11"/>
  <c r="O3070" i="11"/>
  <c r="P3070" i="11"/>
  <c r="D3071" i="11"/>
  <c r="E3071" i="11"/>
  <c r="F3071" i="11"/>
  <c r="H3071" i="11"/>
  <c r="K3071" i="11"/>
  <c r="L3071" i="11"/>
  <c r="M3071" i="11"/>
  <c r="N3071" i="11"/>
  <c r="O3071" i="11"/>
  <c r="P3071" i="11"/>
  <c r="D3072" i="11"/>
  <c r="E3072" i="11"/>
  <c r="F3072" i="11"/>
  <c r="H3072" i="11"/>
  <c r="K3072" i="11"/>
  <c r="L3072" i="11"/>
  <c r="M3072" i="11"/>
  <c r="N3072" i="11"/>
  <c r="O3072" i="11"/>
  <c r="P3072" i="11"/>
  <c r="D3073" i="11"/>
  <c r="E3073" i="11"/>
  <c r="F3073" i="11"/>
  <c r="H3073" i="11"/>
  <c r="K3073" i="11"/>
  <c r="L3073" i="11"/>
  <c r="M3073" i="11"/>
  <c r="N3073" i="11"/>
  <c r="O3073" i="11"/>
  <c r="P3073" i="11"/>
  <c r="D3074" i="11"/>
  <c r="E3074" i="11"/>
  <c r="F3074" i="11"/>
  <c r="H3074" i="11"/>
  <c r="K3074" i="11"/>
  <c r="L3074" i="11"/>
  <c r="M3074" i="11"/>
  <c r="N3074" i="11"/>
  <c r="O3074" i="11"/>
  <c r="P3074" i="11"/>
  <c r="D3075" i="11"/>
  <c r="E3075" i="11"/>
  <c r="F3075" i="11"/>
  <c r="H3075" i="11"/>
  <c r="K3075" i="11"/>
  <c r="L3075" i="11"/>
  <c r="M3075" i="11"/>
  <c r="N3075" i="11"/>
  <c r="O3075" i="11"/>
  <c r="P3075" i="11"/>
  <c r="D3076" i="11"/>
  <c r="E3076" i="11"/>
  <c r="F3076" i="11"/>
  <c r="H3076" i="11"/>
  <c r="K3076" i="11"/>
  <c r="L3076" i="11"/>
  <c r="M3076" i="11"/>
  <c r="N3076" i="11"/>
  <c r="O3076" i="11"/>
  <c r="P3076" i="11"/>
  <c r="D3077" i="11"/>
  <c r="E3077" i="11"/>
  <c r="F3077" i="11"/>
  <c r="H3077" i="11"/>
  <c r="K3077" i="11"/>
  <c r="L3077" i="11"/>
  <c r="M3077" i="11"/>
  <c r="N3077" i="11"/>
  <c r="O3077" i="11"/>
  <c r="P3077" i="11"/>
  <c r="D3078" i="11"/>
  <c r="E3078" i="11"/>
  <c r="F3078" i="11"/>
  <c r="H3078" i="11"/>
  <c r="K3078" i="11"/>
  <c r="L3078" i="11"/>
  <c r="M3078" i="11"/>
  <c r="N3078" i="11"/>
  <c r="O3078" i="11"/>
  <c r="P3078" i="11"/>
  <c r="D3079" i="11"/>
  <c r="E3079" i="11"/>
  <c r="F3079" i="11"/>
  <c r="H3079" i="11"/>
  <c r="K3079" i="11"/>
  <c r="L3079" i="11"/>
  <c r="M3079" i="11"/>
  <c r="N3079" i="11"/>
  <c r="O3079" i="11"/>
  <c r="P3079" i="11"/>
  <c r="D3080" i="11"/>
  <c r="E3080" i="11"/>
  <c r="F3080" i="11"/>
  <c r="H3080" i="11"/>
  <c r="K3080" i="11"/>
  <c r="L3080" i="11"/>
  <c r="M3080" i="11"/>
  <c r="N3080" i="11"/>
  <c r="O3080" i="11"/>
  <c r="P3080" i="11"/>
  <c r="D3081" i="11"/>
  <c r="E3081" i="11"/>
  <c r="F3081" i="11"/>
  <c r="H3081" i="11"/>
  <c r="K3081" i="11"/>
  <c r="L3081" i="11"/>
  <c r="M3081" i="11"/>
  <c r="N3081" i="11"/>
  <c r="O3081" i="11"/>
  <c r="P3081" i="11"/>
  <c r="D3082" i="11"/>
  <c r="E3082" i="11"/>
  <c r="F3082" i="11"/>
  <c r="H3082" i="11"/>
  <c r="K3082" i="11"/>
  <c r="L3082" i="11"/>
  <c r="M3082" i="11"/>
  <c r="N3082" i="11"/>
  <c r="O3082" i="11"/>
  <c r="P3082" i="11"/>
  <c r="D3083" i="11"/>
  <c r="E3083" i="11"/>
  <c r="F3083" i="11"/>
  <c r="H3083" i="11"/>
  <c r="K3083" i="11"/>
  <c r="L3083" i="11"/>
  <c r="M3083" i="11"/>
  <c r="N3083" i="11"/>
  <c r="O3083" i="11"/>
  <c r="P3083" i="11"/>
  <c r="D3084" i="11"/>
  <c r="E3084" i="11"/>
  <c r="F3084" i="11"/>
  <c r="H3084" i="11"/>
  <c r="K3084" i="11"/>
  <c r="L3084" i="11"/>
  <c r="M3084" i="11"/>
  <c r="N3084" i="11"/>
  <c r="O3084" i="11"/>
  <c r="P3084" i="11"/>
  <c r="D3085" i="11"/>
  <c r="E3085" i="11"/>
  <c r="F3085" i="11"/>
  <c r="H3085" i="11"/>
  <c r="K3085" i="11"/>
  <c r="L3085" i="11"/>
  <c r="M3085" i="11"/>
  <c r="N3085" i="11"/>
  <c r="O3085" i="11"/>
  <c r="P3085" i="11"/>
  <c r="D3086" i="11"/>
  <c r="E3086" i="11"/>
  <c r="F3086" i="11"/>
  <c r="H3086" i="11"/>
  <c r="K3086" i="11"/>
  <c r="L3086" i="11"/>
  <c r="M3086" i="11"/>
  <c r="N3086" i="11"/>
  <c r="O3086" i="11"/>
  <c r="P3086" i="11"/>
  <c r="D3087" i="11"/>
  <c r="E3087" i="11"/>
  <c r="F3087" i="11"/>
  <c r="H3087" i="11"/>
  <c r="K3087" i="11"/>
  <c r="L3087" i="11"/>
  <c r="M3087" i="11"/>
  <c r="N3087" i="11"/>
  <c r="O3087" i="11"/>
  <c r="P3087" i="11"/>
  <c r="D3088" i="11"/>
  <c r="E3088" i="11"/>
  <c r="F3088" i="11"/>
  <c r="H3088" i="11"/>
  <c r="K3088" i="11"/>
  <c r="L3088" i="11"/>
  <c r="M3088" i="11"/>
  <c r="N3088" i="11"/>
  <c r="O3088" i="11"/>
  <c r="P3088" i="11"/>
  <c r="D3089" i="11"/>
  <c r="E3089" i="11"/>
  <c r="F3089" i="11"/>
  <c r="H3089" i="11"/>
  <c r="K3089" i="11"/>
  <c r="L3089" i="11"/>
  <c r="M3089" i="11"/>
  <c r="N3089" i="11"/>
  <c r="O3089" i="11"/>
  <c r="P3089" i="11"/>
  <c r="D3090" i="11"/>
  <c r="E3090" i="11"/>
  <c r="F3090" i="11"/>
  <c r="H3090" i="11"/>
  <c r="K3090" i="11"/>
  <c r="L3090" i="11"/>
  <c r="M3090" i="11"/>
  <c r="N3090" i="11"/>
  <c r="O3090" i="11"/>
  <c r="P3090" i="11"/>
  <c r="D3091" i="11"/>
  <c r="E3091" i="11"/>
  <c r="F3091" i="11"/>
  <c r="H3091" i="11"/>
  <c r="K3091" i="11"/>
  <c r="L3091" i="11"/>
  <c r="M3091" i="11"/>
  <c r="N3091" i="11"/>
  <c r="O3091" i="11"/>
  <c r="P3091" i="11"/>
  <c r="D3092" i="11"/>
  <c r="E3092" i="11"/>
  <c r="F3092" i="11"/>
  <c r="H3092" i="11"/>
  <c r="K3092" i="11"/>
  <c r="L3092" i="11"/>
  <c r="M3092" i="11"/>
  <c r="N3092" i="11"/>
  <c r="O3092" i="11"/>
  <c r="P3092" i="11"/>
  <c r="D3093" i="11"/>
  <c r="E3093" i="11"/>
  <c r="F3093" i="11"/>
  <c r="H3093" i="11"/>
  <c r="K3093" i="11"/>
  <c r="L3093" i="11"/>
  <c r="M3093" i="11"/>
  <c r="N3093" i="11"/>
  <c r="O3093" i="11"/>
  <c r="P3093" i="11"/>
  <c r="D3094" i="11"/>
  <c r="E3094" i="11"/>
  <c r="F3094" i="11"/>
  <c r="H3094" i="11"/>
  <c r="K3094" i="11"/>
  <c r="L3094" i="11"/>
  <c r="M3094" i="11"/>
  <c r="N3094" i="11"/>
  <c r="O3094" i="11"/>
  <c r="P3094" i="11"/>
  <c r="D3095" i="11"/>
  <c r="E3095" i="11"/>
  <c r="F3095" i="11"/>
  <c r="H3095" i="11"/>
  <c r="K3095" i="11"/>
  <c r="L3095" i="11"/>
  <c r="M3095" i="11"/>
  <c r="N3095" i="11"/>
  <c r="O3095" i="11"/>
  <c r="P3095" i="11"/>
  <c r="D3096" i="11"/>
  <c r="E3096" i="11"/>
  <c r="F3096" i="11"/>
  <c r="H3096" i="11"/>
  <c r="K3096" i="11"/>
  <c r="L3096" i="11"/>
  <c r="M3096" i="11"/>
  <c r="N3096" i="11"/>
  <c r="O3096" i="11"/>
  <c r="P3096" i="11"/>
  <c r="D3097" i="11"/>
  <c r="E3097" i="11"/>
  <c r="F3097" i="11"/>
  <c r="H3097" i="11"/>
  <c r="K3097" i="11"/>
  <c r="L3097" i="11"/>
  <c r="M3097" i="11"/>
  <c r="N3097" i="11"/>
  <c r="O3097" i="11"/>
  <c r="P3097" i="11"/>
  <c r="D3098" i="11"/>
  <c r="E3098" i="11"/>
  <c r="F3098" i="11"/>
  <c r="H3098" i="11"/>
  <c r="K3098" i="11"/>
  <c r="L3098" i="11"/>
  <c r="M3098" i="11"/>
  <c r="N3098" i="11"/>
  <c r="O3098" i="11"/>
  <c r="P3098" i="11"/>
  <c r="D3099" i="11"/>
  <c r="E3099" i="11"/>
  <c r="F3099" i="11"/>
  <c r="H3099" i="11"/>
  <c r="K3099" i="11"/>
  <c r="L3099" i="11"/>
  <c r="M3099" i="11"/>
  <c r="N3099" i="11"/>
  <c r="O3099" i="11"/>
  <c r="P3099" i="11"/>
  <c r="D3100" i="11"/>
  <c r="E3100" i="11"/>
  <c r="F3100" i="11"/>
  <c r="H3100" i="11"/>
  <c r="K3100" i="11"/>
  <c r="L3100" i="11"/>
  <c r="M3100" i="11"/>
  <c r="N3100" i="11"/>
  <c r="O3100" i="11"/>
  <c r="P3100" i="11"/>
  <c r="D3101" i="11"/>
  <c r="E3101" i="11"/>
  <c r="F3101" i="11"/>
  <c r="H3101" i="11"/>
  <c r="K3101" i="11"/>
  <c r="L3101" i="11"/>
  <c r="M3101" i="11"/>
  <c r="N3101" i="11"/>
  <c r="O3101" i="11"/>
  <c r="P3101" i="11"/>
  <c r="D3102" i="11"/>
  <c r="E3102" i="11"/>
  <c r="F3102" i="11"/>
  <c r="H3102" i="11"/>
  <c r="K3102" i="11"/>
  <c r="L3102" i="11"/>
  <c r="M3102" i="11"/>
  <c r="N3102" i="11"/>
  <c r="O3102" i="11"/>
  <c r="P3102" i="11"/>
  <c r="D3103" i="11"/>
  <c r="E3103" i="11"/>
  <c r="F3103" i="11"/>
  <c r="H3103" i="11"/>
  <c r="K3103" i="11"/>
  <c r="L3103" i="11"/>
  <c r="M3103" i="11"/>
  <c r="N3103" i="11"/>
  <c r="O3103" i="11"/>
  <c r="P3103" i="11"/>
  <c r="D3104" i="11"/>
  <c r="E3104" i="11"/>
  <c r="F3104" i="11"/>
  <c r="H3104" i="11"/>
  <c r="K3104" i="11"/>
  <c r="L3104" i="11"/>
  <c r="M3104" i="11"/>
  <c r="N3104" i="11"/>
  <c r="O3104" i="11"/>
  <c r="P3104" i="11"/>
  <c r="D3105" i="11"/>
  <c r="E3105" i="11"/>
  <c r="F3105" i="11"/>
  <c r="H3105" i="11"/>
  <c r="K3105" i="11"/>
  <c r="L3105" i="11"/>
  <c r="M3105" i="11"/>
  <c r="N3105" i="11"/>
  <c r="O3105" i="11"/>
  <c r="P3105" i="11"/>
  <c r="D3106" i="11"/>
  <c r="E3106" i="11"/>
  <c r="F3106" i="11"/>
  <c r="H3106" i="11"/>
  <c r="K3106" i="11"/>
  <c r="L3106" i="11"/>
  <c r="M3106" i="11"/>
  <c r="N3106" i="11"/>
  <c r="O3106" i="11"/>
  <c r="P3106" i="11"/>
  <c r="D3107" i="11"/>
  <c r="E3107" i="11"/>
  <c r="F3107" i="11"/>
  <c r="H3107" i="11"/>
  <c r="K3107" i="11"/>
  <c r="L3107" i="11"/>
  <c r="M3107" i="11"/>
  <c r="N3107" i="11"/>
  <c r="O3107" i="11"/>
  <c r="P3107" i="11"/>
  <c r="D3108" i="11"/>
  <c r="E3108" i="11"/>
  <c r="F3108" i="11"/>
  <c r="H3108" i="11"/>
  <c r="K3108" i="11"/>
  <c r="L3108" i="11"/>
  <c r="M3108" i="11"/>
  <c r="N3108" i="11"/>
  <c r="O3108" i="11"/>
  <c r="P3108" i="11"/>
  <c r="D3109" i="11"/>
  <c r="E3109" i="11"/>
  <c r="F3109" i="11"/>
  <c r="H3109" i="11"/>
  <c r="K3109" i="11"/>
  <c r="L3109" i="11"/>
  <c r="M3109" i="11"/>
  <c r="N3109" i="11"/>
  <c r="O3109" i="11"/>
  <c r="P3109" i="11"/>
  <c r="D3110" i="11"/>
  <c r="E3110" i="11"/>
  <c r="F3110" i="11"/>
  <c r="H3110" i="11"/>
  <c r="K3110" i="11"/>
  <c r="L3110" i="11"/>
  <c r="M3110" i="11"/>
  <c r="N3110" i="11"/>
  <c r="O3110" i="11"/>
  <c r="P3110" i="11"/>
  <c r="D3111" i="11"/>
  <c r="E3111" i="11"/>
  <c r="F3111" i="11"/>
  <c r="H3111" i="11"/>
  <c r="K3111" i="11"/>
  <c r="L3111" i="11"/>
  <c r="M3111" i="11"/>
  <c r="N3111" i="11"/>
  <c r="O3111" i="11"/>
  <c r="P3111" i="11"/>
  <c r="D3112" i="11"/>
  <c r="E3112" i="11"/>
  <c r="F3112" i="11"/>
  <c r="H3112" i="11"/>
  <c r="K3112" i="11"/>
  <c r="L3112" i="11"/>
  <c r="M3112" i="11"/>
  <c r="N3112" i="11"/>
  <c r="O3112" i="11"/>
  <c r="P3112" i="11"/>
  <c r="D3113" i="11"/>
  <c r="E3113" i="11"/>
  <c r="F3113" i="11"/>
  <c r="H3113" i="11"/>
  <c r="K3113" i="11"/>
  <c r="L3113" i="11"/>
  <c r="M3113" i="11"/>
  <c r="N3113" i="11"/>
  <c r="O3113" i="11"/>
  <c r="P3113" i="11"/>
  <c r="D3114" i="11"/>
  <c r="E3114" i="11"/>
  <c r="F3114" i="11"/>
  <c r="H3114" i="11"/>
  <c r="K3114" i="11"/>
  <c r="L3114" i="11"/>
  <c r="M3114" i="11"/>
  <c r="N3114" i="11"/>
  <c r="O3114" i="11"/>
  <c r="P3114" i="11"/>
  <c r="D3115" i="11"/>
  <c r="E3115" i="11"/>
  <c r="F3115" i="11"/>
  <c r="H3115" i="11"/>
  <c r="K3115" i="11"/>
  <c r="L3115" i="11"/>
  <c r="M3115" i="11"/>
  <c r="N3115" i="11"/>
  <c r="O3115" i="11"/>
  <c r="P3115" i="11"/>
  <c r="D3116" i="11"/>
  <c r="E3116" i="11"/>
  <c r="F3116" i="11"/>
  <c r="H3116" i="11"/>
  <c r="K3116" i="11"/>
  <c r="L3116" i="11"/>
  <c r="M3116" i="11"/>
  <c r="N3116" i="11"/>
  <c r="O3116" i="11"/>
  <c r="P3116" i="11"/>
  <c r="D3117" i="11"/>
  <c r="E3117" i="11"/>
  <c r="F3117" i="11"/>
  <c r="H3117" i="11"/>
  <c r="K3117" i="11"/>
  <c r="L3117" i="11"/>
  <c r="M3117" i="11"/>
  <c r="N3117" i="11"/>
  <c r="O3117" i="11"/>
  <c r="P3117" i="11"/>
  <c r="D3118" i="11"/>
  <c r="E3118" i="11"/>
  <c r="F3118" i="11"/>
  <c r="H3118" i="11"/>
  <c r="K3118" i="11"/>
  <c r="L3118" i="11"/>
  <c r="M3118" i="11"/>
  <c r="N3118" i="11"/>
  <c r="O3118" i="11"/>
  <c r="P3118" i="11"/>
  <c r="D3119" i="11"/>
  <c r="E3119" i="11"/>
  <c r="F3119" i="11"/>
  <c r="H3119" i="11"/>
  <c r="K3119" i="11"/>
  <c r="L3119" i="11"/>
  <c r="M3119" i="11"/>
  <c r="N3119" i="11"/>
  <c r="O3119" i="11"/>
  <c r="P3119" i="11"/>
  <c r="D3120" i="11"/>
  <c r="E3120" i="11"/>
  <c r="F3120" i="11"/>
  <c r="H3120" i="11"/>
  <c r="K3120" i="11"/>
  <c r="L3120" i="11"/>
  <c r="M3120" i="11"/>
  <c r="N3120" i="11"/>
  <c r="O3120" i="11"/>
  <c r="P3120" i="11"/>
  <c r="D3121" i="11"/>
  <c r="E3121" i="11"/>
  <c r="F3121" i="11"/>
  <c r="H3121" i="11"/>
  <c r="K3121" i="11"/>
  <c r="L3121" i="11"/>
  <c r="M3121" i="11"/>
  <c r="N3121" i="11"/>
  <c r="O3121" i="11"/>
  <c r="P3121" i="11"/>
  <c r="D3122" i="11"/>
  <c r="E3122" i="11"/>
  <c r="F3122" i="11"/>
  <c r="H3122" i="11"/>
  <c r="K3122" i="11"/>
  <c r="L3122" i="11"/>
  <c r="M3122" i="11"/>
  <c r="N3122" i="11"/>
  <c r="O3122" i="11"/>
  <c r="P3122" i="11"/>
  <c r="D3123" i="11"/>
  <c r="E3123" i="11"/>
  <c r="F3123" i="11"/>
  <c r="H3123" i="11"/>
  <c r="K3123" i="11"/>
  <c r="L3123" i="11"/>
  <c r="M3123" i="11"/>
  <c r="N3123" i="11"/>
  <c r="O3123" i="11"/>
  <c r="P3123" i="11"/>
  <c r="D3124" i="11"/>
  <c r="E3124" i="11"/>
  <c r="F3124" i="11"/>
  <c r="H3124" i="11"/>
  <c r="K3124" i="11"/>
  <c r="L3124" i="11"/>
  <c r="M3124" i="11"/>
  <c r="N3124" i="11"/>
  <c r="O3124" i="11"/>
  <c r="P3124" i="11"/>
  <c r="D3125" i="11"/>
  <c r="E3125" i="11"/>
  <c r="F3125" i="11"/>
  <c r="H3125" i="11"/>
  <c r="K3125" i="11"/>
  <c r="L3125" i="11"/>
  <c r="M3125" i="11"/>
  <c r="N3125" i="11"/>
  <c r="O3125" i="11"/>
  <c r="P3125" i="11"/>
  <c r="D3126" i="11"/>
  <c r="E3126" i="11"/>
  <c r="F3126" i="11"/>
  <c r="H3126" i="11"/>
  <c r="K3126" i="11"/>
  <c r="L3126" i="11"/>
  <c r="M3126" i="11"/>
  <c r="N3126" i="11"/>
  <c r="O3126" i="11"/>
  <c r="P3126" i="11"/>
  <c r="D3127" i="11"/>
  <c r="E3127" i="11"/>
  <c r="F3127" i="11"/>
  <c r="H3127" i="11"/>
  <c r="K3127" i="11"/>
  <c r="L3127" i="11"/>
  <c r="M3127" i="11"/>
  <c r="N3127" i="11"/>
  <c r="O3127" i="11"/>
  <c r="P3127" i="11"/>
  <c r="D3128" i="11"/>
  <c r="E3128" i="11"/>
  <c r="F3128" i="11"/>
  <c r="H3128" i="11"/>
  <c r="K3128" i="11"/>
  <c r="L3128" i="11"/>
  <c r="M3128" i="11"/>
  <c r="N3128" i="11"/>
  <c r="O3128" i="11"/>
  <c r="P3128" i="11"/>
  <c r="D3129" i="11"/>
  <c r="E3129" i="11"/>
  <c r="F3129" i="11"/>
  <c r="H3129" i="11"/>
  <c r="K3129" i="11"/>
  <c r="L3129" i="11"/>
  <c r="M3129" i="11"/>
  <c r="N3129" i="11"/>
  <c r="O3129" i="11"/>
  <c r="P3129" i="11"/>
  <c r="D3130" i="11"/>
  <c r="E3130" i="11"/>
  <c r="F3130" i="11"/>
  <c r="H3130" i="11"/>
  <c r="K3130" i="11"/>
  <c r="L3130" i="11"/>
  <c r="M3130" i="11"/>
  <c r="N3130" i="11"/>
  <c r="O3130" i="11"/>
  <c r="P3130" i="11"/>
  <c r="D3131" i="11"/>
  <c r="E3131" i="11"/>
  <c r="F3131" i="11"/>
  <c r="H3131" i="11"/>
  <c r="K3131" i="11"/>
  <c r="L3131" i="11"/>
  <c r="M3131" i="11"/>
  <c r="N3131" i="11"/>
  <c r="O3131" i="11"/>
  <c r="P3131" i="11"/>
  <c r="D3132" i="11"/>
  <c r="E3132" i="11"/>
  <c r="F3132" i="11"/>
  <c r="H3132" i="11"/>
  <c r="K3132" i="11"/>
  <c r="L3132" i="11"/>
  <c r="M3132" i="11"/>
  <c r="N3132" i="11"/>
  <c r="O3132" i="11"/>
  <c r="P3132" i="11"/>
  <c r="D3133" i="11"/>
  <c r="E3133" i="11"/>
  <c r="F3133" i="11"/>
  <c r="H3133" i="11"/>
  <c r="K3133" i="11"/>
  <c r="L3133" i="11"/>
  <c r="M3133" i="11"/>
  <c r="N3133" i="11"/>
  <c r="O3133" i="11"/>
  <c r="P3133" i="11"/>
  <c r="D3134" i="11"/>
  <c r="E3134" i="11"/>
  <c r="F3134" i="11"/>
  <c r="H3134" i="11"/>
  <c r="K3134" i="11"/>
  <c r="L3134" i="11"/>
  <c r="M3134" i="11"/>
  <c r="N3134" i="11"/>
  <c r="O3134" i="11"/>
  <c r="P3134" i="11"/>
  <c r="D3135" i="11"/>
  <c r="E3135" i="11"/>
  <c r="F3135" i="11"/>
  <c r="H3135" i="11"/>
  <c r="K3135" i="11"/>
  <c r="L3135" i="11"/>
  <c r="M3135" i="11"/>
  <c r="N3135" i="11"/>
  <c r="O3135" i="11"/>
  <c r="P3135" i="11"/>
  <c r="D3136" i="11"/>
  <c r="E3136" i="11"/>
  <c r="F3136" i="11"/>
  <c r="H3136" i="11"/>
  <c r="K3136" i="11"/>
  <c r="L3136" i="11"/>
  <c r="M3136" i="11"/>
  <c r="N3136" i="11"/>
  <c r="O3136" i="11"/>
  <c r="P3136" i="11"/>
  <c r="D3137" i="11"/>
  <c r="E3137" i="11"/>
  <c r="F3137" i="11"/>
  <c r="H3137" i="11"/>
  <c r="K3137" i="11"/>
  <c r="L3137" i="11"/>
  <c r="M3137" i="11"/>
  <c r="N3137" i="11"/>
  <c r="O3137" i="11"/>
  <c r="P3137" i="11"/>
  <c r="D3138" i="11"/>
  <c r="E3138" i="11"/>
  <c r="F3138" i="11"/>
  <c r="H3138" i="11"/>
  <c r="K3138" i="11"/>
  <c r="L3138" i="11"/>
  <c r="M3138" i="11"/>
  <c r="N3138" i="11"/>
  <c r="O3138" i="11"/>
  <c r="P3138" i="11"/>
  <c r="D3139" i="11"/>
  <c r="E3139" i="11"/>
  <c r="F3139" i="11"/>
  <c r="H3139" i="11"/>
  <c r="K3139" i="11"/>
  <c r="L3139" i="11"/>
  <c r="M3139" i="11"/>
  <c r="N3139" i="11"/>
  <c r="O3139" i="11"/>
  <c r="P3139" i="11"/>
  <c r="D3140" i="11"/>
  <c r="E3140" i="11"/>
  <c r="F3140" i="11"/>
  <c r="H3140" i="11"/>
  <c r="K3140" i="11"/>
  <c r="L3140" i="11"/>
  <c r="M3140" i="11"/>
  <c r="N3140" i="11"/>
  <c r="O3140" i="11"/>
  <c r="P3140" i="11"/>
  <c r="D3141" i="11"/>
  <c r="E3141" i="11"/>
  <c r="F3141" i="11"/>
  <c r="H3141" i="11"/>
  <c r="K3141" i="11"/>
  <c r="L3141" i="11"/>
  <c r="M3141" i="11"/>
  <c r="N3141" i="11"/>
  <c r="O3141" i="11"/>
  <c r="P3141" i="11"/>
  <c r="D3142" i="11"/>
  <c r="E3142" i="11"/>
  <c r="F3142" i="11"/>
  <c r="H3142" i="11"/>
  <c r="K3142" i="11"/>
  <c r="L3142" i="11"/>
  <c r="M3142" i="11"/>
  <c r="N3142" i="11"/>
  <c r="O3142" i="11"/>
  <c r="P3142" i="11"/>
  <c r="D3143" i="11"/>
  <c r="E3143" i="11"/>
  <c r="F3143" i="11"/>
  <c r="H3143" i="11"/>
  <c r="K3143" i="11"/>
  <c r="L3143" i="11"/>
  <c r="M3143" i="11"/>
  <c r="N3143" i="11"/>
  <c r="O3143" i="11"/>
  <c r="P3143" i="11"/>
  <c r="D3144" i="11"/>
  <c r="E3144" i="11"/>
  <c r="F3144" i="11"/>
  <c r="H3144" i="11"/>
  <c r="K3144" i="11"/>
  <c r="L3144" i="11"/>
  <c r="M3144" i="11"/>
  <c r="N3144" i="11"/>
  <c r="O3144" i="11"/>
  <c r="P3144" i="11"/>
  <c r="D3145" i="11"/>
  <c r="E3145" i="11"/>
  <c r="F3145" i="11"/>
  <c r="H3145" i="11"/>
  <c r="K3145" i="11"/>
  <c r="L3145" i="11"/>
  <c r="M3145" i="11"/>
  <c r="N3145" i="11"/>
  <c r="O3145" i="11"/>
  <c r="P3145" i="11"/>
  <c r="D3146" i="11"/>
  <c r="E3146" i="11"/>
  <c r="F3146" i="11"/>
  <c r="H3146" i="11"/>
  <c r="K3146" i="11"/>
  <c r="L3146" i="11"/>
  <c r="M3146" i="11"/>
  <c r="N3146" i="11"/>
  <c r="O3146" i="11"/>
  <c r="P3146" i="11"/>
  <c r="D3147" i="11"/>
  <c r="E3147" i="11"/>
  <c r="F3147" i="11"/>
  <c r="H3147" i="11"/>
  <c r="K3147" i="11"/>
  <c r="L3147" i="11"/>
  <c r="M3147" i="11"/>
  <c r="N3147" i="11"/>
  <c r="O3147" i="11"/>
  <c r="P3147" i="11"/>
  <c r="D3148" i="11"/>
  <c r="E3148" i="11"/>
  <c r="F3148" i="11"/>
  <c r="H3148" i="11"/>
  <c r="K3148" i="11"/>
  <c r="L3148" i="11"/>
  <c r="M3148" i="11"/>
  <c r="N3148" i="11"/>
  <c r="O3148" i="11"/>
  <c r="P3148" i="11"/>
  <c r="D3149" i="11"/>
  <c r="E3149" i="11"/>
  <c r="F3149" i="11"/>
  <c r="H3149" i="11"/>
  <c r="K3149" i="11"/>
  <c r="L3149" i="11"/>
  <c r="M3149" i="11"/>
  <c r="N3149" i="11"/>
  <c r="O3149" i="11"/>
  <c r="P3149" i="11"/>
  <c r="D3150" i="11"/>
  <c r="E3150" i="11"/>
  <c r="F3150" i="11"/>
  <c r="H3150" i="11"/>
  <c r="K3150" i="11"/>
  <c r="L3150" i="11"/>
  <c r="M3150" i="11"/>
  <c r="N3150" i="11"/>
  <c r="O3150" i="11"/>
  <c r="P3150" i="11"/>
  <c r="D3151" i="11"/>
  <c r="E3151" i="11"/>
  <c r="F3151" i="11"/>
  <c r="H3151" i="11"/>
  <c r="K3151" i="11"/>
  <c r="L3151" i="11"/>
  <c r="M3151" i="11"/>
  <c r="N3151" i="11"/>
  <c r="O3151" i="11"/>
  <c r="P3151" i="11"/>
  <c r="D3152" i="11"/>
  <c r="E3152" i="11"/>
  <c r="F3152" i="11"/>
  <c r="H3152" i="11"/>
  <c r="K3152" i="11"/>
  <c r="L3152" i="11"/>
  <c r="M3152" i="11"/>
  <c r="N3152" i="11"/>
  <c r="O3152" i="11"/>
  <c r="P3152" i="11"/>
  <c r="D3153" i="11"/>
  <c r="E3153" i="11"/>
  <c r="F3153" i="11"/>
  <c r="H3153" i="11"/>
  <c r="K3153" i="11"/>
  <c r="L3153" i="11"/>
  <c r="M3153" i="11"/>
  <c r="N3153" i="11"/>
  <c r="O3153" i="11"/>
  <c r="P3153" i="11"/>
  <c r="D3154" i="11"/>
  <c r="E3154" i="11"/>
  <c r="F3154" i="11"/>
  <c r="H3154" i="11"/>
  <c r="K3154" i="11"/>
  <c r="L3154" i="11"/>
  <c r="M3154" i="11"/>
  <c r="N3154" i="11"/>
  <c r="O3154" i="11"/>
  <c r="P3154" i="11"/>
  <c r="D3155" i="11"/>
  <c r="E3155" i="11"/>
  <c r="F3155" i="11"/>
  <c r="H3155" i="11"/>
  <c r="K3155" i="11"/>
  <c r="L3155" i="11"/>
  <c r="M3155" i="11"/>
  <c r="N3155" i="11"/>
  <c r="O3155" i="11"/>
  <c r="P3155" i="11"/>
  <c r="D3156" i="11"/>
  <c r="E3156" i="11"/>
  <c r="F3156" i="11"/>
  <c r="H3156" i="11"/>
  <c r="K3156" i="11"/>
  <c r="L3156" i="11"/>
  <c r="M3156" i="11"/>
  <c r="N3156" i="11"/>
  <c r="O3156" i="11"/>
  <c r="P3156" i="11"/>
  <c r="D3157" i="11"/>
  <c r="E3157" i="11"/>
  <c r="F3157" i="11"/>
  <c r="H3157" i="11"/>
  <c r="K3157" i="11"/>
  <c r="L3157" i="11"/>
  <c r="M3157" i="11"/>
  <c r="N3157" i="11"/>
  <c r="O3157" i="11"/>
  <c r="P3157" i="11"/>
  <c r="D3158" i="11"/>
  <c r="E3158" i="11"/>
  <c r="F3158" i="11"/>
  <c r="H3158" i="11"/>
  <c r="K3158" i="11"/>
  <c r="L3158" i="11"/>
  <c r="M3158" i="11"/>
  <c r="N3158" i="11"/>
  <c r="O3158" i="11"/>
  <c r="P3158" i="11"/>
  <c r="D3159" i="11"/>
  <c r="E3159" i="11"/>
  <c r="F3159" i="11"/>
  <c r="H3159" i="11"/>
  <c r="K3159" i="11"/>
  <c r="L3159" i="11"/>
  <c r="M3159" i="11"/>
  <c r="N3159" i="11"/>
  <c r="O3159" i="11"/>
  <c r="P3159" i="11"/>
  <c r="D3160" i="11"/>
  <c r="E3160" i="11"/>
  <c r="F3160" i="11"/>
  <c r="H3160" i="11"/>
  <c r="K3160" i="11"/>
  <c r="L3160" i="11"/>
  <c r="M3160" i="11"/>
  <c r="N3160" i="11"/>
  <c r="O3160" i="11"/>
  <c r="P3160" i="11"/>
  <c r="D3161" i="11"/>
  <c r="E3161" i="11"/>
  <c r="F3161" i="11"/>
  <c r="H3161" i="11"/>
  <c r="K3161" i="11"/>
  <c r="L3161" i="11"/>
  <c r="M3161" i="11"/>
  <c r="N3161" i="11"/>
  <c r="O3161" i="11"/>
  <c r="P3161" i="11"/>
  <c r="D3162" i="11"/>
  <c r="E3162" i="11"/>
  <c r="F3162" i="11"/>
  <c r="H3162" i="11"/>
  <c r="K3162" i="11"/>
  <c r="L3162" i="11"/>
  <c r="M3162" i="11"/>
  <c r="N3162" i="11"/>
  <c r="O3162" i="11"/>
  <c r="P3162" i="11"/>
  <c r="D3163" i="11"/>
  <c r="E3163" i="11"/>
  <c r="F3163" i="11"/>
  <c r="H3163" i="11"/>
  <c r="K3163" i="11"/>
  <c r="L3163" i="11"/>
  <c r="M3163" i="11"/>
  <c r="N3163" i="11"/>
  <c r="O3163" i="11"/>
  <c r="P3163" i="11"/>
  <c r="D3164" i="11"/>
  <c r="E3164" i="11"/>
  <c r="F3164" i="11"/>
  <c r="H3164" i="11"/>
  <c r="K3164" i="11"/>
  <c r="L3164" i="11"/>
  <c r="M3164" i="11"/>
  <c r="N3164" i="11"/>
  <c r="O3164" i="11"/>
  <c r="P3164" i="11"/>
  <c r="D3165" i="11"/>
  <c r="E3165" i="11"/>
  <c r="F3165" i="11"/>
  <c r="H3165" i="11"/>
  <c r="K3165" i="11"/>
  <c r="L3165" i="11"/>
  <c r="M3165" i="11"/>
  <c r="N3165" i="11"/>
  <c r="O3165" i="11"/>
  <c r="P3165" i="11"/>
  <c r="D3166" i="11"/>
  <c r="E3166" i="11"/>
  <c r="F3166" i="11"/>
  <c r="H3166" i="11"/>
  <c r="K3166" i="11"/>
  <c r="L3166" i="11"/>
  <c r="M3166" i="11"/>
  <c r="N3166" i="11"/>
  <c r="O3166" i="11"/>
  <c r="P3166" i="11"/>
  <c r="D3167" i="11"/>
  <c r="E3167" i="11"/>
  <c r="F3167" i="11"/>
  <c r="H3167" i="11"/>
  <c r="K3167" i="11"/>
  <c r="L3167" i="11"/>
  <c r="M3167" i="11"/>
  <c r="N3167" i="11"/>
  <c r="O3167" i="11"/>
  <c r="P3167" i="11"/>
  <c r="D3168" i="11"/>
  <c r="E3168" i="11"/>
  <c r="F3168" i="11"/>
  <c r="H3168" i="11"/>
  <c r="K3168" i="11"/>
  <c r="L3168" i="11"/>
  <c r="M3168" i="11"/>
  <c r="N3168" i="11"/>
  <c r="O3168" i="11"/>
  <c r="P3168" i="11"/>
  <c r="D3169" i="11"/>
  <c r="E3169" i="11"/>
  <c r="F3169" i="11"/>
  <c r="H3169" i="11"/>
  <c r="K3169" i="11"/>
  <c r="L3169" i="11"/>
  <c r="M3169" i="11"/>
  <c r="N3169" i="11"/>
  <c r="O3169" i="11"/>
  <c r="P3169" i="11"/>
  <c r="D3170" i="11"/>
  <c r="E3170" i="11"/>
  <c r="F3170" i="11"/>
  <c r="H3170" i="11"/>
  <c r="K3170" i="11"/>
  <c r="L3170" i="11"/>
  <c r="M3170" i="11"/>
  <c r="N3170" i="11"/>
  <c r="O3170" i="11"/>
  <c r="P3170" i="11"/>
  <c r="D3171" i="11"/>
  <c r="E3171" i="11"/>
  <c r="F3171" i="11"/>
  <c r="H3171" i="11"/>
  <c r="K3171" i="11"/>
  <c r="L3171" i="11"/>
  <c r="M3171" i="11"/>
  <c r="N3171" i="11"/>
  <c r="O3171" i="11"/>
  <c r="P3171" i="11"/>
  <c r="D3172" i="11"/>
  <c r="E3172" i="11"/>
  <c r="F3172" i="11"/>
  <c r="H3172" i="11"/>
  <c r="K3172" i="11"/>
  <c r="L3172" i="11"/>
  <c r="M3172" i="11"/>
  <c r="N3172" i="11"/>
  <c r="O3172" i="11"/>
  <c r="P3172" i="11"/>
  <c r="D3173" i="11"/>
  <c r="E3173" i="11"/>
  <c r="F3173" i="11"/>
  <c r="H3173" i="11"/>
  <c r="K3173" i="11"/>
  <c r="L3173" i="11"/>
  <c r="M3173" i="11"/>
  <c r="N3173" i="11"/>
  <c r="O3173" i="11"/>
  <c r="P3173" i="11"/>
  <c r="D3174" i="11"/>
  <c r="E3174" i="11"/>
  <c r="F3174" i="11"/>
  <c r="H3174" i="11"/>
  <c r="K3174" i="11"/>
  <c r="L3174" i="11"/>
  <c r="M3174" i="11"/>
  <c r="N3174" i="11"/>
  <c r="O3174" i="11"/>
  <c r="P3174" i="11"/>
  <c r="D3175" i="11"/>
  <c r="E3175" i="11"/>
  <c r="F3175" i="11"/>
  <c r="H3175" i="11"/>
  <c r="K3175" i="11"/>
  <c r="L3175" i="11"/>
  <c r="M3175" i="11"/>
  <c r="N3175" i="11"/>
  <c r="O3175" i="11"/>
  <c r="P3175" i="11"/>
  <c r="D3176" i="11"/>
  <c r="E3176" i="11"/>
  <c r="F3176" i="11"/>
  <c r="H3176" i="11"/>
  <c r="K3176" i="11"/>
  <c r="L3176" i="11"/>
  <c r="M3176" i="11"/>
  <c r="N3176" i="11"/>
  <c r="O3176" i="11"/>
  <c r="P3176" i="11"/>
  <c r="D3177" i="11"/>
  <c r="E3177" i="11"/>
  <c r="F3177" i="11"/>
  <c r="H3177" i="11"/>
  <c r="K3177" i="11"/>
  <c r="L3177" i="11"/>
  <c r="M3177" i="11"/>
  <c r="N3177" i="11"/>
  <c r="O3177" i="11"/>
  <c r="P3177" i="11"/>
  <c r="D3178" i="11"/>
  <c r="E3178" i="11"/>
  <c r="F3178" i="11"/>
  <c r="H3178" i="11"/>
  <c r="K3178" i="11"/>
  <c r="L3178" i="11"/>
  <c r="M3178" i="11"/>
  <c r="N3178" i="11"/>
  <c r="O3178" i="11"/>
  <c r="P3178" i="11"/>
  <c r="D3179" i="11"/>
  <c r="E3179" i="11"/>
  <c r="F3179" i="11"/>
  <c r="H3179" i="11"/>
  <c r="K3179" i="11"/>
  <c r="L3179" i="11"/>
  <c r="M3179" i="11"/>
  <c r="N3179" i="11"/>
  <c r="O3179" i="11"/>
  <c r="P3179" i="11"/>
  <c r="D3180" i="11"/>
  <c r="E3180" i="11"/>
  <c r="F3180" i="11"/>
  <c r="H3180" i="11"/>
  <c r="K3180" i="11"/>
  <c r="L3180" i="11"/>
  <c r="M3180" i="11"/>
  <c r="N3180" i="11"/>
  <c r="O3180" i="11"/>
  <c r="P3180" i="11"/>
  <c r="D3181" i="11"/>
  <c r="E3181" i="11"/>
  <c r="F3181" i="11"/>
  <c r="H3181" i="11"/>
  <c r="K3181" i="11"/>
  <c r="L3181" i="11"/>
  <c r="M3181" i="11"/>
  <c r="N3181" i="11"/>
  <c r="O3181" i="11"/>
  <c r="P3181" i="11"/>
  <c r="D3182" i="11"/>
  <c r="E3182" i="11"/>
  <c r="F3182" i="11"/>
  <c r="H3182" i="11"/>
  <c r="K3182" i="11"/>
  <c r="L3182" i="11"/>
  <c r="M3182" i="11"/>
  <c r="N3182" i="11"/>
  <c r="O3182" i="11"/>
  <c r="P3182" i="11"/>
  <c r="D3183" i="11"/>
  <c r="E3183" i="11"/>
  <c r="F3183" i="11"/>
  <c r="H3183" i="11"/>
  <c r="K3183" i="11"/>
  <c r="L3183" i="11"/>
  <c r="M3183" i="11"/>
  <c r="N3183" i="11"/>
  <c r="O3183" i="11"/>
  <c r="P3183" i="11"/>
  <c r="D3184" i="11"/>
  <c r="E3184" i="11"/>
  <c r="F3184" i="11"/>
  <c r="H3184" i="11"/>
  <c r="K3184" i="11"/>
  <c r="L3184" i="11"/>
  <c r="M3184" i="11"/>
  <c r="N3184" i="11"/>
  <c r="O3184" i="11"/>
  <c r="P3184" i="11"/>
  <c r="D3185" i="11"/>
  <c r="E3185" i="11"/>
  <c r="F3185" i="11"/>
  <c r="H3185" i="11"/>
  <c r="K3185" i="11"/>
  <c r="L3185" i="11"/>
  <c r="M3185" i="11"/>
  <c r="N3185" i="11"/>
  <c r="O3185" i="11"/>
  <c r="P3185" i="11"/>
  <c r="D3186" i="11"/>
  <c r="E3186" i="11"/>
  <c r="F3186" i="11"/>
  <c r="H3186" i="11"/>
  <c r="K3186" i="11"/>
  <c r="L3186" i="11"/>
  <c r="M3186" i="11"/>
  <c r="N3186" i="11"/>
  <c r="O3186" i="11"/>
  <c r="P3186" i="11"/>
  <c r="D3187" i="11"/>
  <c r="E3187" i="11"/>
  <c r="F3187" i="11"/>
  <c r="H3187" i="11"/>
  <c r="K3187" i="11"/>
  <c r="L3187" i="11"/>
  <c r="M3187" i="11"/>
  <c r="N3187" i="11"/>
  <c r="O3187" i="11"/>
  <c r="P3187" i="11"/>
  <c r="D3188" i="11"/>
  <c r="E3188" i="11"/>
  <c r="F3188" i="11"/>
  <c r="H3188" i="11"/>
  <c r="K3188" i="11"/>
  <c r="L3188" i="11"/>
  <c r="M3188" i="11"/>
  <c r="N3188" i="11"/>
  <c r="O3188" i="11"/>
  <c r="P3188" i="11"/>
  <c r="D3189" i="11"/>
  <c r="E3189" i="11"/>
  <c r="F3189" i="11"/>
  <c r="H3189" i="11"/>
  <c r="K3189" i="11"/>
  <c r="L3189" i="11"/>
  <c r="M3189" i="11"/>
  <c r="N3189" i="11"/>
  <c r="O3189" i="11"/>
  <c r="P3189" i="11"/>
  <c r="D3190" i="11"/>
  <c r="E3190" i="11"/>
  <c r="F3190" i="11"/>
  <c r="H3190" i="11"/>
  <c r="K3190" i="11"/>
  <c r="L3190" i="11"/>
  <c r="M3190" i="11"/>
  <c r="N3190" i="11"/>
  <c r="O3190" i="11"/>
  <c r="P3190" i="11"/>
  <c r="D3191" i="11"/>
  <c r="E3191" i="11"/>
  <c r="F3191" i="11"/>
  <c r="H3191" i="11"/>
  <c r="K3191" i="11"/>
  <c r="L3191" i="11"/>
  <c r="M3191" i="11"/>
  <c r="N3191" i="11"/>
  <c r="O3191" i="11"/>
  <c r="P3191" i="11"/>
  <c r="D3192" i="11"/>
  <c r="E3192" i="11"/>
  <c r="F3192" i="11"/>
  <c r="H3192" i="11"/>
  <c r="K3192" i="11"/>
  <c r="L3192" i="11"/>
  <c r="M3192" i="11"/>
  <c r="N3192" i="11"/>
  <c r="O3192" i="11"/>
  <c r="P3192" i="11"/>
  <c r="D3193" i="11"/>
  <c r="E3193" i="11"/>
  <c r="F3193" i="11"/>
  <c r="H3193" i="11"/>
  <c r="K3193" i="11"/>
  <c r="L3193" i="11"/>
  <c r="M3193" i="11"/>
  <c r="N3193" i="11"/>
  <c r="O3193" i="11"/>
  <c r="P3193" i="11"/>
  <c r="D3194" i="11"/>
  <c r="E3194" i="11"/>
  <c r="F3194" i="11"/>
  <c r="H3194" i="11"/>
  <c r="K3194" i="11"/>
  <c r="L3194" i="11"/>
  <c r="M3194" i="11"/>
  <c r="N3194" i="11"/>
  <c r="O3194" i="11"/>
  <c r="P3194" i="11"/>
  <c r="D3195" i="11"/>
  <c r="E3195" i="11"/>
  <c r="F3195" i="11"/>
  <c r="H3195" i="11"/>
  <c r="K3195" i="11"/>
  <c r="L3195" i="11"/>
  <c r="M3195" i="11"/>
  <c r="N3195" i="11"/>
  <c r="O3195" i="11"/>
  <c r="P3195" i="11"/>
  <c r="D3196" i="11"/>
  <c r="E3196" i="11"/>
  <c r="F3196" i="11"/>
  <c r="H3196" i="11"/>
  <c r="K3196" i="11"/>
  <c r="L3196" i="11"/>
  <c r="M3196" i="11"/>
  <c r="N3196" i="11"/>
  <c r="O3196" i="11"/>
  <c r="P3196" i="11"/>
  <c r="D3197" i="11"/>
  <c r="E3197" i="11"/>
  <c r="F3197" i="11"/>
  <c r="H3197" i="11"/>
  <c r="K3197" i="11"/>
  <c r="L3197" i="11"/>
  <c r="M3197" i="11"/>
  <c r="N3197" i="11"/>
  <c r="O3197" i="11"/>
  <c r="P3197" i="11"/>
  <c r="D3198" i="11"/>
  <c r="E3198" i="11"/>
  <c r="F3198" i="11"/>
  <c r="H3198" i="11"/>
  <c r="K3198" i="11"/>
  <c r="L3198" i="11"/>
  <c r="M3198" i="11"/>
  <c r="N3198" i="11"/>
  <c r="O3198" i="11"/>
  <c r="P3198" i="11"/>
  <c r="D3199" i="11"/>
  <c r="E3199" i="11"/>
  <c r="F3199" i="11"/>
  <c r="H3199" i="11"/>
  <c r="K3199" i="11"/>
  <c r="L3199" i="11"/>
  <c r="M3199" i="11"/>
  <c r="N3199" i="11"/>
  <c r="O3199" i="11"/>
  <c r="P3199" i="11"/>
  <c r="D3200" i="11"/>
  <c r="E3200" i="11"/>
  <c r="F3200" i="11"/>
  <c r="H3200" i="11"/>
  <c r="K3200" i="11"/>
  <c r="L3200" i="11"/>
  <c r="M3200" i="11"/>
  <c r="N3200" i="11"/>
  <c r="O3200" i="11"/>
  <c r="P3200" i="11"/>
  <c r="D3201" i="11"/>
  <c r="E3201" i="11"/>
  <c r="F3201" i="11"/>
  <c r="H3201" i="11"/>
  <c r="K3201" i="11"/>
  <c r="L3201" i="11"/>
  <c r="M3201" i="11"/>
  <c r="N3201" i="11"/>
  <c r="O3201" i="11"/>
  <c r="P3201" i="11"/>
  <c r="D3202" i="11"/>
  <c r="E3202" i="11"/>
  <c r="F3202" i="11"/>
  <c r="H3202" i="11"/>
  <c r="K3202" i="11"/>
  <c r="L3202" i="11"/>
  <c r="M3202" i="11"/>
  <c r="N3202" i="11"/>
  <c r="O3202" i="11"/>
  <c r="P3202" i="11"/>
  <c r="D3203" i="11"/>
  <c r="E3203" i="11"/>
  <c r="F3203" i="11"/>
  <c r="H3203" i="11"/>
  <c r="K3203" i="11"/>
  <c r="L3203" i="11"/>
  <c r="M3203" i="11"/>
  <c r="N3203" i="11"/>
  <c r="O3203" i="11"/>
  <c r="P3203" i="11"/>
  <c r="D3204" i="11"/>
  <c r="E3204" i="11"/>
  <c r="F3204" i="11"/>
  <c r="H3204" i="11"/>
  <c r="K3204" i="11"/>
  <c r="L3204" i="11"/>
  <c r="M3204" i="11"/>
  <c r="N3204" i="11"/>
  <c r="O3204" i="11"/>
  <c r="P3204" i="11"/>
  <c r="D3205" i="11"/>
  <c r="E3205" i="11"/>
  <c r="F3205" i="11"/>
  <c r="H3205" i="11"/>
  <c r="K3205" i="11"/>
  <c r="L3205" i="11"/>
  <c r="M3205" i="11"/>
  <c r="N3205" i="11"/>
  <c r="O3205" i="11"/>
  <c r="P3205" i="11"/>
  <c r="D3206" i="11"/>
  <c r="E3206" i="11"/>
  <c r="F3206" i="11"/>
  <c r="H3206" i="11"/>
  <c r="K3206" i="11"/>
  <c r="L3206" i="11"/>
  <c r="M3206" i="11"/>
  <c r="N3206" i="11"/>
  <c r="O3206" i="11"/>
  <c r="P3206" i="11"/>
  <c r="D3207" i="11"/>
  <c r="E3207" i="11"/>
  <c r="F3207" i="11"/>
  <c r="H3207" i="11"/>
  <c r="K3207" i="11"/>
  <c r="L3207" i="11"/>
  <c r="M3207" i="11"/>
  <c r="N3207" i="11"/>
  <c r="O3207" i="11"/>
  <c r="P3207" i="11"/>
  <c r="D3208" i="11"/>
  <c r="E3208" i="11"/>
  <c r="F3208" i="11"/>
  <c r="H3208" i="11"/>
  <c r="K3208" i="11"/>
  <c r="L3208" i="11"/>
  <c r="M3208" i="11"/>
  <c r="N3208" i="11"/>
  <c r="O3208" i="11"/>
  <c r="P3208" i="11"/>
  <c r="D3209" i="11"/>
  <c r="E3209" i="11"/>
  <c r="F3209" i="11"/>
  <c r="H3209" i="11"/>
  <c r="K3209" i="11"/>
  <c r="L3209" i="11"/>
  <c r="M3209" i="11"/>
  <c r="N3209" i="11"/>
  <c r="O3209" i="11"/>
  <c r="P3209" i="11"/>
  <c r="D3210" i="11"/>
  <c r="E3210" i="11"/>
  <c r="F3210" i="11"/>
  <c r="H3210" i="11"/>
  <c r="K3210" i="11"/>
  <c r="L3210" i="11"/>
  <c r="M3210" i="11"/>
  <c r="N3210" i="11"/>
  <c r="O3210" i="11"/>
  <c r="P3210" i="11"/>
  <c r="D3211" i="11"/>
  <c r="E3211" i="11"/>
  <c r="F3211" i="11"/>
  <c r="H3211" i="11"/>
  <c r="K3211" i="11"/>
  <c r="L3211" i="11"/>
  <c r="M3211" i="11"/>
  <c r="N3211" i="11"/>
  <c r="O3211" i="11"/>
  <c r="P3211" i="11"/>
  <c r="D3212" i="11"/>
  <c r="E3212" i="11"/>
  <c r="F3212" i="11"/>
  <c r="H3212" i="11"/>
  <c r="K3212" i="11"/>
  <c r="L3212" i="11"/>
  <c r="M3212" i="11"/>
  <c r="N3212" i="11"/>
  <c r="O3212" i="11"/>
  <c r="P3212" i="11"/>
  <c r="D3213" i="11"/>
  <c r="E3213" i="11"/>
  <c r="F3213" i="11"/>
  <c r="H3213" i="11"/>
  <c r="K3213" i="11"/>
  <c r="L3213" i="11"/>
  <c r="M3213" i="11"/>
  <c r="N3213" i="11"/>
  <c r="O3213" i="11"/>
  <c r="P3213" i="11"/>
  <c r="D3214" i="11"/>
  <c r="E3214" i="11"/>
  <c r="F3214" i="11"/>
  <c r="H3214" i="11"/>
  <c r="K3214" i="11"/>
  <c r="L3214" i="11"/>
  <c r="M3214" i="11"/>
  <c r="N3214" i="11"/>
  <c r="O3214" i="11"/>
  <c r="P3214" i="11"/>
  <c r="D3215" i="11"/>
  <c r="E3215" i="11"/>
  <c r="F3215" i="11"/>
  <c r="H3215" i="11"/>
  <c r="K3215" i="11"/>
  <c r="L3215" i="11"/>
  <c r="M3215" i="11"/>
  <c r="N3215" i="11"/>
  <c r="O3215" i="11"/>
  <c r="P3215" i="11"/>
  <c r="D3216" i="11"/>
  <c r="E3216" i="11"/>
  <c r="F3216" i="11"/>
  <c r="H3216" i="11"/>
  <c r="K3216" i="11"/>
  <c r="L3216" i="11"/>
  <c r="M3216" i="11"/>
  <c r="N3216" i="11"/>
  <c r="O3216" i="11"/>
  <c r="P3216" i="11"/>
  <c r="D3217" i="11"/>
  <c r="E3217" i="11"/>
  <c r="F3217" i="11"/>
  <c r="H3217" i="11"/>
  <c r="K3217" i="11"/>
  <c r="L3217" i="11"/>
  <c r="M3217" i="11"/>
  <c r="N3217" i="11"/>
  <c r="O3217" i="11"/>
  <c r="P3217" i="11"/>
  <c r="D3218" i="11"/>
  <c r="E3218" i="11"/>
  <c r="F3218" i="11"/>
  <c r="H3218" i="11"/>
  <c r="K3218" i="11"/>
  <c r="L3218" i="11"/>
  <c r="M3218" i="11"/>
  <c r="N3218" i="11"/>
  <c r="O3218" i="11"/>
  <c r="P3218" i="11"/>
  <c r="D3219" i="11"/>
  <c r="E3219" i="11"/>
  <c r="F3219" i="11"/>
  <c r="H3219" i="11"/>
  <c r="K3219" i="11"/>
  <c r="L3219" i="11"/>
  <c r="M3219" i="11"/>
  <c r="N3219" i="11"/>
  <c r="O3219" i="11"/>
  <c r="P3219" i="11"/>
  <c r="D3220" i="11"/>
  <c r="E3220" i="11"/>
  <c r="F3220" i="11"/>
  <c r="H3220" i="11"/>
  <c r="K3220" i="11"/>
  <c r="L3220" i="11"/>
  <c r="M3220" i="11"/>
  <c r="N3220" i="11"/>
  <c r="O3220" i="11"/>
  <c r="P3220" i="11"/>
  <c r="D3221" i="11"/>
  <c r="E3221" i="11"/>
  <c r="F3221" i="11"/>
  <c r="H3221" i="11"/>
  <c r="K3221" i="11"/>
  <c r="L3221" i="11"/>
  <c r="M3221" i="11"/>
  <c r="N3221" i="11"/>
  <c r="O3221" i="11"/>
  <c r="P3221" i="11"/>
  <c r="D3222" i="11"/>
  <c r="E3222" i="11"/>
  <c r="F3222" i="11"/>
  <c r="H3222" i="11"/>
  <c r="K3222" i="11"/>
  <c r="L3222" i="11"/>
  <c r="M3222" i="11"/>
  <c r="N3222" i="11"/>
  <c r="O3222" i="11"/>
  <c r="P3222" i="11"/>
  <c r="D3223" i="11"/>
  <c r="E3223" i="11"/>
  <c r="F3223" i="11"/>
  <c r="H3223" i="11"/>
  <c r="K3223" i="11"/>
  <c r="L3223" i="11"/>
  <c r="M3223" i="11"/>
  <c r="N3223" i="11"/>
  <c r="O3223" i="11"/>
  <c r="P3223" i="11"/>
  <c r="D3224" i="11"/>
  <c r="E3224" i="11"/>
  <c r="F3224" i="11"/>
  <c r="H3224" i="11"/>
  <c r="K3224" i="11"/>
  <c r="L3224" i="11"/>
  <c r="M3224" i="11"/>
  <c r="N3224" i="11"/>
  <c r="O3224" i="11"/>
  <c r="P3224" i="11"/>
  <c r="D3225" i="11"/>
  <c r="E3225" i="11"/>
  <c r="F3225" i="11"/>
  <c r="H3225" i="11"/>
  <c r="K3225" i="11"/>
  <c r="L3225" i="11"/>
  <c r="M3225" i="11"/>
  <c r="N3225" i="11"/>
  <c r="O3225" i="11"/>
  <c r="P3225" i="11"/>
  <c r="D3226" i="11"/>
  <c r="E3226" i="11"/>
  <c r="F3226" i="11"/>
  <c r="H3226" i="11"/>
  <c r="K3226" i="11"/>
  <c r="L3226" i="11"/>
  <c r="M3226" i="11"/>
  <c r="N3226" i="11"/>
  <c r="O3226" i="11"/>
  <c r="P3226" i="11"/>
  <c r="D3227" i="11"/>
  <c r="E3227" i="11"/>
  <c r="F3227" i="11"/>
  <c r="H3227" i="11"/>
  <c r="K3227" i="11"/>
  <c r="L3227" i="11"/>
  <c r="M3227" i="11"/>
  <c r="N3227" i="11"/>
  <c r="O3227" i="11"/>
  <c r="P3227" i="11"/>
  <c r="D3228" i="11"/>
  <c r="E3228" i="11"/>
  <c r="F3228" i="11"/>
  <c r="H3228" i="11"/>
  <c r="K3228" i="11"/>
  <c r="L3228" i="11"/>
  <c r="M3228" i="11"/>
  <c r="N3228" i="11"/>
  <c r="O3228" i="11"/>
  <c r="P3228" i="11"/>
  <c r="D3229" i="11"/>
  <c r="E3229" i="11"/>
  <c r="F3229" i="11"/>
  <c r="H3229" i="11"/>
  <c r="K3229" i="11"/>
  <c r="L3229" i="11"/>
  <c r="M3229" i="11"/>
  <c r="N3229" i="11"/>
  <c r="O3229" i="11"/>
  <c r="P3229" i="11"/>
  <c r="D3230" i="11"/>
  <c r="E3230" i="11"/>
  <c r="F3230" i="11"/>
  <c r="H3230" i="11"/>
  <c r="K3230" i="11"/>
  <c r="L3230" i="11"/>
  <c r="M3230" i="11"/>
  <c r="N3230" i="11"/>
  <c r="O3230" i="11"/>
  <c r="P3230" i="11"/>
  <c r="D3231" i="11"/>
  <c r="E3231" i="11"/>
  <c r="F3231" i="11"/>
  <c r="H3231" i="11"/>
  <c r="K3231" i="11"/>
  <c r="L3231" i="11"/>
  <c r="M3231" i="11"/>
  <c r="N3231" i="11"/>
  <c r="O3231" i="11"/>
  <c r="P3231" i="11"/>
  <c r="D3232" i="11"/>
  <c r="E3232" i="11"/>
  <c r="F3232" i="11"/>
  <c r="H3232" i="11"/>
  <c r="K3232" i="11"/>
  <c r="L3232" i="11"/>
  <c r="M3232" i="11"/>
  <c r="N3232" i="11"/>
  <c r="O3232" i="11"/>
  <c r="P3232" i="11"/>
  <c r="D3233" i="11"/>
  <c r="E3233" i="11"/>
  <c r="F3233" i="11"/>
  <c r="H3233" i="11"/>
  <c r="K3233" i="11"/>
  <c r="L3233" i="11"/>
  <c r="M3233" i="11"/>
  <c r="N3233" i="11"/>
  <c r="O3233" i="11"/>
  <c r="P3233" i="11"/>
  <c r="D3234" i="11"/>
  <c r="E3234" i="11"/>
  <c r="F3234" i="11"/>
  <c r="H3234" i="11"/>
  <c r="K3234" i="11"/>
  <c r="L3234" i="11"/>
  <c r="M3234" i="11"/>
  <c r="N3234" i="11"/>
  <c r="O3234" i="11"/>
  <c r="P3234" i="11"/>
  <c r="D3235" i="11"/>
  <c r="E3235" i="11"/>
  <c r="F3235" i="11"/>
  <c r="H3235" i="11"/>
  <c r="K3235" i="11"/>
  <c r="L3235" i="11"/>
  <c r="M3235" i="11"/>
  <c r="N3235" i="11"/>
  <c r="O3235" i="11"/>
  <c r="P3235" i="11"/>
  <c r="D3236" i="11"/>
  <c r="E3236" i="11"/>
  <c r="F3236" i="11"/>
  <c r="H3236" i="11"/>
  <c r="K3236" i="11"/>
  <c r="L3236" i="11"/>
  <c r="M3236" i="11"/>
  <c r="N3236" i="11"/>
  <c r="O3236" i="11"/>
  <c r="P3236" i="11"/>
  <c r="D3237" i="11"/>
  <c r="E3237" i="11"/>
  <c r="F3237" i="11"/>
  <c r="H3237" i="11"/>
  <c r="K3237" i="11"/>
  <c r="L3237" i="11"/>
  <c r="M3237" i="11"/>
  <c r="N3237" i="11"/>
  <c r="O3237" i="11"/>
  <c r="P3237" i="11"/>
  <c r="D3238" i="11"/>
  <c r="E3238" i="11"/>
  <c r="F3238" i="11"/>
  <c r="H3238" i="11"/>
  <c r="K3238" i="11"/>
  <c r="L3238" i="11"/>
  <c r="M3238" i="11"/>
  <c r="N3238" i="11"/>
  <c r="O3238" i="11"/>
  <c r="P3238" i="11"/>
  <c r="D3239" i="11"/>
  <c r="E3239" i="11"/>
  <c r="F3239" i="11"/>
  <c r="H3239" i="11"/>
  <c r="K3239" i="11"/>
  <c r="L3239" i="11"/>
  <c r="M3239" i="11"/>
  <c r="N3239" i="11"/>
  <c r="O3239" i="11"/>
  <c r="P3239" i="11"/>
  <c r="D3240" i="11"/>
  <c r="E3240" i="11"/>
  <c r="F3240" i="11"/>
  <c r="H3240" i="11"/>
  <c r="K3240" i="11"/>
  <c r="L3240" i="11"/>
  <c r="M3240" i="11"/>
  <c r="N3240" i="11"/>
  <c r="O3240" i="11"/>
  <c r="P3240" i="11"/>
  <c r="D3241" i="11"/>
  <c r="E3241" i="11"/>
  <c r="F3241" i="11"/>
  <c r="H3241" i="11"/>
  <c r="K3241" i="11"/>
  <c r="L3241" i="11"/>
  <c r="M3241" i="11"/>
  <c r="N3241" i="11"/>
  <c r="O3241" i="11"/>
  <c r="P3241" i="11"/>
  <c r="D3242" i="11"/>
  <c r="E3242" i="11"/>
  <c r="F3242" i="11"/>
  <c r="H3242" i="11"/>
  <c r="K3242" i="11"/>
  <c r="L3242" i="11"/>
  <c r="M3242" i="11"/>
  <c r="N3242" i="11"/>
  <c r="O3242" i="11"/>
  <c r="P3242" i="11"/>
  <c r="D3243" i="11"/>
  <c r="E3243" i="11"/>
  <c r="F3243" i="11"/>
  <c r="H3243" i="11"/>
  <c r="K3243" i="11"/>
  <c r="L3243" i="11"/>
  <c r="M3243" i="11"/>
  <c r="N3243" i="11"/>
  <c r="O3243" i="11"/>
  <c r="P3243" i="11"/>
  <c r="D3244" i="11"/>
  <c r="E3244" i="11"/>
  <c r="F3244" i="11"/>
  <c r="H3244" i="11"/>
  <c r="K3244" i="11"/>
  <c r="L3244" i="11"/>
  <c r="M3244" i="11"/>
  <c r="N3244" i="11"/>
  <c r="O3244" i="11"/>
  <c r="P3244" i="11"/>
  <c r="D3245" i="11"/>
  <c r="E3245" i="11"/>
  <c r="F3245" i="11"/>
  <c r="H3245" i="11"/>
  <c r="K3245" i="11"/>
  <c r="L3245" i="11"/>
  <c r="M3245" i="11"/>
  <c r="N3245" i="11"/>
  <c r="O3245" i="11"/>
  <c r="P3245" i="11"/>
  <c r="D3246" i="11"/>
  <c r="E3246" i="11"/>
  <c r="F3246" i="11"/>
  <c r="H3246" i="11"/>
  <c r="K3246" i="11"/>
  <c r="L3246" i="11"/>
  <c r="M3246" i="11"/>
  <c r="N3246" i="11"/>
  <c r="O3246" i="11"/>
  <c r="P3246" i="11"/>
  <c r="D3247" i="11"/>
  <c r="E3247" i="11"/>
  <c r="F3247" i="11"/>
  <c r="H3247" i="11"/>
  <c r="K3247" i="11"/>
  <c r="L3247" i="11"/>
  <c r="M3247" i="11"/>
  <c r="N3247" i="11"/>
  <c r="O3247" i="11"/>
  <c r="P3247" i="11"/>
  <c r="D3248" i="11"/>
  <c r="E3248" i="11"/>
  <c r="F3248" i="11"/>
  <c r="H3248" i="11"/>
  <c r="K3248" i="11"/>
  <c r="L3248" i="11"/>
  <c r="M3248" i="11"/>
  <c r="N3248" i="11"/>
  <c r="O3248" i="11"/>
  <c r="P3248" i="11"/>
  <c r="D3249" i="11"/>
  <c r="E3249" i="11"/>
  <c r="F3249" i="11"/>
  <c r="H3249" i="11"/>
  <c r="K3249" i="11"/>
  <c r="L3249" i="11"/>
  <c r="M3249" i="11"/>
  <c r="N3249" i="11"/>
  <c r="O3249" i="11"/>
  <c r="P3249" i="11"/>
  <c r="D3250" i="11"/>
  <c r="E3250" i="11"/>
  <c r="F3250" i="11"/>
  <c r="H3250" i="11"/>
  <c r="K3250" i="11"/>
  <c r="L3250" i="11"/>
  <c r="M3250" i="11"/>
  <c r="N3250" i="11"/>
  <c r="O3250" i="11"/>
  <c r="P3250" i="11"/>
  <c r="D3251" i="11"/>
  <c r="E3251" i="11"/>
  <c r="F3251" i="11"/>
  <c r="H3251" i="11"/>
  <c r="K3251" i="11"/>
  <c r="L3251" i="11"/>
  <c r="M3251" i="11"/>
  <c r="N3251" i="11"/>
  <c r="O3251" i="11"/>
  <c r="P3251" i="11"/>
  <c r="D3252" i="11"/>
  <c r="E3252" i="11"/>
  <c r="F3252" i="11"/>
  <c r="H3252" i="11"/>
  <c r="K3252" i="11"/>
  <c r="L3252" i="11"/>
  <c r="M3252" i="11"/>
  <c r="N3252" i="11"/>
  <c r="O3252" i="11"/>
  <c r="P3252" i="11"/>
  <c r="D3253" i="11"/>
  <c r="E3253" i="11"/>
  <c r="F3253" i="11"/>
  <c r="H3253" i="11"/>
  <c r="K3253" i="11"/>
  <c r="L3253" i="11"/>
  <c r="M3253" i="11"/>
  <c r="N3253" i="11"/>
  <c r="O3253" i="11"/>
  <c r="P3253" i="11"/>
  <c r="D3254" i="11"/>
  <c r="E3254" i="11"/>
  <c r="F3254" i="11"/>
  <c r="H3254" i="11"/>
  <c r="K3254" i="11"/>
  <c r="L3254" i="11"/>
  <c r="M3254" i="11"/>
  <c r="N3254" i="11"/>
  <c r="O3254" i="11"/>
  <c r="P3254" i="11"/>
  <c r="D3255" i="11"/>
  <c r="E3255" i="11"/>
  <c r="F3255" i="11"/>
  <c r="H3255" i="11"/>
  <c r="K3255" i="11"/>
  <c r="L3255" i="11"/>
  <c r="M3255" i="11"/>
  <c r="N3255" i="11"/>
  <c r="O3255" i="11"/>
  <c r="P3255" i="11"/>
  <c r="D3256" i="11"/>
  <c r="E3256" i="11"/>
  <c r="F3256" i="11"/>
  <c r="H3256" i="11"/>
  <c r="K3256" i="11"/>
  <c r="L3256" i="11"/>
  <c r="M3256" i="11"/>
  <c r="N3256" i="11"/>
  <c r="O3256" i="11"/>
  <c r="P3256" i="11"/>
  <c r="D3257" i="11"/>
  <c r="E3257" i="11"/>
  <c r="F3257" i="11"/>
  <c r="H3257" i="11"/>
  <c r="K3257" i="11"/>
  <c r="L3257" i="11"/>
  <c r="M3257" i="11"/>
  <c r="N3257" i="11"/>
  <c r="O3257" i="11"/>
  <c r="P3257" i="11"/>
  <c r="D3258" i="11"/>
  <c r="E3258" i="11"/>
  <c r="F3258" i="11"/>
  <c r="H3258" i="11"/>
  <c r="K3258" i="11"/>
  <c r="L3258" i="11"/>
  <c r="M3258" i="11"/>
  <c r="N3258" i="11"/>
  <c r="O3258" i="11"/>
  <c r="P3258" i="11"/>
  <c r="D3259" i="11"/>
  <c r="E3259" i="11"/>
  <c r="F3259" i="11"/>
  <c r="H3259" i="11"/>
  <c r="K3259" i="11"/>
  <c r="L3259" i="11"/>
  <c r="M3259" i="11"/>
  <c r="N3259" i="11"/>
  <c r="O3259" i="11"/>
  <c r="P3259" i="11"/>
  <c r="D3260" i="11"/>
  <c r="E3260" i="11"/>
  <c r="F3260" i="11"/>
  <c r="H3260" i="11"/>
  <c r="K3260" i="11"/>
  <c r="L3260" i="11"/>
  <c r="M3260" i="11"/>
  <c r="N3260" i="11"/>
  <c r="O3260" i="11"/>
  <c r="P3260" i="11"/>
  <c r="D3261" i="11"/>
  <c r="E3261" i="11"/>
  <c r="F3261" i="11"/>
  <c r="H3261" i="11"/>
  <c r="K3261" i="11"/>
  <c r="L3261" i="11"/>
  <c r="M3261" i="11"/>
  <c r="N3261" i="11"/>
  <c r="O3261" i="11"/>
  <c r="P3261" i="11"/>
  <c r="D3262" i="11"/>
  <c r="E3262" i="11"/>
  <c r="F3262" i="11"/>
  <c r="H3262" i="11"/>
  <c r="K3262" i="11"/>
  <c r="L3262" i="11"/>
  <c r="M3262" i="11"/>
  <c r="N3262" i="11"/>
  <c r="O3262" i="11"/>
  <c r="P3262" i="11"/>
  <c r="D3263" i="11"/>
  <c r="E3263" i="11"/>
  <c r="F3263" i="11"/>
  <c r="H3263" i="11"/>
  <c r="K3263" i="11"/>
  <c r="L3263" i="11"/>
  <c r="M3263" i="11"/>
  <c r="N3263" i="11"/>
  <c r="O3263" i="11"/>
  <c r="P3263" i="11"/>
  <c r="D3264" i="11"/>
  <c r="E3264" i="11"/>
  <c r="F3264" i="11"/>
  <c r="H3264" i="11"/>
  <c r="K3264" i="11"/>
  <c r="L3264" i="11"/>
  <c r="M3264" i="11"/>
  <c r="N3264" i="11"/>
  <c r="O3264" i="11"/>
  <c r="P3264" i="11"/>
  <c r="D3265" i="11"/>
  <c r="E3265" i="11"/>
  <c r="F3265" i="11"/>
  <c r="H3265" i="11"/>
  <c r="K3265" i="11"/>
  <c r="L3265" i="11"/>
  <c r="M3265" i="11"/>
  <c r="N3265" i="11"/>
  <c r="O3265" i="11"/>
  <c r="P3265" i="11"/>
  <c r="D3266" i="11"/>
  <c r="E3266" i="11"/>
  <c r="F3266" i="11"/>
  <c r="H3266" i="11"/>
  <c r="K3266" i="11"/>
  <c r="L3266" i="11"/>
  <c r="M3266" i="11"/>
  <c r="N3266" i="11"/>
  <c r="O3266" i="11"/>
  <c r="P3266" i="11"/>
  <c r="D3267" i="11"/>
  <c r="E3267" i="11"/>
  <c r="F3267" i="11"/>
  <c r="H3267" i="11"/>
  <c r="K3267" i="11"/>
  <c r="L3267" i="11"/>
  <c r="M3267" i="11"/>
  <c r="N3267" i="11"/>
  <c r="O3267" i="11"/>
  <c r="P3267" i="11"/>
  <c r="D3268" i="11"/>
  <c r="E3268" i="11"/>
  <c r="F3268" i="11"/>
  <c r="H3268" i="11"/>
  <c r="K3268" i="11"/>
  <c r="L3268" i="11"/>
  <c r="M3268" i="11"/>
  <c r="N3268" i="11"/>
  <c r="O3268" i="11"/>
  <c r="P3268" i="11"/>
  <c r="D3269" i="11"/>
  <c r="E3269" i="11"/>
  <c r="F3269" i="11"/>
  <c r="H3269" i="11"/>
  <c r="K3269" i="11"/>
  <c r="L3269" i="11"/>
  <c r="M3269" i="11"/>
  <c r="N3269" i="11"/>
  <c r="O3269" i="11"/>
  <c r="P3269" i="11"/>
  <c r="D3270" i="11"/>
  <c r="E3270" i="11"/>
  <c r="F3270" i="11"/>
  <c r="H3270" i="11"/>
  <c r="K3270" i="11"/>
  <c r="L3270" i="11"/>
  <c r="M3270" i="11"/>
  <c r="N3270" i="11"/>
  <c r="O3270" i="11"/>
  <c r="P3270" i="11"/>
  <c r="D3271" i="11"/>
  <c r="E3271" i="11"/>
  <c r="F3271" i="11"/>
  <c r="H3271" i="11"/>
  <c r="K3271" i="11"/>
  <c r="L3271" i="11"/>
  <c r="M3271" i="11"/>
  <c r="N3271" i="11"/>
  <c r="O3271" i="11"/>
  <c r="P3271" i="11"/>
  <c r="D3272" i="11"/>
  <c r="E3272" i="11"/>
  <c r="F3272" i="11"/>
  <c r="H3272" i="11"/>
  <c r="K3272" i="11"/>
  <c r="L3272" i="11"/>
  <c r="M3272" i="11"/>
  <c r="N3272" i="11"/>
  <c r="O3272" i="11"/>
  <c r="P3272" i="11"/>
  <c r="D3273" i="11"/>
  <c r="E3273" i="11"/>
  <c r="F3273" i="11"/>
  <c r="H3273" i="11"/>
  <c r="K3273" i="11"/>
  <c r="L3273" i="11"/>
  <c r="M3273" i="11"/>
  <c r="N3273" i="11"/>
  <c r="O3273" i="11"/>
  <c r="P3273" i="11"/>
  <c r="D3274" i="11"/>
  <c r="E3274" i="11"/>
  <c r="F3274" i="11"/>
  <c r="H3274" i="11"/>
  <c r="K3274" i="11"/>
  <c r="L3274" i="11"/>
  <c r="M3274" i="11"/>
  <c r="N3274" i="11"/>
  <c r="O3274" i="11"/>
  <c r="P3274" i="11"/>
  <c r="D3275" i="11"/>
  <c r="E3275" i="11"/>
  <c r="F3275" i="11"/>
  <c r="H3275" i="11"/>
  <c r="K3275" i="11"/>
  <c r="L3275" i="11"/>
  <c r="M3275" i="11"/>
  <c r="N3275" i="11"/>
  <c r="O3275" i="11"/>
  <c r="P3275" i="11"/>
  <c r="D3276" i="11"/>
  <c r="E3276" i="11"/>
  <c r="F3276" i="11"/>
  <c r="H3276" i="11"/>
  <c r="K3276" i="11"/>
  <c r="L3276" i="11"/>
  <c r="M3276" i="11"/>
  <c r="N3276" i="11"/>
  <c r="O3276" i="11"/>
  <c r="P3276" i="11"/>
  <c r="D3277" i="11"/>
  <c r="E3277" i="11"/>
  <c r="F3277" i="11"/>
  <c r="H3277" i="11"/>
  <c r="K3277" i="11"/>
  <c r="L3277" i="11"/>
  <c r="M3277" i="11"/>
  <c r="N3277" i="11"/>
  <c r="O3277" i="11"/>
  <c r="P3277" i="11"/>
  <c r="D3278" i="11"/>
  <c r="E3278" i="11"/>
  <c r="F3278" i="11"/>
  <c r="H3278" i="11"/>
  <c r="K3278" i="11"/>
  <c r="L3278" i="11"/>
  <c r="M3278" i="11"/>
  <c r="N3278" i="11"/>
  <c r="O3278" i="11"/>
  <c r="P3278" i="11"/>
  <c r="D3279" i="11"/>
  <c r="E3279" i="11"/>
  <c r="F3279" i="11"/>
  <c r="H3279" i="11"/>
  <c r="K3279" i="11"/>
  <c r="L3279" i="11"/>
  <c r="M3279" i="11"/>
  <c r="N3279" i="11"/>
  <c r="O3279" i="11"/>
  <c r="P3279" i="11"/>
  <c r="D3280" i="11"/>
  <c r="E3280" i="11"/>
  <c r="F3280" i="11"/>
  <c r="H3280" i="11"/>
  <c r="K3280" i="11"/>
  <c r="L3280" i="11"/>
  <c r="M3280" i="11"/>
  <c r="N3280" i="11"/>
  <c r="O3280" i="11"/>
  <c r="P3280" i="11"/>
  <c r="D3281" i="11"/>
  <c r="E3281" i="11"/>
  <c r="F3281" i="11"/>
  <c r="H3281" i="11"/>
  <c r="K3281" i="11"/>
  <c r="L3281" i="11"/>
  <c r="M3281" i="11"/>
  <c r="N3281" i="11"/>
  <c r="O3281" i="11"/>
  <c r="P3281" i="11"/>
  <c r="D3282" i="11"/>
  <c r="E3282" i="11"/>
  <c r="F3282" i="11"/>
  <c r="H3282" i="11"/>
  <c r="K3282" i="11"/>
  <c r="L3282" i="11"/>
  <c r="M3282" i="11"/>
  <c r="N3282" i="11"/>
  <c r="O3282" i="11"/>
  <c r="P3282" i="11"/>
  <c r="D3283" i="11"/>
  <c r="E3283" i="11"/>
  <c r="F3283" i="11"/>
  <c r="H3283" i="11"/>
  <c r="K3283" i="11"/>
  <c r="L3283" i="11"/>
  <c r="M3283" i="11"/>
  <c r="N3283" i="11"/>
  <c r="O3283" i="11"/>
  <c r="P3283" i="11"/>
  <c r="D3284" i="11"/>
  <c r="E3284" i="11"/>
  <c r="F3284" i="11"/>
  <c r="H3284" i="11"/>
  <c r="K3284" i="11"/>
  <c r="L3284" i="11"/>
  <c r="M3284" i="11"/>
  <c r="N3284" i="11"/>
  <c r="O3284" i="11"/>
  <c r="P3284" i="11"/>
  <c r="D3285" i="11"/>
  <c r="E3285" i="11"/>
  <c r="F3285" i="11"/>
  <c r="H3285" i="11"/>
  <c r="K3285" i="11"/>
  <c r="L3285" i="11"/>
  <c r="M3285" i="11"/>
  <c r="N3285" i="11"/>
  <c r="O3285" i="11"/>
  <c r="P3285" i="11"/>
  <c r="D3286" i="11"/>
  <c r="E3286" i="11"/>
  <c r="F3286" i="11"/>
  <c r="H3286" i="11"/>
  <c r="K3286" i="11"/>
  <c r="L3286" i="11"/>
  <c r="M3286" i="11"/>
  <c r="N3286" i="11"/>
  <c r="O3286" i="11"/>
  <c r="P3286" i="11"/>
  <c r="D3287" i="11"/>
  <c r="E3287" i="11"/>
  <c r="F3287" i="11"/>
  <c r="H3287" i="11"/>
  <c r="K3287" i="11"/>
  <c r="L3287" i="11"/>
  <c r="M3287" i="11"/>
  <c r="N3287" i="11"/>
  <c r="O3287" i="11"/>
  <c r="P3287" i="11"/>
  <c r="D3288" i="11"/>
  <c r="E3288" i="11"/>
  <c r="F3288" i="11"/>
  <c r="H3288" i="11"/>
  <c r="K3288" i="11"/>
  <c r="L3288" i="11"/>
  <c r="M3288" i="11"/>
  <c r="N3288" i="11"/>
  <c r="O3288" i="11"/>
  <c r="P3288" i="11"/>
  <c r="D3289" i="11"/>
  <c r="E3289" i="11"/>
  <c r="F3289" i="11"/>
  <c r="H3289" i="11"/>
  <c r="K3289" i="11"/>
  <c r="L3289" i="11"/>
  <c r="M3289" i="11"/>
  <c r="N3289" i="11"/>
  <c r="O3289" i="11"/>
  <c r="P3289" i="11"/>
  <c r="D3290" i="11"/>
  <c r="E3290" i="11"/>
  <c r="F3290" i="11"/>
  <c r="H3290" i="11"/>
  <c r="K3290" i="11"/>
  <c r="L3290" i="11"/>
  <c r="M3290" i="11"/>
  <c r="N3290" i="11"/>
  <c r="O3290" i="11"/>
  <c r="P3290" i="11"/>
  <c r="D3291" i="11"/>
  <c r="E3291" i="11"/>
  <c r="F3291" i="11"/>
  <c r="H3291" i="11"/>
  <c r="K3291" i="11"/>
  <c r="L3291" i="11"/>
  <c r="M3291" i="11"/>
  <c r="N3291" i="11"/>
  <c r="O3291" i="11"/>
  <c r="P3291" i="11"/>
  <c r="D3292" i="11"/>
  <c r="E3292" i="11"/>
  <c r="F3292" i="11"/>
  <c r="H3292" i="11"/>
  <c r="K3292" i="11"/>
  <c r="L3292" i="11"/>
  <c r="M3292" i="11"/>
  <c r="N3292" i="11"/>
  <c r="O3292" i="11"/>
  <c r="P3292" i="11"/>
  <c r="D3293" i="11"/>
  <c r="E3293" i="11"/>
  <c r="F3293" i="11"/>
  <c r="H3293" i="11"/>
  <c r="K3293" i="11"/>
  <c r="L3293" i="11"/>
  <c r="M3293" i="11"/>
  <c r="N3293" i="11"/>
  <c r="O3293" i="11"/>
  <c r="P3293" i="11"/>
  <c r="D3294" i="11"/>
  <c r="E3294" i="11"/>
  <c r="F3294" i="11"/>
  <c r="H3294" i="11"/>
  <c r="K3294" i="11"/>
  <c r="L3294" i="11"/>
  <c r="M3294" i="11"/>
  <c r="N3294" i="11"/>
  <c r="O3294" i="11"/>
  <c r="P3294" i="11"/>
  <c r="D3295" i="11"/>
  <c r="E3295" i="11"/>
  <c r="F3295" i="11"/>
  <c r="H3295" i="11"/>
  <c r="K3295" i="11"/>
  <c r="L3295" i="11"/>
  <c r="M3295" i="11"/>
  <c r="N3295" i="11"/>
  <c r="O3295" i="11"/>
  <c r="P3295" i="11"/>
  <c r="D3296" i="11"/>
  <c r="E3296" i="11"/>
  <c r="F3296" i="11"/>
  <c r="H3296" i="11"/>
  <c r="K3296" i="11"/>
  <c r="L3296" i="11"/>
  <c r="M3296" i="11"/>
  <c r="N3296" i="11"/>
  <c r="O3296" i="11"/>
  <c r="P3296" i="11"/>
  <c r="D3297" i="11"/>
  <c r="E3297" i="11"/>
  <c r="F3297" i="11"/>
  <c r="H3297" i="11"/>
  <c r="K3297" i="11"/>
  <c r="L3297" i="11"/>
  <c r="M3297" i="11"/>
  <c r="N3297" i="11"/>
  <c r="O3297" i="11"/>
  <c r="P3297" i="11"/>
  <c r="D3298" i="11"/>
  <c r="E3298" i="11"/>
  <c r="F3298" i="11"/>
  <c r="H3298" i="11"/>
  <c r="K3298" i="11"/>
  <c r="L3298" i="11"/>
  <c r="M3298" i="11"/>
  <c r="N3298" i="11"/>
  <c r="O3298" i="11"/>
  <c r="P3298" i="11"/>
  <c r="D3299" i="11"/>
  <c r="E3299" i="11"/>
  <c r="F3299" i="11"/>
  <c r="H3299" i="11"/>
  <c r="K3299" i="11"/>
  <c r="L3299" i="11"/>
  <c r="M3299" i="11"/>
  <c r="N3299" i="11"/>
  <c r="O3299" i="11"/>
  <c r="P3299" i="11"/>
  <c r="D3300" i="11"/>
  <c r="E3300" i="11"/>
  <c r="F3300" i="11"/>
  <c r="H3300" i="11"/>
  <c r="K3300" i="11"/>
  <c r="L3300" i="11"/>
  <c r="M3300" i="11"/>
  <c r="N3300" i="11"/>
  <c r="O3300" i="11"/>
  <c r="P3300" i="11"/>
  <c r="D3301" i="11"/>
  <c r="E3301" i="11"/>
  <c r="F3301" i="11"/>
  <c r="H3301" i="11"/>
  <c r="K3301" i="11"/>
  <c r="L3301" i="11"/>
  <c r="M3301" i="11"/>
  <c r="N3301" i="11"/>
  <c r="O3301" i="11"/>
  <c r="P3301" i="11"/>
  <c r="D3302" i="11"/>
  <c r="E3302" i="11"/>
  <c r="F3302" i="11"/>
  <c r="H3302" i="11"/>
  <c r="K3302" i="11"/>
  <c r="L3302" i="11"/>
  <c r="M3302" i="11"/>
  <c r="N3302" i="11"/>
  <c r="O3302" i="11"/>
  <c r="P3302" i="11"/>
  <c r="D3303" i="11"/>
  <c r="E3303" i="11"/>
  <c r="F3303" i="11"/>
  <c r="H3303" i="11"/>
  <c r="K3303" i="11"/>
  <c r="L3303" i="11"/>
  <c r="M3303" i="11"/>
  <c r="N3303" i="11"/>
  <c r="O3303" i="11"/>
  <c r="P3303" i="11"/>
  <c r="D3304" i="11"/>
  <c r="E3304" i="11"/>
  <c r="F3304" i="11"/>
  <c r="H3304" i="11"/>
  <c r="K3304" i="11"/>
  <c r="L3304" i="11"/>
  <c r="M3304" i="11"/>
  <c r="N3304" i="11"/>
  <c r="O3304" i="11"/>
  <c r="P3304" i="11"/>
  <c r="D3305" i="11"/>
  <c r="E3305" i="11"/>
  <c r="F3305" i="11"/>
  <c r="H3305" i="11"/>
  <c r="K3305" i="11"/>
  <c r="L3305" i="11"/>
  <c r="M3305" i="11"/>
  <c r="N3305" i="11"/>
  <c r="O3305" i="11"/>
  <c r="P3305" i="11"/>
  <c r="D3306" i="11"/>
  <c r="E3306" i="11"/>
  <c r="F3306" i="11"/>
  <c r="H3306" i="11"/>
  <c r="K3306" i="11"/>
  <c r="L3306" i="11"/>
  <c r="M3306" i="11"/>
  <c r="N3306" i="11"/>
  <c r="O3306" i="11"/>
  <c r="P3306" i="11"/>
  <c r="D3307" i="11"/>
  <c r="E3307" i="11"/>
  <c r="F3307" i="11"/>
  <c r="H3307" i="11"/>
  <c r="K3307" i="11"/>
  <c r="L3307" i="11"/>
  <c r="M3307" i="11"/>
  <c r="N3307" i="11"/>
  <c r="O3307" i="11"/>
  <c r="P3307" i="11"/>
  <c r="D3308" i="11"/>
  <c r="E3308" i="11"/>
  <c r="F3308" i="11"/>
  <c r="H3308" i="11"/>
  <c r="K3308" i="11"/>
  <c r="L3308" i="11"/>
  <c r="M3308" i="11"/>
  <c r="N3308" i="11"/>
  <c r="O3308" i="11"/>
  <c r="P3308" i="11"/>
  <c r="D3309" i="11"/>
  <c r="E3309" i="11"/>
  <c r="F3309" i="11"/>
  <c r="H3309" i="11"/>
  <c r="K3309" i="11"/>
  <c r="L3309" i="11"/>
  <c r="M3309" i="11"/>
  <c r="N3309" i="11"/>
  <c r="O3309" i="11"/>
  <c r="P3309" i="11"/>
  <c r="D3310" i="11"/>
  <c r="E3310" i="11"/>
  <c r="F3310" i="11"/>
  <c r="H3310" i="11"/>
  <c r="K3310" i="11"/>
  <c r="L3310" i="11"/>
  <c r="M3310" i="11"/>
  <c r="N3310" i="11"/>
  <c r="O3310" i="11"/>
  <c r="P3310" i="11"/>
  <c r="D3311" i="11"/>
  <c r="E3311" i="11"/>
  <c r="F3311" i="11"/>
  <c r="H3311" i="11"/>
  <c r="K3311" i="11"/>
  <c r="L3311" i="11"/>
  <c r="M3311" i="11"/>
  <c r="N3311" i="11"/>
  <c r="O3311" i="11"/>
  <c r="P3311" i="11"/>
  <c r="D3312" i="11"/>
  <c r="E3312" i="11"/>
  <c r="F3312" i="11"/>
  <c r="H3312" i="11"/>
  <c r="K3312" i="11"/>
  <c r="L3312" i="11"/>
  <c r="M3312" i="11"/>
  <c r="N3312" i="11"/>
  <c r="O3312" i="11"/>
  <c r="P3312" i="11"/>
  <c r="D3313" i="11"/>
  <c r="E3313" i="11"/>
  <c r="F3313" i="11"/>
  <c r="H3313" i="11"/>
  <c r="K3313" i="11"/>
  <c r="L3313" i="11"/>
  <c r="M3313" i="11"/>
  <c r="N3313" i="11"/>
  <c r="O3313" i="11"/>
  <c r="P3313" i="11"/>
  <c r="D3314" i="11"/>
  <c r="E3314" i="11"/>
  <c r="F3314" i="11"/>
  <c r="H3314" i="11"/>
  <c r="K3314" i="11"/>
  <c r="L3314" i="11"/>
  <c r="M3314" i="11"/>
  <c r="N3314" i="11"/>
  <c r="O3314" i="11"/>
  <c r="P3314" i="11"/>
  <c r="D3315" i="11"/>
  <c r="E3315" i="11"/>
  <c r="F3315" i="11"/>
  <c r="H3315" i="11"/>
  <c r="K3315" i="11"/>
  <c r="L3315" i="11"/>
  <c r="M3315" i="11"/>
  <c r="N3315" i="11"/>
  <c r="O3315" i="11"/>
  <c r="P3315" i="11"/>
  <c r="D3316" i="11"/>
  <c r="E3316" i="11"/>
  <c r="F3316" i="11"/>
  <c r="H3316" i="11"/>
  <c r="K3316" i="11"/>
  <c r="L3316" i="11"/>
  <c r="M3316" i="11"/>
  <c r="N3316" i="11"/>
  <c r="O3316" i="11"/>
  <c r="P3316" i="11"/>
  <c r="D3317" i="11"/>
  <c r="E3317" i="11"/>
  <c r="F3317" i="11"/>
  <c r="H3317" i="11"/>
  <c r="K3317" i="11"/>
  <c r="L3317" i="11"/>
  <c r="M3317" i="11"/>
  <c r="N3317" i="11"/>
  <c r="O3317" i="11"/>
  <c r="P3317" i="11"/>
  <c r="D3318" i="11"/>
  <c r="E3318" i="11"/>
  <c r="F3318" i="11"/>
  <c r="H3318" i="11"/>
  <c r="K3318" i="11"/>
  <c r="L3318" i="11"/>
  <c r="M3318" i="11"/>
  <c r="N3318" i="11"/>
  <c r="O3318" i="11"/>
  <c r="P3318" i="11"/>
  <c r="D3319" i="11"/>
  <c r="E3319" i="11"/>
  <c r="F3319" i="11"/>
  <c r="H3319" i="11"/>
  <c r="K3319" i="11"/>
  <c r="L3319" i="11"/>
  <c r="M3319" i="11"/>
  <c r="N3319" i="11"/>
  <c r="O3319" i="11"/>
  <c r="P3319" i="11"/>
  <c r="D3320" i="11"/>
  <c r="E3320" i="11"/>
  <c r="F3320" i="11"/>
  <c r="H3320" i="11"/>
  <c r="K3320" i="11"/>
  <c r="L3320" i="11"/>
  <c r="M3320" i="11"/>
  <c r="N3320" i="11"/>
  <c r="O3320" i="11"/>
  <c r="P3320" i="11"/>
  <c r="D3321" i="11"/>
  <c r="E3321" i="11"/>
  <c r="F3321" i="11"/>
  <c r="H3321" i="11"/>
  <c r="K3321" i="11"/>
  <c r="L3321" i="11"/>
  <c r="M3321" i="11"/>
  <c r="N3321" i="11"/>
  <c r="O3321" i="11"/>
  <c r="P3321" i="11"/>
  <c r="D3322" i="11"/>
  <c r="E3322" i="11"/>
  <c r="F3322" i="11"/>
  <c r="H3322" i="11"/>
  <c r="K3322" i="11"/>
  <c r="L3322" i="11"/>
  <c r="M3322" i="11"/>
  <c r="N3322" i="11"/>
  <c r="O3322" i="11"/>
  <c r="P3322" i="11"/>
  <c r="D3323" i="11"/>
  <c r="E3323" i="11"/>
  <c r="F3323" i="11"/>
  <c r="H3323" i="11"/>
  <c r="K3323" i="11"/>
  <c r="L3323" i="11"/>
  <c r="M3323" i="11"/>
  <c r="N3323" i="11"/>
  <c r="O3323" i="11"/>
  <c r="P3323" i="11"/>
  <c r="D3324" i="11"/>
  <c r="E3324" i="11"/>
  <c r="F3324" i="11"/>
  <c r="H3324" i="11"/>
  <c r="K3324" i="11"/>
  <c r="L3324" i="11"/>
  <c r="M3324" i="11"/>
  <c r="N3324" i="11"/>
  <c r="O3324" i="11"/>
  <c r="P3324" i="11"/>
  <c r="D3325" i="11"/>
  <c r="E3325" i="11"/>
  <c r="F3325" i="11"/>
  <c r="H3325" i="11"/>
  <c r="K3325" i="11"/>
  <c r="L3325" i="11"/>
  <c r="M3325" i="11"/>
  <c r="N3325" i="11"/>
  <c r="O3325" i="11"/>
  <c r="P3325" i="11"/>
  <c r="D3326" i="11"/>
  <c r="E3326" i="11"/>
  <c r="F3326" i="11"/>
  <c r="H3326" i="11"/>
  <c r="K3326" i="11"/>
  <c r="L3326" i="11"/>
  <c r="M3326" i="11"/>
  <c r="N3326" i="11"/>
  <c r="O3326" i="11"/>
  <c r="P3326" i="11"/>
  <c r="D3327" i="11"/>
  <c r="E3327" i="11"/>
  <c r="F3327" i="11"/>
  <c r="H3327" i="11"/>
  <c r="K3327" i="11"/>
  <c r="L3327" i="11"/>
  <c r="M3327" i="11"/>
  <c r="N3327" i="11"/>
  <c r="O3327" i="11"/>
  <c r="P3327" i="11"/>
  <c r="D3328" i="11"/>
  <c r="E3328" i="11"/>
  <c r="F3328" i="11"/>
  <c r="H3328" i="11"/>
  <c r="K3328" i="11"/>
  <c r="L3328" i="11"/>
  <c r="M3328" i="11"/>
  <c r="N3328" i="11"/>
  <c r="O3328" i="11"/>
  <c r="P3328" i="11"/>
  <c r="D3329" i="11"/>
  <c r="E3329" i="11"/>
  <c r="F3329" i="11"/>
  <c r="H3329" i="11"/>
  <c r="K3329" i="11"/>
  <c r="L3329" i="11"/>
  <c r="M3329" i="11"/>
  <c r="N3329" i="11"/>
  <c r="O3329" i="11"/>
  <c r="P3329" i="11"/>
  <c r="D3330" i="11"/>
  <c r="E3330" i="11"/>
  <c r="F3330" i="11"/>
  <c r="H3330" i="11"/>
  <c r="K3330" i="11"/>
  <c r="L3330" i="11"/>
  <c r="M3330" i="11"/>
  <c r="N3330" i="11"/>
  <c r="O3330" i="11"/>
  <c r="P3330" i="11"/>
  <c r="D3331" i="11"/>
  <c r="E3331" i="11"/>
  <c r="F3331" i="11"/>
  <c r="H3331" i="11"/>
  <c r="K3331" i="11"/>
  <c r="L3331" i="11"/>
  <c r="M3331" i="11"/>
  <c r="N3331" i="11"/>
  <c r="O3331" i="11"/>
  <c r="P3331" i="11"/>
  <c r="D3332" i="11"/>
  <c r="E3332" i="11"/>
  <c r="F3332" i="11"/>
  <c r="H3332" i="11"/>
  <c r="K3332" i="11"/>
  <c r="L3332" i="11"/>
  <c r="M3332" i="11"/>
  <c r="N3332" i="11"/>
  <c r="O3332" i="11"/>
  <c r="P3332" i="11"/>
  <c r="D3333" i="11"/>
  <c r="E3333" i="11"/>
  <c r="F3333" i="11"/>
  <c r="H3333" i="11"/>
  <c r="K3333" i="11"/>
  <c r="L3333" i="11"/>
  <c r="M3333" i="11"/>
  <c r="N3333" i="11"/>
  <c r="O3333" i="11"/>
  <c r="P3333" i="11"/>
  <c r="D3334" i="11"/>
  <c r="E3334" i="11"/>
  <c r="F3334" i="11"/>
  <c r="H3334" i="11"/>
  <c r="K3334" i="11"/>
  <c r="L3334" i="11"/>
  <c r="M3334" i="11"/>
  <c r="N3334" i="11"/>
  <c r="O3334" i="11"/>
  <c r="P3334" i="11"/>
  <c r="D3335" i="11"/>
  <c r="E3335" i="11"/>
  <c r="F3335" i="11"/>
  <c r="H3335" i="11"/>
  <c r="K3335" i="11"/>
  <c r="L3335" i="11"/>
  <c r="M3335" i="11"/>
  <c r="N3335" i="11"/>
  <c r="O3335" i="11"/>
  <c r="P3335" i="11"/>
  <c r="D3336" i="11"/>
  <c r="E3336" i="11"/>
  <c r="F3336" i="11"/>
  <c r="H3336" i="11"/>
  <c r="K3336" i="11"/>
  <c r="L3336" i="11"/>
  <c r="M3336" i="11"/>
  <c r="N3336" i="11"/>
  <c r="O3336" i="11"/>
  <c r="P3336" i="11"/>
  <c r="D3337" i="11"/>
  <c r="E3337" i="11"/>
  <c r="F3337" i="11"/>
  <c r="H3337" i="11"/>
  <c r="K3337" i="11"/>
  <c r="L3337" i="11"/>
  <c r="M3337" i="11"/>
  <c r="N3337" i="11"/>
  <c r="O3337" i="11"/>
  <c r="P3337" i="11"/>
  <c r="D3338" i="11"/>
  <c r="E3338" i="11"/>
  <c r="F3338" i="11"/>
  <c r="H3338" i="11"/>
  <c r="K3338" i="11"/>
  <c r="L3338" i="11"/>
  <c r="M3338" i="11"/>
  <c r="N3338" i="11"/>
  <c r="O3338" i="11"/>
  <c r="P3338" i="11"/>
  <c r="D3339" i="11"/>
  <c r="E3339" i="11"/>
  <c r="F3339" i="11"/>
  <c r="H3339" i="11"/>
  <c r="K3339" i="11"/>
  <c r="L3339" i="11"/>
  <c r="M3339" i="11"/>
  <c r="N3339" i="11"/>
  <c r="O3339" i="11"/>
  <c r="P3339" i="11"/>
  <c r="D3340" i="11"/>
  <c r="E3340" i="11"/>
  <c r="F3340" i="11"/>
  <c r="H3340" i="11"/>
  <c r="K3340" i="11"/>
  <c r="L3340" i="11"/>
  <c r="M3340" i="11"/>
  <c r="N3340" i="11"/>
  <c r="O3340" i="11"/>
  <c r="P3340" i="11"/>
  <c r="D3341" i="11"/>
  <c r="E3341" i="11"/>
  <c r="F3341" i="11"/>
  <c r="H3341" i="11"/>
  <c r="K3341" i="11"/>
  <c r="L3341" i="11"/>
  <c r="M3341" i="11"/>
  <c r="N3341" i="11"/>
  <c r="O3341" i="11"/>
  <c r="P3341" i="11"/>
  <c r="D3342" i="11"/>
  <c r="E3342" i="11"/>
  <c r="F3342" i="11"/>
  <c r="H3342" i="11"/>
  <c r="K3342" i="11"/>
  <c r="L3342" i="11"/>
  <c r="M3342" i="11"/>
  <c r="N3342" i="11"/>
  <c r="O3342" i="11"/>
  <c r="P3342" i="11"/>
  <c r="D3343" i="11"/>
  <c r="E3343" i="11"/>
  <c r="F3343" i="11"/>
  <c r="H3343" i="11"/>
  <c r="K3343" i="11"/>
  <c r="L3343" i="11"/>
  <c r="M3343" i="11"/>
  <c r="N3343" i="11"/>
  <c r="O3343" i="11"/>
  <c r="P3343" i="11"/>
  <c r="D3344" i="11"/>
  <c r="E3344" i="11"/>
  <c r="F3344" i="11"/>
  <c r="H3344" i="11"/>
  <c r="K3344" i="11"/>
  <c r="L3344" i="11"/>
  <c r="M3344" i="11"/>
  <c r="N3344" i="11"/>
  <c r="O3344" i="11"/>
  <c r="P3344" i="11"/>
  <c r="D3345" i="11"/>
  <c r="E3345" i="11"/>
  <c r="F3345" i="11"/>
  <c r="H3345" i="11"/>
  <c r="K3345" i="11"/>
  <c r="L3345" i="11"/>
  <c r="M3345" i="11"/>
  <c r="N3345" i="11"/>
  <c r="O3345" i="11"/>
  <c r="P3345" i="11"/>
  <c r="D3346" i="11"/>
  <c r="E3346" i="11"/>
  <c r="F3346" i="11"/>
  <c r="H3346" i="11"/>
  <c r="K3346" i="11"/>
  <c r="L3346" i="11"/>
  <c r="M3346" i="11"/>
  <c r="N3346" i="11"/>
  <c r="O3346" i="11"/>
  <c r="P3346" i="11"/>
  <c r="D3347" i="11"/>
  <c r="E3347" i="11"/>
  <c r="F3347" i="11"/>
  <c r="H3347" i="11"/>
  <c r="K3347" i="11"/>
  <c r="L3347" i="11"/>
  <c r="M3347" i="11"/>
  <c r="N3347" i="11"/>
  <c r="O3347" i="11"/>
  <c r="P3347" i="11"/>
  <c r="D3348" i="11"/>
  <c r="E3348" i="11"/>
  <c r="F3348" i="11"/>
  <c r="H3348" i="11"/>
  <c r="K3348" i="11"/>
  <c r="L3348" i="11"/>
  <c r="M3348" i="11"/>
  <c r="N3348" i="11"/>
  <c r="O3348" i="11"/>
  <c r="P3348" i="11"/>
  <c r="D3349" i="11"/>
  <c r="E3349" i="11"/>
  <c r="F3349" i="11"/>
  <c r="H3349" i="11"/>
  <c r="K3349" i="11"/>
  <c r="L3349" i="11"/>
  <c r="M3349" i="11"/>
  <c r="N3349" i="11"/>
  <c r="O3349" i="11"/>
  <c r="P3349" i="11"/>
  <c r="D3350" i="11"/>
  <c r="E3350" i="11"/>
  <c r="F3350" i="11"/>
  <c r="H3350" i="11"/>
  <c r="K3350" i="11"/>
  <c r="L3350" i="11"/>
  <c r="M3350" i="11"/>
  <c r="N3350" i="11"/>
  <c r="O3350" i="11"/>
  <c r="P3350" i="11"/>
  <c r="D3351" i="11"/>
  <c r="E3351" i="11"/>
  <c r="F3351" i="11"/>
  <c r="H3351" i="11"/>
  <c r="K3351" i="11"/>
  <c r="L3351" i="11"/>
  <c r="M3351" i="11"/>
  <c r="N3351" i="11"/>
  <c r="O3351" i="11"/>
  <c r="P3351" i="11"/>
  <c r="D3352" i="11"/>
  <c r="E3352" i="11"/>
  <c r="F3352" i="11"/>
  <c r="H3352" i="11"/>
  <c r="K3352" i="11"/>
  <c r="L3352" i="11"/>
  <c r="M3352" i="11"/>
  <c r="N3352" i="11"/>
  <c r="O3352" i="11"/>
  <c r="P3352" i="11"/>
  <c r="D3353" i="11"/>
  <c r="E3353" i="11"/>
  <c r="F3353" i="11"/>
  <c r="H3353" i="11"/>
  <c r="K3353" i="11"/>
  <c r="L3353" i="11"/>
  <c r="M3353" i="11"/>
  <c r="N3353" i="11"/>
  <c r="O3353" i="11"/>
  <c r="P3353" i="11"/>
  <c r="D3354" i="11"/>
  <c r="E3354" i="11"/>
  <c r="F3354" i="11"/>
  <c r="H3354" i="11"/>
  <c r="K3354" i="11"/>
  <c r="L3354" i="11"/>
  <c r="M3354" i="11"/>
  <c r="N3354" i="11"/>
  <c r="O3354" i="11"/>
  <c r="P3354" i="11"/>
  <c r="D3355" i="11"/>
  <c r="E3355" i="11"/>
  <c r="F3355" i="11"/>
  <c r="H3355" i="11"/>
  <c r="K3355" i="11"/>
  <c r="L3355" i="11"/>
  <c r="M3355" i="11"/>
  <c r="N3355" i="11"/>
  <c r="O3355" i="11"/>
  <c r="P3355" i="11"/>
  <c r="D3356" i="11"/>
  <c r="E3356" i="11"/>
  <c r="F3356" i="11"/>
  <c r="H3356" i="11"/>
  <c r="K3356" i="11"/>
  <c r="L3356" i="11"/>
  <c r="M3356" i="11"/>
  <c r="N3356" i="11"/>
  <c r="O3356" i="11"/>
  <c r="P3356" i="11"/>
  <c r="D3357" i="11"/>
  <c r="E3357" i="11"/>
  <c r="F3357" i="11"/>
  <c r="H3357" i="11"/>
  <c r="K3357" i="11"/>
  <c r="L3357" i="11"/>
  <c r="M3357" i="11"/>
  <c r="N3357" i="11"/>
  <c r="O3357" i="11"/>
  <c r="P3357" i="11"/>
  <c r="D3358" i="11"/>
  <c r="E3358" i="11"/>
  <c r="F3358" i="11"/>
  <c r="H3358" i="11"/>
  <c r="K3358" i="11"/>
  <c r="L3358" i="11"/>
  <c r="M3358" i="11"/>
  <c r="N3358" i="11"/>
  <c r="O3358" i="11"/>
  <c r="P3358" i="11"/>
  <c r="D3359" i="11"/>
  <c r="E3359" i="11"/>
  <c r="F3359" i="11"/>
  <c r="H3359" i="11"/>
  <c r="K3359" i="11"/>
  <c r="L3359" i="11"/>
  <c r="M3359" i="11"/>
  <c r="N3359" i="11"/>
  <c r="O3359" i="11"/>
  <c r="P3359" i="11"/>
  <c r="D3360" i="11"/>
  <c r="E3360" i="11"/>
  <c r="F3360" i="11"/>
  <c r="H3360" i="11"/>
  <c r="K3360" i="11"/>
  <c r="L3360" i="11"/>
  <c r="M3360" i="11"/>
  <c r="N3360" i="11"/>
  <c r="O3360" i="11"/>
  <c r="P3360" i="11"/>
  <c r="D3361" i="11"/>
  <c r="E3361" i="11"/>
  <c r="F3361" i="11"/>
  <c r="H3361" i="11"/>
  <c r="K3361" i="11"/>
  <c r="L3361" i="11"/>
  <c r="M3361" i="11"/>
  <c r="N3361" i="11"/>
  <c r="O3361" i="11"/>
  <c r="P3361" i="11"/>
  <c r="D3362" i="11"/>
  <c r="E3362" i="11"/>
  <c r="F3362" i="11"/>
  <c r="H3362" i="11"/>
  <c r="K3362" i="11"/>
  <c r="L3362" i="11"/>
  <c r="M3362" i="11"/>
  <c r="N3362" i="11"/>
  <c r="O3362" i="11"/>
  <c r="P3362" i="11"/>
  <c r="D3363" i="11"/>
  <c r="E3363" i="11"/>
  <c r="F3363" i="11"/>
  <c r="H3363" i="11"/>
  <c r="K3363" i="11"/>
  <c r="L3363" i="11"/>
  <c r="M3363" i="11"/>
  <c r="N3363" i="11"/>
  <c r="O3363" i="11"/>
  <c r="P3363" i="11"/>
  <c r="D3364" i="11"/>
  <c r="E3364" i="11"/>
  <c r="F3364" i="11"/>
  <c r="H3364" i="11"/>
  <c r="K3364" i="11"/>
  <c r="L3364" i="11"/>
  <c r="M3364" i="11"/>
  <c r="N3364" i="11"/>
  <c r="O3364" i="11"/>
  <c r="P3364" i="11"/>
  <c r="D3365" i="11"/>
  <c r="E3365" i="11"/>
  <c r="F3365" i="11"/>
  <c r="H3365" i="11"/>
  <c r="K3365" i="11"/>
  <c r="L3365" i="11"/>
  <c r="M3365" i="11"/>
  <c r="N3365" i="11"/>
  <c r="O3365" i="11"/>
  <c r="P3365" i="11"/>
  <c r="D3366" i="11"/>
  <c r="E3366" i="11"/>
  <c r="F3366" i="11"/>
  <c r="H3366" i="11"/>
  <c r="K3366" i="11"/>
  <c r="L3366" i="11"/>
  <c r="M3366" i="11"/>
  <c r="N3366" i="11"/>
  <c r="O3366" i="11"/>
  <c r="P3366" i="11"/>
  <c r="D3367" i="11"/>
  <c r="E3367" i="11"/>
  <c r="F3367" i="11"/>
  <c r="H3367" i="11"/>
  <c r="K3367" i="11"/>
  <c r="L3367" i="11"/>
  <c r="M3367" i="11"/>
  <c r="N3367" i="11"/>
  <c r="O3367" i="11"/>
  <c r="P3367" i="11"/>
  <c r="D3368" i="11"/>
  <c r="E3368" i="11"/>
  <c r="F3368" i="11"/>
  <c r="H3368" i="11"/>
  <c r="K3368" i="11"/>
  <c r="L3368" i="11"/>
  <c r="M3368" i="11"/>
  <c r="N3368" i="11"/>
  <c r="O3368" i="11"/>
  <c r="P3368" i="11"/>
  <c r="D3369" i="11"/>
  <c r="E3369" i="11"/>
  <c r="F3369" i="11"/>
  <c r="H3369" i="11"/>
  <c r="K3369" i="11"/>
  <c r="L3369" i="11"/>
  <c r="M3369" i="11"/>
  <c r="N3369" i="11"/>
  <c r="O3369" i="11"/>
  <c r="P3369" i="11"/>
  <c r="D3370" i="11"/>
  <c r="E3370" i="11"/>
  <c r="F3370" i="11"/>
  <c r="H3370" i="11"/>
  <c r="K3370" i="11"/>
  <c r="L3370" i="11"/>
  <c r="M3370" i="11"/>
  <c r="N3370" i="11"/>
  <c r="O3370" i="11"/>
  <c r="P3370" i="11"/>
  <c r="D3371" i="11"/>
  <c r="E3371" i="11"/>
  <c r="F3371" i="11"/>
  <c r="H3371" i="11"/>
  <c r="K3371" i="11"/>
  <c r="L3371" i="11"/>
  <c r="M3371" i="11"/>
  <c r="N3371" i="11"/>
  <c r="O3371" i="11"/>
  <c r="P3371" i="11"/>
  <c r="D3372" i="11"/>
  <c r="E3372" i="11"/>
  <c r="F3372" i="11"/>
  <c r="H3372" i="11"/>
  <c r="K3372" i="11"/>
  <c r="L3372" i="11"/>
  <c r="M3372" i="11"/>
  <c r="N3372" i="11"/>
  <c r="O3372" i="11"/>
  <c r="P3372" i="11"/>
  <c r="D3373" i="11"/>
  <c r="E3373" i="11"/>
  <c r="F3373" i="11"/>
  <c r="H3373" i="11"/>
  <c r="K3373" i="11"/>
  <c r="L3373" i="11"/>
  <c r="M3373" i="11"/>
  <c r="N3373" i="11"/>
  <c r="O3373" i="11"/>
  <c r="P3373" i="11"/>
  <c r="D3374" i="11"/>
  <c r="E3374" i="11"/>
  <c r="F3374" i="11"/>
  <c r="H3374" i="11"/>
  <c r="K3374" i="11"/>
  <c r="L3374" i="11"/>
  <c r="M3374" i="11"/>
  <c r="N3374" i="11"/>
  <c r="O3374" i="11"/>
  <c r="P3374" i="11"/>
  <c r="D3375" i="11"/>
  <c r="E3375" i="11"/>
  <c r="F3375" i="11"/>
  <c r="H3375" i="11"/>
  <c r="K3375" i="11"/>
  <c r="L3375" i="11"/>
  <c r="M3375" i="11"/>
  <c r="N3375" i="11"/>
  <c r="O3375" i="11"/>
  <c r="P3375" i="11"/>
  <c r="D3376" i="11"/>
  <c r="E3376" i="11"/>
  <c r="F3376" i="11"/>
  <c r="H3376" i="11"/>
  <c r="K3376" i="11"/>
  <c r="L3376" i="11"/>
  <c r="M3376" i="11"/>
  <c r="N3376" i="11"/>
  <c r="O3376" i="11"/>
  <c r="P3376" i="11"/>
  <c r="D3377" i="11"/>
  <c r="E3377" i="11"/>
  <c r="F3377" i="11"/>
  <c r="H3377" i="11"/>
  <c r="K3377" i="11"/>
  <c r="L3377" i="11"/>
  <c r="M3377" i="11"/>
  <c r="N3377" i="11"/>
  <c r="O3377" i="11"/>
  <c r="P3377" i="11"/>
  <c r="D3378" i="11"/>
  <c r="E3378" i="11"/>
  <c r="F3378" i="11"/>
  <c r="H3378" i="11"/>
  <c r="K3378" i="11"/>
  <c r="L3378" i="11"/>
  <c r="M3378" i="11"/>
  <c r="N3378" i="11"/>
  <c r="O3378" i="11"/>
  <c r="P3378" i="11"/>
  <c r="D3379" i="11"/>
  <c r="E3379" i="11"/>
  <c r="F3379" i="11"/>
  <c r="H3379" i="11"/>
  <c r="K3379" i="11"/>
  <c r="L3379" i="11"/>
  <c r="M3379" i="11"/>
  <c r="N3379" i="11"/>
  <c r="O3379" i="11"/>
  <c r="P3379" i="11"/>
  <c r="D3380" i="11"/>
  <c r="E3380" i="11"/>
  <c r="F3380" i="11"/>
  <c r="H3380" i="11"/>
  <c r="K3380" i="11"/>
  <c r="L3380" i="11"/>
  <c r="M3380" i="11"/>
  <c r="N3380" i="11"/>
  <c r="O3380" i="11"/>
  <c r="P3380" i="11"/>
  <c r="D3381" i="11"/>
  <c r="E3381" i="11"/>
  <c r="F3381" i="11"/>
  <c r="H3381" i="11"/>
  <c r="K3381" i="11"/>
  <c r="L3381" i="11"/>
  <c r="M3381" i="11"/>
  <c r="N3381" i="11"/>
  <c r="O3381" i="11"/>
  <c r="P3381" i="11"/>
  <c r="D3382" i="11"/>
  <c r="E3382" i="11"/>
  <c r="F3382" i="11"/>
  <c r="H3382" i="11"/>
  <c r="K3382" i="11"/>
  <c r="L3382" i="11"/>
  <c r="M3382" i="11"/>
  <c r="N3382" i="11"/>
  <c r="O3382" i="11"/>
  <c r="P3382" i="11"/>
  <c r="D3383" i="11"/>
  <c r="E3383" i="11"/>
  <c r="F3383" i="11"/>
  <c r="H3383" i="11"/>
  <c r="K3383" i="11"/>
  <c r="L3383" i="11"/>
  <c r="M3383" i="11"/>
  <c r="N3383" i="11"/>
  <c r="O3383" i="11"/>
  <c r="P3383" i="11"/>
  <c r="D3384" i="11"/>
  <c r="E3384" i="11"/>
  <c r="F3384" i="11"/>
  <c r="H3384" i="11"/>
  <c r="K3384" i="11"/>
  <c r="L3384" i="11"/>
  <c r="M3384" i="11"/>
  <c r="N3384" i="11"/>
  <c r="O3384" i="11"/>
  <c r="P3384" i="11"/>
  <c r="D3385" i="11"/>
  <c r="E3385" i="11"/>
  <c r="F3385" i="11"/>
  <c r="H3385" i="11"/>
  <c r="K3385" i="11"/>
  <c r="L3385" i="11"/>
  <c r="M3385" i="11"/>
  <c r="N3385" i="11"/>
  <c r="O3385" i="11"/>
  <c r="P3385" i="11"/>
  <c r="D3386" i="11"/>
  <c r="E3386" i="11"/>
  <c r="F3386" i="11"/>
  <c r="H3386" i="11"/>
  <c r="K3386" i="11"/>
  <c r="L3386" i="11"/>
  <c r="M3386" i="11"/>
  <c r="N3386" i="11"/>
  <c r="O3386" i="11"/>
  <c r="P3386" i="11"/>
  <c r="D3387" i="11"/>
  <c r="E3387" i="11"/>
  <c r="F3387" i="11"/>
  <c r="H3387" i="11"/>
  <c r="K3387" i="11"/>
  <c r="L3387" i="11"/>
  <c r="M3387" i="11"/>
  <c r="N3387" i="11"/>
  <c r="O3387" i="11"/>
  <c r="P3387" i="11"/>
  <c r="D3388" i="11"/>
  <c r="E3388" i="11"/>
  <c r="F3388" i="11"/>
  <c r="H3388" i="11"/>
  <c r="K3388" i="11"/>
  <c r="L3388" i="11"/>
  <c r="M3388" i="11"/>
  <c r="N3388" i="11"/>
  <c r="O3388" i="11"/>
  <c r="P3388" i="11"/>
  <c r="D3389" i="11"/>
  <c r="E3389" i="11"/>
  <c r="F3389" i="11"/>
  <c r="H3389" i="11"/>
  <c r="K3389" i="11"/>
  <c r="L3389" i="11"/>
  <c r="M3389" i="11"/>
  <c r="N3389" i="11"/>
  <c r="O3389" i="11"/>
  <c r="P3389" i="11"/>
  <c r="D3390" i="11"/>
  <c r="E3390" i="11"/>
  <c r="F3390" i="11"/>
  <c r="H3390" i="11"/>
  <c r="K3390" i="11"/>
  <c r="L3390" i="11"/>
  <c r="M3390" i="11"/>
  <c r="N3390" i="11"/>
  <c r="O3390" i="11"/>
  <c r="P3390" i="11"/>
  <c r="D3391" i="11"/>
  <c r="E3391" i="11"/>
  <c r="F3391" i="11"/>
  <c r="H3391" i="11"/>
  <c r="K3391" i="11"/>
  <c r="L3391" i="11"/>
  <c r="M3391" i="11"/>
  <c r="N3391" i="11"/>
  <c r="O3391" i="11"/>
  <c r="P3391" i="11"/>
  <c r="D3392" i="11"/>
  <c r="E3392" i="11"/>
  <c r="F3392" i="11"/>
  <c r="H3392" i="11"/>
  <c r="K3392" i="11"/>
  <c r="L3392" i="11"/>
  <c r="M3392" i="11"/>
  <c r="N3392" i="11"/>
  <c r="O3392" i="11"/>
  <c r="P3392" i="11"/>
  <c r="D3393" i="11"/>
  <c r="E3393" i="11"/>
  <c r="F3393" i="11"/>
  <c r="H3393" i="11"/>
  <c r="K3393" i="11"/>
  <c r="L3393" i="11"/>
  <c r="M3393" i="11"/>
  <c r="N3393" i="11"/>
  <c r="O3393" i="11"/>
  <c r="P3393" i="11"/>
  <c r="D3394" i="11"/>
  <c r="E3394" i="11"/>
  <c r="F3394" i="11"/>
  <c r="H3394" i="11"/>
  <c r="K3394" i="11"/>
  <c r="L3394" i="11"/>
  <c r="M3394" i="11"/>
  <c r="N3394" i="11"/>
  <c r="O3394" i="11"/>
  <c r="P3394" i="11"/>
  <c r="D3395" i="11"/>
  <c r="E3395" i="11"/>
  <c r="F3395" i="11"/>
  <c r="H3395" i="11"/>
  <c r="K3395" i="11"/>
  <c r="L3395" i="11"/>
  <c r="M3395" i="11"/>
  <c r="N3395" i="11"/>
  <c r="O3395" i="11"/>
  <c r="P3395" i="11"/>
  <c r="D3396" i="11"/>
  <c r="E3396" i="11"/>
  <c r="F3396" i="11"/>
  <c r="H3396" i="11"/>
  <c r="K3396" i="11"/>
  <c r="L3396" i="11"/>
  <c r="M3396" i="11"/>
  <c r="N3396" i="11"/>
  <c r="O3396" i="11"/>
  <c r="P3396" i="11"/>
  <c r="D3397" i="11"/>
  <c r="E3397" i="11"/>
  <c r="F3397" i="11"/>
  <c r="H3397" i="11"/>
  <c r="K3397" i="11"/>
  <c r="L3397" i="11"/>
  <c r="M3397" i="11"/>
  <c r="N3397" i="11"/>
  <c r="O3397" i="11"/>
  <c r="P3397" i="11"/>
  <c r="D3398" i="11"/>
  <c r="E3398" i="11"/>
  <c r="F3398" i="11"/>
  <c r="H3398" i="11"/>
  <c r="K3398" i="11"/>
  <c r="L3398" i="11"/>
  <c r="M3398" i="11"/>
  <c r="N3398" i="11"/>
  <c r="O3398" i="11"/>
  <c r="P3398" i="11"/>
  <c r="D3399" i="11"/>
  <c r="E3399" i="11"/>
  <c r="F3399" i="11"/>
  <c r="H3399" i="11"/>
  <c r="K3399" i="11"/>
  <c r="L3399" i="11"/>
  <c r="M3399" i="11"/>
  <c r="N3399" i="11"/>
  <c r="O3399" i="11"/>
  <c r="P3399" i="11"/>
  <c r="D3400" i="11"/>
  <c r="E3400" i="11"/>
  <c r="F3400" i="11"/>
  <c r="H3400" i="11"/>
  <c r="K3400" i="11"/>
  <c r="L3400" i="11"/>
  <c r="M3400" i="11"/>
  <c r="N3400" i="11"/>
  <c r="O3400" i="11"/>
  <c r="P3400" i="11"/>
  <c r="D3401" i="11"/>
  <c r="E3401" i="11"/>
  <c r="F3401" i="11"/>
  <c r="H3401" i="11"/>
  <c r="K3401" i="11"/>
  <c r="L3401" i="11"/>
  <c r="M3401" i="11"/>
  <c r="N3401" i="11"/>
  <c r="O3401" i="11"/>
  <c r="P3401" i="11"/>
  <c r="D3402" i="11"/>
  <c r="E3402" i="11"/>
  <c r="F3402" i="11"/>
  <c r="H3402" i="11"/>
  <c r="K3402" i="11"/>
  <c r="L3402" i="11"/>
  <c r="M3402" i="11"/>
  <c r="N3402" i="11"/>
  <c r="O3402" i="11"/>
  <c r="P3402" i="11"/>
  <c r="D3403" i="11"/>
  <c r="E3403" i="11"/>
  <c r="F3403" i="11"/>
  <c r="H3403" i="11"/>
  <c r="K3403" i="11"/>
  <c r="L3403" i="11"/>
  <c r="M3403" i="11"/>
  <c r="N3403" i="11"/>
  <c r="O3403" i="11"/>
  <c r="P3403" i="11"/>
  <c r="D3404" i="11"/>
  <c r="E3404" i="11"/>
  <c r="F3404" i="11"/>
  <c r="H3404" i="11"/>
  <c r="K3404" i="11"/>
  <c r="L3404" i="11"/>
  <c r="M3404" i="11"/>
  <c r="N3404" i="11"/>
  <c r="O3404" i="11"/>
  <c r="P3404" i="11"/>
  <c r="D3405" i="11"/>
  <c r="E3405" i="11"/>
  <c r="F3405" i="11"/>
  <c r="H3405" i="11"/>
  <c r="K3405" i="11"/>
  <c r="L3405" i="11"/>
  <c r="M3405" i="11"/>
  <c r="N3405" i="11"/>
  <c r="O3405" i="11"/>
  <c r="P3405" i="11"/>
  <c r="D3406" i="11"/>
  <c r="E3406" i="11"/>
  <c r="F3406" i="11"/>
  <c r="H3406" i="11"/>
  <c r="K3406" i="11"/>
  <c r="L3406" i="11"/>
  <c r="M3406" i="11"/>
  <c r="N3406" i="11"/>
  <c r="O3406" i="11"/>
  <c r="P3406" i="11"/>
  <c r="D3407" i="11"/>
  <c r="E3407" i="11"/>
  <c r="F3407" i="11"/>
  <c r="H3407" i="11"/>
  <c r="K3407" i="11"/>
  <c r="L3407" i="11"/>
  <c r="M3407" i="11"/>
  <c r="N3407" i="11"/>
  <c r="O3407" i="11"/>
  <c r="P3407" i="11"/>
  <c r="D3408" i="11"/>
  <c r="E3408" i="11"/>
  <c r="F3408" i="11"/>
  <c r="H3408" i="11"/>
  <c r="K3408" i="11"/>
  <c r="L3408" i="11"/>
  <c r="M3408" i="11"/>
  <c r="N3408" i="11"/>
  <c r="O3408" i="11"/>
  <c r="P3408" i="11"/>
  <c r="D3409" i="11"/>
  <c r="E3409" i="11"/>
  <c r="F3409" i="11"/>
  <c r="H3409" i="11"/>
  <c r="K3409" i="11"/>
  <c r="L3409" i="11"/>
  <c r="M3409" i="11"/>
  <c r="N3409" i="11"/>
  <c r="O3409" i="11"/>
  <c r="P3409" i="11"/>
  <c r="D3410" i="11"/>
  <c r="E3410" i="11"/>
  <c r="F3410" i="11"/>
  <c r="H3410" i="11"/>
  <c r="K3410" i="11"/>
  <c r="L3410" i="11"/>
  <c r="M3410" i="11"/>
  <c r="N3410" i="11"/>
  <c r="O3410" i="11"/>
  <c r="P3410" i="11"/>
  <c r="D3411" i="11"/>
  <c r="E3411" i="11"/>
  <c r="F3411" i="11"/>
  <c r="H3411" i="11"/>
  <c r="K3411" i="11"/>
  <c r="L3411" i="11"/>
  <c r="M3411" i="11"/>
  <c r="N3411" i="11"/>
  <c r="O3411" i="11"/>
  <c r="P3411" i="11"/>
  <c r="D3412" i="11"/>
  <c r="E3412" i="11"/>
  <c r="F3412" i="11"/>
  <c r="H3412" i="11"/>
  <c r="K3412" i="11"/>
  <c r="L3412" i="11"/>
  <c r="M3412" i="11"/>
  <c r="N3412" i="11"/>
  <c r="O3412" i="11"/>
  <c r="P3412" i="11"/>
  <c r="D3413" i="11"/>
  <c r="E3413" i="11"/>
  <c r="F3413" i="11"/>
  <c r="H3413" i="11"/>
  <c r="K3413" i="11"/>
  <c r="L3413" i="11"/>
  <c r="M3413" i="11"/>
  <c r="N3413" i="11"/>
  <c r="O3413" i="11"/>
  <c r="P3413" i="11"/>
  <c r="D3414" i="11"/>
  <c r="E3414" i="11"/>
  <c r="F3414" i="11"/>
  <c r="H3414" i="11"/>
  <c r="K3414" i="11"/>
  <c r="L3414" i="11"/>
  <c r="M3414" i="11"/>
  <c r="N3414" i="11"/>
  <c r="O3414" i="11"/>
  <c r="P3414" i="11"/>
  <c r="D3415" i="11"/>
  <c r="E3415" i="11"/>
  <c r="F3415" i="11"/>
  <c r="H3415" i="11"/>
  <c r="K3415" i="11"/>
  <c r="L3415" i="11"/>
  <c r="M3415" i="11"/>
  <c r="N3415" i="11"/>
  <c r="O3415" i="11"/>
  <c r="P3415" i="11"/>
  <c r="D3416" i="11"/>
  <c r="E3416" i="11"/>
  <c r="F3416" i="11"/>
  <c r="H3416" i="11"/>
  <c r="K3416" i="11"/>
  <c r="L3416" i="11"/>
  <c r="M3416" i="11"/>
  <c r="N3416" i="11"/>
  <c r="O3416" i="11"/>
  <c r="P3416" i="11"/>
  <c r="D3417" i="11"/>
  <c r="E3417" i="11"/>
  <c r="F3417" i="11"/>
  <c r="H3417" i="11"/>
  <c r="K3417" i="11"/>
  <c r="L3417" i="11"/>
  <c r="M3417" i="11"/>
  <c r="N3417" i="11"/>
  <c r="O3417" i="11"/>
  <c r="P3417" i="11"/>
  <c r="D3418" i="11"/>
  <c r="E3418" i="11"/>
  <c r="F3418" i="11"/>
  <c r="H3418" i="11"/>
  <c r="K3418" i="11"/>
  <c r="L3418" i="11"/>
  <c r="M3418" i="11"/>
  <c r="N3418" i="11"/>
  <c r="O3418" i="11"/>
  <c r="P3418" i="11"/>
  <c r="D3419" i="11"/>
  <c r="E3419" i="11"/>
  <c r="F3419" i="11"/>
  <c r="H3419" i="11"/>
  <c r="K3419" i="11"/>
  <c r="L3419" i="11"/>
  <c r="M3419" i="11"/>
  <c r="N3419" i="11"/>
  <c r="O3419" i="11"/>
  <c r="P3419" i="11"/>
  <c r="D3420" i="11"/>
  <c r="E3420" i="11"/>
  <c r="F3420" i="11"/>
  <c r="H3420" i="11"/>
  <c r="K3420" i="11"/>
  <c r="L3420" i="11"/>
  <c r="M3420" i="11"/>
  <c r="N3420" i="11"/>
  <c r="O3420" i="11"/>
  <c r="P3420" i="11"/>
  <c r="D3421" i="11"/>
  <c r="E3421" i="11"/>
  <c r="F3421" i="11"/>
  <c r="H3421" i="11"/>
  <c r="K3421" i="11"/>
  <c r="L3421" i="11"/>
  <c r="M3421" i="11"/>
  <c r="N3421" i="11"/>
  <c r="O3421" i="11"/>
  <c r="P3421" i="11"/>
  <c r="D3422" i="11"/>
  <c r="E3422" i="11"/>
  <c r="F3422" i="11"/>
  <c r="H3422" i="11"/>
  <c r="K3422" i="11"/>
  <c r="L3422" i="11"/>
  <c r="M3422" i="11"/>
  <c r="N3422" i="11"/>
  <c r="O3422" i="11"/>
  <c r="P3422" i="11"/>
  <c r="D3423" i="11"/>
  <c r="E3423" i="11"/>
  <c r="F3423" i="11"/>
  <c r="H3423" i="11"/>
  <c r="K3423" i="11"/>
  <c r="L3423" i="11"/>
  <c r="M3423" i="11"/>
  <c r="N3423" i="11"/>
  <c r="O3423" i="11"/>
  <c r="P3423" i="11"/>
  <c r="D3424" i="11"/>
  <c r="E3424" i="11"/>
  <c r="F3424" i="11"/>
  <c r="H3424" i="11"/>
  <c r="K3424" i="11"/>
  <c r="L3424" i="11"/>
  <c r="M3424" i="11"/>
  <c r="N3424" i="11"/>
  <c r="O3424" i="11"/>
  <c r="P3424" i="11"/>
  <c r="D3425" i="11"/>
  <c r="E3425" i="11"/>
  <c r="F3425" i="11"/>
  <c r="H3425" i="11"/>
  <c r="K3425" i="11"/>
  <c r="L3425" i="11"/>
  <c r="M3425" i="11"/>
  <c r="N3425" i="11"/>
  <c r="O3425" i="11"/>
  <c r="P3425" i="11"/>
  <c r="D3426" i="11"/>
  <c r="E3426" i="11"/>
  <c r="F3426" i="11"/>
  <c r="H3426" i="11"/>
  <c r="K3426" i="11"/>
  <c r="L3426" i="11"/>
  <c r="M3426" i="11"/>
  <c r="N3426" i="11"/>
  <c r="O3426" i="11"/>
  <c r="P3426" i="11"/>
  <c r="D3427" i="11"/>
  <c r="E3427" i="11"/>
  <c r="F3427" i="11"/>
  <c r="H3427" i="11"/>
  <c r="K3427" i="11"/>
  <c r="L3427" i="11"/>
  <c r="M3427" i="11"/>
  <c r="N3427" i="11"/>
  <c r="O3427" i="11"/>
  <c r="P3427" i="11"/>
  <c r="D3428" i="11"/>
  <c r="E3428" i="11"/>
  <c r="F3428" i="11"/>
  <c r="H3428" i="11"/>
  <c r="K3428" i="11"/>
  <c r="L3428" i="11"/>
  <c r="M3428" i="11"/>
  <c r="N3428" i="11"/>
  <c r="O3428" i="11"/>
  <c r="P3428" i="11"/>
  <c r="D3429" i="11"/>
  <c r="E3429" i="11"/>
  <c r="F3429" i="11"/>
  <c r="H3429" i="11"/>
  <c r="K3429" i="11"/>
  <c r="L3429" i="11"/>
  <c r="M3429" i="11"/>
  <c r="N3429" i="11"/>
  <c r="O3429" i="11"/>
  <c r="P3429" i="11"/>
  <c r="D3430" i="11"/>
  <c r="E3430" i="11"/>
  <c r="F3430" i="11"/>
  <c r="H3430" i="11"/>
  <c r="K3430" i="11"/>
  <c r="L3430" i="11"/>
  <c r="M3430" i="11"/>
  <c r="N3430" i="11"/>
  <c r="O3430" i="11"/>
  <c r="P3430" i="11"/>
  <c r="D3431" i="11"/>
  <c r="E3431" i="11"/>
  <c r="F3431" i="11"/>
  <c r="H3431" i="11"/>
  <c r="K3431" i="11"/>
  <c r="L3431" i="11"/>
  <c r="M3431" i="11"/>
  <c r="N3431" i="11"/>
  <c r="O3431" i="11"/>
  <c r="P3431" i="11"/>
  <c r="D3432" i="11"/>
  <c r="E3432" i="11"/>
  <c r="F3432" i="11"/>
  <c r="H3432" i="11"/>
  <c r="K3432" i="11"/>
  <c r="L3432" i="11"/>
  <c r="M3432" i="11"/>
  <c r="N3432" i="11"/>
  <c r="O3432" i="11"/>
  <c r="P3432" i="11"/>
  <c r="D3433" i="11"/>
  <c r="E3433" i="11"/>
  <c r="F3433" i="11"/>
  <c r="H3433" i="11"/>
  <c r="K3433" i="11"/>
  <c r="L3433" i="11"/>
  <c r="M3433" i="11"/>
  <c r="N3433" i="11"/>
  <c r="O3433" i="11"/>
  <c r="P3433" i="11"/>
  <c r="D3434" i="11"/>
  <c r="E3434" i="11"/>
  <c r="F3434" i="11"/>
  <c r="H3434" i="11"/>
  <c r="K3434" i="11"/>
  <c r="L3434" i="11"/>
  <c r="M3434" i="11"/>
  <c r="N3434" i="11"/>
  <c r="O3434" i="11"/>
  <c r="P3434" i="11"/>
  <c r="D3435" i="11"/>
  <c r="E3435" i="11"/>
  <c r="F3435" i="11"/>
  <c r="H3435" i="11"/>
  <c r="K3435" i="11"/>
  <c r="L3435" i="11"/>
  <c r="M3435" i="11"/>
  <c r="N3435" i="11"/>
  <c r="O3435" i="11"/>
  <c r="P3435" i="11"/>
  <c r="D3436" i="11"/>
  <c r="E3436" i="11"/>
  <c r="F3436" i="11"/>
  <c r="H3436" i="11"/>
  <c r="K3436" i="11"/>
  <c r="L3436" i="11"/>
  <c r="M3436" i="11"/>
  <c r="N3436" i="11"/>
  <c r="O3436" i="11"/>
  <c r="P3436" i="11"/>
  <c r="D3437" i="11"/>
  <c r="E3437" i="11"/>
  <c r="F3437" i="11"/>
  <c r="H3437" i="11"/>
  <c r="K3437" i="11"/>
  <c r="L3437" i="11"/>
  <c r="M3437" i="11"/>
  <c r="N3437" i="11"/>
  <c r="O3437" i="11"/>
  <c r="P3437" i="11"/>
  <c r="D3438" i="11"/>
  <c r="E3438" i="11"/>
  <c r="F3438" i="11"/>
  <c r="H3438" i="11"/>
  <c r="K3438" i="11"/>
  <c r="L3438" i="11"/>
  <c r="M3438" i="11"/>
  <c r="N3438" i="11"/>
  <c r="O3438" i="11"/>
  <c r="P3438" i="11"/>
  <c r="D3439" i="11"/>
  <c r="E3439" i="11"/>
  <c r="F3439" i="11"/>
  <c r="H3439" i="11"/>
  <c r="K3439" i="11"/>
  <c r="L3439" i="11"/>
  <c r="M3439" i="11"/>
  <c r="N3439" i="11"/>
  <c r="O3439" i="11"/>
  <c r="P3439" i="11"/>
  <c r="D3440" i="11"/>
  <c r="E3440" i="11"/>
  <c r="F3440" i="11"/>
  <c r="H3440" i="11"/>
  <c r="K3440" i="11"/>
  <c r="L3440" i="11"/>
  <c r="M3440" i="11"/>
  <c r="N3440" i="11"/>
  <c r="O3440" i="11"/>
  <c r="P3440" i="11"/>
  <c r="D3441" i="11"/>
  <c r="E3441" i="11"/>
  <c r="F3441" i="11"/>
  <c r="H3441" i="11"/>
  <c r="K3441" i="11"/>
  <c r="L3441" i="11"/>
  <c r="M3441" i="11"/>
  <c r="N3441" i="11"/>
  <c r="O3441" i="11"/>
  <c r="P3441" i="11"/>
  <c r="D3442" i="11"/>
  <c r="E3442" i="11"/>
  <c r="F3442" i="11"/>
  <c r="H3442" i="11"/>
  <c r="K3442" i="11"/>
  <c r="L3442" i="11"/>
  <c r="M3442" i="11"/>
  <c r="N3442" i="11"/>
  <c r="O3442" i="11"/>
  <c r="P3442" i="11"/>
  <c r="D3443" i="11"/>
  <c r="E3443" i="11"/>
  <c r="F3443" i="11"/>
  <c r="H3443" i="11"/>
  <c r="K3443" i="11"/>
  <c r="L3443" i="11"/>
  <c r="M3443" i="11"/>
  <c r="N3443" i="11"/>
  <c r="O3443" i="11"/>
  <c r="P3443" i="11"/>
  <c r="D3444" i="11"/>
  <c r="E3444" i="11"/>
  <c r="F3444" i="11"/>
  <c r="H3444" i="11"/>
  <c r="K3444" i="11"/>
  <c r="L3444" i="11"/>
  <c r="M3444" i="11"/>
  <c r="N3444" i="11"/>
  <c r="O3444" i="11"/>
  <c r="P3444" i="11"/>
  <c r="D3445" i="11"/>
  <c r="E3445" i="11"/>
  <c r="F3445" i="11"/>
  <c r="H3445" i="11"/>
  <c r="K3445" i="11"/>
  <c r="L3445" i="11"/>
  <c r="M3445" i="11"/>
  <c r="N3445" i="11"/>
  <c r="O3445" i="11"/>
  <c r="P3445" i="11"/>
  <c r="D3446" i="11"/>
  <c r="E3446" i="11"/>
  <c r="F3446" i="11"/>
  <c r="H3446" i="11"/>
  <c r="K3446" i="11"/>
  <c r="L3446" i="11"/>
  <c r="M3446" i="11"/>
  <c r="N3446" i="11"/>
  <c r="O3446" i="11"/>
  <c r="P3446" i="11"/>
  <c r="D3447" i="11"/>
  <c r="E3447" i="11"/>
  <c r="F3447" i="11"/>
  <c r="H3447" i="11"/>
  <c r="K3447" i="11"/>
  <c r="L3447" i="11"/>
  <c r="M3447" i="11"/>
  <c r="N3447" i="11"/>
  <c r="O3447" i="11"/>
  <c r="P3447" i="11"/>
  <c r="D3448" i="11"/>
  <c r="E3448" i="11"/>
  <c r="F3448" i="11"/>
  <c r="H3448" i="11"/>
  <c r="K3448" i="11"/>
  <c r="L3448" i="11"/>
  <c r="M3448" i="11"/>
  <c r="N3448" i="11"/>
  <c r="O3448" i="11"/>
  <c r="P3448" i="11"/>
  <c r="D3449" i="11"/>
  <c r="E3449" i="11"/>
  <c r="F3449" i="11"/>
  <c r="H3449" i="11"/>
  <c r="K3449" i="11"/>
  <c r="L3449" i="11"/>
  <c r="M3449" i="11"/>
  <c r="N3449" i="11"/>
  <c r="O3449" i="11"/>
  <c r="P3449" i="11"/>
  <c r="D3450" i="11"/>
  <c r="E3450" i="11"/>
  <c r="F3450" i="11"/>
  <c r="H3450" i="11"/>
  <c r="K3450" i="11"/>
  <c r="L3450" i="11"/>
  <c r="M3450" i="11"/>
  <c r="N3450" i="11"/>
  <c r="O3450" i="11"/>
  <c r="P3450" i="11"/>
  <c r="D3451" i="11"/>
  <c r="E3451" i="11"/>
  <c r="F3451" i="11"/>
  <c r="H3451" i="11"/>
  <c r="K3451" i="11"/>
  <c r="L3451" i="11"/>
  <c r="M3451" i="11"/>
  <c r="N3451" i="11"/>
  <c r="O3451" i="11"/>
  <c r="P3451" i="11"/>
  <c r="D3452" i="11"/>
  <c r="E3452" i="11"/>
  <c r="F3452" i="11"/>
  <c r="H3452" i="11"/>
  <c r="K3452" i="11"/>
  <c r="L3452" i="11"/>
  <c r="M3452" i="11"/>
  <c r="N3452" i="11"/>
  <c r="O3452" i="11"/>
  <c r="P3452" i="11"/>
  <c r="D3453" i="11"/>
  <c r="E3453" i="11"/>
  <c r="F3453" i="11"/>
  <c r="H3453" i="11"/>
  <c r="K3453" i="11"/>
  <c r="L3453" i="11"/>
  <c r="M3453" i="11"/>
  <c r="N3453" i="11"/>
  <c r="O3453" i="11"/>
  <c r="P3453" i="11"/>
  <c r="D3454" i="11"/>
  <c r="E3454" i="11"/>
  <c r="F3454" i="11"/>
  <c r="H3454" i="11"/>
  <c r="K3454" i="11"/>
  <c r="L3454" i="11"/>
  <c r="M3454" i="11"/>
  <c r="N3454" i="11"/>
  <c r="O3454" i="11"/>
  <c r="P3454" i="11"/>
  <c r="D3455" i="11"/>
  <c r="E3455" i="11"/>
  <c r="F3455" i="11"/>
  <c r="H3455" i="11"/>
  <c r="K3455" i="11"/>
  <c r="L3455" i="11"/>
  <c r="M3455" i="11"/>
  <c r="N3455" i="11"/>
  <c r="O3455" i="11"/>
  <c r="P3455" i="11"/>
  <c r="D3456" i="11"/>
  <c r="E3456" i="11"/>
  <c r="F3456" i="11"/>
  <c r="H3456" i="11"/>
  <c r="K3456" i="11"/>
  <c r="L3456" i="11"/>
  <c r="M3456" i="11"/>
  <c r="N3456" i="11"/>
  <c r="O3456" i="11"/>
  <c r="P3456" i="11"/>
  <c r="D3457" i="11"/>
  <c r="E3457" i="11"/>
  <c r="F3457" i="11"/>
  <c r="H3457" i="11"/>
  <c r="K3457" i="11"/>
  <c r="L3457" i="11"/>
  <c r="M3457" i="11"/>
  <c r="N3457" i="11"/>
  <c r="O3457" i="11"/>
  <c r="P3457" i="11"/>
  <c r="D3458" i="11"/>
  <c r="E3458" i="11"/>
  <c r="F3458" i="11"/>
  <c r="H3458" i="11"/>
  <c r="K3458" i="11"/>
  <c r="L3458" i="11"/>
  <c r="M3458" i="11"/>
  <c r="N3458" i="11"/>
  <c r="O3458" i="11"/>
  <c r="P3458" i="11"/>
  <c r="D3459" i="11"/>
  <c r="E3459" i="11"/>
  <c r="F3459" i="11"/>
  <c r="H3459" i="11"/>
  <c r="K3459" i="11"/>
  <c r="L3459" i="11"/>
  <c r="M3459" i="11"/>
  <c r="N3459" i="11"/>
  <c r="O3459" i="11"/>
  <c r="P3459" i="11"/>
  <c r="D3460" i="11"/>
  <c r="E3460" i="11"/>
  <c r="F3460" i="11"/>
  <c r="H3460" i="11"/>
  <c r="K3460" i="11"/>
  <c r="L3460" i="11"/>
  <c r="M3460" i="11"/>
  <c r="N3460" i="11"/>
  <c r="O3460" i="11"/>
  <c r="P3460" i="11"/>
  <c r="D3461" i="11"/>
  <c r="E3461" i="11"/>
  <c r="F3461" i="11"/>
  <c r="H3461" i="11"/>
  <c r="K3461" i="11"/>
  <c r="L3461" i="11"/>
  <c r="M3461" i="11"/>
  <c r="N3461" i="11"/>
  <c r="O3461" i="11"/>
  <c r="P3461" i="11"/>
  <c r="D3462" i="11"/>
  <c r="E3462" i="11"/>
  <c r="F3462" i="11"/>
  <c r="H3462" i="11"/>
  <c r="K3462" i="11"/>
  <c r="L3462" i="11"/>
  <c r="M3462" i="11"/>
  <c r="N3462" i="11"/>
  <c r="O3462" i="11"/>
  <c r="P3462" i="11"/>
  <c r="D3463" i="11"/>
  <c r="E3463" i="11"/>
  <c r="F3463" i="11"/>
  <c r="H3463" i="11"/>
  <c r="K3463" i="11"/>
  <c r="L3463" i="11"/>
  <c r="M3463" i="11"/>
  <c r="N3463" i="11"/>
  <c r="O3463" i="11"/>
  <c r="P3463" i="11"/>
  <c r="D3464" i="11"/>
  <c r="E3464" i="11"/>
  <c r="F3464" i="11"/>
  <c r="H3464" i="11"/>
  <c r="K3464" i="11"/>
  <c r="L3464" i="11"/>
  <c r="M3464" i="11"/>
  <c r="N3464" i="11"/>
  <c r="O3464" i="11"/>
  <c r="P3464" i="11"/>
  <c r="D3465" i="11"/>
  <c r="E3465" i="11"/>
  <c r="F3465" i="11"/>
  <c r="H3465" i="11"/>
  <c r="K3465" i="11"/>
  <c r="L3465" i="11"/>
  <c r="M3465" i="11"/>
  <c r="N3465" i="11"/>
  <c r="O3465" i="11"/>
  <c r="P3465" i="11"/>
  <c r="D3466" i="11"/>
  <c r="E3466" i="11"/>
  <c r="F3466" i="11"/>
  <c r="H3466" i="11"/>
  <c r="K3466" i="11"/>
  <c r="L3466" i="11"/>
  <c r="M3466" i="11"/>
  <c r="N3466" i="11"/>
  <c r="O3466" i="11"/>
  <c r="P3466" i="11"/>
  <c r="D3467" i="11"/>
  <c r="E3467" i="11"/>
  <c r="F3467" i="11"/>
  <c r="H3467" i="11"/>
  <c r="K3467" i="11"/>
  <c r="L3467" i="11"/>
  <c r="M3467" i="11"/>
  <c r="N3467" i="11"/>
  <c r="O3467" i="11"/>
  <c r="P3467" i="11"/>
  <c r="D3468" i="11"/>
  <c r="E3468" i="11"/>
  <c r="F3468" i="11"/>
  <c r="H3468" i="11"/>
  <c r="K3468" i="11"/>
  <c r="L3468" i="11"/>
  <c r="M3468" i="11"/>
  <c r="N3468" i="11"/>
  <c r="O3468" i="11"/>
  <c r="P3468" i="11"/>
  <c r="D3469" i="11"/>
  <c r="E3469" i="11"/>
  <c r="F3469" i="11"/>
  <c r="H3469" i="11"/>
  <c r="K3469" i="11"/>
  <c r="L3469" i="11"/>
  <c r="M3469" i="11"/>
  <c r="N3469" i="11"/>
  <c r="O3469" i="11"/>
  <c r="P3469" i="11"/>
  <c r="D3470" i="11"/>
  <c r="E3470" i="11"/>
  <c r="F3470" i="11"/>
  <c r="H3470" i="11"/>
  <c r="K3470" i="11"/>
  <c r="L3470" i="11"/>
  <c r="M3470" i="11"/>
  <c r="N3470" i="11"/>
  <c r="O3470" i="11"/>
  <c r="P3470" i="11"/>
  <c r="D3471" i="11"/>
  <c r="E3471" i="11"/>
  <c r="F3471" i="11"/>
  <c r="H3471" i="11"/>
  <c r="K3471" i="11"/>
  <c r="L3471" i="11"/>
  <c r="M3471" i="11"/>
  <c r="N3471" i="11"/>
  <c r="O3471" i="11"/>
  <c r="P3471" i="11"/>
  <c r="D3472" i="11"/>
  <c r="E3472" i="11"/>
  <c r="F3472" i="11"/>
  <c r="H3472" i="11"/>
  <c r="K3472" i="11"/>
  <c r="L3472" i="11"/>
  <c r="M3472" i="11"/>
  <c r="N3472" i="11"/>
  <c r="O3472" i="11"/>
  <c r="P3472" i="11"/>
  <c r="D3473" i="11"/>
  <c r="E3473" i="11"/>
  <c r="F3473" i="11"/>
  <c r="H3473" i="11"/>
  <c r="K3473" i="11"/>
  <c r="L3473" i="11"/>
  <c r="M3473" i="11"/>
  <c r="N3473" i="11"/>
  <c r="O3473" i="11"/>
  <c r="P3473" i="11"/>
  <c r="D3474" i="11"/>
  <c r="E3474" i="11"/>
  <c r="F3474" i="11"/>
  <c r="H3474" i="11"/>
  <c r="K3474" i="11"/>
  <c r="L3474" i="11"/>
  <c r="M3474" i="11"/>
  <c r="N3474" i="11"/>
  <c r="O3474" i="11"/>
  <c r="P3474" i="11"/>
  <c r="D3475" i="11"/>
  <c r="E3475" i="11"/>
  <c r="F3475" i="11"/>
  <c r="H3475" i="11"/>
  <c r="K3475" i="11"/>
  <c r="L3475" i="11"/>
  <c r="M3475" i="11"/>
  <c r="N3475" i="11"/>
  <c r="O3475" i="11"/>
  <c r="P3475" i="11"/>
  <c r="D3476" i="11"/>
  <c r="E3476" i="11"/>
  <c r="F3476" i="11"/>
  <c r="H3476" i="11"/>
  <c r="K3476" i="11"/>
  <c r="L3476" i="11"/>
  <c r="M3476" i="11"/>
  <c r="N3476" i="11"/>
  <c r="O3476" i="11"/>
  <c r="P3476" i="11"/>
  <c r="D3477" i="11"/>
  <c r="E3477" i="11"/>
  <c r="F3477" i="11"/>
  <c r="H3477" i="11"/>
  <c r="K3477" i="11"/>
  <c r="L3477" i="11"/>
  <c r="M3477" i="11"/>
  <c r="N3477" i="11"/>
  <c r="O3477" i="11"/>
  <c r="P3477" i="11"/>
  <c r="D3478" i="11"/>
  <c r="E3478" i="11"/>
  <c r="F3478" i="11"/>
  <c r="H3478" i="11"/>
  <c r="K3478" i="11"/>
  <c r="L3478" i="11"/>
  <c r="M3478" i="11"/>
  <c r="N3478" i="11"/>
  <c r="O3478" i="11"/>
  <c r="P3478" i="11"/>
  <c r="D3479" i="11"/>
  <c r="E3479" i="11"/>
  <c r="F3479" i="11"/>
  <c r="H3479" i="11"/>
  <c r="K3479" i="11"/>
  <c r="L3479" i="11"/>
  <c r="M3479" i="11"/>
  <c r="N3479" i="11"/>
  <c r="O3479" i="11"/>
  <c r="P3479" i="11"/>
  <c r="D3480" i="11"/>
  <c r="E3480" i="11"/>
  <c r="F3480" i="11"/>
  <c r="H3480" i="11"/>
  <c r="K3480" i="11"/>
  <c r="L3480" i="11"/>
  <c r="M3480" i="11"/>
  <c r="N3480" i="11"/>
  <c r="O3480" i="11"/>
  <c r="P3480" i="11"/>
  <c r="D3481" i="11"/>
  <c r="E3481" i="11"/>
  <c r="F3481" i="11"/>
  <c r="H3481" i="11"/>
  <c r="K3481" i="11"/>
  <c r="L3481" i="11"/>
  <c r="M3481" i="11"/>
  <c r="N3481" i="11"/>
  <c r="O3481" i="11"/>
  <c r="P3481" i="11"/>
  <c r="D3482" i="11"/>
  <c r="E3482" i="11"/>
  <c r="F3482" i="11"/>
  <c r="H3482" i="11"/>
  <c r="K3482" i="11"/>
  <c r="L3482" i="11"/>
  <c r="M3482" i="11"/>
  <c r="N3482" i="11"/>
  <c r="O3482" i="11"/>
  <c r="P3482" i="11"/>
  <c r="D3483" i="11"/>
  <c r="E3483" i="11"/>
  <c r="F3483" i="11"/>
  <c r="H3483" i="11"/>
  <c r="K3483" i="11"/>
  <c r="L3483" i="11"/>
  <c r="M3483" i="11"/>
  <c r="N3483" i="11"/>
  <c r="O3483" i="11"/>
  <c r="P3483" i="11"/>
  <c r="D3484" i="11"/>
  <c r="E3484" i="11"/>
  <c r="F3484" i="11"/>
  <c r="H3484" i="11"/>
  <c r="K3484" i="11"/>
  <c r="L3484" i="11"/>
  <c r="M3484" i="11"/>
  <c r="N3484" i="11"/>
  <c r="O3484" i="11"/>
  <c r="P3484" i="11"/>
  <c r="D3485" i="11"/>
  <c r="E3485" i="11"/>
  <c r="F3485" i="11"/>
  <c r="H3485" i="11"/>
  <c r="K3485" i="11"/>
  <c r="L3485" i="11"/>
  <c r="M3485" i="11"/>
  <c r="N3485" i="11"/>
  <c r="O3485" i="11"/>
  <c r="P3485" i="11"/>
  <c r="D3486" i="11"/>
  <c r="E3486" i="11"/>
  <c r="F3486" i="11"/>
  <c r="H3486" i="11"/>
  <c r="K3486" i="11"/>
  <c r="L3486" i="11"/>
  <c r="M3486" i="11"/>
  <c r="N3486" i="11"/>
  <c r="O3486" i="11"/>
  <c r="P3486" i="11"/>
  <c r="D3487" i="11"/>
  <c r="E3487" i="11"/>
  <c r="F3487" i="11"/>
  <c r="H3487" i="11"/>
  <c r="K3487" i="11"/>
  <c r="L3487" i="11"/>
  <c r="M3487" i="11"/>
  <c r="N3487" i="11"/>
  <c r="O3487" i="11"/>
  <c r="P3487" i="11"/>
  <c r="D3488" i="11"/>
  <c r="E3488" i="11"/>
  <c r="F3488" i="11"/>
  <c r="H3488" i="11"/>
  <c r="K3488" i="11"/>
  <c r="L3488" i="11"/>
  <c r="M3488" i="11"/>
  <c r="N3488" i="11"/>
  <c r="O3488" i="11"/>
  <c r="P3488" i="11"/>
  <c r="D3489" i="11"/>
  <c r="E3489" i="11"/>
  <c r="F3489" i="11"/>
  <c r="H3489" i="11"/>
  <c r="K3489" i="11"/>
  <c r="L3489" i="11"/>
  <c r="M3489" i="11"/>
  <c r="N3489" i="11"/>
  <c r="O3489" i="11"/>
  <c r="P3489" i="11"/>
  <c r="D3490" i="11"/>
  <c r="E3490" i="11"/>
  <c r="F3490" i="11"/>
  <c r="H3490" i="11"/>
  <c r="K3490" i="11"/>
  <c r="L3490" i="11"/>
  <c r="M3490" i="11"/>
  <c r="N3490" i="11"/>
  <c r="O3490" i="11"/>
  <c r="P3490" i="11"/>
  <c r="D3491" i="11"/>
  <c r="E3491" i="11"/>
  <c r="F3491" i="11"/>
  <c r="H3491" i="11"/>
  <c r="K3491" i="11"/>
  <c r="L3491" i="11"/>
  <c r="M3491" i="11"/>
  <c r="N3491" i="11"/>
  <c r="O3491" i="11"/>
  <c r="P3491" i="11"/>
  <c r="D3492" i="11"/>
  <c r="E3492" i="11"/>
  <c r="F3492" i="11"/>
  <c r="H3492" i="11"/>
  <c r="K3492" i="11"/>
  <c r="L3492" i="11"/>
  <c r="M3492" i="11"/>
  <c r="N3492" i="11"/>
  <c r="O3492" i="11"/>
  <c r="P3492" i="11"/>
  <c r="D3493" i="11"/>
  <c r="E3493" i="11"/>
  <c r="F3493" i="11"/>
  <c r="H3493" i="11"/>
  <c r="K3493" i="11"/>
  <c r="L3493" i="11"/>
  <c r="M3493" i="11"/>
  <c r="N3493" i="11"/>
  <c r="O3493" i="11"/>
  <c r="P3493" i="11"/>
  <c r="D3494" i="11"/>
  <c r="E3494" i="11"/>
  <c r="F3494" i="11"/>
  <c r="H3494" i="11"/>
  <c r="K3494" i="11"/>
  <c r="L3494" i="11"/>
  <c r="M3494" i="11"/>
  <c r="N3494" i="11"/>
  <c r="O3494" i="11"/>
  <c r="P3494" i="11"/>
  <c r="D3495" i="11"/>
  <c r="E3495" i="11"/>
  <c r="F3495" i="11"/>
  <c r="H3495" i="11"/>
  <c r="K3495" i="11"/>
  <c r="L3495" i="11"/>
  <c r="M3495" i="11"/>
  <c r="N3495" i="11"/>
  <c r="O3495" i="11"/>
  <c r="P3495" i="11"/>
  <c r="D3496" i="11"/>
  <c r="E3496" i="11"/>
  <c r="F3496" i="11"/>
  <c r="H3496" i="11"/>
  <c r="K3496" i="11"/>
  <c r="L3496" i="11"/>
  <c r="M3496" i="11"/>
  <c r="N3496" i="11"/>
  <c r="O3496" i="11"/>
  <c r="P3496" i="11"/>
  <c r="D3497" i="11"/>
  <c r="E3497" i="11"/>
  <c r="F3497" i="11"/>
  <c r="H3497" i="11"/>
  <c r="K3497" i="11"/>
  <c r="L3497" i="11"/>
  <c r="M3497" i="11"/>
  <c r="N3497" i="11"/>
  <c r="O3497" i="11"/>
  <c r="P3497" i="11"/>
  <c r="D3498" i="11"/>
  <c r="E3498" i="11"/>
  <c r="F3498" i="11"/>
  <c r="H3498" i="11"/>
  <c r="K3498" i="11"/>
  <c r="L3498" i="11"/>
  <c r="M3498" i="11"/>
  <c r="N3498" i="11"/>
  <c r="O3498" i="11"/>
  <c r="P3498" i="11"/>
  <c r="D3499" i="11"/>
  <c r="E3499" i="11"/>
  <c r="F3499" i="11"/>
  <c r="H3499" i="11"/>
  <c r="K3499" i="11"/>
  <c r="L3499" i="11"/>
  <c r="M3499" i="11"/>
  <c r="N3499" i="11"/>
  <c r="O3499" i="11"/>
  <c r="P3499" i="11"/>
  <c r="D3500" i="11"/>
  <c r="E3500" i="11"/>
  <c r="F3500" i="11"/>
  <c r="H3500" i="11"/>
  <c r="K3500" i="11"/>
  <c r="L3500" i="11"/>
  <c r="M3500" i="11"/>
  <c r="N3500" i="11"/>
  <c r="O3500" i="11"/>
  <c r="P3500" i="11"/>
  <c r="D3501" i="11"/>
  <c r="E3501" i="11"/>
  <c r="F3501" i="11"/>
  <c r="H3501" i="11"/>
  <c r="K3501" i="11"/>
  <c r="L3501" i="11"/>
  <c r="M3501" i="11"/>
  <c r="N3501" i="11"/>
  <c r="O3501" i="11"/>
  <c r="P3501" i="11"/>
  <c r="D3502" i="11"/>
  <c r="E3502" i="11"/>
  <c r="F3502" i="11"/>
  <c r="H3502" i="11"/>
  <c r="K3502" i="11"/>
  <c r="L3502" i="11"/>
  <c r="M3502" i="11"/>
  <c r="N3502" i="11"/>
  <c r="O3502" i="11"/>
  <c r="P3502" i="11"/>
  <c r="D3503" i="11"/>
  <c r="E3503" i="11"/>
  <c r="F3503" i="11"/>
  <c r="H3503" i="11"/>
  <c r="K3503" i="11"/>
  <c r="L3503" i="11"/>
  <c r="M3503" i="11"/>
  <c r="N3503" i="11"/>
  <c r="O3503" i="11"/>
  <c r="P3503" i="11"/>
  <c r="D3504" i="11"/>
  <c r="E3504" i="11"/>
  <c r="F3504" i="11"/>
  <c r="H3504" i="11"/>
  <c r="K3504" i="11"/>
  <c r="L3504" i="11"/>
  <c r="M3504" i="11"/>
  <c r="N3504" i="11"/>
  <c r="O3504" i="11"/>
  <c r="P3504" i="11"/>
  <c r="D3505" i="11"/>
  <c r="E3505" i="11"/>
  <c r="F3505" i="11"/>
  <c r="H3505" i="11"/>
  <c r="K3505" i="11"/>
  <c r="L3505" i="11"/>
  <c r="M3505" i="11"/>
  <c r="N3505" i="11"/>
  <c r="O3505" i="11"/>
  <c r="P3505" i="11"/>
  <c r="D3506" i="11"/>
  <c r="E3506" i="11"/>
  <c r="F3506" i="11"/>
  <c r="H3506" i="11"/>
  <c r="K3506" i="11"/>
  <c r="L3506" i="11"/>
  <c r="M3506" i="11"/>
  <c r="N3506" i="11"/>
  <c r="O3506" i="11"/>
  <c r="P3506" i="11"/>
  <c r="D3507" i="11"/>
  <c r="E3507" i="11"/>
  <c r="F3507" i="11"/>
  <c r="H3507" i="11"/>
  <c r="K3507" i="11"/>
  <c r="L3507" i="11"/>
  <c r="M3507" i="11"/>
  <c r="N3507" i="11"/>
  <c r="O3507" i="11"/>
  <c r="P3507" i="11"/>
  <c r="D3508" i="11"/>
  <c r="E3508" i="11"/>
  <c r="F3508" i="11"/>
  <c r="H3508" i="11"/>
  <c r="K3508" i="11"/>
  <c r="L3508" i="11"/>
  <c r="M3508" i="11"/>
  <c r="N3508" i="11"/>
  <c r="O3508" i="11"/>
  <c r="P3508" i="11"/>
  <c r="D3509" i="11"/>
  <c r="E3509" i="11"/>
  <c r="F3509" i="11"/>
  <c r="H3509" i="11"/>
  <c r="K3509" i="11"/>
  <c r="L3509" i="11"/>
  <c r="M3509" i="11"/>
  <c r="N3509" i="11"/>
  <c r="O3509" i="11"/>
  <c r="P3509" i="11"/>
  <c r="D3510" i="11"/>
  <c r="E3510" i="11"/>
  <c r="F3510" i="11"/>
  <c r="H3510" i="11"/>
  <c r="K3510" i="11"/>
  <c r="L3510" i="11"/>
  <c r="M3510" i="11"/>
  <c r="N3510" i="11"/>
  <c r="O3510" i="11"/>
  <c r="P3510" i="11"/>
  <c r="D3511" i="11"/>
  <c r="E3511" i="11"/>
  <c r="F3511" i="11"/>
  <c r="H3511" i="11"/>
  <c r="K3511" i="11"/>
  <c r="L3511" i="11"/>
  <c r="M3511" i="11"/>
  <c r="N3511" i="11"/>
  <c r="O3511" i="11"/>
  <c r="P3511" i="11"/>
  <c r="D3512" i="11"/>
  <c r="E3512" i="11"/>
  <c r="F3512" i="11"/>
  <c r="H3512" i="11"/>
  <c r="K3512" i="11"/>
  <c r="L3512" i="11"/>
  <c r="M3512" i="11"/>
  <c r="N3512" i="11"/>
  <c r="O3512" i="11"/>
  <c r="P3512" i="11"/>
  <c r="D3513" i="11"/>
  <c r="E3513" i="11"/>
  <c r="F3513" i="11"/>
  <c r="H3513" i="11"/>
  <c r="K3513" i="11"/>
  <c r="L3513" i="11"/>
  <c r="M3513" i="11"/>
  <c r="N3513" i="11"/>
  <c r="O3513" i="11"/>
  <c r="P3513" i="11"/>
  <c r="D3514" i="11"/>
  <c r="E3514" i="11"/>
  <c r="F3514" i="11"/>
  <c r="H3514" i="11"/>
  <c r="K3514" i="11"/>
  <c r="L3514" i="11"/>
  <c r="M3514" i="11"/>
  <c r="N3514" i="11"/>
  <c r="O3514" i="11"/>
  <c r="P3514" i="11"/>
  <c r="D3515" i="11"/>
  <c r="E3515" i="11"/>
  <c r="F3515" i="11"/>
  <c r="H3515" i="11"/>
  <c r="K3515" i="11"/>
  <c r="L3515" i="11"/>
  <c r="M3515" i="11"/>
  <c r="N3515" i="11"/>
  <c r="O3515" i="11"/>
  <c r="P3515" i="11"/>
  <c r="D3516" i="11"/>
  <c r="E3516" i="11"/>
  <c r="F3516" i="11"/>
  <c r="H3516" i="11"/>
  <c r="K3516" i="11"/>
  <c r="L3516" i="11"/>
  <c r="M3516" i="11"/>
  <c r="N3516" i="11"/>
  <c r="O3516" i="11"/>
  <c r="P3516" i="11"/>
  <c r="D3517" i="11"/>
  <c r="E3517" i="11"/>
  <c r="F3517" i="11"/>
  <c r="H3517" i="11"/>
  <c r="K3517" i="11"/>
  <c r="L3517" i="11"/>
  <c r="M3517" i="11"/>
  <c r="N3517" i="11"/>
  <c r="O3517" i="11"/>
  <c r="P3517" i="11"/>
  <c r="D3518" i="11"/>
  <c r="E3518" i="11"/>
  <c r="F3518" i="11"/>
  <c r="H3518" i="11"/>
  <c r="K3518" i="11"/>
  <c r="L3518" i="11"/>
  <c r="M3518" i="11"/>
  <c r="N3518" i="11"/>
  <c r="O3518" i="11"/>
  <c r="P3518" i="11"/>
  <c r="D3519" i="11"/>
  <c r="E3519" i="11"/>
  <c r="F3519" i="11"/>
  <c r="H3519" i="11"/>
  <c r="K3519" i="11"/>
  <c r="L3519" i="11"/>
  <c r="M3519" i="11"/>
  <c r="N3519" i="11"/>
  <c r="O3519" i="11"/>
  <c r="P3519" i="11"/>
  <c r="D3520" i="11"/>
  <c r="E3520" i="11"/>
  <c r="F3520" i="11"/>
  <c r="H3520" i="11"/>
  <c r="K3520" i="11"/>
  <c r="L3520" i="11"/>
  <c r="M3520" i="11"/>
  <c r="N3520" i="11"/>
  <c r="O3520" i="11"/>
  <c r="P3520" i="11"/>
  <c r="D3521" i="11"/>
  <c r="E3521" i="11"/>
  <c r="F3521" i="11"/>
  <c r="H3521" i="11"/>
  <c r="K3521" i="11"/>
  <c r="L3521" i="11"/>
  <c r="M3521" i="11"/>
  <c r="N3521" i="11"/>
  <c r="O3521" i="11"/>
  <c r="P3521" i="11"/>
  <c r="D3522" i="11"/>
  <c r="E3522" i="11"/>
  <c r="F3522" i="11"/>
  <c r="H3522" i="11"/>
  <c r="K3522" i="11"/>
  <c r="L3522" i="11"/>
  <c r="M3522" i="11"/>
  <c r="N3522" i="11"/>
  <c r="O3522" i="11"/>
  <c r="P3522" i="11"/>
  <c r="D3523" i="11"/>
  <c r="E3523" i="11"/>
  <c r="F3523" i="11"/>
  <c r="H3523" i="11"/>
  <c r="K3523" i="11"/>
  <c r="L3523" i="11"/>
  <c r="M3523" i="11"/>
  <c r="N3523" i="11"/>
  <c r="O3523" i="11"/>
  <c r="P3523" i="11"/>
  <c r="D3524" i="11"/>
  <c r="E3524" i="11"/>
  <c r="F3524" i="11"/>
  <c r="H3524" i="11"/>
  <c r="K3524" i="11"/>
  <c r="L3524" i="11"/>
  <c r="M3524" i="11"/>
  <c r="N3524" i="11"/>
  <c r="O3524" i="11"/>
  <c r="P3524" i="11"/>
  <c r="D3525" i="11"/>
  <c r="E3525" i="11"/>
  <c r="F3525" i="11"/>
  <c r="H3525" i="11"/>
  <c r="K3525" i="11"/>
  <c r="L3525" i="11"/>
  <c r="M3525" i="11"/>
  <c r="N3525" i="11"/>
  <c r="O3525" i="11"/>
  <c r="P3525" i="11"/>
  <c r="D3526" i="11"/>
  <c r="E3526" i="11"/>
  <c r="F3526" i="11"/>
  <c r="H3526" i="11"/>
  <c r="K3526" i="11"/>
  <c r="L3526" i="11"/>
  <c r="M3526" i="11"/>
  <c r="N3526" i="11"/>
  <c r="O3526" i="11"/>
  <c r="P3526" i="11"/>
  <c r="D3527" i="11"/>
  <c r="E3527" i="11"/>
  <c r="F3527" i="11"/>
  <c r="H3527" i="11"/>
  <c r="K3527" i="11"/>
  <c r="L3527" i="11"/>
  <c r="M3527" i="11"/>
  <c r="N3527" i="11"/>
  <c r="O3527" i="11"/>
  <c r="P3527" i="11"/>
  <c r="D3528" i="11"/>
  <c r="E3528" i="11"/>
  <c r="F3528" i="11"/>
  <c r="H3528" i="11"/>
  <c r="K3528" i="11"/>
  <c r="L3528" i="11"/>
  <c r="M3528" i="11"/>
  <c r="N3528" i="11"/>
  <c r="O3528" i="11"/>
  <c r="P3528" i="11"/>
  <c r="D3529" i="11"/>
  <c r="E3529" i="11"/>
  <c r="F3529" i="11"/>
  <c r="H3529" i="11"/>
  <c r="K3529" i="11"/>
  <c r="L3529" i="11"/>
  <c r="M3529" i="11"/>
  <c r="N3529" i="11"/>
  <c r="O3529" i="11"/>
  <c r="P3529" i="11"/>
  <c r="D3530" i="11"/>
  <c r="E3530" i="11"/>
  <c r="F3530" i="11"/>
  <c r="H3530" i="11"/>
  <c r="K3530" i="11"/>
  <c r="L3530" i="11"/>
  <c r="M3530" i="11"/>
  <c r="N3530" i="11"/>
  <c r="O3530" i="11"/>
  <c r="P3530" i="11"/>
  <c r="D3531" i="11"/>
  <c r="E3531" i="11"/>
  <c r="F3531" i="11"/>
  <c r="H3531" i="11"/>
  <c r="K3531" i="11"/>
  <c r="L3531" i="11"/>
  <c r="M3531" i="11"/>
  <c r="N3531" i="11"/>
  <c r="O3531" i="11"/>
  <c r="P3531" i="11"/>
  <c r="D3532" i="11"/>
  <c r="E3532" i="11"/>
  <c r="F3532" i="11"/>
  <c r="H3532" i="11"/>
  <c r="K3532" i="11"/>
  <c r="L3532" i="11"/>
  <c r="M3532" i="11"/>
  <c r="N3532" i="11"/>
  <c r="O3532" i="11"/>
  <c r="P3532" i="11"/>
  <c r="D3533" i="11"/>
  <c r="E3533" i="11"/>
  <c r="F3533" i="11"/>
  <c r="H3533" i="11"/>
  <c r="K3533" i="11"/>
  <c r="L3533" i="11"/>
  <c r="M3533" i="11"/>
  <c r="N3533" i="11"/>
  <c r="O3533" i="11"/>
  <c r="P3533" i="11"/>
  <c r="D3534" i="11"/>
  <c r="E3534" i="11"/>
  <c r="F3534" i="11"/>
  <c r="H3534" i="11"/>
  <c r="K3534" i="11"/>
  <c r="L3534" i="11"/>
  <c r="M3534" i="11"/>
  <c r="N3534" i="11"/>
  <c r="O3534" i="11"/>
  <c r="P3534" i="11"/>
  <c r="D3535" i="11"/>
  <c r="E3535" i="11"/>
  <c r="F3535" i="11"/>
  <c r="H3535" i="11"/>
  <c r="K3535" i="11"/>
  <c r="L3535" i="11"/>
  <c r="M3535" i="11"/>
  <c r="N3535" i="11"/>
  <c r="O3535" i="11"/>
  <c r="P3535" i="11"/>
  <c r="D3536" i="11"/>
  <c r="E3536" i="11"/>
  <c r="F3536" i="11"/>
  <c r="H3536" i="11"/>
  <c r="K3536" i="11"/>
  <c r="L3536" i="11"/>
  <c r="M3536" i="11"/>
  <c r="N3536" i="11"/>
  <c r="O3536" i="11"/>
  <c r="P3536" i="11"/>
  <c r="D3537" i="11"/>
  <c r="E3537" i="11"/>
  <c r="F3537" i="11"/>
  <c r="H3537" i="11"/>
  <c r="K3537" i="11"/>
  <c r="L3537" i="11"/>
  <c r="M3537" i="11"/>
  <c r="N3537" i="11"/>
  <c r="O3537" i="11"/>
  <c r="P3537" i="11"/>
  <c r="D3538" i="11"/>
  <c r="E3538" i="11"/>
  <c r="F3538" i="11"/>
  <c r="H3538" i="11"/>
  <c r="K3538" i="11"/>
  <c r="L3538" i="11"/>
  <c r="M3538" i="11"/>
  <c r="N3538" i="11"/>
  <c r="O3538" i="11"/>
  <c r="P3538" i="11"/>
  <c r="D3539" i="11"/>
  <c r="E3539" i="11"/>
  <c r="F3539" i="11"/>
  <c r="H3539" i="11"/>
  <c r="K3539" i="11"/>
  <c r="L3539" i="11"/>
  <c r="M3539" i="11"/>
  <c r="N3539" i="11"/>
  <c r="O3539" i="11"/>
  <c r="P3539" i="11"/>
  <c r="D3540" i="11"/>
  <c r="E3540" i="11"/>
  <c r="F3540" i="11"/>
  <c r="H3540" i="11"/>
  <c r="K3540" i="11"/>
  <c r="L3540" i="11"/>
  <c r="M3540" i="11"/>
  <c r="N3540" i="11"/>
  <c r="O3540" i="11"/>
  <c r="P3540" i="11"/>
  <c r="D3541" i="11"/>
  <c r="E3541" i="11"/>
  <c r="F3541" i="11"/>
  <c r="H3541" i="11"/>
  <c r="K3541" i="11"/>
  <c r="L3541" i="11"/>
  <c r="M3541" i="11"/>
  <c r="N3541" i="11"/>
  <c r="O3541" i="11"/>
  <c r="P3541" i="11"/>
  <c r="D3542" i="11"/>
  <c r="E3542" i="11"/>
  <c r="F3542" i="11"/>
  <c r="H3542" i="11"/>
  <c r="K3542" i="11"/>
  <c r="L3542" i="11"/>
  <c r="M3542" i="11"/>
  <c r="N3542" i="11"/>
  <c r="O3542" i="11"/>
  <c r="P3542" i="11"/>
  <c r="D3543" i="11"/>
  <c r="E3543" i="11"/>
  <c r="F3543" i="11"/>
  <c r="H3543" i="11"/>
  <c r="K3543" i="11"/>
  <c r="L3543" i="11"/>
  <c r="M3543" i="11"/>
  <c r="N3543" i="11"/>
  <c r="O3543" i="11"/>
  <c r="P3543" i="11"/>
  <c r="D3544" i="11"/>
  <c r="E3544" i="11"/>
  <c r="F3544" i="11"/>
  <c r="H3544" i="11"/>
  <c r="K3544" i="11"/>
  <c r="L3544" i="11"/>
  <c r="M3544" i="11"/>
  <c r="N3544" i="11"/>
  <c r="O3544" i="11"/>
  <c r="P3544" i="11"/>
  <c r="D3545" i="11"/>
  <c r="E3545" i="11"/>
  <c r="F3545" i="11"/>
  <c r="H3545" i="11"/>
  <c r="K3545" i="11"/>
  <c r="L3545" i="11"/>
  <c r="M3545" i="11"/>
  <c r="N3545" i="11"/>
  <c r="O3545" i="11"/>
  <c r="P3545" i="11"/>
  <c r="D3546" i="11"/>
  <c r="E3546" i="11"/>
  <c r="F3546" i="11"/>
  <c r="H3546" i="11"/>
  <c r="K3546" i="11"/>
  <c r="L3546" i="11"/>
  <c r="M3546" i="11"/>
  <c r="N3546" i="11"/>
  <c r="O3546" i="11"/>
  <c r="P3546" i="11"/>
  <c r="D3547" i="11"/>
  <c r="E3547" i="11"/>
  <c r="F3547" i="11"/>
  <c r="H3547" i="11"/>
  <c r="K3547" i="11"/>
  <c r="L3547" i="11"/>
  <c r="M3547" i="11"/>
  <c r="N3547" i="11"/>
  <c r="O3547" i="11"/>
  <c r="P3547" i="11"/>
  <c r="D3548" i="11"/>
  <c r="E3548" i="11"/>
  <c r="F3548" i="11"/>
  <c r="H3548" i="11"/>
  <c r="K3548" i="11"/>
  <c r="L3548" i="11"/>
  <c r="M3548" i="11"/>
  <c r="N3548" i="11"/>
  <c r="O3548" i="11"/>
  <c r="P3548" i="11"/>
  <c r="D3549" i="11"/>
  <c r="E3549" i="11"/>
  <c r="F3549" i="11"/>
  <c r="H3549" i="11"/>
  <c r="K3549" i="11"/>
  <c r="L3549" i="11"/>
  <c r="M3549" i="11"/>
  <c r="N3549" i="11"/>
  <c r="O3549" i="11"/>
  <c r="P3549" i="11"/>
  <c r="D3550" i="11"/>
  <c r="E3550" i="11"/>
  <c r="F3550" i="11"/>
  <c r="H3550" i="11"/>
  <c r="K3550" i="11"/>
  <c r="L3550" i="11"/>
  <c r="M3550" i="11"/>
  <c r="N3550" i="11"/>
  <c r="O3550" i="11"/>
  <c r="P3550" i="11"/>
  <c r="D3551" i="11"/>
  <c r="E3551" i="11"/>
  <c r="F3551" i="11"/>
  <c r="H3551" i="11"/>
  <c r="K3551" i="11"/>
  <c r="L3551" i="11"/>
  <c r="M3551" i="11"/>
  <c r="N3551" i="11"/>
  <c r="O3551" i="11"/>
  <c r="P3551" i="11"/>
  <c r="D3552" i="11"/>
  <c r="E3552" i="11"/>
  <c r="F3552" i="11"/>
  <c r="H3552" i="11"/>
  <c r="K3552" i="11"/>
  <c r="L3552" i="11"/>
  <c r="M3552" i="11"/>
  <c r="N3552" i="11"/>
  <c r="O3552" i="11"/>
  <c r="P3552" i="11"/>
  <c r="D3553" i="11"/>
  <c r="E3553" i="11"/>
  <c r="F3553" i="11"/>
  <c r="H3553" i="11"/>
  <c r="K3553" i="11"/>
  <c r="L3553" i="11"/>
  <c r="M3553" i="11"/>
  <c r="N3553" i="11"/>
  <c r="O3553" i="11"/>
  <c r="P3553" i="11"/>
  <c r="D3554" i="11"/>
  <c r="E3554" i="11"/>
  <c r="F3554" i="11"/>
  <c r="H3554" i="11"/>
  <c r="K3554" i="11"/>
  <c r="L3554" i="11"/>
  <c r="M3554" i="11"/>
  <c r="N3554" i="11"/>
  <c r="O3554" i="11"/>
  <c r="P3554" i="11"/>
  <c r="D3555" i="11"/>
  <c r="E3555" i="11"/>
  <c r="F3555" i="11"/>
  <c r="H3555" i="11"/>
  <c r="K3555" i="11"/>
  <c r="L3555" i="11"/>
  <c r="M3555" i="11"/>
  <c r="N3555" i="11"/>
  <c r="O3555" i="11"/>
  <c r="P3555" i="11"/>
  <c r="D3556" i="11"/>
  <c r="E3556" i="11"/>
  <c r="F3556" i="11"/>
  <c r="H3556" i="11"/>
  <c r="K3556" i="11"/>
  <c r="L3556" i="11"/>
  <c r="M3556" i="11"/>
  <c r="N3556" i="11"/>
  <c r="O3556" i="11"/>
  <c r="P3556" i="11"/>
  <c r="D3557" i="11"/>
  <c r="E3557" i="11"/>
  <c r="F3557" i="11"/>
  <c r="H3557" i="11"/>
  <c r="K3557" i="11"/>
  <c r="L3557" i="11"/>
  <c r="M3557" i="11"/>
  <c r="N3557" i="11"/>
  <c r="O3557" i="11"/>
  <c r="P3557" i="11"/>
  <c r="D3558" i="11"/>
  <c r="E3558" i="11"/>
  <c r="F3558" i="11"/>
  <c r="H3558" i="11"/>
  <c r="K3558" i="11"/>
  <c r="L3558" i="11"/>
  <c r="M3558" i="11"/>
  <c r="N3558" i="11"/>
  <c r="O3558" i="11"/>
  <c r="P3558" i="11"/>
  <c r="D3559" i="11"/>
  <c r="E3559" i="11"/>
  <c r="F3559" i="11"/>
  <c r="H3559" i="11"/>
  <c r="K3559" i="11"/>
  <c r="L3559" i="11"/>
  <c r="M3559" i="11"/>
  <c r="N3559" i="11"/>
  <c r="O3559" i="11"/>
  <c r="P3559" i="11"/>
  <c r="D3560" i="11"/>
  <c r="E3560" i="11"/>
  <c r="F3560" i="11"/>
  <c r="H3560" i="11"/>
  <c r="K3560" i="11"/>
  <c r="L3560" i="11"/>
  <c r="M3560" i="11"/>
  <c r="N3560" i="11"/>
  <c r="O3560" i="11"/>
  <c r="P3560" i="11"/>
  <c r="D3561" i="11"/>
  <c r="E3561" i="11"/>
  <c r="F3561" i="11"/>
  <c r="H3561" i="11"/>
  <c r="K3561" i="11"/>
  <c r="L3561" i="11"/>
  <c r="M3561" i="11"/>
  <c r="N3561" i="11"/>
  <c r="O3561" i="11"/>
  <c r="P3561" i="11"/>
  <c r="D3562" i="11"/>
  <c r="E3562" i="11"/>
  <c r="F3562" i="11"/>
  <c r="H3562" i="11"/>
  <c r="K3562" i="11"/>
  <c r="L3562" i="11"/>
  <c r="M3562" i="11"/>
  <c r="N3562" i="11"/>
  <c r="O3562" i="11"/>
  <c r="P3562" i="11"/>
  <c r="D3563" i="11"/>
  <c r="E3563" i="11"/>
  <c r="F3563" i="11"/>
  <c r="H3563" i="11"/>
  <c r="K3563" i="11"/>
  <c r="L3563" i="11"/>
  <c r="M3563" i="11"/>
  <c r="N3563" i="11"/>
  <c r="O3563" i="11"/>
  <c r="P3563" i="11"/>
  <c r="D3564" i="11"/>
  <c r="E3564" i="11"/>
  <c r="F3564" i="11"/>
  <c r="H3564" i="11"/>
  <c r="K3564" i="11"/>
  <c r="L3564" i="11"/>
  <c r="M3564" i="11"/>
  <c r="N3564" i="11"/>
  <c r="O3564" i="11"/>
  <c r="P3564" i="11"/>
  <c r="D3565" i="11"/>
  <c r="E3565" i="11"/>
  <c r="F3565" i="11"/>
  <c r="H3565" i="11"/>
  <c r="K3565" i="11"/>
  <c r="L3565" i="11"/>
  <c r="M3565" i="11"/>
  <c r="N3565" i="11"/>
  <c r="O3565" i="11"/>
  <c r="P3565" i="11"/>
  <c r="D3566" i="11"/>
  <c r="E3566" i="11"/>
  <c r="F3566" i="11"/>
  <c r="H3566" i="11"/>
  <c r="K3566" i="11"/>
  <c r="L3566" i="11"/>
  <c r="M3566" i="11"/>
  <c r="N3566" i="11"/>
  <c r="O3566" i="11"/>
  <c r="P3566" i="11"/>
  <c r="D3567" i="11"/>
  <c r="E3567" i="11"/>
  <c r="F3567" i="11"/>
  <c r="H3567" i="11"/>
  <c r="K3567" i="11"/>
  <c r="L3567" i="11"/>
  <c r="M3567" i="11"/>
  <c r="N3567" i="11"/>
  <c r="O3567" i="11"/>
  <c r="P3567" i="11"/>
  <c r="D3568" i="11"/>
  <c r="E3568" i="11"/>
  <c r="F3568" i="11"/>
  <c r="H3568" i="11"/>
  <c r="K3568" i="11"/>
  <c r="L3568" i="11"/>
  <c r="M3568" i="11"/>
  <c r="N3568" i="11"/>
  <c r="O3568" i="11"/>
  <c r="P3568" i="11"/>
  <c r="D3569" i="11"/>
  <c r="E3569" i="11"/>
  <c r="F3569" i="11"/>
  <c r="H3569" i="11"/>
  <c r="K3569" i="11"/>
  <c r="L3569" i="11"/>
  <c r="M3569" i="11"/>
  <c r="N3569" i="11"/>
  <c r="O3569" i="11"/>
  <c r="P3569" i="11"/>
  <c r="D3570" i="11"/>
  <c r="E3570" i="11"/>
  <c r="F3570" i="11"/>
  <c r="H3570" i="11"/>
  <c r="K3570" i="11"/>
  <c r="L3570" i="11"/>
  <c r="M3570" i="11"/>
  <c r="N3570" i="11"/>
  <c r="O3570" i="11"/>
  <c r="P3570" i="11"/>
  <c r="D3571" i="11"/>
  <c r="E3571" i="11"/>
  <c r="F3571" i="11"/>
  <c r="H3571" i="11"/>
  <c r="K3571" i="11"/>
  <c r="L3571" i="11"/>
  <c r="M3571" i="11"/>
  <c r="N3571" i="11"/>
  <c r="O3571" i="11"/>
  <c r="P3571" i="11"/>
  <c r="D3572" i="11"/>
  <c r="E3572" i="11"/>
  <c r="F3572" i="11"/>
  <c r="H3572" i="11"/>
  <c r="K3572" i="11"/>
  <c r="L3572" i="11"/>
  <c r="M3572" i="11"/>
  <c r="N3572" i="11"/>
  <c r="O3572" i="11"/>
  <c r="P3572" i="11"/>
  <c r="D3573" i="11"/>
  <c r="E3573" i="11"/>
  <c r="F3573" i="11"/>
  <c r="H3573" i="11"/>
  <c r="K3573" i="11"/>
  <c r="L3573" i="11"/>
  <c r="M3573" i="11"/>
  <c r="N3573" i="11"/>
  <c r="O3573" i="11"/>
  <c r="P3573" i="11"/>
  <c r="D3574" i="11"/>
  <c r="E3574" i="11"/>
  <c r="F3574" i="11"/>
  <c r="H3574" i="11"/>
  <c r="K3574" i="11"/>
  <c r="L3574" i="11"/>
  <c r="M3574" i="11"/>
  <c r="N3574" i="11"/>
  <c r="O3574" i="11"/>
  <c r="P3574" i="11"/>
  <c r="D3575" i="11"/>
  <c r="E3575" i="11"/>
  <c r="F3575" i="11"/>
  <c r="H3575" i="11"/>
  <c r="K3575" i="11"/>
  <c r="L3575" i="11"/>
  <c r="M3575" i="11"/>
  <c r="N3575" i="11"/>
  <c r="O3575" i="11"/>
  <c r="P3575" i="11"/>
  <c r="D3576" i="11"/>
  <c r="E3576" i="11"/>
  <c r="F3576" i="11"/>
  <c r="H3576" i="11"/>
  <c r="K3576" i="11"/>
  <c r="L3576" i="11"/>
  <c r="M3576" i="11"/>
  <c r="N3576" i="11"/>
  <c r="O3576" i="11"/>
  <c r="P3576" i="11"/>
  <c r="D3577" i="11"/>
  <c r="E3577" i="11"/>
  <c r="F3577" i="11"/>
  <c r="H3577" i="11"/>
  <c r="K3577" i="11"/>
  <c r="L3577" i="11"/>
  <c r="M3577" i="11"/>
  <c r="N3577" i="11"/>
  <c r="O3577" i="11"/>
  <c r="P3577" i="11"/>
  <c r="D3578" i="11"/>
  <c r="E3578" i="11"/>
  <c r="F3578" i="11"/>
  <c r="H3578" i="11"/>
  <c r="K3578" i="11"/>
  <c r="L3578" i="11"/>
  <c r="M3578" i="11"/>
  <c r="N3578" i="11"/>
  <c r="O3578" i="11"/>
  <c r="P3578" i="11"/>
  <c r="D3579" i="11"/>
  <c r="E3579" i="11"/>
  <c r="F3579" i="11"/>
  <c r="H3579" i="11"/>
  <c r="K3579" i="11"/>
  <c r="L3579" i="11"/>
  <c r="M3579" i="11"/>
  <c r="N3579" i="11"/>
  <c r="O3579" i="11"/>
  <c r="P3579" i="11"/>
  <c r="D3580" i="11"/>
  <c r="E3580" i="11"/>
  <c r="F3580" i="11"/>
  <c r="H3580" i="11"/>
  <c r="K3580" i="11"/>
  <c r="L3580" i="11"/>
  <c r="M3580" i="11"/>
  <c r="N3580" i="11"/>
  <c r="O3580" i="11"/>
  <c r="P3580" i="11"/>
  <c r="D3581" i="11"/>
  <c r="E3581" i="11"/>
  <c r="F3581" i="11"/>
  <c r="H3581" i="11"/>
  <c r="K3581" i="11"/>
  <c r="L3581" i="11"/>
  <c r="M3581" i="11"/>
  <c r="N3581" i="11"/>
  <c r="O3581" i="11"/>
  <c r="P3581" i="11"/>
  <c r="D3582" i="11"/>
  <c r="E3582" i="11"/>
  <c r="F3582" i="11"/>
  <c r="H3582" i="11"/>
  <c r="K3582" i="11"/>
  <c r="L3582" i="11"/>
  <c r="M3582" i="11"/>
  <c r="N3582" i="11"/>
  <c r="O3582" i="11"/>
  <c r="P3582" i="11"/>
  <c r="D3583" i="11"/>
  <c r="E3583" i="11"/>
  <c r="F3583" i="11"/>
  <c r="H3583" i="11"/>
  <c r="K3583" i="11"/>
  <c r="L3583" i="11"/>
  <c r="M3583" i="11"/>
  <c r="N3583" i="11"/>
  <c r="O3583" i="11"/>
  <c r="P3583" i="11"/>
  <c r="D3584" i="11"/>
  <c r="E3584" i="11"/>
  <c r="F3584" i="11"/>
  <c r="H3584" i="11"/>
  <c r="K3584" i="11"/>
  <c r="L3584" i="11"/>
  <c r="M3584" i="11"/>
  <c r="N3584" i="11"/>
  <c r="O3584" i="11"/>
  <c r="P3584" i="11"/>
  <c r="D3585" i="11"/>
  <c r="E3585" i="11"/>
  <c r="F3585" i="11"/>
  <c r="H3585" i="11"/>
  <c r="K3585" i="11"/>
  <c r="L3585" i="11"/>
  <c r="M3585" i="11"/>
  <c r="N3585" i="11"/>
  <c r="O3585" i="11"/>
  <c r="P3585" i="11"/>
  <c r="D3586" i="11"/>
  <c r="E3586" i="11"/>
  <c r="F3586" i="11"/>
  <c r="H3586" i="11"/>
  <c r="K3586" i="11"/>
  <c r="L3586" i="11"/>
  <c r="M3586" i="11"/>
  <c r="N3586" i="11"/>
  <c r="O3586" i="11"/>
  <c r="P3586" i="11"/>
  <c r="D3587" i="11"/>
  <c r="E3587" i="11"/>
  <c r="F3587" i="11"/>
  <c r="H3587" i="11"/>
  <c r="K3587" i="11"/>
  <c r="L3587" i="11"/>
  <c r="M3587" i="11"/>
  <c r="N3587" i="11"/>
  <c r="O3587" i="11"/>
  <c r="P3587" i="11"/>
  <c r="D3588" i="11"/>
  <c r="E3588" i="11"/>
  <c r="F3588" i="11"/>
  <c r="H3588" i="11"/>
  <c r="K3588" i="11"/>
  <c r="L3588" i="11"/>
  <c r="M3588" i="11"/>
  <c r="N3588" i="11"/>
  <c r="O3588" i="11"/>
  <c r="P3588" i="11"/>
  <c r="D3589" i="11"/>
  <c r="E3589" i="11"/>
  <c r="F3589" i="11"/>
  <c r="H3589" i="11"/>
  <c r="K3589" i="11"/>
  <c r="L3589" i="11"/>
  <c r="M3589" i="11"/>
  <c r="N3589" i="11"/>
  <c r="O3589" i="11"/>
  <c r="P3589" i="11"/>
  <c r="D3590" i="11"/>
  <c r="E3590" i="11"/>
  <c r="F3590" i="11"/>
  <c r="H3590" i="11"/>
  <c r="K3590" i="11"/>
  <c r="L3590" i="11"/>
  <c r="M3590" i="11"/>
  <c r="N3590" i="11"/>
  <c r="O3590" i="11"/>
  <c r="P3590" i="11"/>
  <c r="D3591" i="11"/>
  <c r="E3591" i="11"/>
  <c r="F3591" i="11"/>
  <c r="H3591" i="11"/>
  <c r="K3591" i="11"/>
  <c r="L3591" i="11"/>
  <c r="M3591" i="11"/>
  <c r="N3591" i="11"/>
  <c r="O3591" i="11"/>
  <c r="P3591" i="11"/>
  <c r="D3592" i="11"/>
  <c r="E3592" i="11"/>
  <c r="F3592" i="11"/>
  <c r="H3592" i="11"/>
  <c r="K3592" i="11"/>
  <c r="L3592" i="11"/>
  <c r="M3592" i="11"/>
  <c r="N3592" i="11"/>
  <c r="O3592" i="11"/>
  <c r="P3592" i="11"/>
  <c r="D3593" i="11"/>
  <c r="E3593" i="11"/>
  <c r="F3593" i="11"/>
  <c r="H3593" i="11"/>
  <c r="K3593" i="11"/>
  <c r="L3593" i="11"/>
  <c r="M3593" i="11"/>
  <c r="N3593" i="11"/>
  <c r="O3593" i="11"/>
  <c r="P3593" i="11"/>
  <c r="D3594" i="11"/>
  <c r="E3594" i="11"/>
  <c r="F3594" i="11"/>
  <c r="H3594" i="11"/>
  <c r="K3594" i="11"/>
  <c r="L3594" i="11"/>
  <c r="M3594" i="11"/>
  <c r="N3594" i="11"/>
  <c r="O3594" i="11"/>
  <c r="P3594" i="11"/>
  <c r="D3595" i="11"/>
  <c r="E3595" i="11"/>
  <c r="F3595" i="11"/>
  <c r="H3595" i="11"/>
  <c r="K3595" i="11"/>
  <c r="L3595" i="11"/>
  <c r="M3595" i="11"/>
  <c r="N3595" i="11"/>
  <c r="O3595" i="11"/>
  <c r="P3595" i="11"/>
  <c r="D3596" i="11"/>
  <c r="E3596" i="11"/>
  <c r="F3596" i="11"/>
  <c r="H3596" i="11"/>
  <c r="K3596" i="11"/>
  <c r="L3596" i="11"/>
  <c r="M3596" i="11"/>
  <c r="N3596" i="11"/>
  <c r="O3596" i="11"/>
  <c r="P3596" i="11"/>
  <c r="D3597" i="11"/>
  <c r="E3597" i="11"/>
  <c r="F3597" i="11"/>
  <c r="H3597" i="11"/>
  <c r="K3597" i="11"/>
  <c r="L3597" i="11"/>
  <c r="M3597" i="11"/>
  <c r="N3597" i="11"/>
  <c r="O3597" i="11"/>
  <c r="P3597" i="11"/>
  <c r="D3598" i="11"/>
  <c r="E3598" i="11"/>
  <c r="F3598" i="11"/>
  <c r="H3598" i="11"/>
  <c r="K3598" i="11"/>
  <c r="L3598" i="11"/>
  <c r="M3598" i="11"/>
  <c r="N3598" i="11"/>
  <c r="O3598" i="11"/>
  <c r="P3598" i="11"/>
  <c r="D3599" i="11"/>
  <c r="E3599" i="11"/>
  <c r="F3599" i="11"/>
  <c r="H3599" i="11"/>
  <c r="K3599" i="11"/>
  <c r="L3599" i="11"/>
  <c r="M3599" i="11"/>
  <c r="N3599" i="11"/>
  <c r="O3599" i="11"/>
  <c r="P3599" i="11"/>
  <c r="D3600" i="11"/>
  <c r="E3600" i="11"/>
  <c r="F3600" i="11"/>
  <c r="H3600" i="11"/>
  <c r="K3600" i="11"/>
  <c r="L3600" i="11"/>
  <c r="M3600" i="11"/>
  <c r="N3600" i="11"/>
  <c r="O3600" i="11"/>
  <c r="P3600" i="11"/>
  <c r="D3601" i="11"/>
  <c r="E3601" i="11"/>
  <c r="F3601" i="11"/>
  <c r="H3601" i="11"/>
  <c r="K3601" i="11"/>
  <c r="L3601" i="11"/>
  <c r="M3601" i="11"/>
  <c r="N3601" i="11"/>
  <c r="O3601" i="11"/>
  <c r="P3601" i="11"/>
  <c r="D3602" i="11"/>
  <c r="E3602" i="11"/>
  <c r="F3602" i="11"/>
  <c r="H3602" i="11"/>
  <c r="K3602" i="11"/>
  <c r="L3602" i="11"/>
  <c r="M3602" i="11"/>
  <c r="N3602" i="11"/>
  <c r="O3602" i="11"/>
  <c r="P3602" i="11"/>
  <c r="D3603" i="11"/>
  <c r="E3603" i="11"/>
  <c r="F3603" i="11"/>
  <c r="H3603" i="11"/>
  <c r="K3603" i="11"/>
  <c r="L3603" i="11"/>
  <c r="M3603" i="11"/>
  <c r="N3603" i="11"/>
  <c r="O3603" i="11"/>
  <c r="P3603" i="11"/>
  <c r="D3604" i="11"/>
  <c r="E3604" i="11"/>
  <c r="F3604" i="11"/>
  <c r="H3604" i="11"/>
  <c r="K3604" i="11"/>
  <c r="L3604" i="11"/>
  <c r="M3604" i="11"/>
  <c r="N3604" i="11"/>
  <c r="O3604" i="11"/>
  <c r="P3604" i="11"/>
  <c r="D3605" i="11"/>
  <c r="E3605" i="11"/>
  <c r="F3605" i="11"/>
  <c r="H3605" i="11"/>
  <c r="K3605" i="11"/>
  <c r="L3605" i="11"/>
  <c r="M3605" i="11"/>
  <c r="N3605" i="11"/>
  <c r="O3605" i="11"/>
  <c r="P3605" i="11"/>
  <c r="D3606" i="11"/>
  <c r="E3606" i="11"/>
  <c r="F3606" i="11"/>
  <c r="H3606" i="11"/>
  <c r="K3606" i="11"/>
  <c r="L3606" i="11"/>
  <c r="M3606" i="11"/>
  <c r="N3606" i="11"/>
  <c r="O3606" i="11"/>
  <c r="P3606" i="11"/>
  <c r="D3607" i="11"/>
  <c r="E3607" i="11"/>
  <c r="F3607" i="11"/>
  <c r="H3607" i="11"/>
  <c r="K3607" i="11"/>
  <c r="L3607" i="11"/>
  <c r="M3607" i="11"/>
  <c r="N3607" i="11"/>
  <c r="O3607" i="11"/>
  <c r="P3607" i="11"/>
  <c r="D3608" i="11"/>
  <c r="E3608" i="11"/>
  <c r="F3608" i="11"/>
  <c r="H3608" i="11"/>
  <c r="K3608" i="11"/>
  <c r="L3608" i="11"/>
  <c r="M3608" i="11"/>
  <c r="N3608" i="11"/>
  <c r="O3608" i="11"/>
  <c r="P3608" i="11"/>
  <c r="D3609" i="11"/>
  <c r="E3609" i="11"/>
  <c r="F3609" i="11"/>
  <c r="H3609" i="11"/>
  <c r="K3609" i="11"/>
  <c r="L3609" i="11"/>
  <c r="M3609" i="11"/>
  <c r="N3609" i="11"/>
  <c r="O3609" i="11"/>
  <c r="P3609" i="11"/>
  <c r="D3610" i="11"/>
  <c r="E3610" i="11"/>
  <c r="F3610" i="11"/>
  <c r="H3610" i="11"/>
  <c r="K3610" i="11"/>
  <c r="L3610" i="11"/>
  <c r="M3610" i="11"/>
  <c r="N3610" i="11"/>
  <c r="O3610" i="11"/>
  <c r="P3610" i="11"/>
  <c r="D3611" i="11"/>
  <c r="E3611" i="11"/>
  <c r="F3611" i="11"/>
  <c r="H3611" i="11"/>
  <c r="K3611" i="11"/>
  <c r="L3611" i="11"/>
  <c r="M3611" i="11"/>
  <c r="N3611" i="11"/>
  <c r="O3611" i="11"/>
  <c r="P3611" i="11"/>
  <c r="D3612" i="11"/>
  <c r="E3612" i="11"/>
  <c r="F3612" i="11"/>
  <c r="H3612" i="11"/>
  <c r="K3612" i="11"/>
  <c r="L3612" i="11"/>
  <c r="M3612" i="11"/>
  <c r="N3612" i="11"/>
  <c r="O3612" i="11"/>
  <c r="P3612" i="11"/>
  <c r="D3613" i="11"/>
  <c r="E3613" i="11"/>
  <c r="F3613" i="11"/>
  <c r="H3613" i="11"/>
  <c r="K3613" i="11"/>
  <c r="L3613" i="11"/>
  <c r="M3613" i="11"/>
  <c r="N3613" i="11"/>
  <c r="O3613" i="11"/>
  <c r="P3613" i="11"/>
  <c r="D3614" i="11"/>
  <c r="E3614" i="11"/>
  <c r="F3614" i="11"/>
  <c r="H3614" i="11"/>
  <c r="K3614" i="11"/>
  <c r="L3614" i="11"/>
  <c r="M3614" i="11"/>
  <c r="N3614" i="11"/>
  <c r="O3614" i="11"/>
  <c r="P3614" i="11"/>
  <c r="D3615" i="11"/>
  <c r="E3615" i="11"/>
  <c r="F3615" i="11"/>
  <c r="H3615" i="11"/>
  <c r="K3615" i="11"/>
  <c r="L3615" i="11"/>
  <c r="M3615" i="11"/>
  <c r="N3615" i="11"/>
  <c r="O3615" i="11"/>
  <c r="P3615" i="11"/>
  <c r="D3616" i="11"/>
  <c r="E3616" i="11"/>
  <c r="F3616" i="11"/>
  <c r="H3616" i="11"/>
  <c r="K3616" i="11"/>
  <c r="L3616" i="11"/>
  <c r="M3616" i="11"/>
  <c r="N3616" i="11"/>
  <c r="O3616" i="11"/>
  <c r="P3616" i="11"/>
  <c r="D3617" i="11"/>
  <c r="E3617" i="11"/>
  <c r="F3617" i="11"/>
  <c r="H3617" i="11"/>
  <c r="K3617" i="11"/>
  <c r="L3617" i="11"/>
  <c r="M3617" i="11"/>
  <c r="N3617" i="11"/>
  <c r="O3617" i="11"/>
  <c r="P3617" i="11"/>
  <c r="D3618" i="11"/>
  <c r="E3618" i="11"/>
  <c r="F3618" i="11"/>
  <c r="H3618" i="11"/>
  <c r="K3618" i="11"/>
  <c r="L3618" i="11"/>
  <c r="M3618" i="11"/>
  <c r="N3618" i="11"/>
  <c r="O3618" i="11"/>
  <c r="P3618" i="11"/>
  <c r="D3619" i="11"/>
  <c r="E3619" i="11"/>
  <c r="F3619" i="11"/>
  <c r="H3619" i="11"/>
  <c r="K3619" i="11"/>
  <c r="L3619" i="11"/>
  <c r="M3619" i="11"/>
  <c r="N3619" i="11"/>
  <c r="O3619" i="11"/>
  <c r="P3619" i="11"/>
  <c r="D3620" i="11"/>
  <c r="E3620" i="11"/>
  <c r="F3620" i="11"/>
  <c r="H3620" i="11"/>
  <c r="K3620" i="11"/>
  <c r="L3620" i="11"/>
  <c r="M3620" i="11"/>
  <c r="N3620" i="11"/>
  <c r="O3620" i="11"/>
  <c r="P3620" i="11"/>
  <c r="D3621" i="11"/>
  <c r="E3621" i="11"/>
  <c r="F3621" i="11"/>
  <c r="H3621" i="11"/>
  <c r="K3621" i="11"/>
  <c r="L3621" i="11"/>
  <c r="M3621" i="11"/>
  <c r="N3621" i="11"/>
  <c r="O3621" i="11"/>
  <c r="P3621" i="11"/>
  <c r="D3622" i="11"/>
  <c r="E3622" i="11"/>
  <c r="F3622" i="11"/>
  <c r="H3622" i="11"/>
  <c r="K3622" i="11"/>
  <c r="L3622" i="11"/>
  <c r="M3622" i="11"/>
  <c r="N3622" i="11"/>
  <c r="O3622" i="11"/>
  <c r="P3622" i="11"/>
  <c r="D3623" i="11"/>
  <c r="E3623" i="11"/>
  <c r="F3623" i="11"/>
  <c r="H3623" i="11"/>
  <c r="K3623" i="11"/>
  <c r="L3623" i="11"/>
  <c r="M3623" i="11"/>
  <c r="N3623" i="11"/>
  <c r="O3623" i="11"/>
  <c r="P3623" i="11"/>
  <c r="D3624" i="11"/>
  <c r="E3624" i="11"/>
  <c r="F3624" i="11"/>
  <c r="H3624" i="11"/>
  <c r="K3624" i="11"/>
  <c r="L3624" i="11"/>
  <c r="M3624" i="11"/>
  <c r="N3624" i="11"/>
  <c r="O3624" i="11"/>
  <c r="P3624" i="11"/>
  <c r="D3625" i="11"/>
  <c r="E3625" i="11"/>
  <c r="F3625" i="11"/>
  <c r="H3625" i="11"/>
  <c r="K3625" i="11"/>
  <c r="L3625" i="11"/>
  <c r="M3625" i="11"/>
  <c r="N3625" i="11"/>
  <c r="O3625" i="11"/>
  <c r="P3625" i="11"/>
  <c r="D3626" i="11"/>
  <c r="E3626" i="11"/>
  <c r="F3626" i="11"/>
  <c r="H3626" i="11"/>
  <c r="K3626" i="11"/>
  <c r="L3626" i="11"/>
  <c r="M3626" i="11"/>
  <c r="N3626" i="11"/>
  <c r="O3626" i="11"/>
  <c r="P3626" i="11"/>
  <c r="D3627" i="11"/>
  <c r="E3627" i="11"/>
  <c r="F3627" i="11"/>
  <c r="H3627" i="11"/>
  <c r="K3627" i="11"/>
  <c r="L3627" i="11"/>
  <c r="M3627" i="11"/>
  <c r="N3627" i="11"/>
  <c r="O3627" i="11"/>
  <c r="P3627" i="11"/>
  <c r="D3628" i="11"/>
  <c r="E3628" i="11"/>
  <c r="F3628" i="11"/>
  <c r="H3628" i="11"/>
  <c r="K3628" i="11"/>
  <c r="L3628" i="11"/>
  <c r="M3628" i="11"/>
  <c r="N3628" i="11"/>
  <c r="O3628" i="11"/>
  <c r="P3628" i="11"/>
  <c r="D3629" i="11"/>
  <c r="E3629" i="11"/>
  <c r="F3629" i="11"/>
  <c r="H3629" i="11"/>
  <c r="K3629" i="11"/>
  <c r="L3629" i="11"/>
  <c r="M3629" i="11"/>
  <c r="N3629" i="11"/>
  <c r="O3629" i="11"/>
  <c r="P3629" i="11"/>
  <c r="D3630" i="11"/>
  <c r="E3630" i="11"/>
  <c r="F3630" i="11"/>
  <c r="H3630" i="11"/>
  <c r="K3630" i="11"/>
  <c r="L3630" i="11"/>
  <c r="M3630" i="11"/>
  <c r="N3630" i="11"/>
  <c r="O3630" i="11"/>
  <c r="P3630" i="11"/>
  <c r="D3631" i="11"/>
  <c r="E3631" i="11"/>
  <c r="F3631" i="11"/>
  <c r="H3631" i="11"/>
  <c r="K3631" i="11"/>
  <c r="L3631" i="11"/>
  <c r="M3631" i="11"/>
  <c r="N3631" i="11"/>
  <c r="O3631" i="11"/>
  <c r="P3631" i="11"/>
  <c r="D3632" i="11"/>
  <c r="E3632" i="11"/>
  <c r="F3632" i="11"/>
  <c r="H3632" i="11"/>
  <c r="K3632" i="11"/>
  <c r="L3632" i="11"/>
  <c r="M3632" i="11"/>
  <c r="N3632" i="11"/>
  <c r="O3632" i="11"/>
  <c r="P3632" i="11"/>
  <c r="D3633" i="11"/>
  <c r="E3633" i="11"/>
  <c r="F3633" i="11"/>
  <c r="H3633" i="11"/>
  <c r="K3633" i="11"/>
  <c r="L3633" i="11"/>
  <c r="M3633" i="11"/>
  <c r="N3633" i="11"/>
  <c r="O3633" i="11"/>
  <c r="P3633" i="11"/>
  <c r="D3634" i="11"/>
  <c r="E3634" i="11"/>
  <c r="F3634" i="11"/>
  <c r="H3634" i="11"/>
  <c r="K3634" i="11"/>
  <c r="L3634" i="11"/>
  <c r="M3634" i="11"/>
  <c r="N3634" i="11"/>
  <c r="O3634" i="11"/>
  <c r="P3634" i="11"/>
  <c r="D3635" i="11"/>
  <c r="E3635" i="11"/>
  <c r="F3635" i="11"/>
  <c r="H3635" i="11"/>
  <c r="K3635" i="11"/>
  <c r="L3635" i="11"/>
  <c r="M3635" i="11"/>
  <c r="N3635" i="11"/>
  <c r="O3635" i="11"/>
  <c r="P3635" i="11"/>
  <c r="D3636" i="11"/>
  <c r="E3636" i="11"/>
  <c r="F3636" i="11"/>
  <c r="H3636" i="11"/>
  <c r="K3636" i="11"/>
  <c r="L3636" i="11"/>
  <c r="M3636" i="11"/>
  <c r="N3636" i="11"/>
  <c r="O3636" i="11"/>
  <c r="P3636" i="11"/>
  <c r="D3637" i="11"/>
  <c r="E3637" i="11"/>
  <c r="F3637" i="11"/>
  <c r="H3637" i="11"/>
  <c r="K3637" i="11"/>
  <c r="L3637" i="11"/>
  <c r="M3637" i="11"/>
  <c r="N3637" i="11"/>
  <c r="O3637" i="11"/>
  <c r="P3637" i="11"/>
  <c r="D3638" i="11"/>
  <c r="E3638" i="11"/>
  <c r="F3638" i="11"/>
  <c r="H3638" i="11"/>
  <c r="K3638" i="11"/>
  <c r="L3638" i="11"/>
  <c r="M3638" i="11"/>
  <c r="N3638" i="11"/>
  <c r="O3638" i="11"/>
  <c r="P3638" i="11"/>
  <c r="D3639" i="11"/>
  <c r="E3639" i="11"/>
  <c r="F3639" i="11"/>
  <c r="H3639" i="11"/>
  <c r="K3639" i="11"/>
  <c r="L3639" i="11"/>
  <c r="M3639" i="11"/>
  <c r="N3639" i="11"/>
  <c r="O3639" i="11"/>
  <c r="P3639" i="11"/>
  <c r="D3640" i="11"/>
  <c r="E3640" i="11"/>
  <c r="F3640" i="11"/>
  <c r="H3640" i="11"/>
  <c r="K3640" i="11"/>
  <c r="L3640" i="11"/>
  <c r="M3640" i="11"/>
  <c r="N3640" i="11"/>
  <c r="O3640" i="11"/>
  <c r="P3640" i="11"/>
  <c r="D3641" i="11"/>
  <c r="E3641" i="11"/>
  <c r="F3641" i="11"/>
  <c r="H3641" i="11"/>
  <c r="K3641" i="11"/>
  <c r="L3641" i="11"/>
  <c r="M3641" i="11"/>
  <c r="N3641" i="11"/>
  <c r="O3641" i="11"/>
  <c r="P3641" i="11"/>
  <c r="D3642" i="11"/>
  <c r="E3642" i="11"/>
  <c r="F3642" i="11"/>
  <c r="H3642" i="11"/>
  <c r="K3642" i="11"/>
  <c r="L3642" i="11"/>
  <c r="M3642" i="11"/>
  <c r="N3642" i="11"/>
  <c r="O3642" i="11"/>
  <c r="P3642" i="11"/>
  <c r="D3643" i="11"/>
  <c r="E3643" i="11"/>
  <c r="F3643" i="11"/>
  <c r="H3643" i="11"/>
  <c r="K3643" i="11"/>
  <c r="L3643" i="11"/>
  <c r="M3643" i="11"/>
  <c r="N3643" i="11"/>
  <c r="O3643" i="11"/>
  <c r="P3643" i="11"/>
  <c r="D3644" i="11"/>
  <c r="E3644" i="11"/>
  <c r="F3644" i="11"/>
  <c r="H3644" i="11"/>
  <c r="K3644" i="11"/>
  <c r="L3644" i="11"/>
  <c r="M3644" i="11"/>
  <c r="N3644" i="11"/>
  <c r="O3644" i="11"/>
  <c r="P3644" i="11"/>
  <c r="D3645" i="11"/>
  <c r="E3645" i="11"/>
  <c r="F3645" i="11"/>
  <c r="H3645" i="11"/>
  <c r="K3645" i="11"/>
  <c r="L3645" i="11"/>
  <c r="M3645" i="11"/>
  <c r="N3645" i="11"/>
  <c r="O3645" i="11"/>
  <c r="P3645" i="11"/>
  <c r="D3646" i="11"/>
  <c r="E3646" i="11"/>
  <c r="F3646" i="11"/>
  <c r="H3646" i="11"/>
  <c r="K3646" i="11"/>
  <c r="L3646" i="11"/>
  <c r="M3646" i="11"/>
  <c r="N3646" i="11"/>
  <c r="O3646" i="11"/>
  <c r="P3646" i="11"/>
  <c r="D3647" i="11"/>
  <c r="E3647" i="11"/>
  <c r="F3647" i="11"/>
  <c r="H3647" i="11"/>
  <c r="K3647" i="11"/>
  <c r="L3647" i="11"/>
  <c r="M3647" i="11"/>
  <c r="N3647" i="11"/>
  <c r="O3647" i="11"/>
  <c r="P3647" i="11"/>
  <c r="D3648" i="11"/>
  <c r="E3648" i="11"/>
  <c r="F3648" i="11"/>
  <c r="H3648" i="11"/>
  <c r="K3648" i="11"/>
  <c r="L3648" i="11"/>
  <c r="M3648" i="11"/>
  <c r="N3648" i="11"/>
  <c r="O3648" i="11"/>
  <c r="P3648" i="11"/>
  <c r="D3649" i="11"/>
  <c r="E3649" i="11"/>
  <c r="F3649" i="11"/>
  <c r="H3649" i="11"/>
  <c r="K3649" i="11"/>
  <c r="L3649" i="11"/>
  <c r="M3649" i="11"/>
  <c r="N3649" i="11"/>
  <c r="O3649" i="11"/>
  <c r="P3649" i="11"/>
  <c r="D3650" i="11"/>
  <c r="E3650" i="11"/>
  <c r="F3650" i="11"/>
  <c r="H3650" i="11"/>
  <c r="K3650" i="11"/>
  <c r="L3650" i="11"/>
  <c r="M3650" i="11"/>
  <c r="N3650" i="11"/>
  <c r="O3650" i="11"/>
  <c r="P3650" i="11"/>
  <c r="D3651" i="11"/>
  <c r="E3651" i="11"/>
  <c r="F3651" i="11"/>
  <c r="H3651" i="11"/>
  <c r="K3651" i="11"/>
  <c r="L3651" i="11"/>
  <c r="M3651" i="11"/>
  <c r="N3651" i="11"/>
  <c r="O3651" i="11"/>
  <c r="P3651" i="11"/>
  <c r="D3652" i="11"/>
  <c r="E3652" i="11"/>
  <c r="F3652" i="11"/>
  <c r="H3652" i="11"/>
  <c r="K3652" i="11"/>
  <c r="L3652" i="11"/>
  <c r="M3652" i="11"/>
  <c r="N3652" i="11"/>
  <c r="O3652" i="11"/>
  <c r="P3652" i="11"/>
  <c r="D3653" i="11"/>
  <c r="E3653" i="11"/>
  <c r="F3653" i="11"/>
  <c r="H3653" i="11"/>
  <c r="K3653" i="11"/>
  <c r="L3653" i="11"/>
  <c r="M3653" i="11"/>
  <c r="N3653" i="11"/>
  <c r="O3653" i="11"/>
  <c r="P3653" i="11"/>
  <c r="D3654" i="11"/>
  <c r="E3654" i="11"/>
  <c r="F3654" i="11"/>
  <c r="H3654" i="11"/>
  <c r="K3654" i="11"/>
  <c r="L3654" i="11"/>
  <c r="M3654" i="11"/>
  <c r="N3654" i="11"/>
  <c r="O3654" i="11"/>
  <c r="P3654" i="11"/>
  <c r="D3655" i="11"/>
  <c r="E3655" i="11"/>
  <c r="F3655" i="11"/>
  <c r="H3655" i="11"/>
  <c r="K3655" i="11"/>
  <c r="L3655" i="11"/>
  <c r="M3655" i="11"/>
  <c r="N3655" i="11"/>
  <c r="O3655" i="11"/>
  <c r="P3655" i="11"/>
  <c r="D3656" i="11"/>
  <c r="E3656" i="11"/>
  <c r="F3656" i="11"/>
  <c r="H3656" i="11"/>
  <c r="K3656" i="11"/>
  <c r="L3656" i="11"/>
  <c r="M3656" i="11"/>
  <c r="N3656" i="11"/>
  <c r="O3656" i="11"/>
  <c r="P3656" i="11"/>
  <c r="D3657" i="11"/>
  <c r="E3657" i="11"/>
  <c r="F3657" i="11"/>
  <c r="H3657" i="11"/>
  <c r="K3657" i="11"/>
  <c r="L3657" i="11"/>
  <c r="M3657" i="11"/>
  <c r="N3657" i="11"/>
  <c r="O3657" i="11"/>
  <c r="P3657" i="11"/>
  <c r="D3658" i="11"/>
  <c r="E3658" i="11"/>
  <c r="F3658" i="11"/>
  <c r="H3658" i="11"/>
  <c r="K3658" i="11"/>
  <c r="L3658" i="11"/>
  <c r="M3658" i="11"/>
  <c r="N3658" i="11"/>
  <c r="O3658" i="11"/>
  <c r="P3658" i="11"/>
  <c r="D3659" i="11"/>
  <c r="E3659" i="11"/>
  <c r="F3659" i="11"/>
  <c r="H3659" i="11"/>
  <c r="K3659" i="11"/>
  <c r="L3659" i="11"/>
  <c r="M3659" i="11"/>
  <c r="N3659" i="11"/>
  <c r="O3659" i="11"/>
  <c r="P3659" i="11"/>
  <c r="D3660" i="11"/>
  <c r="E3660" i="11"/>
  <c r="F3660" i="11"/>
  <c r="H3660" i="11"/>
  <c r="K3660" i="11"/>
  <c r="L3660" i="11"/>
  <c r="M3660" i="11"/>
  <c r="N3660" i="11"/>
  <c r="O3660" i="11"/>
  <c r="P3660" i="11"/>
  <c r="D3661" i="11"/>
  <c r="E3661" i="11"/>
  <c r="F3661" i="11"/>
  <c r="H3661" i="11"/>
  <c r="K3661" i="11"/>
  <c r="L3661" i="11"/>
  <c r="M3661" i="11"/>
  <c r="N3661" i="11"/>
  <c r="O3661" i="11"/>
  <c r="P3661" i="11"/>
  <c r="D3662" i="11"/>
  <c r="E3662" i="11"/>
  <c r="F3662" i="11"/>
  <c r="H3662" i="11"/>
  <c r="K3662" i="11"/>
  <c r="L3662" i="11"/>
  <c r="M3662" i="11"/>
  <c r="N3662" i="11"/>
  <c r="O3662" i="11"/>
  <c r="P3662" i="11"/>
  <c r="D3663" i="11"/>
  <c r="E3663" i="11"/>
  <c r="F3663" i="11"/>
  <c r="H3663" i="11"/>
  <c r="K3663" i="11"/>
  <c r="L3663" i="11"/>
  <c r="M3663" i="11"/>
  <c r="N3663" i="11"/>
  <c r="O3663" i="11"/>
  <c r="P3663" i="11"/>
  <c r="D3664" i="11"/>
  <c r="E3664" i="11"/>
  <c r="F3664" i="11"/>
  <c r="H3664" i="11"/>
  <c r="K3664" i="11"/>
  <c r="L3664" i="11"/>
  <c r="M3664" i="11"/>
  <c r="N3664" i="11"/>
  <c r="O3664" i="11"/>
  <c r="P3664" i="11"/>
  <c r="D3665" i="11"/>
  <c r="E3665" i="11"/>
  <c r="F3665" i="11"/>
  <c r="H3665" i="11"/>
  <c r="K3665" i="11"/>
  <c r="L3665" i="11"/>
  <c r="M3665" i="11"/>
  <c r="N3665" i="11"/>
  <c r="O3665" i="11"/>
  <c r="P3665" i="11"/>
  <c r="D3666" i="11"/>
  <c r="E3666" i="11"/>
  <c r="F3666" i="11"/>
  <c r="H3666" i="11"/>
  <c r="K3666" i="11"/>
  <c r="L3666" i="11"/>
  <c r="M3666" i="11"/>
  <c r="N3666" i="11"/>
  <c r="O3666" i="11"/>
  <c r="P3666" i="11"/>
  <c r="D3667" i="11"/>
  <c r="E3667" i="11"/>
  <c r="F3667" i="11"/>
  <c r="H3667" i="11"/>
  <c r="K3667" i="11"/>
  <c r="L3667" i="11"/>
  <c r="M3667" i="11"/>
  <c r="N3667" i="11"/>
  <c r="O3667" i="11"/>
  <c r="P3667" i="11"/>
  <c r="D3668" i="11"/>
  <c r="E3668" i="11"/>
  <c r="F3668" i="11"/>
  <c r="H3668" i="11"/>
  <c r="K3668" i="11"/>
  <c r="L3668" i="11"/>
  <c r="M3668" i="11"/>
  <c r="N3668" i="11"/>
  <c r="O3668" i="11"/>
  <c r="P3668" i="11"/>
  <c r="D3669" i="11"/>
  <c r="E3669" i="11"/>
  <c r="F3669" i="11"/>
  <c r="H3669" i="11"/>
  <c r="K3669" i="11"/>
  <c r="L3669" i="11"/>
  <c r="M3669" i="11"/>
  <c r="N3669" i="11"/>
  <c r="O3669" i="11"/>
  <c r="P3669" i="11"/>
  <c r="D3670" i="11"/>
  <c r="E3670" i="11"/>
  <c r="F3670" i="11"/>
  <c r="H3670" i="11"/>
  <c r="K3670" i="11"/>
  <c r="L3670" i="11"/>
  <c r="M3670" i="11"/>
  <c r="N3670" i="11"/>
  <c r="O3670" i="11"/>
  <c r="P3670" i="11"/>
  <c r="D3671" i="11"/>
  <c r="E3671" i="11"/>
  <c r="F3671" i="11"/>
  <c r="H3671" i="11"/>
  <c r="K3671" i="11"/>
  <c r="L3671" i="11"/>
  <c r="M3671" i="11"/>
  <c r="N3671" i="11"/>
  <c r="O3671" i="11"/>
  <c r="P3671" i="11"/>
  <c r="D3672" i="11"/>
  <c r="E3672" i="11"/>
  <c r="F3672" i="11"/>
  <c r="H3672" i="11"/>
  <c r="K3672" i="11"/>
  <c r="L3672" i="11"/>
  <c r="M3672" i="11"/>
  <c r="N3672" i="11"/>
  <c r="O3672" i="11"/>
  <c r="P3672" i="11"/>
  <c r="D3673" i="11"/>
  <c r="E3673" i="11"/>
  <c r="F3673" i="11"/>
  <c r="H3673" i="11"/>
  <c r="K3673" i="11"/>
  <c r="L3673" i="11"/>
  <c r="M3673" i="11"/>
  <c r="N3673" i="11"/>
  <c r="O3673" i="11"/>
  <c r="P3673" i="11"/>
  <c r="D3674" i="11"/>
  <c r="E3674" i="11"/>
  <c r="F3674" i="11"/>
  <c r="H3674" i="11"/>
  <c r="K3674" i="11"/>
  <c r="L3674" i="11"/>
  <c r="M3674" i="11"/>
  <c r="N3674" i="11"/>
  <c r="O3674" i="11"/>
  <c r="P3674" i="11"/>
  <c r="D3675" i="11"/>
  <c r="E3675" i="11"/>
  <c r="F3675" i="11"/>
  <c r="H3675" i="11"/>
  <c r="K3675" i="11"/>
  <c r="L3675" i="11"/>
  <c r="M3675" i="11"/>
  <c r="N3675" i="11"/>
  <c r="O3675" i="11"/>
  <c r="P3675" i="11"/>
  <c r="D3676" i="11"/>
  <c r="E3676" i="11"/>
  <c r="F3676" i="11"/>
  <c r="H3676" i="11"/>
  <c r="K3676" i="11"/>
  <c r="L3676" i="11"/>
  <c r="M3676" i="11"/>
  <c r="N3676" i="11"/>
  <c r="O3676" i="11"/>
  <c r="P3676" i="11"/>
  <c r="D3677" i="11"/>
  <c r="E3677" i="11"/>
  <c r="F3677" i="11"/>
  <c r="H3677" i="11"/>
  <c r="K3677" i="11"/>
  <c r="L3677" i="11"/>
  <c r="M3677" i="11"/>
  <c r="N3677" i="11"/>
  <c r="O3677" i="11"/>
  <c r="P3677" i="11"/>
  <c r="D3678" i="11"/>
  <c r="E3678" i="11"/>
  <c r="F3678" i="11"/>
  <c r="H3678" i="11"/>
  <c r="K3678" i="11"/>
  <c r="L3678" i="11"/>
  <c r="M3678" i="11"/>
  <c r="N3678" i="11"/>
  <c r="O3678" i="11"/>
  <c r="P3678" i="11"/>
  <c r="D3679" i="11"/>
  <c r="E3679" i="11"/>
  <c r="F3679" i="11"/>
  <c r="H3679" i="11"/>
  <c r="K3679" i="11"/>
  <c r="L3679" i="11"/>
  <c r="M3679" i="11"/>
  <c r="N3679" i="11"/>
  <c r="O3679" i="11"/>
  <c r="P3679" i="11"/>
  <c r="D3680" i="11"/>
  <c r="E3680" i="11"/>
  <c r="F3680" i="11"/>
  <c r="H3680" i="11"/>
  <c r="K3680" i="11"/>
  <c r="L3680" i="11"/>
  <c r="M3680" i="11"/>
  <c r="N3680" i="11"/>
  <c r="O3680" i="11"/>
  <c r="P3680" i="11"/>
  <c r="D3681" i="11"/>
  <c r="E3681" i="11"/>
  <c r="F3681" i="11"/>
  <c r="H3681" i="11"/>
  <c r="K3681" i="11"/>
  <c r="L3681" i="11"/>
  <c r="M3681" i="11"/>
  <c r="N3681" i="11"/>
  <c r="O3681" i="11"/>
  <c r="P3681" i="11"/>
  <c r="D3682" i="11"/>
  <c r="E3682" i="11"/>
  <c r="F3682" i="11"/>
  <c r="H3682" i="11"/>
  <c r="K3682" i="11"/>
  <c r="L3682" i="11"/>
  <c r="M3682" i="11"/>
  <c r="N3682" i="11"/>
  <c r="O3682" i="11"/>
  <c r="P3682" i="11"/>
  <c r="D3683" i="11"/>
  <c r="E3683" i="11"/>
  <c r="F3683" i="11"/>
  <c r="H3683" i="11"/>
  <c r="K3683" i="11"/>
  <c r="L3683" i="11"/>
  <c r="M3683" i="11"/>
  <c r="N3683" i="11"/>
  <c r="O3683" i="11"/>
  <c r="P3683" i="11"/>
  <c r="D3684" i="11"/>
  <c r="E3684" i="11"/>
  <c r="F3684" i="11"/>
  <c r="H3684" i="11"/>
  <c r="K3684" i="11"/>
  <c r="L3684" i="11"/>
  <c r="M3684" i="11"/>
  <c r="N3684" i="11"/>
  <c r="O3684" i="11"/>
  <c r="P3684" i="11"/>
  <c r="D3685" i="11"/>
  <c r="E3685" i="11"/>
  <c r="F3685" i="11"/>
  <c r="H3685" i="11"/>
  <c r="K3685" i="11"/>
  <c r="L3685" i="11"/>
  <c r="M3685" i="11"/>
  <c r="N3685" i="11"/>
  <c r="O3685" i="11"/>
  <c r="P3685" i="11"/>
  <c r="D3686" i="11"/>
  <c r="E3686" i="11"/>
  <c r="F3686" i="11"/>
  <c r="H3686" i="11"/>
  <c r="K3686" i="11"/>
  <c r="L3686" i="11"/>
  <c r="M3686" i="11"/>
  <c r="N3686" i="11"/>
  <c r="O3686" i="11"/>
  <c r="P3686" i="11"/>
  <c r="D3687" i="11"/>
  <c r="E3687" i="11"/>
  <c r="F3687" i="11"/>
  <c r="H3687" i="11"/>
  <c r="K3687" i="11"/>
  <c r="L3687" i="11"/>
  <c r="M3687" i="11"/>
  <c r="N3687" i="11"/>
  <c r="O3687" i="11"/>
  <c r="P3687" i="11"/>
  <c r="D3688" i="11"/>
  <c r="E3688" i="11"/>
  <c r="F3688" i="11"/>
  <c r="H3688" i="11"/>
  <c r="K3688" i="11"/>
  <c r="L3688" i="11"/>
  <c r="M3688" i="11"/>
  <c r="N3688" i="11"/>
  <c r="O3688" i="11"/>
  <c r="P3688" i="11"/>
  <c r="D3689" i="11"/>
  <c r="E3689" i="11"/>
  <c r="F3689" i="11"/>
  <c r="H3689" i="11"/>
  <c r="K3689" i="11"/>
  <c r="L3689" i="11"/>
  <c r="M3689" i="11"/>
  <c r="N3689" i="11"/>
  <c r="O3689" i="11"/>
  <c r="P3689" i="11"/>
  <c r="D3690" i="11"/>
  <c r="E3690" i="11"/>
  <c r="F3690" i="11"/>
  <c r="H3690" i="11"/>
  <c r="K3690" i="11"/>
  <c r="L3690" i="11"/>
  <c r="M3690" i="11"/>
  <c r="N3690" i="11"/>
  <c r="O3690" i="11"/>
  <c r="P3690" i="11"/>
  <c r="D3691" i="11"/>
  <c r="E3691" i="11"/>
  <c r="F3691" i="11"/>
  <c r="H3691" i="11"/>
  <c r="K3691" i="11"/>
  <c r="L3691" i="11"/>
  <c r="M3691" i="11"/>
  <c r="N3691" i="11"/>
  <c r="O3691" i="11"/>
  <c r="P3691" i="11"/>
  <c r="D3692" i="11"/>
  <c r="E3692" i="11"/>
  <c r="F3692" i="11"/>
  <c r="H3692" i="11"/>
  <c r="K3692" i="11"/>
  <c r="L3692" i="11"/>
  <c r="M3692" i="11"/>
  <c r="N3692" i="11"/>
  <c r="O3692" i="11"/>
  <c r="P3692" i="11"/>
  <c r="D3693" i="11"/>
  <c r="E3693" i="11"/>
  <c r="F3693" i="11"/>
  <c r="H3693" i="11"/>
  <c r="K3693" i="11"/>
  <c r="L3693" i="11"/>
  <c r="M3693" i="11"/>
  <c r="N3693" i="11"/>
  <c r="O3693" i="11"/>
  <c r="P3693" i="11"/>
  <c r="D3694" i="11"/>
  <c r="E3694" i="11"/>
  <c r="F3694" i="11"/>
  <c r="H3694" i="11"/>
  <c r="K3694" i="11"/>
  <c r="L3694" i="11"/>
  <c r="M3694" i="11"/>
  <c r="N3694" i="11"/>
  <c r="O3694" i="11"/>
  <c r="P3694" i="11"/>
  <c r="D3695" i="11"/>
  <c r="E3695" i="11"/>
  <c r="F3695" i="11"/>
  <c r="H3695" i="11"/>
  <c r="K3695" i="11"/>
  <c r="L3695" i="11"/>
  <c r="M3695" i="11"/>
  <c r="N3695" i="11"/>
  <c r="O3695" i="11"/>
  <c r="P3695" i="11"/>
  <c r="D3696" i="11"/>
  <c r="E3696" i="11"/>
  <c r="F3696" i="11"/>
  <c r="H3696" i="11"/>
  <c r="K3696" i="11"/>
  <c r="L3696" i="11"/>
  <c r="M3696" i="11"/>
  <c r="N3696" i="11"/>
  <c r="O3696" i="11"/>
  <c r="P3696" i="11"/>
  <c r="D3697" i="11"/>
  <c r="E3697" i="11"/>
  <c r="F3697" i="11"/>
  <c r="H3697" i="11"/>
  <c r="K3697" i="11"/>
  <c r="L3697" i="11"/>
  <c r="M3697" i="11"/>
  <c r="N3697" i="11"/>
  <c r="O3697" i="11"/>
  <c r="P3697" i="11"/>
  <c r="D3698" i="11"/>
  <c r="E3698" i="11"/>
  <c r="F3698" i="11"/>
  <c r="H3698" i="11"/>
  <c r="K3698" i="11"/>
  <c r="L3698" i="11"/>
  <c r="M3698" i="11"/>
  <c r="N3698" i="11"/>
  <c r="O3698" i="11"/>
  <c r="P3698" i="11"/>
  <c r="D3699" i="11"/>
  <c r="E3699" i="11"/>
  <c r="F3699" i="11"/>
  <c r="H3699" i="11"/>
  <c r="K3699" i="11"/>
  <c r="L3699" i="11"/>
  <c r="M3699" i="11"/>
  <c r="N3699" i="11"/>
  <c r="O3699" i="11"/>
  <c r="P3699" i="11"/>
  <c r="D3700" i="11"/>
  <c r="E3700" i="11"/>
  <c r="F3700" i="11"/>
  <c r="H3700" i="11"/>
  <c r="K3700" i="11"/>
  <c r="L3700" i="11"/>
  <c r="M3700" i="11"/>
  <c r="N3700" i="11"/>
  <c r="O3700" i="11"/>
  <c r="P3700" i="11"/>
  <c r="D3701" i="11"/>
  <c r="E3701" i="11"/>
  <c r="F3701" i="11"/>
  <c r="H3701" i="11"/>
  <c r="K3701" i="11"/>
  <c r="L3701" i="11"/>
  <c r="M3701" i="11"/>
  <c r="N3701" i="11"/>
  <c r="O3701" i="11"/>
  <c r="P3701" i="11"/>
  <c r="D3702" i="11"/>
  <c r="E3702" i="11"/>
  <c r="F3702" i="11"/>
  <c r="H3702" i="11"/>
  <c r="K3702" i="11"/>
  <c r="L3702" i="11"/>
  <c r="M3702" i="11"/>
  <c r="N3702" i="11"/>
  <c r="O3702" i="11"/>
  <c r="P3702" i="11"/>
  <c r="D3703" i="11"/>
  <c r="E3703" i="11"/>
  <c r="F3703" i="11"/>
  <c r="H3703" i="11"/>
  <c r="K3703" i="11"/>
  <c r="L3703" i="11"/>
  <c r="M3703" i="11"/>
  <c r="N3703" i="11"/>
  <c r="O3703" i="11"/>
  <c r="P3703" i="11"/>
  <c r="D3704" i="11"/>
  <c r="E3704" i="11"/>
  <c r="F3704" i="11"/>
  <c r="H3704" i="11"/>
  <c r="K3704" i="11"/>
  <c r="L3704" i="11"/>
  <c r="M3704" i="11"/>
  <c r="N3704" i="11"/>
  <c r="O3704" i="11"/>
  <c r="P3704" i="11"/>
  <c r="D3705" i="11"/>
  <c r="E3705" i="11"/>
  <c r="F3705" i="11"/>
  <c r="H3705" i="11"/>
  <c r="K3705" i="11"/>
  <c r="L3705" i="11"/>
  <c r="M3705" i="11"/>
  <c r="N3705" i="11"/>
  <c r="O3705" i="11"/>
  <c r="P3705" i="11"/>
  <c r="D3706" i="11"/>
  <c r="E3706" i="11"/>
  <c r="F3706" i="11"/>
  <c r="H3706" i="11"/>
  <c r="K3706" i="11"/>
  <c r="L3706" i="11"/>
  <c r="M3706" i="11"/>
  <c r="N3706" i="11"/>
  <c r="O3706" i="11"/>
  <c r="P3706" i="11"/>
  <c r="D3707" i="11"/>
  <c r="E3707" i="11"/>
  <c r="F3707" i="11"/>
  <c r="H3707" i="11"/>
  <c r="K3707" i="11"/>
  <c r="L3707" i="11"/>
  <c r="M3707" i="11"/>
  <c r="N3707" i="11"/>
  <c r="O3707" i="11"/>
  <c r="P3707" i="11"/>
  <c r="D3708" i="11"/>
  <c r="E3708" i="11"/>
  <c r="F3708" i="11"/>
  <c r="H3708" i="11"/>
  <c r="K3708" i="11"/>
  <c r="L3708" i="11"/>
  <c r="M3708" i="11"/>
  <c r="N3708" i="11"/>
  <c r="O3708" i="11"/>
  <c r="P3708" i="11"/>
  <c r="D3709" i="11"/>
  <c r="E3709" i="11"/>
  <c r="F3709" i="11"/>
  <c r="H3709" i="11"/>
  <c r="K3709" i="11"/>
  <c r="L3709" i="11"/>
  <c r="M3709" i="11"/>
  <c r="N3709" i="11"/>
  <c r="O3709" i="11"/>
  <c r="P3709" i="11"/>
  <c r="D3710" i="11"/>
  <c r="E3710" i="11"/>
  <c r="F3710" i="11"/>
  <c r="H3710" i="11"/>
  <c r="K3710" i="11"/>
  <c r="L3710" i="11"/>
  <c r="M3710" i="11"/>
  <c r="N3710" i="11"/>
  <c r="O3710" i="11"/>
  <c r="P3710" i="11"/>
  <c r="D3711" i="11"/>
  <c r="E3711" i="11"/>
  <c r="F3711" i="11"/>
  <c r="H3711" i="11"/>
  <c r="K3711" i="11"/>
  <c r="L3711" i="11"/>
  <c r="M3711" i="11"/>
  <c r="N3711" i="11"/>
  <c r="O3711" i="11"/>
  <c r="P3711" i="11"/>
  <c r="D3712" i="11"/>
  <c r="E3712" i="11"/>
  <c r="F3712" i="11"/>
  <c r="H3712" i="11"/>
  <c r="K3712" i="11"/>
  <c r="L3712" i="11"/>
  <c r="M3712" i="11"/>
  <c r="N3712" i="11"/>
  <c r="O3712" i="11"/>
  <c r="P3712" i="11"/>
  <c r="D3713" i="11"/>
  <c r="E3713" i="11"/>
  <c r="F3713" i="11"/>
  <c r="H3713" i="11"/>
  <c r="K3713" i="11"/>
  <c r="L3713" i="11"/>
  <c r="M3713" i="11"/>
  <c r="N3713" i="11"/>
  <c r="O3713" i="11"/>
  <c r="P3713" i="11"/>
  <c r="D3714" i="11"/>
  <c r="E3714" i="11"/>
  <c r="F3714" i="11"/>
  <c r="H3714" i="11"/>
  <c r="K3714" i="11"/>
  <c r="L3714" i="11"/>
  <c r="M3714" i="11"/>
  <c r="N3714" i="11"/>
  <c r="O3714" i="11"/>
  <c r="P3714" i="11"/>
  <c r="D3715" i="11"/>
  <c r="E3715" i="11"/>
  <c r="F3715" i="11"/>
  <c r="H3715" i="11"/>
  <c r="K3715" i="11"/>
  <c r="L3715" i="11"/>
  <c r="M3715" i="11"/>
  <c r="N3715" i="11"/>
  <c r="O3715" i="11"/>
  <c r="P3715" i="11"/>
  <c r="D3716" i="11"/>
  <c r="E3716" i="11"/>
  <c r="F3716" i="11"/>
  <c r="H3716" i="11"/>
  <c r="K3716" i="11"/>
  <c r="L3716" i="11"/>
  <c r="M3716" i="11"/>
  <c r="N3716" i="11"/>
  <c r="O3716" i="11"/>
  <c r="P3716" i="11"/>
  <c r="D3717" i="11"/>
  <c r="E3717" i="11"/>
  <c r="F3717" i="11"/>
  <c r="H3717" i="11"/>
  <c r="K3717" i="11"/>
  <c r="L3717" i="11"/>
  <c r="M3717" i="11"/>
  <c r="N3717" i="11"/>
  <c r="O3717" i="11"/>
  <c r="P3717" i="11"/>
  <c r="D3718" i="11"/>
  <c r="E3718" i="11"/>
  <c r="F3718" i="11"/>
  <c r="H3718" i="11"/>
  <c r="K3718" i="11"/>
  <c r="L3718" i="11"/>
  <c r="M3718" i="11"/>
  <c r="N3718" i="11"/>
  <c r="O3718" i="11"/>
  <c r="P3718" i="11"/>
  <c r="D3719" i="11"/>
  <c r="E3719" i="11"/>
  <c r="F3719" i="11"/>
  <c r="H3719" i="11"/>
  <c r="K3719" i="11"/>
  <c r="L3719" i="11"/>
  <c r="M3719" i="11"/>
  <c r="N3719" i="11"/>
  <c r="O3719" i="11"/>
  <c r="P3719" i="11"/>
  <c r="D3720" i="11"/>
  <c r="E3720" i="11"/>
  <c r="F3720" i="11"/>
  <c r="H3720" i="11"/>
  <c r="K3720" i="11"/>
  <c r="L3720" i="11"/>
  <c r="M3720" i="11"/>
  <c r="N3720" i="11"/>
  <c r="O3720" i="11"/>
  <c r="P3720" i="11"/>
  <c r="D3721" i="11"/>
  <c r="E3721" i="11"/>
  <c r="F3721" i="11"/>
  <c r="H3721" i="11"/>
  <c r="K3721" i="11"/>
  <c r="L3721" i="11"/>
  <c r="M3721" i="11"/>
  <c r="N3721" i="11"/>
  <c r="O3721" i="11"/>
  <c r="P3721" i="11"/>
  <c r="D3722" i="11"/>
  <c r="E3722" i="11"/>
  <c r="F3722" i="11"/>
  <c r="H3722" i="11"/>
  <c r="K3722" i="11"/>
  <c r="L3722" i="11"/>
  <c r="M3722" i="11"/>
  <c r="N3722" i="11"/>
  <c r="O3722" i="11"/>
  <c r="P3722" i="11"/>
  <c r="D3723" i="11"/>
  <c r="E3723" i="11"/>
  <c r="F3723" i="11"/>
  <c r="H3723" i="11"/>
  <c r="K3723" i="11"/>
  <c r="L3723" i="11"/>
  <c r="M3723" i="11"/>
  <c r="N3723" i="11"/>
  <c r="O3723" i="11"/>
  <c r="P3723" i="11"/>
  <c r="D3724" i="11"/>
  <c r="E3724" i="11"/>
  <c r="F3724" i="11"/>
  <c r="H3724" i="11"/>
  <c r="K3724" i="11"/>
  <c r="L3724" i="11"/>
  <c r="M3724" i="11"/>
  <c r="N3724" i="11"/>
  <c r="O3724" i="11"/>
  <c r="P3724" i="11"/>
  <c r="D3725" i="11"/>
  <c r="E3725" i="11"/>
  <c r="F3725" i="11"/>
  <c r="H3725" i="11"/>
  <c r="K3725" i="11"/>
  <c r="L3725" i="11"/>
  <c r="M3725" i="11"/>
  <c r="N3725" i="11"/>
  <c r="O3725" i="11"/>
  <c r="P3725" i="11"/>
  <c r="D3726" i="11"/>
  <c r="E3726" i="11"/>
  <c r="F3726" i="11"/>
  <c r="H3726" i="11"/>
  <c r="K3726" i="11"/>
  <c r="L3726" i="11"/>
  <c r="M3726" i="11"/>
  <c r="N3726" i="11"/>
  <c r="O3726" i="11"/>
  <c r="P3726" i="11"/>
  <c r="D3727" i="11"/>
  <c r="E3727" i="11"/>
  <c r="F3727" i="11"/>
  <c r="H3727" i="11"/>
  <c r="K3727" i="11"/>
  <c r="L3727" i="11"/>
  <c r="M3727" i="11"/>
  <c r="N3727" i="11"/>
  <c r="O3727" i="11"/>
  <c r="P3727" i="11"/>
  <c r="D3728" i="11"/>
  <c r="E3728" i="11"/>
  <c r="F3728" i="11"/>
  <c r="H3728" i="11"/>
  <c r="K3728" i="11"/>
  <c r="L3728" i="11"/>
  <c r="M3728" i="11"/>
  <c r="N3728" i="11"/>
  <c r="O3728" i="11"/>
  <c r="P3728" i="11"/>
  <c r="D3729" i="11"/>
  <c r="E3729" i="11"/>
  <c r="F3729" i="11"/>
  <c r="H3729" i="11"/>
  <c r="K3729" i="11"/>
  <c r="L3729" i="11"/>
  <c r="M3729" i="11"/>
  <c r="N3729" i="11"/>
  <c r="O3729" i="11"/>
  <c r="P3729" i="11"/>
  <c r="D3730" i="11"/>
  <c r="E3730" i="11"/>
  <c r="F3730" i="11"/>
  <c r="H3730" i="11"/>
  <c r="K3730" i="11"/>
  <c r="L3730" i="11"/>
  <c r="M3730" i="11"/>
  <c r="N3730" i="11"/>
  <c r="O3730" i="11"/>
  <c r="P3730" i="11"/>
  <c r="D3731" i="11"/>
  <c r="E3731" i="11"/>
  <c r="F3731" i="11"/>
  <c r="H3731" i="11"/>
  <c r="K3731" i="11"/>
  <c r="L3731" i="11"/>
  <c r="M3731" i="11"/>
  <c r="N3731" i="11"/>
  <c r="O3731" i="11"/>
  <c r="P3731" i="11"/>
  <c r="D3732" i="11"/>
  <c r="E3732" i="11"/>
  <c r="F3732" i="11"/>
  <c r="H3732" i="11"/>
  <c r="K3732" i="11"/>
  <c r="L3732" i="11"/>
  <c r="M3732" i="11"/>
  <c r="N3732" i="11"/>
  <c r="O3732" i="11"/>
  <c r="P3732" i="11"/>
  <c r="D3733" i="11"/>
  <c r="E3733" i="11"/>
  <c r="F3733" i="11"/>
  <c r="H3733" i="11"/>
  <c r="K3733" i="11"/>
  <c r="L3733" i="11"/>
  <c r="M3733" i="11"/>
  <c r="N3733" i="11"/>
  <c r="O3733" i="11"/>
  <c r="P3733" i="11"/>
  <c r="D3734" i="11"/>
  <c r="E3734" i="11"/>
  <c r="F3734" i="11"/>
  <c r="H3734" i="11"/>
  <c r="K3734" i="11"/>
  <c r="L3734" i="11"/>
  <c r="M3734" i="11"/>
  <c r="N3734" i="11"/>
  <c r="O3734" i="11"/>
  <c r="P3734" i="11"/>
  <c r="D3735" i="11"/>
  <c r="E3735" i="11"/>
  <c r="F3735" i="11"/>
  <c r="H3735" i="11"/>
  <c r="K3735" i="11"/>
  <c r="L3735" i="11"/>
  <c r="M3735" i="11"/>
  <c r="N3735" i="11"/>
  <c r="O3735" i="11"/>
  <c r="P3735" i="11"/>
  <c r="D3736" i="11"/>
  <c r="E3736" i="11"/>
  <c r="F3736" i="11"/>
  <c r="H3736" i="11"/>
  <c r="K3736" i="11"/>
  <c r="L3736" i="11"/>
  <c r="M3736" i="11"/>
  <c r="N3736" i="11"/>
  <c r="O3736" i="11"/>
  <c r="P3736" i="11"/>
  <c r="D3737" i="11"/>
  <c r="E3737" i="11"/>
  <c r="F3737" i="11"/>
  <c r="H3737" i="11"/>
  <c r="K3737" i="11"/>
  <c r="L3737" i="11"/>
  <c r="M3737" i="11"/>
  <c r="N3737" i="11"/>
  <c r="O3737" i="11"/>
  <c r="P3737" i="11"/>
  <c r="D3738" i="11"/>
  <c r="E3738" i="11"/>
  <c r="F3738" i="11"/>
  <c r="H3738" i="11"/>
  <c r="K3738" i="11"/>
  <c r="L3738" i="11"/>
  <c r="M3738" i="11"/>
  <c r="N3738" i="11"/>
  <c r="O3738" i="11"/>
  <c r="P3738" i="11"/>
  <c r="D3739" i="11"/>
  <c r="E3739" i="11"/>
  <c r="F3739" i="11"/>
  <c r="H3739" i="11"/>
  <c r="K3739" i="11"/>
  <c r="L3739" i="11"/>
  <c r="M3739" i="11"/>
  <c r="N3739" i="11"/>
  <c r="O3739" i="11"/>
  <c r="P3739" i="11"/>
  <c r="D3740" i="11"/>
  <c r="E3740" i="11"/>
  <c r="F3740" i="11"/>
  <c r="H3740" i="11"/>
  <c r="K3740" i="11"/>
  <c r="L3740" i="11"/>
  <c r="M3740" i="11"/>
  <c r="N3740" i="11"/>
  <c r="O3740" i="11"/>
  <c r="P3740" i="11"/>
  <c r="D3741" i="11"/>
  <c r="E3741" i="11"/>
  <c r="F3741" i="11"/>
  <c r="H3741" i="11"/>
  <c r="K3741" i="11"/>
  <c r="L3741" i="11"/>
  <c r="M3741" i="11"/>
  <c r="N3741" i="11"/>
  <c r="O3741" i="11"/>
  <c r="P3741" i="11"/>
  <c r="D3742" i="11"/>
  <c r="E3742" i="11"/>
  <c r="F3742" i="11"/>
  <c r="H3742" i="11"/>
  <c r="K3742" i="11"/>
  <c r="L3742" i="11"/>
  <c r="M3742" i="11"/>
  <c r="N3742" i="11"/>
  <c r="O3742" i="11"/>
  <c r="P3742" i="11"/>
  <c r="D3743" i="11"/>
  <c r="E3743" i="11"/>
  <c r="F3743" i="11"/>
  <c r="H3743" i="11"/>
  <c r="K3743" i="11"/>
  <c r="L3743" i="11"/>
  <c r="M3743" i="11"/>
  <c r="N3743" i="11"/>
  <c r="O3743" i="11"/>
  <c r="P3743" i="11"/>
  <c r="D3744" i="11"/>
  <c r="E3744" i="11"/>
  <c r="F3744" i="11"/>
  <c r="H3744" i="11"/>
  <c r="K3744" i="11"/>
  <c r="L3744" i="11"/>
  <c r="M3744" i="11"/>
  <c r="N3744" i="11"/>
  <c r="O3744" i="11"/>
  <c r="P3744" i="11"/>
  <c r="D3745" i="11"/>
  <c r="E3745" i="11"/>
  <c r="F3745" i="11"/>
  <c r="H3745" i="11"/>
  <c r="K3745" i="11"/>
  <c r="L3745" i="11"/>
  <c r="M3745" i="11"/>
  <c r="N3745" i="11"/>
  <c r="O3745" i="11"/>
  <c r="P3745" i="11"/>
  <c r="D3746" i="11"/>
  <c r="E3746" i="11"/>
  <c r="F3746" i="11"/>
  <c r="H3746" i="11"/>
  <c r="K3746" i="11"/>
  <c r="L3746" i="11"/>
  <c r="M3746" i="11"/>
  <c r="N3746" i="11"/>
  <c r="O3746" i="11"/>
  <c r="P3746" i="11"/>
  <c r="D3747" i="11"/>
  <c r="E3747" i="11"/>
  <c r="F3747" i="11"/>
  <c r="H3747" i="11"/>
  <c r="K3747" i="11"/>
  <c r="L3747" i="11"/>
  <c r="M3747" i="11"/>
  <c r="N3747" i="11"/>
  <c r="O3747" i="11"/>
  <c r="P3747" i="11"/>
  <c r="D3748" i="11"/>
  <c r="E3748" i="11"/>
  <c r="F3748" i="11"/>
  <c r="H3748" i="11"/>
  <c r="K3748" i="11"/>
  <c r="L3748" i="11"/>
  <c r="M3748" i="11"/>
  <c r="N3748" i="11"/>
  <c r="O3748" i="11"/>
  <c r="P3748" i="11"/>
  <c r="D3749" i="11"/>
  <c r="E3749" i="11"/>
  <c r="F3749" i="11"/>
  <c r="H3749" i="11"/>
  <c r="K3749" i="11"/>
  <c r="L3749" i="11"/>
  <c r="M3749" i="11"/>
  <c r="N3749" i="11"/>
  <c r="O3749" i="11"/>
  <c r="P3749" i="11"/>
  <c r="D3750" i="11"/>
  <c r="E3750" i="11"/>
  <c r="F3750" i="11"/>
  <c r="H3750" i="11"/>
  <c r="K3750" i="11"/>
  <c r="L3750" i="11"/>
  <c r="M3750" i="11"/>
  <c r="N3750" i="11"/>
  <c r="O3750" i="11"/>
  <c r="P3750" i="11"/>
  <c r="D3751" i="11"/>
  <c r="E3751" i="11"/>
  <c r="F3751" i="11"/>
  <c r="H3751" i="11"/>
  <c r="K3751" i="11"/>
  <c r="L3751" i="11"/>
  <c r="M3751" i="11"/>
  <c r="N3751" i="11"/>
  <c r="O3751" i="11"/>
  <c r="P3751" i="11"/>
  <c r="D3752" i="11"/>
  <c r="E3752" i="11"/>
  <c r="F3752" i="11"/>
  <c r="H3752" i="11"/>
  <c r="K3752" i="11"/>
  <c r="L3752" i="11"/>
  <c r="M3752" i="11"/>
  <c r="N3752" i="11"/>
  <c r="O3752" i="11"/>
  <c r="P3752" i="11"/>
  <c r="D3753" i="11"/>
  <c r="E3753" i="11"/>
  <c r="F3753" i="11"/>
  <c r="H3753" i="11"/>
  <c r="K3753" i="11"/>
  <c r="L3753" i="11"/>
  <c r="M3753" i="11"/>
  <c r="N3753" i="11"/>
  <c r="O3753" i="11"/>
  <c r="P3753" i="11"/>
  <c r="D3754" i="11"/>
  <c r="E3754" i="11"/>
  <c r="F3754" i="11"/>
  <c r="H3754" i="11"/>
  <c r="K3754" i="11"/>
  <c r="L3754" i="11"/>
  <c r="M3754" i="11"/>
  <c r="N3754" i="11"/>
  <c r="O3754" i="11"/>
  <c r="P3754" i="11"/>
  <c r="D3755" i="11"/>
  <c r="E3755" i="11"/>
  <c r="F3755" i="11"/>
  <c r="H3755" i="11"/>
  <c r="K3755" i="11"/>
  <c r="L3755" i="11"/>
  <c r="M3755" i="11"/>
  <c r="N3755" i="11"/>
  <c r="O3755" i="11"/>
  <c r="P3755" i="11"/>
  <c r="D3756" i="11"/>
  <c r="E3756" i="11"/>
  <c r="F3756" i="11"/>
  <c r="H3756" i="11"/>
  <c r="K3756" i="11"/>
  <c r="L3756" i="11"/>
  <c r="M3756" i="11"/>
  <c r="N3756" i="11"/>
  <c r="O3756" i="11"/>
  <c r="P3756" i="11"/>
  <c r="D3757" i="11"/>
  <c r="E3757" i="11"/>
  <c r="F3757" i="11"/>
  <c r="H3757" i="11"/>
  <c r="K3757" i="11"/>
  <c r="L3757" i="11"/>
  <c r="M3757" i="11"/>
  <c r="N3757" i="11"/>
  <c r="O3757" i="11"/>
  <c r="P3757" i="11"/>
  <c r="D3758" i="11"/>
  <c r="E3758" i="11"/>
  <c r="F3758" i="11"/>
  <c r="H3758" i="11"/>
  <c r="K3758" i="11"/>
  <c r="L3758" i="11"/>
  <c r="M3758" i="11"/>
  <c r="N3758" i="11"/>
  <c r="O3758" i="11"/>
  <c r="P3758" i="11"/>
  <c r="D3759" i="11"/>
  <c r="E3759" i="11"/>
  <c r="F3759" i="11"/>
  <c r="H3759" i="11"/>
  <c r="K3759" i="11"/>
  <c r="L3759" i="11"/>
  <c r="M3759" i="11"/>
  <c r="N3759" i="11"/>
  <c r="O3759" i="11"/>
  <c r="P3759" i="11"/>
  <c r="D3760" i="11"/>
  <c r="E3760" i="11"/>
  <c r="F3760" i="11"/>
  <c r="H3760" i="11"/>
  <c r="K3760" i="11"/>
  <c r="L3760" i="11"/>
  <c r="M3760" i="11"/>
  <c r="N3760" i="11"/>
  <c r="O3760" i="11"/>
  <c r="P3760" i="11"/>
  <c r="D3761" i="11"/>
  <c r="E3761" i="11"/>
  <c r="F3761" i="11"/>
  <c r="H3761" i="11"/>
  <c r="K3761" i="11"/>
  <c r="L3761" i="11"/>
  <c r="M3761" i="11"/>
  <c r="N3761" i="11"/>
  <c r="O3761" i="11"/>
  <c r="P3761" i="11"/>
  <c r="D3762" i="11"/>
  <c r="E3762" i="11"/>
  <c r="F3762" i="11"/>
  <c r="H3762" i="11"/>
  <c r="K3762" i="11"/>
  <c r="L3762" i="11"/>
  <c r="M3762" i="11"/>
  <c r="N3762" i="11"/>
  <c r="O3762" i="11"/>
  <c r="P3762" i="11"/>
  <c r="D3763" i="11"/>
  <c r="E3763" i="11"/>
  <c r="F3763" i="11"/>
  <c r="H3763" i="11"/>
  <c r="K3763" i="11"/>
  <c r="L3763" i="11"/>
  <c r="M3763" i="11"/>
  <c r="N3763" i="11"/>
  <c r="O3763" i="11"/>
  <c r="P3763" i="11"/>
  <c r="D3764" i="11"/>
  <c r="E3764" i="11"/>
  <c r="F3764" i="11"/>
  <c r="H3764" i="11"/>
  <c r="K3764" i="11"/>
  <c r="L3764" i="11"/>
  <c r="M3764" i="11"/>
  <c r="N3764" i="11"/>
  <c r="O3764" i="11"/>
  <c r="P3764" i="11"/>
  <c r="D3765" i="11"/>
  <c r="E3765" i="11"/>
  <c r="F3765" i="11"/>
  <c r="H3765" i="11"/>
  <c r="K3765" i="11"/>
  <c r="L3765" i="11"/>
  <c r="M3765" i="11"/>
  <c r="N3765" i="11"/>
  <c r="O3765" i="11"/>
  <c r="P3765" i="11"/>
  <c r="D3766" i="11"/>
  <c r="E3766" i="11"/>
  <c r="F3766" i="11"/>
  <c r="H3766" i="11"/>
  <c r="K3766" i="11"/>
  <c r="L3766" i="11"/>
  <c r="M3766" i="11"/>
  <c r="N3766" i="11"/>
  <c r="O3766" i="11"/>
  <c r="P3766" i="11"/>
  <c r="D3767" i="11"/>
  <c r="E3767" i="11"/>
  <c r="F3767" i="11"/>
  <c r="H3767" i="11"/>
  <c r="K3767" i="11"/>
  <c r="L3767" i="11"/>
  <c r="M3767" i="11"/>
  <c r="N3767" i="11"/>
  <c r="O3767" i="11"/>
  <c r="P3767" i="11"/>
  <c r="D3768" i="11"/>
  <c r="E3768" i="11"/>
  <c r="F3768" i="11"/>
  <c r="H3768" i="11"/>
  <c r="K3768" i="11"/>
  <c r="L3768" i="11"/>
  <c r="M3768" i="11"/>
  <c r="N3768" i="11"/>
  <c r="O3768" i="11"/>
  <c r="P3768" i="11"/>
  <c r="D3769" i="11"/>
  <c r="E3769" i="11"/>
  <c r="F3769" i="11"/>
  <c r="H3769" i="11"/>
  <c r="K3769" i="11"/>
  <c r="L3769" i="11"/>
  <c r="M3769" i="11"/>
  <c r="N3769" i="11"/>
  <c r="O3769" i="11"/>
  <c r="P3769" i="11"/>
  <c r="D3770" i="11"/>
  <c r="E3770" i="11"/>
  <c r="F3770" i="11"/>
  <c r="H3770" i="11"/>
  <c r="K3770" i="11"/>
  <c r="L3770" i="11"/>
  <c r="M3770" i="11"/>
  <c r="N3770" i="11"/>
  <c r="O3770" i="11"/>
  <c r="P3770" i="11"/>
  <c r="D3771" i="11"/>
  <c r="E3771" i="11"/>
  <c r="F3771" i="11"/>
  <c r="H3771" i="11"/>
  <c r="K3771" i="11"/>
  <c r="L3771" i="11"/>
  <c r="M3771" i="11"/>
  <c r="N3771" i="11"/>
  <c r="O3771" i="11"/>
  <c r="P3771" i="11"/>
  <c r="D3772" i="11"/>
  <c r="E3772" i="11"/>
  <c r="F3772" i="11"/>
  <c r="H3772" i="11"/>
  <c r="K3772" i="11"/>
  <c r="L3772" i="11"/>
  <c r="M3772" i="11"/>
  <c r="N3772" i="11"/>
  <c r="O3772" i="11"/>
  <c r="P3772" i="11"/>
  <c r="D3773" i="11"/>
  <c r="E3773" i="11"/>
  <c r="F3773" i="11"/>
  <c r="H3773" i="11"/>
  <c r="K3773" i="11"/>
  <c r="L3773" i="11"/>
  <c r="M3773" i="11"/>
  <c r="N3773" i="11"/>
  <c r="O3773" i="11"/>
  <c r="P3773" i="11"/>
  <c r="D3774" i="11"/>
  <c r="E3774" i="11"/>
  <c r="F3774" i="11"/>
  <c r="H3774" i="11"/>
  <c r="K3774" i="11"/>
  <c r="L3774" i="11"/>
  <c r="M3774" i="11"/>
  <c r="N3774" i="11"/>
  <c r="O3774" i="11"/>
  <c r="P3774" i="11"/>
  <c r="D3775" i="11"/>
  <c r="E3775" i="11"/>
  <c r="F3775" i="11"/>
  <c r="H3775" i="11"/>
  <c r="K3775" i="11"/>
  <c r="L3775" i="11"/>
  <c r="M3775" i="11"/>
  <c r="N3775" i="11"/>
  <c r="O3775" i="11"/>
  <c r="P3775" i="11"/>
  <c r="D3776" i="11"/>
  <c r="E3776" i="11"/>
  <c r="F3776" i="11"/>
  <c r="H3776" i="11"/>
  <c r="K3776" i="11"/>
  <c r="L3776" i="11"/>
  <c r="M3776" i="11"/>
  <c r="N3776" i="11"/>
  <c r="O3776" i="11"/>
  <c r="P3776" i="11"/>
  <c r="D3777" i="11"/>
  <c r="E3777" i="11"/>
  <c r="F3777" i="11"/>
  <c r="H3777" i="11"/>
  <c r="K3777" i="11"/>
  <c r="L3777" i="11"/>
  <c r="M3777" i="11"/>
  <c r="N3777" i="11"/>
  <c r="O3777" i="11"/>
  <c r="P3777" i="11"/>
  <c r="D3778" i="11"/>
  <c r="E3778" i="11"/>
  <c r="F3778" i="11"/>
  <c r="H3778" i="11"/>
  <c r="K3778" i="11"/>
  <c r="L3778" i="11"/>
  <c r="M3778" i="11"/>
  <c r="N3778" i="11"/>
  <c r="O3778" i="11"/>
  <c r="P3778" i="11"/>
  <c r="D3779" i="11"/>
  <c r="E3779" i="11"/>
  <c r="F3779" i="11"/>
  <c r="H3779" i="11"/>
  <c r="K3779" i="11"/>
  <c r="L3779" i="11"/>
  <c r="M3779" i="11"/>
  <c r="N3779" i="11"/>
  <c r="O3779" i="11"/>
  <c r="P3779" i="11"/>
  <c r="D3780" i="11"/>
  <c r="E3780" i="11"/>
  <c r="F3780" i="11"/>
  <c r="H3780" i="11"/>
  <c r="K3780" i="11"/>
  <c r="L3780" i="11"/>
  <c r="M3780" i="11"/>
  <c r="N3780" i="11"/>
  <c r="O3780" i="11"/>
  <c r="P3780" i="11"/>
  <c r="D3781" i="11"/>
  <c r="E3781" i="11"/>
  <c r="F3781" i="11"/>
  <c r="H3781" i="11"/>
  <c r="K3781" i="11"/>
  <c r="L3781" i="11"/>
  <c r="M3781" i="11"/>
  <c r="N3781" i="11"/>
  <c r="O3781" i="11"/>
  <c r="P3781" i="11"/>
  <c r="D3782" i="11"/>
  <c r="E3782" i="11"/>
  <c r="F3782" i="11"/>
  <c r="H3782" i="11"/>
  <c r="K3782" i="11"/>
  <c r="L3782" i="11"/>
  <c r="M3782" i="11"/>
  <c r="N3782" i="11"/>
  <c r="O3782" i="11"/>
  <c r="P3782" i="11"/>
  <c r="D3783" i="11"/>
  <c r="E3783" i="11"/>
  <c r="F3783" i="11"/>
  <c r="H3783" i="11"/>
  <c r="K3783" i="11"/>
  <c r="L3783" i="11"/>
  <c r="M3783" i="11"/>
  <c r="N3783" i="11"/>
  <c r="O3783" i="11"/>
  <c r="P3783" i="11"/>
  <c r="D3784" i="11"/>
  <c r="E3784" i="11"/>
  <c r="F3784" i="11"/>
  <c r="H3784" i="11"/>
  <c r="K3784" i="11"/>
  <c r="L3784" i="11"/>
  <c r="M3784" i="11"/>
  <c r="N3784" i="11"/>
  <c r="O3784" i="11"/>
  <c r="P3784" i="11"/>
  <c r="D3785" i="11"/>
  <c r="E3785" i="11"/>
  <c r="F3785" i="11"/>
  <c r="H3785" i="11"/>
  <c r="K3785" i="11"/>
  <c r="L3785" i="11"/>
  <c r="M3785" i="11"/>
  <c r="N3785" i="11"/>
  <c r="O3785" i="11"/>
  <c r="P3785" i="11"/>
  <c r="D3786" i="11"/>
  <c r="E3786" i="11"/>
  <c r="F3786" i="11"/>
  <c r="H3786" i="11"/>
  <c r="K3786" i="11"/>
  <c r="L3786" i="11"/>
  <c r="M3786" i="11"/>
  <c r="N3786" i="11"/>
  <c r="O3786" i="11"/>
  <c r="P3786" i="11"/>
  <c r="D3787" i="11"/>
  <c r="E3787" i="11"/>
  <c r="F3787" i="11"/>
  <c r="H3787" i="11"/>
  <c r="K3787" i="11"/>
  <c r="L3787" i="11"/>
  <c r="M3787" i="11"/>
  <c r="N3787" i="11"/>
  <c r="O3787" i="11"/>
  <c r="P3787" i="11"/>
  <c r="D3788" i="11"/>
  <c r="E3788" i="11"/>
  <c r="F3788" i="11"/>
  <c r="H3788" i="11"/>
  <c r="K3788" i="11"/>
  <c r="L3788" i="11"/>
  <c r="M3788" i="11"/>
  <c r="N3788" i="11"/>
  <c r="O3788" i="11"/>
  <c r="P3788" i="11"/>
  <c r="D3789" i="11"/>
  <c r="E3789" i="11"/>
  <c r="F3789" i="11"/>
  <c r="H3789" i="11"/>
  <c r="K3789" i="11"/>
  <c r="L3789" i="11"/>
  <c r="M3789" i="11"/>
  <c r="N3789" i="11"/>
  <c r="O3789" i="11"/>
  <c r="P3789" i="11"/>
  <c r="D3790" i="11"/>
  <c r="E3790" i="11"/>
  <c r="F3790" i="11"/>
  <c r="H3790" i="11"/>
  <c r="K3790" i="11"/>
  <c r="L3790" i="11"/>
  <c r="M3790" i="11"/>
  <c r="N3790" i="11"/>
  <c r="O3790" i="11"/>
  <c r="P3790" i="11"/>
  <c r="D3791" i="11"/>
  <c r="E3791" i="11"/>
  <c r="F3791" i="11"/>
  <c r="H3791" i="11"/>
  <c r="K3791" i="11"/>
  <c r="L3791" i="11"/>
  <c r="M3791" i="11"/>
  <c r="N3791" i="11"/>
  <c r="O3791" i="11"/>
  <c r="P3791" i="11"/>
  <c r="D3792" i="11"/>
  <c r="E3792" i="11"/>
  <c r="F3792" i="11"/>
  <c r="H3792" i="11"/>
  <c r="K3792" i="11"/>
  <c r="L3792" i="11"/>
  <c r="M3792" i="11"/>
  <c r="N3792" i="11"/>
  <c r="O3792" i="11"/>
  <c r="P3792" i="11"/>
  <c r="D3793" i="11"/>
  <c r="E3793" i="11"/>
  <c r="F3793" i="11"/>
  <c r="H3793" i="11"/>
  <c r="K3793" i="11"/>
  <c r="L3793" i="11"/>
  <c r="M3793" i="11"/>
  <c r="N3793" i="11"/>
  <c r="O3793" i="11"/>
  <c r="P3793" i="11"/>
  <c r="D3794" i="11"/>
  <c r="E3794" i="11"/>
  <c r="F3794" i="11"/>
  <c r="H3794" i="11"/>
  <c r="K3794" i="11"/>
  <c r="L3794" i="11"/>
  <c r="M3794" i="11"/>
  <c r="N3794" i="11"/>
  <c r="O3794" i="11"/>
  <c r="P3794" i="11"/>
  <c r="D3795" i="11"/>
  <c r="E3795" i="11"/>
  <c r="F3795" i="11"/>
  <c r="H3795" i="11"/>
  <c r="K3795" i="11"/>
  <c r="L3795" i="11"/>
  <c r="M3795" i="11"/>
  <c r="N3795" i="11"/>
  <c r="O3795" i="11"/>
  <c r="P3795" i="11"/>
  <c r="D3796" i="11"/>
  <c r="E3796" i="11"/>
  <c r="F3796" i="11"/>
  <c r="H3796" i="11"/>
  <c r="K3796" i="11"/>
  <c r="L3796" i="11"/>
  <c r="M3796" i="11"/>
  <c r="N3796" i="11"/>
  <c r="O3796" i="11"/>
  <c r="P3796" i="11"/>
  <c r="D3797" i="11"/>
  <c r="E3797" i="11"/>
  <c r="F3797" i="11"/>
  <c r="H3797" i="11"/>
  <c r="K3797" i="11"/>
  <c r="L3797" i="11"/>
  <c r="M3797" i="11"/>
  <c r="N3797" i="11"/>
  <c r="O3797" i="11"/>
  <c r="P3797" i="11"/>
  <c r="D3798" i="11"/>
  <c r="E3798" i="11"/>
  <c r="F3798" i="11"/>
  <c r="H3798" i="11"/>
  <c r="K3798" i="11"/>
  <c r="L3798" i="11"/>
  <c r="M3798" i="11"/>
  <c r="N3798" i="11"/>
  <c r="O3798" i="11"/>
  <c r="P3798" i="11"/>
  <c r="D3799" i="11"/>
  <c r="E3799" i="11"/>
  <c r="F3799" i="11"/>
  <c r="H3799" i="11"/>
  <c r="K3799" i="11"/>
  <c r="L3799" i="11"/>
  <c r="M3799" i="11"/>
  <c r="N3799" i="11"/>
  <c r="O3799" i="11"/>
  <c r="P3799" i="11"/>
  <c r="D3800" i="11"/>
  <c r="E3800" i="11"/>
  <c r="F3800" i="11"/>
  <c r="H3800" i="11"/>
  <c r="K3800" i="11"/>
  <c r="L3800" i="11"/>
  <c r="M3800" i="11"/>
  <c r="N3800" i="11"/>
  <c r="O3800" i="11"/>
  <c r="P3800" i="11"/>
  <c r="D3801" i="11"/>
  <c r="E3801" i="11"/>
  <c r="F3801" i="11"/>
  <c r="H3801" i="11"/>
  <c r="K3801" i="11"/>
  <c r="L3801" i="11"/>
  <c r="M3801" i="11"/>
  <c r="N3801" i="11"/>
  <c r="O3801" i="11"/>
  <c r="P3801" i="11"/>
  <c r="D3802" i="11"/>
  <c r="E3802" i="11"/>
  <c r="F3802" i="11"/>
  <c r="H3802" i="11"/>
  <c r="K3802" i="11"/>
  <c r="L3802" i="11"/>
  <c r="M3802" i="11"/>
  <c r="N3802" i="11"/>
  <c r="O3802" i="11"/>
  <c r="P3802" i="11"/>
  <c r="D3803" i="11"/>
  <c r="E3803" i="11"/>
  <c r="F3803" i="11"/>
  <c r="H3803" i="11"/>
  <c r="K3803" i="11"/>
  <c r="L3803" i="11"/>
  <c r="M3803" i="11"/>
  <c r="N3803" i="11"/>
  <c r="O3803" i="11"/>
  <c r="P3803" i="11"/>
  <c r="D3804" i="11"/>
  <c r="E3804" i="11"/>
  <c r="F3804" i="11"/>
  <c r="H3804" i="11"/>
  <c r="K3804" i="11"/>
  <c r="L3804" i="11"/>
  <c r="M3804" i="11"/>
  <c r="N3804" i="11"/>
  <c r="O3804" i="11"/>
  <c r="P3804" i="11"/>
  <c r="D3805" i="11"/>
  <c r="E3805" i="11"/>
  <c r="F3805" i="11"/>
  <c r="H3805" i="11"/>
  <c r="K3805" i="11"/>
  <c r="L3805" i="11"/>
  <c r="M3805" i="11"/>
  <c r="N3805" i="11"/>
  <c r="O3805" i="11"/>
  <c r="P3805" i="11"/>
  <c r="D3806" i="11"/>
  <c r="E3806" i="11"/>
  <c r="F3806" i="11"/>
  <c r="H3806" i="11"/>
  <c r="K3806" i="11"/>
  <c r="L3806" i="11"/>
  <c r="M3806" i="11"/>
  <c r="N3806" i="11"/>
  <c r="O3806" i="11"/>
  <c r="P3806" i="11"/>
  <c r="D3807" i="11"/>
  <c r="E3807" i="11"/>
  <c r="F3807" i="11"/>
  <c r="H3807" i="11"/>
  <c r="K3807" i="11"/>
  <c r="L3807" i="11"/>
  <c r="M3807" i="11"/>
  <c r="N3807" i="11"/>
  <c r="O3807" i="11"/>
  <c r="P3807" i="11"/>
  <c r="D3808" i="11"/>
  <c r="E3808" i="11"/>
  <c r="F3808" i="11"/>
  <c r="H3808" i="11"/>
  <c r="K3808" i="11"/>
  <c r="L3808" i="11"/>
  <c r="M3808" i="11"/>
  <c r="N3808" i="11"/>
  <c r="O3808" i="11"/>
  <c r="P3808" i="11"/>
  <c r="D3809" i="11"/>
  <c r="E3809" i="11"/>
  <c r="F3809" i="11"/>
  <c r="H3809" i="11"/>
  <c r="K3809" i="11"/>
  <c r="L3809" i="11"/>
  <c r="M3809" i="11"/>
  <c r="N3809" i="11"/>
  <c r="O3809" i="11"/>
  <c r="P3809" i="11"/>
  <c r="D3810" i="11"/>
  <c r="E3810" i="11"/>
  <c r="F3810" i="11"/>
  <c r="H3810" i="11"/>
  <c r="K3810" i="11"/>
  <c r="L3810" i="11"/>
  <c r="M3810" i="11"/>
  <c r="N3810" i="11"/>
  <c r="O3810" i="11"/>
  <c r="P3810" i="11"/>
  <c r="D3811" i="11"/>
  <c r="E3811" i="11"/>
  <c r="F3811" i="11"/>
  <c r="H3811" i="11"/>
  <c r="K3811" i="11"/>
  <c r="L3811" i="11"/>
  <c r="M3811" i="11"/>
  <c r="N3811" i="11"/>
  <c r="O3811" i="11"/>
  <c r="P3811" i="11"/>
  <c r="D3812" i="11"/>
  <c r="E3812" i="11"/>
  <c r="F3812" i="11"/>
  <c r="H3812" i="11"/>
  <c r="K3812" i="11"/>
  <c r="L3812" i="11"/>
  <c r="M3812" i="11"/>
  <c r="N3812" i="11"/>
  <c r="O3812" i="11"/>
  <c r="P3812" i="11"/>
  <c r="D3813" i="11"/>
  <c r="E3813" i="11"/>
  <c r="F3813" i="11"/>
  <c r="H3813" i="11"/>
  <c r="K3813" i="11"/>
  <c r="L3813" i="11"/>
  <c r="M3813" i="11"/>
  <c r="N3813" i="11"/>
  <c r="O3813" i="11"/>
  <c r="P3813" i="11"/>
  <c r="D3814" i="11"/>
  <c r="E3814" i="11"/>
  <c r="F3814" i="11"/>
  <c r="H3814" i="11"/>
  <c r="K3814" i="11"/>
  <c r="L3814" i="11"/>
  <c r="M3814" i="11"/>
  <c r="N3814" i="11"/>
  <c r="O3814" i="11"/>
  <c r="P3814" i="11"/>
  <c r="D3815" i="11"/>
  <c r="E3815" i="11"/>
  <c r="F3815" i="11"/>
  <c r="H3815" i="11"/>
  <c r="K3815" i="11"/>
  <c r="L3815" i="11"/>
  <c r="M3815" i="11"/>
  <c r="N3815" i="11"/>
  <c r="O3815" i="11"/>
  <c r="P3815" i="11"/>
  <c r="D3816" i="11"/>
  <c r="E3816" i="11"/>
  <c r="F3816" i="11"/>
  <c r="H3816" i="11"/>
  <c r="K3816" i="11"/>
  <c r="L3816" i="11"/>
  <c r="M3816" i="11"/>
  <c r="N3816" i="11"/>
  <c r="O3816" i="11"/>
  <c r="P3816" i="11"/>
  <c r="D3817" i="11"/>
  <c r="E3817" i="11"/>
  <c r="F3817" i="11"/>
  <c r="H3817" i="11"/>
  <c r="K3817" i="11"/>
  <c r="L3817" i="11"/>
  <c r="M3817" i="11"/>
  <c r="N3817" i="11"/>
  <c r="O3817" i="11"/>
  <c r="P3817" i="11"/>
  <c r="D3818" i="11"/>
  <c r="E3818" i="11"/>
  <c r="F3818" i="11"/>
  <c r="H3818" i="11"/>
  <c r="K3818" i="11"/>
  <c r="L3818" i="11"/>
  <c r="M3818" i="11"/>
  <c r="N3818" i="11"/>
  <c r="O3818" i="11"/>
  <c r="P3818" i="11"/>
  <c r="D3819" i="11"/>
  <c r="E3819" i="11"/>
  <c r="F3819" i="11"/>
  <c r="H3819" i="11"/>
  <c r="K3819" i="11"/>
  <c r="L3819" i="11"/>
  <c r="M3819" i="11"/>
  <c r="N3819" i="11"/>
  <c r="O3819" i="11"/>
  <c r="P3819" i="11"/>
  <c r="D3820" i="11"/>
  <c r="E3820" i="11"/>
  <c r="F3820" i="11"/>
  <c r="H3820" i="11"/>
  <c r="K3820" i="11"/>
  <c r="L3820" i="11"/>
  <c r="M3820" i="11"/>
  <c r="N3820" i="11"/>
  <c r="O3820" i="11"/>
  <c r="P3820" i="11"/>
  <c r="D3821" i="11"/>
  <c r="E3821" i="11"/>
  <c r="F3821" i="11"/>
  <c r="H3821" i="11"/>
  <c r="K3821" i="11"/>
  <c r="L3821" i="11"/>
  <c r="M3821" i="11"/>
  <c r="N3821" i="11"/>
  <c r="O3821" i="11"/>
  <c r="P3821" i="11"/>
  <c r="D3822" i="11"/>
  <c r="E3822" i="11"/>
  <c r="F3822" i="11"/>
  <c r="H3822" i="11"/>
  <c r="K3822" i="11"/>
  <c r="L3822" i="11"/>
  <c r="M3822" i="11"/>
  <c r="N3822" i="11"/>
  <c r="O3822" i="11"/>
  <c r="P3822" i="11"/>
  <c r="D3823" i="11"/>
  <c r="E3823" i="11"/>
  <c r="F3823" i="11"/>
  <c r="H3823" i="11"/>
  <c r="K3823" i="11"/>
  <c r="L3823" i="11"/>
  <c r="M3823" i="11"/>
  <c r="N3823" i="11"/>
  <c r="O3823" i="11"/>
  <c r="P3823" i="11"/>
  <c r="D3824" i="11"/>
  <c r="E3824" i="11"/>
  <c r="F3824" i="11"/>
  <c r="H3824" i="11"/>
  <c r="K3824" i="11"/>
  <c r="L3824" i="11"/>
  <c r="M3824" i="11"/>
  <c r="N3824" i="11"/>
  <c r="O3824" i="11"/>
  <c r="P3824" i="11"/>
  <c r="D3825" i="11"/>
  <c r="E3825" i="11"/>
  <c r="F3825" i="11"/>
  <c r="H3825" i="11"/>
  <c r="K3825" i="11"/>
  <c r="L3825" i="11"/>
  <c r="M3825" i="11"/>
  <c r="N3825" i="11"/>
  <c r="O3825" i="11"/>
  <c r="P3825" i="11"/>
  <c r="D3826" i="11"/>
  <c r="E3826" i="11"/>
  <c r="F3826" i="11"/>
  <c r="H3826" i="11"/>
  <c r="K3826" i="11"/>
  <c r="L3826" i="11"/>
  <c r="M3826" i="11"/>
  <c r="N3826" i="11"/>
  <c r="O3826" i="11"/>
  <c r="P3826" i="11"/>
  <c r="D3827" i="11"/>
  <c r="E3827" i="11"/>
  <c r="F3827" i="11"/>
  <c r="H3827" i="11"/>
  <c r="K3827" i="11"/>
  <c r="L3827" i="11"/>
  <c r="M3827" i="11"/>
  <c r="N3827" i="11"/>
  <c r="O3827" i="11"/>
  <c r="P3827" i="11"/>
  <c r="D3828" i="11"/>
  <c r="E3828" i="11"/>
  <c r="F3828" i="11"/>
  <c r="H3828" i="11"/>
  <c r="K3828" i="11"/>
  <c r="L3828" i="11"/>
  <c r="M3828" i="11"/>
  <c r="N3828" i="11"/>
  <c r="O3828" i="11"/>
  <c r="P3828" i="11"/>
  <c r="D3829" i="11"/>
  <c r="E3829" i="11"/>
  <c r="F3829" i="11"/>
  <c r="H3829" i="11"/>
  <c r="K3829" i="11"/>
  <c r="L3829" i="11"/>
  <c r="M3829" i="11"/>
  <c r="N3829" i="11"/>
  <c r="O3829" i="11"/>
  <c r="P3829" i="11"/>
  <c r="D3830" i="11"/>
  <c r="E3830" i="11"/>
  <c r="F3830" i="11"/>
  <c r="H3830" i="11"/>
  <c r="K3830" i="11"/>
  <c r="L3830" i="11"/>
  <c r="M3830" i="11"/>
  <c r="N3830" i="11"/>
  <c r="O3830" i="11"/>
  <c r="P3830" i="11"/>
  <c r="D3831" i="11"/>
  <c r="E3831" i="11"/>
  <c r="F3831" i="11"/>
  <c r="H3831" i="11"/>
  <c r="K3831" i="11"/>
  <c r="L3831" i="11"/>
  <c r="M3831" i="11"/>
  <c r="N3831" i="11"/>
  <c r="O3831" i="11"/>
  <c r="P3831" i="11"/>
  <c r="D3832" i="11"/>
  <c r="E3832" i="11"/>
  <c r="F3832" i="11"/>
  <c r="H3832" i="11"/>
  <c r="K3832" i="11"/>
  <c r="L3832" i="11"/>
  <c r="M3832" i="11"/>
  <c r="N3832" i="11"/>
  <c r="O3832" i="11"/>
  <c r="P3832" i="11"/>
  <c r="D3833" i="11"/>
  <c r="E3833" i="11"/>
  <c r="F3833" i="11"/>
  <c r="H3833" i="11"/>
  <c r="K3833" i="11"/>
  <c r="L3833" i="11"/>
  <c r="M3833" i="11"/>
  <c r="N3833" i="11"/>
  <c r="O3833" i="11"/>
  <c r="P3833" i="11"/>
  <c r="D3834" i="11"/>
  <c r="E3834" i="11"/>
  <c r="F3834" i="11"/>
  <c r="H3834" i="11"/>
  <c r="K3834" i="11"/>
  <c r="L3834" i="11"/>
  <c r="M3834" i="11"/>
  <c r="N3834" i="11"/>
  <c r="O3834" i="11"/>
  <c r="P3834" i="11"/>
  <c r="D3835" i="11"/>
  <c r="E3835" i="11"/>
  <c r="F3835" i="11"/>
  <c r="H3835" i="11"/>
  <c r="K3835" i="11"/>
  <c r="L3835" i="11"/>
  <c r="M3835" i="11"/>
  <c r="N3835" i="11"/>
  <c r="O3835" i="11"/>
  <c r="P3835" i="11"/>
  <c r="D3836" i="11"/>
  <c r="E3836" i="11"/>
  <c r="F3836" i="11"/>
  <c r="H3836" i="11"/>
  <c r="K3836" i="11"/>
  <c r="L3836" i="11"/>
  <c r="M3836" i="11"/>
  <c r="N3836" i="11"/>
  <c r="O3836" i="11"/>
  <c r="P3836" i="11"/>
  <c r="D3837" i="11"/>
  <c r="E3837" i="11"/>
  <c r="F3837" i="11"/>
  <c r="H3837" i="11"/>
  <c r="K3837" i="11"/>
  <c r="L3837" i="11"/>
  <c r="M3837" i="11"/>
  <c r="N3837" i="11"/>
  <c r="O3837" i="11"/>
  <c r="P3837" i="11"/>
  <c r="D3838" i="11"/>
  <c r="E3838" i="11"/>
  <c r="F3838" i="11"/>
  <c r="H3838" i="11"/>
  <c r="K3838" i="11"/>
  <c r="L3838" i="11"/>
  <c r="M3838" i="11"/>
  <c r="N3838" i="11"/>
  <c r="O3838" i="11"/>
  <c r="P3838" i="11"/>
  <c r="D3839" i="11"/>
  <c r="E3839" i="11"/>
  <c r="F3839" i="11"/>
  <c r="H3839" i="11"/>
  <c r="K3839" i="11"/>
  <c r="L3839" i="11"/>
  <c r="M3839" i="11"/>
  <c r="N3839" i="11"/>
  <c r="O3839" i="11"/>
  <c r="P3839" i="11"/>
  <c r="D3840" i="11"/>
  <c r="E3840" i="11"/>
  <c r="F3840" i="11"/>
  <c r="H3840" i="11"/>
  <c r="K3840" i="11"/>
  <c r="L3840" i="11"/>
  <c r="M3840" i="11"/>
  <c r="N3840" i="11"/>
  <c r="O3840" i="11"/>
  <c r="P3840" i="11"/>
  <c r="D3841" i="11"/>
  <c r="E3841" i="11"/>
  <c r="F3841" i="11"/>
  <c r="H3841" i="11"/>
  <c r="K3841" i="11"/>
  <c r="L3841" i="11"/>
  <c r="M3841" i="11"/>
  <c r="N3841" i="11"/>
  <c r="O3841" i="11"/>
  <c r="P3841" i="11"/>
  <c r="D3842" i="11"/>
  <c r="E3842" i="11"/>
  <c r="F3842" i="11"/>
  <c r="H3842" i="11"/>
  <c r="K3842" i="11"/>
  <c r="L3842" i="11"/>
  <c r="M3842" i="11"/>
  <c r="N3842" i="11"/>
  <c r="O3842" i="11"/>
  <c r="P3842" i="11"/>
  <c r="D3843" i="11"/>
  <c r="E3843" i="11"/>
  <c r="F3843" i="11"/>
  <c r="H3843" i="11"/>
  <c r="K3843" i="11"/>
  <c r="L3843" i="11"/>
  <c r="M3843" i="11"/>
  <c r="N3843" i="11"/>
  <c r="O3843" i="11"/>
  <c r="P3843" i="11"/>
  <c r="D3844" i="11"/>
  <c r="E3844" i="11"/>
  <c r="F3844" i="11"/>
  <c r="H3844" i="11"/>
  <c r="K3844" i="11"/>
  <c r="L3844" i="11"/>
  <c r="M3844" i="11"/>
  <c r="N3844" i="11"/>
  <c r="O3844" i="11"/>
  <c r="P3844" i="11"/>
  <c r="D3845" i="11"/>
  <c r="E3845" i="11"/>
  <c r="F3845" i="11"/>
  <c r="H3845" i="11"/>
  <c r="K3845" i="11"/>
  <c r="L3845" i="11"/>
  <c r="M3845" i="11"/>
  <c r="N3845" i="11"/>
  <c r="O3845" i="11"/>
  <c r="P3845" i="11"/>
  <c r="D3846" i="11"/>
  <c r="E3846" i="11"/>
  <c r="F3846" i="11"/>
  <c r="H3846" i="11"/>
  <c r="K3846" i="11"/>
  <c r="L3846" i="11"/>
  <c r="M3846" i="11"/>
  <c r="N3846" i="11"/>
  <c r="O3846" i="11"/>
  <c r="P3846" i="11"/>
  <c r="D3847" i="11"/>
  <c r="E3847" i="11"/>
  <c r="F3847" i="11"/>
  <c r="H3847" i="11"/>
  <c r="K3847" i="11"/>
  <c r="L3847" i="11"/>
  <c r="M3847" i="11"/>
  <c r="N3847" i="11"/>
  <c r="O3847" i="11"/>
  <c r="P3847" i="11"/>
  <c r="D3848" i="11"/>
  <c r="E3848" i="11"/>
  <c r="F3848" i="11"/>
  <c r="H3848" i="11"/>
  <c r="K3848" i="11"/>
  <c r="L3848" i="11"/>
  <c r="M3848" i="11"/>
  <c r="N3848" i="11"/>
  <c r="O3848" i="11"/>
  <c r="P3848" i="11"/>
  <c r="D3849" i="11"/>
  <c r="E3849" i="11"/>
  <c r="F3849" i="11"/>
  <c r="H3849" i="11"/>
  <c r="K3849" i="11"/>
  <c r="L3849" i="11"/>
  <c r="M3849" i="11"/>
  <c r="N3849" i="11"/>
  <c r="O3849" i="11"/>
  <c r="P3849" i="11"/>
  <c r="D3850" i="11"/>
  <c r="E3850" i="11"/>
  <c r="F3850" i="11"/>
  <c r="H3850" i="11"/>
  <c r="K3850" i="11"/>
  <c r="L3850" i="11"/>
  <c r="M3850" i="11"/>
  <c r="N3850" i="11"/>
  <c r="O3850" i="11"/>
  <c r="P3850" i="11"/>
  <c r="D3851" i="11"/>
  <c r="E3851" i="11"/>
  <c r="F3851" i="11"/>
  <c r="H3851" i="11"/>
  <c r="K3851" i="11"/>
  <c r="L3851" i="11"/>
  <c r="M3851" i="11"/>
  <c r="N3851" i="11"/>
  <c r="O3851" i="11"/>
  <c r="P3851" i="11"/>
  <c r="D3852" i="11"/>
  <c r="E3852" i="11"/>
  <c r="F3852" i="11"/>
  <c r="H3852" i="11"/>
  <c r="K3852" i="11"/>
  <c r="L3852" i="11"/>
  <c r="M3852" i="11"/>
  <c r="N3852" i="11"/>
  <c r="O3852" i="11"/>
  <c r="P3852" i="11"/>
  <c r="D3853" i="11"/>
  <c r="E3853" i="11"/>
  <c r="F3853" i="11"/>
  <c r="H3853" i="11"/>
  <c r="K3853" i="11"/>
  <c r="L3853" i="11"/>
  <c r="M3853" i="11"/>
  <c r="N3853" i="11"/>
  <c r="O3853" i="11"/>
  <c r="P3853" i="11"/>
  <c r="D3854" i="11"/>
  <c r="E3854" i="11"/>
  <c r="F3854" i="11"/>
  <c r="H3854" i="11"/>
  <c r="K3854" i="11"/>
  <c r="L3854" i="11"/>
  <c r="M3854" i="11"/>
  <c r="N3854" i="11"/>
  <c r="O3854" i="11"/>
  <c r="P3854" i="11"/>
  <c r="D3855" i="11"/>
  <c r="E3855" i="11"/>
  <c r="F3855" i="11"/>
  <c r="H3855" i="11"/>
  <c r="K3855" i="11"/>
  <c r="L3855" i="11"/>
  <c r="M3855" i="11"/>
  <c r="N3855" i="11"/>
  <c r="O3855" i="11"/>
  <c r="P3855" i="11"/>
  <c r="D3856" i="11"/>
  <c r="E3856" i="11"/>
  <c r="F3856" i="11"/>
  <c r="H3856" i="11"/>
  <c r="K3856" i="11"/>
  <c r="L3856" i="11"/>
  <c r="M3856" i="11"/>
  <c r="N3856" i="11"/>
  <c r="O3856" i="11"/>
  <c r="P3856" i="11"/>
  <c r="D3857" i="11"/>
  <c r="E3857" i="11"/>
  <c r="F3857" i="11"/>
  <c r="H3857" i="11"/>
  <c r="K3857" i="11"/>
  <c r="L3857" i="11"/>
  <c r="M3857" i="11"/>
  <c r="N3857" i="11"/>
  <c r="O3857" i="11"/>
  <c r="P3857" i="11"/>
  <c r="D3858" i="11"/>
  <c r="E3858" i="11"/>
  <c r="F3858" i="11"/>
  <c r="H3858" i="11"/>
  <c r="K3858" i="11"/>
  <c r="L3858" i="11"/>
  <c r="M3858" i="11"/>
  <c r="N3858" i="11"/>
  <c r="O3858" i="11"/>
  <c r="P3858" i="11"/>
  <c r="D3859" i="11"/>
  <c r="E3859" i="11"/>
  <c r="F3859" i="11"/>
  <c r="H3859" i="11"/>
  <c r="K3859" i="11"/>
  <c r="L3859" i="11"/>
  <c r="M3859" i="11"/>
  <c r="N3859" i="11"/>
  <c r="O3859" i="11"/>
  <c r="P3859" i="11"/>
  <c r="D3860" i="11"/>
  <c r="E3860" i="11"/>
  <c r="F3860" i="11"/>
  <c r="H3860" i="11"/>
  <c r="K3860" i="11"/>
  <c r="L3860" i="11"/>
  <c r="M3860" i="11"/>
  <c r="N3860" i="11"/>
  <c r="O3860" i="11"/>
  <c r="P3860" i="11"/>
  <c r="D3861" i="11"/>
  <c r="E3861" i="11"/>
  <c r="F3861" i="11"/>
  <c r="H3861" i="11"/>
  <c r="K3861" i="11"/>
  <c r="L3861" i="11"/>
  <c r="M3861" i="11"/>
  <c r="N3861" i="11"/>
  <c r="O3861" i="11"/>
  <c r="P3861" i="11"/>
  <c r="D3862" i="11"/>
  <c r="E3862" i="11"/>
  <c r="F3862" i="11"/>
  <c r="H3862" i="11"/>
  <c r="K3862" i="11"/>
  <c r="L3862" i="11"/>
  <c r="M3862" i="11"/>
  <c r="N3862" i="11"/>
  <c r="O3862" i="11"/>
  <c r="P3862" i="11"/>
  <c r="D3863" i="11"/>
  <c r="E3863" i="11"/>
  <c r="F3863" i="11"/>
  <c r="H3863" i="11"/>
  <c r="K3863" i="11"/>
  <c r="L3863" i="11"/>
  <c r="M3863" i="11"/>
  <c r="N3863" i="11"/>
  <c r="O3863" i="11"/>
  <c r="P3863" i="11"/>
  <c r="D3864" i="11"/>
  <c r="E3864" i="11"/>
  <c r="F3864" i="11"/>
  <c r="H3864" i="11"/>
  <c r="K3864" i="11"/>
  <c r="L3864" i="11"/>
  <c r="M3864" i="11"/>
  <c r="N3864" i="11"/>
  <c r="O3864" i="11"/>
  <c r="P3864" i="11"/>
  <c r="D3865" i="11"/>
  <c r="E3865" i="11"/>
  <c r="F3865" i="11"/>
  <c r="H3865" i="11"/>
  <c r="K3865" i="11"/>
  <c r="L3865" i="11"/>
  <c r="M3865" i="11"/>
  <c r="N3865" i="11"/>
  <c r="O3865" i="11"/>
  <c r="P3865" i="11"/>
  <c r="D3866" i="11"/>
  <c r="E3866" i="11"/>
  <c r="F3866" i="11"/>
  <c r="H3866" i="11"/>
  <c r="K3866" i="11"/>
  <c r="L3866" i="11"/>
  <c r="M3866" i="11"/>
  <c r="N3866" i="11"/>
  <c r="O3866" i="11"/>
  <c r="P3866" i="11"/>
  <c r="D3867" i="11"/>
  <c r="E3867" i="11"/>
  <c r="F3867" i="11"/>
  <c r="H3867" i="11"/>
  <c r="K3867" i="11"/>
  <c r="L3867" i="11"/>
  <c r="M3867" i="11"/>
  <c r="N3867" i="11"/>
  <c r="O3867" i="11"/>
  <c r="P3867" i="11"/>
  <c r="D3868" i="11"/>
  <c r="E3868" i="11"/>
  <c r="F3868" i="11"/>
  <c r="H3868" i="11"/>
  <c r="K3868" i="11"/>
  <c r="L3868" i="11"/>
  <c r="M3868" i="11"/>
  <c r="N3868" i="11"/>
  <c r="O3868" i="11"/>
  <c r="P3868" i="11"/>
  <c r="D3869" i="11"/>
  <c r="E3869" i="11"/>
  <c r="F3869" i="11"/>
  <c r="H3869" i="11"/>
  <c r="K3869" i="11"/>
  <c r="L3869" i="11"/>
  <c r="M3869" i="11"/>
  <c r="N3869" i="11"/>
  <c r="O3869" i="11"/>
  <c r="P3869" i="11"/>
  <c r="D3870" i="11"/>
  <c r="E3870" i="11"/>
  <c r="F3870" i="11"/>
  <c r="H3870" i="11"/>
  <c r="K3870" i="11"/>
  <c r="L3870" i="11"/>
  <c r="M3870" i="11"/>
  <c r="N3870" i="11"/>
  <c r="O3870" i="11"/>
  <c r="P3870" i="11"/>
  <c r="D3871" i="11"/>
  <c r="E3871" i="11"/>
  <c r="F3871" i="11"/>
  <c r="H3871" i="11"/>
  <c r="K3871" i="11"/>
  <c r="L3871" i="11"/>
  <c r="M3871" i="11"/>
  <c r="N3871" i="11"/>
  <c r="O3871" i="11"/>
  <c r="P3871" i="11"/>
  <c r="D3872" i="11"/>
  <c r="E3872" i="11"/>
  <c r="F3872" i="11"/>
  <c r="H3872" i="11"/>
  <c r="K3872" i="11"/>
  <c r="L3872" i="11"/>
  <c r="M3872" i="11"/>
  <c r="N3872" i="11"/>
  <c r="O3872" i="11"/>
  <c r="P3872" i="11"/>
  <c r="D3873" i="11"/>
  <c r="E3873" i="11"/>
  <c r="F3873" i="11"/>
  <c r="H3873" i="11"/>
  <c r="K3873" i="11"/>
  <c r="L3873" i="11"/>
  <c r="M3873" i="11"/>
  <c r="N3873" i="11"/>
  <c r="O3873" i="11"/>
  <c r="P3873" i="11"/>
  <c r="D3874" i="11"/>
  <c r="E3874" i="11"/>
  <c r="F3874" i="11"/>
  <c r="H3874" i="11"/>
  <c r="K3874" i="11"/>
  <c r="L3874" i="11"/>
  <c r="M3874" i="11"/>
  <c r="N3874" i="11"/>
  <c r="O3874" i="11"/>
  <c r="P3874" i="11"/>
  <c r="D3875" i="11"/>
  <c r="E3875" i="11"/>
  <c r="F3875" i="11"/>
  <c r="H3875" i="11"/>
  <c r="K3875" i="11"/>
  <c r="L3875" i="11"/>
  <c r="M3875" i="11"/>
  <c r="N3875" i="11"/>
  <c r="O3875" i="11"/>
  <c r="P3875" i="11"/>
  <c r="D3876" i="11"/>
  <c r="E3876" i="11"/>
  <c r="F3876" i="11"/>
  <c r="H3876" i="11"/>
  <c r="K3876" i="11"/>
  <c r="L3876" i="11"/>
  <c r="M3876" i="11"/>
  <c r="N3876" i="11"/>
  <c r="O3876" i="11"/>
  <c r="P3876" i="11"/>
  <c r="D3877" i="11"/>
  <c r="E3877" i="11"/>
  <c r="F3877" i="11"/>
  <c r="H3877" i="11"/>
  <c r="K3877" i="11"/>
  <c r="L3877" i="11"/>
  <c r="M3877" i="11"/>
  <c r="N3877" i="11"/>
  <c r="O3877" i="11"/>
  <c r="P3877" i="11"/>
  <c r="D3878" i="11"/>
  <c r="E3878" i="11"/>
  <c r="F3878" i="11"/>
  <c r="H3878" i="11"/>
  <c r="K3878" i="11"/>
  <c r="L3878" i="11"/>
  <c r="M3878" i="11"/>
  <c r="N3878" i="11"/>
  <c r="O3878" i="11"/>
  <c r="P3878" i="11"/>
  <c r="D3879" i="11"/>
  <c r="E3879" i="11"/>
  <c r="F3879" i="11"/>
  <c r="H3879" i="11"/>
  <c r="K3879" i="11"/>
  <c r="L3879" i="11"/>
  <c r="M3879" i="11"/>
  <c r="N3879" i="11"/>
  <c r="O3879" i="11"/>
  <c r="P3879" i="11"/>
  <c r="D3880" i="11"/>
  <c r="E3880" i="11"/>
  <c r="F3880" i="11"/>
  <c r="H3880" i="11"/>
  <c r="K3880" i="11"/>
  <c r="L3880" i="11"/>
  <c r="M3880" i="11"/>
  <c r="N3880" i="11"/>
  <c r="O3880" i="11"/>
  <c r="P3880" i="11"/>
  <c r="D3881" i="11"/>
  <c r="E3881" i="11"/>
  <c r="F3881" i="11"/>
  <c r="H3881" i="11"/>
  <c r="K3881" i="11"/>
  <c r="L3881" i="11"/>
  <c r="M3881" i="11"/>
  <c r="N3881" i="11"/>
  <c r="O3881" i="11"/>
  <c r="P3881" i="11"/>
  <c r="D3882" i="11"/>
  <c r="E3882" i="11"/>
  <c r="F3882" i="11"/>
  <c r="H3882" i="11"/>
  <c r="K3882" i="11"/>
  <c r="L3882" i="11"/>
  <c r="M3882" i="11"/>
  <c r="N3882" i="11"/>
  <c r="O3882" i="11"/>
  <c r="P3882" i="11"/>
  <c r="D3883" i="11"/>
  <c r="E3883" i="11"/>
  <c r="F3883" i="11"/>
  <c r="H3883" i="11"/>
  <c r="K3883" i="11"/>
  <c r="L3883" i="11"/>
  <c r="M3883" i="11"/>
  <c r="N3883" i="11"/>
  <c r="O3883" i="11"/>
  <c r="P3883" i="11"/>
  <c r="D3884" i="11"/>
  <c r="E3884" i="11"/>
  <c r="F3884" i="11"/>
  <c r="H3884" i="11"/>
  <c r="K3884" i="11"/>
  <c r="L3884" i="11"/>
  <c r="M3884" i="11"/>
  <c r="N3884" i="11"/>
  <c r="O3884" i="11"/>
  <c r="P3884" i="11"/>
  <c r="D3885" i="11"/>
  <c r="E3885" i="11"/>
  <c r="F3885" i="11"/>
  <c r="H3885" i="11"/>
  <c r="K3885" i="11"/>
  <c r="L3885" i="11"/>
  <c r="M3885" i="11"/>
  <c r="N3885" i="11"/>
  <c r="O3885" i="11"/>
  <c r="P3885" i="11"/>
  <c r="D3886" i="11"/>
  <c r="E3886" i="11"/>
  <c r="F3886" i="11"/>
  <c r="H3886" i="11"/>
  <c r="K3886" i="11"/>
  <c r="L3886" i="11"/>
  <c r="M3886" i="11"/>
  <c r="N3886" i="11"/>
  <c r="O3886" i="11"/>
  <c r="P3886" i="11"/>
  <c r="D3887" i="11"/>
  <c r="E3887" i="11"/>
  <c r="F3887" i="11"/>
  <c r="H3887" i="11"/>
  <c r="K3887" i="11"/>
  <c r="L3887" i="11"/>
  <c r="M3887" i="11"/>
  <c r="N3887" i="11"/>
  <c r="O3887" i="11"/>
  <c r="P3887" i="11"/>
  <c r="D3888" i="11"/>
  <c r="E3888" i="11"/>
  <c r="F3888" i="11"/>
  <c r="H3888" i="11"/>
  <c r="K3888" i="11"/>
  <c r="L3888" i="11"/>
  <c r="M3888" i="11"/>
  <c r="N3888" i="11"/>
  <c r="O3888" i="11"/>
  <c r="P3888" i="11"/>
  <c r="D3889" i="11"/>
  <c r="E3889" i="11"/>
  <c r="F3889" i="11"/>
  <c r="H3889" i="11"/>
  <c r="K3889" i="11"/>
  <c r="L3889" i="11"/>
  <c r="M3889" i="11"/>
  <c r="N3889" i="11"/>
  <c r="O3889" i="11"/>
  <c r="P3889" i="11"/>
  <c r="D3890" i="11"/>
  <c r="E3890" i="11"/>
  <c r="F3890" i="11"/>
  <c r="H3890" i="11"/>
  <c r="K3890" i="11"/>
  <c r="L3890" i="11"/>
  <c r="M3890" i="11"/>
  <c r="N3890" i="11"/>
  <c r="O3890" i="11"/>
  <c r="P3890" i="11"/>
  <c r="D3891" i="11"/>
  <c r="E3891" i="11"/>
  <c r="F3891" i="11"/>
  <c r="H3891" i="11"/>
  <c r="K3891" i="11"/>
  <c r="L3891" i="11"/>
  <c r="M3891" i="11"/>
  <c r="N3891" i="11"/>
  <c r="O3891" i="11"/>
  <c r="P3891" i="11"/>
  <c r="D3892" i="11"/>
  <c r="E3892" i="11"/>
  <c r="F3892" i="11"/>
  <c r="H3892" i="11"/>
  <c r="K3892" i="11"/>
  <c r="L3892" i="11"/>
  <c r="M3892" i="11"/>
  <c r="N3892" i="11"/>
  <c r="O3892" i="11"/>
  <c r="P3892" i="11"/>
  <c r="D3893" i="11"/>
  <c r="E3893" i="11"/>
  <c r="F3893" i="11"/>
  <c r="H3893" i="11"/>
  <c r="K3893" i="11"/>
  <c r="L3893" i="11"/>
  <c r="M3893" i="11"/>
  <c r="N3893" i="11"/>
  <c r="O3893" i="11"/>
  <c r="P3893" i="11"/>
  <c r="D3894" i="11"/>
  <c r="E3894" i="11"/>
  <c r="F3894" i="11"/>
  <c r="H3894" i="11"/>
  <c r="K3894" i="11"/>
  <c r="L3894" i="11"/>
  <c r="M3894" i="11"/>
  <c r="N3894" i="11"/>
  <c r="O3894" i="11"/>
  <c r="P3894" i="11"/>
  <c r="D3895" i="11"/>
  <c r="E3895" i="11"/>
  <c r="F3895" i="11"/>
  <c r="H3895" i="11"/>
  <c r="K3895" i="11"/>
  <c r="L3895" i="11"/>
  <c r="M3895" i="11"/>
  <c r="N3895" i="11"/>
  <c r="O3895" i="11"/>
  <c r="P3895" i="11"/>
  <c r="D3896" i="11"/>
  <c r="E3896" i="11"/>
  <c r="F3896" i="11"/>
  <c r="H3896" i="11"/>
  <c r="K3896" i="11"/>
  <c r="L3896" i="11"/>
  <c r="M3896" i="11"/>
  <c r="N3896" i="11"/>
  <c r="O3896" i="11"/>
  <c r="P3896" i="11"/>
  <c r="D3897" i="11"/>
  <c r="E3897" i="11"/>
  <c r="F3897" i="11"/>
  <c r="H3897" i="11"/>
  <c r="K3897" i="11"/>
  <c r="L3897" i="11"/>
  <c r="M3897" i="11"/>
  <c r="N3897" i="11"/>
  <c r="O3897" i="11"/>
  <c r="P3897" i="11"/>
  <c r="D3898" i="11"/>
  <c r="E3898" i="11"/>
  <c r="F3898" i="11"/>
  <c r="H3898" i="11"/>
  <c r="K3898" i="11"/>
  <c r="L3898" i="11"/>
  <c r="M3898" i="11"/>
  <c r="N3898" i="11"/>
  <c r="O3898" i="11"/>
  <c r="P3898" i="11"/>
  <c r="D3899" i="11"/>
  <c r="E3899" i="11"/>
  <c r="F3899" i="11"/>
  <c r="H3899" i="11"/>
  <c r="K3899" i="11"/>
  <c r="L3899" i="11"/>
  <c r="M3899" i="11"/>
  <c r="N3899" i="11"/>
  <c r="O3899" i="11"/>
  <c r="P3899" i="11"/>
  <c r="D3900" i="11"/>
  <c r="E3900" i="11"/>
  <c r="F3900" i="11"/>
  <c r="H3900" i="11"/>
  <c r="K3900" i="11"/>
  <c r="L3900" i="11"/>
  <c r="M3900" i="11"/>
  <c r="N3900" i="11"/>
  <c r="O3900" i="11"/>
  <c r="P3900" i="11"/>
  <c r="D3901" i="11"/>
  <c r="E3901" i="11"/>
  <c r="F3901" i="11"/>
  <c r="H3901" i="11"/>
  <c r="K3901" i="11"/>
  <c r="L3901" i="11"/>
  <c r="M3901" i="11"/>
  <c r="N3901" i="11"/>
  <c r="O3901" i="11"/>
  <c r="P3901" i="11"/>
  <c r="D3902" i="11"/>
  <c r="E3902" i="11"/>
  <c r="F3902" i="11"/>
  <c r="H3902" i="11"/>
  <c r="K3902" i="11"/>
  <c r="L3902" i="11"/>
  <c r="M3902" i="11"/>
  <c r="N3902" i="11"/>
  <c r="O3902" i="11"/>
  <c r="P3902" i="11"/>
  <c r="D3903" i="11"/>
  <c r="E3903" i="11"/>
  <c r="F3903" i="11"/>
  <c r="H3903" i="11"/>
  <c r="K3903" i="11"/>
  <c r="L3903" i="11"/>
  <c r="M3903" i="11"/>
  <c r="N3903" i="11"/>
  <c r="O3903" i="11"/>
  <c r="P3903" i="11"/>
  <c r="D3904" i="11"/>
  <c r="E3904" i="11"/>
  <c r="F3904" i="11"/>
  <c r="H3904" i="11"/>
  <c r="K3904" i="11"/>
  <c r="L3904" i="11"/>
  <c r="M3904" i="11"/>
  <c r="N3904" i="11"/>
  <c r="O3904" i="11"/>
  <c r="P3904" i="11"/>
  <c r="D3905" i="11"/>
  <c r="E3905" i="11"/>
  <c r="F3905" i="11"/>
  <c r="H3905" i="11"/>
  <c r="K3905" i="11"/>
  <c r="L3905" i="11"/>
  <c r="M3905" i="11"/>
  <c r="N3905" i="11"/>
  <c r="O3905" i="11"/>
  <c r="P3905" i="11"/>
  <c r="D3906" i="11"/>
  <c r="E3906" i="11"/>
  <c r="F3906" i="11"/>
  <c r="H3906" i="11"/>
  <c r="K3906" i="11"/>
  <c r="L3906" i="11"/>
  <c r="M3906" i="11"/>
  <c r="N3906" i="11"/>
  <c r="O3906" i="11"/>
  <c r="P3906" i="11"/>
  <c r="D3907" i="11"/>
  <c r="E3907" i="11"/>
  <c r="F3907" i="11"/>
  <c r="H3907" i="11"/>
  <c r="K3907" i="11"/>
  <c r="L3907" i="11"/>
  <c r="M3907" i="11"/>
  <c r="N3907" i="11"/>
  <c r="O3907" i="11"/>
  <c r="P3907" i="11"/>
  <c r="D3908" i="11"/>
  <c r="E3908" i="11"/>
  <c r="F3908" i="11"/>
  <c r="H3908" i="11"/>
  <c r="K3908" i="11"/>
  <c r="L3908" i="11"/>
  <c r="M3908" i="11"/>
  <c r="N3908" i="11"/>
  <c r="O3908" i="11"/>
  <c r="P3908" i="11"/>
  <c r="D3909" i="11"/>
  <c r="E3909" i="11"/>
  <c r="F3909" i="11"/>
  <c r="H3909" i="11"/>
  <c r="K3909" i="11"/>
  <c r="L3909" i="11"/>
  <c r="M3909" i="11"/>
  <c r="N3909" i="11"/>
  <c r="O3909" i="11"/>
  <c r="P3909" i="11"/>
  <c r="D3910" i="11"/>
  <c r="E3910" i="11"/>
  <c r="F3910" i="11"/>
  <c r="H3910" i="11"/>
  <c r="K3910" i="11"/>
  <c r="L3910" i="11"/>
  <c r="M3910" i="11"/>
  <c r="N3910" i="11"/>
  <c r="O3910" i="11"/>
  <c r="P3910" i="11"/>
  <c r="D3911" i="11"/>
  <c r="E3911" i="11"/>
  <c r="F3911" i="11"/>
  <c r="H3911" i="11"/>
  <c r="K3911" i="11"/>
  <c r="L3911" i="11"/>
  <c r="M3911" i="11"/>
  <c r="N3911" i="11"/>
  <c r="O3911" i="11"/>
  <c r="P3911" i="11"/>
  <c r="D3912" i="11"/>
  <c r="E3912" i="11"/>
  <c r="F3912" i="11"/>
  <c r="H3912" i="11"/>
  <c r="K3912" i="11"/>
  <c r="L3912" i="11"/>
  <c r="M3912" i="11"/>
  <c r="N3912" i="11"/>
  <c r="O3912" i="11"/>
  <c r="P3912" i="11"/>
  <c r="D3913" i="11"/>
  <c r="E3913" i="11"/>
  <c r="F3913" i="11"/>
  <c r="H3913" i="11"/>
  <c r="K3913" i="11"/>
  <c r="L3913" i="11"/>
  <c r="M3913" i="11"/>
  <c r="N3913" i="11"/>
  <c r="O3913" i="11"/>
  <c r="P3913" i="11"/>
  <c r="D3914" i="11"/>
  <c r="E3914" i="11"/>
  <c r="F3914" i="11"/>
  <c r="H3914" i="11"/>
  <c r="K3914" i="11"/>
  <c r="L3914" i="11"/>
  <c r="M3914" i="11"/>
  <c r="N3914" i="11"/>
  <c r="O3914" i="11"/>
  <c r="P3914" i="11"/>
  <c r="D3915" i="11"/>
  <c r="E3915" i="11"/>
  <c r="F3915" i="11"/>
  <c r="H3915" i="11"/>
  <c r="K3915" i="11"/>
  <c r="L3915" i="11"/>
  <c r="M3915" i="11"/>
  <c r="N3915" i="11"/>
  <c r="O3915" i="11"/>
  <c r="P3915" i="11"/>
  <c r="D3916" i="11"/>
  <c r="E3916" i="11"/>
  <c r="F3916" i="11"/>
  <c r="H3916" i="11"/>
  <c r="K3916" i="11"/>
  <c r="L3916" i="11"/>
  <c r="M3916" i="11"/>
  <c r="N3916" i="11"/>
  <c r="O3916" i="11"/>
  <c r="P3916" i="11"/>
  <c r="D3917" i="11"/>
  <c r="E3917" i="11"/>
  <c r="F3917" i="11"/>
  <c r="H3917" i="11"/>
  <c r="K3917" i="11"/>
  <c r="L3917" i="11"/>
  <c r="M3917" i="11"/>
  <c r="N3917" i="11"/>
  <c r="O3917" i="11"/>
  <c r="P3917" i="11"/>
  <c r="D3918" i="11"/>
  <c r="E3918" i="11"/>
  <c r="F3918" i="11"/>
  <c r="H3918" i="11"/>
  <c r="K3918" i="11"/>
  <c r="L3918" i="11"/>
  <c r="M3918" i="11"/>
  <c r="N3918" i="11"/>
  <c r="O3918" i="11"/>
  <c r="P3918" i="11"/>
  <c r="D3919" i="11"/>
  <c r="E3919" i="11"/>
  <c r="F3919" i="11"/>
  <c r="H3919" i="11"/>
  <c r="K3919" i="11"/>
  <c r="L3919" i="11"/>
  <c r="M3919" i="11"/>
  <c r="N3919" i="11"/>
  <c r="O3919" i="11"/>
  <c r="P3919" i="11"/>
  <c r="D3920" i="11"/>
  <c r="E3920" i="11"/>
  <c r="F3920" i="11"/>
  <c r="H3920" i="11"/>
  <c r="K3920" i="11"/>
  <c r="L3920" i="11"/>
  <c r="M3920" i="11"/>
  <c r="N3920" i="11"/>
  <c r="O3920" i="11"/>
  <c r="P3920" i="11"/>
  <c r="D3921" i="11"/>
  <c r="E3921" i="11"/>
  <c r="F3921" i="11"/>
  <c r="H3921" i="11"/>
  <c r="K3921" i="11"/>
  <c r="L3921" i="11"/>
  <c r="M3921" i="11"/>
  <c r="N3921" i="11"/>
  <c r="O3921" i="11"/>
  <c r="P3921" i="11"/>
  <c r="D3922" i="11"/>
  <c r="E3922" i="11"/>
  <c r="F3922" i="11"/>
  <c r="H3922" i="11"/>
  <c r="K3922" i="11"/>
  <c r="L3922" i="11"/>
  <c r="M3922" i="11"/>
  <c r="N3922" i="11"/>
  <c r="O3922" i="11"/>
  <c r="P3922" i="11"/>
  <c r="D3923" i="11"/>
  <c r="E3923" i="11"/>
  <c r="F3923" i="11"/>
  <c r="H3923" i="11"/>
  <c r="K3923" i="11"/>
  <c r="L3923" i="11"/>
  <c r="M3923" i="11"/>
  <c r="N3923" i="11"/>
  <c r="O3923" i="11"/>
  <c r="P3923" i="11"/>
  <c r="D3924" i="11"/>
  <c r="E3924" i="11"/>
  <c r="F3924" i="11"/>
  <c r="H3924" i="11"/>
  <c r="K3924" i="11"/>
  <c r="L3924" i="11"/>
  <c r="M3924" i="11"/>
  <c r="N3924" i="11"/>
  <c r="O3924" i="11"/>
  <c r="P3924" i="11"/>
  <c r="D3925" i="11"/>
  <c r="E3925" i="11"/>
  <c r="F3925" i="11"/>
  <c r="H3925" i="11"/>
  <c r="K3925" i="11"/>
  <c r="L3925" i="11"/>
  <c r="M3925" i="11"/>
  <c r="N3925" i="11"/>
  <c r="O3925" i="11"/>
  <c r="P3925" i="11"/>
  <c r="D3926" i="11"/>
  <c r="E3926" i="11"/>
  <c r="F3926" i="11"/>
  <c r="H3926" i="11"/>
  <c r="K3926" i="11"/>
  <c r="L3926" i="11"/>
  <c r="M3926" i="11"/>
  <c r="N3926" i="11"/>
  <c r="O3926" i="11"/>
  <c r="P3926" i="11"/>
  <c r="D3927" i="11"/>
  <c r="E3927" i="11"/>
  <c r="F3927" i="11"/>
  <c r="H3927" i="11"/>
  <c r="K3927" i="11"/>
  <c r="L3927" i="11"/>
  <c r="M3927" i="11"/>
  <c r="N3927" i="11"/>
  <c r="O3927" i="11"/>
  <c r="P3927" i="11"/>
  <c r="D3928" i="11"/>
  <c r="E3928" i="11"/>
  <c r="F3928" i="11"/>
  <c r="H3928" i="11"/>
  <c r="K3928" i="11"/>
  <c r="L3928" i="11"/>
  <c r="M3928" i="11"/>
  <c r="N3928" i="11"/>
  <c r="O3928" i="11"/>
  <c r="P3928" i="11"/>
  <c r="D3929" i="11"/>
  <c r="E3929" i="11"/>
  <c r="F3929" i="11"/>
  <c r="H3929" i="11"/>
  <c r="K3929" i="11"/>
  <c r="L3929" i="11"/>
  <c r="M3929" i="11"/>
  <c r="N3929" i="11"/>
  <c r="O3929" i="11"/>
  <c r="P3929" i="11"/>
  <c r="D3930" i="11"/>
  <c r="E3930" i="11"/>
  <c r="F3930" i="11"/>
  <c r="H3930" i="11"/>
  <c r="K3930" i="11"/>
  <c r="L3930" i="11"/>
  <c r="M3930" i="11"/>
  <c r="N3930" i="11"/>
  <c r="O3930" i="11"/>
  <c r="P3930" i="11"/>
  <c r="D3931" i="11"/>
  <c r="E3931" i="11"/>
  <c r="F3931" i="11"/>
  <c r="H3931" i="11"/>
  <c r="K3931" i="11"/>
  <c r="L3931" i="11"/>
  <c r="M3931" i="11"/>
  <c r="N3931" i="11"/>
  <c r="O3931" i="11"/>
  <c r="P3931" i="11"/>
  <c r="D3932" i="11"/>
  <c r="E3932" i="11"/>
  <c r="F3932" i="11"/>
  <c r="H3932" i="11"/>
  <c r="K3932" i="11"/>
  <c r="L3932" i="11"/>
  <c r="M3932" i="11"/>
  <c r="N3932" i="11"/>
  <c r="O3932" i="11"/>
  <c r="P3932" i="11"/>
  <c r="D3933" i="11"/>
  <c r="E3933" i="11"/>
  <c r="F3933" i="11"/>
  <c r="H3933" i="11"/>
  <c r="K3933" i="11"/>
  <c r="L3933" i="11"/>
  <c r="M3933" i="11"/>
  <c r="N3933" i="11"/>
  <c r="O3933" i="11"/>
  <c r="P3933" i="11"/>
  <c r="D3934" i="11"/>
  <c r="E3934" i="11"/>
  <c r="F3934" i="11"/>
  <c r="H3934" i="11"/>
  <c r="K3934" i="11"/>
  <c r="L3934" i="11"/>
  <c r="M3934" i="11"/>
  <c r="N3934" i="11"/>
  <c r="O3934" i="11"/>
  <c r="P3934" i="11"/>
  <c r="D3935" i="11"/>
  <c r="E3935" i="11"/>
  <c r="F3935" i="11"/>
  <c r="H3935" i="11"/>
  <c r="K3935" i="11"/>
  <c r="L3935" i="11"/>
  <c r="M3935" i="11"/>
  <c r="N3935" i="11"/>
  <c r="O3935" i="11"/>
  <c r="P3935" i="11"/>
  <c r="D3936" i="11"/>
  <c r="E3936" i="11"/>
  <c r="F3936" i="11"/>
  <c r="H3936" i="11"/>
  <c r="K3936" i="11"/>
  <c r="L3936" i="11"/>
  <c r="M3936" i="11"/>
  <c r="N3936" i="11"/>
  <c r="O3936" i="11"/>
  <c r="P3936" i="11"/>
  <c r="D3937" i="11"/>
  <c r="E3937" i="11"/>
  <c r="F3937" i="11"/>
  <c r="H3937" i="11"/>
  <c r="K3937" i="11"/>
  <c r="L3937" i="11"/>
  <c r="M3937" i="11"/>
  <c r="N3937" i="11"/>
  <c r="O3937" i="11"/>
  <c r="P3937" i="11"/>
  <c r="D3938" i="11"/>
  <c r="E3938" i="11"/>
  <c r="F3938" i="11"/>
  <c r="H3938" i="11"/>
  <c r="K3938" i="11"/>
  <c r="L3938" i="11"/>
  <c r="M3938" i="11"/>
  <c r="N3938" i="11"/>
  <c r="O3938" i="11"/>
  <c r="P3938" i="11"/>
  <c r="D3939" i="11"/>
  <c r="E3939" i="11"/>
  <c r="F3939" i="11"/>
  <c r="H3939" i="11"/>
  <c r="K3939" i="11"/>
  <c r="L3939" i="11"/>
  <c r="M3939" i="11"/>
  <c r="N3939" i="11"/>
  <c r="O3939" i="11"/>
  <c r="P3939" i="11"/>
  <c r="D3940" i="11"/>
  <c r="E3940" i="11"/>
  <c r="F3940" i="11"/>
  <c r="H3940" i="11"/>
  <c r="K3940" i="11"/>
  <c r="L3940" i="11"/>
  <c r="M3940" i="11"/>
  <c r="N3940" i="11"/>
  <c r="O3940" i="11"/>
  <c r="P3940" i="11"/>
  <c r="D3941" i="11"/>
  <c r="E3941" i="11"/>
  <c r="F3941" i="11"/>
  <c r="H3941" i="11"/>
  <c r="K3941" i="11"/>
  <c r="L3941" i="11"/>
  <c r="M3941" i="11"/>
  <c r="N3941" i="11"/>
  <c r="O3941" i="11"/>
  <c r="P3941" i="11"/>
  <c r="D3942" i="11"/>
  <c r="E3942" i="11"/>
  <c r="F3942" i="11"/>
  <c r="H3942" i="11"/>
  <c r="K3942" i="11"/>
  <c r="L3942" i="11"/>
  <c r="M3942" i="11"/>
  <c r="N3942" i="11"/>
  <c r="O3942" i="11"/>
  <c r="P3942" i="11"/>
  <c r="D3943" i="11"/>
  <c r="E3943" i="11"/>
  <c r="F3943" i="11"/>
  <c r="H3943" i="11"/>
  <c r="K3943" i="11"/>
  <c r="L3943" i="11"/>
  <c r="M3943" i="11"/>
  <c r="N3943" i="11"/>
  <c r="O3943" i="11"/>
  <c r="P3943" i="11"/>
  <c r="D3944" i="11"/>
  <c r="E3944" i="11"/>
  <c r="F3944" i="11"/>
  <c r="H3944" i="11"/>
  <c r="K3944" i="11"/>
  <c r="L3944" i="11"/>
  <c r="M3944" i="11"/>
  <c r="N3944" i="11"/>
  <c r="O3944" i="11"/>
  <c r="P3944" i="11"/>
  <c r="D3945" i="11"/>
  <c r="E3945" i="11"/>
  <c r="F3945" i="11"/>
  <c r="H3945" i="11"/>
  <c r="K3945" i="11"/>
  <c r="L3945" i="11"/>
  <c r="M3945" i="11"/>
  <c r="N3945" i="11"/>
  <c r="O3945" i="11"/>
  <c r="P3945" i="11"/>
  <c r="D3946" i="11"/>
  <c r="E3946" i="11"/>
  <c r="F3946" i="11"/>
  <c r="H3946" i="11"/>
  <c r="K3946" i="11"/>
  <c r="L3946" i="11"/>
  <c r="M3946" i="11"/>
  <c r="N3946" i="11"/>
  <c r="O3946" i="11"/>
  <c r="P3946" i="11"/>
  <c r="D3947" i="11"/>
  <c r="E3947" i="11"/>
  <c r="F3947" i="11"/>
  <c r="H3947" i="11"/>
  <c r="K3947" i="11"/>
  <c r="L3947" i="11"/>
  <c r="M3947" i="11"/>
  <c r="N3947" i="11"/>
  <c r="O3947" i="11"/>
  <c r="P3947" i="11"/>
  <c r="D3948" i="11"/>
  <c r="E3948" i="11"/>
  <c r="F3948" i="11"/>
  <c r="H3948" i="11"/>
  <c r="K3948" i="11"/>
  <c r="L3948" i="11"/>
  <c r="M3948" i="11"/>
  <c r="N3948" i="11"/>
  <c r="O3948" i="11"/>
  <c r="P3948" i="11"/>
  <c r="D3949" i="11"/>
  <c r="E3949" i="11"/>
  <c r="F3949" i="11"/>
  <c r="H3949" i="11"/>
  <c r="K3949" i="11"/>
  <c r="L3949" i="11"/>
  <c r="M3949" i="11"/>
  <c r="N3949" i="11"/>
  <c r="O3949" i="11"/>
  <c r="P3949" i="11"/>
  <c r="D3950" i="11"/>
  <c r="E3950" i="11"/>
  <c r="F3950" i="11"/>
  <c r="H3950" i="11"/>
  <c r="K3950" i="11"/>
  <c r="L3950" i="11"/>
  <c r="M3950" i="11"/>
  <c r="N3950" i="11"/>
  <c r="O3950" i="11"/>
  <c r="P3950" i="11"/>
  <c r="D3951" i="11"/>
  <c r="E3951" i="11"/>
  <c r="F3951" i="11"/>
  <c r="H3951" i="11"/>
  <c r="K3951" i="11"/>
  <c r="L3951" i="11"/>
  <c r="M3951" i="11"/>
  <c r="N3951" i="11"/>
  <c r="O3951" i="11"/>
  <c r="P3951" i="11"/>
  <c r="D3952" i="11"/>
  <c r="E3952" i="11"/>
  <c r="F3952" i="11"/>
  <c r="H3952" i="11"/>
  <c r="K3952" i="11"/>
  <c r="L3952" i="11"/>
  <c r="M3952" i="11"/>
  <c r="N3952" i="11"/>
  <c r="O3952" i="11"/>
  <c r="P3952" i="11"/>
  <c r="D3953" i="11"/>
  <c r="E3953" i="11"/>
  <c r="F3953" i="11"/>
  <c r="H3953" i="11"/>
  <c r="K3953" i="11"/>
  <c r="L3953" i="11"/>
  <c r="M3953" i="11"/>
  <c r="N3953" i="11"/>
  <c r="O3953" i="11"/>
  <c r="P3953" i="11"/>
  <c r="D3954" i="11"/>
  <c r="E3954" i="11"/>
  <c r="F3954" i="11"/>
  <c r="H3954" i="11"/>
  <c r="K3954" i="11"/>
  <c r="L3954" i="11"/>
  <c r="M3954" i="11"/>
  <c r="N3954" i="11"/>
  <c r="O3954" i="11"/>
  <c r="P3954" i="11"/>
  <c r="D3955" i="11"/>
  <c r="E3955" i="11"/>
  <c r="F3955" i="11"/>
  <c r="H3955" i="11"/>
  <c r="K3955" i="11"/>
  <c r="L3955" i="11"/>
  <c r="M3955" i="11"/>
  <c r="N3955" i="11"/>
  <c r="O3955" i="11"/>
  <c r="P3955" i="11"/>
  <c r="D3956" i="11"/>
  <c r="E3956" i="11"/>
  <c r="F3956" i="11"/>
  <c r="H3956" i="11"/>
  <c r="K3956" i="11"/>
  <c r="L3956" i="11"/>
  <c r="M3956" i="11"/>
  <c r="N3956" i="11"/>
  <c r="O3956" i="11"/>
  <c r="P3956" i="11"/>
  <c r="D3957" i="11"/>
  <c r="E3957" i="11"/>
  <c r="F3957" i="11"/>
  <c r="H3957" i="11"/>
  <c r="K3957" i="11"/>
  <c r="L3957" i="11"/>
  <c r="M3957" i="11"/>
  <c r="N3957" i="11"/>
  <c r="O3957" i="11"/>
  <c r="P3957" i="11"/>
  <c r="D3958" i="11"/>
  <c r="E3958" i="11"/>
  <c r="F3958" i="11"/>
  <c r="H3958" i="11"/>
  <c r="K3958" i="11"/>
  <c r="L3958" i="11"/>
  <c r="M3958" i="11"/>
  <c r="N3958" i="11"/>
  <c r="O3958" i="11"/>
  <c r="P3958" i="11"/>
  <c r="D3959" i="11"/>
  <c r="E3959" i="11"/>
  <c r="F3959" i="11"/>
  <c r="H3959" i="11"/>
  <c r="K3959" i="11"/>
  <c r="L3959" i="11"/>
  <c r="M3959" i="11"/>
  <c r="N3959" i="11"/>
  <c r="O3959" i="11"/>
  <c r="P3959" i="11"/>
  <c r="D3960" i="11"/>
  <c r="E3960" i="11"/>
  <c r="F3960" i="11"/>
  <c r="H3960" i="11"/>
  <c r="K3960" i="11"/>
  <c r="L3960" i="11"/>
  <c r="M3960" i="11"/>
  <c r="N3960" i="11"/>
  <c r="O3960" i="11"/>
  <c r="P3960" i="11"/>
  <c r="D3961" i="11"/>
  <c r="E3961" i="11"/>
  <c r="F3961" i="11"/>
  <c r="H3961" i="11"/>
  <c r="K3961" i="11"/>
  <c r="L3961" i="11"/>
  <c r="M3961" i="11"/>
  <c r="N3961" i="11"/>
  <c r="O3961" i="11"/>
  <c r="P3961" i="11"/>
  <c r="D3962" i="11"/>
  <c r="E3962" i="11"/>
  <c r="F3962" i="11"/>
  <c r="H3962" i="11"/>
  <c r="K3962" i="11"/>
  <c r="L3962" i="11"/>
  <c r="M3962" i="11"/>
  <c r="N3962" i="11"/>
  <c r="O3962" i="11"/>
  <c r="P3962" i="11"/>
  <c r="D3963" i="11"/>
  <c r="E3963" i="11"/>
  <c r="F3963" i="11"/>
  <c r="H3963" i="11"/>
  <c r="K3963" i="11"/>
  <c r="L3963" i="11"/>
  <c r="M3963" i="11"/>
  <c r="N3963" i="11"/>
  <c r="O3963" i="11"/>
  <c r="P3963" i="11"/>
  <c r="D3964" i="11"/>
  <c r="E3964" i="11"/>
  <c r="F3964" i="11"/>
  <c r="H3964" i="11"/>
  <c r="K3964" i="11"/>
  <c r="L3964" i="11"/>
  <c r="M3964" i="11"/>
  <c r="N3964" i="11"/>
  <c r="O3964" i="11"/>
  <c r="P3964" i="11"/>
  <c r="D3965" i="11"/>
  <c r="E3965" i="11"/>
  <c r="F3965" i="11"/>
  <c r="H3965" i="11"/>
  <c r="K3965" i="11"/>
  <c r="L3965" i="11"/>
  <c r="M3965" i="11"/>
  <c r="N3965" i="11"/>
  <c r="O3965" i="11"/>
  <c r="P3965" i="11"/>
  <c r="D3966" i="11"/>
  <c r="E3966" i="11"/>
  <c r="F3966" i="11"/>
  <c r="H3966" i="11"/>
  <c r="K3966" i="11"/>
  <c r="L3966" i="11"/>
  <c r="M3966" i="11"/>
  <c r="N3966" i="11"/>
  <c r="O3966" i="11"/>
  <c r="P3966" i="11"/>
  <c r="D3967" i="11"/>
  <c r="E3967" i="11"/>
  <c r="F3967" i="11"/>
  <c r="H3967" i="11"/>
  <c r="K3967" i="11"/>
  <c r="L3967" i="11"/>
  <c r="M3967" i="11"/>
  <c r="N3967" i="11"/>
  <c r="O3967" i="11"/>
  <c r="P3967" i="11"/>
  <c r="D3968" i="11"/>
  <c r="E3968" i="11"/>
  <c r="F3968" i="11"/>
  <c r="H3968" i="11"/>
  <c r="K3968" i="11"/>
  <c r="L3968" i="11"/>
  <c r="M3968" i="11"/>
  <c r="N3968" i="11"/>
  <c r="O3968" i="11"/>
  <c r="P3968" i="11"/>
  <c r="D3969" i="11"/>
  <c r="E3969" i="11"/>
  <c r="F3969" i="11"/>
  <c r="H3969" i="11"/>
  <c r="K3969" i="11"/>
  <c r="L3969" i="11"/>
  <c r="M3969" i="11"/>
  <c r="N3969" i="11"/>
  <c r="O3969" i="11"/>
  <c r="P3969" i="11"/>
  <c r="D3970" i="11"/>
  <c r="E3970" i="11"/>
  <c r="F3970" i="11"/>
  <c r="H3970" i="11"/>
  <c r="K3970" i="11"/>
  <c r="L3970" i="11"/>
  <c r="M3970" i="11"/>
  <c r="N3970" i="11"/>
  <c r="O3970" i="11"/>
  <c r="P3970" i="11"/>
  <c r="D3971" i="11"/>
  <c r="E3971" i="11"/>
  <c r="F3971" i="11"/>
  <c r="H3971" i="11"/>
  <c r="K3971" i="11"/>
  <c r="L3971" i="11"/>
  <c r="M3971" i="11"/>
  <c r="N3971" i="11"/>
  <c r="O3971" i="11"/>
  <c r="P3971" i="11"/>
  <c r="D3972" i="11"/>
  <c r="E3972" i="11"/>
  <c r="F3972" i="11"/>
  <c r="H3972" i="11"/>
  <c r="K3972" i="11"/>
  <c r="L3972" i="11"/>
  <c r="M3972" i="11"/>
  <c r="N3972" i="11"/>
  <c r="O3972" i="11"/>
  <c r="P3972" i="11"/>
  <c r="D3973" i="11"/>
  <c r="E3973" i="11"/>
  <c r="F3973" i="11"/>
  <c r="H3973" i="11"/>
  <c r="K3973" i="11"/>
  <c r="L3973" i="11"/>
  <c r="M3973" i="11"/>
  <c r="N3973" i="11"/>
  <c r="O3973" i="11"/>
  <c r="P3973" i="11"/>
  <c r="D3974" i="11"/>
  <c r="E3974" i="11"/>
  <c r="F3974" i="11"/>
  <c r="H3974" i="11"/>
  <c r="K3974" i="11"/>
  <c r="L3974" i="11"/>
  <c r="M3974" i="11"/>
  <c r="N3974" i="11"/>
  <c r="O3974" i="11"/>
  <c r="P3974" i="11"/>
  <c r="D3975" i="11"/>
  <c r="E3975" i="11"/>
  <c r="F3975" i="11"/>
  <c r="H3975" i="11"/>
  <c r="K3975" i="11"/>
  <c r="L3975" i="11"/>
  <c r="M3975" i="11"/>
  <c r="N3975" i="11"/>
  <c r="O3975" i="11"/>
  <c r="P3975" i="11"/>
  <c r="D3976" i="11"/>
  <c r="E3976" i="11"/>
  <c r="F3976" i="11"/>
  <c r="H3976" i="11"/>
  <c r="K3976" i="11"/>
  <c r="L3976" i="11"/>
  <c r="M3976" i="11"/>
  <c r="N3976" i="11"/>
  <c r="O3976" i="11"/>
  <c r="P3976" i="11"/>
  <c r="D3977" i="11"/>
  <c r="E3977" i="11"/>
  <c r="F3977" i="11"/>
  <c r="H3977" i="11"/>
  <c r="K3977" i="11"/>
  <c r="L3977" i="11"/>
  <c r="M3977" i="11"/>
  <c r="N3977" i="11"/>
  <c r="O3977" i="11"/>
  <c r="P3977" i="11"/>
  <c r="D3978" i="11"/>
  <c r="E3978" i="11"/>
  <c r="F3978" i="11"/>
  <c r="H3978" i="11"/>
  <c r="K3978" i="11"/>
  <c r="L3978" i="11"/>
  <c r="M3978" i="11"/>
  <c r="N3978" i="11"/>
  <c r="O3978" i="11"/>
  <c r="P3978" i="11"/>
  <c r="D3979" i="11"/>
  <c r="E3979" i="11"/>
  <c r="F3979" i="11"/>
  <c r="H3979" i="11"/>
  <c r="K3979" i="11"/>
  <c r="L3979" i="11"/>
  <c r="M3979" i="11"/>
  <c r="N3979" i="11"/>
  <c r="O3979" i="11"/>
  <c r="P3979" i="11"/>
  <c r="D3980" i="11"/>
  <c r="E3980" i="11"/>
  <c r="F3980" i="11"/>
  <c r="H3980" i="11"/>
  <c r="K3980" i="11"/>
  <c r="L3980" i="11"/>
  <c r="M3980" i="11"/>
  <c r="N3980" i="11"/>
  <c r="O3980" i="11"/>
  <c r="P3980" i="11"/>
  <c r="D3981" i="11"/>
  <c r="E3981" i="11"/>
  <c r="F3981" i="11"/>
  <c r="H3981" i="11"/>
  <c r="K3981" i="11"/>
  <c r="L3981" i="11"/>
  <c r="M3981" i="11"/>
  <c r="N3981" i="11"/>
  <c r="O3981" i="11"/>
  <c r="P3981" i="11"/>
  <c r="D3982" i="11"/>
  <c r="E3982" i="11"/>
  <c r="F3982" i="11"/>
  <c r="H3982" i="11"/>
  <c r="K3982" i="11"/>
  <c r="L3982" i="11"/>
  <c r="M3982" i="11"/>
  <c r="N3982" i="11"/>
  <c r="O3982" i="11"/>
  <c r="P3982" i="11"/>
  <c r="D3983" i="11"/>
  <c r="E3983" i="11"/>
  <c r="F3983" i="11"/>
  <c r="H3983" i="11"/>
  <c r="K3983" i="11"/>
  <c r="L3983" i="11"/>
  <c r="M3983" i="11"/>
  <c r="N3983" i="11"/>
  <c r="O3983" i="11"/>
  <c r="P3983" i="11"/>
  <c r="D3984" i="11"/>
  <c r="E3984" i="11"/>
  <c r="F3984" i="11"/>
  <c r="H3984" i="11"/>
  <c r="K3984" i="11"/>
  <c r="L3984" i="11"/>
  <c r="M3984" i="11"/>
  <c r="N3984" i="11"/>
  <c r="O3984" i="11"/>
  <c r="P3984" i="11"/>
  <c r="D3985" i="11"/>
  <c r="E3985" i="11"/>
  <c r="F3985" i="11"/>
  <c r="H3985" i="11"/>
  <c r="K3985" i="11"/>
  <c r="L3985" i="11"/>
  <c r="M3985" i="11"/>
  <c r="N3985" i="11"/>
  <c r="O3985" i="11"/>
  <c r="P3985" i="11"/>
  <c r="D3986" i="11"/>
  <c r="E3986" i="11"/>
  <c r="F3986" i="11"/>
  <c r="H3986" i="11"/>
  <c r="K3986" i="11"/>
  <c r="L3986" i="11"/>
  <c r="M3986" i="11"/>
  <c r="N3986" i="11"/>
  <c r="O3986" i="11"/>
  <c r="P3986" i="11"/>
  <c r="D3987" i="11"/>
  <c r="E3987" i="11"/>
  <c r="F3987" i="11"/>
  <c r="H3987" i="11"/>
  <c r="K3987" i="11"/>
  <c r="L3987" i="11"/>
  <c r="M3987" i="11"/>
  <c r="N3987" i="11"/>
  <c r="O3987" i="11"/>
  <c r="P3987" i="11"/>
  <c r="D3988" i="11"/>
  <c r="E3988" i="11"/>
  <c r="F3988" i="11"/>
  <c r="H3988" i="11"/>
  <c r="K3988" i="11"/>
  <c r="L3988" i="11"/>
  <c r="M3988" i="11"/>
  <c r="N3988" i="11"/>
  <c r="O3988" i="11"/>
  <c r="P3988" i="11"/>
  <c r="D3989" i="11"/>
  <c r="E3989" i="11"/>
  <c r="F3989" i="11"/>
  <c r="H3989" i="11"/>
  <c r="K3989" i="11"/>
  <c r="L3989" i="11"/>
  <c r="M3989" i="11"/>
  <c r="N3989" i="11"/>
  <c r="O3989" i="11"/>
  <c r="P3989" i="11"/>
  <c r="D3990" i="11"/>
  <c r="E3990" i="11"/>
  <c r="F3990" i="11"/>
  <c r="H3990" i="11"/>
  <c r="K3990" i="11"/>
  <c r="L3990" i="11"/>
  <c r="M3990" i="11"/>
  <c r="N3990" i="11"/>
  <c r="O3990" i="11"/>
  <c r="P3990" i="11"/>
  <c r="D3991" i="11"/>
  <c r="E3991" i="11"/>
  <c r="F3991" i="11"/>
  <c r="H3991" i="11"/>
  <c r="K3991" i="11"/>
  <c r="L3991" i="11"/>
  <c r="M3991" i="11"/>
  <c r="N3991" i="11"/>
  <c r="O3991" i="11"/>
  <c r="P3991" i="11"/>
  <c r="D3992" i="11"/>
  <c r="E3992" i="11"/>
  <c r="F3992" i="11"/>
  <c r="H3992" i="11"/>
  <c r="K3992" i="11"/>
  <c r="L3992" i="11"/>
  <c r="M3992" i="11"/>
  <c r="N3992" i="11"/>
  <c r="O3992" i="11"/>
  <c r="P3992" i="11"/>
  <c r="D3993" i="11"/>
  <c r="E3993" i="11"/>
  <c r="F3993" i="11"/>
  <c r="H3993" i="11"/>
  <c r="K3993" i="11"/>
  <c r="L3993" i="11"/>
  <c r="M3993" i="11"/>
  <c r="N3993" i="11"/>
  <c r="O3993" i="11"/>
  <c r="P3993" i="11"/>
  <c r="D3994" i="11"/>
  <c r="E3994" i="11"/>
  <c r="F3994" i="11"/>
  <c r="H3994" i="11"/>
  <c r="K3994" i="11"/>
  <c r="L3994" i="11"/>
  <c r="M3994" i="11"/>
  <c r="N3994" i="11"/>
  <c r="O3994" i="11"/>
  <c r="P3994" i="11"/>
  <c r="D3995" i="11"/>
  <c r="E3995" i="11"/>
  <c r="F3995" i="11"/>
  <c r="H3995" i="11"/>
  <c r="K3995" i="11"/>
  <c r="L3995" i="11"/>
  <c r="M3995" i="11"/>
  <c r="N3995" i="11"/>
  <c r="O3995" i="11"/>
  <c r="P3995" i="11"/>
  <c r="D3996" i="11"/>
  <c r="E3996" i="11"/>
  <c r="F3996" i="11"/>
  <c r="H3996" i="11"/>
  <c r="K3996" i="11"/>
  <c r="L3996" i="11"/>
  <c r="M3996" i="11"/>
  <c r="N3996" i="11"/>
  <c r="O3996" i="11"/>
  <c r="P3996" i="11"/>
  <c r="D3997" i="11"/>
  <c r="E3997" i="11"/>
  <c r="F3997" i="11"/>
  <c r="H3997" i="11"/>
  <c r="K3997" i="11"/>
  <c r="L3997" i="11"/>
  <c r="M3997" i="11"/>
  <c r="N3997" i="11"/>
  <c r="O3997" i="11"/>
  <c r="P3997" i="11"/>
  <c r="D3998" i="11"/>
  <c r="E3998" i="11"/>
  <c r="F3998" i="11"/>
  <c r="H3998" i="11"/>
  <c r="K3998" i="11"/>
  <c r="L3998" i="11"/>
  <c r="M3998" i="11"/>
  <c r="N3998" i="11"/>
  <c r="O3998" i="11"/>
  <c r="P3998" i="11"/>
  <c r="D3999" i="11"/>
  <c r="E3999" i="11"/>
  <c r="F3999" i="11"/>
  <c r="H3999" i="11"/>
  <c r="K3999" i="11"/>
  <c r="L3999" i="11"/>
  <c r="M3999" i="11"/>
  <c r="N3999" i="11"/>
  <c r="O3999" i="11"/>
  <c r="P3999" i="11"/>
  <c r="D4000" i="11"/>
  <c r="E4000" i="11"/>
  <c r="F4000" i="11"/>
  <c r="H4000" i="11"/>
  <c r="K4000" i="11"/>
  <c r="L4000" i="11"/>
  <c r="M4000" i="11"/>
  <c r="N4000" i="11"/>
  <c r="O4000" i="11"/>
  <c r="P4000" i="11"/>
  <c r="D4001" i="11"/>
  <c r="E4001" i="11"/>
  <c r="F4001" i="11"/>
  <c r="H4001" i="11"/>
  <c r="K4001" i="11"/>
  <c r="L4001" i="11"/>
  <c r="M4001" i="11"/>
  <c r="N4001" i="11"/>
  <c r="O4001" i="11"/>
  <c r="P4001" i="11"/>
  <c r="D4002" i="11"/>
  <c r="E4002" i="11"/>
  <c r="F4002" i="11"/>
  <c r="H4002" i="11"/>
  <c r="K4002" i="11"/>
  <c r="L4002" i="11"/>
  <c r="M4002" i="11"/>
  <c r="N4002" i="11"/>
  <c r="O4002" i="11"/>
  <c r="P4002" i="11"/>
  <c r="D4003" i="11"/>
  <c r="E4003" i="11"/>
  <c r="F4003" i="11"/>
  <c r="H4003" i="11"/>
  <c r="K4003" i="11"/>
  <c r="L4003" i="11"/>
  <c r="M4003" i="11"/>
  <c r="N4003" i="11"/>
  <c r="O4003" i="11"/>
  <c r="P4003" i="11"/>
  <c r="D4004" i="11"/>
  <c r="E4004" i="11"/>
  <c r="F4004" i="11"/>
  <c r="H4004" i="11"/>
  <c r="K4004" i="11"/>
  <c r="L4004" i="11"/>
  <c r="M4004" i="11"/>
  <c r="N4004" i="11"/>
  <c r="O4004" i="11"/>
  <c r="P4004" i="11"/>
  <c r="D4005" i="11"/>
  <c r="E4005" i="11"/>
  <c r="F4005" i="11"/>
  <c r="H4005" i="11"/>
  <c r="K4005" i="11"/>
  <c r="L4005" i="11"/>
  <c r="M4005" i="11"/>
  <c r="N4005" i="11"/>
  <c r="O4005" i="11"/>
  <c r="P4005" i="11"/>
  <c r="D4006" i="11"/>
  <c r="E4006" i="11"/>
  <c r="F4006" i="11"/>
  <c r="H4006" i="11"/>
  <c r="K4006" i="11"/>
  <c r="L4006" i="11"/>
  <c r="M4006" i="11"/>
  <c r="N4006" i="11"/>
  <c r="O4006" i="11"/>
  <c r="P4006" i="11"/>
  <c r="D4007" i="11"/>
  <c r="E4007" i="11"/>
  <c r="F4007" i="11"/>
  <c r="H4007" i="11"/>
  <c r="K4007" i="11"/>
  <c r="L4007" i="11"/>
  <c r="M4007" i="11"/>
  <c r="N4007" i="11"/>
  <c r="O4007" i="11"/>
  <c r="P4007" i="11"/>
  <c r="D4008" i="11"/>
  <c r="E4008" i="11"/>
  <c r="F4008" i="11"/>
  <c r="H4008" i="11"/>
  <c r="K4008" i="11"/>
  <c r="L4008" i="11"/>
  <c r="M4008" i="11"/>
  <c r="N4008" i="11"/>
  <c r="O4008" i="11"/>
  <c r="P4008" i="11"/>
  <c r="D4009" i="11"/>
  <c r="E4009" i="11"/>
  <c r="F4009" i="11"/>
  <c r="H4009" i="11"/>
  <c r="K4009" i="11"/>
  <c r="L4009" i="11"/>
  <c r="M4009" i="11"/>
  <c r="N4009" i="11"/>
  <c r="O4009" i="11"/>
  <c r="P4009" i="11"/>
  <c r="D4010" i="11"/>
  <c r="E4010" i="11"/>
  <c r="F4010" i="11"/>
  <c r="H4010" i="11"/>
  <c r="K4010" i="11"/>
  <c r="L4010" i="11"/>
  <c r="M4010" i="11"/>
  <c r="N4010" i="11"/>
  <c r="O4010" i="11"/>
  <c r="P4010" i="11"/>
  <c r="D4011" i="11"/>
  <c r="E4011" i="11"/>
  <c r="F4011" i="11"/>
  <c r="H4011" i="11"/>
  <c r="K4011" i="11"/>
  <c r="L4011" i="11"/>
  <c r="M4011" i="11"/>
  <c r="N4011" i="11"/>
  <c r="O4011" i="11"/>
  <c r="P4011" i="11"/>
  <c r="D4012" i="11"/>
  <c r="E4012" i="11"/>
  <c r="F4012" i="11"/>
  <c r="H4012" i="11"/>
  <c r="K4012" i="11"/>
  <c r="L4012" i="11"/>
  <c r="M4012" i="11"/>
  <c r="N4012" i="11"/>
  <c r="O4012" i="11"/>
  <c r="P4012" i="11"/>
  <c r="D4013" i="11"/>
  <c r="E4013" i="11"/>
  <c r="F4013" i="11"/>
  <c r="H4013" i="11"/>
  <c r="K4013" i="11"/>
  <c r="L4013" i="11"/>
  <c r="M4013" i="11"/>
  <c r="N4013" i="11"/>
  <c r="O4013" i="11"/>
  <c r="P4013" i="11"/>
  <c r="D4014" i="11"/>
  <c r="E4014" i="11"/>
  <c r="F4014" i="11"/>
  <c r="H4014" i="11"/>
  <c r="K4014" i="11"/>
  <c r="L4014" i="11"/>
  <c r="M4014" i="11"/>
  <c r="N4014" i="11"/>
  <c r="O4014" i="11"/>
  <c r="P4014" i="11"/>
  <c r="D4015" i="11"/>
  <c r="E4015" i="11"/>
  <c r="F4015" i="11"/>
  <c r="H4015" i="11"/>
  <c r="K4015" i="11"/>
  <c r="L4015" i="11"/>
  <c r="M4015" i="11"/>
  <c r="N4015" i="11"/>
  <c r="O4015" i="11"/>
  <c r="P4015" i="11"/>
  <c r="D4016" i="11"/>
  <c r="E4016" i="11"/>
  <c r="F4016" i="11"/>
  <c r="H4016" i="11"/>
  <c r="K4016" i="11"/>
  <c r="L4016" i="11"/>
  <c r="M4016" i="11"/>
  <c r="N4016" i="11"/>
  <c r="O4016" i="11"/>
  <c r="P4016" i="11"/>
  <c r="D4017" i="11"/>
  <c r="E4017" i="11"/>
  <c r="F4017" i="11"/>
  <c r="H4017" i="11"/>
  <c r="K4017" i="11"/>
  <c r="L4017" i="11"/>
  <c r="M4017" i="11"/>
  <c r="N4017" i="11"/>
  <c r="O4017" i="11"/>
  <c r="P4017" i="11"/>
  <c r="D4018" i="11"/>
  <c r="E4018" i="11"/>
  <c r="F4018" i="11"/>
  <c r="H4018" i="11"/>
  <c r="K4018" i="11"/>
  <c r="L4018" i="11"/>
  <c r="M4018" i="11"/>
  <c r="N4018" i="11"/>
  <c r="O4018" i="11"/>
  <c r="P4018" i="11"/>
  <c r="D4019" i="11"/>
  <c r="E4019" i="11"/>
  <c r="F4019" i="11"/>
  <c r="H4019" i="11"/>
  <c r="K4019" i="11"/>
  <c r="L4019" i="11"/>
  <c r="M4019" i="11"/>
  <c r="N4019" i="11"/>
  <c r="O4019" i="11"/>
  <c r="P4019" i="11"/>
  <c r="D4020" i="11"/>
  <c r="E4020" i="11"/>
  <c r="F4020" i="11"/>
  <c r="H4020" i="11"/>
  <c r="K4020" i="11"/>
  <c r="L4020" i="11"/>
  <c r="M4020" i="11"/>
  <c r="N4020" i="11"/>
  <c r="O4020" i="11"/>
  <c r="P4020" i="11"/>
  <c r="D4021" i="11"/>
  <c r="E4021" i="11"/>
  <c r="F4021" i="11"/>
  <c r="H4021" i="11"/>
  <c r="K4021" i="11"/>
  <c r="L4021" i="11"/>
  <c r="M4021" i="11"/>
  <c r="N4021" i="11"/>
  <c r="O4021" i="11"/>
  <c r="P4021" i="11"/>
  <c r="D4022" i="11"/>
  <c r="E4022" i="11"/>
  <c r="F4022" i="11"/>
  <c r="H4022" i="11"/>
  <c r="K4022" i="11"/>
  <c r="L4022" i="11"/>
  <c r="M4022" i="11"/>
  <c r="N4022" i="11"/>
  <c r="O4022" i="11"/>
  <c r="P4022" i="11"/>
  <c r="D4023" i="11"/>
  <c r="E4023" i="11"/>
  <c r="F4023" i="11"/>
  <c r="H4023" i="11"/>
  <c r="K4023" i="11"/>
  <c r="L4023" i="11"/>
  <c r="M4023" i="11"/>
  <c r="N4023" i="11"/>
  <c r="O4023" i="11"/>
  <c r="P4023" i="11"/>
  <c r="D4024" i="11"/>
  <c r="E4024" i="11"/>
  <c r="F4024" i="11"/>
  <c r="H4024" i="11"/>
  <c r="K4024" i="11"/>
  <c r="L4024" i="11"/>
  <c r="M4024" i="11"/>
  <c r="N4024" i="11"/>
  <c r="O4024" i="11"/>
  <c r="P4024" i="11"/>
  <c r="D4025" i="11"/>
  <c r="E4025" i="11"/>
  <c r="F4025" i="11"/>
  <c r="H4025" i="11"/>
  <c r="K4025" i="11"/>
  <c r="L4025" i="11"/>
  <c r="M4025" i="11"/>
  <c r="N4025" i="11"/>
  <c r="O4025" i="11"/>
  <c r="P4025" i="11"/>
  <c r="D4026" i="11"/>
  <c r="E4026" i="11"/>
  <c r="F4026" i="11"/>
  <c r="H4026" i="11"/>
  <c r="K4026" i="11"/>
  <c r="L4026" i="11"/>
  <c r="M4026" i="11"/>
  <c r="N4026" i="11"/>
  <c r="O4026" i="11"/>
  <c r="P4026" i="11"/>
  <c r="D4027" i="11"/>
  <c r="E4027" i="11"/>
  <c r="F4027" i="11"/>
  <c r="H4027" i="11"/>
  <c r="K4027" i="11"/>
  <c r="L4027" i="11"/>
  <c r="M4027" i="11"/>
  <c r="N4027" i="11"/>
  <c r="O4027" i="11"/>
  <c r="P4027" i="11"/>
  <c r="D4028" i="11"/>
  <c r="E4028" i="11"/>
  <c r="F4028" i="11"/>
  <c r="H4028" i="11"/>
  <c r="K4028" i="11"/>
  <c r="L4028" i="11"/>
  <c r="M4028" i="11"/>
  <c r="N4028" i="11"/>
  <c r="O4028" i="11"/>
  <c r="P4028" i="11"/>
  <c r="D4029" i="11"/>
  <c r="E4029" i="11"/>
  <c r="F4029" i="11"/>
  <c r="H4029" i="11"/>
  <c r="K4029" i="11"/>
  <c r="L4029" i="11"/>
  <c r="M4029" i="11"/>
  <c r="N4029" i="11"/>
  <c r="O4029" i="11"/>
  <c r="P4029" i="11"/>
  <c r="D4030" i="11"/>
  <c r="E4030" i="11"/>
  <c r="F4030" i="11"/>
  <c r="H4030" i="11"/>
  <c r="K4030" i="11"/>
  <c r="L4030" i="11"/>
  <c r="M4030" i="11"/>
  <c r="N4030" i="11"/>
  <c r="O4030" i="11"/>
  <c r="P4030" i="11"/>
  <c r="D4031" i="11"/>
  <c r="E4031" i="11"/>
  <c r="F4031" i="11"/>
  <c r="H4031" i="11"/>
  <c r="K4031" i="11"/>
  <c r="L4031" i="11"/>
  <c r="M4031" i="11"/>
  <c r="N4031" i="11"/>
  <c r="O4031" i="11"/>
  <c r="P4031" i="11"/>
  <c r="D4032" i="11"/>
  <c r="E4032" i="11"/>
  <c r="F4032" i="11"/>
  <c r="H4032" i="11"/>
  <c r="K4032" i="11"/>
  <c r="L4032" i="11"/>
  <c r="M4032" i="11"/>
  <c r="N4032" i="11"/>
  <c r="O4032" i="11"/>
  <c r="P4032" i="11"/>
  <c r="D4033" i="11"/>
  <c r="E4033" i="11"/>
  <c r="F4033" i="11"/>
  <c r="H4033" i="11"/>
  <c r="K4033" i="11"/>
  <c r="L4033" i="11"/>
  <c r="M4033" i="11"/>
  <c r="N4033" i="11"/>
  <c r="O4033" i="11"/>
  <c r="P4033" i="11"/>
  <c r="D4034" i="11"/>
  <c r="E4034" i="11"/>
  <c r="F4034" i="11"/>
  <c r="H4034" i="11"/>
  <c r="K4034" i="11"/>
  <c r="L4034" i="11"/>
  <c r="M4034" i="11"/>
  <c r="N4034" i="11"/>
  <c r="O4034" i="11"/>
  <c r="P4034" i="11"/>
  <c r="D4035" i="11"/>
  <c r="E4035" i="11"/>
  <c r="F4035" i="11"/>
  <c r="H4035" i="11"/>
  <c r="K4035" i="11"/>
  <c r="L4035" i="11"/>
  <c r="M4035" i="11"/>
  <c r="N4035" i="11"/>
  <c r="O4035" i="11"/>
  <c r="P4035" i="11"/>
  <c r="D4036" i="11"/>
  <c r="E4036" i="11"/>
  <c r="F4036" i="11"/>
  <c r="H4036" i="11"/>
  <c r="K4036" i="11"/>
  <c r="L4036" i="11"/>
  <c r="M4036" i="11"/>
  <c r="N4036" i="11"/>
  <c r="O4036" i="11"/>
  <c r="P4036" i="11"/>
  <c r="D4037" i="11"/>
  <c r="E4037" i="11"/>
  <c r="F4037" i="11"/>
  <c r="H4037" i="11"/>
  <c r="K4037" i="11"/>
  <c r="L4037" i="11"/>
  <c r="M4037" i="11"/>
  <c r="N4037" i="11"/>
  <c r="O4037" i="11"/>
  <c r="P4037" i="11"/>
  <c r="D4038" i="11"/>
  <c r="E4038" i="11"/>
  <c r="F4038" i="11"/>
  <c r="H4038" i="11"/>
  <c r="K4038" i="11"/>
  <c r="L4038" i="11"/>
  <c r="M4038" i="11"/>
  <c r="N4038" i="11"/>
  <c r="O4038" i="11"/>
  <c r="P4038" i="11"/>
  <c r="D4039" i="11"/>
  <c r="E4039" i="11"/>
  <c r="F4039" i="11"/>
  <c r="H4039" i="11"/>
  <c r="K4039" i="11"/>
  <c r="L4039" i="11"/>
  <c r="M4039" i="11"/>
  <c r="N4039" i="11"/>
  <c r="O4039" i="11"/>
  <c r="P4039" i="11"/>
  <c r="D4040" i="11"/>
  <c r="E4040" i="11"/>
  <c r="F4040" i="11"/>
  <c r="H4040" i="11"/>
  <c r="K4040" i="11"/>
  <c r="L4040" i="11"/>
  <c r="M4040" i="11"/>
  <c r="N4040" i="11"/>
  <c r="O4040" i="11"/>
  <c r="P4040" i="11"/>
  <c r="D4041" i="11"/>
  <c r="E4041" i="11"/>
  <c r="F4041" i="11"/>
  <c r="H4041" i="11"/>
  <c r="K4041" i="11"/>
  <c r="L4041" i="11"/>
  <c r="M4041" i="11"/>
  <c r="N4041" i="11"/>
  <c r="O4041" i="11"/>
  <c r="P4041" i="11"/>
  <c r="D4042" i="11"/>
  <c r="E4042" i="11"/>
  <c r="F4042" i="11"/>
  <c r="H4042" i="11"/>
  <c r="K4042" i="11"/>
  <c r="L4042" i="11"/>
  <c r="M4042" i="11"/>
  <c r="N4042" i="11"/>
  <c r="O4042" i="11"/>
  <c r="P4042" i="11"/>
  <c r="D4043" i="11"/>
  <c r="E4043" i="11"/>
  <c r="F4043" i="11"/>
  <c r="H4043" i="11"/>
  <c r="K4043" i="11"/>
  <c r="L4043" i="11"/>
  <c r="M4043" i="11"/>
  <c r="N4043" i="11"/>
  <c r="O4043" i="11"/>
  <c r="P4043" i="11"/>
  <c r="D4044" i="11"/>
  <c r="E4044" i="11"/>
  <c r="F4044" i="11"/>
  <c r="H4044" i="11"/>
  <c r="K4044" i="11"/>
  <c r="L4044" i="11"/>
  <c r="M4044" i="11"/>
  <c r="N4044" i="11"/>
  <c r="O4044" i="11"/>
  <c r="P4044" i="11"/>
  <c r="D4045" i="11"/>
  <c r="E4045" i="11"/>
  <c r="F4045" i="11"/>
  <c r="H4045" i="11"/>
  <c r="K4045" i="11"/>
  <c r="L4045" i="11"/>
  <c r="M4045" i="11"/>
  <c r="N4045" i="11"/>
  <c r="O4045" i="11"/>
  <c r="P4045" i="11"/>
  <c r="D4046" i="11"/>
  <c r="E4046" i="11"/>
  <c r="F4046" i="11"/>
  <c r="H4046" i="11"/>
  <c r="K4046" i="11"/>
  <c r="L4046" i="11"/>
  <c r="M4046" i="11"/>
  <c r="N4046" i="11"/>
  <c r="O4046" i="11"/>
  <c r="P4046" i="11"/>
  <c r="D4047" i="11"/>
  <c r="E4047" i="11"/>
  <c r="F4047" i="11"/>
  <c r="H4047" i="11"/>
  <c r="K4047" i="11"/>
  <c r="L4047" i="11"/>
  <c r="M4047" i="11"/>
  <c r="N4047" i="11"/>
  <c r="O4047" i="11"/>
  <c r="P4047" i="11"/>
  <c r="D4048" i="11"/>
  <c r="E4048" i="11"/>
  <c r="F4048" i="11"/>
  <c r="H4048" i="11"/>
  <c r="K4048" i="11"/>
  <c r="L4048" i="11"/>
  <c r="M4048" i="11"/>
  <c r="N4048" i="11"/>
  <c r="O4048" i="11"/>
  <c r="P4048" i="11"/>
  <c r="D4049" i="11"/>
  <c r="E4049" i="11"/>
  <c r="F4049" i="11"/>
  <c r="H4049" i="11"/>
  <c r="K4049" i="11"/>
  <c r="L4049" i="11"/>
  <c r="M4049" i="11"/>
  <c r="N4049" i="11"/>
  <c r="O4049" i="11"/>
  <c r="P4049" i="11"/>
  <c r="D4050" i="11"/>
  <c r="E4050" i="11"/>
  <c r="F4050" i="11"/>
  <c r="H4050" i="11"/>
  <c r="K4050" i="11"/>
  <c r="L4050" i="11"/>
  <c r="M4050" i="11"/>
  <c r="N4050" i="11"/>
  <c r="O4050" i="11"/>
  <c r="P4050" i="11"/>
  <c r="D4051" i="11"/>
  <c r="E4051" i="11"/>
  <c r="F4051" i="11"/>
  <c r="H4051" i="11"/>
  <c r="K4051" i="11"/>
  <c r="L4051" i="11"/>
  <c r="M4051" i="11"/>
  <c r="N4051" i="11"/>
  <c r="O4051" i="11"/>
  <c r="P4051" i="11"/>
  <c r="D4052" i="11"/>
  <c r="E4052" i="11"/>
  <c r="F4052" i="11"/>
  <c r="H4052" i="11"/>
  <c r="K4052" i="11"/>
  <c r="L4052" i="11"/>
  <c r="M4052" i="11"/>
  <c r="N4052" i="11"/>
  <c r="O4052" i="11"/>
  <c r="P4052" i="11"/>
  <c r="D4053" i="11"/>
  <c r="E4053" i="11"/>
  <c r="F4053" i="11"/>
  <c r="H4053" i="11"/>
  <c r="K4053" i="11"/>
  <c r="L4053" i="11"/>
  <c r="M4053" i="11"/>
  <c r="N4053" i="11"/>
  <c r="O4053" i="11"/>
  <c r="P4053" i="11"/>
  <c r="D4054" i="11"/>
  <c r="E4054" i="11"/>
  <c r="F4054" i="11"/>
  <c r="H4054" i="11"/>
  <c r="K4054" i="11"/>
  <c r="L4054" i="11"/>
  <c r="M4054" i="11"/>
  <c r="N4054" i="11"/>
  <c r="O4054" i="11"/>
  <c r="P4054" i="11"/>
  <c r="D4055" i="11"/>
  <c r="E4055" i="11"/>
  <c r="F4055" i="11"/>
  <c r="H4055" i="11"/>
  <c r="K4055" i="11"/>
  <c r="L4055" i="11"/>
  <c r="M4055" i="11"/>
  <c r="N4055" i="11"/>
  <c r="O4055" i="11"/>
  <c r="P4055" i="11"/>
  <c r="D4056" i="11"/>
  <c r="E4056" i="11"/>
  <c r="F4056" i="11"/>
  <c r="H4056" i="11"/>
  <c r="K4056" i="11"/>
  <c r="L4056" i="11"/>
  <c r="M4056" i="11"/>
  <c r="N4056" i="11"/>
  <c r="O4056" i="11"/>
  <c r="P4056" i="11"/>
  <c r="D4057" i="11"/>
  <c r="E4057" i="11"/>
  <c r="F4057" i="11"/>
  <c r="H4057" i="11"/>
  <c r="K4057" i="11"/>
  <c r="L4057" i="11"/>
  <c r="M4057" i="11"/>
  <c r="N4057" i="11"/>
  <c r="O4057" i="11"/>
  <c r="P4057" i="11"/>
  <c r="D4058" i="11"/>
  <c r="E4058" i="11"/>
  <c r="F4058" i="11"/>
  <c r="H4058" i="11"/>
  <c r="K4058" i="11"/>
  <c r="L4058" i="11"/>
  <c r="M4058" i="11"/>
  <c r="N4058" i="11"/>
  <c r="O4058" i="11"/>
  <c r="P4058" i="11"/>
  <c r="D4059" i="11"/>
  <c r="E4059" i="11"/>
  <c r="F4059" i="11"/>
  <c r="H4059" i="11"/>
  <c r="K4059" i="11"/>
  <c r="L4059" i="11"/>
  <c r="M4059" i="11"/>
  <c r="N4059" i="11"/>
  <c r="O4059" i="11"/>
  <c r="P4059" i="11"/>
  <c r="D4060" i="11"/>
  <c r="E4060" i="11"/>
  <c r="F4060" i="11"/>
  <c r="H4060" i="11"/>
  <c r="K4060" i="11"/>
  <c r="L4060" i="11"/>
  <c r="M4060" i="11"/>
  <c r="N4060" i="11"/>
  <c r="O4060" i="11"/>
  <c r="P4060" i="11"/>
  <c r="D4061" i="11"/>
  <c r="E4061" i="11"/>
  <c r="F4061" i="11"/>
  <c r="H4061" i="11"/>
  <c r="K4061" i="11"/>
  <c r="L4061" i="11"/>
  <c r="M4061" i="11"/>
  <c r="N4061" i="11"/>
  <c r="O4061" i="11"/>
  <c r="P4061" i="11"/>
  <c r="D4062" i="11"/>
  <c r="E4062" i="11"/>
  <c r="F4062" i="11"/>
  <c r="H4062" i="11"/>
  <c r="K4062" i="11"/>
  <c r="L4062" i="11"/>
  <c r="M4062" i="11"/>
  <c r="N4062" i="11"/>
  <c r="O4062" i="11"/>
  <c r="P4062" i="11"/>
  <c r="D4063" i="11"/>
  <c r="E4063" i="11"/>
  <c r="F4063" i="11"/>
  <c r="H4063" i="11"/>
  <c r="K4063" i="11"/>
  <c r="L4063" i="11"/>
  <c r="M4063" i="11"/>
  <c r="N4063" i="11"/>
  <c r="O4063" i="11"/>
  <c r="P4063" i="11"/>
  <c r="D4064" i="11"/>
  <c r="E4064" i="11"/>
  <c r="F4064" i="11"/>
  <c r="H4064" i="11"/>
  <c r="K4064" i="11"/>
  <c r="L4064" i="11"/>
  <c r="M4064" i="11"/>
  <c r="N4064" i="11"/>
  <c r="O4064" i="11"/>
  <c r="P4064" i="11"/>
  <c r="D4065" i="11"/>
  <c r="E4065" i="11"/>
  <c r="F4065" i="11"/>
  <c r="H4065" i="11"/>
  <c r="K4065" i="11"/>
  <c r="L4065" i="11"/>
  <c r="M4065" i="11"/>
  <c r="N4065" i="11"/>
  <c r="O4065" i="11"/>
  <c r="P4065" i="11"/>
  <c r="D4066" i="11"/>
  <c r="E4066" i="11"/>
  <c r="F4066" i="11"/>
  <c r="H4066" i="11"/>
  <c r="K4066" i="11"/>
  <c r="L4066" i="11"/>
  <c r="M4066" i="11"/>
  <c r="N4066" i="11"/>
  <c r="O4066" i="11"/>
  <c r="P4066" i="11"/>
  <c r="D4067" i="11"/>
  <c r="E4067" i="11"/>
  <c r="F4067" i="11"/>
  <c r="H4067" i="11"/>
  <c r="K4067" i="11"/>
  <c r="L4067" i="11"/>
  <c r="M4067" i="11"/>
  <c r="N4067" i="11"/>
  <c r="O4067" i="11"/>
  <c r="P4067" i="11"/>
  <c r="D4068" i="11"/>
  <c r="E4068" i="11"/>
  <c r="F4068" i="11"/>
  <c r="H4068" i="11"/>
  <c r="K4068" i="11"/>
  <c r="L4068" i="11"/>
  <c r="M4068" i="11"/>
  <c r="N4068" i="11"/>
  <c r="O4068" i="11"/>
  <c r="P4068" i="11"/>
  <c r="D4069" i="11"/>
  <c r="E4069" i="11"/>
  <c r="F4069" i="11"/>
  <c r="H4069" i="11"/>
  <c r="K4069" i="11"/>
  <c r="L4069" i="11"/>
  <c r="M4069" i="11"/>
  <c r="N4069" i="11"/>
  <c r="O4069" i="11"/>
  <c r="P4069" i="11"/>
  <c r="D4070" i="11"/>
  <c r="E4070" i="11"/>
  <c r="F4070" i="11"/>
  <c r="H4070" i="11"/>
  <c r="K4070" i="11"/>
  <c r="L4070" i="11"/>
  <c r="M4070" i="11"/>
  <c r="N4070" i="11"/>
  <c r="O4070" i="11"/>
  <c r="P4070" i="11"/>
  <c r="D4071" i="11"/>
  <c r="E4071" i="11"/>
  <c r="F4071" i="11"/>
  <c r="H4071" i="11"/>
  <c r="K4071" i="11"/>
  <c r="L4071" i="11"/>
  <c r="M4071" i="11"/>
  <c r="N4071" i="11"/>
  <c r="O4071" i="11"/>
  <c r="P4071" i="11"/>
  <c r="D4072" i="11"/>
  <c r="E4072" i="11"/>
  <c r="F4072" i="11"/>
  <c r="H4072" i="11"/>
  <c r="K4072" i="11"/>
  <c r="L4072" i="11"/>
  <c r="M4072" i="11"/>
  <c r="N4072" i="11"/>
  <c r="O4072" i="11"/>
  <c r="P4072" i="11"/>
  <c r="D4073" i="11"/>
  <c r="E4073" i="11"/>
  <c r="F4073" i="11"/>
  <c r="H4073" i="11"/>
  <c r="K4073" i="11"/>
  <c r="L4073" i="11"/>
  <c r="M4073" i="11"/>
  <c r="N4073" i="11"/>
  <c r="O4073" i="11"/>
  <c r="P4073" i="11"/>
  <c r="D4074" i="11"/>
  <c r="E4074" i="11"/>
  <c r="F4074" i="11"/>
  <c r="H4074" i="11"/>
  <c r="K4074" i="11"/>
  <c r="L4074" i="11"/>
  <c r="M4074" i="11"/>
  <c r="N4074" i="11"/>
  <c r="O4074" i="11"/>
  <c r="P4074" i="11"/>
  <c r="D4075" i="11"/>
  <c r="E4075" i="11"/>
  <c r="F4075" i="11"/>
  <c r="H4075" i="11"/>
  <c r="K4075" i="11"/>
  <c r="L4075" i="11"/>
  <c r="M4075" i="11"/>
  <c r="N4075" i="11"/>
  <c r="O4075" i="11"/>
  <c r="P4075" i="11"/>
  <c r="D4076" i="11"/>
  <c r="E4076" i="11"/>
  <c r="F4076" i="11"/>
  <c r="H4076" i="11"/>
  <c r="K4076" i="11"/>
  <c r="L4076" i="11"/>
  <c r="M4076" i="11"/>
  <c r="N4076" i="11"/>
  <c r="O4076" i="11"/>
  <c r="P4076" i="11"/>
  <c r="D4077" i="11"/>
  <c r="E4077" i="11"/>
  <c r="F4077" i="11"/>
  <c r="H4077" i="11"/>
  <c r="K4077" i="11"/>
  <c r="L4077" i="11"/>
  <c r="M4077" i="11"/>
  <c r="N4077" i="11"/>
  <c r="O4077" i="11"/>
  <c r="P4077" i="11"/>
  <c r="D4078" i="11"/>
  <c r="E4078" i="11"/>
  <c r="F4078" i="11"/>
  <c r="H4078" i="11"/>
  <c r="K4078" i="11"/>
  <c r="L4078" i="11"/>
  <c r="M4078" i="11"/>
  <c r="N4078" i="11"/>
  <c r="O4078" i="11"/>
  <c r="P4078" i="11"/>
  <c r="D4079" i="11"/>
  <c r="E4079" i="11"/>
  <c r="F4079" i="11"/>
  <c r="H4079" i="11"/>
  <c r="K4079" i="11"/>
  <c r="L4079" i="11"/>
  <c r="M4079" i="11"/>
  <c r="N4079" i="11"/>
  <c r="O4079" i="11"/>
  <c r="P4079" i="11"/>
  <c r="D4080" i="11"/>
  <c r="E4080" i="11"/>
  <c r="F4080" i="11"/>
  <c r="H4080" i="11"/>
  <c r="K4080" i="11"/>
  <c r="L4080" i="11"/>
  <c r="M4080" i="11"/>
  <c r="N4080" i="11"/>
  <c r="O4080" i="11"/>
  <c r="P4080" i="11"/>
  <c r="D4081" i="11"/>
  <c r="E4081" i="11"/>
  <c r="F4081" i="11"/>
  <c r="H4081" i="11"/>
  <c r="K4081" i="11"/>
  <c r="L4081" i="11"/>
  <c r="M4081" i="11"/>
  <c r="N4081" i="11"/>
  <c r="O4081" i="11"/>
  <c r="P4081" i="11"/>
  <c r="D4082" i="11"/>
  <c r="E4082" i="11"/>
  <c r="F4082" i="11"/>
  <c r="H4082" i="11"/>
  <c r="K4082" i="11"/>
  <c r="L4082" i="11"/>
  <c r="M4082" i="11"/>
  <c r="N4082" i="11"/>
  <c r="O4082" i="11"/>
  <c r="P4082" i="11"/>
  <c r="D4083" i="11"/>
  <c r="E4083" i="11"/>
  <c r="F4083" i="11"/>
  <c r="H4083" i="11"/>
  <c r="K4083" i="11"/>
  <c r="L4083" i="11"/>
  <c r="M4083" i="11"/>
  <c r="N4083" i="11"/>
  <c r="O4083" i="11"/>
  <c r="P4083" i="11"/>
  <c r="D4084" i="11"/>
  <c r="E4084" i="11"/>
  <c r="F4084" i="11"/>
  <c r="H4084" i="11"/>
  <c r="K4084" i="11"/>
  <c r="L4084" i="11"/>
  <c r="M4084" i="11"/>
  <c r="N4084" i="11"/>
  <c r="O4084" i="11"/>
  <c r="P4084" i="11"/>
  <c r="D4085" i="11"/>
  <c r="E4085" i="11"/>
  <c r="F4085" i="11"/>
  <c r="H4085" i="11"/>
  <c r="K4085" i="11"/>
  <c r="L4085" i="11"/>
  <c r="M4085" i="11"/>
  <c r="N4085" i="11"/>
  <c r="O4085" i="11"/>
  <c r="P4085" i="11"/>
  <c r="D4086" i="11"/>
  <c r="E4086" i="11"/>
  <c r="F4086" i="11"/>
  <c r="H4086" i="11"/>
  <c r="K4086" i="11"/>
  <c r="L4086" i="11"/>
  <c r="M4086" i="11"/>
  <c r="N4086" i="11"/>
  <c r="O4086" i="11"/>
  <c r="P4086" i="11"/>
  <c r="D4087" i="11"/>
  <c r="E4087" i="11"/>
  <c r="F4087" i="11"/>
  <c r="H4087" i="11"/>
  <c r="K4087" i="11"/>
  <c r="L4087" i="11"/>
  <c r="M4087" i="11"/>
  <c r="N4087" i="11"/>
  <c r="O4087" i="11"/>
  <c r="P4087" i="11"/>
  <c r="D4088" i="11"/>
  <c r="E4088" i="11"/>
  <c r="F4088" i="11"/>
  <c r="H4088" i="11"/>
  <c r="K4088" i="11"/>
  <c r="L4088" i="11"/>
  <c r="M4088" i="11"/>
  <c r="N4088" i="11"/>
  <c r="O4088" i="11"/>
  <c r="P4088" i="11"/>
  <c r="D4089" i="11"/>
  <c r="E4089" i="11"/>
  <c r="F4089" i="11"/>
  <c r="H4089" i="11"/>
  <c r="K4089" i="11"/>
  <c r="L4089" i="11"/>
  <c r="M4089" i="11"/>
  <c r="N4089" i="11"/>
  <c r="O4089" i="11"/>
  <c r="P4089" i="11"/>
  <c r="D4090" i="11"/>
  <c r="E4090" i="11"/>
  <c r="F4090" i="11"/>
  <c r="H4090" i="11"/>
  <c r="K4090" i="11"/>
  <c r="L4090" i="11"/>
  <c r="M4090" i="11"/>
  <c r="N4090" i="11"/>
  <c r="O4090" i="11"/>
  <c r="P4090" i="11"/>
  <c r="D4091" i="11"/>
  <c r="E4091" i="11"/>
  <c r="F4091" i="11"/>
  <c r="H4091" i="11"/>
  <c r="K4091" i="11"/>
  <c r="L4091" i="11"/>
  <c r="M4091" i="11"/>
  <c r="N4091" i="11"/>
  <c r="O4091" i="11"/>
  <c r="P4091" i="11"/>
  <c r="D4092" i="11"/>
  <c r="E4092" i="11"/>
  <c r="F4092" i="11"/>
  <c r="H4092" i="11"/>
  <c r="K4092" i="11"/>
  <c r="L4092" i="11"/>
  <c r="M4092" i="11"/>
  <c r="N4092" i="11"/>
  <c r="O4092" i="11"/>
  <c r="P4092" i="11"/>
  <c r="D4093" i="11"/>
  <c r="E4093" i="11"/>
  <c r="F4093" i="11"/>
  <c r="H4093" i="11"/>
  <c r="K4093" i="11"/>
  <c r="L4093" i="11"/>
  <c r="M4093" i="11"/>
  <c r="N4093" i="11"/>
  <c r="O4093" i="11"/>
  <c r="P4093" i="11"/>
  <c r="D4094" i="11"/>
  <c r="E4094" i="11"/>
  <c r="F4094" i="11"/>
  <c r="H4094" i="11"/>
  <c r="K4094" i="11"/>
  <c r="L4094" i="11"/>
  <c r="M4094" i="11"/>
  <c r="N4094" i="11"/>
  <c r="O4094" i="11"/>
  <c r="P4094" i="11"/>
  <c r="D4095" i="11"/>
  <c r="E4095" i="11"/>
  <c r="F4095" i="11"/>
  <c r="H4095" i="11"/>
  <c r="K4095" i="11"/>
  <c r="L4095" i="11"/>
  <c r="M4095" i="11"/>
  <c r="N4095" i="11"/>
  <c r="O4095" i="11"/>
  <c r="P4095" i="11"/>
  <c r="D4096" i="11"/>
  <c r="E4096" i="11"/>
  <c r="F4096" i="11"/>
  <c r="H4096" i="11"/>
  <c r="K4096" i="11"/>
  <c r="L4096" i="11"/>
  <c r="M4096" i="11"/>
  <c r="N4096" i="11"/>
  <c r="O4096" i="11"/>
  <c r="P4096" i="11"/>
  <c r="D4097" i="11"/>
  <c r="E4097" i="11"/>
  <c r="F4097" i="11"/>
  <c r="H4097" i="11"/>
  <c r="K4097" i="11"/>
  <c r="L4097" i="11"/>
  <c r="M4097" i="11"/>
  <c r="N4097" i="11"/>
  <c r="O4097" i="11"/>
  <c r="P4097" i="11"/>
  <c r="D4098" i="11"/>
  <c r="E4098" i="11"/>
  <c r="F4098" i="11"/>
  <c r="H4098" i="11"/>
  <c r="K4098" i="11"/>
  <c r="L4098" i="11"/>
  <c r="M4098" i="11"/>
  <c r="N4098" i="11"/>
  <c r="O4098" i="11"/>
  <c r="P4098" i="11"/>
  <c r="D4099" i="11"/>
  <c r="E4099" i="11"/>
  <c r="F4099" i="11"/>
  <c r="H4099" i="11"/>
  <c r="K4099" i="11"/>
  <c r="L4099" i="11"/>
  <c r="M4099" i="11"/>
  <c r="N4099" i="11"/>
  <c r="O4099" i="11"/>
  <c r="P4099" i="11"/>
  <c r="D4100" i="11"/>
  <c r="E4100" i="11"/>
  <c r="F4100" i="11"/>
  <c r="H4100" i="11"/>
  <c r="K4100" i="11"/>
  <c r="L4100" i="11"/>
  <c r="M4100" i="11"/>
  <c r="N4100" i="11"/>
  <c r="O4100" i="11"/>
  <c r="P4100" i="11"/>
  <c r="D4101" i="11"/>
  <c r="E4101" i="11"/>
  <c r="F4101" i="11"/>
  <c r="H4101" i="11"/>
  <c r="K4101" i="11"/>
  <c r="L4101" i="11"/>
  <c r="M4101" i="11"/>
  <c r="N4101" i="11"/>
  <c r="O4101" i="11"/>
  <c r="P4101" i="11"/>
  <c r="D4102" i="11"/>
  <c r="E4102" i="11"/>
  <c r="F4102" i="11"/>
  <c r="H4102" i="11"/>
  <c r="K4102" i="11"/>
  <c r="L4102" i="11"/>
  <c r="M4102" i="11"/>
  <c r="N4102" i="11"/>
  <c r="O4102" i="11"/>
  <c r="P4102" i="11"/>
  <c r="D4103" i="11"/>
  <c r="E4103" i="11"/>
  <c r="F4103" i="11"/>
  <c r="H4103" i="11"/>
  <c r="K4103" i="11"/>
  <c r="L4103" i="11"/>
  <c r="M4103" i="11"/>
  <c r="N4103" i="11"/>
  <c r="O4103" i="11"/>
  <c r="P4103" i="11"/>
  <c r="D4104" i="11"/>
  <c r="E4104" i="11"/>
  <c r="F4104" i="11"/>
  <c r="H4104" i="11"/>
  <c r="K4104" i="11"/>
  <c r="L4104" i="11"/>
  <c r="M4104" i="11"/>
  <c r="N4104" i="11"/>
  <c r="O4104" i="11"/>
  <c r="P4104" i="11"/>
  <c r="D4105" i="11"/>
  <c r="E4105" i="11"/>
  <c r="F4105" i="11"/>
  <c r="H4105" i="11"/>
  <c r="K4105" i="11"/>
  <c r="L4105" i="11"/>
  <c r="M4105" i="11"/>
  <c r="N4105" i="11"/>
  <c r="O4105" i="11"/>
  <c r="P4105" i="11"/>
  <c r="D4106" i="11"/>
  <c r="E4106" i="11"/>
  <c r="F4106" i="11"/>
  <c r="H4106" i="11"/>
  <c r="K4106" i="11"/>
  <c r="L4106" i="11"/>
  <c r="M4106" i="11"/>
  <c r="N4106" i="11"/>
  <c r="O4106" i="11"/>
  <c r="P4106" i="11"/>
  <c r="D4107" i="11"/>
  <c r="E4107" i="11"/>
  <c r="F4107" i="11"/>
  <c r="H4107" i="11"/>
  <c r="K4107" i="11"/>
  <c r="L4107" i="11"/>
  <c r="M4107" i="11"/>
  <c r="N4107" i="11"/>
  <c r="O4107" i="11"/>
  <c r="P4107" i="11"/>
  <c r="D4108" i="11"/>
  <c r="E4108" i="11"/>
  <c r="F4108" i="11"/>
  <c r="H4108" i="11"/>
  <c r="K4108" i="11"/>
  <c r="L4108" i="11"/>
  <c r="M4108" i="11"/>
  <c r="N4108" i="11"/>
  <c r="O4108" i="11"/>
  <c r="P4108" i="11"/>
  <c r="D4109" i="11"/>
  <c r="E4109" i="11"/>
  <c r="F4109" i="11"/>
  <c r="H4109" i="11"/>
  <c r="K4109" i="11"/>
  <c r="L4109" i="11"/>
  <c r="M4109" i="11"/>
  <c r="N4109" i="11"/>
  <c r="O4109" i="11"/>
  <c r="P4109" i="11"/>
  <c r="D4110" i="11"/>
  <c r="E4110" i="11"/>
  <c r="F4110" i="11"/>
  <c r="H4110" i="11"/>
  <c r="K4110" i="11"/>
  <c r="L4110" i="11"/>
  <c r="M4110" i="11"/>
  <c r="N4110" i="11"/>
  <c r="O4110" i="11"/>
  <c r="P4110" i="11"/>
  <c r="D4111" i="11"/>
  <c r="E4111" i="11"/>
  <c r="F4111" i="11"/>
  <c r="H4111" i="11"/>
  <c r="K4111" i="11"/>
  <c r="L4111" i="11"/>
  <c r="M4111" i="11"/>
  <c r="N4111" i="11"/>
  <c r="O4111" i="11"/>
  <c r="P4111" i="11"/>
  <c r="D4112" i="11"/>
  <c r="E4112" i="11"/>
  <c r="F4112" i="11"/>
  <c r="H4112" i="11"/>
  <c r="K4112" i="11"/>
  <c r="L4112" i="11"/>
  <c r="M4112" i="11"/>
  <c r="N4112" i="11"/>
  <c r="O4112" i="11"/>
  <c r="P4112" i="11"/>
  <c r="D4113" i="11"/>
  <c r="E4113" i="11"/>
  <c r="F4113" i="11"/>
  <c r="H4113" i="11"/>
  <c r="K4113" i="11"/>
  <c r="L4113" i="11"/>
  <c r="M4113" i="11"/>
  <c r="N4113" i="11"/>
  <c r="O4113" i="11"/>
  <c r="P4113" i="11"/>
  <c r="D4114" i="11"/>
  <c r="E4114" i="11"/>
  <c r="F4114" i="11"/>
  <c r="H4114" i="11"/>
  <c r="K4114" i="11"/>
  <c r="L4114" i="11"/>
  <c r="M4114" i="11"/>
  <c r="N4114" i="11"/>
  <c r="O4114" i="11"/>
  <c r="P4114" i="11"/>
  <c r="D4115" i="11"/>
  <c r="E4115" i="11"/>
  <c r="F4115" i="11"/>
  <c r="H4115" i="11"/>
  <c r="K4115" i="11"/>
  <c r="L4115" i="11"/>
  <c r="M4115" i="11"/>
  <c r="N4115" i="11"/>
  <c r="O4115" i="11"/>
  <c r="P4115" i="11"/>
  <c r="D4116" i="11"/>
  <c r="E4116" i="11"/>
  <c r="F4116" i="11"/>
  <c r="H4116" i="11"/>
  <c r="K4116" i="11"/>
  <c r="L4116" i="11"/>
  <c r="M4116" i="11"/>
  <c r="N4116" i="11"/>
  <c r="O4116" i="11"/>
  <c r="P4116" i="11"/>
  <c r="D4117" i="11"/>
  <c r="E4117" i="11"/>
  <c r="F4117" i="11"/>
  <c r="H4117" i="11"/>
  <c r="K4117" i="11"/>
  <c r="L4117" i="11"/>
  <c r="M4117" i="11"/>
  <c r="N4117" i="11"/>
  <c r="O4117" i="11"/>
  <c r="P4117" i="11"/>
  <c r="D4118" i="11"/>
  <c r="E4118" i="11"/>
  <c r="F4118" i="11"/>
  <c r="H4118" i="11"/>
  <c r="K4118" i="11"/>
  <c r="L4118" i="11"/>
  <c r="M4118" i="11"/>
  <c r="N4118" i="11"/>
  <c r="O4118" i="11"/>
  <c r="P4118" i="11"/>
  <c r="D4119" i="11"/>
  <c r="E4119" i="11"/>
  <c r="F4119" i="11"/>
  <c r="H4119" i="11"/>
  <c r="K4119" i="11"/>
  <c r="L4119" i="11"/>
  <c r="M4119" i="11"/>
  <c r="N4119" i="11"/>
  <c r="O4119" i="11"/>
  <c r="P4119" i="11"/>
  <c r="D4120" i="11"/>
  <c r="E4120" i="11"/>
  <c r="F4120" i="11"/>
  <c r="H4120" i="11"/>
  <c r="K4120" i="11"/>
  <c r="L4120" i="11"/>
  <c r="M4120" i="11"/>
  <c r="N4120" i="11"/>
  <c r="O4120" i="11"/>
  <c r="P4120" i="11"/>
  <c r="D4121" i="11"/>
  <c r="E4121" i="11"/>
  <c r="F4121" i="11"/>
  <c r="H4121" i="11"/>
  <c r="K4121" i="11"/>
  <c r="L4121" i="11"/>
  <c r="M4121" i="11"/>
  <c r="N4121" i="11"/>
  <c r="O4121" i="11"/>
  <c r="P4121" i="11"/>
  <c r="D4122" i="11"/>
  <c r="E4122" i="11"/>
  <c r="F4122" i="11"/>
  <c r="H4122" i="11"/>
  <c r="K4122" i="11"/>
  <c r="L4122" i="11"/>
  <c r="M4122" i="11"/>
  <c r="N4122" i="11"/>
  <c r="O4122" i="11"/>
  <c r="P4122" i="11"/>
  <c r="D4123" i="11"/>
  <c r="E4123" i="11"/>
  <c r="F4123" i="11"/>
  <c r="H4123" i="11"/>
  <c r="K4123" i="11"/>
  <c r="L4123" i="11"/>
  <c r="M4123" i="11"/>
  <c r="N4123" i="11"/>
  <c r="O4123" i="11"/>
  <c r="P4123" i="11"/>
  <c r="D4124" i="11"/>
  <c r="E4124" i="11"/>
  <c r="F4124" i="11"/>
  <c r="H4124" i="11"/>
  <c r="K4124" i="11"/>
  <c r="L4124" i="11"/>
  <c r="M4124" i="11"/>
  <c r="N4124" i="11"/>
  <c r="O4124" i="11"/>
  <c r="P4124" i="11"/>
  <c r="D4125" i="11"/>
  <c r="E4125" i="11"/>
  <c r="F4125" i="11"/>
  <c r="H4125" i="11"/>
  <c r="K4125" i="11"/>
  <c r="L4125" i="11"/>
  <c r="M4125" i="11"/>
  <c r="N4125" i="11"/>
  <c r="O4125" i="11"/>
  <c r="P4125" i="11"/>
  <c r="D4126" i="11"/>
  <c r="E4126" i="11"/>
  <c r="F4126" i="11"/>
  <c r="H4126" i="11"/>
  <c r="K4126" i="11"/>
  <c r="L4126" i="11"/>
  <c r="M4126" i="11"/>
  <c r="N4126" i="11"/>
  <c r="O4126" i="11"/>
  <c r="P4126" i="11"/>
  <c r="D4127" i="11"/>
  <c r="E4127" i="11"/>
  <c r="F4127" i="11"/>
  <c r="H4127" i="11"/>
  <c r="K4127" i="11"/>
  <c r="L4127" i="11"/>
  <c r="M4127" i="11"/>
  <c r="N4127" i="11"/>
  <c r="O4127" i="11"/>
  <c r="P4127" i="11"/>
  <c r="D4128" i="11"/>
  <c r="E4128" i="11"/>
  <c r="F4128" i="11"/>
  <c r="H4128" i="11"/>
  <c r="K4128" i="11"/>
  <c r="L4128" i="11"/>
  <c r="M4128" i="11"/>
  <c r="N4128" i="11"/>
  <c r="O4128" i="11"/>
  <c r="P4128" i="11"/>
  <c r="D4129" i="11"/>
  <c r="E4129" i="11"/>
  <c r="F4129" i="11"/>
  <c r="H4129" i="11"/>
  <c r="K4129" i="11"/>
  <c r="L4129" i="11"/>
  <c r="M4129" i="11"/>
  <c r="N4129" i="11"/>
  <c r="O4129" i="11"/>
  <c r="P4129" i="11"/>
  <c r="D4130" i="11"/>
  <c r="E4130" i="11"/>
  <c r="F4130" i="11"/>
  <c r="H4130" i="11"/>
  <c r="K4130" i="11"/>
  <c r="L4130" i="11"/>
  <c r="M4130" i="11"/>
  <c r="N4130" i="11"/>
  <c r="O4130" i="11"/>
  <c r="P4130" i="11"/>
  <c r="D4131" i="11"/>
  <c r="E4131" i="11"/>
  <c r="F4131" i="11"/>
  <c r="H4131" i="11"/>
  <c r="K4131" i="11"/>
  <c r="L4131" i="11"/>
  <c r="M4131" i="11"/>
  <c r="N4131" i="11"/>
  <c r="O4131" i="11"/>
  <c r="P4131" i="11"/>
  <c r="D4132" i="11"/>
  <c r="E4132" i="11"/>
  <c r="F4132" i="11"/>
  <c r="H4132" i="11"/>
  <c r="K4132" i="11"/>
  <c r="L4132" i="11"/>
  <c r="M4132" i="11"/>
  <c r="N4132" i="11"/>
  <c r="O4132" i="11"/>
  <c r="P4132" i="11"/>
  <c r="D4133" i="11"/>
  <c r="E4133" i="11"/>
  <c r="F4133" i="11"/>
  <c r="H4133" i="11"/>
  <c r="K4133" i="11"/>
  <c r="L4133" i="11"/>
  <c r="M4133" i="11"/>
  <c r="N4133" i="11"/>
  <c r="O4133" i="11"/>
  <c r="P4133" i="11"/>
  <c r="D4134" i="11"/>
  <c r="E4134" i="11"/>
  <c r="F4134" i="11"/>
  <c r="H4134" i="11"/>
  <c r="K4134" i="11"/>
  <c r="L4134" i="11"/>
  <c r="M4134" i="11"/>
  <c r="N4134" i="11"/>
  <c r="O4134" i="11"/>
  <c r="P4134" i="11"/>
  <c r="D4135" i="11"/>
  <c r="E4135" i="11"/>
  <c r="F4135" i="11"/>
  <c r="H4135" i="11"/>
  <c r="K4135" i="11"/>
  <c r="L4135" i="11"/>
  <c r="M4135" i="11"/>
  <c r="N4135" i="11"/>
  <c r="O4135" i="11"/>
  <c r="P4135" i="11"/>
  <c r="D4136" i="11"/>
  <c r="E4136" i="11"/>
  <c r="F4136" i="11"/>
  <c r="H4136" i="11"/>
  <c r="K4136" i="11"/>
  <c r="L4136" i="11"/>
  <c r="M4136" i="11"/>
  <c r="N4136" i="11"/>
  <c r="O4136" i="11"/>
  <c r="P4136" i="11"/>
  <c r="D4137" i="11"/>
  <c r="E4137" i="11"/>
  <c r="F4137" i="11"/>
  <c r="H4137" i="11"/>
  <c r="K4137" i="11"/>
  <c r="L4137" i="11"/>
  <c r="M4137" i="11"/>
  <c r="N4137" i="11"/>
  <c r="O4137" i="11"/>
  <c r="P4137" i="11"/>
  <c r="D4138" i="11"/>
  <c r="E4138" i="11"/>
  <c r="F4138" i="11"/>
  <c r="H4138" i="11"/>
  <c r="K4138" i="11"/>
  <c r="L4138" i="11"/>
  <c r="M4138" i="11"/>
  <c r="N4138" i="11"/>
  <c r="O4138" i="11"/>
  <c r="P4138" i="11"/>
  <c r="D4139" i="11"/>
  <c r="E4139" i="11"/>
  <c r="F4139" i="11"/>
  <c r="H4139" i="11"/>
  <c r="K4139" i="11"/>
  <c r="L4139" i="11"/>
  <c r="M4139" i="11"/>
  <c r="N4139" i="11"/>
  <c r="O4139" i="11"/>
  <c r="P4139" i="11"/>
  <c r="D4140" i="11"/>
  <c r="E4140" i="11"/>
  <c r="F4140" i="11"/>
  <c r="H4140" i="11"/>
  <c r="K4140" i="11"/>
  <c r="L4140" i="11"/>
  <c r="M4140" i="11"/>
  <c r="N4140" i="11"/>
  <c r="O4140" i="11"/>
  <c r="P4140" i="11"/>
  <c r="D4141" i="11"/>
  <c r="E4141" i="11"/>
  <c r="F4141" i="11"/>
  <c r="H4141" i="11"/>
  <c r="K4141" i="11"/>
  <c r="L4141" i="11"/>
  <c r="M4141" i="11"/>
  <c r="N4141" i="11"/>
  <c r="O4141" i="11"/>
  <c r="P4141" i="11"/>
  <c r="D4142" i="11"/>
  <c r="E4142" i="11"/>
  <c r="F4142" i="11"/>
  <c r="H4142" i="11"/>
  <c r="K4142" i="11"/>
  <c r="L4142" i="11"/>
  <c r="M4142" i="11"/>
  <c r="N4142" i="11"/>
  <c r="O4142" i="11"/>
  <c r="P4142" i="11"/>
  <c r="D4143" i="11"/>
  <c r="E4143" i="11"/>
  <c r="F4143" i="11"/>
  <c r="H4143" i="11"/>
  <c r="K4143" i="11"/>
  <c r="L4143" i="11"/>
  <c r="M4143" i="11"/>
  <c r="N4143" i="11"/>
  <c r="O4143" i="11"/>
  <c r="P4143" i="11"/>
  <c r="D4144" i="11"/>
  <c r="E4144" i="11"/>
  <c r="F4144" i="11"/>
  <c r="H4144" i="11"/>
  <c r="K4144" i="11"/>
  <c r="L4144" i="11"/>
  <c r="M4144" i="11"/>
  <c r="N4144" i="11"/>
  <c r="O4144" i="11"/>
  <c r="P4144" i="11"/>
  <c r="D4145" i="11"/>
  <c r="E4145" i="11"/>
  <c r="F4145" i="11"/>
  <c r="H4145" i="11"/>
  <c r="K4145" i="11"/>
  <c r="L4145" i="11"/>
  <c r="M4145" i="11"/>
  <c r="N4145" i="11"/>
  <c r="O4145" i="11"/>
  <c r="P4145" i="11"/>
  <c r="D4146" i="11"/>
  <c r="E4146" i="11"/>
  <c r="F4146" i="11"/>
  <c r="H4146" i="11"/>
  <c r="K4146" i="11"/>
  <c r="L4146" i="11"/>
  <c r="M4146" i="11"/>
  <c r="N4146" i="11"/>
  <c r="O4146" i="11"/>
  <c r="P4146" i="11"/>
  <c r="D4147" i="11"/>
  <c r="E4147" i="11"/>
  <c r="F4147" i="11"/>
  <c r="H4147" i="11"/>
  <c r="K4147" i="11"/>
  <c r="L4147" i="11"/>
  <c r="M4147" i="11"/>
  <c r="N4147" i="11"/>
  <c r="O4147" i="11"/>
  <c r="P4147" i="11"/>
  <c r="D4148" i="11"/>
  <c r="E4148" i="11"/>
  <c r="F4148" i="11"/>
  <c r="H4148" i="11"/>
  <c r="K4148" i="11"/>
  <c r="L4148" i="11"/>
  <c r="M4148" i="11"/>
  <c r="N4148" i="11"/>
  <c r="O4148" i="11"/>
  <c r="P4148" i="11"/>
  <c r="D4149" i="11"/>
  <c r="E4149" i="11"/>
  <c r="F4149" i="11"/>
  <c r="H4149" i="11"/>
  <c r="K4149" i="11"/>
  <c r="L4149" i="11"/>
  <c r="M4149" i="11"/>
  <c r="N4149" i="11"/>
  <c r="O4149" i="11"/>
  <c r="P4149" i="11"/>
  <c r="D4150" i="11"/>
  <c r="E4150" i="11"/>
  <c r="F4150" i="11"/>
  <c r="H4150" i="11"/>
  <c r="K4150" i="11"/>
  <c r="L4150" i="11"/>
  <c r="M4150" i="11"/>
  <c r="N4150" i="11"/>
  <c r="O4150" i="11"/>
  <c r="P4150" i="11"/>
  <c r="D4151" i="11"/>
  <c r="E4151" i="11"/>
  <c r="F4151" i="11"/>
  <c r="H4151" i="11"/>
  <c r="K4151" i="11"/>
  <c r="L4151" i="11"/>
  <c r="M4151" i="11"/>
  <c r="N4151" i="11"/>
  <c r="O4151" i="11"/>
  <c r="P4151" i="11"/>
  <c r="D4152" i="11"/>
  <c r="E4152" i="11"/>
  <c r="F4152" i="11"/>
  <c r="H4152" i="11"/>
  <c r="K4152" i="11"/>
  <c r="L4152" i="11"/>
  <c r="M4152" i="11"/>
  <c r="N4152" i="11"/>
  <c r="O4152" i="11"/>
  <c r="P4152" i="11"/>
  <c r="D4153" i="11"/>
  <c r="E4153" i="11"/>
  <c r="F4153" i="11"/>
  <c r="H4153" i="11"/>
  <c r="K4153" i="11"/>
  <c r="L4153" i="11"/>
  <c r="M4153" i="11"/>
  <c r="N4153" i="11"/>
  <c r="O4153" i="11"/>
  <c r="P4153" i="11"/>
  <c r="D4154" i="11"/>
  <c r="E4154" i="11"/>
  <c r="F4154" i="11"/>
  <c r="H4154" i="11"/>
  <c r="K4154" i="11"/>
  <c r="L4154" i="11"/>
  <c r="M4154" i="11"/>
  <c r="N4154" i="11"/>
  <c r="O4154" i="11"/>
  <c r="P4154" i="11"/>
  <c r="D4155" i="11"/>
  <c r="E4155" i="11"/>
  <c r="F4155" i="11"/>
  <c r="H4155" i="11"/>
  <c r="K4155" i="11"/>
  <c r="L4155" i="11"/>
  <c r="M4155" i="11"/>
  <c r="N4155" i="11"/>
  <c r="O4155" i="11"/>
  <c r="P4155" i="11"/>
  <c r="D4156" i="11"/>
  <c r="E4156" i="11"/>
  <c r="F4156" i="11"/>
  <c r="H4156" i="11"/>
  <c r="K4156" i="11"/>
  <c r="L4156" i="11"/>
  <c r="M4156" i="11"/>
  <c r="N4156" i="11"/>
  <c r="O4156" i="11"/>
  <c r="P4156" i="11"/>
  <c r="D4157" i="11"/>
  <c r="E4157" i="11"/>
  <c r="F4157" i="11"/>
  <c r="H4157" i="11"/>
  <c r="K4157" i="11"/>
  <c r="L4157" i="11"/>
  <c r="M4157" i="11"/>
  <c r="N4157" i="11"/>
  <c r="O4157" i="11"/>
  <c r="P4157" i="11"/>
  <c r="D4158" i="11"/>
  <c r="E4158" i="11"/>
  <c r="F4158" i="11"/>
  <c r="H4158" i="11"/>
  <c r="K4158" i="11"/>
  <c r="L4158" i="11"/>
  <c r="M4158" i="11"/>
  <c r="N4158" i="11"/>
  <c r="O4158" i="11"/>
  <c r="P4158" i="11"/>
  <c r="D4159" i="11"/>
  <c r="E4159" i="11"/>
  <c r="F4159" i="11"/>
  <c r="H4159" i="11"/>
  <c r="K4159" i="11"/>
  <c r="L4159" i="11"/>
  <c r="M4159" i="11"/>
  <c r="N4159" i="11"/>
  <c r="O4159" i="11"/>
  <c r="P4159" i="11"/>
  <c r="D4160" i="11"/>
  <c r="E4160" i="11"/>
  <c r="F4160" i="11"/>
  <c r="H4160" i="11"/>
  <c r="K4160" i="11"/>
  <c r="L4160" i="11"/>
  <c r="M4160" i="11"/>
  <c r="N4160" i="11"/>
  <c r="O4160" i="11"/>
  <c r="P4160" i="11"/>
  <c r="D4161" i="11"/>
  <c r="E4161" i="11"/>
  <c r="F4161" i="11"/>
  <c r="H4161" i="11"/>
  <c r="K4161" i="11"/>
  <c r="L4161" i="11"/>
  <c r="M4161" i="11"/>
  <c r="N4161" i="11"/>
  <c r="O4161" i="11"/>
  <c r="P4161" i="11"/>
  <c r="D4162" i="11"/>
  <c r="E4162" i="11"/>
  <c r="F4162" i="11"/>
  <c r="H4162" i="11"/>
  <c r="K4162" i="11"/>
  <c r="L4162" i="11"/>
  <c r="M4162" i="11"/>
  <c r="N4162" i="11"/>
  <c r="O4162" i="11"/>
  <c r="P4162" i="11"/>
  <c r="D4163" i="11"/>
  <c r="E4163" i="11"/>
  <c r="F4163" i="11"/>
  <c r="H4163" i="11"/>
  <c r="K4163" i="11"/>
  <c r="L4163" i="11"/>
  <c r="M4163" i="11"/>
  <c r="N4163" i="11"/>
  <c r="O4163" i="11"/>
  <c r="P4163" i="11"/>
  <c r="D4164" i="11"/>
  <c r="E4164" i="11"/>
  <c r="F4164" i="11"/>
  <c r="H4164" i="11"/>
  <c r="K4164" i="11"/>
  <c r="L4164" i="11"/>
  <c r="M4164" i="11"/>
  <c r="N4164" i="11"/>
  <c r="O4164" i="11"/>
  <c r="P4164" i="11"/>
  <c r="D4165" i="11"/>
  <c r="E4165" i="11"/>
  <c r="F4165" i="11"/>
  <c r="H4165" i="11"/>
  <c r="K4165" i="11"/>
  <c r="L4165" i="11"/>
  <c r="M4165" i="11"/>
  <c r="N4165" i="11"/>
  <c r="O4165" i="11"/>
  <c r="P4165" i="11"/>
  <c r="D4166" i="11"/>
  <c r="E4166" i="11"/>
  <c r="F4166" i="11"/>
  <c r="H4166" i="11"/>
  <c r="K4166" i="11"/>
  <c r="L4166" i="11"/>
  <c r="M4166" i="11"/>
  <c r="N4166" i="11"/>
  <c r="O4166" i="11"/>
  <c r="P4166" i="11"/>
  <c r="D4167" i="11"/>
  <c r="E4167" i="11"/>
  <c r="F4167" i="11"/>
  <c r="H4167" i="11"/>
  <c r="K4167" i="11"/>
  <c r="L4167" i="11"/>
  <c r="M4167" i="11"/>
  <c r="N4167" i="11"/>
  <c r="O4167" i="11"/>
  <c r="P4167" i="11"/>
  <c r="D4168" i="11"/>
  <c r="E4168" i="11"/>
  <c r="F4168" i="11"/>
  <c r="H4168" i="11"/>
  <c r="K4168" i="11"/>
  <c r="L4168" i="11"/>
  <c r="M4168" i="11"/>
  <c r="N4168" i="11"/>
  <c r="O4168" i="11"/>
  <c r="P4168" i="11"/>
  <c r="D4169" i="11"/>
  <c r="E4169" i="11"/>
  <c r="F4169" i="11"/>
  <c r="H4169" i="11"/>
  <c r="K4169" i="11"/>
  <c r="L4169" i="11"/>
  <c r="M4169" i="11"/>
  <c r="N4169" i="11"/>
  <c r="O4169" i="11"/>
  <c r="P4169" i="11"/>
  <c r="D4170" i="11"/>
  <c r="E4170" i="11"/>
  <c r="F4170" i="11"/>
  <c r="H4170" i="11"/>
  <c r="K4170" i="11"/>
  <c r="L4170" i="11"/>
  <c r="M4170" i="11"/>
  <c r="N4170" i="11"/>
  <c r="O4170" i="11"/>
  <c r="P4170" i="11"/>
  <c r="D4171" i="11"/>
  <c r="E4171" i="11"/>
  <c r="F4171" i="11"/>
  <c r="H4171" i="11"/>
  <c r="K4171" i="11"/>
  <c r="L4171" i="11"/>
  <c r="M4171" i="11"/>
  <c r="N4171" i="11"/>
  <c r="O4171" i="11"/>
  <c r="P4171" i="11"/>
  <c r="D4172" i="11"/>
  <c r="E4172" i="11"/>
  <c r="F4172" i="11"/>
  <c r="H4172" i="11"/>
  <c r="K4172" i="11"/>
  <c r="L4172" i="11"/>
  <c r="M4172" i="11"/>
  <c r="N4172" i="11"/>
  <c r="O4172" i="11"/>
  <c r="P4172" i="11"/>
  <c r="D4173" i="11"/>
  <c r="E4173" i="11"/>
  <c r="F4173" i="11"/>
  <c r="H4173" i="11"/>
  <c r="K4173" i="11"/>
  <c r="L4173" i="11"/>
  <c r="M4173" i="11"/>
  <c r="N4173" i="11"/>
  <c r="O4173" i="11"/>
  <c r="P4173" i="11"/>
  <c r="D4174" i="11"/>
  <c r="E4174" i="11"/>
  <c r="F4174" i="11"/>
  <c r="H4174" i="11"/>
  <c r="K4174" i="11"/>
  <c r="L4174" i="11"/>
  <c r="M4174" i="11"/>
  <c r="N4174" i="11"/>
  <c r="O4174" i="11"/>
  <c r="P4174" i="11"/>
  <c r="D4175" i="11"/>
  <c r="E4175" i="11"/>
  <c r="F4175" i="11"/>
  <c r="H4175" i="11"/>
  <c r="K4175" i="11"/>
  <c r="L4175" i="11"/>
  <c r="M4175" i="11"/>
  <c r="N4175" i="11"/>
  <c r="O4175" i="11"/>
  <c r="P4175" i="11"/>
  <c r="D4176" i="11"/>
  <c r="E4176" i="11"/>
  <c r="F4176" i="11"/>
  <c r="H4176" i="11"/>
  <c r="K4176" i="11"/>
  <c r="L4176" i="11"/>
  <c r="M4176" i="11"/>
  <c r="N4176" i="11"/>
  <c r="O4176" i="11"/>
  <c r="P4176" i="11"/>
  <c r="D4177" i="11"/>
  <c r="E4177" i="11"/>
  <c r="F4177" i="11"/>
  <c r="H4177" i="11"/>
  <c r="K4177" i="11"/>
  <c r="L4177" i="11"/>
  <c r="M4177" i="11"/>
  <c r="N4177" i="11"/>
  <c r="O4177" i="11"/>
  <c r="P4177" i="11"/>
  <c r="D4178" i="11"/>
  <c r="E4178" i="11"/>
  <c r="F4178" i="11"/>
  <c r="H4178" i="11"/>
  <c r="K4178" i="11"/>
  <c r="L4178" i="11"/>
  <c r="M4178" i="11"/>
  <c r="N4178" i="11"/>
  <c r="O4178" i="11"/>
  <c r="P4178" i="11"/>
  <c r="D4179" i="11"/>
  <c r="E4179" i="11"/>
  <c r="F4179" i="11"/>
  <c r="H4179" i="11"/>
  <c r="K4179" i="11"/>
  <c r="L4179" i="11"/>
  <c r="M4179" i="11"/>
  <c r="N4179" i="11"/>
  <c r="O4179" i="11"/>
  <c r="P4179" i="11"/>
  <c r="D4180" i="11"/>
  <c r="E4180" i="11"/>
  <c r="F4180" i="11"/>
  <c r="H4180" i="11"/>
  <c r="K4180" i="11"/>
  <c r="L4180" i="11"/>
  <c r="M4180" i="11"/>
  <c r="N4180" i="11"/>
  <c r="O4180" i="11"/>
  <c r="P4180" i="11"/>
  <c r="D4181" i="11"/>
  <c r="E4181" i="11"/>
  <c r="F4181" i="11"/>
  <c r="H4181" i="11"/>
  <c r="K4181" i="11"/>
  <c r="L4181" i="11"/>
  <c r="M4181" i="11"/>
  <c r="N4181" i="11"/>
  <c r="O4181" i="11"/>
  <c r="P4181" i="11"/>
  <c r="D4182" i="11"/>
  <c r="E4182" i="11"/>
  <c r="F4182" i="11"/>
  <c r="H4182" i="11"/>
  <c r="K4182" i="11"/>
  <c r="L4182" i="11"/>
  <c r="M4182" i="11"/>
  <c r="N4182" i="11"/>
  <c r="O4182" i="11"/>
  <c r="P4182" i="11"/>
  <c r="D4183" i="11"/>
  <c r="E4183" i="11"/>
  <c r="F4183" i="11"/>
  <c r="H4183" i="11"/>
  <c r="K4183" i="11"/>
  <c r="L4183" i="11"/>
  <c r="M4183" i="11"/>
  <c r="N4183" i="11"/>
  <c r="O4183" i="11"/>
  <c r="P4183" i="11"/>
  <c r="D4184" i="11"/>
  <c r="E4184" i="11"/>
  <c r="F4184" i="11"/>
  <c r="H4184" i="11"/>
  <c r="K4184" i="11"/>
  <c r="L4184" i="11"/>
  <c r="M4184" i="11"/>
  <c r="N4184" i="11"/>
  <c r="O4184" i="11"/>
  <c r="P4184" i="11"/>
  <c r="D4185" i="11"/>
  <c r="E4185" i="11"/>
  <c r="F4185" i="11"/>
  <c r="H4185" i="11"/>
  <c r="K4185" i="11"/>
  <c r="L4185" i="11"/>
  <c r="M4185" i="11"/>
  <c r="N4185" i="11"/>
  <c r="O4185" i="11"/>
  <c r="P4185" i="11"/>
  <c r="D4186" i="11"/>
  <c r="E4186" i="11"/>
  <c r="F4186" i="11"/>
  <c r="H4186" i="11"/>
  <c r="K4186" i="11"/>
  <c r="L4186" i="11"/>
  <c r="M4186" i="11"/>
  <c r="N4186" i="11"/>
  <c r="O4186" i="11"/>
  <c r="P4186" i="11"/>
  <c r="D4187" i="11"/>
  <c r="E4187" i="11"/>
  <c r="F4187" i="11"/>
  <c r="H4187" i="11"/>
  <c r="K4187" i="11"/>
  <c r="L4187" i="11"/>
  <c r="M4187" i="11"/>
  <c r="N4187" i="11"/>
  <c r="O4187" i="11"/>
  <c r="P4187" i="11"/>
  <c r="D4188" i="11"/>
  <c r="E4188" i="11"/>
  <c r="F4188" i="11"/>
  <c r="H4188" i="11"/>
  <c r="K4188" i="11"/>
  <c r="L4188" i="11"/>
  <c r="M4188" i="11"/>
  <c r="N4188" i="11"/>
  <c r="O4188" i="11"/>
  <c r="P4188" i="11"/>
  <c r="D4189" i="11"/>
  <c r="E4189" i="11"/>
  <c r="F4189" i="11"/>
  <c r="H4189" i="11"/>
  <c r="K4189" i="11"/>
  <c r="L4189" i="11"/>
  <c r="M4189" i="11"/>
  <c r="N4189" i="11"/>
  <c r="O4189" i="11"/>
  <c r="P4189" i="11"/>
  <c r="D4190" i="11"/>
  <c r="E4190" i="11"/>
  <c r="F4190" i="11"/>
  <c r="H4190" i="11"/>
  <c r="K4190" i="11"/>
  <c r="L4190" i="11"/>
  <c r="M4190" i="11"/>
  <c r="N4190" i="11"/>
  <c r="O4190" i="11"/>
  <c r="P4190" i="11"/>
  <c r="D4191" i="11"/>
  <c r="E4191" i="11"/>
  <c r="F4191" i="11"/>
  <c r="H4191" i="11"/>
  <c r="K4191" i="11"/>
  <c r="L4191" i="11"/>
  <c r="M4191" i="11"/>
  <c r="N4191" i="11"/>
  <c r="O4191" i="11"/>
  <c r="P4191" i="11"/>
  <c r="D4192" i="11"/>
  <c r="E4192" i="11"/>
  <c r="F4192" i="11"/>
  <c r="H4192" i="11"/>
  <c r="K4192" i="11"/>
  <c r="L4192" i="11"/>
  <c r="M4192" i="11"/>
  <c r="N4192" i="11"/>
  <c r="O4192" i="11"/>
  <c r="P4192" i="11"/>
  <c r="D4193" i="11"/>
  <c r="E4193" i="11"/>
  <c r="F4193" i="11"/>
  <c r="H4193" i="11"/>
  <c r="K4193" i="11"/>
  <c r="L4193" i="11"/>
  <c r="M4193" i="11"/>
  <c r="N4193" i="11"/>
  <c r="O4193" i="11"/>
  <c r="P4193" i="11"/>
  <c r="D4194" i="11"/>
  <c r="E4194" i="11"/>
  <c r="F4194" i="11"/>
  <c r="H4194" i="11"/>
  <c r="K4194" i="11"/>
  <c r="L4194" i="11"/>
  <c r="M4194" i="11"/>
  <c r="N4194" i="11"/>
  <c r="O4194" i="11"/>
  <c r="P4194" i="11"/>
  <c r="D4195" i="11"/>
  <c r="E4195" i="11"/>
  <c r="F4195" i="11"/>
  <c r="H4195" i="11"/>
  <c r="K4195" i="11"/>
  <c r="L4195" i="11"/>
  <c r="M4195" i="11"/>
  <c r="N4195" i="11"/>
  <c r="O4195" i="11"/>
  <c r="P4195" i="11"/>
  <c r="D4196" i="11"/>
  <c r="E4196" i="11"/>
  <c r="F4196" i="11"/>
  <c r="H4196" i="11"/>
  <c r="K4196" i="11"/>
  <c r="L4196" i="11"/>
  <c r="M4196" i="11"/>
  <c r="N4196" i="11"/>
  <c r="O4196" i="11"/>
  <c r="P4196" i="11"/>
  <c r="D4197" i="11"/>
  <c r="E4197" i="11"/>
  <c r="F4197" i="11"/>
  <c r="H4197" i="11"/>
  <c r="K4197" i="11"/>
  <c r="L4197" i="11"/>
  <c r="M4197" i="11"/>
  <c r="N4197" i="11"/>
  <c r="O4197" i="11"/>
  <c r="P4197" i="11"/>
  <c r="D4198" i="11"/>
  <c r="E4198" i="11"/>
  <c r="F4198" i="11"/>
  <c r="H4198" i="11"/>
  <c r="K4198" i="11"/>
  <c r="L4198" i="11"/>
  <c r="M4198" i="11"/>
  <c r="N4198" i="11"/>
  <c r="O4198" i="11"/>
  <c r="P4198" i="11"/>
  <c r="D4199" i="11"/>
  <c r="E4199" i="11"/>
  <c r="F4199" i="11"/>
  <c r="H4199" i="11"/>
  <c r="K4199" i="11"/>
  <c r="L4199" i="11"/>
  <c r="M4199" i="11"/>
  <c r="N4199" i="11"/>
  <c r="O4199" i="11"/>
  <c r="P4199" i="11"/>
  <c r="D4200" i="11"/>
  <c r="E4200" i="11"/>
  <c r="F4200" i="11"/>
  <c r="H4200" i="11"/>
  <c r="K4200" i="11"/>
  <c r="L4200" i="11"/>
  <c r="M4200" i="11"/>
  <c r="N4200" i="11"/>
  <c r="O4200" i="11"/>
  <c r="P4200" i="11"/>
  <c r="D4201" i="11"/>
  <c r="E4201" i="11"/>
  <c r="F4201" i="11"/>
  <c r="H4201" i="11"/>
  <c r="K4201" i="11"/>
  <c r="L4201" i="11"/>
  <c r="M4201" i="11"/>
  <c r="N4201" i="11"/>
  <c r="O4201" i="11"/>
  <c r="P4201" i="11"/>
  <c r="D4202" i="11"/>
  <c r="E4202" i="11"/>
  <c r="F4202" i="11"/>
  <c r="H4202" i="11"/>
  <c r="K4202" i="11"/>
  <c r="L4202" i="11"/>
  <c r="M4202" i="11"/>
  <c r="N4202" i="11"/>
  <c r="O4202" i="11"/>
  <c r="P4202" i="11"/>
  <c r="D4203" i="11"/>
  <c r="E4203" i="11"/>
  <c r="F4203" i="11"/>
  <c r="H4203" i="11"/>
  <c r="K4203" i="11"/>
  <c r="L4203" i="11"/>
  <c r="M4203" i="11"/>
  <c r="N4203" i="11"/>
  <c r="O4203" i="11"/>
  <c r="P4203" i="11"/>
  <c r="D4204" i="11"/>
  <c r="E4204" i="11"/>
  <c r="F4204" i="11"/>
  <c r="H4204" i="11"/>
  <c r="K4204" i="11"/>
  <c r="L4204" i="11"/>
  <c r="M4204" i="11"/>
  <c r="N4204" i="11"/>
  <c r="O4204" i="11"/>
  <c r="P4204" i="11"/>
  <c r="D4205" i="11"/>
  <c r="E4205" i="11"/>
  <c r="F4205" i="11"/>
  <c r="H4205" i="11"/>
  <c r="K4205" i="11"/>
  <c r="L4205" i="11"/>
  <c r="M4205" i="11"/>
  <c r="N4205" i="11"/>
  <c r="O4205" i="11"/>
  <c r="P4205" i="11"/>
  <c r="D4206" i="11"/>
  <c r="E4206" i="11"/>
  <c r="F4206" i="11"/>
  <c r="H4206" i="11"/>
  <c r="K4206" i="11"/>
  <c r="L4206" i="11"/>
  <c r="M4206" i="11"/>
  <c r="N4206" i="11"/>
  <c r="O4206" i="11"/>
  <c r="P4206" i="11"/>
  <c r="D4207" i="11"/>
  <c r="E4207" i="11"/>
  <c r="F4207" i="11"/>
  <c r="H4207" i="11"/>
  <c r="K4207" i="11"/>
  <c r="L4207" i="11"/>
  <c r="M4207" i="11"/>
  <c r="N4207" i="11"/>
  <c r="O4207" i="11"/>
  <c r="P4207" i="11"/>
  <c r="D4208" i="11"/>
  <c r="E4208" i="11"/>
  <c r="F4208" i="11"/>
  <c r="H4208" i="11"/>
  <c r="K4208" i="11"/>
  <c r="L4208" i="11"/>
  <c r="M4208" i="11"/>
  <c r="N4208" i="11"/>
  <c r="O4208" i="11"/>
  <c r="P4208" i="11"/>
  <c r="D4209" i="11"/>
  <c r="E4209" i="11"/>
  <c r="F4209" i="11"/>
  <c r="H4209" i="11"/>
  <c r="K4209" i="11"/>
  <c r="L4209" i="11"/>
  <c r="M4209" i="11"/>
  <c r="N4209" i="11"/>
  <c r="O4209" i="11"/>
  <c r="P4209" i="11"/>
  <c r="D4210" i="11"/>
  <c r="E4210" i="11"/>
  <c r="F4210" i="11"/>
  <c r="H4210" i="11"/>
  <c r="K4210" i="11"/>
  <c r="L4210" i="11"/>
  <c r="M4210" i="11"/>
  <c r="N4210" i="11"/>
  <c r="O4210" i="11"/>
  <c r="P4210" i="11"/>
  <c r="D4211" i="11"/>
  <c r="E4211" i="11"/>
  <c r="F4211" i="11"/>
  <c r="H4211" i="11"/>
  <c r="K4211" i="11"/>
  <c r="L4211" i="11"/>
  <c r="M4211" i="11"/>
  <c r="N4211" i="11"/>
  <c r="O4211" i="11"/>
  <c r="P4211" i="11"/>
  <c r="D4212" i="11"/>
  <c r="E4212" i="11"/>
  <c r="F4212" i="11"/>
  <c r="H4212" i="11"/>
  <c r="K4212" i="11"/>
  <c r="L4212" i="11"/>
  <c r="M4212" i="11"/>
  <c r="N4212" i="11"/>
  <c r="O4212" i="11"/>
  <c r="P4212" i="11"/>
  <c r="D4213" i="11"/>
  <c r="E4213" i="11"/>
  <c r="F4213" i="11"/>
  <c r="H4213" i="11"/>
  <c r="K4213" i="11"/>
  <c r="L4213" i="11"/>
  <c r="M4213" i="11"/>
  <c r="N4213" i="11"/>
  <c r="O4213" i="11"/>
  <c r="P4213" i="11"/>
  <c r="D4214" i="11"/>
  <c r="E4214" i="11"/>
  <c r="F4214" i="11"/>
  <c r="H4214" i="11"/>
  <c r="K4214" i="11"/>
  <c r="L4214" i="11"/>
  <c r="M4214" i="11"/>
  <c r="N4214" i="11"/>
  <c r="O4214" i="11"/>
  <c r="P4214" i="11"/>
  <c r="D4215" i="11"/>
  <c r="E4215" i="11"/>
  <c r="F4215" i="11"/>
  <c r="H4215" i="11"/>
  <c r="K4215" i="11"/>
  <c r="L4215" i="11"/>
  <c r="M4215" i="11"/>
  <c r="N4215" i="11"/>
  <c r="O4215" i="11"/>
  <c r="P4215" i="11"/>
  <c r="D4216" i="11"/>
  <c r="E4216" i="11"/>
  <c r="F4216" i="11"/>
  <c r="H4216" i="11"/>
  <c r="K4216" i="11"/>
  <c r="L4216" i="11"/>
  <c r="M4216" i="11"/>
  <c r="N4216" i="11"/>
  <c r="O4216" i="11"/>
  <c r="P4216" i="11"/>
  <c r="D4217" i="11"/>
  <c r="E4217" i="11"/>
  <c r="F4217" i="11"/>
  <c r="H4217" i="11"/>
  <c r="K4217" i="11"/>
  <c r="L4217" i="11"/>
  <c r="M4217" i="11"/>
  <c r="N4217" i="11"/>
  <c r="O4217" i="11"/>
  <c r="P4217" i="11"/>
  <c r="D4218" i="11"/>
  <c r="E4218" i="11"/>
  <c r="F4218" i="11"/>
  <c r="H4218" i="11"/>
  <c r="K4218" i="11"/>
  <c r="L4218" i="11"/>
  <c r="M4218" i="11"/>
  <c r="N4218" i="11"/>
  <c r="O4218" i="11"/>
  <c r="P4218" i="11"/>
  <c r="D4219" i="11"/>
  <c r="E4219" i="11"/>
  <c r="F4219" i="11"/>
  <c r="H4219" i="11"/>
  <c r="K4219" i="11"/>
  <c r="L4219" i="11"/>
  <c r="M4219" i="11"/>
  <c r="N4219" i="11"/>
  <c r="O4219" i="11"/>
  <c r="P4219" i="11"/>
  <c r="D4220" i="11"/>
  <c r="E4220" i="11"/>
  <c r="F4220" i="11"/>
  <c r="H4220" i="11"/>
  <c r="K4220" i="11"/>
  <c r="L4220" i="11"/>
  <c r="M4220" i="11"/>
  <c r="N4220" i="11"/>
  <c r="O4220" i="11"/>
  <c r="P4220" i="11"/>
  <c r="D4221" i="11"/>
  <c r="E4221" i="11"/>
  <c r="F4221" i="11"/>
  <c r="H4221" i="11"/>
  <c r="K4221" i="11"/>
  <c r="L4221" i="11"/>
  <c r="M4221" i="11"/>
  <c r="N4221" i="11"/>
  <c r="O4221" i="11"/>
  <c r="P4221" i="11"/>
  <c r="D4222" i="11"/>
  <c r="E4222" i="11"/>
  <c r="F4222" i="11"/>
  <c r="H4222" i="11"/>
  <c r="K4222" i="11"/>
  <c r="L4222" i="11"/>
  <c r="M4222" i="11"/>
  <c r="N4222" i="11"/>
  <c r="O4222" i="11"/>
  <c r="P4222" i="11"/>
  <c r="D4223" i="11"/>
  <c r="E4223" i="11"/>
  <c r="F4223" i="11"/>
  <c r="H4223" i="11"/>
  <c r="K4223" i="11"/>
  <c r="L4223" i="11"/>
  <c r="M4223" i="11"/>
  <c r="N4223" i="11"/>
  <c r="O4223" i="11"/>
  <c r="P4223" i="11"/>
  <c r="D4224" i="11"/>
  <c r="E4224" i="11"/>
  <c r="F4224" i="11"/>
  <c r="H4224" i="11"/>
  <c r="K4224" i="11"/>
  <c r="L4224" i="11"/>
  <c r="M4224" i="11"/>
  <c r="N4224" i="11"/>
  <c r="O4224" i="11"/>
  <c r="P4224" i="11"/>
  <c r="D4225" i="11"/>
  <c r="E4225" i="11"/>
  <c r="F4225" i="11"/>
  <c r="H4225" i="11"/>
  <c r="K4225" i="11"/>
  <c r="L4225" i="11"/>
  <c r="M4225" i="11"/>
  <c r="N4225" i="11"/>
  <c r="O4225" i="11"/>
  <c r="P4225" i="11"/>
  <c r="D4226" i="11"/>
  <c r="E4226" i="11"/>
  <c r="F4226" i="11"/>
  <c r="H4226" i="11"/>
  <c r="K4226" i="11"/>
  <c r="L4226" i="11"/>
  <c r="M4226" i="11"/>
  <c r="N4226" i="11"/>
  <c r="O4226" i="11"/>
  <c r="P4226" i="11"/>
  <c r="D4227" i="11"/>
  <c r="E4227" i="11"/>
  <c r="F4227" i="11"/>
  <c r="H4227" i="11"/>
  <c r="K4227" i="11"/>
  <c r="L4227" i="11"/>
  <c r="M4227" i="11"/>
  <c r="N4227" i="11"/>
  <c r="O4227" i="11"/>
  <c r="P4227" i="11"/>
  <c r="D4228" i="11"/>
  <c r="E4228" i="11"/>
  <c r="F4228" i="11"/>
  <c r="H4228" i="11"/>
  <c r="K4228" i="11"/>
  <c r="L4228" i="11"/>
  <c r="M4228" i="11"/>
  <c r="N4228" i="11"/>
  <c r="O4228" i="11"/>
  <c r="P4228" i="11"/>
  <c r="D4229" i="11"/>
  <c r="E4229" i="11"/>
  <c r="F4229" i="11"/>
  <c r="H4229" i="11"/>
  <c r="K4229" i="11"/>
  <c r="L4229" i="11"/>
  <c r="M4229" i="11"/>
  <c r="N4229" i="11"/>
  <c r="O4229" i="11"/>
  <c r="P4229" i="11"/>
  <c r="D4230" i="11"/>
  <c r="E4230" i="11"/>
  <c r="F4230" i="11"/>
  <c r="H4230" i="11"/>
  <c r="K4230" i="11"/>
  <c r="L4230" i="11"/>
  <c r="M4230" i="11"/>
  <c r="N4230" i="11"/>
  <c r="O4230" i="11"/>
  <c r="P4230" i="11"/>
  <c r="D4231" i="11"/>
  <c r="E4231" i="11"/>
  <c r="F4231" i="11"/>
  <c r="H4231" i="11"/>
  <c r="K4231" i="11"/>
  <c r="L4231" i="11"/>
  <c r="M4231" i="11"/>
  <c r="N4231" i="11"/>
  <c r="O4231" i="11"/>
  <c r="P4231" i="11"/>
  <c r="D4232" i="11"/>
  <c r="E4232" i="11"/>
  <c r="F4232" i="11"/>
  <c r="H4232" i="11"/>
  <c r="K4232" i="11"/>
  <c r="L4232" i="11"/>
  <c r="M4232" i="11"/>
  <c r="N4232" i="11"/>
  <c r="O4232" i="11"/>
  <c r="P4232" i="11"/>
  <c r="D4233" i="11"/>
  <c r="E4233" i="11"/>
  <c r="F4233" i="11"/>
  <c r="H4233" i="11"/>
  <c r="K4233" i="11"/>
  <c r="L4233" i="11"/>
  <c r="M4233" i="11"/>
  <c r="N4233" i="11"/>
  <c r="O4233" i="11"/>
  <c r="P4233" i="11"/>
  <c r="D4234" i="11"/>
  <c r="E4234" i="11"/>
  <c r="F4234" i="11"/>
  <c r="H4234" i="11"/>
  <c r="K4234" i="11"/>
  <c r="L4234" i="11"/>
  <c r="M4234" i="11"/>
  <c r="N4234" i="11"/>
  <c r="O4234" i="11"/>
  <c r="P4234" i="11"/>
  <c r="D4235" i="11"/>
  <c r="E4235" i="11"/>
  <c r="F4235" i="11"/>
  <c r="H4235" i="11"/>
  <c r="K4235" i="11"/>
  <c r="L4235" i="11"/>
  <c r="M4235" i="11"/>
  <c r="N4235" i="11"/>
  <c r="O4235" i="11"/>
  <c r="P4235" i="11"/>
  <c r="D4236" i="11"/>
  <c r="E4236" i="11"/>
  <c r="F4236" i="11"/>
  <c r="H4236" i="11"/>
  <c r="K4236" i="11"/>
  <c r="L4236" i="11"/>
  <c r="M4236" i="11"/>
  <c r="N4236" i="11"/>
  <c r="O4236" i="11"/>
  <c r="P4236" i="11"/>
  <c r="D4237" i="11"/>
  <c r="E4237" i="11"/>
  <c r="F4237" i="11"/>
  <c r="H4237" i="11"/>
  <c r="K4237" i="11"/>
  <c r="L4237" i="11"/>
  <c r="M4237" i="11"/>
  <c r="N4237" i="11"/>
  <c r="O4237" i="11"/>
  <c r="P4237" i="11"/>
  <c r="D4238" i="11"/>
  <c r="E4238" i="11"/>
  <c r="F4238" i="11"/>
  <c r="H4238" i="11"/>
  <c r="K4238" i="11"/>
  <c r="L4238" i="11"/>
  <c r="M4238" i="11"/>
  <c r="N4238" i="11"/>
  <c r="O4238" i="11"/>
  <c r="P4238" i="11"/>
  <c r="D4239" i="11"/>
  <c r="E4239" i="11"/>
  <c r="F4239" i="11"/>
  <c r="H4239" i="11"/>
  <c r="K4239" i="11"/>
  <c r="L4239" i="11"/>
  <c r="M4239" i="11"/>
  <c r="N4239" i="11"/>
  <c r="O4239" i="11"/>
  <c r="P4239" i="11"/>
  <c r="D4240" i="11"/>
  <c r="E4240" i="11"/>
  <c r="F4240" i="11"/>
  <c r="H4240" i="11"/>
  <c r="K4240" i="11"/>
  <c r="L4240" i="11"/>
  <c r="M4240" i="11"/>
  <c r="N4240" i="11"/>
  <c r="O4240" i="11"/>
  <c r="P4240" i="11"/>
  <c r="D4241" i="11"/>
  <c r="E4241" i="11"/>
  <c r="F4241" i="11"/>
  <c r="H4241" i="11"/>
  <c r="K4241" i="11"/>
  <c r="L4241" i="11"/>
  <c r="M4241" i="11"/>
  <c r="N4241" i="11"/>
  <c r="O4241" i="11"/>
  <c r="P4241" i="11"/>
  <c r="D4242" i="11"/>
  <c r="E4242" i="11"/>
  <c r="F4242" i="11"/>
  <c r="H4242" i="11"/>
  <c r="K4242" i="11"/>
  <c r="L4242" i="11"/>
  <c r="M4242" i="11"/>
  <c r="N4242" i="11"/>
  <c r="O4242" i="11"/>
  <c r="P4242" i="11"/>
  <c r="D4243" i="11"/>
  <c r="E4243" i="11"/>
  <c r="F4243" i="11"/>
  <c r="H4243" i="11"/>
  <c r="K4243" i="11"/>
  <c r="L4243" i="11"/>
  <c r="M4243" i="11"/>
  <c r="N4243" i="11"/>
  <c r="O4243" i="11"/>
  <c r="P4243" i="11"/>
  <c r="D4244" i="11"/>
  <c r="E4244" i="11"/>
  <c r="F4244" i="11"/>
  <c r="H4244" i="11"/>
  <c r="K4244" i="11"/>
  <c r="L4244" i="11"/>
  <c r="M4244" i="11"/>
  <c r="N4244" i="11"/>
  <c r="O4244" i="11"/>
  <c r="P4244" i="11"/>
  <c r="D4245" i="11"/>
  <c r="E4245" i="11"/>
  <c r="F4245" i="11"/>
  <c r="H4245" i="11"/>
  <c r="K4245" i="11"/>
  <c r="L4245" i="11"/>
  <c r="M4245" i="11"/>
  <c r="N4245" i="11"/>
  <c r="O4245" i="11"/>
  <c r="P4245" i="11"/>
  <c r="D4246" i="11"/>
  <c r="E4246" i="11"/>
  <c r="F4246" i="11"/>
  <c r="H4246" i="11"/>
  <c r="K4246" i="11"/>
  <c r="L4246" i="11"/>
  <c r="M4246" i="11"/>
  <c r="N4246" i="11"/>
  <c r="O4246" i="11"/>
  <c r="P4246" i="11"/>
  <c r="D4247" i="11"/>
  <c r="E4247" i="11"/>
  <c r="F4247" i="11"/>
  <c r="H4247" i="11"/>
  <c r="K4247" i="11"/>
  <c r="L4247" i="11"/>
  <c r="M4247" i="11"/>
  <c r="N4247" i="11"/>
  <c r="O4247" i="11"/>
  <c r="P4247" i="11"/>
  <c r="D4248" i="11"/>
  <c r="E4248" i="11"/>
  <c r="F4248" i="11"/>
  <c r="H4248" i="11"/>
  <c r="K4248" i="11"/>
  <c r="L4248" i="11"/>
  <c r="M4248" i="11"/>
  <c r="N4248" i="11"/>
  <c r="O4248" i="11"/>
  <c r="P4248" i="11"/>
  <c r="D4249" i="11"/>
  <c r="E4249" i="11"/>
  <c r="F4249" i="11"/>
  <c r="H4249" i="11"/>
  <c r="K4249" i="11"/>
  <c r="L4249" i="11"/>
  <c r="M4249" i="11"/>
  <c r="N4249" i="11"/>
  <c r="O4249" i="11"/>
  <c r="P4249" i="11"/>
  <c r="D4250" i="11"/>
  <c r="E4250" i="11"/>
  <c r="F4250" i="11"/>
  <c r="H4250" i="11"/>
  <c r="K4250" i="11"/>
  <c r="L4250" i="11"/>
  <c r="M4250" i="11"/>
  <c r="N4250" i="11"/>
  <c r="O4250" i="11"/>
  <c r="P4250" i="11"/>
  <c r="D4251" i="11"/>
  <c r="E4251" i="11"/>
  <c r="F4251" i="11"/>
  <c r="H4251" i="11"/>
  <c r="K4251" i="11"/>
  <c r="L4251" i="11"/>
  <c r="M4251" i="11"/>
  <c r="N4251" i="11"/>
  <c r="O4251" i="11"/>
  <c r="P4251" i="11"/>
  <c r="D4252" i="11"/>
  <c r="E4252" i="11"/>
  <c r="F4252" i="11"/>
  <c r="H4252" i="11"/>
  <c r="K4252" i="11"/>
  <c r="L4252" i="11"/>
  <c r="M4252" i="11"/>
  <c r="N4252" i="11"/>
  <c r="O4252" i="11"/>
  <c r="P4252" i="11"/>
  <c r="D4253" i="11"/>
  <c r="E4253" i="11"/>
  <c r="F4253" i="11"/>
  <c r="H4253" i="11"/>
  <c r="K4253" i="11"/>
  <c r="L4253" i="11"/>
  <c r="M4253" i="11"/>
  <c r="N4253" i="11"/>
  <c r="O4253" i="11"/>
  <c r="P4253" i="11"/>
  <c r="D4254" i="11"/>
  <c r="E4254" i="11"/>
  <c r="F4254" i="11"/>
  <c r="H4254" i="11"/>
  <c r="K4254" i="11"/>
  <c r="L4254" i="11"/>
  <c r="M4254" i="11"/>
  <c r="N4254" i="11"/>
  <c r="O4254" i="11"/>
  <c r="P4254" i="11"/>
  <c r="D4255" i="11"/>
  <c r="E4255" i="11"/>
  <c r="F4255" i="11"/>
  <c r="H4255" i="11"/>
  <c r="K4255" i="11"/>
  <c r="L4255" i="11"/>
  <c r="M4255" i="11"/>
  <c r="N4255" i="11"/>
  <c r="O4255" i="11"/>
  <c r="P4255" i="11"/>
  <c r="D4256" i="11"/>
  <c r="E4256" i="11"/>
  <c r="F4256" i="11"/>
  <c r="H4256" i="11"/>
  <c r="K4256" i="11"/>
  <c r="L4256" i="11"/>
  <c r="M4256" i="11"/>
  <c r="N4256" i="11"/>
  <c r="O4256" i="11"/>
  <c r="P4256" i="11"/>
  <c r="D4257" i="11"/>
  <c r="E4257" i="11"/>
  <c r="F4257" i="11"/>
  <c r="H4257" i="11"/>
  <c r="K4257" i="11"/>
  <c r="L4257" i="11"/>
  <c r="M4257" i="11"/>
  <c r="N4257" i="11"/>
  <c r="O4257" i="11"/>
  <c r="P4257" i="11"/>
  <c r="D4258" i="11"/>
  <c r="E4258" i="11"/>
  <c r="F4258" i="11"/>
  <c r="H4258" i="11"/>
  <c r="K4258" i="11"/>
  <c r="L4258" i="11"/>
  <c r="M4258" i="11"/>
  <c r="N4258" i="11"/>
  <c r="O4258" i="11"/>
  <c r="P4258" i="11"/>
  <c r="D4259" i="11"/>
  <c r="E4259" i="11"/>
  <c r="F4259" i="11"/>
  <c r="H4259" i="11"/>
  <c r="K4259" i="11"/>
  <c r="L4259" i="11"/>
  <c r="M4259" i="11"/>
  <c r="N4259" i="11"/>
  <c r="O4259" i="11"/>
  <c r="P4259" i="11"/>
  <c r="D4260" i="11"/>
  <c r="E4260" i="11"/>
  <c r="F4260" i="11"/>
  <c r="H4260" i="11"/>
  <c r="K4260" i="11"/>
  <c r="L4260" i="11"/>
  <c r="M4260" i="11"/>
  <c r="N4260" i="11"/>
  <c r="O4260" i="11"/>
  <c r="P4260" i="11"/>
  <c r="D4261" i="11"/>
  <c r="E4261" i="11"/>
  <c r="F4261" i="11"/>
  <c r="H4261" i="11"/>
  <c r="K4261" i="11"/>
  <c r="L4261" i="11"/>
  <c r="M4261" i="11"/>
  <c r="N4261" i="11"/>
  <c r="O4261" i="11"/>
  <c r="P4261" i="11"/>
  <c r="D4262" i="11"/>
  <c r="E4262" i="11"/>
  <c r="F4262" i="11"/>
  <c r="H4262" i="11"/>
  <c r="K4262" i="11"/>
  <c r="L4262" i="11"/>
  <c r="M4262" i="11"/>
  <c r="N4262" i="11"/>
  <c r="O4262" i="11"/>
  <c r="P4262" i="11"/>
  <c r="D4263" i="11"/>
  <c r="E4263" i="11"/>
  <c r="F4263" i="11"/>
  <c r="H4263" i="11"/>
  <c r="K4263" i="11"/>
  <c r="L4263" i="11"/>
  <c r="M4263" i="11"/>
  <c r="N4263" i="11"/>
  <c r="O4263" i="11"/>
  <c r="P4263" i="11"/>
  <c r="D4264" i="11"/>
  <c r="E4264" i="11"/>
  <c r="F4264" i="11"/>
  <c r="H4264" i="11"/>
  <c r="K4264" i="11"/>
  <c r="L4264" i="11"/>
  <c r="M4264" i="11"/>
  <c r="N4264" i="11"/>
  <c r="O4264" i="11"/>
  <c r="P4264" i="11"/>
  <c r="D4265" i="11"/>
  <c r="E4265" i="11"/>
  <c r="F4265" i="11"/>
  <c r="H4265" i="11"/>
  <c r="K4265" i="11"/>
  <c r="L4265" i="11"/>
  <c r="M4265" i="11"/>
  <c r="N4265" i="11"/>
  <c r="O4265" i="11"/>
  <c r="P4265" i="11"/>
  <c r="D4266" i="11"/>
  <c r="E4266" i="11"/>
  <c r="F4266" i="11"/>
  <c r="H4266" i="11"/>
  <c r="K4266" i="11"/>
  <c r="L4266" i="11"/>
  <c r="M4266" i="11"/>
  <c r="N4266" i="11"/>
  <c r="O4266" i="11"/>
  <c r="P4266" i="11"/>
  <c r="D4267" i="11"/>
  <c r="E4267" i="11"/>
  <c r="F4267" i="11"/>
  <c r="H4267" i="11"/>
  <c r="K4267" i="11"/>
  <c r="L4267" i="11"/>
  <c r="M4267" i="11"/>
  <c r="N4267" i="11"/>
  <c r="O4267" i="11"/>
  <c r="P4267" i="11"/>
  <c r="D4268" i="11"/>
  <c r="E4268" i="11"/>
  <c r="F4268" i="11"/>
  <c r="H4268" i="11"/>
  <c r="K4268" i="11"/>
  <c r="L4268" i="11"/>
  <c r="M4268" i="11"/>
  <c r="N4268" i="11"/>
  <c r="O4268" i="11"/>
  <c r="P4268" i="11"/>
  <c r="D4269" i="11"/>
  <c r="E4269" i="11"/>
  <c r="F4269" i="11"/>
  <c r="H4269" i="11"/>
  <c r="K4269" i="11"/>
  <c r="L4269" i="11"/>
  <c r="M4269" i="11"/>
  <c r="N4269" i="11"/>
  <c r="O4269" i="11"/>
  <c r="P4269" i="11"/>
  <c r="D4270" i="11"/>
  <c r="E4270" i="11"/>
  <c r="F4270" i="11"/>
  <c r="H4270" i="11"/>
  <c r="K4270" i="11"/>
  <c r="L4270" i="11"/>
  <c r="M4270" i="11"/>
  <c r="N4270" i="11"/>
  <c r="O4270" i="11"/>
  <c r="P4270" i="11"/>
  <c r="D4271" i="11"/>
  <c r="E4271" i="11"/>
  <c r="F4271" i="11"/>
  <c r="H4271" i="11"/>
  <c r="K4271" i="11"/>
  <c r="L4271" i="11"/>
  <c r="M4271" i="11"/>
  <c r="N4271" i="11"/>
  <c r="O4271" i="11"/>
  <c r="P4271" i="11"/>
  <c r="D4272" i="11"/>
  <c r="E4272" i="11"/>
  <c r="F4272" i="11"/>
  <c r="H4272" i="11"/>
  <c r="K4272" i="11"/>
  <c r="L4272" i="11"/>
  <c r="M4272" i="11"/>
  <c r="N4272" i="11"/>
  <c r="O4272" i="11"/>
  <c r="P4272" i="11"/>
  <c r="D4273" i="11"/>
  <c r="E4273" i="11"/>
  <c r="F4273" i="11"/>
  <c r="H4273" i="11"/>
  <c r="K4273" i="11"/>
  <c r="L4273" i="11"/>
  <c r="M4273" i="11"/>
  <c r="N4273" i="11"/>
  <c r="O4273" i="11"/>
  <c r="P4273" i="11"/>
  <c r="D4274" i="11"/>
  <c r="E4274" i="11"/>
  <c r="F4274" i="11"/>
  <c r="H4274" i="11"/>
  <c r="K4274" i="11"/>
  <c r="L4274" i="11"/>
  <c r="M4274" i="11"/>
  <c r="N4274" i="11"/>
  <c r="O4274" i="11"/>
  <c r="P4274" i="11"/>
  <c r="D4275" i="11"/>
  <c r="E4275" i="11"/>
  <c r="F4275" i="11"/>
  <c r="H4275" i="11"/>
  <c r="K4275" i="11"/>
  <c r="L4275" i="11"/>
  <c r="M4275" i="11"/>
  <c r="N4275" i="11"/>
  <c r="O4275" i="11"/>
  <c r="P4275" i="11"/>
  <c r="D4276" i="11"/>
  <c r="E4276" i="11"/>
  <c r="F4276" i="11"/>
  <c r="H4276" i="11"/>
  <c r="K4276" i="11"/>
  <c r="L4276" i="11"/>
  <c r="M4276" i="11"/>
  <c r="N4276" i="11"/>
  <c r="O4276" i="11"/>
  <c r="P4276" i="11"/>
  <c r="D4277" i="11"/>
  <c r="E4277" i="11"/>
  <c r="F4277" i="11"/>
  <c r="H4277" i="11"/>
  <c r="K4277" i="11"/>
  <c r="L4277" i="11"/>
  <c r="M4277" i="11"/>
  <c r="N4277" i="11"/>
  <c r="O4277" i="11"/>
  <c r="P4277" i="11"/>
  <c r="D4278" i="11"/>
  <c r="E4278" i="11"/>
  <c r="F4278" i="11"/>
  <c r="H4278" i="11"/>
  <c r="K4278" i="11"/>
  <c r="L4278" i="11"/>
  <c r="M4278" i="11"/>
  <c r="N4278" i="11"/>
  <c r="O4278" i="11"/>
  <c r="P4278" i="11"/>
  <c r="D4279" i="11"/>
  <c r="E4279" i="11"/>
  <c r="F4279" i="11"/>
  <c r="H4279" i="11"/>
  <c r="K4279" i="11"/>
  <c r="L4279" i="11"/>
  <c r="M4279" i="11"/>
  <c r="N4279" i="11"/>
  <c r="O4279" i="11"/>
  <c r="P4279" i="11"/>
  <c r="D4280" i="11"/>
  <c r="E4280" i="11"/>
  <c r="F4280" i="11"/>
  <c r="H4280" i="11"/>
  <c r="K4280" i="11"/>
  <c r="L4280" i="11"/>
  <c r="M4280" i="11"/>
  <c r="N4280" i="11"/>
  <c r="O4280" i="11"/>
  <c r="P4280" i="11"/>
  <c r="D4281" i="11"/>
  <c r="E4281" i="11"/>
  <c r="F4281" i="11"/>
  <c r="H4281" i="11"/>
  <c r="K4281" i="11"/>
  <c r="L4281" i="11"/>
  <c r="M4281" i="11"/>
  <c r="N4281" i="11"/>
  <c r="O4281" i="11"/>
  <c r="P4281" i="11"/>
  <c r="D4282" i="11"/>
  <c r="E4282" i="11"/>
  <c r="F4282" i="11"/>
  <c r="H4282" i="11"/>
  <c r="K4282" i="11"/>
  <c r="L4282" i="11"/>
  <c r="M4282" i="11"/>
  <c r="N4282" i="11"/>
  <c r="O4282" i="11"/>
  <c r="P4282" i="11"/>
  <c r="D4283" i="11"/>
  <c r="E4283" i="11"/>
  <c r="F4283" i="11"/>
  <c r="H4283" i="11"/>
  <c r="K4283" i="11"/>
  <c r="L4283" i="11"/>
  <c r="M4283" i="11"/>
  <c r="N4283" i="11"/>
  <c r="O4283" i="11"/>
  <c r="P4283" i="11"/>
  <c r="D4284" i="11"/>
  <c r="E4284" i="11"/>
  <c r="F4284" i="11"/>
  <c r="H4284" i="11"/>
  <c r="K4284" i="11"/>
  <c r="L4284" i="11"/>
  <c r="M4284" i="11"/>
  <c r="N4284" i="11"/>
  <c r="O4284" i="11"/>
  <c r="P4284" i="11"/>
  <c r="D4285" i="11"/>
  <c r="E4285" i="11"/>
  <c r="F4285" i="11"/>
  <c r="H4285" i="11"/>
  <c r="K4285" i="11"/>
  <c r="L4285" i="11"/>
  <c r="M4285" i="11"/>
  <c r="N4285" i="11"/>
  <c r="O4285" i="11"/>
  <c r="P4285" i="11"/>
  <c r="D4286" i="11"/>
  <c r="E4286" i="11"/>
  <c r="F4286" i="11"/>
  <c r="H4286" i="11"/>
  <c r="K4286" i="11"/>
  <c r="L4286" i="11"/>
  <c r="M4286" i="11"/>
  <c r="N4286" i="11"/>
  <c r="O4286" i="11"/>
  <c r="P4286" i="11"/>
  <c r="D4287" i="11"/>
  <c r="E4287" i="11"/>
  <c r="F4287" i="11"/>
  <c r="H4287" i="11"/>
  <c r="K4287" i="11"/>
  <c r="L4287" i="11"/>
  <c r="M4287" i="11"/>
  <c r="N4287" i="11"/>
  <c r="O4287" i="11"/>
  <c r="P4287" i="11"/>
  <c r="D4288" i="11"/>
  <c r="E4288" i="11"/>
  <c r="F4288" i="11"/>
  <c r="H4288" i="11"/>
  <c r="K4288" i="11"/>
  <c r="L4288" i="11"/>
  <c r="M4288" i="11"/>
  <c r="N4288" i="11"/>
  <c r="O4288" i="11"/>
  <c r="P4288" i="11"/>
  <c r="D4289" i="11"/>
  <c r="E4289" i="11"/>
  <c r="F4289" i="11"/>
  <c r="H4289" i="11"/>
  <c r="K4289" i="11"/>
  <c r="L4289" i="11"/>
  <c r="M4289" i="11"/>
  <c r="N4289" i="11"/>
  <c r="O4289" i="11"/>
  <c r="P4289" i="11"/>
  <c r="D4290" i="11"/>
  <c r="E4290" i="11"/>
  <c r="F4290" i="11"/>
  <c r="H4290" i="11"/>
  <c r="K4290" i="11"/>
  <c r="L4290" i="11"/>
  <c r="M4290" i="11"/>
  <c r="N4290" i="11"/>
  <c r="O4290" i="11"/>
  <c r="P4290" i="11"/>
  <c r="D4291" i="11"/>
  <c r="E4291" i="11"/>
  <c r="F4291" i="11"/>
  <c r="H4291" i="11"/>
  <c r="K4291" i="11"/>
  <c r="L4291" i="11"/>
  <c r="M4291" i="11"/>
  <c r="N4291" i="11"/>
  <c r="O4291" i="11"/>
  <c r="P4291" i="11"/>
  <c r="D4292" i="11"/>
  <c r="E4292" i="11"/>
  <c r="F4292" i="11"/>
  <c r="H4292" i="11"/>
  <c r="K4292" i="11"/>
  <c r="L4292" i="11"/>
  <c r="M4292" i="11"/>
  <c r="N4292" i="11"/>
  <c r="O4292" i="11"/>
  <c r="P4292" i="11"/>
  <c r="D4293" i="11"/>
  <c r="E4293" i="11"/>
  <c r="F4293" i="11"/>
  <c r="H4293" i="11"/>
  <c r="K4293" i="11"/>
  <c r="L4293" i="11"/>
  <c r="M4293" i="11"/>
  <c r="N4293" i="11"/>
  <c r="O4293" i="11"/>
  <c r="P4293" i="11"/>
  <c r="D4294" i="11"/>
  <c r="E4294" i="11"/>
  <c r="F4294" i="11"/>
  <c r="H4294" i="11"/>
  <c r="K4294" i="11"/>
  <c r="L4294" i="11"/>
  <c r="M4294" i="11"/>
  <c r="N4294" i="11"/>
  <c r="O4294" i="11"/>
  <c r="P4294" i="11"/>
  <c r="D4295" i="11"/>
  <c r="E4295" i="11"/>
  <c r="F4295" i="11"/>
  <c r="H4295" i="11"/>
  <c r="K4295" i="11"/>
  <c r="L4295" i="11"/>
  <c r="M4295" i="11"/>
  <c r="N4295" i="11"/>
  <c r="O4295" i="11"/>
  <c r="P4295" i="11"/>
  <c r="D4296" i="11"/>
  <c r="E4296" i="11"/>
  <c r="F4296" i="11"/>
  <c r="H4296" i="11"/>
  <c r="K4296" i="11"/>
  <c r="L4296" i="11"/>
  <c r="M4296" i="11"/>
  <c r="N4296" i="11"/>
  <c r="O4296" i="11"/>
  <c r="P4296" i="11"/>
  <c r="D4297" i="11"/>
  <c r="E4297" i="11"/>
  <c r="F4297" i="11"/>
  <c r="H4297" i="11"/>
  <c r="K4297" i="11"/>
  <c r="L4297" i="11"/>
  <c r="M4297" i="11"/>
  <c r="N4297" i="11"/>
  <c r="O4297" i="11"/>
  <c r="P4297" i="11"/>
  <c r="D4298" i="11"/>
  <c r="E4298" i="11"/>
  <c r="F4298" i="11"/>
  <c r="H4298" i="11"/>
  <c r="K4298" i="11"/>
  <c r="L4298" i="11"/>
  <c r="M4298" i="11"/>
  <c r="N4298" i="11"/>
  <c r="O4298" i="11"/>
  <c r="P4298" i="11"/>
  <c r="D4299" i="11"/>
  <c r="E4299" i="11"/>
  <c r="F4299" i="11"/>
  <c r="H4299" i="11"/>
  <c r="K4299" i="11"/>
  <c r="L4299" i="11"/>
  <c r="M4299" i="11"/>
  <c r="N4299" i="11"/>
  <c r="O4299" i="11"/>
  <c r="P4299" i="11"/>
  <c r="D4300" i="11"/>
  <c r="E4300" i="11"/>
  <c r="F4300" i="11"/>
  <c r="H4300" i="11"/>
  <c r="K4300" i="11"/>
  <c r="L4300" i="11"/>
  <c r="M4300" i="11"/>
  <c r="N4300" i="11"/>
  <c r="O4300" i="11"/>
  <c r="P4300" i="11"/>
  <c r="D4301" i="11"/>
  <c r="E4301" i="11"/>
  <c r="F4301" i="11"/>
  <c r="H4301" i="11"/>
  <c r="K4301" i="11"/>
  <c r="L4301" i="11"/>
  <c r="M4301" i="11"/>
  <c r="N4301" i="11"/>
  <c r="O4301" i="11"/>
  <c r="P4301" i="11"/>
  <c r="D4302" i="11"/>
  <c r="E4302" i="11"/>
  <c r="F4302" i="11"/>
  <c r="H4302" i="11"/>
  <c r="K4302" i="11"/>
  <c r="L4302" i="11"/>
  <c r="M4302" i="11"/>
  <c r="N4302" i="11"/>
  <c r="O4302" i="11"/>
  <c r="P4302" i="11"/>
  <c r="D4303" i="11"/>
  <c r="E4303" i="11"/>
  <c r="F4303" i="11"/>
  <c r="H4303" i="11"/>
  <c r="K4303" i="11"/>
  <c r="L4303" i="11"/>
  <c r="M4303" i="11"/>
  <c r="N4303" i="11"/>
  <c r="O4303" i="11"/>
  <c r="P4303" i="11"/>
  <c r="D4304" i="11"/>
  <c r="E4304" i="11"/>
  <c r="F4304" i="11"/>
  <c r="H4304" i="11"/>
  <c r="K4304" i="11"/>
  <c r="L4304" i="11"/>
  <c r="M4304" i="11"/>
  <c r="N4304" i="11"/>
  <c r="O4304" i="11"/>
  <c r="P4304" i="11"/>
  <c r="D4305" i="11"/>
  <c r="E4305" i="11"/>
  <c r="F4305" i="11"/>
  <c r="H4305" i="11"/>
  <c r="K4305" i="11"/>
  <c r="L4305" i="11"/>
  <c r="M4305" i="11"/>
  <c r="N4305" i="11"/>
  <c r="O4305" i="11"/>
  <c r="P4305" i="11"/>
  <c r="D4306" i="11"/>
  <c r="E4306" i="11"/>
  <c r="F4306" i="11"/>
  <c r="H4306" i="11"/>
  <c r="K4306" i="11"/>
  <c r="L4306" i="11"/>
  <c r="M4306" i="11"/>
  <c r="N4306" i="11"/>
  <c r="O4306" i="11"/>
  <c r="P4306" i="11"/>
  <c r="D4307" i="11"/>
  <c r="E4307" i="11"/>
  <c r="F4307" i="11"/>
  <c r="H4307" i="11"/>
  <c r="K4307" i="11"/>
  <c r="L4307" i="11"/>
  <c r="M4307" i="11"/>
  <c r="N4307" i="11"/>
  <c r="O4307" i="11"/>
  <c r="P4307" i="11"/>
  <c r="D4308" i="11"/>
  <c r="E4308" i="11"/>
  <c r="F4308" i="11"/>
  <c r="H4308" i="11"/>
  <c r="K4308" i="11"/>
  <c r="L4308" i="11"/>
  <c r="M4308" i="11"/>
  <c r="N4308" i="11"/>
  <c r="O4308" i="11"/>
  <c r="P4308" i="11"/>
  <c r="D4309" i="11"/>
  <c r="E4309" i="11"/>
  <c r="F4309" i="11"/>
  <c r="H4309" i="11"/>
  <c r="K4309" i="11"/>
  <c r="L4309" i="11"/>
  <c r="M4309" i="11"/>
  <c r="N4309" i="11"/>
  <c r="O4309" i="11"/>
  <c r="P4309" i="11"/>
  <c r="D4310" i="11"/>
  <c r="E4310" i="11"/>
  <c r="F4310" i="11"/>
  <c r="H4310" i="11"/>
  <c r="K4310" i="11"/>
  <c r="L4310" i="11"/>
  <c r="M4310" i="11"/>
  <c r="N4310" i="11"/>
  <c r="O4310" i="11"/>
  <c r="P4310" i="11"/>
  <c r="D4311" i="11"/>
  <c r="E4311" i="11"/>
  <c r="F4311" i="11"/>
  <c r="H4311" i="11"/>
  <c r="K4311" i="11"/>
  <c r="L4311" i="11"/>
  <c r="M4311" i="11"/>
  <c r="N4311" i="11"/>
  <c r="O4311" i="11"/>
  <c r="P4311" i="11"/>
  <c r="D4312" i="11"/>
  <c r="E4312" i="11"/>
  <c r="F4312" i="11"/>
  <c r="H4312" i="11"/>
  <c r="K4312" i="11"/>
  <c r="L4312" i="11"/>
  <c r="M4312" i="11"/>
  <c r="N4312" i="11"/>
  <c r="O4312" i="11"/>
  <c r="P4312" i="11"/>
  <c r="D4313" i="11"/>
  <c r="E4313" i="11"/>
  <c r="F4313" i="11"/>
  <c r="H4313" i="11"/>
  <c r="K4313" i="11"/>
  <c r="L4313" i="11"/>
  <c r="M4313" i="11"/>
  <c r="N4313" i="11"/>
  <c r="O4313" i="11"/>
  <c r="P4313" i="11"/>
  <c r="D4314" i="11"/>
  <c r="E4314" i="11"/>
  <c r="F4314" i="11"/>
  <c r="H4314" i="11"/>
  <c r="K4314" i="11"/>
  <c r="L4314" i="11"/>
  <c r="M4314" i="11"/>
  <c r="N4314" i="11"/>
  <c r="O4314" i="11"/>
  <c r="P4314" i="11"/>
  <c r="D4315" i="11"/>
  <c r="E4315" i="11"/>
  <c r="F4315" i="11"/>
  <c r="H4315" i="11"/>
  <c r="K4315" i="11"/>
  <c r="L4315" i="11"/>
  <c r="M4315" i="11"/>
  <c r="N4315" i="11"/>
  <c r="O4315" i="11"/>
  <c r="P4315" i="11"/>
  <c r="D4316" i="11"/>
  <c r="E4316" i="11"/>
  <c r="F4316" i="11"/>
  <c r="H4316" i="11"/>
  <c r="K4316" i="11"/>
  <c r="L4316" i="11"/>
  <c r="M4316" i="11"/>
  <c r="N4316" i="11"/>
  <c r="O4316" i="11"/>
  <c r="P4316" i="11"/>
  <c r="D4317" i="11"/>
  <c r="E4317" i="11"/>
  <c r="F4317" i="11"/>
  <c r="H4317" i="11"/>
  <c r="K4317" i="11"/>
  <c r="L4317" i="11"/>
  <c r="M4317" i="11"/>
  <c r="N4317" i="11"/>
  <c r="O4317" i="11"/>
  <c r="P4317" i="11"/>
  <c r="D4318" i="11"/>
  <c r="E4318" i="11"/>
  <c r="F4318" i="11"/>
  <c r="H4318" i="11"/>
  <c r="K4318" i="11"/>
  <c r="L4318" i="11"/>
  <c r="M4318" i="11"/>
  <c r="N4318" i="11"/>
  <c r="O4318" i="11"/>
  <c r="P4318" i="11"/>
  <c r="D4319" i="11"/>
  <c r="E4319" i="11"/>
  <c r="F4319" i="11"/>
  <c r="H4319" i="11"/>
  <c r="K4319" i="11"/>
  <c r="L4319" i="11"/>
  <c r="M4319" i="11"/>
  <c r="N4319" i="11"/>
  <c r="O4319" i="11"/>
  <c r="P4319" i="11"/>
  <c r="D4320" i="11"/>
  <c r="E4320" i="11"/>
  <c r="F4320" i="11"/>
  <c r="H4320" i="11"/>
  <c r="K4320" i="11"/>
  <c r="L4320" i="11"/>
  <c r="M4320" i="11"/>
  <c r="N4320" i="11"/>
  <c r="O4320" i="11"/>
  <c r="P4320" i="11"/>
  <c r="D4321" i="11"/>
  <c r="E4321" i="11"/>
  <c r="F4321" i="11"/>
  <c r="H4321" i="11"/>
  <c r="K4321" i="11"/>
  <c r="L4321" i="11"/>
  <c r="M4321" i="11"/>
  <c r="N4321" i="11"/>
  <c r="O4321" i="11"/>
  <c r="P4321" i="11"/>
  <c r="D4322" i="11"/>
  <c r="E4322" i="11"/>
  <c r="F4322" i="11"/>
  <c r="H4322" i="11"/>
  <c r="K4322" i="11"/>
  <c r="L4322" i="11"/>
  <c r="M4322" i="11"/>
  <c r="N4322" i="11"/>
  <c r="O4322" i="11"/>
  <c r="P4322" i="11"/>
  <c r="D4323" i="11"/>
  <c r="E4323" i="11"/>
  <c r="F4323" i="11"/>
  <c r="H4323" i="11"/>
  <c r="K4323" i="11"/>
  <c r="L4323" i="11"/>
  <c r="M4323" i="11"/>
  <c r="N4323" i="11"/>
  <c r="O4323" i="11"/>
  <c r="P4323" i="11"/>
  <c r="D4324" i="11"/>
  <c r="E4324" i="11"/>
  <c r="F4324" i="11"/>
  <c r="H4324" i="11"/>
  <c r="K4324" i="11"/>
  <c r="L4324" i="11"/>
  <c r="M4324" i="11"/>
  <c r="N4324" i="11"/>
  <c r="O4324" i="11"/>
  <c r="P4324" i="11"/>
  <c r="D4325" i="11"/>
  <c r="E4325" i="11"/>
  <c r="F4325" i="11"/>
  <c r="H4325" i="11"/>
  <c r="K4325" i="11"/>
  <c r="L4325" i="11"/>
  <c r="M4325" i="11"/>
  <c r="N4325" i="11"/>
  <c r="O4325" i="11"/>
  <c r="P4325" i="11"/>
  <c r="D4326" i="11"/>
  <c r="E4326" i="11"/>
  <c r="F4326" i="11"/>
  <c r="H4326" i="11"/>
  <c r="K4326" i="11"/>
  <c r="L4326" i="11"/>
  <c r="M4326" i="11"/>
  <c r="N4326" i="11"/>
  <c r="O4326" i="11"/>
  <c r="P4326" i="11"/>
  <c r="D4327" i="11"/>
  <c r="E4327" i="11"/>
  <c r="F4327" i="11"/>
  <c r="H4327" i="11"/>
  <c r="K4327" i="11"/>
  <c r="L4327" i="11"/>
  <c r="M4327" i="11"/>
  <c r="N4327" i="11"/>
  <c r="O4327" i="11"/>
  <c r="P4327" i="11"/>
  <c r="D4328" i="11"/>
  <c r="E4328" i="11"/>
  <c r="F4328" i="11"/>
  <c r="H4328" i="11"/>
  <c r="K4328" i="11"/>
  <c r="L4328" i="11"/>
  <c r="M4328" i="11"/>
  <c r="N4328" i="11"/>
  <c r="O4328" i="11"/>
  <c r="P4328" i="11"/>
  <c r="D4329" i="11"/>
  <c r="E4329" i="11"/>
  <c r="F4329" i="11"/>
  <c r="H4329" i="11"/>
  <c r="K4329" i="11"/>
  <c r="L4329" i="11"/>
  <c r="M4329" i="11"/>
  <c r="N4329" i="11"/>
  <c r="O4329" i="11"/>
  <c r="P4329" i="11"/>
  <c r="D4330" i="11"/>
  <c r="E4330" i="11"/>
  <c r="F4330" i="11"/>
  <c r="H4330" i="11"/>
  <c r="K4330" i="11"/>
  <c r="L4330" i="11"/>
  <c r="M4330" i="11"/>
  <c r="N4330" i="11"/>
  <c r="O4330" i="11"/>
  <c r="P4330" i="11"/>
  <c r="D4331" i="11"/>
  <c r="E4331" i="11"/>
  <c r="F4331" i="11"/>
  <c r="H4331" i="11"/>
  <c r="K4331" i="11"/>
  <c r="L4331" i="11"/>
  <c r="M4331" i="11"/>
  <c r="N4331" i="11"/>
  <c r="O4331" i="11"/>
  <c r="P4331" i="11"/>
  <c r="D4332" i="11"/>
  <c r="E4332" i="11"/>
  <c r="F4332" i="11"/>
  <c r="H4332" i="11"/>
  <c r="K4332" i="11"/>
  <c r="L4332" i="11"/>
  <c r="M4332" i="11"/>
  <c r="N4332" i="11"/>
  <c r="O4332" i="11"/>
  <c r="P4332" i="11"/>
  <c r="D4333" i="11"/>
  <c r="E4333" i="11"/>
  <c r="F4333" i="11"/>
  <c r="H4333" i="11"/>
  <c r="K4333" i="11"/>
  <c r="L4333" i="11"/>
  <c r="M4333" i="11"/>
  <c r="N4333" i="11"/>
  <c r="O4333" i="11"/>
  <c r="P4333" i="11"/>
  <c r="D4334" i="11"/>
  <c r="E4334" i="11"/>
  <c r="F4334" i="11"/>
  <c r="H4334" i="11"/>
  <c r="K4334" i="11"/>
  <c r="L4334" i="11"/>
  <c r="M4334" i="11"/>
  <c r="N4334" i="11"/>
  <c r="O4334" i="11"/>
  <c r="P4334" i="11"/>
  <c r="D4335" i="11"/>
  <c r="E4335" i="11"/>
  <c r="F4335" i="11"/>
  <c r="H4335" i="11"/>
  <c r="K4335" i="11"/>
  <c r="L4335" i="11"/>
  <c r="M4335" i="11"/>
  <c r="N4335" i="11"/>
  <c r="O4335" i="11"/>
  <c r="P4335" i="11"/>
  <c r="D4336" i="11"/>
  <c r="E4336" i="11"/>
  <c r="F4336" i="11"/>
  <c r="H4336" i="11"/>
  <c r="K4336" i="11"/>
  <c r="L4336" i="11"/>
  <c r="M4336" i="11"/>
  <c r="N4336" i="11"/>
  <c r="O4336" i="11"/>
  <c r="P4336" i="11"/>
  <c r="D4337" i="11"/>
  <c r="E4337" i="11"/>
  <c r="F4337" i="11"/>
  <c r="H4337" i="11"/>
  <c r="K4337" i="11"/>
  <c r="L4337" i="11"/>
  <c r="M4337" i="11"/>
  <c r="N4337" i="11"/>
  <c r="O4337" i="11"/>
  <c r="P4337" i="11"/>
  <c r="D4338" i="11"/>
  <c r="E4338" i="11"/>
  <c r="F4338" i="11"/>
  <c r="H4338" i="11"/>
  <c r="K4338" i="11"/>
  <c r="L4338" i="11"/>
  <c r="M4338" i="11"/>
  <c r="N4338" i="11"/>
  <c r="O4338" i="11"/>
  <c r="P4338" i="11"/>
  <c r="D4339" i="11"/>
  <c r="E4339" i="11"/>
  <c r="F4339" i="11"/>
  <c r="H4339" i="11"/>
  <c r="K4339" i="11"/>
  <c r="L4339" i="11"/>
  <c r="M4339" i="11"/>
  <c r="N4339" i="11"/>
  <c r="O4339" i="11"/>
  <c r="P4339" i="11"/>
  <c r="D4340" i="11"/>
  <c r="E4340" i="11"/>
  <c r="F4340" i="11"/>
  <c r="H4340" i="11"/>
  <c r="K4340" i="11"/>
  <c r="L4340" i="11"/>
  <c r="M4340" i="11"/>
  <c r="N4340" i="11"/>
  <c r="O4340" i="11"/>
  <c r="P4340" i="11"/>
  <c r="D4341" i="11"/>
  <c r="E4341" i="11"/>
  <c r="F4341" i="11"/>
  <c r="H4341" i="11"/>
  <c r="K4341" i="11"/>
  <c r="L4341" i="11"/>
  <c r="M4341" i="11"/>
  <c r="N4341" i="11"/>
  <c r="O4341" i="11"/>
  <c r="P4341" i="11"/>
  <c r="D4342" i="11"/>
  <c r="E4342" i="11"/>
  <c r="F4342" i="11"/>
  <c r="H4342" i="11"/>
  <c r="K4342" i="11"/>
  <c r="L4342" i="11"/>
  <c r="M4342" i="11"/>
  <c r="N4342" i="11"/>
  <c r="O4342" i="11"/>
  <c r="P4342" i="11"/>
  <c r="D4343" i="11"/>
  <c r="E4343" i="11"/>
  <c r="F4343" i="11"/>
  <c r="H4343" i="11"/>
  <c r="K4343" i="11"/>
  <c r="L4343" i="11"/>
  <c r="M4343" i="11"/>
  <c r="N4343" i="11"/>
  <c r="O4343" i="11"/>
  <c r="P4343" i="11"/>
  <c r="D4344" i="11"/>
  <c r="E4344" i="11"/>
  <c r="F4344" i="11"/>
  <c r="H4344" i="11"/>
  <c r="K4344" i="11"/>
  <c r="L4344" i="11"/>
  <c r="M4344" i="11"/>
  <c r="N4344" i="11"/>
  <c r="O4344" i="11"/>
  <c r="P4344" i="11"/>
  <c r="D4345" i="11"/>
  <c r="E4345" i="11"/>
  <c r="F4345" i="11"/>
  <c r="H4345" i="11"/>
  <c r="K4345" i="11"/>
  <c r="L4345" i="11"/>
  <c r="M4345" i="11"/>
  <c r="N4345" i="11"/>
  <c r="O4345" i="11"/>
  <c r="P4345" i="11"/>
  <c r="D4346" i="11"/>
  <c r="E4346" i="11"/>
  <c r="F4346" i="11"/>
  <c r="H4346" i="11"/>
  <c r="K4346" i="11"/>
  <c r="L4346" i="11"/>
  <c r="M4346" i="11"/>
  <c r="N4346" i="11"/>
  <c r="O4346" i="11"/>
  <c r="P4346" i="11"/>
  <c r="D4347" i="11"/>
  <c r="E4347" i="11"/>
  <c r="F4347" i="11"/>
  <c r="H4347" i="11"/>
  <c r="K4347" i="11"/>
  <c r="L4347" i="11"/>
  <c r="M4347" i="11"/>
  <c r="N4347" i="11"/>
  <c r="O4347" i="11"/>
  <c r="P4347" i="11"/>
  <c r="D4348" i="11"/>
  <c r="E4348" i="11"/>
  <c r="F4348" i="11"/>
  <c r="H4348" i="11"/>
  <c r="K4348" i="11"/>
  <c r="L4348" i="11"/>
  <c r="M4348" i="11"/>
  <c r="N4348" i="11"/>
  <c r="O4348" i="11"/>
  <c r="P4348" i="11"/>
  <c r="D4349" i="11"/>
  <c r="E4349" i="11"/>
  <c r="F4349" i="11"/>
  <c r="H4349" i="11"/>
  <c r="K4349" i="11"/>
  <c r="L4349" i="11"/>
  <c r="M4349" i="11"/>
  <c r="N4349" i="11"/>
  <c r="O4349" i="11"/>
  <c r="P4349" i="11"/>
  <c r="D4350" i="11"/>
  <c r="E4350" i="11"/>
  <c r="F4350" i="11"/>
  <c r="H4350" i="11"/>
  <c r="K4350" i="11"/>
  <c r="L4350" i="11"/>
  <c r="M4350" i="11"/>
  <c r="N4350" i="11"/>
  <c r="O4350" i="11"/>
  <c r="P4350" i="11"/>
  <c r="D4351" i="11"/>
  <c r="E4351" i="11"/>
  <c r="F4351" i="11"/>
  <c r="H4351" i="11"/>
  <c r="K4351" i="11"/>
  <c r="L4351" i="11"/>
  <c r="M4351" i="11"/>
  <c r="N4351" i="11"/>
  <c r="O4351" i="11"/>
  <c r="P4351" i="11"/>
  <c r="D4352" i="11"/>
  <c r="E4352" i="11"/>
  <c r="F4352" i="11"/>
  <c r="H4352" i="11"/>
  <c r="K4352" i="11"/>
  <c r="L4352" i="11"/>
  <c r="M4352" i="11"/>
  <c r="N4352" i="11"/>
  <c r="O4352" i="11"/>
  <c r="P4352" i="11"/>
  <c r="D4353" i="11"/>
  <c r="E4353" i="11"/>
  <c r="F4353" i="11"/>
  <c r="H4353" i="11"/>
  <c r="K4353" i="11"/>
  <c r="L4353" i="11"/>
  <c r="M4353" i="11"/>
  <c r="N4353" i="11"/>
  <c r="O4353" i="11"/>
  <c r="P4353" i="11"/>
  <c r="D4354" i="11"/>
  <c r="E4354" i="11"/>
  <c r="F4354" i="11"/>
  <c r="H4354" i="11"/>
  <c r="K4354" i="11"/>
  <c r="L4354" i="11"/>
  <c r="M4354" i="11"/>
  <c r="N4354" i="11"/>
  <c r="O4354" i="11"/>
  <c r="P4354" i="11"/>
  <c r="D4355" i="11"/>
  <c r="E4355" i="11"/>
  <c r="F4355" i="11"/>
  <c r="H4355" i="11"/>
  <c r="K4355" i="11"/>
  <c r="L4355" i="11"/>
  <c r="M4355" i="11"/>
  <c r="N4355" i="11"/>
  <c r="O4355" i="11"/>
  <c r="P4355" i="11"/>
  <c r="D4356" i="11"/>
  <c r="E4356" i="11"/>
  <c r="F4356" i="11"/>
  <c r="H4356" i="11"/>
  <c r="K4356" i="11"/>
  <c r="L4356" i="11"/>
  <c r="M4356" i="11"/>
  <c r="N4356" i="11"/>
  <c r="O4356" i="11"/>
  <c r="P4356" i="11"/>
  <c r="D4357" i="11"/>
  <c r="E4357" i="11"/>
  <c r="F4357" i="11"/>
  <c r="H4357" i="11"/>
  <c r="K4357" i="11"/>
  <c r="L4357" i="11"/>
  <c r="M4357" i="11"/>
  <c r="N4357" i="11"/>
  <c r="O4357" i="11"/>
  <c r="P4357" i="11"/>
  <c r="D4358" i="11"/>
  <c r="E4358" i="11"/>
  <c r="F4358" i="11"/>
  <c r="H4358" i="11"/>
  <c r="K4358" i="11"/>
  <c r="L4358" i="11"/>
  <c r="M4358" i="11"/>
  <c r="N4358" i="11"/>
  <c r="O4358" i="11"/>
  <c r="P4358" i="11"/>
  <c r="D4359" i="11"/>
  <c r="E4359" i="11"/>
  <c r="F4359" i="11"/>
  <c r="H4359" i="11"/>
  <c r="K4359" i="11"/>
  <c r="L4359" i="11"/>
  <c r="M4359" i="11"/>
  <c r="N4359" i="11"/>
  <c r="O4359" i="11"/>
  <c r="P4359" i="11"/>
  <c r="D4360" i="11"/>
  <c r="E4360" i="11"/>
  <c r="F4360" i="11"/>
  <c r="H4360" i="11"/>
  <c r="K4360" i="11"/>
  <c r="L4360" i="11"/>
  <c r="M4360" i="11"/>
  <c r="N4360" i="11"/>
  <c r="O4360" i="11"/>
  <c r="P4360" i="11"/>
  <c r="D4361" i="11"/>
  <c r="E4361" i="11"/>
  <c r="F4361" i="11"/>
  <c r="H4361" i="11"/>
  <c r="K4361" i="11"/>
  <c r="L4361" i="11"/>
  <c r="M4361" i="11"/>
  <c r="N4361" i="11"/>
  <c r="O4361" i="11"/>
  <c r="P4361" i="11"/>
  <c r="D4362" i="11"/>
  <c r="E4362" i="11"/>
  <c r="F4362" i="11"/>
  <c r="H4362" i="11"/>
  <c r="K4362" i="11"/>
  <c r="L4362" i="11"/>
  <c r="M4362" i="11"/>
  <c r="N4362" i="11"/>
  <c r="O4362" i="11"/>
  <c r="P4362" i="11"/>
  <c r="D4363" i="11"/>
  <c r="E4363" i="11"/>
  <c r="F4363" i="11"/>
  <c r="H4363" i="11"/>
  <c r="K4363" i="11"/>
  <c r="L4363" i="11"/>
  <c r="M4363" i="11"/>
  <c r="N4363" i="11"/>
  <c r="O4363" i="11"/>
  <c r="P4363" i="11"/>
  <c r="D4364" i="11"/>
  <c r="E4364" i="11"/>
  <c r="F4364" i="11"/>
  <c r="H4364" i="11"/>
  <c r="K4364" i="11"/>
  <c r="L4364" i="11"/>
  <c r="M4364" i="11"/>
  <c r="N4364" i="11"/>
  <c r="O4364" i="11"/>
  <c r="P4364" i="11"/>
  <c r="D4365" i="11"/>
  <c r="E4365" i="11"/>
  <c r="F4365" i="11"/>
  <c r="H4365" i="11"/>
  <c r="K4365" i="11"/>
  <c r="L4365" i="11"/>
  <c r="M4365" i="11"/>
  <c r="N4365" i="11"/>
  <c r="O4365" i="11"/>
  <c r="P4365" i="11"/>
  <c r="D4366" i="11"/>
  <c r="E4366" i="11"/>
  <c r="F4366" i="11"/>
  <c r="H4366" i="11"/>
  <c r="K4366" i="11"/>
  <c r="L4366" i="11"/>
  <c r="M4366" i="11"/>
  <c r="N4366" i="11"/>
  <c r="O4366" i="11"/>
  <c r="P4366" i="11"/>
  <c r="D4367" i="11"/>
  <c r="E4367" i="11"/>
  <c r="F4367" i="11"/>
  <c r="H4367" i="11"/>
  <c r="K4367" i="11"/>
  <c r="L4367" i="11"/>
  <c r="M4367" i="11"/>
  <c r="N4367" i="11"/>
  <c r="O4367" i="11"/>
  <c r="P4367" i="11"/>
  <c r="D4368" i="11"/>
  <c r="E4368" i="11"/>
  <c r="F4368" i="11"/>
  <c r="H4368" i="11"/>
  <c r="K4368" i="11"/>
  <c r="L4368" i="11"/>
  <c r="M4368" i="11"/>
  <c r="N4368" i="11"/>
  <c r="O4368" i="11"/>
  <c r="P4368" i="11"/>
  <c r="D4369" i="11"/>
  <c r="E4369" i="11"/>
  <c r="F4369" i="11"/>
  <c r="H4369" i="11"/>
  <c r="K4369" i="11"/>
  <c r="L4369" i="11"/>
  <c r="M4369" i="11"/>
  <c r="N4369" i="11"/>
  <c r="O4369" i="11"/>
  <c r="P4369" i="11"/>
  <c r="D4370" i="11"/>
  <c r="E4370" i="11"/>
  <c r="F4370" i="11"/>
  <c r="H4370" i="11"/>
  <c r="K4370" i="11"/>
  <c r="L4370" i="11"/>
  <c r="M4370" i="11"/>
  <c r="N4370" i="11"/>
  <c r="O4370" i="11"/>
  <c r="P4370" i="11"/>
  <c r="D4371" i="11"/>
  <c r="E4371" i="11"/>
  <c r="F4371" i="11"/>
  <c r="H4371" i="11"/>
  <c r="K4371" i="11"/>
  <c r="L4371" i="11"/>
  <c r="M4371" i="11"/>
  <c r="N4371" i="11"/>
  <c r="O4371" i="11"/>
  <c r="P4371" i="11"/>
  <c r="D4372" i="11"/>
  <c r="E4372" i="11"/>
  <c r="F4372" i="11"/>
  <c r="H4372" i="11"/>
  <c r="K4372" i="11"/>
  <c r="L4372" i="11"/>
  <c r="M4372" i="11"/>
  <c r="N4372" i="11"/>
  <c r="O4372" i="11"/>
  <c r="P4372" i="11"/>
  <c r="D4373" i="11"/>
  <c r="E4373" i="11"/>
  <c r="F4373" i="11"/>
  <c r="H4373" i="11"/>
  <c r="K4373" i="11"/>
  <c r="L4373" i="11"/>
  <c r="M4373" i="11"/>
  <c r="N4373" i="11"/>
  <c r="O4373" i="11"/>
  <c r="P4373" i="11"/>
  <c r="D4374" i="11"/>
  <c r="E4374" i="11"/>
  <c r="F4374" i="11"/>
  <c r="H4374" i="11"/>
  <c r="K4374" i="11"/>
  <c r="L4374" i="11"/>
  <c r="M4374" i="11"/>
  <c r="N4374" i="11"/>
  <c r="O4374" i="11"/>
  <c r="P4374" i="11"/>
  <c r="D4375" i="11"/>
  <c r="E4375" i="11"/>
  <c r="F4375" i="11"/>
  <c r="H4375" i="11"/>
  <c r="K4375" i="11"/>
  <c r="L4375" i="11"/>
  <c r="M4375" i="11"/>
  <c r="N4375" i="11"/>
  <c r="O4375" i="11"/>
  <c r="P4375" i="11"/>
  <c r="D4376" i="11"/>
  <c r="E4376" i="11"/>
  <c r="F4376" i="11"/>
  <c r="H4376" i="11"/>
  <c r="K4376" i="11"/>
  <c r="L4376" i="11"/>
  <c r="M4376" i="11"/>
  <c r="N4376" i="11"/>
  <c r="O4376" i="11"/>
  <c r="P4376" i="11"/>
  <c r="D4377" i="11"/>
  <c r="E4377" i="11"/>
  <c r="F4377" i="11"/>
  <c r="H4377" i="11"/>
  <c r="K4377" i="11"/>
  <c r="L4377" i="11"/>
  <c r="M4377" i="11"/>
  <c r="N4377" i="11"/>
  <c r="O4377" i="11"/>
  <c r="P4377" i="11"/>
  <c r="D4378" i="11"/>
  <c r="E4378" i="11"/>
  <c r="F4378" i="11"/>
  <c r="H4378" i="11"/>
  <c r="K4378" i="11"/>
  <c r="L4378" i="11"/>
  <c r="M4378" i="11"/>
  <c r="N4378" i="11"/>
  <c r="O4378" i="11"/>
  <c r="P4378" i="11"/>
  <c r="D4379" i="11"/>
  <c r="E4379" i="11"/>
  <c r="F4379" i="11"/>
  <c r="H4379" i="11"/>
  <c r="K4379" i="11"/>
  <c r="L4379" i="11"/>
  <c r="M4379" i="11"/>
  <c r="N4379" i="11"/>
  <c r="O4379" i="11"/>
  <c r="P4379" i="11"/>
  <c r="D4380" i="11"/>
  <c r="E4380" i="11"/>
  <c r="F4380" i="11"/>
  <c r="H4380" i="11"/>
  <c r="K4380" i="11"/>
  <c r="L4380" i="11"/>
  <c r="M4380" i="11"/>
  <c r="N4380" i="11"/>
  <c r="O4380" i="11"/>
  <c r="P4380" i="11"/>
  <c r="D4381" i="11"/>
  <c r="E4381" i="11"/>
  <c r="F4381" i="11"/>
  <c r="H4381" i="11"/>
  <c r="K4381" i="11"/>
  <c r="L4381" i="11"/>
  <c r="M4381" i="11"/>
  <c r="N4381" i="11"/>
  <c r="O4381" i="11"/>
  <c r="P4381" i="11"/>
  <c r="D4382" i="11"/>
  <c r="E4382" i="11"/>
  <c r="F4382" i="11"/>
  <c r="H4382" i="11"/>
  <c r="K4382" i="11"/>
  <c r="L4382" i="11"/>
  <c r="M4382" i="11"/>
  <c r="N4382" i="11"/>
  <c r="O4382" i="11"/>
  <c r="P4382" i="11"/>
  <c r="D4383" i="11"/>
  <c r="E4383" i="11"/>
  <c r="F4383" i="11"/>
  <c r="H4383" i="11"/>
  <c r="K4383" i="11"/>
  <c r="L4383" i="11"/>
  <c r="M4383" i="11"/>
  <c r="N4383" i="11"/>
  <c r="O4383" i="11"/>
  <c r="P4383" i="11"/>
  <c r="D4384" i="11"/>
  <c r="E4384" i="11"/>
  <c r="F4384" i="11"/>
  <c r="H4384" i="11"/>
  <c r="K4384" i="11"/>
  <c r="L4384" i="11"/>
  <c r="M4384" i="11"/>
  <c r="N4384" i="11"/>
  <c r="O4384" i="11"/>
  <c r="P4384" i="11"/>
  <c r="D4385" i="11"/>
  <c r="E4385" i="11"/>
  <c r="F4385" i="11"/>
  <c r="H4385" i="11"/>
  <c r="K4385" i="11"/>
  <c r="L4385" i="11"/>
  <c r="M4385" i="11"/>
  <c r="N4385" i="11"/>
  <c r="O4385" i="11"/>
  <c r="P4385" i="11"/>
  <c r="D4386" i="11"/>
  <c r="E4386" i="11"/>
  <c r="F4386" i="11"/>
  <c r="H4386" i="11"/>
  <c r="K4386" i="11"/>
  <c r="L4386" i="11"/>
  <c r="M4386" i="11"/>
  <c r="N4386" i="11"/>
  <c r="O4386" i="11"/>
  <c r="P4386" i="11"/>
  <c r="D4387" i="11"/>
  <c r="E4387" i="11"/>
  <c r="F4387" i="11"/>
  <c r="H4387" i="11"/>
  <c r="K4387" i="11"/>
  <c r="L4387" i="11"/>
  <c r="M4387" i="11"/>
  <c r="N4387" i="11"/>
  <c r="O4387" i="11"/>
  <c r="P4387" i="11"/>
  <c r="D4388" i="11"/>
  <c r="E4388" i="11"/>
  <c r="F4388" i="11"/>
  <c r="H4388" i="11"/>
  <c r="K4388" i="11"/>
  <c r="L4388" i="11"/>
  <c r="M4388" i="11"/>
  <c r="N4388" i="11"/>
  <c r="O4388" i="11"/>
  <c r="P4388" i="11"/>
  <c r="D4389" i="11"/>
  <c r="E4389" i="11"/>
  <c r="F4389" i="11"/>
  <c r="H4389" i="11"/>
  <c r="K4389" i="11"/>
  <c r="L4389" i="11"/>
  <c r="M4389" i="11"/>
  <c r="N4389" i="11"/>
  <c r="O4389" i="11"/>
  <c r="P4389" i="11"/>
  <c r="D4390" i="11"/>
  <c r="E4390" i="11"/>
  <c r="F4390" i="11"/>
  <c r="H4390" i="11"/>
  <c r="K4390" i="11"/>
  <c r="L4390" i="11"/>
  <c r="M4390" i="11"/>
  <c r="N4390" i="11"/>
  <c r="O4390" i="11"/>
  <c r="P4390" i="11"/>
  <c r="D4391" i="11"/>
  <c r="E4391" i="11"/>
  <c r="F4391" i="11"/>
  <c r="H4391" i="11"/>
  <c r="K4391" i="11"/>
  <c r="L4391" i="11"/>
  <c r="M4391" i="11"/>
  <c r="N4391" i="11"/>
  <c r="O4391" i="11"/>
  <c r="P4391" i="11"/>
  <c r="D4392" i="11"/>
  <c r="E4392" i="11"/>
  <c r="F4392" i="11"/>
  <c r="H4392" i="11"/>
  <c r="K4392" i="11"/>
  <c r="L4392" i="11"/>
  <c r="M4392" i="11"/>
  <c r="N4392" i="11"/>
  <c r="O4392" i="11"/>
  <c r="P4392" i="11"/>
  <c r="D4393" i="11"/>
  <c r="E4393" i="11"/>
  <c r="F4393" i="11"/>
  <c r="H4393" i="11"/>
  <c r="K4393" i="11"/>
  <c r="L4393" i="11"/>
  <c r="M4393" i="11"/>
  <c r="N4393" i="11"/>
  <c r="O4393" i="11"/>
  <c r="P4393" i="11"/>
  <c r="D4394" i="11"/>
  <c r="E4394" i="11"/>
  <c r="F4394" i="11"/>
  <c r="H4394" i="11"/>
  <c r="K4394" i="11"/>
  <c r="L4394" i="11"/>
  <c r="M4394" i="11"/>
  <c r="N4394" i="11"/>
  <c r="O4394" i="11"/>
  <c r="P4394" i="11"/>
  <c r="D4395" i="11"/>
  <c r="E4395" i="11"/>
  <c r="F4395" i="11"/>
  <c r="H4395" i="11"/>
  <c r="K4395" i="11"/>
  <c r="L4395" i="11"/>
  <c r="M4395" i="11"/>
  <c r="N4395" i="11"/>
  <c r="O4395" i="11"/>
  <c r="P4395" i="11"/>
  <c r="D4396" i="11"/>
  <c r="E4396" i="11"/>
  <c r="F4396" i="11"/>
  <c r="H4396" i="11"/>
  <c r="K4396" i="11"/>
  <c r="L4396" i="11"/>
  <c r="M4396" i="11"/>
  <c r="N4396" i="11"/>
  <c r="O4396" i="11"/>
  <c r="P4396" i="11"/>
  <c r="D4397" i="11"/>
  <c r="E4397" i="11"/>
  <c r="F4397" i="11"/>
  <c r="H4397" i="11"/>
  <c r="K4397" i="11"/>
  <c r="L4397" i="11"/>
  <c r="M4397" i="11"/>
  <c r="N4397" i="11"/>
  <c r="O4397" i="11"/>
  <c r="P4397" i="11"/>
  <c r="D4398" i="11"/>
  <c r="E4398" i="11"/>
  <c r="F4398" i="11"/>
  <c r="H4398" i="11"/>
  <c r="K4398" i="11"/>
  <c r="L4398" i="11"/>
  <c r="M4398" i="11"/>
  <c r="N4398" i="11"/>
  <c r="O4398" i="11"/>
  <c r="P4398" i="11"/>
  <c r="D4399" i="11"/>
  <c r="E4399" i="11"/>
  <c r="F4399" i="11"/>
  <c r="H4399" i="11"/>
  <c r="K4399" i="11"/>
  <c r="L4399" i="11"/>
  <c r="M4399" i="11"/>
  <c r="N4399" i="11"/>
  <c r="O4399" i="11"/>
  <c r="P4399" i="11"/>
  <c r="D4400" i="11"/>
  <c r="E4400" i="11"/>
  <c r="F4400" i="11"/>
  <c r="H4400" i="11"/>
  <c r="K4400" i="11"/>
  <c r="L4400" i="11"/>
  <c r="M4400" i="11"/>
  <c r="N4400" i="11"/>
  <c r="O4400" i="11"/>
  <c r="P4400" i="11"/>
  <c r="D4401" i="11"/>
  <c r="E4401" i="11"/>
  <c r="F4401" i="11"/>
  <c r="H4401" i="11"/>
  <c r="K4401" i="11"/>
  <c r="L4401" i="11"/>
  <c r="M4401" i="11"/>
  <c r="N4401" i="11"/>
  <c r="O4401" i="11"/>
  <c r="P4401" i="11"/>
  <c r="D4402" i="11"/>
  <c r="E4402" i="11"/>
  <c r="F4402" i="11"/>
  <c r="H4402" i="11"/>
  <c r="K4402" i="11"/>
  <c r="L4402" i="11"/>
  <c r="M4402" i="11"/>
  <c r="N4402" i="11"/>
  <c r="O4402" i="11"/>
  <c r="P4402" i="11"/>
  <c r="D4403" i="11"/>
  <c r="E4403" i="11"/>
  <c r="F4403" i="11"/>
  <c r="H4403" i="11"/>
  <c r="K4403" i="11"/>
  <c r="L4403" i="11"/>
  <c r="M4403" i="11"/>
  <c r="N4403" i="11"/>
  <c r="O4403" i="11"/>
  <c r="P4403" i="11"/>
  <c r="D4404" i="11"/>
  <c r="E4404" i="11"/>
  <c r="F4404" i="11"/>
  <c r="H4404" i="11"/>
  <c r="K4404" i="11"/>
  <c r="L4404" i="11"/>
  <c r="M4404" i="11"/>
  <c r="N4404" i="11"/>
  <c r="O4404" i="11"/>
  <c r="P4404" i="11"/>
  <c r="D4405" i="11"/>
  <c r="E4405" i="11"/>
  <c r="F4405" i="11"/>
  <c r="H4405" i="11"/>
  <c r="K4405" i="11"/>
  <c r="L4405" i="11"/>
  <c r="M4405" i="11"/>
  <c r="N4405" i="11"/>
  <c r="O4405" i="11"/>
  <c r="P4405" i="11"/>
  <c r="D4406" i="11"/>
  <c r="E4406" i="11"/>
  <c r="F4406" i="11"/>
  <c r="H4406" i="11"/>
  <c r="K4406" i="11"/>
  <c r="L4406" i="11"/>
  <c r="M4406" i="11"/>
  <c r="N4406" i="11"/>
  <c r="O4406" i="11"/>
  <c r="P4406" i="11"/>
  <c r="D4407" i="11"/>
  <c r="E4407" i="11"/>
  <c r="F4407" i="11"/>
  <c r="H4407" i="11"/>
  <c r="K4407" i="11"/>
  <c r="L4407" i="11"/>
  <c r="M4407" i="11"/>
  <c r="N4407" i="11"/>
  <c r="O4407" i="11"/>
  <c r="P4407" i="11"/>
  <c r="D4408" i="11"/>
  <c r="E4408" i="11"/>
  <c r="F4408" i="11"/>
  <c r="H4408" i="11"/>
  <c r="K4408" i="11"/>
  <c r="L4408" i="11"/>
  <c r="M4408" i="11"/>
  <c r="N4408" i="11"/>
  <c r="O4408" i="11"/>
  <c r="P4408" i="11"/>
  <c r="D4409" i="11"/>
  <c r="E4409" i="11"/>
  <c r="F4409" i="11"/>
  <c r="H4409" i="11"/>
  <c r="K4409" i="11"/>
  <c r="L4409" i="11"/>
  <c r="M4409" i="11"/>
  <c r="N4409" i="11"/>
  <c r="O4409" i="11"/>
  <c r="P4409" i="11"/>
  <c r="D4410" i="11"/>
  <c r="E4410" i="11"/>
  <c r="F4410" i="11"/>
  <c r="H4410" i="11"/>
  <c r="K4410" i="11"/>
  <c r="L4410" i="11"/>
  <c r="M4410" i="11"/>
  <c r="N4410" i="11"/>
  <c r="O4410" i="11"/>
  <c r="P4410" i="11"/>
  <c r="D4411" i="11"/>
  <c r="E4411" i="11"/>
  <c r="F4411" i="11"/>
  <c r="H4411" i="11"/>
  <c r="K4411" i="11"/>
  <c r="L4411" i="11"/>
  <c r="M4411" i="11"/>
  <c r="N4411" i="11"/>
  <c r="O4411" i="11"/>
  <c r="P4411" i="11"/>
  <c r="D4412" i="11"/>
  <c r="E4412" i="11"/>
  <c r="F4412" i="11"/>
  <c r="H4412" i="11"/>
  <c r="K4412" i="11"/>
  <c r="L4412" i="11"/>
  <c r="M4412" i="11"/>
  <c r="N4412" i="11"/>
  <c r="O4412" i="11"/>
  <c r="P4412" i="11"/>
  <c r="D4413" i="11"/>
  <c r="E4413" i="11"/>
  <c r="F4413" i="11"/>
  <c r="H4413" i="11"/>
  <c r="K4413" i="11"/>
  <c r="L4413" i="11"/>
  <c r="M4413" i="11"/>
  <c r="N4413" i="11"/>
  <c r="O4413" i="11"/>
  <c r="P4413" i="11"/>
  <c r="D4414" i="11"/>
  <c r="E4414" i="11"/>
  <c r="F4414" i="11"/>
  <c r="H4414" i="11"/>
  <c r="K4414" i="11"/>
  <c r="L4414" i="11"/>
  <c r="M4414" i="11"/>
  <c r="N4414" i="11"/>
  <c r="O4414" i="11"/>
  <c r="P4414" i="11"/>
  <c r="D4415" i="11"/>
  <c r="E4415" i="11"/>
  <c r="F4415" i="11"/>
  <c r="H4415" i="11"/>
  <c r="K4415" i="11"/>
  <c r="L4415" i="11"/>
  <c r="M4415" i="11"/>
  <c r="N4415" i="11"/>
  <c r="O4415" i="11"/>
  <c r="P4415" i="11"/>
  <c r="D4416" i="11"/>
  <c r="E4416" i="11"/>
  <c r="F4416" i="11"/>
  <c r="H4416" i="11"/>
  <c r="K4416" i="11"/>
  <c r="L4416" i="11"/>
  <c r="M4416" i="11"/>
  <c r="N4416" i="11"/>
  <c r="O4416" i="11"/>
  <c r="P4416" i="11"/>
  <c r="D4417" i="11"/>
  <c r="E4417" i="11"/>
  <c r="F4417" i="11"/>
  <c r="H4417" i="11"/>
  <c r="K4417" i="11"/>
  <c r="L4417" i="11"/>
  <c r="M4417" i="11"/>
  <c r="N4417" i="11"/>
  <c r="O4417" i="11"/>
  <c r="P4417" i="11"/>
  <c r="D4418" i="11"/>
  <c r="E4418" i="11"/>
  <c r="F4418" i="11"/>
  <c r="H4418" i="11"/>
  <c r="K4418" i="11"/>
  <c r="L4418" i="11"/>
  <c r="M4418" i="11"/>
  <c r="N4418" i="11"/>
  <c r="O4418" i="11"/>
  <c r="P4418" i="11"/>
  <c r="D4419" i="11"/>
  <c r="E4419" i="11"/>
  <c r="F4419" i="11"/>
  <c r="H4419" i="11"/>
  <c r="K4419" i="11"/>
  <c r="L4419" i="11"/>
  <c r="M4419" i="11"/>
  <c r="N4419" i="11"/>
  <c r="O4419" i="11"/>
  <c r="P4419" i="11"/>
  <c r="D4420" i="11"/>
  <c r="E4420" i="11"/>
  <c r="F4420" i="11"/>
  <c r="H4420" i="11"/>
  <c r="K4420" i="11"/>
  <c r="L4420" i="11"/>
  <c r="M4420" i="11"/>
  <c r="N4420" i="11"/>
  <c r="O4420" i="11"/>
  <c r="P4420" i="11"/>
  <c r="D4421" i="11"/>
  <c r="E4421" i="11"/>
  <c r="F4421" i="11"/>
  <c r="H4421" i="11"/>
  <c r="K4421" i="11"/>
  <c r="L4421" i="11"/>
  <c r="M4421" i="11"/>
  <c r="N4421" i="11"/>
  <c r="O4421" i="11"/>
  <c r="P4421" i="11"/>
  <c r="D4422" i="11"/>
  <c r="E4422" i="11"/>
  <c r="F4422" i="11"/>
  <c r="H4422" i="11"/>
  <c r="K4422" i="11"/>
  <c r="L4422" i="11"/>
  <c r="M4422" i="11"/>
  <c r="N4422" i="11"/>
  <c r="O4422" i="11"/>
  <c r="P4422" i="11"/>
  <c r="D4423" i="11"/>
  <c r="E4423" i="11"/>
  <c r="F4423" i="11"/>
  <c r="H4423" i="11"/>
  <c r="K4423" i="11"/>
  <c r="L4423" i="11"/>
  <c r="M4423" i="11"/>
  <c r="N4423" i="11"/>
  <c r="O4423" i="11"/>
  <c r="P4423" i="11"/>
  <c r="D4424" i="11"/>
  <c r="E4424" i="11"/>
  <c r="F4424" i="11"/>
  <c r="H4424" i="11"/>
  <c r="K4424" i="11"/>
  <c r="L4424" i="11"/>
  <c r="M4424" i="11"/>
  <c r="N4424" i="11"/>
  <c r="O4424" i="11"/>
  <c r="P4424" i="11"/>
  <c r="D4425" i="11"/>
  <c r="E4425" i="11"/>
  <c r="F4425" i="11"/>
  <c r="H4425" i="11"/>
  <c r="K4425" i="11"/>
  <c r="L4425" i="11"/>
  <c r="M4425" i="11"/>
  <c r="N4425" i="11"/>
  <c r="O4425" i="11"/>
  <c r="P4425" i="11"/>
  <c r="D4426" i="11"/>
  <c r="E4426" i="11"/>
  <c r="F4426" i="11"/>
  <c r="H4426" i="11"/>
  <c r="K4426" i="11"/>
  <c r="L4426" i="11"/>
  <c r="M4426" i="11"/>
  <c r="N4426" i="11"/>
  <c r="O4426" i="11"/>
  <c r="P4426" i="11"/>
  <c r="D4427" i="11"/>
  <c r="E4427" i="11"/>
  <c r="F4427" i="11"/>
  <c r="H4427" i="11"/>
  <c r="K4427" i="11"/>
  <c r="L4427" i="11"/>
  <c r="M4427" i="11"/>
  <c r="N4427" i="11"/>
  <c r="O4427" i="11"/>
  <c r="P4427" i="11"/>
  <c r="D4428" i="11"/>
  <c r="E4428" i="11"/>
  <c r="F4428" i="11"/>
  <c r="H4428" i="11"/>
  <c r="K4428" i="11"/>
  <c r="L4428" i="11"/>
  <c r="M4428" i="11"/>
  <c r="N4428" i="11"/>
  <c r="O4428" i="11"/>
  <c r="P4428" i="11"/>
  <c r="D4429" i="11"/>
  <c r="E4429" i="11"/>
  <c r="F4429" i="11"/>
  <c r="H4429" i="11"/>
  <c r="K4429" i="11"/>
  <c r="L4429" i="11"/>
  <c r="M4429" i="11"/>
  <c r="N4429" i="11"/>
  <c r="O4429" i="11"/>
  <c r="P4429" i="11"/>
  <c r="D4430" i="11"/>
  <c r="E4430" i="11"/>
  <c r="F4430" i="11"/>
  <c r="H4430" i="11"/>
  <c r="K4430" i="11"/>
  <c r="L4430" i="11"/>
  <c r="M4430" i="11"/>
  <c r="N4430" i="11"/>
  <c r="O4430" i="11"/>
  <c r="P4430" i="11"/>
  <c r="D4431" i="11"/>
  <c r="E4431" i="11"/>
  <c r="F4431" i="11"/>
  <c r="H4431" i="11"/>
  <c r="K4431" i="11"/>
  <c r="L4431" i="11"/>
  <c r="M4431" i="11"/>
  <c r="N4431" i="11"/>
  <c r="O4431" i="11"/>
  <c r="P4431" i="11"/>
  <c r="D4432" i="11"/>
  <c r="E4432" i="11"/>
  <c r="F4432" i="11"/>
  <c r="H4432" i="11"/>
  <c r="K4432" i="11"/>
  <c r="L4432" i="11"/>
  <c r="M4432" i="11"/>
  <c r="N4432" i="11"/>
  <c r="O4432" i="11"/>
  <c r="P4432" i="11"/>
  <c r="D4433" i="11"/>
  <c r="E4433" i="11"/>
  <c r="F4433" i="11"/>
  <c r="H4433" i="11"/>
  <c r="K4433" i="11"/>
  <c r="L4433" i="11"/>
  <c r="M4433" i="11"/>
  <c r="N4433" i="11"/>
  <c r="O4433" i="11"/>
  <c r="P4433" i="11"/>
  <c r="D4434" i="11"/>
  <c r="E4434" i="11"/>
  <c r="F4434" i="11"/>
  <c r="H4434" i="11"/>
  <c r="K4434" i="11"/>
  <c r="L4434" i="11"/>
  <c r="M4434" i="11"/>
  <c r="N4434" i="11"/>
  <c r="O4434" i="11"/>
  <c r="P4434" i="11"/>
  <c r="D4435" i="11"/>
  <c r="E4435" i="11"/>
  <c r="F4435" i="11"/>
  <c r="H4435" i="11"/>
  <c r="K4435" i="11"/>
  <c r="L4435" i="11"/>
  <c r="M4435" i="11"/>
  <c r="N4435" i="11"/>
  <c r="O4435" i="11"/>
  <c r="P4435" i="11"/>
  <c r="D4436" i="11"/>
  <c r="E4436" i="11"/>
  <c r="F4436" i="11"/>
  <c r="H4436" i="11"/>
  <c r="K4436" i="11"/>
  <c r="L4436" i="11"/>
  <c r="M4436" i="11"/>
  <c r="N4436" i="11"/>
  <c r="O4436" i="11"/>
  <c r="P4436" i="11"/>
  <c r="D4437" i="11"/>
  <c r="E4437" i="11"/>
  <c r="F4437" i="11"/>
  <c r="H4437" i="11"/>
  <c r="K4437" i="11"/>
  <c r="L4437" i="11"/>
  <c r="M4437" i="11"/>
  <c r="N4437" i="11"/>
  <c r="O4437" i="11"/>
  <c r="P4437" i="11"/>
  <c r="D4438" i="11"/>
  <c r="E4438" i="11"/>
  <c r="F4438" i="11"/>
  <c r="H4438" i="11"/>
  <c r="K4438" i="11"/>
  <c r="L4438" i="11"/>
  <c r="M4438" i="11"/>
  <c r="N4438" i="11"/>
  <c r="O4438" i="11"/>
  <c r="P4438" i="11"/>
  <c r="D4439" i="11"/>
  <c r="E4439" i="11"/>
  <c r="F4439" i="11"/>
  <c r="H4439" i="11"/>
  <c r="K4439" i="11"/>
  <c r="L4439" i="11"/>
  <c r="M4439" i="11"/>
  <c r="N4439" i="11"/>
  <c r="O4439" i="11"/>
  <c r="P4439" i="11"/>
  <c r="D4440" i="11"/>
  <c r="E4440" i="11"/>
  <c r="F4440" i="11"/>
  <c r="H4440" i="11"/>
  <c r="K4440" i="11"/>
  <c r="L4440" i="11"/>
  <c r="M4440" i="11"/>
  <c r="N4440" i="11"/>
  <c r="O4440" i="11"/>
  <c r="P4440" i="11"/>
  <c r="D4441" i="11"/>
  <c r="E4441" i="11"/>
  <c r="F4441" i="11"/>
  <c r="H4441" i="11"/>
  <c r="K4441" i="11"/>
  <c r="L4441" i="11"/>
  <c r="M4441" i="11"/>
  <c r="N4441" i="11"/>
  <c r="O4441" i="11"/>
  <c r="P4441" i="11"/>
  <c r="D4442" i="11"/>
  <c r="E4442" i="11"/>
  <c r="F4442" i="11"/>
  <c r="H4442" i="11"/>
  <c r="K4442" i="11"/>
  <c r="L4442" i="11"/>
  <c r="M4442" i="11"/>
  <c r="N4442" i="11"/>
  <c r="O4442" i="11"/>
  <c r="P4442" i="11"/>
  <c r="D4443" i="11"/>
  <c r="E4443" i="11"/>
  <c r="F4443" i="11"/>
  <c r="H4443" i="11"/>
  <c r="K4443" i="11"/>
  <c r="L4443" i="11"/>
  <c r="M4443" i="11"/>
  <c r="N4443" i="11"/>
  <c r="O4443" i="11"/>
  <c r="P4443" i="11"/>
  <c r="D4444" i="11"/>
  <c r="E4444" i="11"/>
  <c r="F4444" i="11"/>
  <c r="H4444" i="11"/>
  <c r="K4444" i="11"/>
  <c r="L4444" i="11"/>
  <c r="M4444" i="11"/>
  <c r="N4444" i="11"/>
  <c r="O4444" i="11"/>
  <c r="P4444" i="11"/>
  <c r="D4445" i="11"/>
  <c r="E4445" i="11"/>
  <c r="F4445" i="11"/>
  <c r="H4445" i="11"/>
  <c r="K4445" i="11"/>
  <c r="L4445" i="11"/>
  <c r="M4445" i="11"/>
  <c r="N4445" i="11"/>
  <c r="O4445" i="11"/>
  <c r="P4445" i="11"/>
  <c r="D4446" i="11"/>
  <c r="E4446" i="11"/>
  <c r="F4446" i="11"/>
  <c r="H4446" i="11"/>
  <c r="K4446" i="11"/>
  <c r="L4446" i="11"/>
  <c r="M4446" i="11"/>
  <c r="N4446" i="11"/>
  <c r="O4446" i="11"/>
  <c r="P4446" i="11"/>
  <c r="D4447" i="11"/>
  <c r="E4447" i="11"/>
  <c r="F4447" i="11"/>
  <c r="H4447" i="11"/>
  <c r="K4447" i="11"/>
  <c r="L4447" i="11"/>
  <c r="M4447" i="11"/>
  <c r="N4447" i="11"/>
  <c r="O4447" i="11"/>
  <c r="P4447" i="11"/>
  <c r="D4448" i="11"/>
  <c r="E4448" i="11"/>
  <c r="F4448" i="11"/>
  <c r="H4448" i="11"/>
  <c r="K4448" i="11"/>
  <c r="L4448" i="11"/>
  <c r="M4448" i="11"/>
  <c r="N4448" i="11"/>
  <c r="O4448" i="11"/>
  <c r="P4448" i="11"/>
  <c r="D4449" i="11"/>
  <c r="E4449" i="11"/>
  <c r="F4449" i="11"/>
  <c r="H4449" i="11"/>
  <c r="K4449" i="11"/>
  <c r="L4449" i="11"/>
  <c r="M4449" i="11"/>
  <c r="N4449" i="11"/>
  <c r="O4449" i="11"/>
  <c r="P4449" i="11"/>
  <c r="D4450" i="11"/>
  <c r="E4450" i="11"/>
  <c r="F4450" i="11"/>
  <c r="H4450" i="11"/>
  <c r="K4450" i="11"/>
  <c r="L4450" i="11"/>
  <c r="M4450" i="11"/>
  <c r="N4450" i="11"/>
  <c r="O4450" i="11"/>
  <c r="P4450" i="11"/>
  <c r="D4451" i="11"/>
  <c r="E4451" i="11"/>
  <c r="F4451" i="11"/>
  <c r="H4451" i="11"/>
  <c r="K4451" i="11"/>
  <c r="L4451" i="11"/>
  <c r="M4451" i="11"/>
  <c r="N4451" i="11"/>
  <c r="O4451" i="11"/>
  <c r="P4451" i="11"/>
  <c r="D4452" i="11"/>
  <c r="E4452" i="11"/>
  <c r="F4452" i="11"/>
  <c r="H4452" i="11"/>
  <c r="K4452" i="11"/>
  <c r="L4452" i="11"/>
  <c r="M4452" i="11"/>
  <c r="N4452" i="11"/>
  <c r="O4452" i="11"/>
  <c r="P4452" i="11"/>
  <c r="D4453" i="11"/>
  <c r="E4453" i="11"/>
  <c r="F4453" i="11"/>
  <c r="H4453" i="11"/>
  <c r="K4453" i="11"/>
  <c r="L4453" i="11"/>
  <c r="M4453" i="11"/>
  <c r="N4453" i="11"/>
  <c r="O4453" i="11"/>
  <c r="P4453" i="11"/>
  <c r="D4454" i="11"/>
  <c r="E4454" i="11"/>
  <c r="F4454" i="11"/>
  <c r="H4454" i="11"/>
  <c r="K4454" i="11"/>
  <c r="L4454" i="11"/>
  <c r="M4454" i="11"/>
  <c r="N4454" i="11"/>
  <c r="O4454" i="11"/>
  <c r="P4454" i="11"/>
  <c r="D4455" i="11"/>
  <c r="E4455" i="11"/>
  <c r="F4455" i="11"/>
  <c r="H4455" i="11"/>
  <c r="K4455" i="11"/>
  <c r="L4455" i="11"/>
  <c r="M4455" i="11"/>
  <c r="N4455" i="11"/>
  <c r="O4455" i="11"/>
  <c r="P4455" i="11"/>
  <c r="D4456" i="11"/>
  <c r="E4456" i="11"/>
  <c r="F4456" i="11"/>
  <c r="H4456" i="11"/>
  <c r="K4456" i="11"/>
  <c r="L4456" i="11"/>
  <c r="M4456" i="11"/>
  <c r="N4456" i="11"/>
  <c r="O4456" i="11"/>
  <c r="P4456" i="11"/>
  <c r="D4457" i="11"/>
  <c r="E4457" i="11"/>
  <c r="F4457" i="11"/>
  <c r="H4457" i="11"/>
  <c r="K4457" i="11"/>
  <c r="L4457" i="11"/>
  <c r="M4457" i="11"/>
  <c r="N4457" i="11"/>
  <c r="O4457" i="11"/>
  <c r="P4457" i="11"/>
  <c r="D4458" i="11"/>
  <c r="E4458" i="11"/>
  <c r="F4458" i="11"/>
  <c r="H4458" i="11"/>
  <c r="K4458" i="11"/>
  <c r="L4458" i="11"/>
  <c r="M4458" i="11"/>
  <c r="N4458" i="11"/>
  <c r="O4458" i="11"/>
  <c r="P4458" i="11"/>
  <c r="D4459" i="11"/>
  <c r="E4459" i="11"/>
  <c r="F4459" i="11"/>
  <c r="H4459" i="11"/>
  <c r="K4459" i="11"/>
  <c r="L4459" i="11"/>
  <c r="M4459" i="11"/>
  <c r="N4459" i="11"/>
  <c r="O4459" i="11"/>
  <c r="P4459" i="11"/>
  <c r="D4460" i="11"/>
  <c r="E4460" i="11"/>
  <c r="F4460" i="11"/>
  <c r="H4460" i="11"/>
  <c r="K4460" i="11"/>
  <c r="L4460" i="11"/>
  <c r="M4460" i="11"/>
  <c r="N4460" i="11"/>
  <c r="O4460" i="11"/>
  <c r="P4460" i="11"/>
  <c r="D4461" i="11"/>
  <c r="E4461" i="11"/>
  <c r="F4461" i="11"/>
  <c r="H4461" i="11"/>
  <c r="K4461" i="11"/>
  <c r="L4461" i="11"/>
  <c r="M4461" i="11"/>
  <c r="N4461" i="11"/>
  <c r="O4461" i="11"/>
  <c r="P4461" i="11"/>
  <c r="D4462" i="11"/>
  <c r="E4462" i="11"/>
  <c r="F4462" i="11"/>
  <c r="H4462" i="11"/>
  <c r="K4462" i="11"/>
  <c r="L4462" i="11"/>
  <c r="M4462" i="11"/>
  <c r="N4462" i="11"/>
  <c r="O4462" i="11"/>
  <c r="P4462" i="11"/>
  <c r="D4463" i="11"/>
  <c r="E4463" i="11"/>
  <c r="F4463" i="11"/>
  <c r="H4463" i="11"/>
  <c r="K4463" i="11"/>
  <c r="L4463" i="11"/>
  <c r="M4463" i="11"/>
  <c r="N4463" i="11"/>
  <c r="O4463" i="11"/>
  <c r="P4463" i="11"/>
  <c r="D4464" i="11"/>
  <c r="E4464" i="11"/>
  <c r="F4464" i="11"/>
  <c r="H4464" i="11"/>
  <c r="K4464" i="11"/>
  <c r="L4464" i="11"/>
  <c r="M4464" i="11"/>
  <c r="N4464" i="11"/>
  <c r="O4464" i="11"/>
  <c r="P4464" i="11"/>
  <c r="D4465" i="11"/>
  <c r="E4465" i="11"/>
  <c r="F4465" i="11"/>
  <c r="H4465" i="11"/>
  <c r="K4465" i="11"/>
  <c r="L4465" i="11"/>
  <c r="M4465" i="11"/>
  <c r="N4465" i="11"/>
  <c r="O4465" i="11"/>
  <c r="P4465" i="11"/>
  <c r="D4466" i="11"/>
  <c r="E4466" i="11"/>
  <c r="F4466" i="11"/>
  <c r="H4466" i="11"/>
  <c r="K4466" i="11"/>
  <c r="L4466" i="11"/>
  <c r="M4466" i="11"/>
  <c r="N4466" i="11"/>
  <c r="O4466" i="11"/>
  <c r="P4466" i="11"/>
  <c r="D4467" i="11"/>
  <c r="E4467" i="11"/>
  <c r="F4467" i="11"/>
  <c r="H4467" i="11"/>
  <c r="K4467" i="11"/>
  <c r="L4467" i="11"/>
  <c r="M4467" i="11"/>
  <c r="N4467" i="11"/>
  <c r="O4467" i="11"/>
  <c r="P4467" i="11"/>
  <c r="D4468" i="11"/>
  <c r="E4468" i="11"/>
  <c r="F4468" i="11"/>
  <c r="H4468" i="11"/>
  <c r="K4468" i="11"/>
  <c r="L4468" i="11"/>
  <c r="M4468" i="11"/>
  <c r="N4468" i="11"/>
  <c r="O4468" i="11"/>
  <c r="P4468" i="11"/>
  <c r="D4469" i="11"/>
  <c r="E4469" i="11"/>
  <c r="F4469" i="11"/>
  <c r="H4469" i="11"/>
  <c r="K4469" i="11"/>
  <c r="L4469" i="11"/>
  <c r="M4469" i="11"/>
  <c r="N4469" i="11"/>
  <c r="O4469" i="11"/>
  <c r="P4469" i="11"/>
  <c r="D4470" i="11"/>
  <c r="E4470" i="11"/>
  <c r="F4470" i="11"/>
  <c r="H4470" i="11"/>
  <c r="K4470" i="11"/>
  <c r="L4470" i="11"/>
  <c r="M4470" i="11"/>
  <c r="N4470" i="11"/>
  <c r="O4470" i="11"/>
  <c r="P4470" i="11"/>
  <c r="D4471" i="11"/>
  <c r="E4471" i="11"/>
  <c r="F4471" i="11"/>
  <c r="H4471" i="11"/>
  <c r="K4471" i="11"/>
  <c r="L4471" i="11"/>
  <c r="M4471" i="11"/>
  <c r="N4471" i="11"/>
  <c r="O4471" i="11"/>
  <c r="P4471" i="11"/>
  <c r="D4472" i="11"/>
  <c r="E4472" i="11"/>
  <c r="F4472" i="11"/>
  <c r="H4472" i="11"/>
  <c r="K4472" i="11"/>
  <c r="L4472" i="11"/>
  <c r="M4472" i="11"/>
  <c r="N4472" i="11"/>
  <c r="O4472" i="11"/>
  <c r="P4472" i="11"/>
  <c r="D4473" i="11"/>
  <c r="E4473" i="11"/>
  <c r="F4473" i="11"/>
  <c r="H4473" i="11"/>
  <c r="K4473" i="11"/>
  <c r="L4473" i="11"/>
  <c r="M4473" i="11"/>
  <c r="N4473" i="11"/>
  <c r="O4473" i="11"/>
  <c r="P4473" i="11"/>
  <c r="D4474" i="11"/>
  <c r="E4474" i="11"/>
  <c r="F4474" i="11"/>
  <c r="H4474" i="11"/>
  <c r="K4474" i="11"/>
  <c r="L4474" i="11"/>
  <c r="M4474" i="11"/>
  <c r="N4474" i="11"/>
  <c r="O4474" i="11"/>
  <c r="P4474" i="11"/>
  <c r="D4475" i="11"/>
  <c r="E4475" i="11"/>
  <c r="F4475" i="11"/>
  <c r="H4475" i="11"/>
  <c r="K4475" i="11"/>
  <c r="L4475" i="11"/>
  <c r="M4475" i="11"/>
  <c r="N4475" i="11"/>
  <c r="O4475" i="11"/>
  <c r="P4475" i="11"/>
  <c r="D4476" i="11"/>
  <c r="E4476" i="11"/>
  <c r="F4476" i="11"/>
  <c r="H4476" i="11"/>
  <c r="K4476" i="11"/>
  <c r="L4476" i="11"/>
  <c r="M4476" i="11"/>
  <c r="N4476" i="11"/>
  <c r="O4476" i="11"/>
  <c r="P4476" i="11"/>
  <c r="D4477" i="11"/>
  <c r="E4477" i="11"/>
  <c r="F4477" i="11"/>
  <c r="H4477" i="11"/>
  <c r="K4477" i="11"/>
  <c r="L4477" i="11"/>
  <c r="M4477" i="11"/>
  <c r="N4477" i="11"/>
  <c r="O4477" i="11"/>
  <c r="P4477" i="11"/>
  <c r="D4478" i="11"/>
  <c r="E4478" i="11"/>
  <c r="F4478" i="11"/>
  <c r="H4478" i="11"/>
  <c r="K4478" i="11"/>
  <c r="L4478" i="11"/>
  <c r="M4478" i="11"/>
  <c r="N4478" i="11"/>
  <c r="O4478" i="11"/>
  <c r="P4478" i="11"/>
  <c r="D4479" i="11"/>
  <c r="E4479" i="11"/>
  <c r="F4479" i="11"/>
  <c r="H4479" i="11"/>
  <c r="K4479" i="11"/>
  <c r="L4479" i="11"/>
  <c r="M4479" i="11"/>
  <c r="N4479" i="11"/>
  <c r="O4479" i="11"/>
  <c r="P4479" i="11"/>
  <c r="D4480" i="11"/>
  <c r="E4480" i="11"/>
  <c r="F4480" i="11"/>
  <c r="H4480" i="11"/>
  <c r="K4480" i="11"/>
  <c r="L4480" i="11"/>
  <c r="M4480" i="11"/>
  <c r="N4480" i="11"/>
  <c r="O4480" i="11"/>
  <c r="P4480" i="11"/>
  <c r="D4481" i="11"/>
  <c r="E4481" i="11"/>
  <c r="F4481" i="11"/>
  <c r="H4481" i="11"/>
  <c r="K4481" i="11"/>
  <c r="L4481" i="11"/>
  <c r="M4481" i="11"/>
  <c r="N4481" i="11"/>
  <c r="O4481" i="11"/>
  <c r="P4481" i="11"/>
  <c r="D4482" i="11"/>
  <c r="E4482" i="11"/>
  <c r="F4482" i="11"/>
  <c r="H4482" i="11"/>
  <c r="K4482" i="11"/>
  <c r="L4482" i="11"/>
  <c r="M4482" i="11"/>
  <c r="N4482" i="11"/>
  <c r="O4482" i="11"/>
  <c r="P4482" i="11"/>
  <c r="D4483" i="11"/>
  <c r="E4483" i="11"/>
  <c r="F4483" i="11"/>
  <c r="H4483" i="11"/>
  <c r="K4483" i="11"/>
  <c r="L4483" i="11"/>
  <c r="M4483" i="11"/>
  <c r="N4483" i="11"/>
  <c r="O4483" i="11"/>
  <c r="P4483" i="11"/>
  <c r="D4484" i="11"/>
  <c r="E4484" i="11"/>
  <c r="F4484" i="11"/>
  <c r="H4484" i="11"/>
  <c r="K4484" i="11"/>
  <c r="L4484" i="11"/>
  <c r="M4484" i="11"/>
  <c r="N4484" i="11"/>
  <c r="O4484" i="11"/>
  <c r="P4484" i="11"/>
  <c r="D4485" i="11"/>
  <c r="E4485" i="11"/>
  <c r="F4485" i="11"/>
  <c r="H4485" i="11"/>
  <c r="K4485" i="11"/>
  <c r="L4485" i="11"/>
  <c r="M4485" i="11"/>
  <c r="N4485" i="11"/>
  <c r="O4485" i="11"/>
  <c r="P4485" i="11"/>
  <c r="D4486" i="11"/>
  <c r="E4486" i="11"/>
  <c r="F4486" i="11"/>
  <c r="H4486" i="11"/>
  <c r="K4486" i="11"/>
  <c r="L4486" i="11"/>
  <c r="M4486" i="11"/>
  <c r="N4486" i="11"/>
  <c r="O4486" i="11"/>
  <c r="P4486" i="11"/>
  <c r="D4487" i="11"/>
  <c r="E4487" i="11"/>
  <c r="F4487" i="11"/>
  <c r="H4487" i="11"/>
  <c r="K4487" i="11"/>
  <c r="L4487" i="11"/>
  <c r="M4487" i="11"/>
  <c r="N4487" i="11"/>
  <c r="O4487" i="11"/>
  <c r="P4487" i="11"/>
  <c r="D4488" i="11"/>
  <c r="E4488" i="11"/>
  <c r="F4488" i="11"/>
  <c r="H4488" i="11"/>
  <c r="K4488" i="11"/>
  <c r="L4488" i="11"/>
  <c r="M4488" i="11"/>
  <c r="N4488" i="11"/>
  <c r="O4488" i="11"/>
  <c r="P4488" i="11"/>
  <c r="D4489" i="11"/>
  <c r="E4489" i="11"/>
  <c r="F4489" i="11"/>
  <c r="H4489" i="11"/>
  <c r="K4489" i="11"/>
  <c r="L4489" i="11"/>
  <c r="M4489" i="11"/>
  <c r="N4489" i="11"/>
  <c r="O4489" i="11"/>
  <c r="P4489" i="11"/>
  <c r="D4490" i="11"/>
  <c r="E4490" i="11"/>
  <c r="F4490" i="11"/>
  <c r="H4490" i="11"/>
  <c r="K4490" i="11"/>
  <c r="L4490" i="11"/>
  <c r="M4490" i="11"/>
  <c r="N4490" i="11"/>
  <c r="O4490" i="11"/>
  <c r="P4490" i="11"/>
  <c r="D4491" i="11"/>
  <c r="E4491" i="11"/>
  <c r="F4491" i="11"/>
  <c r="H4491" i="11"/>
  <c r="K4491" i="11"/>
  <c r="L4491" i="11"/>
  <c r="M4491" i="11"/>
  <c r="N4491" i="11"/>
  <c r="O4491" i="11"/>
  <c r="P4491" i="11"/>
  <c r="D4492" i="11"/>
  <c r="E4492" i="11"/>
  <c r="F4492" i="11"/>
  <c r="H4492" i="11"/>
  <c r="K4492" i="11"/>
  <c r="L4492" i="11"/>
  <c r="M4492" i="11"/>
  <c r="N4492" i="11"/>
  <c r="O4492" i="11"/>
  <c r="P4492" i="11"/>
  <c r="D4493" i="11"/>
  <c r="E4493" i="11"/>
  <c r="F4493" i="11"/>
  <c r="H4493" i="11"/>
  <c r="K4493" i="11"/>
  <c r="L4493" i="11"/>
  <c r="M4493" i="11"/>
  <c r="N4493" i="11"/>
  <c r="O4493" i="11"/>
  <c r="P4493" i="11"/>
  <c r="D4494" i="11"/>
  <c r="E4494" i="11"/>
  <c r="F4494" i="11"/>
  <c r="H4494" i="11"/>
  <c r="K4494" i="11"/>
  <c r="L4494" i="11"/>
  <c r="M4494" i="11"/>
  <c r="N4494" i="11"/>
  <c r="O4494" i="11"/>
  <c r="P4494" i="11"/>
  <c r="D4495" i="11"/>
  <c r="E4495" i="11"/>
  <c r="F4495" i="11"/>
  <c r="H4495" i="11"/>
  <c r="K4495" i="11"/>
  <c r="L4495" i="11"/>
  <c r="M4495" i="11"/>
  <c r="N4495" i="11"/>
  <c r="O4495" i="11"/>
  <c r="P4495" i="11"/>
  <c r="D4496" i="11"/>
  <c r="E4496" i="11"/>
  <c r="F4496" i="11"/>
  <c r="H4496" i="11"/>
  <c r="K4496" i="11"/>
  <c r="L4496" i="11"/>
  <c r="M4496" i="11"/>
  <c r="N4496" i="11"/>
  <c r="O4496" i="11"/>
  <c r="P4496" i="11"/>
  <c r="D4497" i="11"/>
  <c r="E4497" i="11"/>
  <c r="F4497" i="11"/>
  <c r="H4497" i="11"/>
  <c r="K4497" i="11"/>
  <c r="L4497" i="11"/>
  <c r="M4497" i="11"/>
  <c r="N4497" i="11"/>
  <c r="O4497" i="11"/>
  <c r="P4497" i="11"/>
  <c r="D4498" i="11"/>
  <c r="E4498" i="11"/>
  <c r="F4498" i="11"/>
  <c r="H4498" i="11"/>
  <c r="K4498" i="11"/>
  <c r="L4498" i="11"/>
  <c r="M4498" i="11"/>
  <c r="N4498" i="11"/>
  <c r="O4498" i="11"/>
  <c r="P4498" i="11"/>
  <c r="D4499" i="11"/>
  <c r="E4499" i="11"/>
  <c r="F4499" i="11"/>
  <c r="H4499" i="11"/>
  <c r="K4499" i="11"/>
  <c r="L4499" i="11"/>
  <c r="M4499" i="11"/>
  <c r="N4499" i="11"/>
  <c r="O4499" i="11"/>
  <c r="P4499" i="11"/>
  <c r="D4500" i="11"/>
  <c r="E4500" i="11"/>
  <c r="F4500" i="11"/>
  <c r="H4500" i="11"/>
  <c r="K4500" i="11"/>
  <c r="L4500" i="11"/>
  <c r="M4500" i="11"/>
  <c r="N4500" i="11"/>
  <c r="O4500" i="11"/>
  <c r="P4500" i="11"/>
  <c r="D4501" i="11"/>
  <c r="E4501" i="11"/>
  <c r="F4501" i="11"/>
  <c r="H4501" i="11"/>
  <c r="K4501" i="11"/>
  <c r="L4501" i="11"/>
  <c r="M4501" i="11"/>
  <c r="N4501" i="11"/>
  <c r="O4501" i="11"/>
  <c r="P4501" i="11"/>
  <c r="D4502" i="11"/>
  <c r="E4502" i="11"/>
  <c r="F4502" i="11"/>
  <c r="H4502" i="11"/>
  <c r="K4502" i="11"/>
  <c r="L4502" i="11"/>
  <c r="M4502" i="11"/>
  <c r="N4502" i="11"/>
  <c r="O4502" i="11"/>
  <c r="P4502" i="11"/>
  <c r="D4503" i="11"/>
  <c r="E4503" i="11"/>
  <c r="F4503" i="11"/>
  <c r="H4503" i="11"/>
  <c r="K4503" i="11"/>
  <c r="L4503" i="11"/>
  <c r="M4503" i="11"/>
  <c r="N4503" i="11"/>
  <c r="O4503" i="11"/>
  <c r="P4503" i="11"/>
  <c r="D4504" i="11"/>
  <c r="E4504" i="11"/>
  <c r="F4504" i="11"/>
  <c r="H4504" i="11"/>
  <c r="K4504" i="11"/>
  <c r="L4504" i="11"/>
  <c r="M4504" i="11"/>
  <c r="N4504" i="11"/>
  <c r="O4504" i="11"/>
  <c r="P4504" i="11"/>
  <c r="D4505" i="11"/>
  <c r="E4505" i="11"/>
  <c r="F4505" i="11"/>
  <c r="H4505" i="11"/>
  <c r="K4505" i="11"/>
  <c r="L4505" i="11"/>
  <c r="M4505" i="11"/>
  <c r="N4505" i="11"/>
  <c r="O4505" i="11"/>
  <c r="P4505" i="11"/>
  <c r="D4506" i="11"/>
  <c r="E4506" i="11"/>
  <c r="F4506" i="11"/>
  <c r="H4506" i="11"/>
  <c r="K4506" i="11"/>
  <c r="L4506" i="11"/>
  <c r="M4506" i="11"/>
  <c r="N4506" i="11"/>
  <c r="O4506" i="11"/>
  <c r="P4506" i="11"/>
  <c r="D4507" i="11"/>
  <c r="E4507" i="11"/>
  <c r="F4507" i="11"/>
  <c r="H4507" i="11"/>
  <c r="K4507" i="11"/>
  <c r="L4507" i="11"/>
  <c r="M4507" i="11"/>
  <c r="N4507" i="11"/>
  <c r="O4507" i="11"/>
  <c r="P4507" i="11"/>
  <c r="D4508" i="11"/>
  <c r="E4508" i="11"/>
  <c r="F4508" i="11"/>
  <c r="H4508" i="11"/>
  <c r="K4508" i="11"/>
  <c r="L4508" i="11"/>
  <c r="M4508" i="11"/>
  <c r="N4508" i="11"/>
  <c r="O4508" i="11"/>
  <c r="P4508" i="11"/>
  <c r="D4509" i="11"/>
  <c r="E4509" i="11"/>
  <c r="F4509" i="11"/>
  <c r="H4509" i="11"/>
  <c r="K4509" i="11"/>
  <c r="L4509" i="11"/>
  <c r="M4509" i="11"/>
  <c r="N4509" i="11"/>
  <c r="O4509" i="11"/>
  <c r="P4509" i="11"/>
  <c r="D4510" i="11"/>
  <c r="E4510" i="11"/>
  <c r="F4510" i="11"/>
  <c r="H4510" i="11"/>
  <c r="K4510" i="11"/>
  <c r="L4510" i="11"/>
  <c r="M4510" i="11"/>
  <c r="N4510" i="11"/>
  <c r="O4510" i="11"/>
  <c r="P4510" i="11"/>
  <c r="D4511" i="11"/>
  <c r="E4511" i="11"/>
  <c r="F4511" i="11"/>
  <c r="H4511" i="11"/>
  <c r="K4511" i="11"/>
  <c r="L4511" i="11"/>
  <c r="M4511" i="11"/>
  <c r="N4511" i="11"/>
  <c r="O4511" i="11"/>
  <c r="P4511" i="11"/>
  <c r="D4512" i="11"/>
  <c r="E4512" i="11"/>
  <c r="F4512" i="11"/>
  <c r="H4512" i="11"/>
  <c r="K4512" i="11"/>
  <c r="L4512" i="11"/>
  <c r="M4512" i="11"/>
  <c r="N4512" i="11"/>
  <c r="O4512" i="11"/>
  <c r="P4512" i="11"/>
  <c r="D4513" i="11"/>
  <c r="E4513" i="11"/>
  <c r="F4513" i="11"/>
  <c r="H4513" i="11"/>
  <c r="K4513" i="11"/>
  <c r="L4513" i="11"/>
  <c r="M4513" i="11"/>
  <c r="N4513" i="11"/>
  <c r="O4513" i="11"/>
  <c r="P4513" i="11"/>
  <c r="D4514" i="11"/>
  <c r="E4514" i="11"/>
  <c r="F4514" i="11"/>
  <c r="H4514" i="11"/>
  <c r="K4514" i="11"/>
  <c r="L4514" i="11"/>
  <c r="M4514" i="11"/>
  <c r="N4514" i="11"/>
  <c r="O4514" i="11"/>
  <c r="P4514" i="11"/>
  <c r="D4515" i="11"/>
  <c r="E4515" i="11"/>
  <c r="F4515" i="11"/>
  <c r="H4515" i="11"/>
  <c r="K4515" i="11"/>
  <c r="L4515" i="11"/>
  <c r="M4515" i="11"/>
  <c r="N4515" i="11"/>
  <c r="O4515" i="11"/>
  <c r="P4515" i="11"/>
  <c r="D4516" i="11"/>
  <c r="E4516" i="11"/>
  <c r="F4516" i="11"/>
  <c r="H4516" i="11"/>
  <c r="K4516" i="11"/>
  <c r="L4516" i="11"/>
  <c r="M4516" i="11"/>
  <c r="N4516" i="11"/>
  <c r="O4516" i="11"/>
  <c r="P4516" i="11"/>
  <c r="D4517" i="11"/>
  <c r="E4517" i="11"/>
  <c r="F4517" i="11"/>
  <c r="H4517" i="11"/>
  <c r="K4517" i="11"/>
  <c r="L4517" i="11"/>
  <c r="M4517" i="11"/>
  <c r="N4517" i="11"/>
  <c r="O4517" i="11"/>
  <c r="P4517" i="11"/>
  <c r="D4518" i="11"/>
  <c r="E4518" i="11"/>
  <c r="F4518" i="11"/>
  <c r="H4518" i="11"/>
  <c r="K4518" i="11"/>
  <c r="L4518" i="11"/>
  <c r="M4518" i="11"/>
  <c r="N4518" i="11"/>
  <c r="O4518" i="11"/>
  <c r="P4518" i="11"/>
  <c r="D4519" i="11"/>
  <c r="E4519" i="11"/>
  <c r="F4519" i="11"/>
  <c r="H4519" i="11"/>
  <c r="K4519" i="11"/>
  <c r="L4519" i="11"/>
  <c r="M4519" i="11"/>
  <c r="N4519" i="11"/>
  <c r="O4519" i="11"/>
  <c r="P4519" i="11"/>
  <c r="D4520" i="11"/>
  <c r="E4520" i="11"/>
  <c r="F4520" i="11"/>
  <c r="H4520" i="11"/>
  <c r="K4520" i="11"/>
  <c r="L4520" i="11"/>
  <c r="M4520" i="11"/>
  <c r="N4520" i="11"/>
  <c r="O4520" i="11"/>
  <c r="P4520" i="11"/>
  <c r="D4521" i="11"/>
  <c r="E4521" i="11"/>
  <c r="F4521" i="11"/>
  <c r="H4521" i="11"/>
  <c r="K4521" i="11"/>
  <c r="L4521" i="11"/>
  <c r="M4521" i="11"/>
  <c r="N4521" i="11"/>
  <c r="O4521" i="11"/>
  <c r="P4521" i="11"/>
  <c r="D4522" i="11"/>
  <c r="E4522" i="11"/>
  <c r="F4522" i="11"/>
  <c r="H4522" i="11"/>
  <c r="K4522" i="11"/>
  <c r="L4522" i="11"/>
  <c r="M4522" i="11"/>
  <c r="N4522" i="11"/>
  <c r="O4522" i="11"/>
  <c r="P4522" i="11"/>
  <c r="D4523" i="11"/>
  <c r="E4523" i="11"/>
  <c r="F4523" i="11"/>
  <c r="H4523" i="11"/>
  <c r="K4523" i="11"/>
  <c r="L4523" i="11"/>
  <c r="M4523" i="11"/>
  <c r="N4523" i="11"/>
  <c r="O4523" i="11"/>
  <c r="P4523" i="11"/>
  <c r="D4524" i="11"/>
  <c r="E4524" i="11"/>
  <c r="F4524" i="11"/>
  <c r="H4524" i="11"/>
  <c r="K4524" i="11"/>
  <c r="L4524" i="11"/>
  <c r="M4524" i="11"/>
  <c r="N4524" i="11"/>
  <c r="O4524" i="11"/>
  <c r="P4524" i="11"/>
  <c r="D4525" i="11"/>
  <c r="E4525" i="11"/>
  <c r="F4525" i="11"/>
  <c r="H4525" i="11"/>
  <c r="K4525" i="11"/>
  <c r="L4525" i="11"/>
  <c r="M4525" i="11"/>
  <c r="N4525" i="11"/>
  <c r="O4525" i="11"/>
  <c r="P4525" i="11"/>
  <c r="D4526" i="11"/>
  <c r="E4526" i="11"/>
  <c r="F4526" i="11"/>
  <c r="H4526" i="11"/>
  <c r="K4526" i="11"/>
  <c r="L4526" i="11"/>
  <c r="M4526" i="11"/>
  <c r="N4526" i="11"/>
  <c r="O4526" i="11"/>
  <c r="P4526" i="11"/>
  <c r="D4527" i="11"/>
  <c r="E4527" i="11"/>
  <c r="F4527" i="11"/>
  <c r="H4527" i="11"/>
  <c r="K4527" i="11"/>
  <c r="L4527" i="11"/>
  <c r="M4527" i="11"/>
  <c r="N4527" i="11"/>
  <c r="O4527" i="11"/>
  <c r="P4527" i="11"/>
  <c r="D4528" i="11"/>
  <c r="E4528" i="11"/>
  <c r="F4528" i="11"/>
  <c r="H4528" i="11"/>
  <c r="K4528" i="11"/>
  <c r="L4528" i="11"/>
  <c r="M4528" i="11"/>
  <c r="N4528" i="11"/>
  <c r="O4528" i="11"/>
  <c r="P4528" i="11"/>
  <c r="D4529" i="11"/>
  <c r="E4529" i="11"/>
  <c r="F4529" i="11"/>
  <c r="H4529" i="11"/>
  <c r="K4529" i="11"/>
  <c r="L4529" i="11"/>
  <c r="M4529" i="11"/>
  <c r="N4529" i="11"/>
  <c r="O4529" i="11"/>
  <c r="P4529" i="11"/>
  <c r="D4530" i="11"/>
  <c r="E4530" i="11"/>
  <c r="F4530" i="11"/>
  <c r="H4530" i="11"/>
  <c r="K4530" i="11"/>
  <c r="L4530" i="11"/>
  <c r="M4530" i="11"/>
  <c r="N4530" i="11"/>
  <c r="O4530" i="11"/>
  <c r="P4530" i="11"/>
  <c r="D4531" i="11"/>
  <c r="E4531" i="11"/>
  <c r="F4531" i="11"/>
  <c r="H4531" i="11"/>
  <c r="K4531" i="11"/>
  <c r="L4531" i="11"/>
  <c r="M4531" i="11"/>
  <c r="N4531" i="11"/>
  <c r="O4531" i="11"/>
  <c r="P4531" i="11"/>
  <c r="D4532" i="11"/>
  <c r="E4532" i="11"/>
  <c r="F4532" i="11"/>
  <c r="H4532" i="11"/>
  <c r="K4532" i="11"/>
  <c r="L4532" i="11"/>
  <c r="M4532" i="11"/>
  <c r="N4532" i="11"/>
  <c r="O4532" i="11"/>
  <c r="P4532" i="11"/>
  <c r="D4533" i="11"/>
  <c r="E4533" i="11"/>
  <c r="F4533" i="11"/>
  <c r="H4533" i="11"/>
  <c r="K4533" i="11"/>
  <c r="L4533" i="11"/>
  <c r="M4533" i="11"/>
  <c r="N4533" i="11"/>
  <c r="O4533" i="11"/>
  <c r="P4533" i="11"/>
  <c r="D4534" i="11"/>
  <c r="E4534" i="11"/>
  <c r="F4534" i="11"/>
  <c r="H4534" i="11"/>
  <c r="K4534" i="11"/>
  <c r="L4534" i="11"/>
  <c r="M4534" i="11"/>
  <c r="N4534" i="11"/>
  <c r="O4534" i="11"/>
  <c r="P4534" i="11"/>
  <c r="D4535" i="11"/>
  <c r="E4535" i="11"/>
  <c r="F4535" i="11"/>
  <c r="H4535" i="11"/>
  <c r="K4535" i="11"/>
  <c r="L4535" i="11"/>
  <c r="M4535" i="11"/>
  <c r="N4535" i="11"/>
  <c r="O4535" i="11"/>
  <c r="P4535" i="11"/>
  <c r="D4536" i="11"/>
  <c r="E4536" i="11"/>
  <c r="F4536" i="11"/>
  <c r="H4536" i="11"/>
  <c r="K4536" i="11"/>
  <c r="L4536" i="11"/>
  <c r="M4536" i="11"/>
  <c r="N4536" i="11"/>
  <c r="O4536" i="11"/>
  <c r="P4536" i="11"/>
  <c r="D4537" i="11"/>
  <c r="E4537" i="11"/>
  <c r="F4537" i="11"/>
  <c r="H4537" i="11"/>
  <c r="K4537" i="11"/>
  <c r="L4537" i="11"/>
  <c r="M4537" i="11"/>
  <c r="N4537" i="11"/>
  <c r="O4537" i="11"/>
  <c r="P4537" i="11"/>
  <c r="D4538" i="11"/>
  <c r="E4538" i="11"/>
  <c r="F4538" i="11"/>
  <c r="H4538" i="11"/>
  <c r="K4538" i="11"/>
  <c r="L4538" i="11"/>
  <c r="M4538" i="11"/>
  <c r="N4538" i="11"/>
  <c r="O4538" i="11"/>
  <c r="P4538" i="11"/>
  <c r="D4539" i="11"/>
  <c r="E4539" i="11"/>
  <c r="F4539" i="11"/>
  <c r="H4539" i="11"/>
  <c r="K4539" i="11"/>
  <c r="L4539" i="11"/>
  <c r="M4539" i="11"/>
  <c r="N4539" i="11"/>
  <c r="O4539" i="11"/>
  <c r="P4539" i="11"/>
  <c r="D4540" i="11"/>
  <c r="E4540" i="11"/>
  <c r="F4540" i="11"/>
  <c r="H4540" i="11"/>
  <c r="K4540" i="11"/>
  <c r="L4540" i="11"/>
  <c r="M4540" i="11"/>
  <c r="N4540" i="11"/>
  <c r="O4540" i="11"/>
  <c r="P4540" i="11"/>
  <c r="D4541" i="11"/>
  <c r="E4541" i="11"/>
  <c r="F4541" i="11"/>
  <c r="H4541" i="11"/>
  <c r="K4541" i="11"/>
  <c r="L4541" i="11"/>
  <c r="M4541" i="11"/>
  <c r="N4541" i="11"/>
  <c r="O4541" i="11"/>
  <c r="P4541" i="11"/>
  <c r="D4542" i="11"/>
  <c r="E4542" i="11"/>
  <c r="F4542" i="11"/>
  <c r="H4542" i="11"/>
  <c r="K4542" i="11"/>
  <c r="L4542" i="11"/>
  <c r="M4542" i="11"/>
  <c r="N4542" i="11"/>
  <c r="O4542" i="11"/>
  <c r="P4542" i="11"/>
  <c r="D4543" i="11"/>
  <c r="E4543" i="11"/>
  <c r="F4543" i="11"/>
  <c r="H4543" i="11"/>
  <c r="K4543" i="11"/>
  <c r="L4543" i="11"/>
  <c r="M4543" i="11"/>
  <c r="N4543" i="11"/>
  <c r="O4543" i="11"/>
  <c r="P4543" i="11"/>
  <c r="D4544" i="11"/>
  <c r="E4544" i="11"/>
  <c r="F4544" i="11"/>
  <c r="H4544" i="11"/>
  <c r="K4544" i="11"/>
  <c r="L4544" i="11"/>
  <c r="M4544" i="11"/>
  <c r="N4544" i="11"/>
  <c r="O4544" i="11"/>
  <c r="P4544" i="11"/>
  <c r="D4545" i="11"/>
  <c r="E4545" i="11"/>
  <c r="F4545" i="11"/>
  <c r="H4545" i="11"/>
  <c r="K4545" i="11"/>
  <c r="L4545" i="11"/>
  <c r="M4545" i="11"/>
  <c r="N4545" i="11"/>
  <c r="O4545" i="11"/>
  <c r="P4545" i="11"/>
  <c r="D4546" i="11"/>
  <c r="E4546" i="11"/>
  <c r="F4546" i="11"/>
  <c r="H4546" i="11"/>
  <c r="K4546" i="11"/>
  <c r="L4546" i="11"/>
  <c r="M4546" i="11"/>
  <c r="N4546" i="11"/>
  <c r="O4546" i="11"/>
  <c r="P4546" i="11"/>
  <c r="D4547" i="11"/>
  <c r="E4547" i="11"/>
  <c r="F4547" i="11"/>
  <c r="H4547" i="11"/>
  <c r="K4547" i="11"/>
  <c r="L4547" i="11"/>
  <c r="M4547" i="11"/>
  <c r="N4547" i="11"/>
  <c r="O4547" i="11"/>
  <c r="P4547" i="11"/>
  <c r="D4548" i="11"/>
  <c r="E4548" i="11"/>
  <c r="F4548" i="11"/>
  <c r="H4548" i="11"/>
  <c r="K4548" i="11"/>
  <c r="L4548" i="11"/>
  <c r="M4548" i="11"/>
  <c r="N4548" i="11"/>
  <c r="O4548" i="11"/>
  <c r="P4548" i="11"/>
  <c r="D4549" i="11"/>
  <c r="E4549" i="11"/>
  <c r="F4549" i="11"/>
  <c r="H4549" i="11"/>
  <c r="K4549" i="11"/>
  <c r="L4549" i="11"/>
  <c r="M4549" i="11"/>
  <c r="N4549" i="11"/>
  <c r="O4549" i="11"/>
  <c r="P4549" i="11"/>
  <c r="D4550" i="11"/>
  <c r="E4550" i="11"/>
  <c r="F4550" i="11"/>
  <c r="H4550" i="11"/>
  <c r="K4550" i="11"/>
  <c r="L4550" i="11"/>
  <c r="M4550" i="11"/>
  <c r="N4550" i="11"/>
  <c r="O4550" i="11"/>
  <c r="P4550" i="11"/>
  <c r="D4551" i="11"/>
  <c r="E4551" i="11"/>
  <c r="F4551" i="11"/>
  <c r="H4551" i="11"/>
  <c r="K4551" i="11"/>
  <c r="L4551" i="11"/>
  <c r="M4551" i="11"/>
  <c r="N4551" i="11"/>
  <c r="O4551" i="11"/>
  <c r="P4551" i="11"/>
  <c r="D4552" i="11"/>
  <c r="E4552" i="11"/>
  <c r="F4552" i="11"/>
  <c r="H4552" i="11"/>
  <c r="K4552" i="11"/>
  <c r="L4552" i="11"/>
  <c r="M4552" i="11"/>
  <c r="N4552" i="11"/>
  <c r="O4552" i="11"/>
  <c r="P4552" i="11"/>
  <c r="D4553" i="11"/>
  <c r="E4553" i="11"/>
  <c r="F4553" i="11"/>
  <c r="H4553" i="11"/>
  <c r="K4553" i="11"/>
  <c r="L4553" i="11"/>
  <c r="M4553" i="11"/>
  <c r="N4553" i="11"/>
  <c r="O4553" i="11"/>
  <c r="P4553" i="11"/>
  <c r="D4554" i="11"/>
  <c r="E4554" i="11"/>
  <c r="F4554" i="11"/>
  <c r="H4554" i="11"/>
  <c r="K4554" i="11"/>
  <c r="L4554" i="11"/>
  <c r="M4554" i="11"/>
  <c r="N4554" i="11"/>
  <c r="O4554" i="11"/>
  <c r="P4554" i="11"/>
  <c r="D4555" i="11"/>
  <c r="E4555" i="11"/>
  <c r="F4555" i="11"/>
  <c r="H4555" i="11"/>
  <c r="K4555" i="11"/>
  <c r="L4555" i="11"/>
  <c r="M4555" i="11"/>
  <c r="N4555" i="11"/>
  <c r="O4555" i="11"/>
  <c r="P4555" i="11"/>
  <c r="D4556" i="11"/>
  <c r="E4556" i="11"/>
  <c r="F4556" i="11"/>
  <c r="H4556" i="11"/>
  <c r="K4556" i="11"/>
  <c r="L4556" i="11"/>
  <c r="M4556" i="11"/>
  <c r="N4556" i="11"/>
  <c r="O4556" i="11"/>
  <c r="P4556" i="11"/>
  <c r="D4557" i="11"/>
  <c r="E4557" i="11"/>
  <c r="F4557" i="11"/>
  <c r="H4557" i="11"/>
  <c r="K4557" i="11"/>
  <c r="L4557" i="11"/>
  <c r="M4557" i="11"/>
  <c r="N4557" i="11"/>
  <c r="O4557" i="11"/>
  <c r="P4557" i="11"/>
  <c r="D4558" i="11"/>
  <c r="E4558" i="11"/>
  <c r="F4558" i="11"/>
  <c r="H4558" i="11"/>
  <c r="K4558" i="11"/>
  <c r="L4558" i="11"/>
  <c r="M4558" i="11"/>
  <c r="N4558" i="11"/>
  <c r="O4558" i="11"/>
  <c r="P4558" i="11"/>
  <c r="D4559" i="11"/>
  <c r="E4559" i="11"/>
  <c r="F4559" i="11"/>
  <c r="H4559" i="11"/>
  <c r="K4559" i="11"/>
  <c r="L4559" i="11"/>
  <c r="M4559" i="11"/>
  <c r="N4559" i="11"/>
  <c r="O4559" i="11"/>
  <c r="P4559" i="11"/>
  <c r="D4560" i="11"/>
  <c r="E4560" i="11"/>
  <c r="F4560" i="11"/>
  <c r="H4560" i="11"/>
  <c r="K4560" i="11"/>
  <c r="L4560" i="11"/>
  <c r="M4560" i="11"/>
  <c r="N4560" i="11"/>
  <c r="O4560" i="11"/>
  <c r="P4560" i="11"/>
  <c r="D4561" i="11"/>
  <c r="E4561" i="11"/>
  <c r="F4561" i="11"/>
  <c r="H4561" i="11"/>
  <c r="K4561" i="11"/>
  <c r="L4561" i="11"/>
  <c r="M4561" i="11"/>
  <c r="N4561" i="11"/>
  <c r="O4561" i="11"/>
  <c r="P4561" i="11"/>
  <c r="D4562" i="11"/>
  <c r="E4562" i="11"/>
  <c r="F4562" i="11"/>
  <c r="H4562" i="11"/>
  <c r="K4562" i="11"/>
  <c r="L4562" i="11"/>
  <c r="M4562" i="11"/>
  <c r="N4562" i="11"/>
  <c r="O4562" i="11"/>
  <c r="P4562" i="11"/>
  <c r="D4563" i="11"/>
  <c r="E4563" i="11"/>
  <c r="F4563" i="11"/>
  <c r="H4563" i="11"/>
  <c r="K4563" i="11"/>
  <c r="L4563" i="11"/>
  <c r="M4563" i="11"/>
  <c r="N4563" i="11"/>
  <c r="O4563" i="11"/>
  <c r="P4563" i="11"/>
  <c r="D4564" i="11"/>
  <c r="E4564" i="11"/>
  <c r="F4564" i="11"/>
  <c r="H4564" i="11"/>
  <c r="K4564" i="11"/>
  <c r="L4564" i="11"/>
  <c r="M4564" i="11"/>
  <c r="N4564" i="11"/>
  <c r="O4564" i="11"/>
  <c r="P4564" i="11"/>
  <c r="D4565" i="11"/>
  <c r="E4565" i="11"/>
  <c r="F4565" i="11"/>
  <c r="H4565" i="11"/>
  <c r="K4565" i="11"/>
  <c r="L4565" i="11"/>
  <c r="M4565" i="11"/>
  <c r="N4565" i="11"/>
  <c r="O4565" i="11"/>
  <c r="P4565" i="11"/>
  <c r="D4566" i="11"/>
  <c r="E4566" i="11"/>
  <c r="F4566" i="11"/>
  <c r="H4566" i="11"/>
  <c r="K4566" i="11"/>
  <c r="L4566" i="11"/>
  <c r="M4566" i="11"/>
  <c r="N4566" i="11"/>
  <c r="O4566" i="11"/>
  <c r="P4566" i="11"/>
  <c r="D4567" i="11"/>
  <c r="E4567" i="11"/>
  <c r="F4567" i="11"/>
  <c r="H4567" i="11"/>
  <c r="K4567" i="11"/>
  <c r="L4567" i="11"/>
  <c r="M4567" i="11"/>
  <c r="N4567" i="11"/>
  <c r="O4567" i="11"/>
  <c r="P4567" i="11"/>
  <c r="D4568" i="11"/>
  <c r="E4568" i="11"/>
  <c r="F4568" i="11"/>
  <c r="H4568" i="11"/>
  <c r="K4568" i="11"/>
  <c r="L4568" i="11"/>
  <c r="M4568" i="11"/>
  <c r="N4568" i="11"/>
  <c r="O4568" i="11"/>
  <c r="P4568" i="11"/>
  <c r="D4569" i="11"/>
  <c r="E4569" i="11"/>
  <c r="F4569" i="11"/>
  <c r="H4569" i="11"/>
  <c r="K4569" i="11"/>
  <c r="L4569" i="11"/>
  <c r="M4569" i="11"/>
  <c r="N4569" i="11"/>
  <c r="O4569" i="11"/>
  <c r="P4569" i="11"/>
  <c r="D4570" i="11"/>
  <c r="E4570" i="11"/>
  <c r="F4570" i="11"/>
  <c r="H4570" i="11"/>
  <c r="K4570" i="11"/>
  <c r="L4570" i="11"/>
  <c r="M4570" i="11"/>
  <c r="N4570" i="11"/>
  <c r="O4570" i="11"/>
  <c r="P4570" i="11"/>
  <c r="D4571" i="11"/>
  <c r="E4571" i="11"/>
  <c r="F4571" i="11"/>
  <c r="H4571" i="11"/>
  <c r="K4571" i="11"/>
  <c r="L4571" i="11"/>
  <c r="M4571" i="11"/>
  <c r="N4571" i="11"/>
  <c r="O4571" i="11"/>
  <c r="P4571" i="11"/>
  <c r="D4572" i="11"/>
  <c r="E4572" i="11"/>
  <c r="F4572" i="11"/>
  <c r="H4572" i="11"/>
  <c r="K4572" i="11"/>
  <c r="L4572" i="11"/>
  <c r="M4572" i="11"/>
  <c r="N4572" i="11"/>
  <c r="O4572" i="11"/>
  <c r="P4572" i="11"/>
  <c r="D4573" i="11"/>
  <c r="E4573" i="11"/>
  <c r="F4573" i="11"/>
  <c r="H4573" i="11"/>
  <c r="K4573" i="11"/>
  <c r="L4573" i="11"/>
  <c r="M4573" i="11"/>
  <c r="N4573" i="11"/>
  <c r="O4573" i="11"/>
  <c r="P4573" i="11"/>
  <c r="D4574" i="11"/>
  <c r="E4574" i="11"/>
  <c r="F4574" i="11"/>
  <c r="H4574" i="11"/>
  <c r="K4574" i="11"/>
  <c r="L4574" i="11"/>
  <c r="M4574" i="11"/>
  <c r="N4574" i="11"/>
  <c r="O4574" i="11"/>
  <c r="P4574" i="11"/>
  <c r="D4575" i="11"/>
  <c r="E4575" i="11"/>
  <c r="F4575" i="11"/>
  <c r="H4575" i="11"/>
  <c r="K4575" i="11"/>
  <c r="L4575" i="11"/>
  <c r="M4575" i="11"/>
  <c r="N4575" i="11"/>
  <c r="O4575" i="11"/>
  <c r="P4575" i="11"/>
  <c r="D4576" i="11"/>
  <c r="E4576" i="11"/>
  <c r="F4576" i="11"/>
  <c r="H4576" i="11"/>
  <c r="K4576" i="11"/>
  <c r="L4576" i="11"/>
  <c r="M4576" i="11"/>
  <c r="N4576" i="11"/>
  <c r="O4576" i="11"/>
  <c r="P4576" i="11"/>
  <c r="D4577" i="11"/>
  <c r="E4577" i="11"/>
  <c r="F4577" i="11"/>
  <c r="H4577" i="11"/>
  <c r="K4577" i="11"/>
  <c r="L4577" i="11"/>
  <c r="M4577" i="11"/>
  <c r="N4577" i="11"/>
  <c r="O4577" i="11"/>
  <c r="P4577" i="11"/>
  <c r="D4578" i="11"/>
  <c r="E4578" i="11"/>
  <c r="F4578" i="11"/>
  <c r="H4578" i="11"/>
  <c r="K4578" i="11"/>
  <c r="L4578" i="11"/>
  <c r="M4578" i="11"/>
  <c r="N4578" i="11"/>
  <c r="O4578" i="11"/>
  <c r="P4578" i="11"/>
  <c r="D4579" i="11"/>
  <c r="E4579" i="11"/>
  <c r="F4579" i="11"/>
  <c r="H4579" i="11"/>
  <c r="K4579" i="11"/>
  <c r="L4579" i="11"/>
  <c r="M4579" i="11"/>
  <c r="N4579" i="11"/>
  <c r="O4579" i="11"/>
  <c r="P4579" i="11"/>
  <c r="D4580" i="11"/>
  <c r="E4580" i="11"/>
  <c r="F4580" i="11"/>
  <c r="H4580" i="11"/>
  <c r="K4580" i="11"/>
  <c r="L4580" i="11"/>
  <c r="M4580" i="11"/>
  <c r="N4580" i="11"/>
  <c r="O4580" i="11"/>
  <c r="P4580" i="11"/>
  <c r="D4581" i="11"/>
  <c r="E4581" i="11"/>
  <c r="F4581" i="11"/>
  <c r="H4581" i="11"/>
  <c r="K4581" i="11"/>
  <c r="L4581" i="11"/>
  <c r="M4581" i="11"/>
  <c r="N4581" i="11"/>
  <c r="O4581" i="11"/>
  <c r="P4581" i="11"/>
  <c r="D4582" i="11"/>
  <c r="E4582" i="11"/>
  <c r="F4582" i="11"/>
  <c r="H4582" i="11"/>
  <c r="K4582" i="11"/>
  <c r="L4582" i="11"/>
  <c r="M4582" i="11"/>
  <c r="N4582" i="11"/>
  <c r="O4582" i="11"/>
  <c r="P4582" i="11"/>
  <c r="D4583" i="11"/>
  <c r="E4583" i="11"/>
  <c r="F4583" i="11"/>
  <c r="H4583" i="11"/>
  <c r="K4583" i="11"/>
  <c r="L4583" i="11"/>
  <c r="M4583" i="11"/>
  <c r="N4583" i="11"/>
  <c r="O4583" i="11"/>
  <c r="P4583" i="11"/>
  <c r="D4584" i="11"/>
  <c r="E4584" i="11"/>
  <c r="F4584" i="11"/>
  <c r="H4584" i="11"/>
  <c r="K4584" i="11"/>
  <c r="L4584" i="11"/>
  <c r="M4584" i="11"/>
  <c r="N4584" i="11"/>
  <c r="O4584" i="11"/>
  <c r="P4584" i="11"/>
  <c r="D4585" i="11"/>
  <c r="E4585" i="11"/>
  <c r="F4585" i="11"/>
  <c r="H4585" i="11"/>
  <c r="K4585" i="11"/>
  <c r="L4585" i="11"/>
  <c r="M4585" i="11"/>
  <c r="N4585" i="11"/>
  <c r="O4585" i="11"/>
  <c r="P4585" i="11"/>
  <c r="D4586" i="11"/>
  <c r="E4586" i="11"/>
  <c r="F4586" i="11"/>
  <c r="H4586" i="11"/>
  <c r="K4586" i="11"/>
  <c r="L4586" i="11"/>
  <c r="M4586" i="11"/>
  <c r="N4586" i="11"/>
  <c r="O4586" i="11"/>
  <c r="P4586" i="11"/>
  <c r="D4587" i="11"/>
  <c r="E4587" i="11"/>
  <c r="F4587" i="11"/>
  <c r="H4587" i="11"/>
  <c r="K4587" i="11"/>
  <c r="L4587" i="11"/>
  <c r="M4587" i="11"/>
  <c r="N4587" i="11"/>
  <c r="O4587" i="11"/>
  <c r="P4587" i="11"/>
  <c r="D4588" i="11"/>
  <c r="E4588" i="11"/>
  <c r="F4588" i="11"/>
  <c r="H4588" i="11"/>
  <c r="K4588" i="11"/>
  <c r="L4588" i="11"/>
  <c r="M4588" i="11"/>
  <c r="N4588" i="11"/>
  <c r="O4588" i="11"/>
  <c r="P4588" i="11"/>
  <c r="D4589" i="11"/>
  <c r="E4589" i="11"/>
  <c r="F4589" i="11"/>
  <c r="H4589" i="11"/>
  <c r="K4589" i="11"/>
  <c r="L4589" i="11"/>
  <c r="M4589" i="11"/>
  <c r="N4589" i="11"/>
  <c r="O4589" i="11"/>
  <c r="P4589" i="11"/>
  <c r="D4590" i="11"/>
  <c r="E4590" i="11"/>
  <c r="F4590" i="11"/>
  <c r="H4590" i="11"/>
  <c r="K4590" i="11"/>
  <c r="L4590" i="11"/>
  <c r="M4590" i="11"/>
  <c r="N4590" i="11"/>
  <c r="O4590" i="11"/>
  <c r="P4590" i="11"/>
  <c r="D4591" i="11"/>
  <c r="E4591" i="11"/>
  <c r="F4591" i="11"/>
  <c r="H4591" i="11"/>
  <c r="K4591" i="11"/>
  <c r="L4591" i="11"/>
  <c r="M4591" i="11"/>
  <c r="N4591" i="11"/>
  <c r="O4591" i="11"/>
  <c r="P4591" i="11"/>
  <c r="D4592" i="11"/>
  <c r="E4592" i="11"/>
  <c r="F4592" i="11"/>
  <c r="H4592" i="11"/>
  <c r="K4592" i="11"/>
  <c r="L4592" i="11"/>
  <c r="M4592" i="11"/>
  <c r="N4592" i="11"/>
  <c r="O4592" i="11"/>
  <c r="P4592" i="11"/>
  <c r="D4593" i="11"/>
  <c r="E4593" i="11"/>
  <c r="F4593" i="11"/>
  <c r="H4593" i="11"/>
  <c r="K4593" i="11"/>
  <c r="L4593" i="11"/>
  <c r="M4593" i="11"/>
  <c r="N4593" i="11"/>
  <c r="O4593" i="11"/>
  <c r="P4593" i="11"/>
  <c r="D4594" i="11"/>
  <c r="E4594" i="11"/>
  <c r="F4594" i="11"/>
  <c r="H4594" i="11"/>
  <c r="K4594" i="11"/>
  <c r="L4594" i="11"/>
  <c r="M4594" i="11"/>
  <c r="N4594" i="11"/>
  <c r="O4594" i="11"/>
  <c r="P4594" i="11"/>
  <c r="D4595" i="11"/>
  <c r="E4595" i="11"/>
  <c r="F4595" i="11"/>
  <c r="H4595" i="11"/>
  <c r="K4595" i="11"/>
  <c r="L4595" i="11"/>
  <c r="M4595" i="11"/>
  <c r="N4595" i="11"/>
  <c r="O4595" i="11"/>
  <c r="P4595" i="11"/>
  <c r="D4596" i="11"/>
  <c r="E4596" i="11"/>
  <c r="F4596" i="11"/>
  <c r="H4596" i="11"/>
  <c r="K4596" i="11"/>
  <c r="L4596" i="11"/>
  <c r="M4596" i="11"/>
  <c r="N4596" i="11"/>
  <c r="O4596" i="11"/>
  <c r="P4596" i="11"/>
  <c r="D4597" i="11"/>
  <c r="E4597" i="11"/>
  <c r="F4597" i="11"/>
  <c r="H4597" i="11"/>
  <c r="K4597" i="11"/>
  <c r="L4597" i="11"/>
  <c r="M4597" i="11"/>
  <c r="N4597" i="11"/>
  <c r="O4597" i="11"/>
  <c r="P4597" i="11"/>
  <c r="D4598" i="11"/>
  <c r="E4598" i="11"/>
  <c r="F4598" i="11"/>
  <c r="H4598" i="11"/>
  <c r="K4598" i="11"/>
  <c r="L4598" i="11"/>
  <c r="M4598" i="11"/>
  <c r="N4598" i="11"/>
  <c r="O4598" i="11"/>
  <c r="P4598" i="11"/>
  <c r="D4599" i="11"/>
  <c r="E4599" i="11"/>
  <c r="F4599" i="11"/>
  <c r="H4599" i="11"/>
  <c r="K4599" i="11"/>
  <c r="L4599" i="11"/>
  <c r="M4599" i="11"/>
  <c r="N4599" i="11"/>
  <c r="O4599" i="11"/>
  <c r="P4599" i="11"/>
  <c r="D4600" i="11"/>
  <c r="E4600" i="11"/>
  <c r="F4600" i="11"/>
  <c r="H4600" i="11"/>
  <c r="K4600" i="11"/>
  <c r="L4600" i="11"/>
  <c r="M4600" i="11"/>
  <c r="N4600" i="11"/>
  <c r="O4600" i="11"/>
  <c r="P4600" i="11"/>
  <c r="D4601" i="11"/>
  <c r="E4601" i="11"/>
  <c r="F4601" i="11"/>
  <c r="H4601" i="11"/>
  <c r="K4601" i="11"/>
  <c r="L4601" i="11"/>
  <c r="M4601" i="11"/>
  <c r="N4601" i="11"/>
  <c r="O4601" i="11"/>
  <c r="P4601" i="11"/>
  <c r="D4602" i="11"/>
  <c r="E4602" i="11"/>
  <c r="F4602" i="11"/>
  <c r="H4602" i="11"/>
  <c r="K4602" i="11"/>
  <c r="L4602" i="11"/>
  <c r="M4602" i="11"/>
  <c r="N4602" i="11"/>
  <c r="O4602" i="11"/>
  <c r="P4602" i="11"/>
  <c r="D4603" i="11"/>
  <c r="E4603" i="11"/>
  <c r="F4603" i="11"/>
  <c r="H4603" i="11"/>
  <c r="K4603" i="11"/>
  <c r="L4603" i="11"/>
  <c r="M4603" i="11"/>
  <c r="N4603" i="11"/>
  <c r="O4603" i="11"/>
  <c r="P4603" i="11"/>
  <c r="D4604" i="11"/>
  <c r="E4604" i="11"/>
  <c r="F4604" i="11"/>
  <c r="H4604" i="11"/>
  <c r="K4604" i="11"/>
  <c r="L4604" i="11"/>
  <c r="M4604" i="11"/>
  <c r="N4604" i="11"/>
  <c r="O4604" i="11"/>
  <c r="P4604" i="11"/>
  <c r="D4605" i="11"/>
  <c r="E4605" i="11"/>
  <c r="F4605" i="11"/>
  <c r="H4605" i="11"/>
  <c r="K4605" i="11"/>
  <c r="L4605" i="11"/>
  <c r="M4605" i="11"/>
  <c r="N4605" i="11"/>
  <c r="O4605" i="11"/>
  <c r="P4605" i="11"/>
  <c r="D4606" i="11"/>
  <c r="E4606" i="11"/>
  <c r="F4606" i="11"/>
  <c r="H4606" i="11"/>
  <c r="K4606" i="11"/>
  <c r="L4606" i="11"/>
  <c r="M4606" i="11"/>
  <c r="N4606" i="11"/>
  <c r="O4606" i="11"/>
  <c r="P4606" i="11"/>
  <c r="D4607" i="11"/>
  <c r="E4607" i="11"/>
  <c r="F4607" i="11"/>
  <c r="H4607" i="11"/>
  <c r="K4607" i="11"/>
  <c r="L4607" i="11"/>
  <c r="M4607" i="11"/>
  <c r="N4607" i="11"/>
  <c r="O4607" i="11"/>
  <c r="P4607" i="11"/>
  <c r="D4608" i="11"/>
  <c r="E4608" i="11"/>
  <c r="F4608" i="11"/>
  <c r="H4608" i="11"/>
  <c r="K4608" i="11"/>
  <c r="L4608" i="11"/>
  <c r="M4608" i="11"/>
  <c r="N4608" i="11"/>
  <c r="O4608" i="11"/>
  <c r="P4608" i="11"/>
  <c r="D4609" i="11"/>
  <c r="E4609" i="11"/>
  <c r="F4609" i="11"/>
  <c r="H4609" i="11"/>
  <c r="K4609" i="11"/>
  <c r="L4609" i="11"/>
  <c r="M4609" i="11"/>
  <c r="N4609" i="11"/>
  <c r="O4609" i="11"/>
  <c r="P4609" i="11"/>
  <c r="D4610" i="11"/>
  <c r="E4610" i="11"/>
  <c r="F4610" i="11"/>
  <c r="H4610" i="11"/>
  <c r="K4610" i="11"/>
  <c r="L4610" i="11"/>
  <c r="M4610" i="11"/>
  <c r="N4610" i="11"/>
  <c r="O4610" i="11"/>
  <c r="P4610" i="11"/>
  <c r="D4611" i="11"/>
  <c r="E4611" i="11"/>
  <c r="F4611" i="11"/>
  <c r="H4611" i="11"/>
  <c r="K4611" i="11"/>
  <c r="L4611" i="11"/>
  <c r="M4611" i="11"/>
  <c r="N4611" i="11"/>
  <c r="O4611" i="11"/>
  <c r="P4611" i="11"/>
  <c r="D4612" i="11"/>
  <c r="E4612" i="11"/>
  <c r="F4612" i="11"/>
  <c r="H4612" i="11"/>
  <c r="K4612" i="11"/>
  <c r="L4612" i="11"/>
  <c r="M4612" i="11"/>
  <c r="N4612" i="11"/>
  <c r="O4612" i="11"/>
  <c r="P4612" i="11"/>
  <c r="D4613" i="11"/>
  <c r="E4613" i="11"/>
  <c r="F4613" i="11"/>
  <c r="H4613" i="11"/>
  <c r="K4613" i="11"/>
  <c r="L4613" i="11"/>
  <c r="M4613" i="11"/>
  <c r="N4613" i="11"/>
  <c r="O4613" i="11"/>
  <c r="P4613" i="11"/>
  <c r="D4614" i="11"/>
  <c r="E4614" i="11"/>
  <c r="F4614" i="11"/>
  <c r="H4614" i="11"/>
  <c r="K4614" i="11"/>
  <c r="L4614" i="11"/>
  <c r="M4614" i="11"/>
  <c r="N4614" i="11"/>
  <c r="O4614" i="11"/>
  <c r="P4614" i="11"/>
  <c r="D4615" i="11"/>
  <c r="E4615" i="11"/>
  <c r="F4615" i="11"/>
  <c r="H4615" i="11"/>
  <c r="K4615" i="11"/>
  <c r="L4615" i="11"/>
  <c r="M4615" i="11"/>
  <c r="N4615" i="11"/>
  <c r="O4615" i="11"/>
  <c r="P4615" i="11"/>
  <c r="D4616" i="11"/>
  <c r="E4616" i="11"/>
  <c r="F4616" i="11"/>
  <c r="H4616" i="11"/>
  <c r="K4616" i="11"/>
  <c r="L4616" i="11"/>
  <c r="M4616" i="11"/>
  <c r="N4616" i="11"/>
  <c r="O4616" i="11"/>
  <c r="P4616" i="11"/>
  <c r="D4617" i="11"/>
  <c r="E4617" i="11"/>
  <c r="F4617" i="11"/>
  <c r="H4617" i="11"/>
  <c r="K4617" i="11"/>
  <c r="L4617" i="11"/>
  <c r="M4617" i="11"/>
  <c r="N4617" i="11"/>
  <c r="O4617" i="11"/>
  <c r="P4617" i="11"/>
  <c r="D4618" i="11"/>
  <c r="E4618" i="11"/>
  <c r="F4618" i="11"/>
  <c r="H4618" i="11"/>
  <c r="K4618" i="11"/>
  <c r="L4618" i="11"/>
  <c r="M4618" i="11"/>
  <c r="N4618" i="11"/>
  <c r="O4618" i="11"/>
  <c r="P4618" i="11"/>
  <c r="D4619" i="11"/>
  <c r="E4619" i="11"/>
  <c r="F4619" i="11"/>
  <c r="H4619" i="11"/>
  <c r="K4619" i="11"/>
  <c r="L4619" i="11"/>
  <c r="M4619" i="11"/>
  <c r="N4619" i="11"/>
  <c r="O4619" i="11"/>
  <c r="P4619" i="11"/>
  <c r="D4620" i="11"/>
  <c r="E4620" i="11"/>
  <c r="F4620" i="11"/>
  <c r="H4620" i="11"/>
  <c r="K4620" i="11"/>
  <c r="L4620" i="11"/>
  <c r="M4620" i="11"/>
  <c r="N4620" i="11"/>
  <c r="O4620" i="11"/>
  <c r="P4620" i="11"/>
  <c r="D4621" i="11"/>
  <c r="E4621" i="11"/>
  <c r="F4621" i="11"/>
  <c r="H4621" i="11"/>
  <c r="K4621" i="11"/>
  <c r="L4621" i="11"/>
  <c r="M4621" i="11"/>
  <c r="N4621" i="11"/>
  <c r="O4621" i="11"/>
  <c r="P4621" i="11"/>
  <c r="D4622" i="11"/>
  <c r="E4622" i="11"/>
  <c r="F4622" i="11"/>
  <c r="H4622" i="11"/>
  <c r="K4622" i="11"/>
  <c r="L4622" i="11"/>
  <c r="M4622" i="11"/>
  <c r="N4622" i="11"/>
  <c r="O4622" i="11"/>
  <c r="P4622" i="11"/>
  <c r="D4623" i="11"/>
  <c r="E4623" i="11"/>
  <c r="F4623" i="11"/>
  <c r="H4623" i="11"/>
  <c r="K4623" i="11"/>
  <c r="L4623" i="11"/>
  <c r="M4623" i="11"/>
  <c r="N4623" i="11"/>
  <c r="O4623" i="11"/>
  <c r="P4623" i="11"/>
  <c r="D4624" i="11"/>
  <c r="E4624" i="11"/>
  <c r="F4624" i="11"/>
  <c r="H4624" i="11"/>
  <c r="K4624" i="11"/>
  <c r="L4624" i="11"/>
  <c r="M4624" i="11"/>
  <c r="N4624" i="11"/>
  <c r="O4624" i="11"/>
  <c r="P4624" i="11"/>
  <c r="D4625" i="11"/>
  <c r="E4625" i="11"/>
  <c r="F4625" i="11"/>
  <c r="H4625" i="11"/>
  <c r="K4625" i="11"/>
  <c r="L4625" i="11"/>
  <c r="M4625" i="11"/>
  <c r="N4625" i="11"/>
  <c r="O4625" i="11"/>
  <c r="P4625" i="11"/>
  <c r="D4626" i="11"/>
  <c r="E4626" i="11"/>
  <c r="F4626" i="11"/>
  <c r="H4626" i="11"/>
  <c r="K4626" i="11"/>
  <c r="L4626" i="11"/>
  <c r="M4626" i="11"/>
  <c r="N4626" i="11"/>
  <c r="O4626" i="11"/>
  <c r="P4626" i="11"/>
  <c r="D4627" i="11"/>
  <c r="E4627" i="11"/>
  <c r="F4627" i="11"/>
  <c r="H4627" i="11"/>
  <c r="K4627" i="11"/>
  <c r="L4627" i="11"/>
  <c r="M4627" i="11"/>
  <c r="N4627" i="11"/>
  <c r="O4627" i="11"/>
  <c r="P4627" i="11"/>
  <c r="D4628" i="11"/>
  <c r="E4628" i="11"/>
  <c r="F4628" i="11"/>
  <c r="H4628" i="11"/>
  <c r="K4628" i="11"/>
  <c r="L4628" i="11"/>
  <c r="M4628" i="11"/>
  <c r="N4628" i="11"/>
  <c r="O4628" i="11"/>
  <c r="P4628" i="11"/>
  <c r="D4629" i="11"/>
  <c r="E4629" i="11"/>
  <c r="F4629" i="11"/>
  <c r="H4629" i="11"/>
  <c r="K4629" i="11"/>
  <c r="L4629" i="11"/>
  <c r="M4629" i="11"/>
  <c r="N4629" i="11"/>
  <c r="O4629" i="11"/>
  <c r="P4629" i="11"/>
  <c r="D4630" i="11"/>
  <c r="E4630" i="11"/>
  <c r="F4630" i="11"/>
  <c r="H4630" i="11"/>
  <c r="K4630" i="11"/>
  <c r="L4630" i="11"/>
  <c r="M4630" i="11"/>
  <c r="N4630" i="11"/>
  <c r="O4630" i="11"/>
  <c r="P4630" i="11"/>
  <c r="D4631" i="11"/>
  <c r="E4631" i="11"/>
  <c r="F4631" i="11"/>
  <c r="H4631" i="11"/>
  <c r="K4631" i="11"/>
  <c r="L4631" i="11"/>
  <c r="M4631" i="11"/>
  <c r="N4631" i="11"/>
  <c r="O4631" i="11"/>
  <c r="P4631" i="11"/>
  <c r="D4632" i="11"/>
  <c r="E4632" i="11"/>
  <c r="F4632" i="11"/>
  <c r="H4632" i="11"/>
  <c r="K4632" i="11"/>
  <c r="L4632" i="11"/>
  <c r="M4632" i="11"/>
  <c r="N4632" i="11"/>
  <c r="O4632" i="11"/>
  <c r="P4632" i="11"/>
  <c r="D4633" i="11"/>
  <c r="E4633" i="11"/>
  <c r="F4633" i="11"/>
  <c r="H4633" i="11"/>
  <c r="K4633" i="11"/>
  <c r="L4633" i="11"/>
  <c r="M4633" i="11"/>
  <c r="N4633" i="11"/>
  <c r="O4633" i="11"/>
  <c r="P4633" i="11"/>
  <c r="D4634" i="11"/>
  <c r="E4634" i="11"/>
  <c r="F4634" i="11"/>
  <c r="H4634" i="11"/>
  <c r="K4634" i="11"/>
  <c r="L4634" i="11"/>
  <c r="M4634" i="11"/>
  <c r="N4634" i="11"/>
  <c r="O4634" i="11"/>
  <c r="P4634" i="11"/>
  <c r="D4635" i="11"/>
  <c r="E4635" i="11"/>
  <c r="F4635" i="11"/>
  <c r="H4635" i="11"/>
  <c r="K4635" i="11"/>
  <c r="L4635" i="11"/>
  <c r="M4635" i="11"/>
  <c r="N4635" i="11"/>
  <c r="O4635" i="11"/>
  <c r="P4635" i="11"/>
  <c r="D4636" i="11"/>
  <c r="E4636" i="11"/>
  <c r="F4636" i="11"/>
  <c r="H4636" i="11"/>
  <c r="K4636" i="11"/>
  <c r="L4636" i="11"/>
  <c r="M4636" i="11"/>
  <c r="N4636" i="11"/>
  <c r="O4636" i="11"/>
  <c r="P4636" i="11"/>
  <c r="D4637" i="11"/>
  <c r="E4637" i="11"/>
  <c r="F4637" i="11"/>
  <c r="H4637" i="11"/>
  <c r="K4637" i="11"/>
  <c r="L4637" i="11"/>
  <c r="M4637" i="11"/>
  <c r="N4637" i="11"/>
  <c r="O4637" i="11"/>
  <c r="P4637" i="11"/>
  <c r="D4638" i="11"/>
  <c r="E4638" i="11"/>
  <c r="F4638" i="11"/>
  <c r="H4638" i="11"/>
  <c r="K4638" i="11"/>
  <c r="L4638" i="11"/>
  <c r="M4638" i="11"/>
  <c r="N4638" i="11"/>
  <c r="O4638" i="11"/>
  <c r="P4638" i="11"/>
  <c r="D4639" i="11"/>
  <c r="E4639" i="11"/>
  <c r="F4639" i="11"/>
  <c r="H4639" i="11"/>
  <c r="K4639" i="11"/>
  <c r="L4639" i="11"/>
  <c r="M4639" i="11"/>
  <c r="N4639" i="11"/>
  <c r="O4639" i="11"/>
  <c r="P4639" i="11"/>
  <c r="D4640" i="11"/>
  <c r="E4640" i="11"/>
  <c r="F4640" i="11"/>
  <c r="H4640" i="11"/>
  <c r="K4640" i="11"/>
  <c r="L4640" i="11"/>
  <c r="M4640" i="11"/>
  <c r="N4640" i="11"/>
  <c r="O4640" i="11"/>
  <c r="P4640" i="11"/>
  <c r="D4641" i="11"/>
  <c r="E4641" i="11"/>
  <c r="F4641" i="11"/>
  <c r="H4641" i="11"/>
  <c r="K4641" i="11"/>
  <c r="L4641" i="11"/>
  <c r="M4641" i="11"/>
  <c r="N4641" i="11"/>
  <c r="O4641" i="11"/>
  <c r="P4641" i="11"/>
  <c r="D4642" i="11"/>
  <c r="E4642" i="11"/>
  <c r="F4642" i="11"/>
  <c r="H4642" i="11"/>
  <c r="K4642" i="11"/>
  <c r="L4642" i="11"/>
  <c r="M4642" i="11"/>
  <c r="N4642" i="11"/>
  <c r="O4642" i="11"/>
  <c r="P4642" i="11"/>
  <c r="D4643" i="11"/>
  <c r="E4643" i="11"/>
  <c r="F4643" i="11"/>
  <c r="H4643" i="11"/>
  <c r="K4643" i="11"/>
  <c r="L4643" i="11"/>
  <c r="M4643" i="11"/>
  <c r="N4643" i="11"/>
  <c r="O4643" i="11"/>
  <c r="P4643" i="11"/>
  <c r="D4644" i="11"/>
  <c r="E4644" i="11"/>
  <c r="F4644" i="11"/>
  <c r="H4644" i="11"/>
  <c r="K4644" i="11"/>
  <c r="L4644" i="11"/>
  <c r="M4644" i="11"/>
  <c r="N4644" i="11"/>
  <c r="O4644" i="11"/>
  <c r="P4644" i="11"/>
  <c r="D4645" i="11"/>
  <c r="E4645" i="11"/>
  <c r="F4645" i="11"/>
  <c r="H4645" i="11"/>
  <c r="K4645" i="11"/>
  <c r="L4645" i="11"/>
  <c r="M4645" i="11"/>
  <c r="N4645" i="11"/>
  <c r="O4645" i="11"/>
  <c r="P4645" i="11"/>
  <c r="D4646" i="11"/>
  <c r="E4646" i="11"/>
  <c r="F4646" i="11"/>
  <c r="H4646" i="11"/>
  <c r="K4646" i="11"/>
  <c r="L4646" i="11"/>
  <c r="M4646" i="11"/>
  <c r="N4646" i="11"/>
  <c r="O4646" i="11"/>
  <c r="P4646" i="11"/>
  <c r="D4647" i="11"/>
  <c r="E4647" i="11"/>
  <c r="F4647" i="11"/>
  <c r="H4647" i="11"/>
  <c r="K4647" i="11"/>
  <c r="L4647" i="11"/>
  <c r="M4647" i="11"/>
  <c r="N4647" i="11"/>
  <c r="O4647" i="11"/>
  <c r="P4647" i="11"/>
  <c r="D4648" i="11"/>
  <c r="E4648" i="11"/>
  <c r="F4648" i="11"/>
  <c r="H4648" i="11"/>
  <c r="K4648" i="11"/>
  <c r="L4648" i="11"/>
  <c r="M4648" i="11"/>
  <c r="N4648" i="11"/>
  <c r="O4648" i="11"/>
  <c r="P4648" i="11"/>
  <c r="D4649" i="11"/>
  <c r="E4649" i="11"/>
  <c r="F4649" i="11"/>
  <c r="H4649" i="11"/>
  <c r="K4649" i="11"/>
  <c r="L4649" i="11"/>
  <c r="M4649" i="11"/>
  <c r="N4649" i="11"/>
  <c r="O4649" i="11"/>
  <c r="P4649" i="11"/>
  <c r="D4650" i="11"/>
  <c r="E4650" i="11"/>
  <c r="F4650" i="11"/>
  <c r="H4650" i="11"/>
  <c r="K4650" i="11"/>
  <c r="L4650" i="11"/>
  <c r="M4650" i="11"/>
  <c r="N4650" i="11"/>
  <c r="O4650" i="11"/>
  <c r="P4650" i="11"/>
  <c r="D4651" i="11"/>
  <c r="E4651" i="11"/>
  <c r="F4651" i="11"/>
  <c r="H4651" i="11"/>
  <c r="K4651" i="11"/>
  <c r="L4651" i="11"/>
  <c r="M4651" i="11"/>
  <c r="N4651" i="11"/>
  <c r="O4651" i="11"/>
  <c r="P4651" i="11"/>
  <c r="D4652" i="11"/>
  <c r="E4652" i="11"/>
  <c r="F4652" i="11"/>
  <c r="H4652" i="11"/>
  <c r="K4652" i="11"/>
  <c r="L4652" i="11"/>
  <c r="M4652" i="11"/>
  <c r="N4652" i="11"/>
  <c r="O4652" i="11"/>
  <c r="P4652" i="11"/>
  <c r="D4653" i="11"/>
  <c r="E4653" i="11"/>
  <c r="F4653" i="11"/>
  <c r="H4653" i="11"/>
  <c r="K4653" i="11"/>
  <c r="L4653" i="11"/>
  <c r="M4653" i="11"/>
  <c r="N4653" i="11"/>
  <c r="O4653" i="11"/>
  <c r="P4653" i="11"/>
  <c r="D4654" i="11"/>
  <c r="E4654" i="11"/>
  <c r="F4654" i="11"/>
  <c r="H4654" i="11"/>
  <c r="K4654" i="11"/>
  <c r="L4654" i="11"/>
  <c r="M4654" i="11"/>
  <c r="N4654" i="11"/>
  <c r="O4654" i="11"/>
  <c r="P4654" i="11"/>
  <c r="D4655" i="11"/>
  <c r="E4655" i="11"/>
  <c r="F4655" i="11"/>
  <c r="H4655" i="11"/>
  <c r="K4655" i="11"/>
  <c r="L4655" i="11"/>
  <c r="M4655" i="11"/>
  <c r="N4655" i="11"/>
  <c r="O4655" i="11"/>
  <c r="P4655" i="11"/>
  <c r="D4656" i="11"/>
  <c r="E4656" i="11"/>
  <c r="F4656" i="11"/>
  <c r="H4656" i="11"/>
  <c r="K4656" i="11"/>
  <c r="L4656" i="11"/>
  <c r="M4656" i="11"/>
  <c r="N4656" i="11"/>
  <c r="O4656" i="11"/>
  <c r="P4656" i="11"/>
  <c r="D4657" i="11"/>
  <c r="E4657" i="11"/>
  <c r="F4657" i="11"/>
  <c r="H4657" i="11"/>
  <c r="K4657" i="11"/>
  <c r="L4657" i="11"/>
  <c r="M4657" i="11"/>
  <c r="N4657" i="11"/>
  <c r="O4657" i="11"/>
  <c r="P4657" i="11"/>
  <c r="D4658" i="11"/>
  <c r="E4658" i="11"/>
  <c r="F4658" i="11"/>
  <c r="H4658" i="11"/>
  <c r="K4658" i="11"/>
  <c r="L4658" i="11"/>
  <c r="M4658" i="11"/>
  <c r="N4658" i="11"/>
  <c r="O4658" i="11"/>
  <c r="P4658" i="11"/>
  <c r="D4659" i="11"/>
  <c r="E4659" i="11"/>
  <c r="F4659" i="11"/>
  <c r="H4659" i="11"/>
  <c r="K4659" i="11"/>
  <c r="L4659" i="11"/>
  <c r="M4659" i="11"/>
  <c r="N4659" i="11"/>
  <c r="O4659" i="11"/>
  <c r="P4659" i="11"/>
  <c r="D4660" i="11"/>
  <c r="E4660" i="11"/>
  <c r="F4660" i="11"/>
  <c r="H4660" i="11"/>
  <c r="K4660" i="11"/>
  <c r="L4660" i="11"/>
  <c r="M4660" i="11"/>
  <c r="N4660" i="11"/>
  <c r="O4660" i="11"/>
  <c r="P4660" i="11"/>
  <c r="D4661" i="11"/>
  <c r="E4661" i="11"/>
  <c r="F4661" i="11"/>
  <c r="H4661" i="11"/>
  <c r="K4661" i="11"/>
  <c r="L4661" i="11"/>
  <c r="M4661" i="11"/>
  <c r="N4661" i="11"/>
  <c r="O4661" i="11"/>
  <c r="P4661" i="11"/>
  <c r="D4662" i="11"/>
  <c r="E4662" i="11"/>
  <c r="F4662" i="11"/>
  <c r="H4662" i="11"/>
  <c r="K4662" i="11"/>
  <c r="L4662" i="11"/>
  <c r="M4662" i="11"/>
  <c r="N4662" i="11"/>
  <c r="O4662" i="11"/>
  <c r="P4662" i="11"/>
  <c r="D4663" i="11"/>
  <c r="E4663" i="11"/>
  <c r="F4663" i="11"/>
  <c r="H4663" i="11"/>
  <c r="K4663" i="11"/>
  <c r="L4663" i="11"/>
  <c r="M4663" i="11"/>
  <c r="N4663" i="11"/>
  <c r="O4663" i="11"/>
  <c r="P4663" i="11"/>
  <c r="D4664" i="11"/>
  <c r="E4664" i="11"/>
  <c r="F4664" i="11"/>
  <c r="H4664" i="11"/>
  <c r="K4664" i="11"/>
  <c r="L4664" i="11"/>
  <c r="M4664" i="11"/>
  <c r="N4664" i="11"/>
  <c r="O4664" i="11"/>
  <c r="P4664" i="11"/>
  <c r="D4665" i="11"/>
  <c r="E4665" i="11"/>
  <c r="F4665" i="11"/>
  <c r="H4665" i="11"/>
  <c r="K4665" i="11"/>
  <c r="L4665" i="11"/>
  <c r="M4665" i="11"/>
  <c r="N4665" i="11"/>
  <c r="O4665" i="11"/>
  <c r="P4665" i="11"/>
  <c r="D4666" i="11"/>
  <c r="E4666" i="11"/>
  <c r="F4666" i="11"/>
  <c r="H4666" i="11"/>
  <c r="K4666" i="11"/>
  <c r="L4666" i="11"/>
  <c r="M4666" i="11"/>
  <c r="N4666" i="11"/>
  <c r="O4666" i="11"/>
  <c r="P4666" i="11"/>
  <c r="D4667" i="11"/>
  <c r="E4667" i="11"/>
  <c r="F4667" i="11"/>
  <c r="H4667" i="11"/>
  <c r="K4667" i="11"/>
  <c r="L4667" i="11"/>
  <c r="M4667" i="11"/>
  <c r="N4667" i="11"/>
  <c r="O4667" i="11"/>
  <c r="P4667" i="11"/>
  <c r="D4668" i="11"/>
  <c r="E4668" i="11"/>
  <c r="F4668" i="11"/>
  <c r="H4668" i="11"/>
  <c r="K4668" i="11"/>
  <c r="L4668" i="11"/>
  <c r="M4668" i="11"/>
  <c r="N4668" i="11"/>
  <c r="O4668" i="11"/>
  <c r="P4668" i="11"/>
  <c r="D4669" i="11"/>
  <c r="E4669" i="11"/>
  <c r="F4669" i="11"/>
  <c r="H4669" i="11"/>
  <c r="K4669" i="11"/>
  <c r="L4669" i="11"/>
  <c r="M4669" i="11"/>
  <c r="N4669" i="11"/>
  <c r="O4669" i="11"/>
  <c r="P4669" i="11"/>
  <c r="D4670" i="11"/>
  <c r="E4670" i="11"/>
  <c r="F4670" i="11"/>
  <c r="H4670" i="11"/>
  <c r="K4670" i="11"/>
  <c r="L4670" i="11"/>
  <c r="M4670" i="11"/>
  <c r="N4670" i="11"/>
  <c r="O4670" i="11"/>
  <c r="P4670" i="11"/>
  <c r="D4671" i="11"/>
  <c r="E4671" i="11"/>
  <c r="F4671" i="11"/>
  <c r="H4671" i="11"/>
  <c r="K4671" i="11"/>
  <c r="L4671" i="11"/>
  <c r="M4671" i="11"/>
  <c r="N4671" i="11"/>
  <c r="O4671" i="11"/>
  <c r="P4671" i="11"/>
  <c r="D4672" i="11"/>
  <c r="E4672" i="11"/>
  <c r="F4672" i="11"/>
  <c r="H4672" i="11"/>
  <c r="K4672" i="11"/>
  <c r="L4672" i="11"/>
  <c r="M4672" i="11"/>
  <c r="N4672" i="11"/>
  <c r="O4672" i="11"/>
  <c r="P4672" i="11"/>
  <c r="D4673" i="11"/>
  <c r="E4673" i="11"/>
  <c r="F4673" i="11"/>
  <c r="H4673" i="11"/>
  <c r="K4673" i="11"/>
  <c r="L4673" i="11"/>
  <c r="M4673" i="11"/>
  <c r="N4673" i="11"/>
  <c r="O4673" i="11"/>
  <c r="P4673" i="11"/>
  <c r="D4674" i="11"/>
  <c r="E4674" i="11"/>
  <c r="F4674" i="11"/>
  <c r="H4674" i="11"/>
  <c r="K4674" i="11"/>
  <c r="L4674" i="11"/>
  <c r="M4674" i="11"/>
  <c r="N4674" i="11"/>
  <c r="O4674" i="11"/>
  <c r="P4674" i="11"/>
  <c r="D4675" i="11"/>
  <c r="E4675" i="11"/>
  <c r="F4675" i="11"/>
  <c r="H4675" i="11"/>
  <c r="K4675" i="11"/>
  <c r="L4675" i="11"/>
  <c r="M4675" i="11"/>
  <c r="N4675" i="11"/>
  <c r="O4675" i="11"/>
  <c r="P4675" i="11"/>
  <c r="D4676" i="11"/>
  <c r="E4676" i="11"/>
  <c r="F4676" i="11"/>
  <c r="H4676" i="11"/>
  <c r="K4676" i="11"/>
  <c r="L4676" i="11"/>
  <c r="M4676" i="11"/>
  <c r="N4676" i="11"/>
  <c r="O4676" i="11"/>
  <c r="P4676" i="11"/>
  <c r="D4677" i="11"/>
  <c r="E4677" i="11"/>
  <c r="F4677" i="11"/>
  <c r="H4677" i="11"/>
  <c r="K4677" i="11"/>
  <c r="L4677" i="11"/>
  <c r="M4677" i="11"/>
  <c r="N4677" i="11"/>
  <c r="O4677" i="11"/>
  <c r="P4677" i="11"/>
  <c r="D4678" i="11"/>
  <c r="E4678" i="11"/>
  <c r="F4678" i="11"/>
  <c r="H4678" i="11"/>
  <c r="K4678" i="11"/>
  <c r="L4678" i="11"/>
  <c r="M4678" i="11"/>
  <c r="N4678" i="11"/>
  <c r="O4678" i="11"/>
  <c r="P4678" i="11"/>
  <c r="D4679" i="11"/>
  <c r="E4679" i="11"/>
  <c r="F4679" i="11"/>
  <c r="H4679" i="11"/>
  <c r="K4679" i="11"/>
  <c r="L4679" i="11"/>
  <c r="M4679" i="11"/>
  <c r="N4679" i="11"/>
  <c r="O4679" i="11"/>
  <c r="P4679" i="11"/>
  <c r="D4680" i="11"/>
  <c r="E4680" i="11"/>
  <c r="F4680" i="11"/>
  <c r="H4680" i="11"/>
  <c r="K4680" i="11"/>
  <c r="L4680" i="11"/>
  <c r="M4680" i="11"/>
  <c r="N4680" i="11"/>
  <c r="O4680" i="11"/>
  <c r="P4680" i="11"/>
  <c r="D4681" i="11"/>
  <c r="E4681" i="11"/>
  <c r="F4681" i="11"/>
  <c r="H4681" i="11"/>
  <c r="K4681" i="11"/>
  <c r="L4681" i="11"/>
  <c r="M4681" i="11"/>
  <c r="N4681" i="11"/>
  <c r="O4681" i="11"/>
  <c r="P4681" i="11"/>
  <c r="D4682" i="11"/>
  <c r="E4682" i="11"/>
  <c r="F4682" i="11"/>
  <c r="H4682" i="11"/>
  <c r="K4682" i="11"/>
  <c r="L4682" i="11"/>
  <c r="M4682" i="11"/>
  <c r="N4682" i="11"/>
  <c r="O4682" i="11"/>
  <c r="P4682" i="11"/>
  <c r="D4683" i="11"/>
  <c r="E4683" i="11"/>
  <c r="F4683" i="11"/>
  <c r="H4683" i="11"/>
  <c r="K4683" i="11"/>
  <c r="L4683" i="11"/>
  <c r="M4683" i="11"/>
  <c r="N4683" i="11"/>
  <c r="O4683" i="11"/>
  <c r="P4683" i="11"/>
  <c r="D4684" i="11"/>
  <c r="E4684" i="11"/>
  <c r="F4684" i="11"/>
  <c r="H4684" i="11"/>
  <c r="K4684" i="11"/>
  <c r="L4684" i="11"/>
  <c r="M4684" i="11"/>
  <c r="N4684" i="11"/>
  <c r="O4684" i="11"/>
  <c r="P4684" i="11"/>
  <c r="D4685" i="11"/>
  <c r="E4685" i="11"/>
  <c r="F4685" i="11"/>
  <c r="H4685" i="11"/>
  <c r="K4685" i="11"/>
  <c r="L4685" i="11"/>
  <c r="M4685" i="11"/>
  <c r="N4685" i="11"/>
  <c r="O4685" i="11"/>
  <c r="P4685" i="11"/>
  <c r="D4686" i="11"/>
  <c r="E4686" i="11"/>
  <c r="F4686" i="11"/>
  <c r="H4686" i="11"/>
  <c r="K4686" i="11"/>
  <c r="L4686" i="11"/>
  <c r="M4686" i="11"/>
  <c r="N4686" i="11"/>
  <c r="O4686" i="11"/>
  <c r="P4686" i="11"/>
  <c r="D4687" i="11"/>
  <c r="E4687" i="11"/>
  <c r="F4687" i="11"/>
  <c r="H4687" i="11"/>
  <c r="K4687" i="11"/>
  <c r="L4687" i="11"/>
  <c r="M4687" i="11"/>
  <c r="N4687" i="11"/>
  <c r="O4687" i="11"/>
  <c r="P4687" i="11"/>
  <c r="D4688" i="11"/>
  <c r="E4688" i="11"/>
  <c r="F4688" i="11"/>
  <c r="H4688" i="11"/>
  <c r="K4688" i="11"/>
  <c r="L4688" i="11"/>
  <c r="M4688" i="11"/>
  <c r="N4688" i="11"/>
  <c r="O4688" i="11"/>
  <c r="P4688" i="11"/>
  <c r="D4689" i="11"/>
  <c r="E4689" i="11"/>
  <c r="F4689" i="11"/>
  <c r="H4689" i="11"/>
  <c r="K4689" i="11"/>
  <c r="L4689" i="11"/>
  <c r="M4689" i="11"/>
  <c r="N4689" i="11"/>
  <c r="O4689" i="11"/>
  <c r="P4689" i="11"/>
  <c r="D4690" i="11"/>
  <c r="E4690" i="11"/>
  <c r="F4690" i="11"/>
  <c r="H4690" i="11"/>
  <c r="K4690" i="11"/>
  <c r="L4690" i="11"/>
  <c r="M4690" i="11"/>
  <c r="N4690" i="11"/>
  <c r="O4690" i="11"/>
  <c r="P4690" i="11"/>
  <c r="D4691" i="11"/>
  <c r="E4691" i="11"/>
  <c r="F4691" i="11"/>
  <c r="H4691" i="11"/>
  <c r="K4691" i="11"/>
  <c r="L4691" i="11"/>
  <c r="M4691" i="11"/>
  <c r="N4691" i="11"/>
  <c r="O4691" i="11"/>
  <c r="P4691" i="11"/>
  <c r="D4692" i="11"/>
  <c r="E4692" i="11"/>
  <c r="F4692" i="11"/>
  <c r="H4692" i="11"/>
  <c r="K4692" i="11"/>
  <c r="L4692" i="11"/>
  <c r="M4692" i="11"/>
  <c r="N4692" i="11"/>
  <c r="O4692" i="11"/>
  <c r="P4692" i="11"/>
  <c r="D4693" i="11"/>
  <c r="E4693" i="11"/>
  <c r="F4693" i="11"/>
  <c r="H4693" i="11"/>
  <c r="K4693" i="11"/>
  <c r="L4693" i="11"/>
  <c r="M4693" i="11"/>
  <c r="N4693" i="11"/>
  <c r="O4693" i="11"/>
  <c r="P4693" i="11"/>
  <c r="D4694" i="11"/>
  <c r="E4694" i="11"/>
  <c r="F4694" i="11"/>
  <c r="H4694" i="11"/>
  <c r="K4694" i="11"/>
  <c r="L4694" i="11"/>
  <c r="M4694" i="11"/>
  <c r="N4694" i="11"/>
  <c r="O4694" i="11"/>
  <c r="P4694" i="11"/>
  <c r="D4695" i="11"/>
  <c r="E4695" i="11"/>
  <c r="F4695" i="11"/>
  <c r="H4695" i="11"/>
  <c r="K4695" i="11"/>
  <c r="L4695" i="11"/>
  <c r="M4695" i="11"/>
  <c r="N4695" i="11"/>
  <c r="O4695" i="11"/>
  <c r="P4695" i="11"/>
  <c r="D4696" i="11"/>
  <c r="E4696" i="11"/>
  <c r="F4696" i="11"/>
  <c r="H4696" i="11"/>
  <c r="K4696" i="11"/>
  <c r="L4696" i="11"/>
  <c r="M4696" i="11"/>
  <c r="N4696" i="11"/>
  <c r="O4696" i="11"/>
  <c r="P4696" i="11"/>
  <c r="D4697" i="11"/>
  <c r="E4697" i="11"/>
  <c r="F4697" i="11"/>
  <c r="H4697" i="11"/>
  <c r="K4697" i="11"/>
  <c r="L4697" i="11"/>
  <c r="M4697" i="11"/>
  <c r="N4697" i="11"/>
  <c r="O4697" i="11"/>
  <c r="P4697" i="11"/>
  <c r="D4698" i="11"/>
  <c r="E4698" i="11"/>
  <c r="F4698" i="11"/>
  <c r="H4698" i="11"/>
  <c r="K4698" i="11"/>
  <c r="L4698" i="11"/>
  <c r="M4698" i="11"/>
  <c r="N4698" i="11"/>
  <c r="O4698" i="11"/>
  <c r="P4698" i="11"/>
  <c r="D4699" i="11"/>
  <c r="E4699" i="11"/>
  <c r="F4699" i="11"/>
  <c r="H4699" i="11"/>
  <c r="K4699" i="11"/>
  <c r="L4699" i="11"/>
  <c r="M4699" i="11"/>
  <c r="N4699" i="11"/>
  <c r="O4699" i="11"/>
  <c r="P4699" i="11"/>
  <c r="D4700" i="11"/>
  <c r="E4700" i="11"/>
  <c r="F4700" i="11"/>
  <c r="H4700" i="11"/>
  <c r="K4700" i="11"/>
  <c r="L4700" i="11"/>
  <c r="M4700" i="11"/>
  <c r="N4700" i="11"/>
  <c r="O4700" i="11"/>
  <c r="P4700" i="11"/>
  <c r="D4701" i="11"/>
  <c r="E4701" i="11"/>
  <c r="F4701" i="11"/>
  <c r="H4701" i="11"/>
  <c r="K4701" i="11"/>
  <c r="L4701" i="11"/>
  <c r="M4701" i="11"/>
  <c r="N4701" i="11"/>
  <c r="O4701" i="11"/>
  <c r="P4701" i="11"/>
  <c r="D4702" i="11"/>
  <c r="E4702" i="11"/>
  <c r="F4702" i="11"/>
  <c r="H4702" i="11"/>
  <c r="K4702" i="11"/>
  <c r="L4702" i="11"/>
  <c r="M4702" i="11"/>
  <c r="N4702" i="11"/>
  <c r="O4702" i="11"/>
  <c r="P4702" i="11"/>
  <c r="D4703" i="11"/>
  <c r="E4703" i="11"/>
  <c r="F4703" i="11"/>
  <c r="H4703" i="11"/>
  <c r="K4703" i="11"/>
  <c r="L4703" i="11"/>
  <c r="M4703" i="11"/>
  <c r="N4703" i="11"/>
  <c r="O4703" i="11"/>
  <c r="P4703" i="11"/>
  <c r="D4704" i="11"/>
  <c r="E4704" i="11"/>
  <c r="F4704" i="11"/>
  <c r="H4704" i="11"/>
  <c r="K4704" i="11"/>
  <c r="L4704" i="11"/>
  <c r="M4704" i="11"/>
  <c r="N4704" i="11"/>
  <c r="O4704" i="11"/>
  <c r="P4704" i="11"/>
  <c r="D4705" i="11"/>
  <c r="E4705" i="11"/>
  <c r="F4705" i="11"/>
  <c r="H4705" i="11"/>
  <c r="K4705" i="11"/>
  <c r="L4705" i="11"/>
  <c r="M4705" i="11"/>
  <c r="N4705" i="11"/>
  <c r="O4705" i="11"/>
  <c r="P4705" i="11"/>
  <c r="D4706" i="11"/>
  <c r="E4706" i="11"/>
  <c r="F4706" i="11"/>
  <c r="H4706" i="11"/>
  <c r="K4706" i="11"/>
  <c r="L4706" i="11"/>
  <c r="M4706" i="11"/>
  <c r="N4706" i="11"/>
  <c r="O4706" i="11"/>
  <c r="P4706" i="11"/>
  <c r="D4707" i="11"/>
  <c r="E4707" i="11"/>
  <c r="F4707" i="11"/>
  <c r="H4707" i="11"/>
  <c r="K4707" i="11"/>
  <c r="L4707" i="11"/>
  <c r="M4707" i="11"/>
  <c r="N4707" i="11"/>
  <c r="O4707" i="11"/>
  <c r="P4707" i="11"/>
  <c r="D4708" i="11"/>
  <c r="E4708" i="11"/>
  <c r="F4708" i="11"/>
  <c r="H4708" i="11"/>
  <c r="K4708" i="11"/>
  <c r="L4708" i="11"/>
  <c r="M4708" i="11"/>
  <c r="N4708" i="11"/>
  <c r="O4708" i="11"/>
  <c r="P4708" i="11"/>
  <c r="D4709" i="11"/>
  <c r="E4709" i="11"/>
  <c r="F4709" i="11"/>
  <c r="H4709" i="11"/>
  <c r="K4709" i="11"/>
  <c r="L4709" i="11"/>
  <c r="M4709" i="11"/>
  <c r="N4709" i="11"/>
  <c r="O4709" i="11"/>
  <c r="P4709" i="11"/>
  <c r="D4710" i="11"/>
  <c r="E4710" i="11"/>
  <c r="F4710" i="11"/>
  <c r="H4710" i="11"/>
  <c r="K4710" i="11"/>
  <c r="L4710" i="11"/>
  <c r="M4710" i="11"/>
  <c r="N4710" i="11"/>
  <c r="O4710" i="11"/>
  <c r="P4710" i="11"/>
  <c r="D4711" i="11"/>
  <c r="E4711" i="11"/>
  <c r="F4711" i="11"/>
  <c r="H4711" i="11"/>
  <c r="K4711" i="11"/>
  <c r="L4711" i="11"/>
  <c r="M4711" i="11"/>
  <c r="N4711" i="11"/>
  <c r="O4711" i="11"/>
  <c r="P4711" i="11"/>
  <c r="D4712" i="11"/>
  <c r="E4712" i="11"/>
  <c r="F4712" i="11"/>
  <c r="H4712" i="11"/>
  <c r="K4712" i="11"/>
  <c r="L4712" i="11"/>
  <c r="M4712" i="11"/>
  <c r="N4712" i="11"/>
  <c r="O4712" i="11"/>
  <c r="P4712" i="11"/>
  <c r="D4713" i="11"/>
  <c r="E4713" i="11"/>
  <c r="F4713" i="11"/>
  <c r="H4713" i="11"/>
  <c r="K4713" i="11"/>
  <c r="L4713" i="11"/>
  <c r="M4713" i="11"/>
  <c r="N4713" i="11"/>
  <c r="O4713" i="11"/>
  <c r="P4713" i="11"/>
  <c r="D4714" i="11"/>
  <c r="E4714" i="11"/>
  <c r="F4714" i="11"/>
  <c r="H4714" i="11"/>
  <c r="K4714" i="11"/>
  <c r="L4714" i="11"/>
  <c r="M4714" i="11"/>
  <c r="N4714" i="11"/>
  <c r="O4714" i="11"/>
  <c r="P4714" i="11"/>
  <c r="D4715" i="11"/>
  <c r="E4715" i="11"/>
  <c r="F4715" i="11"/>
  <c r="H4715" i="11"/>
  <c r="K4715" i="11"/>
  <c r="L4715" i="11"/>
  <c r="M4715" i="11"/>
  <c r="N4715" i="11"/>
  <c r="O4715" i="11"/>
  <c r="P4715" i="11"/>
  <c r="D4716" i="11"/>
  <c r="E4716" i="11"/>
  <c r="F4716" i="11"/>
  <c r="H4716" i="11"/>
  <c r="K4716" i="11"/>
  <c r="L4716" i="11"/>
  <c r="M4716" i="11"/>
  <c r="N4716" i="11"/>
  <c r="O4716" i="11"/>
  <c r="P4716" i="11"/>
  <c r="D4717" i="11"/>
  <c r="E4717" i="11"/>
  <c r="F4717" i="11"/>
  <c r="H4717" i="11"/>
  <c r="K4717" i="11"/>
  <c r="L4717" i="11"/>
  <c r="M4717" i="11"/>
  <c r="N4717" i="11"/>
  <c r="O4717" i="11"/>
  <c r="P4717" i="11"/>
  <c r="D4718" i="11"/>
  <c r="E4718" i="11"/>
  <c r="F4718" i="11"/>
  <c r="H4718" i="11"/>
  <c r="K4718" i="11"/>
  <c r="L4718" i="11"/>
  <c r="M4718" i="11"/>
  <c r="N4718" i="11"/>
  <c r="O4718" i="11"/>
  <c r="P4718" i="11"/>
  <c r="D4719" i="11"/>
  <c r="E4719" i="11"/>
  <c r="F4719" i="11"/>
  <c r="H4719" i="11"/>
  <c r="K4719" i="11"/>
  <c r="L4719" i="11"/>
  <c r="M4719" i="11"/>
  <c r="N4719" i="11"/>
  <c r="O4719" i="11"/>
  <c r="P4719" i="11"/>
  <c r="D4720" i="11"/>
  <c r="E4720" i="11"/>
  <c r="F4720" i="11"/>
  <c r="H4720" i="11"/>
  <c r="K4720" i="11"/>
  <c r="L4720" i="11"/>
  <c r="M4720" i="11"/>
  <c r="N4720" i="11"/>
  <c r="O4720" i="11"/>
  <c r="P4720" i="11"/>
  <c r="D4721" i="11"/>
  <c r="E4721" i="11"/>
  <c r="F4721" i="11"/>
  <c r="H4721" i="11"/>
  <c r="K4721" i="11"/>
  <c r="L4721" i="11"/>
  <c r="M4721" i="11"/>
  <c r="N4721" i="11"/>
  <c r="O4721" i="11"/>
  <c r="P4721" i="11"/>
  <c r="D4722" i="11"/>
  <c r="E4722" i="11"/>
  <c r="F4722" i="11"/>
  <c r="H4722" i="11"/>
  <c r="K4722" i="11"/>
  <c r="L4722" i="11"/>
  <c r="M4722" i="11"/>
  <c r="N4722" i="11"/>
  <c r="O4722" i="11"/>
  <c r="P4722" i="11"/>
  <c r="D4723" i="11"/>
  <c r="E4723" i="11"/>
  <c r="F4723" i="11"/>
  <c r="H4723" i="11"/>
  <c r="K4723" i="11"/>
  <c r="L4723" i="11"/>
  <c r="M4723" i="11"/>
  <c r="N4723" i="11"/>
  <c r="O4723" i="11"/>
  <c r="P4723" i="11"/>
  <c r="D4724" i="11"/>
  <c r="E4724" i="11"/>
  <c r="F4724" i="11"/>
  <c r="H4724" i="11"/>
  <c r="K4724" i="11"/>
  <c r="L4724" i="11"/>
  <c r="M4724" i="11"/>
  <c r="N4724" i="11"/>
  <c r="O4724" i="11"/>
  <c r="P4724" i="11"/>
  <c r="D4725" i="11"/>
  <c r="E4725" i="11"/>
  <c r="F4725" i="11"/>
  <c r="H4725" i="11"/>
  <c r="K4725" i="11"/>
  <c r="L4725" i="11"/>
  <c r="M4725" i="11"/>
  <c r="N4725" i="11"/>
  <c r="O4725" i="11"/>
  <c r="P4725" i="11"/>
  <c r="D4726" i="11"/>
  <c r="E4726" i="11"/>
  <c r="F4726" i="11"/>
  <c r="H4726" i="11"/>
  <c r="K4726" i="11"/>
  <c r="L4726" i="11"/>
  <c r="M4726" i="11"/>
  <c r="N4726" i="11"/>
  <c r="O4726" i="11"/>
  <c r="P4726" i="11"/>
  <c r="D4727" i="11"/>
  <c r="E4727" i="11"/>
  <c r="F4727" i="11"/>
  <c r="H4727" i="11"/>
  <c r="K4727" i="11"/>
  <c r="L4727" i="11"/>
  <c r="M4727" i="11"/>
  <c r="N4727" i="11"/>
  <c r="O4727" i="11"/>
  <c r="P4727" i="11"/>
  <c r="D4728" i="11"/>
  <c r="E4728" i="11"/>
  <c r="F4728" i="11"/>
  <c r="H4728" i="11"/>
  <c r="K4728" i="11"/>
  <c r="L4728" i="11"/>
  <c r="M4728" i="11"/>
  <c r="N4728" i="11"/>
  <c r="O4728" i="11"/>
  <c r="P4728" i="11"/>
  <c r="D4729" i="11"/>
  <c r="E4729" i="11"/>
  <c r="F4729" i="11"/>
  <c r="H4729" i="11"/>
  <c r="K4729" i="11"/>
  <c r="L4729" i="11"/>
  <c r="M4729" i="11"/>
  <c r="N4729" i="11"/>
  <c r="O4729" i="11"/>
  <c r="P4729" i="11"/>
  <c r="D4730" i="11"/>
  <c r="E4730" i="11"/>
  <c r="F4730" i="11"/>
  <c r="H4730" i="11"/>
  <c r="K4730" i="11"/>
  <c r="L4730" i="11"/>
  <c r="M4730" i="11"/>
  <c r="N4730" i="11"/>
  <c r="O4730" i="11"/>
  <c r="P4730" i="11"/>
  <c r="D4731" i="11"/>
  <c r="E4731" i="11"/>
  <c r="F4731" i="11"/>
  <c r="H4731" i="11"/>
  <c r="K4731" i="11"/>
  <c r="L4731" i="11"/>
  <c r="M4731" i="11"/>
  <c r="N4731" i="11"/>
  <c r="O4731" i="11"/>
  <c r="P4731" i="11"/>
  <c r="D4732" i="11"/>
  <c r="E4732" i="11"/>
  <c r="F4732" i="11"/>
  <c r="H4732" i="11"/>
  <c r="K4732" i="11"/>
  <c r="L4732" i="11"/>
  <c r="M4732" i="11"/>
  <c r="N4732" i="11"/>
  <c r="O4732" i="11"/>
  <c r="P4732" i="11"/>
  <c r="D4733" i="11"/>
  <c r="E4733" i="11"/>
  <c r="F4733" i="11"/>
  <c r="H4733" i="11"/>
  <c r="K4733" i="11"/>
  <c r="L4733" i="11"/>
  <c r="M4733" i="11"/>
  <c r="N4733" i="11"/>
  <c r="O4733" i="11"/>
  <c r="P4733" i="11"/>
  <c r="D4734" i="11"/>
  <c r="E4734" i="11"/>
  <c r="F4734" i="11"/>
  <c r="H4734" i="11"/>
  <c r="K4734" i="11"/>
  <c r="L4734" i="11"/>
  <c r="M4734" i="11"/>
  <c r="N4734" i="11"/>
  <c r="O4734" i="11"/>
  <c r="P4734" i="11"/>
  <c r="D4735" i="11"/>
  <c r="E4735" i="11"/>
  <c r="F4735" i="11"/>
  <c r="H4735" i="11"/>
  <c r="K4735" i="11"/>
  <c r="L4735" i="11"/>
  <c r="M4735" i="11"/>
  <c r="N4735" i="11"/>
  <c r="O4735" i="11"/>
  <c r="P4735" i="11"/>
  <c r="D4736" i="11"/>
  <c r="E4736" i="11"/>
  <c r="F4736" i="11"/>
  <c r="H4736" i="11"/>
  <c r="K4736" i="11"/>
  <c r="L4736" i="11"/>
  <c r="M4736" i="11"/>
  <c r="N4736" i="11"/>
  <c r="O4736" i="11"/>
  <c r="P4736" i="11"/>
  <c r="D4737" i="11"/>
  <c r="E4737" i="11"/>
  <c r="F4737" i="11"/>
  <c r="H4737" i="11"/>
  <c r="K4737" i="11"/>
  <c r="L4737" i="11"/>
  <c r="M4737" i="11"/>
  <c r="N4737" i="11"/>
  <c r="O4737" i="11"/>
  <c r="P4737" i="11"/>
  <c r="D4738" i="11"/>
  <c r="E4738" i="11"/>
  <c r="F4738" i="11"/>
  <c r="H4738" i="11"/>
  <c r="K4738" i="11"/>
  <c r="L4738" i="11"/>
  <c r="M4738" i="11"/>
  <c r="N4738" i="11"/>
  <c r="O4738" i="11"/>
  <c r="P4738" i="11"/>
  <c r="D4739" i="11"/>
  <c r="E4739" i="11"/>
  <c r="F4739" i="11"/>
  <c r="H4739" i="11"/>
  <c r="K4739" i="11"/>
  <c r="L4739" i="11"/>
  <c r="M4739" i="11"/>
  <c r="N4739" i="11"/>
  <c r="O4739" i="11"/>
  <c r="P4739" i="11"/>
  <c r="D4740" i="11"/>
  <c r="E4740" i="11"/>
  <c r="F4740" i="11"/>
  <c r="H4740" i="11"/>
  <c r="K4740" i="11"/>
  <c r="L4740" i="11"/>
  <c r="M4740" i="11"/>
  <c r="N4740" i="11"/>
  <c r="O4740" i="11"/>
  <c r="P4740" i="11"/>
  <c r="D4741" i="11"/>
  <c r="E4741" i="11"/>
  <c r="F4741" i="11"/>
  <c r="H4741" i="11"/>
  <c r="K4741" i="11"/>
  <c r="L4741" i="11"/>
  <c r="M4741" i="11"/>
  <c r="N4741" i="11"/>
  <c r="O4741" i="11"/>
  <c r="P4741" i="11"/>
  <c r="D4742" i="11"/>
  <c r="E4742" i="11"/>
  <c r="F4742" i="11"/>
  <c r="H4742" i="11"/>
  <c r="K4742" i="11"/>
  <c r="L4742" i="11"/>
  <c r="M4742" i="11"/>
  <c r="N4742" i="11"/>
  <c r="O4742" i="11"/>
  <c r="P4742" i="11"/>
  <c r="D4743" i="11"/>
  <c r="E4743" i="11"/>
  <c r="F4743" i="11"/>
  <c r="H4743" i="11"/>
  <c r="K4743" i="11"/>
  <c r="L4743" i="11"/>
  <c r="M4743" i="11"/>
  <c r="N4743" i="11"/>
  <c r="O4743" i="11"/>
  <c r="P4743" i="11"/>
  <c r="D4744" i="11"/>
  <c r="E4744" i="11"/>
  <c r="F4744" i="11"/>
  <c r="H4744" i="11"/>
  <c r="K4744" i="11"/>
  <c r="L4744" i="11"/>
  <c r="M4744" i="11"/>
  <c r="N4744" i="11"/>
  <c r="O4744" i="11"/>
  <c r="P4744" i="11"/>
  <c r="D4745" i="11"/>
  <c r="E4745" i="11"/>
  <c r="F4745" i="11"/>
  <c r="H4745" i="11"/>
  <c r="K4745" i="11"/>
  <c r="L4745" i="11"/>
  <c r="M4745" i="11"/>
  <c r="N4745" i="11"/>
  <c r="O4745" i="11"/>
  <c r="P4745" i="11"/>
  <c r="D4746" i="11"/>
  <c r="E4746" i="11"/>
  <c r="F4746" i="11"/>
  <c r="H4746" i="11"/>
  <c r="K4746" i="11"/>
  <c r="L4746" i="11"/>
  <c r="M4746" i="11"/>
  <c r="N4746" i="11"/>
  <c r="O4746" i="11"/>
  <c r="P4746" i="11"/>
  <c r="D4747" i="11"/>
  <c r="E4747" i="11"/>
  <c r="F4747" i="11"/>
  <c r="H4747" i="11"/>
  <c r="K4747" i="11"/>
  <c r="L4747" i="11"/>
  <c r="M4747" i="11"/>
  <c r="N4747" i="11"/>
  <c r="O4747" i="11"/>
  <c r="P4747" i="11"/>
  <c r="D4748" i="11"/>
  <c r="E4748" i="11"/>
  <c r="F4748" i="11"/>
  <c r="H4748" i="11"/>
  <c r="K4748" i="11"/>
  <c r="L4748" i="11"/>
  <c r="M4748" i="11"/>
  <c r="N4748" i="11"/>
  <c r="O4748" i="11"/>
  <c r="P4748" i="11"/>
  <c r="D4749" i="11"/>
  <c r="E4749" i="11"/>
  <c r="F4749" i="11"/>
  <c r="H4749" i="11"/>
  <c r="K4749" i="11"/>
  <c r="L4749" i="11"/>
  <c r="M4749" i="11"/>
  <c r="N4749" i="11"/>
  <c r="O4749" i="11"/>
  <c r="P4749" i="11"/>
  <c r="D4750" i="11"/>
  <c r="E4750" i="11"/>
  <c r="F4750" i="11"/>
  <c r="H4750" i="11"/>
  <c r="K4750" i="11"/>
  <c r="L4750" i="11"/>
  <c r="M4750" i="11"/>
  <c r="N4750" i="11"/>
  <c r="O4750" i="11"/>
  <c r="P4750" i="11"/>
  <c r="D4751" i="11"/>
  <c r="E4751" i="11"/>
  <c r="F4751" i="11"/>
  <c r="H4751" i="11"/>
  <c r="K4751" i="11"/>
  <c r="L4751" i="11"/>
  <c r="M4751" i="11"/>
  <c r="N4751" i="11"/>
  <c r="O4751" i="11"/>
  <c r="P4751" i="11"/>
  <c r="D4752" i="11"/>
  <c r="E4752" i="11"/>
  <c r="F4752" i="11"/>
  <c r="H4752" i="11"/>
  <c r="K4752" i="11"/>
  <c r="L4752" i="11"/>
  <c r="M4752" i="11"/>
  <c r="N4752" i="11"/>
  <c r="O4752" i="11"/>
  <c r="P4752" i="11"/>
  <c r="D4753" i="11"/>
  <c r="E4753" i="11"/>
  <c r="F4753" i="11"/>
  <c r="H4753" i="11"/>
  <c r="K4753" i="11"/>
  <c r="L4753" i="11"/>
  <c r="M4753" i="11"/>
  <c r="N4753" i="11"/>
  <c r="O4753" i="11"/>
  <c r="P4753" i="11"/>
  <c r="D4754" i="11"/>
  <c r="E4754" i="11"/>
  <c r="F4754" i="11"/>
  <c r="H4754" i="11"/>
  <c r="K4754" i="11"/>
  <c r="L4754" i="11"/>
  <c r="M4754" i="11"/>
  <c r="N4754" i="11"/>
  <c r="O4754" i="11"/>
  <c r="P4754" i="11"/>
  <c r="D4755" i="11"/>
  <c r="E4755" i="11"/>
  <c r="F4755" i="11"/>
  <c r="H4755" i="11"/>
  <c r="K4755" i="11"/>
  <c r="L4755" i="11"/>
  <c r="M4755" i="11"/>
  <c r="N4755" i="11"/>
  <c r="O4755" i="11"/>
  <c r="P4755" i="11"/>
  <c r="D4756" i="11"/>
  <c r="E4756" i="11"/>
  <c r="F4756" i="11"/>
  <c r="H4756" i="11"/>
  <c r="K4756" i="11"/>
  <c r="L4756" i="11"/>
  <c r="M4756" i="11"/>
  <c r="N4756" i="11"/>
  <c r="O4756" i="11"/>
  <c r="P4756" i="11"/>
  <c r="D4757" i="11"/>
  <c r="E4757" i="11"/>
  <c r="F4757" i="11"/>
  <c r="H4757" i="11"/>
  <c r="K4757" i="11"/>
  <c r="L4757" i="11"/>
  <c r="M4757" i="11"/>
  <c r="N4757" i="11"/>
  <c r="O4757" i="11"/>
  <c r="P4757" i="11"/>
  <c r="D4758" i="11"/>
  <c r="E4758" i="11"/>
  <c r="F4758" i="11"/>
  <c r="H4758" i="11"/>
  <c r="K4758" i="11"/>
  <c r="L4758" i="11"/>
  <c r="M4758" i="11"/>
  <c r="N4758" i="11"/>
  <c r="O4758" i="11"/>
  <c r="P4758" i="11"/>
  <c r="D4759" i="11"/>
  <c r="E4759" i="11"/>
  <c r="F4759" i="11"/>
  <c r="H4759" i="11"/>
  <c r="K4759" i="11"/>
  <c r="L4759" i="11"/>
  <c r="M4759" i="11"/>
  <c r="N4759" i="11"/>
  <c r="O4759" i="11"/>
  <c r="P4759" i="11"/>
  <c r="D4760" i="11"/>
  <c r="E4760" i="11"/>
  <c r="F4760" i="11"/>
  <c r="H4760" i="11"/>
  <c r="K4760" i="11"/>
  <c r="L4760" i="11"/>
  <c r="M4760" i="11"/>
  <c r="N4760" i="11"/>
  <c r="O4760" i="11"/>
  <c r="P4760" i="11"/>
  <c r="D4761" i="11"/>
  <c r="E4761" i="11"/>
  <c r="F4761" i="11"/>
  <c r="H4761" i="11"/>
  <c r="K4761" i="11"/>
  <c r="L4761" i="11"/>
  <c r="M4761" i="11"/>
  <c r="N4761" i="11"/>
  <c r="O4761" i="11"/>
  <c r="P4761" i="11"/>
  <c r="D4762" i="11"/>
  <c r="E4762" i="11"/>
  <c r="F4762" i="11"/>
  <c r="H4762" i="11"/>
  <c r="K4762" i="11"/>
  <c r="L4762" i="11"/>
  <c r="M4762" i="11"/>
  <c r="N4762" i="11"/>
  <c r="O4762" i="11"/>
  <c r="P4762" i="11"/>
  <c r="D4763" i="11"/>
  <c r="E4763" i="11"/>
  <c r="F4763" i="11"/>
  <c r="H4763" i="11"/>
  <c r="K4763" i="11"/>
  <c r="L4763" i="11"/>
  <c r="M4763" i="11"/>
  <c r="N4763" i="11"/>
  <c r="O4763" i="11"/>
  <c r="P4763" i="11"/>
  <c r="D4764" i="11"/>
  <c r="E4764" i="11"/>
  <c r="F4764" i="11"/>
  <c r="H4764" i="11"/>
  <c r="K4764" i="11"/>
  <c r="L4764" i="11"/>
  <c r="M4764" i="11"/>
  <c r="N4764" i="11"/>
  <c r="O4764" i="11"/>
  <c r="P4764" i="11"/>
  <c r="D4765" i="11"/>
  <c r="E4765" i="11"/>
  <c r="F4765" i="11"/>
  <c r="H4765" i="11"/>
  <c r="K4765" i="11"/>
  <c r="L4765" i="11"/>
  <c r="M4765" i="11"/>
  <c r="N4765" i="11"/>
  <c r="O4765" i="11"/>
  <c r="P4765" i="11"/>
  <c r="D4766" i="11"/>
  <c r="E4766" i="11"/>
  <c r="F4766" i="11"/>
  <c r="H4766" i="11"/>
  <c r="K4766" i="11"/>
  <c r="L4766" i="11"/>
  <c r="M4766" i="11"/>
  <c r="N4766" i="11"/>
  <c r="O4766" i="11"/>
  <c r="P4766" i="11"/>
  <c r="D4767" i="11"/>
  <c r="E4767" i="11"/>
  <c r="F4767" i="11"/>
  <c r="H4767" i="11"/>
  <c r="K4767" i="11"/>
  <c r="L4767" i="11"/>
  <c r="M4767" i="11"/>
  <c r="N4767" i="11"/>
  <c r="O4767" i="11"/>
  <c r="P4767" i="11"/>
  <c r="D4768" i="11"/>
  <c r="E4768" i="11"/>
  <c r="F4768" i="11"/>
  <c r="H4768" i="11"/>
  <c r="K4768" i="11"/>
  <c r="L4768" i="11"/>
  <c r="M4768" i="11"/>
  <c r="N4768" i="11"/>
  <c r="O4768" i="11"/>
  <c r="P4768" i="11"/>
  <c r="D4769" i="11"/>
  <c r="E4769" i="11"/>
  <c r="F4769" i="11"/>
  <c r="H4769" i="11"/>
  <c r="K4769" i="11"/>
  <c r="L4769" i="11"/>
  <c r="M4769" i="11"/>
  <c r="N4769" i="11"/>
  <c r="O4769" i="11"/>
  <c r="P4769" i="11"/>
  <c r="D4770" i="11"/>
  <c r="E4770" i="11"/>
  <c r="F4770" i="11"/>
  <c r="H4770" i="11"/>
  <c r="K4770" i="11"/>
  <c r="L4770" i="11"/>
  <c r="M4770" i="11"/>
  <c r="N4770" i="11"/>
  <c r="O4770" i="11"/>
  <c r="P4770" i="11"/>
  <c r="D4771" i="11"/>
  <c r="E4771" i="11"/>
  <c r="F4771" i="11"/>
  <c r="H4771" i="11"/>
  <c r="K4771" i="11"/>
  <c r="L4771" i="11"/>
  <c r="M4771" i="11"/>
  <c r="N4771" i="11"/>
  <c r="O4771" i="11"/>
  <c r="P4771" i="11"/>
  <c r="D4772" i="11"/>
  <c r="E4772" i="11"/>
  <c r="F4772" i="11"/>
  <c r="H4772" i="11"/>
  <c r="K4772" i="11"/>
  <c r="L4772" i="11"/>
  <c r="M4772" i="11"/>
  <c r="N4772" i="11"/>
  <c r="O4772" i="11"/>
  <c r="P4772" i="11"/>
  <c r="D4773" i="11"/>
  <c r="E4773" i="11"/>
  <c r="F4773" i="11"/>
  <c r="H4773" i="11"/>
  <c r="K4773" i="11"/>
  <c r="L4773" i="11"/>
  <c r="M4773" i="11"/>
  <c r="N4773" i="11"/>
  <c r="O4773" i="11"/>
  <c r="P4773" i="11"/>
  <c r="D4774" i="11"/>
  <c r="E4774" i="11"/>
  <c r="F4774" i="11"/>
  <c r="H4774" i="11"/>
  <c r="K4774" i="11"/>
  <c r="L4774" i="11"/>
  <c r="M4774" i="11"/>
  <c r="N4774" i="11"/>
  <c r="O4774" i="11"/>
  <c r="P4774" i="11"/>
  <c r="D4775" i="11"/>
  <c r="E4775" i="11"/>
  <c r="F4775" i="11"/>
  <c r="H4775" i="11"/>
  <c r="K4775" i="11"/>
  <c r="L4775" i="11"/>
  <c r="M4775" i="11"/>
  <c r="N4775" i="11"/>
  <c r="O4775" i="11"/>
  <c r="P4775" i="11"/>
  <c r="D4776" i="11"/>
  <c r="E4776" i="11"/>
  <c r="F4776" i="11"/>
  <c r="H4776" i="11"/>
  <c r="K4776" i="11"/>
  <c r="L4776" i="11"/>
  <c r="M4776" i="11"/>
  <c r="N4776" i="11"/>
  <c r="O4776" i="11"/>
  <c r="P4776" i="11"/>
  <c r="D4777" i="11"/>
  <c r="E4777" i="11"/>
  <c r="F4777" i="11"/>
  <c r="H4777" i="11"/>
  <c r="K4777" i="11"/>
  <c r="L4777" i="11"/>
  <c r="M4777" i="11"/>
  <c r="N4777" i="11"/>
  <c r="O4777" i="11"/>
  <c r="P4777" i="11"/>
  <c r="D4778" i="11"/>
  <c r="E4778" i="11"/>
  <c r="F4778" i="11"/>
  <c r="H4778" i="11"/>
  <c r="K4778" i="11"/>
  <c r="L4778" i="11"/>
  <c r="M4778" i="11"/>
  <c r="N4778" i="11"/>
  <c r="O4778" i="11"/>
  <c r="P4778" i="11"/>
  <c r="D4779" i="11"/>
  <c r="E4779" i="11"/>
  <c r="F4779" i="11"/>
  <c r="H4779" i="11"/>
  <c r="K4779" i="11"/>
  <c r="L4779" i="11"/>
  <c r="M4779" i="11"/>
  <c r="N4779" i="11"/>
  <c r="O4779" i="11"/>
  <c r="P4779" i="11"/>
  <c r="D4780" i="11"/>
  <c r="E4780" i="11"/>
  <c r="F4780" i="11"/>
  <c r="H4780" i="11"/>
  <c r="K4780" i="11"/>
  <c r="L4780" i="11"/>
  <c r="M4780" i="11"/>
  <c r="N4780" i="11"/>
  <c r="O4780" i="11"/>
  <c r="P4780" i="11"/>
  <c r="D4781" i="11"/>
  <c r="E4781" i="11"/>
  <c r="F4781" i="11"/>
  <c r="H4781" i="11"/>
  <c r="K4781" i="11"/>
  <c r="L4781" i="11"/>
  <c r="M4781" i="11"/>
  <c r="N4781" i="11"/>
  <c r="O4781" i="11"/>
  <c r="P4781" i="11"/>
  <c r="D4782" i="11"/>
  <c r="E4782" i="11"/>
  <c r="F4782" i="11"/>
  <c r="H4782" i="11"/>
  <c r="K4782" i="11"/>
  <c r="L4782" i="11"/>
  <c r="M4782" i="11"/>
  <c r="N4782" i="11"/>
  <c r="O4782" i="11"/>
  <c r="P4782" i="11"/>
  <c r="D4783" i="11"/>
  <c r="E4783" i="11"/>
  <c r="F4783" i="11"/>
  <c r="H4783" i="11"/>
  <c r="K4783" i="11"/>
  <c r="L4783" i="11"/>
  <c r="M4783" i="11"/>
  <c r="N4783" i="11"/>
  <c r="O4783" i="11"/>
  <c r="P4783" i="11"/>
  <c r="D4784" i="11"/>
  <c r="E4784" i="11"/>
  <c r="F4784" i="11"/>
  <c r="H4784" i="11"/>
  <c r="K4784" i="11"/>
  <c r="L4784" i="11"/>
  <c r="M4784" i="11"/>
  <c r="N4784" i="11"/>
  <c r="O4784" i="11"/>
  <c r="P4784" i="11"/>
  <c r="D4785" i="11"/>
  <c r="E4785" i="11"/>
  <c r="F4785" i="11"/>
  <c r="H4785" i="11"/>
  <c r="K4785" i="11"/>
  <c r="L4785" i="11"/>
  <c r="M4785" i="11"/>
  <c r="N4785" i="11"/>
  <c r="O4785" i="11"/>
  <c r="P4785" i="11"/>
  <c r="D4786" i="11"/>
  <c r="E4786" i="11"/>
  <c r="F4786" i="11"/>
  <c r="H4786" i="11"/>
  <c r="K4786" i="11"/>
  <c r="L4786" i="11"/>
  <c r="M4786" i="11"/>
  <c r="N4786" i="11"/>
  <c r="O4786" i="11"/>
  <c r="P4786" i="11"/>
  <c r="D4787" i="11"/>
  <c r="E4787" i="11"/>
  <c r="F4787" i="11"/>
  <c r="H4787" i="11"/>
  <c r="K4787" i="11"/>
  <c r="L4787" i="11"/>
  <c r="M4787" i="11"/>
  <c r="N4787" i="11"/>
  <c r="O4787" i="11"/>
  <c r="P4787" i="11"/>
  <c r="D4788" i="11"/>
  <c r="E4788" i="11"/>
  <c r="F4788" i="11"/>
  <c r="H4788" i="11"/>
  <c r="K4788" i="11"/>
  <c r="L4788" i="11"/>
  <c r="M4788" i="11"/>
  <c r="N4788" i="11"/>
  <c r="O4788" i="11"/>
  <c r="P4788" i="11"/>
  <c r="D4789" i="11"/>
  <c r="E4789" i="11"/>
  <c r="F4789" i="11"/>
  <c r="H4789" i="11"/>
  <c r="K4789" i="11"/>
  <c r="L4789" i="11"/>
  <c r="M4789" i="11"/>
  <c r="N4789" i="11"/>
  <c r="O4789" i="11"/>
  <c r="P4789" i="11"/>
  <c r="D4790" i="11"/>
  <c r="E4790" i="11"/>
  <c r="F4790" i="11"/>
  <c r="H4790" i="11"/>
  <c r="K4790" i="11"/>
  <c r="L4790" i="11"/>
  <c r="M4790" i="11"/>
  <c r="N4790" i="11"/>
  <c r="O4790" i="11"/>
  <c r="P4790" i="11"/>
  <c r="D4791" i="11"/>
  <c r="E4791" i="11"/>
  <c r="F4791" i="11"/>
  <c r="H4791" i="11"/>
  <c r="K4791" i="11"/>
  <c r="L4791" i="11"/>
  <c r="M4791" i="11"/>
  <c r="N4791" i="11"/>
  <c r="O4791" i="11"/>
  <c r="P4791" i="11"/>
  <c r="D4792" i="11"/>
  <c r="E4792" i="11"/>
  <c r="F4792" i="11"/>
  <c r="H4792" i="11"/>
  <c r="K4792" i="11"/>
  <c r="L4792" i="11"/>
  <c r="M4792" i="11"/>
  <c r="N4792" i="11"/>
  <c r="O4792" i="11"/>
  <c r="P4792" i="11"/>
  <c r="D4793" i="11"/>
  <c r="E4793" i="11"/>
  <c r="F4793" i="11"/>
  <c r="H4793" i="11"/>
  <c r="K4793" i="11"/>
  <c r="L4793" i="11"/>
  <c r="M4793" i="11"/>
  <c r="N4793" i="11"/>
  <c r="O4793" i="11"/>
  <c r="P4793" i="11"/>
  <c r="D4794" i="11"/>
  <c r="E4794" i="11"/>
  <c r="F4794" i="11"/>
  <c r="H4794" i="11"/>
  <c r="K4794" i="11"/>
  <c r="L4794" i="11"/>
  <c r="M4794" i="11"/>
  <c r="N4794" i="11"/>
  <c r="O4794" i="11"/>
  <c r="P4794" i="11"/>
  <c r="D4795" i="11"/>
  <c r="E4795" i="11"/>
  <c r="F4795" i="11"/>
  <c r="H4795" i="11"/>
  <c r="K4795" i="11"/>
  <c r="L4795" i="11"/>
  <c r="M4795" i="11"/>
  <c r="N4795" i="11"/>
  <c r="O4795" i="11"/>
  <c r="P4795" i="11"/>
  <c r="D4796" i="11"/>
  <c r="E4796" i="11"/>
  <c r="F4796" i="11"/>
  <c r="H4796" i="11"/>
  <c r="K4796" i="11"/>
  <c r="L4796" i="11"/>
  <c r="M4796" i="11"/>
  <c r="N4796" i="11"/>
  <c r="O4796" i="11"/>
  <c r="P4796" i="11"/>
  <c r="D4797" i="11"/>
  <c r="E4797" i="11"/>
  <c r="F4797" i="11"/>
  <c r="H4797" i="11"/>
  <c r="K4797" i="11"/>
  <c r="L4797" i="11"/>
  <c r="M4797" i="11"/>
  <c r="N4797" i="11"/>
  <c r="O4797" i="11"/>
  <c r="P4797" i="11"/>
  <c r="D4798" i="11"/>
  <c r="E4798" i="11"/>
  <c r="F4798" i="11"/>
  <c r="H4798" i="11"/>
  <c r="K4798" i="11"/>
  <c r="L4798" i="11"/>
  <c r="M4798" i="11"/>
  <c r="N4798" i="11"/>
  <c r="O4798" i="11"/>
  <c r="P4798" i="11"/>
  <c r="D4799" i="11"/>
  <c r="E4799" i="11"/>
  <c r="F4799" i="11"/>
  <c r="H4799" i="11"/>
  <c r="K4799" i="11"/>
  <c r="L4799" i="11"/>
  <c r="M4799" i="11"/>
  <c r="N4799" i="11"/>
  <c r="O4799" i="11"/>
  <c r="P4799" i="11"/>
  <c r="D4800" i="11"/>
  <c r="E4800" i="11"/>
  <c r="F4800" i="11"/>
  <c r="H4800" i="11"/>
  <c r="K4800" i="11"/>
  <c r="L4800" i="11"/>
  <c r="M4800" i="11"/>
  <c r="N4800" i="11"/>
  <c r="O4800" i="11"/>
  <c r="P4800" i="11"/>
  <c r="D4801" i="11"/>
  <c r="E4801" i="11"/>
  <c r="F4801" i="11"/>
  <c r="H4801" i="11"/>
  <c r="K4801" i="11"/>
  <c r="L4801" i="11"/>
  <c r="M4801" i="11"/>
  <c r="N4801" i="11"/>
  <c r="O4801" i="11"/>
  <c r="P4801" i="11"/>
  <c r="D4802" i="11"/>
  <c r="E4802" i="11"/>
  <c r="F4802" i="11"/>
  <c r="H4802" i="11"/>
  <c r="K4802" i="11"/>
  <c r="L4802" i="11"/>
  <c r="M4802" i="11"/>
  <c r="N4802" i="11"/>
  <c r="O4802" i="11"/>
  <c r="P4802" i="11"/>
  <c r="D4803" i="11"/>
  <c r="E4803" i="11"/>
  <c r="F4803" i="11"/>
  <c r="H4803" i="11"/>
  <c r="K4803" i="11"/>
  <c r="L4803" i="11"/>
  <c r="M4803" i="11"/>
  <c r="N4803" i="11"/>
  <c r="O4803" i="11"/>
  <c r="P4803" i="11"/>
  <c r="D4804" i="11"/>
  <c r="E4804" i="11"/>
  <c r="F4804" i="11"/>
  <c r="H4804" i="11"/>
  <c r="K4804" i="11"/>
  <c r="L4804" i="11"/>
  <c r="M4804" i="11"/>
  <c r="N4804" i="11"/>
  <c r="O4804" i="11"/>
  <c r="P4804" i="11"/>
  <c r="D4805" i="11"/>
  <c r="E4805" i="11"/>
  <c r="F4805" i="11"/>
  <c r="H4805" i="11"/>
  <c r="K4805" i="11"/>
  <c r="L4805" i="11"/>
  <c r="M4805" i="11"/>
  <c r="N4805" i="11"/>
  <c r="O4805" i="11"/>
  <c r="P4805" i="11"/>
  <c r="D4806" i="11"/>
  <c r="E4806" i="11"/>
  <c r="F4806" i="11"/>
  <c r="H4806" i="11"/>
  <c r="K4806" i="11"/>
  <c r="L4806" i="11"/>
  <c r="M4806" i="11"/>
  <c r="N4806" i="11"/>
  <c r="O4806" i="11"/>
  <c r="P4806" i="11"/>
  <c r="D4807" i="11"/>
  <c r="E4807" i="11"/>
  <c r="F4807" i="11"/>
  <c r="H4807" i="11"/>
  <c r="K4807" i="11"/>
  <c r="L4807" i="11"/>
  <c r="M4807" i="11"/>
  <c r="N4807" i="11"/>
  <c r="O4807" i="11"/>
  <c r="P4807" i="11"/>
  <c r="D4808" i="11"/>
  <c r="E4808" i="11"/>
  <c r="F4808" i="11"/>
  <c r="H4808" i="11"/>
  <c r="K4808" i="11"/>
  <c r="L4808" i="11"/>
  <c r="M4808" i="11"/>
  <c r="N4808" i="11"/>
  <c r="O4808" i="11"/>
  <c r="P4808" i="11"/>
  <c r="D4809" i="11"/>
  <c r="E4809" i="11"/>
  <c r="F4809" i="11"/>
  <c r="H4809" i="11"/>
  <c r="K4809" i="11"/>
  <c r="L4809" i="11"/>
  <c r="M4809" i="11"/>
  <c r="N4809" i="11"/>
  <c r="O4809" i="11"/>
  <c r="P4809" i="11"/>
  <c r="D4810" i="11"/>
  <c r="E4810" i="11"/>
  <c r="F4810" i="11"/>
  <c r="H4810" i="11"/>
  <c r="K4810" i="11"/>
  <c r="L4810" i="11"/>
  <c r="M4810" i="11"/>
  <c r="N4810" i="11"/>
  <c r="O4810" i="11"/>
  <c r="P4810" i="11"/>
  <c r="D4811" i="11"/>
  <c r="E4811" i="11"/>
  <c r="F4811" i="11"/>
  <c r="H4811" i="11"/>
  <c r="K4811" i="11"/>
  <c r="L4811" i="11"/>
  <c r="M4811" i="11"/>
  <c r="N4811" i="11"/>
  <c r="O4811" i="11"/>
  <c r="P4811" i="11"/>
  <c r="D4812" i="11"/>
  <c r="E4812" i="11"/>
  <c r="F4812" i="11"/>
  <c r="H4812" i="11"/>
  <c r="K4812" i="11"/>
  <c r="L4812" i="11"/>
  <c r="M4812" i="11"/>
  <c r="N4812" i="11"/>
  <c r="O4812" i="11"/>
  <c r="P4812" i="11"/>
  <c r="D4813" i="11"/>
  <c r="E4813" i="11"/>
  <c r="F4813" i="11"/>
  <c r="H4813" i="11"/>
  <c r="K4813" i="11"/>
  <c r="L4813" i="11"/>
  <c r="M4813" i="11"/>
  <c r="N4813" i="11"/>
  <c r="O4813" i="11"/>
  <c r="P4813" i="11"/>
  <c r="D4814" i="11"/>
  <c r="E4814" i="11"/>
  <c r="F4814" i="11"/>
  <c r="H4814" i="11"/>
  <c r="K4814" i="11"/>
  <c r="L4814" i="11"/>
  <c r="M4814" i="11"/>
  <c r="N4814" i="11"/>
  <c r="O4814" i="11"/>
  <c r="P4814" i="11"/>
  <c r="D4815" i="11"/>
  <c r="E4815" i="11"/>
  <c r="F4815" i="11"/>
  <c r="H4815" i="11"/>
  <c r="K4815" i="11"/>
  <c r="L4815" i="11"/>
  <c r="M4815" i="11"/>
  <c r="N4815" i="11"/>
  <c r="O4815" i="11"/>
  <c r="P4815" i="11"/>
  <c r="D4816" i="11"/>
  <c r="E4816" i="11"/>
  <c r="F4816" i="11"/>
  <c r="H4816" i="11"/>
  <c r="K4816" i="11"/>
  <c r="L4816" i="11"/>
  <c r="M4816" i="11"/>
  <c r="N4816" i="11"/>
  <c r="O4816" i="11"/>
  <c r="P4816" i="11"/>
  <c r="D4817" i="11"/>
  <c r="E4817" i="11"/>
  <c r="F4817" i="11"/>
  <c r="H4817" i="11"/>
  <c r="K4817" i="11"/>
  <c r="L4817" i="11"/>
  <c r="M4817" i="11"/>
  <c r="N4817" i="11"/>
  <c r="O4817" i="11"/>
  <c r="P4817" i="11"/>
  <c r="D4818" i="11"/>
  <c r="E4818" i="11"/>
  <c r="F4818" i="11"/>
  <c r="H4818" i="11"/>
  <c r="K4818" i="11"/>
  <c r="L4818" i="11"/>
  <c r="M4818" i="11"/>
  <c r="N4818" i="11"/>
  <c r="O4818" i="11"/>
  <c r="P4818" i="11"/>
  <c r="D4819" i="11"/>
  <c r="E4819" i="11"/>
  <c r="F4819" i="11"/>
  <c r="H4819" i="11"/>
  <c r="K4819" i="11"/>
  <c r="L4819" i="11"/>
  <c r="M4819" i="11"/>
  <c r="N4819" i="11"/>
  <c r="O4819" i="11"/>
  <c r="P4819" i="11"/>
  <c r="D4820" i="11"/>
  <c r="E4820" i="11"/>
  <c r="F4820" i="11"/>
  <c r="H4820" i="11"/>
  <c r="K4820" i="11"/>
  <c r="L4820" i="11"/>
  <c r="M4820" i="11"/>
  <c r="N4820" i="11"/>
  <c r="O4820" i="11"/>
  <c r="P4820" i="11"/>
  <c r="D4821" i="11"/>
  <c r="E4821" i="11"/>
  <c r="F4821" i="11"/>
  <c r="H4821" i="11"/>
  <c r="K4821" i="11"/>
  <c r="L4821" i="11"/>
  <c r="M4821" i="11"/>
  <c r="N4821" i="11"/>
  <c r="O4821" i="11"/>
  <c r="P4821" i="11"/>
  <c r="D4822" i="11"/>
  <c r="E4822" i="11"/>
  <c r="F4822" i="11"/>
  <c r="H4822" i="11"/>
  <c r="K4822" i="11"/>
  <c r="L4822" i="11"/>
  <c r="M4822" i="11"/>
  <c r="N4822" i="11"/>
  <c r="O4822" i="11"/>
  <c r="P4822" i="11"/>
  <c r="D4823" i="11"/>
  <c r="E4823" i="11"/>
  <c r="F4823" i="11"/>
  <c r="H4823" i="11"/>
  <c r="K4823" i="11"/>
  <c r="L4823" i="11"/>
  <c r="M4823" i="11"/>
  <c r="N4823" i="11"/>
  <c r="O4823" i="11"/>
  <c r="P4823" i="11"/>
  <c r="D4824" i="11"/>
  <c r="E4824" i="11"/>
  <c r="F4824" i="11"/>
  <c r="H4824" i="11"/>
  <c r="K4824" i="11"/>
  <c r="L4824" i="11"/>
  <c r="M4824" i="11"/>
  <c r="N4824" i="11"/>
  <c r="O4824" i="11"/>
  <c r="P4824" i="11"/>
  <c r="D4825" i="11"/>
  <c r="E4825" i="11"/>
  <c r="F4825" i="11"/>
  <c r="H4825" i="11"/>
  <c r="K4825" i="11"/>
  <c r="L4825" i="11"/>
  <c r="M4825" i="11"/>
  <c r="N4825" i="11"/>
  <c r="O4825" i="11"/>
  <c r="P4825" i="11"/>
  <c r="D4826" i="11"/>
  <c r="E4826" i="11"/>
  <c r="F4826" i="11"/>
  <c r="H4826" i="11"/>
  <c r="K4826" i="11"/>
  <c r="L4826" i="11"/>
  <c r="M4826" i="11"/>
  <c r="N4826" i="11"/>
  <c r="O4826" i="11"/>
  <c r="P4826" i="11"/>
  <c r="D4827" i="11"/>
  <c r="E4827" i="11"/>
  <c r="F4827" i="11"/>
  <c r="H4827" i="11"/>
  <c r="K4827" i="11"/>
  <c r="L4827" i="11"/>
  <c r="M4827" i="11"/>
  <c r="N4827" i="11"/>
  <c r="O4827" i="11"/>
  <c r="P4827" i="11"/>
  <c r="D4828" i="11"/>
  <c r="E4828" i="11"/>
  <c r="F4828" i="11"/>
  <c r="H4828" i="11"/>
  <c r="K4828" i="11"/>
  <c r="L4828" i="11"/>
  <c r="M4828" i="11"/>
  <c r="N4828" i="11"/>
  <c r="O4828" i="11"/>
  <c r="P4828" i="11"/>
  <c r="D4829" i="11"/>
  <c r="E4829" i="11"/>
  <c r="F4829" i="11"/>
  <c r="H4829" i="11"/>
  <c r="K4829" i="11"/>
  <c r="L4829" i="11"/>
  <c r="M4829" i="11"/>
  <c r="N4829" i="11"/>
  <c r="O4829" i="11"/>
  <c r="P4829" i="11"/>
  <c r="D4830" i="11"/>
  <c r="E4830" i="11"/>
  <c r="F4830" i="11"/>
  <c r="H4830" i="11"/>
  <c r="K4830" i="11"/>
  <c r="L4830" i="11"/>
  <c r="M4830" i="11"/>
  <c r="N4830" i="11"/>
  <c r="O4830" i="11"/>
  <c r="P4830" i="11"/>
  <c r="D4831" i="11"/>
  <c r="E4831" i="11"/>
  <c r="F4831" i="11"/>
  <c r="H4831" i="11"/>
  <c r="K4831" i="11"/>
  <c r="L4831" i="11"/>
  <c r="M4831" i="11"/>
  <c r="N4831" i="11"/>
  <c r="O4831" i="11"/>
  <c r="P4831" i="11"/>
  <c r="D4832" i="11"/>
  <c r="E4832" i="11"/>
  <c r="F4832" i="11"/>
  <c r="H4832" i="11"/>
  <c r="K4832" i="11"/>
  <c r="L4832" i="11"/>
  <c r="M4832" i="11"/>
  <c r="N4832" i="11"/>
  <c r="O4832" i="11"/>
  <c r="P4832" i="11"/>
  <c r="D4833" i="11"/>
  <c r="E4833" i="11"/>
  <c r="F4833" i="11"/>
  <c r="H4833" i="11"/>
  <c r="K4833" i="11"/>
  <c r="L4833" i="11"/>
  <c r="M4833" i="11"/>
  <c r="N4833" i="11"/>
  <c r="O4833" i="11"/>
  <c r="P4833" i="11"/>
  <c r="D4834" i="11"/>
  <c r="E4834" i="11"/>
  <c r="F4834" i="11"/>
  <c r="H4834" i="11"/>
  <c r="K4834" i="11"/>
  <c r="L4834" i="11"/>
  <c r="M4834" i="11"/>
  <c r="N4834" i="11"/>
  <c r="O4834" i="11"/>
  <c r="P4834" i="11"/>
  <c r="D4835" i="11"/>
  <c r="E4835" i="11"/>
  <c r="F4835" i="11"/>
  <c r="H4835" i="11"/>
  <c r="K4835" i="11"/>
  <c r="L4835" i="11"/>
  <c r="M4835" i="11"/>
  <c r="N4835" i="11"/>
  <c r="O4835" i="11"/>
  <c r="P4835" i="11"/>
  <c r="D4836" i="11"/>
  <c r="E4836" i="11"/>
  <c r="F4836" i="11"/>
  <c r="H4836" i="11"/>
  <c r="K4836" i="11"/>
  <c r="L4836" i="11"/>
  <c r="M4836" i="11"/>
  <c r="N4836" i="11"/>
  <c r="O4836" i="11"/>
  <c r="P4836" i="11"/>
  <c r="D4837" i="11"/>
  <c r="E4837" i="11"/>
  <c r="F4837" i="11"/>
  <c r="H4837" i="11"/>
  <c r="K4837" i="11"/>
  <c r="L4837" i="11"/>
  <c r="M4837" i="11"/>
  <c r="N4837" i="11"/>
  <c r="O4837" i="11"/>
  <c r="P4837" i="11"/>
  <c r="D4838" i="11"/>
  <c r="E4838" i="11"/>
  <c r="F4838" i="11"/>
  <c r="H4838" i="11"/>
  <c r="K4838" i="11"/>
  <c r="L4838" i="11"/>
  <c r="M4838" i="11"/>
  <c r="N4838" i="11"/>
  <c r="O4838" i="11"/>
  <c r="P4838" i="11"/>
  <c r="D4839" i="11"/>
  <c r="E4839" i="11"/>
  <c r="F4839" i="11"/>
  <c r="H4839" i="11"/>
  <c r="K4839" i="11"/>
  <c r="L4839" i="11"/>
  <c r="M4839" i="11"/>
  <c r="N4839" i="11"/>
  <c r="O4839" i="11"/>
  <c r="P4839" i="11"/>
  <c r="D4840" i="11"/>
  <c r="E4840" i="11"/>
  <c r="F4840" i="11"/>
  <c r="H4840" i="11"/>
  <c r="K4840" i="11"/>
  <c r="L4840" i="11"/>
  <c r="M4840" i="11"/>
  <c r="N4840" i="11"/>
  <c r="O4840" i="11"/>
  <c r="P4840" i="11"/>
  <c r="D4841" i="11"/>
  <c r="E4841" i="11"/>
  <c r="F4841" i="11"/>
  <c r="H4841" i="11"/>
  <c r="K4841" i="11"/>
  <c r="L4841" i="11"/>
  <c r="M4841" i="11"/>
  <c r="N4841" i="11"/>
  <c r="O4841" i="11"/>
  <c r="P4841" i="11"/>
  <c r="D4842" i="11"/>
  <c r="E4842" i="11"/>
  <c r="F4842" i="11"/>
  <c r="H4842" i="11"/>
  <c r="K4842" i="11"/>
  <c r="L4842" i="11"/>
  <c r="M4842" i="11"/>
  <c r="N4842" i="11"/>
  <c r="O4842" i="11"/>
  <c r="P4842" i="11"/>
  <c r="D4843" i="11"/>
  <c r="E4843" i="11"/>
  <c r="F4843" i="11"/>
  <c r="H4843" i="11"/>
  <c r="K4843" i="11"/>
  <c r="L4843" i="11"/>
  <c r="M4843" i="11"/>
  <c r="N4843" i="11"/>
  <c r="O4843" i="11"/>
  <c r="P4843" i="11"/>
  <c r="D4844" i="11"/>
  <c r="E4844" i="11"/>
  <c r="F4844" i="11"/>
  <c r="H4844" i="11"/>
  <c r="K4844" i="11"/>
  <c r="L4844" i="11"/>
  <c r="M4844" i="11"/>
  <c r="N4844" i="11"/>
  <c r="O4844" i="11"/>
  <c r="P4844" i="11"/>
  <c r="D4845" i="11"/>
  <c r="E4845" i="11"/>
  <c r="F4845" i="11"/>
  <c r="H4845" i="11"/>
  <c r="K4845" i="11"/>
  <c r="L4845" i="11"/>
  <c r="M4845" i="11"/>
  <c r="N4845" i="11"/>
  <c r="O4845" i="11"/>
  <c r="P4845" i="11"/>
  <c r="D4846" i="11"/>
  <c r="E4846" i="11"/>
  <c r="F4846" i="11"/>
  <c r="H4846" i="11"/>
  <c r="K4846" i="11"/>
  <c r="L4846" i="11"/>
  <c r="M4846" i="11"/>
  <c r="N4846" i="11"/>
  <c r="O4846" i="11"/>
  <c r="P4846" i="11"/>
  <c r="D4847" i="11"/>
  <c r="E4847" i="11"/>
  <c r="F4847" i="11"/>
  <c r="H4847" i="11"/>
  <c r="K4847" i="11"/>
  <c r="L4847" i="11"/>
  <c r="M4847" i="11"/>
  <c r="N4847" i="11"/>
  <c r="O4847" i="11"/>
  <c r="P4847" i="11"/>
  <c r="D4848" i="11"/>
  <c r="E4848" i="11"/>
  <c r="F4848" i="11"/>
  <c r="H4848" i="11"/>
  <c r="K4848" i="11"/>
  <c r="L4848" i="11"/>
  <c r="M4848" i="11"/>
  <c r="N4848" i="11"/>
  <c r="O4848" i="11"/>
  <c r="P4848" i="11"/>
  <c r="D4849" i="11"/>
  <c r="E4849" i="11"/>
  <c r="F4849" i="11"/>
  <c r="H4849" i="11"/>
  <c r="K4849" i="11"/>
  <c r="L4849" i="11"/>
  <c r="M4849" i="11"/>
  <c r="N4849" i="11"/>
  <c r="O4849" i="11"/>
  <c r="P4849" i="11"/>
  <c r="D4850" i="11"/>
  <c r="E4850" i="11"/>
  <c r="F4850" i="11"/>
  <c r="H4850" i="11"/>
  <c r="K4850" i="11"/>
  <c r="L4850" i="11"/>
  <c r="M4850" i="11"/>
  <c r="N4850" i="11"/>
  <c r="O4850" i="11"/>
  <c r="P4850" i="11"/>
  <c r="D4851" i="11"/>
  <c r="E4851" i="11"/>
  <c r="F4851" i="11"/>
  <c r="H4851" i="11"/>
  <c r="K4851" i="11"/>
  <c r="L4851" i="11"/>
  <c r="M4851" i="11"/>
  <c r="N4851" i="11"/>
  <c r="O4851" i="11"/>
  <c r="P4851" i="11"/>
  <c r="D4852" i="11"/>
  <c r="E4852" i="11"/>
  <c r="F4852" i="11"/>
  <c r="H4852" i="11"/>
  <c r="K4852" i="11"/>
  <c r="L4852" i="11"/>
  <c r="M4852" i="11"/>
  <c r="N4852" i="11"/>
  <c r="O4852" i="11"/>
  <c r="P4852" i="11"/>
  <c r="D4853" i="11"/>
  <c r="E4853" i="11"/>
  <c r="F4853" i="11"/>
  <c r="H4853" i="11"/>
  <c r="K4853" i="11"/>
  <c r="L4853" i="11"/>
  <c r="M4853" i="11"/>
  <c r="N4853" i="11"/>
  <c r="O4853" i="11"/>
  <c r="P4853" i="11"/>
  <c r="D4854" i="11"/>
  <c r="E4854" i="11"/>
  <c r="F4854" i="11"/>
  <c r="H4854" i="11"/>
  <c r="K4854" i="11"/>
  <c r="L4854" i="11"/>
  <c r="M4854" i="11"/>
  <c r="N4854" i="11"/>
  <c r="O4854" i="11"/>
  <c r="P4854" i="11"/>
  <c r="D4855" i="11"/>
  <c r="E4855" i="11"/>
  <c r="F4855" i="11"/>
  <c r="H4855" i="11"/>
  <c r="K4855" i="11"/>
  <c r="L4855" i="11"/>
  <c r="M4855" i="11"/>
  <c r="N4855" i="11"/>
  <c r="O4855" i="11"/>
  <c r="P4855" i="11"/>
  <c r="D4856" i="11"/>
  <c r="E4856" i="11"/>
  <c r="F4856" i="11"/>
  <c r="H4856" i="11"/>
  <c r="K4856" i="11"/>
  <c r="L4856" i="11"/>
  <c r="M4856" i="11"/>
  <c r="N4856" i="11"/>
  <c r="O4856" i="11"/>
  <c r="P4856" i="11"/>
  <c r="D4857" i="11"/>
  <c r="E4857" i="11"/>
  <c r="F4857" i="11"/>
  <c r="H4857" i="11"/>
  <c r="K4857" i="11"/>
  <c r="L4857" i="11"/>
  <c r="M4857" i="11"/>
  <c r="N4857" i="11"/>
  <c r="O4857" i="11"/>
  <c r="P4857" i="11"/>
  <c r="D4858" i="11"/>
  <c r="E4858" i="11"/>
  <c r="F4858" i="11"/>
  <c r="H4858" i="11"/>
  <c r="K4858" i="11"/>
  <c r="L4858" i="11"/>
  <c r="M4858" i="11"/>
  <c r="N4858" i="11"/>
  <c r="O4858" i="11"/>
  <c r="P4858" i="11"/>
  <c r="D4859" i="11"/>
  <c r="E4859" i="11"/>
  <c r="F4859" i="11"/>
  <c r="H4859" i="11"/>
  <c r="K4859" i="11"/>
  <c r="L4859" i="11"/>
  <c r="M4859" i="11"/>
  <c r="N4859" i="11"/>
  <c r="O4859" i="11"/>
  <c r="P4859" i="11"/>
  <c r="D4860" i="11"/>
  <c r="E4860" i="11"/>
  <c r="F4860" i="11"/>
  <c r="H4860" i="11"/>
  <c r="K4860" i="11"/>
  <c r="L4860" i="11"/>
  <c r="M4860" i="11"/>
  <c r="N4860" i="11"/>
  <c r="O4860" i="11"/>
  <c r="P4860" i="11"/>
  <c r="D4861" i="11"/>
  <c r="E4861" i="11"/>
  <c r="F4861" i="11"/>
  <c r="H4861" i="11"/>
  <c r="K4861" i="11"/>
  <c r="L4861" i="11"/>
  <c r="M4861" i="11"/>
  <c r="N4861" i="11"/>
  <c r="O4861" i="11"/>
  <c r="P4861" i="11"/>
  <c r="D4862" i="11"/>
  <c r="E4862" i="11"/>
  <c r="F4862" i="11"/>
  <c r="H4862" i="11"/>
  <c r="K4862" i="11"/>
  <c r="L4862" i="11"/>
  <c r="M4862" i="11"/>
  <c r="N4862" i="11"/>
  <c r="O4862" i="11"/>
  <c r="P4862" i="11"/>
  <c r="D4863" i="11"/>
  <c r="E4863" i="11"/>
  <c r="F4863" i="11"/>
  <c r="H4863" i="11"/>
  <c r="K4863" i="11"/>
  <c r="L4863" i="11"/>
  <c r="M4863" i="11"/>
  <c r="N4863" i="11"/>
  <c r="O4863" i="11"/>
  <c r="P4863" i="11"/>
  <c r="D4864" i="11"/>
  <c r="E4864" i="11"/>
  <c r="F4864" i="11"/>
  <c r="H4864" i="11"/>
  <c r="K4864" i="11"/>
  <c r="L4864" i="11"/>
  <c r="M4864" i="11"/>
  <c r="N4864" i="11"/>
  <c r="O4864" i="11"/>
  <c r="P4864" i="11"/>
  <c r="D4865" i="11"/>
  <c r="E4865" i="11"/>
  <c r="F4865" i="11"/>
  <c r="H4865" i="11"/>
  <c r="K4865" i="11"/>
  <c r="L4865" i="11"/>
  <c r="M4865" i="11"/>
  <c r="N4865" i="11"/>
  <c r="O4865" i="11"/>
  <c r="P4865" i="11"/>
  <c r="D4866" i="11"/>
  <c r="E4866" i="11"/>
  <c r="F4866" i="11"/>
  <c r="H4866" i="11"/>
  <c r="K4866" i="11"/>
  <c r="L4866" i="11"/>
  <c r="M4866" i="11"/>
  <c r="N4866" i="11"/>
  <c r="O4866" i="11"/>
  <c r="P4866" i="11"/>
  <c r="D4867" i="11"/>
  <c r="E4867" i="11"/>
  <c r="F4867" i="11"/>
  <c r="H4867" i="11"/>
  <c r="K4867" i="11"/>
  <c r="L4867" i="11"/>
  <c r="M4867" i="11"/>
  <c r="N4867" i="11"/>
  <c r="O4867" i="11"/>
  <c r="P4867" i="11"/>
  <c r="D4868" i="11"/>
  <c r="E4868" i="11"/>
  <c r="F4868" i="11"/>
  <c r="H4868" i="11"/>
  <c r="K4868" i="11"/>
  <c r="L4868" i="11"/>
  <c r="M4868" i="11"/>
  <c r="N4868" i="11"/>
  <c r="O4868" i="11"/>
  <c r="P4868" i="11"/>
  <c r="D4869" i="11"/>
  <c r="E4869" i="11"/>
  <c r="F4869" i="11"/>
  <c r="H4869" i="11"/>
  <c r="K4869" i="11"/>
  <c r="L4869" i="11"/>
  <c r="M4869" i="11"/>
  <c r="N4869" i="11"/>
  <c r="O4869" i="11"/>
  <c r="P4869" i="11"/>
  <c r="D4870" i="11"/>
  <c r="E4870" i="11"/>
  <c r="F4870" i="11"/>
  <c r="H4870" i="11"/>
  <c r="K4870" i="11"/>
  <c r="L4870" i="11"/>
  <c r="M4870" i="11"/>
  <c r="N4870" i="11"/>
  <c r="O4870" i="11"/>
  <c r="P4870" i="11"/>
  <c r="D4871" i="11"/>
  <c r="E4871" i="11"/>
  <c r="F4871" i="11"/>
  <c r="H4871" i="11"/>
  <c r="K4871" i="11"/>
  <c r="L4871" i="11"/>
  <c r="M4871" i="11"/>
  <c r="N4871" i="11"/>
  <c r="O4871" i="11"/>
  <c r="P4871" i="11"/>
  <c r="D4872" i="11"/>
  <c r="E4872" i="11"/>
  <c r="F4872" i="11"/>
  <c r="H4872" i="11"/>
  <c r="K4872" i="11"/>
  <c r="L4872" i="11"/>
  <c r="M4872" i="11"/>
  <c r="N4872" i="11"/>
  <c r="O4872" i="11"/>
  <c r="P4872" i="11"/>
  <c r="D4873" i="11"/>
  <c r="E4873" i="11"/>
  <c r="F4873" i="11"/>
  <c r="H4873" i="11"/>
  <c r="K4873" i="11"/>
  <c r="L4873" i="11"/>
  <c r="M4873" i="11"/>
  <c r="N4873" i="11"/>
  <c r="O4873" i="11"/>
  <c r="P4873" i="11"/>
  <c r="D4874" i="11"/>
  <c r="E4874" i="11"/>
  <c r="F4874" i="11"/>
  <c r="H4874" i="11"/>
  <c r="K4874" i="11"/>
  <c r="L4874" i="11"/>
  <c r="M4874" i="11"/>
  <c r="N4874" i="11"/>
  <c r="O4874" i="11"/>
  <c r="P4874" i="11"/>
  <c r="D4875" i="11"/>
  <c r="E4875" i="11"/>
  <c r="F4875" i="11"/>
  <c r="H4875" i="11"/>
  <c r="K4875" i="11"/>
  <c r="L4875" i="11"/>
  <c r="M4875" i="11"/>
  <c r="N4875" i="11"/>
  <c r="O4875" i="11"/>
  <c r="P4875" i="11"/>
  <c r="D4876" i="11"/>
  <c r="E4876" i="11"/>
  <c r="F4876" i="11"/>
  <c r="H4876" i="11"/>
  <c r="K4876" i="11"/>
  <c r="L4876" i="11"/>
  <c r="M4876" i="11"/>
  <c r="N4876" i="11"/>
  <c r="O4876" i="11"/>
  <c r="P4876" i="11"/>
  <c r="D4877" i="11"/>
  <c r="E4877" i="11"/>
  <c r="F4877" i="11"/>
  <c r="H4877" i="11"/>
  <c r="K4877" i="11"/>
  <c r="L4877" i="11"/>
  <c r="M4877" i="11"/>
  <c r="N4877" i="11"/>
  <c r="O4877" i="11"/>
  <c r="P4877" i="11"/>
  <c r="D4878" i="11"/>
  <c r="E4878" i="11"/>
  <c r="F4878" i="11"/>
  <c r="H4878" i="11"/>
  <c r="K4878" i="11"/>
  <c r="L4878" i="11"/>
  <c r="M4878" i="11"/>
  <c r="N4878" i="11"/>
  <c r="O4878" i="11"/>
  <c r="P4878" i="11"/>
  <c r="D4879" i="11"/>
  <c r="E4879" i="11"/>
  <c r="F4879" i="11"/>
  <c r="H4879" i="11"/>
  <c r="K4879" i="11"/>
  <c r="L4879" i="11"/>
  <c r="M4879" i="11"/>
  <c r="N4879" i="11"/>
  <c r="O4879" i="11"/>
  <c r="P4879" i="11"/>
  <c r="D4880" i="11"/>
  <c r="E4880" i="11"/>
  <c r="F4880" i="11"/>
  <c r="H4880" i="11"/>
  <c r="K4880" i="11"/>
  <c r="L4880" i="11"/>
  <c r="M4880" i="11"/>
  <c r="N4880" i="11"/>
  <c r="O4880" i="11"/>
  <c r="P4880" i="11"/>
  <c r="D4881" i="11"/>
  <c r="E4881" i="11"/>
  <c r="F4881" i="11"/>
  <c r="H4881" i="11"/>
  <c r="K4881" i="11"/>
  <c r="L4881" i="11"/>
  <c r="M4881" i="11"/>
  <c r="N4881" i="11"/>
  <c r="O4881" i="11"/>
  <c r="P4881" i="11"/>
  <c r="D4882" i="11"/>
  <c r="E4882" i="11"/>
  <c r="F4882" i="11"/>
  <c r="H4882" i="11"/>
  <c r="K4882" i="11"/>
  <c r="L4882" i="11"/>
  <c r="M4882" i="11"/>
  <c r="N4882" i="11"/>
  <c r="O4882" i="11"/>
  <c r="P4882" i="11"/>
  <c r="D4883" i="11"/>
  <c r="E4883" i="11"/>
  <c r="F4883" i="11"/>
  <c r="H4883" i="11"/>
  <c r="K4883" i="11"/>
  <c r="L4883" i="11"/>
  <c r="M4883" i="11"/>
  <c r="N4883" i="11"/>
  <c r="O4883" i="11"/>
  <c r="P4883" i="11"/>
  <c r="D4884" i="11"/>
  <c r="E4884" i="11"/>
  <c r="F4884" i="11"/>
  <c r="H4884" i="11"/>
  <c r="K4884" i="11"/>
  <c r="L4884" i="11"/>
  <c r="M4884" i="11"/>
  <c r="N4884" i="11"/>
  <c r="O4884" i="11"/>
  <c r="P4884" i="11"/>
  <c r="D4885" i="11"/>
  <c r="E4885" i="11"/>
  <c r="F4885" i="11"/>
  <c r="H4885" i="11"/>
  <c r="K4885" i="11"/>
  <c r="L4885" i="11"/>
  <c r="M4885" i="11"/>
  <c r="N4885" i="11"/>
  <c r="O4885" i="11"/>
  <c r="P4885" i="11"/>
  <c r="D4886" i="11"/>
  <c r="E4886" i="11"/>
  <c r="F4886" i="11"/>
  <c r="H4886" i="11"/>
  <c r="K4886" i="11"/>
  <c r="L4886" i="11"/>
  <c r="M4886" i="11"/>
  <c r="N4886" i="11"/>
  <c r="O4886" i="11"/>
  <c r="P4886" i="11"/>
  <c r="D4887" i="11"/>
  <c r="E4887" i="11"/>
  <c r="F4887" i="11"/>
  <c r="H4887" i="11"/>
  <c r="K4887" i="11"/>
  <c r="L4887" i="11"/>
  <c r="M4887" i="11"/>
  <c r="N4887" i="11"/>
  <c r="O4887" i="11"/>
  <c r="P4887" i="11"/>
  <c r="D4888" i="11"/>
  <c r="E4888" i="11"/>
  <c r="F4888" i="11"/>
  <c r="H4888" i="11"/>
  <c r="K4888" i="11"/>
  <c r="L4888" i="11"/>
  <c r="M4888" i="11"/>
  <c r="N4888" i="11"/>
  <c r="O4888" i="11"/>
  <c r="P4888" i="11"/>
  <c r="D4889" i="11"/>
  <c r="E4889" i="11"/>
  <c r="F4889" i="11"/>
  <c r="H4889" i="11"/>
  <c r="K4889" i="11"/>
  <c r="L4889" i="11"/>
  <c r="M4889" i="11"/>
  <c r="N4889" i="11"/>
  <c r="O4889" i="11"/>
  <c r="P4889" i="11"/>
  <c r="D4890" i="11"/>
  <c r="E4890" i="11"/>
  <c r="F4890" i="11"/>
  <c r="H4890" i="11"/>
  <c r="K4890" i="11"/>
  <c r="L4890" i="11"/>
  <c r="M4890" i="11"/>
  <c r="N4890" i="11"/>
  <c r="O4890" i="11"/>
  <c r="P4890" i="11"/>
  <c r="D4891" i="11"/>
  <c r="E4891" i="11"/>
  <c r="F4891" i="11"/>
  <c r="H4891" i="11"/>
  <c r="K4891" i="11"/>
  <c r="L4891" i="11"/>
  <c r="M4891" i="11"/>
  <c r="N4891" i="11"/>
  <c r="O4891" i="11"/>
  <c r="P4891" i="11"/>
  <c r="D4892" i="11"/>
  <c r="E4892" i="11"/>
  <c r="F4892" i="11"/>
  <c r="H4892" i="11"/>
  <c r="K4892" i="11"/>
  <c r="L4892" i="11"/>
  <c r="M4892" i="11"/>
  <c r="N4892" i="11"/>
  <c r="O4892" i="11"/>
  <c r="P4892" i="11"/>
  <c r="D4893" i="11"/>
  <c r="E4893" i="11"/>
  <c r="F4893" i="11"/>
  <c r="H4893" i="11"/>
  <c r="K4893" i="11"/>
  <c r="L4893" i="11"/>
  <c r="M4893" i="11"/>
  <c r="N4893" i="11"/>
  <c r="O4893" i="11"/>
  <c r="P4893" i="11"/>
  <c r="D4894" i="11"/>
  <c r="E4894" i="11"/>
  <c r="F4894" i="11"/>
  <c r="H4894" i="11"/>
  <c r="K4894" i="11"/>
  <c r="L4894" i="11"/>
  <c r="M4894" i="11"/>
  <c r="N4894" i="11"/>
  <c r="O4894" i="11"/>
  <c r="P4894" i="11"/>
  <c r="D4895" i="11"/>
  <c r="E4895" i="11"/>
  <c r="F4895" i="11"/>
  <c r="H4895" i="11"/>
  <c r="K4895" i="11"/>
  <c r="L4895" i="11"/>
  <c r="M4895" i="11"/>
  <c r="N4895" i="11"/>
  <c r="O4895" i="11"/>
  <c r="P4895" i="11"/>
  <c r="D4896" i="11"/>
  <c r="E4896" i="11"/>
  <c r="F4896" i="11"/>
  <c r="H4896" i="11"/>
  <c r="K4896" i="11"/>
  <c r="L4896" i="11"/>
  <c r="M4896" i="11"/>
  <c r="N4896" i="11"/>
  <c r="O4896" i="11"/>
  <c r="P4896" i="11"/>
  <c r="D4897" i="11"/>
  <c r="E4897" i="11"/>
  <c r="F4897" i="11"/>
  <c r="H4897" i="11"/>
  <c r="K4897" i="11"/>
  <c r="L4897" i="11"/>
  <c r="M4897" i="11"/>
  <c r="N4897" i="11"/>
  <c r="O4897" i="11"/>
  <c r="P4897" i="11"/>
  <c r="D4898" i="11"/>
  <c r="E4898" i="11"/>
  <c r="F4898" i="11"/>
  <c r="H4898" i="11"/>
  <c r="K4898" i="11"/>
  <c r="L4898" i="11"/>
  <c r="M4898" i="11"/>
  <c r="N4898" i="11"/>
  <c r="O4898" i="11"/>
  <c r="P4898" i="11"/>
  <c r="D4899" i="11"/>
  <c r="E4899" i="11"/>
  <c r="F4899" i="11"/>
  <c r="H4899" i="11"/>
  <c r="K4899" i="11"/>
  <c r="L4899" i="11"/>
  <c r="M4899" i="11"/>
  <c r="N4899" i="11"/>
  <c r="O4899" i="11"/>
  <c r="P4899" i="11"/>
  <c r="D4900" i="11"/>
  <c r="E4900" i="11"/>
  <c r="F4900" i="11"/>
  <c r="H4900" i="11"/>
  <c r="K4900" i="11"/>
  <c r="L4900" i="11"/>
  <c r="M4900" i="11"/>
  <c r="N4900" i="11"/>
  <c r="O4900" i="11"/>
  <c r="P4900" i="11"/>
  <c r="D4901" i="11"/>
  <c r="E4901" i="11"/>
  <c r="F4901" i="11"/>
  <c r="H4901" i="11"/>
  <c r="K4901" i="11"/>
  <c r="L4901" i="11"/>
  <c r="M4901" i="11"/>
  <c r="N4901" i="11"/>
  <c r="O4901" i="11"/>
  <c r="P4901" i="11"/>
  <c r="D4902" i="11"/>
  <c r="E4902" i="11"/>
  <c r="F4902" i="11"/>
  <c r="H4902" i="11"/>
  <c r="K4902" i="11"/>
  <c r="L4902" i="11"/>
  <c r="M4902" i="11"/>
  <c r="N4902" i="11"/>
  <c r="O4902" i="11"/>
  <c r="P4902" i="11"/>
  <c r="D4903" i="11"/>
  <c r="E4903" i="11"/>
  <c r="F4903" i="11"/>
  <c r="H4903" i="11"/>
  <c r="K4903" i="11"/>
  <c r="L4903" i="11"/>
  <c r="M4903" i="11"/>
  <c r="N4903" i="11"/>
  <c r="O4903" i="11"/>
  <c r="P4903" i="11"/>
  <c r="D4904" i="11"/>
  <c r="E4904" i="11"/>
  <c r="F4904" i="11"/>
  <c r="H4904" i="11"/>
  <c r="K4904" i="11"/>
  <c r="L4904" i="11"/>
  <c r="M4904" i="11"/>
  <c r="N4904" i="11"/>
  <c r="O4904" i="11"/>
  <c r="P4904" i="11"/>
  <c r="D4905" i="11"/>
  <c r="E4905" i="11"/>
  <c r="F4905" i="11"/>
  <c r="H4905" i="11"/>
  <c r="K4905" i="11"/>
  <c r="L4905" i="11"/>
  <c r="M4905" i="11"/>
  <c r="N4905" i="11"/>
  <c r="O4905" i="11"/>
  <c r="P4905" i="11"/>
  <c r="D4906" i="11"/>
  <c r="E4906" i="11"/>
  <c r="F4906" i="11"/>
  <c r="H4906" i="11"/>
  <c r="K4906" i="11"/>
  <c r="L4906" i="11"/>
  <c r="M4906" i="11"/>
  <c r="N4906" i="11"/>
  <c r="O4906" i="11"/>
  <c r="P4906" i="11"/>
  <c r="D4907" i="11"/>
  <c r="E4907" i="11"/>
  <c r="F4907" i="11"/>
  <c r="H4907" i="11"/>
  <c r="K4907" i="11"/>
  <c r="L4907" i="11"/>
  <c r="M4907" i="11"/>
  <c r="N4907" i="11"/>
  <c r="O4907" i="11"/>
  <c r="P4907" i="11"/>
  <c r="D4908" i="11"/>
  <c r="E4908" i="11"/>
  <c r="F4908" i="11"/>
  <c r="H4908" i="11"/>
  <c r="K4908" i="11"/>
  <c r="L4908" i="11"/>
  <c r="M4908" i="11"/>
  <c r="N4908" i="11"/>
  <c r="O4908" i="11"/>
  <c r="P4908" i="11"/>
  <c r="D4909" i="11"/>
  <c r="E4909" i="11"/>
  <c r="F4909" i="11"/>
  <c r="H4909" i="11"/>
  <c r="K4909" i="11"/>
  <c r="L4909" i="11"/>
  <c r="M4909" i="11"/>
  <c r="N4909" i="11"/>
  <c r="O4909" i="11"/>
  <c r="P4909" i="11"/>
  <c r="D4910" i="11"/>
  <c r="E4910" i="11"/>
  <c r="F4910" i="11"/>
  <c r="H4910" i="11"/>
  <c r="K4910" i="11"/>
  <c r="L4910" i="11"/>
  <c r="M4910" i="11"/>
  <c r="N4910" i="11"/>
  <c r="O4910" i="11"/>
  <c r="P4910" i="11"/>
  <c r="D4911" i="11"/>
  <c r="E4911" i="11"/>
  <c r="F4911" i="11"/>
  <c r="H4911" i="11"/>
  <c r="K4911" i="11"/>
  <c r="L4911" i="11"/>
  <c r="M4911" i="11"/>
  <c r="N4911" i="11"/>
  <c r="O4911" i="11"/>
  <c r="P4911" i="11"/>
  <c r="D4912" i="11"/>
  <c r="E4912" i="11"/>
  <c r="F4912" i="11"/>
  <c r="H4912" i="11"/>
  <c r="K4912" i="11"/>
  <c r="L4912" i="11"/>
  <c r="M4912" i="11"/>
  <c r="N4912" i="11"/>
  <c r="O4912" i="11"/>
  <c r="P4912" i="11"/>
  <c r="D4913" i="11"/>
  <c r="E4913" i="11"/>
  <c r="F4913" i="11"/>
  <c r="H4913" i="11"/>
  <c r="K4913" i="11"/>
  <c r="L4913" i="11"/>
  <c r="M4913" i="11"/>
  <c r="N4913" i="11"/>
  <c r="O4913" i="11"/>
  <c r="P4913" i="11"/>
  <c r="D4914" i="11"/>
  <c r="E4914" i="11"/>
  <c r="F4914" i="11"/>
  <c r="H4914" i="11"/>
  <c r="K4914" i="11"/>
  <c r="L4914" i="11"/>
  <c r="M4914" i="11"/>
  <c r="N4914" i="11"/>
  <c r="O4914" i="11"/>
  <c r="P4914" i="11"/>
  <c r="D4915" i="11"/>
  <c r="E4915" i="11"/>
  <c r="F4915" i="11"/>
  <c r="H4915" i="11"/>
  <c r="K4915" i="11"/>
  <c r="L4915" i="11"/>
  <c r="M4915" i="11"/>
  <c r="N4915" i="11"/>
  <c r="O4915" i="11"/>
  <c r="P4915" i="11"/>
  <c r="D4916" i="11"/>
  <c r="E4916" i="11"/>
  <c r="F4916" i="11"/>
  <c r="H4916" i="11"/>
  <c r="K4916" i="11"/>
  <c r="L4916" i="11"/>
  <c r="M4916" i="11"/>
  <c r="N4916" i="11"/>
  <c r="O4916" i="11"/>
  <c r="P4916" i="11"/>
  <c r="D4917" i="11"/>
  <c r="E4917" i="11"/>
  <c r="F4917" i="11"/>
  <c r="H4917" i="11"/>
  <c r="K4917" i="11"/>
  <c r="L4917" i="11"/>
  <c r="M4917" i="11"/>
  <c r="N4917" i="11"/>
  <c r="O4917" i="11"/>
  <c r="P4917" i="11"/>
  <c r="D4918" i="11"/>
  <c r="E4918" i="11"/>
  <c r="F4918" i="11"/>
  <c r="H4918" i="11"/>
  <c r="K4918" i="11"/>
  <c r="L4918" i="11"/>
  <c r="M4918" i="11"/>
  <c r="N4918" i="11"/>
  <c r="O4918" i="11"/>
  <c r="P4918" i="11"/>
  <c r="D4919" i="11"/>
  <c r="E4919" i="11"/>
  <c r="F4919" i="11"/>
  <c r="H4919" i="11"/>
  <c r="K4919" i="11"/>
  <c r="L4919" i="11"/>
  <c r="M4919" i="11"/>
  <c r="N4919" i="11"/>
  <c r="O4919" i="11"/>
  <c r="P4919" i="11"/>
  <c r="D4920" i="11"/>
  <c r="E4920" i="11"/>
  <c r="F4920" i="11"/>
  <c r="H4920" i="11"/>
  <c r="K4920" i="11"/>
  <c r="L4920" i="11"/>
  <c r="M4920" i="11"/>
  <c r="N4920" i="11"/>
  <c r="O4920" i="11"/>
  <c r="P4920" i="11"/>
  <c r="D4921" i="11"/>
  <c r="E4921" i="11"/>
  <c r="F4921" i="11"/>
  <c r="H4921" i="11"/>
  <c r="K4921" i="11"/>
  <c r="L4921" i="11"/>
  <c r="M4921" i="11"/>
  <c r="N4921" i="11"/>
  <c r="O4921" i="11"/>
  <c r="P4921" i="11"/>
  <c r="D4922" i="11"/>
  <c r="E4922" i="11"/>
  <c r="F4922" i="11"/>
  <c r="H4922" i="11"/>
  <c r="K4922" i="11"/>
  <c r="L4922" i="11"/>
  <c r="M4922" i="11"/>
  <c r="N4922" i="11"/>
  <c r="O4922" i="11"/>
  <c r="P4922" i="11"/>
  <c r="D4923" i="11"/>
  <c r="E4923" i="11"/>
  <c r="F4923" i="11"/>
  <c r="H4923" i="11"/>
  <c r="K4923" i="11"/>
  <c r="L4923" i="11"/>
  <c r="M4923" i="11"/>
  <c r="N4923" i="11"/>
  <c r="O4923" i="11"/>
  <c r="P4923" i="11"/>
  <c r="D4924" i="11"/>
  <c r="E4924" i="11"/>
  <c r="F4924" i="11"/>
  <c r="H4924" i="11"/>
  <c r="K4924" i="11"/>
  <c r="L4924" i="11"/>
  <c r="M4924" i="11"/>
  <c r="N4924" i="11"/>
  <c r="O4924" i="11"/>
  <c r="P4924" i="11"/>
  <c r="D4925" i="11"/>
  <c r="E4925" i="11"/>
  <c r="F4925" i="11"/>
  <c r="H4925" i="11"/>
  <c r="K4925" i="11"/>
  <c r="L4925" i="11"/>
  <c r="M4925" i="11"/>
  <c r="N4925" i="11"/>
  <c r="O4925" i="11"/>
  <c r="P4925" i="11"/>
  <c r="D4926" i="11"/>
  <c r="E4926" i="11"/>
  <c r="F4926" i="11"/>
  <c r="H4926" i="11"/>
  <c r="K4926" i="11"/>
  <c r="L4926" i="11"/>
  <c r="M4926" i="11"/>
  <c r="N4926" i="11"/>
  <c r="O4926" i="11"/>
  <c r="P4926" i="11"/>
  <c r="D4927" i="11"/>
  <c r="E4927" i="11"/>
  <c r="F4927" i="11"/>
  <c r="H4927" i="11"/>
  <c r="K4927" i="11"/>
  <c r="L4927" i="11"/>
  <c r="M4927" i="11"/>
  <c r="N4927" i="11"/>
  <c r="O4927" i="11"/>
  <c r="P4927" i="11"/>
  <c r="D4928" i="11"/>
  <c r="E4928" i="11"/>
  <c r="F4928" i="11"/>
  <c r="H4928" i="11"/>
  <c r="K4928" i="11"/>
  <c r="L4928" i="11"/>
  <c r="M4928" i="11"/>
  <c r="N4928" i="11"/>
  <c r="O4928" i="11"/>
  <c r="P4928" i="11"/>
  <c r="D4929" i="11"/>
  <c r="E4929" i="11"/>
  <c r="F4929" i="11"/>
  <c r="H4929" i="11"/>
  <c r="K4929" i="11"/>
  <c r="L4929" i="11"/>
  <c r="M4929" i="11"/>
  <c r="N4929" i="11"/>
  <c r="O4929" i="11"/>
  <c r="P4929" i="11"/>
  <c r="D4930" i="11"/>
  <c r="E4930" i="11"/>
  <c r="F4930" i="11"/>
  <c r="H4930" i="11"/>
  <c r="K4930" i="11"/>
  <c r="L4930" i="11"/>
  <c r="M4930" i="11"/>
  <c r="N4930" i="11"/>
  <c r="O4930" i="11"/>
  <c r="P4930" i="11"/>
  <c r="D4931" i="11"/>
  <c r="E4931" i="11"/>
  <c r="F4931" i="11"/>
  <c r="H4931" i="11"/>
  <c r="K4931" i="11"/>
  <c r="L4931" i="11"/>
  <c r="M4931" i="11"/>
  <c r="N4931" i="11"/>
  <c r="O4931" i="11"/>
  <c r="P4931" i="11"/>
  <c r="D4932" i="11"/>
  <c r="E4932" i="11"/>
  <c r="F4932" i="11"/>
  <c r="H4932" i="11"/>
  <c r="K4932" i="11"/>
  <c r="L4932" i="11"/>
  <c r="M4932" i="11"/>
  <c r="N4932" i="11"/>
  <c r="O4932" i="11"/>
  <c r="P4932" i="11"/>
  <c r="D4933" i="11"/>
  <c r="E4933" i="11"/>
  <c r="F4933" i="11"/>
  <c r="H4933" i="11"/>
  <c r="K4933" i="11"/>
  <c r="L4933" i="11"/>
  <c r="M4933" i="11"/>
  <c r="N4933" i="11"/>
  <c r="O4933" i="11"/>
  <c r="P4933" i="11"/>
  <c r="D4934" i="11"/>
  <c r="E4934" i="11"/>
  <c r="F4934" i="11"/>
  <c r="H4934" i="11"/>
  <c r="K4934" i="11"/>
  <c r="L4934" i="11"/>
  <c r="M4934" i="11"/>
  <c r="N4934" i="11"/>
  <c r="O4934" i="11"/>
  <c r="P4934" i="11"/>
  <c r="D4935" i="11"/>
  <c r="E4935" i="11"/>
  <c r="F4935" i="11"/>
  <c r="H4935" i="11"/>
  <c r="K4935" i="11"/>
  <c r="L4935" i="11"/>
  <c r="M4935" i="11"/>
  <c r="N4935" i="11"/>
  <c r="O4935" i="11"/>
  <c r="P4935" i="11"/>
  <c r="D4936" i="11"/>
  <c r="E4936" i="11"/>
  <c r="F4936" i="11"/>
  <c r="H4936" i="11"/>
  <c r="K4936" i="11"/>
  <c r="L4936" i="11"/>
  <c r="M4936" i="11"/>
  <c r="N4936" i="11"/>
  <c r="O4936" i="11"/>
  <c r="P4936" i="11"/>
  <c r="D4937" i="11"/>
  <c r="E4937" i="11"/>
  <c r="F4937" i="11"/>
  <c r="H4937" i="11"/>
  <c r="K4937" i="11"/>
  <c r="L4937" i="11"/>
  <c r="M4937" i="11"/>
  <c r="N4937" i="11"/>
  <c r="O4937" i="11"/>
  <c r="P4937" i="11"/>
  <c r="D4938" i="11"/>
  <c r="E4938" i="11"/>
  <c r="F4938" i="11"/>
  <c r="H4938" i="11"/>
  <c r="K4938" i="11"/>
  <c r="L4938" i="11"/>
  <c r="M4938" i="11"/>
  <c r="N4938" i="11"/>
  <c r="O4938" i="11"/>
  <c r="P4938" i="11"/>
  <c r="D4939" i="11"/>
  <c r="E4939" i="11"/>
  <c r="F4939" i="11"/>
  <c r="H4939" i="11"/>
  <c r="K4939" i="11"/>
  <c r="L4939" i="11"/>
  <c r="M4939" i="11"/>
  <c r="N4939" i="11"/>
  <c r="O4939" i="11"/>
  <c r="P4939" i="11"/>
  <c r="D4940" i="11"/>
  <c r="E4940" i="11"/>
  <c r="F4940" i="11"/>
  <c r="H4940" i="11"/>
  <c r="K4940" i="11"/>
  <c r="L4940" i="11"/>
  <c r="M4940" i="11"/>
  <c r="N4940" i="11"/>
  <c r="O4940" i="11"/>
  <c r="P4940" i="11"/>
  <c r="D4941" i="11"/>
  <c r="E4941" i="11"/>
  <c r="F4941" i="11"/>
  <c r="H4941" i="11"/>
  <c r="K4941" i="11"/>
  <c r="L4941" i="11"/>
  <c r="M4941" i="11"/>
  <c r="N4941" i="11"/>
  <c r="O4941" i="11"/>
  <c r="P4941" i="11"/>
  <c r="D4942" i="11"/>
  <c r="E4942" i="11"/>
  <c r="F4942" i="11"/>
  <c r="H4942" i="11"/>
  <c r="K4942" i="11"/>
  <c r="L4942" i="11"/>
  <c r="M4942" i="11"/>
  <c r="N4942" i="11"/>
  <c r="O4942" i="11"/>
  <c r="P4942" i="11"/>
  <c r="D4943" i="11"/>
  <c r="E4943" i="11"/>
  <c r="F4943" i="11"/>
  <c r="H4943" i="11"/>
  <c r="K4943" i="11"/>
  <c r="L4943" i="11"/>
  <c r="M4943" i="11"/>
  <c r="N4943" i="11"/>
  <c r="O4943" i="11"/>
  <c r="P4943" i="11"/>
  <c r="D4944" i="11"/>
  <c r="E4944" i="11"/>
  <c r="F4944" i="11"/>
  <c r="H4944" i="11"/>
  <c r="K4944" i="11"/>
  <c r="L4944" i="11"/>
  <c r="M4944" i="11"/>
  <c r="N4944" i="11"/>
  <c r="O4944" i="11"/>
  <c r="P4944" i="11"/>
  <c r="D4945" i="11"/>
  <c r="E4945" i="11"/>
  <c r="F4945" i="11"/>
  <c r="H4945" i="11"/>
  <c r="K4945" i="11"/>
  <c r="L4945" i="11"/>
  <c r="M4945" i="11"/>
  <c r="N4945" i="11"/>
  <c r="O4945" i="11"/>
  <c r="P4945" i="11"/>
  <c r="D4946" i="11"/>
  <c r="E4946" i="11"/>
  <c r="F4946" i="11"/>
  <c r="H4946" i="11"/>
  <c r="K4946" i="11"/>
  <c r="L4946" i="11"/>
  <c r="M4946" i="11"/>
  <c r="N4946" i="11"/>
  <c r="O4946" i="11"/>
  <c r="P4946" i="11"/>
  <c r="D4947" i="11"/>
  <c r="E4947" i="11"/>
  <c r="F4947" i="11"/>
  <c r="H4947" i="11"/>
  <c r="K4947" i="11"/>
  <c r="L4947" i="11"/>
  <c r="M4947" i="11"/>
  <c r="N4947" i="11"/>
  <c r="O4947" i="11"/>
  <c r="P4947" i="11"/>
  <c r="D4948" i="11"/>
  <c r="E4948" i="11"/>
  <c r="F4948" i="11"/>
  <c r="H4948" i="11"/>
  <c r="K4948" i="11"/>
  <c r="L4948" i="11"/>
  <c r="M4948" i="11"/>
  <c r="N4948" i="11"/>
  <c r="O4948" i="11"/>
  <c r="P4948" i="11"/>
  <c r="D4949" i="11"/>
  <c r="E4949" i="11"/>
  <c r="F4949" i="11"/>
  <c r="H4949" i="11"/>
  <c r="K4949" i="11"/>
  <c r="L4949" i="11"/>
  <c r="M4949" i="11"/>
  <c r="N4949" i="11"/>
  <c r="O4949" i="11"/>
  <c r="P4949" i="11"/>
  <c r="D4950" i="11"/>
  <c r="E4950" i="11"/>
  <c r="F4950" i="11"/>
  <c r="H4950" i="11"/>
  <c r="K4950" i="11"/>
  <c r="L4950" i="11"/>
  <c r="M4950" i="11"/>
  <c r="N4950" i="11"/>
  <c r="O4950" i="11"/>
  <c r="P4950" i="11"/>
  <c r="D4951" i="11"/>
  <c r="E4951" i="11"/>
  <c r="F4951" i="11"/>
  <c r="H4951" i="11"/>
  <c r="K4951" i="11"/>
  <c r="L4951" i="11"/>
  <c r="M4951" i="11"/>
  <c r="N4951" i="11"/>
  <c r="O4951" i="11"/>
  <c r="P4951" i="11"/>
  <c r="D4952" i="11"/>
  <c r="E4952" i="11"/>
  <c r="F4952" i="11"/>
  <c r="H4952" i="11"/>
  <c r="K4952" i="11"/>
  <c r="L4952" i="11"/>
  <c r="M4952" i="11"/>
  <c r="N4952" i="11"/>
  <c r="O4952" i="11"/>
  <c r="P4952" i="11"/>
  <c r="D4953" i="11"/>
  <c r="E4953" i="11"/>
  <c r="F4953" i="11"/>
  <c r="H4953" i="11"/>
  <c r="K4953" i="11"/>
  <c r="L4953" i="11"/>
  <c r="M4953" i="11"/>
  <c r="N4953" i="11"/>
  <c r="O4953" i="11"/>
  <c r="P4953" i="11"/>
  <c r="D4954" i="11"/>
  <c r="E4954" i="11"/>
  <c r="F4954" i="11"/>
  <c r="H4954" i="11"/>
  <c r="K4954" i="11"/>
  <c r="L4954" i="11"/>
  <c r="M4954" i="11"/>
  <c r="N4954" i="11"/>
  <c r="O4954" i="11"/>
  <c r="P4954" i="11"/>
  <c r="D4955" i="11"/>
  <c r="E4955" i="11"/>
  <c r="F4955" i="11"/>
  <c r="H4955" i="11"/>
  <c r="K4955" i="11"/>
  <c r="L4955" i="11"/>
  <c r="M4955" i="11"/>
  <c r="N4955" i="11"/>
  <c r="O4955" i="11"/>
  <c r="P4955" i="11"/>
  <c r="D4956" i="11"/>
  <c r="E4956" i="11"/>
  <c r="F4956" i="11"/>
  <c r="H4956" i="11"/>
  <c r="K4956" i="11"/>
  <c r="L4956" i="11"/>
  <c r="M4956" i="11"/>
  <c r="N4956" i="11"/>
  <c r="O4956" i="11"/>
  <c r="P4956" i="11"/>
  <c r="D4957" i="11"/>
  <c r="E4957" i="11"/>
  <c r="F4957" i="11"/>
  <c r="H4957" i="11"/>
  <c r="K4957" i="11"/>
  <c r="L4957" i="11"/>
  <c r="M4957" i="11"/>
  <c r="N4957" i="11"/>
  <c r="O4957" i="11"/>
  <c r="P4957" i="11"/>
  <c r="D4958" i="11"/>
  <c r="E4958" i="11"/>
  <c r="F4958" i="11"/>
  <c r="H4958" i="11"/>
  <c r="K4958" i="11"/>
  <c r="L4958" i="11"/>
  <c r="M4958" i="11"/>
  <c r="N4958" i="11"/>
  <c r="O4958" i="11"/>
  <c r="P4958" i="11"/>
  <c r="D4959" i="11"/>
  <c r="E4959" i="11"/>
  <c r="F4959" i="11"/>
  <c r="H4959" i="11"/>
  <c r="K4959" i="11"/>
  <c r="L4959" i="11"/>
  <c r="M4959" i="11"/>
  <c r="N4959" i="11"/>
  <c r="O4959" i="11"/>
  <c r="P4959" i="11"/>
  <c r="D4960" i="11"/>
  <c r="E4960" i="11"/>
  <c r="F4960" i="11"/>
  <c r="H4960" i="11"/>
  <c r="K4960" i="11"/>
  <c r="L4960" i="11"/>
  <c r="M4960" i="11"/>
  <c r="N4960" i="11"/>
  <c r="O4960" i="11"/>
  <c r="P4960" i="11"/>
  <c r="D4961" i="11"/>
  <c r="E4961" i="11"/>
  <c r="F4961" i="11"/>
  <c r="H4961" i="11"/>
  <c r="K4961" i="11"/>
  <c r="L4961" i="11"/>
  <c r="M4961" i="11"/>
  <c r="N4961" i="11"/>
  <c r="O4961" i="11"/>
  <c r="P4961" i="11"/>
  <c r="D4962" i="11"/>
  <c r="E4962" i="11"/>
  <c r="F4962" i="11"/>
  <c r="H4962" i="11"/>
  <c r="K4962" i="11"/>
  <c r="L4962" i="11"/>
  <c r="M4962" i="11"/>
  <c r="N4962" i="11"/>
  <c r="O4962" i="11"/>
  <c r="P4962" i="11"/>
  <c r="D4963" i="11"/>
  <c r="E4963" i="11"/>
  <c r="F4963" i="11"/>
  <c r="H4963" i="11"/>
  <c r="K4963" i="11"/>
  <c r="L4963" i="11"/>
  <c r="M4963" i="11"/>
  <c r="N4963" i="11"/>
  <c r="O4963" i="11"/>
  <c r="P4963" i="11"/>
  <c r="D4964" i="11"/>
  <c r="E4964" i="11"/>
  <c r="F4964" i="11"/>
  <c r="H4964" i="11"/>
  <c r="K4964" i="11"/>
  <c r="L4964" i="11"/>
  <c r="M4964" i="11"/>
  <c r="N4964" i="11"/>
  <c r="O4964" i="11"/>
  <c r="P4964" i="11"/>
  <c r="D4965" i="11"/>
  <c r="E4965" i="11"/>
  <c r="F4965" i="11"/>
  <c r="H4965" i="11"/>
  <c r="K4965" i="11"/>
  <c r="L4965" i="11"/>
  <c r="M4965" i="11"/>
  <c r="N4965" i="11"/>
  <c r="O4965" i="11"/>
  <c r="P4965" i="11"/>
  <c r="D4966" i="11"/>
  <c r="E4966" i="11"/>
  <c r="F4966" i="11"/>
  <c r="H4966" i="11"/>
  <c r="K4966" i="11"/>
  <c r="L4966" i="11"/>
  <c r="M4966" i="11"/>
  <c r="N4966" i="11"/>
  <c r="O4966" i="11"/>
  <c r="P4966" i="11"/>
  <c r="D4967" i="11"/>
  <c r="E4967" i="11"/>
  <c r="F4967" i="11"/>
  <c r="H4967" i="11"/>
  <c r="K4967" i="11"/>
  <c r="L4967" i="11"/>
  <c r="M4967" i="11"/>
  <c r="N4967" i="11"/>
  <c r="O4967" i="11"/>
  <c r="P4967" i="11"/>
  <c r="D4968" i="11"/>
  <c r="E4968" i="11"/>
  <c r="F4968" i="11"/>
  <c r="H4968" i="11"/>
  <c r="K4968" i="11"/>
  <c r="L4968" i="11"/>
  <c r="M4968" i="11"/>
  <c r="N4968" i="11"/>
  <c r="O4968" i="11"/>
  <c r="P4968" i="11"/>
  <c r="D4969" i="11"/>
  <c r="E4969" i="11"/>
  <c r="F4969" i="11"/>
  <c r="H4969" i="11"/>
  <c r="K4969" i="11"/>
  <c r="L4969" i="11"/>
  <c r="M4969" i="11"/>
  <c r="N4969" i="11"/>
  <c r="O4969" i="11"/>
  <c r="P4969" i="11"/>
  <c r="D4970" i="11"/>
  <c r="E4970" i="11"/>
  <c r="F4970" i="11"/>
  <c r="H4970" i="11"/>
  <c r="K4970" i="11"/>
  <c r="L4970" i="11"/>
  <c r="M4970" i="11"/>
  <c r="N4970" i="11"/>
  <c r="O4970" i="11"/>
  <c r="P4970" i="11"/>
  <c r="D4971" i="11"/>
  <c r="E4971" i="11"/>
  <c r="F4971" i="11"/>
  <c r="H4971" i="11"/>
  <c r="K4971" i="11"/>
  <c r="L4971" i="11"/>
  <c r="M4971" i="11"/>
  <c r="N4971" i="11"/>
  <c r="O4971" i="11"/>
  <c r="P4971" i="11"/>
  <c r="D4972" i="11"/>
  <c r="E4972" i="11"/>
  <c r="F4972" i="11"/>
  <c r="H4972" i="11"/>
  <c r="K4972" i="11"/>
  <c r="L4972" i="11"/>
  <c r="M4972" i="11"/>
  <c r="N4972" i="11"/>
  <c r="O4972" i="11"/>
  <c r="P4972" i="11"/>
  <c r="D4973" i="11"/>
  <c r="E4973" i="11"/>
  <c r="F4973" i="11"/>
  <c r="H4973" i="11"/>
  <c r="K4973" i="11"/>
  <c r="L4973" i="11"/>
  <c r="M4973" i="11"/>
  <c r="N4973" i="11"/>
  <c r="O4973" i="11"/>
  <c r="P4973" i="11"/>
  <c r="D4974" i="11"/>
  <c r="E4974" i="11"/>
  <c r="F4974" i="11"/>
  <c r="H4974" i="11"/>
  <c r="K4974" i="11"/>
  <c r="L4974" i="11"/>
  <c r="M4974" i="11"/>
  <c r="N4974" i="11"/>
  <c r="O4974" i="11"/>
  <c r="P4974" i="11"/>
  <c r="D4975" i="11"/>
  <c r="E4975" i="11"/>
  <c r="F4975" i="11"/>
  <c r="H4975" i="11"/>
  <c r="K4975" i="11"/>
  <c r="L4975" i="11"/>
  <c r="M4975" i="11"/>
  <c r="N4975" i="11"/>
  <c r="O4975" i="11"/>
  <c r="P4975" i="11"/>
  <c r="D4976" i="11"/>
  <c r="E4976" i="11"/>
  <c r="F4976" i="11"/>
  <c r="H4976" i="11"/>
  <c r="K4976" i="11"/>
  <c r="L4976" i="11"/>
  <c r="M4976" i="11"/>
  <c r="N4976" i="11"/>
  <c r="O4976" i="11"/>
  <c r="P4976" i="11"/>
  <c r="D4977" i="11"/>
  <c r="E4977" i="11"/>
  <c r="F4977" i="11"/>
  <c r="H4977" i="11"/>
  <c r="K4977" i="11"/>
  <c r="L4977" i="11"/>
  <c r="M4977" i="11"/>
  <c r="N4977" i="11"/>
  <c r="O4977" i="11"/>
  <c r="P4977" i="11"/>
  <c r="D4978" i="11"/>
  <c r="E4978" i="11"/>
  <c r="F4978" i="11"/>
  <c r="H4978" i="11"/>
  <c r="K4978" i="11"/>
  <c r="L4978" i="11"/>
  <c r="M4978" i="11"/>
  <c r="N4978" i="11"/>
  <c r="O4978" i="11"/>
  <c r="P4978" i="11"/>
  <c r="D4979" i="11"/>
  <c r="E4979" i="11"/>
  <c r="F4979" i="11"/>
  <c r="H4979" i="11"/>
  <c r="K4979" i="11"/>
  <c r="L4979" i="11"/>
  <c r="M4979" i="11"/>
  <c r="N4979" i="11"/>
  <c r="O4979" i="11"/>
  <c r="P4979" i="11"/>
  <c r="D4980" i="11"/>
  <c r="E4980" i="11"/>
  <c r="F4980" i="11"/>
  <c r="H4980" i="11"/>
  <c r="K4980" i="11"/>
  <c r="L4980" i="11"/>
  <c r="M4980" i="11"/>
  <c r="N4980" i="11"/>
  <c r="O4980" i="11"/>
  <c r="P4980" i="11"/>
  <c r="D4981" i="11"/>
  <c r="E4981" i="11"/>
  <c r="F4981" i="11"/>
  <c r="H4981" i="11"/>
  <c r="K4981" i="11"/>
  <c r="L4981" i="11"/>
  <c r="M4981" i="11"/>
  <c r="N4981" i="11"/>
  <c r="O4981" i="11"/>
  <c r="P4981" i="11"/>
  <c r="D4982" i="11"/>
  <c r="E4982" i="11"/>
  <c r="F4982" i="11"/>
  <c r="H4982" i="11"/>
  <c r="K4982" i="11"/>
  <c r="L4982" i="11"/>
  <c r="M4982" i="11"/>
  <c r="N4982" i="11"/>
  <c r="O4982" i="11"/>
  <c r="P4982" i="11"/>
  <c r="D4983" i="11"/>
  <c r="E4983" i="11"/>
  <c r="F4983" i="11"/>
  <c r="H4983" i="11"/>
  <c r="K4983" i="11"/>
  <c r="L4983" i="11"/>
  <c r="M4983" i="11"/>
  <c r="N4983" i="11"/>
  <c r="O4983" i="11"/>
  <c r="P4983" i="11"/>
  <c r="D4984" i="11"/>
  <c r="E4984" i="11"/>
  <c r="F4984" i="11"/>
  <c r="H4984" i="11"/>
  <c r="K4984" i="11"/>
  <c r="L4984" i="11"/>
  <c r="M4984" i="11"/>
  <c r="N4984" i="11"/>
  <c r="O4984" i="11"/>
  <c r="P4984" i="11"/>
  <c r="D4985" i="11"/>
  <c r="E4985" i="11"/>
  <c r="F4985" i="11"/>
  <c r="H4985" i="11"/>
  <c r="K4985" i="11"/>
  <c r="L4985" i="11"/>
  <c r="M4985" i="11"/>
  <c r="N4985" i="11"/>
  <c r="O4985" i="11"/>
  <c r="P4985" i="11"/>
  <c r="D4986" i="11"/>
  <c r="E4986" i="11"/>
  <c r="F4986" i="11"/>
  <c r="H4986" i="11"/>
  <c r="K4986" i="11"/>
  <c r="L4986" i="11"/>
  <c r="M4986" i="11"/>
  <c r="N4986" i="11"/>
  <c r="O4986" i="11"/>
  <c r="P4986" i="11"/>
  <c r="D4987" i="11"/>
  <c r="E4987" i="11"/>
  <c r="F4987" i="11"/>
  <c r="H4987" i="11"/>
  <c r="K4987" i="11"/>
  <c r="L4987" i="11"/>
  <c r="M4987" i="11"/>
  <c r="N4987" i="11"/>
  <c r="O4987" i="11"/>
  <c r="P4987" i="11"/>
  <c r="D4988" i="11"/>
  <c r="E4988" i="11"/>
  <c r="F4988" i="11"/>
  <c r="H4988" i="11"/>
  <c r="K4988" i="11"/>
  <c r="L4988" i="11"/>
  <c r="M4988" i="11"/>
  <c r="N4988" i="11"/>
  <c r="O4988" i="11"/>
  <c r="P4988" i="11"/>
  <c r="D4989" i="11"/>
  <c r="E4989" i="11"/>
  <c r="F4989" i="11"/>
  <c r="H4989" i="11"/>
  <c r="K4989" i="11"/>
  <c r="L4989" i="11"/>
  <c r="M4989" i="11"/>
  <c r="N4989" i="11"/>
  <c r="O4989" i="11"/>
  <c r="P4989" i="11"/>
  <c r="D4990" i="11"/>
  <c r="E4990" i="11"/>
  <c r="F4990" i="11"/>
  <c r="H4990" i="11"/>
  <c r="K4990" i="11"/>
  <c r="L4990" i="11"/>
  <c r="M4990" i="11"/>
  <c r="N4990" i="11"/>
  <c r="O4990" i="11"/>
  <c r="P4990" i="11"/>
  <c r="D4991" i="11"/>
  <c r="E4991" i="11"/>
  <c r="F4991" i="11"/>
  <c r="H4991" i="11"/>
  <c r="K4991" i="11"/>
  <c r="L4991" i="11"/>
  <c r="M4991" i="11"/>
  <c r="N4991" i="11"/>
  <c r="O4991" i="11"/>
  <c r="P4991" i="11"/>
  <c r="D4992" i="11"/>
  <c r="E4992" i="11"/>
  <c r="F4992" i="11"/>
  <c r="H4992" i="11"/>
  <c r="K4992" i="11"/>
  <c r="L4992" i="11"/>
  <c r="M4992" i="11"/>
  <c r="N4992" i="11"/>
  <c r="O4992" i="11"/>
  <c r="P4992" i="11"/>
  <c r="D4993" i="11"/>
  <c r="E4993" i="11"/>
  <c r="F4993" i="11"/>
  <c r="H4993" i="11"/>
  <c r="K4993" i="11"/>
  <c r="L4993" i="11"/>
  <c r="M4993" i="11"/>
  <c r="N4993" i="11"/>
  <c r="O4993" i="11"/>
  <c r="P4993" i="11"/>
  <c r="D4994" i="11"/>
  <c r="E4994" i="11"/>
  <c r="F4994" i="11"/>
  <c r="H4994" i="11"/>
  <c r="K4994" i="11"/>
  <c r="L4994" i="11"/>
  <c r="M4994" i="11"/>
  <c r="N4994" i="11"/>
  <c r="O4994" i="11"/>
  <c r="P4994" i="11"/>
  <c r="D4995" i="11"/>
  <c r="E4995" i="11"/>
  <c r="F4995" i="11"/>
  <c r="H4995" i="11"/>
  <c r="K4995" i="11"/>
  <c r="L4995" i="11"/>
  <c r="M4995" i="11"/>
  <c r="N4995" i="11"/>
  <c r="O4995" i="11"/>
  <c r="P4995" i="11"/>
  <c r="D4996" i="11"/>
  <c r="E4996" i="11"/>
  <c r="F4996" i="11"/>
  <c r="H4996" i="11"/>
  <c r="K4996" i="11"/>
  <c r="L4996" i="11"/>
  <c r="M4996" i="11"/>
  <c r="N4996" i="11"/>
  <c r="O4996" i="11"/>
  <c r="P4996" i="11"/>
  <c r="D4997" i="11"/>
  <c r="E4997" i="11"/>
  <c r="F4997" i="11"/>
  <c r="H4997" i="11"/>
  <c r="K4997" i="11"/>
  <c r="L4997" i="11"/>
  <c r="M4997" i="11"/>
  <c r="N4997" i="11"/>
  <c r="O4997" i="11"/>
  <c r="P4997" i="11"/>
  <c r="D4998" i="11"/>
  <c r="E4998" i="11"/>
  <c r="F4998" i="11"/>
  <c r="H4998" i="11"/>
  <c r="K4998" i="11"/>
  <c r="L4998" i="11"/>
  <c r="M4998" i="11"/>
  <c r="N4998" i="11"/>
  <c r="O4998" i="11"/>
  <c r="P4998" i="11"/>
  <c r="D4999" i="11"/>
  <c r="E4999" i="11"/>
  <c r="F4999" i="11"/>
  <c r="H4999" i="11"/>
  <c r="K4999" i="11"/>
  <c r="L4999" i="11"/>
  <c r="M4999" i="11"/>
  <c r="N4999" i="11"/>
  <c r="O4999" i="11"/>
  <c r="P4999" i="11"/>
  <c r="D5000" i="11"/>
  <c r="E5000" i="11"/>
  <c r="F5000" i="11"/>
  <c r="H5000" i="11"/>
  <c r="K5000" i="11"/>
  <c r="L5000" i="11"/>
  <c r="M5000" i="11"/>
  <c r="N5000" i="11"/>
  <c r="O5000" i="11"/>
  <c r="P5000" i="11"/>
  <c r="D70" i="11"/>
  <c r="E70" i="11"/>
  <c r="F70" i="11"/>
  <c r="H70" i="11"/>
  <c r="K70" i="11"/>
  <c r="L70" i="11"/>
  <c r="M70" i="11"/>
  <c r="N70" i="11"/>
  <c r="O70" i="11"/>
  <c r="P70" i="11"/>
  <c r="D71" i="11"/>
  <c r="E71" i="11"/>
  <c r="F71" i="11"/>
  <c r="H71" i="11"/>
  <c r="K71" i="11"/>
  <c r="L71" i="11"/>
  <c r="M71" i="11"/>
  <c r="N71" i="11"/>
  <c r="O71" i="11"/>
  <c r="P71" i="11"/>
  <c r="D72" i="11"/>
  <c r="E72" i="11"/>
  <c r="F72" i="11"/>
  <c r="H72" i="11"/>
  <c r="K72" i="11"/>
  <c r="L72" i="11"/>
  <c r="M72" i="11"/>
  <c r="N72" i="11"/>
  <c r="O72" i="11"/>
  <c r="P72" i="11"/>
  <c r="D73" i="11"/>
  <c r="E73" i="11"/>
  <c r="F73" i="11"/>
  <c r="H73" i="11"/>
  <c r="K73" i="11"/>
  <c r="L73" i="11"/>
  <c r="M73" i="11"/>
  <c r="N73" i="11"/>
  <c r="O73" i="11"/>
  <c r="P73" i="11"/>
  <c r="D74" i="11"/>
  <c r="E74" i="11"/>
  <c r="F74" i="11"/>
  <c r="H74" i="11"/>
  <c r="K74" i="11"/>
  <c r="L74" i="11"/>
  <c r="M74" i="11"/>
  <c r="N74" i="11"/>
  <c r="O74" i="11"/>
  <c r="P74" i="11"/>
  <c r="D75" i="11"/>
  <c r="E75" i="11"/>
  <c r="F75" i="11"/>
  <c r="H75" i="11"/>
  <c r="K75" i="11"/>
  <c r="L75" i="11"/>
  <c r="M75" i="11"/>
  <c r="N75" i="11"/>
  <c r="O75" i="11"/>
  <c r="P75" i="11"/>
  <c r="D76" i="11"/>
  <c r="E76" i="11"/>
  <c r="F76" i="11"/>
  <c r="H76" i="11"/>
  <c r="K76" i="11"/>
  <c r="L76" i="11"/>
  <c r="M76" i="11"/>
  <c r="N76" i="11"/>
  <c r="O76" i="11"/>
  <c r="P76" i="11"/>
  <c r="D77" i="11"/>
  <c r="E77" i="11"/>
  <c r="F77" i="11"/>
  <c r="H77" i="11"/>
  <c r="K77" i="11"/>
  <c r="L77" i="11"/>
  <c r="M77" i="11"/>
  <c r="N77" i="11"/>
  <c r="O77" i="11"/>
  <c r="P77" i="11"/>
  <c r="D78" i="11"/>
  <c r="E78" i="11"/>
  <c r="F78" i="11"/>
  <c r="H78" i="11"/>
  <c r="K78" i="11"/>
  <c r="L78" i="11"/>
  <c r="M78" i="11"/>
  <c r="N78" i="11"/>
  <c r="O78" i="11"/>
  <c r="P78" i="11"/>
  <c r="D79" i="11"/>
  <c r="E79" i="11"/>
  <c r="F79" i="11"/>
  <c r="H79" i="11"/>
  <c r="K79" i="11"/>
  <c r="L79" i="11"/>
  <c r="M79" i="11"/>
  <c r="N79" i="11"/>
  <c r="O79" i="11"/>
  <c r="P79" i="11"/>
  <c r="D80" i="11"/>
  <c r="E80" i="11"/>
  <c r="F80" i="11"/>
  <c r="H80" i="11"/>
  <c r="K80" i="11"/>
  <c r="L80" i="11"/>
  <c r="M80" i="11"/>
  <c r="N80" i="11"/>
  <c r="O80" i="11"/>
  <c r="P80" i="11"/>
  <c r="D81" i="11"/>
  <c r="E81" i="11"/>
  <c r="F81" i="11"/>
  <c r="H81" i="11"/>
  <c r="K81" i="11"/>
  <c r="L81" i="11"/>
  <c r="M81" i="11"/>
  <c r="N81" i="11"/>
  <c r="O81" i="11"/>
  <c r="P81" i="11"/>
  <c r="D82" i="11"/>
  <c r="E82" i="11"/>
  <c r="F82" i="11"/>
  <c r="H82" i="11"/>
  <c r="K82" i="11"/>
  <c r="L82" i="11"/>
  <c r="M82" i="11"/>
  <c r="N82" i="11"/>
  <c r="O82" i="11"/>
  <c r="P82" i="11"/>
  <c r="D83" i="11"/>
  <c r="E83" i="11"/>
  <c r="F83" i="11"/>
  <c r="H83" i="11"/>
  <c r="K83" i="11"/>
  <c r="L83" i="11"/>
  <c r="M83" i="11"/>
  <c r="N83" i="11"/>
  <c r="O83" i="11"/>
  <c r="P83" i="11"/>
  <c r="D84" i="11"/>
  <c r="E84" i="11"/>
  <c r="F84" i="11"/>
  <c r="H84" i="11"/>
  <c r="K84" i="11"/>
  <c r="L84" i="11"/>
  <c r="M84" i="11"/>
  <c r="N84" i="11"/>
  <c r="O84" i="11"/>
  <c r="P84" i="11"/>
  <c r="D85" i="11"/>
  <c r="E85" i="11"/>
  <c r="F85" i="11"/>
  <c r="H85" i="11"/>
  <c r="K85" i="11"/>
  <c r="L85" i="11"/>
  <c r="M85" i="11"/>
  <c r="N85" i="11"/>
  <c r="O85" i="11"/>
  <c r="P85" i="11"/>
  <c r="D86" i="11"/>
  <c r="E86" i="11"/>
  <c r="F86" i="11"/>
  <c r="H86" i="11"/>
  <c r="K86" i="11"/>
  <c r="L86" i="11"/>
  <c r="M86" i="11"/>
  <c r="N86" i="11"/>
  <c r="O86" i="11"/>
  <c r="P86" i="11"/>
  <c r="D87" i="11"/>
  <c r="E87" i="11"/>
  <c r="F87" i="11"/>
  <c r="H87" i="11"/>
  <c r="K87" i="11"/>
  <c r="L87" i="11"/>
  <c r="M87" i="11"/>
  <c r="N87" i="11"/>
  <c r="O87" i="11"/>
  <c r="P87" i="11"/>
  <c r="D88" i="11"/>
  <c r="E88" i="11"/>
  <c r="F88" i="11"/>
  <c r="H88" i="11"/>
  <c r="K88" i="11"/>
  <c r="L88" i="11"/>
  <c r="M88" i="11"/>
  <c r="N88" i="11"/>
  <c r="O88" i="11"/>
  <c r="P88" i="11"/>
  <c r="D89" i="11"/>
  <c r="E89" i="11"/>
  <c r="F89" i="11"/>
  <c r="H89" i="11"/>
  <c r="K89" i="11"/>
  <c r="L89" i="11"/>
  <c r="M89" i="11"/>
  <c r="N89" i="11"/>
  <c r="O89" i="11"/>
  <c r="P89" i="11"/>
  <c r="D90" i="11"/>
  <c r="E90" i="11"/>
  <c r="F90" i="11"/>
  <c r="H90" i="11"/>
  <c r="K90" i="11"/>
  <c r="L90" i="11"/>
  <c r="M90" i="11"/>
  <c r="N90" i="11"/>
  <c r="O90" i="11"/>
  <c r="P90" i="11"/>
  <c r="D91" i="11"/>
  <c r="E91" i="11"/>
  <c r="F91" i="11"/>
  <c r="H91" i="11"/>
  <c r="K91" i="11"/>
  <c r="L91" i="11"/>
  <c r="M91" i="11"/>
  <c r="N91" i="11"/>
  <c r="O91" i="11"/>
  <c r="P91" i="11"/>
  <c r="D92" i="11"/>
  <c r="E92" i="11"/>
  <c r="F92" i="11"/>
  <c r="H92" i="11"/>
  <c r="K92" i="11"/>
  <c r="L92" i="11"/>
  <c r="M92" i="11"/>
  <c r="N92" i="11"/>
  <c r="O92" i="11"/>
  <c r="P92" i="11"/>
  <c r="D93" i="11"/>
  <c r="E93" i="11"/>
  <c r="F93" i="11"/>
  <c r="H93" i="11"/>
  <c r="K93" i="11"/>
  <c r="L93" i="11"/>
  <c r="M93" i="11"/>
  <c r="N93" i="11"/>
  <c r="O93" i="11"/>
  <c r="P93" i="11"/>
  <c r="D94" i="11"/>
  <c r="E94" i="11"/>
  <c r="F94" i="11"/>
  <c r="H94" i="11"/>
  <c r="K94" i="11"/>
  <c r="L94" i="11"/>
  <c r="M94" i="11"/>
  <c r="N94" i="11"/>
  <c r="O94" i="11"/>
  <c r="P94" i="11"/>
  <c r="D95" i="11"/>
  <c r="E95" i="11"/>
  <c r="F95" i="11"/>
  <c r="H95" i="11"/>
  <c r="K95" i="11"/>
  <c r="L95" i="11"/>
  <c r="M95" i="11"/>
  <c r="N95" i="11"/>
  <c r="O95" i="11"/>
  <c r="P95" i="11"/>
  <c r="D96" i="11"/>
  <c r="E96" i="11"/>
  <c r="F96" i="11"/>
  <c r="H96" i="11"/>
  <c r="K96" i="11"/>
  <c r="L96" i="11"/>
  <c r="M96" i="11"/>
  <c r="N96" i="11"/>
  <c r="O96" i="11"/>
  <c r="P96" i="11"/>
  <c r="D97" i="11"/>
  <c r="E97" i="11"/>
  <c r="F97" i="11"/>
  <c r="H97" i="11"/>
  <c r="K97" i="11"/>
  <c r="L97" i="11"/>
  <c r="M97" i="11"/>
  <c r="N97" i="11"/>
  <c r="O97" i="11"/>
  <c r="P97" i="11"/>
  <c r="D98" i="11"/>
  <c r="E98" i="11"/>
  <c r="F98" i="11"/>
  <c r="H98" i="11"/>
  <c r="K98" i="11"/>
  <c r="L98" i="11"/>
  <c r="M98" i="11"/>
  <c r="N98" i="11"/>
  <c r="O98" i="11"/>
  <c r="P98" i="11"/>
  <c r="D99" i="11"/>
  <c r="E99" i="11"/>
  <c r="F99" i="11"/>
  <c r="H99" i="11"/>
  <c r="K99" i="11"/>
  <c r="L99" i="11"/>
  <c r="M99" i="11"/>
  <c r="N99" i="11"/>
  <c r="O99" i="11"/>
  <c r="P99" i="11"/>
  <c r="D100" i="11"/>
  <c r="E100" i="11"/>
  <c r="F100" i="11"/>
  <c r="H100" i="11"/>
  <c r="K100" i="11"/>
  <c r="L100" i="11"/>
  <c r="M100" i="11"/>
  <c r="N100" i="11"/>
  <c r="O100" i="11"/>
  <c r="P100" i="11"/>
  <c r="D101" i="11"/>
  <c r="E101" i="11"/>
  <c r="F101" i="11"/>
  <c r="H101" i="11"/>
  <c r="K101" i="11"/>
  <c r="L101" i="11"/>
  <c r="M101" i="11"/>
  <c r="N101" i="11"/>
  <c r="O101" i="11"/>
  <c r="P101" i="11"/>
  <c r="D102" i="11"/>
  <c r="E102" i="11"/>
  <c r="F102" i="11"/>
  <c r="H102" i="11"/>
  <c r="K102" i="11"/>
  <c r="L102" i="11"/>
  <c r="M102" i="11"/>
  <c r="N102" i="11"/>
  <c r="O102" i="11"/>
  <c r="P102" i="11"/>
  <c r="D103" i="11"/>
  <c r="E103" i="11"/>
  <c r="F103" i="11"/>
  <c r="H103" i="11"/>
  <c r="K103" i="11"/>
  <c r="L103" i="11"/>
  <c r="M103" i="11"/>
  <c r="N103" i="11"/>
  <c r="O103" i="11"/>
  <c r="P103" i="11"/>
  <c r="D104" i="11"/>
  <c r="E104" i="11"/>
  <c r="F104" i="11"/>
  <c r="H104" i="11"/>
  <c r="K104" i="11"/>
  <c r="L104" i="11"/>
  <c r="M104" i="11"/>
  <c r="N104" i="11"/>
  <c r="O104" i="11"/>
  <c r="P104" i="11"/>
  <c r="D105" i="11"/>
  <c r="E105" i="11"/>
  <c r="F105" i="11"/>
  <c r="H105" i="11"/>
  <c r="K105" i="11"/>
  <c r="L105" i="11"/>
  <c r="M105" i="11"/>
  <c r="N105" i="11"/>
  <c r="O105" i="11"/>
  <c r="P105" i="11"/>
  <c r="D106" i="11"/>
  <c r="E106" i="11"/>
  <c r="F106" i="11"/>
  <c r="H106" i="11"/>
  <c r="K106" i="11"/>
  <c r="L106" i="11"/>
  <c r="M106" i="11"/>
  <c r="N106" i="11"/>
  <c r="O106" i="11"/>
  <c r="P106" i="11"/>
  <c r="D107" i="11"/>
  <c r="E107" i="11"/>
  <c r="F107" i="11"/>
  <c r="H107" i="11"/>
  <c r="K107" i="11"/>
  <c r="L107" i="11"/>
  <c r="M107" i="11"/>
  <c r="N107" i="11"/>
  <c r="O107" i="11"/>
  <c r="P107" i="11"/>
  <c r="D108" i="11"/>
  <c r="E108" i="11"/>
  <c r="F108" i="11"/>
  <c r="H108" i="11"/>
  <c r="K108" i="11"/>
  <c r="L108" i="11"/>
  <c r="M108" i="11"/>
  <c r="N108" i="11"/>
  <c r="O108" i="11"/>
  <c r="P108" i="11"/>
  <c r="D109" i="11"/>
  <c r="E109" i="11"/>
  <c r="F109" i="11"/>
  <c r="H109" i="11"/>
  <c r="K109" i="11"/>
  <c r="L109" i="11"/>
  <c r="M109" i="11"/>
  <c r="N109" i="11"/>
  <c r="O109" i="11"/>
  <c r="P109" i="11"/>
  <c r="D110" i="11"/>
  <c r="E110" i="11"/>
  <c r="F110" i="11"/>
  <c r="H110" i="11"/>
  <c r="K110" i="11"/>
  <c r="L110" i="11"/>
  <c r="M110" i="11"/>
  <c r="N110" i="11"/>
  <c r="O110" i="11"/>
  <c r="P110" i="11"/>
  <c r="D111" i="11"/>
  <c r="E111" i="11"/>
  <c r="F111" i="11"/>
  <c r="H111" i="11"/>
  <c r="K111" i="11"/>
  <c r="L111" i="11"/>
  <c r="M111" i="11"/>
  <c r="N111" i="11"/>
  <c r="O111" i="11"/>
  <c r="P111" i="11"/>
  <c r="D112" i="11"/>
  <c r="E112" i="11"/>
  <c r="F112" i="11"/>
  <c r="H112" i="11"/>
  <c r="K112" i="11"/>
  <c r="L112" i="11"/>
  <c r="M112" i="11"/>
  <c r="N112" i="11"/>
  <c r="O112" i="11"/>
  <c r="P112" i="11"/>
  <c r="D113" i="11"/>
  <c r="E113" i="11"/>
  <c r="F113" i="11"/>
  <c r="H113" i="11"/>
  <c r="K113" i="11"/>
  <c r="L113" i="11"/>
  <c r="M113" i="11"/>
  <c r="N113" i="11"/>
  <c r="O113" i="11"/>
  <c r="P113" i="11"/>
  <c r="D114" i="11"/>
  <c r="E114" i="11"/>
  <c r="F114" i="11"/>
  <c r="H114" i="11"/>
  <c r="K114" i="11"/>
  <c r="L114" i="11"/>
  <c r="M114" i="11"/>
  <c r="N114" i="11"/>
  <c r="O114" i="11"/>
  <c r="P114" i="11"/>
  <c r="D115" i="11"/>
  <c r="E115" i="11"/>
  <c r="F115" i="11"/>
  <c r="H115" i="11"/>
  <c r="K115" i="11"/>
  <c r="L115" i="11"/>
  <c r="M115" i="11"/>
  <c r="N115" i="11"/>
  <c r="O115" i="11"/>
  <c r="P115" i="11"/>
  <c r="D116" i="11"/>
  <c r="E116" i="11"/>
  <c r="F116" i="11"/>
  <c r="H116" i="11"/>
  <c r="K116" i="11"/>
  <c r="L116" i="11"/>
  <c r="M116" i="11"/>
  <c r="N116" i="11"/>
  <c r="O116" i="11"/>
  <c r="P116" i="11"/>
  <c r="D117" i="11"/>
  <c r="E117" i="11"/>
  <c r="F117" i="11"/>
  <c r="H117" i="11"/>
  <c r="K117" i="11"/>
  <c r="L117" i="11"/>
  <c r="M117" i="11"/>
  <c r="N117" i="11"/>
  <c r="O117" i="11"/>
  <c r="P117" i="11"/>
  <c r="D118" i="11"/>
  <c r="E118" i="11"/>
  <c r="F118" i="11"/>
  <c r="H118" i="11"/>
  <c r="K118" i="11"/>
  <c r="L118" i="11"/>
  <c r="M118" i="11"/>
  <c r="N118" i="11"/>
  <c r="O118" i="11"/>
  <c r="P118" i="11"/>
  <c r="D119" i="11"/>
  <c r="E119" i="11"/>
  <c r="F119" i="11"/>
  <c r="H119" i="11"/>
  <c r="K119" i="11"/>
  <c r="L119" i="11"/>
  <c r="M119" i="11"/>
  <c r="N119" i="11"/>
  <c r="O119" i="11"/>
  <c r="P119" i="11"/>
  <c r="D120" i="11"/>
  <c r="E120" i="11"/>
  <c r="F120" i="11"/>
  <c r="H120" i="11"/>
  <c r="K120" i="11"/>
  <c r="L120" i="11"/>
  <c r="M120" i="11"/>
  <c r="N120" i="11"/>
  <c r="O120" i="11"/>
  <c r="P120" i="11"/>
  <c r="D121" i="11"/>
  <c r="E121" i="11"/>
  <c r="F121" i="11"/>
  <c r="H121" i="11"/>
  <c r="K121" i="11"/>
  <c r="L121" i="11"/>
  <c r="M121" i="11"/>
  <c r="N121" i="11"/>
  <c r="O121" i="11"/>
  <c r="P121" i="11"/>
  <c r="D122" i="11"/>
  <c r="E122" i="11"/>
  <c r="F122" i="11"/>
  <c r="H122" i="11"/>
  <c r="K122" i="11"/>
  <c r="L122" i="11"/>
  <c r="M122" i="11"/>
  <c r="N122" i="11"/>
  <c r="O122" i="11"/>
  <c r="P122" i="11"/>
  <c r="D123" i="11"/>
  <c r="E123" i="11"/>
  <c r="F123" i="11"/>
  <c r="H123" i="11"/>
  <c r="K123" i="11"/>
  <c r="L123" i="11"/>
  <c r="M123" i="11"/>
  <c r="N123" i="11"/>
  <c r="O123" i="11"/>
  <c r="P123" i="11"/>
  <c r="D124" i="11"/>
  <c r="E124" i="11"/>
  <c r="F124" i="11"/>
  <c r="H124" i="11"/>
  <c r="K124" i="11"/>
  <c r="L124" i="11"/>
  <c r="M124" i="11"/>
  <c r="N124" i="11"/>
  <c r="O124" i="11"/>
  <c r="P124" i="11"/>
  <c r="D125" i="11"/>
  <c r="E125" i="11"/>
  <c r="F125" i="11"/>
  <c r="H125" i="11"/>
  <c r="K125" i="11"/>
  <c r="L125" i="11"/>
  <c r="M125" i="11"/>
  <c r="N125" i="11"/>
  <c r="O125" i="11"/>
  <c r="P125" i="11"/>
  <c r="D126" i="11"/>
  <c r="E126" i="11"/>
  <c r="F126" i="11"/>
  <c r="H126" i="11"/>
  <c r="K126" i="11"/>
  <c r="L126" i="11"/>
  <c r="M126" i="11"/>
  <c r="N126" i="11"/>
  <c r="O126" i="11"/>
  <c r="P126" i="11"/>
  <c r="D127" i="11"/>
  <c r="E127" i="11"/>
  <c r="F127" i="11"/>
  <c r="H127" i="11"/>
  <c r="K127" i="11"/>
  <c r="L127" i="11"/>
  <c r="M127" i="11"/>
  <c r="N127" i="11"/>
  <c r="O127" i="11"/>
  <c r="P127" i="11"/>
  <c r="D128" i="11"/>
  <c r="E128" i="11"/>
  <c r="F128" i="11"/>
  <c r="H128" i="11"/>
  <c r="K128" i="11"/>
  <c r="L128" i="11"/>
  <c r="M128" i="11"/>
  <c r="N128" i="11"/>
  <c r="O128" i="11"/>
  <c r="P128" i="11"/>
  <c r="D129" i="11"/>
  <c r="E129" i="11"/>
  <c r="F129" i="11"/>
  <c r="H129" i="11"/>
  <c r="K129" i="11"/>
  <c r="L129" i="11"/>
  <c r="M129" i="11"/>
  <c r="N129" i="11"/>
  <c r="O129" i="11"/>
  <c r="P129" i="11"/>
  <c r="D130" i="11"/>
  <c r="E130" i="11"/>
  <c r="F130" i="11"/>
  <c r="H130" i="11"/>
  <c r="K130" i="11"/>
  <c r="L130" i="11"/>
  <c r="M130" i="11"/>
  <c r="N130" i="11"/>
  <c r="O130" i="11"/>
  <c r="P130" i="11"/>
  <c r="D131" i="11"/>
  <c r="E131" i="11"/>
  <c r="F131" i="11"/>
  <c r="H131" i="11"/>
  <c r="K131" i="11"/>
  <c r="L131" i="11"/>
  <c r="M131" i="11"/>
  <c r="N131" i="11"/>
  <c r="O131" i="11"/>
  <c r="P131" i="11"/>
  <c r="D132" i="11"/>
  <c r="E132" i="11"/>
  <c r="F132" i="11"/>
  <c r="H132" i="11"/>
  <c r="K132" i="11"/>
  <c r="L132" i="11"/>
  <c r="M132" i="11"/>
  <c r="N132" i="11"/>
  <c r="O132" i="11"/>
  <c r="P132" i="11"/>
  <c r="D133" i="11"/>
  <c r="E133" i="11"/>
  <c r="F133" i="11"/>
  <c r="H133" i="11"/>
  <c r="K133" i="11"/>
  <c r="L133" i="11"/>
  <c r="M133" i="11"/>
  <c r="N133" i="11"/>
  <c r="O133" i="11"/>
  <c r="P133" i="11"/>
  <c r="D134" i="11"/>
  <c r="E134" i="11"/>
  <c r="F134" i="11"/>
  <c r="H134" i="11"/>
  <c r="K134" i="11"/>
  <c r="L134" i="11"/>
  <c r="M134" i="11"/>
  <c r="N134" i="11"/>
  <c r="O134" i="11"/>
  <c r="P134" i="11"/>
  <c r="D135" i="11"/>
  <c r="E135" i="11"/>
  <c r="F135" i="11"/>
  <c r="H135" i="11"/>
  <c r="K135" i="11"/>
  <c r="L135" i="11"/>
  <c r="M135" i="11"/>
  <c r="N135" i="11"/>
  <c r="O135" i="11"/>
  <c r="P135" i="11"/>
  <c r="D136" i="11"/>
  <c r="E136" i="11"/>
  <c r="F136" i="11"/>
  <c r="H136" i="11"/>
  <c r="K136" i="11"/>
  <c r="L136" i="11"/>
  <c r="M136" i="11"/>
  <c r="N136" i="11"/>
  <c r="O136" i="11"/>
  <c r="P136" i="11"/>
  <c r="D137" i="11"/>
  <c r="E137" i="11"/>
  <c r="F137" i="11"/>
  <c r="H137" i="11"/>
  <c r="K137" i="11"/>
  <c r="L137" i="11"/>
  <c r="M137" i="11"/>
  <c r="N137" i="11"/>
  <c r="O137" i="11"/>
  <c r="P137" i="11"/>
  <c r="D138" i="11"/>
  <c r="E138" i="11"/>
  <c r="F138" i="11"/>
  <c r="H138" i="11"/>
  <c r="K138" i="11"/>
  <c r="L138" i="11"/>
  <c r="M138" i="11"/>
  <c r="N138" i="11"/>
  <c r="O138" i="11"/>
  <c r="P138" i="11"/>
  <c r="D139" i="11"/>
  <c r="E139" i="11"/>
  <c r="F139" i="11"/>
  <c r="H139" i="11"/>
  <c r="K139" i="11"/>
  <c r="L139" i="11"/>
  <c r="M139" i="11"/>
  <c r="N139" i="11"/>
  <c r="O139" i="11"/>
  <c r="P139" i="11"/>
  <c r="D140" i="11"/>
  <c r="E140" i="11"/>
  <c r="F140" i="11"/>
  <c r="H140" i="11"/>
  <c r="K140" i="11"/>
  <c r="L140" i="11"/>
  <c r="M140" i="11"/>
  <c r="N140" i="11"/>
  <c r="O140" i="11"/>
  <c r="P140" i="11"/>
  <c r="D141" i="11"/>
  <c r="E141" i="11"/>
  <c r="F141" i="11"/>
  <c r="H141" i="11"/>
  <c r="K141" i="11"/>
  <c r="L141" i="11"/>
  <c r="M141" i="11"/>
  <c r="N141" i="11"/>
  <c r="O141" i="11"/>
  <c r="P141" i="11"/>
  <c r="D142" i="11"/>
  <c r="E142" i="11"/>
  <c r="F142" i="11"/>
  <c r="H142" i="11"/>
  <c r="K142" i="11"/>
  <c r="L142" i="11"/>
  <c r="M142" i="11"/>
  <c r="N142" i="11"/>
  <c r="O142" i="11"/>
  <c r="P142" i="11"/>
  <c r="D143" i="11"/>
  <c r="E143" i="11"/>
  <c r="F143" i="11"/>
  <c r="H143" i="11"/>
  <c r="K143" i="11"/>
  <c r="L143" i="11"/>
  <c r="M143" i="11"/>
  <c r="N143" i="11"/>
  <c r="O143" i="11"/>
  <c r="P143" i="11"/>
  <c r="D144" i="11"/>
  <c r="E144" i="11"/>
  <c r="F144" i="11"/>
  <c r="H144" i="11"/>
  <c r="K144" i="11"/>
  <c r="L144" i="11"/>
  <c r="M144" i="11"/>
  <c r="N144" i="11"/>
  <c r="O144" i="11"/>
  <c r="P144" i="11"/>
  <c r="D145" i="11"/>
  <c r="E145" i="11"/>
  <c r="F145" i="11"/>
  <c r="H145" i="11"/>
  <c r="K145" i="11"/>
  <c r="L145" i="11"/>
  <c r="M145" i="11"/>
  <c r="N145" i="11"/>
  <c r="O145" i="11"/>
  <c r="P145" i="11"/>
  <c r="D146" i="11"/>
  <c r="E146" i="11"/>
  <c r="F146" i="11"/>
  <c r="H146" i="11"/>
  <c r="K146" i="11"/>
  <c r="L146" i="11"/>
  <c r="M146" i="11"/>
  <c r="N146" i="11"/>
  <c r="O146" i="11"/>
  <c r="P146" i="11"/>
  <c r="D147" i="11"/>
  <c r="E147" i="11"/>
  <c r="F147" i="11"/>
  <c r="H147" i="11"/>
  <c r="K147" i="11"/>
  <c r="L147" i="11"/>
  <c r="M147" i="11"/>
  <c r="N147" i="11"/>
  <c r="O147" i="11"/>
  <c r="P147" i="11"/>
  <c r="D148" i="11"/>
  <c r="E148" i="11"/>
  <c r="F148" i="11"/>
  <c r="H148" i="11"/>
  <c r="K148" i="11"/>
  <c r="L148" i="11"/>
  <c r="M148" i="11"/>
  <c r="N148" i="11"/>
  <c r="O148" i="11"/>
  <c r="P148" i="11"/>
  <c r="D149" i="11"/>
  <c r="E149" i="11"/>
  <c r="F149" i="11"/>
  <c r="H149" i="11"/>
  <c r="K149" i="11"/>
  <c r="L149" i="11"/>
  <c r="M149" i="11"/>
  <c r="N149" i="11"/>
  <c r="O149" i="11"/>
  <c r="P149" i="11"/>
  <c r="D150" i="11"/>
  <c r="E150" i="11"/>
  <c r="F150" i="11"/>
  <c r="H150" i="11"/>
  <c r="K150" i="11"/>
  <c r="L150" i="11"/>
  <c r="M150" i="11"/>
  <c r="N150" i="11"/>
  <c r="O150" i="11"/>
  <c r="P150" i="11"/>
  <c r="D151" i="11"/>
  <c r="E151" i="11"/>
  <c r="F151" i="11"/>
  <c r="H151" i="11"/>
  <c r="K151" i="11"/>
  <c r="L151" i="11"/>
  <c r="M151" i="11"/>
  <c r="N151" i="11"/>
  <c r="O151" i="11"/>
  <c r="P151" i="11"/>
  <c r="D152" i="11"/>
  <c r="E152" i="11"/>
  <c r="F152" i="11"/>
  <c r="H152" i="11"/>
  <c r="K152" i="11"/>
  <c r="L152" i="11"/>
  <c r="M152" i="11"/>
  <c r="N152" i="11"/>
  <c r="O152" i="11"/>
  <c r="P152" i="11"/>
  <c r="D153" i="11"/>
  <c r="E153" i="11"/>
  <c r="F153" i="11"/>
  <c r="H153" i="11"/>
  <c r="K153" i="11"/>
  <c r="L153" i="11"/>
  <c r="M153" i="11"/>
  <c r="N153" i="11"/>
  <c r="O153" i="11"/>
  <c r="P153" i="11"/>
  <c r="D154" i="11"/>
  <c r="E154" i="11"/>
  <c r="F154" i="11"/>
  <c r="H154" i="11"/>
  <c r="K154" i="11"/>
  <c r="L154" i="11"/>
  <c r="M154" i="11"/>
  <c r="N154" i="11"/>
  <c r="O154" i="11"/>
  <c r="P154" i="11"/>
  <c r="D155" i="11"/>
  <c r="E155" i="11"/>
  <c r="F155" i="11"/>
  <c r="H155" i="11"/>
  <c r="K155" i="11"/>
  <c r="L155" i="11"/>
  <c r="M155" i="11"/>
  <c r="N155" i="11"/>
  <c r="O155" i="11"/>
  <c r="P155" i="11"/>
  <c r="D156" i="11"/>
  <c r="E156" i="11"/>
  <c r="F156" i="11"/>
  <c r="H156" i="11"/>
  <c r="K156" i="11"/>
  <c r="L156" i="11"/>
  <c r="M156" i="11"/>
  <c r="N156" i="11"/>
  <c r="O156" i="11"/>
  <c r="P156" i="11"/>
  <c r="D157" i="11"/>
  <c r="E157" i="11"/>
  <c r="F157" i="11"/>
  <c r="H157" i="11"/>
  <c r="K157" i="11"/>
  <c r="L157" i="11"/>
  <c r="M157" i="11"/>
  <c r="N157" i="11"/>
  <c r="O157" i="11"/>
  <c r="P157" i="11"/>
  <c r="D158" i="11"/>
  <c r="E158" i="11"/>
  <c r="F158" i="11"/>
  <c r="H158" i="11"/>
  <c r="K158" i="11"/>
  <c r="L158" i="11"/>
  <c r="M158" i="11"/>
  <c r="N158" i="11"/>
  <c r="O158" i="11"/>
  <c r="P158" i="11"/>
  <c r="D159" i="11"/>
  <c r="E159" i="11"/>
  <c r="F159" i="11"/>
  <c r="H159" i="11"/>
  <c r="K159" i="11"/>
  <c r="L159" i="11"/>
  <c r="M159" i="11"/>
  <c r="N159" i="11"/>
  <c r="O159" i="11"/>
  <c r="P159" i="11"/>
  <c r="D160" i="11"/>
  <c r="E160" i="11"/>
  <c r="F160" i="11"/>
  <c r="H160" i="11"/>
  <c r="K160" i="11"/>
  <c r="L160" i="11"/>
  <c r="M160" i="11"/>
  <c r="N160" i="11"/>
  <c r="O160" i="11"/>
  <c r="P160" i="11"/>
  <c r="D161" i="11"/>
  <c r="E161" i="11"/>
  <c r="F161" i="11"/>
  <c r="H161" i="11"/>
  <c r="K161" i="11"/>
  <c r="L161" i="11"/>
  <c r="M161" i="11"/>
  <c r="N161" i="11"/>
  <c r="O161" i="11"/>
  <c r="P161" i="11"/>
  <c r="D162" i="11"/>
  <c r="E162" i="11"/>
  <c r="F162" i="11"/>
  <c r="H162" i="11"/>
  <c r="K162" i="11"/>
  <c r="L162" i="11"/>
  <c r="M162" i="11"/>
  <c r="N162" i="11"/>
  <c r="O162" i="11"/>
  <c r="P162" i="11"/>
  <c r="D163" i="11"/>
  <c r="E163" i="11"/>
  <c r="F163" i="11"/>
  <c r="H163" i="11"/>
  <c r="K163" i="11"/>
  <c r="L163" i="11"/>
  <c r="M163" i="11"/>
  <c r="N163" i="11"/>
  <c r="O163" i="11"/>
  <c r="P163" i="11"/>
  <c r="D164" i="11"/>
  <c r="E164" i="11"/>
  <c r="F164" i="11"/>
  <c r="H164" i="11"/>
  <c r="K164" i="11"/>
  <c r="L164" i="11"/>
  <c r="M164" i="11"/>
  <c r="N164" i="11"/>
  <c r="O164" i="11"/>
  <c r="P164" i="11"/>
  <c r="D165" i="11"/>
  <c r="E165" i="11"/>
  <c r="F165" i="11"/>
  <c r="H165" i="11"/>
  <c r="K165" i="11"/>
  <c r="L165" i="11"/>
  <c r="M165" i="11"/>
  <c r="N165" i="11"/>
  <c r="O165" i="11"/>
  <c r="P165" i="11"/>
  <c r="D166" i="11"/>
  <c r="E166" i="11"/>
  <c r="F166" i="11"/>
  <c r="H166" i="11"/>
  <c r="K166" i="11"/>
  <c r="L166" i="11"/>
  <c r="M166" i="11"/>
  <c r="N166" i="11"/>
  <c r="O166" i="11"/>
  <c r="P166" i="11"/>
  <c r="D167" i="11"/>
  <c r="E167" i="11"/>
  <c r="F167" i="11"/>
  <c r="H167" i="11"/>
  <c r="K167" i="11"/>
  <c r="L167" i="11"/>
  <c r="M167" i="11"/>
  <c r="N167" i="11"/>
  <c r="O167" i="11"/>
  <c r="P167" i="11"/>
  <c r="D168" i="11"/>
  <c r="E168" i="11"/>
  <c r="F168" i="11"/>
  <c r="H168" i="11"/>
  <c r="K168" i="11"/>
  <c r="L168" i="11"/>
  <c r="M168" i="11"/>
  <c r="N168" i="11"/>
  <c r="O168" i="11"/>
  <c r="P168" i="11"/>
  <c r="D169" i="11"/>
  <c r="E169" i="11"/>
  <c r="F169" i="11"/>
  <c r="H169" i="11"/>
  <c r="K169" i="11"/>
  <c r="L169" i="11"/>
  <c r="M169" i="11"/>
  <c r="N169" i="11"/>
  <c r="O169" i="11"/>
  <c r="P169" i="11"/>
  <c r="D170" i="11"/>
  <c r="E170" i="11"/>
  <c r="F170" i="11"/>
  <c r="H170" i="11"/>
  <c r="K170" i="11"/>
  <c r="L170" i="11"/>
  <c r="M170" i="11"/>
  <c r="N170" i="11"/>
  <c r="O170" i="11"/>
  <c r="P170" i="11"/>
  <c r="D171" i="11"/>
  <c r="E171" i="11"/>
  <c r="F171" i="11"/>
  <c r="H171" i="11"/>
  <c r="K171" i="11"/>
  <c r="L171" i="11"/>
  <c r="M171" i="11"/>
  <c r="N171" i="11"/>
  <c r="O171" i="11"/>
  <c r="P171" i="11"/>
  <c r="D172" i="11"/>
  <c r="E172" i="11"/>
  <c r="F172" i="11"/>
  <c r="H172" i="11"/>
  <c r="K172" i="11"/>
  <c r="L172" i="11"/>
  <c r="M172" i="11"/>
  <c r="N172" i="11"/>
  <c r="O172" i="11"/>
  <c r="P172" i="11"/>
  <c r="D173" i="11"/>
  <c r="E173" i="11"/>
  <c r="F173" i="11"/>
  <c r="H173" i="11"/>
  <c r="K173" i="11"/>
  <c r="L173" i="11"/>
  <c r="M173" i="11"/>
  <c r="N173" i="11"/>
  <c r="O173" i="11"/>
  <c r="P173" i="11"/>
  <c r="D174" i="11"/>
  <c r="E174" i="11"/>
  <c r="F174" i="11"/>
  <c r="H174" i="11"/>
  <c r="K174" i="11"/>
  <c r="L174" i="11"/>
  <c r="M174" i="11"/>
  <c r="N174" i="11"/>
  <c r="O174" i="11"/>
  <c r="P174" i="11"/>
  <c r="D175" i="11"/>
  <c r="E175" i="11"/>
  <c r="F175" i="11"/>
  <c r="H175" i="11"/>
  <c r="K175" i="11"/>
  <c r="L175" i="11"/>
  <c r="M175" i="11"/>
  <c r="N175" i="11"/>
  <c r="O175" i="11"/>
  <c r="P175" i="11"/>
  <c r="D176" i="11"/>
  <c r="E176" i="11"/>
  <c r="F176" i="11"/>
  <c r="H176" i="11"/>
  <c r="K176" i="11"/>
  <c r="L176" i="11"/>
  <c r="M176" i="11"/>
  <c r="N176" i="11"/>
  <c r="O176" i="11"/>
  <c r="P176" i="11"/>
  <c r="D177" i="11"/>
  <c r="E177" i="11"/>
  <c r="F177" i="11"/>
  <c r="H177" i="11"/>
  <c r="K177" i="11"/>
  <c r="L177" i="11"/>
  <c r="M177" i="11"/>
  <c r="N177" i="11"/>
  <c r="O177" i="11"/>
  <c r="P177" i="11"/>
  <c r="D178" i="11"/>
  <c r="E178" i="11"/>
  <c r="F178" i="11"/>
  <c r="H178" i="11"/>
  <c r="K178" i="11"/>
  <c r="L178" i="11"/>
  <c r="M178" i="11"/>
  <c r="N178" i="11"/>
  <c r="O178" i="11"/>
  <c r="P178" i="11"/>
  <c r="D179" i="11"/>
  <c r="E179" i="11"/>
  <c r="F179" i="11"/>
  <c r="H179" i="11"/>
  <c r="K179" i="11"/>
  <c r="L179" i="11"/>
  <c r="M179" i="11"/>
  <c r="N179" i="11"/>
  <c r="O179" i="11"/>
  <c r="P179" i="11"/>
  <c r="D180" i="11"/>
  <c r="E180" i="11"/>
  <c r="F180" i="11"/>
  <c r="H180" i="11"/>
  <c r="K180" i="11"/>
  <c r="L180" i="11"/>
  <c r="M180" i="11"/>
  <c r="N180" i="11"/>
  <c r="O180" i="11"/>
  <c r="P180" i="11"/>
  <c r="D181" i="11"/>
  <c r="E181" i="11"/>
  <c r="F181" i="11"/>
  <c r="H181" i="11"/>
  <c r="K181" i="11"/>
  <c r="L181" i="11"/>
  <c r="M181" i="11"/>
  <c r="N181" i="11"/>
  <c r="O181" i="11"/>
  <c r="P181" i="11"/>
  <c r="D182" i="11"/>
  <c r="E182" i="11"/>
  <c r="F182" i="11"/>
  <c r="H182" i="11"/>
  <c r="K182" i="11"/>
  <c r="L182" i="11"/>
  <c r="M182" i="11"/>
  <c r="N182" i="11"/>
  <c r="O182" i="11"/>
  <c r="P182" i="11"/>
  <c r="D183" i="11"/>
  <c r="E183" i="11"/>
  <c r="F183" i="11"/>
  <c r="H183" i="11"/>
  <c r="K183" i="11"/>
  <c r="L183" i="11"/>
  <c r="M183" i="11"/>
  <c r="N183" i="11"/>
  <c r="O183" i="11"/>
  <c r="P183" i="11"/>
  <c r="D184" i="11"/>
  <c r="E184" i="11"/>
  <c r="F184" i="11"/>
  <c r="H184" i="11"/>
  <c r="K184" i="11"/>
  <c r="L184" i="11"/>
  <c r="M184" i="11"/>
  <c r="N184" i="11"/>
  <c r="O184" i="11"/>
  <c r="P184" i="11"/>
  <c r="D185" i="11"/>
  <c r="E185" i="11"/>
  <c r="F185" i="11"/>
  <c r="H185" i="11"/>
  <c r="K185" i="11"/>
  <c r="L185" i="11"/>
  <c r="M185" i="11"/>
  <c r="N185" i="11"/>
  <c r="O185" i="11"/>
  <c r="P185" i="11"/>
  <c r="D186" i="11"/>
  <c r="E186" i="11"/>
  <c r="F186" i="11"/>
  <c r="H186" i="11"/>
  <c r="K186" i="11"/>
  <c r="L186" i="11"/>
  <c r="M186" i="11"/>
  <c r="N186" i="11"/>
  <c r="O186" i="11"/>
  <c r="P186" i="11"/>
  <c r="D187" i="11"/>
  <c r="E187" i="11"/>
  <c r="F187" i="11"/>
  <c r="H187" i="11"/>
  <c r="K187" i="11"/>
  <c r="L187" i="11"/>
  <c r="M187" i="11"/>
  <c r="N187" i="11"/>
  <c r="O187" i="11"/>
  <c r="P187" i="11"/>
  <c r="D188" i="11"/>
  <c r="E188" i="11"/>
  <c r="F188" i="11"/>
  <c r="H188" i="11"/>
  <c r="K188" i="11"/>
  <c r="L188" i="11"/>
  <c r="M188" i="11"/>
  <c r="N188" i="11"/>
  <c r="O188" i="11"/>
  <c r="P188" i="11"/>
  <c r="D189" i="11"/>
  <c r="E189" i="11"/>
  <c r="F189" i="11"/>
  <c r="H189" i="11"/>
  <c r="K189" i="11"/>
  <c r="L189" i="11"/>
  <c r="M189" i="11"/>
  <c r="N189" i="11"/>
  <c r="O189" i="11"/>
  <c r="P189" i="11"/>
  <c r="D190" i="11"/>
  <c r="E190" i="11"/>
  <c r="F190" i="11"/>
  <c r="H190" i="11"/>
  <c r="K190" i="11"/>
  <c r="L190" i="11"/>
  <c r="M190" i="11"/>
  <c r="N190" i="11"/>
  <c r="O190" i="11"/>
  <c r="P190" i="11"/>
  <c r="D191" i="11"/>
  <c r="E191" i="11"/>
  <c r="F191" i="11"/>
  <c r="H191" i="11"/>
  <c r="K191" i="11"/>
  <c r="L191" i="11"/>
  <c r="M191" i="11"/>
  <c r="N191" i="11"/>
  <c r="O191" i="11"/>
  <c r="P191" i="11"/>
  <c r="D192" i="11"/>
  <c r="E192" i="11"/>
  <c r="F192" i="11"/>
  <c r="H192" i="11"/>
  <c r="K192" i="11"/>
  <c r="L192" i="11"/>
  <c r="M192" i="11"/>
  <c r="N192" i="11"/>
  <c r="O192" i="11"/>
  <c r="P192" i="11"/>
  <c r="D193" i="11"/>
  <c r="E193" i="11"/>
  <c r="F193" i="11"/>
  <c r="H193" i="11"/>
  <c r="K193" i="11"/>
  <c r="L193" i="11"/>
  <c r="M193" i="11"/>
  <c r="N193" i="11"/>
  <c r="O193" i="11"/>
  <c r="P193" i="11"/>
  <c r="D194" i="11"/>
  <c r="E194" i="11"/>
  <c r="F194" i="11"/>
  <c r="H194" i="11"/>
  <c r="K194" i="11"/>
  <c r="L194" i="11"/>
  <c r="M194" i="11"/>
  <c r="N194" i="11"/>
  <c r="O194" i="11"/>
  <c r="P194" i="11"/>
  <c r="D195" i="11"/>
  <c r="E195" i="11"/>
  <c r="F195" i="11"/>
  <c r="H195" i="11"/>
  <c r="K195" i="11"/>
  <c r="L195" i="11"/>
  <c r="M195" i="11"/>
  <c r="N195" i="11"/>
  <c r="O195" i="11"/>
  <c r="P195" i="11"/>
  <c r="D196" i="11"/>
  <c r="E196" i="11"/>
  <c r="F196" i="11"/>
  <c r="H196" i="11"/>
  <c r="K196" i="11"/>
  <c r="L196" i="11"/>
  <c r="M196" i="11"/>
  <c r="N196" i="11"/>
  <c r="O196" i="11"/>
  <c r="P196" i="11"/>
  <c r="D197" i="11"/>
  <c r="E197" i="11"/>
  <c r="F197" i="11"/>
  <c r="H197" i="11"/>
  <c r="K197" i="11"/>
  <c r="L197" i="11"/>
  <c r="M197" i="11"/>
  <c r="N197" i="11"/>
  <c r="O197" i="11"/>
  <c r="P197" i="11"/>
  <c r="D198" i="11"/>
  <c r="E198" i="11"/>
  <c r="F198" i="11"/>
  <c r="H198" i="11"/>
  <c r="K198" i="11"/>
  <c r="L198" i="11"/>
  <c r="M198" i="11"/>
  <c r="N198" i="11"/>
  <c r="O198" i="11"/>
  <c r="P198" i="11"/>
  <c r="D199" i="11"/>
  <c r="E199" i="11"/>
  <c r="F199" i="11"/>
  <c r="H199" i="11"/>
  <c r="K199" i="11"/>
  <c r="L199" i="11"/>
  <c r="M199" i="11"/>
  <c r="N199" i="11"/>
  <c r="O199" i="11"/>
  <c r="P199" i="11"/>
  <c r="D200" i="11"/>
  <c r="E200" i="11"/>
  <c r="F200" i="11"/>
  <c r="H200" i="11"/>
  <c r="K200" i="11"/>
  <c r="L200" i="11"/>
  <c r="M200" i="11"/>
  <c r="N200" i="11"/>
  <c r="O200" i="11"/>
  <c r="P200" i="11"/>
  <c r="D201" i="11"/>
  <c r="E201" i="11"/>
  <c r="F201" i="11"/>
  <c r="H201" i="11"/>
  <c r="K201" i="11"/>
  <c r="L201" i="11"/>
  <c r="M201" i="11"/>
  <c r="N201" i="11"/>
  <c r="O201" i="11"/>
  <c r="P201" i="11"/>
  <c r="D202" i="11"/>
  <c r="E202" i="11"/>
  <c r="F202" i="11"/>
  <c r="H202" i="11"/>
  <c r="K202" i="11"/>
  <c r="L202" i="11"/>
  <c r="M202" i="11"/>
  <c r="N202" i="11"/>
  <c r="O202" i="11"/>
  <c r="P202" i="11"/>
  <c r="D203" i="11"/>
  <c r="E203" i="11"/>
  <c r="F203" i="11"/>
  <c r="H203" i="11"/>
  <c r="K203" i="11"/>
  <c r="L203" i="11"/>
  <c r="M203" i="11"/>
  <c r="N203" i="11"/>
  <c r="O203" i="11"/>
  <c r="P203" i="11"/>
  <c r="D204" i="11"/>
  <c r="E204" i="11"/>
  <c r="F204" i="11"/>
  <c r="H204" i="11"/>
  <c r="K204" i="11"/>
  <c r="L204" i="11"/>
  <c r="M204" i="11"/>
  <c r="N204" i="11"/>
  <c r="O204" i="11"/>
  <c r="P204" i="11"/>
  <c r="D205" i="11"/>
  <c r="E205" i="11"/>
  <c r="F205" i="11"/>
  <c r="H205" i="11"/>
  <c r="K205" i="11"/>
  <c r="L205" i="11"/>
  <c r="M205" i="11"/>
  <c r="N205" i="11"/>
  <c r="O205" i="11"/>
  <c r="P205" i="11"/>
  <c r="D206" i="11"/>
  <c r="E206" i="11"/>
  <c r="F206" i="11"/>
  <c r="H206" i="11"/>
  <c r="K206" i="11"/>
  <c r="L206" i="11"/>
  <c r="M206" i="11"/>
  <c r="N206" i="11"/>
  <c r="O206" i="11"/>
  <c r="P206" i="11"/>
  <c r="D207" i="11"/>
  <c r="E207" i="11"/>
  <c r="F207" i="11"/>
  <c r="H207" i="11"/>
  <c r="K207" i="11"/>
  <c r="L207" i="11"/>
  <c r="M207" i="11"/>
  <c r="N207" i="11"/>
  <c r="O207" i="11"/>
  <c r="P207" i="11"/>
  <c r="D208" i="11"/>
  <c r="E208" i="11"/>
  <c r="F208" i="11"/>
  <c r="H208" i="11"/>
  <c r="K208" i="11"/>
  <c r="L208" i="11"/>
  <c r="M208" i="11"/>
  <c r="N208" i="11"/>
  <c r="O208" i="11"/>
  <c r="P208" i="11"/>
  <c r="D209" i="11"/>
  <c r="E209" i="11"/>
  <c r="F209" i="11"/>
  <c r="H209" i="11"/>
  <c r="K209" i="11"/>
  <c r="L209" i="11"/>
  <c r="M209" i="11"/>
  <c r="N209" i="11"/>
  <c r="O209" i="11"/>
  <c r="P209" i="11"/>
  <c r="D210" i="11"/>
  <c r="E210" i="11"/>
  <c r="F210" i="11"/>
  <c r="H210" i="11"/>
  <c r="K210" i="11"/>
  <c r="L210" i="11"/>
  <c r="M210" i="11"/>
  <c r="N210" i="11"/>
  <c r="O210" i="11"/>
  <c r="P210" i="11"/>
  <c r="D211" i="11"/>
  <c r="E211" i="11"/>
  <c r="F211" i="11"/>
  <c r="H211" i="11"/>
  <c r="K211" i="11"/>
  <c r="L211" i="11"/>
  <c r="M211" i="11"/>
  <c r="N211" i="11"/>
  <c r="O211" i="11"/>
  <c r="P211" i="11"/>
  <c r="D212" i="11"/>
  <c r="E212" i="11"/>
  <c r="F212" i="11"/>
  <c r="H212" i="11"/>
  <c r="K212" i="11"/>
  <c r="L212" i="11"/>
  <c r="M212" i="11"/>
  <c r="N212" i="11"/>
  <c r="O212" i="11"/>
  <c r="P212" i="11"/>
  <c r="D213" i="11"/>
  <c r="E213" i="11"/>
  <c r="F213" i="11"/>
  <c r="H213" i="11"/>
  <c r="K213" i="11"/>
  <c r="L213" i="11"/>
  <c r="M213" i="11"/>
  <c r="N213" i="11"/>
  <c r="O213" i="11"/>
  <c r="P213" i="11"/>
  <c r="D214" i="11"/>
  <c r="E214" i="11"/>
  <c r="F214" i="11"/>
  <c r="H214" i="11"/>
  <c r="K214" i="11"/>
  <c r="L214" i="11"/>
  <c r="M214" i="11"/>
  <c r="N214" i="11"/>
  <c r="O214" i="11"/>
  <c r="P214" i="11"/>
  <c r="D215" i="11"/>
  <c r="E215" i="11"/>
  <c r="F215" i="11"/>
  <c r="H215" i="11"/>
  <c r="K215" i="11"/>
  <c r="L215" i="11"/>
  <c r="M215" i="11"/>
  <c r="N215" i="11"/>
  <c r="O215" i="11"/>
  <c r="P215" i="11"/>
  <c r="D216" i="11"/>
  <c r="E216" i="11"/>
  <c r="F216" i="11"/>
  <c r="H216" i="11"/>
  <c r="K216" i="11"/>
  <c r="L216" i="11"/>
  <c r="M216" i="11"/>
  <c r="N216" i="11"/>
  <c r="O216" i="11"/>
  <c r="P216" i="11"/>
  <c r="D217" i="11"/>
  <c r="E217" i="11"/>
  <c r="F217" i="11"/>
  <c r="H217" i="11"/>
  <c r="K217" i="11"/>
  <c r="L217" i="11"/>
  <c r="M217" i="11"/>
  <c r="N217" i="11"/>
  <c r="O217" i="11"/>
  <c r="P217" i="11"/>
  <c r="D218" i="11"/>
  <c r="E218" i="11"/>
  <c r="F218" i="11"/>
  <c r="H218" i="11"/>
  <c r="K218" i="11"/>
  <c r="L218" i="11"/>
  <c r="M218" i="11"/>
  <c r="N218" i="11"/>
  <c r="O218" i="11"/>
  <c r="P218" i="11"/>
  <c r="D219" i="11"/>
  <c r="E219" i="11"/>
  <c r="F219" i="11"/>
  <c r="H219" i="11"/>
  <c r="K219" i="11"/>
  <c r="L219" i="11"/>
  <c r="M219" i="11"/>
  <c r="N219" i="11"/>
  <c r="O219" i="11"/>
  <c r="P219" i="11"/>
  <c r="D220" i="11"/>
  <c r="E220" i="11"/>
  <c r="F220" i="11"/>
  <c r="H220" i="11"/>
  <c r="K220" i="11"/>
  <c r="L220" i="11"/>
  <c r="M220" i="11"/>
  <c r="N220" i="11"/>
  <c r="O220" i="11"/>
  <c r="P220" i="11"/>
  <c r="D221" i="11"/>
  <c r="E221" i="11"/>
  <c r="F221" i="11"/>
  <c r="H221" i="11"/>
  <c r="K221" i="11"/>
  <c r="L221" i="11"/>
  <c r="M221" i="11"/>
  <c r="N221" i="11"/>
  <c r="O221" i="11"/>
  <c r="P221" i="11"/>
  <c r="D222" i="11"/>
  <c r="E222" i="11"/>
  <c r="F222" i="11"/>
  <c r="H222" i="11"/>
  <c r="K222" i="11"/>
  <c r="L222" i="11"/>
  <c r="M222" i="11"/>
  <c r="N222" i="11"/>
  <c r="O222" i="11"/>
  <c r="P222" i="11"/>
  <c r="D223" i="11"/>
  <c r="E223" i="11"/>
  <c r="F223" i="11"/>
  <c r="H223" i="11"/>
  <c r="K223" i="11"/>
  <c r="L223" i="11"/>
  <c r="M223" i="11"/>
  <c r="N223" i="11"/>
  <c r="O223" i="11"/>
  <c r="P223" i="11"/>
  <c r="D224" i="11"/>
  <c r="E224" i="11"/>
  <c r="F224" i="11"/>
  <c r="H224" i="11"/>
  <c r="K224" i="11"/>
  <c r="L224" i="11"/>
  <c r="M224" i="11"/>
  <c r="N224" i="11"/>
  <c r="O224" i="11"/>
  <c r="P224" i="11"/>
  <c r="D225" i="11"/>
  <c r="E225" i="11"/>
  <c r="F225" i="11"/>
  <c r="H225" i="11"/>
  <c r="K225" i="11"/>
  <c r="L225" i="11"/>
  <c r="M225" i="11"/>
  <c r="N225" i="11"/>
  <c r="O225" i="11"/>
  <c r="P225" i="11"/>
  <c r="D226" i="11"/>
  <c r="E226" i="11"/>
  <c r="F226" i="11"/>
  <c r="H226" i="11"/>
  <c r="K226" i="11"/>
  <c r="L226" i="11"/>
  <c r="M226" i="11"/>
  <c r="N226" i="11"/>
  <c r="O226" i="11"/>
  <c r="P226" i="11"/>
  <c r="D227" i="11"/>
  <c r="E227" i="11"/>
  <c r="F227" i="11"/>
  <c r="H227" i="11"/>
  <c r="K227" i="11"/>
  <c r="L227" i="11"/>
  <c r="M227" i="11"/>
  <c r="N227" i="11"/>
  <c r="O227" i="11"/>
  <c r="P227" i="11"/>
  <c r="D228" i="11"/>
  <c r="E228" i="11"/>
  <c r="F228" i="11"/>
  <c r="H228" i="11"/>
  <c r="K228" i="11"/>
  <c r="L228" i="11"/>
  <c r="M228" i="11"/>
  <c r="N228" i="11"/>
  <c r="O228" i="11"/>
  <c r="P228" i="11"/>
  <c r="D229" i="11"/>
  <c r="E229" i="11"/>
  <c r="F229" i="11"/>
  <c r="H229" i="11"/>
  <c r="K229" i="11"/>
  <c r="L229" i="11"/>
  <c r="M229" i="11"/>
  <c r="N229" i="11"/>
  <c r="O229" i="11"/>
  <c r="P229" i="11"/>
  <c r="D230" i="11"/>
  <c r="E230" i="11"/>
  <c r="F230" i="11"/>
  <c r="H230" i="11"/>
  <c r="K230" i="11"/>
  <c r="L230" i="11"/>
  <c r="M230" i="11"/>
  <c r="N230" i="11"/>
  <c r="O230" i="11"/>
  <c r="P230" i="11"/>
  <c r="D231" i="11"/>
  <c r="E231" i="11"/>
  <c r="F231" i="11"/>
  <c r="H231" i="11"/>
  <c r="K231" i="11"/>
  <c r="L231" i="11"/>
  <c r="M231" i="11"/>
  <c r="N231" i="11"/>
  <c r="O231" i="11"/>
  <c r="P231" i="11"/>
  <c r="D232" i="11"/>
  <c r="E232" i="11"/>
  <c r="F232" i="11"/>
  <c r="H232" i="11"/>
  <c r="K232" i="11"/>
  <c r="L232" i="11"/>
  <c r="M232" i="11"/>
  <c r="N232" i="11"/>
  <c r="O232" i="11"/>
  <c r="P232" i="11"/>
  <c r="D233" i="11"/>
  <c r="E233" i="11"/>
  <c r="F233" i="11"/>
  <c r="H233" i="11"/>
  <c r="K233" i="11"/>
  <c r="L233" i="11"/>
  <c r="M233" i="11"/>
  <c r="N233" i="11"/>
  <c r="O233" i="11"/>
  <c r="P233" i="11"/>
  <c r="D234" i="11"/>
  <c r="E234" i="11"/>
  <c r="F234" i="11"/>
  <c r="H234" i="11"/>
  <c r="K234" i="11"/>
  <c r="L234" i="11"/>
  <c r="M234" i="11"/>
  <c r="N234" i="11"/>
  <c r="O234" i="11"/>
  <c r="P234" i="11"/>
  <c r="D235" i="11"/>
  <c r="E235" i="11"/>
  <c r="F235" i="11"/>
  <c r="H235" i="11"/>
  <c r="K235" i="11"/>
  <c r="L235" i="11"/>
  <c r="M235" i="11"/>
  <c r="N235" i="11"/>
  <c r="O235" i="11"/>
  <c r="P235" i="11"/>
  <c r="D236" i="11"/>
  <c r="E236" i="11"/>
  <c r="F236" i="11"/>
  <c r="H236" i="11"/>
  <c r="K236" i="11"/>
  <c r="L236" i="11"/>
  <c r="M236" i="11"/>
  <c r="N236" i="11"/>
  <c r="O236" i="11"/>
  <c r="P236" i="11"/>
  <c r="D237" i="11"/>
  <c r="E237" i="11"/>
  <c r="F237" i="11"/>
  <c r="H237" i="11"/>
  <c r="K237" i="11"/>
  <c r="L237" i="11"/>
  <c r="M237" i="11"/>
  <c r="N237" i="11"/>
  <c r="O237" i="11"/>
  <c r="P237" i="11"/>
  <c r="D238" i="11"/>
  <c r="E238" i="11"/>
  <c r="F238" i="11"/>
  <c r="H238" i="11"/>
  <c r="K238" i="11"/>
  <c r="L238" i="11"/>
  <c r="M238" i="11"/>
  <c r="N238" i="11"/>
  <c r="O238" i="11"/>
  <c r="P238" i="11"/>
  <c r="D239" i="11"/>
  <c r="E239" i="11"/>
  <c r="F239" i="11"/>
  <c r="H239" i="11"/>
  <c r="K239" i="11"/>
  <c r="L239" i="11"/>
  <c r="M239" i="11"/>
  <c r="N239" i="11"/>
  <c r="O239" i="11"/>
  <c r="P239" i="11"/>
  <c r="D240" i="11"/>
  <c r="E240" i="11"/>
  <c r="F240" i="11"/>
  <c r="H240" i="11"/>
  <c r="K240" i="11"/>
  <c r="L240" i="11"/>
  <c r="M240" i="11"/>
  <c r="N240" i="11"/>
  <c r="O240" i="11"/>
  <c r="P240" i="11"/>
  <c r="D241" i="11"/>
  <c r="E241" i="11"/>
  <c r="F241" i="11"/>
  <c r="H241" i="11"/>
  <c r="K241" i="11"/>
  <c r="L241" i="11"/>
  <c r="M241" i="11"/>
  <c r="N241" i="11"/>
  <c r="O241" i="11"/>
  <c r="P241" i="11"/>
  <c r="D242" i="11"/>
  <c r="E242" i="11"/>
  <c r="F242" i="11"/>
  <c r="H242" i="11"/>
  <c r="K242" i="11"/>
  <c r="L242" i="11"/>
  <c r="M242" i="11"/>
  <c r="N242" i="11"/>
  <c r="O242" i="11"/>
  <c r="P242" i="11"/>
  <c r="D243" i="11"/>
  <c r="E243" i="11"/>
  <c r="F243" i="11"/>
  <c r="H243" i="11"/>
  <c r="K243" i="11"/>
  <c r="L243" i="11"/>
  <c r="M243" i="11"/>
  <c r="N243" i="11"/>
  <c r="O243" i="11"/>
  <c r="P243" i="11"/>
  <c r="D244" i="11"/>
  <c r="E244" i="11"/>
  <c r="F244" i="11"/>
  <c r="H244" i="11"/>
  <c r="K244" i="11"/>
  <c r="L244" i="11"/>
  <c r="M244" i="11"/>
  <c r="N244" i="11"/>
  <c r="O244" i="11"/>
  <c r="P244" i="11"/>
  <c r="D245" i="11"/>
  <c r="E245" i="11"/>
  <c r="F245" i="11"/>
  <c r="H245" i="11"/>
  <c r="K245" i="11"/>
  <c r="L245" i="11"/>
  <c r="M245" i="11"/>
  <c r="N245" i="11"/>
  <c r="O245" i="11"/>
  <c r="P245" i="11"/>
  <c r="D246" i="11"/>
  <c r="E246" i="11"/>
  <c r="F246" i="11"/>
  <c r="H246" i="11"/>
  <c r="K246" i="11"/>
  <c r="L246" i="11"/>
  <c r="M246" i="11"/>
  <c r="N246" i="11"/>
  <c r="O246" i="11"/>
  <c r="P246" i="11"/>
  <c r="D247" i="11"/>
  <c r="E247" i="11"/>
  <c r="F247" i="11"/>
  <c r="H247" i="11"/>
  <c r="K247" i="11"/>
  <c r="L247" i="11"/>
  <c r="M247" i="11"/>
  <c r="N247" i="11"/>
  <c r="O247" i="11"/>
  <c r="P247" i="11"/>
  <c r="D248" i="11"/>
  <c r="E248" i="11"/>
  <c r="F248" i="11"/>
  <c r="H248" i="11"/>
  <c r="K248" i="11"/>
  <c r="L248" i="11"/>
  <c r="M248" i="11"/>
  <c r="N248" i="11"/>
  <c r="O248" i="11"/>
  <c r="P248" i="11"/>
  <c r="D249" i="11"/>
  <c r="E249" i="11"/>
  <c r="F249" i="11"/>
  <c r="H249" i="11"/>
  <c r="K249" i="11"/>
  <c r="L249" i="11"/>
  <c r="M249" i="11"/>
  <c r="N249" i="11"/>
  <c r="O249" i="11"/>
  <c r="P249" i="11"/>
  <c r="D250" i="11"/>
  <c r="E250" i="11"/>
  <c r="F250" i="11"/>
  <c r="H250" i="11"/>
  <c r="K250" i="11"/>
  <c r="L250" i="11"/>
  <c r="M250" i="11"/>
  <c r="N250" i="11"/>
  <c r="O250" i="11"/>
  <c r="P250" i="11"/>
  <c r="D251" i="11"/>
  <c r="E251" i="11"/>
  <c r="F251" i="11"/>
  <c r="H251" i="11"/>
  <c r="K251" i="11"/>
  <c r="L251" i="11"/>
  <c r="M251" i="11"/>
  <c r="N251" i="11"/>
  <c r="O251" i="11"/>
  <c r="P251" i="11"/>
  <c r="D252" i="11"/>
  <c r="E252" i="11"/>
  <c r="F252" i="11"/>
  <c r="H252" i="11"/>
  <c r="K252" i="11"/>
  <c r="L252" i="11"/>
  <c r="M252" i="11"/>
  <c r="N252" i="11"/>
  <c r="O252" i="11"/>
  <c r="P252" i="11"/>
  <c r="D253" i="11"/>
  <c r="E253" i="11"/>
  <c r="F253" i="11"/>
  <c r="H253" i="11"/>
  <c r="K253" i="11"/>
  <c r="L253" i="11"/>
  <c r="M253" i="11"/>
  <c r="N253" i="11"/>
  <c r="O253" i="11"/>
  <c r="P253" i="11"/>
  <c r="D254" i="11"/>
  <c r="E254" i="11"/>
  <c r="F254" i="11"/>
  <c r="H254" i="11"/>
  <c r="K254" i="11"/>
  <c r="L254" i="11"/>
  <c r="M254" i="11"/>
  <c r="N254" i="11"/>
  <c r="O254" i="11"/>
  <c r="P254" i="11"/>
  <c r="D255" i="11"/>
  <c r="E255" i="11"/>
  <c r="F255" i="11"/>
  <c r="H255" i="11"/>
  <c r="K255" i="11"/>
  <c r="L255" i="11"/>
  <c r="M255" i="11"/>
  <c r="N255" i="11"/>
  <c r="O255" i="11"/>
  <c r="P255" i="11"/>
  <c r="D256" i="11"/>
  <c r="E256" i="11"/>
  <c r="F256" i="11"/>
  <c r="H256" i="11"/>
  <c r="K256" i="11"/>
  <c r="L256" i="11"/>
  <c r="M256" i="11"/>
  <c r="N256" i="11"/>
  <c r="O256" i="11"/>
  <c r="P256" i="11"/>
  <c r="D257" i="11"/>
  <c r="E257" i="11"/>
  <c r="F257" i="11"/>
  <c r="H257" i="11"/>
  <c r="K257" i="11"/>
  <c r="L257" i="11"/>
  <c r="M257" i="11"/>
  <c r="N257" i="11"/>
  <c r="O257" i="11"/>
  <c r="P257" i="11"/>
  <c r="D258" i="11"/>
  <c r="E258" i="11"/>
  <c r="F258" i="11"/>
  <c r="H258" i="11"/>
  <c r="K258" i="11"/>
  <c r="L258" i="11"/>
  <c r="M258" i="11"/>
  <c r="N258" i="11"/>
  <c r="O258" i="11"/>
  <c r="P258" i="11"/>
  <c r="D259" i="11"/>
  <c r="E259" i="11"/>
  <c r="F259" i="11"/>
  <c r="H259" i="11"/>
  <c r="K259" i="11"/>
  <c r="L259" i="11"/>
  <c r="M259" i="11"/>
  <c r="N259" i="11"/>
  <c r="O259" i="11"/>
  <c r="P259" i="11"/>
  <c r="D260" i="11"/>
  <c r="E260" i="11"/>
  <c r="F260" i="11"/>
  <c r="H260" i="11"/>
  <c r="K260" i="11"/>
  <c r="L260" i="11"/>
  <c r="M260" i="11"/>
  <c r="N260" i="11"/>
  <c r="O260" i="11"/>
  <c r="P260" i="11"/>
  <c r="D261" i="11"/>
  <c r="E261" i="11"/>
  <c r="F261" i="11"/>
  <c r="H261" i="11"/>
  <c r="K261" i="11"/>
  <c r="L261" i="11"/>
  <c r="M261" i="11"/>
  <c r="N261" i="11"/>
  <c r="O261" i="11"/>
  <c r="P261" i="11"/>
  <c r="D262" i="11"/>
  <c r="E262" i="11"/>
  <c r="F262" i="11"/>
  <c r="H262" i="11"/>
  <c r="K262" i="11"/>
  <c r="L262" i="11"/>
  <c r="M262" i="11"/>
  <c r="N262" i="11"/>
  <c r="O262" i="11"/>
  <c r="P262" i="11"/>
  <c r="D263" i="11"/>
  <c r="E263" i="11"/>
  <c r="F263" i="11"/>
  <c r="H263" i="11"/>
  <c r="K263" i="11"/>
  <c r="L263" i="11"/>
  <c r="M263" i="11"/>
  <c r="N263" i="11"/>
  <c r="O263" i="11"/>
  <c r="P263" i="11"/>
  <c r="D264" i="11"/>
  <c r="E264" i="11"/>
  <c r="F264" i="11"/>
  <c r="H264" i="11"/>
  <c r="K264" i="11"/>
  <c r="L264" i="11"/>
  <c r="M264" i="11"/>
  <c r="N264" i="11"/>
  <c r="O264" i="11"/>
  <c r="P264" i="11"/>
  <c r="D265" i="11"/>
  <c r="E265" i="11"/>
  <c r="F265" i="11"/>
  <c r="H265" i="11"/>
  <c r="K265" i="11"/>
  <c r="L265" i="11"/>
  <c r="M265" i="11"/>
  <c r="N265" i="11"/>
  <c r="O265" i="11"/>
  <c r="P265" i="11"/>
  <c r="D266" i="11"/>
  <c r="E266" i="11"/>
  <c r="F266" i="11"/>
  <c r="H266" i="11"/>
  <c r="K266" i="11"/>
  <c r="L266" i="11"/>
  <c r="M266" i="11"/>
  <c r="N266" i="11"/>
  <c r="O266" i="11"/>
  <c r="P266" i="11"/>
  <c r="D267" i="11"/>
  <c r="E267" i="11"/>
  <c r="F267" i="11"/>
  <c r="H267" i="11"/>
  <c r="K267" i="11"/>
  <c r="L267" i="11"/>
  <c r="M267" i="11"/>
  <c r="N267" i="11"/>
  <c r="O267" i="11"/>
  <c r="P267" i="11"/>
  <c r="D268" i="11"/>
  <c r="E268" i="11"/>
  <c r="F268" i="11"/>
  <c r="H268" i="11"/>
  <c r="K268" i="11"/>
  <c r="L268" i="11"/>
  <c r="M268" i="11"/>
  <c r="N268" i="11"/>
  <c r="O268" i="11"/>
  <c r="P268" i="11"/>
  <c r="D269" i="11"/>
  <c r="E269" i="11"/>
  <c r="F269" i="11"/>
  <c r="H269" i="11"/>
  <c r="K269" i="11"/>
  <c r="L269" i="11"/>
  <c r="M269" i="11"/>
  <c r="N269" i="11"/>
  <c r="O269" i="11"/>
  <c r="P269" i="11"/>
  <c r="D270" i="11"/>
  <c r="E270" i="11"/>
  <c r="F270" i="11"/>
  <c r="H270" i="11"/>
  <c r="K270" i="11"/>
  <c r="L270" i="11"/>
  <c r="M270" i="11"/>
  <c r="N270" i="11"/>
  <c r="O270" i="11"/>
  <c r="P270" i="11"/>
  <c r="D271" i="11"/>
  <c r="E271" i="11"/>
  <c r="F271" i="11"/>
  <c r="H271" i="11"/>
  <c r="K271" i="11"/>
  <c r="L271" i="11"/>
  <c r="M271" i="11"/>
  <c r="N271" i="11"/>
  <c r="O271" i="11"/>
  <c r="P271" i="11"/>
  <c r="D272" i="11"/>
  <c r="E272" i="11"/>
  <c r="F272" i="11"/>
  <c r="H272" i="11"/>
  <c r="K272" i="11"/>
  <c r="L272" i="11"/>
  <c r="M272" i="11"/>
  <c r="N272" i="11"/>
  <c r="O272" i="11"/>
  <c r="P272" i="11"/>
  <c r="D273" i="11"/>
  <c r="E273" i="11"/>
  <c r="F273" i="11"/>
  <c r="H273" i="11"/>
  <c r="K273" i="11"/>
  <c r="L273" i="11"/>
  <c r="M273" i="11"/>
  <c r="N273" i="11"/>
  <c r="O273" i="11"/>
  <c r="P273" i="11"/>
  <c r="D274" i="11"/>
  <c r="E274" i="11"/>
  <c r="F274" i="11"/>
  <c r="H274" i="11"/>
  <c r="K274" i="11"/>
  <c r="L274" i="11"/>
  <c r="M274" i="11"/>
  <c r="N274" i="11"/>
  <c r="O274" i="11"/>
  <c r="P274" i="11"/>
  <c r="D275" i="11"/>
  <c r="E275" i="11"/>
  <c r="F275" i="11"/>
  <c r="H275" i="11"/>
  <c r="K275" i="11"/>
  <c r="L275" i="11"/>
  <c r="M275" i="11"/>
  <c r="N275" i="11"/>
  <c r="O275" i="11"/>
  <c r="P275" i="11"/>
  <c r="D276" i="11"/>
  <c r="E276" i="11"/>
  <c r="F276" i="11"/>
  <c r="H276" i="11"/>
  <c r="K276" i="11"/>
  <c r="L276" i="11"/>
  <c r="M276" i="11"/>
  <c r="N276" i="11"/>
  <c r="O276" i="11"/>
  <c r="P276" i="11"/>
  <c r="D277" i="11"/>
  <c r="E277" i="11"/>
  <c r="F277" i="11"/>
  <c r="H277" i="11"/>
  <c r="K277" i="11"/>
  <c r="L277" i="11"/>
  <c r="M277" i="11"/>
  <c r="N277" i="11"/>
  <c r="O277" i="11"/>
  <c r="P277" i="11"/>
  <c r="D278" i="11"/>
  <c r="E278" i="11"/>
  <c r="F278" i="11"/>
  <c r="H278" i="11"/>
  <c r="K278" i="11"/>
  <c r="L278" i="11"/>
  <c r="M278" i="11"/>
  <c r="N278" i="11"/>
  <c r="O278" i="11"/>
  <c r="P278" i="11"/>
  <c r="D279" i="11"/>
  <c r="E279" i="11"/>
  <c r="F279" i="11"/>
  <c r="H279" i="11"/>
  <c r="K279" i="11"/>
  <c r="L279" i="11"/>
  <c r="M279" i="11"/>
  <c r="N279" i="11"/>
  <c r="O279" i="11"/>
  <c r="P279" i="11"/>
  <c r="D280" i="11"/>
  <c r="E280" i="11"/>
  <c r="F280" i="11"/>
  <c r="H280" i="11"/>
  <c r="K280" i="11"/>
  <c r="L280" i="11"/>
  <c r="M280" i="11"/>
  <c r="N280" i="11"/>
  <c r="O280" i="11"/>
  <c r="P280" i="11"/>
  <c r="D281" i="11"/>
  <c r="E281" i="11"/>
  <c r="F281" i="11"/>
  <c r="H281" i="11"/>
  <c r="K281" i="11"/>
  <c r="L281" i="11"/>
  <c r="M281" i="11"/>
  <c r="N281" i="11"/>
  <c r="O281" i="11"/>
  <c r="P281" i="11"/>
  <c r="D282" i="11"/>
  <c r="E282" i="11"/>
  <c r="F282" i="11"/>
  <c r="H282" i="11"/>
  <c r="K282" i="11"/>
  <c r="L282" i="11"/>
  <c r="M282" i="11"/>
  <c r="N282" i="11"/>
  <c r="O282" i="11"/>
  <c r="P282" i="11"/>
  <c r="D283" i="11"/>
  <c r="E283" i="11"/>
  <c r="F283" i="11"/>
  <c r="H283" i="11"/>
  <c r="K283" i="11"/>
  <c r="L283" i="11"/>
  <c r="M283" i="11"/>
  <c r="N283" i="11"/>
  <c r="O283" i="11"/>
  <c r="P283" i="11"/>
  <c r="D284" i="11"/>
  <c r="E284" i="11"/>
  <c r="F284" i="11"/>
  <c r="H284" i="11"/>
  <c r="K284" i="11"/>
  <c r="L284" i="11"/>
  <c r="M284" i="11"/>
  <c r="N284" i="11"/>
  <c r="O284" i="11"/>
  <c r="P284" i="11"/>
  <c r="D285" i="11"/>
  <c r="E285" i="11"/>
  <c r="F285" i="11"/>
  <c r="H285" i="11"/>
  <c r="K285" i="11"/>
  <c r="L285" i="11"/>
  <c r="M285" i="11"/>
  <c r="N285" i="11"/>
  <c r="O285" i="11"/>
  <c r="P285" i="11"/>
  <c r="D286" i="11"/>
  <c r="E286" i="11"/>
  <c r="F286" i="11"/>
  <c r="H286" i="11"/>
  <c r="K286" i="11"/>
  <c r="L286" i="11"/>
  <c r="M286" i="11"/>
  <c r="N286" i="11"/>
  <c r="O286" i="11"/>
  <c r="P286" i="11"/>
  <c r="D287" i="11"/>
  <c r="E287" i="11"/>
  <c r="F287" i="11"/>
  <c r="H287" i="11"/>
  <c r="K287" i="11"/>
  <c r="L287" i="11"/>
  <c r="M287" i="11"/>
  <c r="N287" i="11"/>
  <c r="O287" i="11"/>
  <c r="P287" i="11"/>
  <c r="D288" i="11"/>
  <c r="E288" i="11"/>
  <c r="F288" i="11"/>
  <c r="H288" i="11"/>
  <c r="K288" i="11"/>
  <c r="L288" i="11"/>
  <c r="M288" i="11"/>
  <c r="N288" i="11"/>
  <c r="O288" i="11"/>
  <c r="P288" i="11"/>
  <c r="D289" i="11"/>
  <c r="E289" i="11"/>
  <c r="F289" i="11"/>
  <c r="H289" i="11"/>
  <c r="K289" i="11"/>
  <c r="L289" i="11"/>
  <c r="M289" i="11"/>
  <c r="N289" i="11"/>
  <c r="O289" i="11"/>
  <c r="P289" i="11"/>
  <c r="D290" i="11"/>
  <c r="E290" i="11"/>
  <c r="F290" i="11"/>
  <c r="H290" i="11"/>
  <c r="K290" i="11"/>
  <c r="L290" i="11"/>
  <c r="M290" i="11"/>
  <c r="N290" i="11"/>
  <c r="O290" i="11"/>
  <c r="P290" i="11"/>
  <c r="D291" i="11"/>
  <c r="E291" i="11"/>
  <c r="F291" i="11"/>
  <c r="H291" i="11"/>
  <c r="K291" i="11"/>
  <c r="L291" i="11"/>
  <c r="M291" i="11"/>
  <c r="N291" i="11"/>
  <c r="O291" i="11"/>
  <c r="P291" i="11"/>
  <c r="D292" i="11"/>
  <c r="E292" i="11"/>
  <c r="F292" i="11"/>
  <c r="H292" i="11"/>
  <c r="K292" i="11"/>
  <c r="L292" i="11"/>
  <c r="M292" i="11"/>
  <c r="N292" i="11"/>
  <c r="O292" i="11"/>
  <c r="P292" i="11"/>
  <c r="D293" i="11"/>
  <c r="E293" i="11"/>
  <c r="F293" i="11"/>
  <c r="H293" i="11"/>
  <c r="K293" i="11"/>
  <c r="L293" i="11"/>
  <c r="M293" i="11"/>
  <c r="N293" i="11"/>
  <c r="O293" i="11"/>
  <c r="P293" i="11"/>
  <c r="D294" i="11"/>
  <c r="E294" i="11"/>
  <c r="F294" i="11"/>
  <c r="H294" i="11"/>
  <c r="K294" i="11"/>
  <c r="L294" i="11"/>
  <c r="M294" i="11"/>
  <c r="N294" i="11"/>
  <c r="O294" i="11"/>
  <c r="P294" i="11"/>
  <c r="D295" i="11"/>
  <c r="E295" i="11"/>
  <c r="F295" i="11"/>
  <c r="H295" i="11"/>
  <c r="K295" i="11"/>
  <c r="L295" i="11"/>
  <c r="M295" i="11"/>
  <c r="N295" i="11"/>
  <c r="O295" i="11"/>
  <c r="P295" i="11"/>
  <c r="D296" i="11"/>
  <c r="E296" i="11"/>
  <c r="F296" i="11"/>
  <c r="H296" i="11"/>
  <c r="K296" i="11"/>
  <c r="L296" i="11"/>
  <c r="M296" i="11"/>
  <c r="N296" i="11"/>
  <c r="O296" i="11"/>
  <c r="P296" i="11"/>
  <c r="D297" i="11"/>
  <c r="E297" i="11"/>
  <c r="F297" i="11"/>
  <c r="H297" i="11"/>
  <c r="K297" i="11"/>
  <c r="L297" i="11"/>
  <c r="M297" i="11"/>
  <c r="N297" i="11"/>
  <c r="O297" i="11"/>
  <c r="P297" i="11"/>
  <c r="D298" i="11"/>
  <c r="E298" i="11"/>
  <c r="F298" i="11"/>
  <c r="H298" i="11"/>
  <c r="K298" i="11"/>
  <c r="L298" i="11"/>
  <c r="M298" i="11"/>
  <c r="N298" i="11"/>
  <c r="O298" i="11"/>
  <c r="P298" i="11"/>
  <c r="D299" i="11"/>
  <c r="E299" i="11"/>
  <c r="F299" i="11"/>
  <c r="H299" i="11"/>
  <c r="K299" i="11"/>
  <c r="L299" i="11"/>
  <c r="M299" i="11"/>
  <c r="N299" i="11"/>
  <c r="O299" i="11"/>
  <c r="P299" i="11"/>
  <c r="D300" i="11"/>
  <c r="E300" i="11"/>
  <c r="F300" i="11"/>
  <c r="H300" i="11"/>
  <c r="K300" i="11"/>
  <c r="L300" i="11"/>
  <c r="M300" i="11"/>
  <c r="N300" i="11"/>
  <c r="O300" i="11"/>
  <c r="P300" i="11"/>
  <c r="D301" i="11"/>
  <c r="E301" i="11"/>
  <c r="F301" i="11"/>
  <c r="H301" i="11"/>
  <c r="K301" i="11"/>
  <c r="L301" i="11"/>
  <c r="M301" i="11"/>
  <c r="N301" i="11"/>
  <c r="O301" i="11"/>
  <c r="P301" i="11"/>
  <c r="D302" i="11"/>
  <c r="E302" i="11"/>
  <c r="F302" i="11"/>
  <c r="H302" i="11"/>
  <c r="K302" i="11"/>
  <c r="L302" i="11"/>
  <c r="M302" i="11"/>
  <c r="N302" i="11"/>
  <c r="O302" i="11"/>
  <c r="P302" i="11"/>
  <c r="D303" i="11"/>
  <c r="E303" i="11"/>
  <c r="F303" i="11"/>
  <c r="H303" i="11"/>
  <c r="K303" i="11"/>
  <c r="L303" i="11"/>
  <c r="M303" i="11"/>
  <c r="N303" i="11"/>
  <c r="O303" i="11"/>
  <c r="P303" i="11"/>
  <c r="D304" i="11"/>
  <c r="E304" i="11"/>
  <c r="F304" i="11"/>
  <c r="H304" i="11"/>
  <c r="K304" i="11"/>
  <c r="L304" i="11"/>
  <c r="M304" i="11"/>
  <c r="N304" i="11"/>
  <c r="O304" i="11"/>
  <c r="P304" i="11"/>
  <c r="D305" i="11"/>
  <c r="E305" i="11"/>
  <c r="F305" i="11"/>
  <c r="H305" i="11"/>
  <c r="K305" i="11"/>
  <c r="L305" i="11"/>
  <c r="M305" i="11"/>
  <c r="N305" i="11"/>
  <c r="O305" i="11"/>
  <c r="P305" i="11"/>
  <c r="D306" i="11"/>
  <c r="E306" i="11"/>
  <c r="F306" i="11"/>
  <c r="H306" i="11"/>
  <c r="K306" i="11"/>
  <c r="L306" i="11"/>
  <c r="M306" i="11"/>
  <c r="N306" i="11"/>
  <c r="O306" i="11"/>
  <c r="P306" i="11"/>
  <c r="D307" i="11"/>
  <c r="E307" i="11"/>
  <c r="F307" i="11"/>
  <c r="H307" i="11"/>
  <c r="K307" i="11"/>
  <c r="L307" i="11"/>
  <c r="M307" i="11"/>
  <c r="N307" i="11"/>
  <c r="O307" i="11"/>
  <c r="P307" i="11"/>
  <c r="D308" i="11"/>
  <c r="E308" i="11"/>
  <c r="F308" i="11"/>
  <c r="H308" i="11"/>
  <c r="K308" i="11"/>
  <c r="L308" i="11"/>
  <c r="M308" i="11"/>
  <c r="N308" i="11"/>
  <c r="O308" i="11"/>
  <c r="P308" i="11"/>
  <c r="D309" i="11"/>
  <c r="E309" i="11"/>
  <c r="F309" i="11"/>
  <c r="H309" i="11"/>
  <c r="K309" i="11"/>
  <c r="L309" i="11"/>
  <c r="M309" i="11"/>
  <c r="N309" i="11"/>
  <c r="O309" i="11"/>
  <c r="P309" i="11"/>
  <c r="D310" i="11"/>
  <c r="E310" i="11"/>
  <c r="F310" i="11"/>
  <c r="H310" i="11"/>
  <c r="K310" i="11"/>
  <c r="L310" i="11"/>
  <c r="M310" i="11"/>
  <c r="N310" i="11"/>
  <c r="O310" i="11"/>
  <c r="P310" i="11"/>
  <c r="D311" i="11"/>
  <c r="E311" i="11"/>
  <c r="F311" i="11"/>
  <c r="H311" i="11"/>
  <c r="K311" i="11"/>
  <c r="L311" i="11"/>
  <c r="M311" i="11"/>
  <c r="N311" i="11"/>
  <c r="O311" i="11"/>
  <c r="P311" i="11"/>
  <c r="D312" i="11"/>
  <c r="E312" i="11"/>
  <c r="F312" i="11"/>
  <c r="H312" i="11"/>
  <c r="K312" i="11"/>
  <c r="L312" i="11"/>
  <c r="M312" i="11"/>
  <c r="N312" i="11"/>
  <c r="O312" i="11"/>
  <c r="P312" i="11"/>
  <c r="D313" i="11"/>
  <c r="E313" i="11"/>
  <c r="F313" i="11"/>
  <c r="H313" i="11"/>
  <c r="K313" i="11"/>
  <c r="L313" i="11"/>
  <c r="M313" i="11"/>
  <c r="N313" i="11"/>
  <c r="O313" i="11"/>
  <c r="P313" i="11"/>
  <c r="D314" i="11"/>
  <c r="E314" i="11"/>
  <c r="F314" i="11"/>
  <c r="H314" i="11"/>
  <c r="K314" i="11"/>
  <c r="L314" i="11"/>
  <c r="M314" i="11"/>
  <c r="N314" i="11"/>
  <c r="O314" i="11"/>
  <c r="P314" i="11"/>
  <c r="D315" i="11"/>
  <c r="E315" i="11"/>
  <c r="F315" i="11"/>
  <c r="H315" i="11"/>
  <c r="K315" i="11"/>
  <c r="L315" i="11"/>
  <c r="M315" i="11"/>
  <c r="N315" i="11"/>
  <c r="O315" i="11"/>
  <c r="P315" i="11"/>
  <c r="D316" i="11"/>
  <c r="E316" i="11"/>
  <c r="F316" i="11"/>
  <c r="H316" i="11"/>
  <c r="K316" i="11"/>
  <c r="L316" i="11"/>
  <c r="M316" i="11"/>
  <c r="N316" i="11"/>
  <c r="O316" i="11"/>
  <c r="P316" i="11"/>
  <c r="D317" i="11"/>
  <c r="E317" i="11"/>
  <c r="F317" i="11"/>
  <c r="H317" i="11"/>
  <c r="K317" i="11"/>
  <c r="L317" i="11"/>
  <c r="M317" i="11"/>
  <c r="N317" i="11"/>
  <c r="O317" i="11"/>
  <c r="P317" i="11"/>
  <c r="D318" i="11"/>
  <c r="E318" i="11"/>
  <c r="F318" i="11"/>
  <c r="H318" i="11"/>
  <c r="K318" i="11"/>
  <c r="L318" i="11"/>
  <c r="M318" i="11"/>
  <c r="N318" i="11"/>
  <c r="O318" i="11"/>
  <c r="P318" i="11"/>
  <c r="D319" i="11"/>
  <c r="E319" i="11"/>
  <c r="F319" i="11"/>
  <c r="H319" i="11"/>
  <c r="K319" i="11"/>
  <c r="L319" i="11"/>
  <c r="M319" i="11"/>
  <c r="N319" i="11"/>
  <c r="O319" i="11"/>
  <c r="P319" i="11"/>
  <c r="D320" i="11"/>
  <c r="E320" i="11"/>
  <c r="F320" i="11"/>
  <c r="H320" i="11"/>
  <c r="K320" i="11"/>
  <c r="L320" i="11"/>
  <c r="M320" i="11"/>
  <c r="N320" i="11"/>
  <c r="O320" i="11"/>
  <c r="P320" i="11"/>
  <c r="D321" i="11"/>
  <c r="E321" i="11"/>
  <c r="F321" i="11"/>
  <c r="H321" i="11"/>
  <c r="K321" i="11"/>
  <c r="L321" i="11"/>
  <c r="M321" i="11"/>
  <c r="N321" i="11"/>
  <c r="O321" i="11"/>
  <c r="P321" i="11"/>
  <c r="D322" i="11"/>
  <c r="E322" i="11"/>
  <c r="F322" i="11"/>
  <c r="H322" i="11"/>
  <c r="K322" i="11"/>
  <c r="L322" i="11"/>
  <c r="M322" i="11"/>
  <c r="N322" i="11"/>
  <c r="O322" i="11"/>
  <c r="P322" i="11"/>
  <c r="D323" i="11"/>
  <c r="E323" i="11"/>
  <c r="F323" i="11"/>
  <c r="H323" i="11"/>
  <c r="K323" i="11"/>
  <c r="L323" i="11"/>
  <c r="M323" i="11"/>
  <c r="N323" i="11"/>
  <c r="O323" i="11"/>
  <c r="P323" i="11"/>
  <c r="D324" i="11"/>
  <c r="E324" i="11"/>
  <c r="F324" i="11"/>
  <c r="H324" i="11"/>
  <c r="K324" i="11"/>
  <c r="L324" i="11"/>
  <c r="M324" i="11"/>
  <c r="N324" i="11"/>
  <c r="O324" i="11"/>
  <c r="P324" i="11"/>
  <c r="D325" i="11"/>
  <c r="E325" i="11"/>
  <c r="F325" i="11"/>
  <c r="H325" i="11"/>
  <c r="K325" i="11"/>
  <c r="L325" i="11"/>
  <c r="M325" i="11"/>
  <c r="N325" i="11"/>
  <c r="O325" i="11"/>
  <c r="P325" i="11"/>
  <c r="D326" i="11"/>
  <c r="E326" i="11"/>
  <c r="F326" i="11"/>
  <c r="H326" i="11"/>
  <c r="K326" i="11"/>
  <c r="L326" i="11"/>
  <c r="M326" i="11"/>
  <c r="N326" i="11"/>
  <c r="O326" i="11"/>
  <c r="P326" i="11"/>
  <c r="D327" i="11"/>
  <c r="E327" i="11"/>
  <c r="F327" i="11"/>
  <c r="H327" i="11"/>
  <c r="K327" i="11"/>
  <c r="L327" i="11"/>
  <c r="M327" i="11"/>
  <c r="N327" i="11"/>
  <c r="O327" i="11"/>
  <c r="P327" i="11"/>
  <c r="D328" i="11"/>
  <c r="E328" i="11"/>
  <c r="F328" i="11"/>
  <c r="H328" i="11"/>
  <c r="K328" i="11"/>
  <c r="L328" i="11"/>
  <c r="M328" i="11"/>
  <c r="N328" i="11"/>
  <c r="O328" i="11"/>
  <c r="P328" i="11"/>
  <c r="D329" i="11"/>
  <c r="E329" i="11"/>
  <c r="F329" i="11"/>
  <c r="H329" i="11"/>
  <c r="K329" i="11"/>
  <c r="L329" i="11"/>
  <c r="M329" i="11"/>
  <c r="N329" i="11"/>
  <c r="O329" i="11"/>
  <c r="P329" i="11"/>
  <c r="D330" i="11"/>
  <c r="E330" i="11"/>
  <c r="F330" i="11"/>
  <c r="H330" i="11"/>
  <c r="K330" i="11"/>
  <c r="L330" i="11"/>
  <c r="M330" i="11"/>
  <c r="N330" i="11"/>
  <c r="O330" i="11"/>
  <c r="P330" i="11"/>
  <c r="D331" i="11"/>
  <c r="E331" i="11"/>
  <c r="F331" i="11"/>
  <c r="H331" i="11"/>
  <c r="K331" i="11"/>
  <c r="L331" i="11"/>
  <c r="M331" i="11"/>
  <c r="N331" i="11"/>
  <c r="O331" i="11"/>
  <c r="P331" i="11"/>
  <c r="D332" i="11"/>
  <c r="E332" i="11"/>
  <c r="F332" i="11"/>
  <c r="H332" i="11"/>
  <c r="K332" i="11"/>
  <c r="L332" i="11"/>
  <c r="M332" i="11"/>
  <c r="N332" i="11"/>
  <c r="O332" i="11"/>
  <c r="P332" i="11"/>
  <c r="D333" i="11"/>
  <c r="E333" i="11"/>
  <c r="F333" i="11"/>
  <c r="H333" i="11"/>
  <c r="K333" i="11"/>
  <c r="L333" i="11"/>
  <c r="M333" i="11"/>
  <c r="N333" i="11"/>
  <c r="O333" i="11"/>
  <c r="P333" i="11"/>
  <c r="D334" i="11"/>
  <c r="E334" i="11"/>
  <c r="F334" i="11"/>
  <c r="H334" i="11"/>
  <c r="K334" i="11"/>
  <c r="L334" i="11"/>
  <c r="M334" i="11"/>
  <c r="N334" i="11"/>
  <c r="O334" i="11"/>
  <c r="P334" i="11"/>
  <c r="D335" i="11"/>
  <c r="E335" i="11"/>
  <c r="F335" i="11"/>
  <c r="H335" i="11"/>
  <c r="K335" i="11"/>
  <c r="L335" i="11"/>
  <c r="M335" i="11"/>
  <c r="N335" i="11"/>
  <c r="O335" i="11"/>
  <c r="P335" i="11"/>
  <c r="D336" i="11"/>
  <c r="E336" i="11"/>
  <c r="F336" i="11"/>
  <c r="H336" i="11"/>
  <c r="K336" i="11"/>
  <c r="L336" i="11"/>
  <c r="M336" i="11"/>
  <c r="N336" i="11"/>
  <c r="O336" i="11"/>
  <c r="P336" i="11"/>
  <c r="D337" i="11"/>
  <c r="E337" i="11"/>
  <c r="F337" i="11"/>
  <c r="H337" i="11"/>
  <c r="K337" i="11"/>
  <c r="L337" i="11"/>
  <c r="M337" i="11"/>
  <c r="N337" i="11"/>
  <c r="O337" i="11"/>
  <c r="P337" i="11"/>
  <c r="D338" i="11"/>
  <c r="E338" i="11"/>
  <c r="F338" i="11"/>
  <c r="H338" i="11"/>
  <c r="K338" i="11"/>
  <c r="L338" i="11"/>
  <c r="M338" i="11"/>
  <c r="N338" i="11"/>
  <c r="O338" i="11"/>
  <c r="P338" i="11"/>
  <c r="D339" i="11"/>
  <c r="E339" i="11"/>
  <c r="F339" i="11"/>
  <c r="H339" i="11"/>
  <c r="K339" i="11"/>
  <c r="L339" i="11"/>
  <c r="M339" i="11"/>
  <c r="N339" i="11"/>
  <c r="O339" i="11"/>
  <c r="P339" i="11"/>
  <c r="D340" i="11"/>
  <c r="E340" i="11"/>
  <c r="F340" i="11"/>
  <c r="H340" i="11"/>
  <c r="K340" i="11"/>
  <c r="L340" i="11"/>
  <c r="M340" i="11"/>
  <c r="N340" i="11"/>
  <c r="O340" i="11"/>
  <c r="P340" i="11"/>
  <c r="D341" i="11"/>
  <c r="E341" i="11"/>
  <c r="F341" i="11"/>
  <c r="H341" i="11"/>
  <c r="K341" i="11"/>
  <c r="L341" i="11"/>
  <c r="M341" i="11"/>
  <c r="N341" i="11"/>
  <c r="O341" i="11"/>
  <c r="P341" i="11"/>
  <c r="D342" i="11"/>
  <c r="E342" i="11"/>
  <c r="F342" i="11"/>
  <c r="H342" i="11"/>
  <c r="K342" i="11"/>
  <c r="L342" i="11"/>
  <c r="M342" i="11"/>
  <c r="N342" i="11"/>
  <c r="O342" i="11"/>
  <c r="P342" i="11"/>
  <c r="D343" i="11"/>
  <c r="E343" i="11"/>
  <c r="F343" i="11"/>
  <c r="H343" i="11"/>
  <c r="K343" i="11"/>
  <c r="L343" i="11"/>
  <c r="M343" i="11"/>
  <c r="N343" i="11"/>
  <c r="O343" i="11"/>
  <c r="P343" i="11"/>
  <c r="D344" i="11"/>
  <c r="E344" i="11"/>
  <c r="F344" i="11"/>
  <c r="H344" i="11"/>
  <c r="K344" i="11"/>
  <c r="L344" i="11"/>
  <c r="M344" i="11"/>
  <c r="N344" i="11"/>
  <c r="O344" i="11"/>
  <c r="P344" i="11"/>
  <c r="D345" i="11"/>
  <c r="E345" i="11"/>
  <c r="F345" i="11"/>
  <c r="H345" i="11"/>
  <c r="K345" i="11"/>
  <c r="L345" i="11"/>
  <c r="M345" i="11"/>
  <c r="N345" i="11"/>
  <c r="O345" i="11"/>
  <c r="P345" i="11"/>
  <c r="D346" i="11"/>
  <c r="E346" i="11"/>
  <c r="F346" i="11"/>
  <c r="H346" i="11"/>
  <c r="K346" i="11"/>
  <c r="L346" i="11"/>
  <c r="M346" i="11"/>
  <c r="N346" i="11"/>
  <c r="O346" i="11"/>
  <c r="P346" i="11"/>
  <c r="D347" i="11"/>
  <c r="E347" i="11"/>
  <c r="F347" i="11"/>
  <c r="H347" i="11"/>
  <c r="K347" i="11"/>
  <c r="L347" i="11"/>
  <c r="M347" i="11"/>
  <c r="N347" i="11"/>
  <c r="O347" i="11"/>
  <c r="P347" i="11"/>
  <c r="D348" i="11"/>
  <c r="E348" i="11"/>
  <c r="F348" i="11"/>
  <c r="H348" i="11"/>
  <c r="K348" i="11"/>
  <c r="L348" i="11"/>
  <c r="M348" i="11"/>
  <c r="N348" i="11"/>
  <c r="O348" i="11"/>
  <c r="P348" i="11"/>
  <c r="D349" i="11"/>
  <c r="E349" i="11"/>
  <c r="F349" i="11"/>
  <c r="H349" i="11"/>
  <c r="K349" i="11"/>
  <c r="L349" i="11"/>
  <c r="M349" i="11"/>
  <c r="N349" i="11"/>
  <c r="O349" i="11"/>
  <c r="P349" i="11"/>
  <c r="D350" i="11"/>
  <c r="E350" i="11"/>
  <c r="F350" i="11"/>
  <c r="H350" i="11"/>
  <c r="K350" i="11"/>
  <c r="L350" i="11"/>
  <c r="M350" i="11"/>
  <c r="N350" i="11"/>
  <c r="O350" i="11"/>
  <c r="P350" i="11"/>
  <c r="D351" i="11"/>
  <c r="E351" i="11"/>
  <c r="F351" i="11"/>
  <c r="H351" i="11"/>
  <c r="K351" i="11"/>
  <c r="L351" i="11"/>
  <c r="M351" i="11"/>
  <c r="N351" i="11"/>
  <c r="O351" i="11"/>
  <c r="P351" i="11"/>
  <c r="D352" i="11"/>
  <c r="E352" i="11"/>
  <c r="F352" i="11"/>
  <c r="H352" i="11"/>
  <c r="K352" i="11"/>
  <c r="L352" i="11"/>
  <c r="M352" i="11"/>
  <c r="N352" i="11"/>
  <c r="O352" i="11"/>
  <c r="P352" i="11"/>
  <c r="D353" i="11"/>
  <c r="E353" i="11"/>
  <c r="F353" i="11"/>
  <c r="H353" i="11"/>
  <c r="K353" i="11"/>
  <c r="L353" i="11"/>
  <c r="M353" i="11"/>
  <c r="N353" i="11"/>
  <c r="O353" i="11"/>
  <c r="P353" i="11"/>
  <c r="D354" i="11"/>
  <c r="E354" i="11"/>
  <c r="F354" i="11"/>
  <c r="H354" i="11"/>
  <c r="K354" i="11"/>
  <c r="L354" i="11"/>
  <c r="M354" i="11"/>
  <c r="N354" i="11"/>
  <c r="O354" i="11"/>
  <c r="P354" i="11"/>
  <c r="D355" i="11"/>
  <c r="E355" i="11"/>
  <c r="F355" i="11"/>
  <c r="H355" i="11"/>
  <c r="K355" i="11"/>
  <c r="L355" i="11"/>
  <c r="M355" i="11"/>
  <c r="N355" i="11"/>
  <c r="O355" i="11"/>
  <c r="P355" i="11"/>
  <c r="D356" i="11"/>
  <c r="E356" i="11"/>
  <c r="F356" i="11"/>
  <c r="H356" i="11"/>
  <c r="K356" i="11"/>
  <c r="L356" i="11"/>
  <c r="M356" i="11"/>
  <c r="N356" i="11"/>
  <c r="O356" i="11"/>
  <c r="P356" i="11"/>
  <c r="D357" i="11"/>
  <c r="E357" i="11"/>
  <c r="F357" i="11"/>
  <c r="H357" i="11"/>
  <c r="K357" i="11"/>
  <c r="L357" i="11"/>
  <c r="M357" i="11"/>
  <c r="N357" i="11"/>
  <c r="O357" i="11"/>
  <c r="P357" i="11"/>
  <c r="D358" i="11"/>
  <c r="E358" i="11"/>
  <c r="F358" i="11"/>
  <c r="H358" i="11"/>
  <c r="K358" i="11"/>
  <c r="L358" i="11"/>
  <c r="M358" i="11"/>
  <c r="N358" i="11"/>
  <c r="O358" i="11"/>
  <c r="P358" i="11"/>
  <c r="D359" i="11"/>
  <c r="E359" i="11"/>
  <c r="F359" i="11"/>
  <c r="H359" i="11"/>
  <c r="K359" i="11"/>
  <c r="L359" i="11"/>
  <c r="M359" i="11"/>
  <c r="N359" i="11"/>
  <c r="O359" i="11"/>
  <c r="P359" i="11"/>
  <c r="D360" i="11"/>
  <c r="E360" i="11"/>
  <c r="F360" i="11"/>
  <c r="H360" i="11"/>
  <c r="K360" i="11"/>
  <c r="L360" i="11"/>
  <c r="M360" i="11"/>
  <c r="N360" i="11"/>
  <c r="O360" i="11"/>
  <c r="P360" i="11"/>
  <c r="D361" i="11"/>
  <c r="E361" i="11"/>
  <c r="F361" i="11"/>
  <c r="H361" i="11"/>
  <c r="K361" i="11"/>
  <c r="L361" i="11"/>
  <c r="M361" i="11"/>
  <c r="N361" i="11"/>
  <c r="O361" i="11"/>
  <c r="P361" i="11"/>
  <c r="D362" i="11"/>
  <c r="E362" i="11"/>
  <c r="F362" i="11"/>
  <c r="H362" i="11"/>
  <c r="K362" i="11"/>
  <c r="L362" i="11"/>
  <c r="M362" i="11"/>
  <c r="N362" i="11"/>
  <c r="O362" i="11"/>
  <c r="P362" i="11"/>
  <c r="D363" i="11"/>
  <c r="E363" i="11"/>
  <c r="F363" i="11"/>
  <c r="H363" i="11"/>
  <c r="K363" i="11"/>
  <c r="L363" i="11"/>
  <c r="M363" i="11"/>
  <c r="N363" i="11"/>
  <c r="O363" i="11"/>
  <c r="P363" i="11"/>
  <c r="D364" i="11"/>
  <c r="E364" i="11"/>
  <c r="F364" i="11"/>
  <c r="H364" i="11"/>
  <c r="K364" i="11"/>
  <c r="L364" i="11"/>
  <c r="M364" i="11"/>
  <c r="N364" i="11"/>
  <c r="O364" i="11"/>
  <c r="P364" i="11"/>
  <c r="D365" i="11"/>
  <c r="E365" i="11"/>
  <c r="F365" i="11"/>
  <c r="H365" i="11"/>
  <c r="K365" i="11"/>
  <c r="L365" i="11"/>
  <c r="M365" i="11"/>
  <c r="N365" i="11"/>
  <c r="O365" i="11"/>
  <c r="P365" i="11"/>
  <c r="D366" i="11"/>
  <c r="E366" i="11"/>
  <c r="F366" i="11"/>
  <c r="H366" i="11"/>
  <c r="K366" i="11"/>
  <c r="L366" i="11"/>
  <c r="M366" i="11"/>
  <c r="N366" i="11"/>
  <c r="O366" i="11"/>
  <c r="P366" i="11"/>
  <c r="D367" i="11"/>
  <c r="E367" i="11"/>
  <c r="F367" i="11"/>
  <c r="H367" i="11"/>
  <c r="K367" i="11"/>
  <c r="L367" i="11"/>
  <c r="M367" i="11"/>
  <c r="N367" i="11"/>
  <c r="O367" i="11"/>
  <c r="P367" i="11"/>
  <c r="D368" i="11"/>
  <c r="E368" i="11"/>
  <c r="F368" i="11"/>
  <c r="H368" i="11"/>
  <c r="K368" i="11"/>
  <c r="L368" i="11"/>
  <c r="M368" i="11"/>
  <c r="N368" i="11"/>
  <c r="O368" i="11"/>
  <c r="P368" i="11"/>
  <c r="D369" i="11"/>
  <c r="E369" i="11"/>
  <c r="F369" i="11"/>
  <c r="H369" i="11"/>
  <c r="K369" i="11"/>
  <c r="L369" i="11"/>
  <c r="M369" i="11"/>
  <c r="N369" i="11"/>
  <c r="O369" i="11"/>
  <c r="P369" i="11"/>
  <c r="D370" i="11"/>
  <c r="E370" i="11"/>
  <c r="F370" i="11"/>
  <c r="H370" i="11"/>
  <c r="K370" i="11"/>
  <c r="L370" i="11"/>
  <c r="M370" i="11"/>
  <c r="N370" i="11"/>
  <c r="O370" i="11"/>
  <c r="P370" i="11"/>
  <c r="D371" i="11"/>
  <c r="E371" i="11"/>
  <c r="F371" i="11"/>
  <c r="H371" i="11"/>
  <c r="K371" i="11"/>
  <c r="L371" i="11"/>
  <c r="M371" i="11"/>
  <c r="N371" i="11"/>
  <c r="O371" i="11"/>
  <c r="P371" i="11"/>
  <c r="D372" i="11"/>
  <c r="E372" i="11"/>
  <c r="F372" i="11"/>
  <c r="H372" i="11"/>
  <c r="K372" i="11"/>
  <c r="L372" i="11"/>
  <c r="M372" i="11"/>
  <c r="N372" i="11"/>
  <c r="O372" i="11"/>
  <c r="P372" i="11"/>
  <c r="D373" i="11"/>
  <c r="E373" i="11"/>
  <c r="F373" i="11"/>
  <c r="H373" i="11"/>
  <c r="K373" i="11"/>
  <c r="L373" i="11"/>
  <c r="M373" i="11"/>
  <c r="N373" i="11"/>
  <c r="O373" i="11"/>
  <c r="P373" i="11"/>
  <c r="D374" i="11"/>
  <c r="E374" i="11"/>
  <c r="F374" i="11"/>
  <c r="H374" i="11"/>
  <c r="K374" i="11"/>
  <c r="L374" i="11"/>
  <c r="M374" i="11"/>
  <c r="N374" i="11"/>
  <c r="O374" i="11"/>
  <c r="P374" i="11"/>
  <c r="D375" i="11"/>
  <c r="E375" i="11"/>
  <c r="F375" i="11"/>
  <c r="H375" i="11"/>
  <c r="K375" i="11"/>
  <c r="L375" i="11"/>
  <c r="M375" i="11"/>
  <c r="N375" i="11"/>
  <c r="O375" i="11"/>
  <c r="P375" i="11"/>
  <c r="D376" i="11"/>
  <c r="E376" i="11"/>
  <c r="F376" i="11"/>
  <c r="H376" i="11"/>
  <c r="K376" i="11"/>
  <c r="L376" i="11"/>
  <c r="M376" i="11"/>
  <c r="N376" i="11"/>
  <c r="O376" i="11"/>
  <c r="P376" i="11"/>
  <c r="D377" i="11"/>
  <c r="E377" i="11"/>
  <c r="F377" i="11"/>
  <c r="H377" i="11"/>
  <c r="K377" i="11"/>
  <c r="L377" i="11"/>
  <c r="M377" i="11"/>
  <c r="N377" i="11"/>
  <c r="O377" i="11"/>
  <c r="P377" i="11"/>
  <c r="D378" i="11"/>
  <c r="E378" i="11"/>
  <c r="F378" i="11"/>
  <c r="H378" i="11"/>
  <c r="K378" i="11"/>
  <c r="L378" i="11"/>
  <c r="M378" i="11"/>
  <c r="N378" i="11"/>
  <c r="O378" i="11"/>
  <c r="P378" i="11"/>
  <c r="D379" i="11"/>
  <c r="E379" i="11"/>
  <c r="F379" i="11"/>
  <c r="H379" i="11"/>
  <c r="K379" i="11"/>
  <c r="L379" i="11"/>
  <c r="M379" i="11"/>
  <c r="N379" i="11"/>
  <c r="O379" i="11"/>
  <c r="P379" i="11"/>
  <c r="D380" i="11"/>
  <c r="E380" i="11"/>
  <c r="F380" i="11"/>
  <c r="H380" i="11"/>
  <c r="K380" i="11"/>
  <c r="L380" i="11"/>
  <c r="M380" i="11"/>
  <c r="N380" i="11"/>
  <c r="O380" i="11"/>
  <c r="P380" i="11"/>
  <c r="D381" i="11"/>
  <c r="E381" i="11"/>
  <c r="F381" i="11"/>
  <c r="H381" i="11"/>
  <c r="K381" i="11"/>
  <c r="L381" i="11"/>
  <c r="M381" i="11"/>
  <c r="N381" i="11"/>
  <c r="O381" i="11"/>
  <c r="P381" i="11"/>
  <c r="D382" i="11"/>
  <c r="E382" i="11"/>
  <c r="F382" i="11"/>
  <c r="H382" i="11"/>
  <c r="K382" i="11"/>
  <c r="L382" i="11"/>
  <c r="M382" i="11"/>
  <c r="N382" i="11"/>
  <c r="O382" i="11"/>
  <c r="P382" i="11"/>
  <c r="D383" i="11"/>
  <c r="E383" i="11"/>
  <c r="F383" i="11"/>
  <c r="H383" i="11"/>
  <c r="K383" i="11"/>
  <c r="L383" i="11"/>
  <c r="M383" i="11"/>
  <c r="N383" i="11"/>
  <c r="O383" i="11"/>
  <c r="P383" i="11"/>
  <c r="D384" i="11"/>
  <c r="E384" i="11"/>
  <c r="F384" i="11"/>
  <c r="H384" i="11"/>
  <c r="K384" i="11"/>
  <c r="L384" i="11"/>
  <c r="M384" i="11"/>
  <c r="N384" i="11"/>
  <c r="O384" i="11"/>
  <c r="P384" i="11"/>
  <c r="D385" i="11"/>
  <c r="E385" i="11"/>
  <c r="F385" i="11"/>
  <c r="H385" i="11"/>
  <c r="K385" i="11"/>
  <c r="L385" i="11"/>
  <c r="M385" i="11"/>
  <c r="N385" i="11"/>
  <c r="O385" i="11"/>
  <c r="P385" i="11"/>
  <c r="D386" i="11"/>
  <c r="E386" i="11"/>
  <c r="F386" i="11"/>
  <c r="H386" i="11"/>
  <c r="K386" i="11"/>
  <c r="L386" i="11"/>
  <c r="M386" i="11"/>
  <c r="N386" i="11"/>
  <c r="O386" i="11"/>
  <c r="P386" i="11"/>
  <c r="D387" i="11"/>
  <c r="E387" i="11"/>
  <c r="F387" i="11"/>
  <c r="H387" i="11"/>
  <c r="K387" i="11"/>
  <c r="L387" i="11"/>
  <c r="M387" i="11"/>
  <c r="N387" i="11"/>
  <c r="O387" i="11"/>
  <c r="P387" i="11"/>
  <c r="D388" i="11"/>
  <c r="E388" i="11"/>
  <c r="F388" i="11"/>
  <c r="H388" i="11"/>
  <c r="K388" i="11"/>
  <c r="L388" i="11"/>
  <c r="M388" i="11"/>
  <c r="N388" i="11"/>
  <c r="O388" i="11"/>
  <c r="P388" i="11"/>
  <c r="D389" i="11"/>
  <c r="E389" i="11"/>
  <c r="F389" i="11"/>
  <c r="H389" i="11"/>
  <c r="K389" i="11"/>
  <c r="L389" i="11"/>
  <c r="M389" i="11"/>
  <c r="N389" i="11"/>
  <c r="O389" i="11"/>
  <c r="P389" i="11"/>
  <c r="D390" i="11"/>
  <c r="E390" i="11"/>
  <c r="F390" i="11"/>
  <c r="H390" i="11"/>
  <c r="K390" i="11"/>
  <c r="L390" i="11"/>
  <c r="M390" i="11"/>
  <c r="N390" i="11"/>
  <c r="O390" i="11"/>
  <c r="P390" i="11"/>
  <c r="D391" i="11"/>
  <c r="E391" i="11"/>
  <c r="F391" i="11"/>
  <c r="H391" i="11"/>
  <c r="K391" i="11"/>
  <c r="L391" i="11"/>
  <c r="M391" i="11"/>
  <c r="N391" i="11"/>
  <c r="O391" i="11"/>
  <c r="P391" i="11"/>
  <c r="D392" i="11"/>
  <c r="E392" i="11"/>
  <c r="F392" i="11"/>
  <c r="H392" i="11"/>
  <c r="K392" i="11"/>
  <c r="L392" i="11"/>
  <c r="M392" i="11"/>
  <c r="N392" i="11"/>
  <c r="O392" i="11"/>
  <c r="P392" i="11"/>
  <c r="D393" i="11"/>
  <c r="E393" i="11"/>
  <c r="F393" i="11"/>
  <c r="H393" i="11"/>
  <c r="K393" i="11"/>
  <c r="L393" i="11"/>
  <c r="M393" i="11"/>
  <c r="N393" i="11"/>
  <c r="O393" i="11"/>
  <c r="P393" i="11"/>
  <c r="D394" i="11"/>
  <c r="E394" i="11"/>
  <c r="F394" i="11"/>
  <c r="H394" i="11"/>
  <c r="K394" i="11"/>
  <c r="L394" i="11"/>
  <c r="M394" i="11"/>
  <c r="N394" i="11"/>
  <c r="O394" i="11"/>
  <c r="P394" i="11"/>
  <c r="D395" i="11"/>
  <c r="E395" i="11"/>
  <c r="F395" i="11"/>
  <c r="H395" i="11"/>
  <c r="K395" i="11"/>
  <c r="L395" i="11"/>
  <c r="M395" i="11"/>
  <c r="N395" i="11"/>
  <c r="O395" i="11"/>
  <c r="P395" i="11"/>
  <c r="D396" i="11"/>
  <c r="E396" i="11"/>
  <c r="F396" i="11"/>
  <c r="H396" i="11"/>
  <c r="K396" i="11"/>
  <c r="L396" i="11"/>
  <c r="M396" i="11"/>
  <c r="N396" i="11"/>
  <c r="O396" i="11"/>
  <c r="P396" i="11"/>
  <c r="D397" i="11"/>
  <c r="E397" i="11"/>
  <c r="F397" i="11"/>
  <c r="H397" i="11"/>
  <c r="K397" i="11"/>
  <c r="L397" i="11"/>
  <c r="M397" i="11"/>
  <c r="N397" i="11"/>
  <c r="O397" i="11"/>
  <c r="P397" i="11"/>
  <c r="D398" i="11"/>
  <c r="E398" i="11"/>
  <c r="F398" i="11"/>
  <c r="H398" i="11"/>
  <c r="K398" i="11"/>
  <c r="L398" i="11"/>
  <c r="M398" i="11"/>
  <c r="N398" i="11"/>
  <c r="O398" i="11"/>
  <c r="P398" i="11"/>
  <c r="D399" i="11"/>
  <c r="E399" i="11"/>
  <c r="F399" i="11"/>
  <c r="H399" i="11"/>
  <c r="K399" i="11"/>
  <c r="L399" i="11"/>
  <c r="M399" i="11"/>
  <c r="N399" i="11"/>
  <c r="O399" i="11"/>
  <c r="P399" i="11"/>
  <c r="D400" i="11"/>
  <c r="E400" i="11"/>
  <c r="F400" i="11"/>
  <c r="H400" i="11"/>
  <c r="K400" i="11"/>
  <c r="L400" i="11"/>
  <c r="M400" i="11"/>
  <c r="N400" i="11"/>
  <c r="O400" i="11"/>
  <c r="P400" i="11"/>
  <c r="D401" i="11"/>
  <c r="E401" i="11"/>
  <c r="F401" i="11"/>
  <c r="H401" i="11"/>
  <c r="K401" i="11"/>
  <c r="L401" i="11"/>
  <c r="M401" i="11"/>
  <c r="N401" i="11"/>
  <c r="O401" i="11"/>
  <c r="P401" i="11"/>
  <c r="D402" i="11"/>
  <c r="E402" i="11"/>
  <c r="F402" i="11"/>
  <c r="H402" i="11"/>
  <c r="K402" i="11"/>
  <c r="L402" i="11"/>
  <c r="M402" i="11"/>
  <c r="N402" i="11"/>
  <c r="O402" i="11"/>
  <c r="P402" i="11"/>
  <c r="D403" i="11"/>
  <c r="E403" i="11"/>
  <c r="F403" i="11"/>
  <c r="H403" i="11"/>
  <c r="K403" i="11"/>
  <c r="L403" i="11"/>
  <c r="M403" i="11"/>
  <c r="N403" i="11"/>
  <c r="O403" i="11"/>
  <c r="P403" i="11"/>
  <c r="D404" i="11"/>
  <c r="E404" i="11"/>
  <c r="F404" i="11"/>
  <c r="H404" i="11"/>
  <c r="K404" i="11"/>
  <c r="L404" i="11"/>
  <c r="M404" i="11"/>
  <c r="N404" i="11"/>
  <c r="O404" i="11"/>
  <c r="P404" i="11"/>
  <c r="D405" i="11"/>
  <c r="E405" i="11"/>
  <c r="F405" i="11"/>
  <c r="H405" i="11"/>
  <c r="K405" i="11"/>
  <c r="L405" i="11"/>
  <c r="M405" i="11"/>
  <c r="N405" i="11"/>
  <c r="O405" i="11"/>
  <c r="P405" i="11"/>
  <c r="D406" i="11"/>
  <c r="E406" i="11"/>
  <c r="F406" i="11"/>
  <c r="H406" i="11"/>
  <c r="K406" i="11"/>
  <c r="L406" i="11"/>
  <c r="M406" i="11"/>
  <c r="N406" i="11"/>
  <c r="O406" i="11"/>
  <c r="P406" i="11"/>
  <c r="D407" i="11"/>
  <c r="E407" i="11"/>
  <c r="F407" i="11"/>
  <c r="H407" i="11"/>
  <c r="K407" i="11"/>
  <c r="L407" i="11"/>
  <c r="M407" i="11"/>
  <c r="N407" i="11"/>
  <c r="O407" i="11"/>
  <c r="P407" i="11"/>
  <c r="D408" i="11"/>
  <c r="E408" i="11"/>
  <c r="F408" i="11"/>
  <c r="H408" i="11"/>
  <c r="K408" i="11"/>
  <c r="L408" i="11"/>
  <c r="M408" i="11"/>
  <c r="N408" i="11"/>
  <c r="O408" i="11"/>
  <c r="P408" i="11"/>
  <c r="D409" i="11"/>
  <c r="E409" i="11"/>
  <c r="F409" i="11"/>
  <c r="H409" i="11"/>
  <c r="K409" i="11"/>
  <c r="L409" i="11"/>
  <c r="M409" i="11"/>
  <c r="N409" i="11"/>
  <c r="O409" i="11"/>
  <c r="P409" i="11"/>
  <c r="D410" i="11"/>
  <c r="E410" i="11"/>
  <c r="F410" i="11"/>
  <c r="H410" i="11"/>
  <c r="K410" i="11"/>
  <c r="L410" i="11"/>
  <c r="M410" i="11"/>
  <c r="N410" i="11"/>
  <c r="O410" i="11"/>
  <c r="P410" i="11"/>
  <c r="D411" i="11"/>
  <c r="E411" i="11"/>
  <c r="F411" i="11"/>
  <c r="H411" i="11"/>
  <c r="K411" i="11"/>
  <c r="L411" i="11"/>
  <c r="M411" i="11"/>
  <c r="N411" i="11"/>
  <c r="O411" i="11"/>
  <c r="P411" i="11"/>
  <c r="D412" i="11"/>
  <c r="E412" i="11"/>
  <c r="F412" i="11"/>
  <c r="H412" i="11"/>
  <c r="K412" i="11"/>
  <c r="L412" i="11"/>
  <c r="M412" i="11"/>
  <c r="N412" i="11"/>
  <c r="O412" i="11"/>
  <c r="P412" i="11"/>
  <c r="D413" i="11"/>
  <c r="E413" i="11"/>
  <c r="F413" i="11"/>
  <c r="H413" i="11"/>
  <c r="K413" i="11"/>
  <c r="L413" i="11"/>
  <c r="M413" i="11"/>
  <c r="N413" i="11"/>
  <c r="O413" i="11"/>
  <c r="P413" i="11"/>
  <c r="D414" i="11"/>
  <c r="E414" i="11"/>
  <c r="F414" i="11"/>
  <c r="H414" i="11"/>
  <c r="K414" i="11"/>
  <c r="L414" i="11"/>
  <c r="M414" i="11"/>
  <c r="N414" i="11"/>
  <c r="O414" i="11"/>
  <c r="P414" i="11"/>
  <c r="D415" i="11"/>
  <c r="E415" i="11"/>
  <c r="F415" i="11"/>
  <c r="H415" i="11"/>
  <c r="K415" i="11"/>
  <c r="L415" i="11"/>
  <c r="M415" i="11"/>
  <c r="N415" i="11"/>
  <c r="O415" i="11"/>
  <c r="P415" i="11"/>
  <c r="D416" i="11"/>
  <c r="E416" i="11"/>
  <c r="F416" i="11"/>
  <c r="H416" i="11"/>
  <c r="K416" i="11"/>
  <c r="L416" i="11"/>
  <c r="M416" i="11"/>
  <c r="N416" i="11"/>
  <c r="O416" i="11"/>
  <c r="P416" i="11"/>
  <c r="D417" i="11"/>
  <c r="E417" i="11"/>
  <c r="F417" i="11"/>
  <c r="H417" i="11"/>
  <c r="K417" i="11"/>
  <c r="L417" i="11"/>
  <c r="M417" i="11"/>
  <c r="N417" i="11"/>
  <c r="O417" i="11"/>
  <c r="P417" i="11"/>
  <c r="D418" i="11"/>
  <c r="E418" i="11"/>
  <c r="F418" i="11"/>
  <c r="H418" i="11"/>
  <c r="K418" i="11"/>
  <c r="L418" i="11"/>
  <c r="M418" i="11"/>
  <c r="N418" i="11"/>
  <c r="O418" i="11"/>
  <c r="P418" i="11"/>
  <c r="D419" i="11"/>
  <c r="E419" i="11"/>
  <c r="F419" i="11"/>
  <c r="H419" i="11"/>
  <c r="K419" i="11"/>
  <c r="L419" i="11"/>
  <c r="M419" i="11"/>
  <c r="N419" i="11"/>
  <c r="O419" i="11"/>
  <c r="P419" i="11"/>
  <c r="D420" i="11"/>
  <c r="E420" i="11"/>
  <c r="F420" i="11"/>
  <c r="H420" i="11"/>
  <c r="K420" i="11"/>
  <c r="L420" i="11"/>
  <c r="M420" i="11"/>
  <c r="N420" i="11"/>
  <c r="O420" i="11"/>
  <c r="P420" i="11"/>
  <c r="D421" i="11"/>
  <c r="E421" i="11"/>
  <c r="F421" i="11"/>
  <c r="H421" i="11"/>
  <c r="K421" i="11"/>
  <c r="L421" i="11"/>
  <c r="M421" i="11"/>
  <c r="N421" i="11"/>
  <c r="O421" i="11"/>
  <c r="P421" i="11"/>
  <c r="D422" i="11"/>
  <c r="E422" i="11"/>
  <c r="F422" i="11"/>
  <c r="H422" i="11"/>
  <c r="K422" i="11"/>
  <c r="L422" i="11"/>
  <c r="M422" i="11"/>
  <c r="N422" i="11"/>
  <c r="O422" i="11"/>
  <c r="P422" i="11"/>
  <c r="D423" i="11"/>
  <c r="E423" i="11"/>
  <c r="F423" i="11"/>
  <c r="H423" i="11"/>
  <c r="K423" i="11"/>
  <c r="L423" i="11"/>
  <c r="M423" i="11"/>
  <c r="N423" i="11"/>
  <c r="O423" i="11"/>
  <c r="P423" i="11"/>
  <c r="D424" i="11"/>
  <c r="E424" i="11"/>
  <c r="F424" i="11"/>
  <c r="H424" i="11"/>
  <c r="K424" i="11"/>
  <c r="L424" i="11"/>
  <c r="M424" i="11"/>
  <c r="N424" i="11"/>
  <c r="O424" i="11"/>
  <c r="P424" i="11"/>
  <c r="D425" i="11"/>
  <c r="E425" i="11"/>
  <c r="F425" i="11"/>
  <c r="H425" i="11"/>
  <c r="K425" i="11"/>
  <c r="L425" i="11"/>
  <c r="M425" i="11"/>
  <c r="N425" i="11"/>
  <c r="O425" i="11"/>
  <c r="P425" i="11"/>
  <c r="D426" i="11"/>
  <c r="E426" i="11"/>
  <c r="F426" i="11"/>
  <c r="H426" i="11"/>
  <c r="K426" i="11"/>
  <c r="L426" i="11"/>
  <c r="M426" i="11"/>
  <c r="N426" i="11"/>
  <c r="O426" i="11"/>
  <c r="P426" i="11"/>
  <c r="D427" i="11"/>
  <c r="E427" i="11"/>
  <c r="F427" i="11"/>
  <c r="H427" i="11"/>
  <c r="K427" i="11"/>
  <c r="L427" i="11"/>
  <c r="M427" i="11"/>
  <c r="N427" i="11"/>
  <c r="O427" i="11"/>
  <c r="P427" i="11"/>
  <c r="D428" i="11"/>
  <c r="E428" i="11"/>
  <c r="F428" i="11"/>
  <c r="H428" i="11"/>
  <c r="K428" i="11"/>
  <c r="L428" i="11"/>
  <c r="M428" i="11"/>
  <c r="N428" i="11"/>
  <c r="O428" i="11"/>
  <c r="P428" i="11"/>
  <c r="D429" i="11"/>
  <c r="E429" i="11"/>
  <c r="F429" i="11"/>
  <c r="H429" i="11"/>
  <c r="K429" i="11"/>
  <c r="L429" i="11"/>
  <c r="M429" i="11"/>
  <c r="N429" i="11"/>
  <c r="O429" i="11"/>
  <c r="P429" i="11"/>
  <c r="D430" i="11"/>
  <c r="E430" i="11"/>
  <c r="F430" i="11"/>
  <c r="H430" i="11"/>
  <c r="K430" i="11"/>
  <c r="L430" i="11"/>
  <c r="M430" i="11"/>
  <c r="N430" i="11"/>
  <c r="O430" i="11"/>
  <c r="P430" i="11"/>
  <c r="D431" i="11"/>
  <c r="E431" i="11"/>
  <c r="F431" i="11"/>
  <c r="H431" i="11"/>
  <c r="K431" i="11"/>
  <c r="L431" i="11"/>
  <c r="M431" i="11"/>
  <c r="N431" i="11"/>
  <c r="O431" i="11"/>
  <c r="P431" i="11"/>
  <c r="D432" i="11"/>
  <c r="E432" i="11"/>
  <c r="F432" i="11"/>
  <c r="H432" i="11"/>
  <c r="K432" i="11"/>
  <c r="L432" i="11"/>
  <c r="M432" i="11"/>
  <c r="N432" i="11"/>
  <c r="O432" i="11"/>
  <c r="P432" i="11"/>
  <c r="D433" i="11"/>
  <c r="E433" i="11"/>
  <c r="F433" i="11"/>
  <c r="H433" i="11"/>
  <c r="K433" i="11"/>
  <c r="L433" i="11"/>
  <c r="M433" i="11"/>
  <c r="N433" i="11"/>
  <c r="O433" i="11"/>
  <c r="P433" i="11"/>
  <c r="D434" i="11"/>
  <c r="E434" i="11"/>
  <c r="F434" i="11"/>
  <c r="H434" i="11"/>
  <c r="K434" i="11"/>
  <c r="L434" i="11"/>
  <c r="M434" i="11"/>
  <c r="N434" i="11"/>
  <c r="O434" i="11"/>
  <c r="P434" i="11"/>
  <c r="D435" i="11"/>
  <c r="E435" i="11"/>
  <c r="F435" i="11"/>
  <c r="H435" i="11"/>
  <c r="K435" i="11"/>
  <c r="L435" i="11"/>
  <c r="M435" i="11"/>
  <c r="N435" i="11"/>
  <c r="O435" i="11"/>
  <c r="P435" i="11"/>
  <c r="D436" i="11"/>
  <c r="E436" i="11"/>
  <c r="F436" i="11"/>
  <c r="H436" i="11"/>
  <c r="K436" i="11"/>
  <c r="L436" i="11"/>
  <c r="M436" i="11"/>
  <c r="N436" i="11"/>
  <c r="O436" i="11"/>
  <c r="P436" i="11"/>
  <c r="D437" i="11"/>
  <c r="E437" i="11"/>
  <c r="F437" i="11"/>
  <c r="H437" i="11"/>
  <c r="K437" i="11"/>
  <c r="L437" i="11"/>
  <c r="M437" i="11"/>
  <c r="N437" i="11"/>
  <c r="O437" i="11"/>
  <c r="P437" i="11"/>
  <c r="D438" i="11"/>
  <c r="E438" i="11"/>
  <c r="F438" i="11"/>
  <c r="H438" i="11"/>
  <c r="K438" i="11"/>
  <c r="L438" i="11"/>
  <c r="M438" i="11"/>
  <c r="N438" i="11"/>
  <c r="O438" i="11"/>
  <c r="P438" i="11"/>
  <c r="D439" i="11"/>
  <c r="E439" i="11"/>
  <c r="F439" i="11"/>
  <c r="H439" i="11"/>
  <c r="K439" i="11"/>
  <c r="L439" i="11"/>
  <c r="M439" i="11"/>
  <c r="N439" i="11"/>
  <c r="O439" i="11"/>
  <c r="P439" i="11"/>
  <c r="D440" i="11"/>
  <c r="E440" i="11"/>
  <c r="F440" i="11"/>
  <c r="H440" i="11"/>
  <c r="K440" i="11"/>
  <c r="L440" i="11"/>
  <c r="M440" i="11"/>
  <c r="N440" i="11"/>
  <c r="O440" i="11"/>
  <c r="P440" i="11"/>
  <c r="D441" i="11"/>
  <c r="E441" i="11"/>
  <c r="F441" i="11"/>
  <c r="H441" i="11"/>
  <c r="K441" i="11"/>
  <c r="L441" i="11"/>
  <c r="M441" i="11"/>
  <c r="N441" i="11"/>
  <c r="O441" i="11"/>
  <c r="P441" i="11"/>
  <c r="D442" i="11"/>
  <c r="E442" i="11"/>
  <c r="F442" i="11"/>
  <c r="H442" i="11"/>
  <c r="K442" i="11"/>
  <c r="L442" i="11"/>
  <c r="M442" i="11"/>
  <c r="N442" i="11"/>
  <c r="O442" i="11"/>
  <c r="P442" i="11"/>
  <c r="D443" i="11"/>
  <c r="E443" i="11"/>
  <c r="F443" i="11"/>
  <c r="H443" i="11"/>
  <c r="K443" i="11"/>
  <c r="L443" i="11"/>
  <c r="M443" i="11"/>
  <c r="N443" i="11"/>
  <c r="O443" i="11"/>
  <c r="P443" i="11"/>
  <c r="D444" i="11"/>
  <c r="E444" i="11"/>
  <c r="F444" i="11"/>
  <c r="H444" i="11"/>
  <c r="K444" i="11"/>
  <c r="L444" i="11"/>
  <c r="M444" i="11"/>
  <c r="N444" i="11"/>
  <c r="O444" i="11"/>
  <c r="P444" i="11"/>
  <c r="D445" i="11"/>
  <c r="E445" i="11"/>
  <c r="F445" i="11"/>
  <c r="H445" i="11"/>
  <c r="K445" i="11"/>
  <c r="L445" i="11"/>
  <c r="M445" i="11"/>
  <c r="N445" i="11"/>
  <c r="O445" i="11"/>
  <c r="P445" i="11"/>
  <c r="D446" i="11"/>
  <c r="E446" i="11"/>
  <c r="F446" i="11"/>
  <c r="H446" i="11"/>
  <c r="K446" i="11"/>
  <c r="L446" i="11"/>
  <c r="M446" i="11"/>
  <c r="N446" i="11"/>
  <c r="O446" i="11"/>
  <c r="P446" i="11"/>
  <c r="D447" i="11"/>
  <c r="E447" i="11"/>
  <c r="F447" i="11"/>
  <c r="H447" i="11"/>
  <c r="K447" i="11"/>
  <c r="L447" i="11"/>
  <c r="M447" i="11"/>
  <c r="N447" i="11"/>
  <c r="O447" i="11"/>
  <c r="P447" i="11"/>
  <c r="D448" i="11"/>
  <c r="E448" i="11"/>
  <c r="F448" i="11"/>
  <c r="H448" i="11"/>
  <c r="K448" i="11"/>
  <c r="L448" i="11"/>
  <c r="M448" i="11"/>
  <c r="N448" i="11"/>
  <c r="O448" i="11"/>
  <c r="P448" i="11"/>
  <c r="D449" i="11"/>
  <c r="E449" i="11"/>
  <c r="F449" i="11"/>
  <c r="H449" i="11"/>
  <c r="K449" i="11"/>
  <c r="L449" i="11"/>
  <c r="M449" i="11"/>
  <c r="N449" i="11"/>
  <c r="O449" i="11"/>
  <c r="P449" i="11"/>
  <c r="D450" i="11"/>
  <c r="E450" i="11"/>
  <c r="F450" i="11"/>
  <c r="H450" i="11"/>
  <c r="K450" i="11"/>
  <c r="L450" i="11"/>
  <c r="M450" i="11"/>
  <c r="N450" i="11"/>
  <c r="O450" i="11"/>
  <c r="P450" i="11"/>
  <c r="D451" i="11"/>
  <c r="E451" i="11"/>
  <c r="F451" i="11"/>
  <c r="H451" i="11"/>
  <c r="K451" i="11"/>
  <c r="L451" i="11"/>
  <c r="M451" i="11"/>
  <c r="N451" i="11"/>
  <c r="O451" i="11"/>
  <c r="P451" i="11"/>
  <c r="D452" i="11"/>
  <c r="E452" i="11"/>
  <c r="F452" i="11"/>
  <c r="H452" i="11"/>
  <c r="K452" i="11"/>
  <c r="L452" i="11"/>
  <c r="M452" i="11"/>
  <c r="N452" i="11"/>
  <c r="O452" i="11"/>
  <c r="P452" i="11"/>
  <c r="D453" i="11"/>
  <c r="E453" i="11"/>
  <c r="F453" i="11"/>
  <c r="H453" i="11"/>
  <c r="K453" i="11"/>
  <c r="L453" i="11"/>
  <c r="M453" i="11"/>
  <c r="N453" i="11"/>
  <c r="O453" i="11"/>
  <c r="P453" i="11"/>
  <c r="D454" i="11"/>
  <c r="E454" i="11"/>
  <c r="F454" i="11"/>
  <c r="H454" i="11"/>
  <c r="K454" i="11"/>
  <c r="L454" i="11"/>
  <c r="M454" i="11"/>
  <c r="N454" i="11"/>
  <c r="O454" i="11"/>
  <c r="P454" i="11"/>
  <c r="D455" i="11"/>
  <c r="E455" i="11"/>
  <c r="F455" i="11"/>
  <c r="H455" i="11"/>
  <c r="K455" i="11"/>
  <c r="L455" i="11"/>
  <c r="M455" i="11"/>
  <c r="N455" i="11"/>
  <c r="O455" i="11"/>
  <c r="P455" i="11"/>
  <c r="D456" i="11"/>
  <c r="E456" i="11"/>
  <c r="F456" i="11"/>
  <c r="H456" i="11"/>
  <c r="K456" i="11"/>
  <c r="L456" i="11"/>
  <c r="M456" i="11"/>
  <c r="N456" i="11"/>
  <c r="O456" i="11"/>
  <c r="P456" i="11"/>
  <c r="D457" i="11"/>
  <c r="E457" i="11"/>
  <c r="F457" i="11"/>
  <c r="H457" i="11"/>
  <c r="K457" i="11"/>
  <c r="L457" i="11"/>
  <c r="M457" i="11"/>
  <c r="N457" i="11"/>
  <c r="O457" i="11"/>
  <c r="P457" i="11"/>
  <c r="D458" i="11"/>
  <c r="E458" i="11"/>
  <c r="F458" i="11"/>
  <c r="H458" i="11"/>
  <c r="K458" i="11"/>
  <c r="L458" i="11"/>
  <c r="M458" i="11"/>
  <c r="N458" i="11"/>
  <c r="O458" i="11"/>
  <c r="P458" i="11"/>
  <c r="D459" i="11"/>
  <c r="E459" i="11"/>
  <c r="F459" i="11"/>
  <c r="H459" i="11"/>
  <c r="K459" i="11"/>
  <c r="L459" i="11"/>
  <c r="M459" i="11"/>
  <c r="N459" i="11"/>
  <c r="O459" i="11"/>
  <c r="P459" i="11"/>
  <c r="D460" i="11"/>
  <c r="E460" i="11"/>
  <c r="F460" i="11"/>
  <c r="H460" i="11"/>
  <c r="K460" i="11"/>
  <c r="L460" i="11"/>
  <c r="M460" i="11"/>
  <c r="N460" i="11"/>
  <c r="O460" i="11"/>
  <c r="P460" i="11"/>
  <c r="D461" i="11"/>
  <c r="E461" i="11"/>
  <c r="F461" i="11"/>
  <c r="H461" i="11"/>
  <c r="K461" i="11"/>
  <c r="L461" i="11"/>
  <c r="M461" i="11"/>
  <c r="N461" i="11"/>
  <c r="O461" i="11"/>
  <c r="P461" i="11"/>
  <c r="D462" i="11"/>
  <c r="E462" i="11"/>
  <c r="F462" i="11"/>
  <c r="H462" i="11"/>
  <c r="K462" i="11"/>
  <c r="L462" i="11"/>
  <c r="M462" i="11"/>
  <c r="N462" i="11"/>
  <c r="O462" i="11"/>
  <c r="P462" i="11"/>
  <c r="D463" i="11"/>
  <c r="E463" i="11"/>
  <c r="F463" i="11"/>
  <c r="H463" i="11"/>
  <c r="K463" i="11"/>
  <c r="L463" i="11"/>
  <c r="M463" i="11"/>
  <c r="N463" i="11"/>
  <c r="O463" i="11"/>
  <c r="P463" i="11"/>
  <c r="D464" i="11"/>
  <c r="E464" i="11"/>
  <c r="F464" i="11"/>
  <c r="H464" i="11"/>
  <c r="K464" i="11"/>
  <c r="L464" i="11"/>
  <c r="M464" i="11"/>
  <c r="N464" i="11"/>
  <c r="O464" i="11"/>
  <c r="P464" i="11"/>
  <c r="D465" i="11"/>
  <c r="E465" i="11"/>
  <c r="F465" i="11"/>
  <c r="H465" i="11"/>
  <c r="K465" i="11"/>
  <c r="L465" i="11"/>
  <c r="M465" i="11"/>
  <c r="N465" i="11"/>
  <c r="O465" i="11"/>
  <c r="P465" i="11"/>
  <c r="D466" i="11"/>
  <c r="E466" i="11"/>
  <c r="F466" i="11"/>
  <c r="H466" i="11"/>
  <c r="K466" i="11"/>
  <c r="L466" i="11"/>
  <c r="M466" i="11"/>
  <c r="N466" i="11"/>
  <c r="O466" i="11"/>
  <c r="P466" i="11"/>
  <c r="D467" i="11"/>
  <c r="E467" i="11"/>
  <c r="F467" i="11"/>
  <c r="H467" i="11"/>
  <c r="K467" i="11"/>
  <c r="L467" i="11"/>
  <c r="M467" i="11"/>
  <c r="N467" i="11"/>
  <c r="O467" i="11"/>
  <c r="P467" i="11"/>
  <c r="D468" i="11"/>
  <c r="E468" i="11"/>
  <c r="F468" i="11"/>
  <c r="H468" i="11"/>
  <c r="K468" i="11"/>
  <c r="L468" i="11"/>
  <c r="M468" i="11"/>
  <c r="N468" i="11"/>
  <c r="O468" i="11"/>
  <c r="P468" i="11"/>
  <c r="D469" i="11"/>
  <c r="E469" i="11"/>
  <c r="F469" i="11"/>
  <c r="H469" i="11"/>
  <c r="K469" i="11"/>
  <c r="L469" i="11"/>
  <c r="M469" i="11"/>
  <c r="N469" i="11"/>
  <c r="O469" i="11"/>
  <c r="P469" i="11"/>
  <c r="D470" i="11"/>
  <c r="E470" i="11"/>
  <c r="F470" i="11"/>
  <c r="H470" i="11"/>
  <c r="K470" i="11"/>
  <c r="L470" i="11"/>
  <c r="M470" i="11"/>
  <c r="N470" i="11"/>
  <c r="O470" i="11"/>
  <c r="P470" i="11"/>
  <c r="D471" i="11"/>
  <c r="E471" i="11"/>
  <c r="F471" i="11"/>
  <c r="H471" i="11"/>
  <c r="K471" i="11"/>
  <c r="L471" i="11"/>
  <c r="M471" i="11"/>
  <c r="N471" i="11"/>
  <c r="O471" i="11"/>
  <c r="P471" i="11"/>
  <c r="D472" i="11"/>
  <c r="E472" i="11"/>
  <c r="F472" i="11"/>
  <c r="H472" i="11"/>
  <c r="K472" i="11"/>
  <c r="L472" i="11"/>
  <c r="M472" i="11"/>
  <c r="N472" i="11"/>
  <c r="O472" i="11"/>
  <c r="P472" i="11"/>
  <c r="D473" i="11"/>
  <c r="E473" i="11"/>
  <c r="F473" i="11"/>
  <c r="H473" i="11"/>
  <c r="K473" i="11"/>
  <c r="L473" i="11"/>
  <c r="M473" i="11"/>
  <c r="N473" i="11"/>
  <c r="O473" i="11"/>
  <c r="P473" i="11"/>
  <c r="D474" i="11"/>
  <c r="E474" i="11"/>
  <c r="F474" i="11"/>
  <c r="H474" i="11"/>
  <c r="K474" i="11"/>
  <c r="L474" i="11"/>
  <c r="M474" i="11"/>
  <c r="N474" i="11"/>
  <c r="O474" i="11"/>
  <c r="P474" i="11"/>
  <c r="D475" i="11"/>
  <c r="E475" i="11"/>
  <c r="F475" i="11"/>
  <c r="H475" i="11"/>
  <c r="K475" i="11"/>
  <c r="L475" i="11"/>
  <c r="M475" i="11"/>
  <c r="N475" i="11"/>
  <c r="O475" i="11"/>
  <c r="P475" i="11"/>
  <c r="D476" i="11"/>
  <c r="E476" i="11"/>
  <c r="F476" i="11"/>
  <c r="H476" i="11"/>
  <c r="K476" i="11"/>
  <c r="L476" i="11"/>
  <c r="M476" i="11"/>
  <c r="N476" i="11"/>
  <c r="O476" i="11"/>
  <c r="P476" i="11"/>
  <c r="D477" i="11"/>
  <c r="E477" i="11"/>
  <c r="F477" i="11"/>
  <c r="H477" i="11"/>
  <c r="K477" i="11"/>
  <c r="L477" i="11"/>
  <c r="M477" i="11"/>
  <c r="N477" i="11"/>
  <c r="O477" i="11"/>
  <c r="P477" i="11"/>
  <c r="D478" i="11"/>
  <c r="E478" i="11"/>
  <c r="F478" i="11"/>
  <c r="H478" i="11"/>
  <c r="K478" i="11"/>
  <c r="L478" i="11"/>
  <c r="M478" i="11"/>
  <c r="N478" i="11"/>
  <c r="O478" i="11"/>
  <c r="P478" i="11"/>
  <c r="D479" i="11"/>
  <c r="E479" i="11"/>
  <c r="F479" i="11"/>
  <c r="H479" i="11"/>
  <c r="K479" i="11"/>
  <c r="L479" i="11"/>
  <c r="M479" i="11"/>
  <c r="N479" i="11"/>
  <c r="O479" i="11"/>
  <c r="P479" i="11"/>
  <c r="D480" i="11"/>
  <c r="E480" i="11"/>
  <c r="F480" i="11"/>
  <c r="H480" i="11"/>
  <c r="K480" i="11"/>
  <c r="L480" i="11"/>
  <c r="M480" i="11"/>
  <c r="N480" i="11"/>
  <c r="O480" i="11"/>
  <c r="P480" i="11"/>
  <c r="D481" i="11"/>
  <c r="E481" i="11"/>
  <c r="F481" i="11"/>
  <c r="H481" i="11"/>
  <c r="K481" i="11"/>
  <c r="L481" i="11"/>
  <c r="M481" i="11"/>
  <c r="N481" i="11"/>
  <c r="O481" i="11"/>
  <c r="P481" i="11"/>
  <c r="D482" i="11"/>
  <c r="E482" i="11"/>
  <c r="F482" i="11"/>
  <c r="H482" i="11"/>
  <c r="K482" i="11"/>
  <c r="L482" i="11"/>
  <c r="M482" i="11"/>
  <c r="N482" i="11"/>
  <c r="O482" i="11"/>
  <c r="P482" i="11"/>
  <c r="D483" i="11"/>
  <c r="E483" i="11"/>
  <c r="F483" i="11"/>
  <c r="H483" i="11"/>
  <c r="K483" i="11"/>
  <c r="L483" i="11"/>
  <c r="M483" i="11"/>
  <c r="N483" i="11"/>
  <c r="O483" i="11"/>
  <c r="P483" i="11"/>
  <c r="D484" i="11"/>
  <c r="E484" i="11"/>
  <c r="F484" i="11"/>
  <c r="H484" i="11"/>
  <c r="K484" i="11"/>
  <c r="L484" i="11"/>
  <c r="M484" i="11"/>
  <c r="N484" i="11"/>
  <c r="O484" i="11"/>
  <c r="P484" i="11"/>
  <c r="D485" i="11"/>
  <c r="E485" i="11"/>
  <c r="F485" i="11"/>
  <c r="H485" i="11"/>
  <c r="K485" i="11"/>
  <c r="L485" i="11"/>
  <c r="M485" i="11"/>
  <c r="N485" i="11"/>
  <c r="O485" i="11"/>
  <c r="P485" i="11"/>
  <c r="D486" i="11"/>
  <c r="E486" i="11"/>
  <c r="F486" i="11"/>
  <c r="H486" i="11"/>
  <c r="K486" i="11"/>
  <c r="L486" i="11"/>
  <c r="M486" i="11"/>
  <c r="N486" i="11"/>
  <c r="O486" i="11"/>
  <c r="P486" i="11"/>
  <c r="D487" i="11"/>
  <c r="E487" i="11"/>
  <c r="F487" i="11"/>
  <c r="H487" i="11"/>
  <c r="K487" i="11"/>
  <c r="L487" i="11"/>
  <c r="M487" i="11"/>
  <c r="N487" i="11"/>
  <c r="O487" i="11"/>
  <c r="P487" i="11"/>
  <c r="D488" i="11"/>
  <c r="E488" i="11"/>
  <c r="F488" i="11"/>
  <c r="H488" i="11"/>
  <c r="K488" i="11"/>
  <c r="L488" i="11"/>
  <c r="M488" i="11"/>
  <c r="N488" i="11"/>
  <c r="O488" i="11"/>
  <c r="P488" i="11"/>
  <c r="D489" i="11"/>
  <c r="E489" i="11"/>
  <c r="F489" i="11"/>
  <c r="H489" i="11"/>
  <c r="K489" i="11"/>
  <c r="L489" i="11"/>
  <c r="M489" i="11"/>
  <c r="N489" i="11"/>
  <c r="O489" i="11"/>
  <c r="P489" i="11"/>
  <c r="D490" i="11"/>
  <c r="E490" i="11"/>
  <c r="F490" i="11"/>
  <c r="H490" i="11"/>
  <c r="K490" i="11"/>
  <c r="L490" i="11"/>
  <c r="M490" i="11"/>
  <c r="N490" i="11"/>
  <c r="O490" i="11"/>
  <c r="P490" i="11"/>
  <c r="D491" i="11"/>
  <c r="E491" i="11"/>
  <c r="F491" i="11"/>
  <c r="H491" i="11"/>
  <c r="K491" i="11"/>
  <c r="L491" i="11"/>
  <c r="M491" i="11"/>
  <c r="N491" i="11"/>
  <c r="O491" i="11"/>
  <c r="P491" i="11"/>
  <c r="D492" i="11"/>
  <c r="E492" i="11"/>
  <c r="F492" i="11"/>
  <c r="H492" i="11"/>
  <c r="K492" i="11"/>
  <c r="L492" i="11"/>
  <c r="M492" i="11"/>
  <c r="N492" i="11"/>
  <c r="O492" i="11"/>
  <c r="P492" i="11"/>
  <c r="D493" i="11"/>
  <c r="E493" i="11"/>
  <c r="F493" i="11"/>
  <c r="H493" i="11"/>
  <c r="K493" i="11"/>
  <c r="L493" i="11"/>
  <c r="M493" i="11"/>
  <c r="N493" i="11"/>
  <c r="O493" i="11"/>
  <c r="P493" i="11"/>
  <c r="D494" i="11"/>
  <c r="E494" i="11"/>
  <c r="F494" i="11"/>
  <c r="H494" i="11"/>
  <c r="K494" i="11"/>
  <c r="L494" i="11"/>
  <c r="M494" i="11"/>
  <c r="N494" i="11"/>
  <c r="O494" i="11"/>
  <c r="P494" i="11"/>
  <c r="D495" i="11"/>
  <c r="E495" i="11"/>
  <c r="F495" i="11"/>
  <c r="H495" i="11"/>
  <c r="K495" i="11"/>
  <c r="L495" i="11"/>
  <c r="M495" i="11"/>
  <c r="N495" i="11"/>
  <c r="O495" i="11"/>
  <c r="P495" i="11"/>
  <c r="D496" i="11"/>
  <c r="E496" i="11"/>
  <c r="F496" i="11"/>
  <c r="H496" i="11"/>
  <c r="K496" i="11"/>
  <c r="L496" i="11"/>
  <c r="M496" i="11"/>
  <c r="N496" i="11"/>
  <c r="O496" i="11"/>
  <c r="P496" i="11"/>
  <c r="D497" i="11"/>
  <c r="E497" i="11"/>
  <c r="F497" i="11"/>
  <c r="H497" i="11"/>
  <c r="K497" i="11"/>
  <c r="L497" i="11"/>
  <c r="M497" i="11"/>
  <c r="N497" i="11"/>
  <c r="O497" i="11"/>
  <c r="P497" i="11"/>
  <c r="D498" i="11"/>
  <c r="E498" i="11"/>
  <c r="F498" i="11"/>
  <c r="H498" i="11"/>
  <c r="K498" i="11"/>
  <c r="L498" i="11"/>
  <c r="M498" i="11"/>
  <c r="N498" i="11"/>
  <c r="O498" i="11"/>
  <c r="P498" i="11"/>
  <c r="D499" i="11"/>
  <c r="E499" i="11"/>
  <c r="F499" i="11"/>
  <c r="H499" i="11"/>
  <c r="K499" i="11"/>
  <c r="L499" i="11"/>
  <c r="M499" i="11"/>
  <c r="N499" i="11"/>
  <c r="O499" i="11"/>
  <c r="P499" i="11"/>
  <c r="D500" i="11"/>
  <c r="E500" i="11"/>
  <c r="F500" i="11"/>
  <c r="H500" i="11"/>
  <c r="K500" i="11"/>
  <c r="L500" i="11"/>
  <c r="M500" i="11"/>
  <c r="N500" i="11"/>
  <c r="O500" i="11"/>
  <c r="P500" i="11"/>
  <c r="D501" i="11"/>
  <c r="E501" i="11"/>
  <c r="F501" i="11"/>
  <c r="H501" i="11"/>
  <c r="K501" i="11"/>
  <c r="L501" i="11"/>
  <c r="M501" i="11"/>
  <c r="N501" i="11"/>
  <c r="O501" i="11"/>
  <c r="P501" i="11"/>
  <c r="D502" i="11"/>
  <c r="E502" i="11"/>
  <c r="F502" i="11"/>
  <c r="H502" i="11"/>
  <c r="K502" i="11"/>
  <c r="L502" i="11"/>
  <c r="M502" i="11"/>
  <c r="N502" i="11"/>
  <c r="O502" i="11"/>
  <c r="P502" i="11"/>
  <c r="D503" i="11"/>
  <c r="E503" i="11"/>
  <c r="F503" i="11"/>
  <c r="H503" i="11"/>
  <c r="K503" i="11"/>
  <c r="L503" i="11"/>
  <c r="M503" i="11"/>
  <c r="N503" i="11"/>
  <c r="O503" i="11"/>
  <c r="P503" i="11"/>
  <c r="D504" i="11"/>
  <c r="E504" i="11"/>
  <c r="F504" i="11"/>
  <c r="H504" i="11"/>
  <c r="K504" i="11"/>
  <c r="L504" i="11"/>
  <c r="M504" i="11"/>
  <c r="N504" i="11"/>
  <c r="O504" i="11"/>
  <c r="P504" i="11"/>
  <c r="D505" i="11"/>
  <c r="E505" i="11"/>
  <c r="F505" i="11"/>
  <c r="H505" i="11"/>
  <c r="K505" i="11"/>
  <c r="L505" i="11"/>
  <c r="M505" i="11"/>
  <c r="N505" i="11"/>
  <c r="O505" i="11"/>
  <c r="P505" i="11"/>
  <c r="D506" i="11"/>
  <c r="E506" i="11"/>
  <c r="F506" i="11"/>
  <c r="H506" i="11"/>
  <c r="K506" i="11"/>
  <c r="L506" i="11"/>
  <c r="M506" i="11"/>
  <c r="N506" i="11"/>
  <c r="O506" i="11"/>
  <c r="P506" i="11"/>
  <c r="D507" i="11"/>
  <c r="E507" i="11"/>
  <c r="F507" i="11"/>
  <c r="H507" i="11"/>
  <c r="K507" i="11"/>
  <c r="L507" i="11"/>
  <c r="M507" i="11"/>
  <c r="N507" i="11"/>
  <c r="O507" i="11"/>
  <c r="P507" i="11"/>
  <c r="D508" i="11"/>
  <c r="E508" i="11"/>
  <c r="F508" i="11"/>
  <c r="H508" i="11"/>
  <c r="K508" i="11"/>
  <c r="L508" i="11"/>
  <c r="M508" i="11"/>
  <c r="N508" i="11"/>
  <c r="O508" i="11"/>
  <c r="P508" i="11"/>
  <c r="D509" i="11"/>
  <c r="E509" i="11"/>
  <c r="F509" i="11"/>
  <c r="H509" i="11"/>
  <c r="K509" i="11"/>
  <c r="L509" i="11"/>
  <c r="M509" i="11"/>
  <c r="N509" i="11"/>
  <c r="O509" i="11"/>
  <c r="P509" i="11"/>
  <c r="D510" i="11"/>
  <c r="E510" i="11"/>
  <c r="F510" i="11"/>
  <c r="H510" i="11"/>
  <c r="K510" i="11"/>
  <c r="L510" i="11"/>
  <c r="M510" i="11"/>
  <c r="N510" i="11"/>
  <c r="O510" i="11"/>
  <c r="P510" i="11"/>
  <c r="D511" i="11"/>
  <c r="E511" i="11"/>
  <c r="F511" i="11"/>
  <c r="H511" i="11"/>
  <c r="K511" i="11"/>
  <c r="L511" i="11"/>
  <c r="M511" i="11"/>
  <c r="N511" i="11"/>
  <c r="O511" i="11"/>
  <c r="P511" i="11"/>
  <c r="D512" i="11"/>
  <c r="E512" i="11"/>
  <c r="F512" i="11"/>
  <c r="H512" i="11"/>
  <c r="K512" i="11"/>
  <c r="L512" i="11"/>
  <c r="M512" i="11"/>
  <c r="N512" i="11"/>
  <c r="O512" i="11"/>
  <c r="P512" i="11"/>
  <c r="D513" i="11"/>
  <c r="E513" i="11"/>
  <c r="F513" i="11"/>
  <c r="H513" i="11"/>
  <c r="K513" i="11"/>
  <c r="L513" i="11"/>
  <c r="M513" i="11"/>
  <c r="N513" i="11"/>
  <c r="O513" i="11"/>
  <c r="P513" i="11"/>
  <c r="D514" i="11"/>
  <c r="E514" i="11"/>
  <c r="F514" i="11"/>
  <c r="H514" i="11"/>
  <c r="K514" i="11"/>
  <c r="L514" i="11"/>
  <c r="M514" i="11"/>
  <c r="N514" i="11"/>
  <c r="O514" i="11"/>
  <c r="P514" i="11"/>
  <c r="D515" i="11"/>
  <c r="E515" i="11"/>
  <c r="F515" i="11"/>
  <c r="H515" i="11"/>
  <c r="K515" i="11"/>
  <c r="L515" i="11"/>
  <c r="M515" i="11"/>
  <c r="N515" i="11"/>
  <c r="O515" i="11"/>
  <c r="P515" i="11"/>
  <c r="D516" i="11"/>
  <c r="E516" i="11"/>
  <c r="F516" i="11"/>
  <c r="H516" i="11"/>
  <c r="K516" i="11"/>
  <c r="L516" i="11"/>
  <c r="M516" i="11"/>
  <c r="N516" i="11"/>
  <c r="O516" i="11"/>
  <c r="P516" i="11"/>
  <c r="D517" i="11"/>
  <c r="E517" i="11"/>
  <c r="F517" i="11"/>
  <c r="H517" i="11"/>
  <c r="K517" i="11"/>
  <c r="L517" i="11"/>
  <c r="M517" i="11"/>
  <c r="N517" i="11"/>
  <c r="O517" i="11"/>
  <c r="P517" i="11"/>
  <c r="D518" i="11"/>
  <c r="E518" i="11"/>
  <c r="F518" i="11"/>
  <c r="H518" i="11"/>
  <c r="K518" i="11"/>
  <c r="L518" i="11"/>
  <c r="M518" i="11"/>
  <c r="N518" i="11"/>
  <c r="O518" i="11"/>
  <c r="P518" i="11"/>
  <c r="D519" i="11"/>
  <c r="E519" i="11"/>
  <c r="F519" i="11"/>
  <c r="H519" i="11"/>
  <c r="K519" i="11"/>
  <c r="L519" i="11"/>
  <c r="M519" i="11"/>
  <c r="N519" i="11"/>
  <c r="O519" i="11"/>
  <c r="P519" i="11"/>
  <c r="D520" i="11"/>
  <c r="E520" i="11"/>
  <c r="F520" i="11"/>
  <c r="H520" i="11"/>
  <c r="K520" i="11"/>
  <c r="L520" i="11"/>
  <c r="M520" i="11"/>
  <c r="N520" i="11"/>
  <c r="O520" i="11"/>
  <c r="P520" i="11"/>
  <c r="D521" i="11"/>
  <c r="E521" i="11"/>
  <c r="F521" i="11"/>
  <c r="H521" i="11"/>
  <c r="K521" i="11"/>
  <c r="L521" i="11"/>
  <c r="M521" i="11"/>
  <c r="N521" i="11"/>
  <c r="O521" i="11"/>
  <c r="P521" i="11"/>
  <c r="D522" i="11"/>
  <c r="E522" i="11"/>
  <c r="F522" i="11"/>
  <c r="H522" i="11"/>
  <c r="K522" i="11"/>
  <c r="L522" i="11"/>
  <c r="M522" i="11"/>
  <c r="N522" i="11"/>
  <c r="O522" i="11"/>
  <c r="P522" i="11"/>
  <c r="D523" i="11"/>
  <c r="E523" i="11"/>
  <c r="F523" i="11"/>
  <c r="H523" i="11"/>
  <c r="K523" i="11"/>
  <c r="L523" i="11"/>
  <c r="M523" i="11"/>
  <c r="N523" i="11"/>
  <c r="O523" i="11"/>
  <c r="P523" i="11"/>
  <c r="D524" i="11"/>
  <c r="E524" i="11"/>
  <c r="F524" i="11"/>
  <c r="H524" i="11"/>
  <c r="K524" i="11"/>
  <c r="L524" i="11"/>
  <c r="M524" i="11"/>
  <c r="N524" i="11"/>
  <c r="O524" i="11"/>
  <c r="P524" i="11"/>
  <c r="D525" i="11"/>
  <c r="E525" i="11"/>
  <c r="F525" i="11"/>
  <c r="H525" i="11"/>
  <c r="K525" i="11"/>
  <c r="L525" i="11"/>
  <c r="M525" i="11"/>
  <c r="N525" i="11"/>
  <c r="O525" i="11"/>
  <c r="P525" i="11"/>
  <c r="D526" i="11"/>
  <c r="E526" i="11"/>
  <c r="F526" i="11"/>
  <c r="H526" i="11"/>
  <c r="K526" i="11"/>
  <c r="L526" i="11"/>
  <c r="M526" i="11"/>
  <c r="N526" i="11"/>
  <c r="O526" i="11"/>
  <c r="P526" i="11"/>
  <c r="D527" i="11"/>
  <c r="E527" i="11"/>
  <c r="F527" i="11"/>
  <c r="H527" i="11"/>
  <c r="K527" i="11"/>
  <c r="L527" i="11"/>
  <c r="M527" i="11"/>
  <c r="N527" i="11"/>
  <c r="O527" i="11"/>
  <c r="P527" i="11"/>
  <c r="D528" i="11"/>
  <c r="E528" i="11"/>
  <c r="F528" i="11"/>
  <c r="H528" i="11"/>
  <c r="K528" i="11"/>
  <c r="L528" i="11"/>
  <c r="M528" i="11"/>
  <c r="N528" i="11"/>
  <c r="O528" i="11"/>
  <c r="P528" i="11"/>
  <c r="D529" i="11"/>
  <c r="E529" i="11"/>
  <c r="F529" i="11"/>
  <c r="H529" i="11"/>
  <c r="K529" i="11"/>
  <c r="L529" i="11"/>
  <c r="M529" i="11"/>
  <c r="N529" i="11"/>
  <c r="O529" i="11"/>
  <c r="P529" i="11"/>
  <c r="D530" i="11"/>
  <c r="E530" i="11"/>
  <c r="F530" i="11"/>
  <c r="H530" i="11"/>
  <c r="K530" i="11"/>
  <c r="L530" i="11"/>
  <c r="M530" i="11"/>
  <c r="N530" i="11"/>
  <c r="O530" i="11"/>
  <c r="P530" i="11"/>
  <c r="D531" i="11"/>
  <c r="E531" i="11"/>
  <c r="F531" i="11"/>
  <c r="H531" i="11"/>
  <c r="K531" i="11"/>
  <c r="L531" i="11"/>
  <c r="M531" i="11"/>
  <c r="N531" i="11"/>
  <c r="O531" i="11"/>
  <c r="P531" i="11"/>
  <c r="D532" i="11"/>
  <c r="E532" i="11"/>
  <c r="F532" i="11"/>
  <c r="H532" i="11"/>
  <c r="K532" i="11"/>
  <c r="L532" i="11"/>
  <c r="M532" i="11"/>
  <c r="N532" i="11"/>
  <c r="O532" i="11"/>
  <c r="P532" i="11"/>
  <c r="D533" i="11"/>
  <c r="E533" i="11"/>
  <c r="F533" i="11"/>
  <c r="H533" i="11"/>
  <c r="K533" i="11"/>
  <c r="L533" i="11"/>
  <c r="M533" i="11"/>
  <c r="N533" i="11"/>
  <c r="O533" i="11"/>
  <c r="P533" i="11"/>
  <c r="D534" i="11"/>
  <c r="E534" i="11"/>
  <c r="F534" i="11"/>
  <c r="H534" i="11"/>
  <c r="K534" i="11"/>
  <c r="L534" i="11"/>
  <c r="M534" i="11"/>
  <c r="N534" i="11"/>
  <c r="O534" i="11"/>
  <c r="P534" i="11"/>
  <c r="D535" i="11"/>
  <c r="E535" i="11"/>
  <c r="F535" i="11"/>
  <c r="H535" i="11"/>
  <c r="K535" i="11"/>
  <c r="L535" i="11"/>
  <c r="M535" i="11"/>
  <c r="N535" i="11"/>
  <c r="O535" i="11"/>
  <c r="P535" i="11"/>
  <c r="D536" i="11"/>
  <c r="E536" i="11"/>
  <c r="F536" i="11"/>
  <c r="H536" i="11"/>
  <c r="K536" i="11"/>
  <c r="L536" i="11"/>
  <c r="M536" i="11"/>
  <c r="N536" i="11"/>
  <c r="O536" i="11"/>
  <c r="P536" i="11"/>
  <c r="D537" i="11"/>
  <c r="E537" i="11"/>
  <c r="F537" i="11"/>
  <c r="H537" i="11"/>
  <c r="K537" i="11"/>
  <c r="L537" i="11"/>
  <c r="M537" i="11"/>
  <c r="N537" i="11"/>
  <c r="O537" i="11"/>
  <c r="P537" i="11"/>
  <c r="D538" i="11"/>
  <c r="E538" i="11"/>
  <c r="F538" i="11"/>
  <c r="H538" i="11"/>
  <c r="K538" i="11"/>
  <c r="L538" i="11"/>
  <c r="M538" i="11"/>
  <c r="N538" i="11"/>
  <c r="O538" i="11"/>
  <c r="P538" i="11"/>
  <c r="D539" i="11"/>
  <c r="E539" i="11"/>
  <c r="F539" i="11"/>
  <c r="H539" i="11"/>
  <c r="K539" i="11"/>
  <c r="L539" i="11"/>
  <c r="M539" i="11"/>
  <c r="N539" i="11"/>
  <c r="O539" i="11"/>
  <c r="P539" i="11"/>
  <c r="D540" i="11"/>
  <c r="E540" i="11"/>
  <c r="F540" i="11"/>
  <c r="H540" i="11"/>
  <c r="K540" i="11"/>
  <c r="L540" i="11"/>
  <c r="M540" i="11"/>
  <c r="N540" i="11"/>
  <c r="O540" i="11"/>
  <c r="P540" i="11"/>
  <c r="D541" i="11"/>
  <c r="E541" i="11"/>
  <c r="F541" i="11"/>
  <c r="H541" i="11"/>
  <c r="K541" i="11"/>
  <c r="L541" i="11"/>
  <c r="M541" i="11"/>
  <c r="N541" i="11"/>
  <c r="O541" i="11"/>
  <c r="P541" i="11"/>
  <c r="D542" i="11"/>
  <c r="E542" i="11"/>
  <c r="F542" i="11"/>
  <c r="H542" i="11"/>
  <c r="K542" i="11"/>
  <c r="L542" i="11"/>
  <c r="M542" i="11"/>
  <c r="N542" i="11"/>
  <c r="O542" i="11"/>
  <c r="P542" i="11"/>
  <c r="D543" i="11"/>
  <c r="E543" i="11"/>
  <c r="F543" i="11"/>
  <c r="H543" i="11"/>
  <c r="K543" i="11"/>
  <c r="L543" i="11"/>
  <c r="M543" i="11"/>
  <c r="N543" i="11"/>
  <c r="O543" i="11"/>
  <c r="P543" i="11"/>
  <c r="D544" i="11"/>
  <c r="E544" i="11"/>
  <c r="F544" i="11"/>
  <c r="H544" i="11"/>
  <c r="K544" i="11"/>
  <c r="L544" i="11"/>
  <c r="M544" i="11"/>
  <c r="N544" i="11"/>
  <c r="O544" i="11"/>
  <c r="P544" i="11"/>
  <c r="D545" i="11"/>
  <c r="E545" i="11"/>
  <c r="F545" i="11"/>
  <c r="H545" i="11"/>
  <c r="K545" i="11"/>
  <c r="L545" i="11"/>
  <c r="M545" i="11"/>
  <c r="N545" i="11"/>
  <c r="O545" i="11"/>
  <c r="P545" i="11"/>
  <c r="D546" i="11"/>
  <c r="E546" i="11"/>
  <c r="F546" i="11"/>
  <c r="H546" i="11"/>
  <c r="K546" i="11"/>
  <c r="L546" i="11"/>
  <c r="M546" i="11"/>
  <c r="N546" i="11"/>
  <c r="O546" i="11"/>
  <c r="P546" i="11"/>
  <c r="D547" i="11"/>
  <c r="E547" i="11"/>
  <c r="F547" i="11"/>
  <c r="H547" i="11"/>
  <c r="K547" i="11"/>
  <c r="L547" i="11"/>
  <c r="M547" i="11"/>
  <c r="N547" i="11"/>
  <c r="O547" i="11"/>
  <c r="P547" i="11"/>
  <c r="D548" i="11"/>
  <c r="E548" i="11"/>
  <c r="F548" i="11"/>
  <c r="H548" i="11"/>
  <c r="K548" i="11"/>
  <c r="L548" i="11"/>
  <c r="M548" i="11"/>
  <c r="N548" i="11"/>
  <c r="O548" i="11"/>
  <c r="P548" i="11"/>
  <c r="D549" i="11"/>
  <c r="E549" i="11"/>
  <c r="F549" i="11"/>
  <c r="H549" i="11"/>
  <c r="K549" i="11"/>
  <c r="L549" i="11"/>
  <c r="M549" i="11"/>
  <c r="N549" i="11"/>
  <c r="O549" i="11"/>
  <c r="P549" i="11"/>
  <c r="D550" i="11"/>
  <c r="E550" i="11"/>
  <c r="F550" i="11"/>
  <c r="H550" i="11"/>
  <c r="K550" i="11"/>
  <c r="L550" i="11"/>
  <c r="M550" i="11"/>
  <c r="N550" i="11"/>
  <c r="O550" i="11"/>
  <c r="P550" i="11"/>
  <c r="D551" i="11"/>
  <c r="E551" i="11"/>
  <c r="F551" i="11"/>
  <c r="H551" i="11"/>
  <c r="K551" i="11"/>
  <c r="L551" i="11"/>
  <c r="M551" i="11"/>
  <c r="N551" i="11"/>
  <c r="O551" i="11"/>
  <c r="P551" i="11"/>
  <c r="D552" i="11"/>
  <c r="E552" i="11"/>
  <c r="F552" i="11"/>
  <c r="H552" i="11"/>
  <c r="K552" i="11"/>
  <c r="L552" i="11"/>
  <c r="M552" i="11"/>
  <c r="N552" i="11"/>
  <c r="O552" i="11"/>
  <c r="P552" i="11"/>
  <c r="D553" i="11"/>
  <c r="E553" i="11"/>
  <c r="F553" i="11"/>
  <c r="H553" i="11"/>
  <c r="K553" i="11"/>
  <c r="L553" i="11"/>
  <c r="M553" i="11"/>
  <c r="N553" i="11"/>
  <c r="O553" i="11"/>
  <c r="P553" i="11"/>
  <c r="D554" i="11"/>
  <c r="E554" i="11"/>
  <c r="F554" i="11"/>
  <c r="H554" i="11"/>
  <c r="K554" i="11"/>
  <c r="L554" i="11"/>
  <c r="M554" i="11"/>
  <c r="N554" i="11"/>
  <c r="O554" i="11"/>
  <c r="P554" i="11"/>
  <c r="D555" i="11"/>
  <c r="E555" i="11"/>
  <c r="F555" i="11"/>
  <c r="H555" i="11"/>
  <c r="K555" i="11"/>
  <c r="L555" i="11"/>
  <c r="M555" i="11"/>
  <c r="N555" i="11"/>
  <c r="O555" i="11"/>
  <c r="P555" i="11"/>
  <c r="D556" i="11"/>
  <c r="E556" i="11"/>
  <c r="F556" i="11"/>
  <c r="H556" i="11"/>
  <c r="K556" i="11"/>
  <c r="L556" i="11"/>
  <c r="M556" i="11"/>
  <c r="N556" i="11"/>
  <c r="O556" i="11"/>
  <c r="P556" i="11"/>
  <c r="D557" i="11"/>
  <c r="E557" i="11"/>
  <c r="F557" i="11"/>
  <c r="H557" i="11"/>
  <c r="K557" i="11"/>
  <c r="L557" i="11"/>
  <c r="M557" i="11"/>
  <c r="N557" i="11"/>
  <c r="O557" i="11"/>
  <c r="P557" i="11"/>
  <c r="D558" i="11"/>
  <c r="E558" i="11"/>
  <c r="F558" i="11"/>
  <c r="H558" i="11"/>
  <c r="K558" i="11"/>
  <c r="L558" i="11"/>
  <c r="M558" i="11"/>
  <c r="N558" i="11"/>
  <c r="O558" i="11"/>
  <c r="P558" i="11"/>
  <c r="D559" i="11"/>
  <c r="E559" i="11"/>
  <c r="F559" i="11"/>
  <c r="H559" i="11"/>
  <c r="K559" i="11"/>
  <c r="L559" i="11"/>
  <c r="M559" i="11"/>
  <c r="N559" i="11"/>
  <c r="O559" i="11"/>
  <c r="P559" i="11"/>
  <c r="D560" i="11"/>
  <c r="E560" i="11"/>
  <c r="F560" i="11"/>
  <c r="H560" i="11"/>
  <c r="K560" i="11"/>
  <c r="L560" i="11"/>
  <c r="M560" i="11"/>
  <c r="N560" i="11"/>
  <c r="O560" i="11"/>
  <c r="P560" i="11"/>
  <c r="D561" i="11"/>
  <c r="E561" i="11"/>
  <c r="F561" i="11"/>
  <c r="H561" i="11"/>
  <c r="K561" i="11"/>
  <c r="L561" i="11"/>
  <c r="M561" i="11"/>
  <c r="N561" i="11"/>
  <c r="O561" i="11"/>
  <c r="P561" i="11"/>
  <c r="D562" i="11"/>
  <c r="E562" i="11"/>
  <c r="F562" i="11"/>
  <c r="H562" i="11"/>
  <c r="K562" i="11"/>
  <c r="L562" i="11"/>
  <c r="M562" i="11"/>
  <c r="N562" i="11"/>
  <c r="O562" i="11"/>
  <c r="P562" i="11"/>
  <c r="D563" i="11"/>
  <c r="E563" i="11"/>
  <c r="F563" i="11"/>
  <c r="H563" i="11"/>
  <c r="K563" i="11"/>
  <c r="L563" i="11"/>
  <c r="M563" i="11"/>
  <c r="N563" i="11"/>
  <c r="O563" i="11"/>
  <c r="P563" i="11"/>
  <c r="D564" i="11"/>
  <c r="E564" i="11"/>
  <c r="F564" i="11"/>
  <c r="H564" i="11"/>
  <c r="K564" i="11"/>
  <c r="L564" i="11"/>
  <c r="M564" i="11"/>
  <c r="N564" i="11"/>
  <c r="O564" i="11"/>
  <c r="P564" i="11"/>
  <c r="D565" i="11"/>
  <c r="E565" i="11"/>
  <c r="F565" i="11"/>
  <c r="H565" i="11"/>
  <c r="K565" i="11"/>
  <c r="L565" i="11"/>
  <c r="M565" i="11"/>
  <c r="N565" i="11"/>
  <c r="O565" i="11"/>
  <c r="P565" i="11"/>
  <c r="D566" i="11"/>
  <c r="E566" i="11"/>
  <c r="F566" i="11"/>
  <c r="H566" i="11"/>
  <c r="K566" i="11"/>
  <c r="L566" i="11"/>
  <c r="M566" i="11"/>
  <c r="N566" i="11"/>
  <c r="O566" i="11"/>
  <c r="P566" i="11"/>
  <c r="D567" i="11"/>
  <c r="E567" i="11"/>
  <c r="F567" i="11"/>
  <c r="H567" i="11"/>
  <c r="K567" i="11"/>
  <c r="L567" i="11"/>
  <c r="M567" i="11"/>
  <c r="N567" i="11"/>
  <c r="O567" i="11"/>
  <c r="P567" i="11"/>
  <c r="D568" i="11"/>
  <c r="E568" i="11"/>
  <c r="F568" i="11"/>
  <c r="H568" i="11"/>
  <c r="K568" i="11"/>
  <c r="L568" i="11"/>
  <c r="M568" i="11"/>
  <c r="N568" i="11"/>
  <c r="O568" i="11"/>
  <c r="P568" i="11"/>
  <c r="D569" i="11"/>
  <c r="E569" i="11"/>
  <c r="F569" i="11"/>
  <c r="H569" i="11"/>
  <c r="K569" i="11"/>
  <c r="L569" i="11"/>
  <c r="M569" i="11"/>
  <c r="N569" i="11"/>
  <c r="O569" i="11"/>
  <c r="P569" i="11"/>
  <c r="D570" i="11"/>
  <c r="E570" i="11"/>
  <c r="F570" i="11"/>
  <c r="H570" i="11"/>
  <c r="K570" i="11"/>
  <c r="L570" i="11"/>
  <c r="M570" i="11"/>
  <c r="N570" i="11"/>
  <c r="O570" i="11"/>
  <c r="P570" i="11"/>
  <c r="D571" i="11"/>
  <c r="E571" i="11"/>
  <c r="F571" i="11"/>
  <c r="H571" i="11"/>
  <c r="K571" i="11"/>
  <c r="L571" i="11"/>
  <c r="M571" i="11"/>
  <c r="N571" i="11"/>
  <c r="O571" i="11"/>
  <c r="P571" i="11"/>
  <c r="D572" i="11"/>
  <c r="E572" i="11"/>
  <c r="F572" i="11"/>
  <c r="H572" i="11"/>
  <c r="K572" i="11"/>
  <c r="L572" i="11"/>
  <c r="M572" i="11"/>
  <c r="N572" i="11"/>
  <c r="O572" i="11"/>
  <c r="P572" i="11"/>
  <c r="D573" i="11"/>
  <c r="E573" i="11"/>
  <c r="F573" i="11"/>
  <c r="H573" i="11"/>
  <c r="K573" i="11"/>
  <c r="L573" i="11"/>
  <c r="M573" i="11"/>
  <c r="N573" i="11"/>
  <c r="O573" i="11"/>
  <c r="P573" i="11"/>
  <c r="D574" i="11"/>
  <c r="E574" i="11"/>
  <c r="F574" i="11"/>
  <c r="H574" i="11"/>
  <c r="K574" i="11"/>
  <c r="L574" i="11"/>
  <c r="M574" i="11"/>
  <c r="N574" i="11"/>
  <c r="O574" i="11"/>
  <c r="P574" i="11"/>
  <c r="D575" i="11"/>
  <c r="E575" i="11"/>
  <c r="F575" i="11"/>
  <c r="H575" i="11"/>
  <c r="K575" i="11"/>
  <c r="L575" i="11"/>
  <c r="M575" i="11"/>
  <c r="N575" i="11"/>
  <c r="O575" i="11"/>
  <c r="P575" i="11"/>
  <c r="D576" i="11"/>
  <c r="E576" i="11"/>
  <c r="F576" i="11"/>
  <c r="H576" i="11"/>
  <c r="K576" i="11"/>
  <c r="L576" i="11"/>
  <c r="M576" i="11"/>
  <c r="N576" i="11"/>
  <c r="O576" i="11"/>
  <c r="P576" i="11"/>
  <c r="D577" i="11"/>
  <c r="E577" i="11"/>
  <c r="F577" i="11"/>
  <c r="H577" i="11"/>
  <c r="K577" i="11"/>
  <c r="L577" i="11"/>
  <c r="M577" i="11"/>
  <c r="N577" i="11"/>
  <c r="O577" i="11"/>
  <c r="P577" i="11"/>
  <c r="D578" i="11"/>
  <c r="E578" i="11"/>
  <c r="F578" i="11"/>
  <c r="H578" i="11"/>
  <c r="K578" i="11"/>
  <c r="L578" i="11"/>
  <c r="M578" i="11"/>
  <c r="N578" i="11"/>
  <c r="O578" i="11"/>
  <c r="P578" i="11"/>
  <c r="D579" i="11"/>
  <c r="E579" i="11"/>
  <c r="F579" i="11"/>
  <c r="H579" i="11"/>
  <c r="K579" i="11"/>
  <c r="L579" i="11"/>
  <c r="M579" i="11"/>
  <c r="N579" i="11"/>
  <c r="O579" i="11"/>
  <c r="P579" i="11"/>
  <c r="D580" i="11"/>
  <c r="E580" i="11"/>
  <c r="F580" i="11"/>
  <c r="H580" i="11"/>
  <c r="K580" i="11"/>
  <c r="L580" i="11"/>
  <c r="M580" i="11"/>
  <c r="N580" i="11"/>
  <c r="O580" i="11"/>
  <c r="P580" i="11"/>
  <c r="D581" i="11"/>
  <c r="E581" i="11"/>
  <c r="F581" i="11"/>
  <c r="H581" i="11"/>
  <c r="K581" i="11"/>
  <c r="L581" i="11"/>
  <c r="M581" i="11"/>
  <c r="N581" i="11"/>
  <c r="O581" i="11"/>
  <c r="P581" i="11"/>
  <c r="D582" i="11"/>
  <c r="E582" i="11"/>
  <c r="F582" i="11"/>
  <c r="H582" i="11"/>
  <c r="K582" i="11"/>
  <c r="L582" i="11"/>
  <c r="M582" i="11"/>
  <c r="N582" i="11"/>
  <c r="O582" i="11"/>
  <c r="P582" i="11"/>
  <c r="D583" i="11"/>
  <c r="E583" i="11"/>
  <c r="F583" i="11"/>
  <c r="H583" i="11"/>
  <c r="K583" i="11"/>
  <c r="L583" i="11"/>
  <c r="M583" i="11"/>
  <c r="N583" i="11"/>
  <c r="O583" i="11"/>
  <c r="P583" i="11"/>
  <c r="D584" i="11"/>
  <c r="E584" i="11"/>
  <c r="F584" i="11"/>
  <c r="H584" i="11"/>
  <c r="K584" i="11"/>
  <c r="L584" i="11"/>
  <c r="M584" i="11"/>
  <c r="N584" i="11"/>
  <c r="O584" i="11"/>
  <c r="P584" i="11"/>
  <c r="D585" i="11"/>
  <c r="E585" i="11"/>
  <c r="F585" i="11"/>
  <c r="H585" i="11"/>
  <c r="K585" i="11"/>
  <c r="L585" i="11"/>
  <c r="M585" i="11"/>
  <c r="N585" i="11"/>
  <c r="O585" i="11"/>
  <c r="P585" i="11"/>
  <c r="D586" i="11"/>
  <c r="E586" i="11"/>
  <c r="F586" i="11"/>
  <c r="H586" i="11"/>
  <c r="K586" i="11"/>
  <c r="L586" i="11"/>
  <c r="M586" i="11"/>
  <c r="N586" i="11"/>
  <c r="O586" i="11"/>
  <c r="P586" i="11"/>
  <c r="D587" i="11"/>
  <c r="E587" i="11"/>
  <c r="F587" i="11"/>
  <c r="H587" i="11"/>
  <c r="K587" i="11"/>
  <c r="L587" i="11"/>
  <c r="M587" i="11"/>
  <c r="N587" i="11"/>
  <c r="O587" i="11"/>
  <c r="P587" i="11"/>
  <c r="D588" i="11"/>
  <c r="E588" i="11"/>
  <c r="F588" i="11"/>
  <c r="H588" i="11"/>
  <c r="K588" i="11"/>
  <c r="L588" i="11"/>
  <c r="M588" i="11"/>
  <c r="N588" i="11"/>
  <c r="O588" i="11"/>
  <c r="P588" i="11"/>
  <c r="D589" i="11"/>
  <c r="E589" i="11"/>
  <c r="F589" i="11"/>
  <c r="H589" i="11"/>
  <c r="K589" i="11"/>
  <c r="L589" i="11"/>
  <c r="M589" i="11"/>
  <c r="N589" i="11"/>
  <c r="O589" i="11"/>
  <c r="P589" i="11"/>
  <c r="D590" i="11"/>
  <c r="E590" i="11"/>
  <c r="F590" i="11"/>
  <c r="H590" i="11"/>
  <c r="K590" i="11"/>
  <c r="L590" i="11"/>
  <c r="M590" i="11"/>
  <c r="N590" i="11"/>
  <c r="O590" i="11"/>
  <c r="P590" i="11"/>
  <c r="D591" i="11"/>
  <c r="E591" i="11"/>
  <c r="F591" i="11"/>
  <c r="H591" i="11"/>
  <c r="K591" i="11"/>
  <c r="L591" i="11"/>
  <c r="M591" i="11"/>
  <c r="N591" i="11"/>
  <c r="O591" i="11"/>
  <c r="P591" i="11"/>
  <c r="D592" i="11"/>
  <c r="E592" i="11"/>
  <c r="F592" i="11"/>
  <c r="H592" i="11"/>
  <c r="K592" i="11"/>
  <c r="L592" i="11"/>
  <c r="M592" i="11"/>
  <c r="N592" i="11"/>
  <c r="O592" i="11"/>
  <c r="P592" i="11"/>
  <c r="D593" i="11"/>
  <c r="E593" i="11"/>
  <c r="F593" i="11"/>
  <c r="H593" i="11"/>
  <c r="K593" i="11"/>
  <c r="L593" i="11"/>
  <c r="M593" i="11"/>
  <c r="N593" i="11"/>
  <c r="O593" i="11"/>
  <c r="P593" i="11"/>
  <c r="D594" i="11"/>
  <c r="E594" i="11"/>
  <c r="F594" i="11"/>
  <c r="H594" i="11"/>
  <c r="K594" i="11"/>
  <c r="L594" i="11"/>
  <c r="M594" i="11"/>
  <c r="N594" i="11"/>
  <c r="O594" i="11"/>
  <c r="P594" i="11"/>
  <c r="D595" i="11"/>
  <c r="E595" i="11"/>
  <c r="F595" i="11"/>
  <c r="H595" i="11"/>
  <c r="K595" i="11"/>
  <c r="L595" i="11"/>
  <c r="M595" i="11"/>
  <c r="N595" i="11"/>
  <c r="O595" i="11"/>
  <c r="P595" i="11"/>
  <c r="D596" i="11"/>
  <c r="E596" i="11"/>
  <c r="F596" i="11"/>
  <c r="H596" i="11"/>
  <c r="K596" i="11"/>
  <c r="L596" i="11"/>
  <c r="M596" i="11"/>
  <c r="N596" i="11"/>
  <c r="O596" i="11"/>
  <c r="P596" i="11"/>
  <c r="D597" i="11"/>
  <c r="E597" i="11"/>
  <c r="F597" i="11"/>
  <c r="H597" i="11"/>
  <c r="K597" i="11"/>
  <c r="L597" i="11"/>
  <c r="M597" i="11"/>
  <c r="N597" i="11"/>
  <c r="O597" i="11"/>
  <c r="P597" i="11"/>
  <c r="D598" i="11"/>
  <c r="E598" i="11"/>
  <c r="F598" i="11"/>
  <c r="H598" i="11"/>
  <c r="K598" i="11"/>
  <c r="L598" i="11"/>
  <c r="M598" i="11"/>
  <c r="N598" i="11"/>
  <c r="O598" i="11"/>
  <c r="P598" i="11"/>
  <c r="D599" i="11"/>
  <c r="E599" i="11"/>
  <c r="F599" i="11"/>
  <c r="H599" i="11"/>
  <c r="K599" i="11"/>
  <c r="L599" i="11"/>
  <c r="M599" i="11"/>
  <c r="N599" i="11"/>
  <c r="O599" i="11"/>
  <c r="P599" i="11"/>
  <c r="D600" i="11"/>
  <c r="E600" i="11"/>
  <c r="F600" i="11"/>
  <c r="H600" i="11"/>
  <c r="K600" i="11"/>
  <c r="L600" i="11"/>
  <c r="M600" i="11"/>
  <c r="N600" i="11"/>
  <c r="O600" i="11"/>
  <c r="P600" i="11"/>
  <c r="D601" i="11"/>
  <c r="E601" i="11"/>
  <c r="F601" i="11"/>
  <c r="H601" i="11"/>
  <c r="K601" i="11"/>
  <c r="L601" i="11"/>
  <c r="M601" i="11"/>
  <c r="N601" i="11"/>
  <c r="O601" i="11"/>
  <c r="P601" i="11"/>
  <c r="D602" i="11"/>
  <c r="E602" i="11"/>
  <c r="F602" i="11"/>
  <c r="H602" i="11"/>
  <c r="K602" i="11"/>
  <c r="L602" i="11"/>
  <c r="M602" i="11"/>
  <c r="N602" i="11"/>
  <c r="O602" i="11"/>
  <c r="P602" i="11"/>
  <c r="D603" i="11"/>
  <c r="E603" i="11"/>
  <c r="F603" i="11"/>
  <c r="H603" i="11"/>
  <c r="K603" i="11"/>
  <c r="L603" i="11"/>
  <c r="M603" i="11"/>
  <c r="N603" i="11"/>
  <c r="O603" i="11"/>
  <c r="P603" i="11"/>
  <c r="D604" i="11"/>
  <c r="E604" i="11"/>
  <c r="F604" i="11"/>
  <c r="H604" i="11"/>
  <c r="K604" i="11"/>
  <c r="L604" i="11"/>
  <c r="M604" i="11"/>
  <c r="N604" i="11"/>
  <c r="O604" i="11"/>
  <c r="P604" i="11"/>
  <c r="D605" i="11"/>
  <c r="E605" i="11"/>
  <c r="F605" i="11"/>
  <c r="H605" i="11"/>
  <c r="K605" i="11"/>
  <c r="L605" i="11"/>
  <c r="M605" i="11"/>
  <c r="N605" i="11"/>
  <c r="O605" i="11"/>
  <c r="P605" i="11"/>
  <c r="D606" i="11"/>
  <c r="E606" i="11"/>
  <c r="F606" i="11"/>
  <c r="H606" i="11"/>
  <c r="K606" i="11"/>
  <c r="L606" i="11"/>
  <c r="M606" i="11"/>
  <c r="N606" i="11"/>
  <c r="O606" i="11"/>
  <c r="P606" i="11"/>
  <c r="D607" i="11"/>
  <c r="E607" i="11"/>
  <c r="F607" i="11"/>
  <c r="H607" i="11"/>
  <c r="K607" i="11"/>
  <c r="L607" i="11"/>
  <c r="M607" i="11"/>
  <c r="N607" i="11"/>
  <c r="O607" i="11"/>
  <c r="P607" i="11"/>
  <c r="D608" i="11"/>
  <c r="E608" i="11"/>
  <c r="F608" i="11"/>
  <c r="H608" i="11"/>
  <c r="K608" i="11"/>
  <c r="L608" i="11"/>
  <c r="M608" i="11"/>
  <c r="N608" i="11"/>
  <c r="O608" i="11"/>
  <c r="P608" i="11"/>
  <c r="D609" i="11"/>
  <c r="E609" i="11"/>
  <c r="F609" i="11"/>
  <c r="H609" i="11"/>
  <c r="K609" i="11"/>
  <c r="L609" i="11"/>
  <c r="M609" i="11"/>
  <c r="N609" i="11"/>
  <c r="O609" i="11"/>
  <c r="P609" i="11"/>
  <c r="D610" i="11"/>
  <c r="E610" i="11"/>
  <c r="F610" i="11"/>
  <c r="H610" i="11"/>
  <c r="K610" i="11"/>
  <c r="L610" i="11"/>
  <c r="M610" i="11"/>
  <c r="N610" i="11"/>
  <c r="O610" i="11"/>
  <c r="P610" i="11"/>
  <c r="D611" i="11"/>
  <c r="E611" i="11"/>
  <c r="F611" i="11"/>
  <c r="H611" i="11"/>
  <c r="K611" i="11"/>
  <c r="L611" i="11"/>
  <c r="M611" i="11"/>
  <c r="N611" i="11"/>
  <c r="O611" i="11"/>
  <c r="P611" i="11"/>
  <c r="D612" i="11"/>
  <c r="E612" i="11"/>
  <c r="F612" i="11"/>
  <c r="H612" i="11"/>
  <c r="K612" i="11"/>
  <c r="L612" i="11"/>
  <c r="M612" i="11"/>
  <c r="N612" i="11"/>
  <c r="O612" i="11"/>
  <c r="P612" i="11"/>
  <c r="D613" i="11"/>
  <c r="E613" i="11"/>
  <c r="F613" i="11"/>
  <c r="H613" i="11"/>
  <c r="K613" i="11"/>
  <c r="L613" i="11"/>
  <c r="M613" i="11"/>
  <c r="N613" i="11"/>
  <c r="O613" i="11"/>
  <c r="P613" i="11"/>
  <c r="D614" i="11"/>
  <c r="E614" i="11"/>
  <c r="F614" i="11"/>
  <c r="H614" i="11"/>
  <c r="K614" i="11"/>
  <c r="L614" i="11"/>
  <c r="M614" i="11"/>
  <c r="N614" i="11"/>
  <c r="O614" i="11"/>
  <c r="P614" i="11"/>
  <c r="D615" i="11"/>
  <c r="E615" i="11"/>
  <c r="F615" i="11"/>
  <c r="H615" i="11"/>
  <c r="K615" i="11"/>
  <c r="L615" i="11"/>
  <c r="M615" i="11"/>
  <c r="N615" i="11"/>
  <c r="O615" i="11"/>
  <c r="P615" i="11"/>
  <c r="D616" i="11"/>
  <c r="E616" i="11"/>
  <c r="F616" i="11"/>
  <c r="H616" i="11"/>
  <c r="K616" i="11"/>
  <c r="L616" i="11"/>
  <c r="M616" i="11"/>
  <c r="N616" i="11"/>
  <c r="O616" i="11"/>
  <c r="P616" i="11"/>
  <c r="D617" i="11"/>
  <c r="E617" i="11"/>
  <c r="F617" i="11"/>
  <c r="H617" i="11"/>
  <c r="K617" i="11"/>
  <c r="L617" i="11"/>
  <c r="M617" i="11"/>
  <c r="N617" i="11"/>
  <c r="O617" i="11"/>
  <c r="P617" i="11"/>
  <c r="D618" i="11"/>
  <c r="E618" i="11"/>
  <c r="F618" i="11"/>
  <c r="H618" i="11"/>
  <c r="K618" i="11"/>
  <c r="L618" i="11"/>
  <c r="M618" i="11"/>
  <c r="N618" i="11"/>
  <c r="O618" i="11"/>
  <c r="P618" i="11"/>
  <c r="D619" i="11"/>
  <c r="E619" i="11"/>
  <c r="F619" i="11"/>
  <c r="H619" i="11"/>
  <c r="K619" i="11"/>
  <c r="L619" i="11"/>
  <c r="M619" i="11"/>
  <c r="N619" i="11"/>
  <c r="O619" i="11"/>
  <c r="P619" i="11"/>
  <c r="D620" i="11"/>
  <c r="E620" i="11"/>
  <c r="F620" i="11"/>
  <c r="H620" i="11"/>
  <c r="K620" i="11"/>
  <c r="L620" i="11"/>
  <c r="M620" i="11"/>
  <c r="N620" i="11"/>
  <c r="O620" i="11"/>
  <c r="P620" i="11"/>
  <c r="D621" i="11"/>
  <c r="E621" i="11"/>
  <c r="F621" i="11"/>
  <c r="H621" i="11"/>
  <c r="K621" i="11"/>
  <c r="L621" i="11"/>
  <c r="M621" i="11"/>
  <c r="N621" i="11"/>
  <c r="O621" i="11"/>
  <c r="P621" i="11"/>
  <c r="D622" i="11"/>
  <c r="E622" i="11"/>
  <c r="F622" i="11"/>
  <c r="H622" i="11"/>
  <c r="K622" i="11"/>
  <c r="L622" i="11"/>
  <c r="M622" i="11"/>
  <c r="N622" i="11"/>
  <c r="O622" i="11"/>
  <c r="P622" i="11"/>
  <c r="D623" i="11"/>
  <c r="E623" i="11"/>
  <c r="F623" i="11"/>
  <c r="H623" i="11"/>
  <c r="K623" i="11"/>
  <c r="L623" i="11"/>
  <c r="M623" i="11"/>
  <c r="N623" i="11"/>
  <c r="O623" i="11"/>
  <c r="P623" i="11"/>
  <c r="D624" i="11"/>
  <c r="E624" i="11"/>
  <c r="F624" i="11"/>
  <c r="H624" i="11"/>
  <c r="K624" i="11"/>
  <c r="L624" i="11"/>
  <c r="M624" i="11"/>
  <c r="N624" i="11"/>
  <c r="O624" i="11"/>
  <c r="P624" i="11"/>
  <c r="D625" i="11"/>
  <c r="E625" i="11"/>
  <c r="F625" i="11"/>
  <c r="H625" i="11"/>
  <c r="K625" i="11"/>
  <c r="L625" i="11"/>
  <c r="M625" i="11"/>
  <c r="N625" i="11"/>
  <c r="O625" i="11"/>
  <c r="P625" i="11"/>
  <c r="D626" i="11"/>
  <c r="E626" i="11"/>
  <c r="F626" i="11"/>
  <c r="H626" i="11"/>
  <c r="K626" i="11"/>
  <c r="L626" i="11"/>
  <c r="M626" i="11"/>
  <c r="N626" i="11"/>
  <c r="O626" i="11"/>
  <c r="P626" i="11"/>
  <c r="D627" i="11"/>
  <c r="E627" i="11"/>
  <c r="F627" i="11"/>
  <c r="H627" i="11"/>
  <c r="K627" i="11"/>
  <c r="L627" i="11"/>
  <c r="M627" i="11"/>
  <c r="N627" i="11"/>
  <c r="O627" i="11"/>
  <c r="P627" i="11"/>
  <c r="D628" i="11"/>
  <c r="E628" i="11"/>
  <c r="F628" i="11"/>
  <c r="H628" i="11"/>
  <c r="K628" i="11"/>
  <c r="L628" i="11"/>
  <c r="M628" i="11"/>
  <c r="N628" i="11"/>
  <c r="O628" i="11"/>
  <c r="P628" i="11"/>
  <c r="D629" i="11"/>
  <c r="E629" i="11"/>
  <c r="F629" i="11"/>
  <c r="H629" i="11"/>
  <c r="K629" i="11"/>
  <c r="L629" i="11"/>
  <c r="M629" i="11"/>
  <c r="N629" i="11"/>
  <c r="O629" i="11"/>
  <c r="P629" i="11"/>
  <c r="D630" i="11"/>
  <c r="E630" i="11"/>
  <c r="F630" i="11"/>
  <c r="H630" i="11"/>
  <c r="K630" i="11"/>
  <c r="L630" i="11"/>
  <c r="M630" i="11"/>
  <c r="N630" i="11"/>
  <c r="O630" i="11"/>
  <c r="P630" i="11"/>
  <c r="D631" i="11"/>
  <c r="E631" i="11"/>
  <c r="F631" i="11"/>
  <c r="H631" i="11"/>
  <c r="K631" i="11"/>
  <c r="L631" i="11"/>
  <c r="M631" i="11"/>
  <c r="N631" i="11"/>
  <c r="O631" i="11"/>
  <c r="P631" i="11"/>
  <c r="D632" i="11"/>
  <c r="E632" i="11"/>
  <c r="F632" i="11"/>
  <c r="H632" i="11"/>
  <c r="K632" i="11"/>
  <c r="L632" i="11"/>
  <c r="M632" i="11"/>
  <c r="N632" i="11"/>
  <c r="O632" i="11"/>
  <c r="P632" i="11"/>
  <c r="D633" i="11"/>
  <c r="E633" i="11"/>
  <c r="F633" i="11"/>
  <c r="H633" i="11"/>
  <c r="K633" i="11"/>
  <c r="L633" i="11"/>
  <c r="M633" i="11"/>
  <c r="N633" i="11"/>
  <c r="O633" i="11"/>
  <c r="P633" i="11"/>
  <c r="D634" i="11"/>
  <c r="E634" i="11"/>
  <c r="F634" i="11"/>
  <c r="H634" i="11"/>
  <c r="K634" i="11"/>
  <c r="L634" i="11"/>
  <c r="M634" i="11"/>
  <c r="N634" i="11"/>
  <c r="O634" i="11"/>
  <c r="P634" i="11"/>
  <c r="D635" i="11"/>
  <c r="E635" i="11"/>
  <c r="F635" i="11"/>
  <c r="H635" i="11"/>
  <c r="K635" i="11"/>
  <c r="L635" i="11"/>
  <c r="M635" i="11"/>
  <c r="N635" i="11"/>
  <c r="O635" i="11"/>
  <c r="P635" i="11"/>
  <c r="D636" i="11"/>
  <c r="E636" i="11"/>
  <c r="F636" i="11"/>
  <c r="H636" i="11"/>
  <c r="K636" i="11"/>
  <c r="L636" i="11"/>
  <c r="M636" i="11"/>
  <c r="N636" i="11"/>
  <c r="O636" i="11"/>
  <c r="P636" i="11"/>
  <c r="D637" i="11"/>
  <c r="E637" i="11"/>
  <c r="F637" i="11"/>
  <c r="H637" i="11"/>
  <c r="K637" i="11"/>
  <c r="L637" i="11"/>
  <c r="M637" i="11"/>
  <c r="N637" i="11"/>
  <c r="O637" i="11"/>
  <c r="P637" i="11"/>
  <c r="D638" i="11"/>
  <c r="E638" i="11"/>
  <c r="F638" i="11"/>
  <c r="H638" i="11"/>
  <c r="K638" i="11"/>
  <c r="L638" i="11"/>
  <c r="M638" i="11"/>
  <c r="N638" i="11"/>
  <c r="O638" i="11"/>
  <c r="P638" i="11"/>
  <c r="D639" i="11"/>
  <c r="E639" i="11"/>
  <c r="F639" i="11"/>
  <c r="H639" i="11"/>
  <c r="K639" i="11"/>
  <c r="L639" i="11"/>
  <c r="M639" i="11"/>
  <c r="N639" i="11"/>
  <c r="O639" i="11"/>
  <c r="P639" i="11"/>
  <c r="D640" i="11"/>
  <c r="E640" i="11"/>
  <c r="F640" i="11"/>
  <c r="H640" i="11"/>
  <c r="K640" i="11"/>
  <c r="L640" i="11"/>
  <c r="M640" i="11"/>
  <c r="N640" i="11"/>
  <c r="O640" i="11"/>
  <c r="P640" i="11"/>
  <c r="D641" i="11"/>
  <c r="E641" i="11"/>
  <c r="F641" i="11"/>
  <c r="H641" i="11"/>
  <c r="K641" i="11"/>
  <c r="L641" i="11"/>
  <c r="M641" i="11"/>
  <c r="N641" i="11"/>
  <c r="O641" i="11"/>
  <c r="P641" i="11"/>
  <c r="D642" i="11"/>
  <c r="E642" i="11"/>
  <c r="F642" i="11"/>
  <c r="H642" i="11"/>
  <c r="K642" i="11"/>
  <c r="L642" i="11"/>
  <c r="M642" i="11"/>
  <c r="N642" i="11"/>
  <c r="O642" i="11"/>
  <c r="P642" i="11"/>
  <c r="D643" i="11"/>
  <c r="E643" i="11"/>
  <c r="F643" i="11"/>
  <c r="H643" i="11"/>
  <c r="K643" i="11"/>
  <c r="L643" i="11"/>
  <c r="M643" i="11"/>
  <c r="N643" i="11"/>
  <c r="O643" i="11"/>
  <c r="P643" i="11"/>
  <c r="D644" i="11"/>
  <c r="E644" i="11"/>
  <c r="F644" i="11"/>
  <c r="H644" i="11"/>
  <c r="K644" i="11"/>
  <c r="L644" i="11"/>
  <c r="M644" i="11"/>
  <c r="N644" i="11"/>
  <c r="O644" i="11"/>
  <c r="P644" i="11"/>
  <c r="D645" i="11"/>
  <c r="E645" i="11"/>
  <c r="F645" i="11"/>
  <c r="H645" i="11"/>
  <c r="K645" i="11"/>
  <c r="L645" i="11"/>
  <c r="M645" i="11"/>
  <c r="N645" i="11"/>
  <c r="O645" i="11"/>
  <c r="P645" i="11"/>
  <c r="D646" i="11"/>
  <c r="E646" i="11"/>
  <c r="F646" i="11"/>
  <c r="H646" i="11"/>
  <c r="K646" i="11"/>
  <c r="L646" i="11"/>
  <c r="M646" i="11"/>
  <c r="N646" i="11"/>
  <c r="O646" i="11"/>
  <c r="P646" i="11"/>
  <c r="D647" i="11"/>
  <c r="E647" i="11"/>
  <c r="F647" i="11"/>
  <c r="H647" i="11"/>
  <c r="K647" i="11"/>
  <c r="L647" i="11"/>
  <c r="M647" i="11"/>
  <c r="N647" i="11"/>
  <c r="O647" i="11"/>
  <c r="P647" i="11"/>
  <c r="D648" i="11"/>
  <c r="E648" i="11"/>
  <c r="F648" i="11"/>
  <c r="H648" i="11"/>
  <c r="K648" i="11"/>
  <c r="L648" i="11"/>
  <c r="M648" i="11"/>
  <c r="N648" i="11"/>
  <c r="O648" i="11"/>
  <c r="P648" i="11"/>
  <c r="D649" i="11"/>
  <c r="E649" i="11"/>
  <c r="F649" i="11"/>
  <c r="H649" i="11"/>
  <c r="K649" i="11"/>
  <c r="L649" i="11"/>
  <c r="M649" i="11"/>
  <c r="N649" i="11"/>
  <c r="O649" i="11"/>
  <c r="P649" i="11"/>
  <c r="D650" i="11"/>
  <c r="E650" i="11"/>
  <c r="F650" i="11"/>
  <c r="H650" i="11"/>
  <c r="K650" i="11"/>
  <c r="L650" i="11"/>
  <c r="M650" i="11"/>
  <c r="N650" i="11"/>
  <c r="O650" i="11"/>
  <c r="P650" i="11"/>
  <c r="D651" i="11"/>
  <c r="E651" i="11"/>
  <c r="F651" i="11"/>
  <c r="H651" i="11"/>
  <c r="K651" i="11"/>
  <c r="L651" i="11"/>
  <c r="M651" i="11"/>
  <c r="N651" i="11"/>
  <c r="O651" i="11"/>
  <c r="P651" i="11"/>
  <c r="D652" i="11"/>
  <c r="E652" i="11"/>
  <c r="F652" i="11"/>
  <c r="H652" i="11"/>
  <c r="K652" i="11"/>
  <c r="L652" i="11"/>
  <c r="M652" i="11"/>
  <c r="N652" i="11"/>
  <c r="O652" i="11"/>
  <c r="P652" i="11"/>
  <c r="D653" i="11"/>
  <c r="E653" i="11"/>
  <c r="F653" i="11"/>
  <c r="H653" i="11"/>
  <c r="K653" i="11"/>
  <c r="L653" i="11"/>
  <c r="M653" i="11"/>
  <c r="N653" i="11"/>
  <c r="O653" i="11"/>
  <c r="P653" i="11"/>
  <c r="D654" i="11"/>
  <c r="E654" i="11"/>
  <c r="F654" i="11"/>
  <c r="H654" i="11"/>
  <c r="K654" i="11"/>
  <c r="L654" i="11"/>
  <c r="M654" i="11"/>
  <c r="N654" i="11"/>
  <c r="O654" i="11"/>
  <c r="P654" i="11"/>
  <c r="D655" i="11"/>
  <c r="E655" i="11"/>
  <c r="F655" i="11"/>
  <c r="H655" i="11"/>
  <c r="K655" i="11"/>
  <c r="L655" i="11"/>
  <c r="M655" i="11"/>
  <c r="N655" i="11"/>
  <c r="O655" i="11"/>
  <c r="P655" i="11"/>
  <c r="D656" i="11"/>
  <c r="E656" i="11"/>
  <c r="F656" i="11"/>
  <c r="H656" i="11"/>
  <c r="K656" i="11"/>
  <c r="L656" i="11"/>
  <c r="M656" i="11"/>
  <c r="N656" i="11"/>
  <c r="O656" i="11"/>
  <c r="P656" i="11"/>
  <c r="D657" i="11"/>
  <c r="E657" i="11"/>
  <c r="F657" i="11"/>
  <c r="H657" i="11"/>
  <c r="K657" i="11"/>
  <c r="L657" i="11"/>
  <c r="M657" i="11"/>
  <c r="N657" i="11"/>
  <c r="O657" i="11"/>
  <c r="P657" i="11"/>
  <c r="D658" i="11"/>
  <c r="E658" i="11"/>
  <c r="F658" i="11"/>
  <c r="H658" i="11"/>
  <c r="K658" i="11"/>
  <c r="L658" i="11"/>
  <c r="M658" i="11"/>
  <c r="N658" i="11"/>
  <c r="O658" i="11"/>
  <c r="P658" i="11"/>
  <c r="D659" i="11"/>
  <c r="E659" i="11"/>
  <c r="F659" i="11"/>
  <c r="H659" i="11"/>
  <c r="K659" i="11"/>
  <c r="L659" i="11"/>
  <c r="M659" i="11"/>
  <c r="N659" i="11"/>
  <c r="O659" i="11"/>
  <c r="P659" i="11"/>
  <c r="D660" i="11"/>
  <c r="E660" i="11"/>
  <c r="F660" i="11"/>
  <c r="H660" i="11"/>
  <c r="K660" i="11"/>
  <c r="L660" i="11"/>
  <c r="M660" i="11"/>
  <c r="N660" i="11"/>
  <c r="O660" i="11"/>
  <c r="P660" i="11"/>
  <c r="D661" i="11"/>
  <c r="E661" i="11"/>
  <c r="F661" i="11"/>
  <c r="H661" i="11"/>
  <c r="K661" i="11"/>
  <c r="L661" i="11"/>
  <c r="M661" i="11"/>
  <c r="N661" i="11"/>
  <c r="O661" i="11"/>
  <c r="P661" i="11"/>
  <c r="D662" i="11"/>
  <c r="E662" i="11"/>
  <c r="F662" i="11"/>
  <c r="H662" i="11"/>
  <c r="K662" i="11"/>
  <c r="L662" i="11"/>
  <c r="M662" i="11"/>
  <c r="N662" i="11"/>
  <c r="O662" i="11"/>
  <c r="P662" i="11"/>
  <c r="D663" i="11"/>
  <c r="E663" i="11"/>
  <c r="F663" i="11"/>
  <c r="H663" i="11"/>
  <c r="K663" i="11"/>
  <c r="L663" i="11"/>
  <c r="M663" i="11"/>
  <c r="N663" i="11"/>
  <c r="O663" i="11"/>
  <c r="P663" i="11"/>
  <c r="D664" i="11"/>
  <c r="E664" i="11"/>
  <c r="F664" i="11"/>
  <c r="H664" i="11"/>
  <c r="K664" i="11"/>
  <c r="L664" i="11"/>
  <c r="M664" i="11"/>
  <c r="N664" i="11"/>
  <c r="O664" i="11"/>
  <c r="P664" i="11"/>
  <c r="D665" i="11"/>
  <c r="E665" i="11"/>
  <c r="F665" i="11"/>
  <c r="H665" i="11"/>
  <c r="K665" i="11"/>
  <c r="L665" i="11"/>
  <c r="M665" i="11"/>
  <c r="N665" i="11"/>
  <c r="O665" i="11"/>
  <c r="P665" i="11"/>
  <c r="D666" i="11"/>
  <c r="E666" i="11"/>
  <c r="F666" i="11"/>
  <c r="H666" i="11"/>
  <c r="K666" i="11"/>
  <c r="L666" i="11"/>
  <c r="M666" i="11"/>
  <c r="N666" i="11"/>
  <c r="O666" i="11"/>
  <c r="P666" i="11"/>
  <c r="D667" i="11"/>
  <c r="E667" i="11"/>
  <c r="F667" i="11"/>
  <c r="H667" i="11"/>
  <c r="K667" i="11"/>
  <c r="L667" i="11"/>
  <c r="M667" i="11"/>
  <c r="N667" i="11"/>
  <c r="O667" i="11"/>
  <c r="P667" i="11"/>
  <c r="D668" i="11"/>
  <c r="E668" i="11"/>
  <c r="F668" i="11"/>
  <c r="H668" i="11"/>
  <c r="K668" i="11"/>
  <c r="L668" i="11"/>
  <c r="M668" i="11"/>
  <c r="N668" i="11"/>
  <c r="O668" i="11"/>
  <c r="P668" i="11"/>
  <c r="D669" i="11"/>
  <c r="E669" i="11"/>
  <c r="F669" i="11"/>
  <c r="H669" i="11"/>
  <c r="K669" i="11"/>
  <c r="L669" i="11"/>
  <c r="M669" i="11"/>
  <c r="N669" i="11"/>
  <c r="O669" i="11"/>
  <c r="P669" i="11"/>
  <c r="D670" i="11"/>
  <c r="E670" i="11"/>
  <c r="F670" i="11"/>
  <c r="H670" i="11"/>
  <c r="K670" i="11"/>
  <c r="L670" i="11"/>
  <c r="M670" i="11"/>
  <c r="N670" i="11"/>
  <c r="O670" i="11"/>
  <c r="P670" i="11"/>
  <c r="D671" i="11"/>
  <c r="E671" i="11"/>
  <c r="F671" i="11"/>
  <c r="H671" i="11"/>
  <c r="K671" i="11"/>
  <c r="L671" i="11"/>
  <c r="M671" i="11"/>
  <c r="N671" i="11"/>
  <c r="O671" i="11"/>
  <c r="P671" i="11"/>
  <c r="D672" i="11"/>
  <c r="E672" i="11"/>
  <c r="F672" i="11"/>
  <c r="H672" i="11"/>
  <c r="K672" i="11"/>
  <c r="L672" i="11"/>
  <c r="M672" i="11"/>
  <c r="N672" i="11"/>
  <c r="O672" i="11"/>
  <c r="P672" i="11"/>
  <c r="D673" i="11"/>
  <c r="E673" i="11"/>
  <c r="F673" i="11"/>
  <c r="H673" i="11"/>
  <c r="K673" i="11"/>
  <c r="L673" i="11"/>
  <c r="M673" i="11"/>
  <c r="N673" i="11"/>
  <c r="O673" i="11"/>
  <c r="P673" i="11"/>
  <c r="D674" i="11"/>
  <c r="E674" i="11"/>
  <c r="F674" i="11"/>
  <c r="H674" i="11"/>
  <c r="K674" i="11"/>
  <c r="L674" i="11"/>
  <c r="M674" i="11"/>
  <c r="N674" i="11"/>
  <c r="O674" i="11"/>
  <c r="P674" i="11"/>
  <c r="D675" i="11"/>
  <c r="E675" i="11"/>
  <c r="F675" i="11"/>
  <c r="H675" i="11"/>
  <c r="K675" i="11"/>
  <c r="L675" i="11"/>
  <c r="M675" i="11"/>
  <c r="N675" i="11"/>
  <c r="O675" i="11"/>
  <c r="P675" i="11"/>
  <c r="D676" i="11"/>
  <c r="E676" i="11"/>
  <c r="F676" i="11"/>
  <c r="H676" i="11"/>
  <c r="K676" i="11"/>
  <c r="L676" i="11"/>
  <c r="M676" i="11"/>
  <c r="N676" i="11"/>
  <c r="O676" i="11"/>
  <c r="P676" i="11"/>
  <c r="D677" i="11"/>
  <c r="E677" i="11"/>
  <c r="F677" i="11"/>
  <c r="H677" i="11"/>
  <c r="K677" i="11"/>
  <c r="L677" i="11"/>
  <c r="M677" i="11"/>
  <c r="N677" i="11"/>
  <c r="O677" i="11"/>
  <c r="P677" i="11"/>
  <c r="D678" i="11"/>
  <c r="E678" i="11"/>
  <c r="F678" i="11"/>
  <c r="H678" i="11"/>
  <c r="K678" i="11"/>
  <c r="L678" i="11"/>
  <c r="M678" i="11"/>
  <c r="N678" i="11"/>
  <c r="O678" i="11"/>
  <c r="P678" i="11"/>
  <c r="D679" i="11"/>
  <c r="E679" i="11"/>
  <c r="F679" i="11"/>
  <c r="H679" i="11"/>
  <c r="K679" i="11"/>
  <c r="L679" i="11"/>
  <c r="M679" i="11"/>
  <c r="N679" i="11"/>
  <c r="O679" i="11"/>
  <c r="P679" i="11"/>
  <c r="D680" i="11"/>
  <c r="E680" i="11"/>
  <c r="F680" i="11"/>
  <c r="H680" i="11"/>
  <c r="K680" i="11"/>
  <c r="L680" i="11"/>
  <c r="M680" i="11"/>
  <c r="N680" i="11"/>
  <c r="O680" i="11"/>
  <c r="P680" i="11"/>
  <c r="D681" i="11"/>
  <c r="E681" i="11"/>
  <c r="F681" i="11"/>
  <c r="H681" i="11"/>
  <c r="K681" i="11"/>
  <c r="L681" i="11"/>
  <c r="M681" i="11"/>
  <c r="N681" i="11"/>
  <c r="O681" i="11"/>
  <c r="P681" i="11"/>
  <c r="D682" i="11"/>
  <c r="E682" i="11"/>
  <c r="F682" i="11"/>
  <c r="H682" i="11"/>
  <c r="K682" i="11"/>
  <c r="L682" i="11"/>
  <c r="M682" i="11"/>
  <c r="N682" i="11"/>
  <c r="O682" i="11"/>
  <c r="P682" i="11"/>
  <c r="D683" i="11"/>
  <c r="E683" i="11"/>
  <c r="F683" i="11"/>
  <c r="H683" i="11"/>
  <c r="K683" i="11"/>
  <c r="L683" i="11"/>
  <c r="M683" i="11"/>
  <c r="N683" i="11"/>
  <c r="O683" i="11"/>
  <c r="P683" i="11"/>
  <c r="D684" i="11"/>
  <c r="E684" i="11"/>
  <c r="F684" i="11"/>
  <c r="H684" i="11"/>
  <c r="K684" i="11"/>
  <c r="L684" i="11"/>
  <c r="M684" i="11"/>
  <c r="N684" i="11"/>
  <c r="O684" i="11"/>
  <c r="P684" i="11"/>
  <c r="D685" i="11"/>
  <c r="E685" i="11"/>
  <c r="F685" i="11"/>
  <c r="H685" i="11"/>
  <c r="K685" i="11"/>
  <c r="L685" i="11"/>
  <c r="M685" i="11"/>
  <c r="N685" i="11"/>
  <c r="O685" i="11"/>
  <c r="P685" i="11"/>
  <c r="D686" i="11"/>
  <c r="E686" i="11"/>
  <c r="F686" i="11"/>
  <c r="H686" i="11"/>
  <c r="K686" i="11"/>
  <c r="L686" i="11"/>
  <c r="M686" i="11"/>
  <c r="N686" i="11"/>
  <c r="O686" i="11"/>
  <c r="P686" i="11"/>
  <c r="D687" i="11"/>
  <c r="E687" i="11"/>
  <c r="F687" i="11"/>
  <c r="H687" i="11"/>
  <c r="K687" i="11"/>
  <c r="L687" i="11"/>
  <c r="M687" i="11"/>
  <c r="N687" i="11"/>
  <c r="O687" i="11"/>
  <c r="P687" i="11"/>
  <c r="D688" i="11"/>
  <c r="E688" i="11"/>
  <c r="F688" i="11"/>
  <c r="H688" i="11"/>
  <c r="K688" i="11"/>
  <c r="L688" i="11"/>
  <c r="M688" i="11"/>
  <c r="N688" i="11"/>
  <c r="O688" i="11"/>
  <c r="P688" i="11"/>
  <c r="D689" i="11"/>
  <c r="E689" i="11"/>
  <c r="F689" i="11"/>
  <c r="H689" i="11"/>
  <c r="K689" i="11"/>
  <c r="L689" i="11"/>
  <c r="M689" i="11"/>
  <c r="N689" i="11"/>
  <c r="O689" i="11"/>
  <c r="P689" i="11"/>
  <c r="D690" i="11"/>
  <c r="E690" i="11"/>
  <c r="F690" i="11"/>
  <c r="H690" i="11"/>
  <c r="K690" i="11"/>
  <c r="L690" i="11"/>
  <c r="M690" i="11"/>
  <c r="N690" i="11"/>
  <c r="O690" i="11"/>
  <c r="P690" i="11"/>
  <c r="D691" i="11"/>
  <c r="E691" i="11"/>
  <c r="F691" i="11"/>
  <c r="H691" i="11"/>
  <c r="K691" i="11"/>
  <c r="L691" i="11"/>
  <c r="M691" i="11"/>
  <c r="N691" i="11"/>
  <c r="O691" i="11"/>
  <c r="P691" i="11"/>
  <c r="D692" i="11"/>
  <c r="E692" i="11"/>
  <c r="F692" i="11"/>
  <c r="H692" i="11"/>
  <c r="K692" i="11"/>
  <c r="L692" i="11"/>
  <c r="M692" i="11"/>
  <c r="N692" i="11"/>
  <c r="O692" i="11"/>
  <c r="P692" i="11"/>
  <c r="D693" i="11"/>
  <c r="E693" i="11"/>
  <c r="F693" i="11"/>
  <c r="H693" i="11"/>
  <c r="K693" i="11"/>
  <c r="L693" i="11"/>
  <c r="M693" i="11"/>
  <c r="N693" i="11"/>
  <c r="O693" i="11"/>
  <c r="P693" i="11"/>
  <c r="D694" i="11"/>
  <c r="E694" i="11"/>
  <c r="F694" i="11"/>
  <c r="H694" i="11"/>
  <c r="K694" i="11"/>
  <c r="L694" i="11"/>
  <c r="M694" i="11"/>
  <c r="N694" i="11"/>
  <c r="O694" i="11"/>
  <c r="P694" i="11"/>
  <c r="D695" i="11"/>
  <c r="E695" i="11"/>
  <c r="F695" i="11"/>
  <c r="H695" i="11"/>
  <c r="K695" i="11"/>
  <c r="L695" i="11"/>
  <c r="M695" i="11"/>
  <c r="N695" i="11"/>
  <c r="O695" i="11"/>
  <c r="P695" i="11"/>
  <c r="D696" i="11"/>
  <c r="E696" i="11"/>
  <c r="F696" i="11"/>
  <c r="H696" i="11"/>
  <c r="K696" i="11"/>
  <c r="L696" i="11"/>
  <c r="M696" i="11"/>
  <c r="N696" i="11"/>
  <c r="O696" i="11"/>
  <c r="P696" i="11"/>
  <c r="D697" i="11"/>
  <c r="E697" i="11"/>
  <c r="F697" i="11"/>
  <c r="H697" i="11"/>
  <c r="K697" i="11"/>
  <c r="L697" i="11"/>
  <c r="M697" i="11"/>
  <c r="N697" i="11"/>
  <c r="O697" i="11"/>
  <c r="P697" i="11"/>
  <c r="D698" i="11"/>
  <c r="E698" i="11"/>
  <c r="F698" i="11"/>
  <c r="H698" i="11"/>
  <c r="K698" i="11"/>
  <c r="L698" i="11"/>
  <c r="M698" i="11"/>
  <c r="N698" i="11"/>
  <c r="O698" i="11"/>
  <c r="P698" i="11"/>
  <c r="D699" i="11"/>
  <c r="E699" i="11"/>
  <c r="F699" i="11"/>
  <c r="H699" i="11"/>
  <c r="K699" i="11"/>
  <c r="L699" i="11"/>
  <c r="M699" i="11"/>
  <c r="N699" i="11"/>
  <c r="O699" i="11"/>
  <c r="P699" i="11"/>
  <c r="D700" i="11"/>
  <c r="E700" i="11"/>
  <c r="F700" i="11"/>
  <c r="H700" i="11"/>
  <c r="K700" i="11"/>
  <c r="L700" i="11"/>
  <c r="M700" i="11"/>
  <c r="N700" i="11"/>
  <c r="O700" i="11"/>
  <c r="P700" i="11"/>
  <c r="D701" i="11"/>
  <c r="E701" i="11"/>
  <c r="F701" i="11"/>
  <c r="H701" i="11"/>
  <c r="K701" i="11"/>
  <c r="L701" i="11"/>
  <c r="M701" i="11"/>
  <c r="N701" i="11"/>
  <c r="O701" i="11"/>
  <c r="P701" i="11"/>
  <c r="D702" i="11"/>
  <c r="E702" i="11"/>
  <c r="F702" i="11"/>
  <c r="H702" i="11"/>
  <c r="K702" i="11"/>
  <c r="L702" i="11"/>
  <c r="M702" i="11"/>
  <c r="N702" i="11"/>
  <c r="O702" i="11"/>
  <c r="P702" i="11"/>
  <c r="D703" i="11"/>
  <c r="E703" i="11"/>
  <c r="F703" i="11"/>
  <c r="H703" i="11"/>
  <c r="K703" i="11"/>
  <c r="L703" i="11"/>
  <c r="M703" i="11"/>
  <c r="N703" i="11"/>
  <c r="O703" i="11"/>
  <c r="P703" i="11"/>
  <c r="D704" i="11"/>
  <c r="E704" i="11"/>
  <c r="F704" i="11"/>
  <c r="H704" i="11"/>
  <c r="K704" i="11"/>
  <c r="L704" i="11"/>
  <c r="M704" i="11"/>
  <c r="N704" i="11"/>
  <c r="O704" i="11"/>
  <c r="P704" i="11"/>
  <c r="D705" i="11"/>
  <c r="E705" i="11"/>
  <c r="F705" i="11"/>
  <c r="H705" i="11"/>
  <c r="K705" i="11"/>
  <c r="L705" i="11"/>
  <c r="M705" i="11"/>
  <c r="N705" i="11"/>
  <c r="O705" i="11"/>
  <c r="P705" i="11"/>
  <c r="D706" i="11"/>
  <c r="E706" i="11"/>
  <c r="F706" i="11"/>
  <c r="H706" i="11"/>
  <c r="K706" i="11"/>
  <c r="L706" i="11"/>
  <c r="M706" i="11"/>
  <c r="N706" i="11"/>
  <c r="O706" i="11"/>
  <c r="P706" i="11"/>
  <c r="D707" i="11"/>
  <c r="E707" i="11"/>
  <c r="F707" i="11"/>
  <c r="H707" i="11"/>
  <c r="K707" i="11"/>
  <c r="L707" i="11"/>
  <c r="M707" i="11"/>
  <c r="N707" i="11"/>
  <c r="O707" i="11"/>
  <c r="P707" i="11"/>
  <c r="D708" i="11"/>
  <c r="E708" i="11"/>
  <c r="F708" i="11"/>
  <c r="H708" i="11"/>
  <c r="K708" i="11"/>
  <c r="L708" i="11"/>
  <c r="M708" i="11"/>
  <c r="N708" i="11"/>
  <c r="O708" i="11"/>
  <c r="P708" i="11"/>
  <c r="D709" i="11"/>
  <c r="E709" i="11"/>
  <c r="F709" i="11"/>
  <c r="H709" i="11"/>
  <c r="K709" i="11"/>
  <c r="L709" i="11"/>
  <c r="M709" i="11"/>
  <c r="N709" i="11"/>
  <c r="O709" i="11"/>
  <c r="P709" i="11"/>
  <c r="D710" i="11"/>
  <c r="E710" i="11"/>
  <c r="F710" i="11"/>
  <c r="H710" i="11"/>
  <c r="K710" i="11"/>
  <c r="L710" i="11"/>
  <c r="M710" i="11"/>
  <c r="N710" i="11"/>
  <c r="O710" i="11"/>
  <c r="P710" i="11"/>
  <c r="D711" i="11"/>
  <c r="E711" i="11"/>
  <c r="F711" i="11"/>
  <c r="H711" i="11"/>
  <c r="K711" i="11"/>
  <c r="L711" i="11"/>
  <c r="M711" i="11"/>
  <c r="N711" i="11"/>
  <c r="O711" i="11"/>
  <c r="P711" i="11"/>
  <c r="D712" i="11"/>
  <c r="E712" i="11"/>
  <c r="F712" i="11"/>
  <c r="H712" i="11"/>
  <c r="K712" i="11"/>
  <c r="L712" i="11"/>
  <c r="M712" i="11"/>
  <c r="N712" i="11"/>
  <c r="O712" i="11"/>
  <c r="P712" i="11"/>
  <c r="D713" i="11"/>
  <c r="E713" i="11"/>
  <c r="F713" i="11"/>
  <c r="H713" i="11"/>
  <c r="K713" i="11"/>
  <c r="L713" i="11"/>
  <c r="M713" i="11"/>
  <c r="N713" i="11"/>
  <c r="O713" i="11"/>
  <c r="P713" i="11"/>
  <c r="D714" i="11"/>
  <c r="E714" i="11"/>
  <c r="F714" i="11"/>
  <c r="H714" i="11"/>
  <c r="K714" i="11"/>
  <c r="L714" i="11"/>
  <c r="M714" i="11"/>
  <c r="N714" i="11"/>
  <c r="O714" i="11"/>
  <c r="P714" i="11"/>
  <c r="D715" i="11"/>
  <c r="E715" i="11"/>
  <c r="F715" i="11"/>
  <c r="H715" i="11"/>
  <c r="K715" i="11"/>
  <c r="L715" i="11"/>
  <c r="M715" i="11"/>
  <c r="N715" i="11"/>
  <c r="O715" i="11"/>
  <c r="P715" i="11"/>
  <c r="D716" i="11"/>
  <c r="E716" i="11"/>
  <c r="F716" i="11"/>
  <c r="H716" i="11"/>
  <c r="K716" i="11"/>
  <c r="L716" i="11"/>
  <c r="M716" i="11"/>
  <c r="N716" i="11"/>
  <c r="O716" i="11"/>
  <c r="P716" i="11"/>
  <c r="D717" i="11"/>
  <c r="E717" i="11"/>
  <c r="F717" i="11"/>
  <c r="H717" i="11"/>
  <c r="K717" i="11"/>
  <c r="L717" i="11"/>
  <c r="M717" i="11"/>
  <c r="N717" i="11"/>
  <c r="O717" i="11"/>
  <c r="P717" i="11"/>
  <c r="D718" i="11"/>
  <c r="E718" i="11"/>
  <c r="F718" i="11"/>
  <c r="H718" i="11"/>
  <c r="K718" i="11"/>
  <c r="L718" i="11"/>
  <c r="M718" i="11"/>
  <c r="N718" i="11"/>
  <c r="O718" i="11"/>
  <c r="P718" i="11"/>
  <c r="D719" i="11"/>
  <c r="E719" i="11"/>
  <c r="F719" i="11"/>
  <c r="H719" i="11"/>
  <c r="K719" i="11"/>
  <c r="L719" i="11"/>
  <c r="M719" i="11"/>
  <c r="N719" i="11"/>
  <c r="O719" i="11"/>
  <c r="P719" i="11"/>
  <c r="D720" i="11"/>
  <c r="E720" i="11"/>
  <c r="F720" i="11"/>
  <c r="H720" i="11"/>
  <c r="K720" i="11"/>
  <c r="L720" i="11"/>
  <c r="M720" i="11"/>
  <c r="N720" i="11"/>
  <c r="O720" i="11"/>
  <c r="P720" i="11"/>
  <c r="D721" i="11"/>
  <c r="E721" i="11"/>
  <c r="F721" i="11"/>
  <c r="H721" i="11"/>
  <c r="K721" i="11"/>
  <c r="L721" i="11"/>
  <c r="M721" i="11"/>
  <c r="N721" i="11"/>
  <c r="O721" i="11"/>
  <c r="P721" i="11"/>
  <c r="D722" i="11"/>
  <c r="E722" i="11"/>
  <c r="F722" i="11"/>
  <c r="H722" i="11"/>
  <c r="K722" i="11"/>
  <c r="L722" i="11"/>
  <c r="M722" i="11"/>
  <c r="N722" i="11"/>
  <c r="O722" i="11"/>
  <c r="P722" i="11"/>
  <c r="D723" i="11"/>
  <c r="E723" i="11"/>
  <c r="F723" i="11"/>
  <c r="H723" i="11"/>
  <c r="K723" i="11"/>
  <c r="L723" i="11"/>
  <c r="M723" i="11"/>
  <c r="N723" i="11"/>
  <c r="O723" i="11"/>
  <c r="P723" i="11"/>
  <c r="D724" i="11"/>
  <c r="E724" i="11"/>
  <c r="F724" i="11"/>
  <c r="H724" i="11"/>
  <c r="K724" i="11"/>
  <c r="L724" i="11"/>
  <c r="M724" i="11"/>
  <c r="N724" i="11"/>
  <c r="O724" i="11"/>
  <c r="P724" i="11"/>
  <c r="D725" i="11"/>
  <c r="E725" i="11"/>
  <c r="F725" i="11"/>
  <c r="H725" i="11"/>
  <c r="K725" i="11"/>
  <c r="L725" i="11"/>
  <c r="M725" i="11"/>
  <c r="N725" i="11"/>
  <c r="O725" i="11"/>
  <c r="P725" i="11"/>
  <c r="D726" i="11"/>
  <c r="E726" i="11"/>
  <c r="F726" i="11"/>
  <c r="H726" i="11"/>
  <c r="K726" i="11"/>
  <c r="L726" i="11"/>
  <c r="M726" i="11"/>
  <c r="N726" i="11"/>
  <c r="O726" i="11"/>
  <c r="P726" i="11"/>
  <c r="D727" i="11"/>
  <c r="E727" i="11"/>
  <c r="F727" i="11"/>
  <c r="H727" i="11"/>
  <c r="K727" i="11"/>
  <c r="L727" i="11"/>
  <c r="M727" i="11"/>
  <c r="N727" i="11"/>
  <c r="O727" i="11"/>
  <c r="P727" i="11"/>
  <c r="D728" i="11"/>
  <c r="E728" i="11"/>
  <c r="F728" i="11"/>
  <c r="H728" i="11"/>
  <c r="K728" i="11"/>
  <c r="L728" i="11"/>
  <c r="M728" i="11"/>
  <c r="N728" i="11"/>
  <c r="O728" i="11"/>
  <c r="P728" i="11"/>
  <c r="D729" i="11"/>
  <c r="E729" i="11"/>
  <c r="F729" i="11"/>
  <c r="H729" i="11"/>
  <c r="K729" i="11"/>
  <c r="L729" i="11"/>
  <c r="M729" i="11"/>
  <c r="N729" i="11"/>
  <c r="O729" i="11"/>
  <c r="P729" i="11"/>
  <c r="D730" i="11"/>
  <c r="E730" i="11"/>
  <c r="F730" i="11"/>
  <c r="H730" i="11"/>
  <c r="K730" i="11"/>
  <c r="L730" i="11"/>
  <c r="M730" i="11"/>
  <c r="N730" i="11"/>
  <c r="O730" i="11"/>
  <c r="P730" i="11"/>
  <c r="D731" i="11"/>
  <c r="E731" i="11"/>
  <c r="F731" i="11"/>
  <c r="H731" i="11"/>
  <c r="K731" i="11"/>
  <c r="L731" i="11"/>
  <c r="M731" i="11"/>
  <c r="N731" i="11"/>
  <c r="O731" i="11"/>
  <c r="P731" i="11"/>
  <c r="D732" i="11"/>
  <c r="E732" i="11"/>
  <c r="F732" i="11"/>
  <c r="H732" i="11"/>
  <c r="K732" i="11"/>
  <c r="L732" i="11"/>
  <c r="M732" i="11"/>
  <c r="N732" i="11"/>
  <c r="O732" i="11"/>
  <c r="P732" i="11"/>
  <c r="D733" i="11"/>
  <c r="E733" i="11"/>
  <c r="F733" i="11"/>
  <c r="H733" i="11"/>
  <c r="K733" i="11"/>
  <c r="L733" i="11"/>
  <c r="M733" i="11"/>
  <c r="N733" i="11"/>
  <c r="O733" i="11"/>
  <c r="P733" i="11"/>
  <c r="D734" i="11"/>
  <c r="E734" i="11"/>
  <c r="F734" i="11"/>
  <c r="H734" i="11"/>
  <c r="K734" i="11"/>
  <c r="L734" i="11"/>
  <c r="M734" i="11"/>
  <c r="N734" i="11"/>
  <c r="O734" i="11"/>
  <c r="P734" i="11"/>
  <c r="D735" i="11"/>
  <c r="E735" i="11"/>
  <c r="F735" i="11"/>
  <c r="H735" i="11"/>
  <c r="K735" i="11"/>
  <c r="L735" i="11"/>
  <c r="M735" i="11"/>
  <c r="N735" i="11"/>
  <c r="O735" i="11"/>
  <c r="P735" i="11"/>
  <c r="D736" i="11"/>
  <c r="E736" i="11"/>
  <c r="F736" i="11"/>
  <c r="H736" i="11"/>
  <c r="K736" i="11"/>
  <c r="L736" i="11"/>
  <c r="M736" i="11"/>
  <c r="N736" i="11"/>
  <c r="O736" i="11"/>
  <c r="P736" i="11"/>
  <c r="D737" i="11"/>
  <c r="E737" i="11"/>
  <c r="F737" i="11"/>
  <c r="H737" i="11"/>
  <c r="K737" i="11"/>
  <c r="L737" i="11"/>
  <c r="M737" i="11"/>
  <c r="N737" i="11"/>
  <c r="O737" i="11"/>
  <c r="P737" i="11"/>
  <c r="D738" i="11"/>
  <c r="E738" i="11"/>
  <c r="F738" i="11"/>
  <c r="H738" i="11"/>
  <c r="K738" i="11"/>
  <c r="L738" i="11"/>
  <c r="M738" i="11"/>
  <c r="N738" i="11"/>
  <c r="O738" i="11"/>
  <c r="P738" i="11"/>
  <c r="D739" i="11"/>
  <c r="E739" i="11"/>
  <c r="F739" i="11"/>
  <c r="H739" i="11"/>
  <c r="K739" i="11"/>
  <c r="L739" i="11"/>
  <c r="M739" i="11"/>
  <c r="N739" i="11"/>
  <c r="O739" i="11"/>
  <c r="P739" i="11"/>
  <c r="D740" i="11"/>
  <c r="E740" i="11"/>
  <c r="F740" i="11"/>
  <c r="H740" i="11"/>
  <c r="K740" i="11"/>
  <c r="L740" i="11"/>
  <c r="M740" i="11"/>
  <c r="N740" i="11"/>
  <c r="O740" i="11"/>
  <c r="P740" i="11"/>
  <c r="D741" i="11"/>
  <c r="E741" i="11"/>
  <c r="F741" i="11"/>
  <c r="H741" i="11"/>
  <c r="K741" i="11"/>
  <c r="L741" i="11"/>
  <c r="M741" i="11"/>
  <c r="N741" i="11"/>
  <c r="O741" i="11"/>
  <c r="P741" i="11"/>
  <c r="D742" i="11"/>
  <c r="E742" i="11"/>
  <c r="F742" i="11"/>
  <c r="H742" i="11"/>
  <c r="K742" i="11"/>
  <c r="L742" i="11"/>
  <c r="M742" i="11"/>
  <c r="N742" i="11"/>
  <c r="O742" i="11"/>
  <c r="P742" i="11"/>
  <c r="D743" i="11"/>
  <c r="E743" i="11"/>
  <c r="F743" i="11"/>
  <c r="H743" i="11"/>
  <c r="K743" i="11"/>
  <c r="L743" i="11"/>
  <c r="M743" i="11"/>
  <c r="N743" i="11"/>
  <c r="O743" i="11"/>
  <c r="P743" i="11"/>
  <c r="D744" i="11"/>
  <c r="E744" i="11"/>
  <c r="F744" i="11"/>
  <c r="H744" i="11"/>
  <c r="K744" i="11"/>
  <c r="L744" i="11"/>
  <c r="M744" i="11"/>
  <c r="N744" i="11"/>
  <c r="O744" i="11"/>
  <c r="P744" i="11"/>
  <c r="D745" i="11"/>
  <c r="E745" i="11"/>
  <c r="F745" i="11"/>
  <c r="H745" i="11"/>
  <c r="K745" i="11"/>
  <c r="L745" i="11"/>
  <c r="M745" i="11"/>
  <c r="N745" i="11"/>
  <c r="O745" i="11"/>
  <c r="P745" i="11"/>
  <c r="D746" i="11"/>
  <c r="E746" i="11"/>
  <c r="F746" i="11"/>
  <c r="H746" i="11"/>
  <c r="K746" i="11"/>
  <c r="L746" i="11"/>
  <c r="M746" i="11"/>
  <c r="N746" i="11"/>
  <c r="O746" i="11"/>
  <c r="P746" i="11"/>
  <c r="D747" i="11"/>
  <c r="E747" i="11"/>
  <c r="F747" i="11"/>
  <c r="H747" i="11"/>
  <c r="K747" i="11"/>
  <c r="L747" i="11"/>
  <c r="M747" i="11"/>
  <c r="N747" i="11"/>
  <c r="O747" i="11"/>
  <c r="P747" i="11"/>
  <c r="D748" i="11"/>
  <c r="E748" i="11"/>
  <c r="F748" i="11"/>
  <c r="H748" i="11"/>
  <c r="K748" i="11"/>
  <c r="L748" i="11"/>
  <c r="M748" i="11"/>
  <c r="N748" i="11"/>
  <c r="O748" i="11"/>
  <c r="P748" i="11"/>
  <c r="D749" i="11"/>
  <c r="E749" i="11"/>
  <c r="F749" i="11"/>
  <c r="H749" i="11"/>
  <c r="K749" i="11"/>
  <c r="L749" i="11"/>
  <c r="M749" i="11"/>
  <c r="N749" i="11"/>
  <c r="O749" i="11"/>
  <c r="P749" i="11"/>
  <c r="D750" i="11"/>
  <c r="E750" i="11"/>
  <c r="F750" i="11"/>
  <c r="H750" i="11"/>
  <c r="K750" i="11"/>
  <c r="L750" i="11"/>
  <c r="M750" i="11"/>
  <c r="N750" i="11"/>
  <c r="O750" i="11"/>
  <c r="P750" i="11"/>
  <c r="D751" i="11"/>
  <c r="E751" i="11"/>
  <c r="F751" i="11"/>
  <c r="H751" i="11"/>
  <c r="K751" i="11"/>
  <c r="L751" i="11"/>
  <c r="M751" i="11"/>
  <c r="N751" i="11"/>
  <c r="O751" i="11"/>
  <c r="P751" i="11"/>
  <c r="D752" i="11"/>
  <c r="E752" i="11"/>
  <c r="F752" i="11"/>
  <c r="H752" i="11"/>
  <c r="K752" i="11"/>
  <c r="L752" i="11"/>
  <c r="M752" i="11"/>
  <c r="N752" i="11"/>
  <c r="O752" i="11"/>
  <c r="P752" i="11"/>
  <c r="D753" i="11"/>
  <c r="E753" i="11"/>
  <c r="F753" i="11"/>
  <c r="H753" i="11"/>
  <c r="K753" i="11"/>
  <c r="L753" i="11"/>
  <c r="M753" i="11"/>
  <c r="N753" i="11"/>
  <c r="O753" i="11"/>
  <c r="P753" i="11"/>
  <c r="D754" i="11"/>
  <c r="E754" i="11"/>
  <c r="F754" i="11"/>
  <c r="H754" i="11"/>
  <c r="K754" i="11"/>
  <c r="L754" i="11"/>
  <c r="M754" i="11"/>
  <c r="N754" i="11"/>
  <c r="O754" i="11"/>
  <c r="P754" i="11"/>
  <c r="D755" i="11"/>
  <c r="E755" i="11"/>
  <c r="F755" i="11"/>
  <c r="H755" i="11"/>
  <c r="K755" i="11"/>
  <c r="L755" i="11"/>
  <c r="M755" i="11"/>
  <c r="N755" i="11"/>
  <c r="O755" i="11"/>
  <c r="P755" i="11"/>
  <c r="D756" i="11"/>
  <c r="E756" i="11"/>
  <c r="F756" i="11"/>
  <c r="H756" i="11"/>
  <c r="K756" i="11"/>
  <c r="L756" i="11"/>
  <c r="M756" i="11"/>
  <c r="N756" i="11"/>
  <c r="O756" i="11"/>
  <c r="P756" i="11"/>
  <c r="D757" i="11"/>
  <c r="E757" i="11"/>
  <c r="F757" i="11"/>
  <c r="H757" i="11"/>
  <c r="K757" i="11"/>
  <c r="L757" i="11"/>
  <c r="M757" i="11"/>
  <c r="N757" i="11"/>
  <c r="O757" i="11"/>
  <c r="P757" i="11"/>
  <c r="D758" i="11"/>
  <c r="E758" i="11"/>
  <c r="F758" i="11"/>
  <c r="H758" i="11"/>
  <c r="K758" i="11"/>
  <c r="L758" i="11"/>
  <c r="M758" i="11"/>
  <c r="N758" i="11"/>
  <c r="O758" i="11"/>
  <c r="P758" i="11"/>
  <c r="D759" i="11"/>
  <c r="E759" i="11"/>
  <c r="F759" i="11"/>
  <c r="H759" i="11"/>
  <c r="K759" i="11"/>
  <c r="L759" i="11"/>
  <c r="M759" i="11"/>
  <c r="N759" i="11"/>
  <c r="O759" i="11"/>
  <c r="P759" i="11"/>
  <c r="D760" i="11"/>
  <c r="E760" i="11"/>
  <c r="F760" i="11"/>
  <c r="H760" i="11"/>
  <c r="K760" i="11"/>
  <c r="L760" i="11"/>
  <c r="M760" i="11"/>
  <c r="N760" i="11"/>
  <c r="O760" i="11"/>
  <c r="P760" i="11"/>
  <c r="D761" i="11"/>
  <c r="E761" i="11"/>
  <c r="F761" i="11"/>
  <c r="H761" i="11"/>
  <c r="K761" i="11"/>
  <c r="L761" i="11"/>
  <c r="M761" i="11"/>
  <c r="N761" i="11"/>
  <c r="O761" i="11"/>
  <c r="P761" i="11"/>
  <c r="D762" i="11"/>
  <c r="E762" i="11"/>
  <c r="F762" i="11"/>
  <c r="H762" i="11"/>
  <c r="K762" i="11"/>
  <c r="L762" i="11"/>
  <c r="M762" i="11"/>
  <c r="N762" i="11"/>
  <c r="O762" i="11"/>
  <c r="P762" i="11"/>
  <c r="D763" i="11"/>
  <c r="E763" i="11"/>
  <c r="F763" i="11"/>
  <c r="H763" i="11"/>
  <c r="K763" i="11"/>
  <c r="L763" i="11"/>
  <c r="M763" i="11"/>
  <c r="N763" i="11"/>
  <c r="O763" i="11"/>
  <c r="P763" i="11"/>
  <c r="D764" i="11"/>
  <c r="E764" i="11"/>
  <c r="F764" i="11"/>
  <c r="H764" i="11"/>
  <c r="K764" i="11"/>
  <c r="L764" i="11"/>
  <c r="M764" i="11"/>
  <c r="N764" i="11"/>
  <c r="O764" i="11"/>
  <c r="P764" i="11"/>
  <c r="D765" i="11"/>
  <c r="E765" i="11"/>
  <c r="F765" i="11"/>
  <c r="H765" i="11"/>
  <c r="K765" i="11"/>
  <c r="L765" i="11"/>
  <c r="M765" i="11"/>
  <c r="N765" i="11"/>
  <c r="O765" i="11"/>
  <c r="P765" i="11"/>
  <c r="D766" i="11"/>
  <c r="E766" i="11"/>
  <c r="F766" i="11"/>
  <c r="H766" i="11"/>
  <c r="K766" i="11"/>
  <c r="L766" i="11"/>
  <c r="M766" i="11"/>
  <c r="N766" i="11"/>
  <c r="O766" i="11"/>
  <c r="P766" i="11"/>
  <c r="D767" i="11"/>
  <c r="E767" i="11"/>
  <c r="F767" i="11"/>
  <c r="H767" i="11"/>
  <c r="K767" i="11"/>
  <c r="L767" i="11"/>
  <c r="M767" i="11"/>
  <c r="N767" i="11"/>
  <c r="O767" i="11"/>
  <c r="P767" i="11"/>
  <c r="D768" i="11"/>
  <c r="E768" i="11"/>
  <c r="F768" i="11"/>
  <c r="H768" i="11"/>
  <c r="K768" i="11"/>
  <c r="L768" i="11"/>
  <c r="M768" i="11"/>
  <c r="N768" i="11"/>
  <c r="O768" i="11"/>
  <c r="P768" i="11"/>
  <c r="D769" i="11"/>
  <c r="E769" i="11"/>
  <c r="F769" i="11"/>
  <c r="H769" i="11"/>
  <c r="K769" i="11"/>
  <c r="L769" i="11"/>
  <c r="M769" i="11"/>
  <c r="N769" i="11"/>
  <c r="O769" i="11"/>
  <c r="P769" i="11"/>
  <c r="D770" i="11"/>
  <c r="E770" i="11"/>
  <c r="F770" i="11"/>
  <c r="H770" i="11"/>
  <c r="K770" i="11"/>
  <c r="L770" i="11"/>
  <c r="M770" i="11"/>
  <c r="N770" i="11"/>
  <c r="O770" i="11"/>
  <c r="P770" i="11"/>
  <c r="D771" i="11"/>
  <c r="E771" i="11"/>
  <c r="F771" i="11"/>
  <c r="H771" i="11"/>
  <c r="K771" i="11"/>
  <c r="L771" i="11"/>
  <c r="M771" i="11"/>
  <c r="N771" i="11"/>
  <c r="O771" i="11"/>
  <c r="P771" i="11"/>
  <c r="D772" i="11"/>
  <c r="E772" i="11"/>
  <c r="F772" i="11"/>
  <c r="H772" i="11"/>
  <c r="K772" i="11"/>
  <c r="L772" i="11"/>
  <c r="M772" i="11"/>
  <c r="N772" i="11"/>
  <c r="O772" i="11"/>
  <c r="P772" i="11"/>
  <c r="D773" i="11"/>
  <c r="E773" i="11"/>
  <c r="F773" i="11"/>
  <c r="H773" i="11"/>
  <c r="K773" i="11"/>
  <c r="L773" i="11"/>
  <c r="M773" i="11"/>
  <c r="N773" i="11"/>
  <c r="O773" i="11"/>
  <c r="P773" i="11"/>
  <c r="D774" i="11"/>
  <c r="E774" i="11"/>
  <c r="F774" i="11"/>
  <c r="H774" i="11"/>
  <c r="K774" i="11"/>
  <c r="L774" i="11"/>
  <c r="M774" i="11"/>
  <c r="N774" i="11"/>
  <c r="O774" i="11"/>
  <c r="P774" i="11"/>
  <c r="D775" i="11"/>
  <c r="E775" i="11"/>
  <c r="F775" i="11"/>
  <c r="H775" i="11"/>
  <c r="K775" i="11"/>
  <c r="L775" i="11"/>
  <c r="M775" i="11"/>
  <c r="N775" i="11"/>
  <c r="O775" i="11"/>
  <c r="P775" i="11"/>
  <c r="D776" i="11"/>
  <c r="E776" i="11"/>
  <c r="F776" i="11"/>
  <c r="H776" i="11"/>
  <c r="K776" i="11"/>
  <c r="L776" i="11"/>
  <c r="M776" i="11"/>
  <c r="N776" i="11"/>
  <c r="O776" i="11"/>
  <c r="P776" i="11"/>
  <c r="D777" i="11"/>
  <c r="E777" i="11"/>
  <c r="F777" i="11"/>
  <c r="H777" i="11"/>
  <c r="K777" i="11"/>
  <c r="L777" i="11"/>
  <c r="M777" i="11"/>
  <c r="N777" i="11"/>
  <c r="O777" i="11"/>
  <c r="P777" i="11"/>
  <c r="D778" i="11"/>
  <c r="E778" i="11"/>
  <c r="F778" i="11"/>
  <c r="H778" i="11"/>
  <c r="K778" i="11"/>
  <c r="L778" i="11"/>
  <c r="M778" i="11"/>
  <c r="N778" i="11"/>
  <c r="O778" i="11"/>
  <c r="P778" i="11"/>
  <c r="D779" i="11"/>
  <c r="E779" i="11"/>
  <c r="F779" i="11"/>
  <c r="H779" i="11"/>
  <c r="K779" i="11"/>
  <c r="L779" i="11"/>
  <c r="M779" i="11"/>
  <c r="N779" i="11"/>
  <c r="O779" i="11"/>
  <c r="P779" i="11"/>
  <c r="D780" i="11"/>
  <c r="E780" i="11"/>
  <c r="F780" i="11"/>
  <c r="H780" i="11"/>
  <c r="K780" i="11"/>
  <c r="L780" i="11"/>
  <c r="M780" i="11"/>
  <c r="N780" i="11"/>
  <c r="O780" i="11"/>
  <c r="P780" i="11"/>
  <c r="D781" i="11"/>
  <c r="E781" i="11"/>
  <c r="F781" i="11"/>
  <c r="H781" i="11"/>
  <c r="K781" i="11"/>
  <c r="L781" i="11"/>
  <c r="M781" i="11"/>
  <c r="N781" i="11"/>
  <c r="O781" i="11"/>
  <c r="P781" i="11"/>
  <c r="D782" i="11"/>
  <c r="E782" i="11"/>
  <c r="F782" i="11"/>
  <c r="H782" i="11"/>
  <c r="K782" i="11"/>
  <c r="L782" i="11"/>
  <c r="M782" i="11"/>
  <c r="N782" i="11"/>
  <c r="O782" i="11"/>
  <c r="P782" i="11"/>
  <c r="D783" i="11"/>
  <c r="E783" i="11"/>
  <c r="F783" i="11"/>
  <c r="H783" i="11"/>
  <c r="K783" i="11"/>
  <c r="L783" i="11"/>
  <c r="M783" i="11"/>
  <c r="N783" i="11"/>
  <c r="O783" i="11"/>
  <c r="P783" i="11"/>
  <c r="D784" i="11"/>
  <c r="E784" i="11"/>
  <c r="F784" i="11"/>
  <c r="H784" i="11"/>
  <c r="K784" i="11"/>
  <c r="L784" i="11"/>
  <c r="M784" i="11"/>
  <c r="N784" i="11"/>
  <c r="O784" i="11"/>
  <c r="P784" i="11"/>
  <c r="D785" i="11"/>
  <c r="E785" i="11"/>
  <c r="F785" i="11"/>
  <c r="H785" i="11"/>
  <c r="K785" i="11"/>
  <c r="L785" i="11"/>
  <c r="M785" i="11"/>
  <c r="N785" i="11"/>
  <c r="O785" i="11"/>
  <c r="P785" i="11"/>
  <c r="D786" i="11"/>
  <c r="E786" i="11"/>
  <c r="F786" i="11"/>
  <c r="H786" i="11"/>
  <c r="K786" i="11"/>
  <c r="L786" i="11"/>
  <c r="M786" i="11"/>
  <c r="N786" i="11"/>
  <c r="O786" i="11"/>
  <c r="P786" i="11"/>
  <c r="D787" i="11"/>
  <c r="E787" i="11"/>
  <c r="F787" i="11"/>
  <c r="H787" i="11"/>
  <c r="K787" i="11"/>
  <c r="L787" i="11"/>
  <c r="M787" i="11"/>
  <c r="N787" i="11"/>
  <c r="O787" i="11"/>
  <c r="P787" i="11"/>
  <c r="D788" i="11"/>
  <c r="E788" i="11"/>
  <c r="F788" i="11"/>
  <c r="H788" i="11"/>
  <c r="K788" i="11"/>
  <c r="L788" i="11"/>
  <c r="M788" i="11"/>
  <c r="N788" i="11"/>
  <c r="O788" i="11"/>
  <c r="P788" i="11"/>
  <c r="D789" i="11"/>
  <c r="E789" i="11"/>
  <c r="F789" i="11"/>
  <c r="H789" i="11"/>
  <c r="K789" i="11"/>
  <c r="L789" i="11"/>
  <c r="M789" i="11"/>
  <c r="N789" i="11"/>
  <c r="O789" i="11"/>
  <c r="P789" i="11"/>
  <c r="D790" i="11"/>
  <c r="E790" i="11"/>
  <c r="F790" i="11"/>
  <c r="H790" i="11"/>
  <c r="K790" i="11"/>
  <c r="L790" i="11"/>
  <c r="M790" i="11"/>
  <c r="N790" i="11"/>
  <c r="O790" i="11"/>
  <c r="P790" i="11"/>
  <c r="D791" i="11"/>
  <c r="E791" i="11"/>
  <c r="F791" i="11"/>
  <c r="H791" i="11"/>
  <c r="K791" i="11"/>
  <c r="L791" i="11"/>
  <c r="M791" i="11"/>
  <c r="N791" i="11"/>
  <c r="O791" i="11"/>
  <c r="P791" i="11"/>
  <c r="D792" i="11"/>
  <c r="E792" i="11"/>
  <c r="F792" i="11"/>
  <c r="H792" i="11"/>
  <c r="K792" i="11"/>
  <c r="L792" i="11"/>
  <c r="M792" i="11"/>
  <c r="N792" i="11"/>
  <c r="O792" i="11"/>
  <c r="P792" i="11"/>
  <c r="D793" i="11"/>
  <c r="E793" i="11"/>
  <c r="F793" i="11"/>
  <c r="H793" i="11"/>
  <c r="K793" i="11"/>
  <c r="L793" i="11"/>
  <c r="M793" i="11"/>
  <c r="N793" i="11"/>
  <c r="O793" i="11"/>
  <c r="P793" i="11"/>
  <c r="D794" i="11"/>
  <c r="E794" i="11"/>
  <c r="F794" i="11"/>
  <c r="H794" i="11"/>
  <c r="K794" i="11"/>
  <c r="L794" i="11"/>
  <c r="M794" i="11"/>
  <c r="N794" i="11"/>
  <c r="O794" i="11"/>
  <c r="P794" i="11"/>
  <c r="D795" i="11"/>
  <c r="E795" i="11"/>
  <c r="F795" i="11"/>
  <c r="H795" i="11"/>
  <c r="K795" i="11"/>
  <c r="L795" i="11"/>
  <c r="M795" i="11"/>
  <c r="N795" i="11"/>
  <c r="O795" i="11"/>
  <c r="P795" i="11"/>
  <c r="D796" i="11"/>
  <c r="E796" i="11"/>
  <c r="F796" i="11"/>
  <c r="H796" i="11"/>
  <c r="K796" i="11"/>
  <c r="L796" i="11"/>
  <c r="M796" i="11"/>
  <c r="N796" i="11"/>
  <c r="O796" i="11"/>
  <c r="P796" i="11"/>
  <c r="D797" i="11"/>
  <c r="E797" i="11"/>
  <c r="F797" i="11"/>
  <c r="H797" i="11"/>
  <c r="K797" i="11"/>
  <c r="L797" i="11"/>
  <c r="M797" i="11"/>
  <c r="N797" i="11"/>
  <c r="O797" i="11"/>
  <c r="P797" i="11"/>
  <c r="D798" i="11"/>
  <c r="E798" i="11"/>
  <c r="F798" i="11"/>
  <c r="H798" i="11"/>
  <c r="K798" i="11"/>
  <c r="L798" i="11"/>
  <c r="M798" i="11"/>
  <c r="N798" i="11"/>
  <c r="O798" i="11"/>
  <c r="P798" i="11"/>
  <c r="D799" i="11"/>
  <c r="E799" i="11"/>
  <c r="F799" i="11"/>
  <c r="H799" i="11"/>
  <c r="K799" i="11"/>
  <c r="L799" i="11"/>
  <c r="M799" i="11"/>
  <c r="N799" i="11"/>
  <c r="O799" i="11"/>
  <c r="P799" i="11"/>
  <c r="D800" i="11"/>
  <c r="E800" i="11"/>
  <c r="F800" i="11"/>
  <c r="H800" i="11"/>
  <c r="K800" i="11"/>
  <c r="L800" i="11"/>
  <c r="M800" i="11"/>
  <c r="N800" i="11"/>
  <c r="O800" i="11"/>
  <c r="P800" i="11"/>
  <c r="D801" i="11"/>
  <c r="E801" i="11"/>
  <c r="F801" i="11"/>
  <c r="H801" i="11"/>
  <c r="K801" i="11"/>
  <c r="L801" i="11"/>
  <c r="M801" i="11"/>
  <c r="N801" i="11"/>
  <c r="O801" i="11"/>
  <c r="P801" i="11"/>
  <c r="D802" i="11"/>
  <c r="E802" i="11"/>
  <c r="F802" i="11"/>
  <c r="H802" i="11"/>
  <c r="K802" i="11"/>
  <c r="L802" i="11"/>
  <c r="M802" i="11"/>
  <c r="N802" i="11"/>
  <c r="O802" i="11"/>
  <c r="P802" i="11"/>
  <c r="D803" i="11"/>
  <c r="E803" i="11"/>
  <c r="F803" i="11"/>
  <c r="H803" i="11"/>
  <c r="K803" i="11"/>
  <c r="L803" i="11"/>
  <c r="M803" i="11"/>
  <c r="N803" i="11"/>
  <c r="O803" i="11"/>
  <c r="P803" i="11"/>
  <c r="D804" i="11"/>
  <c r="E804" i="11"/>
  <c r="F804" i="11"/>
  <c r="H804" i="11"/>
  <c r="K804" i="11"/>
  <c r="L804" i="11"/>
  <c r="M804" i="11"/>
  <c r="N804" i="11"/>
  <c r="O804" i="11"/>
  <c r="P804" i="11"/>
  <c r="D805" i="11"/>
  <c r="E805" i="11"/>
  <c r="F805" i="11"/>
  <c r="H805" i="11"/>
  <c r="K805" i="11"/>
  <c r="L805" i="11"/>
  <c r="M805" i="11"/>
  <c r="N805" i="11"/>
  <c r="O805" i="11"/>
  <c r="P805" i="11"/>
  <c r="D806" i="11"/>
  <c r="E806" i="11"/>
  <c r="F806" i="11"/>
  <c r="H806" i="11"/>
  <c r="K806" i="11"/>
  <c r="L806" i="11"/>
  <c r="M806" i="11"/>
  <c r="N806" i="11"/>
  <c r="O806" i="11"/>
  <c r="P806" i="11"/>
  <c r="D807" i="11"/>
  <c r="E807" i="11"/>
  <c r="F807" i="11"/>
  <c r="H807" i="11"/>
  <c r="K807" i="11"/>
  <c r="L807" i="11"/>
  <c r="M807" i="11"/>
  <c r="N807" i="11"/>
  <c r="O807" i="11"/>
  <c r="P807" i="11"/>
  <c r="D808" i="11"/>
  <c r="E808" i="11"/>
  <c r="F808" i="11"/>
  <c r="H808" i="11"/>
  <c r="K808" i="11"/>
  <c r="L808" i="11"/>
  <c r="M808" i="11"/>
  <c r="N808" i="11"/>
  <c r="O808" i="11"/>
  <c r="P808" i="11"/>
  <c r="D809" i="11"/>
  <c r="E809" i="11"/>
  <c r="F809" i="11"/>
  <c r="H809" i="11"/>
  <c r="K809" i="11"/>
  <c r="L809" i="11"/>
  <c r="M809" i="11"/>
  <c r="N809" i="11"/>
  <c r="O809" i="11"/>
  <c r="P809" i="11"/>
  <c r="D810" i="11"/>
  <c r="E810" i="11"/>
  <c r="F810" i="11"/>
  <c r="H810" i="11"/>
  <c r="K810" i="11"/>
  <c r="L810" i="11"/>
  <c r="M810" i="11"/>
  <c r="N810" i="11"/>
  <c r="O810" i="11"/>
  <c r="P810" i="11"/>
  <c r="D811" i="11"/>
  <c r="E811" i="11"/>
  <c r="F811" i="11"/>
  <c r="H811" i="11"/>
  <c r="K811" i="11"/>
  <c r="L811" i="11"/>
  <c r="M811" i="11"/>
  <c r="N811" i="11"/>
  <c r="O811" i="11"/>
  <c r="P811" i="11"/>
  <c r="D812" i="11"/>
  <c r="E812" i="11"/>
  <c r="F812" i="11"/>
  <c r="H812" i="11"/>
  <c r="K812" i="11"/>
  <c r="L812" i="11"/>
  <c r="M812" i="11"/>
  <c r="N812" i="11"/>
  <c r="O812" i="11"/>
  <c r="P812" i="11"/>
  <c r="D813" i="11"/>
  <c r="E813" i="11"/>
  <c r="F813" i="11"/>
  <c r="H813" i="11"/>
  <c r="K813" i="11"/>
  <c r="L813" i="11"/>
  <c r="M813" i="11"/>
  <c r="N813" i="11"/>
  <c r="O813" i="11"/>
  <c r="P813" i="11"/>
  <c r="D814" i="11"/>
  <c r="E814" i="11"/>
  <c r="F814" i="11"/>
  <c r="H814" i="11"/>
  <c r="K814" i="11"/>
  <c r="L814" i="11"/>
  <c r="M814" i="11"/>
  <c r="N814" i="11"/>
  <c r="O814" i="11"/>
  <c r="P814" i="11"/>
  <c r="D815" i="11"/>
  <c r="E815" i="11"/>
  <c r="F815" i="11"/>
  <c r="H815" i="11"/>
  <c r="K815" i="11"/>
  <c r="L815" i="11"/>
  <c r="M815" i="11"/>
  <c r="N815" i="11"/>
  <c r="O815" i="11"/>
  <c r="P815" i="11"/>
  <c r="D816" i="11"/>
  <c r="E816" i="11"/>
  <c r="F816" i="11"/>
  <c r="H816" i="11"/>
  <c r="K816" i="11"/>
  <c r="L816" i="11"/>
  <c r="M816" i="11"/>
  <c r="N816" i="11"/>
  <c r="O816" i="11"/>
  <c r="P816" i="11"/>
  <c r="D817" i="11"/>
  <c r="E817" i="11"/>
  <c r="F817" i="11"/>
  <c r="H817" i="11"/>
  <c r="K817" i="11"/>
  <c r="L817" i="11"/>
  <c r="M817" i="11"/>
  <c r="N817" i="11"/>
  <c r="O817" i="11"/>
  <c r="P817" i="11"/>
  <c r="D818" i="11"/>
  <c r="E818" i="11"/>
  <c r="F818" i="11"/>
  <c r="H818" i="11"/>
  <c r="K818" i="11"/>
  <c r="L818" i="11"/>
  <c r="M818" i="11"/>
  <c r="N818" i="11"/>
  <c r="O818" i="11"/>
  <c r="P818" i="11"/>
  <c r="D819" i="11"/>
  <c r="E819" i="11"/>
  <c r="F819" i="11"/>
  <c r="H819" i="11"/>
  <c r="K819" i="11"/>
  <c r="L819" i="11"/>
  <c r="M819" i="11"/>
  <c r="N819" i="11"/>
  <c r="O819" i="11"/>
  <c r="P819" i="11"/>
  <c r="D820" i="11"/>
  <c r="E820" i="11"/>
  <c r="F820" i="11"/>
  <c r="H820" i="11"/>
  <c r="K820" i="11"/>
  <c r="L820" i="11"/>
  <c r="M820" i="11"/>
  <c r="N820" i="11"/>
  <c r="O820" i="11"/>
  <c r="P820" i="11"/>
  <c r="D821" i="11"/>
  <c r="E821" i="11"/>
  <c r="F821" i="11"/>
  <c r="H821" i="11"/>
  <c r="K821" i="11"/>
  <c r="L821" i="11"/>
  <c r="M821" i="11"/>
  <c r="N821" i="11"/>
  <c r="O821" i="11"/>
  <c r="P821" i="11"/>
  <c r="D822" i="11"/>
  <c r="E822" i="11"/>
  <c r="F822" i="11"/>
  <c r="H822" i="11"/>
  <c r="K822" i="11"/>
  <c r="L822" i="11"/>
  <c r="M822" i="11"/>
  <c r="N822" i="11"/>
  <c r="O822" i="11"/>
  <c r="P822" i="11"/>
  <c r="D823" i="11"/>
  <c r="E823" i="11"/>
  <c r="F823" i="11"/>
  <c r="H823" i="11"/>
  <c r="K823" i="11"/>
  <c r="L823" i="11"/>
  <c r="M823" i="11"/>
  <c r="N823" i="11"/>
  <c r="O823" i="11"/>
  <c r="P823" i="11"/>
  <c r="D824" i="11"/>
  <c r="E824" i="11"/>
  <c r="F824" i="11"/>
  <c r="H824" i="11"/>
  <c r="K824" i="11"/>
  <c r="L824" i="11"/>
  <c r="M824" i="11"/>
  <c r="N824" i="11"/>
  <c r="O824" i="11"/>
  <c r="P824" i="11"/>
  <c r="D825" i="11"/>
  <c r="E825" i="11"/>
  <c r="F825" i="11"/>
  <c r="H825" i="11"/>
  <c r="K825" i="11"/>
  <c r="L825" i="11"/>
  <c r="M825" i="11"/>
  <c r="N825" i="11"/>
  <c r="O825" i="11"/>
  <c r="P825" i="11"/>
  <c r="D826" i="11"/>
  <c r="E826" i="11"/>
  <c r="F826" i="11"/>
  <c r="H826" i="11"/>
  <c r="K826" i="11"/>
  <c r="L826" i="11"/>
  <c r="M826" i="11"/>
  <c r="N826" i="11"/>
  <c r="O826" i="11"/>
  <c r="P826" i="11"/>
  <c r="D827" i="11"/>
  <c r="E827" i="11"/>
  <c r="F827" i="11"/>
  <c r="H827" i="11"/>
  <c r="K827" i="11"/>
  <c r="L827" i="11"/>
  <c r="M827" i="11"/>
  <c r="N827" i="11"/>
  <c r="O827" i="11"/>
  <c r="P827" i="11"/>
  <c r="D828" i="11"/>
  <c r="E828" i="11"/>
  <c r="F828" i="11"/>
  <c r="H828" i="11"/>
  <c r="K828" i="11"/>
  <c r="L828" i="11"/>
  <c r="M828" i="11"/>
  <c r="N828" i="11"/>
  <c r="O828" i="11"/>
  <c r="P828" i="11"/>
  <c r="D829" i="11"/>
  <c r="E829" i="11"/>
  <c r="F829" i="11"/>
  <c r="H829" i="11"/>
  <c r="K829" i="11"/>
  <c r="L829" i="11"/>
  <c r="M829" i="11"/>
  <c r="N829" i="11"/>
  <c r="O829" i="11"/>
  <c r="P829" i="11"/>
  <c r="D830" i="11"/>
  <c r="E830" i="11"/>
  <c r="F830" i="11"/>
  <c r="H830" i="11"/>
  <c r="K830" i="11"/>
  <c r="L830" i="11"/>
  <c r="M830" i="11"/>
  <c r="N830" i="11"/>
  <c r="O830" i="11"/>
  <c r="P830" i="11"/>
  <c r="D831" i="11"/>
  <c r="E831" i="11"/>
  <c r="F831" i="11"/>
  <c r="H831" i="11"/>
  <c r="K831" i="11"/>
  <c r="L831" i="11"/>
  <c r="M831" i="11"/>
  <c r="N831" i="11"/>
  <c r="O831" i="11"/>
  <c r="P831" i="11"/>
  <c r="D832" i="11"/>
  <c r="E832" i="11"/>
  <c r="F832" i="11"/>
  <c r="H832" i="11"/>
  <c r="K832" i="11"/>
  <c r="L832" i="11"/>
  <c r="M832" i="11"/>
  <c r="N832" i="11"/>
  <c r="O832" i="11"/>
  <c r="P832" i="11"/>
  <c r="D833" i="11"/>
  <c r="E833" i="11"/>
  <c r="F833" i="11"/>
  <c r="H833" i="11"/>
  <c r="K833" i="11"/>
  <c r="L833" i="11"/>
  <c r="M833" i="11"/>
  <c r="N833" i="11"/>
  <c r="O833" i="11"/>
  <c r="P833" i="11"/>
  <c r="D834" i="11"/>
  <c r="E834" i="11"/>
  <c r="F834" i="11"/>
  <c r="H834" i="11"/>
  <c r="K834" i="11"/>
  <c r="L834" i="11"/>
  <c r="M834" i="11"/>
  <c r="N834" i="11"/>
  <c r="O834" i="11"/>
  <c r="P834" i="11"/>
  <c r="D835" i="11"/>
  <c r="E835" i="11"/>
  <c r="F835" i="11"/>
  <c r="H835" i="11"/>
  <c r="K835" i="11"/>
  <c r="L835" i="11"/>
  <c r="M835" i="11"/>
  <c r="N835" i="11"/>
  <c r="O835" i="11"/>
  <c r="P835" i="11"/>
  <c r="D836" i="11"/>
  <c r="E836" i="11"/>
  <c r="F836" i="11"/>
  <c r="H836" i="11"/>
  <c r="K836" i="11"/>
  <c r="L836" i="11"/>
  <c r="M836" i="11"/>
  <c r="N836" i="11"/>
  <c r="O836" i="11"/>
  <c r="P836" i="11"/>
  <c r="D837" i="11"/>
  <c r="E837" i="11"/>
  <c r="F837" i="11"/>
  <c r="H837" i="11"/>
  <c r="K837" i="11"/>
  <c r="L837" i="11"/>
  <c r="M837" i="11"/>
  <c r="N837" i="11"/>
  <c r="O837" i="11"/>
  <c r="P837" i="11"/>
  <c r="D838" i="11"/>
  <c r="E838" i="11"/>
  <c r="F838" i="11"/>
  <c r="H838" i="11"/>
  <c r="K838" i="11"/>
  <c r="L838" i="11"/>
  <c r="M838" i="11"/>
  <c r="N838" i="11"/>
  <c r="O838" i="11"/>
  <c r="P838" i="11"/>
  <c r="D839" i="11"/>
  <c r="E839" i="11"/>
  <c r="F839" i="11"/>
  <c r="H839" i="11"/>
  <c r="K839" i="11"/>
  <c r="L839" i="11"/>
  <c r="M839" i="11"/>
  <c r="N839" i="11"/>
  <c r="O839" i="11"/>
  <c r="P839" i="11"/>
  <c r="D840" i="11"/>
  <c r="E840" i="11"/>
  <c r="F840" i="11"/>
  <c r="H840" i="11"/>
  <c r="K840" i="11"/>
  <c r="L840" i="11"/>
  <c r="M840" i="11"/>
  <c r="N840" i="11"/>
  <c r="O840" i="11"/>
  <c r="P840" i="11"/>
  <c r="D841" i="11"/>
  <c r="E841" i="11"/>
  <c r="F841" i="11"/>
  <c r="H841" i="11"/>
  <c r="K841" i="11"/>
  <c r="L841" i="11"/>
  <c r="M841" i="11"/>
  <c r="N841" i="11"/>
  <c r="O841" i="11"/>
  <c r="P841" i="11"/>
  <c r="D842" i="11"/>
  <c r="E842" i="11"/>
  <c r="F842" i="11"/>
  <c r="H842" i="11"/>
  <c r="K842" i="11"/>
  <c r="L842" i="11"/>
  <c r="M842" i="11"/>
  <c r="N842" i="11"/>
  <c r="O842" i="11"/>
  <c r="P842" i="11"/>
  <c r="D843" i="11"/>
  <c r="E843" i="11"/>
  <c r="F843" i="11"/>
  <c r="H843" i="11"/>
  <c r="K843" i="11"/>
  <c r="L843" i="11"/>
  <c r="M843" i="11"/>
  <c r="N843" i="11"/>
  <c r="O843" i="11"/>
  <c r="P843" i="11"/>
  <c r="D844" i="11"/>
  <c r="E844" i="11"/>
  <c r="F844" i="11"/>
  <c r="H844" i="11"/>
  <c r="K844" i="11"/>
  <c r="L844" i="11"/>
  <c r="M844" i="11"/>
  <c r="N844" i="11"/>
  <c r="O844" i="11"/>
  <c r="P844" i="11"/>
  <c r="D845" i="11"/>
  <c r="E845" i="11"/>
  <c r="F845" i="11"/>
  <c r="H845" i="11"/>
  <c r="K845" i="11"/>
  <c r="L845" i="11"/>
  <c r="M845" i="11"/>
  <c r="N845" i="11"/>
  <c r="O845" i="11"/>
  <c r="P845" i="11"/>
  <c r="D846" i="11"/>
  <c r="E846" i="11"/>
  <c r="F846" i="11"/>
  <c r="H846" i="11"/>
  <c r="K846" i="11"/>
  <c r="L846" i="11"/>
  <c r="M846" i="11"/>
  <c r="N846" i="11"/>
  <c r="O846" i="11"/>
  <c r="P846" i="11"/>
  <c r="D847" i="11"/>
  <c r="E847" i="11"/>
  <c r="F847" i="11"/>
  <c r="H847" i="11"/>
  <c r="K847" i="11"/>
  <c r="L847" i="11"/>
  <c r="M847" i="11"/>
  <c r="N847" i="11"/>
  <c r="O847" i="11"/>
  <c r="P847" i="11"/>
  <c r="D848" i="11"/>
  <c r="E848" i="11"/>
  <c r="F848" i="11"/>
  <c r="H848" i="11"/>
  <c r="K848" i="11"/>
  <c r="L848" i="11"/>
  <c r="M848" i="11"/>
  <c r="N848" i="11"/>
  <c r="O848" i="11"/>
  <c r="P848" i="11"/>
  <c r="D849" i="11"/>
  <c r="E849" i="11"/>
  <c r="F849" i="11"/>
  <c r="H849" i="11"/>
  <c r="K849" i="11"/>
  <c r="L849" i="11"/>
  <c r="M849" i="11"/>
  <c r="N849" i="11"/>
  <c r="O849" i="11"/>
  <c r="P849" i="11"/>
  <c r="D850" i="11"/>
  <c r="E850" i="11"/>
  <c r="F850" i="11"/>
  <c r="H850" i="11"/>
  <c r="K850" i="11"/>
  <c r="L850" i="11"/>
  <c r="M850" i="11"/>
  <c r="N850" i="11"/>
  <c r="O850" i="11"/>
  <c r="P850" i="11"/>
  <c r="D851" i="11"/>
  <c r="E851" i="11"/>
  <c r="F851" i="11"/>
  <c r="H851" i="11"/>
  <c r="K851" i="11"/>
  <c r="L851" i="11"/>
  <c r="M851" i="11"/>
  <c r="N851" i="11"/>
  <c r="O851" i="11"/>
  <c r="P851" i="11"/>
  <c r="D852" i="11"/>
  <c r="E852" i="11"/>
  <c r="F852" i="11"/>
  <c r="H852" i="11"/>
  <c r="K852" i="11"/>
  <c r="L852" i="11"/>
  <c r="M852" i="11"/>
  <c r="N852" i="11"/>
  <c r="O852" i="11"/>
  <c r="P852" i="11"/>
  <c r="D853" i="11"/>
  <c r="E853" i="11"/>
  <c r="F853" i="11"/>
  <c r="H853" i="11"/>
  <c r="K853" i="11"/>
  <c r="L853" i="11"/>
  <c r="M853" i="11"/>
  <c r="N853" i="11"/>
  <c r="O853" i="11"/>
  <c r="P853" i="11"/>
  <c r="D854" i="11"/>
  <c r="E854" i="11"/>
  <c r="F854" i="11"/>
  <c r="H854" i="11"/>
  <c r="K854" i="11"/>
  <c r="L854" i="11"/>
  <c r="M854" i="11"/>
  <c r="N854" i="11"/>
  <c r="O854" i="11"/>
  <c r="P854" i="11"/>
  <c r="D855" i="11"/>
  <c r="E855" i="11"/>
  <c r="F855" i="11"/>
  <c r="H855" i="11"/>
  <c r="K855" i="11"/>
  <c r="L855" i="11"/>
  <c r="M855" i="11"/>
  <c r="N855" i="11"/>
  <c r="O855" i="11"/>
  <c r="P855" i="11"/>
  <c r="D856" i="11"/>
  <c r="E856" i="11"/>
  <c r="F856" i="11"/>
  <c r="H856" i="11"/>
  <c r="K856" i="11"/>
  <c r="L856" i="11"/>
  <c r="M856" i="11"/>
  <c r="N856" i="11"/>
  <c r="O856" i="11"/>
  <c r="P856" i="11"/>
  <c r="D857" i="11"/>
  <c r="E857" i="11"/>
  <c r="F857" i="11"/>
  <c r="H857" i="11"/>
  <c r="K857" i="11"/>
  <c r="L857" i="11"/>
  <c r="M857" i="11"/>
  <c r="N857" i="11"/>
  <c r="O857" i="11"/>
  <c r="P857" i="11"/>
  <c r="D858" i="11"/>
  <c r="E858" i="11"/>
  <c r="F858" i="11"/>
  <c r="H858" i="11"/>
  <c r="K858" i="11"/>
  <c r="L858" i="11"/>
  <c r="M858" i="11"/>
  <c r="N858" i="11"/>
  <c r="O858" i="11"/>
  <c r="P858" i="11"/>
  <c r="D859" i="11"/>
  <c r="E859" i="11"/>
  <c r="F859" i="11"/>
  <c r="H859" i="11"/>
  <c r="K859" i="11"/>
  <c r="L859" i="11"/>
  <c r="M859" i="11"/>
  <c r="N859" i="11"/>
  <c r="O859" i="11"/>
  <c r="P859" i="11"/>
  <c r="D860" i="11"/>
  <c r="E860" i="11"/>
  <c r="F860" i="11"/>
  <c r="H860" i="11"/>
  <c r="K860" i="11"/>
  <c r="L860" i="11"/>
  <c r="M860" i="11"/>
  <c r="N860" i="11"/>
  <c r="O860" i="11"/>
  <c r="P860" i="11"/>
  <c r="D861" i="11"/>
  <c r="E861" i="11"/>
  <c r="F861" i="11"/>
  <c r="H861" i="11"/>
  <c r="K861" i="11"/>
  <c r="L861" i="11"/>
  <c r="M861" i="11"/>
  <c r="N861" i="11"/>
  <c r="O861" i="11"/>
  <c r="P861" i="11"/>
  <c r="D862" i="11"/>
  <c r="E862" i="11"/>
  <c r="F862" i="11"/>
  <c r="H862" i="11"/>
  <c r="K862" i="11"/>
  <c r="L862" i="11"/>
  <c r="M862" i="11"/>
  <c r="N862" i="11"/>
  <c r="O862" i="11"/>
  <c r="P862" i="11"/>
  <c r="D863" i="11"/>
  <c r="E863" i="11"/>
  <c r="F863" i="11"/>
  <c r="H863" i="11"/>
  <c r="K863" i="11"/>
  <c r="L863" i="11"/>
  <c r="M863" i="11"/>
  <c r="N863" i="11"/>
  <c r="O863" i="11"/>
  <c r="P863" i="11"/>
  <c r="D864" i="11"/>
  <c r="E864" i="11"/>
  <c r="F864" i="11"/>
  <c r="H864" i="11"/>
  <c r="K864" i="11"/>
  <c r="L864" i="11"/>
  <c r="M864" i="11"/>
  <c r="N864" i="11"/>
  <c r="O864" i="11"/>
  <c r="P864" i="11"/>
  <c r="D865" i="11"/>
  <c r="E865" i="11"/>
  <c r="F865" i="11"/>
  <c r="H865" i="11"/>
  <c r="K865" i="11"/>
  <c r="L865" i="11"/>
  <c r="M865" i="11"/>
  <c r="N865" i="11"/>
  <c r="O865" i="11"/>
  <c r="P865" i="11"/>
  <c r="D866" i="11"/>
  <c r="E866" i="11"/>
  <c r="F866" i="11"/>
  <c r="H866" i="11"/>
  <c r="K866" i="11"/>
  <c r="L866" i="11"/>
  <c r="M866" i="11"/>
  <c r="N866" i="11"/>
  <c r="O866" i="11"/>
  <c r="P866" i="11"/>
  <c r="D867" i="11"/>
  <c r="E867" i="11"/>
  <c r="F867" i="11"/>
  <c r="H867" i="11"/>
  <c r="K867" i="11"/>
  <c r="L867" i="11"/>
  <c r="M867" i="11"/>
  <c r="N867" i="11"/>
  <c r="O867" i="11"/>
  <c r="P867" i="11"/>
  <c r="D868" i="11"/>
  <c r="E868" i="11"/>
  <c r="F868" i="11"/>
  <c r="H868" i="11"/>
  <c r="K868" i="11"/>
  <c r="L868" i="11"/>
  <c r="M868" i="11"/>
  <c r="N868" i="11"/>
  <c r="O868" i="11"/>
  <c r="P868" i="11"/>
  <c r="D869" i="11"/>
  <c r="E869" i="11"/>
  <c r="F869" i="11"/>
  <c r="H869" i="11"/>
  <c r="K869" i="11"/>
  <c r="L869" i="11"/>
  <c r="M869" i="11"/>
  <c r="N869" i="11"/>
  <c r="O869" i="11"/>
  <c r="P869" i="11"/>
  <c r="D870" i="11"/>
  <c r="E870" i="11"/>
  <c r="F870" i="11"/>
  <c r="H870" i="11"/>
  <c r="K870" i="11"/>
  <c r="L870" i="11"/>
  <c r="M870" i="11"/>
  <c r="N870" i="11"/>
  <c r="O870" i="11"/>
  <c r="P870" i="11"/>
  <c r="D871" i="11"/>
  <c r="E871" i="11"/>
  <c r="F871" i="11"/>
  <c r="H871" i="11"/>
  <c r="K871" i="11"/>
  <c r="L871" i="11"/>
  <c r="M871" i="11"/>
  <c r="N871" i="11"/>
  <c r="O871" i="11"/>
  <c r="P871" i="11"/>
  <c r="D872" i="11"/>
  <c r="E872" i="11"/>
  <c r="F872" i="11"/>
  <c r="H872" i="11"/>
  <c r="K872" i="11"/>
  <c r="L872" i="11"/>
  <c r="M872" i="11"/>
  <c r="N872" i="11"/>
  <c r="O872" i="11"/>
  <c r="P872" i="11"/>
  <c r="D873" i="11"/>
  <c r="E873" i="11"/>
  <c r="F873" i="11"/>
  <c r="H873" i="11"/>
  <c r="K873" i="11"/>
  <c r="L873" i="11"/>
  <c r="M873" i="11"/>
  <c r="N873" i="11"/>
  <c r="O873" i="11"/>
  <c r="P873" i="11"/>
  <c r="D874" i="11"/>
  <c r="E874" i="11"/>
  <c r="F874" i="11"/>
  <c r="H874" i="11"/>
  <c r="K874" i="11"/>
  <c r="L874" i="11"/>
  <c r="M874" i="11"/>
  <c r="N874" i="11"/>
  <c r="O874" i="11"/>
  <c r="P874" i="11"/>
  <c r="D875" i="11"/>
  <c r="E875" i="11"/>
  <c r="F875" i="11"/>
  <c r="H875" i="11"/>
  <c r="K875" i="11"/>
  <c r="L875" i="11"/>
  <c r="M875" i="11"/>
  <c r="N875" i="11"/>
  <c r="O875" i="11"/>
  <c r="P875" i="11"/>
  <c r="D876" i="11"/>
  <c r="E876" i="11"/>
  <c r="F876" i="11"/>
  <c r="H876" i="11"/>
  <c r="K876" i="11"/>
  <c r="L876" i="11"/>
  <c r="M876" i="11"/>
  <c r="N876" i="11"/>
  <c r="O876" i="11"/>
  <c r="P876" i="11"/>
  <c r="D877" i="11"/>
  <c r="E877" i="11"/>
  <c r="F877" i="11"/>
  <c r="H877" i="11"/>
  <c r="K877" i="11"/>
  <c r="L877" i="11"/>
  <c r="M877" i="11"/>
  <c r="N877" i="11"/>
  <c r="O877" i="11"/>
  <c r="P877" i="11"/>
  <c r="D878" i="11"/>
  <c r="E878" i="11"/>
  <c r="F878" i="11"/>
  <c r="H878" i="11"/>
  <c r="K878" i="11"/>
  <c r="L878" i="11"/>
  <c r="M878" i="11"/>
  <c r="N878" i="11"/>
  <c r="O878" i="11"/>
  <c r="P878" i="11"/>
  <c r="D879" i="11"/>
  <c r="E879" i="11"/>
  <c r="F879" i="11"/>
  <c r="H879" i="11"/>
  <c r="K879" i="11"/>
  <c r="L879" i="11"/>
  <c r="M879" i="11"/>
  <c r="N879" i="11"/>
  <c r="O879" i="11"/>
  <c r="P879" i="11"/>
  <c r="D880" i="11"/>
  <c r="E880" i="11"/>
  <c r="F880" i="11"/>
  <c r="H880" i="11"/>
  <c r="K880" i="11"/>
  <c r="L880" i="11"/>
  <c r="M880" i="11"/>
  <c r="N880" i="11"/>
  <c r="O880" i="11"/>
  <c r="P880" i="11"/>
  <c r="D881" i="11"/>
  <c r="E881" i="11"/>
  <c r="F881" i="11"/>
  <c r="H881" i="11"/>
  <c r="K881" i="11"/>
  <c r="L881" i="11"/>
  <c r="M881" i="11"/>
  <c r="N881" i="11"/>
  <c r="O881" i="11"/>
  <c r="P881" i="11"/>
  <c r="D882" i="11"/>
  <c r="E882" i="11"/>
  <c r="F882" i="11"/>
  <c r="H882" i="11"/>
  <c r="K882" i="11"/>
  <c r="L882" i="11"/>
  <c r="M882" i="11"/>
  <c r="N882" i="11"/>
  <c r="O882" i="11"/>
  <c r="P882" i="11"/>
  <c r="D883" i="11"/>
  <c r="E883" i="11"/>
  <c r="F883" i="11"/>
  <c r="H883" i="11"/>
  <c r="K883" i="11"/>
  <c r="L883" i="11"/>
  <c r="M883" i="11"/>
  <c r="N883" i="11"/>
  <c r="O883" i="11"/>
  <c r="P883" i="11"/>
  <c r="D884" i="11"/>
  <c r="E884" i="11"/>
  <c r="F884" i="11"/>
  <c r="H884" i="11"/>
  <c r="K884" i="11"/>
  <c r="L884" i="11"/>
  <c r="M884" i="11"/>
  <c r="N884" i="11"/>
  <c r="O884" i="11"/>
  <c r="P884" i="11"/>
  <c r="D885" i="11"/>
  <c r="E885" i="11"/>
  <c r="F885" i="11"/>
  <c r="H885" i="11"/>
  <c r="K885" i="11"/>
  <c r="L885" i="11"/>
  <c r="M885" i="11"/>
  <c r="N885" i="11"/>
  <c r="O885" i="11"/>
  <c r="P885" i="11"/>
  <c r="D886" i="11"/>
  <c r="E886" i="11"/>
  <c r="F886" i="11"/>
  <c r="H886" i="11"/>
  <c r="K886" i="11"/>
  <c r="L886" i="11"/>
  <c r="M886" i="11"/>
  <c r="N886" i="11"/>
  <c r="O886" i="11"/>
  <c r="P886" i="11"/>
  <c r="D887" i="11"/>
  <c r="E887" i="11"/>
  <c r="F887" i="11"/>
  <c r="H887" i="11"/>
  <c r="K887" i="11"/>
  <c r="L887" i="11"/>
  <c r="M887" i="11"/>
  <c r="N887" i="11"/>
  <c r="O887" i="11"/>
  <c r="P887" i="11"/>
  <c r="D888" i="11"/>
  <c r="E888" i="11"/>
  <c r="F888" i="11"/>
  <c r="H888" i="11"/>
  <c r="K888" i="11"/>
  <c r="L888" i="11"/>
  <c r="M888" i="11"/>
  <c r="N888" i="11"/>
  <c r="O888" i="11"/>
  <c r="P888" i="11"/>
  <c r="D889" i="11"/>
  <c r="E889" i="11"/>
  <c r="F889" i="11"/>
  <c r="H889" i="11"/>
  <c r="K889" i="11"/>
  <c r="L889" i="11"/>
  <c r="M889" i="11"/>
  <c r="N889" i="11"/>
  <c r="O889" i="11"/>
  <c r="P889" i="11"/>
  <c r="D890" i="11"/>
  <c r="E890" i="11"/>
  <c r="F890" i="11"/>
  <c r="H890" i="11"/>
  <c r="K890" i="11"/>
  <c r="L890" i="11"/>
  <c r="M890" i="11"/>
  <c r="N890" i="11"/>
  <c r="O890" i="11"/>
  <c r="P890" i="11"/>
  <c r="D891" i="11"/>
  <c r="E891" i="11"/>
  <c r="F891" i="11"/>
  <c r="H891" i="11"/>
  <c r="K891" i="11"/>
  <c r="L891" i="11"/>
  <c r="M891" i="11"/>
  <c r="N891" i="11"/>
  <c r="O891" i="11"/>
  <c r="P891" i="11"/>
  <c r="D892" i="11"/>
  <c r="E892" i="11"/>
  <c r="F892" i="11"/>
  <c r="H892" i="11"/>
  <c r="K892" i="11"/>
  <c r="L892" i="11"/>
  <c r="M892" i="11"/>
  <c r="N892" i="11"/>
  <c r="O892" i="11"/>
  <c r="P892" i="11"/>
  <c r="D893" i="11"/>
  <c r="E893" i="11"/>
  <c r="F893" i="11"/>
  <c r="H893" i="11"/>
  <c r="K893" i="11"/>
  <c r="L893" i="11"/>
  <c r="M893" i="11"/>
  <c r="N893" i="11"/>
  <c r="O893" i="11"/>
  <c r="P893" i="11"/>
  <c r="D894" i="11"/>
  <c r="E894" i="11"/>
  <c r="F894" i="11"/>
  <c r="H894" i="11"/>
  <c r="K894" i="11"/>
  <c r="L894" i="11"/>
  <c r="M894" i="11"/>
  <c r="N894" i="11"/>
  <c r="O894" i="11"/>
  <c r="P894" i="11"/>
  <c r="D895" i="11"/>
  <c r="E895" i="11"/>
  <c r="F895" i="11"/>
  <c r="H895" i="11"/>
  <c r="K895" i="11"/>
  <c r="L895" i="11"/>
  <c r="M895" i="11"/>
  <c r="N895" i="11"/>
  <c r="O895" i="11"/>
  <c r="P895" i="11"/>
  <c r="D896" i="11"/>
  <c r="E896" i="11"/>
  <c r="F896" i="11"/>
  <c r="H896" i="11"/>
  <c r="K896" i="11"/>
  <c r="L896" i="11"/>
  <c r="M896" i="11"/>
  <c r="N896" i="11"/>
  <c r="O896" i="11"/>
  <c r="P896" i="11"/>
  <c r="D897" i="11"/>
  <c r="E897" i="11"/>
  <c r="F897" i="11"/>
  <c r="H897" i="11"/>
  <c r="K897" i="11"/>
  <c r="L897" i="11"/>
  <c r="M897" i="11"/>
  <c r="N897" i="11"/>
  <c r="O897" i="11"/>
  <c r="P897" i="11"/>
  <c r="D898" i="11"/>
  <c r="E898" i="11"/>
  <c r="F898" i="11"/>
  <c r="H898" i="11"/>
  <c r="K898" i="11"/>
  <c r="L898" i="11"/>
  <c r="M898" i="11"/>
  <c r="N898" i="11"/>
  <c r="O898" i="11"/>
  <c r="P898" i="11"/>
  <c r="D899" i="11"/>
  <c r="E899" i="11"/>
  <c r="F899" i="11"/>
  <c r="H899" i="11"/>
  <c r="K899" i="11"/>
  <c r="L899" i="11"/>
  <c r="M899" i="11"/>
  <c r="N899" i="11"/>
  <c r="O899" i="11"/>
  <c r="P899" i="11"/>
  <c r="D900" i="11"/>
  <c r="E900" i="11"/>
  <c r="F900" i="11"/>
  <c r="H900" i="11"/>
  <c r="K900" i="11"/>
  <c r="L900" i="11"/>
  <c r="M900" i="11"/>
  <c r="N900" i="11"/>
  <c r="O900" i="11"/>
  <c r="P900" i="11"/>
  <c r="D901" i="11"/>
  <c r="E901" i="11"/>
  <c r="F901" i="11"/>
  <c r="H901" i="11"/>
  <c r="K901" i="11"/>
  <c r="L901" i="11"/>
  <c r="M901" i="11"/>
  <c r="N901" i="11"/>
  <c r="O901" i="11"/>
  <c r="P901" i="11"/>
  <c r="D902" i="11"/>
  <c r="E902" i="11"/>
  <c r="F902" i="11"/>
  <c r="H902" i="11"/>
  <c r="K902" i="11"/>
  <c r="L902" i="11"/>
  <c r="M902" i="11"/>
  <c r="N902" i="11"/>
  <c r="O902" i="11"/>
  <c r="P902" i="11"/>
  <c r="D903" i="11"/>
  <c r="E903" i="11"/>
  <c r="F903" i="11"/>
  <c r="H903" i="11"/>
  <c r="K903" i="11"/>
  <c r="L903" i="11"/>
  <c r="M903" i="11"/>
  <c r="N903" i="11"/>
  <c r="O903" i="11"/>
  <c r="P903" i="11"/>
  <c r="D904" i="11"/>
  <c r="E904" i="11"/>
  <c r="F904" i="11"/>
  <c r="H904" i="11"/>
  <c r="K904" i="11"/>
  <c r="L904" i="11"/>
  <c r="M904" i="11"/>
  <c r="N904" i="11"/>
  <c r="O904" i="11"/>
  <c r="P904" i="11"/>
  <c r="D905" i="11"/>
  <c r="E905" i="11"/>
  <c r="F905" i="11"/>
  <c r="H905" i="11"/>
  <c r="K905" i="11"/>
  <c r="L905" i="11"/>
  <c r="M905" i="11"/>
  <c r="N905" i="11"/>
  <c r="O905" i="11"/>
  <c r="P905" i="11"/>
  <c r="D906" i="11"/>
  <c r="E906" i="11"/>
  <c r="F906" i="11"/>
  <c r="H906" i="11"/>
  <c r="K906" i="11"/>
  <c r="L906" i="11"/>
  <c r="M906" i="11"/>
  <c r="N906" i="11"/>
  <c r="O906" i="11"/>
  <c r="P906" i="11"/>
  <c r="D907" i="11"/>
  <c r="E907" i="11"/>
  <c r="F907" i="11"/>
  <c r="H907" i="11"/>
  <c r="K907" i="11"/>
  <c r="L907" i="11"/>
  <c r="M907" i="11"/>
  <c r="N907" i="11"/>
  <c r="O907" i="11"/>
  <c r="P907" i="11"/>
  <c r="D908" i="11"/>
  <c r="E908" i="11"/>
  <c r="F908" i="11"/>
  <c r="H908" i="11"/>
  <c r="K908" i="11"/>
  <c r="L908" i="11"/>
  <c r="M908" i="11"/>
  <c r="N908" i="11"/>
  <c r="O908" i="11"/>
  <c r="P908" i="11"/>
  <c r="D909" i="11"/>
  <c r="E909" i="11"/>
  <c r="F909" i="11"/>
  <c r="H909" i="11"/>
  <c r="K909" i="11"/>
  <c r="L909" i="11"/>
  <c r="M909" i="11"/>
  <c r="N909" i="11"/>
  <c r="O909" i="11"/>
  <c r="P909" i="11"/>
  <c r="D910" i="11"/>
  <c r="E910" i="11"/>
  <c r="F910" i="11"/>
  <c r="H910" i="11"/>
  <c r="K910" i="11"/>
  <c r="L910" i="11"/>
  <c r="M910" i="11"/>
  <c r="N910" i="11"/>
  <c r="O910" i="11"/>
  <c r="P910" i="11"/>
  <c r="D911" i="11"/>
  <c r="E911" i="11"/>
  <c r="F911" i="11"/>
  <c r="H911" i="11"/>
  <c r="K911" i="11"/>
  <c r="L911" i="11"/>
  <c r="M911" i="11"/>
  <c r="N911" i="11"/>
  <c r="O911" i="11"/>
  <c r="P911" i="11"/>
  <c r="D912" i="11"/>
  <c r="E912" i="11"/>
  <c r="F912" i="11"/>
  <c r="H912" i="11"/>
  <c r="K912" i="11"/>
  <c r="L912" i="11"/>
  <c r="M912" i="11"/>
  <c r="N912" i="11"/>
  <c r="O912" i="11"/>
  <c r="P912" i="11"/>
  <c r="D913" i="11"/>
  <c r="E913" i="11"/>
  <c r="F913" i="11"/>
  <c r="H913" i="11"/>
  <c r="K913" i="11"/>
  <c r="L913" i="11"/>
  <c r="M913" i="11"/>
  <c r="N913" i="11"/>
  <c r="O913" i="11"/>
  <c r="P913" i="11"/>
  <c r="D914" i="11"/>
  <c r="E914" i="11"/>
  <c r="F914" i="11"/>
  <c r="H914" i="11"/>
  <c r="K914" i="11"/>
  <c r="L914" i="11"/>
  <c r="M914" i="11"/>
  <c r="N914" i="11"/>
  <c r="O914" i="11"/>
  <c r="P914" i="11"/>
  <c r="D915" i="11"/>
  <c r="E915" i="11"/>
  <c r="F915" i="11"/>
  <c r="H915" i="11"/>
  <c r="K915" i="11"/>
  <c r="L915" i="11"/>
  <c r="M915" i="11"/>
  <c r="N915" i="11"/>
  <c r="O915" i="11"/>
  <c r="P915" i="11"/>
  <c r="D916" i="11"/>
  <c r="E916" i="11"/>
  <c r="F916" i="11"/>
  <c r="H916" i="11"/>
  <c r="K916" i="11"/>
  <c r="L916" i="11"/>
  <c r="M916" i="11"/>
  <c r="N916" i="11"/>
  <c r="O916" i="11"/>
  <c r="P916" i="11"/>
  <c r="D917" i="11"/>
  <c r="E917" i="11"/>
  <c r="F917" i="11"/>
  <c r="H917" i="11"/>
  <c r="K917" i="11"/>
  <c r="L917" i="11"/>
  <c r="M917" i="11"/>
  <c r="N917" i="11"/>
  <c r="O917" i="11"/>
  <c r="P917" i="11"/>
  <c r="D918" i="11"/>
  <c r="E918" i="11"/>
  <c r="F918" i="11"/>
  <c r="H918" i="11"/>
  <c r="K918" i="11"/>
  <c r="L918" i="11"/>
  <c r="M918" i="11"/>
  <c r="N918" i="11"/>
  <c r="O918" i="11"/>
  <c r="P918" i="11"/>
  <c r="D919" i="11"/>
  <c r="E919" i="11"/>
  <c r="F919" i="11"/>
  <c r="H919" i="11"/>
  <c r="K919" i="11"/>
  <c r="L919" i="11"/>
  <c r="M919" i="11"/>
  <c r="N919" i="11"/>
  <c r="O919" i="11"/>
  <c r="P919" i="11"/>
  <c r="D920" i="11"/>
  <c r="E920" i="11"/>
  <c r="F920" i="11"/>
  <c r="H920" i="11"/>
  <c r="K920" i="11"/>
  <c r="L920" i="11"/>
  <c r="M920" i="11"/>
  <c r="N920" i="11"/>
  <c r="O920" i="11"/>
  <c r="P920" i="11"/>
  <c r="D921" i="11"/>
  <c r="E921" i="11"/>
  <c r="F921" i="11"/>
  <c r="H921" i="11"/>
  <c r="K921" i="11"/>
  <c r="L921" i="11"/>
  <c r="M921" i="11"/>
  <c r="N921" i="11"/>
  <c r="O921" i="11"/>
  <c r="P921" i="11"/>
  <c r="D922" i="11"/>
  <c r="E922" i="11"/>
  <c r="F922" i="11"/>
  <c r="H922" i="11"/>
  <c r="K922" i="11"/>
  <c r="L922" i="11"/>
  <c r="M922" i="11"/>
  <c r="N922" i="11"/>
  <c r="O922" i="11"/>
  <c r="P922" i="11"/>
  <c r="D923" i="11"/>
  <c r="E923" i="11"/>
  <c r="F923" i="11"/>
  <c r="H923" i="11"/>
  <c r="K923" i="11"/>
  <c r="L923" i="11"/>
  <c r="M923" i="11"/>
  <c r="N923" i="11"/>
  <c r="O923" i="11"/>
  <c r="P923" i="11"/>
  <c r="D924" i="11"/>
  <c r="E924" i="11"/>
  <c r="F924" i="11"/>
  <c r="H924" i="11"/>
  <c r="K924" i="11"/>
  <c r="L924" i="11"/>
  <c r="M924" i="11"/>
  <c r="N924" i="11"/>
  <c r="O924" i="11"/>
  <c r="P924" i="11"/>
  <c r="D925" i="11"/>
  <c r="E925" i="11"/>
  <c r="F925" i="11"/>
  <c r="H925" i="11"/>
  <c r="K925" i="11"/>
  <c r="L925" i="11"/>
  <c r="M925" i="11"/>
  <c r="N925" i="11"/>
  <c r="O925" i="11"/>
  <c r="P925" i="11"/>
  <c r="D926" i="11"/>
  <c r="E926" i="11"/>
  <c r="F926" i="11"/>
  <c r="H926" i="11"/>
  <c r="K926" i="11"/>
  <c r="L926" i="11"/>
  <c r="M926" i="11"/>
  <c r="N926" i="11"/>
  <c r="O926" i="11"/>
  <c r="P926" i="11"/>
  <c r="D927" i="11"/>
  <c r="E927" i="11"/>
  <c r="F927" i="11"/>
  <c r="H927" i="11"/>
  <c r="K927" i="11"/>
  <c r="L927" i="11"/>
  <c r="M927" i="11"/>
  <c r="N927" i="11"/>
  <c r="O927" i="11"/>
  <c r="P927" i="11"/>
  <c r="D928" i="11"/>
  <c r="E928" i="11"/>
  <c r="F928" i="11"/>
  <c r="H928" i="11"/>
  <c r="K928" i="11"/>
  <c r="L928" i="11"/>
  <c r="M928" i="11"/>
  <c r="N928" i="11"/>
  <c r="O928" i="11"/>
  <c r="P928" i="11"/>
  <c r="D929" i="11"/>
  <c r="E929" i="11"/>
  <c r="F929" i="11"/>
  <c r="H929" i="11"/>
  <c r="K929" i="11"/>
  <c r="L929" i="11"/>
  <c r="M929" i="11"/>
  <c r="N929" i="11"/>
  <c r="O929" i="11"/>
  <c r="P929" i="11"/>
  <c r="D930" i="11"/>
  <c r="E930" i="11"/>
  <c r="F930" i="11"/>
  <c r="H930" i="11"/>
  <c r="K930" i="11"/>
  <c r="L930" i="11"/>
  <c r="M930" i="11"/>
  <c r="N930" i="11"/>
  <c r="O930" i="11"/>
  <c r="P930" i="11"/>
  <c r="D931" i="11"/>
  <c r="E931" i="11"/>
  <c r="F931" i="11"/>
  <c r="H931" i="11"/>
  <c r="K931" i="11"/>
  <c r="L931" i="11"/>
  <c r="M931" i="11"/>
  <c r="N931" i="11"/>
  <c r="O931" i="11"/>
  <c r="P931" i="11"/>
  <c r="D932" i="11"/>
  <c r="E932" i="11"/>
  <c r="F932" i="11"/>
  <c r="H932" i="11"/>
  <c r="K932" i="11"/>
  <c r="L932" i="11"/>
  <c r="M932" i="11"/>
  <c r="N932" i="11"/>
  <c r="O932" i="11"/>
  <c r="P932" i="11"/>
  <c r="D933" i="11"/>
  <c r="E933" i="11"/>
  <c r="F933" i="11"/>
  <c r="H933" i="11"/>
  <c r="K933" i="11"/>
  <c r="L933" i="11"/>
  <c r="M933" i="11"/>
  <c r="N933" i="11"/>
  <c r="O933" i="11"/>
  <c r="P933" i="11"/>
  <c r="D934" i="11"/>
  <c r="E934" i="11"/>
  <c r="F934" i="11"/>
  <c r="H934" i="11"/>
  <c r="K934" i="11"/>
  <c r="L934" i="11"/>
  <c r="M934" i="11"/>
  <c r="N934" i="11"/>
  <c r="O934" i="11"/>
  <c r="P934" i="11"/>
  <c r="D935" i="11"/>
  <c r="E935" i="11"/>
  <c r="F935" i="11"/>
  <c r="H935" i="11"/>
  <c r="K935" i="11"/>
  <c r="L935" i="11"/>
  <c r="M935" i="11"/>
  <c r="N935" i="11"/>
  <c r="O935" i="11"/>
  <c r="P935" i="11"/>
  <c r="D936" i="11"/>
  <c r="E936" i="11"/>
  <c r="F936" i="11"/>
  <c r="H936" i="11"/>
  <c r="K936" i="11"/>
  <c r="L936" i="11"/>
  <c r="M936" i="11"/>
  <c r="N936" i="11"/>
  <c r="O936" i="11"/>
  <c r="P936" i="11"/>
  <c r="D937" i="11"/>
  <c r="E937" i="11"/>
  <c r="F937" i="11"/>
  <c r="H937" i="11"/>
  <c r="K937" i="11"/>
  <c r="L937" i="11"/>
  <c r="M937" i="11"/>
  <c r="N937" i="11"/>
  <c r="O937" i="11"/>
  <c r="P937" i="11"/>
  <c r="D938" i="11"/>
  <c r="E938" i="11"/>
  <c r="F938" i="11"/>
  <c r="H938" i="11"/>
  <c r="K938" i="11"/>
  <c r="L938" i="11"/>
  <c r="M938" i="11"/>
  <c r="N938" i="11"/>
  <c r="O938" i="11"/>
  <c r="P938" i="11"/>
  <c r="D939" i="11"/>
  <c r="E939" i="11"/>
  <c r="F939" i="11"/>
  <c r="H939" i="11"/>
  <c r="K939" i="11"/>
  <c r="L939" i="11"/>
  <c r="M939" i="11"/>
  <c r="N939" i="11"/>
  <c r="O939" i="11"/>
  <c r="P939" i="11"/>
  <c r="D940" i="11"/>
  <c r="E940" i="11"/>
  <c r="F940" i="11"/>
  <c r="H940" i="11"/>
  <c r="K940" i="11"/>
  <c r="L940" i="11"/>
  <c r="M940" i="11"/>
  <c r="N940" i="11"/>
  <c r="O940" i="11"/>
  <c r="P940" i="11"/>
  <c r="D941" i="11"/>
  <c r="E941" i="11"/>
  <c r="F941" i="11"/>
  <c r="H941" i="11"/>
  <c r="K941" i="11"/>
  <c r="L941" i="11"/>
  <c r="M941" i="11"/>
  <c r="N941" i="11"/>
  <c r="O941" i="11"/>
  <c r="P941" i="11"/>
  <c r="D942" i="11"/>
  <c r="E942" i="11"/>
  <c r="F942" i="11"/>
  <c r="H942" i="11"/>
  <c r="K942" i="11"/>
  <c r="L942" i="11"/>
  <c r="M942" i="11"/>
  <c r="N942" i="11"/>
  <c r="O942" i="11"/>
  <c r="P942" i="11"/>
  <c r="D943" i="11"/>
  <c r="E943" i="11"/>
  <c r="F943" i="11"/>
  <c r="H943" i="11"/>
  <c r="K943" i="11"/>
  <c r="L943" i="11"/>
  <c r="M943" i="11"/>
  <c r="N943" i="11"/>
  <c r="O943" i="11"/>
  <c r="P943" i="11"/>
  <c r="D944" i="11"/>
  <c r="E944" i="11"/>
  <c r="F944" i="11"/>
  <c r="H944" i="11"/>
  <c r="K944" i="11"/>
  <c r="L944" i="11"/>
  <c r="M944" i="11"/>
  <c r="N944" i="11"/>
  <c r="O944" i="11"/>
  <c r="P944" i="11"/>
  <c r="D945" i="11"/>
  <c r="E945" i="11"/>
  <c r="F945" i="11"/>
  <c r="H945" i="11"/>
  <c r="K945" i="11"/>
  <c r="L945" i="11"/>
  <c r="M945" i="11"/>
  <c r="N945" i="11"/>
  <c r="O945" i="11"/>
  <c r="P945" i="11"/>
  <c r="D946" i="11"/>
  <c r="E946" i="11"/>
  <c r="F946" i="11"/>
  <c r="H946" i="11"/>
  <c r="K946" i="11"/>
  <c r="L946" i="11"/>
  <c r="M946" i="11"/>
  <c r="N946" i="11"/>
  <c r="O946" i="11"/>
  <c r="P946" i="11"/>
  <c r="D947" i="11"/>
  <c r="E947" i="11"/>
  <c r="F947" i="11"/>
  <c r="H947" i="11"/>
  <c r="K947" i="11"/>
  <c r="L947" i="11"/>
  <c r="M947" i="11"/>
  <c r="N947" i="11"/>
  <c r="O947" i="11"/>
  <c r="P947" i="11"/>
  <c r="D948" i="11"/>
  <c r="E948" i="11"/>
  <c r="F948" i="11"/>
  <c r="H948" i="11"/>
  <c r="K948" i="11"/>
  <c r="L948" i="11"/>
  <c r="M948" i="11"/>
  <c r="N948" i="11"/>
  <c r="O948" i="11"/>
  <c r="P948" i="11"/>
  <c r="D949" i="11"/>
  <c r="E949" i="11"/>
  <c r="F949" i="11"/>
  <c r="H949" i="11"/>
  <c r="K949" i="11"/>
  <c r="L949" i="11"/>
  <c r="M949" i="11"/>
  <c r="N949" i="11"/>
  <c r="O949" i="11"/>
  <c r="P949" i="11"/>
  <c r="D950" i="11"/>
  <c r="E950" i="11"/>
  <c r="F950" i="11"/>
  <c r="H950" i="11"/>
  <c r="K950" i="11"/>
  <c r="L950" i="11"/>
  <c r="M950" i="11"/>
  <c r="N950" i="11"/>
  <c r="O950" i="11"/>
  <c r="P950" i="11"/>
  <c r="D951" i="11"/>
  <c r="E951" i="11"/>
  <c r="F951" i="11"/>
  <c r="H951" i="11"/>
  <c r="K951" i="11"/>
  <c r="L951" i="11"/>
  <c r="M951" i="11"/>
  <c r="N951" i="11"/>
  <c r="O951" i="11"/>
  <c r="P951" i="11"/>
  <c r="D952" i="11"/>
  <c r="E952" i="11"/>
  <c r="F952" i="11"/>
  <c r="H952" i="11"/>
  <c r="K952" i="11"/>
  <c r="L952" i="11"/>
  <c r="M952" i="11"/>
  <c r="N952" i="11"/>
  <c r="O952" i="11"/>
  <c r="P952" i="11"/>
  <c r="D953" i="11"/>
  <c r="E953" i="11"/>
  <c r="F953" i="11"/>
  <c r="H953" i="11"/>
  <c r="K953" i="11"/>
  <c r="L953" i="11"/>
  <c r="M953" i="11"/>
  <c r="N953" i="11"/>
  <c r="O953" i="11"/>
  <c r="P953" i="11"/>
  <c r="D954" i="11"/>
  <c r="E954" i="11"/>
  <c r="F954" i="11"/>
  <c r="H954" i="11"/>
  <c r="K954" i="11"/>
  <c r="L954" i="11"/>
  <c r="M954" i="11"/>
  <c r="N954" i="11"/>
  <c r="O954" i="11"/>
  <c r="P954" i="11"/>
  <c r="D955" i="11"/>
  <c r="E955" i="11"/>
  <c r="F955" i="11"/>
  <c r="H955" i="11"/>
  <c r="K955" i="11"/>
  <c r="L955" i="11"/>
  <c r="M955" i="11"/>
  <c r="N955" i="11"/>
  <c r="O955" i="11"/>
  <c r="P955" i="11"/>
  <c r="D956" i="11"/>
  <c r="E956" i="11"/>
  <c r="F956" i="11"/>
  <c r="H956" i="11"/>
  <c r="K956" i="11"/>
  <c r="L956" i="11"/>
  <c r="M956" i="11"/>
  <c r="N956" i="11"/>
  <c r="O956" i="11"/>
  <c r="P956" i="11"/>
  <c r="D957" i="11"/>
  <c r="E957" i="11"/>
  <c r="F957" i="11"/>
  <c r="H957" i="11"/>
  <c r="K957" i="11"/>
  <c r="L957" i="11"/>
  <c r="M957" i="11"/>
  <c r="N957" i="11"/>
  <c r="O957" i="11"/>
  <c r="P957" i="11"/>
  <c r="D958" i="11"/>
  <c r="E958" i="11"/>
  <c r="F958" i="11"/>
  <c r="H958" i="11"/>
  <c r="K958" i="11"/>
  <c r="L958" i="11"/>
  <c r="M958" i="11"/>
  <c r="N958" i="11"/>
  <c r="O958" i="11"/>
  <c r="P958" i="11"/>
  <c r="D959" i="11"/>
  <c r="E959" i="11"/>
  <c r="F959" i="11"/>
  <c r="H959" i="11"/>
  <c r="K959" i="11"/>
  <c r="L959" i="11"/>
  <c r="M959" i="11"/>
  <c r="N959" i="11"/>
  <c r="O959" i="11"/>
  <c r="P959" i="11"/>
  <c r="D960" i="11"/>
  <c r="E960" i="11"/>
  <c r="F960" i="11"/>
  <c r="H960" i="11"/>
  <c r="K960" i="11"/>
  <c r="L960" i="11"/>
  <c r="M960" i="11"/>
  <c r="N960" i="11"/>
  <c r="O960" i="11"/>
  <c r="P960" i="11"/>
  <c r="D961" i="11"/>
  <c r="E961" i="11"/>
  <c r="F961" i="11"/>
  <c r="H961" i="11"/>
  <c r="K961" i="11"/>
  <c r="L961" i="11"/>
  <c r="M961" i="11"/>
  <c r="N961" i="11"/>
  <c r="O961" i="11"/>
  <c r="P961" i="11"/>
  <c r="D962" i="11"/>
  <c r="E962" i="11"/>
  <c r="F962" i="11"/>
  <c r="H962" i="11"/>
  <c r="K962" i="11"/>
  <c r="L962" i="11"/>
  <c r="M962" i="11"/>
  <c r="N962" i="11"/>
  <c r="O962" i="11"/>
  <c r="P962" i="11"/>
  <c r="D963" i="11"/>
  <c r="E963" i="11"/>
  <c r="F963" i="11"/>
  <c r="H963" i="11"/>
  <c r="K963" i="11"/>
  <c r="L963" i="11"/>
  <c r="M963" i="11"/>
  <c r="N963" i="11"/>
  <c r="O963" i="11"/>
  <c r="P963" i="11"/>
  <c r="D964" i="11"/>
  <c r="E964" i="11"/>
  <c r="F964" i="11"/>
  <c r="H964" i="11"/>
  <c r="K964" i="11"/>
  <c r="L964" i="11"/>
  <c r="M964" i="11"/>
  <c r="N964" i="11"/>
  <c r="O964" i="11"/>
  <c r="P964" i="11"/>
  <c r="D965" i="11"/>
  <c r="E965" i="11"/>
  <c r="F965" i="11"/>
  <c r="H965" i="11"/>
  <c r="K965" i="11"/>
  <c r="L965" i="11"/>
  <c r="M965" i="11"/>
  <c r="N965" i="11"/>
  <c r="O965" i="11"/>
  <c r="P965" i="11"/>
  <c r="D966" i="11"/>
  <c r="E966" i="11"/>
  <c r="F966" i="11"/>
  <c r="H966" i="11"/>
  <c r="K966" i="11"/>
  <c r="L966" i="11"/>
  <c r="M966" i="11"/>
  <c r="N966" i="11"/>
  <c r="O966" i="11"/>
  <c r="P966" i="11"/>
  <c r="D967" i="11"/>
  <c r="E967" i="11"/>
  <c r="F967" i="11"/>
  <c r="H967" i="11"/>
  <c r="K967" i="11"/>
  <c r="L967" i="11"/>
  <c r="M967" i="11"/>
  <c r="N967" i="11"/>
  <c r="O967" i="11"/>
  <c r="P967" i="11"/>
  <c r="D968" i="11"/>
  <c r="E968" i="11"/>
  <c r="F968" i="11"/>
  <c r="H968" i="11"/>
  <c r="K968" i="11"/>
  <c r="L968" i="11"/>
  <c r="M968" i="11"/>
  <c r="N968" i="11"/>
  <c r="O968" i="11"/>
  <c r="P968" i="11"/>
  <c r="D969" i="11"/>
  <c r="E969" i="11"/>
  <c r="F969" i="11"/>
  <c r="H969" i="11"/>
  <c r="K969" i="11"/>
  <c r="L969" i="11"/>
  <c r="M969" i="11"/>
  <c r="N969" i="11"/>
  <c r="O969" i="11"/>
  <c r="P969" i="11"/>
  <c r="D970" i="11"/>
  <c r="E970" i="11"/>
  <c r="F970" i="11"/>
  <c r="H970" i="11"/>
  <c r="K970" i="11"/>
  <c r="L970" i="11"/>
  <c r="M970" i="11"/>
  <c r="N970" i="11"/>
  <c r="O970" i="11"/>
  <c r="P970" i="11"/>
  <c r="D971" i="11"/>
  <c r="E971" i="11"/>
  <c r="F971" i="11"/>
  <c r="H971" i="11"/>
  <c r="K971" i="11"/>
  <c r="L971" i="11"/>
  <c r="M971" i="11"/>
  <c r="N971" i="11"/>
  <c r="O971" i="11"/>
  <c r="P971" i="11"/>
  <c r="D972" i="11"/>
  <c r="E972" i="11"/>
  <c r="F972" i="11"/>
  <c r="H972" i="11"/>
  <c r="K972" i="11"/>
  <c r="L972" i="11"/>
  <c r="M972" i="11"/>
  <c r="N972" i="11"/>
  <c r="O972" i="11"/>
  <c r="P972" i="11"/>
  <c r="D973" i="11"/>
  <c r="E973" i="11"/>
  <c r="F973" i="11"/>
  <c r="H973" i="11"/>
  <c r="K973" i="11"/>
  <c r="L973" i="11"/>
  <c r="M973" i="11"/>
  <c r="N973" i="11"/>
  <c r="O973" i="11"/>
  <c r="P973" i="11"/>
  <c r="D974" i="11"/>
  <c r="E974" i="11"/>
  <c r="F974" i="11"/>
  <c r="H974" i="11"/>
  <c r="K974" i="11"/>
  <c r="L974" i="11"/>
  <c r="M974" i="11"/>
  <c r="N974" i="11"/>
  <c r="O974" i="11"/>
  <c r="P974" i="11"/>
  <c r="D975" i="11"/>
  <c r="E975" i="11"/>
  <c r="F975" i="11"/>
  <c r="H975" i="11"/>
  <c r="K975" i="11"/>
  <c r="L975" i="11"/>
  <c r="M975" i="11"/>
  <c r="N975" i="11"/>
  <c r="O975" i="11"/>
  <c r="P975" i="11"/>
  <c r="D976" i="11"/>
  <c r="E976" i="11"/>
  <c r="F976" i="11"/>
  <c r="H976" i="11"/>
  <c r="K976" i="11"/>
  <c r="L976" i="11"/>
  <c r="M976" i="11"/>
  <c r="N976" i="11"/>
  <c r="O976" i="11"/>
  <c r="P976" i="11"/>
  <c r="D977" i="11"/>
  <c r="E977" i="11"/>
  <c r="F977" i="11"/>
  <c r="H977" i="11"/>
  <c r="K977" i="11"/>
  <c r="L977" i="11"/>
  <c r="M977" i="11"/>
  <c r="N977" i="11"/>
  <c r="O977" i="11"/>
  <c r="P977" i="11"/>
  <c r="D978" i="11"/>
  <c r="E978" i="11"/>
  <c r="F978" i="11"/>
  <c r="H978" i="11"/>
  <c r="K978" i="11"/>
  <c r="L978" i="11"/>
  <c r="M978" i="11"/>
  <c r="N978" i="11"/>
  <c r="O978" i="11"/>
  <c r="P978" i="11"/>
  <c r="D979" i="11"/>
  <c r="E979" i="11"/>
  <c r="F979" i="11"/>
  <c r="H979" i="11"/>
  <c r="K979" i="11"/>
  <c r="L979" i="11"/>
  <c r="M979" i="11"/>
  <c r="N979" i="11"/>
  <c r="O979" i="11"/>
  <c r="P979" i="11"/>
  <c r="D980" i="11"/>
  <c r="E980" i="11"/>
  <c r="F980" i="11"/>
  <c r="H980" i="11"/>
  <c r="K980" i="11"/>
  <c r="L980" i="11"/>
  <c r="M980" i="11"/>
  <c r="N980" i="11"/>
  <c r="O980" i="11"/>
  <c r="P980" i="11"/>
  <c r="D981" i="11"/>
  <c r="E981" i="11"/>
  <c r="F981" i="11"/>
  <c r="H981" i="11"/>
  <c r="K981" i="11"/>
  <c r="L981" i="11"/>
  <c r="M981" i="11"/>
  <c r="N981" i="11"/>
  <c r="O981" i="11"/>
  <c r="P981" i="11"/>
  <c r="D982" i="11"/>
  <c r="E982" i="11"/>
  <c r="F982" i="11"/>
  <c r="H982" i="11"/>
  <c r="K982" i="11"/>
  <c r="L982" i="11"/>
  <c r="M982" i="11"/>
  <c r="N982" i="11"/>
  <c r="O982" i="11"/>
  <c r="P982" i="11"/>
  <c r="D983" i="11"/>
  <c r="E983" i="11"/>
  <c r="F983" i="11"/>
  <c r="H983" i="11"/>
  <c r="K983" i="11"/>
  <c r="L983" i="11"/>
  <c r="M983" i="11"/>
  <c r="N983" i="11"/>
  <c r="O983" i="11"/>
  <c r="P983" i="11"/>
  <c r="D984" i="11"/>
  <c r="E984" i="11"/>
  <c r="F984" i="11"/>
  <c r="H984" i="11"/>
  <c r="K984" i="11"/>
  <c r="L984" i="11"/>
  <c r="M984" i="11"/>
  <c r="N984" i="11"/>
  <c r="O984" i="11"/>
  <c r="P984" i="11"/>
  <c r="D985" i="11"/>
  <c r="E985" i="11"/>
  <c r="F985" i="11"/>
  <c r="H985" i="11"/>
  <c r="K985" i="11"/>
  <c r="L985" i="11"/>
  <c r="M985" i="11"/>
  <c r="N985" i="11"/>
  <c r="O985" i="11"/>
  <c r="P985" i="11"/>
  <c r="D986" i="11"/>
  <c r="E986" i="11"/>
  <c r="F986" i="11"/>
  <c r="H986" i="11"/>
  <c r="K986" i="11"/>
  <c r="L986" i="11"/>
  <c r="M986" i="11"/>
  <c r="N986" i="11"/>
  <c r="O986" i="11"/>
  <c r="P986" i="11"/>
  <c r="D987" i="11"/>
  <c r="E987" i="11"/>
  <c r="F987" i="11"/>
  <c r="H987" i="11"/>
  <c r="K987" i="11"/>
  <c r="L987" i="11"/>
  <c r="M987" i="11"/>
  <c r="N987" i="11"/>
  <c r="O987" i="11"/>
  <c r="P987" i="11"/>
  <c r="D988" i="11"/>
  <c r="E988" i="11"/>
  <c r="F988" i="11"/>
  <c r="H988" i="11"/>
  <c r="K988" i="11"/>
  <c r="L988" i="11"/>
  <c r="M988" i="11"/>
  <c r="N988" i="11"/>
  <c r="O988" i="11"/>
  <c r="P988" i="11"/>
  <c r="D989" i="11"/>
  <c r="E989" i="11"/>
  <c r="F989" i="11"/>
  <c r="H989" i="11"/>
  <c r="K989" i="11"/>
  <c r="L989" i="11"/>
  <c r="M989" i="11"/>
  <c r="N989" i="11"/>
  <c r="O989" i="11"/>
  <c r="P989" i="11"/>
  <c r="D990" i="11"/>
  <c r="E990" i="11"/>
  <c r="F990" i="11"/>
  <c r="H990" i="11"/>
  <c r="K990" i="11"/>
  <c r="L990" i="11"/>
  <c r="M990" i="11"/>
  <c r="N990" i="11"/>
  <c r="O990" i="11"/>
  <c r="P990" i="11"/>
  <c r="D991" i="11"/>
  <c r="E991" i="11"/>
  <c r="F991" i="11"/>
  <c r="H991" i="11"/>
  <c r="K991" i="11"/>
  <c r="L991" i="11"/>
  <c r="M991" i="11"/>
  <c r="N991" i="11"/>
  <c r="O991" i="11"/>
  <c r="P991" i="11"/>
  <c r="D992" i="11"/>
  <c r="E992" i="11"/>
  <c r="F992" i="11"/>
  <c r="H992" i="11"/>
  <c r="K992" i="11"/>
  <c r="L992" i="11"/>
  <c r="M992" i="11"/>
  <c r="N992" i="11"/>
  <c r="O992" i="11"/>
  <c r="P992" i="11"/>
  <c r="D993" i="11"/>
  <c r="E993" i="11"/>
  <c r="F993" i="11"/>
  <c r="H993" i="11"/>
  <c r="K993" i="11"/>
  <c r="L993" i="11"/>
  <c r="M993" i="11"/>
  <c r="N993" i="11"/>
  <c r="O993" i="11"/>
  <c r="P993" i="11"/>
  <c r="D994" i="11"/>
  <c r="E994" i="11"/>
  <c r="F994" i="11"/>
  <c r="H994" i="11"/>
  <c r="K994" i="11"/>
  <c r="L994" i="11"/>
  <c r="M994" i="11"/>
  <c r="N994" i="11"/>
  <c r="O994" i="11"/>
  <c r="P994" i="11"/>
  <c r="D995" i="11"/>
  <c r="E995" i="11"/>
  <c r="F995" i="11"/>
  <c r="H995" i="11"/>
  <c r="K995" i="11"/>
  <c r="L995" i="11"/>
  <c r="M995" i="11"/>
  <c r="N995" i="11"/>
  <c r="O995" i="11"/>
  <c r="P995" i="11"/>
  <c r="D996" i="11"/>
  <c r="E996" i="11"/>
  <c r="F996" i="11"/>
  <c r="H996" i="11"/>
  <c r="K996" i="11"/>
  <c r="L996" i="11"/>
  <c r="M996" i="11"/>
  <c r="N996" i="11"/>
  <c r="O996" i="11"/>
  <c r="P996" i="11"/>
  <c r="D997" i="11"/>
  <c r="E997" i="11"/>
  <c r="F997" i="11"/>
  <c r="H997" i="11"/>
  <c r="K997" i="11"/>
  <c r="L997" i="11"/>
  <c r="M997" i="11"/>
  <c r="N997" i="11"/>
  <c r="O997" i="11"/>
  <c r="P997" i="11"/>
  <c r="D998" i="11"/>
  <c r="E998" i="11"/>
  <c r="F998" i="11"/>
  <c r="H998" i="11"/>
  <c r="K998" i="11"/>
  <c r="L998" i="11"/>
  <c r="M998" i="11"/>
  <c r="N998" i="11"/>
  <c r="O998" i="11"/>
  <c r="P998" i="11"/>
  <c r="D999" i="11"/>
  <c r="E999" i="11"/>
  <c r="F999" i="11"/>
  <c r="H999" i="11"/>
  <c r="K999" i="11"/>
  <c r="L999" i="11"/>
  <c r="M999" i="11"/>
  <c r="N999" i="11"/>
  <c r="O999" i="11"/>
  <c r="P999" i="11"/>
  <c r="D1000" i="11"/>
  <c r="E1000" i="11"/>
  <c r="F1000" i="11"/>
  <c r="H1000" i="11"/>
  <c r="K1000" i="11"/>
  <c r="L1000" i="11"/>
  <c r="M1000" i="11"/>
  <c r="N1000" i="11"/>
  <c r="O1000" i="11"/>
  <c r="P1000" i="11"/>
  <c r="D1001" i="11"/>
  <c r="E1001" i="11"/>
  <c r="F1001" i="11"/>
  <c r="H1001" i="11"/>
  <c r="K1001" i="11"/>
  <c r="L1001" i="11"/>
  <c r="M1001" i="11"/>
  <c r="N1001" i="11"/>
  <c r="O1001" i="11"/>
  <c r="P1001" i="11"/>
  <c r="D1002" i="11"/>
  <c r="E1002" i="11"/>
  <c r="F1002" i="11"/>
  <c r="H1002" i="11"/>
  <c r="K1002" i="11"/>
  <c r="L1002" i="11"/>
  <c r="M1002" i="11"/>
  <c r="N1002" i="11"/>
  <c r="O1002" i="11"/>
  <c r="P1002" i="11"/>
  <c r="D1003" i="11"/>
  <c r="E1003" i="11"/>
  <c r="F1003" i="11"/>
  <c r="H1003" i="11"/>
  <c r="K1003" i="11"/>
  <c r="L1003" i="11"/>
  <c r="M1003" i="11"/>
  <c r="N1003" i="11"/>
  <c r="O1003" i="11"/>
  <c r="P1003" i="11"/>
  <c r="D1004" i="11"/>
  <c r="E1004" i="11"/>
  <c r="F1004" i="11"/>
  <c r="H1004" i="11"/>
  <c r="K1004" i="11"/>
  <c r="L1004" i="11"/>
  <c r="M1004" i="11"/>
  <c r="N1004" i="11"/>
  <c r="O1004" i="11"/>
  <c r="P1004" i="11"/>
  <c r="D1005" i="11"/>
  <c r="E1005" i="11"/>
  <c r="F1005" i="11"/>
  <c r="H1005" i="11"/>
  <c r="K1005" i="11"/>
  <c r="L1005" i="11"/>
  <c r="M1005" i="11"/>
  <c r="N1005" i="11"/>
  <c r="O1005" i="11"/>
  <c r="P1005" i="11"/>
  <c r="D1006" i="11"/>
  <c r="E1006" i="11"/>
  <c r="F1006" i="11"/>
  <c r="H1006" i="11"/>
  <c r="K1006" i="11"/>
  <c r="L1006" i="11"/>
  <c r="M1006" i="11"/>
  <c r="N1006" i="11"/>
  <c r="O1006" i="11"/>
  <c r="P1006" i="11"/>
  <c r="D1007" i="11"/>
  <c r="E1007" i="11"/>
  <c r="F1007" i="11"/>
  <c r="H1007" i="11"/>
  <c r="K1007" i="11"/>
  <c r="L1007" i="11"/>
  <c r="M1007" i="11"/>
  <c r="N1007" i="11"/>
  <c r="O1007" i="11"/>
  <c r="P1007" i="11"/>
  <c r="D1008" i="11"/>
  <c r="E1008" i="11"/>
  <c r="F1008" i="11"/>
  <c r="H1008" i="11"/>
  <c r="K1008" i="11"/>
  <c r="L1008" i="11"/>
  <c r="M1008" i="11"/>
  <c r="N1008" i="11"/>
  <c r="O1008" i="11"/>
  <c r="P1008" i="11"/>
  <c r="D1009" i="11"/>
  <c r="E1009" i="11"/>
  <c r="F1009" i="11"/>
  <c r="H1009" i="11"/>
  <c r="K1009" i="11"/>
  <c r="L1009" i="11"/>
  <c r="M1009" i="11"/>
  <c r="N1009" i="11"/>
  <c r="O1009" i="11"/>
  <c r="P1009" i="11"/>
  <c r="D1010" i="11"/>
  <c r="E1010" i="11"/>
  <c r="F1010" i="11"/>
  <c r="H1010" i="11"/>
  <c r="K1010" i="11"/>
  <c r="L1010" i="11"/>
  <c r="M1010" i="11"/>
  <c r="N1010" i="11"/>
  <c r="O1010" i="11"/>
  <c r="P1010" i="11"/>
  <c r="D1011" i="11"/>
  <c r="E1011" i="11"/>
  <c r="F1011" i="11"/>
  <c r="H1011" i="11"/>
  <c r="K1011" i="11"/>
  <c r="L1011" i="11"/>
  <c r="M1011" i="11"/>
  <c r="N1011" i="11"/>
  <c r="O1011" i="11"/>
  <c r="P1011" i="11"/>
  <c r="D1012" i="11"/>
  <c r="E1012" i="11"/>
  <c r="F1012" i="11"/>
  <c r="H1012" i="11"/>
  <c r="K1012" i="11"/>
  <c r="L1012" i="11"/>
  <c r="M1012" i="11"/>
  <c r="N1012" i="11"/>
  <c r="O1012" i="11"/>
  <c r="P1012" i="11"/>
  <c r="D1013" i="11"/>
  <c r="E1013" i="11"/>
  <c r="F1013" i="11"/>
  <c r="H1013" i="11"/>
  <c r="K1013" i="11"/>
  <c r="L1013" i="11"/>
  <c r="M1013" i="11"/>
  <c r="N1013" i="11"/>
  <c r="O1013" i="11"/>
  <c r="P1013" i="11"/>
  <c r="D1014" i="11"/>
  <c r="E1014" i="11"/>
  <c r="F1014" i="11"/>
  <c r="H1014" i="11"/>
  <c r="K1014" i="11"/>
  <c r="L1014" i="11"/>
  <c r="M1014" i="11"/>
  <c r="N1014" i="11"/>
  <c r="O1014" i="11"/>
  <c r="P1014" i="11"/>
  <c r="D1015" i="11"/>
  <c r="E1015" i="11"/>
  <c r="F1015" i="11"/>
  <c r="H1015" i="11"/>
  <c r="K1015" i="11"/>
  <c r="L1015" i="11"/>
  <c r="M1015" i="11"/>
  <c r="N1015" i="11"/>
  <c r="O1015" i="11"/>
  <c r="P1015" i="11"/>
  <c r="D1016" i="11"/>
  <c r="E1016" i="11"/>
  <c r="F1016" i="11"/>
  <c r="H1016" i="11"/>
  <c r="K1016" i="11"/>
  <c r="L1016" i="11"/>
  <c r="M1016" i="11"/>
  <c r="N1016" i="11"/>
  <c r="O1016" i="11"/>
  <c r="P1016" i="11"/>
  <c r="D1017" i="11"/>
  <c r="E1017" i="11"/>
  <c r="F1017" i="11"/>
  <c r="H1017" i="11"/>
  <c r="K1017" i="11"/>
  <c r="L1017" i="11"/>
  <c r="M1017" i="11"/>
  <c r="N1017" i="11"/>
  <c r="O1017" i="11"/>
  <c r="P1017" i="11"/>
  <c r="D1018" i="11"/>
  <c r="E1018" i="11"/>
  <c r="F1018" i="11"/>
  <c r="H1018" i="11"/>
  <c r="K1018" i="11"/>
  <c r="L1018" i="11"/>
  <c r="M1018" i="11"/>
  <c r="N1018" i="11"/>
  <c r="O1018" i="11"/>
  <c r="P1018" i="11"/>
  <c r="D1019" i="11"/>
  <c r="E1019" i="11"/>
  <c r="F1019" i="11"/>
  <c r="H1019" i="11"/>
  <c r="K1019" i="11"/>
  <c r="L1019" i="11"/>
  <c r="M1019" i="11"/>
  <c r="N1019" i="11"/>
  <c r="O1019" i="11"/>
  <c r="P1019" i="11"/>
  <c r="D1020" i="11"/>
  <c r="E1020" i="11"/>
  <c r="F1020" i="11"/>
  <c r="H1020" i="11"/>
  <c r="K1020" i="11"/>
  <c r="L1020" i="11"/>
  <c r="M1020" i="11"/>
  <c r="N1020" i="11"/>
  <c r="O1020" i="11"/>
  <c r="P1020" i="11"/>
  <c r="D1021" i="11"/>
  <c r="E1021" i="11"/>
  <c r="F1021" i="11"/>
  <c r="H1021" i="11"/>
  <c r="K1021" i="11"/>
  <c r="L1021" i="11"/>
  <c r="M1021" i="11"/>
  <c r="N1021" i="11"/>
  <c r="O1021" i="11"/>
  <c r="P1021" i="11"/>
  <c r="D1022" i="11"/>
  <c r="E1022" i="11"/>
  <c r="F1022" i="11"/>
  <c r="H1022" i="11"/>
  <c r="K1022" i="11"/>
  <c r="L1022" i="11"/>
  <c r="M1022" i="11"/>
  <c r="N1022" i="11"/>
  <c r="O1022" i="11"/>
  <c r="P1022" i="11"/>
  <c r="D1023" i="11"/>
  <c r="E1023" i="11"/>
  <c r="F1023" i="11"/>
  <c r="H1023" i="11"/>
  <c r="K1023" i="11"/>
  <c r="L1023" i="11"/>
  <c r="M1023" i="11"/>
  <c r="N1023" i="11"/>
  <c r="O1023" i="11"/>
  <c r="P1023" i="11"/>
  <c r="D1024" i="11"/>
  <c r="E1024" i="11"/>
  <c r="F1024" i="11"/>
  <c r="H1024" i="11"/>
  <c r="K1024" i="11"/>
  <c r="L1024" i="11"/>
  <c r="M1024" i="11"/>
  <c r="N1024" i="11"/>
  <c r="O1024" i="11"/>
  <c r="P1024" i="11"/>
  <c r="D1025" i="11"/>
  <c r="E1025" i="11"/>
  <c r="F1025" i="11"/>
  <c r="H1025" i="11"/>
  <c r="K1025" i="11"/>
  <c r="L1025" i="11"/>
  <c r="M1025" i="11"/>
  <c r="N1025" i="11"/>
  <c r="O1025" i="11"/>
  <c r="P1025" i="11"/>
  <c r="D1026" i="11"/>
  <c r="E1026" i="11"/>
  <c r="F1026" i="11"/>
  <c r="H1026" i="11"/>
  <c r="K1026" i="11"/>
  <c r="L1026" i="11"/>
  <c r="M1026" i="11"/>
  <c r="N1026" i="11"/>
  <c r="O1026" i="11"/>
  <c r="P1026" i="11"/>
  <c r="D1027" i="11"/>
  <c r="E1027" i="11"/>
  <c r="F1027" i="11"/>
  <c r="H1027" i="11"/>
  <c r="K1027" i="11"/>
  <c r="L1027" i="11"/>
  <c r="M1027" i="11"/>
  <c r="N1027" i="11"/>
  <c r="O1027" i="11"/>
  <c r="P1027" i="11"/>
  <c r="D1028" i="11"/>
  <c r="E1028" i="11"/>
  <c r="F1028" i="11"/>
  <c r="H1028" i="11"/>
  <c r="K1028" i="11"/>
  <c r="L1028" i="11"/>
  <c r="M1028" i="11"/>
  <c r="N1028" i="11"/>
  <c r="O1028" i="11"/>
  <c r="P1028" i="11"/>
  <c r="D1029" i="11"/>
  <c r="E1029" i="11"/>
  <c r="F1029" i="11"/>
  <c r="H1029" i="11"/>
  <c r="K1029" i="11"/>
  <c r="L1029" i="11"/>
  <c r="M1029" i="11"/>
  <c r="N1029" i="11"/>
  <c r="O1029" i="11"/>
  <c r="P1029" i="11"/>
  <c r="D1030" i="11"/>
  <c r="E1030" i="11"/>
  <c r="F1030" i="11"/>
  <c r="H1030" i="11"/>
  <c r="K1030" i="11"/>
  <c r="L1030" i="11"/>
  <c r="M1030" i="11"/>
  <c r="N1030" i="11"/>
  <c r="O1030" i="11"/>
  <c r="P1030" i="11"/>
  <c r="D1031" i="11"/>
  <c r="E1031" i="11"/>
  <c r="F1031" i="11"/>
  <c r="H1031" i="11"/>
  <c r="K1031" i="11"/>
  <c r="L1031" i="11"/>
  <c r="M1031" i="11"/>
  <c r="N1031" i="11"/>
  <c r="O1031" i="11"/>
  <c r="P1031" i="11"/>
  <c r="D1032" i="11"/>
  <c r="E1032" i="11"/>
  <c r="F1032" i="11"/>
  <c r="H1032" i="11"/>
  <c r="K1032" i="11"/>
  <c r="L1032" i="11"/>
  <c r="M1032" i="11"/>
  <c r="N1032" i="11"/>
  <c r="O1032" i="11"/>
  <c r="P1032" i="11"/>
  <c r="D1033" i="11"/>
  <c r="E1033" i="11"/>
  <c r="F1033" i="11"/>
  <c r="H1033" i="11"/>
  <c r="K1033" i="11"/>
  <c r="L1033" i="11"/>
  <c r="M1033" i="11"/>
  <c r="N1033" i="11"/>
  <c r="O1033" i="11"/>
  <c r="P1033" i="11"/>
  <c r="D1034" i="11"/>
  <c r="E1034" i="11"/>
  <c r="F1034" i="11"/>
  <c r="H1034" i="11"/>
  <c r="K1034" i="11"/>
  <c r="L1034" i="11"/>
  <c r="M1034" i="11"/>
  <c r="N1034" i="11"/>
  <c r="O1034" i="11"/>
  <c r="P1034" i="11"/>
  <c r="D1035" i="11"/>
  <c r="E1035" i="11"/>
  <c r="F1035" i="11"/>
  <c r="H1035" i="11"/>
  <c r="K1035" i="11"/>
  <c r="L1035" i="11"/>
  <c r="M1035" i="11"/>
  <c r="N1035" i="11"/>
  <c r="O1035" i="11"/>
  <c r="P1035" i="11"/>
  <c r="D1036" i="11"/>
  <c r="E1036" i="11"/>
  <c r="F1036" i="11"/>
  <c r="H1036" i="11"/>
  <c r="K1036" i="11"/>
  <c r="L1036" i="11"/>
  <c r="M1036" i="11"/>
  <c r="N1036" i="11"/>
  <c r="O1036" i="11"/>
  <c r="P1036" i="11"/>
  <c r="D1037" i="11"/>
  <c r="E1037" i="11"/>
  <c r="F1037" i="11"/>
  <c r="H1037" i="11"/>
  <c r="K1037" i="11"/>
  <c r="L1037" i="11"/>
  <c r="M1037" i="11"/>
  <c r="N1037" i="11"/>
  <c r="O1037" i="11"/>
  <c r="P1037" i="11"/>
  <c r="D1038" i="11"/>
  <c r="E1038" i="11"/>
  <c r="F1038" i="11"/>
  <c r="H1038" i="11"/>
  <c r="K1038" i="11"/>
  <c r="L1038" i="11"/>
  <c r="M1038" i="11"/>
  <c r="N1038" i="11"/>
  <c r="O1038" i="11"/>
  <c r="P1038" i="11"/>
  <c r="D1039" i="11"/>
  <c r="E1039" i="11"/>
  <c r="F1039" i="11"/>
  <c r="H1039" i="11"/>
  <c r="K1039" i="11"/>
  <c r="L1039" i="11"/>
  <c r="M1039" i="11"/>
  <c r="N1039" i="11"/>
  <c r="O1039" i="11"/>
  <c r="P1039" i="11"/>
  <c r="D1040" i="11"/>
  <c r="E1040" i="11"/>
  <c r="F1040" i="11"/>
  <c r="H1040" i="11"/>
  <c r="K1040" i="11"/>
  <c r="L1040" i="11"/>
  <c r="M1040" i="11"/>
  <c r="N1040" i="11"/>
  <c r="O1040" i="11"/>
  <c r="P1040" i="11"/>
  <c r="D1041" i="11"/>
  <c r="E1041" i="11"/>
  <c r="F1041" i="11"/>
  <c r="H1041" i="11"/>
  <c r="K1041" i="11"/>
  <c r="L1041" i="11"/>
  <c r="M1041" i="11"/>
  <c r="N1041" i="11"/>
  <c r="O1041" i="11"/>
  <c r="P1041" i="11"/>
  <c r="D1042" i="11"/>
  <c r="E1042" i="11"/>
  <c r="F1042" i="11"/>
  <c r="H1042" i="11"/>
  <c r="K1042" i="11"/>
  <c r="L1042" i="11"/>
  <c r="M1042" i="11"/>
  <c r="N1042" i="11"/>
  <c r="O1042" i="11"/>
  <c r="P1042" i="11"/>
  <c r="D1043" i="11"/>
  <c r="E1043" i="11"/>
  <c r="F1043" i="11"/>
  <c r="H1043" i="11"/>
  <c r="K1043" i="11"/>
  <c r="L1043" i="11"/>
  <c r="M1043" i="11"/>
  <c r="N1043" i="11"/>
  <c r="O1043" i="11"/>
  <c r="P1043" i="11"/>
  <c r="D1044" i="11"/>
  <c r="E1044" i="11"/>
  <c r="F1044" i="11"/>
  <c r="H1044" i="11"/>
  <c r="K1044" i="11"/>
  <c r="L1044" i="11"/>
  <c r="M1044" i="11"/>
  <c r="N1044" i="11"/>
  <c r="O1044" i="11"/>
  <c r="P1044" i="11"/>
  <c r="D1045" i="11"/>
  <c r="E1045" i="11"/>
  <c r="F1045" i="11"/>
  <c r="H1045" i="11"/>
  <c r="K1045" i="11"/>
  <c r="L1045" i="11"/>
  <c r="M1045" i="11"/>
  <c r="N1045" i="11"/>
  <c r="O1045" i="11"/>
  <c r="P1045" i="11"/>
  <c r="D1046" i="11"/>
  <c r="E1046" i="11"/>
  <c r="F1046" i="11"/>
  <c r="H1046" i="11"/>
  <c r="K1046" i="11"/>
  <c r="L1046" i="11"/>
  <c r="M1046" i="11"/>
  <c r="N1046" i="11"/>
  <c r="O1046" i="11"/>
  <c r="P1046" i="11"/>
  <c r="D1047" i="11"/>
  <c r="E1047" i="11"/>
  <c r="F1047" i="11"/>
  <c r="H1047" i="11"/>
  <c r="K1047" i="11"/>
  <c r="L1047" i="11"/>
  <c r="M1047" i="11"/>
  <c r="N1047" i="11"/>
  <c r="O1047" i="11"/>
  <c r="P1047" i="11"/>
  <c r="D1048" i="11"/>
  <c r="E1048" i="11"/>
  <c r="F1048" i="11"/>
  <c r="H1048" i="11"/>
  <c r="K1048" i="11"/>
  <c r="L1048" i="11"/>
  <c r="M1048" i="11"/>
  <c r="N1048" i="11"/>
  <c r="O1048" i="11"/>
  <c r="P1048" i="11"/>
  <c r="D1049" i="11"/>
  <c r="E1049" i="11"/>
  <c r="F1049" i="11"/>
  <c r="H1049" i="11"/>
  <c r="K1049" i="11"/>
  <c r="L1049" i="11"/>
  <c r="M1049" i="11"/>
  <c r="N1049" i="11"/>
  <c r="O1049" i="11"/>
  <c r="P1049" i="11"/>
  <c r="D1050" i="11"/>
  <c r="E1050" i="11"/>
  <c r="F1050" i="11"/>
  <c r="H1050" i="11"/>
  <c r="K1050" i="11"/>
  <c r="L1050" i="11"/>
  <c r="M1050" i="11"/>
  <c r="N1050" i="11"/>
  <c r="O1050" i="11"/>
  <c r="P1050" i="11"/>
  <c r="D1051" i="11"/>
  <c r="E1051" i="11"/>
  <c r="F1051" i="11"/>
  <c r="H1051" i="11"/>
  <c r="K1051" i="11"/>
  <c r="L1051" i="11"/>
  <c r="M1051" i="11"/>
  <c r="N1051" i="11"/>
  <c r="O1051" i="11"/>
  <c r="P1051" i="11"/>
  <c r="D1052" i="11"/>
  <c r="E1052" i="11"/>
  <c r="F1052" i="11"/>
  <c r="H1052" i="11"/>
  <c r="K1052" i="11"/>
  <c r="L1052" i="11"/>
  <c r="M1052" i="11"/>
  <c r="N1052" i="11"/>
  <c r="O1052" i="11"/>
  <c r="P1052" i="11"/>
  <c r="D1053" i="11"/>
  <c r="E1053" i="11"/>
  <c r="F1053" i="11"/>
  <c r="H1053" i="11"/>
  <c r="K1053" i="11"/>
  <c r="L1053" i="11"/>
  <c r="M1053" i="11"/>
  <c r="N1053" i="11"/>
  <c r="O1053" i="11"/>
  <c r="P1053" i="11"/>
  <c r="D1054" i="11"/>
  <c r="E1054" i="11"/>
  <c r="F1054" i="11"/>
  <c r="H1054" i="11"/>
  <c r="K1054" i="11"/>
  <c r="L1054" i="11"/>
  <c r="M1054" i="11"/>
  <c r="N1054" i="11"/>
  <c r="O1054" i="11"/>
  <c r="P1054" i="11"/>
  <c r="D1055" i="11"/>
  <c r="E1055" i="11"/>
  <c r="F1055" i="11"/>
  <c r="H1055" i="11"/>
  <c r="K1055" i="11"/>
  <c r="L1055" i="11"/>
  <c r="M1055" i="11"/>
  <c r="N1055" i="11"/>
  <c r="O1055" i="11"/>
  <c r="P1055" i="11"/>
  <c r="D1056" i="11"/>
  <c r="E1056" i="11"/>
  <c r="F1056" i="11"/>
  <c r="H1056" i="11"/>
  <c r="K1056" i="11"/>
  <c r="L1056" i="11"/>
  <c r="M1056" i="11"/>
  <c r="N1056" i="11"/>
  <c r="O1056" i="11"/>
  <c r="P1056" i="11"/>
  <c r="D1057" i="11"/>
  <c r="E1057" i="11"/>
  <c r="F1057" i="11"/>
  <c r="H1057" i="11"/>
  <c r="K1057" i="11"/>
  <c r="L1057" i="11"/>
  <c r="M1057" i="11"/>
  <c r="N1057" i="11"/>
  <c r="O1057" i="11"/>
  <c r="P1057" i="11"/>
  <c r="D1058" i="11"/>
  <c r="E1058" i="11"/>
  <c r="F1058" i="11"/>
  <c r="H1058" i="11"/>
  <c r="K1058" i="11"/>
  <c r="L1058" i="11"/>
  <c r="M1058" i="11"/>
  <c r="N1058" i="11"/>
  <c r="O1058" i="11"/>
  <c r="P1058" i="11"/>
  <c r="D1059" i="11"/>
  <c r="E1059" i="11"/>
  <c r="F1059" i="11"/>
  <c r="H1059" i="11"/>
  <c r="K1059" i="11"/>
  <c r="L1059" i="11"/>
  <c r="M1059" i="11"/>
  <c r="N1059" i="11"/>
  <c r="O1059" i="11"/>
  <c r="P1059" i="11"/>
  <c r="D1060" i="11"/>
  <c r="E1060" i="11"/>
  <c r="F1060" i="11"/>
  <c r="H1060" i="11"/>
  <c r="K1060" i="11"/>
  <c r="L1060" i="11"/>
  <c r="M1060" i="11"/>
  <c r="N1060" i="11"/>
  <c r="O1060" i="11"/>
  <c r="P1060" i="11"/>
  <c r="D1061" i="11"/>
  <c r="E1061" i="11"/>
  <c r="F1061" i="11"/>
  <c r="H1061" i="11"/>
  <c r="K1061" i="11"/>
  <c r="L1061" i="11"/>
  <c r="M1061" i="11"/>
  <c r="N1061" i="11"/>
  <c r="O1061" i="11"/>
  <c r="P1061" i="11"/>
  <c r="D1062" i="11"/>
  <c r="E1062" i="11"/>
  <c r="F1062" i="11"/>
  <c r="H1062" i="11"/>
  <c r="K1062" i="11"/>
  <c r="L1062" i="11"/>
  <c r="M1062" i="11"/>
  <c r="N1062" i="11"/>
  <c r="O1062" i="11"/>
  <c r="P1062" i="11"/>
  <c r="D1063" i="11"/>
  <c r="E1063" i="11"/>
  <c r="F1063" i="11"/>
  <c r="H1063" i="11"/>
  <c r="K1063" i="11"/>
  <c r="L1063" i="11"/>
  <c r="M1063" i="11"/>
  <c r="N1063" i="11"/>
  <c r="O1063" i="11"/>
  <c r="P1063" i="11"/>
  <c r="D1064" i="11"/>
  <c r="E1064" i="11"/>
  <c r="F1064" i="11"/>
  <c r="H1064" i="11"/>
  <c r="K1064" i="11"/>
  <c r="L1064" i="11"/>
  <c r="M1064" i="11"/>
  <c r="N1064" i="11"/>
  <c r="O1064" i="11"/>
  <c r="P1064" i="11"/>
  <c r="D1065" i="11"/>
  <c r="E1065" i="11"/>
  <c r="F1065" i="11"/>
  <c r="H1065" i="11"/>
  <c r="K1065" i="11"/>
  <c r="L1065" i="11"/>
  <c r="M1065" i="11"/>
  <c r="N1065" i="11"/>
  <c r="O1065" i="11"/>
  <c r="P1065" i="11"/>
  <c r="D1066" i="11"/>
  <c r="E1066" i="11"/>
  <c r="F1066" i="11"/>
  <c r="H1066" i="11"/>
  <c r="K1066" i="11"/>
  <c r="L1066" i="11"/>
  <c r="M1066" i="11"/>
  <c r="N1066" i="11"/>
  <c r="O1066" i="11"/>
  <c r="P1066" i="11"/>
  <c r="D1067" i="11"/>
  <c r="E1067" i="11"/>
  <c r="F1067" i="11"/>
  <c r="H1067" i="11"/>
  <c r="K1067" i="11"/>
  <c r="L1067" i="11"/>
  <c r="M1067" i="11"/>
  <c r="N1067" i="11"/>
  <c r="O1067" i="11"/>
  <c r="P1067" i="11"/>
  <c r="D1068" i="11"/>
  <c r="E1068" i="11"/>
  <c r="F1068" i="11"/>
  <c r="H1068" i="11"/>
  <c r="K1068" i="11"/>
  <c r="L1068" i="11"/>
  <c r="M1068" i="11"/>
  <c r="N1068" i="11"/>
  <c r="O1068" i="11"/>
  <c r="P1068" i="11"/>
  <c r="D1069" i="11"/>
  <c r="E1069" i="11"/>
  <c r="F1069" i="11"/>
  <c r="H1069" i="11"/>
  <c r="K1069" i="11"/>
  <c r="L1069" i="11"/>
  <c r="M1069" i="11"/>
  <c r="N1069" i="11"/>
  <c r="O1069" i="11"/>
  <c r="P1069" i="11"/>
  <c r="D1070" i="11"/>
  <c r="E1070" i="11"/>
  <c r="F1070" i="11"/>
  <c r="H1070" i="11"/>
  <c r="K1070" i="11"/>
  <c r="L1070" i="11"/>
  <c r="M1070" i="11"/>
  <c r="N1070" i="11"/>
  <c r="O1070" i="11"/>
  <c r="P1070" i="11"/>
  <c r="D1071" i="11"/>
  <c r="E1071" i="11"/>
  <c r="F1071" i="11"/>
  <c r="H1071" i="11"/>
  <c r="K1071" i="11"/>
  <c r="L1071" i="11"/>
  <c r="M1071" i="11"/>
  <c r="N1071" i="11"/>
  <c r="O1071" i="11"/>
  <c r="P1071" i="11"/>
  <c r="D1072" i="11"/>
  <c r="E1072" i="11"/>
  <c r="F1072" i="11"/>
  <c r="H1072" i="11"/>
  <c r="K1072" i="11"/>
  <c r="L1072" i="11"/>
  <c r="M1072" i="11"/>
  <c r="N1072" i="11"/>
  <c r="O1072" i="11"/>
  <c r="P1072" i="11"/>
  <c r="D1073" i="11"/>
  <c r="E1073" i="11"/>
  <c r="F1073" i="11"/>
  <c r="H1073" i="11"/>
  <c r="K1073" i="11"/>
  <c r="L1073" i="11"/>
  <c r="M1073" i="11"/>
  <c r="N1073" i="11"/>
  <c r="O1073" i="11"/>
  <c r="P1073" i="11"/>
  <c r="D1074" i="11"/>
  <c r="E1074" i="11"/>
  <c r="F1074" i="11"/>
  <c r="H1074" i="11"/>
  <c r="K1074" i="11"/>
  <c r="L1074" i="11"/>
  <c r="M1074" i="11"/>
  <c r="N1074" i="11"/>
  <c r="O1074" i="11"/>
  <c r="P1074" i="11"/>
  <c r="D1075" i="11"/>
  <c r="E1075" i="11"/>
  <c r="F1075" i="11"/>
  <c r="H1075" i="11"/>
  <c r="K1075" i="11"/>
  <c r="L1075" i="11"/>
  <c r="M1075" i="11"/>
  <c r="N1075" i="11"/>
  <c r="O1075" i="11"/>
  <c r="P1075" i="11"/>
  <c r="D1076" i="11"/>
  <c r="E1076" i="11"/>
  <c r="F1076" i="11"/>
  <c r="H1076" i="11"/>
  <c r="K1076" i="11"/>
  <c r="L1076" i="11"/>
  <c r="M1076" i="11"/>
  <c r="N1076" i="11"/>
  <c r="O1076" i="11"/>
  <c r="P1076" i="11"/>
  <c r="D1077" i="11"/>
  <c r="E1077" i="11"/>
  <c r="F1077" i="11"/>
  <c r="H1077" i="11"/>
  <c r="K1077" i="11"/>
  <c r="L1077" i="11"/>
  <c r="M1077" i="11"/>
  <c r="N1077" i="11"/>
  <c r="O1077" i="11"/>
  <c r="P1077" i="11"/>
  <c r="D1078" i="11"/>
  <c r="E1078" i="11"/>
  <c r="F1078" i="11"/>
  <c r="H1078" i="11"/>
  <c r="K1078" i="11"/>
  <c r="L1078" i="11"/>
  <c r="M1078" i="11"/>
  <c r="N1078" i="11"/>
  <c r="O1078" i="11"/>
  <c r="P1078" i="11"/>
  <c r="D1079" i="11"/>
  <c r="E1079" i="11"/>
  <c r="F1079" i="11"/>
  <c r="H1079" i="11"/>
  <c r="K1079" i="11"/>
  <c r="L1079" i="11"/>
  <c r="M1079" i="11"/>
  <c r="N1079" i="11"/>
  <c r="O1079" i="11"/>
  <c r="P1079" i="11"/>
  <c r="D1080" i="11"/>
  <c r="E1080" i="11"/>
  <c r="F1080" i="11"/>
  <c r="H1080" i="11"/>
  <c r="K1080" i="11"/>
  <c r="L1080" i="11"/>
  <c r="M1080" i="11"/>
  <c r="N1080" i="11"/>
  <c r="O1080" i="11"/>
  <c r="P1080" i="11"/>
  <c r="D1081" i="11"/>
  <c r="E1081" i="11"/>
  <c r="F1081" i="11"/>
  <c r="H1081" i="11"/>
  <c r="K1081" i="11"/>
  <c r="L1081" i="11"/>
  <c r="M1081" i="11"/>
  <c r="N1081" i="11"/>
  <c r="O1081" i="11"/>
  <c r="P1081" i="11"/>
  <c r="D1082" i="11"/>
  <c r="E1082" i="11"/>
  <c r="F1082" i="11"/>
  <c r="H1082" i="11"/>
  <c r="K1082" i="11"/>
  <c r="L1082" i="11"/>
  <c r="M1082" i="11"/>
  <c r="N1082" i="11"/>
  <c r="O1082" i="11"/>
  <c r="P1082" i="11"/>
  <c r="D1083" i="11"/>
  <c r="E1083" i="11"/>
  <c r="F1083" i="11"/>
  <c r="H1083" i="11"/>
  <c r="K1083" i="11"/>
  <c r="L1083" i="11"/>
  <c r="M1083" i="11"/>
  <c r="N1083" i="11"/>
  <c r="O1083" i="11"/>
  <c r="P1083" i="11"/>
  <c r="D1084" i="11"/>
  <c r="E1084" i="11"/>
  <c r="F1084" i="11"/>
  <c r="H1084" i="11"/>
  <c r="K1084" i="11"/>
  <c r="L1084" i="11"/>
  <c r="M1084" i="11"/>
  <c r="N1084" i="11"/>
  <c r="O1084" i="11"/>
  <c r="P1084" i="11"/>
  <c r="D1085" i="11"/>
  <c r="E1085" i="11"/>
  <c r="F1085" i="11"/>
  <c r="H1085" i="11"/>
  <c r="K1085" i="11"/>
  <c r="L1085" i="11"/>
  <c r="M1085" i="11"/>
  <c r="N1085" i="11"/>
  <c r="O1085" i="11"/>
  <c r="P1085" i="11"/>
  <c r="D1086" i="11"/>
  <c r="E1086" i="11"/>
  <c r="F1086" i="11"/>
  <c r="H1086" i="11"/>
  <c r="K1086" i="11"/>
  <c r="L1086" i="11"/>
  <c r="M1086" i="11"/>
  <c r="N1086" i="11"/>
  <c r="O1086" i="11"/>
  <c r="P1086" i="11"/>
  <c r="D1087" i="11"/>
  <c r="E1087" i="11"/>
  <c r="F1087" i="11"/>
  <c r="H1087" i="11"/>
  <c r="K1087" i="11"/>
  <c r="L1087" i="11"/>
  <c r="M1087" i="11"/>
  <c r="N1087" i="11"/>
  <c r="O1087" i="11"/>
  <c r="P1087" i="11"/>
  <c r="D1088" i="11"/>
  <c r="E1088" i="11"/>
  <c r="F1088" i="11"/>
  <c r="H1088" i="11"/>
  <c r="K1088" i="11"/>
  <c r="L1088" i="11"/>
  <c r="M1088" i="11"/>
  <c r="N1088" i="11"/>
  <c r="O1088" i="11"/>
  <c r="P1088" i="11"/>
  <c r="D1089" i="11"/>
  <c r="E1089" i="11"/>
  <c r="F1089" i="11"/>
  <c r="H1089" i="11"/>
  <c r="K1089" i="11"/>
  <c r="L1089" i="11"/>
  <c r="M1089" i="11"/>
  <c r="N1089" i="11"/>
  <c r="O1089" i="11"/>
  <c r="P1089" i="11"/>
  <c r="D1090" i="11"/>
  <c r="E1090" i="11"/>
  <c r="F1090" i="11"/>
  <c r="H1090" i="11"/>
  <c r="K1090" i="11"/>
  <c r="L1090" i="11"/>
  <c r="M1090" i="11"/>
  <c r="N1090" i="11"/>
  <c r="O1090" i="11"/>
  <c r="P1090" i="11"/>
  <c r="D1091" i="11"/>
  <c r="E1091" i="11"/>
  <c r="F1091" i="11"/>
  <c r="H1091" i="11"/>
  <c r="K1091" i="11"/>
  <c r="L1091" i="11"/>
  <c r="M1091" i="11"/>
  <c r="N1091" i="11"/>
  <c r="O1091" i="11"/>
  <c r="P1091" i="11"/>
  <c r="D1092" i="11"/>
  <c r="E1092" i="11"/>
  <c r="F1092" i="11"/>
  <c r="H1092" i="11"/>
  <c r="K1092" i="11"/>
  <c r="L1092" i="11"/>
  <c r="M1092" i="11"/>
  <c r="N1092" i="11"/>
  <c r="O1092" i="11"/>
  <c r="P1092" i="11"/>
  <c r="D1093" i="11"/>
  <c r="E1093" i="11"/>
  <c r="F1093" i="11"/>
  <c r="H1093" i="11"/>
  <c r="K1093" i="11"/>
  <c r="L1093" i="11"/>
  <c r="M1093" i="11"/>
  <c r="N1093" i="11"/>
  <c r="O1093" i="11"/>
  <c r="P1093" i="11"/>
  <c r="D1094" i="11"/>
  <c r="E1094" i="11"/>
  <c r="F1094" i="11"/>
  <c r="H1094" i="11"/>
  <c r="K1094" i="11"/>
  <c r="L1094" i="11"/>
  <c r="M1094" i="11"/>
  <c r="N1094" i="11"/>
  <c r="O1094" i="11"/>
  <c r="P1094" i="11"/>
  <c r="D1095" i="11"/>
  <c r="E1095" i="11"/>
  <c r="F1095" i="11"/>
  <c r="H1095" i="11"/>
  <c r="K1095" i="11"/>
  <c r="L1095" i="11"/>
  <c r="M1095" i="11"/>
  <c r="N1095" i="11"/>
  <c r="O1095" i="11"/>
  <c r="P1095" i="11"/>
  <c r="D1096" i="11"/>
  <c r="E1096" i="11"/>
  <c r="F1096" i="11"/>
  <c r="H1096" i="11"/>
  <c r="K1096" i="11"/>
  <c r="L1096" i="11"/>
  <c r="M1096" i="11"/>
  <c r="N1096" i="11"/>
  <c r="O1096" i="11"/>
  <c r="P1096" i="11"/>
  <c r="D1097" i="11"/>
  <c r="E1097" i="11"/>
  <c r="F1097" i="11"/>
  <c r="H1097" i="11"/>
  <c r="K1097" i="11"/>
  <c r="L1097" i="11"/>
  <c r="M1097" i="11"/>
  <c r="N1097" i="11"/>
  <c r="O1097" i="11"/>
  <c r="P1097" i="11"/>
  <c r="D1098" i="11"/>
  <c r="E1098" i="11"/>
  <c r="F1098" i="11"/>
  <c r="H1098" i="11"/>
  <c r="K1098" i="11"/>
  <c r="L1098" i="11"/>
  <c r="M1098" i="11"/>
  <c r="N1098" i="11"/>
  <c r="O1098" i="11"/>
  <c r="P1098" i="11"/>
  <c r="D1099" i="11"/>
  <c r="E1099" i="11"/>
  <c r="F1099" i="11"/>
  <c r="H1099" i="11"/>
  <c r="K1099" i="11"/>
  <c r="L1099" i="11"/>
  <c r="M1099" i="11"/>
  <c r="N1099" i="11"/>
  <c r="O1099" i="11"/>
  <c r="P1099" i="11"/>
  <c r="D1100" i="11"/>
  <c r="E1100" i="11"/>
  <c r="F1100" i="11"/>
  <c r="H1100" i="11"/>
  <c r="K1100" i="11"/>
  <c r="L1100" i="11"/>
  <c r="M1100" i="11"/>
  <c r="N1100" i="11"/>
  <c r="O1100" i="11"/>
  <c r="P1100" i="11"/>
  <c r="D1101" i="11"/>
  <c r="E1101" i="11"/>
  <c r="F1101" i="11"/>
  <c r="H1101" i="11"/>
  <c r="K1101" i="11"/>
  <c r="L1101" i="11"/>
  <c r="M1101" i="11"/>
  <c r="N1101" i="11"/>
  <c r="O1101" i="11"/>
  <c r="P1101" i="11"/>
  <c r="D1102" i="11"/>
  <c r="E1102" i="11"/>
  <c r="F1102" i="11"/>
  <c r="H1102" i="11"/>
  <c r="K1102" i="11"/>
  <c r="L1102" i="11"/>
  <c r="M1102" i="11"/>
  <c r="N1102" i="11"/>
  <c r="O1102" i="11"/>
  <c r="P1102" i="11"/>
  <c r="D1103" i="11"/>
  <c r="E1103" i="11"/>
  <c r="F1103" i="11"/>
  <c r="H1103" i="11"/>
  <c r="K1103" i="11"/>
  <c r="L1103" i="11"/>
  <c r="M1103" i="11"/>
  <c r="N1103" i="11"/>
  <c r="O1103" i="11"/>
  <c r="P1103" i="11"/>
  <c r="D1104" i="11"/>
  <c r="E1104" i="11"/>
  <c r="F1104" i="11"/>
  <c r="H1104" i="11"/>
  <c r="K1104" i="11"/>
  <c r="L1104" i="11"/>
  <c r="M1104" i="11"/>
  <c r="N1104" i="11"/>
  <c r="O1104" i="11"/>
  <c r="P1104" i="11"/>
  <c r="D1105" i="11"/>
  <c r="E1105" i="11"/>
  <c r="F1105" i="11"/>
  <c r="H1105" i="11"/>
  <c r="K1105" i="11"/>
  <c r="L1105" i="11"/>
  <c r="M1105" i="11"/>
  <c r="N1105" i="11"/>
  <c r="O1105" i="11"/>
  <c r="P1105" i="11"/>
  <c r="D1106" i="11"/>
  <c r="E1106" i="11"/>
  <c r="F1106" i="11"/>
  <c r="H1106" i="11"/>
  <c r="K1106" i="11"/>
  <c r="L1106" i="11"/>
  <c r="M1106" i="11"/>
  <c r="N1106" i="11"/>
  <c r="O1106" i="11"/>
  <c r="P1106" i="11"/>
  <c r="D1107" i="11"/>
  <c r="E1107" i="11"/>
  <c r="F1107" i="11"/>
  <c r="H1107" i="11"/>
  <c r="K1107" i="11"/>
  <c r="L1107" i="11"/>
  <c r="M1107" i="11"/>
  <c r="N1107" i="11"/>
  <c r="O1107" i="11"/>
  <c r="P1107" i="11"/>
  <c r="D1108" i="11"/>
  <c r="E1108" i="11"/>
  <c r="F1108" i="11"/>
  <c r="H1108" i="11"/>
  <c r="K1108" i="11"/>
  <c r="L1108" i="11"/>
  <c r="M1108" i="11"/>
  <c r="N1108" i="11"/>
  <c r="O1108" i="11"/>
  <c r="P1108" i="11"/>
  <c r="D1109" i="11"/>
  <c r="E1109" i="11"/>
  <c r="F1109" i="11"/>
  <c r="H1109" i="11"/>
  <c r="K1109" i="11"/>
  <c r="L1109" i="11"/>
  <c r="M1109" i="11"/>
  <c r="N1109" i="11"/>
  <c r="O1109" i="11"/>
  <c r="P1109" i="11"/>
  <c r="D1110" i="11"/>
  <c r="E1110" i="11"/>
  <c r="F1110" i="11"/>
  <c r="H1110" i="11"/>
  <c r="K1110" i="11"/>
  <c r="L1110" i="11"/>
  <c r="M1110" i="11"/>
  <c r="N1110" i="11"/>
  <c r="O1110" i="11"/>
  <c r="P1110" i="11"/>
  <c r="D1111" i="11"/>
  <c r="E1111" i="11"/>
  <c r="F1111" i="11"/>
  <c r="H1111" i="11"/>
  <c r="K1111" i="11"/>
  <c r="L1111" i="11"/>
  <c r="M1111" i="11"/>
  <c r="N1111" i="11"/>
  <c r="O1111" i="11"/>
  <c r="P1111" i="11"/>
  <c r="D1112" i="11"/>
  <c r="E1112" i="11"/>
  <c r="F1112" i="11"/>
  <c r="H1112" i="11"/>
  <c r="K1112" i="11"/>
  <c r="L1112" i="11"/>
  <c r="M1112" i="11"/>
  <c r="N1112" i="11"/>
  <c r="O1112" i="11"/>
  <c r="P1112" i="11"/>
  <c r="D1113" i="11"/>
  <c r="E1113" i="11"/>
  <c r="F1113" i="11"/>
  <c r="H1113" i="11"/>
  <c r="K1113" i="11"/>
  <c r="L1113" i="11"/>
  <c r="M1113" i="11"/>
  <c r="N1113" i="11"/>
  <c r="O1113" i="11"/>
  <c r="P1113" i="11"/>
  <c r="D1114" i="11"/>
  <c r="E1114" i="11"/>
  <c r="F1114" i="11"/>
  <c r="H1114" i="11"/>
  <c r="K1114" i="11"/>
  <c r="L1114" i="11"/>
  <c r="M1114" i="11"/>
  <c r="N1114" i="11"/>
  <c r="O1114" i="11"/>
  <c r="P1114" i="11"/>
  <c r="D1115" i="11"/>
  <c r="E1115" i="11"/>
  <c r="F1115" i="11"/>
  <c r="H1115" i="11"/>
  <c r="K1115" i="11"/>
  <c r="L1115" i="11"/>
  <c r="M1115" i="11"/>
  <c r="N1115" i="11"/>
  <c r="O1115" i="11"/>
  <c r="P1115" i="11"/>
  <c r="D1116" i="11"/>
  <c r="E1116" i="11"/>
  <c r="F1116" i="11"/>
  <c r="H1116" i="11"/>
  <c r="K1116" i="11"/>
  <c r="L1116" i="11"/>
  <c r="M1116" i="11"/>
  <c r="N1116" i="11"/>
  <c r="O1116" i="11"/>
  <c r="P1116" i="11"/>
  <c r="D1117" i="11"/>
  <c r="E1117" i="11"/>
  <c r="F1117" i="11"/>
  <c r="H1117" i="11"/>
  <c r="K1117" i="11"/>
  <c r="L1117" i="11"/>
  <c r="M1117" i="11"/>
  <c r="N1117" i="11"/>
  <c r="O1117" i="11"/>
  <c r="P1117" i="11"/>
  <c r="D1118" i="11"/>
  <c r="E1118" i="11"/>
  <c r="F1118" i="11"/>
  <c r="H1118" i="11"/>
  <c r="K1118" i="11"/>
  <c r="L1118" i="11"/>
  <c r="M1118" i="11"/>
  <c r="N1118" i="11"/>
  <c r="O1118" i="11"/>
  <c r="P1118" i="11"/>
  <c r="D1119" i="11"/>
  <c r="E1119" i="11"/>
  <c r="F1119" i="11"/>
  <c r="H1119" i="11"/>
  <c r="K1119" i="11"/>
  <c r="L1119" i="11"/>
  <c r="M1119" i="11"/>
  <c r="N1119" i="11"/>
  <c r="O1119" i="11"/>
  <c r="P1119" i="11"/>
  <c r="D1120" i="11"/>
  <c r="E1120" i="11"/>
  <c r="F1120" i="11"/>
  <c r="H1120" i="11"/>
  <c r="K1120" i="11"/>
  <c r="L1120" i="11"/>
  <c r="M1120" i="11"/>
  <c r="N1120" i="11"/>
  <c r="O1120" i="11"/>
  <c r="P1120" i="11"/>
  <c r="D1121" i="11"/>
  <c r="E1121" i="11"/>
  <c r="F1121" i="11"/>
  <c r="H1121" i="11"/>
  <c r="K1121" i="11"/>
  <c r="L1121" i="11"/>
  <c r="M1121" i="11"/>
  <c r="N1121" i="11"/>
  <c r="O1121" i="11"/>
  <c r="P1121" i="11"/>
  <c r="D1122" i="11"/>
  <c r="E1122" i="11"/>
  <c r="F1122" i="11"/>
  <c r="H1122" i="11"/>
  <c r="K1122" i="11"/>
  <c r="L1122" i="11"/>
  <c r="M1122" i="11"/>
  <c r="N1122" i="11"/>
  <c r="O1122" i="11"/>
  <c r="P1122" i="11"/>
  <c r="D1123" i="11"/>
  <c r="E1123" i="11"/>
  <c r="F1123" i="11"/>
  <c r="H1123" i="11"/>
  <c r="K1123" i="11"/>
  <c r="L1123" i="11"/>
  <c r="M1123" i="11"/>
  <c r="N1123" i="11"/>
  <c r="O1123" i="11"/>
  <c r="P1123" i="11"/>
  <c r="D1124" i="11"/>
  <c r="E1124" i="11"/>
  <c r="F1124" i="11"/>
  <c r="H1124" i="11"/>
  <c r="K1124" i="11"/>
  <c r="L1124" i="11"/>
  <c r="M1124" i="11"/>
  <c r="N1124" i="11"/>
  <c r="O1124" i="11"/>
  <c r="P1124" i="11"/>
  <c r="D1125" i="11"/>
  <c r="E1125" i="11"/>
  <c r="F1125" i="11"/>
  <c r="H1125" i="11"/>
  <c r="K1125" i="11"/>
  <c r="L1125" i="11"/>
  <c r="M1125" i="11"/>
  <c r="N1125" i="11"/>
  <c r="O1125" i="11"/>
  <c r="P1125" i="11"/>
  <c r="D1126" i="11"/>
  <c r="E1126" i="11"/>
  <c r="F1126" i="11"/>
  <c r="H1126" i="11"/>
  <c r="K1126" i="11"/>
  <c r="L1126" i="11"/>
  <c r="M1126" i="11"/>
  <c r="N1126" i="11"/>
  <c r="O1126" i="11"/>
  <c r="P1126" i="11"/>
  <c r="D1127" i="11"/>
  <c r="E1127" i="11"/>
  <c r="F1127" i="11"/>
  <c r="H1127" i="11"/>
  <c r="K1127" i="11"/>
  <c r="L1127" i="11"/>
  <c r="M1127" i="11"/>
  <c r="N1127" i="11"/>
  <c r="O1127" i="11"/>
  <c r="P1127" i="11"/>
  <c r="D1128" i="11"/>
  <c r="E1128" i="11"/>
  <c r="F1128" i="11"/>
  <c r="H1128" i="11"/>
  <c r="K1128" i="11"/>
  <c r="L1128" i="11"/>
  <c r="M1128" i="11"/>
  <c r="N1128" i="11"/>
  <c r="O1128" i="11"/>
  <c r="P1128" i="11"/>
  <c r="D1129" i="11"/>
  <c r="E1129" i="11"/>
  <c r="F1129" i="11"/>
  <c r="H1129" i="11"/>
  <c r="K1129" i="11"/>
  <c r="L1129" i="11"/>
  <c r="M1129" i="11"/>
  <c r="N1129" i="11"/>
  <c r="O1129" i="11"/>
  <c r="P1129" i="11"/>
  <c r="D1130" i="11"/>
  <c r="E1130" i="11"/>
  <c r="F1130" i="11"/>
  <c r="H1130" i="11"/>
  <c r="K1130" i="11"/>
  <c r="L1130" i="11"/>
  <c r="M1130" i="11"/>
  <c r="N1130" i="11"/>
  <c r="O1130" i="11"/>
  <c r="P1130" i="11"/>
  <c r="D1131" i="11"/>
  <c r="E1131" i="11"/>
  <c r="F1131" i="11"/>
  <c r="H1131" i="11"/>
  <c r="K1131" i="11"/>
  <c r="L1131" i="11"/>
  <c r="M1131" i="11"/>
  <c r="N1131" i="11"/>
  <c r="O1131" i="11"/>
  <c r="P1131" i="11"/>
  <c r="D1132" i="11"/>
  <c r="E1132" i="11"/>
  <c r="F1132" i="11"/>
  <c r="H1132" i="11"/>
  <c r="K1132" i="11"/>
  <c r="L1132" i="11"/>
  <c r="M1132" i="11"/>
  <c r="N1132" i="11"/>
  <c r="O1132" i="11"/>
  <c r="P1132" i="11"/>
  <c r="D1133" i="11"/>
  <c r="E1133" i="11"/>
  <c r="F1133" i="11"/>
  <c r="H1133" i="11"/>
  <c r="K1133" i="11"/>
  <c r="L1133" i="11"/>
  <c r="M1133" i="11"/>
  <c r="N1133" i="11"/>
  <c r="O1133" i="11"/>
  <c r="P1133" i="11"/>
  <c r="D1134" i="11"/>
  <c r="E1134" i="11"/>
  <c r="F1134" i="11"/>
  <c r="H1134" i="11"/>
  <c r="K1134" i="11"/>
  <c r="L1134" i="11"/>
  <c r="M1134" i="11"/>
  <c r="N1134" i="11"/>
  <c r="O1134" i="11"/>
  <c r="P1134" i="11"/>
  <c r="D1135" i="11"/>
  <c r="E1135" i="11"/>
  <c r="F1135" i="11"/>
  <c r="H1135" i="11"/>
  <c r="K1135" i="11"/>
  <c r="L1135" i="11"/>
  <c r="M1135" i="11"/>
  <c r="N1135" i="11"/>
  <c r="O1135" i="11"/>
  <c r="P1135" i="11"/>
  <c r="D1136" i="11"/>
  <c r="E1136" i="11"/>
  <c r="F1136" i="11"/>
  <c r="H1136" i="11"/>
  <c r="K1136" i="11"/>
  <c r="L1136" i="11"/>
  <c r="M1136" i="11"/>
  <c r="N1136" i="11"/>
  <c r="O1136" i="11"/>
  <c r="P1136" i="11"/>
  <c r="D1137" i="11"/>
  <c r="E1137" i="11"/>
  <c r="F1137" i="11"/>
  <c r="H1137" i="11"/>
  <c r="K1137" i="11"/>
  <c r="L1137" i="11"/>
  <c r="M1137" i="11"/>
  <c r="N1137" i="11"/>
  <c r="O1137" i="11"/>
  <c r="P1137" i="11"/>
  <c r="D1138" i="11"/>
  <c r="E1138" i="11"/>
  <c r="F1138" i="11"/>
  <c r="H1138" i="11"/>
  <c r="K1138" i="11"/>
  <c r="L1138" i="11"/>
  <c r="M1138" i="11"/>
  <c r="N1138" i="11"/>
  <c r="O1138" i="11"/>
  <c r="P1138" i="11"/>
  <c r="D1139" i="11"/>
  <c r="E1139" i="11"/>
  <c r="F1139" i="11"/>
  <c r="H1139" i="11"/>
  <c r="K1139" i="11"/>
  <c r="L1139" i="11"/>
  <c r="M1139" i="11"/>
  <c r="N1139" i="11"/>
  <c r="O1139" i="11"/>
  <c r="P1139" i="11"/>
  <c r="D1140" i="11"/>
  <c r="E1140" i="11"/>
  <c r="F1140" i="11"/>
  <c r="H1140" i="11"/>
  <c r="K1140" i="11"/>
  <c r="L1140" i="11"/>
  <c r="M1140" i="11"/>
  <c r="N1140" i="11"/>
  <c r="O1140" i="11"/>
  <c r="P1140" i="11"/>
  <c r="D1141" i="11"/>
  <c r="E1141" i="11"/>
  <c r="F1141" i="11"/>
  <c r="H1141" i="11"/>
  <c r="K1141" i="11"/>
  <c r="L1141" i="11"/>
  <c r="M1141" i="11"/>
  <c r="N1141" i="11"/>
  <c r="O1141" i="11"/>
  <c r="P1141" i="11"/>
  <c r="D1142" i="11"/>
  <c r="E1142" i="11"/>
  <c r="F1142" i="11"/>
  <c r="H1142" i="11"/>
  <c r="K1142" i="11"/>
  <c r="L1142" i="11"/>
  <c r="M1142" i="11"/>
  <c r="N1142" i="11"/>
  <c r="O1142" i="11"/>
  <c r="P1142" i="11"/>
  <c r="D1143" i="11"/>
  <c r="E1143" i="11"/>
  <c r="F1143" i="11"/>
  <c r="H1143" i="11"/>
  <c r="K1143" i="11"/>
  <c r="L1143" i="11"/>
  <c r="M1143" i="11"/>
  <c r="N1143" i="11"/>
  <c r="O1143" i="11"/>
  <c r="P1143" i="11"/>
  <c r="D1144" i="11"/>
  <c r="E1144" i="11"/>
  <c r="F1144" i="11"/>
  <c r="H1144" i="11"/>
  <c r="K1144" i="11"/>
  <c r="L1144" i="11"/>
  <c r="M1144" i="11"/>
  <c r="N1144" i="11"/>
  <c r="O1144" i="11"/>
  <c r="P1144" i="11"/>
  <c r="D1145" i="11"/>
  <c r="E1145" i="11"/>
  <c r="F1145" i="11"/>
  <c r="H1145" i="11"/>
  <c r="K1145" i="11"/>
  <c r="L1145" i="11"/>
  <c r="M1145" i="11"/>
  <c r="N1145" i="11"/>
  <c r="O1145" i="11"/>
  <c r="P1145" i="11"/>
  <c r="D1146" i="11"/>
  <c r="E1146" i="11"/>
  <c r="F1146" i="11"/>
  <c r="H1146" i="11"/>
  <c r="K1146" i="11"/>
  <c r="L1146" i="11"/>
  <c r="M1146" i="11"/>
  <c r="N1146" i="11"/>
  <c r="O1146" i="11"/>
  <c r="P1146" i="11"/>
  <c r="D1147" i="11"/>
  <c r="E1147" i="11"/>
  <c r="F1147" i="11"/>
  <c r="H1147" i="11"/>
  <c r="K1147" i="11"/>
  <c r="L1147" i="11"/>
  <c r="M1147" i="11"/>
  <c r="N1147" i="11"/>
  <c r="O1147" i="11"/>
  <c r="P1147" i="11"/>
  <c r="D1148" i="11"/>
  <c r="E1148" i="11"/>
  <c r="F1148" i="11"/>
  <c r="H1148" i="11"/>
  <c r="K1148" i="11"/>
  <c r="L1148" i="11"/>
  <c r="M1148" i="11"/>
  <c r="N1148" i="11"/>
  <c r="O1148" i="11"/>
  <c r="P1148" i="11"/>
  <c r="D1149" i="11"/>
  <c r="E1149" i="11"/>
  <c r="F1149" i="11"/>
  <c r="H1149" i="11"/>
  <c r="K1149" i="11"/>
  <c r="L1149" i="11"/>
  <c r="M1149" i="11"/>
  <c r="N1149" i="11"/>
  <c r="O1149" i="11"/>
  <c r="P1149" i="11"/>
  <c r="D1150" i="11"/>
  <c r="E1150" i="11"/>
  <c r="F1150" i="11"/>
  <c r="H1150" i="11"/>
  <c r="K1150" i="11"/>
  <c r="L1150" i="11"/>
  <c r="M1150" i="11"/>
  <c r="N1150" i="11"/>
  <c r="O1150" i="11"/>
  <c r="P1150" i="11"/>
  <c r="D1151" i="11"/>
  <c r="E1151" i="11"/>
  <c r="F1151" i="11"/>
  <c r="H1151" i="11"/>
  <c r="K1151" i="11"/>
  <c r="L1151" i="11"/>
  <c r="M1151" i="11"/>
  <c r="N1151" i="11"/>
  <c r="O1151" i="11"/>
  <c r="P1151" i="11"/>
  <c r="D1152" i="11"/>
  <c r="E1152" i="11"/>
  <c r="F1152" i="11"/>
  <c r="H1152" i="11"/>
  <c r="K1152" i="11"/>
  <c r="L1152" i="11"/>
  <c r="M1152" i="11"/>
  <c r="N1152" i="11"/>
  <c r="O1152" i="11"/>
  <c r="P1152" i="11"/>
  <c r="D1153" i="11"/>
  <c r="E1153" i="11"/>
  <c r="F1153" i="11"/>
  <c r="H1153" i="11"/>
  <c r="K1153" i="11"/>
  <c r="L1153" i="11"/>
  <c r="M1153" i="11"/>
  <c r="N1153" i="11"/>
  <c r="O1153" i="11"/>
  <c r="P1153" i="11"/>
  <c r="D1154" i="11"/>
  <c r="E1154" i="11"/>
  <c r="F1154" i="11"/>
  <c r="H1154" i="11"/>
  <c r="K1154" i="11"/>
  <c r="L1154" i="11"/>
  <c r="M1154" i="11"/>
  <c r="N1154" i="11"/>
  <c r="O1154" i="11"/>
  <c r="P1154" i="11"/>
  <c r="D1155" i="11"/>
  <c r="E1155" i="11"/>
  <c r="F1155" i="11"/>
  <c r="H1155" i="11"/>
  <c r="K1155" i="11"/>
  <c r="L1155" i="11"/>
  <c r="M1155" i="11"/>
  <c r="N1155" i="11"/>
  <c r="O1155" i="11"/>
  <c r="P1155" i="11"/>
  <c r="D1156" i="11"/>
  <c r="E1156" i="11"/>
  <c r="F1156" i="11"/>
  <c r="H1156" i="11"/>
  <c r="K1156" i="11"/>
  <c r="L1156" i="11"/>
  <c r="M1156" i="11"/>
  <c r="N1156" i="11"/>
  <c r="O1156" i="11"/>
  <c r="P1156" i="11"/>
  <c r="D1157" i="11"/>
  <c r="E1157" i="11"/>
  <c r="F1157" i="11"/>
  <c r="H1157" i="11"/>
  <c r="K1157" i="11"/>
  <c r="L1157" i="11"/>
  <c r="M1157" i="11"/>
  <c r="N1157" i="11"/>
  <c r="O1157" i="11"/>
  <c r="P1157" i="11"/>
  <c r="D1158" i="11"/>
  <c r="E1158" i="11"/>
  <c r="F1158" i="11"/>
  <c r="H1158" i="11"/>
  <c r="K1158" i="11"/>
  <c r="L1158" i="11"/>
  <c r="M1158" i="11"/>
  <c r="N1158" i="11"/>
  <c r="O1158" i="11"/>
  <c r="P1158" i="11"/>
  <c r="D1159" i="11"/>
  <c r="E1159" i="11"/>
  <c r="F1159" i="11"/>
  <c r="H1159" i="11"/>
  <c r="K1159" i="11"/>
  <c r="L1159" i="11"/>
  <c r="M1159" i="11"/>
  <c r="N1159" i="11"/>
  <c r="O1159" i="11"/>
  <c r="P1159" i="11"/>
  <c r="D1160" i="11"/>
  <c r="E1160" i="11"/>
  <c r="F1160" i="11"/>
  <c r="H1160" i="11"/>
  <c r="K1160" i="11"/>
  <c r="L1160" i="11"/>
  <c r="M1160" i="11"/>
  <c r="N1160" i="11"/>
  <c r="O1160" i="11"/>
  <c r="P1160" i="11"/>
  <c r="D1161" i="11"/>
  <c r="E1161" i="11"/>
  <c r="F1161" i="11"/>
  <c r="H1161" i="11"/>
  <c r="K1161" i="11"/>
  <c r="L1161" i="11"/>
  <c r="M1161" i="11"/>
  <c r="N1161" i="11"/>
  <c r="O1161" i="11"/>
  <c r="P1161" i="11"/>
  <c r="D1162" i="11"/>
  <c r="E1162" i="11"/>
  <c r="F1162" i="11"/>
  <c r="H1162" i="11"/>
  <c r="K1162" i="11"/>
  <c r="L1162" i="11"/>
  <c r="M1162" i="11"/>
  <c r="N1162" i="11"/>
  <c r="O1162" i="11"/>
  <c r="P1162" i="11"/>
  <c r="D1163" i="11"/>
  <c r="E1163" i="11"/>
  <c r="F1163" i="11"/>
  <c r="H1163" i="11"/>
  <c r="K1163" i="11"/>
  <c r="L1163" i="11"/>
  <c r="M1163" i="11"/>
  <c r="N1163" i="11"/>
  <c r="O1163" i="11"/>
  <c r="P1163" i="11"/>
  <c r="D1164" i="11"/>
  <c r="E1164" i="11"/>
  <c r="F1164" i="11"/>
  <c r="H1164" i="11"/>
  <c r="K1164" i="11"/>
  <c r="L1164" i="11"/>
  <c r="M1164" i="11"/>
  <c r="N1164" i="11"/>
  <c r="O1164" i="11"/>
  <c r="P1164" i="11"/>
  <c r="D1165" i="11"/>
  <c r="E1165" i="11"/>
  <c r="F1165" i="11"/>
  <c r="H1165" i="11"/>
  <c r="K1165" i="11"/>
  <c r="L1165" i="11"/>
  <c r="M1165" i="11"/>
  <c r="N1165" i="11"/>
  <c r="O1165" i="11"/>
  <c r="P1165" i="11"/>
  <c r="D1166" i="11"/>
  <c r="E1166" i="11"/>
  <c r="F1166" i="11"/>
  <c r="H1166" i="11"/>
  <c r="K1166" i="11"/>
  <c r="L1166" i="11"/>
  <c r="M1166" i="11"/>
  <c r="N1166" i="11"/>
  <c r="O1166" i="11"/>
  <c r="P1166" i="11"/>
  <c r="D1167" i="11"/>
  <c r="E1167" i="11"/>
  <c r="F1167" i="11"/>
  <c r="H1167" i="11"/>
  <c r="K1167" i="11"/>
  <c r="L1167" i="11"/>
  <c r="M1167" i="11"/>
  <c r="N1167" i="11"/>
  <c r="O1167" i="11"/>
  <c r="P1167" i="11"/>
  <c r="D1168" i="11"/>
  <c r="E1168" i="11"/>
  <c r="F1168" i="11"/>
  <c r="H1168" i="11"/>
  <c r="K1168" i="11"/>
  <c r="L1168" i="11"/>
  <c r="M1168" i="11"/>
  <c r="N1168" i="11"/>
  <c r="O1168" i="11"/>
  <c r="P1168" i="11"/>
  <c r="D1169" i="11"/>
  <c r="E1169" i="11"/>
  <c r="F1169" i="11"/>
  <c r="H1169" i="11"/>
  <c r="K1169" i="11"/>
  <c r="L1169" i="11"/>
  <c r="M1169" i="11"/>
  <c r="N1169" i="11"/>
  <c r="O1169" i="11"/>
  <c r="P1169" i="11"/>
  <c r="D1170" i="11"/>
  <c r="E1170" i="11"/>
  <c r="F1170" i="11"/>
  <c r="H1170" i="11"/>
  <c r="K1170" i="11"/>
  <c r="L1170" i="11"/>
  <c r="M1170" i="11"/>
  <c r="N1170" i="11"/>
  <c r="O1170" i="11"/>
  <c r="P1170" i="11"/>
  <c r="D1171" i="11"/>
  <c r="E1171" i="11"/>
  <c r="F1171" i="11"/>
  <c r="H1171" i="11"/>
  <c r="K1171" i="11"/>
  <c r="L1171" i="11"/>
  <c r="M1171" i="11"/>
  <c r="N1171" i="11"/>
  <c r="O1171" i="11"/>
  <c r="P1171" i="11"/>
  <c r="D1172" i="11"/>
  <c r="E1172" i="11"/>
  <c r="F1172" i="11"/>
  <c r="H1172" i="11"/>
  <c r="K1172" i="11"/>
  <c r="L1172" i="11"/>
  <c r="M1172" i="11"/>
  <c r="N1172" i="11"/>
  <c r="O1172" i="11"/>
  <c r="P1172" i="11"/>
  <c r="D1173" i="11"/>
  <c r="E1173" i="11"/>
  <c r="F1173" i="11"/>
  <c r="H1173" i="11"/>
  <c r="K1173" i="11"/>
  <c r="L1173" i="11"/>
  <c r="M1173" i="11"/>
  <c r="N1173" i="11"/>
  <c r="O1173" i="11"/>
  <c r="P1173" i="11"/>
  <c r="D1174" i="11"/>
  <c r="E1174" i="11"/>
  <c r="F1174" i="11"/>
  <c r="H1174" i="11"/>
  <c r="K1174" i="11"/>
  <c r="L1174" i="11"/>
  <c r="M1174" i="11"/>
  <c r="N1174" i="11"/>
  <c r="O1174" i="11"/>
  <c r="P1174" i="11"/>
  <c r="D1175" i="11"/>
  <c r="E1175" i="11"/>
  <c r="F1175" i="11"/>
  <c r="H1175" i="11"/>
  <c r="K1175" i="11"/>
  <c r="L1175" i="11"/>
  <c r="M1175" i="11"/>
  <c r="N1175" i="11"/>
  <c r="O1175" i="11"/>
  <c r="P1175" i="11"/>
  <c r="D1176" i="11"/>
  <c r="E1176" i="11"/>
  <c r="F1176" i="11"/>
  <c r="H1176" i="11"/>
  <c r="K1176" i="11"/>
  <c r="L1176" i="11"/>
  <c r="M1176" i="11"/>
  <c r="N1176" i="11"/>
  <c r="O1176" i="11"/>
  <c r="P1176" i="11"/>
  <c r="D1177" i="11"/>
  <c r="E1177" i="11"/>
  <c r="F1177" i="11"/>
  <c r="H1177" i="11"/>
  <c r="K1177" i="11"/>
  <c r="L1177" i="11"/>
  <c r="M1177" i="11"/>
  <c r="N1177" i="11"/>
  <c r="O1177" i="11"/>
  <c r="P1177" i="11"/>
  <c r="D1178" i="11"/>
  <c r="E1178" i="11"/>
  <c r="F1178" i="11"/>
  <c r="H1178" i="11"/>
  <c r="K1178" i="11"/>
  <c r="L1178" i="11"/>
  <c r="M1178" i="11"/>
  <c r="N1178" i="11"/>
  <c r="O1178" i="11"/>
  <c r="P1178" i="11"/>
  <c r="D1179" i="11"/>
  <c r="E1179" i="11"/>
  <c r="F1179" i="11"/>
  <c r="H1179" i="11"/>
  <c r="K1179" i="11"/>
  <c r="L1179" i="11"/>
  <c r="M1179" i="11"/>
  <c r="N1179" i="11"/>
  <c r="O1179" i="11"/>
  <c r="P1179" i="11"/>
  <c r="D1180" i="11"/>
  <c r="E1180" i="11"/>
  <c r="F1180" i="11"/>
  <c r="H1180" i="11"/>
  <c r="K1180" i="11"/>
  <c r="L1180" i="11"/>
  <c r="M1180" i="11"/>
  <c r="N1180" i="11"/>
  <c r="O1180" i="11"/>
  <c r="P1180" i="11"/>
  <c r="D1181" i="11"/>
  <c r="E1181" i="11"/>
  <c r="F1181" i="11"/>
  <c r="H1181" i="11"/>
  <c r="K1181" i="11"/>
  <c r="L1181" i="11"/>
  <c r="M1181" i="11"/>
  <c r="N1181" i="11"/>
  <c r="O1181" i="11"/>
  <c r="P1181" i="11"/>
  <c r="D1182" i="11"/>
  <c r="E1182" i="11"/>
  <c r="F1182" i="11"/>
  <c r="H1182" i="11"/>
  <c r="K1182" i="11"/>
  <c r="L1182" i="11"/>
  <c r="M1182" i="11"/>
  <c r="N1182" i="11"/>
  <c r="O1182" i="11"/>
  <c r="P1182" i="11"/>
  <c r="D1183" i="11"/>
  <c r="E1183" i="11"/>
  <c r="F1183" i="11"/>
  <c r="H1183" i="11"/>
  <c r="K1183" i="11"/>
  <c r="L1183" i="11"/>
  <c r="M1183" i="11"/>
  <c r="N1183" i="11"/>
  <c r="O1183" i="11"/>
  <c r="P1183" i="11"/>
  <c r="D1184" i="11"/>
  <c r="E1184" i="11"/>
  <c r="F1184" i="11"/>
  <c r="H1184" i="11"/>
  <c r="K1184" i="11"/>
  <c r="L1184" i="11"/>
  <c r="M1184" i="11"/>
  <c r="N1184" i="11"/>
  <c r="O1184" i="11"/>
  <c r="P1184" i="11"/>
  <c r="D1185" i="11"/>
  <c r="E1185" i="11"/>
  <c r="F1185" i="11"/>
  <c r="H1185" i="11"/>
  <c r="K1185" i="11"/>
  <c r="L1185" i="11"/>
  <c r="M1185" i="11"/>
  <c r="N1185" i="11"/>
  <c r="O1185" i="11"/>
  <c r="P1185" i="11"/>
  <c r="D1186" i="11"/>
  <c r="E1186" i="11"/>
  <c r="F1186" i="11"/>
  <c r="H1186" i="11"/>
  <c r="K1186" i="11"/>
  <c r="L1186" i="11"/>
  <c r="M1186" i="11"/>
  <c r="N1186" i="11"/>
  <c r="O1186" i="11"/>
  <c r="P1186" i="11"/>
  <c r="D1187" i="11"/>
  <c r="E1187" i="11"/>
  <c r="F1187" i="11"/>
  <c r="H1187" i="11"/>
  <c r="K1187" i="11"/>
  <c r="L1187" i="11"/>
  <c r="M1187" i="11"/>
  <c r="N1187" i="11"/>
  <c r="O1187" i="11"/>
  <c r="P1187" i="11"/>
  <c r="D1188" i="11"/>
  <c r="E1188" i="11"/>
  <c r="F1188" i="11"/>
  <c r="H1188" i="11"/>
  <c r="K1188" i="11"/>
  <c r="L1188" i="11"/>
  <c r="M1188" i="11"/>
  <c r="N1188" i="11"/>
  <c r="O1188" i="11"/>
  <c r="P1188" i="11"/>
  <c r="D1189" i="11"/>
  <c r="E1189" i="11"/>
  <c r="F1189" i="11"/>
  <c r="H1189" i="11"/>
  <c r="K1189" i="11"/>
  <c r="L1189" i="11"/>
  <c r="M1189" i="11"/>
  <c r="N1189" i="11"/>
  <c r="O1189" i="11"/>
  <c r="P1189" i="11"/>
  <c r="D1190" i="11"/>
  <c r="E1190" i="11"/>
  <c r="F1190" i="11"/>
  <c r="H1190" i="11"/>
  <c r="K1190" i="11"/>
  <c r="L1190" i="11"/>
  <c r="M1190" i="11"/>
  <c r="N1190" i="11"/>
  <c r="O1190" i="11"/>
  <c r="P1190" i="11"/>
  <c r="D1191" i="11"/>
  <c r="E1191" i="11"/>
  <c r="F1191" i="11"/>
  <c r="H1191" i="11"/>
  <c r="K1191" i="11"/>
  <c r="L1191" i="11"/>
  <c r="M1191" i="11"/>
  <c r="N1191" i="11"/>
  <c r="O1191" i="11"/>
  <c r="P1191" i="11"/>
  <c r="D1192" i="11"/>
  <c r="E1192" i="11"/>
  <c r="F1192" i="11"/>
  <c r="H1192" i="11"/>
  <c r="K1192" i="11"/>
  <c r="L1192" i="11"/>
  <c r="M1192" i="11"/>
  <c r="N1192" i="11"/>
  <c r="O1192" i="11"/>
  <c r="P1192" i="11"/>
  <c r="D1193" i="11"/>
  <c r="E1193" i="11"/>
  <c r="F1193" i="11"/>
  <c r="H1193" i="11"/>
  <c r="K1193" i="11"/>
  <c r="L1193" i="11"/>
  <c r="M1193" i="11"/>
  <c r="N1193" i="11"/>
  <c r="O1193" i="11"/>
  <c r="P1193" i="11"/>
  <c r="D1194" i="11"/>
  <c r="E1194" i="11"/>
  <c r="F1194" i="11"/>
  <c r="H1194" i="11"/>
  <c r="K1194" i="11"/>
  <c r="L1194" i="11"/>
  <c r="M1194" i="11"/>
  <c r="N1194" i="11"/>
  <c r="O1194" i="11"/>
  <c r="P1194" i="11"/>
  <c r="D1195" i="11"/>
  <c r="E1195" i="11"/>
  <c r="F1195" i="11"/>
  <c r="H1195" i="11"/>
  <c r="K1195" i="11"/>
  <c r="L1195" i="11"/>
  <c r="M1195" i="11"/>
  <c r="N1195" i="11"/>
  <c r="O1195" i="11"/>
  <c r="P1195" i="11"/>
  <c r="D1196" i="11"/>
  <c r="E1196" i="11"/>
  <c r="F1196" i="11"/>
  <c r="H1196" i="11"/>
  <c r="K1196" i="11"/>
  <c r="L1196" i="11"/>
  <c r="M1196" i="11"/>
  <c r="N1196" i="11"/>
  <c r="O1196" i="11"/>
  <c r="P1196" i="11"/>
  <c r="D1197" i="11"/>
  <c r="E1197" i="11"/>
  <c r="F1197" i="11"/>
  <c r="H1197" i="11"/>
  <c r="K1197" i="11"/>
  <c r="L1197" i="11"/>
  <c r="M1197" i="11"/>
  <c r="N1197" i="11"/>
  <c r="O1197" i="11"/>
  <c r="P1197" i="11"/>
  <c r="D1198" i="11"/>
  <c r="E1198" i="11"/>
  <c r="F1198" i="11"/>
  <c r="H1198" i="11"/>
  <c r="K1198" i="11"/>
  <c r="L1198" i="11"/>
  <c r="M1198" i="11"/>
  <c r="N1198" i="11"/>
  <c r="O1198" i="11"/>
  <c r="P1198" i="11"/>
  <c r="D1199" i="11"/>
  <c r="E1199" i="11"/>
  <c r="F1199" i="11"/>
  <c r="H1199" i="11"/>
  <c r="K1199" i="11"/>
  <c r="L1199" i="11"/>
  <c r="M1199" i="11"/>
  <c r="N1199" i="11"/>
  <c r="O1199" i="11"/>
  <c r="P1199" i="11"/>
  <c r="D1200" i="11"/>
  <c r="E1200" i="11"/>
  <c r="F1200" i="11"/>
  <c r="H1200" i="11"/>
  <c r="K1200" i="11"/>
  <c r="L1200" i="11"/>
  <c r="M1200" i="11"/>
  <c r="N1200" i="11"/>
  <c r="O1200" i="11"/>
  <c r="P1200" i="11"/>
  <c r="D1201" i="11"/>
  <c r="E1201" i="11"/>
  <c r="F1201" i="11"/>
  <c r="H1201" i="11"/>
  <c r="K1201" i="11"/>
  <c r="L1201" i="11"/>
  <c r="M1201" i="11"/>
  <c r="N1201" i="11"/>
  <c r="O1201" i="11"/>
  <c r="P1201" i="11"/>
  <c r="D1202" i="11"/>
  <c r="E1202" i="11"/>
  <c r="F1202" i="11"/>
  <c r="H1202" i="11"/>
  <c r="K1202" i="11"/>
  <c r="L1202" i="11"/>
  <c r="M1202" i="11"/>
  <c r="N1202" i="11"/>
  <c r="O1202" i="11"/>
  <c r="P1202" i="11"/>
  <c r="D1203" i="11"/>
  <c r="E1203" i="11"/>
  <c r="F1203" i="11"/>
  <c r="H1203" i="11"/>
  <c r="K1203" i="11"/>
  <c r="L1203" i="11"/>
  <c r="M1203" i="11"/>
  <c r="N1203" i="11"/>
  <c r="O1203" i="11"/>
  <c r="P1203" i="11"/>
  <c r="D1204" i="11"/>
  <c r="E1204" i="11"/>
  <c r="F1204" i="11"/>
  <c r="H1204" i="11"/>
  <c r="K1204" i="11"/>
  <c r="L1204" i="11"/>
  <c r="M1204" i="11"/>
  <c r="N1204" i="11"/>
  <c r="O1204" i="11"/>
  <c r="P1204" i="11"/>
  <c r="D1205" i="11"/>
  <c r="E1205" i="11"/>
  <c r="F1205" i="11"/>
  <c r="H1205" i="11"/>
  <c r="K1205" i="11"/>
  <c r="L1205" i="11"/>
  <c r="M1205" i="11"/>
  <c r="N1205" i="11"/>
  <c r="O1205" i="11"/>
  <c r="P1205" i="11"/>
  <c r="D1206" i="11"/>
  <c r="E1206" i="11"/>
  <c r="F1206" i="11"/>
  <c r="H1206" i="11"/>
  <c r="K1206" i="11"/>
  <c r="L1206" i="11"/>
  <c r="M1206" i="11"/>
  <c r="N1206" i="11"/>
  <c r="O1206" i="11"/>
  <c r="P1206" i="11"/>
  <c r="D1207" i="11"/>
  <c r="E1207" i="11"/>
  <c r="F1207" i="11"/>
  <c r="H1207" i="11"/>
  <c r="K1207" i="11"/>
  <c r="L1207" i="11"/>
  <c r="M1207" i="11"/>
  <c r="N1207" i="11"/>
  <c r="O1207" i="11"/>
  <c r="P1207" i="11"/>
  <c r="D1208" i="11"/>
  <c r="E1208" i="11"/>
  <c r="F1208" i="11"/>
  <c r="H1208" i="11"/>
  <c r="K1208" i="11"/>
  <c r="L1208" i="11"/>
  <c r="M1208" i="11"/>
  <c r="N1208" i="11"/>
  <c r="O1208" i="11"/>
  <c r="P1208" i="11"/>
  <c r="D1209" i="11"/>
  <c r="E1209" i="11"/>
  <c r="F1209" i="11"/>
  <c r="H1209" i="11"/>
  <c r="K1209" i="11"/>
  <c r="L1209" i="11"/>
  <c r="M1209" i="11"/>
  <c r="N1209" i="11"/>
  <c r="O1209" i="11"/>
  <c r="P1209" i="11"/>
  <c r="D1210" i="11"/>
  <c r="E1210" i="11"/>
  <c r="F1210" i="11"/>
  <c r="H1210" i="11"/>
  <c r="K1210" i="11"/>
  <c r="L1210" i="11"/>
  <c r="M1210" i="11"/>
  <c r="N1210" i="11"/>
  <c r="O1210" i="11"/>
  <c r="P1210" i="11"/>
  <c r="D1211" i="11"/>
  <c r="E1211" i="11"/>
  <c r="F1211" i="11"/>
  <c r="H1211" i="11"/>
  <c r="K1211" i="11"/>
  <c r="L1211" i="11"/>
  <c r="M1211" i="11"/>
  <c r="N1211" i="11"/>
  <c r="O1211" i="11"/>
  <c r="P1211" i="11"/>
  <c r="D1212" i="11"/>
  <c r="E1212" i="11"/>
  <c r="F1212" i="11"/>
  <c r="H1212" i="11"/>
  <c r="K1212" i="11"/>
  <c r="L1212" i="11"/>
  <c r="M1212" i="11"/>
  <c r="N1212" i="11"/>
  <c r="O1212" i="11"/>
  <c r="P1212" i="11"/>
  <c r="D1213" i="11"/>
  <c r="E1213" i="11"/>
  <c r="F1213" i="11"/>
  <c r="H1213" i="11"/>
  <c r="K1213" i="11"/>
  <c r="L1213" i="11"/>
  <c r="M1213" i="11"/>
  <c r="N1213" i="11"/>
  <c r="O1213" i="11"/>
  <c r="P1213" i="11"/>
  <c r="D1214" i="11"/>
  <c r="E1214" i="11"/>
  <c r="F1214" i="11"/>
  <c r="H1214" i="11"/>
  <c r="K1214" i="11"/>
  <c r="L1214" i="11"/>
  <c r="M1214" i="11"/>
  <c r="N1214" i="11"/>
  <c r="O1214" i="11"/>
  <c r="P1214" i="11"/>
  <c r="D1215" i="11"/>
  <c r="E1215" i="11"/>
  <c r="F1215" i="11"/>
  <c r="H1215" i="11"/>
  <c r="K1215" i="11"/>
  <c r="L1215" i="11"/>
  <c r="M1215" i="11"/>
  <c r="N1215" i="11"/>
  <c r="O1215" i="11"/>
  <c r="P1215" i="11"/>
  <c r="D1216" i="11"/>
  <c r="E1216" i="11"/>
  <c r="F1216" i="11"/>
  <c r="H1216" i="11"/>
  <c r="K1216" i="11"/>
  <c r="L1216" i="11"/>
  <c r="M1216" i="11"/>
  <c r="N1216" i="11"/>
  <c r="O1216" i="11"/>
  <c r="P1216" i="11"/>
  <c r="D1217" i="11"/>
  <c r="E1217" i="11"/>
  <c r="F1217" i="11"/>
  <c r="H1217" i="11"/>
  <c r="K1217" i="11"/>
  <c r="L1217" i="11"/>
  <c r="M1217" i="11"/>
  <c r="N1217" i="11"/>
  <c r="O1217" i="11"/>
  <c r="P1217" i="11"/>
  <c r="D1218" i="11"/>
  <c r="E1218" i="11"/>
  <c r="F1218" i="11"/>
  <c r="H1218" i="11"/>
  <c r="K1218" i="11"/>
  <c r="L1218" i="11"/>
  <c r="M1218" i="11"/>
  <c r="N1218" i="11"/>
  <c r="O1218" i="11"/>
  <c r="P1218" i="11"/>
  <c r="D1219" i="11"/>
  <c r="E1219" i="11"/>
  <c r="F1219" i="11"/>
  <c r="H1219" i="11"/>
  <c r="K1219" i="11"/>
  <c r="L1219" i="11"/>
  <c r="M1219" i="11"/>
  <c r="N1219" i="11"/>
  <c r="O1219" i="11"/>
  <c r="P1219" i="11"/>
  <c r="D1220" i="11"/>
  <c r="E1220" i="11"/>
  <c r="F1220" i="11"/>
  <c r="H1220" i="11"/>
  <c r="K1220" i="11"/>
  <c r="L1220" i="11"/>
  <c r="M1220" i="11"/>
  <c r="N1220" i="11"/>
  <c r="O1220" i="11"/>
  <c r="P1220" i="11"/>
  <c r="D1221" i="11"/>
  <c r="E1221" i="11"/>
  <c r="F1221" i="11"/>
  <c r="H1221" i="11"/>
  <c r="K1221" i="11"/>
  <c r="L1221" i="11"/>
  <c r="M1221" i="11"/>
  <c r="N1221" i="11"/>
  <c r="O1221" i="11"/>
  <c r="P1221" i="11"/>
  <c r="D1222" i="11"/>
  <c r="E1222" i="11"/>
  <c r="F1222" i="11"/>
  <c r="H1222" i="11"/>
  <c r="K1222" i="11"/>
  <c r="L1222" i="11"/>
  <c r="M1222" i="11"/>
  <c r="N1222" i="11"/>
  <c r="O1222" i="11"/>
  <c r="P1222" i="11"/>
  <c r="D1223" i="11"/>
  <c r="E1223" i="11"/>
  <c r="F1223" i="11"/>
  <c r="H1223" i="11"/>
  <c r="K1223" i="11"/>
  <c r="L1223" i="11"/>
  <c r="M1223" i="11"/>
  <c r="N1223" i="11"/>
  <c r="O1223" i="11"/>
  <c r="P1223" i="11"/>
  <c r="D1224" i="11"/>
  <c r="E1224" i="11"/>
  <c r="F1224" i="11"/>
  <c r="H1224" i="11"/>
  <c r="K1224" i="11"/>
  <c r="L1224" i="11"/>
  <c r="M1224" i="11"/>
  <c r="N1224" i="11"/>
  <c r="O1224" i="11"/>
  <c r="P1224" i="11"/>
  <c r="D1225" i="11"/>
  <c r="E1225" i="11"/>
  <c r="F1225" i="11"/>
  <c r="H1225" i="11"/>
  <c r="K1225" i="11"/>
  <c r="L1225" i="11"/>
  <c r="M1225" i="11"/>
  <c r="N1225" i="11"/>
  <c r="O1225" i="11"/>
  <c r="P1225" i="11"/>
  <c r="D1226" i="11"/>
  <c r="E1226" i="11"/>
  <c r="F1226" i="11"/>
  <c r="H1226" i="11"/>
  <c r="K1226" i="11"/>
  <c r="L1226" i="11"/>
  <c r="M1226" i="11"/>
  <c r="N1226" i="11"/>
  <c r="O1226" i="11"/>
  <c r="P1226" i="11"/>
  <c r="D1227" i="11"/>
  <c r="E1227" i="11"/>
  <c r="F1227" i="11"/>
  <c r="H1227" i="11"/>
  <c r="K1227" i="11"/>
  <c r="L1227" i="11"/>
  <c r="M1227" i="11"/>
  <c r="N1227" i="11"/>
  <c r="O1227" i="11"/>
  <c r="P1227" i="11"/>
  <c r="D1228" i="11"/>
  <c r="E1228" i="11"/>
  <c r="F1228" i="11"/>
  <c r="H1228" i="11"/>
  <c r="K1228" i="11"/>
  <c r="L1228" i="11"/>
  <c r="M1228" i="11"/>
  <c r="N1228" i="11"/>
  <c r="O1228" i="11"/>
  <c r="P1228" i="11"/>
  <c r="D1229" i="11"/>
  <c r="E1229" i="11"/>
  <c r="F1229" i="11"/>
  <c r="H1229" i="11"/>
  <c r="K1229" i="11"/>
  <c r="L1229" i="11"/>
  <c r="M1229" i="11"/>
  <c r="N1229" i="11"/>
  <c r="O1229" i="11"/>
  <c r="P1229" i="11"/>
  <c r="D1230" i="11"/>
  <c r="E1230" i="11"/>
  <c r="F1230" i="11"/>
  <c r="H1230" i="11"/>
  <c r="K1230" i="11"/>
  <c r="L1230" i="11"/>
  <c r="M1230" i="11"/>
  <c r="N1230" i="11"/>
  <c r="O1230" i="11"/>
  <c r="P1230" i="11"/>
  <c r="D1231" i="11"/>
  <c r="E1231" i="11"/>
  <c r="F1231" i="11"/>
  <c r="H1231" i="11"/>
  <c r="K1231" i="11"/>
  <c r="L1231" i="11"/>
  <c r="M1231" i="11"/>
  <c r="N1231" i="11"/>
  <c r="O1231" i="11"/>
  <c r="P1231" i="11"/>
  <c r="D1232" i="11"/>
  <c r="E1232" i="11"/>
  <c r="F1232" i="11"/>
  <c r="H1232" i="11"/>
  <c r="K1232" i="11"/>
  <c r="L1232" i="11"/>
  <c r="M1232" i="11"/>
  <c r="N1232" i="11"/>
  <c r="O1232" i="11"/>
  <c r="P1232" i="11"/>
  <c r="D1233" i="11"/>
  <c r="E1233" i="11"/>
  <c r="F1233" i="11"/>
  <c r="H1233" i="11"/>
  <c r="K1233" i="11"/>
  <c r="L1233" i="11"/>
  <c r="M1233" i="11"/>
  <c r="N1233" i="11"/>
  <c r="O1233" i="11"/>
  <c r="P1233" i="11"/>
  <c r="D1234" i="11"/>
  <c r="E1234" i="11"/>
  <c r="F1234" i="11"/>
  <c r="H1234" i="11"/>
  <c r="K1234" i="11"/>
  <c r="L1234" i="11"/>
  <c r="M1234" i="11"/>
  <c r="N1234" i="11"/>
  <c r="O1234" i="11"/>
  <c r="P1234" i="11"/>
  <c r="D1235" i="11"/>
  <c r="E1235" i="11"/>
  <c r="F1235" i="11"/>
  <c r="H1235" i="11"/>
  <c r="K1235" i="11"/>
  <c r="L1235" i="11"/>
  <c r="M1235" i="11"/>
  <c r="N1235" i="11"/>
  <c r="O1235" i="11"/>
  <c r="P1235" i="11"/>
  <c r="D1236" i="11"/>
  <c r="E1236" i="11"/>
  <c r="F1236" i="11"/>
  <c r="H1236" i="11"/>
  <c r="K1236" i="11"/>
  <c r="L1236" i="11"/>
  <c r="M1236" i="11"/>
  <c r="N1236" i="11"/>
  <c r="O1236" i="11"/>
  <c r="P1236" i="11"/>
  <c r="D1237" i="11"/>
  <c r="E1237" i="11"/>
  <c r="F1237" i="11"/>
  <c r="H1237" i="11"/>
  <c r="K1237" i="11"/>
  <c r="L1237" i="11"/>
  <c r="M1237" i="11"/>
  <c r="N1237" i="11"/>
  <c r="O1237" i="11"/>
  <c r="P1237" i="11"/>
  <c r="D1238" i="11"/>
  <c r="E1238" i="11"/>
  <c r="F1238" i="11"/>
  <c r="H1238" i="11"/>
  <c r="K1238" i="11"/>
  <c r="L1238" i="11"/>
  <c r="M1238" i="11"/>
  <c r="N1238" i="11"/>
  <c r="O1238" i="11"/>
  <c r="P1238" i="11"/>
  <c r="D1239" i="11"/>
  <c r="E1239" i="11"/>
  <c r="F1239" i="11"/>
  <c r="H1239" i="11"/>
  <c r="K1239" i="11"/>
  <c r="L1239" i="11"/>
  <c r="M1239" i="11"/>
  <c r="N1239" i="11"/>
  <c r="O1239" i="11"/>
  <c r="P1239" i="11"/>
  <c r="D1240" i="11"/>
  <c r="E1240" i="11"/>
  <c r="F1240" i="11"/>
  <c r="H1240" i="11"/>
  <c r="K1240" i="11"/>
  <c r="L1240" i="11"/>
  <c r="M1240" i="11"/>
  <c r="N1240" i="11"/>
  <c r="O1240" i="11"/>
  <c r="P1240" i="11"/>
  <c r="D1241" i="11"/>
  <c r="E1241" i="11"/>
  <c r="F1241" i="11"/>
  <c r="H1241" i="11"/>
  <c r="K1241" i="11"/>
  <c r="L1241" i="11"/>
  <c r="M1241" i="11"/>
  <c r="N1241" i="11"/>
  <c r="O1241" i="11"/>
  <c r="P1241" i="11"/>
  <c r="D1242" i="11"/>
  <c r="E1242" i="11"/>
  <c r="F1242" i="11"/>
  <c r="H1242" i="11"/>
  <c r="K1242" i="11"/>
  <c r="L1242" i="11"/>
  <c r="M1242" i="11"/>
  <c r="N1242" i="11"/>
  <c r="O1242" i="11"/>
  <c r="P1242" i="11"/>
  <c r="D1243" i="11"/>
  <c r="E1243" i="11"/>
  <c r="F1243" i="11"/>
  <c r="H1243" i="11"/>
  <c r="K1243" i="11"/>
  <c r="L1243" i="11"/>
  <c r="M1243" i="11"/>
  <c r="N1243" i="11"/>
  <c r="O1243" i="11"/>
  <c r="P1243" i="11"/>
  <c r="D1244" i="11"/>
  <c r="E1244" i="11"/>
  <c r="F1244" i="11"/>
  <c r="H1244" i="11"/>
  <c r="K1244" i="11"/>
  <c r="L1244" i="11"/>
  <c r="M1244" i="11"/>
  <c r="N1244" i="11"/>
  <c r="O1244" i="11"/>
  <c r="P1244" i="11"/>
  <c r="D1245" i="11"/>
  <c r="E1245" i="11"/>
  <c r="F1245" i="11"/>
  <c r="H1245" i="11"/>
  <c r="K1245" i="11"/>
  <c r="L1245" i="11"/>
  <c r="M1245" i="11"/>
  <c r="N1245" i="11"/>
  <c r="O1245" i="11"/>
  <c r="P1245" i="11"/>
  <c r="D1246" i="11"/>
  <c r="E1246" i="11"/>
  <c r="F1246" i="11"/>
  <c r="H1246" i="11"/>
  <c r="K1246" i="11"/>
  <c r="L1246" i="11"/>
  <c r="M1246" i="11"/>
  <c r="N1246" i="11"/>
  <c r="O1246" i="11"/>
  <c r="P1246" i="11"/>
  <c r="D1247" i="11"/>
  <c r="E1247" i="11"/>
  <c r="F1247" i="11"/>
  <c r="H1247" i="11"/>
  <c r="K1247" i="11"/>
  <c r="L1247" i="11"/>
  <c r="M1247" i="11"/>
  <c r="N1247" i="11"/>
  <c r="O1247" i="11"/>
  <c r="P1247" i="11"/>
  <c r="D1248" i="11"/>
  <c r="E1248" i="11"/>
  <c r="F1248" i="11"/>
  <c r="H1248" i="11"/>
  <c r="K1248" i="11"/>
  <c r="L1248" i="11"/>
  <c r="M1248" i="11"/>
  <c r="N1248" i="11"/>
  <c r="O1248" i="11"/>
  <c r="P1248" i="11"/>
  <c r="D1249" i="11"/>
  <c r="E1249" i="11"/>
  <c r="F1249" i="11"/>
  <c r="H1249" i="11"/>
  <c r="K1249" i="11"/>
  <c r="L1249" i="11"/>
  <c r="M1249" i="11"/>
  <c r="N1249" i="11"/>
  <c r="O1249" i="11"/>
  <c r="P1249" i="11"/>
  <c r="D1250" i="11"/>
  <c r="E1250" i="11"/>
  <c r="F1250" i="11"/>
  <c r="H1250" i="11"/>
  <c r="K1250" i="11"/>
  <c r="L1250" i="11"/>
  <c r="M1250" i="11"/>
  <c r="N1250" i="11"/>
  <c r="O1250" i="11"/>
  <c r="P1250" i="11"/>
  <c r="D1251" i="11"/>
  <c r="E1251" i="11"/>
  <c r="F1251" i="11"/>
  <c r="H1251" i="11"/>
  <c r="K1251" i="11"/>
  <c r="L1251" i="11"/>
  <c r="M1251" i="11"/>
  <c r="N1251" i="11"/>
  <c r="O1251" i="11"/>
  <c r="P1251" i="11"/>
  <c r="D1252" i="11"/>
  <c r="E1252" i="11"/>
  <c r="F1252" i="11"/>
  <c r="H1252" i="11"/>
  <c r="K1252" i="11"/>
  <c r="L1252" i="11"/>
  <c r="M1252" i="11"/>
  <c r="N1252" i="11"/>
  <c r="O1252" i="11"/>
  <c r="P1252" i="11"/>
  <c r="D1253" i="11"/>
  <c r="E1253" i="11"/>
  <c r="F1253" i="11"/>
  <c r="H1253" i="11"/>
  <c r="K1253" i="11"/>
  <c r="L1253" i="11"/>
  <c r="M1253" i="11"/>
  <c r="N1253" i="11"/>
  <c r="O1253" i="11"/>
  <c r="P1253" i="11"/>
  <c r="D1254" i="11"/>
  <c r="E1254" i="11"/>
  <c r="F1254" i="11"/>
  <c r="H1254" i="11"/>
  <c r="K1254" i="11"/>
  <c r="L1254" i="11"/>
  <c r="M1254" i="11"/>
  <c r="N1254" i="11"/>
  <c r="O1254" i="11"/>
  <c r="P1254" i="11"/>
  <c r="D1255" i="11"/>
  <c r="E1255" i="11"/>
  <c r="F1255" i="11"/>
  <c r="H1255" i="11"/>
  <c r="K1255" i="11"/>
  <c r="L1255" i="11"/>
  <c r="M1255" i="11"/>
  <c r="N1255" i="11"/>
  <c r="O1255" i="11"/>
  <c r="P1255" i="11"/>
  <c r="D1256" i="11"/>
  <c r="E1256" i="11"/>
  <c r="F1256" i="11"/>
  <c r="H1256" i="11"/>
  <c r="K1256" i="11"/>
  <c r="L1256" i="11"/>
  <c r="M1256" i="11"/>
  <c r="N1256" i="11"/>
  <c r="O1256" i="11"/>
  <c r="P1256" i="11"/>
  <c r="D1257" i="11"/>
  <c r="E1257" i="11"/>
  <c r="F1257" i="11"/>
  <c r="H1257" i="11"/>
  <c r="K1257" i="11"/>
  <c r="L1257" i="11"/>
  <c r="M1257" i="11"/>
  <c r="N1257" i="11"/>
  <c r="O1257" i="11"/>
  <c r="P1257" i="11"/>
  <c r="D1258" i="11"/>
  <c r="E1258" i="11"/>
  <c r="F1258" i="11"/>
  <c r="H1258" i="11"/>
  <c r="K1258" i="11"/>
  <c r="L1258" i="11"/>
  <c r="M1258" i="11"/>
  <c r="N1258" i="11"/>
  <c r="O1258" i="11"/>
  <c r="P1258" i="11"/>
  <c r="D1259" i="11"/>
  <c r="E1259" i="11"/>
  <c r="F1259" i="11"/>
  <c r="H1259" i="11"/>
  <c r="K1259" i="11"/>
  <c r="L1259" i="11"/>
  <c r="M1259" i="11"/>
  <c r="N1259" i="11"/>
  <c r="O1259" i="11"/>
  <c r="P1259" i="11"/>
  <c r="D1260" i="11"/>
  <c r="E1260" i="11"/>
  <c r="F1260" i="11"/>
  <c r="H1260" i="11"/>
  <c r="K1260" i="11"/>
  <c r="L1260" i="11"/>
  <c r="M1260" i="11"/>
  <c r="N1260" i="11"/>
  <c r="O1260" i="11"/>
  <c r="P1260" i="11"/>
  <c r="D1261" i="11"/>
  <c r="E1261" i="11"/>
  <c r="F1261" i="11"/>
  <c r="H1261" i="11"/>
  <c r="K1261" i="11"/>
  <c r="L1261" i="11"/>
  <c r="M1261" i="11"/>
  <c r="N1261" i="11"/>
  <c r="O1261" i="11"/>
  <c r="P1261" i="11"/>
  <c r="D1262" i="11"/>
  <c r="E1262" i="11"/>
  <c r="F1262" i="11"/>
  <c r="H1262" i="11"/>
  <c r="K1262" i="11"/>
  <c r="L1262" i="11"/>
  <c r="M1262" i="11"/>
  <c r="N1262" i="11"/>
  <c r="O1262" i="11"/>
  <c r="P1262" i="11"/>
  <c r="D1263" i="11"/>
  <c r="E1263" i="11"/>
  <c r="F1263" i="11"/>
  <c r="H1263" i="11"/>
  <c r="K1263" i="11"/>
  <c r="L1263" i="11"/>
  <c r="M1263" i="11"/>
  <c r="N1263" i="11"/>
  <c r="O1263" i="11"/>
  <c r="P1263" i="11"/>
  <c r="D1264" i="11"/>
  <c r="E1264" i="11"/>
  <c r="F1264" i="11"/>
  <c r="H1264" i="11"/>
  <c r="K1264" i="11"/>
  <c r="L1264" i="11"/>
  <c r="M1264" i="11"/>
  <c r="N1264" i="11"/>
  <c r="O1264" i="11"/>
  <c r="P1264" i="11"/>
  <c r="D1265" i="11"/>
  <c r="E1265" i="11"/>
  <c r="F1265" i="11"/>
  <c r="H1265" i="11"/>
  <c r="K1265" i="11"/>
  <c r="L1265" i="11"/>
  <c r="M1265" i="11"/>
  <c r="N1265" i="11"/>
  <c r="O1265" i="11"/>
  <c r="P1265" i="11"/>
  <c r="D1266" i="11"/>
  <c r="E1266" i="11"/>
  <c r="F1266" i="11"/>
  <c r="H1266" i="11"/>
  <c r="K1266" i="11"/>
  <c r="L1266" i="11"/>
  <c r="M1266" i="11"/>
  <c r="N1266" i="11"/>
  <c r="O1266" i="11"/>
  <c r="P1266" i="11"/>
  <c r="D1267" i="11"/>
  <c r="E1267" i="11"/>
  <c r="F1267" i="11"/>
  <c r="H1267" i="11"/>
  <c r="K1267" i="11"/>
  <c r="L1267" i="11"/>
  <c r="M1267" i="11"/>
  <c r="N1267" i="11"/>
  <c r="O1267" i="11"/>
  <c r="P1267" i="11"/>
  <c r="D1268" i="11"/>
  <c r="E1268" i="11"/>
  <c r="F1268" i="11"/>
  <c r="H1268" i="11"/>
  <c r="K1268" i="11"/>
  <c r="L1268" i="11"/>
  <c r="M1268" i="11"/>
  <c r="N1268" i="11"/>
  <c r="O1268" i="11"/>
  <c r="P1268" i="11"/>
  <c r="D1269" i="11"/>
  <c r="E1269" i="11"/>
  <c r="F1269" i="11"/>
  <c r="H1269" i="11"/>
  <c r="K1269" i="11"/>
  <c r="L1269" i="11"/>
  <c r="M1269" i="11"/>
  <c r="N1269" i="11"/>
  <c r="O1269" i="11"/>
  <c r="P1269" i="11"/>
  <c r="D1270" i="11"/>
  <c r="E1270" i="11"/>
  <c r="F1270" i="11"/>
  <c r="H1270" i="11"/>
  <c r="K1270" i="11"/>
  <c r="L1270" i="11"/>
  <c r="M1270" i="11"/>
  <c r="N1270" i="11"/>
  <c r="O1270" i="11"/>
  <c r="P1270" i="11"/>
  <c r="D1271" i="11"/>
  <c r="E1271" i="11"/>
  <c r="F1271" i="11"/>
  <c r="H1271" i="11"/>
  <c r="K1271" i="11"/>
  <c r="L1271" i="11"/>
  <c r="M1271" i="11"/>
  <c r="N1271" i="11"/>
  <c r="O1271" i="11"/>
  <c r="P1271" i="11"/>
  <c r="D1272" i="11"/>
  <c r="E1272" i="11"/>
  <c r="F1272" i="11"/>
  <c r="H1272" i="11"/>
  <c r="K1272" i="11"/>
  <c r="L1272" i="11"/>
  <c r="M1272" i="11"/>
  <c r="N1272" i="11"/>
  <c r="O1272" i="11"/>
  <c r="P1272" i="11"/>
  <c r="D1273" i="11"/>
  <c r="E1273" i="11"/>
  <c r="F1273" i="11"/>
  <c r="H1273" i="11"/>
  <c r="K1273" i="11"/>
  <c r="L1273" i="11"/>
  <c r="M1273" i="11"/>
  <c r="N1273" i="11"/>
  <c r="O1273" i="11"/>
  <c r="P1273" i="11"/>
  <c r="D1274" i="11"/>
  <c r="E1274" i="11"/>
  <c r="F1274" i="11"/>
  <c r="H1274" i="11"/>
  <c r="K1274" i="11"/>
  <c r="L1274" i="11"/>
  <c r="M1274" i="11"/>
  <c r="N1274" i="11"/>
  <c r="O1274" i="11"/>
  <c r="P1274" i="11"/>
  <c r="D1275" i="11"/>
  <c r="E1275" i="11"/>
  <c r="F1275" i="11"/>
  <c r="H1275" i="11"/>
  <c r="K1275" i="11"/>
  <c r="L1275" i="11"/>
  <c r="M1275" i="11"/>
  <c r="N1275" i="11"/>
  <c r="O1275" i="11"/>
  <c r="P1275" i="11"/>
  <c r="D1276" i="11"/>
  <c r="E1276" i="11"/>
  <c r="F1276" i="11"/>
  <c r="H1276" i="11"/>
  <c r="K1276" i="11"/>
  <c r="L1276" i="11"/>
  <c r="M1276" i="11"/>
  <c r="N1276" i="11"/>
  <c r="O1276" i="11"/>
  <c r="P1276" i="11"/>
  <c r="D1277" i="11"/>
  <c r="E1277" i="11"/>
  <c r="F1277" i="11"/>
  <c r="H1277" i="11"/>
  <c r="K1277" i="11"/>
  <c r="L1277" i="11"/>
  <c r="M1277" i="11"/>
  <c r="N1277" i="11"/>
  <c r="O1277" i="11"/>
  <c r="P1277" i="11"/>
  <c r="D1278" i="11"/>
  <c r="E1278" i="11"/>
  <c r="F1278" i="11"/>
  <c r="H1278" i="11"/>
  <c r="K1278" i="11"/>
  <c r="L1278" i="11"/>
  <c r="M1278" i="11"/>
  <c r="N1278" i="11"/>
  <c r="O1278" i="11"/>
  <c r="P1278" i="11"/>
  <c r="D1279" i="11"/>
  <c r="E1279" i="11"/>
  <c r="F1279" i="11"/>
  <c r="H1279" i="11"/>
  <c r="K1279" i="11"/>
  <c r="L1279" i="11"/>
  <c r="M1279" i="11"/>
  <c r="N1279" i="11"/>
  <c r="O1279" i="11"/>
  <c r="P1279" i="11"/>
  <c r="D1280" i="11"/>
  <c r="E1280" i="11"/>
  <c r="F1280" i="11"/>
  <c r="H1280" i="11"/>
  <c r="K1280" i="11"/>
  <c r="L1280" i="11"/>
  <c r="M1280" i="11"/>
  <c r="N1280" i="11"/>
  <c r="O1280" i="11"/>
  <c r="P1280" i="11"/>
  <c r="D1281" i="11"/>
  <c r="E1281" i="11"/>
  <c r="F1281" i="11"/>
  <c r="H1281" i="11"/>
  <c r="K1281" i="11"/>
  <c r="L1281" i="11"/>
  <c r="M1281" i="11"/>
  <c r="N1281" i="11"/>
  <c r="O1281" i="11"/>
  <c r="P1281" i="11"/>
  <c r="D1282" i="11"/>
  <c r="E1282" i="11"/>
  <c r="F1282" i="11"/>
  <c r="H1282" i="11"/>
  <c r="K1282" i="11"/>
  <c r="L1282" i="11"/>
  <c r="M1282" i="11"/>
  <c r="N1282" i="11"/>
  <c r="O1282" i="11"/>
  <c r="P1282" i="11"/>
  <c r="D1283" i="11"/>
  <c r="E1283" i="11"/>
  <c r="F1283" i="11"/>
  <c r="H1283" i="11"/>
  <c r="K1283" i="11"/>
  <c r="L1283" i="11"/>
  <c r="M1283" i="11"/>
  <c r="N1283" i="11"/>
  <c r="O1283" i="11"/>
  <c r="P1283" i="11"/>
  <c r="D1284" i="11"/>
  <c r="E1284" i="11"/>
  <c r="F1284" i="11"/>
  <c r="H1284" i="11"/>
  <c r="K1284" i="11"/>
  <c r="L1284" i="11"/>
  <c r="M1284" i="11"/>
  <c r="N1284" i="11"/>
  <c r="O1284" i="11"/>
  <c r="P1284" i="11"/>
  <c r="D1285" i="11"/>
  <c r="E1285" i="11"/>
  <c r="F1285" i="11"/>
  <c r="H1285" i="11"/>
  <c r="K1285" i="11"/>
  <c r="L1285" i="11"/>
  <c r="M1285" i="11"/>
  <c r="N1285" i="11"/>
  <c r="O1285" i="11"/>
  <c r="P1285" i="11"/>
  <c r="D1286" i="11"/>
  <c r="E1286" i="11"/>
  <c r="F1286" i="11"/>
  <c r="H1286" i="11"/>
  <c r="K1286" i="11"/>
  <c r="L1286" i="11"/>
  <c r="M1286" i="11"/>
  <c r="N1286" i="11"/>
  <c r="O1286" i="11"/>
  <c r="P1286" i="11"/>
  <c r="D1287" i="11"/>
  <c r="E1287" i="11"/>
  <c r="F1287" i="11"/>
  <c r="H1287" i="11"/>
  <c r="K1287" i="11"/>
  <c r="L1287" i="11"/>
  <c r="M1287" i="11"/>
  <c r="N1287" i="11"/>
  <c r="O1287" i="11"/>
  <c r="P1287" i="11"/>
  <c r="D1288" i="11"/>
  <c r="E1288" i="11"/>
  <c r="F1288" i="11"/>
  <c r="H1288" i="11"/>
  <c r="K1288" i="11"/>
  <c r="L1288" i="11"/>
  <c r="M1288" i="11"/>
  <c r="N1288" i="11"/>
  <c r="O1288" i="11"/>
  <c r="P1288" i="11"/>
  <c r="D1289" i="11"/>
  <c r="E1289" i="11"/>
  <c r="F1289" i="11"/>
  <c r="H1289" i="11"/>
  <c r="K1289" i="11"/>
  <c r="L1289" i="11"/>
  <c r="M1289" i="11"/>
  <c r="N1289" i="11"/>
  <c r="O1289" i="11"/>
  <c r="P1289" i="11"/>
  <c r="D1290" i="11"/>
  <c r="E1290" i="11"/>
  <c r="F1290" i="11"/>
  <c r="H1290" i="11"/>
  <c r="K1290" i="11"/>
  <c r="L1290" i="11"/>
  <c r="M1290" i="11"/>
  <c r="N1290" i="11"/>
  <c r="O1290" i="11"/>
  <c r="P1290" i="11"/>
  <c r="D1291" i="11"/>
  <c r="E1291" i="11"/>
  <c r="F1291" i="11"/>
  <c r="H1291" i="11"/>
  <c r="K1291" i="11"/>
  <c r="L1291" i="11"/>
  <c r="M1291" i="11"/>
  <c r="N1291" i="11"/>
  <c r="O1291" i="11"/>
  <c r="P1291" i="11"/>
  <c r="D1292" i="11"/>
  <c r="E1292" i="11"/>
  <c r="F1292" i="11"/>
  <c r="H1292" i="11"/>
  <c r="K1292" i="11"/>
  <c r="L1292" i="11"/>
  <c r="M1292" i="11"/>
  <c r="N1292" i="11"/>
  <c r="O1292" i="11"/>
  <c r="P1292" i="11"/>
  <c r="D1293" i="11"/>
  <c r="E1293" i="11"/>
  <c r="F1293" i="11"/>
  <c r="H1293" i="11"/>
  <c r="K1293" i="11"/>
  <c r="L1293" i="11"/>
  <c r="M1293" i="11"/>
  <c r="N1293" i="11"/>
  <c r="O1293" i="11"/>
  <c r="P1293" i="11"/>
  <c r="D1294" i="11"/>
  <c r="E1294" i="11"/>
  <c r="F1294" i="11"/>
  <c r="H1294" i="11"/>
  <c r="K1294" i="11"/>
  <c r="L1294" i="11"/>
  <c r="M1294" i="11"/>
  <c r="N1294" i="11"/>
  <c r="O1294" i="11"/>
  <c r="P1294" i="11"/>
  <c r="D1295" i="11"/>
  <c r="E1295" i="11"/>
  <c r="F1295" i="11"/>
  <c r="H1295" i="11"/>
  <c r="K1295" i="11"/>
  <c r="L1295" i="11"/>
  <c r="M1295" i="11"/>
  <c r="N1295" i="11"/>
  <c r="O1295" i="11"/>
  <c r="P1295" i="11"/>
  <c r="D1296" i="11"/>
  <c r="E1296" i="11"/>
  <c r="F1296" i="11"/>
  <c r="H1296" i="11"/>
  <c r="K1296" i="11"/>
  <c r="L1296" i="11"/>
  <c r="M1296" i="11"/>
  <c r="N1296" i="11"/>
  <c r="O1296" i="11"/>
  <c r="P1296" i="11"/>
  <c r="D1297" i="11"/>
  <c r="E1297" i="11"/>
  <c r="F1297" i="11"/>
  <c r="H1297" i="11"/>
  <c r="K1297" i="11"/>
  <c r="L1297" i="11"/>
  <c r="M1297" i="11"/>
  <c r="N1297" i="11"/>
  <c r="O1297" i="11"/>
  <c r="P1297" i="11"/>
  <c r="D1298" i="11"/>
  <c r="E1298" i="11"/>
  <c r="F1298" i="11"/>
  <c r="H1298" i="11"/>
  <c r="K1298" i="11"/>
  <c r="L1298" i="11"/>
  <c r="M1298" i="11"/>
  <c r="N1298" i="11"/>
  <c r="O1298" i="11"/>
  <c r="P1298" i="11"/>
  <c r="D1299" i="11"/>
  <c r="E1299" i="11"/>
  <c r="F1299" i="11"/>
  <c r="H1299" i="11"/>
  <c r="K1299" i="11"/>
  <c r="L1299" i="11"/>
  <c r="M1299" i="11"/>
  <c r="N1299" i="11"/>
  <c r="O1299" i="11"/>
  <c r="P1299" i="11"/>
  <c r="D1300" i="11"/>
  <c r="E1300" i="11"/>
  <c r="F1300" i="11"/>
  <c r="H1300" i="11"/>
  <c r="K1300" i="11"/>
  <c r="L1300" i="11"/>
  <c r="M1300" i="11"/>
  <c r="N1300" i="11"/>
  <c r="O1300" i="11"/>
  <c r="P1300" i="11"/>
  <c r="D1301" i="11"/>
  <c r="E1301" i="11"/>
  <c r="F1301" i="11"/>
  <c r="H1301" i="11"/>
  <c r="K1301" i="11"/>
  <c r="L1301" i="11"/>
  <c r="M1301" i="11"/>
  <c r="N1301" i="11"/>
  <c r="O1301" i="11"/>
  <c r="P1301" i="11"/>
  <c r="D1302" i="11"/>
  <c r="E1302" i="11"/>
  <c r="F1302" i="11"/>
  <c r="H1302" i="11"/>
  <c r="K1302" i="11"/>
  <c r="L1302" i="11"/>
  <c r="M1302" i="11"/>
  <c r="N1302" i="11"/>
  <c r="O1302" i="11"/>
  <c r="P1302" i="11"/>
  <c r="D1303" i="11"/>
  <c r="E1303" i="11"/>
  <c r="F1303" i="11"/>
  <c r="H1303" i="11"/>
  <c r="K1303" i="11"/>
  <c r="L1303" i="11"/>
  <c r="M1303" i="11"/>
  <c r="N1303" i="11"/>
  <c r="O1303" i="11"/>
  <c r="P1303" i="11"/>
  <c r="D1304" i="11"/>
  <c r="E1304" i="11"/>
  <c r="F1304" i="11"/>
  <c r="H1304" i="11"/>
  <c r="K1304" i="11"/>
  <c r="L1304" i="11"/>
  <c r="M1304" i="11"/>
  <c r="N1304" i="11"/>
  <c r="O1304" i="11"/>
  <c r="P1304" i="11"/>
  <c r="D1305" i="11"/>
  <c r="E1305" i="11"/>
  <c r="F1305" i="11"/>
  <c r="H1305" i="11"/>
  <c r="K1305" i="11"/>
  <c r="L1305" i="11"/>
  <c r="M1305" i="11"/>
  <c r="N1305" i="11"/>
  <c r="O1305" i="11"/>
  <c r="P1305" i="11"/>
  <c r="D1306" i="11"/>
  <c r="E1306" i="11"/>
  <c r="F1306" i="11"/>
  <c r="H1306" i="11"/>
  <c r="K1306" i="11"/>
  <c r="L1306" i="11"/>
  <c r="M1306" i="11"/>
  <c r="N1306" i="11"/>
  <c r="O1306" i="11"/>
  <c r="P1306" i="11"/>
  <c r="D1307" i="11"/>
  <c r="E1307" i="11"/>
  <c r="F1307" i="11"/>
  <c r="H1307" i="11"/>
  <c r="K1307" i="11"/>
  <c r="L1307" i="11"/>
  <c r="M1307" i="11"/>
  <c r="N1307" i="11"/>
  <c r="O1307" i="11"/>
  <c r="P1307" i="11"/>
  <c r="D1308" i="11"/>
  <c r="E1308" i="11"/>
  <c r="F1308" i="11"/>
  <c r="H1308" i="11"/>
  <c r="K1308" i="11"/>
  <c r="L1308" i="11"/>
  <c r="M1308" i="11"/>
  <c r="N1308" i="11"/>
  <c r="O1308" i="11"/>
  <c r="P1308" i="11"/>
  <c r="D1309" i="11"/>
  <c r="E1309" i="11"/>
  <c r="F1309" i="11"/>
  <c r="H1309" i="11"/>
  <c r="K1309" i="11"/>
  <c r="L1309" i="11"/>
  <c r="M1309" i="11"/>
  <c r="N1309" i="11"/>
  <c r="O1309" i="11"/>
  <c r="P1309" i="11"/>
  <c r="D1310" i="11"/>
  <c r="E1310" i="11"/>
  <c r="F1310" i="11"/>
  <c r="H1310" i="11"/>
  <c r="K1310" i="11"/>
  <c r="L1310" i="11"/>
  <c r="M1310" i="11"/>
  <c r="N1310" i="11"/>
  <c r="O1310" i="11"/>
  <c r="P1310" i="11"/>
  <c r="D1311" i="11"/>
  <c r="E1311" i="11"/>
  <c r="F1311" i="11"/>
  <c r="H1311" i="11"/>
  <c r="K1311" i="11"/>
  <c r="L1311" i="11"/>
  <c r="M1311" i="11"/>
  <c r="N1311" i="11"/>
  <c r="O1311" i="11"/>
  <c r="P1311" i="11"/>
  <c r="D1312" i="11"/>
  <c r="E1312" i="11"/>
  <c r="F1312" i="11"/>
  <c r="H1312" i="11"/>
  <c r="K1312" i="11"/>
  <c r="L1312" i="11"/>
  <c r="M1312" i="11"/>
  <c r="N1312" i="11"/>
  <c r="O1312" i="11"/>
  <c r="P1312" i="11"/>
  <c r="D1313" i="11"/>
  <c r="E1313" i="11"/>
  <c r="F1313" i="11"/>
  <c r="H1313" i="11"/>
  <c r="K1313" i="11"/>
  <c r="L1313" i="11"/>
  <c r="M1313" i="11"/>
  <c r="N1313" i="11"/>
  <c r="O1313" i="11"/>
  <c r="P1313" i="11"/>
  <c r="D1314" i="11"/>
  <c r="E1314" i="11"/>
  <c r="F1314" i="11"/>
  <c r="H1314" i="11"/>
  <c r="K1314" i="11"/>
  <c r="L1314" i="11"/>
  <c r="M1314" i="11"/>
  <c r="N1314" i="11"/>
  <c r="O1314" i="11"/>
  <c r="P1314" i="11"/>
  <c r="D1315" i="11"/>
  <c r="E1315" i="11"/>
  <c r="F1315" i="11"/>
  <c r="H1315" i="11"/>
  <c r="K1315" i="11"/>
  <c r="L1315" i="11"/>
  <c r="M1315" i="11"/>
  <c r="N1315" i="11"/>
  <c r="O1315" i="11"/>
  <c r="P1315" i="11"/>
  <c r="D1316" i="11"/>
  <c r="E1316" i="11"/>
  <c r="F1316" i="11"/>
  <c r="H1316" i="11"/>
  <c r="K1316" i="11"/>
  <c r="L1316" i="11"/>
  <c r="M1316" i="11"/>
  <c r="N1316" i="11"/>
  <c r="O1316" i="11"/>
  <c r="P1316" i="11"/>
  <c r="D1317" i="11"/>
  <c r="E1317" i="11"/>
  <c r="F1317" i="11"/>
  <c r="H1317" i="11"/>
  <c r="K1317" i="11"/>
  <c r="L1317" i="11"/>
  <c r="M1317" i="11"/>
  <c r="N1317" i="11"/>
  <c r="O1317" i="11"/>
  <c r="P1317" i="11"/>
  <c r="D1318" i="11"/>
  <c r="E1318" i="11"/>
  <c r="F1318" i="11"/>
  <c r="H1318" i="11"/>
  <c r="K1318" i="11"/>
  <c r="L1318" i="11"/>
  <c r="M1318" i="11"/>
  <c r="N1318" i="11"/>
  <c r="O1318" i="11"/>
  <c r="P1318" i="11"/>
  <c r="D1319" i="11"/>
  <c r="E1319" i="11"/>
  <c r="F1319" i="11"/>
  <c r="H1319" i="11"/>
  <c r="K1319" i="11"/>
  <c r="L1319" i="11"/>
  <c r="M1319" i="11"/>
  <c r="N1319" i="11"/>
  <c r="O1319" i="11"/>
  <c r="P1319" i="11"/>
  <c r="D1320" i="11"/>
  <c r="E1320" i="11"/>
  <c r="F1320" i="11"/>
  <c r="H1320" i="11"/>
  <c r="K1320" i="11"/>
  <c r="L1320" i="11"/>
  <c r="M1320" i="11"/>
  <c r="N1320" i="11"/>
  <c r="O1320" i="11"/>
  <c r="P1320" i="11"/>
  <c r="D1321" i="11"/>
  <c r="E1321" i="11"/>
  <c r="F1321" i="11"/>
  <c r="H1321" i="11"/>
  <c r="K1321" i="11"/>
  <c r="L1321" i="11"/>
  <c r="M1321" i="11"/>
  <c r="N1321" i="11"/>
  <c r="O1321" i="11"/>
  <c r="P1321" i="11"/>
  <c r="D1322" i="11"/>
  <c r="E1322" i="11"/>
  <c r="F1322" i="11"/>
  <c r="H1322" i="11"/>
  <c r="K1322" i="11"/>
  <c r="L1322" i="11"/>
  <c r="M1322" i="11"/>
  <c r="N1322" i="11"/>
  <c r="O1322" i="11"/>
  <c r="P1322" i="11"/>
  <c r="D1323" i="11"/>
  <c r="E1323" i="11"/>
  <c r="F1323" i="11"/>
  <c r="H1323" i="11"/>
  <c r="K1323" i="11"/>
  <c r="L1323" i="11"/>
  <c r="M1323" i="11"/>
  <c r="N1323" i="11"/>
  <c r="O1323" i="11"/>
  <c r="P1323" i="11"/>
  <c r="D1324" i="11"/>
  <c r="E1324" i="11"/>
  <c r="F1324" i="11"/>
  <c r="H1324" i="11"/>
  <c r="K1324" i="11"/>
  <c r="L1324" i="11"/>
  <c r="M1324" i="11"/>
  <c r="N1324" i="11"/>
  <c r="O1324" i="11"/>
  <c r="P1324" i="11"/>
  <c r="D1325" i="11"/>
  <c r="E1325" i="11"/>
  <c r="F1325" i="11"/>
  <c r="H1325" i="11"/>
  <c r="K1325" i="11"/>
  <c r="L1325" i="11"/>
  <c r="M1325" i="11"/>
  <c r="N1325" i="11"/>
  <c r="O1325" i="11"/>
  <c r="P1325" i="11"/>
  <c r="D1326" i="11"/>
  <c r="E1326" i="11"/>
  <c r="F1326" i="11"/>
  <c r="H1326" i="11"/>
  <c r="K1326" i="11"/>
  <c r="L1326" i="11"/>
  <c r="M1326" i="11"/>
  <c r="N1326" i="11"/>
  <c r="O1326" i="11"/>
  <c r="P1326" i="11"/>
  <c r="D1327" i="11"/>
  <c r="E1327" i="11"/>
  <c r="F1327" i="11"/>
  <c r="H1327" i="11"/>
  <c r="K1327" i="11"/>
  <c r="L1327" i="11"/>
  <c r="M1327" i="11"/>
  <c r="N1327" i="11"/>
  <c r="O1327" i="11"/>
  <c r="P1327" i="11"/>
  <c r="D1328" i="11"/>
  <c r="E1328" i="11"/>
  <c r="F1328" i="11"/>
  <c r="H1328" i="11"/>
  <c r="K1328" i="11"/>
  <c r="L1328" i="11"/>
  <c r="M1328" i="11"/>
  <c r="N1328" i="11"/>
  <c r="O1328" i="11"/>
  <c r="P1328" i="11"/>
  <c r="D1329" i="11"/>
  <c r="E1329" i="11"/>
  <c r="F1329" i="11"/>
  <c r="H1329" i="11"/>
  <c r="K1329" i="11"/>
  <c r="L1329" i="11"/>
  <c r="M1329" i="11"/>
  <c r="N1329" i="11"/>
  <c r="O1329" i="11"/>
  <c r="P1329" i="11"/>
  <c r="D1330" i="11"/>
  <c r="E1330" i="11"/>
  <c r="F1330" i="11"/>
  <c r="H1330" i="11"/>
  <c r="K1330" i="11"/>
  <c r="L1330" i="11"/>
  <c r="M1330" i="11"/>
  <c r="N1330" i="11"/>
  <c r="O1330" i="11"/>
  <c r="P1330" i="11"/>
  <c r="D1331" i="11"/>
  <c r="E1331" i="11"/>
  <c r="F1331" i="11"/>
  <c r="H1331" i="11"/>
  <c r="K1331" i="11"/>
  <c r="L1331" i="11"/>
  <c r="M1331" i="11"/>
  <c r="N1331" i="11"/>
  <c r="O1331" i="11"/>
  <c r="P1331" i="11"/>
  <c r="D1332" i="11"/>
  <c r="E1332" i="11"/>
  <c r="F1332" i="11"/>
  <c r="H1332" i="11"/>
  <c r="K1332" i="11"/>
  <c r="L1332" i="11"/>
  <c r="M1332" i="11"/>
  <c r="N1332" i="11"/>
  <c r="O1332" i="11"/>
  <c r="P1332" i="11"/>
  <c r="D1333" i="11"/>
  <c r="E1333" i="11"/>
  <c r="F1333" i="11"/>
  <c r="H1333" i="11"/>
  <c r="K1333" i="11"/>
  <c r="L1333" i="11"/>
  <c r="M1333" i="11"/>
  <c r="N1333" i="11"/>
  <c r="O1333" i="11"/>
  <c r="P1333" i="11"/>
  <c r="D1334" i="11"/>
  <c r="E1334" i="11"/>
  <c r="F1334" i="11"/>
  <c r="H1334" i="11"/>
  <c r="K1334" i="11"/>
  <c r="L1334" i="11"/>
  <c r="M1334" i="11"/>
  <c r="N1334" i="11"/>
  <c r="O1334" i="11"/>
  <c r="P1334" i="11"/>
  <c r="D1335" i="11"/>
  <c r="E1335" i="11"/>
  <c r="F1335" i="11"/>
  <c r="H1335" i="11"/>
  <c r="K1335" i="11"/>
  <c r="L1335" i="11"/>
  <c r="M1335" i="11"/>
  <c r="N1335" i="11"/>
  <c r="O1335" i="11"/>
  <c r="P1335" i="11"/>
  <c r="D1336" i="11"/>
  <c r="E1336" i="11"/>
  <c r="F1336" i="11"/>
  <c r="H1336" i="11"/>
  <c r="K1336" i="11"/>
  <c r="L1336" i="11"/>
  <c r="M1336" i="11"/>
  <c r="N1336" i="11"/>
  <c r="O1336" i="11"/>
  <c r="P1336" i="11"/>
  <c r="D1337" i="11"/>
  <c r="E1337" i="11"/>
  <c r="F1337" i="11"/>
  <c r="H1337" i="11"/>
  <c r="K1337" i="11"/>
  <c r="L1337" i="11"/>
  <c r="M1337" i="11"/>
  <c r="N1337" i="11"/>
  <c r="O1337" i="11"/>
  <c r="P1337" i="11"/>
  <c r="D1338" i="11"/>
  <c r="E1338" i="11"/>
  <c r="F1338" i="11"/>
  <c r="H1338" i="11"/>
  <c r="K1338" i="11"/>
  <c r="L1338" i="11"/>
  <c r="M1338" i="11"/>
  <c r="N1338" i="11"/>
  <c r="O1338" i="11"/>
  <c r="P1338" i="11"/>
  <c r="D1339" i="11"/>
  <c r="E1339" i="11"/>
  <c r="F1339" i="11"/>
  <c r="H1339" i="11"/>
  <c r="K1339" i="11"/>
  <c r="L1339" i="11"/>
  <c r="M1339" i="11"/>
  <c r="N1339" i="11"/>
  <c r="O1339" i="11"/>
  <c r="P1339" i="11"/>
  <c r="D1340" i="11"/>
  <c r="E1340" i="11"/>
  <c r="F1340" i="11"/>
  <c r="H1340" i="11"/>
  <c r="K1340" i="11"/>
  <c r="L1340" i="11"/>
  <c r="M1340" i="11"/>
  <c r="N1340" i="11"/>
  <c r="O1340" i="11"/>
  <c r="P1340" i="11"/>
  <c r="D1341" i="11"/>
  <c r="E1341" i="11"/>
  <c r="F1341" i="11"/>
  <c r="H1341" i="11"/>
  <c r="K1341" i="11"/>
  <c r="L1341" i="11"/>
  <c r="M1341" i="11"/>
  <c r="N1341" i="11"/>
  <c r="O1341" i="11"/>
  <c r="P1341" i="11"/>
  <c r="D1342" i="11"/>
  <c r="E1342" i="11"/>
  <c r="F1342" i="11"/>
  <c r="H1342" i="11"/>
  <c r="K1342" i="11"/>
  <c r="L1342" i="11"/>
  <c r="M1342" i="11"/>
  <c r="N1342" i="11"/>
  <c r="O1342" i="11"/>
  <c r="P1342" i="11"/>
  <c r="D1343" i="11"/>
  <c r="E1343" i="11"/>
  <c r="F1343" i="11"/>
  <c r="H1343" i="11"/>
  <c r="K1343" i="11"/>
  <c r="L1343" i="11"/>
  <c r="M1343" i="11"/>
  <c r="N1343" i="11"/>
  <c r="O1343" i="11"/>
  <c r="P1343" i="11"/>
  <c r="D1344" i="11"/>
  <c r="E1344" i="11"/>
  <c r="F1344" i="11"/>
  <c r="H1344" i="11"/>
  <c r="K1344" i="11"/>
  <c r="L1344" i="11"/>
  <c r="M1344" i="11"/>
  <c r="N1344" i="11"/>
  <c r="O1344" i="11"/>
  <c r="P1344" i="11"/>
  <c r="D1345" i="11"/>
  <c r="E1345" i="11"/>
  <c r="F1345" i="11"/>
  <c r="H1345" i="11"/>
  <c r="K1345" i="11"/>
  <c r="L1345" i="11"/>
  <c r="M1345" i="11"/>
  <c r="N1345" i="11"/>
  <c r="O1345" i="11"/>
  <c r="P1345" i="11"/>
  <c r="D1346" i="11"/>
  <c r="E1346" i="11"/>
  <c r="F1346" i="11"/>
  <c r="H1346" i="11"/>
  <c r="K1346" i="11"/>
  <c r="L1346" i="11"/>
  <c r="M1346" i="11"/>
  <c r="N1346" i="11"/>
  <c r="O1346" i="11"/>
  <c r="P1346" i="11"/>
  <c r="D1347" i="11"/>
  <c r="E1347" i="11"/>
  <c r="F1347" i="11"/>
  <c r="H1347" i="11"/>
  <c r="K1347" i="11"/>
  <c r="L1347" i="11"/>
  <c r="M1347" i="11"/>
  <c r="N1347" i="11"/>
  <c r="O1347" i="11"/>
  <c r="P1347" i="11"/>
  <c r="D1348" i="11"/>
  <c r="E1348" i="11"/>
  <c r="F1348" i="11"/>
  <c r="H1348" i="11"/>
  <c r="K1348" i="11"/>
  <c r="L1348" i="11"/>
  <c r="M1348" i="11"/>
  <c r="N1348" i="11"/>
  <c r="O1348" i="11"/>
  <c r="P1348" i="11"/>
  <c r="D1349" i="11"/>
  <c r="E1349" i="11"/>
  <c r="F1349" i="11"/>
  <c r="H1349" i="11"/>
  <c r="K1349" i="11"/>
  <c r="L1349" i="11"/>
  <c r="M1349" i="11"/>
  <c r="N1349" i="11"/>
  <c r="O1349" i="11"/>
  <c r="P1349" i="11"/>
  <c r="D1350" i="11"/>
  <c r="E1350" i="11"/>
  <c r="F1350" i="11"/>
  <c r="H1350" i="11"/>
  <c r="K1350" i="11"/>
  <c r="L1350" i="11"/>
  <c r="M1350" i="11"/>
  <c r="N1350" i="11"/>
  <c r="O1350" i="11"/>
  <c r="P1350" i="11"/>
  <c r="D1351" i="11"/>
  <c r="E1351" i="11"/>
  <c r="F1351" i="11"/>
  <c r="H1351" i="11"/>
  <c r="K1351" i="11"/>
  <c r="L1351" i="11"/>
  <c r="M1351" i="11"/>
  <c r="N1351" i="11"/>
  <c r="O1351" i="11"/>
  <c r="P1351" i="11"/>
  <c r="D1352" i="11"/>
  <c r="E1352" i="11"/>
  <c r="F1352" i="11"/>
  <c r="H1352" i="11"/>
  <c r="K1352" i="11"/>
  <c r="L1352" i="11"/>
  <c r="M1352" i="11"/>
  <c r="N1352" i="11"/>
  <c r="O1352" i="11"/>
  <c r="P1352" i="11"/>
  <c r="D1353" i="11"/>
  <c r="E1353" i="11"/>
  <c r="F1353" i="11"/>
  <c r="H1353" i="11"/>
  <c r="K1353" i="11"/>
  <c r="L1353" i="11"/>
  <c r="M1353" i="11"/>
  <c r="N1353" i="11"/>
  <c r="O1353" i="11"/>
  <c r="P1353" i="11"/>
  <c r="D1354" i="11"/>
  <c r="E1354" i="11"/>
  <c r="F1354" i="11"/>
  <c r="H1354" i="11"/>
  <c r="K1354" i="11"/>
  <c r="L1354" i="11"/>
  <c r="M1354" i="11"/>
  <c r="N1354" i="11"/>
  <c r="O1354" i="11"/>
  <c r="P1354" i="11"/>
  <c r="D1355" i="11"/>
  <c r="E1355" i="11"/>
  <c r="F1355" i="11"/>
  <c r="H1355" i="11"/>
  <c r="K1355" i="11"/>
  <c r="L1355" i="11"/>
  <c r="M1355" i="11"/>
  <c r="N1355" i="11"/>
  <c r="O1355" i="11"/>
  <c r="P1355" i="11"/>
  <c r="D1356" i="11"/>
  <c r="E1356" i="11"/>
  <c r="F1356" i="11"/>
  <c r="H1356" i="11"/>
  <c r="K1356" i="11"/>
  <c r="L1356" i="11"/>
  <c r="M1356" i="11"/>
  <c r="N1356" i="11"/>
  <c r="O1356" i="11"/>
  <c r="P1356" i="11"/>
  <c r="D1357" i="11"/>
  <c r="E1357" i="11"/>
  <c r="F1357" i="11"/>
  <c r="H1357" i="11"/>
  <c r="K1357" i="11"/>
  <c r="L1357" i="11"/>
  <c r="M1357" i="11"/>
  <c r="N1357" i="11"/>
  <c r="O1357" i="11"/>
  <c r="P1357" i="11"/>
  <c r="D1358" i="11"/>
  <c r="E1358" i="11"/>
  <c r="F1358" i="11"/>
  <c r="H1358" i="11"/>
  <c r="K1358" i="11"/>
  <c r="L1358" i="11"/>
  <c r="M1358" i="11"/>
  <c r="N1358" i="11"/>
  <c r="O1358" i="11"/>
  <c r="P1358" i="11"/>
  <c r="D1359" i="11"/>
  <c r="E1359" i="11"/>
  <c r="F1359" i="11"/>
  <c r="H1359" i="11"/>
  <c r="K1359" i="11"/>
  <c r="L1359" i="11"/>
  <c r="M1359" i="11"/>
  <c r="N1359" i="11"/>
  <c r="O1359" i="11"/>
  <c r="P1359" i="11"/>
  <c r="D1360" i="11"/>
  <c r="E1360" i="11"/>
  <c r="F1360" i="11"/>
  <c r="H1360" i="11"/>
  <c r="K1360" i="11"/>
  <c r="L1360" i="11"/>
  <c r="M1360" i="11"/>
  <c r="N1360" i="11"/>
  <c r="O1360" i="11"/>
  <c r="P1360" i="11"/>
  <c r="D1361" i="11"/>
  <c r="E1361" i="11"/>
  <c r="F1361" i="11"/>
  <c r="H1361" i="11"/>
  <c r="K1361" i="11"/>
  <c r="L1361" i="11"/>
  <c r="M1361" i="11"/>
  <c r="N1361" i="11"/>
  <c r="O1361" i="11"/>
  <c r="P1361" i="11"/>
  <c r="D1362" i="11"/>
  <c r="E1362" i="11"/>
  <c r="F1362" i="11"/>
  <c r="H1362" i="11"/>
  <c r="K1362" i="11"/>
  <c r="L1362" i="11"/>
  <c r="M1362" i="11"/>
  <c r="N1362" i="11"/>
  <c r="O1362" i="11"/>
  <c r="P1362" i="11"/>
  <c r="D1363" i="11"/>
  <c r="E1363" i="11"/>
  <c r="F1363" i="11"/>
  <c r="H1363" i="11"/>
  <c r="K1363" i="11"/>
  <c r="L1363" i="11"/>
  <c r="M1363" i="11"/>
  <c r="N1363" i="11"/>
  <c r="O1363" i="11"/>
  <c r="P1363" i="11"/>
  <c r="D1364" i="11"/>
  <c r="E1364" i="11"/>
  <c r="F1364" i="11"/>
  <c r="H1364" i="11"/>
  <c r="K1364" i="11"/>
  <c r="L1364" i="11"/>
  <c r="M1364" i="11"/>
  <c r="N1364" i="11"/>
  <c r="O1364" i="11"/>
  <c r="P1364" i="11"/>
  <c r="D1365" i="11"/>
  <c r="E1365" i="11"/>
  <c r="F1365" i="11"/>
  <c r="H1365" i="11"/>
  <c r="K1365" i="11"/>
  <c r="L1365" i="11"/>
  <c r="M1365" i="11"/>
  <c r="N1365" i="11"/>
  <c r="O1365" i="11"/>
  <c r="P1365" i="11"/>
  <c r="D1366" i="11"/>
  <c r="E1366" i="11"/>
  <c r="F1366" i="11"/>
  <c r="H1366" i="11"/>
  <c r="K1366" i="11"/>
  <c r="L1366" i="11"/>
  <c r="M1366" i="11"/>
  <c r="N1366" i="11"/>
  <c r="O1366" i="11"/>
  <c r="P1366" i="11"/>
  <c r="D1367" i="11"/>
  <c r="E1367" i="11"/>
  <c r="F1367" i="11"/>
  <c r="H1367" i="11"/>
  <c r="K1367" i="11"/>
  <c r="L1367" i="11"/>
  <c r="M1367" i="11"/>
  <c r="N1367" i="11"/>
  <c r="O1367" i="11"/>
  <c r="P1367" i="11"/>
  <c r="D1368" i="11"/>
  <c r="E1368" i="11"/>
  <c r="F1368" i="11"/>
  <c r="H1368" i="11"/>
  <c r="K1368" i="11"/>
  <c r="L1368" i="11"/>
  <c r="M1368" i="11"/>
  <c r="N1368" i="11"/>
  <c r="O1368" i="11"/>
  <c r="P1368" i="11"/>
  <c r="D1369" i="11"/>
  <c r="E1369" i="11"/>
  <c r="F1369" i="11"/>
  <c r="H1369" i="11"/>
  <c r="K1369" i="11"/>
  <c r="L1369" i="11"/>
  <c r="M1369" i="11"/>
  <c r="N1369" i="11"/>
  <c r="O1369" i="11"/>
  <c r="P1369" i="11"/>
  <c r="D1370" i="11"/>
  <c r="E1370" i="11"/>
  <c r="F1370" i="11"/>
  <c r="H1370" i="11"/>
  <c r="K1370" i="11"/>
  <c r="L1370" i="11"/>
  <c r="M1370" i="11"/>
  <c r="N1370" i="11"/>
  <c r="O1370" i="11"/>
  <c r="P1370" i="11"/>
  <c r="D1371" i="11"/>
  <c r="E1371" i="11"/>
  <c r="F1371" i="11"/>
  <c r="H1371" i="11"/>
  <c r="K1371" i="11"/>
  <c r="L1371" i="11"/>
  <c r="M1371" i="11"/>
  <c r="N1371" i="11"/>
  <c r="O1371" i="11"/>
  <c r="P1371" i="11"/>
  <c r="D1372" i="11"/>
  <c r="E1372" i="11"/>
  <c r="F1372" i="11"/>
  <c r="H1372" i="11"/>
  <c r="K1372" i="11"/>
  <c r="L1372" i="11"/>
  <c r="M1372" i="11"/>
  <c r="N1372" i="11"/>
  <c r="O1372" i="11"/>
  <c r="P1372" i="11"/>
  <c r="D1373" i="11"/>
  <c r="E1373" i="11"/>
  <c r="F1373" i="11"/>
  <c r="H1373" i="11"/>
  <c r="K1373" i="11"/>
  <c r="L1373" i="11"/>
  <c r="M1373" i="11"/>
  <c r="N1373" i="11"/>
  <c r="O1373" i="11"/>
  <c r="P1373" i="11"/>
  <c r="D1374" i="11"/>
  <c r="E1374" i="11"/>
  <c r="F1374" i="11"/>
  <c r="H1374" i="11"/>
  <c r="K1374" i="11"/>
  <c r="L1374" i="11"/>
  <c r="M1374" i="11"/>
  <c r="N1374" i="11"/>
  <c r="O1374" i="11"/>
  <c r="P1374" i="11"/>
  <c r="D1375" i="11"/>
  <c r="E1375" i="11"/>
  <c r="F1375" i="11"/>
  <c r="H1375" i="11"/>
  <c r="K1375" i="11"/>
  <c r="L1375" i="11"/>
  <c r="M1375" i="11"/>
  <c r="N1375" i="11"/>
  <c r="O1375" i="11"/>
  <c r="P1375" i="11"/>
  <c r="D1376" i="11"/>
  <c r="E1376" i="11"/>
  <c r="F1376" i="11"/>
  <c r="H1376" i="11"/>
  <c r="K1376" i="11"/>
  <c r="L1376" i="11"/>
  <c r="M1376" i="11"/>
  <c r="N1376" i="11"/>
  <c r="O1376" i="11"/>
  <c r="P1376" i="11"/>
  <c r="D1377" i="11"/>
  <c r="E1377" i="11"/>
  <c r="F1377" i="11"/>
  <c r="H1377" i="11"/>
  <c r="K1377" i="11"/>
  <c r="L1377" i="11"/>
  <c r="M1377" i="11"/>
  <c r="N1377" i="11"/>
  <c r="O1377" i="11"/>
  <c r="P1377" i="11"/>
  <c r="D1378" i="11"/>
  <c r="E1378" i="11"/>
  <c r="F1378" i="11"/>
  <c r="H1378" i="11"/>
  <c r="K1378" i="11"/>
  <c r="L1378" i="11"/>
  <c r="M1378" i="11"/>
  <c r="N1378" i="11"/>
  <c r="O1378" i="11"/>
  <c r="P1378" i="11"/>
  <c r="D1379" i="11"/>
  <c r="E1379" i="11"/>
  <c r="F1379" i="11"/>
  <c r="H1379" i="11"/>
  <c r="K1379" i="11"/>
  <c r="L1379" i="11"/>
  <c r="M1379" i="11"/>
  <c r="N1379" i="11"/>
  <c r="O1379" i="11"/>
  <c r="P1379" i="11"/>
  <c r="D1380" i="11"/>
  <c r="E1380" i="11"/>
  <c r="F1380" i="11"/>
  <c r="H1380" i="11"/>
  <c r="K1380" i="11"/>
  <c r="L1380" i="11"/>
  <c r="M1380" i="11"/>
  <c r="N1380" i="11"/>
  <c r="O1380" i="11"/>
  <c r="P1380" i="11"/>
  <c r="D1381" i="11"/>
  <c r="E1381" i="11"/>
  <c r="F1381" i="11"/>
  <c r="H1381" i="11"/>
  <c r="K1381" i="11"/>
  <c r="L1381" i="11"/>
  <c r="M1381" i="11"/>
  <c r="N1381" i="11"/>
  <c r="O1381" i="11"/>
  <c r="P1381" i="11"/>
  <c r="D1382" i="11"/>
  <c r="E1382" i="11"/>
  <c r="F1382" i="11"/>
  <c r="H1382" i="11"/>
  <c r="K1382" i="11"/>
  <c r="L1382" i="11"/>
  <c r="M1382" i="11"/>
  <c r="N1382" i="11"/>
  <c r="O1382" i="11"/>
  <c r="P1382" i="11"/>
  <c r="D1383" i="11"/>
  <c r="E1383" i="11"/>
  <c r="F1383" i="11"/>
  <c r="H1383" i="11"/>
  <c r="K1383" i="11"/>
  <c r="L1383" i="11"/>
  <c r="M1383" i="11"/>
  <c r="N1383" i="11"/>
  <c r="O1383" i="11"/>
  <c r="P1383" i="11"/>
  <c r="D1384" i="11"/>
  <c r="E1384" i="11"/>
  <c r="F1384" i="11"/>
  <c r="H1384" i="11"/>
  <c r="K1384" i="11"/>
  <c r="L1384" i="11"/>
  <c r="M1384" i="11"/>
  <c r="N1384" i="11"/>
  <c r="O1384" i="11"/>
  <c r="P1384" i="11"/>
  <c r="D1385" i="11"/>
  <c r="E1385" i="11"/>
  <c r="F1385" i="11"/>
  <c r="H1385" i="11"/>
  <c r="K1385" i="11"/>
  <c r="L1385" i="11"/>
  <c r="M1385" i="11"/>
  <c r="N1385" i="11"/>
  <c r="O1385" i="11"/>
  <c r="P1385" i="11"/>
  <c r="D1386" i="11"/>
  <c r="E1386" i="11"/>
  <c r="F1386" i="11"/>
  <c r="H1386" i="11"/>
  <c r="K1386" i="11"/>
  <c r="L1386" i="11"/>
  <c r="M1386" i="11"/>
  <c r="N1386" i="11"/>
  <c r="O1386" i="11"/>
  <c r="P1386" i="11"/>
  <c r="D1387" i="11"/>
  <c r="E1387" i="11"/>
  <c r="F1387" i="11"/>
  <c r="H1387" i="11"/>
  <c r="K1387" i="11"/>
  <c r="L1387" i="11"/>
  <c r="M1387" i="11"/>
  <c r="N1387" i="11"/>
  <c r="O1387" i="11"/>
  <c r="P1387" i="11"/>
  <c r="D1388" i="11"/>
  <c r="E1388" i="11"/>
  <c r="F1388" i="11"/>
  <c r="H1388" i="11"/>
  <c r="K1388" i="11"/>
  <c r="L1388" i="11"/>
  <c r="M1388" i="11"/>
  <c r="N1388" i="11"/>
  <c r="O1388" i="11"/>
  <c r="P1388" i="11"/>
  <c r="D1389" i="11"/>
  <c r="E1389" i="11"/>
  <c r="F1389" i="11"/>
  <c r="H1389" i="11"/>
  <c r="K1389" i="11"/>
  <c r="L1389" i="11"/>
  <c r="M1389" i="11"/>
  <c r="N1389" i="11"/>
  <c r="O1389" i="11"/>
  <c r="P1389" i="11"/>
  <c r="D1390" i="11"/>
  <c r="E1390" i="11"/>
  <c r="F1390" i="11"/>
  <c r="H1390" i="11"/>
  <c r="K1390" i="11"/>
  <c r="L1390" i="11"/>
  <c r="M1390" i="11"/>
  <c r="N1390" i="11"/>
  <c r="O1390" i="11"/>
  <c r="P1390" i="11"/>
  <c r="D1391" i="11"/>
  <c r="E1391" i="11"/>
  <c r="F1391" i="11"/>
  <c r="H1391" i="11"/>
  <c r="K1391" i="11"/>
  <c r="L1391" i="11"/>
  <c r="M1391" i="11"/>
  <c r="N1391" i="11"/>
  <c r="O1391" i="11"/>
  <c r="P1391" i="11"/>
  <c r="D1392" i="11"/>
  <c r="E1392" i="11"/>
  <c r="F1392" i="11"/>
  <c r="H1392" i="11"/>
  <c r="K1392" i="11"/>
  <c r="L1392" i="11"/>
  <c r="M1392" i="11"/>
  <c r="N1392" i="11"/>
  <c r="O1392" i="11"/>
  <c r="P1392" i="11"/>
  <c r="D1393" i="11"/>
  <c r="E1393" i="11"/>
  <c r="F1393" i="11"/>
  <c r="H1393" i="11"/>
  <c r="K1393" i="11"/>
  <c r="L1393" i="11"/>
  <c r="M1393" i="11"/>
  <c r="N1393" i="11"/>
  <c r="O1393" i="11"/>
  <c r="P1393" i="11"/>
  <c r="D1394" i="11"/>
  <c r="E1394" i="11"/>
  <c r="F1394" i="11"/>
  <c r="H1394" i="11"/>
  <c r="K1394" i="11"/>
  <c r="L1394" i="11"/>
  <c r="M1394" i="11"/>
  <c r="N1394" i="11"/>
  <c r="O1394" i="11"/>
  <c r="P1394" i="11"/>
  <c r="D1395" i="11"/>
  <c r="E1395" i="11"/>
  <c r="F1395" i="11"/>
  <c r="H1395" i="11"/>
  <c r="K1395" i="11"/>
  <c r="L1395" i="11"/>
  <c r="M1395" i="11"/>
  <c r="N1395" i="11"/>
  <c r="O1395" i="11"/>
  <c r="P1395" i="11"/>
  <c r="D1396" i="11"/>
  <c r="E1396" i="11"/>
  <c r="F1396" i="11"/>
  <c r="H1396" i="11"/>
  <c r="K1396" i="11"/>
  <c r="L1396" i="11"/>
  <c r="M1396" i="11"/>
  <c r="N1396" i="11"/>
  <c r="O1396" i="11"/>
  <c r="P1396" i="11"/>
  <c r="D1397" i="11"/>
  <c r="E1397" i="11"/>
  <c r="F1397" i="11"/>
  <c r="H1397" i="11"/>
  <c r="K1397" i="11"/>
  <c r="L1397" i="11"/>
  <c r="M1397" i="11"/>
  <c r="N1397" i="11"/>
  <c r="O1397" i="11"/>
  <c r="P1397" i="11"/>
  <c r="D1398" i="11"/>
  <c r="E1398" i="11"/>
  <c r="F1398" i="11"/>
  <c r="H1398" i="11"/>
  <c r="K1398" i="11"/>
  <c r="L1398" i="11"/>
  <c r="M1398" i="11"/>
  <c r="N1398" i="11"/>
  <c r="O1398" i="11"/>
  <c r="P1398" i="11"/>
  <c r="D1399" i="11"/>
  <c r="E1399" i="11"/>
  <c r="F1399" i="11"/>
  <c r="H1399" i="11"/>
  <c r="K1399" i="11"/>
  <c r="L1399" i="11"/>
  <c r="M1399" i="11"/>
  <c r="N1399" i="11"/>
  <c r="O1399" i="11"/>
  <c r="P1399" i="11"/>
  <c r="D1400" i="11"/>
  <c r="E1400" i="11"/>
  <c r="F1400" i="11"/>
  <c r="H1400" i="11"/>
  <c r="K1400" i="11"/>
  <c r="L1400" i="11"/>
  <c r="M1400" i="11"/>
  <c r="N1400" i="11"/>
  <c r="O1400" i="11"/>
  <c r="P1400" i="11"/>
  <c r="D1401" i="11"/>
  <c r="E1401" i="11"/>
  <c r="F1401" i="11"/>
  <c r="H1401" i="11"/>
  <c r="K1401" i="11"/>
  <c r="L1401" i="11"/>
  <c r="M1401" i="11"/>
  <c r="N1401" i="11"/>
  <c r="O1401" i="11"/>
  <c r="P1401" i="11"/>
  <c r="D1402" i="11"/>
  <c r="E1402" i="11"/>
  <c r="F1402" i="11"/>
  <c r="H1402" i="11"/>
  <c r="K1402" i="11"/>
  <c r="L1402" i="11"/>
  <c r="M1402" i="11"/>
  <c r="N1402" i="11"/>
  <c r="O1402" i="11"/>
  <c r="P1402" i="11"/>
  <c r="D1403" i="11"/>
  <c r="E1403" i="11"/>
  <c r="F1403" i="11"/>
  <c r="H1403" i="11"/>
  <c r="K1403" i="11"/>
  <c r="L1403" i="11"/>
  <c r="M1403" i="11"/>
  <c r="N1403" i="11"/>
  <c r="O1403" i="11"/>
  <c r="P1403" i="11"/>
  <c r="D1404" i="11"/>
  <c r="E1404" i="11"/>
  <c r="F1404" i="11"/>
  <c r="H1404" i="11"/>
  <c r="K1404" i="11"/>
  <c r="L1404" i="11"/>
  <c r="M1404" i="11"/>
  <c r="N1404" i="11"/>
  <c r="O1404" i="11"/>
  <c r="P1404" i="11"/>
  <c r="D1405" i="11"/>
  <c r="E1405" i="11"/>
  <c r="F1405" i="11"/>
  <c r="H1405" i="11"/>
  <c r="K1405" i="11"/>
  <c r="L1405" i="11"/>
  <c r="M1405" i="11"/>
  <c r="N1405" i="11"/>
  <c r="O1405" i="11"/>
  <c r="P1405" i="11"/>
  <c r="D1406" i="11"/>
  <c r="E1406" i="11"/>
  <c r="F1406" i="11"/>
  <c r="H1406" i="11"/>
  <c r="K1406" i="11"/>
  <c r="L1406" i="11"/>
  <c r="M1406" i="11"/>
  <c r="N1406" i="11"/>
  <c r="O1406" i="11"/>
  <c r="P1406" i="11"/>
  <c r="D1407" i="11"/>
  <c r="E1407" i="11"/>
  <c r="F1407" i="11"/>
  <c r="H1407" i="11"/>
  <c r="K1407" i="11"/>
  <c r="L1407" i="11"/>
  <c r="M1407" i="11"/>
  <c r="N1407" i="11"/>
  <c r="O1407" i="11"/>
  <c r="P1407" i="11"/>
  <c r="D1408" i="11"/>
  <c r="E1408" i="11"/>
  <c r="F1408" i="11"/>
  <c r="H1408" i="11"/>
  <c r="K1408" i="11"/>
  <c r="L1408" i="11"/>
  <c r="M1408" i="11"/>
  <c r="N1408" i="11"/>
  <c r="O1408" i="11"/>
  <c r="P1408" i="11"/>
  <c r="D1409" i="11"/>
  <c r="E1409" i="11"/>
  <c r="F1409" i="11"/>
  <c r="H1409" i="11"/>
  <c r="K1409" i="11"/>
  <c r="L1409" i="11"/>
  <c r="M1409" i="11"/>
  <c r="N1409" i="11"/>
  <c r="O1409" i="11"/>
  <c r="P1409" i="11"/>
  <c r="D1410" i="11"/>
  <c r="E1410" i="11"/>
  <c r="F1410" i="11"/>
  <c r="H1410" i="11"/>
  <c r="K1410" i="11"/>
  <c r="L1410" i="11"/>
  <c r="M1410" i="11"/>
  <c r="N1410" i="11"/>
  <c r="O1410" i="11"/>
  <c r="P1410" i="11"/>
  <c r="D1411" i="11"/>
  <c r="E1411" i="11"/>
  <c r="F1411" i="11"/>
  <c r="H1411" i="11"/>
  <c r="K1411" i="11"/>
  <c r="L1411" i="11"/>
  <c r="M1411" i="11"/>
  <c r="N1411" i="11"/>
  <c r="O1411" i="11"/>
  <c r="P1411" i="11"/>
  <c r="D1412" i="11"/>
  <c r="E1412" i="11"/>
  <c r="F1412" i="11"/>
  <c r="H1412" i="11"/>
  <c r="K1412" i="11"/>
  <c r="L1412" i="11"/>
  <c r="M1412" i="11"/>
  <c r="N1412" i="11"/>
  <c r="O1412" i="11"/>
  <c r="P1412" i="11"/>
  <c r="D1413" i="11"/>
  <c r="E1413" i="11"/>
  <c r="F1413" i="11"/>
  <c r="H1413" i="11"/>
  <c r="K1413" i="11"/>
  <c r="L1413" i="11"/>
  <c r="M1413" i="11"/>
  <c r="N1413" i="11"/>
  <c r="O1413" i="11"/>
  <c r="P1413" i="11"/>
  <c r="D1414" i="11"/>
  <c r="E1414" i="11"/>
  <c r="F1414" i="11"/>
  <c r="H1414" i="11"/>
  <c r="K1414" i="11"/>
  <c r="L1414" i="11"/>
  <c r="M1414" i="11"/>
  <c r="N1414" i="11"/>
  <c r="O1414" i="11"/>
  <c r="P1414" i="11"/>
  <c r="D1415" i="11"/>
  <c r="E1415" i="11"/>
  <c r="F1415" i="11"/>
  <c r="H1415" i="11"/>
  <c r="K1415" i="11"/>
  <c r="L1415" i="11"/>
  <c r="M1415" i="11"/>
  <c r="N1415" i="11"/>
  <c r="O1415" i="11"/>
  <c r="P1415" i="11"/>
  <c r="D1416" i="11"/>
  <c r="E1416" i="11"/>
  <c r="F1416" i="11"/>
  <c r="H1416" i="11"/>
  <c r="K1416" i="11"/>
  <c r="L1416" i="11"/>
  <c r="M1416" i="11"/>
  <c r="N1416" i="11"/>
  <c r="O1416" i="11"/>
  <c r="P1416" i="11"/>
  <c r="D1417" i="11"/>
  <c r="E1417" i="11"/>
  <c r="F1417" i="11"/>
  <c r="H1417" i="11"/>
  <c r="K1417" i="11"/>
  <c r="L1417" i="11"/>
  <c r="M1417" i="11"/>
  <c r="N1417" i="11"/>
  <c r="O1417" i="11"/>
  <c r="P1417" i="11"/>
  <c r="D1418" i="11"/>
  <c r="E1418" i="11"/>
  <c r="F1418" i="11"/>
  <c r="H1418" i="11"/>
  <c r="K1418" i="11"/>
  <c r="L1418" i="11"/>
  <c r="M1418" i="11"/>
  <c r="N1418" i="11"/>
  <c r="O1418" i="11"/>
  <c r="P1418" i="11"/>
  <c r="D1419" i="11"/>
  <c r="E1419" i="11"/>
  <c r="F1419" i="11"/>
  <c r="H1419" i="11"/>
  <c r="K1419" i="11"/>
  <c r="L1419" i="11"/>
  <c r="M1419" i="11"/>
  <c r="N1419" i="11"/>
  <c r="O1419" i="11"/>
  <c r="P1419" i="11"/>
  <c r="D1420" i="11"/>
  <c r="E1420" i="11"/>
  <c r="F1420" i="11"/>
  <c r="H1420" i="11"/>
  <c r="K1420" i="11"/>
  <c r="L1420" i="11"/>
  <c r="M1420" i="11"/>
  <c r="N1420" i="11"/>
  <c r="O1420" i="11"/>
  <c r="P1420" i="11"/>
  <c r="D1421" i="11"/>
  <c r="E1421" i="11"/>
  <c r="F1421" i="11"/>
  <c r="H1421" i="11"/>
  <c r="K1421" i="11"/>
  <c r="L1421" i="11"/>
  <c r="M1421" i="11"/>
  <c r="N1421" i="11"/>
  <c r="O1421" i="11"/>
  <c r="P1421" i="11"/>
  <c r="D1422" i="11"/>
  <c r="E1422" i="11"/>
  <c r="F1422" i="11"/>
  <c r="H1422" i="11"/>
  <c r="K1422" i="11"/>
  <c r="L1422" i="11"/>
  <c r="M1422" i="11"/>
  <c r="N1422" i="11"/>
  <c r="O1422" i="11"/>
  <c r="P1422" i="11"/>
  <c r="D1423" i="11"/>
  <c r="E1423" i="11"/>
  <c r="F1423" i="11"/>
  <c r="H1423" i="11"/>
  <c r="K1423" i="11"/>
  <c r="L1423" i="11"/>
  <c r="M1423" i="11"/>
  <c r="N1423" i="11"/>
  <c r="O1423" i="11"/>
  <c r="P1423" i="11"/>
  <c r="D1424" i="11"/>
  <c r="E1424" i="11"/>
  <c r="F1424" i="11"/>
  <c r="H1424" i="11"/>
  <c r="K1424" i="11"/>
  <c r="L1424" i="11"/>
  <c r="M1424" i="11"/>
  <c r="N1424" i="11"/>
  <c r="O1424" i="11"/>
  <c r="P1424" i="11"/>
  <c r="D1425" i="11"/>
  <c r="E1425" i="11"/>
  <c r="F1425" i="11"/>
  <c r="H1425" i="11"/>
  <c r="K1425" i="11"/>
  <c r="L1425" i="11"/>
  <c r="M1425" i="11"/>
  <c r="N1425" i="11"/>
  <c r="O1425" i="11"/>
  <c r="P1425" i="11"/>
  <c r="D1426" i="11"/>
  <c r="E1426" i="11"/>
  <c r="F1426" i="11"/>
  <c r="H1426" i="11"/>
  <c r="K1426" i="11"/>
  <c r="L1426" i="11"/>
  <c r="M1426" i="11"/>
  <c r="N1426" i="11"/>
  <c r="O1426" i="11"/>
  <c r="P1426" i="11"/>
  <c r="D1427" i="11"/>
  <c r="E1427" i="11"/>
  <c r="F1427" i="11"/>
  <c r="H1427" i="11"/>
  <c r="K1427" i="11"/>
  <c r="L1427" i="11"/>
  <c r="M1427" i="11"/>
  <c r="N1427" i="11"/>
  <c r="O1427" i="11"/>
  <c r="P1427" i="11"/>
  <c r="D1428" i="11"/>
  <c r="E1428" i="11"/>
  <c r="F1428" i="11"/>
  <c r="H1428" i="11"/>
  <c r="K1428" i="11"/>
  <c r="L1428" i="11"/>
  <c r="M1428" i="11"/>
  <c r="N1428" i="11"/>
  <c r="O1428" i="11"/>
  <c r="P1428" i="11"/>
  <c r="D1429" i="11"/>
  <c r="E1429" i="11"/>
  <c r="F1429" i="11"/>
  <c r="H1429" i="11"/>
  <c r="K1429" i="11"/>
  <c r="L1429" i="11"/>
  <c r="M1429" i="11"/>
  <c r="N1429" i="11"/>
  <c r="O1429" i="11"/>
  <c r="P1429" i="11"/>
  <c r="D1430" i="11"/>
  <c r="E1430" i="11"/>
  <c r="F1430" i="11"/>
  <c r="H1430" i="11"/>
  <c r="K1430" i="11"/>
  <c r="L1430" i="11"/>
  <c r="M1430" i="11"/>
  <c r="N1430" i="11"/>
  <c r="O1430" i="11"/>
  <c r="P1430" i="11"/>
  <c r="D1431" i="11"/>
  <c r="E1431" i="11"/>
  <c r="F1431" i="11"/>
  <c r="H1431" i="11"/>
  <c r="K1431" i="11"/>
  <c r="L1431" i="11"/>
  <c r="M1431" i="11"/>
  <c r="N1431" i="11"/>
  <c r="O1431" i="11"/>
  <c r="P1431" i="11"/>
  <c r="D1432" i="11"/>
  <c r="E1432" i="11"/>
  <c r="F1432" i="11"/>
  <c r="H1432" i="11"/>
  <c r="K1432" i="11"/>
  <c r="L1432" i="11"/>
  <c r="M1432" i="11"/>
  <c r="N1432" i="11"/>
  <c r="O1432" i="11"/>
  <c r="P1432" i="11"/>
  <c r="D1433" i="11"/>
  <c r="E1433" i="11"/>
  <c r="F1433" i="11"/>
  <c r="H1433" i="11"/>
  <c r="K1433" i="11"/>
  <c r="L1433" i="11"/>
  <c r="M1433" i="11"/>
  <c r="N1433" i="11"/>
  <c r="O1433" i="11"/>
  <c r="P1433" i="11"/>
  <c r="D1434" i="11"/>
  <c r="E1434" i="11"/>
  <c r="F1434" i="11"/>
  <c r="H1434" i="11"/>
  <c r="K1434" i="11"/>
  <c r="L1434" i="11"/>
  <c r="M1434" i="11"/>
  <c r="N1434" i="11"/>
  <c r="O1434" i="11"/>
  <c r="P1434" i="11"/>
  <c r="D1435" i="11"/>
  <c r="E1435" i="11"/>
  <c r="F1435" i="11"/>
  <c r="H1435" i="11"/>
  <c r="K1435" i="11"/>
  <c r="L1435" i="11"/>
  <c r="M1435" i="11"/>
  <c r="N1435" i="11"/>
  <c r="O1435" i="11"/>
  <c r="P1435" i="11"/>
  <c r="D1436" i="11"/>
  <c r="E1436" i="11"/>
  <c r="F1436" i="11"/>
  <c r="H1436" i="11"/>
  <c r="K1436" i="11"/>
  <c r="L1436" i="11"/>
  <c r="M1436" i="11"/>
  <c r="N1436" i="11"/>
  <c r="O1436" i="11"/>
  <c r="P1436" i="11"/>
  <c r="D1437" i="11"/>
  <c r="E1437" i="11"/>
  <c r="F1437" i="11"/>
  <c r="H1437" i="11"/>
  <c r="K1437" i="11"/>
  <c r="L1437" i="11"/>
  <c r="M1437" i="11"/>
  <c r="N1437" i="11"/>
  <c r="O1437" i="11"/>
  <c r="P1437" i="11"/>
  <c r="D1438" i="11"/>
  <c r="E1438" i="11"/>
  <c r="F1438" i="11"/>
  <c r="H1438" i="11"/>
  <c r="K1438" i="11"/>
  <c r="L1438" i="11"/>
  <c r="M1438" i="11"/>
  <c r="N1438" i="11"/>
  <c r="O1438" i="11"/>
  <c r="P1438" i="11"/>
  <c r="D1439" i="11"/>
  <c r="E1439" i="11"/>
  <c r="F1439" i="11"/>
  <c r="H1439" i="11"/>
  <c r="K1439" i="11"/>
  <c r="L1439" i="11"/>
  <c r="M1439" i="11"/>
  <c r="N1439" i="11"/>
  <c r="O1439" i="11"/>
  <c r="P1439" i="11"/>
  <c r="D1440" i="11"/>
  <c r="E1440" i="11"/>
  <c r="F1440" i="11"/>
  <c r="H1440" i="11"/>
  <c r="K1440" i="11"/>
  <c r="L1440" i="11"/>
  <c r="M1440" i="11"/>
  <c r="N1440" i="11"/>
  <c r="O1440" i="11"/>
  <c r="P1440" i="11"/>
  <c r="D1441" i="11"/>
  <c r="E1441" i="11"/>
  <c r="F1441" i="11"/>
  <c r="H1441" i="11"/>
  <c r="K1441" i="11"/>
  <c r="L1441" i="11"/>
  <c r="M1441" i="11"/>
  <c r="N1441" i="11"/>
  <c r="O1441" i="11"/>
  <c r="P1441" i="11"/>
  <c r="D1442" i="11"/>
  <c r="E1442" i="11"/>
  <c r="F1442" i="11"/>
  <c r="H1442" i="11"/>
  <c r="K1442" i="11"/>
  <c r="L1442" i="11"/>
  <c r="M1442" i="11"/>
  <c r="N1442" i="11"/>
  <c r="O1442" i="11"/>
  <c r="P1442" i="11"/>
  <c r="D1443" i="11"/>
  <c r="E1443" i="11"/>
  <c r="F1443" i="11"/>
  <c r="H1443" i="11"/>
  <c r="K1443" i="11"/>
  <c r="L1443" i="11"/>
  <c r="M1443" i="11"/>
  <c r="N1443" i="11"/>
  <c r="O1443" i="11"/>
  <c r="P1443" i="11"/>
  <c r="D1444" i="11"/>
  <c r="E1444" i="11"/>
  <c r="F1444" i="11"/>
  <c r="H1444" i="11"/>
  <c r="K1444" i="11"/>
  <c r="L1444" i="11"/>
  <c r="M1444" i="11"/>
  <c r="N1444" i="11"/>
  <c r="O1444" i="11"/>
  <c r="P1444" i="11"/>
  <c r="D1445" i="11"/>
  <c r="E1445" i="11"/>
  <c r="F1445" i="11"/>
  <c r="H1445" i="11"/>
  <c r="K1445" i="11"/>
  <c r="L1445" i="11"/>
  <c r="M1445" i="11"/>
  <c r="N1445" i="11"/>
  <c r="O1445" i="11"/>
  <c r="P1445" i="11"/>
  <c r="D1446" i="11"/>
  <c r="E1446" i="11"/>
  <c r="F1446" i="11"/>
  <c r="H1446" i="11"/>
  <c r="K1446" i="11"/>
  <c r="L1446" i="11"/>
  <c r="M1446" i="11"/>
  <c r="N1446" i="11"/>
  <c r="O1446" i="11"/>
  <c r="P1446" i="11"/>
  <c r="D1447" i="11"/>
  <c r="E1447" i="11"/>
  <c r="F1447" i="11"/>
  <c r="H1447" i="11"/>
  <c r="K1447" i="11"/>
  <c r="L1447" i="11"/>
  <c r="M1447" i="11"/>
  <c r="N1447" i="11"/>
  <c r="O1447" i="11"/>
  <c r="P1447" i="11"/>
  <c r="D1448" i="11"/>
  <c r="E1448" i="11"/>
  <c r="F1448" i="11"/>
  <c r="H1448" i="11"/>
  <c r="K1448" i="11"/>
  <c r="L1448" i="11"/>
  <c r="M1448" i="11"/>
  <c r="N1448" i="11"/>
  <c r="O1448" i="11"/>
  <c r="P1448" i="11"/>
  <c r="D1449" i="11"/>
  <c r="E1449" i="11"/>
  <c r="F1449" i="11"/>
  <c r="H1449" i="11"/>
  <c r="K1449" i="11"/>
  <c r="L1449" i="11"/>
  <c r="M1449" i="11"/>
  <c r="N1449" i="11"/>
  <c r="O1449" i="11"/>
  <c r="P1449" i="11"/>
  <c r="D1450" i="11"/>
  <c r="E1450" i="11"/>
  <c r="F1450" i="11"/>
  <c r="H1450" i="11"/>
  <c r="K1450" i="11"/>
  <c r="L1450" i="11"/>
  <c r="M1450" i="11"/>
  <c r="N1450" i="11"/>
  <c r="O1450" i="11"/>
  <c r="P1450" i="11"/>
  <c r="D1451" i="11"/>
  <c r="E1451" i="11"/>
  <c r="F1451" i="11"/>
  <c r="H1451" i="11"/>
  <c r="K1451" i="11"/>
  <c r="L1451" i="11"/>
  <c r="M1451" i="11"/>
  <c r="N1451" i="11"/>
  <c r="O1451" i="11"/>
  <c r="P1451" i="11"/>
  <c r="D1452" i="11"/>
  <c r="E1452" i="11"/>
  <c r="F1452" i="11"/>
  <c r="H1452" i="11"/>
  <c r="K1452" i="11"/>
  <c r="L1452" i="11"/>
  <c r="M1452" i="11"/>
  <c r="N1452" i="11"/>
  <c r="O1452" i="11"/>
  <c r="P1452" i="11"/>
  <c r="D1453" i="11"/>
  <c r="E1453" i="11"/>
  <c r="F1453" i="11"/>
  <c r="H1453" i="11"/>
  <c r="K1453" i="11"/>
  <c r="L1453" i="11"/>
  <c r="M1453" i="11"/>
  <c r="N1453" i="11"/>
  <c r="O1453" i="11"/>
  <c r="P1453" i="11"/>
  <c r="D1454" i="11"/>
  <c r="E1454" i="11"/>
  <c r="F1454" i="11"/>
  <c r="H1454" i="11"/>
  <c r="K1454" i="11"/>
  <c r="L1454" i="11"/>
  <c r="M1454" i="11"/>
  <c r="N1454" i="11"/>
  <c r="O1454" i="11"/>
  <c r="P1454" i="11"/>
  <c r="D1455" i="11"/>
  <c r="E1455" i="11"/>
  <c r="F1455" i="11"/>
  <c r="H1455" i="11"/>
  <c r="K1455" i="11"/>
  <c r="L1455" i="11"/>
  <c r="M1455" i="11"/>
  <c r="N1455" i="11"/>
  <c r="O1455" i="11"/>
  <c r="P1455" i="11"/>
  <c r="D1456" i="11"/>
  <c r="E1456" i="11"/>
  <c r="F1456" i="11"/>
  <c r="H1456" i="11"/>
  <c r="K1456" i="11"/>
  <c r="L1456" i="11"/>
  <c r="M1456" i="11"/>
  <c r="N1456" i="11"/>
  <c r="O1456" i="11"/>
  <c r="P1456" i="11"/>
  <c r="D1457" i="11"/>
  <c r="E1457" i="11"/>
  <c r="F1457" i="11"/>
  <c r="H1457" i="11"/>
  <c r="K1457" i="11"/>
  <c r="L1457" i="11"/>
  <c r="M1457" i="11"/>
  <c r="N1457" i="11"/>
  <c r="O1457" i="11"/>
  <c r="P1457" i="11"/>
  <c r="D1458" i="11"/>
  <c r="E1458" i="11"/>
  <c r="F1458" i="11"/>
  <c r="H1458" i="11"/>
  <c r="K1458" i="11"/>
  <c r="L1458" i="11"/>
  <c r="M1458" i="11"/>
  <c r="N1458" i="11"/>
  <c r="O1458" i="11"/>
  <c r="P1458" i="11"/>
  <c r="D1459" i="11"/>
  <c r="E1459" i="11"/>
  <c r="F1459" i="11"/>
  <c r="H1459" i="11"/>
  <c r="K1459" i="11"/>
  <c r="L1459" i="11"/>
  <c r="M1459" i="11"/>
  <c r="N1459" i="11"/>
  <c r="O1459" i="11"/>
  <c r="P1459" i="11"/>
  <c r="D1460" i="11"/>
  <c r="E1460" i="11"/>
  <c r="F1460" i="11"/>
  <c r="H1460" i="11"/>
  <c r="K1460" i="11"/>
  <c r="L1460" i="11"/>
  <c r="M1460" i="11"/>
  <c r="N1460" i="11"/>
  <c r="O1460" i="11"/>
  <c r="P1460" i="11"/>
  <c r="D1461" i="11"/>
  <c r="E1461" i="11"/>
  <c r="F1461" i="11"/>
  <c r="H1461" i="11"/>
  <c r="K1461" i="11"/>
  <c r="L1461" i="11"/>
  <c r="M1461" i="11"/>
  <c r="N1461" i="11"/>
  <c r="O1461" i="11"/>
  <c r="P1461" i="11"/>
  <c r="D1462" i="11"/>
  <c r="E1462" i="11"/>
  <c r="F1462" i="11"/>
  <c r="H1462" i="11"/>
  <c r="K1462" i="11"/>
  <c r="L1462" i="11"/>
  <c r="M1462" i="11"/>
  <c r="N1462" i="11"/>
  <c r="O1462" i="11"/>
  <c r="P1462" i="11"/>
  <c r="D1463" i="11"/>
  <c r="E1463" i="11"/>
  <c r="F1463" i="11"/>
  <c r="H1463" i="11"/>
  <c r="K1463" i="11"/>
  <c r="L1463" i="11"/>
  <c r="M1463" i="11"/>
  <c r="N1463" i="11"/>
  <c r="O1463" i="11"/>
  <c r="P1463" i="11"/>
  <c r="D1464" i="11"/>
  <c r="E1464" i="11"/>
  <c r="F1464" i="11"/>
  <c r="H1464" i="11"/>
  <c r="K1464" i="11"/>
  <c r="L1464" i="11"/>
  <c r="M1464" i="11"/>
  <c r="N1464" i="11"/>
  <c r="O1464" i="11"/>
  <c r="P1464" i="11"/>
  <c r="D1465" i="11"/>
  <c r="E1465" i="11"/>
  <c r="F1465" i="11"/>
  <c r="H1465" i="11"/>
  <c r="K1465" i="11"/>
  <c r="L1465" i="11"/>
  <c r="M1465" i="11"/>
  <c r="N1465" i="11"/>
  <c r="O1465" i="11"/>
  <c r="P1465" i="11"/>
  <c r="D1466" i="11"/>
  <c r="E1466" i="11"/>
  <c r="F1466" i="11"/>
  <c r="H1466" i="11"/>
  <c r="K1466" i="11"/>
  <c r="L1466" i="11"/>
  <c r="M1466" i="11"/>
  <c r="N1466" i="11"/>
  <c r="O1466" i="11"/>
  <c r="P1466" i="11"/>
  <c r="D1467" i="11"/>
  <c r="E1467" i="11"/>
  <c r="F1467" i="11"/>
  <c r="H1467" i="11"/>
  <c r="K1467" i="11"/>
  <c r="L1467" i="11"/>
  <c r="M1467" i="11"/>
  <c r="N1467" i="11"/>
  <c r="O1467" i="11"/>
  <c r="P1467" i="11"/>
  <c r="D1468" i="11"/>
  <c r="E1468" i="11"/>
  <c r="F1468" i="11"/>
  <c r="H1468" i="11"/>
  <c r="K1468" i="11"/>
  <c r="L1468" i="11"/>
  <c r="M1468" i="11"/>
  <c r="N1468" i="11"/>
  <c r="O1468" i="11"/>
  <c r="P1468" i="11"/>
  <c r="D1469" i="11"/>
  <c r="E1469" i="11"/>
  <c r="F1469" i="11"/>
  <c r="H1469" i="11"/>
  <c r="K1469" i="11"/>
  <c r="L1469" i="11"/>
  <c r="M1469" i="11"/>
  <c r="N1469" i="11"/>
  <c r="O1469" i="11"/>
  <c r="P1469" i="11"/>
  <c r="D1470" i="11"/>
  <c r="E1470" i="11"/>
  <c r="F1470" i="11"/>
  <c r="H1470" i="11"/>
  <c r="K1470" i="11"/>
  <c r="L1470" i="11"/>
  <c r="M1470" i="11"/>
  <c r="N1470" i="11"/>
  <c r="O1470" i="11"/>
  <c r="P1470" i="11"/>
  <c r="D1471" i="11"/>
  <c r="E1471" i="11"/>
  <c r="F1471" i="11"/>
  <c r="H1471" i="11"/>
  <c r="K1471" i="11"/>
  <c r="L1471" i="11"/>
  <c r="M1471" i="11"/>
  <c r="N1471" i="11"/>
  <c r="O1471" i="11"/>
  <c r="P1471" i="11"/>
  <c r="D1472" i="11"/>
  <c r="E1472" i="11"/>
  <c r="F1472" i="11"/>
  <c r="H1472" i="11"/>
  <c r="K1472" i="11"/>
  <c r="L1472" i="11"/>
  <c r="M1472" i="11"/>
  <c r="N1472" i="11"/>
  <c r="O1472" i="11"/>
  <c r="P1472" i="11"/>
  <c r="D1473" i="11"/>
  <c r="E1473" i="11"/>
  <c r="F1473" i="11"/>
  <c r="H1473" i="11"/>
  <c r="K1473" i="11"/>
  <c r="L1473" i="11"/>
  <c r="M1473" i="11"/>
  <c r="N1473" i="11"/>
  <c r="O1473" i="11"/>
  <c r="P1473" i="11"/>
  <c r="D1474" i="11"/>
  <c r="E1474" i="11"/>
  <c r="F1474" i="11"/>
  <c r="H1474" i="11"/>
  <c r="K1474" i="11"/>
  <c r="L1474" i="11"/>
  <c r="M1474" i="11"/>
  <c r="N1474" i="11"/>
  <c r="O1474" i="11"/>
  <c r="P1474" i="11"/>
  <c r="D1475" i="11"/>
  <c r="E1475" i="11"/>
  <c r="F1475" i="11"/>
  <c r="H1475" i="11"/>
  <c r="K1475" i="11"/>
  <c r="L1475" i="11"/>
  <c r="M1475" i="11"/>
  <c r="N1475" i="11"/>
  <c r="O1475" i="11"/>
  <c r="P1475" i="11"/>
  <c r="D1476" i="11"/>
  <c r="E1476" i="11"/>
  <c r="F1476" i="11"/>
  <c r="H1476" i="11"/>
  <c r="K1476" i="11"/>
  <c r="L1476" i="11"/>
  <c r="M1476" i="11"/>
  <c r="N1476" i="11"/>
  <c r="O1476" i="11"/>
  <c r="P1476" i="11"/>
  <c r="D1477" i="11"/>
  <c r="E1477" i="11"/>
  <c r="F1477" i="11"/>
  <c r="H1477" i="11"/>
  <c r="K1477" i="11"/>
  <c r="L1477" i="11"/>
  <c r="M1477" i="11"/>
  <c r="N1477" i="11"/>
  <c r="O1477" i="11"/>
  <c r="P1477" i="11"/>
  <c r="D1478" i="11"/>
  <c r="E1478" i="11"/>
  <c r="F1478" i="11"/>
  <c r="H1478" i="11"/>
  <c r="K1478" i="11"/>
  <c r="L1478" i="11"/>
  <c r="M1478" i="11"/>
  <c r="N1478" i="11"/>
  <c r="O1478" i="11"/>
  <c r="P1478" i="11"/>
  <c r="D1479" i="11"/>
  <c r="E1479" i="11"/>
  <c r="F1479" i="11"/>
  <c r="H1479" i="11"/>
  <c r="K1479" i="11"/>
  <c r="L1479" i="11"/>
  <c r="M1479" i="11"/>
  <c r="N1479" i="11"/>
  <c r="O1479" i="11"/>
  <c r="P1479" i="11"/>
  <c r="D1480" i="11"/>
  <c r="E1480" i="11"/>
  <c r="F1480" i="11"/>
  <c r="H1480" i="11"/>
  <c r="K1480" i="11"/>
  <c r="L1480" i="11"/>
  <c r="M1480" i="11"/>
  <c r="N1480" i="11"/>
  <c r="O1480" i="11"/>
  <c r="P1480" i="11"/>
  <c r="D1481" i="11"/>
  <c r="E1481" i="11"/>
  <c r="F1481" i="11"/>
  <c r="H1481" i="11"/>
  <c r="K1481" i="11"/>
  <c r="L1481" i="11"/>
  <c r="M1481" i="11"/>
  <c r="N1481" i="11"/>
  <c r="O1481" i="11"/>
  <c r="P1481" i="11"/>
  <c r="D1482" i="11"/>
  <c r="E1482" i="11"/>
  <c r="F1482" i="11"/>
  <c r="H1482" i="11"/>
  <c r="K1482" i="11"/>
  <c r="L1482" i="11"/>
  <c r="M1482" i="11"/>
  <c r="N1482" i="11"/>
  <c r="O1482" i="11"/>
  <c r="P1482" i="11"/>
  <c r="D1483" i="11"/>
  <c r="E1483" i="11"/>
  <c r="F1483" i="11"/>
  <c r="H1483" i="11"/>
  <c r="K1483" i="11"/>
  <c r="L1483" i="11"/>
  <c r="M1483" i="11"/>
  <c r="N1483" i="11"/>
  <c r="O1483" i="11"/>
  <c r="P1483" i="11"/>
  <c r="D1484" i="11"/>
  <c r="E1484" i="11"/>
  <c r="F1484" i="11"/>
  <c r="H1484" i="11"/>
  <c r="K1484" i="11"/>
  <c r="L1484" i="11"/>
  <c r="M1484" i="11"/>
  <c r="N1484" i="11"/>
  <c r="O1484" i="11"/>
  <c r="P1484" i="11"/>
  <c r="D1485" i="11"/>
  <c r="E1485" i="11"/>
  <c r="F1485" i="11"/>
  <c r="H1485" i="11"/>
  <c r="K1485" i="11"/>
  <c r="L1485" i="11"/>
  <c r="M1485" i="11"/>
  <c r="N1485" i="11"/>
  <c r="O1485" i="11"/>
  <c r="P1485" i="11"/>
  <c r="D1486" i="11"/>
  <c r="E1486" i="11"/>
  <c r="F1486" i="11"/>
  <c r="H1486" i="11"/>
  <c r="K1486" i="11"/>
  <c r="L1486" i="11"/>
  <c r="M1486" i="11"/>
  <c r="N1486" i="11"/>
  <c r="O1486" i="11"/>
  <c r="P1486" i="11"/>
  <c r="D1487" i="11"/>
  <c r="E1487" i="11"/>
  <c r="F1487" i="11"/>
  <c r="H1487" i="11"/>
  <c r="K1487" i="11"/>
  <c r="L1487" i="11"/>
  <c r="M1487" i="11"/>
  <c r="N1487" i="11"/>
  <c r="O1487" i="11"/>
  <c r="P1487" i="11"/>
  <c r="D1488" i="11"/>
  <c r="E1488" i="11"/>
  <c r="F1488" i="11"/>
  <c r="H1488" i="11"/>
  <c r="K1488" i="11"/>
  <c r="L1488" i="11"/>
  <c r="M1488" i="11"/>
  <c r="N1488" i="11"/>
  <c r="O1488" i="11"/>
  <c r="P1488" i="11"/>
  <c r="D1489" i="11"/>
  <c r="E1489" i="11"/>
  <c r="F1489" i="11"/>
  <c r="H1489" i="11"/>
  <c r="K1489" i="11"/>
  <c r="L1489" i="11"/>
  <c r="M1489" i="11"/>
  <c r="N1489" i="11"/>
  <c r="O1489" i="11"/>
  <c r="P1489" i="11"/>
  <c r="D1490" i="11"/>
  <c r="E1490" i="11"/>
  <c r="F1490" i="11"/>
  <c r="H1490" i="11"/>
  <c r="K1490" i="11"/>
  <c r="L1490" i="11"/>
  <c r="M1490" i="11"/>
  <c r="N1490" i="11"/>
  <c r="O1490" i="11"/>
  <c r="P1490" i="11"/>
  <c r="D1491" i="11"/>
  <c r="E1491" i="11"/>
  <c r="F1491" i="11"/>
  <c r="H1491" i="11"/>
  <c r="K1491" i="11"/>
  <c r="L1491" i="11"/>
  <c r="M1491" i="11"/>
  <c r="N1491" i="11"/>
  <c r="O1491" i="11"/>
  <c r="P1491" i="11"/>
  <c r="D1492" i="11"/>
  <c r="E1492" i="11"/>
  <c r="F1492" i="11"/>
  <c r="H1492" i="11"/>
  <c r="K1492" i="11"/>
  <c r="L1492" i="11"/>
  <c r="M1492" i="11"/>
  <c r="N1492" i="11"/>
  <c r="O1492" i="11"/>
  <c r="P1492" i="11"/>
  <c r="D1493" i="11"/>
  <c r="E1493" i="11"/>
  <c r="F1493" i="11"/>
  <c r="H1493" i="11"/>
  <c r="K1493" i="11"/>
  <c r="L1493" i="11"/>
  <c r="M1493" i="11"/>
  <c r="N1493" i="11"/>
  <c r="O1493" i="11"/>
  <c r="P1493" i="11"/>
  <c r="D1494" i="11"/>
  <c r="E1494" i="11"/>
  <c r="F1494" i="11"/>
  <c r="H1494" i="11"/>
  <c r="K1494" i="11"/>
  <c r="L1494" i="11"/>
  <c r="M1494" i="11"/>
  <c r="N1494" i="11"/>
  <c r="O1494" i="11"/>
  <c r="P1494" i="11"/>
  <c r="D1495" i="11"/>
  <c r="E1495" i="11"/>
  <c r="F1495" i="11"/>
  <c r="H1495" i="11"/>
  <c r="K1495" i="11"/>
  <c r="L1495" i="11"/>
  <c r="M1495" i="11"/>
  <c r="N1495" i="11"/>
  <c r="O1495" i="11"/>
  <c r="P1495" i="11"/>
  <c r="D1496" i="11"/>
  <c r="E1496" i="11"/>
  <c r="F1496" i="11"/>
  <c r="H1496" i="11"/>
  <c r="K1496" i="11"/>
  <c r="L1496" i="11"/>
  <c r="M1496" i="11"/>
  <c r="N1496" i="11"/>
  <c r="O1496" i="11"/>
  <c r="P1496" i="11"/>
  <c r="D1497" i="11"/>
  <c r="E1497" i="11"/>
  <c r="F1497" i="11"/>
  <c r="H1497" i="11"/>
  <c r="K1497" i="11"/>
  <c r="L1497" i="11"/>
  <c r="M1497" i="11"/>
  <c r="N1497" i="11"/>
  <c r="O1497" i="11"/>
  <c r="P1497" i="11"/>
  <c r="D1498" i="11"/>
  <c r="E1498" i="11"/>
  <c r="F1498" i="11"/>
  <c r="H1498" i="11"/>
  <c r="K1498" i="11"/>
  <c r="L1498" i="11"/>
  <c r="M1498" i="11"/>
  <c r="N1498" i="11"/>
  <c r="O1498" i="11"/>
  <c r="P1498" i="11"/>
  <c r="D1499" i="11"/>
  <c r="E1499" i="11"/>
  <c r="F1499" i="11"/>
  <c r="H1499" i="11"/>
  <c r="K1499" i="11"/>
  <c r="L1499" i="11"/>
  <c r="M1499" i="11"/>
  <c r="N1499" i="11"/>
  <c r="O1499" i="11"/>
  <c r="P1499" i="11"/>
  <c r="D1500" i="11"/>
  <c r="E1500" i="11"/>
  <c r="F1500" i="11"/>
  <c r="H1500" i="11"/>
  <c r="K1500" i="11"/>
  <c r="L1500" i="11"/>
  <c r="M1500" i="11"/>
  <c r="N1500" i="11"/>
  <c r="O1500" i="11"/>
  <c r="P1500" i="11"/>
  <c r="D1501" i="11"/>
  <c r="E1501" i="11"/>
  <c r="F1501" i="11"/>
  <c r="H1501" i="11"/>
  <c r="K1501" i="11"/>
  <c r="L1501" i="11"/>
  <c r="M1501" i="11"/>
  <c r="N1501" i="11"/>
  <c r="O1501" i="11"/>
  <c r="P1501" i="11"/>
  <c r="D1502" i="11"/>
  <c r="E1502" i="11"/>
  <c r="F1502" i="11"/>
  <c r="H1502" i="11"/>
  <c r="K1502" i="11"/>
  <c r="L1502" i="11"/>
  <c r="M1502" i="11"/>
  <c r="N1502" i="11"/>
  <c r="O1502" i="11"/>
  <c r="P1502" i="11"/>
  <c r="D1503" i="11"/>
  <c r="E1503" i="11"/>
  <c r="F1503" i="11"/>
  <c r="H1503" i="11"/>
  <c r="K1503" i="11"/>
  <c r="L1503" i="11"/>
  <c r="M1503" i="11"/>
  <c r="N1503" i="11"/>
  <c r="O1503" i="11"/>
  <c r="P1503" i="11"/>
  <c r="D1504" i="11"/>
  <c r="E1504" i="11"/>
  <c r="F1504" i="11"/>
  <c r="H1504" i="11"/>
  <c r="K1504" i="11"/>
  <c r="L1504" i="11"/>
  <c r="M1504" i="11"/>
  <c r="N1504" i="11"/>
  <c r="O1504" i="11"/>
  <c r="P1504" i="11"/>
  <c r="D1505" i="11"/>
  <c r="E1505" i="11"/>
  <c r="F1505" i="11"/>
  <c r="H1505" i="11"/>
  <c r="K1505" i="11"/>
  <c r="L1505" i="11"/>
  <c r="M1505" i="11"/>
  <c r="N1505" i="11"/>
  <c r="O1505" i="11"/>
  <c r="P1505" i="11"/>
  <c r="D1506" i="11"/>
  <c r="E1506" i="11"/>
  <c r="F1506" i="11"/>
  <c r="H1506" i="11"/>
  <c r="K1506" i="11"/>
  <c r="L1506" i="11"/>
  <c r="M1506" i="11"/>
  <c r="N1506" i="11"/>
  <c r="O1506" i="11"/>
  <c r="P1506" i="11"/>
  <c r="D1507" i="11"/>
  <c r="E1507" i="11"/>
  <c r="F1507" i="11"/>
  <c r="H1507" i="11"/>
  <c r="K1507" i="11"/>
  <c r="L1507" i="11"/>
  <c r="M1507" i="11"/>
  <c r="N1507" i="11"/>
  <c r="O1507" i="11"/>
  <c r="P1507" i="11"/>
  <c r="D1508" i="11"/>
  <c r="E1508" i="11"/>
  <c r="F1508" i="11"/>
  <c r="H1508" i="11"/>
  <c r="K1508" i="11"/>
  <c r="L1508" i="11"/>
  <c r="M1508" i="11"/>
  <c r="N1508" i="11"/>
  <c r="O1508" i="11"/>
  <c r="P1508" i="11"/>
  <c r="D1509" i="11"/>
  <c r="E1509" i="11"/>
  <c r="F1509" i="11"/>
  <c r="H1509" i="11"/>
  <c r="K1509" i="11"/>
  <c r="L1509" i="11"/>
  <c r="M1509" i="11"/>
  <c r="N1509" i="11"/>
  <c r="O1509" i="11"/>
  <c r="P1509" i="11"/>
  <c r="D1510" i="11"/>
  <c r="E1510" i="11"/>
  <c r="F1510" i="11"/>
  <c r="H1510" i="11"/>
  <c r="K1510" i="11"/>
  <c r="L1510" i="11"/>
  <c r="M1510" i="11"/>
  <c r="N1510" i="11"/>
  <c r="O1510" i="11"/>
  <c r="P1510" i="11"/>
  <c r="D1511" i="11"/>
  <c r="E1511" i="11"/>
  <c r="F1511" i="11"/>
  <c r="H1511" i="11"/>
  <c r="K1511" i="11"/>
  <c r="L1511" i="11"/>
  <c r="M1511" i="11"/>
  <c r="N1511" i="11"/>
  <c r="O1511" i="11"/>
  <c r="P1511" i="11"/>
  <c r="D1512" i="11"/>
  <c r="E1512" i="11"/>
  <c r="F1512" i="11"/>
  <c r="H1512" i="11"/>
  <c r="K1512" i="11"/>
  <c r="L1512" i="11"/>
  <c r="M1512" i="11"/>
  <c r="N1512" i="11"/>
  <c r="O1512" i="11"/>
  <c r="P1512" i="11"/>
  <c r="D1513" i="11"/>
  <c r="E1513" i="11"/>
  <c r="F1513" i="11"/>
  <c r="H1513" i="11"/>
  <c r="K1513" i="11"/>
  <c r="L1513" i="11"/>
  <c r="M1513" i="11"/>
  <c r="N1513" i="11"/>
  <c r="O1513" i="11"/>
  <c r="P1513" i="11"/>
  <c r="D1514" i="11"/>
  <c r="E1514" i="11"/>
  <c r="F1514" i="11"/>
  <c r="H1514" i="11"/>
  <c r="K1514" i="11"/>
  <c r="L1514" i="11"/>
  <c r="M1514" i="11"/>
  <c r="N1514" i="11"/>
  <c r="O1514" i="11"/>
  <c r="P1514" i="11"/>
  <c r="D1515" i="11"/>
  <c r="E1515" i="11"/>
  <c r="F1515" i="11"/>
  <c r="H1515" i="11"/>
  <c r="K1515" i="11"/>
  <c r="L1515" i="11"/>
  <c r="M1515" i="11"/>
  <c r="N1515" i="11"/>
  <c r="O1515" i="11"/>
  <c r="P1515" i="11"/>
  <c r="D1516" i="11"/>
  <c r="E1516" i="11"/>
  <c r="F1516" i="11"/>
  <c r="H1516" i="11"/>
  <c r="K1516" i="11"/>
  <c r="L1516" i="11"/>
  <c r="M1516" i="11"/>
  <c r="N1516" i="11"/>
  <c r="O1516" i="11"/>
  <c r="P1516" i="11"/>
  <c r="D1517" i="11"/>
  <c r="E1517" i="11"/>
  <c r="F1517" i="11"/>
  <c r="H1517" i="11"/>
  <c r="K1517" i="11"/>
  <c r="L1517" i="11"/>
  <c r="M1517" i="11"/>
  <c r="N1517" i="11"/>
  <c r="O1517" i="11"/>
  <c r="P1517" i="11"/>
  <c r="D1518" i="11"/>
  <c r="E1518" i="11"/>
  <c r="F1518" i="11"/>
  <c r="H1518" i="11"/>
  <c r="K1518" i="11"/>
  <c r="L1518" i="11"/>
  <c r="M1518" i="11"/>
  <c r="N1518" i="11"/>
  <c r="O1518" i="11"/>
  <c r="P1518" i="11"/>
  <c r="D1519" i="11"/>
  <c r="E1519" i="11"/>
  <c r="F1519" i="11"/>
  <c r="H1519" i="11"/>
  <c r="K1519" i="11"/>
  <c r="L1519" i="11"/>
  <c r="M1519" i="11"/>
  <c r="N1519" i="11"/>
  <c r="O1519" i="11"/>
  <c r="P1519" i="11"/>
  <c r="D1520" i="11"/>
  <c r="E1520" i="11"/>
  <c r="F1520" i="11"/>
  <c r="H1520" i="11"/>
  <c r="K1520" i="11"/>
  <c r="L1520" i="11"/>
  <c r="M1520" i="11"/>
  <c r="N1520" i="11"/>
  <c r="O1520" i="11"/>
  <c r="P1520" i="11"/>
  <c r="D1521" i="11"/>
  <c r="E1521" i="11"/>
  <c r="F1521" i="11"/>
  <c r="H1521" i="11"/>
  <c r="K1521" i="11"/>
  <c r="L1521" i="11"/>
  <c r="M1521" i="11"/>
  <c r="N1521" i="11"/>
  <c r="O1521" i="11"/>
  <c r="P1521" i="11"/>
  <c r="D1522" i="11"/>
  <c r="E1522" i="11"/>
  <c r="F1522" i="11"/>
  <c r="H1522" i="11"/>
  <c r="K1522" i="11"/>
  <c r="L1522" i="11"/>
  <c r="M1522" i="11"/>
  <c r="N1522" i="11"/>
  <c r="O1522" i="11"/>
  <c r="P1522" i="11"/>
  <c r="D1523" i="11"/>
  <c r="E1523" i="11"/>
  <c r="F1523" i="11"/>
  <c r="H1523" i="11"/>
  <c r="K1523" i="11"/>
  <c r="L1523" i="11"/>
  <c r="M1523" i="11"/>
  <c r="N1523" i="11"/>
  <c r="O1523" i="11"/>
  <c r="P1523" i="11"/>
  <c r="D1524" i="11"/>
  <c r="E1524" i="11"/>
  <c r="F1524" i="11"/>
  <c r="H1524" i="11"/>
  <c r="K1524" i="11"/>
  <c r="L1524" i="11"/>
  <c r="M1524" i="11"/>
  <c r="N1524" i="11"/>
  <c r="O1524" i="11"/>
  <c r="P1524" i="11"/>
  <c r="D1525" i="11"/>
  <c r="E1525" i="11"/>
  <c r="F1525" i="11"/>
  <c r="H1525" i="11"/>
  <c r="K1525" i="11"/>
  <c r="L1525" i="11"/>
  <c r="M1525" i="11"/>
  <c r="N1525" i="11"/>
  <c r="O1525" i="11"/>
  <c r="P1525" i="11"/>
  <c r="D1526" i="11"/>
  <c r="E1526" i="11"/>
  <c r="F1526" i="11"/>
  <c r="H1526" i="11"/>
  <c r="K1526" i="11"/>
  <c r="L1526" i="11"/>
  <c r="M1526" i="11"/>
  <c r="N1526" i="11"/>
  <c r="O1526" i="11"/>
  <c r="P1526" i="11"/>
  <c r="D1527" i="11"/>
  <c r="E1527" i="11"/>
  <c r="F1527" i="11"/>
  <c r="H1527" i="11"/>
  <c r="K1527" i="11"/>
  <c r="L1527" i="11"/>
  <c r="M1527" i="11"/>
  <c r="N1527" i="11"/>
  <c r="O1527" i="11"/>
  <c r="P1527" i="11"/>
  <c r="D1528" i="11"/>
  <c r="E1528" i="11"/>
  <c r="F1528" i="11"/>
  <c r="H1528" i="11"/>
  <c r="K1528" i="11"/>
  <c r="L1528" i="11"/>
  <c r="M1528" i="11"/>
  <c r="N1528" i="11"/>
  <c r="O1528" i="11"/>
  <c r="P1528" i="11"/>
  <c r="D1529" i="11"/>
  <c r="E1529" i="11"/>
  <c r="F1529" i="11"/>
  <c r="H1529" i="11"/>
  <c r="K1529" i="11"/>
  <c r="L1529" i="11"/>
  <c r="M1529" i="11"/>
  <c r="N1529" i="11"/>
  <c r="O1529" i="11"/>
  <c r="P1529" i="11"/>
  <c r="D1530" i="11"/>
  <c r="E1530" i="11"/>
  <c r="F1530" i="11"/>
  <c r="H1530" i="11"/>
  <c r="K1530" i="11"/>
  <c r="L1530" i="11"/>
  <c r="M1530" i="11"/>
  <c r="N1530" i="11"/>
  <c r="O1530" i="11"/>
  <c r="P1530" i="11"/>
  <c r="D1531" i="11"/>
  <c r="E1531" i="11"/>
  <c r="F1531" i="11"/>
  <c r="H1531" i="11"/>
  <c r="K1531" i="11"/>
  <c r="L1531" i="11"/>
  <c r="M1531" i="11"/>
  <c r="N1531" i="11"/>
  <c r="O1531" i="11"/>
  <c r="P1531" i="11"/>
  <c r="D1532" i="11"/>
  <c r="E1532" i="11"/>
  <c r="F1532" i="11"/>
  <c r="H1532" i="11"/>
  <c r="K1532" i="11"/>
  <c r="L1532" i="11"/>
  <c r="M1532" i="11"/>
  <c r="N1532" i="11"/>
  <c r="O1532" i="11"/>
  <c r="P1532" i="11"/>
  <c r="D1533" i="11"/>
  <c r="E1533" i="11"/>
  <c r="F1533" i="11"/>
  <c r="H1533" i="11"/>
  <c r="K1533" i="11"/>
  <c r="L1533" i="11"/>
  <c r="M1533" i="11"/>
  <c r="N1533" i="11"/>
  <c r="O1533" i="11"/>
  <c r="P1533" i="11"/>
  <c r="D1534" i="11"/>
  <c r="E1534" i="11"/>
  <c r="F1534" i="11"/>
  <c r="H1534" i="11"/>
  <c r="K1534" i="11"/>
  <c r="L1534" i="11"/>
  <c r="M1534" i="11"/>
  <c r="N1534" i="11"/>
  <c r="O1534" i="11"/>
  <c r="P1534" i="11"/>
  <c r="D1535" i="11"/>
  <c r="E1535" i="11"/>
  <c r="F1535" i="11"/>
  <c r="H1535" i="11"/>
  <c r="K1535" i="11"/>
  <c r="L1535" i="11"/>
  <c r="M1535" i="11"/>
  <c r="N1535" i="11"/>
  <c r="O1535" i="11"/>
  <c r="P1535" i="11"/>
  <c r="D1536" i="11"/>
  <c r="E1536" i="11"/>
  <c r="F1536" i="11"/>
  <c r="H1536" i="11"/>
  <c r="K1536" i="11"/>
  <c r="L1536" i="11"/>
  <c r="M1536" i="11"/>
  <c r="N1536" i="11"/>
  <c r="O1536" i="11"/>
  <c r="P1536" i="11"/>
  <c r="D1537" i="11"/>
  <c r="E1537" i="11"/>
  <c r="F1537" i="11"/>
  <c r="H1537" i="11"/>
  <c r="K1537" i="11"/>
  <c r="L1537" i="11"/>
  <c r="M1537" i="11"/>
  <c r="N1537" i="11"/>
  <c r="O1537" i="11"/>
  <c r="P1537" i="11"/>
  <c r="D1538" i="11"/>
  <c r="E1538" i="11"/>
  <c r="F1538" i="11"/>
  <c r="H1538" i="11"/>
  <c r="K1538" i="11"/>
  <c r="L1538" i="11"/>
  <c r="M1538" i="11"/>
  <c r="N1538" i="11"/>
  <c r="O1538" i="11"/>
  <c r="P1538" i="11"/>
  <c r="D1539" i="11"/>
  <c r="E1539" i="11"/>
  <c r="F1539" i="11"/>
  <c r="H1539" i="11"/>
  <c r="K1539" i="11"/>
  <c r="L1539" i="11"/>
  <c r="M1539" i="11"/>
  <c r="N1539" i="11"/>
  <c r="O1539" i="11"/>
  <c r="P1539" i="11"/>
  <c r="D1540" i="11"/>
  <c r="E1540" i="11"/>
  <c r="F1540" i="11"/>
  <c r="H1540" i="11"/>
  <c r="K1540" i="11"/>
  <c r="L1540" i="11"/>
  <c r="M1540" i="11"/>
  <c r="N1540" i="11"/>
  <c r="O1540" i="11"/>
  <c r="P1540" i="11"/>
  <c r="D1541" i="11"/>
  <c r="E1541" i="11"/>
  <c r="F1541" i="11"/>
  <c r="H1541" i="11"/>
  <c r="K1541" i="11"/>
  <c r="L1541" i="11"/>
  <c r="M1541" i="11"/>
  <c r="N1541" i="11"/>
  <c r="O1541" i="11"/>
  <c r="P1541" i="11"/>
  <c r="D1542" i="11"/>
  <c r="E1542" i="11"/>
  <c r="F1542" i="11"/>
  <c r="H1542" i="11"/>
  <c r="K1542" i="11"/>
  <c r="L1542" i="11"/>
  <c r="M1542" i="11"/>
  <c r="N1542" i="11"/>
  <c r="O1542" i="11"/>
  <c r="P1542" i="11"/>
  <c r="D1543" i="11"/>
  <c r="E1543" i="11"/>
  <c r="F1543" i="11"/>
  <c r="H1543" i="11"/>
  <c r="K1543" i="11"/>
  <c r="L1543" i="11"/>
  <c r="M1543" i="11"/>
  <c r="N1543" i="11"/>
  <c r="O1543" i="11"/>
  <c r="P1543" i="11"/>
  <c r="D1544" i="11"/>
  <c r="E1544" i="11"/>
  <c r="F1544" i="11"/>
  <c r="H1544" i="11"/>
  <c r="K1544" i="11"/>
  <c r="L1544" i="11"/>
  <c r="M1544" i="11"/>
  <c r="N1544" i="11"/>
  <c r="O1544" i="11"/>
  <c r="P1544" i="11"/>
  <c r="D1545" i="11"/>
  <c r="E1545" i="11"/>
  <c r="F1545" i="11"/>
  <c r="H1545" i="11"/>
  <c r="K1545" i="11"/>
  <c r="L1545" i="11"/>
  <c r="M1545" i="11"/>
  <c r="N1545" i="11"/>
  <c r="O1545" i="11"/>
  <c r="P1545" i="11"/>
  <c r="D1546" i="11"/>
  <c r="E1546" i="11"/>
  <c r="F1546" i="11"/>
  <c r="H1546" i="11"/>
  <c r="K1546" i="11"/>
  <c r="L1546" i="11"/>
  <c r="M1546" i="11"/>
  <c r="N1546" i="11"/>
  <c r="O1546" i="11"/>
  <c r="P1546" i="11"/>
  <c r="D1547" i="11"/>
  <c r="E1547" i="11"/>
  <c r="F1547" i="11"/>
  <c r="H1547" i="11"/>
  <c r="K1547" i="11"/>
  <c r="L1547" i="11"/>
  <c r="M1547" i="11"/>
  <c r="N1547" i="11"/>
  <c r="O1547" i="11"/>
  <c r="P1547" i="11"/>
  <c r="D1548" i="11"/>
  <c r="E1548" i="11"/>
  <c r="F1548" i="11"/>
  <c r="H1548" i="11"/>
  <c r="K1548" i="11"/>
  <c r="L1548" i="11"/>
  <c r="M1548" i="11"/>
  <c r="N1548" i="11"/>
  <c r="O1548" i="11"/>
  <c r="P1548" i="11"/>
  <c r="D1549" i="11"/>
  <c r="E1549" i="11"/>
  <c r="F1549" i="11"/>
  <c r="H1549" i="11"/>
  <c r="K1549" i="11"/>
  <c r="L1549" i="11"/>
  <c r="M1549" i="11"/>
  <c r="N1549" i="11"/>
  <c r="O1549" i="11"/>
  <c r="P1549" i="11"/>
  <c r="D1550" i="11"/>
  <c r="E1550" i="11"/>
  <c r="F1550" i="11"/>
  <c r="H1550" i="11"/>
  <c r="K1550" i="11"/>
  <c r="L1550" i="11"/>
  <c r="M1550" i="11"/>
  <c r="N1550" i="11"/>
  <c r="O1550" i="11"/>
  <c r="P1550" i="11"/>
  <c r="D1551" i="11"/>
  <c r="E1551" i="11"/>
  <c r="F1551" i="11"/>
  <c r="H1551" i="11"/>
  <c r="K1551" i="11"/>
  <c r="L1551" i="11"/>
  <c r="M1551" i="11"/>
  <c r="N1551" i="11"/>
  <c r="O1551" i="11"/>
  <c r="P1551" i="11"/>
  <c r="D1552" i="11"/>
  <c r="E1552" i="11"/>
  <c r="F1552" i="11"/>
  <c r="H1552" i="11"/>
  <c r="K1552" i="11"/>
  <c r="L1552" i="11"/>
  <c r="M1552" i="11"/>
  <c r="N1552" i="11"/>
  <c r="O1552" i="11"/>
  <c r="P1552" i="11"/>
  <c r="D1553" i="11"/>
  <c r="E1553" i="11"/>
  <c r="F1553" i="11"/>
  <c r="H1553" i="11"/>
  <c r="K1553" i="11"/>
  <c r="L1553" i="11"/>
  <c r="M1553" i="11"/>
  <c r="N1553" i="11"/>
  <c r="O1553" i="11"/>
  <c r="P1553" i="11"/>
  <c r="D1554" i="11"/>
  <c r="E1554" i="11"/>
  <c r="F1554" i="11"/>
  <c r="H1554" i="11"/>
  <c r="K1554" i="11"/>
  <c r="L1554" i="11"/>
  <c r="M1554" i="11"/>
  <c r="N1554" i="11"/>
  <c r="O1554" i="11"/>
  <c r="P1554" i="11"/>
  <c r="D1555" i="11"/>
  <c r="E1555" i="11"/>
  <c r="F1555" i="11"/>
  <c r="H1555" i="11"/>
  <c r="K1555" i="11"/>
  <c r="L1555" i="11"/>
  <c r="M1555" i="11"/>
  <c r="N1555" i="11"/>
  <c r="O1555" i="11"/>
  <c r="P1555" i="11"/>
  <c r="D1556" i="11"/>
  <c r="E1556" i="11"/>
  <c r="F1556" i="11"/>
  <c r="H1556" i="11"/>
  <c r="K1556" i="11"/>
  <c r="L1556" i="11"/>
  <c r="M1556" i="11"/>
  <c r="N1556" i="11"/>
  <c r="O1556" i="11"/>
  <c r="P1556" i="11"/>
  <c r="D1557" i="11"/>
  <c r="E1557" i="11"/>
  <c r="F1557" i="11"/>
  <c r="H1557" i="11"/>
  <c r="K1557" i="11"/>
  <c r="L1557" i="11"/>
  <c r="M1557" i="11"/>
  <c r="N1557" i="11"/>
  <c r="O1557" i="11"/>
  <c r="P1557" i="11"/>
  <c r="D1558" i="11"/>
  <c r="E1558" i="11"/>
  <c r="F1558" i="11"/>
  <c r="H1558" i="11"/>
  <c r="K1558" i="11"/>
  <c r="L1558" i="11"/>
  <c r="M1558" i="11"/>
  <c r="N1558" i="11"/>
  <c r="O1558" i="11"/>
  <c r="P1558" i="11"/>
  <c r="D1559" i="11"/>
  <c r="E1559" i="11"/>
  <c r="F1559" i="11"/>
  <c r="H1559" i="11"/>
  <c r="K1559" i="11"/>
  <c r="L1559" i="11"/>
  <c r="M1559" i="11"/>
  <c r="N1559" i="11"/>
  <c r="O1559" i="11"/>
  <c r="P1559" i="11"/>
  <c r="D1560" i="11"/>
  <c r="E1560" i="11"/>
  <c r="F1560" i="11"/>
  <c r="H1560" i="11"/>
  <c r="K1560" i="11"/>
  <c r="L1560" i="11"/>
  <c r="M1560" i="11"/>
  <c r="N1560" i="11"/>
  <c r="O1560" i="11"/>
  <c r="P1560" i="11"/>
  <c r="D1561" i="11"/>
  <c r="E1561" i="11"/>
  <c r="F1561" i="11"/>
  <c r="H1561" i="11"/>
  <c r="K1561" i="11"/>
  <c r="L1561" i="11"/>
  <c r="M1561" i="11"/>
  <c r="N1561" i="11"/>
  <c r="O1561" i="11"/>
  <c r="P1561" i="11"/>
  <c r="D1562" i="11"/>
  <c r="E1562" i="11"/>
  <c r="F1562" i="11"/>
  <c r="H1562" i="11"/>
  <c r="K1562" i="11"/>
  <c r="L1562" i="11"/>
  <c r="M1562" i="11"/>
  <c r="N1562" i="11"/>
  <c r="O1562" i="11"/>
  <c r="P1562" i="11"/>
  <c r="D1563" i="11"/>
  <c r="E1563" i="11"/>
  <c r="F1563" i="11"/>
  <c r="H1563" i="11"/>
  <c r="K1563" i="11"/>
  <c r="L1563" i="11"/>
  <c r="M1563" i="11"/>
  <c r="N1563" i="11"/>
  <c r="O1563" i="11"/>
  <c r="P1563" i="11"/>
  <c r="D1564" i="11"/>
  <c r="E1564" i="11"/>
  <c r="F1564" i="11"/>
  <c r="H1564" i="11"/>
  <c r="K1564" i="11"/>
  <c r="L1564" i="11"/>
  <c r="M1564" i="11"/>
  <c r="N1564" i="11"/>
  <c r="O1564" i="11"/>
  <c r="P1564" i="11"/>
  <c r="D1565" i="11"/>
  <c r="E1565" i="11"/>
  <c r="F1565" i="11"/>
  <c r="H1565" i="11"/>
  <c r="K1565" i="11"/>
  <c r="L1565" i="11"/>
  <c r="M1565" i="11"/>
  <c r="N1565" i="11"/>
  <c r="O1565" i="11"/>
  <c r="P1565" i="11"/>
  <c r="D1566" i="11"/>
  <c r="E1566" i="11"/>
  <c r="F1566" i="11"/>
  <c r="H1566" i="11"/>
  <c r="K1566" i="11"/>
  <c r="L1566" i="11"/>
  <c r="M1566" i="11"/>
  <c r="N1566" i="11"/>
  <c r="O1566" i="11"/>
  <c r="P1566" i="11"/>
  <c r="D1567" i="11"/>
  <c r="E1567" i="11"/>
  <c r="F1567" i="11"/>
  <c r="H1567" i="11"/>
  <c r="K1567" i="11"/>
  <c r="L1567" i="11"/>
  <c r="M1567" i="11"/>
  <c r="N1567" i="11"/>
  <c r="O1567" i="11"/>
  <c r="P1567" i="11"/>
  <c r="D1568" i="11"/>
  <c r="E1568" i="11"/>
  <c r="F1568" i="11"/>
  <c r="H1568" i="11"/>
  <c r="K1568" i="11"/>
  <c r="L1568" i="11"/>
  <c r="M1568" i="11"/>
  <c r="N1568" i="11"/>
  <c r="O1568" i="11"/>
  <c r="P1568" i="11"/>
  <c r="D1569" i="11"/>
  <c r="E1569" i="11"/>
  <c r="F1569" i="11"/>
  <c r="H1569" i="11"/>
  <c r="K1569" i="11"/>
  <c r="L1569" i="11"/>
  <c r="M1569" i="11"/>
  <c r="N1569" i="11"/>
  <c r="O1569" i="11"/>
  <c r="P1569" i="11"/>
  <c r="D1570" i="11"/>
  <c r="E1570" i="11"/>
  <c r="F1570" i="11"/>
  <c r="H1570" i="11"/>
  <c r="K1570" i="11"/>
  <c r="L1570" i="11"/>
  <c r="M1570" i="11"/>
  <c r="N1570" i="11"/>
  <c r="O1570" i="11"/>
  <c r="P1570" i="11"/>
  <c r="D1571" i="11"/>
  <c r="E1571" i="11"/>
  <c r="F1571" i="11"/>
  <c r="H1571" i="11"/>
  <c r="K1571" i="11"/>
  <c r="L1571" i="11"/>
  <c r="M1571" i="11"/>
  <c r="N1571" i="11"/>
  <c r="O1571" i="11"/>
  <c r="P1571" i="11"/>
  <c r="D1572" i="11"/>
  <c r="E1572" i="11"/>
  <c r="F1572" i="11"/>
  <c r="H1572" i="11"/>
  <c r="K1572" i="11"/>
  <c r="L1572" i="11"/>
  <c r="M1572" i="11"/>
  <c r="N1572" i="11"/>
  <c r="O1572" i="11"/>
  <c r="P1572" i="11"/>
  <c r="D1573" i="11"/>
  <c r="E1573" i="11"/>
  <c r="F1573" i="11"/>
  <c r="H1573" i="11"/>
  <c r="K1573" i="11"/>
  <c r="L1573" i="11"/>
  <c r="M1573" i="11"/>
  <c r="N1573" i="11"/>
  <c r="O1573" i="11"/>
  <c r="P1573" i="11"/>
  <c r="D1574" i="11"/>
  <c r="E1574" i="11"/>
  <c r="F1574" i="11"/>
  <c r="H1574" i="11"/>
  <c r="K1574" i="11"/>
  <c r="L1574" i="11"/>
  <c r="M1574" i="11"/>
  <c r="N1574" i="11"/>
  <c r="O1574" i="11"/>
  <c r="P1574" i="11"/>
  <c r="D1575" i="11"/>
  <c r="E1575" i="11"/>
  <c r="F1575" i="11"/>
  <c r="H1575" i="11"/>
  <c r="K1575" i="11"/>
  <c r="L1575" i="11"/>
  <c r="M1575" i="11"/>
  <c r="N1575" i="11"/>
  <c r="O1575" i="11"/>
  <c r="P1575" i="11"/>
  <c r="D1576" i="11"/>
  <c r="E1576" i="11"/>
  <c r="F1576" i="11"/>
  <c r="H1576" i="11"/>
  <c r="K1576" i="11"/>
  <c r="L1576" i="11"/>
  <c r="M1576" i="11"/>
  <c r="N1576" i="11"/>
  <c r="O1576" i="11"/>
  <c r="P1576" i="11"/>
  <c r="D1577" i="11"/>
  <c r="E1577" i="11"/>
  <c r="F1577" i="11"/>
  <c r="H1577" i="11"/>
  <c r="K1577" i="11"/>
  <c r="L1577" i="11"/>
  <c r="M1577" i="11"/>
  <c r="N1577" i="11"/>
  <c r="O1577" i="11"/>
  <c r="P1577" i="11"/>
  <c r="D1578" i="11"/>
  <c r="E1578" i="11"/>
  <c r="F1578" i="11"/>
  <c r="H1578" i="11"/>
  <c r="K1578" i="11"/>
  <c r="L1578" i="11"/>
  <c r="M1578" i="11"/>
  <c r="N1578" i="11"/>
  <c r="O1578" i="11"/>
  <c r="P1578" i="11"/>
  <c r="D1579" i="11"/>
  <c r="E1579" i="11"/>
  <c r="F1579" i="11"/>
  <c r="H1579" i="11"/>
  <c r="K1579" i="11"/>
  <c r="L1579" i="11"/>
  <c r="M1579" i="11"/>
  <c r="N1579" i="11"/>
  <c r="O1579" i="11"/>
  <c r="P1579" i="11"/>
  <c r="D1580" i="11"/>
  <c r="E1580" i="11"/>
  <c r="F1580" i="11"/>
  <c r="H1580" i="11"/>
  <c r="K1580" i="11"/>
  <c r="L1580" i="11"/>
  <c r="M1580" i="11"/>
  <c r="N1580" i="11"/>
  <c r="O1580" i="11"/>
  <c r="P1580" i="11"/>
  <c r="D1581" i="11"/>
  <c r="E1581" i="11"/>
  <c r="F1581" i="11"/>
  <c r="H1581" i="11"/>
  <c r="K1581" i="11"/>
  <c r="L1581" i="11"/>
  <c r="M1581" i="11"/>
  <c r="N1581" i="11"/>
  <c r="O1581" i="11"/>
  <c r="P1581" i="11"/>
  <c r="D1582" i="11"/>
  <c r="E1582" i="11"/>
  <c r="F1582" i="11"/>
  <c r="H1582" i="11"/>
  <c r="K1582" i="11"/>
  <c r="L1582" i="11"/>
  <c r="M1582" i="11"/>
  <c r="N1582" i="11"/>
  <c r="O1582" i="11"/>
  <c r="P1582" i="11"/>
  <c r="D1583" i="11"/>
  <c r="E1583" i="11"/>
  <c r="F1583" i="11"/>
  <c r="H1583" i="11"/>
  <c r="K1583" i="11"/>
  <c r="L1583" i="11"/>
  <c r="M1583" i="11"/>
  <c r="N1583" i="11"/>
  <c r="O1583" i="11"/>
  <c r="P1583" i="11"/>
  <c r="D1584" i="11"/>
  <c r="E1584" i="11"/>
  <c r="F1584" i="11"/>
  <c r="H1584" i="11"/>
  <c r="K1584" i="11"/>
  <c r="L1584" i="11"/>
  <c r="M1584" i="11"/>
  <c r="N1584" i="11"/>
  <c r="O1584" i="11"/>
  <c r="P1584" i="11"/>
  <c r="D1585" i="11"/>
  <c r="E1585" i="11"/>
  <c r="F1585" i="11"/>
  <c r="H1585" i="11"/>
  <c r="K1585" i="11"/>
  <c r="L1585" i="11"/>
  <c r="M1585" i="11"/>
  <c r="N1585" i="11"/>
  <c r="O1585" i="11"/>
  <c r="P1585" i="11"/>
  <c r="D1586" i="11"/>
  <c r="E1586" i="11"/>
  <c r="F1586" i="11"/>
  <c r="H1586" i="11"/>
  <c r="K1586" i="11"/>
  <c r="L1586" i="11"/>
  <c r="M1586" i="11"/>
  <c r="N1586" i="11"/>
  <c r="O1586" i="11"/>
  <c r="P1586" i="11"/>
  <c r="D1587" i="11"/>
  <c r="E1587" i="11"/>
  <c r="F1587" i="11"/>
  <c r="H1587" i="11"/>
  <c r="K1587" i="11"/>
  <c r="L1587" i="11"/>
  <c r="M1587" i="11"/>
  <c r="N1587" i="11"/>
  <c r="O1587" i="11"/>
  <c r="P1587" i="11"/>
  <c r="D1588" i="11"/>
  <c r="E1588" i="11"/>
  <c r="F1588" i="11"/>
  <c r="H1588" i="11"/>
  <c r="K1588" i="11"/>
  <c r="L1588" i="11"/>
  <c r="M1588" i="11"/>
  <c r="N1588" i="11"/>
  <c r="O1588" i="11"/>
  <c r="P1588" i="11"/>
  <c r="D1589" i="11"/>
  <c r="E1589" i="11"/>
  <c r="F1589" i="11"/>
  <c r="H1589" i="11"/>
  <c r="K1589" i="11"/>
  <c r="L1589" i="11"/>
  <c r="M1589" i="11"/>
  <c r="N1589" i="11"/>
  <c r="O1589" i="11"/>
  <c r="P1589" i="11"/>
  <c r="D1590" i="11"/>
  <c r="E1590" i="11"/>
  <c r="F1590" i="11"/>
  <c r="H1590" i="11"/>
  <c r="K1590" i="11"/>
  <c r="L1590" i="11"/>
  <c r="M1590" i="11"/>
  <c r="N1590" i="11"/>
  <c r="O1590" i="11"/>
  <c r="P1590" i="11"/>
  <c r="D1591" i="11"/>
  <c r="E1591" i="11"/>
  <c r="F1591" i="11"/>
  <c r="H1591" i="11"/>
  <c r="K1591" i="11"/>
  <c r="L1591" i="11"/>
  <c r="M1591" i="11"/>
  <c r="N1591" i="11"/>
  <c r="O1591" i="11"/>
  <c r="P1591" i="11"/>
  <c r="D1592" i="11"/>
  <c r="E1592" i="11"/>
  <c r="F1592" i="11"/>
  <c r="H1592" i="11"/>
  <c r="K1592" i="11"/>
  <c r="L1592" i="11"/>
  <c r="M1592" i="11"/>
  <c r="N1592" i="11"/>
  <c r="O1592" i="11"/>
  <c r="P1592" i="11"/>
  <c r="D1593" i="11"/>
  <c r="E1593" i="11"/>
  <c r="F1593" i="11"/>
  <c r="H1593" i="11"/>
  <c r="K1593" i="11"/>
  <c r="L1593" i="11"/>
  <c r="M1593" i="11"/>
  <c r="N1593" i="11"/>
  <c r="O1593" i="11"/>
  <c r="P1593" i="11"/>
  <c r="D1594" i="11"/>
  <c r="E1594" i="11"/>
  <c r="F1594" i="11"/>
  <c r="H1594" i="11"/>
  <c r="K1594" i="11"/>
  <c r="L1594" i="11"/>
  <c r="M1594" i="11"/>
  <c r="N1594" i="11"/>
  <c r="O1594" i="11"/>
  <c r="P1594" i="11"/>
  <c r="D1595" i="11"/>
  <c r="E1595" i="11"/>
  <c r="F1595" i="11"/>
  <c r="H1595" i="11"/>
  <c r="K1595" i="11"/>
  <c r="L1595" i="11"/>
  <c r="M1595" i="11"/>
  <c r="N1595" i="11"/>
  <c r="O1595" i="11"/>
  <c r="P1595" i="11"/>
  <c r="D1596" i="11"/>
  <c r="E1596" i="11"/>
  <c r="F1596" i="11"/>
  <c r="H1596" i="11"/>
  <c r="K1596" i="11"/>
  <c r="L1596" i="11"/>
  <c r="M1596" i="11"/>
  <c r="N1596" i="11"/>
  <c r="O1596" i="11"/>
  <c r="P1596" i="11"/>
  <c r="D1597" i="11"/>
  <c r="E1597" i="11"/>
  <c r="F1597" i="11"/>
  <c r="H1597" i="11"/>
  <c r="K1597" i="11"/>
  <c r="L1597" i="11"/>
  <c r="M1597" i="11"/>
  <c r="N1597" i="11"/>
  <c r="O1597" i="11"/>
  <c r="P1597" i="11"/>
  <c r="D1598" i="11"/>
  <c r="E1598" i="11"/>
  <c r="F1598" i="11"/>
  <c r="H1598" i="11"/>
  <c r="K1598" i="11"/>
  <c r="L1598" i="11"/>
  <c r="M1598" i="11"/>
  <c r="N1598" i="11"/>
  <c r="O1598" i="11"/>
  <c r="P1598" i="11"/>
  <c r="D1599" i="11"/>
  <c r="E1599" i="11"/>
  <c r="F1599" i="11"/>
  <c r="H1599" i="11"/>
  <c r="K1599" i="11"/>
  <c r="L1599" i="11"/>
  <c r="M1599" i="11"/>
  <c r="N1599" i="11"/>
  <c r="O1599" i="11"/>
  <c r="P1599" i="11"/>
  <c r="D1600" i="11"/>
  <c r="E1600" i="11"/>
  <c r="F1600" i="11"/>
  <c r="H1600" i="11"/>
  <c r="K1600" i="11"/>
  <c r="L1600" i="11"/>
  <c r="M1600" i="11"/>
  <c r="N1600" i="11"/>
  <c r="O1600" i="11"/>
  <c r="P1600" i="11"/>
  <c r="D1601" i="11"/>
  <c r="E1601" i="11"/>
  <c r="F1601" i="11"/>
  <c r="H1601" i="11"/>
  <c r="K1601" i="11"/>
  <c r="L1601" i="11"/>
  <c r="M1601" i="11"/>
  <c r="N1601" i="11"/>
  <c r="O1601" i="11"/>
  <c r="P1601" i="11"/>
  <c r="D1602" i="11"/>
  <c r="E1602" i="11"/>
  <c r="F1602" i="11"/>
  <c r="H1602" i="11"/>
  <c r="K1602" i="11"/>
  <c r="L1602" i="11"/>
  <c r="M1602" i="11"/>
  <c r="N1602" i="11"/>
  <c r="O1602" i="11"/>
  <c r="P1602" i="11"/>
  <c r="D1603" i="11"/>
  <c r="E1603" i="11"/>
  <c r="F1603" i="11"/>
  <c r="H1603" i="11"/>
  <c r="K1603" i="11"/>
  <c r="L1603" i="11"/>
  <c r="M1603" i="11"/>
  <c r="N1603" i="11"/>
  <c r="O1603" i="11"/>
  <c r="P1603" i="11"/>
  <c r="D1604" i="11"/>
  <c r="E1604" i="11"/>
  <c r="F1604" i="11"/>
  <c r="H1604" i="11"/>
  <c r="K1604" i="11"/>
  <c r="L1604" i="11"/>
  <c r="M1604" i="11"/>
  <c r="N1604" i="11"/>
  <c r="O1604" i="11"/>
  <c r="P1604" i="11"/>
  <c r="D1605" i="11"/>
  <c r="E1605" i="11"/>
  <c r="F1605" i="11"/>
  <c r="H1605" i="11"/>
  <c r="K1605" i="11"/>
  <c r="L1605" i="11"/>
  <c r="M1605" i="11"/>
  <c r="N1605" i="11"/>
  <c r="O1605" i="11"/>
  <c r="P1605" i="11"/>
  <c r="D1606" i="11"/>
  <c r="E1606" i="11"/>
  <c r="F1606" i="11"/>
  <c r="H1606" i="11"/>
  <c r="K1606" i="11"/>
  <c r="L1606" i="11"/>
  <c r="M1606" i="11"/>
  <c r="N1606" i="11"/>
  <c r="O1606" i="11"/>
  <c r="P1606" i="11"/>
  <c r="D1607" i="11"/>
  <c r="E1607" i="11"/>
  <c r="F1607" i="11"/>
  <c r="H1607" i="11"/>
  <c r="K1607" i="11"/>
  <c r="L1607" i="11"/>
  <c r="M1607" i="11"/>
  <c r="N1607" i="11"/>
  <c r="O1607" i="11"/>
  <c r="P1607" i="11"/>
  <c r="D1608" i="11"/>
  <c r="E1608" i="11"/>
  <c r="F1608" i="11"/>
  <c r="H1608" i="11"/>
  <c r="K1608" i="11"/>
  <c r="L1608" i="11"/>
  <c r="M1608" i="11"/>
  <c r="N1608" i="11"/>
  <c r="O1608" i="11"/>
  <c r="P1608" i="11"/>
  <c r="D1609" i="11"/>
  <c r="E1609" i="11"/>
  <c r="F1609" i="11"/>
  <c r="H1609" i="11"/>
  <c r="K1609" i="11"/>
  <c r="L1609" i="11"/>
  <c r="M1609" i="11"/>
  <c r="N1609" i="11"/>
  <c r="O1609" i="11"/>
  <c r="P1609" i="11"/>
  <c r="D1610" i="11"/>
  <c r="E1610" i="11"/>
  <c r="F1610" i="11"/>
  <c r="H1610" i="11"/>
  <c r="K1610" i="11"/>
  <c r="L1610" i="11"/>
  <c r="M1610" i="11"/>
  <c r="N1610" i="11"/>
  <c r="O1610" i="11"/>
  <c r="P1610" i="11"/>
  <c r="D1611" i="11"/>
  <c r="E1611" i="11"/>
  <c r="F1611" i="11"/>
  <c r="H1611" i="11"/>
  <c r="K1611" i="11"/>
  <c r="L1611" i="11"/>
  <c r="M1611" i="11"/>
  <c r="N1611" i="11"/>
  <c r="O1611" i="11"/>
  <c r="P1611" i="11"/>
  <c r="D1612" i="11"/>
  <c r="E1612" i="11"/>
  <c r="F1612" i="11"/>
  <c r="H1612" i="11"/>
  <c r="K1612" i="11"/>
  <c r="L1612" i="11"/>
  <c r="M1612" i="11"/>
  <c r="N1612" i="11"/>
  <c r="O1612" i="11"/>
  <c r="P1612" i="11"/>
  <c r="D1613" i="11"/>
  <c r="E1613" i="11"/>
  <c r="F1613" i="11"/>
  <c r="H1613" i="11"/>
  <c r="K1613" i="11"/>
  <c r="L1613" i="11"/>
  <c r="M1613" i="11"/>
  <c r="N1613" i="11"/>
  <c r="O1613" i="11"/>
  <c r="P1613" i="11"/>
  <c r="D1614" i="11"/>
  <c r="E1614" i="11"/>
  <c r="F1614" i="11"/>
  <c r="H1614" i="11"/>
  <c r="K1614" i="11"/>
  <c r="L1614" i="11"/>
  <c r="M1614" i="11"/>
  <c r="N1614" i="11"/>
  <c r="O1614" i="11"/>
  <c r="P1614" i="11"/>
  <c r="D1615" i="11"/>
  <c r="E1615" i="11"/>
  <c r="F1615" i="11"/>
  <c r="H1615" i="11"/>
  <c r="K1615" i="11"/>
  <c r="L1615" i="11"/>
  <c r="M1615" i="11"/>
  <c r="N1615" i="11"/>
  <c r="O1615" i="11"/>
  <c r="P1615" i="11"/>
  <c r="D1616" i="11"/>
  <c r="E1616" i="11"/>
  <c r="F1616" i="11"/>
  <c r="H1616" i="11"/>
  <c r="K1616" i="11"/>
  <c r="L1616" i="11"/>
  <c r="M1616" i="11"/>
  <c r="N1616" i="11"/>
  <c r="O1616" i="11"/>
  <c r="P1616" i="11"/>
  <c r="D1617" i="11"/>
  <c r="E1617" i="11"/>
  <c r="F1617" i="11"/>
  <c r="H1617" i="11"/>
  <c r="K1617" i="11"/>
  <c r="L1617" i="11"/>
  <c r="M1617" i="11"/>
  <c r="N1617" i="11"/>
  <c r="O1617" i="11"/>
  <c r="P1617" i="11"/>
  <c r="D1618" i="11"/>
  <c r="E1618" i="11"/>
  <c r="F1618" i="11"/>
  <c r="H1618" i="11"/>
  <c r="K1618" i="11"/>
  <c r="L1618" i="11"/>
  <c r="M1618" i="11"/>
  <c r="N1618" i="11"/>
  <c r="O1618" i="11"/>
  <c r="P1618" i="11"/>
  <c r="D1619" i="11"/>
  <c r="E1619" i="11"/>
  <c r="F1619" i="11"/>
  <c r="H1619" i="11"/>
  <c r="K1619" i="11"/>
  <c r="L1619" i="11"/>
  <c r="M1619" i="11"/>
  <c r="N1619" i="11"/>
  <c r="O1619" i="11"/>
  <c r="P1619" i="11"/>
  <c r="D1620" i="11"/>
  <c r="E1620" i="11"/>
  <c r="F1620" i="11"/>
  <c r="H1620" i="11"/>
  <c r="K1620" i="11"/>
  <c r="L1620" i="11"/>
  <c r="M1620" i="11"/>
  <c r="N1620" i="11"/>
  <c r="O1620" i="11"/>
  <c r="P1620" i="11"/>
  <c r="D1621" i="11"/>
  <c r="E1621" i="11"/>
  <c r="F1621" i="11"/>
  <c r="H1621" i="11"/>
  <c r="K1621" i="11"/>
  <c r="L1621" i="11"/>
  <c r="M1621" i="11"/>
  <c r="N1621" i="11"/>
  <c r="O1621" i="11"/>
  <c r="P1621" i="11"/>
  <c r="D1622" i="11"/>
  <c r="E1622" i="11"/>
  <c r="F1622" i="11"/>
  <c r="H1622" i="11"/>
  <c r="K1622" i="11"/>
  <c r="L1622" i="11"/>
  <c r="M1622" i="11"/>
  <c r="N1622" i="11"/>
  <c r="O1622" i="11"/>
  <c r="P1622" i="11"/>
  <c r="D1623" i="11"/>
  <c r="E1623" i="11"/>
  <c r="F1623" i="11"/>
  <c r="H1623" i="11"/>
  <c r="K1623" i="11"/>
  <c r="L1623" i="11"/>
  <c r="M1623" i="11"/>
  <c r="N1623" i="11"/>
  <c r="O1623" i="11"/>
  <c r="P1623" i="11"/>
  <c r="D1624" i="11"/>
  <c r="E1624" i="11"/>
  <c r="F1624" i="11"/>
  <c r="H1624" i="11"/>
  <c r="K1624" i="11"/>
  <c r="L1624" i="11"/>
  <c r="M1624" i="11"/>
  <c r="N1624" i="11"/>
  <c r="O1624" i="11"/>
  <c r="P1624" i="11"/>
  <c r="D1625" i="11"/>
  <c r="E1625" i="11"/>
  <c r="F1625" i="11"/>
  <c r="H1625" i="11"/>
  <c r="K1625" i="11"/>
  <c r="L1625" i="11"/>
  <c r="M1625" i="11"/>
  <c r="N1625" i="11"/>
  <c r="O1625" i="11"/>
  <c r="P1625" i="11"/>
  <c r="D1626" i="11"/>
  <c r="E1626" i="11"/>
  <c r="F1626" i="11"/>
  <c r="H1626" i="11"/>
  <c r="K1626" i="11"/>
  <c r="L1626" i="11"/>
  <c r="M1626" i="11"/>
  <c r="N1626" i="11"/>
  <c r="O1626" i="11"/>
  <c r="P1626" i="11"/>
  <c r="D1627" i="11"/>
  <c r="E1627" i="11"/>
  <c r="F1627" i="11"/>
  <c r="H1627" i="11"/>
  <c r="K1627" i="11"/>
  <c r="L1627" i="11"/>
  <c r="M1627" i="11"/>
  <c r="N1627" i="11"/>
  <c r="O1627" i="11"/>
  <c r="P1627" i="11"/>
  <c r="D1628" i="11"/>
  <c r="E1628" i="11"/>
  <c r="F1628" i="11"/>
  <c r="H1628" i="11"/>
  <c r="K1628" i="11"/>
  <c r="L1628" i="11"/>
  <c r="M1628" i="11"/>
  <c r="N1628" i="11"/>
  <c r="O1628" i="11"/>
  <c r="P1628" i="11"/>
  <c r="D1629" i="11"/>
  <c r="E1629" i="11"/>
  <c r="F1629" i="11"/>
  <c r="H1629" i="11"/>
  <c r="K1629" i="11"/>
  <c r="L1629" i="11"/>
  <c r="M1629" i="11"/>
  <c r="N1629" i="11"/>
  <c r="O1629" i="11"/>
  <c r="P1629" i="11"/>
  <c r="D1630" i="11"/>
  <c r="E1630" i="11"/>
  <c r="F1630" i="11"/>
  <c r="H1630" i="11"/>
  <c r="K1630" i="11"/>
  <c r="L1630" i="11"/>
  <c r="M1630" i="11"/>
  <c r="N1630" i="11"/>
  <c r="O1630" i="11"/>
  <c r="P1630" i="11"/>
  <c r="D1631" i="11"/>
  <c r="E1631" i="11"/>
  <c r="F1631" i="11"/>
  <c r="H1631" i="11"/>
  <c r="K1631" i="11"/>
  <c r="L1631" i="11"/>
  <c r="M1631" i="11"/>
  <c r="N1631" i="11"/>
  <c r="O1631" i="11"/>
  <c r="P1631" i="11"/>
  <c r="D1632" i="11"/>
  <c r="E1632" i="11"/>
  <c r="F1632" i="11"/>
  <c r="H1632" i="11"/>
  <c r="K1632" i="11"/>
  <c r="L1632" i="11"/>
  <c r="M1632" i="11"/>
  <c r="N1632" i="11"/>
  <c r="O1632" i="11"/>
  <c r="P1632" i="11"/>
  <c r="D1633" i="11"/>
  <c r="E1633" i="11"/>
  <c r="F1633" i="11"/>
  <c r="H1633" i="11"/>
  <c r="K1633" i="11"/>
  <c r="L1633" i="11"/>
  <c r="M1633" i="11"/>
  <c r="N1633" i="11"/>
  <c r="O1633" i="11"/>
  <c r="P1633" i="11"/>
  <c r="D1634" i="11"/>
  <c r="E1634" i="11"/>
  <c r="F1634" i="11"/>
  <c r="H1634" i="11"/>
  <c r="K1634" i="11"/>
  <c r="L1634" i="11"/>
  <c r="M1634" i="11"/>
  <c r="N1634" i="11"/>
  <c r="O1634" i="11"/>
  <c r="P1634" i="11"/>
  <c r="D1635" i="11"/>
  <c r="E1635" i="11"/>
  <c r="F1635" i="11"/>
  <c r="H1635" i="11"/>
  <c r="K1635" i="11"/>
  <c r="L1635" i="11"/>
  <c r="M1635" i="11"/>
  <c r="N1635" i="11"/>
  <c r="O1635" i="11"/>
  <c r="P1635" i="11"/>
  <c r="D1636" i="11"/>
  <c r="E1636" i="11"/>
  <c r="F1636" i="11"/>
  <c r="H1636" i="11"/>
  <c r="K1636" i="11"/>
  <c r="L1636" i="11"/>
  <c r="M1636" i="11"/>
  <c r="N1636" i="11"/>
  <c r="O1636" i="11"/>
  <c r="P1636" i="11"/>
  <c r="D1637" i="11"/>
  <c r="E1637" i="11"/>
  <c r="F1637" i="11"/>
  <c r="H1637" i="11"/>
  <c r="K1637" i="11"/>
  <c r="L1637" i="11"/>
  <c r="M1637" i="11"/>
  <c r="N1637" i="11"/>
  <c r="O1637" i="11"/>
  <c r="P1637" i="11"/>
  <c r="D1638" i="11"/>
  <c r="E1638" i="11"/>
  <c r="F1638" i="11"/>
  <c r="H1638" i="11"/>
  <c r="K1638" i="11"/>
  <c r="L1638" i="11"/>
  <c r="M1638" i="11"/>
  <c r="N1638" i="11"/>
  <c r="O1638" i="11"/>
  <c r="P1638" i="11"/>
  <c r="D1639" i="11"/>
  <c r="E1639" i="11"/>
  <c r="F1639" i="11"/>
  <c r="H1639" i="11"/>
  <c r="K1639" i="11"/>
  <c r="L1639" i="11"/>
  <c r="M1639" i="11"/>
  <c r="N1639" i="11"/>
  <c r="O1639" i="11"/>
  <c r="P1639" i="11"/>
  <c r="D1640" i="11"/>
  <c r="E1640" i="11"/>
  <c r="F1640" i="11"/>
  <c r="H1640" i="11"/>
  <c r="K1640" i="11"/>
  <c r="L1640" i="11"/>
  <c r="M1640" i="11"/>
  <c r="N1640" i="11"/>
  <c r="O1640" i="11"/>
  <c r="P1640" i="11"/>
  <c r="D1641" i="11"/>
  <c r="E1641" i="11"/>
  <c r="F1641" i="11"/>
  <c r="H1641" i="11"/>
  <c r="K1641" i="11"/>
  <c r="L1641" i="11"/>
  <c r="M1641" i="11"/>
  <c r="N1641" i="11"/>
  <c r="O1641" i="11"/>
  <c r="P1641" i="11"/>
  <c r="D1642" i="11"/>
  <c r="E1642" i="11"/>
  <c r="F1642" i="11"/>
  <c r="H1642" i="11"/>
  <c r="K1642" i="11"/>
  <c r="L1642" i="11"/>
  <c r="M1642" i="11"/>
  <c r="N1642" i="11"/>
  <c r="O1642" i="11"/>
  <c r="P1642" i="11"/>
  <c r="D1643" i="11"/>
  <c r="E1643" i="11"/>
  <c r="F1643" i="11"/>
  <c r="H1643" i="11"/>
  <c r="K1643" i="11"/>
  <c r="L1643" i="11"/>
  <c r="M1643" i="11"/>
  <c r="N1643" i="11"/>
  <c r="O1643" i="11"/>
  <c r="P1643" i="11"/>
  <c r="D1644" i="11"/>
  <c r="E1644" i="11"/>
  <c r="F1644" i="11"/>
  <c r="H1644" i="11"/>
  <c r="K1644" i="11"/>
  <c r="L1644" i="11"/>
  <c r="M1644" i="11"/>
  <c r="N1644" i="11"/>
  <c r="O1644" i="11"/>
  <c r="P1644" i="11"/>
  <c r="D1645" i="11"/>
  <c r="E1645" i="11"/>
  <c r="F1645" i="11"/>
  <c r="H1645" i="11"/>
  <c r="K1645" i="11"/>
  <c r="L1645" i="11"/>
  <c r="M1645" i="11"/>
  <c r="N1645" i="11"/>
  <c r="O1645" i="11"/>
  <c r="P1645" i="11"/>
  <c r="D1646" i="11"/>
  <c r="E1646" i="11"/>
  <c r="F1646" i="11"/>
  <c r="H1646" i="11"/>
  <c r="K1646" i="11"/>
  <c r="L1646" i="11"/>
  <c r="M1646" i="11"/>
  <c r="N1646" i="11"/>
  <c r="O1646" i="11"/>
  <c r="P1646" i="11"/>
  <c r="D1647" i="11"/>
  <c r="E1647" i="11"/>
  <c r="F1647" i="11"/>
  <c r="H1647" i="11"/>
  <c r="K1647" i="11"/>
  <c r="L1647" i="11"/>
  <c r="M1647" i="11"/>
  <c r="N1647" i="11"/>
  <c r="O1647" i="11"/>
  <c r="P1647" i="11"/>
  <c r="D1648" i="11"/>
  <c r="E1648" i="11"/>
  <c r="F1648" i="11"/>
  <c r="H1648" i="11"/>
  <c r="K1648" i="11"/>
  <c r="L1648" i="11"/>
  <c r="M1648" i="11"/>
  <c r="N1648" i="11"/>
  <c r="O1648" i="11"/>
  <c r="P1648" i="11"/>
  <c r="D1649" i="11"/>
  <c r="E1649" i="11"/>
  <c r="F1649" i="11"/>
  <c r="H1649" i="11"/>
  <c r="K1649" i="11"/>
  <c r="L1649" i="11"/>
  <c r="M1649" i="11"/>
  <c r="N1649" i="11"/>
  <c r="O1649" i="11"/>
  <c r="P1649" i="11"/>
  <c r="D1650" i="11"/>
  <c r="E1650" i="11"/>
  <c r="F1650" i="11"/>
  <c r="H1650" i="11"/>
  <c r="K1650" i="11"/>
  <c r="L1650" i="11"/>
  <c r="M1650" i="11"/>
  <c r="N1650" i="11"/>
  <c r="O1650" i="11"/>
  <c r="P1650" i="11"/>
  <c r="D1651" i="11"/>
  <c r="E1651" i="11"/>
  <c r="F1651" i="11"/>
  <c r="H1651" i="11"/>
  <c r="K1651" i="11"/>
  <c r="L1651" i="11"/>
  <c r="M1651" i="11"/>
  <c r="N1651" i="11"/>
  <c r="O1651" i="11"/>
  <c r="P1651" i="11"/>
  <c r="D1652" i="11"/>
  <c r="E1652" i="11"/>
  <c r="F1652" i="11"/>
  <c r="H1652" i="11"/>
  <c r="K1652" i="11"/>
  <c r="L1652" i="11"/>
  <c r="M1652" i="11"/>
  <c r="N1652" i="11"/>
  <c r="O1652" i="11"/>
  <c r="P1652" i="11"/>
  <c r="D1653" i="11"/>
  <c r="E1653" i="11"/>
  <c r="F1653" i="11"/>
  <c r="H1653" i="11"/>
  <c r="K1653" i="11"/>
  <c r="L1653" i="11"/>
  <c r="M1653" i="11"/>
  <c r="N1653" i="11"/>
  <c r="O1653" i="11"/>
  <c r="P1653" i="11"/>
  <c r="D1654" i="11"/>
  <c r="E1654" i="11"/>
  <c r="F1654" i="11"/>
  <c r="H1654" i="11"/>
  <c r="K1654" i="11"/>
  <c r="L1654" i="11"/>
  <c r="M1654" i="11"/>
  <c r="N1654" i="11"/>
  <c r="O1654" i="11"/>
  <c r="P1654" i="11"/>
  <c r="D1655" i="11"/>
  <c r="E1655" i="11"/>
  <c r="F1655" i="11"/>
  <c r="H1655" i="11"/>
  <c r="K1655" i="11"/>
  <c r="L1655" i="11"/>
  <c r="M1655" i="11"/>
  <c r="N1655" i="11"/>
  <c r="O1655" i="11"/>
  <c r="P1655" i="11"/>
  <c r="D1656" i="11"/>
  <c r="E1656" i="11"/>
  <c r="F1656" i="11"/>
  <c r="H1656" i="11"/>
  <c r="K1656" i="11"/>
  <c r="L1656" i="11"/>
  <c r="M1656" i="11"/>
  <c r="N1656" i="11"/>
  <c r="O1656" i="11"/>
  <c r="P1656" i="11"/>
  <c r="D1657" i="11"/>
  <c r="E1657" i="11"/>
  <c r="F1657" i="11"/>
  <c r="H1657" i="11"/>
  <c r="K1657" i="11"/>
  <c r="L1657" i="11"/>
  <c r="M1657" i="11"/>
  <c r="N1657" i="11"/>
  <c r="O1657" i="11"/>
  <c r="P1657" i="11"/>
  <c r="D1658" i="11"/>
  <c r="E1658" i="11"/>
  <c r="F1658" i="11"/>
  <c r="H1658" i="11"/>
  <c r="K1658" i="11"/>
  <c r="L1658" i="11"/>
  <c r="M1658" i="11"/>
  <c r="N1658" i="11"/>
  <c r="O1658" i="11"/>
  <c r="P1658" i="11"/>
  <c r="D1659" i="11"/>
  <c r="E1659" i="11"/>
  <c r="F1659" i="11"/>
  <c r="H1659" i="11"/>
  <c r="K1659" i="11"/>
  <c r="L1659" i="11"/>
  <c r="M1659" i="11"/>
  <c r="N1659" i="11"/>
  <c r="O1659" i="11"/>
  <c r="P1659" i="11"/>
  <c r="D54" i="11"/>
  <c r="E54" i="11"/>
  <c r="F54" i="11"/>
  <c r="H54" i="11"/>
  <c r="K54" i="11"/>
  <c r="L54" i="11"/>
  <c r="M54" i="11"/>
  <c r="N54" i="11"/>
  <c r="O54" i="11"/>
  <c r="P54" i="11"/>
  <c r="D55" i="11"/>
  <c r="E55" i="11"/>
  <c r="F55" i="11"/>
  <c r="H55" i="11"/>
  <c r="K55" i="11"/>
  <c r="L55" i="11"/>
  <c r="M55" i="11"/>
  <c r="N55" i="11"/>
  <c r="O55" i="11"/>
  <c r="P55" i="11"/>
  <c r="D56" i="11"/>
  <c r="E56" i="11"/>
  <c r="F56" i="11"/>
  <c r="H56" i="11"/>
  <c r="K56" i="11"/>
  <c r="L56" i="11"/>
  <c r="M56" i="11"/>
  <c r="N56" i="11"/>
  <c r="O56" i="11"/>
  <c r="P56" i="11"/>
  <c r="D57" i="11"/>
  <c r="E57" i="11"/>
  <c r="F57" i="11"/>
  <c r="H57" i="11"/>
  <c r="K57" i="11"/>
  <c r="L57" i="11"/>
  <c r="M57" i="11"/>
  <c r="N57" i="11"/>
  <c r="O57" i="11"/>
  <c r="P57" i="11"/>
  <c r="D58" i="11"/>
  <c r="E58" i="11"/>
  <c r="F58" i="11"/>
  <c r="H58" i="11"/>
  <c r="K58" i="11"/>
  <c r="L58" i="11"/>
  <c r="M58" i="11"/>
  <c r="N58" i="11"/>
  <c r="O58" i="11"/>
  <c r="P58" i="11"/>
  <c r="D59" i="11"/>
  <c r="E59" i="11"/>
  <c r="F59" i="11"/>
  <c r="H59" i="11"/>
  <c r="K59" i="11"/>
  <c r="L59" i="11"/>
  <c r="M59" i="11"/>
  <c r="N59" i="11"/>
  <c r="O59" i="11"/>
  <c r="P59" i="11"/>
  <c r="D60" i="11"/>
  <c r="E60" i="11"/>
  <c r="F60" i="11"/>
  <c r="H60" i="11"/>
  <c r="K60" i="11"/>
  <c r="L60" i="11"/>
  <c r="M60" i="11"/>
  <c r="N60" i="11"/>
  <c r="O60" i="11"/>
  <c r="P60" i="11"/>
  <c r="D61" i="11"/>
  <c r="E61" i="11"/>
  <c r="F61" i="11"/>
  <c r="H61" i="11"/>
  <c r="K61" i="11"/>
  <c r="L61" i="11"/>
  <c r="M61" i="11"/>
  <c r="N61" i="11"/>
  <c r="O61" i="11"/>
  <c r="P61" i="11"/>
  <c r="D62" i="11"/>
  <c r="E62" i="11"/>
  <c r="F62" i="11"/>
  <c r="H62" i="11"/>
  <c r="K62" i="11"/>
  <c r="L62" i="11"/>
  <c r="M62" i="11"/>
  <c r="N62" i="11"/>
  <c r="O62" i="11"/>
  <c r="P62" i="11"/>
  <c r="D63" i="11"/>
  <c r="E63" i="11"/>
  <c r="F63" i="11"/>
  <c r="H63" i="11"/>
  <c r="K63" i="11"/>
  <c r="L63" i="11"/>
  <c r="M63" i="11"/>
  <c r="N63" i="11"/>
  <c r="O63" i="11"/>
  <c r="P63" i="11"/>
  <c r="D64" i="11"/>
  <c r="E64" i="11"/>
  <c r="F64" i="11"/>
  <c r="H64" i="11"/>
  <c r="K64" i="11"/>
  <c r="L64" i="11"/>
  <c r="M64" i="11"/>
  <c r="N64" i="11"/>
  <c r="O64" i="11"/>
  <c r="P64" i="11"/>
  <c r="D65" i="11"/>
  <c r="E65" i="11"/>
  <c r="F65" i="11"/>
  <c r="H65" i="11"/>
  <c r="K65" i="11"/>
  <c r="L65" i="11"/>
  <c r="M65" i="11"/>
  <c r="N65" i="11"/>
  <c r="O65" i="11"/>
  <c r="P65" i="11"/>
  <c r="D66" i="11"/>
  <c r="E66" i="11"/>
  <c r="F66" i="11"/>
  <c r="H66" i="11"/>
  <c r="K66" i="11"/>
  <c r="L66" i="11"/>
  <c r="M66" i="11"/>
  <c r="N66" i="11"/>
  <c r="O66" i="11"/>
  <c r="P66" i="11"/>
  <c r="D67" i="11"/>
  <c r="E67" i="11"/>
  <c r="F67" i="11"/>
  <c r="H67" i="11"/>
  <c r="K67" i="11"/>
  <c r="L67" i="11"/>
  <c r="M67" i="11"/>
  <c r="N67" i="11"/>
  <c r="O67" i="11"/>
  <c r="P67" i="11"/>
  <c r="D68" i="11"/>
  <c r="E68" i="11"/>
  <c r="F68" i="11"/>
  <c r="H68" i="11"/>
  <c r="K68" i="11"/>
  <c r="L68" i="11"/>
  <c r="M68" i="11"/>
  <c r="N68" i="11"/>
  <c r="O68" i="11"/>
  <c r="P68" i="11"/>
  <c r="D69" i="11"/>
  <c r="E69" i="11"/>
  <c r="F69" i="11"/>
  <c r="H69" i="11"/>
  <c r="K69" i="11"/>
  <c r="L69" i="11"/>
  <c r="M69" i="11"/>
  <c r="N69" i="11"/>
  <c r="O69" i="11"/>
  <c r="P69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L4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6" i="11"/>
  <c r="H5" i="11"/>
  <c r="H4" i="11"/>
  <c r="L5" i="11"/>
  <c r="H22" i="7"/>
  <c r="H23" i="7"/>
  <c r="H24" i="7"/>
  <c r="H25" i="7"/>
  <c r="H26" i="7"/>
  <c r="H27" i="7"/>
  <c r="H28" i="7"/>
  <c r="H29" i="7"/>
  <c r="H30" i="7"/>
  <c r="H31" i="7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7" i="11"/>
  <c r="P6" i="11"/>
  <c r="P5" i="11"/>
  <c r="P4" i="11"/>
  <c r="I5" i="11"/>
  <c r="I4" i="11"/>
  <c r="G3" i="11"/>
  <c r="O53" i="11"/>
  <c r="N53" i="11"/>
  <c r="M53" i="11"/>
  <c r="L53" i="11"/>
  <c r="K53" i="11"/>
  <c r="F53" i="11"/>
  <c r="E53" i="11"/>
  <c r="D53" i="11"/>
  <c r="O52" i="11"/>
  <c r="N52" i="11"/>
  <c r="M52" i="11"/>
  <c r="L52" i="11"/>
  <c r="K52" i="11"/>
  <c r="F52" i="11"/>
  <c r="E52" i="11"/>
  <c r="D52" i="11"/>
  <c r="O51" i="11"/>
  <c r="N51" i="11"/>
  <c r="M51" i="11"/>
  <c r="L51" i="11"/>
  <c r="K51" i="11"/>
  <c r="F51" i="11"/>
  <c r="E51" i="11"/>
  <c r="D51" i="11"/>
  <c r="O50" i="11"/>
  <c r="N50" i="11"/>
  <c r="M50" i="11"/>
  <c r="L50" i="11"/>
  <c r="K50" i="11"/>
  <c r="F50" i="11"/>
  <c r="E50" i="11"/>
  <c r="D50" i="11"/>
  <c r="O49" i="11"/>
  <c r="N49" i="11"/>
  <c r="M49" i="11"/>
  <c r="L49" i="11"/>
  <c r="K49" i="11"/>
  <c r="F49" i="11"/>
  <c r="E49" i="11"/>
  <c r="D49" i="11"/>
  <c r="O48" i="11"/>
  <c r="N48" i="11"/>
  <c r="M48" i="11"/>
  <c r="L48" i="11"/>
  <c r="K48" i="11"/>
  <c r="F48" i="11"/>
  <c r="E48" i="11"/>
  <c r="D48" i="11"/>
  <c r="O47" i="11"/>
  <c r="N47" i="11"/>
  <c r="M47" i="11"/>
  <c r="L47" i="11"/>
  <c r="K47" i="11"/>
  <c r="F47" i="11"/>
  <c r="E47" i="11"/>
  <c r="D47" i="11"/>
  <c r="O46" i="11"/>
  <c r="N46" i="11"/>
  <c r="M46" i="11"/>
  <c r="L46" i="11"/>
  <c r="K46" i="11"/>
  <c r="F46" i="11"/>
  <c r="E46" i="11"/>
  <c r="D46" i="11"/>
  <c r="O45" i="11"/>
  <c r="N45" i="11"/>
  <c r="M45" i="11"/>
  <c r="L45" i="11"/>
  <c r="K45" i="11"/>
  <c r="F45" i="11"/>
  <c r="E45" i="11"/>
  <c r="D45" i="11"/>
  <c r="O44" i="11"/>
  <c r="N44" i="11"/>
  <c r="M44" i="11"/>
  <c r="L44" i="11"/>
  <c r="K44" i="11"/>
  <c r="F44" i="11"/>
  <c r="E44" i="11"/>
  <c r="D44" i="11"/>
  <c r="O43" i="11"/>
  <c r="N43" i="11"/>
  <c r="M43" i="11"/>
  <c r="L43" i="11"/>
  <c r="K43" i="11"/>
  <c r="F43" i="11"/>
  <c r="E43" i="11"/>
  <c r="D43" i="11"/>
  <c r="O42" i="11"/>
  <c r="N42" i="11"/>
  <c r="M42" i="11"/>
  <c r="L42" i="11"/>
  <c r="K42" i="11"/>
  <c r="F42" i="11"/>
  <c r="E42" i="11"/>
  <c r="D42" i="11"/>
  <c r="O41" i="11"/>
  <c r="N41" i="11"/>
  <c r="M41" i="11"/>
  <c r="L41" i="11"/>
  <c r="K41" i="11"/>
  <c r="F41" i="11"/>
  <c r="E41" i="11"/>
  <c r="D41" i="11"/>
  <c r="O40" i="11"/>
  <c r="N40" i="11"/>
  <c r="M40" i="11"/>
  <c r="L40" i="11"/>
  <c r="K40" i="11"/>
  <c r="F40" i="11"/>
  <c r="E40" i="11"/>
  <c r="D40" i="11"/>
  <c r="O39" i="11"/>
  <c r="N39" i="11"/>
  <c r="M39" i="11"/>
  <c r="L39" i="11"/>
  <c r="K39" i="11"/>
  <c r="F39" i="11"/>
  <c r="E39" i="11"/>
  <c r="D39" i="11"/>
  <c r="O38" i="11"/>
  <c r="N38" i="11"/>
  <c r="M38" i="11"/>
  <c r="L38" i="11"/>
  <c r="K38" i="11"/>
  <c r="F38" i="11"/>
  <c r="E38" i="11"/>
  <c r="D38" i="11"/>
  <c r="O37" i="11"/>
  <c r="N37" i="11"/>
  <c r="M37" i="11"/>
  <c r="L37" i="11"/>
  <c r="K37" i="11"/>
  <c r="F37" i="11"/>
  <c r="E37" i="11"/>
  <c r="D37" i="11"/>
  <c r="O36" i="11"/>
  <c r="N36" i="11"/>
  <c r="M36" i="11"/>
  <c r="L36" i="11"/>
  <c r="K36" i="11"/>
  <c r="F36" i="11"/>
  <c r="E36" i="11"/>
  <c r="D36" i="11"/>
  <c r="O35" i="11"/>
  <c r="N35" i="11"/>
  <c r="M35" i="11"/>
  <c r="L35" i="11"/>
  <c r="K35" i="11"/>
  <c r="F35" i="11"/>
  <c r="E35" i="11"/>
  <c r="D35" i="11"/>
  <c r="O34" i="11"/>
  <c r="N34" i="11"/>
  <c r="M34" i="11"/>
  <c r="L34" i="11"/>
  <c r="K34" i="11"/>
  <c r="F34" i="11"/>
  <c r="E34" i="11"/>
  <c r="D34" i="11"/>
  <c r="O33" i="11"/>
  <c r="N33" i="11"/>
  <c r="M33" i="11"/>
  <c r="L33" i="11"/>
  <c r="K33" i="11"/>
  <c r="F33" i="11"/>
  <c r="E33" i="11"/>
  <c r="D33" i="11"/>
  <c r="O32" i="11"/>
  <c r="N32" i="11"/>
  <c r="M32" i="11"/>
  <c r="L32" i="11"/>
  <c r="K32" i="11"/>
  <c r="F32" i="11"/>
  <c r="E32" i="11"/>
  <c r="D32" i="11"/>
  <c r="O31" i="11"/>
  <c r="N31" i="11"/>
  <c r="M31" i="11"/>
  <c r="L31" i="11"/>
  <c r="K31" i="11"/>
  <c r="F31" i="11"/>
  <c r="E31" i="11"/>
  <c r="D31" i="11"/>
  <c r="O30" i="11"/>
  <c r="N30" i="11"/>
  <c r="M30" i="11"/>
  <c r="L30" i="11"/>
  <c r="K30" i="11"/>
  <c r="F30" i="11"/>
  <c r="E30" i="11"/>
  <c r="D30" i="11"/>
  <c r="O29" i="11"/>
  <c r="N29" i="11"/>
  <c r="M29" i="11"/>
  <c r="L29" i="11"/>
  <c r="K29" i="11"/>
  <c r="F29" i="11"/>
  <c r="E29" i="11"/>
  <c r="D29" i="11"/>
  <c r="O28" i="11"/>
  <c r="N28" i="11"/>
  <c r="M28" i="11"/>
  <c r="L28" i="11"/>
  <c r="K28" i="11"/>
  <c r="F28" i="11"/>
  <c r="E28" i="11"/>
  <c r="D28" i="11"/>
  <c r="O27" i="11"/>
  <c r="N27" i="11"/>
  <c r="M27" i="11"/>
  <c r="L27" i="11"/>
  <c r="K27" i="11"/>
  <c r="F27" i="11"/>
  <c r="E27" i="11"/>
  <c r="D27" i="11"/>
  <c r="O26" i="11"/>
  <c r="N26" i="11"/>
  <c r="M26" i="11"/>
  <c r="L26" i="11"/>
  <c r="K26" i="11"/>
  <c r="F26" i="11"/>
  <c r="E26" i="11"/>
  <c r="D26" i="11"/>
  <c r="O25" i="11"/>
  <c r="N25" i="11"/>
  <c r="M25" i="11"/>
  <c r="L25" i="11"/>
  <c r="K25" i="11"/>
  <c r="F25" i="11"/>
  <c r="E25" i="11"/>
  <c r="D25" i="11"/>
  <c r="O24" i="11"/>
  <c r="N24" i="11"/>
  <c r="M24" i="11"/>
  <c r="L24" i="11"/>
  <c r="K24" i="11"/>
  <c r="F24" i="11"/>
  <c r="E24" i="11"/>
  <c r="D24" i="11"/>
  <c r="O23" i="11"/>
  <c r="N23" i="11"/>
  <c r="M23" i="11"/>
  <c r="L23" i="11"/>
  <c r="K23" i="11"/>
  <c r="F23" i="11"/>
  <c r="E23" i="11"/>
  <c r="D23" i="11"/>
  <c r="O22" i="11"/>
  <c r="N22" i="11"/>
  <c r="M22" i="11"/>
  <c r="L22" i="11"/>
  <c r="K22" i="11"/>
  <c r="F22" i="11"/>
  <c r="E22" i="11"/>
  <c r="D22" i="11"/>
  <c r="O21" i="11"/>
  <c r="N21" i="11"/>
  <c r="M21" i="11"/>
  <c r="L21" i="11"/>
  <c r="K21" i="11"/>
  <c r="F21" i="11"/>
  <c r="E21" i="11"/>
  <c r="D21" i="11"/>
  <c r="O20" i="11"/>
  <c r="N20" i="11"/>
  <c r="M20" i="11"/>
  <c r="L20" i="11"/>
  <c r="K20" i="11"/>
  <c r="F20" i="11"/>
  <c r="E20" i="11"/>
  <c r="D20" i="11"/>
  <c r="O19" i="11"/>
  <c r="N19" i="11"/>
  <c r="M19" i="11"/>
  <c r="L19" i="11"/>
  <c r="K19" i="11"/>
  <c r="F19" i="11"/>
  <c r="E19" i="11"/>
  <c r="D19" i="11"/>
  <c r="O18" i="11"/>
  <c r="N18" i="11"/>
  <c r="M18" i="11"/>
  <c r="L18" i="11"/>
  <c r="K18" i="11"/>
  <c r="F18" i="11"/>
  <c r="E18" i="11"/>
  <c r="D18" i="11"/>
  <c r="O17" i="11"/>
  <c r="N17" i="11"/>
  <c r="M17" i="11"/>
  <c r="L17" i="11"/>
  <c r="K17" i="11"/>
  <c r="F17" i="11"/>
  <c r="E17" i="11"/>
  <c r="D17" i="11"/>
  <c r="O16" i="11"/>
  <c r="N16" i="11"/>
  <c r="M16" i="11"/>
  <c r="L16" i="11"/>
  <c r="K16" i="11"/>
  <c r="F16" i="11"/>
  <c r="E16" i="11"/>
  <c r="D16" i="11"/>
  <c r="O15" i="11"/>
  <c r="N15" i="11"/>
  <c r="M15" i="11"/>
  <c r="L15" i="11"/>
  <c r="K15" i="11"/>
  <c r="F15" i="11"/>
  <c r="E15" i="11"/>
  <c r="D15" i="11"/>
  <c r="O14" i="11"/>
  <c r="N14" i="11"/>
  <c r="M14" i="11"/>
  <c r="L14" i="11"/>
  <c r="K14" i="11"/>
  <c r="F14" i="11"/>
  <c r="E14" i="11"/>
  <c r="D14" i="11"/>
  <c r="O13" i="11"/>
  <c r="N13" i="11"/>
  <c r="M13" i="11"/>
  <c r="L13" i="11"/>
  <c r="K13" i="11"/>
  <c r="F13" i="11"/>
  <c r="E13" i="11"/>
  <c r="D13" i="11"/>
  <c r="O12" i="11"/>
  <c r="N12" i="11"/>
  <c r="M12" i="11"/>
  <c r="L12" i="11"/>
  <c r="K12" i="11"/>
  <c r="F12" i="11"/>
  <c r="E12" i="11"/>
  <c r="D12" i="11"/>
  <c r="O11" i="11"/>
  <c r="N11" i="11"/>
  <c r="M11" i="11"/>
  <c r="L11" i="11"/>
  <c r="K11" i="11"/>
  <c r="F11" i="11"/>
  <c r="E11" i="11"/>
  <c r="D11" i="11"/>
  <c r="O10" i="11"/>
  <c r="N10" i="11"/>
  <c r="M10" i="11"/>
  <c r="L6" i="11"/>
  <c r="L7" i="11"/>
  <c r="L8" i="11"/>
  <c r="L9" i="11"/>
  <c r="L10" i="11"/>
  <c r="K10" i="11"/>
  <c r="F10" i="11"/>
  <c r="E10" i="11"/>
  <c r="D10" i="11"/>
  <c r="O9" i="11"/>
  <c r="N9" i="11"/>
  <c r="M4" i="11"/>
  <c r="M5" i="11"/>
  <c r="M6" i="11"/>
  <c r="M7" i="11"/>
  <c r="M8" i="11"/>
  <c r="M9" i="11"/>
  <c r="K9" i="11"/>
  <c r="F9" i="11"/>
  <c r="E9" i="11"/>
  <c r="D9" i="11"/>
  <c r="O8" i="11"/>
  <c r="N8" i="11"/>
  <c r="K8" i="11"/>
  <c r="F8" i="11"/>
  <c r="E8" i="11"/>
  <c r="D8" i="11"/>
  <c r="O7" i="11"/>
  <c r="N7" i="11"/>
  <c r="K7" i="11"/>
  <c r="F7" i="11"/>
  <c r="E7" i="11"/>
  <c r="D7" i="11"/>
  <c r="O6" i="11"/>
  <c r="N6" i="11"/>
  <c r="K6" i="11"/>
  <c r="F6" i="11"/>
  <c r="E6" i="11"/>
  <c r="O5" i="11"/>
  <c r="N5" i="11"/>
  <c r="K5" i="11"/>
  <c r="F5" i="11"/>
  <c r="E5" i="11"/>
  <c r="D5" i="11"/>
  <c r="O4" i="11"/>
  <c r="N4" i="11"/>
  <c r="K4" i="11"/>
  <c r="J4" i="11"/>
  <c r="F4" i="11"/>
  <c r="E4" i="11"/>
  <c r="D4" i="11"/>
  <c r="N3" i="11"/>
  <c r="O3" i="11"/>
  <c r="I6" i="11"/>
  <c r="C4" i="11"/>
  <c r="C5" i="11"/>
  <c r="C6" i="11"/>
  <c r="C7" i="11"/>
  <c r="C8" i="11"/>
  <c r="G4" i="11"/>
  <c r="G5" i="11"/>
  <c r="G6" i="11"/>
  <c r="G7" i="11"/>
  <c r="H3" i="11"/>
  <c r="I3" i="11"/>
  <c r="P60" i="2"/>
  <c r="O60" i="2"/>
  <c r="N60" i="2"/>
  <c r="P59" i="2"/>
  <c r="O59" i="2"/>
  <c r="N59" i="2"/>
  <c r="P58" i="2"/>
  <c r="O58" i="2"/>
  <c r="N58" i="2"/>
  <c r="P57" i="2"/>
  <c r="O57" i="2"/>
  <c r="N57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P17" i="2"/>
  <c r="O17" i="2"/>
  <c r="N17" i="2"/>
  <c r="P12" i="2"/>
  <c r="O12" i="2"/>
  <c r="N12" i="2"/>
  <c r="P11" i="2"/>
  <c r="O11" i="2"/>
  <c r="N11" i="2"/>
  <c r="N18" i="2"/>
  <c r="J16" i="2"/>
  <c r="J15" i="2"/>
  <c r="J14" i="2"/>
  <c r="J13" i="2"/>
  <c r="J60" i="2"/>
  <c r="J59" i="2"/>
  <c r="J58" i="2"/>
  <c r="J57" i="2"/>
  <c r="J53" i="2"/>
  <c r="J52" i="2"/>
  <c r="J51" i="2"/>
  <c r="J50" i="2"/>
  <c r="J49" i="2"/>
  <c r="J48" i="2"/>
  <c r="J39" i="2"/>
  <c r="J38" i="2"/>
  <c r="J37" i="2"/>
  <c r="J36" i="2"/>
  <c r="J35" i="2"/>
  <c r="J34" i="2"/>
  <c r="J33" i="2"/>
  <c r="J32" i="2"/>
  <c r="J31" i="2"/>
  <c r="J30" i="2"/>
  <c r="J29" i="2"/>
  <c r="J27" i="2"/>
  <c r="J26" i="2"/>
  <c r="J25" i="2"/>
  <c r="J24" i="2"/>
  <c r="J23" i="2"/>
  <c r="J22" i="2"/>
  <c r="J21" i="2"/>
  <c r="J20" i="2"/>
  <c r="J19" i="2"/>
  <c r="J18" i="2"/>
  <c r="L60" i="2"/>
  <c r="K60" i="2"/>
  <c r="L59" i="2"/>
  <c r="K59" i="2"/>
  <c r="L58" i="2"/>
  <c r="K58" i="2"/>
  <c r="L57" i="2"/>
  <c r="K57" i="2"/>
  <c r="L53" i="2"/>
  <c r="K53" i="2"/>
  <c r="L52" i="2"/>
  <c r="K52" i="2"/>
  <c r="L51" i="2"/>
  <c r="K51" i="2"/>
  <c r="L50" i="2"/>
  <c r="K50" i="2"/>
  <c r="L49" i="2"/>
  <c r="K49" i="2"/>
  <c r="L48" i="2"/>
  <c r="K48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6" i="2"/>
  <c r="K16" i="2"/>
  <c r="L15" i="2"/>
  <c r="K15" i="2"/>
  <c r="L14" i="2"/>
  <c r="K14" i="2"/>
  <c r="L13" i="2"/>
  <c r="K13" i="2"/>
</calcChain>
</file>

<file path=xl/comments1.xml><?xml version="1.0" encoding="utf-8"?>
<comments xmlns="http://schemas.openxmlformats.org/spreadsheetml/2006/main">
  <authors>
    <author>Sara Geleskie Damiano</author>
  </authors>
  <commentList>
    <comment ref="D21" authorId="0">
      <text>
        <r>
          <rPr>
            <sz val="9"/>
            <color indexed="81"/>
            <rFont val="Tahoma"/>
            <family val="2"/>
          </rPr>
          <t>http://orcid.org/</t>
        </r>
      </text>
    </comment>
    <comment ref="E21" authorId="0">
      <text>
        <r>
          <rPr>
            <sz val="9"/>
            <color indexed="81"/>
            <rFont val="Tahoma"/>
            <family val="2"/>
          </rPr>
          <t>If the organization doesn't appear on the drop-down list, make sure you've added it above!</t>
        </r>
      </text>
    </comment>
    <comment ref="H21" authorId="0">
      <text>
        <r>
          <rPr>
            <sz val="9"/>
            <color indexed="81"/>
            <rFont val="Tahoma"/>
            <family val="2"/>
          </rPr>
          <t xml:space="preserve">This is a calculated column, </t>
        </r>
        <r>
          <rPr>
            <b/>
            <sz val="9"/>
            <color indexed="81"/>
            <rFont val="Tahoma"/>
            <family val="2"/>
          </rPr>
          <t>DO NOT ENTER DATA HERE!</t>
        </r>
      </text>
    </comment>
  </commentList>
</comments>
</file>

<file path=xl/comments2.xml><?xml version="1.0" encoding="utf-8"?>
<comments xmlns="http://schemas.openxmlformats.org/spreadsheetml/2006/main">
  <authors>
    <author>Sara Geleskie Damiano</author>
  </authors>
  <commentList>
    <comment ref="B9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0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1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2" authorId="0">
      <text>
        <r>
          <rPr>
            <sz val="9"/>
            <color indexed="81"/>
            <rFont val="Tahoma"/>
            <family val="2"/>
          </rPr>
          <t>If any citation information is included, this field becomes manditory!</t>
        </r>
      </text>
    </comment>
    <comment ref="B19" authorId="0">
      <text>
        <r>
          <rPr>
            <sz val="9"/>
            <color indexed="81"/>
            <rFont val="Tahoma"/>
            <family val="2"/>
          </rPr>
          <t>This must be selected from the list on the "People and Organizations" Tab</t>
        </r>
      </text>
    </comment>
  </commentList>
</comments>
</file>

<file path=xl/comments3.xml><?xml version="1.0" encoding="utf-8"?>
<comments xmlns="http://schemas.openxmlformats.org/spreadsheetml/2006/main">
  <authors>
    <author>Sara Geleskie Damiano</author>
  </authors>
  <commentList>
    <comment ref="A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K10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L10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O10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  <comment ref="P10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</commentList>
</comments>
</file>

<file path=xl/comments4.xml><?xml version="1.0" encoding="utf-8"?>
<comments xmlns="http://schemas.openxmlformats.org/spreadsheetml/2006/main">
  <authors>
    <author>Sara Geleskie Damiano</author>
  </authors>
  <commentList>
    <comment ref="F6" authorId="0">
      <text>
        <r>
          <rPr>
            <sz val="9"/>
            <color indexed="81"/>
            <rFont val="Tahoma"/>
            <family val="2"/>
          </rPr>
          <t>This is the value used for empty or missing values; often "-9999" or something similar.</t>
        </r>
      </text>
    </comment>
  </commentList>
</comments>
</file>

<file path=xl/sharedStrings.xml><?xml version="1.0" encoding="utf-8"?>
<sst xmlns="http://schemas.openxmlformats.org/spreadsheetml/2006/main" count="1605" uniqueCount="1506">
  <si>
    <t>Dataset UUID</t>
  </si>
  <si>
    <t>Dataset Title</t>
  </si>
  <si>
    <t>Dataset Code</t>
  </si>
  <si>
    <t>Dataset Type</t>
  </si>
  <si>
    <t>Dataset Abstract</t>
  </si>
  <si>
    <t>Citation Link</t>
  </si>
  <si>
    <t>Publication Year</t>
  </si>
  <si>
    <t>Biota</t>
  </si>
  <si>
    <t>Chemistry</t>
  </si>
  <si>
    <t>Climate</t>
  </si>
  <si>
    <t>Geology</t>
  </si>
  <si>
    <t>Hydrology</t>
  </si>
  <si>
    <t>Instrumentation</t>
  </si>
  <si>
    <t>Soil</t>
  </si>
  <si>
    <t>Unknown</t>
  </si>
  <si>
    <t>Water Quality</t>
  </si>
  <si>
    <t>Version Code</t>
  </si>
  <si>
    <t>Prior Version Datset UUID</t>
  </si>
  <si>
    <t>First Name</t>
  </si>
  <si>
    <t>Middle Name</t>
  </si>
  <si>
    <t>Last Name</t>
  </si>
  <si>
    <t>Primary Email</t>
  </si>
  <si>
    <t>Organization Name</t>
  </si>
  <si>
    <t>OrcID</t>
  </si>
  <si>
    <t>Dataset Citation Information</t>
  </si>
  <si>
    <t>Author Information</t>
  </si>
  <si>
    <t>Sampling Feature UUID</t>
  </si>
  <si>
    <t>Sampling Feature Type</t>
  </si>
  <si>
    <t>Latitude</t>
  </si>
  <si>
    <t>Longitude</t>
  </si>
  <si>
    <t>Elevation_m</t>
  </si>
  <si>
    <t>Elevation Datum</t>
  </si>
  <si>
    <t>Specimen</t>
  </si>
  <si>
    <t>Site</t>
  </si>
  <si>
    <t>Transect</t>
  </si>
  <si>
    <t>Borehole</t>
  </si>
  <si>
    <t>Flightline</t>
  </si>
  <si>
    <t>Interval</t>
  </si>
  <si>
    <t>Observation well</t>
  </si>
  <si>
    <t>Profile</t>
  </si>
  <si>
    <t>Depth interval</t>
  </si>
  <si>
    <t>Ships track</t>
  </si>
  <si>
    <t>Trajectory</t>
  </si>
  <si>
    <t>Traverse</t>
  </si>
  <si>
    <t>Quadrat</t>
  </si>
  <si>
    <t>Cross section</t>
  </si>
  <si>
    <t>Soil pit section</t>
  </si>
  <si>
    <t>Scene</t>
  </si>
  <si>
    <t>Field area</t>
  </si>
  <si>
    <t>Excavation</t>
  </si>
  <si>
    <t>Stream gage</t>
  </si>
  <si>
    <t>Weather station</t>
  </si>
  <si>
    <t>Water quality station</t>
  </si>
  <si>
    <t>Not applicable</t>
  </si>
  <si>
    <t>Point</t>
  </si>
  <si>
    <t>Multi point</t>
  </si>
  <si>
    <t>Line string</t>
  </si>
  <si>
    <t>Multi line string</t>
  </si>
  <si>
    <t>Polygon</t>
  </si>
  <si>
    <t>Multi polygon</t>
  </si>
  <si>
    <t>Volume</t>
  </si>
  <si>
    <t>Composite</t>
  </si>
  <si>
    <t>Aggregate groundwater use</t>
  </si>
  <si>
    <t>Aggregate surface-water-use</t>
  </si>
  <si>
    <t>Aggregate water-use establishment</t>
  </si>
  <si>
    <t>Animal waste lagoon</t>
  </si>
  <si>
    <t>Atmosphere</t>
  </si>
  <si>
    <t>Canal</t>
  </si>
  <si>
    <t>Cave</t>
  </si>
  <si>
    <t>Cistern</t>
  </si>
  <si>
    <t>Coastal</t>
  </si>
  <si>
    <t>Combined sewer</t>
  </si>
  <si>
    <t>Ditch</t>
  </si>
  <si>
    <t>Diversion</t>
  </si>
  <si>
    <t>Estuary</t>
  </si>
  <si>
    <t>Facility</t>
  </si>
  <si>
    <t>Field, Pasture, Orchard, or Nursery</t>
  </si>
  <si>
    <t>Glacier</t>
  </si>
  <si>
    <t>Golf course</t>
  </si>
  <si>
    <t>Groundwater drain</t>
  </si>
  <si>
    <t>Hydroelectric plant</t>
  </si>
  <si>
    <t>Laboratory or sample-preparation area</t>
  </si>
  <si>
    <t>Lake, Reservoir, Impoundment</t>
  </si>
  <si>
    <t>Land</t>
  </si>
  <si>
    <t>Landfill</t>
  </si>
  <si>
    <t>Ocean</t>
  </si>
  <si>
    <t>Outcrop</t>
  </si>
  <si>
    <t>Outfall</t>
  </si>
  <si>
    <t>Pavement</t>
  </si>
  <si>
    <t>Playa</t>
  </si>
  <si>
    <t>Septic system</t>
  </si>
  <si>
    <t>Shore</t>
  </si>
  <si>
    <t>Sinkhole</t>
  </si>
  <si>
    <t>Soil hole</t>
  </si>
  <si>
    <t>Spring</t>
  </si>
  <si>
    <t>Storm sewer</t>
  </si>
  <si>
    <t>Stream</t>
  </si>
  <si>
    <t>Subsurface</t>
  </si>
  <si>
    <t>Thermoelectric plant</t>
  </si>
  <si>
    <t>Tidal stream</t>
  </si>
  <si>
    <t>Tunnel, shaft, or mine</t>
  </si>
  <si>
    <t>Unsaturated zone</t>
  </si>
  <si>
    <t>Volcanic vent</t>
  </si>
  <si>
    <t>Wastewater land application</t>
  </si>
  <si>
    <t>Wastewater sewer</t>
  </si>
  <si>
    <t>Wastewater-treatment plant</t>
  </si>
  <si>
    <t>Water-distribution system</t>
  </si>
  <si>
    <t>Water-supply treatment plant</t>
  </si>
  <si>
    <t>Water-use establishment</t>
  </si>
  <si>
    <t>Wetland</t>
  </si>
  <si>
    <t>Core</t>
  </si>
  <si>
    <t>Core Half Round</t>
  </si>
  <si>
    <t>Core Piece</t>
  </si>
  <si>
    <t>Core Quarter Round</t>
  </si>
  <si>
    <t>Core Section</t>
  </si>
  <si>
    <t>Core section half</t>
  </si>
  <si>
    <t>Core sub-piece</t>
  </si>
  <si>
    <t>Core whole round</t>
  </si>
  <si>
    <t>CTD or "CTD Niskin Bottle"</t>
  </si>
  <si>
    <t>Cuttings</t>
  </si>
  <si>
    <t>Dredge</t>
  </si>
  <si>
    <t>Grab</t>
  </si>
  <si>
    <t>Individual sample</t>
  </si>
  <si>
    <t>Oriented core</t>
  </si>
  <si>
    <t>Other</t>
  </si>
  <si>
    <t>Rock powder</t>
  </si>
  <si>
    <t>Terrestrial section</t>
  </si>
  <si>
    <t>Automated</t>
  </si>
  <si>
    <t>Foliage digestion</t>
  </si>
  <si>
    <t>Forest floor digestion</t>
  </si>
  <si>
    <t>Foliage leaching</t>
  </si>
  <si>
    <t>Grab sample</t>
  </si>
  <si>
    <t>Groundwater</t>
  </si>
  <si>
    <t>Litter fall digestion</t>
  </si>
  <si>
    <t>Meteorological</t>
  </si>
  <si>
    <t>No sample</t>
  </si>
  <si>
    <t>Precipitation bulk</t>
  </si>
  <si>
    <t>Petri dish (dry deposition)</t>
  </si>
  <si>
    <t>Precipitation event</t>
  </si>
  <si>
    <t>Precipitation increment</t>
  </si>
  <si>
    <t>Precipitation weekly</t>
  </si>
  <si>
    <t>Rock extraction</t>
  </si>
  <si>
    <t>Stemflow event</t>
  </si>
  <si>
    <t>Standard reference</t>
  </si>
  <si>
    <t>Streamwater suspeneded sediment</t>
  </si>
  <si>
    <t>Streamwater</t>
  </si>
  <si>
    <t>Throughfall event</t>
  </si>
  <si>
    <t>Throughfall increment</t>
  </si>
  <si>
    <t>Throughfall weekly</t>
  </si>
  <si>
    <t>The specimen type is unknown</t>
  </si>
  <si>
    <t>Vadose water event</t>
  </si>
  <si>
    <t>Vadose water increment</t>
  </si>
  <si>
    <t>Vadose water weekly</t>
  </si>
  <si>
    <t>Thin section</t>
  </si>
  <si>
    <t>Feature Geo Type</t>
  </si>
  <si>
    <t>LatLon Datum</t>
  </si>
  <si>
    <t>Reference Datum for all Sampling Features</t>
  </si>
  <si>
    <t>NAD27</t>
  </si>
  <si>
    <t>NAD83</t>
  </si>
  <si>
    <t>WGS84</t>
  </si>
  <si>
    <t>NAD27 / UTM zone 3N</t>
  </si>
  <si>
    <t>NAD27 / UTM zone 4N</t>
  </si>
  <si>
    <t>NAD27 / UTM zone 5N</t>
  </si>
  <si>
    <t>NAD27 / UTM zone 6N</t>
  </si>
  <si>
    <t>NAD27 / UTM zone 7N</t>
  </si>
  <si>
    <t>NAD27 / UTM zone 8N</t>
  </si>
  <si>
    <t>NAD27 / UTM zone 9N</t>
  </si>
  <si>
    <t>NAD27 / UTM zone 10N</t>
  </si>
  <si>
    <t>NAD27 / UTM zone 11N</t>
  </si>
  <si>
    <t>NAD27 / UTM zone 12N</t>
  </si>
  <si>
    <t>NAD27 / UTM zone 13N</t>
  </si>
  <si>
    <t>NAD27 / UTM zone 14N</t>
  </si>
  <si>
    <t>NAD27 / UTM zone 15N</t>
  </si>
  <si>
    <t>NAD27 / UTM zone 16N</t>
  </si>
  <si>
    <t>NAD27 / UTM zone 17N</t>
  </si>
  <si>
    <t>NAD27 / UTM zone 18N</t>
  </si>
  <si>
    <t>NAD27 / UTM zone 19N</t>
  </si>
  <si>
    <t>NAD27 / UTM zone 20N</t>
  </si>
  <si>
    <t>NAD27 / UTM zone 21N</t>
  </si>
  <si>
    <t>NAD27 / UTM zone 22N</t>
  </si>
  <si>
    <t>NAD27 / Alabama East</t>
  </si>
  <si>
    <t>NAD27 / Alabama West</t>
  </si>
  <si>
    <t>NAD27 / Alaska zone 2</t>
  </si>
  <si>
    <t>NAD27 / Alaska zone 3</t>
  </si>
  <si>
    <t>NAD27 / Alaska zone 4</t>
  </si>
  <si>
    <t>NAD27 / Alaska zone 5</t>
  </si>
  <si>
    <t>NAD27 / Alaska zone 6</t>
  </si>
  <si>
    <t>NAD27 / Alaska zone 7</t>
  </si>
  <si>
    <t>NAD27 / Alaska zone 8</t>
  </si>
  <si>
    <t>NAD27 / Alaska zone 9</t>
  </si>
  <si>
    <t>NAD27 / Alaska zone 10</t>
  </si>
  <si>
    <t>NAD27 / California zone I</t>
  </si>
  <si>
    <t>NAD27 / California zone II</t>
  </si>
  <si>
    <t>NAD27 / California zone III</t>
  </si>
  <si>
    <t>NAD27 / California zone IV</t>
  </si>
  <si>
    <t>NAD27 / California zone V</t>
  </si>
  <si>
    <t>NAD27 / California zone VI</t>
  </si>
  <si>
    <t>NAD27 / California zone VII</t>
  </si>
  <si>
    <t>NAD27 / Arizona East</t>
  </si>
  <si>
    <t>NAD27 / Arizona Central</t>
  </si>
  <si>
    <t>NAD27 / Arizona West</t>
  </si>
  <si>
    <t>NAD27 / Arkansas North</t>
  </si>
  <si>
    <t>NAD27 / Arkansas South</t>
  </si>
  <si>
    <t>NAD27 / Colorado North</t>
  </si>
  <si>
    <t>NAD27 / Colorado Central</t>
  </si>
  <si>
    <t>NAD27 / Colorado South</t>
  </si>
  <si>
    <t>NAD27 / Connecticut</t>
  </si>
  <si>
    <t>NAD27 / Delaware</t>
  </si>
  <si>
    <t>NAD27 / Florida East</t>
  </si>
  <si>
    <t>NAD27 / Florida West</t>
  </si>
  <si>
    <t>NAD27 / Florida North</t>
  </si>
  <si>
    <t>NAD27 / Hawaii zone 1</t>
  </si>
  <si>
    <t>NAD27 / Hawaii zone 2</t>
  </si>
  <si>
    <t>NAD27 / Hawaii zone 3</t>
  </si>
  <si>
    <t>NAD27 / Hawaii zone 4</t>
  </si>
  <si>
    <t>NAD27 / Hawaii zone 5</t>
  </si>
  <si>
    <t>NAD27 / Georgia East</t>
  </si>
  <si>
    <t>NAD27 / Georgia West</t>
  </si>
  <si>
    <t>NAD27 / Idaho East</t>
  </si>
  <si>
    <t>NAD27 / Idaho Central</t>
  </si>
  <si>
    <t>NAD27 / Idaho West</t>
  </si>
  <si>
    <t>NAD27 / Illinois East</t>
  </si>
  <si>
    <t>NAD27 / Illinois West</t>
  </si>
  <si>
    <t>NAD27 / Indiana East</t>
  </si>
  <si>
    <t>NAD27 / Indiana West</t>
  </si>
  <si>
    <t>NAD27 / Iowa North</t>
  </si>
  <si>
    <t>NAD27 / Iowa South</t>
  </si>
  <si>
    <t>NAD27 / Kansas North</t>
  </si>
  <si>
    <t>NAD27 / Kansas South</t>
  </si>
  <si>
    <t>NAD27 / Kentucky North</t>
  </si>
  <si>
    <t>NAD27 / Kentucky South</t>
  </si>
  <si>
    <t>NAD27 / Louisiana North</t>
  </si>
  <si>
    <t>NAD27 / Louisiana South</t>
  </si>
  <si>
    <t>NAD27 / Maine East</t>
  </si>
  <si>
    <t>NAD27 / Maine West</t>
  </si>
  <si>
    <t>NAD27 / Maryland</t>
  </si>
  <si>
    <t>NAD27 / Massachusetts Mainland</t>
  </si>
  <si>
    <t>NAD27 / Massachusetts Island</t>
  </si>
  <si>
    <t>NAD27 / Minnesota North</t>
  </si>
  <si>
    <t>NAD27 / Minnesota Central</t>
  </si>
  <si>
    <t>NAD27 / Minnesota South</t>
  </si>
  <si>
    <t>NAD27 / Mississippi East</t>
  </si>
  <si>
    <t>NAD27 / Mississippi West</t>
  </si>
  <si>
    <t>NAD27 / Missouri East</t>
  </si>
  <si>
    <t>NAD27 / Missouri Central</t>
  </si>
  <si>
    <t>NAD27 / Missouri West</t>
  </si>
  <si>
    <t>NAD Michigan / Michigan East</t>
  </si>
  <si>
    <t>NAD Michigan / Michigan Old Central</t>
  </si>
  <si>
    <t>NAD Michigan / Michigan West</t>
  </si>
  <si>
    <t>NAD Michigan / Michigan North</t>
  </si>
  <si>
    <t>NAD Michigan / Michigan Central</t>
  </si>
  <si>
    <t>NAD Michigan / Michigan South</t>
  </si>
  <si>
    <t>NAD83 / UTM zone 3N</t>
  </si>
  <si>
    <t>NAD83 / UTM zone 4N</t>
  </si>
  <si>
    <t>NAD83 / UTM zone 5N</t>
  </si>
  <si>
    <t>NAD83 / UTM zone 6N</t>
  </si>
  <si>
    <t>NAD83 / UTM zone 7N</t>
  </si>
  <si>
    <t>NAD83 / UTM zone 8N</t>
  </si>
  <si>
    <t>NAD83 / UTM zone 9N</t>
  </si>
  <si>
    <t>NAD83 / UTM zone 10N</t>
  </si>
  <si>
    <t>NAD83 / UTM zone 11N</t>
  </si>
  <si>
    <t>NAD83 / UTM zone 12N</t>
  </si>
  <si>
    <t>NAD83 / UTM zone 13N</t>
  </si>
  <si>
    <t>NAD83 / UTM zone 14N</t>
  </si>
  <si>
    <t>NAD83 / UTM zone 15N</t>
  </si>
  <si>
    <t>NAD83 / UTM zone 16N</t>
  </si>
  <si>
    <t>NAD83 / UTM zone 17N</t>
  </si>
  <si>
    <t>NAD83 / UTM zone 18N</t>
  </si>
  <si>
    <t>NAD83 / UTM zone 19N</t>
  </si>
  <si>
    <t>NAD83 / UTM zone 20N</t>
  </si>
  <si>
    <t>NAD83 / UTM zone 21N</t>
  </si>
  <si>
    <t>NAD83 / UTM zone 22N</t>
  </si>
  <si>
    <t>NAD83 / UTM zone 23N</t>
  </si>
  <si>
    <t>NAD83 / Alabama East</t>
  </si>
  <si>
    <t>NAD83 / Alabama West</t>
  </si>
  <si>
    <t>NAD83 / Alaska zone 2</t>
  </si>
  <si>
    <t>NAD83 / Alaska zone 3</t>
  </si>
  <si>
    <t>NAD83 / Alaska zone 4</t>
  </si>
  <si>
    <t>NAD83 / Alaska zone 5</t>
  </si>
  <si>
    <t>NAD83 / Alaska zone 6</t>
  </si>
  <si>
    <t>NAD83 / Alaska zone 7</t>
  </si>
  <si>
    <t>NAD83 / Alaska zone 8</t>
  </si>
  <si>
    <t>NAD83 / Alaska zone 9</t>
  </si>
  <si>
    <t>NAD83 / Alaska zone 10</t>
  </si>
  <si>
    <t>NAD83 / California zone 1</t>
  </si>
  <si>
    <t>NAD83 / California zone 2</t>
  </si>
  <si>
    <t>NAD83 / California zone 3</t>
  </si>
  <si>
    <t>NAD83 / California zone 4</t>
  </si>
  <si>
    <t>NAD83 / California zone 5</t>
  </si>
  <si>
    <t>NAD83 / California zone 6</t>
  </si>
  <si>
    <t>NAD83 / Arizona East</t>
  </si>
  <si>
    <t>NAD83 / Arizona Central</t>
  </si>
  <si>
    <t>NAD83 / Arizona West</t>
  </si>
  <si>
    <t>NAD83 / Arkansas North</t>
  </si>
  <si>
    <t>NAD83 / Arkansas South</t>
  </si>
  <si>
    <t>NAD83 / Colorado North</t>
  </si>
  <si>
    <t>NAD83 / Colorado Central</t>
  </si>
  <si>
    <t>NAD83 / Colorado South</t>
  </si>
  <si>
    <t>NAD83 / Connecticut</t>
  </si>
  <si>
    <t>NAD83 / Delaware</t>
  </si>
  <si>
    <t>NAD83 / Florida East</t>
  </si>
  <si>
    <t>NAD83 / Florida West</t>
  </si>
  <si>
    <t>NAD83 / Florida North</t>
  </si>
  <si>
    <t>NAD83 / Hawaii zone 1</t>
  </si>
  <si>
    <t>NAD83 / Hawaii zone 2</t>
  </si>
  <si>
    <t>NAD83 / Hawaii zone 3</t>
  </si>
  <si>
    <t>NAD83 / Hawaii zone 4</t>
  </si>
  <si>
    <t>NAD83 / Hawaii zone 5</t>
  </si>
  <si>
    <t>NAD83 / Georgia East</t>
  </si>
  <si>
    <t>NAD83 / Georgia West</t>
  </si>
  <si>
    <t>NAD83 / Idaho East</t>
  </si>
  <si>
    <t>NAD83 / Idaho Central</t>
  </si>
  <si>
    <t>NAD83 / Idaho West</t>
  </si>
  <si>
    <t>NAD83 / Illinois East</t>
  </si>
  <si>
    <t>NAD83 / Illinois West</t>
  </si>
  <si>
    <t>NAD83 / Indiana East</t>
  </si>
  <si>
    <t>NAD83 / Indiana West</t>
  </si>
  <si>
    <t>NAD83 / Iowa North</t>
  </si>
  <si>
    <t>NAD83 / Iowa South</t>
  </si>
  <si>
    <t>NAD83 / Kansas North</t>
  </si>
  <si>
    <t>NAD83 / Kansas South</t>
  </si>
  <si>
    <t>NAD83 / Kentucky North</t>
  </si>
  <si>
    <t>NAD83 / Kentucky South</t>
  </si>
  <si>
    <t>NAD83 / Louisiana North</t>
  </si>
  <si>
    <t>NAD83 / Louisiana South</t>
  </si>
  <si>
    <t>NAD83 / Maine East</t>
  </si>
  <si>
    <t>NAD83 / Maine West</t>
  </si>
  <si>
    <t>NAD83 / Maryland</t>
  </si>
  <si>
    <t>NAD83 / Massachusetts Mainland</t>
  </si>
  <si>
    <t>NAD83 / Massachusetts Island</t>
  </si>
  <si>
    <t>NAD83 / Michigan North</t>
  </si>
  <si>
    <t>NAD83 / Michigan Central</t>
  </si>
  <si>
    <t>NAD83 / Michigan South</t>
  </si>
  <si>
    <t>NAD83 / Minnesota North</t>
  </si>
  <si>
    <t>NAD83 / Minnesota Central</t>
  </si>
  <si>
    <t>NAD83 / Minnesota South</t>
  </si>
  <si>
    <t>NAD83 / Mississippi East</t>
  </si>
  <si>
    <t>NAD83 / Mississippi West</t>
  </si>
  <si>
    <t>NAD83 / Missouri East</t>
  </si>
  <si>
    <t>NAD83 / Missouri Central</t>
  </si>
  <si>
    <t xml:space="preserve">NAD83 / Missouri West  </t>
  </si>
  <si>
    <t>Australian Antarctic</t>
  </si>
  <si>
    <t>AGD84</t>
  </si>
  <si>
    <t>GDA94</t>
  </si>
  <si>
    <t>Australian Height Datum</t>
  </si>
  <si>
    <t>Australian Height Datum (Tasmania)</t>
  </si>
  <si>
    <t>Mean Sea Level Height</t>
  </si>
  <si>
    <t>Mean Sea Level Depth</t>
  </si>
  <si>
    <t>AGD84 / AMG zone 48</t>
  </si>
  <si>
    <t>AGD84 / AMG zone 49</t>
  </si>
  <si>
    <t>AGD84 / AMG zone 50</t>
  </si>
  <si>
    <t>AGD84 / AMG zone 51</t>
  </si>
  <si>
    <t>AGD84 / AMG zone 52</t>
  </si>
  <si>
    <t>AGD84 / AMG zone 53</t>
  </si>
  <si>
    <t>AGD84 / AMG zone 54</t>
  </si>
  <si>
    <t>AGD84 / AMG zone 55</t>
  </si>
  <si>
    <t>AGD84 / AMG zone 56</t>
  </si>
  <si>
    <t>AGD84 / AMG zone 57</t>
  </si>
  <si>
    <t>AGD84 / AMG zone 58</t>
  </si>
  <si>
    <t>GDA94 / MGA zone 48</t>
  </si>
  <si>
    <t>GDA94 / MGA zone 49</t>
  </si>
  <si>
    <t>GDA94 / MGA zone 50</t>
  </si>
  <si>
    <t>GDA94 / MGA zone 51</t>
  </si>
  <si>
    <t>GDA94 / MGA zone 52</t>
  </si>
  <si>
    <t>GDA94 / MGA zone 53</t>
  </si>
  <si>
    <t>GDA94 / MGA zone 54</t>
  </si>
  <si>
    <t>GDA94 / MGA zone 55</t>
  </si>
  <si>
    <t>GDA94 / MGA zone 56</t>
  </si>
  <si>
    <t>GDA94 / MGA zone 57</t>
  </si>
  <si>
    <t>GDA94 / MGA zone 58</t>
  </si>
  <si>
    <t>WGS 84 / UTM zone 48S</t>
  </si>
  <si>
    <t>WGS 84 / UTM zone 49S</t>
  </si>
  <si>
    <t>WGS 84 / UTM zone 50S</t>
  </si>
  <si>
    <t>WGS 84 / UTM zone 51S</t>
  </si>
  <si>
    <t>WGS 84 / UTM zone 52S</t>
  </si>
  <si>
    <t>WGS 84 / UTM zone 53S</t>
  </si>
  <si>
    <t>WGS 84 / UTM zone 54S</t>
  </si>
  <si>
    <t>WGS 84 / UTM zone 55S</t>
  </si>
  <si>
    <t>WGS 84 / UTM zone 56S</t>
  </si>
  <si>
    <t>WGS 84 / UTM zone 57S</t>
  </si>
  <si>
    <t>WGS 84 / UTM zone 58S</t>
  </si>
  <si>
    <t>GDA94 / NSW Lambert</t>
  </si>
  <si>
    <t>NAD_1983_HARN_StatePlane_Oregon_South_FIPS_3602_Feet_Intl</t>
  </si>
  <si>
    <t>MSL</t>
  </si>
  <si>
    <t>NAVD88</t>
  </si>
  <si>
    <t>NGVD29</t>
  </si>
  <si>
    <t>---</t>
  </si>
  <si>
    <t>Instructions:  In the yellow boxes, enter the data applying to all results and to the individual data columns</t>
  </si>
  <si>
    <t>Information Applying to All Results</t>
  </si>
  <si>
    <t>Result Type</t>
  </si>
  <si>
    <t>Processing Level</t>
  </si>
  <si>
    <t>Censor Code</t>
  </si>
  <si>
    <t>Quality Code</t>
  </si>
  <si>
    <t>Time Aggregation Interval</t>
  </si>
  <si>
    <t>Time Aggregation Unit Name</t>
  </si>
  <si>
    <t>Column Level Information</t>
  </si>
  <si>
    <t>Column Number</t>
  </si>
  <si>
    <t>Variable Name</t>
  </si>
  <si>
    <t>Variable Code</t>
  </si>
  <si>
    <t>Unit Name</t>
  </si>
  <si>
    <t>Method Name</t>
  </si>
  <si>
    <t>Method Code</t>
  </si>
  <si>
    <t>Method Description</t>
  </si>
  <si>
    <t>Date/Time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</si>
  <si>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</si>
  <si>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</si>
  <si>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</si>
  <si>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</si>
  <si>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</si>
  <si>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</si>
  <si>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</si>
  <si>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</si>
  <si>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</si>
  <si>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</si>
  <si>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</si>
  <si>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</si>
  <si>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</si>
  <si>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</si>
  <si>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</si>
  <si>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</si>
  <si>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</si>
  <si>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</si>
  <si>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</si>
  <si>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</si>
  <si>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</si>
  <si>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</si>
  <si>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</si>
  <si>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</si>
  <si>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</si>
  <si>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</si>
  <si>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</si>
  <si>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</si>
  <si>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</si>
  <si>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</si>
  <si>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</si>
  <si>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</si>
  <si>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</si>
  <si>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</si>
  <si>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</si>
  <si>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</si>
  <si>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</si>
  <si>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</si>
  <si>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</si>
  <si>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</si>
  <si>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</si>
  <si>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</si>
  <si>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</si>
  <si>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</si>
  <si>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</si>
  <si>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</si>
  <si>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</si>
  <si>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</si>
  <si>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</si>
  <si>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</si>
  <si>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Information on Authors and People Involved</t>
  </si>
  <si>
    <t>Information on Organizations Involved</t>
  </si>
  <si>
    <t>Organization Type [CV]</t>
  </si>
  <si>
    <t>Organization Code</t>
  </si>
  <si>
    <t>Organization Description</t>
  </si>
  <si>
    <t>Organization Link</t>
  </si>
  <si>
    <t>University</t>
  </si>
  <si>
    <t>Research institute</t>
  </si>
  <si>
    <t>Research agency</t>
  </si>
  <si>
    <t>Manufacturer</t>
  </si>
  <si>
    <t>Vendor</t>
  </si>
  <si>
    <t>Analytical laboratory</t>
  </si>
  <si>
    <t>Department</t>
  </si>
  <si>
    <t>Association</t>
  </si>
  <si>
    <t>Center</t>
  </si>
  <si>
    <t>College</t>
  </si>
  <si>
    <t>Company</t>
  </si>
  <si>
    <t>Consortium</t>
  </si>
  <si>
    <t>Division</t>
  </si>
  <si>
    <t>Foundation</t>
  </si>
  <si>
    <t>Funding organization</t>
  </si>
  <si>
    <t>Government agency</t>
  </si>
  <si>
    <t>Institute</t>
  </si>
  <si>
    <t>Laboratory</t>
  </si>
  <si>
    <t>Library</t>
  </si>
  <si>
    <t>Museum</t>
  </si>
  <si>
    <t>Program</t>
  </si>
  <si>
    <t>Publisher</t>
  </si>
  <si>
    <t>Research organization</t>
  </si>
  <si>
    <t>School</t>
  </si>
  <si>
    <t>Student organization</t>
  </si>
  <si>
    <t>USU</t>
  </si>
  <si>
    <t>Utah State University</t>
  </si>
  <si>
    <t>Jeffrey</t>
  </si>
  <si>
    <t>S.</t>
  </si>
  <si>
    <t>Horsburgh</t>
  </si>
  <si>
    <t>jeff.horsburgh@usu.edu</t>
  </si>
  <si>
    <t>Amber</t>
  </si>
  <si>
    <t>Spackman Jones</t>
  </si>
  <si>
    <t>amber.jones@usu.edu</t>
  </si>
  <si>
    <t>Author Number</t>
  </si>
  <si>
    <t>Citation Title</t>
  </si>
  <si>
    <t>Specimen Medium</t>
  </si>
  <si>
    <t>NOTE:  This template is limited to a single spatial reference!  To include multiple spatial references, you must generate your YODA file in some other way.</t>
  </si>
  <si>
    <t>~</t>
  </si>
  <si>
    <t>YODA: {Version: 1.0.0, Profile: TimeSeries}</t>
  </si>
  <si>
    <t>TWDEF_AirTemp</t>
  </si>
  <si>
    <t>Air temperature at the TW Daniels Experimental Forest Climate Station</t>
  </si>
  <si>
    <t>Air temperature at the TW Daniels Experimental Forest Climate Station. The data were measured using a Campbell Scientific HC2S3 temperature and relative humidity sensor. Measurements represent the average over the 15 minute recording period.</t>
  </si>
  <si>
    <t>People:</t>
  </si>
  <si>
    <t>Primary Address</t>
  </si>
  <si>
    <t>Civil and Environmental Engineering, Utah Water Research Laboratory, 8200 Old Main Hill, Logan, UT 84322-8200</t>
  </si>
  <si>
    <t>NOTE:  Only relationship allowed between versions is "IsNewVersionOf"</t>
  </si>
  <si>
    <t>Organizations:</t>
  </si>
  <si>
    <t>Affiliations:</t>
  </si>
  <si>
    <t>NOTE:  At this time this template does not include detailed information on affiliations.  To include that, you must generate your YODA file with some other method.</t>
  </si>
  <si>
    <t>Citation DOI</t>
  </si>
  <si>
    <t>Dataset Citation Relationship</t>
  </si>
  <si>
    <t>IsAllOf</t>
  </si>
  <si>
    <t>IsPartOf</t>
  </si>
  <si>
    <t>isChildOf</t>
  </si>
  <si>
    <t>isRelatedTo</t>
  </si>
  <si>
    <t>IsCitedBy</t>
  </si>
  <si>
    <t>Cites</t>
  </si>
  <si>
    <t>IsSupplementTo</t>
  </si>
  <si>
    <t>IsSupplementedBy</t>
  </si>
  <si>
    <t>IsContinuedBy</t>
  </si>
  <si>
    <t>Continues</t>
  </si>
  <si>
    <t>IsNewVersionOf</t>
  </si>
  <si>
    <t>IsPreviousVersionOf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</si>
  <si>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</si>
  <si>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</si>
  <si>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</si>
  <si>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</si>
  <si>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</si>
  <si>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</si>
  <si>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</si>
  <si>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</si>
  <si>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</si>
  <si>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isDerivedFrom</t>
  </si>
  <si>
    <t>wasCollectedAt</t>
  </si>
  <si>
    <t>isSubsampleOf</t>
  </si>
  <si>
    <t>isFractionOf</t>
  </si>
  <si>
    <t>IsInclusionOf</t>
  </si>
  <si>
    <t>IsHostMineralOf</t>
  </si>
  <si>
    <t>IsHostRockOf</t>
  </si>
  <si>
    <t>iUTAH Modeling and Data Federation</t>
  </si>
  <si>
    <t>http://repository.iutahepscor.org/dataset/iutah-gamut-network-raw-data-at-tw-daniels-forest-climate-site-lr-twdef-c</t>
  </si>
  <si>
    <t>TODO:  Add warnings for missing values!</t>
  </si>
  <si>
    <t>Site Type</t>
  </si>
  <si>
    <t>Specimen Type</t>
  </si>
  <si>
    <t>Is Field Specimen?</t>
  </si>
  <si>
    <t>Use these fields for Specimens</t>
  </si>
  <si>
    <t>Use these fields for Sites</t>
  </si>
  <si>
    <t>Boolean</t>
  </si>
  <si>
    <t>RB_KF_BA</t>
  </si>
  <si>
    <t>RB_RBG_BA</t>
  </si>
  <si>
    <t>D101</t>
  </si>
  <si>
    <t>D102</t>
  </si>
  <si>
    <t>D3236</t>
  </si>
  <si>
    <t>Knowlton Fork at Knowlton Fork Basic Aquatic</t>
  </si>
  <si>
    <t>Red Butte Creek at Red Butte Gate Basic Aquatic</t>
  </si>
  <si>
    <t>Specimen D101</t>
  </si>
  <si>
    <t>Specimen D102</t>
  </si>
  <si>
    <t>Specimen D3236</t>
  </si>
  <si>
    <t>Specimen 524</t>
  </si>
  <si>
    <t>Feature Name</t>
  </si>
  <si>
    <t>Feature Description</t>
  </si>
  <si>
    <t>Feature Code</t>
  </si>
  <si>
    <t>Feature Geometry</t>
  </si>
  <si>
    <t>LR_TWDEF_C</t>
  </si>
  <si>
    <t>Climate Station at TW Daniels Experimental Forest</t>
  </si>
  <si>
    <t>This is a continuous atmospheric monitoring site that is part of the Gradients Along Mountain to Urban Transitions (GAMUT) monitoring network.</t>
  </si>
  <si>
    <t>OrganizationTypeCV</t>
  </si>
  <si>
    <t>DataSetTypeCV</t>
  </si>
  <si>
    <t>SamplingFeatureGeotypeCV</t>
  </si>
  <si>
    <t>SiteTypeCV</t>
  </si>
  <si>
    <t>SpecimenTypeCV</t>
  </si>
  <si>
    <t>ElevationDatumCV</t>
  </si>
  <si>
    <t>RelationshipTypeCV</t>
  </si>
  <si>
    <t>SamplingFeatureTypeCV</t>
  </si>
  <si>
    <t>NotApplicable</t>
  </si>
  <si>
    <t>SampledMediumCV</t>
  </si>
  <si>
    <t>Gas</t>
  </si>
  <si>
    <t>Liquid aqueous</t>
  </si>
  <si>
    <t>Liquid organic</t>
  </si>
  <si>
    <t>Mineral</t>
  </si>
  <si>
    <t>Particulate</t>
  </si>
  <si>
    <t>Rock</t>
  </si>
  <si>
    <t>Sediment</t>
  </si>
  <si>
    <t>Ice</t>
  </si>
  <si>
    <t>Snow</t>
  </si>
  <si>
    <t>Tissue</t>
  </si>
  <si>
    <t>Organism</t>
  </si>
  <si>
    <t>TODO:  Figure out the spatial reference CV problem (The whole table is a CV..)</t>
  </si>
  <si>
    <t>SpatialReferences:</t>
  </si>
  <si>
    <t>SamplingFeatures:</t>
  </si>
  <si>
    <t>Sites:</t>
  </si>
  <si>
    <t>YAML Header</t>
  </si>
  <si>
    <t>Dataset</t>
  </si>
  <si>
    <t>People</t>
  </si>
  <si>
    <t>Organizations</t>
  </si>
  <si>
    <t>Affiliations</t>
  </si>
  <si>
    <t>Citation</t>
  </si>
  <si>
    <t>AuthorList</t>
  </si>
  <si>
    <t>DatasetCitations</t>
  </si>
  <si>
    <t>Spatial References</t>
  </si>
  <si>
    <t>Sampling Features</t>
  </si>
  <si>
    <t>Sites</t>
  </si>
  <si>
    <t>IDNumber</t>
  </si>
  <si>
    <t>LatLonDatumNames</t>
  </si>
  <si>
    <t>Specimens</t>
  </si>
  <si>
    <t>Specimens:</t>
  </si>
  <si>
    <t>NOTE:  To include more than 10 people or organizations, simply insert rows into the middle of the yellow table.</t>
  </si>
  <si>
    <t>NOTE:  To include more than 50 sampling features, simply insert rows into the middle of the yellow table.</t>
  </si>
  <si>
    <t>Spatial Offset Type</t>
  </si>
  <si>
    <t>Offset 1 Value</t>
  </si>
  <si>
    <t>Offset 1 Unit</t>
  </si>
  <si>
    <t>Offset 2 Value</t>
  </si>
  <si>
    <t>Offset 2 Unit</t>
  </si>
  <si>
    <t>Offset 3 Value</t>
  </si>
  <si>
    <t>Offset 3 Unit</t>
  </si>
  <si>
    <t>Spatial Offset Information</t>
  </si>
  <si>
    <t>SpatialOffsetTypeCV</t>
  </si>
  <si>
    <t>Depth Interval</t>
  </si>
  <si>
    <t>Radial horizontal offset</t>
  </si>
  <si>
    <t>Radial horizontal offset with depth</t>
  </si>
  <si>
    <t>Cartesian Offset</t>
  </si>
  <si>
    <t>Depth, directional</t>
  </si>
  <si>
    <t>Units</t>
  </si>
  <si>
    <t>First Sampling Feature Code</t>
  </si>
  <si>
    <t>Relationship Type</t>
  </si>
  <si>
    <t>Offset Number</t>
  </si>
  <si>
    <t>Second Sampling Feature Code</t>
  </si>
  <si>
    <t>Related Sampling Features</t>
  </si>
  <si>
    <t>SpatialOffsets</t>
  </si>
  <si>
    <t>m</t>
  </si>
  <si>
    <t>RelatedFeatures</t>
  </si>
  <si>
    <t>MethodTypeCV</t>
  </si>
  <si>
    <t>Method Type</t>
  </si>
  <si>
    <t>Method Link</t>
  </si>
  <si>
    <t>Methods</t>
  </si>
  <si>
    <t>Method Information</t>
  </si>
  <si>
    <t>Cruise</t>
  </si>
  <si>
    <t>Data retrieval</t>
  </si>
  <si>
    <t>Derivation</t>
  </si>
  <si>
    <t>Equipment deployment</t>
  </si>
  <si>
    <t>Equipment maintenance</t>
  </si>
  <si>
    <t>Equipment programming</t>
  </si>
  <si>
    <t>Equipment retrieval</t>
  </si>
  <si>
    <t>Estimation</t>
  </si>
  <si>
    <t>Expedition</t>
  </si>
  <si>
    <t>Field activity</t>
  </si>
  <si>
    <t>Generic non-observation</t>
  </si>
  <si>
    <t>Instrument calibration</t>
  </si>
  <si>
    <t>Instrument deployment</t>
  </si>
  <si>
    <t>Instrument retrieval</t>
  </si>
  <si>
    <t>Observation</t>
  </si>
  <si>
    <t>Simulation</t>
  </si>
  <si>
    <t>Site visit</t>
  </si>
  <si>
    <t>Specimen analysis</t>
  </si>
  <si>
    <t>Specimen collection</t>
  </si>
  <si>
    <t>Specimen fractionation</t>
  </si>
  <si>
    <t>Specimen preparation</t>
  </si>
  <si>
    <t>Specimen preservation</t>
  </si>
  <si>
    <t>Submersible launch</t>
  </si>
  <si>
    <t>Air_Temp_HC2S3</t>
  </si>
  <si>
    <t>HC2S3 Air Temperature</t>
  </si>
  <si>
    <t>Air temperature measured using a Campbell Scientific HC2S3 temperature and relative humidity sensor. Average over 15 minutes.</t>
  </si>
  <si>
    <t>http://data.iutahepscor.org</t>
  </si>
  <si>
    <t>Grab_Sampling</t>
  </si>
  <si>
    <t>EPA353.2</t>
  </si>
  <si>
    <t>TotalNitrogen</t>
  </si>
  <si>
    <t>TotalPhosphorus</t>
  </si>
  <si>
    <t>Grab samples collected in the field with acid-washed bottles for TN and TP analysis.</t>
  </si>
  <si>
    <t>Nitrate-Nitrite Colorometric Automated Cadmium Reduction</t>
  </si>
  <si>
    <t>Astoria Total Nitrogen</t>
  </si>
  <si>
    <t>Astoria Total Phosphorus</t>
  </si>
  <si>
    <t>Determination of total Nitrogen by persulphate oxidation digestion and cadmium reduction method</t>
  </si>
  <si>
    <t>Determination of total phosphorus by persulphate oxidation digestion and ascorbic acid method</t>
  </si>
  <si>
    <t>NOTE:  To include more methods, insert rows into the middle of the table.</t>
  </si>
  <si>
    <t>NOTE:  To include more offsets or relationships, insert rows into the middle of the appropriate table.</t>
  </si>
  <si>
    <t>Methods:</t>
  </si>
  <si>
    <t>Dataset: &amp;DataSetID0001</t>
  </si>
  <si>
    <t>TODO:  Encode Feature Geometry as "well known text"</t>
  </si>
  <si>
    <r>
      <t xml:space="preserve">NOTE:  Sampling feature codes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unique within this template.</t>
    </r>
  </si>
  <si>
    <r>
      <t xml:space="preserve">NOTE:  Method codes </t>
    </r>
    <r>
      <rPr>
        <b/>
        <sz val="11"/>
        <color theme="1"/>
        <rFont val="Calibri"/>
        <family val="2"/>
        <scheme val="minor"/>
      </rPr>
      <t xml:space="preserve">MUST </t>
    </r>
    <r>
      <rPr>
        <sz val="11"/>
        <color theme="1"/>
        <rFont val="Calibri"/>
        <family val="2"/>
        <scheme val="minor"/>
      </rPr>
      <t>be unique within this template.</t>
    </r>
  </si>
  <si>
    <t>Instructions:  In the yellow boxes, enter all the method information related to this data.  Darker yellow columns are mandatory; paler yellow is optional.</t>
  </si>
  <si>
    <t>Instructions:  In the yellow tables, fill in the information on spatial offsets and related sampling features.  The "offset number" field should begin at 1 and increment up to the total number needed.  Darker yellow columns are mandatory; paler yellow is optional.</t>
  </si>
  <si>
    <t>Instructions:  In the yellow boxes, enter the metadata for all of the sampling features (sites, specimens, etc) included in this dataset.  Darker yellow columns are mandatory; paler yellow is optional.</t>
  </si>
  <si>
    <t>Instructions:  In the yellow boxes, enter the citiation information for this dataset.  Authors must have been entered in the "People and Organizations" tab.  Darker yellow columns are mandatory; paler yellow is optional.</t>
  </si>
  <si>
    <t>Instructions:  In the yellow boxes, first type in information on all of the organizations and then all of the people involved in collecting and publishing this data.  Darker yellow columns are mandatory; paler yellow is optional.</t>
  </si>
  <si>
    <t>Full Name</t>
  </si>
  <si>
    <t>Amber  Spackman Jones</t>
  </si>
  <si>
    <t>Jeffrey S. Horsburgh</t>
  </si>
  <si>
    <t>Author Name</t>
  </si>
  <si>
    <r>
      <t xml:space="preserve">NOTE:  Organization names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unique within this template.  This template also cannot handle two people with identical first, middle, and last names.</t>
    </r>
  </si>
  <si>
    <t>Instructions:  In the yellow boxes, enter all the variable information related to this data.  Darker yellow columns are mandatory; paler yellow is optional.</t>
  </si>
  <si>
    <t>NOTE:  To include more variables insert rows into the middle of the table.</t>
  </si>
  <si>
    <r>
      <t xml:space="preserve">NOTE:  Variable codes </t>
    </r>
    <r>
      <rPr>
        <b/>
        <sz val="11"/>
        <color theme="1"/>
        <rFont val="Calibri"/>
        <family val="2"/>
        <scheme val="minor"/>
      </rPr>
      <t xml:space="preserve">MUST </t>
    </r>
    <r>
      <rPr>
        <sz val="11"/>
        <color theme="1"/>
        <rFont val="Calibri"/>
        <family val="2"/>
        <scheme val="minor"/>
      </rPr>
      <t>be unique within this template.</t>
    </r>
  </si>
  <si>
    <t>Variable Type</t>
  </si>
  <si>
    <t>Variable Definition</t>
  </si>
  <si>
    <t>Speciation</t>
  </si>
  <si>
    <t>No Data Value</t>
  </si>
  <si>
    <t>Variable Information</t>
  </si>
  <si>
    <t>VariableTypeCV</t>
  </si>
  <si>
    <t>Water quality</t>
  </si>
  <si>
    <t>VariableNameCV</t>
  </si>
  <si>
    <t>1,1,1-Trichloroethane</t>
  </si>
  <si>
    <t>1,1,2,2-Tetrachloroethane</t>
  </si>
  <si>
    <t>1,1,2-Trichloroethane</t>
  </si>
  <si>
    <t>1,1-Dichloroethane</t>
  </si>
  <si>
    <t>1,1-Dichloroethene</t>
  </si>
  <si>
    <t>1,2,3-Trimethylbenzene</t>
  </si>
  <si>
    <t>1,2,4,5-tetrachlorobenzene</t>
  </si>
  <si>
    <t>1,2,4-Trichlorobenzene</t>
  </si>
  <si>
    <t>1,2,4-Trimethylbenzene</t>
  </si>
  <si>
    <t>1,2-Dibromo-3-chloropropane</t>
  </si>
  <si>
    <t>1,2-Dichlorobenzene</t>
  </si>
  <si>
    <t>1,2-Dichloroethane</t>
  </si>
  <si>
    <t>1,2-Dichloropropane</t>
  </si>
  <si>
    <t>1,2-Dimethylnaphthalene</t>
  </si>
  <si>
    <t>1,2-Dinitrobenzene</t>
  </si>
  <si>
    <t>1,2-Diphenylhydrazine</t>
  </si>
  <si>
    <t>1,3,5-Trimethylbenzene</t>
  </si>
  <si>
    <t>1,3-Dichlorobenzene</t>
  </si>
  <si>
    <t>1,3-Dimethyladamantane</t>
  </si>
  <si>
    <t>1,3-Dimethylnaphthalene</t>
  </si>
  <si>
    <t>1,3-Dinitrobenzene</t>
  </si>
  <si>
    <t>1,4,5,8-Tetramethylnaphthalene</t>
  </si>
  <si>
    <t>1,4,5-Trimethylnaphthalene</t>
  </si>
  <si>
    <t>1,4,6-Trimethylnaphthalene</t>
  </si>
  <si>
    <t>1,4-Dichlorobenzene</t>
  </si>
  <si>
    <t>1,4-Dimethylnaphthalene</t>
  </si>
  <si>
    <t>1,4-Dinitrobenzene</t>
  </si>
  <si>
    <t>1,5-Dimethylnaphthalene</t>
  </si>
  <si>
    <t>1,6,7-Trimethylnaphthalene</t>
  </si>
  <si>
    <t>1,6-Dimethylnaphthalene</t>
  </si>
  <si>
    <t>1,8-Dimethylnaphthalene</t>
  </si>
  <si>
    <t>19-Hexanoyloxyfucoxanthin</t>
  </si>
  <si>
    <t>1-Chloronaphthalene</t>
  </si>
  <si>
    <t>1-Ethylnaphthalene</t>
  </si>
  <si>
    <t>1-Methylanthracene</t>
  </si>
  <si>
    <t>1-Methyldibenzothiophene</t>
  </si>
  <si>
    <t>1-Methylfluorene</t>
  </si>
  <si>
    <t>1-Methylnaphthalene</t>
  </si>
  <si>
    <t>1-Methylphenanthrene</t>
  </si>
  <si>
    <t>1-Naphthalenol methylcarbamate</t>
  </si>
  <si>
    <t>2,2-dichlorovinyl dimethyl phosphate</t>
  </si>
  <si>
    <t>2,3,4,6-Tetrachlorophenol</t>
  </si>
  <si>
    <t>2,3,5-Trimethylnaphthalene</t>
  </si>
  <si>
    <t>2,3,6-Trimethylnaphthalene</t>
  </si>
  <si>
    <t>2,3-Dimethylnaphthalene</t>
  </si>
  <si>
    <t>2,4,5-Trichlorophenol</t>
  </si>
  <si>
    <t>2,4,6-Trichlorophenol</t>
  </si>
  <si>
    <t>2,4-Dichlorophenol</t>
  </si>
  <si>
    <t>2,4-Dimethylphenol</t>
  </si>
  <si>
    <t>2,4-Dinitrophenol</t>
  </si>
  <si>
    <t>2,4-Dinitrotoluene</t>
  </si>
  <si>
    <t>2,6-Dichlorophenol</t>
  </si>
  <si>
    <t>2,6-Dinitrotoluene</t>
  </si>
  <si>
    <t>2,7-Dimethylnaphthalene</t>
  </si>
  <si>
    <t>2-Butanone (MEK)</t>
  </si>
  <si>
    <t>2-Butoxyethanol</t>
  </si>
  <si>
    <t>2-Chloronaphthalene</t>
  </si>
  <si>
    <t>2-Chlorophenol</t>
  </si>
  <si>
    <t>2-Hexanone</t>
  </si>
  <si>
    <t>2-Methylanthracene</t>
  </si>
  <si>
    <t>2-Methyldibenzothiophene</t>
  </si>
  <si>
    <t>2-Methylnaphthalene</t>
  </si>
  <si>
    <t>2-Methylphenanthrene</t>
  </si>
  <si>
    <t>2-Methylphenol</t>
  </si>
  <si>
    <t>2-Nitroaniline</t>
  </si>
  <si>
    <t>2-Nitrophenol</t>
  </si>
  <si>
    <t>3,3-Dichlorobenzidine</t>
  </si>
  <si>
    <t>3,6-Dimethylphenanthrene</t>
  </si>
  <si>
    <t>3-Nitroaniline</t>
  </si>
  <si>
    <t>4,4-DDD</t>
  </si>
  <si>
    <t>4,4-DDE</t>
  </si>
  <si>
    <t>4,4-DDT</t>
  </si>
  <si>
    <t>4,4-Methylenebis(2-chloroaniline)</t>
  </si>
  <si>
    <t>4,4-Methylenebis(N,N-dimethylaniline)</t>
  </si>
  <si>
    <t>4,6-Dinitro-2-methylphenol</t>
  </si>
  <si>
    <t>4-Bromophenylphenyl ether</t>
  </si>
  <si>
    <t>4-Chloro-3-methylphenol</t>
  </si>
  <si>
    <t>4-Chloroaniline</t>
  </si>
  <si>
    <t>4-Chlorophenylphenyl ether</t>
  </si>
  <si>
    <t>4-Methylchrysene</t>
  </si>
  <si>
    <t>4-Methyldibenzothiophene</t>
  </si>
  <si>
    <t>4-Methylphenol</t>
  </si>
  <si>
    <t>4-Nitroaniline</t>
  </si>
  <si>
    <t>4-Nitrophenol</t>
  </si>
  <si>
    <t>9 cis-Neoxanthin</t>
  </si>
  <si>
    <t>9,10-Dimethylanthracene</t>
  </si>
  <si>
    <t>Absorbance</t>
  </si>
  <si>
    <t>Abundance</t>
  </si>
  <si>
    <t>Acenaphthene</t>
  </si>
  <si>
    <t>Acenaphthylene</t>
  </si>
  <si>
    <t>Acetate</t>
  </si>
  <si>
    <t>Acetic Acid</t>
  </si>
  <si>
    <t>Acetone</t>
  </si>
  <si>
    <t>Acetophenone</t>
  </si>
  <si>
    <t>Acid neutralizing capacity</t>
  </si>
  <si>
    <t>Acidity, CO2 acidity</t>
  </si>
  <si>
    <t>Acidity, exchange</t>
  </si>
  <si>
    <t>Acidity, hot</t>
  </si>
  <si>
    <t>Acidity, mineral acidity</t>
  </si>
  <si>
    <t>Acidity, total acidity</t>
  </si>
  <si>
    <t>Adamantane</t>
  </si>
  <si>
    <t>Agency code</t>
  </si>
  <si>
    <t>Albedo</t>
  </si>
  <si>
    <t>Aldrin</t>
  </si>
  <si>
    <t>Alkalinity, bicarbonate</t>
  </si>
  <si>
    <t>Alkalinity, carbonate</t>
  </si>
  <si>
    <t>Alkalinity, carbonate plus bicarbonate</t>
  </si>
  <si>
    <t>Alkalinity, hydroxide</t>
  </si>
  <si>
    <t>Alkalinity, total</t>
  </si>
  <si>
    <t>Alloxanthin</t>
  </si>
  <si>
    <t>Aluminum, dissolved</t>
  </si>
  <si>
    <t>Aluminum, particulate</t>
  </si>
  <si>
    <t>Aluminum, total</t>
  </si>
  <si>
    <t>Ammonium flux</t>
  </si>
  <si>
    <t>Aniline</t>
  </si>
  <si>
    <t>Anthracene</t>
  </si>
  <si>
    <t>Antimony, dissolved</t>
  </si>
  <si>
    <t>Antimony, distribution coefficient</t>
  </si>
  <si>
    <t>Antimony, particulate</t>
  </si>
  <si>
    <t>Antimony, total</t>
  </si>
  <si>
    <t>Area</t>
  </si>
  <si>
    <t>Argon</t>
  </si>
  <si>
    <t>Argon, dissolved</t>
  </si>
  <si>
    <t>Aroclor-1016</t>
  </si>
  <si>
    <t>Aroclor-1242</t>
  </si>
  <si>
    <t>Aroclor-1254</t>
  </si>
  <si>
    <t>Aroclor-1260</t>
  </si>
  <si>
    <t>Arsenic, dissolved</t>
  </si>
  <si>
    <t>Arsenic, distribution coefficient</t>
  </si>
  <si>
    <t>Arsenic, particulate</t>
  </si>
  <si>
    <t>Arsenic, total</t>
  </si>
  <si>
    <t>Asteridae coverage</t>
  </si>
  <si>
    <t>Barium, dissolved</t>
  </si>
  <si>
    <t>Barium, distribution coefficient</t>
  </si>
  <si>
    <t>Barium, particulate</t>
  </si>
  <si>
    <t>Barium, total</t>
  </si>
  <si>
    <t>Barometric pressure</t>
  </si>
  <si>
    <t>Baseflow</t>
  </si>
  <si>
    <t>Batis maritima Coverage</t>
  </si>
  <si>
    <t>Battery temperature</t>
  </si>
  <si>
    <t>Battery voltage</t>
  </si>
  <si>
    <t>Benthos</t>
  </si>
  <si>
    <t>Benz(a)anthracene</t>
  </si>
  <si>
    <t>Benzene</t>
  </si>
  <si>
    <t>Benzo(a)pyrene</t>
  </si>
  <si>
    <t>Benzo(b)fluoranthene</t>
  </si>
  <si>
    <t>Benzo(b)fluorene</t>
  </si>
  <si>
    <t>Benzo(e)pyrene</t>
  </si>
  <si>
    <t>Benzo(g,h,i)perylene</t>
  </si>
  <si>
    <t>Benzo(k)fluoranthene</t>
  </si>
  <si>
    <t>Benzoic acid</t>
  </si>
  <si>
    <t>Benzyl alcohol</t>
  </si>
  <si>
    <t>Beryllium, dissolved</t>
  </si>
  <si>
    <t>Beryllium, total</t>
  </si>
  <si>
    <t>Bicarbonate</t>
  </si>
  <si>
    <t>Bifenthrin</t>
  </si>
  <si>
    <t>Biogenic silica</t>
  </si>
  <si>
    <t>Biomass</t>
  </si>
  <si>
    <t>Biomass, phytoplankton</t>
  </si>
  <si>
    <t>Biomass, total</t>
  </si>
  <si>
    <t>Biphenyl</t>
  </si>
  <si>
    <t>Bis(2-chloroethoxy)methane</t>
  </si>
  <si>
    <t>bis(2-Chloroethyl)ether</t>
  </si>
  <si>
    <t>Bis-(2-ethylhexyl) phthalate</t>
  </si>
  <si>
    <t>bis-2-chloroisopropyl ether</t>
  </si>
  <si>
    <t>Blue-green algae (cyanobacteria), phycocyanin</t>
  </si>
  <si>
    <t>BOD1</t>
  </si>
  <si>
    <t>BOD2, carbonaceous</t>
  </si>
  <si>
    <t>BOD20</t>
  </si>
  <si>
    <t>BOD20, carbonaceous</t>
  </si>
  <si>
    <t>BOD20, nitrogenous</t>
  </si>
  <si>
    <t>BOD3, carbonaceous</t>
  </si>
  <si>
    <t>BOD4, carbonaceous</t>
  </si>
  <si>
    <t>BOD5</t>
  </si>
  <si>
    <t>BOD5, carbonaceous</t>
  </si>
  <si>
    <t>BOD5, nitrogenous</t>
  </si>
  <si>
    <t>BOD6, carbonaceous</t>
  </si>
  <si>
    <t>BOD7, carbonaceous</t>
  </si>
  <si>
    <t>BODu</t>
  </si>
  <si>
    <t>BODu, carbonaceous</t>
  </si>
  <si>
    <t>BODu, nitrogenous</t>
  </si>
  <si>
    <t>Body length</t>
  </si>
  <si>
    <t>Borehole log material classification</t>
  </si>
  <si>
    <t>Boron, dissolved</t>
  </si>
  <si>
    <t>Boron, total</t>
  </si>
  <si>
    <t>Borrichia frutescens Coverage</t>
  </si>
  <si>
    <t>Bromide, dissolved</t>
  </si>
  <si>
    <t>Bromide, total</t>
  </si>
  <si>
    <t>Bromine</t>
  </si>
  <si>
    <t>Bromine, dissolved</t>
  </si>
  <si>
    <t>Bromodichloromethane</t>
  </si>
  <si>
    <t>Bromoform</t>
  </si>
  <si>
    <t>Bromomethane (Methyl bromide)</t>
  </si>
  <si>
    <t>Bulk density</t>
  </si>
  <si>
    <t>Bulk electrical conductivity</t>
  </si>
  <si>
    <t>Butane</t>
  </si>
  <si>
    <t>Butylbenzylphthalate</t>
  </si>
  <si>
    <t>Butyric Acid</t>
  </si>
  <si>
    <t>Cadmium, dissolved</t>
  </si>
  <si>
    <t>Cadmium, distribution coefficient</t>
  </si>
  <si>
    <t>Cadmium, particulate</t>
  </si>
  <si>
    <t>Cadmium, total</t>
  </si>
  <si>
    <t>Calcium, dissolved</t>
  </si>
  <si>
    <t>Calcium, total</t>
  </si>
  <si>
    <t>Canthaxanthin</t>
  </si>
  <si>
    <t>Carbaryl</t>
  </si>
  <si>
    <t>Carbazole</t>
  </si>
  <si>
    <t>Carbon dioxide</t>
  </si>
  <si>
    <t>Carbon dioxide flux</t>
  </si>
  <si>
    <t>Carbon dioxide storage flux</t>
  </si>
  <si>
    <t>Carbon Dioxide, dissolved</t>
  </si>
  <si>
    <t>Carbon dioxide, transducer signal</t>
  </si>
  <si>
    <t>Carbon disulfide</t>
  </si>
  <si>
    <t>Carbon monoxide, dissolved</t>
  </si>
  <si>
    <t>Carbon tetrachloride</t>
  </si>
  <si>
    <t>Carbon to nitrogen mass ratio</t>
  </si>
  <si>
    <t>Carbon to nitrogen molar ratio</t>
  </si>
  <si>
    <t>Carbon, dissolved inorganic</t>
  </si>
  <si>
    <t>Carbon, dissolved organic</t>
  </si>
  <si>
    <t>Carbon, dissolved total</t>
  </si>
  <si>
    <t>Carbon, particulate organic</t>
  </si>
  <si>
    <t>Carbon, suspended inorganic</t>
  </si>
  <si>
    <t>Carbon, suspended organic</t>
  </si>
  <si>
    <t>Carbon, suspended total</t>
  </si>
  <si>
    <t>Carbon, total</t>
  </si>
  <si>
    <t>Carbon, total inorganic</t>
  </si>
  <si>
    <t>Carbon, total organic</t>
  </si>
  <si>
    <t>Carbon, total solid phase</t>
  </si>
  <si>
    <t>Carbon-13, stable isotope ratio delta</t>
  </si>
  <si>
    <t>Carbon-14</t>
  </si>
  <si>
    <t>Carbonate</t>
  </si>
  <si>
    <t>Cesium, dissolved</t>
  </si>
  <si>
    <t>Cesium, total</t>
  </si>
  <si>
    <t>Cesium-137</t>
  </si>
  <si>
    <t>Chloride</t>
  </si>
  <si>
    <t>Chloride, dissolved</t>
  </si>
  <si>
    <t>Chloride, total</t>
  </si>
  <si>
    <t>Chlorine</t>
  </si>
  <si>
    <t>Chlorine, dissolved</t>
  </si>
  <si>
    <t>Chlorobenzene</t>
  </si>
  <si>
    <t>Chlorobenzilate</t>
  </si>
  <si>
    <t>Chloroethane</t>
  </si>
  <si>
    <t>Chloroethene</t>
  </si>
  <si>
    <t>Chloroform</t>
  </si>
  <si>
    <t>Chloromethane</t>
  </si>
  <si>
    <t>Chlorophyll (a+b+c)</t>
  </si>
  <si>
    <t>Chlorophyll a</t>
  </si>
  <si>
    <t>Chlorophyll a allomer</t>
  </si>
  <si>
    <t>Chlorophyll a, corrected for pheophytin</t>
  </si>
  <si>
    <t>Chlorophyll a, uncorrected for pheophytin</t>
  </si>
  <si>
    <t>Chlorophyll b</t>
  </si>
  <si>
    <t>Chlorophyll c</t>
  </si>
  <si>
    <t>Chlorophyll c1 and c2</t>
  </si>
  <si>
    <t>Chlorophyll fluorescence</t>
  </si>
  <si>
    <t>Chromium (III)</t>
  </si>
  <si>
    <t>Chromium (VI)</t>
  </si>
  <si>
    <t>Chromium (VI), dissolved</t>
  </si>
  <si>
    <t>Chromium, dissolved</t>
  </si>
  <si>
    <t>Chromium, distribution coefficient</t>
  </si>
  <si>
    <t>Chromium, particulate</t>
  </si>
  <si>
    <t>Chromium, total</t>
  </si>
  <si>
    <t>Chrysene</t>
  </si>
  <si>
    <t>cis-1,2-Dichloroethene</t>
  </si>
  <si>
    <t>cis-1,3-Dichloropropene</t>
  </si>
  <si>
    <t>Cobalt, dissolved</t>
  </si>
  <si>
    <t>Cobalt, total</t>
  </si>
  <si>
    <t>Cobalt-60</t>
  </si>
  <si>
    <t>COD</t>
  </si>
  <si>
    <t>Coliform, fecal</t>
  </si>
  <si>
    <t>Coliform, total</t>
  </si>
  <si>
    <t>Color</t>
  </si>
  <si>
    <t>Colored dissolved organic matter</t>
  </si>
  <si>
    <t>Container number</t>
  </si>
  <si>
    <t>Copper, dissolved</t>
  </si>
  <si>
    <t>Copper, distribution coefficient</t>
  </si>
  <si>
    <t>Copper, particulate</t>
  </si>
  <si>
    <t>Copper, total</t>
  </si>
  <si>
    <t>Counter</t>
  </si>
  <si>
    <t>Cryptophytes</t>
  </si>
  <si>
    <t>Cuscuta spp. coverage</t>
  </si>
  <si>
    <t>Cyanide</t>
  </si>
  <si>
    <t>Cyclohexane</t>
  </si>
  <si>
    <t>Cytochrome P450, family 1, subfamily A, polypeptide 1, delta cycle threshold</t>
  </si>
  <si>
    <t>Cytosolic protein</t>
  </si>
  <si>
    <t>Data shuttle attached</t>
  </si>
  <si>
    <t>Data shuttle detached</t>
  </si>
  <si>
    <t>delta-13C of C2H6</t>
  </si>
  <si>
    <t>delta-13C of C3H8</t>
  </si>
  <si>
    <t>delta-13C of C4H10</t>
  </si>
  <si>
    <t>delta-13C of CH4</t>
  </si>
  <si>
    <t>delta-13C of CO2</t>
  </si>
  <si>
    <t>delta-13C of DIC</t>
  </si>
  <si>
    <t>delta-18O of H2O</t>
  </si>
  <si>
    <t>delta-D of CH4</t>
  </si>
  <si>
    <t>delta-D of H2O</t>
  </si>
  <si>
    <t>Density</t>
  </si>
  <si>
    <t>Deuterium</t>
  </si>
  <si>
    <t>Diadinoxanthin</t>
  </si>
  <si>
    <t>Diallate (cis or trans)</t>
  </si>
  <si>
    <t>Diatoxanthin</t>
  </si>
  <si>
    <t>Dibenz(a,h)anthracene</t>
  </si>
  <si>
    <t>Dibenzofuran</t>
  </si>
  <si>
    <t>Dibenzothiophene</t>
  </si>
  <si>
    <t>Dibromochloromethane</t>
  </si>
  <si>
    <t>Dieldrin</t>
  </si>
  <si>
    <t>Diethyl phthalate</t>
  </si>
  <si>
    <t>Diethylene glycol</t>
  </si>
  <si>
    <t>Diisopropyl Ether</t>
  </si>
  <si>
    <t>Dimethyl Phthalate</t>
  </si>
  <si>
    <t>Dimethylphenanthrene</t>
  </si>
  <si>
    <t>Di-n-butylphthalate</t>
  </si>
  <si>
    <t>Di-n-octyl phthalate</t>
  </si>
  <si>
    <t>Dinoflagellates</t>
  </si>
  <si>
    <t>Dinoseb</t>
  </si>
  <si>
    <t>Discharge</t>
  </si>
  <si>
    <t>Distance</t>
  </si>
  <si>
    <t>Distichlis spicata Coverage</t>
  </si>
  <si>
    <t>Disulfoton</t>
  </si>
  <si>
    <t>d-Limonene</t>
  </si>
  <si>
    <t>DNA damage, olive tail moment</t>
  </si>
  <si>
    <t>DNA damage, percent tail DNA</t>
  </si>
  <si>
    <t>DNA damage, tail length</t>
  </si>
  <si>
    <t>E-coli</t>
  </si>
  <si>
    <t>Electric Current</t>
  </si>
  <si>
    <t>Electric Energy</t>
  </si>
  <si>
    <t>Electric Power</t>
  </si>
  <si>
    <t>Electrical conductivity</t>
  </si>
  <si>
    <t>End of file</t>
  </si>
  <si>
    <t>Endosulfan I (alpha)</t>
  </si>
  <si>
    <t>Endosulfan II (beta)</t>
  </si>
  <si>
    <t>Endosulfan Sulfate</t>
  </si>
  <si>
    <t>Endrin</t>
  </si>
  <si>
    <t>Endrin aldehyde</t>
  </si>
  <si>
    <t>Endrin Ketone</t>
  </si>
  <si>
    <t>Enterococci</t>
  </si>
  <si>
    <t>Ethane</t>
  </si>
  <si>
    <t>Ethane, dissolved</t>
  </si>
  <si>
    <t>Ethanol</t>
  </si>
  <si>
    <t>Ethoxyresorufin O-deethylase, activity</t>
  </si>
  <si>
    <t>Ethyl tert-Butyl Ether</t>
  </si>
  <si>
    <t>Ethylbenzene</t>
  </si>
  <si>
    <t>Ethylene</t>
  </si>
  <si>
    <t>Ethylene glycol</t>
  </si>
  <si>
    <t>Ethylene, dissolved</t>
  </si>
  <si>
    <t>Ethyne</t>
  </si>
  <si>
    <t>Evaporation</t>
  </si>
  <si>
    <t>Evapotranspiration</t>
  </si>
  <si>
    <t>Evapotranspiration, potential</t>
  </si>
  <si>
    <t>Fish detections</t>
  </si>
  <si>
    <t>Flash memory error count</t>
  </si>
  <si>
    <t>Fluoranthene</t>
  </si>
  <si>
    <t>Fluorene</t>
  </si>
  <si>
    <t>Fluoride</t>
  </si>
  <si>
    <t>Fluoride, dissolved</t>
  </si>
  <si>
    <t>Fluorine</t>
  </si>
  <si>
    <t>Fluorine, dissolved</t>
  </si>
  <si>
    <t>Formate</t>
  </si>
  <si>
    <t>Formic acid</t>
  </si>
  <si>
    <t>Frequency of Rotation</t>
  </si>
  <si>
    <t>Friction velocity</t>
  </si>
  <si>
    <t>Gage height</t>
  </si>
  <si>
    <t>Global Radiation</t>
  </si>
  <si>
    <t>Glutaraldehyde</t>
  </si>
  <si>
    <t>Glutathione S-transferase, activity</t>
  </si>
  <si>
    <t>Glutathione S-transferase, delta cycle threshold</t>
  </si>
  <si>
    <t>Gross alpha radionuclides</t>
  </si>
  <si>
    <t>Gross beta radionuclides</t>
  </si>
  <si>
    <t>Ground heat flux</t>
  </si>
  <si>
    <t>Groundwater Depth</t>
  </si>
  <si>
    <t>Hardness, Calcium</t>
  </si>
  <si>
    <t>Hardness, carbonate</t>
  </si>
  <si>
    <t>Hardness, Magnesium</t>
  </si>
  <si>
    <t>Hardness, non-carbonate</t>
  </si>
  <si>
    <t>Hardness, total</t>
  </si>
  <si>
    <t>Heat index</t>
  </si>
  <si>
    <t>height, above sea floor</t>
  </si>
  <si>
    <t>Helium</t>
  </si>
  <si>
    <t>Helium, dissolved</t>
  </si>
  <si>
    <t>Heptachlor</t>
  </si>
  <si>
    <t>Heptachlor epoxide</t>
  </si>
  <si>
    <t>Hexachlorobenzene</t>
  </si>
  <si>
    <t>Hexachlorobutadiene</t>
  </si>
  <si>
    <t>Hexachlorocyclopentadiene</t>
  </si>
  <si>
    <t>Hexachloroethane</t>
  </si>
  <si>
    <t>Hexane</t>
  </si>
  <si>
    <t>Host connected</t>
  </si>
  <si>
    <t>Hydrogen</t>
  </si>
  <si>
    <t>Hydrogen sulfide</t>
  </si>
  <si>
    <t>Hydrogen, dissolved</t>
  </si>
  <si>
    <t>Hydrogen-2, stable isotope ratio delta</t>
  </si>
  <si>
    <t>Imaginary dielectric constant</t>
  </si>
  <si>
    <t>Indeno(1,2,3-cd)pyrene</t>
  </si>
  <si>
    <t>Indicator</t>
  </si>
  <si>
    <t>Instrument status code</t>
  </si>
  <si>
    <t>Intercept</t>
  </si>
  <si>
    <t>Iodide, dissolved</t>
  </si>
  <si>
    <t>Iron sulfide</t>
  </si>
  <si>
    <t>Iron, dissolved</t>
  </si>
  <si>
    <t>Iron, ferric</t>
  </si>
  <si>
    <t>Iron, ferrous</t>
  </si>
  <si>
    <t>Iron, particulate</t>
  </si>
  <si>
    <t>Iron, total</t>
  </si>
  <si>
    <t>Isobutane</t>
  </si>
  <si>
    <t>Isobutyric acid</t>
  </si>
  <si>
    <t>Isopentane</t>
  </si>
  <si>
    <t>Isophorone</t>
  </si>
  <si>
    <t>Isopropyl alcohol</t>
  </si>
  <si>
    <t>Isopropylbenzene</t>
  </si>
  <si>
    <t>Iva frutescens coverage</t>
  </si>
  <si>
    <t>Lactic Acid</t>
  </si>
  <si>
    <t>Latent heat flux</t>
  </si>
  <si>
    <t>Lead, dissolved</t>
  </si>
  <si>
    <t>Lead, distribution coefficient</t>
  </si>
  <si>
    <t>Lead, particulate</t>
  </si>
  <si>
    <t>Lead, total</t>
  </si>
  <si>
    <t>Leaf wetness</t>
  </si>
  <si>
    <t>Light attenuation coefficient</t>
  </si>
  <si>
    <t>Limonium nashii Coverage</t>
  </si>
  <si>
    <t>Lithium, dissolved</t>
  </si>
  <si>
    <t>Lithium, total</t>
  </si>
  <si>
    <t>Liver, mass</t>
  </si>
  <si>
    <t>Logger stopped</t>
  </si>
  <si>
    <t>Low battery count</t>
  </si>
  <si>
    <t>LSI</t>
  </si>
  <si>
    <t>Luminous Flux</t>
  </si>
  <si>
    <t>Lycium carolinianum Coverage</t>
  </si>
  <si>
    <t>Magnesium, dissolved</t>
  </si>
  <si>
    <t>Magnesium, total</t>
  </si>
  <si>
    <t>Malathion</t>
  </si>
  <si>
    <t>Manganese, dissolved</t>
  </si>
  <si>
    <t>Manganese, particulate</t>
  </si>
  <si>
    <t>Manganese, total</t>
  </si>
  <si>
    <t>Mercury, dissolved</t>
  </si>
  <si>
    <t>Mercury, total</t>
  </si>
  <si>
    <t>Methane</t>
  </si>
  <si>
    <t>Methane, dissolved</t>
  </si>
  <si>
    <t>Methanol</t>
  </si>
  <si>
    <t>Methoxychlor</t>
  </si>
  <si>
    <t>Methyl tert-butyl ether (MTBE)</t>
  </si>
  <si>
    <t>Methylchrysene</t>
  </si>
  <si>
    <t>Methylene blue active substances</t>
  </si>
  <si>
    <t>Methylene chloride (Dichloromethane)</t>
  </si>
  <si>
    <t>Methylfluoranthene</t>
  </si>
  <si>
    <t>Methylfluorene</t>
  </si>
  <si>
    <t>Methylmercury</t>
  </si>
  <si>
    <t>Methylpyrene</t>
  </si>
  <si>
    <t>Mevinphos</t>
  </si>
  <si>
    <t>Microsomal protein</t>
  </si>
  <si>
    <t>Molbydenum, dissolved</t>
  </si>
  <si>
    <t>Molybdenum, total</t>
  </si>
  <si>
    <t>Momentum flux</t>
  </si>
  <si>
    <t>Monanthochloe littoralis Coverage</t>
  </si>
  <si>
    <t>N, albuminoid</t>
  </si>
  <si>
    <t>n-alkane, C15</t>
  </si>
  <si>
    <t>n-alkane, C16</t>
  </si>
  <si>
    <t>n-alkane, C17</t>
  </si>
  <si>
    <t>n-alkane, C18</t>
  </si>
  <si>
    <t>n-alkane, C19</t>
  </si>
  <si>
    <t>n-alkane, C20</t>
  </si>
  <si>
    <t>n-alkane, C21</t>
  </si>
  <si>
    <t>n-alkane, C22</t>
  </si>
  <si>
    <t>n-alkane, C23</t>
  </si>
  <si>
    <t>n-alkane, C24</t>
  </si>
  <si>
    <t>n-alkane, C25</t>
  </si>
  <si>
    <t>n-alkane, C26</t>
  </si>
  <si>
    <t>n-alkane, C27</t>
  </si>
  <si>
    <t>n-alkane, C28</t>
  </si>
  <si>
    <t>n-alkane, C29</t>
  </si>
  <si>
    <t>n-alkane, C30</t>
  </si>
  <si>
    <t>n-alkane, C31</t>
  </si>
  <si>
    <t>n-alkane, C32</t>
  </si>
  <si>
    <t>n-alkane, C33</t>
  </si>
  <si>
    <t>n-alkane, long-chain</t>
  </si>
  <si>
    <t>n-alkane, short-chain</t>
  </si>
  <si>
    <t>n-alkane, total</t>
  </si>
  <si>
    <t>Naphthalene</t>
  </si>
  <si>
    <t>NDVI</t>
  </si>
  <si>
    <t>Net heat flux</t>
  </si>
  <si>
    <t>Nickel, dissolved</t>
  </si>
  <si>
    <t>Nickel, distribution coefficient</t>
  </si>
  <si>
    <t>Nickel, particulate</t>
  </si>
  <si>
    <t>Nickel, total</t>
  </si>
  <si>
    <t>Nitrobenzene</t>
  </si>
  <si>
    <t>Nitrogen, dissolved (free+ionized) Ammonia (NH3) + (NH4)</t>
  </si>
  <si>
    <t>Nitrogen, dissolved inorganic</t>
  </si>
  <si>
    <t>Nitrogen, dissolved Kjeldahl</t>
  </si>
  <si>
    <t>Nitrogen, dissolved nitrate (NO3)</t>
  </si>
  <si>
    <t>Nitrogen, dissolved nitrite (NO2)</t>
  </si>
  <si>
    <t>Nitrogen, dissolved nitrite (NO2) + nitrate (NO3)</t>
  </si>
  <si>
    <t>Nitrogen, dissolved organic</t>
  </si>
  <si>
    <t>Nitrogen, gas</t>
  </si>
  <si>
    <t>Nitrogen, inorganic</t>
  </si>
  <si>
    <t>Nitrogen, NH3</t>
  </si>
  <si>
    <t>Nitrogen, NH3 + NH4</t>
  </si>
  <si>
    <t>Nitrogen, NH4</t>
  </si>
  <si>
    <t>Nitrogen, nitrate (NO3)</t>
  </si>
  <si>
    <t>Nitrogen, nitrite (NO2)</t>
  </si>
  <si>
    <t>Nitrogen, nitrite (NO2) + nitrate (NO3)</t>
  </si>
  <si>
    <t>Nitrogen, organic</t>
  </si>
  <si>
    <t>Nitrogen, organic kjeldahl</t>
  </si>
  <si>
    <t>Nitrogen, particulate organic</t>
  </si>
  <si>
    <t>Nitrogen, total</t>
  </si>
  <si>
    <t>Nitrogen, total dissolved</t>
  </si>
  <si>
    <t>Nitrogen, total kjeldahl</t>
  </si>
  <si>
    <t>Nitrogen, total nitrite</t>
  </si>
  <si>
    <t>Nitrogen, total organic</t>
  </si>
  <si>
    <t>Nitrogen-15</t>
  </si>
  <si>
    <t>Nitrogen-15, stable isotope ratio delta</t>
  </si>
  <si>
    <t>Nitrous oxide</t>
  </si>
  <si>
    <t>N-Nitrosodiethylamine</t>
  </si>
  <si>
    <t>N-Nitrosodimethylamine</t>
  </si>
  <si>
    <t>N-Nitrosodi-n-butylamine</t>
  </si>
  <si>
    <t>N-Nitrosodi-n-propylamine</t>
  </si>
  <si>
    <t>N-Nitrosodiphenylamine</t>
  </si>
  <si>
    <t>N-Nitrosomethylethylamine</t>
  </si>
  <si>
    <t>No vegetation coverage</t>
  </si>
  <si>
    <t>Odor</t>
  </si>
  <si>
    <t>Offset</t>
  </si>
  <si>
    <t>Oil and grease</t>
  </si>
  <si>
    <t>Organic matter</t>
  </si>
  <si>
    <t>Orientation</t>
  </si>
  <si>
    <t>Osmotic pressure</t>
  </si>
  <si>
    <t>Oxygen</t>
  </si>
  <si>
    <t>Oxygen flux</t>
  </si>
  <si>
    <t>Oxygen uptake</t>
  </si>
  <si>
    <t>Oxygen, dissolved</t>
  </si>
  <si>
    <t>Oxygen, dissolved percent of saturation</t>
  </si>
  <si>
    <t>Oxygen, dissolved, transducer signal</t>
  </si>
  <si>
    <t>Oxygen-18</t>
  </si>
  <si>
    <t>Oxygen-18, stable isotope ratio delta</t>
  </si>
  <si>
    <t>o-Xylene</t>
  </si>
  <si>
    <t>Ozone</t>
  </si>
  <si>
    <t>Parameter</t>
  </si>
  <si>
    <t>Parathion-ethyl</t>
  </si>
  <si>
    <t>Pentachlorobenzene</t>
  </si>
  <si>
    <t>Pentachlorophenol</t>
  </si>
  <si>
    <t>Pentane</t>
  </si>
  <si>
    <t>Percent full scale</t>
  </si>
  <si>
    <t>Peridinin</t>
  </si>
  <si>
    <t>Permethrin</t>
  </si>
  <si>
    <t>Permittivity</t>
  </si>
  <si>
    <t>Perylene</t>
  </si>
  <si>
    <t>Petroleum hydrocarbon, total</t>
  </si>
  <si>
    <t>pH</t>
  </si>
  <si>
    <t>Phenanthrene</t>
  </si>
  <si>
    <t>Phenol</t>
  </si>
  <si>
    <t>Phenolics, total</t>
  </si>
  <si>
    <t>Pheophytin</t>
  </si>
  <si>
    <t>Phorate</t>
  </si>
  <si>
    <t>Phosphorodithioic acid</t>
  </si>
  <si>
    <t>Phosphorus, dissolved</t>
  </si>
  <si>
    <t>Phosphorus, dissolved organic</t>
  </si>
  <si>
    <t>Phosphorus, inorganic</t>
  </si>
  <si>
    <t>Phosphorus, organic</t>
  </si>
  <si>
    <t>Phosphorus, orthophosphate</t>
  </si>
  <si>
    <t>Phosphorus, orthophosphate dissolved</t>
  </si>
  <si>
    <t>Phosphorus, orthophosphate total</t>
  </si>
  <si>
    <t>Phosphorus, particulate</t>
  </si>
  <si>
    <t>Phosphorus, particulate organic</t>
  </si>
  <si>
    <t>Phosphorus, phosphate (PO4)</t>
  </si>
  <si>
    <t>Phosphorus, phosphate flux</t>
  </si>
  <si>
    <t>Phosphorus, polyphosphate</t>
  </si>
  <si>
    <t>Phosphorus, total</t>
  </si>
  <si>
    <t>Phosphorus, total dissolved</t>
  </si>
  <si>
    <t>Phytoplankton</t>
  </si>
  <si>
    <t>Piperonyl Butoxide</t>
  </si>
  <si>
    <t>Polycyclic aromatic hydrocarbon, alkyl</t>
  </si>
  <si>
    <t>Polycyclic aromatic hydrocarbon, parent</t>
  </si>
  <si>
    <t>Polycyclic aromatic hydrocarbon, total</t>
  </si>
  <si>
    <t>Position</t>
  </si>
  <si>
    <t>Potassium, dissolved</t>
  </si>
  <si>
    <t>Potassium, total</t>
  </si>
  <si>
    <t>Precipitation</t>
  </si>
  <si>
    <t>Pressure, absolute</t>
  </si>
  <si>
    <t>Pressure, gauge</t>
  </si>
  <si>
    <t>Primary productivity</t>
  </si>
  <si>
    <t>Primary productivity, gross</t>
  </si>
  <si>
    <t>Program signature</t>
  </si>
  <si>
    <t>Pronamide</t>
  </si>
  <si>
    <t>Propane</t>
  </si>
  <si>
    <t>Propane, dissolved</t>
  </si>
  <si>
    <t>Propanoic acid</t>
  </si>
  <si>
    <t>Propylene glycol</t>
  </si>
  <si>
    <t>Pyrene</t>
  </si>
  <si>
    <t>Pyridine</t>
  </si>
  <si>
    <t>Radiation, incoming</t>
  </si>
  <si>
    <t>Radiation, incoming longwave</t>
  </si>
  <si>
    <t>Radiation, incoming PAR</t>
  </si>
  <si>
    <t>Radiation, incoming shortwave</t>
  </si>
  <si>
    <t>Radiation, incoming UV-A</t>
  </si>
  <si>
    <t>Radiation, incoming UV-B</t>
  </si>
  <si>
    <t>Radiation, net</t>
  </si>
  <si>
    <t>Radiation, net longwave</t>
  </si>
  <si>
    <t>Radiation, net PAR</t>
  </si>
  <si>
    <t>Radiation, net shortwave</t>
  </si>
  <si>
    <t>Radiation, outgoing longwave</t>
  </si>
  <si>
    <t>Radiation, outgoing PAR</t>
  </si>
  <si>
    <t>Radiation, outgoing shortwave</t>
  </si>
  <si>
    <t>Radiation, total incoming</t>
  </si>
  <si>
    <t>Radiation, total outgoing</t>
  </si>
  <si>
    <t>Radiation, total shortwave</t>
  </si>
  <si>
    <t>Radium-226</t>
  </si>
  <si>
    <t>Radium-228</t>
  </si>
  <si>
    <t>Radon-222</t>
  </si>
  <si>
    <t>Rainfall rate</t>
  </si>
  <si>
    <t>Real dielectric constant</t>
  </si>
  <si>
    <t>Recorder code</t>
  </si>
  <si>
    <t>Reduction potential</t>
  </si>
  <si>
    <t>Relative humidity</t>
  </si>
  <si>
    <t>Remark</t>
  </si>
  <si>
    <t>Reservoir storage</t>
  </si>
  <si>
    <t>Respiration, ecosystem</t>
  </si>
  <si>
    <t>Respiration, net</t>
  </si>
  <si>
    <t>Retene</t>
  </si>
  <si>
    <t>Rhenium, total</t>
  </si>
  <si>
    <t>Ruthenium-106</t>
  </si>
  <si>
    <t>Salicornia bigelovii coverage</t>
  </si>
  <si>
    <t>Salicornia virginica coverage</t>
  </si>
  <si>
    <t>Salinity</t>
  </si>
  <si>
    <t>Secchi depth</t>
  </si>
  <si>
    <t>Sediment, passing sieve</t>
  </si>
  <si>
    <t>Sediment, retained on sieve</t>
  </si>
  <si>
    <t>Sediment, suspended</t>
  </si>
  <si>
    <t>Selenium, dissolved</t>
  </si>
  <si>
    <t>Selenium, distribution coefficient</t>
  </si>
  <si>
    <t>Selenium, particulate</t>
  </si>
  <si>
    <t>Selenium, total</t>
  </si>
  <si>
    <t>Sensible heat flux</t>
  </si>
  <si>
    <t>Sequence number</t>
  </si>
  <si>
    <t>Shannon diversity index</t>
  </si>
  <si>
    <t>Shannon evenness index</t>
  </si>
  <si>
    <t>Sigma-t</t>
  </si>
  <si>
    <t>Signal-to-noise ratio</t>
  </si>
  <si>
    <t>Silica</t>
  </si>
  <si>
    <t>Silica, dissolved</t>
  </si>
  <si>
    <t>Silicate</t>
  </si>
  <si>
    <t>Silicic acid</t>
  </si>
  <si>
    <t>Silicic acid flux</t>
  </si>
  <si>
    <t>Silicon</t>
  </si>
  <si>
    <t>Silicon, dissolved</t>
  </si>
  <si>
    <t>Silver, dissolved</t>
  </si>
  <si>
    <t>Silver, total</t>
  </si>
  <si>
    <t>Slope</t>
  </si>
  <si>
    <t>Snow depth</t>
  </si>
  <si>
    <t>Snow water equivalent</t>
  </si>
  <si>
    <t>Sodium adsorption ratio</t>
  </si>
  <si>
    <t>Sodium plus potassium</t>
  </si>
  <si>
    <t>Sodium, dissolved</t>
  </si>
  <si>
    <t>Sodium, fraction of cations</t>
  </si>
  <si>
    <t>Sodium, total</t>
  </si>
  <si>
    <t>Solids, fixed dissolved</t>
  </si>
  <si>
    <t>Solids, fixed suspended</t>
  </si>
  <si>
    <t>Solids, total</t>
  </si>
  <si>
    <t>Solids, total dissolved</t>
  </si>
  <si>
    <t>Solids, total fixed</t>
  </si>
  <si>
    <t>Solids, total suspended</t>
  </si>
  <si>
    <t>Solids, total volatile</t>
  </si>
  <si>
    <t>Solids, volatile dissolved</t>
  </si>
  <si>
    <t>Solids, volatile suspended</t>
  </si>
  <si>
    <t>Spartina alterniflora coverage</t>
  </si>
  <si>
    <t>Spartina spartinea coverage</t>
  </si>
  <si>
    <t>Specific conductance</t>
  </si>
  <si>
    <t>Speed of sound</t>
  </si>
  <si>
    <t>Squalene</t>
  </si>
  <si>
    <t>Streamflow</t>
  </si>
  <si>
    <t>Streptococci, fecal</t>
  </si>
  <si>
    <t>Strontium, dissolved</t>
  </si>
  <si>
    <t>Strontium, total</t>
  </si>
  <si>
    <t>Styrene</t>
  </si>
  <si>
    <t>Suaeda linearis coverage</t>
  </si>
  <si>
    <t>Suaeda maritima coverage</t>
  </si>
  <si>
    <t>Sulfate, dissolved</t>
  </si>
  <si>
    <t>Sulfate, total</t>
  </si>
  <si>
    <t>Sulfide, dissolved</t>
  </si>
  <si>
    <t>Sulfide, total</t>
  </si>
  <si>
    <t>Sulfur</t>
  </si>
  <si>
    <t>Sulfur dioxide</t>
  </si>
  <si>
    <t>Sulfur, dissolved</t>
  </si>
  <si>
    <t>Sulfur, organic</t>
  </si>
  <si>
    <t>Sulfur, pyritic</t>
  </si>
  <si>
    <t>Sunshine duration</t>
  </si>
  <si>
    <t>Superoxide dismutase, activity</t>
  </si>
  <si>
    <t>Superoxide dismutase, delta cycle threshold</t>
  </si>
  <si>
    <t>SUVA254</t>
  </si>
  <si>
    <t>Table overrun error count</t>
  </si>
  <si>
    <t>Taxa count</t>
  </si>
  <si>
    <t>TDR waveform relative length</t>
  </si>
  <si>
    <t>Temperature</t>
  </si>
  <si>
    <t>Temperature change</t>
  </si>
  <si>
    <t>Temperature, datalogger</t>
  </si>
  <si>
    <t>Temperature, dew point</t>
  </si>
  <si>
    <t>Temperature, initial</t>
  </si>
  <si>
    <t>Temperature, sensor</t>
  </si>
  <si>
    <t>Temperature, transducer signal</t>
  </si>
  <si>
    <t>Terbufos</t>
  </si>
  <si>
    <t>Terpineol</t>
  </si>
  <si>
    <t>Tert-Amyl Methyl Ether</t>
  </si>
  <si>
    <t>Tertiary Butyl Alcohol</t>
  </si>
  <si>
    <t>Tetracene</t>
  </si>
  <si>
    <t>Tetrachloroethene</t>
  </si>
  <si>
    <t>Tetraethylene glycol</t>
  </si>
  <si>
    <t>Tetrahydrofuran</t>
  </si>
  <si>
    <t>Tetramethylnaphthalene</t>
  </si>
  <si>
    <t>Thallium, dissolved</t>
  </si>
  <si>
    <t>Thallium, distribution coefficient</t>
  </si>
  <si>
    <t>Thallium, particulate</t>
  </si>
  <si>
    <t>Thallium, total</t>
  </si>
  <si>
    <t>Thorium</t>
  </si>
  <si>
    <t>Thorium, dissolved</t>
  </si>
  <si>
    <t>Thorium-228</t>
  </si>
  <si>
    <t>Thorium-230</t>
  </si>
  <si>
    <t>Thorium-232</t>
  </si>
  <si>
    <t>Threshold</t>
  </si>
  <si>
    <t>THSW Index</t>
  </si>
  <si>
    <t>THW Index</t>
  </si>
  <si>
    <t>Tide stage</t>
  </si>
  <si>
    <t>Time Stamp</t>
  </si>
  <si>
    <t>Time, elapsed</t>
  </si>
  <si>
    <t>Tin, dissolved</t>
  </si>
  <si>
    <t>Tin, total</t>
  </si>
  <si>
    <t>Titanium</t>
  </si>
  <si>
    <t>Titanium, dissolved</t>
  </si>
  <si>
    <t>Toluene</t>
  </si>
  <si>
    <t>trans-1,2-Dichloroethene</t>
  </si>
  <si>
    <t>trans-1,3-Dichloropropene</t>
  </si>
  <si>
    <t>Transient species coverage</t>
  </si>
  <si>
    <t>Transpiration</t>
  </si>
  <si>
    <t>Tributoxyethyl phosphate</t>
  </si>
  <si>
    <t>Trichloroethene</t>
  </si>
  <si>
    <t>Triethylene glycol</t>
  </si>
  <si>
    <t>Trifluralin</t>
  </si>
  <si>
    <t>Triphenylene</t>
  </si>
  <si>
    <t>Tritium (3H), Delta T of H2O</t>
  </si>
  <si>
    <t>TSI</t>
  </si>
  <si>
    <t>Turbidity</t>
  </si>
  <si>
    <t>Uranium</t>
  </si>
  <si>
    <t>Uranium, dissolved</t>
  </si>
  <si>
    <t>Uranium-234</t>
  </si>
  <si>
    <t>Uranium-235</t>
  </si>
  <si>
    <t>Uranium-238</t>
  </si>
  <si>
    <t>Urea</t>
  </si>
  <si>
    <t>Urea flux</t>
  </si>
  <si>
    <t>Vanadium, dissolved</t>
  </si>
  <si>
    <t>Vanadium, particulate</t>
  </si>
  <si>
    <t>Vanadium, total</t>
  </si>
  <si>
    <t>Vapor pressure</t>
  </si>
  <si>
    <t>Vapor pressure deficit</t>
  </si>
  <si>
    <t>Velocity</t>
  </si>
  <si>
    <t>Visibility</t>
  </si>
  <si>
    <t>Voltage</t>
  </si>
  <si>
    <t>Volumetric water content</t>
  </si>
  <si>
    <t>Watchdog error count</t>
  </si>
  <si>
    <t>Water column equivalent height, absolute</t>
  </si>
  <si>
    <t>Water column equivalent height, barometric</t>
  </si>
  <si>
    <t>Water Content</t>
  </si>
  <si>
    <t>Water depth</t>
  </si>
  <si>
    <t>Water depth, averaged</t>
  </si>
  <si>
    <t>Water flux</t>
  </si>
  <si>
    <t>Water level</t>
  </si>
  <si>
    <t>Water potential</t>
  </si>
  <si>
    <t>Water Use, Agriculture</t>
  </si>
  <si>
    <t>Water Use, Commercial + Industrial + Power</t>
  </si>
  <si>
    <t>Water Use, Domestic wells</t>
  </si>
  <si>
    <t>Water Use, Public Supply</t>
  </si>
  <si>
    <t>Water Use, Recreation</t>
  </si>
  <si>
    <t>Water vapor concentration</t>
  </si>
  <si>
    <t>Water vapor density</t>
  </si>
  <si>
    <t>Wave height</t>
  </si>
  <si>
    <t>Weather conditions</t>
  </si>
  <si>
    <t>Well flow rate</t>
  </si>
  <si>
    <t>Wellhead pressure</t>
  </si>
  <si>
    <t>Wind chill</t>
  </si>
  <si>
    <t>Wind direction</t>
  </si>
  <si>
    <t>Wind gust direction</t>
  </si>
  <si>
    <t>Wind gust speed</t>
  </si>
  <si>
    <t>Wind Run</t>
  </si>
  <si>
    <t>Wind speed</t>
  </si>
  <si>
    <t>Wind stress</t>
  </si>
  <si>
    <t>Wrack coverage</t>
  </si>
  <si>
    <t>Xylenes, total</t>
  </si>
  <si>
    <t>Zeaxanthin</t>
  </si>
  <si>
    <t>Zinc, dissolved</t>
  </si>
  <si>
    <t>Zinc, distribution coefficient</t>
  </si>
  <si>
    <t>Zinc, particulate</t>
  </si>
  <si>
    <t>Zinc, total</t>
  </si>
  <si>
    <t>Zircon, dissolved</t>
  </si>
  <si>
    <t>Zirconium, dissolved</t>
  </si>
  <si>
    <t>Zirconium-95</t>
  </si>
  <si>
    <t>Zooplankton</t>
  </si>
  <si>
    <t>Variables</t>
  </si>
  <si>
    <t>Variables:</t>
  </si>
  <si>
    <t>Block Length</t>
  </si>
  <si>
    <t>YAML</t>
  </si>
  <si>
    <t>Block Number</t>
  </si>
  <si>
    <t>Row in Block</t>
  </si>
  <si>
    <t>TN</t>
  </si>
  <si>
    <t>TP</t>
  </si>
  <si>
    <t>Nitrate</t>
  </si>
  <si>
    <t>AirtTemp_Avg</t>
  </si>
  <si>
    <t>AirtTemp_Min</t>
  </si>
  <si>
    <t>AirtTemp_Max</t>
  </si>
  <si>
    <t>Nitrogen, dissolved nitrite (NO2) + Nitrate (NO3)</t>
  </si>
  <si>
    <t>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</si>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</sst>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2" borderId="7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6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quotePrefix="1"/>
    <xf numFmtId="0" fontId="0" fillId="2" borderId="22" xfId="0" applyFill="1" applyBorder="1"/>
    <xf numFmtId="0" fontId="3" fillId="2" borderId="14" xfId="3" applyFill="1" applyBorder="1"/>
    <xf numFmtId="0" fontId="3" fillId="2" borderId="12" xfId="3" applyFill="1" applyBorder="1"/>
    <xf numFmtId="0" fontId="1" fillId="0" borderId="17" xfId="0" applyFont="1" applyBorder="1" applyAlignment="1"/>
    <xf numFmtId="0" fontId="1" fillId="0" borderId="0" xfId="0" applyFont="1" applyBorder="1" applyAlignment="1"/>
    <xf numFmtId="0" fontId="6" fillId="0" borderId="3" xfId="0" applyFont="1" applyBorder="1"/>
    <xf numFmtId="0" fontId="6" fillId="0" borderId="5" xfId="0" applyFont="1" applyBorder="1"/>
    <xf numFmtId="0" fontId="6" fillId="0" borderId="7" xfId="0" applyFont="1" applyBorder="1"/>
    <xf numFmtId="0" fontId="0" fillId="0" borderId="17" xfId="0" applyFill="1" applyBorder="1"/>
    <xf numFmtId="0" fontId="6" fillId="0" borderId="0" xfId="0" applyFont="1"/>
    <xf numFmtId="0" fontId="3" fillId="2" borderId="4" xfId="3" applyFill="1" applyBorder="1"/>
    <xf numFmtId="0" fontId="0" fillId="2" borderId="4" xfId="0" applyFill="1" applyBorder="1" applyAlignment="1">
      <alignment wrapText="1"/>
    </xf>
    <xf numFmtId="0" fontId="0" fillId="0" borderId="0" xfId="0" applyFill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30" xfId="0" applyFill="1" applyBorder="1"/>
    <xf numFmtId="0" fontId="0" fillId="0" borderId="31" xfId="0" applyFill="1" applyBorder="1"/>
    <xf numFmtId="0" fontId="6" fillId="0" borderId="32" xfId="0" applyFont="1" applyBorder="1"/>
    <xf numFmtId="0" fontId="1" fillId="0" borderId="33" xfId="0" applyFont="1" applyBorder="1"/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0" borderId="34" xfId="0" applyFont="1" applyBorder="1"/>
    <xf numFmtId="0" fontId="0" fillId="2" borderId="35" xfId="0" applyFill="1" applyBorder="1"/>
    <xf numFmtId="0" fontId="0" fillId="2" borderId="21" xfId="0" applyFill="1" applyBorder="1"/>
    <xf numFmtId="0" fontId="0" fillId="2" borderId="36" xfId="0" applyFill="1" applyBorder="1"/>
    <xf numFmtId="0" fontId="0" fillId="2" borderId="37" xfId="0" applyFill="1" applyBorder="1"/>
    <xf numFmtId="0" fontId="1" fillId="0" borderId="39" xfId="0" applyFont="1" applyBorder="1"/>
    <xf numFmtId="0" fontId="1" fillId="0" borderId="40" xfId="0" applyFont="1" applyBorder="1"/>
    <xf numFmtId="0" fontId="6" fillId="0" borderId="40" xfId="0" applyFont="1" applyBorder="1"/>
    <xf numFmtId="0" fontId="6" fillId="0" borderId="41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1" fillId="0" borderId="32" xfId="0" applyFont="1" applyBorder="1"/>
    <xf numFmtId="0" fontId="6" fillId="0" borderId="33" xfId="0" applyFont="1" applyBorder="1"/>
    <xf numFmtId="0" fontId="6" fillId="0" borderId="42" xfId="0" applyFont="1" applyBorder="1"/>
    <xf numFmtId="0" fontId="0" fillId="0" borderId="28" xfId="0" applyFill="1" applyBorder="1"/>
    <xf numFmtId="0" fontId="0" fillId="0" borderId="30" xfId="0" applyFill="1" applyBorder="1"/>
    <xf numFmtId="0" fontId="1" fillId="0" borderId="34" xfId="0" applyFont="1" applyBorder="1"/>
    <xf numFmtId="0" fontId="0" fillId="0" borderId="35" xfId="0" applyFill="1" applyBorder="1"/>
    <xf numFmtId="0" fontId="1" fillId="0" borderId="31" xfId="0" applyFont="1" applyFill="1" applyBorder="1"/>
    <xf numFmtId="0" fontId="0" fillId="2" borderId="43" xfId="0" applyFill="1" applyBorder="1"/>
    <xf numFmtId="0" fontId="0" fillId="2" borderId="40" xfId="0" applyFill="1" applyBorder="1"/>
    <xf numFmtId="0" fontId="0" fillId="2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 applyAlignment="1">
      <alignment wrapText="1"/>
    </xf>
    <xf numFmtId="0" fontId="0" fillId="3" borderId="26" xfId="0" applyFill="1" applyBorder="1" applyAlignment="1">
      <alignment wrapText="1"/>
    </xf>
    <xf numFmtId="0" fontId="0" fillId="3" borderId="26" xfId="0" applyFill="1" applyBorder="1"/>
    <xf numFmtId="0" fontId="0" fillId="3" borderId="12" xfId="0" applyFill="1" applyBorder="1" applyAlignment="1">
      <alignment wrapText="1"/>
    </xf>
    <xf numFmtId="0" fontId="0" fillId="3" borderId="27" xfId="0" applyFill="1" applyBorder="1" applyAlignment="1">
      <alignment wrapText="1"/>
    </xf>
    <xf numFmtId="0" fontId="0" fillId="3" borderId="27" xfId="0" applyFill="1" applyBorder="1"/>
    <xf numFmtId="0" fontId="0" fillId="3" borderId="21" xfId="0" applyFill="1" applyBorder="1" applyAlignment="1">
      <alignment wrapText="1"/>
    </xf>
    <xf numFmtId="0" fontId="0" fillId="3" borderId="36" xfId="0" applyFill="1" applyBorder="1" applyAlignment="1">
      <alignment wrapText="1"/>
    </xf>
    <xf numFmtId="0" fontId="0" fillId="3" borderId="36" xfId="0" applyFill="1" applyBorder="1"/>
    <xf numFmtId="0" fontId="0" fillId="3" borderId="38" xfId="0" applyFill="1" applyBorder="1"/>
    <xf numFmtId="0" fontId="0" fillId="3" borderId="12" xfId="0" applyFill="1" applyBorder="1"/>
    <xf numFmtId="0" fontId="0" fillId="3" borderId="21" xfId="0" applyFill="1" applyBorder="1"/>
    <xf numFmtId="0" fontId="0" fillId="3" borderId="14" xfId="0" applyFill="1" applyBorder="1"/>
    <xf numFmtId="0" fontId="0" fillId="3" borderId="40" xfId="0" applyFill="1" applyBorder="1" applyAlignment="1">
      <alignment wrapText="1"/>
    </xf>
    <xf numFmtId="0" fontId="5" fillId="3" borderId="26" xfId="3" applyFont="1" applyFill="1" applyBorder="1" applyAlignment="1">
      <alignment wrapText="1"/>
    </xf>
    <xf numFmtId="0" fontId="5" fillId="3" borderId="27" xfId="0" applyFont="1" applyFill="1" applyBorder="1" applyAlignment="1">
      <alignment wrapText="1"/>
    </xf>
    <xf numFmtId="0" fontId="5" fillId="3" borderId="36" xfId="0" applyFont="1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3" fillId="3" borderId="40" xfId="3" applyFill="1" applyBorder="1"/>
    <xf numFmtId="0" fontId="0" fillId="2" borderId="40" xfId="0" applyFill="1" applyBorder="1" applyAlignment="1">
      <alignment wrapText="1"/>
    </xf>
    <xf numFmtId="0" fontId="1" fillId="0" borderId="33" xfId="0" applyFont="1" applyFill="1" applyBorder="1"/>
    <xf numFmtId="0" fontId="7" fillId="4" borderId="14" xfId="0" applyFont="1" applyFill="1" applyBorder="1"/>
    <xf numFmtId="0" fontId="7" fillId="4" borderId="12" xfId="0" applyFont="1" applyFill="1" applyBorder="1"/>
    <xf numFmtId="0" fontId="7" fillId="4" borderId="21" xfId="0" applyFont="1" applyFill="1" applyBorder="1"/>
    <xf numFmtId="0" fontId="0" fillId="2" borderId="41" xfId="0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115"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 outline="0">
        <bottom style="double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border outline="0">
        <bottom style="double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99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66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thin">
          <color auto="1"/>
        </top>
        <bottom style="medium">
          <color auto="1"/>
        </bottom>
      </border>
    </dxf>
    <dxf>
      <fill>
        <patternFill patternType="solid">
          <fgColor indexed="64"/>
          <bgColor rgb="FFFFFF6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Organizations" displayName="Organizations" ref="A8:E18" totalsRowShown="0" headerRowDxfId="114" dataDxfId="113" tableBorderDxfId="112">
  <autoFilter ref="A8:E18"/>
  <tableColumns count="5">
    <tableColumn id="1" name="Organization Type [CV]" dataDxfId="111"/>
    <tableColumn id="2" name="Organization Code" dataDxfId="110"/>
    <tableColumn id="3" name="Organization Name" dataDxfId="109"/>
    <tableColumn id="4" name="Organization Description" dataDxfId="108"/>
    <tableColumn id="5" name="Organization Link" dataDxfId="10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Variables" displayName="Variables" ref="A6:F25" totalsRowShown="0" headerRowDxfId="39" headerRowBorderDxfId="38" tableBorderDxfId="37">
  <autoFilter ref="A6:F25"/>
  <tableColumns count="6">
    <tableColumn id="1" name="Variable Type" dataDxfId="36"/>
    <tableColumn id="2" name="Variable Code" dataDxfId="35"/>
    <tableColumn id="3" name="Variable Name" dataDxfId="34"/>
    <tableColumn id="4" name="Variable Definition" dataDxfId="33"/>
    <tableColumn id="5" name="Speciation" dataDxfId="32"/>
    <tableColumn id="6" name="No Data Value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ControlledVocabularies" displayName="ControlledVocabularies" ref="A1:Q793" totalsRowShown="0" headerRowDxfId="30">
  <autoFilter ref="A1:Q793"/>
  <tableColumns count="17">
    <tableColumn id="11" name="Boolean"/>
    <tableColumn id="9" name="NotApplicable"/>
    <tableColumn id="1" name="OrganizationTypeCV"/>
    <tableColumn id="2" name="DataSetTypeCV"/>
    <tableColumn id="3" name="SamplingFeatureTypeCV"/>
    <tableColumn id="4" name="SamplingFeatureGeotypeCV"/>
    <tableColumn id="5" name="SiteTypeCV"/>
    <tableColumn id="6" name="SpecimenTypeCV"/>
    <tableColumn id="7" name="ElevationDatumCV"/>
    <tableColumn id="8" name="LatLonDatumNames"/>
    <tableColumn id="10" name="RelationshipTypeCV"/>
    <tableColumn id="12" name="SampledMediumCV"/>
    <tableColumn id="13" name="SpatialOffsetTypeCV"/>
    <tableColumn id="14" name="Units"/>
    <tableColumn id="15" name="MethodTypeCV"/>
    <tableColumn id="16" name="VariableTypeCV"/>
    <tableColumn id="17" name="VariableNameC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People" displayName="People" ref="A21:H31" totalsRowShown="0" headerRowDxfId="106" dataDxfId="104" headerRowBorderDxfId="105" tableBorderDxfId="103">
  <autoFilter ref="A21:H31"/>
  <tableColumns count="8">
    <tableColumn id="1" name="First Name" dataDxfId="102"/>
    <tableColumn id="2" name="Middle Name" dataDxfId="101"/>
    <tableColumn id="3" name="Last Name" dataDxfId="100"/>
    <tableColumn id="4" name="OrcID" dataDxfId="99"/>
    <tableColumn id="5" name="Organization Name" dataDxfId="98"/>
    <tableColumn id="6" name="Primary Email" dataDxfId="97"/>
    <tableColumn id="7" name="Primary Address" dataDxfId="96"/>
    <tableColumn id="8" name="Full Name" dataDxfId="95">
      <calculatedColumnFormula>CONCATENATE(People[[#This Row],[First Name]]," ",People[[#This Row],[Middle Name]]," ",People[[#This Row],[Last Name]])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AuthorList" displayName="AuthorList" ref="A19:B29" totalsRowShown="0" headerRowDxfId="94" headerRowBorderDxfId="93" tableBorderDxfId="92">
  <autoFilter ref="A19:B29"/>
  <tableColumns count="2">
    <tableColumn id="1" name="Author Number" dataDxfId="91"/>
    <tableColumn id="2" name="Author Name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SamplingFeatures" displayName="SamplingFeatures" ref="A10:H60" totalsRowShown="0" headerRowBorderDxfId="89" tableBorderDxfId="88">
  <autoFilter ref="A10:H60"/>
  <tableColumns count="8">
    <tableColumn id="1" name="Sampling Feature UUID" dataDxfId="87"/>
    <tableColumn id="2" name="Sampling Feature Type" dataDxfId="86"/>
    <tableColumn id="3" name="Feature Geo Type" dataDxfId="85"/>
    <tableColumn id="4" name="Feature Code" dataDxfId="84"/>
    <tableColumn id="5" name="Feature Name" dataDxfId="83"/>
    <tableColumn id="6" name="Feature Description" dataDxfId="82"/>
    <tableColumn id="7" name="Feature Geometry" dataDxfId="81"/>
    <tableColumn id="8" name="Elevation_m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ites" displayName="Sites" ref="J10:L60" totalsRowShown="0" headerRowDxfId="79" headerRowBorderDxfId="78" tableBorderDxfId="77">
  <autoFilter ref="J10:L60"/>
  <tableColumns count="3">
    <tableColumn id="1" name="Site Type" dataDxfId="76">
      <calculatedColumnFormula>IF($B11="Site","SELECT VALUE","")</calculatedColumnFormula>
    </tableColumn>
    <tableColumn id="2" name="Latitude" dataDxfId="75">
      <calculatedColumnFormula>IF($B11="site","ENTER VALUE","")</calculatedColumnFormula>
    </tableColumn>
    <tableColumn id="3" name="Longitude" dataDxfId="74">
      <calculatedColumnFormula>IF($B11="site","ENTER VALUE","")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Specimens" displayName="Specimens" ref="N10:P60" totalsRowShown="0" headerRowDxfId="73" headerRowBorderDxfId="72" tableBorderDxfId="71">
  <autoFilter ref="N10:P60"/>
  <tableColumns count="3">
    <tableColumn id="1" name="Specimen Type" dataDxfId="70">
      <calculatedColumnFormula>IF($B11="Specimen","SELECT VALUE","")</calculatedColumnFormula>
    </tableColumn>
    <tableColumn id="2" name="Specimen Medium" dataDxfId="69">
      <calculatedColumnFormula>IF($B11="Specimen","SELECT VALUE","")</calculatedColumnFormula>
    </tableColumn>
    <tableColumn id="3" name="Is Field Specimen?" dataDxfId="68">
      <calculatedColumnFormula>IF($B11="Specimen","SELECT VALUE","")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SpatialOffsets" displayName="SpatialOffsets" ref="A5:H15" totalsRowShown="0" headerRowDxfId="67" dataDxfId="65" headerRowBorderDxfId="66" tableBorderDxfId="64">
  <autoFilter ref="A5:H15"/>
  <tableColumns count="8">
    <tableColumn id="8" name="Offset Number" dataDxfId="63"/>
    <tableColumn id="1" name="Spatial Offset Type" dataDxfId="62"/>
    <tableColumn id="2" name="Offset 1 Value" dataDxfId="61"/>
    <tableColumn id="3" name="Offset 1 Unit" dataDxfId="60"/>
    <tableColumn id="4" name="Offset 2 Value" dataDxfId="59"/>
    <tableColumn id="5" name="Offset 2 Unit" dataDxfId="58"/>
    <tableColumn id="6" name="Offset 3 Value" dataDxfId="57"/>
    <tableColumn id="7" name="Offset 3 Unit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RelatedFeatures" displayName="RelatedFeatures" ref="A19:D51" totalsRowShown="0" headerRowDxfId="55" dataDxfId="54" tableBorderDxfId="53">
  <autoFilter ref="A19:D51"/>
  <tableColumns count="4">
    <tableColumn id="1" name="First Sampling Feature Code" dataDxfId="52"/>
    <tableColumn id="2" name="Relationship Type" dataDxfId="51"/>
    <tableColumn id="3" name="Second Sampling Feature Code" dataDxfId="50"/>
    <tableColumn id="4" name="Offset Number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Methods" displayName="Methods" ref="A6:F27" totalsRowShown="0" headerRowDxfId="48" headerRowBorderDxfId="47" tableBorderDxfId="46">
  <autoFilter ref="A6:F27"/>
  <tableColumns count="6">
    <tableColumn id="1" name="Method Type" dataDxfId="45"/>
    <tableColumn id="2" name="Method Code" dataDxfId="44"/>
    <tableColumn id="3" name="Method Name" dataDxfId="43"/>
    <tableColumn id="4" name="Method Description" dataDxfId="42"/>
    <tableColumn id="5" name="Method Link" dataDxfId="41"/>
    <tableColumn id="6" name="Organization Name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mailto:amber.jones@usu.edu" TargetMode="External"/><Relationship Id="rId1" Type="http://schemas.openxmlformats.org/officeDocument/2006/relationships/hyperlink" Target="mailto:jeff.horsburgh@usu.edu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pository.iutahepscor.org/dataset/iutah-gamut-network-raw-data-at-tw-daniels-forest-climate-site-lr-twdef-c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ata.iutahepscor.org/" TargetMode="External"/><Relationship Id="rId1" Type="http://schemas.openxmlformats.org/officeDocument/2006/relationships/hyperlink" Target="http://data.iutahepscor.org/" TargetMode="Externa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zoomScaleNormal="100" zoomScalePageLayoutView="150" workbookViewId="0">
      <selection activeCell="A5" sqref="A5"/>
    </sheetView>
  </sheetViews>
  <sheetFormatPr defaultColWidth="8.85546875" defaultRowHeight="15" x14ac:dyDescent="0.25"/>
  <cols>
    <col min="1" max="1" width="24" bestFit="1" customWidth="1"/>
    <col min="2" max="2" width="20" customWidth="1"/>
    <col min="3" max="3" width="19.85546875" bestFit="1" customWidth="1"/>
    <col min="4" max="4" width="24.5703125" customWidth="1"/>
    <col min="5" max="5" width="22.85546875" customWidth="1"/>
    <col min="6" max="6" width="25" customWidth="1"/>
    <col min="7" max="7" width="45.42578125" customWidth="1"/>
    <col min="8" max="8" width="23.140625" bestFit="1" customWidth="1"/>
  </cols>
  <sheetData>
    <row r="1" spans="1:5" x14ac:dyDescent="0.25">
      <c r="A1" t="s">
        <v>685</v>
      </c>
    </row>
    <row r="2" spans="1:5" x14ac:dyDescent="0.25">
      <c r="A2" t="s">
        <v>509</v>
      </c>
    </row>
    <row r="3" spans="1:5" x14ac:dyDescent="0.25">
      <c r="A3" t="s">
        <v>607</v>
      </c>
    </row>
    <row r="4" spans="1:5" x14ac:dyDescent="0.25">
      <c r="A4" t="s">
        <v>690</v>
      </c>
    </row>
    <row r="5" spans="1:5" x14ac:dyDescent="0.25">
      <c r="A5" t="s">
        <v>542</v>
      </c>
    </row>
    <row r="6" spans="1:5" ht="15.75" thickBot="1" x14ac:dyDescent="0.3"/>
    <row r="7" spans="1:5" x14ac:dyDescent="0.25">
      <c r="A7" s="88" t="s">
        <v>455</v>
      </c>
      <c r="B7" s="89"/>
      <c r="C7" s="89"/>
      <c r="D7" s="89"/>
      <c r="E7" s="90"/>
    </row>
    <row r="8" spans="1:5" ht="15.75" thickBot="1" x14ac:dyDescent="0.3">
      <c r="A8" s="44" t="s">
        <v>456</v>
      </c>
      <c r="B8" s="45" t="s">
        <v>457</v>
      </c>
      <c r="C8" s="45" t="s">
        <v>22</v>
      </c>
      <c r="D8" s="46" t="s">
        <v>458</v>
      </c>
      <c r="E8" s="47" t="s">
        <v>459</v>
      </c>
    </row>
    <row r="9" spans="1:5" ht="15.75" thickTop="1" x14ac:dyDescent="0.25">
      <c r="A9" s="43" t="s">
        <v>460</v>
      </c>
      <c r="B9" s="17" t="s">
        <v>485</v>
      </c>
      <c r="C9" s="17" t="s">
        <v>486</v>
      </c>
      <c r="D9" s="80"/>
      <c r="E9" s="72"/>
    </row>
    <row r="10" spans="1:5" x14ac:dyDescent="0.25">
      <c r="A10" s="33"/>
      <c r="B10" s="6"/>
      <c r="C10" s="6"/>
      <c r="D10" s="66"/>
      <c r="E10" s="68"/>
    </row>
    <row r="11" spans="1:5" x14ac:dyDescent="0.25">
      <c r="A11" s="33"/>
      <c r="B11" s="6"/>
      <c r="C11" s="6"/>
      <c r="D11" s="66"/>
      <c r="E11" s="68"/>
    </row>
    <row r="12" spans="1:5" x14ac:dyDescent="0.25">
      <c r="A12" s="33"/>
      <c r="B12" s="6"/>
      <c r="C12" s="6"/>
      <c r="D12" s="66"/>
      <c r="E12" s="68"/>
    </row>
    <row r="13" spans="1:5" x14ac:dyDescent="0.25">
      <c r="A13" s="33"/>
      <c r="B13" s="6"/>
      <c r="C13" s="6"/>
      <c r="D13" s="66"/>
      <c r="E13" s="68"/>
    </row>
    <row r="14" spans="1:5" x14ac:dyDescent="0.25">
      <c r="A14" s="33"/>
      <c r="B14" s="6"/>
      <c r="C14" s="6"/>
      <c r="D14" s="66"/>
      <c r="E14" s="68"/>
    </row>
    <row r="15" spans="1:5" x14ac:dyDescent="0.25">
      <c r="A15" s="33"/>
      <c r="B15" s="6"/>
      <c r="C15" s="6"/>
      <c r="D15" s="66"/>
      <c r="E15" s="68"/>
    </row>
    <row r="16" spans="1:5" x14ac:dyDescent="0.25">
      <c r="A16" s="33"/>
      <c r="B16" s="6"/>
      <c r="C16" s="6"/>
      <c r="D16" s="66"/>
      <c r="E16" s="68"/>
    </row>
    <row r="17" spans="1:8" x14ac:dyDescent="0.25">
      <c r="A17" s="33"/>
      <c r="B17" s="6"/>
      <c r="C17" s="6"/>
      <c r="D17" s="66"/>
      <c r="E17" s="68"/>
    </row>
    <row r="18" spans="1:8" x14ac:dyDescent="0.25">
      <c r="A18" s="40"/>
      <c r="B18" s="41"/>
      <c r="C18" s="41"/>
      <c r="D18" s="69"/>
      <c r="E18" s="71"/>
    </row>
    <row r="19" spans="1:8" ht="15.75" thickBot="1" x14ac:dyDescent="0.3"/>
    <row r="20" spans="1:8" x14ac:dyDescent="0.25">
      <c r="A20" s="91" t="s">
        <v>454</v>
      </c>
      <c r="B20" s="92"/>
      <c r="C20" s="92"/>
      <c r="D20" s="92"/>
      <c r="E20" s="92"/>
      <c r="F20" s="92"/>
      <c r="G20" s="92"/>
      <c r="H20" s="25"/>
    </row>
    <row r="21" spans="1:8" ht="15.75" thickBot="1" x14ac:dyDescent="0.3">
      <c r="A21" s="50" t="s">
        <v>18</v>
      </c>
      <c r="B21" s="51" t="s">
        <v>19</v>
      </c>
      <c r="C21" s="36" t="s">
        <v>20</v>
      </c>
      <c r="D21" s="52" t="s">
        <v>23</v>
      </c>
      <c r="E21" s="36" t="s">
        <v>22</v>
      </c>
      <c r="F21" s="36" t="s">
        <v>21</v>
      </c>
      <c r="G21" s="39" t="s">
        <v>504</v>
      </c>
      <c r="H21" s="83" t="s">
        <v>686</v>
      </c>
    </row>
    <row r="22" spans="1:8" ht="45.75" thickTop="1" x14ac:dyDescent="0.25">
      <c r="A22" s="32" t="s">
        <v>487</v>
      </c>
      <c r="B22" s="3" t="s">
        <v>488</v>
      </c>
      <c r="C22" s="3" t="s">
        <v>489</v>
      </c>
      <c r="D22" s="75"/>
      <c r="E22" s="3" t="s">
        <v>486</v>
      </c>
      <c r="F22" s="18" t="s">
        <v>490</v>
      </c>
      <c r="G22" s="77" t="s">
        <v>505</v>
      </c>
      <c r="H22" s="84" t="str">
        <f>CONCATENATE(People[[#This Row],[First Name]]," ",People[[#This Row],[Middle Name]]," ",People[[#This Row],[Last Name]])</f>
        <v>Jeffrey S. Horsburgh</v>
      </c>
    </row>
    <row r="23" spans="1:8" ht="45" x14ac:dyDescent="0.25">
      <c r="A23" s="33" t="s">
        <v>491</v>
      </c>
      <c r="B23" s="6"/>
      <c r="C23" s="6" t="s">
        <v>492</v>
      </c>
      <c r="D23" s="73"/>
      <c r="E23" s="6" t="s">
        <v>486</v>
      </c>
      <c r="F23" s="19" t="s">
        <v>493</v>
      </c>
      <c r="G23" s="77" t="s">
        <v>505</v>
      </c>
      <c r="H23" s="85" t="str">
        <f>CONCATENATE(People[[#This Row],[First Name]]," ",People[[#This Row],[Middle Name]]," ",People[[#This Row],[Last Name]])</f>
        <v>Amber  Spackman Jones</v>
      </c>
    </row>
    <row r="24" spans="1:8" x14ac:dyDescent="0.25">
      <c r="A24" s="33"/>
      <c r="B24" s="6"/>
      <c r="C24" s="6"/>
      <c r="D24" s="73"/>
      <c r="E24" s="6"/>
      <c r="F24" s="6"/>
      <c r="G24" s="78"/>
      <c r="H24" s="85" t="str">
        <f>CONCATENATE(People[[#This Row],[First Name]]," ",People[[#This Row],[Middle Name]]," ",People[[#This Row],[Last Name]])</f>
        <v xml:space="preserve">  </v>
      </c>
    </row>
    <row r="25" spans="1:8" x14ac:dyDescent="0.25">
      <c r="A25" s="33"/>
      <c r="B25" s="6"/>
      <c r="C25" s="6"/>
      <c r="D25" s="73"/>
      <c r="E25" s="6"/>
      <c r="F25" s="6"/>
      <c r="G25" s="78"/>
      <c r="H25" s="85" t="str">
        <f>CONCATENATE(People[[#This Row],[First Name]]," ",People[[#This Row],[Middle Name]]," ",People[[#This Row],[Last Name]])</f>
        <v xml:space="preserve">  </v>
      </c>
    </row>
    <row r="26" spans="1:8" x14ac:dyDescent="0.25">
      <c r="A26" s="33"/>
      <c r="B26" s="6"/>
      <c r="C26" s="6"/>
      <c r="D26" s="73"/>
      <c r="E26" s="6"/>
      <c r="F26" s="6"/>
      <c r="G26" s="78"/>
      <c r="H26" s="85" t="str">
        <f>CONCATENATE(People[[#This Row],[First Name]]," ",People[[#This Row],[Middle Name]]," ",People[[#This Row],[Last Name]])</f>
        <v xml:space="preserve">  </v>
      </c>
    </row>
    <row r="27" spans="1:8" x14ac:dyDescent="0.25">
      <c r="A27" s="33"/>
      <c r="B27" s="6"/>
      <c r="C27" s="6"/>
      <c r="D27" s="73"/>
      <c r="E27" s="6"/>
      <c r="F27" s="6"/>
      <c r="G27" s="78"/>
      <c r="H27" s="85" t="str">
        <f>CONCATENATE(People[[#This Row],[First Name]]," ",People[[#This Row],[Middle Name]]," ",People[[#This Row],[Last Name]])</f>
        <v xml:space="preserve">  </v>
      </c>
    </row>
    <row r="28" spans="1:8" x14ac:dyDescent="0.25">
      <c r="A28" s="33"/>
      <c r="B28" s="6"/>
      <c r="C28" s="6"/>
      <c r="D28" s="73"/>
      <c r="E28" s="6"/>
      <c r="F28" s="6"/>
      <c r="G28" s="78"/>
      <c r="H28" s="85" t="str">
        <f>CONCATENATE(People[[#This Row],[First Name]]," ",People[[#This Row],[Middle Name]]," ",People[[#This Row],[Last Name]])</f>
        <v xml:space="preserve">  </v>
      </c>
    </row>
    <row r="29" spans="1:8" x14ac:dyDescent="0.25">
      <c r="A29" s="33"/>
      <c r="B29" s="6"/>
      <c r="C29" s="6"/>
      <c r="D29" s="73"/>
      <c r="E29" s="6"/>
      <c r="F29" s="6"/>
      <c r="G29" s="78"/>
      <c r="H29" s="85" t="str">
        <f>CONCATENATE(People[[#This Row],[First Name]]," ",People[[#This Row],[Middle Name]]," ",People[[#This Row],[Last Name]])</f>
        <v xml:space="preserve">  </v>
      </c>
    </row>
    <row r="30" spans="1:8" x14ac:dyDescent="0.25">
      <c r="A30" s="33"/>
      <c r="B30" s="6"/>
      <c r="C30" s="6"/>
      <c r="D30" s="73"/>
      <c r="E30" s="6"/>
      <c r="F30" s="6"/>
      <c r="G30" s="78"/>
      <c r="H30" s="85" t="str">
        <f>CONCATENATE(People[[#This Row],[First Name]]," ",People[[#This Row],[Middle Name]]," ",People[[#This Row],[Last Name]])</f>
        <v xml:space="preserve">  </v>
      </c>
    </row>
    <row r="31" spans="1:8" x14ac:dyDescent="0.25">
      <c r="A31" s="40"/>
      <c r="B31" s="41"/>
      <c r="C31" s="41"/>
      <c r="D31" s="74"/>
      <c r="E31" s="41"/>
      <c r="F31" s="41"/>
      <c r="G31" s="79"/>
      <c r="H31" s="86" t="str">
        <f>CONCATENATE(People[[#This Row],[First Name]]," ",People[[#This Row],[Middle Name]]," ",People[[#This Row],[Last Name]])</f>
        <v xml:space="preserve">  </v>
      </c>
    </row>
  </sheetData>
  <dataConsolidate/>
  <mergeCells count="2">
    <mergeCell ref="A7:E7"/>
    <mergeCell ref="A20:G20"/>
  </mergeCells>
  <dataValidations count="3">
    <dataValidation type="textLength" allowBlank="1" showInputMessage="1" showErrorMessage="1" sqref="B9:B18">
      <formula1>1</formula1>
      <formula2>50</formula2>
    </dataValidation>
    <dataValidation type="list" allowBlank="1" showInputMessage="1" showErrorMessage="1" sqref="E22:E31">
      <formula1>OrganizationNames</formula1>
    </dataValidation>
    <dataValidation type="list" allowBlank="1" showInputMessage="1" showErrorMessage="1" sqref="A9:A18">
      <formula1>OrganizationTypeCV</formula1>
    </dataValidation>
  </dataValidations>
  <hyperlinks>
    <hyperlink ref="F22" r:id="rId1"/>
    <hyperlink ref="F23" r:id="rId2"/>
  </hyperlinks>
  <pageMargins left="0.7" right="0.7" top="0.75" bottom="0.75" header="0.3" footer="0.3"/>
  <pageSetup orientation="portrait" verticalDpi="0" r:id="rId3"/>
  <legacyDrawing r:id="rId4"/>
  <tableParts count="2"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7"/>
  <sheetViews>
    <sheetView topLeftCell="A34" zoomScaleNormal="100" zoomScalePageLayoutView="150" workbookViewId="0">
      <selection activeCell="G43" sqref="G43"/>
    </sheetView>
  </sheetViews>
  <sheetFormatPr defaultColWidth="8.85546875" defaultRowHeight="15" x14ac:dyDescent="0.25"/>
  <cols>
    <col min="1" max="1" width="13.5703125" bestFit="1" customWidth="1"/>
    <col min="2" max="2" width="12.140625" bestFit="1" customWidth="1"/>
    <col min="3" max="3" width="31.85546875" bestFit="1" customWidth="1"/>
  </cols>
  <sheetData>
    <row r="1" spans="1:3" x14ac:dyDescent="0.25">
      <c r="A1" t="s">
        <v>1495</v>
      </c>
      <c r="B1" t="s">
        <v>1496</v>
      </c>
      <c r="C1" t="s">
        <v>1494</v>
      </c>
    </row>
    <row r="2" spans="1:3" x14ac:dyDescent="0.25">
      <c r="A2">
        <v>1</v>
      </c>
      <c r="B2">
        <v>1</v>
      </c>
      <c r="C2" t="str">
        <f ca="1">OFFSET('YODA Blocks'!$A$2,'YODA File'!B2,'YODA File'!A2)</f>
        <v>---</v>
      </c>
    </row>
    <row r="3" spans="1:3" x14ac:dyDescent="0.25">
      <c r="A3">
        <f t="shared" ref="A3:A29" ca="1" si="0">IF(B2=INDIRECT(CONCATENATE("'YODA Blocks'!$",CHAR(A2+65),"$2:",CHAR(A2+65),"$2")),A2+1,A2)</f>
        <v>1</v>
      </c>
      <c r="B3">
        <f ca="1">IF(B2=SUM(INDIRECT(CONCATENATE("'YODA Blocks'!$",CHAR(A2+65),"$2:",CHAR(A2+65),"$2"))),1,B2+1)</f>
        <v>2</v>
      </c>
      <c r="C3" t="str">
        <f ca="1">OFFSET('YODA Blocks'!$A$2,'YODA File'!B3,'YODA File'!A3)</f>
        <v>YODA: {Version: 1.0.0, Profile: TimeSeries}</v>
      </c>
    </row>
    <row r="4" spans="1:3" x14ac:dyDescent="0.25">
      <c r="A4">
        <f t="shared" ca="1" si="0"/>
        <v>2</v>
      </c>
      <c r="B4">
        <f t="shared" ref="B4:B29" ca="1" si="1">IF(B3=SUM(INDIRECT(CONCATENATE("'YODA Blocks'!$",CHAR(A3+65),"$2:",CHAR(A3+65),"$2"))),1,B3+1)</f>
        <v>1</v>
      </c>
      <c r="C4" t="str">
        <f ca="1">OFFSET('YODA Blocks'!$A$2,'YODA File'!B4,'YODA File'!A4)</f>
        <v>Dataset: &amp;DataSetID0001</v>
      </c>
    </row>
    <row r="5" spans="1:3" x14ac:dyDescent="0.25">
      <c r="A5">
        <f t="shared" ca="1" si="0"/>
        <v>2</v>
      </c>
      <c r="B5">
        <f t="shared" ca="1" si="1"/>
        <v>2</v>
      </c>
      <c r="C5" t="str">
        <f ca="1">OFFSET('YODA Blocks'!$A$2,'YODA File'!B5,'YODA File'!A5)</f>
        <v xml:space="preserve">  DataSetUUID:  ""</v>
      </c>
    </row>
    <row r="6" spans="1:3" x14ac:dyDescent="0.25">
      <c r="A6">
        <f t="shared" ca="1" si="0"/>
        <v>2</v>
      </c>
      <c r="B6">
        <f t="shared" ca="1" si="1"/>
        <v>3</v>
      </c>
      <c r="C6" t="str">
        <f ca="1">OFFSET('YODA Blocks'!$A$2,'YODA File'!B6,'YODA File'!A6)</f>
        <v xml:space="preserve">  DataSetTypeCV:  "Climate"</v>
      </c>
    </row>
    <row r="7" spans="1:3" x14ac:dyDescent="0.25">
      <c r="A7">
        <f t="shared" ca="1" si="0"/>
        <v>2</v>
      </c>
      <c r="B7">
        <f t="shared" ca="1" si="1"/>
        <v>4</v>
      </c>
      <c r="C7" t="str">
        <f ca="1">OFFSET('YODA Blocks'!$A$2,'YODA File'!B7,'YODA File'!A7)</f>
        <v xml:space="preserve">  DataSetCode:  "TWDEF_AirTemp"</v>
      </c>
    </row>
    <row r="8" spans="1:3" x14ac:dyDescent="0.25">
      <c r="A8">
        <f t="shared" ca="1" si="0"/>
        <v>2</v>
      </c>
      <c r="B8">
        <f t="shared" ca="1" si="1"/>
        <v>5</v>
      </c>
      <c r="C8" t="str">
        <f ca="1">OFFSET('YODA Blocks'!$A$2,'YODA File'!B8,'YODA File'!A8)</f>
        <v xml:space="preserve">  DataSetTitle:  "Air temperature at the TW Daniels Experimental Forest Climate Station"</v>
      </c>
    </row>
    <row r="9" spans="1:3" x14ac:dyDescent="0.25">
      <c r="A9">
        <f t="shared" ca="1" si="0"/>
        <v>2</v>
      </c>
      <c r="B9">
        <f t="shared" ca="1" si="1"/>
        <v>6</v>
      </c>
      <c r="C9" t="str">
        <f ca="1">OFFSET('YODA Blocks'!$A$2,'YODA File'!B9,'YODA File'!A9)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10" spans="1:3" x14ac:dyDescent="0.25">
      <c r="A10">
        <f ca="1">IF(B9=INDIRECT(CONCATENATE("'YODA Blocks'!$",CHAR(A9+65),"$2:",CHAR(A9+65),"$2")),A9+1,A9)</f>
        <v>3</v>
      </c>
      <c r="B10">
        <f t="shared" ca="1" si="1"/>
        <v>1</v>
      </c>
      <c r="C10" t="str">
        <f ca="1">OFFSET('YODA Blocks'!$A$2,'YODA File'!B10,'YODA File'!A10)</f>
        <v>People:</v>
      </c>
    </row>
    <row r="11" spans="1:3" x14ac:dyDescent="0.25">
      <c r="A11">
        <f t="shared" ref="A11:A29" ca="1" si="2">IF(B10=INDIRECT(CONCATENATE("'YODA Blocks'!$",CHAR(A10+65),"$2:",CHAR(A10+65),"$2")),A10+1,A10)</f>
        <v>3</v>
      </c>
      <c r="B11">
        <f t="shared" ca="1" si="1"/>
        <v>2</v>
      </c>
      <c r="C11" t="str">
        <f ca="1">OFFSET('YODA Blocks'!$A$2,'YODA File'!B11,'YODA File'!A11)</f>
        <v xml:space="preserve">  - &amp;PersonID0001 {PersonFirstName:  "Jeffrey", PersonMiddleName:  "S.", PersonLastName:  "Horsburgh"}</v>
      </c>
    </row>
    <row r="12" spans="1:3" x14ac:dyDescent="0.25">
      <c r="A12">
        <f t="shared" ca="1" si="2"/>
        <v>3</v>
      </c>
      <c r="B12">
        <f t="shared" ca="1" si="1"/>
        <v>3</v>
      </c>
      <c r="C12" t="str">
        <f ca="1">OFFSET('YODA Blocks'!$A$2,'YODA File'!B12,'YODA File'!A12)</f>
        <v xml:space="preserve">  - &amp;PersonID0002 {PersonFirstName:  "Amber", PersonMiddleName:  "", PersonLastName:  "Spackman Jones"}</v>
      </c>
    </row>
    <row r="13" spans="1:3" x14ac:dyDescent="0.25">
      <c r="A13">
        <f t="shared" ca="1" si="2"/>
        <v>4</v>
      </c>
      <c r="B13">
        <f t="shared" ca="1" si="1"/>
        <v>1</v>
      </c>
      <c r="C13" t="str">
        <f ca="1">OFFSET('YODA Blocks'!$A$2,'YODA File'!B13,'YODA File'!A13)</f>
        <v>Organizations:</v>
      </c>
    </row>
    <row r="14" spans="1:3" x14ac:dyDescent="0.25">
      <c r="A14">
        <f t="shared" ca="1" si="2"/>
        <v>4</v>
      </c>
      <c r="B14">
        <f t="shared" ca="1" si="1"/>
        <v>2</v>
      </c>
      <c r="C14" t="str">
        <f ca="1">OFFSET('YODA Blocks'!$A$2,'YODA File'!B14,'YODA File'!A14)</f>
        <v xml:space="preserve">  - &amp;OrganizationID0001 {OrganizationTypeCV:  "University", OrganizationCode:  "USU", OrganizationName:  "Utah State University", OrganizationDescription:  "", OrganizationLink:  ""}</v>
      </c>
    </row>
    <row r="15" spans="1:3" x14ac:dyDescent="0.25">
      <c r="A15">
        <f t="shared" ca="1" si="2"/>
        <v>5</v>
      </c>
      <c r="B15">
        <f t="shared" ca="1" si="1"/>
        <v>1</v>
      </c>
      <c r="C15" t="str">
        <f ca="1">OFFSET('YODA Blocks'!$A$2,'YODA File'!B15,'YODA File'!A15)</f>
        <v>Affiliations:</v>
      </c>
    </row>
    <row r="16" spans="1:3" x14ac:dyDescent="0.25">
      <c r="A16">
        <f t="shared" ca="1" si="2"/>
        <v>5</v>
      </c>
      <c r="B16">
        <f t="shared" ca="1" si="1"/>
        <v>2</v>
      </c>
      <c r="C16" t="str">
        <f ca="1">OFFSET('YODA Blocks'!$A$2,'YODA File'!B16,'YODA File'!A16)</f>
        <v xml:space="preserve">  - &amp;AffiliationID0001 {PersonID: *PersonID0001, OrganizationID: *OrganizationID0001,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</row>
    <row r="17" spans="1:3" x14ac:dyDescent="0.25">
      <c r="A17">
        <f t="shared" ca="1" si="2"/>
        <v>5</v>
      </c>
      <c r="B17">
        <f t="shared" ca="1" si="1"/>
        <v>3</v>
      </c>
      <c r="C17" t="str">
        <f ca="1">OFFSET('YODA Blocks'!$A$2,'YODA File'!B17,'YODA File'!A17)</f>
        <v xml:space="preserve">  - &amp;AffiliationID0002 {PersonID: *PersonID0002, OrganizationID: *OrganizationID0001,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</row>
    <row r="18" spans="1:3" x14ac:dyDescent="0.25">
      <c r="A18">
        <f t="shared" ca="1" si="2"/>
        <v>6</v>
      </c>
      <c r="B18">
        <f t="shared" ca="1" si="1"/>
        <v>1</v>
      </c>
      <c r="C18" t="str">
        <f ca="1">OFFSET('YODA Blocks'!$A$2,'YODA File'!B18,'YODA File'!A18)</f>
        <v>Citation: &amp;CitationID0001</v>
      </c>
    </row>
    <row r="19" spans="1:3" x14ac:dyDescent="0.25">
      <c r="A19">
        <f t="shared" ca="1" si="2"/>
        <v>6</v>
      </c>
      <c r="B19">
        <f t="shared" ca="1" si="1"/>
        <v>2</v>
      </c>
      <c r="C19" t="str">
        <f ca="1">OFFSET('YODA Blocks'!$A$2,'YODA File'!B19,'YODA File'!A19)</f>
        <v xml:space="preserve">    Title: "Air temperature at the TW Daniels Experimental Forest Climate Station"</v>
      </c>
    </row>
    <row r="20" spans="1:3" x14ac:dyDescent="0.25">
      <c r="A20">
        <f t="shared" ca="1" si="2"/>
        <v>6</v>
      </c>
      <c r="B20">
        <f t="shared" ca="1" si="1"/>
        <v>3</v>
      </c>
      <c r="C20" t="str">
        <f ca="1">OFFSET('YODA Blocks'!$A$2,'YODA File'!B20,'YODA File'!A20)</f>
        <v xml:space="preserve">    Publisher: "iUTAH Modeling and Data Federation"</v>
      </c>
    </row>
    <row r="21" spans="1:3" x14ac:dyDescent="0.25">
      <c r="A21">
        <f t="shared" ca="1" si="2"/>
        <v>6</v>
      </c>
      <c r="B21">
        <f t="shared" ca="1" si="1"/>
        <v>4</v>
      </c>
      <c r="C21" t="str">
        <f ca="1">OFFSET('YODA Blocks'!$A$2,'YODA File'!B21,'YODA File'!A21)</f>
        <v xml:space="preserve">    PublicationYear: "2015"</v>
      </c>
    </row>
    <row r="22" spans="1:3" x14ac:dyDescent="0.25">
      <c r="A22">
        <f t="shared" ca="1" si="2"/>
        <v>6</v>
      </c>
      <c r="B22">
        <f t="shared" ca="1" si="1"/>
        <v>5</v>
      </c>
      <c r="C22" t="str">
        <f ca="1">OFFSET('YODA Blocks'!$A$2,'YODA File'!B22,'YODA File'!A22)</f>
        <v xml:space="preserve">    CitationLink: "http://repository.iutahepscor.org/dataset/iutah-gamut-network-raw-data-at-tw-daniels-forest-climate-site-lr-twdef-c"</v>
      </c>
    </row>
    <row r="23" spans="1:3" x14ac:dyDescent="0.25">
      <c r="A23">
        <f t="shared" ca="1" si="2"/>
        <v>7</v>
      </c>
      <c r="B23">
        <f ca="1">IF(B22=SUM(INDIRECT(CONCATENATE("'YODA Blocks'!$",CHAR(A22+65),"$2:",CHAR(A22+65),"$2"))),1,B22+1)</f>
        <v>1</v>
      </c>
      <c r="C23" t="str">
        <f ca="1">OFFSET('YODA Blocks'!$A$2,'YODA File'!B23,'YODA File'!A23)</f>
        <v>AuthorList:</v>
      </c>
    </row>
    <row r="24" spans="1:3" x14ac:dyDescent="0.25">
      <c r="A24">
        <f t="shared" ca="1" si="2"/>
        <v>7</v>
      </c>
      <c r="B24">
        <f t="shared" ca="1" si="1"/>
        <v>2</v>
      </c>
      <c r="C24" t="str">
        <f ca="1">OFFSET('YODA Blocks'!$A$2,'YODA File'!B24,'YODA File'!A24)</f>
        <v xml:space="preserve">  - &amp;AuthorListID0001  {CitationID: *CitationID0001, PersonID: *PersonID0001, AuthorOrder: 1}</v>
      </c>
    </row>
    <row r="25" spans="1:3" x14ac:dyDescent="0.25">
      <c r="A25">
        <f t="shared" ca="1" si="2"/>
        <v>7</v>
      </c>
      <c r="B25">
        <f t="shared" ca="1" si="1"/>
        <v>3</v>
      </c>
      <c r="C25" t="str">
        <f ca="1">OFFSET('YODA Blocks'!$A$2,'YODA File'!B25,'YODA File'!A25)</f>
        <v xml:space="preserve">  - &amp;AuthorListID0002  {CitationID: *CitationID0001, PersonID: *PersonID0002, AuthorOrder: 2}</v>
      </c>
    </row>
    <row r="26" spans="1:3" x14ac:dyDescent="0.25">
      <c r="A26">
        <f t="shared" ca="1" si="2"/>
        <v>8</v>
      </c>
      <c r="B26">
        <f t="shared" ca="1" si="1"/>
        <v>1</v>
      </c>
      <c r="C26" t="str">
        <f ca="1">OFFSET('YODA Blocks'!$A$2,'YODA File'!B26,'YODA File'!A26)</f>
        <v>DataSetCitations:</v>
      </c>
    </row>
    <row r="27" spans="1:3" x14ac:dyDescent="0.25">
      <c r="A27">
        <f t="shared" ca="1" si="2"/>
        <v>8</v>
      </c>
      <c r="B27">
        <f t="shared" ca="1" si="1"/>
        <v>2</v>
      </c>
      <c r="C27" t="str">
        <f ca="1">OFFSET('YODA Blocks'!$A$2,'YODA File'!B27,'YODA File'!A27)</f>
        <v xml:space="preserve">  DataSetID: *DataSetID0001</v>
      </c>
    </row>
    <row r="28" spans="1:3" x14ac:dyDescent="0.25">
      <c r="A28">
        <f t="shared" ca="1" si="2"/>
        <v>8</v>
      </c>
      <c r="B28">
        <f t="shared" ca="1" si="1"/>
        <v>3</v>
      </c>
      <c r="C28" t="str">
        <f ca="1">OFFSET('YODA Blocks'!$A$2,'YODA File'!B28,'YODA File'!A28)</f>
        <v xml:space="preserve">  CitationID: *CitationID0001</v>
      </c>
    </row>
    <row r="29" spans="1:3" x14ac:dyDescent="0.25">
      <c r="A29">
        <f t="shared" ca="1" si="2"/>
        <v>8</v>
      </c>
      <c r="B29">
        <f t="shared" ca="1" si="1"/>
        <v>4</v>
      </c>
      <c r="C29" t="str">
        <f ca="1">OFFSET('YODA Blocks'!$A$2,'YODA File'!B29,'YODA File'!A29)</f>
        <v xml:space="preserve">  RelationshipTypeCV: IsAllOf</v>
      </c>
    </row>
    <row r="30" spans="1:3" x14ac:dyDescent="0.25">
      <c r="A30">
        <f t="shared" ref="A30:A62" ca="1" si="3">IF(B29=INDIRECT(CONCATENATE("'YODA Blocks'!$",CHAR(A29+65),"$2:",CHAR(A29+65),"$2")),A29+1,A29)</f>
        <v>9</v>
      </c>
      <c r="B30">
        <f t="shared" ref="B30:B62" ca="1" si="4">IF(B29=SUM(INDIRECT(CONCATENATE("'YODA Blocks'!$",CHAR(A29+65),"$2:",CHAR(A29+65),"$2"))),1,B29+1)</f>
        <v>1</v>
      </c>
      <c r="C30" t="str">
        <f ca="1">OFFSET('YODA Blocks'!$A$2,'YODA File'!B30,'YODA File'!A30)</f>
        <v>SpatialReferences:</v>
      </c>
    </row>
    <row r="31" spans="1:3" x14ac:dyDescent="0.25">
      <c r="A31">
        <f t="shared" ca="1" si="3"/>
        <v>9</v>
      </c>
      <c r="B31">
        <f t="shared" ca="1" si="4"/>
        <v>2</v>
      </c>
      <c r="C31" t="str">
        <f ca="1">OFFSET('YODA Blocks'!$A$2,'YODA File'!B31,'YODA File'!A31)</f>
        <v xml:space="preserve">  - &amp;SRSID0001 {SRSName: WGS84}</v>
      </c>
    </row>
    <row r="32" spans="1:3" x14ac:dyDescent="0.25">
      <c r="A32">
        <f t="shared" ca="1" si="3"/>
        <v>10</v>
      </c>
      <c r="B32">
        <f t="shared" ca="1" si="4"/>
        <v>1</v>
      </c>
      <c r="C32" t="str">
        <f ca="1">OFFSET('YODA Blocks'!$A$2,'YODA File'!B32,'YODA File'!A32)</f>
        <v>SamplingFeatures:</v>
      </c>
    </row>
    <row r="33" spans="1:3" x14ac:dyDescent="0.25">
      <c r="A33">
        <f t="shared" ca="1" si="3"/>
        <v>10</v>
      </c>
      <c r="B33">
        <f t="shared" ca="1" si="4"/>
        <v>2</v>
      </c>
      <c r="C33" t="str">
        <f ca="1">OFFSET('YODA Blocks'!$A$2,'YODA File'!B33,'YODA File'!A33)</f>
        <v xml:space="preserve">  - &amp;SamplingFeatureID0001 {SamplingFeatureUUID:  "", SamplingFeatureTypeCV:  "Site", SamplingFeatureCode:  "RB_KF_BA", SamplingFeatureName:  "Knowlton Fork at Knowlton Fork Basic Aquatic", SamplingFeatureDescription:  "", SamplingFeatureGeotypeCV:  "Point", FeatureGeometry:  "", Elevation_m:  "", ElevationDatumCV:  "MSL"}</v>
      </c>
    </row>
    <row r="34" spans="1:3" x14ac:dyDescent="0.25">
      <c r="A34">
        <f t="shared" ca="1" si="3"/>
        <v>10</v>
      </c>
      <c r="B34">
        <f t="shared" ca="1" si="4"/>
        <v>3</v>
      </c>
      <c r="C34" t="str">
        <f ca="1">OFFSET('YODA Blocks'!$A$2,'YODA File'!B34,'YODA File'!A34)</f>
        <v xml:space="preserve">  - &amp;SamplingFeatureID0002 {SamplingFeatureUUID:  "", SamplingFeatureTypeCV:  "Site", SamplingFeatureCode:  "RB_RBG_BA", SamplingFeatureName:  "Red Butte Creek at Red Butte Gate Basic Aquatic", SamplingFeatureDescription:  "", SamplingFeatureGeotypeCV:  "Point", FeatureGeometry:  "", Elevation_m:  "", ElevationDatumCV:  "MSL"}</v>
      </c>
    </row>
    <row r="35" spans="1:3" x14ac:dyDescent="0.25">
      <c r="A35">
        <f t="shared" ca="1" si="3"/>
        <v>10</v>
      </c>
      <c r="B35">
        <f t="shared" ca="1" si="4"/>
        <v>4</v>
      </c>
      <c r="C35" t="str">
        <f ca="1">OFFSET('YODA Blocks'!$A$2,'YODA File'!B35,'YODA File'!A35)</f>
        <v xml:space="preserve">  - &amp;SamplingFeatureID0003 {SamplingFeatureUUID:  "", SamplingFeatureTypeCV:  "Specimen", SamplingFeatureCode:  "D101", SamplingFeatureName:  "Specimen D101", SamplingFeatureDescription:  "", SamplingFeatureGeotypeCV:  "Not applicable", FeatureGeometry:  "", Elevation_m:  "", ElevationDatumCV:  "MSL"}</v>
      </c>
    </row>
    <row r="36" spans="1:3" x14ac:dyDescent="0.25">
      <c r="A36">
        <f t="shared" ca="1" si="3"/>
        <v>10</v>
      </c>
      <c r="B36">
        <f t="shared" ca="1" si="4"/>
        <v>5</v>
      </c>
      <c r="C36" t="str">
        <f ca="1">OFFSET('YODA Blocks'!$A$2,'YODA File'!B36,'YODA File'!A36)</f>
        <v xml:space="preserve">  - &amp;SamplingFeatureID0004 {SamplingFeatureUUID:  "", SamplingFeatureTypeCV:  "Specimen", SamplingFeatureCode:  "D102", SamplingFeatureName:  "Specimen D102", SamplingFeatureDescription:  "", SamplingFeatureGeotypeCV:  "Not applicable", FeatureGeometry:  "", Elevation_m:  "", ElevationDatumCV:  "MSL"}</v>
      </c>
    </row>
    <row r="37" spans="1:3" x14ac:dyDescent="0.25">
      <c r="A37">
        <f t="shared" ca="1" si="3"/>
        <v>10</v>
      </c>
      <c r="B37">
        <f t="shared" ca="1" si="4"/>
        <v>6</v>
      </c>
      <c r="C37" t="str">
        <f ca="1">OFFSET('YODA Blocks'!$A$2,'YODA File'!B37,'YODA File'!A37)</f>
        <v xml:space="preserve">  - &amp;SamplingFeatureID0005 {SamplingFeatureUUID:  "", SamplingFeatureTypeCV:  "Specimen", SamplingFeatureCode:  "D3236", SamplingFeatureName:  "Specimen D3236", SamplingFeatureDescription:  "", SamplingFeatureGeotypeCV:  "Not applicable", FeatureGeometry:  "", Elevation_m:  "", ElevationDatumCV:  "MSL"}</v>
      </c>
    </row>
    <row r="38" spans="1:3" x14ac:dyDescent="0.25">
      <c r="A38">
        <f t="shared" ca="1" si="3"/>
        <v>10</v>
      </c>
      <c r="B38">
        <f t="shared" ca="1" si="4"/>
        <v>7</v>
      </c>
      <c r="C38" t="str">
        <f ca="1">OFFSET('YODA Blocks'!$A$2,'YODA File'!B38,'YODA File'!A38)</f>
        <v xml:space="preserve">  - &amp;SamplingFeatureID0006 {SamplingFeatureUUID:  "", SamplingFeatureTypeCV:  "Specimen", SamplingFeatureCode:  "524", SamplingFeatureName:  "Specimen 524", SamplingFeatureDescription:  "", SamplingFeatureGeotypeCV:  "Not applicable", FeatureGeometry:  "", Elevation_m:  "", ElevationDatumCV:  "MSL"}</v>
      </c>
    </row>
    <row r="39" spans="1:3" x14ac:dyDescent="0.25">
      <c r="A39">
        <f t="shared" ca="1" si="3"/>
        <v>10</v>
      </c>
      <c r="B39">
        <f t="shared" ca="1" si="4"/>
        <v>8</v>
      </c>
      <c r="C39" t="str">
        <f ca="1">OFFSET('YODA Blocks'!$A$2,'YODA File'!B39,'YODA File'!A39)</f>
        <v xml:space="preserve">  - &amp;SamplingFeatureID0007 {SamplingFeatureUUID:  "", SamplingFeatureTypeCV:  "Site", SamplingFeatureCode:  "LR_TWDEF_C", SamplingFeatureName:  "Climate Station at TW Daniels Experimental Forest", SamplingFeatureDescription:  "This is a continuous atmospheric monitoring site that is part of the Gradients Along Mountain to Urban Transitions (GAMUT) monitoring network.", SamplingFeatureGeotypeCV:  "Point", FeatureGeometry:  "", Elevation_m:  "2629.2", ElevationDatumCV:  "MSL"}</v>
      </c>
    </row>
    <row r="40" spans="1:3" x14ac:dyDescent="0.25">
      <c r="A40">
        <f t="shared" ca="1" si="3"/>
        <v>11</v>
      </c>
      <c r="B40">
        <f t="shared" ca="1" si="4"/>
        <v>1</v>
      </c>
      <c r="C40" t="str">
        <f ca="1">OFFSET('YODA Blocks'!$A$2,'YODA File'!B40,'YODA File'!A40)</f>
        <v>Sites:</v>
      </c>
    </row>
    <row r="41" spans="1:3" x14ac:dyDescent="0.25">
      <c r="A41">
        <f t="shared" ca="1" si="3"/>
        <v>11</v>
      </c>
      <c r="B41">
        <f t="shared" ca="1" si="4"/>
        <v>2</v>
      </c>
      <c r="C41" t="str">
        <f ca="1">OFFSET('YODA Blocks'!$A$2,'YODA File'!B41,'YODA File'!A41)</f>
        <v xml:space="preserve">  - &amp;SiteID0001 {SamplingFeatureID:  *SamplingFeatureID0001, SiteTypeCV:  "Stream", Latitude:  40.809522, Longitude:  -111.765472, SRSName:  "WGS84"}</v>
      </c>
    </row>
    <row r="42" spans="1:3" x14ac:dyDescent="0.25">
      <c r="A42">
        <f t="shared" ca="1" si="3"/>
        <v>11</v>
      </c>
      <c r="B42">
        <f t="shared" ca="1" si="4"/>
        <v>3</v>
      </c>
      <c r="C42" t="str">
        <f ca="1">OFFSET('YODA Blocks'!$A$2,'YODA File'!B42,'YODA File'!A42)</f>
        <v xml:space="preserve">  - &amp;SiteID0002 {SamplingFeatureID:  *SamplingFeatureID0002, SiteTypeCV:  "Stream", Latitude:  40.774228, Longitude:  -111.817025, SRSName:  "WGS84"}</v>
      </c>
    </row>
    <row r="43" spans="1:3" x14ac:dyDescent="0.25">
      <c r="A43">
        <f t="shared" ca="1" si="3"/>
        <v>11</v>
      </c>
      <c r="B43">
        <f t="shared" ca="1" si="4"/>
        <v>4</v>
      </c>
      <c r="C43" t="str">
        <f ca="1">OFFSET('YODA Blocks'!$A$2,'YODA File'!B43,'YODA File'!A43)</f>
        <v/>
      </c>
    </row>
    <row r="44" spans="1:3" x14ac:dyDescent="0.25">
      <c r="A44">
        <f t="shared" ca="1" si="3"/>
        <v>12</v>
      </c>
      <c r="B44">
        <f t="shared" ca="1" si="4"/>
        <v>1</v>
      </c>
      <c r="C44" t="str">
        <f ca="1">OFFSET('YODA Blocks'!$A$2,'YODA File'!B44,'YODA File'!A44)</f>
        <v>Specimens:</v>
      </c>
    </row>
    <row r="45" spans="1:3" x14ac:dyDescent="0.25">
      <c r="A45">
        <f t="shared" ca="1" si="3"/>
        <v>12</v>
      </c>
      <c r="B45">
        <f t="shared" ca="1" si="4"/>
        <v>2</v>
      </c>
      <c r="C45" t="str">
        <f ca="1">OFFSET('YODA Blocks'!$A$2,'YODA File'!B45,'YODA File'!A45)</f>
        <v/>
      </c>
    </row>
    <row r="46" spans="1:3" x14ac:dyDescent="0.25">
      <c r="A46">
        <f t="shared" ca="1" si="3"/>
        <v>12</v>
      </c>
      <c r="B46">
        <f t="shared" ca="1" si="4"/>
        <v>3</v>
      </c>
      <c r="C46" t="str">
        <f ca="1">OFFSET('YODA Blocks'!$A$2,'YODA File'!B46,'YODA File'!A46)</f>
        <v/>
      </c>
    </row>
    <row r="47" spans="1:3" x14ac:dyDescent="0.25">
      <c r="A47">
        <f t="shared" ca="1" si="3"/>
        <v>12</v>
      </c>
      <c r="B47">
        <f t="shared" ca="1" si="4"/>
        <v>4</v>
      </c>
      <c r="C47" t="str">
        <f ca="1">OFFSET('YODA Blocks'!$A$2,'YODA File'!B47,'YODA File'!A47)</f>
        <v xml:space="preserve">  - &amp;SpecimenID0001 {SamplingFeatureID:  *SamplingFeatureID0003, SpecimenTypeCV:  "Grab", SpecimenMediumCV:  Liquid aqueous, IsFieldSpecimen:  "TRUE"}</v>
      </c>
    </row>
    <row r="48" spans="1:3" x14ac:dyDescent="0.25">
      <c r="A48">
        <f t="shared" ca="1" si="3"/>
        <v>12</v>
      </c>
      <c r="B48">
        <f t="shared" ca="1" si="4"/>
        <v>5</v>
      </c>
      <c r="C48" t="str">
        <f ca="1">OFFSET('YODA Blocks'!$A$2,'YODA File'!B48,'YODA File'!A48)</f>
        <v xml:space="preserve">  - &amp;SpecimenID0002 {SamplingFeatureID:  *SamplingFeatureID0004, SpecimenTypeCV:  "Grab", SpecimenMediumCV:  Liquid aqueous, IsFieldSpecimen:  "TRUE"}</v>
      </c>
    </row>
    <row r="49" spans="1:3" x14ac:dyDescent="0.25">
      <c r="A49">
        <f t="shared" ca="1" si="3"/>
        <v>13</v>
      </c>
      <c r="B49">
        <f t="shared" ca="1" si="4"/>
        <v>1</v>
      </c>
      <c r="C49" t="str">
        <f ca="1">OFFSET('YODA Blocks'!$A$2,'YODA File'!B49,'YODA File'!A49)</f>
        <v>Spatialoffsets:</v>
      </c>
    </row>
    <row r="50" spans="1:3" x14ac:dyDescent="0.25">
      <c r="A50">
        <f t="shared" ca="1" si="3"/>
        <v>13</v>
      </c>
      <c r="B50">
        <f t="shared" ca="1" si="4"/>
        <v>2</v>
      </c>
      <c r="C50" t="str">
        <f ca="1">OFFSET('YODA Blocks'!$A$2,'YODA File'!B50,'YODA File'!A50)</f>
        <v xml:space="preserve">  - &amp;SpatialOffsetID0001 {SpatialOffsetTypeCV:  "Depth Interval", Offset1Value:  10, Offset1UnitID:  "m", Offset2Value:  , Offset2UnitID:  "", Offset3Value:  , Offset3UnitID:  ""}</v>
      </c>
    </row>
    <row r="51" spans="1:3" x14ac:dyDescent="0.25">
      <c r="A51">
        <f t="shared" ca="1" si="3"/>
        <v>14</v>
      </c>
      <c r="B51">
        <f t="shared" ca="1" si="4"/>
        <v>1</v>
      </c>
      <c r="C51" t="str">
        <f ca="1">OFFSET('YODA Blocks'!$A$2,'YODA File'!B51,'YODA File'!A51)</f>
        <v>RelatedFeatures:</v>
      </c>
    </row>
    <row r="52" spans="1:3" x14ac:dyDescent="0.25">
      <c r="A52">
        <f t="shared" ca="1" si="3"/>
        <v>14</v>
      </c>
      <c r="B52">
        <f t="shared" ca="1" si="4"/>
        <v>2</v>
      </c>
      <c r="C52" t="str">
        <f ca="1">OFFSET('YODA Blocks'!$A$2,'YODA File'!B52,'YODA File'!A52)</f>
        <v xml:space="preserve">  - &amp;RelationID0001 {SamplingFeatureID:  *SamplingFeatureID0003, RelationshipTypeCV:  "wasCollectedAt", RelatedFeatureID: *SamplingFeatureID0001, SpatialOffsetID:  }</v>
      </c>
    </row>
    <row r="53" spans="1:3" x14ac:dyDescent="0.25">
      <c r="A53">
        <f t="shared" ca="1" si="3"/>
        <v>14</v>
      </c>
      <c r="B53">
        <f t="shared" ca="1" si="4"/>
        <v>3</v>
      </c>
      <c r="C53" t="str">
        <f ca="1">OFFSET('YODA Blocks'!$A$2,'YODA File'!B53,'YODA File'!A53)</f>
        <v xml:space="preserve">  - &amp;RelationID0002 {SamplingFeatureID:  *SamplingFeatureID0004, RelationshipTypeCV:  "wasCollectedAt", RelatedFeatureID: *SamplingFeatureID0002, SpatialOffsetID:  }</v>
      </c>
    </row>
    <row r="54" spans="1:3" x14ac:dyDescent="0.25">
      <c r="A54">
        <f t="shared" ca="1" si="3"/>
        <v>14</v>
      </c>
      <c r="B54">
        <f t="shared" ca="1" si="4"/>
        <v>4</v>
      </c>
      <c r="C54" t="str">
        <f ca="1">OFFSET('YODA Blocks'!$A$2,'YODA File'!B54,'YODA File'!A54)</f>
        <v xml:space="preserve">  - &amp;RelationID0003 {SamplingFeatureID:  *SamplingFeatureID0005, RelationshipTypeCV:  "wasCollectedAt", RelatedFeatureID: *SamplingFeatureID0002, SpatialOffsetID:  }</v>
      </c>
    </row>
    <row r="55" spans="1:3" x14ac:dyDescent="0.25">
      <c r="A55">
        <f t="shared" ca="1" si="3"/>
        <v>14</v>
      </c>
      <c r="B55">
        <f t="shared" ca="1" si="4"/>
        <v>5</v>
      </c>
      <c r="C55" t="str">
        <f ca="1">OFFSET('YODA Blocks'!$A$2,'YODA File'!B55,'YODA File'!A55)</f>
        <v xml:space="preserve">  - &amp;RelationID0004 {SamplingFeatureID:  *SamplingFeatureID0006, RelationshipTypeCV:  "wasCollectedAt", RelatedFeatureID: *SamplingFeatureID0002, SpatialOffsetID:  }</v>
      </c>
    </row>
    <row r="56" spans="1:3" x14ac:dyDescent="0.25">
      <c r="A56">
        <f t="shared" ca="1" si="3"/>
        <v>15</v>
      </c>
      <c r="B56">
        <f t="shared" ca="1" si="4"/>
        <v>1</v>
      </c>
      <c r="C56" t="str">
        <f ca="1">OFFSET('YODA Blocks'!$A$2,'YODA File'!B56,'YODA File'!A56)</f>
        <v>Methods:</v>
      </c>
    </row>
    <row r="57" spans="1:3" x14ac:dyDescent="0.25">
      <c r="A57">
        <f t="shared" ca="1" si="3"/>
        <v>15</v>
      </c>
      <c r="B57">
        <f t="shared" ca="1" si="4"/>
        <v>2</v>
      </c>
      <c r="C57" t="str">
        <f ca="1">OFFSET('YODA Blocks'!$A$2,'YODA File'!B57,'YODA File'!A57)</f>
        <v xml:space="preserve">  - &amp;MethodID0001 {MethodTypeCV:  "Instrument deployment", MethodCode:  "Air_Temp_HC2S3", MethodName:  "HC2S3 Air Temperature", MethodDescription:  "Air temperature measured using a Campbell Scientific HC2S3 temperature and relative humidity sensor. Average over 15 minutes.", MethodLink:  "http://data.iutahepscor.org", OrganizationID: *OrganizationID0001}</v>
      </c>
    </row>
    <row r="58" spans="1:3" x14ac:dyDescent="0.25">
      <c r="A58">
        <f t="shared" ca="1" si="3"/>
        <v>15</v>
      </c>
      <c r="B58">
        <f t="shared" ca="1" si="4"/>
        <v>3</v>
      </c>
      <c r="C58" t="str">
        <f ca="1">OFFSET('YODA Blocks'!$A$2,'YODA File'!B58,'YODA File'!A58)</f>
        <v xml:space="preserve">  - &amp;MethodID0002 {MethodTypeCV:  "Specimen collection", MethodCode:  "Grab_Sampling", MethodName:  "Grab samples collected in the field with acid-washed bottles for TN and TP analysis.", MethodDescription:  "Grab samples collected in the field with acid-washed bottles for TN and TP analysis.", MethodLink:  "http://data.iutahepscor.org", OrganizationID: *OrganizationID0001}</v>
      </c>
    </row>
    <row r="59" spans="1:3" x14ac:dyDescent="0.25">
      <c r="A59">
        <f t="shared" ca="1" si="3"/>
        <v>15</v>
      </c>
      <c r="B59">
        <f t="shared" ca="1" si="4"/>
        <v>4</v>
      </c>
      <c r="C59" t="str">
        <f ca="1">OFFSET('YODA Blocks'!$A$2,'YODA File'!B59,'YODA File'!A59)</f>
        <v xml:space="preserve">  - &amp;MethodID0003 {MethodTypeCV:  "Specimen analysis", MethodCode:  "EPA353.2", MethodName:  "Nitrate-Nitrite Colorometric Automated Cadmium Reduction", MethodDescription:  "Nitrate-Nitrite Colorometric Automated Cadmium Reduction", MethodLink:  "http://data.iutahepscor.org", OrganizationID: *OrganizationID0001}</v>
      </c>
    </row>
    <row r="60" spans="1:3" x14ac:dyDescent="0.25">
      <c r="A60">
        <f t="shared" ca="1" si="3"/>
        <v>15</v>
      </c>
      <c r="B60">
        <f t="shared" ca="1" si="4"/>
        <v>5</v>
      </c>
      <c r="C60" t="str">
        <f ca="1">OFFSET('YODA Blocks'!$A$2,'YODA File'!B60,'YODA File'!A60)</f>
        <v xml:space="preserve">  - &amp;MethodID0004 {MethodTypeCV:  "Specimen analysis", MethodCode:  "TotalNitrogen", MethodName:  "Astoria Total Nitrogen", MethodDescription:  "Determination of total Nitrogen by persulphate oxidation digestion and cadmium reduction method", MethodLink:  "http://data.iutahepscor.org", OrganizationID: *OrganizationID0001}</v>
      </c>
    </row>
    <row r="61" spans="1:3" x14ac:dyDescent="0.25">
      <c r="A61">
        <f t="shared" ca="1" si="3"/>
        <v>15</v>
      </c>
      <c r="B61">
        <f t="shared" ca="1" si="4"/>
        <v>6</v>
      </c>
      <c r="C61" t="str">
        <f ca="1">OFFSET('YODA Blocks'!$A$2,'YODA File'!B61,'YODA File'!A61)</f>
        <v xml:space="preserve">  - &amp;MethodID0005 {MethodTypeCV:  "Specimen analysis", MethodCode:  "TotalPhosphorus", MethodName:  "Astoria Total Phosphorus", MethodDescription:  "Determination of total phosphorus by persulphate oxidation digestion and ascorbic acid method", MethodLink:  "http://data.iutahepscor.org", OrganizationID: *OrganizationID0001}</v>
      </c>
    </row>
    <row r="62" spans="1:3" x14ac:dyDescent="0.25">
      <c r="A62">
        <f t="shared" ca="1" si="3"/>
        <v>16</v>
      </c>
      <c r="B62">
        <f t="shared" ca="1" si="4"/>
        <v>1</v>
      </c>
      <c r="C62" t="str">
        <f ca="1">OFFSET('YODA Blocks'!$A$2,'YODA File'!B62,'YODA File'!A62)</f>
        <v>Variables:</v>
      </c>
    </row>
    <row r="63" spans="1:3" x14ac:dyDescent="0.25">
      <c r="A63">
        <f t="shared" ref="A63:A126" ca="1" si="5">IF(B62=INDIRECT(CONCATENATE("'YODA Blocks'!$",CHAR(A62+65),"$2:",CHAR(A62+65),"$2")),A62+1,A62)</f>
        <v>16</v>
      </c>
      <c r="B63">
        <f t="shared" ref="B63:B126" ca="1" si="6">IF(B62=SUM(INDIRECT(CONCATENATE("'YODA Blocks'!$",CHAR(A62+65),"$2:",CHAR(A62+65),"$2"))),1,B62+1)</f>
        <v>2</v>
      </c>
      <c r="C63" t="str">
        <f ca="1">OFFSET('YODA Blocks'!$A$2,'YODA File'!B63,'YODA File'!A63)</f>
        <v xml:space="preserve">  - &amp;VariableID0001 {VariableTypeCV:  "Chemistry", VariableCode:  "TN", VariableNameCV:  "Nitrogen, total", VariableDefinition:  "", SpecciationCV:  "N", NoDataValue:  "-9999"}</v>
      </c>
    </row>
    <row r="64" spans="1:3" x14ac:dyDescent="0.25">
      <c r="A64">
        <f t="shared" ca="1" si="5"/>
        <v>16</v>
      </c>
      <c r="B64">
        <f t="shared" ca="1" si="6"/>
        <v>3</v>
      </c>
      <c r="C64" t="str">
        <f ca="1">IF(OFFSET('YODA Blocks'!$A$2,'YODA File'!B64,'YODA File'!A64)="","",OFFSET('YODA Blocks'!$A$2,'YODA File'!B64,'YODA File'!A64))</f>
        <v xml:space="preserve">  - &amp;VariableID0002 {VariableTypeCV:  "Chemistry", VariableCode:  "TP", VariableNameCV:  "Phosphorus, total", VariableDefinition:  "", SpecciationCV:  "P", NoDataValue:  "-9999"}</v>
      </c>
    </row>
    <row r="65" spans="1:3" x14ac:dyDescent="0.25">
      <c r="A65">
        <f t="shared" ca="1" si="5"/>
        <v>16</v>
      </c>
      <c r="B65">
        <f t="shared" ca="1" si="6"/>
        <v>4</v>
      </c>
      <c r="C65" t="str">
        <f ca="1">IF(OFFSET('YODA Blocks'!$A$2,'YODA File'!B65,'YODA File'!A65)="","",OFFSET('YODA Blocks'!$A$2,'YODA File'!B65,'YODA File'!A65))</f>
        <v xml:space="preserve">  - &amp;VariableID0003 {VariableTypeCV:  "Chemistry", VariableCode:  "Nitrate", VariableNameCV:  "Nitrogen, dissolved nitrite (NO2) + Nitrate (NO3)", VariableDefinition:  "", SpecciationCV:  "", NoDataValue:  "-9999"}</v>
      </c>
    </row>
    <row r="66" spans="1:3" x14ac:dyDescent="0.25">
      <c r="A66">
        <f t="shared" ca="1" si="5"/>
        <v>16</v>
      </c>
      <c r="B66">
        <f t="shared" ca="1" si="6"/>
        <v>5</v>
      </c>
      <c r="C66" t="str">
        <f ca="1">IF(OFFSET('YODA Blocks'!$A$2,'YODA File'!B66,'YODA File'!A66)="","",OFFSET('YODA Blocks'!$A$2,'YODA File'!B66,'YODA File'!A66))</f>
        <v xml:space="preserve">  - &amp;VariableID0004 {VariableTypeCV:  "Climate", VariableCode:  "AirtTemp_Avg", VariableNameCV:  "Temperature", VariableDefinition:  "", SpecciationCV:  "", NoDataValue:  "-9999"}</v>
      </c>
    </row>
    <row r="67" spans="1:3" x14ac:dyDescent="0.25">
      <c r="A67">
        <f t="shared" ca="1" si="5"/>
        <v>16</v>
      </c>
      <c r="B67">
        <f t="shared" ca="1" si="6"/>
        <v>6</v>
      </c>
      <c r="C67" t="str">
        <f ca="1">IF(OFFSET('YODA Blocks'!$A$2,'YODA File'!B67,'YODA File'!A67)="","",OFFSET('YODA Blocks'!$A$2,'YODA File'!B67,'YODA File'!A67))</f>
        <v xml:space="preserve">  - &amp;VariableID0005 {VariableTypeCV:  "Climate", VariableCode:  "AirtTemp_Min", VariableNameCV:  "Temperature", VariableDefinition:  "", SpecciationCV:  "", NoDataValue:  "-9999"}</v>
      </c>
    </row>
    <row r="68" spans="1:3" x14ac:dyDescent="0.25">
      <c r="A68">
        <f t="shared" ca="1" si="5"/>
        <v>16</v>
      </c>
      <c r="B68">
        <f t="shared" ca="1" si="6"/>
        <v>7</v>
      </c>
      <c r="C68" t="str">
        <f ca="1">IF(OFFSET('YODA Blocks'!$A$2,'YODA File'!B68,'YODA File'!A68)="","",OFFSET('YODA Blocks'!$A$2,'YODA File'!B68,'YODA File'!A68))</f>
        <v xml:space="preserve">  - &amp;VariableID0006 {VariableTypeCV:  "Climate", VariableCode:  "AirtTemp_Max", VariableNameCV:  "Temperature", VariableDefinition:  "", SpecciationCV:  "", NoDataValue:  "-9999"}</v>
      </c>
    </row>
    <row r="69" spans="1:3" x14ac:dyDescent="0.25">
      <c r="A69">
        <f t="shared" ca="1" si="5"/>
        <v>17</v>
      </c>
      <c r="B69">
        <f t="shared" ca="1" si="6"/>
        <v>1</v>
      </c>
      <c r="C69" t="str">
        <f ca="1">IF(OFFSET('YODA Blocks'!$A$2,'YODA File'!B69,'YODA File'!A69)="","",OFFSET('YODA Blocks'!$A$2,'YODA File'!B69,'YODA File'!A69))</f>
        <v/>
      </c>
    </row>
    <row r="70" spans="1:3" x14ac:dyDescent="0.25">
      <c r="A70">
        <f t="shared" ca="1" si="5"/>
        <v>17</v>
      </c>
      <c r="B70">
        <f t="shared" ca="1" si="6"/>
        <v>2</v>
      </c>
      <c r="C70" t="str">
        <f ca="1">IF(OFFSET('YODA Blocks'!$A$2,'YODA File'!B70,'YODA File'!A70)="","",OFFSET('YODA Blocks'!$A$2,'YODA File'!B70,'YODA File'!A70))</f>
        <v/>
      </c>
    </row>
    <row r="71" spans="1:3" x14ac:dyDescent="0.25">
      <c r="A71">
        <f t="shared" ca="1" si="5"/>
        <v>17</v>
      </c>
      <c r="B71">
        <f t="shared" ca="1" si="6"/>
        <v>3</v>
      </c>
      <c r="C71" t="str">
        <f ca="1">IF(OFFSET('YODA Blocks'!$A$2,'YODA File'!B71,'YODA File'!A71)="","",OFFSET('YODA Blocks'!$A$2,'YODA File'!B71,'YODA File'!A71))</f>
        <v/>
      </c>
    </row>
    <row r="72" spans="1:3" x14ac:dyDescent="0.25">
      <c r="A72">
        <f t="shared" ca="1" si="5"/>
        <v>17</v>
      </c>
      <c r="B72">
        <f t="shared" ca="1" si="6"/>
        <v>4</v>
      </c>
      <c r="C72" t="str">
        <f ca="1">IF(OFFSET('YODA Blocks'!$A$2,'YODA File'!B72,'YODA File'!A72)="","",OFFSET('YODA Blocks'!$A$2,'YODA File'!B72,'YODA File'!A72))</f>
        <v/>
      </c>
    </row>
    <row r="73" spans="1:3" x14ac:dyDescent="0.25">
      <c r="A73">
        <f t="shared" ca="1" si="5"/>
        <v>17</v>
      </c>
      <c r="B73">
        <f t="shared" ca="1" si="6"/>
        <v>5</v>
      </c>
      <c r="C73" t="str">
        <f ca="1">IF(OFFSET('YODA Blocks'!$A$2,'YODA File'!B73,'YODA File'!A73)="","",OFFSET('YODA Blocks'!$A$2,'YODA File'!B73,'YODA File'!A73))</f>
        <v/>
      </c>
    </row>
    <row r="74" spans="1:3" x14ac:dyDescent="0.25">
      <c r="A74">
        <f t="shared" ca="1" si="5"/>
        <v>17</v>
      </c>
      <c r="B74">
        <f t="shared" ca="1" si="6"/>
        <v>6</v>
      </c>
      <c r="C74" t="str">
        <f ca="1">IF(OFFSET('YODA Blocks'!$A$2,'YODA File'!B74,'YODA File'!A74)="","",OFFSET('YODA Blocks'!$A$2,'YODA File'!B74,'YODA File'!A74))</f>
        <v/>
      </c>
    </row>
    <row r="75" spans="1:3" x14ac:dyDescent="0.25">
      <c r="A75">
        <f t="shared" ca="1" si="5"/>
        <v>17</v>
      </c>
      <c r="B75">
        <f t="shared" ca="1" si="6"/>
        <v>7</v>
      </c>
      <c r="C75" t="str">
        <f ca="1">IF(OFFSET('YODA Blocks'!$A$2,'YODA File'!B75,'YODA File'!A75)="","",OFFSET('YODA Blocks'!$A$2,'YODA File'!B75,'YODA File'!A75))</f>
        <v/>
      </c>
    </row>
    <row r="76" spans="1:3" x14ac:dyDescent="0.25">
      <c r="A76">
        <f t="shared" ca="1" si="5"/>
        <v>17</v>
      </c>
      <c r="B76">
        <f t="shared" ca="1" si="6"/>
        <v>8</v>
      </c>
      <c r="C76" t="str">
        <f ca="1">IF(OFFSET('YODA Blocks'!$A$2,'YODA File'!B76,'YODA File'!A76)="","",OFFSET('YODA Blocks'!$A$2,'YODA File'!B76,'YODA File'!A76))</f>
        <v/>
      </c>
    </row>
    <row r="77" spans="1:3" x14ac:dyDescent="0.25">
      <c r="A77">
        <f t="shared" ca="1" si="5"/>
        <v>17</v>
      </c>
      <c r="B77">
        <f t="shared" ca="1" si="6"/>
        <v>9</v>
      </c>
      <c r="C77" t="str">
        <f ca="1">IF(OFFSET('YODA Blocks'!$A$2,'YODA File'!B77,'YODA File'!A77)="","",OFFSET('YODA Blocks'!$A$2,'YODA File'!B77,'YODA File'!A77))</f>
        <v/>
      </c>
    </row>
    <row r="78" spans="1:3" x14ac:dyDescent="0.25">
      <c r="A78">
        <f t="shared" ca="1" si="5"/>
        <v>17</v>
      </c>
      <c r="B78">
        <f t="shared" ca="1" si="6"/>
        <v>10</v>
      </c>
      <c r="C78" t="str">
        <f ca="1">IF(OFFSET('YODA Blocks'!$A$2,'YODA File'!B78,'YODA File'!A78)="","",OFFSET('YODA Blocks'!$A$2,'YODA File'!B78,'YODA File'!A78))</f>
        <v/>
      </c>
    </row>
    <row r="79" spans="1:3" x14ac:dyDescent="0.25">
      <c r="A79">
        <f t="shared" ca="1" si="5"/>
        <v>17</v>
      </c>
      <c r="B79">
        <f t="shared" ca="1" si="6"/>
        <v>11</v>
      </c>
      <c r="C79" t="str">
        <f ca="1">IF(OFFSET('YODA Blocks'!$A$2,'YODA File'!B79,'YODA File'!A79)="","",OFFSET('YODA Blocks'!$A$2,'YODA File'!B79,'YODA File'!A79))</f>
        <v/>
      </c>
    </row>
    <row r="80" spans="1:3" x14ac:dyDescent="0.25">
      <c r="A80">
        <f t="shared" ca="1" si="5"/>
        <v>17</v>
      </c>
      <c r="B80">
        <f t="shared" ca="1" si="6"/>
        <v>12</v>
      </c>
      <c r="C80" t="str">
        <f ca="1">IF(OFFSET('YODA Blocks'!$A$2,'YODA File'!B80,'YODA File'!A80)="","",OFFSET('YODA Blocks'!$A$2,'YODA File'!B80,'YODA File'!A80))</f>
        <v/>
      </c>
    </row>
    <row r="81" spans="1:3" x14ac:dyDescent="0.25">
      <c r="A81">
        <f t="shared" ca="1" si="5"/>
        <v>17</v>
      </c>
      <c r="B81">
        <f t="shared" ca="1" si="6"/>
        <v>13</v>
      </c>
      <c r="C81" t="str">
        <f ca="1">IF(OFFSET('YODA Blocks'!$A$2,'YODA File'!B81,'YODA File'!A81)="","",OFFSET('YODA Blocks'!$A$2,'YODA File'!B81,'YODA File'!A81))</f>
        <v/>
      </c>
    </row>
    <row r="82" spans="1:3" x14ac:dyDescent="0.25">
      <c r="A82">
        <f t="shared" ca="1" si="5"/>
        <v>17</v>
      </c>
      <c r="B82">
        <f t="shared" ca="1" si="6"/>
        <v>14</v>
      </c>
      <c r="C82" t="str">
        <f ca="1">IF(OFFSET('YODA Blocks'!$A$2,'YODA File'!B82,'YODA File'!A82)="","",OFFSET('YODA Blocks'!$A$2,'YODA File'!B82,'YODA File'!A82))</f>
        <v/>
      </c>
    </row>
    <row r="83" spans="1:3" x14ac:dyDescent="0.25">
      <c r="A83">
        <f t="shared" ca="1" si="5"/>
        <v>17</v>
      </c>
      <c r="B83">
        <f t="shared" ca="1" si="6"/>
        <v>15</v>
      </c>
      <c r="C83" t="str">
        <f ca="1">IF(OFFSET('YODA Blocks'!$A$2,'YODA File'!B83,'YODA File'!A83)="","",OFFSET('YODA Blocks'!$A$2,'YODA File'!B83,'YODA File'!A83))</f>
        <v/>
      </c>
    </row>
    <row r="84" spans="1:3" x14ac:dyDescent="0.25">
      <c r="A84">
        <f t="shared" ca="1" si="5"/>
        <v>17</v>
      </c>
      <c r="B84">
        <f t="shared" ca="1" si="6"/>
        <v>16</v>
      </c>
      <c r="C84" t="str">
        <f ca="1">IF(OFFSET('YODA Blocks'!$A$2,'YODA File'!B84,'YODA File'!A84)="","",OFFSET('YODA Blocks'!$A$2,'YODA File'!B84,'YODA File'!A84))</f>
        <v/>
      </c>
    </row>
    <row r="85" spans="1:3" x14ac:dyDescent="0.25">
      <c r="A85">
        <f t="shared" ca="1" si="5"/>
        <v>17</v>
      </c>
      <c r="B85">
        <f t="shared" ca="1" si="6"/>
        <v>17</v>
      </c>
      <c r="C85" t="str">
        <f ca="1">IF(OFFSET('YODA Blocks'!$A$2,'YODA File'!B85,'YODA File'!A85)="","",OFFSET('YODA Blocks'!$A$2,'YODA File'!B85,'YODA File'!A85))</f>
        <v/>
      </c>
    </row>
    <row r="86" spans="1:3" x14ac:dyDescent="0.25">
      <c r="A86">
        <f t="shared" ca="1" si="5"/>
        <v>17</v>
      </c>
      <c r="B86">
        <f t="shared" ca="1" si="6"/>
        <v>18</v>
      </c>
      <c r="C86" t="str">
        <f ca="1">IF(OFFSET('YODA Blocks'!$A$2,'YODA File'!B86,'YODA File'!A86)="","",OFFSET('YODA Blocks'!$A$2,'YODA File'!B86,'YODA File'!A86))</f>
        <v/>
      </c>
    </row>
    <row r="87" spans="1:3" x14ac:dyDescent="0.25">
      <c r="A87">
        <f t="shared" ca="1" si="5"/>
        <v>17</v>
      </c>
      <c r="B87">
        <f t="shared" ca="1" si="6"/>
        <v>19</v>
      </c>
      <c r="C87" t="str">
        <f ca="1">IF(OFFSET('YODA Blocks'!$A$2,'YODA File'!B87,'YODA File'!A87)="","",OFFSET('YODA Blocks'!$A$2,'YODA File'!B87,'YODA File'!A87))</f>
        <v/>
      </c>
    </row>
    <row r="88" spans="1:3" x14ac:dyDescent="0.25">
      <c r="A88">
        <f t="shared" ca="1" si="5"/>
        <v>17</v>
      </c>
      <c r="B88">
        <f t="shared" ca="1" si="6"/>
        <v>20</v>
      </c>
      <c r="C88" t="str">
        <f ca="1">IF(OFFSET('YODA Blocks'!$A$2,'YODA File'!B88,'YODA File'!A88)="","",OFFSET('YODA Blocks'!$A$2,'YODA File'!B88,'YODA File'!A88))</f>
        <v/>
      </c>
    </row>
    <row r="89" spans="1:3" x14ac:dyDescent="0.25">
      <c r="A89">
        <f t="shared" ca="1" si="5"/>
        <v>17</v>
      </c>
      <c r="B89">
        <f t="shared" ca="1" si="6"/>
        <v>21</v>
      </c>
      <c r="C89" t="str">
        <f ca="1">IF(OFFSET('YODA Blocks'!$A$2,'YODA File'!B89,'YODA File'!A89)="","",OFFSET('YODA Blocks'!$A$2,'YODA File'!B89,'YODA File'!A89))</f>
        <v/>
      </c>
    </row>
    <row r="90" spans="1:3" x14ac:dyDescent="0.25">
      <c r="A90">
        <f t="shared" ca="1" si="5"/>
        <v>17</v>
      </c>
      <c r="B90">
        <f t="shared" ca="1" si="6"/>
        <v>22</v>
      </c>
      <c r="C90" t="str">
        <f ca="1">IF(OFFSET('YODA Blocks'!$A$2,'YODA File'!B90,'YODA File'!A90)="","",OFFSET('YODA Blocks'!$A$2,'YODA File'!B90,'YODA File'!A90))</f>
        <v/>
      </c>
    </row>
    <row r="91" spans="1:3" x14ac:dyDescent="0.25">
      <c r="A91">
        <f t="shared" ca="1" si="5"/>
        <v>17</v>
      </c>
      <c r="B91">
        <f t="shared" ca="1" si="6"/>
        <v>23</v>
      </c>
      <c r="C91" t="str">
        <f ca="1">IF(OFFSET('YODA Blocks'!$A$2,'YODA File'!B91,'YODA File'!A91)="","",OFFSET('YODA Blocks'!$A$2,'YODA File'!B91,'YODA File'!A91))</f>
        <v/>
      </c>
    </row>
    <row r="92" spans="1:3" x14ac:dyDescent="0.25">
      <c r="A92">
        <f t="shared" ca="1" si="5"/>
        <v>17</v>
      </c>
      <c r="B92">
        <f t="shared" ca="1" si="6"/>
        <v>24</v>
      </c>
      <c r="C92" t="str">
        <f ca="1">IF(OFFSET('YODA Blocks'!$A$2,'YODA File'!B92,'YODA File'!A92)="","",OFFSET('YODA Blocks'!$A$2,'YODA File'!B92,'YODA File'!A92))</f>
        <v/>
      </c>
    </row>
    <row r="93" spans="1:3" x14ac:dyDescent="0.25">
      <c r="A93">
        <f t="shared" ca="1" si="5"/>
        <v>17</v>
      </c>
      <c r="B93">
        <f t="shared" ca="1" si="6"/>
        <v>25</v>
      </c>
      <c r="C93" t="str">
        <f ca="1">IF(OFFSET('YODA Blocks'!$A$2,'YODA File'!B93,'YODA File'!A93)="","",OFFSET('YODA Blocks'!$A$2,'YODA File'!B93,'YODA File'!A93))</f>
        <v/>
      </c>
    </row>
    <row r="94" spans="1:3" x14ac:dyDescent="0.25">
      <c r="A94">
        <f t="shared" ca="1" si="5"/>
        <v>17</v>
      </c>
      <c r="B94">
        <f t="shared" ca="1" si="6"/>
        <v>26</v>
      </c>
      <c r="C94" t="str">
        <f ca="1">IF(OFFSET('YODA Blocks'!$A$2,'YODA File'!B94,'YODA File'!A94)="","",OFFSET('YODA Blocks'!$A$2,'YODA File'!B94,'YODA File'!A94))</f>
        <v/>
      </c>
    </row>
    <row r="95" spans="1:3" x14ac:dyDescent="0.25">
      <c r="A95">
        <f t="shared" ca="1" si="5"/>
        <v>17</v>
      </c>
      <c r="B95">
        <f t="shared" ca="1" si="6"/>
        <v>27</v>
      </c>
      <c r="C95" t="str">
        <f ca="1">IF(OFFSET('YODA Blocks'!$A$2,'YODA File'!B95,'YODA File'!A95)="","",OFFSET('YODA Blocks'!$A$2,'YODA File'!B95,'YODA File'!A95))</f>
        <v/>
      </c>
    </row>
    <row r="96" spans="1:3" x14ac:dyDescent="0.25">
      <c r="A96">
        <f t="shared" ca="1" si="5"/>
        <v>17</v>
      </c>
      <c r="B96">
        <f t="shared" ca="1" si="6"/>
        <v>28</v>
      </c>
      <c r="C96" t="str">
        <f ca="1">IF(OFFSET('YODA Blocks'!$A$2,'YODA File'!B96,'YODA File'!A96)="","",OFFSET('YODA Blocks'!$A$2,'YODA File'!B96,'YODA File'!A96))</f>
        <v/>
      </c>
    </row>
    <row r="97" spans="1:3" x14ac:dyDescent="0.25">
      <c r="A97">
        <f t="shared" ca="1" si="5"/>
        <v>17</v>
      </c>
      <c r="B97">
        <f t="shared" ca="1" si="6"/>
        <v>29</v>
      </c>
      <c r="C97" t="str">
        <f ca="1">IF(OFFSET('YODA Blocks'!$A$2,'YODA File'!B97,'YODA File'!A97)="","",OFFSET('YODA Blocks'!$A$2,'YODA File'!B97,'YODA File'!A97))</f>
        <v/>
      </c>
    </row>
    <row r="98" spans="1:3" x14ac:dyDescent="0.25">
      <c r="A98">
        <f t="shared" ca="1" si="5"/>
        <v>17</v>
      </c>
      <c r="B98">
        <f t="shared" ca="1" si="6"/>
        <v>30</v>
      </c>
      <c r="C98" t="str">
        <f ca="1">IF(OFFSET('YODA Blocks'!$A$2,'YODA File'!B98,'YODA File'!A98)="","",OFFSET('YODA Blocks'!$A$2,'YODA File'!B98,'YODA File'!A98))</f>
        <v/>
      </c>
    </row>
    <row r="99" spans="1:3" x14ac:dyDescent="0.25">
      <c r="A99">
        <f t="shared" ca="1" si="5"/>
        <v>17</v>
      </c>
      <c r="B99">
        <f t="shared" ca="1" si="6"/>
        <v>31</v>
      </c>
      <c r="C99" t="str">
        <f ca="1">IF(OFFSET('YODA Blocks'!$A$2,'YODA File'!B99,'YODA File'!A99)="","",OFFSET('YODA Blocks'!$A$2,'YODA File'!B99,'YODA File'!A99))</f>
        <v/>
      </c>
    </row>
    <row r="100" spans="1:3" x14ac:dyDescent="0.25">
      <c r="A100">
        <f t="shared" ca="1" si="5"/>
        <v>17</v>
      </c>
      <c r="B100">
        <f t="shared" ca="1" si="6"/>
        <v>32</v>
      </c>
      <c r="C100" t="str">
        <f ca="1">IF(OFFSET('YODA Blocks'!$A$2,'YODA File'!B100,'YODA File'!A100)="","",OFFSET('YODA Blocks'!$A$2,'YODA File'!B100,'YODA File'!A100))</f>
        <v/>
      </c>
    </row>
    <row r="101" spans="1:3" x14ac:dyDescent="0.25">
      <c r="A101">
        <f t="shared" ca="1" si="5"/>
        <v>17</v>
      </c>
      <c r="B101">
        <f t="shared" ca="1" si="6"/>
        <v>33</v>
      </c>
      <c r="C101" t="str">
        <f ca="1">IF(OFFSET('YODA Blocks'!$A$2,'YODA File'!B101,'YODA File'!A101)="","",OFFSET('YODA Blocks'!$A$2,'YODA File'!B101,'YODA File'!A101))</f>
        <v/>
      </c>
    </row>
    <row r="102" spans="1:3" x14ac:dyDescent="0.25">
      <c r="A102">
        <f t="shared" ca="1" si="5"/>
        <v>17</v>
      </c>
      <c r="B102">
        <f t="shared" ca="1" si="6"/>
        <v>34</v>
      </c>
      <c r="C102" t="str">
        <f ca="1">IF(OFFSET('YODA Blocks'!$A$2,'YODA File'!B102,'YODA File'!A102)="","",OFFSET('YODA Blocks'!$A$2,'YODA File'!B102,'YODA File'!A102))</f>
        <v/>
      </c>
    </row>
    <row r="103" spans="1:3" x14ac:dyDescent="0.25">
      <c r="A103">
        <f t="shared" ca="1" si="5"/>
        <v>17</v>
      </c>
      <c r="B103">
        <f t="shared" ca="1" si="6"/>
        <v>35</v>
      </c>
      <c r="C103" t="str">
        <f ca="1">IF(OFFSET('YODA Blocks'!$A$2,'YODA File'!B103,'YODA File'!A103)="","",OFFSET('YODA Blocks'!$A$2,'YODA File'!B103,'YODA File'!A103))</f>
        <v/>
      </c>
    </row>
    <row r="104" spans="1:3" x14ac:dyDescent="0.25">
      <c r="A104">
        <f t="shared" ca="1" si="5"/>
        <v>17</v>
      </c>
      <c r="B104">
        <f t="shared" ca="1" si="6"/>
        <v>36</v>
      </c>
      <c r="C104" t="str">
        <f ca="1">IF(OFFSET('YODA Blocks'!$A$2,'YODA File'!B104,'YODA File'!A104)="","",OFFSET('YODA Blocks'!$A$2,'YODA File'!B104,'YODA File'!A104))</f>
        <v/>
      </c>
    </row>
    <row r="105" spans="1:3" x14ac:dyDescent="0.25">
      <c r="A105">
        <f t="shared" ca="1" si="5"/>
        <v>17</v>
      </c>
      <c r="B105">
        <f t="shared" ca="1" si="6"/>
        <v>37</v>
      </c>
      <c r="C105" t="str">
        <f ca="1">IF(OFFSET('YODA Blocks'!$A$2,'YODA File'!B105,'YODA File'!A105)="","",OFFSET('YODA Blocks'!$A$2,'YODA File'!B105,'YODA File'!A105))</f>
        <v/>
      </c>
    </row>
    <row r="106" spans="1:3" x14ac:dyDescent="0.25">
      <c r="A106">
        <f t="shared" ca="1" si="5"/>
        <v>17</v>
      </c>
      <c r="B106">
        <f t="shared" ca="1" si="6"/>
        <v>38</v>
      </c>
      <c r="C106" t="str">
        <f ca="1">IF(OFFSET('YODA Blocks'!$A$2,'YODA File'!B106,'YODA File'!A106)="","",OFFSET('YODA Blocks'!$A$2,'YODA File'!B106,'YODA File'!A106))</f>
        <v/>
      </c>
    </row>
    <row r="107" spans="1:3" x14ac:dyDescent="0.25">
      <c r="A107">
        <f t="shared" ca="1" si="5"/>
        <v>17</v>
      </c>
      <c r="B107">
        <f t="shared" ca="1" si="6"/>
        <v>39</v>
      </c>
      <c r="C107" t="str">
        <f ca="1">IF(OFFSET('YODA Blocks'!$A$2,'YODA File'!B107,'YODA File'!A107)="","",OFFSET('YODA Blocks'!$A$2,'YODA File'!B107,'YODA File'!A107))</f>
        <v/>
      </c>
    </row>
    <row r="108" spans="1:3" x14ac:dyDescent="0.25">
      <c r="A108">
        <f t="shared" ca="1" si="5"/>
        <v>17</v>
      </c>
      <c r="B108">
        <f t="shared" ca="1" si="6"/>
        <v>40</v>
      </c>
      <c r="C108" t="str">
        <f ca="1">IF(OFFSET('YODA Blocks'!$A$2,'YODA File'!B108,'YODA File'!A108)="","",OFFSET('YODA Blocks'!$A$2,'YODA File'!B108,'YODA File'!A108))</f>
        <v/>
      </c>
    </row>
    <row r="109" spans="1:3" x14ac:dyDescent="0.25">
      <c r="A109">
        <f t="shared" ca="1" si="5"/>
        <v>17</v>
      </c>
      <c r="B109">
        <f t="shared" ca="1" si="6"/>
        <v>41</v>
      </c>
      <c r="C109" t="str">
        <f ca="1">IF(OFFSET('YODA Blocks'!$A$2,'YODA File'!B109,'YODA File'!A109)="","",OFFSET('YODA Blocks'!$A$2,'YODA File'!B109,'YODA File'!A109))</f>
        <v/>
      </c>
    </row>
    <row r="110" spans="1:3" x14ac:dyDescent="0.25">
      <c r="A110">
        <f t="shared" ca="1" si="5"/>
        <v>17</v>
      </c>
      <c r="B110">
        <f t="shared" ca="1" si="6"/>
        <v>42</v>
      </c>
      <c r="C110" t="str">
        <f ca="1">IF(OFFSET('YODA Blocks'!$A$2,'YODA File'!B110,'YODA File'!A110)="","",OFFSET('YODA Blocks'!$A$2,'YODA File'!B110,'YODA File'!A110))</f>
        <v/>
      </c>
    </row>
    <row r="111" spans="1:3" x14ac:dyDescent="0.25">
      <c r="A111">
        <f t="shared" ca="1" si="5"/>
        <v>17</v>
      </c>
      <c r="B111">
        <f t="shared" ca="1" si="6"/>
        <v>43</v>
      </c>
      <c r="C111" t="str">
        <f ca="1">IF(OFFSET('YODA Blocks'!$A$2,'YODA File'!B111,'YODA File'!A111)="","",OFFSET('YODA Blocks'!$A$2,'YODA File'!B111,'YODA File'!A111))</f>
        <v/>
      </c>
    </row>
    <row r="112" spans="1:3" x14ac:dyDescent="0.25">
      <c r="A112">
        <f t="shared" ca="1" si="5"/>
        <v>17</v>
      </c>
      <c r="B112">
        <f t="shared" ca="1" si="6"/>
        <v>44</v>
      </c>
      <c r="C112" t="str">
        <f ca="1">IF(OFFSET('YODA Blocks'!$A$2,'YODA File'!B112,'YODA File'!A112)="","",OFFSET('YODA Blocks'!$A$2,'YODA File'!B112,'YODA File'!A112))</f>
        <v/>
      </c>
    </row>
    <row r="113" spans="1:3" x14ac:dyDescent="0.25">
      <c r="A113">
        <f t="shared" ca="1" si="5"/>
        <v>17</v>
      </c>
      <c r="B113">
        <f t="shared" ca="1" si="6"/>
        <v>45</v>
      </c>
      <c r="C113" t="str">
        <f ca="1">IF(OFFSET('YODA Blocks'!$A$2,'YODA File'!B113,'YODA File'!A113)="","",OFFSET('YODA Blocks'!$A$2,'YODA File'!B113,'YODA File'!A113))</f>
        <v/>
      </c>
    </row>
    <row r="114" spans="1:3" x14ac:dyDescent="0.25">
      <c r="A114">
        <f t="shared" ca="1" si="5"/>
        <v>17</v>
      </c>
      <c r="B114">
        <f t="shared" ca="1" si="6"/>
        <v>46</v>
      </c>
      <c r="C114" t="str">
        <f ca="1">IF(OFFSET('YODA Blocks'!$A$2,'YODA File'!B114,'YODA File'!A114)="","",OFFSET('YODA Blocks'!$A$2,'YODA File'!B114,'YODA File'!A114))</f>
        <v/>
      </c>
    </row>
    <row r="115" spans="1:3" x14ac:dyDescent="0.25">
      <c r="A115">
        <f t="shared" ca="1" si="5"/>
        <v>17</v>
      </c>
      <c r="B115">
        <f t="shared" ca="1" si="6"/>
        <v>47</v>
      </c>
      <c r="C115" t="str">
        <f ca="1">IF(OFFSET('YODA Blocks'!$A$2,'YODA File'!B115,'YODA File'!A115)="","",OFFSET('YODA Blocks'!$A$2,'YODA File'!B115,'YODA File'!A115))</f>
        <v/>
      </c>
    </row>
    <row r="116" spans="1:3" x14ac:dyDescent="0.25">
      <c r="A116">
        <f t="shared" ca="1" si="5"/>
        <v>17</v>
      </c>
      <c r="B116">
        <f t="shared" ca="1" si="6"/>
        <v>48</v>
      </c>
      <c r="C116" t="str">
        <f ca="1">IF(OFFSET('YODA Blocks'!$A$2,'YODA File'!B116,'YODA File'!A116)="","",OFFSET('YODA Blocks'!$A$2,'YODA File'!B116,'YODA File'!A116))</f>
        <v/>
      </c>
    </row>
    <row r="117" spans="1:3" x14ac:dyDescent="0.25">
      <c r="A117">
        <f t="shared" ca="1" si="5"/>
        <v>17</v>
      </c>
      <c r="B117">
        <f t="shared" ca="1" si="6"/>
        <v>49</v>
      </c>
      <c r="C117" t="str">
        <f ca="1">IF(OFFSET('YODA Blocks'!$A$2,'YODA File'!B117,'YODA File'!A117)="","",OFFSET('YODA Blocks'!$A$2,'YODA File'!B117,'YODA File'!A117))</f>
        <v/>
      </c>
    </row>
    <row r="118" spans="1:3" x14ac:dyDescent="0.25">
      <c r="A118">
        <f t="shared" ca="1" si="5"/>
        <v>17</v>
      </c>
      <c r="B118">
        <f t="shared" ca="1" si="6"/>
        <v>50</v>
      </c>
      <c r="C118" t="str">
        <f ca="1">IF(OFFSET('YODA Blocks'!$A$2,'YODA File'!B118,'YODA File'!A118)="","",OFFSET('YODA Blocks'!$A$2,'YODA File'!B118,'YODA File'!A118))</f>
        <v/>
      </c>
    </row>
    <row r="119" spans="1:3" x14ac:dyDescent="0.25">
      <c r="A119">
        <f t="shared" ca="1" si="5"/>
        <v>17</v>
      </c>
      <c r="B119">
        <f t="shared" ca="1" si="6"/>
        <v>51</v>
      </c>
      <c r="C119" t="str">
        <f ca="1">IF(OFFSET('YODA Blocks'!$A$2,'YODA File'!B119,'YODA File'!A119)="","",OFFSET('YODA Blocks'!$A$2,'YODA File'!B119,'YODA File'!A119))</f>
        <v/>
      </c>
    </row>
    <row r="120" spans="1:3" x14ac:dyDescent="0.25">
      <c r="A120">
        <f t="shared" ca="1" si="5"/>
        <v>17</v>
      </c>
      <c r="B120">
        <f t="shared" ca="1" si="6"/>
        <v>52</v>
      </c>
      <c r="C120" t="str">
        <f ca="1">IF(OFFSET('YODA Blocks'!$A$2,'YODA File'!B120,'YODA File'!A120)="","",OFFSET('YODA Blocks'!$A$2,'YODA File'!B120,'YODA File'!A120))</f>
        <v/>
      </c>
    </row>
    <row r="121" spans="1:3" x14ac:dyDescent="0.25">
      <c r="A121">
        <f t="shared" ca="1" si="5"/>
        <v>17</v>
      </c>
      <c r="B121">
        <f t="shared" ca="1" si="6"/>
        <v>53</v>
      </c>
      <c r="C121" t="str">
        <f ca="1">IF(OFFSET('YODA Blocks'!$A$2,'YODA File'!B121,'YODA File'!A121)="","",OFFSET('YODA Blocks'!$A$2,'YODA File'!B121,'YODA File'!A121))</f>
        <v/>
      </c>
    </row>
    <row r="122" spans="1:3" x14ac:dyDescent="0.25">
      <c r="A122">
        <f t="shared" ca="1" si="5"/>
        <v>17</v>
      </c>
      <c r="B122">
        <f t="shared" ca="1" si="6"/>
        <v>54</v>
      </c>
      <c r="C122" t="str">
        <f ca="1">IF(OFFSET('YODA Blocks'!$A$2,'YODA File'!B122,'YODA File'!A122)="","",OFFSET('YODA Blocks'!$A$2,'YODA File'!B122,'YODA File'!A122))</f>
        <v/>
      </c>
    </row>
    <row r="123" spans="1:3" x14ac:dyDescent="0.25">
      <c r="A123">
        <f t="shared" ca="1" si="5"/>
        <v>17</v>
      </c>
      <c r="B123">
        <f t="shared" ca="1" si="6"/>
        <v>55</v>
      </c>
      <c r="C123" t="str">
        <f ca="1">IF(OFFSET('YODA Blocks'!$A$2,'YODA File'!B123,'YODA File'!A123)="","",OFFSET('YODA Blocks'!$A$2,'YODA File'!B123,'YODA File'!A123))</f>
        <v/>
      </c>
    </row>
    <row r="124" spans="1:3" x14ac:dyDescent="0.25">
      <c r="A124">
        <f t="shared" ca="1" si="5"/>
        <v>17</v>
      </c>
      <c r="B124">
        <f t="shared" ca="1" si="6"/>
        <v>56</v>
      </c>
      <c r="C124" t="str">
        <f ca="1">IF(OFFSET('YODA Blocks'!$A$2,'YODA File'!B124,'YODA File'!A124)="","",OFFSET('YODA Blocks'!$A$2,'YODA File'!B124,'YODA File'!A124))</f>
        <v/>
      </c>
    </row>
    <row r="125" spans="1:3" x14ac:dyDescent="0.25">
      <c r="A125">
        <f t="shared" ca="1" si="5"/>
        <v>17</v>
      </c>
      <c r="B125">
        <f t="shared" ca="1" si="6"/>
        <v>57</v>
      </c>
      <c r="C125" t="str">
        <f ca="1">IF(OFFSET('YODA Blocks'!$A$2,'YODA File'!B125,'YODA File'!A125)="","",OFFSET('YODA Blocks'!$A$2,'YODA File'!B125,'YODA File'!A125))</f>
        <v/>
      </c>
    </row>
    <row r="126" spans="1:3" x14ac:dyDescent="0.25">
      <c r="A126">
        <f t="shared" ca="1" si="5"/>
        <v>17</v>
      </c>
      <c r="B126">
        <f t="shared" ca="1" si="6"/>
        <v>58</v>
      </c>
      <c r="C126" t="str">
        <f ca="1">IF(OFFSET('YODA Blocks'!$A$2,'YODA File'!B126,'YODA File'!A126)="","",OFFSET('YODA Blocks'!$A$2,'YODA File'!B126,'YODA File'!A126))</f>
        <v/>
      </c>
    </row>
    <row r="127" spans="1:3" x14ac:dyDescent="0.25">
      <c r="A127">
        <f t="shared" ref="A127:A190" ca="1" si="7">IF(B126=INDIRECT(CONCATENATE("'YODA Blocks'!$",CHAR(A126+65),"$2:",CHAR(A126+65),"$2")),A126+1,A126)</f>
        <v>17</v>
      </c>
      <c r="B127">
        <f t="shared" ref="B127:B190" ca="1" si="8">IF(B126=SUM(INDIRECT(CONCATENATE("'YODA Blocks'!$",CHAR(A126+65),"$2:",CHAR(A126+65),"$2"))),1,B126+1)</f>
        <v>59</v>
      </c>
      <c r="C127" t="str">
        <f ca="1">IF(OFFSET('YODA Blocks'!$A$2,'YODA File'!B127,'YODA File'!A127)="","",OFFSET('YODA Blocks'!$A$2,'YODA File'!B127,'YODA File'!A127))</f>
        <v/>
      </c>
    </row>
    <row r="128" spans="1:3" x14ac:dyDescent="0.25">
      <c r="A128">
        <f t="shared" ca="1" si="7"/>
        <v>17</v>
      </c>
      <c r="B128">
        <f t="shared" ca="1" si="8"/>
        <v>60</v>
      </c>
      <c r="C128" t="str">
        <f ca="1">IF(OFFSET('YODA Blocks'!$A$2,'YODA File'!B128,'YODA File'!A128)="","",OFFSET('YODA Blocks'!$A$2,'YODA File'!B128,'YODA File'!A128))</f>
        <v/>
      </c>
    </row>
    <row r="129" spans="1:3" x14ac:dyDescent="0.25">
      <c r="A129">
        <f t="shared" ca="1" si="7"/>
        <v>17</v>
      </c>
      <c r="B129">
        <f t="shared" ca="1" si="8"/>
        <v>61</v>
      </c>
      <c r="C129" t="str">
        <f ca="1">IF(OFFSET('YODA Blocks'!$A$2,'YODA File'!B129,'YODA File'!A129)="","",OFFSET('YODA Blocks'!$A$2,'YODA File'!B129,'YODA File'!A129))</f>
        <v/>
      </c>
    </row>
    <row r="130" spans="1:3" x14ac:dyDescent="0.25">
      <c r="A130">
        <f t="shared" ca="1" si="7"/>
        <v>17</v>
      </c>
      <c r="B130">
        <f t="shared" ca="1" si="8"/>
        <v>62</v>
      </c>
      <c r="C130" t="str">
        <f ca="1">IF(OFFSET('YODA Blocks'!$A$2,'YODA File'!B130,'YODA File'!A130)="","",OFFSET('YODA Blocks'!$A$2,'YODA File'!B130,'YODA File'!A130))</f>
        <v/>
      </c>
    </row>
    <row r="131" spans="1:3" x14ac:dyDescent="0.25">
      <c r="A131">
        <f t="shared" ca="1" si="7"/>
        <v>17</v>
      </c>
      <c r="B131">
        <f t="shared" ca="1" si="8"/>
        <v>63</v>
      </c>
      <c r="C131" t="str">
        <f ca="1">IF(OFFSET('YODA Blocks'!$A$2,'YODA File'!B131,'YODA File'!A131)="","",OFFSET('YODA Blocks'!$A$2,'YODA File'!B131,'YODA File'!A131))</f>
        <v/>
      </c>
    </row>
    <row r="132" spans="1:3" x14ac:dyDescent="0.25">
      <c r="A132">
        <f t="shared" ca="1" si="7"/>
        <v>17</v>
      </c>
      <c r="B132">
        <f t="shared" ca="1" si="8"/>
        <v>64</v>
      </c>
      <c r="C132" t="str">
        <f ca="1">IF(OFFSET('YODA Blocks'!$A$2,'YODA File'!B132,'YODA File'!A132)="","",OFFSET('YODA Blocks'!$A$2,'YODA File'!B132,'YODA File'!A132))</f>
        <v/>
      </c>
    </row>
    <row r="133" spans="1:3" x14ac:dyDescent="0.25">
      <c r="A133">
        <f t="shared" ca="1" si="7"/>
        <v>17</v>
      </c>
      <c r="B133">
        <f t="shared" ca="1" si="8"/>
        <v>65</v>
      </c>
      <c r="C133" t="str">
        <f ca="1">IF(OFFSET('YODA Blocks'!$A$2,'YODA File'!B133,'YODA File'!A133)="","",OFFSET('YODA Blocks'!$A$2,'YODA File'!B133,'YODA File'!A133))</f>
        <v/>
      </c>
    </row>
    <row r="134" spans="1:3" x14ac:dyDescent="0.25">
      <c r="A134">
        <f t="shared" ca="1" si="7"/>
        <v>17</v>
      </c>
      <c r="B134">
        <f t="shared" ca="1" si="8"/>
        <v>66</v>
      </c>
      <c r="C134" t="str">
        <f ca="1">IF(OFFSET('YODA Blocks'!$A$2,'YODA File'!B134,'YODA File'!A134)="","",OFFSET('YODA Blocks'!$A$2,'YODA File'!B134,'YODA File'!A134))</f>
        <v/>
      </c>
    </row>
    <row r="135" spans="1:3" x14ac:dyDescent="0.25">
      <c r="A135">
        <f t="shared" ca="1" si="7"/>
        <v>17</v>
      </c>
      <c r="B135">
        <f t="shared" ca="1" si="8"/>
        <v>67</v>
      </c>
      <c r="C135" t="str">
        <f ca="1">IF(OFFSET('YODA Blocks'!$A$2,'YODA File'!B135,'YODA File'!A135)="","",OFFSET('YODA Blocks'!$A$2,'YODA File'!B135,'YODA File'!A135))</f>
        <v/>
      </c>
    </row>
    <row r="136" spans="1:3" x14ac:dyDescent="0.25">
      <c r="A136">
        <f t="shared" ca="1" si="7"/>
        <v>17</v>
      </c>
      <c r="B136">
        <f t="shared" ca="1" si="8"/>
        <v>68</v>
      </c>
      <c r="C136" t="str">
        <f ca="1">IF(OFFSET('YODA Blocks'!$A$2,'YODA File'!B136,'YODA File'!A136)="","",OFFSET('YODA Blocks'!$A$2,'YODA File'!B136,'YODA File'!A136))</f>
        <v/>
      </c>
    </row>
    <row r="137" spans="1:3" x14ac:dyDescent="0.25">
      <c r="A137">
        <f t="shared" ca="1" si="7"/>
        <v>17</v>
      </c>
      <c r="B137">
        <f t="shared" ca="1" si="8"/>
        <v>69</v>
      </c>
      <c r="C137" t="str">
        <f ca="1">IF(OFFSET('YODA Blocks'!$A$2,'YODA File'!B137,'YODA File'!A137)="","",OFFSET('YODA Blocks'!$A$2,'YODA File'!B137,'YODA File'!A137))</f>
        <v/>
      </c>
    </row>
    <row r="138" spans="1:3" x14ac:dyDescent="0.25">
      <c r="A138">
        <f t="shared" ca="1" si="7"/>
        <v>17</v>
      </c>
      <c r="B138">
        <f t="shared" ca="1" si="8"/>
        <v>70</v>
      </c>
      <c r="C138" t="str">
        <f ca="1">IF(OFFSET('YODA Blocks'!$A$2,'YODA File'!B138,'YODA File'!A138)="","",OFFSET('YODA Blocks'!$A$2,'YODA File'!B138,'YODA File'!A138))</f>
        <v/>
      </c>
    </row>
    <row r="139" spans="1:3" x14ac:dyDescent="0.25">
      <c r="A139">
        <f t="shared" ca="1" si="7"/>
        <v>17</v>
      </c>
      <c r="B139">
        <f t="shared" ca="1" si="8"/>
        <v>71</v>
      </c>
      <c r="C139" t="str">
        <f ca="1">IF(OFFSET('YODA Blocks'!$A$2,'YODA File'!B139,'YODA File'!A139)="","",OFFSET('YODA Blocks'!$A$2,'YODA File'!B139,'YODA File'!A139))</f>
        <v/>
      </c>
    </row>
    <row r="140" spans="1:3" x14ac:dyDescent="0.25">
      <c r="A140">
        <f t="shared" ca="1" si="7"/>
        <v>17</v>
      </c>
      <c r="B140">
        <f t="shared" ca="1" si="8"/>
        <v>72</v>
      </c>
      <c r="C140" t="str">
        <f ca="1">IF(OFFSET('YODA Blocks'!$A$2,'YODA File'!B140,'YODA File'!A140)="","",OFFSET('YODA Blocks'!$A$2,'YODA File'!B140,'YODA File'!A140))</f>
        <v/>
      </c>
    </row>
    <row r="141" spans="1:3" x14ac:dyDescent="0.25">
      <c r="A141">
        <f t="shared" ca="1" si="7"/>
        <v>17</v>
      </c>
      <c r="B141">
        <f t="shared" ca="1" si="8"/>
        <v>73</v>
      </c>
      <c r="C141" t="str">
        <f ca="1">IF(OFFSET('YODA Blocks'!$A$2,'YODA File'!B141,'YODA File'!A141)="","",OFFSET('YODA Blocks'!$A$2,'YODA File'!B141,'YODA File'!A141))</f>
        <v/>
      </c>
    </row>
    <row r="142" spans="1:3" x14ac:dyDescent="0.25">
      <c r="A142">
        <f t="shared" ca="1" si="7"/>
        <v>17</v>
      </c>
      <c r="B142">
        <f t="shared" ca="1" si="8"/>
        <v>74</v>
      </c>
      <c r="C142" t="str">
        <f ca="1">IF(OFFSET('YODA Blocks'!$A$2,'YODA File'!B142,'YODA File'!A142)="","",OFFSET('YODA Blocks'!$A$2,'YODA File'!B142,'YODA File'!A142))</f>
        <v/>
      </c>
    </row>
    <row r="143" spans="1:3" x14ac:dyDescent="0.25">
      <c r="A143">
        <f t="shared" ca="1" si="7"/>
        <v>17</v>
      </c>
      <c r="B143">
        <f t="shared" ca="1" si="8"/>
        <v>75</v>
      </c>
      <c r="C143" t="str">
        <f ca="1">IF(OFFSET('YODA Blocks'!$A$2,'YODA File'!B143,'YODA File'!A143)="","",OFFSET('YODA Blocks'!$A$2,'YODA File'!B143,'YODA File'!A143))</f>
        <v/>
      </c>
    </row>
    <row r="144" spans="1:3" x14ac:dyDescent="0.25">
      <c r="A144">
        <f t="shared" ca="1" si="7"/>
        <v>17</v>
      </c>
      <c r="B144">
        <f t="shared" ca="1" si="8"/>
        <v>76</v>
      </c>
      <c r="C144" t="str">
        <f ca="1">IF(OFFSET('YODA Blocks'!$A$2,'YODA File'!B144,'YODA File'!A144)="","",OFFSET('YODA Blocks'!$A$2,'YODA File'!B144,'YODA File'!A144))</f>
        <v/>
      </c>
    </row>
    <row r="145" spans="1:3" x14ac:dyDescent="0.25">
      <c r="A145">
        <f t="shared" ca="1" si="7"/>
        <v>17</v>
      </c>
      <c r="B145">
        <f t="shared" ca="1" si="8"/>
        <v>77</v>
      </c>
      <c r="C145" t="str">
        <f ca="1">IF(OFFSET('YODA Blocks'!$A$2,'YODA File'!B145,'YODA File'!A145)="","",OFFSET('YODA Blocks'!$A$2,'YODA File'!B145,'YODA File'!A145))</f>
        <v/>
      </c>
    </row>
    <row r="146" spans="1:3" x14ac:dyDescent="0.25">
      <c r="A146">
        <f t="shared" ca="1" si="7"/>
        <v>17</v>
      </c>
      <c r="B146">
        <f t="shared" ca="1" si="8"/>
        <v>78</v>
      </c>
      <c r="C146" t="str">
        <f ca="1">IF(OFFSET('YODA Blocks'!$A$2,'YODA File'!B146,'YODA File'!A146)="","",OFFSET('YODA Blocks'!$A$2,'YODA File'!B146,'YODA File'!A146))</f>
        <v/>
      </c>
    </row>
    <row r="147" spans="1:3" x14ac:dyDescent="0.25">
      <c r="A147">
        <f t="shared" ca="1" si="7"/>
        <v>17</v>
      </c>
      <c r="B147">
        <f t="shared" ca="1" si="8"/>
        <v>79</v>
      </c>
      <c r="C147" t="str">
        <f ca="1">IF(OFFSET('YODA Blocks'!$A$2,'YODA File'!B147,'YODA File'!A147)="","",OFFSET('YODA Blocks'!$A$2,'YODA File'!B147,'YODA File'!A147))</f>
        <v/>
      </c>
    </row>
    <row r="148" spans="1:3" x14ac:dyDescent="0.25">
      <c r="A148">
        <f t="shared" ca="1" si="7"/>
        <v>17</v>
      </c>
      <c r="B148">
        <f t="shared" ca="1" si="8"/>
        <v>80</v>
      </c>
      <c r="C148" t="str">
        <f ca="1">IF(OFFSET('YODA Blocks'!$A$2,'YODA File'!B148,'YODA File'!A148)="","",OFFSET('YODA Blocks'!$A$2,'YODA File'!B148,'YODA File'!A148))</f>
        <v/>
      </c>
    </row>
    <row r="149" spans="1:3" x14ac:dyDescent="0.25">
      <c r="A149">
        <f t="shared" ca="1" si="7"/>
        <v>17</v>
      </c>
      <c r="B149">
        <f t="shared" ca="1" si="8"/>
        <v>81</v>
      </c>
      <c r="C149" t="str">
        <f ca="1">IF(OFFSET('YODA Blocks'!$A$2,'YODA File'!B149,'YODA File'!A149)="","",OFFSET('YODA Blocks'!$A$2,'YODA File'!B149,'YODA File'!A149))</f>
        <v/>
      </c>
    </row>
    <row r="150" spans="1:3" x14ac:dyDescent="0.25">
      <c r="A150">
        <f t="shared" ca="1" si="7"/>
        <v>17</v>
      </c>
      <c r="B150">
        <f t="shared" ca="1" si="8"/>
        <v>82</v>
      </c>
      <c r="C150" t="str">
        <f ca="1">IF(OFFSET('YODA Blocks'!$A$2,'YODA File'!B150,'YODA File'!A150)="","",OFFSET('YODA Blocks'!$A$2,'YODA File'!B150,'YODA File'!A150))</f>
        <v/>
      </c>
    </row>
    <row r="151" spans="1:3" x14ac:dyDescent="0.25">
      <c r="A151">
        <f t="shared" ca="1" si="7"/>
        <v>17</v>
      </c>
      <c r="B151">
        <f t="shared" ca="1" si="8"/>
        <v>83</v>
      </c>
      <c r="C151" t="str">
        <f ca="1">IF(OFFSET('YODA Blocks'!$A$2,'YODA File'!B151,'YODA File'!A151)="","",OFFSET('YODA Blocks'!$A$2,'YODA File'!B151,'YODA File'!A151))</f>
        <v/>
      </c>
    </row>
    <row r="152" spans="1:3" x14ac:dyDescent="0.25">
      <c r="A152">
        <f t="shared" ca="1" si="7"/>
        <v>17</v>
      </c>
      <c r="B152">
        <f t="shared" ca="1" si="8"/>
        <v>84</v>
      </c>
      <c r="C152" t="str">
        <f ca="1">IF(OFFSET('YODA Blocks'!$A$2,'YODA File'!B152,'YODA File'!A152)="","",OFFSET('YODA Blocks'!$A$2,'YODA File'!B152,'YODA File'!A152))</f>
        <v/>
      </c>
    </row>
    <row r="153" spans="1:3" x14ac:dyDescent="0.25">
      <c r="A153">
        <f t="shared" ca="1" si="7"/>
        <v>17</v>
      </c>
      <c r="B153">
        <f t="shared" ca="1" si="8"/>
        <v>85</v>
      </c>
      <c r="C153" t="str">
        <f ca="1">IF(OFFSET('YODA Blocks'!$A$2,'YODA File'!B153,'YODA File'!A153)="","",OFFSET('YODA Blocks'!$A$2,'YODA File'!B153,'YODA File'!A153))</f>
        <v/>
      </c>
    </row>
    <row r="154" spans="1:3" x14ac:dyDescent="0.25">
      <c r="A154">
        <f t="shared" ca="1" si="7"/>
        <v>17</v>
      </c>
      <c r="B154">
        <f t="shared" ca="1" si="8"/>
        <v>86</v>
      </c>
      <c r="C154" t="str">
        <f ca="1">IF(OFFSET('YODA Blocks'!$A$2,'YODA File'!B154,'YODA File'!A154)="","",OFFSET('YODA Blocks'!$A$2,'YODA File'!B154,'YODA File'!A154))</f>
        <v/>
      </c>
    </row>
    <row r="155" spans="1:3" x14ac:dyDescent="0.25">
      <c r="A155">
        <f t="shared" ca="1" si="7"/>
        <v>17</v>
      </c>
      <c r="B155">
        <f t="shared" ca="1" si="8"/>
        <v>87</v>
      </c>
      <c r="C155" t="str">
        <f ca="1">IF(OFFSET('YODA Blocks'!$A$2,'YODA File'!B155,'YODA File'!A155)="","",OFFSET('YODA Blocks'!$A$2,'YODA File'!B155,'YODA File'!A155))</f>
        <v/>
      </c>
    </row>
    <row r="156" spans="1:3" x14ac:dyDescent="0.25">
      <c r="A156">
        <f t="shared" ca="1" si="7"/>
        <v>17</v>
      </c>
      <c r="B156">
        <f t="shared" ca="1" si="8"/>
        <v>88</v>
      </c>
      <c r="C156" t="str">
        <f ca="1">IF(OFFSET('YODA Blocks'!$A$2,'YODA File'!B156,'YODA File'!A156)="","",OFFSET('YODA Blocks'!$A$2,'YODA File'!B156,'YODA File'!A156))</f>
        <v/>
      </c>
    </row>
    <row r="157" spans="1:3" x14ac:dyDescent="0.25">
      <c r="A157">
        <f t="shared" ca="1" si="7"/>
        <v>17</v>
      </c>
      <c r="B157">
        <f t="shared" ca="1" si="8"/>
        <v>89</v>
      </c>
      <c r="C157" t="str">
        <f ca="1">IF(OFFSET('YODA Blocks'!$A$2,'YODA File'!B157,'YODA File'!A157)="","",OFFSET('YODA Blocks'!$A$2,'YODA File'!B157,'YODA File'!A157))</f>
        <v/>
      </c>
    </row>
    <row r="158" spans="1:3" x14ac:dyDescent="0.25">
      <c r="A158">
        <f t="shared" ca="1" si="7"/>
        <v>17</v>
      </c>
      <c r="B158">
        <f t="shared" ca="1" si="8"/>
        <v>90</v>
      </c>
      <c r="C158" t="str">
        <f ca="1">IF(OFFSET('YODA Blocks'!$A$2,'YODA File'!B158,'YODA File'!A158)="","",OFFSET('YODA Blocks'!$A$2,'YODA File'!B158,'YODA File'!A158))</f>
        <v/>
      </c>
    </row>
    <row r="159" spans="1:3" x14ac:dyDescent="0.25">
      <c r="A159">
        <f t="shared" ca="1" si="7"/>
        <v>17</v>
      </c>
      <c r="B159">
        <f t="shared" ca="1" si="8"/>
        <v>91</v>
      </c>
      <c r="C159" t="str">
        <f ca="1">IF(OFFSET('YODA Blocks'!$A$2,'YODA File'!B159,'YODA File'!A159)="","",OFFSET('YODA Blocks'!$A$2,'YODA File'!B159,'YODA File'!A159))</f>
        <v/>
      </c>
    </row>
    <row r="160" spans="1:3" x14ac:dyDescent="0.25">
      <c r="A160">
        <f t="shared" ca="1" si="7"/>
        <v>17</v>
      </c>
      <c r="B160">
        <f t="shared" ca="1" si="8"/>
        <v>92</v>
      </c>
      <c r="C160" t="str">
        <f ca="1">IF(OFFSET('YODA Blocks'!$A$2,'YODA File'!B160,'YODA File'!A160)="","",OFFSET('YODA Blocks'!$A$2,'YODA File'!B160,'YODA File'!A160))</f>
        <v/>
      </c>
    </row>
    <row r="161" spans="1:3" x14ac:dyDescent="0.25">
      <c r="A161">
        <f t="shared" ca="1" si="7"/>
        <v>17</v>
      </c>
      <c r="B161">
        <f t="shared" ca="1" si="8"/>
        <v>93</v>
      </c>
      <c r="C161" t="str">
        <f ca="1">IF(OFFSET('YODA Blocks'!$A$2,'YODA File'!B161,'YODA File'!A161)="","",OFFSET('YODA Blocks'!$A$2,'YODA File'!B161,'YODA File'!A161))</f>
        <v/>
      </c>
    </row>
    <row r="162" spans="1:3" x14ac:dyDescent="0.25">
      <c r="A162">
        <f t="shared" ca="1" si="7"/>
        <v>17</v>
      </c>
      <c r="B162">
        <f t="shared" ca="1" si="8"/>
        <v>94</v>
      </c>
      <c r="C162" t="str">
        <f ca="1">IF(OFFSET('YODA Blocks'!$A$2,'YODA File'!B162,'YODA File'!A162)="","",OFFSET('YODA Blocks'!$A$2,'YODA File'!B162,'YODA File'!A162))</f>
        <v/>
      </c>
    </row>
    <row r="163" spans="1:3" x14ac:dyDescent="0.25">
      <c r="A163">
        <f t="shared" ca="1" si="7"/>
        <v>17</v>
      </c>
      <c r="B163">
        <f t="shared" ca="1" si="8"/>
        <v>95</v>
      </c>
      <c r="C163" t="str">
        <f ca="1">IF(OFFSET('YODA Blocks'!$A$2,'YODA File'!B163,'YODA File'!A163)="","",OFFSET('YODA Blocks'!$A$2,'YODA File'!B163,'YODA File'!A163))</f>
        <v/>
      </c>
    </row>
    <row r="164" spans="1:3" x14ac:dyDescent="0.25">
      <c r="A164">
        <f t="shared" ca="1" si="7"/>
        <v>17</v>
      </c>
      <c r="B164">
        <f t="shared" ca="1" si="8"/>
        <v>96</v>
      </c>
      <c r="C164" t="str">
        <f ca="1">IF(OFFSET('YODA Blocks'!$A$2,'YODA File'!B164,'YODA File'!A164)="","",OFFSET('YODA Blocks'!$A$2,'YODA File'!B164,'YODA File'!A164))</f>
        <v/>
      </c>
    </row>
    <row r="165" spans="1:3" x14ac:dyDescent="0.25">
      <c r="A165">
        <f t="shared" ca="1" si="7"/>
        <v>17</v>
      </c>
      <c r="B165">
        <f t="shared" ca="1" si="8"/>
        <v>97</v>
      </c>
      <c r="C165" t="str">
        <f ca="1">IF(OFFSET('YODA Blocks'!$A$2,'YODA File'!B165,'YODA File'!A165)="","",OFFSET('YODA Blocks'!$A$2,'YODA File'!B165,'YODA File'!A165))</f>
        <v/>
      </c>
    </row>
    <row r="166" spans="1:3" x14ac:dyDescent="0.25">
      <c r="A166">
        <f t="shared" ca="1" si="7"/>
        <v>17</v>
      </c>
      <c r="B166">
        <f t="shared" ca="1" si="8"/>
        <v>98</v>
      </c>
      <c r="C166" t="str">
        <f ca="1">IF(OFFSET('YODA Blocks'!$A$2,'YODA File'!B166,'YODA File'!A166)="","",OFFSET('YODA Blocks'!$A$2,'YODA File'!B166,'YODA File'!A166))</f>
        <v/>
      </c>
    </row>
    <row r="167" spans="1:3" x14ac:dyDescent="0.25">
      <c r="A167">
        <f t="shared" ca="1" si="7"/>
        <v>17</v>
      </c>
      <c r="B167">
        <f t="shared" ca="1" si="8"/>
        <v>99</v>
      </c>
      <c r="C167" t="str">
        <f ca="1">IF(OFFSET('YODA Blocks'!$A$2,'YODA File'!B167,'YODA File'!A167)="","",OFFSET('YODA Blocks'!$A$2,'YODA File'!B167,'YODA File'!A167))</f>
        <v/>
      </c>
    </row>
    <row r="168" spans="1:3" x14ac:dyDescent="0.25">
      <c r="A168">
        <f t="shared" ca="1" si="7"/>
        <v>17</v>
      </c>
      <c r="B168">
        <f t="shared" ca="1" si="8"/>
        <v>100</v>
      </c>
      <c r="C168" t="str">
        <f ca="1">IF(OFFSET('YODA Blocks'!$A$2,'YODA File'!B168,'YODA File'!A168)="","",OFFSET('YODA Blocks'!$A$2,'YODA File'!B168,'YODA File'!A168))</f>
        <v/>
      </c>
    </row>
    <row r="169" spans="1:3" x14ac:dyDescent="0.25">
      <c r="A169">
        <f t="shared" ca="1" si="7"/>
        <v>17</v>
      </c>
      <c r="B169">
        <f t="shared" ca="1" si="8"/>
        <v>101</v>
      </c>
      <c r="C169" t="str">
        <f ca="1">IF(OFFSET('YODA Blocks'!$A$2,'YODA File'!B169,'YODA File'!A169)="","",OFFSET('YODA Blocks'!$A$2,'YODA File'!B169,'YODA File'!A169))</f>
        <v/>
      </c>
    </row>
    <row r="170" spans="1:3" x14ac:dyDescent="0.25">
      <c r="A170">
        <f t="shared" ca="1" si="7"/>
        <v>17</v>
      </c>
      <c r="B170">
        <f t="shared" ca="1" si="8"/>
        <v>102</v>
      </c>
      <c r="C170" t="str">
        <f ca="1">IF(OFFSET('YODA Blocks'!$A$2,'YODA File'!B170,'YODA File'!A170)="","",OFFSET('YODA Blocks'!$A$2,'YODA File'!B170,'YODA File'!A170))</f>
        <v/>
      </c>
    </row>
    <row r="171" spans="1:3" x14ac:dyDescent="0.25">
      <c r="A171">
        <f t="shared" ca="1" si="7"/>
        <v>17</v>
      </c>
      <c r="B171">
        <f t="shared" ca="1" si="8"/>
        <v>103</v>
      </c>
      <c r="C171" t="str">
        <f ca="1">IF(OFFSET('YODA Blocks'!$A$2,'YODA File'!B171,'YODA File'!A171)="","",OFFSET('YODA Blocks'!$A$2,'YODA File'!B171,'YODA File'!A171))</f>
        <v/>
      </c>
    </row>
    <row r="172" spans="1:3" x14ac:dyDescent="0.25">
      <c r="A172">
        <f t="shared" ca="1" si="7"/>
        <v>17</v>
      </c>
      <c r="B172">
        <f t="shared" ca="1" si="8"/>
        <v>104</v>
      </c>
      <c r="C172" t="str">
        <f ca="1">IF(OFFSET('YODA Blocks'!$A$2,'YODA File'!B172,'YODA File'!A172)="","",OFFSET('YODA Blocks'!$A$2,'YODA File'!B172,'YODA File'!A172))</f>
        <v/>
      </c>
    </row>
    <row r="173" spans="1:3" x14ac:dyDescent="0.25">
      <c r="A173">
        <f t="shared" ca="1" si="7"/>
        <v>17</v>
      </c>
      <c r="B173">
        <f t="shared" ca="1" si="8"/>
        <v>105</v>
      </c>
      <c r="C173" t="str">
        <f ca="1">IF(OFFSET('YODA Blocks'!$A$2,'YODA File'!B173,'YODA File'!A173)="","",OFFSET('YODA Blocks'!$A$2,'YODA File'!B173,'YODA File'!A173))</f>
        <v/>
      </c>
    </row>
    <row r="174" spans="1:3" x14ac:dyDescent="0.25">
      <c r="A174">
        <f t="shared" ca="1" si="7"/>
        <v>17</v>
      </c>
      <c r="B174">
        <f t="shared" ca="1" si="8"/>
        <v>106</v>
      </c>
      <c r="C174" t="str">
        <f ca="1">IF(OFFSET('YODA Blocks'!$A$2,'YODA File'!B174,'YODA File'!A174)="","",OFFSET('YODA Blocks'!$A$2,'YODA File'!B174,'YODA File'!A174))</f>
        <v/>
      </c>
    </row>
    <row r="175" spans="1:3" x14ac:dyDescent="0.25">
      <c r="A175">
        <f t="shared" ca="1" si="7"/>
        <v>17</v>
      </c>
      <c r="B175">
        <f t="shared" ca="1" si="8"/>
        <v>107</v>
      </c>
      <c r="C175" t="str">
        <f ca="1">IF(OFFSET('YODA Blocks'!$A$2,'YODA File'!B175,'YODA File'!A175)="","",OFFSET('YODA Blocks'!$A$2,'YODA File'!B175,'YODA File'!A175))</f>
        <v/>
      </c>
    </row>
    <row r="176" spans="1:3" x14ac:dyDescent="0.25">
      <c r="A176">
        <f t="shared" ca="1" si="7"/>
        <v>17</v>
      </c>
      <c r="B176">
        <f t="shared" ca="1" si="8"/>
        <v>108</v>
      </c>
      <c r="C176" t="str">
        <f ca="1">IF(OFFSET('YODA Blocks'!$A$2,'YODA File'!B176,'YODA File'!A176)="","",OFFSET('YODA Blocks'!$A$2,'YODA File'!B176,'YODA File'!A176))</f>
        <v/>
      </c>
    </row>
    <row r="177" spans="1:3" x14ac:dyDescent="0.25">
      <c r="A177">
        <f t="shared" ca="1" si="7"/>
        <v>17</v>
      </c>
      <c r="B177">
        <f t="shared" ca="1" si="8"/>
        <v>109</v>
      </c>
      <c r="C177" t="str">
        <f ca="1">IF(OFFSET('YODA Blocks'!$A$2,'YODA File'!B177,'YODA File'!A177)="","",OFFSET('YODA Blocks'!$A$2,'YODA File'!B177,'YODA File'!A177))</f>
        <v/>
      </c>
    </row>
    <row r="178" spans="1:3" x14ac:dyDescent="0.25">
      <c r="A178">
        <f t="shared" ca="1" si="7"/>
        <v>17</v>
      </c>
      <c r="B178">
        <f t="shared" ca="1" si="8"/>
        <v>110</v>
      </c>
      <c r="C178" t="str">
        <f ca="1">IF(OFFSET('YODA Blocks'!$A$2,'YODA File'!B178,'YODA File'!A178)="","",OFFSET('YODA Blocks'!$A$2,'YODA File'!B178,'YODA File'!A178))</f>
        <v/>
      </c>
    </row>
    <row r="179" spans="1:3" x14ac:dyDescent="0.25">
      <c r="A179">
        <f t="shared" ca="1" si="7"/>
        <v>17</v>
      </c>
      <c r="B179">
        <f t="shared" ca="1" si="8"/>
        <v>111</v>
      </c>
      <c r="C179" t="str">
        <f ca="1">IF(OFFSET('YODA Blocks'!$A$2,'YODA File'!B179,'YODA File'!A179)="","",OFFSET('YODA Blocks'!$A$2,'YODA File'!B179,'YODA File'!A179))</f>
        <v/>
      </c>
    </row>
    <row r="180" spans="1:3" x14ac:dyDescent="0.25">
      <c r="A180">
        <f t="shared" ca="1" si="7"/>
        <v>17</v>
      </c>
      <c r="B180">
        <f t="shared" ca="1" si="8"/>
        <v>112</v>
      </c>
      <c r="C180" t="str">
        <f ca="1">IF(OFFSET('YODA Blocks'!$A$2,'YODA File'!B180,'YODA File'!A180)="","",OFFSET('YODA Blocks'!$A$2,'YODA File'!B180,'YODA File'!A180))</f>
        <v/>
      </c>
    </row>
    <row r="181" spans="1:3" x14ac:dyDescent="0.25">
      <c r="A181">
        <f t="shared" ca="1" si="7"/>
        <v>17</v>
      </c>
      <c r="B181">
        <f t="shared" ca="1" si="8"/>
        <v>113</v>
      </c>
      <c r="C181" t="str">
        <f ca="1">IF(OFFSET('YODA Blocks'!$A$2,'YODA File'!B181,'YODA File'!A181)="","",OFFSET('YODA Blocks'!$A$2,'YODA File'!B181,'YODA File'!A181))</f>
        <v/>
      </c>
    </row>
    <row r="182" spans="1:3" x14ac:dyDescent="0.25">
      <c r="A182">
        <f t="shared" ca="1" si="7"/>
        <v>17</v>
      </c>
      <c r="B182">
        <f t="shared" ca="1" si="8"/>
        <v>114</v>
      </c>
      <c r="C182" t="str">
        <f ca="1">IF(OFFSET('YODA Blocks'!$A$2,'YODA File'!B182,'YODA File'!A182)="","",OFFSET('YODA Blocks'!$A$2,'YODA File'!B182,'YODA File'!A182))</f>
        <v/>
      </c>
    </row>
    <row r="183" spans="1:3" x14ac:dyDescent="0.25">
      <c r="A183">
        <f t="shared" ca="1" si="7"/>
        <v>17</v>
      </c>
      <c r="B183">
        <f t="shared" ca="1" si="8"/>
        <v>115</v>
      </c>
      <c r="C183" t="str">
        <f ca="1">IF(OFFSET('YODA Blocks'!$A$2,'YODA File'!B183,'YODA File'!A183)="","",OFFSET('YODA Blocks'!$A$2,'YODA File'!B183,'YODA File'!A183))</f>
        <v/>
      </c>
    </row>
    <row r="184" spans="1:3" x14ac:dyDescent="0.25">
      <c r="A184">
        <f t="shared" ca="1" si="7"/>
        <v>17</v>
      </c>
      <c r="B184">
        <f t="shared" ca="1" si="8"/>
        <v>116</v>
      </c>
      <c r="C184" t="str">
        <f ca="1">IF(OFFSET('YODA Blocks'!$A$2,'YODA File'!B184,'YODA File'!A184)="","",OFFSET('YODA Blocks'!$A$2,'YODA File'!B184,'YODA File'!A184))</f>
        <v/>
      </c>
    </row>
    <row r="185" spans="1:3" x14ac:dyDescent="0.25">
      <c r="A185">
        <f t="shared" ca="1" si="7"/>
        <v>17</v>
      </c>
      <c r="B185">
        <f t="shared" ca="1" si="8"/>
        <v>117</v>
      </c>
      <c r="C185" t="str">
        <f ca="1">IF(OFFSET('YODA Blocks'!$A$2,'YODA File'!B185,'YODA File'!A185)="","",OFFSET('YODA Blocks'!$A$2,'YODA File'!B185,'YODA File'!A185))</f>
        <v/>
      </c>
    </row>
    <row r="186" spans="1:3" x14ac:dyDescent="0.25">
      <c r="A186">
        <f t="shared" ca="1" si="7"/>
        <v>17</v>
      </c>
      <c r="B186">
        <f t="shared" ca="1" si="8"/>
        <v>118</v>
      </c>
      <c r="C186" t="str">
        <f ca="1">IF(OFFSET('YODA Blocks'!$A$2,'YODA File'!B186,'YODA File'!A186)="","",OFFSET('YODA Blocks'!$A$2,'YODA File'!B186,'YODA File'!A186))</f>
        <v/>
      </c>
    </row>
    <row r="187" spans="1:3" x14ac:dyDescent="0.25">
      <c r="A187">
        <f t="shared" ca="1" si="7"/>
        <v>17</v>
      </c>
      <c r="B187">
        <f t="shared" ca="1" si="8"/>
        <v>119</v>
      </c>
      <c r="C187" t="str">
        <f ca="1">IF(OFFSET('YODA Blocks'!$A$2,'YODA File'!B187,'YODA File'!A187)="","",OFFSET('YODA Blocks'!$A$2,'YODA File'!B187,'YODA File'!A187))</f>
        <v/>
      </c>
    </row>
    <row r="188" spans="1:3" x14ac:dyDescent="0.25">
      <c r="A188">
        <f t="shared" ca="1" si="7"/>
        <v>17</v>
      </c>
      <c r="B188">
        <f t="shared" ca="1" si="8"/>
        <v>120</v>
      </c>
      <c r="C188" t="str">
        <f ca="1">IF(OFFSET('YODA Blocks'!$A$2,'YODA File'!B188,'YODA File'!A188)="","",OFFSET('YODA Blocks'!$A$2,'YODA File'!B188,'YODA File'!A188))</f>
        <v/>
      </c>
    </row>
    <row r="189" spans="1:3" x14ac:dyDescent="0.25">
      <c r="A189">
        <f t="shared" ca="1" si="7"/>
        <v>17</v>
      </c>
      <c r="B189">
        <f t="shared" ca="1" si="8"/>
        <v>121</v>
      </c>
      <c r="C189" t="str">
        <f ca="1">IF(OFFSET('YODA Blocks'!$A$2,'YODA File'!B189,'YODA File'!A189)="","",OFFSET('YODA Blocks'!$A$2,'YODA File'!B189,'YODA File'!A189))</f>
        <v/>
      </c>
    </row>
    <row r="190" spans="1:3" x14ac:dyDescent="0.25">
      <c r="A190">
        <f t="shared" ca="1" si="7"/>
        <v>17</v>
      </c>
      <c r="B190">
        <f t="shared" ca="1" si="8"/>
        <v>122</v>
      </c>
      <c r="C190" t="str">
        <f ca="1">IF(OFFSET('YODA Blocks'!$A$2,'YODA File'!B190,'YODA File'!A190)="","",OFFSET('YODA Blocks'!$A$2,'YODA File'!B190,'YODA File'!A190))</f>
        <v/>
      </c>
    </row>
    <row r="191" spans="1:3" x14ac:dyDescent="0.25">
      <c r="A191">
        <f t="shared" ref="A191:A254" ca="1" si="9">IF(B190=INDIRECT(CONCATENATE("'YODA Blocks'!$",CHAR(A190+65),"$2:",CHAR(A190+65),"$2")),A190+1,A190)</f>
        <v>17</v>
      </c>
      <c r="B191">
        <f t="shared" ref="B191:B254" ca="1" si="10">IF(B190=SUM(INDIRECT(CONCATENATE("'YODA Blocks'!$",CHAR(A190+65),"$2:",CHAR(A190+65),"$2"))),1,B190+1)</f>
        <v>123</v>
      </c>
      <c r="C191" t="str">
        <f ca="1">IF(OFFSET('YODA Blocks'!$A$2,'YODA File'!B191,'YODA File'!A191)="","",OFFSET('YODA Blocks'!$A$2,'YODA File'!B191,'YODA File'!A191))</f>
        <v/>
      </c>
    </row>
    <row r="192" spans="1:3" x14ac:dyDescent="0.25">
      <c r="A192">
        <f t="shared" ca="1" si="9"/>
        <v>17</v>
      </c>
      <c r="B192">
        <f t="shared" ca="1" si="10"/>
        <v>124</v>
      </c>
      <c r="C192" t="str">
        <f ca="1">IF(OFFSET('YODA Blocks'!$A$2,'YODA File'!B192,'YODA File'!A192)="","",OFFSET('YODA Blocks'!$A$2,'YODA File'!B192,'YODA File'!A192))</f>
        <v/>
      </c>
    </row>
    <row r="193" spans="1:3" x14ac:dyDescent="0.25">
      <c r="A193">
        <f t="shared" ca="1" si="9"/>
        <v>17</v>
      </c>
      <c r="B193">
        <f t="shared" ca="1" si="10"/>
        <v>125</v>
      </c>
      <c r="C193" t="str">
        <f ca="1">IF(OFFSET('YODA Blocks'!$A$2,'YODA File'!B193,'YODA File'!A193)="","",OFFSET('YODA Blocks'!$A$2,'YODA File'!B193,'YODA File'!A193))</f>
        <v/>
      </c>
    </row>
    <row r="194" spans="1:3" x14ac:dyDescent="0.25">
      <c r="A194">
        <f t="shared" ca="1" si="9"/>
        <v>17</v>
      </c>
      <c r="B194">
        <f t="shared" ca="1" si="10"/>
        <v>126</v>
      </c>
      <c r="C194" t="str">
        <f ca="1">IF(OFFSET('YODA Blocks'!$A$2,'YODA File'!B194,'YODA File'!A194)="","",OFFSET('YODA Blocks'!$A$2,'YODA File'!B194,'YODA File'!A194))</f>
        <v/>
      </c>
    </row>
    <row r="195" spans="1:3" x14ac:dyDescent="0.25">
      <c r="A195">
        <f t="shared" ca="1" si="9"/>
        <v>17</v>
      </c>
      <c r="B195">
        <f t="shared" ca="1" si="10"/>
        <v>127</v>
      </c>
      <c r="C195" t="str">
        <f ca="1">IF(OFFSET('YODA Blocks'!$A$2,'YODA File'!B195,'YODA File'!A195)="","",OFFSET('YODA Blocks'!$A$2,'YODA File'!B195,'YODA File'!A195))</f>
        <v/>
      </c>
    </row>
    <row r="196" spans="1:3" x14ac:dyDescent="0.25">
      <c r="A196">
        <f t="shared" ca="1" si="9"/>
        <v>17</v>
      </c>
      <c r="B196">
        <f t="shared" ca="1" si="10"/>
        <v>128</v>
      </c>
      <c r="C196" t="str">
        <f ca="1">IF(OFFSET('YODA Blocks'!$A$2,'YODA File'!B196,'YODA File'!A196)="","",OFFSET('YODA Blocks'!$A$2,'YODA File'!B196,'YODA File'!A196))</f>
        <v/>
      </c>
    </row>
    <row r="197" spans="1:3" x14ac:dyDescent="0.25">
      <c r="A197">
        <f t="shared" ca="1" si="9"/>
        <v>17</v>
      </c>
      <c r="B197">
        <f t="shared" ca="1" si="10"/>
        <v>129</v>
      </c>
      <c r="C197" t="str">
        <f ca="1">IF(OFFSET('YODA Blocks'!$A$2,'YODA File'!B197,'YODA File'!A197)="","",OFFSET('YODA Blocks'!$A$2,'YODA File'!B197,'YODA File'!A197))</f>
        <v/>
      </c>
    </row>
    <row r="198" spans="1:3" x14ac:dyDescent="0.25">
      <c r="A198">
        <f t="shared" ca="1" si="9"/>
        <v>17</v>
      </c>
      <c r="B198">
        <f t="shared" ca="1" si="10"/>
        <v>130</v>
      </c>
      <c r="C198" t="str">
        <f ca="1">IF(OFFSET('YODA Blocks'!$A$2,'YODA File'!B198,'YODA File'!A198)="","",OFFSET('YODA Blocks'!$A$2,'YODA File'!B198,'YODA File'!A198))</f>
        <v/>
      </c>
    </row>
    <row r="199" spans="1:3" x14ac:dyDescent="0.25">
      <c r="A199">
        <f t="shared" ca="1" si="9"/>
        <v>17</v>
      </c>
      <c r="B199">
        <f t="shared" ca="1" si="10"/>
        <v>131</v>
      </c>
      <c r="C199" t="str">
        <f ca="1">IF(OFFSET('YODA Blocks'!$A$2,'YODA File'!B199,'YODA File'!A199)="","",OFFSET('YODA Blocks'!$A$2,'YODA File'!B199,'YODA File'!A199))</f>
        <v/>
      </c>
    </row>
    <row r="200" spans="1:3" x14ac:dyDescent="0.25">
      <c r="A200">
        <f t="shared" ca="1" si="9"/>
        <v>17</v>
      </c>
      <c r="B200">
        <f t="shared" ca="1" si="10"/>
        <v>132</v>
      </c>
      <c r="C200" t="str">
        <f ca="1">IF(OFFSET('YODA Blocks'!$A$2,'YODA File'!B200,'YODA File'!A200)="","",OFFSET('YODA Blocks'!$A$2,'YODA File'!B200,'YODA File'!A200))</f>
        <v/>
      </c>
    </row>
    <row r="201" spans="1:3" x14ac:dyDescent="0.25">
      <c r="A201">
        <f t="shared" ca="1" si="9"/>
        <v>17</v>
      </c>
      <c r="B201">
        <f t="shared" ca="1" si="10"/>
        <v>133</v>
      </c>
      <c r="C201" t="str">
        <f ca="1">IF(OFFSET('YODA Blocks'!$A$2,'YODA File'!B201,'YODA File'!A201)="","",OFFSET('YODA Blocks'!$A$2,'YODA File'!B201,'YODA File'!A201))</f>
        <v/>
      </c>
    </row>
    <row r="202" spans="1:3" x14ac:dyDescent="0.25">
      <c r="A202">
        <f t="shared" ca="1" si="9"/>
        <v>17</v>
      </c>
      <c r="B202">
        <f t="shared" ca="1" si="10"/>
        <v>134</v>
      </c>
      <c r="C202" t="str">
        <f ca="1">IF(OFFSET('YODA Blocks'!$A$2,'YODA File'!B202,'YODA File'!A202)="","",OFFSET('YODA Blocks'!$A$2,'YODA File'!B202,'YODA File'!A202))</f>
        <v/>
      </c>
    </row>
    <row r="203" spans="1:3" x14ac:dyDescent="0.25">
      <c r="A203">
        <f t="shared" ca="1" si="9"/>
        <v>17</v>
      </c>
      <c r="B203">
        <f t="shared" ca="1" si="10"/>
        <v>135</v>
      </c>
      <c r="C203" t="str">
        <f ca="1">IF(OFFSET('YODA Blocks'!$A$2,'YODA File'!B203,'YODA File'!A203)="","",OFFSET('YODA Blocks'!$A$2,'YODA File'!B203,'YODA File'!A203))</f>
        <v/>
      </c>
    </row>
    <row r="204" spans="1:3" x14ac:dyDescent="0.25">
      <c r="A204">
        <f t="shared" ca="1" si="9"/>
        <v>17</v>
      </c>
      <c r="B204">
        <f t="shared" ca="1" si="10"/>
        <v>136</v>
      </c>
      <c r="C204" t="str">
        <f ca="1">IF(OFFSET('YODA Blocks'!$A$2,'YODA File'!B204,'YODA File'!A204)="","",OFFSET('YODA Blocks'!$A$2,'YODA File'!B204,'YODA File'!A204))</f>
        <v/>
      </c>
    </row>
    <row r="205" spans="1:3" x14ac:dyDescent="0.25">
      <c r="A205">
        <f t="shared" ca="1" si="9"/>
        <v>17</v>
      </c>
      <c r="B205">
        <f t="shared" ca="1" si="10"/>
        <v>137</v>
      </c>
      <c r="C205" t="str">
        <f ca="1">IF(OFFSET('YODA Blocks'!$A$2,'YODA File'!B205,'YODA File'!A205)="","",OFFSET('YODA Blocks'!$A$2,'YODA File'!B205,'YODA File'!A205))</f>
        <v/>
      </c>
    </row>
    <row r="206" spans="1:3" x14ac:dyDescent="0.25">
      <c r="A206">
        <f t="shared" ca="1" si="9"/>
        <v>17</v>
      </c>
      <c r="B206">
        <f t="shared" ca="1" si="10"/>
        <v>138</v>
      </c>
      <c r="C206" t="str">
        <f ca="1">IF(OFFSET('YODA Blocks'!$A$2,'YODA File'!B206,'YODA File'!A206)="","",OFFSET('YODA Blocks'!$A$2,'YODA File'!B206,'YODA File'!A206))</f>
        <v/>
      </c>
    </row>
    <row r="207" spans="1:3" x14ac:dyDescent="0.25">
      <c r="A207">
        <f t="shared" ca="1" si="9"/>
        <v>17</v>
      </c>
      <c r="B207">
        <f t="shared" ca="1" si="10"/>
        <v>139</v>
      </c>
      <c r="C207" t="str">
        <f ca="1">IF(OFFSET('YODA Blocks'!$A$2,'YODA File'!B207,'YODA File'!A207)="","",OFFSET('YODA Blocks'!$A$2,'YODA File'!B207,'YODA File'!A207))</f>
        <v/>
      </c>
    </row>
    <row r="208" spans="1:3" x14ac:dyDescent="0.25">
      <c r="A208">
        <f t="shared" ca="1" si="9"/>
        <v>17</v>
      </c>
      <c r="B208">
        <f t="shared" ca="1" si="10"/>
        <v>140</v>
      </c>
      <c r="C208" t="str">
        <f ca="1">IF(OFFSET('YODA Blocks'!$A$2,'YODA File'!B208,'YODA File'!A208)="","",OFFSET('YODA Blocks'!$A$2,'YODA File'!B208,'YODA File'!A208))</f>
        <v/>
      </c>
    </row>
    <row r="209" spans="1:3" x14ac:dyDescent="0.25">
      <c r="A209">
        <f t="shared" ca="1" si="9"/>
        <v>17</v>
      </c>
      <c r="B209">
        <f t="shared" ca="1" si="10"/>
        <v>141</v>
      </c>
      <c r="C209" t="str">
        <f ca="1">IF(OFFSET('YODA Blocks'!$A$2,'YODA File'!B209,'YODA File'!A209)="","",OFFSET('YODA Blocks'!$A$2,'YODA File'!B209,'YODA File'!A209))</f>
        <v/>
      </c>
    </row>
    <row r="210" spans="1:3" x14ac:dyDescent="0.25">
      <c r="A210">
        <f t="shared" ca="1" si="9"/>
        <v>17</v>
      </c>
      <c r="B210">
        <f t="shared" ca="1" si="10"/>
        <v>142</v>
      </c>
      <c r="C210" t="str">
        <f ca="1">IF(OFFSET('YODA Blocks'!$A$2,'YODA File'!B210,'YODA File'!A210)="","",OFFSET('YODA Blocks'!$A$2,'YODA File'!B210,'YODA File'!A210))</f>
        <v/>
      </c>
    </row>
    <row r="211" spans="1:3" x14ac:dyDescent="0.25">
      <c r="A211">
        <f t="shared" ca="1" si="9"/>
        <v>17</v>
      </c>
      <c r="B211">
        <f t="shared" ca="1" si="10"/>
        <v>143</v>
      </c>
      <c r="C211" t="str">
        <f ca="1">IF(OFFSET('YODA Blocks'!$A$2,'YODA File'!B211,'YODA File'!A211)="","",OFFSET('YODA Blocks'!$A$2,'YODA File'!B211,'YODA File'!A211))</f>
        <v/>
      </c>
    </row>
    <row r="212" spans="1:3" x14ac:dyDescent="0.25">
      <c r="A212">
        <f t="shared" ca="1" si="9"/>
        <v>17</v>
      </c>
      <c r="B212">
        <f t="shared" ca="1" si="10"/>
        <v>144</v>
      </c>
      <c r="C212" t="str">
        <f ca="1">IF(OFFSET('YODA Blocks'!$A$2,'YODA File'!B212,'YODA File'!A212)="","",OFFSET('YODA Blocks'!$A$2,'YODA File'!B212,'YODA File'!A212))</f>
        <v/>
      </c>
    </row>
    <row r="213" spans="1:3" x14ac:dyDescent="0.25">
      <c r="A213">
        <f t="shared" ca="1" si="9"/>
        <v>17</v>
      </c>
      <c r="B213">
        <f t="shared" ca="1" si="10"/>
        <v>145</v>
      </c>
      <c r="C213" t="str">
        <f ca="1">IF(OFFSET('YODA Blocks'!$A$2,'YODA File'!B213,'YODA File'!A213)="","",OFFSET('YODA Blocks'!$A$2,'YODA File'!B213,'YODA File'!A213))</f>
        <v/>
      </c>
    </row>
    <row r="214" spans="1:3" x14ac:dyDescent="0.25">
      <c r="A214">
        <f t="shared" ca="1" si="9"/>
        <v>17</v>
      </c>
      <c r="B214">
        <f t="shared" ca="1" si="10"/>
        <v>146</v>
      </c>
      <c r="C214" t="str">
        <f ca="1">IF(OFFSET('YODA Blocks'!$A$2,'YODA File'!B214,'YODA File'!A214)="","",OFFSET('YODA Blocks'!$A$2,'YODA File'!B214,'YODA File'!A214))</f>
        <v/>
      </c>
    </row>
    <row r="215" spans="1:3" x14ac:dyDescent="0.25">
      <c r="A215">
        <f t="shared" ca="1" si="9"/>
        <v>17</v>
      </c>
      <c r="B215">
        <f t="shared" ca="1" si="10"/>
        <v>147</v>
      </c>
      <c r="C215" t="str">
        <f ca="1">IF(OFFSET('YODA Blocks'!$A$2,'YODA File'!B215,'YODA File'!A215)="","",OFFSET('YODA Blocks'!$A$2,'YODA File'!B215,'YODA File'!A215))</f>
        <v/>
      </c>
    </row>
    <row r="216" spans="1:3" x14ac:dyDescent="0.25">
      <c r="A216">
        <f t="shared" ca="1" si="9"/>
        <v>17</v>
      </c>
      <c r="B216">
        <f t="shared" ca="1" si="10"/>
        <v>148</v>
      </c>
      <c r="C216" t="str">
        <f ca="1">IF(OFFSET('YODA Blocks'!$A$2,'YODA File'!B216,'YODA File'!A216)="","",OFFSET('YODA Blocks'!$A$2,'YODA File'!B216,'YODA File'!A216))</f>
        <v/>
      </c>
    </row>
    <row r="217" spans="1:3" x14ac:dyDescent="0.25">
      <c r="A217">
        <f t="shared" ca="1" si="9"/>
        <v>17</v>
      </c>
      <c r="B217">
        <f t="shared" ca="1" si="10"/>
        <v>149</v>
      </c>
      <c r="C217" t="str">
        <f ca="1">IF(OFFSET('YODA Blocks'!$A$2,'YODA File'!B217,'YODA File'!A217)="","",OFFSET('YODA Blocks'!$A$2,'YODA File'!B217,'YODA File'!A217))</f>
        <v/>
      </c>
    </row>
    <row r="218" spans="1:3" x14ac:dyDescent="0.25">
      <c r="A218">
        <f t="shared" ca="1" si="9"/>
        <v>17</v>
      </c>
      <c r="B218">
        <f t="shared" ca="1" si="10"/>
        <v>150</v>
      </c>
      <c r="C218" t="str">
        <f ca="1">IF(OFFSET('YODA Blocks'!$A$2,'YODA File'!B218,'YODA File'!A218)="","",OFFSET('YODA Blocks'!$A$2,'YODA File'!B218,'YODA File'!A218))</f>
        <v/>
      </c>
    </row>
    <row r="219" spans="1:3" x14ac:dyDescent="0.25">
      <c r="A219">
        <f t="shared" ca="1" si="9"/>
        <v>17</v>
      </c>
      <c r="B219">
        <f t="shared" ca="1" si="10"/>
        <v>151</v>
      </c>
      <c r="C219" t="str">
        <f ca="1">IF(OFFSET('YODA Blocks'!$A$2,'YODA File'!B219,'YODA File'!A219)="","",OFFSET('YODA Blocks'!$A$2,'YODA File'!B219,'YODA File'!A219))</f>
        <v/>
      </c>
    </row>
    <row r="220" spans="1:3" x14ac:dyDescent="0.25">
      <c r="A220">
        <f t="shared" ca="1" si="9"/>
        <v>17</v>
      </c>
      <c r="B220">
        <f t="shared" ca="1" si="10"/>
        <v>152</v>
      </c>
      <c r="C220" t="str">
        <f ca="1">IF(OFFSET('YODA Blocks'!$A$2,'YODA File'!B220,'YODA File'!A220)="","",OFFSET('YODA Blocks'!$A$2,'YODA File'!B220,'YODA File'!A220))</f>
        <v/>
      </c>
    </row>
    <row r="221" spans="1:3" x14ac:dyDescent="0.25">
      <c r="A221">
        <f t="shared" ca="1" si="9"/>
        <v>17</v>
      </c>
      <c r="B221">
        <f t="shared" ca="1" si="10"/>
        <v>153</v>
      </c>
      <c r="C221" t="str">
        <f ca="1">IF(OFFSET('YODA Blocks'!$A$2,'YODA File'!B221,'YODA File'!A221)="","",OFFSET('YODA Blocks'!$A$2,'YODA File'!B221,'YODA File'!A221))</f>
        <v/>
      </c>
    </row>
    <row r="222" spans="1:3" x14ac:dyDescent="0.25">
      <c r="A222">
        <f t="shared" ca="1" si="9"/>
        <v>17</v>
      </c>
      <c r="B222">
        <f t="shared" ca="1" si="10"/>
        <v>154</v>
      </c>
      <c r="C222" t="str">
        <f ca="1">IF(OFFSET('YODA Blocks'!$A$2,'YODA File'!B222,'YODA File'!A222)="","",OFFSET('YODA Blocks'!$A$2,'YODA File'!B222,'YODA File'!A222))</f>
        <v/>
      </c>
    </row>
    <row r="223" spans="1:3" x14ac:dyDescent="0.25">
      <c r="A223">
        <f t="shared" ca="1" si="9"/>
        <v>17</v>
      </c>
      <c r="B223">
        <f t="shared" ca="1" si="10"/>
        <v>155</v>
      </c>
      <c r="C223" t="str">
        <f ca="1">IF(OFFSET('YODA Blocks'!$A$2,'YODA File'!B223,'YODA File'!A223)="","",OFFSET('YODA Blocks'!$A$2,'YODA File'!B223,'YODA File'!A223))</f>
        <v/>
      </c>
    </row>
    <row r="224" spans="1:3" x14ac:dyDescent="0.25">
      <c r="A224">
        <f t="shared" ca="1" si="9"/>
        <v>17</v>
      </c>
      <c r="B224">
        <f t="shared" ca="1" si="10"/>
        <v>156</v>
      </c>
      <c r="C224" t="str">
        <f ca="1">IF(OFFSET('YODA Blocks'!$A$2,'YODA File'!B224,'YODA File'!A224)="","",OFFSET('YODA Blocks'!$A$2,'YODA File'!B224,'YODA File'!A224))</f>
        <v/>
      </c>
    </row>
    <row r="225" spans="1:3" x14ac:dyDescent="0.25">
      <c r="A225">
        <f t="shared" ca="1" si="9"/>
        <v>17</v>
      </c>
      <c r="B225">
        <f t="shared" ca="1" si="10"/>
        <v>157</v>
      </c>
      <c r="C225" t="str">
        <f ca="1">IF(OFFSET('YODA Blocks'!$A$2,'YODA File'!B225,'YODA File'!A225)="","",OFFSET('YODA Blocks'!$A$2,'YODA File'!B225,'YODA File'!A225))</f>
        <v/>
      </c>
    </row>
    <row r="226" spans="1:3" x14ac:dyDescent="0.25">
      <c r="A226">
        <f t="shared" ca="1" si="9"/>
        <v>17</v>
      </c>
      <c r="B226">
        <f t="shared" ca="1" si="10"/>
        <v>158</v>
      </c>
      <c r="C226" t="str">
        <f ca="1">IF(OFFSET('YODA Blocks'!$A$2,'YODA File'!B226,'YODA File'!A226)="","",OFFSET('YODA Blocks'!$A$2,'YODA File'!B226,'YODA File'!A226))</f>
        <v/>
      </c>
    </row>
    <row r="227" spans="1:3" x14ac:dyDescent="0.25">
      <c r="A227">
        <f t="shared" ca="1" si="9"/>
        <v>17</v>
      </c>
      <c r="B227">
        <f t="shared" ca="1" si="10"/>
        <v>159</v>
      </c>
      <c r="C227" t="str">
        <f ca="1">IF(OFFSET('YODA Blocks'!$A$2,'YODA File'!B227,'YODA File'!A227)="","",OFFSET('YODA Blocks'!$A$2,'YODA File'!B227,'YODA File'!A227))</f>
        <v/>
      </c>
    </row>
    <row r="228" spans="1:3" x14ac:dyDescent="0.25">
      <c r="A228">
        <f t="shared" ca="1" si="9"/>
        <v>17</v>
      </c>
      <c r="B228">
        <f t="shared" ca="1" si="10"/>
        <v>160</v>
      </c>
      <c r="C228" t="str">
        <f ca="1">IF(OFFSET('YODA Blocks'!$A$2,'YODA File'!B228,'YODA File'!A228)="","",OFFSET('YODA Blocks'!$A$2,'YODA File'!B228,'YODA File'!A228))</f>
        <v/>
      </c>
    </row>
    <row r="229" spans="1:3" x14ac:dyDescent="0.25">
      <c r="A229">
        <f t="shared" ca="1" si="9"/>
        <v>17</v>
      </c>
      <c r="B229">
        <f t="shared" ca="1" si="10"/>
        <v>161</v>
      </c>
      <c r="C229" t="str">
        <f ca="1">IF(OFFSET('YODA Blocks'!$A$2,'YODA File'!B229,'YODA File'!A229)="","",OFFSET('YODA Blocks'!$A$2,'YODA File'!B229,'YODA File'!A229))</f>
        <v/>
      </c>
    </row>
    <row r="230" spans="1:3" x14ac:dyDescent="0.25">
      <c r="A230">
        <f t="shared" ca="1" si="9"/>
        <v>17</v>
      </c>
      <c r="B230">
        <f t="shared" ca="1" si="10"/>
        <v>162</v>
      </c>
      <c r="C230" t="str">
        <f ca="1">IF(OFFSET('YODA Blocks'!$A$2,'YODA File'!B230,'YODA File'!A230)="","",OFFSET('YODA Blocks'!$A$2,'YODA File'!B230,'YODA File'!A230))</f>
        <v/>
      </c>
    </row>
    <row r="231" spans="1:3" x14ac:dyDescent="0.25">
      <c r="A231">
        <f t="shared" ca="1" si="9"/>
        <v>17</v>
      </c>
      <c r="B231">
        <f t="shared" ca="1" si="10"/>
        <v>163</v>
      </c>
      <c r="C231" t="str">
        <f ca="1">IF(OFFSET('YODA Blocks'!$A$2,'YODA File'!B231,'YODA File'!A231)="","",OFFSET('YODA Blocks'!$A$2,'YODA File'!B231,'YODA File'!A231))</f>
        <v/>
      </c>
    </row>
    <row r="232" spans="1:3" x14ac:dyDescent="0.25">
      <c r="A232">
        <f t="shared" ca="1" si="9"/>
        <v>17</v>
      </c>
      <c r="B232">
        <f t="shared" ca="1" si="10"/>
        <v>164</v>
      </c>
      <c r="C232" t="str">
        <f ca="1">IF(OFFSET('YODA Blocks'!$A$2,'YODA File'!B232,'YODA File'!A232)="","",OFFSET('YODA Blocks'!$A$2,'YODA File'!B232,'YODA File'!A232))</f>
        <v/>
      </c>
    </row>
    <row r="233" spans="1:3" x14ac:dyDescent="0.25">
      <c r="A233">
        <f t="shared" ca="1" si="9"/>
        <v>17</v>
      </c>
      <c r="B233">
        <f t="shared" ca="1" si="10"/>
        <v>165</v>
      </c>
      <c r="C233" t="str">
        <f ca="1">IF(OFFSET('YODA Blocks'!$A$2,'YODA File'!B233,'YODA File'!A233)="","",OFFSET('YODA Blocks'!$A$2,'YODA File'!B233,'YODA File'!A233))</f>
        <v/>
      </c>
    </row>
    <row r="234" spans="1:3" x14ac:dyDescent="0.25">
      <c r="A234">
        <f t="shared" ca="1" si="9"/>
        <v>17</v>
      </c>
      <c r="B234">
        <f t="shared" ca="1" si="10"/>
        <v>166</v>
      </c>
      <c r="C234" t="str">
        <f ca="1">IF(OFFSET('YODA Blocks'!$A$2,'YODA File'!B234,'YODA File'!A234)="","",OFFSET('YODA Blocks'!$A$2,'YODA File'!B234,'YODA File'!A234))</f>
        <v/>
      </c>
    </row>
    <row r="235" spans="1:3" x14ac:dyDescent="0.25">
      <c r="A235">
        <f t="shared" ca="1" si="9"/>
        <v>17</v>
      </c>
      <c r="B235">
        <f t="shared" ca="1" si="10"/>
        <v>167</v>
      </c>
      <c r="C235" t="str">
        <f ca="1">IF(OFFSET('YODA Blocks'!$A$2,'YODA File'!B235,'YODA File'!A235)="","",OFFSET('YODA Blocks'!$A$2,'YODA File'!B235,'YODA File'!A235))</f>
        <v/>
      </c>
    </row>
    <row r="236" spans="1:3" x14ac:dyDescent="0.25">
      <c r="A236">
        <f t="shared" ca="1" si="9"/>
        <v>17</v>
      </c>
      <c r="B236">
        <f t="shared" ca="1" si="10"/>
        <v>168</v>
      </c>
      <c r="C236" t="str">
        <f ca="1">IF(OFFSET('YODA Blocks'!$A$2,'YODA File'!B236,'YODA File'!A236)="","",OFFSET('YODA Blocks'!$A$2,'YODA File'!B236,'YODA File'!A236))</f>
        <v/>
      </c>
    </row>
    <row r="237" spans="1:3" x14ac:dyDescent="0.25">
      <c r="A237">
        <f t="shared" ca="1" si="9"/>
        <v>17</v>
      </c>
      <c r="B237">
        <f t="shared" ca="1" si="10"/>
        <v>169</v>
      </c>
      <c r="C237" t="str">
        <f ca="1">IF(OFFSET('YODA Blocks'!$A$2,'YODA File'!B237,'YODA File'!A237)="","",OFFSET('YODA Blocks'!$A$2,'YODA File'!B237,'YODA File'!A237))</f>
        <v/>
      </c>
    </row>
    <row r="238" spans="1:3" x14ac:dyDescent="0.25">
      <c r="A238">
        <f t="shared" ca="1" si="9"/>
        <v>17</v>
      </c>
      <c r="B238">
        <f t="shared" ca="1" si="10"/>
        <v>170</v>
      </c>
      <c r="C238" t="str">
        <f ca="1">IF(OFFSET('YODA Blocks'!$A$2,'YODA File'!B238,'YODA File'!A238)="","",OFFSET('YODA Blocks'!$A$2,'YODA File'!B238,'YODA File'!A238))</f>
        <v/>
      </c>
    </row>
    <row r="239" spans="1:3" x14ac:dyDescent="0.25">
      <c r="A239">
        <f t="shared" ca="1" si="9"/>
        <v>17</v>
      </c>
      <c r="B239">
        <f t="shared" ca="1" si="10"/>
        <v>171</v>
      </c>
      <c r="C239" t="str">
        <f ca="1">IF(OFFSET('YODA Blocks'!$A$2,'YODA File'!B239,'YODA File'!A239)="","",OFFSET('YODA Blocks'!$A$2,'YODA File'!B239,'YODA File'!A239))</f>
        <v/>
      </c>
    </row>
    <row r="240" spans="1:3" x14ac:dyDescent="0.25">
      <c r="A240">
        <f t="shared" ca="1" si="9"/>
        <v>17</v>
      </c>
      <c r="B240">
        <f t="shared" ca="1" si="10"/>
        <v>172</v>
      </c>
      <c r="C240" t="str">
        <f ca="1">IF(OFFSET('YODA Blocks'!$A$2,'YODA File'!B240,'YODA File'!A240)="","",OFFSET('YODA Blocks'!$A$2,'YODA File'!B240,'YODA File'!A240))</f>
        <v/>
      </c>
    </row>
    <row r="241" spans="1:3" x14ac:dyDescent="0.25">
      <c r="A241">
        <f t="shared" ca="1" si="9"/>
        <v>17</v>
      </c>
      <c r="B241">
        <f t="shared" ca="1" si="10"/>
        <v>173</v>
      </c>
      <c r="C241" t="str">
        <f ca="1">IF(OFFSET('YODA Blocks'!$A$2,'YODA File'!B241,'YODA File'!A241)="","",OFFSET('YODA Blocks'!$A$2,'YODA File'!B241,'YODA File'!A241))</f>
        <v/>
      </c>
    </row>
    <row r="242" spans="1:3" x14ac:dyDescent="0.25">
      <c r="A242">
        <f t="shared" ca="1" si="9"/>
        <v>17</v>
      </c>
      <c r="B242">
        <f t="shared" ca="1" si="10"/>
        <v>174</v>
      </c>
      <c r="C242" t="str">
        <f ca="1">IF(OFFSET('YODA Blocks'!$A$2,'YODA File'!B242,'YODA File'!A242)="","",OFFSET('YODA Blocks'!$A$2,'YODA File'!B242,'YODA File'!A242))</f>
        <v/>
      </c>
    </row>
    <row r="243" spans="1:3" x14ac:dyDescent="0.25">
      <c r="A243">
        <f t="shared" ca="1" si="9"/>
        <v>17</v>
      </c>
      <c r="B243">
        <f t="shared" ca="1" si="10"/>
        <v>175</v>
      </c>
      <c r="C243" t="str">
        <f ca="1">IF(OFFSET('YODA Blocks'!$A$2,'YODA File'!B243,'YODA File'!A243)="","",OFFSET('YODA Blocks'!$A$2,'YODA File'!B243,'YODA File'!A243))</f>
        <v/>
      </c>
    </row>
    <row r="244" spans="1:3" x14ac:dyDescent="0.25">
      <c r="A244">
        <f t="shared" ca="1" si="9"/>
        <v>17</v>
      </c>
      <c r="B244">
        <f t="shared" ca="1" si="10"/>
        <v>176</v>
      </c>
      <c r="C244" t="str">
        <f ca="1">IF(OFFSET('YODA Blocks'!$A$2,'YODA File'!B244,'YODA File'!A244)="","",OFFSET('YODA Blocks'!$A$2,'YODA File'!B244,'YODA File'!A244))</f>
        <v/>
      </c>
    </row>
    <row r="245" spans="1:3" x14ac:dyDescent="0.25">
      <c r="A245">
        <f t="shared" ca="1" si="9"/>
        <v>17</v>
      </c>
      <c r="B245">
        <f t="shared" ca="1" si="10"/>
        <v>177</v>
      </c>
      <c r="C245" t="str">
        <f ca="1">IF(OFFSET('YODA Blocks'!$A$2,'YODA File'!B245,'YODA File'!A245)="","",OFFSET('YODA Blocks'!$A$2,'YODA File'!B245,'YODA File'!A245))</f>
        <v/>
      </c>
    </row>
    <row r="246" spans="1:3" x14ac:dyDescent="0.25">
      <c r="A246">
        <f t="shared" ca="1" si="9"/>
        <v>17</v>
      </c>
      <c r="B246">
        <f t="shared" ca="1" si="10"/>
        <v>178</v>
      </c>
      <c r="C246" t="str">
        <f ca="1">IF(OFFSET('YODA Blocks'!$A$2,'YODA File'!B246,'YODA File'!A246)="","",OFFSET('YODA Blocks'!$A$2,'YODA File'!B246,'YODA File'!A246))</f>
        <v/>
      </c>
    </row>
    <row r="247" spans="1:3" x14ac:dyDescent="0.25">
      <c r="A247">
        <f t="shared" ca="1" si="9"/>
        <v>17</v>
      </c>
      <c r="B247">
        <f t="shared" ca="1" si="10"/>
        <v>179</v>
      </c>
      <c r="C247" t="str">
        <f ca="1">IF(OFFSET('YODA Blocks'!$A$2,'YODA File'!B247,'YODA File'!A247)="","",OFFSET('YODA Blocks'!$A$2,'YODA File'!B247,'YODA File'!A247))</f>
        <v/>
      </c>
    </row>
    <row r="248" spans="1:3" x14ac:dyDescent="0.25">
      <c r="A248">
        <f t="shared" ca="1" si="9"/>
        <v>17</v>
      </c>
      <c r="B248">
        <f t="shared" ca="1" si="10"/>
        <v>180</v>
      </c>
      <c r="C248" t="str">
        <f ca="1">IF(OFFSET('YODA Blocks'!$A$2,'YODA File'!B248,'YODA File'!A248)="","",OFFSET('YODA Blocks'!$A$2,'YODA File'!B248,'YODA File'!A248))</f>
        <v/>
      </c>
    </row>
    <row r="249" spans="1:3" x14ac:dyDescent="0.25">
      <c r="A249">
        <f t="shared" ca="1" si="9"/>
        <v>17</v>
      </c>
      <c r="B249">
        <f t="shared" ca="1" si="10"/>
        <v>181</v>
      </c>
      <c r="C249" t="str">
        <f ca="1">IF(OFFSET('YODA Blocks'!$A$2,'YODA File'!B249,'YODA File'!A249)="","",OFFSET('YODA Blocks'!$A$2,'YODA File'!B249,'YODA File'!A249))</f>
        <v/>
      </c>
    </row>
    <row r="250" spans="1:3" x14ac:dyDescent="0.25">
      <c r="A250">
        <f t="shared" ca="1" si="9"/>
        <v>17</v>
      </c>
      <c r="B250">
        <f t="shared" ca="1" si="10"/>
        <v>182</v>
      </c>
      <c r="C250" t="str">
        <f ca="1">IF(OFFSET('YODA Blocks'!$A$2,'YODA File'!B250,'YODA File'!A250)="","",OFFSET('YODA Blocks'!$A$2,'YODA File'!B250,'YODA File'!A250))</f>
        <v/>
      </c>
    </row>
    <row r="251" spans="1:3" x14ac:dyDescent="0.25">
      <c r="A251">
        <f t="shared" ca="1" si="9"/>
        <v>17</v>
      </c>
      <c r="B251">
        <f t="shared" ca="1" si="10"/>
        <v>183</v>
      </c>
      <c r="C251" t="str">
        <f ca="1">IF(OFFSET('YODA Blocks'!$A$2,'YODA File'!B251,'YODA File'!A251)="","",OFFSET('YODA Blocks'!$A$2,'YODA File'!B251,'YODA File'!A251))</f>
        <v/>
      </c>
    </row>
    <row r="252" spans="1:3" x14ac:dyDescent="0.25">
      <c r="A252">
        <f t="shared" ca="1" si="9"/>
        <v>17</v>
      </c>
      <c r="B252">
        <f t="shared" ca="1" si="10"/>
        <v>184</v>
      </c>
      <c r="C252" t="str">
        <f ca="1">IF(OFFSET('YODA Blocks'!$A$2,'YODA File'!B252,'YODA File'!A252)="","",OFFSET('YODA Blocks'!$A$2,'YODA File'!B252,'YODA File'!A252))</f>
        <v/>
      </c>
    </row>
    <row r="253" spans="1:3" x14ac:dyDescent="0.25">
      <c r="A253">
        <f t="shared" ca="1" si="9"/>
        <v>17</v>
      </c>
      <c r="B253">
        <f t="shared" ca="1" si="10"/>
        <v>185</v>
      </c>
      <c r="C253" t="str">
        <f ca="1">IF(OFFSET('YODA Blocks'!$A$2,'YODA File'!B253,'YODA File'!A253)="","",OFFSET('YODA Blocks'!$A$2,'YODA File'!B253,'YODA File'!A253))</f>
        <v/>
      </c>
    </row>
    <row r="254" spans="1:3" x14ac:dyDescent="0.25">
      <c r="A254">
        <f t="shared" ca="1" si="9"/>
        <v>17</v>
      </c>
      <c r="B254">
        <f t="shared" ca="1" si="10"/>
        <v>186</v>
      </c>
      <c r="C254" t="str">
        <f ca="1">IF(OFFSET('YODA Blocks'!$A$2,'YODA File'!B254,'YODA File'!A254)="","",OFFSET('YODA Blocks'!$A$2,'YODA File'!B254,'YODA File'!A254))</f>
        <v/>
      </c>
    </row>
    <row r="255" spans="1:3" x14ac:dyDescent="0.25">
      <c r="A255">
        <f t="shared" ref="A255:A318" ca="1" si="11">IF(B254=INDIRECT(CONCATENATE("'YODA Blocks'!$",CHAR(A254+65),"$2:",CHAR(A254+65),"$2")),A254+1,A254)</f>
        <v>17</v>
      </c>
      <c r="B255">
        <f t="shared" ref="B255:B318" ca="1" si="12">IF(B254=SUM(INDIRECT(CONCATENATE("'YODA Blocks'!$",CHAR(A254+65),"$2:",CHAR(A254+65),"$2"))),1,B254+1)</f>
        <v>187</v>
      </c>
      <c r="C255" t="str">
        <f ca="1">IF(OFFSET('YODA Blocks'!$A$2,'YODA File'!B255,'YODA File'!A255)="","",OFFSET('YODA Blocks'!$A$2,'YODA File'!B255,'YODA File'!A255))</f>
        <v/>
      </c>
    </row>
    <row r="256" spans="1:3" x14ac:dyDescent="0.25">
      <c r="A256">
        <f t="shared" ca="1" si="11"/>
        <v>17</v>
      </c>
      <c r="B256">
        <f t="shared" ca="1" si="12"/>
        <v>188</v>
      </c>
      <c r="C256" t="str">
        <f ca="1">IF(OFFSET('YODA Blocks'!$A$2,'YODA File'!B256,'YODA File'!A256)="","",OFFSET('YODA Blocks'!$A$2,'YODA File'!B256,'YODA File'!A256))</f>
        <v/>
      </c>
    </row>
    <row r="257" spans="1:3" x14ac:dyDescent="0.25">
      <c r="A257">
        <f t="shared" ca="1" si="11"/>
        <v>17</v>
      </c>
      <c r="B257">
        <f t="shared" ca="1" si="12"/>
        <v>189</v>
      </c>
      <c r="C257" t="str">
        <f ca="1">IF(OFFSET('YODA Blocks'!$A$2,'YODA File'!B257,'YODA File'!A257)="","",OFFSET('YODA Blocks'!$A$2,'YODA File'!B257,'YODA File'!A257))</f>
        <v/>
      </c>
    </row>
    <row r="258" spans="1:3" x14ac:dyDescent="0.25">
      <c r="A258">
        <f t="shared" ca="1" si="11"/>
        <v>17</v>
      </c>
      <c r="B258">
        <f t="shared" ca="1" si="12"/>
        <v>190</v>
      </c>
      <c r="C258" t="str">
        <f ca="1">IF(OFFSET('YODA Blocks'!$A$2,'YODA File'!B258,'YODA File'!A258)="","",OFFSET('YODA Blocks'!$A$2,'YODA File'!B258,'YODA File'!A258))</f>
        <v/>
      </c>
    </row>
    <row r="259" spans="1:3" x14ac:dyDescent="0.25">
      <c r="A259">
        <f t="shared" ca="1" si="11"/>
        <v>17</v>
      </c>
      <c r="B259">
        <f t="shared" ca="1" si="12"/>
        <v>191</v>
      </c>
      <c r="C259" t="str">
        <f ca="1">IF(OFFSET('YODA Blocks'!$A$2,'YODA File'!B259,'YODA File'!A259)="","",OFFSET('YODA Blocks'!$A$2,'YODA File'!B259,'YODA File'!A259))</f>
        <v/>
      </c>
    </row>
    <row r="260" spans="1:3" x14ac:dyDescent="0.25">
      <c r="A260">
        <f t="shared" ca="1" si="11"/>
        <v>17</v>
      </c>
      <c r="B260">
        <f t="shared" ca="1" si="12"/>
        <v>192</v>
      </c>
      <c r="C260" t="str">
        <f ca="1">IF(OFFSET('YODA Blocks'!$A$2,'YODA File'!B260,'YODA File'!A260)="","",OFFSET('YODA Blocks'!$A$2,'YODA File'!B260,'YODA File'!A260))</f>
        <v/>
      </c>
    </row>
    <row r="261" spans="1:3" x14ac:dyDescent="0.25">
      <c r="A261">
        <f t="shared" ca="1" si="11"/>
        <v>17</v>
      </c>
      <c r="B261">
        <f t="shared" ca="1" si="12"/>
        <v>193</v>
      </c>
      <c r="C261" t="str">
        <f ca="1">IF(OFFSET('YODA Blocks'!$A$2,'YODA File'!B261,'YODA File'!A261)="","",OFFSET('YODA Blocks'!$A$2,'YODA File'!B261,'YODA File'!A261))</f>
        <v/>
      </c>
    </row>
    <row r="262" spans="1:3" x14ac:dyDescent="0.25">
      <c r="A262">
        <f t="shared" ca="1" si="11"/>
        <v>17</v>
      </c>
      <c r="B262">
        <f t="shared" ca="1" si="12"/>
        <v>194</v>
      </c>
      <c r="C262" t="str">
        <f ca="1">IF(OFFSET('YODA Blocks'!$A$2,'YODA File'!B262,'YODA File'!A262)="","",OFFSET('YODA Blocks'!$A$2,'YODA File'!B262,'YODA File'!A262))</f>
        <v/>
      </c>
    </row>
    <row r="263" spans="1:3" x14ac:dyDescent="0.25">
      <c r="A263">
        <f t="shared" ca="1" si="11"/>
        <v>17</v>
      </c>
      <c r="B263">
        <f t="shared" ca="1" si="12"/>
        <v>195</v>
      </c>
      <c r="C263" t="str">
        <f ca="1">IF(OFFSET('YODA Blocks'!$A$2,'YODA File'!B263,'YODA File'!A263)="","",OFFSET('YODA Blocks'!$A$2,'YODA File'!B263,'YODA File'!A263))</f>
        <v/>
      </c>
    </row>
    <row r="264" spans="1:3" x14ac:dyDescent="0.25">
      <c r="A264">
        <f t="shared" ca="1" si="11"/>
        <v>17</v>
      </c>
      <c r="B264">
        <f t="shared" ca="1" si="12"/>
        <v>196</v>
      </c>
      <c r="C264" t="str">
        <f ca="1">IF(OFFSET('YODA Blocks'!$A$2,'YODA File'!B264,'YODA File'!A264)="","",OFFSET('YODA Blocks'!$A$2,'YODA File'!B264,'YODA File'!A264))</f>
        <v/>
      </c>
    </row>
    <row r="265" spans="1:3" x14ac:dyDescent="0.25">
      <c r="A265">
        <f t="shared" ca="1" si="11"/>
        <v>17</v>
      </c>
      <c r="B265">
        <f t="shared" ca="1" si="12"/>
        <v>197</v>
      </c>
      <c r="C265" t="str">
        <f ca="1">IF(OFFSET('YODA Blocks'!$A$2,'YODA File'!B265,'YODA File'!A265)="","",OFFSET('YODA Blocks'!$A$2,'YODA File'!B265,'YODA File'!A265))</f>
        <v/>
      </c>
    </row>
    <row r="266" spans="1:3" x14ac:dyDescent="0.25">
      <c r="A266">
        <f t="shared" ca="1" si="11"/>
        <v>17</v>
      </c>
      <c r="B266">
        <f t="shared" ca="1" si="12"/>
        <v>198</v>
      </c>
      <c r="C266" t="str">
        <f ca="1">IF(OFFSET('YODA Blocks'!$A$2,'YODA File'!B266,'YODA File'!A266)="","",OFFSET('YODA Blocks'!$A$2,'YODA File'!B266,'YODA File'!A266))</f>
        <v/>
      </c>
    </row>
    <row r="267" spans="1:3" x14ac:dyDescent="0.25">
      <c r="A267">
        <f t="shared" ca="1" si="11"/>
        <v>17</v>
      </c>
      <c r="B267">
        <f t="shared" ca="1" si="12"/>
        <v>199</v>
      </c>
      <c r="C267" t="str">
        <f ca="1">IF(OFFSET('YODA Blocks'!$A$2,'YODA File'!B267,'YODA File'!A267)="","",OFFSET('YODA Blocks'!$A$2,'YODA File'!B267,'YODA File'!A267))</f>
        <v/>
      </c>
    </row>
    <row r="268" spans="1:3" x14ac:dyDescent="0.25">
      <c r="A268">
        <f t="shared" ca="1" si="11"/>
        <v>17</v>
      </c>
      <c r="B268">
        <f t="shared" ca="1" si="12"/>
        <v>200</v>
      </c>
      <c r="C268" t="str">
        <f ca="1">IF(OFFSET('YODA Blocks'!$A$2,'YODA File'!B268,'YODA File'!A268)="","",OFFSET('YODA Blocks'!$A$2,'YODA File'!B268,'YODA File'!A268))</f>
        <v/>
      </c>
    </row>
    <row r="269" spans="1:3" x14ac:dyDescent="0.25">
      <c r="A269">
        <f t="shared" ca="1" si="11"/>
        <v>17</v>
      </c>
      <c r="B269">
        <f t="shared" ca="1" si="12"/>
        <v>201</v>
      </c>
      <c r="C269" t="str">
        <f ca="1">IF(OFFSET('YODA Blocks'!$A$2,'YODA File'!B269,'YODA File'!A269)="","",OFFSET('YODA Blocks'!$A$2,'YODA File'!B269,'YODA File'!A269))</f>
        <v/>
      </c>
    </row>
    <row r="270" spans="1:3" x14ac:dyDescent="0.25">
      <c r="A270">
        <f t="shared" ca="1" si="11"/>
        <v>17</v>
      </c>
      <c r="B270">
        <f t="shared" ca="1" si="12"/>
        <v>202</v>
      </c>
      <c r="C270" t="str">
        <f ca="1">IF(OFFSET('YODA Blocks'!$A$2,'YODA File'!B270,'YODA File'!A270)="","",OFFSET('YODA Blocks'!$A$2,'YODA File'!B270,'YODA File'!A270))</f>
        <v/>
      </c>
    </row>
    <row r="271" spans="1:3" x14ac:dyDescent="0.25">
      <c r="A271">
        <f t="shared" ca="1" si="11"/>
        <v>17</v>
      </c>
      <c r="B271">
        <f t="shared" ca="1" si="12"/>
        <v>203</v>
      </c>
      <c r="C271" t="str">
        <f ca="1">IF(OFFSET('YODA Blocks'!$A$2,'YODA File'!B271,'YODA File'!A271)="","",OFFSET('YODA Blocks'!$A$2,'YODA File'!B271,'YODA File'!A271))</f>
        <v/>
      </c>
    </row>
    <row r="272" spans="1:3" x14ac:dyDescent="0.25">
      <c r="A272">
        <f t="shared" ca="1" si="11"/>
        <v>17</v>
      </c>
      <c r="B272">
        <f t="shared" ca="1" si="12"/>
        <v>204</v>
      </c>
      <c r="C272" t="str">
        <f ca="1">IF(OFFSET('YODA Blocks'!$A$2,'YODA File'!B272,'YODA File'!A272)="","",OFFSET('YODA Blocks'!$A$2,'YODA File'!B272,'YODA File'!A272))</f>
        <v/>
      </c>
    </row>
    <row r="273" spans="1:3" x14ac:dyDescent="0.25">
      <c r="A273">
        <f t="shared" ca="1" si="11"/>
        <v>17</v>
      </c>
      <c r="B273">
        <f t="shared" ca="1" si="12"/>
        <v>205</v>
      </c>
      <c r="C273" t="str">
        <f ca="1">IF(OFFSET('YODA Blocks'!$A$2,'YODA File'!B273,'YODA File'!A273)="","",OFFSET('YODA Blocks'!$A$2,'YODA File'!B273,'YODA File'!A273))</f>
        <v/>
      </c>
    </row>
    <row r="274" spans="1:3" x14ac:dyDescent="0.25">
      <c r="A274">
        <f t="shared" ca="1" si="11"/>
        <v>17</v>
      </c>
      <c r="B274">
        <f t="shared" ca="1" si="12"/>
        <v>206</v>
      </c>
      <c r="C274" t="str">
        <f ca="1">IF(OFFSET('YODA Blocks'!$A$2,'YODA File'!B274,'YODA File'!A274)="","",OFFSET('YODA Blocks'!$A$2,'YODA File'!B274,'YODA File'!A274))</f>
        <v/>
      </c>
    </row>
    <row r="275" spans="1:3" x14ac:dyDescent="0.25">
      <c r="A275">
        <f t="shared" ca="1" si="11"/>
        <v>17</v>
      </c>
      <c r="B275">
        <f t="shared" ca="1" si="12"/>
        <v>207</v>
      </c>
      <c r="C275" t="str">
        <f ca="1">IF(OFFSET('YODA Blocks'!$A$2,'YODA File'!B275,'YODA File'!A275)="","",OFFSET('YODA Blocks'!$A$2,'YODA File'!B275,'YODA File'!A275))</f>
        <v/>
      </c>
    </row>
    <row r="276" spans="1:3" x14ac:dyDescent="0.25">
      <c r="A276">
        <f t="shared" ca="1" si="11"/>
        <v>17</v>
      </c>
      <c r="B276">
        <f t="shared" ca="1" si="12"/>
        <v>208</v>
      </c>
      <c r="C276" t="str">
        <f ca="1">IF(OFFSET('YODA Blocks'!$A$2,'YODA File'!B276,'YODA File'!A276)="","",OFFSET('YODA Blocks'!$A$2,'YODA File'!B276,'YODA File'!A276))</f>
        <v/>
      </c>
    </row>
    <row r="277" spans="1:3" x14ac:dyDescent="0.25">
      <c r="A277">
        <f t="shared" ca="1" si="11"/>
        <v>17</v>
      </c>
      <c r="B277">
        <f t="shared" ca="1" si="12"/>
        <v>209</v>
      </c>
      <c r="C277" t="str">
        <f ca="1">IF(OFFSET('YODA Blocks'!$A$2,'YODA File'!B277,'YODA File'!A277)="","",OFFSET('YODA Blocks'!$A$2,'YODA File'!B277,'YODA File'!A277))</f>
        <v/>
      </c>
    </row>
    <row r="278" spans="1:3" x14ac:dyDescent="0.25">
      <c r="A278">
        <f t="shared" ca="1" si="11"/>
        <v>17</v>
      </c>
      <c r="B278">
        <f t="shared" ca="1" si="12"/>
        <v>210</v>
      </c>
      <c r="C278" t="str">
        <f ca="1">IF(OFFSET('YODA Blocks'!$A$2,'YODA File'!B278,'YODA File'!A278)="","",OFFSET('YODA Blocks'!$A$2,'YODA File'!B278,'YODA File'!A278))</f>
        <v/>
      </c>
    </row>
    <row r="279" spans="1:3" x14ac:dyDescent="0.25">
      <c r="A279">
        <f t="shared" ca="1" si="11"/>
        <v>17</v>
      </c>
      <c r="B279">
        <f t="shared" ca="1" si="12"/>
        <v>211</v>
      </c>
      <c r="C279" t="str">
        <f ca="1">IF(OFFSET('YODA Blocks'!$A$2,'YODA File'!B279,'YODA File'!A279)="","",OFFSET('YODA Blocks'!$A$2,'YODA File'!B279,'YODA File'!A279))</f>
        <v/>
      </c>
    </row>
    <row r="280" spans="1:3" x14ac:dyDescent="0.25">
      <c r="A280">
        <f t="shared" ca="1" si="11"/>
        <v>17</v>
      </c>
      <c r="B280">
        <f t="shared" ca="1" si="12"/>
        <v>212</v>
      </c>
      <c r="C280" t="str">
        <f ca="1">IF(OFFSET('YODA Blocks'!$A$2,'YODA File'!B280,'YODA File'!A280)="","",OFFSET('YODA Blocks'!$A$2,'YODA File'!B280,'YODA File'!A280))</f>
        <v/>
      </c>
    </row>
    <row r="281" spans="1:3" x14ac:dyDescent="0.25">
      <c r="A281">
        <f t="shared" ca="1" si="11"/>
        <v>17</v>
      </c>
      <c r="B281">
        <f t="shared" ca="1" si="12"/>
        <v>213</v>
      </c>
      <c r="C281" t="str">
        <f ca="1">IF(OFFSET('YODA Blocks'!$A$2,'YODA File'!B281,'YODA File'!A281)="","",OFFSET('YODA Blocks'!$A$2,'YODA File'!B281,'YODA File'!A281))</f>
        <v/>
      </c>
    </row>
    <row r="282" spans="1:3" x14ac:dyDescent="0.25">
      <c r="A282">
        <f t="shared" ca="1" si="11"/>
        <v>17</v>
      </c>
      <c r="B282">
        <f t="shared" ca="1" si="12"/>
        <v>214</v>
      </c>
      <c r="C282" t="str">
        <f ca="1">IF(OFFSET('YODA Blocks'!$A$2,'YODA File'!B282,'YODA File'!A282)="","",OFFSET('YODA Blocks'!$A$2,'YODA File'!B282,'YODA File'!A282))</f>
        <v/>
      </c>
    </row>
    <row r="283" spans="1:3" x14ac:dyDescent="0.25">
      <c r="A283">
        <f t="shared" ca="1" si="11"/>
        <v>17</v>
      </c>
      <c r="B283">
        <f t="shared" ca="1" si="12"/>
        <v>215</v>
      </c>
      <c r="C283" t="str">
        <f ca="1">IF(OFFSET('YODA Blocks'!$A$2,'YODA File'!B283,'YODA File'!A283)="","",OFFSET('YODA Blocks'!$A$2,'YODA File'!B283,'YODA File'!A283))</f>
        <v/>
      </c>
    </row>
    <row r="284" spans="1:3" x14ac:dyDescent="0.25">
      <c r="A284">
        <f t="shared" ca="1" si="11"/>
        <v>17</v>
      </c>
      <c r="B284">
        <f t="shared" ca="1" si="12"/>
        <v>216</v>
      </c>
      <c r="C284" t="str">
        <f ca="1">IF(OFFSET('YODA Blocks'!$A$2,'YODA File'!B284,'YODA File'!A284)="","",OFFSET('YODA Blocks'!$A$2,'YODA File'!B284,'YODA File'!A284))</f>
        <v/>
      </c>
    </row>
    <row r="285" spans="1:3" x14ac:dyDescent="0.25">
      <c r="A285">
        <f t="shared" ca="1" si="11"/>
        <v>17</v>
      </c>
      <c r="B285">
        <f t="shared" ca="1" si="12"/>
        <v>217</v>
      </c>
      <c r="C285" t="str">
        <f ca="1">IF(OFFSET('YODA Blocks'!$A$2,'YODA File'!B285,'YODA File'!A285)="","",OFFSET('YODA Blocks'!$A$2,'YODA File'!B285,'YODA File'!A285))</f>
        <v/>
      </c>
    </row>
    <row r="286" spans="1:3" x14ac:dyDescent="0.25">
      <c r="A286">
        <f t="shared" ca="1" si="11"/>
        <v>17</v>
      </c>
      <c r="B286">
        <f t="shared" ca="1" si="12"/>
        <v>218</v>
      </c>
      <c r="C286" t="str">
        <f ca="1">IF(OFFSET('YODA Blocks'!$A$2,'YODA File'!B286,'YODA File'!A286)="","",OFFSET('YODA Blocks'!$A$2,'YODA File'!B286,'YODA File'!A286))</f>
        <v/>
      </c>
    </row>
    <row r="287" spans="1:3" x14ac:dyDescent="0.25">
      <c r="A287">
        <f t="shared" ca="1" si="11"/>
        <v>17</v>
      </c>
      <c r="B287">
        <f t="shared" ca="1" si="12"/>
        <v>219</v>
      </c>
      <c r="C287" t="str">
        <f ca="1">IF(OFFSET('YODA Blocks'!$A$2,'YODA File'!B287,'YODA File'!A287)="","",OFFSET('YODA Blocks'!$A$2,'YODA File'!B287,'YODA File'!A287))</f>
        <v/>
      </c>
    </row>
    <row r="288" spans="1:3" x14ac:dyDescent="0.25">
      <c r="A288">
        <f t="shared" ca="1" si="11"/>
        <v>17</v>
      </c>
      <c r="B288">
        <f t="shared" ca="1" si="12"/>
        <v>220</v>
      </c>
      <c r="C288" t="str">
        <f ca="1">IF(OFFSET('YODA Blocks'!$A$2,'YODA File'!B288,'YODA File'!A288)="","",OFFSET('YODA Blocks'!$A$2,'YODA File'!B288,'YODA File'!A288))</f>
        <v/>
      </c>
    </row>
    <row r="289" spans="1:3" x14ac:dyDescent="0.25">
      <c r="A289">
        <f t="shared" ca="1" si="11"/>
        <v>17</v>
      </c>
      <c r="B289">
        <f t="shared" ca="1" si="12"/>
        <v>221</v>
      </c>
      <c r="C289" t="str">
        <f ca="1">IF(OFFSET('YODA Blocks'!$A$2,'YODA File'!B289,'YODA File'!A289)="","",OFFSET('YODA Blocks'!$A$2,'YODA File'!B289,'YODA File'!A289))</f>
        <v/>
      </c>
    </row>
    <row r="290" spans="1:3" x14ac:dyDescent="0.25">
      <c r="A290">
        <f t="shared" ca="1" si="11"/>
        <v>17</v>
      </c>
      <c r="B290">
        <f t="shared" ca="1" si="12"/>
        <v>222</v>
      </c>
      <c r="C290" t="str">
        <f ca="1">IF(OFFSET('YODA Blocks'!$A$2,'YODA File'!B290,'YODA File'!A290)="","",OFFSET('YODA Blocks'!$A$2,'YODA File'!B290,'YODA File'!A290))</f>
        <v/>
      </c>
    </row>
    <row r="291" spans="1:3" x14ac:dyDescent="0.25">
      <c r="A291">
        <f t="shared" ca="1" si="11"/>
        <v>17</v>
      </c>
      <c r="B291">
        <f t="shared" ca="1" si="12"/>
        <v>223</v>
      </c>
      <c r="C291" t="str">
        <f ca="1">IF(OFFSET('YODA Blocks'!$A$2,'YODA File'!B291,'YODA File'!A291)="","",OFFSET('YODA Blocks'!$A$2,'YODA File'!B291,'YODA File'!A291))</f>
        <v/>
      </c>
    </row>
    <row r="292" spans="1:3" x14ac:dyDescent="0.25">
      <c r="A292">
        <f t="shared" ca="1" si="11"/>
        <v>17</v>
      </c>
      <c r="B292">
        <f t="shared" ca="1" si="12"/>
        <v>224</v>
      </c>
      <c r="C292" t="str">
        <f ca="1">IF(OFFSET('YODA Blocks'!$A$2,'YODA File'!B292,'YODA File'!A292)="","",OFFSET('YODA Blocks'!$A$2,'YODA File'!B292,'YODA File'!A292))</f>
        <v/>
      </c>
    </row>
    <row r="293" spans="1:3" x14ac:dyDescent="0.25">
      <c r="A293">
        <f t="shared" ca="1" si="11"/>
        <v>17</v>
      </c>
      <c r="B293">
        <f t="shared" ca="1" si="12"/>
        <v>225</v>
      </c>
      <c r="C293" t="str">
        <f ca="1">IF(OFFSET('YODA Blocks'!$A$2,'YODA File'!B293,'YODA File'!A293)="","",OFFSET('YODA Blocks'!$A$2,'YODA File'!B293,'YODA File'!A293))</f>
        <v/>
      </c>
    </row>
    <row r="294" spans="1:3" x14ac:dyDescent="0.25">
      <c r="A294">
        <f t="shared" ca="1" si="11"/>
        <v>17</v>
      </c>
      <c r="B294">
        <f t="shared" ca="1" si="12"/>
        <v>226</v>
      </c>
      <c r="C294" t="str">
        <f ca="1">IF(OFFSET('YODA Blocks'!$A$2,'YODA File'!B294,'YODA File'!A294)="","",OFFSET('YODA Blocks'!$A$2,'YODA File'!B294,'YODA File'!A294))</f>
        <v/>
      </c>
    </row>
    <row r="295" spans="1:3" x14ac:dyDescent="0.25">
      <c r="A295">
        <f t="shared" ca="1" si="11"/>
        <v>17</v>
      </c>
      <c r="B295">
        <f t="shared" ca="1" si="12"/>
        <v>227</v>
      </c>
      <c r="C295" t="str">
        <f ca="1">IF(OFFSET('YODA Blocks'!$A$2,'YODA File'!B295,'YODA File'!A295)="","",OFFSET('YODA Blocks'!$A$2,'YODA File'!B295,'YODA File'!A295))</f>
        <v/>
      </c>
    </row>
    <row r="296" spans="1:3" x14ac:dyDescent="0.25">
      <c r="A296">
        <f t="shared" ca="1" si="11"/>
        <v>17</v>
      </c>
      <c r="B296">
        <f t="shared" ca="1" si="12"/>
        <v>228</v>
      </c>
      <c r="C296" t="str">
        <f ca="1">IF(OFFSET('YODA Blocks'!$A$2,'YODA File'!B296,'YODA File'!A296)="","",OFFSET('YODA Blocks'!$A$2,'YODA File'!B296,'YODA File'!A296))</f>
        <v/>
      </c>
    </row>
    <row r="297" spans="1:3" x14ac:dyDescent="0.25">
      <c r="A297">
        <f t="shared" ca="1" si="11"/>
        <v>17</v>
      </c>
      <c r="B297">
        <f t="shared" ca="1" si="12"/>
        <v>229</v>
      </c>
      <c r="C297" t="str">
        <f ca="1">IF(OFFSET('YODA Blocks'!$A$2,'YODA File'!B297,'YODA File'!A297)="","",OFFSET('YODA Blocks'!$A$2,'YODA File'!B297,'YODA File'!A297))</f>
        <v/>
      </c>
    </row>
    <row r="298" spans="1:3" x14ac:dyDescent="0.25">
      <c r="A298">
        <f t="shared" ca="1" si="11"/>
        <v>17</v>
      </c>
      <c r="B298">
        <f t="shared" ca="1" si="12"/>
        <v>230</v>
      </c>
      <c r="C298" t="str">
        <f ca="1">IF(OFFSET('YODA Blocks'!$A$2,'YODA File'!B298,'YODA File'!A298)="","",OFFSET('YODA Blocks'!$A$2,'YODA File'!B298,'YODA File'!A298))</f>
        <v/>
      </c>
    </row>
    <row r="299" spans="1:3" x14ac:dyDescent="0.25">
      <c r="A299">
        <f t="shared" ca="1" si="11"/>
        <v>17</v>
      </c>
      <c r="B299">
        <f t="shared" ca="1" si="12"/>
        <v>231</v>
      </c>
      <c r="C299" t="str">
        <f ca="1">IF(OFFSET('YODA Blocks'!$A$2,'YODA File'!B299,'YODA File'!A299)="","",OFFSET('YODA Blocks'!$A$2,'YODA File'!B299,'YODA File'!A299))</f>
        <v/>
      </c>
    </row>
    <row r="300" spans="1:3" x14ac:dyDescent="0.25">
      <c r="A300">
        <f t="shared" ca="1" si="11"/>
        <v>17</v>
      </c>
      <c r="B300">
        <f t="shared" ca="1" si="12"/>
        <v>232</v>
      </c>
      <c r="C300" t="str">
        <f ca="1">IF(OFFSET('YODA Blocks'!$A$2,'YODA File'!B300,'YODA File'!A300)="","",OFFSET('YODA Blocks'!$A$2,'YODA File'!B300,'YODA File'!A300))</f>
        <v/>
      </c>
    </row>
    <row r="301" spans="1:3" x14ac:dyDescent="0.25">
      <c r="A301">
        <f t="shared" ca="1" si="11"/>
        <v>17</v>
      </c>
      <c r="B301">
        <f t="shared" ca="1" si="12"/>
        <v>233</v>
      </c>
      <c r="C301" t="str">
        <f ca="1">IF(OFFSET('YODA Blocks'!$A$2,'YODA File'!B301,'YODA File'!A301)="","",OFFSET('YODA Blocks'!$A$2,'YODA File'!B301,'YODA File'!A301))</f>
        <v/>
      </c>
    </row>
    <row r="302" spans="1:3" x14ac:dyDescent="0.25">
      <c r="A302">
        <f t="shared" ca="1" si="11"/>
        <v>17</v>
      </c>
      <c r="B302">
        <f t="shared" ca="1" si="12"/>
        <v>234</v>
      </c>
      <c r="C302" t="str">
        <f ca="1">IF(OFFSET('YODA Blocks'!$A$2,'YODA File'!B302,'YODA File'!A302)="","",OFFSET('YODA Blocks'!$A$2,'YODA File'!B302,'YODA File'!A302))</f>
        <v/>
      </c>
    </row>
    <row r="303" spans="1:3" x14ac:dyDescent="0.25">
      <c r="A303">
        <f t="shared" ca="1" si="11"/>
        <v>17</v>
      </c>
      <c r="B303">
        <f t="shared" ca="1" si="12"/>
        <v>235</v>
      </c>
      <c r="C303" t="str">
        <f ca="1">IF(OFFSET('YODA Blocks'!$A$2,'YODA File'!B303,'YODA File'!A303)="","",OFFSET('YODA Blocks'!$A$2,'YODA File'!B303,'YODA File'!A303))</f>
        <v/>
      </c>
    </row>
    <row r="304" spans="1:3" x14ac:dyDescent="0.25">
      <c r="A304">
        <f t="shared" ca="1" si="11"/>
        <v>17</v>
      </c>
      <c r="B304">
        <f t="shared" ca="1" si="12"/>
        <v>236</v>
      </c>
      <c r="C304" t="str">
        <f ca="1">IF(OFFSET('YODA Blocks'!$A$2,'YODA File'!B304,'YODA File'!A304)="","",OFFSET('YODA Blocks'!$A$2,'YODA File'!B304,'YODA File'!A304))</f>
        <v/>
      </c>
    </row>
    <row r="305" spans="1:3" x14ac:dyDescent="0.25">
      <c r="A305">
        <f t="shared" ca="1" si="11"/>
        <v>17</v>
      </c>
      <c r="B305">
        <f t="shared" ca="1" si="12"/>
        <v>237</v>
      </c>
      <c r="C305" t="str">
        <f ca="1">IF(OFFSET('YODA Blocks'!$A$2,'YODA File'!B305,'YODA File'!A305)="","",OFFSET('YODA Blocks'!$A$2,'YODA File'!B305,'YODA File'!A305))</f>
        <v/>
      </c>
    </row>
    <row r="306" spans="1:3" x14ac:dyDescent="0.25">
      <c r="A306">
        <f t="shared" ca="1" si="11"/>
        <v>17</v>
      </c>
      <c r="B306">
        <f t="shared" ca="1" si="12"/>
        <v>238</v>
      </c>
      <c r="C306" t="str">
        <f ca="1">IF(OFFSET('YODA Blocks'!$A$2,'YODA File'!B306,'YODA File'!A306)="","",OFFSET('YODA Blocks'!$A$2,'YODA File'!B306,'YODA File'!A306))</f>
        <v/>
      </c>
    </row>
    <row r="307" spans="1:3" x14ac:dyDescent="0.25">
      <c r="A307">
        <f t="shared" ca="1" si="11"/>
        <v>17</v>
      </c>
      <c r="B307">
        <f t="shared" ca="1" si="12"/>
        <v>239</v>
      </c>
      <c r="C307" t="str">
        <f ca="1">IF(OFFSET('YODA Blocks'!$A$2,'YODA File'!B307,'YODA File'!A307)="","",OFFSET('YODA Blocks'!$A$2,'YODA File'!B307,'YODA File'!A307))</f>
        <v/>
      </c>
    </row>
    <row r="308" spans="1:3" x14ac:dyDescent="0.25">
      <c r="A308">
        <f t="shared" ca="1" si="11"/>
        <v>17</v>
      </c>
      <c r="B308">
        <f t="shared" ca="1" si="12"/>
        <v>240</v>
      </c>
      <c r="C308" t="str">
        <f ca="1">IF(OFFSET('YODA Blocks'!$A$2,'YODA File'!B308,'YODA File'!A308)="","",OFFSET('YODA Blocks'!$A$2,'YODA File'!B308,'YODA File'!A308))</f>
        <v/>
      </c>
    </row>
    <row r="309" spans="1:3" x14ac:dyDescent="0.25">
      <c r="A309">
        <f t="shared" ca="1" si="11"/>
        <v>17</v>
      </c>
      <c r="B309">
        <f t="shared" ca="1" si="12"/>
        <v>241</v>
      </c>
      <c r="C309" t="str">
        <f ca="1">IF(OFFSET('YODA Blocks'!$A$2,'YODA File'!B309,'YODA File'!A309)="","",OFFSET('YODA Blocks'!$A$2,'YODA File'!B309,'YODA File'!A309))</f>
        <v/>
      </c>
    </row>
    <row r="310" spans="1:3" x14ac:dyDescent="0.25">
      <c r="A310">
        <f t="shared" ca="1" si="11"/>
        <v>17</v>
      </c>
      <c r="B310">
        <f t="shared" ca="1" si="12"/>
        <v>242</v>
      </c>
      <c r="C310" t="str">
        <f ca="1">IF(OFFSET('YODA Blocks'!$A$2,'YODA File'!B310,'YODA File'!A310)="","",OFFSET('YODA Blocks'!$A$2,'YODA File'!B310,'YODA File'!A310))</f>
        <v/>
      </c>
    </row>
    <row r="311" spans="1:3" x14ac:dyDescent="0.25">
      <c r="A311">
        <f t="shared" ca="1" si="11"/>
        <v>17</v>
      </c>
      <c r="B311">
        <f t="shared" ca="1" si="12"/>
        <v>243</v>
      </c>
      <c r="C311" t="str">
        <f ca="1">IF(OFFSET('YODA Blocks'!$A$2,'YODA File'!B311,'YODA File'!A311)="","",OFFSET('YODA Blocks'!$A$2,'YODA File'!B311,'YODA File'!A311))</f>
        <v/>
      </c>
    </row>
    <row r="312" spans="1:3" x14ac:dyDescent="0.25">
      <c r="A312">
        <f t="shared" ca="1" si="11"/>
        <v>17</v>
      </c>
      <c r="B312">
        <f t="shared" ca="1" si="12"/>
        <v>244</v>
      </c>
      <c r="C312" t="str">
        <f ca="1">IF(OFFSET('YODA Blocks'!$A$2,'YODA File'!B312,'YODA File'!A312)="","",OFFSET('YODA Blocks'!$A$2,'YODA File'!B312,'YODA File'!A312))</f>
        <v/>
      </c>
    </row>
    <row r="313" spans="1:3" x14ac:dyDescent="0.25">
      <c r="A313">
        <f t="shared" ca="1" si="11"/>
        <v>17</v>
      </c>
      <c r="B313">
        <f t="shared" ca="1" si="12"/>
        <v>245</v>
      </c>
      <c r="C313" t="str">
        <f ca="1">IF(OFFSET('YODA Blocks'!$A$2,'YODA File'!B313,'YODA File'!A313)="","",OFFSET('YODA Blocks'!$A$2,'YODA File'!B313,'YODA File'!A313))</f>
        <v/>
      </c>
    </row>
    <row r="314" spans="1:3" x14ac:dyDescent="0.25">
      <c r="A314">
        <f t="shared" ca="1" si="11"/>
        <v>17</v>
      </c>
      <c r="B314">
        <f t="shared" ca="1" si="12"/>
        <v>246</v>
      </c>
      <c r="C314" t="str">
        <f ca="1">IF(OFFSET('YODA Blocks'!$A$2,'YODA File'!B314,'YODA File'!A314)="","",OFFSET('YODA Blocks'!$A$2,'YODA File'!B314,'YODA File'!A314))</f>
        <v/>
      </c>
    </row>
    <row r="315" spans="1:3" x14ac:dyDescent="0.25">
      <c r="A315">
        <f t="shared" ca="1" si="11"/>
        <v>17</v>
      </c>
      <c r="B315">
        <f t="shared" ca="1" si="12"/>
        <v>247</v>
      </c>
      <c r="C315" t="str">
        <f ca="1">IF(OFFSET('YODA Blocks'!$A$2,'YODA File'!B315,'YODA File'!A315)="","",OFFSET('YODA Blocks'!$A$2,'YODA File'!B315,'YODA File'!A315))</f>
        <v/>
      </c>
    </row>
    <row r="316" spans="1:3" x14ac:dyDescent="0.25">
      <c r="A316">
        <f t="shared" ca="1" si="11"/>
        <v>17</v>
      </c>
      <c r="B316">
        <f t="shared" ca="1" si="12"/>
        <v>248</v>
      </c>
      <c r="C316" t="str">
        <f ca="1">IF(OFFSET('YODA Blocks'!$A$2,'YODA File'!B316,'YODA File'!A316)="","",OFFSET('YODA Blocks'!$A$2,'YODA File'!B316,'YODA File'!A316))</f>
        <v/>
      </c>
    </row>
    <row r="317" spans="1:3" x14ac:dyDescent="0.25">
      <c r="A317">
        <f t="shared" ca="1" si="11"/>
        <v>17</v>
      </c>
      <c r="B317">
        <f t="shared" ca="1" si="12"/>
        <v>249</v>
      </c>
      <c r="C317" t="str">
        <f ca="1">IF(OFFSET('YODA Blocks'!$A$2,'YODA File'!B317,'YODA File'!A317)="","",OFFSET('YODA Blocks'!$A$2,'YODA File'!B317,'YODA File'!A317))</f>
        <v/>
      </c>
    </row>
    <row r="318" spans="1:3" x14ac:dyDescent="0.25">
      <c r="A318">
        <f t="shared" ca="1" si="11"/>
        <v>17</v>
      </c>
      <c r="B318">
        <f t="shared" ca="1" si="12"/>
        <v>250</v>
      </c>
      <c r="C318" t="str">
        <f ca="1">IF(OFFSET('YODA Blocks'!$A$2,'YODA File'!B318,'YODA File'!A318)="","",OFFSET('YODA Blocks'!$A$2,'YODA File'!B318,'YODA File'!A318))</f>
        <v/>
      </c>
    </row>
    <row r="319" spans="1:3" x14ac:dyDescent="0.25">
      <c r="A319">
        <f t="shared" ref="A319:A382" ca="1" si="13">IF(B318=INDIRECT(CONCATENATE("'YODA Blocks'!$",CHAR(A318+65),"$2:",CHAR(A318+65),"$2")),A318+1,A318)</f>
        <v>17</v>
      </c>
      <c r="B319">
        <f t="shared" ref="B319:B382" ca="1" si="14">IF(B318=SUM(INDIRECT(CONCATENATE("'YODA Blocks'!$",CHAR(A318+65),"$2:",CHAR(A318+65),"$2"))),1,B318+1)</f>
        <v>251</v>
      </c>
      <c r="C319" t="str">
        <f ca="1">IF(OFFSET('YODA Blocks'!$A$2,'YODA File'!B319,'YODA File'!A319)="","",OFFSET('YODA Blocks'!$A$2,'YODA File'!B319,'YODA File'!A319))</f>
        <v/>
      </c>
    </row>
    <row r="320" spans="1:3" x14ac:dyDescent="0.25">
      <c r="A320">
        <f t="shared" ca="1" si="13"/>
        <v>17</v>
      </c>
      <c r="B320">
        <f t="shared" ca="1" si="14"/>
        <v>252</v>
      </c>
      <c r="C320" t="str">
        <f ca="1">IF(OFFSET('YODA Blocks'!$A$2,'YODA File'!B320,'YODA File'!A320)="","",OFFSET('YODA Blocks'!$A$2,'YODA File'!B320,'YODA File'!A320))</f>
        <v/>
      </c>
    </row>
    <row r="321" spans="1:3" x14ac:dyDescent="0.25">
      <c r="A321">
        <f t="shared" ca="1" si="13"/>
        <v>17</v>
      </c>
      <c r="B321">
        <f t="shared" ca="1" si="14"/>
        <v>253</v>
      </c>
      <c r="C321" t="str">
        <f ca="1">IF(OFFSET('YODA Blocks'!$A$2,'YODA File'!B321,'YODA File'!A321)="","",OFFSET('YODA Blocks'!$A$2,'YODA File'!B321,'YODA File'!A321))</f>
        <v/>
      </c>
    </row>
    <row r="322" spans="1:3" x14ac:dyDescent="0.25">
      <c r="A322">
        <f t="shared" ca="1" si="13"/>
        <v>17</v>
      </c>
      <c r="B322">
        <f t="shared" ca="1" si="14"/>
        <v>254</v>
      </c>
      <c r="C322" t="str">
        <f ca="1">IF(OFFSET('YODA Blocks'!$A$2,'YODA File'!B322,'YODA File'!A322)="","",OFFSET('YODA Blocks'!$A$2,'YODA File'!B322,'YODA File'!A322))</f>
        <v/>
      </c>
    </row>
    <row r="323" spans="1:3" x14ac:dyDescent="0.25">
      <c r="A323">
        <f t="shared" ca="1" si="13"/>
        <v>17</v>
      </c>
      <c r="B323">
        <f t="shared" ca="1" si="14"/>
        <v>255</v>
      </c>
      <c r="C323" t="str">
        <f ca="1">IF(OFFSET('YODA Blocks'!$A$2,'YODA File'!B323,'YODA File'!A323)="","",OFFSET('YODA Blocks'!$A$2,'YODA File'!B323,'YODA File'!A323))</f>
        <v/>
      </c>
    </row>
    <row r="324" spans="1:3" x14ac:dyDescent="0.25">
      <c r="A324">
        <f t="shared" ca="1" si="13"/>
        <v>17</v>
      </c>
      <c r="B324">
        <f t="shared" ca="1" si="14"/>
        <v>256</v>
      </c>
      <c r="C324" t="str">
        <f ca="1">IF(OFFSET('YODA Blocks'!$A$2,'YODA File'!B324,'YODA File'!A324)="","",OFFSET('YODA Blocks'!$A$2,'YODA File'!B324,'YODA File'!A324))</f>
        <v/>
      </c>
    </row>
    <row r="325" spans="1:3" x14ac:dyDescent="0.25">
      <c r="A325">
        <f t="shared" ca="1" si="13"/>
        <v>17</v>
      </c>
      <c r="B325">
        <f t="shared" ca="1" si="14"/>
        <v>257</v>
      </c>
      <c r="C325" t="str">
        <f ca="1">IF(OFFSET('YODA Blocks'!$A$2,'YODA File'!B325,'YODA File'!A325)="","",OFFSET('YODA Blocks'!$A$2,'YODA File'!B325,'YODA File'!A325))</f>
        <v/>
      </c>
    </row>
    <row r="326" spans="1:3" x14ac:dyDescent="0.25">
      <c r="A326">
        <f t="shared" ca="1" si="13"/>
        <v>17</v>
      </c>
      <c r="B326">
        <f t="shared" ca="1" si="14"/>
        <v>258</v>
      </c>
      <c r="C326" t="str">
        <f ca="1">IF(OFFSET('YODA Blocks'!$A$2,'YODA File'!B326,'YODA File'!A326)="","",OFFSET('YODA Blocks'!$A$2,'YODA File'!B326,'YODA File'!A326))</f>
        <v/>
      </c>
    </row>
    <row r="327" spans="1:3" x14ac:dyDescent="0.25">
      <c r="A327">
        <f t="shared" ca="1" si="13"/>
        <v>17</v>
      </c>
      <c r="B327">
        <f t="shared" ca="1" si="14"/>
        <v>259</v>
      </c>
      <c r="C327" t="str">
        <f ca="1">IF(OFFSET('YODA Blocks'!$A$2,'YODA File'!B327,'YODA File'!A327)="","",OFFSET('YODA Blocks'!$A$2,'YODA File'!B327,'YODA File'!A327))</f>
        <v/>
      </c>
    </row>
    <row r="328" spans="1:3" x14ac:dyDescent="0.25">
      <c r="A328">
        <f t="shared" ca="1" si="13"/>
        <v>17</v>
      </c>
      <c r="B328">
        <f t="shared" ca="1" si="14"/>
        <v>260</v>
      </c>
      <c r="C328" t="str">
        <f ca="1">IF(OFFSET('YODA Blocks'!$A$2,'YODA File'!B328,'YODA File'!A328)="","",OFFSET('YODA Blocks'!$A$2,'YODA File'!B328,'YODA File'!A328))</f>
        <v/>
      </c>
    </row>
    <row r="329" spans="1:3" x14ac:dyDescent="0.25">
      <c r="A329">
        <f t="shared" ca="1" si="13"/>
        <v>17</v>
      </c>
      <c r="B329">
        <f t="shared" ca="1" si="14"/>
        <v>261</v>
      </c>
      <c r="C329" t="str">
        <f ca="1">IF(OFFSET('YODA Blocks'!$A$2,'YODA File'!B329,'YODA File'!A329)="","",OFFSET('YODA Blocks'!$A$2,'YODA File'!B329,'YODA File'!A329))</f>
        <v/>
      </c>
    </row>
    <row r="330" spans="1:3" x14ac:dyDescent="0.25">
      <c r="A330">
        <f t="shared" ca="1" si="13"/>
        <v>17</v>
      </c>
      <c r="B330">
        <f t="shared" ca="1" si="14"/>
        <v>262</v>
      </c>
      <c r="C330" t="str">
        <f ca="1">IF(OFFSET('YODA Blocks'!$A$2,'YODA File'!B330,'YODA File'!A330)="","",OFFSET('YODA Blocks'!$A$2,'YODA File'!B330,'YODA File'!A330))</f>
        <v/>
      </c>
    </row>
    <row r="331" spans="1:3" x14ac:dyDescent="0.25">
      <c r="A331">
        <f t="shared" ca="1" si="13"/>
        <v>17</v>
      </c>
      <c r="B331">
        <f t="shared" ca="1" si="14"/>
        <v>263</v>
      </c>
      <c r="C331" t="str">
        <f ca="1">IF(OFFSET('YODA Blocks'!$A$2,'YODA File'!B331,'YODA File'!A331)="","",OFFSET('YODA Blocks'!$A$2,'YODA File'!B331,'YODA File'!A331))</f>
        <v/>
      </c>
    </row>
    <row r="332" spans="1:3" x14ac:dyDescent="0.25">
      <c r="A332">
        <f t="shared" ca="1" si="13"/>
        <v>17</v>
      </c>
      <c r="B332">
        <f t="shared" ca="1" si="14"/>
        <v>264</v>
      </c>
      <c r="C332" t="str">
        <f ca="1">IF(OFFSET('YODA Blocks'!$A$2,'YODA File'!B332,'YODA File'!A332)="","",OFFSET('YODA Blocks'!$A$2,'YODA File'!B332,'YODA File'!A332))</f>
        <v/>
      </c>
    </row>
    <row r="333" spans="1:3" x14ac:dyDescent="0.25">
      <c r="A333">
        <f t="shared" ca="1" si="13"/>
        <v>17</v>
      </c>
      <c r="B333">
        <f t="shared" ca="1" si="14"/>
        <v>265</v>
      </c>
      <c r="C333" t="str">
        <f ca="1">IF(OFFSET('YODA Blocks'!$A$2,'YODA File'!B333,'YODA File'!A333)="","",OFFSET('YODA Blocks'!$A$2,'YODA File'!B333,'YODA File'!A333))</f>
        <v/>
      </c>
    </row>
    <row r="334" spans="1:3" x14ac:dyDescent="0.25">
      <c r="A334">
        <f t="shared" ca="1" si="13"/>
        <v>17</v>
      </c>
      <c r="B334">
        <f t="shared" ca="1" si="14"/>
        <v>266</v>
      </c>
      <c r="C334" t="str">
        <f ca="1">IF(OFFSET('YODA Blocks'!$A$2,'YODA File'!B334,'YODA File'!A334)="","",OFFSET('YODA Blocks'!$A$2,'YODA File'!B334,'YODA File'!A334))</f>
        <v/>
      </c>
    </row>
    <row r="335" spans="1:3" x14ac:dyDescent="0.25">
      <c r="A335">
        <f t="shared" ca="1" si="13"/>
        <v>17</v>
      </c>
      <c r="B335">
        <f t="shared" ca="1" si="14"/>
        <v>267</v>
      </c>
      <c r="C335" t="str">
        <f ca="1">IF(OFFSET('YODA Blocks'!$A$2,'YODA File'!B335,'YODA File'!A335)="","",OFFSET('YODA Blocks'!$A$2,'YODA File'!B335,'YODA File'!A335))</f>
        <v/>
      </c>
    </row>
    <row r="336" spans="1:3" x14ac:dyDescent="0.25">
      <c r="A336">
        <f t="shared" ca="1" si="13"/>
        <v>17</v>
      </c>
      <c r="B336">
        <f t="shared" ca="1" si="14"/>
        <v>268</v>
      </c>
      <c r="C336" t="str">
        <f ca="1">IF(OFFSET('YODA Blocks'!$A$2,'YODA File'!B336,'YODA File'!A336)="","",OFFSET('YODA Blocks'!$A$2,'YODA File'!B336,'YODA File'!A336))</f>
        <v/>
      </c>
    </row>
    <row r="337" spans="1:3" x14ac:dyDescent="0.25">
      <c r="A337">
        <f t="shared" ca="1" si="13"/>
        <v>17</v>
      </c>
      <c r="B337">
        <f t="shared" ca="1" si="14"/>
        <v>269</v>
      </c>
      <c r="C337" t="str">
        <f ca="1">IF(OFFSET('YODA Blocks'!$A$2,'YODA File'!B337,'YODA File'!A337)="","",OFFSET('YODA Blocks'!$A$2,'YODA File'!B337,'YODA File'!A337))</f>
        <v/>
      </c>
    </row>
    <row r="338" spans="1:3" x14ac:dyDescent="0.25">
      <c r="A338">
        <f t="shared" ca="1" si="13"/>
        <v>17</v>
      </c>
      <c r="B338">
        <f t="shared" ca="1" si="14"/>
        <v>270</v>
      </c>
      <c r="C338" t="str">
        <f ca="1">IF(OFFSET('YODA Blocks'!$A$2,'YODA File'!B338,'YODA File'!A338)="","",OFFSET('YODA Blocks'!$A$2,'YODA File'!B338,'YODA File'!A338))</f>
        <v/>
      </c>
    </row>
    <row r="339" spans="1:3" x14ac:dyDescent="0.25">
      <c r="A339">
        <f t="shared" ca="1" si="13"/>
        <v>17</v>
      </c>
      <c r="B339">
        <f t="shared" ca="1" si="14"/>
        <v>271</v>
      </c>
      <c r="C339" t="str">
        <f ca="1">IF(OFFSET('YODA Blocks'!$A$2,'YODA File'!B339,'YODA File'!A339)="","",OFFSET('YODA Blocks'!$A$2,'YODA File'!B339,'YODA File'!A339))</f>
        <v/>
      </c>
    </row>
    <row r="340" spans="1:3" x14ac:dyDescent="0.25">
      <c r="A340">
        <f t="shared" ca="1" si="13"/>
        <v>17</v>
      </c>
      <c r="B340">
        <f t="shared" ca="1" si="14"/>
        <v>272</v>
      </c>
      <c r="C340" t="str">
        <f ca="1">IF(OFFSET('YODA Blocks'!$A$2,'YODA File'!B340,'YODA File'!A340)="","",OFFSET('YODA Blocks'!$A$2,'YODA File'!B340,'YODA File'!A340))</f>
        <v/>
      </c>
    </row>
    <row r="341" spans="1:3" x14ac:dyDescent="0.25">
      <c r="A341">
        <f t="shared" ca="1" si="13"/>
        <v>17</v>
      </c>
      <c r="B341">
        <f t="shared" ca="1" si="14"/>
        <v>273</v>
      </c>
      <c r="C341" t="str">
        <f ca="1">IF(OFFSET('YODA Blocks'!$A$2,'YODA File'!B341,'YODA File'!A341)="","",OFFSET('YODA Blocks'!$A$2,'YODA File'!B341,'YODA File'!A341))</f>
        <v/>
      </c>
    </row>
    <row r="342" spans="1:3" x14ac:dyDescent="0.25">
      <c r="A342">
        <f t="shared" ca="1" si="13"/>
        <v>17</v>
      </c>
      <c r="B342">
        <f t="shared" ca="1" si="14"/>
        <v>274</v>
      </c>
      <c r="C342" t="str">
        <f ca="1">IF(OFFSET('YODA Blocks'!$A$2,'YODA File'!B342,'YODA File'!A342)="","",OFFSET('YODA Blocks'!$A$2,'YODA File'!B342,'YODA File'!A342))</f>
        <v/>
      </c>
    </row>
    <row r="343" spans="1:3" x14ac:dyDescent="0.25">
      <c r="A343">
        <f t="shared" ca="1" si="13"/>
        <v>17</v>
      </c>
      <c r="B343">
        <f t="shared" ca="1" si="14"/>
        <v>275</v>
      </c>
      <c r="C343" t="str">
        <f ca="1">IF(OFFSET('YODA Blocks'!$A$2,'YODA File'!B343,'YODA File'!A343)="","",OFFSET('YODA Blocks'!$A$2,'YODA File'!B343,'YODA File'!A343))</f>
        <v/>
      </c>
    </row>
    <row r="344" spans="1:3" x14ac:dyDescent="0.25">
      <c r="A344">
        <f t="shared" ca="1" si="13"/>
        <v>17</v>
      </c>
      <c r="B344">
        <f t="shared" ca="1" si="14"/>
        <v>276</v>
      </c>
      <c r="C344" t="str">
        <f ca="1">IF(OFFSET('YODA Blocks'!$A$2,'YODA File'!B344,'YODA File'!A344)="","",OFFSET('YODA Blocks'!$A$2,'YODA File'!B344,'YODA File'!A344))</f>
        <v/>
      </c>
    </row>
    <row r="345" spans="1:3" x14ac:dyDescent="0.25">
      <c r="A345">
        <f t="shared" ca="1" si="13"/>
        <v>17</v>
      </c>
      <c r="B345">
        <f t="shared" ca="1" si="14"/>
        <v>277</v>
      </c>
      <c r="C345" t="str">
        <f ca="1">IF(OFFSET('YODA Blocks'!$A$2,'YODA File'!B345,'YODA File'!A345)="","",OFFSET('YODA Blocks'!$A$2,'YODA File'!B345,'YODA File'!A345))</f>
        <v/>
      </c>
    </row>
    <row r="346" spans="1:3" x14ac:dyDescent="0.25">
      <c r="A346">
        <f t="shared" ca="1" si="13"/>
        <v>17</v>
      </c>
      <c r="B346">
        <f t="shared" ca="1" si="14"/>
        <v>278</v>
      </c>
      <c r="C346" t="str">
        <f ca="1">IF(OFFSET('YODA Blocks'!$A$2,'YODA File'!B346,'YODA File'!A346)="","",OFFSET('YODA Blocks'!$A$2,'YODA File'!B346,'YODA File'!A346))</f>
        <v/>
      </c>
    </row>
    <row r="347" spans="1:3" x14ac:dyDescent="0.25">
      <c r="A347">
        <f t="shared" ca="1" si="13"/>
        <v>17</v>
      </c>
      <c r="B347">
        <f t="shared" ca="1" si="14"/>
        <v>279</v>
      </c>
      <c r="C347" t="str">
        <f ca="1">IF(OFFSET('YODA Blocks'!$A$2,'YODA File'!B347,'YODA File'!A347)="","",OFFSET('YODA Blocks'!$A$2,'YODA File'!B347,'YODA File'!A347))</f>
        <v/>
      </c>
    </row>
    <row r="348" spans="1:3" x14ac:dyDescent="0.25">
      <c r="A348">
        <f t="shared" ca="1" si="13"/>
        <v>17</v>
      </c>
      <c r="B348">
        <f t="shared" ca="1" si="14"/>
        <v>280</v>
      </c>
      <c r="C348" t="str">
        <f ca="1">IF(OFFSET('YODA Blocks'!$A$2,'YODA File'!B348,'YODA File'!A348)="","",OFFSET('YODA Blocks'!$A$2,'YODA File'!B348,'YODA File'!A348))</f>
        <v/>
      </c>
    </row>
    <row r="349" spans="1:3" x14ac:dyDescent="0.25">
      <c r="A349">
        <f t="shared" ca="1" si="13"/>
        <v>17</v>
      </c>
      <c r="B349">
        <f t="shared" ca="1" si="14"/>
        <v>281</v>
      </c>
      <c r="C349" t="str">
        <f ca="1">IF(OFFSET('YODA Blocks'!$A$2,'YODA File'!B349,'YODA File'!A349)="","",OFFSET('YODA Blocks'!$A$2,'YODA File'!B349,'YODA File'!A349))</f>
        <v/>
      </c>
    </row>
    <row r="350" spans="1:3" x14ac:dyDescent="0.25">
      <c r="A350">
        <f t="shared" ca="1" si="13"/>
        <v>17</v>
      </c>
      <c r="B350">
        <f t="shared" ca="1" si="14"/>
        <v>282</v>
      </c>
      <c r="C350" t="str">
        <f ca="1">IF(OFFSET('YODA Blocks'!$A$2,'YODA File'!B350,'YODA File'!A350)="","",OFFSET('YODA Blocks'!$A$2,'YODA File'!B350,'YODA File'!A350))</f>
        <v/>
      </c>
    </row>
    <row r="351" spans="1:3" x14ac:dyDescent="0.25">
      <c r="A351">
        <f t="shared" ca="1" si="13"/>
        <v>17</v>
      </c>
      <c r="B351">
        <f t="shared" ca="1" si="14"/>
        <v>283</v>
      </c>
      <c r="C351" t="str">
        <f ca="1">IF(OFFSET('YODA Blocks'!$A$2,'YODA File'!B351,'YODA File'!A351)="","",OFFSET('YODA Blocks'!$A$2,'YODA File'!B351,'YODA File'!A351))</f>
        <v/>
      </c>
    </row>
    <row r="352" spans="1:3" x14ac:dyDescent="0.25">
      <c r="A352">
        <f t="shared" ca="1" si="13"/>
        <v>17</v>
      </c>
      <c r="B352">
        <f t="shared" ca="1" si="14"/>
        <v>284</v>
      </c>
      <c r="C352" t="str">
        <f ca="1">IF(OFFSET('YODA Blocks'!$A$2,'YODA File'!B352,'YODA File'!A352)="","",OFFSET('YODA Blocks'!$A$2,'YODA File'!B352,'YODA File'!A352))</f>
        <v/>
      </c>
    </row>
    <row r="353" spans="1:3" x14ac:dyDescent="0.25">
      <c r="A353">
        <f t="shared" ca="1" si="13"/>
        <v>17</v>
      </c>
      <c r="B353">
        <f t="shared" ca="1" si="14"/>
        <v>285</v>
      </c>
      <c r="C353" t="str">
        <f ca="1">IF(OFFSET('YODA Blocks'!$A$2,'YODA File'!B353,'YODA File'!A353)="","",OFFSET('YODA Blocks'!$A$2,'YODA File'!B353,'YODA File'!A353))</f>
        <v/>
      </c>
    </row>
    <row r="354" spans="1:3" x14ac:dyDescent="0.25">
      <c r="A354">
        <f t="shared" ca="1" si="13"/>
        <v>17</v>
      </c>
      <c r="B354">
        <f t="shared" ca="1" si="14"/>
        <v>286</v>
      </c>
      <c r="C354" t="str">
        <f ca="1">IF(OFFSET('YODA Blocks'!$A$2,'YODA File'!B354,'YODA File'!A354)="","",OFFSET('YODA Blocks'!$A$2,'YODA File'!B354,'YODA File'!A354))</f>
        <v/>
      </c>
    </row>
    <row r="355" spans="1:3" x14ac:dyDescent="0.25">
      <c r="A355">
        <f t="shared" ca="1" si="13"/>
        <v>17</v>
      </c>
      <c r="B355">
        <f t="shared" ca="1" si="14"/>
        <v>287</v>
      </c>
      <c r="C355" t="str">
        <f ca="1">IF(OFFSET('YODA Blocks'!$A$2,'YODA File'!B355,'YODA File'!A355)="","",OFFSET('YODA Blocks'!$A$2,'YODA File'!B355,'YODA File'!A355))</f>
        <v/>
      </c>
    </row>
    <row r="356" spans="1:3" x14ac:dyDescent="0.25">
      <c r="A356">
        <f t="shared" ca="1" si="13"/>
        <v>17</v>
      </c>
      <c r="B356">
        <f t="shared" ca="1" si="14"/>
        <v>288</v>
      </c>
      <c r="C356" t="str">
        <f ca="1">IF(OFFSET('YODA Blocks'!$A$2,'YODA File'!B356,'YODA File'!A356)="","",OFFSET('YODA Blocks'!$A$2,'YODA File'!B356,'YODA File'!A356))</f>
        <v/>
      </c>
    </row>
    <row r="357" spans="1:3" x14ac:dyDescent="0.25">
      <c r="A357">
        <f t="shared" ca="1" si="13"/>
        <v>17</v>
      </c>
      <c r="B357">
        <f t="shared" ca="1" si="14"/>
        <v>289</v>
      </c>
      <c r="C357" t="str">
        <f ca="1">IF(OFFSET('YODA Blocks'!$A$2,'YODA File'!B357,'YODA File'!A357)="","",OFFSET('YODA Blocks'!$A$2,'YODA File'!B357,'YODA File'!A357))</f>
        <v/>
      </c>
    </row>
    <row r="358" spans="1:3" x14ac:dyDescent="0.25">
      <c r="A358">
        <f t="shared" ca="1" si="13"/>
        <v>17</v>
      </c>
      <c r="B358">
        <f t="shared" ca="1" si="14"/>
        <v>290</v>
      </c>
      <c r="C358" t="str">
        <f ca="1">IF(OFFSET('YODA Blocks'!$A$2,'YODA File'!B358,'YODA File'!A358)="","",OFFSET('YODA Blocks'!$A$2,'YODA File'!B358,'YODA File'!A358))</f>
        <v/>
      </c>
    </row>
    <row r="359" spans="1:3" x14ac:dyDescent="0.25">
      <c r="A359">
        <f t="shared" ca="1" si="13"/>
        <v>17</v>
      </c>
      <c r="B359">
        <f t="shared" ca="1" si="14"/>
        <v>291</v>
      </c>
      <c r="C359" t="str">
        <f ca="1">IF(OFFSET('YODA Blocks'!$A$2,'YODA File'!B359,'YODA File'!A359)="","",OFFSET('YODA Blocks'!$A$2,'YODA File'!B359,'YODA File'!A359))</f>
        <v/>
      </c>
    </row>
    <row r="360" spans="1:3" x14ac:dyDescent="0.25">
      <c r="A360">
        <f t="shared" ca="1" si="13"/>
        <v>17</v>
      </c>
      <c r="B360">
        <f t="shared" ca="1" si="14"/>
        <v>292</v>
      </c>
      <c r="C360" t="str">
        <f ca="1">IF(OFFSET('YODA Blocks'!$A$2,'YODA File'!B360,'YODA File'!A360)="","",OFFSET('YODA Blocks'!$A$2,'YODA File'!B360,'YODA File'!A360))</f>
        <v/>
      </c>
    </row>
    <row r="361" spans="1:3" x14ac:dyDescent="0.25">
      <c r="A361">
        <f t="shared" ca="1" si="13"/>
        <v>17</v>
      </c>
      <c r="B361">
        <f t="shared" ca="1" si="14"/>
        <v>293</v>
      </c>
      <c r="C361" t="str">
        <f ca="1">IF(OFFSET('YODA Blocks'!$A$2,'YODA File'!B361,'YODA File'!A361)="","",OFFSET('YODA Blocks'!$A$2,'YODA File'!B361,'YODA File'!A361))</f>
        <v/>
      </c>
    </row>
    <row r="362" spans="1:3" x14ac:dyDescent="0.25">
      <c r="A362">
        <f t="shared" ca="1" si="13"/>
        <v>17</v>
      </c>
      <c r="B362">
        <f t="shared" ca="1" si="14"/>
        <v>294</v>
      </c>
      <c r="C362" t="str">
        <f ca="1">IF(OFFSET('YODA Blocks'!$A$2,'YODA File'!B362,'YODA File'!A362)="","",OFFSET('YODA Blocks'!$A$2,'YODA File'!B362,'YODA File'!A362))</f>
        <v/>
      </c>
    </row>
    <row r="363" spans="1:3" x14ac:dyDescent="0.25">
      <c r="A363">
        <f t="shared" ca="1" si="13"/>
        <v>17</v>
      </c>
      <c r="B363">
        <f t="shared" ca="1" si="14"/>
        <v>295</v>
      </c>
      <c r="C363" t="str">
        <f ca="1">IF(OFFSET('YODA Blocks'!$A$2,'YODA File'!B363,'YODA File'!A363)="","",OFFSET('YODA Blocks'!$A$2,'YODA File'!B363,'YODA File'!A363))</f>
        <v/>
      </c>
    </row>
    <row r="364" spans="1:3" x14ac:dyDescent="0.25">
      <c r="A364">
        <f t="shared" ca="1" si="13"/>
        <v>17</v>
      </c>
      <c r="B364">
        <f t="shared" ca="1" si="14"/>
        <v>296</v>
      </c>
      <c r="C364" t="str">
        <f ca="1">IF(OFFSET('YODA Blocks'!$A$2,'YODA File'!B364,'YODA File'!A364)="","",OFFSET('YODA Blocks'!$A$2,'YODA File'!B364,'YODA File'!A364))</f>
        <v/>
      </c>
    </row>
    <row r="365" spans="1:3" x14ac:dyDescent="0.25">
      <c r="A365">
        <f t="shared" ca="1" si="13"/>
        <v>17</v>
      </c>
      <c r="B365">
        <f t="shared" ca="1" si="14"/>
        <v>297</v>
      </c>
      <c r="C365" t="str">
        <f ca="1">IF(OFFSET('YODA Blocks'!$A$2,'YODA File'!B365,'YODA File'!A365)="","",OFFSET('YODA Blocks'!$A$2,'YODA File'!B365,'YODA File'!A365))</f>
        <v/>
      </c>
    </row>
    <row r="366" spans="1:3" x14ac:dyDescent="0.25">
      <c r="A366">
        <f t="shared" ca="1" si="13"/>
        <v>17</v>
      </c>
      <c r="B366">
        <f t="shared" ca="1" si="14"/>
        <v>298</v>
      </c>
      <c r="C366" t="str">
        <f ca="1">IF(OFFSET('YODA Blocks'!$A$2,'YODA File'!B366,'YODA File'!A366)="","",OFFSET('YODA Blocks'!$A$2,'YODA File'!B366,'YODA File'!A366))</f>
        <v/>
      </c>
    </row>
    <row r="367" spans="1:3" x14ac:dyDescent="0.25">
      <c r="A367">
        <f t="shared" ca="1" si="13"/>
        <v>17</v>
      </c>
      <c r="B367">
        <f t="shared" ca="1" si="14"/>
        <v>299</v>
      </c>
      <c r="C367" t="str">
        <f ca="1">IF(OFFSET('YODA Blocks'!$A$2,'YODA File'!B367,'YODA File'!A367)="","",OFFSET('YODA Blocks'!$A$2,'YODA File'!B367,'YODA File'!A367))</f>
        <v/>
      </c>
    </row>
    <row r="368" spans="1:3" x14ac:dyDescent="0.25">
      <c r="A368">
        <f t="shared" ca="1" si="13"/>
        <v>17</v>
      </c>
      <c r="B368">
        <f t="shared" ca="1" si="14"/>
        <v>300</v>
      </c>
      <c r="C368" t="str">
        <f ca="1">IF(OFFSET('YODA Blocks'!$A$2,'YODA File'!B368,'YODA File'!A368)="","",OFFSET('YODA Blocks'!$A$2,'YODA File'!B368,'YODA File'!A368))</f>
        <v/>
      </c>
    </row>
    <row r="369" spans="1:3" x14ac:dyDescent="0.25">
      <c r="A369">
        <f t="shared" ca="1" si="13"/>
        <v>17</v>
      </c>
      <c r="B369">
        <f t="shared" ca="1" si="14"/>
        <v>301</v>
      </c>
      <c r="C369" t="str">
        <f ca="1">IF(OFFSET('YODA Blocks'!$A$2,'YODA File'!B369,'YODA File'!A369)="","",OFFSET('YODA Blocks'!$A$2,'YODA File'!B369,'YODA File'!A369))</f>
        <v/>
      </c>
    </row>
    <row r="370" spans="1:3" x14ac:dyDescent="0.25">
      <c r="A370">
        <f t="shared" ca="1" si="13"/>
        <v>17</v>
      </c>
      <c r="B370">
        <f t="shared" ca="1" si="14"/>
        <v>302</v>
      </c>
      <c r="C370" t="str">
        <f ca="1">IF(OFFSET('YODA Blocks'!$A$2,'YODA File'!B370,'YODA File'!A370)="","",OFFSET('YODA Blocks'!$A$2,'YODA File'!B370,'YODA File'!A370))</f>
        <v/>
      </c>
    </row>
    <row r="371" spans="1:3" x14ac:dyDescent="0.25">
      <c r="A371">
        <f t="shared" ca="1" si="13"/>
        <v>17</v>
      </c>
      <c r="B371">
        <f t="shared" ca="1" si="14"/>
        <v>303</v>
      </c>
      <c r="C371" t="str">
        <f ca="1">IF(OFFSET('YODA Blocks'!$A$2,'YODA File'!B371,'YODA File'!A371)="","",OFFSET('YODA Blocks'!$A$2,'YODA File'!B371,'YODA File'!A371))</f>
        <v/>
      </c>
    </row>
    <row r="372" spans="1:3" x14ac:dyDescent="0.25">
      <c r="A372">
        <f t="shared" ca="1" si="13"/>
        <v>17</v>
      </c>
      <c r="B372">
        <f t="shared" ca="1" si="14"/>
        <v>304</v>
      </c>
      <c r="C372" t="str">
        <f ca="1">IF(OFFSET('YODA Blocks'!$A$2,'YODA File'!B372,'YODA File'!A372)="","",OFFSET('YODA Blocks'!$A$2,'YODA File'!B372,'YODA File'!A372))</f>
        <v/>
      </c>
    </row>
    <row r="373" spans="1:3" x14ac:dyDescent="0.25">
      <c r="A373">
        <f t="shared" ca="1" si="13"/>
        <v>17</v>
      </c>
      <c r="B373">
        <f t="shared" ca="1" si="14"/>
        <v>305</v>
      </c>
      <c r="C373" t="str">
        <f ca="1">IF(OFFSET('YODA Blocks'!$A$2,'YODA File'!B373,'YODA File'!A373)="","",OFFSET('YODA Blocks'!$A$2,'YODA File'!B373,'YODA File'!A373))</f>
        <v/>
      </c>
    </row>
    <row r="374" spans="1:3" x14ac:dyDescent="0.25">
      <c r="A374">
        <f t="shared" ca="1" si="13"/>
        <v>17</v>
      </c>
      <c r="B374">
        <f t="shared" ca="1" si="14"/>
        <v>306</v>
      </c>
      <c r="C374" t="str">
        <f ca="1">IF(OFFSET('YODA Blocks'!$A$2,'YODA File'!B374,'YODA File'!A374)="","",OFFSET('YODA Blocks'!$A$2,'YODA File'!B374,'YODA File'!A374))</f>
        <v/>
      </c>
    </row>
    <row r="375" spans="1:3" x14ac:dyDescent="0.25">
      <c r="A375">
        <f t="shared" ca="1" si="13"/>
        <v>17</v>
      </c>
      <c r="B375">
        <f t="shared" ca="1" si="14"/>
        <v>307</v>
      </c>
      <c r="C375" t="str">
        <f ca="1">IF(OFFSET('YODA Blocks'!$A$2,'YODA File'!B375,'YODA File'!A375)="","",OFFSET('YODA Blocks'!$A$2,'YODA File'!B375,'YODA File'!A375))</f>
        <v/>
      </c>
    </row>
    <row r="376" spans="1:3" x14ac:dyDescent="0.25">
      <c r="A376">
        <f t="shared" ca="1" si="13"/>
        <v>17</v>
      </c>
      <c r="B376">
        <f t="shared" ca="1" si="14"/>
        <v>308</v>
      </c>
      <c r="C376" t="str">
        <f ca="1">IF(OFFSET('YODA Blocks'!$A$2,'YODA File'!B376,'YODA File'!A376)="","",OFFSET('YODA Blocks'!$A$2,'YODA File'!B376,'YODA File'!A376))</f>
        <v/>
      </c>
    </row>
    <row r="377" spans="1:3" x14ac:dyDescent="0.25">
      <c r="A377">
        <f t="shared" ca="1" si="13"/>
        <v>17</v>
      </c>
      <c r="B377">
        <f t="shared" ca="1" si="14"/>
        <v>309</v>
      </c>
      <c r="C377" t="str">
        <f ca="1">IF(OFFSET('YODA Blocks'!$A$2,'YODA File'!B377,'YODA File'!A377)="","",OFFSET('YODA Blocks'!$A$2,'YODA File'!B377,'YODA File'!A377))</f>
        <v/>
      </c>
    </row>
    <row r="378" spans="1:3" x14ac:dyDescent="0.25">
      <c r="A378">
        <f t="shared" ca="1" si="13"/>
        <v>17</v>
      </c>
      <c r="B378">
        <f t="shared" ca="1" si="14"/>
        <v>310</v>
      </c>
      <c r="C378" t="str">
        <f ca="1">IF(OFFSET('YODA Blocks'!$A$2,'YODA File'!B378,'YODA File'!A378)="","",OFFSET('YODA Blocks'!$A$2,'YODA File'!B378,'YODA File'!A378))</f>
        <v/>
      </c>
    </row>
    <row r="379" spans="1:3" x14ac:dyDescent="0.25">
      <c r="A379">
        <f t="shared" ca="1" si="13"/>
        <v>17</v>
      </c>
      <c r="B379">
        <f t="shared" ca="1" si="14"/>
        <v>311</v>
      </c>
      <c r="C379" t="str">
        <f ca="1">IF(OFFSET('YODA Blocks'!$A$2,'YODA File'!B379,'YODA File'!A379)="","",OFFSET('YODA Blocks'!$A$2,'YODA File'!B379,'YODA File'!A379))</f>
        <v/>
      </c>
    </row>
    <row r="380" spans="1:3" x14ac:dyDescent="0.25">
      <c r="A380">
        <f t="shared" ca="1" si="13"/>
        <v>17</v>
      </c>
      <c r="B380">
        <f t="shared" ca="1" si="14"/>
        <v>312</v>
      </c>
      <c r="C380" t="str">
        <f ca="1">IF(OFFSET('YODA Blocks'!$A$2,'YODA File'!B380,'YODA File'!A380)="","",OFFSET('YODA Blocks'!$A$2,'YODA File'!B380,'YODA File'!A380))</f>
        <v/>
      </c>
    </row>
    <row r="381" spans="1:3" x14ac:dyDescent="0.25">
      <c r="A381">
        <f t="shared" ca="1" si="13"/>
        <v>17</v>
      </c>
      <c r="B381">
        <f t="shared" ca="1" si="14"/>
        <v>313</v>
      </c>
      <c r="C381" t="str">
        <f ca="1">IF(OFFSET('YODA Blocks'!$A$2,'YODA File'!B381,'YODA File'!A381)="","",OFFSET('YODA Blocks'!$A$2,'YODA File'!B381,'YODA File'!A381))</f>
        <v/>
      </c>
    </row>
    <row r="382" spans="1:3" x14ac:dyDescent="0.25">
      <c r="A382">
        <f t="shared" ca="1" si="13"/>
        <v>17</v>
      </c>
      <c r="B382">
        <f t="shared" ca="1" si="14"/>
        <v>314</v>
      </c>
      <c r="C382" t="str">
        <f ca="1">IF(OFFSET('YODA Blocks'!$A$2,'YODA File'!B382,'YODA File'!A382)="","",OFFSET('YODA Blocks'!$A$2,'YODA File'!B382,'YODA File'!A382))</f>
        <v/>
      </c>
    </row>
    <row r="383" spans="1:3" x14ac:dyDescent="0.25">
      <c r="A383">
        <f t="shared" ref="A383:A446" ca="1" si="15">IF(B382=INDIRECT(CONCATENATE("'YODA Blocks'!$",CHAR(A382+65),"$2:",CHAR(A382+65),"$2")),A382+1,A382)</f>
        <v>17</v>
      </c>
      <c r="B383">
        <f t="shared" ref="B383:B446" ca="1" si="16">IF(B382=SUM(INDIRECT(CONCATENATE("'YODA Blocks'!$",CHAR(A382+65),"$2:",CHAR(A382+65),"$2"))),1,B382+1)</f>
        <v>315</v>
      </c>
      <c r="C383" t="str">
        <f ca="1">IF(OFFSET('YODA Blocks'!$A$2,'YODA File'!B383,'YODA File'!A383)="","",OFFSET('YODA Blocks'!$A$2,'YODA File'!B383,'YODA File'!A383))</f>
        <v/>
      </c>
    </row>
    <row r="384" spans="1:3" x14ac:dyDescent="0.25">
      <c r="A384">
        <f t="shared" ca="1" si="15"/>
        <v>17</v>
      </c>
      <c r="B384">
        <f t="shared" ca="1" si="16"/>
        <v>316</v>
      </c>
      <c r="C384" t="str">
        <f ca="1">IF(OFFSET('YODA Blocks'!$A$2,'YODA File'!B384,'YODA File'!A384)="","",OFFSET('YODA Blocks'!$A$2,'YODA File'!B384,'YODA File'!A384))</f>
        <v/>
      </c>
    </row>
    <row r="385" spans="1:3" x14ac:dyDescent="0.25">
      <c r="A385">
        <f t="shared" ca="1" si="15"/>
        <v>17</v>
      </c>
      <c r="B385">
        <f t="shared" ca="1" si="16"/>
        <v>317</v>
      </c>
      <c r="C385" t="str">
        <f ca="1">IF(OFFSET('YODA Blocks'!$A$2,'YODA File'!B385,'YODA File'!A385)="","",OFFSET('YODA Blocks'!$A$2,'YODA File'!B385,'YODA File'!A385))</f>
        <v/>
      </c>
    </row>
    <row r="386" spans="1:3" x14ac:dyDescent="0.25">
      <c r="A386">
        <f t="shared" ca="1" si="15"/>
        <v>17</v>
      </c>
      <c r="B386">
        <f t="shared" ca="1" si="16"/>
        <v>318</v>
      </c>
      <c r="C386" t="str">
        <f ca="1">IF(OFFSET('YODA Blocks'!$A$2,'YODA File'!B386,'YODA File'!A386)="","",OFFSET('YODA Blocks'!$A$2,'YODA File'!B386,'YODA File'!A386))</f>
        <v/>
      </c>
    </row>
    <row r="387" spans="1:3" x14ac:dyDescent="0.25">
      <c r="A387">
        <f t="shared" ca="1" si="15"/>
        <v>17</v>
      </c>
      <c r="B387">
        <f t="shared" ca="1" si="16"/>
        <v>319</v>
      </c>
      <c r="C387" t="str">
        <f ca="1">IF(OFFSET('YODA Blocks'!$A$2,'YODA File'!B387,'YODA File'!A387)="","",OFFSET('YODA Blocks'!$A$2,'YODA File'!B387,'YODA File'!A387))</f>
        <v/>
      </c>
    </row>
    <row r="388" spans="1:3" x14ac:dyDescent="0.25">
      <c r="A388">
        <f t="shared" ca="1" si="15"/>
        <v>17</v>
      </c>
      <c r="B388">
        <f t="shared" ca="1" si="16"/>
        <v>320</v>
      </c>
      <c r="C388" t="str">
        <f ca="1">IF(OFFSET('YODA Blocks'!$A$2,'YODA File'!B388,'YODA File'!A388)="","",OFFSET('YODA Blocks'!$A$2,'YODA File'!B388,'YODA File'!A388))</f>
        <v/>
      </c>
    </row>
    <row r="389" spans="1:3" x14ac:dyDescent="0.25">
      <c r="A389">
        <f t="shared" ca="1" si="15"/>
        <v>17</v>
      </c>
      <c r="B389">
        <f t="shared" ca="1" si="16"/>
        <v>321</v>
      </c>
      <c r="C389" t="str">
        <f ca="1">IF(OFFSET('YODA Blocks'!$A$2,'YODA File'!B389,'YODA File'!A389)="","",OFFSET('YODA Blocks'!$A$2,'YODA File'!B389,'YODA File'!A389))</f>
        <v/>
      </c>
    </row>
    <row r="390" spans="1:3" x14ac:dyDescent="0.25">
      <c r="A390">
        <f t="shared" ca="1" si="15"/>
        <v>17</v>
      </c>
      <c r="B390">
        <f t="shared" ca="1" si="16"/>
        <v>322</v>
      </c>
      <c r="C390" t="str">
        <f ca="1">IF(OFFSET('YODA Blocks'!$A$2,'YODA File'!B390,'YODA File'!A390)="","",OFFSET('YODA Blocks'!$A$2,'YODA File'!B390,'YODA File'!A390))</f>
        <v/>
      </c>
    </row>
    <row r="391" spans="1:3" x14ac:dyDescent="0.25">
      <c r="A391">
        <f t="shared" ca="1" si="15"/>
        <v>17</v>
      </c>
      <c r="B391">
        <f t="shared" ca="1" si="16"/>
        <v>323</v>
      </c>
      <c r="C391" t="str">
        <f ca="1">IF(OFFSET('YODA Blocks'!$A$2,'YODA File'!B391,'YODA File'!A391)="","",OFFSET('YODA Blocks'!$A$2,'YODA File'!B391,'YODA File'!A391))</f>
        <v/>
      </c>
    </row>
    <row r="392" spans="1:3" x14ac:dyDescent="0.25">
      <c r="A392">
        <f t="shared" ca="1" si="15"/>
        <v>17</v>
      </c>
      <c r="B392">
        <f t="shared" ca="1" si="16"/>
        <v>324</v>
      </c>
      <c r="C392" t="str">
        <f ca="1">IF(OFFSET('YODA Blocks'!$A$2,'YODA File'!B392,'YODA File'!A392)="","",OFFSET('YODA Blocks'!$A$2,'YODA File'!B392,'YODA File'!A392))</f>
        <v/>
      </c>
    </row>
    <row r="393" spans="1:3" x14ac:dyDescent="0.25">
      <c r="A393">
        <f t="shared" ca="1" si="15"/>
        <v>17</v>
      </c>
      <c r="B393">
        <f t="shared" ca="1" si="16"/>
        <v>325</v>
      </c>
      <c r="C393" t="str">
        <f ca="1">IF(OFFSET('YODA Blocks'!$A$2,'YODA File'!B393,'YODA File'!A393)="","",OFFSET('YODA Blocks'!$A$2,'YODA File'!B393,'YODA File'!A393))</f>
        <v/>
      </c>
    </row>
    <row r="394" spans="1:3" x14ac:dyDescent="0.25">
      <c r="A394">
        <f t="shared" ca="1" si="15"/>
        <v>17</v>
      </c>
      <c r="B394">
        <f t="shared" ca="1" si="16"/>
        <v>326</v>
      </c>
      <c r="C394" t="str">
        <f ca="1">IF(OFFSET('YODA Blocks'!$A$2,'YODA File'!B394,'YODA File'!A394)="","",OFFSET('YODA Blocks'!$A$2,'YODA File'!B394,'YODA File'!A394))</f>
        <v/>
      </c>
    </row>
    <row r="395" spans="1:3" x14ac:dyDescent="0.25">
      <c r="A395">
        <f t="shared" ca="1" si="15"/>
        <v>17</v>
      </c>
      <c r="B395">
        <f t="shared" ca="1" si="16"/>
        <v>327</v>
      </c>
      <c r="C395" t="str">
        <f ca="1">IF(OFFSET('YODA Blocks'!$A$2,'YODA File'!B395,'YODA File'!A395)="","",OFFSET('YODA Blocks'!$A$2,'YODA File'!B395,'YODA File'!A395))</f>
        <v/>
      </c>
    </row>
    <row r="396" spans="1:3" x14ac:dyDescent="0.25">
      <c r="A396">
        <f t="shared" ca="1" si="15"/>
        <v>17</v>
      </c>
      <c r="B396">
        <f t="shared" ca="1" si="16"/>
        <v>328</v>
      </c>
      <c r="C396" t="str">
        <f ca="1">IF(OFFSET('YODA Blocks'!$A$2,'YODA File'!B396,'YODA File'!A396)="","",OFFSET('YODA Blocks'!$A$2,'YODA File'!B396,'YODA File'!A396))</f>
        <v/>
      </c>
    </row>
    <row r="397" spans="1:3" x14ac:dyDescent="0.25">
      <c r="A397">
        <f t="shared" ca="1" si="15"/>
        <v>17</v>
      </c>
      <c r="B397">
        <f t="shared" ca="1" si="16"/>
        <v>329</v>
      </c>
      <c r="C397" t="str">
        <f ca="1">IF(OFFSET('YODA Blocks'!$A$2,'YODA File'!B397,'YODA File'!A397)="","",OFFSET('YODA Blocks'!$A$2,'YODA File'!B397,'YODA File'!A397))</f>
        <v/>
      </c>
    </row>
    <row r="398" spans="1:3" x14ac:dyDescent="0.25">
      <c r="A398">
        <f t="shared" ca="1" si="15"/>
        <v>17</v>
      </c>
      <c r="B398">
        <f t="shared" ca="1" si="16"/>
        <v>330</v>
      </c>
      <c r="C398" t="str">
        <f ca="1">IF(OFFSET('YODA Blocks'!$A$2,'YODA File'!B398,'YODA File'!A398)="","",OFFSET('YODA Blocks'!$A$2,'YODA File'!B398,'YODA File'!A398))</f>
        <v/>
      </c>
    </row>
    <row r="399" spans="1:3" x14ac:dyDescent="0.25">
      <c r="A399">
        <f t="shared" ca="1" si="15"/>
        <v>17</v>
      </c>
      <c r="B399">
        <f t="shared" ca="1" si="16"/>
        <v>331</v>
      </c>
      <c r="C399" t="str">
        <f ca="1">IF(OFFSET('YODA Blocks'!$A$2,'YODA File'!B399,'YODA File'!A399)="","",OFFSET('YODA Blocks'!$A$2,'YODA File'!B399,'YODA File'!A399))</f>
        <v/>
      </c>
    </row>
    <row r="400" spans="1:3" x14ac:dyDescent="0.25">
      <c r="A400">
        <f t="shared" ca="1" si="15"/>
        <v>17</v>
      </c>
      <c r="B400">
        <f t="shared" ca="1" si="16"/>
        <v>332</v>
      </c>
      <c r="C400" t="str">
        <f ca="1">IF(OFFSET('YODA Blocks'!$A$2,'YODA File'!B400,'YODA File'!A400)="","",OFFSET('YODA Blocks'!$A$2,'YODA File'!B400,'YODA File'!A400))</f>
        <v/>
      </c>
    </row>
    <row r="401" spans="1:3" x14ac:dyDescent="0.25">
      <c r="A401">
        <f t="shared" ca="1" si="15"/>
        <v>17</v>
      </c>
      <c r="B401">
        <f t="shared" ca="1" si="16"/>
        <v>333</v>
      </c>
      <c r="C401" t="str">
        <f ca="1">IF(OFFSET('YODA Blocks'!$A$2,'YODA File'!B401,'YODA File'!A401)="","",OFFSET('YODA Blocks'!$A$2,'YODA File'!B401,'YODA File'!A401))</f>
        <v/>
      </c>
    </row>
    <row r="402" spans="1:3" x14ac:dyDescent="0.25">
      <c r="A402">
        <f t="shared" ca="1" si="15"/>
        <v>17</v>
      </c>
      <c r="B402">
        <f t="shared" ca="1" si="16"/>
        <v>334</v>
      </c>
      <c r="C402" t="str">
        <f ca="1">IF(OFFSET('YODA Blocks'!$A$2,'YODA File'!B402,'YODA File'!A402)="","",OFFSET('YODA Blocks'!$A$2,'YODA File'!B402,'YODA File'!A402))</f>
        <v/>
      </c>
    </row>
    <row r="403" spans="1:3" x14ac:dyDescent="0.25">
      <c r="A403">
        <f t="shared" ca="1" si="15"/>
        <v>17</v>
      </c>
      <c r="B403">
        <f t="shared" ca="1" si="16"/>
        <v>335</v>
      </c>
      <c r="C403" t="str">
        <f ca="1">IF(OFFSET('YODA Blocks'!$A$2,'YODA File'!B403,'YODA File'!A403)="","",OFFSET('YODA Blocks'!$A$2,'YODA File'!B403,'YODA File'!A403))</f>
        <v/>
      </c>
    </row>
    <row r="404" spans="1:3" x14ac:dyDescent="0.25">
      <c r="A404">
        <f t="shared" ca="1" si="15"/>
        <v>17</v>
      </c>
      <c r="B404">
        <f t="shared" ca="1" si="16"/>
        <v>336</v>
      </c>
      <c r="C404" t="str">
        <f ca="1">IF(OFFSET('YODA Blocks'!$A$2,'YODA File'!B404,'YODA File'!A404)="","",OFFSET('YODA Blocks'!$A$2,'YODA File'!B404,'YODA File'!A404))</f>
        <v/>
      </c>
    </row>
    <row r="405" spans="1:3" x14ac:dyDescent="0.25">
      <c r="A405">
        <f t="shared" ca="1" si="15"/>
        <v>17</v>
      </c>
      <c r="B405">
        <f t="shared" ca="1" si="16"/>
        <v>337</v>
      </c>
      <c r="C405" t="str">
        <f ca="1">IF(OFFSET('YODA Blocks'!$A$2,'YODA File'!B405,'YODA File'!A405)="","",OFFSET('YODA Blocks'!$A$2,'YODA File'!B405,'YODA File'!A405))</f>
        <v/>
      </c>
    </row>
    <row r="406" spans="1:3" x14ac:dyDescent="0.25">
      <c r="A406">
        <f t="shared" ca="1" si="15"/>
        <v>17</v>
      </c>
      <c r="B406">
        <f t="shared" ca="1" si="16"/>
        <v>338</v>
      </c>
      <c r="C406" t="str">
        <f ca="1">IF(OFFSET('YODA Blocks'!$A$2,'YODA File'!B406,'YODA File'!A406)="","",OFFSET('YODA Blocks'!$A$2,'YODA File'!B406,'YODA File'!A406))</f>
        <v/>
      </c>
    </row>
    <row r="407" spans="1:3" x14ac:dyDescent="0.25">
      <c r="A407">
        <f t="shared" ca="1" si="15"/>
        <v>17</v>
      </c>
      <c r="B407">
        <f t="shared" ca="1" si="16"/>
        <v>339</v>
      </c>
      <c r="C407" t="str">
        <f ca="1">IF(OFFSET('YODA Blocks'!$A$2,'YODA File'!B407,'YODA File'!A407)="","",OFFSET('YODA Blocks'!$A$2,'YODA File'!B407,'YODA File'!A407))</f>
        <v/>
      </c>
    </row>
    <row r="408" spans="1:3" x14ac:dyDescent="0.25">
      <c r="A408">
        <f t="shared" ca="1" si="15"/>
        <v>17</v>
      </c>
      <c r="B408">
        <f t="shared" ca="1" si="16"/>
        <v>340</v>
      </c>
      <c r="C408" t="str">
        <f ca="1">IF(OFFSET('YODA Blocks'!$A$2,'YODA File'!B408,'YODA File'!A408)="","",OFFSET('YODA Blocks'!$A$2,'YODA File'!B408,'YODA File'!A408))</f>
        <v/>
      </c>
    </row>
    <row r="409" spans="1:3" x14ac:dyDescent="0.25">
      <c r="A409">
        <f t="shared" ca="1" si="15"/>
        <v>17</v>
      </c>
      <c r="B409">
        <f t="shared" ca="1" si="16"/>
        <v>341</v>
      </c>
      <c r="C409" t="str">
        <f ca="1">IF(OFFSET('YODA Blocks'!$A$2,'YODA File'!B409,'YODA File'!A409)="","",OFFSET('YODA Blocks'!$A$2,'YODA File'!B409,'YODA File'!A409))</f>
        <v/>
      </c>
    </row>
    <row r="410" spans="1:3" x14ac:dyDescent="0.25">
      <c r="A410">
        <f t="shared" ca="1" si="15"/>
        <v>17</v>
      </c>
      <c r="B410">
        <f t="shared" ca="1" si="16"/>
        <v>342</v>
      </c>
      <c r="C410" t="str">
        <f ca="1">IF(OFFSET('YODA Blocks'!$A$2,'YODA File'!B410,'YODA File'!A410)="","",OFFSET('YODA Blocks'!$A$2,'YODA File'!B410,'YODA File'!A410))</f>
        <v/>
      </c>
    </row>
    <row r="411" spans="1:3" x14ac:dyDescent="0.25">
      <c r="A411">
        <f t="shared" ca="1" si="15"/>
        <v>17</v>
      </c>
      <c r="B411">
        <f t="shared" ca="1" si="16"/>
        <v>343</v>
      </c>
      <c r="C411" t="str">
        <f ca="1">IF(OFFSET('YODA Blocks'!$A$2,'YODA File'!B411,'YODA File'!A411)="","",OFFSET('YODA Blocks'!$A$2,'YODA File'!B411,'YODA File'!A411))</f>
        <v/>
      </c>
    </row>
    <row r="412" spans="1:3" x14ac:dyDescent="0.25">
      <c r="A412">
        <f t="shared" ca="1" si="15"/>
        <v>17</v>
      </c>
      <c r="B412">
        <f t="shared" ca="1" si="16"/>
        <v>344</v>
      </c>
      <c r="C412" t="str">
        <f ca="1">IF(OFFSET('YODA Blocks'!$A$2,'YODA File'!B412,'YODA File'!A412)="","",OFFSET('YODA Blocks'!$A$2,'YODA File'!B412,'YODA File'!A412))</f>
        <v/>
      </c>
    </row>
    <row r="413" spans="1:3" x14ac:dyDescent="0.25">
      <c r="A413">
        <f t="shared" ca="1" si="15"/>
        <v>17</v>
      </c>
      <c r="B413">
        <f t="shared" ca="1" si="16"/>
        <v>345</v>
      </c>
      <c r="C413" t="str">
        <f ca="1">IF(OFFSET('YODA Blocks'!$A$2,'YODA File'!B413,'YODA File'!A413)="","",OFFSET('YODA Blocks'!$A$2,'YODA File'!B413,'YODA File'!A413))</f>
        <v/>
      </c>
    </row>
    <row r="414" spans="1:3" x14ac:dyDescent="0.25">
      <c r="A414">
        <f t="shared" ca="1" si="15"/>
        <v>17</v>
      </c>
      <c r="B414">
        <f t="shared" ca="1" si="16"/>
        <v>346</v>
      </c>
      <c r="C414" t="str">
        <f ca="1">IF(OFFSET('YODA Blocks'!$A$2,'YODA File'!B414,'YODA File'!A414)="","",OFFSET('YODA Blocks'!$A$2,'YODA File'!B414,'YODA File'!A414))</f>
        <v/>
      </c>
    </row>
    <row r="415" spans="1:3" x14ac:dyDescent="0.25">
      <c r="A415">
        <f t="shared" ca="1" si="15"/>
        <v>17</v>
      </c>
      <c r="B415">
        <f t="shared" ca="1" si="16"/>
        <v>347</v>
      </c>
      <c r="C415" t="str">
        <f ca="1">IF(OFFSET('YODA Blocks'!$A$2,'YODA File'!B415,'YODA File'!A415)="","",OFFSET('YODA Blocks'!$A$2,'YODA File'!B415,'YODA File'!A415))</f>
        <v/>
      </c>
    </row>
    <row r="416" spans="1:3" x14ac:dyDescent="0.25">
      <c r="A416">
        <f t="shared" ca="1" si="15"/>
        <v>17</v>
      </c>
      <c r="B416">
        <f t="shared" ca="1" si="16"/>
        <v>348</v>
      </c>
      <c r="C416" t="str">
        <f ca="1">IF(OFFSET('YODA Blocks'!$A$2,'YODA File'!B416,'YODA File'!A416)="","",OFFSET('YODA Blocks'!$A$2,'YODA File'!B416,'YODA File'!A416))</f>
        <v/>
      </c>
    </row>
    <row r="417" spans="1:3" x14ac:dyDescent="0.25">
      <c r="A417">
        <f t="shared" ca="1" si="15"/>
        <v>17</v>
      </c>
      <c r="B417">
        <f t="shared" ca="1" si="16"/>
        <v>349</v>
      </c>
      <c r="C417" t="str">
        <f ca="1">IF(OFFSET('YODA Blocks'!$A$2,'YODA File'!B417,'YODA File'!A417)="","",OFFSET('YODA Blocks'!$A$2,'YODA File'!B417,'YODA File'!A417))</f>
        <v/>
      </c>
    </row>
    <row r="418" spans="1:3" x14ac:dyDescent="0.25">
      <c r="A418">
        <f t="shared" ca="1" si="15"/>
        <v>17</v>
      </c>
      <c r="B418">
        <f t="shared" ca="1" si="16"/>
        <v>350</v>
      </c>
      <c r="C418" t="str">
        <f ca="1">IF(OFFSET('YODA Blocks'!$A$2,'YODA File'!B418,'YODA File'!A418)="","",OFFSET('YODA Blocks'!$A$2,'YODA File'!B418,'YODA File'!A418))</f>
        <v/>
      </c>
    </row>
    <row r="419" spans="1:3" x14ac:dyDescent="0.25">
      <c r="A419">
        <f t="shared" ca="1" si="15"/>
        <v>17</v>
      </c>
      <c r="B419">
        <f t="shared" ca="1" si="16"/>
        <v>351</v>
      </c>
      <c r="C419" t="str">
        <f ca="1">IF(OFFSET('YODA Blocks'!$A$2,'YODA File'!B419,'YODA File'!A419)="","",OFFSET('YODA Blocks'!$A$2,'YODA File'!B419,'YODA File'!A419))</f>
        <v/>
      </c>
    </row>
    <row r="420" spans="1:3" x14ac:dyDescent="0.25">
      <c r="A420">
        <f t="shared" ca="1" si="15"/>
        <v>17</v>
      </c>
      <c r="B420">
        <f t="shared" ca="1" si="16"/>
        <v>352</v>
      </c>
      <c r="C420" t="str">
        <f ca="1">IF(OFFSET('YODA Blocks'!$A$2,'YODA File'!B420,'YODA File'!A420)="","",OFFSET('YODA Blocks'!$A$2,'YODA File'!B420,'YODA File'!A420))</f>
        <v/>
      </c>
    </row>
    <row r="421" spans="1:3" x14ac:dyDescent="0.25">
      <c r="A421">
        <f t="shared" ca="1" si="15"/>
        <v>17</v>
      </c>
      <c r="B421">
        <f t="shared" ca="1" si="16"/>
        <v>353</v>
      </c>
      <c r="C421" t="str">
        <f ca="1">IF(OFFSET('YODA Blocks'!$A$2,'YODA File'!B421,'YODA File'!A421)="","",OFFSET('YODA Blocks'!$A$2,'YODA File'!B421,'YODA File'!A421))</f>
        <v/>
      </c>
    </row>
    <row r="422" spans="1:3" x14ac:dyDescent="0.25">
      <c r="A422">
        <f t="shared" ca="1" si="15"/>
        <v>17</v>
      </c>
      <c r="B422">
        <f t="shared" ca="1" si="16"/>
        <v>354</v>
      </c>
      <c r="C422" t="str">
        <f ca="1">IF(OFFSET('YODA Blocks'!$A$2,'YODA File'!B422,'YODA File'!A422)="","",OFFSET('YODA Blocks'!$A$2,'YODA File'!B422,'YODA File'!A422))</f>
        <v/>
      </c>
    </row>
    <row r="423" spans="1:3" x14ac:dyDescent="0.25">
      <c r="A423">
        <f t="shared" ca="1" si="15"/>
        <v>17</v>
      </c>
      <c r="B423">
        <f t="shared" ca="1" si="16"/>
        <v>355</v>
      </c>
      <c r="C423" t="str">
        <f ca="1">IF(OFFSET('YODA Blocks'!$A$2,'YODA File'!B423,'YODA File'!A423)="","",OFFSET('YODA Blocks'!$A$2,'YODA File'!B423,'YODA File'!A423))</f>
        <v/>
      </c>
    </row>
    <row r="424" spans="1:3" x14ac:dyDescent="0.25">
      <c r="A424">
        <f t="shared" ca="1" si="15"/>
        <v>17</v>
      </c>
      <c r="B424">
        <f t="shared" ca="1" si="16"/>
        <v>356</v>
      </c>
      <c r="C424" t="str">
        <f ca="1">IF(OFFSET('YODA Blocks'!$A$2,'YODA File'!B424,'YODA File'!A424)="","",OFFSET('YODA Blocks'!$A$2,'YODA File'!B424,'YODA File'!A424))</f>
        <v/>
      </c>
    </row>
    <row r="425" spans="1:3" x14ac:dyDescent="0.25">
      <c r="A425">
        <f t="shared" ca="1" si="15"/>
        <v>17</v>
      </c>
      <c r="B425">
        <f t="shared" ca="1" si="16"/>
        <v>357</v>
      </c>
      <c r="C425" t="str">
        <f ca="1">IF(OFFSET('YODA Blocks'!$A$2,'YODA File'!B425,'YODA File'!A425)="","",OFFSET('YODA Blocks'!$A$2,'YODA File'!B425,'YODA File'!A425))</f>
        <v/>
      </c>
    </row>
    <row r="426" spans="1:3" x14ac:dyDescent="0.25">
      <c r="A426">
        <f t="shared" ca="1" si="15"/>
        <v>17</v>
      </c>
      <c r="B426">
        <f t="shared" ca="1" si="16"/>
        <v>358</v>
      </c>
      <c r="C426" t="str">
        <f ca="1">IF(OFFSET('YODA Blocks'!$A$2,'YODA File'!B426,'YODA File'!A426)="","",OFFSET('YODA Blocks'!$A$2,'YODA File'!B426,'YODA File'!A426))</f>
        <v/>
      </c>
    </row>
    <row r="427" spans="1:3" x14ac:dyDescent="0.25">
      <c r="A427">
        <f t="shared" ca="1" si="15"/>
        <v>17</v>
      </c>
      <c r="B427">
        <f t="shared" ca="1" si="16"/>
        <v>359</v>
      </c>
      <c r="C427" t="str">
        <f ca="1">IF(OFFSET('YODA Blocks'!$A$2,'YODA File'!B427,'YODA File'!A427)="","",OFFSET('YODA Blocks'!$A$2,'YODA File'!B427,'YODA File'!A427))</f>
        <v/>
      </c>
    </row>
    <row r="428" spans="1:3" x14ac:dyDescent="0.25">
      <c r="A428">
        <f t="shared" ca="1" si="15"/>
        <v>17</v>
      </c>
      <c r="B428">
        <f t="shared" ca="1" si="16"/>
        <v>360</v>
      </c>
      <c r="C428" t="str">
        <f ca="1">IF(OFFSET('YODA Blocks'!$A$2,'YODA File'!B428,'YODA File'!A428)="","",OFFSET('YODA Blocks'!$A$2,'YODA File'!B428,'YODA File'!A428))</f>
        <v/>
      </c>
    </row>
    <row r="429" spans="1:3" x14ac:dyDescent="0.25">
      <c r="A429">
        <f t="shared" ca="1" si="15"/>
        <v>17</v>
      </c>
      <c r="B429">
        <f t="shared" ca="1" si="16"/>
        <v>361</v>
      </c>
      <c r="C429" t="str">
        <f ca="1">IF(OFFSET('YODA Blocks'!$A$2,'YODA File'!B429,'YODA File'!A429)="","",OFFSET('YODA Blocks'!$A$2,'YODA File'!B429,'YODA File'!A429))</f>
        <v/>
      </c>
    </row>
    <row r="430" spans="1:3" x14ac:dyDescent="0.25">
      <c r="A430">
        <f t="shared" ca="1" si="15"/>
        <v>17</v>
      </c>
      <c r="B430">
        <f t="shared" ca="1" si="16"/>
        <v>362</v>
      </c>
      <c r="C430" t="str">
        <f ca="1">IF(OFFSET('YODA Blocks'!$A$2,'YODA File'!B430,'YODA File'!A430)="","",OFFSET('YODA Blocks'!$A$2,'YODA File'!B430,'YODA File'!A430))</f>
        <v/>
      </c>
    </row>
    <row r="431" spans="1:3" x14ac:dyDescent="0.25">
      <c r="A431">
        <f t="shared" ca="1" si="15"/>
        <v>17</v>
      </c>
      <c r="B431">
        <f t="shared" ca="1" si="16"/>
        <v>363</v>
      </c>
      <c r="C431" t="str">
        <f ca="1">IF(OFFSET('YODA Blocks'!$A$2,'YODA File'!B431,'YODA File'!A431)="","",OFFSET('YODA Blocks'!$A$2,'YODA File'!B431,'YODA File'!A431))</f>
        <v/>
      </c>
    </row>
    <row r="432" spans="1:3" x14ac:dyDescent="0.25">
      <c r="A432">
        <f t="shared" ca="1" si="15"/>
        <v>17</v>
      </c>
      <c r="B432">
        <f t="shared" ca="1" si="16"/>
        <v>364</v>
      </c>
      <c r="C432" t="str">
        <f ca="1">IF(OFFSET('YODA Blocks'!$A$2,'YODA File'!B432,'YODA File'!A432)="","",OFFSET('YODA Blocks'!$A$2,'YODA File'!B432,'YODA File'!A432))</f>
        <v/>
      </c>
    </row>
    <row r="433" spans="1:3" x14ac:dyDescent="0.25">
      <c r="A433">
        <f t="shared" ca="1" si="15"/>
        <v>17</v>
      </c>
      <c r="B433">
        <f t="shared" ca="1" si="16"/>
        <v>365</v>
      </c>
      <c r="C433" t="str">
        <f ca="1">IF(OFFSET('YODA Blocks'!$A$2,'YODA File'!B433,'YODA File'!A433)="","",OFFSET('YODA Blocks'!$A$2,'YODA File'!B433,'YODA File'!A433))</f>
        <v/>
      </c>
    </row>
    <row r="434" spans="1:3" x14ac:dyDescent="0.25">
      <c r="A434">
        <f t="shared" ca="1" si="15"/>
        <v>17</v>
      </c>
      <c r="B434">
        <f t="shared" ca="1" si="16"/>
        <v>366</v>
      </c>
      <c r="C434" t="str">
        <f ca="1">IF(OFFSET('YODA Blocks'!$A$2,'YODA File'!B434,'YODA File'!A434)="","",OFFSET('YODA Blocks'!$A$2,'YODA File'!B434,'YODA File'!A434))</f>
        <v/>
      </c>
    </row>
    <row r="435" spans="1:3" x14ac:dyDescent="0.25">
      <c r="A435">
        <f t="shared" ca="1" si="15"/>
        <v>17</v>
      </c>
      <c r="B435">
        <f t="shared" ca="1" si="16"/>
        <v>367</v>
      </c>
      <c r="C435" t="str">
        <f ca="1">IF(OFFSET('YODA Blocks'!$A$2,'YODA File'!B435,'YODA File'!A435)="","",OFFSET('YODA Blocks'!$A$2,'YODA File'!B435,'YODA File'!A435))</f>
        <v/>
      </c>
    </row>
    <row r="436" spans="1:3" x14ac:dyDescent="0.25">
      <c r="A436">
        <f t="shared" ca="1" si="15"/>
        <v>17</v>
      </c>
      <c r="B436">
        <f t="shared" ca="1" si="16"/>
        <v>368</v>
      </c>
      <c r="C436" t="str">
        <f ca="1">IF(OFFSET('YODA Blocks'!$A$2,'YODA File'!B436,'YODA File'!A436)="","",OFFSET('YODA Blocks'!$A$2,'YODA File'!B436,'YODA File'!A436))</f>
        <v/>
      </c>
    </row>
    <row r="437" spans="1:3" x14ac:dyDescent="0.25">
      <c r="A437">
        <f t="shared" ca="1" si="15"/>
        <v>17</v>
      </c>
      <c r="B437">
        <f t="shared" ca="1" si="16"/>
        <v>369</v>
      </c>
      <c r="C437" t="str">
        <f ca="1">IF(OFFSET('YODA Blocks'!$A$2,'YODA File'!B437,'YODA File'!A437)="","",OFFSET('YODA Blocks'!$A$2,'YODA File'!B437,'YODA File'!A437))</f>
        <v/>
      </c>
    </row>
    <row r="438" spans="1:3" x14ac:dyDescent="0.25">
      <c r="A438">
        <f t="shared" ca="1" si="15"/>
        <v>17</v>
      </c>
      <c r="B438">
        <f t="shared" ca="1" si="16"/>
        <v>370</v>
      </c>
      <c r="C438" t="str">
        <f ca="1">IF(OFFSET('YODA Blocks'!$A$2,'YODA File'!B438,'YODA File'!A438)="","",OFFSET('YODA Blocks'!$A$2,'YODA File'!B438,'YODA File'!A438))</f>
        <v/>
      </c>
    </row>
    <row r="439" spans="1:3" x14ac:dyDescent="0.25">
      <c r="A439">
        <f t="shared" ca="1" si="15"/>
        <v>17</v>
      </c>
      <c r="B439">
        <f t="shared" ca="1" si="16"/>
        <v>371</v>
      </c>
      <c r="C439" t="str">
        <f ca="1">IF(OFFSET('YODA Blocks'!$A$2,'YODA File'!B439,'YODA File'!A439)="","",OFFSET('YODA Blocks'!$A$2,'YODA File'!B439,'YODA File'!A439))</f>
        <v/>
      </c>
    </row>
    <row r="440" spans="1:3" x14ac:dyDescent="0.25">
      <c r="A440">
        <f t="shared" ca="1" si="15"/>
        <v>17</v>
      </c>
      <c r="B440">
        <f t="shared" ca="1" si="16"/>
        <v>372</v>
      </c>
      <c r="C440" t="str">
        <f ca="1">IF(OFFSET('YODA Blocks'!$A$2,'YODA File'!B440,'YODA File'!A440)="","",OFFSET('YODA Blocks'!$A$2,'YODA File'!B440,'YODA File'!A440))</f>
        <v/>
      </c>
    </row>
    <row r="441" spans="1:3" x14ac:dyDescent="0.25">
      <c r="A441">
        <f t="shared" ca="1" si="15"/>
        <v>17</v>
      </c>
      <c r="B441">
        <f t="shared" ca="1" si="16"/>
        <v>373</v>
      </c>
      <c r="C441" t="str">
        <f ca="1">IF(OFFSET('YODA Blocks'!$A$2,'YODA File'!B441,'YODA File'!A441)="","",OFFSET('YODA Blocks'!$A$2,'YODA File'!B441,'YODA File'!A441))</f>
        <v/>
      </c>
    </row>
    <row r="442" spans="1:3" x14ac:dyDescent="0.25">
      <c r="A442">
        <f t="shared" ca="1" si="15"/>
        <v>17</v>
      </c>
      <c r="B442">
        <f t="shared" ca="1" si="16"/>
        <v>374</v>
      </c>
      <c r="C442" t="str">
        <f ca="1">IF(OFFSET('YODA Blocks'!$A$2,'YODA File'!B442,'YODA File'!A442)="","",OFFSET('YODA Blocks'!$A$2,'YODA File'!B442,'YODA File'!A442))</f>
        <v/>
      </c>
    </row>
    <row r="443" spans="1:3" x14ac:dyDescent="0.25">
      <c r="A443">
        <f t="shared" ca="1" si="15"/>
        <v>17</v>
      </c>
      <c r="B443">
        <f t="shared" ca="1" si="16"/>
        <v>375</v>
      </c>
      <c r="C443" t="str">
        <f ca="1">IF(OFFSET('YODA Blocks'!$A$2,'YODA File'!B443,'YODA File'!A443)="","",OFFSET('YODA Blocks'!$A$2,'YODA File'!B443,'YODA File'!A443))</f>
        <v/>
      </c>
    </row>
    <row r="444" spans="1:3" x14ac:dyDescent="0.25">
      <c r="A444">
        <f t="shared" ca="1" si="15"/>
        <v>17</v>
      </c>
      <c r="B444">
        <f t="shared" ca="1" si="16"/>
        <v>376</v>
      </c>
      <c r="C444" t="str">
        <f ca="1">IF(OFFSET('YODA Blocks'!$A$2,'YODA File'!B444,'YODA File'!A444)="","",OFFSET('YODA Blocks'!$A$2,'YODA File'!B444,'YODA File'!A444))</f>
        <v/>
      </c>
    </row>
    <row r="445" spans="1:3" x14ac:dyDescent="0.25">
      <c r="A445">
        <f t="shared" ca="1" si="15"/>
        <v>17</v>
      </c>
      <c r="B445">
        <f t="shared" ca="1" si="16"/>
        <v>377</v>
      </c>
      <c r="C445" t="str">
        <f ca="1">IF(OFFSET('YODA Blocks'!$A$2,'YODA File'!B445,'YODA File'!A445)="","",OFFSET('YODA Blocks'!$A$2,'YODA File'!B445,'YODA File'!A445))</f>
        <v/>
      </c>
    </row>
    <row r="446" spans="1:3" x14ac:dyDescent="0.25">
      <c r="A446">
        <f t="shared" ca="1" si="15"/>
        <v>17</v>
      </c>
      <c r="B446">
        <f t="shared" ca="1" si="16"/>
        <v>378</v>
      </c>
      <c r="C446" t="str">
        <f ca="1">IF(OFFSET('YODA Blocks'!$A$2,'YODA File'!B446,'YODA File'!A446)="","",OFFSET('YODA Blocks'!$A$2,'YODA File'!B446,'YODA File'!A446))</f>
        <v/>
      </c>
    </row>
    <row r="447" spans="1:3" x14ac:dyDescent="0.25">
      <c r="A447">
        <f t="shared" ref="A447:A510" ca="1" si="17">IF(B446=INDIRECT(CONCATENATE("'YODA Blocks'!$",CHAR(A446+65),"$2:",CHAR(A446+65),"$2")),A446+1,A446)</f>
        <v>17</v>
      </c>
      <c r="B447">
        <f t="shared" ref="B447:B510" ca="1" si="18">IF(B446=SUM(INDIRECT(CONCATENATE("'YODA Blocks'!$",CHAR(A446+65),"$2:",CHAR(A446+65),"$2"))),1,B446+1)</f>
        <v>379</v>
      </c>
      <c r="C447" t="str">
        <f ca="1">IF(OFFSET('YODA Blocks'!$A$2,'YODA File'!B447,'YODA File'!A447)="","",OFFSET('YODA Blocks'!$A$2,'YODA File'!B447,'YODA File'!A447))</f>
        <v/>
      </c>
    </row>
    <row r="448" spans="1:3" x14ac:dyDescent="0.25">
      <c r="A448">
        <f t="shared" ca="1" si="17"/>
        <v>17</v>
      </c>
      <c r="B448">
        <f t="shared" ca="1" si="18"/>
        <v>380</v>
      </c>
      <c r="C448" t="str">
        <f ca="1">IF(OFFSET('YODA Blocks'!$A$2,'YODA File'!B448,'YODA File'!A448)="","",OFFSET('YODA Blocks'!$A$2,'YODA File'!B448,'YODA File'!A448))</f>
        <v/>
      </c>
    </row>
    <row r="449" spans="1:3" x14ac:dyDescent="0.25">
      <c r="A449">
        <f t="shared" ca="1" si="17"/>
        <v>17</v>
      </c>
      <c r="B449">
        <f t="shared" ca="1" si="18"/>
        <v>381</v>
      </c>
      <c r="C449" t="str">
        <f ca="1">IF(OFFSET('YODA Blocks'!$A$2,'YODA File'!B449,'YODA File'!A449)="","",OFFSET('YODA Blocks'!$A$2,'YODA File'!B449,'YODA File'!A449))</f>
        <v/>
      </c>
    </row>
    <row r="450" spans="1:3" x14ac:dyDescent="0.25">
      <c r="A450">
        <f t="shared" ca="1" si="17"/>
        <v>17</v>
      </c>
      <c r="B450">
        <f t="shared" ca="1" si="18"/>
        <v>382</v>
      </c>
      <c r="C450" t="str">
        <f ca="1">IF(OFFSET('YODA Blocks'!$A$2,'YODA File'!B450,'YODA File'!A450)="","",OFFSET('YODA Blocks'!$A$2,'YODA File'!B450,'YODA File'!A450))</f>
        <v/>
      </c>
    </row>
    <row r="451" spans="1:3" x14ac:dyDescent="0.25">
      <c r="A451">
        <f t="shared" ca="1" si="17"/>
        <v>17</v>
      </c>
      <c r="B451">
        <f t="shared" ca="1" si="18"/>
        <v>383</v>
      </c>
      <c r="C451" t="str">
        <f ca="1">IF(OFFSET('YODA Blocks'!$A$2,'YODA File'!B451,'YODA File'!A451)="","",OFFSET('YODA Blocks'!$A$2,'YODA File'!B451,'YODA File'!A451))</f>
        <v/>
      </c>
    </row>
    <row r="452" spans="1:3" x14ac:dyDescent="0.25">
      <c r="A452">
        <f t="shared" ca="1" si="17"/>
        <v>17</v>
      </c>
      <c r="B452">
        <f t="shared" ca="1" si="18"/>
        <v>384</v>
      </c>
      <c r="C452" t="str">
        <f ca="1">IF(OFFSET('YODA Blocks'!$A$2,'YODA File'!B452,'YODA File'!A452)="","",OFFSET('YODA Blocks'!$A$2,'YODA File'!B452,'YODA File'!A452))</f>
        <v/>
      </c>
    </row>
    <row r="453" spans="1:3" x14ac:dyDescent="0.25">
      <c r="A453">
        <f t="shared" ca="1" si="17"/>
        <v>17</v>
      </c>
      <c r="B453">
        <f t="shared" ca="1" si="18"/>
        <v>385</v>
      </c>
      <c r="C453" t="str">
        <f ca="1">IF(OFFSET('YODA Blocks'!$A$2,'YODA File'!B453,'YODA File'!A453)="","",OFFSET('YODA Blocks'!$A$2,'YODA File'!B453,'YODA File'!A453))</f>
        <v/>
      </c>
    </row>
    <row r="454" spans="1:3" x14ac:dyDescent="0.25">
      <c r="A454">
        <f t="shared" ca="1" si="17"/>
        <v>17</v>
      </c>
      <c r="B454">
        <f t="shared" ca="1" si="18"/>
        <v>386</v>
      </c>
      <c r="C454" t="str">
        <f ca="1">IF(OFFSET('YODA Blocks'!$A$2,'YODA File'!B454,'YODA File'!A454)="","",OFFSET('YODA Blocks'!$A$2,'YODA File'!B454,'YODA File'!A454))</f>
        <v/>
      </c>
    </row>
    <row r="455" spans="1:3" x14ac:dyDescent="0.25">
      <c r="A455">
        <f t="shared" ca="1" si="17"/>
        <v>17</v>
      </c>
      <c r="B455">
        <f t="shared" ca="1" si="18"/>
        <v>387</v>
      </c>
      <c r="C455" t="str">
        <f ca="1">IF(OFFSET('YODA Blocks'!$A$2,'YODA File'!B455,'YODA File'!A455)="","",OFFSET('YODA Blocks'!$A$2,'YODA File'!B455,'YODA File'!A455))</f>
        <v/>
      </c>
    </row>
    <row r="456" spans="1:3" x14ac:dyDescent="0.25">
      <c r="A456">
        <f t="shared" ca="1" si="17"/>
        <v>17</v>
      </c>
      <c r="B456">
        <f t="shared" ca="1" si="18"/>
        <v>388</v>
      </c>
      <c r="C456" t="str">
        <f ca="1">IF(OFFSET('YODA Blocks'!$A$2,'YODA File'!B456,'YODA File'!A456)="","",OFFSET('YODA Blocks'!$A$2,'YODA File'!B456,'YODA File'!A456))</f>
        <v/>
      </c>
    </row>
    <row r="457" spans="1:3" x14ac:dyDescent="0.25">
      <c r="A457">
        <f t="shared" ca="1" si="17"/>
        <v>17</v>
      </c>
      <c r="B457">
        <f t="shared" ca="1" si="18"/>
        <v>389</v>
      </c>
      <c r="C457" t="str">
        <f ca="1">IF(OFFSET('YODA Blocks'!$A$2,'YODA File'!B457,'YODA File'!A457)="","",OFFSET('YODA Blocks'!$A$2,'YODA File'!B457,'YODA File'!A457))</f>
        <v/>
      </c>
    </row>
    <row r="458" spans="1:3" x14ac:dyDescent="0.25">
      <c r="A458">
        <f t="shared" ca="1" si="17"/>
        <v>17</v>
      </c>
      <c r="B458">
        <f t="shared" ca="1" si="18"/>
        <v>390</v>
      </c>
      <c r="C458" t="str">
        <f ca="1">IF(OFFSET('YODA Blocks'!$A$2,'YODA File'!B458,'YODA File'!A458)="","",OFFSET('YODA Blocks'!$A$2,'YODA File'!B458,'YODA File'!A458))</f>
        <v/>
      </c>
    </row>
    <row r="459" spans="1:3" x14ac:dyDescent="0.25">
      <c r="A459">
        <f t="shared" ca="1" si="17"/>
        <v>17</v>
      </c>
      <c r="B459">
        <f t="shared" ca="1" si="18"/>
        <v>391</v>
      </c>
      <c r="C459" t="str">
        <f ca="1">IF(OFFSET('YODA Blocks'!$A$2,'YODA File'!B459,'YODA File'!A459)="","",OFFSET('YODA Blocks'!$A$2,'YODA File'!B459,'YODA File'!A459))</f>
        <v/>
      </c>
    </row>
    <row r="460" spans="1:3" x14ac:dyDescent="0.25">
      <c r="A460">
        <f t="shared" ca="1" si="17"/>
        <v>17</v>
      </c>
      <c r="B460">
        <f t="shared" ca="1" si="18"/>
        <v>392</v>
      </c>
      <c r="C460" t="str">
        <f ca="1">IF(OFFSET('YODA Blocks'!$A$2,'YODA File'!B460,'YODA File'!A460)="","",OFFSET('YODA Blocks'!$A$2,'YODA File'!B460,'YODA File'!A460))</f>
        <v/>
      </c>
    </row>
    <row r="461" spans="1:3" x14ac:dyDescent="0.25">
      <c r="A461">
        <f t="shared" ca="1" si="17"/>
        <v>17</v>
      </c>
      <c r="B461">
        <f t="shared" ca="1" si="18"/>
        <v>393</v>
      </c>
      <c r="C461" t="str">
        <f ca="1">IF(OFFSET('YODA Blocks'!$A$2,'YODA File'!B461,'YODA File'!A461)="","",OFFSET('YODA Blocks'!$A$2,'YODA File'!B461,'YODA File'!A461))</f>
        <v/>
      </c>
    </row>
    <row r="462" spans="1:3" x14ac:dyDescent="0.25">
      <c r="A462">
        <f t="shared" ca="1" si="17"/>
        <v>17</v>
      </c>
      <c r="B462">
        <f t="shared" ca="1" si="18"/>
        <v>394</v>
      </c>
      <c r="C462" t="str">
        <f ca="1">IF(OFFSET('YODA Blocks'!$A$2,'YODA File'!B462,'YODA File'!A462)="","",OFFSET('YODA Blocks'!$A$2,'YODA File'!B462,'YODA File'!A462))</f>
        <v/>
      </c>
    </row>
    <row r="463" spans="1:3" x14ac:dyDescent="0.25">
      <c r="A463">
        <f t="shared" ca="1" si="17"/>
        <v>17</v>
      </c>
      <c r="B463">
        <f t="shared" ca="1" si="18"/>
        <v>395</v>
      </c>
      <c r="C463" t="str">
        <f ca="1">IF(OFFSET('YODA Blocks'!$A$2,'YODA File'!B463,'YODA File'!A463)="","",OFFSET('YODA Blocks'!$A$2,'YODA File'!B463,'YODA File'!A463))</f>
        <v/>
      </c>
    </row>
    <row r="464" spans="1:3" x14ac:dyDescent="0.25">
      <c r="A464">
        <f t="shared" ca="1" si="17"/>
        <v>17</v>
      </c>
      <c r="B464">
        <f t="shared" ca="1" si="18"/>
        <v>396</v>
      </c>
      <c r="C464" t="str">
        <f ca="1">IF(OFFSET('YODA Blocks'!$A$2,'YODA File'!B464,'YODA File'!A464)="","",OFFSET('YODA Blocks'!$A$2,'YODA File'!B464,'YODA File'!A464))</f>
        <v/>
      </c>
    </row>
    <row r="465" spans="1:3" x14ac:dyDescent="0.25">
      <c r="A465">
        <f t="shared" ca="1" si="17"/>
        <v>17</v>
      </c>
      <c r="B465">
        <f t="shared" ca="1" si="18"/>
        <v>397</v>
      </c>
      <c r="C465" t="str">
        <f ca="1">IF(OFFSET('YODA Blocks'!$A$2,'YODA File'!B465,'YODA File'!A465)="","",OFFSET('YODA Blocks'!$A$2,'YODA File'!B465,'YODA File'!A465))</f>
        <v/>
      </c>
    </row>
    <row r="466" spans="1:3" x14ac:dyDescent="0.25">
      <c r="A466">
        <f t="shared" ca="1" si="17"/>
        <v>17</v>
      </c>
      <c r="B466">
        <f t="shared" ca="1" si="18"/>
        <v>398</v>
      </c>
      <c r="C466" t="str">
        <f ca="1">IF(OFFSET('YODA Blocks'!$A$2,'YODA File'!B466,'YODA File'!A466)="","",OFFSET('YODA Blocks'!$A$2,'YODA File'!B466,'YODA File'!A466))</f>
        <v/>
      </c>
    </row>
    <row r="467" spans="1:3" x14ac:dyDescent="0.25">
      <c r="A467">
        <f t="shared" ca="1" si="17"/>
        <v>17</v>
      </c>
      <c r="B467">
        <f t="shared" ca="1" si="18"/>
        <v>399</v>
      </c>
      <c r="C467" t="str">
        <f ca="1">IF(OFFSET('YODA Blocks'!$A$2,'YODA File'!B467,'YODA File'!A467)="","",OFFSET('YODA Blocks'!$A$2,'YODA File'!B467,'YODA File'!A467))</f>
        <v/>
      </c>
    </row>
    <row r="468" spans="1:3" x14ac:dyDescent="0.25">
      <c r="A468">
        <f t="shared" ca="1" si="17"/>
        <v>17</v>
      </c>
      <c r="B468">
        <f t="shared" ca="1" si="18"/>
        <v>400</v>
      </c>
      <c r="C468" t="str">
        <f ca="1">IF(OFFSET('YODA Blocks'!$A$2,'YODA File'!B468,'YODA File'!A468)="","",OFFSET('YODA Blocks'!$A$2,'YODA File'!B468,'YODA File'!A468))</f>
        <v/>
      </c>
    </row>
    <row r="469" spans="1:3" x14ac:dyDescent="0.25">
      <c r="A469">
        <f t="shared" ca="1" si="17"/>
        <v>17</v>
      </c>
      <c r="B469">
        <f t="shared" ca="1" si="18"/>
        <v>401</v>
      </c>
      <c r="C469" t="str">
        <f ca="1">IF(OFFSET('YODA Blocks'!$A$2,'YODA File'!B469,'YODA File'!A469)="","",OFFSET('YODA Blocks'!$A$2,'YODA File'!B469,'YODA File'!A469))</f>
        <v/>
      </c>
    </row>
    <row r="470" spans="1:3" x14ac:dyDescent="0.25">
      <c r="A470">
        <f t="shared" ca="1" si="17"/>
        <v>17</v>
      </c>
      <c r="B470">
        <f t="shared" ca="1" si="18"/>
        <v>402</v>
      </c>
      <c r="C470" t="str">
        <f ca="1">IF(OFFSET('YODA Blocks'!$A$2,'YODA File'!B470,'YODA File'!A470)="","",OFFSET('YODA Blocks'!$A$2,'YODA File'!B470,'YODA File'!A470))</f>
        <v/>
      </c>
    </row>
    <row r="471" spans="1:3" x14ac:dyDescent="0.25">
      <c r="A471">
        <f t="shared" ca="1" si="17"/>
        <v>17</v>
      </c>
      <c r="B471">
        <f t="shared" ca="1" si="18"/>
        <v>403</v>
      </c>
      <c r="C471" t="str">
        <f ca="1">IF(OFFSET('YODA Blocks'!$A$2,'YODA File'!B471,'YODA File'!A471)="","",OFFSET('YODA Blocks'!$A$2,'YODA File'!B471,'YODA File'!A471))</f>
        <v/>
      </c>
    </row>
    <row r="472" spans="1:3" x14ac:dyDescent="0.25">
      <c r="A472">
        <f t="shared" ca="1" si="17"/>
        <v>17</v>
      </c>
      <c r="B472">
        <f t="shared" ca="1" si="18"/>
        <v>404</v>
      </c>
      <c r="C472" t="str">
        <f ca="1">IF(OFFSET('YODA Blocks'!$A$2,'YODA File'!B472,'YODA File'!A472)="","",OFFSET('YODA Blocks'!$A$2,'YODA File'!B472,'YODA File'!A472))</f>
        <v/>
      </c>
    </row>
    <row r="473" spans="1:3" x14ac:dyDescent="0.25">
      <c r="A473">
        <f t="shared" ca="1" si="17"/>
        <v>17</v>
      </c>
      <c r="B473">
        <f t="shared" ca="1" si="18"/>
        <v>405</v>
      </c>
      <c r="C473" t="str">
        <f ca="1">IF(OFFSET('YODA Blocks'!$A$2,'YODA File'!B473,'YODA File'!A473)="","",OFFSET('YODA Blocks'!$A$2,'YODA File'!B473,'YODA File'!A473))</f>
        <v/>
      </c>
    </row>
    <row r="474" spans="1:3" x14ac:dyDescent="0.25">
      <c r="A474">
        <f t="shared" ca="1" si="17"/>
        <v>17</v>
      </c>
      <c r="B474">
        <f t="shared" ca="1" si="18"/>
        <v>406</v>
      </c>
      <c r="C474" t="str">
        <f ca="1">IF(OFFSET('YODA Blocks'!$A$2,'YODA File'!B474,'YODA File'!A474)="","",OFFSET('YODA Blocks'!$A$2,'YODA File'!B474,'YODA File'!A474))</f>
        <v/>
      </c>
    </row>
    <row r="475" spans="1:3" x14ac:dyDescent="0.25">
      <c r="A475">
        <f t="shared" ca="1" si="17"/>
        <v>17</v>
      </c>
      <c r="B475">
        <f t="shared" ca="1" si="18"/>
        <v>407</v>
      </c>
      <c r="C475" t="str">
        <f ca="1">IF(OFFSET('YODA Blocks'!$A$2,'YODA File'!B475,'YODA File'!A475)="","",OFFSET('YODA Blocks'!$A$2,'YODA File'!B475,'YODA File'!A475))</f>
        <v/>
      </c>
    </row>
    <row r="476" spans="1:3" x14ac:dyDescent="0.25">
      <c r="A476">
        <f t="shared" ca="1" si="17"/>
        <v>17</v>
      </c>
      <c r="B476">
        <f t="shared" ca="1" si="18"/>
        <v>408</v>
      </c>
      <c r="C476" t="str">
        <f ca="1">IF(OFFSET('YODA Blocks'!$A$2,'YODA File'!B476,'YODA File'!A476)="","",OFFSET('YODA Blocks'!$A$2,'YODA File'!B476,'YODA File'!A476))</f>
        <v/>
      </c>
    </row>
    <row r="477" spans="1:3" x14ac:dyDescent="0.25">
      <c r="A477">
        <f t="shared" ca="1" si="17"/>
        <v>17</v>
      </c>
      <c r="B477">
        <f t="shared" ca="1" si="18"/>
        <v>409</v>
      </c>
      <c r="C477" t="str">
        <f ca="1">IF(OFFSET('YODA Blocks'!$A$2,'YODA File'!B477,'YODA File'!A477)="","",OFFSET('YODA Blocks'!$A$2,'YODA File'!B477,'YODA File'!A477))</f>
        <v/>
      </c>
    </row>
    <row r="478" spans="1:3" x14ac:dyDescent="0.25">
      <c r="A478">
        <f t="shared" ca="1" si="17"/>
        <v>17</v>
      </c>
      <c r="B478">
        <f t="shared" ca="1" si="18"/>
        <v>410</v>
      </c>
      <c r="C478" t="str">
        <f ca="1">IF(OFFSET('YODA Blocks'!$A$2,'YODA File'!B478,'YODA File'!A478)="","",OFFSET('YODA Blocks'!$A$2,'YODA File'!B478,'YODA File'!A478))</f>
        <v/>
      </c>
    </row>
    <row r="479" spans="1:3" x14ac:dyDescent="0.25">
      <c r="A479">
        <f t="shared" ca="1" si="17"/>
        <v>17</v>
      </c>
      <c r="B479">
        <f t="shared" ca="1" si="18"/>
        <v>411</v>
      </c>
      <c r="C479" t="str">
        <f ca="1">IF(OFFSET('YODA Blocks'!$A$2,'YODA File'!B479,'YODA File'!A479)="","",OFFSET('YODA Blocks'!$A$2,'YODA File'!B479,'YODA File'!A479))</f>
        <v/>
      </c>
    </row>
    <row r="480" spans="1:3" x14ac:dyDescent="0.25">
      <c r="A480">
        <f t="shared" ca="1" si="17"/>
        <v>17</v>
      </c>
      <c r="B480">
        <f t="shared" ca="1" si="18"/>
        <v>412</v>
      </c>
      <c r="C480" t="str">
        <f ca="1">IF(OFFSET('YODA Blocks'!$A$2,'YODA File'!B480,'YODA File'!A480)="","",OFFSET('YODA Blocks'!$A$2,'YODA File'!B480,'YODA File'!A480))</f>
        <v/>
      </c>
    </row>
    <row r="481" spans="1:3" x14ac:dyDescent="0.25">
      <c r="A481">
        <f t="shared" ca="1" si="17"/>
        <v>17</v>
      </c>
      <c r="B481">
        <f t="shared" ca="1" si="18"/>
        <v>413</v>
      </c>
      <c r="C481" t="str">
        <f ca="1">IF(OFFSET('YODA Blocks'!$A$2,'YODA File'!B481,'YODA File'!A481)="","",OFFSET('YODA Blocks'!$A$2,'YODA File'!B481,'YODA File'!A481))</f>
        <v/>
      </c>
    </row>
    <row r="482" spans="1:3" x14ac:dyDescent="0.25">
      <c r="A482">
        <f t="shared" ca="1" si="17"/>
        <v>17</v>
      </c>
      <c r="B482">
        <f t="shared" ca="1" si="18"/>
        <v>414</v>
      </c>
      <c r="C482" t="str">
        <f ca="1">IF(OFFSET('YODA Blocks'!$A$2,'YODA File'!B482,'YODA File'!A482)="","",OFFSET('YODA Blocks'!$A$2,'YODA File'!B482,'YODA File'!A482))</f>
        <v/>
      </c>
    </row>
    <row r="483" spans="1:3" x14ac:dyDescent="0.25">
      <c r="A483">
        <f t="shared" ca="1" si="17"/>
        <v>17</v>
      </c>
      <c r="B483">
        <f t="shared" ca="1" si="18"/>
        <v>415</v>
      </c>
      <c r="C483" t="str">
        <f ca="1">IF(OFFSET('YODA Blocks'!$A$2,'YODA File'!B483,'YODA File'!A483)="","",OFFSET('YODA Blocks'!$A$2,'YODA File'!B483,'YODA File'!A483))</f>
        <v/>
      </c>
    </row>
    <row r="484" spans="1:3" x14ac:dyDescent="0.25">
      <c r="A484">
        <f t="shared" ca="1" si="17"/>
        <v>17</v>
      </c>
      <c r="B484">
        <f t="shared" ca="1" si="18"/>
        <v>416</v>
      </c>
      <c r="C484" t="str">
        <f ca="1">IF(OFFSET('YODA Blocks'!$A$2,'YODA File'!B484,'YODA File'!A484)="","",OFFSET('YODA Blocks'!$A$2,'YODA File'!B484,'YODA File'!A484))</f>
        <v/>
      </c>
    </row>
    <row r="485" spans="1:3" x14ac:dyDescent="0.25">
      <c r="A485">
        <f t="shared" ca="1" si="17"/>
        <v>17</v>
      </c>
      <c r="B485">
        <f t="shared" ca="1" si="18"/>
        <v>417</v>
      </c>
      <c r="C485" t="str">
        <f ca="1">IF(OFFSET('YODA Blocks'!$A$2,'YODA File'!B485,'YODA File'!A485)="","",OFFSET('YODA Blocks'!$A$2,'YODA File'!B485,'YODA File'!A485))</f>
        <v/>
      </c>
    </row>
    <row r="486" spans="1:3" x14ac:dyDescent="0.25">
      <c r="A486">
        <f t="shared" ca="1" si="17"/>
        <v>17</v>
      </c>
      <c r="B486">
        <f t="shared" ca="1" si="18"/>
        <v>418</v>
      </c>
      <c r="C486" t="str">
        <f ca="1">IF(OFFSET('YODA Blocks'!$A$2,'YODA File'!B486,'YODA File'!A486)="","",OFFSET('YODA Blocks'!$A$2,'YODA File'!B486,'YODA File'!A486))</f>
        <v/>
      </c>
    </row>
    <row r="487" spans="1:3" x14ac:dyDescent="0.25">
      <c r="A487">
        <f t="shared" ca="1" si="17"/>
        <v>17</v>
      </c>
      <c r="B487">
        <f t="shared" ca="1" si="18"/>
        <v>419</v>
      </c>
      <c r="C487" t="str">
        <f ca="1">IF(OFFSET('YODA Blocks'!$A$2,'YODA File'!B487,'YODA File'!A487)="","",OFFSET('YODA Blocks'!$A$2,'YODA File'!B487,'YODA File'!A487))</f>
        <v/>
      </c>
    </row>
    <row r="488" spans="1:3" x14ac:dyDescent="0.25">
      <c r="A488">
        <f t="shared" ca="1" si="17"/>
        <v>17</v>
      </c>
      <c r="B488">
        <f t="shared" ca="1" si="18"/>
        <v>420</v>
      </c>
      <c r="C488" t="str">
        <f ca="1">IF(OFFSET('YODA Blocks'!$A$2,'YODA File'!B488,'YODA File'!A488)="","",OFFSET('YODA Blocks'!$A$2,'YODA File'!B488,'YODA File'!A488))</f>
        <v/>
      </c>
    </row>
    <row r="489" spans="1:3" x14ac:dyDescent="0.25">
      <c r="A489">
        <f t="shared" ca="1" si="17"/>
        <v>17</v>
      </c>
      <c r="B489">
        <f t="shared" ca="1" si="18"/>
        <v>421</v>
      </c>
      <c r="C489" t="str">
        <f ca="1">IF(OFFSET('YODA Blocks'!$A$2,'YODA File'!B489,'YODA File'!A489)="","",OFFSET('YODA Blocks'!$A$2,'YODA File'!B489,'YODA File'!A489))</f>
        <v/>
      </c>
    </row>
    <row r="490" spans="1:3" x14ac:dyDescent="0.25">
      <c r="A490">
        <f t="shared" ca="1" si="17"/>
        <v>17</v>
      </c>
      <c r="B490">
        <f t="shared" ca="1" si="18"/>
        <v>422</v>
      </c>
      <c r="C490" t="str">
        <f ca="1">IF(OFFSET('YODA Blocks'!$A$2,'YODA File'!B490,'YODA File'!A490)="","",OFFSET('YODA Blocks'!$A$2,'YODA File'!B490,'YODA File'!A490))</f>
        <v/>
      </c>
    </row>
    <row r="491" spans="1:3" x14ac:dyDescent="0.25">
      <c r="A491">
        <f t="shared" ca="1" si="17"/>
        <v>17</v>
      </c>
      <c r="B491">
        <f t="shared" ca="1" si="18"/>
        <v>423</v>
      </c>
      <c r="C491" t="str">
        <f ca="1">IF(OFFSET('YODA Blocks'!$A$2,'YODA File'!B491,'YODA File'!A491)="","",OFFSET('YODA Blocks'!$A$2,'YODA File'!B491,'YODA File'!A491))</f>
        <v/>
      </c>
    </row>
    <row r="492" spans="1:3" x14ac:dyDescent="0.25">
      <c r="A492">
        <f t="shared" ca="1" si="17"/>
        <v>17</v>
      </c>
      <c r="B492">
        <f t="shared" ca="1" si="18"/>
        <v>424</v>
      </c>
      <c r="C492" t="str">
        <f ca="1">IF(OFFSET('YODA Blocks'!$A$2,'YODA File'!B492,'YODA File'!A492)="","",OFFSET('YODA Blocks'!$A$2,'YODA File'!B492,'YODA File'!A492))</f>
        <v/>
      </c>
    </row>
    <row r="493" spans="1:3" x14ac:dyDescent="0.25">
      <c r="A493">
        <f t="shared" ca="1" si="17"/>
        <v>17</v>
      </c>
      <c r="B493">
        <f t="shared" ca="1" si="18"/>
        <v>425</v>
      </c>
      <c r="C493" t="str">
        <f ca="1">IF(OFFSET('YODA Blocks'!$A$2,'YODA File'!B493,'YODA File'!A493)="","",OFFSET('YODA Blocks'!$A$2,'YODA File'!B493,'YODA File'!A493))</f>
        <v/>
      </c>
    </row>
    <row r="494" spans="1:3" x14ac:dyDescent="0.25">
      <c r="A494">
        <f t="shared" ca="1" si="17"/>
        <v>17</v>
      </c>
      <c r="B494">
        <f t="shared" ca="1" si="18"/>
        <v>426</v>
      </c>
      <c r="C494" t="str">
        <f ca="1">IF(OFFSET('YODA Blocks'!$A$2,'YODA File'!B494,'YODA File'!A494)="","",OFFSET('YODA Blocks'!$A$2,'YODA File'!B494,'YODA File'!A494))</f>
        <v/>
      </c>
    </row>
    <row r="495" spans="1:3" x14ac:dyDescent="0.25">
      <c r="A495">
        <f t="shared" ca="1" si="17"/>
        <v>17</v>
      </c>
      <c r="B495">
        <f t="shared" ca="1" si="18"/>
        <v>427</v>
      </c>
      <c r="C495" t="str">
        <f ca="1">IF(OFFSET('YODA Blocks'!$A$2,'YODA File'!B495,'YODA File'!A495)="","",OFFSET('YODA Blocks'!$A$2,'YODA File'!B495,'YODA File'!A495))</f>
        <v/>
      </c>
    </row>
    <row r="496" spans="1:3" x14ac:dyDescent="0.25">
      <c r="A496">
        <f t="shared" ca="1" si="17"/>
        <v>17</v>
      </c>
      <c r="B496">
        <f t="shared" ca="1" si="18"/>
        <v>428</v>
      </c>
      <c r="C496" t="str">
        <f ca="1">IF(OFFSET('YODA Blocks'!$A$2,'YODA File'!B496,'YODA File'!A496)="","",OFFSET('YODA Blocks'!$A$2,'YODA File'!B496,'YODA File'!A496))</f>
        <v/>
      </c>
    </row>
    <row r="497" spans="1:3" x14ac:dyDescent="0.25">
      <c r="A497">
        <f t="shared" ca="1" si="17"/>
        <v>17</v>
      </c>
      <c r="B497">
        <f t="shared" ca="1" si="18"/>
        <v>429</v>
      </c>
      <c r="C497" t="str">
        <f ca="1">IF(OFFSET('YODA Blocks'!$A$2,'YODA File'!B497,'YODA File'!A497)="","",OFFSET('YODA Blocks'!$A$2,'YODA File'!B497,'YODA File'!A497))</f>
        <v/>
      </c>
    </row>
    <row r="498" spans="1:3" x14ac:dyDescent="0.25">
      <c r="A498">
        <f t="shared" ca="1" si="17"/>
        <v>17</v>
      </c>
      <c r="B498">
        <f t="shared" ca="1" si="18"/>
        <v>430</v>
      </c>
      <c r="C498" t="str">
        <f ca="1">IF(OFFSET('YODA Blocks'!$A$2,'YODA File'!B498,'YODA File'!A498)="","",OFFSET('YODA Blocks'!$A$2,'YODA File'!B498,'YODA File'!A498))</f>
        <v/>
      </c>
    </row>
    <row r="499" spans="1:3" x14ac:dyDescent="0.25">
      <c r="A499">
        <f t="shared" ca="1" si="17"/>
        <v>17</v>
      </c>
      <c r="B499">
        <f t="shared" ca="1" si="18"/>
        <v>431</v>
      </c>
      <c r="C499" t="str">
        <f ca="1">IF(OFFSET('YODA Blocks'!$A$2,'YODA File'!B499,'YODA File'!A499)="","",OFFSET('YODA Blocks'!$A$2,'YODA File'!B499,'YODA File'!A499))</f>
        <v/>
      </c>
    </row>
    <row r="500" spans="1:3" x14ac:dyDescent="0.25">
      <c r="A500">
        <f t="shared" ca="1" si="17"/>
        <v>17</v>
      </c>
      <c r="B500">
        <f t="shared" ca="1" si="18"/>
        <v>432</v>
      </c>
      <c r="C500" t="str">
        <f ca="1">IF(OFFSET('YODA Blocks'!$A$2,'YODA File'!B500,'YODA File'!A500)="","",OFFSET('YODA Blocks'!$A$2,'YODA File'!B500,'YODA File'!A500))</f>
        <v/>
      </c>
    </row>
    <row r="501" spans="1:3" x14ac:dyDescent="0.25">
      <c r="A501">
        <f t="shared" ca="1" si="17"/>
        <v>17</v>
      </c>
      <c r="B501">
        <f t="shared" ca="1" si="18"/>
        <v>433</v>
      </c>
      <c r="C501" t="str">
        <f ca="1">IF(OFFSET('YODA Blocks'!$A$2,'YODA File'!B501,'YODA File'!A501)="","",OFFSET('YODA Blocks'!$A$2,'YODA File'!B501,'YODA File'!A501))</f>
        <v/>
      </c>
    </row>
    <row r="502" spans="1:3" x14ac:dyDescent="0.25">
      <c r="A502">
        <f t="shared" ca="1" si="17"/>
        <v>17</v>
      </c>
      <c r="B502">
        <f t="shared" ca="1" si="18"/>
        <v>434</v>
      </c>
      <c r="C502" t="str">
        <f ca="1">IF(OFFSET('YODA Blocks'!$A$2,'YODA File'!B502,'YODA File'!A502)="","",OFFSET('YODA Blocks'!$A$2,'YODA File'!B502,'YODA File'!A502))</f>
        <v/>
      </c>
    </row>
    <row r="503" spans="1:3" x14ac:dyDescent="0.25">
      <c r="A503">
        <f t="shared" ca="1" si="17"/>
        <v>17</v>
      </c>
      <c r="B503">
        <f t="shared" ca="1" si="18"/>
        <v>435</v>
      </c>
      <c r="C503" t="str">
        <f ca="1">IF(OFFSET('YODA Blocks'!$A$2,'YODA File'!B503,'YODA File'!A503)="","",OFFSET('YODA Blocks'!$A$2,'YODA File'!B503,'YODA File'!A503))</f>
        <v/>
      </c>
    </row>
    <row r="504" spans="1:3" x14ac:dyDescent="0.25">
      <c r="A504">
        <f t="shared" ca="1" si="17"/>
        <v>17</v>
      </c>
      <c r="B504">
        <f t="shared" ca="1" si="18"/>
        <v>436</v>
      </c>
      <c r="C504" t="str">
        <f ca="1">IF(OFFSET('YODA Blocks'!$A$2,'YODA File'!B504,'YODA File'!A504)="","",OFFSET('YODA Blocks'!$A$2,'YODA File'!B504,'YODA File'!A504))</f>
        <v/>
      </c>
    </row>
    <row r="505" spans="1:3" x14ac:dyDescent="0.25">
      <c r="A505">
        <f t="shared" ca="1" si="17"/>
        <v>17</v>
      </c>
      <c r="B505">
        <f t="shared" ca="1" si="18"/>
        <v>437</v>
      </c>
      <c r="C505" t="str">
        <f ca="1">IF(OFFSET('YODA Blocks'!$A$2,'YODA File'!B505,'YODA File'!A505)="","",OFFSET('YODA Blocks'!$A$2,'YODA File'!B505,'YODA File'!A505))</f>
        <v/>
      </c>
    </row>
    <row r="506" spans="1:3" x14ac:dyDescent="0.25">
      <c r="A506">
        <f t="shared" ca="1" si="17"/>
        <v>17</v>
      </c>
      <c r="B506">
        <f t="shared" ca="1" si="18"/>
        <v>438</v>
      </c>
      <c r="C506" t="str">
        <f ca="1">IF(OFFSET('YODA Blocks'!$A$2,'YODA File'!B506,'YODA File'!A506)="","",OFFSET('YODA Blocks'!$A$2,'YODA File'!B506,'YODA File'!A506))</f>
        <v/>
      </c>
    </row>
    <row r="507" spans="1:3" x14ac:dyDescent="0.25">
      <c r="A507">
        <f t="shared" ca="1" si="17"/>
        <v>17</v>
      </c>
      <c r="B507">
        <f t="shared" ca="1" si="18"/>
        <v>439</v>
      </c>
      <c r="C507" t="str">
        <f ca="1">IF(OFFSET('YODA Blocks'!$A$2,'YODA File'!B507,'YODA File'!A507)="","",OFFSET('YODA Blocks'!$A$2,'YODA File'!B507,'YODA File'!A507))</f>
        <v/>
      </c>
    </row>
    <row r="508" spans="1:3" x14ac:dyDescent="0.25">
      <c r="A508">
        <f t="shared" ca="1" si="17"/>
        <v>17</v>
      </c>
      <c r="B508">
        <f t="shared" ca="1" si="18"/>
        <v>440</v>
      </c>
      <c r="C508" t="str">
        <f ca="1">IF(OFFSET('YODA Blocks'!$A$2,'YODA File'!B508,'YODA File'!A508)="","",OFFSET('YODA Blocks'!$A$2,'YODA File'!B508,'YODA File'!A508))</f>
        <v/>
      </c>
    </row>
    <row r="509" spans="1:3" x14ac:dyDescent="0.25">
      <c r="A509">
        <f t="shared" ca="1" si="17"/>
        <v>17</v>
      </c>
      <c r="B509">
        <f t="shared" ca="1" si="18"/>
        <v>441</v>
      </c>
      <c r="C509" t="str">
        <f ca="1">IF(OFFSET('YODA Blocks'!$A$2,'YODA File'!B509,'YODA File'!A509)="","",OFFSET('YODA Blocks'!$A$2,'YODA File'!B509,'YODA File'!A509))</f>
        <v/>
      </c>
    </row>
    <row r="510" spans="1:3" x14ac:dyDescent="0.25">
      <c r="A510">
        <f t="shared" ca="1" si="17"/>
        <v>17</v>
      </c>
      <c r="B510">
        <f t="shared" ca="1" si="18"/>
        <v>442</v>
      </c>
      <c r="C510" t="str">
        <f ca="1">IF(OFFSET('YODA Blocks'!$A$2,'YODA File'!B510,'YODA File'!A510)="","",OFFSET('YODA Blocks'!$A$2,'YODA File'!B510,'YODA File'!A510))</f>
        <v/>
      </c>
    </row>
    <row r="511" spans="1:3" x14ac:dyDescent="0.25">
      <c r="A511">
        <f t="shared" ref="A511:A574" ca="1" si="19">IF(B510=INDIRECT(CONCATENATE("'YODA Blocks'!$",CHAR(A510+65),"$2:",CHAR(A510+65),"$2")),A510+1,A510)</f>
        <v>17</v>
      </c>
      <c r="B511">
        <f t="shared" ref="B511:B574" ca="1" si="20">IF(B510=SUM(INDIRECT(CONCATENATE("'YODA Blocks'!$",CHAR(A510+65),"$2:",CHAR(A510+65),"$2"))),1,B510+1)</f>
        <v>443</v>
      </c>
      <c r="C511" t="str">
        <f ca="1">IF(OFFSET('YODA Blocks'!$A$2,'YODA File'!B511,'YODA File'!A511)="","",OFFSET('YODA Blocks'!$A$2,'YODA File'!B511,'YODA File'!A511))</f>
        <v/>
      </c>
    </row>
    <row r="512" spans="1:3" x14ac:dyDescent="0.25">
      <c r="A512">
        <f t="shared" ca="1" si="19"/>
        <v>17</v>
      </c>
      <c r="B512">
        <f t="shared" ca="1" si="20"/>
        <v>444</v>
      </c>
      <c r="C512" t="str">
        <f ca="1">IF(OFFSET('YODA Blocks'!$A$2,'YODA File'!B512,'YODA File'!A512)="","",OFFSET('YODA Blocks'!$A$2,'YODA File'!B512,'YODA File'!A512))</f>
        <v/>
      </c>
    </row>
    <row r="513" spans="1:3" x14ac:dyDescent="0.25">
      <c r="A513">
        <f t="shared" ca="1" si="19"/>
        <v>17</v>
      </c>
      <c r="B513">
        <f t="shared" ca="1" si="20"/>
        <v>445</v>
      </c>
      <c r="C513" t="str">
        <f ca="1">IF(OFFSET('YODA Blocks'!$A$2,'YODA File'!B513,'YODA File'!A513)="","",OFFSET('YODA Blocks'!$A$2,'YODA File'!B513,'YODA File'!A513))</f>
        <v/>
      </c>
    </row>
    <row r="514" spans="1:3" x14ac:dyDescent="0.25">
      <c r="A514">
        <f t="shared" ca="1" si="19"/>
        <v>17</v>
      </c>
      <c r="B514">
        <f t="shared" ca="1" si="20"/>
        <v>446</v>
      </c>
      <c r="C514" t="str">
        <f ca="1">IF(OFFSET('YODA Blocks'!$A$2,'YODA File'!B514,'YODA File'!A514)="","",OFFSET('YODA Blocks'!$A$2,'YODA File'!B514,'YODA File'!A514))</f>
        <v/>
      </c>
    </row>
    <row r="515" spans="1:3" x14ac:dyDescent="0.25">
      <c r="A515">
        <f t="shared" ca="1" si="19"/>
        <v>17</v>
      </c>
      <c r="B515">
        <f t="shared" ca="1" si="20"/>
        <v>447</v>
      </c>
      <c r="C515" t="str">
        <f ca="1">IF(OFFSET('YODA Blocks'!$A$2,'YODA File'!B515,'YODA File'!A515)="","",OFFSET('YODA Blocks'!$A$2,'YODA File'!B515,'YODA File'!A515))</f>
        <v/>
      </c>
    </row>
    <row r="516" spans="1:3" x14ac:dyDescent="0.25">
      <c r="A516">
        <f t="shared" ca="1" si="19"/>
        <v>17</v>
      </c>
      <c r="B516">
        <f t="shared" ca="1" si="20"/>
        <v>448</v>
      </c>
      <c r="C516" t="str">
        <f ca="1">IF(OFFSET('YODA Blocks'!$A$2,'YODA File'!B516,'YODA File'!A516)="","",OFFSET('YODA Blocks'!$A$2,'YODA File'!B516,'YODA File'!A516))</f>
        <v/>
      </c>
    </row>
    <row r="517" spans="1:3" x14ac:dyDescent="0.25">
      <c r="A517">
        <f t="shared" ca="1" si="19"/>
        <v>17</v>
      </c>
      <c r="B517">
        <f t="shared" ca="1" si="20"/>
        <v>449</v>
      </c>
      <c r="C517" t="str">
        <f ca="1">IF(OFFSET('YODA Blocks'!$A$2,'YODA File'!B517,'YODA File'!A517)="","",OFFSET('YODA Blocks'!$A$2,'YODA File'!B517,'YODA File'!A517))</f>
        <v/>
      </c>
    </row>
    <row r="518" spans="1:3" x14ac:dyDescent="0.25">
      <c r="A518">
        <f t="shared" ca="1" si="19"/>
        <v>17</v>
      </c>
      <c r="B518">
        <f t="shared" ca="1" si="20"/>
        <v>450</v>
      </c>
      <c r="C518" t="str">
        <f ca="1">IF(OFFSET('YODA Blocks'!$A$2,'YODA File'!B518,'YODA File'!A518)="","",OFFSET('YODA Blocks'!$A$2,'YODA File'!B518,'YODA File'!A518))</f>
        <v/>
      </c>
    </row>
    <row r="519" spans="1:3" x14ac:dyDescent="0.25">
      <c r="A519">
        <f t="shared" ca="1" si="19"/>
        <v>17</v>
      </c>
      <c r="B519">
        <f t="shared" ca="1" si="20"/>
        <v>451</v>
      </c>
      <c r="C519" t="str">
        <f ca="1">IF(OFFSET('YODA Blocks'!$A$2,'YODA File'!B519,'YODA File'!A519)="","",OFFSET('YODA Blocks'!$A$2,'YODA File'!B519,'YODA File'!A519))</f>
        <v/>
      </c>
    </row>
    <row r="520" spans="1:3" x14ac:dyDescent="0.25">
      <c r="A520">
        <f t="shared" ca="1" si="19"/>
        <v>17</v>
      </c>
      <c r="B520">
        <f t="shared" ca="1" si="20"/>
        <v>452</v>
      </c>
      <c r="C520" t="str">
        <f ca="1">IF(OFFSET('YODA Blocks'!$A$2,'YODA File'!B520,'YODA File'!A520)="","",OFFSET('YODA Blocks'!$A$2,'YODA File'!B520,'YODA File'!A520))</f>
        <v/>
      </c>
    </row>
    <row r="521" spans="1:3" x14ac:dyDescent="0.25">
      <c r="A521">
        <f t="shared" ca="1" si="19"/>
        <v>17</v>
      </c>
      <c r="B521">
        <f t="shared" ca="1" si="20"/>
        <v>453</v>
      </c>
      <c r="C521" t="str">
        <f ca="1">IF(OFFSET('YODA Blocks'!$A$2,'YODA File'!B521,'YODA File'!A521)="","",OFFSET('YODA Blocks'!$A$2,'YODA File'!B521,'YODA File'!A521))</f>
        <v/>
      </c>
    </row>
    <row r="522" spans="1:3" x14ac:dyDescent="0.25">
      <c r="A522">
        <f t="shared" ca="1" si="19"/>
        <v>17</v>
      </c>
      <c r="B522">
        <f t="shared" ca="1" si="20"/>
        <v>454</v>
      </c>
      <c r="C522" t="str">
        <f ca="1">IF(OFFSET('YODA Blocks'!$A$2,'YODA File'!B522,'YODA File'!A522)="","",OFFSET('YODA Blocks'!$A$2,'YODA File'!B522,'YODA File'!A522))</f>
        <v/>
      </c>
    </row>
    <row r="523" spans="1:3" x14ac:dyDescent="0.25">
      <c r="A523">
        <f t="shared" ca="1" si="19"/>
        <v>17</v>
      </c>
      <c r="B523">
        <f t="shared" ca="1" si="20"/>
        <v>455</v>
      </c>
      <c r="C523" t="str">
        <f ca="1">IF(OFFSET('YODA Blocks'!$A$2,'YODA File'!B523,'YODA File'!A523)="","",OFFSET('YODA Blocks'!$A$2,'YODA File'!B523,'YODA File'!A523))</f>
        <v/>
      </c>
    </row>
    <row r="524" spans="1:3" x14ac:dyDescent="0.25">
      <c r="A524">
        <f t="shared" ca="1" si="19"/>
        <v>17</v>
      </c>
      <c r="B524">
        <f t="shared" ca="1" si="20"/>
        <v>456</v>
      </c>
      <c r="C524" t="str">
        <f ca="1">IF(OFFSET('YODA Blocks'!$A$2,'YODA File'!B524,'YODA File'!A524)="","",OFFSET('YODA Blocks'!$A$2,'YODA File'!B524,'YODA File'!A524))</f>
        <v/>
      </c>
    </row>
    <row r="525" spans="1:3" x14ac:dyDescent="0.25">
      <c r="A525">
        <f t="shared" ca="1" si="19"/>
        <v>17</v>
      </c>
      <c r="B525">
        <f t="shared" ca="1" si="20"/>
        <v>457</v>
      </c>
      <c r="C525" t="str">
        <f ca="1">IF(OFFSET('YODA Blocks'!$A$2,'YODA File'!B525,'YODA File'!A525)="","",OFFSET('YODA Blocks'!$A$2,'YODA File'!B525,'YODA File'!A525))</f>
        <v/>
      </c>
    </row>
    <row r="526" spans="1:3" x14ac:dyDescent="0.25">
      <c r="A526">
        <f t="shared" ca="1" si="19"/>
        <v>17</v>
      </c>
      <c r="B526">
        <f t="shared" ca="1" si="20"/>
        <v>458</v>
      </c>
      <c r="C526" t="str">
        <f ca="1">IF(OFFSET('YODA Blocks'!$A$2,'YODA File'!B526,'YODA File'!A526)="","",OFFSET('YODA Blocks'!$A$2,'YODA File'!B526,'YODA File'!A526))</f>
        <v/>
      </c>
    </row>
    <row r="527" spans="1:3" x14ac:dyDescent="0.25">
      <c r="A527">
        <f t="shared" ca="1" si="19"/>
        <v>17</v>
      </c>
      <c r="B527">
        <f t="shared" ca="1" si="20"/>
        <v>459</v>
      </c>
      <c r="C527" t="str">
        <f ca="1">IF(OFFSET('YODA Blocks'!$A$2,'YODA File'!B527,'YODA File'!A527)="","",OFFSET('YODA Blocks'!$A$2,'YODA File'!B527,'YODA File'!A527))</f>
        <v/>
      </c>
    </row>
    <row r="528" spans="1:3" x14ac:dyDescent="0.25">
      <c r="A528">
        <f t="shared" ca="1" si="19"/>
        <v>17</v>
      </c>
      <c r="B528">
        <f t="shared" ca="1" si="20"/>
        <v>460</v>
      </c>
      <c r="C528" t="str">
        <f ca="1">IF(OFFSET('YODA Blocks'!$A$2,'YODA File'!B528,'YODA File'!A528)="","",OFFSET('YODA Blocks'!$A$2,'YODA File'!B528,'YODA File'!A528))</f>
        <v/>
      </c>
    </row>
    <row r="529" spans="1:3" x14ac:dyDescent="0.25">
      <c r="A529">
        <f t="shared" ca="1" si="19"/>
        <v>17</v>
      </c>
      <c r="B529">
        <f t="shared" ca="1" si="20"/>
        <v>461</v>
      </c>
      <c r="C529" t="str">
        <f ca="1">IF(OFFSET('YODA Blocks'!$A$2,'YODA File'!B529,'YODA File'!A529)="","",OFFSET('YODA Blocks'!$A$2,'YODA File'!B529,'YODA File'!A529))</f>
        <v/>
      </c>
    </row>
    <row r="530" spans="1:3" x14ac:dyDescent="0.25">
      <c r="A530">
        <f t="shared" ca="1" si="19"/>
        <v>17</v>
      </c>
      <c r="B530">
        <f t="shared" ca="1" si="20"/>
        <v>462</v>
      </c>
      <c r="C530" t="str">
        <f ca="1">IF(OFFSET('YODA Blocks'!$A$2,'YODA File'!B530,'YODA File'!A530)="","",OFFSET('YODA Blocks'!$A$2,'YODA File'!B530,'YODA File'!A530))</f>
        <v/>
      </c>
    </row>
    <row r="531" spans="1:3" x14ac:dyDescent="0.25">
      <c r="A531">
        <f t="shared" ca="1" si="19"/>
        <v>17</v>
      </c>
      <c r="B531">
        <f t="shared" ca="1" si="20"/>
        <v>463</v>
      </c>
      <c r="C531" t="str">
        <f ca="1">IF(OFFSET('YODA Blocks'!$A$2,'YODA File'!B531,'YODA File'!A531)="","",OFFSET('YODA Blocks'!$A$2,'YODA File'!B531,'YODA File'!A531))</f>
        <v/>
      </c>
    </row>
    <row r="532" spans="1:3" x14ac:dyDescent="0.25">
      <c r="A532">
        <f t="shared" ca="1" si="19"/>
        <v>17</v>
      </c>
      <c r="B532">
        <f t="shared" ca="1" si="20"/>
        <v>464</v>
      </c>
      <c r="C532" t="str">
        <f ca="1">IF(OFFSET('YODA Blocks'!$A$2,'YODA File'!B532,'YODA File'!A532)="","",OFFSET('YODA Blocks'!$A$2,'YODA File'!B532,'YODA File'!A532))</f>
        <v/>
      </c>
    </row>
    <row r="533" spans="1:3" x14ac:dyDescent="0.25">
      <c r="A533">
        <f t="shared" ca="1" si="19"/>
        <v>17</v>
      </c>
      <c r="B533">
        <f t="shared" ca="1" si="20"/>
        <v>465</v>
      </c>
      <c r="C533" t="str">
        <f ca="1">IF(OFFSET('YODA Blocks'!$A$2,'YODA File'!B533,'YODA File'!A533)="","",OFFSET('YODA Blocks'!$A$2,'YODA File'!B533,'YODA File'!A533))</f>
        <v/>
      </c>
    </row>
    <row r="534" spans="1:3" x14ac:dyDescent="0.25">
      <c r="A534">
        <f t="shared" ca="1" si="19"/>
        <v>17</v>
      </c>
      <c r="B534">
        <f t="shared" ca="1" si="20"/>
        <v>466</v>
      </c>
      <c r="C534" t="str">
        <f ca="1">IF(OFFSET('YODA Blocks'!$A$2,'YODA File'!B534,'YODA File'!A534)="","",OFFSET('YODA Blocks'!$A$2,'YODA File'!B534,'YODA File'!A534))</f>
        <v/>
      </c>
    </row>
    <row r="535" spans="1:3" x14ac:dyDescent="0.25">
      <c r="A535">
        <f t="shared" ca="1" si="19"/>
        <v>17</v>
      </c>
      <c r="B535">
        <f t="shared" ca="1" si="20"/>
        <v>467</v>
      </c>
      <c r="C535" t="str">
        <f ca="1">IF(OFFSET('YODA Blocks'!$A$2,'YODA File'!B535,'YODA File'!A535)="","",OFFSET('YODA Blocks'!$A$2,'YODA File'!B535,'YODA File'!A535))</f>
        <v/>
      </c>
    </row>
    <row r="536" spans="1:3" x14ac:dyDescent="0.25">
      <c r="A536">
        <f t="shared" ca="1" si="19"/>
        <v>17</v>
      </c>
      <c r="B536">
        <f t="shared" ca="1" si="20"/>
        <v>468</v>
      </c>
      <c r="C536" t="str">
        <f ca="1">IF(OFFSET('YODA Blocks'!$A$2,'YODA File'!B536,'YODA File'!A536)="","",OFFSET('YODA Blocks'!$A$2,'YODA File'!B536,'YODA File'!A536))</f>
        <v/>
      </c>
    </row>
    <row r="537" spans="1:3" x14ac:dyDescent="0.25">
      <c r="A537">
        <f t="shared" ca="1" si="19"/>
        <v>17</v>
      </c>
      <c r="B537">
        <f t="shared" ca="1" si="20"/>
        <v>469</v>
      </c>
      <c r="C537" t="str">
        <f ca="1">IF(OFFSET('YODA Blocks'!$A$2,'YODA File'!B537,'YODA File'!A537)="","",OFFSET('YODA Blocks'!$A$2,'YODA File'!B537,'YODA File'!A537))</f>
        <v/>
      </c>
    </row>
    <row r="538" spans="1:3" x14ac:dyDescent="0.25">
      <c r="A538">
        <f t="shared" ca="1" si="19"/>
        <v>17</v>
      </c>
      <c r="B538">
        <f t="shared" ca="1" si="20"/>
        <v>470</v>
      </c>
      <c r="C538" t="str">
        <f ca="1">IF(OFFSET('YODA Blocks'!$A$2,'YODA File'!B538,'YODA File'!A538)="","",OFFSET('YODA Blocks'!$A$2,'YODA File'!B538,'YODA File'!A538))</f>
        <v/>
      </c>
    </row>
    <row r="539" spans="1:3" x14ac:dyDescent="0.25">
      <c r="A539">
        <f t="shared" ca="1" si="19"/>
        <v>17</v>
      </c>
      <c r="B539">
        <f t="shared" ca="1" si="20"/>
        <v>471</v>
      </c>
      <c r="C539" t="str">
        <f ca="1">IF(OFFSET('YODA Blocks'!$A$2,'YODA File'!B539,'YODA File'!A539)="","",OFFSET('YODA Blocks'!$A$2,'YODA File'!B539,'YODA File'!A539))</f>
        <v/>
      </c>
    </row>
    <row r="540" spans="1:3" x14ac:dyDescent="0.25">
      <c r="A540">
        <f t="shared" ca="1" si="19"/>
        <v>17</v>
      </c>
      <c r="B540">
        <f t="shared" ca="1" si="20"/>
        <v>472</v>
      </c>
      <c r="C540" t="str">
        <f ca="1">IF(OFFSET('YODA Blocks'!$A$2,'YODA File'!B540,'YODA File'!A540)="","",OFFSET('YODA Blocks'!$A$2,'YODA File'!B540,'YODA File'!A540))</f>
        <v/>
      </c>
    </row>
    <row r="541" spans="1:3" x14ac:dyDescent="0.25">
      <c r="A541">
        <f t="shared" ca="1" si="19"/>
        <v>17</v>
      </c>
      <c r="B541">
        <f t="shared" ca="1" si="20"/>
        <v>473</v>
      </c>
      <c r="C541" t="str">
        <f ca="1">IF(OFFSET('YODA Blocks'!$A$2,'YODA File'!B541,'YODA File'!A541)="","",OFFSET('YODA Blocks'!$A$2,'YODA File'!B541,'YODA File'!A541))</f>
        <v/>
      </c>
    </row>
    <row r="542" spans="1:3" x14ac:dyDescent="0.25">
      <c r="A542">
        <f t="shared" ca="1" si="19"/>
        <v>17</v>
      </c>
      <c r="B542">
        <f t="shared" ca="1" si="20"/>
        <v>474</v>
      </c>
      <c r="C542" t="str">
        <f ca="1">IF(OFFSET('YODA Blocks'!$A$2,'YODA File'!B542,'YODA File'!A542)="","",OFFSET('YODA Blocks'!$A$2,'YODA File'!B542,'YODA File'!A542))</f>
        <v/>
      </c>
    </row>
    <row r="543" spans="1:3" x14ac:dyDescent="0.25">
      <c r="A543">
        <f t="shared" ca="1" si="19"/>
        <v>17</v>
      </c>
      <c r="B543">
        <f t="shared" ca="1" si="20"/>
        <v>475</v>
      </c>
      <c r="C543" t="str">
        <f ca="1">IF(OFFSET('YODA Blocks'!$A$2,'YODA File'!B543,'YODA File'!A543)="","",OFFSET('YODA Blocks'!$A$2,'YODA File'!B543,'YODA File'!A543))</f>
        <v/>
      </c>
    </row>
    <row r="544" spans="1:3" x14ac:dyDescent="0.25">
      <c r="A544">
        <f t="shared" ca="1" si="19"/>
        <v>17</v>
      </c>
      <c r="B544">
        <f t="shared" ca="1" si="20"/>
        <v>476</v>
      </c>
      <c r="C544" t="str">
        <f ca="1">IF(OFFSET('YODA Blocks'!$A$2,'YODA File'!B544,'YODA File'!A544)="","",OFFSET('YODA Blocks'!$A$2,'YODA File'!B544,'YODA File'!A544))</f>
        <v/>
      </c>
    </row>
    <row r="545" spans="1:3" x14ac:dyDescent="0.25">
      <c r="A545">
        <f t="shared" ca="1" si="19"/>
        <v>17</v>
      </c>
      <c r="B545">
        <f t="shared" ca="1" si="20"/>
        <v>477</v>
      </c>
      <c r="C545" t="str">
        <f ca="1">IF(OFFSET('YODA Blocks'!$A$2,'YODA File'!B545,'YODA File'!A545)="","",OFFSET('YODA Blocks'!$A$2,'YODA File'!B545,'YODA File'!A545))</f>
        <v/>
      </c>
    </row>
    <row r="546" spans="1:3" x14ac:dyDescent="0.25">
      <c r="A546">
        <f t="shared" ca="1" si="19"/>
        <v>17</v>
      </c>
      <c r="B546">
        <f t="shared" ca="1" si="20"/>
        <v>478</v>
      </c>
      <c r="C546" t="str">
        <f ca="1">IF(OFFSET('YODA Blocks'!$A$2,'YODA File'!B546,'YODA File'!A546)="","",OFFSET('YODA Blocks'!$A$2,'YODA File'!B546,'YODA File'!A546))</f>
        <v/>
      </c>
    </row>
    <row r="547" spans="1:3" x14ac:dyDescent="0.25">
      <c r="A547">
        <f t="shared" ca="1" si="19"/>
        <v>17</v>
      </c>
      <c r="B547">
        <f t="shared" ca="1" si="20"/>
        <v>479</v>
      </c>
      <c r="C547" t="str">
        <f ca="1">IF(OFFSET('YODA Blocks'!$A$2,'YODA File'!B547,'YODA File'!A547)="","",OFFSET('YODA Blocks'!$A$2,'YODA File'!B547,'YODA File'!A547))</f>
        <v/>
      </c>
    </row>
    <row r="548" spans="1:3" x14ac:dyDescent="0.25">
      <c r="A548">
        <f t="shared" ca="1" si="19"/>
        <v>17</v>
      </c>
      <c r="B548">
        <f t="shared" ca="1" si="20"/>
        <v>480</v>
      </c>
      <c r="C548" t="str">
        <f ca="1">IF(OFFSET('YODA Blocks'!$A$2,'YODA File'!B548,'YODA File'!A548)="","",OFFSET('YODA Blocks'!$A$2,'YODA File'!B548,'YODA File'!A548))</f>
        <v/>
      </c>
    </row>
    <row r="549" spans="1:3" x14ac:dyDescent="0.25">
      <c r="A549">
        <f t="shared" ca="1" si="19"/>
        <v>17</v>
      </c>
      <c r="B549">
        <f t="shared" ca="1" si="20"/>
        <v>481</v>
      </c>
      <c r="C549" t="str">
        <f ca="1">IF(OFFSET('YODA Blocks'!$A$2,'YODA File'!B549,'YODA File'!A549)="","",OFFSET('YODA Blocks'!$A$2,'YODA File'!B549,'YODA File'!A549))</f>
        <v/>
      </c>
    </row>
    <row r="550" spans="1:3" x14ac:dyDescent="0.25">
      <c r="A550">
        <f t="shared" ca="1" si="19"/>
        <v>17</v>
      </c>
      <c r="B550">
        <f t="shared" ca="1" si="20"/>
        <v>482</v>
      </c>
      <c r="C550" t="str">
        <f ca="1">IF(OFFSET('YODA Blocks'!$A$2,'YODA File'!B550,'YODA File'!A550)="","",OFFSET('YODA Blocks'!$A$2,'YODA File'!B550,'YODA File'!A550))</f>
        <v/>
      </c>
    </row>
    <row r="551" spans="1:3" x14ac:dyDescent="0.25">
      <c r="A551">
        <f t="shared" ca="1" si="19"/>
        <v>17</v>
      </c>
      <c r="B551">
        <f t="shared" ca="1" si="20"/>
        <v>483</v>
      </c>
      <c r="C551" t="str">
        <f ca="1">IF(OFFSET('YODA Blocks'!$A$2,'YODA File'!B551,'YODA File'!A551)="","",OFFSET('YODA Blocks'!$A$2,'YODA File'!B551,'YODA File'!A551))</f>
        <v/>
      </c>
    </row>
    <row r="552" spans="1:3" x14ac:dyDescent="0.25">
      <c r="A552">
        <f t="shared" ca="1" si="19"/>
        <v>17</v>
      </c>
      <c r="B552">
        <f t="shared" ca="1" si="20"/>
        <v>484</v>
      </c>
      <c r="C552" t="str">
        <f ca="1">IF(OFFSET('YODA Blocks'!$A$2,'YODA File'!B552,'YODA File'!A552)="","",OFFSET('YODA Blocks'!$A$2,'YODA File'!B552,'YODA File'!A552))</f>
        <v/>
      </c>
    </row>
    <row r="553" spans="1:3" x14ac:dyDescent="0.25">
      <c r="A553">
        <f t="shared" ca="1" si="19"/>
        <v>17</v>
      </c>
      <c r="B553">
        <f t="shared" ca="1" si="20"/>
        <v>485</v>
      </c>
      <c r="C553" t="str">
        <f ca="1">IF(OFFSET('YODA Blocks'!$A$2,'YODA File'!B553,'YODA File'!A553)="","",OFFSET('YODA Blocks'!$A$2,'YODA File'!B553,'YODA File'!A553))</f>
        <v/>
      </c>
    </row>
    <row r="554" spans="1:3" x14ac:dyDescent="0.25">
      <c r="A554">
        <f t="shared" ca="1" si="19"/>
        <v>17</v>
      </c>
      <c r="B554">
        <f t="shared" ca="1" si="20"/>
        <v>486</v>
      </c>
      <c r="C554" t="str">
        <f ca="1">IF(OFFSET('YODA Blocks'!$A$2,'YODA File'!B554,'YODA File'!A554)="","",OFFSET('YODA Blocks'!$A$2,'YODA File'!B554,'YODA File'!A554))</f>
        <v/>
      </c>
    </row>
    <row r="555" spans="1:3" x14ac:dyDescent="0.25">
      <c r="A555">
        <f t="shared" ca="1" si="19"/>
        <v>17</v>
      </c>
      <c r="B555">
        <f t="shared" ca="1" si="20"/>
        <v>487</v>
      </c>
      <c r="C555" t="str">
        <f ca="1">IF(OFFSET('YODA Blocks'!$A$2,'YODA File'!B555,'YODA File'!A555)="","",OFFSET('YODA Blocks'!$A$2,'YODA File'!B555,'YODA File'!A555))</f>
        <v/>
      </c>
    </row>
    <row r="556" spans="1:3" x14ac:dyDescent="0.25">
      <c r="A556">
        <f t="shared" ca="1" si="19"/>
        <v>17</v>
      </c>
      <c r="B556">
        <f t="shared" ca="1" si="20"/>
        <v>488</v>
      </c>
      <c r="C556" t="str">
        <f ca="1">IF(OFFSET('YODA Blocks'!$A$2,'YODA File'!B556,'YODA File'!A556)="","",OFFSET('YODA Blocks'!$A$2,'YODA File'!B556,'YODA File'!A556))</f>
        <v/>
      </c>
    </row>
    <row r="557" spans="1:3" x14ac:dyDescent="0.25">
      <c r="A557">
        <f t="shared" ca="1" si="19"/>
        <v>17</v>
      </c>
      <c r="B557">
        <f t="shared" ca="1" si="20"/>
        <v>489</v>
      </c>
      <c r="C557" t="str">
        <f ca="1">IF(OFFSET('YODA Blocks'!$A$2,'YODA File'!B557,'YODA File'!A557)="","",OFFSET('YODA Blocks'!$A$2,'YODA File'!B557,'YODA File'!A557))</f>
        <v/>
      </c>
    </row>
    <row r="558" spans="1:3" x14ac:dyDescent="0.25">
      <c r="A558">
        <f t="shared" ca="1" si="19"/>
        <v>17</v>
      </c>
      <c r="B558">
        <f t="shared" ca="1" si="20"/>
        <v>490</v>
      </c>
      <c r="C558" t="str">
        <f ca="1">IF(OFFSET('YODA Blocks'!$A$2,'YODA File'!B558,'YODA File'!A558)="","",OFFSET('YODA Blocks'!$A$2,'YODA File'!B558,'YODA File'!A558))</f>
        <v/>
      </c>
    </row>
    <row r="559" spans="1:3" x14ac:dyDescent="0.25">
      <c r="A559">
        <f t="shared" ca="1" si="19"/>
        <v>17</v>
      </c>
      <c r="B559">
        <f t="shared" ca="1" si="20"/>
        <v>491</v>
      </c>
      <c r="C559" t="str">
        <f ca="1">IF(OFFSET('YODA Blocks'!$A$2,'YODA File'!B559,'YODA File'!A559)="","",OFFSET('YODA Blocks'!$A$2,'YODA File'!B559,'YODA File'!A559))</f>
        <v/>
      </c>
    </row>
    <row r="560" spans="1:3" x14ac:dyDescent="0.25">
      <c r="A560">
        <f t="shared" ca="1" si="19"/>
        <v>17</v>
      </c>
      <c r="B560">
        <f t="shared" ca="1" si="20"/>
        <v>492</v>
      </c>
      <c r="C560" t="str">
        <f ca="1">IF(OFFSET('YODA Blocks'!$A$2,'YODA File'!B560,'YODA File'!A560)="","",OFFSET('YODA Blocks'!$A$2,'YODA File'!B560,'YODA File'!A560))</f>
        <v/>
      </c>
    </row>
    <row r="561" spans="1:3" x14ac:dyDescent="0.25">
      <c r="A561">
        <f t="shared" ca="1" si="19"/>
        <v>17</v>
      </c>
      <c r="B561">
        <f t="shared" ca="1" si="20"/>
        <v>493</v>
      </c>
      <c r="C561" t="str">
        <f ca="1">IF(OFFSET('YODA Blocks'!$A$2,'YODA File'!B561,'YODA File'!A561)="","",OFFSET('YODA Blocks'!$A$2,'YODA File'!B561,'YODA File'!A561))</f>
        <v/>
      </c>
    </row>
    <row r="562" spans="1:3" x14ac:dyDescent="0.25">
      <c r="A562">
        <f t="shared" ca="1" si="19"/>
        <v>17</v>
      </c>
      <c r="B562">
        <f t="shared" ca="1" si="20"/>
        <v>494</v>
      </c>
      <c r="C562" t="str">
        <f ca="1">IF(OFFSET('YODA Blocks'!$A$2,'YODA File'!B562,'YODA File'!A562)="","",OFFSET('YODA Blocks'!$A$2,'YODA File'!B562,'YODA File'!A562))</f>
        <v/>
      </c>
    </row>
    <row r="563" spans="1:3" x14ac:dyDescent="0.25">
      <c r="A563">
        <f t="shared" ca="1" si="19"/>
        <v>17</v>
      </c>
      <c r="B563">
        <f t="shared" ca="1" si="20"/>
        <v>495</v>
      </c>
      <c r="C563" t="str">
        <f ca="1">IF(OFFSET('YODA Blocks'!$A$2,'YODA File'!B563,'YODA File'!A563)="","",OFFSET('YODA Blocks'!$A$2,'YODA File'!B563,'YODA File'!A563))</f>
        <v/>
      </c>
    </row>
    <row r="564" spans="1:3" x14ac:dyDescent="0.25">
      <c r="A564">
        <f t="shared" ca="1" si="19"/>
        <v>17</v>
      </c>
      <c r="B564">
        <f t="shared" ca="1" si="20"/>
        <v>496</v>
      </c>
      <c r="C564" t="str">
        <f ca="1">IF(OFFSET('YODA Blocks'!$A$2,'YODA File'!B564,'YODA File'!A564)="","",OFFSET('YODA Blocks'!$A$2,'YODA File'!B564,'YODA File'!A564))</f>
        <v/>
      </c>
    </row>
    <row r="565" spans="1:3" x14ac:dyDescent="0.25">
      <c r="A565">
        <f t="shared" ca="1" si="19"/>
        <v>17</v>
      </c>
      <c r="B565">
        <f t="shared" ca="1" si="20"/>
        <v>497</v>
      </c>
      <c r="C565" t="str">
        <f ca="1">IF(OFFSET('YODA Blocks'!$A$2,'YODA File'!B565,'YODA File'!A565)="","",OFFSET('YODA Blocks'!$A$2,'YODA File'!B565,'YODA File'!A565))</f>
        <v/>
      </c>
    </row>
    <row r="566" spans="1:3" x14ac:dyDescent="0.25">
      <c r="A566">
        <f t="shared" ca="1" si="19"/>
        <v>17</v>
      </c>
      <c r="B566">
        <f t="shared" ca="1" si="20"/>
        <v>498</v>
      </c>
      <c r="C566" t="str">
        <f ca="1">IF(OFFSET('YODA Blocks'!$A$2,'YODA File'!B566,'YODA File'!A566)="","",OFFSET('YODA Blocks'!$A$2,'YODA File'!B566,'YODA File'!A566))</f>
        <v/>
      </c>
    </row>
    <row r="567" spans="1:3" x14ac:dyDescent="0.25">
      <c r="A567">
        <f t="shared" ca="1" si="19"/>
        <v>17</v>
      </c>
      <c r="B567">
        <f t="shared" ca="1" si="20"/>
        <v>499</v>
      </c>
      <c r="C567" t="str">
        <f ca="1">IF(OFFSET('YODA Blocks'!$A$2,'YODA File'!B567,'YODA File'!A567)="","",OFFSET('YODA Blocks'!$A$2,'YODA File'!B567,'YODA File'!A567))</f>
        <v/>
      </c>
    </row>
    <row r="568" spans="1:3" x14ac:dyDescent="0.25">
      <c r="A568">
        <f t="shared" ca="1" si="19"/>
        <v>17</v>
      </c>
      <c r="B568">
        <f t="shared" ca="1" si="20"/>
        <v>500</v>
      </c>
      <c r="C568" t="str">
        <f ca="1">IF(OFFSET('YODA Blocks'!$A$2,'YODA File'!B568,'YODA File'!A568)="","",OFFSET('YODA Blocks'!$A$2,'YODA File'!B568,'YODA File'!A568))</f>
        <v/>
      </c>
    </row>
    <row r="569" spans="1:3" x14ac:dyDescent="0.25">
      <c r="A569">
        <f t="shared" ca="1" si="19"/>
        <v>17</v>
      </c>
      <c r="B569">
        <f t="shared" ca="1" si="20"/>
        <v>501</v>
      </c>
      <c r="C569" t="str">
        <f ca="1">IF(OFFSET('YODA Blocks'!$A$2,'YODA File'!B569,'YODA File'!A569)="","",OFFSET('YODA Blocks'!$A$2,'YODA File'!B569,'YODA File'!A569))</f>
        <v/>
      </c>
    </row>
    <row r="570" spans="1:3" x14ac:dyDescent="0.25">
      <c r="A570">
        <f t="shared" ca="1" si="19"/>
        <v>17</v>
      </c>
      <c r="B570">
        <f t="shared" ca="1" si="20"/>
        <v>502</v>
      </c>
      <c r="C570" t="str">
        <f ca="1">IF(OFFSET('YODA Blocks'!$A$2,'YODA File'!B570,'YODA File'!A570)="","",OFFSET('YODA Blocks'!$A$2,'YODA File'!B570,'YODA File'!A570))</f>
        <v/>
      </c>
    </row>
    <row r="571" spans="1:3" x14ac:dyDescent="0.25">
      <c r="A571">
        <f t="shared" ca="1" si="19"/>
        <v>17</v>
      </c>
      <c r="B571">
        <f t="shared" ca="1" si="20"/>
        <v>503</v>
      </c>
      <c r="C571" t="str">
        <f ca="1">IF(OFFSET('YODA Blocks'!$A$2,'YODA File'!B571,'YODA File'!A571)="","",OFFSET('YODA Blocks'!$A$2,'YODA File'!B571,'YODA File'!A571))</f>
        <v/>
      </c>
    </row>
    <row r="572" spans="1:3" x14ac:dyDescent="0.25">
      <c r="A572">
        <f t="shared" ca="1" si="19"/>
        <v>17</v>
      </c>
      <c r="B572">
        <f t="shared" ca="1" si="20"/>
        <v>504</v>
      </c>
      <c r="C572" t="str">
        <f ca="1">IF(OFFSET('YODA Blocks'!$A$2,'YODA File'!B572,'YODA File'!A572)="","",OFFSET('YODA Blocks'!$A$2,'YODA File'!B572,'YODA File'!A572))</f>
        <v/>
      </c>
    </row>
    <row r="573" spans="1:3" x14ac:dyDescent="0.25">
      <c r="A573">
        <f t="shared" ca="1" si="19"/>
        <v>17</v>
      </c>
      <c r="B573">
        <f t="shared" ca="1" si="20"/>
        <v>505</v>
      </c>
      <c r="C573" t="str">
        <f ca="1">IF(OFFSET('YODA Blocks'!$A$2,'YODA File'!B573,'YODA File'!A573)="","",OFFSET('YODA Blocks'!$A$2,'YODA File'!B573,'YODA File'!A573))</f>
        <v/>
      </c>
    </row>
    <row r="574" spans="1:3" x14ac:dyDescent="0.25">
      <c r="A574">
        <f t="shared" ca="1" si="19"/>
        <v>17</v>
      </c>
      <c r="B574">
        <f t="shared" ca="1" si="20"/>
        <v>506</v>
      </c>
      <c r="C574" t="str">
        <f ca="1">IF(OFFSET('YODA Blocks'!$A$2,'YODA File'!B574,'YODA File'!A574)="","",OFFSET('YODA Blocks'!$A$2,'YODA File'!B574,'YODA File'!A574))</f>
        <v/>
      </c>
    </row>
    <row r="575" spans="1:3" x14ac:dyDescent="0.25">
      <c r="A575">
        <f t="shared" ref="A575:A638" ca="1" si="21">IF(B574=INDIRECT(CONCATENATE("'YODA Blocks'!$",CHAR(A574+65),"$2:",CHAR(A574+65),"$2")),A574+1,A574)</f>
        <v>17</v>
      </c>
      <c r="B575">
        <f t="shared" ref="B575:B638" ca="1" si="22">IF(B574=SUM(INDIRECT(CONCATENATE("'YODA Blocks'!$",CHAR(A574+65),"$2:",CHAR(A574+65),"$2"))),1,B574+1)</f>
        <v>507</v>
      </c>
      <c r="C575" t="str">
        <f ca="1">IF(OFFSET('YODA Blocks'!$A$2,'YODA File'!B575,'YODA File'!A575)="","",OFFSET('YODA Blocks'!$A$2,'YODA File'!B575,'YODA File'!A575))</f>
        <v/>
      </c>
    </row>
    <row r="576" spans="1:3" x14ac:dyDescent="0.25">
      <c r="A576">
        <f t="shared" ca="1" si="21"/>
        <v>17</v>
      </c>
      <c r="B576">
        <f t="shared" ca="1" si="22"/>
        <v>508</v>
      </c>
      <c r="C576" t="str">
        <f ca="1">IF(OFFSET('YODA Blocks'!$A$2,'YODA File'!B576,'YODA File'!A576)="","",OFFSET('YODA Blocks'!$A$2,'YODA File'!B576,'YODA File'!A576))</f>
        <v/>
      </c>
    </row>
    <row r="577" spans="1:3" x14ac:dyDescent="0.25">
      <c r="A577">
        <f t="shared" ca="1" si="21"/>
        <v>17</v>
      </c>
      <c r="B577">
        <f t="shared" ca="1" si="22"/>
        <v>509</v>
      </c>
      <c r="C577" t="str">
        <f ca="1">IF(OFFSET('YODA Blocks'!$A$2,'YODA File'!B577,'YODA File'!A577)="","",OFFSET('YODA Blocks'!$A$2,'YODA File'!B577,'YODA File'!A577))</f>
        <v/>
      </c>
    </row>
    <row r="578" spans="1:3" x14ac:dyDescent="0.25">
      <c r="A578">
        <f t="shared" ca="1" si="21"/>
        <v>17</v>
      </c>
      <c r="B578">
        <f t="shared" ca="1" si="22"/>
        <v>510</v>
      </c>
      <c r="C578" t="str">
        <f ca="1">IF(OFFSET('YODA Blocks'!$A$2,'YODA File'!B578,'YODA File'!A578)="","",OFFSET('YODA Blocks'!$A$2,'YODA File'!B578,'YODA File'!A578))</f>
        <v/>
      </c>
    </row>
    <row r="579" spans="1:3" x14ac:dyDescent="0.25">
      <c r="A579">
        <f t="shared" ca="1" si="21"/>
        <v>17</v>
      </c>
      <c r="B579">
        <f t="shared" ca="1" si="22"/>
        <v>511</v>
      </c>
      <c r="C579" t="str">
        <f ca="1">IF(OFFSET('YODA Blocks'!$A$2,'YODA File'!B579,'YODA File'!A579)="","",OFFSET('YODA Blocks'!$A$2,'YODA File'!B579,'YODA File'!A579))</f>
        <v/>
      </c>
    </row>
    <row r="580" spans="1:3" x14ac:dyDescent="0.25">
      <c r="A580">
        <f t="shared" ca="1" si="21"/>
        <v>17</v>
      </c>
      <c r="B580">
        <f t="shared" ca="1" si="22"/>
        <v>512</v>
      </c>
      <c r="C580" t="str">
        <f ca="1">IF(OFFSET('YODA Blocks'!$A$2,'YODA File'!B580,'YODA File'!A580)="","",OFFSET('YODA Blocks'!$A$2,'YODA File'!B580,'YODA File'!A580))</f>
        <v/>
      </c>
    </row>
    <row r="581" spans="1:3" x14ac:dyDescent="0.25">
      <c r="A581">
        <f t="shared" ca="1" si="21"/>
        <v>17</v>
      </c>
      <c r="B581">
        <f t="shared" ca="1" si="22"/>
        <v>513</v>
      </c>
      <c r="C581" t="str">
        <f ca="1">IF(OFFSET('YODA Blocks'!$A$2,'YODA File'!B581,'YODA File'!A581)="","",OFFSET('YODA Blocks'!$A$2,'YODA File'!B581,'YODA File'!A581))</f>
        <v/>
      </c>
    </row>
    <row r="582" spans="1:3" x14ac:dyDescent="0.25">
      <c r="A582">
        <f t="shared" ca="1" si="21"/>
        <v>17</v>
      </c>
      <c r="B582">
        <f t="shared" ca="1" si="22"/>
        <v>514</v>
      </c>
      <c r="C582" t="str">
        <f ca="1">IF(OFFSET('YODA Blocks'!$A$2,'YODA File'!B582,'YODA File'!A582)="","",OFFSET('YODA Blocks'!$A$2,'YODA File'!B582,'YODA File'!A582))</f>
        <v/>
      </c>
    </row>
    <row r="583" spans="1:3" x14ac:dyDescent="0.25">
      <c r="A583">
        <f t="shared" ca="1" si="21"/>
        <v>17</v>
      </c>
      <c r="B583">
        <f t="shared" ca="1" si="22"/>
        <v>515</v>
      </c>
      <c r="C583" t="str">
        <f ca="1">IF(OFFSET('YODA Blocks'!$A$2,'YODA File'!B583,'YODA File'!A583)="","",OFFSET('YODA Blocks'!$A$2,'YODA File'!B583,'YODA File'!A583))</f>
        <v/>
      </c>
    </row>
    <row r="584" spans="1:3" x14ac:dyDescent="0.25">
      <c r="A584">
        <f t="shared" ca="1" si="21"/>
        <v>17</v>
      </c>
      <c r="B584">
        <f t="shared" ca="1" si="22"/>
        <v>516</v>
      </c>
      <c r="C584" t="str">
        <f ca="1">IF(OFFSET('YODA Blocks'!$A$2,'YODA File'!B584,'YODA File'!A584)="","",OFFSET('YODA Blocks'!$A$2,'YODA File'!B584,'YODA File'!A584))</f>
        <v/>
      </c>
    </row>
    <row r="585" spans="1:3" x14ac:dyDescent="0.25">
      <c r="A585">
        <f t="shared" ca="1" si="21"/>
        <v>17</v>
      </c>
      <c r="B585">
        <f t="shared" ca="1" si="22"/>
        <v>517</v>
      </c>
      <c r="C585" t="str">
        <f ca="1">IF(OFFSET('YODA Blocks'!$A$2,'YODA File'!B585,'YODA File'!A585)="","",OFFSET('YODA Blocks'!$A$2,'YODA File'!B585,'YODA File'!A585))</f>
        <v/>
      </c>
    </row>
    <row r="586" spans="1:3" x14ac:dyDescent="0.25">
      <c r="A586">
        <f t="shared" ca="1" si="21"/>
        <v>17</v>
      </c>
      <c r="B586">
        <f t="shared" ca="1" si="22"/>
        <v>518</v>
      </c>
      <c r="C586" t="str">
        <f ca="1">IF(OFFSET('YODA Blocks'!$A$2,'YODA File'!B586,'YODA File'!A586)="","",OFFSET('YODA Blocks'!$A$2,'YODA File'!B586,'YODA File'!A586))</f>
        <v/>
      </c>
    </row>
    <row r="587" spans="1:3" x14ac:dyDescent="0.25">
      <c r="A587">
        <f t="shared" ca="1" si="21"/>
        <v>17</v>
      </c>
      <c r="B587">
        <f t="shared" ca="1" si="22"/>
        <v>519</v>
      </c>
      <c r="C587" t="str">
        <f ca="1">IF(OFFSET('YODA Blocks'!$A$2,'YODA File'!B587,'YODA File'!A587)="","",OFFSET('YODA Blocks'!$A$2,'YODA File'!B587,'YODA File'!A587))</f>
        <v/>
      </c>
    </row>
    <row r="588" spans="1:3" x14ac:dyDescent="0.25">
      <c r="A588">
        <f t="shared" ca="1" si="21"/>
        <v>17</v>
      </c>
      <c r="B588">
        <f t="shared" ca="1" si="22"/>
        <v>520</v>
      </c>
      <c r="C588" t="str">
        <f ca="1">IF(OFFSET('YODA Blocks'!$A$2,'YODA File'!B588,'YODA File'!A588)="","",OFFSET('YODA Blocks'!$A$2,'YODA File'!B588,'YODA File'!A588))</f>
        <v/>
      </c>
    </row>
    <row r="589" spans="1:3" x14ac:dyDescent="0.25">
      <c r="A589">
        <f t="shared" ca="1" si="21"/>
        <v>17</v>
      </c>
      <c r="B589">
        <f t="shared" ca="1" si="22"/>
        <v>521</v>
      </c>
      <c r="C589" t="str">
        <f ca="1">IF(OFFSET('YODA Blocks'!$A$2,'YODA File'!B589,'YODA File'!A589)="","",OFFSET('YODA Blocks'!$A$2,'YODA File'!B589,'YODA File'!A589))</f>
        <v/>
      </c>
    </row>
    <row r="590" spans="1:3" x14ac:dyDescent="0.25">
      <c r="A590">
        <f t="shared" ca="1" si="21"/>
        <v>17</v>
      </c>
      <c r="B590">
        <f t="shared" ca="1" si="22"/>
        <v>522</v>
      </c>
      <c r="C590" t="str">
        <f ca="1">IF(OFFSET('YODA Blocks'!$A$2,'YODA File'!B590,'YODA File'!A590)="","",OFFSET('YODA Blocks'!$A$2,'YODA File'!B590,'YODA File'!A590))</f>
        <v/>
      </c>
    </row>
    <row r="591" spans="1:3" x14ac:dyDescent="0.25">
      <c r="A591">
        <f t="shared" ca="1" si="21"/>
        <v>17</v>
      </c>
      <c r="B591">
        <f t="shared" ca="1" si="22"/>
        <v>523</v>
      </c>
      <c r="C591" t="str">
        <f ca="1">IF(OFFSET('YODA Blocks'!$A$2,'YODA File'!B591,'YODA File'!A591)="","",OFFSET('YODA Blocks'!$A$2,'YODA File'!B591,'YODA File'!A591))</f>
        <v/>
      </c>
    </row>
    <row r="592" spans="1:3" x14ac:dyDescent="0.25">
      <c r="A592">
        <f t="shared" ca="1" si="21"/>
        <v>17</v>
      </c>
      <c r="B592">
        <f t="shared" ca="1" si="22"/>
        <v>524</v>
      </c>
      <c r="C592" t="str">
        <f ca="1">IF(OFFSET('YODA Blocks'!$A$2,'YODA File'!B592,'YODA File'!A592)="","",OFFSET('YODA Blocks'!$A$2,'YODA File'!B592,'YODA File'!A592))</f>
        <v/>
      </c>
    </row>
    <row r="593" spans="1:3" x14ac:dyDescent="0.25">
      <c r="A593">
        <f t="shared" ca="1" si="21"/>
        <v>17</v>
      </c>
      <c r="B593">
        <f t="shared" ca="1" si="22"/>
        <v>525</v>
      </c>
      <c r="C593" t="str">
        <f ca="1">IF(OFFSET('YODA Blocks'!$A$2,'YODA File'!B593,'YODA File'!A593)="","",OFFSET('YODA Blocks'!$A$2,'YODA File'!B593,'YODA File'!A593))</f>
        <v/>
      </c>
    </row>
    <row r="594" spans="1:3" x14ac:dyDescent="0.25">
      <c r="A594">
        <f t="shared" ca="1" si="21"/>
        <v>17</v>
      </c>
      <c r="B594">
        <f t="shared" ca="1" si="22"/>
        <v>526</v>
      </c>
      <c r="C594" t="str">
        <f ca="1">IF(OFFSET('YODA Blocks'!$A$2,'YODA File'!B594,'YODA File'!A594)="","",OFFSET('YODA Blocks'!$A$2,'YODA File'!B594,'YODA File'!A594))</f>
        <v/>
      </c>
    </row>
    <row r="595" spans="1:3" x14ac:dyDescent="0.25">
      <c r="A595">
        <f t="shared" ca="1" si="21"/>
        <v>17</v>
      </c>
      <c r="B595">
        <f t="shared" ca="1" si="22"/>
        <v>527</v>
      </c>
      <c r="C595" t="str">
        <f ca="1">IF(OFFSET('YODA Blocks'!$A$2,'YODA File'!B595,'YODA File'!A595)="","",OFFSET('YODA Blocks'!$A$2,'YODA File'!B595,'YODA File'!A595))</f>
        <v/>
      </c>
    </row>
    <row r="596" spans="1:3" x14ac:dyDescent="0.25">
      <c r="A596">
        <f t="shared" ca="1" si="21"/>
        <v>17</v>
      </c>
      <c r="B596">
        <f t="shared" ca="1" si="22"/>
        <v>528</v>
      </c>
      <c r="C596" t="str">
        <f ca="1">IF(OFFSET('YODA Blocks'!$A$2,'YODA File'!B596,'YODA File'!A596)="","",OFFSET('YODA Blocks'!$A$2,'YODA File'!B596,'YODA File'!A596))</f>
        <v/>
      </c>
    </row>
    <row r="597" spans="1:3" x14ac:dyDescent="0.25">
      <c r="A597">
        <f t="shared" ca="1" si="21"/>
        <v>17</v>
      </c>
      <c r="B597">
        <f t="shared" ca="1" si="22"/>
        <v>529</v>
      </c>
      <c r="C597" t="str">
        <f ca="1">IF(OFFSET('YODA Blocks'!$A$2,'YODA File'!B597,'YODA File'!A597)="","",OFFSET('YODA Blocks'!$A$2,'YODA File'!B597,'YODA File'!A597))</f>
        <v/>
      </c>
    </row>
    <row r="598" spans="1:3" x14ac:dyDescent="0.25">
      <c r="A598">
        <f t="shared" ca="1" si="21"/>
        <v>17</v>
      </c>
      <c r="B598">
        <f t="shared" ca="1" si="22"/>
        <v>530</v>
      </c>
      <c r="C598" t="str">
        <f ca="1">IF(OFFSET('YODA Blocks'!$A$2,'YODA File'!B598,'YODA File'!A598)="","",OFFSET('YODA Blocks'!$A$2,'YODA File'!B598,'YODA File'!A598))</f>
        <v/>
      </c>
    </row>
    <row r="599" spans="1:3" x14ac:dyDescent="0.25">
      <c r="A599">
        <f t="shared" ca="1" si="21"/>
        <v>17</v>
      </c>
      <c r="B599">
        <f t="shared" ca="1" si="22"/>
        <v>531</v>
      </c>
      <c r="C599" t="str">
        <f ca="1">IF(OFFSET('YODA Blocks'!$A$2,'YODA File'!B599,'YODA File'!A599)="","",OFFSET('YODA Blocks'!$A$2,'YODA File'!B599,'YODA File'!A599))</f>
        <v/>
      </c>
    </row>
    <row r="600" spans="1:3" x14ac:dyDescent="0.25">
      <c r="A600">
        <f t="shared" ca="1" si="21"/>
        <v>17</v>
      </c>
      <c r="B600">
        <f t="shared" ca="1" si="22"/>
        <v>532</v>
      </c>
      <c r="C600" t="str">
        <f ca="1">IF(OFFSET('YODA Blocks'!$A$2,'YODA File'!B600,'YODA File'!A600)="","",OFFSET('YODA Blocks'!$A$2,'YODA File'!B600,'YODA File'!A600))</f>
        <v/>
      </c>
    </row>
    <row r="601" spans="1:3" x14ac:dyDescent="0.25">
      <c r="A601">
        <f t="shared" ca="1" si="21"/>
        <v>17</v>
      </c>
      <c r="B601">
        <f t="shared" ca="1" si="22"/>
        <v>533</v>
      </c>
      <c r="C601" t="str">
        <f ca="1">IF(OFFSET('YODA Blocks'!$A$2,'YODA File'!B601,'YODA File'!A601)="","",OFFSET('YODA Blocks'!$A$2,'YODA File'!B601,'YODA File'!A601))</f>
        <v/>
      </c>
    </row>
    <row r="602" spans="1:3" x14ac:dyDescent="0.25">
      <c r="A602">
        <f t="shared" ca="1" si="21"/>
        <v>17</v>
      </c>
      <c r="B602">
        <f t="shared" ca="1" si="22"/>
        <v>534</v>
      </c>
      <c r="C602" t="str">
        <f ca="1">IF(OFFSET('YODA Blocks'!$A$2,'YODA File'!B602,'YODA File'!A602)="","",OFFSET('YODA Blocks'!$A$2,'YODA File'!B602,'YODA File'!A602))</f>
        <v/>
      </c>
    </row>
    <row r="603" spans="1:3" x14ac:dyDescent="0.25">
      <c r="A603">
        <f t="shared" ca="1" si="21"/>
        <v>17</v>
      </c>
      <c r="B603">
        <f t="shared" ca="1" si="22"/>
        <v>535</v>
      </c>
      <c r="C603" t="str">
        <f ca="1">IF(OFFSET('YODA Blocks'!$A$2,'YODA File'!B603,'YODA File'!A603)="","",OFFSET('YODA Blocks'!$A$2,'YODA File'!B603,'YODA File'!A603))</f>
        <v/>
      </c>
    </row>
    <row r="604" spans="1:3" x14ac:dyDescent="0.25">
      <c r="A604">
        <f t="shared" ca="1" si="21"/>
        <v>17</v>
      </c>
      <c r="B604">
        <f t="shared" ca="1" si="22"/>
        <v>536</v>
      </c>
      <c r="C604" t="str">
        <f ca="1">IF(OFFSET('YODA Blocks'!$A$2,'YODA File'!B604,'YODA File'!A604)="","",OFFSET('YODA Blocks'!$A$2,'YODA File'!B604,'YODA File'!A604))</f>
        <v/>
      </c>
    </row>
    <row r="605" spans="1:3" x14ac:dyDescent="0.25">
      <c r="A605">
        <f t="shared" ca="1" si="21"/>
        <v>17</v>
      </c>
      <c r="B605">
        <f t="shared" ca="1" si="22"/>
        <v>537</v>
      </c>
      <c r="C605" t="str">
        <f ca="1">IF(OFFSET('YODA Blocks'!$A$2,'YODA File'!B605,'YODA File'!A605)="","",OFFSET('YODA Blocks'!$A$2,'YODA File'!B605,'YODA File'!A605))</f>
        <v/>
      </c>
    </row>
    <row r="606" spans="1:3" x14ac:dyDescent="0.25">
      <c r="A606">
        <f t="shared" ca="1" si="21"/>
        <v>17</v>
      </c>
      <c r="B606">
        <f t="shared" ca="1" si="22"/>
        <v>538</v>
      </c>
      <c r="C606" t="str">
        <f ca="1">IF(OFFSET('YODA Blocks'!$A$2,'YODA File'!B606,'YODA File'!A606)="","",OFFSET('YODA Blocks'!$A$2,'YODA File'!B606,'YODA File'!A606))</f>
        <v/>
      </c>
    </row>
    <row r="607" spans="1:3" x14ac:dyDescent="0.25">
      <c r="A607">
        <f t="shared" ca="1" si="21"/>
        <v>17</v>
      </c>
      <c r="B607">
        <f t="shared" ca="1" si="22"/>
        <v>539</v>
      </c>
      <c r="C607" t="str">
        <f ca="1">IF(OFFSET('YODA Blocks'!$A$2,'YODA File'!B607,'YODA File'!A607)="","",OFFSET('YODA Blocks'!$A$2,'YODA File'!B607,'YODA File'!A607))</f>
        <v/>
      </c>
    </row>
    <row r="608" spans="1:3" x14ac:dyDescent="0.25">
      <c r="A608">
        <f t="shared" ca="1" si="21"/>
        <v>17</v>
      </c>
      <c r="B608">
        <f t="shared" ca="1" si="22"/>
        <v>540</v>
      </c>
      <c r="C608" t="str">
        <f ca="1">IF(OFFSET('YODA Blocks'!$A$2,'YODA File'!B608,'YODA File'!A608)="","",OFFSET('YODA Blocks'!$A$2,'YODA File'!B608,'YODA File'!A608))</f>
        <v/>
      </c>
    </row>
    <row r="609" spans="1:3" x14ac:dyDescent="0.25">
      <c r="A609">
        <f t="shared" ca="1" si="21"/>
        <v>17</v>
      </c>
      <c r="B609">
        <f t="shared" ca="1" si="22"/>
        <v>541</v>
      </c>
      <c r="C609" t="str">
        <f ca="1">IF(OFFSET('YODA Blocks'!$A$2,'YODA File'!B609,'YODA File'!A609)="","",OFFSET('YODA Blocks'!$A$2,'YODA File'!B609,'YODA File'!A609))</f>
        <v/>
      </c>
    </row>
    <row r="610" spans="1:3" x14ac:dyDescent="0.25">
      <c r="A610">
        <f t="shared" ca="1" si="21"/>
        <v>17</v>
      </c>
      <c r="B610">
        <f t="shared" ca="1" si="22"/>
        <v>542</v>
      </c>
      <c r="C610" t="str">
        <f ca="1">IF(OFFSET('YODA Blocks'!$A$2,'YODA File'!B610,'YODA File'!A610)="","",OFFSET('YODA Blocks'!$A$2,'YODA File'!B610,'YODA File'!A610))</f>
        <v/>
      </c>
    </row>
    <row r="611" spans="1:3" x14ac:dyDescent="0.25">
      <c r="A611">
        <f t="shared" ca="1" si="21"/>
        <v>17</v>
      </c>
      <c r="B611">
        <f t="shared" ca="1" si="22"/>
        <v>543</v>
      </c>
      <c r="C611" t="str">
        <f ca="1">IF(OFFSET('YODA Blocks'!$A$2,'YODA File'!B611,'YODA File'!A611)="","",OFFSET('YODA Blocks'!$A$2,'YODA File'!B611,'YODA File'!A611))</f>
        <v/>
      </c>
    </row>
    <row r="612" spans="1:3" x14ac:dyDescent="0.25">
      <c r="A612">
        <f t="shared" ca="1" si="21"/>
        <v>17</v>
      </c>
      <c r="B612">
        <f t="shared" ca="1" si="22"/>
        <v>544</v>
      </c>
      <c r="C612" t="str">
        <f ca="1">IF(OFFSET('YODA Blocks'!$A$2,'YODA File'!B612,'YODA File'!A612)="","",OFFSET('YODA Blocks'!$A$2,'YODA File'!B612,'YODA File'!A612))</f>
        <v/>
      </c>
    </row>
    <row r="613" spans="1:3" x14ac:dyDescent="0.25">
      <c r="A613">
        <f t="shared" ca="1" si="21"/>
        <v>17</v>
      </c>
      <c r="B613">
        <f t="shared" ca="1" si="22"/>
        <v>545</v>
      </c>
      <c r="C613" t="str">
        <f ca="1">IF(OFFSET('YODA Blocks'!$A$2,'YODA File'!B613,'YODA File'!A613)="","",OFFSET('YODA Blocks'!$A$2,'YODA File'!B613,'YODA File'!A613))</f>
        <v/>
      </c>
    </row>
    <row r="614" spans="1:3" x14ac:dyDescent="0.25">
      <c r="A614">
        <f t="shared" ca="1" si="21"/>
        <v>17</v>
      </c>
      <c r="B614">
        <f t="shared" ca="1" si="22"/>
        <v>546</v>
      </c>
      <c r="C614" t="str">
        <f ca="1">IF(OFFSET('YODA Blocks'!$A$2,'YODA File'!B614,'YODA File'!A614)="","",OFFSET('YODA Blocks'!$A$2,'YODA File'!B614,'YODA File'!A614))</f>
        <v/>
      </c>
    </row>
    <row r="615" spans="1:3" x14ac:dyDescent="0.25">
      <c r="A615">
        <f t="shared" ca="1" si="21"/>
        <v>17</v>
      </c>
      <c r="B615">
        <f t="shared" ca="1" si="22"/>
        <v>547</v>
      </c>
      <c r="C615" t="str">
        <f ca="1">IF(OFFSET('YODA Blocks'!$A$2,'YODA File'!B615,'YODA File'!A615)="","",OFFSET('YODA Blocks'!$A$2,'YODA File'!B615,'YODA File'!A615))</f>
        <v/>
      </c>
    </row>
    <row r="616" spans="1:3" x14ac:dyDescent="0.25">
      <c r="A616">
        <f t="shared" ca="1" si="21"/>
        <v>17</v>
      </c>
      <c r="B616">
        <f t="shared" ca="1" si="22"/>
        <v>548</v>
      </c>
      <c r="C616" t="str">
        <f ca="1">IF(OFFSET('YODA Blocks'!$A$2,'YODA File'!B616,'YODA File'!A616)="","",OFFSET('YODA Blocks'!$A$2,'YODA File'!B616,'YODA File'!A616))</f>
        <v/>
      </c>
    </row>
    <row r="617" spans="1:3" x14ac:dyDescent="0.25">
      <c r="A617">
        <f t="shared" ca="1" si="21"/>
        <v>17</v>
      </c>
      <c r="B617">
        <f t="shared" ca="1" si="22"/>
        <v>549</v>
      </c>
      <c r="C617" t="str">
        <f ca="1">IF(OFFSET('YODA Blocks'!$A$2,'YODA File'!B617,'YODA File'!A617)="","",OFFSET('YODA Blocks'!$A$2,'YODA File'!B617,'YODA File'!A617))</f>
        <v/>
      </c>
    </row>
    <row r="618" spans="1:3" x14ac:dyDescent="0.25">
      <c r="A618">
        <f t="shared" ca="1" si="21"/>
        <v>17</v>
      </c>
      <c r="B618">
        <f t="shared" ca="1" si="22"/>
        <v>550</v>
      </c>
      <c r="C618" t="str">
        <f ca="1">IF(OFFSET('YODA Blocks'!$A$2,'YODA File'!B618,'YODA File'!A618)="","",OFFSET('YODA Blocks'!$A$2,'YODA File'!B618,'YODA File'!A618))</f>
        <v/>
      </c>
    </row>
    <row r="619" spans="1:3" x14ac:dyDescent="0.25">
      <c r="A619">
        <f t="shared" ca="1" si="21"/>
        <v>17</v>
      </c>
      <c r="B619">
        <f t="shared" ca="1" si="22"/>
        <v>551</v>
      </c>
      <c r="C619" t="str">
        <f ca="1">IF(OFFSET('YODA Blocks'!$A$2,'YODA File'!B619,'YODA File'!A619)="","",OFFSET('YODA Blocks'!$A$2,'YODA File'!B619,'YODA File'!A619))</f>
        <v/>
      </c>
    </row>
    <row r="620" spans="1:3" x14ac:dyDescent="0.25">
      <c r="A620">
        <f t="shared" ca="1" si="21"/>
        <v>17</v>
      </c>
      <c r="B620">
        <f t="shared" ca="1" si="22"/>
        <v>552</v>
      </c>
      <c r="C620" t="str">
        <f ca="1">IF(OFFSET('YODA Blocks'!$A$2,'YODA File'!B620,'YODA File'!A620)="","",OFFSET('YODA Blocks'!$A$2,'YODA File'!B620,'YODA File'!A620))</f>
        <v/>
      </c>
    </row>
    <row r="621" spans="1:3" x14ac:dyDescent="0.25">
      <c r="A621">
        <f t="shared" ca="1" si="21"/>
        <v>17</v>
      </c>
      <c r="B621">
        <f t="shared" ca="1" si="22"/>
        <v>553</v>
      </c>
      <c r="C621" t="str">
        <f ca="1">IF(OFFSET('YODA Blocks'!$A$2,'YODA File'!B621,'YODA File'!A621)="","",OFFSET('YODA Blocks'!$A$2,'YODA File'!B621,'YODA File'!A621))</f>
        <v/>
      </c>
    </row>
    <row r="622" spans="1:3" x14ac:dyDescent="0.25">
      <c r="A622">
        <f t="shared" ca="1" si="21"/>
        <v>17</v>
      </c>
      <c r="B622">
        <f t="shared" ca="1" si="22"/>
        <v>554</v>
      </c>
      <c r="C622" t="str">
        <f ca="1">IF(OFFSET('YODA Blocks'!$A$2,'YODA File'!B622,'YODA File'!A622)="","",OFFSET('YODA Blocks'!$A$2,'YODA File'!B622,'YODA File'!A622))</f>
        <v/>
      </c>
    </row>
    <row r="623" spans="1:3" x14ac:dyDescent="0.25">
      <c r="A623">
        <f t="shared" ca="1" si="21"/>
        <v>17</v>
      </c>
      <c r="B623">
        <f t="shared" ca="1" si="22"/>
        <v>555</v>
      </c>
      <c r="C623" t="str">
        <f ca="1">IF(OFFSET('YODA Blocks'!$A$2,'YODA File'!B623,'YODA File'!A623)="","",OFFSET('YODA Blocks'!$A$2,'YODA File'!B623,'YODA File'!A623))</f>
        <v/>
      </c>
    </row>
    <row r="624" spans="1:3" x14ac:dyDescent="0.25">
      <c r="A624">
        <f t="shared" ca="1" si="21"/>
        <v>17</v>
      </c>
      <c r="B624">
        <f t="shared" ca="1" si="22"/>
        <v>556</v>
      </c>
      <c r="C624" t="str">
        <f ca="1">IF(OFFSET('YODA Blocks'!$A$2,'YODA File'!B624,'YODA File'!A624)="","",OFFSET('YODA Blocks'!$A$2,'YODA File'!B624,'YODA File'!A624))</f>
        <v/>
      </c>
    </row>
    <row r="625" spans="1:3" x14ac:dyDescent="0.25">
      <c r="A625">
        <f t="shared" ca="1" si="21"/>
        <v>17</v>
      </c>
      <c r="B625">
        <f t="shared" ca="1" si="22"/>
        <v>557</v>
      </c>
      <c r="C625" t="str">
        <f ca="1">IF(OFFSET('YODA Blocks'!$A$2,'YODA File'!B625,'YODA File'!A625)="","",OFFSET('YODA Blocks'!$A$2,'YODA File'!B625,'YODA File'!A625))</f>
        <v/>
      </c>
    </row>
    <row r="626" spans="1:3" x14ac:dyDescent="0.25">
      <c r="A626">
        <f t="shared" ca="1" si="21"/>
        <v>17</v>
      </c>
      <c r="B626">
        <f t="shared" ca="1" si="22"/>
        <v>558</v>
      </c>
      <c r="C626" t="str">
        <f ca="1">IF(OFFSET('YODA Blocks'!$A$2,'YODA File'!B626,'YODA File'!A626)="","",OFFSET('YODA Blocks'!$A$2,'YODA File'!B626,'YODA File'!A626))</f>
        <v/>
      </c>
    </row>
    <row r="627" spans="1:3" x14ac:dyDescent="0.25">
      <c r="A627">
        <f t="shared" ca="1" si="21"/>
        <v>17</v>
      </c>
      <c r="B627">
        <f t="shared" ca="1" si="22"/>
        <v>559</v>
      </c>
      <c r="C627" t="str">
        <f ca="1">IF(OFFSET('YODA Blocks'!$A$2,'YODA File'!B627,'YODA File'!A627)="","",OFFSET('YODA Blocks'!$A$2,'YODA File'!B627,'YODA File'!A627))</f>
        <v/>
      </c>
    </row>
    <row r="628" spans="1:3" x14ac:dyDescent="0.25">
      <c r="A628">
        <f t="shared" ca="1" si="21"/>
        <v>17</v>
      </c>
      <c r="B628">
        <f t="shared" ca="1" si="22"/>
        <v>560</v>
      </c>
      <c r="C628" t="str">
        <f ca="1">IF(OFFSET('YODA Blocks'!$A$2,'YODA File'!B628,'YODA File'!A628)="","",OFFSET('YODA Blocks'!$A$2,'YODA File'!B628,'YODA File'!A628))</f>
        <v/>
      </c>
    </row>
    <row r="629" spans="1:3" x14ac:dyDescent="0.25">
      <c r="A629">
        <f t="shared" ca="1" si="21"/>
        <v>17</v>
      </c>
      <c r="B629">
        <f t="shared" ca="1" si="22"/>
        <v>561</v>
      </c>
      <c r="C629" t="str">
        <f ca="1">IF(OFFSET('YODA Blocks'!$A$2,'YODA File'!B629,'YODA File'!A629)="","",OFFSET('YODA Blocks'!$A$2,'YODA File'!B629,'YODA File'!A629))</f>
        <v/>
      </c>
    </row>
    <row r="630" spans="1:3" x14ac:dyDescent="0.25">
      <c r="A630">
        <f t="shared" ca="1" si="21"/>
        <v>17</v>
      </c>
      <c r="B630">
        <f t="shared" ca="1" si="22"/>
        <v>562</v>
      </c>
      <c r="C630" t="str">
        <f ca="1">IF(OFFSET('YODA Blocks'!$A$2,'YODA File'!B630,'YODA File'!A630)="","",OFFSET('YODA Blocks'!$A$2,'YODA File'!B630,'YODA File'!A630))</f>
        <v/>
      </c>
    </row>
    <row r="631" spans="1:3" x14ac:dyDescent="0.25">
      <c r="A631">
        <f t="shared" ca="1" si="21"/>
        <v>17</v>
      </c>
      <c r="B631">
        <f t="shared" ca="1" si="22"/>
        <v>563</v>
      </c>
      <c r="C631" t="str">
        <f ca="1">IF(OFFSET('YODA Blocks'!$A$2,'YODA File'!B631,'YODA File'!A631)="","",OFFSET('YODA Blocks'!$A$2,'YODA File'!B631,'YODA File'!A631))</f>
        <v/>
      </c>
    </row>
    <row r="632" spans="1:3" x14ac:dyDescent="0.25">
      <c r="A632">
        <f t="shared" ca="1" si="21"/>
        <v>17</v>
      </c>
      <c r="B632">
        <f t="shared" ca="1" si="22"/>
        <v>564</v>
      </c>
      <c r="C632" t="str">
        <f ca="1">IF(OFFSET('YODA Blocks'!$A$2,'YODA File'!B632,'YODA File'!A632)="","",OFFSET('YODA Blocks'!$A$2,'YODA File'!B632,'YODA File'!A632))</f>
        <v/>
      </c>
    </row>
    <row r="633" spans="1:3" x14ac:dyDescent="0.25">
      <c r="A633">
        <f t="shared" ca="1" si="21"/>
        <v>17</v>
      </c>
      <c r="B633">
        <f t="shared" ca="1" si="22"/>
        <v>565</v>
      </c>
      <c r="C633" t="str">
        <f ca="1">IF(OFFSET('YODA Blocks'!$A$2,'YODA File'!B633,'YODA File'!A633)="","",OFFSET('YODA Blocks'!$A$2,'YODA File'!B633,'YODA File'!A633))</f>
        <v/>
      </c>
    </row>
    <row r="634" spans="1:3" x14ac:dyDescent="0.25">
      <c r="A634">
        <f t="shared" ca="1" si="21"/>
        <v>17</v>
      </c>
      <c r="B634">
        <f t="shared" ca="1" si="22"/>
        <v>566</v>
      </c>
      <c r="C634" t="str">
        <f ca="1">IF(OFFSET('YODA Blocks'!$A$2,'YODA File'!B634,'YODA File'!A634)="","",OFFSET('YODA Blocks'!$A$2,'YODA File'!B634,'YODA File'!A634))</f>
        <v/>
      </c>
    </row>
    <row r="635" spans="1:3" x14ac:dyDescent="0.25">
      <c r="A635">
        <f t="shared" ca="1" si="21"/>
        <v>17</v>
      </c>
      <c r="B635">
        <f t="shared" ca="1" si="22"/>
        <v>567</v>
      </c>
      <c r="C635" t="str">
        <f ca="1">IF(OFFSET('YODA Blocks'!$A$2,'YODA File'!B635,'YODA File'!A635)="","",OFFSET('YODA Blocks'!$A$2,'YODA File'!B635,'YODA File'!A635))</f>
        <v/>
      </c>
    </row>
    <row r="636" spans="1:3" x14ac:dyDescent="0.25">
      <c r="A636">
        <f t="shared" ca="1" si="21"/>
        <v>17</v>
      </c>
      <c r="B636">
        <f t="shared" ca="1" si="22"/>
        <v>568</v>
      </c>
      <c r="C636" t="str">
        <f ca="1">IF(OFFSET('YODA Blocks'!$A$2,'YODA File'!B636,'YODA File'!A636)="","",OFFSET('YODA Blocks'!$A$2,'YODA File'!B636,'YODA File'!A636))</f>
        <v/>
      </c>
    </row>
    <row r="637" spans="1:3" x14ac:dyDescent="0.25">
      <c r="A637">
        <f t="shared" ca="1" si="21"/>
        <v>17</v>
      </c>
      <c r="B637">
        <f t="shared" ca="1" si="22"/>
        <v>569</v>
      </c>
      <c r="C637" t="str">
        <f ca="1">IF(OFFSET('YODA Blocks'!$A$2,'YODA File'!B637,'YODA File'!A637)="","",OFFSET('YODA Blocks'!$A$2,'YODA File'!B637,'YODA File'!A637))</f>
        <v/>
      </c>
    </row>
    <row r="638" spans="1:3" x14ac:dyDescent="0.25">
      <c r="A638">
        <f t="shared" ca="1" si="21"/>
        <v>17</v>
      </c>
      <c r="B638">
        <f t="shared" ca="1" si="22"/>
        <v>570</v>
      </c>
      <c r="C638" t="str">
        <f ca="1">IF(OFFSET('YODA Blocks'!$A$2,'YODA File'!B638,'YODA File'!A638)="","",OFFSET('YODA Blocks'!$A$2,'YODA File'!B638,'YODA File'!A638))</f>
        <v/>
      </c>
    </row>
    <row r="639" spans="1:3" x14ac:dyDescent="0.25">
      <c r="A639">
        <f t="shared" ref="A639:A702" ca="1" si="23">IF(B638=INDIRECT(CONCATENATE("'YODA Blocks'!$",CHAR(A638+65),"$2:",CHAR(A638+65),"$2")),A638+1,A638)</f>
        <v>17</v>
      </c>
      <c r="B639">
        <f t="shared" ref="B639:B702" ca="1" si="24">IF(B638=SUM(INDIRECT(CONCATENATE("'YODA Blocks'!$",CHAR(A638+65),"$2:",CHAR(A638+65),"$2"))),1,B638+1)</f>
        <v>571</v>
      </c>
      <c r="C639" t="str">
        <f ca="1">IF(OFFSET('YODA Blocks'!$A$2,'YODA File'!B639,'YODA File'!A639)="","",OFFSET('YODA Blocks'!$A$2,'YODA File'!B639,'YODA File'!A639))</f>
        <v/>
      </c>
    </row>
    <row r="640" spans="1:3" x14ac:dyDescent="0.25">
      <c r="A640">
        <f t="shared" ca="1" si="23"/>
        <v>17</v>
      </c>
      <c r="B640">
        <f t="shared" ca="1" si="24"/>
        <v>572</v>
      </c>
      <c r="C640" t="str">
        <f ca="1">IF(OFFSET('YODA Blocks'!$A$2,'YODA File'!B640,'YODA File'!A640)="","",OFFSET('YODA Blocks'!$A$2,'YODA File'!B640,'YODA File'!A640))</f>
        <v/>
      </c>
    </row>
    <row r="641" spans="1:3" x14ac:dyDescent="0.25">
      <c r="A641">
        <f t="shared" ca="1" si="23"/>
        <v>17</v>
      </c>
      <c r="B641">
        <f t="shared" ca="1" si="24"/>
        <v>573</v>
      </c>
      <c r="C641" t="str">
        <f ca="1">IF(OFFSET('YODA Blocks'!$A$2,'YODA File'!B641,'YODA File'!A641)="","",OFFSET('YODA Blocks'!$A$2,'YODA File'!B641,'YODA File'!A641))</f>
        <v/>
      </c>
    </row>
    <row r="642" spans="1:3" x14ac:dyDescent="0.25">
      <c r="A642">
        <f t="shared" ca="1" si="23"/>
        <v>17</v>
      </c>
      <c r="B642">
        <f t="shared" ca="1" si="24"/>
        <v>574</v>
      </c>
      <c r="C642" t="str">
        <f ca="1">IF(OFFSET('YODA Blocks'!$A$2,'YODA File'!B642,'YODA File'!A642)="","",OFFSET('YODA Blocks'!$A$2,'YODA File'!B642,'YODA File'!A642))</f>
        <v/>
      </c>
    </row>
    <row r="643" spans="1:3" x14ac:dyDescent="0.25">
      <c r="A643">
        <f t="shared" ca="1" si="23"/>
        <v>17</v>
      </c>
      <c r="B643">
        <f t="shared" ca="1" si="24"/>
        <v>575</v>
      </c>
      <c r="C643" t="str">
        <f ca="1">IF(OFFSET('YODA Blocks'!$A$2,'YODA File'!B643,'YODA File'!A643)="","",OFFSET('YODA Blocks'!$A$2,'YODA File'!B643,'YODA File'!A643))</f>
        <v/>
      </c>
    </row>
    <row r="644" spans="1:3" x14ac:dyDescent="0.25">
      <c r="A644">
        <f t="shared" ca="1" si="23"/>
        <v>17</v>
      </c>
      <c r="B644">
        <f t="shared" ca="1" si="24"/>
        <v>576</v>
      </c>
      <c r="C644" t="str">
        <f ca="1">IF(OFFSET('YODA Blocks'!$A$2,'YODA File'!B644,'YODA File'!A644)="","",OFFSET('YODA Blocks'!$A$2,'YODA File'!B644,'YODA File'!A644))</f>
        <v/>
      </c>
    </row>
    <row r="645" spans="1:3" x14ac:dyDescent="0.25">
      <c r="A645">
        <f t="shared" ca="1" si="23"/>
        <v>17</v>
      </c>
      <c r="B645">
        <f t="shared" ca="1" si="24"/>
        <v>577</v>
      </c>
      <c r="C645" t="str">
        <f ca="1">IF(OFFSET('YODA Blocks'!$A$2,'YODA File'!B645,'YODA File'!A645)="","",OFFSET('YODA Blocks'!$A$2,'YODA File'!B645,'YODA File'!A645))</f>
        <v/>
      </c>
    </row>
    <row r="646" spans="1:3" x14ac:dyDescent="0.25">
      <c r="A646">
        <f t="shared" ca="1" si="23"/>
        <v>17</v>
      </c>
      <c r="B646">
        <f t="shared" ca="1" si="24"/>
        <v>578</v>
      </c>
      <c r="C646" t="str">
        <f ca="1">IF(OFFSET('YODA Blocks'!$A$2,'YODA File'!B646,'YODA File'!A646)="","",OFFSET('YODA Blocks'!$A$2,'YODA File'!B646,'YODA File'!A646))</f>
        <v/>
      </c>
    </row>
    <row r="647" spans="1:3" x14ac:dyDescent="0.25">
      <c r="A647">
        <f t="shared" ca="1" si="23"/>
        <v>17</v>
      </c>
      <c r="B647">
        <f t="shared" ca="1" si="24"/>
        <v>579</v>
      </c>
      <c r="C647" t="str">
        <f ca="1">IF(OFFSET('YODA Blocks'!$A$2,'YODA File'!B647,'YODA File'!A647)="","",OFFSET('YODA Blocks'!$A$2,'YODA File'!B647,'YODA File'!A647))</f>
        <v/>
      </c>
    </row>
    <row r="648" spans="1:3" x14ac:dyDescent="0.25">
      <c r="A648">
        <f t="shared" ca="1" si="23"/>
        <v>17</v>
      </c>
      <c r="B648">
        <f t="shared" ca="1" si="24"/>
        <v>580</v>
      </c>
      <c r="C648" t="str">
        <f ca="1">IF(OFFSET('YODA Blocks'!$A$2,'YODA File'!B648,'YODA File'!A648)="","",OFFSET('YODA Blocks'!$A$2,'YODA File'!B648,'YODA File'!A648))</f>
        <v/>
      </c>
    </row>
    <row r="649" spans="1:3" x14ac:dyDescent="0.25">
      <c r="A649">
        <f t="shared" ca="1" si="23"/>
        <v>17</v>
      </c>
      <c r="B649">
        <f t="shared" ca="1" si="24"/>
        <v>581</v>
      </c>
      <c r="C649" t="str">
        <f ca="1">IF(OFFSET('YODA Blocks'!$A$2,'YODA File'!B649,'YODA File'!A649)="","",OFFSET('YODA Blocks'!$A$2,'YODA File'!B649,'YODA File'!A649))</f>
        <v/>
      </c>
    </row>
    <row r="650" spans="1:3" x14ac:dyDescent="0.25">
      <c r="A650">
        <f t="shared" ca="1" si="23"/>
        <v>17</v>
      </c>
      <c r="B650">
        <f t="shared" ca="1" si="24"/>
        <v>582</v>
      </c>
      <c r="C650" t="str">
        <f ca="1">IF(OFFSET('YODA Blocks'!$A$2,'YODA File'!B650,'YODA File'!A650)="","",OFFSET('YODA Blocks'!$A$2,'YODA File'!B650,'YODA File'!A650))</f>
        <v/>
      </c>
    </row>
    <row r="651" spans="1:3" x14ac:dyDescent="0.25">
      <c r="A651">
        <f t="shared" ca="1" si="23"/>
        <v>17</v>
      </c>
      <c r="B651">
        <f t="shared" ca="1" si="24"/>
        <v>583</v>
      </c>
      <c r="C651" t="str">
        <f ca="1">IF(OFFSET('YODA Blocks'!$A$2,'YODA File'!B651,'YODA File'!A651)="","",OFFSET('YODA Blocks'!$A$2,'YODA File'!B651,'YODA File'!A651))</f>
        <v/>
      </c>
    </row>
    <row r="652" spans="1:3" x14ac:dyDescent="0.25">
      <c r="A652">
        <f t="shared" ca="1" si="23"/>
        <v>17</v>
      </c>
      <c r="B652">
        <f t="shared" ca="1" si="24"/>
        <v>584</v>
      </c>
      <c r="C652" t="str">
        <f ca="1">IF(OFFSET('YODA Blocks'!$A$2,'YODA File'!B652,'YODA File'!A652)="","",OFFSET('YODA Blocks'!$A$2,'YODA File'!B652,'YODA File'!A652))</f>
        <v/>
      </c>
    </row>
    <row r="653" spans="1:3" x14ac:dyDescent="0.25">
      <c r="A653">
        <f t="shared" ca="1" si="23"/>
        <v>17</v>
      </c>
      <c r="B653">
        <f t="shared" ca="1" si="24"/>
        <v>585</v>
      </c>
      <c r="C653" t="str">
        <f ca="1">IF(OFFSET('YODA Blocks'!$A$2,'YODA File'!B653,'YODA File'!A653)="","",OFFSET('YODA Blocks'!$A$2,'YODA File'!B653,'YODA File'!A653))</f>
        <v/>
      </c>
    </row>
    <row r="654" spans="1:3" x14ac:dyDescent="0.25">
      <c r="A654">
        <f t="shared" ca="1" si="23"/>
        <v>17</v>
      </c>
      <c r="B654">
        <f t="shared" ca="1" si="24"/>
        <v>586</v>
      </c>
      <c r="C654" t="str">
        <f ca="1">IF(OFFSET('YODA Blocks'!$A$2,'YODA File'!B654,'YODA File'!A654)="","",OFFSET('YODA Blocks'!$A$2,'YODA File'!B654,'YODA File'!A654))</f>
        <v/>
      </c>
    </row>
    <row r="655" spans="1:3" x14ac:dyDescent="0.25">
      <c r="A655">
        <f t="shared" ca="1" si="23"/>
        <v>17</v>
      </c>
      <c r="B655">
        <f t="shared" ca="1" si="24"/>
        <v>587</v>
      </c>
      <c r="C655" t="str">
        <f ca="1">IF(OFFSET('YODA Blocks'!$A$2,'YODA File'!B655,'YODA File'!A655)="","",OFFSET('YODA Blocks'!$A$2,'YODA File'!B655,'YODA File'!A655))</f>
        <v/>
      </c>
    </row>
    <row r="656" spans="1:3" x14ac:dyDescent="0.25">
      <c r="A656">
        <f t="shared" ca="1" si="23"/>
        <v>17</v>
      </c>
      <c r="B656">
        <f t="shared" ca="1" si="24"/>
        <v>588</v>
      </c>
      <c r="C656" t="str">
        <f ca="1">IF(OFFSET('YODA Blocks'!$A$2,'YODA File'!B656,'YODA File'!A656)="","",OFFSET('YODA Blocks'!$A$2,'YODA File'!B656,'YODA File'!A656))</f>
        <v/>
      </c>
    </row>
    <row r="657" spans="1:3" x14ac:dyDescent="0.25">
      <c r="A657">
        <f t="shared" ca="1" si="23"/>
        <v>17</v>
      </c>
      <c r="B657">
        <f t="shared" ca="1" si="24"/>
        <v>589</v>
      </c>
      <c r="C657" t="str">
        <f ca="1">IF(OFFSET('YODA Blocks'!$A$2,'YODA File'!B657,'YODA File'!A657)="","",OFFSET('YODA Blocks'!$A$2,'YODA File'!B657,'YODA File'!A657))</f>
        <v/>
      </c>
    </row>
    <row r="658" spans="1:3" x14ac:dyDescent="0.25">
      <c r="A658">
        <f t="shared" ca="1" si="23"/>
        <v>17</v>
      </c>
      <c r="B658">
        <f t="shared" ca="1" si="24"/>
        <v>590</v>
      </c>
      <c r="C658" t="str">
        <f ca="1">IF(OFFSET('YODA Blocks'!$A$2,'YODA File'!B658,'YODA File'!A658)="","",OFFSET('YODA Blocks'!$A$2,'YODA File'!B658,'YODA File'!A658))</f>
        <v/>
      </c>
    </row>
    <row r="659" spans="1:3" x14ac:dyDescent="0.25">
      <c r="A659">
        <f t="shared" ca="1" si="23"/>
        <v>17</v>
      </c>
      <c r="B659">
        <f t="shared" ca="1" si="24"/>
        <v>591</v>
      </c>
      <c r="C659" t="str">
        <f ca="1">IF(OFFSET('YODA Blocks'!$A$2,'YODA File'!B659,'YODA File'!A659)="","",OFFSET('YODA Blocks'!$A$2,'YODA File'!B659,'YODA File'!A659))</f>
        <v/>
      </c>
    </row>
    <row r="660" spans="1:3" x14ac:dyDescent="0.25">
      <c r="A660">
        <f t="shared" ca="1" si="23"/>
        <v>17</v>
      </c>
      <c r="B660">
        <f t="shared" ca="1" si="24"/>
        <v>592</v>
      </c>
      <c r="C660" t="str">
        <f ca="1">IF(OFFSET('YODA Blocks'!$A$2,'YODA File'!B660,'YODA File'!A660)="","",OFFSET('YODA Blocks'!$A$2,'YODA File'!B660,'YODA File'!A660))</f>
        <v/>
      </c>
    </row>
    <row r="661" spans="1:3" x14ac:dyDescent="0.25">
      <c r="A661">
        <f t="shared" ca="1" si="23"/>
        <v>17</v>
      </c>
      <c r="B661">
        <f t="shared" ca="1" si="24"/>
        <v>593</v>
      </c>
      <c r="C661" t="str">
        <f ca="1">IF(OFFSET('YODA Blocks'!$A$2,'YODA File'!B661,'YODA File'!A661)="","",OFFSET('YODA Blocks'!$A$2,'YODA File'!B661,'YODA File'!A661))</f>
        <v/>
      </c>
    </row>
    <row r="662" spans="1:3" x14ac:dyDescent="0.25">
      <c r="A662">
        <f t="shared" ca="1" si="23"/>
        <v>17</v>
      </c>
      <c r="B662">
        <f t="shared" ca="1" si="24"/>
        <v>594</v>
      </c>
      <c r="C662" t="str">
        <f ca="1">IF(OFFSET('YODA Blocks'!$A$2,'YODA File'!B662,'YODA File'!A662)="","",OFFSET('YODA Blocks'!$A$2,'YODA File'!B662,'YODA File'!A662))</f>
        <v/>
      </c>
    </row>
    <row r="663" spans="1:3" x14ac:dyDescent="0.25">
      <c r="A663">
        <f t="shared" ca="1" si="23"/>
        <v>17</v>
      </c>
      <c r="B663">
        <f t="shared" ca="1" si="24"/>
        <v>595</v>
      </c>
      <c r="C663" t="str">
        <f ca="1">IF(OFFSET('YODA Blocks'!$A$2,'YODA File'!B663,'YODA File'!A663)="","",OFFSET('YODA Blocks'!$A$2,'YODA File'!B663,'YODA File'!A663))</f>
        <v/>
      </c>
    </row>
    <row r="664" spans="1:3" x14ac:dyDescent="0.25">
      <c r="A664">
        <f t="shared" ca="1" si="23"/>
        <v>17</v>
      </c>
      <c r="B664">
        <f t="shared" ca="1" si="24"/>
        <v>596</v>
      </c>
      <c r="C664" t="str">
        <f ca="1">IF(OFFSET('YODA Blocks'!$A$2,'YODA File'!B664,'YODA File'!A664)="","",OFFSET('YODA Blocks'!$A$2,'YODA File'!B664,'YODA File'!A664))</f>
        <v/>
      </c>
    </row>
    <row r="665" spans="1:3" x14ac:dyDescent="0.25">
      <c r="A665">
        <f t="shared" ca="1" si="23"/>
        <v>17</v>
      </c>
      <c r="B665">
        <f t="shared" ca="1" si="24"/>
        <v>597</v>
      </c>
      <c r="C665" t="str">
        <f ca="1">IF(OFFSET('YODA Blocks'!$A$2,'YODA File'!B665,'YODA File'!A665)="","",OFFSET('YODA Blocks'!$A$2,'YODA File'!B665,'YODA File'!A665))</f>
        <v/>
      </c>
    </row>
    <row r="666" spans="1:3" x14ac:dyDescent="0.25">
      <c r="A666">
        <f t="shared" ca="1" si="23"/>
        <v>17</v>
      </c>
      <c r="B666">
        <f t="shared" ca="1" si="24"/>
        <v>598</v>
      </c>
      <c r="C666" t="str">
        <f ca="1">IF(OFFSET('YODA Blocks'!$A$2,'YODA File'!B666,'YODA File'!A666)="","",OFFSET('YODA Blocks'!$A$2,'YODA File'!B666,'YODA File'!A666))</f>
        <v/>
      </c>
    </row>
    <row r="667" spans="1:3" x14ac:dyDescent="0.25">
      <c r="A667">
        <f t="shared" ca="1" si="23"/>
        <v>17</v>
      </c>
      <c r="B667">
        <f t="shared" ca="1" si="24"/>
        <v>599</v>
      </c>
      <c r="C667" t="str">
        <f ca="1">IF(OFFSET('YODA Blocks'!$A$2,'YODA File'!B667,'YODA File'!A667)="","",OFFSET('YODA Blocks'!$A$2,'YODA File'!B667,'YODA File'!A667))</f>
        <v/>
      </c>
    </row>
    <row r="668" spans="1:3" x14ac:dyDescent="0.25">
      <c r="A668">
        <f t="shared" ca="1" si="23"/>
        <v>17</v>
      </c>
      <c r="B668">
        <f t="shared" ca="1" si="24"/>
        <v>600</v>
      </c>
      <c r="C668" t="str">
        <f ca="1">IF(OFFSET('YODA Blocks'!$A$2,'YODA File'!B668,'YODA File'!A668)="","",OFFSET('YODA Blocks'!$A$2,'YODA File'!B668,'YODA File'!A668))</f>
        <v/>
      </c>
    </row>
    <row r="669" spans="1:3" x14ac:dyDescent="0.25">
      <c r="A669">
        <f t="shared" ca="1" si="23"/>
        <v>17</v>
      </c>
      <c r="B669">
        <f t="shared" ca="1" si="24"/>
        <v>601</v>
      </c>
      <c r="C669" t="str">
        <f ca="1">IF(OFFSET('YODA Blocks'!$A$2,'YODA File'!B669,'YODA File'!A669)="","",OFFSET('YODA Blocks'!$A$2,'YODA File'!B669,'YODA File'!A669))</f>
        <v/>
      </c>
    </row>
    <row r="670" spans="1:3" x14ac:dyDescent="0.25">
      <c r="A670">
        <f t="shared" ca="1" si="23"/>
        <v>17</v>
      </c>
      <c r="B670">
        <f t="shared" ca="1" si="24"/>
        <v>602</v>
      </c>
      <c r="C670" t="str">
        <f ca="1">IF(OFFSET('YODA Blocks'!$A$2,'YODA File'!B670,'YODA File'!A670)="","",OFFSET('YODA Blocks'!$A$2,'YODA File'!B670,'YODA File'!A670))</f>
        <v/>
      </c>
    </row>
    <row r="671" spans="1:3" x14ac:dyDescent="0.25">
      <c r="A671">
        <f t="shared" ca="1" si="23"/>
        <v>17</v>
      </c>
      <c r="B671">
        <f t="shared" ca="1" si="24"/>
        <v>603</v>
      </c>
      <c r="C671" t="str">
        <f ca="1">IF(OFFSET('YODA Blocks'!$A$2,'YODA File'!B671,'YODA File'!A671)="","",OFFSET('YODA Blocks'!$A$2,'YODA File'!B671,'YODA File'!A671))</f>
        <v/>
      </c>
    </row>
    <row r="672" spans="1:3" x14ac:dyDescent="0.25">
      <c r="A672">
        <f t="shared" ca="1" si="23"/>
        <v>17</v>
      </c>
      <c r="B672">
        <f t="shared" ca="1" si="24"/>
        <v>604</v>
      </c>
      <c r="C672" t="str">
        <f ca="1">IF(OFFSET('YODA Blocks'!$A$2,'YODA File'!B672,'YODA File'!A672)="","",OFFSET('YODA Blocks'!$A$2,'YODA File'!B672,'YODA File'!A672))</f>
        <v/>
      </c>
    </row>
    <row r="673" spans="1:3" x14ac:dyDescent="0.25">
      <c r="A673">
        <f t="shared" ca="1" si="23"/>
        <v>17</v>
      </c>
      <c r="B673">
        <f t="shared" ca="1" si="24"/>
        <v>605</v>
      </c>
      <c r="C673" t="str">
        <f ca="1">IF(OFFSET('YODA Blocks'!$A$2,'YODA File'!B673,'YODA File'!A673)="","",OFFSET('YODA Blocks'!$A$2,'YODA File'!B673,'YODA File'!A673))</f>
        <v/>
      </c>
    </row>
    <row r="674" spans="1:3" x14ac:dyDescent="0.25">
      <c r="A674">
        <f t="shared" ca="1" si="23"/>
        <v>17</v>
      </c>
      <c r="B674">
        <f t="shared" ca="1" si="24"/>
        <v>606</v>
      </c>
      <c r="C674" t="str">
        <f ca="1">IF(OFFSET('YODA Blocks'!$A$2,'YODA File'!B674,'YODA File'!A674)="","",OFFSET('YODA Blocks'!$A$2,'YODA File'!B674,'YODA File'!A674))</f>
        <v/>
      </c>
    </row>
    <row r="675" spans="1:3" x14ac:dyDescent="0.25">
      <c r="A675">
        <f t="shared" ca="1" si="23"/>
        <v>17</v>
      </c>
      <c r="B675">
        <f t="shared" ca="1" si="24"/>
        <v>607</v>
      </c>
      <c r="C675" t="str">
        <f ca="1">IF(OFFSET('YODA Blocks'!$A$2,'YODA File'!B675,'YODA File'!A675)="","",OFFSET('YODA Blocks'!$A$2,'YODA File'!B675,'YODA File'!A675))</f>
        <v/>
      </c>
    </row>
    <row r="676" spans="1:3" x14ac:dyDescent="0.25">
      <c r="A676">
        <f t="shared" ca="1" si="23"/>
        <v>17</v>
      </c>
      <c r="B676">
        <f t="shared" ca="1" si="24"/>
        <v>608</v>
      </c>
      <c r="C676" t="str">
        <f ca="1">IF(OFFSET('YODA Blocks'!$A$2,'YODA File'!B676,'YODA File'!A676)="","",OFFSET('YODA Blocks'!$A$2,'YODA File'!B676,'YODA File'!A676))</f>
        <v/>
      </c>
    </row>
    <row r="677" spans="1:3" x14ac:dyDescent="0.25">
      <c r="A677">
        <f t="shared" ca="1" si="23"/>
        <v>17</v>
      </c>
      <c r="B677">
        <f t="shared" ca="1" si="24"/>
        <v>609</v>
      </c>
      <c r="C677" t="str">
        <f ca="1">IF(OFFSET('YODA Blocks'!$A$2,'YODA File'!B677,'YODA File'!A677)="","",OFFSET('YODA Blocks'!$A$2,'YODA File'!B677,'YODA File'!A677))</f>
        <v/>
      </c>
    </row>
    <row r="678" spans="1:3" x14ac:dyDescent="0.25">
      <c r="A678">
        <f t="shared" ca="1" si="23"/>
        <v>17</v>
      </c>
      <c r="B678">
        <f t="shared" ca="1" si="24"/>
        <v>610</v>
      </c>
      <c r="C678" t="str">
        <f ca="1">IF(OFFSET('YODA Blocks'!$A$2,'YODA File'!B678,'YODA File'!A678)="","",OFFSET('YODA Blocks'!$A$2,'YODA File'!B678,'YODA File'!A678))</f>
        <v/>
      </c>
    </row>
    <row r="679" spans="1:3" x14ac:dyDescent="0.25">
      <c r="A679">
        <f t="shared" ca="1" si="23"/>
        <v>17</v>
      </c>
      <c r="B679">
        <f t="shared" ca="1" si="24"/>
        <v>611</v>
      </c>
      <c r="C679" t="str">
        <f ca="1">IF(OFFSET('YODA Blocks'!$A$2,'YODA File'!B679,'YODA File'!A679)="","",OFFSET('YODA Blocks'!$A$2,'YODA File'!B679,'YODA File'!A679))</f>
        <v/>
      </c>
    </row>
    <row r="680" spans="1:3" x14ac:dyDescent="0.25">
      <c r="A680">
        <f t="shared" ca="1" si="23"/>
        <v>17</v>
      </c>
      <c r="B680">
        <f t="shared" ca="1" si="24"/>
        <v>612</v>
      </c>
      <c r="C680" t="str">
        <f ca="1">IF(OFFSET('YODA Blocks'!$A$2,'YODA File'!B680,'YODA File'!A680)="","",OFFSET('YODA Blocks'!$A$2,'YODA File'!B680,'YODA File'!A680))</f>
        <v/>
      </c>
    </row>
    <row r="681" spans="1:3" x14ac:dyDescent="0.25">
      <c r="A681">
        <f t="shared" ca="1" si="23"/>
        <v>17</v>
      </c>
      <c r="B681">
        <f t="shared" ca="1" si="24"/>
        <v>613</v>
      </c>
      <c r="C681" t="str">
        <f ca="1">IF(OFFSET('YODA Blocks'!$A$2,'YODA File'!B681,'YODA File'!A681)="","",OFFSET('YODA Blocks'!$A$2,'YODA File'!B681,'YODA File'!A681))</f>
        <v/>
      </c>
    </row>
    <row r="682" spans="1:3" x14ac:dyDescent="0.25">
      <c r="A682">
        <f t="shared" ca="1" si="23"/>
        <v>17</v>
      </c>
      <c r="B682">
        <f t="shared" ca="1" si="24"/>
        <v>614</v>
      </c>
      <c r="C682" t="str">
        <f ca="1">IF(OFFSET('YODA Blocks'!$A$2,'YODA File'!B682,'YODA File'!A682)="","",OFFSET('YODA Blocks'!$A$2,'YODA File'!B682,'YODA File'!A682))</f>
        <v/>
      </c>
    </row>
    <row r="683" spans="1:3" x14ac:dyDescent="0.25">
      <c r="A683">
        <f t="shared" ca="1" si="23"/>
        <v>17</v>
      </c>
      <c r="B683">
        <f t="shared" ca="1" si="24"/>
        <v>615</v>
      </c>
      <c r="C683" t="str">
        <f ca="1">IF(OFFSET('YODA Blocks'!$A$2,'YODA File'!B683,'YODA File'!A683)="","",OFFSET('YODA Blocks'!$A$2,'YODA File'!B683,'YODA File'!A683))</f>
        <v/>
      </c>
    </row>
    <row r="684" spans="1:3" x14ac:dyDescent="0.25">
      <c r="A684">
        <f t="shared" ca="1" si="23"/>
        <v>17</v>
      </c>
      <c r="B684">
        <f t="shared" ca="1" si="24"/>
        <v>616</v>
      </c>
      <c r="C684" t="str">
        <f ca="1">IF(OFFSET('YODA Blocks'!$A$2,'YODA File'!B684,'YODA File'!A684)="","",OFFSET('YODA Blocks'!$A$2,'YODA File'!B684,'YODA File'!A684))</f>
        <v/>
      </c>
    </row>
    <row r="685" spans="1:3" x14ac:dyDescent="0.25">
      <c r="A685">
        <f t="shared" ca="1" si="23"/>
        <v>17</v>
      </c>
      <c r="B685">
        <f t="shared" ca="1" si="24"/>
        <v>617</v>
      </c>
      <c r="C685" t="str">
        <f ca="1">IF(OFFSET('YODA Blocks'!$A$2,'YODA File'!B685,'YODA File'!A685)="","",OFFSET('YODA Blocks'!$A$2,'YODA File'!B685,'YODA File'!A685))</f>
        <v/>
      </c>
    </row>
    <row r="686" spans="1:3" x14ac:dyDescent="0.25">
      <c r="A686">
        <f t="shared" ca="1" si="23"/>
        <v>17</v>
      </c>
      <c r="B686">
        <f t="shared" ca="1" si="24"/>
        <v>618</v>
      </c>
      <c r="C686" t="str">
        <f ca="1">IF(OFFSET('YODA Blocks'!$A$2,'YODA File'!B686,'YODA File'!A686)="","",OFFSET('YODA Blocks'!$A$2,'YODA File'!B686,'YODA File'!A686))</f>
        <v/>
      </c>
    </row>
    <row r="687" spans="1:3" x14ac:dyDescent="0.25">
      <c r="A687">
        <f t="shared" ca="1" si="23"/>
        <v>17</v>
      </c>
      <c r="B687">
        <f t="shared" ca="1" si="24"/>
        <v>619</v>
      </c>
      <c r="C687" t="str">
        <f ca="1">IF(OFFSET('YODA Blocks'!$A$2,'YODA File'!B687,'YODA File'!A687)="","",OFFSET('YODA Blocks'!$A$2,'YODA File'!B687,'YODA File'!A687))</f>
        <v/>
      </c>
    </row>
    <row r="688" spans="1:3" x14ac:dyDescent="0.25">
      <c r="A688">
        <f t="shared" ca="1" si="23"/>
        <v>17</v>
      </c>
      <c r="B688">
        <f t="shared" ca="1" si="24"/>
        <v>620</v>
      </c>
      <c r="C688" t="str">
        <f ca="1">IF(OFFSET('YODA Blocks'!$A$2,'YODA File'!B688,'YODA File'!A688)="","",OFFSET('YODA Blocks'!$A$2,'YODA File'!B688,'YODA File'!A688))</f>
        <v/>
      </c>
    </row>
    <row r="689" spans="1:3" x14ac:dyDescent="0.25">
      <c r="A689">
        <f t="shared" ca="1" si="23"/>
        <v>17</v>
      </c>
      <c r="B689">
        <f t="shared" ca="1" si="24"/>
        <v>621</v>
      </c>
      <c r="C689" t="str">
        <f ca="1">IF(OFFSET('YODA Blocks'!$A$2,'YODA File'!B689,'YODA File'!A689)="","",OFFSET('YODA Blocks'!$A$2,'YODA File'!B689,'YODA File'!A689))</f>
        <v/>
      </c>
    </row>
    <row r="690" spans="1:3" x14ac:dyDescent="0.25">
      <c r="A690">
        <f t="shared" ca="1" si="23"/>
        <v>17</v>
      </c>
      <c r="B690">
        <f t="shared" ca="1" si="24"/>
        <v>622</v>
      </c>
      <c r="C690" t="str">
        <f ca="1">IF(OFFSET('YODA Blocks'!$A$2,'YODA File'!B690,'YODA File'!A690)="","",OFFSET('YODA Blocks'!$A$2,'YODA File'!B690,'YODA File'!A690))</f>
        <v/>
      </c>
    </row>
    <row r="691" spans="1:3" x14ac:dyDescent="0.25">
      <c r="A691">
        <f t="shared" ca="1" si="23"/>
        <v>17</v>
      </c>
      <c r="B691">
        <f t="shared" ca="1" si="24"/>
        <v>623</v>
      </c>
      <c r="C691" t="str">
        <f ca="1">IF(OFFSET('YODA Blocks'!$A$2,'YODA File'!B691,'YODA File'!A691)="","",OFFSET('YODA Blocks'!$A$2,'YODA File'!B691,'YODA File'!A691))</f>
        <v/>
      </c>
    </row>
    <row r="692" spans="1:3" x14ac:dyDescent="0.25">
      <c r="A692">
        <f t="shared" ca="1" si="23"/>
        <v>17</v>
      </c>
      <c r="B692">
        <f t="shared" ca="1" si="24"/>
        <v>624</v>
      </c>
      <c r="C692" t="str">
        <f ca="1">IF(OFFSET('YODA Blocks'!$A$2,'YODA File'!B692,'YODA File'!A692)="","",OFFSET('YODA Blocks'!$A$2,'YODA File'!B692,'YODA File'!A692))</f>
        <v/>
      </c>
    </row>
    <row r="693" spans="1:3" x14ac:dyDescent="0.25">
      <c r="A693">
        <f t="shared" ca="1" si="23"/>
        <v>17</v>
      </c>
      <c r="B693">
        <f t="shared" ca="1" si="24"/>
        <v>625</v>
      </c>
      <c r="C693" t="str">
        <f ca="1">IF(OFFSET('YODA Blocks'!$A$2,'YODA File'!B693,'YODA File'!A693)="","",OFFSET('YODA Blocks'!$A$2,'YODA File'!B693,'YODA File'!A693))</f>
        <v/>
      </c>
    </row>
    <row r="694" spans="1:3" x14ac:dyDescent="0.25">
      <c r="A694">
        <f t="shared" ca="1" si="23"/>
        <v>17</v>
      </c>
      <c r="B694">
        <f t="shared" ca="1" si="24"/>
        <v>626</v>
      </c>
      <c r="C694" t="str">
        <f ca="1">IF(OFFSET('YODA Blocks'!$A$2,'YODA File'!B694,'YODA File'!A694)="","",OFFSET('YODA Blocks'!$A$2,'YODA File'!B694,'YODA File'!A694))</f>
        <v/>
      </c>
    </row>
    <row r="695" spans="1:3" x14ac:dyDescent="0.25">
      <c r="A695">
        <f t="shared" ca="1" si="23"/>
        <v>17</v>
      </c>
      <c r="B695">
        <f t="shared" ca="1" si="24"/>
        <v>627</v>
      </c>
      <c r="C695" t="str">
        <f ca="1">IF(OFFSET('YODA Blocks'!$A$2,'YODA File'!B695,'YODA File'!A695)="","",OFFSET('YODA Blocks'!$A$2,'YODA File'!B695,'YODA File'!A695))</f>
        <v/>
      </c>
    </row>
    <row r="696" spans="1:3" x14ac:dyDescent="0.25">
      <c r="A696">
        <f t="shared" ca="1" si="23"/>
        <v>17</v>
      </c>
      <c r="B696">
        <f t="shared" ca="1" si="24"/>
        <v>628</v>
      </c>
      <c r="C696" t="str">
        <f ca="1">IF(OFFSET('YODA Blocks'!$A$2,'YODA File'!B696,'YODA File'!A696)="","",OFFSET('YODA Blocks'!$A$2,'YODA File'!B696,'YODA File'!A696))</f>
        <v/>
      </c>
    </row>
    <row r="697" spans="1:3" x14ac:dyDescent="0.25">
      <c r="A697">
        <f t="shared" ca="1" si="23"/>
        <v>17</v>
      </c>
      <c r="B697">
        <f t="shared" ca="1" si="24"/>
        <v>629</v>
      </c>
      <c r="C697" t="str">
        <f ca="1">IF(OFFSET('YODA Blocks'!$A$2,'YODA File'!B697,'YODA File'!A697)="","",OFFSET('YODA Blocks'!$A$2,'YODA File'!B697,'YODA File'!A697))</f>
        <v/>
      </c>
    </row>
    <row r="698" spans="1:3" x14ac:dyDescent="0.25">
      <c r="A698">
        <f t="shared" ca="1" si="23"/>
        <v>17</v>
      </c>
      <c r="B698">
        <f t="shared" ca="1" si="24"/>
        <v>630</v>
      </c>
      <c r="C698" t="str">
        <f ca="1">IF(OFFSET('YODA Blocks'!$A$2,'YODA File'!B698,'YODA File'!A698)="","",OFFSET('YODA Blocks'!$A$2,'YODA File'!B698,'YODA File'!A698))</f>
        <v/>
      </c>
    </row>
    <row r="699" spans="1:3" x14ac:dyDescent="0.25">
      <c r="A699">
        <f t="shared" ca="1" si="23"/>
        <v>17</v>
      </c>
      <c r="B699">
        <f t="shared" ca="1" si="24"/>
        <v>631</v>
      </c>
      <c r="C699" t="str">
        <f ca="1">IF(OFFSET('YODA Blocks'!$A$2,'YODA File'!B699,'YODA File'!A699)="","",OFFSET('YODA Blocks'!$A$2,'YODA File'!B699,'YODA File'!A699))</f>
        <v/>
      </c>
    </row>
    <row r="700" spans="1:3" x14ac:dyDescent="0.25">
      <c r="A700">
        <f t="shared" ca="1" si="23"/>
        <v>17</v>
      </c>
      <c r="B700">
        <f t="shared" ca="1" si="24"/>
        <v>632</v>
      </c>
      <c r="C700" t="str">
        <f ca="1">IF(OFFSET('YODA Blocks'!$A$2,'YODA File'!B700,'YODA File'!A700)="","",OFFSET('YODA Blocks'!$A$2,'YODA File'!B700,'YODA File'!A700))</f>
        <v/>
      </c>
    </row>
    <row r="701" spans="1:3" x14ac:dyDescent="0.25">
      <c r="A701">
        <f t="shared" ca="1" si="23"/>
        <v>17</v>
      </c>
      <c r="B701">
        <f t="shared" ca="1" si="24"/>
        <v>633</v>
      </c>
      <c r="C701" t="str">
        <f ca="1">IF(OFFSET('YODA Blocks'!$A$2,'YODA File'!B701,'YODA File'!A701)="","",OFFSET('YODA Blocks'!$A$2,'YODA File'!B701,'YODA File'!A701))</f>
        <v/>
      </c>
    </row>
    <row r="702" spans="1:3" x14ac:dyDescent="0.25">
      <c r="A702">
        <f t="shared" ca="1" si="23"/>
        <v>17</v>
      </c>
      <c r="B702">
        <f t="shared" ca="1" si="24"/>
        <v>634</v>
      </c>
      <c r="C702" t="str">
        <f ca="1">IF(OFFSET('YODA Blocks'!$A$2,'YODA File'!B702,'YODA File'!A702)="","",OFFSET('YODA Blocks'!$A$2,'YODA File'!B702,'YODA File'!A702))</f>
        <v/>
      </c>
    </row>
    <row r="703" spans="1:3" x14ac:dyDescent="0.25">
      <c r="A703">
        <f t="shared" ref="A703:A766" ca="1" si="25">IF(B702=INDIRECT(CONCATENATE("'YODA Blocks'!$",CHAR(A702+65),"$2:",CHAR(A702+65),"$2")),A702+1,A702)</f>
        <v>17</v>
      </c>
      <c r="B703">
        <f t="shared" ref="B703:B766" ca="1" si="26">IF(B702=SUM(INDIRECT(CONCATENATE("'YODA Blocks'!$",CHAR(A702+65),"$2:",CHAR(A702+65),"$2"))),1,B702+1)</f>
        <v>635</v>
      </c>
      <c r="C703" t="str">
        <f ca="1">IF(OFFSET('YODA Blocks'!$A$2,'YODA File'!B703,'YODA File'!A703)="","",OFFSET('YODA Blocks'!$A$2,'YODA File'!B703,'YODA File'!A703))</f>
        <v/>
      </c>
    </row>
    <row r="704" spans="1:3" x14ac:dyDescent="0.25">
      <c r="A704">
        <f t="shared" ca="1" si="25"/>
        <v>17</v>
      </c>
      <c r="B704">
        <f t="shared" ca="1" si="26"/>
        <v>636</v>
      </c>
      <c r="C704" t="str">
        <f ca="1">IF(OFFSET('YODA Blocks'!$A$2,'YODA File'!B704,'YODA File'!A704)="","",OFFSET('YODA Blocks'!$A$2,'YODA File'!B704,'YODA File'!A704))</f>
        <v/>
      </c>
    </row>
    <row r="705" spans="1:3" x14ac:dyDescent="0.25">
      <c r="A705">
        <f t="shared" ca="1" si="25"/>
        <v>17</v>
      </c>
      <c r="B705">
        <f t="shared" ca="1" si="26"/>
        <v>637</v>
      </c>
      <c r="C705" t="str">
        <f ca="1">IF(OFFSET('YODA Blocks'!$A$2,'YODA File'!B705,'YODA File'!A705)="","",OFFSET('YODA Blocks'!$A$2,'YODA File'!B705,'YODA File'!A705))</f>
        <v/>
      </c>
    </row>
    <row r="706" spans="1:3" x14ac:dyDescent="0.25">
      <c r="A706">
        <f t="shared" ca="1" si="25"/>
        <v>17</v>
      </c>
      <c r="B706">
        <f t="shared" ca="1" si="26"/>
        <v>638</v>
      </c>
      <c r="C706" t="str">
        <f ca="1">IF(OFFSET('YODA Blocks'!$A$2,'YODA File'!B706,'YODA File'!A706)="","",OFFSET('YODA Blocks'!$A$2,'YODA File'!B706,'YODA File'!A706))</f>
        <v/>
      </c>
    </row>
    <row r="707" spans="1:3" x14ac:dyDescent="0.25">
      <c r="A707">
        <f t="shared" ca="1" si="25"/>
        <v>17</v>
      </c>
      <c r="B707">
        <f t="shared" ca="1" si="26"/>
        <v>639</v>
      </c>
      <c r="C707" t="str">
        <f ca="1">IF(OFFSET('YODA Blocks'!$A$2,'YODA File'!B707,'YODA File'!A707)="","",OFFSET('YODA Blocks'!$A$2,'YODA File'!B707,'YODA File'!A707))</f>
        <v/>
      </c>
    </row>
    <row r="708" spans="1:3" x14ac:dyDescent="0.25">
      <c r="A708">
        <f t="shared" ca="1" si="25"/>
        <v>17</v>
      </c>
      <c r="B708">
        <f t="shared" ca="1" si="26"/>
        <v>640</v>
      </c>
      <c r="C708" t="str">
        <f ca="1">IF(OFFSET('YODA Blocks'!$A$2,'YODA File'!B708,'YODA File'!A708)="","",OFFSET('YODA Blocks'!$A$2,'YODA File'!B708,'YODA File'!A708))</f>
        <v/>
      </c>
    </row>
    <row r="709" spans="1:3" x14ac:dyDescent="0.25">
      <c r="A709">
        <f t="shared" ca="1" si="25"/>
        <v>17</v>
      </c>
      <c r="B709">
        <f t="shared" ca="1" si="26"/>
        <v>641</v>
      </c>
      <c r="C709" t="str">
        <f ca="1">IF(OFFSET('YODA Blocks'!$A$2,'YODA File'!B709,'YODA File'!A709)="","",OFFSET('YODA Blocks'!$A$2,'YODA File'!B709,'YODA File'!A709))</f>
        <v/>
      </c>
    </row>
    <row r="710" spans="1:3" x14ac:dyDescent="0.25">
      <c r="A710">
        <f t="shared" ca="1" si="25"/>
        <v>17</v>
      </c>
      <c r="B710">
        <f t="shared" ca="1" si="26"/>
        <v>642</v>
      </c>
      <c r="C710" t="str">
        <f ca="1">IF(OFFSET('YODA Blocks'!$A$2,'YODA File'!B710,'YODA File'!A710)="","",OFFSET('YODA Blocks'!$A$2,'YODA File'!B710,'YODA File'!A710))</f>
        <v/>
      </c>
    </row>
    <row r="711" spans="1:3" x14ac:dyDescent="0.25">
      <c r="A711">
        <f t="shared" ca="1" si="25"/>
        <v>17</v>
      </c>
      <c r="B711">
        <f t="shared" ca="1" si="26"/>
        <v>643</v>
      </c>
      <c r="C711" t="str">
        <f ca="1">IF(OFFSET('YODA Blocks'!$A$2,'YODA File'!B711,'YODA File'!A711)="","",OFFSET('YODA Blocks'!$A$2,'YODA File'!B711,'YODA File'!A711))</f>
        <v/>
      </c>
    </row>
    <row r="712" spans="1:3" x14ac:dyDescent="0.25">
      <c r="A712">
        <f t="shared" ca="1" si="25"/>
        <v>17</v>
      </c>
      <c r="B712">
        <f t="shared" ca="1" si="26"/>
        <v>644</v>
      </c>
      <c r="C712" t="str">
        <f ca="1">IF(OFFSET('YODA Blocks'!$A$2,'YODA File'!B712,'YODA File'!A712)="","",OFFSET('YODA Blocks'!$A$2,'YODA File'!B712,'YODA File'!A712))</f>
        <v/>
      </c>
    </row>
    <row r="713" spans="1:3" x14ac:dyDescent="0.25">
      <c r="A713">
        <f t="shared" ca="1" si="25"/>
        <v>17</v>
      </c>
      <c r="B713">
        <f t="shared" ca="1" si="26"/>
        <v>645</v>
      </c>
      <c r="C713" t="str">
        <f ca="1">IF(OFFSET('YODA Blocks'!$A$2,'YODA File'!B713,'YODA File'!A713)="","",OFFSET('YODA Blocks'!$A$2,'YODA File'!B713,'YODA File'!A713))</f>
        <v/>
      </c>
    </row>
    <row r="714" spans="1:3" x14ac:dyDescent="0.25">
      <c r="A714">
        <f t="shared" ca="1" si="25"/>
        <v>17</v>
      </c>
      <c r="B714">
        <f t="shared" ca="1" si="26"/>
        <v>646</v>
      </c>
      <c r="C714" t="str">
        <f ca="1">IF(OFFSET('YODA Blocks'!$A$2,'YODA File'!B714,'YODA File'!A714)="","",OFFSET('YODA Blocks'!$A$2,'YODA File'!B714,'YODA File'!A714))</f>
        <v/>
      </c>
    </row>
    <row r="715" spans="1:3" x14ac:dyDescent="0.25">
      <c r="A715">
        <f t="shared" ca="1" si="25"/>
        <v>17</v>
      </c>
      <c r="B715">
        <f t="shared" ca="1" si="26"/>
        <v>647</v>
      </c>
      <c r="C715" t="str">
        <f ca="1">IF(OFFSET('YODA Blocks'!$A$2,'YODA File'!B715,'YODA File'!A715)="","",OFFSET('YODA Blocks'!$A$2,'YODA File'!B715,'YODA File'!A715))</f>
        <v/>
      </c>
    </row>
    <row r="716" spans="1:3" x14ac:dyDescent="0.25">
      <c r="A716">
        <f t="shared" ca="1" si="25"/>
        <v>17</v>
      </c>
      <c r="B716">
        <f t="shared" ca="1" si="26"/>
        <v>648</v>
      </c>
      <c r="C716" t="str">
        <f ca="1">IF(OFFSET('YODA Blocks'!$A$2,'YODA File'!B716,'YODA File'!A716)="","",OFFSET('YODA Blocks'!$A$2,'YODA File'!B716,'YODA File'!A716))</f>
        <v/>
      </c>
    </row>
    <row r="717" spans="1:3" x14ac:dyDescent="0.25">
      <c r="A717">
        <f t="shared" ca="1" si="25"/>
        <v>17</v>
      </c>
      <c r="B717">
        <f t="shared" ca="1" si="26"/>
        <v>649</v>
      </c>
      <c r="C717" t="str">
        <f ca="1">IF(OFFSET('YODA Blocks'!$A$2,'YODA File'!B717,'YODA File'!A717)="","",OFFSET('YODA Blocks'!$A$2,'YODA File'!B717,'YODA File'!A717))</f>
        <v/>
      </c>
    </row>
    <row r="718" spans="1:3" x14ac:dyDescent="0.25">
      <c r="A718">
        <f t="shared" ca="1" si="25"/>
        <v>17</v>
      </c>
      <c r="B718">
        <f t="shared" ca="1" si="26"/>
        <v>650</v>
      </c>
      <c r="C718" t="str">
        <f ca="1">IF(OFFSET('YODA Blocks'!$A$2,'YODA File'!B718,'YODA File'!A718)="","",OFFSET('YODA Blocks'!$A$2,'YODA File'!B718,'YODA File'!A718))</f>
        <v/>
      </c>
    </row>
    <row r="719" spans="1:3" x14ac:dyDescent="0.25">
      <c r="A719">
        <f t="shared" ca="1" si="25"/>
        <v>17</v>
      </c>
      <c r="B719">
        <f t="shared" ca="1" si="26"/>
        <v>651</v>
      </c>
      <c r="C719" t="str">
        <f ca="1">IF(OFFSET('YODA Blocks'!$A$2,'YODA File'!B719,'YODA File'!A719)="","",OFFSET('YODA Blocks'!$A$2,'YODA File'!B719,'YODA File'!A719))</f>
        <v/>
      </c>
    </row>
    <row r="720" spans="1:3" x14ac:dyDescent="0.25">
      <c r="A720">
        <f t="shared" ca="1" si="25"/>
        <v>17</v>
      </c>
      <c r="B720">
        <f t="shared" ca="1" si="26"/>
        <v>652</v>
      </c>
      <c r="C720" t="str">
        <f ca="1">IF(OFFSET('YODA Blocks'!$A$2,'YODA File'!B720,'YODA File'!A720)="","",OFFSET('YODA Blocks'!$A$2,'YODA File'!B720,'YODA File'!A720))</f>
        <v/>
      </c>
    </row>
    <row r="721" spans="1:3" x14ac:dyDescent="0.25">
      <c r="A721">
        <f t="shared" ca="1" si="25"/>
        <v>17</v>
      </c>
      <c r="B721">
        <f t="shared" ca="1" si="26"/>
        <v>653</v>
      </c>
      <c r="C721" t="str">
        <f ca="1">IF(OFFSET('YODA Blocks'!$A$2,'YODA File'!B721,'YODA File'!A721)="","",OFFSET('YODA Blocks'!$A$2,'YODA File'!B721,'YODA File'!A721))</f>
        <v/>
      </c>
    </row>
    <row r="722" spans="1:3" x14ac:dyDescent="0.25">
      <c r="A722">
        <f t="shared" ca="1" si="25"/>
        <v>17</v>
      </c>
      <c r="B722">
        <f t="shared" ca="1" si="26"/>
        <v>654</v>
      </c>
      <c r="C722" t="str">
        <f ca="1">IF(OFFSET('YODA Blocks'!$A$2,'YODA File'!B722,'YODA File'!A722)="","",OFFSET('YODA Blocks'!$A$2,'YODA File'!B722,'YODA File'!A722))</f>
        <v/>
      </c>
    </row>
    <row r="723" spans="1:3" x14ac:dyDescent="0.25">
      <c r="A723">
        <f t="shared" ca="1" si="25"/>
        <v>17</v>
      </c>
      <c r="B723">
        <f t="shared" ca="1" si="26"/>
        <v>655</v>
      </c>
      <c r="C723" t="str">
        <f ca="1">IF(OFFSET('YODA Blocks'!$A$2,'YODA File'!B723,'YODA File'!A723)="","",OFFSET('YODA Blocks'!$A$2,'YODA File'!B723,'YODA File'!A723))</f>
        <v/>
      </c>
    </row>
    <row r="724" spans="1:3" x14ac:dyDescent="0.25">
      <c r="A724">
        <f t="shared" ca="1" si="25"/>
        <v>17</v>
      </c>
      <c r="B724">
        <f t="shared" ca="1" si="26"/>
        <v>656</v>
      </c>
      <c r="C724" t="str">
        <f ca="1">IF(OFFSET('YODA Blocks'!$A$2,'YODA File'!B724,'YODA File'!A724)="","",OFFSET('YODA Blocks'!$A$2,'YODA File'!B724,'YODA File'!A724))</f>
        <v/>
      </c>
    </row>
    <row r="725" spans="1:3" x14ac:dyDescent="0.25">
      <c r="A725">
        <f t="shared" ca="1" si="25"/>
        <v>17</v>
      </c>
      <c r="B725">
        <f t="shared" ca="1" si="26"/>
        <v>657</v>
      </c>
      <c r="C725" t="str">
        <f ca="1">IF(OFFSET('YODA Blocks'!$A$2,'YODA File'!B725,'YODA File'!A725)="","",OFFSET('YODA Blocks'!$A$2,'YODA File'!B725,'YODA File'!A725))</f>
        <v/>
      </c>
    </row>
    <row r="726" spans="1:3" x14ac:dyDescent="0.25">
      <c r="A726">
        <f t="shared" ca="1" si="25"/>
        <v>17</v>
      </c>
      <c r="B726">
        <f t="shared" ca="1" si="26"/>
        <v>658</v>
      </c>
      <c r="C726" t="str">
        <f ca="1">IF(OFFSET('YODA Blocks'!$A$2,'YODA File'!B726,'YODA File'!A726)="","",OFFSET('YODA Blocks'!$A$2,'YODA File'!B726,'YODA File'!A726))</f>
        <v/>
      </c>
    </row>
    <row r="727" spans="1:3" x14ac:dyDescent="0.25">
      <c r="A727">
        <f t="shared" ca="1" si="25"/>
        <v>17</v>
      </c>
      <c r="B727">
        <f t="shared" ca="1" si="26"/>
        <v>659</v>
      </c>
      <c r="C727" t="str">
        <f ca="1">IF(OFFSET('YODA Blocks'!$A$2,'YODA File'!B727,'YODA File'!A727)="","",OFFSET('YODA Blocks'!$A$2,'YODA File'!B727,'YODA File'!A727))</f>
        <v/>
      </c>
    </row>
    <row r="728" spans="1:3" x14ac:dyDescent="0.25">
      <c r="A728">
        <f t="shared" ca="1" si="25"/>
        <v>17</v>
      </c>
      <c r="B728">
        <f t="shared" ca="1" si="26"/>
        <v>660</v>
      </c>
      <c r="C728" t="str">
        <f ca="1">IF(OFFSET('YODA Blocks'!$A$2,'YODA File'!B728,'YODA File'!A728)="","",OFFSET('YODA Blocks'!$A$2,'YODA File'!B728,'YODA File'!A728))</f>
        <v/>
      </c>
    </row>
    <row r="729" spans="1:3" x14ac:dyDescent="0.25">
      <c r="A729">
        <f t="shared" ca="1" si="25"/>
        <v>17</v>
      </c>
      <c r="B729">
        <f t="shared" ca="1" si="26"/>
        <v>661</v>
      </c>
      <c r="C729" t="str">
        <f ca="1">IF(OFFSET('YODA Blocks'!$A$2,'YODA File'!B729,'YODA File'!A729)="","",OFFSET('YODA Blocks'!$A$2,'YODA File'!B729,'YODA File'!A729))</f>
        <v/>
      </c>
    </row>
    <row r="730" spans="1:3" x14ac:dyDescent="0.25">
      <c r="A730">
        <f t="shared" ca="1" si="25"/>
        <v>17</v>
      </c>
      <c r="B730">
        <f t="shared" ca="1" si="26"/>
        <v>662</v>
      </c>
      <c r="C730" t="str">
        <f ca="1">IF(OFFSET('YODA Blocks'!$A$2,'YODA File'!B730,'YODA File'!A730)="","",OFFSET('YODA Blocks'!$A$2,'YODA File'!B730,'YODA File'!A730))</f>
        <v/>
      </c>
    </row>
    <row r="731" spans="1:3" x14ac:dyDescent="0.25">
      <c r="A731">
        <f t="shared" ca="1" si="25"/>
        <v>17</v>
      </c>
      <c r="B731">
        <f t="shared" ca="1" si="26"/>
        <v>663</v>
      </c>
      <c r="C731" t="str">
        <f ca="1">IF(OFFSET('YODA Blocks'!$A$2,'YODA File'!B731,'YODA File'!A731)="","",OFFSET('YODA Blocks'!$A$2,'YODA File'!B731,'YODA File'!A731))</f>
        <v/>
      </c>
    </row>
    <row r="732" spans="1:3" x14ac:dyDescent="0.25">
      <c r="A732">
        <f t="shared" ca="1" si="25"/>
        <v>17</v>
      </c>
      <c r="B732">
        <f t="shared" ca="1" si="26"/>
        <v>664</v>
      </c>
      <c r="C732" t="str">
        <f ca="1">IF(OFFSET('YODA Blocks'!$A$2,'YODA File'!B732,'YODA File'!A732)="","",OFFSET('YODA Blocks'!$A$2,'YODA File'!B732,'YODA File'!A732))</f>
        <v/>
      </c>
    </row>
    <row r="733" spans="1:3" x14ac:dyDescent="0.25">
      <c r="A733">
        <f t="shared" ca="1" si="25"/>
        <v>17</v>
      </c>
      <c r="B733">
        <f t="shared" ca="1" si="26"/>
        <v>665</v>
      </c>
      <c r="C733" t="str">
        <f ca="1">IF(OFFSET('YODA Blocks'!$A$2,'YODA File'!B733,'YODA File'!A733)="","",OFFSET('YODA Blocks'!$A$2,'YODA File'!B733,'YODA File'!A733))</f>
        <v/>
      </c>
    </row>
    <row r="734" spans="1:3" x14ac:dyDescent="0.25">
      <c r="A734">
        <f t="shared" ca="1" si="25"/>
        <v>17</v>
      </c>
      <c r="B734">
        <f t="shared" ca="1" si="26"/>
        <v>666</v>
      </c>
      <c r="C734" t="str">
        <f ca="1">IF(OFFSET('YODA Blocks'!$A$2,'YODA File'!B734,'YODA File'!A734)="","",OFFSET('YODA Blocks'!$A$2,'YODA File'!B734,'YODA File'!A734))</f>
        <v/>
      </c>
    </row>
    <row r="735" spans="1:3" x14ac:dyDescent="0.25">
      <c r="A735">
        <f t="shared" ca="1" si="25"/>
        <v>17</v>
      </c>
      <c r="B735">
        <f t="shared" ca="1" si="26"/>
        <v>667</v>
      </c>
      <c r="C735" t="str">
        <f ca="1">IF(OFFSET('YODA Blocks'!$A$2,'YODA File'!B735,'YODA File'!A735)="","",OFFSET('YODA Blocks'!$A$2,'YODA File'!B735,'YODA File'!A735))</f>
        <v/>
      </c>
    </row>
    <row r="736" spans="1:3" x14ac:dyDescent="0.25">
      <c r="A736">
        <f t="shared" ca="1" si="25"/>
        <v>17</v>
      </c>
      <c r="B736">
        <f t="shared" ca="1" si="26"/>
        <v>668</v>
      </c>
      <c r="C736" t="str">
        <f ca="1">IF(OFFSET('YODA Blocks'!$A$2,'YODA File'!B736,'YODA File'!A736)="","",OFFSET('YODA Blocks'!$A$2,'YODA File'!B736,'YODA File'!A736))</f>
        <v/>
      </c>
    </row>
    <row r="737" spans="1:3" x14ac:dyDescent="0.25">
      <c r="A737">
        <f t="shared" ca="1" si="25"/>
        <v>17</v>
      </c>
      <c r="B737">
        <f t="shared" ca="1" si="26"/>
        <v>669</v>
      </c>
      <c r="C737" t="str">
        <f ca="1">IF(OFFSET('YODA Blocks'!$A$2,'YODA File'!B737,'YODA File'!A737)="","",OFFSET('YODA Blocks'!$A$2,'YODA File'!B737,'YODA File'!A737))</f>
        <v/>
      </c>
    </row>
    <row r="738" spans="1:3" x14ac:dyDescent="0.25">
      <c r="A738">
        <f t="shared" ca="1" si="25"/>
        <v>17</v>
      </c>
      <c r="B738">
        <f t="shared" ca="1" si="26"/>
        <v>670</v>
      </c>
      <c r="C738" t="str">
        <f ca="1">IF(OFFSET('YODA Blocks'!$A$2,'YODA File'!B738,'YODA File'!A738)="","",OFFSET('YODA Blocks'!$A$2,'YODA File'!B738,'YODA File'!A738))</f>
        <v/>
      </c>
    </row>
    <row r="739" spans="1:3" x14ac:dyDescent="0.25">
      <c r="A739">
        <f t="shared" ca="1" si="25"/>
        <v>17</v>
      </c>
      <c r="B739">
        <f t="shared" ca="1" si="26"/>
        <v>671</v>
      </c>
      <c r="C739" t="str">
        <f ca="1">IF(OFFSET('YODA Blocks'!$A$2,'YODA File'!B739,'YODA File'!A739)="","",OFFSET('YODA Blocks'!$A$2,'YODA File'!B739,'YODA File'!A739))</f>
        <v/>
      </c>
    </row>
    <row r="740" spans="1:3" x14ac:dyDescent="0.25">
      <c r="A740">
        <f t="shared" ca="1" si="25"/>
        <v>17</v>
      </c>
      <c r="B740">
        <f t="shared" ca="1" si="26"/>
        <v>672</v>
      </c>
      <c r="C740" t="str">
        <f ca="1">IF(OFFSET('YODA Blocks'!$A$2,'YODA File'!B740,'YODA File'!A740)="","",OFFSET('YODA Blocks'!$A$2,'YODA File'!B740,'YODA File'!A740))</f>
        <v/>
      </c>
    </row>
    <row r="741" spans="1:3" x14ac:dyDescent="0.25">
      <c r="A741">
        <f t="shared" ca="1" si="25"/>
        <v>17</v>
      </c>
      <c r="B741">
        <f t="shared" ca="1" si="26"/>
        <v>673</v>
      </c>
      <c r="C741" t="str">
        <f ca="1">IF(OFFSET('YODA Blocks'!$A$2,'YODA File'!B741,'YODA File'!A741)="","",OFFSET('YODA Blocks'!$A$2,'YODA File'!B741,'YODA File'!A741))</f>
        <v/>
      </c>
    </row>
    <row r="742" spans="1:3" x14ac:dyDescent="0.25">
      <c r="A742">
        <f t="shared" ca="1" si="25"/>
        <v>17</v>
      </c>
      <c r="B742">
        <f t="shared" ca="1" si="26"/>
        <v>674</v>
      </c>
      <c r="C742" t="str">
        <f ca="1">IF(OFFSET('YODA Blocks'!$A$2,'YODA File'!B742,'YODA File'!A742)="","",OFFSET('YODA Blocks'!$A$2,'YODA File'!B742,'YODA File'!A742))</f>
        <v/>
      </c>
    </row>
    <row r="743" spans="1:3" x14ac:dyDescent="0.25">
      <c r="A743">
        <f t="shared" ca="1" si="25"/>
        <v>17</v>
      </c>
      <c r="B743">
        <f t="shared" ca="1" si="26"/>
        <v>675</v>
      </c>
      <c r="C743" t="str">
        <f ca="1">IF(OFFSET('YODA Blocks'!$A$2,'YODA File'!B743,'YODA File'!A743)="","",OFFSET('YODA Blocks'!$A$2,'YODA File'!B743,'YODA File'!A743))</f>
        <v/>
      </c>
    </row>
    <row r="744" spans="1:3" x14ac:dyDescent="0.25">
      <c r="A744">
        <f t="shared" ca="1" si="25"/>
        <v>17</v>
      </c>
      <c r="B744">
        <f t="shared" ca="1" si="26"/>
        <v>676</v>
      </c>
      <c r="C744" t="str">
        <f ca="1">IF(OFFSET('YODA Blocks'!$A$2,'YODA File'!B744,'YODA File'!A744)="","",OFFSET('YODA Blocks'!$A$2,'YODA File'!B744,'YODA File'!A744))</f>
        <v/>
      </c>
    </row>
    <row r="745" spans="1:3" x14ac:dyDescent="0.25">
      <c r="A745">
        <f t="shared" ca="1" si="25"/>
        <v>17</v>
      </c>
      <c r="B745">
        <f t="shared" ca="1" si="26"/>
        <v>677</v>
      </c>
      <c r="C745" t="str">
        <f ca="1">IF(OFFSET('YODA Blocks'!$A$2,'YODA File'!B745,'YODA File'!A745)="","",OFFSET('YODA Blocks'!$A$2,'YODA File'!B745,'YODA File'!A745))</f>
        <v/>
      </c>
    </row>
    <row r="746" spans="1:3" x14ac:dyDescent="0.25">
      <c r="A746">
        <f t="shared" ca="1" si="25"/>
        <v>17</v>
      </c>
      <c r="B746">
        <f t="shared" ca="1" si="26"/>
        <v>678</v>
      </c>
      <c r="C746" t="str">
        <f ca="1">IF(OFFSET('YODA Blocks'!$A$2,'YODA File'!B746,'YODA File'!A746)="","",OFFSET('YODA Blocks'!$A$2,'YODA File'!B746,'YODA File'!A746))</f>
        <v/>
      </c>
    </row>
    <row r="747" spans="1:3" x14ac:dyDescent="0.25">
      <c r="A747">
        <f t="shared" ca="1" si="25"/>
        <v>17</v>
      </c>
      <c r="B747">
        <f t="shared" ca="1" si="26"/>
        <v>679</v>
      </c>
      <c r="C747" t="str">
        <f ca="1">IF(OFFSET('YODA Blocks'!$A$2,'YODA File'!B747,'YODA File'!A747)="","",OFFSET('YODA Blocks'!$A$2,'YODA File'!B747,'YODA File'!A747))</f>
        <v/>
      </c>
    </row>
    <row r="748" spans="1:3" x14ac:dyDescent="0.25">
      <c r="A748">
        <f t="shared" ca="1" si="25"/>
        <v>17</v>
      </c>
      <c r="B748">
        <f t="shared" ca="1" si="26"/>
        <v>680</v>
      </c>
      <c r="C748" t="str">
        <f ca="1">IF(OFFSET('YODA Blocks'!$A$2,'YODA File'!B748,'YODA File'!A748)="","",OFFSET('YODA Blocks'!$A$2,'YODA File'!B748,'YODA File'!A748))</f>
        <v/>
      </c>
    </row>
    <row r="749" spans="1:3" x14ac:dyDescent="0.25">
      <c r="A749">
        <f t="shared" ca="1" si="25"/>
        <v>17</v>
      </c>
      <c r="B749">
        <f t="shared" ca="1" si="26"/>
        <v>681</v>
      </c>
      <c r="C749" t="str">
        <f ca="1">IF(OFFSET('YODA Blocks'!$A$2,'YODA File'!B749,'YODA File'!A749)="","",OFFSET('YODA Blocks'!$A$2,'YODA File'!B749,'YODA File'!A749))</f>
        <v/>
      </c>
    </row>
    <row r="750" spans="1:3" x14ac:dyDescent="0.25">
      <c r="A750">
        <f t="shared" ca="1" si="25"/>
        <v>17</v>
      </c>
      <c r="B750">
        <f t="shared" ca="1" si="26"/>
        <v>682</v>
      </c>
      <c r="C750" t="str">
        <f ca="1">IF(OFFSET('YODA Blocks'!$A$2,'YODA File'!B750,'YODA File'!A750)="","",OFFSET('YODA Blocks'!$A$2,'YODA File'!B750,'YODA File'!A750))</f>
        <v/>
      </c>
    </row>
    <row r="751" spans="1:3" x14ac:dyDescent="0.25">
      <c r="A751">
        <f t="shared" ca="1" si="25"/>
        <v>17</v>
      </c>
      <c r="B751">
        <f t="shared" ca="1" si="26"/>
        <v>683</v>
      </c>
      <c r="C751" t="str">
        <f ca="1">IF(OFFSET('YODA Blocks'!$A$2,'YODA File'!B751,'YODA File'!A751)="","",OFFSET('YODA Blocks'!$A$2,'YODA File'!B751,'YODA File'!A751))</f>
        <v/>
      </c>
    </row>
    <row r="752" spans="1:3" x14ac:dyDescent="0.25">
      <c r="A752">
        <f t="shared" ca="1" si="25"/>
        <v>17</v>
      </c>
      <c r="B752">
        <f t="shared" ca="1" si="26"/>
        <v>684</v>
      </c>
      <c r="C752" t="str">
        <f ca="1">IF(OFFSET('YODA Blocks'!$A$2,'YODA File'!B752,'YODA File'!A752)="","",OFFSET('YODA Blocks'!$A$2,'YODA File'!B752,'YODA File'!A752))</f>
        <v/>
      </c>
    </row>
    <row r="753" spans="1:3" x14ac:dyDescent="0.25">
      <c r="A753">
        <f t="shared" ca="1" si="25"/>
        <v>17</v>
      </c>
      <c r="B753">
        <f t="shared" ca="1" si="26"/>
        <v>685</v>
      </c>
      <c r="C753" t="str">
        <f ca="1">IF(OFFSET('YODA Blocks'!$A$2,'YODA File'!B753,'YODA File'!A753)="","",OFFSET('YODA Blocks'!$A$2,'YODA File'!B753,'YODA File'!A753))</f>
        <v/>
      </c>
    </row>
    <row r="754" spans="1:3" x14ac:dyDescent="0.25">
      <c r="A754">
        <f t="shared" ca="1" si="25"/>
        <v>17</v>
      </c>
      <c r="B754">
        <f t="shared" ca="1" si="26"/>
        <v>686</v>
      </c>
      <c r="C754" t="str">
        <f ca="1">IF(OFFSET('YODA Blocks'!$A$2,'YODA File'!B754,'YODA File'!A754)="","",OFFSET('YODA Blocks'!$A$2,'YODA File'!B754,'YODA File'!A754))</f>
        <v/>
      </c>
    </row>
    <row r="755" spans="1:3" x14ac:dyDescent="0.25">
      <c r="A755">
        <f t="shared" ca="1" si="25"/>
        <v>17</v>
      </c>
      <c r="B755">
        <f t="shared" ca="1" si="26"/>
        <v>687</v>
      </c>
      <c r="C755" t="str">
        <f ca="1">IF(OFFSET('YODA Blocks'!$A$2,'YODA File'!B755,'YODA File'!A755)="","",OFFSET('YODA Blocks'!$A$2,'YODA File'!B755,'YODA File'!A755))</f>
        <v/>
      </c>
    </row>
    <row r="756" spans="1:3" x14ac:dyDescent="0.25">
      <c r="A756">
        <f t="shared" ca="1" si="25"/>
        <v>17</v>
      </c>
      <c r="B756">
        <f t="shared" ca="1" si="26"/>
        <v>688</v>
      </c>
      <c r="C756" t="str">
        <f ca="1">IF(OFFSET('YODA Blocks'!$A$2,'YODA File'!B756,'YODA File'!A756)="","",OFFSET('YODA Blocks'!$A$2,'YODA File'!B756,'YODA File'!A756))</f>
        <v/>
      </c>
    </row>
    <row r="757" spans="1:3" x14ac:dyDescent="0.25">
      <c r="A757">
        <f t="shared" ca="1" si="25"/>
        <v>17</v>
      </c>
      <c r="B757">
        <f t="shared" ca="1" si="26"/>
        <v>689</v>
      </c>
      <c r="C757" t="str">
        <f ca="1">IF(OFFSET('YODA Blocks'!$A$2,'YODA File'!B757,'YODA File'!A757)="","",OFFSET('YODA Blocks'!$A$2,'YODA File'!B757,'YODA File'!A757))</f>
        <v/>
      </c>
    </row>
    <row r="758" spans="1:3" x14ac:dyDescent="0.25">
      <c r="A758">
        <f t="shared" ca="1" si="25"/>
        <v>17</v>
      </c>
      <c r="B758">
        <f t="shared" ca="1" si="26"/>
        <v>690</v>
      </c>
      <c r="C758" t="str">
        <f ca="1">IF(OFFSET('YODA Blocks'!$A$2,'YODA File'!B758,'YODA File'!A758)="","",OFFSET('YODA Blocks'!$A$2,'YODA File'!B758,'YODA File'!A758))</f>
        <v/>
      </c>
    </row>
    <row r="759" spans="1:3" x14ac:dyDescent="0.25">
      <c r="A759">
        <f t="shared" ca="1" si="25"/>
        <v>17</v>
      </c>
      <c r="B759">
        <f t="shared" ca="1" si="26"/>
        <v>691</v>
      </c>
      <c r="C759" t="str">
        <f ca="1">IF(OFFSET('YODA Blocks'!$A$2,'YODA File'!B759,'YODA File'!A759)="","",OFFSET('YODA Blocks'!$A$2,'YODA File'!B759,'YODA File'!A759))</f>
        <v/>
      </c>
    </row>
    <row r="760" spans="1:3" x14ac:dyDescent="0.25">
      <c r="A760">
        <f t="shared" ca="1" si="25"/>
        <v>17</v>
      </c>
      <c r="B760">
        <f t="shared" ca="1" si="26"/>
        <v>692</v>
      </c>
      <c r="C760" t="str">
        <f ca="1">IF(OFFSET('YODA Blocks'!$A$2,'YODA File'!B760,'YODA File'!A760)="","",OFFSET('YODA Blocks'!$A$2,'YODA File'!B760,'YODA File'!A760))</f>
        <v/>
      </c>
    </row>
    <row r="761" spans="1:3" x14ac:dyDescent="0.25">
      <c r="A761">
        <f t="shared" ca="1" si="25"/>
        <v>17</v>
      </c>
      <c r="B761">
        <f t="shared" ca="1" si="26"/>
        <v>693</v>
      </c>
      <c r="C761" t="str">
        <f ca="1">IF(OFFSET('YODA Blocks'!$A$2,'YODA File'!B761,'YODA File'!A761)="","",OFFSET('YODA Blocks'!$A$2,'YODA File'!B761,'YODA File'!A761))</f>
        <v/>
      </c>
    </row>
    <row r="762" spans="1:3" x14ac:dyDescent="0.25">
      <c r="A762">
        <f t="shared" ca="1" si="25"/>
        <v>17</v>
      </c>
      <c r="B762">
        <f t="shared" ca="1" si="26"/>
        <v>694</v>
      </c>
      <c r="C762" t="str">
        <f ca="1">IF(OFFSET('YODA Blocks'!$A$2,'YODA File'!B762,'YODA File'!A762)="","",OFFSET('YODA Blocks'!$A$2,'YODA File'!B762,'YODA File'!A762))</f>
        <v/>
      </c>
    </row>
    <row r="763" spans="1:3" x14ac:dyDescent="0.25">
      <c r="A763">
        <f t="shared" ca="1" si="25"/>
        <v>17</v>
      </c>
      <c r="B763">
        <f t="shared" ca="1" si="26"/>
        <v>695</v>
      </c>
      <c r="C763" t="str">
        <f ca="1">IF(OFFSET('YODA Blocks'!$A$2,'YODA File'!B763,'YODA File'!A763)="","",OFFSET('YODA Blocks'!$A$2,'YODA File'!B763,'YODA File'!A763))</f>
        <v/>
      </c>
    </row>
    <row r="764" spans="1:3" x14ac:dyDescent="0.25">
      <c r="A764">
        <f t="shared" ca="1" si="25"/>
        <v>17</v>
      </c>
      <c r="B764">
        <f t="shared" ca="1" si="26"/>
        <v>696</v>
      </c>
      <c r="C764" t="str">
        <f ca="1">IF(OFFSET('YODA Blocks'!$A$2,'YODA File'!B764,'YODA File'!A764)="","",OFFSET('YODA Blocks'!$A$2,'YODA File'!B764,'YODA File'!A764))</f>
        <v/>
      </c>
    </row>
    <row r="765" spans="1:3" x14ac:dyDescent="0.25">
      <c r="A765">
        <f t="shared" ca="1" si="25"/>
        <v>17</v>
      </c>
      <c r="B765">
        <f t="shared" ca="1" si="26"/>
        <v>697</v>
      </c>
      <c r="C765" t="str">
        <f ca="1">IF(OFFSET('YODA Blocks'!$A$2,'YODA File'!B765,'YODA File'!A765)="","",OFFSET('YODA Blocks'!$A$2,'YODA File'!B765,'YODA File'!A765))</f>
        <v/>
      </c>
    </row>
    <row r="766" spans="1:3" x14ac:dyDescent="0.25">
      <c r="A766">
        <f t="shared" ca="1" si="25"/>
        <v>17</v>
      </c>
      <c r="B766">
        <f t="shared" ca="1" si="26"/>
        <v>698</v>
      </c>
      <c r="C766" t="str">
        <f ca="1">IF(OFFSET('YODA Blocks'!$A$2,'YODA File'!B766,'YODA File'!A766)="","",OFFSET('YODA Blocks'!$A$2,'YODA File'!B766,'YODA File'!A766))</f>
        <v/>
      </c>
    </row>
    <row r="767" spans="1:3" x14ac:dyDescent="0.25">
      <c r="A767">
        <f t="shared" ref="A767:A830" ca="1" si="27">IF(B766=INDIRECT(CONCATENATE("'YODA Blocks'!$",CHAR(A766+65),"$2:",CHAR(A766+65),"$2")),A766+1,A766)</f>
        <v>17</v>
      </c>
      <c r="B767">
        <f t="shared" ref="B767:B830" ca="1" si="28">IF(B766=SUM(INDIRECT(CONCATENATE("'YODA Blocks'!$",CHAR(A766+65),"$2:",CHAR(A766+65),"$2"))),1,B766+1)</f>
        <v>699</v>
      </c>
      <c r="C767" t="str">
        <f ca="1">IF(OFFSET('YODA Blocks'!$A$2,'YODA File'!B767,'YODA File'!A767)="","",OFFSET('YODA Blocks'!$A$2,'YODA File'!B767,'YODA File'!A767))</f>
        <v/>
      </c>
    </row>
    <row r="768" spans="1:3" x14ac:dyDescent="0.25">
      <c r="A768">
        <f t="shared" ca="1" si="27"/>
        <v>17</v>
      </c>
      <c r="B768">
        <f t="shared" ca="1" si="28"/>
        <v>700</v>
      </c>
      <c r="C768" t="str">
        <f ca="1">IF(OFFSET('YODA Blocks'!$A$2,'YODA File'!B768,'YODA File'!A768)="","",OFFSET('YODA Blocks'!$A$2,'YODA File'!B768,'YODA File'!A768))</f>
        <v/>
      </c>
    </row>
    <row r="769" spans="1:3" x14ac:dyDescent="0.25">
      <c r="A769">
        <f t="shared" ca="1" si="27"/>
        <v>17</v>
      </c>
      <c r="B769">
        <f t="shared" ca="1" si="28"/>
        <v>701</v>
      </c>
      <c r="C769" t="str">
        <f ca="1">IF(OFFSET('YODA Blocks'!$A$2,'YODA File'!B769,'YODA File'!A769)="","",OFFSET('YODA Blocks'!$A$2,'YODA File'!B769,'YODA File'!A769))</f>
        <v/>
      </c>
    </row>
    <row r="770" spans="1:3" x14ac:dyDescent="0.25">
      <c r="A770">
        <f t="shared" ca="1" si="27"/>
        <v>17</v>
      </c>
      <c r="B770">
        <f t="shared" ca="1" si="28"/>
        <v>702</v>
      </c>
      <c r="C770" t="str">
        <f ca="1">IF(OFFSET('YODA Blocks'!$A$2,'YODA File'!B770,'YODA File'!A770)="","",OFFSET('YODA Blocks'!$A$2,'YODA File'!B770,'YODA File'!A770))</f>
        <v/>
      </c>
    </row>
    <row r="771" spans="1:3" x14ac:dyDescent="0.25">
      <c r="A771">
        <f t="shared" ca="1" si="27"/>
        <v>17</v>
      </c>
      <c r="B771">
        <f t="shared" ca="1" si="28"/>
        <v>703</v>
      </c>
      <c r="C771" t="str">
        <f ca="1">IF(OFFSET('YODA Blocks'!$A$2,'YODA File'!B771,'YODA File'!A771)="","",OFFSET('YODA Blocks'!$A$2,'YODA File'!B771,'YODA File'!A771))</f>
        <v/>
      </c>
    </row>
    <row r="772" spans="1:3" x14ac:dyDescent="0.25">
      <c r="A772">
        <f t="shared" ca="1" si="27"/>
        <v>17</v>
      </c>
      <c r="B772">
        <f t="shared" ca="1" si="28"/>
        <v>704</v>
      </c>
      <c r="C772" t="str">
        <f ca="1">IF(OFFSET('YODA Blocks'!$A$2,'YODA File'!B772,'YODA File'!A772)="","",OFFSET('YODA Blocks'!$A$2,'YODA File'!B772,'YODA File'!A772))</f>
        <v/>
      </c>
    </row>
    <row r="773" spans="1:3" x14ac:dyDescent="0.25">
      <c r="A773">
        <f t="shared" ca="1" si="27"/>
        <v>17</v>
      </c>
      <c r="B773">
        <f t="shared" ca="1" si="28"/>
        <v>705</v>
      </c>
      <c r="C773" t="str">
        <f ca="1">IF(OFFSET('YODA Blocks'!$A$2,'YODA File'!B773,'YODA File'!A773)="","",OFFSET('YODA Blocks'!$A$2,'YODA File'!B773,'YODA File'!A773))</f>
        <v/>
      </c>
    </row>
    <row r="774" spans="1:3" x14ac:dyDescent="0.25">
      <c r="A774">
        <f t="shared" ca="1" si="27"/>
        <v>17</v>
      </c>
      <c r="B774">
        <f t="shared" ca="1" si="28"/>
        <v>706</v>
      </c>
      <c r="C774" t="str">
        <f ca="1">IF(OFFSET('YODA Blocks'!$A$2,'YODA File'!B774,'YODA File'!A774)="","",OFFSET('YODA Blocks'!$A$2,'YODA File'!B774,'YODA File'!A774))</f>
        <v/>
      </c>
    </row>
    <row r="775" spans="1:3" x14ac:dyDescent="0.25">
      <c r="A775">
        <f t="shared" ca="1" si="27"/>
        <v>17</v>
      </c>
      <c r="B775">
        <f t="shared" ca="1" si="28"/>
        <v>707</v>
      </c>
      <c r="C775" t="str">
        <f ca="1">IF(OFFSET('YODA Blocks'!$A$2,'YODA File'!B775,'YODA File'!A775)="","",OFFSET('YODA Blocks'!$A$2,'YODA File'!B775,'YODA File'!A775))</f>
        <v/>
      </c>
    </row>
    <row r="776" spans="1:3" x14ac:dyDescent="0.25">
      <c r="A776">
        <f t="shared" ca="1" si="27"/>
        <v>17</v>
      </c>
      <c r="B776">
        <f t="shared" ca="1" si="28"/>
        <v>708</v>
      </c>
      <c r="C776" t="str">
        <f ca="1">IF(OFFSET('YODA Blocks'!$A$2,'YODA File'!B776,'YODA File'!A776)="","",OFFSET('YODA Blocks'!$A$2,'YODA File'!B776,'YODA File'!A776))</f>
        <v/>
      </c>
    </row>
    <row r="777" spans="1:3" x14ac:dyDescent="0.25">
      <c r="A777">
        <f t="shared" ca="1" si="27"/>
        <v>17</v>
      </c>
      <c r="B777">
        <f t="shared" ca="1" si="28"/>
        <v>709</v>
      </c>
      <c r="C777" t="str">
        <f ca="1">IF(OFFSET('YODA Blocks'!$A$2,'YODA File'!B777,'YODA File'!A777)="","",OFFSET('YODA Blocks'!$A$2,'YODA File'!B777,'YODA File'!A777))</f>
        <v/>
      </c>
    </row>
    <row r="778" spans="1:3" x14ac:dyDescent="0.25">
      <c r="A778">
        <f t="shared" ca="1" si="27"/>
        <v>17</v>
      </c>
      <c r="B778">
        <f t="shared" ca="1" si="28"/>
        <v>710</v>
      </c>
      <c r="C778" t="str">
        <f ca="1">IF(OFFSET('YODA Blocks'!$A$2,'YODA File'!B778,'YODA File'!A778)="","",OFFSET('YODA Blocks'!$A$2,'YODA File'!B778,'YODA File'!A778))</f>
        <v/>
      </c>
    </row>
    <row r="779" spans="1:3" x14ac:dyDescent="0.25">
      <c r="A779">
        <f t="shared" ca="1" si="27"/>
        <v>17</v>
      </c>
      <c r="B779">
        <f t="shared" ca="1" si="28"/>
        <v>711</v>
      </c>
      <c r="C779" t="str">
        <f ca="1">IF(OFFSET('YODA Blocks'!$A$2,'YODA File'!B779,'YODA File'!A779)="","",OFFSET('YODA Blocks'!$A$2,'YODA File'!B779,'YODA File'!A779))</f>
        <v/>
      </c>
    </row>
    <row r="780" spans="1:3" x14ac:dyDescent="0.25">
      <c r="A780">
        <f t="shared" ca="1" si="27"/>
        <v>17</v>
      </c>
      <c r="B780">
        <f t="shared" ca="1" si="28"/>
        <v>712</v>
      </c>
      <c r="C780" t="str">
        <f ca="1">IF(OFFSET('YODA Blocks'!$A$2,'YODA File'!B780,'YODA File'!A780)="","",OFFSET('YODA Blocks'!$A$2,'YODA File'!B780,'YODA File'!A780))</f>
        <v/>
      </c>
    </row>
    <row r="781" spans="1:3" x14ac:dyDescent="0.25">
      <c r="A781">
        <f t="shared" ca="1" si="27"/>
        <v>17</v>
      </c>
      <c r="B781">
        <f t="shared" ca="1" si="28"/>
        <v>713</v>
      </c>
      <c r="C781" t="str">
        <f ca="1">IF(OFFSET('YODA Blocks'!$A$2,'YODA File'!B781,'YODA File'!A781)="","",OFFSET('YODA Blocks'!$A$2,'YODA File'!B781,'YODA File'!A781))</f>
        <v/>
      </c>
    </row>
    <row r="782" spans="1:3" x14ac:dyDescent="0.25">
      <c r="A782">
        <f t="shared" ca="1" si="27"/>
        <v>17</v>
      </c>
      <c r="B782">
        <f t="shared" ca="1" si="28"/>
        <v>714</v>
      </c>
      <c r="C782" t="str">
        <f ca="1">IF(OFFSET('YODA Blocks'!$A$2,'YODA File'!B782,'YODA File'!A782)="","",OFFSET('YODA Blocks'!$A$2,'YODA File'!B782,'YODA File'!A782))</f>
        <v/>
      </c>
    </row>
    <row r="783" spans="1:3" x14ac:dyDescent="0.25">
      <c r="A783">
        <f t="shared" ca="1" si="27"/>
        <v>17</v>
      </c>
      <c r="B783">
        <f t="shared" ca="1" si="28"/>
        <v>715</v>
      </c>
      <c r="C783" t="str">
        <f ca="1">IF(OFFSET('YODA Blocks'!$A$2,'YODA File'!B783,'YODA File'!A783)="","",OFFSET('YODA Blocks'!$A$2,'YODA File'!B783,'YODA File'!A783))</f>
        <v/>
      </c>
    </row>
    <row r="784" spans="1:3" x14ac:dyDescent="0.25">
      <c r="A784">
        <f t="shared" ca="1" si="27"/>
        <v>17</v>
      </c>
      <c r="B784">
        <f t="shared" ca="1" si="28"/>
        <v>716</v>
      </c>
      <c r="C784" t="str">
        <f ca="1">IF(OFFSET('YODA Blocks'!$A$2,'YODA File'!B784,'YODA File'!A784)="","",OFFSET('YODA Blocks'!$A$2,'YODA File'!B784,'YODA File'!A784))</f>
        <v/>
      </c>
    </row>
    <row r="785" spans="1:3" x14ac:dyDescent="0.25">
      <c r="A785">
        <f t="shared" ca="1" si="27"/>
        <v>17</v>
      </c>
      <c r="B785">
        <f t="shared" ca="1" si="28"/>
        <v>717</v>
      </c>
      <c r="C785" t="str">
        <f ca="1">IF(OFFSET('YODA Blocks'!$A$2,'YODA File'!B785,'YODA File'!A785)="","",OFFSET('YODA Blocks'!$A$2,'YODA File'!B785,'YODA File'!A785))</f>
        <v/>
      </c>
    </row>
    <row r="786" spans="1:3" x14ac:dyDescent="0.25">
      <c r="A786">
        <f t="shared" ca="1" si="27"/>
        <v>17</v>
      </c>
      <c r="B786">
        <f t="shared" ca="1" si="28"/>
        <v>718</v>
      </c>
      <c r="C786" t="str">
        <f ca="1">IF(OFFSET('YODA Blocks'!$A$2,'YODA File'!B786,'YODA File'!A786)="","",OFFSET('YODA Blocks'!$A$2,'YODA File'!B786,'YODA File'!A786))</f>
        <v/>
      </c>
    </row>
    <row r="787" spans="1:3" x14ac:dyDescent="0.25">
      <c r="A787">
        <f t="shared" ca="1" si="27"/>
        <v>17</v>
      </c>
      <c r="B787">
        <f t="shared" ca="1" si="28"/>
        <v>719</v>
      </c>
      <c r="C787" t="str">
        <f ca="1">IF(OFFSET('YODA Blocks'!$A$2,'YODA File'!B787,'YODA File'!A787)="","",OFFSET('YODA Blocks'!$A$2,'YODA File'!B787,'YODA File'!A787))</f>
        <v/>
      </c>
    </row>
    <row r="788" spans="1:3" x14ac:dyDescent="0.25">
      <c r="A788">
        <f t="shared" ca="1" si="27"/>
        <v>17</v>
      </c>
      <c r="B788">
        <f t="shared" ca="1" si="28"/>
        <v>720</v>
      </c>
      <c r="C788" t="str">
        <f ca="1">IF(OFFSET('YODA Blocks'!$A$2,'YODA File'!B788,'YODA File'!A788)="","",OFFSET('YODA Blocks'!$A$2,'YODA File'!B788,'YODA File'!A788))</f>
        <v/>
      </c>
    </row>
    <row r="789" spans="1:3" x14ac:dyDescent="0.25">
      <c r="A789">
        <f t="shared" ca="1" si="27"/>
        <v>17</v>
      </c>
      <c r="B789">
        <f t="shared" ca="1" si="28"/>
        <v>721</v>
      </c>
      <c r="C789" t="str">
        <f ca="1">IF(OFFSET('YODA Blocks'!$A$2,'YODA File'!B789,'YODA File'!A789)="","",OFFSET('YODA Blocks'!$A$2,'YODA File'!B789,'YODA File'!A789))</f>
        <v/>
      </c>
    </row>
    <row r="790" spans="1:3" x14ac:dyDescent="0.25">
      <c r="A790">
        <f t="shared" ca="1" si="27"/>
        <v>17</v>
      </c>
      <c r="B790">
        <f t="shared" ca="1" si="28"/>
        <v>722</v>
      </c>
      <c r="C790" t="str">
        <f ca="1">IF(OFFSET('YODA Blocks'!$A$2,'YODA File'!B790,'YODA File'!A790)="","",OFFSET('YODA Blocks'!$A$2,'YODA File'!B790,'YODA File'!A790))</f>
        <v/>
      </c>
    </row>
    <row r="791" spans="1:3" x14ac:dyDescent="0.25">
      <c r="A791">
        <f t="shared" ca="1" si="27"/>
        <v>17</v>
      </c>
      <c r="B791">
        <f t="shared" ca="1" si="28"/>
        <v>723</v>
      </c>
      <c r="C791" t="str">
        <f ca="1">IF(OFFSET('YODA Blocks'!$A$2,'YODA File'!B791,'YODA File'!A791)="","",OFFSET('YODA Blocks'!$A$2,'YODA File'!B791,'YODA File'!A791))</f>
        <v/>
      </c>
    </row>
    <row r="792" spans="1:3" x14ac:dyDescent="0.25">
      <c r="A792">
        <f t="shared" ca="1" si="27"/>
        <v>17</v>
      </c>
      <c r="B792">
        <f t="shared" ca="1" si="28"/>
        <v>724</v>
      </c>
      <c r="C792" t="str">
        <f ca="1">IF(OFFSET('YODA Blocks'!$A$2,'YODA File'!B792,'YODA File'!A792)="","",OFFSET('YODA Blocks'!$A$2,'YODA File'!B792,'YODA File'!A792))</f>
        <v/>
      </c>
    </row>
    <row r="793" spans="1:3" x14ac:dyDescent="0.25">
      <c r="A793">
        <f t="shared" ca="1" si="27"/>
        <v>17</v>
      </c>
      <c r="B793">
        <f t="shared" ca="1" si="28"/>
        <v>725</v>
      </c>
      <c r="C793" t="str">
        <f ca="1">IF(OFFSET('YODA Blocks'!$A$2,'YODA File'!B793,'YODA File'!A793)="","",OFFSET('YODA Blocks'!$A$2,'YODA File'!B793,'YODA File'!A793))</f>
        <v/>
      </c>
    </row>
    <row r="794" spans="1:3" x14ac:dyDescent="0.25">
      <c r="A794">
        <f t="shared" ca="1" si="27"/>
        <v>17</v>
      </c>
      <c r="B794">
        <f t="shared" ca="1" si="28"/>
        <v>726</v>
      </c>
      <c r="C794" t="str">
        <f ca="1">IF(OFFSET('YODA Blocks'!$A$2,'YODA File'!B794,'YODA File'!A794)="","",OFFSET('YODA Blocks'!$A$2,'YODA File'!B794,'YODA File'!A794))</f>
        <v/>
      </c>
    </row>
    <row r="795" spans="1:3" x14ac:dyDescent="0.25">
      <c r="A795">
        <f t="shared" ca="1" si="27"/>
        <v>17</v>
      </c>
      <c r="B795">
        <f t="shared" ca="1" si="28"/>
        <v>727</v>
      </c>
      <c r="C795" t="str">
        <f ca="1">IF(OFFSET('YODA Blocks'!$A$2,'YODA File'!B795,'YODA File'!A795)="","",OFFSET('YODA Blocks'!$A$2,'YODA File'!B795,'YODA File'!A795))</f>
        <v/>
      </c>
    </row>
    <row r="796" spans="1:3" x14ac:dyDescent="0.25">
      <c r="A796">
        <f t="shared" ca="1" si="27"/>
        <v>17</v>
      </c>
      <c r="B796">
        <f t="shared" ca="1" si="28"/>
        <v>728</v>
      </c>
      <c r="C796" t="str">
        <f ca="1">IF(OFFSET('YODA Blocks'!$A$2,'YODA File'!B796,'YODA File'!A796)="","",OFFSET('YODA Blocks'!$A$2,'YODA File'!B796,'YODA File'!A796))</f>
        <v/>
      </c>
    </row>
    <row r="797" spans="1:3" x14ac:dyDescent="0.25">
      <c r="A797">
        <f t="shared" ca="1" si="27"/>
        <v>17</v>
      </c>
      <c r="B797">
        <f t="shared" ca="1" si="28"/>
        <v>729</v>
      </c>
      <c r="C797" t="str">
        <f ca="1">IF(OFFSET('YODA Blocks'!$A$2,'YODA File'!B797,'YODA File'!A797)="","",OFFSET('YODA Blocks'!$A$2,'YODA File'!B797,'YODA File'!A797))</f>
        <v/>
      </c>
    </row>
    <row r="798" spans="1:3" x14ac:dyDescent="0.25">
      <c r="A798">
        <f t="shared" ca="1" si="27"/>
        <v>17</v>
      </c>
      <c r="B798">
        <f t="shared" ca="1" si="28"/>
        <v>730</v>
      </c>
      <c r="C798" t="str">
        <f ca="1">IF(OFFSET('YODA Blocks'!$A$2,'YODA File'!B798,'YODA File'!A798)="","",OFFSET('YODA Blocks'!$A$2,'YODA File'!B798,'YODA File'!A798))</f>
        <v/>
      </c>
    </row>
    <row r="799" spans="1:3" x14ac:dyDescent="0.25">
      <c r="A799">
        <f t="shared" ca="1" si="27"/>
        <v>17</v>
      </c>
      <c r="B799">
        <f t="shared" ca="1" si="28"/>
        <v>731</v>
      </c>
      <c r="C799" t="str">
        <f ca="1">IF(OFFSET('YODA Blocks'!$A$2,'YODA File'!B799,'YODA File'!A799)="","",OFFSET('YODA Blocks'!$A$2,'YODA File'!B799,'YODA File'!A799))</f>
        <v/>
      </c>
    </row>
    <row r="800" spans="1:3" x14ac:dyDescent="0.25">
      <c r="A800">
        <f t="shared" ca="1" si="27"/>
        <v>17</v>
      </c>
      <c r="B800">
        <f t="shared" ca="1" si="28"/>
        <v>732</v>
      </c>
      <c r="C800" t="str">
        <f ca="1">IF(OFFSET('YODA Blocks'!$A$2,'YODA File'!B800,'YODA File'!A800)="","",OFFSET('YODA Blocks'!$A$2,'YODA File'!B800,'YODA File'!A800))</f>
        <v/>
      </c>
    </row>
    <row r="801" spans="1:3" x14ac:dyDescent="0.25">
      <c r="A801">
        <f t="shared" ca="1" si="27"/>
        <v>17</v>
      </c>
      <c r="B801">
        <f t="shared" ca="1" si="28"/>
        <v>733</v>
      </c>
      <c r="C801" t="str">
        <f ca="1">IF(OFFSET('YODA Blocks'!$A$2,'YODA File'!B801,'YODA File'!A801)="","",OFFSET('YODA Blocks'!$A$2,'YODA File'!B801,'YODA File'!A801))</f>
        <v/>
      </c>
    </row>
    <row r="802" spans="1:3" x14ac:dyDescent="0.25">
      <c r="A802">
        <f t="shared" ca="1" si="27"/>
        <v>17</v>
      </c>
      <c r="B802">
        <f t="shared" ca="1" si="28"/>
        <v>734</v>
      </c>
      <c r="C802" t="str">
        <f ca="1">IF(OFFSET('YODA Blocks'!$A$2,'YODA File'!B802,'YODA File'!A802)="","",OFFSET('YODA Blocks'!$A$2,'YODA File'!B802,'YODA File'!A802))</f>
        <v/>
      </c>
    </row>
    <row r="803" spans="1:3" x14ac:dyDescent="0.25">
      <c r="A803">
        <f t="shared" ca="1" si="27"/>
        <v>17</v>
      </c>
      <c r="B803">
        <f t="shared" ca="1" si="28"/>
        <v>735</v>
      </c>
      <c r="C803" t="str">
        <f ca="1">IF(OFFSET('YODA Blocks'!$A$2,'YODA File'!B803,'YODA File'!A803)="","",OFFSET('YODA Blocks'!$A$2,'YODA File'!B803,'YODA File'!A803))</f>
        <v/>
      </c>
    </row>
    <row r="804" spans="1:3" x14ac:dyDescent="0.25">
      <c r="A804">
        <f t="shared" ca="1" si="27"/>
        <v>17</v>
      </c>
      <c r="B804">
        <f t="shared" ca="1" si="28"/>
        <v>736</v>
      </c>
      <c r="C804" t="str">
        <f ca="1">IF(OFFSET('YODA Blocks'!$A$2,'YODA File'!B804,'YODA File'!A804)="","",OFFSET('YODA Blocks'!$A$2,'YODA File'!B804,'YODA File'!A804))</f>
        <v/>
      </c>
    </row>
    <row r="805" spans="1:3" x14ac:dyDescent="0.25">
      <c r="A805">
        <f t="shared" ca="1" si="27"/>
        <v>17</v>
      </c>
      <c r="B805">
        <f t="shared" ca="1" si="28"/>
        <v>737</v>
      </c>
      <c r="C805" t="str">
        <f ca="1">IF(OFFSET('YODA Blocks'!$A$2,'YODA File'!B805,'YODA File'!A805)="","",OFFSET('YODA Blocks'!$A$2,'YODA File'!B805,'YODA File'!A805))</f>
        <v/>
      </c>
    </row>
    <row r="806" spans="1:3" x14ac:dyDescent="0.25">
      <c r="A806">
        <f t="shared" ca="1" si="27"/>
        <v>17</v>
      </c>
      <c r="B806">
        <f t="shared" ca="1" si="28"/>
        <v>738</v>
      </c>
      <c r="C806" t="str">
        <f ca="1">IF(OFFSET('YODA Blocks'!$A$2,'YODA File'!B806,'YODA File'!A806)="","",OFFSET('YODA Blocks'!$A$2,'YODA File'!B806,'YODA File'!A806))</f>
        <v/>
      </c>
    </row>
    <row r="807" spans="1:3" x14ac:dyDescent="0.25">
      <c r="A807">
        <f t="shared" ca="1" si="27"/>
        <v>17</v>
      </c>
      <c r="B807">
        <f t="shared" ca="1" si="28"/>
        <v>739</v>
      </c>
      <c r="C807" t="str">
        <f ca="1">IF(OFFSET('YODA Blocks'!$A$2,'YODA File'!B807,'YODA File'!A807)="","",OFFSET('YODA Blocks'!$A$2,'YODA File'!B807,'YODA File'!A807))</f>
        <v/>
      </c>
    </row>
    <row r="808" spans="1:3" x14ac:dyDescent="0.25">
      <c r="A808">
        <f t="shared" ca="1" si="27"/>
        <v>17</v>
      </c>
      <c r="B808">
        <f t="shared" ca="1" si="28"/>
        <v>740</v>
      </c>
      <c r="C808" t="str">
        <f ca="1">IF(OFFSET('YODA Blocks'!$A$2,'YODA File'!B808,'YODA File'!A808)="","",OFFSET('YODA Blocks'!$A$2,'YODA File'!B808,'YODA File'!A808))</f>
        <v/>
      </c>
    </row>
    <row r="809" spans="1:3" x14ac:dyDescent="0.25">
      <c r="A809">
        <f t="shared" ca="1" si="27"/>
        <v>17</v>
      </c>
      <c r="B809">
        <f t="shared" ca="1" si="28"/>
        <v>741</v>
      </c>
      <c r="C809" t="str">
        <f ca="1">IF(OFFSET('YODA Blocks'!$A$2,'YODA File'!B809,'YODA File'!A809)="","",OFFSET('YODA Blocks'!$A$2,'YODA File'!B809,'YODA File'!A809))</f>
        <v/>
      </c>
    </row>
    <row r="810" spans="1:3" x14ac:dyDescent="0.25">
      <c r="A810">
        <f t="shared" ca="1" si="27"/>
        <v>17</v>
      </c>
      <c r="B810">
        <f t="shared" ca="1" si="28"/>
        <v>742</v>
      </c>
      <c r="C810" t="str">
        <f ca="1">IF(OFFSET('YODA Blocks'!$A$2,'YODA File'!B810,'YODA File'!A810)="","",OFFSET('YODA Blocks'!$A$2,'YODA File'!B810,'YODA File'!A810))</f>
        <v/>
      </c>
    </row>
    <row r="811" spans="1:3" x14ac:dyDescent="0.25">
      <c r="A811">
        <f t="shared" ca="1" si="27"/>
        <v>17</v>
      </c>
      <c r="B811">
        <f t="shared" ca="1" si="28"/>
        <v>743</v>
      </c>
      <c r="C811" t="str">
        <f ca="1">IF(OFFSET('YODA Blocks'!$A$2,'YODA File'!B811,'YODA File'!A811)="","",OFFSET('YODA Blocks'!$A$2,'YODA File'!B811,'YODA File'!A811))</f>
        <v/>
      </c>
    </row>
    <row r="812" spans="1:3" x14ac:dyDescent="0.25">
      <c r="A812">
        <f t="shared" ca="1" si="27"/>
        <v>17</v>
      </c>
      <c r="B812">
        <f t="shared" ca="1" si="28"/>
        <v>744</v>
      </c>
      <c r="C812" t="str">
        <f ca="1">IF(OFFSET('YODA Blocks'!$A$2,'YODA File'!B812,'YODA File'!A812)="","",OFFSET('YODA Blocks'!$A$2,'YODA File'!B812,'YODA File'!A812))</f>
        <v/>
      </c>
    </row>
    <row r="813" spans="1:3" x14ac:dyDescent="0.25">
      <c r="A813">
        <f t="shared" ca="1" si="27"/>
        <v>17</v>
      </c>
      <c r="B813">
        <f t="shared" ca="1" si="28"/>
        <v>745</v>
      </c>
      <c r="C813" t="str">
        <f ca="1">IF(OFFSET('YODA Blocks'!$A$2,'YODA File'!B813,'YODA File'!A813)="","",OFFSET('YODA Blocks'!$A$2,'YODA File'!B813,'YODA File'!A813))</f>
        <v/>
      </c>
    </row>
    <row r="814" spans="1:3" x14ac:dyDescent="0.25">
      <c r="A814">
        <f t="shared" ca="1" si="27"/>
        <v>17</v>
      </c>
      <c r="B814">
        <f t="shared" ca="1" si="28"/>
        <v>746</v>
      </c>
      <c r="C814" t="str">
        <f ca="1">IF(OFFSET('YODA Blocks'!$A$2,'YODA File'!B814,'YODA File'!A814)="","",OFFSET('YODA Blocks'!$A$2,'YODA File'!B814,'YODA File'!A814))</f>
        <v/>
      </c>
    </row>
    <row r="815" spans="1:3" x14ac:dyDescent="0.25">
      <c r="A815">
        <f t="shared" ca="1" si="27"/>
        <v>17</v>
      </c>
      <c r="B815">
        <f t="shared" ca="1" si="28"/>
        <v>747</v>
      </c>
      <c r="C815" t="str">
        <f ca="1">IF(OFFSET('YODA Blocks'!$A$2,'YODA File'!B815,'YODA File'!A815)="","",OFFSET('YODA Blocks'!$A$2,'YODA File'!B815,'YODA File'!A815))</f>
        <v/>
      </c>
    </row>
    <row r="816" spans="1:3" x14ac:dyDescent="0.25">
      <c r="A816">
        <f t="shared" ca="1" si="27"/>
        <v>17</v>
      </c>
      <c r="B816">
        <f t="shared" ca="1" si="28"/>
        <v>748</v>
      </c>
      <c r="C816" t="str">
        <f ca="1">IF(OFFSET('YODA Blocks'!$A$2,'YODA File'!B816,'YODA File'!A816)="","",OFFSET('YODA Blocks'!$A$2,'YODA File'!B816,'YODA File'!A816))</f>
        <v/>
      </c>
    </row>
    <row r="817" spans="1:3" x14ac:dyDescent="0.25">
      <c r="A817">
        <f t="shared" ca="1" si="27"/>
        <v>17</v>
      </c>
      <c r="B817">
        <f t="shared" ca="1" si="28"/>
        <v>749</v>
      </c>
      <c r="C817" t="str">
        <f ca="1">IF(OFFSET('YODA Blocks'!$A$2,'YODA File'!B817,'YODA File'!A817)="","",OFFSET('YODA Blocks'!$A$2,'YODA File'!B817,'YODA File'!A817))</f>
        <v/>
      </c>
    </row>
    <row r="818" spans="1:3" x14ac:dyDescent="0.25">
      <c r="A818">
        <f t="shared" ca="1" si="27"/>
        <v>17</v>
      </c>
      <c r="B818">
        <f t="shared" ca="1" si="28"/>
        <v>750</v>
      </c>
      <c r="C818" t="str">
        <f ca="1">IF(OFFSET('YODA Blocks'!$A$2,'YODA File'!B818,'YODA File'!A818)="","",OFFSET('YODA Blocks'!$A$2,'YODA File'!B818,'YODA File'!A818))</f>
        <v/>
      </c>
    </row>
    <row r="819" spans="1:3" x14ac:dyDescent="0.25">
      <c r="A819">
        <f t="shared" ca="1" si="27"/>
        <v>17</v>
      </c>
      <c r="B819">
        <f t="shared" ca="1" si="28"/>
        <v>751</v>
      </c>
      <c r="C819" t="str">
        <f ca="1">IF(OFFSET('YODA Blocks'!$A$2,'YODA File'!B819,'YODA File'!A819)="","",OFFSET('YODA Blocks'!$A$2,'YODA File'!B819,'YODA File'!A819))</f>
        <v/>
      </c>
    </row>
    <row r="820" spans="1:3" x14ac:dyDescent="0.25">
      <c r="A820">
        <f t="shared" ca="1" si="27"/>
        <v>17</v>
      </c>
      <c r="B820">
        <f t="shared" ca="1" si="28"/>
        <v>752</v>
      </c>
      <c r="C820" t="str">
        <f ca="1">IF(OFFSET('YODA Blocks'!$A$2,'YODA File'!B820,'YODA File'!A820)="","",OFFSET('YODA Blocks'!$A$2,'YODA File'!B820,'YODA File'!A820))</f>
        <v/>
      </c>
    </row>
    <row r="821" spans="1:3" x14ac:dyDescent="0.25">
      <c r="A821">
        <f t="shared" ca="1" si="27"/>
        <v>17</v>
      </c>
      <c r="B821">
        <f t="shared" ca="1" si="28"/>
        <v>753</v>
      </c>
      <c r="C821" t="str">
        <f ca="1">IF(OFFSET('YODA Blocks'!$A$2,'YODA File'!B821,'YODA File'!A821)="","",OFFSET('YODA Blocks'!$A$2,'YODA File'!B821,'YODA File'!A821))</f>
        <v/>
      </c>
    </row>
    <row r="822" spans="1:3" x14ac:dyDescent="0.25">
      <c r="A822">
        <f t="shared" ca="1" si="27"/>
        <v>17</v>
      </c>
      <c r="B822">
        <f t="shared" ca="1" si="28"/>
        <v>754</v>
      </c>
      <c r="C822" t="str">
        <f ca="1">IF(OFFSET('YODA Blocks'!$A$2,'YODA File'!B822,'YODA File'!A822)="","",OFFSET('YODA Blocks'!$A$2,'YODA File'!B822,'YODA File'!A822))</f>
        <v/>
      </c>
    </row>
    <row r="823" spans="1:3" x14ac:dyDescent="0.25">
      <c r="A823">
        <f t="shared" ca="1" si="27"/>
        <v>17</v>
      </c>
      <c r="B823">
        <f t="shared" ca="1" si="28"/>
        <v>755</v>
      </c>
      <c r="C823" t="str">
        <f ca="1">IF(OFFSET('YODA Blocks'!$A$2,'YODA File'!B823,'YODA File'!A823)="","",OFFSET('YODA Blocks'!$A$2,'YODA File'!B823,'YODA File'!A823))</f>
        <v/>
      </c>
    </row>
    <row r="824" spans="1:3" x14ac:dyDescent="0.25">
      <c r="A824">
        <f t="shared" ca="1" si="27"/>
        <v>17</v>
      </c>
      <c r="B824">
        <f t="shared" ca="1" si="28"/>
        <v>756</v>
      </c>
      <c r="C824" t="str">
        <f ca="1">IF(OFFSET('YODA Blocks'!$A$2,'YODA File'!B824,'YODA File'!A824)="","",OFFSET('YODA Blocks'!$A$2,'YODA File'!B824,'YODA File'!A824))</f>
        <v/>
      </c>
    </row>
    <row r="825" spans="1:3" x14ac:dyDescent="0.25">
      <c r="A825">
        <f t="shared" ca="1" si="27"/>
        <v>17</v>
      </c>
      <c r="B825">
        <f t="shared" ca="1" si="28"/>
        <v>757</v>
      </c>
      <c r="C825" t="str">
        <f ca="1">IF(OFFSET('YODA Blocks'!$A$2,'YODA File'!B825,'YODA File'!A825)="","",OFFSET('YODA Blocks'!$A$2,'YODA File'!B825,'YODA File'!A825))</f>
        <v/>
      </c>
    </row>
    <row r="826" spans="1:3" x14ac:dyDescent="0.25">
      <c r="A826">
        <f t="shared" ca="1" si="27"/>
        <v>17</v>
      </c>
      <c r="B826">
        <f t="shared" ca="1" si="28"/>
        <v>758</v>
      </c>
      <c r="C826" t="str">
        <f ca="1">IF(OFFSET('YODA Blocks'!$A$2,'YODA File'!B826,'YODA File'!A826)="","",OFFSET('YODA Blocks'!$A$2,'YODA File'!B826,'YODA File'!A826))</f>
        <v/>
      </c>
    </row>
    <row r="827" spans="1:3" x14ac:dyDescent="0.25">
      <c r="A827">
        <f t="shared" ca="1" si="27"/>
        <v>17</v>
      </c>
      <c r="B827">
        <f t="shared" ca="1" si="28"/>
        <v>759</v>
      </c>
      <c r="C827" t="str">
        <f ca="1">IF(OFFSET('YODA Blocks'!$A$2,'YODA File'!B827,'YODA File'!A827)="","",OFFSET('YODA Blocks'!$A$2,'YODA File'!B827,'YODA File'!A827))</f>
        <v/>
      </c>
    </row>
    <row r="828" spans="1:3" x14ac:dyDescent="0.25">
      <c r="A828">
        <f t="shared" ca="1" si="27"/>
        <v>17</v>
      </c>
      <c r="B828">
        <f t="shared" ca="1" si="28"/>
        <v>760</v>
      </c>
      <c r="C828" t="str">
        <f ca="1">IF(OFFSET('YODA Blocks'!$A$2,'YODA File'!B828,'YODA File'!A828)="","",OFFSET('YODA Blocks'!$A$2,'YODA File'!B828,'YODA File'!A828))</f>
        <v/>
      </c>
    </row>
    <row r="829" spans="1:3" x14ac:dyDescent="0.25">
      <c r="A829">
        <f t="shared" ca="1" si="27"/>
        <v>17</v>
      </c>
      <c r="B829">
        <f t="shared" ca="1" si="28"/>
        <v>761</v>
      </c>
      <c r="C829" t="str">
        <f ca="1">IF(OFFSET('YODA Blocks'!$A$2,'YODA File'!B829,'YODA File'!A829)="","",OFFSET('YODA Blocks'!$A$2,'YODA File'!B829,'YODA File'!A829))</f>
        <v/>
      </c>
    </row>
    <row r="830" spans="1:3" x14ac:dyDescent="0.25">
      <c r="A830">
        <f t="shared" ca="1" si="27"/>
        <v>17</v>
      </c>
      <c r="B830">
        <f t="shared" ca="1" si="28"/>
        <v>762</v>
      </c>
      <c r="C830" t="str">
        <f ca="1">IF(OFFSET('YODA Blocks'!$A$2,'YODA File'!B830,'YODA File'!A830)="","",OFFSET('YODA Blocks'!$A$2,'YODA File'!B830,'YODA File'!A830))</f>
        <v/>
      </c>
    </row>
    <row r="831" spans="1:3" x14ac:dyDescent="0.25">
      <c r="A831">
        <f t="shared" ref="A831:A894" ca="1" si="29">IF(B830=INDIRECT(CONCATENATE("'YODA Blocks'!$",CHAR(A830+65),"$2:",CHAR(A830+65),"$2")),A830+1,A830)</f>
        <v>17</v>
      </c>
      <c r="B831">
        <f t="shared" ref="B831:B894" ca="1" si="30">IF(B830=SUM(INDIRECT(CONCATENATE("'YODA Blocks'!$",CHAR(A830+65),"$2:",CHAR(A830+65),"$2"))),1,B830+1)</f>
        <v>763</v>
      </c>
      <c r="C831" t="str">
        <f ca="1">IF(OFFSET('YODA Blocks'!$A$2,'YODA File'!B831,'YODA File'!A831)="","",OFFSET('YODA Blocks'!$A$2,'YODA File'!B831,'YODA File'!A831))</f>
        <v/>
      </c>
    </row>
    <row r="832" spans="1:3" x14ac:dyDescent="0.25">
      <c r="A832">
        <f t="shared" ca="1" si="29"/>
        <v>17</v>
      </c>
      <c r="B832">
        <f t="shared" ca="1" si="30"/>
        <v>764</v>
      </c>
      <c r="C832" t="str">
        <f ca="1">IF(OFFSET('YODA Blocks'!$A$2,'YODA File'!B832,'YODA File'!A832)="","",OFFSET('YODA Blocks'!$A$2,'YODA File'!B832,'YODA File'!A832))</f>
        <v/>
      </c>
    </row>
    <row r="833" spans="1:3" x14ac:dyDescent="0.25">
      <c r="A833">
        <f t="shared" ca="1" si="29"/>
        <v>17</v>
      </c>
      <c r="B833">
        <f t="shared" ca="1" si="30"/>
        <v>765</v>
      </c>
      <c r="C833" t="str">
        <f ca="1">IF(OFFSET('YODA Blocks'!$A$2,'YODA File'!B833,'YODA File'!A833)="","",OFFSET('YODA Blocks'!$A$2,'YODA File'!B833,'YODA File'!A833))</f>
        <v/>
      </c>
    </row>
    <row r="834" spans="1:3" x14ac:dyDescent="0.25">
      <c r="A834">
        <f t="shared" ca="1" si="29"/>
        <v>17</v>
      </c>
      <c r="B834">
        <f t="shared" ca="1" si="30"/>
        <v>766</v>
      </c>
      <c r="C834" t="str">
        <f ca="1">IF(OFFSET('YODA Blocks'!$A$2,'YODA File'!B834,'YODA File'!A834)="","",OFFSET('YODA Blocks'!$A$2,'YODA File'!B834,'YODA File'!A834))</f>
        <v/>
      </c>
    </row>
    <row r="835" spans="1:3" x14ac:dyDescent="0.25">
      <c r="A835">
        <f t="shared" ca="1" si="29"/>
        <v>17</v>
      </c>
      <c r="B835">
        <f t="shared" ca="1" si="30"/>
        <v>767</v>
      </c>
      <c r="C835" t="str">
        <f ca="1">IF(OFFSET('YODA Blocks'!$A$2,'YODA File'!B835,'YODA File'!A835)="","",OFFSET('YODA Blocks'!$A$2,'YODA File'!B835,'YODA File'!A835))</f>
        <v/>
      </c>
    </row>
    <row r="836" spans="1:3" x14ac:dyDescent="0.25">
      <c r="A836">
        <f t="shared" ca="1" si="29"/>
        <v>17</v>
      </c>
      <c r="B836">
        <f t="shared" ca="1" si="30"/>
        <v>768</v>
      </c>
      <c r="C836" t="str">
        <f ca="1">IF(OFFSET('YODA Blocks'!$A$2,'YODA File'!B836,'YODA File'!A836)="","",OFFSET('YODA Blocks'!$A$2,'YODA File'!B836,'YODA File'!A836))</f>
        <v/>
      </c>
    </row>
    <row r="837" spans="1:3" x14ac:dyDescent="0.25">
      <c r="A837">
        <f t="shared" ca="1" si="29"/>
        <v>17</v>
      </c>
      <c r="B837">
        <f t="shared" ca="1" si="30"/>
        <v>769</v>
      </c>
      <c r="C837" t="str">
        <f ca="1">IF(OFFSET('YODA Blocks'!$A$2,'YODA File'!B837,'YODA File'!A837)="","",OFFSET('YODA Blocks'!$A$2,'YODA File'!B837,'YODA File'!A837))</f>
        <v/>
      </c>
    </row>
    <row r="838" spans="1:3" x14ac:dyDescent="0.25">
      <c r="A838">
        <f t="shared" ca="1" si="29"/>
        <v>17</v>
      </c>
      <c r="B838">
        <f t="shared" ca="1" si="30"/>
        <v>770</v>
      </c>
      <c r="C838" t="str">
        <f ca="1">IF(OFFSET('YODA Blocks'!$A$2,'YODA File'!B838,'YODA File'!A838)="","",OFFSET('YODA Blocks'!$A$2,'YODA File'!B838,'YODA File'!A838))</f>
        <v/>
      </c>
    </row>
    <row r="839" spans="1:3" x14ac:dyDescent="0.25">
      <c r="A839">
        <f t="shared" ca="1" si="29"/>
        <v>17</v>
      </c>
      <c r="B839">
        <f t="shared" ca="1" si="30"/>
        <v>771</v>
      </c>
      <c r="C839" t="str">
        <f ca="1">IF(OFFSET('YODA Blocks'!$A$2,'YODA File'!B839,'YODA File'!A839)="","",OFFSET('YODA Blocks'!$A$2,'YODA File'!B839,'YODA File'!A839))</f>
        <v/>
      </c>
    </row>
    <row r="840" spans="1:3" x14ac:dyDescent="0.25">
      <c r="A840">
        <f t="shared" ca="1" si="29"/>
        <v>17</v>
      </c>
      <c r="B840">
        <f t="shared" ca="1" si="30"/>
        <v>772</v>
      </c>
      <c r="C840" t="str">
        <f ca="1">IF(OFFSET('YODA Blocks'!$A$2,'YODA File'!B840,'YODA File'!A840)="","",OFFSET('YODA Blocks'!$A$2,'YODA File'!B840,'YODA File'!A840))</f>
        <v/>
      </c>
    </row>
    <row r="841" spans="1:3" x14ac:dyDescent="0.25">
      <c r="A841">
        <f t="shared" ca="1" si="29"/>
        <v>17</v>
      </c>
      <c r="B841">
        <f t="shared" ca="1" si="30"/>
        <v>773</v>
      </c>
      <c r="C841" t="str">
        <f ca="1">IF(OFFSET('YODA Blocks'!$A$2,'YODA File'!B841,'YODA File'!A841)="","",OFFSET('YODA Blocks'!$A$2,'YODA File'!B841,'YODA File'!A841))</f>
        <v/>
      </c>
    </row>
    <row r="842" spans="1:3" x14ac:dyDescent="0.25">
      <c r="A842">
        <f t="shared" ca="1" si="29"/>
        <v>17</v>
      </c>
      <c r="B842">
        <f t="shared" ca="1" si="30"/>
        <v>774</v>
      </c>
      <c r="C842" t="str">
        <f ca="1">IF(OFFSET('YODA Blocks'!$A$2,'YODA File'!B842,'YODA File'!A842)="","",OFFSET('YODA Blocks'!$A$2,'YODA File'!B842,'YODA File'!A842))</f>
        <v/>
      </c>
    </row>
    <row r="843" spans="1:3" x14ac:dyDescent="0.25">
      <c r="A843">
        <f t="shared" ca="1" si="29"/>
        <v>17</v>
      </c>
      <c r="B843">
        <f t="shared" ca="1" si="30"/>
        <v>775</v>
      </c>
      <c r="C843" t="str">
        <f ca="1">IF(OFFSET('YODA Blocks'!$A$2,'YODA File'!B843,'YODA File'!A843)="","",OFFSET('YODA Blocks'!$A$2,'YODA File'!B843,'YODA File'!A843))</f>
        <v/>
      </c>
    </row>
    <row r="844" spans="1:3" x14ac:dyDescent="0.25">
      <c r="A844">
        <f t="shared" ca="1" si="29"/>
        <v>17</v>
      </c>
      <c r="B844">
        <f t="shared" ca="1" si="30"/>
        <v>776</v>
      </c>
      <c r="C844" t="str">
        <f ca="1">IF(OFFSET('YODA Blocks'!$A$2,'YODA File'!B844,'YODA File'!A844)="","",OFFSET('YODA Blocks'!$A$2,'YODA File'!B844,'YODA File'!A844))</f>
        <v/>
      </c>
    </row>
    <row r="845" spans="1:3" x14ac:dyDescent="0.25">
      <c r="A845">
        <f t="shared" ca="1" si="29"/>
        <v>17</v>
      </c>
      <c r="B845">
        <f t="shared" ca="1" si="30"/>
        <v>777</v>
      </c>
      <c r="C845" t="str">
        <f ca="1">IF(OFFSET('YODA Blocks'!$A$2,'YODA File'!B845,'YODA File'!A845)="","",OFFSET('YODA Blocks'!$A$2,'YODA File'!B845,'YODA File'!A845))</f>
        <v/>
      </c>
    </row>
    <row r="846" spans="1:3" x14ac:dyDescent="0.25">
      <c r="A846">
        <f t="shared" ca="1" si="29"/>
        <v>17</v>
      </c>
      <c r="B846">
        <f t="shared" ca="1" si="30"/>
        <v>778</v>
      </c>
      <c r="C846" t="str">
        <f ca="1">IF(OFFSET('YODA Blocks'!$A$2,'YODA File'!B846,'YODA File'!A846)="","",OFFSET('YODA Blocks'!$A$2,'YODA File'!B846,'YODA File'!A846))</f>
        <v/>
      </c>
    </row>
    <row r="847" spans="1:3" x14ac:dyDescent="0.25">
      <c r="A847">
        <f t="shared" ca="1" si="29"/>
        <v>17</v>
      </c>
      <c r="B847">
        <f t="shared" ca="1" si="30"/>
        <v>779</v>
      </c>
      <c r="C847" t="str">
        <f ca="1">IF(OFFSET('YODA Blocks'!$A$2,'YODA File'!B847,'YODA File'!A847)="","",OFFSET('YODA Blocks'!$A$2,'YODA File'!B847,'YODA File'!A847))</f>
        <v/>
      </c>
    </row>
    <row r="848" spans="1:3" x14ac:dyDescent="0.25">
      <c r="A848">
        <f t="shared" ca="1" si="29"/>
        <v>17</v>
      </c>
      <c r="B848">
        <f t="shared" ca="1" si="30"/>
        <v>780</v>
      </c>
      <c r="C848" t="str">
        <f ca="1">IF(OFFSET('YODA Blocks'!$A$2,'YODA File'!B848,'YODA File'!A848)="","",OFFSET('YODA Blocks'!$A$2,'YODA File'!B848,'YODA File'!A848))</f>
        <v/>
      </c>
    </row>
    <row r="849" spans="1:3" x14ac:dyDescent="0.25">
      <c r="A849">
        <f t="shared" ca="1" si="29"/>
        <v>17</v>
      </c>
      <c r="B849">
        <f t="shared" ca="1" si="30"/>
        <v>781</v>
      </c>
      <c r="C849" t="str">
        <f ca="1">IF(OFFSET('YODA Blocks'!$A$2,'YODA File'!B849,'YODA File'!A849)="","",OFFSET('YODA Blocks'!$A$2,'YODA File'!B849,'YODA File'!A849))</f>
        <v/>
      </c>
    </row>
    <row r="850" spans="1:3" x14ac:dyDescent="0.25">
      <c r="A850">
        <f t="shared" ca="1" si="29"/>
        <v>17</v>
      </c>
      <c r="B850">
        <f t="shared" ca="1" si="30"/>
        <v>782</v>
      </c>
      <c r="C850" t="str">
        <f ca="1">IF(OFFSET('YODA Blocks'!$A$2,'YODA File'!B850,'YODA File'!A850)="","",OFFSET('YODA Blocks'!$A$2,'YODA File'!B850,'YODA File'!A850))</f>
        <v/>
      </c>
    </row>
    <row r="851" spans="1:3" x14ac:dyDescent="0.25">
      <c r="A851">
        <f t="shared" ca="1" si="29"/>
        <v>17</v>
      </c>
      <c r="B851">
        <f t="shared" ca="1" si="30"/>
        <v>783</v>
      </c>
      <c r="C851" t="str">
        <f ca="1">IF(OFFSET('YODA Blocks'!$A$2,'YODA File'!B851,'YODA File'!A851)="","",OFFSET('YODA Blocks'!$A$2,'YODA File'!B851,'YODA File'!A851))</f>
        <v/>
      </c>
    </row>
    <row r="852" spans="1:3" x14ac:dyDescent="0.25">
      <c r="A852">
        <f t="shared" ca="1" si="29"/>
        <v>17</v>
      </c>
      <c r="B852">
        <f t="shared" ca="1" si="30"/>
        <v>784</v>
      </c>
      <c r="C852" t="str">
        <f ca="1">IF(OFFSET('YODA Blocks'!$A$2,'YODA File'!B852,'YODA File'!A852)="","",OFFSET('YODA Blocks'!$A$2,'YODA File'!B852,'YODA File'!A852))</f>
        <v/>
      </c>
    </row>
    <row r="853" spans="1:3" x14ac:dyDescent="0.25">
      <c r="A853">
        <f t="shared" ca="1" si="29"/>
        <v>17</v>
      </c>
      <c r="B853">
        <f t="shared" ca="1" si="30"/>
        <v>785</v>
      </c>
      <c r="C853" t="str">
        <f ca="1">IF(OFFSET('YODA Blocks'!$A$2,'YODA File'!B853,'YODA File'!A853)="","",OFFSET('YODA Blocks'!$A$2,'YODA File'!B853,'YODA File'!A853))</f>
        <v/>
      </c>
    </row>
    <row r="854" spans="1:3" x14ac:dyDescent="0.25">
      <c r="A854">
        <f t="shared" ca="1" si="29"/>
        <v>17</v>
      </c>
      <c r="B854">
        <f t="shared" ca="1" si="30"/>
        <v>786</v>
      </c>
      <c r="C854" t="str">
        <f ca="1">IF(OFFSET('YODA Blocks'!$A$2,'YODA File'!B854,'YODA File'!A854)="","",OFFSET('YODA Blocks'!$A$2,'YODA File'!B854,'YODA File'!A854))</f>
        <v/>
      </c>
    </row>
    <row r="855" spans="1:3" x14ac:dyDescent="0.25">
      <c r="A855">
        <f t="shared" ca="1" si="29"/>
        <v>17</v>
      </c>
      <c r="B855">
        <f t="shared" ca="1" si="30"/>
        <v>787</v>
      </c>
      <c r="C855" t="str">
        <f ca="1">IF(OFFSET('YODA Blocks'!$A$2,'YODA File'!B855,'YODA File'!A855)="","",OFFSET('YODA Blocks'!$A$2,'YODA File'!B855,'YODA File'!A855))</f>
        <v/>
      </c>
    </row>
    <row r="856" spans="1:3" x14ac:dyDescent="0.25">
      <c r="A856">
        <f t="shared" ca="1" si="29"/>
        <v>17</v>
      </c>
      <c r="B856">
        <f t="shared" ca="1" si="30"/>
        <v>788</v>
      </c>
      <c r="C856" t="str">
        <f ca="1">IF(OFFSET('YODA Blocks'!$A$2,'YODA File'!B856,'YODA File'!A856)="","",OFFSET('YODA Blocks'!$A$2,'YODA File'!B856,'YODA File'!A856))</f>
        <v/>
      </c>
    </row>
    <row r="857" spans="1:3" x14ac:dyDescent="0.25">
      <c r="A857">
        <f t="shared" ca="1" si="29"/>
        <v>17</v>
      </c>
      <c r="B857">
        <f t="shared" ca="1" si="30"/>
        <v>789</v>
      </c>
      <c r="C857" t="str">
        <f ca="1">IF(OFFSET('YODA Blocks'!$A$2,'YODA File'!B857,'YODA File'!A857)="","",OFFSET('YODA Blocks'!$A$2,'YODA File'!B857,'YODA File'!A857))</f>
        <v/>
      </c>
    </row>
    <row r="858" spans="1:3" x14ac:dyDescent="0.25">
      <c r="A858">
        <f t="shared" ca="1" si="29"/>
        <v>17</v>
      </c>
      <c r="B858">
        <f t="shared" ca="1" si="30"/>
        <v>790</v>
      </c>
      <c r="C858" t="str">
        <f ca="1">IF(OFFSET('YODA Blocks'!$A$2,'YODA File'!B858,'YODA File'!A858)="","",OFFSET('YODA Blocks'!$A$2,'YODA File'!B858,'YODA File'!A858))</f>
        <v/>
      </c>
    </row>
    <row r="859" spans="1:3" x14ac:dyDescent="0.25">
      <c r="A859">
        <f t="shared" ca="1" si="29"/>
        <v>17</v>
      </c>
      <c r="B859">
        <f t="shared" ca="1" si="30"/>
        <v>791</v>
      </c>
      <c r="C859" t="str">
        <f ca="1">IF(OFFSET('YODA Blocks'!$A$2,'YODA File'!B859,'YODA File'!A859)="","",OFFSET('YODA Blocks'!$A$2,'YODA File'!B859,'YODA File'!A859))</f>
        <v/>
      </c>
    </row>
    <row r="860" spans="1:3" x14ac:dyDescent="0.25">
      <c r="A860">
        <f t="shared" ca="1" si="29"/>
        <v>17</v>
      </c>
      <c r="B860">
        <f t="shared" ca="1" si="30"/>
        <v>792</v>
      </c>
      <c r="C860" t="str">
        <f ca="1">IF(OFFSET('YODA Blocks'!$A$2,'YODA File'!B860,'YODA File'!A860)="","",OFFSET('YODA Blocks'!$A$2,'YODA File'!B860,'YODA File'!A860))</f>
        <v/>
      </c>
    </row>
    <row r="861" spans="1:3" x14ac:dyDescent="0.25">
      <c r="A861">
        <f t="shared" ca="1" si="29"/>
        <v>17</v>
      </c>
      <c r="B861">
        <f t="shared" ca="1" si="30"/>
        <v>793</v>
      </c>
      <c r="C861" t="str">
        <f ca="1">IF(OFFSET('YODA Blocks'!$A$2,'YODA File'!B861,'YODA File'!A861)="","",OFFSET('YODA Blocks'!$A$2,'YODA File'!B861,'YODA File'!A861))</f>
        <v/>
      </c>
    </row>
    <row r="862" spans="1:3" x14ac:dyDescent="0.25">
      <c r="A862">
        <f t="shared" ca="1" si="29"/>
        <v>17</v>
      </c>
      <c r="B862">
        <f t="shared" ca="1" si="30"/>
        <v>794</v>
      </c>
      <c r="C862" t="str">
        <f ca="1">IF(OFFSET('YODA Blocks'!$A$2,'YODA File'!B862,'YODA File'!A862)="","",OFFSET('YODA Blocks'!$A$2,'YODA File'!B862,'YODA File'!A862))</f>
        <v/>
      </c>
    </row>
    <row r="863" spans="1:3" x14ac:dyDescent="0.25">
      <c r="A863">
        <f t="shared" ca="1" si="29"/>
        <v>17</v>
      </c>
      <c r="B863">
        <f t="shared" ca="1" si="30"/>
        <v>795</v>
      </c>
      <c r="C863" t="str">
        <f ca="1">IF(OFFSET('YODA Blocks'!$A$2,'YODA File'!B863,'YODA File'!A863)="","",OFFSET('YODA Blocks'!$A$2,'YODA File'!B863,'YODA File'!A863))</f>
        <v/>
      </c>
    </row>
    <row r="864" spans="1:3" x14ac:dyDescent="0.25">
      <c r="A864">
        <f t="shared" ca="1" si="29"/>
        <v>17</v>
      </c>
      <c r="B864">
        <f t="shared" ca="1" si="30"/>
        <v>796</v>
      </c>
      <c r="C864" t="str">
        <f ca="1">IF(OFFSET('YODA Blocks'!$A$2,'YODA File'!B864,'YODA File'!A864)="","",OFFSET('YODA Blocks'!$A$2,'YODA File'!B864,'YODA File'!A864))</f>
        <v/>
      </c>
    </row>
    <row r="865" spans="1:3" x14ac:dyDescent="0.25">
      <c r="A865">
        <f t="shared" ca="1" si="29"/>
        <v>17</v>
      </c>
      <c r="B865">
        <f t="shared" ca="1" si="30"/>
        <v>797</v>
      </c>
      <c r="C865" t="str">
        <f ca="1">IF(OFFSET('YODA Blocks'!$A$2,'YODA File'!B865,'YODA File'!A865)="","",OFFSET('YODA Blocks'!$A$2,'YODA File'!B865,'YODA File'!A865))</f>
        <v/>
      </c>
    </row>
    <row r="866" spans="1:3" x14ac:dyDescent="0.25">
      <c r="A866">
        <f t="shared" ca="1" si="29"/>
        <v>17</v>
      </c>
      <c r="B866">
        <f t="shared" ca="1" si="30"/>
        <v>798</v>
      </c>
      <c r="C866" t="str">
        <f ca="1">IF(OFFSET('YODA Blocks'!$A$2,'YODA File'!B866,'YODA File'!A866)="","",OFFSET('YODA Blocks'!$A$2,'YODA File'!B866,'YODA File'!A866))</f>
        <v/>
      </c>
    </row>
    <row r="867" spans="1:3" x14ac:dyDescent="0.25">
      <c r="A867">
        <f t="shared" ca="1" si="29"/>
        <v>17</v>
      </c>
      <c r="B867">
        <f t="shared" ca="1" si="30"/>
        <v>799</v>
      </c>
      <c r="C867" t="str">
        <f ca="1">IF(OFFSET('YODA Blocks'!$A$2,'YODA File'!B867,'YODA File'!A867)="","",OFFSET('YODA Blocks'!$A$2,'YODA File'!B867,'YODA File'!A867))</f>
        <v/>
      </c>
    </row>
    <row r="868" spans="1:3" x14ac:dyDescent="0.25">
      <c r="A868">
        <f t="shared" ca="1" si="29"/>
        <v>17</v>
      </c>
      <c r="B868">
        <f t="shared" ca="1" si="30"/>
        <v>800</v>
      </c>
      <c r="C868" t="str">
        <f ca="1">IF(OFFSET('YODA Blocks'!$A$2,'YODA File'!B868,'YODA File'!A868)="","",OFFSET('YODA Blocks'!$A$2,'YODA File'!B868,'YODA File'!A868))</f>
        <v/>
      </c>
    </row>
    <row r="869" spans="1:3" x14ac:dyDescent="0.25">
      <c r="A869">
        <f t="shared" ca="1" si="29"/>
        <v>17</v>
      </c>
      <c r="B869">
        <f t="shared" ca="1" si="30"/>
        <v>801</v>
      </c>
      <c r="C869" t="str">
        <f ca="1">IF(OFFSET('YODA Blocks'!$A$2,'YODA File'!B869,'YODA File'!A869)="","",OFFSET('YODA Blocks'!$A$2,'YODA File'!B869,'YODA File'!A869))</f>
        <v/>
      </c>
    </row>
    <row r="870" spans="1:3" x14ac:dyDescent="0.25">
      <c r="A870">
        <f t="shared" ca="1" si="29"/>
        <v>17</v>
      </c>
      <c r="B870">
        <f t="shared" ca="1" si="30"/>
        <v>802</v>
      </c>
      <c r="C870" t="str">
        <f ca="1">IF(OFFSET('YODA Blocks'!$A$2,'YODA File'!B870,'YODA File'!A870)="","",OFFSET('YODA Blocks'!$A$2,'YODA File'!B870,'YODA File'!A870))</f>
        <v/>
      </c>
    </row>
    <row r="871" spans="1:3" x14ac:dyDescent="0.25">
      <c r="A871">
        <f t="shared" ca="1" si="29"/>
        <v>17</v>
      </c>
      <c r="B871">
        <f t="shared" ca="1" si="30"/>
        <v>803</v>
      </c>
      <c r="C871" t="str">
        <f ca="1">IF(OFFSET('YODA Blocks'!$A$2,'YODA File'!B871,'YODA File'!A871)="","",OFFSET('YODA Blocks'!$A$2,'YODA File'!B871,'YODA File'!A871))</f>
        <v/>
      </c>
    </row>
    <row r="872" spans="1:3" x14ac:dyDescent="0.25">
      <c r="A872">
        <f t="shared" ca="1" si="29"/>
        <v>17</v>
      </c>
      <c r="B872">
        <f t="shared" ca="1" si="30"/>
        <v>804</v>
      </c>
      <c r="C872" t="str">
        <f ca="1">IF(OFFSET('YODA Blocks'!$A$2,'YODA File'!B872,'YODA File'!A872)="","",OFFSET('YODA Blocks'!$A$2,'YODA File'!B872,'YODA File'!A872))</f>
        <v/>
      </c>
    </row>
    <row r="873" spans="1:3" x14ac:dyDescent="0.25">
      <c r="A873">
        <f t="shared" ca="1" si="29"/>
        <v>17</v>
      </c>
      <c r="B873">
        <f t="shared" ca="1" si="30"/>
        <v>805</v>
      </c>
      <c r="C873" t="str">
        <f ca="1">IF(OFFSET('YODA Blocks'!$A$2,'YODA File'!B873,'YODA File'!A873)="","",OFFSET('YODA Blocks'!$A$2,'YODA File'!B873,'YODA File'!A873))</f>
        <v/>
      </c>
    </row>
    <row r="874" spans="1:3" x14ac:dyDescent="0.25">
      <c r="A874">
        <f t="shared" ca="1" si="29"/>
        <v>17</v>
      </c>
      <c r="B874">
        <f t="shared" ca="1" si="30"/>
        <v>806</v>
      </c>
      <c r="C874" t="str">
        <f ca="1">IF(OFFSET('YODA Blocks'!$A$2,'YODA File'!B874,'YODA File'!A874)="","",OFFSET('YODA Blocks'!$A$2,'YODA File'!B874,'YODA File'!A874))</f>
        <v/>
      </c>
    </row>
    <row r="875" spans="1:3" x14ac:dyDescent="0.25">
      <c r="A875">
        <f t="shared" ca="1" si="29"/>
        <v>17</v>
      </c>
      <c r="B875">
        <f t="shared" ca="1" si="30"/>
        <v>807</v>
      </c>
      <c r="C875" t="str">
        <f ca="1">IF(OFFSET('YODA Blocks'!$A$2,'YODA File'!B875,'YODA File'!A875)="","",OFFSET('YODA Blocks'!$A$2,'YODA File'!B875,'YODA File'!A875))</f>
        <v/>
      </c>
    </row>
    <row r="876" spans="1:3" x14ac:dyDescent="0.25">
      <c r="A876">
        <f t="shared" ca="1" si="29"/>
        <v>17</v>
      </c>
      <c r="B876">
        <f t="shared" ca="1" si="30"/>
        <v>808</v>
      </c>
      <c r="C876" t="str">
        <f ca="1">IF(OFFSET('YODA Blocks'!$A$2,'YODA File'!B876,'YODA File'!A876)="","",OFFSET('YODA Blocks'!$A$2,'YODA File'!B876,'YODA File'!A876))</f>
        <v/>
      </c>
    </row>
    <row r="877" spans="1:3" x14ac:dyDescent="0.25">
      <c r="A877">
        <f t="shared" ca="1" si="29"/>
        <v>17</v>
      </c>
      <c r="B877">
        <f t="shared" ca="1" si="30"/>
        <v>809</v>
      </c>
      <c r="C877" t="str">
        <f ca="1">IF(OFFSET('YODA Blocks'!$A$2,'YODA File'!B877,'YODA File'!A877)="","",OFFSET('YODA Blocks'!$A$2,'YODA File'!B877,'YODA File'!A877))</f>
        <v/>
      </c>
    </row>
    <row r="878" spans="1:3" x14ac:dyDescent="0.25">
      <c r="A878">
        <f t="shared" ca="1" si="29"/>
        <v>17</v>
      </c>
      <c r="B878">
        <f t="shared" ca="1" si="30"/>
        <v>810</v>
      </c>
      <c r="C878" t="str">
        <f ca="1">IF(OFFSET('YODA Blocks'!$A$2,'YODA File'!B878,'YODA File'!A878)="","",OFFSET('YODA Blocks'!$A$2,'YODA File'!B878,'YODA File'!A878))</f>
        <v/>
      </c>
    </row>
    <row r="879" spans="1:3" x14ac:dyDescent="0.25">
      <c r="A879">
        <f t="shared" ca="1" si="29"/>
        <v>17</v>
      </c>
      <c r="B879">
        <f t="shared" ca="1" si="30"/>
        <v>811</v>
      </c>
      <c r="C879" t="str">
        <f ca="1">IF(OFFSET('YODA Blocks'!$A$2,'YODA File'!B879,'YODA File'!A879)="","",OFFSET('YODA Blocks'!$A$2,'YODA File'!B879,'YODA File'!A879))</f>
        <v/>
      </c>
    </row>
    <row r="880" spans="1:3" x14ac:dyDescent="0.25">
      <c r="A880">
        <f t="shared" ca="1" si="29"/>
        <v>17</v>
      </c>
      <c r="B880">
        <f t="shared" ca="1" si="30"/>
        <v>812</v>
      </c>
      <c r="C880" t="str">
        <f ca="1">IF(OFFSET('YODA Blocks'!$A$2,'YODA File'!B880,'YODA File'!A880)="","",OFFSET('YODA Blocks'!$A$2,'YODA File'!B880,'YODA File'!A880))</f>
        <v/>
      </c>
    </row>
    <row r="881" spans="1:3" x14ac:dyDescent="0.25">
      <c r="A881">
        <f t="shared" ca="1" si="29"/>
        <v>17</v>
      </c>
      <c r="B881">
        <f t="shared" ca="1" si="30"/>
        <v>813</v>
      </c>
      <c r="C881" t="str">
        <f ca="1">IF(OFFSET('YODA Blocks'!$A$2,'YODA File'!B881,'YODA File'!A881)="","",OFFSET('YODA Blocks'!$A$2,'YODA File'!B881,'YODA File'!A881))</f>
        <v/>
      </c>
    </row>
    <row r="882" spans="1:3" x14ac:dyDescent="0.25">
      <c r="A882">
        <f t="shared" ca="1" si="29"/>
        <v>17</v>
      </c>
      <c r="B882">
        <f t="shared" ca="1" si="30"/>
        <v>814</v>
      </c>
      <c r="C882" t="str">
        <f ca="1">IF(OFFSET('YODA Blocks'!$A$2,'YODA File'!B882,'YODA File'!A882)="","",OFFSET('YODA Blocks'!$A$2,'YODA File'!B882,'YODA File'!A882))</f>
        <v/>
      </c>
    </row>
    <row r="883" spans="1:3" x14ac:dyDescent="0.25">
      <c r="A883">
        <f t="shared" ca="1" si="29"/>
        <v>17</v>
      </c>
      <c r="B883">
        <f t="shared" ca="1" si="30"/>
        <v>815</v>
      </c>
      <c r="C883" t="str">
        <f ca="1">IF(OFFSET('YODA Blocks'!$A$2,'YODA File'!B883,'YODA File'!A883)="","",OFFSET('YODA Blocks'!$A$2,'YODA File'!B883,'YODA File'!A883))</f>
        <v/>
      </c>
    </row>
    <row r="884" spans="1:3" x14ac:dyDescent="0.25">
      <c r="A884">
        <f t="shared" ca="1" si="29"/>
        <v>17</v>
      </c>
      <c r="B884">
        <f t="shared" ca="1" si="30"/>
        <v>816</v>
      </c>
      <c r="C884" t="str">
        <f ca="1">IF(OFFSET('YODA Blocks'!$A$2,'YODA File'!B884,'YODA File'!A884)="","",OFFSET('YODA Blocks'!$A$2,'YODA File'!B884,'YODA File'!A884))</f>
        <v/>
      </c>
    </row>
    <row r="885" spans="1:3" x14ac:dyDescent="0.25">
      <c r="A885">
        <f t="shared" ca="1" si="29"/>
        <v>17</v>
      </c>
      <c r="B885">
        <f t="shared" ca="1" si="30"/>
        <v>817</v>
      </c>
      <c r="C885" t="str">
        <f ca="1">IF(OFFSET('YODA Blocks'!$A$2,'YODA File'!B885,'YODA File'!A885)="","",OFFSET('YODA Blocks'!$A$2,'YODA File'!B885,'YODA File'!A885))</f>
        <v/>
      </c>
    </row>
    <row r="886" spans="1:3" x14ac:dyDescent="0.25">
      <c r="A886">
        <f t="shared" ca="1" si="29"/>
        <v>17</v>
      </c>
      <c r="B886">
        <f t="shared" ca="1" si="30"/>
        <v>818</v>
      </c>
      <c r="C886" t="str">
        <f ca="1">IF(OFFSET('YODA Blocks'!$A$2,'YODA File'!B886,'YODA File'!A886)="","",OFFSET('YODA Blocks'!$A$2,'YODA File'!B886,'YODA File'!A886))</f>
        <v/>
      </c>
    </row>
    <row r="887" spans="1:3" x14ac:dyDescent="0.25">
      <c r="A887">
        <f t="shared" ca="1" si="29"/>
        <v>17</v>
      </c>
      <c r="B887">
        <f t="shared" ca="1" si="30"/>
        <v>819</v>
      </c>
      <c r="C887" t="str">
        <f ca="1">IF(OFFSET('YODA Blocks'!$A$2,'YODA File'!B887,'YODA File'!A887)="","",OFFSET('YODA Blocks'!$A$2,'YODA File'!B887,'YODA File'!A887))</f>
        <v/>
      </c>
    </row>
    <row r="888" spans="1:3" x14ac:dyDescent="0.25">
      <c r="A888">
        <f t="shared" ca="1" si="29"/>
        <v>17</v>
      </c>
      <c r="B888">
        <f t="shared" ca="1" si="30"/>
        <v>820</v>
      </c>
      <c r="C888" t="str">
        <f ca="1">IF(OFFSET('YODA Blocks'!$A$2,'YODA File'!B888,'YODA File'!A888)="","",OFFSET('YODA Blocks'!$A$2,'YODA File'!B888,'YODA File'!A888))</f>
        <v/>
      </c>
    </row>
    <row r="889" spans="1:3" x14ac:dyDescent="0.25">
      <c r="A889">
        <f t="shared" ca="1" si="29"/>
        <v>17</v>
      </c>
      <c r="B889">
        <f t="shared" ca="1" si="30"/>
        <v>821</v>
      </c>
      <c r="C889" t="str">
        <f ca="1">IF(OFFSET('YODA Blocks'!$A$2,'YODA File'!B889,'YODA File'!A889)="","",OFFSET('YODA Blocks'!$A$2,'YODA File'!B889,'YODA File'!A889))</f>
        <v/>
      </c>
    </row>
    <row r="890" spans="1:3" x14ac:dyDescent="0.25">
      <c r="A890">
        <f t="shared" ca="1" si="29"/>
        <v>17</v>
      </c>
      <c r="B890">
        <f t="shared" ca="1" si="30"/>
        <v>822</v>
      </c>
      <c r="C890" t="str">
        <f ca="1">IF(OFFSET('YODA Blocks'!$A$2,'YODA File'!B890,'YODA File'!A890)="","",OFFSET('YODA Blocks'!$A$2,'YODA File'!B890,'YODA File'!A890))</f>
        <v/>
      </c>
    </row>
    <row r="891" spans="1:3" x14ac:dyDescent="0.25">
      <c r="A891">
        <f t="shared" ca="1" si="29"/>
        <v>17</v>
      </c>
      <c r="B891">
        <f t="shared" ca="1" si="30"/>
        <v>823</v>
      </c>
      <c r="C891" t="str">
        <f ca="1">IF(OFFSET('YODA Blocks'!$A$2,'YODA File'!B891,'YODA File'!A891)="","",OFFSET('YODA Blocks'!$A$2,'YODA File'!B891,'YODA File'!A891))</f>
        <v/>
      </c>
    </row>
    <row r="892" spans="1:3" x14ac:dyDescent="0.25">
      <c r="A892">
        <f t="shared" ca="1" si="29"/>
        <v>17</v>
      </c>
      <c r="B892">
        <f t="shared" ca="1" si="30"/>
        <v>824</v>
      </c>
      <c r="C892" t="str">
        <f ca="1">IF(OFFSET('YODA Blocks'!$A$2,'YODA File'!B892,'YODA File'!A892)="","",OFFSET('YODA Blocks'!$A$2,'YODA File'!B892,'YODA File'!A892))</f>
        <v/>
      </c>
    </row>
    <row r="893" spans="1:3" x14ac:dyDescent="0.25">
      <c r="A893">
        <f t="shared" ca="1" si="29"/>
        <v>17</v>
      </c>
      <c r="B893">
        <f t="shared" ca="1" si="30"/>
        <v>825</v>
      </c>
      <c r="C893" t="str">
        <f ca="1">IF(OFFSET('YODA Blocks'!$A$2,'YODA File'!B893,'YODA File'!A893)="","",OFFSET('YODA Blocks'!$A$2,'YODA File'!B893,'YODA File'!A893))</f>
        <v/>
      </c>
    </row>
    <row r="894" spans="1:3" x14ac:dyDescent="0.25">
      <c r="A894">
        <f t="shared" ca="1" si="29"/>
        <v>17</v>
      </c>
      <c r="B894">
        <f t="shared" ca="1" si="30"/>
        <v>826</v>
      </c>
      <c r="C894" t="str">
        <f ca="1">IF(OFFSET('YODA Blocks'!$A$2,'YODA File'!B894,'YODA File'!A894)="","",OFFSET('YODA Blocks'!$A$2,'YODA File'!B894,'YODA File'!A894))</f>
        <v/>
      </c>
    </row>
    <row r="895" spans="1:3" x14ac:dyDescent="0.25">
      <c r="A895">
        <f t="shared" ref="A895:A958" ca="1" si="31">IF(B894=INDIRECT(CONCATENATE("'YODA Blocks'!$",CHAR(A894+65),"$2:",CHAR(A894+65),"$2")),A894+1,A894)</f>
        <v>17</v>
      </c>
      <c r="B895">
        <f t="shared" ref="B895:B958" ca="1" si="32">IF(B894=SUM(INDIRECT(CONCATENATE("'YODA Blocks'!$",CHAR(A894+65),"$2:",CHAR(A894+65),"$2"))),1,B894+1)</f>
        <v>827</v>
      </c>
      <c r="C895" t="str">
        <f ca="1">IF(OFFSET('YODA Blocks'!$A$2,'YODA File'!B895,'YODA File'!A895)="","",OFFSET('YODA Blocks'!$A$2,'YODA File'!B895,'YODA File'!A895))</f>
        <v/>
      </c>
    </row>
    <row r="896" spans="1:3" x14ac:dyDescent="0.25">
      <c r="A896">
        <f t="shared" ca="1" si="31"/>
        <v>17</v>
      </c>
      <c r="B896">
        <f t="shared" ca="1" si="32"/>
        <v>828</v>
      </c>
      <c r="C896" t="str">
        <f ca="1">IF(OFFSET('YODA Blocks'!$A$2,'YODA File'!B896,'YODA File'!A896)="","",OFFSET('YODA Blocks'!$A$2,'YODA File'!B896,'YODA File'!A896))</f>
        <v/>
      </c>
    </row>
    <row r="897" spans="1:3" x14ac:dyDescent="0.25">
      <c r="A897">
        <f t="shared" ca="1" si="31"/>
        <v>17</v>
      </c>
      <c r="B897">
        <f t="shared" ca="1" si="32"/>
        <v>829</v>
      </c>
      <c r="C897" t="str">
        <f ca="1">IF(OFFSET('YODA Blocks'!$A$2,'YODA File'!B897,'YODA File'!A897)="","",OFFSET('YODA Blocks'!$A$2,'YODA File'!B897,'YODA File'!A897))</f>
        <v/>
      </c>
    </row>
    <row r="898" spans="1:3" x14ac:dyDescent="0.25">
      <c r="A898">
        <f t="shared" ca="1" si="31"/>
        <v>17</v>
      </c>
      <c r="B898">
        <f t="shared" ca="1" si="32"/>
        <v>830</v>
      </c>
      <c r="C898" t="str">
        <f ca="1">IF(OFFSET('YODA Blocks'!$A$2,'YODA File'!B898,'YODA File'!A898)="","",OFFSET('YODA Blocks'!$A$2,'YODA File'!B898,'YODA File'!A898))</f>
        <v/>
      </c>
    </row>
    <row r="899" spans="1:3" x14ac:dyDescent="0.25">
      <c r="A899">
        <f t="shared" ca="1" si="31"/>
        <v>17</v>
      </c>
      <c r="B899">
        <f t="shared" ca="1" si="32"/>
        <v>831</v>
      </c>
      <c r="C899" t="str">
        <f ca="1">IF(OFFSET('YODA Blocks'!$A$2,'YODA File'!B899,'YODA File'!A899)="","",OFFSET('YODA Blocks'!$A$2,'YODA File'!B899,'YODA File'!A899))</f>
        <v/>
      </c>
    </row>
    <row r="900" spans="1:3" x14ac:dyDescent="0.25">
      <c r="A900">
        <f t="shared" ca="1" si="31"/>
        <v>17</v>
      </c>
      <c r="B900">
        <f t="shared" ca="1" si="32"/>
        <v>832</v>
      </c>
      <c r="C900" t="str">
        <f ca="1">IF(OFFSET('YODA Blocks'!$A$2,'YODA File'!B900,'YODA File'!A900)="","",OFFSET('YODA Blocks'!$A$2,'YODA File'!B900,'YODA File'!A900))</f>
        <v/>
      </c>
    </row>
    <row r="901" spans="1:3" x14ac:dyDescent="0.25">
      <c r="A901">
        <f t="shared" ca="1" si="31"/>
        <v>17</v>
      </c>
      <c r="B901">
        <f t="shared" ca="1" si="32"/>
        <v>833</v>
      </c>
      <c r="C901" t="str">
        <f ca="1">IF(OFFSET('YODA Blocks'!$A$2,'YODA File'!B901,'YODA File'!A901)="","",OFFSET('YODA Blocks'!$A$2,'YODA File'!B901,'YODA File'!A901))</f>
        <v/>
      </c>
    </row>
    <row r="902" spans="1:3" x14ac:dyDescent="0.25">
      <c r="A902">
        <f t="shared" ca="1" si="31"/>
        <v>17</v>
      </c>
      <c r="B902">
        <f t="shared" ca="1" si="32"/>
        <v>834</v>
      </c>
      <c r="C902" t="str">
        <f ca="1">IF(OFFSET('YODA Blocks'!$A$2,'YODA File'!B902,'YODA File'!A902)="","",OFFSET('YODA Blocks'!$A$2,'YODA File'!B902,'YODA File'!A902))</f>
        <v/>
      </c>
    </row>
    <row r="903" spans="1:3" x14ac:dyDescent="0.25">
      <c r="A903">
        <f t="shared" ca="1" si="31"/>
        <v>17</v>
      </c>
      <c r="B903">
        <f t="shared" ca="1" si="32"/>
        <v>835</v>
      </c>
      <c r="C903" t="str">
        <f ca="1">IF(OFFSET('YODA Blocks'!$A$2,'YODA File'!B903,'YODA File'!A903)="","",OFFSET('YODA Blocks'!$A$2,'YODA File'!B903,'YODA File'!A903))</f>
        <v/>
      </c>
    </row>
    <row r="904" spans="1:3" x14ac:dyDescent="0.25">
      <c r="A904">
        <f t="shared" ca="1" si="31"/>
        <v>17</v>
      </c>
      <c r="B904">
        <f t="shared" ca="1" si="32"/>
        <v>836</v>
      </c>
      <c r="C904" t="str">
        <f ca="1">IF(OFFSET('YODA Blocks'!$A$2,'YODA File'!B904,'YODA File'!A904)="","",OFFSET('YODA Blocks'!$A$2,'YODA File'!B904,'YODA File'!A904))</f>
        <v/>
      </c>
    </row>
    <row r="905" spans="1:3" x14ac:dyDescent="0.25">
      <c r="A905">
        <f t="shared" ca="1" si="31"/>
        <v>17</v>
      </c>
      <c r="B905">
        <f t="shared" ca="1" si="32"/>
        <v>837</v>
      </c>
      <c r="C905" t="str">
        <f ca="1">IF(OFFSET('YODA Blocks'!$A$2,'YODA File'!B905,'YODA File'!A905)="","",OFFSET('YODA Blocks'!$A$2,'YODA File'!B905,'YODA File'!A905))</f>
        <v/>
      </c>
    </row>
    <row r="906" spans="1:3" x14ac:dyDescent="0.25">
      <c r="A906">
        <f t="shared" ca="1" si="31"/>
        <v>17</v>
      </c>
      <c r="B906">
        <f t="shared" ca="1" si="32"/>
        <v>838</v>
      </c>
      <c r="C906" t="str">
        <f ca="1">IF(OFFSET('YODA Blocks'!$A$2,'YODA File'!B906,'YODA File'!A906)="","",OFFSET('YODA Blocks'!$A$2,'YODA File'!B906,'YODA File'!A906))</f>
        <v/>
      </c>
    </row>
    <row r="907" spans="1:3" x14ac:dyDescent="0.25">
      <c r="A907">
        <f t="shared" ca="1" si="31"/>
        <v>17</v>
      </c>
      <c r="B907">
        <f t="shared" ca="1" si="32"/>
        <v>839</v>
      </c>
      <c r="C907" t="str">
        <f ca="1">IF(OFFSET('YODA Blocks'!$A$2,'YODA File'!B907,'YODA File'!A907)="","",OFFSET('YODA Blocks'!$A$2,'YODA File'!B907,'YODA File'!A907))</f>
        <v/>
      </c>
    </row>
    <row r="908" spans="1:3" x14ac:dyDescent="0.25">
      <c r="A908">
        <f t="shared" ca="1" si="31"/>
        <v>17</v>
      </c>
      <c r="B908">
        <f t="shared" ca="1" si="32"/>
        <v>840</v>
      </c>
      <c r="C908" t="str">
        <f ca="1">IF(OFFSET('YODA Blocks'!$A$2,'YODA File'!B908,'YODA File'!A908)="","",OFFSET('YODA Blocks'!$A$2,'YODA File'!B908,'YODA File'!A908))</f>
        <v/>
      </c>
    </row>
    <row r="909" spans="1:3" x14ac:dyDescent="0.25">
      <c r="A909">
        <f t="shared" ca="1" si="31"/>
        <v>17</v>
      </c>
      <c r="B909">
        <f t="shared" ca="1" si="32"/>
        <v>841</v>
      </c>
      <c r="C909" t="str">
        <f ca="1">IF(OFFSET('YODA Blocks'!$A$2,'YODA File'!B909,'YODA File'!A909)="","",OFFSET('YODA Blocks'!$A$2,'YODA File'!B909,'YODA File'!A909))</f>
        <v/>
      </c>
    </row>
    <row r="910" spans="1:3" x14ac:dyDescent="0.25">
      <c r="A910">
        <f t="shared" ca="1" si="31"/>
        <v>17</v>
      </c>
      <c r="B910">
        <f t="shared" ca="1" si="32"/>
        <v>842</v>
      </c>
      <c r="C910" t="str">
        <f ca="1">IF(OFFSET('YODA Blocks'!$A$2,'YODA File'!B910,'YODA File'!A910)="","",OFFSET('YODA Blocks'!$A$2,'YODA File'!B910,'YODA File'!A910))</f>
        <v/>
      </c>
    </row>
    <row r="911" spans="1:3" x14ac:dyDescent="0.25">
      <c r="A911">
        <f t="shared" ca="1" si="31"/>
        <v>17</v>
      </c>
      <c r="B911">
        <f t="shared" ca="1" si="32"/>
        <v>843</v>
      </c>
      <c r="C911" t="str">
        <f ca="1">IF(OFFSET('YODA Blocks'!$A$2,'YODA File'!B911,'YODA File'!A911)="","",OFFSET('YODA Blocks'!$A$2,'YODA File'!B911,'YODA File'!A911))</f>
        <v/>
      </c>
    </row>
    <row r="912" spans="1:3" x14ac:dyDescent="0.25">
      <c r="A912">
        <f t="shared" ca="1" si="31"/>
        <v>17</v>
      </c>
      <c r="B912">
        <f t="shared" ca="1" si="32"/>
        <v>844</v>
      </c>
      <c r="C912" t="str">
        <f ca="1">IF(OFFSET('YODA Blocks'!$A$2,'YODA File'!B912,'YODA File'!A912)="","",OFFSET('YODA Blocks'!$A$2,'YODA File'!B912,'YODA File'!A912))</f>
        <v/>
      </c>
    </row>
    <row r="913" spans="1:3" x14ac:dyDescent="0.25">
      <c r="A913">
        <f t="shared" ca="1" si="31"/>
        <v>17</v>
      </c>
      <c r="B913">
        <f t="shared" ca="1" si="32"/>
        <v>845</v>
      </c>
      <c r="C913" t="str">
        <f ca="1">IF(OFFSET('YODA Blocks'!$A$2,'YODA File'!B913,'YODA File'!A913)="","",OFFSET('YODA Blocks'!$A$2,'YODA File'!B913,'YODA File'!A913))</f>
        <v/>
      </c>
    </row>
    <row r="914" spans="1:3" x14ac:dyDescent="0.25">
      <c r="A914">
        <f t="shared" ca="1" si="31"/>
        <v>17</v>
      </c>
      <c r="B914">
        <f t="shared" ca="1" si="32"/>
        <v>846</v>
      </c>
      <c r="C914" t="str">
        <f ca="1">IF(OFFSET('YODA Blocks'!$A$2,'YODA File'!B914,'YODA File'!A914)="","",OFFSET('YODA Blocks'!$A$2,'YODA File'!B914,'YODA File'!A914))</f>
        <v/>
      </c>
    </row>
    <row r="915" spans="1:3" x14ac:dyDescent="0.25">
      <c r="A915">
        <f t="shared" ca="1" si="31"/>
        <v>17</v>
      </c>
      <c r="B915">
        <f t="shared" ca="1" si="32"/>
        <v>847</v>
      </c>
      <c r="C915" t="str">
        <f ca="1">IF(OFFSET('YODA Blocks'!$A$2,'YODA File'!B915,'YODA File'!A915)="","",OFFSET('YODA Blocks'!$A$2,'YODA File'!B915,'YODA File'!A915))</f>
        <v/>
      </c>
    </row>
    <row r="916" spans="1:3" x14ac:dyDescent="0.25">
      <c r="A916">
        <f t="shared" ca="1" si="31"/>
        <v>17</v>
      </c>
      <c r="B916">
        <f t="shared" ca="1" si="32"/>
        <v>848</v>
      </c>
      <c r="C916" t="str">
        <f ca="1">IF(OFFSET('YODA Blocks'!$A$2,'YODA File'!B916,'YODA File'!A916)="","",OFFSET('YODA Blocks'!$A$2,'YODA File'!B916,'YODA File'!A916))</f>
        <v/>
      </c>
    </row>
    <row r="917" spans="1:3" x14ac:dyDescent="0.25">
      <c r="A917">
        <f t="shared" ca="1" si="31"/>
        <v>17</v>
      </c>
      <c r="B917">
        <f t="shared" ca="1" si="32"/>
        <v>849</v>
      </c>
      <c r="C917" t="str">
        <f ca="1">IF(OFFSET('YODA Blocks'!$A$2,'YODA File'!B917,'YODA File'!A917)="","",OFFSET('YODA Blocks'!$A$2,'YODA File'!B917,'YODA File'!A917))</f>
        <v/>
      </c>
    </row>
    <row r="918" spans="1:3" x14ac:dyDescent="0.25">
      <c r="A918">
        <f t="shared" ca="1" si="31"/>
        <v>17</v>
      </c>
      <c r="B918">
        <f t="shared" ca="1" si="32"/>
        <v>850</v>
      </c>
      <c r="C918" t="str">
        <f ca="1">IF(OFFSET('YODA Blocks'!$A$2,'YODA File'!B918,'YODA File'!A918)="","",OFFSET('YODA Blocks'!$A$2,'YODA File'!B918,'YODA File'!A918))</f>
        <v/>
      </c>
    </row>
    <row r="919" spans="1:3" x14ac:dyDescent="0.25">
      <c r="A919">
        <f t="shared" ca="1" si="31"/>
        <v>17</v>
      </c>
      <c r="B919">
        <f t="shared" ca="1" si="32"/>
        <v>851</v>
      </c>
      <c r="C919" t="str">
        <f ca="1">IF(OFFSET('YODA Blocks'!$A$2,'YODA File'!B919,'YODA File'!A919)="","",OFFSET('YODA Blocks'!$A$2,'YODA File'!B919,'YODA File'!A919))</f>
        <v/>
      </c>
    </row>
    <row r="920" spans="1:3" x14ac:dyDescent="0.25">
      <c r="A920">
        <f t="shared" ca="1" si="31"/>
        <v>17</v>
      </c>
      <c r="B920">
        <f t="shared" ca="1" si="32"/>
        <v>852</v>
      </c>
      <c r="C920" t="str">
        <f ca="1">IF(OFFSET('YODA Blocks'!$A$2,'YODA File'!B920,'YODA File'!A920)="","",OFFSET('YODA Blocks'!$A$2,'YODA File'!B920,'YODA File'!A920))</f>
        <v/>
      </c>
    </row>
    <row r="921" spans="1:3" x14ac:dyDescent="0.25">
      <c r="A921">
        <f t="shared" ca="1" si="31"/>
        <v>17</v>
      </c>
      <c r="B921">
        <f t="shared" ca="1" si="32"/>
        <v>853</v>
      </c>
      <c r="C921" t="str">
        <f ca="1">IF(OFFSET('YODA Blocks'!$A$2,'YODA File'!B921,'YODA File'!A921)="","",OFFSET('YODA Blocks'!$A$2,'YODA File'!B921,'YODA File'!A921))</f>
        <v/>
      </c>
    </row>
    <row r="922" spans="1:3" x14ac:dyDescent="0.25">
      <c r="A922">
        <f t="shared" ca="1" si="31"/>
        <v>17</v>
      </c>
      <c r="B922">
        <f t="shared" ca="1" si="32"/>
        <v>854</v>
      </c>
      <c r="C922" t="str">
        <f ca="1">IF(OFFSET('YODA Blocks'!$A$2,'YODA File'!B922,'YODA File'!A922)="","",OFFSET('YODA Blocks'!$A$2,'YODA File'!B922,'YODA File'!A922))</f>
        <v/>
      </c>
    </row>
    <row r="923" spans="1:3" x14ac:dyDescent="0.25">
      <c r="A923">
        <f t="shared" ca="1" si="31"/>
        <v>17</v>
      </c>
      <c r="B923">
        <f t="shared" ca="1" si="32"/>
        <v>855</v>
      </c>
      <c r="C923" t="str">
        <f ca="1">IF(OFFSET('YODA Blocks'!$A$2,'YODA File'!B923,'YODA File'!A923)="","",OFFSET('YODA Blocks'!$A$2,'YODA File'!B923,'YODA File'!A923))</f>
        <v/>
      </c>
    </row>
    <row r="924" spans="1:3" x14ac:dyDescent="0.25">
      <c r="A924">
        <f t="shared" ca="1" si="31"/>
        <v>17</v>
      </c>
      <c r="B924">
        <f t="shared" ca="1" si="32"/>
        <v>856</v>
      </c>
      <c r="C924" t="str">
        <f ca="1">IF(OFFSET('YODA Blocks'!$A$2,'YODA File'!B924,'YODA File'!A924)="","",OFFSET('YODA Blocks'!$A$2,'YODA File'!B924,'YODA File'!A924))</f>
        <v/>
      </c>
    </row>
    <row r="925" spans="1:3" x14ac:dyDescent="0.25">
      <c r="A925">
        <f t="shared" ca="1" si="31"/>
        <v>17</v>
      </c>
      <c r="B925">
        <f t="shared" ca="1" si="32"/>
        <v>857</v>
      </c>
      <c r="C925" t="str">
        <f ca="1">IF(OFFSET('YODA Blocks'!$A$2,'YODA File'!B925,'YODA File'!A925)="","",OFFSET('YODA Blocks'!$A$2,'YODA File'!B925,'YODA File'!A925))</f>
        <v/>
      </c>
    </row>
    <row r="926" spans="1:3" x14ac:dyDescent="0.25">
      <c r="A926">
        <f t="shared" ca="1" si="31"/>
        <v>17</v>
      </c>
      <c r="B926">
        <f t="shared" ca="1" si="32"/>
        <v>858</v>
      </c>
      <c r="C926" t="str">
        <f ca="1">IF(OFFSET('YODA Blocks'!$A$2,'YODA File'!B926,'YODA File'!A926)="","",OFFSET('YODA Blocks'!$A$2,'YODA File'!B926,'YODA File'!A926))</f>
        <v/>
      </c>
    </row>
    <row r="927" spans="1:3" x14ac:dyDescent="0.25">
      <c r="A927">
        <f t="shared" ca="1" si="31"/>
        <v>17</v>
      </c>
      <c r="B927">
        <f t="shared" ca="1" si="32"/>
        <v>859</v>
      </c>
      <c r="C927" t="str">
        <f ca="1">IF(OFFSET('YODA Blocks'!$A$2,'YODA File'!B927,'YODA File'!A927)="","",OFFSET('YODA Blocks'!$A$2,'YODA File'!B927,'YODA File'!A927))</f>
        <v/>
      </c>
    </row>
    <row r="928" spans="1:3" x14ac:dyDescent="0.25">
      <c r="A928">
        <f t="shared" ca="1" si="31"/>
        <v>17</v>
      </c>
      <c r="B928">
        <f t="shared" ca="1" si="32"/>
        <v>860</v>
      </c>
      <c r="C928" t="str">
        <f ca="1">IF(OFFSET('YODA Blocks'!$A$2,'YODA File'!B928,'YODA File'!A928)="","",OFFSET('YODA Blocks'!$A$2,'YODA File'!B928,'YODA File'!A928))</f>
        <v/>
      </c>
    </row>
    <row r="929" spans="1:3" x14ac:dyDescent="0.25">
      <c r="A929">
        <f t="shared" ca="1" si="31"/>
        <v>17</v>
      </c>
      <c r="B929">
        <f t="shared" ca="1" si="32"/>
        <v>861</v>
      </c>
      <c r="C929" t="str">
        <f ca="1">IF(OFFSET('YODA Blocks'!$A$2,'YODA File'!B929,'YODA File'!A929)="","",OFFSET('YODA Blocks'!$A$2,'YODA File'!B929,'YODA File'!A929))</f>
        <v/>
      </c>
    </row>
    <row r="930" spans="1:3" x14ac:dyDescent="0.25">
      <c r="A930">
        <f t="shared" ca="1" si="31"/>
        <v>17</v>
      </c>
      <c r="B930">
        <f t="shared" ca="1" si="32"/>
        <v>862</v>
      </c>
      <c r="C930" t="str">
        <f ca="1">IF(OFFSET('YODA Blocks'!$A$2,'YODA File'!B930,'YODA File'!A930)="","",OFFSET('YODA Blocks'!$A$2,'YODA File'!B930,'YODA File'!A930))</f>
        <v/>
      </c>
    </row>
    <row r="931" spans="1:3" x14ac:dyDescent="0.25">
      <c r="A931">
        <f t="shared" ca="1" si="31"/>
        <v>17</v>
      </c>
      <c r="B931">
        <f t="shared" ca="1" si="32"/>
        <v>863</v>
      </c>
      <c r="C931" t="str">
        <f ca="1">IF(OFFSET('YODA Blocks'!$A$2,'YODA File'!B931,'YODA File'!A931)="","",OFFSET('YODA Blocks'!$A$2,'YODA File'!B931,'YODA File'!A931))</f>
        <v/>
      </c>
    </row>
    <row r="932" spans="1:3" x14ac:dyDescent="0.25">
      <c r="A932">
        <f t="shared" ca="1" si="31"/>
        <v>17</v>
      </c>
      <c r="B932">
        <f t="shared" ca="1" si="32"/>
        <v>864</v>
      </c>
      <c r="C932" t="str">
        <f ca="1">IF(OFFSET('YODA Blocks'!$A$2,'YODA File'!B932,'YODA File'!A932)="","",OFFSET('YODA Blocks'!$A$2,'YODA File'!B932,'YODA File'!A932))</f>
        <v/>
      </c>
    </row>
    <row r="933" spans="1:3" x14ac:dyDescent="0.25">
      <c r="A933">
        <f t="shared" ca="1" si="31"/>
        <v>17</v>
      </c>
      <c r="B933">
        <f t="shared" ca="1" si="32"/>
        <v>865</v>
      </c>
      <c r="C933" t="str">
        <f ca="1">IF(OFFSET('YODA Blocks'!$A$2,'YODA File'!B933,'YODA File'!A933)="","",OFFSET('YODA Blocks'!$A$2,'YODA File'!B933,'YODA File'!A933))</f>
        <v/>
      </c>
    </row>
    <row r="934" spans="1:3" x14ac:dyDescent="0.25">
      <c r="A934">
        <f t="shared" ca="1" si="31"/>
        <v>17</v>
      </c>
      <c r="B934">
        <f t="shared" ca="1" si="32"/>
        <v>866</v>
      </c>
      <c r="C934" t="str">
        <f ca="1">IF(OFFSET('YODA Blocks'!$A$2,'YODA File'!B934,'YODA File'!A934)="","",OFFSET('YODA Blocks'!$A$2,'YODA File'!B934,'YODA File'!A934))</f>
        <v/>
      </c>
    </row>
    <row r="935" spans="1:3" x14ac:dyDescent="0.25">
      <c r="A935">
        <f t="shared" ca="1" si="31"/>
        <v>17</v>
      </c>
      <c r="B935">
        <f t="shared" ca="1" si="32"/>
        <v>867</v>
      </c>
      <c r="C935" t="str">
        <f ca="1">IF(OFFSET('YODA Blocks'!$A$2,'YODA File'!B935,'YODA File'!A935)="","",OFFSET('YODA Blocks'!$A$2,'YODA File'!B935,'YODA File'!A935))</f>
        <v/>
      </c>
    </row>
    <row r="936" spans="1:3" x14ac:dyDescent="0.25">
      <c r="A936">
        <f t="shared" ca="1" si="31"/>
        <v>17</v>
      </c>
      <c r="B936">
        <f t="shared" ca="1" si="32"/>
        <v>868</v>
      </c>
      <c r="C936" t="str">
        <f ca="1">IF(OFFSET('YODA Blocks'!$A$2,'YODA File'!B936,'YODA File'!A936)="","",OFFSET('YODA Blocks'!$A$2,'YODA File'!B936,'YODA File'!A936))</f>
        <v/>
      </c>
    </row>
    <row r="937" spans="1:3" x14ac:dyDescent="0.25">
      <c r="A937">
        <f t="shared" ca="1" si="31"/>
        <v>17</v>
      </c>
      <c r="B937">
        <f t="shared" ca="1" si="32"/>
        <v>869</v>
      </c>
      <c r="C937" t="str">
        <f ca="1">IF(OFFSET('YODA Blocks'!$A$2,'YODA File'!B937,'YODA File'!A937)="","",OFFSET('YODA Blocks'!$A$2,'YODA File'!B937,'YODA File'!A937))</f>
        <v/>
      </c>
    </row>
    <row r="938" spans="1:3" x14ac:dyDescent="0.25">
      <c r="A938">
        <f t="shared" ca="1" si="31"/>
        <v>17</v>
      </c>
      <c r="B938">
        <f t="shared" ca="1" si="32"/>
        <v>870</v>
      </c>
      <c r="C938" t="str">
        <f ca="1">IF(OFFSET('YODA Blocks'!$A$2,'YODA File'!B938,'YODA File'!A938)="","",OFFSET('YODA Blocks'!$A$2,'YODA File'!B938,'YODA File'!A938))</f>
        <v/>
      </c>
    </row>
    <row r="939" spans="1:3" x14ac:dyDescent="0.25">
      <c r="A939">
        <f t="shared" ca="1" si="31"/>
        <v>17</v>
      </c>
      <c r="B939">
        <f t="shared" ca="1" si="32"/>
        <v>871</v>
      </c>
      <c r="C939" t="str">
        <f ca="1">IF(OFFSET('YODA Blocks'!$A$2,'YODA File'!B939,'YODA File'!A939)="","",OFFSET('YODA Blocks'!$A$2,'YODA File'!B939,'YODA File'!A939))</f>
        <v/>
      </c>
    </row>
    <row r="940" spans="1:3" x14ac:dyDescent="0.25">
      <c r="A940">
        <f t="shared" ca="1" si="31"/>
        <v>17</v>
      </c>
      <c r="B940">
        <f t="shared" ca="1" si="32"/>
        <v>872</v>
      </c>
      <c r="C940" t="str">
        <f ca="1">IF(OFFSET('YODA Blocks'!$A$2,'YODA File'!B940,'YODA File'!A940)="","",OFFSET('YODA Blocks'!$A$2,'YODA File'!B940,'YODA File'!A940))</f>
        <v/>
      </c>
    </row>
    <row r="941" spans="1:3" x14ac:dyDescent="0.25">
      <c r="A941">
        <f t="shared" ca="1" si="31"/>
        <v>17</v>
      </c>
      <c r="B941">
        <f t="shared" ca="1" si="32"/>
        <v>873</v>
      </c>
      <c r="C941" t="str">
        <f ca="1">IF(OFFSET('YODA Blocks'!$A$2,'YODA File'!B941,'YODA File'!A941)="","",OFFSET('YODA Blocks'!$A$2,'YODA File'!B941,'YODA File'!A941))</f>
        <v/>
      </c>
    </row>
    <row r="942" spans="1:3" x14ac:dyDescent="0.25">
      <c r="A942">
        <f t="shared" ca="1" si="31"/>
        <v>17</v>
      </c>
      <c r="B942">
        <f t="shared" ca="1" si="32"/>
        <v>874</v>
      </c>
      <c r="C942" t="str">
        <f ca="1">IF(OFFSET('YODA Blocks'!$A$2,'YODA File'!B942,'YODA File'!A942)="","",OFFSET('YODA Blocks'!$A$2,'YODA File'!B942,'YODA File'!A942))</f>
        <v/>
      </c>
    </row>
    <row r="943" spans="1:3" x14ac:dyDescent="0.25">
      <c r="A943">
        <f t="shared" ca="1" si="31"/>
        <v>17</v>
      </c>
      <c r="B943">
        <f t="shared" ca="1" si="32"/>
        <v>875</v>
      </c>
      <c r="C943" t="str">
        <f ca="1">IF(OFFSET('YODA Blocks'!$A$2,'YODA File'!B943,'YODA File'!A943)="","",OFFSET('YODA Blocks'!$A$2,'YODA File'!B943,'YODA File'!A943))</f>
        <v/>
      </c>
    </row>
    <row r="944" spans="1:3" x14ac:dyDescent="0.25">
      <c r="A944">
        <f t="shared" ca="1" si="31"/>
        <v>17</v>
      </c>
      <c r="B944">
        <f t="shared" ca="1" si="32"/>
        <v>876</v>
      </c>
      <c r="C944" t="str">
        <f ca="1">IF(OFFSET('YODA Blocks'!$A$2,'YODA File'!B944,'YODA File'!A944)="","",OFFSET('YODA Blocks'!$A$2,'YODA File'!B944,'YODA File'!A944))</f>
        <v/>
      </c>
    </row>
    <row r="945" spans="1:3" x14ac:dyDescent="0.25">
      <c r="A945">
        <f t="shared" ca="1" si="31"/>
        <v>17</v>
      </c>
      <c r="B945">
        <f t="shared" ca="1" si="32"/>
        <v>877</v>
      </c>
      <c r="C945" t="str">
        <f ca="1">IF(OFFSET('YODA Blocks'!$A$2,'YODA File'!B945,'YODA File'!A945)="","",OFFSET('YODA Blocks'!$A$2,'YODA File'!B945,'YODA File'!A945))</f>
        <v/>
      </c>
    </row>
    <row r="946" spans="1:3" x14ac:dyDescent="0.25">
      <c r="A946">
        <f t="shared" ca="1" si="31"/>
        <v>17</v>
      </c>
      <c r="B946">
        <f t="shared" ca="1" si="32"/>
        <v>878</v>
      </c>
      <c r="C946" t="str">
        <f ca="1">IF(OFFSET('YODA Blocks'!$A$2,'YODA File'!B946,'YODA File'!A946)="","",OFFSET('YODA Blocks'!$A$2,'YODA File'!B946,'YODA File'!A946))</f>
        <v/>
      </c>
    </row>
    <row r="947" spans="1:3" x14ac:dyDescent="0.25">
      <c r="A947">
        <f t="shared" ca="1" si="31"/>
        <v>17</v>
      </c>
      <c r="B947">
        <f t="shared" ca="1" si="32"/>
        <v>879</v>
      </c>
      <c r="C947" t="str">
        <f ca="1">IF(OFFSET('YODA Blocks'!$A$2,'YODA File'!B947,'YODA File'!A947)="","",OFFSET('YODA Blocks'!$A$2,'YODA File'!B947,'YODA File'!A947))</f>
        <v/>
      </c>
    </row>
    <row r="948" spans="1:3" x14ac:dyDescent="0.25">
      <c r="A948">
        <f t="shared" ca="1" si="31"/>
        <v>17</v>
      </c>
      <c r="B948">
        <f t="shared" ca="1" si="32"/>
        <v>880</v>
      </c>
      <c r="C948" t="str">
        <f ca="1">IF(OFFSET('YODA Blocks'!$A$2,'YODA File'!B948,'YODA File'!A948)="","",OFFSET('YODA Blocks'!$A$2,'YODA File'!B948,'YODA File'!A948))</f>
        <v/>
      </c>
    </row>
    <row r="949" spans="1:3" x14ac:dyDescent="0.25">
      <c r="A949">
        <f t="shared" ca="1" si="31"/>
        <v>17</v>
      </c>
      <c r="B949">
        <f t="shared" ca="1" si="32"/>
        <v>881</v>
      </c>
      <c r="C949" t="str">
        <f ca="1">IF(OFFSET('YODA Blocks'!$A$2,'YODA File'!B949,'YODA File'!A949)="","",OFFSET('YODA Blocks'!$A$2,'YODA File'!B949,'YODA File'!A949))</f>
        <v/>
      </c>
    </row>
    <row r="950" spans="1:3" x14ac:dyDescent="0.25">
      <c r="A950">
        <f t="shared" ca="1" si="31"/>
        <v>17</v>
      </c>
      <c r="B950">
        <f t="shared" ca="1" si="32"/>
        <v>882</v>
      </c>
      <c r="C950" t="str">
        <f ca="1">IF(OFFSET('YODA Blocks'!$A$2,'YODA File'!B950,'YODA File'!A950)="","",OFFSET('YODA Blocks'!$A$2,'YODA File'!B950,'YODA File'!A950))</f>
        <v/>
      </c>
    </row>
    <row r="951" spans="1:3" x14ac:dyDescent="0.25">
      <c r="A951">
        <f t="shared" ca="1" si="31"/>
        <v>17</v>
      </c>
      <c r="B951">
        <f t="shared" ca="1" si="32"/>
        <v>883</v>
      </c>
      <c r="C951" t="str">
        <f ca="1">IF(OFFSET('YODA Blocks'!$A$2,'YODA File'!B951,'YODA File'!A951)="","",OFFSET('YODA Blocks'!$A$2,'YODA File'!B951,'YODA File'!A951))</f>
        <v/>
      </c>
    </row>
    <row r="952" spans="1:3" x14ac:dyDescent="0.25">
      <c r="A952">
        <f t="shared" ca="1" si="31"/>
        <v>17</v>
      </c>
      <c r="B952">
        <f t="shared" ca="1" si="32"/>
        <v>884</v>
      </c>
      <c r="C952" t="str">
        <f ca="1">IF(OFFSET('YODA Blocks'!$A$2,'YODA File'!B952,'YODA File'!A952)="","",OFFSET('YODA Blocks'!$A$2,'YODA File'!B952,'YODA File'!A952))</f>
        <v/>
      </c>
    </row>
    <row r="953" spans="1:3" x14ac:dyDescent="0.25">
      <c r="A953">
        <f t="shared" ca="1" si="31"/>
        <v>17</v>
      </c>
      <c r="B953">
        <f t="shared" ca="1" si="32"/>
        <v>885</v>
      </c>
      <c r="C953" t="str">
        <f ca="1">IF(OFFSET('YODA Blocks'!$A$2,'YODA File'!B953,'YODA File'!A953)="","",OFFSET('YODA Blocks'!$A$2,'YODA File'!B953,'YODA File'!A953))</f>
        <v/>
      </c>
    </row>
    <row r="954" spans="1:3" x14ac:dyDescent="0.25">
      <c r="A954">
        <f t="shared" ca="1" si="31"/>
        <v>17</v>
      </c>
      <c r="B954">
        <f t="shared" ca="1" si="32"/>
        <v>886</v>
      </c>
      <c r="C954" t="str">
        <f ca="1">IF(OFFSET('YODA Blocks'!$A$2,'YODA File'!B954,'YODA File'!A954)="","",OFFSET('YODA Blocks'!$A$2,'YODA File'!B954,'YODA File'!A954))</f>
        <v/>
      </c>
    </row>
    <row r="955" spans="1:3" x14ac:dyDescent="0.25">
      <c r="A955">
        <f t="shared" ca="1" si="31"/>
        <v>17</v>
      </c>
      <c r="B955">
        <f t="shared" ca="1" si="32"/>
        <v>887</v>
      </c>
      <c r="C955" t="str">
        <f ca="1">IF(OFFSET('YODA Blocks'!$A$2,'YODA File'!B955,'YODA File'!A955)="","",OFFSET('YODA Blocks'!$A$2,'YODA File'!B955,'YODA File'!A955))</f>
        <v/>
      </c>
    </row>
    <row r="956" spans="1:3" x14ac:dyDescent="0.25">
      <c r="A956">
        <f t="shared" ca="1" si="31"/>
        <v>17</v>
      </c>
      <c r="B956">
        <f t="shared" ca="1" si="32"/>
        <v>888</v>
      </c>
      <c r="C956" t="str">
        <f ca="1">IF(OFFSET('YODA Blocks'!$A$2,'YODA File'!B956,'YODA File'!A956)="","",OFFSET('YODA Blocks'!$A$2,'YODA File'!B956,'YODA File'!A956))</f>
        <v/>
      </c>
    </row>
    <row r="957" spans="1:3" x14ac:dyDescent="0.25">
      <c r="A957">
        <f t="shared" ca="1" si="31"/>
        <v>17</v>
      </c>
      <c r="B957">
        <f t="shared" ca="1" si="32"/>
        <v>889</v>
      </c>
      <c r="C957" t="str">
        <f ca="1">IF(OFFSET('YODA Blocks'!$A$2,'YODA File'!B957,'YODA File'!A957)="","",OFFSET('YODA Blocks'!$A$2,'YODA File'!B957,'YODA File'!A957))</f>
        <v/>
      </c>
    </row>
    <row r="958" spans="1:3" x14ac:dyDescent="0.25">
      <c r="A958">
        <f t="shared" ca="1" si="31"/>
        <v>17</v>
      </c>
      <c r="B958">
        <f t="shared" ca="1" si="32"/>
        <v>890</v>
      </c>
      <c r="C958" t="str">
        <f ca="1">IF(OFFSET('YODA Blocks'!$A$2,'YODA File'!B958,'YODA File'!A958)="","",OFFSET('YODA Blocks'!$A$2,'YODA File'!B958,'YODA File'!A958))</f>
        <v/>
      </c>
    </row>
    <row r="959" spans="1:3" x14ac:dyDescent="0.25">
      <c r="A959">
        <f t="shared" ref="A959:A1022" ca="1" si="33">IF(B958=INDIRECT(CONCATENATE("'YODA Blocks'!$",CHAR(A958+65),"$2:",CHAR(A958+65),"$2")),A958+1,A958)</f>
        <v>17</v>
      </c>
      <c r="B959">
        <f t="shared" ref="B959:B1022" ca="1" si="34">IF(B958=SUM(INDIRECT(CONCATENATE("'YODA Blocks'!$",CHAR(A958+65),"$2:",CHAR(A958+65),"$2"))),1,B958+1)</f>
        <v>891</v>
      </c>
      <c r="C959" t="str">
        <f ca="1">IF(OFFSET('YODA Blocks'!$A$2,'YODA File'!B959,'YODA File'!A959)="","",OFFSET('YODA Blocks'!$A$2,'YODA File'!B959,'YODA File'!A959))</f>
        <v/>
      </c>
    </row>
    <row r="960" spans="1:3" x14ac:dyDescent="0.25">
      <c r="A960">
        <f t="shared" ca="1" si="33"/>
        <v>17</v>
      </c>
      <c r="B960">
        <f t="shared" ca="1" si="34"/>
        <v>892</v>
      </c>
      <c r="C960" t="str">
        <f ca="1">IF(OFFSET('YODA Blocks'!$A$2,'YODA File'!B960,'YODA File'!A960)="","",OFFSET('YODA Blocks'!$A$2,'YODA File'!B960,'YODA File'!A960))</f>
        <v/>
      </c>
    </row>
    <row r="961" spans="1:3" x14ac:dyDescent="0.25">
      <c r="A961">
        <f t="shared" ca="1" si="33"/>
        <v>17</v>
      </c>
      <c r="B961">
        <f t="shared" ca="1" si="34"/>
        <v>893</v>
      </c>
      <c r="C961" t="str">
        <f ca="1">IF(OFFSET('YODA Blocks'!$A$2,'YODA File'!B961,'YODA File'!A961)="","",OFFSET('YODA Blocks'!$A$2,'YODA File'!B961,'YODA File'!A961))</f>
        <v/>
      </c>
    </row>
    <row r="962" spans="1:3" x14ac:dyDescent="0.25">
      <c r="A962">
        <f t="shared" ca="1" si="33"/>
        <v>17</v>
      </c>
      <c r="B962">
        <f t="shared" ca="1" si="34"/>
        <v>894</v>
      </c>
      <c r="C962" t="str">
        <f ca="1">IF(OFFSET('YODA Blocks'!$A$2,'YODA File'!B962,'YODA File'!A962)="","",OFFSET('YODA Blocks'!$A$2,'YODA File'!B962,'YODA File'!A962))</f>
        <v/>
      </c>
    </row>
    <row r="963" spans="1:3" x14ac:dyDescent="0.25">
      <c r="A963">
        <f t="shared" ca="1" si="33"/>
        <v>17</v>
      </c>
      <c r="B963">
        <f t="shared" ca="1" si="34"/>
        <v>895</v>
      </c>
      <c r="C963" t="str">
        <f ca="1">IF(OFFSET('YODA Blocks'!$A$2,'YODA File'!B963,'YODA File'!A963)="","",OFFSET('YODA Blocks'!$A$2,'YODA File'!B963,'YODA File'!A963))</f>
        <v/>
      </c>
    </row>
    <row r="964" spans="1:3" x14ac:dyDescent="0.25">
      <c r="A964">
        <f t="shared" ca="1" si="33"/>
        <v>17</v>
      </c>
      <c r="B964">
        <f t="shared" ca="1" si="34"/>
        <v>896</v>
      </c>
      <c r="C964" t="str">
        <f ca="1">IF(OFFSET('YODA Blocks'!$A$2,'YODA File'!B964,'YODA File'!A964)="","",OFFSET('YODA Blocks'!$A$2,'YODA File'!B964,'YODA File'!A964))</f>
        <v/>
      </c>
    </row>
    <row r="965" spans="1:3" x14ac:dyDescent="0.25">
      <c r="A965">
        <f t="shared" ca="1" si="33"/>
        <v>17</v>
      </c>
      <c r="B965">
        <f t="shared" ca="1" si="34"/>
        <v>897</v>
      </c>
      <c r="C965" t="str">
        <f ca="1">IF(OFFSET('YODA Blocks'!$A$2,'YODA File'!B965,'YODA File'!A965)="","",OFFSET('YODA Blocks'!$A$2,'YODA File'!B965,'YODA File'!A965))</f>
        <v/>
      </c>
    </row>
    <row r="966" spans="1:3" x14ac:dyDescent="0.25">
      <c r="A966">
        <f t="shared" ca="1" si="33"/>
        <v>17</v>
      </c>
      <c r="B966">
        <f t="shared" ca="1" si="34"/>
        <v>898</v>
      </c>
      <c r="C966" t="str">
        <f ca="1">IF(OFFSET('YODA Blocks'!$A$2,'YODA File'!B966,'YODA File'!A966)="","",OFFSET('YODA Blocks'!$A$2,'YODA File'!B966,'YODA File'!A966))</f>
        <v/>
      </c>
    </row>
    <row r="967" spans="1:3" x14ac:dyDescent="0.25">
      <c r="A967">
        <f t="shared" ca="1" si="33"/>
        <v>17</v>
      </c>
      <c r="B967">
        <f t="shared" ca="1" si="34"/>
        <v>899</v>
      </c>
      <c r="C967" t="str">
        <f ca="1">IF(OFFSET('YODA Blocks'!$A$2,'YODA File'!B967,'YODA File'!A967)="","",OFFSET('YODA Blocks'!$A$2,'YODA File'!B967,'YODA File'!A967))</f>
        <v/>
      </c>
    </row>
    <row r="968" spans="1:3" x14ac:dyDescent="0.25">
      <c r="A968">
        <f t="shared" ca="1" si="33"/>
        <v>17</v>
      </c>
      <c r="B968">
        <f t="shared" ca="1" si="34"/>
        <v>900</v>
      </c>
      <c r="C968" t="str">
        <f ca="1">IF(OFFSET('YODA Blocks'!$A$2,'YODA File'!B968,'YODA File'!A968)="","",OFFSET('YODA Blocks'!$A$2,'YODA File'!B968,'YODA File'!A968))</f>
        <v/>
      </c>
    </row>
    <row r="969" spans="1:3" x14ac:dyDescent="0.25">
      <c r="A969">
        <f t="shared" ca="1" si="33"/>
        <v>17</v>
      </c>
      <c r="B969">
        <f t="shared" ca="1" si="34"/>
        <v>901</v>
      </c>
      <c r="C969" t="str">
        <f ca="1">IF(OFFSET('YODA Blocks'!$A$2,'YODA File'!B969,'YODA File'!A969)="","",OFFSET('YODA Blocks'!$A$2,'YODA File'!B969,'YODA File'!A969))</f>
        <v/>
      </c>
    </row>
    <row r="970" spans="1:3" x14ac:dyDescent="0.25">
      <c r="A970">
        <f t="shared" ca="1" si="33"/>
        <v>17</v>
      </c>
      <c r="B970">
        <f t="shared" ca="1" si="34"/>
        <v>902</v>
      </c>
      <c r="C970" t="str">
        <f ca="1">IF(OFFSET('YODA Blocks'!$A$2,'YODA File'!B970,'YODA File'!A970)="","",OFFSET('YODA Blocks'!$A$2,'YODA File'!B970,'YODA File'!A970))</f>
        <v/>
      </c>
    </row>
    <row r="971" spans="1:3" x14ac:dyDescent="0.25">
      <c r="A971">
        <f t="shared" ca="1" si="33"/>
        <v>17</v>
      </c>
      <c r="B971">
        <f t="shared" ca="1" si="34"/>
        <v>903</v>
      </c>
      <c r="C971" t="str">
        <f ca="1">IF(OFFSET('YODA Blocks'!$A$2,'YODA File'!B971,'YODA File'!A971)="","",OFFSET('YODA Blocks'!$A$2,'YODA File'!B971,'YODA File'!A971))</f>
        <v/>
      </c>
    </row>
    <row r="972" spans="1:3" x14ac:dyDescent="0.25">
      <c r="A972">
        <f t="shared" ca="1" si="33"/>
        <v>17</v>
      </c>
      <c r="B972">
        <f t="shared" ca="1" si="34"/>
        <v>904</v>
      </c>
      <c r="C972" t="str">
        <f ca="1">IF(OFFSET('YODA Blocks'!$A$2,'YODA File'!B972,'YODA File'!A972)="","",OFFSET('YODA Blocks'!$A$2,'YODA File'!B972,'YODA File'!A972))</f>
        <v/>
      </c>
    </row>
    <row r="973" spans="1:3" x14ac:dyDescent="0.25">
      <c r="A973">
        <f t="shared" ca="1" si="33"/>
        <v>17</v>
      </c>
      <c r="B973">
        <f t="shared" ca="1" si="34"/>
        <v>905</v>
      </c>
      <c r="C973" t="str">
        <f ca="1">IF(OFFSET('YODA Blocks'!$A$2,'YODA File'!B973,'YODA File'!A973)="","",OFFSET('YODA Blocks'!$A$2,'YODA File'!B973,'YODA File'!A973))</f>
        <v/>
      </c>
    </row>
    <row r="974" spans="1:3" x14ac:dyDescent="0.25">
      <c r="A974">
        <f t="shared" ca="1" si="33"/>
        <v>17</v>
      </c>
      <c r="B974">
        <f t="shared" ca="1" si="34"/>
        <v>906</v>
      </c>
      <c r="C974" t="str">
        <f ca="1">IF(OFFSET('YODA Blocks'!$A$2,'YODA File'!B974,'YODA File'!A974)="","",OFFSET('YODA Blocks'!$A$2,'YODA File'!B974,'YODA File'!A974))</f>
        <v/>
      </c>
    </row>
    <row r="975" spans="1:3" x14ac:dyDescent="0.25">
      <c r="A975">
        <f t="shared" ca="1" si="33"/>
        <v>17</v>
      </c>
      <c r="B975">
        <f t="shared" ca="1" si="34"/>
        <v>907</v>
      </c>
      <c r="C975" t="str">
        <f ca="1">IF(OFFSET('YODA Blocks'!$A$2,'YODA File'!B975,'YODA File'!A975)="","",OFFSET('YODA Blocks'!$A$2,'YODA File'!B975,'YODA File'!A975))</f>
        <v/>
      </c>
    </row>
    <row r="976" spans="1:3" x14ac:dyDescent="0.25">
      <c r="A976">
        <f t="shared" ca="1" si="33"/>
        <v>17</v>
      </c>
      <c r="B976">
        <f t="shared" ca="1" si="34"/>
        <v>908</v>
      </c>
      <c r="C976" t="str">
        <f ca="1">IF(OFFSET('YODA Blocks'!$A$2,'YODA File'!B976,'YODA File'!A976)="","",OFFSET('YODA Blocks'!$A$2,'YODA File'!B976,'YODA File'!A976))</f>
        <v/>
      </c>
    </row>
    <row r="977" spans="1:3" x14ac:dyDescent="0.25">
      <c r="A977">
        <f t="shared" ca="1" si="33"/>
        <v>17</v>
      </c>
      <c r="B977">
        <f t="shared" ca="1" si="34"/>
        <v>909</v>
      </c>
      <c r="C977" t="str">
        <f ca="1">IF(OFFSET('YODA Blocks'!$A$2,'YODA File'!B977,'YODA File'!A977)="","",OFFSET('YODA Blocks'!$A$2,'YODA File'!B977,'YODA File'!A977))</f>
        <v/>
      </c>
    </row>
    <row r="978" spans="1:3" x14ac:dyDescent="0.25">
      <c r="A978">
        <f t="shared" ca="1" si="33"/>
        <v>17</v>
      </c>
      <c r="B978">
        <f t="shared" ca="1" si="34"/>
        <v>910</v>
      </c>
      <c r="C978" t="str">
        <f ca="1">IF(OFFSET('YODA Blocks'!$A$2,'YODA File'!B978,'YODA File'!A978)="","",OFFSET('YODA Blocks'!$A$2,'YODA File'!B978,'YODA File'!A978))</f>
        <v/>
      </c>
    </row>
    <row r="979" spans="1:3" x14ac:dyDescent="0.25">
      <c r="A979">
        <f t="shared" ca="1" si="33"/>
        <v>17</v>
      </c>
      <c r="B979">
        <f t="shared" ca="1" si="34"/>
        <v>911</v>
      </c>
      <c r="C979" t="str">
        <f ca="1">IF(OFFSET('YODA Blocks'!$A$2,'YODA File'!B979,'YODA File'!A979)="","",OFFSET('YODA Blocks'!$A$2,'YODA File'!B979,'YODA File'!A979))</f>
        <v/>
      </c>
    </row>
    <row r="980" spans="1:3" x14ac:dyDescent="0.25">
      <c r="A980">
        <f t="shared" ca="1" si="33"/>
        <v>17</v>
      </c>
      <c r="B980">
        <f t="shared" ca="1" si="34"/>
        <v>912</v>
      </c>
      <c r="C980" t="str">
        <f ca="1">IF(OFFSET('YODA Blocks'!$A$2,'YODA File'!B980,'YODA File'!A980)="","",OFFSET('YODA Blocks'!$A$2,'YODA File'!B980,'YODA File'!A980))</f>
        <v/>
      </c>
    </row>
    <row r="981" spans="1:3" x14ac:dyDescent="0.25">
      <c r="A981">
        <f t="shared" ca="1" si="33"/>
        <v>17</v>
      </c>
      <c r="B981">
        <f t="shared" ca="1" si="34"/>
        <v>913</v>
      </c>
      <c r="C981" t="str">
        <f ca="1">IF(OFFSET('YODA Blocks'!$A$2,'YODA File'!B981,'YODA File'!A981)="","",OFFSET('YODA Blocks'!$A$2,'YODA File'!B981,'YODA File'!A981))</f>
        <v/>
      </c>
    </row>
    <row r="982" spans="1:3" x14ac:dyDescent="0.25">
      <c r="A982">
        <f t="shared" ca="1" si="33"/>
        <v>17</v>
      </c>
      <c r="B982">
        <f t="shared" ca="1" si="34"/>
        <v>914</v>
      </c>
      <c r="C982" t="str">
        <f ca="1">IF(OFFSET('YODA Blocks'!$A$2,'YODA File'!B982,'YODA File'!A982)="","",OFFSET('YODA Blocks'!$A$2,'YODA File'!B982,'YODA File'!A982))</f>
        <v/>
      </c>
    </row>
    <row r="983" spans="1:3" x14ac:dyDescent="0.25">
      <c r="A983">
        <f t="shared" ca="1" si="33"/>
        <v>17</v>
      </c>
      <c r="B983">
        <f t="shared" ca="1" si="34"/>
        <v>915</v>
      </c>
      <c r="C983" t="str">
        <f ca="1">IF(OFFSET('YODA Blocks'!$A$2,'YODA File'!B983,'YODA File'!A983)="","",OFFSET('YODA Blocks'!$A$2,'YODA File'!B983,'YODA File'!A983))</f>
        <v/>
      </c>
    </row>
    <row r="984" spans="1:3" x14ac:dyDescent="0.25">
      <c r="A984">
        <f t="shared" ca="1" si="33"/>
        <v>17</v>
      </c>
      <c r="B984">
        <f t="shared" ca="1" si="34"/>
        <v>916</v>
      </c>
      <c r="C984" t="str">
        <f ca="1">IF(OFFSET('YODA Blocks'!$A$2,'YODA File'!B984,'YODA File'!A984)="","",OFFSET('YODA Blocks'!$A$2,'YODA File'!B984,'YODA File'!A984))</f>
        <v/>
      </c>
    </row>
    <row r="985" spans="1:3" x14ac:dyDescent="0.25">
      <c r="A985">
        <f t="shared" ca="1" si="33"/>
        <v>17</v>
      </c>
      <c r="B985">
        <f t="shared" ca="1" si="34"/>
        <v>917</v>
      </c>
      <c r="C985" t="str">
        <f ca="1">IF(OFFSET('YODA Blocks'!$A$2,'YODA File'!B985,'YODA File'!A985)="","",OFFSET('YODA Blocks'!$A$2,'YODA File'!B985,'YODA File'!A985))</f>
        <v/>
      </c>
    </row>
    <row r="986" spans="1:3" x14ac:dyDescent="0.25">
      <c r="A986">
        <f t="shared" ca="1" si="33"/>
        <v>17</v>
      </c>
      <c r="B986">
        <f t="shared" ca="1" si="34"/>
        <v>918</v>
      </c>
      <c r="C986" t="str">
        <f ca="1">IF(OFFSET('YODA Blocks'!$A$2,'YODA File'!B986,'YODA File'!A986)="","",OFFSET('YODA Blocks'!$A$2,'YODA File'!B986,'YODA File'!A986))</f>
        <v/>
      </c>
    </row>
    <row r="987" spans="1:3" x14ac:dyDescent="0.25">
      <c r="A987">
        <f t="shared" ca="1" si="33"/>
        <v>17</v>
      </c>
      <c r="B987">
        <f t="shared" ca="1" si="34"/>
        <v>919</v>
      </c>
      <c r="C987" t="str">
        <f ca="1">IF(OFFSET('YODA Blocks'!$A$2,'YODA File'!B987,'YODA File'!A987)="","",OFFSET('YODA Blocks'!$A$2,'YODA File'!B987,'YODA File'!A987))</f>
        <v/>
      </c>
    </row>
    <row r="988" spans="1:3" x14ac:dyDescent="0.25">
      <c r="A988">
        <f t="shared" ca="1" si="33"/>
        <v>17</v>
      </c>
      <c r="B988">
        <f t="shared" ca="1" si="34"/>
        <v>920</v>
      </c>
      <c r="C988" t="str">
        <f ca="1">IF(OFFSET('YODA Blocks'!$A$2,'YODA File'!B988,'YODA File'!A988)="","",OFFSET('YODA Blocks'!$A$2,'YODA File'!B988,'YODA File'!A988))</f>
        <v/>
      </c>
    </row>
    <row r="989" spans="1:3" x14ac:dyDescent="0.25">
      <c r="A989">
        <f t="shared" ca="1" si="33"/>
        <v>17</v>
      </c>
      <c r="B989">
        <f t="shared" ca="1" si="34"/>
        <v>921</v>
      </c>
      <c r="C989" t="str">
        <f ca="1">IF(OFFSET('YODA Blocks'!$A$2,'YODA File'!B989,'YODA File'!A989)="","",OFFSET('YODA Blocks'!$A$2,'YODA File'!B989,'YODA File'!A989))</f>
        <v/>
      </c>
    </row>
    <row r="990" spans="1:3" x14ac:dyDescent="0.25">
      <c r="A990">
        <f t="shared" ca="1" si="33"/>
        <v>17</v>
      </c>
      <c r="B990">
        <f t="shared" ca="1" si="34"/>
        <v>922</v>
      </c>
      <c r="C990" t="str">
        <f ca="1">IF(OFFSET('YODA Blocks'!$A$2,'YODA File'!B990,'YODA File'!A990)="","",OFFSET('YODA Blocks'!$A$2,'YODA File'!B990,'YODA File'!A990))</f>
        <v/>
      </c>
    </row>
    <row r="991" spans="1:3" x14ac:dyDescent="0.25">
      <c r="A991">
        <f t="shared" ca="1" si="33"/>
        <v>17</v>
      </c>
      <c r="B991">
        <f t="shared" ca="1" si="34"/>
        <v>923</v>
      </c>
      <c r="C991" t="str">
        <f ca="1">IF(OFFSET('YODA Blocks'!$A$2,'YODA File'!B991,'YODA File'!A991)="","",OFFSET('YODA Blocks'!$A$2,'YODA File'!B991,'YODA File'!A991))</f>
        <v/>
      </c>
    </row>
    <row r="992" spans="1:3" x14ac:dyDescent="0.25">
      <c r="A992">
        <f t="shared" ca="1" si="33"/>
        <v>17</v>
      </c>
      <c r="B992">
        <f t="shared" ca="1" si="34"/>
        <v>924</v>
      </c>
      <c r="C992" t="str">
        <f ca="1">IF(OFFSET('YODA Blocks'!$A$2,'YODA File'!B992,'YODA File'!A992)="","",OFFSET('YODA Blocks'!$A$2,'YODA File'!B992,'YODA File'!A992))</f>
        <v/>
      </c>
    </row>
    <row r="993" spans="1:3" x14ac:dyDescent="0.25">
      <c r="A993">
        <f t="shared" ca="1" si="33"/>
        <v>17</v>
      </c>
      <c r="B993">
        <f t="shared" ca="1" si="34"/>
        <v>925</v>
      </c>
      <c r="C993" t="str">
        <f ca="1">IF(OFFSET('YODA Blocks'!$A$2,'YODA File'!B993,'YODA File'!A993)="","",OFFSET('YODA Blocks'!$A$2,'YODA File'!B993,'YODA File'!A993))</f>
        <v/>
      </c>
    </row>
    <row r="994" spans="1:3" x14ac:dyDescent="0.25">
      <c r="A994">
        <f t="shared" ca="1" si="33"/>
        <v>17</v>
      </c>
      <c r="B994">
        <f t="shared" ca="1" si="34"/>
        <v>926</v>
      </c>
      <c r="C994" t="str">
        <f ca="1">IF(OFFSET('YODA Blocks'!$A$2,'YODA File'!B994,'YODA File'!A994)="","",OFFSET('YODA Blocks'!$A$2,'YODA File'!B994,'YODA File'!A994))</f>
        <v/>
      </c>
    </row>
    <row r="995" spans="1:3" x14ac:dyDescent="0.25">
      <c r="A995">
        <f t="shared" ca="1" si="33"/>
        <v>17</v>
      </c>
      <c r="B995">
        <f t="shared" ca="1" si="34"/>
        <v>927</v>
      </c>
      <c r="C995" t="str">
        <f ca="1">IF(OFFSET('YODA Blocks'!$A$2,'YODA File'!B995,'YODA File'!A995)="","",OFFSET('YODA Blocks'!$A$2,'YODA File'!B995,'YODA File'!A995))</f>
        <v/>
      </c>
    </row>
    <row r="996" spans="1:3" x14ac:dyDescent="0.25">
      <c r="A996">
        <f t="shared" ca="1" si="33"/>
        <v>17</v>
      </c>
      <c r="B996">
        <f t="shared" ca="1" si="34"/>
        <v>928</v>
      </c>
      <c r="C996" t="str">
        <f ca="1">IF(OFFSET('YODA Blocks'!$A$2,'YODA File'!B996,'YODA File'!A996)="","",OFFSET('YODA Blocks'!$A$2,'YODA File'!B996,'YODA File'!A996))</f>
        <v/>
      </c>
    </row>
    <row r="997" spans="1:3" x14ac:dyDescent="0.25">
      <c r="A997">
        <f t="shared" ca="1" si="33"/>
        <v>17</v>
      </c>
      <c r="B997">
        <f t="shared" ca="1" si="34"/>
        <v>929</v>
      </c>
      <c r="C997" t="str">
        <f ca="1">IF(OFFSET('YODA Blocks'!$A$2,'YODA File'!B997,'YODA File'!A997)="","",OFFSET('YODA Blocks'!$A$2,'YODA File'!B997,'YODA File'!A997))</f>
        <v/>
      </c>
    </row>
    <row r="998" spans="1:3" x14ac:dyDescent="0.25">
      <c r="A998">
        <f t="shared" ca="1" si="33"/>
        <v>17</v>
      </c>
      <c r="B998">
        <f t="shared" ca="1" si="34"/>
        <v>930</v>
      </c>
      <c r="C998" t="str">
        <f ca="1">IF(OFFSET('YODA Blocks'!$A$2,'YODA File'!B998,'YODA File'!A998)="","",OFFSET('YODA Blocks'!$A$2,'YODA File'!B998,'YODA File'!A998))</f>
        <v/>
      </c>
    </row>
    <row r="999" spans="1:3" x14ac:dyDescent="0.25">
      <c r="A999">
        <f t="shared" ca="1" si="33"/>
        <v>17</v>
      </c>
      <c r="B999">
        <f t="shared" ca="1" si="34"/>
        <v>931</v>
      </c>
      <c r="C999" t="str">
        <f ca="1">IF(OFFSET('YODA Blocks'!$A$2,'YODA File'!B999,'YODA File'!A999)="","",OFFSET('YODA Blocks'!$A$2,'YODA File'!B999,'YODA File'!A999))</f>
        <v/>
      </c>
    </row>
    <row r="1000" spans="1:3" x14ac:dyDescent="0.25">
      <c r="A1000">
        <f t="shared" ca="1" si="33"/>
        <v>17</v>
      </c>
      <c r="B1000">
        <f t="shared" ca="1" si="34"/>
        <v>932</v>
      </c>
      <c r="C1000" t="str">
        <f ca="1">IF(OFFSET('YODA Blocks'!$A$2,'YODA File'!B1000,'YODA File'!A1000)="","",OFFSET('YODA Blocks'!$A$2,'YODA File'!B1000,'YODA File'!A1000))</f>
        <v/>
      </c>
    </row>
    <row r="1001" spans="1:3" x14ac:dyDescent="0.25">
      <c r="A1001">
        <f t="shared" ca="1" si="33"/>
        <v>17</v>
      </c>
      <c r="B1001">
        <f t="shared" ca="1" si="34"/>
        <v>933</v>
      </c>
      <c r="C1001" t="str">
        <f ca="1">IF(OFFSET('YODA Blocks'!$A$2,'YODA File'!B1001,'YODA File'!A1001)="","",OFFSET('YODA Blocks'!$A$2,'YODA File'!B1001,'YODA File'!A1001))</f>
        <v/>
      </c>
    </row>
    <row r="1002" spans="1:3" x14ac:dyDescent="0.25">
      <c r="A1002">
        <f t="shared" ca="1" si="33"/>
        <v>17</v>
      </c>
      <c r="B1002">
        <f t="shared" ca="1" si="34"/>
        <v>934</v>
      </c>
      <c r="C1002" t="str">
        <f ca="1">IF(OFFSET('YODA Blocks'!$A$2,'YODA File'!B1002,'YODA File'!A1002)="","",OFFSET('YODA Blocks'!$A$2,'YODA File'!B1002,'YODA File'!A1002))</f>
        <v/>
      </c>
    </row>
    <row r="1003" spans="1:3" x14ac:dyDescent="0.25">
      <c r="A1003">
        <f t="shared" ca="1" si="33"/>
        <v>17</v>
      </c>
      <c r="B1003">
        <f t="shared" ca="1" si="34"/>
        <v>935</v>
      </c>
      <c r="C1003" t="str">
        <f ca="1">IF(OFFSET('YODA Blocks'!$A$2,'YODA File'!B1003,'YODA File'!A1003)="","",OFFSET('YODA Blocks'!$A$2,'YODA File'!B1003,'YODA File'!A1003))</f>
        <v/>
      </c>
    </row>
    <row r="1004" spans="1:3" x14ac:dyDescent="0.25">
      <c r="A1004">
        <f t="shared" ca="1" si="33"/>
        <v>17</v>
      </c>
      <c r="B1004">
        <f t="shared" ca="1" si="34"/>
        <v>936</v>
      </c>
      <c r="C1004" t="str">
        <f ca="1">IF(OFFSET('YODA Blocks'!$A$2,'YODA File'!B1004,'YODA File'!A1004)="","",OFFSET('YODA Blocks'!$A$2,'YODA File'!B1004,'YODA File'!A1004))</f>
        <v/>
      </c>
    </row>
    <row r="1005" spans="1:3" x14ac:dyDescent="0.25">
      <c r="A1005">
        <f t="shared" ca="1" si="33"/>
        <v>17</v>
      </c>
      <c r="B1005">
        <f t="shared" ca="1" si="34"/>
        <v>937</v>
      </c>
      <c r="C1005" t="str">
        <f ca="1">IF(OFFSET('YODA Blocks'!$A$2,'YODA File'!B1005,'YODA File'!A1005)="","",OFFSET('YODA Blocks'!$A$2,'YODA File'!B1005,'YODA File'!A1005))</f>
        <v/>
      </c>
    </row>
    <row r="1006" spans="1:3" x14ac:dyDescent="0.25">
      <c r="A1006">
        <f t="shared" ca="1" si="33"/>
        <v>17</v>
      </c>
      <c r="B1006">
        <f t="shared" ca="1" si="34"/>
        <v>938</v>
      </c>
      <c r="C1006" t="str">
        <f ca="1">IF(OFFSET('YODA Blocks'!$A$2,'YODA File'!B1006,'YODA File'!A1006)="","",OFFSET('YODA Blocks'!$A$2,'YODA File'!B1006,'YODA File'!A1006))</f>
        <v/>
      </c>
    </row>
    <row r="1007" spans="1:3" x14ac:dyDescent="0.25">
      <c r="A1007">
        <f t="shared" ca="1" si="33"/>
        <v>17</v>
      </c>
      <c r="B1007">
        <f t="shared" ca="1" si="34"/>
        <v>939</v>
      </c>
      <c r="C1007" t="str">
        <f ca="1">IF(OFFSET('YODA Blocks'!$A$2,'YODA File'!B1007,'YODA File'!A1007)="","",OFFSET('YODA Blocks'!$A$2,'YODA File'!B1007,'YODA File'!A1007))</f>
        <v/>
      </c>
    </row>
    <row r="1008" spans="1:3" x14ac:dyDescent="0.25">
      <c r="A1008">
        <f t="shared" ca="1" si="33"/>
        <v>17</v>
      </c>
      <c r="B1008">
        <f t="shared" ca="1" si="34"/>
        <v>940</v>
      </c>
      <c r="C1008" t="str">
        <f ca="1">IF(OFFSET('YODA Blocks'!$A$2,'YODA File'!B1008,'YODA File'!A1008)="","",OFFSET('YODA Blocks'!$A$2,'YODA File'!B1008,'YODA File'!A1008))</f>
        <v/>
      </c>
    </row>
    <row r="1009" spans="1:3" x14ac:dyDescent="0.25">
      <c r="A1009">
        <f t="shared" ca="1" si="33"/>
        <v>17</v>
      </c>
      <c r="B1009">
        <f t="shared" ca="1" si="34"/>
        <v>941</v>
      </c>
      <c r="C1009" t="str">
        <f ca="1">IF(OFFSET('YODA Blocks'!$A$2,'YODA File'!B1009,'YODA File'!A1009)="","",OFFSET('YODA Blocks'!$A$2,'YODA File'!B1009,'YODA File'!A1009))</f>
        <v/>
      </c>
    </row>
    <row r="1010" spans="1:3" x14ac:dyDescent="0.25">
      <c r="A1010">
        <f t="shared" ca="1" si="33"/>
        <v>17</v>
      </c>
      <c r="B1010">
        <f t="shared" ca="1" si="34"/>
        <v>942</v>
      </c>
      <c r="C1010" t="str">
        <f ca="1">IF(OFFSET('YODA Blocks'!$A$2,'YODA File'!B1010,'YODA File'!A1010)="","",OFFSET('YODA Blocks'!$A$2,'YODA File'!B1010,'YODA File'!A1010))</f>
        <v/>
      </c>
    </row>
    <row r="1011" spans="1:3" x14ac:dyDescent="0.25">
      <c r="A1011">
        <f t="shared" ca="1" si="33"/>
        <v>17</v>
      </c>
      <c r="B1011">
        <f t="shared" ca="1" si="34"/>
        <v>943</v>
      </c>
      <c r="C1011" t="str">
        <f ca="1">IF(OFFSET('YODA Blocks'!$A$2,'YODA File'!B1011,'YODA File'!A1011)="","",OFFSET('YODA Blocks'!$A$2,'YODA File'!B1011,'YODA File'!A1011))</f>
        <v/>
      </c>
    </row>
    <row r="1012" spans="1:3" x14ac:dyDescent="0.25">
      <c r="A1012">
        <f t="shared" ca="1" si="33"/>
        <v>17</v>
      </c>
      <c r="B1012">
        <f t="shared" ca="1" si="34"/>
        <v>944</v>
      </c>
      <c r="C1012" t="str">
        <f ca="1">IF(OFFSET('YODA Blocks'!$A$2,'YODA File'!B1012,'YODA File'!A1012)="","",OFFSET('YODA Blocks'!$A$2,'YODA File'!B1012,'YODA File'!A1012))</f>
        <v/>
      </c>
    </row>
    <row r="1013" spans="1:3" x14ac:dyDescent="0.25">
      <c r="A1013">
        <f t="shared" ca="1" si="33"/>
        <v>17</v>
      </c>
      <c r="B1013">
        <f t="shared" ca="1" si="34"/>
        <v>945</v>
      </c>
      <c r="C1013" t="str">
        <f ca="1">IF(OFFSET('YODA Blocks'!$A$2,'YODA File'!B1013,'YODA File'!A1013)="","",OFFSET('YODA Blocks'!$A$2,'YODA File'!B1013,'YODA File'!A1013))</f>
        <v/>
      </c>
    </row>
    <row r="1014" spans="1:3" x14ac:dyDescent="0.25">
      <c r="A1014">
        <f t="shared" ca="1" si="33"/>
        <v>17</v>
      </c>
      <c r="B1014">
        <f t="shared" ca="1" si="34"/>
        <v>946</v>
      </c>
      <c r="C1014" t="str">
        <f ca="1">IF(OFFSET('YODA Blocks'!$A$2,'YODA File'!B1014,'YODA File'!A1014)="","",OFFSET('YODA Blocks'!$A$2,'YODA File'!B1014,'YODA File'!A1014))</f>
        <v/>
      </c>
    </row>
    <row r="1015" spans="1:3" x14ac:dyDescent="0.25">
      <c r="A1015">
        <f t="shared" ca="1" si="33"/>
        <v>17</v>
      </c>
      <c r="B1015">
        <f t="shared" ca="1" si="34"/>
        <v>947</v>
      </c>
      <c r="C1015" t="str">
        <f ca="1">IF(OFFSET('YODA Blocks'!$A$2,'YODA File'!B1015,'YODA File'!A1015)="","",OFFSET('YODA Blocks'!$A$2,'YODA File'!B1015,'YODA File'!A1015))</f>
        <v/>
      </c>
    </row>
    <row r="1016" spans="1:3" x14ac:dyDescent="0.25">
      <c r="A1016">
        <f t="shared" ca="1" si="33"/>
        <v>17</v>
      </c>
      <c r="B1016">
        <f t="shared" ca="1" si="34"/>
        <v>948</v>
      </c>
      <c r="C1016" t="str">
        <f ca="1">IF(OFFSET('YODA Blocks'!$A$2,'YODA File'!B1016,'YODA File'!A1016)="","",OFFSET('YODA Blocks'!$A$2,'YODA File'!B1016,'YODA File'!A1016))</f>
        <v/>
      </c>
    </row>
    <row r="1017" spans="1:3" x14ac:dyDescent="0.25">
      <c r="A1017">
        <f t="shared" ca="1" si="33"/>
        <v>17</v>
      </c>
      <c r="B1017">
        <f t="shared" ca="1" si="34"/>
        <v>949</v>
      </c>
      <c r="C1017" t="str">
        <f ca="1">IF(OFFSET('YODA Blocks'!$A$2,'YODA File'!B1017,'YODA File'!A1017)="","",OFFSET('YODA Blocks'!$A$2,'YODA File'!B1017,'YODA File'!A1017))</f>
        <v/>
      </c>
    </row>
    <row r="1018" spans="1:3" x14ac:dyDescent="0.25">
      <c r="A1018">
        <f t="shared" ca="1" si="33"/>
        <v>17</v>
      </c>
      <c r="B1018">
        <f t="shared" ca="1" si="34"/>
        <v>950</v>
      </c>
      <c r="C1018" t="str">
        <f ca="1">IF(OFFSET('YODA Blocks'!$A$2,'YODA File'!B1018,'YODA File'!A1018)="","",OFFSET('YODA Blocks'!$A$2,'YODA File'!B1018,'YODA File'!A1018))</f>
        <v/>
      </c>
    </row>
    <row r="1019" spans="1:3" x14ac:dyDescent="0.25">
      <c r="A1019">
        <f t="shared" ca="1" si="33"/>
        <v>17</v>
      </c>
      <c r="B1019">
        <f t="shared" ca="1" si="34"/>
        <v>951</v>
      </c>
      <c r="C1019" t="str">
        <f ca="1">IF(OFFSET('YODA Blocks'!$A$2,'YODA File'!B1019,'YODA File'!A1019)="","",OFFSET('YODA Blocks'!$A$2,'YODA File'!B1019,'YODA File'!A1019))</f>
        <v/>
      </c>
    </row>
    <row r="1020" spans="1:3" x14ac:dyDescent="0.25">
      <c r="A1020">
        <f t="shared" ca="1" si="33"/>
        <v>17</v>
      </c>
      <c r="B1020">
        <f t="shared" ca="1" si="34"/>
        <v>952</v>
      </c>
      <c r="C1020" t="str">
        <f ca="1">IF(OFFSET('YODA Blocks'!$A$2,'YODA File'!B1020,'YODA File'!A1020)="","",OFFSET('YODA Blocks'!$A$2,'YODA File'!B1020,'YODA File'!A1020))</f>
        <v/>
      </c>
    </row>
    <row r="1021" spans="1:3" x14ac:dyDescent="0.25">
      <c r="A1021">
        <f t="shared" ca="1" si="33"/>
        <v>17</v>
      </c>
      <c r="B1021">
        <f t="shared" ca="1" si="34"/>
        <v>953</v>
      </c>
      <c r="C1021" t="str">
        <f ca="1">IF(OFFSET('YODA Blocks'!$A$2,'YODA File'!B1021,'YODA File'!A1021)="","",OFFSET('YODA Blocks'!$A$2,'YODA File'!B1021,'YODA File'!A1021))</f>
        <v/>
      </c>
    </row>
    <row r="1022" spans="1:3" x14ac:dyDescent="0.25">
      <c r="A1022">
        <f t="shared" ca="1" si="33"/>
        <v>17</v>
      </c>
      <c r="B1022">
        <f t="shared" ca="1" si="34"/>
        <v>954</v>
      </c>
      <c r="C1022" t="str">
        <f ca="1">IF(OFFSET('YODA Blocks'!$A$2,'YODA File'!B1022,'YODA File'!A1022)="","",OFFSET('YODA Blocks'!$A$2,'YODA File'!B1022,'YODA File'!A1022))</f>
        <v/>
      </c>
    </row>
    <row r="1023" spans="1:3" x14ac:dyDescent="0.25">
      <c r="A1023">
        <f t="shared" ref="A1023:A1086" ca="1" si="35">IF(B1022=INDIRECT(CONCATENATE("'YODA Blocks'!$",CHAR(A1022+65),"$2:",CHAR(A1022+65),"$2")),A1022+1,A1022)</f>
        <v>17</v>
      </c>
      <c r="B1023">
        <f t="shared" ref="B1023:B1086" ca="1" si="36">IF(B1022=SUM(INDIRECT(CONCATENATE("'YODA Blocks'!$",CHAR(A1022+65),"$2:",CHAR(A1022+65),"$2"))),1,B1022+1)</f>
        <v>955</v>
      </c>
      <c r="C1023" t="str">
        <f ca="1">IF(OFFSET('YODA Blocks'!$A$2,'YODA File'!B1023,'YODA File'!A1023)="","",OFFSET('YODA Blocks'!$A$2,'YODA File'!B1023,'YODA File'!A1023))</f>
        <v/>
      </c>
    </row>
    <row r="1024" spans="1:3" x14ac:dyDescent="0.25">
      <c r="A1024">
        <f t="shared" ca="1" si="35"/>
        <v>17</v>
      </c>
      <c r="B1024">
        <f t="shared" ca="1" si="36"/>
        <v>956</v>
      </c>
      <c r="C1024" t="str">
        <f ca="1">IF(OFFSET('YODA Blocks'!$A$2,'YODA File'!B1024,'YODA File'!A1024)="","",OFFSET('YODA Blocks'!$A$2,'YODA File'!B1024,'YODA File'!A1024))</f>
        <v/>
      </c>
    </row>
    <row r="1025" spans="1:3" x14ac:dyDescent="0.25">
      <c r="A1025">
        <f t="shared" ca="1" si="35"/>
        <v>17</v>
      </c>
      <c r="B1025">
        <f t="shared" ca="1" si="36"/>
        <v>957</v>
      </c>
      <c r="C1025" t="str">
        <f ca="1">IF(OFFSET('YODA Blocks'!$A$2,'YODA File'!B1025,'YODA File'!A1025)="","",OFFSET('YODA Blocks'!$A$2,'YODA File'!B1025,'YODA File'!A1025))</f>
        <v/>
      </c>
    </row>
    <row r="1026" spans="1:3" x14ac:dyDescent="0.25">
      <c r="A1026">
        <f t="shared" ca="1" si="35"/>
        <v>17</v>
      </c>
      <c r="B1026">
        <f t="shared" ca="1" si="36"/>
        <v>958</v>
      </c>
      <c r="C1026" t="str">
        <f ca="1">IF(OFFSET('YODA Blocks'!$A$2,'YODA File'!B1026,'YODA File'!A1026)="","",OFFSET('YODA Blocks'!$A$2,'YODA File'!B1026,'YODA File'!A1026))</f>
        <v/>
      </c>
    </row>
    <row r="1027" spans="1:3" x14ac:dyDescent="0.25">
      <c r="A1027">
        <f t="shared" ca="1" si="35"/>
        <v>17</v>
      </c>
      <c r="B1027">
        <f t="shared" ca="1" si="36"/>
        <v>959</v>
      </c>
      <c r="C1027" t="str">
        <f ca="1">IF(OFFSET('YODA Blocks'!$A$2,'YODA File'!B1027,'YODA File'!A1027)="","",OFFSET('YODA Blocks'!$A$2,'YODA File'!B1027,'YODA File'!A1027))</f>
        <v/>
      </c>
    </row>
    <row r="1028" spans="1:3" x14ac:dyDescent="0.25">
      <c r="A1028">
        <f t="shared" ca="1" si="35"/>
        <v>17</v>
      </c>
      <c r="B1028">
        <f t="shared" ca="1" si="36"/>
        <v>960</v>
      </c>
      <c r="C1028" t="str">
        <f ca="1">IF(OFFSET('YODA Blocks'!$A$2,'YODA File'!B1028,'YODA File'!A1028)="","",OFFSET('YODA Blocks'!$A$2,'YODA File'!B1028,'YODA File'!A1028))</f>
        <v/>
      </c>
    </row>
    <row r="1029" spans="1:3" x14ac:dyDescent="0.25">
      <c r="A1029">
        <f t="shared" ca="1" si="35"/>
        <v>17</v>
      </c>
      <c r="B1029">
        <f t="shared" ca="1" si="36"/>
        <v>961</v>
      </c>
      <c r="C1029" t="str">
        <f ca="1">IF(OFFSET('YODA Blocks'!$A$2,'YODA File'!B1029,'YODA File'!A1029)="","",OFFSET('YODA Blocks'!$A$2,'YODA File'!B1029,'YODA File'!A1029))</f>
        <v/>
      </c>
    </row>
    <row r="1030" spans="1:3" x14ac:dyDescent="0.25">
      <c r="A1030">
        <f t="shared" ca="1" si="35"/>
        <v>17</v>
      </c>
      <c r="B1030">
        <f t="shared" ca="1" si="36"/>
        <v>962</v>
      </c>
      <c r="C1030" t="str">
        <f ca="1">IF(OFFSET('YODA Blocks'!$A$2,'YODA File'!B1030,'YODA File'!A1030)="","",OFFSET('YODA Blocks'!$A$2,'YODA File'!B1030,'YODA File'!A1030))</f>
        <v/>
      </c>
    </row>
    <row r="1031" spans="1:3" x14ac:dyDescent="0.25">
      <c r="A1031">
        <f t="shared" ca="1" si="35"/>
        <v>17</v>
      </c>
      <c r="B1031">
        <f t="shared" ca="1" si="36"/>
        <v>963</v>
      </c>
      <c r="C1031" t="str">
        <f ca="1">IF(OFFSET('YODA Blocks'!$A$2,'YODA File'!B1031,'YODA File'!A1031)="","",OFFSET('YODA Blocks'!$A$2,'YODA File'!B1031,'YODA File'!A1031))</f>
        <v/>
      </c>
    </row>
    <row r="1032" spans="1:3" x14ac:dyDescent="0.25">
      <c r="A1032">
        <f t="shared" ca="1" si="35"/>
        <v>17</v>
      </c>
      <c r="B1032">
        <f t="shared" ca="1" si="36"/>
        <v>964</v>
      </c>
      <c r="C1032" t="str">
        <f ca="1">IF(OFFSET('YODA Blocks'!$A$2,'YODA File'!B1032,'YODA File'!A1032)="","",OFFSET('YODA Blocks'!$A$2,'YODA File'!B1032,'YODA File'!A1032))</f>
        <v/>
      </c>
    </row>
    <row r="1033" spans="1:3" x14ac:dyDescent="0.25">
      <c r="A1033">
        <f t="shared" ca="1" si="35"/>
        <v>17</v>
      </c>
      <c r="B1033">
        <f t="shared" ca="1" si="36"/>
        <v>965</v>
      </c>
      <c r="C1033" t="str">
        <f ca="1">IF(OFFSET('YODA Blocks'!$A$2,'YODA File'!B1033,'YODA File'!A1033)="","",OFFSET('YODA Blocks'!$A$2,'YODA File'!B1033,'YODA File'!A1033))</f>
        <v/>
      </c>
    </row>
    <row r="1034" spans="1:3" x14ac:dyDescent="0.25">
      <c r="A1034">
        <f t="shared" ca="1" si="35"/>
        <v>17</v>
      </c>
      <c r="B1034">
        <f t="shared" ca="1" si="36"/>
        <v>966</v>
      </c>
      <c r="C1034" t="str">
        <f ca="1">IF(OFFSET('YODA Blocks'!$A$2,'YODA File'!B1034,'YODA File'!A1034)="","",OFFSET('YODA Blocks'!$A$2,'YODA File'!B1034,'YODA File'!A1034))</f>
        <v/>
      </c>
    </row>
    <row r="1035" spans="1:3" x14ac:dyDescent="0.25">
      <c r="A1035">
        <f t="shared" ca="1" si="35"/>
        <v>17</v>
      </c>
      <c r="B1035">
        <f t="shared" ca="1" si="36"/>
        <v>967</v>
      </c>
      <c r="C1035" t="str">
        <f ca="1">IF(OFFSET('YODA Blocks'!$A$2,'YODA File'!B1035,'YODA File'!A1035)="","",OFFSET('YODA Blocks'!$A$2,'YODA File'!B1035,'YODA File'!A1035))</f>
        <v/>
      </c>
    </row>
    <row r="1036" spans="1:3" x14ac:dyDescent="0.25">
      <c r="A1036">
        <f t="shared" ca="1" si="35"/>
        <v>17</v>
      </c>
      <c r="B1036">
        <f t="shared" ca="1" si="36"/>
        <v>968</v>
      </c>
      <c r="C1036" t="str">
        <f ca="1">IF(OFFSET('YODA Blocks'!$A$2,'YODA File'!B1036,'YODA File'!A1036)="","",OFFSET('YODA Blocks'!$A$2,'YODA File'!B1036,'YODA File'!A1036))</f>
        <v/>
      </c>
    </row>
    <row r="1037" spans="1:3" x14ac:dyDescent="0.25">
      <c r="A1037">
        <f t="shared" ca="1" si="35"/>
        <v>17</v>
      </c>
      <c r="B1037">
        <f t="shared" ca="1" si="36"/>
        <v>969</v>
      </c>
      <c r="C1037" t="str">
        <f ca="1">IF(OFFSET('YODA Blocks'!$A$2,'YODA File'!B1037,'YODA File'!A1037)="","",OFFSET('YODA Blocks'!$A$2,'YODA File'!B1037,'YODA File'!A1037))</f>
        <v/>
      </c>
    </row>
    <row r="1038" spans="1:3" x14ac:dyDescent="0.25">
      <c r="A1038">
        <f t="shared" ca="1" si="35"/>
        <v>17</v>
      </c>
      <c r="B1038">
        <f t="shared" ca="1" si="36"/>
        <v>970</v>
      </c>
      <c r="C1038" t="str">
        <f ca="1">IF(OFFSET('YODA Blocks'!$A$2,'YODA File'!B1038,'YODA File'!A1038)="","",OFFSET('YODA Blocks'!$A$2,'YODA File'!B1038,'YODA File'!A1038))</f>
        <v/>
      </c>
    </row>
    <row r="1039" spans="1:3" x14ac:dyDescent="0.25">
      <c r="A1039">
        <f t="shared" ca="1" si="35"/>
        <v>17</v>
      </c>
      <c r="B1039">
        <f t="shared" ca="1" si="36"/>
        <v>971</v>
      </c>
      <c r="C1039" t="str">
        <f ca="1">IF(OFFSET('YODA Blocks'!$A$2,'YODA File'!B1039,'YODA File'!A1039)="","",OFFSET('YODA Blocks'!$A$2,'YODA File'!B1039,'YODA File'!A1039))</f>
        <v/>
      </c>
    </row>
    <row r="1040" spans="1:3" x14ac:dyDescent="0.25">
      <c r="A1040">
        <f t="shared" ca="1" si="35"/>
        <v>17</v>
      </c>
      <c r="B1040">
        <f t="shared" ca="1" si="36"/>
        <v>972</v>
      </c>
      <c r="C1040" t="str">
        <f ca="1">IF(OFFSET('YODA Blocks'!$A$2,'YODA File'!B1040,'YODA File'!A1040)="","",OFFSET('YODA Blocks'!$A$2,'YODA File'!B1040,'YODA File'!A1040))</f>
        <v/>
      </c>
    </row>
    <row r="1041" spans="1:3" x14ac:dyDescent="0.25">
      <c r="A1041">
        <f t="shared" ca="1" si="35"/>
        <v>17</v>
      </c>
      <c r="B1041">
        <f t="shared" ca="1" si="36"/>
        <v>973</v>
      </c>
      <c r="C1041" t="str">
        <f ca="1">IF(OFFSET('YODA Blocks'!$A$2,'YODA File'!B1041,'YODA File'!A1041)="","",OFFSET('YODA Blocks'!$A$2,'YODA File'!B1041,'YODA File'!A1041))</f>
        <v/>
      </c>
    </row>
    <row r="1042" spans="1:3" x14ac:dyDescent="0.25">
      <c r="A1042">
        <f t="shared" ca="1" si="35"/>
        <v>17</v>
      </c>
      <c r="B1042">
        <f t="shared" ca="1" si="36"/>
        <v>974</v>
      </c>
      <c r="C1042" t="str">
        <f ca="1">IF(OFFSET('YODA Blocks'!$A$2,'YODA File'!B1042,'YODA File'!A1042)="","",OFFSET('YODA Blocks'!$A$2,'YODA File'!B1042,'YODA File'!A1042))</f>
        <v/>
      </c>
    </row>
    <row r="1043" spans="1:3" x14ac:dyDescent="0.25">
      <c r="A1043">
        <f t="shared" ca="1" si="35"/>
        <v>17</v>
      </c>
      <c r="B1043">
        <f t="shared" ca="1" si="36"/>
        <v>975</v>
      </c>
      <c r="C1043" t="str">
        <f ca="1">IF(OFFSET('YODA Blocks'!$A$2,'YODA File'!B1043,'YODA File'!A1043)="","",OFFSET('YODA Blocks'!$A$2,'YODA File'!B1043,'YODA File'!A1043))</f>
        <v/>
      </c>
    </row>
    <row r="1044" spans="1:3" x14ac:dyDescent="0.25">
      <c r="A1044">
        <f t="shared" ca="1" si="35"/>
        <v>17</v>
      </c>
      <c r="B1044">
        <f t="shared" ca="1" si="36"/>
        <v>976</v>
      </c>
      <c r="C1044" t="str">
        <f ca="1">IF(OFFSET('YODA Blocks'!$A$2,'YODA File'!B1044,'YODA File'!A1044)="","",OFFSET('YODA Blocks'!$A$2,'YODA File'!B1044,'YODA File'!A1044))</f>
        <v/>
      </c>
    </row>
    <row r="1045" spans="1:3" x14ac:dyDescent="0.25">
      <c r="A1045">
        <f t="shared" ca="1" si="35"/>
        <v>17</v>
      </c>
      <c r="B1045">
        <f t="shared" ca="1" si="36"/>
        <v>977</v>
      </c>
      <c r="C1045" t="str">
        <f ca="1">IF(OFFSET('YODA Blocks'!$A$2,'YODA File'!B1045,'YODA File'!A1045)="","",OFFSET('YODA Blocks'!$A$2,'YODA File'!B1045,'YODA File'!A1045))</f>
        <v/>
      </c>
    </row>
    <row r="1046" spans="1:3" x14ac:dyDescent="0.25">
      <c r="A1046">
        <f t="shared" ca="1" si="35"/>
        <v>17</v>
      </c>
      <c r="B1046">
        <f t="shared" ca="1" si="36"/>
        <v>978</v>
      </c>
      <c r="C1046" t="str">
        <f ca="1">IF(OFFSET('YODA Blocks'!$A$2,'YODA File'!B1046,'YODA File'!A1046)="","",OFFSET('YODA Blocks'!$A$2,'YODA File'!B1046,'YODA File'!A1046))</f>
        <v/>
      </c>
    </row>
    <row r="1047" spans="1:3" x14ac:dyDescent="0.25">
      <c r="A1047">
        <f t="shared" ca="1" si="35"/>
        <v>17</v>
      </c>
      <c r="B1047">
        <f t="shared" ca="1" si="36"/>
        <v>979</v>
      </c>
      <c r="C1047" t="str">
        <f ca="1">IF(OFFSET('YODA Blocks'!$A$2,'YODA File'!B1047,'YODA File'!A1047)="","",OFFSET('YODA Blocks'!$A$2,'YODA File'!B1047,'YODA File'!A1047))</f>
        <v/>
      </c>
    </row>
    <row r="1048" spans="1:3" x14ac:dyDescent="0.25">
      <c r="A1048">
        <f t="shared" ca="1" si="35"/>
        <v>17</v>
      </c>
      <c r="B1048">
        <f t="shared" ca="1" si="36"/>
        <v>980</v>
      </c>
      <c r="C1048" t="str">
        <f ca="1">IF(OFFSET('YODA Blocks'!$A$2,'YODA File'!B1048,'YODA File'!A1048)="","",OFFSET('YODA Blocks'!$A$2,'YODA File'!B1048,'YODA File'!A1048))</f>
        <v/>
      </c>
    </row>
    <row r="1049" spans="1:3" x14ac:dyDescent="0.25">
      <c r="A1049">
        <f t="shared" ca="1" si="35"/>
        <v>17</v>
      </c>
      <c r="B1049">
        <f t="shared" ca="1" si="36"/>
        <v>981</v>
      </c>
      <c r="C1049" t="str">
        <f ca="1">IF(OFFSET('YODA Blocks'!$A$2,'YODA File'!B1049,'YODA File'!A1049)="","",OFFSET('YODA Blocks'!$A$2,'YODA File'!B1049,'YODA File'!A1049))</f>
        <v/>
      </c>
    </row>
    <row r="1050" spans="1:3" x14ac:dyDescent="0.25">
      <c r="A1050">
        <f t="shared" ca="1" si="35"/>
        <v>17</v>
      </c>
      <c r="B1050">
        <f t="shared" ca="1" si="36"/>
        <v>982</v>
      </c>
      <c r="C1050" t="str">
        <f ca="1">IF(OFFSET('YODA Blocks'!$A$2,'YODA File'!B1050,'YODA File'!A1050)="","",OFFSET('YODA Blocks'!$A$2,'YODA File'!B1050,'YODA File'!A1050))</f>
        <v/>
      </c>
    </row>
    <row r="1051" spans="1:3" x14ac:dyDescent="0.25">
      <c r="A1051">
        <f t="shared" ca="1" si="35"/>
        <v>17</v>
      </c>
      <c r="B1051">
        <f t="shared" ca="1" si="36"/>
        <v>983</v>
      </c>
      <c r="C1051" t="str">
        <f ca="1">IF(OFFSET('YODA Blocks'!$A$2,'YODA File'!B1051,'YODA File'!A1051)="","",OFFSET('YODA Blocks'!$A$2,'YODA File'!B1051,'YODA File'!A1051))</f>
        <v/>
      </c>
    </row>
    <row r="1052" spans="1:3" x14ac:dyDescent="0.25">
      <c r="A1052">
        <f t="shared" ca="1" si="35"/>
        <v>17</v>
      </c>
      <c r="B1052">
        <f t="shared" ca="1" si="36"/>
        <v>984</v>
      </c>
      <c r="C1052" t="str">
        <f ca="1">IF(OFFSET('YODA Blocks'!$A$2,'YODA File'!B1052,'YODA File'!A1052)="","",OFFSET('YODA Blocks'!$A$2,'YODA File'!B1052,'YODA File'!A1052))</f>
        <v/>
      </c>
    </row>
    <row r="1053" spans="1:3" x14ac:dyDescent="0.25">
      <c r="A1053">
        <f t="shared" ca="1" si="35"/>
        <v>17</v>
      </c>
      <c r="B1053">
        <f t="shared" ca="1" si="36"/>
        <v>985</v>
      </c>
      <c r="C1053" t="str">
        <f ca="1">IF(OFFSET('YODA Blocks'!$A$2,'YODA File'!B1053,'YODA File'!A1053)="","",OFFSET('YODA Blocks'!$A$2,'YODA File'!B1053,'YODA File'!A1053))</f>
        <v/>
      </c>
    </row>
    <row r="1054" spans="1:3" x14ac:dyDescent="0.25">
      <c r="A1054">
        <f t="shared" ca="1" si="35"/>
        <v>17</v>
      </c>
      <c r="B1054">
        <f t="shared" ca="1" si="36"/>
        <v>986</v>
      </c>
      <c r="C1054" t="str">
        <f ca="1">IF(OFFSET('YODA Blocks'!$A$2,'YODA File'!B1054,'YODA File'!A1054)="","",OFFSET('YODA Blocks'!$A$2,'YODA File'!B1054,'YODA File'!A1054))</f>
        <v/>
      </c>
    </row>
    <row r="1055" spans="1:3" x14ac:dyDescent="0.25">
      <c r="A1055">
        <f t="shared" ca="1" si="35"/>
        <v>17</v>
      </c>
      <c r="B1055">
        <f t="shared" ca="1" si="36"/>
        <v>987</v>
      </c>
      <c r="C1055" t="str">
        <f ca="1">IF(OFFSET('YODA Blocks'!$A$2,'YODA File'!B1055,'YODA File'!A1055)="","",OFFSET('YODA Blocks'!$A$2,'YODA File'!B1055,'YODA File'!A1055))</f>
        <v/>
      </c>
    </row>
    <row r="1056" spans="1:3" x14ac:dyDescent="0.25">
      <c r="A1056">
        <f t="shared" ca="1" si="35"/>
        <v>17</v>
      </c>
      <c r="B1056">
        <f t="shared" ca="1" si="36"/>
        <v>988</v>
      </c>
      <c r="C1056" t="str">
        <f ca="1">IF(OFFSET('YODA Blocks'!$A$2,'YODA File'!B1056,'YODA File'!A1056)="","",OFFSET('YODA Blocks'!$A$2,'YODA File'!B1056,'YODA File'!A1056))</f>
        <v/>
      </c>
    </row>
    <row r="1057" spans="1:3" x14ac:dyDescent="0.25">
      <c r="A1057">
        <f t="shared" ca="1" si="35"/>
        <v>17</v>
      </c>
      <c r="B1057">
        <f t="shared" ca="1" si="36"/>
        <v>989</v>
      </c>
      <c r="C1057" t="str">
        <f ca="1">IF(OFFSET('YODA Blocks'!$A$2,'YODA File'!B1057,'YODA File'!A1057)="","",OFFSET('YODA Blocks'!$A$2,'YODA File'!B1057,'YODA File'!A1057))</f>
        <v/>
      </c>
    </row>
    <row r="1058" spans="1:3" x14ac:dyDescent="0.25">
      <c r="A1058">
        <f t="shared" ca="1" si="35"/>
        <v>17</v>
      </c>
      <c r="B1058">
        <f t="shared" ca="1" si="36"/>
        <v>990</v>
      </c>
      <c r="C1058" t="str">
        <f ca="1">IF(OFFSET('YODA Blocks'!$A$2,'YODA File'!B1058,'YODA File'!A1058)="","",OFFSET('YODA Blocks'!$A$2,'YODA File'!B1058,'YODA File'!A1058))</f>
        <v/>
      </c>
    </row>
    <row r="1059" spans="1:3" x14ac:dyDescent="0.25">
      <c r="A1059">
        <f t="shared" ca="1" si="35"/>
        <v>17</v>
      </c>
      <c r="B1059">
        <f t="shared" ca="1" si="36"/>
        <v>991</v>
      </c>
      <c r="C1059" t="str">
        <f ca="1">IF(OFFSET('YODA Blocks'!$A$2,'YODA File'!B1059,'YODA File'!A1059)="","",OFFSET('YODA Blocks'!$A$2,'YODA File'!B1059,'YODA File'!A1059))</f>
        <v/>
      </c>
    </row>
    <row r="1060" spans="1:3" x14ac:dyDescent="0.25">
      <c r="A1060">
        <f t="shared" ca="1" si="35"/>
        <v>17</v>
      </c>
      <c r="B1060">
        <f t="shared" ca="1" si="36"/>
        <v>992</v>
      </c>
      <c r="C1060" t="str">
        <f ca="1">IF(OFFSET('YODA Blocks'!$A$2,'YODA File'!B1060,'YODA File'!A1060)="","",OFFSET('YODA Blocks'!$A$2,'YODA File'!B1060,'YODA File'!A1060))</f>
        <v/>
      </c>
    </row>
    <row r="1061" spans="1:3" x14ac:dyDescent="0.25">
      <c r="A1061">
        <f t="shared" ca="1" si="35"/>
        <v>17</v>
      </c>
      <c r="B1061">
        <f t="shared" ca="1" si="36"/>
        <v>993</v>
      </c>
      <c r="C1061" t="str">
        <f ca="1">IF(OFFSET('YODA Blocks'!$A$2,'YODA File'!B1061,'YODA File'!A1061)="","",OFFSET('YODA Blocks'!$A$2,'YODA File'!B1061,'YODA File'!A1061))</f>
        <v/>
      </c>
    </row>
    <row r="1062" spans="1:3" x14ac:dyDescent="0.25">
      <c r="A1062">
        <f t="shared" ca="1" si="35"/>
        <v>17</v>
      </c>
      <c r="B1062">
        <f t="shared" ca="1" si="36"/>
        <v>994</v>
      </c>
      <c r="C1062" t="str">
        <f ca="1">IF(OFFSET('YODA Blocks'!$A$2,'YODA File'!B1062,'YODA File'!A1062)="","",OFFSET('YODA Blocks'!$A$2,'YODA File'!B1062,'YODA File'!A1062))</f>
        <v/>
      </c>
    </row>
    <row r="1063" spans="1:3" x14ac:dyDescent="0.25">
      <c r="A1063">
        <f t="shared" ca="1" si="35"/>
        <v>17</v>
      </c>
      <c r="B1063">
        <f t="shared" ca="1" si="36"/>
        <v>995</v>
      </c>
      <c r="C1063" t="str">
        <f ca="1">IF(OFFSET('YODA Blocks'!$A$2,'YODA File'!B1063,'YODA File'!A1063)="","",OFFSET('YODA Blocks'!$A$2,'YODA File'!B1063,'YODA File'!A1063))</f>
        <v/>
      </c>
    </row>
    <row r="1064" spans="1:3" x14ac:dyDescent="0.25">
      <c r="A1064">
        <f t="shared" ca="1" si="35"/>
        <v>17</v>
      </c>
      <c r="B1064">
        <f t="shared" ca="1" si="36"/>
        <v>996</v>
      </c>
      <c r="C1064" t="str">
        <f ca="1">IF(OFFSET('YODA Blocks'!$A$2,'YODA File'!B1064,'YODA File'!A1064)="","",OFFSET('YODA Blocks'!$A$2,'YODA File'!B1064,'YODA File'!A1064))</f>
        <v/>
      </c>
    </row>
    <row r="1065" spans="1:3" x14ac:dyDescent="0.25">
      <c r="A1065">
        <f t="shared" ca="1" si="35"/>
        <v>17</v>
      </c>
      <c r="B1065">
        <f t="shared" ca="1" si="36"/>
        <v>997</v>
      </c>
      <c r="C1065" t="str">
        <f ca="1">IF(OFFSET('YODA Blocks'!$A$2,'YODA File'!B1065,'YODA File'!A1065)="","",OFFSET('YODA Blocks'!$A$2,'YODA File'!B1065,'YODA File'!A1065))</f>
        <v/>
      </c>
    </row>
    <row r="1066" spans="1:3" x14ac:dyDescent="0.25">
      <c r="A1066">
        <f t="shared" ca="1" si="35"/>
        <v>17</v>
      </c>
      <c r="B1066">
        <f t="shared" ca="1" si="36"/>
        <v>998</v>
      </c>
      <c r="C1066" t="str">
        <f ca="1">IF(OFFSET('YODA Blocks'!$A$2,'YODA File'!B1066,'YODA File'!A1066)="","",OFFSET('YODA Blocks'!$A$2,'YODA File'!B1066,'YODA File'!A1066))</f>
        <v/>
      </c>
    </row>
    <row r="1067" spans="1:3" x14ac:dyDescent="0.25">
      <c r="A1067">
        <f t="shared" ca="1" si="35"/>
        <v>17</v>
      </c>
      <c r="B1067">
        <f t="shared" ca="1" si="36"/>
        <v>999</v>
      </c>
      <c r="C1067" t="str">
        <f ca="1">IF(OFFSET('YODA Blocks'!$A$2,'YODA File'!B1067,'YODA File'!A1067)="","",OFFSET('YODA Blocks'!$A$2,'YODA File'!B1067,'YODA File'!A1067))</f>
        <v/>
      </c>
    </row>
    <row r="1068" spans="1:3" x14ac:dyDescent="0.25">
      <c r="A1068">
        <f t="shared" ca="1" si="35"/>
        <v>17</v>
      </c>
      <c r="B1068">
        <f t="shared" ca="1" si="36"/>
        <v>1000</v>
      </c>
      <c r="C1068" t="str">
        <f ca="1">IF(OFFSET('YODA Blocks'!$A$2,'YODA File'!B1068,'YODA File'!A1068)="","",OFFSET('YODA Blocks'!$A$2,'YODA File'!B1068,'YODA File'!A1068))</f>
        <v/>
      </c>
    </row>
    <row r="1069" spans="1:3" x14ac:dyDescent="0.25">
      <c r="A1069">
        <f t="shared" ca="1" si="35"/>
        <v>17</v>
      </c>
      <c r="B1069">
        <f t="shared" ca="1" si="36"/>
        <v>1001</v>
      </c>
      <c r="C1069" t="str">
        <f ca="1">IF(OFFSET('YODA Blocks'!$A$2,'YODA File'!B1069,'YODA File'!A1069)="","",OFFSET('YODA Blocks'!$A$2,'YODA File'!B1069,'YODA File'!A1069))</f>
        <v/>
      </c>
    </row>
    <row r="1070" spans="1:3" x14ac:dyDescent="0.25">
      <c r="A1070">
        <f t="shared" ca="1" si="35"/>
        <v>17</v>
      </c>
      <c r="B1070">
        <f t="shared" ca="1" si="36"/>
        <v>1002</v>
      </c>
      <c r="C1070" t="str">
        <f ca="1">IF(OFFSET('YODA Blocks'!$A$2,'YODA File'!B1070,'YODA File'!A1070)="","",OFFSET('YODA Blocks'!$A$2,'YODA File'!B1070,'YODA File'!A1070))</f>
        <v/>
      </c>
    </row>
    <row r="1071" spans="1:3" x14ac:dyDescent="0.25">
      <c r="A1071">
        <f t="shared" ca="1" si="35"/>
        <v>17</v>
      </c>
      <c r="B1071">
        <f t="shared" ca="1" si="36"/>
        <v>1003</v>
      </c>
      <c r="C1071" t="str">
        <f ca="1">IF(OFFSET('YODA Blocks'!$A$2,'YODA File'!B1071,'YODA File'!A1071)="","",OFFSET('YODA Blocks'!$A$2,'YODA File'!B1071,'YODA File'!A1071))</f>
        <v/>
      </c>
    </row>
    <row r="1072" spans="1:3" x14ac:dyDescent="0.25">
      <c r="A1072">
        <f t="shared" ca="1" si="35"/>
        <v>17</v>
      </c>
      <c r="B1072">
        <f t="shared" ca="1" si="36"/>
        <v>1004</v>
      </c>
      <c r="C1072" t="str">
        <f ca="1">IF(OFFSET('YODA Blocks'!$A$2,'YODA File'!B1072,'YODA File'!A1072)="","",OFFSET('YODA Blocks'!$A$2,'YODA File'!B1072,'YODA File'!A1072))</f>
        <v/>
      </c>
    </row>
    <row r="1073" spans="1:3" x14ac:dyDescent="0.25">
      <c r="A1073">
        <f t="shared" ca="1" si="35"/>
        <v>17</v>
      </c>
      <c r="B1073">
        <f t="shared" ca="1" si="36"/>
        <v>1005</v>
      </c>
      <c r="C1073" t="str">
        <f ca="1">IF(OFFSET('YODA Blocks'!$A$2,'YODA File'!B1073,'YODA File'!A1073)="","",OFFSET('YODA Blocks'!$A$2,'YODA File'!B1073,'YODA File'!A1073))</f>
        <v/>
      </c>
    </row>
    <row r="1074" spans="1:3" x14ac:dyDescent="0.25">
      <c r="A1074">
        <f t="shared" ca="1" si="35"/>
        <v>17</v>
      </c>
      <c r="B1074">
        <f t="shared" ca="1" si="36"/>
        <v>1006</v>
      </c>
      <c r="C1074" t="str">
        <f ca="1">IF(OFFSET('YODA Blocks'!$A$2,'YODA File'!B1074,'YODA File'!A1074)="","",OFFSET('YODA Blocks'!$A$2,'YODA File'!B1074,'YODA File'!A1074))</f>
        <v/>
      </c>
    </row>
    <row r="1075" spans="1:3" x14ac:dyDescent="0.25">
      <c r="A1075">
        <f t="shared" ca="1" si="35"/>
        <v>17</v>
      </c>
      <c r="B1075">
        <f t="shared" ca="1" si="36"/>
        <v>1007</v>
      </c>
      <c r="C1075" t="str">
        <f ca="1">IF(OFFSET('YODA Blocks'!$A$2,'YODA File'!B1075,'YODA File'!A1075)="","",OFFSET('YODA Blocks'!$A$2,'YODA File'!B1075,'YODA File'!A1075))</f>
        <v/>
      </c>
    </row>
    <row r="1076" spans="1:3" x14ac:dyDescent="0.25">
      <c r="A1076">
        <f t="shared" ca="1" si="35"/>
        <v>17</v>
      </c>
      <c r="B1076">
        <f t="shared" ca="1" si="36"/>
        <v>1008</v>
      </c>
      <c r="C1076" t="str">
        <f ca="1">IF(OFFSET('YODA Blocks'!$A$2,'YODA File'!B1076,'YODA File'!A1076)="","",OFFSET('YODA Blocks'!$A$2,'YODA File'!B1076,'YODA File'!A1076))</f>
        <v/>
      </c>
    </row>
    <row r="1077" spans="1:3" x14ac:dyDescent="0.25">
      <c r="A1077">
        <f t="shared" ca="1" si="35"/>
        <v>17</v>
      </c>
      <c r="B1077">
        <f t="shared" ca="1" si="36"/>
        <v>1009</v>
      </c>
      <c r="C1077" t="str">
        <f ca="1">IF(OFFSET('YODA Blocks'!$A$2,'YODA File'!B1077,'YODA File'!A1077)="","",OFFSET('YODA Blocks'!$A$2,'YODA File'!B1077,'YODA File'!A1077))</f>
        <v/>
      </c>
    </row>
    <row r="1078" spans="1:3" x14ac:dyDescent="0.25">
      <c r="A1078">
        <f t="shared" ca="1" si="35"/>
        <v>17</v>
      </c>
      <c r="B1078">
        <f t="shared" ca="1" si="36"/>
        <v>1010</v>
      </c>
      <c r="C1078" t="str">
        <f ca="1">IF(OFFSET('YODA Blocks'!$A$2,'YODA File'!B1078,'YODA File'!A1078)="","",OFFSET('YODA Blocks'!$A$2,'YODA File'!B1078,'YODA File'!A1078))</f>
        <v/>
      </c>
    </row>
    <row r="1079" spans="1:3" x14ac:dyDescent="0.25">
      <c r="A1079">
        <f t="shared" ca="1" si="35"/>
        <v>17</v>
      </c>
      <c r="B1079">
        <f t="shared" ca="1" si="36"/>
        <v>1011</v>
      </c>
      <c r="C1079" t="str">
        <f ca="1">IF(OFFSET('YODA Blocks'!$A$2,'YODA File'!B1079,'YODA File'!A1079)="","",OFFSET('YODA Blocks'!$A$2,'YODA File'!B1079,'YODA File'!A1079))</f>
        <v/>
      </c>
    </row>
    <row r="1080" spans="1:3" x14ac:dyDescent="0.25">
      <c r="A1080">
        <f t="shared" ca="1" si="35"/>
        <v>17</v>
      </c>
      <c r="B1080">
        <f t="shared" ca="1" si="36"/>
        <v>1012</v>
      </c>
      <c r="C1080" t="str">
        <f ca="1">IF(OFFSET('YODA Blocks'!$A$2,'YODA File'!B1080,'YODA File'!A1080)="","",OFFSET('YODA Blocks'!$A$2,'YODA File'!B1080,'YODA File'!A1080))</f>
        <v/>
      </c>
    </row>
    <row r="1081" spans="1:3" x14ac:dyDescent="0.25">
      <c r="A1081">
        <f t="shared" ca="1" si="35"/>
        <v>17</v>
      </c>
      <c r="B1081">
        <f t="shared" ca="1" si="36"/>
        <v>1013</v>
      </c>
      <c r="C1081" t="str">
        <f ca="1">IF(OFFSET('YODA Blocks'!$A$2,'YODA File'!B1081,'YODA File'!A1081)="","",OFFSET('YODA Blocks'!$A$2,'YODA File'!B1081,'YODA File'!A1081))</f>
        <v/>
      </c>
    </row>
    <row r="1082" spans="1:3" x14ac:dyDescent="0.25">
      <c r="A1082">
        <f t="shared" ca="1" si="35"/>
        <v>17</v>
      </c>
      <c r="B1082">
        <f t="shared" ca="1" si="36"/>
        <v>1014</v>
      </c>
      <c r="C1082" t="str">
        <f ca="1">IF(OFFSET('YODA Blocks'!$A$2,'YODA File'!B1082,'YODA File'!A1082)="","",OFFSET('YODA Blocks'!$A$2,'YODA File'!B1082,'YODA File'!A1082))</f>
        <v/>
      </c>
    </row>
    <row r="1083" spans="1:3" x14ac:dyDescent="0.25">
      <c r="A1083">
        <f t="shared" ca="1" si="35"/>
        <v>17</v>
      </c>
      <c r="B1083">
        <f t="shared" ca="1" si="36"/>
        <v>1015</v>
      </c>
      <c r="C1083" t="str">
        <f ca="1">IF(OFFSET('YODA Blocks'!$A$2,'YODA File'!B1083,'YODA File'!A1083)="","",OFFSET('YODA Blocks'!$A$2,'YODA File'!B1083,'YODA File'!A1083))</f>
        <v/>
      </c>
    </row>
    <row r="1084" spans="1:3" x14ac:dyDescent="0.25">
      <c r="A1084">
        <f t="shared" ca="1" si="35"/>
        <v>17</v>
      </c>
      <c r="B1084">
        <f t="shared" ca="1" si="36"/>
        <v>1016</v>
      </c>
      <c r="C1084" t="str">
        <f ca="1">IF(OFFSET('YODA Blocks'!$A$2,'YODA File'!B1084,'YODA File'!A1084)="","",OFFSET('YODA Blocks'!$A$2,'YODA File'!B1084,'YODA File'!A1084))</f>
        <v/>
      </c>
    </row>
    <row r="1085" spans="1:3" x14ac:dyDescent="0.25">
      <c r="A1085">
        <f t="shared" ca="1" si="35"/>
        <v>17</v>
      </c>
      <c r="B1085">
        <f t="shared" ca="1" si="36"/>
        <v>1017</v>
      </c>
      <c r="C1085" t="str">
        <f ca="1">IF(OFFSET('YODA Blocks'!$A$2,'YODA File'!B1085,'YODA File'!A1085)="","",OFFSET('YODA Blocks'!$A$2,'YODA File'!B1085,'YODA File'!A1085))</f>
        <v/>
      </c>
    </row>
    <row r="1086" spans="1:3" x14ac:dyDescent="0.25">
      <c r="A1086">
        <f t="shared" ca="1" si="35"/>
        <v>17</v>
      </c>
      <c r="B1086">
        <f t="shared" ca="1" si="36"/>
        <v>1018</v>
      </c>
      <c r="C1086" t="str">
        <f ca="1">IF(OFFSET('YODA Blocks'!$A$2,'YODA File'!B1086,'YODA File'!A1086)="","",OFFSET('YODA Blocks'!$A$2,'YODA File'!B1086,'YODA File'!A1086))</f>
        <v/>
      </c>
    </row>
    <row r="1087" spans="1:3" x14ac:dyDescent="0.25">
      <c r="A1087">
        <f t="shared" ref="A1087:A1150" ca="1" si="37">IF(B1086=INDIRECT(CONCATENATE("'YODA Blocks'!$",CHAR(A1086+65),"$2:",CHAR(A1086+65),"$2")),A1086+1,A1086)</f>
        <v>17</v>
      </c>
      <c r="B1087">
        <f t="shared" ref="B1087:B1150" ca="1" si="38">IF(B1086=SUM(INDIRECT(CONCATENATE("'YODA Blocks'!$",CHAR(A1086+65),"$2:",CHAR(A1086+65),"$2"))),1,B1086+1)</f>
        <v>1019</v>
      </c>
      <c r="C1087" t="str">
        <f ca="1">IF(OFFSET('YODA Blocks'!$A$2,'YODA File'!B1087,'YODA File'!A1087)="","",OFFSET('YODA Blocks'!$A$2,'YODA File'!B1087,'YODA File'!A1087))</f>
        <v/>
      </c>
    </row>
    <row r="1088" spans="1:3" x14ac:dyDescent="0.25">
      <c r="A1088">
        <f t="shared" ca="1" si="37"/>
        <v>17</v>
      </c>
      <c r="B1088">
        <f t="shared" ca="1" si="38"/>
        <v>1020</v>
      </c>
      <c r="C1088" t="str">
        <f ca="1">IF(OFFSET('YODA Blocks'!$A$2,'YODA File'!B1088,'YODA File'!A1088)="","",OFFSET('YODA Blocks'!$A$2,'YODA File'!B1088,'YODA File'!A1088))</f>
        <v/>
      </c>
    </row>
    <row r="1089" spans="1:3" x14ac:dyDescent="0.25">
      <c r="A1089">
        <f t="shared" ca="1" si="37"/>
        <v>17</v>
      </c>
      <c r="B1089">
        <f t="shared" ca="1" si="38"/>
        <v>1021</v>
      </c>
      <c r="C1089" t="str">
        <f ca="1">IF(OFFSET('YODA Blocks'!$A$2,'YODA File'!B1089,'YODA File'!A1089)="","",OFFSET('YODA Blocks'!$A$2,'YODA File'!B1089,'YODA File'!A1089))</f>
        <v/>
      </c>
    </row>
    <row r="1090" spans="1:3" x14ac:dyDescent="0.25">
      <c r="A1090">
        <f t="shared" ca="1" si="37"/>
        <v>17</v>
      </c>
      <c r="B1090">
        <f t="shared" ca="1" si="38"/>
        <v>1022</v>
      </c>
      <c r="C1090" t="str">
        <f ca="1">IF(OFFSET('YODA Blocks'!$A$2,'YODA File'!B1090,'YODA File'!A1090)="","",OFFSET('YODA Blocks'!$A$2,'YODA File'!B1090,'YODA File'!A1090))</f>
        <v/>
      </c>
    </row>
    <row r="1091" spans="1:3" x14ac:dyDescent="0.25">
      <c r="A1091">
        <f t="shared" ca="1" si="37"/>
        <v>17</v>
      </c>
      <c r="B1091">
        <f t="shared" ca="1" si="38"/>
        <v>1023</v>
      </c>
      <c r="C1091" t="str">
        <f ca="1">IF(OFFSET('YODA Blocks'!$A$2,'YODA File'!B1091,'YODA File'!A1091)="","",OFFSET('YODA Blocks'!$A$2,'YODA File'!B1091,'YODA File'!A1091))</f>
        <v/>
      </c>
    </row>
    <row r="1092" spans="1:3" x14ac:dyDescent="0.25">
      <c r="A1092">
        <f t="shared" ca="1" si="37"/>
        <v>17</v>
      </c>
      <c r="B1092">
        <f t="shared" ca="1" si="38"/>
        <v>1024</v>
      </c>
      <c r="C1092" t="str">
        <f ca="1">IF(OFFSET('YODA Blocks'!$A$2,'YODA File'!B1092,'YODA File'!A1092)="","",OFFSET('YODA Blocks'!$A$2,'YODA File'!B1092,'YODA File'!A1092))</f>
        <v/>
      </c>
    </row>
    <row r="1093" spans="1:3" x14ac:dyDescent="0.25">
      <c r="A1093">
        <f t="shared" ca="1" si="37"/>
        <v>17</v>
      </c>
      <c r="B1093">
        <f t="shared" ca="1" si="38"/>
        <v>1025</v>
      </c>
      <c r="C1093" t="str">
        <f ca="1">IF(OFFSET('YODA Blocks'!$A$2,'YODA File'!B1093,'YODA File'!A1093)="","",OFFSET('YODA Blocks'!$A$2,'YODA File'!B1093,'YODA File'!A1093))</f>
        <v/>
      </c>
    </row>
    <row r="1094" spans="1:3" x14ac:dyDescent="0.25">
      <c r="A1094">
        <f t="shared" ca="1" si="37"/>
        <v>17</v>
      </c>
      <c r="B1094">
        <f t="shared" ca="1" si="38"/>
        <v>1026</v>
      </c>
      <c r="C1094" t="str">
        <f ca="1">IF(OFFSET('YODA Blocks'!$A$2,'YODA File'!B1094,'YODA File'!A1094)="","",OFFSET('YODA Blocks'!$A$2,'YODA File'!B1094,'YODA File'!A1094))</f>
        <v/>
      </c>
    </row>
    <row r="1095" spans="1:3" x14ac:dyDescent="0.25">
      <c r="A1095">
        <f t="shared" ca="1" si="37"/>
        <v>17</v>
      </c>
      <c r="B1095">
        <f t="shared" ca="1" si="38"/>
        <v>1027</v>
      </c>
      <c r="C1095" t="str">
        <f ca="1">IF(OFFSET('YODA Blocks'!$A$2,'YODA File'!B1095,'YODA File'!A1095)="","",OFFSET('YODA Blocks'!$A$2,'YODA File'!B1095,'YODA File'!A1095))</f>
        <v/>
      </c>
    </row>
    <row r="1096" spans="1:3" x14ac:dyDescent="0.25">
      <c r="A1096">
        <f t="shared" ca="1" si="37"/>
        <v>17</v>
      </c>
      <c r="B1096">
        <f t="shared" ca="1" si="38"/>
        <v>1028</v>
      </c>
      <c r="C1096" t="str">
        <f ca="1">IF(OFFSET('YODA Blocks'!$A$2,'YODA File'!B1096,'YODA File'!A1096)="","",OFFSET('YODA Blocks'!$A$2,'YODA File'!B1096,'YODA File'!A1096))</f>
        <v/>
      </c>
    </row>
    <row r="1097" spans="1:3" x14ac:dyDescent="0.25">
      <c r="A1097">
        <f t="shared" ca="1" si="37"/>
        <v>17</v>
      </c>
      <c r="B1097">
        <f t="shared" ca="1" si="38"/>
        <v>1029</v>
      </c>
      <c r="C1097" t="str">
        <f ca="1">IF(OFFSET('YODA Blocks'!$A$2,'YODA File'!B1097,'YODA File'!A1097)="","",OFFSET('YODA Blocks'!$A$2,'YODA File'!B1097,'YODA File'!A1097))</f>
        <v/>
      </c>
    </row>
    <row r="1098" spans="1:3" x14ac:dyDescent="0.25">
      <c r="A1098">
        <f t="shared" ca="1" si="37"/>
        <v>17</v>
      </c>
      <c r="B1098">
        <f t="shared" ca="1" si="38"/>
        <v>1030</v>
      </c>
      <c r="C1098" t="str">
        <f ca="1">IF(OFFSET('YODA Blocks'!$A$2,'YODA File'!B1098,'YODA File'!A1098)="","",OFFSET('YODA Blocks'!$A$2,'YODA File'!B1098,'YODA File'!A1098))</f>
        <v/>
      </c>
    </row>
    <row r="1099" spans="1:3" x14ac:dyDescent="0.25">
      <c r="A1099">
        <f t="shared" ca="1" si="37"/>
        <v>17</v>
      </c>
      <c r="B1099">
        <f t="shared" ca="1" si="38"/>
        <v>1031</v>
      </c>
      <c r="C1099" t="str">
        <f ca="1">IF(OFFSET('YODA Blocks'!$A$2,'YODA File'!B1099,'YODA File'!A1099)="","",OFFSET('YODA Blocks'!$A$2,'YODA File'!B1099,'YODA File'!A1099))</f>
        <v/>
      </c>
    </row>
    <row r="1100" spans="1:3" x14ac:dyDescent="0.25">
      <c r="A1100">
        <f t="shared" ca="1" si="37"/>
        <v>17</v>
      </c>
      <c r="B1100">
        <f t="shared" ca="1" si="38"/>
        <v>1032</v>
      </c>
      <c r="C1100" t="str">
        <f ca="1">IF(OFFSET('YODA Blocks'!$A$2,'YODA File'!B1100,'YODA File'!A1100)="","",OFFSET('YODA Blocks'!$A$2,'YODA File'!B1100,'YODA File'!A1100))</f>
        <v/>
      </c>
    </row>
    <row r="1101" spans="1:3" x14ac:dyDescent="0.25">
      <c r="A1101">
        <f t="shared" ca="1" si="37"/>
        <v>17</v>
      </c>
      <c r="B1101">
        <f t="shared" ca="1" si="38"/>
        <v>1033</v>
      </c>
      <c r="C1101" t="str">
        <f ca="1">IF(OFFSET('YODA Blocks'!$A$2,'YODA File'!B1101,'YODA File'!A1101)="","",OFFSET('YODA Blocks'!$A$2,'YODA File'!B1101,'YODA File'!A1101))</f>
        <v/>
      </c>
    </row>
    <row r="1102" spans="1:3" x14ac:dyDescent="0.25">
      <c r="A1102">
        <f t="shared" ca="1" si="37"/>
        <v>17</v>
      </c>
      <c r="B1102">
        <f t="shared" ca="1" si="38"/>
        <v>1034</v>
      </c>
      <c r="C1102" t="str">
        <f ca="1">IF(OFFSET('YODA Blocks'!$A$2,'YODA File'!B1102,'YODA File'!A1102)="","",OFFSET('YODA Blocks'!$A$2,'YODA File'!B1102,'YODA File'!A1102))</f>
        <v/>
      </c>
    </row>
    <row r="1103" spans="1:3" x14ac:dyDescent="0.25">
      <c r="A1103">
        <f t="shared" ca="1" si="37"/>
        <v>17</v>
      </c>
      <c r="B1103">
        <f t="shared" ca="1" si="38"/>
        <v>1035</v>
      </c>
      <c r="C1103" t="str">
        <f ca="1">IF(OFFSET('YODA Blocks'!$A$2,'YODA File'!B1103,'YODA File'!A1103)="","",OFFSET('YODA Blocks'!$A$2,'YODA File'!B1103,'YODA File'!A1103))</f>
        <v/>
      </c>
    </row>
    <row r="1104" spans="1:3" x14ac:dyDescent="0.25">
      <c r="A1104">
        <f t="shared" ca="1" si="37"/>
        <v>17</v>
      </c>
      <c r="B1104">
        <f t="shared" ca="1" si="38"/>
        <v>1036</v>
      </c>
      <c r="C1104" t="str">
        <f ca="1">IF(OFFSET('YODA Blocks'!$A$2,'YODA File'!B1104,'YODA File'!A1104)="","",OFFSET('YODA Blocks'!$A$2,'YODA File'!B1104,'YODA File'!A1104))</f>
        <v/>
      </c>
    </row>
    <row r="1105" spans="1:3" x14ac:dyDescent="0.25">
      <c r="A1105">
        <f t="shared" ca="1" si="37"/>
        <v>17</v>
      </c>
      <c r="B1105">
        <f t="shared" ca="1" si="38"/>
        <v>1037</v>
      </c>
      <c r="C1105" t="str">
        <f ca="1">IF(OFFSET('YODA Blocks'!$A$2,'YODA File'!B1105,'YODA File'!A1105)="","",OFFSET('YODA Blocks'!$A$2,'YODA File'!B1105,'YODA File'!A1105))</f>
        <v/>
      </c>
    </row>
    <row r="1106" spans="1:3" x14ac:dyDescent="0.25">
      <c r="A1106">
        <f t="shared" ca="1" si="37"/>
        <v>17</v>
      </c>
      <c r="B1106">
        <f t="shared" ca="1" si="38"/>
        <v>1038</v>
      </c>
      <c r="C1106" t="str">
        <f ca="1">IF(OFFSET('YODA Blocks'!$A$2,'YODA File'!B1106,'YODA File'!A1106)="","",OFFSET('YODA Blocks'!$A$2,'YODA File'!B1106,'YODA File'!A1106))</f>
        <v/>
      </c>
    </row>
    <row r="1107" spans="1:3" x14ac:dyDescent="0.25">
      <c r="A1107">
        <f t="shared" ca="1" si="37"/>
        <v>17</v>
      </c>
      <c r="B1107">
        <f t="shared" ca="1" si="38"/>
        <v>1039</v>
      </c>
      <c r="C1107" t="str">
        <f ca="1">IF(OFFSET('YODA Blocks'!$A$2,'YODA File'!B1107,'YODA File'!A1107)="","",OFFSET('YODA Blocks'!$A$2,'YODA File'!B1107,'YODA File'!A1107))</f>
        <v/>
      </c>
    </row>
    <row r="1108" spans="1:3" x14ac:dyDescent="0.25">
      <c r="A1108">
        <f t="shared" ca="1" si="37"/>
        <v>17</v>
      </c>
      <c r="B1108">
        <f t="shared" ca="1" si="38"/>
        <v>1040</v>
      </c>
      <c r="C1108" t="str">
        <f ca="1">IF(OFFSET('YODA Blocks'!$A$2,'YODA File'!B1108,'YODA File'!A1108)="","",OFFSET('YODA Blocks'!$A$2,'YODA File'!B1108,'YODA File'!A1108))</f>
        <v/>
      </c>
    </row>
    <row r="1109" spans="1:3" x14ac:dyDescent="0.25">
      <c r="A1109">
        <f t="shared" ca="1" si="37"/>
        <v>17</v>
      </c>
      <c r="B1109">
        <f t="shared" ca="1" si="38"/>
        <v>1041</v>
      </c>
      <c r="C1109" t="str">
        <f ca="1">IF(OFFSET('YODA Blocks'!$A$2,'YODA File'!B1109,'YODA File'!A1109)="","",OFFSET('YODA Blocks'!$A$2,'YODA File'!B1109,'YODA File'!A1109))</f>
        <v/>
      </c>
    </row>
    <row r="1110" spans="1:3" x14ac:dyDescent="0.25">
      <c r="A1110">
        <f t="shared" ca="1" si="37"/>
        <v>17</v>
      </c>
      <c r="B1110">
        <f t="shared" ca="1" si="38"/>
        <v>1042</v>
      </c>
      <c r="C1110" t="str">
        <f ca="1">IF(OFFSET('YODA Blocks'!$A$2,'YODA File'!B1110,'YODA File'!A1110)="","",OFFSET('YODA Blocks'!$A$2,'YODA File'!B1110,'YODA File'!A1110))</f>
        <v/>
      </c>
    </row>
    <row r="1111" spans="1:3" x14ac:dyDescent="0.25">
      <c r="A1111">
        <f t="shared" ca="1" si="37"/>
        <v>17</v>
      </c>
      <c r="B1111">
        <f t="shared" ca="1" si="38"/>
        <v>1043</v>
      </c>
      <c r="C1111" t="str">
        <f ca="1">IF(OFFSET('YODA Blocks'!$A$2,'YODA File'!B1111,'YODA File'!A1111)="","",OFFSET('YODA Blocks'!$A$2,'YODA File'!B1111,'YODA File'!A1111))</f>
        <v/>
      </c>
    </row>
    <row r="1112" spans="1:3" x14ac:dyDescent="0.25">
      <c r="A1112">
        <f t="shared" ca="1" si="37"/>
        <v>17</v>
      </c>
      <c r="B1112">
        <f t="shared" ca="1" si="38"/>
        <v>1044</v>
      </c>
      <c r="C1112" t="str">
        <f ca="1">IF(OFFSET('YODA Blocks'!$A$2,'YODA File'!B1112,'YODA File'!A1112)="","",OFFSET('YODA Blocks'!$A$2,'YODA File'!B1112,'YODA File'!A1112))</f>
        <v/>
      </c>
    </row>
    <row r="1113" spans="1:3" x14ac:dyDescent="0.25">
      <c r="A1113">
        <f t="shared" ca="1" si="37"/>
        <v>17</v>
      </c>
      <c r="B1113">
        <f t="shared" ca="1" si="38"/>
        <v>1045</v>
      </c>
      <c r="C1113" t="str">
        <f ca="1">IF(OFFSET('YODA Blocks'!$A$2,'YODA File'!B1113,'YODA File'!A1113)="","",OFFSET('YODA Blocks'!$A$2,'YODA File'!B1113,'YODA File'!A1113))</f>
        <v/>
      </c>
    </row>
    <row r="1114" spans="1:3" x14ac:dyDescent="0.25">
      <c r="A1114">
        <f t="shared" ca="1" si="37"/>
        <v>17</v>
      </c>
      <c r="B1114">
        <f t="shared" ca="1" si="38"/>
        <v>1046</v>
      </c>
      <c r="C1114" t="str">
        <f ca="1">IF(OFFSET('YODA Blocks'!$A$2,'YODA File'!B1114,'YODA File'!A1114)="","",OFFSET('YODA Blocks'!$A$2,'YODA File'!B1114,'YODA File'!A1114))</f>
        <v/>
      </c>
    </row>
    <row r="1115" spans="1:3" x14ac:dyDescent="0.25">
      <c r="A1115">
        <f t="shared" ca="1" si="37"/>
        <v>17</v>
      </c>
      <c r="B1115">
        <f t="shared" ca="1" si="38"/>
        <v>1047</v>
      </c>
      <c r="C1115" t="str">
        <f ca="1">IF(OFFSET('YODA Blocks'!$A$2,'YODA File'!B1115,'YODA File'!A1115)="","",OFFSET('YODA Blocks'!$A$2,'YODA File'!B1115,'YODA File'!A1115))</f>
        <v/>
      </c>
    </row>
    <row r="1116" spans="1:3" x14ac:dyDescent="0.25">
      <c r="A1116">
        <f t="shared" ca="1" si="37"/>
        <v>17</v>
      </c>
      <c r="B1116">
        <f t="shared" ca="1" si="38"/>
        <v>1048</v>
      </c>
      <c r="C1116" t="str">
        <f ca="1">IF(OFFSET('YODA Blocks'!$A$2,'YODA File'!B1116,'YODA File'!A1116)="","",OFFSET('YODA Blocks'!$A$2,'YODA File'!B1116,'YODA File'!A1116))</f>
        <v/>
      </c>
    </row>
    <row r="1117" spans="1:3" x14ac:dyDescent="0.25">
      <c r="A1117">
        <f t="shared" ca="1" si="37"/>
        <v>17</v>
      </c>
      <c r="B1117">
        <f t="shared" ca="1" si="38"/>
        <v>1049</v>
      </c>
      <c r="C1117" t="str">
        <f ca="1">IF(OFFSET('YODA Blocks'!$A$2,'YODA File'!B1117,'YODA File'!A1117)="","",OFFSET('YODA Blocks'!$A$2,'YODA File'!B1117,'YODA File'!A1117))</f>
        <v/>
      </c>
    </row>
    <row r="1118" spans="1:3" x14ac:dyDescent="0.25">
      <c r="A1118">
        <f t="shared" ca="1" si="37"/>
        <v>17</v>
      </c>
      <c r="B1118">
        <f t="shared" ca="1" si="38"/>
        <v>1050</v>
      </c>
      <c r="C1118" t="str">
        <f ca="1">IF(OFFSET('YODA Blocks'!$A$2,'YODA File'!B1118,'YODA File'!A1118)="","",OFFSET('YODA Blocks'!$A$2,'YODA File'!B1118,'YODA File'!A1118))</f>
        <v/>
      </c>
    </row>
    <row r="1119" spans="1:3" x14ac:dyDescent="0.25">
      <c r="A1119">
        <f t="shared" ca="1" si="37"/>
        <v>17</v>
      </c>
      <c r="B1119">
        <f t="shared" ca="1" si="38"/>
        <v>1051</v>
      </c>
      <c r="C1119" t="str">
        <f ca="1">IF(OFFSET('YODA Blocks'!$A$2,'YODA File'!B1119,'YODA File'!A1119)="","",OFFSET('YODA Blocks'!$A$2,'YODA File'!B1119,'YODA File'!A1119))</f>
        <v/>
      </c>
    </row>
    <row r="1120" spans="1:3" x14ac:dyDescent="0.25">
      <c r="A1120">
        <f t="shared" ca="1" si="37"/>
        <v>17</v>
      </c>
      <c r="B1120">
        <f t="shared" ca="1" si="38"/>
        <v>1052</v>
      </c>
      <c r="C1120" t="str">
        <f ca="1">IF(OFFSET('YODA Blocks'!$A$2,'YODA File'!B1120,'YODA File'!A1120)="","",OFFSET('YODA Blocks'!$A$2,'YODA File'!B1120,'YODA File'!A1120))</f>
        <v/>
      </c>
    </row>
    <row r="1121" spans="1:3" x14ac:dyDescent="0.25">
      <c r="A1121">
        <f t="shared" ca="1" si="37"/>
        <v>17</v>
      </c>
      <c r="B1121">
        <f t="shared" ca="1" si="38"/>
        <v>1053</v>
      </c>
      <c r="C1121" t="str">
        <f ca="1">IF(OFFSET('YODA Blocks'!$A$2,'YODA File'!B1121,'YODA File'!A1121)="","",OFFSET('YODA Blocks'!$A$2,'YODA File'!B1121,'YODA File'!A1121))</f>
        <v/>
      </c>
    </row>
    <row r="1122" spans="1:3" x14ac:dyDescent="0.25">
      <c r="A1122">
        <f t="shared" ca="1" si="37"/>
        <v>17</v>
      </c>
      <c r="B1122">
        <f t="shared" ca="1" si="38"/>
        <v>1054</v>
      </c>
      <c r="C1122" t="str">
        <f ca="1">IF(OFFSET('YODA Blocks'!$A$2,'YODA File'!B1122,'YODA File'!A1122)="","",OFFSET('YODA Blocks'!$A$2,'YODA File'!B1122,'YODA File'!A1122))</f>
        <v/>
      </c>
    </row>
    <row r="1123" spans="1:3" x14ac:dyDescent="0.25">
      <c r="A1123">
        <f t="shared" ca="1" si="37"/>
        <v>17</v>
      </c>
      <c r="B1123">
        <f t="shared" ca="1" si="38"/>
        <v>1055</v>
      </c>
      <c r="C1123" t="str">
        <f ca="1">IF(OFFSET('YODA Blocks'!$A$2,'YODA File'!B1123,'YODA File'!A1123)="","",OFFSET('YODA Blocks'!$A$2,'YODA File'!B1123,'YODA File'!A1123))</f>
        <v/>
      </c>
    </row>
    <row r="1124" spans="1:3" x14ac:dyDescent="0.25">
      <c r="A1124">
        <f t="shared" ca="1" si="37"/>
        <v>17</v>
      </c>
      <c r="B1124">
        <f t="shared" ca="1" si="38"/>
        <v>1056</v>
      </c>
      <c r="C1124" t="str">
        <f ca="1">IF(OFFSET('YODA Blocks'!$A$2,'YODA File'!B1124,'YODA File'!A1124)="","",OFFSET('YODA Blocks'!$A$2,'YODA File'!B1124,'YODA File'!A1124))</f>
        <v/>
      </c>
    </row>
    <row r="1125" spans="1:3" x14ac:dyDescent="0.25">
      <c r="A1125">
        <f t="shared" ca="1" si="37"/>
        <v>17</v>
      </c>
      <c r="B1125">
        <f t="shared" ca="1" si="38"/>
        <v>1057</v>
      </c>
      <c r="C1125" t="str">
        <f ca="1">IF(OFFSET('YODA Blocks'!$A$2,'YODA File'!B1125,'YODA File'!A1125)="","",OFFSET('YODA Blocks'!$A$2,'YODA File'!B1125,'YODA File'!A1125))</f>
        <v/>
      </c>
    </row>
    <row r="1126" spans="1:3" x14ac:dyDescent="0.25">
      <c r="A1126">
        <f t="shared" ca="1" si="37"/>
        <v>17</v>
      </c>
      <c r="B1126">
        <f t="shared" ca="1" si="38"/>
        <v>1058</v>
      </c>
      <c r="C1126" t="str">
        <f ca="1">IF(OFFSET('YODA Blocks'!$A$2,'YODA File'!B1126,'YODA File'!A1126)="","",OFFSET('YODA Blocks'!$A$2,'YODA File'!B1126,'YODA File'!A1126))</f>
        <v/>
      </c>
    </row>
    <row r="1127" spans="1:3" x14ac:dyDescent="0.25">
      <c r="A1127">
        <f t="shared" ca="1" si="37"/>
        <v>17</v>
      </c>
      <c r="B1127">
        <f t="shared" ca="1" si="38"/>
        <v>1059</v>
      </c>
      <c r="C1127" t="str">
        <f ca="1">IF(OFFSET('YODA Blocks'!$A$2,'YODA File'!B1127,'YODA File'!A1127)="","",OFFSET('YODA Blocks'!$A$2,'YODA File'!B1127,'YODA File'!A1127))</f>
        <v/>
      </c>
    </row>
    <row r="1128" spans="1:3" x14ac:dyDescent="0.25">
      <c r="A1128">
        <f t="shared" ca="1" si="37"/>
        <v>17</v>
      </c>
      <c r="B1128">
        <f t="shared" ca="1" si="38"/>
        <v>1060</v>
      </c>
      <c r="C1128" t="str">
        <f ca="1">IF(OFFSET('YODA Blocks'!$A$2,'YODA File'!B1128,'YODA File'!A1128)="","",OFFSET('YODA Blocks'!$A$2,'YODA File'!B1128,'YODA File'!A1128))</f>
        <v/>
      </c>
    </row>
    <row r="1129" spans="1:3" x14ac:dyDescent="0.25">
      <c r="A1129">
        <f t="shared" ca="1" si="37"/>
        <v>17</v>
      </c>
      <c r="B1129">
        <f t="shared" ca="1" si="38"/>
        <v>1061</v>
      </c>
      <c r="C1129" t="str">
        <f ca="1">IF(OFFSET('YODA Blocks'!$A$2,'YODA File'!B1129,'YODA File'!A1129)="","",OFFSET('YODA Blocks'!$A$2,'YODA File'!B1129,'YODA File'!A1129))</f>
        <v/>
      </c>
    </row>
    <row r="1130" spans="1:3" x14ac:dyDescent="0.25">
      <c r="A1130">
        <f t="shared" ca="1" si="37"/>
        <v>17</v>
      </c>
      <c r="B1130">
        <f t="shared" ca="1" si="38"/>
        <v>1062</v>
      </c>
      <c r="C1130" t="str">
        <f ca="1">IF(OFFSET('YODA Blocks'!$A$2,'YODA File'!B1130,'YODA File'!A1130)="","",OFFSET('YODA Blocks'!$A$2,'YODA File'!B1130,'YODA File'!A1130))</f>
        <v/>
      </c>
    </row>
    <row r="1131" spans="1:3" x14ac:dyDescent="0.25">
      <c r="A1131">
        <f t="shared" ca="1" si="37"/>
        <v>17</v>
      </c>
      <c r="B1131">
        <f t="shared" ca="1" si="38"/>
        <v>1063</v>
      </c>
      <c r="C1131" t="str">
        <f ca="1">IF(OFFSET('YODA Blocks'!$A$2,'YODA File'!B1131,'YODA File'!A1131)="","",OFFSET('YODA Blocks'!$A$2,'YODA File'!B1131,'YODA File'!A1131))</f>
        <v/>
      </c>
    </row>
    <row r="1132" spans="1:3" x14ac:dyDescent="0.25">
      <c r="A1132">
        <f t="shared" ca="1" si="37"/>
        <v>17</v>
      </c>
      <c r="B1132">
        <f t="shared" ca="1" si="38"/>
        <v>1064</v>
      </c>
      <c r="C1132" t="str">
        <f ca="1">IF(OFFSET('YODA Blocks'!$A$2,'YODA File'!B1132,'YODA File'!A1132)="","",OFFSET('YODA Blocks'!$A$2,'YODA File'!B1132,'YODA File'!A1132))</f>
        <v/>
      </c>
    </row>
    <row r="1133" spans="1:3" x14ac:dyDescent="0.25">
      <c r="A1133">
        <f t="shared" ca="1" si="37"/>
        <v>17</v>
      </c>
      <c r="B1133">
        <f t="shared" ca="1" si="38"/>
        <v>1065</v>
      </c>
      <c r="C1133" t="str">
        <f ca="1">IF(OFFSET('YODA Blocks'!$A$2,'YODA File'!B1133,'YODA File'!A1133)="","",OFFSET('YODA Blocks'!$A$2,'YODA File'!B1133,'YODA File'!A1133))</f>
        <v/>
      </c>
    </row>
    <row r="1134" spans="1:3" x14ac:dyDescent="0.25">
      <c r="A1134">
        <f t="shared" ca="1" si="37"/>
        <v>17</v>
      </c>
      <c r="B1134">
        <f t="shared" ca="1" si="38"/>
        <v>1066</v>
      </c>
      <c r="C1134" t="str">
        <f ca="1">IF(OFFSET('YODA Blocks'!$A$2,'YODA File'!B1134,'YODA File'!A1134)="","",OFFSET('YODA Blocks'!$A$2,'YODA File'!B1134,'YODA File'!A1134))</f>
        <v/>
      </c>
    </row>
    <row r="1135" spans="1:3" x14ac:dyDescent="0.25">
      <c r="A1135">
        <f t="shared" ca="1" si="37"/>
        <v>17</v>
      </c>
      <c r="B1135">
        <f t="shared" ca="1" si="38"/>
        <v>1067</v>
      </c>
      <c r="C1135" t="str">
        <f ca="1">IF(OFFSET('YODA Blocks'!$A$2,'YODA File'!B1135,'YODA File'!A1135)="","",OFFSET('YODA Blocks'!$A$2,'YODA File'!B1135,'YODA File'!A1135))</f>
        <v/>
      </c>
    </row>
    <row r="1136" spans="1:3" x14ac:dyDescent="0.25">
      <c r="A1136">
        <f t="shared" ca="1" si="37"/>
        <v>17</v>
      </c>
      <c r="B1136">
        <f t="shared" ca="1" si="38"/>
        <v>1068</v>
      </c>
      <c r="C1136" t="str">
        <f ca="1">IF(OFFSET('YODA Blocks'!$A$2,'YODA File'!B1136,'YODA File'!A1136)="","",OFFSET('YODA Blocks'!$A$2,'YODA File'!B1136,'YODA File'!A1136))</f>
        <v/>
      </c>
    </row>
    <row r="1137" spans="1:3" x14ac:dyDescent="0.25">
      <c r="A1137">
        <f t="shared" ca="1" si="37"/>
        <v>17</v>
      </c>
      <c r="B1137">
        <f t="shared" ca="1" si="38"/>
        <v>1069</v>
      </c>
      <c r="C1137" t="str">
        <f ca="1">IF(OFFSET('YODA Blocks'!$A$2,'YODA File'!B1137,'YODA File'!A1137)="","",OFFSET('YODA Blocks'!$A$2,'YODA File'!B1137,'YODA File'!A1137))</f>
        <v/>
      </c>
    </row>
    <row r="1138" spans="1:3" x14ac:dyDescent="0.25">
      <c r="A1138">
        <f t="shared" ca="1" si="37"/>
        <v>17</v>
      </c>
      <c r="B1138">
        <f t="shared" ca="1" si="38"/>
        <v>1070</v>
      </c>
      <c r="C1138" t="str">
        <f ca="1">IF(OFFSET('YODA Blocks'!$A$2,'YODA File'!B1138,'YODA File'!A1138)="","",OFFSET('YODA Blocks'!$A$2,'YODA File'!B1138,'YODA File'!A1138))</f>
        <v/>
      </c>
    </row>
    <row r="1139" spans="1:3" x14ac:dyDescent="0.25">
      <c r="A1139">
        <f t="shared" ca="1" si="37"/>
        <v>17</v>
      </c>
      <c r="B1139">
        <f t="shared" ca="1" si="38"/>
        <v>1071</v>
      </c>
      <c r="C1139" t="str">
        <f ca="1">IF(OFFSET('YODA Blocks'!$A$2,'YODA File'!B1139,'YODA File'!A1139)="","",OFFSET('YODA Blocks'!$A$2,'YODA File'!B1139,'YODA File'!A1139))</f>
        <v/>
      </c>
    </row>
    <row r="1140" spans="1:3" x14ac:dyDescent="0.25">
      <c r="A1140">
        <f t="shared" ca="1" si="37"/>
        <v>17</v>
      </c>
      <c r="B1140">
        <f t="shared" ca="1" si="38"/>
        <v>1072</v>
      </c>
      <c r="C1140" t="str">
        <f ca="1">IF(OFFSET('YODA Blocks'!$A$2,'YODA File'!B1140,'YODA File'!A1140)="","",OFFSET('YODA Blocks'!$A$2,'YODA File'!B1140,'YODA File'!A1140))</f>
        <v/>
      </c>
    </row>
    <row r="1141" spans="1:3" x14ac:dyDescent="0.25">
      <c r="A1141">
        <f t="shared" ca="1" si="37"/>
        <v>17</v>
      </c>
      <c r="B1141">
        <f t="shared" ca="1" si="38"/>
        <v>1073</v>
      </c>
      <c r="C1141" t="str">
        <f ca="1">IF(OFFSET('YODA Blocks'!$A$2,'YODA File'!B1141,'YODA File'!A1141)="","",OFFSET('YODA Blocks'!$A$2,'YODA File'!B1141,'YODA File'!A1141))</f>
        <v/>
      </c>
    </row>
    <row r="1142" spans="1:3" x14ac:dyDescent="0.25">
      <c r="A1142">
        <f t="shared" ca="1" si="37"/>
        <v>17</v>
      </c>
      <c r="B1142">
        <f t="shared" ca="1" si="38"/>
        <v>1074</v>
      </c>
      <c r="C1142" t="str">
        <f ca="1">IF(OFFSET('YODA Blocks'!$A$2,'YODA File'!B1142,'YODA File'!A1142)="","",OFFSET('YODA Blocks'!$A$2,'YODA File'!B1142,'YODA File'!A1142))</f>
        <v/>
      </c>
    </row>
    <row r="1143" spans="1:3" x14ac:dyDescent="0.25">
      <c r="A1143">
        <f t="shared" ca="1" si="37"/>
        <v>17</v>
      </c>
      <c r="B1143">
        <f t="shared" ca="1" si="38"/>
        <v>1075</v>
      </c>
      <c r="C1143" t="str">
        <f ca="1">IF(OFFSET('YODA Blocks'!$A$2,'YODA File'!B1143,'YODA File'!A1143)="","",OFFSET('YODA Blocks'!$A$2,'YODA File'!B1143,'YODA File'!A1143))</f>
        <v/>
      </c>
    </row>
    <row r="1144" spans="1:3" x14ac:dyDescent="0.25">
      <c r="A1144">
        <f t="shared" ca="1" si="37"/>
        <v>17</v>
      </c>
      <c r="B1144">
        <f t="shared" ca="1" si="38"/>
        <v>1076</v>
      </c>
      <c r="C1144" t="str">
        <f ca="1">IF(OFFSET('YODA Blocks'!$A$2,'YODA File'!B1144,'YODA File'!A1144)="","",OFFSET('YODA Blocks'!$A$2,'YODA File'!B1144,'YODA File'!A1144))</f>
        <v/>
      </c>
    </row>
    <row r="1145" spans="1:3" x14ac:dyDescent="0.25">
      <c r="A1145">
        <f t="shared" ca="1" si="37"/>
        <v>17</v>
      </c>
      <c r="B1145">
        <f t="shared" ca="1" si="38"/>
        <v>1077</v>
      </c>
      <c r="C1145" t="str">
        <f ca="1">IF(OFFSET('YODA Blocks'!$A$2,'YODA File'!B1145,'YODA File'!A1145)="","",OFFSET('YODA Blocks'!$A$2,'YODA File'!B1145,'YODA File'!A1145))</f>
        <v/>
      </c>
    </row>
    <row r="1146" spans="1:3" x14ac:dyDescent="0.25">
      <c r="A1146">
        <f t="shared" ca="1" si="37"/>
        <v>17</v>
      </c>
      <c r="B1146">
        <f t="shared" ca="1" si="38"/>
        <v>1078</v>
      </c>
      <c r="C1146" t="str">
        <f ca="1">IF(OFFSET('YODA Blocks'!$A$2,'YODA File'!B1146,'YODA File'!A1146)="","",OFFSET('YODA Blocks'!$A$2,'YODA File'!B1146,'YODA File'!A1146))</f>
        <v/>
      </c>
    </row>
    <row r="1147" spans="1:3" x14ac:dyDescent="0.25">
      <c r="A1147">
        <f t="shared" ca="1" si="37"/>
        <v>17</v>
      </c>
      <c r="B1147">
        <f t="shared" ca="1" si="38"/>
        <v>1079</v>
      </c>
      <c r="C1147" t="str">
        <f ca="1">IF(OFFSET('YODA Blocks'!$A$2,'YODA File'!B1147,'YODA File'!A1147)="","",OFFSET('YODA Blocks'!$A$2,'YODA File'!B1147,'YODA File'!A1147))</f>
        <v/>
      </c>
    </row>
    <row r="1148" spans="1:3" x14ac:dyDescent="0.25">
      <c r="A1148">
        <f t="shared" ca="1" si="37"/>
        <v>17</v>
      </c>
      <c r="B1148">
        <f t="shared" ca="1" si="38"/>
        <v>1080</v>
      </c>
      <c r="C1148" t="str">
        <f ca="1">IF(OFFSET('YODA Blocks'!$A$2,'YODA File'!B1148,'YODA File'!A1148)="","",OFFSET('YODA Blocks'!$A$2,'YODA File'!B1148,'YODA File'!A1148))</f>
        <v/>
      </c>
    </row>
    <row r="1149" spans="1:3" x14ac:dyDescent="0.25">
      <c r="A1149">
        <f t="shared" ca="1" si="37"/>
        <v>17</v>
      </c>
      <c r="B1149">
        <f t="shared" ca="1" si="38"/>
        <v>1081</v>
      </c>
      <c r="C1149" t="str">
        <f ca="1">IF(OFFSET('YODA Blocks'!$A$2,'YODA File'!B1149,'YODA File'!A1149)="","",OFFSET('YODA Blocks'!$A$2,'YODA File'!B1149,'YODA File'!A1149))</f>
        <v/>
      </c>
    </row>
    <row r="1150" spans="1:3" x14ac:dyDescent="0.25">
      <c r="A1150">
        <f t="shared" ca="1" si="37"/>
        <v>17</v>
      </c>
      <c r="B1150">
        <f t="shared" ca="1" si="38"/>
        <v>1082</v>
      </c>
      <c r="C1150" t="str">
        <f ca="1">IF(OFFSET('YODA Blocks'!$A$2,'YODA File'!B1150,'YODA File'!A1150)="","",OFFSET('YODA Blocks'!$A$2,'YODA File'!B1150,'YODA File'!A1150))</f>
        <v/>
      </c>
    </row>
    <row r="1151" spans="1:3" x14ac:dyDescent="0.25">
      <c r="A1151">
        <f t="shared" ref="A1151:A1214" ca="1" si="39">IF(B1150=INDIRECT(CONCATENATE("'YODA Blocks'!$",CHAR(A1150+65),"$2:",CHAR(A1150+65),"$2")),A1150+1,A1150)</f>
        <v>17</v>
      </c>
      <c r="B1151">
        <f t="shared" ref="B1151:B1214" ca="1" si="40">IF(B1150=SUM(INDIRECT(CONCATENATE("'YODA Blocks'!$",CHAR(A1150+65),"$2:",CHAR(A1150+65),"$2"))),1,B1150+1)</f>
        <v>1083</v>
      </c>
      <c r="C1151" t="str">
        <f ca="1">IF(OFFSET('YODA Blocks'!$A$2,'YODA File'!B1151,'YODA File'!A1151)="","",OFFSET('YODA Blocks'!$A$2,'YODA File'!B1151,'YODA File'!A1151))</f>
        <v/>
      </c>
    </row>
    <row r="1152" spans="1:3" x14ac:dyDescent="0.25">
      <c r="A1152">
        <f t="shared" ca="1" si="39"/>
        <v>17</v>
      </c>
      <c r="B1152">
        <f t="shared" ca="1" si="40"/>
        <v>1084</v>
      </c>
      <c r="C1152" t="str">
        <f ca="1">IF(OFFSET('YODA Blocks'!$A$2,'YODA File'!B1152,'YODA File'!A1152)="","",OFFSET('YODA Blocks'!$A$2,'YODA File'!B1152,'YODA File'!A1152))</f>
        <v/>
      </c>
    </row>
    <row r="1153" spans="1:3" x14ac:dyDescent="0.25">
      <c r="A1153">
        <f t="shared" ca="1" si="39"/>
        <v>17</v>
      </c>
      <c r="B1153">
        <f t="shared" ca="1" si="40"/>
        <v>1085</v>
      </c>
      <c r="C1153" t="str">
        <f ca="1">IF(OFFSET('YODA Blocks'!$A$2,'YODA File'!B1153,'YODA File'!A1153)="","",OFFSET('YODA Blocks'!$A$2,'YODA File'!B1153,'YODA File'!A1153))</f>
        <v/>
      </c>
    </row>
    <row r="1154" spans="1:3" x14ac:dyDescent="0.25">
      <c r="A1154">
        <f t="shared" ca="1" si="39"/>
        <v>17</v>
      </c>
      <c r="B1154">
        <f t="shared" ca="1" si="40"/>
        <v>1086</v>
      </c>
      <c r="C1154" t="str">
        <f ca="1">IF(OFFSET('YODA Blocks'!$A$2,'YODA File'!B1154,'YODA File'!A1154)="","",OFFSET('YODA Blocks'!$A$2,'YODA File'!B1154,'YODA File'!A1154))</f>
        <v/>
      </c>
    </row>
    <row r="1155" spans="1:3" x14ac:dyDescent="0.25">
      <c r="A1155">
        <f t="shared" ca="1" si="39"/>
        <v>17</v>
      </c>
      <c r="B1155">
        <f t="shared" ca="1" si="40"/>
        <v>1087</v>
      </c>
      <c r="C1155" t="str">
        <f ca="1">IF(OFFSET('YODA Blocks'!$A$2,'YODA File'!B1155,'YODA File'!A1155)="","",OFFSET('YODA Blocks'!$A$2,'YODA File'!B1155,'YODA File'!A1155))</f>
        <v/>
      </c>
    </row>
    <row r="1156" spans="1:3" x14ac:dyDescent="0.25">
      <c r="A1156">
        <f t="shared" ca="1" si="39"/>
        <v>17</v>
      </c>
      <c r="B1156">
        <f t="shared" ca="1" si="40"/>
        <v>1088</v>
      </c>
      <c r="C1156" t="str">
        <f ca="1">IF(OFFSET('YODA Blocks'!$A$2,'YODA File'!B1156,'YODA File'!A1156)="","",OFFSET('YODA Blocks'!$A$2,'YODA File'!B1156,'YODA File'!A1156))</f>
        <v/>
      </c>
    </row>
    <row r="1157" spans="1:3" x14ac:dyDescent="0.25">
      <c r="A1157">
        <f t="shared" ca="1" si="39"/>
        <v>17</v>
      </c>
      <c r="B1157">
        <f t="shared" ca="1" si="40"/>
        <v>1089</v>
      </c>
      <c r="C1157" t="str">
        <f ca="1">IF(OFFSET('YODA Blocks'!$A$2,'YODA File'!B1157,'YODA File'!A1157)="","",OFFSET('YODA Blocks'!$A$2,'YODA File'!B1157,'YODA File'!A1157))</f>
        <v/>
      </c>
    </row>
    <row r="1158" spans="1:3" x14ac:dyDescent="0.25">
      <c r="A1158">
        <f t="shared" ca="1" si="39"/>
        <v>17</v>
      </c>
      <c r="B1158">
        <f t="shared" ca="1" si="40"/>
        <v>1090</v>
      </c>
      <c r="C1158" t="str">
        <f ca="1">IF(OFFSET('YODA Blocks'!$A$2,'YODA File'!B1158,'YODA File'!A1158)="","",OFFSET('YODA Blocks'!$A$2,'YODA File'!B1158,'YODA File'!A1158))</f>
        <v/>
      </c>
    </row>
    <row r="1159" spans="1:3" x14ac:dyDescent="0.25">
      <c r="A1159">
        <f t="shared" ca="1" si="39"/>
        <v>17</v>
      </c>
      <c r="B1159">
        <f t="shared" ca="1" si="40"/>
        <v>1091</v>
      </c>
      <c r="C1159" t="str">
        <f ca="1">IF(OFFSET('YODA Blocks'!$A$2,'YODA File'!B1159,'YODA File'!A1159)="","",OFFSET('YODA Blocks'!$A$2,'YODA File'!B1159,'YODA File'!A1159))</f>
        <v/>
      </c>
    </row>
    <row r="1160" spans="1:3" x14ac:dyDescent="0.25">
      <c r="A1160">
        <f t="shared" ca="1" si="39"/>
        <v>17</v>
      </c>
      <c r="B1160">
        <f t="shared" ca="1" si="40"/>
        <v>1092</v>
      </c>
      <c r="C1160" t="str">
        <f ca="1">IF(OFFSET('YODA Blocks'!$A$2,'YODA File'!B1160,'YODA File'!A1160)="","",OFFSET('YODA Blocks'!$A$2,'YODA File'!B1160,'YODA File'!A1160))</f>
        <v/>
      </c>
    </row>
    <row r="1161" spans="1:3" x14ac:dyDescent="0.25">
      <c r="A1161">
        <f t="shared" ca="1" si="39"/>
        <v>17</v>
      </c>
      <c r="B1161">
        <f t="shared" ca="1" si="40"/>
        <v>1093</v>
      </c>
      <c r="C1161" t="str">
        <f ca="1">IF(OFFSET('YODA Blocks'!$A$2,'YODA File'!B1161,'YODA File'!A1161)="","",OFFSET('YODA Blocks'!$A$2,'YODA File'!B1161,'YODA File'!A1161))</f>
        <v/>
      </c>
    </row>
    <row r="1162" spans="1:3" x14ac:dyDescent="0.25">
      <c r="A1162">
        <f t="shared" ca="1" si="39"/>
        <v>17</v>
      </c>
      <c r="B1162">
        <f t="shared" ca="1" si="40"/>
        <v>1094</v>
      </c>
      <c r="C1162" t="str">
        <f ca="1">IF(OFFSET('YODA Blocks'!$A$2,'YODA File'!B1162,'YODA File'!A1162)="","",OFFSET('YODA Blocks'!$A$2,'YODA File'!B1162,'YODA File'!A1162))</f>
        <v/>
      </c>
    </row>
    <row r="1163" spans="1:3" x14ac:dyDescent="0.25">
      <c r="A1163">
        <f t="shared" ca="1" si="39"/>
        <v>17</v>
      </c>
      <c r="B1163">
        <f t="shared" ca="1" si="40"/>
        <v>1095</v>
      </c>
      <c r="C1163" t="str">
        <f ca="1">IF(OFFSET('YODA Blocks'!$A$2,'YODA File'!B1163,'YODA File'!A1163)="","",OFFSET('YODA Blocks'!$A$2,'YODA File'!B1163,'YODA File'!A1163))</f>
        <v/>
      </c>
    </row>
    <row r="1164" spans="1:3" x14ac:dyDescent="0.25">
      <c r="A1164">
        <f t="shared" ca="1" si="39"/>
        <v>17</v>
      </c>
      <c r="B1164">
        <f t="shared" ca="1" si="40"/>
        <v>1096</v>
      </c>
      <c r="C1164" t="str">
        <f ca="1">IF(OFFSET('YODA Blocks'!$A$2,'YODA File'!B1164,'YODA File'!A1164)="","",OFFSET('YODA Blocks'!$A$2,'YODA File'!B1164,'YODA File'!A1164))</f>
        <v/>
      </c>
    </row>
    <row r="1165" spans="1:3" x14ac:dyDescent="0.25">
      <c r="A1165">
        <f t="shared" ca="1" si="39"/>
        <v>17</v>
      </c>
      <c r="B1165">
        <f t="shared" ca="1" si="40"/>
        <v>1097</v>
      </c>
      <c r="C1165" t="str">
        <f ca="1">IF(OFFSET('YODA Blocks'!$A$2,'YODA File'!B1165,'YODA File'!A1165)="","",OFFSET('YODA Blocks'!$A$2,'YODA File'!B1165,'YODA File'!A1165))</f>
        <v/>
      </c>
    </row>
    <row r="1166" spans="1:3" x14ac:dyDescent="0.25">
      <c r="A1166">
        <f t="shared" ca="1" si="39"/>
        <v>17</v>
      </c>
      <c r="B1166">
        <f t="shared" ca="1" si="40"/>
        <v>1098</v>
      </c>
      <c r="C1166" t="str">
        <f ca="1">IF(OFFSET('YODA Blocks'!$A$2,'YODA File'!B1166,'YODA File'!A1166)="","",OFFSET('YODA Blocks'!$A$2,'YODA File'!B1166,'YODA File'!A1166))</f>
        <v/>
      </c>
    </row>
    <row r="1167" spans="1:3" x14ac:dyDescent="0.25">
      <c r="A1167">
        <f t="shared" ca="1" si="39"/>
        <v>17</v>
      </c>
      <c r="B1167">
        <f t="shared" ca="1" si="40"/>
        <v>1099</v>
      </c>
      <c r="C1167" t="str">
        <f ca="1">IF(OFFSET('YODA Blocks'!$A$2,'YODA File'!B1167,'YODA File'!A1167)="","",OFFSET('YODA Blocks'!$A$2,'YODA File'!B1167,'YODA File'!A1167))</f>
        <v/>
      </c>
    </row>
    <row r="1168" spans="1:3" x14ac:dyDescent="0.25">
      <c r="A1168">
        <f t="shared" ca="1" si="39"/>
        <v>17</v>
      </c>
      <c r="B1168">
        <f t="shared" ca="1" si="40"/>
        <v>1100</v>
      </c>
      <c r="C1168" t="str">
        <f ca="1">IF(OFFSET('YODA Blocks'!$A$2,'YODA File'!B1168,'YODA File'!A1168)="","",OFFSET('YODA Blocks'!$A$2,'YODA File'!B1168,'YODA File'!A1168))</f>
        <v/>
      </c>
    </row>
    <row r="1169" spans="1:3" x14ac:dyDescent="0.25">
      <c r="A1169">
        <f t="shared" ca="1" si="39"/>
        <v>17</v>
      </c>
      <c r="B1169">
        <f t="shared" ca="1" si="40"/>
        <v>1101</v>
      </c>
      <c r="C1169" t="str">
        <f ca="1">IF(OFFSET('YODA Blocks'!$A$2,'YODA File'!B1169,'YODA File'!A1169)="","",OFFSET('YODA Blocks'!$A$2,'YODA File'!B1169,'YODA File'!A1169))</f>
        <v/>
      </c>
    </row>
    <row r="1170" spans="1:3" x14ac:dyDescent="0.25">
      <c r="A1170">
        <f t="shared" ca="1" si="39"/>
        <v>17</v>
      </c>
      <c r="B1170">
        <f t="shared" ca="1" si="40"/>
        <v>1102</v>
      </c>
      <c r="C1170" t="str">
        <f ca="1">IF(OFFSET('YODA Blocks'!$A$2,'YODA File'!B1170,'YODA File'!A1170)="","",OFFSET('YODA Blocks'!$A$2,'YODA File'!B1170,'YODA File'!A1170))</f>
        <v/>
      </c>
    </row>
    <row r="1171" spans="1:3" x14ac:dyDescent="0.25">
      <c r="A1171">
        <f t="shared" ca="1" si="39"/>
        <v>17</v>
      </c>
      <c r="B1171">
        <f t="shared" ca="1" si="40"/>
        <v>1103</v>
      </c>
      <c r="C1171" t="str">
        <f ca="1">IF(OFFSET('YODA Blocks'!$A$2,'YODA File'!B1171,'YODA File'!A1171)="","",OFFSET('YODA Blocks'!$A$2,'YODA File'!B1171,'YODA File'!A1171))</f>
        <v/>
      </c>
    </row>
    <row r="1172" spans="1:3" x14ac:dyDescent="0.25">
      <c r="A1172">
        <f t="shared" ca="1" si="39"/>
        <v>17</v>
      </c>
      <c r="B1172">
        <f t="shared" ca="1" si="40"/>
        <v>1104</v>
      </c>
      <c r="C1172" t="str">
        <f ca="1">IF(OFFSET('YODA Blocks'!$A$2,'YODA File'!B1172,'YODA File'!A1172)="","",OFFSET('YODA Blocks'!$A$2,'YODA File'!B1172,'YODA File'!A1172))</f>
        <v/>
      </c>
    </row>
    <row r="1173" spans="1:3" x14ac:dyDescent="0.25">
      <c r="A1173">
        <f t="shared" ca="1" si="39"/>
        <v>17</v>
      </c>
      <c r="B1173">
        <f t="shared" ca="1" si="40"/>
        <v>1105</v>
      </c>
      <c r="C1173" t="str">
        <f ca="1">IF(OFFSET('YODA Blocks'!$A$2,'YODA File'!B1173,'YODA File'!A1173)="","",OFFSET('YODA Blocks'!$A$2,'YODA File'!B1173,'YODA File'!A1173))</f>
        <v/>
      </c>
    </row>
    <row r="1174" spans="1:3" x14ac:dyDescent="0.25">
      <c r="A1174">
        <f t="shared" ca="1" si="39"/>
        <v>17</v>
      </c>
      <c r="B1174">
        <f t="shared" ca="1" si="40"/>
        <v>1106</v>
      </c>
      <c r="C1174" t="str">
        <f ca="1">IF(OFFSET('YODA Blocks'!$A$2,'YODA File'!B1174,'YODA File'!A1174)="","",OFFSET('YODA Blocks'!$A$2,'YODA File'!B1174,'YODA File'!A1174))</f>
        <v/>
      </c>
    </row>
    <row r="1175" spans="1:3" x14ac:dyDescent="0.25">
      <c r="A1175">
        <f t="shared" ca="1" si="39"/>
        <v>17</v>
      </c>
      <c r="B1175">
        <f t="shared" ca="1" si="40"/>
        <v>1107</v>
      </c>
      <c r="C1175" t="str">
        <f ca="1">IF(OFFSET('YODA Blocks'!$A$2,'YODA File'!B1175,'YODA File'!A1175)="","",OFFSET('YODA Blocks'!$A$2,'YODA File'!B1175,'YODA File'!A1175))</f>
        <v/>
      </c>
    </row>
    <row r="1176" spans="1:3" x14ac:dyDescent="0.25">
      <c r="A1176">
        <f t="shared" ca="1" si="39"/>
        <v>17</v>
      </c>
      <c r="B1176">
        <f t="shared" ca="1" si="40"/>
        <v>1108</v>
      </c>
      <c r="C1176" t="str">
        <f ca="1">IF(OFFSET('YODA Blocks'!$A$2,'YODA File'!B1176,'YODA File'!A1176)="","",OFFSET('YODA Blocks'!$A$2,'YODA File'!B1176,'YODA File'!A1176))</f>
        <v/>
      </c>
    </row>
    <row r="1177" spans="1:3" x14ac:dyDescent="0.25">
      <c r="A1177">
        <f t="shared" ca="1" si="39"/>
        <v>17</v>
      </c>
      <c r="B1177">
        <f t="shared" ca="1" si="40"/>
        <v>1109</v>
      </c>
      <c r="C1177" t="str">
        <f ca="1">IF(OFFSET('YODA Blocks'!$A$2,'YODA File'!B1177,'YODA File'!A1177)="","",OFFSET('YODA Blocks'!$A$2,'YODA File'!B1177,'YODA File'!A1177))</f>
        <v/>
      </c>
    </row>
    <row r="1178" spans="1:3" x14ac:dyDescent="0.25">
      <c r="A1178">
        <f t="shared" ca="1" si="39"/>
        <v>17</v>
      </c>
      <c r="B1178">
        <f t="shared" ca="1" si="40"/>
        <v>1110</v>
      </c>
      <c r="C1178" t="str">
        <f ca="1">IF(OFFSET('YODA Blocks'!$A$2,'YODA File'!B1178,'YODA File'!A1178)="","",OFFSET('YODA Blocks'!$A$2,'YODA File'!B1178,'YODA File'!A1178))</f>
        <v/>
      </c>
    </row>
    <row r="1179" spans="1:3" x14ac:dyDescent="0.25">
      <c r="A1179">
        <f t="shared" ca="1" si="39"/>
        <v>17</v>
      </c>
      <c r="B1179">
        <f t="shared" ca="1" si="40"/>
        <v>1111</v>
      </c>
      <c r="C1179" t="str">
        <f ca="1">IF(OFFSET('YODA Blocks'!$A$2,'YODA File'!B1179,'YODA File'!A1179)="","",OFFSET('YODA Blocks'!$A$2,'YODA File'!B1179,'YODA File'!A1179))</f>
        <v/>
      </c>
    </row>
    <row r="1180" spans="1:3" x14ac:dyDescent="0.25">
      <c r="A1180">
        <f t="shared" ca="1" si="39"/>
        <v>17</v>
      </c>
      <c r="B1180">
        <f t="shared" ca="1" si="40"/>
        <v>1112</v>
      </c>
      <c r="C1180" t="str">
        <f ca="1">IF(OFFSET('YODA Blocks'!$A$2,'YODA File'!B1180,'YODA File'!A1180)="","",OFFSET('YODA Blocks'!$A$2,'YODA File'!B1180,'YODA File'!A1180))</f>
        <v/>
      </c>
    </row>
    <row r="1181" spans="1:3" x14ac:dyDescent="0.25">
      <c r="A1181">
        <f t="shared" ca="1" si="39"/>
        <v>17</v>
      </c>
      <c r="B1181">
        <f t="shared" ca="1" si="40"/>
        <v>1113</v>
      </c>
      <c r="C1181" t="str">
        <f ca="1">IF(OFFSET('YODA Blocks'!$A$2,'YODA File'!B1181,'YODA File'!A1181)="","",OFFSET('YODA Blocks'!$A$2,'YODA File'!B1181,'YODA File'!A1181))</f>
        <v/>
      </c>
    </row>
    <row r="1182" spans="1:3" x14ac:dyDescent="0.25">
      <c r="A1182">
        <f t="shared" ca="1" si="39"/>
        <v>17</v>
      </c>
      <c r="B1182">
        <f t="shared" ca="1" si="40"/>
        <v>1114</v>
      </c>
      <c r="C1182" t="str">
        <f ca="1">IF(OFFSET('YODA Blocks'!$A$2,'YODA File'!B1182,'YODA File'!A1182)="","",OFFSET('YODA Blocks'!$A$2,'YODA File'!B1182,'YODA File'!A1182))</f>
        <v/>
      </c>
    </row>
    <row r="1183" spans="1:3" x14ac:dyDescent="0.25">
      <c r="A1183">
        <f t="shared" ca="1" si="39"/>
        <v>17</v>
      </c>
      <c r="B1183">
        <f t="shared" ca="1" si="40"/>
        <v>1115</v>
      </c>
      <c r="C1183" t="str">
        <f ca="1">IF(OFFSET('YODA Blocks'!$A$2,'YODA File'!B1183,'YODA File'!A1183)="","",OFFSET('YODA Blocks'!$A$2,'YODA File'!B1183,'YODA File'!A1183))</f>
        <v/>
      </c>
    </row>
    <row r="1184" spans="1:3" x14ac:dyDescent="0.25">
      <c r="A1184">
        <f t="shared" ca="1" si="39"/>
        <v>17</v>
      </c>
      <c r="B1184">
        <f t="shared" ca="1" si="40"/>
        <v>1116</v>
      </c>
      <c r="C1184" t="str">
        <f ca="1">IF(OFFSET('YODA Blocks'!$A$2,'YODA File'!B1184,'YODA File'!A1184)="","",OFFSET('YODA Blocks'!$A$2,'YODA File'!B1184,'YODA File'!A1184))</f>
        <v/>
      </c>
    </row>
    <row r="1185" spans="1:3" x14ac:dyDescent="0.25">
      <c r="A1185">
        <f t="shared" ca="1" si="39"/>
        <v>17</v>
      </c>
      <c r="B1185">
        <f t="shared" ca="1" si="40"/>
        <v>1117</v>
      </c>
      <c r="C1185" t="str">
        <f ca="1">IF(OFFSET('YODA Blocks'!$A$2,'YODA File'!B1185,'YODA File'!A1185)="","",OFFSET('YODA Blocks'!$A$2,'YODA File'!B1185,'YODA File'!A1185))</f>
        <v/>
      </c>
    </row>
    <row r="1186" spans="1:3" x14ac:dyDescent="0.25">
      <c r="A1186">
        <f t="shared" ca="1" si="39"/>
        <v>17</v>
      </c>
      <c r="B1186">
        <f t="shared" ca="1" si="40"/>
        <v>1118</v>
      </c>
      <c r="C1186" t="str">
        <f ca="1">IF(OFFSET('YODA Blocks'!$A$2,'YODA File'!B1186,'YODA File'!A1186)="","",OFFSET('YODA Blocks'!$A$2,'YODA File'!B1186,'YODA File'!A1186))</f>
        <v/>
      </c>
    </row>
    <row r="1187" spans="1:3" x14ac:dyDescent="0.25">
      <c r="A1187">
        <f t="shared" ca="1" si="39"/>
        <v>17</v>
      </c>
      <c r="B1187">
        <f t="shared" ca="1" si="40"/>
        <v>1119</v>
      </c>
      <c r="C1187" t="str">
        <f ca="1">IF(OFFSET('YODA Blocks'!$A$2,'YODA File'!B1187,'YODA File'!A1187)="","",OFFSET('YODA Blocks'!$A$2,'YODA File'!B1187,'YODA File'!A1187))</f>
        <v/>
      </c>
    </row>
    <row r="1188" spans="1:3" x14ac:dyDescent="0.25">
      <c r="A1188">
        <f t="shared" ca="1" si="39"/>
        <v>17</v>
      </c>
      <c r="B1188">
        <f t="shared" ca="1" si="40"/>
        <v>1120</v>
      </c>
      <c r="C1188" t="str">
        <f ca="1">IF(OFFSET('YODA Blocks'!$A$2,'YODA File'!B1188,'YODA File'!A1188)="","",OFFSET('YODA Blocks'!$A$2,'YODA File'!B1188,'YODA File'!A1188))</f>
        <v/>
      </c>
    </row>
    <row r="1189" spans="1:3" x14ac:dyDescent="0.25">
      <c r="A1189">
        <f t="shared" ca="1" si="39"/>
        <v>17</v>
      </c>
      <c r="B1189">
        <f t="shared" ca="1" si="40"/>
        <v>1121</v>
      </c>
      <c r="C1189" t="str">
        <f ca="1">IF(OFFSET('YODA Blocks'!$A$2,'YODA File'!B1189,'YODA File'!A1189)="","",OFFSET('YODA Blocks'!$A$2,'YODA File'!B1189,'YODA File'!A1189))</f>
        <v/>
      </c>
    </row>
    <row r="1190" spans="1:3" x14ac:dyDescent="0.25">
      <c r="A1190">
        <f t="shared" ca="1" si="39"/>
        <v>17</v>
      </c>
      <c r="B1190">
        <f t="shared" ca="1" si="40"/>
        <v>1122</v>
      </c>
      <c r="C1190" t="str">
        <f ca="1">IF(OFFSET('YODA Blocks'!$A$2,'YODA File'!B1190,'YODA File'!A1190)="","",OFFSET('YODA Blocks'!$A$2,'YODA File'!B1190,'YODA File'!A1190))</f>
        <v/>
      </c>
    </row>
    <row r="1191" spans="1:3" x14ac:dyDescent="0.25">
      <c r="A1191">
        <f t="shared" ca="1" si="39"/>
        <v>17</v>
      </c>
      <c r="B1191">
        <f t="shared" ca="1" si="40"/>
        <v>1123</v>
      </c>
      <c r="C1191" t="str">
        <f ca="1">IF(OFFSET('YODA Blocks'!$A$2,'YODA File'!B1191,'YODA File'!A1191)="","",OFFSET('YODA Blocks'!$A$2,'YODA File'!B1191,'YODA File'!A1191))</f>
        <v/>
      </c>
    </row>
    <row r="1192" spans="1:3" x14ac:dyDescent="0.25">
      <c r="A1192">
        <f t="shared" ca="1" si="39"/>
        <v>17</v>
      </c>
      <c r="B1192">
        <f t="shared" ca="1" si="40"/>
        <v>1124</v>
      </c>
      <c r="C1192" t="str">
        <f ca="1">IF(OFFSET('YODA Blocks'!$A$2,'YODA File'!B1192,'YODA File'!A1192)="","",OFFSET('YODA Blocks'!$A$2,'YODA File'!B1192,'YODA File'!A1192))</f>
        <v/>
      </c>
    </row>
    <row r="1193" spans="1:3" x14ac:dyDescent="0.25">
      <c r="A1193">
        <f t="shared" ca="1" si="39"/>
        <v>17</v>
      </c>
      <c r="B1193">
        <f t="shared" ca="1" si="40"/>
        <v>1125</v>
      </c>
      <c r="C1193" t="str">
        <f ca="1">IF(OFFSET('YODA Blocks'!$A$2,'YODA File'!B1193,'YODA File'!A1193)="","",OFFSET('YODA Blocks'!$A$2,'YODA File'!B1193,'YODA File'!A1193))</f>
        <v/>
      </c>
    </row>
    <row r="1194" spans="1:3" x14ac:dyDescent="0.25">
      <c r="A1194">
        <f t="shared" ca="1" si="39"/>
        <v>17</v>
      </c>
      <c r="B1194">
        <f t="shared" ca="1" si="40"/>
        <v>1126</v>
      </c>
      <c r="C1194" t="str">
        <f ca="1">IF(OFFSET('YODA Blocks'!$A$2,'YODA File'!B1194,'YODA File'!A1194)="","",OFFSET('YODA Blocks'!$A$2,'YODA File'!B1194,'YODA File'!A1194))</f>
        <v/>
      </c>
    </row>
    <row r="1195" spans="1:3" x14ac:dyDescent="0.25">
      <c r="A1195">
        <f t="shared" ca="1" si="39"/>
        <v>17</v>
      </c>
      <c r="B1195">
        <f t="shared" ca="1" si="40"/>
        <v>1127</v>
      </c>
      <c r="C1195" t="str">
        <f ca="1">IF(OFFSET('YODA Blocks'!$A$2,'YODA File'!B1195,'YODA File'!A1195)="","",OFFSET('YODA Blocks'!$A$2,'YODA File'!B1195,'YODA File'!A1195))</f>
        <v/>
      </c>
    </row>
    <row r="1196" spans="1:3" x14ac:dyDescent="0.25">
      <c r="A1196">
        <f t="shared" ca="1" si="39"/>
        <v>17</v>
      </c>
      <c r="B1196">
        <f t="shared" ca="1" si="40"/>
        <v>1128</v>
      </c>
      <c r="C1196" t="str">
        <f ca="1">IF(OFFSET('YODA Blocks'!$A$2,'YODA File'!B1196,'YODA File'!A1196)="","",OFFSET('YODA Blocks'!$A$2,'YODA File'!B1196,'YODA File'!A1196))</f>
        <v/>
      </c>
    </row>
    <row r="1197" spans="1:3" x14ac:dyDescent="0.25">
      <c r="A1197">
        <f t="shared" ca="1" si="39"/>
        <v>17</v>
      </c>
      <c r="B1197">
        <f t="shared" ca="1" si="40"/>
        <v>1129</v>
      </c>
      <c r="C1197" t="str">
        <f ca="1">IF(OFFSET('YODA Blocks'!$A$2,'YODA File'!B1197,'YODA File'!A1197)="","",OFFSET('YODA Blocks'!$A$2,'YODA File'!B1197,'YODA File'!A1197))</f>
        <v/>
      </c>
    </row>
    <row r="1198" spans="1:3" x14ac:dyDescent="0.25">
      <c r="A1198">
        <f t="shared" ca="1" si="39"/>
        <v>17</v>
      </c>
      <c r="B1198">
        <f t="shared" ca="1" si="40"/>
        <v>1130</v>
      </c>
      <c r="C1198" t="str">
        <f ca="1">IF(OFFSET('YODA Blocks'!$A$2,'YODA File'!B1198,'YODA File'!A1198)="","",OFFSET('YODA Blocks'!$A$2,'YODA File'!B1198,'YODA File'!A1198))</f>
        <v/>
      </c>
    </row>
    <row r="1199" spans="1:3" x14ac:dyDescent="0.25">
      <c r="A1199">
        <f t="shared" ca="1" si="39"/>
        <v>17</v>
      </c>
      <c r="B1199">
        <f t="shared" ca="1" si="40"/>
        <v>1131</v>
      </c>
      <c r="C1199" t="str">
        <f ca="1">IF(OFFSET('YODA Blocks'!$A$2,'YODA File'!B1199,'YODA File'!A1199)="","",OFFSET('YODA Blocks'!$A$2,'YODA File'!B1199,'YODA File'!A1199))</f>
        <v/>
      </c>
    </row>
    <row r="1200" spans="1:3" x14ac:dyDescent="0.25">
      <c r="A1200">
        <f t="shared" ca="1" si="39"/>
        <v>17</v>
      </c>
      <c r="B1200">
        <f t="shared" ca="1" si="40"/>
        <v>1132</v>
      </c>
      <c r="C1200" t="str">
        <f ca="1">IF(OFFSET('YODA Blocks'!$A$2,'YODA File'!B1200,'YODA File'!A1200)="","",OFFSET('YODA Blocks'!$A$2,'YODA File'!B1200,'YODA File'!A1200))</f>
        <v/>
      </c>
    </row>
    <row r="1201" spans="1:3" x14ac:dyDescent="0.25">
      <c r="A1201">
        <f t="shared" ca="1" si="39"/>
        <v>17</v>
      </c>
      <c r="B1201">
        <f t="shared" ca="1" si="40"/>
        <v>1133</v>
      </c>
      <c r="C1201" t="str">
        <f ca="1">IF(OFFSET('YODA Blocks'!$A$2,'YODA File'!B1201,'YODA File'!A1201)="","",OFFSET('YODA Blocks'!$A$2,'YODA File'!B1201,'YODA File'!A1201))</f>
        <v/>
      </c>
    </row>
    <row r="1202" spans="1:3" x14ac:dyDescent="0.25">
      <c r="A1202">
        <f t="shared" ca="1" si="39"/>
        <v>17</v>
      </c>
      <c r="B1202">
        <f t="shared" ca="1" si="40"/>
        <v>1134</v>
      </c>
      <c r="C1202" t="str">
        <f ca="1">IF(OFFSET('YODA Blocks'!$A$2,'YODA File'!B1202,'YODA File'!A1202)="","",OFFSET('YODA Blocks'!$A$2,'YODA File'!B1202,'YODA File'!A1202))</f>
        <v/>
      </c>
    </row>
    <row r="1203" spans="1:3" x14ac:dyDescent="0.25">
      <c r="A1203">
        <f t="shared" ca="1" si="39"/>
        <v>17</v>
      </c>
      <c r="B1203">
        <f t="shared" ca="1" si="40"/>
        <v>1135</v>
      </c>
      <c r="C1203" t="str">
        <f ca="1">IF(OFFSET('YODA Blocks'!$A$2,'YODA File'!B1203,'YODA File'!A1203)="","",OFFSET('YODA Blocks'!$A$2,'YODA File'!B1203,'YODA File'!A1203))</f>
        <v/>
      </c>
    </row>
    <row r="1204" spans="1:3" x14ac:dyDescent="0.25">
      <c r="A1204">
        <f t="shared" ca="1" si="39"/>
        <v>17</v>
      </c>
      <c r="B1204">
        <f t="shared" ca="1" si="40"/>
        <v>1136</v>
      </c>
      <c r="C1204" t="str">
        <f ca="1">IF(OFFSET('YODA Blocks'!$A$2,'YODA File'!B1204,'YODA File'!A1204)="","",OFFSET('YODA Blocks'!$A$2,'YODA File'!B1204,'YODA File'!A1204))</f>
        <v/>
      </c>
    </row>
    <row r="1205" spans="1:3" x14ac:dyDescent="0.25">
      <c r="A1205">
        <f t="shared" ca="1" si="39"/>
        <v>17</v>
      </c>
      <c r="B1205">
        <f t="shared" ca="1" si="40"/>
        <v>1137</v>
      </c>
      <c r="C1205" t="str">
        <f ca="1">IF(OFFSET('YODA Blocks'!$A$2,'YODA File'!B1205,'YODA File'!A1205)="","",OFFSET('YODA Blocks'!$A$2,'YODA File'!B1205,'YODA File'!A1205))</f>
        <v/>
      </c>
    </row>
    <row r="1206" spans="1:3" x14ac:dyDescent="0.25">
      <c r="A1206">
        <f t="shared" ca="1" si="39"/>
        <v>17</v>
      </c>
      <c r="B1206">
        <f t="shared" ca="1" si="40"/>
        <v>1138</v>
      </c>
      <c r="C1206" t="str">
        <f ca="1">IF(OFFSET('YODA Blocks'!$A$2,'YODA File'!B1206,'YODA File'!A1206)="","",OFFSET('YODA Blocks'!$A$2,'YODA File'!B1206,'YODA File'!A1206))</f>
        <v/>
      </c>
    </row>
    <row r="1207" spans="1:3" x14ac:dyDescent="0.25">
      <c r="A1207">
        <f t="shared" ca="1" si="39"/>
        <v>17</v>
      </c>
      <c r="B1207">
        <f t="shared" ca="1" si="40"/>
        <v>1139</v>
      </c>
      <c r="C1207" t="str">
        <f ca="1">IF(OFFSET('YODA Blocks'!$A$2,'YODA File'!B1207,'YODA File'!A1207)="","",OFFSET('YODA Blocks'!$A$2,'YODA File'!B1207,'YODA File'!A1207))</f>
        <v/>
      </c>
    </row>
    <row r="1208" spans="1:3" x14ac:dyDescent="0.25">
      <c r="A1208">
        <f t="shared" ca="1" si="39"/>
        <v>17</v>
      </c>
      <c r="B1208">
        <f t="shared" ca="1" si="40"/>
        <v>1140</v>
      </c>
      <c r="C1208" t="str">
        <f ca="1">IF(OFFSET('YODA Blocks'!$A$2,'YODA File'!B1208,'YODA File'!A1208)="","",OFFSET('YODA Blocks'!$A$2,'YODA File'!B1208,'YODA File'!A1208))</f>
        <v/>
      </c>
    </row>
    <row r="1209" spans="1:3" x14ac:dyDescent="0.25">
      <c r="A1209">
        <f t="shared" ca="1" si="39"/>
        <v>17</v>
      </c>
      <c r="B1209">
        <f t="shared" ca="1" si="40"/>
        <v>1141</v>
      </c>
      <c r="C1209" t="str">
        <f ca="1">IF(OFFSET('YODA Blocks'!$A$2,'YODA File'!B1209,'YODA File'!A1209)="","",OFFSET('YODA Blocks'!$A$2,'YODA File'!B1209,'YODA File'!A1209))</f>
        <v/>
      </c>
    </row>
    <row r="1210" spans="1:3" x14ac:dyDescent="0.25">
      <c r="A1210">
        <f t="shared" ca="1" si="39"/>
        <v>17</v>
      </c>
      <c r="B1210">
        <f t="shared" ca="1" si="40"/>
        <v>1142</v>
      </c>
      <c r="C1210" t="str">
        <f ca="1">IF(OFFSET('YODA Blocks'!$A$2,'YODA File'!B1210,'YODA File'!A1210)="","",OFFSET('YODA Blocks'!$A$2,'YODA File'!B1210,'YODA File'!A1210))</f>
        <v/>
      </c>
    </row>
    <row r="1211" spans="1:3" x14ac:dyDescent="0.25">
      <c r="A1211">
        <f t="shared" ca="1" si="39"/>
        <v>17</v>
      </c>
      <c r="B1211">
        <f t="shared" ca="1" si="40"/>
        <v>1143</v>
      </c>
      <c r="C1211" t="str">
        <f ca="1">IF(OFFSET('YODA Blocks'!$A$2,'YODA File'!B1211,'YODA File'!A1211)="","",OFFSET('YODA Blocks'!$A$2,'YODA File'!B1211,'YODA File'!A1211))</f>
        <v/>
      </c>
    </row>
    <row r="1212" spans="1:3" x14ac:dyDescent="0.25">
      <c r="A1212">
        <f t="shared" ca="1" si="39"/>
        <v>17</v>
      </c>
      <c r="B1212">
        <f t="shared" ca="1" si="40"/>
        <v>1144</v>
      </c>
      <c r="C1212" t="str">
        <f ca="1">IF(OFFSET('YODA Blocks'!$A$2,'YODA File'!B1212,'YODA File'!A1212)="","",OFFSET('YODA Blocks'!$A$2,'YODA File'!B1212,'YODA File'!A1212))</f>
        <v/>
      </c>
    </row>
    <row r="1213" spans="1:3" x14ac:dyDescent="0.25">
      <c r="A1213">
        <f t="shared" ca="1" si="39"/>
        <v>17</v>
      </c>
      <c r="B1213">
        <f t="shared" ca="1" si="40"/>
        <v>1145</v>
      </c>
      <c r="C1213" t="str">
        <f ca="1">IF(OFFSET('YODA Blocks'!$A$2,'YODA File'!B1213,'YODA File'!A1213)="","",OFFSET('YODA Blocks'!$A$2,'YODA File'!B1213,'YODA File'!A1213))</f>
        <v/>
      </c>
    </row>
    <row r="1214" spans="1:3" x14ac:dyDescent="0.25">
      <c r="A1214">
        <f t="shared" ca="1" si="39"/>
        <v>17</v>
      </c>
      <c r="B1214">
        <f t="shared" ca="1" si="40"/>
        <v>1146</v>
      </c>
      <c r="C1214" t="str">
        <f ca="1">IF(OFFSET('YODA Blocks'!$A$2,'YODA File'!B1214,'YODA File'!A1214)="","",OFFSET('YODA Blocks'!$A$2,'YODA File'!B1214,'YODA File'!A1214))</f>
        <v/>
      </c>
    </row>
    <row r="1215" spans="1:3" x14ac:dyDescent="0.25">
      <c r="A1215">
        <f t="shared" ref="A1215:A1278" ca="1" si="41">IF(B1214=INDIRECT(CONCATENATE("'YODA Blocks'!$",CHAR(A1214+65),"$2:",CHAR(A1214+65),"$2")),A1214+1,A1214)</f>
        <v>17</v>
      </c>
      <c r="B1215">
        <f t="shared" ref="B1215:B1278" ca="1" si="42">IF(B1214=SUM(INDIRECT(CONCATENATE("'YODA Blocks'!$",CHAR(A1214+65),"$2:",CHAR(A1214+65),"$2"))),1,B1214+1)</f>
        <v>1147</v>
      </c>
      <c r="C1215" t="str">
        <f ca="1">IF(OFFSET('YODA Blocks'!$A$2,'YODA File'!B1215,'YODA File'!A1215)="","",OFFSET('YODA Blocks'!$A$2,'YODA File'!B1215,'YODA File'!A1215))</f>
        <v/>
      </c>
    </row>
    <row r="1216" spans="1:3" x14ac:dyDescent="0.25">
      <c r="A1216">
        <f t="shared" ca="1" si="41"/>
        <v>17</v>
      </c>
      <c r="B1216">
        <f t="shared" ca="1" si="42"/>
        <v>1148</v>
      </c>
      <c r="C1216" t="str">
        <f ca="1">IF(OFFSET('YODA Blocks'!$A$2,'YODA File'!B1216,'YODA File'!A1216)="","",OFFSET('YODA Blocks'!$A$2,'YODA File'!B1216,'YODA File'!A1216))</f>
        <v/>
      </c>
    </row>
    <row r="1217" spans="1:3" x14ac:dyDescent="0.25">
      <c r="A1217">
        <f t="shared" ca="1" si="41"/>
        <v>17</v>
      </c>
      <c r="B1217">
        <f t="shared" ca="1" si="42"/>
        <v>1149</v>
      </c>
      <c r="C1217" t="str">
        <f ca="1">IF(OFFSET('YODA Blocks'!$A$2,'YODA File'!B1217,'YODA File'!A1217)="","",OFFSET('YODA Blocks'!$A$2,'YODA File'!B1217,'YODA File'!A1217))</f>
        <v/>
      </c>
    </row>
    <row r="1218" spans="1:3" x14ac:dyDescent="0.25">
      <c r="A1218">
        <f t="shared" ca="1" si="41"/>
        <v>17</v>
      </c>
      <c r="B1218">
        <f t="shared" ca="1" si="42"/>
        <v>1150</v>
      </c>
      <c r="C1218" t="str">
        <f ca="1">IF(OFFSET('YODA Blocks'!$A$2,'YODA File'!B1218,'YODA File'!A1218)="","",OFFSET('YODA Blocks'!$A$2,'YODA File'!B1218,'YODA File'!A1218))</f>
        <v/>
      </c>
    </row>
    <row r="1219" spans="1:3" x14ac:dyDescent="0.25">
      <c r="A1219">
        <f t="shared" ca="1" si="41"/>
        <v>17</v>
      </c>
      <c r="B1219">
        <f t="shared" ca="1" si="42"/>
        <v>1151</v>
      </c>
      <c r="C1219" t="str">
        <f ca="1">IF(OFFSET('YODA Blocks'!$A$2,'YODA File'!B1219,'YODA File'!A1219)="","",OFFSET('YODA Blocks'!$A$2,'YODA File'!B1219,'YODA File'!A1219))</f>
        <v/>
      </c>
    </row>
    <row r="1220" spans="1:3" x14ac:dyDescent="0.25">
      <c r="A1220">
        <f t="shared" ca="1" si="41"/>
        <v>17</v>
      </c>
      <c r="B1220">
        <f t="shared" ca="1" si="42"/>
        <v>1152</v>
      </c>
      <c r="C1220" t="str">
        <f ca="1">IF(OFFSET('YODA Blocks'!$A$2,'YODA File'!B1220,'YODA File'!A1220)="","",OFFSET('YODA Blocks'!$A$2,'YODA File'!B1220,'YODA File'!A1220))</f>
        <v/>
      </c>
    </row>
    <row r="1221" spans="1:3" x14ac:dyDescent="0.25">
      <c r="A1221">
        <f t="shared" ca="1" si="41"/>
        <v>17</v>
      </c>
      <c r="B1221">
        <f t="shared" ca="1" si="42"/>
        <v>1153</v>
      </c>
      <c r="C1221" t="str">
        <f ca="1">IF(OFFSET('YODA Blocks'!$A$2,'YODA File'!B1221,'YODA File'!A1221)="","",OFFSET('YODA Blocks'!$A$2,'YODA File'!B1221,'YODA File'!A1221))</f>
        <v/>
      </c>
    </row>
    <row r="1222" spans="1:3" x14ac:dyDescent="0.25">
      <c r="A1222">
        <f t="shared" ca="1" si="41"/>
        <v>17</v>
      </c>
      <c r="B1222">
        <f t="shared" ca="1" si="42"/>
        <v>1154</v>
      </c>
      <c r="C1222" t="str">
        <f ca="1">IF(OFFSET('YODA Blocks'!$A$2,'YODA File'!B1222,'YODA File'!A1222)="","",OFFSET('YODA Blocks'!$A$2,'YODA File'!B1222,'YODA File'!A1222))</f>
        <v/>
      </c>
    </row>
    <row r="1223" spans="1:3" x14ac:dyDescent="0.25">
      <c r="A1223">
        <f t="shared" ca="1" si="41"/>
        <v>17</v>
      </c>
      <c r="B1223">
        <f t="shared" ca="1" si="42"/>
        <v>1155</v>
      </c>
      <c r="C1223" t="str">
        <f ca="1">IF(OFFSET('YODA Blocks'!$A$2,'YODA File'!B1223,'YODA File'!A1223)="","",OFFSET('YODA Blocks'!$A$2,'YODA File'!B1223,'YODA File'!A1223))</f>
        <v/>
      </c>
    </row>
    <row r="1224" spans="1:3" x14ac:dyDescent="0.25">
      <c r="A1224">
        <f t="shared" ca="1" si="41"/>
        <v>17</v>
      </c>
      <c r="B1224">
        <f t="shared" ca="1" si="42"/>
        <v>1156</v>
      </c>
      <c r="C1224" t="str">
        <f ca="1">IF(OFFSET('YODA Blocks'!$A$2,'YODA File'!B1224,'YODA File'!A1224)="","",OFFSET('YODA Blocks'!$A$2,'YODA File'!B1224,'YODA File'!A1224))</f>
        <v/>
      </c>
    </row>
    <row r="1225" spans="1:3" x14ac:dyDescent="0.25">
      <c r="A1225">
        <f t="shared" ca="1" si="41"/>
        <v>17</v>
      </c>
      <c r="B1225">
        <f t="shared" ca="1" si="42"/>
        <v>1157</v>
      </c>
      <c r="C1225" t="str">
        <f ca="1">IF(OFFSET('YODA Blocks'!$A$2,'YODA File'!B1225,'YODA File'!A1225)="","",OFFSET('YODA Blocks'!$A$2,'YODA File'!B1225,'YODA File'!A1225))</f>
        <v/>
      </c>
    </row>
    <row r="1226" spans="1:3" x14ac:dyDescent="0.25">
      <c r="A1226">
        <f t="shared" ca="1" si="41"/>
        <v>17</v>
      </c>
      <c r="B1226">
        <f t="shared" ca="1" si="42"/>
        <v>1158</v>
      </c>
      <c r="C1226" t="str">
        <f ca="1">IF(OFFSET('YODA Blocks'!$A$2,'YODA File'!B1226,'YODA File'!A1226)="","",OFFSET('YODA Blocks'!$A$2,'YODA File'!B1226,'YODA File'!A1226))</f>
        <v/>
      </c>
    </row>
    <row r="1227" spans="1:3" x14ac:dyDescent="0.25">
      <c r="A1227">
        <f t="shared" ca="1" si="41"/>
        <v>17</v>
      </c>
      <c r="B1227">
        <f t="shared" ca="1" si="42"/>
        <v>1159</v>
      </c>
      <c r="C1227" t="str">
        <f ca="1">IF(OFFSET('YODA Blocks'!$A$2,'YODA File'!B1227,'YODA File'!A1227)="","",OFFSET('YODA Blocks'!$A$2,'YODA File'!B1227,'YODA File'!A1227))</f>
        <v/>
      </c>
    </row>
    <row r="1228" spans="1:3" x14ac:dyDescent="0.25">
      <c r="A1228">
        <f t="shared" ca="1" si="41"/>
        <v>17</v>
      </c>
      <c r="B1228">
        <f t="shared" ca="1" si="42"/>
        <v>1160</v>
      </c>
      <c r="C1228" t="str">
        <f ca="1">IF(OFFSET('YODA Blocks'!$A$2,'YODA File'!B1228,'YODA File'!A1228)="","",OFFSET('YODA Blocks'!$A$2,'YODA File'!B1228,'YODA File'!A1228))</f>
        <v/>
      </c>
    </row>
    <row r="1229" spans="1:3" x14ac:dyDescent="0.25">
      <c r="A1229">
        <f t="shared" ca="1" si="41"/>
        <v>17</v>
      </c>
      <c r="B1229">
        <f t="shared" ca="1" si="42"/>
        <v>1161</v>
      </c>
      <c r="C1229" t="str">
        <f ca="1">IF(OFFSET('YODA Blocks'!$A$2,'YODA File'!B1229,'YODA File'!A1229)="","",OFFSET('YODA Blocks'!$A$2,'YODA File'!B1229,'YODA File'!A1229))</f>
        <v/>
      </c>
    </row>
    <row r="1230" spans="1:3" x14ac:dyDescent="0.25">
      <c r="A1230">
        <f t="shared" ca="1" si="41"/>
        <v>17</v>
      </c>
      <c r="B1230">
        <f t="shared" ca="1" si="42"/>
        <v>1162</v>
      </c>
      <c r="C1230" t="str">
        <f ca="1">IF(OFFSET('YODA Blocks'!$A$2,'YODA File'!B1230,'YODA File'!A1230)="","",OFFSET('YODA Blocks'!$A$2,'YODA File'!B1230,'YODA File'!A1230))</f>
        <v/>
      </c>
    </row>
    <row r="1231" spans="1:3" x14ac:dyDescent="0.25">
      <c r="A1231">
        <f t="shared" ca="1" si="41"/>
        <v>17</v>
      </c>
      <c r="B1231">
        <f t="shared" ca="1" si="42"/>
        <v>1163</v>
      </c>
      <c r="C1231" t="str">
        <f ca="1">IF(OFFSET('YODA Blocks'!$A$2,'YODA File'!B1231,'YODA File'!A1231)="","",OFFSET('YODA Blocks'!$A$2,'YODA File'!B1231,'YODA File'!A1231))</f>
        <v/>
      </c>
    </row>
    <row r="1232" spans="1:3" x14ac:dyDescent="0.25">
      <c r="A1232">
        <f t="shared" ca="1" si="41"/>
        <v>17</v>
      </c>
      <c r="B1232">
        <f t="shared" ca="1" si="42"/>
        <v>1164</v>
      </c>
      <c r="C1232" t="str">
        <f ca="1">IF(OFFSET('YODA Blocks'!$A$2,'YODA File'!B1232,'YODA File'!A1232)="","",OFFSET('YODA Blocks'!$A$2,'YODA File'!B1232,'YODA File'!A1232))</f>
        <v/>
      </c>
    </row>
    <row r="1233" spans="1:3" x14ac:dyDescent="0.25">
      <c r="A1233">
        <f t="shared" ca="1" si="41"/>
        <v>17</v>
      </c>
      <c r="B1233">
        <f t="shared" ca="1" si="42"/>
        <v>1165</v>
      </c>
      <c r="C1233" t="str">
        <f ca="1">IF(OFFSET('YODA Blocks'!$A$2,'YODA File'!B1233,'YODA File'!A1233)="","",OFFSET('YODA Blocks'!$A$2,'YODA File'!B1233,'YODA File'!A1233))</f>
        <v/>
      </c>
    </row>
    <row r="1234" spans="1:3" x14ac:dyDescent="0.25">
      <c r="A1234">
        <f t="shared" ca="1" si="41"/>
        <v>17</v>
      </c>
      <c r="B1234">
        <f t="shared" ca="1" si="42"/>
        <v>1166</v>
      </c>
      <c r="C1234" t="str">
        <f ca="1">IF(OFFSET('YODA Blocks'!$A$2,'YODA File'!B1234,'YODA File'!A1234)="","",OFFSET('YODA Blocks'!$A$2,'YODA File'!B1234,'YODA File'!A1234))</f>
        <v/>
      </c>
    </row>
    <row r="1235" spans="1:3" x14ac:dyDescent="0.25">
      <c r="A1235">
        <f t="shared" ca="1" si="41"/>
        <v>17</v>
      </c>
      <c r="B1235">
        <f t="shared" ca="1" si="42"/>
        <v>1167</v>
      </c>
      <c r="C1235" t="str">
        <f ca="1">IF(OFFSET('YODA Blocks'!$A$2,'YODA File'!B1235,'YODA File'!A1235)="","",OFFSET('YODA Blocks'!$A$2,'YODA File'!B1235,'YODA File'!A1235))</f>
        <v/>
      </c>
    </row>
    <row r="1236" spans="1:3" x14ac:dyDescent="0.25">
      <c r="A1236">
        <f t="shared" ca="1" si="41"/>
        <v>17</v>
      </c>
      <c r="B1236">
        <f t="shared" ca="1" si="42"/>
        <v>1168</v>
      </c>
      <c r="C1236" t="str">
        <f ca="1">IF(OFFSET('YODA Blocks'!$A$2,'YODA File'!B1236,'YODA File'!A1236)="","",OFFSET('YODA Blocks'!$A$2,'YODA File'!B1236,'YODA File'!A1236))</f>
        <v/>
      </c>
    </row>
    <row r="1237" spans="1:3" x14ac:dyDescent="0.25">
      <c r="A1237">
        <f t="shared" ca="1" si="41"/>
        <v>17</v>
      </c>
      <c r="B1237">
        <f t="shared" ca="1" si="42"/>
        <v>1169</v>
      </c>
      <c r="C1237" t="str">
        <f ca="1">IF(OFFSET('YODA Blocks'!$A$2,'YODA File'!B1237,'YODA File'!A1237)="","",OFFSET('YODA Blocks'!$A$2,'YODA File'!B1237,'YODA File'!A1237))</f>
        <v/>
      </c>
    </row>
    <row r="1238" spans="1:3" x14ac:dyDescent="0.25">
      <c r="A1238">
        <f t="shared" ca="1" si="41"/>
        <v>17</v>
      </c>
      <c r="B1238">
        <f t="shared" ca="1" si="42"/>
        <v>1170</v>
      </c>
      <c r="C1238" t="str">
        <f ca="1">IF(OFFSET('YODA Blocks'!$A$2,'YODA File'!B1238,'YODA File'!A1238)="","",OFFSET('YODA Blocks'!$A$2,'YODA File'!B1238,'YODA File'!A1238))</f>
        <v/>
      </c>
    </row>
    <row r="1239" spans="1:3" x14ac:dyDescent="0.25">
      <c r="A1239">
        <f t="shared" ca="1" si="41"/>
        <v>17</v>
      </c>
      <c r="B1239">
        <f t="shared" ca="1" si="42"/>
        <v>1171</v>
      </c>
      <c r="C1239" t="str">
        <f ca="1">IF(OFFSET('YODA Blocks'!$A$2,'YODA File'!B1239,'YODA File'!A1239)="","",OFFSET('YODA Blocks'!$A$2,'YODA File'!B1239,'YODA File'!A1239))</f>
        <v/>
      </c>
    </row>
    <row r="1240" spans="1:3" x14ac:dyDescent="0.25">
      <c r="A1240">
        <f t="shared" ca="1" si="41"/>
        <v>17</v>
      </c>
      <c r="B1240">
        <f t="shared" ca="1" si="42"/>
        <v>1172</v>
      </c>
      <c r="C1240" t="str">
        <f ca="1">IF(OFFSET('YODA Blocks'!$A$2,'YODA File'!B1240,'YODA File'!A1240)="","",OFFSET('YODA Blocks'!$A$2,'YODA File'!B1240,'YODA File'!A1240))</f>
        <v/>
      </c>
    </row>
    <row r="1241" spans="1:3" x14ac:dyDescent="0.25">
      <c r="A1241">
        <f t="shared" ca="1" si="41"/>
        <v>17</v>
      </c>
      <c r="B1241">
        <f t="shared" ca="1" si="42"/>
        <v>1173</v>
      </c>
      <c r="C1241" t="str">
        <f ca="1">IF(OFFSET('YODA Blocks'!$A$2,'YODA File'!B1241,'YODA File'!A1241)="","",OFFSET('YODA Blocks'!$A$2,'YODA File'!B1241,'YODA File'!A1241))</f>
        <v/>
      </c>
    </row>
    <row r="1242" spans="1:3" x14ac:dyDescent="0.25">
      <c r="A1242">
        <f t="shared" ca="1" si="41"/>
        <v>17</v>
      </c>
      <c r="B1242">
        <f t="shared" ca="1" si="42"/>
        <v>1174</v>
      </c>
      <c r="C1242" t="str">
        <f ca="1">IF(OFFSET('YODA Blocks'!$A$2,'YODA File'!B1242,'YODA File'!A1242)="","",OFFSET('YODA Blocks'!$A$2,'YODA File'!B1242,'YODA File'!A1242))</f>
        <v/>
      </c>
    </row>
    <row r="1243" spans="1:3" x14ac:dyDescent="0.25">
      <c r="A1243">
        <f t="shared" ca="1" si="41"/>
        <v>17</v>
      </c>
      <c r="B1243">
        <f t="shared" ca="1" si="42"/>
        <v>1175</v>
      </c>
      <c r="C1243" t="str">
        <f ca="1">IF(OFFSET('YODA Blocks'!$A$2,'YODA File'!B1243,'YODA File'!A1243)="","",OFFSET('YODA Blocks'!$A$2,'YODA File'!B1243,'YODA File'!A1243))</f>
        <v/>
      </c>
    </row>
    <row r="1244" spans="1:3" x14ac:dyDescent="0.25">
      <c r="A1244">
        <f t="shared" ca="1" si="41"/>
        <v>17</v>
      </c>
      <c r="B1244">
        <f t="shared" ca="1" si="42"/>
        <v>1176</v>
      </c>
      <c r="C1244" t="str">
        <f ca="1">IF(OFFSET('YODA Blocks'!$A$2,'YODA File'!B1244,'YODA File'!A1244)="","",OFFSET('YODA Blocks'!$A$2,'YODA File'!B1244,'YODA File'!A1244))</f>
        <v/>
      </c>
    </row>
    <row r="1245" spans="1:3" x14ac:dyDescent="0.25">
      <c r="A1245">
        <f t="shared" ca="1" si="41"/>
        <v>17</v>
      </c>
      <c r="B1245">
        <f t="shared" ca="1" si="42"/>
        <v>1177</v>
      </c>
      <c r="C1245" t="str">
        <f ca="1">IF(OFFSET('YODA Blocks'!$A$2,'YODA File'!B1245,'YODA File'!A1245)="","",OFFSET('YODA Blocks'!$A$2,'YODA File'!B1245,'YODA File'!A1245))</f>
        <v/>
      </c>
    </row>
    <row r="1246" spans="1:3" x14ac:dyDescent="0.25">
      <c r="A1246">
        <f t="shared" ca="1" si="41"/>
        <v>17</v>
      </c>
      <c r="B1246">
        <f t="shared" ca="1" si="42"/>
        <v>1178</v>
      </c>
      <c r="C1246" t="str">
        <f ca="1">IF(OFFSET('YODA Blocks'!$A$2,'YODA File'!B1246,'YODA File'!A1246)="","",OFFSET('YODA Blocks'!$A$2,'YODA File'!B1246,'YODA File'!A1246))</f>
        <v/>
      </c>
    </row>
    <row r="1247" spans="1:3" x14ac:dyDescent="0.25">
      <c r="A1247">
        <f t="shared" ca="1" si="41"/>
        <v>17</v>
      </c>
      <c r="B1247">
        <f t="shared" ca="1" si="42"/>
        <v>1179</v>
      </c>
      <c r="C1247" t="str">
        <f ca="1">IF(OFFSET('YODA Blocks'!$A$2,'YODA File'!B1247,'YODA File'!A1247)="","",OFFSET('YODA Blocks'!$A$2,'YODA File'!B1247,'YODA File'!A1247))</f>
        <v/>
      </c>
    </row>
    <row r="1248" spans="1:3" x14ac:dyDescent="0.25">
      <c r="A1248">
        <f t="shared" ca="1" si="41"/>
        <v>17</v>
      </c>
      <c r="B1248">
        <f t="shared" ca="1" si="42"/>
        <v>1180</v>
      </c>
      <c r="C1248" t="str">
        <f ca="1">IF(OFFSET('YODA Blocks'!$A$2,'YODA File'!B1248,'YODA File'!A1248)="","",OFFSET('YODA Blocks'!$A$2,'YODA File'!B1248,'YODA File'!A1248))</f>
        <v/>
      </c>
    </row>
    <row r="1249" spans="1:3" x14ac:dyDescent="0.25">
      <c r="A1249">
        <f t="shared" ca="1" si="41"/>
        <v>17</v>
      </c>
      <c r="B1249">
        <f t="shared" ca="1" si="42"/>
        <v>1181</v>
      </c>
      <c r="C1249" t="str">
        <f ca="1">IF(OFFSET('YODA Blocks'!$A$2,'YODA File'!B1249,'YODA File'!A1249)="","",OFFSET('YODA Blocks'!$A$2,'YODA File'!B1249,'YODA File'!A1249))</f>
        <v/>
      </c>
    </row>
    <row r="1250" spans="1:3" x14ac:dyDescent="0.25">
      <c r="A1250">
        <f t="shared" ca="1" si="41"/>
        <v>17</v>
      </c>
      <c r="B1250">
        <f t="shared" ca="1" si="42"/>
        <v>1182</v>
      </c>
      <c r="C1250" t="str">
        <f ca="1">IF(OFFSET('YODA Blocks'!$A$2,'YODA File'!B1250,'YODA File'!A1250)="","",OFFSET('YODA Blocks'!$A$2,'YODA File'!B1250,'YODA File'!A1250))</f>
        <v/>
      </c>
    </row>
    <row r="1251" spans="1:3" x14ac:dyDescent="0.25">
      <c r="A1251">
        <f t="shared" ca="1" si="41"/>
        <v>17</v>
      </c>
      <c r="B1251">
        <f t="shared" ca="1" si="42"/>
        <v>1183</v>
      </c>
      <c r="C1251" t="str">
        <f ca="1">IF(OFFSET('YODA Blocks'!$A$2,'YODA File'!B1251,'YODA File'!A1251)="","",OFFSET('YODA Blocks'!$A$2,'YODA File'!B1251,'YODA File'!A1251))</f>
        <v/>
      </c>
    </row>
    <row r="1252" spans="1:3" x14ac:dyDescent="0.25">
      <c r="A1252">
        <f t="shared" ca="1" si="41"/>
        <v>17</v>
      </c>
      <c r="B1252">
        <f t="shared" ca="1" si="42"/>
        <v>1184</v>
      </c>
      <c r="C1252" t="str">
        <f ca="1">IF(OFFSET('YODA Blocks'!$A$2,'YODA File'!B1252,'YODA File'!A1252)="","",OFFSET('YODA Blocks'!$A$2,'YODA File'!B1252,'YODA File'!A1252))</f>
        <v/>
      </c>
    </row>
    <row r="1253" spans="1:3" x14ac:dyDescent="0.25">
      <c r="A1253">
        <f t="shared" ca="1" si="41"/>
        <v>17</v>
      </c>
      <c r="B1253">
        <f t="shared" ca="1" si="42"/>
        <v>1185</v>
      </c>
      <c r="C1253" t="str">
        <f ca="1">IF(OFFSET('YODA Blocks'!$A$2,'YODA File'!B1253,'YODA File'!A1253)="","",OFFSET('YODA Blocks'!$A$2,'YODA File'!B1253,'YODA File'!A1253))</f>
        <v/>
      </c>
    </row>
    <row r="1254" spans="1:3" x14ac:dyDescent="0.25">
      <c r="A1254">
        <f t="shared" ca="1" si="41"/>
        <v>17</v>
      </c>
      <c r="B1254">
        <f t="shared" ca="1" si="42"/>
        <v>1186</v>
      </c>
      <c r="C1254" t="str">
        <f ca="1">IF(OFFSET('YODA Blocks'!$A$2,'YODA File'!B1254,'YODA File'!A1254)="","",OFFSET('YODA Blocks'!$A$2,'YODA File'!B1254,'YODA File'!A1254))</f>
        <v/>
      </c>
    </row>
    <row r="1255" spans="1:3" x14ac:dyDescent="0.25">
      <c r="A1255">
        <f t="shared" ca="1" si="41"/>
        <v>17</v>
      </c>
      <c r="B1255">
        <f t="shared" ca="1" si="42"/>
        <v>1187</v>
      </c>
      <c r="C1255" t="str">
        <f ca="1">IF(OFFSET('YODA Blocks'!$A$2,'YODA File'!B1255,'YODA File'!A1255)="","",OFFSET('YODA Blocks'!$A$2,'YODA File'!B1255,'YODA File'!A1255))</f>
        <v/>
      </c>
    </row>
    <row r="1256" spans="1:3" x14ac:dyDescent="0.25">
      <c r="A1256">
        <f t="shared" ca="1" si="41"/>
        <v>17</v>
      </c>
      <c r="B1256">
        <f t="shared" ca="1" si="42"/>
        <v>1188</v>
      </c>
      <c r="C1256" t="str">
        <f ca="1">IF(OFFSET('YODA Blocks'!$A$2,'YODA File'!B1256,'YODA File'!A1256)="","",OFFSET('YODA Blocks'!$A$2,'YODA File'!B1256,'YODA File'!A1256))</f>
        <v/>
      </c>
    </row>
    <row r="1257" spans="1:3" x14ac:dyDescent="0.25">
      <c r="A1257">
        <f t="shared" ca="1" si="41"/>
        <v>17</v>
      </c>
      <c r="B1257">
        <f t="shared" ca="1" si="42"/>
        <v>1189</v>
      </c>
      <c r="C1257" t="str">
        <f ca="1">IF(OFFSET('YODA Blocks'!$A$2,'YODA File'!B1257,'YODA File'!A1257)="","",OFFSET('YODA Blocks'!$A$2,'YODA File'!B1257,'YODA File'!A1257))</f>
        <v/>
      </c>
    </row>
    <row r="1258" spans="1:3" x14ac:dyDescent="0.25">
      <c r="A1258">
        <f t="shared" ca="1" si="41"/>
        <v>17</v>
      </c>
      <c r="B1258">
        <f t="shared" ca="1" si="42"/>
        <v>1190</v>
      </c>
      <c r="C1258" t="str">
        <f ca="1">IF(OFFSET('YODA Blocks'!$A$2,'YODA File'!B1258,'YODA File'!A1258)="","",OFFSET('YODA Blocks'!$A$2,'YODA File'!B1258,'YODA File'!A1258))</f>
        <v/>
      </c>
    </row>
    <row r="1259" spans="1:3" x14ac:dyDescent="0.25">
      <c r="A1259">
        <f t="shared" ca="1" si="41"/>
        <v>17</v>
      </c>
      <c r="B1259">
        <f t="shared" ca="1" si="42"/>
        <v>1191</v>
      </c>
      <c r="C1259" t="str">
        <f ca="1">IF(OFFSET('YODA Blocks'!$A$2,'YODA File'!B1259,'YODA File'!A1259)="","",OFFSET('YODA Blocks'!$A$2,'YODA File'!B1259,'YODA File'!A1259))</f>
        <v/>
      </c>
    </row>
    <row r="1260" spans="1:3" x14ac:dyDescent="0.25">
      <c r="A1260">
        <f t="shared" ca="1" si="41"/>
        <v>17</v>
      </c>
      <c r="B1260">
        <f t="shared" ca="1" si="42"/>
        <v>1192</v>
      </c>
      <c r="C1260" t="str">
        <f ca="1">IF(OFFSET('YODA Blocks'!$A$2,'YODA File'!B1260,'YODA File'!A1260)="","",OFFSET('YODA Blocks'!$A$2,'YODA File'!B1260,'YODA File'!A1260))</f>
        <v/>
      </c>
    </row>
    <row r="1261" spans="1:3" x14ac:dyDescent="0.25">
      <c r="A1261">
        <f t="shared" ca="1" si="41"/>
        <v>17</v>
      </c>
      <c r="B1261">
        <f t="shared" ca="1" si="42"/>
        <v>1193</v>
      </c>
      <c r="C1261" t="str">
        <f ca="1">IF(OFFSET('YODA Blocks'!$A$2,'YODA File'!B1261,'YODA File'!A1261)="","",OFFSET('YODA Blocks'!$A$2,'YODA File'!B1261,'YODA File'!A1261))</f>
        <v/>
      </c>
    </row>
    <row r="1262" spans="1:3" x14ac:dyDescent="0.25">
      <c r="A1262">
        <f t="shared" ca="1" si="41"/>
        <v>17</v>
      </c>
      <c r="B1262">
        <f t="shared" ca="1" si="42"/>
        <v>1194</v>
      </c>
      <c r="C1262" t="str">
        <f ca="1">IF(OFFSET('YODA Blocks'!$A$2,'YODA File'!B1262,'YODA File'!A1262)="","",OFFSET('YODA Blocks'!$A$2,'YODA File'!B1262,'YODA File'!A1262))</f>
        <v/>
      </c>
    </row>
    <row r="1263" spans="1:3" x14ac:dyDescent="0.25">
      <c r="A1263">
        <f t="shared" ca="1" si="41"/>
        <v>17</v>
      </c>
      <c r="B1263">
        <f t="shared" ca="1" si="42"/>
        <v>1195</v>
      </c>
      <c r="C1263" t="str">
        <f ca="1">IF(OFFSET('YODA Blocks'!$A$2,'YODA File'!B1263,'YODA File'!A1263)="","",OFFSET('YODA Blocks'!$A$2,'YODA File'!B1263,'YODA File'!A1263))</f>
        <v/>
      </c>
    </row>
    <row r="1264" spans="1:3" x14ac:dyDescent="0.25">
      <c r="A1264">
        <f t="shared" ca="1" si="41"/>
        <v>17</v>
      </c>
      <c r="B1264">
        <f t="shared" ca="1" si="42"/>
        <v>1196</v>
      </c>
      <c r="C1264" t="str">
        <f ca="1">IF(OFFSET('YODA Blocks'!$A$2,'YODA File'!B1264,'YODA File'!A1264)="","",OFFSET('YODA Blocks'!$A$2,'YODA File'!B1264,'YODA File'!A1264))</f>
        <v/>
      </c>
    </row>
    <row r="1265" spans="1:3" x14ac:dyDescent="0.25">
      <c r="A1265">
        <f t="shared" ca="1" si="41"/>
        <v>17</v>
      </c>
      <c r="B1265">
        <f t="shared" ca="1" si="42"/>
        <v>1197</v>
      </c>
      <c r="C1265" t="str">
        <f ca="1">IF(OFFSET('YODA Blocks'!$A$2,'YODA File'!B1265,'YODA File'!A1265)="","",OFFSET('YODA Blocks'!$A$2,'YODA File'!B1265,'YODA File'!A1265))</f>
        <v/>
      </c>
    </row>
    <row r="1266" spans="1:3" x14ac:dyDescent="0.25">
      <c r="A1266">
        <f t="shared" ca="1" si="41"/>
        <v>17</v>
      </c>
      <c r="B1266">
        <f t="shared" ca="1" si="42"/>
        <v>1198</v>
      </c>
      <c r="C1266" t="str">
        <f ca="1">IF(OFFSET('YODA Blocks'!$A$2,'YODA File'!B1266,'YODA File'!A1266)="","",OFFSET('YODA Blocks'!$A$2,'YODA File'!B1266,'YODA File'!A1266))</f>
        <v/>
      </c>
    </row>
    <row r="1267" spans="1:3" x14ac:dyDescent="0.25">
      <c r="A1267">
        <f t="shared" ca="1" si="41"/>
        <v>17</v>
      </c>
      <c r="B1267">
        <f t="shared" ca="1" si="42"/>
        <v>1199</v>
      </c>
      <c r="C1267" t="str">
        <f ca="1">IF(OFFSET('YODA Blocks'!$A$2,'YODA File'!B1267,'YODA File'!A1267)="","",OFFSET('YODA Blocks'!$A$2,'YODA File'!B1267,'YODA File'!A1267))</f>
        <v/>
      </c>
    </row>
    <row r="1268" spans="1:3" x14ac:dyDescent="0.25">
      <c r="A1268">
        <f t="shared" ca="1" si="41"/>
        <v>17</v>
      </c>
      <c r="B1268">
        <f t="shared" ca="1" si="42"/>
        <v>1200</v>
      </c>
      <c r="C1268" t="str">
        <f ca="1">IF(OFFSET('YODA Blocks'!$A$2,'YODA File'!B1268,'YODA File'!A1268)="","",OFFSET('YODA Blocks'!$A$2,'YODA File'!B1268,'YODA File'!A1268))</f>
        <v/>
      </c>
    </row>
    <row r="1269" spans="1:3" x14ac:dyDescent="0.25">
      <c r="A1269">
        <f t="shared" ca="1" si="41"/>
        <v>17</v>
      </c>
      <c r="B1269">
        <f t="shared" ca="1" si="42"/>
        <v>1201</v>
      </c>
      <c r="C1269" t="str">
        <f ca="1">IF(OFFSET('YODA Blocks'!$A$2,'YODA File'!B1269,'YODA File'!A1269)="","",OFFSET('YODA Blocks'!$A$2,'YODA File'!B1269,'YODA File'!A1269))</f>
        <v/>
      </c>
    </row>
    <row r="1270" spans="1:3" x14ac:dyDescent="0.25">
      <c r="A1270">
        <f t="shared" ca="1" si="41"/>
        <v>17</v>
      </c>
      <c r="B1270">
        <f t="shared" ca="1" si="42"/>
        <v>1202</v>
      </c>
      <c r="C1270" t="str">
        <f ca="1">IF(OFFSET('YODA Blocks'!$A$2,'YODA File'!B1270,'YODA File'!A1270)="","",OFFSET('YODA Blocks'!$A$2,'YODA File'!B1270,'YODA File'!A1270))</f>
        <v/>
      </c>
    </row>
    <row r="1271" spans="1:3" x14ac:dyDescent="0.25">
      <c r="A1271">
        <f t="shared" ca="1" si="41"/>
        <v>17</v>
      </c>
      <c r="B1271">
        <f t="shared" ca="1" si="42"/>
        <v>1203</v>
      </c>
      <c r="C1271" t="str">
        <f ca="1">IF(OFFSET('YODA Blocks'!$A$2,'YODA File'!B1271,'YODA File'!A1271)="","",OFFSET('YODA Blocks'!$A$2,'YODA File'!B1271,'YODA File'!A1271))</f>
        <v/>
      </c>
    </row>
    <row r="1272" spans="1:3" x14ac:dyDescent="0.25">
      <c r="A1272">
        <f t="shared" ca="1" si="41"/>
        <v>17</v>
      </c>
      <c r="B1272">
        <f t="shared" ca="1" si="42"/>
        <v>1204</v>
      </c>
      <c r="C1272" t="str">
        <f ca="1">IF(OFFSET('YODA Blocks'!$A$2,'YODA File'!B1272,'YODA File'!A1272)="","",OFFSET('YODA Blocks'!$A$2,'YODA File'!B1272,'YODA File'!A1272))</f>
        <v/>
      </c>
    </row>
    <row r="1273" spans="1:3" x14ac:dyDescent="0.25">
      <c r="A1273">
        <f t="shared" ca="1" si="41"/>
        <v>17</v>
      </c>
      <c r="B1273">
        <f t="shared" ca="1" si="42"/>
        <v>1205</v>
      </c>
      <c r="C1273" t="str">
        <f ca="1">IF(OFFSET('YODA Blocks'!$A$2,'YODA File'!B1273,'YODA File'!A1273)="","",OFFSET('YODA Blocks'!$A$2,'YODA File'!B1273,'YODA File'!A1273))</f>
        <v/>
      </c>
    </row>
    <row r="1274" spans="1:3" x14ac:dyDescent="0.25">
      <c r="A1274">
        <f t="shared" ca="1" si="41"/>
        <v>17</v>
      </c>
      <c r="B1274">
        <f t="shared" ca="1" si="42"/>
        <v>1206</v>
      </c>
      <c r="C1274" t="str">
        <f ca="1">IF(OFFSET('YODA Blocks'!$A$2,'YODA File'!B1274,'YODA File'!A1274)="","",OFFSET('YODA Blocks'!$A$2,'YODA File'!B1274,'YODA File'!A1274))</f>
        <v/>
      </c>
    </row>
    <row r="1275" spans="1:3" x14ac:dyDescent="0.25">
      <c r="A1275">
        <f t="shared" ca="1" si="41"/>
        <v>17</v>
      </c>
      <c r="B1275">
        <f t="shared" ca="1" si="42"/>
        <v>1207</v>
      </c>
      <c r="C1275" t="str">
        <f ca="1">IF(OFFSET('YODA Blocks'!$A$2,'YODA File'!B1275,'YODA File'!A1275)="","",OFFSET('YODA Blocks'!$A$2,'YODA File'!B1275,'YODA File'!A1275))</f>
        <v/>
      </c>
    </row>
    <row r="1276" spans="1:3" x14ac:dyDescent="0.25">
      <c r="A1276">
        <f t="shared" ca="1" si="41"/>
        <v>17</v>
      </c>
      <c r="B1276">
        <f t="shared" ca="1" si="42"/>
        <v>1208</v>
      </c>
      <c r="C1276" t="str">
        <f ca="1">IF(OFFSET('YODA Blocks'!$A$2,'YODA File'!B1276,'YODA File'!A1276)="","",OFFSET('YODA Blocks'!$A$2,'YODA File'!B1276,'YODA File'!A1276))</f>
        <v/>
      </c>
    </row>
    <row r="1277" spans="1:3" x14ac:dyDescent="0.25">
      <c r="A1277">
        <f t="shared" ca="1" si="41"/>
        <v>17</v>
      </c>
      <c r="B1277">
        <f t="shared" ca="1" si="42"/>
        <v>1209</v>
      </c>
      <c r="C1277" t="str">
        <f ca="1">IF(OFFSET('YODA Blocks'!$A$2,'YODA File'!B1277,'YODA File'!A1277)="","",OFFSET('YODA Blocks'!$A$2,'YODA File'!B1277,'YODA File'!A1277))</f>
        <v/>
      </c>
    </row>
    <row r="1278" spans="1:3" x14ac:dyDescent="0.25">
      <c r="A1278">
        <f t="shared" ca="1" si="41"/>
        <v>17</v>
      </c>
      <c r="B1278">
        <f t="shared" ca="1" si="42"/>
        <v>1210</v>
      </c>
      <c r="C1278" t="str">
        <f ca="1">IF(OFFSET('YODA Blocks'!$A$2,'YODA File'!B1278,'YODA File'!A1278)="","",OFFSET('YODA Blocks'!$A$2,'YODA File'!B1278,'YODA File'!A1278))</f>
        <v/>
      </c>
    </row>
    <row r="1279" spans="1:3" x14ac:dyDescent="0.25">
      <c r="A1279">
        <f t="shared" ref="A1279:A1342" ca="1" si="43">IF(B1278=INDIRECT(CONCATENATE("'YODA Blocks'!$",CHAR(A1278+65),"$2:",CHAR(A1278+65),"$2")),A1278+1,A1278)</f>
        <v>17</v>
      </c>
      <c r="B1279">
        <f t="shared" ref="B1279:B1342" ca="1" si="44">IF(B1278=SUM(INDIRECT(CONCATENATE("'YODA Blocks'!$",CHAR(A1278+65),"$2:",CHAR(A1278+65),"$2"))),1,B1278+1)</f>
        <v>1211</v>
      </c>
      <c r="C1279" t="str">
        <f ca="1">IF(OFFSET('YODA Blocks'!$A$2,'YODA File'!B1279,'YODA File'!A1279)="","",OFFSET('YODA Blocks'!$A$2,'YODA File'!B1279,'YODA File'!A1279))</f>
        <v/>
      </c>
    </row>
    <row r="1280" spans="1:3" x14ac:dyDescent="0.25">
      <c r="A1280">
        <f t="shared" ca="1" si="43"/>
        <v>17</v>
      </c>
      <c r="B1280">
        <f t="shared" ca="1" si="44"/>
        <v>1212</v>
      </c>
      <c r="C1280" t="str">
        <f ca="1">IF(OFFSET('YODA Blocks'!$A$2,'YODA File'!B1280,'YODA File'!A1280)="","",OFFSET('YODA Blocks'!$A$2,'YODA File'!B1280,'YODA File'!A1280))</f>
        <v/>
      </c>
    </row>
    <row r="1281" spans="1:3" x14ac:dyDescent="0.25">
      <c r="A1281">
        <f t="shared" ca="1" si="43"/>
        <v>17</v>
      </c>
      <c r="B1281">
        <f t="shared" ca="1" si="44"/>
        <v>1213</v>
      </c>
      <c r="C1281" t="str">
        <f ca="1">IF(OFFSET('YODA Blocks'!$A$2,'YODA File'!B1281,'YODA File'!A1281)="","",OFFSET('YODA Blocks'!$A$2,'YODA File'!B1281,'YODA File'!A1281))</f>
        <v/>
      </c>
    </row>
    <row r="1282" spans="1:3" x14ac:dyDescent="0.25">
      <c r="A1282">
        <f t="shared" ca="1" si="43"/>
        <v>17</v>
      </c>
      <c r="B1282">
        <f t="shared" ca="1" si="44"/>
        <v>1214</v>
      </c>
      <c r="C1282" t="str">
        <f ca="1">IF(OFFSET('YODA Blocks'!$A$2,'YODA File'!B1282,'YODA File'!A1282)="","",OFFSET('YODA Blocks'!$A$2,'YODA File'!B1282,'YODA File'!A1282))</f>
        <v/>
      </c>
    </row>
    <row r="1283" spans="1:3" x14ac:dyDescent="0.25">
      <c r="A1283">
        <f t="shared" ca="1" si="43"/>
        <v>17</v>
      </c>
      <c r="B1283">
        <f t="shared" ca="1" si="44"/>
        <v>1215</v>
      </c>
      <c r="C1283" t="str">
        <f ca="1">IF(OFFSET('YODA Blocks'!$A$2,'YODA File'!B1283,'YODA File'!A1283)="","",OFFSET('YODA Blocks'!$A$2,'YODA File'!B1283,'YODA File'!A1283))</f>
        <v/>
      </c>
    </row>
    <row r="1284" spans="1:3" x14ac:dyDescent="0.25">
      <c r="A1284">
        <f t="shared" ca="1" si="43"/>
        <v>17</v>
      </c>
      <c r="B1284">
        <f t="shared" ca="1" si="44"/>
        <v>1216</v>
      </c>
      <c r="C1284" t="str">
        <f ca="1">IF(OFFSET('YODA Blocks'!$A$2,'YODA File'!B1284,'YODA File'!A1284)="","",OFFSET('YODA Blocks'!$A$2,'YODA File'!B1284,'YODA File'!A1284))</f>
        <v/>
      </c>
    </row>
    <row r="1285" spans="1:3" x14ac:dyDescent="0.25">
      <c r="A1285">
        <f t="shared" ca="1" si="43"/>
        <v>17</v>
      </c>
      <c r="B1285">
        <f t="shared" ca="1" si="44"/>
        <v>1217</v>
      </c>
      <c r="C1285" t="str">
        <f ca="1">IF(OFFSET('YODA Blocks'!$A$2,'YODA File'!B1285,'YODA File'!A1285)="","",OFFSET('YODA Blocks'!$A$2,'YODA File'!B1285,'YODA File'!A1285))</f>
        <v/>
      </c>
    </row>
    <row r="1286" spans="1:3" x14ac:dyDescent="0.25">
      <c r="A1286">
        <f t="shared" ca="1" si="43"/>
        <v>17</v>
      </c>
      <c r="B1286">
        <f t="shared" ca="1" si="44"/>
        <v>1218</v>
      </c>
      <c r="C1286" t="str">
        <f ca="1">IF(OFFSET('YODA Blocks'!$A$2,'YODA File'!B1286,'YODA File'!A1286)="","",OFFSET('YODA Blocks'!$A$2,'YODA File'!B1286,'YODA File'!A1286))</f>
        <v/>
      </c>
    </row>
    <row r="1287" spans="1:3" x14ac:dyDescent="0.25">
      <c r="A1287">
        <f t="shared" ca="1" si="43"/>
        <v>17</v>
      </c>
      <c r="B1287">
        <f t="shared" ca="1" si="44"/>
        <v>1219</v>
      </c>
      <c r="C1287" t="str">
        <f ca="1">IF(OFFSET('YODA Blocks'!$A$2,'YODA File'!B1287,'YODA File'!A1287)="","",OFFSET('YODA Blocks'!$A$2,'YODA File'!B1287,'YODA File'!A1287))</f>
        <v/>
      </c>
    </row>
    <row r="1288" spans="1:3" x14ac:dyDescent="0.25">
      <c r="A1288">
        <f t="shared" ca="1" si="43"/>
        <v>17</v>
      </c>
      <c r="B1288">
        <f t="shared" ca="1" si="44"/>
        <v>1220</v>
      </c>
      <c r="C1288" t="str">
        <f ca="1">IF(OFFSET('YODA Blocks'!$A$2,'YODA File'!B1288,'YODA File'!A1288)="","",OFFSET('YODA Blocks'!$A$2,'YODA File'!B1288,'YODA File'!A1288))</f>
        <v/>
      </c>
    </row>
    <row r="1289" spans="1:3" x14ac:dyDescent="0.25">
      <c r="A1289">
        <f t="shared" ca="1" si="43"/>
        <v>17</v>
      </c>
      <c r="B1289">
        <f t="shared" ca="1" si="44"/>
        <v>1221</v>
      </c>
      <c r="C1289" t="str">
        <f ca="1">IF(OFFSET('YODA Blocks'!$A$2,'YODA File'!B1289,'YODA File'!A1289)="","",OFFSET('YODA Blocks'!$A$2,'YODA File'!B1289,'YODA File'!A1289))</f>
        <v/>
      </c>
    </row>
    <row r="1290" spans="1:3" x14ac:dyDescent="0.25">
      <c r="A1290">
        <f t="shared" ca="1" si="43"/>
        <v>17</v>
      </c>
      <c r="B1290">
        <f t="shared" ca="1" si="44"/>
        <v>1222</v>
      </c>
      <c r="C1290" t="str">
        <f ca="1">IF(OFFSET('YODA Blocks'!$A$2,'YODA File'!B1290,'YODA File'!A1290)="","",OFFSET('YODA Blocks'!$A$2,'YODA File'!B1290,'YODA File'!A1290))</f>
        <v/>
      </c>
    </row>
    <row r="1291" spans="1:3" x14ac:dyDescent="0.25">
      <c r="A1291">
        <f t="shared" ca="1" si="43"/>
        <v>17</v>
      </c>
      <c r="B1291">
        <f t="shared" ca="1" si="44"/>
        <v>1223</v>
      </c>
      <c r="C1291" t="str">
        <f ca="1">IF(OFFSET('YODA Blocks'!$A$2,'YODA File'!B1291,'YODA File'!A1291)="","",OFFSET('YODA Blocks'!$A$2,'YODA File'!B1291,'YODA File'!A1291))</f>
        <v/>
      </c>
    </row>
    <row r="1292" spans="1:3" x14ac:dyDescent="0.25">
      <c r="A1292">
        <f t="shared" ca="1" si="43"/>
        <v>17</v>
      </c>
      <c r="B1292">
        <f t="shared" ca="1" si="44"/>
        <v>1224</v>
      </c>
      <c r="C1292" t="str">
        <f ca="1">IF(OFFSET('YODA Blocks'!$A$2,'YODA File'!B1292,'YODA File'!A1292)="","",OFFSET('YODA Blocks'!$A$2,'YODA File'!B1292,'YODA File'!A1292))</f>
        <v/>
      </c>
    </row>
    <row r="1293" spans="1:3" x14ac:dyDescent="0.25">
      <c r="A1293">
        <f t="shared" ca="1" si="43"/>
        <v>17</v>
      </c>
      <c r="B1293">
        <f t="shared" ca="1" si="44"/>
        <v>1225</v>
      </c>
      <c r="C1293" t="str">
        <f ca="1">IF(OFFSET('YODA Blocks'!$A$2,'YODA File'!B1293,'YODA File'!A1293)="","",OFFSET('YODA Blocks'!$A$2,'YODA File'!B1293,'YODA File'!A1293))</f>
        <v/>
      </c>
    </row>
    <row r="1294" spans="1:3" x14ac:dyDescent="0.25">
      <c r="A1294">
        <f t="shared" ca="1" si="43"/>
        <v>17</v>
      </c>
      <c r="B1294">
        <f t="shared" ca="1" si="44"/>
        <v>1226</v>
      </c>
      <c r="C1294" t="str">
        <f ca="1">IF(OFFSET('YODA Blocks'!$A$2,'YODA File'!B1294,'YODA File'!A1294)="","",OFFSET('YODA Blocks'!$A$2,'YODA File'!B1294,'YODA File'!A1294))</f>
        <v/>
      </c>
    </row>
    <row r="1295" spans="1:3" x14ac:dyDescent="0.25">
      <c r="A1295">
        <f t="shared" ca="1" si="43"/>
        <v>17</v>
      </c>
      <c r="B1295">
        <f t="shared" ca="1" si="44"/>
        <v>1227</v>
      </c>
      <c r="C1295" t="str">
        <f ca="1">IF(OFFSET('YODA Blocks'!$A$2,'YODA File'!B1295,'YODA File'!A1295)="","",OFFSET('YODA Blocks'!$A$2,'YODA File'!B1295,'YODA File'!A1295))</f>
        <v/>
      </c>
    </row>
    <row r="1296" spans="1:3" x14ac:dyDescent="0.25">
      <c r="A1296">
        <f t="shared" ca="1" si="43"/>
        <v>17</v>
      </c>
      <c r="B1296">
        <f t="shared" ca="1" si="44"/>
        <v>1228</v>
      </c>
      <c r="C1296" t="str">
        <f ca="1">IF(OFFSET('YODA Blocks'!$A$2,'YODA File'!B1296,'YODA File'!A1296)="","",OFFSET('YODA Blocks'!$A$2,'YODA File'!B1296,'YODA File'!A1296))</f>
        <v/>
      </c>
    </row>
    <row r="1297" spans="1:3" x14ac:dyDescent="0.25">
      <c r="A1297">
        <f t="shared" ca="1" si="43"/>
        <v>17</v>
      </c>
      <c r="B1297">
        <f t="shared" ca="1" si="44"/>
        <v>1229</v>
      </c>
      <c r="C1297" t="str">
        <f ca="1">IF(OFFSET('YODA Blocks'!$A$2,'YODA File'!B1297,'YODA File'!A1297)="","",OFFSET('YODA Blocks'!$A$2,'YODA File'!B1297,'YODA File'!A1297))</f>
        <v/>
      </c>
    </row>
    <row r="1298" spans="1:3" x14ac:dyDescent="0.25">
      <c r="A1298">
        <f t="shared" ca="1" si="43"/>
        <v>17</v>
      </c>
      <c r="B1298">
        <f t="shared" ca="1" si="44"/>
        <v>1230</v>
      </c>
      <c r="C1298" t="str">
        <f ca="1">IF(OFFSET('YODA Blocks'!$A$2,'YODA File'!B1298,'YODA File'!A1298)="","",OFFSET('YODA Blocks'!$A$2,'YODA File'!B1298,'YODA File'!A1298))</f>
        <v/>
      </c>
    </row>
    <row r="1299" spans="1:3" x14ac:dyDescent="0.25">
      <c r="A1299">
        <f t="shared" ca="1" si="43"/>
        <v>17</v>
      </c>
      <c r="B1299">
        <f t="shared" ca="1" si="44"/>
        <v>1231</v>
      </c>
      <c r="C1299" t="str">
        <f ca="1">IF(OFFSET('YODA Blocks'!$A$2,'YODA File'!B1299,'YODA File'!A1299)="","",OFFSET('YODA Blocks'!$A$2,'YODA File'!B1299,'YODA File'!A1299))</f>
        <v/>
      </c>
    </row>
    <row r="1300" spans="1:3" x14ac:dyDescent="0.25">
      <c r="A1300">
        <f t="shared" ca="1" si="43"/>
        <v>17</v>
      </c>
      <c r="B1300">
        <f t="shared" ca="1" si="44"/>
        <v>1232</v>
      </c>
      <c r="C1300" t="str">
        <f ca="1">IF(OFFSET('YODA Blocks'!$A$2,'YODA File'!B1300,'YODA File'!A1300)="","",OFFSET('YODA Blocks'!$A$2,'YODA File'!B1300,'YODA File'!A1300))</f>
        <v/>
      </c>
    </row>
    <row r="1301" spans="1:3" x14ac:dyDescent="0.25">
      <c r="A1301">
        <f t="shared" ca="1" si="43"/>
        <v>17</v>
      </c>
      <c r="B1301">
        <f t="shared" ca="1" si="44"/>
        <v>1233</v>
      </c>
      <c r="C1301" t="str">
        <f ca="1">IF(OFFSET('YODA Blocks'!$A$2,'YODA File'!B1301,'YODA File'!A1301)="","",OFFSET('YODA Blocks'!$A$2,'YODA File'!B1301,'YODA File'!A1301))</f>
        <v/>
      </c>
    </row>
    <row r="1302" spans="1:3" x14ac:dyDescent="0.25">
      <c r="A1302">
        <f t="shared" ca="1" si="43"/>
        <v>17</v>
      </c>
      <c r="B1302">
        <f t="shared" ca="1" si="44"/>
        <v>1234</v>
      </c>
      <c r="C1302" t="str">
        <f ca="1">IF(OFFSET('YODA Blocks'!$A$2,'YODA File'!B1302,'YODA File'!A1302)="","",OFFSET('YODA Blocks'!$A$2,'YODA File'!B1302,'YODA File'!A1302))</f>
        <v/>
      </c>
    </row>
    <row r="1303" spans="1:3" x14ac:dyDescent="0.25">
      <c r="A1303">
        <f t="shared" ca="1" si="43"/>
        <v>17</v>
      </c>
      <c r="B1303">
        <f t="shared" ca="1" si="44"/>
        <v>1235</v>
      </c>
      <c r="C1303" t="str">
        <f ca="1">IF(OFFSET('YODA Blocks'!$A$2,'YODA File'!B1303,'YODA File'!A1303)="","",OFFSET('YODA Blocks'!$A$2,'YODA File'!B1303,'YODA File'!A1303))</f>
        <v/>
      </c>
    </row>
    <row r="1304" spans="1:3" x14ac:dyDescent="0.25">
      <c r="A1304">
        <f t="shared" ca="1" si="43"/>
        <v>17</v>
      </c>
      <c r="B1304">
        <f t="shared" ca="1" si="44"/>
        <v>1236</v>
      </c>
      <c r="C1304" t="str">
        <f ca="1">IF(OFFSET('YODA Blocks'!$A$2,'YODA File'!B1304,'YODA File'!A1304)="","",OFFSET('YODA Blocks'!$A$2,'YODA File'!B1304,'YODA File'!A1304))</f>
        <v/>
      </c>
    </row>
    <row r="1305" spans="1:3" x14ac:dyDescent="0.25">
      <c r="A1305">
        <f t="shared" ca="1" si="43"/>
        <v>17</v>
      </c>
      <c r="B1305">
        <f t="shared" ca="1" si="44"/>
        <v>1237</v>
      </c>
      <c r="C1305" t="str">
        <f ca="1">IF(OFFSET('YODA Blocks'!$A$2,'YODA File'!B1305,'YODA File'!A1305)="","",OFFSET('YODA Blocks'!$A$2,'YODA File'!B1305,'YODA File'!A1305))</f>
        <v/>
      </c>
    </row>
    <row r="1306" spans="1:3" x14ac:dyDescent="0.25">
      <c r="A1306">
        <f t="shared" ca="1" si="43"/>
        <v>17</v>
      </c>
      <c r="B1306">
        <f t="shared" ca="1" si="44"/>
        <v>1238</v>
      </c>
      <c r="C1306" t="str">
        <f ca="1">IF(OFFSET('YODA Blocks'!$A$2,'YODA File'!B1306,'YODA File'!A1306)="","",OFFSET('YODA Blocks'!$A$2,'YODA File'!B1306,'YODA File'!A1306))</f>
        <v/>
      </c>
    </row>
    <row r="1307" spans="1:3" x14ac:dyDescent="0.25">
      <c r="A1307">
        <f t="shared" ca="1" si="43"/>
        <v>17</v>
      </c>
      <c r="B1307">
        <f t="shared" ca="1" si="44"/>
        <v>1239</v>
      </c>
      <c r="C1307" t="str">
        <f ca="1">IF(OFFSET('YODA Blocks'!$A$2,'YODA File'!B1307,'YODA File'!A1307)="","",OFFSET('YODA Blocks'!$A$2,'YODA File'!B1307,'YODA File'!A1307))</f>
        <v/>
      </c>
    </row>
    <row r="1308" spans="1:3" x14ac:dyDescent="0.25">
      <c r="A1308">
        <f t="shared" ca="1" si="43"/>
        <v>17</v>
      </c>
      <c r="B1308">
        <f t="shared" ca="1" si="44"/>
        <v>1240</v>
      </c>
      <c r="C1308" t="str">
        <f ca="1">IF(OFFSET('YODA Blocks'!$A$2,'YODA File'!B1308,'YODA File'!A1308)="","",OFFSET('YODA Blocks'!$A$2,'YODA File'!B1308,'YODA File'!A1308))</f>
        <v/>
      </c>
    </row>
    <row r="1309" spans="1:3" x14ac:dyDescent="0.25">
      <c r="A1309">
        <f t="shared" ca="1" si="43"/>
        <v>17</v>
      </c>
      <c r="B1309">
        <f t="shared" ca="1" si="44"/>
        <v>1241</v>
      </c>
      <c r="C1309" t="str">
        <f ca="1">IF(OFFSET('YODA Blocks'!$A$2,'YODA File'!B1309,'YODA File'!A1309)="","",OFFSET('YODA Blocks'!$A$2,'YODA File'!B1309,'YODA File'!A1309))</f>
        <v/>
      </c>
    </row>
    <row r="1310" spans="1:3" x14ac:dyDescent="0.25">
      <c r="A1310">
        <f t="shared" ca="1" si="43"/>
        <v>17</v>
      </c>
      <c r="B1310">
        <f t="shared" ca="1" si="44"/>
        <v>1242</v>
      </c>
      <c r="C1310" t="str">
        <f ca="1">IF(OFFSET('YODA Blocks'!$A$2,'YODA File'!B1310,'YODA File'!A1310)="","",OFFSET('YODA Blocks'!$A$2,'YODA File'!B1310,'YODA File'!A1310))</f>
        <v/>
      </c>
    </row>
    <row r="1311" spans="1:3" x14ac:dyDescent="0.25">
      <c r="A1311">
        <f t="shared" ca="1" si="43"/>
        <v>17</v>
      </c>
      <c r="B1311">
        <f t="shared" ca="1" si="44"/>
        <v>1243</v>
      </c>
      <c r="C1311" t="str">
        <f ca="1">IF(OFFSET('YODA Blocks'!$A$2,'YODA File'!B1311,'YODA File'!A1311)="","",OFFSET('YODA Blocks'!$A$2,'YODA File'!B1311,'YODA File'!A1311))</f>
        <v/>
      </c>
    </row>
    <row r="1312" spans="1:3" x14ac:dyDescent="0.25">
      <c r="A1312">
        <f t="shared" ca="1" si="43"/>
        <v>17</v>
      </c>
      <c r="B1312">
        <f t="shared" ca="1" si="44"/>
        <v>1244</v>
      </c>
      <c r="C1312" t="str">
        <f ca="1">IF(OFFSET('YODA Blocks'!$A$2,'YODA File'!B1312,'YODA File'!A1312)="","",OFFSET('YODA Blocks'!$A$2,'YODA File'!B1312,'YODA File'!A1312))</f>
        <v/>
      </c>
    </row>
    <row r="1313" spans="1:3" x14ac:dyDescent="0.25">
      <c r="A1313">
        <f t="shared" ca="1" si="43"/>
        <v>17</v>
      </c>
      <c r="B1313">
        <f t="shared" ca="1" si="44"/>
        <v>1245</v>
      </c>
      <c r="C1313" t="str">
        <f ca="1">IF(OFFSET('YODA Blocks'!$A$2,'YODA File'!B1313,'YODA File'!A1313)="","",OFFSET('YODA Blocks'!$A$2,'YODA File'!B1313,'YODA File'!A1313))</f>
        <v/>
      </c>
    </row>
    <row r="1314" spans="1:3" x14ac:dyDescent="0.25">
      <c r="A1314">
        <f t="shared" ca="1" si="43"/>
        <v>17</v>
      </c>
      <c r="B1314">
        <f t="shared" ca="1" si="44"/>
        <v>1246</v>
      </c>
      <c r="C1314" t="str">
        <f ca="1">IF(OFFSET('YODA Blocks'!$A$2,'YODA File'!B1314,'YODA File'!A1314)="","",OFFSET('YODA Blocks'!$A$2,'YODA File'!B1314,'YODA File'!A1314))</f>
        <v/>
      </c>
    </row>
    <row r="1315" spans="1:3" x14ac:dyDescent="0.25">
      <c r="A1315">
        <f t="shared" ca="1" si="43"/>
        <v>17</v>
      </c>
      <c r="B1315">
        <f t="shared" ca="1" si="44"/>
        <v>1247</v>
      </c>
      <c r="C1315" t="str">
        <f ca="1">IF(OFFSET('YODA Blocks'!$A$2,'YODA File'!B1315,'YODA File'!A1315)="","",OFFSET('YODA Blocks'!$A$2,'YODA File'!B1315,'YODA File'!A1315))</f>
        <v/>
      </c>
    </row>
    <row r="1316" spans="1:3" x14ac:dyDescent="0.25">
      <c r="A1316">
        <f t="shared" ca="1" si="43"/>
        <v>17</v>
      </c>
      <c r="B1316">
        <f t="shared" ca="1" si="44"/>
        <v>1248</v>
      </c>
      <c r="C1316" t="str">
        <f ca="1">IF(OFFSET('YODA Blocks'!$A$2,'YODA File'!B1316,'YODA File'!A1316)="","",OFFSET('YODA Blocks'!$A$2,'YODA File'!B1316,'YODA File'!A1316))</f>
        <v/>
      </c>
    </row>
    <row r="1317" spans="1:3" x14ac:dyDescent="0.25">
      <c r="A1317">
        <f t="shared" ca="1" si="43"/>
        <v>17</v>
      </c>
      <c r="B1317">
        <f t="shared" ca="1" si="44"/>
        <v>1249</v>
      </c>
      <c r="C1317" t="str">
        <f ca="1">IF(OFFSET('YODA Blocks'!$A$2,'YODA File'!B1317,'YODA File'!A1317)="","",OFFSET('YODA Blocks'!$A$2,'YODA File'!B1317,'YODA File'!A1317))</f>
        <v/>
      </c>
    </row>
    <row r="1318" spans="1:3" x14ac:dyDescent="0.25">
      <c r="A1318">
        <f t="shared" ca="1" si="43"/>
        <v>17</v>
      </c>
      <c r="B1318">
        <f t="shared" ca="1" si="44"/>
        <v>1250</v>
      </c>
      <c r="C1318" t="str">
        <f ca="1">IF(OFFSET('YODA Blocks'!$A$2,'YODA File'!B1318,'YODA File'!A1318)="","",OFFSET('YODA Blocks'!$A$2,'YODA File'!B1318,'YODA File'!A1318))</f>
        <v/>
      </c>
    </row>
    <row r="1319" spans="1:3" x14ac:dyDescent="0.25">
      <c r="A1319">
        <f t="shared" ca="1" si="43"/>
        <v>17</v>
      </c>
      <c r="B1319">
        <f t="shared" ca="1" si="44"/>
        <v>1251</v>
      </c>
      <c r="C1319" t="str">
        <f ca="1">IF(OFFSET('YODA Blocks'!$A$2,'YODA File'!B1319,'YODA File'!A1319)="","",OFFSET('YODA Blocks'!$A$2,'YODA File'!B1319,'YODA File'!A1319))</f>
        <v/>
      </c>
    </row>
    <row r="1320" spans="1:3" x14ac:dyDescent="0.25">
      <c r="A1320">
        <f t="shared" ca="1" si="43"/>
        <v>17</v>
      </c>
      <c r="B1320">
        <f t="shared" ca="1" si="44"/>
        <v>1252</v>
      </c>
      <c r="C1320" t="str">
        <f ca="1">IF(OFFSET('YODA Blocks'!$A$2,'YODA File'!B1320,'YODA File'!A1320)="","",OFFSET('YODA Blocks'!$A$2,'YODA File'!B1320,'YODA File'!A1320))</f>
        <v/>
      </c>
    </row>
    <row r="1321" spans="1:3" x14ac:dyDescent="0.25">
      <c r="A1321">
        <f t="shared" ca="1" si="43"/>
        <v>17</v>
      </c>
      <c r="B1321">
        <f t="shared" ca="1" si="44"/>
        <v>1253</v>
      </c>
      <c r="C1321" t="str">
        <f ca="1">IF(OFFSET('YODA Blocks'!$A$2,'YODA File'!B1321,'YODA File'!A1321)="","",OFFSET('YODA Blocks'!$A$2,'YODA File'!B1321,'YODA File'!A1321))</f>
        <v/>
      </c>
    </row>
    <row r="1322" spans="1:3" x14ac:dyDescent="0.25">
      <c r="A1322">
        <f t="shared" ca="1" si="43"/>
        <v>17</v>
      </c>
      <c r="B1322">
        <f t="shared" ca="1" si="44"/>
        <v>1254</v>
      </c>
      <c r="C1322" t="str">
        <f ca="1">IF(OFFSET('YODA Blocks'!$A$2,'YODA File'!B1322,'YODA File'!A1322)="","",OFFSET('YODA Blocks'!$A$2,'YODA File'!B1322,'YODA File'!A1322))</f>
        <v/>
      </c>
    </row>
    <row r="1323" spans="1:3" x14ac:dyDescent="0.25">
      <c r="A1323">
        <f t="shared" ca="1" si="43"/>
        <v>17</v>
      </c>
      <c r="B1323">
        <f t="shared" ca="1" si="44"/>
        <v>1255</v>
      </c>
      <c r="C1323" t="str">
        <f ca="1">IF(OFFSET('YODA Blocks'!$A$2,'YODA File'!B1323,'YODA File'!A1323)="","",OFFSET('YODA Blocks'!$A$2,'YODA File'!B1323,'YODA File'!A1323))</f>
        <v/>
      </c>
    </row>
    <row r="1324" spans="1:3" x14ac:dyDescent="0.25">
      <c r="A1324">
        <f t="shared" ca="1" si="43"/>
        <v>17</v>
      </c>
      <c r="B1324">
        <f t="shared" ca="1" si="44"/>
        <v>1256</v>
      </c>
      <c r="C1324" t="str">
        <f ca="1">IF(OFFSET('YODA Blocks'!$A$2,'YODA File'!B1324,'YODA File'!A1324)="","",OFFSET('YODA Blocks'!$A$2,'YODA File'!B1324,'YODA File'!A1324))</f>
        <v/>
      </c>
    </row>
    <row r="1325" spans="1:3" x14ac:dyDescent="0.25">
      <c r="A1325">
        <f t="shared" ca="1" si="43"/>
        <v>17</v>
      </c>
      <c r="B1325">
        <f t="shared" ca="1" si="44"/>
        <v>1257</v>
      </c>
      <c r="C1325" t="str">
        <f ca="1">IF(OFFSET('YODA Blocks'!$A$2,'YODA File'!B1325,'YODA File'!A1325)="","",OFFSET('YODA Blocks'!$A$2,'YODA File'!B1325,'YODA File'!A1325))</f>
        <v/>
      </c>
    </row>
    <row r="1326" spans="1:3" x14ac:dyDescent="0.25">
      <c r="A1326">
        <f t="shared" ca="1" si="43"/>
        <v>17</v>
      </c>
      <c r="B1326">
        <f t="shared" ca="1" si="44"/>
        <v>1258</v>
      </c>
      <c r="C1326" t="str">
        <f ca="1">IF(OFFSET('YODA Blocks'!$A$2,'YODA File'!B1326,'YODA File'!A1326)="","",OFFSET('YODA Blocks'!$A$2,'YODA File'!B1326,'YODA File'!A1326))</f>
        <v/>
      </c>
    </row>
    <row r="1327" spans="1:3" x14ac:dyDescent="0.25">
      <c r="A1327">
        <f t="shared" ca="1" si="43"/>
        <v>17</v>
      </c>
      <c r="B1327">
        <f t="shared" ca="1" si="44"/>
        <v>1259</v>
      </c>
      <c r="C1327" t="str">
        <f ca="1">IF(OFFSET('YODA Blocks'!$A$2,'YODA File'!B1327,'YODA File'!A1327)="","",OFFSET('YODA Blocks'!$A$2,'YODA File'!B1327,'YODA File'!A1327))</f>
        <v/>
      </c>
    </row>
    <row r="1328" spans="1:3" x14ac:dyDescent="0.25">
      <c r="A1328">
        <f t="shared" ca="1" si="43"/>
        <v>17</v>
      </c>
      <c r="B1328">
        <f t="shared" ca="1" si="44"/>
        <v>1260</v>
      </c>
      <c r="C1328" t="str">
        <f ca="1">IF(OFFSET('YODA Blocks'!$A$2,'YODA File'!B1328,'YODA File'!A1328)="","",OFFSET('YODA Blocks'!$A$2,'YODA File'!B1328,'YODA File'!A1328))</f>
        <v/>
      </c>
    </row>
    <row r="1329" spans="1:3" x14ac:dyDescent="0.25">
      <c r="A1329">
        <f t="shared" ca="1" si="43"/>
        <v>17</v>
      </c>
      <c r="B1329">
        <f t="shared" ca="1" si="44"/>
        <v>1261</v>
      </c>
      <c r="C1329" t="str">
        <f ca="1">IF(OFFSET('YODA Blocks'!$A$2,'YODA File'!B1329,'YODA File'!A1329)="","",OFFSET('YODA Blocks'!$A$2,'YODA File'!B1329,'YODA File'!A1329))</f>
        <v/>
      </c>
    </row>
    <row r="1330" spans="1:3" x14ac:dyDescent="0.25">
      <c r="A1330">
        <f t="shared" ca="1" si="43"/>
        <v>17</v>
      </c>
      <c r="B1330">
        <f t="shared" ca="1" si="44"/>
        <v>1262</v>
      </c>
      <c r="C1330" t="str">
        <f ca="1">IF(OFFSET('YODA Blocks'!$A$2,'YODA File'!B1330,'YODA File'!A1330)="","",OFFSET('YODA Blocks'!$A$2,'YODA File'!B1330,'YODA File'!A1330))</f>
        <v/>
      </c>
    </row>
    <row r="1331" spans="1:3" x14ac:dyDescent="0.25">
      <c r="A1331">
        <f t="shared" ca="1" si="43"/>
        <v>17</v>
      </c>
      <c r="B1331">
        <f t="shared" ca="1" si="44"/>
        <v>1263</v>
      </c>
      <c r="C1331" t="str">
        <f ca="1">IF(OFFSET('YODA Blocks'!$A$2,'YODA File'!B1331,'YODA File'!A1331)="","",OFFSET('YODA Blocks'!$A$2,'YODA File'!B1331,'YODA File'!A1331))</f>
        <v/>
      </c>
    </row>
    <row r="1332" spans="1:3" x14ac:dyDescent="0.25">
      <c r="A1332">
        <f t="shared" ca="1" si="43"/>
        <v>17</v>
      </c>
      <c r="B1332">
        <f t="shared" ca="1" si="44"/>
        <v>1264</v>
      </c>
      <c r="C1332" t="str">
        <f ca="1">IF(OFFSET('YODA Blocks'!$A$2,'YODA File'!B1332,'YODA File'!A1332)="","",OFFSET('YODA Blocks'!$A$2,'YODA File'!B1332,'YODA File'!A1332))</f>
        <v/>
      </c>
    </row>
    <row r="1333" spans="1:3" x14ac:dyDescent="0.25">
      <c r="A1333">
        <f t="shared" ca="1" si="43"/>
        <v>17</v>
      </c>
      <c r="B1333">
        <f t="shared" ca="1" si="44"/>
        <v>1265</v>
      </c>
      <c r="C1333" t="str">
        <f ca="1">IF(OFFSET('YODA Blocks'!$A$2,'YODA File'!B1333,'YODA File'!A1333)="","",OFFSET('YODA Blocks'!$A$2,'YODA File'!B1333,'YODA File'!A1333))</f>
        <v/>
      </c>
    </row>
    <row r="1334" spans="1:3" x14ac:dyDescent="0.25">
      <c r="A1334">
        <f t="shared" ca="1" si="43"/>
        <v>17</v>
      </c>
      <c r="B1334">
        <f t="shared" ca="1" si="44"/>
        <v>1266</v>
      </c>
      <c r="C1334" t="str">
        <f ca="1">IF(OFFSET('YODA Blocks'!$A$2,'YODA File'!B1334,'YODA File'!A1334)="","",OFFSET('YODA Blocks'!$A$2,'YODA File'!B1334,'YODA File'!A1334))</f>
        <v/>
      </c>
    </row>
    <row r="1335" spans="1:3" x14ac:dyDescent="0.25">
      <c r="A1335">
        <f t="shared" ca="1" si="43"/>
        <v>17</v>
      </c>
      <c r="B1335">
        <f t="shared" ca="1" si="44"/>
        <v>1267</v>
      </c>
      <c r="C1335" t="str">
        <f ca="1">IF(OFFSET('YODA Blocks'!$A$2,'YODA File'!B1335,'YODA File'!A1335)="","",OFFSET('YODA Blocks'!$A$2,'YODA File'!B1335,'YODA File'!A1335))</f>
        <v/>
      </c>
    </row>
    <row r="1336" spans="1:3" x14ac:dyDescent="0.25">
      <c r="A1336">
        <f t="shared" ca="1" si="43"/>
        <v>17</v>
      </c>
      <c r="B1336">
        <f t="shared" ca="1" si="44"/>
        <v>1268</v>
      </c>
      <c r="C1336" t="str">
        <f ca="1">IF(OFFSET('YODA Blocks'!$A$2,'YODA File'!B1336,'YODA File'!A1336)="","",OFFSET('YODA Blocks'!$A$2,'YODA File'!B1336,'YODA File'!A1336))</f>
        <v/>
      </c>
    </row>
    <row r="1337" spans="1:3" x14ac:dyDescent="0.25">
      <c r="A1337">
        <f t="shared" ca="1" si="43"/>
        <v>17</v>
      </c>
      <c r="B1337">
        <f t="shared" ca="1" si="44"/>
        <v>1269</v>
      </c>
      <c r="C1337" t="str">
        <f ca="1">IF(OFFSET('YODA Blocks'!$A$2,'YODA File'!B1337,'YODA File'!A1337)="","",OFFSET('YODA Blocks'!$A$2,'YODA File'!B1337,'YODA File'!A1337))</f>
        <v/>
      </c>
    </row>
    <row r="1338" spans="1:3" x14ac:dyDescent="0.25">
      <c r="A1338">
        <f t="shared" ca="1" si="43"/>
        <v>17</v>
      </c>
      <c r="B1338">
        <f t="shared" ca="1" si="44"/>
        <v>1270</v>
      </c>
      <c r="C1338" t="str">
        <f ca="1">IF(OFFSET('YODA Blocks'!$A$2,'YODA File'!B1338,'YODA File'!A1338)="","",OFFSET('YODA Blocks'!$A$2,'YODA File'!B1338,'YODA File'!A1338))</f>
        <v/>
      </c>
    </row>
    <row r="1339" spans="1:3" x14ac:dyDescent="0.25">
      <c r="A1339">
        <f t="shared" ca="1" si="43"/>
        <v>17</v>
      </c>
      <c r="B1339">
        <f t="shared" ca="1" si="44"/>
        <v>1271</v>
      </c>
      <c r="C1339" t="str">
        <f ca="1">IF(OFFSET('YODA Blocks'!$A$2,'YODA File'!B1339,'YODA File'!A1339)="","",OFFSET('YODA Blocks'!$A$2,'YODA File'!B1339,'YODA File'!A1339))</f>
        <v/>
      </c>
    </row>
    <row r="1340" spans="1:3" x14ac:dyDescent="0.25">
      <c r="A1340">
        <f t="shared" ca="1" si="43"/>
        <v>17</v>
      </c>
      <c r="B1340">
        <f t="shared" ca="1" si="44"/>
        <v>1272</v>
      </c>
      <c r="C1340" t="str">
        <f ca="1">IF(OFFSET('YODA Blocks'!$A$2,'YODA File'!B1340,'YODA File'!A1340)="","",OFFSET('YODA Blocks'!$A$2,'YODA File'!B1340,'YODA File'!A1340))</f>
        <v/>
      </c>
    </row>
    <row r="1341" spans="1:3" x14ac:dyDescent="0.25">
      <c r="A1341">
        <f t="shared" ca="1" si="43"/>
        <v>17</v>
      </c>
      <c r="B1341">
        <f t="shared" ca="1" si="44"/>
        <v>1273</v>
      </c>
      <c r="C1341" t="str">
        <f ca="1">IF(OFFSET('YODA Blocks'!$A$2,'YODA File'!B1341,'YODA File'!A1341)="","",OFFSET('YODA Blocks'!$A$2,'YODA File'!B1341,'YODA File'!A1341))</f>
        <v/>
      </c>
    </row>
    <row r="1342" spans="1:3" x14ac:dyDescent="0.25">
      <c r="A1342">
        <f t="shared" ca="1" si="43"/>
        <v>17</v>
      </c>
      <c r="B1342">
        <f t="shared" ca="1" si="44"/>
        <v>1274</v>
      </c>
      <c r="C1342" t="str">
        <f ca="1">IF(OFFSET('YODA Blocks'!$A$2,'YODA File'!B1342,'YODA File'!A1342)="","",OFFSET('YODA Blocks'!$A$2,'YODA File'!B1342,'YODA File'!A1342))</f>
        <v/>
      </c>
    </row>
    <row r="1343" spans="1:3" x14ac:dyDescent="0.25">
      <c r="A1343">
        <f t="shared" ref="A1343:A1406" ca="1" si="45">IF(B1342=INDIRECT(CONCATENATE("'YODA Blocks'!$",CHAR(A1342+65),"$2:",CHAR(A1342+65),"$2")),A1342+1,A1342)</f>
        <v>17</v>
      </c>
      <c r="B1343">
        <f t="shared" ref="B1343:B1406" ca="1" si="46">IF(B1342=SUM(INDIRECT(CONCATENATE("'YODA Blocks'!$",CHAR(A1342+65),"$2:",CHAR(A1342+65),"$2"))),1,B1342+1)</f>
        <v>1275</v>
      </c>
      <c r="C1343" t="str">
        <f ca="1">IF(OFFSET('YODA Blocks'!$A$2,'YODA File'!B1343,'YODA File'!A1343)="","",OFFSET('YODA Blocks'!$A$2,'YODA File'!B1343,'YODA File'!A1343))</f>
        <v/>
      </c>
    </row>
    <row r="1344" spans="1:3" x14ac:dyDescent="0.25">
      <c r="A1344">
        <f t="shared" ca="1" si="45"/>
        <v>17</v>
      </c>
      <c r="B1344">
        <f t="shared" ca="1" si="46"/>
        <v>1276</v>
      </c>
      <c r="C1344" t="str">
        <f ca="1">IF(OFFSET('YODA Blocks'!$A$2,'YODA File'!B1344,'YODA File'!A1344)="","",OFFSET('YODA Blocks'!$A$2,'YODA File'!B1344,'YODA File'!A1344))</f>
        <v/>
      </c>
    </row>
    <row r="1345" spans="1:3" x14ac:dyDescent="0.25">
      <c r="A1345">
        <f t="shared" ca="1" si="45"/>
        <v>17</v>
      </c>
      <c r="B1345">
        <f t="shared" ca="1" si="46"/>
        <v>1277</v>
      </c>
      <c r="C1345" t="str">
        <f ca="1">IF(OFFSET('YODA Blocks'!$A$2,'YODA File'!B1345,'YODA File'!A1345)="","",OFFSET('YODA Blocks'!$A$2,'YODA File'!B1345,'YODA File'!A1345))</f>
        <v/>
      </c>
    </row>
    <row r="1346" spans="1:3" x14ac:dyDescent="0.25">
      <c r="A1346">
        <f t="shared" ca="1" si="45"/>
        <v>17</v>
      </c>
      <c r="B1346">
        <f t="shared" ca="1" si="46"/>
        <v>1278</v>
      </c>
      <c r="C1346" t="str">
        <f ca="1">IF(OFFSET('YODA Blocks'!$A$2,'YODA File'!B1346,'YODA File'!A1346)="","",OFFSET('YODA Blocks'!$A$2,'YODA File'!B1346,'YODA File'!A1346))</f>
        <v/>
      </c>
    </row>
    <row r="1347" spans="1:3" x14ac:dyDescent="0.25">
      <c r="A1347">
        <f t="shared" ca="1" si="45"/>
        <v>17</v>
      </c>
      <c r="B1347">
        <f t="shared" ca="1" si="46"/>
        <v>1279</v>
      </c>
      <c r="C1347" t="str">
        <f ca="1">IF(OFFSET('YODA Blocks'!$A$2,'YODA File'!B1347,'YODA File'!A1347)="","",OFFSET('YODA Blocks'!$A$2,'YODA File'!B1347,'YODA File'!A1347))</f>
        <v/>
      </c>
    </row>
    <row r="1348" spans="1:3" x14ac:dyDescent="0.25">
      <c r="A1348">
        <f t="shared" ca="1" si="45"/>
        <v>17</v>
      </c>
      <c r="B1348">
        <f t="shared" ca="1" si="46"/>
        <v>1280</v>
      </c>
      <c r="C1348" t="str">
        <f ca="1">IF(OFFSET('YODA Blocks'!$A$2,'YODA File'!B1348,'YODA File'!A1348)="","",OFFSET('YODA Blocks'!$A$2,'YODA File'!B1348,'YODA File'!A1348))</f>
        <v/>
      </c>
    </row>
    <row r="1349" spans="1:3" x14ac:dyDescent="0.25">
      <c r="A1349">
        <f t="shared" ca="1" si="45"/>
        <v>17</v>
      </c>
      <c r="B1349">
        <f t="shared" ca="1" si="46"/>
        <v>1281</v>
      </c>
      <c r="C1349" t="str">
        <f ca="1">IF(OFFSET('YODA Blocks'!$A$2,'YODA File'!B1349,'YODA File'!A1349)="","",OFFSET('YODA Blocks'!$A$2,'YODA File'!B1349,'YODA File'!A1349))</f>
        <v/>
      </c>
    </row>
    <row r="1350" spans="1:3" x14ac:dyDescent="0.25">
      <c r="A1350">
        <f t="shared" ca="1" si="45"/>
        <v>17</v>
      </c>
      <c r="B1350">
        <f t="shared" ca="1" si="46"/>
        <v>1282</v>
      </c>
      <c r="C1350" t="str">
        <f ca="1">IF(OFFSET('YODA Blocks'!$A$2,'YODA File'!B1350,'YODA File'!A1350)="","",OFFSET('YODA Blocks'!$A$2,'YODA File'!B1350,'YODA File'!A1350))</f>
        <v/>
      </c>
    </row>
    <row r="1351" spans="1:3" x14ac:dyDescent="0.25">
      <c r="A1351">
        <f t="shared" ca="1" si="45"/>
        <v>17</v>
      </c>
      <c r="B1351">
        <f t="shared" ca="1" si="46"/>
        <v>1283</v>
      </c>
      <c r="C1351" t="str">
        <f ca="1">IF(OFFSET('YODA Blocks'!$A$2,'YODA File'!B1351,'YODA File'!A1351)="","",OFFSET('YODA Blocks'!$A$2,'YODA File'!B1351,'YODA File'!A1351))</f>
        <v/>
      </c>
    </row>
    <row r="1352" spans="1:3" x14ac:dyDescent="0.25">
      <c r="A1352">
        <f t="shared" ca="1" si="45"/>
        <v>17</v>
      </c>
      <c r="B1352">
        <f t="shared" ca="1" si="46"/>
        <v>1284</v>
      </c>
      <c r="C1352" t="str">
        <f ca="1">IF(OFFSET('YODA Blocks'!$A$2,'YODA File'!B1352,'YODA File'!A1352)="","",OFFSET('YODA Blocks'!$A$2,'YODA File'!B1352,'YODA File'!A1352))</f>
        <v/>
      </c>
    </row>
    <row r="1353" spans="1:3" x14ac:dyDescent="0.25">
      <c r="A1353">
        <f t="shared" ca="1" si="45"/>
        <v>17</v>
      </c>
      <c r="B1353">
        <f t="shared" ca="1" si="46"/>
        <v>1285</v>
      </c>
      <c r="C1353" t="str">
        <f ca="1">IF(OFFSET('YODA Blocks'!$A$2,'YODA File'!B1353,'YODA File'!A1353)="","",OFFSET('YODA Blocks'!$A$2,'YODA File'!B1353,'YODA File'!A1353))</f>
        <v/>
      </c>
    </row>
    <row r="1354" spans="1:3" x14ac:dyDescent="0.25">
      <c r="A1354">
        <f t="shared" ca="1" si="45"/>
        <v>17</v>
      </c>
      <c r="B1354">
        <f t="shared" ca="1" si="46"/>
        <v>1286</v>
      </c>
      <c r="C1354" t="str">
        <f ca="1">IF(OFFSET('YODA Blocks'!$A$2,'YODA File'!B1354,'YODA File'!A1354)="","",OFFSET('YODA Blocks'!$A$2,'YODA File'!B1354,'YODA File'!A1354))</f>
        <v/>
      </c>
    </row>
    <row r="1355" spans="1:3" x14ac:dyDescent="0.25">
      <c r="A1355">
        <f t="shared" ca="1" si="45"/>
        <v>17</v>
      </c>
      <c r="B1355">
        <f t="shared" ca="1" si="46"/>
        <v>1287</v>
      </c>
      <c r="C1355" t="str">
        <f ca="1">IF(OFFSET('YODA Blocks'!$A$2,'YODA File'!B1355,'YODA File'!A1355)="","",OFFSET('YODA Blocks'!$A$2,'YODA File'!B1355,'YODA File'!A1355))</f>
        <v/>
      </c>
    </row>
    <row r="1356" spans="1:3" x14ac:dyDescent="0.25">
      <c r="A1356">
        <f t="shared" ca="1" si="45"/>
        <v>17</v>
      </c>
      <c r="B1356">
        <f t="shared" ca="1" si="46"/>
        <v>1288</v>
      </c>
      <c r="C1356" t="str">
        <f ca="1">IF(OFFSET('YODA Blocks'!$A$2,'YODA File'!B1356,'YODA File'!A1356)="","",OFFSET('YODA Blocks'!$A$2,'YODA File'!B1356,'YODA File'!A1356))</f>
        <v/>
      </c>
    </row>
    <row r="1357" spans="1:3" x14ac:dyDescent="0.25">
      <c r="A1357">
        <f t="shared" ca="1" si="45"/>
        <v>17</v>
      </c>
      <c r="B1357">
        <f t="shared" ca="1" si="46"/>
        <v>1289</v>
      </c>
      <c r="C1357" t="str">
        <f ca="1">IF(OFFSET('YODA Blocks'!$A$2,'YODA File'!B1357,'YODA File'!A1357)="","",OFFSET('YODA Blocks'!$A$2,'YODA File'!B1357,'YODA File'!A1357))</f>
        <v/>
      </c>
    </row>
    <row r="1358" spans="1:3" x14ac:dyDescent="0.25">
      <c r="A1358">
        <f t="shared" ca="1" si="45"/>
        <v>17</v>
      </c>
      <c r="B1358">
        <f t="shared" ca="1" si="46"/>
        <v>1290</v>
      </c>
      <c r="C1358" t="str">
        <f ca="1">IF(OFFSET('YODA Blocks'!$A$2,'YODA File'!B1358,'YODA File'!A1358)="","",OFFSET('YODA Blocks'!$A$2,'YODA File'!B1358,'YODA File'!A1358))</f>
        <v/>
      </c>
    </row>
    <row r="1359" spans="1:3" x14ac:dyDescent="0.25">
      <c r="A1359">
        <f t="shared" ca="1" si="45"/>
        <v>17</v>
      </c>
      <c r="B1359">
        <f t="shared" ca="1" si="46"/>
        <v>1291</v>
      </c>
      <c r="C1359" t="str">
        <f ca="1">IF(OFFSET('YODA Blocks'!$A$2,'YODA File'!B1359,'YODA File'!A1359)="","",OFFSET('YODA Blocks'!$A$2,'YODA File'!B1359,'YODA File'!A1359))</f>
        <v/>
      </c>
    </row>
    <row r="1360" spans="1:3" x14ac:dyDescent="0.25">
      <c r="A1360">
        <f t="shared" ca="1" si="45"/>
        <v>17</v>
      </c>
      <c r="B1360">
        <f t="shared" ca="1" si="46"/>
        <v>1292</v>
      </c>
      <c r="C1360" t="str">
        <f ca="1">IF(OFFSET('YODA Blocks'!$A$2,'YODA File'!B1360,'YODA File'!A1360)="","",OFFSET('YODA Blocks'!$A$2,'YODA File'!B1360,'YODA File'!A1360))</f>
        <v/>
      </c>
    </row>
    <row r="1361" spans="1:3" x14ac:dyDescent="0.25">
      <c r="A1361">
        <f t="shared" ca="1" si="45"/>
        <v>17</v>
      </c>
      <c r="B1361">
        <f t="shared" ca="1" si="46"/>
        <v>1293</v>
      </c>
      <c r="C1361" t="str">
        <f ca="1">IF(OFFSET('YODA Blocks'!$A$2,'YODA File'!B1361,'YODA File'!A1361)="","",OFFSET('YODA Blocks'!$A$2,'YODA File'!B1361,'YODA File'!A1361))</f>
        <v/>
      </c>
    </row>
    <row r="1362" spans="1:3" x14ac:dyDescent="0.25">
      <c r="A1362">
        <f t="shared" ca="1" si="45"/>
        <v>17</v>
      </c>
      <c r="B1362">
        <f t="shared" ca="1" si="46"/>
        <v>1294</v>
      </c>
      <c r="C1362" t="str">
        <f ca="1">IF(OFFSET('YODA Blocks'!$A$2,'YODA File'!B1362,'YODA File'!A1362)="","",OFFSET('YODA Blocks'!$A$2,'YODA File'!B1362,'YODA File'!A1362))</f>
        <v/>
      </c>
    </row>
    <row r="1363" spans="1:3" x14ac:dyDescent="0.25">
      <c r="A1363">
        <f t="shared" ca="1" si="45"/>
        <v>17</v>
      </c>
      <c r="B1363">
        <f t="shared" ca="1" si="46"/>
        <v>1295</v>
      </c>
      <c r="C1363" t="str">
        <f ca="1">IF(OFFSET('YODA Blocks'!$A$2,'YODA File'!B1363,'YODA File'!A1363)="","",OFFSET('YODA Blocks'!$A$2,'YODA File'!B1363,'YODA File'!A1363))</f>
        <v/>
      </c>
    </row>
    <row r="1364" spans="1:3" x14ac:dyDescent="0.25">
      <c r="A1364">
        <f t="shared" ca="1" si="45"/>
        <v>17</v>
      </c>
      <c r="B1364">
        <f t="shared" ca="1" si="46"/>
        <v>1296</v>
      </c>
      <c r="C1364" t="str">
        <f ca="1">IF(OFFSET('YODA Blocks'!$A$2,'YODA File'!B1364,'YODA File'!A1364)="","",OFFSET('YODA Blocks'!$A$2,'YODA File'!B1364,'YODA File'!A1364))</f>
        <v/>
      </c>
    </row>
    <row r="1365" spans="1:3" x14ac:dyDescent="0.25">
      <c r="A1365">
        <f t="shared" ca="1" si="45"/>
        <v>17</v>
      </c>
      <c r="B1365">
        <f t="shared" ca="1" si="46"/>
        <v>1297</v>
      </c>
      <c r="C1365" t="str">
        <f ca="1">IF(OFFSET('YODA Blocks'!$A$2,'YODA File'!B1365,'YODA File'!A1365)="","",OFFSET('YODA Blocks'!$A$2,'YODA File'!B1365,'YODA File'!A1365))</f>
        <v/>
      </c>
    </row>
    <row r="1366" spans="1:3" x14ac:dyDescent="0.25">
      <c r="A1366">
        <f t="shared" ca="1" si="45"/>
        <v>17</v>
      </c>
      <c r="B1366">
        <f t="shared" ca="1" si="46"/>
        <v>1298</v>
      </c>
      <c r="C1366" t="str">
        <f ca="1">IF(OFFSET('YODA Blocks'!$A$2,'YODA File'!B1366,'YODA File'!A1366)="","",OFFSET('YODA Blocks'!$A$2,'YODA File'!B1366,'YODA File'!A1366))</f>
        <v/>
      </c>
    </row>
    <row r="1367" spans="1:3" x14ac:dyDescent="0.25">
      <c r="A1367">
        <f t="shared" ca="1" si="45"/>
        <v>17</v>
      </c>
      <c r="B1367">
        <f t="shared" ca="1" si="46"/>
        <v>1299</v>
      </c>
      <c r="C1367" t="str">
        <f ca="1">IF(OFFSET('YODA Blocks'!$A$2,'YODA File'!B1367,'YODA File'!A1367)="","",OFFSET('YODA Blocks'!$A$2,'YODA File'!B1367,'YODA File'!A1367))</f>
        <v/>
      </c>
    </row>
    <row r="1368" spans="1:3" x14ac:dyDescent="0.25">
      <c r="A1368">
        <f t="shared" ca="1" si="45"/>
        <v>17</v>
      </c>
      <c r="B1368">
        <f t="shared" ca="1" si="46"/>
        <v>1300</v>
      </c>
      <c r="C1368" t="str">
        <f ca="1">IF(OFFSET('YODA Blocks'!$A$2,'YODA File'!B1368,'YODA File'!A1368)="","",OFFSET('YODA Blocks'!$A$2,'YODA File'!B1368,'YODA File'!A1368))</f>
        <v/>
      </c>
    </row>
    <row r="1369" spans="1:3" x14ac:dyDescent="0.25">
      <c r="A1369">
        <f t="shared" ca="1" si="45"/>
        <v>17</v>
      </c>
      <c r="B1369">
        <f t="shared" ca="1" si="46"/>
        <v>1301</v>
      </c>
      <c r="C1369" t="str">
        <f ca="1">IF(OFFSET('YODA Blocks'!$A$2,'YODA File'!B1369,'YODA File'!A1369)="","",OFFSET('YODA Blocks'!$A$2,'YODA File'!B1369,'YODA File'!A1369))</f>
        <v/>
      </c>
    </row>
    <row r="1370" spans="1:3" x14ac:dyDescent="0.25">
      <c r="A1370">
        <f t="shared" ca="1" si="45"/>
        <v>17</v>
      </c>
      <c r="B1370">
        <f t="shared" ca="1" si="46"/>
        <v>1302</v>
      </c>
      <c r="C1370" t="str">
        <f ca="1">IF(OFFSET('YODA Blocks'!$A$2,'YODA File'!B1370,'YODA File'!A1370)="","",OFFSET('YODA Blocks'!$A$2,'YODA File'!B1370,'YODA File'!A1370))</f>
        <v/>
      </c>
    </row>
    <row r="1371" spans="1:3" x14ac:dyDescent="0.25">
      <c r="A1371">
        <f t="shared" ca="1" si="45"/>
        <v>17</v>
      </c>
      <c r="B1371">
        <f t="shared" ca="1" si="46"/>
        <v>1303</v>
      </c>
      <c r="C1371" t="str">
        <f ca="1">IF(OFFSET('YODA Blocks'!$A$2,'YODA File'!B1371,'YODA File'!A1371)="","",OFFSET('YODA Blocks'!$A$2,'YODA File'!B1371,'YODA File'!A1371))</f>
        <v/>
      </c>
    </row>
    <row r="1372" spans="1:3" x14ac:dyDescent="0.25">
      <c r="A1372">
        <f t="shared" ca="1" si="45"/>
        <v>17</v>
      </c>
      <c r="B1372">
        <f t="shared" ca="1" si="46"/>
        <v>1304</v>
      </c>
      <c r="C1372" t="str">
        <f ca="1">IF(OFFSET('YODA Blocks'!$A$2,'YODA File'!B1372,'YODA File'!A1372)="","",OFFSET('YODA Blocks'!$A$2,'YODA File'!B1372,'YODA File'!A1372))</f>
        <v/>
      </c>
    </row>
    <row r="1373" spans="1:3" x14ac:dyDescent="0.25">
      <c r="A1373">
        <f t="shared" ca="1" si="45"/>
        <v>17</v>
      </c>
      <c r="B1373">
        <f t="shared" ca="1" si="46"/>
        <v>1305</v>
      </c>
      <c r="C1373" t="str">
        <f ca="1">IF(OFFSET('YODA Blocks'!$A$2,'YODA File'!B1373,'YODA File'!A1373)="","",OFFSET('YODA Blocks'!$A$2,'YODA File'!B1373,'YODA File'!A1373))</f>
        <v/>
      </c>
    </row>
    <row r="1374" spans="1:3" x14ac:dyDescent="0.25">
      <c r="A1374">
        <f t="shared" ca="1" si="45"/>
        <v>17</v>
      </c>
      <c r="B1374">
        <f t="shared" ca="1" si="46"/>
        <v>1306</v>
      </c>
      <c r="C1374" t="str">
        <f ca="1">IF(OFFSET('YODA Blocks'!$A$2,'YODA File'!B1374,'YODA File'!A1374)="","",OFFSET('YODA Blocks'!$A$2,'YODA File'!B1374,'YODA File'!A1374))</f>
        <v/>
      </c>
    </row>
    <row r="1375" spans="1:3" x14ac:dyDescent="0.25">
      <c r="A1375">
        <f t="shared" ca="1" si="45"/>
        <v>17</v>
      </c>
      <c r="B1375">
        <f t="shared" ca="1" si="46"/>
        <v>1307</v>
      </c>
      <c r="C1375" t="str">
        <f ca="1">IF(OFFSET('YODA Blocks'!$A$2,'YODA File'!B1375,'YODA File'!A1375)="","",OFFSET('YODA Blocks'!$A$2,'YODA File'!B1375,'YODA File'!A1375))</f>
        <v/>
      </c>
    </row>
    <row r="1376" spans="1:3" x14ac:dyDescent="0.25">
      <c r="A1376">
        <f t="shared" ca="1" si="45"/>
        <v>17</v>
      </c>
      <c r="B1376">
        <f t="shared" ca="1" si="46"/>
        <v>1308</v>
      </c>
      <c r="C1376" t="str">
        <f ca="1">IF(OFFSET('YODA Blocks'!$A$2,'YODA File'!B1376,'YODA File'!A1376)="","",OFFSET('YODA Blocks'!$A$2,'YODA File'!B1376,'YODA File'!A1376))</f>
        <v/>
      </c>
    </row>
    <row r="1377" spans="1:3" x14ac:dyDescent="0.25">
      <c r="A1377">
        <f t="shared" ca="1" si="45"/>
        <v>17</v>
      </c>
      <c r="B1377">
        <f t="shared" ca="1" si="46"/>
        <v>1309</v>
      </c>
      <c r="C1377" t="str">
        <f ca="1">IF(OFFSET('YODA Blocks'!$A$2,'YODA File'!B1377,'YODA File'!A1377)="","",OFFSET('YODA Blocks'!$A$2,'YODA File'!B1377,'YODA File'!A1377))</f>
        <v/>
      </c>
    </row>
    <row r="1378" spans="1:3" x14ac:dyDescent="0.25">
      <c r="A1378">
        <f t="shared" ca="1" si="45"/>
        <v>17</v>
      </c>
      <c r="B1378">
        <f t="shared" ca="1" si="46"/>
        <v>1310</v>
      </c>
      <c r="C1378" t="str">
        <f ca="1">IF(OFFSET('YODA Blocks'!$A$2,'YODA File'!B1378,'YODA File'!A1378)="","",OFFSET('YODA Blocks'!$A$2,'YODA File'!B1378,'YODA File'!A1378))</f>
        <v/>
      </c>
    </row>
    <row r="1379" spans="1:3" x14ac:dyDescent="0.25">
      <c r="A1379">
        <f t="shared" ca="1" si="45"/>
        <v>17</v>
      </c>
      <c r="B1379">
        <f t="shared" ca="1" si="46"/>
        <v>1311</v>
      </c>
      <c r="C1379" t="str">
        <f ca="1">IF(OFFSET('YODA Blocks'!$A$2,'YODA File'!B1379,'YODA File'!A1379)="","",OFFSET('YODA Blocks'!$A$2,'YODA File'!B1379,'YODA File'!A1379))</f>
        <v/>
      </c>
    </row>
    <row r="1380" spans="1:3" x14ac:dyDescent="0.25">
      <c r="A1380">
        <f t="shared" ca="1" si="45"/>
        <v>17</v>
      </c>
      <c r="B1380">
        <f t="shared" ca="1" si="46"/>
        <v>1312</v>
      </c>
      <c r="C1380" t="str">
        <f ca="1">IF(OFFSET('YODA Blocks'!$A$2,'YODA File'!B1380,'YODA File'!A1380)="","",OFFSET('YODA Blocks'!$A$2,'YODA File'!B1380,'YODA File'!A1380))</f>
        <v/>
      </c>
    </row>
    <row r="1381" spans="1:3" x14ac:dyDescent="0.25">
      <c r="A1381">
        <f t="shared" ca="1" si="45"/>
        <v>17</v>
      </c>
      <c r="B1381">
        <f t="shared" ca="1" si="46"/>
        <v>1313</v>
      </c>
      <c r="C1381" t="str">
        <f ca="1">IF(OFFSET('YODA Blocks'!$A$2,'YODA File'!B1381,'YODA File'!A1381)="","",OFFSET('YODA Blocks'!$A$2,'YODA File'!B1381,'YODA File'!A1381))</f>
        <v/>
      </c>
    </row>
    <row r="1382" spans="1:3" x14ac:dyDescent="0.25">
      <c r="A1382">
        <f t="shared" ca="1" si="45"/>
        <v>17</v>
      </c>
      <c r="B1382">
        <f t="shared" ca="1" si="46"/>
        <v>1314</v>
      </c>
      <c r="C1382" t="str">
        <f ca="1">IF(OFFSET('YODA Blocks'!$A$2,'YODA File'!B1382,'YODA File'!A1382)="","",OFFSET('YODA Blocks'!$A$2,'YODA File'!B1382,'YODA File'!A1382))</f>
        <v/>
      </c>
    </row>
    <row r="1383" spans="1:3" x14ac:dyDescent="0.25">
      <c r="A1383">
        <f t="shared" ca="1" si="45"/>
        <v>17</v>
      </c>
      <c r="B1383">
        <f t="shared" ca="1" si="46"/>
        <v>1315</v>
      </c>
      <c r="C1383" t="str">
        <f ca="1">IF(OFFSET('YODA Blocks'!$A$2,'YODA File'!B1383,'YODA File'!A1383)="","",OFFSET('YODA Blocks'!$A$2,'YODA File'!B1383,'YODA File'!A1383))</f>
        <v/>
      </c>
    </row>
    <row r="1384" spans="1:3" x14ac:dyDescent="0.25">
      <c r="A1384">
        <f t="shared" ca="1" si="45"/>
        <v>17</v>
      </c>
      <c r="B1384">
        <f t="shared" ca="1" si="46"/>
        <v>1316</v>
      </c>
      <c r="C1384" t="str">
        <f ca="1">IF(OFFSET('YODA Blocks'!$A$2,'YODA File'!B1384,'YODA File'!A1384)="","",OFFSET('YODA Blocks'!$A$2,'YODA File'!B1384,'YODA File'!A1384))</f>
        <v/>
      </c>
    </row>
    <row r="1385" spans="1:3" x14ac:dyDescent="0.25">
      <c r="A1385">
        <f t="shared" ca="1" si="45"/>
        <v>17</v>
      </c>
      <c r="B1385">
        <f t="shared" ca="1" si="46"/>
        <v>1317</v>
      </c>
      <c r="C1385" t="str">
        <f ca="1">IF(OFFSET('YODA Blocks'!$A$2,'YODA File'!B1385,'YODA File'!A1385)="","",OFFSET('YODA Blocks'!$A$2,'YODA File'!B1385,'YODA File'!A1385))</f>
        <v/>
      </c>
    </row>
    <row r="1386" spans="1:3" x14ac:dyDescent="0.25">
      <c r="A1386">
        <f t="shared" ca="1" si="45"/>
        <v>17</v>
      </c>
      <c r="B1386">
        <f t="shared" ca="1" si="46"/>
        <v>1318</v>
      </c>
      <c r="C1386" t="str">
        <f ca="1">IF(OFFSET('YODA Blocks'!$A$2,'YODA File'!B1386,'YODA File'!A1386)="","",OFFSET('YODA Blocks'!$A$2,'YODA File'!B1386,'YODA File'!A1386))</f>
        <v/>
      </c>
    </row>
    <row r="1387" spans="1:3" x14ac:dyDescent="0.25">
      <c r="A1387">
        <f t="shared" ca="1" si="45"/>
        <v>17</v>
      </c>
      <c r="B1387">
        <f t="shared" ca="1" si="46"/>
        <v>1319</v>
      </c>
      <c r="C1387" t="str">
        <f ca="1">IF(OFFSET('YODA Blocks'!$A$2,'YODA File'!B1387,'YODA File'!A1387)="","",OFFSET('YODA Blocks'!$A$2,'YODA File'!B1387,'YODA File'!A1387))</f>
        <v/>
      </c>
    </row>
    <row r="1388" spans="1:3" x14ac:dyDescent="0.25">
      <c r="A1388">
        <f t="shared" ca="1" si="45"/>
        <v>17</v>
      </c>
      <c r="B1388">
        <f t="shared" ca="1" si="46"/>
        <v>1320</v>
      </c>
      <c r="C1388" t="str">
        <f ca="1">IF(OFFSET('YODA Blocks'!$A$2,'YODA File'!B1388,'YODA File'!A1388)="","",OFFSET('YODA Blocks'!$A$2,'YODA File'!B1388,'YODA File'!A1388))</f>
        <v/>
      </c>
    </row>
    <row r="1389" spans="1:3" x14ac:dyDescent="0.25">
      <c r="A1389">
        <f t="shared" ca="1" si="45"/>
        <v>17</v>
      </c>
      <c r="B1389">
        <f t="shared" ca="1" si="46"/>
        <v>1321</v>
      </c>
      <c r="C1389" t="str">
        <f ca="1">IF(OFFSET('YODA Blocks'!$A$2,'YODA File'!B1389,'YODA File'!A1389)="","",OFFSET('YODA Blocks'!$A$2,'YODA File'!B1389,'YODA File'!A1389))</f>
        <v/>
      </c>
    </row>
    <row r="1390" spans="1:3" x14ac:dyDescent="0.25">
      <c r="A1390">
        <f t="shared" ca="1" si="45"/>
        <v>17</v>
      </c>
      <c r="B1390">
        <f t="shared" ca="1" si="46"/>
        <v>1322</v>
      </c>
      <c r="C1390" t="str">
        <f ca="1">IF(OFFSET('YODA Blocks'!$A$2,'YODA File'!B1390,'YODA File'!A1390)="","",OFFSET('YODA Blocks'!$A$2,'YODA File'!B1390,'YODA File'!A1390))</f>
        <v/>
      </c>
    </row>
    <row r="1391" spans="1:3" x14ac:dyDescent="0.25">
      <c r="A1391">
        <f t="shared" ca="1" si="45"/>
        <v>17</v>
      </c>
      <c r="B1391">
        <f t="shared" ca="1" si="46"/>
        <v>1323</v>
      </c>
      <c r="C1391" t="str">
        <f ca="1">IF(OFFSET('YODA Blocks'!$A$2,'YODA File'!B1391,'YODA File'!A1391)="","",OFFSET('YODA Blocks'!$A$2,'YODA File'!B1391,'YODA File'!A1391))</f>
        <v/>
      </c>
    </row>
    <row r="1392" spans="1:3" x14ac:dyDescent="0.25">
      <c r="A1392">
        <f t="shared" ca="1" si="45"/>
        <v>17</v>
      </c>
      <c r="B1392">
        <f t="shared" ca="1" si="46"/>
        <v>1324</v>
      </c>
      <c r="C1392" t="str">
        <f ca="1">IF(OFFSET('YODA Blocks'!$A$2,'YODA File'!B1392,'YODA File'!A1392)="","",OFFSET('YODA Blocks'!$A$2,'YODA File'!B1392,'YODA File'!A1392))</f>
        <v/>
      </c>
    </row>
    <row r="1393" spans="1:3" x14ac:dyDescent="0.25">
      <c r="A1393">
        <f t="shared" ca="1" si="45"/>
        <v>17</v>
      </c>
      <c r="B1393">
        <f t="shared" ca="1" si="46"/>
        <v>1325</v>
      </c>
      <c r="C1393" t="str">
        <f ca="1">IF(OFFSET('YODA Blocks'!$A$2,'YODA File'!B1393,'YODA File'!A1393)="","",OFFSET('YODA Blocks'!$A$2,'YODA File'!B1393,'YODA File'!A1393))</f>
        <v/>
      </c>
    </row>
    <row r="1394" spans="1:3" x14ac:dyDescent="0.25">
      <c r="A1394">
        <f t="shared" ca="1" si="45"/>
        <v>17</v>
      </c>
      <c r="B1394">
        <f t="shared" ca="1" si="46"/>
        <v>1326</v>
      </c>
      <c r="C1394" t="str">
        <f ca="1">IF(OFFSET('YODA Blocks'!$A$2,'YODA File'!B1394,'YODA File'!A1394)="","",OFFSET('YODA Blocks'!$A$2,'YODA File'!B1394,'YODA File'!A1394))</f>
        <v/>
      </c>
    </row>
    <row r="1395" spans="1:3" x14ac:dyDescent="0.25">
      <c r="A1395">
        <f t="shared" ca="1" si="45"/>
        <v>17</v>
      </c>
      <c r="B1395">
        <f t="shared" ca="1" si="46"/>
        <v>1327</v>
      </c>
      <c r="C1395" t="str">
        <f ca="1">IF(OFFSET('YODA Blocks'!$A$2,'YODA File'!B1395,'YODA File'!A1395)="","",OFFSET('YODA Blocks'!$A$2,'YODA File'!B1395,'YODA File'!A1395))</f>
        <v/>
      </c>
    </row>
    <row r="1396" spans="1:3" x14ac:dyDescent="0.25">
      <c r="A1396">
        <f t="shared" ca="1" si="45"/>
        <v>17</v>
      </c>
      <c r="B1396">
        <f t="shared" ca="1" si="46"/>
        <v>1328</v>
      </c>
      <c r="C1396" t="str">
        <f ca="1">IF(OFFSET('YODA Blocks'!$A$2,'YODA File'!B1396,'YODA File'!A1396)="","",OFFSET('YODA Blocks'!$A$2,'YODA File'!B1396,'YODA File'!A1396))</f>
        <v/>
      </c>
    </row>
    <row r="1397" spans="1:3" x14ac:dyDescent="0.25">
      <c r="A1397">
        <f t="shared" ca="1" si="45"/>
        <v>17</v>
      </c>
      <c r="B1397">
        <f t="shared" ca="1" si="46"/>
        <v>1329</v>
      </c>
      <c r="C1397" t="str">
        <f ca="1">IF(OFFSET('YODA Blocks'!$A$2,'YODA File'!B1397,'YODA File'!A1397)="","",OFFSET('YODA Blocks'!$A$2,'YODA File'!B1397,'YODA File'!A1397))</f>
        <v/>
      </c>
    </row>
    <row r="1398" spans="1:3" x14ac:dyDescent="0.25">
      <c r="A1398">
        <f t="shared" ca="1" si="45"/>
        <v>17</v>
      </c>
      <c r="B1398">
        <f t="shared" ca="1" si="46"/>
        <v>1330</v>
      </c>
      <c r="C1398" t="str">
        <f ca="1">IF(OFFSET('YODA Blocks'!$A$2,'YODA File'!B1398,'YODA File'!A1398)="","",OFFSET('YODA Blocks'!$A$2,'YODA File'!B1398,'YODA File'!A1398))</f>
        <v/>
      </c>
    </row>
    <row r="1399" spans="1:3" x14ac:dyDescent="0.25">
      <c r="A1399">
        <f t="shared" ca="1" si="45"/>
        <v>17</v>
      </c>
      <c r="B1399">
        <f t="shared" ca="1" si="46"/>
        <v>1331</v>
      </c>
      <c r="C1399" t="str">
        <f ca="1">IF(OFFSET('YODA Blocks'!$A$2,'YODA File'!B1399,'YODA File'!A1399)="","",OFFSET('YODA Blocks'!$A$2,'YODA File'!B1399,'YODA File'!A1399))</f>
        <v/>
      </c>
    </row>
    <row r="1400" spans="1:3" x14ac:dyDescent="0.25">
      <c r="A1400">
        <f t="shared" ca="1" si="45"/>
        <v>17</v>
      </c>
      <c r="B1400">
        <f t="shared" ca="1" si="46"/>
        <v>1332</v>
      </c>
      <c r="C1400" t="str">
        <f ca="1">IF(OFFSET('YODA Blocks'!$A$2,'YODA File'!B1400,'YODA File'!A1400)="","",OFFSET('YODA Blocks'!$A$2,'YODA File'!B1400,'YODA File'!A1400))</f>
        <v/>
      </c>
    </row>
    <row r="1401" spans="1:3" x14ac:dyDescent="0.25">
      <c r="A1401">
        <f t="shared" ca="1" si="45"/>
        <v>17</v>
      </c>
      <c r="B1401">
        <f t="shared" ca="1" si="46"/>
        <v>1333</v>
      </c>
      <c r="C1401" t="str">
        <f ca="1">IF(OFFSET('YODA Blocks'!$A$2,'YODA File'!B1401,'YODA File'!A1401)="","",OFFSET('YODA Blocks'!$A$2,'YODA File'!B1401,'YODA File'!A1401))</f>
        <v/>
      </c>
    </row>
    <row r="1402" spans="1:3" x14ac:dyDescent="0.25">
      <c r="A1402">
        <f t="shared" ca="1" si="45"/>
        <v>17</v>
      </c>
      <c r="B1402">
        <f t="shared" ca="1" si="46"/>
        <v>1334</v>
      </c>
      <c r="C1402" t="str">
        <f ca="1">IF(OFFSET('YODA Blocks'!$A$2,'YODA File'!B1402,'YODA File'!A1402)="","",OFFSET('YODA Blocks'!$A$2,'YODA File'!B1402,'YODA File'!A1402))</f>
        <v/>
      </c>
    </row>
    <row r="1403" spans="1:3" x14ac:dyDescent="0.25">
      <c r="A1403">
        <f t="shared" ca="1" si="45"/>
        <v>17</v>
      </c>
      <c r="B1403">
        <f t="shared" ca="1" si="46"/>
        <v>1335</v>
      </c>
      <c r="C1403" t="str">
        <f ca="1">IF(OFFSET('YODA Blocks'!$A$2,'YODA File'!B1403,'YODA File'!A1403)="","",OFFSET('YODA Blocks'!$A$2,'YODA File'!B1403,'YODA File'!A1403))</f>
        <v/>
      </c>
    </row>
    <row r="1404" spans="1:3" x14ac:dyDescent="0.25">
      <c r="A1404">
        <f t="shared" ca="1" si="45"/>
        <v>17</v>
      </c>
      <c r="B1404">
        <f t="shared" ca="1" si="46"/>
        <v>1336</v>
      </c>
      <c r="C1404" t="str">
        <f ca="1">IF(OFFSET('YODA Blocks'!$A$2,'YODA File'!B1404,'YODA File'!A1404)="","",OFFSET('YODA Blocks'!$A$2,'YODA File'!B1404,'YODA File'!A1404))</f>
        <v/>
      </c>
    </row>
    <row r="1405" spans="1:3" x14ac:dyDescent="0.25">
      <c r="A1405">
        <f t="shared" ca="1" si="45"/>
        <v>17</v>
      </c>
      <c r="B1405">
        <f t="shared" ca="1" si="46"/>
        <v>1337</v>
      </c>
      <c r="C1405" t="str">
        <f ca="1">IF(OFFSET('YODA Blocks'!$A$2,'YODA File'!B1405,'YODA File'!A1405)="","",OFFSET('YODA Blocks'!$A$2,'YODA File'!B1405,'YODA File'!A1405))</f>
        <v/>
      </c>
    </row>
    <row r="1406" spans="1:3" x14ac:dyDescent="0.25">
      <c r="A1406">
        <f t="shared" ca="1" si="45"/>
        <v>17</v>
      </c>
      <c r="B1406">
        <f t="shared" ca="1" si="46"/>
        <v>1338</v>
      </c>
      <c r="C1406" t="str">
        <f ca="1">IF(OFFSET('YODA Blocks'!$A$2,'YODA File'!B1406,'YODA File'!A1406)="","",OFFSET('YODA Blocks'!$A$2,'YODA File'!B1406,'YODA File'!A1406))</f>
        <v/>
      </c>
    </row>
    <row r="1407" spans="1:3" x14ac:dyDescent="0.25">
      <c r="A1407">
        <f t="shared" ref="A1407:A1470" ca="1" si="47">IF(B1406=INDIRECT(CONCATENATE("'YODA Blocks'!$",CHAR(A1406+65),"$2:",CHAR(A1406+65),"$2")),A1406+1,A1406)</f>
        <v>17</v>
      </c>
      <c r="B1407">
        <f t="shared" ref="B1407:B1470" ca="1" si="48">IF(B1406=SUM(INDIRECT(CONCATENATE("'YODA Blocks'!$",CHAR(A1406+65),"$2:",CHAR(A1406+65),"$2"))),1,B1406+1)</f>
        <v>1339</v>
      </c>
      <c r="C1407" t="str">
        <f ca="1">IF(OFFSET('YODA Blocks'!$A$2,'YODA File'!B1407,'YODA File'!A1407)="","",OFFSET('YODA Blocks'!$A$2,'YODA File'!B1407,'YODA File'!A1407))</f>
        <v/>
      </c>
    </row>
    <row r="1408" spans="1:3" x14ac:dyDescent="0.25">
      <c r="A1408">
        <f t="shared" ca="1" si="47"/>
        <v>17</v>
      </c>
      <c r="B1408">
        <f t="shared" ca="1" si="48"/>
        <v>1340</v>
      </c>
      <c r="C1408" t="str">
        <f ca="1">IF(OFFSET('YODA Blocks'!$A$2,'YODA File'!B1408,'YODA File'!A1408)="","",OFFSET('YODA Blocks'!$A$2,'YODA File'!B1408,'YODA File'!A1408))</f>
        <v/>
      </c>
    </row>
    <row r="1409" spans="1:3" x14ac:dyDescent="0.25">
      <c r="A1409">
        <f t="shared" ca="1" si="47"/>
        <v>17</v>
      </c>
      <c r="B1409">
        <f t="shared" ca="1" si="48"/>
        <v>1341</v>
      </c>
      <c r="C1409" t="str">
        <f ca="1">IF(OFFSET('YODA Blocks'!$A$2,'YODA File'!B1409,'YODA File'!A1409)="","",OFFSET('YODA Blocks'!$A$2,'YODA File'!B1409,'YODA File'!A1409))</f>
        <v/>
      </c>
    </row>
    <row r="1410" spans="1:3" x14ac:dyDescent="0.25">
      <c r="A1410">
        <f t="shared" ca="1" si="47"/>
        <v>17</v>
      </c>
      <c r="B1410">
        <f t="shared" ca="1" si="48"/>
        <v>1342</v>
      </c>
      <c r="C1410" t="str">
        <f ca="1">IF(OFFSET('YODA Blocks'!$A$2,'YODA File'!B1410,'YODA File'!A1410)="","",OFFSET('YODA Blocks'!$A$2,'YODA File'!B1410,'YODA File'!A1410))</f>
        <v/>
      </c>
    </row>
    <row r="1411" spans="1:3" x14ac:dyDescent="0.25">
      <c r="A1411">
        <f t="shared" ca="1" si="47"/>
        <v>17</v>
      </c>
      <c r="B1411">
        <f t="shared" ca="1" si="48"/>
        <v>1343</v>
      </c>
      <c r="C1411" t="str">
        <f ca="1">IF(OFFSET('YODA Blocks'!$A$2,'YODA File'!B1411,'YODA File'!A1411)="","",OFFSET('YODA Blocks'!$A$2,'YODA File'!B1411,'YODA File'!A1411))</f>
        <v/>
      </c>
    </row>
    <row r="1412" spans="1:3" x14ac:dyDescent="0.25">
      <c r="A1412">
        <f t="shared" ca="1" si="47"/>
        <v>17</v>
      </c>
      <c r="B1412">
        <f t="shared" ca="1" si="48"/>
        <v>1344</v>
      </c>
      <c r="C1412" t="str">
        <f ca="1">IF(OFFSET('YODA Blocks'!$A$2,'YODA File'!B1412,'YODA File'!A1412)="","",OFFSET('YODA Blocks'!$A$2,'YODA File'!B1412,'YODA File'!A1412))</f>
        <v/>
      </c>
    </row>
    <row r="1413" spans="1:3" x14ac:dyDescent="0.25">
      <c r="A1413">
        <f t="shared" ca="1" si="47"/>
        <v>17</v>
      </c>
      <c r="B1413">
        <f t="shared" ca="1" si="48"/>
        <v>1345</v>
      </c>
      <c r="C1413" t="str">
        <f ca="1">IF(OFFSET('YODA Blocks'!$A$2,'YODA File'!B1413,'YODA File'!A1413)="","",OFFSET('YODA Blocks'!$A$2,'YODA File'!B1413,'YODA File'!A1413))</f>
        <v/>
      </c>
    </row>
    <row r="1414" spans="1:3" x14ac:dyDescent="0.25">
      <c r="A1414">
        <f t="shared" ca="1" si="47"/>
        <v>17</v>
      </c>
      <c r="B1414">
        <f t="shared" ca="1" si="48"/>
        <v>1346</v>
      </c>
      <c r="C1414" t="str">
        <f ca="1">IF(OFFSET('YODA Blocks'!$A$2,'YODA File'!B1414,'YODA File'!A1414)="","",OFFSET('YODA Blocks'!$A$2,'YODA File'!B1414,'YODA File'!A1414))</f>
        <v/>
      </c>
    </row>
    <row r="1415" spans="1:3" x14ac:dyDescent="0.25">
      <c r="A1415">
        <f t="shared" ca="1" si="47"/>
        <v>17</v>
      </c>
      <c r="B1415">
        <f t="shared" ca="1" si="48"/>
        <v>1347</v>
      </c>
      <c r="C1415" t="str">
        <f ca="1">IF(OFFSET('YODA Blocks'!$A$2,'YODA File'!B1415,'YODA File'!A1415)="","",OFFSET('YODA Blocks'!$A$2,'YODA File'!B1415,'YODA File'!A1415))</f>
        <v/>
      </c>
    </row>
    <row r="1416" spans="1:3" x14ac:dyDescent="0.25">
      <c r="A1416">
        <f t="shared" ca="1" si="47"/>
        <v>17</v>
      </c>
      <c r="B1416">
        <f t="shared" ca="1" si="48"/>
        <v>1348</v>
      </c>
      <c r="C1416" t="str">
        <f ca="1">IF(OFFSET('YODA Blocks'!$A$2,'YODA File'!B1416,'YODA File'!A1416)="","",OFFSET('YODA Blocks'!$A$2,'YODA File'!B1416,'YODA File'!A1416))</f>
        <v/>
      </c>
    </row>
    <row r="1417" spans="1:3" x14ac:dyDescent="0.25">
      <c r="A1417">
        <f t="shared" ca="1" si="47"/>
        <v>17</v>
      </c>
      <c r="B1417">
        <f t="shared" ca="1" si="48"/>
        <v>1349</v>
      </c>
      <c r="C1417" t="str">
        <f ca="1">IF(OFFSET('YODA Blocks'!$A$2,'YODA File'!B1417,'YODA File'!A1417)="","",OFFSET('YODA Blocks'!$A$2,'YODA File'!B1417,'YODA File'!A1417))</f>
        <v/>
      </c>
    </row>
    <row r="1418" spans="1:3" x14ac:dyDescent="0.25">
      <c r="A1418">
        <f t="shared" ca="1" si="47"/>
        <v>17</v>
      </c>
      <c r="B1418">
        <f t="shared" ca="1" si="48"/>
        <v>1350</v>
      </c>
      <c r="C1418" t="str">
        <f ca="1">IF(OFFSET('YODA Blocks'!$A$2,'YODA File'!B1418,'YODA File'!A1418)="","",OFFSET('YODA Blocks'!$A$2,'YODA File'!B1418,'YODA File'!A1418))</f>
        <v/>
      </c>
    </row>
    <row r="1419" spans="1:3" x14ac:dyDescent="0.25">
      <c r="A1419">
        <f t="shared" ca="1" si="47"/>
        <v>17</v>
      </c>
      <c r="B1419">
        <f t="shared" ca="1" si="48"/>
        <v>1351</v>
      </c>
      <c r="C1419" t="str">
        <f ca="1">IF(OFFSET('YODA Blocks'!$A$2,'YODA File'!B1419,'YODA File'!A1419)="","",OFFSET('YODA Blocks'!$A$2,'YODA File'!B1419,'YODA File'!A1419))</f>
        <v/>
      </c>
    </row>
    <row r="1420" spans="1:3" x14ac:dyDescent="0.25">
      <c r="A1420">
        <f t="shared" ca="1" si="47"/>
        <v>17</v>
      </c>
      <c r="B1420">
        <f t="shared" ca="1" si="48"/>
        <v>1352</v>
      </c>
      <c r="C1420" t="str">
        <f ca="1">IF(OFFSET('YODA Blocks'!$A$2,'YODA File'!B1420,'YODA File'!A1420)="","",OFFSET('YODA Blocks'!$A$2,'YODA File'!B1420,'YODA File'!A1420))</f>
        <v/>
      </c>
    </row>
    <row r="1421" spans="1:3" x14ac:dyDescent="0.25">
      <c r="A1421">
        <f t="shared" ca="1" si="47"/>
        <v>17</v>
      </c>
      <c r="B1421">
        <f t="shared" ca="1" si="48"/>
        <v>1353</v>
      </c>
      <c r="C1421" t="str">
        <f ca="1">IF(OFFSET('YODA Blocks'!$A$2,'YODA File'!B1421,'YODA File'!A1421)="","",OFFSET('YODA Blocks'!$A$2,'YODA File'!B1421,'YODA File'!A1421))</f>
        <v/>
      </c>
    </row>
    <row r="1422" spans="1:3" x14ac:dyDescent="0.25">
      <c r="A1422">
        <f t="shared" ca="1" si="47"/>
        <v>17</v>
      </c>
      <c r="B1422">
        <f t="shared" ca="1" si="48"/>
        <v>1354</v>
      </c>
      <c r="C1422" t="str">
        <f ca="1">IF(OFFSET('YODA Blocks'!$A$2,'YODA File'!B1422,'YODA File'!A1422)="","",OFFSET('YODA Blocks'!$A$2,'YODA File'!B1422,'YODA File'!A1422))</f>
        <v/>
      </c>
    </row>
    <row r="1423" spans="1:3" x14ac:dyDescent="0.25">
      <c r="A1423">
        <f t="shared" ca="1" si="47"/>
        <v>17</v>
      </c>
      <c r="B1423">
        <f t="shared" ca="1" si="48"/>
        <v>1355</v>
      </c>
      <c r="C1423" t="str">
        <f ca="1">IF(OFFSET('YODA Blocks'!$A$2,'YODA File'!B1423,'YODA File'!A1423)="","",OFFSET('YODA Blocks'!$A$2,'YODA File'!B1423,'YODA File'!A1423))</f>
        <v/>
      </c>
    </row>
    <row r="1424" spans="1:3" x14ac:dyDescent="0.25">
      <c r="A1424">
        <f t="shared" ca="1" si="47"/>
        <v>17</v>
      </c>
      <c r="B1424">
        <f t="shared" ca="1" si="48"/>
        <v>1356</v>
      </c>
      <c r="C1424" t="str">
        <f ca="1">IF(OFFSET('YODA Blocks'!$A$2,'YODA File'!B1424,'YODA File'!A1424)="","",OFFSET('YODA Blocks'!$A$2,'YODA File'!B1424,'YODA File'!A1424))</f>
        <v/>
      </c>
    </row>
    <row r="1425" spans="1:3" x14ac:dyDescent="0.25">
      <c r="A1425">
        <f t="shared" ca="1" si="47"/>
        <v>17</v>
      </c>
      <c r="B1425">
        <f t="shared" ca="1" si="48"/>
        <v>1357</v>
      </c>
      <c r="C1425" t="str">
        <f ca="1">IF(OFFSET('YODA Blocks'!$A$2,'YODA File'!B1425,'YODA File'!A1425)="","",OFFSET('YODA Blocks'!$A$2,'YODA File'!B1425,'YODA File'!A1425))</f>
        <v/>
      </c>
    </row>
    <row r="1426" spans="1:3" x14ac:dyDescent="0.25">
      <c r="A1426">
        <f t="shared" ca="1" si="47"/>
        <v>17</v>
      </c>
      <c r="B1426">
        <f t="shared" ca="1" si="48"/>
        <v>1358</v>
      </c>
      <c r="C1426" t="str">
        <f ca="1">IF(OFFSET('YODA Blocks'!$A$2,'YODA File'!B1426,'YODA File'!A1426)="","",OFFSET('YODA Blocks'!$A$2,'YODA File'!B1426,'YODA File'!A1426))</f>
        <v/>
      </c>
    </row>
    <row r="1427" spans="1:3" x14ac:dyDescent="0.25">
      <c r="A1427">
        <f t="shared" ca="1" si="47"/>
        <v>17</v>
      </c>
      <c r="B1427">
        <f t="shared" ca="1" si="48"/>
        <v>1359</v>
      </c>
      <c r="C1427" t="str">
        <f ca="1">IF(OFFSET('YODA Blocks'!$A$2,'YODA File'!B1427,'YODA File'!A1427)="","",OFFSET('YODA Blocks'!$A$2,'YODA File'!B1427,'YODA File'!A1427))</f>
        <v/>
      </c>
    </row>
    <row r="1428" spans="1:3" x14ac:dyDescent="0.25">
      <c r="A1428">
        <f t="shared" ca="1" si="47"/>
        <v>17</v>
      </c>
      <c r="B1428">
        <f t="shared" ca="1" si="48"/>
        <v>1360</v>
      </c>
      <c r="C1428" t="str">
        <f ca="1">IF(OFFSET('YODA Blocks'!$A$2,'YODA File'!B1428,'YODA File'!A1428)="","",OFFSET('YODA Blocks'!$A$2,'YODA File'!B1428,'YODA File'!A1428))</f>
        <v/>
      </c>
    </row>
    <row r="1429" spans="1:3" x14ac:dyDescent="0.25">
      <c r="A1429">
        <f t="shared" ca="1" si="47"/>
        <v>17</v>
      </c>
      <c r="B1429">
        <f t="shared" ca="1" si="48"/>
        <v>1361</v>
      </c>
      <c r="C1429" t="str">
        <f ca="1">IF(OFFSET('YODA Blocks'!$A$2,'YODA File'!B1429,'YODA File'!A1429)="","",OFFSET('YODA Blocks'!$A$2,'YODA File'!B1429,'YODA File'!A1429))</f>
        <v/>
      </c>
    </row>
    <row r="1430" spans="1:3" x14ac:dyDescent="0.25">
      <c r="A1430">
        <f t="shared" ca="1" si="47"/>
        <v>17</v>
      </c>
      <c r="B1430">
        <f t="shared" ca="1" si="48"/>
        <v>1362</v>
      </c>
      <c r="C1430" t="str">
        <f ca="1">IF(OFFSET('YODA Blocks'!$A$2,'YODA File'!B1430,'YODA File'!A1430)="","",OFFSET('YODA Blocks'!$A$2,'YODA File'!B1430,'YODA File'!A1430))</f>
        <v/>
      </c>
    </row>
    <row r="1431" spans="1:3" x14ac:dyDescent="0.25">
      <c r="A1431">
        <f t="shared" ca="1" si="47"/>
        <v>17</v>
      </c>
      <c r="B1431">
        <f t="shared" ca="1" si="48"/>
        <v>1363</v>
      </c>
      <c r="C1431" t="str">
        <f ca="1">IF(OFFSET('YODA Blocks'!$A$2,'YODA File'!B1431,'YODA File'!A1431)="","",OFFSET('YODA Blocks'!$A$2,'YODA File'!B1431,'YODA File'!A1431))</f>
        <v/>
      </c>
    </row>
    <row r="1432" spans="1:3" x14ac:dyDescent="0.25">
      <c r="A1432">
        <f t="shared" ca="1" si="47"/>
        <v>17</v>
      </c>
      <c r="B1432">
        <f t="shared" ca="1" si="48"/>
        <v>1364</v>
      </c>
      <c r="C1432" t="str">
        <f ca="1">IF(OFFSET('YODA Blocks'!$A$2,'YODA File'!B1432,'YODA File'!A1432)="","",OFFSET('YODA Blocks'!$A$2,'YODA File'!B1432,'YODA File'!A1432))</f>
        <v/>
      </c>
    </row>
    <row r="1433" spans="1:3" x14ac:dyDescent="0.25">
      <c r="A1433">
        <f t="shared" ca="1" si="47"/>
        <v>17</v>
      </c>
      <c r="B1433">
        <f t="shared" ca="1" si="48"/>
        <v>1365</v>
      </c>
      <c r="C1433" t="str">
        <f ca="1">IF(OFFSET('YODA Blocks'!$A$2,'YODA File'!B1433,'YODA File'!A1433)="","",OFFSET('YODA Blocks'!$A$2,'YODA File'!B1433,'YODA File'!A1433))</f>
        <v/>
      </c>
    </row>
    <row r="1434" spans="1:3" x14ac:dyDescent="0.25">
      <c r="A1434">
        <f t="shared" ca="1" si="47"/>
        <v>17</v>
      </c>
      <c r="B1434">
        <f t="shared" ca="1" si="48"/>
        <v>1366</v>
      </c>
      <c r="C1434" t="str">
        <f ca="1">IF(OFFSET('YODA Blocks'!$A$2,'YODA File'!B1434,'YODA File'!A1434)="","",OFFSET('YODA Blocks'!$A$2,'YODA File'!B1434,'YODA File'!A1434))</f>
        <v/>
      </c>
    </row>
    <row r="1435" spans="1:3" x14ac:dyDescent="0.25">
      <c r="A1435">
        <f t="shared" ca="1" si="47"/>
        <v>17</v>
      </c>
      <c r="B1435">
        <f t="shared" ca="1" si="48"/>
        <v>1367</v>
      </c>
      <c r="C1435" t="str">
        <f ca="1">IF(OFFSET('YODA Blocks'!$A$2,'YODA File'!B1435,'YODA File'!A1435)="","",OFFSET('YODA Blocks'!$A$2,'YODA File'!B1435,'YODA File'!A1435))</f>
        <v/>
      </c>
    </row>
    <row r="1436" spans="1:3" x14ac:dyDescent="0.25">
      <c r="A1436">
        <f t="shared" ca="1" si="47"/>
        <v>17</v>
      </c>
      <c r="B1436">
        <f t="shared" ca="1" si="48"/>
        <v>1368</v>
      </c>
      <c r="C1436" t="str">
        <f ca="1">IF(OFFSET('YODA Blocks'!$A$2,'YODA File'!B1436,'YODA File'!A1436)="","",OFFSET('YODA Blocks'!$A$2,'YODA File'!B1436,'YODA File'!A1436))</f>
        <v/>
      </c>
    </row>
    <row r="1437" spans="1:3" x14ac:dyDescent="0.25">
      <c r="A1437">
        <f t="shared" ca="1" si="47"/>
        <v>17</v>
      </c>
      <c r="B1437">
        <f t="shared" ca="1" si="48"/>
        <v>1369</v>
      </c>
      <c r="C1437" t="str">
        <f ca="1">IF(OFFSET('YODA Blocks'!$A$2,'YODA File'!B1437,'YODA File'!A1437)="","",OFFSET('YODA Blocks'!$A$2,'YODA File'!B1437,'YODA File'!A1437))</f>
        <v/>
      </c>
    </row>
    <row r="1438" spans="1:3" x14ac:dyDescent="0.25">
      <c r="A1438">
        <f t="shared" ca="1" si="47"/>
        <v>17</v>
      </c>
      <c r="B1438">
        <f t="shared" ca="1" si="48"/>
        <v>1370</v>
      </c>
      <c r="C1438" t="str">
        <f ca="1">IF(OFFSET('YODA Blocks'!$A$2,'YODA File'!B1438,'YODA File'!A1438)="","",OFFSET('YODA Blocks'!$A$2,'YODA File'!B1438,'YODA File'!A1438))</f>
        <v/>
      </c>
    </row>
    <row r="1439" spans="1:3" x14ac:dyDescent="0.25">
      <c r="A1439">
        <f t="shared" ca="1" si="47"/>
        <v>17</v>
      </c>
      <c r="B1439">
        <f t="shared" ca="1" si="48"/>
        <v>1371</v>
      </c>
      <c r="C1439" t="str">
        <f ca="1">IF(OFFSET('YODA Blocks'!$A$2,'YODA File'!B1439,'YODA File'!A1439)="","",OFFSET('YODA Blocks'!$A$2,'YODA File'!B1439,'YODA File'!A1439))</f>
        <v/>
      </c>
    </row>
    <row r="1440" spans="1:3" x14ac:dyDescent="0.25">
      <c r="A1440">
        <f t="shared" ca="1" si="47"/>
        <v>17</v>
      </c>
      <c r="B1440">
        <f t="shared" ca="1" si="48"/>
        <v>1372</v>
      </c>
      <c r="C1440" t="str">
        <f ca="1">IF(OFFSET('YODA Blocks'!$A$2,'YODA File'!B1440,'YODA File'!A1440)="","",OFFSET('YODA Blocks'!$A$2,'YODA File'!B1440,'YODA File'!A1440))</f>
        <v/>
      </c>
    </row>
    <row r="1441" spans="1:3" x14ac:dyDescent="0.25">
      <c r="A1441">
        <f t="shared" ca="1" si="47"/>
        <v>17</v>
      </c>
      <c r="B1441">
        <f t="shared" ca="1" si="48"/>
        <v>1373</v>
      </c>
      <c r="C1441" t="str">
        <f ca="1">IF(OFFSET('YODA Blocks'!$A$2,'YODA File'!B1441,'YODA File'!A1441)="","",OFFSET('YODA Blocks'!$A$2,'YODA File'!B1441,'YODA File'!A1441))</f>
        <v/>
      </c>
    </row>
    <row r="1442" spans="1:3" x14ac:dyDescent="0.25">
      <c r="A1442">
        <f t="shared" ca="1" si="47"/>
        <v>17</v>
      </c>
      <c r="B1442">
        <f t="shared" ca="1" si="48"/>
        <v>1374</v>
      </c>
      <c r="C1442" t="str">
        <f ca="1">IF(OFFSET('YODA Blocks'!$A$2,'YODA File'!B1442,'YODA File'!A1442)="","",OFFSET('YODA Blocks'!$A$2,'YODA File'!B1442,'YODA File'!A1442))</f>
        <v/>
      </c>
    </row>
    <row r="1443" spans="1:3" x14ac:dyDescent="0.25">
      <c r="A1443">
        <f t="shared" ca="1" si="47"/>
        <v>17</v>
      </c>
      <c r="B1443">
        <f t="shared" ca="1" si="48"/>
        <v>1375</v>
      </c>
      <c r="C1443" t="str">
        <f ca="1">IF(OFFSET('YODA Blocks'!$A$2,'YODA File'!B1443,'YODA File'!A1443)="","",OFFSET('YODA Blocks'!$A$2,'YODA File'!B1443,'YODA File'!A1443))</f>
        <v/>
      </c>
    </row>
    <row r="1444" spans="1:3" x14ac:dyDescent="0.25">
      <c r="A1444">
        <f t="shared" ca="1" si="47"/>
        <v>17</v>
      </c>
      <c r="B1444">
        <f t="shared" ca="1" si="48"/>
        <v>1376</v>
      </c>
      <c r="C1444" t="str">
        <f ca="1">IF(OFFSET('YODA Blocks'!$A$2,'YODA File'!B1444,'YODA File'!A1444)="","",OFFSET('YODA Blocks'!$A$2,'YODA File'!B1444,'YODA File'!A1444))</f>
        <v/>
      </c>
    </row>
    <row r="1445" spans="1:3" x14ac:dyDescent="0.25">
      <c r="A1445">
        <f t="shared" ca="1" si="47"/>
        <v>17</v>
      </c>
      <c r="B1445">
        <f t="shared" ca="1" si="48"/>
        <v>1377</v>
      </c>
      <c r="C1445" t="str">
        <f ca="1">IF(OFFSET('YODA Blocks'!$A$2,'YODA File'!B1445,'YODA File'!A1445)="","",OFFSET('YODA Blocks'!$A$2,'YODA File'!B1445,'YODA File'!A1445))</f>
        <v/>
      </c>
    </row>
    <row r="1446" spans="1:3" x14ac:dyDescent="0.25">
      <c r="A1446">
        <f t="shared" ca="1" si="47"/>
        <v>17</v>
      </c>
      <c r="B1446">
        <f t="shared" ca="1" si="48"/>
        <v>1378</v>
      </c>
      <c r="C1446" t="str">
        <f ca="1">IF(OFFSET('YODA Blocks'!$A$2,'YODA File'!B1446,'YODA File'!A1446)="","",OFFSET('YODA Blocks'!$A$2,'YODA File'!B1446,'YODA File'!A1446))</f>
        <v/>
      </c>
    </row>
    <row r="1447" spans="1:3" x14ac:dyDescent="0.25">
      <c r="A1447">
        <f t="shared" ca="1" si="47"/>
        <v>17</v>
      </c>
      <c r="B1447">
        <f t="shared" ca="1" si="48"/>
        <v>1379</v>
      </c>
      <c r="C1447" t="str">
        <f ca="1">IF(OFFSET('YODA Blocks'!$A$2,'YODA File'!B1447,'YODA File'!A1447)="","",OFFSET('YODA Blocks'!$A$2,'YODA File'!B1447,'YODA File'!A1447))</f>
        <v/>
      </c>
    </row>
    <row r="1448" spans="1:3" x14ac:dyDescent="0.25">
      <c r="A1448">
        <f t="shared" ca="1" si="47"/>
        <v>17</v>
      </c>
      <c r="B1448">
        <f t="shared" ca="1" si="48"/>
        <v>1380</v>
      </c>
      <c r="C1448" t="str">
        <f ca="1">IF(OFFSET('YODA Blocks'!$A$2,'YODA File'!B1448,'YODA File'!A1448)="","",OFFSET('YODA Blocks'!$A$2,'YODA File'!B1448,'YODA File'!A1448))</f>
        <v/>
      </c>
    </row>
    <row r="1449" spans="1:3" x14ac:dyDescent="0.25">
      <c r="A1449">
        <f t="shared" ca="1" si="47"/>
        <v>17</v>
      </c>
      <c r="B1449">
        <f t="shared" ca="1" si="48"/>
        <v>1381</v>
      </c>
      <c r="C1449" t="str">
        <f ca="1">IF(OFFSET('YODA Blocks'!$A$2,'YODA File'!B1449,'YODA File'!A1449)="","",OFFSET('YODA Blocks'!$A$2,'YODA File'!B1449,'YODA File'!A1449))</f>
        <v/>
      </c>
    </row>
    <row r="1450" spans="1:3" x14ac:dyDescent="0.25">
      <c r="A1450">
        <f t="shared" ca="1" si="47"/>
        <v>17</v>
      </c>
      <c r="B1450">
        <f t="shared" ca="1" si="48"/>
        <v>1382</v>
      </c>
      <c r="C1450" t="str">
        <f ca="1">IF(OFFSET('YODA Blocks'!$A$2,'YODA File'!B1450,'YODA File'!A1450)="","",OFFSET('YODA Blocks'!$A$2,'YODA File'!B1450,'YODA File'!A1450))</f>
        <v/>
      </c>
    </row>
    <row r="1451" spans="1:3" x14ac:dyDescent="0.25">
      <c r="A1451">
        <f t="shared" ca="1" si="47"/>
        <v>17</v>
      </c>
      <c r="B1451">
        <f t="shared" ca="1" si="48"/>
        <v>1383</v>
      </c>
      <c r="C1451" t="str">
        <f ca="1">IF(OFFSET('YODA Blocks'!$A$2,'YODA File'!B1451,'YODA File'!A1451)="","",OFFSET('YODA Blocks'!$A$2,'YODA File'!B1451,'YODA File'!A1451))</f>
        <v/>
      </c>
    </row>
    <row r="1452" spans="1:3" x14ac:dyDescent="0.25">
      <c r="A1452">
        <f t="shared" ca="1" si="47"/>
        <v>17</v>
      </c>
      <c r="B1452">
        <f t="shared" ca="1" si="48"/>
        <v>1384</v>
      </c>
      <c r="C1452" t="str">
        <f ca="1">IF(OFFSET('YODA Blocks'!$A$2,'YODA File'!B1452,'YODA File'!A1452)="","",OFFSET('YODA Blocks'!$A$2,'YODA File'!B1452,'YODA File'!A1452))</f>
        <v/>
      </c>
    </row>
    <row r="1453" spans="1:3" x14ac:dyDescent="0.25">
      <c r="A1453">
        <f t="shared" ca="1" si="47"/>
        <v>17</v>
      </c>
      <c r="B1453">
        <f t="shared" ca="1" si="48"/>
        <v>1385</v>
      </c>
      <c r="C1453" t="str">
        <f ca="1">IF(OFFSET('YODA Blocks'!$A$2,'YODA File'!B1453,'YODA File'!A1453)="","",OFFSET('YODA Blocks'!$A$2,'YODA File'!B1453,'YODA File'!A1453))</f>
        <v/>
      </c>
    </row>
    <row r="1454" spans="1:3" x14ac:dyDescent="0.25">
      <c r="A1454">
        <f t="shared" ca="1" si="47"/>
        <v>17</v>
      </c>
      <c r="B1454">
        <f t="shared" ca="1" si="48"/>
        <v>1386</v>
      </c>
      <c r="C1454" t="str">
        <f ca="1">IF(OFFSET('YODA Blocks'!$A$2,'YODA File'!B1454,'YODA File'!A1454)="","",OFFSET('YODA Blocks'!$A$2,'YODA File'!B1454,'YODA File'!A1454))</f>
        <v/>
      </c>
    </row>
    <row r="1455" spans="1:3" x14ac:dyDescent="0.25">
      <c r="A1455">
        <f t="shared" ca="1" si="47"/>
        <v>17</v>
      </c>
      <c r="B1455">
        <f t="shared" ca="1" si="48"/>
        <v>1387</v>
      </c>
      <c r="C1455" t="str">
        <f ca="1">IF(OFFSET('YODA Blocks'!$A$2,'YODA File'!B1455,'YODA File'!A1455)="","",OFFSET('YODA Blocks'!$A$2,'YODA File'!B1455,'YODA File'!A1455))</f>
        <v/>
      </c>
    </row>
    <row r="1456" spans="1:3" x14ac:dyDescent="0.25">
      <c r="A1456">
        <f t="shared" ca="1" si="47"/>
        <v>17</v>
      </c>
      <c r="B1456">
        <f t="shared" ca="1" si="48"/>
        <v>1388</v>
      </c>
      <c r="C1456" t="str">
        <f ca="1">IF(OFFSET('YODA Blocks'!$A$2,'YODA File'!B1456,'YODA File'!A1456)="","",OFFSET('YODA Blocks'!$A$2,'YODA File'!B1456,'YODA File'!A1456))</f>
        <v/>
      </c>
    </row>
    <row r="1457" spans="1:3" x14ac:dyDescent="0.25">
      <c r="A1457">
        <f t="shared" ca="1" si="47"/>
        <v>17</v>
      </c>
      <c r="B1457">
        <f t="shared" ca="1" si="48"/>
        <v>1389</v>
      </c>
      <c r="C1457" t="str">
        <f ca="1">IF(OFFSET('YODA Blocks'!$A$2,'YODA File'!B1457,'YODA File'!A1457)="","",OFFSET('YODA Blocks'!$A$2,'YODA File'!B1457,'YODA File'!A1457))</f>
        <v/>
      </c>
    </row>
    <row r="1458" spans="1:3" x14ac:dyDescent="0.25">
      <c r="A1458">
        <f t="shared" ca="1" si="47"/>
        <v>17</v>
      </c>
      <c r="B1458">
        <f t="shared" ca="1" si="48"/>
        <v>1390</v>
      </c>
      <c r="C1458" t="str">
        <f ca="1">IF(OFFSET('YODA Blocks'!$A$2,'YODA File'!B1458,'YODA File'!A1458)="","",OFFSET('YODA Blocks'!$A$2,'YODA File'!B1458,'YODA File'!A1458))</f>
        <v/>
      </c>
    </row>
    <row r="1459" spans="1:3" x14ac:dyDescent="0.25">
      <c r="A1459">
        <f t="shared" ca="1" si="47"/>
        <v>17</v>
      </c>
      <c r="B1459">
        <f t="shared" ca="1" si="48"/>
        <v>1391</v>
      </c>
      <c r="C1459" t="str">
        <f ca="1">IF(OFFSET('YODA Blocks'!$A$2,'YODA File'!B1459,'YODA File'!A1459)="","",OFFSET('YODA Blocks'!$A$2,'YODA File'!B1459,'YODA File'!A1459))</f>
        <v/>
      </c>
    </row>
    <row r="1460" spans="1:3" x14ac:dyDescent="0.25">
      <c r="A1460">
        <f t="shared" ca="1" si="47"/>
        <v>17</v>
      </c>
      <c r="B1460">
        <f t="shared" ca="1" si="48"/>
        <v>1392</v>
      </c>
      <c r="C1460" t="str">
        <f ca="1">IF(OFFSET('YODA Blocks'!$A$2,'YODA File'!B1460,'YODA File'!A1460)="","",OFFSET('YODA Blocks'!$A$2,'YODA File'!B1460,'YODA File'!A1460))</f>
        <v/>
      </c>
    </row>
    <row r="1461" spans="1:3" x14ac:dyDescent="0.25">
      <c r="A1461">
        <f t="shared" ca="1" si="47"/>
        <v>17</v>
      </c>
      <c r="B1461">
        <f t="shared" ca="1" si="48"/>
        <v>1393</v>
      </c>
      <c r="C1461" t="str">
        <f ca="1">IF(OFFSET('YODA Blocks'!$A$2,'YODA File'!B1461,'YODA File'!A1461)="","",OFFSET('YODA Blocks'!$A$2,'YODA File'!B1461,'YODA File'!A1461))</f>
        <v/>
      </c>
    </row>
    <row r="1462" spans="1:3" x14ac:dyDescent="0.25">
      <c r="A1462">
        <f t="shared" ca="1" si="47"/>
        <v>17</v>
      </c>
      <c r="B1462">
        <f t="shared" ca="1" si="48"/>
        <v>1394</v>
      </c>
      <c r="C1462" t="str">
        <f ca="1">IF(OFFSET('YODA Blocks'!$A$2,'YODA File'!B1462,'YODA File'!A1462)="","",OFFSET('YODA Blocks'!$A$2,'YODA File'!B1462,'YODA File'!A1462))</f>
        <v/>
      </c>
    </row>
    <row r="1463" spans="1:3" x14ac:dyDescent="0.25">
      <c r="A1463">
        <f t="shared" ca="1" si="47"/>
        <v>17</v>
      </c>
      <c r="B1463">
        <f t="shared" ca="1" si="48"/>
        <v>1395</v>
      </c>
      <c r="C1463" t="str">
        <f ca="1">IF(OFFSET('YODA Blocks'!$A$2,'YODA File'!B1463,'YODA File'!A1463)="","",OFFSET('YODA Blocks'!$A$2,'YODA File'!B1463,'YODA File'!A1463))</f>
        <v/>
      </c>
    </row>
    <row r="1464" spans="1:3" x14ac:dyDescent="0.25">
      <c r="A1464">
        <f t="shared" ca="1" si="47"/>
        <v>17</v>
      </c>
      <c r="B1464">
        <f t="shared" ca="1" si="48"/>
        <v>1396</v>
      </c>
      <c r="C1464" t="str">
        <f ca="1">IF(OFFSET('YODA Blocks'!$A$2,'YODA File'!B1464,'YODA File'!A1464)="","",OFFSET('YODA Blocks'!$A$2,'YODA File'!B1464,'YODA File'!A1464))</f>
        <v/>
      </c>
    </row>
    <row r="1465" spans="1:3" x14ac:dyDescent="0.25">
      <c r="A1465">
        <f t="shared" ca="1" si="47"/>
        <v>17</v>
      </c>
      <c r="B1465">
        <f t="shared" ca="1" si="48"/>
        <v>1397</v>
      </c>
      <c r="C1465" t="str">
        <f ca="1">IF(OFFSET('YODA Blocks'!$A$2,'YODA File'!B1465,'YODA File'!A1465)="","",OFFSET('YODA Blocks'!$A$2,'YODA File'!B1465,'YODA File'!A1465))</f>
        <v/>
      </c>
    </row>
    <row r="1466" spans="1:3" x14ac:dyDescent="0.25">
      <c r="A1466">
        <f t="shared" ca="1" si="47"/>
        <v>17</v>
      </c>
      <c r="B1466">
        <f t="shared" ca="1" si="48"/>
        <v>1398</v>
      </c>
      <c r="C1466" t="str">
        <f ca="1">IF(OFFSET('YODA Blocks'!$A$2,'YODA File'!B1466,'YODA File'!A1466)="","",OFFSET('YODA Blocks'!$A$2,'YODA File'!B1466,'YODA File'!A1466))</f>
        <v/>
      </c>
    </row>
    <row r="1467" spans="1:3" x14ac:dyDescent="0.25">
      <c r="A1467">
        <f t="shared" ca="1" si="47"/>
        <v>17</v>
      </c>
      <c r="B1467">
        <f t="shared" ca="1" si="48"/>
        <v>1399</v>
      </c>
      <c r="C1467" t="str">
        <f ca="1">IF(OFFSET('YODA Blocks'!$A$2,'YODA File'!B1467,'YODA File'!A1467)="","",OFFSET('YODA Blocks'!$A$2,'YODA File'!B1467,'YODA File'!A1467))</f>
        <v/>
      </c>
    </row>
    <row r="1468" spans="1:3" x14ac:dyDescent="0.25">
      <c r="A1468">
        <f t="shared" ca="1" si="47"/>
        <v>17</v>
      </c>
      <c r="B1468">
        <f t="shared" ca="1" si="48"/>
        <v>1400</v>
      </c>
      <c r="C1468" t="str">
        <f ca="1">IF(OFFSET('YODA Blocks'!$A$2,'YODA File'!B1468,'YODA File'!A1468)="","",OFFSET('YODA Blocks'!$A$2,'YODA File'!B1468,'YODA File'!A1468))</f>
        <v/>
      </c>
    </row>
    <row r="1469" spans="1:3" x14ac:dyDescent="0.25">
      <c r="A1469">
        <f t="shared" ca="1" si="47"/>
        <v>17</v>
      </c>
      <c r="B1469">
        <f t="shared" ca="1" si="48"/>
        <v>1401</v>
      </c>
      <c r="C1469" t="str">
        <f ca="1">IF(OFFSET('YODA Blocks'!$A$2,'YODA File'!B1469,'YODA File'!A1469)="","",OFFSET('YODA Blocks'!$A$2,'YODA File'!B1469,'YODA File'!A1469))</f>
        <v/>
      </c>
    </row>
    <row r="1470" spans="1:3" x14ac:dyDescent="0.25">
      <c r="A1470">
        <f t="shared" ca="1" si="47"/>
        <v>17</v>
      </c>
      <c r="B1470">
        <f t="shared" ca="1" si="48"/>
        <v>1402</v>
      </c>
      <c r="C1470" t="str">
        <f ca="1">IF(OFFSET('YODA Blocks'!$A$2,'YODA File'!B1470,'YODA File'!A1470)="","",OFFSET('YODA Blocks'!$A$2,'YODA File'!B1470,'YODA File'!A1470))</f>
        <v/>
      </c>
    </row>
    <row r="1471" spans="1:3" x14ac:dyDescent="0.25">
      <c r="A1471">
        <f t="shared" ref="A1471:A1534" ca="1" si="49">IF(B1470=INDIRECT(CONCATENATE("'YODA Blocks'!$",CHAR(A1470+65),"$2:",CHAR(A1470+65),"$2")),A1470+1,A1470)</f>
        <v>17</v>
      </c>
      <c r="B1471">
        <f t="shared" ref="B1471:B1534" ca="1" si="50">IF(B1470=SUM(INDIRECT(CONCATENATE("'YODA Blocks'!$",CHAR(A1470+65),"$2:",CHAR(A1470+65),"$2"))),1,B1470+1)</f>
        <v>1403</v>
      </c>
      <c r="C1471" t="str">
        <f ca="1">IF(OFFSET('YODA Blocks'!$A$2,'YODA File'!B1471,'YODA File'!A1471)="","",OFFSET('YODA Blocks'!$A$2,'YODA File'!B1471,'YODA File'!A1471))</f>
        <v/>
      </c>
    </row>
    <row r="1472" spans="1:3" x14ac:dyDescent="0.25">
      <c r="A1472">
        <f t="shared" ca="1" si="49"/>
        <v>17</v>
      </c>
      <c r="B1472">
        <f t="shared" ca="1" si="50"/>
        <v>1404</v>
      </c>
      <c r="C1472" t="str">
        <f ca="1">IF(OFFSET('YODA Blocks'!$A$2,'YODA File'!B1472,'YODA File'!A1472)="","",OFFSET('YODA Blocks'!$A$2,'YODA File'!B1472,'YODA File'!A1472))</f>
        <v/>
      </c>
    </row>
    <row r="1473" spans="1:3" x14ac:dyDescent="0.25">
      <c r="A1473">
        <f t="shared" ca="1" si="49"/>
        <v>17</v>
      </c>
      <c r="B1473">
        <f t="shared" ca="1" si="50"/>
        <v>1405</v>
      </c>
      <c r="C1473" t="str">
        <f ca="1">IF(OFFSET('YODA Blocks'!$A$2,'YODA File'!B1473,'YODA File'!A1473)="","",OFFSET('YODA Blocks'!$A$2,'YODA File'!B1473,'YODA File'!A1473))</f>
        <v/>
      </c>
    </row>
    <row r="1474" spans="1:3" x14ac:dyDescent="0.25">
      <c r="A1474">
        <f t="shared" ca="1" si="49"/>
        <v>17</v>
      </c>
      <c r="B1474">
        <f t="shared" ca="1" si="50"/>
        <v>1406</v>
      </c>
      <c r="C1474" t="str">
        <f ca="1">IF(OFFSET('YODA Blocks'!$A$2,'YODA File'!B1474,'YODA File'!A1474)="","",OFFSET('YODA Blocks'!$A$2,'YODA File'!B1474,'YODA File'!A1474))</f>
        <v/>
      </c>
    </row>
    <row r="1475" spans="1:3" x14ac:dyDescent="0.25">
      <c r="A1475">
        <f t="shared" ca="1" si="49"/>
        <v>17</v>
      </c>
      <c r="B1475">
        <f t="shared" ca="1" si="50"/>
        <v>1407</v>
      </c>
      <c r="C1475" t="str">
        <f ca="1">IF(OFFSET('YODA Blocks'!$A$2,'YODA File'!B1475,'YODA File'!A1475)="","",OFFSET('YODA Blocks'!$A$2,'YODA File'!B1475,'YODA File'!A1475))</f>
        <v/>
      </c>
    </row>
    <row r="1476" spans="1:3" x14ac:dyDescent="0.25">
      <c r="A1476">
        <f t="shared" ca="1" si="49"/>
        <v>17</v>
      </c>
      <c r="B1476">
        <f t="shared" ca="1" si="50"/>
        <v>1408</v>
      </c>
      <c r="C1476" t="str">
        <f ca="1">IF(OFFSET('YODA Blocks'!$A$2,'YODA File'!B1476,'YODA File'!A1476)="","",OFFSET('YODA Blocks'!$A$2,'YODA File'!B1476,'YODA File'!A1476))</f>
        <v/>
      </c>
    </row>
    <row r="1477" spans="1:3" x14ac:dyDescent="0.25">
      <c r="A1477">
        <f t="shared" ca="1" si="49"/>
        <v>17</v>
      </c>
      <c r="B1477">
        <f t="shared" ca="1" si="50"/>
        <v>1409</v>
      </c>
      <c r="C1477" t="str">
        <f ca="1">IF(OFFSET('YODA Blocks'!$A$2,'YODA File'!B1477,'YODA File'!A1477)="","",OFFSET('YODA Blocks'!$A$2,'YODA File'!B1477,'YODA File'!A1477))</f>
        <v/>
      </c>
    </row>
    <row r="1478" spans="1:3" x14ac:dyDescent="0.25">
      <c r="A1478">
        <f t="shared" ca="1" si="49"/>
        <v>17</v>
      </c>
      <c r="B1478">
        <f t="shared" ca="1" si="50"/>
        <v>1410</v>
      </c>
      <c r="C1478" t="str">
        <f ca="1">IF(OFFSET('YODA Blocks'!$A$2,'YODA File'!B1478,'YODA File'!A1478)="","",OFFSET('YODA Blocks'!$A$2,'YODA File'!B1478,'YODA File'!A1478))</f>
        <v/>
      </c>
    </row>
    <row r="1479" spans="1:3" x14ac:dyDescent="0.25">
      <c r="A1479">
        <f t="shared" ca="1" si="49"/>
        <v>17</v>
      </c>
      <c r="B1479">
        <f t="shared" ca="1" si="50"/>
        <v>1411</v>
      </c>
      <c r="C1479" t="str">
        <f ca="1">IF(OFFSET('YODA Blocks'!$A$2,'YODA File'!B1479,'YODA File'!A1479)="","",OFFSET('YODA Blocks'!$A$2,'YODA File'!B1479,'YODA File'!A1479))</f>
        <v/>
      </c>
    </row>
    <row r="1480" spans="1:3" x14ac:dyDescent="0.25">
      <c r="A1480">
        <f t="shared" ca="1" si="49"/>
        <v>17</v>
      </c>
      <c r="B1480">
        <f t="shared" ca="1" si="50"/>
        <v>1412</v>
      </c>
      <c r="C1480" t="str">
        <f ca="1">IF(OFFSET('YODA Blocks'!$A$2,'YODA File'!B1480,'YODA File'!A1480)="","",OFFSET('YODA Blocks'!$A$2,'YODA File'!B1480,'YODA File'!A1480))</f>
        <v/>
      </c>
    </row>
    <row r="1481" spans="1:3" x14ac:dyDescent="0.25">
      <c r="A1481">
        <f t="shared" ca="1" si="49"/>
        <v>17</v>
      </c>
      <c r="B1481">
        <f t="shared" ca="1" si="50"/>
        <v>1413</v>
      </c>
      <c r="C1481" t="str">
        <f ca="1">IF(OFFSET('YODA Blocks'!$A$2,'YODA File'!B1481,'YODA File'!A1481)="","",OFFSET('YODA Blocks'!$A$2,'YODA File'!B1481,'YODA File'!A1481))</f>
        <v/>
      </c>
    </row>
    <row r="1482" spans="1:3" x14ac:dyDescent="0.25">
      <c r="A1482">
        <f t="shared" ca="1" si="49"/>
        <v>17</v>
      </c>
      <c r="B1482">
        <f t="shared" ca="1" si="50"/>
        <v>1414</v>
      </c>
      <c r="C1482" t="str">
        <f ca="1">IF(OFFSET('YODA Blocks'!$A$2,'YODA File'!B1482,'YODA File'!A1482)="","",OFFSET('YODA Blocks'!$A$2,'YODA File'!B1482,'YODA File'!A1482))</f>
        <v/>
      </c>
    </row>
    <row r="1483" spans="1:3" x14ac:dyDescent="0.25">
      <c r="A1483">
        <f t="shared" ca="1" si="49"/>
        <v>17</v>
      </c>
      <c r="B1483">
        <f t="shared" ca="1" si="50"/>
        <v>1415</v>
      </c>
      <c r="C1483" t="str">
        <f ca="1">IF(OFFSET('YODA Blocks'!$A$2,'YODA File'!B1483,'YODA File'!A1483)="","",OFFSET('YODA Blocks'!$A$2,'YODA File'!B1483,'YODA File'!A1483))</f>
        <v/>
      </c>
    </row>
    <row r="1484" spans="1:3" x14ac:dyDescent="0.25">
      <c r="A1484">
        <f t="shared" ca="1" si="49"/>
        <v>17</v>
      </c>
      <c r="B1484">
        <f t="shared" ca="1" si="50"/>
        <v>1416</v>
      </c>
      <c r="C1484" t="str">
        <f ca="1">IF(OFFSET('YODA Blocks'!$A$2,'YODA File'!B1484,'YODA File'!A1484)="","",OFFSET('YODA Blocks'!$A$2,'YODA File'!B1484,'YODA File'!A1484))</f>
        <v/>
      </c>
    </row>
    <row r="1485" spans="1:3" x14ac:dyDescent="0.25">
      <c r="A1485">
        <f t="shared" ca="1" si="49"/>
        <v>17</v>
      </c>
      <c r="B1485">
        <f t="shared" ca="1" si="50"/>
        <v>1417</v>
      </c>
      <c r="C1485" t="str">
        <f ca="1">IF(OFFSET('YODA Blocks'!$A$2,'YODA File'!B1485,'YODA File'!A1485)="","",OFFSET('YODA Blocks'!$A$2,'YODA File'!B1485,'YODA File'!A1485))</f>
        <v/>
      </c>
    </row>
    <row r="1486" spans="1:3" x14ac:dyDescent="0.25">
      <c r="A1486">
        <f t="shared" ca="1" si="49"/>
        <v>17</v>
      </c>
      <c r="B1486">
        <f t="shared" ca="1" si="50"/>
        <v>1418</v>
      </c>
      <c r="C1486" t="str">
        <f ca="1">IF(OFFSET('YODA Blocks'!$A$2,'YODA File'!B1486,'YODA File'!A1486)="","",OFFSET('YODA Blocks'!$A$2,'YODA File'!B1486,'YODA File'!A1486))</f>
        <v/>
      </c>
    </row>
    <row r="1487" spans="1:3" x14ac:dyDescent="0.25">
      <c r="A1487">
        <f t="shared" ca="1" si="49"/>
        <v>17</v>
      </c>
      <c r="B1487">
        <f t="shared" ca="1" si="50"/>
        <v>1419</v>
      </c>
      <c r="C1487" t="str">
        <f ca="1">IF(OFFSET('YODA Blocks'!$A$2,'YODA File'!B1487,'YODA File'!A1487)="","",OFFSET('YODA Blocks'!$A$2,'YODA File'!B1487,'YODA File'!A1487))</f>
        <v/>
      </c>
    </row>
    <row r="1488" spans="1:3" x14ac:dyDescent="0.25">
      <c r="A1488">
        <f t="shared" ca="1" si="49"/>
        <v>17</v>
      </c>
      <c r="B1488">
        <f t="shared" ca="1" si="50"/>
        <v>1420</v>
      </c>
      <c r="C1488" t="str">
        <f ca="1">IF(OFFSET('YODA Blocks'!$A$2,'YODA File'!B1488,'YODA File'!A1488)="","",OFFSET('YODA Blocks'!$A$2,'YODA File'!B1488,'YODA File'!A1488))</f>
        <v/>
      </c>
    </row>
    <row r="1489" spans="1:3" x14ac:dyDescent="0.25">
      <c r="A1489">
        <f t="shared" ca="1" si="49"/>
        <v>17</v>
      </c>
      <c r="B1489">
        <f t="shared" ca="1" si="50"/>
        <v>1421</v>
      </c>
      <c r="C1489" t="str">
        <f ca="1">IF(OFFSET('YODA Blocks'!$A$2,'YODA File'!B1489,'YODA File'!A1489)="","",OFFSET('YODA Blocks'!$A$2,'YODA File'!B1489,'YODA File'!A1489))</f>
        <v/>
      </c>
    </row>
    <row r="1490" spans="1:3" x14ac:dyDescent="0.25">
      <c r="A1490">
        <f t="shared" ca="1" si="49"/>
        <v>17</v>
      </c>
      <c r="B1490">
        <f t="shared" ca="1" si="50"/>
        <v>1422</v>
      </c>
      <c r="C1490" t="str">
        <f ca="1">IF(OFFSET('YODA Blocks'!$A$2,'YODA File'!B1490,'YODA File'!A1490)="","",OFFSET('YODA Blocks'!$A$2,'YODA File'!B1490,'YODA File'!A1490))</f>
        <v/>
      </c>
    </row>
    <row r="1491" spans="1:3" x14ac:dyDescent="0.25">
      <c r="A1491">
        <f t="shared" ca="1" si="49"/>
        <v>17</v>
      </c>
      <c r="B1491">
        <f t="shared" ca="1" si="50"/>
        <v>1423</v>
      </c>
      <c r="C1491" t="str">
        <f ca="1">IF(OFFSET('YODA Blocks'!$A$2,'YODA File'!B1491,'YODA File'!A1491)="","",OFFSET('YODA Blocks'!$A$2,'YODA File'!B1491,'YODA File'!A1491))</f>
        <v/>
      </c>
    </row>
    <row r="1492" spans="1:3" x14ac:dyDescent="0.25">
      <c r="A1492">
        <f t="shared" ca="1" si="49"/>
        <v>17</v>
      </c>
      <c r="B1492">
        <f t="shared" ca="1" si="50"/>
        <v>1424</v>
      </c>
      <c r="C1492" t="str">
        <f ca="1">IF(OFFSET('YODA Blocks'!$A$2,'YODA File'!B1492,'YODA File'!A1492)="","",OFFSET('YODA Blocks'!$A$2,'YODA File'!B1492,'YODA File'!A1492))</f>
        <v/>
      </c>
    </row>
    <row r="1493" spans="1:3" x14ac:dyDescent="0.25">
      <c r="A1493">
        <f t="shared" ca="1" si="49"/>
        <v>17</v>
      </c>
      <c r="B1493">
        <f t="shared" ca="1" si="50"/>
        <v>1425</v>
      </c>
      <c r="C1493" t="str">
        <f ca="1">IF(OFFSET('YODA Blocks'!$A$2,'YODA File'!B1493,'YODA File'!A1493)="","",OFFSET('YODA Blocks'!$A$2,'YODA File'!B1493,'YODA File'!A1493))</f>
        <v/>
      </c>
    </row>
    <row r="1494" spans="1:3" x14ac:dyDescent="0.25">
      <c r="A1494">
        <f t="shared" ca="1" si="49"/>
        <v>17</v>
      </c>
      <c r="B1494">
        <f t="shared" ca="1" si="50"/>
        <v>1426</v>
      </c>
      <c r="C1494" t="str">
        <f ca="1">IF(OFFSET('YODA Blocks'!$A$2,'YODA File'!B1494,'YODA File'!A1494)="","",OFFSET('YODA Blocks'!$A$2,'YODA File'!B1494,'YODA File'!A1494))</f>
        <v/>
      </c>
    </row>
    <row r="1495" spans="1:3" x14ac:dyDescent="0.25">
      <c r="A1495">
        <f t="shared" ca="1" si="49"/>
        <v>17</v>
      </c>
      <c r="B1495">
        <f t="shared" ca="1" si="50"/>
        <v>1427</v>
      </c>
      <c r="C1495" t="str">
        <f ca="1">IF(OFFSET('YODA Blocks'!$A$2,'YODA File'!B1495,'YODA File'!A1495)="","",OFFSET('YODA Blocks'!$A$2,'YODA File'!B1495,'YODA File'!A1495))</f>
        <v/>
      </c>
    </row>
    <row r="1496" spans="1:3" x14ac:dyDescent="0.25">
      <c r="A1496">
        <f t="shared" ca="1" si="49"/>
        <v>17</v>
      </c>
      <c r="B1496">
        <f t="shared" ca="1" si="50"/>
        <v>1428</v>
      </c>
      <c r="C1496" t="str">
        <f ca="1">IF(OFFSET('YODA Blocks'!$A$2,'YODA File'!B1496,'YODA File'!A1496)="","",OFFSET('YODA Blocks'!$A$2,'YODA File'!B1496,'YODA File'!A1496))</f>
        <v/>
      </c>
    </row>
    <row r="1497" spans="1:3" x14ac:dyDescent="0.25">
      <c r="A1497">
        <f t="shared" ca="1" si="49"/>
        <v>17</v>
      </c>
      <c r="B1497">
        <f t="shared" ca="1" si="50"/>
        <v>1429</v>
      </c>
      <c r="C1497" t="str">
        <f ca="1">IF(OFFSET('YODA Blocks'!$A$2,'YODA File'!B1497,'YODA File'!A1497)="","",OFFSET('YODA Blocks'!$A$2,'YODA File'!B1497,'YODA File'!A1497))</f>
        <v/>
      </c>
    </row>
    <row r="1498" spans="1:3" x14ac:dyDescent="0.25">
      <c r="A1498">
        <f t="shared" ca="1" si="49"/>
        <v>17</v>
      </c>
      <c r="B1498">
        <f t="shared" ca="1" si="50"/>
        <v>1430</v>
      </c>
      <c r="C1498" t="str">
        <f ca="1">IF(OFFSET('YODA Blocks'!$A$2,'YODA File'!B1498,'YODA File'!A1498)="","",OFFSET('YODA Blocks'!$A$2,'YODA File'!B1498,'YODA File'!A1498))</f>
        <v/>
      </c>
    </row>
    <row r="1499" spans="1:3" x14ac:dyDescent="0.25">
      <c r="A1499">
        <f t="shared" ca="1" si="49"/>
        <v>17</v>
      </c>
      <c r="B1499">
        <f t="shared" ca="1" si="50"/>
        <v>1431</v>
      </c>
      <c r="C1499" t="str">
        <f ca="1">IF(OFFSET('YODA Blocks'!$A$2,'YODA File'!B1499,'YODA File'!A1499)="","",OFFSET('YODA Blocks'!$A$2,'YODA File'!B1499,'YODA File'!A1499))</f>
        <v/>
      </c>
    </row>
    <row r="1500" spans="1:3" x14ac:dyDescent="0.25">
      <c r="A1500">
        <f t="shared" ca="1" si="49"/>
        <v>17</v>
      </c>
      <c r="B1500">
        <f t="shared" ca="1" si="50"/>
        <v>1432</v>
      </c>
      <c r="C1500" t="str">
        <f ca="1">IF(OFFSET('YODA Blocks'!$A$2,'YODA File'!B1500,'YODA File'!A1500)="","",OFFSET('YODA Blocks'!$A$2,'YODA File'!B1500,'YODA File'!A1500))</f>
        <v/>
      </c>
    </row>
    <row r="1501" spans="1:3" x14ac:dyDescent="0.25">
      <c r="A1501">
        <f t="shared" ca="1" si="49"/>
        <v>17</v>
      </c>
      <c r="B1501">
        <f t="shared" ca="1" si="50"/>
        <v>1433</v>
      </c>
      <c r="C1501" t="str">
        <f ca="1">IF(OFFSET('YODA Blocks'!$A$2,'YODA File'!B1501,'YODA File'!A1501)="","",OFFSET('YODA Blocks'!$A$2,'YODA File'!B1501,'YODA File'!A1501))</f>
        <v/>
      </c>
    </row>
    <row r="1502" spans="1:3" x14ac:dyDescent="0.25">
      <c r="A1502">
        <f t="shared" ca="1" si="49"/>
        <v>17</v>
      </c>
      <c r="B1502">
        <f t="shared" ca="1" si="50"/>
        <v>1434</v>
      </c>
      <c r="C1502" t="str">
        <f ca="1">IF(OFFSET('YODA Blocks'!$A$2,'YODA File'!B1502,'YODA File'!A1502)="","",OFFSET('YODA Blocks'!$A$2,'YODA File'!B1502,'YODA File'!A1502))</f>
        <v/>
      </c>
    </row>
    <row r="1503" spans="1:3" x14ac:dyDescent="0.25">
      <c r="A1503">
        <f t="shared" ca="1" si="49"/>
        <v>17</v>
      </c>
      <c r="B1503">
        <f t="shared" ca="1" si="50"/>
        <v>1435</v>
      </c>
      <c r="C1503" t="str">
        <f ca="1">IF(OFFSET('YODA Blocks'!$A$2,'YODA File'!B1503,'YODA File'!A1503)="","",OFFSET('YODA Blocks'!$A$2,'YODA File'!B1503,'YODA File'!A1503))</f>
        <v/>
      </c>
    </row>
    <row r="1504" spans="1:3" x14ac:dyDescent="0.25">
      <c r="A1504">
        <f t="shared" ca="1" si="49"/>
        <v>17</v>
      </c>
      <c r="B1504">
        <f t="shared" ca="1" si="50"/>
        <v>1436</v>
      </c>
      <c r="C1504" t="str">
        <f ca="1">IF(OFFSET('YODA Blocks'!$A$2,'YODA File'!B1504,'YODA File'!A1504)="","",OFFSET('YODA Blocks'!$A$2,'YODA File'!B1504,'YODA File'!A1504))</f>
        <v/>
      </c>
    </row>
    <row r="1505" spans="1:3" x14ac:dyDescent="0.25">
      <c r="A1505">
        <f t="shared" ca="1" si="49"/>
        <v>17</v>
      </c>
      <c r="B1505">
        <f t="shared" ca="1" si="50"/>
        <v>1437</v>
      </c>
      <c r="C1505" t="str">
        <f ca="1">IF(OFFSET('YODA Blocks'!$A$2,'YODA File'!B1505,'YODA File'!A1505)="","",OFFSET('YODA Blocks'!$A$2,'YODA File'!B1505,'YODA File'!A1505))</f>
        <v/>
      </c>
    </row>
    <row r="1506" spans="1:3" x14ac:dyDescent="0.25">
      <c r="A1506">
        <f t="shared" ca="1" si="49"/>
        <v>17</v>
      </c>
      <c r="B1506">
        <f t="shared" ca="1" si="50"/>
        <v>1438</v>
      </c>
      <c r="C1506" t="str">
        <f ca="1">IF(OFFSET('YODA Blocks'!$A$2,'YODA File'!B1506,'YODA File'!A1506)="","",OFFSET('YODA Blocks'!$A$2,'YODA File'!B1506,'YODA File'!A1506))</f>
        <v/>
      </c>
    </row>
    <row r="1507" spans="1:3" x14ac:dyDescent="0.25">
      <c r="A1507">
        <f t="shared" ca="1" si="49"/>
        <v>17</v>
      </c>
      <c r="B1507">
        <f t="shared" ca="1" si="50"/>
        <v>1439</v>
      </c>
      <c r="C1507" t="str">
        <f ca="1">IF(OFFSET('YODA Blocks'!$A$2,'YODA File'!B1507,'YODA File'!A1507)="","",OFFSET('YODA Blocks'!$A$2,'YODA File'!B1507,'YODA File'!A1507))</f>
        <v/>
      </c>
    </row>
    <row r="1508" spans="1:3" x14ac:dyDescent="0.25">
      <c r="A1508">
        <f t="shared" ca="1" si="49"/>
        <v>17</v>
      </c>
      <c r="B1508">
        <f t="shared" ca="1" si="50"/>
        <v>1440</v>
      </c>
      <c r="C1508" t="str">
        <f ca="1">IF(OFFSET('YODA Blocks'!$A$2,'YODA File'!B1508,'YODA File'!A1508)="","",OFFSET('YODA Blocks'!$A$2,'YODA File'!B1508,'YODA File'!A1508))</f>
        <v/>
      </c>
    </row>
    <row r="1509" spans="1:3" x14ac:dyDescent="0.25">
      <c r="A1509">
        <f t="shared" ca="1" si="49"/>
        <v>17</v>
      </c>
      <c r="B1509">
        <f t="shared" ca="1" si="50"/>
        <v>1441</v>
      </c>
      <c r="C1509" t="str">
        <f ca="1">IF(OFFSET('YODA Blocks'!$A$2,'YODA File'!B1509,'YODA File'!A1509)="","",OFFSET('YODA Blocks'!$A$2,'YODA File'!B1509,'YODA File'!A1509))</f>
        <v/>
      </c>
    </row>
    <row r="1510" spans="1:3" x14ac:dyDescent="0.25">
      <c r="A1510">
        <f t="shared" ca="1" si="49"/>
        <v>17</v>
      </c>
      <c r="B1510">
        <f t="shared" ca="1" si="50"/>
        <v>1442</v>
      </c>
      <c r="C1510" t="str">
        <f ca="1">IF(OFFSET('YODA Blocks'!$A$2,'YODA File'!B1510,'YODA File'!A1510)="","",OFFSET('YODA Blocks'!$A$2,'YODA File'!B1510,'YODA File'!A1510))</f>
        <v/>
      </c>
    </row>
    <row r="1511" spans="1:3" x14ac:dyDescent="0.25">
      <c r="A1511">
        <f t="shared" ca="1" si="49"/>
        <v>17</v>
      </c>
      <c r="B1511">
        <f t="shared" ca="1" si="50"/>
        <v>1443</v>
      </c>
      <c r="C1511" t="str">
        <f ca="1">IF(OFFSET('YODA Blocks'!$A$2,'YODA File'!B1511,'YODA File'!A1511)="","",OFFSET('YODA Blocks'!$A$2,'YODA File'!B1511,'YODA File'!A1511))</f>
        <v/>
      </c>
    </row>
    <row r="1512" spans="1:3" x14ac:dyDescent="0.25">
      <c r="A1512">
        <f t="shared" ca="1" si="49"/>
        <v>17</v>
      </c>
      <c r="B1512">
        <f t="shared" ca="1" si="50"/>
        <v>1444</v>
      </c>
      <c r="C1512" t="str">
        <f ca="1">IF(OFFSET('YODA Blocks'!$A$2,'YODA File'!B1512,'YODA File'!A1512)="","",OFFSET('YODA Blocks'!$A$2,'YODA File'!B1512,'YODA File'!A1512))</f>
        <v/>
      </c>
    </row>
    <row r="1513" spans="1:3" x14ac:dyDescent="0.25">
      <c r="A1513">
        <f t="shared" ca="1" si="49"/>
        <v>17</v>
      </c>
      <c r="B1513">
        <f t="shared" ca="1" si="50"/>
        <v>1445</v>
      </c>
      <c r="C1513" t="str">
        <f ca="1">IF(OFFSET('YODA Blocks'!$A$2,'YODA File'!B1513,'YODA File'!A1513)="","",OFFSET('YODA Blocks'!$A$2,'YODA File'!B1513,'YODA File'!A1513))</f>
        <v/>
      </c>
    </row>
    <row r="1514" spans="1:3" x14ac:dyDescent="0.25">
      <c r="A1514">
        <f t="shared" ca="1" si="49"/>
        <v>17</v>
      </c>
      <c r="B1514">
        <f t="shared" ca="1" si="50"/>
        <v>1446</v>
      </c>
      <c r="C1514" t="str">
        <f ca="1">IF(OFFSET('YODA Blocks'!$A$2,'YODA File'!B1514,'YODA File'!A1514)="","",OFFSET('YODA Blocks'!$A$2,'YODA File'!B1514,'YODA File'!A1514))</f>
        <v/>
      </c>
    </row>
    <row r="1515" spans="1:3" x14ac:dyDescent="0.25">
      <c r="A1515">
        <f t="shared" ca="1" si="49"/>
        <v>17</v>
      </c>
      <c r="B1515">
        <f t="shared" ca="1" si="50"/>
        <v>1447</v>
      </c>
      <c r="C1515" t="str">
        <f ca="1">IF(OFFSET('YODA Blocks'!$A$2,'YODA File'!B1515,'YODA File'!A1515)="","",OFFSET('YODA Blocks'!$A$2,'YODA File'!B1515,'YODA File'!A1515))</f>
        <v/>
      </c>
    </row>
    <row r="1516" spans="1:3" x14ac:dyDescent="0.25">
      <c r="A1516">
        <f t="shared" ca="1" si="49"/>
        <v>17</v>
      </c>
      <c r="B1516">
        <f t="shared" ca="1" si="50"/>
        <v>1448</v>
      </c>
      <c r="C1516" t="str">
        <f ca="1">IF(OFFSET('YODA Blocks'!$A$2,'YODA File'!B1516,'YODA File'!A1516)="","",OFFSET('YODA Blocks'!$A$2,'YODA File'!B1516,'YODA File'!A1516))</f>
        <v/>
      </c>
    </row>
    <row r="1517" spans="1:3" x14ac:dyDescent="0.25">
      <c r="A1517">
        <f t="shared" ca="1" si="49"/>
        <v>17</v>
      </c>
      <c r="B1517">
        <f t="shared" ca="1" si="50"/>
        <v>1449</v>
      </c>
      <c r="C1517" t="str">
        <f ca="1">IF(OFFSET('YODA Blocks'!$A$2,'YODA File'!B1517,'YODA File'!A1517)="","",OFFSET('YODA Blocks'!$A$2,'YODA File'!B1517,'YODA File'!A1517))</f>
        <v/>
      </c>
    </row>
    <row r="1518" spans="1:3" x14ac:dyDescent="0.25">
      <c r="A1518">
        <f t="shared" ca="1" si="49"/>
        <v>17</v>
      </c>
      <c r="B1518">
        <f t="shared" ca="1" si="50"/>
        <v>1450</v>
      </c>
      <c r="C1518" t="str">
        <f ca="1">IF(OFFSET('YODA Blocks'!$A$2,'YODA File'!B1518,'YODA File'!A1518)="","",OFFSET('YODA Blocks'!$A$2,'YODA File'!B1518,'YODA File'!A1518))</f>
        <v/>
      </c>
    </row>
    <row r="1519" spans="1:3" x14ac:dyDescent="0.25">
      <c r="A1519">
        <f t="shared" ca="1" si="49"/>
        <v>17</v>
      </c>
      <c r="B1519">
        <f t="shared" ca="1" si="50"/>
        <v>1451</v>
      </c>
      <c r="C1519" t="str">
        <f ca="1">IF(OFFSET('YODA Blocks'!$A$2,'YODA File'!B1519,'YODA File'!A1519)="","",OFFSET('YODA Blocks'!$A$2,'YODA File'!B1519,'YODA File'!A1519))</f>
        <v/>
      </c>
    </row>
    <row r="1520" spans="1:3" x14ac:dyDescent="0.25">
      <c r="A1520">
        <f t="shared" ca="1" si="49"/>
        <v>17</v>
      </c>
      <c r="B1520">
        <f t="shared" ca="1" si="50"/>
        <v>1452</v>
      </c>
      <c r="C1520" t="str">
        <f ca="1">IF(OFFSET('YODA Blocks'!$A$2,'YODA File'!B1520,'YODA File'!A1520)="","",OFFSET('YODA Blocks'!$A$2,'YODA File'!B1520,'YODA File'!A1520))</f>
        <v/>
      </c>
    </row>
    <row r="1521" spans="1:3" x14ac:dyDescent="0.25">
      <c r="A1521">
        <f t="shared" ca="1" si="49"/>
        <v>17</v>
      </c>
      <c r="B1521">
        <f t="shared" ca="1" si="50"/>
        <v>1453</v>
      </c>
      <c r="C1521" t="str">
        <f ca="1">IF(OFFSET('YODA Blocks'!$A$2,'YODA File'!B1521,'YODA File'!A1521)="","",OFFSET('YODA Blocks'!$A$2,'YODA File'!B1521,'YODA File'!A1521))</f>
        <v/>
      </c>
    </row>
    <row r="1522" spans="1:3" x14ac:dyDescent="0.25">
      <c r="A1522">
        <f t="shared" ca="1" si="49"/>
        <v>17</v>
      </c>
      <c r="B1522">
        <f t="shared" ca="1" si="50"/>
        <v>1454</v>
      </c>
      <c r="C1522" t="str">
        <f ca="1">IF(OFFSET('YODA Blocks'!$A$2,'YODA File'!B1522,'YODA File'!A1522)="","",OFFSET('YODA Blocks'!$A$2,'YODA File'!B1522,'YODA File'!A1522))</f>
        <v/>
      </c>
    </row>
    <row r="1523" spans="1:3" x14ac:dyDescent="0.25">
      <c r="A1523">
        <f t="shared" ca="1" si="49"/>
        <v>17</v>
      </c>
      <c r="B1523">
        <f t="shared" ca="1" si="50"/>
        <v>1455</v>
      </c>
      <c r="C1523" t="str">
        <f ca="1">IF(OFFSET('YODA Blocks'!$A$2,'YODA File'!B1523,'YODA File'!A1523)="","",OFFSET('YODA Blocks'!$A$2,'YODA File'!B1523,'YODA File'!A1523))</f>
        <v/>
      </c>
    </row>
    <row r="1524" spans="1:3" x14ac:dyDescent="0.25">
      <c r="A1524">
        <f t="shared" ca="1" si="49"/>
        <v>17</v>
      </c>
      <c r="B1524">
        <f t="shared" ca="1" si="50"/>
        <v>1456</v>
      </c>
      <c r="C1524" t="str">
        <f ca="1">IF(OFFSET('YODA Blocks'!$A$2,'YODA File'!B1524,'YODA File'!A1524)="","",OFFSET('YODA Blocks'!$A$2,'YODA File'!B1524,'YODA File'!A1524))</f>
        <v/>
      </c>
    </row>
    <row r="1525" spans="1:3" x14ac:dyDescent="0.25">
      <c r="A1525">
        <f t="shared" ca="1" si="49"/>
        <v>17</v>
      </c>
      <c r="B1525">
        <f t="shared" ca="1" si="50"/>
        <v>1457</v>
      </c>
      <c r="C1525" t="str">
        <f ca="1">IF(OFFSET('YODA Blocks'!$A$2,'YODA File'!B1525,'YODA File'!A1525)="","",OFFSET('YODA Blocks'!$A$2,'YODA File'!B1525,'YODA File'!A1525))</f>
        <v/>
      </c>
    </row>
    <row r="1526" spans="1:3" x14ac:dyDescent="0.25">
      <c r="A1526">
        <f t="shared" ca="1" si="49"/>
        <v>17</v>
      </c>
      <c r="B1526">
        <f t="shared" ca="1" si="50"/>
        <v>1458</v>
      </c>
      <c r="C1526" t="str">
        <f ca="1">IF(OFFSET('YODA Blocks'!$A$2,'YODA File'!B1526,'YODA File'!A1526)="","",OFFSET('YODA Blocks'!$A$2,'YODA File'!B1526,'YODA File'!A1526))</f>
        <v/>
      </c>
    </row>
    <row r="1527" spans="1:3" x14ac:dyDescent="0.25">
      <c r="A1527">
        <f t="shared" ca="1" si="49"/>
        <v>17</v>
      </c>
      <c r="B1527">
        <f t="shared" ca="1" si="50"/>
        <v>1459</v>
      </c>
      <c r="C1527" t="str">
        <f ca="1">IF(OFFSET('YODA Blocks'!$A$2,'YODA File'!B1527,'YODA File'!A1527)="","",OFFSET('YODA Blocks'!$A$2,'YODA File'!B1527,'YODA File'!A1527))</f>
        <v/>
      </c>
    </row>
    <row r="1528" spans="1:3" x14ac:dyDescent="0.25">
      <c r="A1528">
        <f t="shared" ca="1" si="49"/>
        <v>17</v>
      </c>
      <c r="B1528">
        <f t="shared" ca="1" si="50"/>
        <v>1460</v>
      </c>
      <c r="C1528" t="str">
        <f ca="1">IF(OFFSET('YODA Blocks'!$A$2,'YODA File'!B1528,'YODA File'!A1528)="","",OFFSET('YODA Blocks'!$A$2,'YODA File'!B1528,'YODA File'!A1528))</f>
        <v/>
      </c>
    </row>
    <row r="1529" spans="1:3" x14ac:dyDescent="0.25">
      <c r="A1529">
        <f t="shared" ca="1" si="49"/>
        <v>17</v>
      </c>
      <c r="B1529">
        <f t="shared" ca="1" si="50"/>
        <v>1461</v>
      </c>
      <c r="C1529" t="str">
        <f ca="1">IF(OFFSET('YODA Blocks'!$A$2,'YODA File'!B1529,'YODA File'!A1529)="","",OFFSET('YODA Blocks'!$A$2,'YODA File'!B1529,'YODA File'!A1529))</f>
        <v/>
      </c>
    </row>
    <row r="1530" spans="1:3" x14ac:dyDescent="0.25">
      <c r="A1530">
        <f t="shared" ca="1" si="49"/>
        <v>17</v>
      </c>
      <c r="B1530">
        <f t="shared" ca="1" si="50"/>
        <v>1462</v>
      </c>
      <c r="C1530" t="str">
        <f ca="1">IF(OFFSET('YODA Blocks'!$A$2,'YODA File'!B1530,'YODA File'!A1530)="","",OFFSET('YODA Blocks'!$A$2,'YODA File'!B1530,'YODA File'!A1530))</f>
        <v/>
      </c>
    </row>
    <row r="1531" spans="1:3" x14ac:dyDescent="0.25">
      <c r="A1531">
        <f t="shared" ca="1" si="49"/>
        <v>17</v>
      </c>
      <c r="B1531">
        <f t="shared" ca="1" si="50"/>
        <v>1463</v>
      </c>
      <c r="C1531" t="str">
        <f ca="1">IF(OFFSET('YODA Blocks'!$A$2,'YODA File'!B1531,'YODA File'!A1531)="","",OFFSET('YODA Blocks'!$A$2,'YODA File'!B1531,'YODA File'!A1531))</f>
        <v/>
      </c>
    </row>
    <row r="1532" spans="1:3" x14ac:dyDescent="0.25">
      <c r="A1532">
        <f t="shared" ca="1" si="49"/>
        <v>17</v>
      </c>
      <c r="B1532">
        <f t="shared" ca="1" si="50"/>
        <v>1464</v>
      </c>
      <c r="C1532" t="str">
        <f ca="1">IF(OFFSET('YODA Blocks'!$A$2,'YODA File'!B1532,'YODA File'!A1532)="","",OFFSET('YODA Blocks'!$A$2,'YODA File'!B1532,'YODA File'!A1532))</f>
        <v/>
      </c>
    </row>
    <row r="1533" spans="1:3" x14ac:dyDescent="0.25">
      <c r="A1533">
        <f t="shared" ca="1" si="49"/>
        <v>17</v>
      </c>
      <c r="B1533">
        <f t="shared" ca="1" si="50"/>
        <v>1465</v>
      </c>
      <c r="C1533" t="str">
        <f ca="1">IF(OFFSET('YODA Blocks'!$A$2,'YODA File'!B1533,'YODA File'!A1533)="","",OFFSET('YODA Blocks'!$A$2,'YODA File'!B1533,'YODA File'!A1533))</f>
        <v/>
      </c>
    </row>
    <row r="1534" spans="1:3" x14ac:dyDescent="0.25">
      <c r="A1534">
        <f t="shared" ca="1" si="49"/>
        <v>17</v>
      </c>
      <c r="B1534">
        <f t="shared" ca="1" si="50"/>
        <v>1466</v>
      </c>
      <c r="C1534" t="str">
        <f ca="1">IF(OFFSET('YODA Blocks'!$A$2,'YODA File'!B1534,'YODA File'!A1534)="","",OFFSET('YODA Blocks'!$A$2,'YODA File'!B1534,'YODA File'!A1534))</f>
        <v/>
      </c>
    </row>
    <row r="1535" spans="1:3" x14ac:dyDescent="0.25">
      <c r="A1535">
        <f t="shared" ref="A1535:A1598" ca="1" si="51">IF(B1534=INDIRECT(CONCATENATE("'YODA Blocks'!$",CHAR(A1534+65),"$2:",CHAR(A1534+65),"$2")),A1534+1,A1534)</f>
        <v>17</v>
      </c>
      <c r="B1535">
        <f t="shared" ref="B1535:B1598" ca="1" si="52">IF(B1534=SUM(INDIRECT(CONCATENATE("'YODA Blocks'!$",CHAR(A1534+65),"$2:",CHAR(A1534+65),"$2"))),1,B1534+1)</f>
        <v>1467</v>
      </c>
      <c r="C1535" t="str">
        <f ca="1">IF(OFFSET('YODA Blocks'!$A$2,'YODA File'!B1535,'YODA File'!A1535)="","",OFFSET('YODA Blocks'!$A$2,'YODA File'!B1535,'YODA File'!A1535))</f>
        <v/>
      </c>
    </row>
    <row r="1536" spans="1:3" x14ac:dyDescent="0.25">
      <c r="A1536">
        <f t="shared" ca="1" si="51"/>
        <v>17</v>
      </c>
      <c r="B1536">
        <f t="shared" ca="1" si="52"/>
        <v>1468</v>
      </c>
      <c r="C1536" t="str">
        <f ca="1">IF(OFFSET('YODA Blocks'!$A$2,'YODA File'!B1536,'YODA File'!A1536)="","",OFFSET('YODA Blocks'!$A$2,'YODA File'!B1536,'YODA File'!A1536))</f>
        <v/>
      </c>
    </row>
    <row r="1537" spans="1:3" x14ac:dyDescent="0.25">
      <c r="A1537">
        <f t="shared" ca="1" si="51"/>
        <v>17</v>
      </c>
      <c r="B1537">
        <f t="shared" ca="1" si="52"/>
        <v>1469</v>
      </c>
      <c r="C1537" t="str">
        <f ca="1">IF(OFFSET('YODA Blocks'!$A$2,'YODA File'!B1537,'YODA File'!A1537)="","",OFFSET('YODA Blocks'!$A$2,'YODA File'!B1537,'YODA File'!A1537))</f>
        <v/>
      </c>
    </row>
    <row r="1538" spans="1:3" x14ac:dyDescent="0.25">
      <c r="A1538">
        <f t="shared" ca="1" si="51"/>
        <v>17</v>
      </c>
      <c r="B1538">
        <f t="shared" ca="1" si="52"/>
        <v>1470</v>
      </c>
      <c r="C1538" t="str">
        <f ca="1">IF(OFFSET('YODA Blocks'!$A$2,'YODA File'!B1538,'YODA File'!A1538)="","",OFFSET('YODA Blocks'!$A$2,'YODA File'!B1538,'YODA File'!A1538))</f>
        <v/>
      </c>
    </row>
    <row r="1539" spans="1:3" x14ac:dyDescent="0.25">
      <c r="A1539">
        <f t="shared" ca="1" si="51"/>
        <v>17</v>
      </c>
      <c r="B1539">
        <f t="shared" ca="1" si="52"/>
        <v>1471</v>
      </c>
      <c r="C1539" t="str">
        <f ca="1">IF(OFFSET('YODA Blocks'!$A$2,'YODA File'!B1539,'YODA File'!A1539)="","",OFFSET('YODA Blocks'!$A$2,'YODA File'!B1539,'YODA File'!A1539))</f>
        <v/>
      </c>
    </row>
    <row r="1540" spans="1:3" x14ac:dyDescent="0.25">
      <c r="A1540">
        <f t="shared" ca="1" si="51"/>
        <v>17</v>
      </c>
      <c r="B1540">
        <f t="shared" ca="1" si="52"/>
        <v>1472</v>
      </c>
      <c r="C1540" t="str">
        <f ca="1">IF(OFFSET('YODA Blocks'!$A$2,'YODA File'!B1540,'YODA File'!A1540)="","",OFFSET('YODA Blocks'!$A$2,'YODA File'!B1540,'YODA File'!A1540))</f>
        <v/>
      </c>
    </row>
    <row r="1541" spans="1:3" x14ac:dyDescent="0.25">
      <c r="A1541">
        <f t="shared" ca="1" si="51"/>
        <v>17</v>
      </c>
      <c r="B1541">
        <f t="shared" ca="1" si="52"/>
        <v>1473</v>
      </c>
      <c r="C1541" t="str">
        <f ca="1">IF(OFFSET('YODA Blocks'!$A$2,'YODA File'!B1541,'YODA File'!A1541)="","",OFFSET('YODA Blocks'!$A$2,'YODA File'!B1541,'YODA File'!A1541))</f>
        <v/>
      </c>
    </row>
    <row r="1542" spans="1:3" x14ac:dyDescent="0.25">
      <c r="A1542">
        <f t="shared" ca="1" si="51"/>
        <v>17</v>
      </c>
      <c r="B1542">
        <f t="shared" ca="1" si="52"/>
        <v>1474</v>
      </c>
      <c r="C1542" t="str">
        <f ca="1">IF(OFFSET('YODA Blocks'!$A$2,'YODA File'!B1542,'YODA File'!A1542)="","",OFFSET('YODA Blocks'!$A$2,'YODA File'!B1542,'YODA File'!A1542))</f>
        <v/>
      </c>
    </row>
    <row r="1543" spans="1:3" x14ac:dyDescent="0.25">
      <c r="A1543">
        <f t="shared" ca="1" si="51"/>
        <v>17</v>
      </c>
      <c r="B1543">
        <f t="shared" ca="1" si="52"/>
        <v>1475</v>
      </c>
      <c r="C1543" t="str">
        <f ca="1">IF(OFFSET('YODA Blocks'!$A$2,'YODA File'!B1543,'YODA File'!A1543)="","",OFFSET('YODA Blocks'!$A$2,'YODA File'!B1543,'YODA File'!A1543))</f>
        <v/>
      </c>
    </row>
    <row r="1544" spans="1:3" x14ac:dyDescent="0.25">
      <c r="A1544">
        <f t="shared" ca="1" si="51"/>
        <v>17</v>
      </c>
      <c r="B1544">
        <f t="shared" ca="1" si="52"/>
        <v>1476</v>
      </c>
      <c r="C1544" t="str">
        <f ca="1">IF(OFFSET('YODA Blocks'!$A$2,'YODA File'!B1544,'YODA File'!A1544)="","",OFFSET('YODA Blocks'!$A$2,'YODA File'!B1544,'YODA File'!A1544))</f>
        <v/>
      </c>
    </row>
    <row r="1545" spans="1:3" x14ac:dyDescent="0.25">
      <c r="A1545">
        <f t="shared" ca="1" si="51"/>
        <v>17</v>
      </c>
      <c r="B1545">
        <f t="shared" ca="1" si="52"/>
        <v>1477</v>
      </c>
      <c r="C1545" t="str">
        <f ca="1">IF(OFFSET('YODA Blocks'!$A$2,'YODA File'!B1545,'YODA File'!A1545)="","",OFFSET('YODA Blocks'!$A$2,'YODA File'!B1545,'YODA File'!A1545))</f>
        <v/>
      </c>
    </row>
    <row r="1546" spans="1:3" x14ac:dyDescent="0.25">
      <c r="A1546">
        <f t="shared" ca="1" si="51"/>
        <v>17</v>
      </c>
      <c r="B1546">
        <f t="shared" ca="1" si="52"/>
        <v>1478</v>
      </c>
      <c r="C1546" t="str">
        <f ca="1">IF(OFFSET('YODA Blocks'!$A$2,'YODA File'!B1546,'YODA File'!A1546)="","",OFFSET('YODA Blocks'!$A$2,'YODA File'!B1546,'YODA File'!A1546))</f>
        <v/>
      </c>
    </row>
    <row r="1547" spans="1:3" x14ac:dyDescent="0.25">
      <c r="A1547">
        <f t="shared" ca="1" si="51"/>
        <v>17</v>
      </c>
      <c r="B1547">
        <f t="shared" ca="1" si="52"/>
        <v>1479</v>
      </c>
      <c r="C1547" t="str">
        <f ca="1">IF(OFFSET('YODA Blocks'!$A$2,'YODA File'!B1547,'YODA File'!A1547)="","",OFFSET('YODA Blocks'!$A$2,'YODA File'!B1547,'YODA File'!A1547))</f>
        <v/>
      </c>
    </row>
    <row r="1548" spans="1:3" x14ac:dyDescent="0.25">
      <c r="A1548">
        <f t="shared" ca="1" si="51"/>
        <v>17</v>
      </c>
      <c r="B1548">
        <f t="shared" ca="1" si="52"/>
        <v>1480</v>
      </c>
      <c r="C1548" t="str">
        <f ca="1">IF(OFFSET('YODA Blocks'!$A$2,'YODA File'!B1548,'YODA File'!A1548)="","",OFFSET('YODA Blocks'!$A$2,'YODA File'!B1548,'YODA File'!A1548))</f>
        <v/>
      </c>
    </row>
    <row r="1549" spans="1:3" x14ac:dyDescent="0.25">
      <c r="A1549">
        <f t="shared" ca="1" si="51"/>
        <v>17</v>
      </c>
      <c r="B1549">
        <f t="shared" ca="1" si="52"/>
        <v>1481</v>
      </c>
      <c r="C1549" t="str">
        <f ca="1">IF(OFFSET('YODA Blocks'!$A$2,'YODA File'!B1549,'YODA File'!A1549)="","",OFFSET('YODA Blocks'!$A$2,'YODA File'!B1549,'YODA File'!A1549))</f>
        <v/>
      </c>
    </row>
    <row r="1550" spans="1:3" x14ac:dyDescent="0.25">
      <c r="A1550">
        <f t="shared" ca="1" si="51"/>
        <v>17</v>
      </c>
      <c r="B1550">
        <f t="shared" ca="1" si="52"/>
        <v>1482</v>
      </c>
      <c r="C1550" t="str">
        <f ca="1">IF(OFFSET('YODA Blocks'!$A$2,'YODA File'!B1550,'YODA File'!A1550)="","",OFFSET('YODA Blocks'!$A$2,'YODA File'!B1550,'YODA File'!A1550))</f>
        <v/>
      </c>
    </row>
    <row r="1551" spans="1:3" x14ac:dyDescent="0.25">
      <c r="A1551">
        <f t="shared" ca="1" si="51"/>
        <v>17</v>
      </c>
      <c r="B1551">
        <f t="shared" ca="1" si="52"/>
        <v>1483</v>
      </c>
      <c r="C1551" t="str">
        <f ca="1">IF(OFFSET('YODA Blocks'!$A$2,'YODA File'!B1551,'YODA File'!A1551)="","",OFFSET('YODA Blocks'!$A$2,'YODA File'!B1551,'YODA File'!A1551))</f>
        <v/>
      </c>
    </row>
    <row r="1552" spans="1:3" x14ac:dyDescent="0.25">
      <c r="A1552">
        <f t="shared" ca="1" si="51"/>
        <v>17</v>
      </c>
      <c r="B1552">
        <f t="shared" ca="1" si="52"/>
        <v>1484</v>
      </c>
      <c r="C1552" t="str">
        <f ca="1">IF(OFFSET('YODA Blocks'!$A$2,'YODA File'!B1552,'YODA File'!A1552)="","",OFFSET('YODA Blocks'!$A$2,'YODA File'!B1552,'YODA File'!A1552))</f>
        <v/>
      </c>
    </row>
    <row r="1553" spans="1:3" x14ac:dyDescent="0.25">
      <c r="A1553">
        <f t="shared" ca="1" si="51"/>
        <v>17</v>
      </c>
      <c r="B1553">
        <f t="shared" ca="1" si="52"/>
        <v>1485</v>
      </c>
      <c r="C1553" t="str">
        <f ca="1">IF(OFFSET('YODA Blocks'!$A$2,'YODA File'!B1553,'YODA File'!A1553)="","",OFFSET('YODA Blocks'!$A$2,'YODA File'!B1553,'YODA File'!A1553))</f>
        <v/>
      </c>
    </row>
    <row r="1554" spans="1:3" x14ac:dyDescent="0.25">
      <c r="A1554">
        <f t="shared" ca="1" si="51"/>
        <v>17</v>
      </c>
      <c r="B1554">
        <f t="shared" ca="1" si="52"/>
        <v>1486</v>
      </c>
      <c r="C1554" t="str">
        <f ca="1">IF(OFFSET('YODA Blocks'!$A$2,'YODA File'!B1554,'YODA File'!A1554)="","",OFFSET('YODA Blocks'!$A$2,'YODA File'!B1554,'YODA File'!A1554))</f>
        <v/>
      </c>
    </row>
    <row r="1555" spans="1:3" x14ac:dyDescent="0.25">
      <c r="A1555">
        <f t="shared" ca="1" si="51"/>
        <v>17</v>
      </c>
      <c r="B1555">
        <f t="shared" ca="1" si="52"/>
        <v>1487</v>
      </c>
      <c r="C1555" t="str">
        <f ca="1">IF(OFFSET('YODA Blocks'!$A$2,'YODA File'!B1555,'YODA File'!A1555)="","",OFFSET('YODA Blocks'!$A$2,'YODA File'!B1555,'YODA File'!A1555))</f>
        <v/>
      </c>
    </row>
    <row r="1556" spans="1:3" x14ac:dyDescent="0.25">
      <c r="A1556">
        <f t="shared" ca="1" si="51"/>
        <v>17</v>
      </c>
      <c r="B1556">
        <f t="shared" ca="1" si="52"/>
        <v>1488</v>
      </c>
      <c r="C1556" t="str">
        <f ca="1">IF(OFFSET('YODA Blocks'!$A$2,'YODA File'!B1556,'YODA File'!A1556)="","",OFFSET('YODA Blocks'!$A$2,'YODA File'!B1556,'YODA File'!A1556))</f>
        <v/>
      </c>
    </row>
    <row r="1557" spans="1:3" x14ac:dyDescent="0.25">
      <c r="A1557">
        <f t="shared" ca="1" si="51"/>
        <v>17</v>
      </c>
      <c r="B1557">
        <f t="shared" ca="1" si="52"/>
        <v>1489</v>
      </c>
      <c r="C1557" t="str">
        <f ca="1">IF(OFFSET('YODA Blocks'!$A$2,'YODA File'!B1557,'YODA File'!A1557)="","",OFFSET('YODA Blocks'!$A$2,'YODA File'!B1557,'YODA File'!A1557))</f>
        <v/>
      </c>
    </row>
    <row r="1558" spans="1:3" x14ac:dyDescent="0.25">
      <c r="A1558">
        <f t="shared" ca="1" si="51"/>
        <v>17</v>
      </c>
      <c r="B1558">
        <f t="shared" ca="1" si="52"/>
        <v>1490</v>
      </c>
      <c r="C1558" t="str">
        <f ca="1">IF(OFFSET('YODA Blocks'!$A$2,'YODA File'!B1558,'YODA File'!A1558)="","",OFFSET('YODA Blocks'!$A$2,'YODA File'!B1558,'YODA File'!A1558))</f>
        <v/>
      </c>
    </row>
    <row r="1559" spans="1:3" x14ac:dyDescent="0.25">
      <c r="A1559">
        <f t="shared" ca="1" si="51"/>
        <v>17</v>
      </c>
      <c r="B1559">
        <f t="shared" ca="1" si="52"/>
        <v>1491</v>
      </c>
      <c r="C1559" t="str">
        <f ca="1">IF(OFFSET('YODA Blocks'!$A$2,'YODA File'!B1559,'YODA File'!A1559)="","",OFFSET('YODA Blocks'!$A$2,'YODA File'!B1559,'YODA File'!A1559))</f>
        <v/>
      </c>
    </row>
    <row r="1560" spans="1:3" x14ac:dyDescent="0.25">
      <c r="A1560">
        <f t="shared" ca="1" si="51"/>
        <v>17</v>
      </c>
      <c r="B1560">
        <f t="shared" ca="1" si="52"/>
        <v>1492</v>
      </c>
      <c r="C1560" t="str">
        <f ca="1">IF(OFFSET('YODA Blocks'!$A$2,'YODA File'!B1560,'YODA File'!A1560)="","",OFFSET('YODA Blocks'!$A$2,'YODA File'!B1560,'YODA File'!A1560))</f>
        <v/>
      </c>
    </row>
    <row r="1561" spans="1:3" x14ac:dyDescent="0.25">
      <c r="A1561">
        <f t="shared" ca="1" si="51"/>
        <v>17</v>
      </c>
      <c r="B1561">
        <f t="shared" ca="1" si="52"/>
        <v>1493</v>
      </c>
      <c r="C1561" t="str">
        <f ca="1">IF(OFFSET('YODA Blocks'!$A$2,'YODA File'!B1561,'YODA File'!A1561)="","",OFFSET('YODA Blocks'!$A$2,'YODA File'!B1561,'YODA File'!A1561))</f>
        <v/>
      </c>
    </row>
    <row r="1562" spans="1:3" x14ac:dyDescent="0.25">
      <c r="A1562">
        <f t="shared" ca="1" si="51"/>
        <v>17</v>
      </c>
      <c r="B1562">
        <f t="shared" ca="1" si="52"/>
        <v>1494</v>
      </c>
      <c r="C1562" t="str">
        <f ca="1">IF(OFFSET('YODA Blocks'!$A$2,'YODA File'!B1562,'YODA File'!A1562)="","",OFFSET('YODA Blocks'!$A$2,'YODA File'!B1562,'YODA File'!A1562))</f>
        <v/>
      </c>
    </row>
    <row r="1563" spans="1:3" x14ac:dyDescent="0.25">
      <c r="A1563">
        <f t="shared" ca="1" si="51"/>
        <v>17</v>
      </c>
      <c r="B1563">
        <f t="shared" ca="1" si="52"/>
        <v>1495</v>
      </c>
      <c r="C1563" t="str">
        <f ca="1">IF(OFFSET('YODA Blocks'!$A$2,'YODA File'!B1563,'YODA File'!A1563)="","",OFFSET('YODA Blocks'!$A$2,'YODA File'!B1563,'YODA File'!A1563))</f>
        <v/>
      </c>
    </row>
    <row r="1564" spans="1:3" x14ac:dyDescent="0.25">
      <c r="A1564">
        <f t="shared" ca="1" si="51"/>
        <v>17</v>
      </c>
      <c r="B1564">
        <f t="shared" ca="1" si="52"/>
        <v>1496</v>
      </c>
      <c r="C1564" t="str">
        <f ca="1">IF(OFFSET('YODA Blocks'!$A$2,'YODA File'!B1564,'YODA File'!A1564)="","",OFFSET('YODA Blocks'!$A$2,'YODA File'!B1564,'YODA File'!A1564))</f>
        <v/>
      </c>
    </row>
    <row r="1565" spans="1:3" x14ac:dyDescent="0.25">
      <c r="A1565">
        <f t="shared" ca="1" si="51"/>
        <v>17</v>
      </c>
      <c r="B1565">
        <f t="shared" ca="1" si="52"/>
        <v>1497</v>
      </c>
      <c r="C1565" t="str">
        <f ca="1">IF(OFFSET('YODA Blocks'!$A$2,'YODA File'!B1565,'YODA File'!A1565)="","",OFFSET('YODA Blocks'!$A$2,'YODA File'!B1565,'YODA File'!A1565))</f>
        <v/>
      </c>
    </row>
    <row r="1566" spans="1:3" x14ac:dyDescent="0.25">
      <c r="A1566">
        <f t="shared" ca="1" si="51"/>
        <v>17</v>
      </c>
      <c r="B1566">
        <f t="shared" ca="1" si="52"/>
        <v>1498</v>
      </c>
      <c r="C1566" t="str">
        <f ca="1">IF(OFFSET('YODA Blocks'!$A$2,'YODA File'!B1566,'YODA File'!A1566)="","",OFFSET('YODA Blocks'!$A$2,'YODA File'!B1566,'YODA File'!A1566))</f>
        <v/>
      </c>
    </row>
    <row r="1567" spans="1:3" x14ac:dyDescent="0.25">
      <c r="A1567">
        <f t="shared" ca="1" si="51"/>
        <v>17</v>
      </c>
      <c r="B1567">
        <f t="shared" ca="1" si="52"/>
        <v>1499</v>
      </c>
      <c r="C1567" t="str">
        <f ca="1">IF(OFFSET('YODA Blocks'!$A$2,'YODA File'!B1567,'YODA File'!A1567)="","",OFFSET('YODA Blocks'!$A$2,'YODA File'!B1567,'YODA File'!A1567))</f>
        <v/>
      </c>
    </row>
    <row r="1568" spans="1:3" x14ac:dyDescent="0.25">
      <c r="A1568">
        <f t="shared" ca="1" si="51"/>
        <v>17</v>
      </c>
      <c r="B1568">
        <f t="shared" ca="1" si="52"/>
        <v>1500</v>
      </c>
      <c r="C1568" t="str">
        <f ca="1">IF(OFFSET('YODA Blocks'!$A$2,'YODA File'!B1568,'YODA File'!A1568)="","",OFFSET('YODA Blocks'!$A$2,'YODA File'!B1568,'YODA File'!A1568))</f>
        <v/>
      </c>
    </row>
    <row r="1569" spans="1:3" x14ac:dyDescent="0.25">
      <c r="A1569">
        <f t="shared" ca="1" si="51"/>
        <v>17</v>
      </c>
      <c r="B1569">
        <f t="shared" ca="1" si="52"/>
        <v>1501</v>
      </c>
      <c r="C1569" t="str">
        <f ca="1">IF(OFFSET('YODA Blocks'!$A$2,'YODA File'!B1569,'YODA File'!A1569)="","",OFFSET('YODA Blocks'!$A$2,'YODA File'!B1569,'YODA File'!A1569))</f>
        <v/>
      </c>
    </row>
    <row r="1570" spans="1:3" x14ac:dyDescent="0.25">
      <c r="A1570">
        <f t="shared" ca="1" si="51"/>
        <v>17</v>
      </c>
      <c r="B1570">
        <f t="shared" ca="1" si="52"/>
        <v>1502</v>
      </c>
      <c r="C1570" t="str">
        <f ca="1">IF(OFFSET('YODA Blocks'!$A$2,'YODA File'!B1570,'YODA File'!A1570)="","",OFFSET('YODA Blocks'!$A$2,'YODA File'!B1570,'YODA File'!A1570))</f>
        <v/>
      </c>
    </row>
    <row r="1571" spans="1:3" x14ac:dyDescent="0.25">
      <c r="A1571">
        <f t="shared" ca="1" si="51"/>
        <v>17</v>
      </c>
      <c r="B1571">
        <f t="shared" ca="1" si="52"/>
        <v>1503</v>
      </c>
      <c r="C1571" t="str">
        <f ca="1">IF(OFFSET('YODA Blocks'!$A$2,'YODA File'!B1571,'YODA File'!A1571)="","",OFFSET('YODA Blocks'!$A$2,'YODA File'!B1571,'YODA File'!A1571))</f>
        <v/>
      </c>
    </row>
    <row r="1572" spans="1:3" x14ac:dyDescent="0.25">
      <c r="A1572">
        <f t="shared" ca="1" si="51"/>
        <v>17</v>
      </c>
      <c r="B1572">
        <f t="shared" ca="1" si="52"/>
        <v>1504</v>
      </c>
      <c r="C1572" t="str">
        <f ca="1">IF(OFFSET('YODA Blocks'!$A$2,'YODA File'!B1572,'YODA File'!A1572)="","",OFFSET('YODA Blocks'!$A$2,'YODA File'!B1572,'YODA File'!A1572))</f>
        <v/>
      </c>
    </row>
    <row r="1573" spans="1:3" x14ac:dyDescent="0.25">
      <c r="A1573">
        <f t="shared" ca="1" si="51"/>
        <v>17</v>
      </c>
      <c r="B1573">
        <f t="shared" ca="1" si="52"/>
        <v>1505</v>
      </c>
      <c r="C1573" t="str">
        <f ca="1">IF(OFFSET('YODA Blocks'!$A$2,'YODA File'!B1573,'YODA File'!A1573)="","",OFFSET('YODA Blocks'!$A$2,'YODA File'!B1573,'YODA File'!A1573))</f>
        <v/>
      </c>
    </row>
    <row r="1574" spans="1:3" x14ac:dyDescent="0.25">
      <c r="A1574">
        <f t="shared" ca="1" si="51"/>
        <v>17</v>
      </c>
      <c r="B1574">
        <f t="shared" ca="1" si="52"/>
        <v>1506</v>
      </c>
      <c r="C1574" t="str">
        <f ca="1">IF(OFFSET('YODA Blocks'!$A$2,'YODA File'!B1574,'YODA File'!A1574)="","",OFFSET('YODA Blocks'!$A$2,'YODA File'!B1574,'YODA File'!A1574))</f>
        <v/>
      </c>
    </row>
    <row r="1575" spans="1:3" x14ac:dyDescent="0.25">
      <c r="A1575">
        <f t="shared" ca="1" si="51"/>
        <v>17</v>
      </c>
      <c r="B1575">
        <f t="shared" ca="1" si="52"/>
        <v>1507</v>
      </c>
      <c r="C1575" t="str">
        <f ca="1">IF(OFFSET('YODA Blocks'!$A$2,'YODA File'!B1575,'YODA File'!A1575)="","",OFFSET('YODA Blocks'!$A$2,'YODA File'!B1575,'YODA File'!A1575))</f>
        <v/>
      </c>
    </row>
    <row r="1576" spans="1:3" x14ac:dyDescent="0.25">
      <c r="A1576">
        <f t="shared" ca="1" si="51"/>
        <v>17</v>
      </c>
      <c r="B1576">
        <f t="shared" ca="1" si="52"/>
        <v>1508</v>
      </c>
      <c r="C1576" t="str">
        <f ca="1">IF(OFFSET('YODA Blocks'!$A$2,'YODA File'!B1576,'YODA File'!A1576)="","",OFFSET('YODA Blocks'!$A$2,'YODA File'!B1576,'YODA File'!A1576))</f>
        <v/>
      </c>
    </row>
    <row r="1577" spans="1:3" x14ac:dyDescent="0.25">
      <c r="A1577">
        <f t="shared" ca="1" si="51"/>
        <v>17</v>
      </c>
      <c r="B1577">
        <f t="shared" ca="1" si="52"/>
        <v>1509</v>
      </c>
      <c r="C1577" t="str">
        <f ca="1">IF(OFFSET('YODA Blocks'!$A$2,'YODA File'!B1577,'YODA File'!A1577)="","",OFFSET('YODA Blocks'!$A$2,'YODA File'!B1577,'YODA File'!A1577))</f>
        <v/>
      </c>
    </row>
    <row r="1578" spans="1:3" x14ac:dyDescent="0.25">
      <c r="A1578">
        <f t="shared" ca="1" si="51"/>
        <v>17</v>
      </c>
      <c r="B1578">
        <f t="shared" ca="1" si="52"/>
        <v>1510</v>
      </c>
      <c r="C1578" t="str">
        <f ca="1">IF(OFFSET('YODA Blocks'!$A$2,'YODA File'!B1578,'YODA File'!A1578)="","",OFFSET('YODA Blocks'!$A$2,'YODA File'!B1578,'YODA File'!A1578))</f>
        <v/>
      </c>
    </row>
    <row r="1579" spans="1:3" x14ac:dyDescent="0.25">
      <c r="A1579">
        <f t="shared" ca="1" si="51"/>
        <v>17</v>
      </c>
      <c r="B1579">
        <f t="shared" ca="1" si="52"/>
        <v>1511</v>
      </c>
      <c r="C1579" t="str">
        <f ca="1">IF(OFFSET('YODA Blocks'!$A$2,'YODA File'!B1579,'YODA File'!A1579)="","",OFFSET('YODA Blocks'!$A$2,'YODA File'!B1579,'YODA File'!A1579))</f>
        <v/>
      </c>
    </row>
    <row r="1580" spans="1:3" x14ac:dyDescent="0.25">
      <c r="A1580">
        <f t="shared" ca="1" si="51"/>
        <v>17</v>
      </c>
      <c r="B1580">
        <f t="shared" ca="1" si="52"/>
        <v>1512</v>
      </c>
      <c r="C1580" t="str">
        <f ca="1">IF(OFFSET('YODA Blocks'!$A$2,'YODA File'!B1580,'YODA File'!A1580)="","",OFFSET('YODA Blocks'!$A$2,'YODA File'!B1580,'YODA File'!A1580))</f>
        <v/>
      </c>
    </row>
    <row r="1581" spans="1:3" x14ac:dyDescent="0.25">
      <c r="A1581">
        <f t="shared" ca="1" si="51"/>
        <v>17</v>
      </c>
      <c r="B1581">
        <f t="shared" ca="1" si="52"/>
        <v>1513</v>
      </c>
      <c r="C1581" t="str">
        <f ca="1">IF(OFFSET('YODA Blocks'!$A$2,'YODA File'!B1581,'YODA File'!A1581)="","",OFFSET('YODA Blocks'!$A$2,'YODA File'!B1581,'YODA File'!A1581))</f>
        <v/>
      </c>
    </row>
    <row r="1582" spans="1:3" x14ac:dyDescent="0.25">
      <c r="A1582">
        <f t="shared" ca="1" si="51"/>
        <v>17</v>
      </c>
      <c r="B1582">
        <f t="shared" ca="1" si="52"/>
        <v>1514</v>
      </c>
      <c r="C1582" t="str">
        <f ca="1">IF(OFFSET('YODA Blocks'!$A$2,'YODA File'!B1582,'YODA File'!A1582)="","",OFFSET('YODA Blocks'!$A$2,'YODA File'!B1582,'YODA File'!A1582))</f>
        <v/>
      </c>
    </row>
    <row r="1583" spans="1:3" x14ac:dyDescent="0.25">
      <c r="A1583">
        <f t="shared" ca="1" si="51"/>
        <v>17</v>
      </c>
      <c r="B1583">
        <f t="shared" ca="1" si="52"/>
        <v>1515</v>
      </c>
      <c r="C1583" t="str">
        <f ca="1">IF(OFFSET('YODA Blocks'!$A$2,'YODA File'!B1583,'YODA File'!A1583)="","",OFFSET('YODA Blocks'!$A$2,'YODA File'!B1583,'YODA File'!A1583))</f>
        <v/>
      </c>
    </row>
    <row r="1584" spans="1:3" x14ac:dyDescent="0.25">
      <c r="A1584">
        <f t="shared" ca="1" si="51"/>
        <v>17</v>
      </c>
      <c r="B1584">
        <f t="shared" ca="1" si="52"/>
        <v>1516</v>
      </c>
      <c r="C1584" t="str">
        <f ca="1">IF(OFFSET('YODA Blocks'!$A$2,'YODA File'!B1584,'YODA File'!A1584)="","",OFFSET('YODA Blocks'!$A$2,'YODA File'!B1584,'YODA File'!A1584))</f>
        <v/>
      </c>
    </row>
    <row r="1585" spans="1:3" x14ac:dyDescent="0.25">
      <c r="A1585">
        <f t="shared" ca="1" si="51"/>
        <v>17</v>
      </c>
      <c r="B1585">
        <f t="shared" ca="1" si="52"/>
        <v>1517</v>
      </c>
      <c r="C1585" t="str">
        <f ca="1">IF(OFFSET('YODA Blocks'!$A$2,'YODA File'!B1585,'YODA File'!A1585)="","",OFFSET('YODA Blocks'!$A$2,'YODA File'!B1585,'YODA File'!A1585))</f>
        <v/>
      </c>
    </row>
    <row r="1586" spans="1:3" x14ac:dyDescent="0.25">
      <c r="A1586">
        <f t="shared" ca="1" si="51"/>
        <v>17</v>
      </c>
      <c r="B1586">
        <f t="shared" ca="1" si="52"/>
        <v>1518</v>
      </c>
      <c r="C1586" t="str">
        <f ca="1">IF(OFFSET('YODA Blocks'!$A$2,'YODA File'!B1586,'YODA File'!A1586)="","",OFFSET('YODA Blocks'!$A$2,'YODA File'!B1586,'YODA File'!A1586))</f>
        <v/>
      </c>
    </row>
    <row r="1587" spans="1:3" x14ac:dyDescent="0.25">
      <c r="A1587">
        <f t="shared" ca="1" si="51"/>
        <v>17</v>
      </c>
      <c r="B1587">
        <f t="shared" ca="1" si="52"/>
        <v>1519</v>
      </c>
      <c r="C1587" t="str">
        <f ca="1">IF(OFFSET('YODA Blocks'!$A$2,'YODA File'!B1587,'YODA File'!A1587)="","",OFFSET('YODA Blocks'!$A$2,'YODA File'!B1587,'YODA File'!A1587))</f>
        <v/>
      </c>
    </row>
    <row r="1588" spans="1:3" x14ac:dyDescent="0.25">
      <c r="A1588">
        <f t="shared" ca="1" si="51"/>
        <v>17</v>
      </c>
      <c r="B1588">
        <f t="shared" ca="1" si="52"/>
        <v>1520</v>
      </c>
      <c r="C1588" t="str">
        <f ca="1">IF(OFFSET('YODA Blocks'!$A$2,'YODA File'!B1588,'YODA File'!A1588)="","",OFFSET('YODA Blocks'!$A$2,'YODA File'!B1588,'YODA File'!A1588))</f>
        <v/>
      </c>
    </row>
    <row r="1589" spans="1:3" x14ac:dyDescent="0.25">
      <c r="A1589">
        <f t="shared" ca="1" si="51"/>
        <v>17</v>
      </c>
      <c r="B1589">
        <f t="shared" ca="1" si="52"/>
        <v>1521</v>
      </c>
      <c r="C1589" t="str">
        <f ca="1">IF(OFFSET('YODA Blocks'!$A$2,'YODA File'!B1589,'YODA File'!A1589)="","",OFFSET('YODA Blocks'!$A$2,'YODA File'!B1589,'YODA File'!A1589))</f>
        <v/>
      </c>
    </row>
    <row r="1590" spans="1:3" x14ac:dyDescent="0.25">
      <c r="A1590">
        <f t="shared" ca="1" si="51"/>
        <v>17</v>
      </c>
      <c r="B1590">
        <f t="shared" ca="1" si="52"/>
        <v>1522</v>
      </c>
      <c r="C1590" t="str">
        <f ca="1">IF(OFFSET('YODA Blocks'!$A$2,'YODA File'!B1590,'YODA File'!A1590)="","",OFFSET('YODA Blocks'!$A$2,'YODA File'!B1590,'YODA File'!A1590))</f>
        <v/>
      </c>
    </row>
    <row r="1591" spans="1:3" x14ac:dyDescent="0.25">
      <c r="A1591">
        <f t="shared" ca="1" si="51"/>
        <v>17</v>
      </c>
      <c r="B1591">
        <f t="shared" ca="1" si="52"/>
        <v>1523</v>
      </c>
      <c r="C1591" t="str">
        <f ca="1">IF(OFFSET('YODA Blocks'!$A$2,'YODA File'!B1591,'YODA File'!A1591)="","",OFFSET('YODA Blocks'!$A$2,'YODA File'!B1591,'YODA File'!A1591))</f>
        <v/>
      </c>
    </row>
    <row r="1592" spans="1:3" x14ac:dyDescent="0.25">
      <c r="A1592">
        <f t="shared" ca="1" si="51"/>
        <v>17</v>
      </c>
      <c r="B1592">
        <f t="shared" ca="1" si="52"/>
        <v>1524</v>
      </c>
      <c r="C1592" t="str">
        <f ca="1">IF(OFFSET('YODA Blocks'!$A$2,'YODA File'!B1592,'YODA File'!A1592)="","",OFFSET('YODA Blocks'!$A$2,'YODA File'!B1592,'YODA File'!A1592))</f>
        <v/>
      </c>
    </row>
    <row r="1593" spans="1:3" x14ac:dyDescent="0.25">
      <c r="A1593">
        <f t="shared" ca="1" si="51"/>
        <v>17</v>
      </c>
      <c r="B1593">
        <f t="shared" ca="1" si="52"/>
        <v>1525</v>
      </c>
      <c r="C1593" t="str">
        <f ca="1">IF(OFFSET('YODA Blocks'!$A$2,'YODA File'!B1593,'YODA File'!A1593)="","",OFFSET('YODA Blocks'!$A$2,'YODA File'!B1593,'YODA File'!A1593))</f>
        <v/>
      </c>
    </row>
    <row r="1594" spans="1:3" x14ac:dyDescent="0.25">
      <c r="A1594">
        <f t="shared" ca="1" si="51"/>
        <v>17</v>
      </c>
      <c r="B1594">
        <f t="shared" ca="1" si="52"/>
        <v>1526</v>
      </c>
      <c r="C1594" t="str">
        <f ca="1">IF(OFFSET('YODA Blocks'!$A$2,'YODA File'!B1594,'YODA File'!A1594)="","",OFFSET('YODA Blocks'!$A$2,'YODA File'!B1594,'YODA File'!A1594))</f>
        <v/>
      </c>
    </row>
    <row r="1595" spans="1:3" x14ac:dyDescent="0.25">
      <c r="A1595">
        <f t="shared" ca="1" si="51"/>
        <v>17</v>
      </c>
      <c r="B1595">
        <f t="shared" ca="1" si="52"/>
        <v>1527</v>
      </c>
      <c r="C1595" t="str">
        <f ca="1">IF(OFFSET('YODA Blocks'!$A$2,'YODA File'!B1595,'YODA File'!A1595)="","",OFFSET('YODA Blocks'!$A$2,'YODA File'!B1595,'YODA File'!A1595))</f>
        <v/>
      </c>
    </row>
    <row r="1596" spans="1:3" x14ac:dyDescent="0.25">
      <c r="A1596">
        <f t="shared" ca="1" si="51"/>
        <v>17</v>
      </c>
      <c r="B1596">
        <f t="shared" ca="1" si="52"/>
        <v>1528</v>
      </c>
      <c r="C1596" t="str">
        <f ca="1">IF(OFFSET('YODA Blocks'!$A$2,'YODA File'!B1596,'YODA File'!A1596)="","",OFFSET('YODA Blocks'!$A$2,'YODA File'!B1596,'YODA File'!A1596))</f>
        <v/>
      </c>
    </row>
    <row r="1597" spans="1:3" x14ac:dyDescent="0.25">
      <c r="A1597">
        <f t="shared" ca="1" si="51"/>
        <v>17</v>
      </c>
      <c r="B1597">
        <f t="shared" ca="1" si="52"/>
        <v>1529</v>
      </c>
      <c r="C1597" t="str">
        <f ca="1">IF(OFFSET('YODA Blocks'!$A$2,'YODA File'!B1597,'YODA File'!A1597)="","",OFFSET('YODA Blocks'!$A$2,'YODA File'!B1597,'YODA File'!A1597))</f>
        <v/>
      </c>
    </row>
    <row r="1598" spans="1:3" x14ac:dyDescent="0.25">
      <c r="A1598">
        <f t="shared" ca="1" si="51"/>
        <v>17</v>
      </c>
      <c r="B1598">
        <f t="shared" ca="1" si="52"/>
        <v>1530</v>
      </c>
      <c r="C1598" t="str">
        <f ca="1">IF(OFFSET('YODA Blocks'!$A$2,'YODA File'!B1598,'YODA File'!A1598)="","",OFFSET('YODA Blocks'!$A$2,'YODA File'!B1598,'YODA File'!A1598))</f>
        <v/>
      </c>
    </row>
    <row r="1599" spans="1:3" x14ac:dyDescent="0.25">
      <c r="A1599">
        <f t="shared" ref="A1599:A1662" ca="1" si="53">IF(B1598=INDIRECT(CONCATENATE("'YODA Blocks'!$",CHAR(A1598+65),"$2:",CHAR(A1598+65),"$2")),A1598+1,A1598)</f>
        <v>17</v>
      </c>
      <c r="B1599">
        <f t="shared" ref="B1599:B1662" ca="1" si="54">IF(B1598=SUM(INDIRECT(CONCATENATE("'YODA Blocks'!$",CHAR(A1598+65),"$2:",CHAR(A1598+65),"$2"))),1,B1598+1)</f>
        <v>1531</v>
      </c>
      <c r="C1599" t="str">
        <f ca="1">IF(OFFSET('YODA Blocks'!$A$2,'YODA File'!B1599,'YODA File'!A1599)="","",OFFSET('YODA Blocks'!$A$2,'YODA File'!B1599,'YODA File'!A1599))</f>
        <v/>
      </c>
    </row>
    <row r="1600" spans="1:3" x14ac:dyDescent="0.25">
      <c r="A1600">
        <f t="shared" ca="1" si="53"/>
        <v>17</v>
      </c>
      <c r="B1600">
        <f t="shared" ca="1" si="54"/>
        <v>1532</v>
      </c>
      <c r="C1600" t="str">
        <f ca="1">IF(OFFSET('YODA Blocks'!$A$2,'YODA File'!B1600,'YODA File'!A1600)="","",OFFSET('YODA Blocks'!$A$2,'YODA File'!B1600,'YODA File'!A1600))</f>
        <v/>
      </c>
    </row>
    <row r="1601" spans="1:3" x14ac:dyDescent="0.25">
      <c r="A1601">
        <f t="shared" ca="1" si="53"/>
        <v>17</v>
      </c>
      <c r="B1601">
        <f t="shared" ca="1" si="54"/>
        <v>1533</v>
      </c>
      <c r="C1601" t="str">
        <f ca="1">IF(OFFSET('YODA Blocks'!$A$2,'YODA File'!B1601,'YODA File'!A1601)="","",OFFSET('YODA Blocks'!$A$2,'YODA File'!B1601,'YODA File'!A1601))</f>
        <v/>
      </c>
    </row>
    <row r="1602" spans="1:3" x14ac:dyDescent="0.25">
      <c r="A1602">
        <f t="shared" ca="1" si="53"/>
        <v>17</v>
      </c>
      <c r="B1602">
        <f t="shared" ca="1" si="54"/>
        <v>1534</v>
      </c>
      <c r="C1602" t="str">
        <f ca="1">IF(OFFSET('YODA Blocks'!$A$2,'YODA File'!B1602,'YODA File'!A1602)="","",OFFSET('YODA Blocks'!$A$2,'YODA File'!B1602,'YODA File'!A1602))</f>
        <v/>
      </c>
    </row>
    <row r="1603" spans="1:3" x14ac:dyDescent="0.25">
      <c r="A1603">
        <f t="shared" ca="1" si="53"/>
        <v>17</v>
      </c>
      <c r="B1603">
        <f t="shared" ca="1" si="54"/>
        <v>1535</v>
      </c>
      <c r="C1603" t="str">
        <f ca="1">IF(OFFSET('YODA Blocks'!$A$2,'YODA File'!B1603,'YODA File'!A1603)="","",OFFSET('YODA Blocks'!$A$2,'YODA File'!B1603,'YODA File'!A1603))</f>
        <v/>
      </c>
    </row>
    <row r="1604" spans="1:3" x14ac:dyDescent="0.25">
      <c r="A1604">
        <f t="shared" ca="1" si="53"/>
        <v>17</v>
      </c>
      <c r="B1604">
        <f t="shared" ca="1" si="54"/>
        <v>1536</v>
      </c>
      <c r="C1604" t="str">
        <f ca="1">IF(OFFSET('YODA Blocks'!$A$2,'YODA File'!B1604,'YODA File'!A1604)="","",OFFSET('YODA Blocks'!$A$2,'YODA File'!B1604,'YODA File'!A1604))</f>
        <v/>
      </c>
    </row>
    <row r="1605" spans="1:3" x14ac:dyDescent="0.25">
      <c r="A1605">
        <f t="shared" ca="1" si="53"/>
        <v>17</v>
      </c>
      <c r="B1605">
        <f t="shared" ca="1" si="54"/>
        <v>1537</v>
      </c>
      <c r="C1605" t="str">
        <f ca="1">IF(OFFSET('YODA Blocks'!$A$2,'YODA File'!B1605,'YODA File'!A1605)="","",OFFSET('YODA Blocks'!$A$2,'YODA File'!B1605,'YODA File'!A1605))</f>
        <v/>
      </c>
    </row>
    <row r="1606" spans="1:3" x14ac:dyDescent="0.25">
      <c r="A1606">
        <f t="shared" ca="1" si="53"/>
        <v>17</v>
      </c>
      <c r="B1606">
        <f t="shared" ca="1" si="54"/>
        <v>1538</v>
      </c>
      <c r="C1606" t="str">
        <f ca="1">IF(OFFSET('YODA Blocks'!$A$2,'YODA File'!B1606,'YODA File'!A1606)="","",OFFSET('YODA Blocks'!$A$2,'YODA File'!B1606,'YODA File'!A1606))</f>
        <v/>
      </c>
    </row>
    <row r="1607" spans="1:3" x14ac:dyDescent="0.25">
      <c r="A1607">
        <f t="shared" ca="1" si="53"/>
        <v>17</v>
      </c>
      <c r="B1607">
        <f t="shared" ca="1" si="54"/>
        <v>1539</v>
      </c>
      <c r="C1607" t="str">
        <f ca="1">IF(OFFSET('YODA Blocks'!$A$2,'YODA File'!B1607,'YODA File'!A1607)="","",OFFSET('YODA Blocks'!$A$2,'YODA File'!B1607,'YODA File'!A1607))</f>
        <v/>
      </c>
    </row>
    <row r="1608" spans="1:3" x14ac:dyDescent="0.25">
      <c r="A1608">
        <f t="shared" ca="1" si="53"/>
        <v>17</v>
      </c>
      <c r="B1608">
        <f t="shared" ca="1" si="54"/>
        <v>1540</v>
      </c>
      <c r="C1608" t="str">
        <f ca="1">IF(OFFSET('YODA Blocks'!$A$2,'YODA File'!B1608,'YODA File'!A1608)="","",OFFSET('YODA Blocks'!$A$2,'YODA File'!B1608,'YODA File'!A1608))</f>
        <v/>
      </c>
    </row>
    <row r="1609" spans="1:3" x14ac:dyDescent="0.25">
      <c r="A1609">
        <f t="shared" ca="1" si="53"/>
        <v>17</v>
      </c>
      <c r="B1609">
        <f t="shared" ca="1" si="54"/>
        <v>1541</v>
      </c>
      <c r="C1609" t="str">
        <f ca="1">IF(OFFSET('YODA Blocks'!$A$2,'YODA File'!B1609,'YODA File'!A1609)="","",OFFSET('YODA Blocks'!$A$2,'YODA File'!B1609,'YODA File'!A1609))</f>
        <v/>
      </c>
    </row>
    <row r="1610" spans="1:3" x14ac:dyDescent="0.25">
      <c r="A1610">
        <f t="shared" ca="1" si="53"/>
        <v>17</v>
      </c>
      <c r="B1610">
        <f t="shared" ca="1" si="54"/>
        <v>1542</v>
      </c>
      <c r="C1610" t="str">
        <f ca="1">IF(OFFSET('YODA Blocks'!$A$2,'YODA File'!B1610,'YODA File'!A1610)="","",OFFSET('YODA Blocks'!$A$2,'YODA File'!B1610,'YODA File'!A1610))</f>
        <v/>
      </c>
    </row>
    <row r="1611" spans="1:3" x14ac:dyDescent="0.25">
      <c r="A1611">
        <f t="shared" ca="1" si="53"/>
        <v>17</v>
      </c>
      <c r="B1611">
        <f t="shared" ca="1" si="54"/>
        <v>1543</v>
      </c>
      <c r="C1611" t="str">
        <f ca="1">IF(OFFSET('YODA Blocks'!$A$2,'YODA File'!B1611,'YODA File'!A1611)="","",OFFSET('YODA Blocks'!$A$2,'YODA File'!B1611,'YODA File'!A1611))</f>
        <v/>
      </c>
    </row>
    <row r="1612" spans="1:3" x14ac:dyDescent="0.25">
      <c r="A1612">
        <f t="shared" ca="1" si="53"/>
        <v>17</v>
      </c>
      <c r="B1612">
        <f t="shared" ca="1" si="54"/>
        <v>1544</v>
      </c>
      <c r="C1612" t="str">
        <f ca="1">IF(OFFSET('YODA Blocks'!$A$2,'YODA File'!B1612,'YODA File'!A1612)="","",OFFSET('YODA Blocks'!$A$2,'YODA File'!B1612,'YODA File'!A1612))</f>
        <v/>
      </c>
    </row>
    <row r="1613" spans="1:3" x14ac:dyDescent="0.25">
      <c r="A1613">
        <f t="shared" ca="1" si="53"/>
        <v>17</v>
      </c>
      <c r="B1613">
        <f t="shared" ca="1" si="54"/>
        <v>1545</v>
      </c>
      <c r="C1613" t="str">
        <f ca="1">IF(OFFSET('YODA Blocks'!$A$2,'YODA File'!B1613,'YODA File'!A1613)="","",OFFSET('YODA Blocks'!$A$2,'YODA File'!B1613,'YODA File'!A1613))</f>
        <v/>
      </c>
    </row>
    <row r="1614" spans="1:3" x14ac:dyDescent="0.25">
      <c r="A1614">
        <f t="shared" ca="1" si="53"/>
        <v>17</v>
      </c>
      <c r="B1614">
        <f t="shared" ca="1" si="54"/>
        <v>1546</v>
      </c>
      <c r="C1614" t="str">
        <f ca="1">IF(OFFSET('YODA Blocks'!$A$2,'YODA File'!B1614,'YODA File'!A1614)="","",OFFSET('YODA Blocks'!$A$2,'YODA File'!B1614,'YODA File'!A1614))</f>
        <v/>
      </c>
    </row>
    <row r="1615" spans="1:3" x14ac:dyDescent="0.25">
      <c r="A1615">
        <f t="shared" ca="1" si="53"/>
        <v>17</v>
      </c>
      <c r="B1615">
        <f t="shared" ca="1" si="54"/>
        <v>1547</v>
      </c>
      <c r="C1615" t="str">
        <f ca="1">IF(OFFSET('YODA Blocks'!$A$2,'YODA File'!B1615,'YODA File'!A1615)="","",OFFSET('YODA Blocks'!$A$2,'YODA File'!B1615,'YODA File'!A1615))</f>
        <v/>
      </c>
    </row>
    <row r="1616" spans="1:3" x14ac:dyDescent="0.25">
      <c r="A1616">
        <f t="shared" ca="1" si="53"/>
        <v>17</v>
      </c>
      <c r="B1616">
        <f t="shared" ca="1" si="54"/>
        <v>1548</v>
      </c>
      <c r="C1616" t="str">
        <f ca="1">IF(OFFSET('YODA Blocks'!$A$2,'YODA File'!B1616,'YODA File'!A1616)="","",OFFSET('YODA Blocks'!$A$2,'YODA File'!B1616,'YODA File'!A1616))</f>
        <v/>
      </c>
    </row>
    <row r="1617" spans="1:3" x14ac:dyDescent="0.25">
      <c r="A1617">
        <f t="shared" ca="1" si="53"/>
        <v>17</v>
      </c>
      <c r="B1617">
        <f t="shared" ca="1" si="54"/>
        <v>1549</v>
      </c>
      <c r="C1617" t="str">
        <f ca="1">IF(OFFSET('YODA Blocks'!$A$2,'YODA File'!B1617,'YODA File'!A1617)="","",OFFSET('YODA Blocks'!$A$2,'YODA File'!B1617,'YODA File'!A1617))</f>
        <v/>
      </c>
    </row>
    <row r="1618" spans="1:3" x14ac:dyDescent="0.25">
      <c r="A1618">
        <f t="shared" ca="1" si="53"/>
        <v>17</v>
      </c>
      <c r="B1618">
        <f t="shared" ca="1" si="54"/>
        <v>1550</v>
      </c>
      <c r="C1618" t="str">
        <f ca="1">IF(OFFSET('YODA Blocks'!$A$2,'YODA File'!B1618,'YODA File'!A1618)="","",OFFSET('YODA Blocks'!$A$2,'YODA File'!B1618,'YODA File'!A1618))</f>
        <v/>
      </c>
    </row>
    <row r="1619" spans="1:3" x14ac:dyDescent="0.25">
      <c r="A1619">
        <f t="shared" ca="1" si="53"/>
        <v>17</v>
      </c>
      <c r="B1619">
        <f t="shared" ca="1" si="54"/>
        <v>1551</v>
      </c>
      <c r="C1619" t="str">
        <f ca="1">IF(OFFSET('YODA Blocks'!$A$2,'YODA File'!B1619,'YODA File'!A1619)="","",OFFSET('YODA Blocks'!$A$2,'YODA File'!B1619,'YODA File'!A1619))</f>
        <v/>
      </c>
    </row>
    <row r="1620" spans="1:3" x14ac:dyDescent="0.25">
      <c r="A1620">
        <f t="shared" ca="1" si="53"/>
        <v>17</v>
      </c>
      <c r="B1620">
        <f t="shared" ca="1" si="54"/>
        <v>1552</v>
      </c>
      <c r="C1620" t="str">
        <f ca="1">IF(OFFSET('YODA Blocks'!$A$2,'YODA File'!B1620,'YODA File'!A1620)="","",OFFSET('YODA Blocks'!$A$2,'YODA File'!B1620,'YODA File'!A1620))</f>
        <v/>
      </c>
    </row>
    <row r="1621" spans="1:3" x14ac:dyDescent="0.25">
      <c r="A1621">
        <f t="shared" ca="1" si="53"/>
        <v>17</v>
      </c>
      <c r="B1621">
        <f t="shared" ca="1" si="54"/>
        <v>1553</v>
      </c>
      <c r="C1621" t="str">
        <f ca="1">IF(OFFSET('YODA Blocks'!$A$2,'YODA File'!B1621,'YODA File'!A1621)="","",OFFSET('YODA Blocks'!$A$2,'YODA File'!B1621,'YODA File'!A1621))</f>
        <v/>
      </c>
    </row>
    <row r="1622" spans="1:3" x14ac:dyDescent="0.25">
      <c r="A1622">
        <f t="shared" ca="1" si="53"/>
        <v>17</v>
      </c>
      <c r="B1622">
        <f t="shared" ca="1" si="54"/>
        <v>1554</v>
      </c>
      <c r="C1622" t="str">
        <f ca="1">IF(OFFSET('YODA Blocks'!$A$2,'YODA File'!B1622,'YODA File'!A1622)="","",OFFSET('YODA Blocks'!$A$2,'YODA File'!B1622,'YODA File'!A1622))</f>
        <v/>
      </c>
    </row>
    <row r="1623" spans="1:3" x14ac:dyDescent="0.25">
      <c r="A1623">
        <f t="shared" ca="1" si="53"/>
        <v>17</v>
      </c>
      <c r="B1623">
        <f t="shared" ca="1" si="54"/>
        <v>1555</v>
      </c>
      <c r="C1623" t="str">
        <f ca="1">IF(OFFSET('YODA Blocks'!$A$2,'YODA File'!B1623,'YODA File'!A1623)="","",OFFSET('YODA Blocks'!$A$2,'YODA File'!B1623,'YODA File'!A1623))</f>
        <v/>
      </c>
    </row>
    <row r="1624" spans="1:3" x14ac:dyDescent="0.25">
      <c r="A1624">
        <f t="shared" ca="1" si="53"/>
        <v>17</v>
      </c>
      <c r="B1624">
        <f t="shared" ca="1" si="54"/>
        <v>1556</v>
      </c>
      <c r="C1624" t="str">
        <f ca="1">IF(OFFSET('YODA Blocks'!$A$2,'YODA File'!B1624,'YODA File'!A1624)="","",OFFSET('YODA Blocks'!$A$2,'YODA File'!B1624,'YODA File'!A1624))</f>
        <v/>
      </c>
    </row>
    <row r="1625" spans="1:3" x14ac:dyDescent="0.25">
      <c r="A1625">
        <f t="shared" ca="1" si="53"/>
        <v>17</v>
      </c>
      <c r="B1625">
        <f t="shared" ca="1" si="54"/>
        <v>1557</v>
      </c>
      <c r="C1625" t="str">
        <f ca="1">IF(OFFSET('YODA Blocks'!$A$2,'YODA File'!B1625,'YODA File'!A1625)="","",OFFSET('YODA Blocks'!$A$2,'YODA File'!B1625,'YODA File'!A1625))</f>
        <v/>
      </c>
    </row>
    <row r="1626" spans="1:3" x14ac:dyDescent="0.25">
      <c r="A1626">
        <f t="shared" ca="1" si="53"/>
        <v>17</v>
      </c>
      <c r="B1626">
        <f t="shared" ca="1" si="54"/>
        <v>1558</v>
      </c>
      <c r="C1626" t="str">
        <f ca="1">IF(OFFSET('YODA Blocks'!$A$2,'YODA File'!B1626,'YODA File'!A1626)="","",OFFSET('YODA Blocks'!$A$2,'YODA File'!B1626,'YODA File'!A1626))</f>
        <v/>
      </c>
    </row>
    <row r="1627" spans="1:3" x14ac:dyDescent="0.25">
      <c r="A1627">
        <f t="shared" ca="1" si="53"/>
        <v>17</v>
      </c>
      <c r="B1627">
        <f t="shared" ca="1" si="54"/>
        <v>1559</v>
      </c>
      <c r="C1627" t="str">
        <f ca="1">IF(OFFSET('YODA Blocks'!$A$2,'YODA File'!B1627,'YODA File'!A1627)="","",OFFSET('YODA Blocks'!$A$2,'YODA File'!B1627,'YODA File'!A1627))</f>
        <v/>
      </c>
    </row>
    <row r="1628" spans="1:3" x14ac:dyDescent="0.25">
      <c r="A1628">
        <f t="shared" ca="1" si="53"/>
        <v>17</v>
      </c>
      <c r="B1628">
        <f t="shared" ca="1" si="54"/>
        <v>1560</v>
      </c>
      <c r="C1628" t="str">
        <f ca="1">IF(OFFSET('YODA Blocks'!$A$2,'YODA File'!B1628,'YODA File'!A1628)="","",OFFSET('YODA Blocks'!$A$2,'YODA File'!B1628,'YODA File'!A1628))</f>
        <v/>
      </c>
    </row>
    <row r="1629" spans="1:3" x14ac:dyDescent="0.25">
      <c r="A1629">
        <f t="shared" ca="1" si="53"/>
        <v>17</v>
      </c>
      <c r="B1629">
        <f t="shared" ca="1" si="54"/>
        <v>1561</v>
      </c>
      <c r="C1629" t="str">
        <f ca="1">IF(OFFSET('YODA Blocks'!$A$2,'YODA File'!B1629,'YODA File'!A1629)="","",OFFSET('YODA Blocks'!$A$2,'YODA File'!B1629,'YODA File'!A1629))</f>
        <v/>
      </c>
    </row>
    <row r="1630" spans="1:3" x14ac:dyDescent="0.25">
      <c r="A1630">
        <f t="shared" ca="1" si="53"/>
        <v>17</v>
      </c>
      <c r="B1630">
        <f t="shared" ca="1" si="54"/>
        <v>1562</v>
      </c>
      <c r="C1630" t="str">
        <f ca="1">IF(OFFSET('YODA Blocks'!$A$2,'YODA File'!B1630,'YODA File'!A1630)="","",OFFSET('YODA Blocks'!$A$2,'YODA File'!B1630,'YODA File'!A1630))</f>
        <v/>
      </c>
    </row>
    <row r="1631" spans="1:3" x14ac:dyDescent="0.25">
      <c r="A1631">
        <f t="shared" ca="1" si="53"/>
        <v>17</v>
      </c>
      <c r="B1631">
        <f t="shared" ca="1" si="54"/>
        <v>1563</v>
      </c>
      <c r="C1631" t="str">
        <f ca="1">IF(OFFSET('YODA Blocks'!$A$2,'YODA File'!B1631,'YODA File'!A1631)="","",OFFSET('YODA Blocks'!$A$2,'YODA File'!B1631,'YODA File'!A1631))</f>
        <v/>
      </c>
    </row>
    <row r="1632" spans="1:3" x14ac:dyDescent="0.25">
      <c r="A1632">
        <f t="shared" ca="1" si="53"/>
        <v>17</v>
      </c>
      <c r="B1632">
        <f t="shared" ca="1" si="54"/>
        <v>1564</v>
      </c>
      <c r="C1632" t="str">
        <f ca="1">IF(OFFSET('YODA Blocks'!$A$2,'YODA File'!B1632,'YODA File'!A1632)="","",OFFSET('YODA Blocks'!$A$2,'YODA File'!B1632,'YODA File'!A1632))</f>
        <v/>
      </c>
    </row>
    <row r="1633" spans="1:3" x14ac:dyDescent="0.25">
      <c r="A1633">
        <f t="shared" ca="1" si="53"/>
        <v>17</v>
      </c>
      <c r="B1633">
        <f t="shared" ca="1" si="54"/>
        <v>1565</v>
      </c>
      <c r="C1633" t="str">
        <f ca="1">IF(OFFSET('YODA Blocks'!$A$2,'YODA File'!B1633,'YODA File'!A1633)="","",OFFSET('YODA Blocks'!$A$2,'YODA File'!B1633,'YODA File'!A1633))</f>
        <v/>
      </c>
    </row>
    <row r="1634" spans="1:3" x14ac:dyDescent="0.25">
      <c r="A1634">
        <f t="shared" ca="1" si="53"/>
        <v>17</v>
      </c>
      <c r="B1634">
        <f t="shared" ca="1" si="54"/>
        <v>1566</v>
      </c>
      <c r="C1634" t="str">
        <f ca="1">IF(OFFSET('YODA Blocks'!$A$2,'YODA File'!B1634,'YODA File'!A1634)="","",OFFSET('YODA Blocks'!$A$2,'YODA File'!B1634,'YODA File'!A1634))</f>
        <v/>
      </c>
    </row>
    <row r="1635" spans="1:3" x14ac:dyDescent="0.25">
      <c r="A1635">
        <f t="shared" ca="1" si="53"/>
        <v>17</v>
      </c>
      <c r="B1635">
        <f t="shared" ca="1" si="54"/>
        <v>1567</v>
      </c>
      <c r="C1635" t="str">
        <f ca="1">IF(OFFSET('YODA Blocks'!$A$2,'YODA File'!B1635,'YODA File'!A1635)="","",OFFSET('YODA Blocks'!$A$2,'YODA File'!B1635,'YODA File'!A1635))</f>
        <v/>
      </c>
    </row>
    <row r="1636" spans="1:3" x14ac:dyDescent="0.25">
      <c r="A1636">
        <f t="shared" ca="1" si="53"/>
        <v>17</v>
      </c>
      <c r="B1636">
        <f t="shared" ca="1" si="54"/>
        <v>1568</v>
      </c>
      <c r="C1636" t="str">
        <f ca="1">IF(OFFSET('YODA Blocks'!$A$2,'YODA File'!B1636,'YODA File'!A1636)="","",OFFSET('YODA Blocks'!$A$2,'YODA File'!B1636,'YODA File'!A1636))</f>
        <v/>
      </c>
    </row>
    <row r="1637" spans="1:3" x14ac:dyDescent="0.25">
      <c r="A1637">
        <f t="shared" ca="1" si="53"/>
        <v>17</v>
      </c>
      <c r="B1637">
        <f t="shared" ca="1" si="54"/>
        <v>1569</v>
      </c>
      <c r="C1637" t="str">
        <f ca="1">IF(OFFSET('YODA Blocks'!$A$2,'YODA File'!B1637,'YODA File'!A1637)="","",OFFSET('YODA Blocks'!$A$2,'YODA File'!B1637,'YODA File'!A1637))</f>
        <v/>
      </c>
    </row>
    <row r="1638" spans="1:3" x14ac:dyDescent="0.25">
      <c r="A1638">
        <f t="shared" ca="1" si="53"/>
        <v>17</v>
      </c>
      <c r="B1638">
        <f t="shared" ca="1" si="54"/>
        <v>1570</v>
      </c>
      <c r="C1638" t="str">
        <f ca="1">IF(OFFSET('YODA Blocks'!$A$2,'YODA File'!B1638,'YODA File'!A1638)="","",OFFSET('YODA Blocks'!$A$2,'YODA File'!B1638,'YODA File'!A1638))</f>
        <v/>
      </c>
    </row>
    <row r="1639" spans="1:3" x14ac:dyDescent="0.25">
      <c r="A1639">
        <f t="shared" ca="1" si="53"/>
        <v>17</v>
      </c>
      <c r="B1639">
        <f t="shared" ca="1" si="54"/>
        <v>1571</v>
      </c>
      <c r="C1639" t="str">
        <f ca="1">IF(OFFSET('YODA Blocks'!$A$2,'YODA File'!B1639,'YODA File'!A1639)="","",OFFSET('YODA Blocks'!$A$2,'YODA File'!B1639,'YODA File'!A1639))</f>
        <v/>
      </c>
    </row>
    <row r="1640" spans="1:3" x14ac:dyDescent="0.25">
      <c r="A1640">
        <f t="shared" ca="1" si="53"/>
        <v>17</v>
      </c>
      <c r="B1640">
        <f t="shared" ca="1" si="54"/>
        <v>1572</v>
      </c>
      <c r="C1640" t="str">
        <f ca="1">IF(OFFSET('YODA Blocks'!$A$2,'YODA File'!B1640,'YODA File'!A1640)="","",OFFSET('YODA Blocks'!$A$2,'YODA File'!B1640,'YODA File'!A1640))</f>
        <v/>
      </c>
    </row>
    <row r="1641" spans="1:3" x14ac:dyDescent="0.25">
      <c r="A1641">
        <f t="shared" ca="1" si="53"/>
        <v>17</v>
      </c>
      <c r="B1641">
        <f t="shared" ca="1" si="54"/>
        <v>1573</v>
      </c>
      <c r="C1641" t="str">
        <f ca="1">IF(OFFSET('YODA Blocks'!$A$2,'YODA File'!B1641,'YODA File'!A1641)="","",OFFSET('YODA Blocks'!$A$2,'YODA File'!B1641,'YODA File'!A1641))</f>
        <v/>
      </c>
    </row>
    <row r="1642" spans="1:3" x14ac:dyDescent="0.25">
      <c r="A1642">
        <f t="shared" ca="1" si="53"/>
        <v>17</v>
      </c>
      <c r="B1642">
        <f t="shared" ca="1" si="54"/>
        <v>1574</v>
      </c>
      <c r="C1642" t="str">
        <f ca="1">IF(OFFSET('YODA Blocks'!$A$2,'YODA File'!B1642,'YODA File'!A1642)="","",OFFSET('YODA Blocks'!$A$2,'YODA File'!B1642,'YODA File'!A1642))</f>
        <v/>
      </c>
    </row>
    <row r="1643" spans="1:3" x14ac:dyDescent="0.25">
      <c r="A1643">
        <f t="shared" ca="1" si="53"/>
        <v>17</v>
      </c>
      <c r="B1643">
        <f t="shared" ca="1" si="54"/>
        <v>1575</v>
      </c>
      <c r="C1643" t="str">
        <f ca="1">IF(OFFSET('YODA Blocks'!$A$2,'YODA File'!B1643,'YODA File'!A1643)="","",OFFSET('YODA Blocks'!$A$2,'YODA File'!B1643,'YODA File'!A1643))</f>
        <v/>
      </c>
    </row>
    <row r="1644" spans="1:3" x14ac:dyDescent="0.25">
      <c r="A1644">
        <f t="shared" ca="1" si="53"/>
        <v>17</v>
      </c>
      <c r="B1644">
        <f t="shared" ca="1" si="54"/>
        <v>1576</v>
      </c>
      <c r="C1644" t="str">
        <f ca="1">IF(OFFSET('YODA Blocks'!$A$2,'YODA File'!B1644,'YODA File'!A1644)="","",OFFSET('YODA Blocks'!$A$2,'YODA File'!B1644,'YODA File'!A1644))</f>
        <v/>
      </c>
    </row>
    <row r="1645" spans="1:3" x14ac:dyDescent="0.25">
      <c r="A1645">
        <f t="shared" ca="1" si="53"/>
        <v>17</v>
      </c>
      <c r="B1645">
        <f t="shared" ca="1" si="54"/>
        <v>1577</v>
      </c>
      <c r="C1645" t="str">
        <f ca="1">IF(OFFSET('YODA Blocks'!$A$2,'YODA File'!B1645,'YODA File'!A1645)="","",OFFSET('YODA Blocks'!$A$2,'YODA File'!B1645,'YODA File'!A1645))</f>
        <v/>
      </c>
    </row>
    <row r="1646" spans="1:3" x14ac:dyDescent="0.25">
      <c r="A1646">
        <f t="shared" ca="1" si="53"/>
        <v>17</v>
      </c>
      <c r="B1646">
        <f t="shared" ca="1" si="54"/>
        <v>1578</v>
      </c>
      <c r="C1646" t="str">
        <f ca="1">IF(OFFSET('YODA Blocks'!$A$2,'YODA File'!B1646,'YODA File'!A1646)="","",OFFSET('YODA Blocks'!$A$2,'YODA File'!B1646,'YODA File'!A1646))</f>
        <v/>
      </c>
    </row>
    <row r="1647" spans="1:3" x14ac:dyDescent="0.25">
      <c r="A1647">
        <f t="shared" ca="1" si="53"/>
        <v>17</v>
      </c>
      <c r="B1647">
        <f t="shared" ca="1" si="54"/>
        <v>1579</v>
      </c>
      <c r="C1647" t="str">
        <f ca="1">IF(OFFSET('YODA Blocks'!$A$2,'YODA File'!B1647,'YODA File'!A1647)="","",OFFSET('YODA Blocks'!$A$2,'YODA File'!B1647,'YODA File'!A1647))</f>
        <v/>
      </c>
    </row>
    <row r="1648" spans="1:3" x14ac:dyDescent="0.25">
      <c r="A1648">
        <f t="shared" ca="1" si="53"/>
        <v>17</v>
      </c>
      <c r="B1648">
        <f t="shared" ca="1" si="54"/>
        <v>1580</v>
      </c>
      <c r="C1648" t="str">
        <f ca="1">IF(OFFSET('YODA Blocks'!$A$2,'YODA File'!B1648,'YODA File'!A1648)="","",OFFSET('YODA Blocks'!$A$2,'YODA File'!B1648,'YODA File'!A1648))</f>
        <v/>
      </c>
    </row>
    <row r="1649" spans="1:3" x14ac:dyDescent="0.25">
      <c r="A1649">
        <f t="shared" ca="1" si="53"/>
        <v>17</v>
      </c>
      <c r="B1649">
        <f t="shared" ca="1" si="54"/>
        <v>1581</v>
      </c>
      <c r="C1649" t="str">
        <f ca="1">IF(OFFSET('YODA Blocks'!$A$2,'YODA File'!B1649,'YODA File'!A1649)="","",OFFSET('YODA Blocks'!$A$2,'YODA File'!B1649,'YODA File'!A1649))</f>
        <v/>
      </c>
    </row>
    <row r="1650" spans="1:3" x14ac:dyDescent="0.25">
      <c r="A1650">
        <f t="shared" ca="1" si="53"/>
        <v>17</v>
      </c>
      <c r="B1650">
        <f t="shared" ca="1" si="54"/>
        <v>1582</v>
      </c>
      <c r="C1650" t="str">
        <f ca="1">IF(OFFSET('YODA Blocks'!$A$2,'YODA File'!B1650,'YODA File'!A1650)="","",OFFSET('YODA Blocks'!$A$2,'YODA File'!B1650,'YODA File'!A1650))</f>
        <v/>
      </c>
    </row>
    <row r="1651" spans="1:3" x14ac:dyDescent="0.25">
      <c r="A1651">
        <f t="shared" ca="1" si="53"/>
        <v>17</v>
      </c>
      <c r="B1651">
        <f t="shared" ca="1" si="54"/>
        <v>1583</v>
      </c>
      <c r="C1651" t="str">
        <f ca="1">IF(OFFSET('YODA Blocks'!$A$2,'YODA File'!B1651,'YODA File'!A1651)="","",OFFSET('YODA Blocks'!$A$2,'YODA File'!B1651,'YODA File'!A1651))</f>
        <v/>
      </c>
    </row>
    <row r="1652" spans="1:3" x14ac:dyDescent="0.25">
      <c r="A1652">
        <f t="shared" ca="1" si="53"/>
        <v>17</v>
      </c>
      <c r="B1652">
        <f t="shared" ca="1" si="54"/>
        <v>1584</v>
      </c>
      <c r="C1652" t="str">
        <f ca="1">IF(OFFSET('YODA Blocks'!$A$2,'YODA File'!B1652,'YODA File'!A1652)="","",OFFSET('YODA Blocks'!$A$2,'YODA File'!B1652,'YODA File'!A1652))</f>
        <v/>
      </c>
    </row>
    <row r="1653" spans="1:3" x14ac:dyDescent="0.25">
      <c r="A1653">
        <f t="shared" ca="1" si="53"/>
        <v>17</v>
      </c>
      <c r="B1653">
        <f t="shared" ca="1" si="54"/>
        <v>1585</v>
      </c>
      <c r="C1653" t="str">
        <f ca="1">IF(OFFSET('YODA Blocks'!$A$2,'YODA File'!B1653,'YODA File'!A1653)="","",OFFSET('YODA Blocks'!$A$2,'YODA File'!B1653,'YODA File'!A1653))</f>
        <v/>
      </c>
    </row>
    <row r="1654" spans="1:3" x14ac:dyDescent="0.25">
      <c r="A1654">
        <f t="shared" ca="1" si="53"/>
        <v>17</v>
      </c>
      <c r="B1654">
        <f t="shared" ca="1" si="54"/>
        <v>1586</v>
      </c>
      <c r="C1654" t="str">
        <f ca="1">IF(OFFSET('YODA Blocks'!$A$2,'YODA File'!B1654,'YODA File'!A1654)="","",OFFSET('YODA Blocks'!$A$2,'YODA File'!B1654,'YODA File'!A1654))</f>
        <v/>
      </c>
    </row>
    <row r="1655" spans="1:3" x14ac:dyDescent="0.25">
      <c r="A1655">
        <f t="shared" ca="1" si="53"/>
        <v>17</v>
      </c>
      <c r="B1655">
        <f t="shared" ca="1" si="54"/>
        <v>1587</v>
      </c>
      <c r="C1655" t="str">
        <f ca="1">IF(OFFSET('YODA Blocks'!$A$2,'YODA File'!B1655,'YODA File'!A1655)="","",OFFSET('YODA Blocks'!$A$2,'YODA File'!B1655,'YODA File'!A1655))</f>
        <v/>
      </c>
    </row>
    <row r="1656" spans="1:3" x14ac:dyDescent="0.25">
      <c r="A1656">
        <f t="shared" ca="1" si="53"/>
        <v>17</v>
      </c>
      <c r="B1656">
        <f t="shared" ca="1" si="54"/>
        <v>1588</v>
      </c>
      <c r="C1656" t="str">
        <f ca="1">IF(OFFSET('YODA Blocks'!$A$2,'YODA File'!B1656,'YODA File'!A1656)="","",OFFSET('YODA Blocks'!$A$2,'YODA File'!B1656,'YODA File'!A1656))</f>
        <v/>
      </c>
    </row>
    <row r="1657" spans="1:3" x14ac:dyDescent="0.25">
      <c r="A1657">
        <f t="shared" ca="1" si="53"/>
        <v>17</v>
      </c>
      <c r="B1657">
        <f t="shared" ca="1" si="54"/>
        <v>1589</v>
      </c>
      <c r="C1657" t="str">
        <f ca="1">IF(OFFSET('YODA Blocks'!$A$2,'YODA File'!B1657,'YODA File'!A1657)="","",OFFSET('YODA Blocks'!$A$2,'YODA File'!B1657,'YODA File'!A1657))</f>
        <v/>
      </c>
    </row>
    <row r="1658" spans="1:3" x14ac:dyDescent="0.25">
      <c r="A1658">
        <f t="shared" ca="1" si="53"/>
        <v>17</v>
      </c>
      <c r="B1658">
        <f t="shared" ca="1" si="54"/>
        <v>1590</v>
      </c>
      <c r="C1658" t="str">
        <f ca="1">IF(OFFSET('YODA Blocks'!$A$2,'YODA File'!B1658,'YODA File'!A1658)="","",OFFSET('YODA Blocks'!$A$2,'YODA File'!B1658,'YODA File'!A1658))</f>
        <v/>
      </c>
    </row>
    <row r="1659" spans="1:3" x14ac:dyDescent="0.25">
      <c r="A1659">
        <f t="shared" ca="1" si="53"/>
        <v>17</v>
      </c>
      <c r="B1659">
        <f t="shared" ca="1" si="54"/>
        <v>1591</v>
      </c>
      <c r="C1659" t="str">
        <f ca="1">IF(OFFSET('YODA Blocks'!$A$2,'YODA File'!B1659,'YODA File'!A1659)="","",OFFSET('YODA Blocks'!$A$2,'YODA File'!B1659,'YODA File'!A1659))</f>
        <v/>
      </c>
    </row>
    <row r="1660" spans="1:3" x14ac:dyDescent="0.25">
      <c r="A1660">
        <f t="shared" ca="1" si="53"/>
        <v>17</v>
      </c>
      <c r="B1660">
        <f t="shared" ca="1" si="54"/>
        <v>1592</v>
      </c>
      <c r="C1660" t="str">
        <f ca="1">IF(OFFSET('YODA Blocks'!$A$2,'YODA File'!B1660,'YODA File'!A1660)="","",OFFSET('YODA Blocks'!$A$2,'YODA File'!B1660,'YODA File'!A1660))</f>
        <v/>
      </c>
    </row>
    <row r="1661" spans="1:3" x14ac:dyDescent="0.25">
      <c r="A1661">
        <f t="shared" ca="1" si="53"/>
        <v>17</v>
      </c>
      <c r="B1661">
        <f t="shared" ca="1" si="54"/>
        <v>1593</v>
      </c>
      <c r="C1661" t="str">
        <f ca="1">IF(OFFSET('YODA Blocks'!$A$2,'YODA File'!B1661,'YODA File'!A1661)="","",OFFSET('YODA Blocks'!$A$2,'YODA File'!B1661,'YODA File'!A1661))</f>
        <v/>
      </c>
    </row>
    <row r="1662" spans="1:3" x14ac:dyDescent="0.25">
      <c r="A1662">
        <f t="shared" ca="1" si="53"/>
        <v>17</v>
      </c>
      <c r="B1662">
        <f t="shared" ca="1" si="54"/>
        <v>1594</v>
      </c>
      <c r="C1662" t="str">
        <f ca="1">IF(OFFSET('YODA Blocks'!$A$2,'YODA File'!B1662,'YODA File'!A1662)="","",OFFSET('YODA Blocks'!$A$2,'YODA File'!B1662,'YODA File'!A1662))</f>
        <v/>
      </c>
    </row>
    <row r="1663" spans="1:3" x14ac:dyDescent="0.25">
      <c r="A1663">
        <f t="shared" ref="A1663:A1726" ca="1" si="55">IF(B1662=INDIRECT(CONCATENATE("'YODA Blocks'!$",CHAR(A1662+65),"$2:",CHAR(A1662+65),"$2")),A1662+1,A1662)</f>
        <v>17</v>
      </c>
      <c r="B1663">
        <f t="shared" ref="B1663:B1726" ca="1" si="56">IF(B1662=SUM(INDIRECT(CONCATENATE("'YODA Blocks'!$",CHAR(A1662+65),"$2:",CHAR(A1662+65),"$2"))),1,B1662+1)</f>
        <v>1595</v>
      </c>
      <c r="C1663" t="str">
        <f ca="1">IF(OFFSET('YODA Blocks'!$A$2,'YODA File'!B1663,'YODA File'!A1663)="","",OFFSET('YODA Blocks'!$A$2,'YODA File'!B1663,'YODA File'!A1663))</f>
        <v/>
      </c>
    </row>
    <row r="1664" spans="1:3" x14ac:dyDescent="0.25">
      <c r="A1664">
        <f t="shared" ca="1" si="55"/>
        <v>17</v>
      </c>
      <c r="B1664">
        <f t="shared" ca="1" si="56"/>
        <v>1596</v>
      </c>
      <c r="C1664" t="str">
        <f ca="1">IF(OFFSET('YODA Blocks'!$A$2,'YODA File'!B1664,'YODA File'!A1664)="","",OFFSET('YODA Blocks'!$A$2,'YODA File'!B1664,'YODA File'!A1664))</f>
        <v/>
      </c>
    </row>
    <row r="1665" spans="1:3" x14ac:dyDescent="0.25">
      <c r="A1665">
        <f t="shared" ca="1" si="55"/>
        <v>17</v>
      </c>
      <c r="B1665">
        <f t="shared" ca="1" si="56"/>
        <v>1597</v>
      </c>
      <c r="C1665" t="str">
        <f ca="1">IF(OFFSET('YODA Blocks'!$A$2,'YODA File'!B1665,'YODA File'!A1665)="","",OFFSET('YODA Blocks'!$A$2,'YODA File'!B1665,'YODA File'!A1665))</f>
        <v/>
      </c>
    </row>
    <row r="1666" spans="1:3" x14ac:dyDescent="0.25">
      <c r="A1666">
        <f t="shared" ca="1" si="55"/>
        <v>17</v>
      </c>
      <c r="B1666">
        <f t="shared" ca="1" si="56"/>
        <v>1598</v>
      </c>
      <c r="C1666" t="str">
        <f ca="1">IF(OFFSET('YODA Blocks'!$A$2,'YODA File'!B1666,'YODA File'!A1666)="","",OFFSET('YODA Blocks'!$A$2,'YODA File'!B1666,'YODA File'!A1666))</f>
        <v/>
      </c>
    </row>
    <row r="1667" spans="1:3" x14ac:dyDescent="0.25">
      <c r="A1667">
        <f t="shared" ca="1" si="55"/>
        <v>17</v>
      </c>
      <c r="B1667">
        <f t="shared" ca="1" si="56"/>
        <v>1599</v>
      </c>
      <c r="C1667" t="str">
        <f ca="1">IF(OFFSET('YODA Blocks'!$A$2,'YODA File'!B1667,'YODA File'!A1667)="","",OFFSET('YODA Blocks'!$A$2,'YODA File'!B1667,'YODA File'!A1667))</f>
        <v/>
      </c>
    </row>
    <row r="1668" spans="1:3" x14ac:dyDescent="0.25">
      <c r="A1668">
        <f t="shared" ca="1" si="55"/>
        <v>17</v>
      </c>
      <c r="B1668">
        <f t="shared" ca="1" si="56"/>
        <v>1600</v>
      </c>
      <c r="C1668" t="str">
        <f ca="1">IF(OFFSET('YODA Blocks'!$A$2,'YODA File'!B1668,'YODA File'!A1668)="","",OFFSET('YODA Blocks'!$A$2,'YODA File'!B1668,'YODA File'!A1668))</f>
        <v/>
      </c>
    </row>
    <row r="1669" spans="1:3" x14ac:dyDescent="0.25">
      <c r="A1669">
        <f t="shared" ca="1" si="55"/>
        <v>17</v>
      </c>
      <c r="B1669">
        <f t="shared" ca="1" si="56"/>
        <v>1601</v>
      </c>
      <c r="C1669" t="str">
        <f ca="1">IF(OFFSET('YODA Blocks'!$A$2,'YODA File'!B1669,'YODA File'!A1669)="","",OFFSET('YODA Blocks'!$A$2,'YODA File'!B1669,'YODA File'!A1669))</f>
        <v/>
      </c>
    </row>
    <row r="1670" spans="1:3" x14ac:dyDescent="0.25">
      <c r="A1670">
        <f t="shared" ca="1" si="55"/>
        <v>17</v>
      </c>
      <c r="B1670">
        <f t="shared" ca="1" si="56"/>
        <v>1602</v>
      </c>
      <c r="C1670" t="str">
        <f ca="1">IF(OFFSET('YODA Blocks'!$A$2,'YODA File'!B1670,'YODA File'!A1670)="","",OFFSET('YODA Blocks'!$A$2,'YODA File'!B1670,'YODA File'!A1670))</f>
        <v/>
      </c>
    </row>
    <row r="1671" spans="1:3" x14ac:dyDescent="0.25">
      <c r="A1671">
        <f t="shared" ca="1" si="55"/>
        <v>17</v>
      </c>
      <c r="B1671">
        <f t="shared" ca="1" si="56"/>
        <v>1603</v>
      </c>
      <c r="C1671" t="str">
        <f ca="1">IF(OFFSET('YODA Blocks'!$A$2,'YODA File'!B1671,'YODA File'!A1671)="","",OFFSET('YODA Blocks'!$A$2,'YODA File'!B1671,'YODA File'!A1671))</f>
        <v/>
      </c>
    </row>
    <row r="1672" spans="1:3" x14ac:dyDescent="0.25">
      <c r="A1672">
        <f t="shared" ca="1" si="55"/>
        <v>17</v>
      </c>
      <c r="B1672">
        <f t="shared" ca="1" si="56"/>
        <v>1604</v>
      </c>
      <c r="C1672" t="str">
        <f ca="1">IF(OFFSET('YODA Blocks'!$A$2,'YODA File'!B1672,'YODA File'!A1672)="","",OFFSET('YODA Blocks'!$A$2,'YODA File'!B1672,'YODA File'!A1672))</f>
        <v/>
      </c>
    </row>
    <row r="1673" spans="1:3" x14ac:dyDescent="0.25">
      <c r="A1673">
        <f t="shared" ca="1" si="55"/>
        <v>17</v>
      </c>
      <c r="B1673">
        <f t="shared" ca="1" si="56"/>
        <v>1605</v>
      </c>
      <c r="C1673" t="str">
        <f ca="1">IF(OFFSET('YODA Blocks'!$A$2,'YODA File'!B1673,'YODA File'!A1673)="","",OFFSET('YODA Blocks'!$A$2,'YODA File'!B1673,'YODA File'!A1673))</f>
        <v/>
      </c>
    </row>
    <row r="1674" spans="1:3" x14ac:dyDescent="0.25">
      <c r="A1674">
        <f t="shared" ca="1" si="55"/>
        <v>17</v>
      </c>
      <c r="B1674">
        <f t="shared" ca="1" si="56"/>
        <v>1606</v>
      </c>
      <c r="C1674" t="str">
        <f ca="1">IF(OFFSET('YODA Blocks'!$A$2,'YODA File'!B1674,'YODA File'!A1674)="","",OFFSET('YODA Blocks'!$A$2,'YODA File'!B1674,'YODA File'!A1674))</f>
        <v/>
      </c>
    </row>
    <row r="1675" spans="1:3" x14ac:dyDescent="0.25">
      <c r="A1675">
        <f t="shared" ca="1" si="55"/>
        <v>17</v>
      </c>
      <c r="B1675">
        <f t="shared" ca="1" si="56"/>
        <v>1607</v>
      </c>
      <c r="C1675" t="str">
        <f ca="1">IF(OFFSET('YODA Blocks'!$A$2,'YODA File'!B1675,'YODA File'!A1675)="","",OFFSET('YODA Blocks'!$A$2,'YODA File'!B1675,'YODA File'!A1675))</f>
        <v/>
      </c>
    </row>
    <row r="1676" spans="1:3" x14ac:dyDescent="0.25">
      <c r="A1676">
        <f t="shared" ca="1" si="55"/>
        <v>17</v>
      </c>
      <c r="B1676">
        <f t="shared" ca="1" si="56"/>
        <v>1608</v>
      </c>
      <c r="C1676" t="str">
        <f ca="1">IF(OFFSET('YODA Blocks'!$A$2,'YODA File'!B1676,'YODA File'!A1676)="","",OFFSET('YODA Blocks'!$A$2,'YODA File'!B1676,'YODA File'!A1676))</f>
        <v/>
      </c>
    </row>
    <row r="1677" spans="1:3" x14ac:dyDescent="0.25">
      <c r="A1677">
        <f t="shared" ca="1" si="55"/>
        <v>17</v>
      </c>
      <c r="B1677">
        <f t="shared" ca="1" si="56"/>
        <v>1609</v>
      </c>
      <c r="C1677" t="str">
        <f ca="1">IF(OFFSET('YODA Blocks'!$A$2,'YODA File'!B1677,'YODA File'!A1677)="","",OFFSET('YODA Blocks'!$A$2,'YODA File'!B1677,'YODA File'!A1677))</f>
        <v/>
      </c>
    </row>
    <row r="1678" spans="1:3" x14ac:dyDescent="0.25">
      <c r="A1678">
        <f t="shared" ca="1" si="55"/>
        <v>17</v>
      </c>
      <c r="B1678">
        <f t="shared" ca="1" si="56"/>
        <v>1610</v>
      </c>
      <c r="C1678" t="str">
        <f ca="1">IF(OFFSET('YODA Blocks'!$A$2,'YODA File'!B1678,'YODA File'!A1678)="","",OFFSET('YODA Blocks'!$A$2,'YODA File'!B1678,'YODA File'!A1678))</f>
        <v/>
      </c>
    </row>
    <row r="1679" spans="1:3" x14ac:dyDescent="0.25">
      <c r="A1679">
        <f t="shared" ca="1" si="55"/>
        <v>17</v>
      </c>
      <c r="B1679">
        <f t="shared" ca="1" si="56"/>
        <v>1611</v>
      </c>
      <c r="C1679" t="str">
        <f ca="1">IF(OFFSET('YODA Blocks'!$A$2,'YODA File'!B1679,'YODA File'!A1679)="","",OFFSET('YODA Blocks'!$A$2,'YODA File'!B1679,'YODA File'!A1679))</f>
        <v/>
      </c>
    </row>
    <row r="1680" spans="1:3" x14ac:dyDescent="0.25">
      <c r="A1680">
        <f t="shared" ca="1" si="55"/>
        <v>17</v>
      </c>
      <c r="B1680">
        <f t="shared" ca="1" si="56"/>
        <v>1612</v>
      </c>
      <c r="C1680" t="str">
        <f ca="1">IF(OFFSET('YODA Blocks'!$A$2,'YODA File'!B1680,'YODA File'!A1680)="","",OFFSET('YODA Blocks'!$A$2,'YODA File'!B1680,'YODA File'!A1680))</f>
        <v/>
      </c>
    </row>
    <row r="1681" spans="1:3" x14ac:dyDescent="0.25">
      <c r="A1681">
        <f t="shared" ca="1" si="55"/>
        <v>17</v>
      </c>
      <c r="B1681">
        <f t="shared" ca="1" si="56"/>
        <v>1613</v>
      </c>
      <c r="C1681" t="str">
        <f ca="1">IF(OFFSET('YODA Blocks'!$A$2,'YODA File'!B1681,'YODA File'!A1681)="","",OFFSET('YODA Blocks'!$A$2,'YODA File'!B1681,'YODA File'!A1681))</f>
        <v/>
      </c>
    </row>
    <row r="1682" spans="1:3" x14ac:dyDescent="0.25">
      <c r="A1682">
        <f t="shared" ca="1" si="55"/>
        <v>17</v>
      </c>
      <c r="B1682">
        <f t="shared" ca="1" si="56"/>
        <v>1614</v>
      </c>
      <c r="C1682" t="str">
        <f ca="1">IF(OFFSET('YODA Blocks'!$A$2,'YODA File'!B1682,'YODA File'!A1682)="","",OFFSET('YODA Blocks'!$A$2,'YODA File'!B1682,'YODA File'!A1682))</f>
        <v/>
      </c>
    </row>
    <row r="1683" spans="1:3" x14ac:dyDescent="0.25">
      <c r="A1683">
        <f t="shared" ca="1" si="55"/>
        <v>17</v>
      </c>
      <c r="B1683">
        <f t="shared" ca="1" si="56"/>
        <v>1615</v>
      </c>
      <c r="C1683" t="str">
        <f ca="1">IF(OFFSET('YODA Blocks'!$A$2,'YODA File'!B1683,'YODA File'!A1683)="","",OFFSET('YODA Blocks'!$A$2,'YODA File'!B1683,'YODA File'!A1683))</f>
        <v/>
      </c>
    </row>
    <row r="1684" spans="1:3" x14ac:dyDescent="0.25">
      <c r="A1684">
        <f t="shared" ca="1" si="55"/>
        <v>17</v>
      </c>
      <c r="B1684">
        <f t="shared" ca="1" si="56"/>
        <v>1616</v>
      </c>
      <c r="C1684" t="str">
        <f ca="1">IF(OFFSET('YODA Blocks'!$A$2,'YODA File'!B1684,'YODA File'!A1684)="","",OFFSET('YODA Blocks'!$A$2,'YODA File'!B1684,'YODA File'!A1684))</f>
        <v/>
      </c>
    </row>
    <row r="1685" spans="1:3" x14ac:dyDescent="0.25">
      <c r="A1685">
        <f t="shared" ca="1" si="55"/>
        <v>17</v>
      </c>
      <c r="B1685">
        <f t="shared" ca="1" si="56"/>
        <v>1617</v>
      </c>
      <c r="C1685" t="str">
        <f ca="1">IF(OFFSET('YODA Blocks'!$A$2,'YODA File'!B1685,'YODA File'!A1685)="","",OFFSET('YODA Blocks'!$A$2,'YODA File'!B1685,'YODA File'!A1685))</f>
        <v/>
      </c>
    </row>
    <row r="1686" spans="1:3" x14ac:dyDescent="0.25">
      <c r="A1686">
        <f t="shared" ca="1" si="55"/>
        <v>17</v>
      </c>
      <c r="B1686">
        <f t="shared" ca="1" si="56"/>
        <v>1618</v>
      </c>
      <c r="C1686" t="str">
        <f ca="1">IF(OFFSET('YODA Blocks'!$A$2,'YODA File'!B1686,'YODA File'!A1686)="","",OFFSET('YODA Blocks'!$A$2,'YODA File'!B1686,'YODA File'!A1686))</f>
        <v/>
      </c>
    </row>
    <row r="1687" spans="1:3" x14ac:dyDescent="0.25">
      <c r="A1687">
        <f t="shared" ca="1" si="55"/>
        <v>17</v>
      </c>
      <c r="B1687">
        <f t="shared" ca="1" si="56"/>
        <v>1619</v>
      </c>
      <c r="C1687" t="str">
        <f ca="1">IF(OFFSET('YODA Blocks'!$A$2,'YODA File'!B1687,'YODA File'!A1687)="","",OFFSET('YODA Blocks'!$A$2,'YODA File'!B1687,'YODA File'!A1687))</f>
        <v/>
      </c>
    </row>
    <row r="1688" spans="1:3" x14ac:dyDescent="0.25">
      <c r="A1688">
        <f t="shared" ca="1" si="55"/>
        <v>17</v>
      </c>
      <c r="B1688">
        <f t="shared" ca="1" si="56"/>
        <v>1620</v>
      </c>
      <c r="C1688" t="str">
        <f ca="1">IF(OFFSET('YODA Blocks'!$A$2,'YODA File'!B1688,'YODA File'!A1688)="","",OFFSET('YODA Blocks'!$A$2,'YODA File'!B1688,'YODA File'!A1688))</f>
        <v/>
      </c>
    </row>
    <row r="1689" spans="1:3" x14ac:dyDescent="0.25">
      <c r="A1689">
        <f t="shared" ca="1" si="55"/>
        <v>17</v>
      </c>
      <c r="B1689">
        <f t="shared" ca="1" si="56"/>
        <v>1621</v>
      </c>
      <c r="C1689" t="str">
        <f ca="1">IF(OFFSET('YODA Blocks'!$A$2,'YODA File'!B1689,'YODA File'!A1689)="","",OFFSET('YODA Blocks'!$A$2,'YODA File'!B1689,'YODA File'!A1689))</f>
        <v/>
      </c>
    </row>
    <row r="1690" spans="1:3" x14ac:dyDescent="0.25">
      <c r="A1690">
        <f t="shared" ca="1" si="55"/>
        <v>17</v>
      </c>
      <c r="B1690">
        <f t="shared" ca="1" si="56"/>
        <v>1622</v>
      </c>
      <c r="C1690" t="str">
        <f ca="1">IF(OFFSET('YODA Blocks'!$A$2,'YODA File'!B1690,'YODA File'!A1690)="","",OFFSET('YODA Blocks'!$A$2,'YODA File'!B1690,'YODA File'!A1690))</f>
        <v/>
      </c>
    </row>
    <row r="1691" spans="1:3" x14ac:dyDescent="0.25">
      <c r="A1691">
        <f t="shared" ca="1" si="55"/>
        <v>17</v>
      </c>
      <c r="B1691">
        <f t="shared" ca="1" si="56"/>
        <v>1623</v>
      </c>
      <c r="C1691" t="str">
        <f ca="1">IF(OFFSET('YODA Blocks'!$A$2,'YODA File'!B1691,'YODA File'!A1691)="","",OFFSET('YODA Blocks'!$A$2,'YODA File'!B1691,'YODA File'!A1691))</f>
        <v/>
      </c>
    </row>
    <row r="1692" spans="1:3" x14ac:dyDescent="0.25">
      <c r="A1692">
        <f t="shared" ca="1" si="55"/>
        <v>17</v>
      </c>
      <c r="B1692">
        <f t="shared" ca="1" si="56"/>
        <v>1624</v>
      </c>
      <c r="C1692" t="str">
        <f ca="1">IF(OFFSET('YODA Blocks'!$A$2,'YODA File'!B1692,'YODA File'!A1692)="","",OFFSET('YODA Blocks'!$A$2,'YODA File'!B1692,'YODA File'!A1692))</f>
        <v/>
      </c>
    </row>
    <row r="1693" spans="1:3" x14ac:dyDescent="0.25">
      <c r="A1693">
        <f t="shared" ca="1" si="55"/>
        <v>17</v>
      </c>
      <c r="B1693">
        <f t="shared" ca="1" si="56"/>
        <v>1625</v>
      </c>
      <c r="C1693" t="str">
        <f ca="1">IF(OFFSET('YODA Blocks'!$A$2,'YODA File'!B1693,'YODA File'!A1693)="","",OFFSET('YODA Blocks'!$A$2,'YODA File'!B1693,'YODA File'!A1693))</f>
        <v/>
      </c>
    </row>
    <row r="1694" spans="1:3" x14ac:dyDescent="0.25">
      <c r="A1694">
        <f t="shared" ca="1" si="55"/>
        <v>17</v>
      </c>
      <c r="B1694">
        <f t="shared" ca="1" si="56"/>
        <v>1626</v>
      </c>
      <c r="C1694" t="str">
        <f ca="1">IF(OFFSET('YODA Blocks'!$A$2,'YODA File'!B1694,'YODA File'!A1694)="","",OFFSET('YODA Blocks'!$A$2,'YODA File'!B1694,'YODA File'!A1694))</f>
        <v/>
      </c>
    </row>
    <row r="1695" spans="1:3" x14ac:dyDescent="0.25">
      <c r="A1695">
        <f t="shared" ca="1" si="55"/>
        <v>17</v>
      </c>
      <c r="B1695">
        <f t="shared" ca="1" si="56"/>
        <v>1627</v>
      </c>
      <c r="C1695" t="str">
        <f ca="1">IF(OFFSET('YODA Blocks'!$A$2,'YODA File'!B1695,'YODA File'!A1695)="","",OFFSET('YODA Blocks'!$A$2,'YODA File'!B1695,'YODA File'!A1695))</f>
        <v/>
      </c>
    </row>
    <row r="1696" spans="1:3" x14ac:dyDescent="0.25">
      <c r="A1696">
        <f t="shared" ca="1" si="55"/>
        <v>17</v>
      </c>
      <c r="B1696">
        <f t="shared" ca="1" si="56"/>
        <v>1628</v>
      </c>
      <c r="C1696" t="str">
        <f ca="1">IF(OFFSET('YODA Blocks'!$A$2,'YODA File'!B1696,'YODA File'!A1696)="","",OFFSET('YODA Blocks'!$A$2,'YODA File'!B1696,'YODA File'!A1696))</f>
        <v/>
      </c>
    </row>
    <row r="1697" spans="1:3" x14ac:dyDescent="0.25">
      <c r="A1697">
        <f t="shared" ca="1" si="55"/>
        <v>17</v>
      </c>
      <c r="B1697">
        <f t="shared" ca="1" si="56"/>
        <v>1629</v>
      </c>
      <c r="C1697" t="str">
        <f ca="1">IF(OFFSET('YODA Blocks'!$A$2,'YODA File'!B1697,'YODA File'!A1697)="","",OFFSET('YODA Blocks'!$A$2,'YODA File'!B1697,'YODA File'!A1697))</f>
        <v/>
      </c>
    </row>
    <row r="1698" spans="1:3" x14ac:dyDescent="0.25">
      <c r="A1698">
        <f t="shared" ca="1" si="55"/>
        <v>17</v>
      </c>
      <c r="B1698">
        <f t="shared" ca="1" si="56"/>
        <v>1630</v>
      </c>
      <c r="C1698" t="str">
        <f ca="1">IF(OFFSET('YODA Blocks'!$A$2,'YODA File'!B1698,'YODA File'!A1698)="","",OFFSET('YODA Blocks'!$A$2,'YODA File'!B1698,'YODA File'!A1698))</f>
        <v/>
      </c>
    </row>
    <row r="1699" spans="1:3" x14ac:dyDescent="0.25">
      <c r="A1699">
        <f t="shared" ca="1" si="55"/>
        <v>17</v>
      </c>
      <c r="B1699">
        <f t="shared" ca="1" si="56"/>
        <v>1631</v>
      </c>
      <c r="C1699" t="str">
        <f ca="1">IF(OFFSET('YODA Blocks'!$A$2,'YODA File'!B1699,'YODA File'!A1699)="","",OFFSET('YODA Blocks'!$A$2,'YODA File'!B1699,'YODA File'!A1699))</f>
        <v/>
      </c>
    </row>
    <row r="1700" spans="1:3" x14ac:dyDescent="0.25">
      <c r="A1700">
        <f t="shared" ca="1" si="55"/>
        <v>17</v>
      </c>
      <c r="B1700">
        <f t="shared" ca="1" si="56"/>
        <v>1632</v>
      </c>
      <c r="C1700" t="str">
        <f ca="1">IF(OFFSET('YODA Blocks'!$A$2,'YODA File'!B1700,'YODA File'!A1700)="","",OFFSET('YODA Blocks'!$A$2,'YODA File'!B1700,'YODA File'!A1700))</f>
        <v/>
      </c>
    </row>
    <row r="1701" spans="1:3" x14ac:dyDescent="0.25">
      <c r="A1701">
        <f t="shared" ca="1" si="55"/>
        <v>17</v>
      </c>
      <c r="B1701">
        <f t="shared" ca="1" si="56"/>
        <v>1633</v>
      </c>
      <c r="C1701" t="str">
        <f ca="1">IF(OFFSET('YODA Blocks'!$A$2,'YODA File'!B1701,'YODA File'!A1701)="","",OFFSET('YODA Blocks'!$A$2,'YODA File'!B1701,'YODA File'!A1701))</f>
        <v/>
      </c>
    </row>
    <row r="1702" spans="1:3" x14ac:dyDescent="0.25">
      <c r="A1702">
        <f t="shared" ca="1" si="55"/>
        <v>17</v>
      </c>
      <c r="B1702">
        <f t="shared" ca="1" si="56"/>
        <v>1634</v>
      </c>
      <c r="C1702" t="str">
        <f ca="1">IF(OFFSET('YODA Blocks'!$A$2,'YODA File'!B1702,'YODA File'!A1702)="","",OFFSET('YODA Blocks'!$A$2,'YODA File'!B1702,'YODA File'!A1702))</f>
        <v/>
      </c>
    </row>
    <row r="1703" spans="1:3" x14ac:dyDescent="0.25">
      <c r="A1703">
        <f t="shared" ca="1" si="55"/>
        <v>17</v>
      </c>
      <c r="B1703">
        <f t="shared" ca="1" si="56"/>
        <v>1635</v>
      </c>
      <c r="C1703" t="str">
        <f ca="1">IF(OFFSET('YODA Blocks'!$A$2,'YODA File'!B1703,'YODA File'!A1703)="","",OFFSET('YODA Blocks'!$A$2,'YODA File'!B1703,'YODA File'!A1703))</f>
        <v/>
      </c>
    </row>
    <row r="1704" spans="1:3" x14ac:dyDescent="0.25">
      <c r="A1704">
        <f t="shared" ca="1" si="55"/>
        <v>17</v>
      </c>
      <c r="B1704">
        <f t="shared" ca="1" si="56"/>
        <v>1636</v>
      </c>
      <c r="C1704" t="str">
        <f ca="1">IF(OFFSET('YODA Blocks'!$A$2,'YODA File'!B1704,'YODA File'!A1704)="","",OFFSET('YODA Blocks'!$A$2,'YODA File'!B1704,'YODA File'!A1704))</f>
        <v/>
      </c>
    </row>
    <row r="1705" spans="1:3" x14ac:dyDescent="0.25">
      <c r="A1705">
        <f t="shared" ca="1" si="55"/>
        <v>17</v>
      </c>
      <c r="B1705">
        <f t="shared" ca="1" si="56"/>
        <v>1637</v>
      </c>
      <c r="C1705" t="str">
        <f ca="1">IF(OFFSET('YODA Blocks'!$A$2,'YODA File'!B1705,'YODA File'!A1705)="","",OFFSET('YODA Blocks'!$A$2,'YODA File'!B1705,'YODA File'!A1705))</f>
        <v/>
      </c>
    </row>
    <row r="1706" spans="1:3" x14ac:dyDescent="0.25">
      <c r="A1706">
        <f t="shared" ca="1" si="55"/>
        <v>17</v>
      </c>
      <c r="B1706">
        <f t="shared" ca="1" si="56"/>
        <v>1638</v>
      </c>
      <c r="C1706" t="str">
        <f ca="1">IF(OFFSET('YODA Blocks'!$A$2,'YODA File'!B1706,'YODA File'!A1706)="","",OFFSET('YODA Blocks'!$A$2,'YODA File'!B1706,'YODA File'!A1706))</f>
        <v/>
      </c>
    </row>
    <row r="1707" spans="1:3" x14ac:dyDescent="0.25">
      <c r="A1707">
        <f t="shared" ca="1" si="55"/>
        <v>17</v>
      </c>
      <c r="B1707">
        <f t="shared" ca="1" si="56"/>
        <v>1639</v>
      </c>
      <c r="C1707" t="str">
        <f ca="1">IF(OFFSET('YODA Blocks'!$A$2,'YODA File'!B1707,'YODA File'!A1707)="","",OFFSET('YODA Blocks'!$A$2,'YODA File'!B1707,'YODA File'!A1707))</f>
        <v/>
      </c>
    </row>
    <row r="1708" spans="1:3" x14ac:dyDescent="0.25">
      <c r="A1708">
        <f t="shared" ca="1" si="55"/>
        <v>17</v>
      </c>
      <c r="B1708">
        <f t="shared" ca="1" si="56"/>
        <v>1640</v>
      </c>
      <c r="C1708" t="str">
        <f ca="1">IF(OFFSET('YODA Blocks'!$A$2,'YODA File'!B1708,'YODA File'!A1708)="","",OFFSET('YODA Blocks'!$A$2,'YODA File'!B1708,'YODA File'!A1708))</f>
        <v/>
      </c>
    </row>
    <row r="1709" spans="1:3" x14ac:dyDescent="0.25">
      <c r="A1709">
        <f t="shared" ca="1" si="55"/>
        <v>17</v>
      </c>
      <c r="B1709">
        <f t="shared" ca="1" si="56"/>
        <v>1641</v>
      </c>
      <c r="C1709" t="str">
        <f ca="1">IF(OFFSET('YODA Blocks'!$A$2,'YODA File'!B1709,'YODA File'!A1709)="","",OFFSET('YODA Blocks'!$A$2,'YODA File'!B1709,'YODA File'!A1709))</f>
        <v/>
      </c>
    </row>
    <row r="1710" spans="1:3" x14ac:dyDescent="0.25">
      <c r="A1710">
        <f t="shared" ca="1" si="55"/>
        <v>17</v>
      </c>
      <c r="B1710">
        <f t="shared" ca="1" si="56"/>
        <v>1642</v>
      </c>
      <c r="C1710" t="str">
        <f ca="1">IF(OFFSET('YODA Blocks'!$A$2,'YODA File'!B1710,'YODA File'!A1710)="","",OFFSET('YODA Blocks'!$A$2,'YODA File'!B1710,'YODA File'!A1710))</f>
        <v/>
      </c>
    </row>
    <row r="1711" spans="1:3" x14ac:dyDescent="0.25">
      <c r="A1711">
        <f t="shared" ca="1" si="55"/>
        <v>17</v>
      </c>
      <c r="B1711">
        <f t="shared" ca="1" si="56"/>
        <v>1643</v>
      </c>
      <c r="C1711" t="str">
        <f ca="1">IF(OFFSET('YODA Blocks'!$A$2,'YODA File'!B1711,'YODA File'!A1711)="","",OFFSET('YODA Blocks'!$A$2,'YODA File'!B1711,'YODA File'!A1711))</f>
        <v/>
      </c>
    </row>
    <row r="1712" spans="1:3" x14ac:dyDescent="0.25">
      <c r="A1712">
        <f t="shared" ca="1" si="55"/>
        <v>17</v>
      </c>
      <c r="B1712">
        <f t="shared" ca="1" si="56"/>
        <v>1644</v>
      </c>
      <c r="C1712" t="str">
        <f ca="1">IF(OFFSET('YODA Blocks'!$A$2,'YODA File'!B1712,'YODA File'!A1712)="","",OFFSET('YODA Blocks'!$A$2,'YODA File'!B1712,'YODA File'!A1712))</f>
        <v/>
      </c>
    </row>
    <row r="1713" spans="1:3" x14ac:dyDescent="0.25">
      <c r="A1713">
        <f t="shared" ca="1" si="55"/>
        <v>17</v>
      </c>
      <c r="B1713">
        <f t="shared" ca="1" si="56"/>
        <v>1645</v>
      </c>
      <c r="C1713" t="str">
        <f ca="1">IF(OFFSET('YODA Blocks'!$A$2,'YODA File'!B1713,'YODA File'!A1713)="","",OFFSET('YODA Blocks'!$A$2,'YODA File'!B1713,'YODA File'!A1713))</f>
        <v/>
      </c>
    </row>
    <row r="1714" spans="1:3" x14ac:dyDescent="0.25">
      <c r="A1714">
        <f t="shared" ca="1" si="55"/>
        <v>17</v>
      </c>
      <c r="B1714">
        <f t="shared" ca="1" si="56"/>
        <v>1646</v>
      </c>
      <c r="C1714" t="str">
        <f ca="1">IF(OFFSET('YODA Blocks'!$A$2,'YODA File'!B1714,'YODA File'!A1714)="","",OFFSET('YODA Blocks'!$A$2,'YODA File'!B1714,'YODA File'!A1714))</f>
        <v/>
      </c>
    </row>
    <row r="1715" spans="1:3" x14ac:dyDescent="0.25">
      <c r="A1715">
        <f t="shared" ca="1" si="55"/>
        <v>17</v>
      </c>
      <c r="B1715">
        <f t="shared" ca="1" si="56"/>
        <v>1647</v>
      </c>
      <c r="C1715" t="str">
        <f ca="1">IF(OFFSET('YODA Blocks'!$A$2,'YODA File'!B1715,'YODA File'!A1715)="","",OFFSET('YODA Blocks'!$A$2,'YODA File'!B1715,'YODA File'!A1715))</f>
        <v/>
      </c>
    </row>
    <row r="1716" spans="1:3" x14ac:dyDescent="0.25">
      <c r="A1716">
        <f t="shared" ca="1" si="55"/>
        <v>17</v>
      </c>
      <c r="B1716">
        <f t="shared" ca="1" si="56"/>
        <v>1648</v>
      </c>
      <c r="C1716" t="str">
        <f ca="1">IF(OFFSET('YODA Blocks'!$A$2,'YODA File'!B1716,'YODA File'!A1716)="","",OFFSET('YODA Blocks'!$A$2,'YODA File'!B1716,'YODA File'!A1716))</f>
        <v/>
      </c>
    </row>
    <row r="1717" spans="1:3" x14ac:dyDescent="0.25">
      <c r="A1717">
        <f t="shared" ca="1" si="55"/>
        <v>17</v>
      </c>
      <c r="B1717">
        <f t="shared" ca="1" si="56"/>
        <v>1649</v>
      </c>
      <c r="C1717" t="str">
        <f ca="1">IF(OFFSET('YODA Blocks'!$A$2,'YODA File'!B1717,'YODA File'!A1717)="","",OFFSET('YODA Blocks'!$A$2,'YODA File'!B1717,'YODA File'!A1717))</f>
        <v/>
      </c>
    </row>
    <row r="1718" spans="1:3" x14ac:dyDescent="0.25">
      <c r="A1718">
        <f t="shared" ca="1" si="55"/>
        <v>17</v>
      </c>
      <c r="B1718">
        <f t="shared" ca="1" si="56"/>
        <v>1650</v>
      </c>
      <c r="C1718" t="str">
        <f ca="1">IF(OFFSET('YODA Blocks'!$A$2,'YODA File'!B1718,'YODA File'!A1718)="","",OFFSET('YODA Blocks'!$A$2,'YODA File'!B1718,'YODA File'!A1718))</f>
        <v/>
      </c>
    </row>
    <row r="1719" spans="1:3" x14ac:dyDescent="0.25">
      <c r="A1719">
        <f t="shared" ca="1" si="55"/>
        <v>17</v>
      </c>
      <c r="B1719">
        <f t="shared" ca="1" si="56"/>
        <v>1651</v>
      </c>
      <c r="C1719" t="str">
        <f ca="1">IF(OFFSET('YODA Blocks'!$A$2,'YODA File'!B1719,'YODA File'!A1719)="","",OFFSET('YODA Blocks'!$A$2,'YODA File'!B1719,'YODA File'!A1719))</f>
        <v/>
      </c>
    </row>
    <row r="1720" spans="1:3" x14ac:dyDescent="0.25">
      <c r="A1720">
        <f t="shared" ca="1" si="55"/>
        <v>17</v>
      </c>
      <c r="B1720">
        <f t="shared" ca="1" si="56"/>
        <v>1652</v>
      </c>
      <c r="C1720" t="str">
        <f ca="1">IF(OFFSET('YODA Blocks'!$A$2,'YODA File'!B1720,'YODA File'!A1720)="","",OFFSET('YODA Blocks'!$A$2,'YODA File'!B1720,'YODA File'!A1720))</f>
        <v/>
      </c>
    </row>
    <row r="1721" spans="1:3" x14ac:dyDescent="0.25">
      <c r="A1721">
        <f t="shared" ca="1" si="55"/>
        <v>17</v>
      </c>
      <c r="B1721">
        <f t="shared" ca="1" si="56"/>
        <v>1653</v>
      </c>
      <c r="C1721" t="str">
        <f ca="1">IF(OFFSET('YODA Blocks'!$A$2,'YODA File'!B1721,'YODA File'!A1721)="","",OFFSET('YODA Blocks'!$A$2,'YODA File'!B1721,'YODA File'!A1721))</f>
        <v/>
      </c>
    </row>
    <row r="1722" spans="1:3" x14ac:dyDescent="0.25">
      <c r="A1722">
        <f t="shared" ca="1" si="55"/>
        <v>17</v>
      </c>
      <c r="B1722">
        <f t="shared" ca="1" si="56"/>
        <v>1654</v>
      </c>
      <c r="C1722" t="str">
        <f ca="1">IF(OFFSET('YODA Blocks'!$A$2,'YODA File'!B1722,'YODA File'!A1722)="","",OFFSET('YODA Blocks'!$A$2,'YODA File'!B1722,'YODA File'!A1722))</f>
        <v/>
      </c>
    </row>
    <row r="1723" spans="1:3" x14ac:dyDescent="0.25">
      <c r="A1723">
        <f t="shared" ca="1" si="55"/>
        <v>17</v>
      </c>
      <c r="B1723">
        <f t="shared" ca="1" si="56"/>
        <v>1655</v>
      </c>
      <c r="C1723" t="str">
        <f ca="1">IF(OFFSET('YODA Blocks'!$A$2,'YODA File'!B1723,'YODA File'!A1723)="","",OFFSET('YODA Blocks'!$A$2,'YODA File'!B1723,'YODA File'!A1723))</f>
        <v/>
      </c>
    </row>
    <row r="1724" spans="1:3" x14ac:dyDescent="0.25">
      <c r="A1724">
        <f t="shared" ca="1" si="55"/>
        <v>17</v>
      </c>
      <c r="B1724">
        <f t="shared" ca="1" si="56"/>
        <v>1656</v>
      </c>
      <c r="C1724" t="str">
        <f ca="1">IF(OFFSET('YODA Blocks'!$A$2,'YODA File'!B1724,'YODA File'!A1724)="","",OFFSET('YODA Blocks'!$A$2,'YODA File'!B1724,'YODA File'!A1724))</f>
        <v/>
      </c>
    </row>
    <row r="1725" spans="1:3" x14ac:dyDescent="0.25">
      <c r="A1725">
        <f t="shared" ca="1" si="55"/>
        <v>17</v>
      </c>
      <c r="B1725">
        <f t="shared" ca="1" si="56"/>
        <v>1657</v>
      </c>
      <c r="C1725" t="str">
        <f ca="1">IF(OFFSET('YODA Blocks'!$A$2,'YODA File'!B1725,'YODA File'!A1725)="","",OFFSET('YODA Blocks'!$A$2,'YODA File'!B1725,'YODA File'!A1725))</f>
        <v/>
      </c>
    </row>
    <row r="1726" spans="1:3" x14ac:dyDescent="0.25">
      <c r="A1726">
        <f t="shared" ca="1" si="55"/>
        <v>17</v>
      </c>
      <c r="B1726">
        <f t="shared" ca="1" si="56"/>
        <v>1658</v>
      </c>
      <c r="C1726" t="str">
        <f ca="1">IF(OFFSET('YODA Blocks'!$A$2,'YODA File'!B1726,'YODA File'!A1726)="","",OFFSET('YODA Blocks'!$A$2,'YODA File'!B1726,'YODA File'!A1726))</f>
        <v/>
      </c>
    </row>
    <row r="1727" spans="1:3" x14ac:dyDescent="0.25">
      <c r="A1727">
        <f t="shared" ref="A1727:A1790" ca="1" si="57">IF(B1726=INDIRECT(CONCATENATE("'YODA Blocks'!$",CHAR(A1726+65),"$2:",CHAR(A1726+65),"$2")),A1726+1,A1726)</f>
        <v>17</v>
      </c>
      <c r="B1727">
        <f t="shared" ref="B1727:B1790" ca="1" si="58">IF(B1726=SUM(INDIRECT(CONCATENATE("'YODA Blocks'!$",CHAR(A1726+65),"$2:",CHAR(A1726+65),"$2"))),1,B1726+1)</f>
        <v>1659</v>
      </c>
      <c r="C1727" t="str">
        <f ca="1">IF(OFFSET('YODA Blocks'!$A$2,'YODA File'!B1727,'YODA File'!A1727)="","",OFFSET('YODA Blocks'!$A$2,'YODA File'!B1727,'YODA File'!A1727))</f>
        <v/>
      </c>
    </row>
    <row r="1728" spans="1:3" x14ac:dyDescent="0.25">
      <c r="A1728">
        <f t="shared" ca="1" si="57"/>
        <v>17</v>
      </c>
      <c r="B1728">
        <f t="shared" ca="1" si="58"/>
        <v>1660</v>
      </c>
      <c r="C1728" t="str">
        <f ca="1">IF(OFFSET('YODA Blocks'!$A$2,'YODA File'!B1728,'YODA File'!A1728)="","",OFFSET('YODA Blocks'!$A$2,'YODA File'!B1728,'YODA File'!A1728))</f>
        <v/>
      </c>
    </row>
    <row r="1729" spans="1:3" x14ac:dyDescent="0.25">
      <c r="A1729">
        <f t="shared" ca="1" si="57"/>
        <v>17</v>
      </c>
      <c r="B1729">
        <f t="shared" ca="1" si="58"/>
        <v>1661</v>
      </c>
      <c r="C1729" t="str">
        <f ca="1">IF(OFFSET('YODA Blocks'!$A$2,'YODA File'!B1729,'YODA File'!A1729)="","",OFFSET('YODA Blocks'!$A$2,'YODA File'!B1729,'YODA File'!A1729))</f>
        <v/>
      </c>
    </row>
    <row r="1730" spans="1:3" x14ac:dyDescent="0.25">
      <c r="A1730">
        <f t="shared" ca="1" si="57"/>
        <v>17</v>
      </c>
      <c r="B1730">
        <f t="shared" ca="1" si="58"/>
        <v>1662</v>
      </c>
      <c r="C1730" t="str">
        <f ca="1">IF(OFFSET('YODA Blocks'!$A$2,'YODA File'!B1730,'YODA File'!A1730)="","",OFFSET('YODA Blocks'!$A$2,'YODA File'!B1730,'YODA File'!A1730))</f>
        <v/>
      </c>
    </row>
    <row r="1731" spans="1:3" x14ac:dyDescent="0.25">
      <c r="A1731">
        <f t="shared" ca="1" si="57"/>
        <v>17</v>
      </c>
      <c r="B1731">
        <f t="shared" ca="1" si="58"/>
        <v>1663</v>
      </c>
      <c r="C1731" t="str">
        <f ca="1">IF(OFFSET('YODA Blocks'!$A$2,'YODA File'!B1731,'YODA File'!A1731)="","",OFFSET('YODA Blocks'!$A$2,'YODA File'!B1731,'YODA File'!A1731))</f>
        <v/>
      </c>
    </row>
    <row r="1732" spans="1:3" x14ac:dyDescent="0.25">
      <c r="A1732">
        <f t="shared" ca="1" si="57"/>
        <v>17</v>
      </c>
      <c r="B1732">
        <f t="shared" ca="1" si="58"/>
        <v>1664</v>
      </c>
      <c r="C1732" t="str">
        <f ca="1">IF(OFFSET('YODA Blocks'!$A$2,'YODA File'!B1732,'YODA File'!A1732)="","",OFFSET('YODA Blocks'!$A$2,'YODA File'!B1732,'YODA File'!A1732))</f>
        <v/>
      </c>
    </row>
    <row r="1733" spans="1:3" x14ac:dyDescent="0.25">
      <c r="A1733">
        <f t="shared" ca="1" si="57"/>
        <v>17</v>
      </c>
      <c r="B1733">
        <f t="shared" ca="1" si="58"/>
        <v>1665</v>
      </c>
      <c r="C1733" t="str">
        <f ca="1">IF(OFFSET('YODA Blocks'!$A$2,'YODA File'!B1733,'YODA File'!A1733)="","",OFFSET('YODA Blocks'!$A$2,'YODA File'!B1733,'YODA File'!A1733))</f>
        <v/>
      </c>
    </row>
    <row r="1734" spans="1:3" x14ac:dyDescent="0.25">
      <c r="A1734">
        <f t="shared" ca="1" si="57"/>
        <v>17</v>
      </c>
      <c r="B1734">
        <f t="shared" ca="1" si="58"/>
        <v>1666</v>
      </c>
      <c r="C1734" t="str">
        <f ca="1">IF(OFFSET('YODA Blocks'!$A$2,'YODA File'!B1734,'YODA File'!A1734)="","",OFFSET('YODA Blocks'!$A$2,'YODA File'!B1734,'YODA File'!A1734))</f>
        <v/>
      </c>
    </row>
    <row r="1735" spans="1:3" x14ac:dyDescent="0.25">
      <c r="A1735">
        <f t="shared" ca="1" si="57"/>
        <v>17</v>
      </c>
      <c r="B1735">
        <f t="shared" ca="1" si="58"/>
        <v>1667</v>
      </c>
      <c r="C1735" t="str">
        <f ca="1">IF(OFFSET('YODA Blocks'!$A$2,'YODA File'!B1735,'YODA File'!A1735)="","",OFFSET('YODA Blocks'!$A$2,'YODA File'!B1735,'YODA File'!A1735))</f>
        <v/>
      </c>
    </row>
    <row r="1736" spans="1:3" x14ac:dyDescent="0.25">
      <c r="A1736">
        <f t="shared" ca="1" si="57"/>
        <v>17</v>
      </c>
      <c r="B1736">
        <f t="shared" ca="1" si="58"/>
        <v>1668</v>
      </c>
      <c r="C1736" t="str">
        <f ca="1">IF(OFFSET('YODA Blocks'!$A$2,'YODA File'!B1736,'YODA File'!A1736)="","",OFFSET('YODA Blocks'!$A$2,'YODA File'!B1736,'YODA File'!A1736))</f>
        <v/>
      </c>
    </row>
    <row r="1737" spans="1:3" x14ac:dyDescent="0.25">
      <c r="A1737">
        <f t="shared" ca="1" si="57"/>
        <v>17</v>
      </c>
      <c r="B1737">
        <f t="shared" ca="1" si="58"/>
        <v>1669</v>
      </c>
      <c r="C1737" t="str">
        <f ca="1">IF(OFFSET('YODA Blocks'!$A$2,'YODA File'!B1737,'YODA File'!A1737)="","",OFFSET('YODA Blocks'!$A$2,'YODA File'!B1737,'YODA File'!A1737))</f>
        <v/>
      </c>
    </row>
    <row r="1738" spans="1:3" x14ac:dyDescent="0.25">
      <c r="A1738">
        <f t="shared" ca="1" si="57"/>
        <v>17</v>
      </c>
      <c r="B1738">
        <f t="shared" ca="1" si="58"/>
        <v>1670</v>
      </c>
      <c r="C1738" t="str">
        <f ca="1">IF(OFFSET('YODA Blocks'!$A$2,'YODA File'!B1738,'YODA File'!A1738)="","",OFFSET('YODA Blocks'!$A$2,'YODA File'!B1738,'YODA File'!A1738))</f>
        <v/>
      </c>
    </row>
    <row r="1739" spans="1:3" x14ac:dyDescent="0.25">
      <c r="A1739">
        <f t="shared" ca="1" si="57"/>
        <v>17</v>
      </c>
      <c r="B1739">
        <f t="shared" ca="1" si="58"/>
        <v>1671</v>
      </c>
      <c r="C1739" t="str">
        <f ca="1">IF(OFFSET('YODA Blocks'!$A$2,'YODA File'!B1739,'YODA File'!A1739)="","",OFFSET('YODA Blocks'!$A$2,'YODA File'!B1739,'YODA File'!A1739))</f>
        <v/>
      </c>
    </row>
    <row r="1740" spans="1:3" x14ac:dyDescent="0.25">
      <c r="A1740">
        <f t="shared" ca="1" si="57"/>
        <v>17</v>
      </c>
      <c r="B1740">
        <f t="shared" ca="1" si="58"/>
        <v>1672</v>
      </c>
      <c r="C1740" t="str">
        <f ca="1">IF(OFFSET('YODA Blocks'!$A$2,'YODA File'!B1740,'YODA File'!A1740)="","",OFFSET('YODA Blocks'!$A$2,'YODA File'!B1740,'YODA File'!A1740))</f>
        <v/>
      </c>
    </row>
    <row r="1741" spans="1:3" x14ac:dyDescent="0.25">
      <c r="A1741">
        <f t="shared" ca="1" si="57"/>
        <v>17</v>
      </c>
      <c r="B1741">
        <f t="shared" ca="1" si="58"/>
        <v>1673</v>
      </c>
      <c r="C1741" t="str">
        <f ca="1">IF(OFFSET('YODA Blocks'!$A$2,'YODA File'!B1741,'YODA File'!A1741)="","",OFFSET('YODA Blocks'!$A$2,'YODA File'!B1741,'YODA File'!A1741))</f>
        <v/>
      </c>
    </row>
    <row r="1742" spans="1:3" x14ac:dyDescent="0.25">
      <c r="A1742">
        <f t="shared" ca="1" si="57"/>
        <v>17</v>
      </c>
      <c r="B1742">
        <f t="shared" ca="1" si="58"/>
        <v>1674</v>
      </c>
      <c r="C1742" t="str">
        <f ca="1">IF(OFFSET('YODA Blocks'!$A$2,'YODA File'!B1742,'YODA File'!A1742)="","",OFFSET('YODA Blocks'!$A$2,'YODA File'!B1742,'YODA File'!A1742))</f>
        <v/>
      </c>
    </row>
    <row r="1743" spans="1:3" x14ac:dyDescent="0.25">
      <c r="A1743">
        <f t="shared" ca="1" si="57"/>
        <v>17</v>
      </c>
      <c r="B1743">
        <f t="shared" ca="1" si="58"/>
        <v>1675</v>
      </c>
      <c r="C1743" t="str">
        <f ca="1">IF(OFFSET('YODA Blocks'!$A$2,'YODA File'!B1743,'YODA File'!A1743)="","",OFFSET('YODA Blocks'!$A$2,'YODA File'!B1743,'YODA File'!A1743))</f>
        <v/>
      </c>
    </row>
    <row r="1744" spans="1:3" x14ac:dyDescent="0.25">
      <c r="A1744">
        <f t="shared" ca="1" si="57"/>
        <v>17</v>
      </c>
      <c r="B1744">
        <f t="shared" ca="1" si="58"/>
        <v>1676</v>
      </c>
      <c r="C1744" t="str">
        <f ca="1">IF(OFFSET('YODA Blocks'!$A$2,'YODA File'!B1744,'YODA File'!A1744)="","",OFFSET('YODA Blocks'!$A$2,'YODA File'!B1744,'YODA File'!A1744))</f>
        <v/>
      </c>
    </row>
    <row r="1745" spans="1:3" x14ac:dyDescent="0.25">
      <c r="A1745">
        <f t="shared" ca="1" si="57"/>
        <v>17</v>
      </c>
      <c r="B1745">
        <f t="shared" ca="1" si="58"/>
        <v>1677</v>
      </c>
      <c r="C1745" t="str">
        <f ca="1">IF(OFFSET('YODA Blocks'!$A$2,'YODA File'!B1745,'YODA File'!A1745)="","",OFFSET('YODA Blocks'!$A$2,'YODA File'!B1745,'YODA File'!A1745))</f>
        <v/>
      </c>
    </row>
    <row r="1746" spans="1:3" x14ac:dyDescent="0.25">
      <c r="A1746">
        <f t="shared" ca="1" si="57"/>
        <v>17</v>
      </c>
      <c r="B1746">
        <f t="shared" ca="1" si="58"/>
        <v>1678</v>
      </c>
      <c r="C1746" t="str">
        <f ca="1">IF(OFFSET('YODA Blocks'!$A$2,'YODA File'!B1746,'YODA File'!A1746)="","",OFFSET('YODA Blocks'!$A$2,'YODA File'!B1746,'YODA File'!A1746))</f>
        <v/>
      </c>
    </row>
    <row r="1747" spans="1:3" x14ac:dyDescent="0.25">
      <c r="A1747">
        <f t="shared" ca="1" si="57"/>
        <v>17</v>
      </c>
      <c r="B1747">
        <f t="shared" ca="1" si="58"/>
        <v>1679</v>
      </c>
      <c r="C1747" t="str">
        <f ca="1">IF(OFFSET('YODA Blocks'!$A$2,'YODA File'!B1747,'YODA File'!A1747)="","",OFFSET('YODA Blocks'!$A$2,'YODA File'!B1747,'YODA File'!A1747))</f>
        <v/>
      </c>
    </row>
    <row r="1748" spans="1:3" x14ac:dyDescent="0.25">
      <c r="A1748">
        <f t="shared" ca="1" si="57"/>
        <v>17</v>
      </c>
      <c r="B1748">
        <f t="shared" ca="1" si="58"/>
        <v>1680</v>
      </c>
      <c r="C1748" t="str">
        <f ca="1">IF(OFFSET('YODA Blocks'!$A$2,'YODA File'!B1748,'YODA File'!A1748)="","",OFFSET('YODA Blocks'!$A$2,'YODA File'!B1748,'YODA File'!A1748))</f>
        <v/>
      </c>
    </row>
    <row r="1749" spans="1:3" x14ac:dyDescent="0.25">
      <c r="A1749">
        <f t="shared" ca="1" si="57"/>
        <v>17</v>
      </c>
      <c r="B1749">
        <f t="shared" ca="1" si="58"/>
        <v>1681</v>
      </c>
      <c r="C1749" t="str">
        <f ca="1">IF(OFFSET('YODA Blocks'!$A$2,'YODA File'!B1749,'YODA File'!A1749)="","",OFFSET('YODA Blocks'!$A$2,'YODA File'!B1749,'YODA File'!A1749))</f>
        <v/>
      </c>
    </row>
    <row r="1750" spans="1:3" x14ac:dyDescent="0.25">
      <c r="A1750">
        <f t="shared" ca="1" si="57"/>
        <v>17</v>
      </c>
      <c r="B1750">
        <f t="shared" ca="1" si="58"/>
        <v>1682</v>
      </c>
      <c r="C1750" t="str">
        <f ca="1">IF(OFFSET('YODA Blocks'!$A$2,'YODA File'!B1750,'YODA File'!A1750)="","",OFFSET('YODA Blocks'!$A$2,'YODA File'!B1750,'YODA File'!A1750))</f>
        <v/>
      </c>
    </row>
    <row r="1751" spans="1:3" x14ac:dyDescent="0.25">
      <c r="A1751">
        <f t="shared" ca="1" si="57"/>
        <v>17</v>
      </c>
      <c r="B1751">
        <f t="shared" ca="1" si="58"/>
        <v>1683</v>
      </c>
      <c r="C1751" t="str">
        <f ca="1">IF(OFFSET('YODA Blocks'!$A$2,'YODA File'!B1751,'YODA File'!A1751)="","",OFFSET('YODA Blocks'!$A$2,'YODA File'!B1751,'YODA File'!A1751))</f>
        <v/>
      </c>
    </row>
    <row r="1752" spans="1:3" x14ac:dyDescent="0.25">
      <c r="A1752">
        <f t="shared" ca="1" si="57"/>
        <v>17</v>
      </c>
      <c r="B1752">
        <f t="shared" ca="1" si="58"/>
        <v>1684</v>
      </c>
      <c r="C1752" t="str">
        <f ca="1">IF(OFFSET('YODA Blocks'!$A$2,'YODA File'!B1752,'YODA File'!A1752)="","",OFFSET('YODA Blocks'!$A$2,'YODA File'!B1752,'YODA File'!A1752))</f>
        <v/>
      </c>
    </row>
    <row r="1753" spans="1:3" x14ac:dyDescent="0.25">
      <c r="A1753">
        <f t="shared" ca="1" si="57"/>
        <v>17</v>
      </c>
      <c r="B1753">
        <f t="shared" ca="1" si="58"/>
        <v>1685</v>
      </c>
      <c r="C1753" t="str">
        <f ca="1">IF(OFFSET('YODA Blocks'!$A$2,'YODA File'!B1753,'YODA File'!A1753)="","",OFFSET('YODA Blocks'!$A$2,'YODA File'!B1753,'YODA File'!A1753))</f>
        <v/>
      </c>
    </row>
    <row r="1754" spans="1:3" x14ac:dyDescent="0.25">
      <c r="A1754">
        <f t="shared" ca="1" si="57"/>
        <v>17</v>
      </c>
      <c r="B1754">
        <f t="shared" ca="1" si="58"/>
        <v>1686</v>
      </c>
      <c r="C1754" t="str">
        <f ca="1">IF(OFFSET('YODA Blocks'!$A$2,'YODA File'!B1754,'YODA File'!A1754)="","",OFFSET('YODA Blocks'!$A$2,'YODA File'!B1754,'YODA File'!A1754))</f>
        <v/>
      </c>
    </row>
    <row r="1755" spans="1:3" x14ac:dyDescent="0.25">
      <c r="A1755">
        <f t="shared" ca="1" si="57"/>
        <v>17</v>
      </c>
      <c r="B1755">
        <f t="shared" ca="1" si="58"/>
        <v>1687</v>
      </c>
      <c r="C1755" t="str">
        <f ca="1">IF(OFFSET('YODA Blocks'!$A$2,'YODA File'!B1755,'YODA File'!A1755)="","",OFFSET('YODA Blocks'!$A$2,'YODA File'!B1755,'YODA File'!A1755))</f>
        <v/>
      </c>
    </row>
    <row r="1756" spans="1:3" x14ac:dyDescent="0.25">
      <c r="A1756">
        <f t="shared" ca="1" si="57"/>
        <v>17</v>
      </c>
      <c r="B1756">
        <f t="shared" ca="1" si="58"/>
        <v>1688</v>
      </c>
      <c r="C1756" t="str">
        <f ca="1">IF(OFFSET('YODA Blocks'!$A$2,'YODA File'!B1756,'YODA File'!A1756)="","",OFFSET('YODA Blocks'!$A$2,'YODA File'!B1756,'YODA File'!A1756))</f>
        <v/>
      </c>
    </row>
    <row r="1757" spans="1:3" x14ac:dyDescent="0.25">
      <c r="A1757">
        <f t="shared" ca="1" si="57"/>
        <v>17</v>
      </c>
      <c r="B1757">
        <f t="shared" ca="1" si="58"/>
        <v>1689</v>
      </c>
      <c r="C1757" t="str">
        <f ca="1">IF(OFFSET('YODA Blocks'!$A$2,'YODA File'!B1757,'YODA File'!A1757)="","",OFFSET('YODA Blocks'!$A$2,'YODA File'!B1757,'YODA File'!A1757))</f>
        <v/>
      </c>
    </row>
    <row r="1758" spans="1:3" x14ac:dyDescent="0.25">
      <c r="A1758">
        <f t="shared" ca="1" si="57"/>
        <v>17</v>
      </c>
      <c r="B1758">
        <f t="shared" ca="1" si="58"/>
        <v>1690</v>
      </c>
      <c r="C1758" t="str">
        <f ca="1">IF(OFFSET('YODA Blocks'!$A$2,'YODA File'!B1758,'YODA File'!A1758)="","",OFFSET('YODA Blocks'!$A$2,'YODA File'!B1758,'YODA File'!A1758))</f>
        <v/>
      </c>
    </row>
    <row r="1759" spans="1:3" x14ac:dyDescent="0.25">
      <c r="A1759">
        <f t="shared" ca="1" si="57"/>
        <v>17</v>
      </c>
      <c r="B1759">
        <f t="shared" ca="1" si="58"/>
        <v>1691</v>
      </c>
      <c r="C1759" t="str">
        <f ca="1">IF(OFFSET('YODA Blocks'!$A$2,'YODA File'!B1759,'YODA File'!A1759)="","",OFFSET('YODA Blocks'!$A$2,'YODA File'!B1759,'YODA File'!A1759))</f>
        <v/>
      </c>
    </row>
    <row r="1760" spans="1:3" x14ac:dyDescent="0.25">
      <c r="A1760">
        <f t="shared" ca="1" si="57"/>
        <v>17</v>
      </c>
      <c r="B1760">
        <f t="shared" ca="1" si="58"/>
        <v>1692</v>
      </c>
      <c r="C1760" t="str">
        <f ca="1">IF(OFFSET('YODA Blocks'!$A$2,'YODA File'!B1760,'YODA File'!A1760)="","",OFFSET('YODA Blocks'!$A$2,'YODA File'!B1760,'YODA File'!A1760))</f>
        <v/>
      </c>
    </row>
    <row r="1761" spans="1:3" x14ac:dyDescent="0.25">
      <c r="A1761">
        <f t="shared" ca="1" si="57"/>
        <v>17</v>
      </c>
      <c r="B1761">
        <f t="shared" ca="1" si="58"/>
        <v>1693</v>
      </c>
      <c r="C1761" t="str">
        <f ca="1">IF(OFFSET('YODA Blocks'!$A$2,'YODA File'!B1761,'YODA File'!A1761)="","",OFFSET('YODA Blocks'!$A$2,'YODA File'!B1761,'YODA File'!A1761))</f>
        <v/>
      </c>
    </row>
    <row r="1762" spans="1:3" x14ac:dyDescent="0.25">
      <c r="A1762">
        <f t="shared" ca="1" si="57"/>
        <v>17</v>
      </c>
      <c r="B1762">
        <f t="shared" ca="1" si="58"/>
        <v>1694</v>
      </c>
      <c r="C1762" t="str">
        <f ca="1">IF(OFFSET('YODA Blocks'!$A$2,'YODA File'!B1762,'YODA File'!A1762)="","",OFFSET('YODA Blocks'!$A$2,'YODA File'!B1762,'YODA File'!A1762))</f>
        <v/>
      </c>
    </row>
    <row r="1763" spans="1:3" x14ac:dyDescent="0.25">
      <c r="A1763">
        <f t="shared" ca="1" si="57"/>
        <v>17</v>
      </c>
      <c r="B1763">
        <f t="shared" ca="1" si="58"/>
        <v>1695</v>
      </c>
      <c r="C1763" t="str">
        <f ca="1">IF(OFFSET('YODA Blocks'!$A$2,'YODA File'!B1763,'YODA File'!A1763)="","",OFFSET('YODA Blocks'!$A$2,'YODA File'!B1763,'YODA File'!A1763))</f>
        <v/>
      </c>
    </row>
    <row r="1764" spans="1:3" x14ac:dyDescent="0.25">
      <c r="A1764">
        <f t="shared" ca="1" si="57"/>
        <v>17</v>
      </c>
      <c r="B1764">
        <f t="shared" ca="1" si="58"/>
        <v>1696</v>
      </c>
      <c r="C1764" t="str">
        <f ca="1">IF(OFFSET('YODA Blocks'!$A$2,'YODA File'!B1764,'YODA File'!A1764)="","",OFFSET('YODA Blocks'!$A$2,'YODA File'!B1764,'YODA File'!A1764))</f>
        <v/>
      </c>
    </row>
    <row r="1765" spans="1:3" x14ac:dyDescent="0.25">
      <c r="A1765">
        <f t="shared" ca="1" si="57"/>
        <v>17</v>
      </c>
      <c r="B1765">
        <f t="shared" ca="1" si="58"/>
        <v>1697</v>
      </c>
      <c r="C1765" t="str">
        <f ca="1">IF(OFFSET('YODA Blocks'!$A$2,'YODA File'!B1765,'YODA File'!A1765)="","",OFFSET('YODA Blocks'!$A$2,'YODA File'!B1765,'YODA File'!A1765))</f>
        <v/>
      </c>
    </row>
    <row r="1766" spans="1:3" x14ac:dyDescent="0.25">
      <c r="A1766">
        <f t="shared" ca="1" si="57"/>
        <v>17</v>
      </c>
      <c r="B1766">
        <f t="shared" ca="1" si="58"/>
        <v>1698</v>
      </c>
      <c r="C1766" t="str">
        <f ca="1">IF(OFFSET('YODA Blocks'!$A$2,'YODA File'!B1766,'YODA File'!A1766)="","",OFFSET('YODA Blocks'!$A$2,'YODA File'!B1766,'YODA File'!A1766))</f>
        <v/>
      </c>
    </row>
    <row r="1767" spans="1:3" x14ac:dyDescent="0.25">
      <c r="A1767">
        <f t="shared" ca="1" si="57"/>
        <v>17</v>
      </c>
      <c r="B1767">
        <f t="shared" ca="1" si="58"/>
        <v>1699</v>
      </c>
      <c r="C1767" t="str">
        <f ca="1">IF(OFFSET('YODA Blocks'!$A$2,'YODA File'!B1767,'YODA File'!A1767)="","",OFFSET('YODA Blocks'!$A$2,'YODA File'!B1767,'YODA File'!A1767))</f>
        <v/>
      </c>
    </row>
    <row r="1768" spans="1:3" x14ac:dyDescent="0.25">
      <c r="A1768">
        <f t="shared" ca="1" si="57"/>
        <v>17</v>
      </c>
      <c r="B1768">
        <f t="shared" ca="1" si="58"/>
        <v>1700</v>
      </c>
      <c r="C1768" t="str">
        <f ca="1">IF(OFFSET('YODA Blocks'!$A$2,'YODA File'!B1768,'YODA File'!A1768)="","",OFFSET('YODA Blocks'!$A$2,'YODA File'!B1768,'YODA File'!A1768))</f>
        <v/>
      </c>
    </row>
    <row r="1769" spans="1:3" x14ac:dyDescent="0.25">
      <c r="A1769">
        <f t="shared" ca="1" si="57"/>
        <v>17</v>
      </c>
      <c r="B1769">
        <f t="shared" ca="1" si="58"/>
        <v>1701</v>
      </c>
      <c r="C1769" t="str">
        <f ca="1">IF(OFFSET('YODA Blocks'!$A$2,'YODA File'!B1769,'YODA File'!A1769)="","",OFFSET('YODA Blocks'!$A$2,'YODA File'!B1769,'YODA File'!A1769))</f>
        <v/>
      </c>
    </row>
    <row r="1770" spans="1:3" x14ac:dyDescent="0.25">
      <c r="A1770">
        <f t="shared" ca="1" si="57"/>
        <v>17</v>
      </c>
      <c r="B1770">
        <f t="shared" ca="1" si="58"/>
        <v>1702</v>
      </c>
      <c r="C1770" t="str">
        <f ca="1">IF(OFFSET('YODA Blocks'!$A$2,'YODA File'!B1770,'YODA File'!A1770)="","",OFFSET('YODA Blocks'!$A$2,'YODA File'!B1770,'YODA File'!A1770))</f>
        <v/>
      </c>
    </row>
    <row r="1771" spans="1:3" x14ac:dyDescent="0.25">
      <c r="A1771">
        <f t="shared" ca="1" si="57"/>
        <v>17</v>
      </c>
      <c r="B1771">
        <f t="shared" ca="1" si="58"/>
        <v>1703</v>
      </c>
      <c r="C1771" t="str">
        <f ca="1">IF(OFFSET('YODA Blocks'!$A$2,'YODA File'!B1771,'YODA File'!A1771)="","",OFFSET('YODA Blocks'!$A$2,'YODA File'!B1771,'YODA File'!A1771))</f>
        <v/>
      </c>
    </row>
    <row r="1772" spans="1:3" x14ac:dyDescent="0.25">
      <c r="A1772">
        <f t="shared" ca="1" si="57"/>
        <v>17</v>
      </c>
      <c r="B1772">
        <f t="shared" ca="1" si="58"/>
        <v>1704</v>
      </c>
      <c r="C1772" t="str">
        <f ca="1">IF(OFFSET('YODA Blocks'!$A$2,'YODA File'!B1772,'YODA File'!A1772)="","",OFFSET('YODA Blocks'!$A$2,'YODA File'!B1772,'YODA File'!A1772))</f>
        <v/>
      </c>
    </row>
    <row r="1773" spans="1:3" x14ac:dyDescent="0.25">
      <c r="A1773">
        <f t="shared" ca="1" si="57"/>
        <v>17</v>
      </c>
      <c r="B1773">
        <f t="shared" ca="1" si="58"/>
        <v>1705</v>
      </c>
      <c r="C1773" t="str">
        <f ca="1">IF(OFFSET('YODA Blocks'!$A$2,'YODA File'!B1773,'YODA File'!A1773)="","",OFFSET('YODA Blocks'!$A$2,'YODA File'!B1773,'YODA File'!A1773))</f>
        <v/>
      </c>
    </row>
    <row r="1774" spans="1:3" x14ac:dyDescent="0.25">
      <c r="A1774">
        <f t="shared" ca="1" si="57"/>
        <v>17</v>
      </c>
      <c r="B1774">
        <f t="shared" ca="1" si="58"/>
        <v>1706</v>
      </c>
      <c r="C1774" t="str">
        <f ca="1">IF(OFFSET('YODA Blocks'!$A$2,'YODA File'!B1774,'YODA File'!A1774)="","",OFFSET('YODA Blocks'!$A$2,'YODA File'!B1774,'YODA File'!A1774))</f>
        <v/>
      </c>
    </row>
    <row r="1775" spans="1:3" x14ac:dyDescent="0.25">
      <c r="A1775">
        <f t="shared" ca="1" si="57"/>
        <v>17</v>
      </c>
      <c r="B1775">
        <f t="shared" ca="1" si="58"/>
        <v>1707</v>
      </c>
      <c r="C1775" t="str">
        <f ca="1">IF(OFFSET('YODA Blocks'!$A$2,'YODA File'!B1775,'YODA File'!A1775)="","",OFFSET('YODA Blocks'!$A$2,'YODA File'!B1775,'YODA File'!A1775))</f>
        <v/>
      </c>
    </row>
    <row r="1776" spans="1:3" x14ac:dyDescent="0.25">
      <c r="A1776">
        <f t="shared" ca="1" si="57"/>
        <v>17</v>
      </c>
      <c r="B1776">
        <f t="shared" ca="1" si="58"/>
        <v>1708</v>
      </c>
      <c r="C1776" t="str">
        <f ca="1">IF(OFFSET('YODA Blocks'!$A$2,'YODA File'!B1776,'YODA File'!A1776)="","",OFFSET('YODA Blocks'!$A$2,'YODA File'!B1776,'YODA File'!A1776))</f>
        <v/>
      </c>
    </row>
    <row r="1777" spans="1:3" x14ac:dyDescent="0.25">
      <c r="A1777">
        <f t="shared" ca="1" si="57"/>
        <v>17</v>
      </c>
      <c r="B1777">
        <f t="shared" ca="1" si="58"/>
        <v>1709</v>
      </c>
      <c r="C1777" t="str">
        <f ca="1">IF(OFFSET('YODA Blocks'!$A$2,'YODA File'!B1777,'YODA File'!A1777)="","",OFFSET('YODA Blocks'!$A$2,'YODA File'!B1777,'YODA File'!A1777))</f>
        <v/>
      </c>
    </row>
    <row r="1778" spans="1:3" x14ac:dyDescent="0.25">
      <c r="A1778">
        <f t="shared" ca="1" si="57"/>
        <v>17</v>
      </c>
      <c r="B1778">
        <f t="shared" ca="1" si="58"/>
        <v>1710</v>
      </c>
      <c r="C1778" t="str">
        <f ca="1">IF(OFFSET('YODA Blocks'!$A$2,'YODA File'!B1778,'YODA File'!A1778)="","",OFFSET('YODA Blocks'!$A$2,'YODA File'!B1778,'YODA File'!A1778))</f>
        <v/>
      </c>
    </row>
    <row r="1779" spans="1:3" x14ac:dyDescent="0.25">
      <c r="A1779">
        <f t="shared" ca="1" si="57"/>
        <v>17</v>
      </c>
      <c r="B1779">
        <f t="shared" ca="1" si="58"/>
        <v>1711</v>
      </c>
      <c r="C1779" t="str">
        <f ca="1">IF(OFFSET('YODA Blocks'!$A$2,'YODA File'!B1779,'YODA File'!A1779)="","",OFFSET('YODA Blocks'!$A$2,'YODA File'!B1779,'YODA File'!A1779))</f>
        <v/>
      </c>
    </row>
    <row r="1780" spans="1:3" x14ac:dyDescent="0.25">
      <c r="A1780">
        <f t="shared" ca="1" si="57"/>
        <v>17</v>
      </c>
      <c r="B1780">
        <f t="shared" ca="1" si="58"/>
        <v>1712</v>
      </c>
      <c r="C1780" t="str">
        <f ca="1">IF(OFFSET('YODA Blocks'!$A$2,'YODA File'!B1780,'YODA File'!A1780)="","",OFFSET('YODA Blocks'!$A$2,'YODA File'!B1780,'YODA File'!A1780))</f>
        <v/>
      </c>
    </row>
    <row r="1781" spans="1:3" x14ac:dyDescent="0.25">
      <c r="A1781">
        <f t="shared" ca="1" si="57"/>
        <v>17</v>
      </c>
      <c r="B1781">
        <f t="shared" ca="1" si="58"/>
        <v>1713</v>
      </c>
      <c r="C1781" t="str">
        <f ca="1">IF(OFFSET('YODA Blocks'!$A$2,'YODA File'!B1781,'YODA File'!A1781)="","",OFFSET('YODA Blocks'!$A$2,'YODA File'!B1781,'YODA File'!A1781))</f>
        <v/>
      </c>
    </row>
    <row r="1782" spans="1:3" x14ac:dyDescent="0.25">
      <c r="A1782">
        <f t="shared" ca="1" si="57"/>
        <v>17</v>
      </c>
      <c r="B1782">
        <f t="shared" ca="1" si="58"/>
        <v>1714</v>
      </c>
      <c r="C1782" t="str">
        <f ca="1">IF(OFFSET('YODA Blocks'!$A$2,'YODA File'!B1782,'YODA File'!A1782)="","",OFFSET('YODA Blocks'!$A$2,'YODA File'!B1782,'YODA File'!A1782))</f>
        <v/>
      </c>
    </row>
    <row r="1783" spans="1:3" x14ac:dyDescent="0.25">
      <c r="A1783">
        <f t="shared" ca="1" si="57"/>
        <v>17</v>
      </c>
      <c r="B1783">
        <f t="shared" ca="1" si="58"/>
        <v>1715</v>
      </c>
      <c r="C1783" t="str">
        <f ca="1">IF(OFFSET('YODA Blocks'!$A$2,'YODA File'!B1783,'YODA File'!A1783)="","",OFFSET('YODA Blocks'!$A$2,'YODA File'!B1783,'YODA File'!A1783))</f>
        <v/>
      </c>
    </row>
    <row r="1784" spans="1:3" x14ac:dyDescent="0.25">
      <c r="A1784">
        <f t="shared" ca="1" si="57"/>
        <v>17</v>
      </c>
      <c r="B1784">
        <f t="shared" ca="1" si="58"/>
        <v>1716</v>
      </c>
      <c r="C1784" t="str">
        <f ca="1">IF(OFFSET('YODA Blocks'!$A$2,'YODA File'!B1784,'YODA File'!A1784)="","",OFFSET('YODA Blocks'!$A$2,'YODA File'!B1784,'YODA File'!A1784))</f>
        <v/>
      </c>
    </row>
    <row r="1785" spans="1:3" x14ac:dyDescent="0.25">
      <c r="A1785">
        <f t="shared" ca="1" si="57"/>
        <v>17</v>
      </c>
      <c r="B1785">
        <f t="shared" ca="1" si="58"/>
        <v>1717</v>
      </c>
      <c r="C1785" t="str">
        <f ca="1">IF(OFFSET('YODA Blocks'!$A$2,'YODA File'!B1785,'YODA File'!A1785)="","",OFFSET('YODA Blocks'!$A$2,'YODA File'!B1785,'YODA File'!A1785))</f>
        <v/>
      </c>
    </row>
    <row r="1786" spans="1:3" x14ac:dyDescent="0.25">
      <c r="A1786">
        <f t="shared" ca="1" si="57"/>
        <v>17</v>
      </c>
      <c r="B1786">
        <f t="shared" ca="1" si="58"/>
        <v>1718</v>
      </c>
      <c r="C1786" t="str">
        <f ca="1">IF(OFFSET('YODA Blocks'!$A$2,'YODA File'!B1786,'YODA File'!A1786)="","",OFFSET('YODA Blocks'!$A$2,'YODA File'!B1786,'YODA File'!A1786))</f>
        <v/>
      </c>
    </row>
    <row r="1787" spans="1:3" x14ac:dyDescent="0.25">
      <c r="A1787">
        <f t="shared" ca="1" si="57"/>
        <v>17</v>
      </c>
      <c r="B1787">
        <f t="shared" ca="1" si="58"/>
        <v>1719</v>
      </c>
      <c r="C1787" t="str">
        <f ca="1">IF(OFFSET('YODA Blocks'!$A$2,'YODA File'!B1787,'YODA File'!A1787)="","",OFFSET('YODA Blocks'!$A$2,'YODA File'!B1787,'YODA File'!A1787))</f>
        <v/>
      </c>
    </row>
    <row r="1788" spans="1:3" x14ac:dyDescent="0.25">
      <c r="A1788">
        <f t="shared" ca="1" si="57"/>
        <v>17</v>
      </c>
      <c r="B1788">
        <f t="shared" ca="1" si="58"/>
        <v>1720</v>
      </c>
      <c r="C1788" t="str">
        <f ca="1">IF(OFFSET('YODA Blocks'!$A$2,'YODA File'!B1788,'YODA File'!A1788)="","",OFFSET('YODA Blocks'!$A$2,'YODA File'!B1788,'YODA File'!A1788))</f>
        <v/>
      </c>
    </row>
    <row r="1789" spans="1:3" x14ac:dyDescent="0.25">
      <c r="A1789">
        <f t="shared" ca="1" si="57"/>
        <v>17</v>
      </c>
      <c r="B1789">
        <f t="shared" ca="1" si="58"/>
        <v>1721</v>
      </c>
      <c r="C1789" t="str">
        <f ca="1">IF(OFFSET('YODA Blocks'!$A$2,'YODA File'!B1789,'YODA File'!A1789)="","",OFFSET('YODA Blocks'!$A$2,'YODA File'!B1789,'YODA File'!A1789))</f>
        <v/>
      </c>
    </row>
    <row r="1790" spans="1:3" x14ac:dyDescent="0.25">
      <c r="A1790">
        <f t="shared" ca="1" si="57"/>
        <v>17</v>
      </c>
      <c r="B1790">
        <f t="shared" ca="1" si="58"/>
        <v>1722</v>
      </c>
      <c r="C1790" t="str">
        <f ca="1">IF(OFFSET('YODA Blocks'!$A$2,'YODA File'!B1790,'YODA File'!A1790)="","",OFFSET('YODA Blocks'!$A$2,'YODA File'!B1790,'YODA File'!A1790))</f>
        <v/>
      </c>
    </row>
    <row r="1791" spans="1:3" x14ac:dyDescent="0.25">
      <c r="A1791">
        <f t="shared" ref="A1791:A1854" ca="1" si="59">IF(B1790=INDIRECT(CONCATENATE("'YODA Blocks'!$",CHAR(A1790+65),"$2:",CHAR(A1790+65),"$2")),A1790+1,A1790)</f>
        <v>17</v>
      </c>
      <c r="B1791">
        <f t="shared" ref="B1791:B1854" ca="1" si="60">IF(B1790=SUM(INDIRECT(CONCATENATE("'YODA Blocks'!$",CHAR(A1790+65),"$2:",CHAR(A1790+65),"$2"))),1,B1790+1)</f>
        <v>1723</v>
      </c>
      <c r="C1791" t="str">
        <f ca="1">IF(OFFSET('YODA Blocks'!$A$2,'YODA File'!B1791,'YODA File'!A1791)="","",OFFSET('YODA Blocks'!$A$2,'YODA File'!B1791,'YODA File'!A1791))</f>
        <v/>
      </c>
    </row>
    <row r="1792" spans="1:3" x14ac:dyDescent="0.25">
      <c r="A1792">
        <f t="shared" ca="1" si="59"/>
        <v>17</v>
      </c>
      <c r="B1792">
        <f t="shared" ca="1" si="60"/>
        <v>1724</v>
      </c>
      <c r="C1792" t="str">
        <f ca="1">IF(OFFSET('YODA Blocks'!$A$2,'YODA File'!B1792,'YODA File'!A1792)="","",OFFSET('YODA Blocks'!$A$2,'YODA File'!B1792,'YODA File'!A1792))</f>
        <v/>
      </c>
    </row>
    <row r="1793" spans="1:3" x14ac:dyDescent="0.25">
      <c r="A1793">
        <f t="shared" ca="1" si="59"/>
        <v>17</v>
      </c>
      <c r="B1793">
        <f t="shared" ca="1" si="60"/>
        <v>1725</v>
      </c>
      <c r="C1793" t="str">
        <f ca="1">IF(OFFSET('YODA Blocks'!$A$2,'YODA File'!B1793,'YODA File'!A1793)="","",OFFSET('YODA Blocks'!$A$2,'YODA File'!B1793,'YODA File'!A1793))</f>
        <v/>
      </c>
    </row>
    <row r="1794" spans="1:3" x14ac:dyDescent="0.25">
      <c r="A1794">
        <f t="shared" ca="1" si="59"/>
        <v>17</v>
      </c>
      <c r="B1794">
        <f t="shared" ca="1" si="60"/>
        <v>1726</v>
      </c>
      <c r="C1794" t="str">
        <f ca="1">IF(OFFSET('YODA Blocks'!$A$2,'YODA File'!B1794,'YODA File'!A1794)="","",OFFSET('YODA Blocks'!$A$2,'YODA File'!B1794,'YODA File'!A1794))</f>
        <v/>
      </c>
    </row>
    <row r="1795" spans="1:3" x14ac:dyDescent="0.25">
      <c r="A1795">
        <f t="shared" ca="1" si="59"/>
        <v>17</v>
      </c>
      <c r="B1795">
        <f t="shared" ca="1" si="60"/>
        <v>1727</v>
      </c>
      <c r="C1795" t="str">
        <f ca="1">IF(OFFSET('YODA Blocks'!$A$2,'YODA File'!B1795,'YODA File'!A1795)="","",OFFSET('YODA Blocks'!$A$2,'YODA File'!B1795,'YODA File'!A1795))</f>
        <v/>
      </c>
    </row>
    <row r="1796" spans="1:3" x14ac:dyDescent="0.25">
      <c r="A1796">
        <f t="shared" ca="1" si="59"/>
        <v>17</v>
      </c>
      <c r="B1796">
        <f t="shared" ca="1" si="60"/>
        <v>1728</v>
      </c>
      <c r="C1796" t="str">
        <f ca="1">IF(OFFSET('YODA Blocks'!$A$2,'YODA File'!B1796,'YODA File'!A1796)="","",OFFSET('YODA Blocks'!$A$2,'YODA File'!B1796,'YODA File'!A1796))</f>
        <v/>
      </c>
    </row>
    <row r="1797" spans="1:3" x14ac:dyDescent="0.25">
      <c r="A1797">
        <f t="shared" ca="1" si="59"/>
        <v>17</v>
      </c>
      <c r="B1797">
        <f t="shared" ca="1" si="60"/>
        <v>1729</v>
      </c>
      <c r="C1797" t="str">
        <f ca="1">IF(OFFSET('YODA Blocks'!$A$2,'YODA File'!B1797,'YODA File'!A1797)="","",OFFSET('YODA Blocks'!$A$2,'YODA File'!B1797,'YODA File'!A1797))</f>
        <v/>
      </c>
    </row>
    <row r="1798" spans="1:3" x14ac:dyDescent="0.25">
      <c r="A1798">
        <f t="shared" ca="1" si="59"/>
        <v>17</v>
      </c>
      <c r="B1798">
        <f t="shared" ca="1" si="60"/>
        <v>1730</v>
      </c>
      <c r="C1798" t="str">
        <f ca="1">IF(OFFSET('YODA Blocks'!$A$2,'YODA File'!B1798,'YODA File'!A1798)="","",OFFSET('YODA Blocks'!$A$2,'YODA File'!B1798,'YODA File'!A1798))</f>
        <v/>
      </c>
    </row>
    <row r="1799" spans="1:3" x14ac:dyDescent="0.25">
      <c r="A1799">
        <f t="shared" ca="1" si="59"/>
        <v>17</v>
      </c>
      <c r="B1799">
        <f t="shared" ca="1" si="60"/>
        <v>1731</v>
      </c>
      <c r="C1799" t="str">
        <f ca="1">IF(OFFSET('YODA Blocks'!$A$2,'YODA File'!B1799,'YODA File'!A1799)="","",OFFSET('YODA Blocks'!$A$2,'YODA File'!B1799,'YODA File'!A1799))</f>
        <v/>
      </c>
    </row>
    <row r="1800" spans="1:3" x14ac:dyDescent="0.25">
      <c r="A1800">
        <f t="shared" ca="1" si="59"/>
        <v>17</v>
      </c>
      <c r="B1800">
        <f t="shared" ca="1" si="60"/>
        <v>1732</v>
      </c>
      <c r="C1800" t="str">
        <f ca="1">IF(OFFSET('YODA Blocks'!$A$2,'YODA File'!B1800,'YODA File'!A1800)="","",OFFSET('YODA Blocks'!$A$2,'YODA File'!B1800,'YODA File'!A1800))</f>
        <v/>
      </c>
    </row>
    <row r="1801" spans="1:3" x14ac:dyDescent="0.25">
      <c r="A1801">
        <f t="shared" ca="1" si="59"/>
        <v>17</v>
      </c>
      <c r="B1801">
        <f t="shared" ca="1" si="60"/>
        <v>1733</v>
      </c>
      <c r="C1801" t="str">
        <f ca="1">IF(OFFSET('YODA Blocks'!$A$2,'YODA File'!B1801,'YODA File'!A1801)="","",OFFSET('YODA Blocks'!$A$2,'YODA File'!B1801,'YODA File'!A1801))</f>
        <v/>
      </c>
    </row>
    <row r="1802" spans="1:3" x14ac:dyDescent="0.25">
      <c r="A1802">
        <f t="shared" ca="1" si="59"/>
        <v>17</v>
      </c>
      <c r="B1802">
        <f t="shared" ca="1" si="60"/>
        <v>1734</v>
      </c>
      <c r="C1802" t="str">
        <f ca="1">IF(OFFSET('YODA Blocks'!$A$2,'YODA File'!B1802,'YODA File'!A1802)="","",OFFSET('YODA Blocks'!$A$2,'YODA File'!B1802,'YODA File'!A1802))</f>
        <v/>
      </c>
    </row>
    <row r="1803" spans="1:3" x14ac:dyDescent="0.25">
      <c r="A1803">
        <f t="shared" ca="1" si="59"/>
        <v>17</v>
      </c>
      <c r="B1803">
        <f t="shared" ca="1" si="60"/>
        <v>1735</v>
      </c>
      <c r="C1803" t="str">
        <f ca="1">IF(OFFSET('YODA Blocks'!$A$2,'YODA File'!B1803,'YODA File'!A1803)="","",OFFSET('YODA Blocks'!$A$2,'YODA File'!B1803,'YODA File'!A1803))</f>
        <v/>
      </c>
    </row>
    <row r="1804" spans="1:3" x14ac:dyDescent="0.25">
      <c r="A1804">
        <f t="shared" ca="1" si="59"/>
        <v>17</v>
      </c>
      <c r="B1804">
        <f t="shared" ca="1" si="60"/>
        <v>1736</v>
      </c>
      <c r="C1804" t="str">
        <f ca="1">IF(OFFSET('YODA Blocks'!$A$2,'YODA File'!B1804,'YODA File'!A1804)="","",OFFSET('YODA Blocks'!$A$2,'YODA File'!B1804,'YODA File'!A1804))</f>
        <v/>
      </c>
    </row>
    <row r="1805" spans="1:3" x14ac:dyDescent="0.25">
      <c r="A1805">
        <f t="shared" ca="1" si="59"/>
        <v>17</v>
      </c>
      <c r="B1805">
        <f t="shared" ca="1" si="60"/>
        <v>1737</v>
      </c>
      <c r="C1805" t="str">
        <f ca="1">IF(OFFSET('YODA Blocks'!$A$2,'YODA File'!B1805,'YODA File'!A1805)="","",OFFSET('YODA Blocks'!$A$2,'YODA File'!B1805,'YODA File'!A1805))</f>
        <v/>
      </c>
    </row>
    <row r="1806" spans="1:3" x14ac:dyDescent="0.25">
      <c r="A1806">
        <f t="shared" ca="1" si="59"/>
        <v>17</v>
      </c>
      <c r="B1806">
        <f t="shared" ca="1" si="60"/>
        <v>1738</v>
      </c>
      <c r="C1806" t="str">
        <f ca="1">IF(OFFSET('YODA Blocks'!$A$2,'YODA File'!B1806,'YODA File'!A1806)="","",OFFSET('YODA Blocks'!$A$2,'YODA File'!B1806,'YODA File'!A1806))</f>
        <v/>
      </c>
    </row>
    <row r="1807" spans="1:3" x14ac:dyDescent="0.25">
      <c r="A1807">
        <f t="shared" ca="1" si="59"/>
        <v>17</v>
      </c>
      <c r="B1807">
        <f t="shared" ca="1" si="60"/>
        <v>1739</v>
      </c>
      <c r="C1807" t="str">
        <f ca="1">IF(OFFSET('YODA Blocks'!$A$2,'YODA File'!B1807,'YODA File'!A1807)="","",OFFSET('YODA Blocks'!$A$2,'YODA File'!B1807,'YODA File'!A1807))</f>
        <v/>
      </c>
    </row>
    <row r="1808" spans="1:3" x14ac:dyDescent="0.25">
      <c r="A1808">
        <f t="shared" ca="1" si="59"/>
        <v>17</v>
      </c>
      <c r="B1808">
        <f t="shared" ca="1" si="60"/>
        <v>1740</v>
      </c>
      <c r="C1808" t="str">
        <f ca="1">IF(OFFSET('YODA Blocks'!$A$2,'YODA File'!B1808,'YODA File'!A1808)="","",OFFSET('YODA Blocks'!$A$2,'YODA File'!B1808,'YODA File'!A1808))</f>
        <v/>
      </c>
    </row>
    <row r="1809" spans="1:3" x14ac:dyDescent="0.25">
      <c r="A1809">
        <f t="shared" ca="1" si="59"/>
        <v>17</v>
      </c>
      <c r="B1809">
        <f t="shared" ca="1" si="60"/>
        <v>1741</v>
      </c>
      <c r="C1809" t="str">
        <f ca="1">IF(OFFSET('YODA Blocks'!$A$2,'YODA File'!B1809,'YODA File'!A1809)="","",OFFSET('YODA Blocks'!$A$2,'YODA File'!B1809,'YODA File'!A1809))</f>
        <v/>
      </c>
    </row>
    <row r="1810" spans="1:3" x14ac:dyDescent="0.25">
      <c r="A1810">
        <f t="shared" ca="1" si="59"/>
        <v>17</v>
      </c>
      <c r="B1810">
        <f t="shared" ca="1" si="60"/>
        <v>1742</v>
      </c>
      <c r="C1810" t="str">
        <f ca="1">IF(OFFSET('YODA Blocks'!$A$2,'YODA File'!B1810,'YODA File'!A1810)="","",OFFSET('YODA Blocks'!$A$2,'YODA File'!B1810,'YODA File'!A1810))</f>
        <v/>
      </c>
    </row>
    <row r="1811" spans="1:3" x14ac:dyDescent="0.25">
      <c r="A1811">
        <f t="shared" ca="1" si="59"/>
        <v>17</v>
      </c>
      <c r="B1811">
        <f t="shared" ca="1" si="60"/>
        <v>1743</v>
      </c>
      <c r="C1811" t="str">
        <f ca="1">IF(OFFSET('YODA Blocks'!$A$2,'YODA File'!B1811,'YODA File'!A1811)="","",OFFSET('YODA Blocks'!$A$2,'YODA File'!B1811,'YODA File'!A1811))</f>
        <v/>
      </c>
    </row>
    <row r="1812" spans="1:3" x14ac:dyDescent="0.25">
      <c r="A1812">
        <f t="shared" ca="1" si="59"/>
        <v>17</v>
      </c>
      <c r="B1812">
        <f t="shared" ca="1" si="60"/>
        <v>1744</v>
      </c>
      <c r="C1812" t="str">
        <f ca="1">IF(OFFSET('YODA Blocks'!$A$2,'YODA File'!B1812,'YODA File'!A1812)="","",OFFSET('YODA Blocks'!$A$2,'YODA File'!B1812,'YODA File'!A1812))</f>
        <v/>
      </c>
    </row>
    <row r="1813" spans="1:3" x14ac:dyDescent="0.25">
      <c r="A1813">
        <f t="shared" ca="1" si="59"/>
        <v>17</v>
      </c>
      <c r="B1813">
        <f t="shared" ca="1" si="60"/>
        <v>1745</v>
      </c>
      <c r="C1813" t="str">
        <f ca="1">IF(OFFSET('YODA Blocks'!$A$2,'YODA File'!B1813,'YODA File'!A1813)="","",OFFSET('YODA Blocks'!$A$2,'YODA File'!B1813,'YODA File'!A1813))</f>
        <v/>
      </c>
    </row>
    <row r="1814" spans="1:3" x14ac:dyDescent="0.25">
      <c r="A1814">
        <f t="shared" ca="1" si="59"/>
        <v>17</v>
      </c>
      <c r="B1814">
        <f t="shared" ca="1" si="60"/>
        <v>1746</v>
      </c>
      <c r="C1814" t="str">
        <f ca="1">IF(OFFSET('YODA Blocks'!$A$2,'YODA File'!B1814,'YODA File'!A1814)="","",OFFSET('YODA Blocks'!$A$2,'YODA File'!B1814,'YODA File'!A1814))</f>
        <v/>
      </c>
    </row>
    <row r="1815" spans="1:3" x14ac:dyDescent="0.25">
      <c r="A1815">
        <f t="shared" ca="1" si="59"/>
        <v>17</v>
      </c>
      <c r="B1815">
        <f t="shared" ca="1" si="60"/>
        <v>1747</v>
      </c>
      <c r="C1815" t="str">
        <f ca="1">IF(OFFSET('YODA Blocks'!$A$2,'YODA File'!B1815,'YODA File'!A1815)="","",OFFSET('YODA Blocks'!$A$2,'YODA File'!B1815,'YODA File'!A1815))</f>
        <v/>
      </c>
    </row>
    <row r="1816" spans="1:3" x14ac:dyDescent="0.25">
      <c r="A1816">
        <f t="shared" ca="1" si="59"/>
        <v>17</v>
      </c>
      <c r="B1816">
        <f t="shared" ca="1" si="60"/>
        <v>1748</v>
      </c>
      <c r="C1816" t="str">
        <f ca="1">IF(OFFSET('YODA Blocks'!$A$2,'YODA File'!B1816,'YODA File'!A1816)="","",OFFSET('YODA Blocks'!$A$2,'YODA File'!B1816,'YODA File'!A1816))</f>
        <v/>
      </c>
    </row>
    <row r="1817" spans="1:3" x14ac:dyDescent="0.25">
      <c r="A1817">
        <f t="shared" ca="1" si="59"/>
        <v>17</v>
      </c>
      <c r="B1817">
        <f t="shared" ca="1" si="60"/>
        <v>1749</v>
      </c>
      <c r="C1817" t="str">
        <f ca="1">IF(OFFSET('YODA Blocks'!$A$2,'YODA File'!B1817,'YODA File'!A1817)="","",OFFSET('YODA Blocks'!$A$2,'YODA File'!B1817,'YODA File'!A1817))</f>
        <v/>
      </c>
    </row>
    <row r="1818" spans="1:3" x14ac:dyDescent="0.25">
      <c r="A1818">
        <f t="shared" ca="1" si="59"/>
        <v>17</v>
      </c>
      <c r="B1818">
        <f t="shared" ca="1" si="60"/>
        <v>1750</v>
      </c>
      <c r="C1818" t="str">
        <f ca="1">IF(OFFSET('YODA Blocks'!$A$2,'YODA File'!B1818,'YODA File'!A1818)="","",OFFSET('YODA Blocks'!$A$2,'YODA File'!B1818,'YODA File'!A1818))</f>
        <v/>
      </c>
    </row>
    <row r="1819" spans="1:3" x14ac:dyDescent="0.25">
      <c r="A1819">
        <f t="shared" ca="1" si="59"/>
        <v>17</v>
      </c>
      <c r="B1819">
        <f t="shared" ca="1" si="60"/>
        <v>1751</v>
      </c>
      <c r="C1819" t="str">
        <f ca="1">IF(OFFSET('YODA Blocks'!$A$2,'YODA File'!B1819,'YODA File'!A1819)="","",OFFSET('YODA Blocks'!$A$2,'YODA File'!B1819,'YODA File'!A1819))</f>
        <v/>
      </c>
    </row>
    <row r="1820" spans="1:3" x14ac:dyDescent="0.25">
      <c r="A1820">
        <f t="shared" ca="1" si="59"/>
        <v>17</v>
      </c>
      <c r="B1820">
        <f t="shared" ca="1" si="60"/>
        <v>1752</v>
      </c>
      <c r="C1820" t="str">
        <f ca="1">IF(OFFSET('YODA Blocks'!$A$2,'YODA File'!B1820,'YODA File'!A1820)="","",OFFSET('YODA Blocks'!$A$2,'YODA File'!B1820,'YODA File'!A1820))</f>
        <v/>
      </c>
    </row>
    <row r="1821" spans="1:3" x14ac:dyDescent="0.25">
      <c r="A1821">
        <f t="shared" ca="1" si="59"/>
        <v>17</v>
      </c>
      <c r="B1821">
        <f t="shared" ca="1" si="60"/>
        <v>1753</v>
      </c>
      <c r="C1821" t="str">
        <f ca="1">IF(OFFSET('YODA Blocks'!$A$2,'YODA File'!B1821,'YODA File'!A1821)="","",OFFSET('YODA Blocks'!$A$2,'YODA File'!B1821,'YODA File'!A1821))</f>
        <v/>
      </c>
    </row>
    <row r="1822" spans="1:3" x14ac:dyDescent="0.25">
      <c r="A1822">
        <f t="shared" ca="1" si="59"/>
        <v>17</v>
      </c>
      <c r="B1822">
        <f t="shared" ca="1" si="60"/>
        <v>1754</v>
      </c>
      <c r="C1822" t="str">
        <f ca="1">IF(OFFSET('YODA Blocks'!$A$2,'YODA File'!B1822,'YODA File'!A1822)="","",OFFSET('YODA Blocks'!$A$2,'YODA File'!B1822,'YODA File'!A1822))</f>
        <v/>
      </c>
    </row>
    <row r="1823" spans="1:3" x14ac:dyDescent="0.25">
      <c r="A1823">
        <f t="shared" ca="1" si="59"/>
        <v>17</v>
      </c>
      <c r="B1823">
        <f t="shared" ca="1" si="60"/>
        <v>1755</v>
      </c>
      <c r="C1823" t="str">
        <f ca="1">IF(OFFSET('YODA Blocks'!$A$2,'YODA File'!B1823,'YODA File'!A1823)="","",OFFSET('YODA Blocks'!$A$2,'YODA File'!B1823,'YODA File'!A1823))</f>
        <v/>
      </c>
    </row>
    <row r="1824" spans="1:3" x14ac:dyDescent="0.25">
      <c r="A1824">
        <f t="shared" ca="1" si="59"/>
        <v>17</v>
      </c>
      <c r="B1824">
        <f t="shared" ca="1" si="60"/>
        <v>1756</v>
      </c>
      <c r="C1824" t="str">
        <f ca="1">IF(OFFSET('YODA Blocks'!$A$2,'YODA File'!B1824,'YODA File'!A1824)="","",OFFSET('YODA Blocks'!$A$2,'YODA File'!B1824,'YODA File'!A1824))</f>
        <v/>
      </c>
    </row>
    <row r="1825" spans="1:3" x14ac:dyDescent="0.25">
      <c r="A1825">
        <f t="shared" ca="1" si="59"/>
        <v>17</v>
      </c>
      <c r="B1825">
        <f t="shared" ca="1" si="60"/>
        <v>1757</v>
      </c>
      <c r="C1825" t="str">
        <f ca="1">IF(OFFSET('YODA Blocks'!$A$2,'YODA File'!B1825,'YODA File'!A1825)="","",OFFSET('YODA Blocks'!$A$2,'YODA File'!B1825,'YODA File'!A1825))</f>
        <v/>
      </c>
    </row>
    <row r="1826" spans="1:3" x14ac:dyDescent="0.25">
      <c r="A1826">
        <f t="shared" ca="1" si="59"/>
        <v>17</v>
      </c>
      <c r="B1826">
        <f t="shared" ca="1" si="60"/>
        <v>1758</v>
      </c>
      <c r="C1826" t="str">
        <f ca="1">IF(OFFSET('YODA Blocks'!$A$2,'YODA File'!B1826,'YODA File'!A1826)="","",OFFSET('YODA Blocks'!$A$2,'YODA File'!B1826,'YODA File'!A1826))</f>
        <v/>
      </c>
    </row>
    <row r="1827" spans="1:3" x14ac:dyDescent="0.25">
      <c r="A1827">
        <f t="shared" ca="1" si="59"/>
        <v>17</v>
      </c>
      <c r="B1827">
        <f t="shared" ca="1" si="60"/>
        <v>1759</v>
      </c>
      <c r="C1827" t="str">
        <f ca="1">IF(OFFSET('YODA Blocks'!$A$2,'YODA File'!B1827,'YODA File'!A1827)="","",OFFSET('YODA Blocks'!$A$2,'YODA File'!B1827,'YODA File'!A1827))</f>
        <v/>
      </c>
    </row>
    <row r="1828" spans="1:3" x14ac:dyDescent="0.25">
      <c r="A1828">
        <f t="shared" ca="1" si="59"/>
        <v>17</v>
      </c>
      <c r="B1828">
        <f t="shared" ca="1" si="60"/>
        <v>1760</v>
      </c>
      <c r="C1828" t="str">
        <f ca="1">IF(OFFSET('YODA Blocks'!$A$2,'YODA File'!B1828,'YODA File'!A1828)="","",OFFSET('YODA Blocks'!$A$2,'YODA File'!B1828,'YODA File'!A1828))</f>
        <v/>
      </c>
    </row>
    <row r="1829" spans="1:3" x14ac:dyDescent="0.25">
      <c r="A1829">
        <f t="shared" ca="1" si="59"/>
        <v>17</v>
      </c>
      <c r="B1829">
        <f t="shared" ca="1" si="60"/>
        <v>1761</v>
      </c>
      <c r="C1829" t="str">
        <f ca="1">IF(OFFSET('YODA Blocks'!$A$2,'YODA File'!B1829,'YODA File'!A1829)="","",OFFSET('YODA Blocks'!$A$2,'YODA File'!B1829,'YODA File'!A1829))</f>
        <v/>
      </c>
    </row>
    <row r="1830" spans="1:3" x14ac:dyDescent="0.25">
      <c r="A1830">
        <f t="shared" ca="1" si="59"/>
        <v>17</v>
      </c>
      <c r="B1830">
        <f t="shared" ca="1" si="60"/>
        <v>1762</v>
      </c>
      <c r="C1830" t="str">
        <f ca="1">IF(OFFSET('YODA Blocks'!$A$2,'YODA File'!B1830,'YODA File'!A1830)="","",OFFSET('YODA Blocks'!$A$2,'YODA File'!B1830,'YODA File'!A1830))</f>
        <v/>
      </c>
    </row>
    <row r="1831" spans="1:3" x14ac:dyDescent="0.25">
      <c r="A1831">
        <f t="shared" ca="1" si="59"/>
        <v>17</v>
      </c>
      <c r="B1831">
        <f t="shared" ca="1" si="60"/>
        <v>1763</v>
      </c>
      <c r="C1831" t="str">
        <f ca="1">IF(OFFSET('YODA Blocks'!$A$2,'YODA File'!B1831,'YODA File'!A1831)="","",OFFSET('YODA Blocks'!$A$2,'YODA File'!B1831,'YODA File'!A1831))</f>
        <v/>
      </c>
    </row>
    <row r="1832" spans="1:3" x14ac:dyDescent="0.25">
      <c r="A1832">
        <f t="shared" ca="1" si="59"/>
        <v>17</v>
      </c>
      <c r="B1832">
        <f t="shared" ca="1" si="60"/>
        <v>1764</v>
      </c>
      <c r="C1832" t="str">
        <f ca="1">IF(OFFSET('YODA Blocks'!$A$2,'YODA File'!B1832,'YODA File'!A1832)="","",OFFSET('YODA Blocks'!$A$2,'YODA File'!B1832,'YODA File'!A1832))</f>
        <v/>
      </c>
    </row>
    <row r="1833" spans="1:3" x14ac:dyDescent="0.25">
      <c r="A1833">
        <f t="shared" ca="1" si="59"/>
        <v>17</v>
      </c>
      <c r="B1833">
        <f t="shared" ca="1" si="60"/>
        <v>1765</v>
      </c>
      <c r="C1833" t="str">
        <f ca="1">IF(OFFSET('YODA Blocks'!$A$2,'YODA File'!B1833,'YODA File'!A1833)="","",OFFSET('YODA Blocks'!$A$2,'YODA File'!B1833,'YODA File'!A1833))</f>
        <v/>
      </c>
    </row>
    <row r="1834" spans="1:3" x14ac:dyDescent="0.25">
      <c r="A1834">
        <f t="shared" ca="1" si="59"/>
        <v>17</v>
      </c>
      <c r="B1834">
        <f t="shared" ca="1" si="60"/>
        <v>1766</v>
      </c>
      <c r="C1834" t="str">
        <f ca="1">IF(OFFSET('YODA Blocks'!$A$2,'YODA File'!B1834,'YODA File'!A1834)="","",OFFSET('YODA Blocks'!$A$2,'YODA File'!B1834,'YODA File'!A1834))</f>
        <v/>
      </c>
    </row>
    <row r="1835" spans="1:3" x14ac:dyDescent="0.25">
      <c r="A1835">
        <f t="shared" ca="1" si="59"/>
        <v>17</v>
      </c>
      <c r="B1835">
        <f t="shared" ca="1" si="60"/>
        <v>1767</v>
      </c>
      <c r="C1835" t="str">
        <f ca="1">IF(OFFSET('YODA Blocks'!$A$2,'YODA File'!B1835,'YODA File'!A1835)="","",OFFSET('YODA Blocks'!$A$2,'YODA File'!B1835,'YODA File'!A1835))</f>
        <v/>
      </c>
    </row>
    <row r="1836" spans="1:3" x14ac:dyDescent="0.25">
      <c r="A1836">
        <f t="shared" ca="1" si="59"/>
        <v>17</v>
      </c>
      <c r="B1836">
        <f t="shared" ca="1" si="60"/>
        <v>1768</v>
      </c>
      <c r="C1836" t="str">
        <f ca="1">IF(OFFSET('YODA Blocks'!$A$2,'YODA File'!B1836,'YODA File'!A1836)="","",OFFSET('YODA Blocks'!$A$2,'YODA File'!B1836,'YODA File'!A1836))</f>
        <v/>
      </c>
    </row>
    <row r="1837" spans="1:3" x14ac:dyDescent="0.25">
      <c r="A1837">
        <f t="shared" ca="1" si="59"/>
        <v>17</v>
      </c>
      <c r="B1837">
        <f t="shared" ca="1" si="60"/>
        <v>1769</v>
      </c>
      <c r="C1837" t="str">
        <f ca="1">IF(OFFSET('YODA Blocks'!$A$2,'YODA File'!B1837,'YODA File'!A1837)="","",OFFSET('YODA Blocks'!$A$2,'YODA File'!B1837,'YODA File'!A1837))</f>
        <v/>
      </c>
    </row>
    <row r="1838" spans="1:3" x14ac:dyDescent="0.25">
      <c r="A1838">
        <f t="shared" ca="1" si="59"/>
        <v>17</v>
      </c>
      <c r="B1838">
        <f t="shared" ca="1" si="60"/>
        <v>1770</v>
      </c>
      <c r="C1838" t="str">
        <f ca="1">IF(OFFSET('YODA Blocks'!$A$2,'YODA File'!B1838,'YODA File'!A1838)="","",OFFSET('YODA Blocks'!$A$2,'YODA File'!B1838,'YODA File'!A1838))</f>
        <v/>
      </c>
    </row>
    <row r="1839" spans="1:3" x14ac:dyDescent="0.25">
      <c r="A1839">
        <f t="shared" ca="1" si="59"/>
        <v>17</v>
      </c>
      <c r="B1839">
        <f t="shared" ca="1" si="60"/>
        <v>1771</v>
      </c>
      <c r="C1839" t="str">
        <f ca="1">IF(OFFSET('YODA Blocks'!$A$2,'YODA File'!B1839,'YODA File'!A1839)="","",OFFSET('YODA Blocks'!$A$2,'YODA File'!B1839,'YODA File'!A1839))</f>
        <v/>
      </c>
    </row>
    <row r="1840" spans="1:3" x14ac:dyDescent="0.25">
      <c r="A1840">
        <f t="shared" ca="1" si="59"/>
        <v>17</v>
      </c>
      <c r="B1840">
        <f t="shared" ca="1" si="60"/>
        <v>1772</v>
      </c>
      <c r="C1840" t="str">
        <f ca="1">IF(OFFSET('YODA Blocks'!$A$2,'YODA File'!B1840,'YODA File'!A1840)="","",OFFSET('YODA Blocks'!$A$2,'YODA File'!B1840,'YODA File'!A1840))</f>
        <v/>
      </c>
    </row>
    <row r="1841" spans="1:3" x14ac:dyDescent="0.25">
      <c r="A1841">
        <f t="shared" ca="1" si="59"/>
        <v>17</v>
      </c>
      <c r="B1841">
        <f t="shared" ca="1" si="60"/>
        <v>1773</v>
      </c>
      <c r="C1841" t="str">
        <f ca="1">IF(OFFSET('YODA Blocks'!$A$2,'YODA File'!B1841,'YODA File'!A1841)="","",OFFSET('YODA Blocks'!$A$2,'YODA File'!B1841,'YODA File'!A1841))</f>
        <v/>
      </c>
    </row>
    <row r="1842" spans="1:3" x14ac:dyDescent="0.25">
      <c r="A1842">
        <f t="shared" ca="1" si="59"/>
        <v>17</v>
      </c>
      <c r="B1842">
        <f t="shared" ca="1" si="60"/>
        <v>1774</v>
      </c>
      <c r="C1842" t="str">
        <f ca="1">IF(OFFSET('YODA Blocks'!$A$2,'YODA File'!B1842,'YODA File'!A1842)="","",OFFSET('YODA Blocks'!$A$2,'YODA File'!B1842,'YODA File'!A1842))</f>
        <v/>
      </c>
    </row>
    <row r="1843" spans="1:3" x14ac:dyDescent="0.25">
      <c r="A1843">
        <f t="shared" ca="1" si="59"/>
        <v>17</v>
      </c>
      <c r="B1843">
        <f t="shared" ca="1" si="60"/>
        <v>1775</v>
      </c>
      <c r="C1843" t="str">
        <f ca="1">IF(OFFSET('YODA Blocks'!$A$2,'YODA File'!B1843,'YODA File'!A1843)="","",OFFSET('YODA Blocks'!$A$2,'YODA File'!B1843,'YODA File'!A1843))</f>
        <v/>
      </c>
    </row>
    <row r="1844" spans="1:3" x14ac:dyDescent="0.25">
      <c r="A1844">
        <f t="shared" ca="1" si="59"/>
        <v>17</v>
      </c>
      <c r="B1844">
        <f t="shared" ca="1" si="60"/>
        <v>1776</v>
      </c>
      <c r="C1844" t="str">
        <f ca="1">IF(OFFSET('YODA Blocks'!$A$2,'YODA File'!B1844,'YODA File'!A1844)="","",OFFSET('YODA Blocks'!$A$2,'YODA File'!B1844,'YODA File'!A1844))</f>
        <v/>
      </c>
    </row>
    <row r="1845" spans="1:3" x14ac:dyDescent="0.25">
      <c r="A1845">
        <f t="shared" ca="1" si="59"/>
        <v>17</v>
      </c>
      <c r="B1845">
        <f t="shared" ca="1" si="60"/>
        <v>1777</v>
      </c>
      <c r="C1845" t="str">
        <f ca="1">IF(OFFSET('YODA Blocks'!$A$2,'YODA File'!B1845,'YODA File'!A1845)="","",OFFSET('YODA Blocks'!$A$2,'YODA File'!B1845,'YODA File'!A1845))</f>
        <v/>
      </c>
    </row>
    <row r="1846" spans="1:3" x14ac:dyDescent="0.25">
      <c r="A1846">
        <f t="shared" ca="1" si="59"/>
        <v>17</v>
      </c>
      <c r="B1846">
        <f t="shared" ca="1" si="60"/>
        <v>1778</v>
      </c>
      <c r="C1846" t="str">
        <f ca="1">IF(OFFSET('YODA Blocks'!$A$2,'YODA File'!B1846,'YODA File'!A1846)="","",OFFSET('YODA Blocks'!$A$2,'YODA File'!B1846,'YODA File'!A1846))</f>
        <v/>
      </c>
    </row>
    <row r="1847" spans="1:3" x14ac:dyDescent="0.25">
      <c r="A1847">
        <f t="shared" ca="1" si="59"/>
        <v>17</v>
      </c>
      <c r="B1847">
        <f t="shared" ca="1" si="60"/>
        <v>1779</v>
      </c>
      <c r="C1847" t="str">
        <f ca="1">IF(OFFSET('YODA Blocks'!$A$2,'YODA File'!B1847,'YODA File'!A1847)="","",OFFSET('YODA Blocks'!$A$2,'YODA File'!B1847,'YODA File'!A1847))</f>
        <v/>
      </c>
    </row>
    <row r="1848" spans="1:3" x14ac:dyDescent="0.25">
      <c r="A1848">
        <f t="shared" ca="1" si="59"/>
        <v>17</v>
      </c>
      <c r="B1848">
        <f t="shared" ca="1" si="60"/>
        <v>1780</v>
      </c>
      <c r="C1848" t="str">
        <f ca="1">IF(OFFSET('YODA Blocks'!$A$2,'YODA File'!B1848,'YODA File'!A1848)="","",OFFSET('YODA Blocks'!$A$2,'YODA File'!B1848,'YODA File'!A1848))</f>
        <v/>
      </c>
    </row>
    <row r="1849" spans="1:3" x14ac:dyDescent="0.25">
      <c r="A1849">
        <f t="shared" ca="1" si="59"/>
        <v>17</v>
      </c>
      <c r="B1849">
        <f t="shared" ca="1" si="60"/>
        <v>1781</v>
      </c>
      <c r="C1849" t="str">
        <f ca="1">IF(OFFSET('YODA Blocks'!$A$2,'YODA File'!B1849,'YODA File'!A1849)="","",OFFSET('YODA Blocks'!$A$2,'YODA File'!B1849,'YODA File'!A1849))</f>
        <v/>
      </c>
    </row>
    <row r="1850" spans="1:3" x14ac:dyDescent="0.25">
      <c r="A1850">
        <f t="shared" ca="1" si="59"/>
        <v>17</v>
      </c>
      <c r="B1850">
        <f t="shared" ca="1" si="60"/>
        <v>1782</v>
      </c>
      <c r="C1850" t="str">
        <f ca="1">IF(OFFSET('YODA Blocks'!$A$2,'YODA File'!B1850,'YODA File'!A1850)="","",OFFSET('YODA Blocks'!$A$2,'YODA File'!B1850,'YODA File'!A1850))</f>
        <v/>
      </c>
    </row>
    <row r="1851" spans="1:3" x14ac:dyDescent="0.25">
      <c r="A1851">
        <f t="shared" ca="1" si="59"/>
        <v>17</v>
      </c>
      <c r="B1851">
        <f t="shared" ca="1" si="60"/>
        <v>1783</v>
      </c>
      <c r="C1851" t="str">
        <f ca="1">IF(OFFSET('YODA Blocks'!$A$2,'YODA File'!B1851,'YODA File'!A1851)="","",OFFSET('YODA Blocks'!$A$2,'YODA File'!B1851,'YODA File'!A1851))</f>
        <v/>
      </c>
    </row>
    <row r="1852" spans="1:3" x14ac:dyDescent="0.25">
      <c r="A1852">
        <f t="shared" ca="1" si="59"/>
        <v>17</v>
      </c>
      <c r="B1852">
        <f t="shared" ca="1" si="60"/>
        <v>1784</v>
      </c>
      <c r="C1852" t="str">
        <f ca="1">IF(OFFSET('YODA Blocks'!$A$2,'YODA File'!B1852,'YODA File'!A1852)="","",OFFSET('YODA Blocks'!$A$2,'YODA File'!B1852,'YODA File'!A1852))</f>
        <v/>
      </c>
    </row>
    <row r="1853" spans="1:3" x14ac:dyDescent="0.25">
      <c r="A1853">
        <f t="shared" ca="1" si="59"/>
        <v>17</v>
      </c>
      <c r="B1853">
        <f t="shared" ca="1" si="60"/>
        <v>1785</v>
      </c>
      <c r="C1853" t="str">
        <f ca="1">IF(OFFSET('YODA Blocks'!$A$2,'YODA File'!B1853,'YODA File'!A1853)="","",OFFSET('YODA Blocks'!$A$2,'YODA File'!B1853,'YODA File'!A1853))</f>
        <v/>
      </c>
    </row>
    <row r="1854" spans="1:3" x14ac:dyDescent="0.25">
      <c r="A1854">
        <f t="shared" ca="1" si="59"/>
        <v>17</v>
      </c>
      <c r="B1854">
        <f t="shared" ca="1" si="60"/>
        <v>1786</v>
      </c>
      <c r="C1854" t="str">
        <f ca="1">IF(OFFSET('YODA Blocks'!$A$2,'YODA File'!B1854,'YODA File'!A1854)="","",OFFSET('YODA Blocks'!$A$2,'YODA File'!B1854,'YODA File'!A1854))</f>
        <v/>
      </c>
    </row>
    <row r="1855" spans="1:3" x14ac:dyDescent="0.25">
      <c r="A1855">
        <f t="shared" ref="A1855:A1918" ca="1" si="61">IF(B1854=INDIRECT(CONCATENATE("'YODA Blocks'!$",CHAR(A1854+65),"$2:",CHAR(A1854+65),"$2")),A1854+1,A1854)</f>
        <v>17</v>
      </c>
      <c r="B1855">
        <f t="shared" ref="B1855:B1918" ca="1" si="62">IF(B1854=SUM(INDIRECT(CONCATENATE("'YODA Blocks'!$",CHAR(A1854+65),"$2:",CHAR(A1854+65),"$2"))),1,B1854+1)</f>
        <v>1787</v>
      </c>
      <c r="C1855" t="str">
        <f ca="1">IF(OFFSET('YODA Blocks'!$A$2,'YODA File'!B1855,'YODA File'!A1855)="","",OFFSET('YODA Blocks'!$A$2,'YODA File'!B1855,'YODA File'!A1855))</f>
        <v/>
      </c>
    </row>
    <row r="1856" spans="1:3" x14ac:dyDescent="0.25">
      <c r="A1856">
        <f t="shared" ca="1" si="61"/>
        <v>17</v>
      </c>
      <c r="B1856">
        <f t="shared" ca="1" si="62"/>
        <v>1788</v>
      </c>
      <c r="C1856" t="str">
        <f ca="1">IF(OFFSET('YODA Blocks'!$A$2,'YODA File'!B1856,'YODA File'!A1856)="","",OFFSET('YODA Blocks'!$A$2,'YODA File'!B1856,'YODA File'!A1856))</f>
        <v/>
      </c>
    </row>
    <row r="1857" spans="1:3" x14ac:dyDescent="0.25">
      <c r="A1857">
        <f t="shared" ca="1" si="61"/>
        <v>17</v>
      </c>
      <c r="B1857">
        <f t="shared" ca="1" si="62"/>
        <v>1789</v>
      </c>
      <c r="C1857" t="str">
        <f ca="1">IF(OFFSET('YODA Blocks'!$A$2,'YODA File'!B1857,'YODA File'!A1857)="","",OFFSET('YODA Blocks'!$A$2,'YODA File'!B1857,'YODA File'!A1857))</f>
        <v/>
      </c>
    </row>
    <row r="1858" spans="1:3" x14ac:dyDescent="0.25">
      <c r="A1858">
        <f t="shared" ca="1" si="61"/>
        <v>17</v>
      </c>
      <c r="B1858">
        <f t="shared" ca="1" si="62"/>
        <v>1790</v>
      </c>
      <c r="C1858" t="str">
        <f ca="1">IF(OFFSET('YODA Blocks'!$A$2,'YODA File'!B1858,'YODA File'!A1858)="","",OFFSET('YODA Blocks'!$A$2,'YODA File'!B1858,'YODA File'!A1858))</f>
        <v/>
      </c>
    </row>
    <row r="1859" spans="1:3" x14ac:dyDescent="0.25">
      <c r="A1859">
        <f t="shared" ca="1" si="61"/>
        <v>17</v>
      </c>
      <c r="B1859">
        <f t="shared" ca="1" si="62"/>
        <v>1791</v>
      </c>
      <c r="C1859" t="str">
        <f ca="1">IF(OFFSET('YODA Blocks'!$A$2,'YODA File'!B1859,'YODA File'!A1859)="","",OFFSET('YODA Blocks'!$A$2,'YODA File'!B1859,'YODA File'!A1859))</f>
        <v/>
      </c>
    </row>
    <row r="1860" spans="1:3" x14ac:dyDescent="0.25">
      <c r="A1860">
        <f t="shared" ca="1" si="61"/>
        <v>17</v>
      </c>
      <c r="B1860">
        <f t="shared" ca="1" si="62"/>
        <v>1792</v>
      </c>
      <c r="C1860" t="str">
        <f ca="1">IF(OFFSET('YODA Blocks'!$A$2,'YODA File'!B1860,'YODA File'!A1860)="","",OFFSET('YODA Blocks'!$A$2,'YODA File'!B1860,'YODA File'!A1860))</f>
        <v/>
      </c>
    </row>
    <row r="1861" spans="1:3" x14ac:dyDescent="0.25">
      <c r="A1861">
        <f t="shared" ca="1" si="61"/>
        <v>17</v>
      </c>
      <c r="B1861">
        <f t="shared" ca="1" si="62"/>
        <v>1793</v>
      </c>
      <c r="C1861" t="str">
        <f ca="1">IF(OFFSET('YODA Blocks'!$A$2,'YODA File'!B1861,'YODA File'!A1861)="","",OFFSET('YODA Blocks'!$A$2,'YODA File'!B1861,'YODA File'!A1861))</f>
        <v/>
      </c>
    </row>
    <row r="1862" spans="1:3" x14ac:dyDescent="0.25">
      <c r="A1862">
        <f t="shared" ca="1" si="61"/>
        <v>17</v>
      </c>
      <c r="B1862">
        <f t="shared" ca="1" si="62"/>
        <v>1794</v>
      </c>
      <c r="C1862" t="str">
        <f ca="1">IF(OFFSET('YODA Blocks'!$A$2,'YODA File'!B1862,'YODA File'!A1862)="","",OFFSET('YODA Blocks'!$A$2,'YODA File'!B1862,'YODA File'!A1862))</f>
        <v/>
      </c>
    </row>
    <row r="1863" spans="1:3" x14ac:dyDescent="0.25">
      <c r="A1863">
        <f t="shared" ca="1" si="61"/>
        <v>17</v>
      </c>
      <c r="B1863">
        <f t="shared" ca="1" si="62"/>
        <v>1795</v>
      </c>
      <c r="C1863" t="str">
        <f ca="1">IF(OFFSET('YODA Blocks'!$A$2,'YODA File'!B1863,'YODA File'!A1863)="","",OFFSET('YODA Blocks'!$A$2,'YODA File'!B1863,'YODA File'!A1863))</f>
        <v/>
      </c>
    </row>
    <row r="1864" spans="1:3" x14ac:dyDescent="0.25">
      <c r="A1864">
        <f t="shared" ca="1" si="61"/>
        <v>17</v>
      </c>
      <c r="B1864">
        <f t="shared" ca="1" si="62"/>
        <v>1796</v>
      </c>
      <c r="C1864" t="str">
        <f ca="1">IF(OFFSET('YODA Blocks'!$A$2,'YODA File'!B1864,'YODA File'!A1864)="","",OFFSET('YODA Blocks'!$A$2,'YODA File'!B1864,'YODA File'!A1864))</f>
        <v/>
      </c>
    </row>
    <row r="1865" spans="1:3" x14ac:dyDescent="0.25">
      <c r="A1865">
        <f t="shared" ca="1" si="61"/>
        <v>17</v>
      </c>
      <c r="B1865">
        <f t="shared" ca="1" si="62"/>
        <v>1797</v>
      </c>
      <c r="C1865" t="str">
        <f ca="1">IF(OFFSET('YODA Blocks'!$A$2,'YODA File'!B1865,'YODA File'!A1865)="","",OFFSET('YODA Blocks'!$A$2,'YODA File'!B1865,'YODA File'!A1865))</f>
        <v/>
      </c>
    </row>
    <row r="1866" spans="1:3" x14ac:dyDescent="0.25">
      <c r="A1866">
        <f t="shared" ca="1" si="61"/>
        <v>17</v>
      </c>
      <c r="B1866">
        <f t="shared" ca="1" si="62"/>
        <v>1798</v>
      </c>
      <c r="C1866" t="str">
        <f ca="1">IF(OFFSET('YODA Blocks'!$A$2,'YODA File'!B1866,'YODA File'!A1866)="","",OFFSET('YODA Blocks'!$A$2,'YODA File'!B1866,'YODA File'!A1866))</f>
        <v/>
      </c>
    </row>
    <row r="1867" spans="1:3" x14ac:dyDescent="0.25">
      <c r="A1867">
        <f t="shared" ca="1" si="61"/>
        <v>17</v>
      </c>
      <c r="B1867">
        <f t="shared" ca="1" si="62"/>
        <v>1799</v>
      </c>
      <c r="C1867" t="str">
        <f ca="1">IF(OFFSET('YODA Blocks'!$A$2,'YODA File'!B1867,'YODA File'!A1867)="","",OFFSET('YODA Blocks'!$A$2,'YODA File'!B1867,'YODA File'!A1867))</f>
        <v/>
      </c>
    </row>
    <row r="1868" spans="1:3" x14ac:dyDescent="0.25">
      <c r="A1868">
        <f t="shared" ca="1" si="61"/>
        <v>17</v>
      </c>
      <c r="B1868">
        <f t="shared" ca="1" si="62"/>
        <v>1800</v>
      </c>
      <c r="C1868" t="str">
        <f ca="1">IF(OFFSET('YODA Blocks'!$A$2,'YODA File'!B1868,'YODA File'!A1868)="","",OFFSET('YODA Blocks'!$A$2,'YODA File'!B1868,'YODA File'!A1868))</f>
        <v/>
      </c>
    </row>
    <row r="1869" spans="1:3" x14ac:dyDescent="0.25">
      <c r="A1869">
        <f t="shared" ca="1" si="61"/>
        <v>17</v>
      </c>
      <c r="B1869">
        <f t="shared" ca="1" si="62"/>
        <v>1801</v>
      </c>
      <c r="C1869" t="str">
        <f ca="1">IF(OFFSET('YODA Blocks'!$A$2,'YODA File'!B1869,'YODA File'!A1869)="","",OFFSET('YODA Blocks'!$A$2,'YODA File'!B1869,'YODA File'!A1869))</f>
        <v/>
      </c>
    </row>
    <row r="1870" spans="1:3" x14ac:dyDescent="0.25">
      <c r="A1870">
        <f t="shared" ca="1" si="61"/>
        <v>17</v>
      </c>
      <c r="B1870">
        <f t="shared" ca="1" si="62"/>
        <v>1802</v>
      </c>
      <c r="C1870" t="str">
        <f ca="1">IF(OFFSET('YODA Blocks'!$A$2,'YODA File'!B1870,'YODA File'!A1870)="","",OFFSET('YODA Blocks'!$A$2,'YODA File'!B1870,'YODA File'!A1870))</f>
        <v/>
      </c>
    </row>
    <row r="1871" spans="1:3" x14ac:dyDescent="0.25">
      <c r="A1871">
        <f t="shared" ca="1" si="61"/>
        <v>17</v>
      </c>
      <c r="B1871">
        <f t="shared" ca="1" si="62"/>
        <v>1803</v>
      </c>
      <c r="C1871" t="str">
        <f ca="1">IF(OFFSET('YODA Blocks'!$A$2,'YODA File'!B1871,'YODA File'!A1871)="","",OFFSET('YODA Blocks'!$A$2,'YODA File'!B1871,'YODA File'!A1871))</f>
        <v/>
      </c>
    </row>
    <row r="1872" spans="1:3" x14ac:dyDescent="0.25">
      <c r="A1872">
        <f t="shared" ca="1" si="61"/>
        <v>17</v>
      </c>
      <c r="B1872">
        <f t="shared" ca="1" si="62"/>
        <v>1804</v>
      </c>
      <c r="C1872" t="str">
        <f ca="1">IF(OFFSET('YODA Blocks'!$A$2,'YODA File'!B1872,'YODA File'!A1872)="","",OFFSET('YODA Blocks'!$A$2,'YODA File'!B1872,'YODA File'!A1872))</f>
        <v/>
      </c>
    </row>
    <row r="1873" spans="1:3" x14ac:dyDescent="0.25">
      <c r="A1873">
        <f t="shared" ca="1" si="61"/>
        <v>17</v>
      </c>
      <c r="B1873">
        <f t="shared" ca="1" si="62"/>
        <v>1805</v>
      </c>
      <c r="C1873" t="str">
        <f ca="1">IF(OFFSET('YODA Blocks'!$A$2,'YODA File'!B1873,'YODA File'!A1873)="","",OFFSET('YODA Blocks'!$A$2,'YODA File'!B1873,'YODA File'!A1873))</f>
        <v/>
      </c>
    </row>
    <row r="1874" spans="1:3" x14ac:dyDescent="0.25">
      <c r="A1874">
        <f t="shared" ca="1" si="61"/>
        <v>17</v>
      </c>
      <c r="B1874">
        <f t="shared" ca="1" si="62"/>
        <v>1806</v>
      </c>
      <c r="C1874" t="str">
        <f ca="1">IF(OFFSET('YODA Blocks'!$A$2,'YODA File'!B1874,'YODA File'!A1874)="","",OFFSET('YODA Blocks'!$A$2,'YODA File'!B1874,'YODA File'!A1874))</f>
        <v/>
      </c>
    </row>
    <row r="1875" spans="1:3" x14ac:dyDescent="0.25">
      <c r="A1875">
        <f t="shared" ca="1" si="61"/>
        <v>17</v>
      </c>
      <c r="B1875">
        <f t="shared" ca="1" si="62"/>
        <v>1807</v>
      </c>
      <c r="C1875" t="str">
        <f ca="1">IF(OFFSET('YODA Blocks'!$A$2,'YODA File'!B1875,'YODA File'!A1875)="","",OFFSET('YODA Blocks'!$A$2,'YODA File'!B1875,'YODA File'!A1875))</f>
        <v/>
      </c>
    </row>
    <row r="1876" spans="1:3" x14ac:dyDescent="0.25">
      <c r="A1876">
        <f t="shared" ca="1" si="61"/>
        <v>17</v>
      </c>
      <c r="B1876">
        <f t="shared" ca="1" si="62"/>
        <v>1808</v>
      </c>
      <c r="C1876" t="str">
        <f ca="1">IF(OFFSET('YODA Blocks'!$A$2,'YODA File'!B1876,'YODA File'!A1876)="","",OFFSET('YODA Blocks'!$A$2,'YODA File'!B1876,'YODA File'!A1876))</f>
        <v/>
      </c>
    </row>
    <row r="1877" spans="1:3" x14ac:dyDescent="0.25">
      <c r="A1877">
        <f t="shared" ca="1" si="61"/>
        <v>17</v>
      </c>
      <c r="B1877">
        <f t="shared" ca="1" si="62"/>
        <v>1809</v>
      </c>
      <c r="C1877" t="str">
        <f ca="1">IF(OFFSET('YODA Blocks'!$A$2,'YODA File'!B1877,'YODA File'!A1877)="","",OFFSET('YODA Blocks'!$A$2,'YODA File'!B1877,'YODA File'!A1877))</f>
        <v/>
      </c>
    </row>
    <row r="1878" spans="1:3" x14ac:dyDescent="0.25">
      <c r="A1878">
        <f t="shared" ca="1" si="61"/>
        <v>17</v>
      </c>
      <c r="B1878">
        <f t="shared" ca="1" si="62"/>
        <v>1810</v>
      </c>
      <c r="C1878" t="str">
        <f ca="1">IF(OFFSET('YODA Blocks'!$A$2,'YODA File'!B1878,'YODA File'!A1878)="","",OFFSET('YODA Blocks'!$A$2,'YODA File'!B1878,'YODA File'!A1878))</f>
        <v/>
      </c>
    </row>
    <row r="1879" spans="1:3" x14ac:dyDescent="0.25">
      <c r="A1879">
        <f t="shared" ca="1" si="61"/>
        <v>17</v>
      </c>
      <c r="B1879">
        <f t="shared" ca="1" si="62"/>
        <v>1811</v>
      </c>
      <c r="C1879" t="str">
        <f ca="1">IF(OFFSET('YODA Blocks'!$A$2,'YODA File'!B1879,'YODA File'!A1879)="","",OFFSET('YODA Blocks'!$A$2,'YODA File'!B1879,'YODA File'!A1879))</f>
        <v/>
      </c>
    </row>
    <row r="1880" spans="1:3" x14ac:dyDescent="0.25">
      <c r="A1880">
        <f t="shared" ca="1" si="61"/>
        <v>17</v>
      </c>
      <c r="B1880">
        <f t="shared" ca="1" si="62"/>
        <v>1812</v>
      </c>
      <c r="C1880" t="str">
        <f ca="1">IF(OFFSET('YODA Blocks'!$A$2,'YODA File'!B1880,'YODA File'!A1880)="","",OFFSET('YODA Blocks'!$A$2,'YODA File'!B1880,'YODA File'!A1880))</f>
        <v/>
      </c>
    </row>
    <row r="1881" spans="1:3" x14ac:dyDescent="0.25">
      <c r="A1881">
        <f t="shared" ca="1" si="61"/>
        <v>17</v>
      </c>
      <c r="B1881">
        <f t="shared" ca="1" si="62"/>
        <v>1813</v>
      </c>
      <c r="C1881" t="str">
        <f ca="1">IF(OFFSET('YODA Blocks'!$A$2,'YODA File'!B1881,'YODA File'!A1881)="","",OFFSET('YODA Blocks'!$A$2,'YODA File'!B1881,'YODA File'!A1881))</f>
        <v/>
      </c>
    </row>
    <row r="1882" spans="1:3" x14ac:dyDescent="0.25">
      <c r="A1882">
        <f t="shared" ca="1" si="61"/>
        <v>17</v>
      </c>
      <c r="B1882">
        <f t="shared" ca="1" si="62"/>
        <v>1814</v>
      </c>
      <c r="C1882" t="str">
        <f ca="1">IF(OFFSET('YODA Blocks'!$A$2,'YODA File'!B1882,'YODA File'!A1882)="","",OFFSET('YODA Blocks'!$A$2,'YODA File'!B1882,'YODA File'!A1882))</f>
        <v/>
      </c>
    </row>
    <row r="1883" spans="1:3" x14ac:dyDescent="0.25">
      <c r="A1883">
        <f t="shared" ca="1" si="61"/>
        <v>17</v>
      </c>
      <c r="B1883">
        <f t="shared" ca="1" si="62"/>
        <v>1815</v>
      </c>
      <c r="C1883" t="str">
        <f ca="1">IF(OFFSET('YODA Blocks'!$A$2,'YODA File'!B1883,'YODA File'!A1883)="","",OFFSET('YODA Blocks'!$A$2,'YODA File'!B1883,'YODA File'!A1883))</f>
        <v/>
      </c>
    </row>
    <row r="1884" spans="1:3" x14ac:dyDescent="0.25">
      <c r="A1884">
        <f t="shared" ca="1" si="61"/>
        <v>17</v>
      </c>
      <c r="B1884">
        <f t="shared" ca="1" si="62"/>
        <v>1816</v>
      </c>
      <c r="C1884" t="str">
        <f ca="1">IF(OFFSET('YODA Blocks'!$A$2,'YODA File'!B1884,'YODA File'!A1884)="","",OFFSET('YODA Blocks'!$A$2,'YODA File'!B1884,'YODA File'!A1884))</f>
        <v/>
      </c>
    </row>
    <row r="1885" spans="1:3" x14ac:dyDescent="0.25">
      <c r="A1885">
        <f t="shared" ca="1" si="61"/>
        <v>17</v>
      </c>
      <c r="B1885">
        <f t="shared" ca="1" si="62"/>
        <v>1817</v>
      </c>
      <c r="C1885" t="str">
        <f ca="1">IF(OFFSET('YODA Blocks'!$A$2,'YODA File'!B1885,'YODA File'!A1885)="","",OFFSET('YODA Blocks'!$A$2,'YODA File'!B1885,'YODA File'!A1885))</f>
        <v/>
      </c>
    </row>
    <row r="1886" spans="1:3" x14ac:dyDescent="0.25">
      <c r="A1886">
        <f t="shared" ca="1" si="61"/>
        <v>17</v>
      </c>
      <c r="B1886">
        <f t="shared" ca="1" si="62"/>
        <v>1818</v>
      </c>
      <c r="C1886" t="str">
        <f ca="1">IF(OFFSET('YODA Blocks'!$A$2,'YODA File'!B1886,'YODA File'!A1886)="","",OFFSET('YODA Blocks'!$A$2,'YODA File'!B1886,'YODA File'!A1886))</f>
        <v/>
      </c>
    </row>
    <row r="1887" spans="1:3" x14ac:dyDescent="0.25">
      <c r="A1887">
        <f t="shared" ca="1" si="61"/>
        <v>17</v>
      </c>
      <c r="B1887">
        <f t="shared" ca="1" si="62"/>
        <v>1819</v>
      </c>
      <c r="C1887" t="str">
        <f ca="1">IF(OFFSET('YODA Blocks'!$A$2,'YODA File'!B1887,'YODA File'!A1887)="","",OFFSET('YODA Blocks'!$A$2,'YODA File'!B1887,'YODA File'!A1887))</f>
        <v/>
      </c>
    </row>
    <row r="1888" spans="1:3" x14ac:dyDescent="0.25">
      <c r="A1888">
        <f t="shared" ca="1" si="61"/>
        <v>17</v>
      </c>
      <c r="B1888">
        <f t="shared" ca="1" si="62"/>
        <v>1820</v>
      </c>
      <c r="C1888" t="str">
        <f ca="1">IF(OFFSET('YODA Blocks'!$A$2,'YODA File'!B1888,'YODA File'!A1888)="","",OFFSET('YODA Blocks'!$A$2,'YODA File'!B1888,'YODA File'!A1888))</f>
        <v/>
      </c>
    </row>
    <row r="1889" spans="1:3" x14ac:dyDescent="0.25">
      <c r="A1889">
        <f t="shared" ca="1" si="61"/>
        <v>17</v>
      </c>
      <c r="B1889">
        <f t="shared" ca="1" si="62"/>
        <v>1821</v>
      </c>
      <c r="C1889" t="str">
        <f ca="1">IF(OFFSET('YODA Blocks'!$A$2,'YODA File'!B1889,'YODA File'!A1889)="","",OFFSET('YODA Blocks'!$A$2,'YODA File'!B1889,'YODA File'!A1889))</f>
        <v/>
      </c>
    </row>
    <row r="1890" spans="1:3" x14ac:dyDescent="0.25">
      <c r="A1890">
        <f t="shared" ca="1" si="61"/>
        <v>17</v>
      </c>
      <c r="B1890">
        <f t="shared" ca="1" si="62"/>
        <v>1822</v>
      </c>
      <c r="C1890" t="str">
        <f ca="1">IF(OFFSET('YODA Blocks'!$A$2,'YODA File'!B1890,'YODA File'!A1890)="","",OFFSET('YODA Blocks'!$A$2,'YODA File'!B1890,'YODA File'!A1890))</f>
        <v/>
      </c>
    </row>
    <row r="1891" spans="1:3" x14ac:dyDescent="0.25">
      <c r="A1891">
        <f t="shared" ca="1" si="61"/>
        <v>17</v>
      </c>
      <c r="B1891">
        <f t="shared" ca="1" si="62"/>
        <v>1823</v>
      </c>
      <c r="C1891" t="str">
        <f ca="1">IF(OFFSET('YODA Blocks'!$A$2,'YODA File'!B1891,'YODA File'!A1891)="","",OFFSET('YODA Blocks'!$A$2,'YODA File'!B1891,'YODA File'!A1891))</f>
        <v/>
      </c>
    </row>
    <row r="1892" spans="1:3" x14ac:dyDescent="0.25">
      <c r="A1892">
        <f t="shared" ca="1" si="61"/>
        <v>17</v>
      </c>
      <c r="B1892">
        <f t="shared" ca="1" si="62"/>
        <v>1824</v>
      </c>
      <c r="C1892" t="str">
        <f ca="1">IF(OFFSET('YODA Blocks'!$A$2,'YODA File'!B1892,'YODA File'!A1892)="","",OFFSET('YODA Blocks'!$A$2,'YODA File'!B1892,'YODA File'!A1892))</f>
        <v/>
      </c>
    </row>
    <row r="1893" spans="1:3" x14ac:dyDescent="0.25">
      <c r="A1893">
        <f t="shared" ca="1" si="61"/>
        <v>17</v>
      </c>
      <c r="B1893">
        <f t="shared" ca="1" si="62"/>
        <v>1825</v>
      </c>
      <c r="C1893" t="str">
        <f ca="1">IF(OFFSET('YODA Blocks'!$A$2,'YODA File'!B1893,'YODA File'!A1893)="","",OFFSET('YODA Blocks'!$A$2,'YODA File'!B1893,'YODA File'!A1893))</f>
        <v/>
      </c>
    </row>
    <row r="1894" spans="1:3" x14ac:dyDescent="0.25">
      <c r="A1894">
        <f t="shared" ca="1" si="61"/>
        <v>17</v>
      </c>
      <c r="B1894">
        <f t="shared" ca="1" si="62"/>
        <v>1826</v>
      </c>
      <c r="C1894" t="str">
        <f ca="1">IF(OFFSET('YODA Blocks'!$A$2,'YODA File'!B1894,'YODA File'!A1894)="","",OFFSET('YODA Blocks'!$A$2,'YODA File'!B1894,'YODA File'!A1894))</f>
        <v/>
      </c>
    </row>
    <row r="1895" spans="1:3" x14ac:dyDescent="0.25">
      <c r="A1895">
        <f t="shared" ca="1" si="61"/>
        <v>17</v>
      </c>
      <c r="B1895">
        <f t="shared" ca="1" si="62"/>
        <v>1827</v>
      </c>
      <c r="C1895" t="str">
        <f ca="1">IF(OFFSET('YODA Blocks'!$A$2,'YODA File'!B1895,'YODA File'!A1895)="","",OFFSET('YODA Blocks'!$A$2,'YODA File'!B1895,'YODA File'!A1895))</f>
        <v/>
      </c>
    </row>
    <row r="1896" spans="1:3" x14ac:dyDescent="0.25">
      <c r="A1896">
        <f t="shared" ca="1" si="61"/>
        <v>17</v>
      </c>
      <c r="B1896">
        <f t="shared" ca="1" si="62"/>
        <v>1828</v>
      </c>
      <c r="C1896" t="str">
        <f ca="1">IF(OFFSET('YODA Blocks'!$A$2,'YODA File'!B1896,'YODA File'!A1896)="","",OFFSET('YODA Blocks'!$A$2,'YODA File'!B1896,'YODA File'!A1896))</f>
        <v/>
      </c>
    </row>
    <row r="1897" spans="1:3" x14ac:dyDescent="0.25">
      <c r="A1897">
        <f t="shared" ca="1" si="61"/>
        <v>17</v>
      </c>
      <c r="B1897">
        <f t="shared" ca="1" si="62"/>
        <v>1829</v>
      </c>
      <c r="C1897" t="str">
        <f ca="1">IF(OFFSET('YODA Blocks'!$A$2,'YODA File'!B1897,'YODA File'!A1897)="","",OFFSET('YODA Blocks'!$A$2,'YODA File'!B1897,'YODA File'!A1897))</f>
        <v/>
      </c>
    </row>
    <row r="1898" spans="1:3" x14ac:dyDescent="0.25">
      <c r="A1898">
        <f t="shared" ca="1" si="61"/>
        <v>17</v>
      </c>
      <c r="B1898">
        <f t="shared" ca="1" si="62"/>
        <v>1830</v>
      </c>
      <c r="C1898" t="str">
        <f ca="1">IF(OFFSET('YODA Blocks'!$A$2,'YODA File'!B1898,'YODA File'!A1898)="","",OFFSET('YODA Blocks'!$A$2,'YODA File'!B1898,'YODA File'!A1898))</f>
        <v/>
      </c>
    </row>
    <row r="1899" spans="1:3" x14ac:dyDescent="0.25">
      <c r="A1899">
        <f t="shared" ca="1" si="61"/>
        <v>17</v>
      </c>
      <c r="B1899">
        <f t="shared" ca="1" si="62"/>
        <v>1831</v>
      </c>
      <c r="C1899" t="str">
        <f ca="1">IF(OFFSET('YODA Blocks'!$A$2,'YODA File'!B1899,'YODA File'!A1899)="","",OFFSET('YODA Blocks'!$A$2,'YODA File'!B1899,'YODA File'!A1899))</f>
        <v/>
      </c>
    </row>
    <row r="1900" spans="1:3" x14ac:dyDescent="0.25">
      <c r="A1900">
        <f t="shared" ca="1" si="61"/>
        <v>17</v>
      </c>
      <c r="B1900">
        <f t="shared" ca="1" si="62"/>
        <v>1832</v>
      </c>
      <c r="C1900" t="str">
        <f ca="1">IF(OFFSET('YODA Blocks'!$A$2,'YODA File'!B1900,'YODA File'!A1900)="","",OFFSET('YODA Blocks'!$A$2,'YODA File'!B1900,'YODA File'!A1900))</f>
        <v/>
      </c>
    </row>
    <row r="1901" spans="1:3" x14ac:dyDescent="0.25">
      <c r="A1901">
        <f t="shared" ca="1" si="61"/>
        <v>17</v>
      </c>
      <c r="B1901">
        <f t="shared" ca="1" si="62"/>
        <v>1833</v>
      </c>
      <c r="C1901" t="str">
        <f ca="1">IF(OFFSET('YODA Blocks'!$A$2,'YODA File'!B1901,'YODA File'!A1901)="","",OFFSET('YODA Blocks'!$A$2,'YODA File'!B1901,'YODA File'!A1901))</f>
        <v/>
      </c>
    </row>
    <row r="1902" spans="1:3" x14ac:dyDescent="0.25">
      <c r="A1902">
        <f t="shared" ca="1" si="61"/>
        <v>17</v>
      </c>
      <c r="B1902">
        <f t="shared" ca="1" si="62"/>
        <v>1834</v>
      </c>
      <c r="C1902" t="str">
        <f ca="1">IF(OFFSET('YODA Blocks'!$A$2,'YODA File'!B1902,'YODA File'!A1902)="","",OFFSET('YODA Blocks'!$A$2,'YODA File'!B1902,'YODA File'!A1902))</f>
        <v/>
      </c>
    </row>
    <row r="1903" spans="1:3" x14ac:dyDescent="0.25">
      <c r="A1903">
        <f t="shared" ca="1" si="61"/>
        <v>17</v>
      </c>
      <c r="B1903">
        <f t="shared" ca="1" si="62"/>
        <v>1835</v>
      </c>
      <c r="C1903" t="str">
        <f ca="1">IF(OFFSET('YODA Blocks'!$A$2,'YODA File'!B1903,'YODA File'!A1903)="","",OFFSET('YODA Blocks'!$A$2,'YODA File'!B1903,'YODA File'!A1903))</f>
        <v/>
      </c>
    </row>
    <row r="1904" spans="1:3" x14ac:dyDescent="0.25">
      <c r="A1904">
        <f t="shared" ca="1" si="61"/>
        <v>17</v>
      </c>
      <c r="B1904">
        <f t="shared" ca="1" si="62"/>
        <v>1836</v>
      </c>
      <c r="C1904" t="str">
        <f ca="1">IF(OFFSET('YODA Blocks'!$A$2,'YODA File'!B1904,'YODA File'!A1904)="","",OFFSET('YODA Blocks'!$A$2,'YODA File'!B1904,'YODA File'!A1904))</f>
        <v/>
      </c>
    </row>
    <row r="1905" spans="1:3" x14ac:dyDescent="0.25">
      <c r="A1905">
        <f t="shared" ca="1" si="61"/>
        <v>17</v>
      </c>
      <c r="B1905">
        <f t="shared" ca="1" si="62"/>
        <v>1837</v>
      </c>
      <c r="C1905" t="str">
        <f ca="1">IF(OFFSET('YODA Blocks'!$A$2,'YODA File'!B1905,'YODA File'!A1905)="","",OFFSET('YODA Blocks'!$A$2,'YODA File'!B1905,'YODA File'!A1905))</f>
        <v/>
      </c>
    </row>
    <row r="1906" spans="1:3" x14ac:dyDescent="0.25">
      <c r="A1906">
        <f t="shared" ca="1" si="61"/>
        <v>17</v>
      </c>
      <c r="B1906">
        <f t="shared" ca="1" si="62"/>
        <v>1838</v>
      </c>
      <c r="C1906" t="str">
        <f ca="1">IF(OFFSET('YODA Blocks'!$A$2,'YODA File'!B1906,'YODA File'!A1906)="","",OFFSET('YODA Blocks'!$A$2,'YODA File'!B1906,'YODA File'!A1906))</f>
        <v/>
      </c>
    </row>
    <row r="1907" spans="1:3" x14ac:dyDescent="0.25">
      <c r="A1907">
        <f t="shared" ca="1" si="61"/>
        <v>17</v>
      </c>
      <c r="B1907">
        <f t="shared" ca="1" si="62"/>
        <v>1839</v>
      </c>
      <c r="C1907" t="str">
        <f ca="1">IF(OFFSET('YODA Blocks'!$A$2,'YODA File'!B1907,'YODA File'!A1907)="","",OFFSET('YODA Blocks'!$A$2,'YODA File'!B1907,'YODA File'!A1907))</f>
        <v/>
      </c>
    </row>
    <row r="1908" spans="1:3" x14ac:dyDescent="0.25">
      <c r="A1908">
        <f t="shared" ca="1" si="61"/>
        <v>17</v>
      </c>
      <c r="B1908">
        <f t="shared" ca="1" si="62"/>
        <v>1840</v>
      </c>
      <c r="C1908" t="str">
        <f ca="1">IF(OFFSET('YODA Blocks'!$A$2,'YODA File'!B1908,'YODA File'!A1908)="","",OFFSET('YODA Blocks'!$A$2,'YODA File'!B1908,'YODA File'!A1908))</f>
        <v/>
      </c>
    </row>
    <row r="1909" spans="1:3" x14ac:dyDescent="0.25">
      <c r="A1909">
        <f t="shared" ca="1" si="61"/>
        <v>17</v>
      </c>
      <c r="B1909">
        <f t="shared" ca="1" si="62"/>
        <v>1841</v>
      </c>
      <c r="C1909" t="str">
        <f ca="1">IF(OFFSET('YODA Blocks'!$A$2,'YODA File'!B1909,'YODA File'!A1909)="","",OFFSET('YODA Blocks'!$A$2,'YODA File'!B1909,'YODA File'!A1909))</f>
        <v/>
      </c>
    </row>
    <row r="1910" spans="1:3" x14ac:dyDescent="0.25">
      <c r="A1910">
        <f t="shared" ca="1" si="61"/>
        <v>17</v>
      </c>
      <c r="B1910">
        <f t="shared" ca="1" si="62"/>
        <v>1842</v>
      </c>
      <c r="C1910" t="str">
        <f ca="1">IF(OFFSET('YODA Blocks'!$A$2,'YODA File'!B1910,'YODA File'!A1910)="","",OFFSET('YODA Blocks'!$A$2,'YODA File'!B1910,'YODA File'!A1910))</f>
        <v/>
      </c>
    </row>
    <row r="1911" spans="1:3" x14ac:dyDescent="0.25">
      <c r="A1911">
        <f t="shared" ca="1" si="61"/>
        <v>17</v>
      </c>
      <c r="B1911">
        <f t="shared" ca="1" si="62"/>
        <v>1843</v>
      </c>
      <c r="C1911" t="str">
        <f ca="1">IF(OFFSET('YODA Blocks'!$A$2,'YODA File'!B1911,'YODA File'!A1911)="","",OFFSET('YODA Blocks'!$A$2,'YODA File'!B1911,'YODA File'!A1911))</f>
        <v/>
      </c>
    </row>
    <row r="1912" spans="1:3" x14ac:dyDescent="0.25">
      <c r="A1912">
        <f t="shared" ca="1" si="61"/>
        <v>17</v>
      </c>
      <c r="B1912">
        <f t="shared" ca="1" si="62"/>
        <v>1844</v>
      </c>
      <c r="C1912" t="str">
        <f ca="1">IF(OFFSET('YODA Blocks'!$A$2,'YODA File'!B1912,'YODA File'!A1912)="","",OFFSET('YODA Blocks'!$A$2,'YODA File'!B1912,'YODA File'!A1912))</f>
        <v/>
      </c>
    </row>
    <row r="1913" spans="1:3" x14ac:dyDescent="0.25">
      <c r="A1913">
        <f t="shared" ca="1" si="61"/>
        <v>17</v>
      </c>
      <c r="B1913">
        <f t="shared" ca="1" si="62"/>
        <v>1845</v>
      </c>
      <c r="C1913" t="str">
        <f ca="1">IF(OFFSET('YODA Blocks'!$A$2,'YODA File'!B1913,'YODA File'!A1913)="","",OFFSET('YODA Blocks'!$A$2,'YODA File'!B1913,'YODA File'!A1913))</f>
        <v/>
      </c>
    </row>
    <row r="1914" spans="1:3" x14ac:dyDescent="0.25">
      <c r="A1914">
        <f t="shared" ca="1" si="61"/>
        <v>17</v>
      </c>
      <c r="B1914">
        <f t="shared" ca="1" si="62"/>
        <v>1846</v>
      </c>
      <c r="C1914" t="str">
        <f ca="1">IF(OFFSET('YODA Blocks'!$A$2,'YODA File'!B1914,'YODA File'!A1914)="","",OFFSET('YODA Blocks'!$A$2,'YODA File'!B1914,'YODA File'!A1914))</f>
        <v/>
      </c>
    </row>
    <row r="1915" spans="1:3" x14ac:dyDescent="0.25">
      <c r="A1915">
        <f t="shared" ca="1" si="61"/>
        <v>17</v>
      </c>
      <c r="B1915">
        <f t="shared" ca="1" si="62"/>
        <v>1847</v>
      </c>
      <c r="C1915" t="str">
        <f ca="1">IF(OFFSET('YODA Blocks'!$A$2,'YODA File'!B1915,'YODA File'!A1915)="","",OFFSET('YODA Blocks'!$A$2,'YODA File'!B1915,'YODA File'!A1915))</f>
        <v/>
      </c>
    </row>
    <row r="1916" spans="1:3" x14ac:dyDescent="0.25">
      <c r="A1916">
        <f t="shared" ca="1" si="61"/>
        <v>17</v>
      </c>
      <c r="B1916">
        <f t="shared" ca="1" si="62"/>
        <v>1848</v>
      </c>
      <c r="C1916" t="str">
        <f ca="1">IF(OFFSET('YODA Blocks'!$A$2,'YODA File'!B1916,'YODA File'!A1916)="","",OFFSET('YODA Blocks'!$A$2,'YODA File'!B1916,'YODA File'!A1916))</f>
        <v/>
      </c>
    </row>
    <row r="1917" spans="1:3" x14ac:dyDescent="0.25">
      <c r="A1917">
        <f t="shared" ca="1" si="61"/>
        <v>17</v>
      </c>
      <c r="B1917">
        <f t="shared" ca="1" si="62"/>
        <v>1849</v>
      </c>
      <c r="C1917" t="str">
        <f ca="1">IF(OFFSET('YODA Blocks'!$A$2,'YODA File'!B1917,'YODA File'!A1917)="","",OFFSET('YODA Blocks'!$A$2,'YODA File'!B1917,'YODA File'!A1917))</f>
        <v/>
      </c>
    </row>
    <row r="1918" spans="1:3" x14ac:dyDescent="0.25">
      <c r="A1918">
        <f t="shared" ca="1" si="61"/>
        <v>17</v>
      </c>
      <c r="B1918">
        <f t="shared" ca="1" si="62"/>
        <v>1850</v>
      </c>
      <c r="C1918" t="str">
        <f ca="1">IF(OFFSET('YODA Blocks'!$A$2,'YODA File'!B1918,'YODA File'!A1918)="","",OFFSET('YODA Blocks'!$A$2,'YODA File'!B1918,'YODA File'!A1918))</f>
        <v/>
      </c>
    </row>
    <row r="1919" spans="1:3" x14ac:dyDescent="0.25">
      <c r="A1919">
        <f t="shared" ref="A1919:A1982" ca="1" si="63">IF(B1918=INDIRECT(CONCATENATE("'YODA Blocks'!$",CHAR(A1918+65),"$2:",CHAR(A1918+65),"$2")),A1918+1,A1918)</f>
        <v>17</v>
      </c>
      <c r="B1919">
        <f t="shared" ref="B1919:B1982" ca="1" si="64">IF(B1918=SUM(INDIRECT(CONCATENATE("'YODA Blocks'!$",CHAR(A1918+65),"$2:",CHAR(A1918+65),"$2"))),1,B1918+1)</f>
        <v>1851</v>
      </c>
      <c r="C1919" t="str">
        <f ca="1">IF(OFFSET('YODA Blocks'!$A$2,'YODA File'!B1919,'YODA File'!A1919)="","",OFFSET('YODA Blocks'!$A$2,'YODA File'!B1919,'YODA File'!A1919))</f>
        <v/>
      </c>
    </row>
    <row r="1920" spans="1:3" x14ac:dyDescent="0.25">
      <c r="A1920">
        <f t="shared" ca="1" si="63"/>
        <v>17</v>
      </c>
      <c r="B1920">
        <f t="shared" ca="1" si="64"/>
        <v>1852</v>
      </c>
      <c r="C1920" t="str">
        <f ca="1">IF(OFFSET('YODA Blocks'!$A$2,'YODA File'!B1920,'YODA File'!A1920)="","",OFFSET('YODA Blocks'!$A$2,'YODA File'!B1920,'YODA File'!A1920))</f>
        <v/>
      </c>
    </row>
    <row r="1921" spans="1:3" x14ac:dyDescent="0.25">
      <c r="A1921">
        <f t="shared" ca="1" si="63"/>
        <v>17</v>
      </c>
      <c r="B1921">
        <f t="shared" ca="1" si="64"/>
        <v>1853</v>
      </c>
      <c r="C1921" t="str">
        <f ca="1">IF(OFFSET('YODA Blocks'!$A$2,'YODA File'!B1921,'YODA File'!A1921)="","",OFFSET('YODA Blocks'!$A$2,'YODA File'!B1921,'YODA File'!A1921))</f>
        <v/>
      </c>
    </row>
    <row r="1922" spans="1:3" x14ac:dyDescent="0.25">
      <c r="A1922">
        <f t="shared" ca="1" si="63"/>
        <v>17</v>
      </c>
      <c r="B1922">
        <f t="shared" ca="1" si="64"/>
        <v>1854</v>
      </c>
      <c r="C1922" t="str">
        <f ca="1">IF(OFFSET('YODA Blocks'!$A$2,'YODA File'!B1922,'YODA File'!A1922)="","",OFFSET('YODA Blocks'!$A$2,'YODA File'!B1922,'YODA File'!A1922))</f>
        <v/>
      </c>
    </row>
    <row r="1923" spans="1:3" x14ac:dyDescent="0.25">
      <c r="A1923">
        <f t="shared" ca="1" si="63"/>
        <v>17</v>
      </c>
      <c r="B1923">
        <f t="shared" ca="1" si="64"/>
        <v>1855</v>
      </c>
      <c r="C1923" t="str">
        <f ca="1">IF(OFFSET('YODA Blocks'!$A$2,'YODA File'!B1923,'YODA File'!A1923)="","",OFFSET('YODA Blocks'!$A$2,'YODA File'!B1923,'YODA File'!A1923))</f>
        <v/>
      </c>
    </row>
    <row r="1924" spans="1:3" x14ac:dyDescent="0.25">
      <c r="A1924">
        <f t="shared" ca="1" si="63"/>
        <v>17</v>
      </c>
      <c r="B1924">
        <f t="shared" ca="1" si="64"/>
        <v>1856</v>
      </c>
      <c r="C1924" t="str">
        <f ca="1">IF(OFFSET('YODA Blocks'!$A$2,'YODA File'!B1924,'YODA File'!A1924)="","",OFFSET('YODA Blocks'!$A$2,'YODA File'!B1924,'YODA File'!A1924))</f>
        <v/>
      </c>
    </row>
    <row r="1925" spans="1:3" x14ac:dyDescent="0.25">
      <c r="A1925">
        <f t="shared" ca="1" si="63"/>
        <v>17</v>
      </c>
      <c r="B1925">
        <f t="shared" ca="1" si="64"/>
        <v>1857</v>
      </c>
      <c r="C1925" t="str">
        <f ca="1">IF(OFFSET('YODA Blocks'!$A$2,'YODA File'!B1925,'YODA File'!A1925)="","",OFFSET('YODA Blocks'!$A$2,'YODA File'!B1925,'YODA File'!A1925))</f>
        <v/>
      </c>
    </row>
    <row r="1926" spans="1:3" x14ac:dyDescent="0.25">
      <c r="A1926">
        <f t="shared" ca="1" si="63"/>
        <v>17</v>
      </c>
      <c r="B1926">
        <f t="shared" ca="1" si="64"/>
        <v>1858</v>
      </c>
      <c r="C1926" t="str">
        <f ca="1">IF(OFFSET('YODA Blocks'!$A$2,'YODA File'!B1926,'YODA File'!A1926)="","",OFFSET('YODA Blocks'!$A$2,'YODA File'!B1926,'YODA File'!A1926))</f>
        <v/>
      </c>
    </row>
    <row r="1927" spans="1:3" x14ac:dyDescent="0.25">
      <c r="A1927">
        <f t="shared" ca="1" si="63"/>
        <v>17</v>
      </c>
      <c r="B1927">
        <f t="shared" ca="1" si="64"/>
        <v>1859</v>
      </c>
      <c r="C1927" t="str">
        <f ca="1">IF(OFFSET('YODA Blocks'!$A$2,'YODA File'!B1927,'YODA File'!A1927)="","",OFFSET('YODA Blocks'!$A$2,'YODA File'!B1927,'YODA File'!A1927))</f>
        <v/>
      </c>
    </row>
    <row r="1928" spans="1:3" x14ac:dyDescent="0.25">
      <c r="A1928">
        <f t="shared" ca="1" si="63"/>
        <v>17</v>
      </c>
      <c r="B1928">
        <f t="shared" ca="1" si="64"/>
        <v>1860</v>
      </c>
      <c r="C1928" t="str">
        <f ca="1">IF(OFFSET('YODA Blocks'!$A$2,'YODA File'!B1928,'YODA File'!A1928)="","",OFFSET('YODA Blocks'!$A$2,'YODA File'!B1928,'YODA File'!A1928))</f>
        <v/>
      </c>
    </row>
    <row r="1929" spans="1:3" x14ac:dyDescent="0.25">
      <c r="A1929">
        <f t="shared" ca="1" si="63"/>
        <v>17</v>
      </c>
      <c r="B1929">
        <f t="shared" ca="1" si="64"/>
        <v>1861</v>
      </c>
      <c r="C1929" t="str">
        <f ca="1">IF(OFFSET('YODA Blocks'!$A$2,'YODA File'!B1929,'YODA File'!A1929)="","",OFFSET('YODA Blocks'!$A$2,'YODA File'!B1929,'YODA File'!A1929))</f>
        <v/>
      </c>
    </row>
    <row r="1930" spans="1:3" x14ac:dyDescent="0.25">
      <c r="A1930">
        <f t="shared" ca="1" si="63"/>
        <v>17</v>
      </c>
      <c r="B1930">
        <f t="shared" ca="1" si="64"/>
        <v>1862</v>
      </c>
      <c r="C1930" t="str">
        <f ca="1">IF(OFFSET('YODA Blocks'!$A$2,'YODA File'!B1930,'YODA File'!A1930)="","",OFFSET('YODA Blocks'!$A$2,'YODA File'!B1930,'YODA File'!A1930))</f>
        <v/>
      </c>
    </row>
    <row r="1931" spans="1:3" x14ac:dyDescent="0.25">
      <c r="A1931">
        <f t="shared" ca="1" si="63"/>
        <v>17</v>
      </c>
      <c r="B1931">
        <f t="shared" ca="1" si="64"/>
        <v>1863</v>
      </c>
      <c r="C1931" t="str">
        <f ca="1">IF(OFFSET('YODA Blocks'!$A$2,'YODA File'!B1931,'YODA File'!A1931)="","",OFFSET('YODA Blocks'!$A$2,'YODA File'!B1931,'YODA File'!A1931))</f>
        <v/>
      </c>
    </row>
    <row r="1932" spans="1:3" x14ac:dyDescent="0.25">
      <c r="A1932">
        <f t="shared" ca="1" si="63"/>
        <v>17</v>
      </c>
      <c r="B1932">
        <f t="shared" ca="1" si="64"/>
        <v>1864</v>
      </c>
      <c r="C1932" t="str">
        <f ca="1">IF(OFFSET('YODA Blocks'!$A$2,'YODA File'!B1932,'YODA File'!A1932)="","",OFFSET('YODA Blocks'!$A$2,'YODA File'!B1932,'YODA File'!A1932))</f>
        <v/>
      </c>
    </row>
    <row r="1933" spans="1:3" x14ac:dyDescent="0.25">
      <c r="A1933">
        <f t="shared" ca="1" si="63"/>
        <v>17</v>
      </c>
      <c r="B1933">
        <f t="shared" ca="1" si="64"/>
        <v>1865</v>
      </c>
      <c r="C1933" t="str">
        <f ca="1">IF(OFFSET('YODA Blocks'!$A$2,'YODA File'!B1933,'YODA File'!A1933)="","",OFFSET('YODA Blocks'!$A$2,'YODA File'!B1933,'YODA File'!A1933))</f>
        <v/>
      </c>
    </row>
    <row r="1934" spans="1:3" x14ac:dyDescent="0.25">
      <c r="A1934">
        <f t="shared" ca="1" si="63"/>
        <v>17</v>
      </c>
      <c r="B1934">
        <f t="shared" ca="1" si="64"/>
        <v>1866</v>
      </c>
      <c r="C1934" t="str">
        <f ca="1">IF(OFFSET('YODA Blocks'!$A$2,'YODA File'!B1934,'YODA File'!A1934)="","",OFFSET('YODA Blocks'!$A$2,'YODA File'!B1934,'YODA File'!A1934))</f>
        <v/>
      </c>
    </row>
    <row r="1935" spans="1:3" x14ac:dyDescent="0.25">
      <c r="A1935">
        <f t="shared" ca="1" si="63"/>
        <v>17</v>
      </c>
      <c r="B1935">
        <f t="shared" ca="1" si="64"/>
        <v>1867</v>
      </c>
      <c r="C1935" t="str">
        <f ca="1">IF(OFFSET('YODA Blocks'!$A$2,'YODA File'!B1935,'YODA File'!A1935)="","",OFFSET('YODA Blocks'!$A$2,'YODA File'!B1935,'YODA File'!A1935))</f>
        <v/>
      </c>
    </row>
    <row r="1936" spans="1:3" x14ac:dyDescent="0.25">
      <c r="A1936">
        <f t="shared" ca="1" si="63"/>
        <v>17</v>
      </c>
      <c r="B1936">
        <f t="shared" ca="1" si="64"/>
        <v>1868</v>
      </c>
      <c r="C1936" t="str">
        <f ca="1">IF(OFFSET('YODA Blocks'!$A$2,'YODA File'!B1936,'YODA File'!A1936)="","",OFFSET('YODA Blocks'!$A$2,'YODA File'!B1936,'YODA File'!A1936))</f>
        <v/>
      </c>
    </row>
    <row r="1937" spans="1:3" x14ac:dyDescent="0.25">
      <c r="A1937">
        <f t="shared" ca="1" si="63"/>
        <v>17</v>
      </c>
      <c r="B1937">
        <f t="shared" ca="1" si="64"/>
        <v>1869</v>
      </c>
      <c r="C1937" t="str">
        <f ca="1">IF(OFFSET('YODA Blocks'!$A$2,'YODA File'!B1937,'YODA File'!A1937)="","",OFFSET('YODA Blocks'!$A$2,'YODA File'!B1937,'YODA File'!A1937))</f>
        <v/>
      </c>
    </row>
    <row r="1938" spans="1:3" x14ac:dyDescent="0.25">
      <c r="A1938">
        <f t="shared" ca="1" si="63"/>
        <v>17</v>
      </c>
      <c r="B1938">
        <f t="shared" ca="1" si="64"/>
        <v>1870</v>
      </c>
      <c r="C1938" t="str">
        <f ca="1">IF(OFFSET('YODA Blocks'!$A$2,'YODA File'!B1938,'YODA File'!A1938)="","",OFFSET('YODA Blocks'!$A$2,'YODA File'!B1938,'YODA File'!A1938))</f>
        <v/>
      </c>
    </row>
    <row r="1939" spans="1:3" x14ac:dyDescent="0.25">
      <c r="A1939">
        <f t="shared" ca="1" si="63"/>
        <v>17</v>
      </c>
      <c r="B1939">
        <f t="shared" ca="1" si="64"/>
        <v>1871</v>
      </c>
      <c r="C1939" t="str">
        <f ca="1">IF(OFFSET('YODA Blocks'!$A$2,'YODA File'!B1939,'YODA File'!A1939)="","",OFFSET('YODA Blocks'!$A$2,'YODA File'!B1939,'YODA File'!A1939))</f>
        <v/>
      </c>
    </row>
    <row r="1940" spans="1:3" x14ac:dyDescent="0.25">
      <c r="A1940">
        <f t="shared" ca="1" si="63"/>
        <v>17</v>
      </c>
      <c r="B1940">
        <f t="shared" ca="1" si="64"/>
        <v>1872</v>
      </c>
      <c r="C1940" t="str">
        <f ca="1">IF(OFFSET('YODA Blocks'!$A$2,'YODA File'!B1940,'YODA File'!A1940)="","",OFFSET('YODA Blocks'!$A$2,'YODA File'!B1940,'YODA File'!A1940))</f>
        <v/>
      </c>
    </row>
    <row r="1941" spans="1:3" x14ac:dyDescent="0.25">
      <c r="A1941">
        <f t="shared" ca="1" si="63"/>
        <v>17</v>
      </c>
      <c r="B1941">
        <f t="shared" ca="1" si="64"/>
        <v>1873</v>
      </c>
      <c r="C1941" t="str">
        <f ca="1">IF(OFFSET('YODA Blocks'!$A$2,'YODA File'!B1941,'YODA File'!A1941)="","",OFFSET('YODA Blocks'!$A$2,'YODA File'!B1941,'YODA File'!A1941))</f>
        <v/>
      </c>
    </row>
    <row r="1942" spans="1:3" x14ac:dyDescent="0.25">
      <c r="A1942">
        <f t="shared" ca="1" si="63"/>
        <v>17</v>
      </c>
      <c r="B1942">
        <f t="shared" ca="1" si="64"/>
        <v>1874</v>
      </c>
      <c r="C1942" t="str">
        <f ca="1">IF(OFFSET('YODA Blocks'!$A$2,'YODA File'!B1942,'YODA File'!A1942)="","",OFFSET('YODA Blocks'!$A$2,'YODA File'!B1942,'YODA File'!A1942))</f>
        <v/>
      </c>
    </row>
    <row r="1943" spans="1:3" x14ac:dyDescent="0.25">
      <c r="A1943">
        <f t="shared" ca="1" si="63"/>
        <v>17</v>
      </c>
      <c r="B1943">
        <f t="shared" ca="1" si="64"/>
        <v>1875</v>
      </c>
      <c r="C1943" t="str">
        <f ca="1">IF(OFFSET('YODA Blocks'!$A$2,'YODA File'!B1943,'YODA File'!A1943)="","",OFFSET('YODA Blocks'!$A$2,'YODA File'!B1943,'YODA File'!A1943))</f>
        <v/>
      </c>
    </row>
    <row r="1944" spans="1:3" x14ac:dyDescent="0.25">
      <c r="A1944">
        <f t="shared" ca="1" si="63"/>
        <v>17</v>
      </c>
      <c r="B1944">
        <f t="shared" ca="1" si="64"/>
        <v>1876</v>
      </c>
      <c r="C1944" t="str">
        <f ca="1">IF(OFFSET('YODA Blocks'!$A$2,'YODA File'!B1944,'YODA File'!A1944)="","",OFFSET('YODA Blocks'!$A$2,'YODA File'!B1944,'YODA File'!A1944))</f>
        <v/>
      </c>
    </row>
    <row r="1945" spans="1:3" x14ac:dyDescent="0.25">
      <c r="A1945">
        <f t="shared" ca="1" si="63"/>
        <v>17</v>
      </c>
      <c r="B1945">
        <f t="shared" ca="1" si="64"/>
        <v>1877</v>
      </c>
      <c r="C1945" t="str">
        <f ca="1">IF(OFFSET('YODA Blocks'!$A$2,'YODA File'!B1945,'YODA File'!A1945)="","",OFFSET('YODA Blocks'!$A$2,'YODA File'!B1945,'YODA File'!A1945))</f>
        <v/>
      </c>
    </row>
    <row r="1946" spans="1:3" x14ac:dyDescent="0.25">
      <c r="A1946">
        <f t="shared" ca="1" si="63"/>
        <v>17</v>
      </c>
      <c r="B1946">
        <f t="shared" ca="1" si="64"/>
        <v>1878</v>
      </c>
      <c r="C1946" t="str">
        <f ca="1">IF(OFFSET('YODA Blocks'!$A$2,'YODA File'!B1946,'YODA File'!A1946)="","",OFFSET('YODA Blocks'!$A$2,'YODA File'!B1946,'YODA File'!A1946))</f>
        <v/>
      </c>
    </row>
    <row r="1947" spans="1:3" x14ac:dyDescent="0.25">
      <c r="A1947">
        <f t="shared" ca="1" si="63"/>
        <v>17</v>
      </c>
      <c r="B1947">
        <f t="shared" ca="1" si="64"/>
        <v>1879</v>
      </c>
      <c r="C1947" t="str">
        <f ca="1">IF(OFFSET('YODA Blocks'!$A$2,'YODA File'!B1947,'YODA File'!A1947)="","",OFFSET('YODA Blocks'!$A$2,'YODA File'!B1947,'YODA File'!A1947))</f>
        <v/>
      </c>
    </row>
    <row r="1948" spans="1:3" x14ac:dyDescent="0.25">
      <c r="A1948">
        <f t="shared" ca="1" si="63"/>
        <v>17</v>
      </c>
      <c r="B1948">
        <f t="shared" ca="1" si="64"/>
        <v>1880</v>
      </c>
      <c r="C1948" t="str">
        <f ca="1">IF(OFFSET('YODA Blocks'!$A$2,'YODA File'!B1948,'YODA File'!A1948)="","",OFFSET('YODA Blocks'!$A$2,'YODA File'!B1948,'YODA File'!A1948))</f>
        <v/>
      </c>
    </row>
    <row r="1949" spans="1:3" x14ac:dyDescent="0.25">
      <c r="A1949">
        <f t="shared" ca="1" si="63"/>
        <v>17</v>
      </c>
      <c r="B1949">
        <f t="shared" ca="1" si="64"/>
        <v>1881</v>
      </c>
      <c r="C1949" t="str">
        <f ca="1">IF(OFFSET('YODA Blocks'!$A$2,'YODA File'!B1949,'YODA File'!A1949)="","",OFFSET('YODA Blocks'!$A$2,'YODA File'!B1949,'YODA File'!A1949))</f>
        <v/>
      </c>
    </row>
    <row r="1950" spans="1:3" x14ac:dyDescent="0.25">
      <c r="A1950">
        <f t="shared" ca="1" si="63"/>
        <v>17</v>
      </c>
      <c r="B1950">
        <f t="shared" ca="1" si="64"/>
        <v>1882</v>
      </c>
      <c r="C1950" t="str">
        <f ca="1">IF(OFFSET('YODA Blocks'!$A$2,'YODA File'!B1950,'YODA File'!A1950)="","",OFFSET('YODA Blocks'!$A$2,'YODA File'!B1950,'YODA File'!A1950))</f>
        <v/>
      </c>
    </row>
    <row r="1951" spans="1:3" x14ac:dyDescent="0.25">
      <c r="A1951">
        <f t="shared" ca="1" si="63"/>
        <v>17</v>
      </c>
      <c r="B1951">
        <f t="shared" ca="1" si="64"/>
        <v>1883</v>
      </c>
      <c r="C1951" t="str">
        <f ca="1">IF(OFFSET('YODA Blocks'!$A$2,'YODA File'!B1951,'YODA File'!A1951)="","",OFFSET('YODA Blocks'!$A$2,'YODA File'!B1951,'YODA File'!A1951))</f>
        <v/>
      </c>
    </row>
    <row r="1952" spans="1:3" x14ac:dyDescent="0.25">
      <c r="A1952">
        <f t="shared" ca="1" si="63"/>
        <v>17</v>
      </c>
      <c r="B1952">
        <f t="shared" ca="1" si="64"/>
        <v>1884</v>
      </c>
      <c r="C1952" t="str">
        <f ca="1">IF(OFFSET('YODA Blocks'!$A$2,'YODA File'!B1952,'YODA File'!A1952)="","",OFFSET('YODA Blocks'!$A$2,'YODA File'!B1952,'YODA File'!A1952))</f>
        <v/>
      </c>
    </row>
    <row r="1953" spans="1:3" x14ac:dyDescent="0.25">
      <c r="A1953">
        <f t="shared" ca="1" si="63"/>
        <v>17</v>
      </c>
      <c r="B1953">
        <f t="shared" ca="1" si="64"/>
        <v>1885</v>
      </c>
      <c r="C1953" t="str">
        <f ca="1">IF(OFFSET('YODA Blocks'!$A$2,'YODA File'!B1953,'YODA File'!A1953)="","",OFFSET('YODA Blocks'!$A$2,'YODA File'!B1953,'YODA File'!A1953))</f>
        <v/>
      </c>
    </row>
    <row r="1954" spans="1:3" x14ac:dyDescent="0.25">
      <c r="A1954">
        <f t="shared" ca="1" si="63"/>
        <v>17</v>
      </c>
      <c r="B1954">
        <f t="shared" ca="1" si="64"/>
        <v>1886</v>
      </c>
      <c r="C1954" t="str">
        <f ca="1">IF(OFFSET('YODA Blocks'!$A$2,'YODA File'!B1954,'YODA File'!A1954)="","",OFFSET('YODA Blocks'!$A$2,'YODA File'!B1954,'YODA File'!A1954))</f>
        <v/>
      </c>
    </row>
    <row r="1955" spans="1:3" x14ac:dyDescent="0.25">
      <c r="A1955">
        <f t="shared" ca="1" si="63"/>
        <v>17</v>
      </c>
      <c r="B1955">
        <f t="shared" ca="1" si="64"/>
        <v>1887</v>
      </c>
      <c r="C1955" t="str">
        <f ca="1">IF(OFFSET('YODA Blocks'!$A$2,'YODA File'!B1955,'YODA File'!A1955)="","",OFFSET('YODA Blocks'!$A$2,'YODA File'!B1955,'YODA File'!A1955))</f>
        <v/>
      </c>
    </row>
    <row r="1956" spans="1:3" x14ac:dyDescent="0.25">
      <c r="A1956">
        <f t="shared" ca="1" si="63"/>
        <v>17</v>
      </c>
      <c r="B1956">
        <f t="shared" ca="1" si="64"/>
        <v>1888</v>
      </c>
      <c r="C1956" t="str">
        <f ca="1">IF(OFFSET('YODA Blocks'!$A$2,'YODA File'!B1956,'YODA File'!A1956)="","",OFFSET('YODA Blocks'!$A$2,'YODA File'!B1956,'YODA File'!A1956))</f>
        <v/>
      </c>
    </row>
    <row r="1957" spans="1:3" x14ac:dyDescent="0.25">
      <c r="A1957">
        <f t="shared" ca="1" si="63"/>
        <v>17</v>
      </c>
      <c r="B1957">
        <f t="shared" ca="1" si="64"/>
        <v>1889</v>
      </c>
      <c r="C1957" t="str">
        <f ca="1">IF(OFFSET('YODA Blocks'!$A$2,'YODA File'!B1957,'YODA File'!A1957)="","",OFFSET('YODA Blocks'!$A$2,'YODA File'!B1957,'YODA File'!A1957))</f>
        <v/>
      </c>
    </row>
    <row r="1958" spans="1:3" x14ac:dyDescent="0.25">
      <c r="A1958">
        <f t="shared" ca="1" si="63"/>
        <v>17</v>
      </c>
      <c r="B1958">
        <f t="shared" ca="1" si="64"/>
        <v>1890</v>
      </c>
      <c r="C1958" t="str">
        <f ca="1">IF(OFFSET('YODA Blocks'!$A$2,'YODA File'!B1958,'YODA File'!A1958)="","",OFFSET('YODA Blocks'!$A$2,'YODA File'!B1958,'YODA File'!A1958))</f>
        <v/>
      </c>
    </row>
    <row r="1959" spans="1:3" x14ac:dyDescent="0.25">
      <c r="A1959">
        <f t="shared" ca="1" si="63"/>
        <v>17</v>
      </c>
      <c r="B1959">
        <f t="shared" ca="1" si="64"/>
        <v>1891</v>
      </c>
      <c r="C1959" t="str">
        <f ca="1">IF(OFFSET('YODA Blocks'!$A$2,'YODA File'!B1959,'YODA File'!A1959)="","",OFFSET('YODA Blocks'!$A$2,'YODA File'!B1959,'YODA File'!A1959))</f>
        <v/>
      </c>
    </row>
    <row r="1960" spans="1:3" x14ac:dyDescent="0.25">
      <c r="A1960">
        <f t="shared" ca="1" si="63"/>
        <v>17</v>
      </c>
      <c r="B1960">
        <f t="shared" ca="1" si="64"/>
        <v>1892</v>
      </c>
      <c r="C1960" t="str">
        <f ca="1">IF(OFFSET('YODA Blocks'!$A$2,'YODA File'!B1960,'YODA File'!A1960)="","",OFFSET('YODA Blocks'!$A$2,'YODA File'!B1960,'YODA File'!A1960))</f>
        <v/>
      </c>
    </row>
    <row r="1961" spans="1:3" x14ac:dyDescent="0.25">
      <c r="A1961">
        <f t="shared" ca="1" si="63"/>
        <v>17</v>
      </c>
      <c r="B1961">
        <f t="shared" ca="1" si="64"/>
        <v>1893</v>
      </c>
      <c r="C1961" t="str">
        <f ca="1">IF(OFFSET('YODA Blocks'!$A$2,'YODA File'!B1961,'YODA File'!A1961)="","",OFFSET('YODA Blocks'!$A$2,'YODA File'!B1961,'YODA File'!A1961))</f>
        <v/>
      </c>
    </row>
    <row r="1962" spans="1:3" x14ac:dyDescent="0.25">
      <c r="A1962">
        <f t="shared" ca="1" si="63"/>
        <v>17</v>
      </c>
      <c r="B1962">
        <f t="shared" ca="1" si="64"/>
        <v>1894</v>
      </c>
      <c r="C1962" t="str">
        <f ca="1">IF(OFFSET('YODA Blocks'!$A$2,'YODA File'!B1962,'YODA File'!A1962)="","",OFFSET('YODA Blocks'!$A$2,'YODA File'!B1962,'YODA File'!A1962))</f>
        <v/>
      </c>
    </row>
    <row r="1963" spans="1:3" x14ac:dyDescent="0.25">
      <c r="A1963">
        <f t="shared" ca="1" si="63"/>
        <v>17</v>
      </c>
      <c r="B1963">
        <f t="shared" ca="1" si="64"/>
        <v>1895</v>
      </c>
      <c r="C1963" t="str">
        <f ca="1">IF(OFFSET('YODA Blocks'!$A$2,'YODA File'!B1963,'YODA File'!A1963)="","",OFFSET('YODA Blocks'!$A$2,'YODA File'!B1963,'YODA File'!A1963))</f>
        <v/>
      </c>
    </row>
    <row r="1964" spans="1:3" x14ac:dyDescent="0.25">
      <c r="A1964">
        <f t="shared" ca="1" si="63"/>
        <v>17</v>
      </c>
      <c r="B1964">
        <f t="shared" ca="1" si="64"/>
        <v>1896</v>
      </c>
      <c r="C1964" t="str">
        <f ca="1">IF(OFFSET('YODA Blocks'!$A$2,'YODA File'!B1964,'YODA File'!A1964)="","",OFFSET('YODA Blocks'!$A$2,'YODA File'!B1964,'YODA File'!A1964))</f>
        <v/>
      </c>
    </row>
    <row r="1965" spans="1:3" x14ac:dyDescent="0.25">
      <c r="A1965">
        <f t="shared" ca="1" si="63"/>
        <v>17</v>
      </c>
      <c r="B1965">
        <f t="shared" ca="1" si="64"/>
        <v>1897</v>
      </c>
      <c r="C1965" t="str">
        <f ca="1">IF(OFFSET('YODA Blocks'!$A$2,'YODA File'!B1965,'YODA File'!A1965)="","",OFFSET('YODA Blocks'!$A$2,'YODA File'!B1965,'YODA File'!A1965))</f>
        <v/>
      </c>
    </row>
    <row r="1966" spans="1:3" x14ac:dyDescent="0.25">
      <c r="A1966">
        <f t="shared" ca="1" si="63"/>
        <v>17</v>
      </c>
      <c r="B1966">
        <f t="shared" ca="1" si="64"/>
        <v>1898</v>
      </c>
      <c r="C1966" t="str">
        <f ca="1">IF(OFFSET('YODA Blocks'!$A$2,'YODA File'!B1966,'YODA File'!A1966)="","",OFFSET('YODA Blocks'!$A$2,'YODA File'!B1966,'YODA File'!A1966))</f>
        <v/>
      </c>
    </row>
    <row r="1967" spans="1:3" x14ac:dyDescent="0.25">
      <c r="A1967">
        <f t="shared" ca="1" si="63"/>
        <v>17</v>
      </c>
      <c r="B1967">
        <f t="shared" ca="1" si="64"/>
        <v>1899</v>
      </c>
      <c r="C1967" t="str">
        <f ca="1">IF(OFFSET('YODA Blocks'!$A$2,'YODA File'!B1967,'YODA File'!A1967)="","",OFFSET('YODA Blocks'!$A$2,'YODA File'!B1967,'YODA File'!A1967))</f>
        <v/>
      </c>
    </row>
    <row r="1968" spans="1:3" x14ac:dyDescent="0.25">
      <c r="A1968">
        <f t="shared" ca="1" si="63"/>
        <v>17</v>
      </c>
      <c r="B1968">
        <f t="shared" ca="1" si="64"/>
        <v>1900</v>
      </c>
      <c r="C1968" t="str">
        <f ca="1">IF(OFFSET('YODA Blocks'!$A$2,'YODA File'!B1968,'YODA File'!A1968)="","",OFFSET('YODA Blocks'!$A$2,'YODA File'!B1968,'YODA File'!A1968))</f>
        <v/>
      </c>
    </row>
    <row r="1969" spans="1:3" x14ac:dyDescent="0.25">
      <c r="A1969">
        <f t="shared" ca="1" si="63"/>
        <v>17</v>
      </c>
      <c r="B1969">
        <f t="shared" ca="1" si="64"/>
        <v>1901</v>
      </c>
      <c r="C1969" t="str">
        <f ca="1">IF(OFFSET('YODA Blocks'!$A$2,'YODA File'!B1969,'YODA File'!A1969)="","",OFFSET('YODA Blocks'!$A$2,'YODA File'!B1969,'YODA File'!A1969))</f>
        <v/>
      </c>
    </row>
    <row r="1970" spans="1:3" x14ac:dyDescent="0.25">
      <c r="A1970">
        <f t="shared" ca="1" si="63"/>
        <v>17</v>
      </c>
      <c r="B1970">
        <f t="shared" ca="1" si="64"/>
        <v>1902</v>
      </c>
      <c r="C1970" t="str">
        <f ca="1">IF(OFFSET('YODA Blocks'!$A$2,'YODA File'!B1970,'YODA File'!A1970)="","",OFFSET('YODA Blocks'!$A$2,'YODA File'!B1970,'YODA File'!A1970))</f>
        <v/>
      </c>
    </row>
    <row r="1971" spans="1:3" x14ac:dyDescent="0.25">
      <c r="A1971">
        <f t="shared" ca="1" si="63"/>
        <v>17</v>
      </c>
      <c r="B1971">
        <f t="shared" ca="1" si="64"/>
        <v>1903</v>
      </c>
      <c r="C1971" t="str">
        <f ca="1">IF(OFFSET('YODA Blocks'!$A$2,'YODA File'!B1971,'YODA File'!A1971)="","",OFFSET('YODA Blocks'!$A$2,'YODA File'!B1971,'YODA File'!A1971))</f>
        <v/>
      </c>
    </row>
    <row r="1972" spans="1:3" x14ac:dyDescent="0.25">
      <c r="A1972">
        <f t="shared" ca="1" si="63"/>
        <v>17</v>
      </c>
      <c r="B1972">
        <f t="shared" ca="1" si="64"/>
        <v>1904</v>
      </c>
      <c r="C1972" t="str">
        <f ca="1">IF(OFFSET('YODA Blocks'!$A$2,'YODA File'!B1972,'YODA File'!A1972)="","",OFFSET('YODA Blocks'!$A$2,'YODA File'!B1972,'YODA File'!A1972))</f>
        <v/>
      </c>
    </row>
    <row r="1973" spans="1:3" x14ac:dyDescent="0.25">
      <c r="A1973">
        <f t="shared" ca="1" si="63"/>
        <v>17</v>
      </c>
      <c r="B1973">
        <f t="shared" ca="1" si="64"/>
        <v>1905</v>
      </c>
      <c r="C1973" t="str">
        <f ca="1">IF(OFFSET('YODA Blocks'!$A$2,'YODA File'!B1973,'YODA File'!A1973)="","",OFFSET('YODA Blocks'!$A$2,'YODA File'!B1973,'YODA File'!A1973))</f>
        <v/>
      </c>
    </row>
    <row r="1974" spans="1:3" x14ac:dyDescent="0.25">
      <c r="A1974">
        <f t="shared" ca="1" si="63"/>
        <v>17</v>
      </c>
      <c r="B1974">
        <f t="shared" ca="1" si="64"/>
        <v>1906</v>
      </c>
      <c r="C1974" t="str">
        <f ca="1">IF(OFFSET('YODA Blocks'!$A$2,'YODA File'!B1974,'YODA File'!A1974)="","",OFFSET('YODA Blocks'!$A$2,'YODA File'!B1974,'YODA File'!A1974))</f>
        <v/>
      </c>
    </row>
    <row r="1975" spans="1:3" x14ac:dyDescent="0.25">
      <c r="A1975">
        <f t="shared" ca="1" si="63"/>
        <v>17</v>
      </c>
      <c r="B1975">
        <f t="shared" ca="1" si="64"/>
        <v>1907</v>
      </c>
      <c r="C1975" t="str">
        <f ca="1">IF(OFFSET('YODA Blocks'!$A$2,'YODA File'!B1975,'YODA File'!A1975)="","",OFFSET('YODA Blocks'!$A$2,'YODA File'!B1975,'YODA File'!A1975))</f>
        <v/>
      </c>
    </row>
    <row r="1976" spans="1:3" x14ac:dyDescent="0.25">
      <c r="A1976">
        <f t="shared" ca="1" si="63"/>
        <v>17</v>
      </c>
      <c r="B1976">
        <f t="shared" ca="1" si="64"/>
        <v>1908</v>
      </c>
      <c r="C1976" t="str">
        <f ca="1">IF(OFFSET('YODA Blocks'!$A$2,'YODA File'!B1976,'YODA File'!A1976)="","",OFFSET('YODA Blocks'!$A$2,'YODA File'!B1976,'YODA File'!A1976))</f>
        <v/>
      </c>
    </row>
    <row r="1977" spans="1:3" x14ac:dyDescent="0.25">
      <c r="A1977">
        <f t="shared" ca="1" si="63"/>
        <v>17</v>
      </c>
      <c r="B1977">
        <f t="shared" ca="1" si="64"/>
        <v>1909</v>
      </c>
      <c r="C1977" t="str">
        <f ca="1">IF(OFFSET('YODA Blocks'!$A$2,'YODA File'!B1977,'YODA File'!A1977)="","",OFFSET('YODA Blocks'!$A$2,'YODA File'!B1977,'YODA File'!A1977))</f>
        <v/>
      </c>
    </row>
    <row r="1978" spans="1:3" x14ac:dyDescent="0.25">
      <c r="A1978">
        <f t="shared" ca="1" si="63"/>
        <v>17</v>
      </c>
      <c r="B1978">
        <f t="shared" ca="1" si="64"/>
        <v>1910</v>
      </c>
      <c r="C1978" t="str">
        <f ca="1">IF(OFFSET('YODA Blocks'!$A$2,'YODA File'!B1978,'YODA File'!A1978)="","",OFFSET('YODA Blocks'!$A$2,'YODA File'!B1978,'YODA File'!A1978))</f>
        <v/>
      </c>
    </row>
    <row r="1979" spans="1:3" x14ac:dyDescent="0.25">
      <c r="A1979">
        <f t="shared" ca="1" si="63"/>
        <v>17</v>
      </c>
      <c r="B1979">
        <f t="shared" ca="1" si="64"/>
        <v>1911</v>
      </c>
      <c r="C1979" t="str">
        <f ca="1">IF(OFFSET('YODA Blocks'!$A$2,'YODA File'!B1979,'YODA File'!A1979)="","",OFFSET('YODA Blocks'!$A$2,'YODA File'!B1979,'YODA File'!A1979))</f>
        <v/>
      </c>
    </row>
    <row r="1980" spans="1:3" x14ac:dyDescent="0.25">
      <c r="A1980">
        <f t="shared" ca="1" si="63"/>
        <v>17</v>
      </c>
      <c r="B1980">
        <f t="shared" ca="1" si="64"/>
        <v>1912</v>
      </c>
      <c r="C1980" t="str">
        <f ca="1">IF(OFFSET('YODA Blocks'!$A$2,'YODA File'!B1980,'YODA File'!A1980)="","",OFFSET('YODA Blocks'!$A$2,'YODA File'!B1980,'YODA File'!A1980))</f>
        <v/>
      </c>
    </row>
    <row r="1981" spans="1:3" x14ac:dyDescent="0.25">
      <c r="A1981">
        <f t="shared" ca="1" si="63"/>
        <v>17</v>
      </c>
      <c r="B1981">
        <f t="shared" ca="1" si="64"/>
        <v>1913</v>
      </c>
      <c r="C1981" t="str">
        <f ca="1">IF(OFFSET('YODA Blocks'!$A$2,'YODA File'!B1981,'YODA File'!A1981)="","",OFFSET('YODA Blocks'!$A$2,'YODA File'!B1981,'YODA File'!A1981))</f>
        <v/>
      </c>
    </row>
    <row r="1982" spans="1:3" x14ac:dyDescent="0.25">
      <c r="A1982">
        <f t="shared" ca="1" si="63"/>
        <v>17</v>
      </c>
      <c r="B1982">
        <f t="shared" ca="1" si="64"/>
        <v>1914</v>
      </c>
      <c r="C1982" t="str">
        <f ca="1">IF(OFFSET('YODA Blocks'!$A$2,'YODA File'!B1982,'YODA File'!A1982)="","",OFFSET('YODA Blocks'!$A$2,'YODA File'!B1982,'YODA File'!A1982))</f>
        <v/>
      </c>
    </row>
    <row r="1983" spans="1:3" x14ac:dyDescent="0.25">
      <c r="A1983">
        <f t="shared" ref="A1983:A2046" ca="1" si="65">IF(B1982=INDIRECT(CONCATENATE("'YODA Blocks'!$",CHAR(A1982+65),"$2:",CHAR(A1982+65),"$2")),A1982+1,A1982)</f>
        <v>17</v>
      </c>
      <c r="B1983">
        <f t="shared" ref="B1983:B2046" ca="1" si="66">IF(B1982=SUM(INDIRECT(CONCATENATE("'YODA Blocks'!$",CHAR(A1982+65),"$2:",CHAR(A1982+65),"$2"))),1,B1982+1)</f>
        <v>1915</v>
      </c>
      <c r="C1983" t="str">
        <f ca="1">IF(OFFSET('YODA Blocks'!$A$2,'YODA File'!B1983,'YODA File'!A1983)="","",OFFSET('YODA Blocks'!$A$2,'YODA File'!B1983,'YODA File'!A1983))</f>
        <v/>
      </c>
    </row>
    <row r="1984" spans="1:3" x14ac:dyDescent="0.25">
      <c r="A1984">
        <f t="shared" ca="1" si="65"/>
        <v>17</v>
      </c>
      <c r="B1984">
        <f t="shared" ca="1" si="66"/>
        <v>1916</v>
      </c>
      <c r="C1984" t="str">
        <f ca="1">IF(OFFSET('YODA Blocks'!$A$2,'YODA File'!B1984,'YODA File'!A1984)="","",OFFSET('YODA Blocks'!$A$2,'YODA File'!B1984,'YODA File'!A1984))</f>
        <v/>
      </c>
    </row>
    <row r="1985" spans="1:3" x14ac:dyDescent="0.25">
      <c r="A1985">
        <f t="shared" ca="1" si="65"/>
        <v>17</v>
      </c>
      <c r="B1985">
        <f t="shared" ca="1" si="66"/>
        <v>1917</v>
      </c>
      <c r="C1985" t="str">
        <f ca="1">IF(OFFSET('YODA Blocks'!$A$2,'YODA File'!B1985,'YODA File'!A1985)="","",OFFSET('YODA Blocks'!$A$2,'YODA File'!B1985,'YODA File'!A1985))</f>
        <v/>
      </c>
    </row>
    <row r="1986" spans="1:3" x14ac:dyDescent="0.25">
      <c r="A1986">
        <f t="shared" ca="1" si="65"/>
        <v>17</v>
      </c>
      <c r="B1986">
        <f t="shared" ca="1" si="66"/>
        <v>1918</v>
      </c>
      <c r="C1986" t="str">
        <f ca="1">IF(OFFSET('YODA Blocks'!$A$2,'YODA File'!B1986,'YODA File'!A1986)="","",OFFSET('YODA Blocks'!$A$2,'YODA File'!B1986,'YODA File'!A1986))</f>
        <v/>
      </c>
    </row>
    <row r="1987" spans="1:3" x14ac:dyDescent="0.25">
      <c r="A1987">
        <f t="shared" ca="1" si="65"/>
        <v>17</v>
      </c>
      <c r="B1987">
        <f t="shared" ca="1" si="66"/>
        <v>1919</v>
      </c>
      <c r="C1987" t="str">
        <f ca="1">IF(OFFSET('YODA Blocks'!$A$2,'YODA File'!B1987,'YODA File'!A1987)="","",OFFSET('YODA Blocks'!$A$2,'YODA File'!B1987,'YODA File'!A1987))</f>
        <v/>
      </c>
    </row>
    <row r="1988" spans="1:3" x14ac:dyDescent="0.25">
      <c r="A1988">
        <f t="shared" ca="1" si="65"/>
        <v>17</v>
      </c>
      <c r="B1988">
        <f t="shared" ca="1" si="66"/>
        <v>1920</v>
      </c>
      <c r="C1988" t="str">
        <f ca="1">IF(OFFSET('YODA Blocks'!$A$2,'YODA File'!B1988,'YODA File'!A1988)="","",OFFSET('YODA Blocks'!$A$2,'YODA File'!B1988,'YODA File'!A1988))</f>
        <v/>
      </c>
    </row>
    <row r="1989" spans="1:3" x14ac:dyDescent="0.25">
      <c r="A1989">
        <f t="shared" ca="1" si="65"/>
        <v>17</v>
      </c>
      <c r="B1989">
        <f t="shared" ca="1" si="66"/>
        <v>1921</v>
      </c>
      <c r="C1989" t="str">
        <f ca="1">IF(OFFSET('YODA Blocks'!$A$2,'YODA File'!B1989,'YODA File'!A1989)="","",OFFSET('YODA Blocks'!$A$2,'YODA File'!B1989,'YODA File'!A1989))</f>
        <v/>
      </c>
    </row>
    <row r="1990" spans="1:3" x14ac:dyDescent="0.25">
      <c r="A1990">
        <f t="shared" ca="1" si="65"/>
        <v>17</v>
      </c>
      <c r="B1990">
        <f t="shared" ca="1" si="66"/>
        <v>1922</v>
      </c>
      <c r="C1990" t="str">
        <f ca="1">IF(OFFSET('YODA Blocks'!$A$2,'YODA File'!B1990,'YODA File'!A1990)="","",OFFSET('YODA Blocks'!$A$2,'YODA File'!B1990,'YODA File'!A1990))</f>
        <v/>
      </c>
    </row>
    <row r="1991" spans="1:3" x14ac:dyDescent="0.25">
      <c r="A1991">
        <f t="shared" ca="1" si="65"/>
        <v>17</v>
      </c>
      <c r="B1991">
        <f t="shared" ca="1" si="66"/>
        <v>1923</v>
      </c>
      <c r="C1991" t="str">
        <f ca="1">IF(OFFSET('YODA Blocks'!$A$2,'YODA File'!B1991,'YODA File'!A1991)="","",OFFSET('YODA Blocks'!$A$2,'YODA File'!B1991,'YODA File'!A1991))</f>
        <v/>
      </c>
    </row>
    <row r="1992" spans="1:3" x14ac:dyDescent="0.25">
      <c r="A1992">
        <f t="shared" ca="1" si="65"/>
        <v>17</v>
      </c>
      <c r="B1992">
        <f t="shared" ca="1" si="66"/>
        <v>1924</v>
      </c>
      <c r="C1992" t="str">
        <f ca="1">IF(OFFSET('YODA Blocks'!$A$2,'YODA File'!B1992,'YODA File'!A1992)="","",OFFSET('YODA Blocks'!$A$2,'YODA File'!B1992,'YODA File'!A1992))</f>
        <v/>
      </c>
    </row>
    <row r="1993" spans="1:3" x14ac:dyDescent="0.25">
      <c r="A1993">
        <f t="shared" ca="1" si="65"/>
        <v>17</v>
      </c>
      <c r="B1993">
        <f t="shared" ca="1" si="66"/>
        <v>1925</v>
      </c>
      <c r="C1993" t="str">
        <f ca="1">IF(OFFSET('YODA Blocks'!$A$2,'YODA File'!B1993,'YODA File'!A1993)="","",OFFSET('YODA Blocks'!$A$2,'YODA File'!B1993,'YODA File'!A1993))</f>
        <v/>
      </c>
    </row>
    <row r="1994" spans="1:3" x14ac:dyDescent="0.25">
      <c r="A1994">
        <f t="shared" ca="1" si="65"/>
        <v>17</v>
      </c>
      <c r="B1994">
        <f t="shared" ca="1" si="66"/>
        <v>1926</v>
      </c>
      <c r="C1994" t="str">
        <f ca="1">IF(OFFSET('YODA Blocks'!$A$2,'YODA File'!B1994,'YODA File'!A1994)="","",OFFSET('YODA Blocks'!$A$2,'YODA File'!B1994,'YODA File'!A1994))</f>
        <v/>
      </c>
    </row>
    <row r="1995" spans="1:3" x14ac:dyDescent="0.25">
      <c r="A1995">
        <f t="shared" ca="1" si="65"/>
        <v>17</v>
      </c>
      <c r="B1995">
        <f t="shared" ca="1" si="66"/>
        <v>1927</v>
      </c>
      <c r="C1995" t="str">
        <f ca="1">IF(OFFSET('YODA Blocks'!$A$2,'YODA File'!B1995,'YODA File'!A1995)="","",OFFSET('YODA Blocks'!$A$2,'YODA File'!B1995,'YODA File'!A1995))</f>
        <v/>
      </c>
    </row>
    <row r="1996" spans="1:3" x14ac:dyDescent="0.25">
      <c r="A1996">
        <f t="shared" ca="1" si="65"/>
        <v>17</v>
      </c>
      <c r="B1996">
        <f t="shared" ca="1" si="66"/>
        <v>1928</v>
      </c>
      <c r="C1996" t="str">
        <f ca="1">IF(OFFSET('YODA Blocks'!$A$2,'YODA File'!B1996,'YODA File'!A1996)="","",OFFSET('YODA Blocks'!$A$2,'YODA File'!B1996,'YODA File'!A1996))</f>
        <v/>
      </c>
    </row>
    <row r="1997" spans="1:3" x14ac:dyDescent="0.25">
      <c r="A1997">
        <f t="shared" ca="1" si="65"/>
        <v>17</v>
      </c>
      <c r="B1997">
        <f t="shared" ca="1" si="66"/>
        <v>1929</v>
      </c>
      <c r="C1997" t="str">
        <f ca="1">IF(OFFSET('YODA Blocks'!$A$2,'YODA File'!B1997,'YODA File'!A1997)="","",OFFSET('YODA Blocks'!$A$2,'YODA File'!B1997,'YODA File'!A1997))</f>
        <v/>
      </c>
    </row>
    <row r="1998" spans="1:3" x14ac:dyDescent="0.25">
      <c r="A1998">
        <f t="shared" ca="1" si="65"/>
        <v>17</v>
      </c>
      <c r="B1998">
        <f t="shared" ca="1" si="66"/>
        <v>1930</v>
      </c>
      <c r="C1998" t="str">
        <f ca="1">IF(OFFSET('YODA Blocks'!$A$2,'YODA File'!B1998,'YODA File'!A1998)="","",OFFSET('YODA Blocks'!$A$2,'YODA File'!B1998,'YODA File'!A1998))</f>
        <v/>
      </c>
    </row>
    <row r="1999" spans="1:3" x14ac:dyDescent="0.25">
      <c r="A1999">
        <f t="shared" ca="1" si="65"/>
        <v>17</v>
      </c>
      <c r="B1999">
        <f t="shared" ca="1" si="66"/>
        <v>1931</v>
      </c>
      <c r="C1999" t="str">
        <f ca="1">IF(OFFSET('YODA Blocks'!$A$2,'YODA File'!B1999,'YODA File'!A1999)="","",OFFSET('YODA Blocks'!$A$2,'YODA File'!B1999,'YODA File'!A1999))</f>
        <v/>
      </c>
    </row>
    <row r="2000" spans="1:3" x14ac:dyDescent="0.25">
      <c r="A2000">
        <f t="shared" ca="1" si="65"/>
        <v>17</v>
      </c>
      <c r="B2000">
        <f t="shared" ca="1" si="66"/>
        <v>1932</v>
      </c>
      <c r="C2000" t="str">
        <f ca="1">IF(OFFSET('YODA Blocks'!$A$2,'YODA File'!B2000,'YODA File'!A2000)="","",OFFSET('YODA Blocks'!$A$2,'YODA File'!B2000,'YODA File'!A2000))</f>
        <v/>
      </c>
    </row>
    <row r="2001" spans="1:3" x14ac:dyDescent="0.25">
      <c r="A2001">
        <f t="shared" ca="1" si="65"/>
        <v>17</v>
      </c>
      <c r="B2001">
        <f t="shared" ca="1" si="66"/>
        <v>1933</v>
      </c>
      <c r="C2001" t="str">
        <f ca="1">IF(OFFSET('YODA Blocks'!$A$2,'YODA File'!B2001,'YODA File'!A2001)="","",OFFSET('YODA Blocks'!$A$2,'YODA File'!B2001,'YODA File'!A2001))</f>
        <v/>
      </c>
    </row>
    <row r="2002" spans="1:3" x14ac:dyDescent="0.25">
      <c r="A2002">
        <f t="shared" ca="1" si="65"/>
        <v>17</v>
      </c>
      <c r="B2002">
        <f t="shared" ca="1" si="66"/>
        <v>1934</v>
      </c>
      <c r="C2002" t="str">
        <f ca="1">IF(OFFSET('YODA Blocks'!$A$2,'YODA File'!B2002,'YODA File'!A2002)="","",OFFSET('YODA Blocks'!$A$2,'YODA File'!B2002,'YODA File'!A2002))</f>
        <v/>
      </c>
    </row>
    <row r="2003" spans="1:3" x14ac:dyDescent="0.25">
      <c r="A2003">
        <f t="shared" ca="1" si="65"/>
        <v>17</v>
      </c>
      <c r="B2003">
        <f t="shared" ca="1" si="66"/>
        <v>1935</v>
      </c>
      <c r="C2003" t="str">
        <f ca="1">IF(OFFSET('YODA Blocks'!$A$2,'YODA File'!B2003,'YODA File'!A2003)="","",OFFSET('YODA Blocks'!$A$2,'YODA File'!B2003,'YODA File'!A2003))</f>
        <v/>
      </c>
    </row>
    <row r="2004" spans="1:3" x14ac:dyDescent="0.25">
      <c r="A2004">
        <f t="shared" ca="1" si="65"/>
        <v>17</v>
      </c>
      <c r="B2004">
        <f t="shared" ca="1" si="66"/>
        <v>1936</v>
      </c>
      <c r="C2004" t="str">
        <f ca="1">IF(OFFSET('YODA Blocks'!$A$2,'YODA File'!B2004,'YODA File'!A2004)="","",OFFSET('YODA Blocks'!$A$2,'YODA File'!B2004,'YODA File'!A2004))</f>
        <v/>
      </c>
    </row>
    <row r="2005" spans="1:3" x14ac:dyDescent="0.25">
      <c r="A2005">
        <f t="shared" ca="1" si="65"/>
        <v>17</v>
      </c>
      <c r="B2005">
        <f t="shared" ca="1" si="66"/>
        <v>1937</v>
      </c>
      <c r="C2005" t="str">
        <f ca="1">IF(OFFSET('YODA Blocks'!$A$2,'YODA File'!B2005,'YODA File'!A2005)="","",OFFSET('YODA Blocks'!$A$2,'YODA File'!B2005,'YODA File'!A2005))</f>
        <v/>
      </c>
    </row>
    <row r="2006" spans="1:3" x14ac:dyDescent="0.25">
      <c r="A2006">
        <f t="shared" ca="1" si="65"/>
        <v>17</v>
      </c>
      <c r="B2006">
        <f t="shared" ca="1" si="66"/>
        <v>1938</v>
      </c>
      <c r="C2006" t="str">
        <f ca="1">IF(OFFSET('YODA Blocks'!$A$2,'YODA File'!B2006,'YODA File'!A2006)="","",OFFSET('YODA Blocks'!$A$2,'YODA File'!B2006,'YODA File'!A2006))</f>
        <v/>
      </c>
    </row>
    <row r="2007" spans="1:3" x14ac:dyDescent="0.25">
      <c r="A2007">
        <f t="shared" ca="1" si="65"/>
        <v>17</v>
      </c>
      <c r="B2007">
        <f t="shared" ca="1" si="66"/>
        <v>1939</v>
      </c>
      <c r="C2007" t="str">
        <f ca="1">IF(OFFSET('YODA Blocks'!$A$2,'YODA File'!B2007,'YODA File'!A2007)="","",OFFSET('YODA Blocks'!$A$2,'YODA File'!B2007,'YODA File'!A2007))</f>
        <v/>
      </c>
    </row>
    <row r="2008" spans="1:3" x14ac:dyDescent="0.25">
      <c r="A2008">
        <f t="shared" ca="1" si="65"/>
        <v>17</v>
      </c>
      <c r="B2008">
        <f t="shared" ca="1" si="66"/>
        <v>1940</v>
      </c>
      <c r="C2008" t="str">
        <f ca="1">IF(OFFSET('YODA Blocks'!$A$2,'YODA File'!B2008,'YODA File'!A2008)="","",OFFSET('YODA Blocks'!$A$2,'YODA File'!B2008,'YODA File'!A2008))</f>
        <v/>
      </c>
    </row>
    <row r="2009" spans="1:3" x14ac:dyDescent="0.25">
      <c r="A2009">
        <f t="shared" ca="1" si="65"/>
        <v>17</v>
      </c>
      <c r="B2009">
        <f t="shared" ca="1" si="66"/>
        <v>1941</v>
      </c>
      <c r="C2009" t="str">
        <f ca="1">IF(OFFSET('YODA Blocks'!$A$2,'YODA File'!B2009,'YODA File'!A2009)="","",OFFSET('YODA Blocks'!$A$2,'YODA File'!B2009,'YODA File'!A2009))</f>
        <v/>
      </c>
    </row>
    <row r="2010" spans="1:3" x14ac:dyDescent="0.25">
      <c r="A2010">
        <f t="shared" ca="1" si="65"/>
        <v>17</v>
      </c>
      <c r="B2010">
        <f t="shared" ca="1" si="66"/>
        <v>1942</v>
      </c>
      <c r="C2010" t="str">
        <f ca="1">IF(OFFSET('YODA Blocks'!$A$2,'YODA File'!B2010,'YODA File'!A2010)="","",OFFSET('YODA Blocks'!$A$2,'YODA File'!B2010,'YODA File'!A2010))</f>
        <v/>
      </c>
    </row>
    <row r="2011" spans="1:3" x14ac:dyDescent="0.25">
      <c r="A2011">
        <f t="shared" ca="1" si="65"/>
        <v>17</v>
      </c>
      <c r="B2011">
        <f t="shared" ca="1" si="66"/>
        <v>1943</v>
      </c>
      <c r="C2011" t="str">
        <f ca="1">IF(OFFSET('YODA Blocks'!$A$2,'YODA File'!B2011,'YODA File'!A2011)="","",OFFSET('YODA Blocks'!$A$2,'YODA File'!B2011,'YODA File'!A2011))</f>
        <v/>
      </c>
    </row>
    <row r="2012" spans="1:3" x14ac:dyDescent="0.25">
      <c r="A2012">
        <f t="shared" ca="1" si="65"/>
        <v>17</v>
      </c>
      <c r="B2012">
        <f t="shared" ca="1" si="66"/>
        <v>1944</v>
      </c>
      <c r="C2012" t="str">
        <f ca="1">IF(OFFSET('YODA Blocks'!$A$2,'YODA File'!B2012,'YODA File'!A2012)="","",OFFSET('YODA Blocks'!$A$2,'YODA File'!B2012,'YODA File'!A2012))</f>
        <v/>
      </c>
    </row>
    <row r="2013" spans="1:3" x14ac:dyDescent="0.25">
      <c r="A2013">
        <f t="shared" ca="1" si="65"/>
        <v>17</v>
      </c>
      <c r="B2013">
        <f t="shared" ca="1" si="66"/>
        <v>1945</v>
      </c>
      <c r="C2013" t="str">
        <f ca="1">IF(OFFSET('YODA Blocks'!$A$2,'YODA File'!B2013,'YODA File'!A2013)="","",OFFSET('YODA Blocks'!$A$2,'YODA File'!B2013,'YODA File'!A2013))</f>
        <v/>
      </c>
    </row>
    <row r="2014" spans="1:3" x14ac:dyDescent="0.25">
      <c r="A2014">
        <f t="shared" ca="1" si="65"/>
        <v>17</v>
      </c>
      <c r="B2014">
        <f t="shared" ca="1" si="66"/>
        <v>1946</v>
      </c>
      <c r="C2014" t="str">
        <f ca="1">IF(OFFSET('YODA Blocks'!$A$2,'YODA File'!B2014,'YODA File'!A2014)="","",OFFSET('YODA Blocks'!$A$2,'YODA File'!B2014,'YODA File'!A2014))</f>
        <v/>
      </c>
    </row>
    <row r="2015" spans="1:3" x14ac:dyDescent="0.25">
      <c r="A2015">
        <f t="shared" ca="1" si="65"/>
        <v>17</v>
      </c>
      <c r="B2015">
        <f t="shared" ca="1" si="66"/>
        <v>1947</v>
      </c>
      <c r="C2015" t="str">
        <f ca="1">IF(OFFSET('YODA Blocks'!$A$2,'YODA File'!B2015,'YODA File'!A2015)="","",OFFSET('YODA Blocks'!$A$2,'YODA File'!B2015,'YODA File'!A2015))</f>
        <v/>
      </c>
    </row>
    <row r="2016" spans="1:3" x14ac:dyDescent="0.25">
      <c r="A2016">
        <f t="shared" ca="1" si="65"/>
        <v>17</v>
      </c>
      <c r="B2016">
        <f t="shared" ca="1" si="66"/>
        <v>1948</v>
      </c>
      <c r="C2016" t="str">
        <f ca="1">IF(OFFSET('YODA Blocks'!$A$2,'YODA File'!B2016,'YODA File'!A2016)="","",OFFSET('YODA Blocks'!$A$2,'YODA File'!B2016,'YODA File'!A2016))</f>
        <v/>
      </c>
    </row>
    <row r="2017" spans="1:3" x14ac:dyDescent="0.25">
      <c r="A2017">
        <f t="shared" ca="1" si="65"/>
        <v>17</v>
      </c>
      <c r="B2017">
        <f t="shared" ca="1" si="66"/>
        <v>1949</v>
      </c>
      <c r="C2017" t="str">
        <f ca="1">IF(OFFSET('YODA Blocks'!$A$2,'YODA File'!B2017,'YODA File'!A2017)="","",OFFSET('YODA Blocks'!$A$2,'YODA File'!B2017,'YODA File'!A2017))</f>
        <v/>
      </c>
    </row>
    <row r="2018" spans="1:3" x14ac:dyDescent="0.25">
      <c r="A2018">
        <f t="shared" ca="1" si="65"/>
        <v>17</v>
      </c>
      <c r="B2018">
        <f t="shared" ca="1" si="66"/>
        <v>1950</v>
      </c>
      <c r="C2018" t="str">
        <f ca="1">IF(OFFSET('YODA Blocks'!$A$2,'YODA File'!B2018,'YODA File'!A2018)="","",OFFSET('YODA Blocks'!$A$2,'YODA File'!B2018,'YODA File'!A2018))</f>
        <v/>
      </c>
    </row>
    <row r="2019" spans="1:3" x14ac:dyDescent="0.25">
      <c r="A2019">
        <f t="shared" ca="1" si="65"/>
        <v>17</v>
      </c>
      <c r="B2019">
        <f t="shared" ca="1" si="66"/>
        <v>1951</v>
      </c>
      <c r="C2019" t="str">
        <f ca="1">IF(OFFSET('YODA Blocks'!$A$2,'YODA File'!B2019,'YODA File'!A2019)="","",OFFSET('YODA Blocks'!$A$2,'YODA File'!B2019,'YODA File'!A2019))</f>
        <v/>
      </c>
    </row>
    <row r="2020" spans="1:3" x14ac:dyDescent="0.25">
      <c r="A2020">
        <f t="shared" ca="1" si="65"/>
        <v>17</v>
      </c>
      <c r="B2020">
        <f t="shared" ca="1" si="66"/>
        <v>1952</v>
      </c>
      <c r="C2020" t="str">
        <f ca="1">IF(OFFSET('YODA Blocks'!$A$2,'YODA File'!B2020,'YODA File'!A2020)="","",OFFSET('YODA Blocks'!$A$2,'YODA File'!B2020,'YODA File'!A2020))</f>
        <v/>
      </c>
    </row>
    <row r="2021" spans="1:3" x14ac:dyDescent="0.25">
      <c r="A2021">
        <f t="shared" ca="1" si="65"/>
        <v>17</v>
      </c>
      <c r="B2021">
        <f t="shared" ca="1" si="66"/>
        <v>1953</v>
      </c>
      <c r="C2021" t="str">
        <f ca="1">IF(OFFSET('YODA Blocks'!$A$2,'YODA File'!B2021,'YODA File'!A2021)="","",OFFSET('YODA Blocks'!$A$2,'YODA File'!B2021,'YODA File'!A2021))</f>
        <v/>
      </c>
    </row>
    <row r="2022" spans="1:3" x14ac:dyDescent="0.25">
      <c r="A2022">
        <f t="shared" ca="1" si="65"/>
        <v>17</v>
      </c>
      <c r="B2022">
        <f t="shared" ca="1" si="66"/>
        <v>1954</v>
      </c>
      <c r="C2022" t="str">
        <f ca="1">IF(OFFSET('YODA Blocks'!$A$2,'YODA File'!B2022,'YODA File'!A2022)="","",OFFSET('YODA Blocks'!$A$2,'YODA File'!B2022,'YODA File'!A2022))</f>
        <v/>
      </c>
    </row>
    <row r="2023" spans="1:3" x14ac:dyDescent="0.25">
      <c r="A2023">
        <f t="shared" ca="1" si="65"/>
        <v>17</v>
      </c>
      <c r="B2023">
        <f t="shared" ca="1" si="66"/>
        <v>1955</v>
      </c>
      <c r="C2023" t="str">
        <f ca="1">IF(OFFSET('YODA Blocks'!$A$2,'YODA File'!B2023,'YODA File'!A2023)="","",OFFSET('YODA Blocks'!$A$2,'YODA File'!B2023,'YODA File'!A2023))</f>
        <v/>
      </c>
    </row>
    <row r="2024" spans="1:3" x14ac:dyDescent="0.25">
      <c r="A2024">
        <f t="shared" ca="1" si="65"/>
        <v>17</v>
      </c>
      <c r="B2024">
        <f t="shared" ca="1" si="66"/>
        <v>1956</v>
      </c>
      <c r="C2024" t="str">
        <f ca="1">IF(OFFSET('YODA Blocks'!$A$2,'YODA File'!B2024,'YODA File'!A2024)="","",OFFSET('YODA Blocks'!$A$2,'YODA File'!B2024,'YODA File'!A2024))</f>
        <v/>
      </c>
    </row>
    <row r="2025" spans="1:3" x14ac:dyDescent="0.25">
      <c r="A2025">
        <f t="shared" ca="1" si="65"/>
        <v>17</v>
      </c>
      <c r="B2025">
        <f t="shared" ca="1" si="66"/>
        <v>1957</v>
      </c>
      <c r="C2025" t="str">
        <f ca="1">IF(OFFSET('YODA Blocks'!$A$2,'YODA File'!B2025,'YODA File'!A2025)="","",OFFSET('YODA Blocks'!$A$2,'YODA File'!B2025,'YODA File'!A2025))</f>
        <v/>
      </c>
    </row>
    <row r="2026" spans="1:3" x14ac:dyDescent="0.25">
      <c r="A2026">
        <f t="shared" ca="1" si="65"/>
        <v>17</v>
      </c>
      <c r="B2026">
        <f t="shared" ca="1" si="66"/>
        <v>1958</v>
      </c>
      <c r="C2026" t="str">
        <f ca="1">IF(OFFSET('YODA Blocks'!$A$2,'YODA File'!B2026,'YODA File'!A2026)="","",OFFSET('YODA Blocks'!$A$2,'YODA File'!B2026,'YODA File'!A2026))</f>
        <v/>
      </c>
    </row>
    <row r="2027" spans="1:3" x14ac:dyDescent="0.25">
      <c r="A2027">
        <f t="shared" ca="1" si="65"/>
        <v>17</v>
      </c>
      <c r="B2027">
        <f t="shared" ca="1" si="66"/>
        <v>1959</v>
      </c>
      <c r="C2027" t="str">
        <f ca="1">IF(OFFSET('YODA Blocks'!$A$2,'YODA File'!B2027,'YODA File'!A2027)="","",OFFSET('YODA Blocks'!$A$2,'YODA File'!B2027,'YODA File'!A2027))</f>
        <v/>
      </c>
    </row>
    <row r="2028" spans="1:3" x14ac:dyDescent="0.25">
      <c r="A2028">
        <f t="shared" ca="1" si="65"/>
        <v>17</v>
      </c>
      <c r="B2028">
        <f t="shared" ca="1" si="66"/>
        <v>1960</v>
      </c>
      <c r="C2028" t="str">
        <f ca="1">IF(OFFSET('YODA Blocks'!$A$2,'YODA File'!B2028,'YODA File'!A2028)="","",OFFSET('YODA Blocks'!$A$2,'YODA File'!B2028,'YODA File'!A2028))</f>
        <v/>
      </c>
    </row>
    <row r="2029" spans="1:3" x14ac:dyDescent="0.25">
      <c r="A2029">
        <f t="shared" ca="1" si="65"/>
        <v>17</v>
      </c>
      <c r="B2029">
        <f t="shared" ca="1" si="66"/>
        <v>1961</v>
      </c>
      <c r="C2029" t="str">
        <f ca="1">IF(OFFSET('YODA Blocks'!$A$2,'YODA File'!B2029,'YODA File'!A2029)="","",OFFSET('YODA Blocks'!$A$2,'YODA File'!B2029,'YODA File'!A2029))</f>
        <v/>
      </c>
    </row>
    <row r="2030" spans="1:3" x14ac:dyDescent="0.25">
      <c r="A2030">
        <f t="shared" ca="1" si="65"/>
        <v>17</v>
      </c>
      <c r="B2030">
        <f t="shared" ca="1" si="66"/>
        <v>1962</v>
      </c>
      <c r="C2030" t="str">
        <f ca="1">IF(OFFSET('YODA Blocks'!$A$2,'YODA File'!B2030,'YODA File'!A2030)="","",OFFSET('YODA Blocks'!$A$2,'YODA File'!B2030,'YODA File'!A2030))</f>
        <v/>
      </c>
    </row>
    <row r="2031" spans="1:3" x14ac:dyDescent="0.25">
      <c r="A2031">
        <f t="shared" ca="1" si="65"/>
        <v>17</v>
      </c>
      <c r="B2031">
        <f t="shared" ca="1" si="66"/>
        <v>1963</v>
      </c>
      <c r="C2031" t="str">
        <f ca="1">IF(OFFSET('YODA Blocks'!$A$2,'YODA File'!B2031,'YODA File'!A2031)="","",OFFSET('YODA Blocks'!$A$2,'YODA File'!B2031,'YODA File'!A2031))</f>
        <v/>
      </c>
    </row>
    <row r="2032" spans="1:3" x14ac:dyDescent="0.25">
      <c r="A2032">
        <f t="shared" ca="1" si="65"/>
        <v>17</v>
      </c>
      <c r="B2032">
        <f t="shared" ca="1" si="66"/>
        <v>1964</v>
      </c>
      <c r="C2032" t="str">
        <f ca="1">IF(OFFSET('YODA Blocks'!$A$2,'YODA File'!B2032,'YODA File'!A2032)="","",OFFSET('YODA Blocks'!$A$2,'YODA File'!B2032,'YODA File'!A2032))</f>
        <v/>
      </c>
    </row>
    <row r="2033" spans="1:3" x14ac:dyDescent="0.25">
      <c r="A2033">
        <f t="shared" ca="1" si="65"/>
        <v>17</v>
      </c>
      <c r="B2033">
        <f t="shared" ca="1" si="66"/>
        <v>1965</v>
      </c>
      <c r="C2033" t="str">
        <f ca="1">IF(OFFSET('YODA Blocks'!$A$2,'YODA File'!B2033,'YODA File'!A2033)="","",OFFSET('YODA Blocks'!$A$2,'YODA File'!B2033,'YODA File'!A2033))</f>
        <v/>
      </c>
    </row>
    <row r="2034" spans="1:3" x14ac:dyDescent="0.25">
      <c r="A2034">
        <f t="shared" ca="1" si="65"/>
        <v>17</v>
      </c>
      <c r="B2034">
        <f t="shared" ca="1" si="66"/>
        <v>1966</v>
      </c>
      <c r="C2034" t="str">
        <f ca="1">IF(OFFSET('YODA Blocks'!$A$2,'YODA File'!B2034,'YODA File'!A2034)="","",OFFSET('YODA Blocks'!$A$2,'YODA File'!B2034,'YODA File'!A2034))</f>
        <v/>
      </c>
    </row>
    <row r="2035" spans="1:3" x14ac:dyDescent="0.25">
      <c r="A2035">
        <f t="shared" ca="1" si="65"/>
        <v>17</v>
      </c>
      <c r="B2035">
        <f t="shared" ca="1" si="66"/>
        <v>1967</v>
      </c>
      <c r="C2035" t="str">
        <f ca="1">IF(OFFSET('YODA Blocks'!$A$2,'YODA File'!B2035,'YODA File'!A2035)="","",OFFSET('YODA Blocks'!$A$2,'YODA File'!B2035,'YODA File'!A2035))</f>
        <v/>
      </c>
    </row>
    <row r="2036" spans="1:3" x14ac:dyDescent="0.25">
      <c r="A2036">
        <f t="shared" ca="1" si="65"/>
        <v>17</v>
      </c>
      <c r="B2036">
        <f t="shared" ca="1" si="66"/>
        <v>1968</v>
      </c>
      <c r="C2036" t="str">
        <f ca="1">IF(OFFSET('YODA Blocks'!$A$2,'YODA File'!B2036,'YODA File'!A2036)="","",OFFSET('YODA Blocks'!$A$2,'YODA File'!B2036,'YODA File'!A2036))</f>
        <v/>
      </c>
    </row>
    <row r="2037" spans="1:3" x14ac:dyDescent="0.25">
      <c r="A2037">
        <f t="shared" ca="1" si="65"/>
        <v>17</v>
      </c>
      <c r="B2037">
        <f t="shared" ca="1" si="66"/>
        <v>1969</v>
      </c>
      <c r="C2037" t="str">
        <f ca="1">IF(OFFSET('YODA Blocks'!$A$2,'YODA File'!B2037,'YODA File'!A2037)="","",OFFSET('YODA Blocks'!$A$2,'YODA File'!B2037,'YODA File'!A2037))</f>
        <v/>
      </c>
    </row>
    <row r="2038" spans="1:3" x14ac:dyDescent="0.25">
      <c r="A2038">
        <f t="shared" ca="1" si="65"/>
        <v>17</v>
      </c>
      <c r="B2038">
        <f t="shared" ca="1" si="66"/>
        <v>1970</v>
      </c>
      <c r="C2038" t="str">
        <f ca="1">IF(OFFSET('YODA Blocks'!$A$2,'YODA File'!B2038,'YODA File'!A2038)="","",OFFSET('YODA Blocks'!$A$2,'YODA File'!B2038,'YODA File'!A2038))</f>
        <v/>
      </c>
    </row>
    <row r="2039" spans="1:3" x14ac:dyDescent="0.25">
      <c r="A2039">
        <f t="shared" ca="1" si="65"/>
        <v>17</v>
      </c>
      <c r="B2039">
        <f t="shared" ca="1" si="66"/>
        <v>1971</v>
      </c>
      <c r="C2039" t="str">
        <f ca="1">IF(OFFSET('YODA Blocks'!$A$2,'YODA File'!B2039,'YODA File'!A2039)="","",OFFSET('YODA Blocks'!$A$2,'YODA File'!B2039,'YODA File'!A2039))</f>
        <v/>
      </c>
    </row>
    <row r="2040" spans="1:3" x14ac:dyDescent="0.25">
      <c r="A2040">
        <f t="shared" ca="1" si="65"/>
        <v>17</v>
      </c>
      <c r="B2040">
        <f t="shared" ca="1" si="66"/>
        <v>1972</v>
      </c>
      <c r="C2040" t="str">
        <f ca="1">IF(OFFSET('YODA Blocks'!$A$2,'YODA File'!B2040,'YODA File'!A2040)="","",OFFSET('YODA Blocks'!$A$2,'YODA File'!B2040,'YODA File'!A2040))</f>
        <v/>
      </c>
    </row>
    <row r="2041" spans="1:3" x14ac:dyDescent="0.25">
      <c r="A2041">
        <f t="shared" ca="1" si="65"/>
        <v>17</v>
      </c>
      <c r="B2041">
        <f t="shared" ca="1" si="66"/>
        <v>1973</v>
      </c>
      <c r="C2041" t="str">
        <f ca="1">IF(OFFSET('YODA Blocks'!$A$2,'YODA File'!B2041,'YODA File'!A2041)="","",OFFSET('YODA Blocks'!$A$2,'YODA File'!B2041,'YODA File'!A2041))</f>
        <v/>
      </c>
    </row>
    <row r="2042" spans="1:3" x14ac:dyDescent="0.25">
      <c r="A2042">
        <f t="shared" ca="1" si="65"/>
        <v>17</v>
      </c>
      <c r="B2042">
        <f t="shared" ca="1" si="66"/>
        <v>1974</v>
      </c>
      <c r="C2042" t="str">
        <f ca="1">IF(OFFSET('YODA Blocks'!$A$2,'YODA File'!B2042,'YODA File'!A2042)="","",OFFSET('YODA Blocks'!$A$2,'YODA File'!B2042,'YODA File'!A2042))</f>
        <v/>
      </c>
    </row>
    <row r="2043" spans="1:3" x14ac:dyDescent="0.25">
      <c r="A2043">
        <f t="shared" ca="1" si="65"/>
        <v>17</v>
      </c>
      <c r="B2043">
        <f t="shared" ca="1" si="66"/>
        <v>1975</v>
      </c>
      <c r="C2043" t="str">
        <f ca="1">IF(OFFSET('YODA Blocks'!$A$2,'YODA File'!B2043,'YODA File'!A2043)="","",OFFSET('YODA Blocks'!$A$2,'YODA File'!B2043,'YODA File'!A2043))</f>
        <v/>
      </c>
    </row>
    <row r="2044" spans="1:3" x14ac:dyDescent="0.25">
      <c r="A2044">
        <f t="shared" ca="1" si="65"/>
        <v>17</v>
      </c>
      <c r="B2044">
        <f t="shared" ca="1" si="66"/>
        <v>1976</v>
      </c>
      <c r="C2044" t="str">
        <f ca="1">IF(OFFSET('YODA Blocks'!$A$2,'YODA File'!B2044,'YODA File'!A2044)="","",OFFSET('YODA Blocks'!$A$2,'YODA File'!B2044,'YODA File'!A2044))</f>
        <v/>
      </c>
    </row>
    <row r="2045" spans="1:3" x14ac:dyDescent="0.25">
      <c r="A2045">
        <f t="shared" ca="1" si="65"/>
        <v>17</v>
      </c>
      <c r="B2045">
        <f t="shared" ca="1" si="66"/>
        <v>1977</v>
      </c>
      <c r="C2045" t="str">
        <f ca="1">IF(OFFSET('YODA Blocks'!$A$2,'YODA File'!B2045,'YODA File'!A2045)="","",OFFSET('YODA Blocks'!$A$2,'YODA File'!B2045,'YODA File'!A2045))</f>
        <v/>
      </c>
    </row>
    <row r="2046" spans="1:3" x14ac:dyDescent="0.25">
      <c r="A2046">
        <f t="shared" ca="1" si="65"/>
        <v>17</v>
      </c>
      <c r="B2046">
        <f t="shared" ca="1" si="66"/>
        <v>1978</v>
      </c>
      <c r="C2046" t="str">
        <f ca="1">IF(OFFSET('YODA Blocks'!$A$2,'YODA File'!B2046,'YODA File'!A2046)="","",OFFSET('YODA Blocks'!$A$2,'YODA File'!B2046,'YODA File'!A2046))</f>
        <v/>
      </c>
    </row>
    <row r="2047" spans="1:3" x14ac:dyDescent="0.25">
      <c r="A2047">
        <f t="shared" ref="A2047:A2110" ca="1" si="67">IF(B2046=INDIRECT(CONCATENATE("'YODA Blocks'!$",CHAR(A2046+65),"$2:",CHAR(A2046+65),"$2")),A2046+1,A2046)</f>
        <v>17</v>
      </c>
      <c r="B2047">
        <f t="shared" ref="B2047:B2110" ca="1" si="68">IF(B2046=SUM(INDIRECT(CONCATENATE("'YODA Blocks'!$",CHAR(A2046+65),"$2:",CHAR(A2046+65),"$2"))),1,B2046+1)</f>
        <v>1979</v>
      </c>
      <c r="C2047" t="str">
        <f ca="1">IF(OFFSET('YODA Blocks'!$A$2,'YODA File'!B2047,'YODA File'!A2047)="","",OFFSET('YODA Blocks'!$A$2,'YODA File'!B2047,'YODA File'!A2047))</f>
        <v/>
      </c>
    </row>
    <row r="2048" spans="1:3" x14ac:dyDescent="0.25">
      <c r="A2048">
        <f t="shared" ca="1" si="67"/>
        <v>17</v>
      </c>
      <c r="B2048">
        <f t="shared" ca="1" si="68"/>
        <v>1980</v>
      </c>
      <c r="C2048" t="str">
        <f ca="1">IF(OFFSET('YODA Blocks'!$A$2,'YODA File'!B2048,'YODA File'!A2048)="","",OFFSET('YODA Blocks'!$A$2,'YODA File'!B2048,'YODA File'!A2048))</f>
        <v/>
      </c>
    </row>
    <row r="2049" spans="1:3" x14ac:dyDescent="0.25">
      <c r="A2049">
        <f t="shared" ca="1" si="67"/>
        <v>17</v>
      </c>
      <c r="B2049">
        <f t="shared" ca="1" si="68"/>
        <v>1981</v>
      </c>
      <c r="C2049" t="str">
        <f ca="1">IF(OFFSET('YODA Blocks'!$A$2,'YODA File'!B2049,'YODA File'!A2049)="","",OFFSET('YODA Blocks'!$A$2,'YODA File'!B2049,'YODA File'!A2049))</f>
        <v/>
      </c>
    </row>
    <row r="2050" spans="1:3" x14ac:dyDescent="0.25">
      <c r="A2050">
        <f t="shared" ca="1" si="67"/>
        <v>17</v>
      </c>
      <c r="B2050">
        <f t="shared" ca="1" si="68"/>
        <v>1982</v>
      </c>
      <c r="C2050" t="str">
        <f ca="1">IF(OFFSET('YODA Blocks'!$A$2,'YODA File'!B2050,'YODA File'!A2050)="","",OFFSET('YODA Blocks'!$A$2,'YODA File'!B2050,'YODA File'!A2050))</f>
        <v/>
      </c>
    </row>
    <row r="2051" spans="1:3" x14ac:dyDescent="0.25">
      <c r="A2051">
        <f t="shared" ca="1" si="67"/>
        <v>17</v>
      </c>
      <c r="B2051">
        <f t="shared" ca="1" si="68"/>
        <v>1983</v>
      </c>
      <c r="C2051" t="str">
        <f ca="1">IF(OFFSET('YODA Blocks'!$A$2,'YODA File'!B2051,'YODA File'!A2051)="","",OFFSET('YODA Blocks'!$A$2,'YODA File'!B2051,'YODA File'!A2051))</f>
        <v/>
      </c>
    </row>
    <row r="2052" spans="1:3" x14ac:dyDescent="0.25">
      <c r="A2052">
        <f t="shared" ca="1" si="67"/>
        <v>17</v>
      </c>
      <c r="B2052">
        <f t="shared" ca="1" si="68"/>
        <v>1984</v>
      </c>
      <c r="C2052" t="str">
        <f ca="1">IF(OFFSET('YODA Blocks'!$A$2,'YODA File'!B2052,'YODA File'!A2052)="","",OFFSET('YODA Blocks'!$A$2,'YODA File'!B2052,'YODA File'!A2052))</f>
        <v/>
      </c>
    </row>
    <row r="2053" spans="1:3" x14ac:dyDescent="0.25">
      <c r="A2053">
        <f t="shared" ca="1" si="67"/>
        <v>17</v>
      </c>
      <c r="B2053">
        <f t="shared" ca="1" si="68"/>
        <v>1985</v>
      </c>
      <c r="C2053" t="str">
        <f ca="1">IF(OFFSET('YODA Blocks'!$A$2,'YODA File'!B2053,'YODA File'!A2053)="","",OFFSET('YODA Blocks'!$A$2,'YODA File'!B2053,'YODA File'!A2053))</f>
        <v/>
      </c>
    </row>
    <row r="2054" spans="1:3" x14ac:dyDescent="0.25">
      <c r="A2054">
        <f t="shared" ca="1" si="67"/>
        <v>17</v>
      </c>
      <c r="B2054">
        <f t="shared" ca="1" si="68"/>
        <v>1986</v>
      </c>
      <c r="C2054" t="str">
        <f ca="1">IF(OFFSET('YODA Blocks'!$A$2,'YODA File'!B2054,'YODA File'!A2054)="","",OFFSET('YODA Blocks'!$A$2,'YODA File'!B2054,'YODA File'!A2054))</f>
        <v/>
      </c>
    </row>
    <row r="2055" spans="1:3" x14ac:dyDescent="0.25">
      <c r="A2055">
        <f t="shared" ca="1" si="67"/>
        <v>17</v>
      </c>
      <c r="B2055">
        <f t="shared" ca="1" si="68"/>
        <v>1987</v>
      </c>
      <c r="C2055" t="str">
        <f ca="1">IF(OFFSET('YODA Blocks'!$A$2,'YODA File'!B2055,'YODA File'!A2055)="","",OFFSET('YODA Blocks'!$A$2,'YODA File'!B2055,'YODA File'!A2055))</f>
        <v/>
      </c>
    </row>
    <row r="2056" spans="1:3" x14ac:dyDescent="0.25">
      <c r="A2056">
        <f t="shared" ca="1" si="67"/>
        <v>17</v>
      </c>
      <c r="B2056">
        <f t="shared" ca="1" si="68"/>
        <v>1988</v>
      </c>
      <c r="C2056" t="str">
        <f ca="1">IF(OFFSET('YODA Blocks'!$A$2,'YODA File'!B2056,'YODA File'!A2056)="","",OFFSET('YODA Blocks'!$A$2,'YODA File'!B2056,'YODA File'!A2056))</f>
        <v/>
      </c>
    </row>
    <row r="2057" spans="1:3" x14ac:dyDescent="0.25">
      <c r="A2057">
        <f t="shared" ca="1" si="67"/>
        <v>17</v>
      </c>
      <c r="B2057">
        <f t="shared" ca="1" si="68"/>
        <v>1989</v>
      </c>
      <c r="C2057" t="str">
        <f ca="1">IF(OFFSET('YODA Blocks'!$A$2,'YODA File'!B2057,'YODA File'!A2057)="","",OFFSET('YODA Blocks'!$A$2,'YODA File'!B2057,'YODA File'!A2057))</f>
        <v/>
      </c>
    </row>
    <row r="2058" spans="1:3" x14ac:dyDescent="0.25">
      <c r="A2058">
        <f t="shared" ca="1" si="67"/>
        <v>17</v>
      </c>
      <c r="B2058">
        <f t="shared" ca="1" si="68"/>
        <v>1990</v>
      </c>
      <c r="C2058" t="str">
        <f ca="1">IF(OFFSET('YODA Blocks'!$A$2,'YODA File'!B2058,'YODA File'!A2058)="","",OFFSET('YODA Blocks'!$A$2,'YODA File'!B2058,'YODA File'!A2058))</f>
        <v/>
      </c>
    </row>
    <row r="2059" spans="1:3" x14ac:dyDescent="0.25">
      <c r="A2059">
        <f t="shared" ca="1" si="67"/>
        <v>17</v>
      </c>
      <c r="B2059">
        <f t="shared" ca="1" si="68"/>
        <v>1991</v>
      </c>
      <c r="C2059" t="str">
        <f ca="1">IF(OFFSET('YODA Blocks'!$A$2,'YODA File'!B2059,'YODA File'!A2059)="","",OFFSET('YODA Blocks'!$A$2,'YODA File'!B2059,'YODA File'!A2059))</f>
        <v/>
      </c>
    </row>
    <row r="2060" spans="1:3" x14ac:dyDescent="0.25">
      <c r="A2060">
        <f t="shared" ca="1" si="67"/>
        <v>17</v>
      </c>
      <c r="B2060">
        <f t="shared" ca="1" si="68"/>
        <v>1992</v>
      </c>
      <c r="C2060" t="str">
        <f ca="1">IF(OFFSET('YODA Blocks'!$A$2,'YODA File'!B2060,'YODA File'!A2060)="","",OFFSET('YODA Blocks'!$A$2,'YODA File'!B2060,'YODA File'!A2060))</f>
        <v/>
      </c>
    </row>
    <row r="2061" spans="1:3" x14ac:dyDescent="0.25">
      <c r="A2061">
        <f t="shared" ca="1" si="67"/>
        <v>17</v>
      </c>
      <c r="B2061">
        <f t="shared" ca="1" si="68"/>
        <v>1993</v>
      </c>
      <c r="C2061" t="str">
        <f ca="1">IF(OFFSET('YODA Blocks'!$A$2,'YODA File'!B2061,'YODA File'!A2061)="","",OFFSET('YODA Blocks'!$A$2,'YODA File'!B2061,'YODA File'!A2061))</f>
        <v/>
      </c>
    </row>
    <row r="2062" spans="1:3" x14ac:dyDescent="0.25">
      <c r="A2062">
        <f t="shared" ca="1" si="67"/>
        <v>17</v>
      </c>
      <c r="B2062">
        <f t="shared" ca="1" si="68"/>
        <v>1994</v>
      </c>
      <c r="C2062" t="str">
        <f ca="1">IF(OFFSET('YODA Blocks'!$A$2,'YODA File'!B2062,'YODA File'!A2062)="","",OFFSET('YODA Blocks'!$A$2,'YODA File'!B2062,'YODA File'!A2062))</f>
        <v/>
      </c>
    </row>
    <row r="2063" spans="1:3" x14ac:dyDescent="0.25">
      <c r="A2063">
        <f t="shared" ca="1" si="67"/>
        <v>17</v>
      </c>
      <c r="B2063">
        <f t="shared" ca="1" si="68"/>
        <v>1995</v>
      </c>
      <c r="C2063" t="str">
        <f ca="1">IF(OFFSET('YODA Blocks'!$A$2,'YODA File'!B2063,'YODA File'!A2063)="","",OFFSET('YODA Blocks'!$A$2,'YODA File'!B2063,'YODA File'!A2063))</f>
        <v/>
      </c>
    </row>
    <row r="2064" spans="1:3" x14ac:dyDescent="0.25">
      <c r="A2064">
        <f t="shared" ca="1" si="67"/>
        <v>17</v>
      </c>
      <c r="B2064">
        <f t="shared" ca="1" si="68"/>
        <v>1996</v>
      </c>
      <c r="C2064" t="str">
        <f ca="1">IF(OFFSET('YODA Blocks'!$A$2,'YODA File'!B2064,'YODA File'!A2064)="","",OFFSET('YODA Blocks'!$A$2,'YODA File'!B2064,'YODA File'!A2064))</f>
        <v/>
      </c>
    </row>
    <row r="2065" spans="1:3" x14ac:dyDescent="0.25">
      <c r="A2065">
        <f t="shared" ca="1" si="67"/>
        <v>17</v>
      </c>
      <c r="B2065">
        <f t="shared" ca="1" si="68"/>
        <v>1997</v>
      </c>
      <c r="C2065" t="str">
        <f ca="1">IF(OFFSET('YODA Blocks'!$A$2,'YODA File'!B2065,'YODA File'!A2065)="","",OFFSET('YODA Blocks'!$A$2,'YODA File'!B2065,'YODA File'!A2065))</f>
        <v/>
      </c>
    </row>
    <row r="2066" spans="1:3" x14ac:dyDescent="0.25">
      <c r="A2066">
        <f t="shared" ca="1" si="67"/>
        <v>17</v>
      </c>
      <c r="B2066">
        <f t="shared" ca="1" si="68"/>
        <v>1998</v>
      </c>
      <c r="C2066" t="str">
        <f ca="1">IF(OFFSET('YODA Blocks'!$A$2,'YODA File'!B2066,'YODA File'!A2066)="","",OFFSET('YODA Blocks'!$A$2,'YODA File'!B2066,'YODA File'!A2066))</f>
        <v/>
      </c>
    </row>
    <row r="2067" spans="1:3" x14ac:dyDescent="0.25">
      <c r="A2067">
        <f t="shared" ca="1" si="67"/>
        <v>17</v>
      </c>
      <c r="B2067">
        <f t="shared" ca="1" si="68"/>
        <v>1999</v>
      </c>
      <c r="C2067" t="str">
        <f ca="1">IF(OFFSET('YODA Blocks'!$A$2,'YODA File'!B2067,'YODA File'!A2067)="","",OFFSET('YODA Blocks'!$A$2,'YODA File'!B2067,'YODA File'!A2067))</f>
        <v/>
      </c>
    </row>
    <row r="2068" spans="1:3" x14ac:dyDescent="0.25">
      <c r="A2068">
        <f t="shared" ca="1" si="67"/>
        <v>17</v>
      </c>
      <c r="B2068">
        <f t="shared" ca="1" si="68"/>
        <v>2000</v>
      </c>
      <c r="C2068" t="str">
        <f ca="1">IF(OFFSET('YODA Blocks'!$A$2,'YODA File'!B2068,'YODA File'!A2068)="","",OFFSET('YODA Blocks'!$A$2,'YODA File'!B2068,'YODA File'!A2068))</f>
        <v/>
      </c>
    </row>
    <row r="2069" spans="1:3" x14ac:dyDescent="0.25">
      <c r="A2069">
        <f t="shared" ca="1" si="67"/>
        <v>17</v>
      </c>
      <c r="B2069">
        <f t="shared" ca="1" si="68"/>
        <v>2001</v>
      </c>
      <c r="C2069" t="str">
        <f ca="1">IF(OFFSET('YODA Blocks'!$A$2,'YODA File'!B2069,'YODA File'!A2069)="","",OFFSET('YODA Blocks'!$A$2,'YODA File'!B2069,'YODA File'!A2069))</f>
        <v/>
      </c>
    </row>
    <row r="2070" spans="1:3" x14ac:dyDescent="0.25">
      <c r="A2070">
        <f t="shared" ca="1" si="67"/>
        <v>17</v>
      </c>
      <c r="B2070">
        <f t="shared" ca="1" si="68"/>
        <v>2002</v>
      </c>
      <c r="C2070" t="str">
        <f ca="1">IF(OFFSET('YODA Blocks'!$A$2,'YODA File'!B2070,'YODA File'!A2070)="","",OFFSET('YODA Blocks'!$A$2,'YODA File'!B2070,'YODA File'!A2070))</f>
        <v/>
      </c>
    </row>
    <row r="2071" spans="1:3" x14ac:dyDescent="0.25">
      <c r="A2071">
        <f t="shared" ca="1" si="67"/>
        <v>17</v>
      </c>
      <c r="B2071">
        <f t="shared" ca="1" si="68"/>
        <v>2003</v>
      </c>
      <c r="C2071" t="str">
        <f ca="1">IF(OFFSET('YODA Blocks'!$A$2,'YODA File'!B2071,'YODA File'!A2071)="","",OFFSET('YODA Blocks'!$A$2,'YODA File'!B2071,'YODA File'!A2071))</f>
        <v/>
      </c>
    </row>
    <row r="2072" spans="1:3" x14ac:dyDescent="0.25">
      <c r="A2072">
        <f t="shared" ca="1" si="67"/>
        <v>17</v>
      </c>
      <c r="B2072">
        <f t="shared" ca="1" si="68"/>
        <v>2004</v>
      </c>
      <c r="C2072" t="str">
        <f ca="1">IF(OFFSET('YODA Blocks'!$A$2,'YODA File'!B2072,'YODA File'!A2072)="","",OFFSET('YODA Blocks'!$A$2,'YODA File'!B2072,'YODA File'!A2072))</f>
        <v/>
      </c>
    </row>
    <row r="2073" spans="1:3" x14ac:dyDescent="0.25">
      <c r="A2073">
        <f t="shared" ca="1" si="67"/>
        <v>17</v>
      </c>
      <c r="B2073">
        <f t="shared" ca="1" si="68"/>
        <v>2005</v>
      </c>
      <c r="C2073" t="str">
        <f ca="1">IF(OFFSET('YODA Blocks'!$A$2,'YODA File'!B2073,'YODA File'!A2073)="","",OFFSET('YODA Blocks'!$A$2,'YODA File'!B2073,'YODA File'!A2073))</f>
        <v/>
      </c>
    </row>
    <row r="2074" spans="1:3" x14ac:dyDescent="0.25">
      <c r="A2074">
        <f t="shared" ca="1" si="67"/>
        <v>17</v>
      </c>
      <c r="B2074">
        <f t="shared" ca="1" si="68"/>
        <v>2006</v>
      </c>
      <c r="C2074" t="str">
        <f ca="1">IF(OFFSET('YODA Blocks'!$A$2,'YODA File'!B2074,'YODA File'!A2074)="","",OFFSET('YODA Blocks'!$A$2,'YODA File'!B2074,'YODA File'!A2074))</f>
        <v/>
      </c>
    </row>
    <row r="2075" spans="1:3" x14ac:dyDescent="0.25">
      <c r="A2075">
        <f t="shared" ca="1" si="67"/>
        <v>17</v>
      </c>
      <c r="B2075">
        <f t="shared" ca="1" si="68"/>
        <v>2007</v>
      </c>
      <c r="C2075" t="str">
        <f ca="1">IF(OFFSET('YODA Blocks'!$A$2,'YODA File'!B2075,'YODA File'!A2075)="","",OFFSET('YODA Blocks'!$A$2,'YODA File'!B2075,'YODA File'!A2075))</f>
        <v/>
      </c>
    </row>
    <row r="2076" spans="1:3" x14ac:dyDescent="0.25">
      <c r="A2076">
        <f t="shared" ca="1" si="67"/>
        <v>17</v>
      </c>
      <c r="B2076">
        <f t="shared" ca="1" si="68"/>
        <v>2008</v>
      </c>
      <c r="C2076" t="str">
        <f ca="1">IF(OFFSET('YODA Blocks'!$A$2,'YODA File'!B2076,'YODA File'!A2076)="","",OFFSET('YODA Blocks'!$A$2,'YODA File'!B2076,'YODA File'!A2076))</f>
        <v/>
      </c>
    </row>
    <row r="2077" spans="1:3" x14ac:dyDescent="0.25">
      <c r="A2077">
        <f t="shared" ca="1" si="67"/>
        <v>17</v>
      </c>
      <c r="B2077">
        <f t="shared" ca="1" si="68"/>
        <v>2009</v>
      </c>
      <c r="C2077" t="str">
        <f ca="1">IF(OFFSET('YODA Blocks'!$A$2,'YODA File'!B2077,'YODA File'!A2077)="","",OFFSET('YODA Blocks'!$A$2,'YODA File'!B2077,'YODA File'!A2077))</f>
        <v/>
      </c>
    </row>
    <row r="2078" spans="1:3" x14ac:dyDescent="0.25">
      <c r="A2078">
        <f t="shared" ca="1" si="67"/>
        <v>17</v>
      </c>
      <c r="B2078">
        <f t="shared" ca="1" si="68"/>
        <v>2010</v>
      </c>
      <c r="C2078" t="str">
        <f ca="1">IF(OFFSET('YODA Blocks'!$A$2,'YODA File'!B2078,'YODA File'!A2078)="","",OFFSET('YODA Blocks'!$A$2,'YODA File'!B2078,'YODA File'!A2078))</f>
        <v/>
      </c>
    </row>
    <row r="2079" spans="1:3" x14ac:dyDescent="0.25">
      <c r="A2079">
        <f t="shared" ca="1" si="67"/>
        <v>17</v>
      </c>
      <c r="B2079">
        <f t="shared" ca="1" si="68"/>
        <v>2011</v>
      </c>
      <c r="C2079" t="str">
        <f ca="1">IF(OFFSET('YODA Blocks'!$A$2,'YODA File'!B2079,'YODA File'!A2079)="","",OFFSET('YODA Blocks'!$A$2,'YODA File'!B2079,'YODA File'!A2079))</f>
        <v/>
      </c>
    </row>
    <row r="2080" spans="1:3" x14ac:dyDescent="0.25">
      <c r="A2080">
        <f t="shared" ca="1" si="67"/>
        <v>17</v>
      </c>
      <c r="B2080">
        <f t="shared" ca="1" si="68"/>
        <v>2012</v>
      </c>
      <c r="C2080" t="str">
        <f ca="1">IF(OFFSET('YODA Blocks'!$A$2,'YODA File'!B2080,'YODA File'!A2080)="","",OFFSET('YODA Blocks'!$A$2,'YODA File'!B2080,'YODA File'!A2080))</f>
        <v/>
      </c>
    </row>
    <row r="2081" spans="1:3" x14ac:dyDescent="0.25">
      <c r="A2081">
        <f t="shared" ca="1" si="67"/>
        <v>17</v>
      </c>
      <c r="B2081">
        <f t="shared" ca="1" si="68"/>
        <v>2013</v>
      </c>
      <c r="C2081" t="str">
        <f ca="1">IF(OFFSET('YODA Blocks'!$A$2,'YODA File'!B2081,'YODA File'!A2081)="","",OFFSET('YODA Blocks'!$A$2,'YODA File'!B2081,'YODA File'!A2081))</f>
        <v/>
      </c>
    </row>
    <row r="2082" spans="1:3" x14ac:dyDescent="0.25">
      <c r="A2082">
        <f t="shared" ca="1" si="67"/>
        <v>17</v>
      </c>
      <c r="B2082">
        <f t="shared" ca="1" si="68"/>
        <v>2014</v>
      </c>
      <c r="C2082" t="str">
        <f ca="1">IF(OFFSET('YODA Blocks'!$A$2,'YODA File'!B2082,'YODA File'!A2082)="","",OFFSET('YODA Blocks'!$A$2,'YODA File'!B2082,'YODA File'!A2082))</f>
        <v/>
      </c>
    </row>
    <row r="2083" spans="1:3" x14ac:dyDescent="0.25">
      <c r="A2083">
        <f t="shared" ca="1" si="67"/>
        <v>17</v>
      </c>
      <c r="B2083">
        <f t="shared" ca="1" si="68"/>
        <v>2015</v>
      </c>
      <c r="C2083" t="str">
        <f ca="1">IF(OFFSET('YODA Blocks'!$A$2,'YODA File'!B2083,'YODA File'!A2083)="","",OFFSET('YODA Blocks'!$A$2,'YODA File'!B2083,'YODA File'!A2083))</f>
        <v/>
      </c>
    </row>
    <row r="2084" spans="1:3" x14ac:dyDescent="0.25">
      <c r="A2084">
        <f t="shared" ca="1" si="67"/>
        <v>17</v>
      </c>
      <c r="B2084">
        <f t="shared" ca="1" si="68"/>
        <v>2016</v>
      </c>
      <c r="C2084" t="str">
        <f ca="1">IF(OFFSET('YODA Blocks'!$A$2,'YODA File'!B2084,'YODA File'!A2084)="","",OFFSET('YODA Blocks'!$A$2,'YODA File'!B2084,'YODA File'!A2084))</f>
        <v/>
      </c>
    </row>
    <row r="2085" spans="1:3" x14ac:dyDescent="0.25">
      <c r="A2085">
        <f t="shared" ca="1" si="67"/>
        <v>17</v>
      </c>
      <c r="B2085">
        <f t="shared" ca="1" si="68"/>
        <v>2017</v>
      </c>
      <c r="C2085" t="str">
        <f ca="1">IF(OFFSET('YODA Blocks'!$A$2,'YODA File'!B2085,'YODA File'!A2085)="","",OFFSET('YODA Blocks'!$A$2,'YODA File'!B2085,'YODA File'!A2085))</f>
        <v/>
      </c>
    </row>
    <row r="2086" spans="1:3" x14ac:dyDescent="0.25">
      <c r="A2086">
        <f t="shared" ca="1" si="67"/>
        <v>17</v>
      </c>
      <c r="B2086">
        <f t="shared" ca="1" si="68"/>
        <v>2018</v>
      </c>
      <c r="C2086" t="str">
        <f ca="1">IF(OFFSET('YODA Blocks'!$A$2,'YODA File'!B2086,'YODA File'!A2086)="","",OFFSET('YODA Blocks'!$A$2,'YODA File'!B2086,'YODA File'!A2086))</f>
        <v/>
      </c>
    </row>
    <row r="2087" spans="1:3" x14ac:dyDescent="0.25">
      <c r="A2087">
        <f t="shared" ca="1" si="67"/>
        <v>17</v>
      </c>
      <c r="B2087">
        <f t="shared" ca="1" si="68"/>
        <v>2019</v>
      </c>
      <c r="C2087" t="str">
        <f ca="1">IF(OFFSET('YODA Blocks'!$A$2,'YODA File'!B2087,'YODA File'!A2087)="","",OFFSET('YODA Blocks'!$A$2,'YODA File'!B2087,'YODA File'!A2087))</f>
        <v/>
      </c>
    </row>
    <row r="2088" spans="1:3" x14ac:dyDescent="0.25">
      <c r="A2088">
        <f t="shared" ca="1" si="67"/>
        <v>17</v>
      </c>
      <c r="B2088">
        <f t="shared" ca="1" si="68"/>
        <v>2020</v>
      </c>
      <c r="C2088" t="str">
        <f ca="1">IF(OFFSET('YODA Blocks'!$A$2,'YODA File'!B2088,'YODA File'!A2088)="","",OFFSET('YODA Blocks'!$A$2,'YODA File'!B2088,'YODA File'!A2088))</f>
        <v/>
      </c>
    </row>
    <row r="2089" spans="1:3" x14ac:dyDescent="0.25">
      <c r="A2089">
        <f t="shared" ca="1" si="67"/>
        <v>17</v>
      </c>
      <c r="B2089">
        <f t="shared" ca="1" si="68"/>
        <v>2021</v>
      </c>
      <c r="C2089" t="str">
        <f ca="1">IF(OFFSET('YODA Blocks'!$A$2,'YODA File'!B2089,'YODA File'!A2089)="","",OFFSET('YODA Blocks'!$A$2,'YODA File'!B2089,'YODA File'!A2089))</f>
        <v/>
      </c>
    </row>
    <row r="2090" spans="1:3" x14ac:dyDescent="0.25">
      <c r="A2090">
        <f t="shared" ca="1" si="67"/>
        <v>17</v>
      </c>
      <c r="B2090">
        <f t="shared" ca="1" si="68"/>
        <v>2022</v>
      </c>
      <c r="C2090" t="str">
        <f ca="1">IF(OFFSET('YODA Blocks'!$A$2,'YODA File'!B2090,'YODA File'!A2090)="","",OFFSET('YODA Blocks'!$A$2,'YODA File'!B2090,'YODA File'!A2090))</f>
        <v/>
      </c>
    </row>
    <row r="2091" spans="1:3" x14ac:dyDescent="0.25">
      <c r="A2091">
        <f t="shared" ca="1" si="67"/>
        <v>17</v>
      </c>
      <c r="B2091">
        <f t="shared" ca="1" si="68"/>
        <v>2023</v>
      </c>
      <c r="C2091" t="str">
        <f ca="1">IF(OFFSET('YODA Blocks'!$A$2,'YODA File'!B2091,'YODA File'!A2091)="","",OFFSET('YODA Blocks'!$A$2,'YODA File'!B2091,'YODA File'!A2091))</f>
        <v/>
      </c>
    </row>
    <row r="2092" spans="1:3" x14ac:dyDescent="0.25">
      <c r="A2092">
        <f t="shared" ca="1" si="67"/>
        <v>17</v>
      </c>
      <c r="B2092">
        <f t="shared" ca="1" si="68"/>
        <v>2024</v>
      </c>
      <c r="C2092" t="str">
        <f ca="1">IF(OFFSET('YODA Blocks'!$A$2,'YODA File'!B2092,'YODA File'!A2092)="","",OFFSET('YODA Blocks'!$A$2,'YODA File'!B2092,'YODA File'!A2092))</f>
        <v/>
      </c>
    </row>
    <row r="2093" spans="1:3" x14ac:dyDescent="0.25">
      <c r="A2093">
        <f t="shared" ca="1" si="67"/>
        <v>17</v>
      </c>
      <c r="B2093">
        <f t="shared" ca="1" si="68"/>
        <v>2025</v>
      </c>
      <c r="C2093" t="str">
        <f ca="1">IF(OFFSET('YODA Blocks'!$A$2,'YODA File'!B2093,'YODA File'!A2093)="","",OFFSET('YODA Blocks'!$A$2,'YODA File'!B2093,'YODA File'!A2093))</f>
        <v/>
      </c>
    </row>
    <row r="2094" spans="1:3" x14ac:dyDescent="0.25">
      <c r="A2094">
        <f t="shared" ca="1" si="67"/>
        <v>17</v>
      </c>
      <c r="B2094">
        <f t="shared" ca="1" si="68"/>
        <v>2026</v>
      </c>
      <c r="C2094" t="str">
        <f ca="1">IF(OFFSET('YODA Blocks'!$A$2,'YODA File'!B2094,'YODA File'!A2094)="","",OFFSET('YODA Blocks'!$A$2,'YODA File'!B2094,'YODA File'!A2094))</f>
        <v/>
      </c>
    </row>
    <row r="2095" spans="1:3" x14ac:dyDescent="0.25">
      <c r="A2095">
        <f t="shared" ca="1" si="67"/>
        <v>17</v>
      </c>
      <c r="B2095">
        <f t="shared" ca="1" si="68"/>
        <v>2027</v>
      </c>
      <c r="C2095" t="str">
        <f ca="1">IF(OFFSET('YODA Blocks'!$A$2,'YODA File'!B2095,'YODA File'!A2095)="","",OFFSET('YODA Blocks'!$A$2,'YODA File'!B2095,'YODA File'!A2095))</f>
        <v/>
      </c>
    </row>
    <row r="2096" spans="1:3" x14ac:dyDescent="0.25">
      <c r="A2096">
        <f t="shared" ca="1" si="67"/>
        <v>17</v>
      </c>
      <c r="B2096">
        <f t="shared" ca="1" si="68"/>
        <v>2028</v>
      </c>
      <c r="C2096" t="str">
        <f ca="1">IF(OFFSET('YODA Blocks'!$A$2,'YODA File'!B2096,'YODA File'!A2096)="","",OFFSET('YODA Blocks'!$A$2,'YODA File'!B2096,'YODA File'!A2096))</f>
        <v/>
      </c>
    </row>
    <row r="2097" spans="1:3" x14ac:dyDescent="0.25">
      <c r="A2097">
        <f t="shared" ca="1" si="67"/>
        <v>17</v>
      </c>
      <c r="B2097">
        <f t="shared" ca="1" si="68"/>
        <v>2029</v>
      </c>
      <c r="C2097" t="str">
        <f ca="1">IF(OFFSET('YODA Blocks'!$A$2,'YODA File'!B2097,'YODA File'!A2097)="","",OFFSET('YODA Blocks'!$A$2,'YODA File'!B2097,'YODA File'!A2097))</f>
        <v/>
      </c>
    </row>
    <row r="2098" spans="1:3" x14ac:dyDescent="0.25">
      <c r="A2098">
        <f t="shared" ca="1" si="67"/>
        <v>17</v>
      </c>
      <c r="B2098">
        <f t="shared" ca="1" si="68"/>
        <v>2030</v>
      </c>
      <c r="C2098" t="str">
        <f ca="1">IF(OFFSET('YODA Blocks'!$A$2,'YODA File'!B2098,'YODA File'!A2098)="","",OFFSET('YODA Blocks'!$A$2,'YODA File'!B2098,'YODA File'!A2098))</f>
        <v/>
      </c>
    </row>
    <row r="2099" spans="1:3" x14ac:dyDescent="0.25">
      <c r="A2099">
        <f t="shared" ca="1" si="67"/>
        <v>17</v>
      </c>
      <c r="B2099">
        <f t="shared" ca="1" si="68"/>
        <v>2031</v>
      </c>
      <c r="C2099" t="str">
        <f ca="1">IF(OFFSET('YODA Blocks'!$A$2,'YODA File'!B2099,'YODA File'!A2099)="","",OFFSET('YODA Blocks'!$A$2,'YODA File'!B2099,'YODA File'!A2099))</f>
        <v/>
      </c>
    </row>
    <row r="2100" spans="1:3" x14ac:dyDescent="0.25">
      <c r="A2100">
        <f t="shared" ca="1" si="67"/>
        <v>17</v>
      </c>
      <c r="B2100">
        <f t="shared" ca="1" si="68"/>
        <v>2032</v>
      </c>
      <c r="C2100" t="str">
        <f ca="1">IF(OFFSET('YODA Blocks'!$A$2,'YODA File'!B2100,'YODA File'!A2100)="","",OFFSET('YODA Blocks'!$A$2,'YODA File'!B2100,'YODA File'!A2100))</f>
        <v/>
      </c>
    </row>
    <row r="2101" spans="1:3" x14ac:dyDescent="0.25">
      <c r="A2101">
        <f t="shared" ca="1" si="67"/>
        <v>17</v>
      </c>
      <c r="B2101">
        <f t="shared" ca="1" si="68"/>
        <v>2033</v>
      </c>
      <c r="C2101" t="str">
        <f ca="1">IF(OFFSET('YODA Blocks'!$A$2,'YODA File'!B2101,'YODA File'!A2101)="","",OFFSET('YODA Blocks'!$A$2,'YODA File'!B2101,'YODA File'!A2101))</f>
        <v/>
      </c>
    </row>
    <row r="2102" spans="1:3" x14ac:dyDescent="0.25">
      <c r="A2102">
        <f t="shared" ca="1" si="67"/>
        <v>17</v>
      </c>
      <c r="B2102">
        <f t="shared" ca="1" si="68"/>
        <v>2034</v>
      </c>
      <c r="C2102" t="str">
        <f ca="1">IF(OFFSET('YODA Blocks'!$A$2,'YODA File'!B2102,'YODA File'!A2102)="","",OFFSET('YODA Blocks'!$A$2,'YODA File'!B2102,'YODA File'!A2102))</f>
        <v/>
      </c>
    </row>
    <row r="2103" spans="1:3" x14ac:dyDescent="0.25">
      <c r="A2103">
        <f t="shared" ca="1" si="67"/>
        <v>17</v>
      </c>
      <c r="B2103">
        <f t="shared" ca="1" si="68"/>
        <v>2035</v>
      </c>
      <c r="C2103" t="str">
        <f ca="1">IF(OFFSET('YODA Blocks'!$A$2,'YODA File'!B2103,'YODA File'!A2103)="","",OFFSET('YODA Blocks'!$A$2,'YODA File'!B2103,'YODA File'!A2103))</f>
        <v/>
      </c>
    </row>
    <row r="2104" spans="1:3" x14ac:dyDescent="0.25">
      <c r="A2104">
        <f t="shared" ca="1" si="67"/>
        <v>17</v>
      </c>
      <c r="B2104">
        <f t="shared" ca="1" si="68"/>
        <v>2036</v>
      </c>
      <c r="C2104" t="str">
        <f ca="1">IF(OFFSET('YODA Blocks'!$A$2,'YODA File'!B2104,'YODA File'!A2104)="","",OFFSET('YODA Blocks'!$A$2,'YODA File'!B2104,'YODA File'!A2104))</f>
        <v/>
      </c>
    </row>
    <row r="2105" spans="1:3" x14ac:dyDescent="0.25">
      <c r="A2105">
        <f t="shared" ca="1" si="67"/>
        <v>17</v>
      </c>
      <c r="B2105">
        <f t="shared" ca="1" si="68"/>
        <v>2037</v>
      </c>
      <c r="C2105" t="str">
        <f ca="1">IF(OFFSET('YODA Blocks'!$A$2,'YODA File'!B2105,'YODA File'!A2105)="","",OFFSET('YODA Blocks'!$A$2,'YODA File'!B2105,'YODA File'!A2105))</f>
        <v/>
      </c>
    </row>
    <row r="2106" spans="1:3" x14ac:dyDescent="0.25">
      <c r="A2106">
        <f t="shared" ca="1" si="67"/>
        <v>17</v>
      </c>
      <c r="B2106">
        <f t="shared" ca="1" si="68"/>
        <v>2038</v>
      </c>
      <c r="C2106" t="str">
        <f ca="1">IF(OFFSET('YODA Blocks'!$A$2,'YODA File'!B2106,'YODA File'!A2106)="","",OFFSET('YODA Blocks'!$A$2,'YODA File'!B2106,'YODA File'!A2106))</f>
        <v/>
      </c>
    </row>
    <row r="2107" spans="1:3" x14ac:dyDescent="0.25">
      <c r="A2107">
        <f t="shared" ca="1" si="67"/>
        <v>17</v>
      </c>
      <c r="B2107">
        <f t="shared" ca="1" si="68"/>
        <v>2039</v>
      </c>
      <c r="C2107" t="str">
        <f ca="1">IF(OFFSET('YODA Blocks'!$A$2,'YODA File'!B2107,'YODA File'!A2107)="","",OFFSET('YODA Blocks'!$A$2,'YODA File'!B2107,'YODA File'!A2107))</f>
        <v/>
      </c>
    </row>
    <row r="2108" spans="1:3" x14ac:dyDescent="0.25">
      <c r="A2108">
        <f t="shared" ca="1" si="67"/>
        <v>17</v>
      </c>
      <c r="B2108">
        <f t="shared" ca="1" si="68"/>
        <v>2040</v>
      </c>
      <c r="C2108" t="str">
        <f ca="1">IF(OFFSET('YODA Blocks'!$A$2,'YODA File'!B2108,'YODA File'!A2108)="","",OFFSET('YODA Blocks'!$A$2,'YODA File'!B2108,'YODA File'!A2108))</f>
        <v/>
      </c>
    </row>
    <row r="2109" spans="1:3" x14ac:dyDescent="0.25">
      <c r="A2109">
        <f t="shared" ca="1" si="67"/>
        <v>17</v>
      </c>
      <c r="B2109">
        <f t="shared" ca="1" si="68"/>
        <v>2041</v>
      </c>
      <c r="C2109" t="str">
        <f ca="1">IF(OFFSET('YODA Blocks'!$A$2,'YODA File'!B2109,'YODA File'!A2109)="","",OFFSET('YODA Blocks'!$A$2,'YODA File'!B2109,'YODA File'!A2109))</f>
        <v/>
      </c>
    </row>
    <row r="2110" spans="1:3" x14ac:dyDescent="0.25">
      <c r="A2110">
        <f t="shared" ca="1" si="67"/>
        <v>17</v>
      </c>
      <c r="B2110">
        <f t="shared" ca="1" si="68"/>
        <v>2042</v>
      </c>
      <c r="C2110" t="str">
        <f ca="1">IF(OFFSET('YODA Blocks'!$A$2,'YODA File'!B2110,'YODA File'!A2110)="","",OFFSET('YODA Blocks'!$A$2,'YODA File'!B2110,'YODA File'!A2110))</f>
        <v/>
      </c>
    </row>
    <row r="2111" spans="1:3" x14ac:dyDescent="0.25">
      <c r="A2111">
        <f t="shared" ref="A2111:A2174" ca="1" si="69">IF(B2110=INDIRECT(CONCATENATE("'YODA Blocks'!$",CHAR(A2110+65),"$2:",CHAR(A2110+65),"$2")),A2110+1,A2110)</f>
        <v>17</v>
      </c>
      <c r="B2111">
        <f t="shared" ref="B2111:B2174" ca="1" si="70">IF(B2110=SUM(INDIRECT(CONCATENATE("'YODA Blocks'!$",CHAR(A2110+65),"$2:",CHAR(A2110+65),"$2"))),1,B2110+1)</f>
        <v>2043</v>
      </c>
      <c r="C2111" t="str">
        <f ca="1">IF(OFFSET('YODA Blocks'!$A$2,'YODA File'!B2111,'YODA File'!A2111)="","",OFFSET('YODA Blocks'!$A$2,'YODA File'!B2111,'YODA File'!A2111))</f>
        <v/>
      </c>
    </row>
    <row r="2112" spans="1:3" x14ac:dyDescent="0.25">
      <c r="A2112">
        <f t="shared" ca="1" si="69"/>
        <v>17</v>
      </c>
      <c r="B2112">
        <f t="shared" ca="1" si="70"/>
        <v>2044</v>
      </c>
      <c r="C2112" t="str">
        <f ca="1">IF(OFFSET('YODA Blocks'!$A$2,'YODA File'!B2112,'YODA File'!A2112)="","",OFFSET('YODA Blocks'!$A$2,'YODA File'!B2112,'YODA File'!A2112))</f>
        <v/>
      </c>
    </row>
    <row r="2113" spans="1:3" x14ac:dyDescent="0.25">
      <c r="A2113">
        <f t="shared" ca="1" si="69"/>
        <v>17</v>
      </c>
      <c r="B2113">
        <f t="shared" ca="1" si="70"/>
        <v>2045</v>
      </c>
      <c r="C2113" t="str">
        <f ca="1">IF(OFFSET('YODA Blocks'!$A$2,'YODA File'!B2113,'YODA File'!A2113)="","",OFFSET('YODA Blocks'!$A$2,'YODA File'!B2113,'YODA File'!A2113))</f>
        <v/>
      </c>
    </row>
    <row r="2114" spans="1:3" x14ac:dyDescent="0.25">
      <c r="A2114">
        <f t="shared" ca="1" si="69"/>
        <v>17</v>
      </c>
      <c r="B2114">
        <f t="shared" ca="1" si="70"/>
        <v>2046</v>
      </c>
      <c r="C2114" t="str">
        <f ca="1">IF(OFFSET('YODA Blocks'!$A$2,'YODA File'!B2114,'YODA File'!A2114)="","",OFFSET('YODA Blocks'!$A$2,'YODA File'!B2114,'YODA File'!A2114))</f>
        <v/>
      </c>
    </row>
    <row r="2115" spans="1:3" x14ac:dyDescent="0.25">
      <c r="A2115">
        <f t="shared" ca="1" si="69"/>
        <v>17</v>
      </c>
      <c r="B2115">
        <f t="shared" ca="1" si="70"/>
        <v>2047</v>
      </c>
      <c r="C2115" t="str">
        <f ca="1">IF(OFFSET('YODA Blocks'!$A$2,'YODA File'!B2115,'YODA File'!A2115)="","",OFFSET('YODA Blocks'!$A$2,'YODA File'!B2115,'YODA File'!A2115))</f>
        <v/>
      </c>
    </row>
    <row r="2116" spans="1:3" x14ac:dyDescent="0.25">
      <c r="A2116">
        <f t="shared" ca="1" si="69"/>
        <v>17</v>
      </c>
      <c r="B2116">
        <f t="shared" ca="1" si="70"/>
        <v>2048</v>
      </c>
      <c r="C2116" t="str">
        <f ca="1">IF(OFFSET('YODA Blocks'!$A$2,'YODA File'!B2116,'YODA File'!A2116)="","",OFFSET('YODA Blocks'!$A$2,'YODA File'!B2116,'YODA File'!A2116))</f>
        <v/>
      </c>
    </row>
    <row r="2117" spans="1:3" x14ac:dyDescent="0.25">
      <c r="A2117">
        <f t="shared" ca="1" si="69"/>
        <v>17</v>
      </c>
      <c r="B2117">
        <f t="shared" ca="1" si="70"/>
        <v>2049</v>
      </c>
      <c r="C2117" t="str">
        <f ca="1">IF(OFFSET('YODA Blocks'!$A$2,'YODA File'!B2117,'YODA File'!A2117)="","",OFFSET('YODA Blocks'!$A$2,'YODA File'!B2117,'YODA File'!A2117))</f>
        <v/>
      </c>
    </row>
    <row r="2118" spans="1:3" x14ac:dyDescent="0.25">
      <c r="A2118">
        <f t="shared" ca="1" si="69"/>
        <v>17</v>
      </c>
      <c r="B2118">
        <f t="shared" ca="1" si="70"/>
        <v>2050</v>
      </c>
      <c r="C2118" t="str">
        <f ca="1">IF(OFFSET('YODA Blocks'!$A$2,'YODA File'!B2118,'YODA File'!A2118)="","",OFFSET('YODA Blocks'!$A$2,'YODA File'!B2118,'YODA File'!A2118))</f>
        <v/>
      </c>
    </row>
    <row r="2119" spans="1:3" x14ac:dyDescent="0.25">
      <c r="A2119">
        <f t="shared" ca="1" si="69"/>
        <v>17</v>
      </c>
      <c r="B2119">
        <f t="shared" ca="1" si="70"/>
        <v>2051</v>
      </c>
      <c r="C2119" t="str">
        <f ca="1">IF(OFFSET('YODA Blocks'!$A$2,'YODA File'!B2119,'YODA File'!A2119)="","",OFFSET('YODA Blocks'!$A$2,'YODA File'!B2119,'YODA File'!A2119))</f>
        <v/>
      </c>
    </row>
    <row r="2120" spans="1:3" x14ac:dyDescent="0.25">
      <c r="A2120">
        <f t="shared" ca="1" si="69"/>
        <v>17</v>
      </c>
      <c r="B2120">
        <f t="shared" ca="1" si="70"/>
        <v>2052</v>
      </c>
      <c r="C2120" t="str">
        <f ca="1">IF(OFFSET('YODA Blocks'!$A$2,'YODA File'!B2120,'YODA File'!A2120)="","",OFFSET('YODA Blocks'!$A$2,'YODA File'!B2120,'YODA File'!A2120))</f>
        <v/>
      </c>
    </row>
    <row r="2121" spans="1:3" x14ac:dyDescent="0.25">
      <c r="A2121">
        <f t="shared" ca="1" si="69"/>
        <v>17</v>
      </c>
      <c r="B2121">
        <f t="shared" ca="1" si="70"/>
        <v>2053</v>
      </c>
      <c r="C2121" t="str">
        <f ca="1">IF(OFFSET('YODA Blocks'!$A$2,'YODA File'!B2121,'YODA File'!A2121)="","",OFFSET('YODA Blocks'!$A$2,'YODA File'!B2121,'YODA File'!A2121))</f>
        <v/>
      </c>
    </row>
    <row r="2122" spans="1:3" x14ac:dyDescent="0.25">
      <c r="A2122">
        <f t="shared" ca="1" si="69"/>
        <v>17</v>
      </c>
      <c r="B2122">
        <f t="shared" ca="1" si="70"/>
        <v>2054</v>
      </c>
      <c r="C2122" t="str">
        <f ca="1">IF(OFFSET('YODA Blocks'!$A$2,'YODA File'!B2122,'YODA File'!A2122)="","",OFFSET('YODA Blocks'!$A$2,'YODA File'!B2122,'YODA File'!A2122))</f>
        <v/>
      </c>
    </row>
    <row r="2123" spans="1:3" x14ac:dyDescent="0.25">
      <c r="A2123">
        <f t="shared" ca="1" si="69"/>
        <v>17</v>
      </c>
      <c r="B2123">
        <f t="shared" ca="1" si="70"/>
        <v>2055</v>
      </c>
      <c r="C2123" t="str">
        <f ca="1">IF(OFFSET('YODA Blocks'!$A$2,'YODA File'!B2123,'YODA File'!A2123)="","",OFFSET('YODA Blocks'!$A$2,'YODA File'!B2123,'YODA File'!A2123))</f>
        <v/>
      </c>
    </row>
    <row r="2124" spans="1:3" x14ac:dyDescent="0.25">
      <c r="A2124">
        <f t="shared" ca="1" si="69"/>
        <v>17</v>
      </c>
      <c r="B2124">
        <f t="shared" ca="1" si="70"/>
        <v>2056</v>
      </c>
      <c r="C2124" t="str">
        <f ca="1">IF(OFFSET('YODA Blocks'!$A$2,'YODA File'!B2124,'YODA File'!A2124)="","",OFFSET('YODA Blocks'!$A$2,'YODA File'!B2124,'YODA File'!A2124))</f>
        <v/>
      </c>
    </row>
    <row r="2125" spans="1:3" x14ac:dyDescent="0.25">
      <c r="A2125">
        <f t="shared" ca="1" si="69"/>
        <v>17</v>
      </c>
      <c r="B2125">
        <f t="shared" ca="1" si="70"/>
        <v>2057</v>
      </c>
      <c r="C2125" t="str">
        <f ca="1">IF(OFFSET('YODA Blocks'!$A$2,'YODA File'!B2125,'YODA File'!A2125)="","",OFFSET('YODA Blocks'!$A$2,'YODA File'!B2125,'YODA File'!A2125))</f>
        <v/>
      </c>
    </row>
    <row r="2126" spans="1:3" x14ac:dyDescent="0.25">
      <c r="A2126">
        <f t="shared" ca="1" si="69"/>
        <v>17</v>
      </c>
      <c r="B2126">
        <f t="shared" ca="1" si="70"/>
        <v>2058</v>
      </c>
      <c r="C2126" t="str">
        <f ca="1">IF(OFFSET('YODA Blocks'!$A$2,'YODA File'!B2126,'YODA File'!A2126)="","",OFFSET('YODA Blocks'!$A$2,'YODA File'!B2126,'YODA File'!A2126))</f>
        <v/>
      </c>
    </row>
    <row r="2127" spans="1:3" x14ac:dyDescent="0.25">
      <c r="A2127">
        <f t="shared" ca="1" si="69"/>
        <v>17</v>
      </c>
      <c r="B2127">
        <f t="shared" ca="1" si="70"/>
        <v>2059</v>
      </c>
      <c r="C2127" t="str">
        <f ca="1">IF(OFFSET('YODA Blocks'!$A$2,'YODA File'!B2127,'YODA File'!A2127)="","",OFFSET('YODA Blocks'!$A$2,'YODA File'!B2127,'YODA File'!A2127))</f>
        <v/>
      </c>
    </row>
    <row r="2128" spans="1:3" x14ac:dyDescent="0.25">
      <c r="A2128">
        <f t="shared" ca="1" si="69"/>
        <v>17</v>
      </c>
      <c r="B2128">
        <f t="shared" ca="1" si="70"/>
        <v>2060</v>
      </c>
      <c r="C2128" t="str">
        <f ca="1">IF(OFFSET('YODA Blocks'!$A$2,'YODA File'!B2128,'YODA File'!A2128)="","",OFFSET('YODA Blocks'!$A$2,'YODA File'!B2128,'YODA File'!A2128))</f>
        <v/>
      </c>
    </row>
    <row r="2129" spans="1:3" x14ac:dyDescent="0.25">
      <c r="A2129">
        <f t="shared" ca="1" si="69"/>
        <v>17</v>
      </c>
      <c r="B2129">
        <f t="shared" ca="1" si="70"/>
        <v>2061</v>
      </c>
      <c r="C2129" t="str">
        <f ca="1">IF(OFFSET('YODA Blocks'!$A$2,'YODA File'!B2129,'YODA File'!A2129)="","",OFFSET('YODA Blocks'!$A$2,'YODA File'!B2129,'YODA File'!A2129))</f>
        <v/>
      </c>
    </row>
    <row r="2130" spans="1:3" x14ac:dyDescent="0.25">
      <c r="A2130">
        <f t="shared" ca="1" si="69"/>
        <v>17</v>
      </c>
      <c r="B2130">
        <f t="shared" ca="1" si="70"/>
        <v>2062</v>
      </c>
      <c r="C2130" t="str">
        <f ca="1">IF(OFFSET('YODA Blocks'!$A$2,'YODA File'!B2130,'YODA File'!A2130)="","",OFFSET('YODA Blocks'!$A$2,'YODA File'!B2130,'YODA File'!A2130))</f>
        <v/>
      </c>
    </row>
    <row r="2131" spans="1:3" x14ac:dyDescent="0.25">
      <c r="A2131">
        <f t="shared" ca="1" si="69"/>
        <v>17</v>
      </c>
      <c r="B2131">
        <f t="shared" ca="1" si="70"/>
        <v>2063</v>
      </c>
      <c r="C2131" t="str">
        <f ca="1">IF(OFFSET('YODA Blocks'!$A$2,'YODA File'!B2131,'YODA File'!A2131)="","",OFFSET('YODA Blocks'!$A$2,'YODA File'!B2131,'YODA File'!A2131))</f>
        <v/>
      </c>
    </row>
    <row r="2132" spans="1:3" x14ac:dyDescent="0.25">
      <c r="A2132">
        <f t="shared" ca="1" si="69"/>
        <v>17</v>
      </c>
      <c r="B2132">
        <f t="shared" ca="1" si="70"/>
        <v>2064</v>
      </c>
      <c r="C2132" t="str">
        <f ca="1">IF(OFFSET('YODA Blocks'!$A$2,'YODA File'!B2132,'YODA File'!A2132)="","",OFFSET('YODA Blocks'!$A$2,'YODA File'!B2132,'YODA File'!A2132))</f>
        <v/>
      </c>
    </row>
    <row r="2133" spans="1:3" x14ac:dyDescent="0.25">
      <c r="A2133">
        <f t="shared" ca="1" si="69"/>
        <v>17</v>
      </c>
      <c r="B2133">
        <f t="shared" ca="1" si="70"/>
        <v>2065</v>
      </c>
      <c r="C2133" t="str">
        <f ca="1">IF(OFFSET('YODA Blocks'!$A$2,'YODA File'!B2133,'YODA File'!A2133)="","",OFFSET('YODA Blocks'!$A$2,'YODA File'!B2133,'YODA File'!A2133))</f>
        <v/>
      </c>
    </row>
    <row r="2134" spans="1:3" x14ac:dyDescent="0.25">
      <c r="A2134">
        <f t="shared" ca="1" si="69"/>
        <v>17</v>
      </c>
      <c r="B2134">
        <f t="shared" ca="1" si="70"/>
        <v>2066</v>
      </c>
      <c r="C2134" t="str">
        <f ca="1">IF(OFFSET('YODA Blocks'!$A$2,'YODA File'!B2134,'YODA File'!A2134)="","",OFFSET('YODA Blocks'!$A$2,'YODA File'!B2134,'YODA File'!A2134))</f>
        <v/>
      </c>
    </row>
    <row r="2135" spans="1:3" x14ac:dyDescent="0.25">
      <c r="A2135">
        <f t="shared" ca="1" si="69"/>
        <v>17</v>
      </c>
      <c r="B2135">
        <f t="shared" ca="1" si="70"/>
        <v>2067</v>
      </c>
      <c r="C2135" t="str">
        <f ca="1">IF(OFFSET('YODA Blocks'!$A$2,'YODA File'!B2135,'YODA File'!A2135)="","",OFFSET('YODA Blocks'!$A$2,'YODA File'!B2135,'YODA File'!A2135))</f>
        <v/>
      </c>
    </row>
    <row r="2136" spans="1:3" x14ac:dyDescent="0.25">
      <c r="A2136">
        <f t="shared" ca="1" si="69"/>
        <v>17</v>
      </c>
      <c r="B2136">
        <f t="shared" ca="1" si="70"/>
        <v>2068</v>
      </c>
      <c r="C2136" t="str">
        <f ca="1">IF(OFFSET('YODA Blocks'!$A$2,'YODA File'!B2136,'YODA File'!A2136)="","",OFFSET('YODA Blocks'!$A$2,'YODA File'!B2136,'YODA File'!A2136))</f>
        <v/>
      </c>
    </row>
    <row r="2137" spans="1:3" x14ac:dyDescent="0.25">
      <c r="A2137">
        <f t="shared" ca="1" si="69"/>
        <v>17</v>
      </c>
      <c r="B2137">
        <f t="shared" ca="1" si="70"/>
        <v>2069</v>
      </c>
      <c r="C2137" t="str">
        <f ca="1">IF(OFFSET('YODA Blocks'!$A$2,'YODA File'!B2137,'YODA File'!A2137)="","",OFFSET('YODA Blocks'!$A$2,'YODA File'!B2137,'YODA File'!A2137))</f>
        <v/>
      </c>
    </row>
    <row r="2138" spans="1:3" x14ac:dyDescent="0.25">
      <c r="A2138">
        <f t="shared" ca="1" si="69"/>
        <v>17</v>
      </c>
      <c r="B2138">
        <f t="shared" ca="1" si="70"/>
        <v>2070</v>
      </c>
      <c r="C2138" t="str">
        <f ca="1">IF(OFFSET('YODA Blocks'!$A$2,'YODA File'!B2138,'YODA File'!A2138)="","",OFFSET('YODA Blocks'!$A$2,'YODA File'!B2138,'YODA File'!A2138))</f>
        <v/>
      </c>
    </row>
    <row r="2139" spans="1:3" x14ac:dyDescent="0.25">
      <c r="A2139">
        <f t="shared" ca="1" si="69"/>
        <v>17</v>
      </c>
      <c r="B2139">
        <f t="shared" ca="1" si="70"/>
        <v>2071</v>
      </c>
      <c r="C2139" t="str">
        <f ca="1">IF(OFFSET('YODA Blocks'!$A$2,'YODA File'!B2139,'YODA File'!A2139)="","",OFFSET('YODA Blocks'!$A$2,'YODA File'!B2139,'YODA File'!A2139))</f>
        <v/>
      </c>
    </row>
    <row r="2140" spans="1:3" x14ac:dyDescent="0.25">
      <c r="A2140">
        <f t="shared" ca="1" si="69"/>
        <v>17</v>
      </c>
      <c r="B2140">
        <f t="shared" ca="1" si="70"/>
        <v>2072</v>
      </c>
      <c r="C2140" t="str">
        <f ca="1">IF(OFFSET('YODA Blocks'!$A$2,'YODA File'!B2140,'YODA File'!A2140)="","",OFFSET('YODA Blocks'!$A$2,'YODA File'!B2140,'YODA File'!A2140))</f>
        <v/>
      </c>
    </row>
    <row r="2141" spans="1:3" x14ac:dyDescent="0.25">
      <c r="A2141">
        <f t="shared" ca="1" si="69"/>
        <v>17</v>
      </c>
      <c r="B2141">
        <f t="shared" ca="1" si="70"/>
        <v>2073</v>
      </c>
      <c r="C2141" t="str">
        <f ca="1">IF(OFFSET('YODA Blocks'!$A$2,'YODA File'!B2141,'YODA File'!A2141)="","",OFFSET('YODA Blocks'!$A$2,'YODA File'!B2141,'YODA File'!A2141))</f>
        <v/>
      </c>
    </row>
    <row r="2142" spans="1:3" x14ac:dyDescent="0.25">
      <c r="A2142">
        <f t="shared" ca="1" si="69"/>
        <v>17</v>
      </c>
      <c r="B2142">
        <f t="shared" ca="1" si="70"/>
        <v>2074</v>
      </c>
      <c r="C2142" t="str">
        <f ca="1">IF(OFFSET('YODA Blocks'!$A$2,'YODA File'!B2142,'YODA File'!A2142)="","",OFFSET('YODA Blocks'!$A$2,'YODA File'!B2142,'YODA File'!A2142))</f>
        <v/>
      </c>
    </row>
    <row r="2143" spans="1:3" x14ac:dyDescent="0.25">
      <c r="A2143">
        <f t="shared" ca="1" si="69"/>
        <v>17</v>
      </c>
      <c r="B2143">
        <f t="shared" ca="1" si="70"/>
        <v>2075</v>
      </c>
      <c r="C2143" t="str">
        <f ca="1">IF(OFFSET('YODA Blocks'!$A$2,'YODA File'!B2143,'YODA File'!A2143)="","",OFFSET('YODA Blocks'!$A$2,'YODA File'!B2143,'YODA File'!A2143))</f>
        <v/>
      </c>
    </row>
    <row r="2144" spans="1:3" x14ac:dyDescent="0.25">
      <c r="A2144">
        <f t="shared" ca="1" si="69"/>
        <v>17</v>
      </c>
      <c r="B2144">
        <f t="shared" ca="1" si="70"/>
        <v>2076</v>
      </c>
      <c r="C2144" t="str">
        <f ca="1">IF(OFFSET('YODA Blocks'!$A$2,'YODA File'!B2144,'YODA File'!A2144)="","",OFFSET('YODA Blocks'!$A$2,'YODA File'!B2144,'YODA File'!A2144))</f>
        <v/>
      </c>
    </row>
    <row r="2145" spans="1:3" x14ac:dyDescent="0.25">
      <c r="A2145">
        <f t="shared" ca="1" si="69"/>
        <v>17</v>
      </c>
      <c r="B2145">
        <f t="shared" ca="1" si="70"/>
        <v>2077</v>
      </c>
      <c r="C2145" t="str">
        <f ca="1">IF(OFFSET('YODA Blocks'!$A$2,'YODA File'!B2145,'YODA File'!A2145)="","",OFFSET('YODA Blocks'!$A$2,'YODA File'!B2145,'YODA File'!A2145))</f>
        <v/>
      </c>
    </row>
    <row r="2146" spans="1:3" x14ac:dyDescent="0.25">
      <c r="A2146">
        <f t="shared" ca="1" si="69"/>
        <v>17</v>
      </c>
      <c r="B2146">
        <f t="shared" ca="1" si="70"/>
        <v>2078</v>
      </c>
      <c r="C2146" t="str">
        <f ca="1">IF(OFFSET('YODA Blocks'!$A$2,'YODA File'!B2146,'YODA File'!A2146)="","",OFFSET('YODA Blocks'!$A$2,'YODA File'!B2146,'YODA File'!A2146))</f>
        <v/>
      </c>
    </row>
    <row r="2147" spans="1:3" x14ac:dyDescent="0.25">
      <c r="A2147">
        <f t="shared" ca="1" si="69"/>
        <v>17</v>
      </c>
      <c r="B2147">
        <f t="shared" ca="1" si="70"/>
        <v>2079</v>
      </c>
      <c r="C2147" t="str">
        <f ca="1">IF(OFFSET('YODA Blocks'!$A$2,'YODA File'!B2147,'YODA File'!A2147)="","",OFFSET('YODA Blocks'!$A$2,'YODA File'!B2147,'YODA File'!A2147))</f>
        <v/>
      </c>
    </row>
    <row r="2148" spans="1:3" x14ac:dyDescent="0.25">
      <c r="A2148">
        <f t="shared" ca="1" si="69"/>
        <v>17</v>
      </c>
      <c r="B2148">
        <f t="shared" ca="1" si="70"/>
        <v>2080</v>
      </c>
      <c r="C2148" t="str">
        <f ca="1">IF(OFFSET('YODA Blocks'!$A$2,'YODA File'!B2148,'YODA File'!A2148)="","",OFFSET('YODA Blocks'!$A$2,'YODA File'!B2148,'YODA File'!A2148))</f>
        <v/>
      </c>
    </row>
    <row r="2149" spans="1:3" x14ac:dyDescent="0.25">
      <c r="A2149">
        <f t="shared" ca="1" si="69"/>
        <v>17</v>
      </c>
      <c r="B2149">
        <f t="shared" ca="1" si="70"/>
        <v>2081</v>
      </c>
      <c r="C2149" t="str">
        <f ca="1">IF(OFFSET('YODA Blocks'!$A$2,'YODA File'!B2149,'YODA File'!A2149)="","",OFFSET('YODA Blocks'!$A$2,'YODA File'!B2149,'YODA File'!A2149))</f>
        <v/>
      </c>
    </row>
    <row r="2150" spans="1:3" x14ac:dyDescent="0.25">
      <c r="A2150">
        <f t="shared" ca="1" si="69"/>
        <v>17</v>
      </c>
      <c r="B2150">
        <f t="shared" ca="1" si="70"/>
        <v>2082</v>
      </c>
      <c r="C2150" t="str">
        <f ca="1">IF(OFFSET('YODA Blocks'!$A$2,'YODA File'!B2150,'YODA File'!A2150)="","",OFFSET('YODA Blocks'!$A$2,'YODA File'!B2150,'YODA File'!A2150))</f>
        <v/>
      </c>
    </row>
    <row r="2151" spans="1:3" x14ac:dyDescent="0.25">
      <c r="A2151">
        <f t="shared" ca="1" si="69"/>
        <v>17</v>
      </c>
      <c r="B2151">
        <f t="shared" ca="1" si="70"/>
        <v>2083</v>
      </c>
      <c r="C2151" t="str">
        <f ca="1">IF(OFFSET('YODA Blocks'!$A$2,'YODA File'!B2151,'YODA File'!A2151)="","",OFFSET('YODA Blocks'!$A$2,'YODA File'!B2151,'YODA File'!A2151))</f>
        <v/>
      </c>
    </row>
    <row r="2152" spans="1:3" x14ac:dyDescent="0.25">
      <c r="A2152">
        <f t="shared" ca="1" si="69"/>
        <v>17</v>
      </c>
      <c r="B2152">
        <f t="shared" ca="1" si="70"/>
        <v>2084</v>
      </c>
      <c r="C2152" t="str">
        <f ca="1">IF(OFFSET('YODA Blocks'!$A$2,'YODA File'!B2152,'YODA File'!A2152)="","",OFFSET('YODA Blocks'!$A$2,'YODA File'!B2152,'YODA File'!A2152))</f>
        <v/>
      </c>
    </row>
    <row r="2153" spans="1:3" x14ac:dyDescent="0.25">
      <c r="A2153">
        <f t="shared" ca="1" si="69"/>
        <v>17</v>
      </c>
      <c r="B2153">
        <f t="shared" ca="1" si="70"/>
        <v>2085</v>
      </c>
      <c r="C2153" t="str">
        <f ca="1">IF(OFFSET('YODA Blocks'!$A$2,'YODA File'!B2153,'YODA File'!A2153)="","",OFFSET('YODA Blocks'!$A$2,'YODA File'!B2153,'YODA File'!A2153))</f>
        <v/>
      </c>
    </row>
    <row r="2154" spans="1:3" x14ac:dyDescent="0.25">
      <c r="A2154">
        <f t="shared" ca="1" si="69"/>
        <v>17</v>
      </c>
      <c r="B2154">
        <f t="shared" ca="1" si="70"/>
        <v>2086</v>
      </c>
      <c r="C2154" t="str">
        <f ca="1">IF(OFFSET('YODA Blocks'!$A$2,'YODA File'!B2154,'YODA File'!A2154)="","",OFFSET('YODA Blocks'!$A$2,'YODA File'!B2154,'YODA File'!A2154))</f>
        <v/>
      </c>
    </row>
    <row r="2155" spans="1:3" x14ac:dyDescent="0.25">
      <c r="A2155">
        <f t="shared" ca="1" si="69"/>
        <v>17</v>
      </c>
      <c r="B2155">
        <f t="shared" ca="1" si="70"/>
        <v>2087</v>
      </c>
      <c r="C2155" t="str">
        <f ca="1">IF(OFFSET('YODA Blocks'!$A$2,'YODA File'!B2155,'YODA File'!A2155)="","",OFFSET('YODA Blocks'!$A$2,'YODA File'!B2155,'YODA File'!A2155))</f>
        <v/>
      </c>
    </row>
    <row r="2156" spans="1:3" x14ac:dyDescent="0.25">
      <c r="A2156">
        <f t="shared" ca="1" si="69"/>
        <v>17</v>
      </c>
      <c r="B2156">
        <f t="shared" ca="1" si="70"/>
        <v>2088</v>
      </c>
      <c r="C2156" t="str">
        <f ca="1">IF(OFFSET('YODA Blocks'!$A$2,'YODA File'!B2156,'YODA File'!A2156)="","",OFFSET('YODA Blocks'!$A$2,'YODA File'!B2156,'YODA File'!A2156))</f>
        <v/>
      </c>
    </row>
    <row r="2157" spans="1:3" x14ac:dyDescent="0.25">
      <c r="A2157">
        <f t="shared" ca="1" si="69"/>
        <v>17</v>
      </c>
      <c r="B2157">
        <f t="shared" ca="1" si="70"/>
        <v>2089</v>
      </c>
      <c r="C2157" t="str">
        <f ca="1">IF(OFFSET('YODA Blocks'!$A$2,'YODA File'!B2157,'YODA File'!A2157)="","",OFFSET('YODA Blocks'!$A$2,'YODA File'!B2157,'YODA File'!A2157))</f>
        <v/>
      </c>
    </row>
    <row r="2158" spans="1:3" x14ac:dyDescent="0.25">
      <c r="A2158">
        <f t="shared" ca="1" si="69"/>
        <v>17</v>
      </c>
      <c r="B2158">
        <f t="shared" ca="1" si="70"/>
        <v>2090</v>
      </c>
      <c r="C2158" t="str">
        <f ca="1">IF(OFFSET('YODA Blocks'!$A$2,'YODA File'!B2158,'YODA File'!A2158)="","",OFFSET('YODA Blocks'!$A$2,'YODA File'!B2158,'YODA File'!A2158))</f>
        <v/>
      </c>
    </row>
    <row r="2159" spans="1:3" x14ac:dyDescent="0.25">
      <c r="A2159">
        <f t="shared" ca="1" si="69"/>
        <v>17</v>
      </c>
      <c r="B2159">
        <f t="shared" ca="1" si="70"/>
        <v>2091</v>
      </c>
      <c r="C2159" t="str">
        <f ca="1">IF(OFFSET('YODA Blocks'!$A$2,'YODA File'!B2159,'YODA File'!A2159)="","",OFFSET('YODA Blocks'!$A$2,'YODA File'!B2159,'YODA File'!A2159))</f>
        <v/>
      </c>
    </row>
    <row r="2160" spans="1:3" x14ac:dyDescent="0.25">
      <c r="A2160">
        <f t="shared" ca="1" si="69"/>
        <v>17</v>
      </c>
      <c r="B2160">
        <f t="shared" ca="1" si="70"/>
        <v>2092</v>
      </c>
      <c r="C2160" t="str">
        <f ca="1">IF(OFFSET('YODA Blocks'!$A$2,'YODA File'!B2160,'YODA File'!A2160)="","",OFFSET('YODA Blocks'!$A$2,'YODA File'!B2160,'YODA File'!A2160))</f>
        <v/>
      </c>
    </row>
    <row r="2161" spans="1:3" x14ac:dyDescent="0.25">
      <c r="A2161">
        <f t="shared" ca="1" si="69"/>
        <v>17</v>
      </c>
      <c r="B2161">
        <f t="shared" ca="1" si="70"/>
        <v>2093</v>
      </c>
      <c r="C2161" t="str">
        <f ca="1">IF(OFFSET('YODA Blocks'!$A$2,'YODA File'!B2161,'YODA File'!A2161)="","",OFFSET('YODA Blocks'!$A$2,'YODA File'!B2161,'YODA File'!A2161))</f>
        <v/>
      </c>
    </row>
    <row r="2162" spans="1:3" x14ac:dyDescent="0.25">
      <c r="A2162">
        <f t="shared" ca="1" si="69"/>
        <v>17</v>
      </c>
      <c r="B2162">
        <f t="shared" ca="1" si="70"/>
        <v>2094</v>
      </c>
      <c r="C2162" t="str">
        <f ca="1">IF(OFFSET('YODA Blocks'!$A$2,'YODA File'!B2162,'YODA File'!A2162)="","",OFFSET('YODA Blocks'!$A$2,'YODA File'!B2162,'YODA File'!A2162))</f>
        <v/>
      </c>
    </row>
    <row r="2163" spans="1:3" x14ac:dyDescent="0.25">
      <c r="A2163">
        <f t="shared" ca="1" si="69"/>
        <v>17</v>
      </c>
      <c r="B2163">
        <f t="shared" ca="1" si="70"/>
        <v>2095</v>
      </c>
      <c r="C2163" t="str">
        <f ca="1">IF(OFFSET('YODA Blocks'!$A$2,'YODA File'!B2163,'YODA File'!A2163)="","",OFFSET('YODA Blocks'!$A$2,'YODA File'!B2163,'YODA File'!A2163))</f>
        <v/>
      </c>
    </row>
    <row r="2164" spans="1:3" x14ac:dyDescent="0.25">
      <c r="A2164">
        <f t="shared" ca="1" si="69"/>
        <v>17</v>
      </c>
      <c r="B2164">
        <f t="shared" ca="1" si="70"/>
        <v>2096</v>
      </c>
      <c r="C2164" t="str">
        <f ca="1">IF(OFFSET('YODA Blocks'!$A$2,'YODA File'!B2164,'YODA File'!A2164)="","",OFFSET('YODA Blocks'!$A$2,'YODA File'!B2164,'YODA File'!A2164))</f>
        <v/>
      </c>
    </row>
    <row r="2165" spans="1:3" x14ac:dyDescent="0.25">
      <c r="A2165">
        <f t="shared" ca="1" si="69"/>
        <v>17</v>
      </c>
      <c r="B2165">
        <f t="shared" ca="1" si="70"/>
        <v>2097</v>
      </c>
      <c r="C2165" t="str">
        <f ca="1">IF(OFFSET('YODA Blocks'!$A$2,'YODA File'!B2165,'YODA File'!A2165)="","",OFFSET('YODA Blocks'!$A$2,'YODA File'!B2165,'YODA File'!A2165))</f>
        <v/>
      </c>
    </row>
    <row r="2166" spans="1:3" x14ac:dyDescent="0.25">
      <c r="A2166">
        <f t="shared" ca="1" si="69"/>
        <v>17</v>
      </c>
      <c r="B2166">
        <f t="shared" ca="1" si="70"/>
        <v>2098</v>
      </c>
      <c r="C2166" t="str">
        <f ca="1">IF(OFFSET('YODA Blocks'!$A$2,'YODA File'!B2166,'YODA File'!A2166)="","",OFFSET('YODA Blocks'!$A$2,'YODA File'!B2166,'YODA File'!A2166))</f>
        <v/>
      </c>
    </row>
    <row r="2167" spans="1:3" x14ac:dyDescent="0.25">
      <c r="A2167">
        <f t="shared" ca="1" si="69"/>
        <v>17</v>
      </c>
      <c r="B2167">
        <f t="shared" ca="1" si="70"/>
        <v>2099</v>
      </c>
      <c r="C2167" t="str">
        <f ca="1">IF(OFFSET('YODA Blocks'!$A$2,'YODA File'!B2167,'YODA File'!A2167)="","",OFFSET('YODA Blocks'!$A$2,'YODA File'!B2167,'YODA File'!A2167))</f>
        <v/>
      </c>
    </row>
    <row r="2168" spans="1:3" x14ac:dyDescent="0.25">
      <c r="A2168">
        <f t="shared" ca="1" si="69"/>
        <v>17</v>
      </c>
      <c r="B2168">
        <f t="shared" ca="1" si="70"/>
        <v>2100</v>
      </c>
      <c r="C2168" t="str">
        <f ca="1">IF(OFFSET('YODA Blocks'!$A$2,'YODA File'!B2168,'YODA File'!A2168)="","",OFFSET('YODA Blocks'!$A$2,'YODA File'!B2168,'YODA File'!A2168))</f>
        <v/>
      </c>
    </row>
    <row r="2169" spans="1:3" x14ac:dyDescent="0.25">
      <c r="A2169">
        <f t="shared" ca="1" si="69"/>
        <v>17</v>
      </c>
      <c r="B2169">
        <f t="shared" ca="1" si="70"/>
        <v>2101</v>
      </c>
      <c r="C2169" t="str">
        <f ca="1">IF(OFFSET('YODA Blocks'!$A$2,'YODA File'!B2169,'YODA File'!A2169)="","",OFFSET('YODA Blocks'!$A$2,'YODA File'!B2169,'YODA File'!A2169))</f>
        <v/>
      </c>
    </row>
    <row r="2170" spans="1:3" x14ac:dyDescent="0.25">
      <c r="A2170">
        <f t="shared" ca="1" si="69"/>
        <v>17</v>
      </c>
      <c r="B2170">
        <f t="shared" ca="1" si="70"/>
        <v>2102</v>
      </c>
      <c r="C2170" t="str">
        <f ca="1">IF(OFFSET('YODA Blocks'!$A$2,'YODA File'!B2170,'YODA File'!A2170)="","",OFFSET('YODA Blocks'!$A$2,'YODA File'!B2170,'YODA File'!A2170))</f>
        <v/>
      </c>
    </row>
    <row r="2171" spans="1:3" x14ac:dyDescent="0.25">
      <c r="A2171">
        <f t="shared" ca="1" si="69"/>
        <v>17</v>
      </c>
      <c r="B2171">
        <f t="shared" ca="1" si="70"/>
        <v>2103</v>
      </c>
      <c r="C2171" t="str">
        <f ca="1">IF(OFFSET('YODA Blocks'!$A$2,'YODA File'!B2171,'YODA File'!A2171)="","",OFFSET('YODA Blocks'!$A$2,'YODA File'!B2171,'YODA File'!A2171))</f>
        <v/>
      </c>
    </row>
    <row r="2172" spans="1:3" x14ac:dyDescent="0.25">
      <c r="A2172">
        <f t="shared" ca="1" si="69"/>
        <v>17</v>
      </c>
      <c r="B2172">
        <f t="shared" ca="1" si="70"/>
        <v>2104</v>
      </c>
      <c r="C2172" t="str">
        <f ca="1">IF(OFFSET('YODA Blocks'!$A$2,'YODA File'!B2172,'YODA File'!A2172)="","",OFFSET('YODA Blocks'!$A$2,'YODA File'!B2172,'YODA File'!A2172))</f>
        <v/>
      </c>
    </row>
    <row r="2173" spans="1:3" x14ac:dyDescent="0.25">
      <c r="A2173">
        <f t="shared" ca="1" si="69"/>
        <v>17</v>
      </c>
      <c r="B2173">
        <f t="shared" ca="1" si="70"/>
        <v>2105</v>
      </c>
      <c r="C2173" t="str">
        <f ca="1">IF(OFFSET('YODA Blocks'!$A$2,'YODA File'!B2173,'YODA File'!A2173)="","",OFFSET('YODA Blocks'!$A$2,'YODA File'!B2173,'YODA File'!A2173))</f>
        <v/>
      </c>
    </row>
    <row r="2174" spans="1:3" x14ac:dyDescent="0.25">
      <c r="A2174">
        <f t="shared" ca="1" si="69"/>
        <v>17</v>
      </c>
      <c r="B2174">
        <f t="shared" ca="1" si="70"/>
        <v>2106</v>
      </c>
      <c r="C2174" t="str">
        <f ca="1">IF(OFFSET('YODA Blocks'!$A$2,'YODA File'!B2174,'YODA File'!A2174)="","",OFFSET('YODA Blocks'!$A$2,'YODA File'!B2174,'YODA File'!A2174))</f>
        <v/>
      </c>
    </row>
    <row r="2175" spans="1:3" x14ac:dyDescent="0.25">
      <c r="A2175">
        <f t="shared" ref="A2175:A2238" ca="1" si="71">IF(B2174=INDIRECT(CONCATENATE("'YODA Blocks'!$",CHAR(A2174+65),"$2:",CHAR(A2174+65),"$2")),A2174+1,A2174)</f>
        <v>17</v>
      </c>
      <c r="B2175">
        <f t="shared" ref="B2175:B2238" ca="1" si="72">IF(B2174=SUM(INDIRECT(CONCATENATE("'YODA Blocks'!$",CHAR(A2174+65),"$2:",CHAR(A2174+65),"$2"))),1,B2174+1)</f>
        <v>2107</v>
      </c>
      <c r="C2175" t="str">
        <f ca="1">IF(OFFSET('YODA Blocks'!$A$2,'YODA File'!B2175,'YODA File'!A2175)="","",OFFSET('YODA Blocks'!$A$2,'YODA File'!B2175,'YODA File'!A2175))</f>
        <v/>
      </c>
    </row>
    <row r="2176" spans="1:3" x14ac:dyDescent="0.25">
      <c r="A2176">
        <f t="shared" ca="1" si="71"/>
        <v>17</v>
      </c>
      <c r="B2176">
        <f t="shared" ca="1" si="72"/>
        <v>2108</v>
      </c>
      <c r="C2176" t="str">
        <f ca="1">IF(OFFSET('YODA Blocks'!$A$2,'YODA File'!B2176,'YODA File'!A2176)="","",OFFSET('YODA Blocks'!$A$2,'YODA File'!B2176,'YODA File'!A2176))</f>
        <v/>
      </c>
    </row>
    <row r="2177" spans="1:3" x14ac:dyDescent="0.25">
      <c r="A2177">
        <f t="shared" ca="1" si="71"/>
        <v>17</v>
      </c>
      <c r="B2177">
        <f t="shared" ca="1" si="72"/>
        <v>2109</v>
      </c>
      <c r="C2177" t="str">
        <f ca="1">IF(OFFSET('YODA Blocks'!$A$2,'YODA File'!B2177,'YODA File'!A2177)="","",OFFSET('YODA Blocks'!$A$2,'YODA File'!B2177,'YODA File'!A2177))</f>
        <v/>
      </c>
    </row>
    <row r="2178" spans="1:3" x14ac:dyDescent="0.25">
      <c r="A2178">
        <f t="shared" ca="1" si="71"/>
        <v>17</v>
      </c>
      <c r="B2178">
        <f t="shared" ca="1" si="72"/>
        <v>2110</v>
      </c>
      <c r="C2178" t="str">
        <f ca="1">IF(OFFSET('YODA Blocks'!$A$2,'YODA File'!B2178,'YODA File'!A2178)="","",OFFSET('YODA Blocks'!$A$2,'YODA File'!B2178,'YODA File'!A2178))</f>
        <v/>
      </c>
    </row>
    <row r="2179" spans="1:3" x14ac:dyDescent="0.25">
      <c r="A2179">
        <f t="shared" ca="1" si="71"/>
        <v>17</v>
      </c>
      <c r="B2179">
        <f t="shared" ca="1" si="72"/>
        <v>2111</v>
      </c>
      <c r="C2179" t="str">
        <f ca="1">IF(OFFSET('YODA Blocks'!$A$2,'YODA File'!B2179,'YODA File'!A2179)="","",OFFSET('YODA Blocks'!$A$2,'YODA File'!B2179,'YODA File'!A2179))</f>
        <v/>
      </c>
    </row>
    <row r="2180" spans="1:3" x14ac:dyDescent="0.25">
      <c r="A2180">
        <f t="shared" ca="1" si="71"/>
        <v>17</v>
      </c>
      <c r="B2180">
        <f t="shared" ca="1" si="72"/>
        <v>2112</v>
      </c>
      <c r="C2180" t="str">
        <f ca="1">IF(OFFSET('YODA Blocks'!$A$2,'YODA File'!B2180,'YODA File'!A2180)="","",OFFSET('YODA Blocks'!$A$2,'YODA File'!B2180,'YODA File'!A2180))</f>
        <v/>
      </c>
    </row>
    <row r="2181" spans="1:3" x14ac:dyDescent="0.25">
      <c r="A2181">
        <f t="shared" ca="1" si="71"/>
        <v>17</v>
      </c>
      <c r="B2181">
        <f t="shared" ca="1" si="72"/>
        <v>2113</v>
      </c>
      <c r="C2181" t="str">
        <f ca="1">IF(OFFSET('YODA Blocks'!$A$2,'YODA File'!B2181,'YODA File'!A2181)="","",OFFSET('YODA Blocks'!$A$2,'YODA File'!B2181,'YODA File'!A2181))</f>
        <v/>
      </c>
    </row>
    <row r="2182" spans="1:3" x14ac:dyDescent="0.25">
      <c r="A2182">
        <f t="shared" ca="1" si="71"/>
        <v>17</v>
      </c>
      <c r="B2182">
        <f t="shared" ca="1" si="72"/>
        <v>2114</v>
      </c>
      <c r="C2182" t="str">
        <f ca="1">IF(OFFSET('YODA Blocks'!$A$2,'YODA File'!B2182,'YODA File'!A2182)="","",OFFSET('YODA Blocks'!$A$2,'YODA File'!B2182,'YODA File'!A2182))</f>
        <v/>
      </c>
    </row>
    <row r="2183" spans="1:3" x14ac:dyDescent="0.25">
      <c r="A2183">
        <f t="shared" ca="1" si="71"/>
        <v>17</v>
      </c>
      <c r="B2183">
        <f t="shared" ca="1" si="72"/>
        <v>2115</v>
      </c>
      <c r="C2183" t="str">
        <f ca="1">IF(OFFSET('YODA Blocks'!$A$2,'YODA File'!B2183,'YODA File'!A2183)="","",OFFSET('YODA Blocks'!$A$2,'YODA File'!B2183,'YODA File'!A2183))</f>
        <v/>
      </c>
    </row>
    <row r="2184" spans="1:3" x14ac:dyDescent="0.25">
      <c r="A2184">
        <f t="shared" ca="1" si="71"/>
        <v>17</v>
      </c>
      <c r="B2184">
        <f t="shared" ca="1" si="72"/>
        <v>2116</v>
      </c>
      <c r="C2184" t="str">
        <f ca="1">IF(OFFSET('YODA Blocks'!$A$2,'YODA File'!B2184,'YODA File'!A2184)="","",OFFSET('YODA Blocks'!$A$2,'YODA File'!B2184,'YODA File'!A2184))</f>
        <v/>
      </c>
    </row>
    <row r="2185" spans="1:3" x14ac:dyDescent="0.25">
      <c r="A2185">
        <f t="shared" ca="1" si="71"/>
        <v>17</v>
      </c>
      <c r="B2185">
        <f t="shared" ca="1" si="72"/>
        <v>2117</v>
      </c>
      <c r="C2185" t="str">
        <f ca="1">IF(OFFSET('YODA Blocks'!$A$2,'YODA File'!B2185,'YODA File'!A2185)="","",OFFSET('YODA Blocks'!$A$2,'YODA File'!B2185,'YODA File'!A2185))</f>
        <v/>
      </c>
    </row>
    <row r="2186" spans="1:3" x14ac:dyDescent="0.25">
      <c r="A2186">
        <f t="shared" ca="1" si="71"/>
        <v>17</v>
      </c>
      <c r="B2186">
        <f t="shared" ca="1" si="72"/>
        <v>2118</v>
      </c>
      <c r="C2186" t="str">
        <f ca="1">IF(OFFSET('YODA Blocks'!$A$2,'YODA File'!B2186,'YODA File'!A2186)="","",OFFSET('YODA Blocks'!$A$2,'YODA File'!B2186,'YODA File'!A2186))</f>
        <v/>
      </c>
    </row>
    <row r="2187" spans="1:3" x14ac:dyDescent="0.25">
      <c r="A2187">
        <f t="shared" ca="1" si="71"/>
        <v>17</v>
      </c>
      <c r="B2187">
        <f t="shared" ca="1" si="72"/>
        <v>2119</v>
      </c>
      <c r="C2187" t="str">
        <f ca="1">IF(OFFSET('YODA Blocks'!$A$2,'YODA File'!B2187,'YODA File'!A2187)="","",OFFSET('YODA Blocks'!$A$2,'YODA File'!B2187,'YODA File'!A2187))</f>
        <v/>
      </c>
    </row>
    <row r="2188" spans="1:3" x14ac:dyDescent="0.25">
      <c r="A2188">
        <f t="shared" ca="1" si="71"/>
        <v>17</v>
      </c>
      <c r="B2188">
        <f t="shared" ca="1" si="72"/>
        <v>2120</v>
      </c>
      <c r="C2188" t="str">
        <f ca="1">IF(OFFSET('YODA Blocks'!$A$2,'YODA File'!B2188,'YODA File'!A2188)="","",OFFSET('YODA Blocks'!$A$2,'YODA File'!B2188,'YODA File'!A2188))</f>
        <v/>
      </c>
    </row>
    <row r="2189" spans="1:3" x14ac:dyDescent="0.25">
      <c r="A2189">
        <f t="shared" ca="1" si="71"/>
        <v>17</v>
      </c>
      <c r="B2189">
        <f t="shared" ca="1" si="72"/>
        <v>2121</v>
      </c>
      <c r="C2189" t="str">
        <f ca="1">IF(OFFSET('YODA Blocks'!$A$2,'YODA File'!B2189,'YODA File'!A2189)="","",OFFSET('YODA Blocks'!$A$2,'YODA File'!B2189,'YODA File'!A2189))</f>
        <v/>
      </c>
    </row>
    <row r="2190" spans="1:3" x14ac:dyDescent="0.25">
      <c r="A2190">
        <f t="shared" ca="1" si="71"/>
        <v>17</v>
      </c>
      <c r="B2190">
        <f t="shared" ca="1" si="72"/>
        <v>2122</v>
      </c>
      <c r="C2190" t="str">
        <f ca="1">IF(OFFSET('YODA Blocks'!$A$2,'YODA File'!B2190,'YODA File'!A2190)="","",OFFSET('YODA Blocks'!$A$2,'YODA File'!B2190,'YODA File'!A2190))</f>
        <v/>
      </c>
    </row>
    <row r="2191" spans="1:3" x14ac:dyDescent="0.25">
      <c r="A2191">
        <f t="shared" ca="1" si="71"/>
        <v>17</v>
      </c>
      <c r="B2191">
        <f t="shared" ca="1" si="72"/>
        <v>2123</v>
      </c>
      <c r="C2191" t="str">
        <f ca="1">IF(OFFSET('YODA Blocks'!$A$2,'YODA File'!B2191,'YODA File'!A2191)="","",OFFSET('YODA Blocks'!$A$2,'YODA File'!B2191,'YODA File'!A2191))</f>
        <v/>
      </c>
    </row>
    <row r="2192" spans="1:3" x14ac:dyDescent="0.25">
      <c r="A2192">
        <f t="shared" ca="1" si="71"/>
        <v>17</v>
      </c>
      <c r="B2192">
        <f t="shared" ca="1" si="72"/>
        <v>2124</v>
      </c>
      <c r="C2192" t="str">
        <f ca="1">IF(OFFSET('YODA Blocks'!$A$2,'YODA File'!B2192,'YODA File'!A2192)="","",OFFSET('YODA Blocks'!$A$2,'YODA File'!B2192,'YODA File'!A2192))</f>
        <v/>
      </c>
    </row>
    <row r="2193" spans="1:3" x14ac:dyDescent="0.25">
      <c r="A2193">
        <f t="shared" ca="1" si="71"/>
        <v>17</v>
      </c>
      <c r="B2193">
        <f t="shared" ca="1" si="72"/>
        <v>2125</v>
      </c>
      <c r="C2193" t="str">
        <f ca="1">IF(OFFSET('YODA Blocks'!$A$2,'YODA File'!B2193,'YODA File'!A2193)="","",OFFSET('YODA Blocks'!$A$2,'YODA File'!B2193,'YODA File'!A2193))</f>
        <v/>
      </c>
    </row>
    <row r="2194" spans="1:3" x14ac:dyDescent="0.25">
      <c r="A2194">
        <f t="shared" ca="1" si="71"/>
        <v>17</v>
      </c>
      <c r="B2194">
        <f t="shared" ca="1" si="72"/>
        <v>2126</v>
      </c>
      <c r="C2194" t="str">
        <f ca="1">IF(OFFSET('YODA Blocks'!$A$2,'YODA File'!B2194,'YODA File'!A2194)="","",OFFSET('YODA Blocks'!$A$2,'YODA File'!B2194,'YODA File'!A2194))</f>
        <v/>
      </c>
    </row>
    <row r="2195" spans="1:3" x14ac:dyDescent="0.25">
      <c r="A2195">
        <f t="shared" ca="1" si="71"/>
        <v>17</v>
      </c>
      <c r="B2195">
        <f t="shared" ca="1" si="72"/>
        <v>2127</v>
      </c>
      <c r="C2195" t="str">
        <f ca="1">IF(OFFSET('YODA Blocks'!$A$2,'YODA File'!B2195,'YODA File'!A2195)="","",OFFSET('YODA Blocks'!$A$2,'YODA File'!B2195,'YODA File'!A2195))</f>
        <v/>
      </c>
    </row>
    <row r="2196" spans="1:3" x14ac:dyDescent="0.25">
      <c r="A2196">
        <f t="shared" ca="1" si="71"/>
        <v>17</v>
      </c>
      <c r="B2196">
        <f t="shared" ca="1" si="72"/>
        <v>2128</v>
      </c>
      <c r="C2196" t="str">
        <f ca="1">IF(OFFSET('YODA Blocks'!$A$2,'YODA File'!B2196,'YODA File'!A2196)="","",OFFSET('YODA Blocks'!$A$2,'YODA File'!B2196,'YODA File'!A2196))</f>
        <v/>
      </c>
    </row>
    <row r="2197" spans="1:3" x14ac:dyDescent="0.25">
      <c r="A2197">
        <f t="shared" ca="1" si="71"/>
        <v>17</v>
      </c>
      <c r="B2197">
        <f t="shared" ca="1" si="72"/>
        <v>2129</v>
      </c>
      <c r="C2197" t="str">
        <f ca="1">IF(OFFSET('YODA Blocks'!$A$2,'YODA File'!B2197,'YODA File'!A2197)="","",OFFSET('YODA Blocks'!$A$2,'YODA File'!B2197,'YODA File'!A2197))</f>
        <v/>
      </c>
    </row>
    <row r="2198" spans="1:3" x14ac:dyDescent="0.25">
      <c r="A2198">
        <f t="shared" ca="1" si="71"/>
        <v>17</v>
      </c>
      <c r="B2198">
        <f t="shared" ca="1" si="72"/>
        <v>2130</v>
      </c>
      <c r="C2198" t="str">
        <f ca="1">IF(OFFSET('YODA Blocks'!$A$2,'YODA File'!B2198,'YODA File'!A2198)="","",OFFSET('YODA Blocks'!$A$2,'YODA File'!B2198,'YODA File'!A2198))</f>
        <v/>
      </c>
    </row>
    <row r="2199" spans="1:3" x14ac:dyDescent="0.25">
      <c r="A2199">
        <f t="shared" ca="1" si="71"/>
        <v>17</v>
      </c>
      <c r="B2199">
        <f t="shared" ca="1" si="72"/>
        <v>2131</v>
      </c>
      <c r="C2199" t="str">
        <f ca="1">IF(OFFSET('YODA Blocks'!$A$2,'YODA File'!B2199,'YODA File'!A2199)="","",OFFSET('YODA Blocks'!$A$2,'YODA File'!B2199,'YODA File'!A2199))</f>
        <v/>
      </c>
    </row>
    <row r="2200" spans="1:3" x14ac:dyDescent="0.25">
      <c r="A2200">
        <f t="shared" ca="1" si="71"/>
        <v>17</v>
      </c>
      <c r="B2200">
        <f t="shared" ca="1" si="72"/>
        <v>2132</v>
      </c>
      <c r="C2200" t="str">
        <f ca="1">IF(OFFSET('YODA Blocks'!$A$2,'YODA File'!B2200,'YODA File'!A2200)="","",OFFSET('YODA Blocks'!$A$2,'YODA File'!B2200,'YODA File'!A2200))</f>
        <v/>
      </c>
    </row>
    <row r="2201" spans="1:3" x14ac:dyDescent="0.25">
      <c r="A2201">
        <f t="shared" ca="1" si="71"/>
        <v>17</v>
      </c>
      <c r="B2201">
        <f t="shared" ca="1" si="72"/>
        <v>2133</v>
      </c>
      <c r="C2201" t="str">
        <f ca="1">IF(OFFSET('YODA Blocks'!$A$2,'YODA File'!B2201,'YODA File'!A2201)="","",OFFSET('YODA Blocks'!$A$2,'YODA File'!B2201,'YODA File'!A2201))</f>
        <v/>
      </c>
    </row>
    <row r="2202" spans="1:3" x14ac:dyDescent="0.25">
      <c r="A2202">
        <f t="shared" ca="1" si="71"/>
        <v>17</v>
      </c>
      <c r="B2202">
        <f t="shared" ca="1" si="72"/>
        <v>2134</v>
      </c>
      <c r="C2202" t="str">
        <f ca="1">IF(OFFSET('YODA Blocks'!$A$2,'YODA File'!B2202,'YODA File'!A2202)="","",OFFSET('YODA Blocks'!$A$2,'YODA File'!B2202,'YODA File'!A2202))</f>
        <v/>
      </c>
    </row>
    <row r="2203" spans="1:3" x14ac:dyDescent="0.25">
      <c r="A2203">
        <f t="shared" ca="1" si="71"/>
        <v>17</v>
      </c>
      <c r="B2203">
        <f t="shared" ca="1" si="72"/>
        <v>2135</v>
      </c>
      <c r="C2203" t="str">
        <f ca="1">IF(OFFSET('YODA Blocks'!$A$2,'YODA File'!B2203,'YODA File'!A2203)="","",OFFSET('YODA Blocks'!$A$2,'YODA File'!B2203,'YODA File'!A2203))</f>
        <v/>
      </c>
    </row>
    <row r="2204" spans="1:3" x14ac:dyDescent="0.25">
      <c r="A2204">
        <f t="shared" ca="1" si="71"/>
        <v>17</v>
      </c>
      <c r="B2204">
        <f t="shared" ca="1" si="72"/>
        <v>2136</v>
      </c>
      <c r="C2204" t="str">
        <f ca="1">IF(OFFSET('YODA Blocks'!$A$2,'YODA File'!B2204,'YODA File'!A2204)="","",OFFSET('YODA Blocks'!$A$2,'YODA File'!B2204,'YODA File'!A2204))</f>
        <v/>
      </c>
    </row>
    <row r="2205" spans="1:3" x14ac:dyDescent="0.25">
      <c r="A2205">
        <f t="shared" ca="1" si="71"/>
        <v>17</v>
      </c>
      <c r="B2205">
        <f t="shared" ca="1" si="72"/>
        <v>2137</v>
      </c>
      <c r="C2205" t="str">
        <f ca="1">IF(OFFSET('YODA Blocks'!$A$2,'YODA File'!B2205,'YODA File'!A2205)="","",OFFSET('YODA Blocks'!$A$2,'YODA File'!B2205,'YODA File'!A2205))</f>
        <v/>
      </c>
    </row>
    <row r="2206" spans="1:3" x14ac:dyDescent="0.25">
      <c r="A2206">
        <f t="shared" ca="1" si="71"/>
        <v>17</v>
      </c>
      <c r="B2206">
        <f t="shared" ca="1" si="72"/>
        <v>2138</v>
      </c>
      <c r="C2206" t="str">
        <f ca="1">IF(OFFSET('YODA Blocks'!$A$2,'YODA File'!B2206,'YODA File'!A2206)="","",OFFSET('YODA Blocks'!$A$2,'YODA File'!B2206,'YODA File'!A2206))</f>
        <v/>
      </c>
    </row>
    <row r="2207" spans="1:3" x14ac:dyDescent="0.25">
      <c r="A2207">
        <f t="shared" ca="1" si="71"/>
        <v>17</v>
      </c>
      <c r="B2207">
        <f t="shared" ca="1" si="72"/>
        <v>2139</v>
      </c>
      <c r="C2207" t="str">
        <f ca="1">IF(OFFSET('YODA Blocks'!$A$2,'YODA File'!B2207,'YODA File'!A2207)="","",OFFSET('YODA Blocks'!$A$2,'YODA File'!B2207,'YODA File'!A2207))</f>
        <v/>
      </c>
    </row>
    <row r="2208" spans="1:3" x14ac:dyDescent="0.25">
      <c r="A2208">
        <f t="shared" ca="1" si="71"/>
        <v>17</v>
      </c>
      <c r="B2208">
        <f t="shared" ca="1" si="72"/>
        <v>2140</v>
      </c>
      <c r="C2208" t="str">
        <f ca="1">IF(OFFSET('YODA Blocks'!$A$2,'YODA File'!B2208,'YODA File'!A2208)="","",OFFSET('YODA Blocks'!$A$2,'YODA File'!B2208,'YODA File'!A2208))</f>
        <v/>
      </c>
    </row>
    <row r="2209" spans="1:3" x14ac:dyDescent="0.25">
      <c r="A2209">
        <f t="shared" ca="1" si="71"/>
        <v>17</v>
      </c>
      <c r="B2209">
        <f t="shared" ca="1" si="72"/>
        <v>2141</v>
      </c>
      <c r="C2209" t="str">
        <f ca="1">IF(OFFSET('YODA Blocks'!$A$2,'YODA File'!B2209,'YODA File'!A2209)="","",OFFSET('YODA Blocks'!$A$2,'YODA File'!B2209,'YODA File'!A2209))</f>
        <v/>
      </c>
    </row>
    <row r="2210" spans="1:3" x14ac:dyDescent="0.25">
      <c r="A2210">
        <f t="shared" ca="1" si="71"/>
        <v>17</v>
      </c>
      <c r="B2210">
        <f t="shared" ca="1" si="72"/>
        <v>2142</v>
      </c>
      <c r="C2210" t="str">
        <f ca="1">IF(OFFSET('YODA Blocks'!$A$2,'YODA File'!B2210,'YODA File'!A2210)="","",OFFSET('YODA Blocks'!$A$2,'YODA File'!B2210,'YODA File'!A2210))</f>
        <v/>
      </c>
    </row>
    <row r="2211" spans="1:3" x14ac:dyDescent="0.25">
      <c r="A2211">
        <f t="shared" ca="1" si="71"/>
        <v>17</v>
      </c>
      <c r="B2211">
        <f t="shared" ca="1" si="72"/>
        <v>2143</v>
      </c>
      <c r="C2211" t="str">
        <f ca="1">IF(OFFSET('YODA Blocks'!$A$2,'YODA File'!B2211,'YODA File'!A2211)="","",OFFSET('YODA Blocks'!$A$2,'YODA File'!B2211,'YODA File'!A2211))</f>
        <v/>
      </c>
    </row>
    <row r="2212" spans="1:3" x14ac:dyDescent="0.25">
      <c r="A2212">
        <f t="shared" ca="1" si="71"/>
        <v>17</v>
      </c>
      <c r="B2212">
        <f t="shared" ca="1" si="72"/>
        <v>2144</v>
      </c>
      <c r="C2212" t="str">
        <f ca="1">IF(OFFSET('YODA Blocks'!$A$2,'YODA File'!B2212,'YODA File'!A2212)="","",OFFSET('YODA Blocks'!$A$2,'YODA File'!B2212,'YODA File'!A2212))</f>
        <v/>
      </c>
    </row>
    <row r="2213" spans="1:3" x14ac:dyDescent="0.25">
      <c r="A2213">
        <f t="shared" ca="1" si="71"/>
        <v>17</v>
      </c>
      <c r="B2213">
        <f t="shared" ca="1" si="72"/>
        <v>2145</v>
      </c>
      <c r="C2213" t="str">
        <f ca="1">IF(OFFSET('YODA Blocks'!$A$2,'YODA File'!B2213,'YODA File'!A2213)="","",OFFSET('YODA Blocks'!$A$2,'YODA File'!B2213,'YODA File'!A2213))</f>
        <v/>
      </c>
    </row>
    <row r="2214" spans="1:3" x14ac:dyDescent="0.25">
      <c r="A2214">
        <f t="shared" ca="1" si="71"/>
        <v>17</v>
      </c>
      <c r="B2214">
        <f t="shared" ca="1" si="72"/>
        <v>2146</v>
      </c>
      <c r="C2214" t="str">
        <f ca="1">IF(OFFSET('YODA Blocks'!$A$2,'YODA File'!B2214,'YODA File'!A2214)="","",OFFSET('YODA Blocks'!$A$2,'YODA File'!B2214,'YODA File'!A2214))</f>
        <v/>
      </c>
    </row>
    <row r="2215" spans="1:3" x14ac:dyDescent="0.25">
      <c r="A2215">
        <f t="shared" ca="1" si="71"/>
        <v>17</v>
      </c>
      <c r="B2215">
        <f t="shared" ca="1" si="72"/>
        <v>2147</v>
      </c>
      <c r="C2215" t="str">
        <f ca="1">IF(OFFSET('YODA Blocks'!$A$2,'YODA File'!B2215,'YODA File'!A2215)="","",OFFSET('YODA Blocks'!$A$2,'YODA File'!B2215,'YODA File'!A2215))</f>
        <v/>
      </c>
    </row>
    <row r="2216" spans="1:3" x14ac:dyDescent="0.25">
      <c r="A2216">
        <f t="shared" ca="1" si="71"/>
        <v>17</v>
      </c>
      <c r="B2216">
        <f t="shared" ca="1" si="72"/>
        <v>2148</v>
      </c>
      <c r="C2216" t="str">
        <f ca="1">IF(OFFSET('YODA Blocks'!$A$2,'YODA File'!B2216,'YODA File'!A2216)="","",OFFSET('YODA Blocks'!$A$2,'YODA File'!B2216,'YODA File'!A2216))</f>
        <v/>
      </c>
    </row>
    <row r="2217" spans="1:3" x14ac:dyDescent="0.25">
      <c r="A2217">
        <f t="shared" ca="1" si="71"/>
        <v>17</v>
      </c>
      <c r="B2217">
        <f t="shared" ca="1" si="72"/>
        <v>2149</v>
      </c>
      <c r="C2217" t="str">
        <f ca="1">IF(OFFSET('YODA Blocks'!$A$2,'YODA File'!B2217,'YODA File'!A2217)="","",OFFSET('YODA Blocks'!$A$2,'YODA File'!B2217,'YODA File'!A2217))</f>
        <v/>
      </c>
    </row>
    <row r="2218" spans="1:3" x14ac:dyDescent="0.25">
      <c r="A2218">
        <f t="shared" ca="1" si="71"/>
        <v>17</v>
      </c>
      <c r="B2218">
        <f t="shared" ca="1" si="72"/>
        <v>2150</v>
      </c>
      <c r="C2218" t="str">
        <f ca="1">IF(OFFSET('YODA Blocks'!$A$2,'YODA File'!B2218,'YODA File'!A2218)="","",OFFSET('YODA Blocks'!$A$2,'YODA File'!B2218,'YODA File'!A2218))</f>
        <v/>
      </c>
    </row>
    <row r="2219" spans="1:3" x14ac:dyDescent="0.25">
      <c r="A2219">
        <f t="shared" ca="1" si="71"/>
        <v>17</v>
      </c>
      <c r="B2219">
        <f t="shared" ca="1" si="72"/>
        <v>2151</v>
      </c>
      <c r="C2219" t="str">
        <f ca="1">IF(OFFSET('YODA Blocks'!$A$2,'YODA File'!B2219,'YODA File'!A2219)="","",OFFSET('YODA Blocks'!$A$2,'YODA File'!B2219,'YODA File'!A2219))</f>
        <v/>
      </c>
    </row>
    <row r="2220" spans="1:3" x14ac:dyDescent="0.25">
      <c r="A2220">
        <f t="shared" ca="1" si="71"/>
        <v>17</v>
      </c>
      <c r="B2220">
        <f t="shared" ca="1" si="72"/>
        <v>2152</v>
      </c>
      <c r="C2220" t="str">
        <f ca="1">IF(OFFSET('YODA Blocks'!$A$2,'YODA File'!B2220,'YODA File'!A2220)="","",OFFSET('YODA Blocks'!$A$2,'YODA File'!B2220,'YODA File'!A2220))</f>
        <v/>
      </c>
    </row>
    <row r="2221" spans="1:3" x14ac:dyDescent="0.25">
      <c r="A2221">
        <f t="shared" ca="1" si="71"/>
        <v>17</v>
      </c>
      <c r="B2221">
        <f t="shared" ca="1" si="72"/>
        <v>2153</v>
      </c>
      <c r="C2221" t="str">
        <f ca="1">IF(OFFSET('YODA Blocks'!$A$2,'YODA File'!B2221,'YODA File'!A2221)="","",OFFSET('YODA Blocks'!$A$2,'YODA File'!B2221,'YODA File'!A2221))</f>
        <v/>
      </c>
    </row>
    <row r="2222" spans="1:3" x14ac:dyDescent="0.25">
      <c r="A2222">
        <f t="shared" ca="1" si="71"/>
        <v>17</v>
      </c>
      <c r="B2222">
        <f t="shared" ca="1" si="72"/>
        <v>2154</v>
      </c>
      <c r="C2222" t="str">
        <f ca="1">IF(OFFSET('YODA Blocks'!$A$2,'YODA File'!B2222,'YODA File'!A2222)="","",OFFSET('YODA Blocks'!$A$2,'YODA File'!B2222,'YODA File'!A2222))</f>
        <v/>
      </c>
    </row>
    <row r="2223" spans="1:3" x14ac:dyDescent="0.25">
      <c r="A2223">
        <f t="shared" ca="1" si="71"/>
        <v>17</v>
      </c>
      <c r="B2223">
        <f t="shared" ca="1" si="72"/>
        <v>2155</v>
      </c>
      <c r="C2223" t="str">
        <f ca="1">IF(OFFSET('YODA Blocks'!$A$2,'YODA File'!B2223,'YODA File'!A2223)="","",OFFSET('YODA Blocks'!$A$2,'YODA File'!B2223,'YODA File'!A2223))</f>
        <v/>
      </c>
    </row>
    <row r="2224" spans="1:3" x14ac:dyDescent="0.25">
      <c r="A2224">
        <f t="shared" ca="1" si="71"/>
        <v>17</v>
      </c>
      <c r="B2224">
        <f t="shared" ca="1" si="72"/>
        <v>2156</v>
      </c>
      <c r="C2224" t="str">
        <f ca="1">IF(OFFSET('YODA Blocks'!$A$2,'YODA File'!B2224,'YODA File'!A2224)="","",OFFSET('YODA Blocks'!$A$2,'YODA File'!B2224,'YODA File'!A2224))</f>
        <v/>
      </c>
    </row>
    <row r="2225" spans="1:3" x14ac:dyDescent="0.25">
      <c r="A2225">
        <f t="shared" ca="1" si="71"/>
        <v>17</v>
      </c>
      <c r="B2225">
        <f t="shared" ca="1" si="72"/>
        <v>2157</v>
      </c>
      <c r="C2225" t="str">
        <f ca="1">IF(OFFSET('YODA Blocks'!$A$2,'YODA File'!B2225,'YODA File'!A2225)="","",OFFSET('YODA Blocks'!$A$2,'YODA File'!B2225,'YODA File'!A2225))</f>
        <v/>
      </c>
    </row>
    <row r="2226" spans="1:3" x14ac:dyDescent="0.25">
      <c r="A2226">
        <f t="shared" ca="1" si="71"/>
        <v>17</v>
      </c>
      <c r="B2226">
        <f t="shared" ca="1" si="72"/>
        <v>2158</v>
      </c>
      <c r="C2226" t="str">
        <f ca="1">IF(OFFSET('YODA Blocks'!$A$2,'YODA File'!B2226,'YODA File'!A2226)="","",OFFSET('YODA Blocks'!$A$2,'YODA File'!B2226,'YODA File'!A2226))</f>
        <v/>
      </c>
    </row>
    <row r="2227" spans="1:3" x14ac:dyDescent="0.25">
      <c r="A2227">
        <f t="shared" ca="1" si="71"/>
        <v>17</v>
      </c>
      <c r="B2227">
        <f t="shared" ca="1" si="72"/>
        <v>2159</v>
      </c>
      <c r="C2227" t="str">
        <f ca="1">IF(OFFSET('YODA Blocks'!$A$2,'YODA File'!B2227,'YODA File'!A2227)="","",OFFSET('YODA Blocks'!$A$2,'YODA File'!B2227,'YODA File'!A2227))</f>
        <v/>
      </c>
    </row>
    <row r="2228" spans="1:3" x14ac:dyDescent="0.25">
      <c r="A2228">
        <f t="shared" ca="1" si="71"/>
        <v>17</v>
      </c>
      <c r="B2228">
        <f t="shared" ca="1" si="72"/>
        <v>2160</v>
      </c>
      <c r="C2228" t="str">
        <f ca="1">IF(OFFSET('YODA Blocks'!$A$2,'YODA File'!B2228,'YODA File'!A2228)="","",OFFSET('YODA Blocks'!$A$2,'YODA File'!B2228,'YODA File'!A2228))</f>
        <v/>
      </c>
    </row>
    <row r="2229" spans="1:3" x14ac:dyDescent="0.25">
      <c r="A2229">
        <f t="shared" ca="1" si="71"/>
        <v>17</v>
      </c>
      <c r="B2229">
        <f t="shared" ca="1" si="72"/>
        <v>2161</v>
      </c>
      <c r="C2229" t="str">
        <f ca="1">IF(OFFSET('YODA Blocks'!$A$2,'YODA File'!B2229,'YODA File'!A2229)="","",OFFSET('YODA Blocks'!$A$2,'YODA File'!B2229,'YODA File'!A2229))</f>
        <v/>
      </c>
    </row>
    <row r="2230" spans="1:3" x14ac:dyDescent="0.25">
      <c r="A2230">
        <f t="shared" ca="1" si="71"/>
        <v>17</v>
      </c>
      <c r="B2230">
        <f t="shared" ca="1" si="72"/>
        <v>2162</v>
      </c>
      <c r="C2230" t="str">
        <f ca="1">IF(OFFSET('YODA Blocks'!$A$2,'YODA File'!B2230,'YODA File'!A2230)="","",OFFSET('YODA Blocks'!$A$2,'YODA File'!B2230,'YODA File'!A2230))</f>
        <v/>
      </c>
    </row>
    <row r="2231" spans="1:3" x14ac:dyDescent="0.25">
      <c r="A2231">
        <f t="shared" ca="1" si="71"/>
        <v>17</v>
      </c>
      <c r="B2231">
        <f t="shared" ca="1" si="72"/>
        <v>2163</v>
      </c>
      <c r="C2231" t="str">
        <f ca="1">IF(OFFSET('YODA Blocks'!$A$2,'YODA File'!B2231,'YODA File'!A2231)="","",OFFSET('YODA Blocks'!$A$2,'YODA File'!B2231,'YODA File'!A2231))</f>
        <v/>
      </c>
    </row>
    <row r="2232" spans="1:3" x14ac:dyDescent="0.25">
      <c r="A2232">
        <f t="shared" ca="1" si="71"/>
        <v>17</v>
      </c>
      <c r="B2232">
        <f t="shared" ca="1" si="72"/>
        <v>2164</v>
      </c>
      <c r="C2232" t="str">
        <f ca="1">IF(OFFSET('YODA Blocks'!$A$2,'YODA File'!B2232,'YODA File'!A2232)="","",OFFSET('YODA Blocks'!$A$2,'YODA File'!B2232,'YODA File'!A2232))</f>
        <v/>
      </c>
    </row>
    <row r="2233" spans="1:3" x14ac:dyDescent="0.25">
      <c r="A2233">
        <f t="shared" ca="1" si="71"/>
        <v>17</v>
      </c>
      <c r="B2233">
        <f t="shared" ca="1" si="72"/>
        <v>2165</v>
      </c>
      <c r="C2233" t="str">
        <f ca="1">IF(OFFSET('YODA Blocks'!$A$2,'YODA File'!B2233,'YODA File'!A2233)="","",OFFSET('YODA Blocks'!$A$2,'YODA File'!B2233,'YODA File'!A2233))</f>
        <v/>
      </c>
    </row>
    <row r="2234" spans="1:3" x14ac:dyDescent="0.25">
      <c r="A2234">
        <f t="shared" ca="1" si="71"/>
        <v>17</v>
      </c>
      <c r="B2234">
        <f t="shared" ca="1" si="72"/>
        <v>2166</v>
      </c>
      <c r="C2234" t="str">
        <f ca="1">IF(OFFSET('YODA Blocks'!$A$2,'YODA File'!B2234,'YODA File'!A2234)="","",OFFSET('YODA Blocks'!$A$2,'YODA File'!B2234,'YODA File'!A2234))</f>
        <v/>
      </c>
    </row>
    <row r="2235" spans="1:3" x14ac:dyDescent="0.25">
      <c r="A2235">
        <f t="shared" ca="1" si="71"/>
        <v>17</v>
      </c>
      <c r="B2235">
        <f t="shared" ca="1" si="72"/>
        <v>2167</v>
      </c>
      <c r="C2235" t="str">
        <f ca="1">IF(OFFSET('YODA Blocks'!$A$2,'YODA File'!B2235,'YODA File'!A2235)="","",OFFSET('YODA Blocks'!$A$2,'YODA File'!B2235,'YODA File'!A2235))</f>
        <v/>
      </c>
    </row>
    <row r="2236" spans="1:3" x14ac:dyDescent="0.25">
      <c r="A2236">
        <f t="shared" ca="1" si="71"/>
        <v>17</v>
      </c>
      <c r="B2236">
        <f t="shared" ca="1" si="72"/>
        <v>2168</v>
      </c>
      <c r="C2236" t="str">
        <f ca="1">IF(OFFSET('YODA Blocks'!$A$2,'YODA File'!B2236,'YODA File'!A2236)="","",OFFSET('YODA Blocks'!$A$2,'YODA File'!B2236,'YODA File'!A2236))</f>
        <v/>
      </c>
    </row>
    <row r="2237" spans="1:3" x14ac:dyDescent="0.25">
      <c r="A2237">
        <f t="shared" ca="1" si="71"/>
        <v>17</v>
      </c>
      <c r="B2237">
        <f t="shared" ca="1" si="72"/>
        <v>2169</v>
      </c>
      <c r="C2237" t="str">
        <f ca="1">IF(OFFSET('YODA Blocks'!$A$2,'YODA File'!B2237,'YODA File'!A2237)="","",OFFSET('YODA Blocks'!$A$2,'YODA File'!B2237,'YODA File'!A2237))</f>
        <v/>
      </c>
    </row>
    <row r="2238" spans="1:3" x14ac:dyDescent="0.25">
      <c r="A2238">
        <f t="shared" ca="1" si="71"/>
        <v>17</v>
      </c>
      <c r="B2238">
        <f t="shared" ca="1" si="72"/>
        <v>2170</v>
      </c>
      <c r="C2238" t="str">
        <f ca="1">IF(OFFSET('YODA Blocks'!$A$2,'YODA File'!B2238,'YODA File'!A2238)="","",OFFSET('YODA Blocks'!$A$2,'YODA File'!B2238,'YODA File'!A2238))</f>
        <v/>
      </c>
    </row>
    <row r="2239" spans="1:3" x14ac:dyDescent="0.25">
      <c r="A2239">
        <f t="shared" ref="A2239:A2302" ca="1" si="73">IF(B2238=INDIRECT(CONCATENATE("'YODA Blocks'!$",CHAR(A2238+65),"$2:",CHAR(A2238+65),"$2")),A2238+1,A2238)</f>
        <v>17</v>
      </c>
      <c r="B2239">
        <f t="shared" ref="B2239:B2302" ca="1" si="74">IF(B2238=SUM(INDIRECT(CONCATENATE("'YODA Blocks'!$",CHAR(A2238+65),"$2:",CHAR(A2238+65),"$2"))),1,B2238+1)</f>
        <v>2171</v>
      </c>
      <c r="C2239" t="str">
        <f ca="1">IF(OFFSET('YODA Blocks'!$A$2,'YODA File'!B2239,'YODA File'!A2239)="","",OFFSET('YODA Blocks'!$A$2,'YODA File'!B2239,'YODA File'!A2239))</f>
        <v/>
      </c>
    </row>
    <row r="2240" spans="1:3" x14ac:dyDescent="0.25">
      <c r="A2240">
        <f t="shared" ca="1" si="73"/>
        <v>17</v>
      </c>
      <c r="B2240">
        <f t="shared" ca="1" si="74"/>
        <v>2172</v>
      </c>
      <c r="C2240" t="str">
        <f ca="1">IF(OFFSET('YODA Blocks'!$A$2,'YODA File'!B2240,'YODA File'!A2240)="","",OFFSET('YODA Blocks'!$A$2,'YODA File'!B2240,'YODA File'!A2240))</f>
        <v/>
      </c>
    </row>
    <row r="2241" spans="1:3" x14ac:dyDescent="0.25">
      <c r="A2241">
        <f t="shared" ca="1" si="73"/>
        <v>17</v>
      </c>
      <c r="B2241">
        <f t="shared" ca="1" si="74"/>
        <v>2173</v>
      </c>
      <c r="C2241" t="str">
        <f ca="1">IF(OFFSET('YODA Blocks'!$A$2,'YODA File'!B2241,'YODA File'!A2241)="","",OFFSET('YODA Blocks'!$A$2,'YODA File'!B2241,'YODA File'!A2241))</f>
        <v/>
      </c>
    </row>
    <row r="2242" spans="1:3" x14ac:dyDescent="0.25">
      <c r="A2242">
        <f t="shared" ca="1" si="73"/>
        <v>17</v>
      </c>
      <c r="B2242">
        <f t="shared" ca="1" si="74"/>
        <v>2174</v>
      </c>
      <c r="C2242" t="str">
        <f ca="1">IF(OFFSET('YODA Blocks'!$A$2,'YODA File'!B2242,'YODA File'!A2242)="","",OFFSET('YODA Blocks'!$A$2,'YODA File'!B2242,'YODA File'!A2242))</f>
        <v/>
      </c>
    </row>
    <row r="2243" spans="1:3" x14ac:dyDescent="0.25">
      <c r="A2243">
        <f t="shared" ca="1" si="73"/>
        <v>17</v>
      </c>
      <c r="B2243">
        <f t="shared" ca="1" si="74"/>
        <v>2175</v>
      </c>
      <c r="C2243" t="str">
        <f ca="1">IF(OFFSET('YODA Blocks'!$A$2,'YODA File'!B2243,'YODA File'!A2243)="","",OFFSET('YODA Blocks'!$A$2,'YODA File'!B2243,'YODA File'!A2243))</f>
        <v/>
      </c>
    </row>
    <row r="2244" spans="1:3" x14ac:dyDescent="0.25">
      <c r="A2244">
        <f t="shared" ca="1" si="73"/>
        <v>17</v>
      </c>
      <c r="B2244">
        <f t="shared" ca="1" si="74"/>
        <v>2176</v>
      </c>
      <c r="C2244" t="str">
        <f ca="1">IF(OFFSET('YODA Blocks'!$A$2,'YODA File'!B2244,'YODA File'!A2244)="","",OFFSET('YODA Blocks'!$A$2,'YODA File'!B2244,'YODA File'!A2244))</f>
        <v/>
      </c>
    </row>
    <row r="2245" spans="1:3" x14ac:dyDescent="0.25">
      <c r="A2245">
        <f t="shared" ca="1" si="73"/>
        <v>17</v>
      </c>
      <c r="B2245">
        <f t="shared" ca="1" si="74"/>
        <v>2177</v>
      </c>
      <c r="C2245" t="str">
        <f ca="1">IF(OFFSET('YODA Blocks'!$A$2,'YODA File'!B2245,'YODA File'!A2245)="","",OFFSET('YODA Blocks'!$A$2,'YODA File'!B2245,'YODA File'!A2245))</f>
        <v/>
      </c>
    </row>
    <row r="2246" spans="1:3" x14ac:dyDescent="0.25">
      <c r="A2246">
        <f t="shared" ca="1" si="73"/>
        <v>17</v>
      </c>
      <c r="B2246">
        <f t="shared" ca="1" si="74"/>
        <v>2178</v>
      </c>
      <c r="C2246" t="str">
        <f ca="1">IF(OFFSET('YODA Blocks'!$A$2,'YODA File'!B2246,'YODA File'!A2246)="","",OFFSET('YODA Blocks'!$A$2,'YODA File'!B2246,'YODA File'!A2246))</f>
        <v/>
      </c>
    </row>
    <row r="2247" spans="1:3" x14ac:dyDescent="0.25">
      <c r="A2247">
        <f t="shared" ca="1" si="73"/>
        <v>17</v>
      </c>
      <c r="B2247">
        <f t="shared" ca="1" si="74"/>
        <v>2179</v>
      </c>
      <c r="C2247" t="str">
        <f ca="1">IF(OFFSET('YODA Blocks'!$A$2,'YODA File'!B2247,'YODA File'!A2247)="","",OFFSET('YODA Blocks'!$A$2,'YODA File'!B2247,'YODA File'!A2247))</f>
        <v/>
      </c>
    </row>
    <row r="2248" spans="1:3" x14ac:dyDescent="0.25">
      <c r="A2248">
        <f t="shared" ca="1" si="73"/>
        <v>17</v>
      </c>
      <c r="B2248">
        <f t="shared" ca="1" si="74"/>
        <v>2180</v>
      </c>
      <c r="C2248" t="str">
        <f ca="1">IF(OFFSET('YODA Blocks'!$A$2,'YODA File'!B2248,'YODA File'!A2248)="","",OFFSET('YODA Blocks'!$A$2,'YODA File'!B2248,'YODA File'!A2248))</f>
        <v/>
      </c>
    </row>
    <row r="2249" spans="1:3" x14ac:dyDescent="0.25">
      <c r="A2249">
        <f t="shared" ca="1" si="73"/>
        <v>17</v>
      </c>
      <c r="B2249">
        <f t="shared" ca="1" si="74"/>
        <v>2181</v>
      </c>
      <c r="C2249" t="str">
        <f ca="1">IF(OFFSET('YODA Blocks'!$A$2,'YODA File'!B2249,'YODA File'!A2249)="","",OFFSET('YODA Blocks'!$A$2,'YODA File'!B2249,'YODA File'!A2249))</f>
        <v/>
      </c>
    </row>
    <row r="2250" spans="1:3" x14ac:dyDescent="0.25">
      <c r="A2250">
        <f t="shared" ca="1" si="73"/>
        <v>17</v>
      </c>
      <c r="B2250">
        <f t="shared" ca="1" si="74"/>
        <v>2182</v>
      </c>
      <c r="C2250" t="str">
        <f ca="1">IF(OFFSET('YODA Blocks'!$A$2,'YODA File'!B2250,'YODA File'!A2250)="","",OFFSET('YODA Blocks'!$A$2,'YODA File'!B2250,'YODA File'!A2250))</f>
        <v/>
      </c>
    </row>
    <row r="2251" spans="1:3" x14ac:dyDescent="0.25">
      <c r="A2251">
        <f t="shared" ca="1" si="73"/>
        <v>17</v>
      </c>
      <c r="B2251">
        <f t="shared" ca="1" si="74"/>
        <v>2183</v>
      </c>
      <c r="C2251" t="str">
        <f ca="1">IF(OFFSET('YODA Blocks'!$A$2,'YODA File'!B2251,'YODA File'!A2251)="","",OFFSET('YODA Blocks'!$A$2,'YODA File'!B2251,'YODA File'!A2251))</f>
        <v/>
      </c>
    </row>
    <row r="2252" spans="1:3" x14ac:dyDescent="0.25">
      <c r="A2252">
        <f t="shared" ca="1" si="73"/>
        <v>17</v>
      </c>
      <c r="B2252">
        <f t="shared" ca="1" si="74"/>
        <v>2184</v>
      </c>
      <c r="C2252" t="str">
        <f ca="1">IF(OFFSET('YODA Blocks'!$A$2,'YODA File'!B2252,'YODA File'!A2252)="","",OFFSET('YODA Blocks'!$A$2,'YODA File'!B2252,'YODA File'!A2252))</f>
        <v/>
      </c>
    </row>
    <row r="2253" spans="1:3" x14ac:dyDescent="0.25">
      <c r="A2253">
        <f t="shared" ca="1" si="73"/>
        <v>17</v>
      </c>
      <c r="B2253">
        <f t="shared" ca="1" si="74"/>
        <v>2185</v>
      </c>
      <c r="C2253" t="str">
        <f ca="1">IF(OFFSET('YODA Blocks'!$A$2,'YODA File'!B2253,'YODA File'!A2253)="","",OFFSET('YODA Blocks'!$A$2,'YODA File'!B2253,'YODA File'!A2253))</f>
        <v/>
      </c>
    </row>
    <row r="2254" spans="1:3" x14ac:dyDescent="0.25">
      <c r="A2254">
        <f t="shared" ca="1" si="73"/>
        <v>17</v>
      </c>
      <c r="B2254">
        <f t="shared" ca="1" si="74"/>
        <v>2186</v>
      </c>
      <c r="C2254" t="str">
        <f ca="1">IF(OFFSET('YODA Blocks'!$A$2,'YODA File'!B2254,'YODA File'!A2254)="","",OFFSET('YODA Blocks'!$A$2,'YODA File'!B2254,'YODA File'!A2254))</f>
        <v/>
      </c>
    </row>
    <row r="2255" spans="1:3" x14ac:dyDescent="0.25">
      <c r="A2255">
        <f t="shared" ca="1" si="73"/>
        <v>17</v>
      </c>
      <c r="B2255">
        <f t="shared" ca="1" si="74"/>
        <v>2187</v>
      </c>
      <c r="C2255" t="str">
        <f ca="1">IF(OFFSET('YODA Blocks'!$A$2,'YODA File'!B2255,'YODA File'!A2255)="","",OFFSET('YODA Blocks'!$A$2,'YODA File'!B2255,'YODA File'!A2255))</f>
        <v/>
      </c>
    </row>
    <row r="2256" spans="1:3" x14ac:dyDescent="0.25">
      <c r="A2256">
        <f t="shared" ca="1" si="73"/>
        <v>17</v>
      </c>
      <c r="B2256">
        <f t="shared" ca="1" si="74"/>
        <v>2188</v>
      </c>
      <c r="C2256" t="str">
        <f ca="1">IF(OFFSET('YODA Blocks'!$A$2,'YODA File'!B2256,'YODA File'!A2256)="","",OFFSET('YODA Blocks'!$A$2,'YODA File'!B2256,'YODA File'!A2256))</f>
        <v/>
      </c>
    </row>
    <row r="2257" spans="1:3" x14ac:dyDescent="0.25">
      <c r="A2257">
        <f t="shared" ca="1" si="73"/>
        <v>17</v>
      </c>
      <c r="B2257">
        <f t="shared" ca="1" si="74"/>
        <v>2189</v>
      </c>
      <c r="C2257" t="str">
        <f ca="1">IF(OFFSET('YODA Blocks'!$A$2,'YODA File'!B2257,'YODA File'!A2257)="","",OFFSET('YODA Blocks'!$A$2,'YODA File'!B2257,'YODA File'!A2257))</f>
        <v/>
      </c>
    </row>
    <row r="2258" spans="1:3" x14ac:dyDescent="0.25">
      <c r="A2258">
        <f t="shared" ca="1" si="73"/>
        <v>17</v>
      </c>
      <c r="B2258">
        <f t="shared" ca="1" si="74"/>
        <v>2190</v>
      </c>
      <c r="C2258" t="str">
        <f ca="1">IF(OFFSET('YODA Blocks'!$A$2,'YODA File'!B2258,'YODA File'!A2258)="","",OFFSET('YODA Blocks'!$A$2,'YODA File'!B2258,'YODA File'!A2258))</f>
        <v/>
      </c>
    </row>
    <row r="2259" spans="1:3" x14ac:dyDescent="0.25">
      <c r="A2259">
        <f t="shared" ca="1" si="73"/>
        <v>17</v>
      </c>
      <c r="B2259">
        <f t="shared" ca="1" si="74"/>
        <v>2191</v>
      </c>
      <c r="C2259" t="str">
        <f ca="1">IF(OFFSET('YODA Blocks'!$A$2,'YODA File'!B2259,'YODA File'!A2259)="","",OFFSET('YODA Blocks'!$A$2,'YODA File'!B2259,'YODA File'!A2259))</f>
        <v/>
      </c>
    </row>
    <row r="2260" spans="1:3" x14ac:dyDescent="0.25">
      <c r="A2260">
        <f t="shared" ca="1" si="73"/>
        <v>17</v>
      </c>
      <c r="B2260">
        <f t="shared" ca="1" si="74"/>
        <v>2192</v>
      </c>
      <c r="C2260" t="str">
        <f ca="1">IF(OFFSET('YODA Blocks'!$A$2,'YODA File'!B2260,'YODA File'!A2260)="","",OFFSET('YODA Blocks'!$A$2,'YODA File'!B2260,'YODA File'!A2260))</f>
        <v/>
      </c>
    </row>
    <row r="2261" spans="1:3" x14ac:dyDescent="0.25">
      <c r="A2261">
        <f t="shared" ca="1" si="73"/>
        <v>17</v>
      </c>
      <c r="B2261">
        <f t="shared" ca="1" si="74"/>
        <v>2193</v>
      </c>
      <c r="C2261" t="str">
        <f ca="1">IF(OFFSET('YODA Blocks'!$A$2,'YODA File'!B2261,'YODA File'!A2261)="","",OFFSET('YODA Blocks'!$A$2,'YODA File'!B2261,'YODA File'!A2261))</f>
        <v/>
      </c>
    </row>
    <row r="2262" spans="1:3" x14ac:dyDescent="0.25">
      <c r="A2262">
        <f t="shared" ca="1" si="73"/>
        <v>17</v>
      </c>
      <c r="B2262">
        <f t="shared" ca="1" si="74"/>
        <v>2194</v>
      </c>
      <c r="C2262" t="str">
        <f ca="1">IF(OFFSET('YODA Blocks'!$A$2,'YODA File'!B2262,'YODA File'!A2262)="","",OFFSET('YODA Blocks'!$A$2,'YODA File'!B2262,'YODA File'!A2262))</f>
        <v/>
      </c>
    </row>
    <row r="2263" spans="1:3" x14ac:dyDescent="0.25">
      <c r="A2263">
        <f t="shared" ca="1" si="73"/>
        <v>17</v>
      </c>
      <c r="B2263">
        <f t="shared" ca="1" si="74"/>
        <v>2195</v>
      </c>
      <c r="C2263" t="str">
        <f ca="1">IF(OFFSET('YODA Blocks'!$A$2,'YODA File'!B2263,'YODA File'!A2263)="","",OFFSET('YODA Blocks'!$A$2,'YODA File'!B2263,'YODA File'!A2263))</f>
        <v/>
      </c>
    </row>
    <row r="2264" spans="1:3" x14ac:dyDescent="0.25">
      <c r="A2264">
        <f t="shared" ca="1" si="73"/>
        <v>17</v>
      </c>
      <c r="B2264">
        <f t="shared" ca="1" si="74"/>
        <v>2196</v>
      </c>
      <c r="C2264" t="str">
        <f ca="1">IF(OFFSET('YODA Blocks'!$A$2,'YODA File'!B2264,'YODA File'!A2264)="","",OFFSET('YODA Blocks'!$A$2,'YODA File'!B2264,'YODA File'!A2264))</f>
        <v/>
      </c>
    </row>
    <row r="2265" spans="1:3" x14ac:dyDescent="0.25">
      <c r="A2265">
        <f t="shared" ca="1" si="73"/>
        <v>17</v>
      </c>
      <c r="B2265">
        <f t="shared" ca="1" si="74"/>
        <v>2197</v>
      </c>
      <c r="C2265" t="str">
        <f ca="1">IF(OFFSET('YODA Blocks'!$A$2,'YODA File'!B2265,'YODA File'!A2265)="","",OFFSET('YODA Blocks'!$A$2,'YODA File'!B2265,'YODA File'!A2265))</f>
        <v/>
      </c>
    </row>
    <row r="2266" spans="1:3" x14ac:dyDescent="0.25">
      <c r="A2266">
        <f t="shared" ca="1" si="73"/>
        <v>17</v>
      </c>
      <c r="B2266">
        <f t="shared" ca="1" si="74"/>
        <v>2198</v>
      </c>
      <c r="C2266" t="str">
        <f ca="1">IF(OFFSET('YODA Blocks'!$A$2,'YODA File'!B2266,'YODA File'!A2266)="","",OFFSET('YODA Blocks'!$A$2,'YODA File'!B2266,'YODA File'!A2266))</f>
        <v/>
      </c>
    </row>
    <row r="2267" spans="1:3" x14ac:dyDescent="0.25">
      <c r="A2267">
        <f t="shared" ca="1" si="73"/>
        <v>17</v>
      </c>
      <c r="B2267">
        <f t="shared" ca="1" si="74"/>
        <v>2199</v>
      </c>
      <c r="C2267" t="str">
        <f ca="1">IF(OFFSET('YODA Blocks'!$A$2,'YODA File'!B2267,'YODA File'!A2267)="","",OFFSET('YODA Blocks'!$A$2,'YODA File'!B2267,'YODA File'!A2267))</f>
        <v/>
      </c>
    </row>
    <row r="2268" spans="1:3" x14ac:dyDescent="0.25">
      <c r="A2268">
        <f t="shared" ca="1" si="73"/>
        <v>17</v>
      </c>
      <c r="B2268">
        <f t="shared" ca="1" si="74"/>
        <v>2200</v>
      </c>
      <c r="C2268" t="str">
        <f ca="1">IF(OFFSET('YODA Blocks'!$A$2,'YODA File'!B2268,'YODA File'!A2268)="","",OFFSET('YODA Blocks'!$A$2,'YODA File'!B2268,'YODA File'!A2268))</f>
        <v/>
      </c>
    </row>
    <row r="2269" spans="1:3" x14ac:dyDescent="0.25">
      <c r="A2269">
        <f t="shared" ca="1" si="73"/>
        <v>17</v>
      </c>
      <c r="B2269">
        <f t="shared" ca="1" si="74"/>
        <v>2201</v>
      </c>
      <c r="C2269" t="str">
        <f ca="1">IF(OFFSET('YODA Blocks'!$A$2,'YODA File'!B2269,'YODA File'!A2269)="","",OFFSET('YODA Blocks'!$A$2,'YODA File'!B2269,'YODA File'!A2269))</f>
        <v/>
      </c>
    </row>
    <row r="2270" spans="1:3" x14ac:dyDescent="0.25">
      <c r="A2270">
        <f t="shared" ca="1" si="73"/>
        <v>17</v>
      </c>
      <c r="B2270">
        <f t="shared" ca="1" si="74"/>
        <v>2202</v>
      </c>
      <c r="C2270" t="str">
        <f ca="1">IF(OFFSET('YODA Blocks'!$A$2,'YODA File'!B2270,'YODA File'!A2270)="","",OFFSET('YODA Blocks'!$A$2,'YODA File'!B2270,'YODA File'!A2270))</f>
        <v/>
      </c>
    </row>
    <row r="2271" spans="1:3" x14ac:dyDescent="0.25">
      <c r="A2271">
        <f t="shared" ca="1" si="73"/>
        <v>17</v>
      </c>
      <c r="B2271">
        <f t="shared" ca="1" si="74"/>
        <v>2203</v>
      </c>
      <c r="C2271" t="str">
        <f ca="1">IF(OFFSET('YODA Blocks'!$A$2,'YODA File'!B2271,'YODA File'!A2271)="","",OFFSET('YODA Blocks'!$A$2,'YODA File'!B2271,'YODA File'!A2271))</f>
        <v/>
      </c>
    </row>
    <row r="2272" spans="1:3" x14ac:dyDescent="0.25">
      <c r="A2272">
        <f t="shared" ca="1" si="73"/>
        <v>17</v>
      </c>
      <c r="B2272">
        <f t="shared" ca="1" si="74"/>
        <v>2204</v>
      </c>
      <c r="C2272" t="str">
        <f ca="1">IF(OFFSET('YODA Blocks'!$A$2,'YODA File'!B2272,'YODA File'!A2272)="","",OFFSET('YODA Blocks'!$A$2,'YODA File'!B2272,'YODA File'!A2272))</f>
        <v/>
      </c>
    </row>
    <row r="2273" spans="1:3" x14ac:dyDescent="0.25">
      <c r="A2273">
        <f t="shared" ca="1" si="73"/>
        <v>17</v>
      </c>
      <c r="B2273">
        <f t="shared" ca="1" si="74"/>
        <v>2205</v>
      </c>
      <c r="C2273" t="str">
        <f ca="1">IF(OFFSET('YODA Blocks'!$A$2,'YODA File'!B2273,'YODA File'!A2273)="","",OFFSET('YODA Blocks'!$A$2,'YODA File'!B2273,'YODA File'!A2273))</f>
        <v/>
      </c>
    </row>
    <row r="2274" spans="1:3" x14ac:dyDescent="0.25">
      <c r="A2274">
        <f t="shared" ca="1" si="73"/>
        <v>17</v>
      </c>
      <c r="B2274">
        <f t="shared" ca="1" si="74"/>
        <v>2206</v>
      </c>
      <c r="C2274" t="str">
        <f ca="1">IF(OFFSET('YODA Blocks'!$A$2,'YODA File'!B2274,'YODA File'!A2274)="","",OFFSET('YODA Blocks'!$A$2,'YODA File'!B2274,'YODA File'!A2274))</f>
        <v/>
      </c>
    </row>
    <row r="2275" spans="1:3" x14ac:dyDescent="0.25">
      <c r="A2275">
        <f t="shared" ca="1" si="73"/>
        <v>17</v>
      </c>
      <c r="B2275">
        <f t="shared" ca="1" si="74"/>
        <v>2207</v>
      </c>
      <c r="C2275" t="str">
        <f ca="1">IF(OFFSET('YODA Blocks'!$A$2,'YODA File'!B2275,'YODA File'!A2275)="","",OFFSET('YODA Blocks'!$A$2,'YODA File'!B2275,'YODA File'!A2275))</f>
        <v/>
      </c>
    </row>
    <row r="2276" spans="1:3" x14ac:dyDescent="0.25">
      <c r="A2276">
        <f t="shared" ca="1" si="73"/>
        <v>17</v>
      </c>
      <c r="B2276">
        <f t="shared" ca="1" si="74"/>
        <v>2208</v>
      </c>
      <c r="C2276" t="str">
        <f ca="1">IF(OFFSET('YODA Blocks'!$A$2,'YODA File'!B2276,'YODA File'!A2276)="","",OFFSET('YODA Blocks'!$A$2,'YODA File'!B2276,'YODA File'!A2276))</f>
        <v/>
      </c>
    </row>
    <row r="2277" spans="1:3" x14ac:dyDescent="0.25">
      <c r="A2277">
        <f t="shared" ca="1" si="73"/>
        <v>17</v>
      </c>
      <c r="B2277">
        <f t="shared" ca="1" si="74"/>
        <v>2209</v>
      </c>
      <c r="C2277" t="str">
        <f ca="1">IF(OFFSET('YODA Blocks'!$A$2,'YODA File'!B2277,'YODA File'!A2277)="","",OFFSET('YODA Blocks'!$A$2,'YODA File'!B2277,'YODA File'!A2277))</f>
        <v/>
      </c>
    </row>
    <row r="2278" spans="1:3" x14ac:dyDescent="0.25">
      <c r="A2278">
        <f t="shared" ca="1" si="73"/>
        <v>17</v>
      </c>
      <c r="B2278">
        <f t="shared" ca="1" si="74"/>
        <v>2210</v>
      </c>
      <c r="C2278" t="str">
        <f ca="1">IF(OFFSET('YODA Blocks'!$A$2,'YODA File'!B2278,'YODA File'!A2278)="","",OFFSET('YODA Blocks'!$A$2,'YODA File'!B2278,'YODA File'!A2278))</f>
        <v/>
      </c>
    </row>
    <row r="2279" spans="1:3" x14ac:dyDescent="0.25">
      <c r="A2279">
        <f t="shared" ca="1" si="73"/>
        <v>17</v>
      </c>
      <c r="B2279">
        <f t="shared" ca="1" si="74"/>
        <v>2211</v>
      </c>
      <c r="C2279" t="str">
        <f ca="1">IF(OFFSET('YODA Blocks'!$A$2,'YODA File'!B2279,'YODA File'!A2279)="","",OFFSET('YODA Blocks'!$A$2,'YODA File'!B2279,'YODA File'!A2279))</f>
        <v/>
      </c>
    </row>
    <row r="2280" spans="1:3" x14ac:dyDescent="0.25">
      <c r="A2280">
        <f t="shared" ca="1" si="73"/>
        <v>17</v>
      </c>
      <c r="B2280">
        <f t="shared" ca="1" si="74"/>
        <v>2212</v>
      </c>
      <c r="C2280" t="str">
        <f ca="1">IF(OFFSET('YODA Blocks'!$A$2,'YODA File'!B2280,'YODA File'!A2280)="","",OFFSET('YODA Blocks'!$A$2,'YODA File'!B2280,'YODA File'!A2280))</f>
        <v/>
      </c>
    </row>
    <row r="2281" spans="1:3" x14ac:dyDescent="0.25">
      <c r="A2281">
        <f t="shared" ca="1" si="73"/>
        <v>17</v>
      </c>
      <c r="B2281">
        <f t="shared" ca="1" si="74"/>
        <v>2213</v>
      </c>
      <c r="C2281" t="str">
        <f ca="1">IF(OFFSET('YODA Blocks'!$A$2,'YODA File'!B2281,'YODA File'!A2281)="","",OFFSET('YODA Blocks'!$A$2,'YODA File'!B2281,'YODA File'!A2281))</f>
        <v/>
      </c>
    </row>
    <row r="2282" spans="1:3" x14ac:dyDescent="0.25">
      <c r="A2282">
        <f t="shared" ca="1" si="73"/>
        <v>17</v>
      </c>
      <c r="B2282">
        <f t="shared" ca="1" si="74"/>
        <v>2214</v>
      </c>
      <c r="C2282" t="str">
        <f ca="1">IF(OFFSET('YODA Blocks'!$A$2,'YODA File'!B2282,'YODA File'!A2282)="","",OFFSET('YODA Blocks'!$A$2,'YODA File'!B2282,'YODA File'!A2282))</f>
        <v/>
      </c>
    </row>
    <row r="2283" spans="1:3" x14ac:dyDescent="0.25">
      <c r="A2283">
        <f t="shared" ca="1" si="73"/>
        <v>17</v>
      </c>
      <c r="B2283">
        <f t="shared" ca="1" si="74"/>
        <v>2215</v>
      </c>
      <c r="C2283" t="str">
        <f ca="1">IF(OFFSET('YODA Blocks'!$A$2,'YODA File'!B2283,'YODA File'!A2283)="","",OFFSET('YODA Blocks'!$A$2,'YODA File'!B2283,'YODA File'!A2283))</f>
        <v/>
      </c>
    </row>
    <row r="2284" spans="1:3" x14ac:dyDescent="0.25">
      <c r="A2284">
        <f t="shared" ca="1" si="73"/>
        <v>17</v>
      </c>
      <c r="B2284">
        <f t="shared" ca="1" si="74"/>
        <v>2216</v>
      </c>
      <c r="C2284" t="str">
        <f ca="1">IF(OFFSET('YODA Blocks'!$A$2,'YODA File'!B2284,'YODA File'!A2284)="","",OFFSET('YODA Blocks'!$A$2,'YODA File'!B2284,'YODA File'!A2284))</f>
        <v/>
      </c>
    </row>
    <row r="2285" spans="1:3" x14ac:dyDescent="0.25">
      <c r="A2285">
        <f t="shared" ca="1" si="73"/>
        <v>17</v>
      </c>
      <c r="B2285">
        <f t="shared" ca="1" si="74"/>
        <v>2217</v>
      </c>
      <c r="C2285" t="str">
        <f ca="1">IF(OFFSET('YODA Blocks'!$A$2,'YODA File'!B2285,'YODA File'!A2285)="","",OFFSET('YODA Blocks'!$A$2,'YODA File'!B2285,'YODA File'!A2285))</f>
        <v/>
      </c>
    </row>
    <row r="2286" spans="1:3" x14ac:dyDescent="0.25">
      <c r="A2286">
        <f t="shared" ca="1" si="73"/>
        <v>17</v>
      </c>
      <c r="B2286">
        <f t="shared" ca="1" si="74"/>
        <v>2218</v>
      </c>
      <c r="C2286" t="str">
        <f ca="1">IF(OFFSET('YODA Blocks'!$A$2,'YODA File'!B2286,'YODA File'!A2286)="","",OFFSET('YODA Blocks'!$A$2,'YODA File'!B2286,'YODA File'!A2286))</f>
        <v/>
      </c>
    </row>
    <row r="2287" spans="1:3" x14ac:dyDescent="0.25">
      <c r="A2287">
        <f t="shared" ca="1" si="73"/>
        <v>17</v>
      </c>
      <c r="B2287">
        <f t="shared" ca="1" si="74"/>
        <v>2219</v>
      </c>
      <c r="C2287" t="str">
        <f ca="1">IF(OFFSET('YODA Blocks'!$A$2,'YODA File'!B2287,'YODA File'!A2287)="","",OFFSET('YODA Blocks'!$A$2,'YODA File'!B2287,'YODA File'!A2287))</f>
        <v/>
      </c>
    </row>
    <row r="2288" spans="1:3" x14ac:dyDescent="0.25">
      <c r="A2288">
        <f t="shared" ca="1" si="73"/>
        <v>17</v>
      </c>
      <c r="B2288">
        <f t="shared" ca="1" si="74"/>
        <v>2220</v>
      </c>
      <c r="C2288" t="str">
        <f ca="1">IF(OFFSET('YODA Blocks'!$A$2,'YODA File'!B2288,'YODA File'!A2288)="","",OFFSET('YODA Blocks'!$A$2,'YODA File'!B2288,'YODA File'!A2288))</f>
        <v/>
      </c>
    </row>
    <row r="2289" spans="1:3" x14ac:dyDescent="0.25">
      <c r="A2289">
        <f t="shared" ca="1" si="73"/>
        <v>17</v>
      </c>
      <c r="B2289">
        <f t="shared" ca="1" si="74"/>
        <v>2221</v>
      </c>
      <c r="C2289" t="str">
        <f ca="1">IF(OFFSET('YODA Blocks'!$A$2,'YODA File'!B2289,'YODA File'!A2289)="","",OFFSET('YODA Blocks'!$A$2,'YODA File'!B2289,'YODA File'!A2289))</f>
        <v/>
      </c>
    </row>
    <row r="2290" spans="1:3" x14ac:dyDescent="0.25">
      <c r="A2290">
        <f t="shared" ca="1" si="73"/>
        <v>17</v>
      </c>
      <c r="B2290">
        <f t="shared" ca="1" si="74"/>
        <v>2222</v>
      </c>
      <c r="C2290" t="str">
        <f ca="1">IF(OFFSET('YODA Blocks'!$A$2,'YODA File'!B2290,'YODA File'!A2290)="","",OFFSET('YODA Blocks'!$A$2,'YODA File'!B2290,'YODA File'!A2290))</f>
        <v/>
      </c>
    </row>
    <row r="2291" spans="1:3" x14ac:dyDescent="0.25">
      <c r="A2291">
        <f t="shared" ca="1" si="73"/>
        <v>17</v>
      </c>
      <c r="B2291">
        <f t="shared" ca="1" si="74"/>
        <v>2223</v>
      </c>
      <c r="C2291" t="str">
        <f ca="1">IF(OFFSET('YODA Blocks'!$A$2,'YODA File'!B2291,'YODA File'!A2291)="","",OFFSET('YODA Blocks'!$A$2,'YODA File'!B2291,'YODA File'!A2291))</f>
        <v/>
      </c>
    </row>
    <row r="2292" spans="1:3" x14ac:dyDescent="0.25">
      <c r="A2292">
        <f t="shared" ca="1" si="73"/>
        <v>17</v>
      </c>
      <c r="B2292">
        <f t="shared" ca="1" si="74"/>
        <v>2224</v>
      </c>
      <c r="C2292" t="str">
        <f ca="1">IF(OFFSET('YODA Blocks'!$A$2,'YODA File'!B2292,'YODA File'!A2292)="","",OFFSET('YODA Blocks'!$A$2,'YODA File'!B2292,'YODA File'!A2292))</f>
        <v/>
      </c>
    </row>
    <row r="2293" spans="1:3" x14ac:dyDescent="0.25">
      <c r="A2293">
        <f t="shared" ca="1" si="73"/>
        <v>17</v>
      </c>
      <c r="B2293">
        <f t="shared" ca="1" si="74"/>
        <v>2225</v>
      </c>
      <c r="C2293" t="str">
        <f ca="1">IF(OFFSET('YODA Blocks'!$A$2,'YODA File'!B2293,'YODA File'!A2293)="","",OFFSET('YODA Blocks'!$A$2,'YODA File'!B2293,'YODA File'!A2293))</f>
        <v/>
      </c>
    </row>
    <row r="2294" spans="1:3" x14ac:dyDescent="0.25">
      <c r="A2294">
        <f t="shared" ca="1" si="73"/>
        <v>17</v>
      </c>
      <c r="B2294">
        <f t="shared" ca="1" si="74"/>
        <v>2226</v>
      </c>
      <c r="C2294" t="str">
        <f ca="1">IF(OFFSET('YODA Blocks'!$A$2,'YODA File'!B2294,'YODA File'!A2294)="","",OFFSET('YODA Blocks'!$A$2,'YODA File'!B2294,'YODA File'!A2294))</f>
        <v/>
      </c>
    </row>
    <row r="2295" spans="1:3" x14ac:dyDescent="0.25">
      <c r="A2295">
        <f t="shared" ca="1" si="73"/>
        <v>17</v>
      </c>
      <c r="B2295">
        <f t="shared" ca="1" si="74"/>
        <v>2227</v>
      </c>
      <c r="C2295" t="str">
        <f ca="1">IF(OFFSET('YODA Blocks'!$A$2,'YODA File'!B2295,'YODA File'!A2295)="","",OFFSET('YODA Blocks'!$A$2,'YODA File'!B2295,'YODA File'!A2295))</f>
        <v/>
      </c>
    </row>
    <row r="2296" spans="1:3" x14ac:dyDescent="0.25">
      <c r="A2296">
        <f t="shared" ca="1" si="73"/>
        <v>17</v>
      </c>
      <c r="B2296">
        <f t="shared" ca="1" si="74"/>
        <v>2228</v>
      </c>
      <c r="C2296" t="str">
        <f ca="1">IF(OFFSET('YODA Blocks'!$A$2,'YODA File'!B2296,'YODA File'!A2296)="","",OFFSET('YODA Blocks'!$A$2,'YODA File'!B2296,'YODA File'!A2296))</f>
        <v/>
      </c>
    </row>
    <row r="2297" spans="1:3" x14ac:dyDescent="0.25">
      <c r="A2297">
        <f t="shared" ca="1" si="73"/>
        <v>17</v>
      </c>
      <c r="B2297">
        <f t="shared" ca="1" si="74"/>
        <v>2229</v>
      </c>
      <c r="C2297" t="str">
        <f ca="1">IF(OFFSET('YODA Blocks'!$A$2,'YODA File'!B2297,'YODA File'!A2297)="","",OFFSET('YODA Blocks'!$A$2,'YODA File'!B2297,'YODA File'!A2297))</f>
        <v/>
      </c>
    </row>
    <row r="2298" spans="1:3" x14ac:dyDescent="0.25">
      <c r="A2298">
        <f t="shared" ca="1" si="73"/>
        <v>17</v>
      </c>
      <c r="B2298">
        <f t="shared" ca="1" si="74"/>
        <v>2230</v>
      </c>
      <c r="C2298" t="str">
        <f ca="1">IF(OFFSET('YODA Blocks'!$A$2,'YODA File'!B2298,'YODA File'!A2298)="","",OFFSET('YODA Blocks'!$A$2,'YODA File'!B2298,'YODA File'!A2298))</f>
        <v/>
      </c>
    </row>
    <row r="2299" spans="1:3" x14ac:dyDescent="0.25">
      <c r="A2299">
        <f t="shared" ca="1" si="73"/>
        <v>17</v>
      </c>
      <c r="B2299">
        <f t="shared" ca="1" si="74"/>
        <v>2231</v>
      </c>
      <c r="C2299" t="str">
        <f ca="1">IF(OFFSET('YODA Blocks'!$A$2,'YODA File'!B2299,'YODA File'!A2299)="","",OFFSET('YODA Blocks'!$A$2,'YODA File'!B2299,'YODA File'!A2299))</f>
        <v/>
      </c>
    </row>
    <row r="2300" spans="1:3" x14ac:dyDescent="0.25">
      <c r="A2300">
        <f t="shared" ca="1" si="73"/>
        <v>17</v>
      </c>
      <c r="B2300">
        <f t="shared" ca="1" si="74"/>
        <v>2232</v>
      </c>
      <c r="C2300" t="str">
        <f ca="1">IF(OFFSET('YODA Blocks'!$A$2,'YODA File'!B2300,'YODA File'!A2300)="","",OFFSET('YODA Blocks'!$A$2,'YODA File'!B2300,'YODA File'!A2300))</f>
        <v/>
      </c>
    </row>
    <row r="2301" spans="1:3" x14ac:dyDescent="0.25">
      <c r="A2301">
        <f t="shared" ca="1" si="73"/>
        <v>17</v>
      </c>
      <c r="B2301">
        <f t="shared" ca="1" si="74"/>
        <v>2233</v>
      </c>
      <c r="C2301" t="str">
        <f ca="1">IF(OFFSET('YODA Blocks'!$A$2,'YODA File'!B2301,'YODA File'!A2301)="","",OFFSET('YODA Blocks'!$A$2,'YODA File'!B2301,'YODA File'!A2301))</f>
        <v/>
      </c>
    </row>
    <row r="2302" spans="1:3" x14ac:dyDescent="0.25">
      <c r="A2302">
        <f t="shared" ca="1" si="73"/>
        <v>17</v>
      </c>
      <c r="B2302">
        <f t="shared" ca="1" si="74"/>
        <v>2234</v>
      </c>
      <c r="C2302" t="str">
        <f ca="1">IF(OFFSET('YODA Blocks'!$A$2,'YODA File'!B2302,'YODA File'!A2302)="","",OFFSET('YODA Blocks'!$A$2,'YODA File'!B2302,'YODA File'!A2302))</f>
        <v/>
      </c>
    </row>
    <row r="2303" spans="1:3" x14ac:dyDescent="0.25">
      <c r="A2303">
        <f t="shared" ref="A2303:A2366" ca="1" si="75">IF(B2302=INDIRECT(CONCATENATE("'YODA Blocks'!$",CHAR(A2302+65),"$2:",CHAR(A2302+65),"$2")),A2302+1,A2302)</f>
        <v>17</v>
      </c>
      <c r="B2303">
        <f t="shared" ref="B2303:B2366" ca="1" si="76">IF(B2302=SUM(INDIRECT(CONCATENATE("'YODA Blocks'!$",CHAR(A2302+65),"$2:",CHAR(A2302+65),"$2"))),1,B2302+1)</f>
        <v>2235</v>
      </c>
      <c r="C2303" t="str">
        <f ca="1">IF(OFFSET('YODA Blocks'!$A$2,'YODA File'!B2303,'YODA File'!A2303)="","",OFFSET('YODA Blocks'!$A$2,'YODA File'!B2303,'YODA File'!A2303))</f>
        <v/>
      </c>
    </row>
    <row r="2304" spans="1:3" x14ac:dyDescent="0.25">
      <c r="A2304">
        <f t="shared" ca="1" si="75"/>
        <v>17</v>
      </c>
      <c r="B2304">
        <f t="shared" ca="1" si="76"/>
        <v>2236</v>
      </c>
      <c r="C2304" t="str">
        <f ca="1">IF(OFFSET('YODA Blocks'!$A$2,'YODA File'!B2304,'YODA File'!A2304)="","",OFFSET('YODA Blocks'!$A$2,'YODA File'!B2304,'YODA File'!A2304))</f>
        <v/>
      </c>
    </row>
    <row r="2305" spans="1:3" x14ac:dyDescent="0.25">
      <c r="A2305">
        <f t="shared" ca="1" si="75"/>
        <v>17</v>
      </c>
      <c r="B2305">
        <f t="shared" ca="1" si="76"/>
        <v>2237</v>
      </c>
      <c r="C2305" t="str">
        <f ca="1">IF(OFFSET('YODA Blocks'!$A$2,'YODA File'!B2305,'YODA File'!A2305)="","",OFFSET('YODA Blocks'!$A$2,'YODA File'!B2305,'YODA File'!A2305))</f>
        <v/>
      </c>
    </row>
    <row r="2306" spans="1:3" x14ac:dyDescent="0.25">
      <c r="A2306">
        <f t="shared" ca="1" si="75"/>
        <v>17</v>
      </c>
      <c r="B2306">
        <f t="shared" ca="1" si="76"/>
        <v>2238</v>
      </c>
      <c r="C2306" t="str">
        <f ca="1">IF(OFFSET('YODA Blocks'!$A$2,'YODA File'!B2306,'YODA File'!A2306)="","",OFFSET('YODA Blocks'!$A$2,'YODA File'!B2306,'YODA File'!A2306))</f>
        <v/>
      </c>
    </row>
    <row r="2307" spans="1:3" x14ac:dyDescent="0.25">
      <c r="A2307">
        <f t="shared" ca="1" si="75"/>
        <v>17</v>
      </c>
      <c r="B2307">
        <f t="shared" ca="1" si="76"/>
        <v>2239</v>
      </c>
      <c r="C2307" t="str">
        <f ca="1">IF(OFFSET('YODA Blocks'!$A$2,'YODA File'!B2307,'YODA File'!A2307)="","",OFFSET('YODA Blocks'!$A$2,'YODA File'!B2307,'YODA File'!A2307))</f>
        <v/>
      </c>
    </row>
    <row r="2308" spans="1:3" x14ac:dyDescent="0.25">
      <c r="A2308">
        <f t="shared" ca="1" si="75"/>
        <v>17</v>
      </c>
      <c r="B2308">
        <f t="shared" ca="1" si="76"/>
        <v>2240</v>
      </c>
      <c r="C2308" t="str">
        <f ca="1">IF(OFFSET('YODA Blocks'!$A$2,'YODA File'!B2308,'YODA File'!A2308)="","",OFFSET('YODA Blocks'!$A$2,'YODA File'!B2308,'YODA File'!A2308))</f>
        <v/>
      </c>
    </row>
    <row r="2309" spans="1:3" x14ac:dyDescent="0.25">
      <c r="A2309">
        <f t="shared" ca="1" si="75"/>
        <v>17</v>
      </c>
      <c r="B2309">
        <f t="shared" ca="1" si="76"/>
        <v>2241</v>
      </c>
      <c r="C2309" t="str">
        <f ca="1">IF(OFFSET('YODA Blocks'!$A$2,'YODA File'!B2309,'YODA File'!A2309)="","",OFFSET('YODA Blocks'!$A$2,'YODA File'!B2309,'YODA File'!A2309))</f>
        <v/>
      </c>
    </row>
    <row r="2310" spans="1:3" x14ac:dyDescent="0.25">
      <c r="A2310">
        <f t="shared" ca="1" si="75"/>
        <v>17</v>
      </c>
      <c r="B2310">
        <f t="shared" ca="1" si="76"/>
        <v>2242</v>
      </c>
      <c r="C2310" t="str">
        <f ca="1">IF(OFFSET('YODA Blocks'!$A$2,'YODA File'!B2310,'YODA File'!A2310)="","",OFFSET('YODA Blocks'!$A$2,'YODA File'!B2310,'YODA File'!A2310))</f>
        <v/>
      </c>
    </row>
    <row r="2311" spans="1:3" x14ac:dyDescent="0.25">
      <c r="A2311">
        <f t="shared" ca="1" si="75"/>
        <v>17</v>
      </c>
      <c r="B2311">
        <f t="shared" ca="1" si="76"/>
        <v>2243</v>
      </c>
      <c r="C2311" t="str">
        <f ca="1">IF(OFFSET('YODA Blocks'!$A$2,'YODA File'!B2311,'YODA File'!A2311)="","",OFFSET('YODA Blocks'!$A$2,'YODA File'!B2311,'YODA File'!A2311))</f>
        <v/>
      </c>
    </row>
    <row r="2312" spans="1:3" x14ac:dyDescent="0.25">
      <c r="A2312">
        <f t="shared" ca="1" si="75"/>
        <v>17</v>
      </c>
      <c r="B2312">
        <f t="shared" ca="1" si="76"/>
        <v>2244</v>
      </c>
      <c r="C2312" t="str">
        <f ca="1">IF(OFFSET('YODA Blocks'!$A$2,'YODA File'!B2312,'YODA File'!A2312)="","",OFFSET('YODA Blocks'!$A$2,'YODA File'!B2312,'YODA File'!A2312))</f>
        <v/>
      </c>
    </row>
    <row r="2313" spans="1:3" x14ac:dyDescent="0.25">
      <c r="A2313">
        <f t="shared" ca="1" si="75"/>
        <v>17</v>
      </c>
      <c r="B2313">
        <f t="shared" ca="1" si="76"/>
        <v>2245</v>
      </c>
      <c r="C2313" t="str">
        <f ca="1">IF(OFFSET('YODA Blocks'!$A$2,'YODA File'!B2313,'YODA File'!A2313)="","",OFFSET('YODA Blocks'!$A$2,'YODA File'!B2313,'YODA File'!A2313))</f>
        <v/>
      </c>
    </row>
    <row r="2314" spans="1:3" x14ac:dyDescent="0.25">
      <c r="A2314">
        <f t="shared" ca="1" si="75"/>
        <v>17</v>
      </c>
      <c r="B2314">
        <f t="shared" ca="1" si="76"/>
        <v>2246</v>
      </c>
      <c r="C2314" t="str">
        <f ca="1">IF(OFFSET('YODA Blocks'!$A$2,'YODA File'!B2314,'YODA File'!A2314)="","",OFFSET('YODA Blocks'!$A$2,'YODA File'!B2314,'YODA File'!A2314))</f>
        <v/>
      </c>
    </row>
    <row r="2315" spans="1:3" x14ac:dyDescent="0.25">
      <c r="A2315">
        <f t="shared" ca="1" si="75"/>
        <v>17</v>
      </c>
      <c r="B2315">
        <f t="shared" ca="1" si="76"/>
        <v>2247</v>
      </c>
      <c r="C2315" t="str">
        <f ca="1">IF(OFFSET('YODA Blocks'!$A$2,'YODA File'!B2315,'YODA File'!A2315)="","",OFFSET('YODA Blocks'!$A$2,'YODA File'!B2315,'YODA File'!A2315))</f>
        <v/>
      </c>
    </row>
    <row r="2316" spans="1:3" x14ac:dyDescent="0.25">
      <c r="A2316">
        <f t="shared" ca="1" si="75"/>
        <v>17</v>
      </c>
      <c r="B2316">
        <f t="shared" ca="1" si="76"/>
        <v>2248</v>
      </c>
      <c r="C2316" t="str">
        <f ca="1">IF(OFFSET('YODA Blocks'!$A$2,'YODA File'!B2316,'YODA File'!A2316)="","",OFFSET('YODA Blocks'!$A$2,'YODA File'!B2316,'YODA File'!A2316))</f>
        <v/>
      </c>
    </row>
    <row r="2317" spans="1:3" x14ac:dyDescent="0.25">
      <c r="A2317">
        <f t="shared" ca="1" si="75"/>
        <v>17</v>
      </c>
      <c r="B2317">
        <f t="shared" ca="1" si="76"/>
        <v>2249</v>
      </c>
      <c r="C2317" t="str">
        <f ca="1">IF(OFFSET('YODA Blocks'!$A$2,'YODA File'!B2317,'YODA File'!A2317)="","",OFFSET('YODA Blocks'!$A$2,'YODA File'!B2317,'YODA File'!A2317))</f>
        <v/>
      </c>
    </row>
    <row r="2318" spans="1:3" x14ac:dyDescent="0.25">
      <c r="A2318">
        <f t="shared" ca="1" si="75"/>
        <v>17</v>
      </c>
      <c r="B2318">
        <f t="shared" ca="1" si="76"/>
        <v>2250</v>
      </c>
      <c r="C2318" t="str">
        <f ca="1">IF(OFFSET('YODA Blocks'!$A$2,'YODA File'!B2318,'YODA File'!A2318)="","",OFFSET('YODA Blocks'!$A$2,'YODA File'!B2318,'YODA File'!A2318))</f>
        <v/>
      </c>
    </row>
    <row r="2319" spans="1:3" x14ac:dyDescent="0.25">
      <c r="A2319">
        <f t="shared" ca="1" si="75"/>
        <v>17</v>
      </c>
      <c r="B2319">
        <f t="shared" ca="1" si="76"/>
        <v>2251</v>
      </c>
      <c r="C2319" t="str">
        <f ca="1">IF(OFFSET('YODA Blocks'!$A$2,'YODA File'!B2319,'YODA File'!A2319)="","",OFFSET('YODA Blocks'!$A$2,'YODA File'!B2319,'YODA File'!A2319))</f>
        <v/>
      </c>
    </row>
    <row r="2320" spans="1:3" x14ac:dyDescent="0.25">
      <c r="A2320">
        <f t="shared" ca="1" si="75"/>
        <v>17</v>
      </c>
      <c r="B2320">
        <f t="shared" ca="1" si="76"/>
        <v>2252</v>
      </c>
      <c r="C2320" t="str">
        <f ca="1">IF(OFFSET('YODA Blocks'!$A$2,'YODA File'!B2320,'YODA File'!A2320)="","",OFFSET('YODA Blocks'!$A$2,'YODA File'!B2320,'YODA File'!A2320))</f>
        <v/>
      </c>
    </row>
    <row r="2321" spans="1:3" x14ac:dyDescent="0.25">
      <c r="A2321">
        <f t="shared" ca="1" si="75"/>
        <v>17</v>
      </c>
      <c r="B2321">
        <f t="shared" ca="1" si="76"/>
        <v>2253</v>
      </c>
      <c r="C2321" t="str">
        <f ca="1">IF(OFFSET('YODA Blocks'!$A$2,'YODA File'!B2321,'YODA File'!A2321)="","",OFFSET('YODA Blocks'!$A$2,'YODA File'!B2321,'YODA File'!A2321))</f>
        <v/>
      </c>
    </row>
    <row r="2322" spans="1:3" x14ac:dyDescent="0.25">
      <c r="A2322">
        <f t="shared" ca="1" si="75"/>
        <v>17</v>
      </c>
      <c r="B2322">
        <f t="shared" ca="1" si="76"/>
        <v>2254</v>
      </c>
      <c r="C2322" t="str">
        <f ca="1">IF(OFFSET('YODA Blocks'!$A$2,'YODA File'!B2322,'YODA File'!A2322)="","",OFFSET('YODA Blocks'!$A$2,'YODA File'!B2322,'YODA File'!A2322))</f>
        <v/>
      </c>
    </row>
    <row r="2323" spans="1:3" x14ac:dyDescent="0.25">
      <c r="A2323">
        <f t="shared" ca="1" si="75"/>
        <v>17</v>
      </c>
      <c r="B2323">
        <f t="shared" ca="1" si="76"/>
        <v>2255</v>
      </c>
      <c r="C2323" t="str">
        <f ca="1">IF(OFFSET('YODA Blocks'!$A$2,'YODA File'!B2323,'YODA File'!A2323)="","",OFFSET('YODA Blocks'!$A$2,'YODA File'!B2323,'YODA File'!A2323))</f>
        <v/>
      </c>
    </row>
    <row r="2324" spans="1:3" x14ac:dyDescent="0.25">
      <c r="A2324">
        <f t="shared" ca="1" si="75"/>
        <v>17</v>
      </c>
      <c r="B2324">
        <f t="shared" ca="1" si="76"/>
        <v>2256</v>
      </c>
      <c r="C2324" t="str">
        <f ca="1">IF(OFFSET('YODA Blocks'!$A$2,'YODA File'!B2324,'YODA File'!A2324)="","",OFFSET('YODA Blocks'!$A$2,'YODA File'!B2324,'YODA File'!A2324))</f>
        <v/>
      </c>
    </row>
    <row r="2325" spans="1:3" x14ac:dyDescent="0.25">
      <c r="A2325">
        <f t="shared" ca="1" si="75"/>
        <v>17</v>
      </c>
      <c r="B2325">
        <f t="shared" ca="1" si="76"/>
        <v>2257</v>
      </c>
      <c r="C2325" t="str">
        <f ca="1">IF(OFFSET('YODA Blocks'!$A$2,'YODA File'!B2325,'YODA File'!A2325)="","",OFFSET('YODA Blocks'!$A$2,'YODA File'!B2325,'YODA File'!A2325))</f>
        <v/>
      </c>
    </row>
    <row r="2326" spans="1:3" x14ac:dyDescent="0.25">
      <c r="A2326">
        <f t="shared" ca="1" si="75"/>
        <v>17</v>
      </c>
      <c r="B2326">
        <f t="shared" ca="1" si="76"/>
        <v>2258</v>
      </c>
      <c r="C2326" t="str">
        <f ca="1">IF(OFFSET('YODA Blocks'!$A$2,'YODA File'!B2326,'YODA File'!A2326)="","",OFFSET('YODA Blocks'!$A$2,'YODA File'!B2326,'YODA File'!A2326))</f>
        <v/>
      </c>
    </row>
    <row r="2327" spans="1:3" x14ac:dyDescent="0.25">
      <c r="A2327">
        <f t="shared" ca="1" si="75"/>
        <v>17</v>
      </c>
      <c r="B2327">
        <f t="shared" ca="1" si="76"/>
        <v>2259</v>
      </c>
      <c r="C2327" t="str">
        <f ca="1">IF(OFFSET('YODA Blocks'!$A$2,'YODA File'!B2327,'YODA File'!A2327)="","",OFFSET('YODA Blocks'!$A$2,'YODA File'!B2327,'YODA File'!A2327))</f>
        <v/>
      </c>
    </row>
    <row r="2328" spans="1:3" x14ac:dyDescent="0.25">
      <c r="A2328">
        <f t="shared" ca="1" si="75"/>
        <v>17</v>
      </c>
      <c r="B2328">
        <f t="shared" ca="1" si="76"/>
        <v>2260</v>
      </c>
      <c r="C2328" t="str">
        <f ca="1">IF(OFFSET('YODA Blocks'!$A$2,'YODA File'!B2328,'YODA File'!A2328)="","",OFFSET('YODA Blocks'!$A$2,'YODA File'!B2328,'YODA File'!A2328))</f>
        <v/>
      </c>
    </row>
    <row r="2329" spans="1:3" x14ac:dyDescent="0.25">
      <c r="A2329">
        <f t="shared" ca="1" si="75"/>
        <v>17</v>
      </c>
      <c r="B2329">
        <f t="shared" ca="1" si="76"/>
        <v>2261</v>
      </c>
      <c r="C2329" t="str">
        <f ca="1">IF(OFFSET('YODA Blocks'!$A$2,'YODA File'!B2329,'YODA File'!A2329)="","",OFFSET('YODA Blocks'!$A$2,'YODA File'!B2329,'YODA File'!A2329))</f>
        <v/>
      </c>
    </row>
    <row r="2330" spans="1:3" x14ac:dyDescent="0.25">
      <c r="A2330">
        <f t="shared" ca="1" si="75"/>
        <v>17</v>
      </c>
      <c r="B2330">
        <f t="shared" ca="1" si="76"/>
        <v>2262</v>
      </c>
      <c r="C2330" t="str">
        <f ca="1">IF(OFFSET('YODA Blocks'!$A$2,'YODA File'!B2330,'YODA File'!A2330)="","",OFFSET('YODA Blocks'!$A$2,'YODA File'!B2330,'YODA File'!A2330))</f>
        <v/>
      </c>
    </row>
    <row r="2331" spans="1:3" x14ac:dyDescent="0.25">
      <c r="A2331">
        <f t="shared" ca="1" si="75"/>
        <v>17</v>
      </c>
      <c r="B2331">
        <f t="shared" ca="1" si="76"/>
        <v>2263</v>
      </c>
      <c r="C2331" t="str">
        <f ca="1">IF(OFFSET('YODA Blocks'!$A$2,'YODA File'!B2331,'YODA File'!A2331)="","",OFFSET('YODA Blocks'!$A$2,'YODA File'!B2331,'YODA File'!A2331))</f>
        <v/>
      </c>
    </row>
    <row r="2332" spans="1:3" x14ac:dyDescent="0.25">
      <c r="A2332">
        <f t="shared" ca="1" si="75"/>
        <v>17</v>
      </c>
      <c r="B2332">
        <f t="shared" ca="1" si="76"/>
        <v>2264</v>
      </c>
      <c r="C2332" t="str">
        <f ca="1">IF(OFFSET('YODA Blocks'!$A$2,'YODA File'!B2332,'YODA File'!A2332)="","",OFFSET('YODA Blocks'!$A$2,'YODA File'!B2332,'YODA File'!A2332))</f>
        <v/>
      </c>
    </row>
    <row r="2333" spans="1:3" x14ac:dyDescent="0.25">
      <c r="A2333">
        <f t="shared" ca="1" si="75"/>
        <v>17</v>
      </c>
      <c r="B2333">
        <f t="shared" ca="1" si="76"/>
        <v>2265</v>
      </c>
      <c r="C2333" t="str">
        <f ca="1">IF(OFFSET('YODA Blocks'!$A$2,'YODA File'!B2333,'YODA File'!A2333)="","",OFFSET('YODA Blocks'!$A$2,'YODA File'!B2333,'YODA File'!A2333))</f>
        <v/>
      </c>
    </row>
    <row r="2334" spans="1:3" x14ac:dyDescent="0.25">
      <c r="A2334">
        <f t="shared" ca="1" si="75"/>
        <v>17</v>
      </c>
      <c r="B2334">
        <f t="shared" ca="1" si="76"/>
        <v>2266</v>
      </c>
      <c r="C2334" t="str">
        <f ca="1">IF(OFFSET('YODA Blocks'!$A$2,'YODA File'!B2334,'YODA File'!A2334)="","",OFFSET('YODA Blocks'!$A$2,'YODA File'!B2334,'YODA File'!A2334))</f>
        <v/>
      </c>
    </row>
    <row r="2335" spans="1:3" x14ac:dyDescent="0.25">
      <c r="A2335">
        <f t="shared" ca="1" si="75"/>
        <v>17</v>
      </c>
      <c r="B2335">
        <f t="shared" ca="1" si="76"/>
        <v>2267</v>
      </c>
      <c r="C2335" t="str">
        <f ca="1">IF(OFFSET('YODA Blocks'!$A$2,'YODA File'!B2335,'YODA File'!A2335)="","",OFFSET('YODA Blocks'!$A$2,'YODA File'!B2335,'YODA File'!A2335))</f>
        <v/>
      </c>
    </row>
    <row r="2336" spans="1:3" x14ac:dyDescent="0.25">
      <c r="A2336">
        <f t="shared" ca="1" si="75"/>
        <v>17</v>
      </c>
      <c r="B2336">
        <f t="shared" ca="1" si="76"/>
        <v>2268</v>
      </c>
      <c r="C2336" t="str">
        <f ca="1">IF(OFFSET('YODA Blocks'!$A$2,'YODA File'!B2336,'YODA File'!A2336)="","",OFFSET('YODA Blocks'!$A$2,'YODA File'!B2336,'YODA File'!A2336))</f>
        <v/>
      </c>
    </row>
    <row r="2337" spans="1:3" x14ac:dyDescent="0.25">
      <c r="A2337">
        <f t="shared" ca="1" si="75"/>
        <v>17</v>
      </c>
      <c r="B2337">
        <f t="shared" ca="1" si="76"/>
        <v>2269</v>
      </c>
      <c r="C2337" t="str">
        <f ca="1">IF(OFFSET('YODA Blocks'!$A$2,'YODA File'!B2337,'YODA File'!A2337)="","",OFFSET('YODA Blocks'!$A$2,'YODA File'!B2337,'YODA File'!A2337))</f>
        <v/>
      </c>
    </row>
    <row r="2338" spans="1:3" x14ac:dyDescent="0.25">
      <c r="A2338">
        <f t="shared" ca="1" si="75"/>
        <v>17</v>
      </c>
      <c r="B2338">
        <f t="shared" ca="1" si="76"/>
        <v>2270</v>
      </c>
      <c r="C2338" t="str">
        <f ca="1">IF(OFFSET('YODA Blocks'!$A$2,'YODA File'!B2338,'YODA File'!A2338)="","",OFFSET('YODA Blocks'!$A$2,'YODA File'!B2338,'YODA File'!A2338))</f>
        <v/>
      </c>
    </row>
    <row r="2339" spans="1:3" x14ac:dyDescent="0.25">
      <c r="A2339">
        <f t="shared" ca="1" si="75"/>
        <v>17</v>
      </c>
      <c r="B2339">
        <f t="shared" ca="1" si="76"/>
        <v>2271</v>
      </c>
      <c r="C2339" t="str">
        <f ca="1">IF(OFFSET('YODA Blocks'!$A$2,'YODA File'!B2339,'YODA File'!A2339)="","",OFFSET('YODA Blocks'!$A$2,'YODA File'!B2339,'YODA File'!A2339))</f>
        <v/>
      </c>
    </row>
    <row r="2340" spans="1:3" x14ac:dyDescent="0.25">
      <c r="A2340">
        <f t="shared" ca="1" si="75"/>
        <v>17</v>
      </c>
      <c r="B2340">
        <f t="shared" ca="1" si="76"/>
        <v>2272</v>
      </c>
      <c r="C2340" t="str">
        <f ca="1">IF(OFFSET('YODA Blocks'!$A$2,'YODA File'!B2340,'YODA File'!A2340)="","",OFFSET('YODA Blocks'!$A$2,'YODA File'!B2340,'YODA File'!A2340))</f>
        <v/>
      </c>
    </row>
    <row r="2341" spans="1:3" x14ac:dyDescent="0.25">
      <c r="A2341">
        <f t="shared" ca="1" si="75"/>
        <v>17</v>
      </c>
      <c r="B2341">
        <f t="shared" ca="1" si="76"/>
        <v>2273</v>
      </c>
      <c r="C2341" t="str">
        <f ca="1">IF(OFFSET('YODA Blocks'!$A$2,'YODA File'!B2341,'YODA File'!A2341)="","",OFFSET('YODA Blocks'!$A$2,'YODA File'!B2341,'YODA File'!A2341))</f>
        <v/>
      </c>
    </row>
    <row r="2342" spans="1:3" x14ac:dyDescent="0.25">
      <c r="A2342">
        <f t="shared" ca="1" si="75"/>
        <v>17</v>
      </c>
      <c r="B2342">
        <f t="shared" ca="1" si="76"/>
        <v>2274</v>
      </c>
      <c r="C2342" t="str">
        <f ca="1">IF(OFFSET('YODA Blocks'!$A$2,'YODA File'!B2342,'YODA File'!A2342)="","",OFFSET('YODA Blocks'!$A$2,'YODA File'!B2342,'YODA File'!A2342))</f>
        <v/>
      </c>
    </row>
    <row r="2343" spans="1:3" x14ac:dyDescent="0.25">
      <c r="A2343">
        <f t="shared" ca="1" si="75"/>
        <v>17</v>
      </c>
      <c r="B2343">
        <f t="shared" ca="1" si="76"/>
        <v>2275</v>
      </c>
      <c r="C2343" t="str">
        <f ca="1">IF(OFFSET('YODA Blocks'!$A$2,'YODA File'!B2343,'YODA File'!A2343)="","",OFFSET('YODA Blocks'!$A$2,'YODA File'!B2343,'YODA File'!A2343))</f>
        <v/>
      </c>
    </row>
    <row r="2344" spans="1:3" x14ac:dyDescent="0.25">
      <c r="A2344">
        <f t="shared" ca="1" si="75"/>
        <v>17</v>
      </c>
      <c r="B2344">
        <f t="shared" ca="1" si="76"/>
        <v>2276</v>
      </c>
      <c r="C2344" t="str">
        <f ca="1">IF(OFFSET('YODA Blocks'!$A$2,'YODA File'!B2344,'YODA File'!A2344)="","",OFFSET('YODA Blocks'!$A$2,'YODA File'!B2344,'YODA File'!A2344))</f>
        <v/>
      </c>
    </row>
    <row r="2345" spans="1:3" x14ac:dyDescent="0.25">
      <c r="A2345">
        <f t="shared" ca="1" si="75"/>
        <v>17</v>
      </c>
      <c r="B2345">
        <f t="shared" ca="1" si="76"/>
        <v>2277</v>
      </c>
      <c r="C2345" t="str">
        <f ca="1">IF(OFFSET('YODA Blocks'!$A$2,'YODA File'!B2345,'YODA File'!A2345)="","",OFFSET('YODA Blocks'!$A$2,'YODA File'!B2345,'YODA File'!A2345))</f>
        <v/>
      </c>
    </row>
    <row r="2346" spans="1:3" x14ac:dyDescent="0.25">
      <c r="A2346">
        <f t="shared" ca="1" si="75"/>
        <v>17</v>
      </c>
      <c r="B2346">
        <f t="shared" ca="1" si="76"/>
        <v>2278</v>
      </c>
      <c r="C2346" t="str">
        <f ca="1">IF(OFFSET('YODA Blocks'!$A$2,'YODA File'!B2346,'YODA File'!A2346)="","",OFFSET('YODA Blocks'!$A$2,'YODA File'!B2346,'YODA File'!A2346))</f>
        <v/>
      </c>
    </row>
    <row r="2347" spans="1:3" x14ac:dyDescent="0.25">
      <c r="A2347">
        <f t="shared" ca="1" si="75"/>
        <v>17</v>
      </c>
      <c r="B2347">
        <f t="shared" ca="1" si="76"/>
        <v>2279</v>
      </c>
      <c r="C2347" t="str">
        <f ca="1">IF(OFFSET('YODA Blocks'!$A$2,'YODA File'!B2347,'YODA File'!A2347)="","",OFFSET('YODA Blocks'!$A$2,'YODA File'!B2347,'YODA File'!A2347))</f>
        <v/>
      </c>
    </row>
    <row r="2348" spans="1:3" x14ac:dyDescent="0.25">
      <c r="A2348">
        <f t="shared" ca="1" si="75"/>
        <v>17</v>
      </c>
      <c r="B2348">
        <f t="shared" ca="1" si="76"/>
        <v>2280</v>
      </c>
      <c r="C2348" t="str">
        <f ca="1">IF(OFFSET('YODA Blocks'!$A$2,'YODA File'!B2348,'YODA File'!A2348)="","",OFFSET('YODA Blocks'!$A$2,'YODA File'!B2348,'YODA File'!A2348))</f>
        <v/>
      </c>
    </row>
    <row r="2349" spans="1:3" x14ac:dyDescent="0.25">
      <c r="A2349">
        <f t="shared" ca="1" si="75"/>
        <v>17</v>
      </c>
      <c r="B2349">
        <f t="shared" ca="1" si="76"/>
        <v>2281</v>
      </c>
      <c r="C2349" t="str">
        <f ca="1">IF(OFFSET('YODA Blocks'!$A$2,'YODA File'!B2349,'YODA File'!A2349)="","",OFFSET('YODA Blocks'!$A$2,'YODA File'!B2349,'YODA File'!A2349))</f>
        <v/>
      </c>
    </row>
    <row r="2350" spans="1:3" x14ac:dyDescent="0.25">
      <c r="A2350">
        <f t="shared" ca="1" si="75"/>
        <v>17</v>
      </c>
      <c r="B2350">
        <f t="shared" ca="1" si="76"/>
        <v>2282</v>
      </c>
      <c r="C2350" t="str">
        <f ca="1">IF(OFFSET('YODA Blocks'!$A$2,'YODA File'!B2350,'YODA File'!A2350)="","",OFFSET('YODA Blocks'!$A$2,'YODA File'!B2350,'YODA File'!A2350))</f>
        <v/>
      </c>
    </row>
    <row r="2351" spans="1:3" x14ac:dyDescent="0.25">
      <c r="A2351">
        <f t="shared" ca="1" si="75"/>
        <v>17</v>
      </c>
      <c r="B2351">
        <f t="shared" ca="1" si="76"/>
        <v>2283</v>
      </c>
      <c r="C2351" t="str">
        <f ca="1">IF(OFFSET('YODA Blocks'!$A$2,'YODA File'!B2351,'YODA File'!A2351)="","",OFFSET('YODA Blocks'!$A$2,'YODA File'!B2351,'YODA File'!A2351))</f>
        <v/>
      </c>
    </row>
    <row r="2352" spans="1:3" x14ac:dyDescent="0.25">
      <c r="A2352">
        <f t="shared" ca="1" si="75"/>
        <v>17</v>
      </c>
      <c r="B2352">
        <f t="shared" ca="1" si="76"/>
        <v>2284</v>
      </c>
      <c r="C2352" t="str">
        <f ca="1">IF(OFFSET('YODA Blocks'!$A$2,'YODA File'!B2352,'YODA File'!A2352)="","",OFFSET('YODA Blocks'!$A$2,'YODA File'!B2352,'YODA File'!A2352))</f>
        <v/>
      </c>
    </row>
    <row r="2353" spans="1:3" x14ac:dyDescent="0.25">
      <c r="A2353">
        <f t="shared" ca="1" si="75"/>
        <v>17</v>
      </c>
      <c r="B2353">
        <f t="shared" ca="1" si="76"/>
        <v>2285</v>
      </c>
      <c r="C2353" t="str">
        <f ca="1">IF(OFFSET('YODA Blocks'!$A$2,'YODA File'!B2353,'YODA File'!A2353)="","",OFFSET('YODA Blocks'!$A$2,'YODA File'!B2353,'YODA File'!A2353))</f>
        <v/>
      </c>
    </row>
    <row r="2354" spans="1:3" x14ac:dyDescent="0.25">
      <c r="A2354">
        <f t="shared" ca="1" si="75"/>
        <v>17</v>
      </c>
      <c r="B2354">
        <f t="shared" ca="1" si="76"/>
        <v>2286</v>
      </c>
      <c r="C2354" t="str">
        <f ca="1">IF(OFFSET('YODA Blocks'!$A$2,'YODA File'!B2354,'YODA File'!A2354)="","",OFFSET('YODA Blocks'!$A$2,'YODA File'!B2354,'YODA File'!A2354))</f>
        <v/>
      </c>
    </row>
    <row r="2355" spans="1:3" x14ac:dyDescent="0.25">
      <c r="A2355">
        <f t="shared" ca="1" si="75"/>
        <v>17</v>
      </c>
      <c r="B2355">
        <f t="shared" ca="1" si="76"/>
        <v>2287</v>
      </c>
      <c r="C2355" t="str">
        <f ca="1">IF(OFFSET('YODA Blocks'!$A$2,'YODA File'!B2355,'YODA File'!A2355)="","",OFFSET('YODA Blocks'!$A$2,'YODA File'!B2355,'YODA File'!A2355))</f>
        <v/>
      </c>
    </row>
    <row r="2356" spans="1:3" x14ac:dyDescent="0.25">
      <c r="A2356">
        <f t="shared" ca="1" si="75"/>
        <v>17</v>
      </c>
      <c r="B2356">
        <f t="shared" ca="1" si="76"/>
        <v>2288</v>
      </c>
      <c r="C2356" t="str">
        <f ca="1">IF(OFFSET('YODA Blocks'!$A$2,'YODA File'!B2356,'YODA File'!A2356)="","",OFFSET('YODA Blocks'!$A$2,'YODA File'!B2356,'YODA File'!A2356))</f>
        <v/>
      </c>
    </row>
    <row r="2357" spans="1:3" x14ac:dyDescent="0.25">
      <c r="A2357">
        <f t="shared" ca="1" si="75"/>
        <v>17</v>
      </c>
      <c r="B2357">
        <f t="shared" ca="1" si="76"/>
        <v>2289</v>
      </c>
      <c r="C2357" t="str">
        <f ca="1">IF(OFFSET('YODA Blocks'!$A$2,'YODA File'!B2357,'YODA File'!A2357)="","",OFFSET('YODA Blocks'!$A$2,'YODA File'!B2357,'YODA File'!A2357))</f>
        <v/>
      </c>
    </row>
    <row r="2358" spans="1:3" x14ac:dyDescent="0.25">
      <c r="A2358">
        <f t="shared" ca="1" si="75"/>
        <v>17</v>
      </c>
      <c r="B2358">
        <f t="shared" ca="1" si="76"/>
        <v>2290</v>
      </c>
      <c r="C2358" t="str">
        <f ca="1">IF(OFFSET('YODA Blocks'!$A$2,'YODA File'!B2358,'YODA File'!A2358)="","",OFFSET('YODA Blocks'!$A$2,'YODA File'!B2358,'YODA File'!A2358))</f>
        <v/>
      </c>
    </row>
    <row r="2359" spans="1:3" x14ac:dyDescent="0.25">
      <c r="A2359">
        <f t="shared" ca="1" si="75"/>
        <v>17</v>
      </c>
      <c r="B2359">
        <f t="shared" ca="1" si="76"/>
        <v>2291</v>
      </c>
      <c r="C2359" t="str">
        <f ca="1">IF(OFFSET('YODA Blocks'!$A$2,'YODA File'!B2359,'YODA File'!A2359)="","",OFFSET('YODA Blocks'!$A$2,'YODA File'!B2359,'YODA File'!A2359))</f>
        <v/>
      </c>
    </row>
    <row r="2360" spans="1:3" x14ac:dyDescent="0.25">
      <c r="A2360">
        <f t="shared" ca="1" si="75"/>
        <v>17</v>
      </c>
      <c r="B2360">
        <f t="shared" ca="1" si="76"/>
        <v>2292</v>
      </c>
      <c r="C2360" t="str">
        <f ca="1">IF(OFFSET('YODA Blocks'!$A$2,'YODA File'!B2360,'YODA File'!A2360)="","",OFFSET('YODA Blocks'!$A$2,'YODA File'!B2360,'YODA File'!A2360))</f>
        <v/>
      </c>
    </row>
    <row r="2361" spans="1:3" x14ac:dyDescent="0.25">
      <c r="A2361">
        <f t="shared" ca="1" si="75"/>
        <v>17</v>
      </c>
      <c r="B2361">
        <f t="shared" ca="1" si="76"/>
        <v>2293</v>
      </c>
      <c r="C2361" t="str">
        <f ca="1">IF(OFFSET('YODA Blocks'!$A$2,'YODA File'!B2361,'YODA File'!A2361)="","",OFFSET('YODA Blocks'!$A$2,'YODA File'!B2361,'YODA File'!A2361))</f>
        <v/>
      </c>
    </row>
    <row r="2362" spans="1:3" x14ac:dyDescent="0.25">
      <c r="A2362">
        <f t="shared" ca="1" si="75"/>
        <v>17</v>
      </c>
      <c r="B2362">
        <f t="shared" ca="1" si="76"/>
        <v>2294</v>
      </c>
      <c r="C2362" t="str">
        <f ca="1">IF(OFFSET('YODA Blocks'!$A$2,'YODA File'!B2362,'YODA File'!A2362)="","",OFFSET('YODA Blocks'!$A$2,'YODA File'!B2362,'YODA File'!A2362))</f>
        <v/>
      </c>
    </row>
    <row r="2363" spans="1:3" x14ac:dyDescent="0.25">
      <c r="A2363">
        <f t="shared" ca="1" si="75"/>
        <v>17</v>
      </c>
      <c r="B2363">
        <f t="shared" ca="1" si="76"/>
        <v>2295</v>
      </c>
      <c r="C2363" t="str">
        <f ca="1">IF(OFFSET('YODA Blocks'!$A$2,'YODA File'!B2363,'YODA File'!A2363)="","",OFFSET('YODA Blocks'!$A$2,'YODA File'!B2363,'YODA File'!A2363))</f>
        <v/>
      </c>
    </row>
    <row r="2364" spans="1:3" x14ac:dyDescent="0.25">
      <c r="A2364">
        <f t="shared" ca="1" si="75"/>
        <v>17</v>
      </c>
      <c r="B2364">
        <f t="shared" ca="1" si="76"/>
        <v>2296</v>
      </c>
      <c r="C2364" t="str">
        <f ca="1">IF(OFFSET('YODA Blocks'!$A$2,'YODA File'!B2364,'YODA File'!A2364)="","",OFFSET('YODA Blocks'!$A$2,'YODA File'!B2364,'YODA File'!A2364))</f>
        <v/>
      </c>
    </row>
    <row r="2365" spans="1:3" x14ac:dyDescent="0.25">
      <c r="A2365">
        <f t="shared" ca="1" si="75"/>
        <v>17</v>
      </c>
      <c r="B2365">
        <f t="shared" ca="1" si="76"/>
        <v>2297</v>
      </c>
      <c r="C2365" t="str">
        <f ca="1">IF(OFFSET('YODA Blocks'!$A$2,'YODA File'!B2365,'YODA File'!A2365)="","",OFFSET('YODA Blocks'!$A$2,'YODA File'!B2365,'YODA File'!A2365))</f>
        <v/>
      </c>
    </row>
    <row r="2366" spans="1:3" x14ac:dyDescent="0.25">
      <c r="A2366">
        <f t="shared" ca="1" si="75"/>
        <v>17</v>
      </c>
      <c r="B2366">
        <f t="shared" ca="1" si="76"/>
        <v>2298</v>
      </c>
      <c r="C2366" t="str">
        <f ca="1">IF(OFFSET('YODA Blocks'!$A$2,'YODA File'!B2366,'YODA File'!A2366)="","",OFFSET('YODA Blocks'!$A$2,'YODA File'!B2366,'YODA File'!A2366))</f>
        <v/>
      </c>
    </row>
    <row r="2367" spans="1:3" x14ac:dyDescent="0.25">
      <c r="A2367">
        <f t="shared" ref="A2367:A2430" ca="1" si="77">IF(B2366=INDIRECT(CONCATENATE("'YODA Blocks'!$",CHAR(A2366+65),"$2:",CHAR(A2366+65),"$2")),A2366+1,A2366)</f>
        <v>17</v>
      </c>
      <c r="B2367">
        <f t="shared" ref="B2367:B2430" ca="1" si="78">IF(B2366=SUM(INDIRECT(CONCATENATE("'YODA Blocks'!$",CHAR(A2366+65),"$2:",CHAR(A2366+65),"$2"))),1,B2366+1)</f>
        <v>2299</v>
      </c>
      <c r="C2367" t="str">
        <f ca="1">IF(OFFSET('YODA Blocks'!$A$2,'YODA File'!B2367,'YODA File'!A2367)="","",OFFSET('YODA Blocks'!$A$2,'YODA File'!B2367,'YODA File'!A2367))</f>
        <v/>
      </c>
    </row>
    <row r="2368" spans="1:3" x14ac:dyDescent="0.25">
      <c r="A2368">
        <f t="shared" ca="1" si="77"/>
        <v>17</v>
      </c>
      <c r="B2368">
        <f t="shared" ca="1" si="78"/>
        <v>2300</v>
      </c>
      <c r="C2368" t="str">
        <f ca="1">IF(OFFSET('YODA Blocks'!$A$2,'YODA File'!B2368,'YODA File'!A2368)="","",OFFSET('YODA Blocks'!$A$2,'YODA File'!B2368,'YODA File'!A2368))</f>
        <v/>
      </c>
    </row>
    <row r="2369" spans="1:3" x14ac:dyDescent="0.25">
      <c r="A2369">
        <f t="shared" ca="1" si="77"/>
        <v>17</v>
      </c>
      <c r="B2369">
        <f t="shared" ca="1" si="78"/>
        <v>2301</v>
      </c>
      <c r="C2369" t="str">
        <f ca="1">IF(OFFSET('YODA Blocks'!$A$2,'YODA File'!B2369,'YODA File'!A2369)="","",OFFSET('YODA Blocks'!$A$2,'YODA File'!B2369,'YODA File'!A2369))</f>
        <v/>
      </c>
    </row>
    <row r="2370" spans="1:3" x14ac:dyDescent="0.25">
      <c r="A2370">
        <f t="shared" ca="1" si="77"/>
        <v>17</v>
      </c>
      <c r="B2370">
        <f t="shared" ca="1" si="78"/>
        <v>2302</v>
      </c>
      <c r="C2370" t="str">
        <f ca="1">IF(OFFSET('YODA Blocks'!$A$2,'YODA File'!B2370,'YODA File'!A2370)="","",OFFSET('YODA Blocks'!$A$2,'YODA File'!B2370,'YODA File'!A2370))</f>
        <v/>
      </c>
    </row>
    <row r="2371" spans="1:3" x14ac:dyDescent="0.25">
      <c r="A2371">
        <f t="shared" ca="1" si="77"/>
        <v>17</v>
      </c>
      <c r="B2371">
        <f t="shared" ca="1" si="78"/>
        <v>2303</v>
      </c>
      <c r="C2371" t="str">
        <f ca="1">IF(OFFSET('YODA Blocks'!$A$2,'YODA File'!B2371,'YODA File'!A2371)="","",OFFSET('YODA Blocks'!$A$2,'YODA File'!B2371,'YODA File'!A2371))</f>
        <v/>
      </c>
    </row>
    <row r="2372" spans="1:3" x14ac:dyDescent="0.25">
      <c r="A2372">
        <f t="shared" ca="1" si="77"/>
        <v>17</v>
      </c>
      <c r="B2372">
        <f t="shared" ca="1" si="78"/>
        <v>2304</v>
      </c>
      <c r="C2372" t="str">
        <f ca="1">IF(OFFSET('YODA Blocks'!$A$2,'YODA File'!B2372,'YODA File'!A2372)="","",OFFSET('YODA Blocks'!$A$2,'YODA File'!B2372,'YODA File'!A2372))</f>
        <v/>
      </c>
    </row>
    <row r="2373" spans="1:3" x14ac:dyDescent="0.25">
      <c r="A2373">
        <f t="shared" ca="1" si="77"/>
        <v>17</v>
      </c>
      <c r="B2373">
        <f t="shared" ca="1" si="78"/>
        <v>2305</v>
      </c>
      <c r="C2373" t="str">
        <f ca="1">IF(OFFSET('YODA Blocks'!$A$2,'YODA File'!B2373,'YODA File'!A2373)="","",OFFSET('YODA Blocks'!$A$2,'YODA File'!B2373,'YODA File'!A2373))</f>
        <v/>
      </c>
    </row>
    <row r="2374" spans="1:3" x14ac:dyDescent="0.25">
      <c r="A2374">
        <f t="shared" ca="1" si="77"/>
        <v>17</v>
      </c>
      <c r="B2374">
        <f t="shared" ca="1" si="78"/>
        <v>2306</v>
      </c>
      <c r="C2374" t="str">
        <f ca="1">IF(OFFSET('YODA Blocks'!$A$2,'YODA File'!B2374,'YODA File'!A2374)="","",OFFSET('YODA Blocks'!$A$2,'YODA File'!B2374,'YODA File'!A2374))</f>
        <v/>
      </c>
    </row>
    <row r="2375" spans="1:3" x14ac:dyDescent="0.25">
      <c r="A2375">
        <f t="shared" ca="1" si="77"/>
        <v>17</v>
      </c>
      <c r="B2375">
        <f t="shared" ca="1" si="78"/>
        <v>2307</v>
      </c>
      <c r="C2375" t="str">
        <f ca="1">IF(OFFSET('YODA Blocks'!$A$2,'YODA File'!B2375,'YODA File'!A2375)="","",OFFSET('YODA Blocks'!$A$2,'YODA File'!B2375,'YODA File'!A2375))</f>
        <v/>
      </c>
    </row>
    <row r="2376" spans="1:3" x14ac:dyDescent="0.25">
      <c r="A2376">
        <f t="shared" ca="1" si="77"/>
        <v>17</v>
      </c>
      <c r="B2376">
        <f t="shared" ca="1" si="78"/>
        <v>2308</v>
      </c>
      <c r="C2376" t="str">
        <f ca="1">IF(OFFSET('YODA Blocks'!$A$2,'YODA File'!B2376,'YODA File'!A2376)="","",OFFSET('YODA Blocks'!$A$2,'YODA File'!B2376,'YODA File'!A2376))</f>
        <v/>
      </c>
    </row>
    <row r="2377" spans="1:3" x14ac:dyDescent="0.25">
      <c r="A2377">
        <f t="shared" ca="1" si="77"/>
        <v>17</v>
      </c>
      <c r="B2377">
        <f t="shared" ca="1" si="78"/>
        <v>2309</v>
      </c>
      <c r="C2377" t="str">
        <f ca="1">IF(OFFSET('YODA Blocks'!$A$2,'YODA File'!B2377,'YODA File'!A2377)="","",OFFSET('YODA Blocks'!$A$2,'YODA File'!B2377,'YODA File'!A2377))</f>
        <v/>
      </c>
    </row>
    <row r="2378" spans="1:3" x14ac:dyDescent="0.25">
      <c r="A2378">
        <f t="shared" ca="1" si="77"/>
        <v>17</v>
      </c>
      <c r="B2378">
        <f t="shared" ca="1" si="78"/>
        <v>2310</v>
      </c>
      <c r="C2378" t="str">
        <f ca="1">IF(OFFSET('YODA Blocks'!$A$2,'YODA File'!B2378,'YODA File'!A2378)="","",OFFSET('YODA Blocks'!$A$2,'YODA File'!B2378,'YODA File'!A2378))</f>
        <v/>
      </c>
    </row>
    <row r="2379" spans="1:3" x14ac:dyDescent="0.25">
      <c r="A2379">
        <f t="shared" ca="1" si="77"/>
        <v>17</v>
      </c>
      <c r="B2379">
        <f t="shared" ca="1" si="78"/>
        <v>2311</v>
      </c>
      <c r="C2379" t="str">
        <f ca="1">IF(OFFSET('YODA Blocks'!$A$2,'YODA File'!B2379,'YODA File'!A2379)="","",OFFSET('YODA Blocks'!$A$2,'YODA File'!B2379,'YODA File'!A2379))</f>
        <v/>
      </c>
    </row>
    <row r="2380" spans="1:3" x14ac:dyDescent="0.25">
      <c r="A2380">
        <f t="shared" ca="1" si="77"/>
        <v>17</v>
      </c>
      <c r="B2380">
        <f t="shared" ca="1" si="78"/>
        <v>2312</v>
      </c>
      <c r="C2380" t="str">
        <f ca="1">IF(OFFSET('YODA Blocks'!$A$2,'YODA File'!B2380,'YODA File'!A2380)="","",OFFSET('YODA Blocks'!$A$2,'YODA File'!B2380,'YODA File'!A2380))</f>
        <v/>
      </c>
    </row>
    <row r="2381" spans="1:3" x14ac:dyDescent="0.25">
      <c r="A2381">
        <f t="shared" ca="1" si="77"/>
        <v>17</v>
      </c>
      <c r="B2381">
        <f t="shared" ca="1" si="78"/>
        <v>2313</v>
      </c>
      <c r="C2381" t="str">
        <f ca="1">IF(OFFSET('YODA Blocks'!$A$2,'YODA File'!B2381,'YODA File'!A2381)="","",OFFSET('YODA Blocks'!$A$2,'YODA File'!B2381,'YODA File'!A2381))</f>
        <v/>
      </c>
    </row>
    <row r="2382" spans="1:3" x14ac:dyDescent="0.25">
      <c r="A2382">
        <f t="shared" ca="1" si="77"/>
        <v>17</v>
      </c>
      <c r="B2382">
        <f t="shared" ca="1" si="78"/>
        <v>2314</v>
      </c>
      <c r="C2382" t="str">
        <f ca="1">IF(OFFSET('YODA Blocks'!$A$2,'YODA File'!B2382,'YODA File'!A2382)="","",OFFSET('YODA Blocks'!$A$2,'YODA File'!B2382,'YODA File'!A2382))</f>
        <v/>
      </c>
    </row>
    <row r="2383" spans="1:3" x14ac:dyDescent="0.25">
      <c r="A2383">
        <f t="shared" ca="1" si="77"/>
        <v>17</v>
      </c>
      <c r="B2383">
        <f t="shared" ca="1" si="78"/>
        <v>2315</v>
      </c>
      <c r="C2383" t="str">
        <f ca="1">IF(OFFSET('YODA Blocks'!$A$2,'YODA File'!B2383,'YODA File'!A2383)="","",OFFSET('YODA Blocks'!$A$2,'YODA File'!B2383,'YODA File'!A2383))</f>
        <v/>
      </c>
    </row>
    <row r="2384" spans="1:3" x14ac:dyDescent="0.25">
      <c r="A2384">
        <f t="shared" ca="1" si="77"/>
        <v>17</v>
      </c>
      <c r="B2384">
        <f t="shared" ca="1" si="78"/>
        <v>2316</v>
      </c>
      <c r="C2384" t="str">
        <f ca="1">IF(OFFSET('YODA Blocks'!$A$2,'YODA File'!B2384,'YODA File'!A2384)="","",OFFSET('YODA Blocks'!$A$2,'YODA File'!B2384,'YODA File'!A2384))</f>
        <v/>
      </c>
    </row>
    <row r="2385" spans="1:3" x14ac:dyDescent="0.25">
      <c r="A2385">
        <f t="shared" ca="1" si="77"/>
        <v>17</v>
      </c>
      <c r="B2385">
        <f t="shared" ca="1" si="78"/>
        <v>2317</v>
      </c>
      <c r="C2385" t="str">
        <f ca="1">IF(OFFSET('YODA Blocks'!$A$2,'YODA File'!B2385,'YODA File'!A2385)="","",OFFSET('YODA Blocks'!$A$2,'YODA File'!B2385,'YODA File'!A2385))</f>
        <v/>
      </c>
    </row>
    <row r="2386" spans="1:3" x14ac:dyDescent="0.25">
      <c r="A2386">
        <f t="shared" ca="1" si="77"/>
        <v>17</v>
      </c>
      <c r="B2386">
        <f t="shared" ca="1" si="78"/>
        <v>2318</v>
      </c>
      <c r="C2386" t="str">
        <f ca="1">IF(OFFSET('YODA Blocks'!$A$2,'YODA File'!B2386,'YODA File'!A2386)="","",OFFSET('YODA Blocks'!$A$2,'YODA File'!B2386,'YODA File'!A2386))</f>
        <v/>
      </c>
    </row>
    <row r="2387" spans="1:3" x14ac:dyDescent="0.25">
      <c r="A2387">
        <f t="shared" ca="1" si="77"/>
        <v>17</v>
      </c>
      <c r="B2387">
        <f t="shared" ca="1" si="78"/>
        <v>2319</v>
      </c>
      <c r="C2387" t="str">
        <f ca="1">IF(OFFSET('YODA Blocks'!$A$2,'YODA File'!B2387,'YODA File'!A2387)="","",OFFSET('YODA Blocks'!$A$2,'YODA File'!B2387,'YODA File'!A2387))</f>
        <v/>
      </c>
    </row>
    <row r="2388" spans="1:3" x14ac:dyDescent="0.25">
      <c r="A2388">
        <f t="shared" ca="1" si="77"/>
        <v>17</v>
      </c>
      <c r="B2388">
        <f t="shared" ca="1" si="78"/>
        <v>2320</v>
      </c>
      <c r="C2388" t="str">
        <f ca="1">IF(OFFSET('YODA Blocks'!$A$2,'YODA File'!B2388,'YODA File'!A2388)="","",OFFSET('YODA Blocks'!$A$2,'YODA File'!B2388,'YODA File'!A2388))</f>
        <v/>
      </c>
    </row>
    <row r="2389" spans="1:3" x14ac:dyDescent="0.25">
      <c r="A2389">
        <f t="shared" ca="1" si="77"/>
        <v>17</v>
      </c>
      <c r="B2389">
        <f t="shared" ca="1" si="78"/>
        <v>2321</v>
      </c>
      <c r="C2389" t="str">
        <f ca="1">IF(OFFSET('YODA Blocks'!$A$2,'YODA File'!B2389,'YODA File'!A2389)="","",OFFSET('YODA Blocks'!$A$2,'YODA File'!B2389,'YODA File'!A2389))</f>
        <v/>
      </c>
    </row>
    <row r="2390" spans="1:3" x14ac:dyDescent="0.25">
      <c r="A2390">
        <f t="shared" ca="1" si="77"/>
        <v>17</v>
      </c>
      <c r="B2390">
        <f t="shared" ca="1" si="78"/>
        <v>2322</v>
      </c>
      <c r="C2390" t="str">
        <f ca="1">IF(OFFSET('YODA Blocks'!$A$2,'YODA File'!B2390,'YODA File'!A2390)="","",OFFSET('YODA Blocks'!$A$2,'YODA File'!B2390,'YODA File'!A2390))</f>
        <v/>
      </c>
    </row>
    <row r="2391" spans="1:3" x14ac:dyDescent="0.25">
      <c r="A2391">
        <f t="shared" ca="1" si="77"/>
        <v>17</v>
      </c>
      <c r="B2391">
        <f t="shared" ca="1" si="78"/>
        <v>2323</v>
      </c>
      <c r="C2391" t="str">
        <f ca="1">IF(OFFSET('YODA Blocks'!$A$2,'YODA File'!B2391,'YODA File'!A2391)="","",OFFSET('YODA Blocks'!$A$2,'YODA File'!B2391,'YODA File'!A2391))</f>
        <v/>
      </c>
    </row>
    <row r="2392" spans="1:3" x14ac:dyDescent="0.25">
      <c r="A2392">
        <f t="shared" ca="1" si="77"/>
        <v>17</v>
      </c>
      <c r="B2392">
        <f t="shared" ca="1" si="78"/>
        <v>2324</v>
      </c>
      <c r="C2392" t="str">
        <f ca="1">IF(OFFSET('YODA Blocks'!$A$2,'YODA File'!B2392,'YODA File'!A2392)="","",OFFSET('YODA Blocks'!$A$2,'YODA File'!B2392,'YODA File'!A2392))</f>
        <v/>
      </c>
    </row>
    <row r="2393" spans="1:3" x14ac:dyDescent="0.25">
      <c r="A2393">
        <f t="shared" ca="1" si="77"/>
        <v>17</v>
      </c>
      <c r="B2393">
        <f t="shared" ca="1" si="78"/>
        <v>2325</v>
      </c>
      <c r="C2393" t="str">
        <f ca="1">IF(OFFSET('YODA Blocks'!$A$2,'YODA File'!B2393,'YODA File'!A2393)="","",OFFSET('YODA Blocks'!$A$2,'YODA File'!B2393,'YODA File'!A2393))</f>
        <v/>
      </c>
    </row>
    <row r="2394" spans="1:3" x14ac:dyDescent="0.25">
      <c r="A2394">
        <f t="shared" ca="1" si="77"/>
        <v>17</v>
      </c>
      <c r="B2394">
        <f t="shared" ca="1" si="78"/>
        <v>2326</v>
      </c>
      <c r="C2394" t="str">
        <f ca="1">IF(OFFSET('YODA Blocks'!$A$2,'YODA File'!B2394,'YODA File'!A2394)="","",OFFSET('YODA Blocks'!$A$2,'YODA File'!B2394,'YODA File'!A2394))</f>
        <v/>
      </c>
    </row>
    <row r="2395" spans="1:3" x14ac:dyDescent="0.25">
      <c r="A2395">
        <f t="shared" ca="1" si="77"/>
        <v>17</v>
      </c>
      <c r="B2395">
        <f t="shared" ca="1" si="78"/>
        <v>2327</v>
      </c>
      <c r="C2395" t="str">
        <f ca="1">IF(OFFSET('YODA Blocks'!$A$2,'YODA File'!B2395,'YODA File'!A2395)="","",OFFSET('YODA Blocks'!$A$2,'YODA File'!B2395,'YODA File'!A2395))</f>
        <v/>
      </c>
    </row>
    <row r="2396" spans="1:3" x14ac:dyDescent="0.25">
      <c r="A2396">
        <f t="shared" ca="1" si="77"/>
        <v>17</v>
      </c>
      <c r="B2396">
        <f t="shared" ca="1" si="78"/>
        <v>2328</v>
      </c>
      <c r="C2396" t="str">
        <f ca="1">IF(OFFSET('YODA Blocks'!$A$2,'YODA File'!B2396,'YODA File'!A2396)="","",OFFSET('YODA Blocks'!$A$2,'YODA File'!B2396,'YODA File'!A2396))</f>
        <v/>
      </c>
    </row>
    <row r="2397" spans="1:3" x14ac:dyDescent="0.25">
      <c r="A2397">
        <f t="shared" ca="1" si="77"/>
        <v>17</v>
      </c>
      <c r="B2397">
        <f t="shared" ca="1" si="78"/>
        <v>2329</v>
      </c>
      <c r="C2397" t="str">
        <f ca="1">IF(OFFSET('YODA Blocks'!$A$2,'YODA File'!B2397,'YODA File'!A2397)="","",OFFSET('YODA Blocks'!$A$2,'YODA File'!B2397,'YODA File'!A2397))</f>
        <v/>
      </c>
    </row>
    <row r="2398" spans="1:3" x14ac:dyDescent="0.25">
      <c r="A2398">
        <f t="shared" ca="1" si="77"/>
        <v>17</v>
      </c>
      <c r="B2398">
        <f t="shared" ca="1" si="78"/>
        <v>2330</v>
      </c>
      <c r="C2398" t="str">
        <f ca="1">IF(OFFSET('YODA Blocks'!$A$2,'YODA File'!B2398,'YODA File'!A2398)="","",OFFSET('YODA Blocks'!$A$2,'YODA File'!B2398,'YODA File'!A2398))</f>
        <v/>
      </c>
    </row>
    <row r="2399" spans="1:3" x14ac:dyDescent="0.25">
      <c r="A2399">
        <f t="shared" ca="1" si="77"/>
        <v>17</v>
      </c>
      <c r="B2399">
        <f t="shared" ca="1" si="78"/>
        <v>2331</v>
      </c>
      <c r="C2399" t="str">
        <f ca="1">IF(OFFSET('YODA Blocks'!$A$2,'YODA File'!B2399,'YODA File'!A2399)="","",OFFSET('YODA Blocks'!$A$2,'YODA File'!B2399,'YODA File'!A2399))</f>
        <v/>
      </c>
    </row>
    <row r="2400" spans="1:3" x14ac:dyDescent="0.25">
      <c r="A2400">
        <f t="shared" ca="1" si="77"/>
        <v>17</v>
      </c>
      <c r="B2400">
        <f t="shared" ca="1" si="78"/>
        <v>2332</v>
      </c>
      <c r="C2400" t="str">
        <f ca="1">IF(OFFSET('YODA Blocks'!$A$2,'YODA File'!B2400,'YODA File'!A2400)="","",OFFSET('YODA Blocks'!$A$2,'YODA File'!B2400,'YODA File'!A2400))</f>
        <v/>
      </c>
    </row>
    <row r="2401" spans="1:3" x14ac:dyDescent="0.25">
      <c r="A2401">
        <f t="shared" ca="1" si="77"/>
        <v>17</v>
      </c>
      <c r="B2401">
        <f t="shared" ca="1" si="78"/>
        <v>2333</v>
      </c>
      <c r="C2401" t="str">
        <f ca="1">IF(OFFSET('YODA Blocks'!$A$2,'YODA File'!B2401,'YODA File'!A2401)="","",OFFSET('YODA Blocks'!$A$2,'YODA File'!B2401,'YODA File'!A2401))</f>
        <v/>
      </c>
    </row>
    <row r="2402" spans="1:3" x14ac:dyDescent="0.25">
      <c r="A2402">
        <f t="shared" ca="1" si="77"/>
        <v>17</v>
      </c>
      <c r="B2402">
        <f t="shared" ca="1" si="78"/>
        <v>2334</v>
      </c>
      <c r="C2402" t="str">
        <f ca="1">IF(OFFSET('YODA Blocks'!$A$2,'YODA File'!B2402,'YODA File'!A2402)="","",OFFSET('YODA Blocks'!$A$2,'YODA File'!B2402,'YODA File'!A2402))</f>
        <v/>
      </c>
    </row>
    <row r="2403" spans="1:3" x14ac:dyDescent="0.25">
      <c r="A2403">
        <f t="shared" ca="1" si="77"/>
        <v>17</v>
      </c>
      <c r="B2403">
        <f t="shared" ca="1" si="78"/>
        <v>2335</v>
      </c>
      <c r="C2403" t="str">
        <f ca="1">IF(OFFSET('YODA Blocks'!$A$2,'YODA File'!B2403,'YODA File'!A2403)="","",OFFSET('YODA Blocks'!$A$2,'YODA File'!B2403,'YODA File'!A2403))</f>
        <v/>
      </c>
    </row>
    <row r="2404" spans="1:3" x14ac:dyDescent="0.25">
      <c r="A2404">
        <f t="shared" ca="1" si="77"/>
        <v>17</v>
      </c>
      <c r="B2404">
        <f t="shared" ca="1" si="78"/>
        <v>2336</v>
      </c>
      <c r="C2404" t="str">
        <f ca="1">IF(OFFSET('YODA Blocks'!$A$2,'YODA File'!B2404,'YODA File'!A2404)="","",OFFSET('YODA Blocks'!$A$2,'YODA File'!B2404,'YODA File'!A2404))</f>
        <v/>
      </c>
    </row>
    <row r="2405" spans="1:3" x14ac:dyDescent="0.25">
      <c r="A2405">
        <f t="shared" ca="1" si="77"/>
        <v>17</v>
      </c>
      <c r="B2405">
        <f t="shared" ca="1" si="78"/>
        <v>2337</v>
      </c>
      <c r="C2405" t="str">
        <f ca="1">IF(OFFSET('YODA Blocks'!$A$2,'YODA File'!B2405,'YODA File'!A2405)="","",OFFSET('YODA Blocks'!$A$2,'YODA File'!B2405,'YODA File'!A2405))</f>
        <v/>
      </c>
    </row>
    <row r="2406" spans="1:3" x14ac:dyDescent="0.25">
      <c r="A2406">
        <f t="shared" ca="1" si="77"/>
        <v>17</v>
      </c>
      <c r="B2406">
        <f t="shared" ca="1" si="78"/>
        <v>2338</v>
      </c>
      <c r="C2406" t="str">
        <f ca="1">IF(OFFSET('YODA Blocks'!$A$2,'YODA File'!B2406,'YODA File'!A2406)="","",OFFSET('YODA Blocks'!$A$2,'YODA File'!B2406,'YODA File'!A2406))</f>
        <v/>
      </c>
    </row>
    <row r="2407" spans="1:3" x14ac:dyDescent="0.25">
      <c r="A2407">
        <f t="shared" ca="1" si="77"/>
        <v>17</v>
      </c>
      <c r="B2407">
        <f t="shared" ca="1" si="78"/>
        <v>2339</v>
      </c>
      <c r="C2407" t="str">
        <f ca="1">IF(OFFSET('YODA Blocks'!$A$2,'YODA File'!B2407,'YODA File'!A2407)="","",OFFSET('YODA Blocks'!$A$2,'YODA File'!B2407,'YODA File'!A2407))</f>
        <v/>
      </c>
    </row>
    <row r="2408" spans="1:3" x14ac:dyDescent="0.25">
      <c r="A2408">
        <f t="shared" ca="1" si="77"/>
        <v>17</v>
      </c>
      <c r="B2408">
        <f t="shared" ca="1" si="78"/>
        <v>2340</v>
      </c>
      <c r="C2408" t="str">
        <f ca="1">IF(OFFSET('YODA Blocks'!$A$2,'YODA File'!B2408,'YODA File'!A2408)="","",OFFSET('YODA Blocks'!$A$2,'YODA File'!B2408,'YODA File'!A2408))</f>
        <v/>
      </c>
    </row>
    <row r="2409" spans="1:3" x14ac:dyDescent="0.25">
      <c r="A2409">
        <f t="shared" ca="1" si="77"/>
        <v>17</v>
      </c>
      <c r="B2409">
        <f t="shared" ca="1" si="78"/>
        <v>2341</v>
      </c>
      <c r="C2409" t="str">
        <f ca="1">IF(OFFSET('YODA Blocks'!$A$2,'YODA File'!B2409,'YODA File'!A2409)="","",OFFSET('YODA Blocks'!$A$2,'YODA File'!B2409,'YODA File'!A2409))</f>
        <v/>
      </c>
    </row>
    <row r="2410" spans="1:3" x14ac:dyDescent="0.25">
      <c r="A2410">
        <f t="shared" ca="1" si="77"/>
        <v>17</v>
      </c>
      <c r="B2410">
        <f t="shared" ca="1" si="78"/>
        <v>2342</v>
      </c>
      <c r="C2410" t="str">
        <f ca="1">IF(OFFSET('YODA Blocks'!$A$2,'YODA File'!B2410,'YODA File'!A2410)="","",OFFSET('YODA Blocks'!$A$2,'YODA File'!B2410,'YODA File'!A2410))</f>
        <v/>
      </c>
    </row>
    <row r="2411" spans="1:3" x14ac:dyDescent="0.25">
      <c r="A2411">
        <f t="shared" ca="1" si="77"/>
        <v>17</v>
      </c>
      <c r="B2411">
        <f t="shared" ca="1" si="78"/>
        <v>2343</v>
      </c>
      <c r="C2411" t="str">
        <f ca="1">IF(OFFSET('YODA Blocks'!$A$2,'YODA File'!B2411,'YODA File'!A2411)="","",OFFSET('YODA Blocks'!$A$2,'YODA File'!B2411,'YODA File'!A2411))</f>
        <v/>
      </c>
    </row>
    <row r="2412" spans="1:3" x14ac:dyDescent="0.25">
      <c r="A2412">
        <f t="shared" ca="1" si="77"/>
        <v>17</v>
      </c>
      <c r="B2412">
        <f t="shared" ca="1" si="78"/>
        <v>2344</v>
      </c>
      <c r="C2412" t="str">
        <f ca="1">IF(OFFSET('YODA Blocks'!$A$2,'YODA File'!B2412,'YODA File'!A2412)="","",OFFSET('YODA Blocks'!$A$2,'YODA File'!B2412,'YODA File'!A2412))</f>
        <v/>
      </c>
    </row>
    <row r="2413" spans="1:3" x14ac:dyDescent="0.25">
      <c r="A2413">
        <f t="shared" ca="1" si="77"/>
        <v>17</v>
      </c>
      <c r="B2413">
        <f t="shared" ca="1" si="78"/>
        <v>2345</v>
      </c>
      <c r="C2413" t="str">
        <f ca="1">IF(OFFSET('YODA Blocks'!$A$2,'YODA File'!B2413,'YODA File'!A2413)="","",OFFSET('YODA Blocks'!$A$2,'YODA File'!B2413,'YODA File'!A2413))</f>
        <v/>
      </c>
    </row>
    <row r="2414" spans="1:3" x14ac:dyDescent="0.25">
      <c r="A2414">
        <f t="shared" ca="1" si="77"/>
        <v>17</v>
      </c>
      <c r="B2414">
        <f t="shared" ca="1" si="78"/>
        <v>2346</v>
      </c>
      <c r="C2414" t="str">
        <f ca="1">IF(OFFSET('YODA Blocks'!$A$2,'YODA File'!B2414,'YODA File'!A2414)="","",OFFSET('YODA Blocks'!$A$2,'YODA File'!B2414,'YODA File'!A2414))</f>
        <v/>
      </c>
    </row>
    <row r="2415" spans="1:3" x14ac:dyDescent="0.25">
      <c r="A2415">
        <f t="shared" ca="1" si="77"/>
        <v>17</v>
      </c>
      <c r="B2415">
        <f t="shared" ca="1" si="78"/>
        <v>2347</v>
      </c>
      <c r="C2415" t="str">
        <f ca="1">IF(OFFSET('YODA Blocks'!$A$2,'YODA File'!B2415,'YODA File'!A2415)="","",OFFSET('YODA Blocks'!$A$2,'YODA File'!B2415,'YODA File'!A2415))</f>
        <v/>
      </c>
    </row>
    <row r="2416" spans="1:3" x14ac:dyDescent="0.25">
      <c r="A2416">
        <f t="shared" ca="1" si="77"/>
        <v>17</v>
      </c>
      <c r="B2416">
        <f t="shared" ca="1" si="78"/>
        <v>2348</v>
      </c>
      <c r="C2416" t="str">
        <f ca="1">IF(OFFSET('YODA Blocks'!$A$2,'YODA File'!B2416,'YODA File'!A2416)="","",OFFSET('YODA Blocks'!$A$2,'YODA File'!B2416,'YODA File'!A2416))</f>
        <v/>
      </c>
    </row>
    <row r="2417" spans="1:3" x14ac:dyDescent="0.25">
      <c r="A2417">
        <f t="shared" ca="1" si="77"/>
        <v>17</v>
      </c>
      <c r="B2417">
        <f t="shared" ca="1" si="78"/>
        <v>2349</v>
      </c>
      <c r="C2417" t="str">
        <f ca="1">IF(OFFSET('YODA Blocks'!$A$2,'YODA File'!B2417,'YODA File'!A2417)="","",OFFSET('YODA Blocks'!$A$2,'YODA File'!B2417,'YODA File'!A2417))</f>
        <v/>
      </c>
    </row>
    <row r="2418" spans="1:3" x14ac:dyDescent="0.25">
      <c r="A2418">
        <f t="shared" ca="1" si="77"/>
        <v>17</v>
      </c>
      <c r="B2418">
        <f t="shared" ca="1" si="78"/>
        <v>2350</v>
      </c>
      <c r="C2418" t="str">
        <f ca="1">IF(OFFSET('YODA Blocks'!$A$2,'YODA File'!B2418,'YODA File'!A2418)="","",OFFSET('YODA Blocks'!$A$2,'YODA File'!B2418,'YODA File'!A2418))</f>
        <v/>
      </c>
    </row>
    <row r="2419" spans="1:3" x14ac:dyDescent="0.25">
      <c r="A2419">
        <f t="shared" ca="1" si="77"/>
        <v>17</v>
      </c>
      <c r="B2419">
        <f t="shared" ca="1" si="78"/>
        <v>2351</v>
      </c>
      <c r="C2419" t="str">
        <f ca="1">IF(OFFSET('YODA Blocks'!$A$2,'YODA File'!B2419,'YODA File'!A2419)="","",OFFSET('YODA Blocks'!$A$2,'YODA File'!B2419,'YODA File'!A2419))</f>
        <v/>
      </c>
    </row>
    <row r="2420" spans="1:3" x14ac:dyDescent="0.25">
      <c r="A2420">
        <f t="shared" ca="1" si="77"/>
        <v>17</v>
      </c>
      <c r="B2420">
        <f t="shared" ca="1" si="78"/>
        <v>2352</v>
      </c>
      <c r="C2420" t="str">
        <f ca="1">IF(OFFSET('YODA Blocks'!$A$2,'YODA File'!B2420,'YODA File'!A2420)="","",OFFSET('YODA Blocks'!$A$2,'YODA File'!B2420,'YODA File'!A2420))</f>
        <v/>
      </c>
    </row>
    <row r="2421" spans="1:3" x14ac:dyDescent="0.25">
      <c r="A2421">
        <f t="shared" ca="1" si="77"/>
        <v>17</v>
      </c>
      <c r="B2421">
        <f t="shared" ca="1" si="78"/>
        <v>2353</v>
      </c>
      <c r="C2421" t="str">
        <f ca="1">IF(OFFSET('YODA Blocks'!$A$2,'YODA File'!B2421,'YODA File'!A2421)="","",OFFSET('YODA Blocks'!$A$2,'YODA File'!B2421,'YODA File'!A2421))</f>
        <v/>
      </c>
    </row>
    <row r="2422" spans="1:3" x14ac:dyDescent="0.25">
      <c r="A2422">
        <f t="shared" ca="1" si="77"/>
        <v>17</v>
      </c>
      <c r="B2422">
        <f t="shared" ca="1" si="78"/>
        <v>2354</v>
      </c>
      <c r="C2422" t="str">
        <f ca="1">IF(OFFSET('YODA Blocks'!$A$2,'YODA File'!B2422,'YODA File'!A2422)="","",OFFSET('YODA Blocks'!$A$2,'YODA File'!B2422,'YODA File'!A2422))</f>
        <v/>
      </c>
    </row>
    <row r="2423" spans="1:3" x14ac:dyDescent="0.25">
      <c r="A2423">
        <f t="shared" ca="1" si="77"/>
        <v>17</v>
      </c>
      <c r="B2423">
        <f t="shared" ca="1" si="78"/>
        <v>2355</v>
      </c>
      <c r="C2423" t="str">
        <f ca="1">IF(OFFSET('YODA Blocks'!$A$2,'YODA File'!B2423,'YODA File'!A2423)="","",OFFSET('YODA Blocks'!$A$2,'YODA File'!B2423,'YODA File'!A2423))</f>
        <v/>
      </c>
    </row>
    <row r="2424" spans="1:3" x14ac:dyDescent="0.25">
      <c r="A2424">
        <f t="shared" ca="1" si="77"/>
        <v>17</v>
      </c>
      <c r="B2424">
        <f t="shared" ca="1" si="78"/>
        <v>2356</v>
      </c>
      <c r="C2424" t="str">
        <f ca="1">IF(OFFSET('YODA Blocks'!$A$2,'YODA File'!B2424,'YODA File'!A2424)="","",OFFSET('YODA Blocks'!$A$2,'YODA File'!B2424,'YODA File'!A2424))</f>
        <v/>
      </c>
    </row>
    <row r="2425" spans="1:3" x14ac:dyDescent="0.25">
      <c r="A2425">
        <f t="shared" ca="1" si="77"/>
        <v>17</v>
      </c>
      <c r="B2425">
        <f t="shared" ca="1" si="78"/>
        <v>2357</v>
      </c>
      <c r="C2425" t="str">
        <f ca="1">IF(OFFSET('YODA Blocks'!$A$2,'YODA File'!B2425,'YODA File'!A2425)="","",OFFSET('YODA Blocks'!$A$2,'YODA File'!B2425,'YODA File'!A2425))</f>
        <v/>
      </c>
    </row>
    <row r="2426" spans="1:3" x14ac:dyDescent="0.25">
      <c r="A2426">
        <f t="shared" ca="1" si="77"/>
        <v>17</v>
      </c>
      <c r="B2426">
        <f t="shared" ca="1" si="78"/>
        <v>2358</v>
      </c>
      <c r="C2426" t="str">
        <f ca="1">IF(OFFSET('YODA Blocks'!$A$2,'YODA File'!B2426,'YODA File'!A2426)="","",OFFSET('YODA Blocks'!$A$2,'YODA File'!B2426,'YODA File'!A2426))</f>
        <v/>
      </c>
    </row>
    <row r="2427" spans="1:3" x14ac:dyDescent="0.25">
      <c r="A2427">
        <f t="shared" ca="1" si="77"/>
        <v>17</v>
      </c>
      <c r="B2427">
        <f t="shared" ca="1" si="78"/>
        <v>2359</v>
      </c>
      <c r="C2427" t="str">
        <f ca="1">IF(OFFSET('YODA Blocks'!$A$2,'YODA File'!B2427,'YODA File'!A2427)="","",OFFSET('YODA Blocks'!$A$2,'YODA File'!B2427,'YODA File'!A2427))</f>
        <v/>
      </c>
    </row>
    <row r="2428" spans="1:3" x14ac:dyDescent="0.25">
      <c r="A2428">
        <f t="shared" ca="1" si="77"/>
        <v>17</v>
      </c>
      <c r="B2428">
        <f t="shared" ca="1" si="78"/>
        <v>2360</v>
      </c>
      <c r="C2428" t="str">
        <f ca="1">IF(OFFSET('YODA Blocks'!$A$2,'YODA File'!B2428,'YODA File'!A2428)="","",OFFSET('YODA Blocks'!$A$2,'YODA File'!B2428,'YODA File'!A2428))</f>
        <v/>
      </c>
    </row>
    <row r="2429" spans="1:3" x14ac:dyDescent="0.25">
      <c r="A2429">
        <f t="shared" ca="1" si="77"/>
        <v>17</v>
      </c>
      <c r="B2429">
        <f t="shared" ca="1" si="78"/>
        <v>2361</v>
      </c>
      <c r="C2429" t="str">
        <f ca="1">IF(OFFSET('YODA Blocks'!$A$2,'YODA File'!B2429,'YODA File'!A2429)="","",OFFSET('YODA Blocks'!$A$2,'YODA File'!B2429,'YODA File'!A2429))</f>
        <v/>
      </c>
    </row>
    <row r="2430" spans="1:3" x14ac:dyDescent="0.25">
      <c r="A2430">
        <f t="shared" ca="1" si="77"/>
        <v>17</v>
      </c>
      <c r="B2430">
        <f t="shared" ca="1" si="78"/>
        <v>2362</v>
      </c>
      <c r="C2430" t="str">
        <f ca="1">IF(OFFSET('YODA Blocks'!$A$2,'YODA File'!B2430,'YODA File'!A2430)="","",OFFSET('YODA Blocks'!$A$2,'YODA File'!B2430,'YODA File'!A2430))</f>
        <v/>
      </c>
    </row>
    <row r="2431" spans="1:3" x14ac:dyDescent="0.25">
      <c r="A2431">
        <f t="shared" ref="A2431:A2494" ca="1" si="79">IF(B2430=INDIRECT(CONCATENATE("'YODA Blocks'!$",CHAR(A2430+65),"$2:",CHAR(A2430+65),"$2")),A2430+1,A2430)</f>
        <v>17</v>
      </c>
      <c r="B2431">
        <f t="shared" ref="B2431:B2494" ca="1" si="80">IF(B2430=SUM(INDIRECT(CONCATENATE("'YODA Blocks'!$",CHAR(A2430+65),"$2:",CHAR(A2430+65),"$2"))),1,B2430+1)</f>
        <v>2363</v>
      </c>
      <c r="C2431" t="str">
        <f ca="1">IF(OFFSET('YODA Blocks'!$A$2,'YODA File'!B2431,'YODA File'!A2431)="","",OFFSET('YODA Blocks'!$A$2,'YODA File'!B2431,'YODA File'!A2431))</f>
        <v/>
      </c>
    </row>
    <row r="2432" spans="1:3" x14ac:dyDescent="0.25">
      <c r="A2432">
        <f t="shared" ca="1" si="79"/>
        <v>17</v>
      </c>
      <c r="B2432">
        <f t="shared" ca="1" si="80"/>
        <v>2364</v>
      </c>
      <c r="C2432" t="str">
        <f ca="1">IF(OFFSET('YODA Blocks'!$A$2,'YODA File'!B2432,'YODA File'!A2432)="","",OFFSET('YODA Blocks'!$A$2,'YODA File'!B2432,'YODA File'!A2432))</f>
        <v/>
      </c>
    </row>
    <row r="2433" spans="1:3" x14ac:dyDescent="0.25">
      <c r="A2433">
        <f t="shared" ca="1" si="79"/>
        <v>17</v>
      </c>
      <c r="B2433">
        <f t="shared" ca="1" si="80"/>
        <v>2365</v>
      </c>
      <c r="C2433" t="str">
        <f ca="1">IF(OFFSET('YODA Blocks'!$A$2,'YODA File'!B2433,'YODA File'!A2433)="","",OFFSET('YODA Blocks'!$A$2,'YODA File'!B2433,'YODA File'!A2433))</f>
        <v/>
      </c>
    </row>
    <row r="2434" spans="1:3" x14ac:dyDescent="0.25">
      <c r="A2434">
        <f t="shared" ca="1" si="79"/>
        <v>17</v>
      </c>
      <c r="B2434">
        <f t="shared" ca="1" si="80"/>
        <v>2366</v>
      </c>
      <c r="C2434" t="str">
        <f ca="1">IF(OFFSET('YODA Blocks'!$A$2,'YODA File'!B2434,'YODA File'!A2434)="","",OFFSET('YODA Blocks'!$A$2,'YODA File'!B2434,'YODA File'!A2434))</f>
        <v/>
      </c>
    </row>
    <row r="2435" spans="1:3" x14ac:dyDescent="0.25">
      <c r="A2435">
        <f t="shared" ca="1" si="79"/>
        <v>17</v>
      </c>
      <c r="B2435">
        <f t="shared" ca="1" si="80"/>
        <v>2367</v>
      </c>
      <c r="C2435" t="str">
        <f ca="1">IF(OFFSET('YODA Blocks'!$A$2,'YODA File'!B2435,'YODA File'!A2435)="","",OFFSET('YODA Blocks'!$A$2,'YODA File'!B2435,'YODA File'!A2435))</f>
        <v/>
      </c>
    </row>
    <row r="2436" spans="1:3" x14ac:dyDescent="0.25">
      <c r="A2436">
        <f t="shared" ca="1" si="79"/>
        <v>17</v>
      </c>
      <c r="B2436">
        <f t="shared" ca="1" si="80"/>
        <v>2368</v>
      </c>
      <c r="C2436" t="str">
        <f ca="1">IF(OFFSET('YODA Blocks'!$A$2,'YODA File'!B2436,'YODA File'!A2436)="","",OFFSET('YODA Blocks'!$A$2,'YODA File'!B2436,'YODA File'!A2436))</f>
        <v/>
      </c>
    </row>
    <row r="2437" spans="1:3" x14ac:dyDescent="0.25">
      <c r="A2437">
        <f t="shared" ca="1" si="79"/>
        <v>17</v>
      </c>
      <c r="B2437">
        <f t="shared" ca="1" si="80"/>
        <v>2369</v>
      </c>
      <c r="C2437" t="str">
        <f ca="1">IF(OFFSET('YODA Blocks'!$A$2,'YODA File'!B2437,'YODA File'!A2437)="","",OFFSET('YODA Blocks'!$A$2,'YODA File'!B2437,'YODA File'!A2437))</f>
        <v/>
      </c>
    </row>
    <row r="2438" spans="1:3" x14ac:dyDescent="0.25">
      <c r="A2438">
        <f t="shared" ca="1" si="79"/>
        <v>17</v>
      </c>
      <c r="B2438">
        <f t="shared" ca="1" si="80"/>
        <v>2370</v>
      </c>
      <c r="C2438" t="str">
        <f ca="1">IF(OFFSET('YODA Blocks'!$A$2,'YODA File'!B2438,'YODA File'!A2438)="","",OFFSET('YODA Blocks'!$A$2,'YODA File'!B2438,'YODA File'!A2438))</f>
        <v/>
      </c>
    </row>
    <row r="2439" spans="1:3" x14ac:dyDescent="0.25">
      <c r="A2439">
        <f t="shared" ca="1" si="79"/>
        <v>17</v>
      </c>
      <c r="B2439">
        <f t="shared" ca="1" si="80"/>
        <v>2371</v>
      </c>
      <c r="C2439" t="str">
        <f ca="1">IF(OFFSET('YODA Blocks'!$A$2,'YODA File'!B2439,'YODA File'!A2439)="","",OFFSET('YODA Blocks'!$A$2,'YODA File'!B2439,'YODA File'!A2439))</f>
        <v/>
      </c>
    </row>
    <row r="2440" spans="1:3" x14ac:dyDescent="0.25">
      <c r="A2440">
        <f t="shared" ca="1" si="79"/>
        <v>17</v>
      </c>
      <c r="B2440">
        <f t="shared" ca="1" si="80"/>
        <v>2372</v>
      </c>
      <c r="C2440" t="str">
        <f ca="1">IF(OFFSET('YODA Blocks'!$A$2,'YODA File'!B2440,'YODA File'!A2440)="","",OFFSET('YODA Blocks'!$A$2,'YODA File'!B2440,'YODA File'!A2440))</f>
        <v/>
      </c>
    </row>
    <row r="2441" spans="1:3" x14ac:dyDescent="0.25">
      <c r="A2441">
        <f t="shared" ca="1" si="79"/>
        <v>17</v>
      </c>
      <c r="B2441">
        <f t="shared" ca="1" si="80"/>
        <v>2373</v>
      </c>
      <c r="C2441" t="str">
        <f ca="1">IF(OFFSET('YODA Blocks'!$A$2,'YODA File'!B2441,'YODA File'!A2441)="","",OFFSET('YODA Blocks'!$A$2,'YODA File'!B2441,'YODA File'!A2441))</f>
        <v/>
      </c>
    </row>
    <row r="2442" spans="1:3" x14ac:dyDescent="0.25">
      <c r="A2442">
        <f t="shared" ca="1" si="79"/>
        <v>17</v>
      </c>
      <c r="B2442">
        <f t="shared" ca="1" si="80"/>
        <v>2374</v>
      </c>
      <c r="C2442" t="str">
        <f ca="1">IF(OFFSET('YODA Blocks'!$A$2,'YODA File'!B2442,'YODA File'!A2442)="","",OFFSET('YODA Blocks'!$A$2,'YODA File'!B2442,'YODA File'!A2442))</f>
        <v/>
      </c>
    </row>
    <row r="2443" spans="1:3" x14ac:dyDescent="0.25">
      <c r="A2443">
        <f t="shared" ca="1" si="79"/>
        <v>17</v>
      </c>
      <c r="B2443">
        <f t="shared" ca="1" si="80"/>
        <v>2375</v>
      </c>
      <c r="C2443" t="str">
        <f ca="1">IF(OFFSET('YODA Blocks'!$A$2,'YODA File'!B2443,'YODA File'!A2443)="","",OFFSET('YODA Blocks'!$A$2,'YODA File'!B2443,'YODA File'!A2443))</f>
        <v/>
      </c>
    </row>
    <row r="2444" spans="1:3" x14ac:dyDescent="0.25">
      <c r="A2444">
        <f t="shared" ca="1" si="79"/>
        <v>17</v>
      </c>
      <c r="B2444">
        <f t="shared" ca="1" si="80"/>
        <v>2376</v>
      </c>
      <c r="C2444" t="str">
        <f ca="1">IF(OFFSET('YODA Blocks'!$A$2,'YODA File'!B2444,'YODA File'!A2444)="","",OFFSET('YODA Blocks'!$A$2,'YODA File'!B2444,'YODA File'!A2444))</f>
        <v/>
      </c>
    </row>
    <row r="2445" spans="1:3" x14ac:dyDescent="0.25">
      <c r="A2445">
        <f t="shared" ca="1" si="79"/>
        <v>17</v>
      </c>
      <c r="B2445">
        <f t="shared" ca="1" si="80"/>
        <v>2377</v>
      </c>
      <c r="C2445" t="str">
        <f ca="1">IF(OFFSET('YODA Blocks'!$A$2,'YODA File'!B2445,'YODA File'!A2445)="","",OFFSET('YODA Blocks'!$A$2,'YODA File'!B2445,'YODA File'!A2445))</f>
        <v/>
      </c>
    </row>
    <row r="2446" spans="1:3" x14ac:dyDescent="0.25">
      <c r="A2446">
        <f t="shared" ca="1" si="79"/>
        <v>17</v>
      </c>
      <c r="B2446">
        <f t="shared" ca="1" si="80"/>
        <v>2378</v>
      </c>
      <c r="C2446" t="str">
        <f ca="1">IF(OFFSET('YODA Blocks'!$A$2,'YODA File'!B2446,'YODA File'!A2446)="","",OFFSET('YODA Blocks'!$A$2,'YODA File'!B2446,'YODA File'!A2446))</f>
        <v/>
      </c>
    </row>
    <row r="2447" spans="1:3" x14ac:dyDescent="0.25">
      <c r="A2447">
        <f t="shared" ca="1" si="79"/>
        <v>17</v>
      </c>
      <c r="B2447">
        <f t="shared" ca="1" si="80"/>
        <v>2379</v>
      </c>
      <c r="C2447" t="str">
        <f ca="1">IF(OFFSET('YODA Blocks'!$A$2,'YODA File'!B2447,'YODA File'!A2447)="","",OFFSET('YODA Blocks'!$A$2,'YODA File'!B2447,'YODA File'!A2447))</f>
        <v/>
      </c>
    </row>
    <row r="2448" spans="1:3" x14ac:dyDescent="0.25">
      <c r="A2448">
        <f t="shared" ca="1" si="79"/>
        <v>17</v>
      </c>
      <c r="B2448">
        <f t="shared" ca="1" si="80"/>
        <v>2380</v>
      </c>
      <c r="C2448" t="str">
        <f ca="1">IF(OFFSET('YODA Blocks'!$A$2,'YODA File'!B2448,'YODA File'!A2448)="","",OFFSET('YODA Blocks'!$A$2,'YODA File'!B2448,'YODA File'!A2448))</f>
        <v/>
      </c>
    </row>
    <row r="2449" spans="1:3" x14ac:dyDescent="0.25">
      <c r="A2449">
        <f t="shared" ca="1" si="79"/>
        <v>17</v>
      </c>
      <c r="B2449">
        <f t="shared" ca="1" si="80"/>
        <v>2381</v>
      </c>
      <c r="C2449" t="str">
        <f ca="1">IF(OFFSET('YODA Blocks'!$A$2,'YODA File'!B2449,'YODA File'!A2449)="","",OFFSET('YODA Blocks'!$A$2,'YODA File'!B2449,'YODA File'!A2449))</f>
        <v/>
      </c>
    </row>
    <row r="2450" spans="1:3" x14ac:dyDescent="0.25">
      <c r="A2450">
        <f t="shared" ca="1" si="79"/>
        <v>17</v>
      </c>
      <c r="B2450">
        <f t="shared" ca="1" si="80"/>
        <v>2382</v>
      </c>
      <c r="C2450" t="str">
        <f ca="1">IF(OFFSET('YODA Blocks'!$A$2,'YODA File'!B2450,'YODA File'!A2450)="","",OFFSET('YODA Blocks'!$A$2,'YODA File'!B2450,'YODA File'!A2450))</f>
        <v/>
      </c>
    </row>
    <row r="2451" spans="1:3" x14ac:dyDescent="0.25">
      <c r="A2451">
        <f t="shared" ca="1" si="79"/>
        <v>17</v>
      </c>
      <c r="B2451">
        <f t="shared" ca="1" si="80"/>
        <v>2383</v>
      </c>
      <c r="C2451" t="str">
        <f ca="1">IF(OFFSET('YODA Blocks'!$A$2,'YODA File'!B2451,'YODA File'!A2451)="","",OFFSET('YODA Blocks'!$A$2,'YODA File'!B2451,'YODA File'!A2451))</f>
        <v/>
      </c>
    </row>
    <row r="2452" spans="1:3" x14ac:dyDescent="0.25">
      <c r="A2452">
        <f t="shared" ca="1" si="79"/>
        <v>17</v>
      </c>
      <c r="B2452">
        <f t="shared" ca="1" si="80"/>
        <v>2384</v>
      </c>
      <c r="C2452" t="str">
        <f ca="1">IF(OFFSET('YODA Blocks'!$A$2,'YODA File'!B2452,'YODA File'!A2452)="","",OFFSET('YODA Blocks'!$A$2,'YODA File'!B2452,'YODA File'!A2452))</f>
        <v/>
      </c>
    </row>
    <row r="2453" spans="1:3" x14ac:dyDescent="0.25">
      <c r="A2453">
        <f t="shared" ca="1" si="79"/>
        <v>17</v>
      </c>
      <c r="B2453">
        <f t="shared" ca="1" si="80"/>
        <v>2385</v>
      </c>
      <c r="C2453" t="str">
        <f ca="1">IF(OFFSET('YODA Blocks'!$A$2,'YODA File'!B2453,'YODA File'!A2453)="","",OFFSET('YODA Blocks'!$A$2,'YODA File'!B2453,'YODA File'!A2453))</f>
        <v/>
      </c>
    </row>
    <row r="2454" spans="1:3" x14ac:dyDescent="0.25">
      <c r="A2454">
        <f t="shared" ca="1" si="79"/>
        <v>17</v>
      </c>
      <c r="B2454">
        <f t="shared" ca="1" si="80"/>
        <v>2386</v>
      </c>
      <c r="C2454" t="str">
        <f ca="1">IF(OFFSET('YODA Blocks'!$A$2,'YODA File'!B2454,'YODA File'!A2454)="","",OFFSET('YODA Blocks'!$A$2,'YODA File'!B2454,'YODA File'!A2454))</f>
        <v/>
      </c>
    </row>
    <row r="2455" spans="1:3" x14ac:dyDescent="0.25">
      <c r="A2455">
        <f t="shared" ca="1" si="79"/>
        <v>17</v>
      </c>
      <c r="B2455">
        <f t="shared" ca="1" si="80"/>
        <v>2387</v>
      </c>
      <c r="C2455" t="str">
        <f ca="1">IF(OFFSET('YODA Blocks'!$A$2,'YODA File'!B2455,'YODA File'!A2455)="","",OFFSET('YODA Blocks'!$A$2,'YODA File'!B2455,'YODA File'!A2455))</f>
        <v/>
      </c>
    </row>
    <row r="2456" spans="1:3" x14ac:dyDescent="0.25">
      <c r="A2456">
        <f t="shared" ca="1" si="79"/>
        <v>17</v>
      </c>
      <c r="B2456">
        <f t="shared" ca="1" si="80"/>
        <v>2388</v>
      </c>
      <c r="C2456" t="str">
        <f ca="1">IF(OFFSET('YODA Blocks'!$A$2,'YODA File'!B2456,'YODA File'!A2456)="","",OFFSET('YODA Blocks'!$A$2,'YODA File'!B2456,'YODA File'!A2456))</f>
        <v/>
      </c>
    </row>
    <row r="2457" spans="1:3" x14ac:dyDescent="0.25">
      <c r="A2457">
        <f t="shared" ca="1" si="79"/>
        <v>17</v>
      </c>
      <c r="B2457">
        <f t="shared" ca="1" si="80"/>
        <v>2389</v>
      </c>
      <c r="C2457" t="str">
        <f ca="1">IF(OFFSET('YODA Blocks'!$A$2,'YODA File'!B2457,'YODA File'!A2457)="","",OFFSET('YODA Blocks'!$A$2,'YODA File'!B2457,'YODA File'!A2457))</f>
        <v/>
      </c>
    </row>
    <row r="2458" spans="1:3" x14ac:dyDescent="0.25">
      <c r="A2458">
        <f t="shared" ca="1" si="79"/>
        <v>17</v>
      </c>
      <c r="B2458">
        <f t="shared" ca="1" si="80"/>
        <v>2390</v>
      </c>
      <c r="C2458" t="str">
        <f ca="1">IF(OFFSET('YODA Blocks'!$A$2,'YODA File'!B2458,'YODA File'!A2458)="","",OFFSET('YODA Blocks'!$A$2,'YODA File'!B2458,'YODA File'!A2458))</f>
        <v/>
      </c>
    </row>
    <row r="2459" spans="1:3" x14ac:dyDescent="0.25">
      <c r="A2459">
        <f t="shared" ca="1" si="79"/>
        <v>17</v>
      </c>
      <c r="B2459">
        <f t="shared" ca="1" si="80"/>
        <v>2391</v>
      </c>
      <c r="C2459" t="str">
        <f ca="1">IF(OFFSET('YODA Blocks'!$A$2,'YODA File'!B2459,'YODA File'!A2459)="","",OFFSET('YODA Blocks'!$A$2,'YODA File'!B2459,'YODA File'!A2459))</f>
        <v/>
      </c>
    </row>
    <row r="2460" spans="1:3" x14ac:dyDescent="0.25">
      <c r="A2460">
        <f t="shared" ca="1" si="79"/>
        <v>17</v>
      </c>
      <c r="B2460">
        <f t="shared" ca="1" si="80"/>
        <v>2392</v>
      </c>
      <c r="C2460" t="str">
        <f ca="1">IF(OFFSET('YODA Blocks'!$A$2,'YODA File'!B2460,'YODA File'!A2460)="","",OFFSET('YODA Blocks'!$A$2,'YODA File'!B2460,'YODA File'!A2460))</f>
        <v/>
      </c>
    </row>
    <row r="2461" spans="1:3" x14ac:dyDescent="0.25">
      <c r="A2461">
        <f t="shared" ca="1" si="79"/>
        <v>17</v>
      </c>
      <c r="B2461">
        <f t="shared" ca="1" si="80"/>
        <v>2393</v>
      </c>
      <c r="C2461" t="str">
        <f ca="1">IF(OFFSET('YODA Blocks'!$A$2,'YODA File'!B2461,'YODA File'!A2461)="","",OFFSET('YODA Blocks'!$A$2,'YODA File'!B2461,'YODA File'!A2461))</f>
        <v/>
      </c>
    </row>
    <row r="2462" spans="1:3" x14ac:dyDescent="0.25">
      <c r="A2462">
        <f t="shared" ca="1" si="79"/>
        <v>17</v>
      </c>
      <c r="B2462">
        <f t="shared" ca="1" si="80"/>
        <v>2394</v>
      </c>
      <c r="C2462" t="str">
        <f ca="1">IF(OFFSET('YODA Blocks'!$A$2,'YODA File'!B2462,'YODA File'!A2462)="","",OFFSET('YODA Blocks'!$A$2,'YODA File'!B2462,'YODA File'!A2462))</f>
        <v/>
      </c>
    </row>
    <row r="2463" spans="1:3" x14ac:dyDescent="0.25">
      <c r="A2463">
        <f t="shared" ca="1" si="79"/>
        <v>17</v>
      </c>
      <c r="B2463">
        <f t="shared" ca="1" si="80"/>
        <v>2395</v>
      </c>
      <c r="C2463" t="str">
        <f ca="1">IF(OFFSET('YODA Blocks'!$A$2,'YODA File'!B2463,'YODA File'!A2463)="","",OFFSET('YODA Blocks'!$A$2,'YODA File'!B2463,'YODA File'!A2463))</f>
        <v/>
      </c>
    </row>
    <row r="2464" spans="1:3" x14ac:dyDescent="0.25">
      <c r="A2464">
        <f t="shared" ca="1" si="79"/>
        <v>17</v>
      </c>
      <c r="B2464">
        <f t="shared" ca="1" si="80"/>
        <v>2396</v>
      </c>
      <c r="C2464" t="str">
        <f ca="1">IF(OFFSET('YODA Blocks'!$A$2,'YODA File'!B2464,'YODA File'!A2464)="","",OFFSET('YODA Blocks'!$A$2,'YODA File'!B2464,'YODA File'!A2464))</f>
        <v/>
      </c>
    </row>
    <row r="2465" spans="1:3" x14ac:dyDescent="0.25">
      <c r="A2465">
        <f t="shared" ca="1" si="79"/>
        <v>17</v>
      </c>
      <c r="B2465">
        <f t="shared" ca="1" si="80"/>
        <v>2397</v>
      </c>
      <c r="C2465" t="str">
        <f ca="1">IF(OFFSET('YODA Blocks'!$A$2,'YODA File'!B2465,'YODA File'!A2465)="","",OFFSET('YODA Blocks'!$A$2,'YODA File'!B2465,'YODA File'!A2465))</f>
        <v/>
      </c>
    </row>
    <row r="2466" spans="1:3" x14ac:dyDescent="0.25">
      <c r="A2466">
        <f t="shared" ca="1" si="79"/>
        <v>17</v>
      </c>
      <c r="B2466">
        <f t="shared" ca="1" si="80"/>
        <v>2398</v>
      </c>
      <c r="C2466" t="str">
        <f ca="1">IF(OFFSET('YODA Blocks'!$A$2,'YODA File'!B2466,'YODA File'!A2466)="","",OFFSET('YODA Blocks'!$A$2,'YODA File'!B2466,'YODA File'!A2466))</f>
        <v/>
      </c>
    </row>
    <row r="2467" spans="1:3" x14ac:dyDescent="0.25">
      <c r="A2467">
        <f t="shared" ca="1" si="79"/>
        <v>17</v>
      </c>
      <c r="B2467">
        <f t="shared" ca="1" si="80"/>
        <v>2399</v>
      </c>
      <c r="C2467" t="str">
        <f ca="1">IF(OFFSET('YODA Blocks'!$A$2,'YODA File'!B2467,'YODA File'!A2467)="","",OFFSET('YODA Blocks'!$A$2,'YODA File'!B2467,'YODA File'!A2467))</f>
        <v/>
      </c>
    </row>
    <row r="2468" spans="1:3" x14ac:dyDescent="0.25">
      <c r="A2468">
        <f t="shared" ca="1" si="79"/>
        <v>17</v>
      </c>
      <c r="B2468">
        <f t="shared" ca="1" si="80"/>
        <v>2400</v>
      </c>
      <c r="C2468" t="str">
        <f ca="1">IF(OFFSET('YODA Blocks'!$A$2,'YODA File'!B2468,'YODA File'!A2468)="","",OFFSET('YODA Blocks'!$A$2,'YODA File'!B2468,'YODA File'!A2468))</f>
        <v/>
      </c>
    </row>
    <row r="2469" spans="1:3" x14ac:dyDescent="0.25">
      <c r="A2469">
        <f t="shared" ca="1" si="79"/>
        <v>17</v>
      </c>
      <c r="B2469">
        <f t="shared" ca="1" si="80"/>
        <v>2401</v>
      </c>
      <c r="C2469" t="str">
        <f ca="1">IF(OFFSET('YODA Blocks'!$A$2,'YODA File'!B2469,'YODA File'!A2469)="","",OFFSET('YODA Blocks'!$A$2,'YODA File'!B2469,'YODA File'!A2469))</f>
        <v/>
      </c>
    </row>
    <row r="2470" spans="1:3" x14ac:dyDescent="0.25">
      <c r="A2470">
        <f t="shared" ca="1" si="79"/>
        <v>17</v>
      </c>
      <c r="B2470">
        <f t="shared" ca="1" si="80"/>
        <v>2402</v>
      </c>
      <c r="C2470" t="str">
        <f ca="1">IF(OFFSET('YODA Blocks'!$A$2,'YODA File'!B2470,'YODA File'!A2470)="","",OFFSET('YODA Blocks'!$A$2,'YODA File'!B2470,'YODA File'!A2470))</f>
        <v/>
      </c>
    </row>
    <row r="2471" spans="1:3" x14ac:dyDescent="0.25">
      <c r="A2471">
        <f t="shared" ca="1" si="79"/>
        <v>17</v>
      </c>
      <c r="B2471">
        <f t="shared" ca="1" si="80"/>
        <v>2403</v>
      </c>
      <c r="C2471" t="str">
        <f ca="1">IF(OFFSET('YODA Blocks'!$A$2,'YODA File'!B2471,'YODA File'!A2471)="","",OFFSET('YODA Blocks'!$A$2,'YODA File'!B2471,'YODA File'!A2471))</f>
        <v/>
      </c>
    </row>
    <row r="2472" spans="1:3" x14ac:dyDescent="0.25">
      <c r="A2472">
        <f t="shared" ca="1" si="79"/>
        <v>17</v>
      </c>
      <c r="B2472">
        <f t="shared" ca="1" si="80"/>
        <v>2404</v>
      </c>
      <c r="C2472" t="str">
        <f ca="1">IF(OFFSET('YODA Blocks'!$A$2,'YODA File'!B2472,'YODA File'!A2472)="","",OFFSET('YODA Blocks'!$A$2,'YODA File'!B2472,'YODA File'!A2472))</f>
        <v/>
      </c>
    </row>
    <row r="2473" spans="1:3" x14ac:dyDescent="0.25">
      <c r="A2473">
        <f t="shared" ca="1" si="79"/>
        <v>17</v>
      </c>
      <c r="B2473">
        <f t="shared" ca="1" si="80"/>
        <v>2405</v>
      </c>
      <c r="C2473" t="str">
        <f ca="1">IF(OFFSET('YODA Blocks'!$A$2,'YODA File'!B2473,'YODA File'!A2473)="","",OFFSET('YODA Blocks'!$A$2,'YODA File'!B2473,'YODA File'!A2473))</f>
        <v/>
      </c>
    </row>
    <row r="2474" spans="1:3" x14ac:dyDescent="0.25">
      <c r="A2474">
        <f t="shared" ca="1" si="79"/>
        <v>17</v>
      </c>
      <c r="B2474">
        <f t="shared" ca="1" si="80"/>
        <v>2406</v>
      </c>
      <c r="C2474" t="str">
        <f ca="1">IF(OFFSET('YODA Blocks'!$A$2,'YODA File'!B2474,'YODA File'!A2474)="","",OFFSET('YODA Blocks'!$A$2,'YODA File'!B2474,'YODA File'!A2474))</f>
        <v/>
      </c>
    </row>
    <row r="2475" spans="1:3" x14ac:dyDescent="0.25">
      <c r="A2475">
        <f t="shared" ca="1" si="79"/>
        <v>17</v>
      </c>
      <c r="B2475">
        <f t="shared" ca="1" si="80"/>
        <v>2407</v>
      </c>
      <c r="C2475" t="str">
        <f ca="1">IF(OFFSET('YODA Blocks'!$A$2,'YODA File'!B2475,'YODA File'!A2475)="","",OFFSET('YODA Blocks'!$A$2,'YODA File'!B2475,'YODA File'!A2475))</f>
        <v/>
      </c>
    </row>
    <row r="2476" spans="1:3" x14ac:dyDescent="0.25">
      <c r="A2476">
        <f t="shared" ca="1" si="79"/>
        <v>17</v>
      </c>
      <c r="B2476">
        <f t="shared" ca="1" si="80"/>
        <v>2408</v>
      </c>
      <c r="C2476" t="str">
        <f ca="1">IF(OFFSET('YODA Blocks'!$A$2,'YODA File'!B2476,'YODA File'!A2476)="","",OFFSET('YODA Blocks'!$A$2,'YODA File'!B2476,'YODA File'!A2476))</f>
        <v/>
      </c>
    </row>
    <row r="2477" spans="1:3" x14ac:dyDescent="0.25">
      <c r="A2477">
        <f t="shared" ca="1" si="79"/>
        <v>17</v>
      </c>
      <c r="B2477">
        <f t="shared" ca="1" si="80"/>
        <v>2409</v>
      </c>
      <c r="C2477" t="str">
        <f ca="1">IF(OFFSET('YODA Blocks'!$A$2,'YODA File'!B2477,'YODA File'!A2477)="","",OFFSET('YODA Blocks'!$A$2,'YODA File'!B2477,'YODA File'!A2477))</f>
        <v/>
      </c>
    </row>
    <row r="2478" spans="1:3" x14ac:dyDescent="0.25">
      <c r="A2478">
        <f t="shared" ca="1" si="79"/>
        <v>17</v>
      </c>
      <c r="B2478">
        <f t="shared" ca="1" si="80"/>
        <v>2410</v>
      </c>
      <c r="C2478" t="str">
        <f ca="1">IF(OFFSET('YODA Blocks'!$A$2,'YODA File'!B2478,'YODA File'!A2478)="","",OFFSET('YODA Blocks'!$A$2,'YODA File'!B2478,'YODA File'!A2478))</f>
        <v/>
      </c>
    </row>
    <row r="2479" spans="1:3" x14ac:dyDescent="0.25">
      <c r="A2479">
        <f t="shared" ca="1" si="79"/>
        <v>17</v>
      </c>
      <c r="B2479">
        <f t="shared" ca="1" si="80"/>
        <v>2411</v>
      </c>
      <c r="C2479" t="str">
        <f ca="1">IF(OFFSET('YODA Blocks'!$A$2,'YODA File'!B2479,'YODA File'!A2479)="","",OFFSET('YODA Blocks'!$A$2,'YODA File'!B2479,'YODA File'!A2479))</f>
        <v/>
      </c>
    </row>
    <row r="2480" spans="1:3" x14ac:dyDescent="0.25">
      <c r="A2480">
        <f t="shared" ca="1" si="79"/>
        <v>17</v>
      </c>
      <c r="B2480">
        <f t="shared" ca="1" si="80"/>
        <v>2412</v>
      </c>
      <c r="C2480" t="str">
        <f ca="1">IF(OFFSET('YODA Blocks'!$A$2,'YODA File'!B2480,'YODA File'!A2480)="","",OFFSET('YODA Blocks'!$A$2,'YODA File'!B2480,'YODA File'!A2480))</f>
        <v/>
      </c>
    </row>
    <row r="2481" spans="1:3" x14ac:dyDescent="0.25">
      <c r="A2481">
        <f t="shared" ca="1" si="79"/>
        <v>17</v>
      </c>
      <c r="B2481">
        <f t="shared" ca="1" si="80"/>
        <v>2413</v>
      </c>
      <c r="C2481" t="str">
        <f ca="1">IF(OFFSET('YODA Blocks'!$A$2,'YODA File'!B2481,'YODA File'!A2481)="","",OFFSET('YODA Blocks'!$A$2,'YODA File'!B2481,'YODA File'!A2481))</f>
        <v/>
      </c>
    </row>
    <row r="2482" spans="1:3" x14ac:dyDescent="0.25">
      <c r="A2482">
        <f t="shared" ca="1" si="79"/>
        <v>17</v>
      </c>
      <c r="B2482">
        <f t="shared" ca="1" si="80"/>
        <v>2414</v>
      </c>
      <c r="C2482" t="str">
        <f ca="1">IF(OFFSET('YODA Blocks'!$A$2,'YODA File'!B2482,'YODA File'!A2482)="","",OFFSET('YODA Blocks'!$A$2,'YODA File'!B2482,'YODA File'!A2482))</f>
        <v/>
      </c>
    </row>
    <row r="2483" spans="1:3" x14ac:dyDescent="0.25">
      <c r="A2483">
        <f t="shared" ca="1" si="79"/>
        <v>17</v>
      </c>
      <c r="B2483">
        <f t="shared" ca="1" si="80"/>
        <v>2415</v>
      </c>
      <c r="C2483" t="str">
        <f ca="1">IF(OFFSET('YODA Blocks'!$A$2,'YODA File'!B2483,'YODA File'!A2483)="","",OFFSET('YODA Blocks'!$A$2,'YODA File'!B2483,'YODA File'!A2483))</f>
        <v/>
      </c>
    </row>
    <row r="2484" spans="1:3" x14ac:dyDescent="0.25">
      <c r="A2484">
        <f t="shared" ca="1" si="79"/>
        <v>17</v>
      </c>
      <c r="B2484">
        <f t="shared" ca="1" si="80"/>
        <v>2416</v>
      </c>
      <c r="C2484" t="str">
        <f ca="1">IF(OFFSET('YODA Blocks'!$A$2,'YODA File'!B2484,'YODA File'!A2484)="","",OFFSET('YODA Blocks'!$A$2,'YODA File'!B2484,'YODA File'!A2484))</f>
        <v/>
      </c>
    </row>
    <row r="2485" spans="1:3" x14ac:dyDescent="0.25">
      <c r="A2485">
        <f t="shared" ca="1" si="79"/>
        <v>17</v>
      </c>
      <c r="B2485">
        <f t="shared" ca="1" si="80"/>
        <v>2417</v>
      </c>
      <c r="C2485" t="str">
        <f ca="1">IF(OFFSET('YODA Blocks'!$A$2,'YODA File'!B2485,'YODA File'!A2485)="","",OFFSET('YODA Blocks'!$A$2,'YODA File'!B2485,'YODA File'!A2485))</f>
        <v/>
      </c>
    </row>
    <row r="2486" spans="1:3" x14ac:dyDescent="0.25">
      <c r="A2486">
        <f t="shared" ca="1" si="79"/>
        <v>17</v>
      </c>
      <c r="B2486">
        <f t="shared" ca="1" si="80"/>
        <v>2418</v>
      </c>
      <c r="C2486" t="str">
        <f ca="1">IF(OFFSET('YODA Blocks'!$A$2,'YODA File'!B2486,'YODA File'!A2486)="","",OFFSET('YODA Blocks'!$A$2,'YODA File'!B2486,'YODA File'!A2486))</f>
        <v/>
      </c>
    </row>
    <row r="2487" spans="1:3" x14ac:dyDescent="0.25">
      <c r="A2487">
        <f t="shared" ca="1" si="79"/>
        <v>17</v>
      </c>
      <c r="B2487">
        <f t="shared" ca="1" si="80"/>
        <v>2419</v>
      </c>
      <c r="C2487" t="str">
        <f ca="1">IF(OFFSET('YODA Blocks'!$A$2,'YODA File'!B2487,'YODA File'!A2487)="","",OFFSET('YODA Blocks'!$A$2,'YODA File'!B2487,'YODA File'!A2487))</f>
        <v/>
      </c>
    </row>
    <row r="2488" spans="1:3" x14ac:dyDescent="0.25">
      <c r="A2488">
        <f t="shared" ca="1" si="79"/>
        <v>17</v>
      </c>
      <c r="B2488">
        <f t="shared" ca="1" si="80"/>
        <v>2420</v>
      </c>
      <c r="C2488" t="str">
        <f ca="1">IF(OFFSET('YODA Blocks'!$A$2,'YODA File'!B2488,'YODA File'!A2488)="","",OFFSET('YODA Blocks'!$A$2,'YODA File'!B2488,'YODA File'!A2488))</f>
        <v/>
      </c>
    </row>
    <row r="2489" spans="1:3" x14ac:dyDescent="0.25">
      <c r="A2489">
        <f t="shared" ca="1" si="79"/>
        <v>17</v>
      </c>
      <c r="B2489">
        <f t="shared" ca="1" si="80"/>
        <v>2421</v>
      </c>
      <c r="C2489" t="str">
        <f ca="1">IF(OFFSET('YODA Blocks'!$A$2,'YODA File'!B2489,'YODA File'!A2489)="","",OFFSET('YODA Blocks'!$A$2,'YODA File'!B2489,'YODA File'!A2489))</f>
        <v/>
      </c>
    </row>
    <row r="2490" spans="1:3" x14ac:dyDescent="0.25">
      <c r="A2490">
        <f t="shared" ca="1" si="79"/>
        <v>17</v>
      </c>
      <c r="B2490">
        <f t="shared" ca="1" si="80"/>
        <v>2422</v>
      </c>
      <c r="C2490" t="str">
        <f ca="1">IF(OFFSET('YODA Blocks'!$A$2,'YODA File'!B2490,'YODA File'!A2490)="","",OFFSET('YODA Blocks'!$A$2,'YODA File'!B2490,'YODA File'!A2490))</f>
        <v/>
      </c>
    </row>
    <row r="2491" spans="1:3" x14ac:dyDescent="0.25">
      <c r="A2491">
        <f t="shared" ca="1" si="79"/>
        <v>17</v>
      </c>
      <c r="B2491">
        <f t="shared" ca="1" si="80"/>
        <v>2423</v>
      </c>
      <c r="C2491" t="str">
        <f ca="1">IF(OFFSET('YODA Blocks'!$A$2,'YODA File'!B2491,'YODA File'!A2491)="","",OFFSET('YODA Blocks'!$A$2,'YODA File'!B2491,'YODA File'!A2491))</f>
        <v/>
      </c>
    </row>
    <row r="2492" spans="1:3" x14ac:dyDescent="0.25">
      <c r="A2492">
        <f t="shared" ca="1" si="79"/>
        <v>17</v>
      </c>
      <c r="B2492">
        <f t="shared" ca="1" si="80"/>
        <v>2424</v>
      </c>
      <c r="C2492" t="str">
        <f ca="1">IF(OFFSET('YODA Blocks'!$A$2,'YODA File'!B2492,'YODA File'!A2492)="","",OFFSET('YODA Blocks'!$A$2,'YODA File'!B2492,'YODA File'!A2492))</f>
        <v/>
      </c>
    </row>
    <row r="2493" spans="1:3" x14ac:dyDescent="0.25">
      <c r="A2493">
        <f t="shared" ca="1" si="79"/>
        <v>17</v>
      </c>
      <c r="B2493">
        <f t="shared" ca="1" si="80"/>
        <v>2425</v>
      </c>
      <c r="C2493" t="str">
        <f ca="1">IF(OFFSET('YODA Blocks'!$A$2,'YODA File'!B2493,'YODA File'!A2493)="","",OFFSET('YODA Blocks'!$A$2,'YODA File'!B2493,'YODA File'!A2493))</f>
        <v/>
      </c>
    </row>
    <row r="2494" spans="1:3" x14ac:dyDescent="0.25">
      <c r="A2494">
        <f t="shared" ca="1" si="79"/>
        <v>17</v>
      </c>
      <c r="B2494">
        <f t="shared" ca="1" si="80"/>
        <v>2426</v>
      </c>
      <c r="C2494" t="str">
        <f ca="1">IF(OFFSET('YODA Blocks'!$A$2,'YODA File'!B2494,'YODA File'!A2494)="","",OFFSET('YODA Blocks'!$A$2,'YODA File'!B2494,'YODA File'!A2494))</f>
        <v/>
      </c>
    </row>
    <row r="2495" spans="1:3" x14ac:dyDescent="0.25">
      <c r="A2495">
        <f t="shared" ref="A2495:A2507" ca="1" si="81">IF(B2494=INDIRECT(CONCATENATE("'YODA Blocks'!$",CHAR(A2494+65),"$2:",CHAR(A2494+65),"$2")),A2494+1,A2494)</f>
        <v>17</v>
      </c>
      <c r="B2495">
        <f t="shared" ref="B2495:B2507" ca="1" si="82">IF(B2494=SUM(INDIRECT(CONCATENATE("'YODA Blocks'!$",CHAR(A2494+65),"$2:",CHAR(A2494+65),"$2"))),1,B2494+1)</f>
        <v>2427</v>
      </c>
      <c r="C2495" t="str">
        <f ca="1">IF(OFFSET('YODA Blocks'!$A$2,'YODA File'!B2495,'YODA File'!A2495)="","",OFFSET('YODA Blocks'!$A$2,'YODA File'!B2495,'YODA File'!A2495))</f>
        <v/>
      </c>
    </row>
    <row r="2496" spans="1:3" x14ac:dyDescent="0.25">
      <c r="A2496">
        <f t="shared" ca="1" si="81"/>
        <v>17</v>
      </c>
      <c r="B2496">
        <f t="shared" ca="1" si="82"/>
        <v>2428</v>
      </c>
      <c r="C2496" t="str">
        <f ca="1">IF(OFFSET('YODA Blocks'!$A$2,'YODA File'!B2496,'YODA File'!A2496)="","",OFFSET('YODA Blocks'!$A$2,'YODA File'!B2496,'YODA File'!A2496))</f>
        <v/>
      </c>
    </row>
    <row r="2497" spans="1:3" x14ac:dyDescent="0.25">
      <c r="A2497">
        <f t="shared" ca="1" si="81"/>
        <v>17</v>
      </c>
      <c r="B2497">
        <f t="shared" ca="1" si="82"/>
        <v>2429</v>
      </c>
      <c r="C2497" t="str">
        <f ca="1">IF(OFFSET('YODA Blocks'!$A$2,'YODA File'!B2497,'YODA File'!A2497)="","",OFFSET('YODA Blocks'!$A$2,'YODA File'!B2497,'YODA File'!A2497))</f>
        <v/>
      </c>
    </row>
    <row r="2498" spans="1:3" x14ac:dyDescent="0.25">
      <c r="A2498">
        <f t="shared" ca="1" si="81"/>
        <v>17</v>
      </c>
      <c r="B2498">
        <f t="shared" ca="1" si="82"/>
        <v>2430</v>
      </c>
      <c r="C2498" t="str">
        <f ca="1">IF(OFFSET('YODA Blocks'!$A$2,'YODA File'!B2498,'YODA File'!A2498)="","",OFFSET('YODA Blocks'!$A$2,'YODA File'!B2498,'YODA File'!A2498))</f>
        <v/>
      </c>
    </row>
    <row r="2499" spans="1:3" x14ac:dyDescent="0.25">
      <c r="A2499">
        <f t="shared" ca="1" si="81"/>
        <v>17</v>
      </c>
      <c r="B2499">
        <f t="shared" ca="1" si="82"/>
        <v>2431</v>
      </c>
      <c r="C2499" t="str">
        <f ca="1">IF(OFFSET('YODA Blocks'!$A$2,'YODA File'!B2499,'YODA File'!A2499)="","",OFFSET('YODA Blocks'!$A$2,'YODA File'!B2499,'YODA File'!A2499))</f>
        <v/>
      </c>
    </row>
    <row r="2500" spans="1:3" x14ac:dyDescent="0.25">
      <c r="A2500">
        <f t="shared" ca="1" si="81"/>
        <v>17</v>
      </c>
      <c r="B2500">
        <f t="shared" ca="1" si="82"/>
        <v>2432</v>
      </c>
      <c r="C2500" t="str">
        <f ca="1">IF(OFFSET('YODA Blocks'!$A$2,'YODA File'!B2500,'YODA File'!A2500)="","",OFFSET('YODA Blocks'!$A$2,'YODA File'!B2500,'YODA File'!A2500))</f>
        <v/>
      </c>
    </row>
    <row r="2501" spans="1:3" x14ac:dyDescent="0.25">
      <c r="A2501">
        <f t="shared" ca="1" si="81"/>
        <v>17</v>
      </c>
      <c r="B2501">
        <f t="shared" ca="1" si="82"/>
        <v>2433</v>
      </c>
      <c r="C2501" t="str">
        <f ca="1">IF(OFFSET('YODA Blocks'!$A$2,'YODA File'!B2501,'YODA File'!A2501)="","",OFFSET('YODA Blocks'!$A$2,'YODA File'!B2501,'YODA File'!A2501))</f>
        <v/>
      </c>
    </row>
    <row r="2502" spans="1:3" x14ac:dyDescent="0.25">
      <c r="A2502">
        <f t="shared" ca="1" si="81"/>
        <v>17</v>
      </c>
      <c r="B2502">
        <f t="shared" ca="1" si="82"/>
        <v>2434</v>
      </c>
      <c r="C2502" t="str">
        <f ca="1">IF(OFFSET('YODA Blocks'!$A$2,'YODA File'!B2502,'YODA File'!A2502)="","",OFFSET('YODA Blocks'!$A$2,'YODA File'!B2502,'YODA File'!A2502))</f>
        <v/>
      </c>
    </row>
    <row r="2503" spans="1:3" x14ac:dyDescent="0.25">
      <c r="A2503">
        <f t="shared" ca="1" si="81"/>
        <v>17</v>
      </c>
      <c r="B2503">
        <f t="shared" ca="1" si="82"/>
        <v>2435</v>
      </c>
      <c r="C2503" t="str">
        <f ca="1">IF(OFFSET('YODA Blocks'!$A$2,'YODA File'!B2503,'YODA File'!A2503)="","",OFFSET('YODA Blocks'!$A$2,'YODA File'!B2503,'YODA File'!A2503))</f>
        <v/>
      </c>
    </row>
    <row r="2504" spans="1:3" x14ac:dyDescent="0.25">
      <c r="A2504">
        <f t="shared" ca="1" si="81"/>
        <v>17</v>
      </c>
      <c r="B2504">
        <f t="shared" ca="1" si="82"/>
        <v>2436</v>
      </c>
      <c r="C2504" t="str">
        <f ca="1">IF(OFFSET('YODA Blocks'!$A$2,'YODA File'!B2504,'YODA File'!A2504)="","",OFFSET('YODA Blocks'!$A$2,'YODA File'!B2504,'YODA File'!A2504))</f>
        <v/>
      </c>
    </row>
    <row r="2505" spans="1:3" x14ac:dyDescent="0.25">
      <c r="A2505">
        <f t="shared" ca="1" si="81"/>
        <v>17</v>
      </c>
      <c r="B2505">
        <f t="shared" ca="1" si="82"/>
        <v>2437</v>
      </c>
      <c r="C2505" t="str">
        <f ca="1">IF(OFFSET('YODA Blocks'!$A$2,'YODA File'!B2505,'YODA File'!A2505)="","",OFFSET('YODA Blocks'!$A$2,'YODA File'!B2505,'YODA File'!A2505))</f>
        <v/>
      </c>
    </row>
    <row r="2506" spans="1:3" x14ac:dyDescent="0.25">
      <c r="A2506">
        <f t="shared" ca="1" si="81"/>
        <v>17</v>
      </c>
      <c r="B2506">
        <f t="shared" ca="1" si="82"/>
        <v>2438</v>
      </c>
      <c r="C2506" t="str">
        <f ca="1">IF(OFFSET('YODA Blocks'!$A$2,'YODA File'!B2506,'YODA File'!A2506)="","",OFFSET('YODA Blocks'!$A$2,'YODA File'!B2506,'YODA File'!A2506))</f>
        <v/>
      </c>
    </row>
    <row r="2507" spans="1:3" x14ac:dyDescent="0.25">
      <c r="A2507">
        <f t="shared" ca="1" si="81"/>
        <v>17</v>
      </c>
      <c r="B2507">
        <f t="shared" ca="1" si="82"/>
        <v>2439</v>
      </c>
      <c r="C2507" t="str">
        <f ca="1">IF(OFFSET('YODA Blocks'!$A$2,'YODA File'!B2507,'YODA File'!A2507)="","",OFFSET('YODA Blocks'!$A$2,'YODA File'!B2507,'YODA File'!A2507))</f>
        <v/>
      </c>
    </row>
  </sheetData>
  <conditionalFormatting sqref="A1:XFD1 B2:XFD2 A3:XFD3 A2508:XFD1048576 B3:B2507 B4:XFD2507">
    <cfRule type="containsText" dxfId="2" priority="3" operator="containsText" text="PLEASE FILL">
      <formula>NOT(ISERROR(SEARCH("PLEASE FILL",A1)))</formula>
    </cfRule>
  </conditionalFormatting>
  <conditionalFormatting sqref="A3:A2507">
    <cfRule type="containsText" dxfId="1" priority="1" operator="containsText" text="PLEASE FILL">
      <formula>NOT(ISERROR(SEARCH("PLEASE FILL",A3)))</formula>
    </cfRule>
  </conditionalFormatting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384"/>
  <sheetViews>
    <sheetView topLeftCell="A40" workbookViewId="0">
      <selection activeCell="F45" sqref="F45"/>
    </sheetView>
  </sheetViews>
  <sheetFormatPr defaultRowHeight="15" x14ac:dyDescent="0.25"/>
  <cols>
    <col min="1" max="1" width="18.28515625" customWidth="1"/>
  </cols>
  <sheetData>
    <row r="1" spans="1:1" x14ac:dyDescent="0.25">
      <c r="A1" t="str">
        <f ca="1">'YODA File'!C2</f>
        <v>---</v>
      </c>
    </row>
    <row r="2" spans="1:1" x14ac:dyDescent="0.25">
      <c r="A2" t="str">
        <f ca="1">'YODA File'!C3</f>
        <v>YODA: {Version: 1.0.0, Profile: TimeSeries}</v>
      </c>
    </row>
    <row r="3" spans="1:1" x14ac:dyDescent="0.25">
      <c r="A3" t="str">
        <f ca="1">'YODA File'!C4</f>
        <v>Dataset: &amp;DataSetID0001</v>
      </c>
    </row>
    <row r="4" spans="1:1" x14ac:dyDescent="0.25">
      <c r="A4" t="str">
        <f ca="1">'YODA File'!C5</f>
        <v xml:space="preserve">  DataSetUUID:  ""</v>
      </c>
    </row>
    <row r="5" spans="1:1" x14ac:dyDescent="0.25">
      <c r="A5" t="str">
        <f ca="1">'YODA File'!C6</f>
        <v xml:space="preserve">  DataSetTypeCV:  "Climate"</v>
      </c>
    </row>
    <row r="6" spans="1:1" x14ac:dyDescent="0.25">
      <c r="A6" t="str">
        <f ca="1">'YODA File'!C7</f>
        <v xml:space="preserve">  DataSetCode:  "TWDEF_AirTemp"</v>
      </c>
    </row>
    <row r="7" spans="1:1" x14ac:dyDescent="0.25">
      <c r="A7" t="str">
        <f ca="1">'YODA File'!C8</f>
        <v xml:space="preserve">  DataSetTitle:  "Air temperature at the TW Daniels Experimental Forest Climate Station"</v>
      </c>
    </row>
    <row r="8" spans="1:1" x14ac:dyDescent="0.25">
      <c r="A8" t="str">
        <f ca="1">'YODA File'!C9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9" spans="1:1" x14ac:dyDescent="0.25">
      <c r="A9" t="str">
        <f ca="1">'YODA File'!C10</f>
        <v>People:</v>
      </c>
    </row>
    <row r="10" spans="1:1" x14ac:dyDescent="0.25">
      <c r="A10" t="str">
        <f ca="1">'YODA File'!C11</f>
        <v xml:space="preserve">  - &amp;PersonID0001 {PersonFirstName:  "Jeffrey", PersonMiddleName:  "S.", PersonLastName:  "Horsburgh"}</v>
      </c>
    </row>
    <row r="11" spans="1:1" x14ac:dyDescent="0.25">
      <c r="A11" t="str">
        <f ca="1">'YODA File'!C12</f>
        <v xml:space="preserve">  - &amp;PersonID0002 {PersonFirstName:  "Amber", PersonMiddleName:  "", PersonLastName:  "Spackman Jones"}</v>
      </c>
    </row>
    <row r="12" spans="1:1" x14ac:dyDescent="0.25">
      <c r="A12" t="str">
        <f ca="1">'YODA File'!C13</f>
        <v>Organizations:</v>
      </c>
    </row>
    <row r="13" spans="1:1" x14ac:dyDescent="0.25">
      <c r="A13" t="str">
        <f ca="1">'YODA File'!C14</f>
        <v xml:space="preserve">  - &amp;OrganizationID0001 {OrganizationTypeCV:  "University", OrganizationCode:  "USU", OrganizationName:  "Utah State University", OrganizationDescription:  "", OrganizationLink:  ""}</v>
      </c>
    </row>
    <row r="14" spans="1:1" x14ac:dyDescent="0.25">
      <c r="A14" t="str">
        <f ca="1">'YODA File'!C15</f>
        <v>Affiliations:</v>
      </c>
    </row>
    <row r="15" spans="1:1" x14ac:dyDescent="0.25">
      <c r="A15" t="str">
        <f ca="1">'YODA File'!C16</f>
        <v xml:space="preserve">  - &amp;AffiliationID0001 {PersonID: *PersonID0001, OrganizationID: *OrganizationID0001,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</row>
    <row r="16" spans="1:1" x14ac:dyDescent="0.25">
      <c r="A16" t="str">
        <f ca="1">'YODA File'!C17</f>
        <v xml:space="preserve">  - &amp;AffiliationID0002 {PersonID: *PersonID0002, OrganizationID: *OrganizationID0001,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</row>
    <row r="17" spans="1:1" x14ac:dyDescent="0.25">
      <c r="A17" t="str">
        <f ca="1">'YODA File'!C18</f>
        <v>Citation: &amp;CitationID0001</v>
      </c>
    </row>
    <row r="18" spans="1:1" x14ac:dyDescent="0.25">
      <c r="A18" t="str">
        <f ca="1">'YODA File'!C19</f>
        <v xml:space="preserve">    Title: "Air temperature at the TW Daniels Experimental Forest Climate Station"</v>
      </c>
    </row>
    <row r="19" spans="1:1" x14ac:dyDescent="0.25">
      <c r="A19" t="str">
        <f ca="1">'YODA File'!C20</f>
        <v xml:space="preserve">    Publisher: "iUTAH Modeling and Data Federation"</v>
      </c>
    </row>
    <row r="20" spans="1:1" x14ac:dyDescent="0.25">
      <c r="A20" t="str">
        <f ca="1">'YODA File'!C21</f>
        <v xml:space="preserve">    PublicationYear: "2015"</v>
      </c>
    </row>
    <row r="21" spans="1:1" x14ac:dyDescent="0.25">
      <c r="A21" t="str">
        <f ca="1">'YODA File'!C22</f>
        <v xml:space="preserve">    CitationLink: "http://repository.iutahepscor.org/dataset/iutah-gamut-network-raw-data-at-tw-daniels-forest-climate-site-lr-twdef-c"</v>
      </c>
    </row>
    <row r="22" spans="1:1" x14ac:dyDescent="0.25">
      <c r="A22" t="str">
        <f ca="1">'YODA File'!C23</f>
        <v>AuthorList:</v>
      </c>
    </row>
    <row r="23" spans="1:1" x14ac:dyDescent="0.25">
      <c r="A23" t="str">
        <f ca="1">'YODA File'!C24</f>
        <v xml:space="preserve">  - &amp;AuthorListID0001  {CitationID: *CitationID0001, PersonID: *PersonID0001, AuthorOrder: 1}</v>
      </c>
    </row>
    <row r="24" spans="1:1" x14ac:dyDescent="0.25">
      <c r="A24" t="str">
        <f ca="1">'YODA File'!C25</f>
        <v xml:space="preserve">  - &amp;AuthorListID0002  {CitationID: *CitationID0001, PersonID: *PersonID0002, AuthorOrder: 2}</v>
      </c>
    </row>
    <row r="25" spans="1:1" x14ac:dyDescent="0.25">
      <c r="A25" t="str">
        <f ca="1">'YODA File'!C26</f>
        <v>DataSetCitations:</v>
      </c>
    </row>
    <row r="26" spans="1:1" x14ac:dyDescent="0.25">
      <c r="A26" t="str">
        <f ca="1">'YODA File'!C27</f>
        <v xml:space="preserve">  DataSetID: *DataSetID0001</v>
      </c>
    </row>
    <row r="27" spans="1:1" x14ac:dyDescent="0.25">
      <c r="A27" t="str">
        <f ca="1">'YODA File'!C28</f>
        <v xml:space="preserve">  CitationID: *CitationID0001</v>
      </c>
    </row>
    <row r="28" spans="1:1" x14ac:dyDescent="0.25">
      <c r="A28" t="str">
        <f ca="1">'YODA File'!C29</f>
        <v xml:space="preserve">  RelationshipTypeCV: IsAllOf</v>
      </c>
    </row>
    <row r="29" spans="1:1" x14ac:dyDescent="0.25">
      <c r="A29" t="str">
        <f ca="1">'YODA File'!C30</f>
        <v>SpatialReferences:</v>
      </c>
    </row>
    <row r="30" spans="1:1" x14ac:dyDescent="0.25">
      <c r="A30" t="str">
        <f ca="1">'YODA File'!C31</f>
        <v xml:space="preserve">  - &amp;SRSID0001 {SRSName: WGS84}</v>
      </c>
    </row>
    <row r="31" spans="1:1" x14ac:dyDescent="0.25">
      <c r="A31" t="str">
        <f ca="1">'YODA File'!C32</f>
        <v>SamplingFeatures:</v>
      </c>
    </row>
    <row r="32" spans="1:1" x14ac:dyDescent="0.25">
      <c r="A32" t="str">
        <f ca="1">'YODA File'!C33</f>
        <v xml:space="preserve">  - &amp;SamplingFeatureID0001 {SamplingFeatureUUID:  "", SamplingFeatureTypeCV:  "Site", SamplingFeatureCode:  "RB_KF_BA", SamplingFeatureName:  "Knowlton Fork at Knowlton Fork Basic Aquatic", SamplingFeatureDescription:  "", SamplingFeatureGeotypeCV:  "Point", FeatureGeometry:  "", Elevation_m:  "", ElevationDatumCV:  "MSL"}</v>
      </c>
    </row>
    <row r="33" spans="1:1" x14ac:dyDescent="0.25">
      <c r="A33" t="str">
        <f ca="1">'YODA File'!C34</f>
        <v xml:space="preserve">  - &amp;SamplingFeatureID0002 {SamplingFeatureUUID:  "", SamplingFeatureTypeCV:  "Site", SamplingFeatureCode:  "RB_RBG_BA", SamplingFeatureName:  "Red Butte Creek at Red Butte Gate Basic Aquatic", SamplingFeatureDescription:  "", SamplingFeatureGeotypeCV:  "Point", FeatureGeometry:  "", Elevation_m:  "", ElevationDatumCV:  "MSL"}</v>
      </c>
    </row>
    <row r="34" spans="1:1" x14ac:dyDescent="0.25">
      <c r="A34" t="str">
        <f ca="1">'YODA File'!C35</f>
        <v xml:space="preserve">  - &amp;SamplingFeatureID0003 {SamplingFeatureUUID:  "", SamplingFeatureTypeCV:  "Specimen", SamplingFeatureCode:  "D101", SamplingFeatureName:  "Specimen D101", SamplingFeatureDescription:  "", SamplingFeatureGeotypeCV:  "Not applicable", FeatureGeometry:  "", Elevation_m:  "", ElevationDatumCV:  "MSL"}</v>
      </c>
    </row>
    <row r="35" spans="1:1" x14ac:dyDescent="0.25">
      <c r="A35" t="str">
        <f ca="1">'YODA File'!C36</f>
        <v xml:space="preserve">  - &amp;SamplingFeatureID0004 {SamplingFeatureUUID:  "", SamplingFeatureTypeCV:  "Specimen", SamplingFeatureCode:  "D102", SamplingFeatureName:  "Specimen D102", SamplingFeatureDescription:  "", SamplingFeatureGeotypeCV:  "Not applicable", FeatureGeometry:  "", Elevation_m:  "", ElevationDatumCV:  "MSL"}</v>
      </c>
    </row>
    <row r="36" spans="1:1" x14ac:dyDescent="0.25">
      <c r="A36" t="str">
        <f ca="1">'YODA File'!C37</f>
        <v xml:space="preserve">  - &amp;SamplingFeatureID0005 {SamplingFeatureUUID:  "", SamplingFeatureTypeCV:  "Specimen", SamplingFeatureCode:  "D3236", SamplingFeatureName:  "Specimen D3236", SamplingFeatureDescription:  "", SamplingFeatureGeotypeCV:  "Not applicable", FeatureGeometry:  "", Elevation_m:  "", ElevationDatumCV:  "MSL"}</v>
      </c>
    </row>
    <row r="37" spans="1:1" x14ac:dyDescent="0.25">
      <c r="A37" t="str">
        <f ca="1">'YODA File'!C38</f>
        <v xml:space="preserve">  - &amp;SamplingFeatureID0006 {SamplingFeatureUUID:  "", SamplingFeatureTypeCV:  "Specimen", SamplingFeatureCode:  "524", SamplingFeatureName:  "Specimen 524", SamplingFeatureDescription:  "", SamplingFeatureGeotypeCV:  "Not applicable", FeatureGeometry:  "", Elevation_m:  "", ElevationDatumCV:  "MSL"}</v>
      </c>
    </row>
    <row r="38" spans="1:1" x14ac:dyDescent="0.25">
      <c r="A38" t="str">
        <f ca="1">'YODA File'!C39</f>
        <v xml:space="preserve">  - &amp;SamplingFeatureID0007 {SamplingFeatureUUID:  "", SamplingFeatureTypeCV:  "Site", SamplingFeatureCode:  "LR_TWDEF_C", SamplingFeatureName:  "Climate Station at TW Daniels Experimental Forest", SamplingFeatureDescription:  "This is a continuous atmospheric monitoring site that is part of the Gradients Along Mountain to Urban Transitions (GAMUT) monitoring network.", SamplingFeatureGeotypeCV:  "Point", FeatureGeometry:  "", Elevation_m:  "2629.2", ElevationDatumCV:  "MSL"}</v>
      </c>
    </row>
    <row r="39" spans="1:1" x14ac:dyDescent="0.25">
      <c r="A39" t="str">
        <f ca="1">'YODA File'!C40</f>
        <v>Sites:</v>
      </c>
    </row>
    <row r="40" spans="1:1" x14ac:dyDescent="0.25">
      <c r="A40" t="str">
        <f ca="1">'YODA File'!C41</f>
        <v xml:space="preserve">  - &amp;SiteID0001 {SamplingFeatureID:  *SamplingFeatureID0001, SiteTypeCV:  "Stream", Latitude:  40.809522, Longitude:  -111.765472, SRSName:  "WGS84"}</v>
      </c>
    </row>
    <row r="41" spans="1:1" x14ac:dyDescent="0.25">
      <c r="A41" t="str">
        <f ca="1">'YODA File'!C42</f>
        <v xml:space="preserve">  - &amp;SiteID0002 {SamplingFeatureID:  *SamplingFeatureID0002, SiteTypeCV:  "Stream", Latitude:  40.774228, Longitude:  -111.817025, SRSName:  "WGS84"}</v>
      </c>
    </row>
    <row r="42" spans="1:1" hidden="1" x14ac:dyDescent="0.25">
      <c r="A42" t="str">
        <f ca="1">'YODA File'!C43</f>
        <v/>
      </c>
    </row>
    <row r="43" spans="1:1" x14ac:dyDescent="0.25">
      <c r="A43" t="str">
        <f ca="1">'YODA File'!C44</f>
        <v>Specimens:</v>
      </c>
    </row>
    <row r="44" spans="1:1" hidden="1" x14ac:dyDescent="0.25">
      <c r="A44" t="str">
        <f ca="1">'YODA File'!C45</f>
        <v/>
      </c>
    </row>
    <row r="45" spans="1:1" hidden="1" x14ac:dyDescent="0.25">
      <c r="A45" t="str">
        <f ca="1">'YODA File'!C46</f>
        <v/>
      </c>
    </row>
    <row r="46" spans="1:1" x14ac:dyDescent="0.25">
      <c r="A46" t="str">
        <f ca="1">'YODA File'!C47</f>
        <v xml:space="preserve">  - &amp;SpecimenID0001 {SamplingFeatureID:  *SamplingFeatureID0003, SpecimenTypeCV:  "Grab", SpecimenMediumCV:  Liquid aqueous, IsFieldSpecimen:  "TRUE"}</v>
      </c>
    </row>
    <row r="47" spans="1:1" x14ac:dyDescent="0.25">
      <c r="A47" t="str">
        <f ca="1">'YODA File'!C48</f>
        <v xml:space="preserve">  - &amp;SpecimenID0002 {SamplingFeatureID:  *SamplingFeatureID0004, SpecimenTypeCV:  "Grab", SpecimenMediumCV:  Liquid aqueous, IsFieldSpecimen:  "TRUE"}</v>
      </c>
    </row>
    <row r="48" spans="1:1" x14ac:dyDescent="0.25">
      <c r="A48" t="str">
        <f ca="1">'YODA File'!C49</f>
        <v>Spatialoffsets:</v>
      </c>
    </row>
    <row r="49" spans="1:1" x14ac:dyDescent="0.25">
      <c r="A49" t="str">
        <f ca="1">'YODA File'!C50</f>
        <v xml:space="preserve">  - &amp;SpatialOffsetID0001 {SpatialOffsetTypeCV:  "Depth Interval", Offset1Value:  10, Offset1UnitID:  "m", Offset2Value:  , Offset2UnitID:  "", Offset3Value:  , Offset3UnitID:  ""}</v>
      </c>
    </row>
    <row r="50" spans="1:1" x14ac:dyDescent="0.25">
      <c r="A50" t="str">
        <f ca="1">'YODA File'!C51</f>
        <v>RelatedFeatures:</v>
      </c>
    </row>
    <row r="51" spans="1:1" x14ac:dyDescent="0.25">
      <c r="A51" t="str">
        <f ca="1">'YODA File'!C52</f>
        <v xml:space="preserve">  - &amp;RelationID0001 {SamplingFeatureID:  *SamplingFeatureID0003, RelationshipTypeCV:  "wasCollectedAt", RelatedFeatureID: *SamplingFeatureID0001, SpatialOffsetID:  }</v>
      </c>
    </row>
    <row r="52" spans="1:1" x14ac:dyDescent="0.25">
      <c r="A52" t="str">
        <f ca="1">'YODA File'!C53</f>
        <v xml:space="preserve">  - &amp;RelationID0002 {SamplingFeatureID:  *SamplingFeatureID0004, RelationshipTypeCV:  "wasCollectedAt", RelatedFeatureID: *SamplingFeatureID0002, SpatialOffsetID:  }</v>
      </c>
    </row>
    <row r="53" spans="1:1" x14ac:dyDescent="0.25">
      <c r="A53" t="str">
        <f ca="1">'YODA File'!C54</f>
        <v xml:space="preserve">  - &amp;RelationID0003 {SamplingFeatureID:  *SamplingFeatureID0005, RelationshipTypeCV:  "wasCollectedAt", RelatedFeatureID: *SamplingFeatureID0002, SpatialOffsetID:  }</v>
      </c>
    </row>
    <row r="54" spans="1:1" x14ac:dyDescent="0.25">
      <c r="A54" t="str">
        <f ca="1">'YODA File'!C55</f>
        <v xml:space="preserve">  - &amp;RelationID0004 {SamplingFeatureID:  *SamplingFeatureID0006, RelationshipTypeCV:  "wasCollectedAt", RelatedFeatureID: *SamplingFeatureID0002, SpatialOffsetID:  }</v>
      </c>
    </row>
    <row r="55" spans="1:1" x14ac:dyDescent="0.25">
      <c r="A55" t="str">
        <f ca="1">'YODA File'!C56</f>
        <v>Methods:</v>
      </c>
    </row>
    <row r="56" spans="1:1" x14ac:dyDescent="0.25">
      <c r="A56" t="str">
        <f ca="1">'YODA File'!C57</f>
        <v xml:space="preserve">  - &amp;MethodID0001 {MethodTypeCV:  "Instrument deployment", MethodCode:  "Air_Temp_HC2S3", MethodName:  "HC2S3 Air Temperature", MethodDescription:  "Air temperature measured using a Campbell Scientific HC2S3 temperature and relative humidity sensor. Average over 15 minutes.", MethodLink:  "http://data.iutahepscor.org", OrganizationID: *OrganizationID0001}</v>
      </c>
    </row>
    <row r="57" spans="1:1" x14ac:dyDescent="0.25">
      <c r="A57" t="str">
        <f ca="1">'YODA File'!C58</f>
        <v xml:space="preserve">  - &amp;MethodID0002 {MethodTypeCV:  "Specimen collection", MethodCode:  "Grab_Sampling", MethodName:  "Grab samples collected in the field with acid-washed bottles for TN and TP analysis.", MethodDescription:  "Grab samples collected in the field with acid-washed bottles for TN and TP analysis.", MethodLink:  "http://data.iutahepscor.org", OrganizationID: *OrganizationID0001}</v>
      </c>
    </row>
    <row r="58" spans="1:1" x14ac:dyDescent="0.25">
      <c r="A58" t="str">
        <f ca="1">'YODA File'!C59</f>
        <v xml:space="preserve">  - &amp;MethodID0003 {MethodTypeCV:  "Specimen analysis", MethodCode:  "EPA353.2", MethodName:  "Nitrate-Nitrite Colorometric Automated Cadmium Reduction", MethodDescription:  "Nitrate-Nitrite Colorometric Automated Cadmium Reduction", MethodLink:  "http://data.iutahepscor.org", OrganizationID: *OrganizationID0001}</v>
      </c>
    </row>
    <row r="59" spans="1:1" x14ac:dyDescent="0.25">
      <c r="A59" t="str">
        <f ca="1">'YODA File'!C60</f>
        <v xml:space="preserve">  - &amp;MethodID0004 {MethodTypeCV:  "Specimen analysis", MethodCode:  "TotalNitrogen", MethodName:  "Astoria Total Nitrogen", MethodDescription:  "Determination of total Nitrogen by persulphate oxidation digestion and cadmium reduction method", MethodLink:  "http://data.iutahepscor.org", OrganizationID: *OrganizationID0001}</v>
      </c>
    </row>
    <row r="60" spans="1:1" x14ac:dyDescent="0.25">
      <c r="A60" t="str">
        <f ca="1">'YODA File'!C61</f>
        <v xml:space="preserve">  - &amp;MethodID0005 {MethodTypeCV:  "Specimen analysis", MethodCode:  "TotalPhosphorus", MethodName:  "Astoria Total Phosphorus", MethodDescription:  "Determination of total phosphorus by persulphate oxidation digestion and ascorbic acid method", MethodLink:  "http://data.iutahepscor.org", OrganizationID: *OrganizationID0001}</v>
      </c>
    </row>
    <row r="61" spans="1:1" x14ac:dyDescent="0.25">
      <c r="A61" t="str">
        <f ca="1">'YODA File'!C62</f>
        <v>Variables:</v>
      </c>
    </row>
    <row r="62" spans="1:1" x14ac:dyDescent="0.25">
      <c r="A62" t="str">
        <f ca="1">'YODA File'!C63</f>
        <v xml:space="preserve">  - &amp;VariableID0001 {VariableTypeCV:  "Chemistry", VariableCode:  "TN", VariableNameCV:  "Nitrogen, total", VariableDefinition:  "", SpecciationCV:  "N", NoDataValue:  "-9999"}</v>
      </c>
    </row>
    <row r="63" spans="1:1" x14ac:dyDescent="0.25">
      <c r="A63" t="str">
        <f ca="1">'YODA File'!C64</f>
        <v xml:space="preserve">  - &amp;VariableID0002 {VariableTypeCV:  "Chemistry", VariableCode:  "TP", VariableNameCV:  "Phosphorus, total", VariableDefinition:  "", SpecciationCV:  "P", NoDataValue:  "-9999"}</v>
      </c>
    </row>
    <row r="64" spans="1:1" x14ac:dyDescent="0.25">
      <c r="A64" t="str">
        <f ca="1">'YODA File'!C65</f>
        <v xml:space="preserve">  - &amp;VariableID0003 {VariableTypeCV:  "Chemistry", VariableCode:  "Nitrate", VariableNameCV:  "Nitrogen, dissolved nitrite (NO2) + Nitrate (NO3)", VariableDefinition:  "", SpecciationCV:  "", NoDataValue:  "-9999"}</v>
      </c>
    </row>
    <row r="65" spans="1:1" x14ac:dyDescent="0.25">
      <c r="A65" t="str">
        <f ca="1">'YODA File'!C66</f>
        <v xml:space="preserve">  - &amp;VariableID0004 {VariableTypeCV:  "Climate", VariableCode:  "AirtTemp_Avg", VariableNameCV:  "Temperature", VariableDefinition:  "", SpecciationCV:  "", NoDataValue:  "-9999"}</v>
      </c>
    </row>
    <row r="66" spans="1:1" x14ac:dyDescent="0.25">
      <c r="A66" t="str">
        <f ca="1">'YODA File'!C67</f>
        <v xml:space="preserve">  - &amp;VariableID0005 {VariableTypeCV:  "Climate", VariableCode:  "AirtTemp_Min", VariableNameCV:  "Temperature", VariableDefinition:  "", SpecciationCV:  "", NoDataValue:  "-9999"}</v>
      </c>
    </row>
    <row r="67" spans="1:1" x14ac:dyDescent="0.25">
      <c r="A67" t="str">
        <f ca="1">'YODA File'!C68</f>
        <v xml:space="preserve">  - &amp;VariableID0006 {VariableTypeCV:  "Climate", VariableCode:  "AirtTemp_Max", VariableNameCV:  "Temperature", VariableDefinition:  "", SpecciationCV:  "", NoDataValue:  "-9999"}</v>
      </c>
    </row>
    <row r="68" spans="1:1" hidden="1" x14ac:dyDescent="0.25">
      <c r="A68" t="str">
        <f ca="1">'YODA File'!C69</f>
        <v/>
      </c>
    </row>
    <row r="69" spans="1:1" hidden="1" x14ac:dyDescent="0.25">
      <c r="A69" t="str">
        <f ca="1">'YODA File'!C70</f>
        <v/>
      </c>
    </row>
    <row r="70" spans="1:1" hidden="1" x14ac:dyDescent="0.25">
      <c r="A70" t="str">
        <f ca="1">'YODA File'!C71</f>
        <v/>
      </c>
    </row>
    <row r="71" spans="1:1" hidden="1" x14ac:dyDescent="0.25">
      <c r="A71" t="str">
        <f ca="1">'YODA File'!C72</f>
        <v/>
      </c>
    </row>
    <row r="72" spans="1:1" hidden="1" x14ac:dyDescent="0.25">
      <c r="A72" t="str">
        <f ca="1">'YODA File'!C73</f>
        <v/>
      </c>
    </row>
    <row r="73" spans="1:1" hidden="1" x14ac:dyDescent="0.25">
      <c r="A73" t="str">
        <f ca="1">'YODA File'!C74</f>
        <v/>
      </c>
    </row>
    <row r="74" spans="1:1" hidden="1" x14ac:dyDescent="0.25">
      <c r="A74" t="str">
        <f ca="1">'YODA File'!C75</f>
        <v/>
      </c>
    </row>
    <row r="75" spans="1:1" hidden="1" x14ac:dyDescent="0.25">
      <c r="A75" t="str">
        <f ca="1">'YODA File'!C76</f>
        <v/>
      </c>
    </row>
    <row r="76" spans="1:1" hidden="1" x14ac:dyDescent="0.25">
      <c r="A76" t="str">
        <f ca="1">'YODA File'!C77</f>
        <v/>
      </c>
    </row>
    <row r="77" spans="1:1" hidden="1" x14ac:dyDescent="0.25">
      <c r="A77" t="str">
        <f ca="1">'YODA File'!C78</f>
        <v/>
      </c>
    </row>
    <row r="78" spans="1:1" hidden="1" x14ac:dyDescent="0.25">
      <c r="A78" t="str">
        <f ca="1">'YODA File'!C79</f>
        <v/>
      </c>
    </row>
    <row r="79" spans="1:1" hidden="1" x14ac:dyDescent="0.25">
      <c r="A79" t="str">
        <f ca="1">'YODA File'!C80</f>
        <v/>
      </c>
    </row>
    <row r="80" spans="1:1" hidden="1" x14ac:dyDescent="0.25">
      <c r="A80" t="str">
        <f ca="1">'YODA File'!C81</f>
        <v/>
      </c>
    </row>
    <row r="81" spans="1:1" hidden="1" x14ac:dyDescent="0.25">
      <c r="A81" t="str">
        <f ca="1">'YODA File'!C82</f>
        <v/>
      </c>
    </row>
    <row r="82" spans="1:1" hidden="1" x14ac:dyDescent="0.25">
      <c r="A82" t="str">
        <f ca="1">'YODA File'!C83</f>
        <v/>
      </c>
    </row>
    <row r="83" spans="1:1" hidden="1" x14ac:dyDescent="0.25">
      <c r="A83" t="str">
        <f ca="1">'YODA File'!C84</f>
        <v/>
      </c>
    </row>
    <row r="84" spans="1:1" hidden="1" x14ac:dyDescent="0.25">
      <c r="A84" t="str">
        <f ca="1">'YODA File'!C85</f>
        <v/>
      </c>
    </row>
    <row r="85" spans="1:1" hidden="1" x14ac:dyDescent="0.25">
      <c r="A85" t="str">
        <f ca="1">'YODA File'!C86</f>
        <v/>
      </c>
    </row>
    <row r="86" spans="1:1" hidden="1" x14ac:dyDescent="0.25">
      <c r="A86" t="str">
        <f ca="1">'YODA File'!C87</f>
        <v/>
      </c>
    </row>
    <row r="87" spans="1:1" hidden="1" x14ac:dyDescent="0.25">
      <c r="A87" t="str">
        <f ca="1">'YODA File'!C88</f>
        <v/>
      </c>
    </row>
    <row r="88" spans="1:1" hidden="1" x14ac:dyDescent="0.25">
      <c r="A88" t="str">
        <f ca="1">'YODA File'!C89</f>
        <v/>
      </c>
    </row>
    <row r="89" spans="1:1" hidden="1" x14ac:dyDescent="0.25">
      <c r="A89" t="str">
        <f ca="1">'YODA File'!C90</f>
        <v/>
      </c>
    </row>
    <row r="90" spans="1:1" hidden="1" x14ac:dyDescent="0.25">
      <c r="A90" t="str">
        <f ca="1">'YODA File'!C91</f>
        <v/>
      </c>
    </row>
    <row r="91" spans="1:1" hidden="1" x14ac:dyDescent="0.25">
      <c r="A91" t="str">
        <f ca="1">'YODA File'!C92</f>
        <v/>
      </c>
    </row>
    <row r="92" spans="1:1" hidden="1" x14ac:dyDescent="0.25">
      <c r="A92" t="str">
        <f ca="1">'YODA File'!C93</f>
        <v/>
      </c>
    </row>
    <row r="93" spans="1:1" hidden="1" x14ac:dyDescent="0.25">
      <c r="A93" t="str">
        <f ca="1">'YODA File'!C94</f>
        <v/>
      </c>
    </row>
    <row r="94" spans="1:1" hidden="1" x14ac:dyDescent="0.25">
      <c r="A94" t="str">
        <f ca="1">'YODA File'!C95</f>
        <v/>
      </c>
    </row>
    <row r="95" spans="1:1" hidden="1" x14ac:dyDescent="0.25">
      <c r="A95" t="str">
        <f ca="1">'YODA File'!C96</f>
        <v/>
      </c>
    </row>
    <row r="96" spans="1:1" hidden="1" x14ac:dyDescent="0.25">
      <c r="A96" t="str">
        <f ca="1">'YODA File'!C97</f>
        <v/>
      </c>
    </row>
    <row r="97" spans="1:1" hidden="1" x14ac:dyDescent="0.25">
      <c r="A97" t="str">
        <f ca="1">'YODA File'!C98</f>
        <v/>
      </c>
    </row>
    <row r="98" spans="1:1" hidden="1" x14ac:dyDescent="0.25">
      <c r="A98" t="str">
        <f ca="1">'YODA File'!C99</f>
        <v/>
      </c>
    </row>
    <row r="99" spans="1:1" hidden="1" x14ac:dyDescent="0.25">
      <c r="A99" t="str">
        <f ca="1">'YODA File'!C100</f>
        <v/>
      </c>
    </row>
    <row r="100" spans="1:1" hidden="1" x14ac:dyDescent="0.25">
      <c r="A100" t="str">
        <f ca="1">'YODA File'!C101</f>
        <v/>
      </c>
    </row>
    <row r="101" spans="1:1" hidden="1" x14ac:dyDescent="0.25">
      <c r="A101" t="str">
        <f ca="1">'YODA File'!C102</f>
        <v/>
      </c>
    </row>
    <row r="102" spans="1:1" hidden="1" x14ac:dyDescent="0.25">
      <c r="A102" t="str">
        <f ca="1">'YODA File'!C103</f>
        <v/>
      </c>
    </row>
    <row r="103" spans="1:1" hidden="1" x14ac:dyDescent="0.25">
      <c r="A103" t="str">
        <f ca="1">'YODA File'!C104</f>
        <v/>
      </c>
    </row>
    <row r="104" spans="1:1" hidden="1" x14ac:dyDescent="0.25">
      <c r="A104" t="str">
        <f ca="1">'YODA File'!C105</f>
        <v/>
      </c>
    </row>
    <row r="105" spans="1:1" hidden="1" x14ac:dyDescent="0.25">
      <c r="A105" t="str">
        <f ca="1">'YODA File'!C106</f>
        <v/>
      </c>
    </row>
    <row r="106" spans="1:1" hidden="1" x14ac:dyDescent="0.25">
      <c r="A106" t="str">
        <f ca="1">'YODA File'!C107</f>
        <v/>
      </c>
    </row>
    <row r="107" spans="1:1" hidden="1" x14ac:dyDescent="0.25">
      <c r="A107" t="str">
        <f ca="1">'YODA File'!C108</f>
        <v/>
      </c>
    </row>
    <row r="108" spans="1:1" hidden="1" x14ac:dyDescent="0.25">
      <c r="A108" t="str">
        <f ca="1">'YODA File'!C109</f>
        <v/>
      </c>
    </row>
    <row r="109" spans="1:1" hidden="1" x14ac:dyDescent="0.25">
      <c r="A109" t="str">
        <f ca="1">'YODA File'!C110</f>
        <v/>
      </c>
    </row>
    <row r="110" spans="1:1" hidden="1" x14ac:dyDescent="0.25">
      <c r="A110" t="str">
        <f ca="1">'YODA File'!C111</f>
        <v/>
      </c>
    </row>
    <row r="111" spans="1:1" hidden="1" x14ac:dyDescent="0.25">
      <c r="A111" t="str">
        <f ca="1">'YODA File'!C112</f>
        <v/>
      </c>
    </row>
    <row r="112" spans="1:1" hidden="1" x14ac:dyDescent="0.25">
      <c r="A112" t="str">
        <f ca="1">'YODA File'!C113</f>
        <v/>
      </c>
    </row>
    <row r="113" spans="1:1" hidden="1" x14ac:dyDescent="0.25">
      <c r="A113" t="str">
        <f ca="1">'YODA File'!C114</f>
        <v/>
      </c>
    </row>
    <row r="114" spans="1:1" hidden="1" x14ac:dyDescent="0.25">
      <c r="A114" t="str">
        <f ca="1">'YODA File'!C115</f>
        <v/>
      </c>
    </row>
    <row r="115" spans="1:1" hidden="1" x14ac:dyDescent="0.25">
      <c r="A115" t="str">
        <f ca="1">'YODA File'!C116</f>
        <v/>
      </c>
    </row>
    <row r="116" spans="1:1" hidden="1" x14ac:dyDescent="0.25">
      <c r="A116" t="str">
        <f ca="1">'YODA File'!C117</f>
        <v/>
      </c>
    </row>
    <row r="117" spans="1:1" hidden="1" x14ac:dyDescent="0.25">
      <c r="A117" t="str">
        <f ca="1">'YODA File'!C118</f>
        <v/>
      </c>
    </row>
    <row r="118" spans="1:1" hidden="1" x14ac:dyDescent="0.25">
      <c r="A118" t="str">
        <f ca="1">'YODA File'!C119</f>
        <v/>
      </c>
    </row>
    <row r="119" spans="1:1" hidden="1" x14ac:dyDescent="0.25">
      <c r="A119" t="str">
        <f ca="1">'YODA File'!C120</f>
        <v/>
      </c>
    </row>
    <row r="120" spans="1:1" hidden="1" x14ac:dyDescent="0.25">
      <c r="A120" t="str">
        <f ca="1">'YODA File'!C121</f>
        <v/>
      </c>
    </row>
    <row r="121" spans="1:1" hidden="1" x14ac:dyDescent="0.25">
      <c r="A121" t="str">
        <f ca="1">'YODA File'!C122</f>
        <v/>
      </c>
    </row>
    <row r="122" spans="1:1" hidden="1" x14ac:dyDescent="0.25">
      <c r="A122" t="str">
        <f ca="1">'YODA File'!C123</f>
        <v/>
      </c>
    </row>
    <row r="123" spans="1:1" hidden="1" x14ac:dyDescent="0.25">
      <c r="A123" t="str">
        <f ca="1">'YODA File'!C124</f>
        <v/>
      </c>
    </row>
    <row r="124" spans="1:1" hidden="1" x14ac:dyDescent="0.25">
      <c r="A124" t="str">
        <f ca="1">'YODA File'!C125</f>
        <v/>
      </c>
    </row>
    <row r="125" spans="1:1" hidden="1" x14ac:dyDescent="0.25">
      <c r="A125" t="str">
        <f ca="1">'YODA File'!C126</f>
        <v/>
      </c>
    </row>
    <row r="126" spans="1:1" hidden="1" x14ac:dyDescent="0.25">
      <c r="A126" t="str">
        <f ca="1">'YODA File'!C127</f>
        <v/>
      </c>
    </row>
    <row r="127" spans="1:1" hidden="1" x14ac:dyDescent="0.25">
      <c r="A127" t="str">
        <f ca="1">'YODA File'!C128</f>
        <v/>
      </c>
    </row>
    <row r="128" spans="1:1" hidden="1" x14ac:dyDescent="0.25">
      <c r="A128" t="str">
        <f ca="1">'YODA File'!C129</f>
        <v/>
      </c>
    </row>
    <row r="129" spans="1:1" hidden="1" x14ac:dyDescent="0.25">
      <c r="A129" t="str">
        <f ca="1">'YODA File'!C130</f>
        <v/>
      </c>
    </row>
    <row r="130" spans="1:1" hidden="1" x14ac:dyDescent="0.25">
      <c r="A130" t="str">
        <f ca="1">'YODA File'!C131</f>
        <v/>
      </c>
    </row>
    <row r="131" spans="1:1" hidden="1" x14ac:dyDescent="0.25">
      <c r="A131" t="str">
        <f ca="1">'YODA File'!C132</f>
        <v/>
      </c>
    </row>
    <row r="132" spans="1:1" hidden="1" x14ac:dyDescent="0.25">
      <c r="A132" t="str">
        <f ca="1">'YODA File'!C133</f>
        <v/>
      </c>
    </row>
    <row r="133" spans="1:1" hidden="1" x14ac:dyDescent="0.25">
      <c r="A133" t="str">
        <f ca="1">'YODA File'!C134</f>
        <v/>
      </c>
    </row>
    <row r="134" spans="1:1" hidden="1" x14ac:dyDescent="0.25">
      <c r="A134" t="str">
        <f ca="1">'YODA File'!C135</f>
        <v/>
      </c>
    </row>
    <row r="135" spans="1:1" hidden="1" x14ac:dyDescent="0.25">
      <c r="A135" t="str">
        <f ca="1">'YODA File'!C136</f>
        <v/>
      </c>
    </row>
    <row r="136" spans="1:1" hidden="1" x14ac:dyDescent="0.25">
      <c r="A136" t="str">
        <f ca="1">'YODA File'!C137</f>
        <v/>
      </c>
    </row>
    <row r="137" spans="1:1" hidden="1" x14ac:dyDescent="0.25">
      <c r="A137" t="str">
        <f ca="1">'YODA File'!C138</f>
        <v/>
      </c>
    </row>
    <row r="138" spans="1:1" hidden="1" x14ac:dyDescent="0.25">
      <c r="A138" t="str">
        <f ca="1">'YODA File'!C139</f>
        <v/>
      </c>
    </row>
    <row r="139" spans="1:1" hidden="1" x14ac:dyDescent="0.25">
      <c r="A139" t="str">
        <f ca="1">'YODA File'!C140</f>
        <v/>
      </c>
    </row>
    <row r="140" spans="1:1" hidden="1" x14ac:dyDescent="0.25">
      <c r="A140" t="str">
        <f ca="1">'YODA File'!C141</f>
        <v/>
      </c>
    </row>
    <row r="141" spans="1:1" hidden="1" x14ac:dyDescent="0.25">
      <c r="A141" t="str">
        <f ca="1">'YODA File'!C142</f>
        <v/>
      </c>
    </row>
    <row r="142" spans="1:1" hidden="1" x14ac:dyDescent="0.25">
      <c r="A142" t="str">
        <f ca="1">'YODA File'!C143</f>
        <v/>
      </c>
    </row>
    <row r="143" spans="1:1" hidden="1" x14ac:dyDescent="0.25">
      <c r="A143" t="str">
        <f ca="1">'YODA File'!C144</f>
        <v/>
      </c>
    </row>
    <row r="144" spans="1:1" hidden="1" x14ac:dyDescent="0.25">
      <c r="A144" t="str">
        <f ca="1">'YODA File'!C145</f>
        <v/>
      </c>
    </row>
    <row r="145" spans="1:1" hidden="1" x14ac:dyDescent="0.25">
      <c r="A145" t="str">
        <f ca="1">'YODA File'!C146</f>
        <v/>
      </c>
    </row>
    <row r="146" spans="1:1" hidden="1" x14ac:dyDescent="0.25">
      <c r="A146" t="str">
        <f ca="1">'YODA File'!C147</f>
        <v/>
      </c>
    </row>
    <row r="147" spans="1:1" hidden="1" x14ac:dyDescent="0.25">
      <c r="A147" t="str">
        <f ca="1">'YODA File'!C148</f>
        <v/>
      </c>
    </row>
    <row r="148" spans="1:1" hidden="1" x14ac:dyDescent="0.25">
      <c r="A148" t="str">
        <f ca="1">'YODA File'!C149</f>
        <v/>
      </c>
    </row>
    <row r="149" spans="1:1" hidden="1" x14ac:dyDescent="0.25">
      <c r="A149" t="str">
        <f ca="1">'YODA File'!C150</f>
        <v/>
      </c>
    </row>
    <row r="150" spans="1:1" hidden="1" x14ac:dyDescent="0.25">
      <c r="A150" t="str">
        <f ca="1">'YODA File'!C151</f>
        <v/>
      </c>
    </row>
    <row r="151" spans="1:1" hidden="1" x14ac:dyDescent="0.25">
      <c r="A151" t="str">
        <f ca="1">'YODA File'!C152</f>
        <v/>
      </c>
    </row>
    <row r="152" spans="1:1" hidden="1" x14ac:dyDescent="0.25">
      <c r="A152" t="str">
        <f ca="1">'YODA File'!C153</f>
        <v/>
      </c>
    </row>
    <row r="153" spans="1:1" hidden="1" x14ac:dyDescent="0.25">
      <c r="A153" t="str">
        <f ca="1">'YODA File'!C154</f>
        <v/>
      </c>
    </row>
    <row r="154" spans="1:1" hidden="1" x14ac:dyDescent="0.25">
      <c r="A154" t="str">
        <f ca="1">'YODA File'!C155</f>
        <v/>
      </c>
    </row>
    <row r="155" spans="1:1" hidden="1" x14ac:dyDescent="0.25">
      <c r="A155" t="str">
        <f ca="1">'YODA File'!C156</f>
        <v/>
      </c>
    </row>
    <row r="156" spans="1:1" hidden="1" x14ac:dyDescent="0.25">
      <c r="A156" t="str">
        <f ca="1">'YODA File'!C157</f>
        <v/>
      </c>
    </row>
    <row r="157" spans="1:1" hidden="1" x14ac:dyDescent="0.25">
      <c r="A157" t="str">
        <f ca="1">'YODA File'!C158</f>
        <v/>
      </c>
    </row>
    <row r="158" spans="1:1" hidden="1" x14ac:dyDescent="0.25">
      <c r="A158" t="str">
        <f ca="1">'YODA File'!C159</f>
        <v/>
      </c>
    </row>
    <row r="159" spans="1:1" hidden="1" x14ac:dyDescent="0.25">
      <c r="A159" t="str">
        <f ca="1">'YODA File'!C160</f>
        <v/>
      </c>
    </row>
    <row r="160" spans="1:1" hidden="1" x14ac:dyDescent="0.25">
      <c r="A160" t="str">
        <f ca="1">'YODA File'!C161</f>
        <v/>
      </c>
    </row>
    <row r="161" spans="1:1" hidden="1" x14ac:dyDescent="0.25">
      <c r="A161" t="str">
        <f ca="1">'YODA File'!C162</f>
        <v/>
      </c>
    </row>
    <row r="162" spans="1:1" hidden="1" x14ac:dyDescent="0.25">
      <c r="A162" t="str">
        <f ca="1">'YODA File'!C163</f>
        <v/>
      </c>
    </row>
    <row r="163" spans="1:1" hidden="1" x14ac:dyDescent="0.25">
      <c r="A163" t="str">
        <f ca="1">'YODA File'!C164</f>
        <v/>
      </c>
    </row>
    <row r="164" spans="1:1" hidden="1" x14ac:dyDescent="0.25">
      <c r="A164" t="str">
        <f ca="1">'YODA File'!C165</f>
        <v/>
      </c>
    </row>
    <row r="165" spans="1:1" hidden="1" x14ac:dyDescent="0.25">
      <c r="A165" t="str">
        <f ca="1">'YODA File'!C166</f>
        <v/>
      </c>
    </row>
    <row r="166" spans="1:1" hidden="1" x14ac:dyDescent="0.25">
      <c r="A166" t="str">
        <f ca="1">'YODA File'!C167</f>
        <v/>
      </c>
    </row>
    <row r="167" spans="1:1" hidden="1" x14ac:dyDescent="0.25">
      <c r="A167" t="str">
        <f ca="1">'YODA File'!C168</f>
        <v/>
      </c>
    </row>
    <row r="168" spans="1:1" hidden="1" x14ac:dyDescent="0.25">
      <c r="A168" t="str">
        <f ca="1">'YODA File'!C169</f>
        <v/>
      </c>
    </row>
    <row r="169" spans="1:1" hidden="1" x14ac:dyDescent="0.25">
      <c r="A169" t="str">
        <f ca="1">'YODA File'!C170</f>
        <v/>
      </c>
    </row>
    <row r="170" spans="1:1" hidden="1" x14ac:dyDescent="0.25">
      <c r="A170" t="str">
        <f ca="1">'YODA File'!C171</f>
        <v/>
      </c>
    </row>
    <row r="171" spans="1:1" hidden="1" x14ac:dyDescent="0.25">
      <c r="A171" t="str">
        <f ca="1">'YODA File'!C172</f>
        <v/>
      </c>
    </row>
    <row r="172" spans="1:1" hidden="1" x14ac:dyDescent="0.25">
      <c r="A172" t="str">
        <f ca="1">'YODA File'!C173</f>
        <v/>
      </c>
    </row>
    <row r="173" spans="1:1" hidden="1" x14ac:dyDescent="0.25">
      <c r="A173" t="str">
        <f ca="1">'YODA File'!C174</f>
        <v/>
      </c>
    </row>
    <row r="174" spans="1:1" hidden="1" x14ac:dyDescent="0.25">
      <c r="A174" t="str">
        <f ca="1">'YODA File'!C175</f>
        <v/>
      </c>
    </row>
    <row r="175" spans="1:1" hidden="1" x14ac:dyDescent="0.25">
      <c r="A175" t="str">
        <f ca="1">'YODA File'!C176</f>
        <v/>
      </c>
    </row>
    <row r="176" spans="1:1" hidden="1" x14ac:dyDescent="0.25">
      <c r="A176" t="str">
        <f ca="1">'YODA File'!C177</f>
        <v/>
      </c>
    </row>
    <row r="177" spans="1:1" hidden="1" x14ac:dyDescent="0.25">
      <c r="A177" t="str">
        <f ca="1">'YODA File'!C178</f>
        <v/>
      </c>
    </row>
    <row r="178" spans="1:1" hidden="1" x14ac:dyDescent="0.25">
      <c r="A178" t="str">
        <f ca="1">'YODA File'!C179</f>
        <v/>
      </c>
    </row>
    <row r="179" spans="1:1" hidden="1" x14ac:dyDescent="0.25">
      <c r="A179" t="str">
        <f ca="1">'YODA File'!C180</f>
        <v/>
      </c>
    </row>
    <row r="180" spans="1:1" hidden="1" x14ac:dyDescent="0.25">
      <c r="A180" t="str">
        <f ca="1">'YODA File'!C181</f>
        <v/>
      </c>
    </row>
    <row r="181" spans="1:1" hidden="1" x14ac:dyDescent="0.25">
      <c r="A181" t="str">
        <f ca="1">'YODA File'!C182</f>
        <v/>
      </c>
    </row>
    <row r="182" spans="1:1" hidden="1" x14ac:dyDescent="0.25">
      <c r="A182" t="str">
        <f ca="1">'YODA File'!C183</f>
        <v/>
      </c>
    </row>
    <row r="183" spans="1:1" hidden="1" x14ac:dyDescent="0.25">
      <c r="A183" t="str">
        <f ca="1">'YODA File'!C184</f>
        <v/>
      </c>
    </row>
    <row r="184" spans="1:1" hidden="1" x14ac:dyDescent="0.25">
      <c r="A184" t="str">
        <f ca="1">'YODA File'!C185</f>
        <v/>
      </c>
    </row>
    <row r="185" spans="1:1" hidden="1" x14ac:dyDescent="0.25">
      <c r="A185" t="str">
        <f ca="1">'YODA File'!C186</f>
        <v/>
      </c>
    </row>
    <row r="186" spans="1:1" hidden="1" x14ac:dyDescent="0.25">
      <c r="A186" t="str">
        <f ca="1">'YODA File'!C187</f>
        <v/>
      </c>
    </row>
    <row r="187" spans="1:1" hidden="1" x14ac:dyDescent="0.25">
      <c r="A187" t="str">
        <f ca="1">'YODA File'!C188</f>
        <v/>
      </c>
    </row>
    <row r="188" spans="1:1" hidden="1" x14ac:dyDescent="0.25">
      <c r="A188" t="str">
        <f ca="1">'YODA File'!C189</f>
        <v/>
      </c>
    </row>
    <row r="189" spans="1:1" hidden="1" x14ac:dyDescent="0.25">
      <c r="A189" t="str">
        <f ca="1">'YODA File'!C190</f>
        <v/>
      </c>
    </row>
    <row r="190" spans="1:1" hidden="1" x14ac:dyDescent="0.25">
      <c r="A190" t="str">
        <f ca="1">'YODA File'!C191</f>
        <v/>
      </c>
    </row>
    <row r="191" spans="1:1" hidden="1" x14ac:dyDescent="0.25">
      <c r="A191" t="str">
        <f ca="1">'YODA File'!C192</f>
        <v/>
      </c>
    </row>
    <row r="192" spans="1:1" hidden="1" x14ac:dyDescent="0.25">
      <c r="A192" t="str">
        <f ca="1">'YODA File'!C193</f>
        <v/>
      </c>
    </row>
    <row r="193" spans="1:1" hidden="1" x14ac:dyDescent="0.25">
      <c r="A193" t="str">
        <f ca="1">'YODA File'!C194</f>
        <v/>
      </c>
    </row>
    <row r="194" spans="1:1" hidden="1" x14ac:dyDescent="0.25">
      <c r="A194" t="str">
        <f ca="1">'YODA File'!C195</f>
        <v/>
      </c>
    </row>
    <row r="195" spans="1:1" hidden="1" x14ac:dyDescent="0.25">
      <c r="A195" t="str">
        <f ca="1">'YODA File'!C196</f>
        <v/>
      </c>
    </row>
    <row r="196" spans="1:1" hidden="1" x14ac:dyDescent="0.25">
      <c r="A196" t="str">
        <f ca="1">'YODA File'!C197</f>
        <v/>
      </c>
    </row>
    <row r="197" spans="1:1" hidden="1" x14ac:dyDescent="0.25">
      <c r="A197" t="str">
        <f ca="1">'YODA File'!C198</f>
        <v/>
      </c>
    </row>
    <row r="198" spans="1:1" hidden="1" x14ac:dyDescent="0.25">
      <c r="A198" t="str">
        <f ca="1">'YODA File'!C199</f>
        <v/>
      </c>
    </row>
    <row r="199" spans="1:1" hidden="1" x14ac:dyDescent="0.25">
      <c r="A199" t="str">
        <f ca="1">'YODA File'!C200</f>
        <v/>
      </c>
    </row>
    <row r="200" spans="1:1" hidden="1" x14ac:dyDescent="0.25">
      <c r="A200" t="str">
        <f ca="1">'YODA File'!C201</f>
        <v/>
      </c>
    </row>
    <row r="201" spans="1:1" hidden="1" x14ac:dyDescent="0.25">
      <c r="A201" t="str">
        <f ca="1">'YODA File'!C202</f>
        <v/>
      </c>
    </row>
    <row r="202" spans="1:1" hidden="1" x14ac:dyDescent="0.25">
      <c r="A202" t="str">
        <f ca="1">'YODA File'!C203</f>
        <v/>
      </c>
    </row>
    <row r="203" spans="1:1" hidden="1" x14ac:dyDescent="0.25">
      <c r="A203" t="str">
        <f ca="1">'YODA File'!C204</f>
        <v/>
      </c>
    </row>
    <row r="204" spans="1:1" hidden="1" x14ac:dyDescent="0.25">
      <c r="A204" t="str">
        <f ca="1">'YODA File'!C205</f>
        <v/>
      </c>
    </row>
    <row r="205" spans="1:1" hidden="1" x14ac:dyDescent="0.25">
      <c r="A205" t="str">
        <f ca="1">'YODA File'!C206</f>
        <v/>
      </c>
    </row>
    <row r="206" spans="1:1" hidden="1" x14ac:dyDescent="0.25">
      <c r="A206" t="str">
        <f ca="1">'YODA File'!C207</f>
        <v/>
      </c>
    </row>
    <row r="207" spans="1:1" hidden="1" x14ac:dyDescent="0.25">
      <c r="A207" t="str">
        <f ca="1">'YODA File'!C208</f>
        <v/>
      </c>
    </row>
    <row r="208" spans="1:1" hidden="1" x14ac:dyDescent="0.25">
      <c r="A208" t="str">
        <f ca="1">'YODA File'!C209</f>
        <v/>
      </c>
    </row>
    <row r="209" spans="1:1" hidden="1" x14ac:dyDescent="0.25">
      <c r="A209" t="str">
        <f ca="1">'YODA File'!C210</f>
        <v/>
      </c>
    </row>
    <row r="210" spans="1:1" hidden="1" x14ac:dyDescent="0.25">
      <c r="A210" t="str">
        <f ca="1">'YODA File'!C211</f>
        <v/>
      </c>
    </row>
    <row r="211" spans="1:1" hidden="1" x14ac:dyDescent="0.25">
      <c r="A211" t="str">
        <f ca="1">'YODA File'!C212</f>
        <v/>
      </c>
    </row>
    <row r="212" spans="1:1" hidden="1" x14ac:dyDescent="0.25">
      <c r="A212" t="str">
        <f ca="1">'YODA File'!C213</f>
        <v/>
      </c>
    </row>
    <row r="213" spans="1:1" hidden="1" x14ac:dyDescent="0.25">
      <c r="A213" t="str">
        <f ca="1">'YODA File'!C214</f>
        <v/>
      </c>
    </row>
    <row r="214" spans="1:1" hidden="1" x14ac:dyDescent="0.25">
      <c r="A214" t="str">
        <f ca="1">'YODA File'!C215</f>
        <v/>
      </c>
    </row>
    <row r="215" spans="1:1" hidden="1" x14ac:dyDescent="0.25">
      <c r="A215" t="str">
        <f ca="1">'YODA File'!C216</f>
        <v/>
      </c>
    </row>
    <row r="216" spans="1:1" hidden="1" x14ac:dyDescent="0.25">
      <c r="A216" t="str">
        <f ca="1">'YODA File'!C217</f>
        <v/>
      </c>
    </row>
    <row r="217" spans="1:1" hidden="1" x14ac:dyDescent="0.25">
      <c r="A217" t="str">
        <f ca="1">'YODA File'!C218</f>
        <v/>
      </c>
    </row>
    <row r="218" spans="1:1" hidden="1" x14ac:dyDescent="0.25">
      <c r="A218" t="str">
        <f ca="1">'YODA File'!C219</f>
        <v/>
      </c>
    </row>
    <row r="219" spans="1:1" hidden="1" x14ac:dyDescent="0.25">
      <c r="A219" t="str">
        <f ca="1">'YODA File'!C220</f>
        <v/>
      </c>
    </row>
    <row r="220" spans="1:1" hidden="1" x14ac:dyDescent="0.25">
      <c r="A220" t="str">
        <f ca="1">'YODA File'!C221</f>
        <v/>
      </c>
    </row>
    <row r="221" spans="1:1" hidden="1" x14ac:dyDescent="0.25">
      <c r="A221" t="str">
        <f ca="1">'YODA File'!C222</f>
        <v/>
      </c>
    </row>
    <row r="222" spans="1:1" hidden="1" x14ac:dyDescent="0.25">
      <c r="A222" t="str">
        <f ca="1">'YODA File'!C223</f>
        <v/>
      </c>
    </row>
    <row r="223" spans="1:1" hidden="1" x14ac:dyDescent="0.25">
      <c r="A223" t="str">
        <f ca="1">'YODA File'!C224</f>
        <v/>
      </c>
    </row>
    <row r="224" spans="1:1" hidden="1" x14ac:dyDescent="0.25">
      <c r="A224" t="str">
        <f ca="1">'YODA File'!C225</f>
        <v/>
      </c>
    </row>
    <row r="225" spans="1:1" hidden="1" x14ac:dyDescent="0.25">
      <c r="A225" t="str">
        <f ca="1">'YODA File'!C226</f>
        <v/>
      </c>
    </row>
    <row r="226" spans="1:1" hidden="1" x14ac:dyDescent="0.25">
      <c r="A226" t="str">
        <f ca="1">'YODA File'!C227</f>
        <v/>
      </c>
    </row>
    <row r="227" spans="1:1" hidden="1" x14ac:dyDescent="0.25">
      <c r="A227" t="str">
        <f ca="1">'YODA File'!C228</f>
        <v/>
      </c>
    </row>
    <row r="228" spans="1:1" hidden="1" x14ac:dyDescent="0.25">
      <c r="A228" t="str">
        <f ca="1">'YODA File'!C229</f>
        <v/>
      </c>
    </row>
    <row r="229" spans="1:1" hidden="1" x14ac:dyDescent="0.25">
      <c r="A229" t="str">
        <f ca="1">'YODA File'!C230</f>
        <v/>
      </c>
    </row>
    <row r="230" spans="1:1" hidden="1" x14ac:dyDescent="0.25">
      <c r="A230" t="str">
        <f ca="1">'YODA File'!C231</f>
        <v/>
      </c>
    </row>
    <row r="231" spans="1:1" hidden="1" x14ac:dyDescent="0.25">
      <c r="A231" t="str">
        <f ca="1">'YODA File'!C232</f>
        <v/>
      </c>
    </row>
    <row r="232" spans="1:1" hidden="1" x14ac:dyDescent="0.25">
      <c r="A232" t="str">
        <f ca="1">'YODA File'!C233</f>
        <v/>
      </c>
    </row>
    <row r="233" spans="1:1" hidden="1" x14ac:dyDescent="0.25">
      <c r="A233" t="str">
        <f ca="1">'YODA File'!C234</f>
        <v/>
      </c>
    </row>
    <row r="234" spans="1:1" hidden="1" x14ac:dyDescent="0.25">
      <c r="A234" t="str">
        <f ca="1">'YODA File'!C235</f>
        <v/>
      </c>
    </row>
    <row r="235" spans="1:1" hidden="1" x14ac:dyDescent="0.25">
      <c r="A235" t="str">
        <f ca="1">'YODA File'!C236</f>
        <v/>
      </c>
    </row>
    <row r="236" spans="1:1" hidden="1" x14ac:dyDescent="0.25">
      <c r="A236" t="str">
        <f ca="1">'YODA File'!C237</f>
        <v/>
      </c>
    </row>
    <row r="237" spans="1:1" hidden="1" x14ac:dyDescent="0.25">
      <c r="A237" t="str">
        <f ca="1">'YODA File'!C238</f>
        <v/>
      </c>
    </row>
    <row r="238" spans="1:1" hidden="1" x14ac:dyDescent="0.25">
      <c r="A238" t="str">
        <f ca="1">'YODA File'!C239</f>
        <v/>
      </c>
    </row>
    <row r="239" spans="1:1" hidden="1" x14ac:dyDescent="0.25">
      <c r="A239" t="str">
        <f ca="1">'YODA File'!C240</f>
        <v/>
      </c>
    </row>
    <row r="240" spans="1:1" hidden="1" x14ac:dyDescent="0.25">
      <c r="A240" t="str">
        <f ca="1">'YODA File'!C241</f>
        <v/>
      </c>
    </row>
    <row r="241" spans="1:1" hidden="1" x14ac:dyDescent="0.25">
      <c r="A241" t="str">
        <f ca="1">'YODA File'!C242</f>
        <v/>
      </c>
    </row>
    <row r="242" spans="1:1" hidden="1" x14ac:dyDescent="0.25">
      <c r="A242" t="str">
        <f ca="1">'YODA File'!C243</f>
        <v/>
      </c>
    </row>
    <row r="243" spans="1:1" hidden="1" x14ac:dyDescent="0.25">
      <c r="A243" t="str">
        <f ca="1">'YODA File'!C244</f>
        <v/>
      </c>
    </row>
    <row r="244" spans="1:1" hidden="1" x14ac:dyDescent="0.25">
      <c r="A244" t="str">
        <f ca="1">'YODA File'!C245</f>
        <v/>
      </c>
    </row>
    <row r="245" spans="1:1" hidden="1" x14ac:dyDescent="0.25">
      <c r="A245" t="str">
        <f ca="1">'YODA File'!C246</f>
        <v/>
      </c>
    </row>
    <row r="246" spans="1:1" hidden="1" x14ac:dyDescent="0.25">
      <c r="A246" t="str">
        <f ca="1">'YODA File'!C247</f>
        <v/>
      </c>
    </row>
    <row r="247" spans="1:1" hidden="1" x14ac:dyDescent="0.25">
      <c r="A247" t="str">
        <f ca="1">'YODA File'!C248</f>
        <v/>
      </c>
    </row>
    <row r="248" spans="1:1" hidden="1" x14ac:dyDescent="0.25">
      <c r="A248" t="str">
        <f ca="1">'YODA File'!C249</f>
        <v/>
      </c>
    </row>
    <row r="249" spans="1:1" hidden="1" x14ac:dyDescent="0.25">
      <c r="A249" t="str">
        <f ca="1">'YODA File'!C250</f>
        <v/>
      </c>
    </row>
    <row r="250" spans="1:1" hidden="1" x14ac:dyDescent="0.25">
      <c r="A250" t="str">
        <f ca="1">'YODA File'!C251</f>
        <v/>
      </c>
    </row>
    <row r="251" spans="1:1" hidden="1" x14ac:dyDescent="0.25">
      <c r="A251" t="str">
        <f ca="1">'YODA File'!C252</f>
        <v/>
      </c>
    </row>
    <row r="252" spans="1:1" hidden="1" x14ac:dyDescent="0.25">
      <c r="A252" t="str">
        <f ca="1">'YODA File'!C253</f>
        <v/>
      </c>
    </row>
    <row r="253" spans="1:1" hidden="1" x14ac:dyDescent="0.25">
      <c r="A253" t="str">
        <f ca="1">'YODA File'!C254</f>
        <v/>
      </c>
    </row>
    <row r="254" spans="1:1" hidden="1" x14ac:dyDescent="0.25">
      <c r="A254" t="str">
        <f ca="1">'YODA File'!C255</f>
        <v/>
      </c>
    </row>
    <row r="255" spans="1:1" hidden="1" x14ac:dyDescent="0.25">
      <c r="A255" t="str">
        <f ca="1">'YODA File'!C256</f>
        <v/>
      </c>
    </row>
    <row r="256" spans="1:1" hidden="1" x14ac:dyDescent="0.25">
      <c r="A256" t="str">
        <f ca="1">'YODA File'!C257</f>
        <v/>
      </c>
    </row>
    <row r="257" spans="1:1" hidden="1" x14ac:dyDescent="0.25">
      <c r="A257" t="str">
        <f ca="1">'YODA File'!C258</f>
        <v/>
      </c>
    </row>
    <row r="258" spans="1:1" hidden="1" x14ac:dyDescent="0.25">
      <c r="A258" t="str">
        <f ca="1">'YODA File'!C259</f>
        <v/>
      </c>
    </row>
    <row r="259" spans="1:1" hidden="1" x14ac:dyDescent="0.25">
      <c r="A259" t="str">
        <f ca="1">'YODA File'!C260</f>
        <v/>
      </c>
    </row>
    <row r="260" spans="1:1" hidden="1" x14ac:dyDescent="0.25">
      <c r="A260" t="str">
        <f ca="1">'YODA File'!C261</f>
        <v/>
      </c>
    </row>
    <row r="261" spans="1:1" hidden="1" x14ac:dyDescent="0.25">
      <c r="A261" t="str">
        <f ca="1">'YODA File'!C262</f>
        <v/>
      </c>
    </row>
    <row r="262" spans="1:1" hidden="1" x14ac:dyDescent="0.25">
      <c r="A262" t="str">
        <f ca="1">'YODA File'!C263</f>
        <v/>
      </c>
    </row>
    <row r="263" spans="1:1" hidden="1" x14ac:dyDescent="0.25">
      <c r="A263" t="str">
        <f ca="1">'YODA File'!C264</f>
        <v/>
      </c>
    </row>
    <row r="264" spans="1:1" hidden="1" x14ac:dyDescent="0.25">
      <c r="A264" t="str">
        <f ca="1">'YODA File'!C265</f>
        <v/>
      </c>
    </row>
    <row r="265" spans="1:1" hidden="1" x14ac:dyDescent="0.25">
      <c r="A265" t="str">
        <f ca="1">'YODA File'!C266</f>
        <v/>
      </c>
    </row>
    <row r="266" spans="1:1" hidden="1" x14ac:dyDescent="0.25">
      <c r="A266" t="str">
        <f ca="1">'YODA File'!C267</f>
        <v/>
      </c>
    </row>
    <row r="267" spans="1:1" hidden="1" x14ac:dyDescent="0.25">
      <c r="A267" t="str">
        <f ca="1">'YODA File'!C268</f>
        <v/>
      </c>
    </row>
    <row r="268" spans="1:1" hidden="1" x14ac:dyDescent="0.25">
      <c r="A268" t="str">
        <f ca="1">'YODA File'!C269</f>
        <v/>
      </c>
    </row>
    <row r="269" spans="1:1" hidden="1" x14ac:dyDescent="0.25">
      <c r="A269" t="str">
        <f ca="1">'YODA File'!C270</f>
        <v/>
      </c>
    </row>
    <row r="270" spans="1:1" hidden="1" x14ac:dyDescent="0.25">
      <c r="A270" t="str">
        <f ca="1">'YODA File'!C271</f>
        <v/>
      </c>
    </row>
    <row r="271" spans="1:1" hidden="1" x14ac:dyDescent="0.25">
      <c r="A271" t="str">
        <f ca="1">'YODA File'!C272</f>
        <v/>
      </c>
    </row>
    <row r="272" spans="1:1" hidden="1" x14ac:dyDescent="0.25">
      <c r="A272" t="str">
        <f ca="1">'YODA File'!C273</f>
        <v/>
      </c>
    </row>
    <row r="273" spans="1:1" hidden="1" x14ac:dyDescent="0.25">
      <c r="A273" t="str">
        <f ca="1">'YODA File'!C274</f>
        <v/>
      </c>
    </row>
    <row r="274" spans="1:1" hidden="1" x14ac:dyDescent="0.25">
      <c r="A274" t="str">
        <f ca="1">'YODA File'!C275</f>
        <v/>
      </c>
    </row>
    <row r="275" spans="1:1" hidden="1" x14ac:dyDescent="0.25">
      <c r="A275" t="str">
        <f ca="1">'YODA File'!C276</f>
        <v/>
      </c>
    </row>
    <row r="276" spans="1:1" hidden="1" x14ac:dyDescent="0.25">
      <c r="A276" t="str">
        <f ca="1">'YODA File'!C277</f>
        <v/>
      </c>
    </row>
    <row r="277" spans="1:1" hidden="1" x14ac:dyDescent="0.25">
      <c r="A277" t="str">
        <f ca="1">'YODA File'!C278</f>
        <v/>
      </c>
    </row>
    <row r="278" spans="1:1" hidden="1" x14ac:dyDescent="0.25">
      <c r="A278" t="str">
        <f ca="1">'YODA File'!C279</f>
        <v/>
      </c>
    </row>
    <row r="279" spans="1:1" hidden="1" x14ac:dyDescent="0.25">
      <c r="A279" t="str">
        <f ca="1">'YODA File'!C280</f>
        <v/>
      </c>
    </row>
    <row r="280" spans="1:1" hidden="1" x14ac:dyDescent="0.25">
      <c r="A280" t="str">
        <f ca="1">'YODA File'!C281</f>
        <v/>
      </c>
    </row>
    <row r="281" spans="1:1" hidden="1" x14ac:dyDescent="0.25">
      <c r="A281" t="str">
        <f ca="1">'YODA File'!C282</f>
        <v/>
      </c>
    </row>
    <row r="282" spans="1:1" hidden="1" x14ac:dyDescent="0.25">
      <c r="A282" t="str">
        <f ca="1">'YODA File'!C283</f>
        <v/>
      </c>
    </row>
    <row r="283" spans="1:1" hidden="1" x14ac:dyDescent="0.25">
      <c r="A283" t="str">
        <f ca="1">'YODA File'!C284</f>
        <v/>
      </c>
    </row>
    <row r="284" spans="1:1" hidden="1" x14ac:dyDescent="0.25">
      <c r="A284" t="str">
        <f ca="1">'YODA File'!C285</f>
        <v/>
      </c>
    </row>
    <row r="285" spans="1:1" hidden="1" x14ac:dyDescent="0.25">
      <c r="A285" t="str">
        <f ca="1">'YODA File'!C286</f>
        <v/>
      </c>
    </row>
    <row r="286" spans="1:1" hidden="1" x14ac:dyDescent="0.25">
      <c r="A286" t="str">
        <f ca="1">'YODA File'!C287</f>
        <v/>
      </c>
    </row>
    <row r="287" spans="1:1" hidden="1" x14ac:dyDescent="0.25">
      <c r="A287" t="str">
        <f ca="1">'YODA File'!C288</f>
        <v/>
      </c>
    </row>
    <row r="288" spans="1:1" hidden="1" x14ac:dyDescent="0.25">
      <c r="A288" t="str">
        <f ca="1">'YODA File'!C289</f>
        <v/>
      </c>
    </row>
    <row r="289" spans="1:1" hidden="1" x14ac:dyDescent="0.25">
      <c r="A289" t="str">
        <f ca="1">'YODA File'!C290</f>
        <v/>
      </c>
    </row>
    <row r="290" spans="1:1" hidden="1" x14ac:dyDescent="0.25">
      <c r="A290" t="str">
        <f ca="1">'YODA File'!C291</f>
        <v/>
      </c>
    </row>
    <row r="291" spans="1:1" hidden="1" x14ac:dyDescent="0.25">
      <c r="A291" t="str">
        <f ca="1">'YODA File'!C292</f>
        <v/>
      </c>
    </row>
    <row r="292" spans="1:1" hidden="1" x14ac:dyDescent="0.25">
      <c r="A292" t="str">
        <f ca="1">'YODA File'!C293</f>
        <v/>
      </c>
    </row>
    <row r="293" spans="1:1" hidden="1" x14ac:dyDescent="0.25">
      <c r="A293" t="str">
        <f ca="1">'YODA File'!C294</f>
        <v/>
      </c>
    </row>
    <row r="294" spans="1:1" hidden="1" x14ac:dyDescent="0.25">
      <c r="A294" t="str">
        <f ca="1">'YODA File'!C295</f>
        <v/>
      </c>
    </row>
    <row r="295" spans="1:1" hidden="1" x14ac:dyDescent="0.25">
      <c r="A295" t="str">
        <f ca="1">'YODA File'!C296</f>
        <v/>
      </c>
    </row>
    <row r="296" spans="1:1" hidden="1" x14ac:dyDescent="0.25">
      <c r="A296" t="str">
        <f ca="1">'YODA File'!C297</f>
        <v/>
      </c>
    </row>
    <row r="297" spans="1:1" hidden="1" x14ac:dyDescent="0.25">
      <c r="A297" t="str">
        <f ca="1">'YODA File'!C298</f>
        <v/>
      </c>
    </row>
    <row r="298" spans="1:1" hidden="1" x14ac:dyDescent="0.25">
      <c r="A298" t="str">
        <f ca="1">'YODA File'!C299</f>
        <v/>
      </c>
    </row>
    <row r="299" spans="1:1" hidden="1" x14ac:dyDescent="0.25">
      <c r="A299" t="str">
        <f ca="1">'YODA File'!C300</f>
        <v/>
      </c>
    </row>
    <row r="300" spans="1:1" hidden="1" x14ac:dyDescent="0.25">
      <c r="A300" t="str">
        <f ca="1">'YODA File'!C301</f>
        <v/>
      </c>
    </row>
    <row r="301" spans="1:1" hidden="1" x14ac:dyDescent="0.25">
      <c r="A301" t="str">
        <f ca="1">'YODA File'!C302</f>
        <v/>
      </c>
    </row>
    <row r="302" spans="1:1" hidden="1" x14ac:dyDescent="0.25">
      <c r="A302" t="str">
        <f ca="1">'YODA File'!C303</f>
        <v/>
      </c>
    </row>
    <row r="303" spans="1:1" hidden="1" x14ac:dyDescent="0.25">
      <c r="A303" t="str">
        <f ca="1">'YODA File'!C304</f>
        <v/>
      </c>
    </row>
    <row r="304" spans="1:1" hidden="1" x14ac:dyDescent="0.25">
      <c r="A304" t="str">
        <f ca="1">'YODA File'!C305</f>
        <v/>
      </c>
    </row>
    <row r="305" spans="1:1" hidden="1" x14ac:dyDescent="0.25">
      <c r="A305" t="str">
        <f ca="1">'YODA File'!C306</f>
        <v/>
      </c>
    </row>
    <row r="306" spans="1:1" hidden="1" x14ac:dyDescent="0.25">
      <c r="A306" t="str">
        <f ca="1">'YODA File'!C307</f>
        <v/>
      </c>
    </row>
    <row r="307" spans="1:1" hidden="1" x14ac:dyDescent="0.25">
      <c r="A307" t="str">
        <f ca="1">'YODA File'!C308</f>
        <v/>
      </c>
    </row>
    <row r="308" spans="1:1" hidden="1" x14ac:dyDescent="0.25">
      <c r="A308" t="str">
        <f ca="1">'YODA File'!C309</f>
        <v/>
      </c>
    </row>
    <row r="309" spans="1:1" hidden="1" x14ac:dyDescent="0.25">
      <c r="A309" t="str">
        <f ca="1">'YODA File'!C310</f>
        <v/>
      </c>
    </row>
    <row r="310" spans="1:1" hidden="1" x14ac:dyDescent="0.25">
      <c r="A310" t="str">
        <f ca="1">'YODA File'!C311</f>
        <v/>
      </c>
    </row>
    <row r="311" spans="1:1" hidden="1" x14ac:dyDescent="0.25">
      <c r="A311" t="str">
        <f ca="1">'YODA File'!C312</f>
        <v/>
      </c>
    </row>
    <row r="312" spans="1:1" hidden="1" x14ac:dyDescent="0.25">
      <c r="A312" t="str">
        <f ca="1">'YODA File'!C313</f>
        <v/>
      </c>
    </row>
    <row r="313" spans="1:1" hidden="1" x14ac:dyDescent="0.25">
      <c r="A313" t="str">
        <f ca="1">'YODA File'!C314</f>
        <v/>
      </c>
    </row>
    <row r="314" spans="1:1" hidden="1" x14ac:dyDescent="0.25">
      <c r="A314" t="str">
        <f ca="1">'YODA File'!C315</f>
        <v/>
      </c>
    </row>
    <row r="315" spans="1:1" hidden="1" x14ac:dyDescent="0.25">
      <c r="A315" t="str">
        <f ca="1">'YODA File'!C316</f>
        <v/>
      </c>
    </row>
    <row r="316" spans="1:1" hidden="1" x14ac:dyDescent="0.25">
      <c r="A316" t="str">
        <f ca="1">'YODA File'!C317</f>
        <v/>
      </c>
    </row>
    <row r="317" spans="1:1" hidden="1" x14ac:dyDescent="0.25">
      <c r="A317" t="str">
        <f ca="1">'YODA File'!C318</f>
        <v/>
      </c>
    </row>
    <row r="318" spans="1:1" hidden="1" x14ac:dyDescent="0.25">
      <c r="A318" t="str">
        <f ca="1">'YODA File'!C319</f>
        <v/>
      </c>
    </row>
    <row r="319" spans="1:1" hidden="1" x14ac:dyDescent="0.25">
      <c r="A319" t="str">
        <f ca="1">'YODA File'!C320</f>
        <v/>
      </c>
    </row>
    <row r="320" spans="1:1" hidden="1" x14ac:dyDescent="0.25">
      <c r="A320" t="str">
        <f ca="1">'YODA File'!C321</f>
        <v/>
      </c>
    </row>
    <row r="321" spans="1:1" hidden="1" x14ac:dyDescent="0.25">
      <c r="A321" t="str">
        <f ca="1">'YODA File'!C322</f>
        <v/>
      </c>
    </row>
    <row r="322" spans="1:1" hidden="1" x14ac:dyDescent="0.25">
      <c r="A322" t="str">
        <f ca="1">'YODA File'!C323</f>
        <v/>
      </c>
    </row>
    <row r="323" spans="1:1" hidden="1" x14ac:dyDescent="0.25">
      <c r="A323" t="str">
        <f ca="1">'YODA File'!C324</f>
        <v/>
      </c>
    </row>
    <row r="324" spans="1:1" hidden="1" x14ac:dyDescent="0.25">
      <c r="A324" t="str">
        <f ca="1">'YODA File'!C325</f>
        <v/>
      </c>
    </row>
    <row r="325" spans="1:1" hidden="1" x14ac:dyDescent="0.25">
      <c r="A325" t="str">
        <f ca="1">'YODA File'!C326</f>
        <v/>
      </c>
    </row>
    <row r="326" spans="1:1" hidden="1" x14ac:dyDescent="0.25">
      <c r="A326" t="str">
        <f ca="1">'YODA File'!C327</f>
        <v/>
      </c>
    </row>
    <row r="327" spans="1:1" hidden="1" x14ac:dyDescent="0.25">
      <c r="A327" t="str">
        <f ca="1">'YODA File'!C328</f>
        <v/>
      </c>
    </row>
    <row r="328" spans="1:1" hidden="1" x14ac:dyDescent="0.25">
      <c r="A328" t="str">
        <f ca="1">'YODA File'!C329</f>
        <v/>
      </c>
    </row>
    <row r="329" spans="1:1" hidden="1" x14ac:dyDescent="0.25">
      <c r="A329" t="str">
        <f ca="1">'YODA File'!C330</f>
        <v/>
      </c>
    </row>
    <row r="330" spans="1:1" hidden="1" x14ac:dyDescent="0.25">
      <c r="A330" t="str">
        <f ca="1">'YODA File'!C331</f>
        <v/>
      </c>
    </row>
    <row r="331" spans="1:1" hidden="1" x14ac:dyDescent="0.25">
      <c r="A331" t="str">
        <f ca="1">'YODA File'!C332</f>
        <v/>
      </c>
    </row>
    <row r="332" spans="1:1" hidden="1" x14ac:dyDescent="0.25">
      <c r="A332" t="str">
        <f ca="1">'YODA File'!C333</f>
        <v/>
      </c>
    </row>
    <row r="333" spans="1:1" hidden="1" x14ac:dyDescent="0.25">
      <c r="A333" t="str">
        <f ca="1">'YODA File'!C334</f>
        <v/>
      </c>
    </row>
    <row r="334" spans="1:1" hidden="1" x14ac:dyDescent="0.25">
      <c r="A334" t="str">
        <f ca="1">'YODA File'!C335</f>
        <v/>
      </c>
    </row>
    <row r="335" spans="1:1" hidden="1" x14ac:dyDescent="0.25">
      <c r="A335" t="str">
        <f ca="1">'YODA File'!C336</f>
        <v/>
      </c>
    </row>
    <row r="336" spans="1:1" hidden="1" x14ac:dyDescent="0.25">
      <c r="A336" t="str">
        <f ca="1">'YODA File'!C337</f>
        <v/>
      </c>
    </row>
    <row r="337" spans="1:1" hidden="1" x14ac:dyDescent="0.25">
      <c r="A337" t="str">
        <f ca="1">'YODA File'!C338</f>
        <v/>
      </c>
    </row>
    <row r="338" spans="1:1" hidden="1" x14ac:dyDescent="0.25">
      <c r="A338" t="str">
        <f ca="1">'YODA File'!C339</f>
        <v/>
      </c>
    </row>
    <row r="339" spans="1:1" hidden="1" x14ac:dyDescent="0.25">
      <c r="A339" t="str">
        <f ca="1">'YODA File'!C340</f>
        <v/>
      </c>
    </row>
    <row r="340" spans="1:1" hidden="1" x14ac:dyDescent="0.25">
      <c r="A340" t="str">
        <f ca="1">'YODA File'!C341</f>
        <v/>
      </c>
    </row>
    <row r="341" spans="1:1" hidden="1" x14ac:dyDescent="0.25">
      <c r="A341" t="str">
        <f ca="1">'YODA File'!C342</f>
        <v/>
      </c>
    </row>
    <row r="342" spans="1:1" hidden="1" x14ac:dyDescent="0.25">
      <c r="A342" t="str">
        <f ca="1">'YODA File'!C343</f>
        <v/>
      </c>
    </row>
    <row r="343" spans="1:1" hidden="1" x14ac:dyDescent="0.25">
      <c r="A343" t="str">
        <f ca="1">'YODA File'!C344</f>
        <v/>
      </c>
    </row>
    <row r="344" spans="1:1" hidden="1" x14ac:dyDescent="0.25">
      <c r="A344" t="str">
        <f ca="1">'YODA File'!C345</f>
        <v/>
      </c>
    </row>
    <row r="345" spans="1:1" hidden="1" x14ac:dyDescent="0.25">
      <c r="A345" t="str">
        <f ca="1">'YODA File'!C346</f>
        <v/>
      </c>
    </row>
    <row r="346" spans="1:1" hidden="1" x14ac:dyDescent="0.25">
      <c r="A346" t="str">
        <f ca="1">'YODA File'!C347</f>
        <v/>
      </c>
    </row>
    <row r="347" spans="1:1" hidden="1" x14ac:dyDescent="0.25">
      <c r="A347" t="str">
        <f ca="1">'YODA File'!C348</f>
        <v/>
      </c>
    </row>
    <row r="348" spans="1:1" hidden="1" x14ac:dyDescent="0.25">
      <c r="A348" t="str">
        <f ca="1">'YODA File'!C349</f>
        <v/>
      </c>
    </row>
    <row r="349" spans="1:1" hidden="1" x14ac:dyDescent="0.25">
      <c r="A349" t="str">
        <f ca="1">'YODA File'!C350</f>
        <v/>
      </c>
    </row>
    <row r="350" spans="1:1" hidden="1" x14ac:dyDescent="0.25">
      <c r="A350" t="str">
        <f ca="1">'YODA File'!C351</f>
        <v/>
      </c>
    </row>
    <row r="351" spans="1:1" hidden="1" x14ac:dyDescent="0.25">
      <c r="A351" t="str">
        <f ca="1">'YODA File'!C352</f>
        <v/>
      </c>
    </row>
    <row r="352" spans="1:1" hidden="1" x14ac:dyDescent="0.25">
      <c r="A352" t="str">
        <f ca="1">'YODA File'!C353</f>
        <v/>
      </c>
    </row>
    <row r="353" spans="1:1" hidden="1" x14ac:dyDescent="0.25">
      <c r="A353" t="str">
        <f ca="1">'YODA File'!C354</f>
        <v/>
      </c>
    </row>
    <row r="354" spans="1:1" hidden="1" x14ac:dyDescent="0.25">
      <c r="A354" t="str">
        <f ca="1">'YODA File'!C355</f>
        <v/>
      </c>
    </row>
    <row r="355" spans="1:1" hidden="1" x14ac:dyDescent="0.25">
      <c r="A355" t="str">
        <f ca="1">'YODA File'!C356</f>
        <v/>
      </c>
    </row>
    <row r="356" spans="1:1" hidden="1" x14ac:dyDescent="0.25">
      <c r="A356" t="str">
        <f ca="1">'YODA File'!C357</f>
        <v/>
      </c>
    </row>
    <row r="357" spans="1:1" hidden="1" x14ac:dyDescent="0.25">
      <c r="A357" t="str">
        <f ca="1">'YODA File'!C358</f>
        <v/>
      </c>
    </row>
    <row r="358" spans="1:1" hidden="1" x14ac:dyDescent="0.25">
      <c r="A358" t="str">
        <f ca="1">'YODA File'!C359</f>
        <v/>
      </c>
    </row>
    <row r="359" spans="1:1" hidden="1" x14ac:dyDescent="0.25">
      <c r="A359" t="str">
        <f ca="1">'YODA File'!C360</f>
        <v/>
      </c>
    </row>
    <row r="360" spans="1:1" hidden="1" x14ac:dyDescent="0.25">
      <c r="A360" t="str">
        <f ca="1">'YODA File'!C361</f>
        <v/>
      </c>
    </row>
    <row r="361" spans="1:1" hidden="1" x14ac:dyDescent="0.25">
      <c r="A361" t="str">
        <f ca="1">'YODA File'!C362</f>
        <v/>
      </c>
    </row>
    <row r="362" spans="1:1" hidden="1" x14ac:dyDescent="0.25">
      <c r="A362" t="str">
        <f ca="1">'YODA File'!C363</f>
        <v/>
      </c>
    </row>
    <row r="363" spans="1:1" hidden="1" x14ac:dyDescent="0.25">
      <c r="A363" t="str">
        <f ca="1">'YODA File'!C364</f>
        <v/>
      </c>
    </row>
    <row r="364" spans="1:1" hidden="1" x14ac:dyDescent="0.25">
      <c r="A364" t="str">
        <f ca="1">'YODA File'!C365</f>
        <v/>
      </c>
    </row>
    <row r="365" spans="1:1" hidden="1" x14ac:dyDescent="0.25">
      <c r="A365" t="str">
        <f ca="1">'YODA File'!C366</f>
        <v/>
      </c>
    </row>
    <row r="366" spans="1:1" hidden="1" x14ac:dyDescent="0.25">
      <c r="A366" t="str">
        <f ca="1">'YODA File'!C367</f>
        <v/>
      </c>
    </row>
    <row r="367" spans="1:1" hidden="1" x14ac:dyDescent="0.25">
      <c r="A367" t="str">
        <f ca="1">'YODA File'!C368</f>
        <v/>
      </c>
    </row>
    <row r="368" spans="1:1" hidden="1" x14ac:dyDescent="0.25">
      <c r="A368" t="str">
        <f ca="1">'YODA File'!C369</f>
        <v/>
      </c>
    </row>
    <row r="369" spans="1:1" hidden="1" x14ac:dyDescent="0.25">
      <c r="A369" t="str">
        <f ca="1">'YODA File'!C370</f>
        <v/>
      </c>
    </row>
    <row r="370" spans="1:1" hidden="1" x14ac:dyDescent="0.25">
      <c r="A370" t="str">
        <f ca="1">'YODA File'!C371</f>
        <v/>
      </c>
    </row>
    <row r="371" spans="1:1" hidden="1" x14ac:dyDescent="0.25">
      <c r="A371" t="str">
        <f ca="1">'YODA File'!C372</f>
        <v/>
      </c>
    </row>
    <row r="372" spans="1:1" hidden="1" x14ac:dyDescent="0.25">
      <c r="A372" t="str">
        <f ca="1">'YODA File'!C373</f>
        <v/>
      </c>
    </row>
    <row r="373" spans="1:1" hidden="1" x14ac:dyDescent="0.25">
      <c r="A373" t="str">
        <f ca="1">'YODA File'!C374</f>
        <v/>
      </c>
    </row>
    <row r="374" spans="1:1" hidden="1" x14ac:dyDescent="0.25">
      <c r="A374" t="str">
        <f ca="1">'YODA File'!C375</f>
        <v/>
      </c>
    </row>
    <row r="375" spans="1:1" hidden="1" x14ac:dyDescent="0.25">
      <c r="A375" t="str">
        <f ca="1">'YODA File'!C376</f>
        <v/>
      </c>
    </row>
    <row r="376" spans="1:1" hidden="1" x14ac:dyDescent="0.25">
      <c r="A376" t="str">
        <f ca="1">'YODA File'!C377</f>
        <v/>
      </c>
    </row>
    <row r="377" spans="1:1" hidden="1" x14ac:dyDescent="0.25">
      <c r="A377" t="str">
        <f ca="1">'YODA File'!C378</f>
        <v/>
      </c>
    </row>
    <row r="378" spans="1:1" hidden="1" x14ac:dyDescent="0.25">
      <c r="A378" t="str">
        <f ca="1">'YODA File'!C379</f>
        <v/>
      </c>
    </row>
    <row r="379" spans="1:1" hidden="1" x14ac:dyDescent="0.25">
      <c r="A379" t="str">
        <f ca="1">'YODA File'!C380</f>
        <v/>
      </c>
    </row>
    <row r="380" spans="1:1" hidden="1" x14ac:dyDescent="0.25">
      <c r="A380" t="str">
        <f ca="1">'YODA File'!C381</f>
        <v/>
      </c>
    </row>
    <row r="381" spans="1:1" hidden="1" x14ac:dyDescent="0.25">
      <c r="A381" t="str">
        <f ca="1">'YODA File'!C382</f>
        <v/>
      </c>
    </row>
    <row r="382" spans="1:1" hidden="1" x14ac:dyDescent="0.25">
      <c r="A382" t="str">
        <f ca="1">'YODA File'!C383</f>
        <v/>
      </c>
    </row>
    <row r="383" spans="1:1" hidden="1" x14ac:dyDescent="0.25">
      <c r="A383" t="str">
        <f ca="1">'YODA File'!C384</f>
        <v/>
      </c>
    </row>
    <row r="384" spans="1:1" hidden="1" x14ac:dyDescent="0.25">
      <c r="A384" t="str">
        <f ca="1">'YODA File'!C385</f>
        <v/>
      </c>
    </row>
    <row r="385" spans="1:1" hidden="1" x14ac:dyDescent="0.25">
      <c r="A385" t="str">
        <f ca="1">'YODA File'!C386</f>
        <v/>
      </c>
    </row>
    <row r="386" spans="1:1" hidden="1" x14ac:dyDescent="0.25">
      <c r="A386" t="str">
        <f ca="1">'YODA File'!C387</f>
        <v/>
      </c>
    </row>
    <row r="387" spans="1:1" hidden="1" x14ac:dyDescent="0.25">
      <c r="A387" t="str">
        <f ca="1">'YODA File'!C388</f>
        <v/>
      </c>
    </row>
    <row r="388" spans="1:1" hidden="1" x14ac:dyDescent="0.25">
      <c r="A388" t="str">
        <f ca="1">'YODA File'!C389</f>
        <v/>
      </c>
    </row>
    <row r="389" spans="1:1" hidden="1" x14ac:dyDescent="0.25">
      <c r="A389" t="str">
        <f ca="1">'YODA File'!C390</f>
        <v/>
      </c>
    </row>
    <row r="390" spans="1:1" hidden="1" x14ac:dyDescent="0.25">
      <c r="A390" t="str">
        <f ca="1">'YODA File'!C391</f>
        <v/>
      </c>
    </row>
    <row r="391" spans="1:1" hidden="1" x14ac:dyDescent="0.25">
      <c r="A391" t="str">
        <f ca="1">'YODA File'!C392</f>
        <v/>
      </c>
    </row>
    <row r="392" spans="1:1" hidden="1" x14ac:dyDescent="0.25">
      <c r="A392" t="str">
        <f ca="1">'YODA File'!C393</f>
        <v/>
      </c>
    </row>
    <row r="393" spans="1:1" hidden="1" x14ac:dyDescent="0.25">
      <c r="A393" t="str">
        <f ca="1">'YODA File'!C394</f>
        <v/>
      </c>
    </row>
    <row r="394" spans="1:1" hidden="1" x14ac:dyDescent="0.25">
      <c r="A394" t="str">
        <f ca="1">'YODA File'!C395</f>
        <v/>
      </c>
    </row>
    <row r="395" spans="1:1" hidden="1" x14ac:dyDescent="0.25">
      <c r="A395" t="str">
        <f ca="1">'YODA File'!C396</f>
        <v/>
      </c>
    </row>
    <row r="396" spans="1:1" hidden="1" x14ac:dyDescent="0.25">
      <c r="A396" t="str">
        <f ca="1">'YODA File'!C397</f>
        <v/>
      </c>
    </row>
    <row r="397" spans="1:1" hidden="1" x14ac:dyDescent="0.25">
      <c r="A397" t="str">
        <f ca="1">'YODA File'!C398</f>
        <v/>
      </c>
    </row>
    <row r="398" spans="1:1" hidden="1" x14ac:dyDescent="0.25">
      <c r="A398" t="str">
        <f ca="1">'YODA File'!C399</f>
        <v/>
      </c>
    </row>
    <row r="399" spans="1:1" hidden="1" x14ac:dyDescent="0.25">
      <c r="A399" t="str">
        <f ca="1">'YODA File'!C400</f>
        <v/>
      </c>
    </row>
    <row r="400" spans="1:1" hidden="1" x14ac:dyDescent="0.25">
      <c r="A400" t="str">
        <f ca="1">'YODA File'!C401</f>
        <v/>
      </c>
    </row>
    <row r="401" spans="1:1" hidden="1" x14ac:dyDescent="0.25">
      <c r="A401" t="str">
        <f ca="1">'YODA File'!C402</f>
        <v/>
      </c>
    </row>
    <row r="402" spans="1:1" hidden="1" x14ac:dyDescent="0.25">
      <c r="A402" t="str">
        <f ca="1">'YODA File'!C403</f>
        <v/>
      </c>
    </row>
    <row r="403" spans="1:1" hidden="1" x14ac:dyDescent="0.25">
      <c r="A403" t="str">
        <f ca="1">'YODA File'!C404</f>
        <v/>
      </c>
    </row>
    <row r="404" spans="1:1" hidden="1" x14ac:dyDescent="0.25">
      <c r="A404" t="str">
        <f ca="1">'YODA File'!C405</f>
        <v/>
      </c>
    </row>
    <row r="405" spans="1:1" hidden="1" x14ac:dyDescent="0.25">
      <c r="A405" t="str">
        <f ca="1">'YODA File'!C406</f>
        <v/>
      </c>
    </row>
    <row r="406" spans="1:1" hidden="1" x14ac:dyDescent="0.25">
      <c r="A406" t="str">
        <f ca="1">'YODA File'!C407</f>
        <v/>
      </c>
    </row>
    <row r="407" spans="1:1" hidden="1" x14ac:dyDescent="0.25">
      <c r="A407" t="str">
        <f ca="1">'YODA File'!C408</f>
        <v/>
      </c>
    </row>
    <row r="408" spans="1:1" hidden="1" x14ac:dyDescent="0.25">
      <c r="A408" t="str">
        <f ca="1">'YODA File'!C409</f>
        <v/>
      </c>
    </row>
    <row r="409" spans="1:1" hidden="1" x14ac:dyDescent="0.25">
      <c r="A409" t="str">
        <f ca="1">'YODA File'!C410</f>
        <v/>
      </c>
    </row>
    <row r="410" spans="1:1" hidden="1" x14ac:dyDescent="0.25">
      <c r="A410" t="str">
        <f ca="1">'YODA File'!C411</f>
        <v/>
      </c>
    </row>
    <row r="411" spans="1:1" hidden="1" x14ac:dyDescent="0.25">
      <c r="A411" t="str">
        <f ca="1">'YODA File'!C412</f>
        <v/>
      </c>
    </row>
    <row r="412" spans="1:1" hidden="1" x14ac:dyDescent="0.25">
      <c r="A412" t="str">
        <f ca="1">'YODA File'!C413</f>
        <v/>
      </c>
    </row>
    <row r="413" spans="1:1" hidden="1" x14ac:dyDescent="0.25">
      <c r="A413" t="str">
        <f ca="1">'YODA File'!C414</f>
        <v/>
      </c>
    </row>
    <row r="414" spans="1:1" hidden="1" x14ac:dyDescent="0.25">
      <c r="A414" t="str">
        <f ca="1">'YODA File'!C415</f>
        <v/>
      </c>
    </row>
    <row r="415" spans="1:1" hidden="1" x14ac:dyDescent="0.25">
      <c r="A415" t="str">
        <f ca="1">'YODA File'!C416</f>
        <v/>
      </c>
    </row>
    <row r="416" spans="1:1" hidden="1" x14ac:dyDescent="0.25">
      <c r="A416" t="str">
        <f ca="1">'YODA File'!C417</f>
        <v/>
      </c>
    </row>
    <row r="417" spans="1:1" hidden="1" x14ac:dyDescent="0.25">
      <c r="A417" t="str">
        <f ca="1">'YODA File'!C418</f>
        <v/>
      </c>
    </row>
    <row r="418" spans="1:1" hidden="1" x14ac:dyDescent="0.25">
      <c r="A418" t="str">
        <f ca="1">'YODA File'!C419</f>
        <v/>
      </c>
    </row>
    <row r="419" spans="1:1" hidden="1" x14ac:dyDescent="0.25">
      <c r="A419" t="str">
        <f ca="1">'YODA File'!C420</f>
        <v/>
      </c>
    </row>
    <row r="420" spans="1:1" hidden="1" x14ac:dyDescent="0.25">
      <c r="A420" t="str">
        <f ca="1">'YODA File'!C421</f>
        <v/>
      </c>
    </row>
    <row r="421" spans="1:1" hidden="1" x14ac:dyDescent="0.25">
      <c r="A421" t="str">
        <f ca="1">'YODA File'!C422</f>
        <v/>
      </c>
    </row>
    <row r="422" spans="1:1" hidden="1" x14ac:dyDescent="0.25">
      <c r="A422" t="str">
        <f ca="1">'YODA File'!C423</f>
        <v/>
      </c>
    </row>
    <row r="423" spans="1:1" hidden="1" x14ac:dyDescent="0.25">
      <c r="A423" t="str">
        <f ca="1">'YODA File'!C424</f>
        <v/>
      </c>
    </row>
    <row r="424" spans="1:1" hidden="1" x14ac:dyDescent="0.25">
      <c r="A424" t="str">
        <f ca="1">'YODA File'!C425</f>
        <v/>
      </c>
    </row>
    <row r="425" spans="1:1" hidden="1" x14ac:dyDescent="0.25">
      <c r="A425" t="str">
        <f ca="1">'YODA File'!C426</f>
        <v/>
      </c>
    </row>
    <row r="426" spans="1:1" hidden="1" x14ac:dyDescent="0.25">
      <c r="A426" t="str">
        <f ca="1">'YODA File'!C427</f>
        <v/>
      </c>
    </row>
    <row r="427" spans="1:1" hidden="1" x14ac:dyDescent="0.25">
      <c r="A427" t="str">
        <f ca="1">'YODA File'!C428</f>
        <v/>
      </c>
    </row>
    <row r="428" spans="1:1" hidden="1" x14ac:dyDescent="0.25">
      <c r="A428" t="str">
        <f ca="1">'YODA File'!C429</f>
        <v/>
      </c>
    </row>
    <row r="429" spans="1:1" hidden="1" x14ac:dyDescent="0.25">
      <c r="A429" t="str">
        <f ca="1">'YODA File'!C430</f>
        <v/>
      </c>
    </row>
    <row r="430" spans="1:1" hidden="1" x14ac:dyDescent="0.25">
      <c r="A430" t="str">
        <f ca="1">'YODA File'!C431</f>
        <v/>
      </c>
    </row>
    <row r="431" spans="1:1" hidden="1" x14ac:dyDescent="0.25">
      <c r="A431" t="str">
        <f ca="1">'YODA File'!C432</f>
        <v/>
      </c>
    </row>
    <row r="432" spans="1:1" hidden="1" x14ac:dyDescent="0.25">
      <c r="A432" t="str">
        <f ca="1">'YODA File'!C433</f>
        <v/>
      </c>
    </row>
    <row r="433" spans="1:1" hidden="1" x14ac:dyDescent="0.25">
      <c r="A433" t="str">
        <f ca="1">'YODA File'!C434</f>
        <v/>
      </c>
    </row>
    <row r="434" spans="1:1" hidden="1" x14ac:dyDescent="0.25">
      <c r="A434" t="str">
        <f ca="1">'YODA File'!C435</f>
        <v/>
      </c>
    </row>
    <row r="435" spans="1:1" hidden="1" x14ac:dyDescent="0.25">
      <c r="A435" t="str">
        <f ca="1">'YODA File'!C436</f>
        <v/>
      </c>
    </row>
    <row r="436" spans="1:1" hidden="1" x14ac:dyDescent="0.25">
      <c r="A436" t="str">
        <f ca="1">'YODA File'!C437</f>
        <v/>
      </c>
    </row>
    <row r="437" spans="1:1" hidden="1" x14ac:dyDescent="0.25">
      <c r="A437" t="str">
        <f ca="1">'YODA File'!C438</f>
        <v/>
      </c>
    </row>
    <row r="438" spans="1:1" hidden="1" x14ac:dyDescent="0.25">
      <c r="A438" t="str">
        <f ca="1">'YODA File'!C439</f>
        <v/>
      </c>
    </row>
    <row r="439" spans="1:1" hidden="1" x14ac:dyDescent="0.25">
      <c r="A439" t="str">
        <f ca="1">'YODA File'!C440</f>
        <v/>
      </c>
    </row>
    <row r="440" spans="1:1" hidden="1" x14ac:dyDescent="0.25">
      <c r="A440" t="str">
        <f ca="1">'YODA File'!C441</f>
        <v/>
      </c>
    </row>
    <row r="441" spans="1:1" hidden="1" x14ac:dyDescent="0.25">
      <c r="A441" t="str">
        <f ca="1">'YODA File'!C442</f>
        <v/>
      </c>
    </row>
    <row r="442" spans="1:1" hidden="1" x14ac:dyDescent="0.25">
      <c r="A442" t="str">
        <f ca="1">'YODA File'!C443</f>
        <v/>
      </c>
    </row>
    <row r="443" spans="1:1" hidden="1" x14ac:dyDescent="0.25">
      <c r="A443" t="str">
        <f ca="1">'YODA File'!C444</f>
        <v/>
      </c>
    </row>
    <row r="444" spans="1:1" hidden="1" x14ac:dyDescent="0.25">
      <c r="A444" t="str">
        <f ca="1">'YODA File'!C445</f>
        <v/>
      </c>
    </row>
    <row r="445" spans="1:1" hidden="1" x14ac:dyDescent="0.25">
      <c r="A445" t="str">
        <f ca="1">'YODA File'!C446</f>
        <v/>
      </c>
    </row>
    <row r="446" spans="1:1" hidden="1" x14ac:dyDescent="0.25">
      <c r="A446" t="str">
        <f ca="1">'YODA File'!C447</f>
        <v/>
      </c>
    </row>
    <row r="447" spans="1:1" hidden="1" x14ac:dyDescent="0.25">
      <c r="A447" t="str">
        <f ca="1">'YODA File'!C448</f>
        <v/>
      </c>
    </row>
    <row r="448" spans="1:1" hidden="1" x14ac:dyDescent="0.25">
      <c r="A448" t="str">
        <f ca="1">'YODA File'!C449</f>
        <v/>
      </c>
    </row>
    <row r="449" spans="1:1" hidden="1" x14ac:dyDescent="0.25">
      <c r="A449" t="str">
        <f ca="1">'YODA File'!C450</f>
        <v/>
      </c>
    </row>
    <row r="450" spans="1:1" hidden="1" x14ac:dyDescent="0.25">
      <c r="A450" t="str">
        <f ca="1">'YODA File'!C451</f>
        <v/>
      </c>
    </row>
    <row r="451" spans="1:1" hidden="1" x14ac:dyDescent="0.25">
      <c r="A451" t="str">
        <f ca="1">'YODA File'!C452</f>
        <v/>
      </c>
    </row>
    <row r="452" spans="1:1" hidden="1" x14ac:dyDescent="0.25">
      <c r="A452" t="str">
        <f ca="1">'YODA File'!C453</f>
        <v/>
      </c>
    </row>
    <row r="453" spans="1:1" hidden="1" x14ac:dyDescent="0.25">
      <c r="A453" t="str">
        <f ca="1">'YODA File'!C454</f>
        <v/>
      </c>
    </row>
    <row r="454" spans="1:1" hidden="1" x14ac:dyDescent="0.25">
      <c r="A454" t="str">
        <f ca="1">'YODA File'!C455</f>
        <v/>
      </c>
    </row>
    <row r="455" spans="1:1" hidden="1" x14ac:dyDescent="0.25">
      <c r="A455" t="str">
        <f ca="1">'YODA File'!C456</f>
        <v/>
      </c>
    </row>
    <row r="456" spans="1:1" hidden="1" x14ac:dyDescent="0.25">
      <c r="A456" t="str">
        <f ca="1">'YODA File'!C457</f>
        <v/>
      </c>
    </row>
    <row r="457" spans="1:1" hidden="1" x14ac:dyDescent="0.25">
      <c r="A457" t="str">
        <f ca="1">'YODA File'!C458</f>
        <v/>
      </c>
    </row>
    <row r="458" spans="1:1" hidden="1" x14ac:dyDescent="0.25">
      <c r="A458" t="str">
        <f ca="1">'YODA File'!C459</f>
        <v/>
      </c>
    </row>
    <row r="459" spans="1:1" hidden="1" x14ac:dyDescent="0.25">
      <c r="A459" t="str">
        <f ca="1">'YODA File'!C460</f>
        <v/>
      </c>
    </row>
    <row r="460" spans="1:1" hidden="1" x14ac:dyDescent="0.25">
      <c r="A460" t="str">
        <f ca="1">'YODA File'!C461</f>
        <v/>
      </c>
    </row>
    <row r="461" spans="1:1" hidden="1" x14ac:dyDescent="0.25">
      <c r="A461" t="str">
        <f ca="1">'YODA File'!C462</f>
        <v/>
      </c>
    </row>
    <row r="462" spans="1:1" hidden="1" x14ac:dyDescent="0.25">
      <c r="A462" t="str">
        <f ca="1">'YODA File'!C463</f>
        <v/>
      </c>
    </row>
    <row r="463" spans="1:1" hidden="1" x14ac:dyDescent="0.25">
      <c r="A463" t="str">
        <f ca="1">'YODA File'!C464</f>
        <v/>
      </c>
    </row>
    <row r="464" spans="1:1" hidden="1" x14ac:dyDescent="0.25">
      <c r="A464" t="str">
        <f ca="1">'YODA File'!C465</f>
        <v/>
      </c>
    </row>
    <row r="465" spans="1:1" hidden="1" x14ac:dyDescent="0.25">
      <c r="A465" t="str">
        <f ca="1">'YODA File'!C466</f>
        <v/>
      </c>
    </row>
    <row r="466" spans="1:1" hidden="1" x14ac:dyDescent="0.25">
      <c r="A466" t="str">
        <f ca="1">'YODA File'!C467</f>
        <v/>
      </c>
    </row>
    <row r="467" spans="1:1" hidden="1" x14ac:dyDescent="0.25">
      <c r="A467" t="str">
        <f ca="1">'YODA File'!C468</f>
        <v/>
      </c>
    </row>
    <row r="468" spans="1:1" hidden="1" x14ac:dyDescent="0.25">
      <c r="A468" t="str">
        <f ca="1">'YODA File'!C469</f>
        <v/>
      </c>
    </row>
    <row r="469" spans="1:1" hidden="1" x14ac:dyDescent="0.25">
      <c r="A469" t="str">
        <f ca="1">'YODA File'!C470</f>
        <v/>
      </c>
    </row>
    <row r="470" spans="1:1" hidden="1" x14ac:dyDescent="0.25">
      <c r="A470" t="str">
        <f ca="1">'YODA File'!C471</f>
        <v/>
      </c>
    </row>
    <row r="471" spans="1:1" hidden="1" x14ac:dyDescent="0.25">
      <c r="A471" t="str">
        <f ca="1">'YODA File'!C472</f>
        <v/>
      </c>
    </row>
    <row r="472" spans="1:1" hidden="1" x14ac:dyDescent="0.25">
      <c r="A472" t="str">
        <f ca="1">'YODA File'!C473</f>
        <v/>
      </c>
    </row>
    <row r="473" spans="1:1" hidden="1" x14ac:dyDescent="0.25">
      <c r="A473" t="str">
        <f ca="1">'YODA File'!C474</f>
        <v/>
      </c>
    </row>
    <row r="474" spans="1:1" hidden="1" x14ac:dyDescent="0.25">
      <c r="A474" t="str">
        <f ca="1">'YODA File'!C475</f>
        <v/>
      </c>
    </row>
    <row r="475" spans="1:1" hidden="1" x14ac:dyDescent="0.25">
      <c r="A475" t="str">
        <f ca="1">'YODA File'!C476</f>
        <v/>
      </c>
    </row>
    <row r="476" spans="1:1" hidden="1" x14ac:dyDescent="0.25">
      <c r="A476" t="str">
        <f ca="1">'YODA File'!C477</f>
        <v/>
      </c>
    </row>
    <row r="477" spans="1:1" hidden="1" x14ac:dyDescent="0.25">
      <c r="A477" t="str">
        <f ca="1">'YODA File'!C478</f>
        <v/>
      </c>
    </row>
    <row r="478" spans="1:1" hidden="1" x14ac:dyDescent="0.25">
      <c r="A478" t="str">
        <f ca="1">'YODA File'!C479</f>
        <v/>
      </c>
    </row>
    <row r="479" spans="1:1" hidden="1" x14ac:dyDescent="0.25">
      <c r="A479" t="str">
        <f ca="1">'YODA File'!C480</f>
        <v/>
      </c>
    </row>
    <row r="480" spans="1:1" hidden="1" x14ac:dyDescent="0.25">
      <c r="A480" t="str">
        <f ca="1">'YODA File'!C481</f>
        <v/>
      </c>
    </row>
    <row r="481" spans="1:1" hidden="1" x14ac:dyDescent="0.25">
      <c r="A481" t="str">
        <f ca="1">'YODA File'!C482</f>
        <v/>
      </c>
    </row>
    <row r="482" spans="1:1" hidden="1" x14ac:dyDescent="0.25">
      <c r="A482" t="str">
        <f ca="1">'YODA File'!C483</f>
        <v/>
      </c>
    </row>
    <row r="483" spans="1:1" hidden="1" x14ac:dyDescent="0.25">
      <c r="A483" t="str">
        <f ca="1">'YODA File'!C484</f>
        <v/>
      </c>
    </row>
    <row r="484" spans="1:1" hidden="1" x14ac:dyDescent="0.25">
      <c r="A484" t="str">
        <f ca="1">'YODA File'!C485</f>
        <v/>
      </c>
    </row>
    <row r="485" spans="1:1" hidden="1" x14ac:dyDescent="0.25">
      <c r="A485" t="str">
        <f ca="1">'YODA File'!C486</f>
        <v/>
      </c>
    </row>
    <row r="486" spans="1:1" hidden="1" x14ac:dyDescent="0.25">
      <c r="A486" t="str">
        <f ca="1">'YODA File'!C487</f>
        <v/>
      </c>
    </row>
    <row r="487" spans="1:1" hidden="1" x14ac:dyDescent="0.25">
      <c r="A487" t="str">
        <f ca="1">'YODA File'!C488</f>
        <v/>
      </c>
    </row>
    <row r="488" spans="1:1" hidden="1" x14ac:dyDescent="0.25">
      <c r="A488" t="str">
        <f ca="1">'YODA File'!C489</f>
        <v/>
      </c>
    </row>
    <row r="489" spans="1:1" hidden="1" x14ac:dyDescent="0.25">
      <c r="A489" t="str">
        <f ca="1">'YODA File'!C490</f>
        <v/>
      </c>
    </row>
    <row r="490" spans="1:1" hidden="1" x14ac:dyDescent="0.25">
      <c r="A490" t="str">
        <f ca="1">'YODA File'!C491</f>
        <v/>
      </c>
    </row>
    <row r="491" spans="1:1" hidden="1" x14ac:dyDescent="0.25">
      <c r="A491" t="str">
        <f ca="1">'YODA File'!C492</f>
        <v/>
      </c>
    </row>
    <row r="492" spans="1:1" hidden="1" x14ac:dyDescent="0.25">
      <c r="A492" t="str">
        <f ca="1">'YODA File'!C493</f>
        <v/>
      </c>
    </row>
    <row r="493" spans="1:1" hidden="1" x14ac:dyDescent="0.25">
      <c r="A493" t="str">
        <f ca="1">'YODA File'!C494</f>
        <v/>
      </c>
    </row>
    <row r="494" spans="1:1" hidden="1" x14ac:dyDescent="0.25">
      <c r="A494" t="str">
        <f ca="1">'YODA File'!C495</f>
        <v/>
      </c>
    </row>
    <row r="495" spans="1:1" hidden="1" x14ac:dyDescent="0.25">
      <c r="A495" t="str">
        <f ca="1">'YODA File'!C496</f>
        <v/>
      </c>
    </row>
    <row r="496" spans="1:1" hidden="1" x14ac:dyDescent="0.25">
      <c r="A496" t="str">
        <f ca="1">'YODA File'!C497</f>
        <v/>
      </c>
    </row>
    <row r="497" spans="1:1" hidden="1" x14ac:dyDescent="0.25">
      <c r="A497" t="str">
        <f ca="1">'YODA File'!C498</f>
        <v/>
      </c>
    </row>
    <row r="498" spans="1:1" hidden="1" x14ac:dyDescent="0.25">
      <c r="A498" t="str">
        <f ca="1">'YODA File'!C499</f>
        <v/>
      </c>
    </row>
    <row r="499" spans="1:1" hidden="1" x14ac:dyDescent="0.25">
      <c r="A499" t="str">
        <f ca="1">'YODA File'!C500</f>
        <v/>
      </c>
    </row>
    <row r="500" spans="1:1" hidden="1" x14ac:dyDescent="0.25">
      <c r="A500" t="str">
        <f ca="1">'YODA File'!C501</f>
        <v/>
      </c>
    </row>
    <row r="501" spans="1:1" hidden="1" x14ac:dyDescent="0.25">
      <c r="A501" t="str">
        <f ca="1">'YODA File'!C502</f>
        <v/>
      </c>
    </row>
    <row r="502" spans="1:1" hidden="1" x14ac:dyDescent="0.25">
      <c r="A502" t="str">
        <f ca="1">'YODA File'!C503</f>
        <v/>
      </c>
    </row>
    <row r="503" spans="1:1" hidden="1" x14ac:dyDescent="0.25">
      <c r="A503" t="str">
        <f ca="1">'YODA File'!C504</f>
        <v/>
      </c>
    </row>
    <row r="504" spans="1:1" hidden="1" x14ac:dyDescent="0.25">
      <c r="A504" t="str">
        <f ca="1">'YODA File'!C505</f>
        <v/>
      </c>
    </row>
    <row r="505" spans="1:1" hidden="1" x14ac:dyDescent="0.25">
      <c r="A505" t="str">
        <f ca="1">'YODA File'!C506</f>
        <v/>
      </c>
    </row>
    <row r="506" spans="1:1" hidden="1" x14ac:dyDescent="0.25">
      <c r="A506" t="str">
        <f ca="1">'YODA File'!C507</f>
        <v/>
      </c>
    </row>
    <row r="507" spans="1:1" hidden="1" x14ac:dyDescent="0.25">
      <c r="A507" t="str">
        <f ca="1">'YODA File'!C508</f>
        <v/>
      </c>
    </row>
    <row r="508" spans="1:1" hidden="1" x14ac:dyDescent="0.25">
      <c r="A508" t="str">
        <f ca="1">'YODA File'!C509</f>
        <v/>
      </c>
    </row>
    <row r="509" spans="1:1" hidden="1" x14ac:dyDescent="0.25">
      <c r="A509" t="str">
        <f ca="1">'YODA File'!C510</f>
        <v/>
      </c>
    </row>
    <row r="510" spans="1:1" hidden="1" x14ac:dyDescent="0.25">
      <c r="A510" t="str">
        <f ca="1">'YODA File'!C511</f>
        <v/>
      </c>
    </row>
    <row r="511" spans="1:1" hidden="1" x14ac:dyDescent="0.25">
      <c r="A511" t="str">
        <f ca="1">'YODA File'!C512</f>
        <v/>
      </c>
    </row>
    <row r="512" spans="1:1" hidden="1" x14ac:dyDescent="0.25">
      <c r="A512" t="str">
        <f ca="1">'YODA File'!C513</f>
        <v/>
      </c>
    </row>
    <row r="513" spans="1:1" hidden="1" x14ac:dyDescent="0.25">
      <c r="A513" t="str">
        <f ca="1">'YODA File'!C514</f>
        <v/>
      </c>
    </row>
    <row r="514" spans="1:1" hidden="1" x14ac:dyDescent="0.25">
      <c r="A514" t="str">
        <f ca="1">'YODA File'!C515</f>
        <v/>
      </c>
    </row>
    <row r="515" spans="1:1" hidden="1" x14ac:dyDescent="0.25">
      <c r="A515" t="str">
        <f ca="1">'YODA File'!C516</f>
        <v/>
      </c>
    </row>
    <row r="516" spans="1:1" hidden="1" x14ac:dyDescent="0.25">
      <c r="A516" t="str">
        <f ca="1">'YODA File'!C517</f>
        <v/>
      </c>
    </row>
    <row r="517" spans="1:1" hidden="1" x14ac:dyDescent="0.25">
      <c r="A517" t="str">
        <f ca="1">'YODA File'!C518</f>
        <v/>
      </c>
    </row>
    <row r="518" spans="1:1" hidden="1" x14ac:dyDescent="0.25">
      <c r="A518" t="str">
        <f ca="1">'YODA File'!C519</f>
        <v/>
      </c>
    </row>
    <row r="519" spans="1:1" hidden="1" x14ac:dyDescent="0.25">
      <c r="A519" t="str">
        <f ca="1">'YODA File'!C520</f>
        <v/>
      </c>
    </row>
    <row r="520" spans="1:1" hidden="1" x14ac:dyDescent="0.25">
      <c r="A520" t="str">
        <f ca="1">'YODA File'!C521</f>
        <v/>
      </c>
    </row>
    <row r="521" spans="1:1" hidden="1" x14ac:dyDescent="0.25">
      <c r="A521" t="str">
        <f ca="1">'YODA File'!C522</f>
        <v/>
      </c>
    </row>
    <row r="522" spans="1:1" hidden="1" x14ac:dyDescent="0.25">
      <c r="A522" t="str">
        <f ca="1">'YODA File'!C523</f>
        <v/>
      </c>
    </row>
    <row r="523" spans="1:1" hidden="1" x14ac:dyDescent="0.25">
      <c r="A523" t="str">
        <f ca="1">'YODA File'!C524</f>
        <v/>
      </c>
    </row>
    <row r="524" spans="1:1" hidden="1" x14ac:dyDescent="0.25">
      <c r="A524" t="str">
        <f ca="1">'YODA File'!C525</f>
        <v/>
      </c>
    </row>
    <row r="525" spans="1:1" hidden="1" x14ac:dyDescent="0.25">
      <c r="A525" t="str">
        <f ca="1">'YODA File'!C526</f>
        <v/>
      </c>
    </row>
    <row r="526" spans="1:1" hidden="1" x14ac:dyDescent="0.25">
      <c r="A526" t="str">
        <f ca="1">'YODA File'!C527</f>
        <v/>
      </c>
    </row>
    <row r="527" spans="1:1" hidden="1" x14ac:dyDescent="0.25">
      <c r="A527" t="str">
        <f ca="1">'YODA File'!C528</f>
        <v/>
      </c>
    </row>
    <row r="528" spans="1:1" hidden="1" x14ac:dyDescent="0.25">
      <c r="A528" t="str">
        <f ca="1">'YODA File'!C529</f>
        <v/>
      </c>
    </row>
    <row r="529" spans="1:1" hidden="1" x14ac:dyDescent="0.25">
      <c r="A529" t="str">
        <f ca="1">'YODA File'!C530</f>
        <v/>
      </c>
    </row>
    <row r="530" spans="1:1" hidden="1" x14ac:dyDescent="0.25">
      <c r="A530" t="str">
        <f ca="1">'YODA File'!C531</f>
        <v/>
      </c>
    </row>
    <row r="531" spans="1:1" hidden="1" x14ac:dyDescent="0.25">
      <c r="A531" t="str">
        <f ca="1">'YODA File'!C532</f>
        <v/>
      </c>
    </row>
    <row r="532" spans="1:1" hidden="1" x14ac:dyDescent="0.25">
      <c r="A532" t="str">
        <f ca="1">'YODA File'!C533</f>
        <v/>
      </c>
    </row>
    <row r="533" spans="1:1" hidden="1" x14ac:dyDescent="0.25">
      <c r="A533" t="str">
        <f ca="1">'YODA File'!C534</f>
        <v/>
      </c>
    </row>
    <row r="534" spans="1:1" hidden="1" x14ac:dyDescent="0.25">
      <c r="A534" t="str">
        <f ca="1">'YODA File'!C535</f>
        <v/>
      </c>
    </row>
    <row r="535" spans="1:1" hidden="1" x14ac:dyDescent="0.25">
      <c r="A535" t="str">
        <f ca="1">'YODA File'!C536</f>
        <v/>
      </c>
    </row>
    <row r="536" spans="1:1" hidden="1" x14ac:dyDescent="0.25">
      <c r="A536" t="str">
        <f ca="1">'YODA File'!C537</f>
        <v/>
      </c>
    </row>
    <row r="537" spans="1:1" hidden="1" x14ac:dyDescent="0.25">
      <c r="A537" t="str">
        <f ca="1">'YODA File'!C538</f>
        <v/>
      </c>
    </row>
    <row r="538" spans="1:1" hidden="1" x14ac:dyDescent="0.25">
      <c r="A538" t="str">
        <f ca="1">'YODA File'!C539</f>
        <v/>
      </c>
    </row>
    <row r="539" spans="1:1" hidden="1" x14ac:dyDescent="0.25">
      <c r="A539" t="str">
        <f ca="1">'YODA File'!C540</f>
        <v/>
      </c>
    </row>
    <row r="540" spans="1:1" hidden="1" x14ac:dyDescent="0.25">
      <c r="A540" t="str">
        <f ca="1">'YODA File'!C541</f>
        <v/>
      </c>
    </row>
    <row r="541" spans="1:1" hidden="1" x14ac:dyDescent="0.25">
      <c r="A541" t="str">
        <f ca="1">'YODA File'!C542</f>
        <v/>
      </c>
    </row>
    <row r="542" spans="1:1" hidden="1" x14ac:dyDescent="0.25">
      <c r="A542" t="str">
        <f ca="1">'YODA File'!C543</f>
        <v/>
      </c>
    </row>
    <row r="543" spans="1:1" hidden="1" x14ac:dyDescent="0.25">
      <c r="A543" t="str">
        <f ca="1">'YODA File'!C544</f>
        <v/>
      </c>
    </row>
    <row r="544" spans="1:1" hidden="1" x14ac:dyDescent="0.25">
      <c r="A544" t="str">
        <f ca="1">'YODA File'!C545</f>
        <v/>
      </c>
    </row>
    <row r="545" spans="1:1" hidden="1" x14ac:dyDescent="0.25">
      <c r="A545" t="str">
        <f ca="1">'YODA File'!C546</f>
        <v/>
      </c>
    </row>
    <row r="546" spans="1:1" hidden="1" x14ac:dyDescent="0.25">
      <c r="A546" t="str">
        <f ca="1">'YODA File'!C547</f>
        <v/>
      </c>
    </row>
    <row r="547" spans="1:1" hidden="1" x14ac:dyDescent="0.25">
      <c r="A547" t="str">
        <f ca="1">'YODA File'!C548</f>
        <v/>
      </c>
    </row>
    <row r="548" spans="1:1" hidden="1" x14ac:dyDescent="0.25">
      <c r="A548" t="str">
        <f ca="1">'YODA File'!C549</f>
        <v/>
      </c>
    </row>
    <row r="549" spans="1:1" hidden="1" x14ac:dyDescent="0.25">
      <c r="A549" t="str">
        <f ca="1">'YODA File'!C550</f>
        <v/>
      </c>
    </row>
    <row r="550" spans="1:1" hidden="1" x14ac:dyDescent="0.25">
      <c r="A550" t="str">
        <f ca="1">'YODA File'!C551</f>
        <v/>
      </c>
    </row>
    <row r="551" spans="1:1" hidden="1" x14ac:dyDescent="0.25">
      <c r="A551" t="str">
        <f ca="1">'YODA File'!C552</f>
        <v/>
      </c>
    </row>
    <row r="552" spans="1:1" hidden="1" x14ac:dyDescent="0.25">
      <c r="A552" t="str">
        <f ca="1">'YODA File'!C553</f>
        <v/>
      </c>
    </row>
    <row r="553" spans="1:1" hidden="1" x14ac:dyDescent="0.25">
      <c r="A553" t="str">
        <f ca="1">'YODA File'!C554</f>
        <v/>
      </c>
    </row>
    <row r="554" spans="1:1" hidden="1" x14ac:dyDescent="0.25">
      <c r="A554" t="str">
        <f ca="1">'YODA File'!C555</f>
        <v/>
      </c>
    </row>
    <row r="555" spans="1:1" hidden="1" x14ac:dyDescent="0.25">
      <c r="A555" t="str">
        <f ca="1">'YODA File'!C556</f>
        <v/>
      </c>
    </row>
    <row r="556" spans="1:1" hidden="1" x14ac:dyDescent="0.25">
      <c r="A556" t="str">
        <f ca="1">'YODA File'!C557</f>
        <v/>
      </c>
    </row>
    <row r="557" spans="1:1" hidden="1" x14ac:dyDescent="0.25">
      <c r="A557" t="str">
        <f ca="1">'YODA File'!C558</f>
        <v/>
      </c>
    </row>
    <row r="558" spans="1:1" hidden="1" x14ac:dyDescent="0.25">
      <c r="A558" t="str">
        <f ca="1">'YODA File'!C559</f>
        <v/>
      </c>
    </row>
    <row r="559" spans="1:1" hidden="1" x14ac:dyDescent="0.25">
      <c r="A559" t="str">
        <f ca="1">'YODA File'!C560</f>
        <v/>
      </c>
    </row>
    <row r="560" spans="1:1" hidden="1" x14ac:dyDescent="0.25">
      <c r="A560" t="str">
        <f ca="1">'YODA File'!C561</f>
        <v/>
      </c>
    </row>
    <row r="561" spans="1:1" hidden="1" x14ac:dyDescent="0.25">
      <c r="A561" t="str">
        <f ca="1">'YODA File'!C562</f>
        <v/>
      </c>
    </row>
    <row r="562" spans="1:1" hidden="1" x14ac:dyDescent="0.25">
      <c r="A562" t="str">
        <f ca="1">'YODA File'!C563</f>
        <v/>
      </c>
    </row>
    <row r="563" spans="1:1" hidden="1" x14ac:dyDescent="0.25">
      <c r="A563" t="str">
        <f ca="1">'YODA File'!C564</f>
        <v/>
      </c>
    </row>
    <row r="564" spans="1:1" hidden="1" x14ac:dyDescent="0.25">
      <c r="A564" t="str">
        <f ca="1">'YODA File'!C565</f>
        <v/>
      </c>
    </row>
    <row r="565" spans="1:1" hidden="1" x14ac:dyDescent="0.25">
      <c r="A565" t="str">
        <f ca="1">'YODA File'!C566</f>
        <v/>
      </c>
    </row>
    <row r="566" spans="1:1" hidden="1" x14ac:dyDescent="0.25">
      <c r="A566" t="str">
        <f ca="1">'YODA File'!C567</f>
        <v/>
      </c>
    </row>
    <row r="567" spans="1:1" hidden="1" x14ac:dyDescent="0.25">
      <c r="A567" t="str">
        <f ca="1">'YODA File'!C568</f>
        <v/>
      </c>
    </row>
    <row r="568" spans="1:1" hidden="1" x14ac:dyDescent="0.25">
      <c r="A568" t="str">
        <f ca="1">'YODA File'!C569</f>
        <v/>
      </c>
    </row>
    <row r="569" spans="1:1" hidden="1" x14ac:dyDescent="0.25">
      <c r="A569" t="str">
        <f ca="1">'YODA File'!C570</f>
        <v/>
      </c>
    </row>
    <row r="570" spans="1:1" hidden="1" x14ac:dyDescent="0.25">
      <c r="A570" t="str">
        <f ca="1">'YODA File'!C571</f>
        <v/>
      </c>
    </row>
    <row r="571" spans="1:1" hidden="1" x14ac:dyDescent="0.25">
      <c r="A571" t="str">
        <f ca="1">'YODA File'!C572</f>
        <v/>
      </c>
    </row>
    <row r="572" spans="1:1" hidden="1" x14ac:dyDescent="0.25">
      <c r="A572" t="str">
        <f ca="1">'YODA File'!C573</f>
        <v/>
      </c>
    </row>
    <row r="573" spans="1:1" hidden="1" x14ac:dyDescent="0.25">
      <c r="A573" t="str">
        <f ca="1">'YODA File'!C574</f>
        <v/>
      </c>
    </row>
    <row r="574" spans="1:1" hidden="1" x14ac:dyDescent="0.25">
      <c r="A574" t="str">
        <f ca="1">'YODA File'!C575</f>
        <v/>
      </c>
    </row>
    <row r="575" spans="1:1" hidden="1" x14ac:dyDescent="0.25">
      <c r="A575" t="str">
        <f ca="1">'YODA File'!C576</f>
        <v/>
      </c>
    </row>
    <row r="576" spans="1:1" hidden="1" x14ac:dyDescent="0.25">
      <c r="A576" t="str">
        <f ca="1">'YODA File'!C577</f>
        <v/>
      </c>
    </row>
    <row r="577" spans="1:1" hidden="1" x14ac:dyDescent="0.25">
      <c r="A577" t="str">
        <f ca="1">'YODA File'!C578</f>
        <v/>
      </c>
    </row>
    <row r="578" spans="1:1" hidden="1" x14ac:dyDescent="0.25">
      <c r="A578" t="str">
        <f ca="1">'YODA File'!C579</f>
        <v/>
      </c>
    </row>
    <row r="579" spans="1:1" hidden="1" x14ac:dyDescent="0.25">
      <c r="A579" t="str">
        <f ca="1">'YODA File'!C580</f>
        <v/>
      </c>
    </row>
    <row r="580" spans="1:1" hidden="1" x14ac:dyDescent="0.25">
      <c r="A580" t="str">
        <f ca="1">'YODA File'!C581</f>
        <v/>
      </c>
    </row>
    <row r="581" spans="1:1" hidden="1" x14ac:dyDescent="0.25">
      <c r="A581" t="str">
        <f ca="1">'YODA File'!C582</f>
        <v/>
      </c>
    </row>
    <row r="582" spans="1:1" hidden="1" x14ac:dyDescent="0.25">
      <c r="A582" t="str">
        <f ca="1">'YODA File'!C583</f>
        <v/>
      </c>
    </row>
    <row r="583" spans="1:1" hidden="1" x14ac:dyDescent="0.25">
      <c r="A583" t="str">
        <f ca="1">'YODA File'!C584</f>
        <v/>
      </c>
    </row>
    <row r="584" spans="1:1" hidden="1" x14ac:dyDescent="0.25">
      <c r="A584" t="str">
        <f ca="1">'YODA File'!C585</f>
        <v/>
      </c>
    </row>
    <row r="585" spans="1:1" hidden="1" x14ac:dyDescent="0.25">
      <c r="A585" t="str">
        <f ca="1">'YODA File'!C586</f>
        <v/>
      </c>
    </row>
    <row r="586" spans="1:1" hidden="1" x14ac:dyDescent="0.25">
      <c r="A586" t="str">
        <f ca="1">'YODA File'!C587</f>
        <v/>
      </c>
    </row>
    <row r="587" spans="1:1" hidden="1" x14ac:dyDescent="0.25">
      <c r="A587" t="str">
        <f ca="1">'YODA File'!C588</f>
        <v/>
      </c>
    </row>
    <row r="588" spans="1:1" hidden="1" x14ac:dyDescent="0.25">
      <c r="A588" t="str">
        <f ca="1">'YODA File'!C589</f>
        <v/>
      </c>
    </row>
    <row r="589" spans="1:1" hidden="1" x14ac:dyDescent="0.25">
      <c r="A589" t="str">
        <f ca="1">'YODA File'!C590</f>
        <v/>
      </c>
    </row>
    <row r="590" spans="1:1" hidden="1" x14ac:dyDescent="0.25">
      <c r="A590" t="str">
        <f ca="1">'YODA File'!C591</f>
        <v/>
      </c>
    </row>
    <row r="591" spans="1:1" hidden="1" x14ac:dyDescent="0.25">
      <c r="A591" t="str">
        <f ca="1">'YODA File'!C592</f>
        <v/>
      </c>
    </row>
    <row r="592" spans="1:1" hidden="1" x14ac:dyDescent="0.25">
      <c r="A592" t="str">
        <f ca="1">'YODA File'!C593</f>
        <v/>
      </c>
    </row>
    <row r="593" spans="1:1" hidden="1" x14ac:dyDescent="0.25">
      <c r="A593" t="str">
        <f ca="1">'YODA File'!C594</f>
        <v/>
      </c>
    </row>
    <row r="594" spans="1:1" hidden="1" x14ac:dyDescent="0.25">
      <c r="A594" t="str">
        <f ca="1">'YODA File'!C595</f>
        <v/>
      </c>
    </row>
    <row r="595" spans="1:1" hidden="1" x14ac:dyDescent="0.25">
      <c r="A595" t="str">
        <f ca="1">'YODA File'!C596</f>
        <v/>
      </c>
    </row>
    <row r="596" spans="1:1" hidden="1" x14ac:dyDescent="0.25">
      <c r="A596" t="str">
        <f ca="1">'YODA File'!C597</f>
        <v/>
      </c>
    </row>
    <row r="597" spans="1:1" hidden="1" x14ac:dyDescent="0.25">
      <c r="A597" t="str">
        <f ca="1">'YODA File'!C598</f>
        <v/>
      </c>
    </row>
    <row r="598" spans="1:1" hidden="1" x14ac:dyDescent="0.25">
      <c r="A598" t="str">
        <f ca="1">'YODA File'!C599</f>
        <v/>
      </c>
    </row>
    <row r="599" spans="1:1" hidden="1" x14ac:dyDescent="0.25">
      <c r="A599" t="str">
        <f ca="1">'YODA File'!C600</f>
        <v/>
      </c>
    </row>
    <row r="600" spans="1:1" hidden="1" x14ac:dyDescent="0.25">
      <c r="A600" t="str">
        <f ca="1">'YODA File'!C601</f>
        <v/>
      </c>
    </row>
    <row r="601" spans="1:1" hidden="1" x14ac:dyDescent="0.25">
      <c r="A601" t="str">
        <f ca="1">'YODA File'!C602</f>
        <v/>
      </c>
    </row>
    <row r="602" spans="1:1" hidden="1" x14ac:dyDescent="0.25">
      <c r="A602" t="str">
        <f ca="1">'YODA File'!C603</f>
        <v/>
      </c>
    </row>
    <row r="603" spans="1:1" hidden="1" x14ac:dyDescent="0.25">
      <c r="A603" t="str">
        <f ca="1">'YODA File'!C604</f>
        <v/>
      </c>
    </row>
    <row r="604" spans="1:1" hidden="1" x14ac:dyDescent="0.25">
      <c r="A604" t="str">
        <f ca="1">'YODA File'!C605</f>
        <v/>
      </c>
    </row>
    <row r="605" spans="1:1" hidden="1" x14ac:dyDescent="0.25">
      <c r="A605" t="str">
        <f ca="1">'YODA File'!C606</f>
        <v/>
      </c>
    </row>
    <row r="606" spans="1:1" hidden="1" x14ac:dyDescent="0.25">
      <c r="A606" t="str">
        <f ca="1">'YODA File'!C607</f>
        <v/>
      </c>
    </row>
    <row r="607" spans="1:1" hidden="1" x14ac:dyDescent="0.25">
      <c r="A607" t="str">
        <f ca="1">'YODA File'!C608</f>
        <v/>
      </c>
    </row>
    <row r="608" spans="1:1" hidden="1" x14ac:dyDescent="0.25">
      <c r="A608" t="str">
        <f ca="1">'YODA File'!C609</f>
        <v/>
      </c>
    </row>
    <row r="609" spans="1:1" hidden="1" x14ac:dyDescent="0.25">
      <c r="A609" t="str">
        <f ca="1">'YODA File'!C610</f>
        <v/>
      </c>
    </row>
    <row r="610" spans="1:1" hidden="1" x14ac:dyDescent="0.25">
      <c r="A610" t="str">
        <f ca="1">'YODA File'!C611</f>
        <v/>
      </c>
    </row>
    <row r="611" spans="1:1" hidden="1" x14ac:dyDescent="0.25">
      <c r="A611" t="str">
        <f ca="1">'YODA File'!C612</f>
        <v/>
      </c>
    </row>
    <row r="612" spans="1:1" hidden="1" x14ac:dyDescent="0.25">
      <c r="A612" t="str">
        <f ca="1">'YODA File'!C613</f>
        <v/>
      </c>
    </row>
    <row r="613" spans="1:1" hidden="1" x14ac:dyDescent="0.25">
      <c r="A613" t="str">
        <f ca="1">'YODA File'!C614</f>
        <v/>
      </c>
    </row>
    <row r="614" spans="1:1" hidden="1" x14ac:dyDescent="0.25">
      <c r="A614" t="str">
        <f ca="1">'YODA File'!C615</f>
        <v/>
      </c>
    </row>
    <row r="615" spans="1:1" hidden="1" x14ac:dyDescent="0.25">
      <c r="A615" t="str">
        <f ca="1">'YODA File'!C616</f>
        <v/>
      </c>
    </row>
    <row r="616" spans="1:1" hidden="1" x14ac:dyDescent="0.25">
      <c r="A616" t="str">
        <f ca="1">'YODA File'!C617</f>
        <v/>
      </c>
    </row>
    <row r="617" spans="1:1" hidden="1" x14ac:dyDescent="0.25">
      <c r="A617" t="str">
        <f ca="1">'YODA File'!C618</f>
        <v/>
      </c>
    </row>
    <row r="618" spans="1:1" hidden="1" x14ac:dyDescent="0.25">
      <c r="A618" t="str">
        <f ca="1">'YODA File'!C619</f>
        <v/>
      </c>
    </row>
    <row r="619" spans="1:1" hidden="1" x14ac:dyDescent="0.25">
      <c r="A619" t="str">
        <f ca="1">'YODA File'!C620</f>
        <v/>
      </c>
    </row>
    <row r="620" spans="1:1" hidden="1" x14ac:dyDescent="0.25">
      <c r="A620" t="str">
        <f ca="1">'YODA File'!C621</f>
        <v/>
      </c>
    </row>
    <row r="621" spans="1:1" hidden="1" x14ac:dyDescent="0.25">
      <c r="A621" t="str">
        <f ca="1">'YODA File'!C622</f>
        <v/>
      </c>
    </row>
    <row r="622" spans="1:1" hidden="1" x14ac:dyDescent="0.25">
      <c r="A622" t="str">
        <f ca="1">'YODA File'!C623</f>
        <v/>
      </c>
    </row>
    <row r="623" spans="1:1" hidden="1" x14ac:dyDescent="0.25">
      <c r="A623" t="str">
        <f ca="1">'YODA File'!C624</f>
        <v/>
      </c>
    </row>
    <row r="624" spans="1:1" hidden="1" x14ac:dyDescent="0.25">
      <c r="A624" t="str">
        <f ca="1">'YODA File'!C625</f>
        <v/>
      </c>
    </row>
    <row r="625" spans="1:1" hidden="1" x14ac:dyDescent="0.25">
      <c r="A625" t="str">
        <f ca="1">'YODA File'!C626</f>
        <v/>
      </c>
    </row>
    <row r="626" spans="1:1" hidden="1" x14ac:dyDescent="0.25">
      <c r="A626" t="str">
        <f ca="1">'YODA File'!C627</f>
        <v/>
      </c>
    </row>
    <row r="627" spans="1:1" hidden="1" x14ac:dyDescent="0.25">
      <c r="A627" t="str">
        <f ca="1">'YODA File'!C628</f>
        <v/>
      </c>
    </row>
    <row r="628" spans="1:1" hidden="1" x14ac:dyDescent="0.25">
      <c r="A628" t="str">
        <f ca="1">'YODA File'!C629</f>
        <v/>
      </c>
    </row>
    <row r="629" spans="1:1" hidden="1" x14ac:dyDescent="0.25">
      <c r="A629" t="str">
        <f ca="1">'YODA File'!C630</f>
        <v/>
      </c>
    </row>
    <row r="630" spans="1:1" hidden="1" x14ac:dyDescent="0.25">
      <c r="A630" t="str">
        <f ca="1">'YODA File'!C631</f>
        <v/>
      </c>
    </row>
    <row r="631" spans="1:1" hidden="1" x14ac:dyDescent="0.25">
      <c r="A631" t="str">
        <f ca="1">'YODA File'!C632</f>
        <v/>
      </c>
    </row>
    <row r="632" spans="1:1" hidden="1" x14ac:dyDescent="0.25">
      <c r="A632" t="str">
        <f ca="1">'YODA File'!C633</f>
        <v/>
      </c>
    </row>
    <row r="633" spans="1:1" hidden="1" x14ac:dyDescent="0.25">
      <c r="A633" t="str">
        <f ca="1">'YODA File'!C634</f>
        <v/>
      </c>
    </row>
    <row r="634" spans="1:1" hidden="1" x14ac:dyDescent="0.25">
      <c r="A634" t="str">
        <f ca="1">'YODA File'!C635</f>
        <v/>
      </c>
    </row>
    <row r="635" spans="1:1" hidden="1" x14ac:dyDescent="0.25">
      <c r="A635" t="str">
        <f ca="1">'YODA File'!C636</f>
        <v/>
      </c>
    </row>
    <row r="636" spans="1:1" hidden="1" x14ac:dyDescent="0.25">
      <c r="A636" t="str">
        <f ca="1">'YODA File'!C637</f>
        <v/>
      </c>
    </row>
    <row r="637" spans="1:1" hidden="1" x14ac:dyDescent="0.25">
      <c r="A637" t="str">
        <f ca="1">'YODA File'!C638</f>
        <v/>
      </c>
    </row>
    <row r="638" spans="1:1" hidden="1" x14ac:dyDescent="0.25">
      <c r="A638" t="str">
        <f ca="1">'YODA File'!C639</f>
        <v/>
      </c>
    </row>
    <row r="639" spans="1:1" hidden="1" x14ac:dyDescent="0.25">
      <c r="A639" t="str">
        <f ca="1">'YODA File'!C640</f>
        <v/>
      </c>
    </row>
    <row r="640" spans="1:1" hidden="1" x14ac:dyDescent="0.25">
      <c r="A640" t="str">
        <f ca="1">'YODA File'!C641</f>
        <v/>
      </c>
    </row>
    <row r="641" spans="1:1" hidden="1" x14ac:dyDescent="0.25">
      <c r="A641" t="str">
        <f ca="1">'YODA File'!C642</f>
        <v/>
      </c>
    </row>
    <row r="642" spans="1:1" hidden="1" x14ac:dyDescent="0.25">
      <c r="A642" t="str">
        <f ca="1">'YODA File'!C643</f>
        <v/>
      </c>
    </row>
    <row r="643" spans="1:1" hidden="1" x14ac:dyDescent="0.25">
      <c r="A643" t="str">
        <f ca="1">'YODA File'!C644</f>
        <v/>
      </c>
    </row>
    <row r="644" spans="1:1" hidden="1" x14ac:dyDescent="0.25">
      <c r="A644" t="str">
        <f ca="1">'YODA File'!C645</f>
        <v/>
      </c>
    </row>
    <row r="645" spans="1:1" hidden="1" x14ac:dyDescent="0.25">
      <c r="A645" t="str">
        <f ca="1">'YODA File'!C646</f>
        <v/>
      </c>
    </row>
    <row r="646" spans="1:1" hidden="1" x14ac:dyDescent="0.25">
      <c r="A646" t="str">
        <f ca="1">'YODA File'!C647</f>
        <v/>
      </c>
    </row>
    <row r="647" spans="1:1" hidden="1" x14ac:dyDescent="0.25">
      <c r="A647" t="str">
        <f ca="1">'YODA File'!C648</f>
        <v/>
      </c>
    </row>
    <row r="648" spans="1:1" hidden="1" x14ac:dyDescent="0.25">
      <c r="A648" t="str">
        <f ca="1">'YODA File'!C649</f>
        <v/>
      </c>
    </row>
    <row r="649" spans="1:1" hidden="1" x14ac:dyDescent="0.25">
      <c r="A649" t="str">
        <f ca="1">'YODA File'!C650</f>
        <v/>
      </c>
    </row>
    <row r="650" spans="1:1" hidden="1" x14ac:dyDescent="0.25">
      <c r="A650" t="str">
        <f ca="1">'YODA File'!C651</f>
        <v/>
      </c>
    </row>
    <row r="651" spans="1:1" hidden="1" x14ac:dyDescent="0.25">
      <c r="A651" t="str">
        <f ca="1">'YODA File'!C652</f>
        <v/>
      </c>
    </row>
    <row r="652" spans="1:1" hidden="1" x14ac:dyDescent="0.25">
      <c r="A652" t="str">
        <f ca="1">'YODA File'!C653</f>
        <v/>
      </c>
    </row>
    <row r="653" spans="1:1" hidden="1" x14ac:dyDescent="0.25">
      <c r="A653" t="str">
        <f ca="1">'YODA File'!C654</f>
        <v/>
      </c>
    </row>
    <row r="654" spans="1:1" hidden="1" x14ac:dyDescent="0.25">
      <c r="A654" t="str">
        <f ca="1">'YODA File'!C655</f>
        <v/>
      </c>
    </row>
    <row r="655" spans="1:1" hidden="1" x14ac:dyDescent="0.25">
      <c r="A655" t="str">
        <f ca="1">'YODA File'!C656</f>
        <v/>
      </c>
    </row>
    <row r="656" spans="1:1" hidden="1" x14ac:dyDescent="0.25">
      <c r="A656" t="str">
        <f ca="1">'YODA File'!C657</f>
        <v/>
      </c>
    </row>
    <row r="657" spans="1:1" hidden="1" x14ac:dyDescent="0.25">
      <c r="A657" t="str">
        <f ca="1">'YODA File'!C658</f>
        <v/>
      </c>
    </row>
    <row r="658" spans="1:1" hidden="1" x14ac:dyDescent="0.25">
      <c r="A658" t="str">
        <f ca="1">'YODA File'!C659</f>
        <v/>
      </c>
    </row>
    <row r="659" spans="1:1" hidden="1" x14ac:dyDescent="0.25">
      <c r="A659" t="str">
        <f ca="1">'YODA File'!C660</f>
        <v/>
      </c>
    </row>
    <row r="660" spans="1:1" hidden="1" x14ac:dyDescent="0.25">
      <c r="A660" t="str">
        <f ca="1">'YODA File'!C661</f>
        <v/>
      </c>
    </row>
    <row r="661" spans="1:1" hidden="1" x14ac:dyDescent="0.25">
      <c r="A661" t="str">
        <f ca="1">'YODA File'!C662</f>
        <v/>
      </c>
    </row>
    <row r="662" spans="1:1" hidden="1" x14ac:dyDescent="0.25">
      <c r="A662" t="str">
        <f ca="1">'YODA File'!C663</f>
        <v/>
      </c>
    </row>
    <row r="663" spans="1:1" hidden="1" x14ac:dyDescent="0.25">
      <c r="A663" t="str">
        <f ca="1">'YODA File'!C664</f>
        <v/>
      </c>
    </row>
    <row r="664" spans="1:1" hidden="1" x14ac:dyDescent="0.25">
      <c r="A664" t="str">
        <f ca="1">'YODA File'!C665</f>
        <v/>
      </c>
    </row>
    <row r="665" spans="1:1" hidden="1" x14ac:dyDescent="0.25">
      <c r="A665" t="str">
        <f ca="1">'YODA File'!C666</f>
        <v/>
      </c>
    </row>
    <row r="666" spans="1:1" hidden="1" x14ac:dyDescent="0.25">
      <c r="A666" t="str">
        <f ca="1">'YODA File'!C667</f>
        <v/>
      </c>
    </row>
    <row r="667" spans="1:1" hidden="1" x14ac:dyDescent="0.25">
      <c r="A667" t="str">
        <f ca="1">'YODA File'!C668</f>
        <v/>
      </c>
    </row>
    <row r="668" spans="1:1" hidden="1" x14ac:dyDescent="0.25">
      <c r="A668" t="str">
        <f ca="1">'YODA File'!C669</f>
        <v/>
      </c>
    </row>
    <row r="669" spans="1:1" hidden="1" x14ac:dyDescent="0.25">
      <c r="A669" t="str">
        <f ca="1">'YODA File'!C670</f>
        <v/>
      </c>
    </row>
    <row r="670" spans="1:1" hidden="1" x14ac:dyDescent="0.25">
      <c r="A670" t="str">
        <f ca="1">'YODA File'!C671</f>
        <v/>
      </c>
    </row>
    <row r="671" spans="1:1" hidden="1" x14ac:dyDescent="0.25">
      <c r="A671" t="str">
        <f ca="1">'YODA File'!C672</f>
        <v/>
      </c>
    </row>
    <row r="672" spans="1:1" hidden="1" x14ac:dyDescent="0.25">
      <c r="A672" t="str">
        <f ca="1">'YODA File'!C673</f>
        <v/>
      </c>
    </row>
    <row r="673" spans="1:1" hidden="1" x14ac:dyDescent="0.25">
      <c r="A673" t="str">
        <f ca="1">'YODA File'!C674</f>
        <v/>
      </c>
    </row>
    <row r="674" spans="1:1" hidden="1" x14ac:dyDescent="0.25">
      <c r="A674" t="str">
        <f ca="1">'YODA File'!C675</f>
        <v/>
      </c>
    </row>
    <row r="675" spans="1:1" hidden="1" x14ac:dyDescent="0.25">
      <c r="A675" t="str">
        <f ca="1">'YODA File'!C676</f>
        <v/>
      </c>
    </row>
    <row r="676" spans="1:1" hidden="1" x14ac:dyDescent="0.25">
      <c r="A676" t="str">
        <f ca="1">'YODA File'!C677</f>
        <v/>
      </c>
    </row>
    <row r="677" spans="1:1" hidden="1" x14ac:dyDescent="0.25">
      <c r="A677" t="str">
        <f ca="1">'YODA File'!C678</f>
        <v/>
      </c>
    </row>
    <row r="678" spans="1:1" hidden="1" x14ac:dyDescent="0.25">
      <c r="A678" t="str">
        <f ca="1">'YODA File'!C679</f>
        <v/>
      </c>
    </row>
    <row r="679" spans="1:1" hidden="1" x14ac:dyDescent="0.25">
      <c r="A679" t="str">
        <f ca="1">'YODA File'!C680</f>
        <v/>
      </c>
    </row>
    <row r="680" spans="1:1" hidden="1" x14ac:dyDescent="0.25">
      <c r="A680" t="str">
        <f ca="1">'YODA File'!C681</f>
        <v/>
      </c>
    </row>
    <row r="681" spans="1:1" hidden="1" x14ac:dyDescent="0.25">
      <c r="A681" t="str">
        <f ca="1">'YODA File'!C682</f>
        <v/>
      </c>
    </row>
    <row r="682" spans="1:1" hidden="1" x14ac:dyDescent="0.25">
      <c r="A682" t="str">
        <f ca="1">'YODA File'!C683</f>
        <v/>
      </c>
    </row>
    <row r="683" spans="1:1" hidden="1" x14ac:dyDescent="0.25">
      <c r="A683" t="str">
        <f ca="1">'YODA File'!C684</f>
        <v/>
      </c>
    </row>
    <row r="684" spans="1:1" hidden="1" x14ac:dyDescent="0.25">
      <c r="A684" t="str">
        <f ca="1">'YODA File'!C685</f>
        <v/>
      </c>
    </row>
    <row r="685" spans="1:1" hidden="1" x14ac:dyDescent="0.25">
      <c r="A685" t="str">
        <f ca="1">'YODA File'!C686</f>
        <v/>
      </c>
    </row>
    <row r="686" spans="1:1" hidden="1" x14ac:dyDescent="0.25">
      <c r="A686" t="str">
        <f ca="1">'YODA File'!C687</f>
        <v/>
      </c>
    </row>
    <row r="687" spans="1:1" hidden="1" x14ac:dyDescent="0.25">
      <c r="A687" t="str">
        <f ca="1">'YODA File'!C688</f>
        <v/>
      </c>
    </row>
    <row r="688" spans="1:1" hidden="1" x14ac:dyDescent="0.25">
      <c r="A688" t="str">
        <f ca="1">'YODA File'!C689</f>
        <v/>
      </c>
    </row>
    <row r="689" spans="1:1" hidden="1" x14ac:dyDescent="0.25">
      <c r="A689" t="str">
        <f ca="1">'YODA File'!C690</f>
        <v/>
      </c>
    </row>
    <row r="690" spans="1:1" hidden="1" x14ac:dyDescent="0.25">
      <c r="A690" t="str">
        <f ca="1">'YODA File'!C691</f>
        <v/>
      </c>
    </row>
    <row r="691" spans="1:1" hidden="1" x14ac:dyDescent="0.25">
      <c r="A691" t="str">
        <f ca="1">'YODA File'!C692</f>
        <v/>
      </c>
    </row>
    <row r="692" spans="1:1" hidden="1" x14ac:dyDescent="0.25">
      <c r="A692" t="str">
        <f ca="1">'YODA File'!C693</f>
        <v/>
      </c>
    </row>
    <row r="693" spans="1:1" hidden="1" x14ac:dyDescent="0.25">
      <c r="A693" t="str">
        <f ca="1">'YODA File'!C694</f>
        <v/>
      </c>
    </row>
    <row r="694" spans="1:1" hidden="1" x14ac:dyDescent="0.25">
      <c r="A694" t="str">
        <f ca="1">'YODA File'!C695</f>
        <v/>
      </c>
    </row>
    <row r="695" spans="1:1" hidden="1" x14ac:dyDescent="0.25">
      <c r="A695" t="str">
        <f ca="1">'YODA File'!C696</f>
        <v/>
      </c>
    </row>
    <row r="696" spans="1:1" hidden="1" x14ac:dyDescent="0.25">
      <c r="A696" t="str">
        <f ca="1">'YODA File'!C697</f>
        <v/>
      </c>
    </row>
    <row r="697" spans="1:1" hidden="1" x14ac:dyDescent="0.25">
      <c r="A697" t="str">
        <f ca="1">'YODA File'!C698</f>
        <v/>
      </c>
    </row>
    <row r="698" spans="1:1" hidden="1" x14ac:dyDescent="0.25">
      <c r="A698" t="str">
        <f ca="1">'YODA File'!C699</f>
        <v/>
      </c>
    </row>
    <row r="699" spans="1:1" hidden="1" x14ac:dyDescent="0.25">
      <c r="A699" t="str">
        <f ca="1">'YODA File'!C700</f>
        <v/>
      </c>
    </row>
    <row r="700" spans="1:1" hidden="1" x14ac:dyDescent="0.25">
      <c r="A700" t="str">
        <f ca="1">'YODA File'!C701</f>
        <v/>
      </c>
    </row>
    <row r="701" spans="1:1" hidden="1" x14ac:dyDescent="0.25">
      <c r="A701" t="str">
        <f ca="1">'YODA File'!C702</f>
        <v/>
      </c>
    </row>
    <row r="702" spans="1:1" hidden="1" x14ac:dyDescent="0.25">
      <c r="A702" t="str">
        <f ca="1">'YODA File'!C703</f>
        <v/>
      </c>
    </row>
    <row r="703" spans="1:1" hidden="1" x14ac:dyDescent="0.25">
      <c r="A703" t="str">
        <f ca="1">'YODA File'!C704</f>
        <v/>
      </c>
    </row>
    <row r="704" spans="1:1" hidden="1" x14ac:dyDescent="0.25">
      <c r="A704" t="str">
        <f ca="1">'YODA File'!C705</f>
        <v/>
      </c>
    </row>
    <row r="705" spans="1:1" hidden="1" x14ac:dyDescent="0.25">
      <c r="A705" t="str">
        <f ca="1">'YODA File'!C706</f>
        <v/>
      </c>
    </row>
    <row r="706" spans="1:1" hidden="1" x14ac:dyDescent="0.25">
      <c r="A706" t="str">
        <f ca="1">'YODA File'!C707</f>
        <v/>
      </c>
    </row>
    <row r="707" spans="1:1" hidden="1" x14ac:dyDescent="0.25">
      <c r="A707" t="str">
        <f ca="1">'YODA File'!C708</f>
        <v/>
      </c>
    </row>
    <row r="708" spans="1:1" hidden="1" x14ac:dyDescent="0.25">
      <c r="A708" t="str">
        <f ca="1">'YODA File'!C709</f>
        <v/>
      </c>
    </row>
    <row r="709" spans="1:1" hidden="1" x14ac:dyDescent="0.25">
      <c r="A709" t="str">
        <f ca="1">'YODA File'!C710</f>
        <v/>
      </c>
    </row>
    <row r="710" spans="1:1" hidden="1" x14ac:dyDescent="0.25">
      <c r="A710" t="str">
        <f ca="1">'YODA File'!C711</f>
        <v/>
      </c>
    </row>
    <row r="711" spans="1:1" hidden="1" x14ac:dyDescent="0.25">
      <c r="A711" t="str">
        <f ca="1">'YODA File'!C712</f>
        <v/>
      </c>
    </row>
    <row r="712" spans="1:1" hidden="1" x14ac:dyDescent="0.25">
      <c r="A712" t="str">
        <f ca="1">'YODA File'!C713</f>
        <v/>
      </c>
    </row>
    <row r="713" spans="1:1" hidden="1" x14ac:dyDescent="0.25">
      <c r="A713" t="str">
        <f ca="1">'YODA File'!C714</f>
        <v/>
      </c>
    </row>
    <row r="714" spans="1:1" hidden="1" x14ac:dyDescent="0.25">
      <c r="A714" t="str">
        <f ca="1">'YODA File'!C715</f>
        <v/>
      </c>
    </row>
    <row r="715" spans="1:1" hidden="1" x14ac:dyDescent="0.25">
      <c r="A715" t="str">
        <f ca="1">'YODA File'!C716</f>
        <v/>
      </c>
    </row>
    <row r="716" spans="1:1" hidden="1" x14ac:dyDescent="0.25">
      <c r="A716" t="str">
        <f ca="1">'YODA File'!C717</f>
        <v/>
      </c>
    </row>
    <row r="717" spans="1:1" hidden="1" x14ac:dyDescent="0.25">
      <c r="A717" t="str">
        <f ca="1">'YODA File'!C718</f>
        <v/>
      </c>
    </row>
    <row r="718" spans="1:1" hidden="1" x14ac:dyDescent="0.25">
      <c r="A718" t="str">
        <f ca="1">'YODA File'!C719</f>
        <v/>
      </c>
    </row>
    <row r="719" spans="1:1" hidden="1" x14ac:dyDescent="0.25">
      <c r="A719" t="str">
        <f ca="1">'YODA File'!C720</f>
        <v/>
      </c>
    </row>
    <row r="720" spans="1:1" hidden="1" x14ac:dyDescent="0.25">
      <c r="A720" t="str">
        <f ca="1">'YODA File'!C721</f>
        <v/>
      </c>
    </row>
    <row r="721" spans="1:1" hidden="1" x14ac:dyDescent="0.25">
      <c r="A721" t="str">
        <f ca="1">'YODA File'!C722</f>
        <v/>
      </c>
    </row>
    <row r="722" spans="1:1" hidden="1" x14ac:dyDescent="0.25">
      <c r="A722" t="str">
        <f ca="1">'YODA File'!C723</f>
        <v/>
      </c>
    </row>
    <row r="723" spans="1:1" hidden="1" x14ac:dyDescent="0.25">
      <c r="A723" t="str">
        <f ca="1">'YODA File'!C724</f>
        <v/>
      </c>
    </row>
    <row r="724" spans="1:1" hidden="1" x14ac:dyDescent="0.25">
      <c r="A724" t="str">
        <f ca="1">'YODA File'!C725</f>
        <v/>
      </c>
    </row>
    <row r="725" spans="1:1" hidden="1" x14ac:dyDescent="0.25">
      <c r="A725" t="str">
        <f ca="1">'YODA File'!C726</f>
        <v/>
      </c>
    </row>
    <row r="726" spans="1:1" hidden="1" x14ac:dyDescent="0.25">
      <c r="A726" t="str">
        <f ca="1">'YODA File'!C727</f>
        <v/>
      </c>
    </row>
    <row r="727" spans="1:1" hidden="1" x14ac:dyDescent="0.25">
      <c r="A727" t="str">
        <f ca="1">'YODA File'!C728</f>
        <v/>
      </c>
    </row>
    <row r="728" spans="1:1" hidden="1" x14ac:dyDescent="0.25">
      <c r="A728" t="str">
        <f ca="1">'YODA File'!C729</f>
        <v/>
      </c>
    </row>
    <row r="729" spans="1:1" hidden="1" x14ac:dyDescent="0.25">
      <c r="A729" t="str">
        <f ca="1">'YODA File'!C730</f>
        <v/>
      </c>
    </row>
    <row r="730" spans="1:1" hidden="1" x14ac:dyDescent="0.25">
      <c r="A730" t="str">
        <f ca="1">'YODA File'!C731</f>
        <v/>
      </c>
    </row>
    <row r="731" spans="1:1" hidden="1" x14ac:dyDescent="0.25">
      <c r="A731" t="str">
        <f ca="1">'YODA File'!C732</f>
        <v/>
      </c>
    </row>
    <row r="732" spans="1:1" hidden="1" x14ac:dyDescent="0.25">
      <c r="A732" t="str">
        <f ca="1">'YODA File'!C733</f>
        <v/>
      </c>
    </row>
    <row r="733" spans="1:1" hidden="1" x14ac:dyDescent="0.25">
      <c r="A733" t="str">
        <f ca="1">'YODA File'!C734</f>
        <v/>
      </c>
    </row>
    <row r="734" spans="1:1" hidden="1" x14ac:dyDescent="0.25">
      <c r="A734" t="str">
        <f ca="1">'YODA File'!C735</f>
        <v/>
      </c>
    </row>
    <row r="735" spans="1:1" hidden="1" x14ac:dyDescent="0.25">
      <c r="A735" t="str">
        <f ca="1">'YODA File'!C736</f>
        <v/>
      </c>
    </row>
    <row r="736" spans="1:1" hidden="1" x14ac:dyDescent="0.25">
      <c r="A736" t="str">
        <f ca="1">'YODA File'!C737</f>
        <v/>
      </c>
    </row>
    <row r="737" spans="1:1" hidden="1" x14ac:dyDescent="0.25">
      <c r="A737" t="str">
        <f ca="1">'YODA File'!C738</f>
        <v/>
      </c>
    </row>
    <row r="738" spans="1:1" hidden="1" x14ac:dyDescent="0.25">
      <c r="A738" t="str">
        <f ca="1">'YODA File'!C739</f>
        <v/>
      </c>
    </row>
    <row r="739" spans="1:1" hidden="1" x14ac:dyDescent="0.25">
      <c r="A739" t="str">
        <f ca="1">'YODA File'!C740</f>
        <v/>
      </c>
    </row>
    <row r="740" spans="1:1" hidden="1" x14ac:dyDescent="0.25">
      <c r="A740" t="str">
        <f ca="1">'YODA File'!C741</f>
        <v/>
      </c>
    </row>
    <row r="741" spans="1:1" hidden="1" x14ac:dyDescent="0.25">
      <c r="A741" t="str">
        <f ca="1">'YODA File'!C742</f>
        <v/>
      </c>
    </row>
    <row r="742" spans="1:1" hidden="1" x14ac:dyDescent="0.25">
      <c r="A742" t="str">
        <f ca="1">'YODA File'!C743</f>
        <v/>
      </c>
    </row>
    <row r="743" spans="1:1" hidden="1" x14ac:dyDescent="0.25">
      <c r="A743" t="str">
        <f ca="1">'YODA File'!C744</f>
        <v/>
      </c>
    </row>
    <row r="744" spans="1:1" hidden="1" x14ac:dyDescent="0.25">
      <c r="A744" t="str">
        <f ca="1">'YODA File'!C745</f>
        <v/>
      </c>
    </row>
    <row r="745" spans="1:1" hidden="1" x14ac:dyDescent="0.25">
      <c r="A745" t="str">
        <f ca="1">'YODA File'!C746</f>
        <v/>
      </c>
    </row>
    <row r="746" spans="1:1" hidden="1" x14ac:dyDescent="0.25">
      <c r="A746" t="str">
        <f ca="1">'YODA File'!C747</f>
        <v/>
      </c>
    </row>
    <row r="747" spans="1:1" hidden="1" x14ac:dyDescent="0.25">
      <c r="A747" t="str">
        <f ca="1">'YODA File'!C748</f>
        <v/>
      </c>
    </row>
    <row r="748" spans="1:1" hidden="1" x14ac:dyDescent="0.25">
      <c r="A748" t="str">
        <f ca="1">'YODA File'!C749</f>
        <v/>
      </c>
    </row>
    <row r="749" spans="1:1" hidden="1" x14ac:dyDescent="0.25">
      <c r="A749" t="str">
        <f ca="1">'YODA File'!C750</f>
        <v/>
      </c>
    </row>
    <row r="750" spans="1:1" hidden="1" x14ac:dyDescent="0.25">
      <c r="A750" t="str">
        <f ca="1">'YODA File'!C751</f>
        <v/>
      </c>
    </row>
    <row r="751" spans="1:1" hidden="1" x14ac:dyDescent="0.25">
      <c r="A751" t="str">
        <f ca="1">'YODA File'!C752</f>
        <v/>
      </c>
    </row>
    <row r="752" spans="1:1" hidden="1" x14ac:dyDescent="0.25">
      <c r="A752" t="str">
        <f ca="1">'YODA File'!C753</f>
        <v/>
      </c>
    </row>
    <row r="753" spans="1:1" hidden="1" x14ac:dyDescent="0.25">
      <c r="A753" t="str">
        <f ca="1">'YODA File'!C754</f>
        <v/>
      </c>
    </row>
    <row r="754" spans="1:1" hidden="1" x14ac:dyDescent="0.25">
      <c r="A754" t="str">
        <f ca="1">'YODA File'!C755</f>
        <v/>
      </c>
    </row>
    <row r="755" spans="1:1" hidden="1" x14ac:dyDescent="0.25">
      <c r="A755" t="str">
        <f ca="1">'YODA File'!C756</f>
        <v/>
      </c>
    </row>
    <row r="756" spans="1:1" hidden="1" x14ac:dyDescent="0.25">
      <c r="A756" t="str">
        <f ca="1">'YODA File'!C757</f>
        <v/>
      </c>
    </row>
    <row r="757" spans="1:1" hidden="1" x14ac:dyDescent="0.25">
      <c r="A757" t="str">
        <f ca="1">'YODA File'!C758</f>
        <v/>
      </c>
    </row>
    <row r="758" spans="1:1" hidden="1" x14ac:dyDescent="0.25">
      <c r="A758" t="str">
        <f ca="1">'YODA File'!C759</f>
        <v/>
      </c>
    </row>
    <row r="759" spans="1:1" hidden="1" x14ac:dyDescent="0.25">
      <c r="A759" t="str">
        <f ca="1">'YODA File'!C760</f>
        <v/>
      </c>
    </row>
    <row r="760" spans="1:1" hidden="1" x14ac:dyDescent="0.25">
      <c r="A760" t="str">
        <f ca="1">'YODA File'!C761</f>
        <v/>
      </c>
    </row>
    <row r="761" spans="1:1" hidden="1" x14ac:dyDescent="0.25">
      <c r="A761" t="str">
        <f ca="1">'YODA File'!C762</f>
        <v/>
      </c>
    </row>
    <row r="762" spans="1:1" hidden="1" x14ac:dyDescent="0.25">
      <c r="A762" t="str">
        <f ca="1">'YODA File'!C763</f>
        <v/>
      </c>
    </row>
    <row r="763" spans="1:1" hidden="1" x14ac:dyDescent="0.25">
      <c r="A763" t="str">
        <f ca="1">'YODA File'!C764</f>
        <v/>
      </c>
    </row>
    <row r="764" spans="1:1" hidden="1" x14ac:dyDescent="0.25">
      <c r="A764" t="str">
        <f ca="1">'YODA File'!C765</f>
        <v/>
      </c>
    </row>
    <row r="765" spans="1:1" hidden="1" x14ac:dyDescent="0.25">
      <c r="A765" t="str">
        <f ca="1">'YODA File'!C766</f>
        <v/>
      </c>
    </row>
    <row r="766" spans="1:1" hidden="1" x14ac:dyDescent="0.25">
      <c r="A766" t="str">
        <f ca="1">'YODA File'!C767</f>
        <v/>
      </c>
    </row>
    <row r="767" spans="1:1" hidden="1" x14ac:dyDescent="0.25">
      <c r="A767" t="str">
        <f ca="1">'YODA File'!C768</f>
        <v/>
      </c>
    </row>
    <row r="768" spans="1:1" hidden="1" x14ac:dyDescent="0.25">
      <c r="A768" t="str">
        <f ca="1">'YODA File'!C769</f>
        <v/>
      </c>
    </row>
    <row r="769" spans="1:1" hidden="1" x14ac:dyDescent="0.25">
      <c r="A769" t="str">
        <f ca="1">'YODA File'!C770</f>
        <v/>
      </c>
    </row>
    <row r="770" spans="1:1" hidden="1" x14ac:dyDescent="0.25">
      <c r="A770" t="str">
        <f ca="1">'YODA File'!C771</f>
        <v/>
      </c>
    </row>
    <row r="771" spans="1:1" hidden="1" x14ac:dyDescent="0.25">
      <c r="A771" t="str">
        <f ca="1">'YODA File'!C772</f>
        <v/>
      </c>
    </row>
    <row r="772" spans="1:1" hidden="1" x14ac:dyDescent="0.25">
      <c r="A772" t="str">
        <f ca="1">'YODA File'!C773</f>
        <v/>
      </c>
    </row>
    <row r="773" spans="1:1" hidden="1" x14ac:dyDescent="0.25">
      <c r="A773" t="str">
        <f ca="1">'YODA File'!C774</f>
        <v/>
      </c>
    </row>
    <row r="774" spans="1:1" hidden="1" x14ac:dyDescent="0.25">
      <c r="A774" t="str">
        <f ca="1">'YODA File'!C775</f>
        <v/>
      </c>
    </row>
    <row r="775" spans="1:1" hidden="1" x14ac:dyDescent="0.25">
      <c r="A775" t="str">
        <f ca="1">'YODA File'!C776</f>
        <v/>
      </c>
    </row>
    <row r="776" spans="1:1" hidden="1" x14ac:dyDescent="0.25">
      <c r="A776" t="str">
        <f ca="1">'YODA File'!C777</f>
        <v/>
      </c>
    </row>
    <row r="777" spans="1:1" hidden="1" x14ac:dyDescent="0.25">
      <c r="A777" t="str">
        <f ca="1">'YODA File'!C778</f>
        <v/>
      </c>
    </row>
    <row r="778" spans="1:1" hidden="1" x14ac:dyDescent="0.25">
      <c r="A778" t="str">
        <f ca="1">'YODA File'!C779</f>
        <v/>
      </c>
    </row>
    <row r="779" spans="1:1" hidden="1" x14ac:dyDescent="0.25">
      <c r="A779" t="str">
        <f ca="1">'YODA File'!C780</f>
        <v/>
      </c>
    </row>
    <row r="780" spans="1:1" hidden="1" x14ac:dyDescent="0.25">
      <c r="A780" t="str">
        <f ca="1">'YODA File'!C781</f>
        <v/>
      </c>
    </row>
    <row r="781" spans="1:1" hidden="1" x14ac:dyDescent="0.25">
      <c r="A781" t="str">
        <f ca="1">'YODA File'!C782</f>
        <v/>
      </c>
    </row>
    <row r="782" spans="1:1" hidden="1" x14ac:dyDescent="0.25">
      <c r="A782" t="str">
        <f ca="1">'YODA File'!C783</f>
        <v/>
      </c>
    </row>
    <row r="783" spans="1:1" hidden="1" x14ac:dyDescent="0.25">
      <c r="A783" t="str">
        <f ca="1">'YODA File'!C784</f>
        <v/>
      </c>
    </row>
    <row r="784" spans="1:1" hidden="1" x14ac:dyDescent="0.25">
      <c r="A784" t="str">
        <f ca="1">'YODA File'!C785</f>
        <v/>
      </c>
    </row>
    <row r="785" spans="1:1" hidden="1" x14ac:dyDescent="0.25">
      <c r="A785" t="str">
        <f ca="1">'YODA File'!C786</f>
        <v/>
      </c>
    </row>
    <row r="786" spans="1:1" hidden="1" x14ac:dyDescent="0.25">
      <c r="A786" t="str">
        <f ca="1">'YODA File'!C787</f>
        <v/>
      </c>
    </row>
    <row r="787" spans="1:1" hidden="1" x14ac:dyDescent="0.25">
      <c r="A787" t="str">
        <f ca="1">'YODA File'!C788</f>
        <v/>
      </c>
    </row>
    <row r="788" spans="1:1" hidden="1" x14ac:dyDescent="0.25">
      <c r="A788" t="str">
        <f ca="1">'YODA File'!C789</f>
        <v/>
      </c>
    </row>
    <row r="789" spans="1:1" hidden="1" x14ac:dyDescent="0.25">
      <c r="A789" t="str">
        <f ca="1">'YODA File'!C790</f>
        <v/>
      </c>
    </row>
    <row r="790" spans="1:1" hidden="1" x14ac:dyDescent="0.25">
      <c r="A790" t="str">
        <f ca="1">'YODA File'!C791</f>
        <v/>
      </c>
    </row>
    <row r="791" spans="1:1" hidden="1" x14ac:dyDescent="0.25">
      <c r="A791" t="str">
        <f ca="1">'YODA File'!C792</f>
        <v/>
      </c>
    </row>
    <row r="792" spans="1:1" hidden="1" x14ac:dyDescent="0.25">
      <c r="A792" t="str">
        <f ca="1">'YODA File'!C793</f>
        <v/>
      </c>
    </row>
    <row r="793" spans="1:1" hidden="1" x14ac:dyDescent="0.25">
      <c r="A793" t="str">
        <f ca="1">'YODA File'!C794</f>
        <v/>
      </c>
    </row>
    <row r="794" spans="1:1" hidden="1" x14ac:dyDescent="0.25">
      <c r="A794" t="str">
        <f ca="1">'YODA File'!C795</f>
        <v/>
      </c>
    </row>
    <row r="795" spans="1:1" hidden="1" x14ac:dyDescent="0.25">
      <c r="A795" t="str">
        <f ca="1">'YODA File'!C796</f>
        <v/>
      </c>
    </row>
    <row r="796" spans="1:1" hidden="1" x14ac:dyDescent="0.25">
      <c r="A796" t="str">
        <f ca="1">'YODA File'!C797</f>
        <v/>
      </c>
    </row>
    <row r="797" spans="1:1" hidden="1" x14ac:dyDescent="0.25">
      <c r="A797" t="str">
        <f ca="1">'YODA File'!C798</f>
        <v/>
      </c>
    </row>
    <row r="798" spans="1:1" hidden="1" x14ac:dyDescent="0.25">
      <c r="A798" t="str">
        <f ca="1">'YODA File'!C799</f>
        <v/>
      </c>
    </row>
    <row r="799" spans="1:1" hidden="1" x14ac:dyDescent="0.25">
      <c r="A799" t="str">
        <f ca="1">'YODA File'!C800</f>
        <v/>
      </c>
    </row>
    <row r="800" spans="1:1" hidden="1" x14ac:dyDescent="0.25">
      <c r="A800" t="str">
        <f ca="1">'YODA File'!C801</f>
        <v/>
      </c>
    </row>
    <row r="801" spans="1:1" hidden="1" x14ac:dyDescent="0.25">
      <c r="A801" t="str">
        <f ca="1">'YODA File'!C802</f>
        <v/>
      </c>
    </row>
    <row r="802" spans="1:1" hidden="1" x14ac:dyDescent="0.25">
      <c r="A802" t="str">
        <f ca="1">'YODA File'!C803</f>
        <v/>
      </c>
    </row>
    <row r="803" spans="1:1" hidden="1" x14ac:dyDescent="0.25">
      <c r="A803" t="str">
        <f ca="1">'YODA File'!C804</f>
        <v/>
      </c>
    </row>
    <row r="804" spans="1:1" hidden="1" x14ac:dyDescent="0.25">
      <c r="A804" t="str">
        <f ca="1">'YODA File'!C805</f>
        <v/>
      </c>
    </row>
    <row r="805" spans="1:1" hidden="1" x14ac:dyDescent="0.25">
      <c r="A805" t="str">
        <f ca="1">'YODA File'!C806</f>
        <v/>
      </c>
    </row>
    <row r="806" spans="1:1" hidden="1" x14ac:dyDescent="0.25">
      <c r="A806" t="str">
        <f ca="1">'YODA File'!C807</f>
        <v/>
      </c>
    </row>
    <row r="807" spans="1:1" hidden="1" x14ac:dyDescent="0.25">
      <c r="A807" t="str">
        <f ca="1">'YODA File'!C808</f>
        <v/>
      </c>
    </row>
    <row r="808" spans="1:1" hidden="1" x14ac:dyDescent="0.25">
      <c r="A808" t="str">
        <f ca="1">'YODA File'!C809</f>
        <v/>
      </c>
    </row>
    <row r="809" spans="1:1" hidden="1" x14ac:dyDescent="0.25">
      <c r="A809" t="str">
        <f ca="1">'YODA File'!C810</f>
        <v/>
      </c>
    </row>
    <row r="810" spans="1:1" hidden="1" x14ac:dyDescent="0.25">
      <c r="A810" t="str">
        <f ca="1">'YODA File'!C811</f>
        <v/>
      </c>
    </row>
    <row r="811" spans="1:1" hidden="1" x14ac:dyDescent="0.25">
      <c r="A811" t="str">
        <f ca="1">'YODA File'!C812</f>
        <v/>
      </c>
    </row>
    <row r="812" spans="1:1" hidden="1" x14ac:dyDescent="0.25">
      <c r="A812" t="str">
        <f ca="1">'YODA File'!C813</f>
        <v/>
      </c>
    </row>
    <row r="813" spans="1:1" hidden="1" x14ac:dyDescent="0.25">
      <c r="A813" t="str">
        <f ca="1">'YODA File'!C814</f>
        <v/>
      </c>
    </row>
    <row r="814" spans="1:1" hidden="1" x14ac:dyDescent="0.25">
      <c r="A814" t="str">
        <f ca="1">'YODA File'!C815</f>
        <v/>
      </c>
    </row>
    <row r="815" spans="1:1" hidden="1" x14ac:dyDescent="0.25">
      <c r="A815" t="str">
        <f ca="1">'YODA File'!C816</f>
        <v/>
      </c>
    </row>
    <row r="816" spans="1:1" hidden="1" x14ac:dyDescent="0.25">
      <c r="A816" t="str">
        <f ca="1">'YODA File'!C817</f>
        <v/>
      </c>
    </row>
    <row r="817" spans="1:1" hidden="1" x14ac:dyDescent="0.25">
      <c r="A817" t="str">
        <f ca="1">'YODA File'!C818</f>
        <v/>
      </c>
    </row>
    <row r="818" spans="1:1" hidden="1" x14ac:dyDescent="0.25">
      <c r="A818" t="str">
        <f ca="1">'YODA File'!C819</f>
        <v/>
      </c>
    </row>
    <row r="819" spans="1:1" hidden="1" x14ac:dyDescent="0.25">
      <c r="A819" t="str">
        <f ca="1">'YODA File'!C820</f>
        <v/>
      </c>
    </row>
    <row r="820" spans="1:1" hidden="1" x14ac:dyDescent="0.25">
      <c r="A820" t="str">
        <f ca="1">'YODA File'!C821</f>
        <v/>
      </c>
    </row>
    <row r="821" spans="1:1" hidden="1" x14ac:dyDescent="0.25">
      <c r="A821" t="str">
        <f ca="1">'YODA File'!C822</f>
        <v/>
      </c>
    </row>
    <row r="822" spans="1:1" hidden="1" x14ac:dyDescent="0.25">
      <c r="A822" t="str">
        <f ca="1">'YODA File'!C823</f>
        <v/>
      </c>
    </row>
    <row r="823" spans="1:1" hidden="1" x14ac:dyDescent="0.25">
      <c r="A823" t="str">
        <f ca="1">'YODA File'!C824</f>
        <v/>
      </c>
    </row>
    <row r="824" spans="1:1" hidden="1" x14ac:dyDescent="0.25">
      <c r="A824" t="str">
        <f ca="1">'YODA File'!C825</f>
        <v/>
      </c>
    </row>
    <row r="825" spans="1:1" hidden="1" x14ac:dyDescent="0.25">
      <c r="A825" t="str">
        <f ca="1">'YODA File'!C826</f>
        <v/>
      </c>
    </row>
    <row r="826" spans="1:1" hidden="1" x14ac:dyDescent="0.25">
      <c r="A826" t="str">
        <f ca="1">'YODA File'!C827</f>
        <v/>
      </c>
    </row>
    <row r="827" spans="1:1" hidden="1" x14ac:dyDescent="0.25">
      <c r="A827" t="str">
        <f ca="1">'YODA File'!C828</f>
        <v/>
      </c>
    </row>
    <row r="828" spans="1:1" hidden="1" x14ac:dyDescent="0.25">
      <c r="A828" t="str">
        <f ca="1">'YODA File'!C829</f>
        <v/>
      </c>
    </row>
    <row r="829" spans="1:1" hidden="1" x14ac:dyDescent="0.25">
      <c r="A829" t="str">
        <f ca="1">'YODA File'!C830</f>
        <v/>
      </c>
    </row>
    <row r="830" spans="1:1" hidden="1" x14ac:dyDescent="0.25">
      <c r="A830" t="str">
        <f ca="1">'YODA File'!C831</f>
        <v/>
      </c>
    </row>
    <row r="831" spans="1:1" hidden="1" x14ac:dyDescent="0.25">
      <c r="A831" t="str">
        <f ca="1">'YODA File'!C832</f>
        <v/>
      </c>
    </row>
    <row r="832" spans="1:1" hidden="1" x14ac:dyDescent="0.25">
      <c r="A832" t="str">
        <f ca="1">'YODA File'!C833</f>
        <v/>
      </c>
    </row>
    <row r="833" spans="1:1" hidden="1" x14ac:dyDescent="0.25">
      <c r="A833" t="str">
        <f ca="1">'YODA File'!C834</f>
        <v/>
      </c>
    </row>
    <row r="834" spans="1:1" hidden="1" x14ac:dyDescent="0.25">
      <c r="A834" t="str">
        <f ca="1">'YODA File'!C835</f>
        <v/>
      </c>
    </row>
    <row r="835" spans="1:1" hidden="1" x14ac:dyDescent="0.25">
      <c r="A835" t="str">
        <f ca="1">'YODA File'!C836</f>
        <v/>
      </c>
    </row>
    <row r="836" spans="1:1" hidden="1" x14ac:dyDescent="0.25">
      <c r="A836" t="str">
        <f ca="1">'YODA File'!C837</f>
        <v/>
      </c>
    </row>
    <row r="837" spans="1:1" hidden="1" x14ac:dyDescent="0.25">
      <c r="A837" t="str">
        <f ca="1">'YODA File'!C838</f>
        <v/>
      </c>
    </row>
    <row r="838" spans="1:1" hidden="1" x14ac:dyDescent="0.25">
      <c r="A838" t="str">
        <f ca="1">'YODA File'!C839</f>
        <v/>
      </c>
    </row>
    <row r="839" spans="1:1" hidden="1" x14ac:dyDescent="0.25">
      <c r="A839" t="str">
        <f ca="1">'YODA File'!C840</f>
        <v/>
      </c>
    </row>
    <row r="840" spans="1:1" hidden="1" x14ac:dyDescent="0.25">
      <c r="A840" t="str">
        <f ca="1">'YODA File'!C841</f>
        <v/>
      </c>
    </row>
    <row r="841" spans="1:1" hidden="1" x14ac:dyDescent="0.25">
      <c r="A841" t="str">
        <f ca="1">'YODA File'!C842</f>
        <v/>
      </c>
    </row>
    <row r="842" spans="1:1" hidden="1" x14ac:dyDescent="0.25">
      <c r="A842" t="str">
        <f ca="1">'YODA File'!C843</f>
        <v/>
      </c>
    </row>
    <row r="843" spans="1:1" hidden="1" x14ac:dyDescent="0.25">
      <c r="A843" t="str">
        <f ca="1">'YODA File'!C844</f>
        <v/>
      </c>
    </row>
    <row r="844" spans="1:1" hidden="1" x14ac:dyDescent="0.25">
      <c r="A844" t="str">
        <f ca="1">'YODA File'!C845</f>
        <v/>
      </c>
    </row>
    <row r="845" spans="1:1" hidden="1" x14ac:dyDescent="0.25">
      <c r="A845" t="str">
        <f ca="1">'YODA File'!C846</f>
        <v/>
      </c>
    </row>
    <row r="846" spans="1:1" hidden="1" x14ac:dyDescent="0.25">
      <c r="A846" t="str">
        <f ca="1">'YODA File'!C847</f>
        <v/>
      </c>
    </row>
    <row r="847" spans="1:1" hidden="1" x14ac:dyDescent="0.25">
      <c r="A847" t="str">
        <f ca="1">'YODA File'!C848</f>
        <v/>
      </c>
    </row>
    <row r="848" spans="1:1" hidden="1" x14ac:dyDescent="0.25">
      <c r="A848" t="str">
        <f ca="1">'YODA File'!C849</f>
        <v/>
      </c>
    </row>
    <row r="849" spans="1:1" hidden="1" x14ac:dyDescent="0.25">
      <c r="A849" t="str">
        <f ca="1">'YODA File'!C850</f>
        <v/>
      </c>
    </row>
    <row r="850" spans="1:1" hidden="1" x14ac:dyDescent="0.25">
      <c r="A850" t="str">
        <f ca="1">'YODA File'!C851</f>
        <v/>
      </c>
    </row>
    <row r="851" spans="1:1" hidden="1" x14ac:dyDescent="0.25">
      <c r="A851" t="str">
        <f ca="1">'YODA File'!C852</f>
        <v/>
      </c>
    </row>
    <row r="852" spans="1:1" hidden="1" x14ac:dyDescent="0.25">
      <c r="A852" t="str">
        <f ca="1">'YODA File'!C853</f>
        <v/>
      </c>
    </row>
    <row r="853" spans="1:1" hidden="1" x14ac:dyDescent="0.25">
      <c r="A853" t="str">
        <f ca="1">'YODA File'!C854</f>
        <v/>
      </c>
    </row>
    <row r="854" spans="1:1" hidden="1" x14ac:dyDescent="0.25">
      <c r="A854" t="str">
        <f ca="1">'YODA File'!C855</f>
        <v/>
      </c>
    </row>
    <row r="855" spans="1:1" hidden="1" x14ac:dyDescent="0.25">
      <c r="A855" t="str">
        <f ca="1">'YODA File'!C856</f>
        <v/>
      </c>
    </row>
    <row r="856" spans="1:1" hidden="1" x14ac:dyDescent="0.25">
      <c r="A856" t="str">
        <f ca="1">'YODA File'!C857</f>
        <v/>
      </c>
    </row>
    <row r="857" spans="1:1" hidden="1" x14ac:dyDescent="0.25">
      <c r="A857" t="str">
        <f ca="1">'YODA File'!C858</f>
        <v/>
      </c>
    </row>
    <row r="858" spans="1:1" hidden="1" x14ac:dyDescent="0.25">
      <c r="A858" t="str">
        <f ca="1">'YODA File'!C859</f>
        <v/>
      </c>
    </row>
    <row r="859" spans="1:1" hidden="1" x14ac:dyDescent="0.25">
      <c r="A859" t="str">
        <f ca="1">'YODA File'!C860</f>
        <v/>
      </c>
    </row>
    <row r="860" spans="1:1" hidden="1" x14ac:dyDescent="0.25">
      <c r="A860" t="str">
        <f ca="1">'YODA File'!C861</f>
        <v/>
      </c>
    </row>
    <row r="861" spans="1:1" hidden="1" x14ac:dyDescent="0.25">
      <c r="A861" t="str">
        <f ca="1">'YODA File'!C862</f>
        <v/>
      </c>
    </row>
    <row r="862" spans="1:1" hidden="1" x14ac:dyDescent="0.25">
      <c r="A862" t="str">
        <f ca="1">'YODA File'!C863</f>
        <v/>
      </c>
    </row>
    <row r="863" spans="1:1" hidden="1" x14ac:dyDescent="0.25">
      <c r="A863" t="str">
        <f ca="1">'YODA File'!C864</f>
        <v/>
      </c>
    </row>
    <row r="864" spans="1:1" hidden="1" x14ac:dyDescent="0.25">
      <c r="A864" t="str">
        <f ca="1">'YODA File'!C865</f>
        <v/>
      </c>
    </row>
    <row r="865" spans="1:1" hidden="1" x14ac:dyDescent="0.25">
      <c r="A865" t="str">
        <f ca="1">'YODA File'!C866</f>
        <v/>
      </c>
    </row>
    <row r="866" spans="1:1" hidden="1" x14ac:dyDescent="0.25">
      <c r="A866" t="str">
        <f ca="1">'YODA File'!C867</f>
        <v/>
      </c>
    </row>
    <row r="867" spans="1:1" hidden="1" x14ac:dyDescent="0.25">
      <c r="A867" t="str">
        <f ca="1">'YODA File'!C868</f>
        <v/>
      </c>
    </row>
    <row r="868" spans="1:1" hidden="1" x14ac:dyDescent="0.25">
      <c r="A868" t="str">
        <f ca="1">'YODA File'!C869</f>
        <v/>
      </c>
    </row>
    <row r="869" spans="1:1" hidden="1" x14ac:dyDescent="0.25">
      <c r="A869" t="str">
        <f ca="1">'YODA File'!C870</f>
        <v/>
      </c>
    </row>
    <row r="870" spans="1:1" hidden="1" x14ac:dyDescent="0.25">
      <c r="A870" t="str">
        <f ca="1">'YODA File'!C871</f>
        <v/>
      </c>
    </row>
    <row r="871" spans="1:1" hidden="1" x14ac:dyDescent="0.25">
      <c r="A871" t="str">
        <f ca="1">'YODA File'!C872</f>
        <v/>
      </c>
    </row>
    <row r="872" spans="1:1" hidden="1" x14ac:dyDescent="0.25">
      <c r="A872" t="str">
        <f ca="1">'YODA File'!C873</f>
        <v/>
      </c>
    </row>
    <row r="873" spans="1:1" hidden="1" x14ac:dyDescent="0.25">
      <c r="A873" t="str">
        <f ca="1">'YODA File'!C874</f>
        <v/>
      </c>
    </row>
    <row r="874" spans="1:1" hidden="1" x14ac:dyDescent="0.25">
      <c r="A874" t="str">
        <f ca="1">'YODA File'!C875</f>
        <v/>
      </c>
    </row>
    <row r="875" spans="1:1" hidden="1" x14ac:dyDescent="0.25">
      <c r="A875" t="str">
        <f ca="1">'YODA File'!C876</f>
        <v/>
      </c>
    </row>
    <row r="876" spans="1:1" hidden="1" x14ac:dyDescent="0.25">
      <c r="A876" t="str">
        <f ca="1">'YODA File'!C877</f>
        <v/>
      </c>
    </row>
    <row r="877" spans="1:1" hidden="1" x14ac:dyDescent="0.25">
      <c r="A877" t="str">
        <f ca="1">'YODA File'!C878</f>
        <v/>
      </c>
    </row>
    <row r="878" spans="1:1" hidden="1" x14ac:dyDescent="0.25">
      <c r="A878" t="str">
        <f ca="1">'YODA File'!C879</f>
        <v/>
      </c>
    </row>
    <row r="879" spans="1:1" hidden="1" x14ac:dyDescent="0.25">
      <c r="A879" t="str">
        <f ca="1">'YODA File'!C880</f>
        <v/>
      </c>
    </row>
    <row r="880" spans="1:1" hidden="1" x14ac:dyDescent="0.25">
      <c r="A880" t="str">
        <f ca="1">'YODA File'!C881</f>
        <v/>
      </c>
    </row>
    <row r="881" spans="1:1" hidden="1" x14ac:dyDescent="0.25">
      <c r="A881" t="str">
        <f ca="1">'YODA File'!C882</f>
        <v/>
      </c>
    </row>
    <row r="882" spans="1:1" hidden="1" x14ac:dyDescent="0.25">
      <c r="A882" t="str">
        <f ca="1">'YODA File'!C883</f>
        <v/>
      </c>
    </row>
    <row r="883" spans="1:1" hidden="1" x14ac:dyDescent="0.25">
      <c r="A883" t="str">
        <f ca="1">'YODA File'!C884</f>
        <v/>
      </c>
    </row>
    <row r="884" spans="1:1" hidden="1" x14ac:dyDescent="0.25">
      <c r="A884" t="str">
        <f ca="1">'YODA File'!C885</f>
        <v/>
      </c>
    </row>
    <row r="885" spans="1:1" hidden="1" x14ac:dyDescent="0.25">
      <c r="A885" t="str">
        <f ca="1">'YODA File'!C886</f>
        <v/>
      </c>
    </row>
    <row r="886" spans="1:1" hidden="1" x14ac:dyDescent="0.25">
      <c r="A886" t="str">
        <f ca="1">'YODA File'!C887</f>
        <v/>
      </c>
    </row>
    <row r="887" spans="1:1" hidden="1" x14ac:dyDescent="0.25">
      <c r="A887" t="str">
        <f ca="1">'YODA File'!C888</f>
        <v/>
      </c>
    </row>
    <row r="888" spans="1:1" hidden="1" x14ac:dyDescent="0.25">
      <c r="A888" t="str">
        <f ca="1">'YODA File'!C889</f>
        <v/>
      </c>
    </row>
    <row r="889" spans="1:1" hidden="1" x14ac:dyDescent="0.25">
      <c r="A889" t="str">
        <f ca="1">'YODA File'!C890</f>
        <v/>
      </c>
    </row>
    <row r="890" spans="1:1" hidden="1" x14ac:dyDescent="0.25">
      <c r="A890" t="str">
        <f ca="1">'YODA File'!C891</f>
        <v/>
      </c>
    </row>
    <row r="891" spans="1:1" hidden="1" x14ac:dyDescent="0.25">
      <c r="A891" t="str">
        <f ca="1">'YODA File'!C892</f>
        <v/>
      </c>
    </row>
    <row r="892" spans="1:1" hidden="1" x14ac:dyDescent="0.25">
      <c r="A892" t="str">
        <f ca="1">'YODA File'!C893</f>
        <v/>
      </c>
    </row>
    <row r="893" spans="1:1" hidden="1" x14ac:dyDescent="0.25">
      <c r="A893" t="str">
        <f ca="1">'YODA File'!C894</f>
        <v/>
      </c>
    </row>
    <row r="894" spans="1:1" hidden="1" x14ac:dyDescent="0.25">
      <c r="A894" t="str">
        <f ca="1">'YODA File'!C895</f>
        <v/>
      </c>
    </row>
    <row r="895" spans="1:1" hidden="1" x14ac:dyDescent="0.25">
      <c r="A895" t="str">
        <f ca="1">'YODA File'!C896</f>
        <v/>
      </c>
    </row>
    <row r="896" spans="1:1" hidden="1" x14ac:dyDescent="0.25">
      <c r="A896" t="str">
        <f ca="1">'YODA File'!C897</f>
        <v/>
      </c>
    </row>
    <row r="897" spans="1:1" hidden="1" x14ac:dyDescent="0.25">
      <c r="A897" t="str">
        <f ca="1">'YODA File'!C898</f>
        <v/>
      </c>
    </row>
    <row r="898" spans="1:1" hidden="1" x14ac:dyDescent="0.25">
      <c r="A898" t="str">
        <f ca="1">'YODA File'!C899</f>
        <v/>
      </c>
    </row>
    <row r="899" spans="1:1" hidden="1" x14ac:dyDescent="0.25">
      <c r="A899" t="str">
        <f ca="1">'YODA File'!C900</f>
        <v/>
      </c>
    </row>
    <row r="900" spans="1:1" hidden="1" x14ac:dyDescent="0.25">
      <c r="A900" t="str">
        <f ca="1">'YODA File'!C901</f>
        <v/>
      </c>
    </row>
    <row r="901" spans="1:1" hidden="1" x14ac:dyDescent="0.25">
      <c r="A901" t="str">
        <f ca="1">'YODA File'!C902</f>
        <v/>
      </c>
    </row>
    <row r="902" spans="1:1" hidden="1" x14ac:dyDescent="0.25">
      <c r="A902" t="str">
        <f ca="1">'YODA File'!C903</f>
        <v/>
      </c>
    </row>
    <row r="903" spans="1:1" hidden="1" x14ac:dyDescent="0.25">
      <c r="A903" t="str">
        <f ca="1">'YODA File'!C904</f>
        <v/>
      </c>
    </row>
    <row r="904" spans="1:1" hidden="1" x14ac:dyDescent="0.25">
      <c r="A904" t="str">
        <f ca="1">'YODA File'!C905</f>
        <v/>
      </c>
    </row>
    <row r="905" spans="1:1" hidden="1" x14ac:dyDescent="0.25">
      <c r="A905" t="str">
        <f ca="1">'YODA File'!C906</f>
        <v/>
      </c>
    </row>
    <row r="906" spans="1:1" hidden="1" x14ac:dyDescent="0.25">
      <c r="A906" t="str">
        <f ca="1">'YODA File'!C907</f>
        <v/>
      </c>
    </row>
    <row r="907" spans="1:1" hidden="1" x14ac:dyDescent="0.25">
      <c r="A907" t="str">
        <f ca="1">'YODA File'!C908</f>
        <v/>
      </c>
    </row>
    <row r="908" spans="1:1" hidden="1" x14ac:dyDescent="0.25">
      <c r="A908" t="str">
        <f ca="1">'YODA File'!C909</f>
        <v/>
      </c>
    </row>
    <row r="909" spans="1:1" hidden="1" x14ac:dyDescent="0.25">
      <c r="A909" t="str">
        <f ca="1">'YODA File'!C910</f>
        <v/>
      </c>
    </row>
    <row r="910" spans="1:1" hidden="1" x14ac:dyDescent="0.25">
      <c r="A910" t="str">
        <f ca="1">'YODA File'!C911</f>
        <v/>
      </c>
    </row>
    <row r="911" spans="1:1" hidden="1" x14ac:dyDescent="0.25">
      <c r="A911" t="str">
        <f ca="1">'YODA File'!C912</f>
        <v/>
      </c>
    </row>
    <row r="912" spans="1:1" hidden="1" x14ac:dyDescent="0.25">
      <c r="A912" t="str">
        <f ca="1">'YODA File'!C913</f>
        <v/>
      </c>
    </row>
    <row r="913" spans="1:1" hidden="1" x14ac:dyDescent="0.25">
      <c r="A913" t="str">
        <f ca="1">'YODA File'!C914</f>
        <v/>
      </c>
    </row>
    <row r="914" spans="1:1" hidden="1" x14ac:dyDescent="0.25">
      <c r="A914" t="str">
        <f ca="1">'YODA File'!C915</f>
        <v/>
      </c>
    </row>
    <row r="915" spans="1:1" hidden="1" x14ac:dyDescent="0.25">
      <c r="A915" t="str">
        <f ca="1">'YODA File'!C916</f>
        <v/>
      </c>
    </row>
    <row r="916" spans="1:1" hidden="1" x14ac:dyDescent="0.25">
      <c r="A916" t="str">
        <f ca="1">'YODA File'!C917</f>
        <v/>
      </c>
    </row>
    <row r="917" spans="1:1" hidden="1" x14ac:dyDescent="0.25">
      <c r="A917" t="str">
        <f ca="1">'YODA File'!C918</f>
        <v/>
      </c>
    </row>
    <row r="918" spans="1:1" hidden="1" x14ac:dyDescent="0.25">
      <c r="A918" t="str">
        <f ca="1">'YODA File'!C919</f>
        <v/>
      </c>
    </row>
    <row r="919" spans="1:1" hidden="1" x14ac:dyDescent="0.25">
      <c r="A919" t="str">
        <f ca="1">'YODA File'!C920</f>
        <v/>
      </c>
    </row>
    <row r="920" spans="1:1" hidden="1" x14ac:dyDescent="0.25">
      <c r="A920" t="str">
        <f ca="1">'YODA File'!C921</f>
        <v/>
      </c>
    </row>
    <row r="921" spans="1:1" hidden="1" x14ac:dyDescent="0.25">
      <c r="A921" t="str">
        <f ca="1">'YODA File'!C922</f>
        <v/>
      </c>
    </row>
    <row r="922" spans="1:1" hidden="1" x14ac:dyDescent="0.25">
      <c r="A922" t="str">
        <f ca="1">'YODA File'!C923</f>
        <v/>
      </c>
    </row>
    <row r="923" spans="1:1" hidden="1" x14ac:dyDescent="0.25">
      <c r="A923" t="str">
        <f ca="1">'YODA File'!C924</f>
        <v/>
      </c>
    </row>
    <row r="924" spans="1:1" hidden="1" x14ac:dyDescent="0.25">
      <c r="A924" t="str">
        <f ca="1">'YODA File'!C925</f>
        <v/>
      </c>
    </row>
    <row r="925" spans="1:1" hidden="1" x14ac:dyDescent="0.25">
      <c r="A925" t="str">
        <f ca="1">'YODA File'!C926</f>
        <v/>
      </c>
    </row>
    <row r="926" spans="1:1" hidden="1" x14ac:dyDescent="0.25">
      <c r="A926" t="str">
        <f ca="1">'YODA File'!C927</f>
        <v/>
      </c>
    </row>
    <row r="927" spans="1:1" hidden="1" x14ac:dyDescent="0.25">
      <c r="A927" t="str">
        <f ca="1">'YODA File'!C928</f>
        <v/>
      </c>
    </row>
    <row r="928" spans="1:1" hidden="1" x14ac:dyDescent="0.25">
      <c r="A928" t="str">
        <f ca="1">'YODA File'!C929</f>
        <v/>
      </c>
    </row>
    <row r="929" spans="1:1" hidden="1" x14ac:dyDescent="0.25">
      <c r="A929" t="str">
        <f ca="1">'YODA File'!C930</f>
        <v/>
      </c>
    </row>
    <row r="930" spans="1:1" hidden="1" x14ac:dyDescent="0.25">
      <c r="A930" t="str">
        <f ca="1">'YODA File'!C931</f>
        <v/>
      </c>
    </row>
    <row r="931" spans="1:1" hidden="1" x14ac:dyDescent="0.25">
      <c r="A931" t="str">
        <f ca="1">'YODA File'!C932</f>
        <v/>
      </c>
    </row>
    <row r="932" spans="1:1" hidden="1" x14ac:dyDescent="0.25">
      <c r="A932" t="str">
        <f ca="1">'YODA File'!C933</f>
        <v/>
      </c>
    </row>
    <row r="933" spans="1:1" hidden="1" x14ac:dyDescent="0.25">
      <c r="A933" t="str">
        <f ca="1">'YODA File'!C934</f>
        <v/>
      </c>
    </row>
    <row r="934" spans="1:1" hidden="1" x14ac:dyDescent="0.25">
      <c r="A934" t="str">
        <f ca="1">'YODA File'!C935</f>
        <v/>
      </c>
    </row>
    <row r="935" spans="1:1" hidden="1" x14ac:dyDescent="0.25">
      <c r="A935" t="str">
        <f ca="1">'YODA File'!C936</f>
        <v/>
      </c>
    </row>
    <row r="936" spans="1:1" hidden="1" x14ac:dyDescent="0.25">
      <c r="A936" t="str">
        <f ca="1">'YODA File'!C937</f>
        <v/>
      </c>
    </row>
    <row r="937" spans="1:1" hidden="1" x14ac:dyDescent="0.25">
      <c r="A937" t="str">
        <f ca="1">'YODA File'!C938</f>
        <v/>
      </c>
    </row>
    <row r="938" spans="1:1" hidden="1" x14ac:dyDescent="0.25">
      <c r="A938" t="str">
        <f ca="1">'YODA File'!C939</f>
        <v/>
      </c>
    </row>
    <row r="939" spans="1:1" hidden="1" x14ac:dyDescent="0.25">
      <c r="A939" t="str">
        <f ca="1">'YODA File'!C940</f>
        <v/>
      </c>
    </row>
    <row r="940" spans="1:1" hidden="1" x14ac:dyDescent="0.25">
      <c r="A940" t="str">
        <f ca="1">'YODA File'!C941</f>
        <v/>
      </c>
    </row>
    <row r="941" spans="1:1" hidden="1" x14ac:dyDescent="0.25">
      <c r="A941" t="str">
        <f ca="1">'YODA File'!C942</f>
        <v/>
      </c>
    </row>
    <row r="942" spans="1:1" hidden="1" x14ac:dyDescent="0.25">
      <c r="A942" t="str">
        <f ca="1">'YODA File'!C943</f>
        <v/>
      </c>
    </row>
    <row r="943" spans="1:1" hidden="1" x14ac:dyDescent="0.25">
      <c r="A943" t="str">
        <f ca="1">'YODA File'!C944</f>
        <v/>
      </c>
    </row>
    <row r="944" spans="1:1" hidden="1" x14ac:dyDescent="0.25">
      <c r="A944" t="str">
        <f ca="1">'YODA File'!C945</f>
        <v/>
      </c>
    </row>
    <row r="945" spans="1:1" hidden="1" x14ac:dyDescent="0.25">
      <c r="A945" t="str">
        <f ca="1">'YODA File'!C946</f>
        <v/>
      </c>
    </row>
    <row r="946" spans="1:1" hidden="1" x14ac:dyDescent="0.25">
      <c r="A946" t="str">
        <f ca="1">'YODA File'!C947</f>
        <v/>
      </c>
    </row>
    <row r="947" spans="1:1" hidden="1" x14ac:dyDescent="0.25">
      <c r="A947" t="str">
        <f ca="1">'YODA File'!C948</f>
        <v/>
      </c>
    </row>
    <row r="948" spans="1:1" hidden="1" x14ac:dyDescent="0.25">
      <c r="A948" t="str">
        <f ca="1">'YODA File'!C949</f>
        <v/>
      </c>
    </row>
    <row r="949" spans="1:1" hidden="1" x14ac:dyDescent="0.25">
      <c r="A949" t="str">
        <f ca="1">'YODA File'!C950</f>
        <v/>
      </c>
    </row>
    <row r="950" spans="1:1" hidden="1" x14ac:dyDescent="0.25">
      <c r="A950" t="str">
        <f ca="1">'YODA File'!C951</f>
        <v/>
      </c>
    </row>
    <row r="951" spans="1:1" hidden="1" x14ac:dyDescent="0.25">
      <c r="A951" t="str">
        <f ca="1">'YODA File'!C952</f>
        <v/>
      </c>
    </row>
    <row r="952" spans="1:1" hidden="1" x14ac:dyDescent="0.25">
      <c r="A952" t="str">
        <f ca="1">'YODA File'!C953</f>
        <v/>
      </c>
    </row>
    <row r="953" spans="1:1" hidden="1" x14ac:dyDescent="0.25">
      <c r="A953" t="str">
        <f ca="1">'YODA File'!C954</f>
        <v/>
      </c>
    </row>
    <row r="954" spans="1:1" hidden="1" x14ac:dyDescent="0.25">
      <c r="A954" t="str">
        <f ca="1">'YODA File'!C955</f>
        <v/>
      </c>
    </row>
    <row r="955" spans="1:1" hidden="1" x14ac:dyDescent="0.25">
      <c r="A955" t="str">
        <f ca="1">'YODA File'!C956</f>
        <v/>
      </c>
    </row>
    <row r="956" spans="1:1" hidden="1" x14ac:dyDescent="0.25">
      <c r="A956" t="str">
        <f ca="1">'YODA File'!C957</f>
        <v/>
      </c>
    </row>
    <row r="957" spans="1:1" hidden="1" x14ac:dyDescent="0.25">
      <c r="A957" t="str">
        <f ca="1">'YODA File'!C958</f>
        <v/>
      </c>
    </row>
    <row r="958" spans="1:1" hidden="1" x14ac:dyDescent="0.25">
      <c r="A958" t="str">
        <f ca="1">'YODA File'!C959</f>
        <v/>
      </c>
    </row>
    <row r="959" spans="1:1" hidden="1" x14ac:dyDescent="0.25">
      <c r="A959" t="str">
        <f ca="1">'YODA File'!C960</f>
        <v/>
      </c>
    </row>
    <row r="960" spans="1:1" hidden="1" x14ac:dyDescent="0.25">
      <c r="A960" t="str">
        <f ca="1">'YODA File'!C961</f>
        <v/>
      </c>
    </row>
    <row r="961" spans="1:1" hidden="1" x14ac:dyDescent="0.25">
      <c r="A961" t="str">
        <f ca="1">'YODA File'!C962</f>
        <v/>
      </c>
    </row>
    <row r="962" spans="1:1" hidden="1" x14ac:dyDescent="0.25">
      <c r="A962" t="str">
        <f ca="1">'YODA File'!C963</f>
        <v/>
      </c>
    </row>
    <row r="963" spans="1:1" hidden="1" x14ac:dyDescent="0.25">
      <c r="A963" t="str">
        <f ca="1">'YODA File'!C964</f>
        <v/>
      </c>
    </row>
    <row r="964" spans="1:1" hidden="1" x14ac:dyDescent="0.25">
      <c r="A964" t="str">
        <f ca="1">'YODA File'!C965</f>
        <v/>
      </c>
    </row>
    <row r="965" spans="1:1" hidden="1" x14ac:dyDescent="0.25">
      <c r="A965" t="str">
        <f ca="1">'YODA File'!C966</f>
        <v/>
      </c>
    </row>
    <row r="966" spans="1:1" hidden="1" x14ac:dyDescent="0.25">
      <c r="A966" t="str">
        <f ca="1">'YODA File'!C967</f>
        <v/>
      </c>
    </row>
    <row r="967" spans="1:1" hidden="1" x14ac:dyDescent="0.25">
      <c r="A967" t="str">
        <f ca="1">'YODA File'!C968</f>
        <v/>
      </c>
    </row>
    <row r="968" spans="1:1" hidden="1" x14ac:dyDescent="0.25">
      <c r="A968" t="str">
        <f ca="1">'YODA File'!C969</f>
        <v/>
      </c>
    </row>
    <row r="969" spans="1:1" hidden="1" x14ac:dyDescent="0.25">
      <c r="A969" t="str">
        <f ca="1">'YODA File'!C970</f>
        <v/>
      </c>
    </row>
    <row r="970" spans="1:1" hidden="1" x14ac:dyDescent="0.25">
      <c r="A970" t="str">
        <f ca="1">'YODA File'!C971</f>
        <v/>
      </c>
    </row>
    <row r="971" spans="1:1" hidden="1" x14ac:dyDescent="0.25">
      <c r="A971" t="str">
        <f ca="1">'YODA File'!C972</f>
        <v/>
      </c>
    </row>
    <row r="972" spans="1:1" hidden="1" x14ac:dyDescent="0.25">
      <c r="A972" t="str">
        <f ca="1">'YODA File'!C973</f>
        <v/>
      </c>
    </row>
    <row r="973" spans="1:1" hidden="1" x14ac:dyDescent="0.25">
      <c r="A973" t="str">
        <f ca="1">'YODA File'!C974</f>
        <v/>
      </c>
    </row>
    <row r="974" spans="1:1" hidden="1" x14ac:dyDescent="0.25">
      <c r="A974" t="str">
        <f ca="1">'YODA File'!C975</f>
        <v/>
      </c>
    </row>
    <row r="975" spans="1:1" hidden="1" x14ac:dyDescent="0.25">
      <c r="A975" t="str">
        <f ca="1">'YODA File'!C976</f>
        <v/>
      </c>
    </row>
    <row r="976" spans="1:1" hidden="1" x14ac:dyDescent="0.25">
      <c r="A976" t="str">
        <f ca="1">'YODA File'!C977</f>
        <v/>
      </c>
    </row>
    <row r="977" spans="1:1" hidden="1" x14ac:dyDescent="0.25">
      <c r="A977" t="str">
        <f ca="1">'YODA File'!C978</f>
        <v/>
      </c>
    </row>
    <row r="978" spans="1:1" hidden="1" x14ac:dyDescent="0.25">
      <c r="A978" t="str">
        <f ca="1">'YODA File'!C979</f>
        <v/>
      </c>
    </row>
    <row r="979" spans="1:1" hidden="1" x14ac:dyDescent="0.25">
      <c r="A979" t="str">
        <f ca="1">'YODA File'!C980</f>
        <v/>
      </c>
    </row>
    <row r="980" spans="1:1" hidden="1" x14ac:dyDescent="0.25">
      <c r="A980" t="str">
        <f ca="1">'YODA File'!C981</f>
        <v/>
      </c>
    </row>
    <row r="981" spans="1:1" hidden="1" x14ac:dyDescent="0.25">
      <c r="A981" t="str">
        <f ca="1">'YODA File'!C982</f>
        <v/>
      </c>
    </row>
    <row r="982" spans="1:1" hidden="1" x14ac:dyDescent="0.25">
      <c r="A982" t="str">
        <f ca="1">'YODA File'!C983</f>
        <v/>
      </c>
    </row>
    <row r="983" spans="1:1" hidden="1" x14ac:dyDescent="0.25">
      <c r="A983" t="str">
        <f ca="1">'YODA File'!C984</f>
        <v/>
      </c>
    </row>
    <row r="984" spans="1:1" hidden="1" x14ac:dyDescent="0.25">
      <c r="A984" t="str">
        <f ca="1">'YODA File'!C985</f>
        <v/>
      </c>
    </row>
    <row r="985" spans="1:1" hidden="1" x14ac:dyDescent="0.25">
      <c r="A985" t="str">
        <f ca="1">'YODA File'!C986</f>
        <v/>
      </c>
    </row>
    <row r="986" spans="1:1" hidden="1" x14ac:dyDescent="0.25">
      <c r="A986" t="str">
        <f ca="1">'YODA File'!C987</f>
        <v/>
      </c>
    </row>
    <row r="987" spans="1:1" hidden="1" x14ac:dyDescent="0.25">
      <c r="A987" t="str">
        <f ca="1">'YODA File'!C988</f>
        <v/>
      </c>
    </row>
    <row r="988" spans="1:1" hidden="1" x14ac:dyDescent="0.25">
      <c r="A988" t="str">
        <f ca="1">'YODA File'!C989</f>
        <v/>
      </c>
    </row>
    <row r="989" spans="1:1" hidden="1" x14ac:dyDescent="0.25">
      <c r="A989" t="str">
        <f ca="1">'YODA File'!C990</f>
        <v/>
      </c>
    </row>
    <row r="990" spans="1:1" hidden="1" x14ac:dyDescent="0.25">
      <c r="A990" t="str">
        <f ca="1">'YODA File'!C991</f>
        <v/>
      </c>
    </row>
    <row r="991" spans="1:1" hidden="1" x14ac:dyDescent="0.25">
      <c r="A991" t="str">
        <f ca="1">'YODA File'!C992</f>
        <v/>
      </c>
    </row>
    <row r="992" spans="1:1" hidden="1" x14ac:dyDescent="0.25">
      <c r="A992" t="str">
        <f ca="1">'YODA File'!C993</f>
        <v/>
      </c>
    </row>
    <row r="993" spans="1:1" hidden="1" x14ac:dyDescent="0.25">
      <c r="A993" t="str">
        <f ca="1">'YODA File'!C994</f>
        <v/>
      </c>
    </row>
    <row r="994" spans="1:1" hidden="1" x14ac:dyDescent="0.25">
      <c r="A994" t="str">
        <f ca="1">'YODA File'!C995</f>
        <v/>
      </c>
    </row>
    <row r="995" spans="1:1" hidden="1" x14ac:dyDescent="0.25">
      <c r="A995" t="str">
        <f ca="1">'YODA File'!C996</f>
        <v/>
      </c>
    </row>
    <row r="996" spans="1:1" hidden="1" x14ac:dyDescent="0.25">
      <c r="A996" t="str">
        <f ca="1">'YODA File'!C997</f>
        <v/>
      </c>
    </row>
    <row r="997" spans="1:1" hidden="1" x14ac:dyDescent="0.25">
      <c r="A997" t="str">
        <f ca="1">'YODA File'!C998</f>
        <v/>
      </c>
    </row>
    <row r="998" spans="1:1" hidden="1" x14ac:dyDescent="0.25">
      <c r="A998" t="str">
        <f ca="1">'YODA File'!C999</f>
        <v/>
      </c>
    </row>
    <row r="999" spans="1:1" hidden="1" x14ac:dyDescent="0.25">
      <c r="A999" t="str">
        <f ca="1">'YODA File'!C1000</f>
        <v/>
      </c>
    </row>
    <row r="1000" spans="1:1" hidden="1" x14ac:dyDescent="0.25">
      <c r="A1000" t="str">
        <f ca="1">'YODA File'!C1001</f>
        <v/>
      </c>
    </row>
    <row r="1001" spans="1:1" hidden="1" x14ac:dyDescent="0.25">
      <c r="A1001" t="str">
        <f ca="1">'YODA File'!C1002</f>
        <v/>
      </c>
    </row>
    <row r="1002" spans="1:1" hidden="1" x14ac:dyDescent="0.25">
      <c r="A1002" t="str">
        <f ca="1">'YODA File'!C1003</f>
        <v/>
      </c>
    </row>
    <row r="1003" spans="1:1" hidden="1" x14ac:dyDescent="0.25">
      <c r="A1003" t="str">
        <f ca="1">'YODA File'!C1004</f>
        <v/>
      </c>
    </row>
    <row r="1004" spans="1:1" hidden="1" x14ac:dyDescent="0.25">
      <c r="A1004" t="str">
        <f ca="1">'YODA File'!C1005</f>
        <v/>
      </c>
    </row>
    <row r="1005" spans="1:1" hidden="1" x14ac:dyDescent="0.25">
      <c r="A1005" t="str">
        <f ca="1">'YODA File'!C1006</f>
        <v/>
      </c>
    </row>
    <row r="1006" spans="1:1" hidden="1" x14ac:dyDescent="0.25">
      <c r="A1006" t="str">
        <f ca="1">'YODA File'!C1007</f>
        <v/>
      </c>
    </row>
    <row r="1007" spans="1:1" hidden="1" x14ac:dyDescent="0.25">
      <c r="A1007" t="str">
        <f ca="1">'YODA File'!C1008</f>
        <v/>
      </c>
    </row>
    <row r="1008" spans="1:1" hidden="1" x14ac:dyDescent="0.25">
      <c r="A1008" t="str">
        <f ca="1">'YODA File'!C1009</f>
        <v/>
      </c>
    </row>
    <row r="1009" spans="1:1" hidden="1" x14ac:dyDescent="0.25">
      <c r="A1009" t="str">
        <f ca="1">'YODA File'!C1010</f>
        <v/>
      </c>
    </row>
    <row r="1010" spans="1:1" hidden="1" x14ac:dyDescent="0.25">
      <c r="A1010" t="str">
        <f ca="1">'YODA File'!C1011</f>
        <v/>
      </c>
    </row>
    <row r="1011" spans="1:1" hidden="1" x14ac:dyDescent="0.25">
      <c r="A1011" t="str">
        <f ca="1">'YODA File'!C1012</f>
        <v/>
      </c>
    </row>
    <row r="1012" spans="1:1" hidden="1" x14ac:dyDescent="0.25">
      <c r="A1012" t="str">
        <f ca="1">'YODA File'!C1013</f>
        <v/>
      </c>
    </row>
    <row r="1013" spans="1:1" hidden="1" x14ac:dyDescent="0.25">
      <c r="A1013" t="str">
        <f ca="1">'YODA File'!C1014</f>
        <v/>
      </c>
    </row>
    <row r="1014" spans="1:1" hidden="1" x14ac:dyDescent="0.25">
      <c r="A1014" t="str">
        <f ca="1">'YODA File'!C1015</f>
        <v/>
      </c>
    </row>
    <row r="1015" spans="1:1" hidden="1" x14ac:dyDescent="0.25">
      <c r="A1015" t="str">
        <f ca="1">'YODA File'!C1016</f>
        <v/>
      </c>
    </row>
    <row r="1016" spans="1:1" hidden="1" x14ac:dyDescent="0.25">
      <c r="A1016" t="str">
        <f ca="1">'YODA File'!C1017</f>
        <v/>
      </c>
    </row>
    <row r="1017" spans="1:1" hidden="1" x14ac:dyDescent="0.25">
      <c r="A1017" t="str">
        <f ca="1">'YODA File'!C1018</f>
        <v/>
      </c>
    </row>
    <row r="1018" spans="1:1" hidden="1" x14ac:dyDescent="0.25">
      <c r="A1018" t="str">
        <f ca="1">'YODA File'!C1019</f>
        <v/>
      </c>
    </row>
    <row r="1019" spans="1:1" hidden="1" x14ac:dyDescent="0.25">
      <c r="A1019" t="str">
        <f ca="1">'YODA File'!C1020</f>
        <v/>
      </c>
    </row>
    <row r="1020" spans="1:1" hidden="1" x14ac:dyDescent="0.25">
      <c r="A1020" t="str">
        <f ca="1">'YODA File'!C1021</f>
        <v/>
      </c>
    </row>
    <row r="1021" spans="1:1" hidden="1" x14ac:dyDescent="0.25">
      <c r="A1021" t="str">
        <f ca="1">'YODA File'!C1022</f>
        <v/>
      </c>
    </row>
    <row r="1022" spans="1:1" hidden="1" x14ac:dyDescent="0.25">
      <c r="A1022" t="str">
        <f ca="1">'YODA File'!C1023</f>
        <v/>
      </c>
    </row>
    <row r="1023" spans="1:1" hidden="1" x14ac:dyDescent="0.25">
      <c r="A1023" t="str">
        <f ca="1">'YODA File'!C1024</f>
        <v/>
      </c>
    </row>
    <row r="1024" spans="1:1" hidden="1" x14ac:dyDescent="0.25">
      <c r="A1024" t="str">
        <f ca="1">'YODA File'!C1025</f>
        <v/>
      </c>
    </row>
    <row r="1025" spans="1:1" hidden="1" x14ac:dyDescent="0.25">
      <c r="A1025" t="str">
        <f ca="1">'YODA File'!C1026</f>
        <v/>
      </c>
    </row>
    <row r="1026" spans="1:1" hidden="1" x14ac:dyDescent="0.25">
      <c r="A1026" t="str">
        <f ca="1">'YODA File'!C1027</f>
        <v/>
      </c>
    </row>
    <row r="1027" spans="1:1" hidden="1" x14ac:dyDescent="0.25">
      <c r="A1027" t="str">
        <f ca="1">'YODA File'!C1028</f>
        <v/>
      </c>
    </row>
    <row r="1028" spans="1:1" hidden="1" x14ac:dyDescent="0.25">
      <c r="A1028" t="str">
        <f ca="1">'YODA File'!C1029</f>
        <v/>
      </c>
    </row>
    <row r="1029" spans="1:1" hidden="1" x14ac:dyDescent="0.25">
      <c r="A1029" t="str">
        <f ca="1">'YODA File'!C1030</f>
        <v/>
      </c>
    </row>
    <row r="1030" spans="1:1" hidden="1" x14ac:dyDescent="0.25">
      <c r="A1030" t="str">
        <f ca="1">'YODA File'!C1031</f>
        <v/>
      </c>
    </row>
    <row r="1031" spans="1:1" hidden="1" x14ac:dyDescent="0.25">
      <c r="A1031" t="str">
        <f ca="1">'YODA File'!C1032</f>
        <v/>
      </c>
    </row>
    <row r="1032" spans="1:1" hidden="1" x14ac:dyDescent="0.25">
      <c r="A1032" t="str">
        <f ca="1">'YODA File'!C1033</f>
        <v/>
      </c>
    </row>
    <row r="1033" spans="1:1" hidden="1" x14ac:dyDescent="0.25">
      <c r="A1033" t="str">
        <f ca="1">'YODA File'!C1034</f>
        <v/>
      </c>
    </row>
    <row r="1034" spans="1:1" hidden="1" x14ac:dyDescent="0.25">
      <c r="A1034" t="str">
        <f ca="1">'YODA File'!C1035</f>
        <v/>
      </c>
    </row>
    <row r="1035" spans="1:1" hidden="1" x14ac:dyDescent="0.25">
      <c r="A1035" t="str">
        <f ca="1">'YODA File'!C1036</f>
        <v/>
      </c>
    </row>
    <row r="1036" spans="1:1" hidden="1" x14ac:dyDescent="0.25">
      <c r="A1036" t="str">
        <f ca="1">'YODA File'!C1037</f>
        <v/>
      </c>
    </row>
    <row r="1037" spans="1:1" hidden="1" x14ac:dyDescent="0.25">
      <c r="A1037" t="str">
        <f ca="1">'YODA File'!C1038</f>
        <v/>
      </c>
    </row>
    <row r="1038" spans="1:1" hidden="1" x14ac:dyDescent="0.25">
      <c r="A1038" t="str">
        <f ca="1">'YODA File'!C1039</f>
        <v/>
      </c>
    </row>
    <row r="1039" spans="1:1" hidden="1" x14ac:dyDescent="0.25">
      <c r="A1039" t="str">
        <f ca="1">'YODA File'!C1040</f>
        <v/>
      </c>
    </row>
    <row r="1040" spans="1:1" hidden="1" x14ac:dyDescent="0.25">
      <c r="A1040" t="str">
        <f ca="1">'YODA File'!C1041</f>
        <v/>
      </c>
    </row>
    <row r="1041" spans="1:1" hidden="1" x14ac:dyDescent="0.25">
      <c r="A1041" t="str">
        <f ca="1">'YODA File'!C1042</f>
        <v/>
      </c>
    </row>
    <row r="1042" spans="1:1" hidden="1" x14ac:dyDescent="0.25">
      <c r="A1042" t="str">
        <f ca="1">'YODA File'!C1043</f>
        <v/>
      </c>
    </row>
    <row r="1043" spans="1:1" hidden="1" x14ac:dyDescent="0.25">
      <c r="A1043" t="str">
        <f ca="1">'YODA File'!C1044</f>
        <v/>
      </c>
    </row>
    <row r="1044" spans="1:1" hidden="1" x14ac:dyDescent="0.25">
      <c r="A1044" t="str">
        <f ca="1">'YODA File'!C1045</f>
        <v/>
      </c>
    </row>
    <row r="1045" spans="1:1" hidden="1" x14ac:dyDescent="0.25">
      <c r="A1045" t="str">
        <f ca="1">'YODA File'!C1046</f>
        <v/>
      </c>
    </row>
    <row r="1046" spans="1:1" hidden="1" x14ac:dyDescent="0.25">
      <c r="A1046" t="str">
        <f ca="1">'YODA File'!C1047</f>
        <v/>
      </c>
    </row>
    <row r="1047" spans="1:1" hidden="1" x14ac:dyDescent="0.25">
      <c r="A1047" t="str">
        <f ca="1">'YODA File'!C1048</f>
        <v/>
      </c>
    </row>
    <row r="1048" spans="1:1" hidden="1" x14ac:dyDescent="0.25">
      <c r="A1048" t="str">
        <f ca="1">'YODA File'!C1049</f>
        <v/>
      </c>
    </row>
    <row r="1049" spans="1:1" hidden="1" x14ac:dyDescent="0.25">
      <c r="A1049" t="str">
        <f ca="1">'YODA File'!C1050</f>
        <v/>
      </c>
    </row>
    <row r="1050" spans="1:1" hidden="1" x14ac:dyDescent="0.25">
      <c r="A1050" t="str">
        <f ca="1">'YODA File'!C1051</f>
        <v/>
      </c>
    </row>
    <row r="1051" spans="1:1" hidden="1" x14ac:dyDescent="0.25">
      <c r="A1051" t="str">
        <f ca="1">'YODA File'!C1052</f>
        <v/>
      </c>
    </row>
    <row r="1052" spans="1:1" hidden="1" x14ac:dyDescent="0.25">
      <c r="A1052" t="str">
        <f ca="1">'YODA File'!C1053</f>
        <v/>
      </c>
    </row>
    <row r="1053" spans="1:1" hidden="1" x14ac:dyDescent="0.25">
      <c r="A1053" t="str">
        <f ca="1">'YODA File'!C1054</f>
        <v/>
      </c>
    </row>
    <row r="1054" spans="1:1" hidden="1" x14ac:dyDescent="0.25">
      <c r="A1054" t="str">
        <f ca="1">'YODA File'!C1055</f>
        <v/>
      </c>
    </row>
    <row r="1055" spans="1:1" hidden="1" x14ac:dyDescent="0.25">
      <c r="A1055" t="str">
        <f ca="1">'YODA File'!C1056</f>
        <v/>
      </c>
    </row>
    <row r="1056" spans="1:1" hidden="1" x14ac:dyDescent="0.25">
      <c r="A1056" t="str">
        <f ca="1">'YODA File'!C1057</f>
        <v/>
      </c>
    </row>
    <row r="1057" spans="1:1" hidden="1" x14ac:dyDescent="0.25">
      <c r="A1057" t="str">
        <f ca="1">'YODA File'!C1058</f>
        <v/>
      </c>
    </row>
    <row r="1058" spans="1:1" hidden="1" x14ac:dyDescent="0.25">
      <c r="A1058" t="str">
        <f ca="1">'YODA File'!C1059</f>
        <v/>
      </c>
    </row>
    <row r="1059" spans="1:1" hidden="1" x14ac:dyDescent="0.25">
      <c r="A1059" t="str">
        <f ca="1">'YODA File'!C1060</f>
        <v/>
      </c>
    </row>
    <row r="1060" spans="1:1" hidden="1" x14ac:dyDescent="0.25">
      <c r="A1060" t="str">
        <f ca="1">'YODA File'!C1061</f>
        <v/>
      </c>
    </row>
    <row r="1061" spans="1:1" hidden="1" x14ac:dyDescent="0.25">
      <c r="A1061" t="str">
        <f ca="1">'YODA File'!C1062</f>
        <v/>
      </c>
    </row>
    <row r="1062" spans="1:1" hidden="1" x14ac:dyDescent="0.25">
      <c r="A1062" t="str">
        <f ca="1">'YODA File'!C1063</f>
        <v/>
      </c>
    </row>
    <row r="1063" spans="1:1" hidden="1" x14ac:dyDescent="0.25">
      <c r="A1063" t="str">
        <f ca="1">'YODA File'!C1064</f>
        <v/>
      </c>
    </row>
    <row r="1064" spans="1:1" hidden="1" x14ac:dyDescent="0.25">
      <c r="A1064" t="str">
        <f ca="1">'YODA File'!C1065</f>
        <v/>
      </c>
    </row>
    <row r="1065" spans="1:1" hidden="1" x14ac:dyDescent="0.25">
      <c r="A1065" t="str">
        <f ca="1">'YODA File'!C1066</f>
        <v/>
      </c>
    </row>
    <row r="1066" spans="1:1" hidden="1" x14ac:dyDescent="0.25">
      <c r="A1066" t="str">
        <f ca="1">'YODA File'!C1067</f>
        <v/>
      </c>
    </row>
    <row r="1067" spans="1:1" hidden="1" x14ac:dyDescent="0.25">
      <c r="A1067" t="str">
        <f ca="1">'YODA File'!C1068</f>
        <v/>
      </c>
    </row>
    <row r="1068" spans="1:1" hidden="1" x14ac:dyDescent="0.25">
      <c r="A1068" t="str">
        <f ca="1">'YODA File'!C1069</f>
        <v/>
      </c>
    </row>
    <row r="1069" spans="1:1" hidden="1" x14ac:dyDescent="0.25">
      <c r="A1069" t="str">
        <f ca="1">'YODA File'!C1070</f>
        <v/>
      </c>
    </row>
    <row r="1070" spans="1:1" hidden="1" x14ac:dyDescent="0.25">
      <c r="A1070" t="str">
        <f ca="1">'YODA File'!C1071</f>
        <v/>
      </c>
    </row>
    <row r="1071" spans="1:1" hidden="1" x14ac:dyDescent="0.25">
      <c r="A1071" t="str">
        <f ca="1">'YODA File'!C1072</f>
        <v/>
      </c>
    </row>
    <row r="1072" spans="1:1" hidden="1" x14ac:dyDescent="0.25">
      <c r="A1072" t="str">
        <f ca="1">'YODA File'!C1073</f>
        <v/>
      </c>
    </row>
    <row r="1073" spans="1:1" hidden="1" x14ac:dyDescent="0.25">
      <c r="A1073" t="str">
        <f ca="1">'YODA File'!C1074</f>
        <v/>
      </c>
    </row>
    <row r="1074" spans="1:1" hidden="1" x14ac:dyDescent="0.25">
      <c r="A1074" t="str">
        <f ca="1">'YODA File'!C1075</f>
        <v/>
      </c>
    </row>
    <row r="1075" spans="1:1" hidden="1" x14ac:dyDescent="0.25">
      <c r="A1075" t="str">
        <f ca="1">'YODA File'!C1076</f>
        <v/>
      </c>
    </row>
    <row r="1076" spans="1:1" hidden="1" x14ac:dyDescent="0.25">
      <c r="A1076" t="str">
        <f ca="1">'YODA File'!C1077</f>
        <v/>
      </c>
    </row>
    <row r="1077" spans="1:1" hidden="1" x14ac:dyDescent="0.25">
      <c r="A1077" t="str">
        <f ca="1">'YODA File'!C1078</f>
        <v/>
      </c>
    </row>
    <row r="1078" spans="1:1" hidden="1" x14ac:dyDescent="0.25">
      <c r="A1078" t="str">
        <f ca="1">'YODA File'!C1079</f>
        <v/>
      </c>
    </row>
    <row r="1079" spans="1:1" hidden="1" x14ac:dyDescent="0.25">
      <c r="A1079" t="str">
        <f ca="1">'YODA File'!C1080</f>
        <v/>
      </c>
    </row>
    <row r="1080" spans="1:1" hidden="1" x14ac:dyDescent="0.25">
      <c r="A1080" t="str">
        <f ca="1">'YODA File'!C1081</f>
        <v/>
      </c>
    </row>
    <row r="1081" spans="1:1" hidden="1" x14ac:dyDescent="0.25">
      <c r="A1081" t="str">
        <f ca="1">'YODA File'!C1082</f>
        <v/>
      </c>
    </row>
    <row r="1082" spans="1:1" hidden="1" x14ac:dyDescent="0.25">
      <c r="A1082" t="str">
        <f ca="1">'YODA File'!C1083</f>
        <v/>
      </c>
    </row>
    <row r="1083" spans="1:1" hidden="1" x14ac:dyDescent="0.25">
      <c r="A1083" t="str">
        <f ca="1">'YODA File'!C1084</f>
        <v/>
      </c>
    </row>
    <row r="1084" spans="1:1" hidden="1" x14ac:dyDescent="0.25">
      <c r="A1084" t="str">
        <f ca="1">'YODA File'!C1085</f>
        <v/>
      </c>
    </row>
    <row r="1085" spans="1:1" hidden="1" x14ac:dyDescent="0.25">
      <c r="A1085" t="str">
        <f ca="1">'YODA File'!C1086</f>
        <v/>
      </c>
    </row>
    <row r="1086" spans="1:1" hidden="1" x14ac:dyDescent="0.25">
      <c r="A1086" t="str">
        <f ca="1">'YODA File'!C1087</f>
        <v/>
      </c>
    </row>
    <row r="1087" spans="1:1" hidden="1" x14ac:dyDescent="0.25">
      <c r="A1087" t="str">
        <f ca="1">'YODA File'!C1088</f>
        <v/>
      </c>
    </row>
    <row r="1088" spans="1:1" hidden="1" x14ac:dyDescent="0.25">
      <c r="A1088" t="str">
        <f ca="1">'YODA File'!C1089</f>
        <v/>
      </c>
    </row>
    <row r="1089" spans="1:1" hidden="1" x14ac:dyDescent="0.25">
      <c r="A1089" t="str">
        <f ca="1">'YODA File'!C1090</f>
        <v/>
      </c>
    </row>
    <row r="1090" spans="1:1" hidden="1" x14ac:dyDescent="0.25">
      <c r="A1090" t="str">
        <f ca="1">'YODA File'!C1091</f>
        <v/>
      </c>
    </row>
    <row r="1091" spans="1:1" hidden="1" x14ac:dyDescent="0.25">
      <c r="A1091" t="str">
        <f ca="1">'YODA File'!C1092</f>
        <v/>
      </c>
    </row>
    <row r="1092" spans="1:1" hidden="1" x14ac:dyDescent="0.25">
      <c r="A1092" t="str">
        <f ca="1">'YODA File'!C1093</f>
        <v/>
      </c>
    </row>
    <row r="1093" spans="1:1" hidden="1" x14ac:dyDescent="0.25">
      <c r="A1093" t="str">
        <f ca="1">'YODA File'!C1094</f>
        <v/>
      </c>
    </row>
    <row r="1094" spans="1:1" hidden="1" x14ac:dyDescent="0.25">
      <c r="A1094" t="str">
        <f ca="1">'YODA File'!C1095</f>
        <v/>
      </c>
    </row>
    <row r="1095" spans="1:1" hidden="1" x14ac:dyDescent="0.25">
      <c r="A1095" t="str">
        <f ca="1">'YODA File'!C1096</f>
        <v/>
      </c>
    </row>
    <row r="1096" spans="1:1" hidden="1" x14ac:dyDescent="0.25">
      <c r="A1096" t="str">
        <f ca="1">'YODA File'!C1097</f>
        <v/>
      </c>
    </row>
    <row r="1097" spans="1:1" hidden="1" x14ac:dyDescent="0.25">
      <c r="A1097" t="str">
        <f ca="1">'YODA File'!C1098</f>
        <v/>
      </c>
    </row>
    <row r="1098" spans="1:1" hidden="1" x14ac:dyDescent="0.25">
      <c r="A1098" t="str">
        <f ca="1">'YODA File'!C1099</f>
        <v/>
      </c>
    </row>
    <row r="1099" spans="1:1" hidden="1" x14ac:dyDescent="0.25">
      <c r="A1099" t="str">
        <f ca="1">'YODA File'!C1100</f>
        <v/>
      </c>
    </row>
    <row r="1100" spans="1:1" hidden="1" x14ac:dyDescent="0.25">
      <c r="A1100" t="str">
        <f ca="1">'YODA File'!C1101</f>
        <v/>
      </c>
    </row>
    <row r="1101" spans="1:1" hidden="1" x14ac:dyDescent="0.25">
      <c r="A1101" t="str">
        <f ca="1">'YODA File'!C1102</f>
        <v/>
      </c>
    </row>
    <row r="1102" spans="1:1" hidden="1" x14ac:dyDescent="0.25">
      <c r="A1102" t="str">
        <f ca="1">'YODA File'!C1103</f>
        <v/>
      </c>
    </row>
    <row r="1103" spans="1:1" hidden="1" x14ac:dyDescent="0.25">
      <c r="A1103" t="str">
        <f ca="1">'YODA File'!C1104</f>
        <v/>
      </c>
    </row>
    <row r="1104" spans="1:1" hidden="1" x14ac:dyDescent="0.25">
      <c r="A1104" t="str">
        <f ca="1">'YODA File'!C1105</f>
        <v/>
      </c>
    </row>
    <row r="1105" spans="1:1" hidden="1" x14ac:dyDescent="0.25">
      <c r="A1105" t="str">
        <f ca="1">'YODA File'!C1106</f>
        <v/>
      </c>
    </row>
    <row r="1106" spans="1:1" hidden="1" x14ac:dyDescent="0.25">
      <c r="A1106" t="str">
        <f ca="1">'YODA File'!C1107</f>
        <v/>
      </c>
    </row>
    <row r="1107" spans="1:1" hidden="1" x14ac:dyDescent="0.25">
      <c r="A1107" t="str">
        <f ca="1">'YODA File'!C1108</f>
        <v/>
      </c>
    </row>
    <row r="1108" spans="1:1" hidden="1" x14ac:dyDescent="0.25">
      <c r="A1108" t="str">
        <f ca="1">'YODA File'!C1109</f>
        <v/>
      </c>
    </row>
    <row r="1109" spans="1:1" hidden="1" x14ac:dyDescent="0.25">
      <c r="A1109" t="str">
        <f ca="1">'YODA File'!C1110</f>
        <v/>
      </c>
    </row>
    <row r="1110" spans="1:1" hidden="1" x14ac:dyDescent="0.25">
      <c r="A1110" t="str">
        <f ca="1">'YODA File'!C1111</f>
        <v/>
      </c>
    </row>
    <row r="1111" spans="1:1" hidden="1" x14ac:dyDescent="0.25">
      <c r="A1111" t="str">
        <f ca="1">'YODA File'!C1112</f>
        <v/>
      </c>
    </row>
    <row r="1112" spans="1:1" hidden="1" x14ac:dyDescent="0.25">
      <c r="A1112" t="str">
        <f ca="1">'YODA File'!C1113</f>
        <v/>
      </c>
    </row>
    <row r="1113" spans="1:1" hidden="1" x14ac:dyDescent="0.25">
      <c r="A1113" t="str">
        <f ca="1">'YODA File'!C1114</f>
        <v/>
      </c>
    </row>
    <row r="1114" spans="1:1" hidden="1" x14ac:dyDescent="0.25">
      <c r="A1114" t="str">
        <f ca="1">'YODA File'!C1115</f>
        <v/>
      </c>
    </row>
    <row r="1115" spans="1:1" hidden="1" x14ac:dyDescent="0.25">
      <c r="A1115" t="str">
        <f ca="1">'YODA File'!C1116</f>
        <v/>
      </c>
    </row>
    <row r="1116" spans="1:1" hidden="1" x14ac:dyDescent="0.25">
      <c r="A1116" t="str">
        <f ca="1">'YODA File'!C1117</f>
        <v/>
      </c>
    </row>
    <row r="1117" spans="1:1" hidden="1" x14ac:dyDescent="0.25">
      <c r="A1117" t="str">
        <f ca="1">'YODA File'!C1118</f>
        <v/>
      </c>
    </row>
    <row r="1118" spans="1:1" hidden="1" x14ac:dyDescent="0.25">
      <c r="A1118" t="str">
        <f ca="1">'YODA File'!C1119</f>
        <v/>
      </c>
    </row>
    <row r="1119" spans="1:1" hidden="1" x14ac:dyDescent="0.25">
      <c r="A1119" t="str">
        <f ca="1">'YODA File'!C1120</f>
        <v/>
      </c>
    </row>
    <row r="1120" spans="1:1" hidden="1" x14ac:dyDescent="0.25">
      <c r="A1120" t="str">
        <f ca="1">'YODA File'!C1121</f>
        <v/>
      </c>
    </row>
    <row r="1121" spans="1:1" hidden="1" x14ac:dyDescent="0.25">
      <c r="A1121" t="str">
        <f ca="1">'YODA File'!C1122</f>
        <v/>
      </c>
    </row>
    <row r="1122" spans="1:1" hidden="1" x14ac:dyDescent="0.25">
      <c r="A1122" t="str">
        <f ca="1">'YODA File'!C1123</f>
        <v/>
      </c>
    </row>
    <row r="1123" spans="1:1" hidden="1" x14ac:dyDescent="0.25">
      <c r="A1123" t="str">
        <f ca="1">'YODA File'!C1124</f>
        <v/>
      </c>
    </row>
    <row r="1124" spans="1:1" hidden="1" x14ac:dyDescent="0.25">
      <c r="A1124" t="str">
        <f ca="1">'YODA File'!C1125</f>
        <v/>
      </c>
    </row>
    <row r="1125" spans="1:1" hidden="1" x14ac:dyDescent="0.25">
      <c r="A1125" t="str">
        <f ca="1">'YODA File'!C1126</f>
        <v/>
      </c>
    </row>
    <row r="1126" spans="1:1" hidden="1" x14ac:dyDescent="0.25">
      <c r="A1126" t="str">
        <f ca="1">'YODA File'!C1127</f>
        <v/>
      </c>
    </row>
    <row r="1127" spans="1:1" hidden="1" x14ac:dyDescent="0.25">
      <c r="A1127" t="str">
        <f ca="1">'YODA File'!C1128</f>
        <v/>
      </c>
    </row>
    <row r="1128" spans="1:1" hidden="1" x14ac:dyDescent="0.25">
      <c r="A1128" t="str">
        <f ca="1">'YODA File'!C1129</f>
        <v/>
      </c>
    </row>
    <row r="1129" spans="1:1" hidden="1" x14ac:dyDescent="0.25">
      <c r="A1129" t="str">
        <f ca="1">'YODA File'!C1130</f>
        <v/>
      </c>
    </row>
    <row r="1130" spans="1:1" hidden="1" x14ac:dyDescent="0.25">
      <c r="A1130" t="str">
        <f ca="1">'YODA File'!C1131</f>
        <v/>
      </c>
    </row>
    <row r="1131" spans="1:1" hidden="1" x14ac:dyDescent="0.25">
      <c r="A1131" t="str">
        <f ca="1">'YODA File'!C1132</f>
        <v/>
      </c>
    </row>
    <row r="1132" spans="1:1" hidden="1" x14ac:dyDescent="0.25">
      <c r="A1132" t="str">
        <f ca="1">'YODA File'!C1133</f>
        <v/>
      </c>
    </row>
    <row r="1133" spans="1:1" hidden="1" x14ac:dyDescent="0.25">
      <c r="A1133" t="str">
        <f ca="1">'YODA File'!C1134</f>
        <v/>
      </c>
    </row>
    <row r="1134" spans="1:1" hidden="1" x14ac:dyDescent="0.25">
      <c r="A1134" t="str">
        <f ca="1">'YODA File'!C1135</f>
        <v/>
      </c>
    </row>
    <row r="1135" spans="1:1" hidden="1" x14ac:dyDescent="0.25">
      <c r="A1135" t="str">
        <f ca="1">'YODA File'!C1136</f>
        <v/>
      </c>
    </row>
    <row r="1136" spans="1:1" hidden="1" x14ac:dyDescent="0.25">
      <c r="A1136" t="str">
        <f ca="1">'YODA File'!C1137</f>
        <v/>
      </c>
    </row>
    <row r="1137" spans="1:1" hidden="1" x14ac:dyDescent="0.25">
      <c r="A1137" t="str">
        <f ca="1">'YODA File'!C1138</f>
        <v/>
      </c>
    </row>
    <row r="1138" spans="1:1" hidden="1" x14ac:dyDescent="0.25">
      <c r="A1138" t="str">
        <f ca="1">'YODA File'!C1139</f>
        <v/>
      </c>
    </row>
    <row r="1139" spans="1:1" hidden="1" x14ac:dyDescent="0.25">
      <c r="A1139" t="str">
        <f ca="1">'YODA File'!C1140</f>
        <v/>
      </c>
    </row>
    <row r="1140" spans="1:1" hidden="1" x14ac:dyDescent="0.25">
      <c r="A1140" t="str">
        <f ca="1">'YODA File'!C1141</f>
        <v/>
      </c>
    </row>
    <row r="1141" spans="1:1" hidden="1" x14ac:dyDescent="0.25">
      <c r="A1141" t="str">
        <f ca="1">'YODA File'!C1142</f>
        <v/>
      </c>
    </row>
    <row r="1142" spans="1:1" hidden="1" x14ac:dyDescent="0.25">
      <c r="A1142" t="str">
        <f ca="1">'YODA File'!C1143</f>
        <v/>
      </c>
    </row>
    <row r="1143" spans="1:1" hidden="1" x14ac:dyDescent="0.25">
      <c r="A1143" t="str">
        <f ca="1">'YODA File'!C1144</f>
        <v/>
      </c>
    </row>
    <row r="1144" spans="1:1" hidden="1" x14ac:dyDescent="0.25">
      <c r="A1144" t="str">
        <f ca="1">'YODA File'!C1145</f>
        <v/>
      </c>
    </row>
    <row r="1145" spans="1:1" hidden="1" x14ac:dyDescent="0.25">
      <c r="A1145" t="str">
        <f ca="1">'YODA File'!C1146</f>
        <v/>
      </c>
    </row>
    <row r="1146" spans="1:1" hidden="1" x14ac:dyDescent="0.25">
      <c r="A1146" t="str">
        <f ca="1">'YODA File'!C1147</f>
        <v/>
      </c>
    </row>
    <row r="1147" spans="1:1" hidden="1" x14ac:dyDescent="0.25">
      <c r="A1147" t="str">
        <f ca="1">'YODA File'!C1148</f>
        <v/>
      </c>
    </row>
    <row r="1148" spans="1:1" hidden="1" x14ac:dyDescent="0.25">
      <c r="A1148" t="str">
        <f ca="1">'YODA File'!C1149</f>
        <v/>
      </c>
    </row>
    <row r="1149" spans="1:1" hidden="1" x14ac:dyDescent="0.25">
      <c r="A1149" t="str">
        <f ca="1">'YODA File'!C1150</f>
        <v/>
      </c>
    </row>
    <row r="1150" spans="1:1" hidden="1" x14ac:dyDescent="0.25">
      <c r="A1150" t="str">
        <f ca="1">'YODA File'!C1151</f>
        <v/>
      </c>
    </row>
    <row r="1151" spans="1:1" hidden="1" x14ac:dyDescent="0.25">
      <c r="A1151" t="str">
        <f ca="1">'YODA File'!C1152</f>
        <v/>
      </c>
    </row>
    <row r="1152" spans="1:1" hidden="1" x14ac:dyDescent="0.25">
      <c r="A1152" t="str">
        <f ca="1">'YODA File'!C1153</f>
        <v/>
      </c>
    </row>
    <row r="1153" spans="1:1" hidden="1" x14ac:dyDescent="0.25">
      <c r="A1153" t="str">
        <f ca="1">'YODA File'!C1154</f>
        <v/>
      </c>
    </row>
    <row r="1154" spans="1:1" hidden="1" x14ac:dyDescent="0.25">
      <c r="A1154" t="str">
        <f ca="1">'YODA File'!C1155</f>
        <v/>
      </c>
    </row>
    <row r="1155" spans="1:1" hidden="1" x14ac:dyDescent="0.25">
      <c r="A1155" t="str">
        <f ca="1">'YODA File'!C1156</f>
        <v/>
      </c>
    </row>
    <row r="1156" spans="1:1" hidden="1" x14ac:dyDescent="0.25">
      <c r="A1156" t="str">
        <f ca="1">'YODA File'!C1157</f>
        <v/>
      </c>
    </row>
    <row r="1157" spans="1:1" hidden="1" x14ac:dyDescent="0.25">
      <c r="A1157" t="str">
        <f ca="1">'YODA File'!C1158</f>
        <v/>
      </c>
    </row>
    <row r="1158" spans="1:1" hidden="1" x14ac:dyDescent="0.25">
      <c r="A1158" t="str">
        <f ca="1">'YODA File'!C1159</f>
        <v/>
      </c>
    </row>
    <row r="1159" spans="1:1" hidden="1" x14ac:dyDescent="0.25">
      <c r="A1159" t="str">
        <f ca="1">'YODA File'!C1160</f>
        <v/>
      </c>
    </row>
    <row r="1160" spans="1:1" hidden="1" x14ac:dyDescent="0.25">
      <c r="A1160" t="str">
        <f ca="1">'YODA File'!C1161</f>
        <v/>
      </c>
    </row>
    <row r="1161" spans="1:1" hidden="1" x14ac:dyDescent="0.25">
      <c r="A1161" t="str">
        <f ca="1">'YODA File'!C1162</f>
        <v/>
      </c>
    </row>
    <row r="1162" spans="1:1" hidden="1" x14ac:dyDescent="0.25">
      <c r="A1162" t="str">
        <f ca="1">'YODA File'!C1163</f>
        <v/>
      </c>
    </row>
    <row r="1163" spans="1:1" hidden="1" x14ac:dyDescent="0.25">
      <c r="A1163" t="str">
        <f ca="1">'YODA File'!C1164</f>
        <v/>
      </c>
    </row>
    <row r="1164" spans="1:1" hidden="1" x14ac:dyDescent="0.25">
      <c r="A1164" t="str">
        <f ca="1">'YODA File'!C1165</f>
        <v/>
      </c>
    </row>
    <row r="1165" spans="1:1" hidden="1" x14ac:dyDescent="0.25">
      <c r="A1165" t="str">
        <f ca="1">'YODA File'!C1166</f>
        <v/>
      </c>
    </row>
    <row r="1166" spans="1:1" hidden="1" x14ac:dyDescent="0.25">
      <c r="A1166" t="str">
        <f ca="1">'YODA File'!C1167</f>
        <v/>
      </c>
    </row>
    <row r="1167" spans="1:1" hidden="1" x14ac:dyDescent="0.25">
      <c r="A1167" t="str">
        <f ca="1">'YODA File'!C1168</f>
        <v/>
      </c>
    </row>
    <row r="1168" spans="1:1" hidden="1" x14ac:dyDescent="0.25">
      <c r="A1168" t="str">
        <f ca="1">'YODA File'!C1169</f>
        <v/>
      </c>
    </row>
    <row r="1169" spans="1:1" hidden="1" x14ac:dyDescent="0.25">
      <c r="A1169" t="str">
        <f ca="1">'YODA File'!C1170</f>
        <v/>
      </c>
    </row>
    <row r="1170" spans="1:1" hidden="1" x14ac:dyDescent="0.25">
      <c r="A1170" t="str">
        <f ca="1">'YODA File'!C1171</f>
        <v/>
      </c>
    </row>
    <row r="1171" spans="1:1" hidden="1" x14ac:dyDescent="0.25">
      <c r="A1171" t="str">
        <f ca="1">'YODA File'!C1172</f>
        <v/>
      </c>
    </row>
    <row r="1172" spans="1:1" hidden="1" x14ac:dyDescent="0.25">
      <c r="A1172" t="str">
        <f ca="1">'YODA File'!C1173</f>
        <v/>
      </c>
    </row>
    <row r="1173" spans="1:1" hidden="1" x14ac:dyDescent="0.25">
      <c r="A1173" t="str">
        <f ca="1">'YODA File'!C1174</f>
        <v/>
      </c>
    </row>
    <row r="1174" spans="1:1" hidden="1" x14ac:dyDescent="0.25">
      <c r="A1174" t="str">
        <f ca="1">'YODA File'!C1175</f>
        <v/>
      </c>
    </row>
    <row r="1175" spans="1:1" hidden="1" x14ac:dyDescent="0.25">
      <c r="A1175" t="str">
        <f ca="1">'YODA File'!C1176</f>
        <v/>
      </c>
    </row>
    <row r="1176" spans="1:1" hidden="1" x14ac:dyDescent="0.25">
      <c r="A1176" t="str">
        <f ca="1">'YODA File'!C1177</f>
        <v/>
      </c>
    </row>
    <row r="1177" spans="1:1" hidden="1" x14ac:dyDescent="0.25">
      <c r="A1177" t="str">
        <f ca="1">'YODA File'!C1178</f>
        <v/>
      </c>
    </row>
    <row r="1178" spans="1:1" hidden="1" x14ac:dyDescent="0.25">
      <c r="A1178" t="str">
        <f ca="1">'YODA File'!C1179</f>
        <v/>
      </c>
    </row>
    <row r="1179" spans="1:1" hidden="1" x14ac:dyDescent="0.25">
      <c r="A1179" t="str">
        <f ca="1">'YODA File'!C1180</f>
        <v/>
      </c>
    </row>
    <row r="1180" spans="1:1" hidden="1" x14ac:dyDescent="0.25">
      <c r="A1180" t="str">
        <f ca="1">'YODA File'!C1181</f>
        <v/>
      </c>
    </row>
    <row r="1181" spans="1:1" hidden="1" x14ac:dyDescent="0.25">
      <c r="A1181" t="str">
        <f ca="1">'YODA File'!C1182</f>
        <v/>
      </c>
    </row>
    <row r="1182" spans="1:1" hidden="1" x14ac:dyDescent="0.25">
      <c r="A1182" t="str">
        <f ca="1">'YODA File'!C1183</f>
        <v/>
      </c>
    </row>
    <row r="1183" spans="1:1" hidden="1" x14ac:dyDescent="0.25">
      <c r="A1183" t="str">
        <f ca="1">'YODA File'!C1184</f>
        <v/>
      </c>
    </row>
    <row r="1184" spans="1:1" hidden="1" x14ac:dyDescent="0.25">
      <c r="A1184" t="str">
        <f ca="1">'YODA File'!C1185</f>
        <v/>
      </c>
    </row>
    <row r="1185" spans="1:1" hidden="1" x14ac:dyDescent="0.25">
      <c r="A1185" t="str">
        <f ca="1">'YODA File'!C1186</f>
        <v/>
      </c>
    </row>
    <row r="1186" spans="1:1" hidden="1" x14ac:dyDescent="0.25">
      <c r="A1186" t="str">
        <f ca="1">'YODA File'!C1187</f>
        <v/>
      </c>
    </row>
    <row r="1187" spans="1:1" hidden="1" x14ac:dyDescent="0.25">
      <c r="A1187" t="str">
        <f ca="1">'YODA File'!C1188</f>
        <v/>
      </c>
    </row>
    <row r="1188" spans="1:1" hidden="1" x14ac:dyDescent="0.25">
      <c r="A1188" t="str">
        <f ca="1">'YODA File'!C1189</f>
        <v/>
      </c>
    </row>
    <row r="1189" spans="1:1" hidden="1" x14ac:dyDescent="0.25">
      <c r="A1189" t="str">
        <f ca="1">'YODA File'!C1190</f>
        <v/>
      </c>
    </row>
    <row r="1190" spans="1:1" hidden="1" x14ac:dyDescent="0.25">
      <c r="A1190" t="str">
        <f ca="1">'YODA File'!C1191</f>
        <v/>
      </c>
    </row>
    <row r="1191" spans="1:1" hidden="1" x14ac:dyDescent="0.25">
      <c r="A1191" t="str">
        <f ca="1">'YODA File'!C1192</f>
        <v/>
      </c>
    </row>
    <row r="1192" spans="1:1" hidden="1" x14ac:dyDescent="0.25">
      <c r="A1192" t="str">
        <f ca="1">'YODA File'!C1193</f>
        <v/>
      </c>
    </row>
    <row r="1193" spans="1:1" hidden="1" x14ac:dyDescent="0.25">
      <c r="A1193" t="str">
        <f ca="1">'YODA File'!C1194</f>
        <v/>
      </c>
    </row>
    <row r="1194" spans="1:1" hidden="1" x14ac:dyDescent="0.25">
      <c r="A1194" t="str">
        <f ca="1">'YODA File'!C1195</f>
        <v/>
      </c>
    </row>
    <row r="1195" spans="1:1" hidden="1" x14ac:dyDescent="0.25">
      <c r="A1195" t="str">
        <f ca="1">'YODA File'!C1196</f>
        <v/>
      </c>
    </row>
    <row r="1196" spans="1:1" hidden="1" x14ac:dyDescent="0.25">
      <c r="A1196" t="str">
        <f ca="1">'YODA File'!C1197</f>
        <v/>
      </c>
    </row>
    <row r="1197" spans="1:1" hidden="1" x14ac:dyDescent="0.25">
      <c r="A1197" t="str">
        <f ca="1">'YODA File'!C1198</f>
        <v/>
      </c>
    </row>
    <row r="1198" spans="1:1" hidden="1" x14ac:dyDescent="0.25">
      <c r="A1198" t="str">
        <f ca="1">'YODA File'!C1199</f>
        <v/>
      </c>
    </row>
    <row r="1199" spans="1:1" hidden="1" x14ac:dyDescent="0.25">
      <c r="A1199" t="str">
        <f ca="1">'YODA File'!C1200</f>
        <v/>
      </c>
    </row>
    <row r="1200" spans="1:1" hidden="1" x14ac:dyDescent="0.25">
      <c r="A1200" t="str">
        <f ca="1">'YODA File'!C1201</f>
        <v/>
      </c>
    </row>
    <row r="1201" spans="1:1" hidden="1" x14ac:dyDescent="0.25">
      <c r="A1201" t="str">
        <f ca="1">'YODA File'!C1202</f>
        <v/>
      </c>
    </row>
    <row r="1202" spans="1:1" hidden="1" x14ac:dyDescent="0.25">
      <c r="A1202" t="str">
        <f ca="1">'YODA File'!C1203</f>
        <v/>
      </c>
    </row>
    <row r="1203" spans="1:1" hidden="1" x14ac:dyDescent="0.25">
      <c r="A1203" t="str">
        <f ca="1">'YODA File'!C1204</f>
        <v/>
      </c>
    </row>
    <row r="1204" spans="1:1" hidden="1" x14ac:dyDescent="0.25">
      <c r="A1204" t="str">
        <f ca="1">'YODA File'!C1205</f>
        <v/>
      </c>
    </row>
    <row r="1205" spans="1:1" hidden="1" x14ac:dyDescent="0.25">
      <c r="A1205" t="str">
        <f ca="1">'YODA File'!C1206</f>
        <v/>
      </c>
    </row>
    <row r="1206" spans="1:1" hidden="1" x14ac:dyDescent="0.25">
      <c r="A1206" t="str">
        <f ca="1">'YODA File'!C1207</f>
        <v/>
      </c>
    </row>
    <row r="1207" spans="1:1" hidden="1" x14ac:dyDescent="0.25">
      <c r="A1207" t="str">
        <f ca="1">'YODA File'!C1208</f>
        <v/>
      </c>
    </row>
    <row r="1208" spans="1:1" hidden="1" x14ac:dyDescent="0.25">
      <c r="A1208" t="str">
        <f ca="1">'YODA File'!C1209</f>
        <v/>
      </c>
    </row>
    <row r="1209" spans="1:1" hidden="1" x14ac:dyDescent="0.25">
      <c r="A1209" t="str">
        <f ca="1">'YODA File'!C1210</f>
        <v/>
      </c>
    </row>
    <row r="1210" spans="1:1" hidden="1" x14ac:dyDescent="0.25">
      <c r="A1210" t="str">
        <f ca="1">'YODA File'!C1211</f>
        <v/>
      </c>
    </row>
    <row r="1211" spans="1:1" hidden="1" x14ac:dyDescent="0.25">
      <c r="A1211" t="str">
        <f ca="1">'YODA File'!C1212</f>
        <v/>
      </c>
    </row>
    <row r="1212" spans="1:1" hidden="1" x14ac:dyDescent="0.25">
      <c r="A1212" t="str">
        <f ca="1">'YODA File'!C1213</f>
        <v/>
      </c>
    </row>
    <row r="1213" spans="1:1" hidden="1" x14ac:dyDescent="0.25">
      <c r="A1213" t="str">
        <f ca="1">'YODA File'!C1214</f>
        <v/>
      </c>
    </row>
    <row r="1214" spans="1:1" hidden="1" x14ac:dyDescent="0.25">
      <c r="A1214" t="str">
        <f ca="1">'YODA File'!C1215</f>
        <v/>
      </c>
    </row>
    <row r="1215" spans="1:1" hidden="1" x14ac:dyDescent="0.25">
      <c r="A1215" t="str">
        <f ca="1">'YODA File'!C1216</f>
        <v/>
      </c>
    </row>
    <row r="1216" spans="1:1" hidden="1" x14ac:dyDescent="0.25">
      <c r="A1216" t="str">
        <f ca="1">'YODA File'!C1217</f>
        <v/>
      </c>
    </row>
    <row r="1217" spans="1:1" hidden="1" x14ac:dyDescent="0.25">
      <c r="A1217" t="str">
        <f ca="1">'YODA File'!C1218</f>
        <v/>
      </c>
    </row>
    <row r="1218" spans="1:1" hidden="1" x14ac:dyDescent="0.25">
      <c r="A1218" t="str">
        <f ca="1">'YODA File'!C1219</f>
        <v/>
      </c>
    </row>
    <row r="1219" spans="1:1" hidden="1" x14ac:dyDescent="0.25">
      <c r="A1219" t="str">
        <f ca="1">'YODA File'!C1220</f>
        <v/>
      </c>
    </row>
    <row r="1220" spans="1:1" hidden="1" x14ac:dyDescent="0.25">
      <c r="A1220" t="str">
        <f ca="1">'YODA File'!C1221</f>
        <v/>
      </c>
    </row>
    <row r="1221" spans="1:1" hidden="1" x14ac:dyDescent="0.25">
      <c r="A1221" t="str">
        <f ca="1">'YODA File'!C1222</f>
        <v/>
      </c>
    </row>
    <row r="1222" spans="1:1" hidden="1" x14ac:dyDescent="0.25">
      <c r="A1222" t="str">
        <f ca="1">'YODA File'!C1223</f>
        <v/>
      </c>
    </row>
    <row r="1223" spans="1:1" hidden="1" x14ac:dyDescent="0.25">
      <c r="A1223" t="str">
        <f ca="1">'YODA File'!C1224</f>
        <v/>
      </c>
    </row>
    <row r="1224" spans="1:1" hidden="1" x14ac:dyDescent="0.25">
      <c r="A1224" t="str">
        <f ca="1">'YODA File'!C1225</f>
        <v/>
      </c>
    </row>
    <row r="1225" spans="1:1" hidden="1" x14ac:dyDescent="0.25">
      <c r="A1225" t="str">
        <f ca="1">'YODA File'!C1226</f>
        <v/>
      </c>
    </row>
    <row r="1226" spans="1:1" hidden="1" x14ac:dyDescent="0.25">
      <c r="A1226" t="str">
        <f ca="1">'YODA File'!C1227</f>
        <v/>
      </c>
    </row>
    <row r="1227" spans="1:1" hidden="1" x14ac:dyDescent="0.25">
      <c r="A1227" t="str">
        <f ca="1">'YODA File'!C1228</f>
        <v/>
      </c>
    </row>
    <row r="1228" spans="1:1" hidden="1" x14ac:dyDescent="0.25">
      <c r="A1228" t="str">
        <f ca="1">'YODA File'!C1229</f>
        <v/>
      </c>
    </row>
    <row r="1229" spans="1:1" hidden="1" x14ac:dyDescent="0.25">
      <c r="A1229" t="str">
        <f ca="1">'YODA File'!C1230</f>
        <v/>
      </c>
    </row>
    <row r="1230" spans="1:1" hidden="1" x14ac:dyDescent="0.25">
      <c r="A1230" t="str">
        <f ca="1">'YODA File'!C1231</f>
        <v/>
      </c>
    </row>
    <row r="1231" spans="1:1" hidden="1" x14ac:dyDescent="0.25">
      <c r="A1231" t="str">
        <f ca="1">'YODA File'!C1232</f>
        <v/>
      </c>
    </row>
    <row r="1232" spans="1:1" hidden="1" x14ac:dyDescent="0.25">
      <c r="A1232" t="str">
        <f ca="1">'YODA File'!C1233</f>
        <v/>
      </c>
    </row>
    <row r="1233" spans="1:1" hidden="1" x14ac:dyDescent="0.25">
      <c r="A1233" t="str">
        <f ca="1">'YODA File'!C1234</f>
        <v/>
      </c>
    </row>
    <row r="1234" spans="1:1" hidden="1" x14ac:dyDescent="0.25">
      <c r="A1234" t="str">
        <f ca="1">'YODA File'!C1235</f>
        <v/>
      </c>
    </row>
    <row r="1235" spans="1:1" hidden="1" x14ac:dyDescent="0.25">
      <c r="A1235" t="str">
        <f ca="1">'YODA File'!C1236</f>
        <v/>
      </c>
    </row>
    <row r="1236" spans="1:1" hidden="1" x14ac:dyDescent="0.25">
      <c r="A1236" t="str">
        <f ca="1">'YODA File'!C1237</f>
        <v/>
      </c>
    </row>
    <row r="1237" spans="1:1" hidden="1" x14ac:dyDescent="0.25">
      <c r="A1237" t="str">
        <f ca="1">'YODA File'!C1238</f>
        <v/>
      </c>
    </row>
    <row r="1238" spans="1:1" hidden="1" x14ac:dyDescent="0.25">
      <c r="A1238" t="str">
        <f ca="1">'YODA File'!C1239</f>
        <v/>
      </c>
    </row>
    <row r="1239" spans="1:1" hidden="1" x14ac:dyDescent="0.25">
      <c r="A1239" t="str">
        <f ca="1">'YODA File'!C1240</f>
        <v/>
      </c>
    </row>
    <row r="1240" spans="1:1" hidden="1" x14ac:dyDescent="0.25">
      <c r="A1240" t="str">
        <f ca="1">'YODA File'!C1241</f>
        <v/>
      </c>
    </row>
    <row r="1241" spans="1:1" hidden="1" x14ac:dyDescent="0.25">
      <c r="A1241" t="str">
        <f ca="1">'YODA File'!C1242</f>
        <v/>
      </c>
    </row>
    <row r="1242" spans="1:1" hidden="1" x14ac:dyDescent="0.25">
      <c r="A1242" t="str">
        <f ca="1">'YODA File'!C1243</f>
        <v/>
      </c>
    </row>
    <row r="1243" spans="1:1" hidden="1" x14ac:dyDescent="0.25">
      <c r="A1243" t="str">
        <f ca="1">'YODA File'!C1244</f>
        <v/>
      </c>
    </row>
    <row r="1244" spans="1:1" hidden="1" x14ac:dyDescent="0.25">
      <c r="A1244" t="str">
        <f ca="1">'YODA File'!C1245</f>
        <v/>
      </c>
    </row>
    <row r="1245" spans="1:1" hidden="1" x14ac:dyDescent="0.25">
      <c r="A1245" t="str">
        <f ca="1">'YODA File'!C1246</f>
        <v/>
      </c>
    </row>
    <row r="1246" spans="1:1" hidden="1" x14ac:dyDescent="0.25">
      <c r="A1246" t="str">
        <f ca="1">'YODA File'!C1247</f>
        <v/>
      </c>
    </row>
    <row r="1247" spans="1:1" hidden="1" x14ac:dyDescent="0.25">
      <c r="A1247" t="str">
        <f ca="1">'YODA File'!C1248</f>
        <v/>
      </c>
    </row>
    <row r="1248" spans="1:1" hidden="1" x14ac:dyDescent="0.25">
      <c r="A1248" t="str">
        <f ca="1">'YODA File'!C1249</f>
        <v/>
      </c>
    </row>
    <row r="1249" spans="1:1" hidden="1" x14ac:dyDescent="0.25">
      <c r="A1249" t="str">
        <f ca="1">'YODA File'!C1250</f>
        <v/>
      </c>
    </row>
    <row r="1250" spans="1:1" hidden="1" x14ac:dyDescent="0.25">
      <c r="A1250" t="str">
        <f ca="1">'YODA File'!C1251</f>
        <v/>
      </c>
    </row>
    <row r="1251" spans="1:1" hidden="1" x14ac:dyDescent="0.25">
      <c r="A1251" t="str">
        <f ca="1">'YODA File'!C1252</f>
        <v/>
      </c>
    </row>
    <row r="1252" spans="1:1" hidden="1" x14ac:dyDescent="0.25">
      <c r="A1252" t="str">
        <f ca="1">'YODA File'!C1253</f>
        <v/>
      </c>
    </row>
    <row r="1253" spans="1:1" hidden="1" x14ac:dyDescent="0.25">
      <c r="A1253" t="str">
        <f ca="1">'YODA File'!C1254</f>
        <v/>
      </c>
    </row>
    <row r="1254" spans="1:1" hidden="1" x14ac:dyDescent="0.25">
      <c r="A1254" t="str">
        <f ca="1">'YODA File'!C1255</f>
        <v/>
      </c>
    </row>
    <row r="1255" spans="1:1" hidden="1" x14ac:dyDescent="0.25">
      <c r="A1255" t="str">
        <f ca="1">'YODA File'!C1256</f>
        <v/>
      </c>
    </row>
    <row r="1256" spans="1:1" hidden="1" x14ac:dyDescent="0.25">
      <c r="A1256" t="str">
        <f ca="1">'YODA File'!C1257</f>
        <v/>
      </c>
    </row>
    <row r="1257" spans="1:1" hidden="1" x14ac:dyDescent="0.25">
      <c r="A1257" t="str">
        <f ca="1">'YODA File'!C1258</f>
        <v/>
      </c>
    </row>
    <row r="1258" spans="1:1" hidden="1" x14ac:dyDescent="0.25">
      <c r="A1258" t="str">
        <f ca="1">'YODA File'!C1259</f>
        <v/>
      </c>
    </row>
    <row r="1259" spans="1:1" hidden="1" x14ac:dyDescent="0.25">
      <c r="A1259" t="str">
        <f ca="1">'YODA File'!C1260</f>
        <v/>
      </c>
    </row>
    <row r="1260" spans="1:1" hidden="1" x14ac:dyDescent="0.25">
      <c r="A1260" t="str">
        <f ca="1">'YODA File'!C1261</f>
        <v/>
      </c>
    </row>
    <row r="1261" spans="1:1" hidden="1" x14ac:dyDescent="0.25">
      <c r="A1261" t="str">
        <f ca="1">'YODA File'!C1262</f>
        <v/>
      </c>
    </row>
    <row r="1262" spans="1:1" hidden="1" x14ac:dyDescent="0.25">
      <c r="A1262" t="str">
        <f ca="1">'YODA File'!C1263</f>
        <v/>
      </c>
    </row>
    <row r="1263" spans="1:1" hidden="1" x14ac:dyDescent="0.25">
      <c r="A1263" t="str">
        <f ca="1">'YODA File'!C1264</f>
        <v/>
      </c>
    </row>
    <row r="1264" spans="1:1" hidden="1" x14ac:dyDescent="0.25">
      <c r="A1264" t="str">
        <f ca="1">'YODA File'!C1265</f>
        <v/>
      </c>
    </row>
    <row r="1265" spans="1:1" hidden="1" x14ac:dyDescent="0.25">
      <c r="A1265" t="str">
        <f ca="1">'YODA File'!C1266</f>
        <v/>
      </c>
    </row>
    <row r="1266" spans="1:1" hidden="1" x14ac:dyDescent="0.25">
      <c r="A1266" t="str">
        <f ca="1">'YODA File'!C1267</f>
        <v/>
      </c>
    </row>
    <row r="1267" spans="1:1" hidden="1" x14ac:dyDescent="0.25">
      <c r="A1267" t="str">
        <f ca="1">'YODA File'!C1268</f>
        <v/>
      </c>
    </row>
    <row r="1268" spans="1:1" hidden="1" x14ac:dyDescent="0.25">
      <c r="A1268" t="str">
        <f ca="1">'YODA File'!C1269</f>
        <v/>
      </c>
    </row>
    <row r="1269" spans="1:1" hidden="1" x14ac:dyDescent="0.25">
      <c r="A1269" t="str">
        <f ca="1">'YODA File'!C1270</f>
        <v/>
      </c>
    </row>
    <row r="1270" spans="1:1" hidden="1" x14ac:dyDescent="0.25">
      <c r="A1270" t="str">
        <f ca="1">'YODA File'!C1271</f>
        <v/>
      </c>
    </row>
    <row r="1271" spans="1:1" hidden="1" x14ac:dyDescent="0.25">
      <c r="A1271" t="str">
        <f ca="1">'YODA File'!C1272</f>
        <v/>
      </c>
    </row>
    <row r="1272" spans="1:1" hidden="1" x14ac:dyDescent="0.25">
      <c r="A1272" t="str">
        <f ca="1">'YODA File'!C1273</f>
        <v/>
      </c>
    </row>
    <row r="1273" spans="1:1" hidden="1" x14ac:dyDescent="0.25">
      <c r="A1273" t="str">
        <f ca="1">'YODA File'!C1274</f>
        <v/>
      </c>
    </row>
    <row r="1274" spans="1:1" hidden="1" x14ac:dyDescent="0.25">
      <c r="A1274" t="str">
        <f ca="1">'YODA File'!C1275</f>
        <v/>
      </c>
    </row>
    <row r="1275" spans="1:1" hidden="1" x14ac:dyDescent="0.25">
      <c r="A1275" t="str">
        <f ca="1">'YODA File'!C1276</f>
        <v/>
      </c>
    </row>
    <row r="1276" spans="1:1" hidden="1" x14ac:dyDescent="0.25">
      <c r="A1276" t="str">
        <f ca="1">'YODA File'!C1277</f>
        <v/>
      </c>
    </row>
    <row r="1277" spans="1:1" hidden="1" x14ac:dyDescent="0.25">
      <c r="A1277" t="str">
        <f ca="1">'YODA File'!C1278</f>
        <v/>
      </c>
    </row>
    <row r="1278" spans="1:1" hidden="1" x14ac:dyDescent="0.25">
      <c r="A1278" t="str">
        <f ca="1">'YODA File'!C1279</f>
        <v/>
      </c>
    </row>
    <row r="1279" spans="1:1" hidden="1" x14ac:dyDescent="0.25">
      <c r="A1279" t="str">
        <f ca="1">'YODA File'!C1280</f>
        <v/>
      </c>
    </row>
    <row r="1280" spans="1:1" hidden="1" x14ac:dyDescent="0.25">
      <c r="A1280" t="str">
        <f ca="1">'YODA File'!C1281</f>
        <v/>
      </c>
    </row>
    <row r="1281" spans="1:1" hidden="1" x14ac:dyDescent="0.25">
      <c r="A1281" t="str">
        <f ca="1">'YODA File'!C1282</f>
        <v/>
      </c>
    </row>
    <row r="1282" spans="1:1" hidden="1" x14ac:dyDescent="0.25">
      <c r="A1282" t="str">
        <f ca="1">'YODA File'!C1283</f>
        <v/>
      </c>
    </row>
    <row r="1283" spans="1:1" hidden="1" x14ac:dyDescent="0.25">
      <c r="A1283" t="str">
        <f ca="1">'YODA File'!C1284</f>
        <v/>
      </c>
    </row>
    <row r="1284" spans="1:1" hidden="1" x14ac:dyDescent="0.25">
      <c r="A1284" t="str">
        <f ca="1">'YODA File'!C1285</f>
        <v/>
      </c>
    </row>
    <row r="1285" spans="1:1" hidden="1" x14ac:dyDescent="0.25">
      <c r="A1285" t="str">
        <f ca="1">'YODA File'!C1286</f>
        <v/>
      </c>
    </row>
    <row r="1286" spans="1:1" hidden="1" x14ac:dyDescent="0.25">
      <c r="A1286" t="str">
        <f ca="1">'YODA File'!C1287</f>
        <v/>
      </c>
    </row>
    <row r="1287" spans="1:1" hidden="1" x14ac:dyDescent="0.25">
      <c r="A1287" t="str">
        <f ca="1">'YODA File'!C1288</f>
        <v/>
      </c>
    </row>
    <row r="1288" spans="1:1" hidden="1" x14ac:dyDescent="0.25">
      <c r="A1288" t="str">
        <f ca="1">'YODA File'!C1289</f>
        <v/>
      </c>
    </row>
    <row r="1289" spans="1:1" hidden="1" x14ac:dyDescent="0.25">
      <c r="A1289" t="str">
        <f ca="1">'YODA File'!C1290</f>
        <v/>
      </c>
    </row>
    <row r="1290" spans="1:1" hidden="1" x14ac:dyDescent="0.25">
      <c r="A1290" t="str">
        <f ca="1">'YODA File'!C1291</f>
        <v/>
      </c>
    </row>
    <row r="1291" spans="1:1" hidden="1" x14ac:dyDescent="0.25">
      <c r="A1291" t="str">
        <f ca="1">'YODA File'!C1292</f>
        <v/>
      </c>
    </row>
    <row r="1292" spans="1:1" hidden="1" x14ac:dyDescent="0.25">
      <c r="A1292" t="str">
        <f ca="1">'YODA File'!C1293</f>
        <v/>
      </c>
    </row>
    <row r="1293" spans="1:1" hidden="1" x14ac:dyDescent="0.25">
      <c r="A1293" t="str">
        <f ca="1">'YODA File'!C1294</f>
        <v/>
      </c>
    </row>
    <row r="1294" spans="1:1" hidden="1" x14ac:dyDescent="0.25">
      <c r="A1294" t="str">
        <f ca="1">'YODA File'!C1295</f>
        <v/>
      </c>
    </row>
    <row r="1295" spans="1:1" hidden="1" x14ac:dyDescent="0.25">
      <c r="A1295" t="str">
        <f ca="1">'YODA File'!C1296</f>
        <v/>
      </c>
    </row>
    <row r="1296" spans="1:1" hidden="1" x14ac:dyDescent="0.25">
      <c r="A1296" t="str">
        <f ca="1">'YODA File'!C1297</f>
        <v/>
      </c>
    </row>
    <row r="1297" spans="1:1" hidden="1" x14ac:dyDescent="0.25">
      <c r="A1297" t="str">
        <f ca="1">'YODA File'!C1298</f>
        <v/>
      </c>
    </row>
    <row r="1298" spans="1:1" hidden="1" x14ac:dyDescent="0.25">
      <c r="A1298" t="str">
        <f ca="1">'YODA File'!C1299</f>
        <v/>
      </c>
    </row>
    <row r="1299" spans="1:1" hidden="1" x14ac:dyDescent="0.25">
      <c r="A1299" t="str">
        <f ca="1">'YODA File'!C1300</f>
        <v/>
      </c>
    </row>
    <row r="1300" spans="1:1" hidden="1" x14ac:dyDescent="0.25">
      <c r="A1300" t="str">
        <f ca="1">'YODA File'!C1301</f>
        <v/>
      </c>
    </row>
    <row r="1301" spans="1:1" hidden="1" x14ac:dyDescent="0.25">
      <c r="A1301" t="str">
        <f ca="1">'YODA File'!C1302</f>
        <v/>
      </c>
    </row>
    <row r="1302" spans="1:1" hidden="1" x14ac:dyDescent="0.25">
      <c r="A1302" t="str">
        <f ca="1">'YODA File'!C1303</f>
        <v/>
      </c>
    </row>
    <row r="1303" spans="1:1" hidden="1" x14ac:dyDescent="0.25">
      <c r="A1303" t="str">
        <f ca="1">'YODA File'!C1304</f>
        <v/>
      </c>
    </row>
    <row r="1304" spans="1:1" hidden="1" x14ac:dyDescent="0.25">
      <c r="A1304" t="str">
        <f ca="1">'YODA File'!C1305</f>
        <v/>
      </c>
    </row>
    <row r="1305" spans="1:1" hidden="1" x14ac:dyDescent="0.25">
      <c r="A1305" t="str">
        <f ca="1">'YODA File'!C1306</f>
        <v/>
      </c>
    </row>
    <row r="1306" spans="1:1" hidden="1" x14ac:dyDescent="0.25">
      <c r="A1306" t="str">
        <f ca="1">'YODA File'!C1307</f>
        <v/>
      </c>
    </row>
    <row r="1307" spans="1:1" hidden="1" x14ac:dyDescent="0.25">
      <c r="A1307" t="str">
        <f ca="1">'YODA File'!C1308</f>
        <v/>
      </c>
    </row>
    <row r="1308" spans="1:1" hidden="1" x14ac:dyDescent="0.25">
      <c r="A1308" t="str">
        <f ca="1">'YODA File'!C1309</f>
        <v/>
      </c>
    </row>
    <row r="1309" spans="1:1" hidden="1" x14ac:dyDescent="0.25">
      <c r="A1309" t="str">
        <f ca="1">'YODA File'!C1310</f>
        <v/>
      </c>
    </row>
    <row r="1310" spans="1:1" hidden="1" x14ac:dyDescent="0.25">
      <c r="A1310" t="str">
        <f ca="1">'YODA File'!C1311</f>
        <v/>
      </c>
    </row>
    <row r="1311" spans="1:1" hidden="1" x14ac:dyDescent="0.25">
      <c r="A1311" t="str">
        <f ca="1">'YODA File'!C1312</f>
        <v/>
      </c>
    </row>
    <row r="1312" spans="1:1" hidden="1" x14ac:dyDescent="0.25">
      <c r="A1312" t="str">
        <f ca="1">'YODA File'!C1313</f>
        <v/>
      </c>
    </row>
    <row r="1313" spans="1:1" hidden="1" x14ac:dyDescent="0.25">
      <c r="A1313" t="str">
        <f ca="1">'YODA File'!C1314</f>
        <v/>
      </c>
    </row>
    <row r="1314" spans="1:1" hidden="1" x14ac:dyDescent="0.25">
      <c r="A1314" t="str">
        <f ca="1">'YODA File'!C1315</f>
        <v/>
      </c>
    </row>
    <row r="1315" spans="1:1" hidden="1" x14ac:dyDescent="0.25">
      <c r="A1315" t="str">
        <f ca="1">'YODA File'!C1316</f>
        <v/>
      </c>
    </row>
    <row r="1316" spans="1:1" hidden="1" x14ac:dyDescent="0.25">
      <c r="A1316" t="str">
        <f ca="1">'YODA File'!C1317</f>
        <v/>
      </c>
    </row>
    <row r="1317" spans="1:1" hidden="1" x14ac:dyDescent="0.25">
      <c r="A1317" t="str">
        <f ca="1">'YODA File'!C1318</f>
        <v/>
      </c>
    </row>
    <row r="1318" spans="1:1" hidden="1" x14ac:dyDescent="0.25">
      <c r="A1318" t="str">
        <f ca="1">'YODA File'!C1319</f>
        <v/>
      </c>
    </row>
    <row r="1319" spans="1:1" hidden="1" x14ac:dyDescent="0.25">
      <c r="A1319" t="str">
        <f ca="1">'YODA File'!C1320</f>
        <v/>
      </c>
    </row>
    <row r="1320" spans="1:1" hidden="1" x14ac:dyDescent="0.25">
      <c r="A1320" t="str">
        <f ca="1">'YODA File'!C1321</f>
        <v/>
      </c>
    </row>
    <row r="1321" spans="1:1" hidden="1" x14ac:dyDescent="0.25">
      <c r="A1321" t="str">
        <f ca="1">'YODA File'!C1322</f>
        <v/>
      </c>
    </row>
    <row r="1322" spans="1:1" hidden="1" x14ac:dyDescent="0.25">
      <c r="A1322" t="str">
        <f ca="1">'YODA File'!C1323</f>
        <v/>
      </c>
    </row>
    <row r="1323" spans="1:1" hidden="1" x14ac:dyDescent="0.25">
      <c r="A1323" t="str">
        <f ca="1">'YODA File'!C1324</f>
        <v/>
      </c>
    </row>
    <row r="1324" spans="1:1" hidden="1" x14ac:dyDescent="0.25">
      <c r="A1324" t="str">
        <f ca="1">'YODA File'!C1325</f>
        <v/>
      </c>
    </row>
    <row r="1325" spans="1:1" hidden="1" x14ac:dyDescent="0.25">
      <c r="A1325" t="str">
        <f ca="1">'YODA File'!C1326</f>
        <v/>
      </c>
    </row>
    <row r="1326" spans="1:1" hidden="1" x14ac:dyDescent="0.25">
      <c r="A1326" t="str">
        <f ca="1">'YODA File'!C1327</f>
        <v/>
      </c>
    </row>
    <row r="1327" spans="1:1" hidden="1" x14ac:dyDescent="0.25">
      <c r="A1327" t="str">
        <f ca="1">'YODA File'!C1328</f>
        <v/>
      </c>
    </row>
    <row r="1328" spans="1:1" hidden="1" x14ac:dyDescent="0.25">
      <c r="A1328" t="str">
        <f ca="1">'YODA File'!C1329</f>
        <v/>
      </c>
    </row>
    <row r="1329" spans="1:1" hidden="1" x14ac:dyDescent="0.25">
      <c r="A1329" t="str">
        <f ca="1">'YODA File'!C1330</f>
        <v/>
      </c>
    </row>
    <row r="1330" spans="1:1" hidden="1" x14ac:dyDescent="0.25">
      <c r="A1330" t="str">
        <f ca="1">'YODA File'!C1331</f>
        <v/>
      </c>
    </row>
    <row r="1331" spans="1:1" hidden="1" x14ac:dyDescent="0.25">
      <c r="A1331" t="str">
        <f ca="1">'YODA File'!C1332</f>
        <v/>
      </c>
    </row>
    <row r="1332" spans="1:1" hidden="1" x14ac:dyDescent="0.25">
      <c r="A1332" t="str">
        <f ca="1">'YODA File'!C1333</f>
        <v/>
      </c>
    </row>
    <row r="1333" spans="1:1" hidden="1" x14ac:dyDescent="0.25">
      <c r="A1333" t="str">
        <f ca="1">'YODA File'!C1334</f>
        <v/>
      </c>
    </row>
    <row r="1334" spans="1:1" hidden="1" x14ac:dyDescent="0.25">
      <c r="A1334" t="str">
        <f ca="1">'YODA File'!C1335</f>
        <v/>
      </c>
    </row>
    <row r="1335" spans="1:1" hidden="1" x14ac:dyDescent="0.25">
      <c r="A1335" t="str">
        <f ca="1">'YODA File'!C1336</f>
        <v/>
      </c>
    </row>
    <row r="1336" spans="1:1" hidden="1" x14ac:dyDescent="0.25">
      <c r="A1336" t="str">
        <f ca="1">'YODA File'!C1337</f>
        <v/>
      </c>
    </row>
    <row r="1337" spans="1:1" hidden="1" x14ac:dyDescent="0.25">
      <c r="A1337" t="str">
        <f ca="1">'YODA File'!C1338</f>
        <v/>
      </c>
    </row>
    <row r="1338" spans="1:1" hidden="1" x14ac:dyDescent="0.25">
      <c r="A1338" t="str">
        <f ca="1">'YODA File'!C1339</f>
        <v/>
      </c>
    </row>
    <row r="1339" spans="1:1" hidden="1" x14ac:dyDescent="0.25">
      <c r="A1339" t="str">
        <f ca="1">'YODA File'!C1340</f>
        <v/>
      </c>
    </row>
    <row r="1340" spans="1:1" hidden="1" x14ac:dyDescent="0.25">
      <c r="A1340" t="str">
        <f ca="1">'YODA File'!C1341</f>
        <v/>
      </c>
    </row>
    <row r="1341" spans="1:1" hidden="1" x14ac:dyDescent="0.25">
      <c r="A1341" t="str">
        <f ca="1">'YODA File'!C1342</f>
        <v/>
      </c>
    </row>
    <row r="1342" spans="1:1" hidden="1" x14ac:dyDescent="0.25">
      <c r="A1342" t="str">
        <f ca="1">'YODA File'!C1343</f>
        <v/>
      </c>
    </row>
    <row r="1343" spans="1:1" hidden="1" x14ac:dyDescent="0.25">
      <c r="A1343" t="str">
        <f ca="1">'YODA File'!C1344</f>
        <v/>
      </c>
    </row>
    <row r="1344" spans="1:1" hidden="1" x14ac:dyDescent="0.25">
      <c r="A1344" t="str">
        <f ca="1">'YODA File'!C1345</f>
        <v/>
      </c>
    </row>
    <row r="1345" spans="1:1" hidden="1" x14ac:dyDescent="0.25">
      <c r="A1345" t="str">
        <f ca="1">'YODA File'!C1346</f>
        <v/>
      </c>
    </row>
    <row r="1346" spans="1:1" hidden="1" x14ac:dyDescent="0.25">
      <c r="A1346" t="str">
        <f ca="1">'YODA File'!C1347</f>
        <v/>
      </c>
    </row>
    <row r="1347" spans="1:1" hidden="1" x14ac:dyDescent="0.25">
      <c r="A1347" t="str">
        <f ca="1">'YODA File'!C1348</f>
        <v/>
      </c>
    </row>
    <row r="1348" spans="1:1" hidden="1" x14ac:dyDescent="0.25">
      <c r="A1348" t="str">
        <f ca="1">'YODA File'!C1349</f>
        <v/>
      </c>
    </row>
    <row r="1349" spans="1:1" hidden="1" x14ac:dyDescent="0.25">
      <c r="A1349" t="str">
        <f ca="1">'YODA File'!C1350</f>
        <v/>
      </c>
    </row>
    <row r="1350" spans="1:1" hidden="1" x14ac:dyDescent="0.25">
      <c r="A1350" t="str">
        <f ca="1">'YODA File'!C1351</f>
        <v/>
      </c>
    </row>
    <row r="1351" spans="1:1" hidden="1" x14ac:dyDescent="0.25">
      <c r="A1351" t="str">
        <f ca="1">'YODA File'!C1352</f>
        <v/>
      </c>
    </row>
    <row r="1352" spans="1:1" hidden="1" x14ac:dyDescent="0.25">
      <c r="A1352" t="str">
        <f ca="1">'YODA File'!C1353</f>
        <v/>
      </c>
    </row>
    <row r="1353" spans="1:1" hidden="1" x14ac:dyDescent="0.25">
      <c r="A1353" t="str">
        <f ca="1">'YODA File'!C1354</f>
        <v/>
      </c>
    </row>
    <row r="1354" spans="1:1" hidden="1" x14ac:dyDescent="0.25">
      <c r="A1354" t="str">
        <f ca="1">'YODA File'!C1355</f>
        <v/>
      </c>
    </row>
    <row r="1355" spans="1:1" hidden="1" x14ac:dyDescent="0.25">
      <c r="A1355" t="str">
        <f ca="1">'YODA File'!C1356</f>
        <v/>
      </c>
    </row>
    <row r="1356" spans="1:1" hidden="1" x14ac:dyDescent="0.25">
      <c r="A1356" t="str">
        <f ca="1">'YODA File'!C1357</f>
        <v/>
      </c>
    </row>
    <row r="1357" spans="1:1" hidden="1" x14ac:dyDescent="0.25">
      <c r="A1357" t="str">
        <f ca="1">'YODA File'!C1358</f>
        <v/>
      </c>
    </row>
    <row r="1358" spans="1:1" hidden="1" x14ac:dyDescent="0.25">
      <c r="A1358" t="str">
        <f ca="1">'YODA File'!C1359</f>
        <v/>
      </c>
    </row>
    <row r="1359" spans="1:1" hidden="1" x14ac:dyDescent="0.25">
      <c r="A1359" t="str">
        <f ca="1">'YODA File'!C1360</f>
        <v/>
      </c>
    </row>
    <row r="1360" spans="1:1" hidden="1" x14ac:dyDescent="0.25">
      <c r="A1360" t="str">
        <f ca="1">'YODA File'!C1361</f>
        <v/>
      </c>
    </row>
    <row r="1361" spans="1:1" hidden="1" x14ac:dyDescent="0.25">
      <c r="A1361" t="str">
        <f ca="1">'YODA File'!C1362</f>
        <v/>
      </c>
    </row>
    <row r="1362" spans="1:1" hidden="1" x14ac:dyDescent="0.25">
      <c r="A1362" t="str">
        <f ca="1">'YODA File'!C1363</f>
        <v/>
      </c>
    </row>
    <row r="1363" spans="1:1" hidden="1" x14ac:dyDescent="0.25">
      <c r="A1363" t="str">
        <f ca="1">'YODA File'!C1364</f>
        <v/>
      </c>
    </row>
    <row r="1364" spans="1:1" hidden="1" x14ac:dyDescent="0.25">
      <c r="A1364" t="str">
        <f ca="1">'YODA File'!C1365</f>
        <v/>
      </c>
    </row>
    <row r="1365" spans="1:1" hidden="1" x14ac:dyDescent="0.25">
      <c r="A1365" t="str">
        <f ca="1">'YODA File'!C1366</f>
        <v/>
      </c>
    </row>
    <row r="1366" spans="1:1" hidden="1" x14ac:dyDescent="0.25">
      <c r="A1366" t="str">
        <f ca="1">'YODA File'!C1367</f>
        <v/>
      </c>
    </row>
    <row r="1367" spans="1:1" hidden="1" x14ac:dyDescent="0.25">
      <c r="A1367" t="str">
        <f ca="1">'YODA File'!C1368</f>
        <v/>
      </c>
    </row>
    <row r="1368" spans="1:1" hidden="1" x14ac:dyDescent="0.25">
      <c r="A1368" t="str">
        <f ca="1">'YODA File'!C1369</f>
        <v/>
      </c>
    </row>
    <row r="1369" spans="1:1" hidden="1" x14ac:dyDescent="0.25">
      <c r="A1369" t="str">
        <f ca="1">'YODA File'!C1370</f>
        <v/>
      </c>
    </row>
    <row r="1370" spans="1:1" hidden="1" x14ac:dyDescent="0.25">
      <c r="A1370" t="str">
        <f ca="1">'YODA File'!C1371</f>
        <v/>
      </c>
    </row>
    <row r="1371" spans="1:1" hidden="1" x14ac:dyDescent="0.25">
      <c r="A1371" t="str">
        <f ca="1">'YODA File'!C1372</f>
        <v/>
      </c>
    </row>
    <row r="1372" spans="1:1" hidden="1" x14ac:dyDescent="0.25">
      <c r="A1372" t="str">
        <f ca="1">'YODA File'!C1373</f>
        <v/>
      </c>
    </row>
    <row r="1373" spans="1:1" hidden="1" x14ac:dyDescent="0.25">
      <c r="A1373" t="str">
        <f ca="1">'YODA File'!C1374</f>
        <v/>
      </c>
    </row>
    <row r="1374" spans="1:1" hidden="1" x14ac:dyDescent="0.25">
      <c r="A1374" t="str">
        <f ca="1">'YODA File'!C1375</f>
        <v/>
      </c>
    </row>
    <row r="1375" spans="1:1" hidden="1" x14ac:dyDescent="0.25">
      <c r="A1375" t="str">
        <f ca="1">'YODA File'!C1376</f>
        <v/>
      </c>
    </row>
    <row r="1376" spans="1:1" hidden="1" x14ac:dyDescent="0.25">
      <c r="A1376" t="str">
        <f ca="1">'YODA File'!C1377</f>
        <v/>
      </c>
    </row>
    <row r="1377" spans="1:1" hidden="1" x14ac:dyDescent="0.25">
      <c r="A1377" t="str">
        <f ca="1">'YODA File'!C1378</f>
        <v/>
      </c>
    </row>
    <row r="1378" spans="1:1" hidden="1" x14ac:dyDescent="0.25">
      <c r="A1378" t="str">
        <f ca="1">'YODA File'!C1379</f>
        <v/>
      </c>
    </row>
    <row r="1379" spans="1:1" hidden="1" x14ac:dyDescent="0.25">
      <c r="A1379" t="str">
        <f ca="1">'YODA File'!C1380</f>
        <v/>
      </c>
    </row>
    <row r="1380" spans="1:1" hidden="1" x14ac:dyDescent="0.25">
      <c r="A1380" t="str">
        <f ca="1">'YODA File'!C1381</f>
        <v/>
      </c>
    </row>
    <row r="1381" spans="1:1" hidden="1" x14ac:dyDescent="0.25">
      <c r="A1381" t="str">
        <f ca="1">'YODA File'!C1382</f>
        <v/>
      </c>
    </row>
    <row r="1382" spans="1:1" hidden="1" x14ac:dyDescent="0.25">
      <c r="A1382" t="str">
        <f ca="1">'YODA File'!C1383</f>
        <v/>
      </c>
    </row>
    <row r="1383" spans="1:1" hidden="1" x14ac:dyDescent="0.25">
      <c r="A1383" t="str">
        <f ca="1">'YODA File'!C1384</f>
        <v/>
      </c>
    </row>
    <row r="1384" spans="1:1" hidden="1" x14ac:dyDescent="0.25">
      <c r="A1384" t="str">
        <f ca="1">'YODA File'!C1385</f>
        <v/>
      </c>
    </row>
    <row r="1385" spans="1:1" hidden="1" x14ac:dyDescent="0.25">
      <c r="A1385" t="str">
        <f ca="1">'YODA File'!C1386</f>
        <v/>
      </c>
    </row>
    <row r="1386" spans="1:1" hidden="1" x14ac:dyDescent="0.25">
      <c r="A1386" t="str">
        <f ca="1">'YODA File'!C1387</f>
        <v/>
      </c>
    </row>
    <row r="1387" spans="1:1" hidden="1" x14ac:dyDescent="0.25">
      <c r="A1387" t="str">
        <f ca="1">'YODA File'!C1388</f>
        <v/>
      </c>
    </row>
    <row r="1388" spans="1:1" hidden="1" x14ac:dyDescent="0.25">
      <c r="A1388" t="str">
        <f ca="1">'YODA File'!C1389</f>
        <v/>
      </c>
    </row>
    <row r="1389" spans="1:1" hidden="1" x14ac:dyDescent="0.25">
      <c r="A1389" t="str">
        <f ca="1">'YODA File'!C1390</f>
        <v/>
      </c>
    </row>
    <row r="1390" spans="1:1" hidden="1" x14ac:dyDescent="0.25">
      <c r="A1390" t="str">
        <f ca="1">'YODA File'!C1391</f>
        <v/>
      </c>
    </row>
    <row r="1391" spans="1:1" hidden="1" x14ac:dyDescent="0.25">
      <c r="A1391" t="str">
        <f ca="1">'YODA File'!C1392</f>
        <v/>
      </c>
    </row>
    <row r="1392" spans="1:1" hidden="1" x14ac:dyDescent="0.25">
      <c r="A1392" t="str">
        <f ca="1">'YODA File'!C1393</f>
        <v/>
      </c>
    </row>
    <row r="1393" spans="1:1" hidden="1" x14ac:dyDescent="0.25">
      <c r="A1393" t="str">
        <f ca="1">'YODA File'!C1394</f>
        <v/>
      </c>
    </row>
    <row r="1394" spans="1:1" hidden="1" x14ac:dyDescent="0.25">
      <c r="A1394" t="str">
        <f ca="1">'YODA File'!C1395</f>
        <v/>
      </c>
    </row>
    <row r="1395" spans="1:1" hidden="1" x14ac:dyDescent="0.25">
      <c r="A1395" t="str">
        <f ca="1">'YODA File'!C1396</f>
        <v/>
      </c>
    </row>
    <row r="1396" spans="1:1" hidden="1" x14ac:dyDescent="0.25">
      <c r="A1396" t="str">
        <f ca="1">'YODA File'!C1397</f>
        <v/>
      </c>
    </row>
    <row r="1397" spans="1:1" hidden="1" x14ac:dyDescent="0.25">
      <c r="A1397" t="str">
        <f ca="1">'YODA File'!C1398</f>
        <v/>
      </c>
    </row>
    <row r="1398" spans="1:1" hidden="1" x14ac:dyDescent="0.25">
      <c r="A1398" t="str">
        <f ca="1">'YODA File'!C1399</f>
        <v/>
      </c>
    </row>
    <row r="1399" spans="1:1" hidden="1" x14ac:dyDescent="0.25">
      <c r="A1399" t="str">
        <f ca="1">'YODA File'!C1400</f>
        <v/>
      </c>
    </row>
    <row r="1400" spans="1:1" hidden="1" x14ac:dyDescent="0.25">
      <c r="A1400" t="str">
        <f ca="1">'YODA File'!C1401</f>
        <v/>
      </c>
    </row>
    <row r="1401" spans="1:1" hidden="1" x14ac:dyDescent="0.25">
      <c r="A1401" t="str">
        <f ca="1">'YODA File'!C1402</f>
        <v/>
      </c>
    </row>
    <row r="1402" spans="1:1" hidden="1" x14ac:dyDescent="0.25">
      <c r="A1402" t="str">
        <f ca="1">'YODA File'!C1403</f>
        <v/>
      </c>
    </row>
    <row r="1403" spans="1:1" hidden="1" x14ac:dyDescent="0.25">
      <c r="A1403" t="str">
        <f ca="1">'YODA File'!C1404</f>
        <v/>
      </c>
    </row>
    <row r="1404" spans="1:1" hidden="1" x14ac:dyDescent="0.25">
      <c r="A1404" t="str">
        <f ca="1">'YODA File'!C1405</f>
        <v/>
      </c>
    </row>
    <row r="1405" spans="1:1" hidden="1" x14ac:dyDescent="0.25">
      <c r="A1405" t="str">
        <f ca="1">'YODA File'!C1406</f>
        <v/>
      </c>
    </row>
    <row r="1406" spans="1:1" hidden="1" x14ac:dyDescent="0.25">
      <c r="A1406" t="str">
        <f ca="1">'YODA File'!C1407</f>
        <v/>
      </c>
    </row>
    <row r="1407" spans="1:1" hidden="1" x14ac:dyDescent="0.25">
      <c r="A1407" t="str">
        <f ca="1">'YODA File'!C1408</f>
        <v/>
      </c>
    </row>
    <row r="1408" spans="1:1" hidden="1" x14ac:dyDescent="0.25">
      <c r="A1408" t="str">
        <f ca="1">'YODA File'!C1409</f>
        <v/>
      </c>
    </row>
    <row r="1409" spans="1:1" hidden="1" x14ac:dyDescent="0.25">
      <c r="A1409" t="str">
        <f ca="1">'YODA File'!C1410</f>
        <v/>
      </c>
    </row>
    <row r="1410" spans="1:1" hidden="1" x14ac:dyDescent="0.25">
      <c r="A1410" t="str">
        <f ca="1">'YODA File'!C1411</f>
        <v/>
      </c>
    </row>
    <row r="1411" spans="1:1" hidden="1" x14ac:dyDescent="0.25">
      <c r="A1411" t="str">
        <f ca="1">'YODA File'!C1412</f>
        <v/>
      </c>
    </row>
    <row r="1412" spans="1:1" hidden="1" x14ac:dyDescent="0.25">
      <c r="A1412" t="str">
        <f ca="1">'YODA File'!C1413</f>
        <v/>
      </c>
    </row>
    <row r="1413" spans="1:1" hidden="1" x14ac:dyDescent="0.25">
      <c r="A1413" t="str">
        <f ca="1">'YODA File'!C1414</f>
        <v/>
      </c>
    </row>
    <row r="1414" spans="1:1" hidden="1" x14ac:dyDescent="0.25">
      <c r="A1414" t="str">
        <f ca="1">'YODA File'!C1415</f>
        <v/>
      </c>
    </row>
    <row r="1415" spans="1:1" hidden="1" x14ac:dyDescent="0.25">
      <c r="A1415" t="str">
        <f ca="1">'YODA File'!C1416</f>
        <v/>
      </c>
    </row>
    <row r="1416" spans="1:1" hidden="1" x14ac:dyDescent="0.25">
      <c r="A1416" t="str">
        <f ca="1">'YODA File'!C1417</f>
        <v/>
      </c>
    </row>
    <row r="1417" spans="1:1" hidden="1" x14ac:dyDescent="0.25">
      <c r="A1417" t="str">
        <f ca="1">'YODA File'!C1418</f>
        <v/>
      </c>
    </row>
    <row r="1418" spans="1:1" hidden="1" x14ac:dyDescent="0.25">
      <c r="A1418" t="str">
        <f ca="1">'YODA File'!C1419</f>
        <v/>
      </c>
    </row>
    <row r="1419" spans="1:1" hidden="1" x14ac:dyDescent="0.25">
      <c r="A1419" t="str">
        <f ca="1">'YODA File'!C1420</f>
        <v/>
      </c>
    </row>
    <row r="1420" spans="1:1" hidden="1" x14ac:dyDescent="0.25">
      <c r="A1420" t="str">
        <f ca="1">'YODA File'!C1421</f>
        <v/>
      </c>
    </row>
    <row r="1421" spans="1:1" hidden="1" x14ac:dyDescent="0.25">
      <c r="A1421" t="str">
        <f ca="1">'YODA File'!C1422</f>
        <v/>
      </c>
    </row>
    <row r="1422" spans="1:1" hidden="1" x14ac:dyDescent="0.25">
      <c r="A1422" t="str">
        <f ca="1">'YODA File'!C1423</f>
        <v/>
      </c>
    </row>
    <row r="1423" spans="1:1" hidden="1" x14ac:dyDescent="0.25">
      <c r="A1423" t="str">
        <f ca="1">'YODA File'!C1424</f>
        <v/>
      </c>
    </row>
    <row r="1424" spans="1:1" hidden="1" x14ac:dyDescent="0.25">
      <c r="A1424" t="str">
        <f ca="1">'YODA File'!C1425</f>
        <v/>
      </c>
    </row>
    <row r="1425" spans="1:1" hidden="1" x14ac:dyDescent="0.25">
      <c r="A1425" t="str">
        <f ca="1">'YODA File'!C1426</f>
        <v/>
      </c>
    </row>
    <row r="1426" spans="1:1" hidden="1" x14ac:dyDescent="0.25">
      <c r="A1426" t="str">
        <f ca="1">'YODA File'!C1427</f>
        <v/>
      </c>
    </row>
    <row r="1427" spans="1:1" hidden="1" x14ac:dyDescent="0.25">
      <c r="A1427" t="str">
        <f ca="1">'YODA File'!C1428</f>
        <v/>
      </c>
    </row>
    <row r="1428" spans="1:1" hidden="1" x14ac:dyDescent="0.25">
      <c r="A1428" t="str">
        <f ca="1">'YODA File'!C1429</f>
        <v/>
      </c>
    </row>
    <row r="1429" spans="1:1" hidden="1" x14ac:dyDescent="0.25">
      <c r="A1429" t="str">
        <f ca="1">'YODA File'!C1430</f>
        <v/>
      </c>
    </row>
    <row r="1430" spans="1:1" hidden="1" x14ac:dyDescent="0.25">
      <c r="A1430" t="str">
        <f ca="1">'YODA File'!C1431</f>
        <v/>
      </c>
    </row>
    <row r="1431" spans="1:1" hidden="1" x14ac:dyDescent="0.25">
      <c r="A1431" t="str">
        <f ca="1">'YODA File'!C1432</f>
        <v/>
      </c>
    </row>
    <row r="1432" spans="1:1" hidden="1" x14ac:dyDescent="0.25">
      <c r="A1432" t="str">
        <f ca="1">'YODA File'!C1433</f>
        <v/>
      </c>
    </row>
    <row r="1433" spans="1:1" hidden="1" x14ac:dyDescent="0.25">
      <c r="A1433" t="str">
        <f ca="1">'YODA File'!C1434</f>
        <v/>
      </c>
    </row>
    <row r="1434" spans="1:1" hidden="1" x14ac:dyDescent="0.25">
      <c r="A1434" t="str">
        <f ca="1">'YODA File'!C1435</f>
        <v/>
      </c>
    </row>
    <row r="1435" spans="1:1" hidden="1" x14ac:dyDescent="0.25">
      <c r="A1435" t="str">
        <f ca="1">'YODA File'!C1436</f>
        <v/>
      </c>
    </row>
    <row r="1436" spans="1:1" hidden="1" x14ac:dyDescent="0.25">
      <c r="A1436" t="str">
        <f ca="1">'YODA File'!C1437</f>
        <v/>
      </c>
    </row>
    <row r="1437" spans="1:1" hidden="1" x14ac:dyDescent="0.25">
      <c r="A1437" t="str">
        <f ca="1">'YODA File'!C1438</f>
        <v/>
      </c>
    </row>
    <row r="1438" spans="1:1" hidden="1" x14ac:dyDescent="0.25">
      <c r="A1438" t="str">
        <f ca="1">'YODA File'!C1439</f>
        <v/>
      </c>
    </row>
    <row r="1439" spans="1:1" hidden="1" x14ac:dyDescent="0.25">
      <c r="A1439" t="str">
        <f ca="1">'YODA File'!C1440</f>
        <v/>
      </c>
    </row>
    <row r="1440" spans="1:1" hidden="1" x14ac:dyDescent="0.25">
      <c r="A1440" t="str">
        <f ca="1">'YODA File'!C1441</f>
        <v/>
      </c>
    </row>
    <row r="1441" spans="1:1" hidden="1" x14ac:dyDescent="0.25">
      <c r="A1441" t="str">
        <f ca="1">'YODA File'!C1442</f>
        <v/>
      </c>
    </row>
    <row r="1442" spans="1:1" hidden="1" x14ac:dyDescent="0.25">
      <c r="A1442" t="str">
        <f ca="1">'YODA File'!C1443</f>
        <v/>
      </c>
    </row>
    <row r="1443" spans="1:1" hidden="1" x14ac:dyDescent="0.25">
      <c r="A1443" t="str">
        <f ca="1">'YODA File'!C1444</f>
        <v/>
      </c>
    </row>
    <row r="1444" spans="1:1" hidden="1" x14ac:dyDescent="0.25">
      <c r="A1444" t="str">
        <f ca="1">'YODA File'!C1445</f>
        <v/>
      </c>
    </row>
    <row r="1445" spans="1:1" hidden="1" x14ac:dyDescent="0.25">
      <c r="A1445" t="str">
        <f ca="1">'YODA File'!C1446</f>
        <v/>
      </c>
    </row>
    <row r="1446" spans="1:1" hidden="1" x14ac:dyDescent="0.25">
      <c r="A1446" t="str">
        <f ca="1">'YODA File'!C1447</f>
        <v/>
      </c>
    </row>
    <row r="1447" spans="1:1" hidden="1" x14ac:dyDescent="0.25">
      <c r="A1447" t="str">
        <f ca="1">'YODA File'!C1448</f>
        <v/>
      </c>
    </row>
    <row r="1448" spans="1:1" hidden="1" x14ac:dyDescent="0.25">
      <c r="A1448" t="str">
        <f ca="1">'YODA File'!C1449</f>
        <v/>
      </c>
    </row>
    <row r="1449" spans="1:1" hidden="1" x14ac:dyDescent="0.25">
      <c r="A1449" t="str">
        <f ca="1">'YODA File'!C1450</f>
        <v/>
      </c>
    </row>
    <row r="1450" spans="1:1" hidden="1" x14ac:dyDescent="0.25">
      <c r="A1450" t="str">
        <f ca="1">'YODA File'!C1451</f>
        <v/>
      </c>
    </row>
    <row r="1451" spans="1:1" hidden="1" x14ac:dyDescent="0.25">
      <c r="A1451" t="str">
        <f ca="1">'YODA File'!C1452</f>
        <v/>
      </c>
    </row>
    <row r="1452" spans="1:1" hidden="1" x14ac:dyDescent="0.25">
      <c r="A1452" t="str">
        <f ca="1">'YODA File'!C1453</f>
        <v/>
      </c>
    </row>
    <row r="1453" spans="1:1" hidden="1" x14ac:dyDescent="0.25">
      <c r="A1453" t="str">
        <f ca="1">'YODA File'!C1454</f>
        <v/>
      </c>
    </row>
    <row r="1454" spans="1:1" hidden="1" x14ac:dyDescent="0.25">
      <c r="A1454" t="str">
        <f ca="1">'YODA File'!C1455</f>
        <v/>
      </c>
    </row>
    <row r="1455" spans="1:1" hidden="1" x14ac:dyDescent="0.25">
      <c r="A1455" t="str">
        <f ca="1">'YODA File'!C1456</f>
        <v/>
      </c>
    </row>
    <row r="1456" spans="1:1" hidden="1" x14ac:dyDescent="0.25">
      <c r="A1456" t="str">
        <f ca="1">'YODA File'!C1457</f>
        <v/>
      </c>
    </row>
    <row r="1457" spans="1:1" hidden="1" x14ac:dyDescent="0.25">
      <c r="A1457" t="str">
        <f ca="1">'YODA File'!C1458</f>
        <v/>
      </c>
    </row>
    <row r="1458" spans="1:1" hidden="1" x14ac:dyDescent="0.25">
      <c r="A1458" t="str">
        <f ca="1">'YODA File'!C1459</f>
        <v/>
      </c>
    </row>
    <row r="1459" spans="1:1" hidden="1" x14ac:dyDescent="0.25">
      <c r="A1459" t="str">
        <f ca="1">'YODA File'!C1460</f>
        <v/>
      </c>
    </row>
    <row r="1460" spans="1:1" hidden="1" x14ac:dyDescent="0.25">
      <c r="A1460" t="str">
        <f ca="1">'YODA File'!C1461</f>
        <v/>
      </c>
    </row>
    <row r="1461" spans="1:1" hidden="1" x14ac:dyDescent="0.25">
      <c r="A1461" t="str">
        <f ca="1">'YODA File'!C1462</f>
        <v/>
      </c>
    </row>
    <row r="1462" spans="1:1" hidden="1" x14ac:dyDescent="0.25">
      <c r="A1462" t="str">
        <f ca="1">'YODA File'!C1463</f>
        <v/>
      </c>
    </row>
    <row r="1463" spans="1:1" hidden="1" x14ac:dyDescent="0.25">
      <c r="A1463" t="str">
        <f ca="1">'YODA File'!C1464</f>
        <v/>
      </c>
    </row>
    <row r="1464" spans="1:1" hidden="1" x14ac:dyDescent="0.25">
      <c r="A1464" t="str">
        <f ca="1">'YODA File'!C1465</f>
        <v/>
      </c>
    </row>
    <row r="1465" spans="1:1" hidden="1" x14ac:dyDescent="0.25">
      <c r="A1465" t="str">
        <f ca="1">'YODA File'!C1466</f>
        <v/>
      </c>
    </row>
    <row r="1466" spans="1:1" hidden="1" x14ac:dyDescent="0.25">
      <c r="A1466" t="str">
        <f ca="1">'YODA File'!C1467</f>
        <v/>
      </c>
    </row>
    <row r="1467" spans="1:1" hidden="1" x14ac:dyDescent="0.25">
      <c r="A1467" t="str">
        <f ca="1">'YODA File'!C1468</f>
        <v/>
      </c>
    </row>
    <row r="1468" spans="1:1" hidden="1" x14ac:dyDescent="0.25">
      <c r="A1468" t="str">
        <f ca="1">'YODA File'!C1469</f>
        <v/>
      </c>
    </row>
    <row r="1469" spans="1:1" hidden="1" x14ac:dyDescent="0.25">
      <c r="A1469" t="str">
        <f ca="1">'YODA File'!C1470</f>
        <v/>
      </c>
    </row>
    <row r="1470" spans="1:1" hidden="1" x14ac:dyDescent="0.25">
      <c r="A1470" t="str">
        <f ca="1">'YODA File'!C1471</f>
        <v/>
      </c>
    </row>
    <row r="1471" spans="1:1" hidden="1" x14ac:dyDescent="0.25">
      <c r="A1471" t="str">
        <f ca="1">'YODA File'!C1472</f>
        <v/>
      </c>
    </row>
    <row r="1472" spans="1:1" hidden="1" x14ac:dyDescent="0.25">
      <c r="A1472" t="str">
        <f ca="1">'YODA File'!C1473</f>
        <v/>
      </c>
    </row>
    <row r="1473" spans="1:1" hidden="1" x14ac:dyDescent="0.25">
      <c r="A1473" t="str">
        <f ca="1">'YODA File'!C1474</f>
        <v/>
      </c>
    </row>
    <row r="1474" spans="1:1" hidden="1" x14ac:dyDescent="0.25">
      <c r="A1474" t="str">
        <f ca="1">'YODA File'!C1475</f>
        <v/>
      </c>
    </row>
    <row r="1475" spans="1:1" hidden="1" x14ac:dyDescent="0.25">
      <c r="A1475" t="str">
        <f ca="1">'YODA File'!C1476</f>
        <v/>
      </c>
    </row>
    <row r="1476" spans="1:1" hidden="1" x14ac:dyDescent="0.25">
      <c r="A1476" t="str">
        <f ca="1">'YODA File'!C1477</f>
        <v/>
      </c>
    </row>
    <row r="1477" spans="1:1" hidden="1" x14ac:dyDescent="0.25">
      <c r="A1477" t="str">
        <f ca="1">'YODA File'!C1478</f>
        <v/>
      </c>
    </row>
    <row r="1478" spans="1:1" hidden="1" x14ac:dyDescent="0.25">
      <c r="A1478" t="str">
        <f ca="1">'YODA File'!C1479</f>
        <v/>
      </c>
    </row>
    <row r="1479" spans="1:1" hidden="1" x14ac:dyDescent="0.25">
      <c r="A1479" t="str">
        <f ca="1">'YODA File'!C1480</f>
        <v/>
      </c>
    </row>
    <row r="1480" spans="1:1" hidden="1" x14ac:dyDescent="0.25">
      <c r="A1480" t="str">
        <f ca="1">'YODA File'!C1481</f>
        <v/>
      </c>
    </row>
    <row r="1481" spans="1:1" hidden="1" x14ac:dyDescent="0.25">
      <c r="A1481" t="str">
        <f ca="1">'YODA File'!C1482</f>
        <v/>
      </c>
    </row>
    <row r="1482" spans="1:1" hidden="1" x14ac:dyDescent="0.25">
      <c r="A1482" t="str">
        <f ca="1">'YODA File'!C1483</f>
        <v/>
      </c>
    </row>
    <row r="1483" spans="1:1" hidden="1" x14ac:dyDescent="0.25">
      <c r="A1483" t="str">
        <f ca="1">'YODA File'!C1484</f>
        <v/>
      </c>
    </row>
    <row r="1484" spans="1:1" hidden="1" x14ac:dyDescent="0.25">
      <c r="A1484" t="str">
        <f ca="1">'YODA File'!C1485</f>
        <v/>
      </c>
    </row>
    <row r="1485" spans="1:1" hidden="1" x14ac:dyDescent="0.25">
      <c r="A1485" t="str">
        <f ca="1">'YODA File'!C1486</f>
        <v/>
      </c>
    </row>
    <row r="1486" spans="1:1" hidden="1" x14ac:dyDescent="0.25">
      <c r="A1486" t="str">
        <f ca="1">'YODA File'!C1487</f>
        <v/>
      </c>
    </row>
    <row r="1487" spans="1:1" hidden="1" x14ac:dyDescent="0.25">
      <c r="A1487" t="str">
        <f ca="1">'YODA File'!C1488</f>
        <v/>
      </c>
    </row>
    <row r="1488" spans="1:1" hidden="1" x14ac:dyDescent="0.25">
      <c r="A1488" t="str">
        <f ca="1">'YODA File'!C1489</f>
        <v/>
      </c>
    </row>
    <row r="1489" spans="1:1" hidden="1" x14ac:dyDescent="0.25">
      <c r="A1489" t="str">
        <f ca="1">'YODA File'!C1490</f>
        <v/>
      </c>
    </row>
    <row r="1490" spans="1:1" hidden="1" x14ac:dyDescent="0.25">
      <c r="A1490" t="str">
        <f ca="1">'YODA File'!C1491</f>
        <v/>
      </c>
    </row>
    <row r="1491" spans="1:1" hidden="1" x14ac:dyDescent="0.25">
      <c r="A1491" t="str">
        <f ca="1">'YODA File'!C1492</f>
        <v/>
      </c>
    </row>
    <row r="1492" spans="1:1" hidden="1" x14ac:dyDescent="0.25">
      <c r="A1492" t="str">
        <f ca="1">'YODA File'!C1493</f>
        <v/>
      </c>
    </row>
    <row r="1493" spans="1:1" hidden="1" x14ac:dyDescent="0.25">
      <c r="A1493" t="str">
        <f ca="1">'YODA File'!C1494</f>
        <v/>
      </c>
    </row>
    <row r="1494" spans="1:1" hidden="1" x14ac:dyDescent="0.25">
      <c r="A1494" t="str">
        <f ca="1">'YODA File'!C1495</f>
        <v/>
      </c>
    </row>
    <row r="1495" spans="1:1" hidden="1" x14ac:dyDescent="0.25">
      <c r="A1495" t="str">
        <f ca="1">'YODA File'!C1496</f>
        <v/>
      </c>
    </row>
    <row r="1496" spans="1:1" hidden="1" x14ac:dyDescent="0.25">
      <c r="A1496" t="str">
        <f ca="1">'YODA File'!C1497</f>
        <v/>
      </c>
    </row>
    <row r="1497" spans="1:1" hidden="1" x14ac:dyDescent="0.25">
      <c r="A1497" t="str">
        <f ca="1">'YODA File'!C1498</f>
        <v/>
      </c>
    </row>
    <row r="1498" spans="1:1" hidden="1" x14ac:dyDescent="0.25">
      <c r="A1498" t="str">
        <f ca="1">'YODA File'!C1499</f>
        <v/>
      </c>
    </row>
    <row r="1499" spans="1:1" hidden="1" x14ac:dyDescent="0.25">
      <c r="A1499" t="str">
        <f ca="1">'YODA File'!C1500</f>
        <v/>
      </c>
    </row>
    <row r="1500" spans="1:1" hidden="1" x14ac:dyDescent="0.25">
      <c r="A1500" t="str">
        <f ca="1">'YODA File'!C1501</f>
        <v/>
      </c>
    </row>
    <row r="1501" spans="1:1" hidden="1" x14ac:dyDescent="0.25">
      <c r="A1501" t="str">
        <f ca="1">'YODA File'!C1502</f>
        <v/>
      </c>
    </row>
    <row r="1502" spans="1:1" hidden="1" x14ac:dyDescent="0.25">
      <c r="A1502" t="str">
        <f ca="1">'YODA File'!C1503</f>
        <v/>
      </c>
    </row>
    <row r="1503" spans="1:1" hidden="1" x14ac:dyDescent="0.25">
      <c r="A1503" t="str">
        <f ca="1">'YODA File'!C1504</f>
        <v/>
      </c>
    </row>
    <row r="1504" spans="1:1" hidden="1" x14ac:dyDescent="0.25">
      <c r="A1504" t="str">
        <f ca="1">'YODA File'!C1505</f>
        <v/>
      </c>
    </row>
    <row r="1505" spans="1:1" hidden="1" x14ac:dyDescent="0.25">
      <c r="A1505" t="str">
        <f ca="1">'YODA File'!C1506</f>
        <v/>
      </c>
    </row>
    <row r="1506" spans="1:1" hidden="1" x14ac:dyDescent="0.25">
      <c r="A1506" t="str">
        <f ca="1">'YODA File'!C1507</f>
        <v/>
      </c>
    </row>
    <row r="1507" spans="1:1" hidden="1" x14ac:dyDescent="0.25">
      <c r="A1507" t="str">
        <f ca="1">'YODA File'!C1508</f>
        <v/>
      </c>
    </row>
    <row r="1508" spans="1:1" hidden="1" x14ac:dyDescent="0.25">
      <c r="A1508" t="str">
        <f ca="1">'YODA File'!C1509</f>
        <v/>
      </c>
    </row>
    <row r="1509" spans="1:1" hidden="1" x14ac:dyDescent="0.25">
      <c r="A1509" t="str">
        <f ca="1">'YODA File'!C1510</f>
        <v/>
      </c>
    </row>
    <row r="1510" spans="1:1" hidden="1" x14ac:dyDescent="0.25">
      <c r="A1510" t="str">
        <f ca="1">'YODA File'!C1511</f>
        <v/>
      </c>
    </row>
    <row r="1511" spans="1:1" hidden="1" x14ac:dyDescent="0.25">
      <c r="A1511" t="str">
        <f ca="1">'YODA File'!C1512</f>
        <v/>
      </c>
    </row>
    <row r="1512" spans="1:1" hidden="1" x14ac:dyDescent="0.25">
      <c r="A1512" t="str">
        <f ca="1">'YODA File'!C1513</f>
        <v/>
      </c>
    </row>
    <row r="1513" spans="1:1" hidden="1" x14ac:dyDescent="0.25">
      <c r="A1513" t="str">
        <f ca="1">'YODA File'!C1514</f>
        <v/>
      </c>
    </row>
    <row r="1514" spans="1:1" hidden="1" x14ac:dyDescent="0.25">
      <c r="A1514" t="str">
        <f ca="1">'YODA File'!C1515</f>
        <v/>
      </c>
    </row>
    <row r="1515" spans="1:1" hidden="1" x14ac:dyDescent="0.25">
      <c r="A1515" t="str">
        <f ca="1">'YODA File'!C1516</f>
        <v/>
      </c>
    </row>
    <row r="1516" spans="1:1" hidden="1" x14ac:dyDescent="0.25">
      <c r="A1516" t="str">
        <f ca="1">'YODA File'!C1517</f>
        <v/>
      </c>
    </row>
    <row r="1517" spans="1:1" hidden="1" x14ac:dyDescent="0.25">
      <c r="A1517" t="str">
        <f ca="1">'YODA File'!C1518</f>
        <v/>
      </c>
    </row>
    <row r="1518" spans="1:1" hidden="1" x14ac:dyDescent="0.25">
      <c r="A1518" t="str">
        <f ca="1">'YODA File'!C1519</f>
        <v/>
      </c>
    </row>
    <row r="1519" spans="1:1" hidden="1" x14ac:dyDescent="0.25">
      <c r="A1519" t="str">
        <f ca="1">'YODA File'!C1520</f>
        <v/>
      </c>
    </row>
    <row r="1520" spans="1:1" hidden="1" x14ac:dyDescent="0.25">
      <c r="A1520" t="str">
        <f ca="1">'YODA File'!C1521</f>
        <v/>
      </c>
    </row>
    <row r="1521" spans="1:1" hidden="1" x14ac:dyDescent="0.25">
      <c r="A1521" t="str">
        <f ca="1">'YODA File'!C1522</f>
        <v/>
      </c>
    </row>
    <row r="1522" spans="1:1" hidden="1" x14ac:dyDescent="0.25">
      <c r="A1522" t="str">
        <f ca="1">'YODA File'!C1523</f>
        <v/>
      </c>
    </row>
    <row r="1523" spans="1:1" hidden="1" x14ac:dyDescent="0.25">
      <c r="A1523" t="str">
        <f ca="1">'YODA File'!C1524</f>
        <v/>
      </c>
    </row>
    <row r="1524" spans="1:1" hidden="1" x14ac:dyDescent="0.25">
      <c r="A1524" t="str">
        <f ca="1">'YODA File'!C1525</f>
        <v/>
      </c>
    </row>
    <row r="1525" spans="1:1" hidden="1" x14ac:dyDescent="0.25">
      <c r="A1525" t="str">
        <f ca="1">'YODA File'!C1526</f>
        <v/>
      </c>
    </row>
    <row r="1526" spans="1:1" hidden="1" x14ac:dyDescent="0.25">
      <c r="A1526" t="str">
        <f ca="1">'YODA File'!C1527</f>
        <v/>
      </c>
    </row>
    <row r="1527" spans="1:1" hidden="1" x14ac:dyDescent="0.25">
      <c r="A1527" t="str">
        <f ca="1">'YODA File'!C1528</f>
        <v/>
      </c>
    </row>
    <row r="1528" spans="1:1" hidden="1" x14ac:dyDescent="0.25">
      <c r="A1528" t="str">
        <f ca="1">'YODA File'!C1529</f>
        <v/>
      </c>
    </row>
    <row r="1529" spans="1:1" hidden="1" x14ac:dyDescent="0.25">
      <c r="A1529" t="str">
        <f ca="1">'YODA File'!C1530</f>
        <v/>
      </c>
    </row>
    <row r="1530" spans="1:1" hidden="1" x14ac:dyDescent="0.25">
      <c r="A1530" t="str">
        <f ca="1">'YODA File'!C1531</f>
        <v/>
      </c>
    </row>
    <row r="1531" spans="1:1" hidden="1" x14ac:dyDescent="0.25">
      <c r="A1531" t="str">
        <f ca="1">'YODA File'!C1532</f>
        <v/>
      </c>
    </row>
    <row r="1532" spans="1:1" hidden="1" x14ac:dyDescent="0.25">
      <c r="A1532" t="str">
        <f ca="1">'YODA File'!C1533</f>
        <v/>
      </c>
    </row>
    <row r="1533" spans="1:1" hidden="1" x14ac:dyDescent="0.25">
      <c r="A1533" t="str">
        <f ca="1">'YODA File'!C1534</f>
        <v/>
      </c>
    </row>
    <row r="1534" spans="1:1" hidden="1" x14ac:dyDescent="0.25">
      <c r="A1534" t="str">
        <f ca="1">'YODA File'!C1535</f>
        <v/>
      </c>
    </row>
    <row r="1535" spans="1:1" hidden="1" x14ac:dyDescent="0.25">
      <c r="A1535" t="str">
        <f ca="1">'YODA File'!C1536</f>
        <v/>
      </c>
    </row>
    <row r="1536" spans="1:1" hidden="1" x14ac:dyDescent="0.25">
      <c r="A1536" t="str">
        <f ca="1">'YODA File'!C1537</f>
        <v/>
      </c>
    </row>
    <row r="1537" spans="1:1" hidden="1" x14ac:dyDescent="0.25">
      <c r="A1537" t="str">
        <f ca="1">'YODA File'!C1538</f>
        <v/>
      </c>
    </row>
    <row r="1538" spans="1:1" hidden="1" x14ac:dyDescent="0.25">
      <c r="A1538" t="str">
        <f ca="1">'YODA File'!C1539</f>
        <v/>
      </c>
    </row>
    <row r="1539" spans="1:1" hidden="1" x14ac:dyDescent="0.25">
      <c r="A1539" t="str">
        <f ca="1">'YODA File'!C1540</f>
        <v/>
      </c>
    </row>
    <row r="1540" spans="1:1" hidden="1" x14ac:dyDescent="0.25">
      <c r="A1540" t="str">
        <f ca="1">'YODA File'!C1541</f>
        <v/>
      </c>
    </row>
    <row r="1541" spans="1:1" hidden="1" x14ac:dyDescent="0.25">
      <c r="A1541" t="str">
        <f ca="1">'YODA File'!C1542</f>
        <v/>
      </c>
    </row>
    <row r="1542" spans="1:1" hidden="1" x14ac:dyDescent="0.25">
      <c r="A1542" t="str">
        <f ca="1">'YODA File'!C1543</f>
        <v/>
      </c>
    </row>
    <row r="1543" spans="1:1" hidden="1" x14ac:dyDescent="0.25">
      <c r="A1543" t="str">
        <f ca="1">'YODA File'!C1544</f>
        <v/>
      </c>
    </row>
    <row r="1544" spans="1:1" hidden="1" x14ac:dyDescent="0.25">
      <c r="A1544" t="str">
        <f ca="1">'YODA File'!C1545</f>
        <v/>
      </c>
    </row>
    <row r="1545" spans="1:1" hidden="1" x14ac:dyDescent="0.25">
      <c r="A1545" t="str">
        <f ca="1">'YODA File'!C1546</f>
        <v/>
      </c>
    </row>
    <row r="1546" spans="1:1" hidden="1" x14ac:dyDescent="0.25">
      <c r="A1546" t="str">
        <f ca="1">'YODA File'!C1547</f>
        <v/>
      </c>
    </row>
    <row r="1547" spans="1:1" hidden="1" x14ac:dyDescent="0.25">
      <c r="A1547" t="str">
        <f ca="1">'YODA File'!C1548</f>
        <v/>
      </c>
    </row>
    <row r="1548" spans="1:1" hidden="1" x14ac:dyDescent="0.25">
      <c r="A1548" t="str">
        <f ca="1">'YODA File'!C1549</f>
        <v/>
      </c>
    </row>
    <row r="1549" spans="1:1" hidden="1" x14ac:dyDescent="0.25">
      <c r="A1549" t="str">
        <f ca="1">'YODA File'!C1550</f>
        <v/>
      </c>
    </row>
    <row r="1550" spans="1:1" hidden="1" x14ac:dyDescent="0.25">
      <c r="A1550" t="str">
        <f ca="1">'YODA File'!C1551</f>
        <v/>
      </c>
    </row>
    <row r="1551" spans="1:1" hidden="1" x14ac:dyDescent="0.25">
      <c r="A1551" t="str">
        <f ca="1">'YODA File'!C1552</f>
        <v/>
      </c>
    </row>
    <row r="1552" spans="1:1" hidden="1" x14ac:dyDescent="0.25">
      <c r="A1552" t="str">
        <f ca="1">'YODA File'!C1553</f>
        <v/>
      </c>
    </row>
    <row r="1553" spans="1:1" hidden="1" x14ac:dyDescent="0.25">
      <c r="A1553" t="str">
        <f ca="1">'YODA File'!C1554</f>
        <v/>
      </c>
    </row>
    <row r="1554" spans="1:1" hidden="1" x14ac:dyDescent="0.25">
      <c r="A1554" t="str">
        <f ca="1">'YODA File'!C1555</f>
        <v/>
      </c>
    </row>
    <row r="1555" spans="1:1" hidden="1" x14ac:dyDescent="0.25">
      <c r="A1555" t="str">
        <f ca="1">'YODA File'!C1556</f>
        <v/>
      </c>
    </row>
    <row r="1556" spans="1:1" hidden="1" x14ac:dyDescent="0.25">
      <c r="A1556" t="str">
        <f ca="1">'YODA File'!C1557</f>
        <v/>
      </c>
    </row>
    <row r="1557" spans="1:1" hidden="1" x14ac:dyDescent="0.25">
      <c r="A1557" t="str">
        <f ca="1">'YODA File'!C1558</f>
        <v/>
      </c>
    </row>
    <row r="1558" spans="1:1" hidden="1" x14ac:dyDescent="0.25">
      <c r="A1558" t="str">
        <f ca="1">'YODA File'!C1559</f>
        <v/>
      </c>
    </row>
    <row r="1559" spans="1:1" hidden="1" x14ac:dyDescent="0.25">
      <c r="A1559" t="str">
        <f ca="1">'YODA File'!C1560</f>
        <v/>
      </c>
    </row>
    <row r="1560" spans="1:1" hidden="1" x14ac:dyDescent="0.25">
      <c r="A1560" t="str">
        <f ca="1">'YODA File'!C1561</f>
        <v/>
      </c>
    </row>
    <row r="1561" spans="1:1" hidden="1" x14ac:dyDescent="0.25">
      <c r="A1561" t="str">
        <f ca="1">'YODA File'!C1562</f>
        <v/>
      </c>
    </row>
    <row r="1562" spans="1:1" hidden="1" x14ac:dyDescent="0.25">
      <c r="A1562" t="str">
        <f ca="1">'YODA File'!C1563</f>
        <v/>
      </c>
    </row>
    <row r="1563" spans="1:1" hidden="1" x14ac:dyDescent="0.25">
      <c r="A1563" t="str">
        <f ca="1">'YODA File'!C1564</f>
        <v/>
      </c>
    </row>
    <row r="1564" spans="1:1" hidden="1" x14ac:dyDescent="0.25">
      <c r="A1564" t="str">
        <f ca="1">'YODA File'!C1565</f>
        <v/>
      </c>
    </row>
    <row r="1565" spans="1:1" hidden="1" x14ac:dyDescent="0.25">
      <c r="A1565" t="str">
        <f ca="1">'YODA File'!C1566</f>
        <v/>
      </c>
    </row>
    <row r="1566" spans="1:1" hidden="1" x14ac:dyDescent="0.25">
      <c r="A1566" t="str">
        <f ca="1">'YODA File'!C1567</f>
        <v/>
      </c>
    </row>
    <row r="1567" spans="1:1" hidden="1" x14ac:dyDescent="0.25">
      <c r="A1567" t="str">
        <f ca="1">'YODA File'!C1568</f>
        <v/>
      </c>
    </row>
    <row r="1568" spans="1:1" hidden="1" x14ac:dyDescent="0.25">
      <c r="A1568" t="str">
        <f ca="1">'YODA File'!C1569</f>
        <v/>
      </c>
    </row>
    <row r="1569" spans="1:1" hidden="1" x14ac:dyDescent="0.25">
      <c r="A1569" t="str">
        <f ca="1">'YODA File'!C1570</f>
        <v/>
      </c>
    </row>
    <row r="1570" spans="1:1" hidden="1" x14ac:dyDescent="0.25">
      <c r="A1570" t="str">
        <f ca="1">'YODA File'!C1571</f>
        <v/>
      </c>
    </row>
    <row r="1571" spans="1:1" hidden="1" x14ac:dyDescent="0.25">
      <c r="A1571" t="str">
        <f ca="1">'YODA File'!C1572</f>
        <v/>
      </c>
    </row>
    <row r="1572" spans="1:1" hidden="1" x14ac:dyDescent="0.25">
      <c r="A1572" t="str">
        <f ca="1">'YODA File'!C1573</f>
        <v/>
      </c>
    </row>
    <row r="1573" spans="1:1" hidden="1" x14ac:dyDescent="0.25">
      <c r="A1573" t="str">
        <f ca="1">'YODA File'!C1574</f>
        <v/>
      </c>
    </row>
    <row r="1574" spans="1:1" hidden="1" x14ac:dyDescent="0.25">
      <c r="A1574" t="str">
        <f ca="1">'YODA File'!C1575</f>
        <v/>
      </c>
    </row>
    <row r="1575" spans="1:1" hidden="1" x14ac:dyDescent="0.25">
      <c r="A1575" t="str">
        <f ca="1">'YODA File'!C1576</f>
        <v/>
      </c>
    </row>
    <row r="1576" spans="1:1" hidden="1" x14ac:dyDescent="0.25">
      <c r="A1576" t="str">
        <f ca="1">'YODA File'!C1577</f>
        <v/>
      </c>
    </row>
    <row r="1577" spans="1:1" hidden="1" x14ac:dyDescent="0.25">
      <c r="A1577" t="str">
        <f ca="1">'YODA File'!C1578</f>
        <v/>
      </c>
    </row>
    <row r="1578" spans="1:1" hidden="1" x14ac:dyDescent="0.25">
      <c r="A1578" t="str">
        <f ca="1">'YODA File'!C1579</f>
        <v/>
      </c>
    </row>
    <row r="1579" spans="1:1" hidden="1" x14ac:dyDescent="0.25">
      <c r="A1579" t="str">
        <f ca="1">'YODA File'!C1580</f>
        <v/>
      </c>
    </row>
    <row r="1580" spans="1:1" hidden="1" x14ac:dyDescent="0.25">
      <c r="A1580" t="str">
        <f ca="1">'YODA File'!C1581</f>
        <v/>
      </c>
    </row>
    <row r="1581" spans="1:1" hidden="1" x14ac:dyDescent="0.25">
      <c r="A1581" t="str">
        <f ca="1">'YODA File'!C1582</f>
        <v/>
      </c>
    </row>
    <row r="1582" spans="1:1" hidden="1" x14ac:dyDescent="0.25">
      <c r="A1582" t="str">
        <f ca="1">'YODA File'!C1583</f>
        <v/>
      </c>
    </row>
    <row r="1583" spans="1:1" hidden="1" x14ac:dyDescent="0.25">
      <c r="A1583" t="str">
        <f ca="1">'YODA File'!C1584</f>
        <v/>
      </c>
    </row>
    <row r="1584" spans="1:1" hidden="1" x14ac:dyDescent="0.25">
      <c r="A1584" t="str">
        <f ca="1">'YODA File'!C1585</f>
        <v/>
      </c>
    </row>
    <row r="1585" spans="1:1" hidden="1" x14ac:dyDescent="0.25">
      <c r="A1585" t="str">
        <f ca="1">'YODA File'!C1586</f>
        <v/>
      </c>
    </row>
    <row r="1586" spans="1:1" hidden="1" x14ac:dyDescent="0.25">
      <c r="A1586" t="str">
        <f ca="1">'YODA File'!C1587</f>
        <v/>
      </c>
    </row>
    <row r="1587" spans="1:1" hidden="1" x14ac:dyDescent="0.25">
      <c r="A1587" t="str">
        <f ca="1">'YODA File'!C1588</f>
        <v/>
      </c>
    </row>
    <row r="1588" spans="1:1" hidden="1" x14ac:dyDescent="0.25">
      <c r="A1588" t="str">
        <f ca="1">'YODA File'!C1589</f>
        <v/>
      </c>
    </row>
    <row r="1589" spans="1:1" hidden="1" x14ac:dyDescent="0.25">
      <c r="A1589" t="str">
        <f ca="1">'YODA File'!C1590</f>
        <v/>
      </c>
    </row>
    <row r="1590" spans="1:1" hidden="1" x14ac:dyDescent="0.25">
      <c r="A1590" t="str">
        <f ca="1">'YODA File'!C1591</f>
        <v/>
      </c>
    </row>
    <row r="1591" spans="1:1" hidden="1" x14ac:dyDescent="0.25">
      <c r="A1591" t="str">
        <f ca="1">'YODA File'!C1592</f>
        <v/>
      </c>
    </row>
    <row r="1592" spans="1:1" hidden="1" x14ac:dyDescent="0.25">
      <c r="A1592" t="str">
        <f ca="1">'YODA File'!C1593</f>
        <v/>
      </c>
    </row>
    <row r="1593" spans="1:1" hidden="1" x14ac:dyDescent="0.25">
      <c r="A1593" t="str">
        <f ca="1">'YODA File'!C1594</f>
        <v/>
      </c>
    </row>
    <row r="1594" spans="1:1" hidden="1" x14ac:dyDescent="0.25">
      <c r="A1594" t="str">
        <f ca="1">'YODA File'!C1595</f>
        <v/>
      </c>
    </row>
    <row r="1595" spans="1:1" hidden="1" x14ac:dyDescent="0.25">
      <c r="A1595" t="str">
        <f ca="1">'YODA File'!C1596</f>
        <v/>
      </c>
    </row>
    <row r="1596" spans="1:1" hidden="1" x14ac:dyDescent="0.25">
      <c r="A1596" t="str">
        <f ca="1">'YODA File'!C1597</f>
        <v/>
      </c>
    </row>
    <row r="1597" spans="1:1" hidden="1" x14ac:dyDescent="0.25">
      <c r="A1597" t="str">
        <f ca="1">'YODA File'!C1598</f>
        <v/>
      </c>
    </row>
    <row r="1598" spans="1:1" hidden="1" x14ac:dyDescent="0.25">
      <c r="A1598" t="str">
        <f ca="1">'YODA File'!C1599</f>
        <v/>
      </c>
    </row>
    <row r="1599" spans="1:1" hidden="1" x14ac:dyDescent="0.25">
      <c r="A1599" t="str">
        <f ca="1">'YODA File'!C1600</f>
        <v/>
      </c>
    </row>
    <row r="1600" spans="1:1" hidden="1" x14ac:dyDescent="0.25">
      <c r="A1600" t="str">
        <f ca="1">'YODA File'!C1601</f>
        <v/>
      </c>
    </row>
    <row r="1601" spans="1:1" hidden="1" x14ac:dyDescent="0.25">
      <c r="A1601" t="str">
        <f ca="1">'YODA File'!C1602</f>
        <v/>
      </c>
    </row>
    <row r="1602" spans="1:1" hidden="1" x14ac:dyDescent="0.25">
      <c r="A1602" t="str">
        <f ca="1">'YODA File'!C1603</f>
        <v/>
      </c>
    </row>
    <row r="1603" spans="1:1" hidden="1" x14ac:dyDescent="0.25">
      <c r="A1603" t="str">
        <f ca="1">'YODA File'!C1604</f>
        <v/>
      </c>
    </row>
    <row r="1604" spans="1:1" hidden="1" x14ac:dyDescent="0.25">
      <c r="A1604" t="str">
        <f ca="1">'YODA File'!C1605</f>
        <v/>
      </c>
    </row>
    <row r="1605" spans="1:1" hidden="1" x14ac:dyDescent="0.25">
      <c r="A1605" t="str">
        <f ca="1">'YODA File'!C1606</f>
        <v/>
      </c>
    </row>
    <row r="1606" spans="1:1" hidden="1" x14ac:dyDescent="0.25">
      <c r="A1606" t="str">
        <f ca="1">'YODA File'!C1607</f>
        <v/>
      </c>
    </row>
    <row r="1607" spans="1:1" hidden="1" x14ac:dyDescent="0.25">
      <c r="A1607" t="str">
        <f ca="1">'YODA File'!C1608</f>
        <v/>
      </c>
    </row>
    <row r="1608" spans="1:1" hidden="1" x14ac:dyDescent="0.25">
      <c r="A1608" t="str">
        <f ca="1">'YODA File'!C1609</f>
        <v/>
      </c>
    </row>
    <row r="1609" spans="1:1" hidden="1" x14ac:dyDescent="0.25">
      <c r="A1609" t="str">
        <f ca="1">'YODA File'!C1610</f>
        <v/>
      </c>
    </row>
    <row r="1610" spans="1:1" hidden="1" x14ac:dyDescent="0.25">
      <c r="A1610" t="str">
        <f ca="1">'YODA File'!C1611</f>
        <v/>
      </c>
    </row>
    <row r="1611" spans="1:1" hidden="1" x14ac:dyDescent="0.25">
      <c r="A1611" t="str">
        <f ca="1">'YODA File'!C1612</f>
        <v/>
      </c>
    </row>
    <row r="1612" spans="1:1" hidden="1" x14ac:dyDescent="0.25">
      <c r="A1612" t="str">
        <f ca="1">'YODA File'!C1613</f>
        <v/>
      </c>
    </row>
    <row r="1613" spans="1:1" hidden="1" x14ac:dyDescent="0.25">
      <c r="A1613" t="str">
        <f ca="1">'YODA File'!C1614</f>
        <v/>
      </c>
    </row>
    <row r="1614" spans="1:1" hidden="1" x14ac:dyDescent="0.25">
      <c r="A1614" t="str">
        <f ca="1">'YODA File'!C1615</f>
        <v/>
      </c>
    </row>
    <row r="1615" spans="1:1" hidden="1" x14ac:dyDescent="0.25">
      <c r="A1615" t="str">
        <f ca="1">'YODA File'!C1616</f>
        <v/>
      </c>
    </row>
    <row r="1616" spans="1:1" hidden="1" x14ac:dyDescent="0.25">
      <c r="A1616" t="str">
        <f ca="1">'YODA File'!C1617</f>
        <v/>
      </c>
    </row>
    <row r="1617" spans="1:1" hidden="1" x14ac:dyDescent="0.25">
      <c r="A1617" t="str">
        <f ca="1">'YODA File'!C1618</f>
        <v/>
      </c>
    </row>
    <row r="1618" spans="1:1" hidden="1" x14ac:dyDescent="0.25">
      <c r="A1618" t="str">
        <f ca="1">'YODA File'!C1619</f>
        <v/>
      </c>
    </row>
    <row r="1619" spans="1:1" hidden="1" x14ac:dyDescent="0.25">
      <c r="A1619" t="str">
        <f ca="1">'YODA File'!C1620</f>
        <v/>
      </c>
    </row>
    <row r="1620" spans="1:1" hidden="1" x14ac:dyDescent="0.25">
      <c r="A1620" t="str">
        <f ca="1">'YODA File'!C1621</f>
        <v/>
      </c>
    </row>
    <row r="1621" spans="1:1" hidden="1" x14ac:dyDescent="0.25">
      <c r="A1621" t="str">
        <f ca="1">'YODA File'!C1622</f>
        <v/>
      </c>
    </row>
    <row r="1622" spans="1:1" hidden="1" x14ac:dyDescent="0.25">
      <c r="A1622" t="str">
        <f ca="1">'YODA File'!C1623</f>
        <v/>
      </c>
    </row>
    <row r="1623" spans="1:1" hidden="1" x14ac:dyDescent="0.25">
      <c r="A1623" t="str">
        <f ca="1">'YODA File'!C1624</f>
        <v/>
      </c>
    </row>
    <row r="1624" spans="1:1" hidden="1" x14ac:dyDescent="0.25">
      <c r="A1624" t="str">
        <f ca="1">'YODA File'!C1625</f>
        <v/>
      </c>
    </row>
    <row r="1625" spans="1:1" hidden="1" x14ac:dyDescent="0.25">
      <c r="A1625" t="str">
        <f ca="1">'YODA File'!C1626</f>
        <v/>
      </c>
    </row>
    <row r="1626" spans="1:1" hidden="1" x14ac:dyDescent="0.25">
      <c r="A1626" t="str">
        <f ca="1">'YODA File'!C1627</f>
        <v/>
      </c>
    </row>
    <row r="1627" spans="1:1" hidden="1" x14ac:dyDescent="0.25">
      <c r="A1627" t="str">
        <f ca="1">'YODA File'!C1628</f>
        <v/>
      </c>
    </row>
    <row r="1628" spans="1:1" hidden="1" x14ac:dyDescent="0.25">
      <c r="A1628" t="str">
        <f ca="1">'YODA File'!C1629</f>
        <v/>
      </c>
    </row>
    <row r="1629" spans="1:1" hidden="1" x14ac:dyDescent="0.25">
      <c r="A1629" t="str">
        <f ca="1">'YODA File'!C1630</f>
        <v/>
      </c>
    </row>
    <row r="1630" spans="1:1" hidden="1" x14ac:dyDescent="0.25">
      <c r="A1630" t="str">
        <f ca="1">'YODA File'!C1631</f>
        <v/>
      </c>
    </row>
    <row r="1631" spans="1:1" hidden="1" x14ac:dyDescent="0.25">
      <c r="A1631" t="str">
        <f ca="1">'YODA File'!C1632</f>
        <v/>
      </c>
    </row>
    <row r="1632" spans="1:1" hidden="1" x14ac:dyDescent="0.25">
      <c r="A1632" t="str">
        <f ca="1">'YODA File'!C1633</f>
        <v/>
      </c>
    </row>
    <row r="1633" spans="1:1" hidden="1" x14ac:dyDescent="0.25">
      <c r="A1633" t="str">
        <f ca="1">'YODA File'!C1634</f>
        <v/>
      </c>
    </row>
    <row r="1634" spans="1:1" hidden="1" x14ac:dyDescent="0.25">
      <c r="A1634" t="str">
        <f ca="1">'YODA File'!C1635</f>
        <v/>
      </c>
    </row>
    <row r="1635" spans="1:1" hidden="1" x14ac:dyDescent="0.25">
      <c r="A1635" t="str">
        <f ca="1">'YODA File'!C1636</f>
        <v/>
      </c>
    </row>
    <row r="1636" spans="1:1" hidden="1" x14ac:dyDescent="0.25">
      <c r="A1636" t="str">
        <f ca="1">'YODA File'!C1637</f>
        <v/>
      </c>
    </row>
    <row r="1637" spans="1:1" hidden="1" x14ac:dyDescent="0.25">
      <c r="A1637" t="str">
        <f ca="1">'YODA File'!C1638</f>
        <v/>
      </c>
    </row>
    <row r="1638" spans="1:1" hidden="1" x14ac:dyDescent="0.25">
      <c r="A1638" t="str">
        <f ca="1">'YODA File'!C1639</f>
        <v/>
      </c>
    </row>
    <row r="1639" spans="1:1" hidden="1" x14ac:dyDescent="0.25">
      <c r="A1639" t="str">
        <f ca="1">'YODA File'!C1640</f>
        <v/>
      </c>
    </row>
    <row r="1640" spans="1:1" hidden="1" x14ac:dyDescent="0.25">
      <c r="A1640" t="str">
        <f ca="1">'YODA File'!C1641</f>
        <v/>
      </c>
    </row>
    <row r="1641" spans="1:1" hidden="1" x14ac:dyDescent="0.25">
      <c r="A1641" t="str">
        <f ca="1">'YODA File'!C1642</f>
        <v/>
      </c>
    </row>
    <row r="1642" spans="1:1" hidden="1" x14ac:dyDescent="0.25">
      <c r="A1642" t="str">
        <f ca="1">'YODA File'!C1643</f>
        <v/>
      </c>
    </row>
    <row r="1643" spans="1:1" hidden="1" x14ac:dyDescent="0.25">
      <c r="A1643" t="str">
        <f ca="1">'YODA File'!C1644</f>
        <v/>
      </c>
    </row>
    <row r="1644" spans="1:1" hidden="1" x14ac:dyDescent="0.25">
      <c r="A1644" t="str">
        <f ca="1">'YODA File'!C1645</f>
        <v/>
      </c>
    </row>
    <row r="1645" spans="1:1" hidden="1" x14ac:dyDescent="0.25">
      <c r="A1645" t="str">
        <f ca="1">'YODA File'!C1646</f>
        <v/>
      </c>
    </row>
    <row r="1646" spans="1:1" hidden="1" x14ac:dyDescent="0.25">
      <c r="A1646" t="str">
        <f ca="1">'YODA File'!C1647</f>
        <v/>
      </c>
    </row>
    <row r="1647" spans="1:1" hidden="1" x14ac:dyDescent="0.25">
      <c r="A1647" t="str">
        <f ca="1">'YODA File'!C1648</f>
        <v/>
      </c>
    </row>
    <row r="1648" spans="1:1" hidden="1" x14ac:dyDescent="0.25">
      <c r="A1648" t="str">
        <f ca="1">'YODA File'!C1649</f>
        <v/>
      </c>
    </row>
    <row r="1649" spans="1:1" hidden="1" x14ac:dyDescent="0.25">
      <c r="A1649" t="str">
        <f ca="1">'YODA File'!C1650</f>
        <v/>
      </c>
    </row>
    <row r="1650" spans="1:1" hidden="1" x14ac:dyDescent="0.25">
      <c r="A1650" t="str">
        <f ca="1">'YODA File'!C1651</f>
        <v/>
      </c>
    </row>
    <row r="1651" spans="1:1" hidden="1" x14ac:dyDescent="0.25">
      <c r="A1651" t="str">
        <f ca="1">'YODA File'!C1652</f>
        <v/>
      </c>
    </row>
    <row r="1652" spans="1:1" hidden="1" x14ac:dyDescent="0.25">
      <c r="A1652" t="str">
        <f ca="1">'YODA File'!C1653</f>
        <v/>
      </c>
    </row>
    <row r="1653" spans="1:1" hidden="1" x14ac:dyDescent="0.25">
      <c r="A1653" t="str">
        <f ca="1">'YODA File'!C1654</f>
        <v/>
      </c>
    </row>
    <row r="1654" spans="1:1" hidden="1" x14ac:dyDescent="0.25">
      <c r="A1654" t="str">
        <f ca="1">'YODA File'!C1655</f>
        <v/>
      </c>
    </row>
    <row r="1655" spans="1:1" hidden="1" x14ac:dyDescent="0.25">
      <c r="A1655" t="str">
        <f ca="1">'YODA File'!C1656</f>
        <v/>
      </c>
    </row>
    <row r="1656" spans="1:1" hidden="1" x14ac:dyDescent="0.25">
      <c r="A1656" t="str">
        <f ca="1">'YODA File'!C1657</f>
        <v/>
      </c>
    </row>
    <row r="1657" spans="1:1" hidden="1" x14ac:dyDescent="0.25">
      <c r="A1657" t="str">
        <f ca="1">'YODA File'!C1658</f>
        <v/>
      </c>
    </row>
    <row r="1658" spans="1:1" hidden="1" x14ac:dyDescent="0.25">
      <c r="A1658" t="str">
        <f ca="1">'YODA File'!C1659</f>
        <v/>
      </c>
    </row>
    <row r="1659" spans="1:1" hidden="1" x14ac:dyDescent="0.25">
      <c r="A1659" t="str">
        <f ca="1">'YODA File'!C1660</f>
        <v/>
      </c>
    </row>
    <row r="1660" spans="1:1" hidden="1" x14ac:dyDescent="0.25">
      <c r="A1660" t="str">
        <f ca="1">'YODA File'!C1661</f>
        <v/>
      </c>
    </row>
    <row r="1661" spans="1:1" hidden="1" x14ac:dyDescent="0.25">
      <c r="A1661" t="str">
        <f ca="1">'YODA File'!C1662</f>
        <v/>
      </c>
    </row>
    <row r="1662" spans="1:1" hidden="1" x14ac:dyDescent="0.25">
      <c r="A1662" t="str">
        <f ca="1">'YODA File'!C1663</f>
        <v/>
      </c>
    </row>
    <row r="1663" spans="1:1" hidden="1" x14ac:dyDescent="0.25">
      <c r="A1663" t="str">
        <f ca="1">'YODA File'!C1664</f>
        <v/>
      </c>
    </row>
    <row r="1664" spans="1:1" hidden="1" x14ac:dyDescent="0.25">
      <c r="A1664" t="str">
        <f ca="1">'YODA File'!C1665</f>
        <v/>
      </c>
    </row>
    <row r="1665" spans="1:1" hidden="1" x14ac:dyDescent="0.25">
      <c r="A1665" t="str">
        <f ca="1">'YODA File'!C1666</f>
        <v/>
      </c>
    </row>
    <row r="1666" spans="1:1" hidden="1" x14ac:dyDescent="0.25">
      <c r="A1666" t="str">
        <f ca="1">'YODA File'!C1667</f>
        <v/>
      </c>
    </row>
    <row r="1667" spans="1:1" hidden="1" x14ac:dyDescent="0.25">
      <c r="A1667" t="str">
        <f ca="1">'YODA File'!C1668</f>
        <v/>
      </c>
    </row>
    <row r="1668" spans="1:1" hidden="1" x14ac:dyDescent="0.25">
      <c r="A1668" t="str">
        <f ca="1">'YODA File'!C1669</f>
        <v/>
      </c>
    </row>
    <row r="1669" spans="1:1" hidden="1" x14ac:dyDescent="0.25">
      <c r="A1669" t="str">
        <f ca="1">'YODA File'!C1670</f>
        <v/>
      </c>
    </row>
    <row r="1670" spans="1:1" hidden="1" x14ac:dyDescent="0.25">
      <c r="A1670" t="str">
        <f ca="1">'YODA File'!C1671</f>
        <v/>
      </c>
    </row>
    <row r="1671" spans="1:1" hidden="1" x14ac:dyDescent="0.25">
      <c r="A1671" t="str">
        <f ca="1">'YODA File'!C1672</f>
        <v/>
      </c>
    </row>
    <row r="1672" spans="1:1" hidden="1" x14ac:dyDescent="0.25">
      <c r="A1672" t="str">
        <f ca="1">'YODA File'!C1673</f>
        <v/>
      </c>
    </row>
    <row r="1673" spans="1:1" hidden="1" x14ac:dyDescent="0.25">
      <c r="A1673" t="str">
        <f ca="1">'YODA File'!C1674</f>
        <v/>
      </c>
    </row>
    <row r="1674" spans="1:1" hidden="1" x14ac:dyDescent="0.25">
      <c r="A1674" t="str">
        <f ca="1">'YODA File'!C1675</f>
        <v/>
      </c>
    </row>
    <row r="1675" spans="1:1" hidden="1" x14ac:dyDescent="0.25">
      <c r="A1675" t="str">
        <f ca="1">'YODA File'!C1676</f>
        <v/>
      </c>
    </row>
    <row r="1676" spans="1:1" hidden="1" x14ac:dyDescent="0.25">
      <c r="A1676" t="str">
        <f ca="1">'YODA File'!C1677</f>
        <v/>
      </c>
    </row>
    <row r="1677" spans="1:1" hidden="1" x14ac:dyDescent="0.25">
      <c r="A1677" t="str">
        <f ca="1">'YODA File'!C1678</f>
        <v/>
      </c>
    </row>
    <row r="1678" spans="1:1" hidden="1" x14ac:dyDescent="0.25">
      <c r="A1678" t="str">
        <f ca="1">'YODA File'!C1679</f>
        <v/>
      </c>
    </row>
    <row r="1679" spans="1:1" hidden="1" x14ac:dyDescent="0.25">
      <c r="A1679" t="str">
        <f ca="1">'YODA File'!C1680</f>
        <v/>
      </c>
    </row>
    <row r="1680" spans="1:1" hidden="1" x14ac:dyDescent="0.25">
      <c r="A1680" t="str">
        <f ca="1">'YODA File'!C1681</f>
        <v/>
      </c>
    </row>
    <row r="1681" spans="1:1" hidden="1" x14ac:dyDescent="0.25">
      <c r="A1681" t="str">
        <f ca="1">'YODA File'!C1682</f>
        <v/>
      </c>
    </row>
    <row r="1682" spans="1:1" hidden="1" x14ac:dyDescent="0.25">
      <c r="A1682" t="str">
        <f ca="1">'YODA File'!C1683</f>
        <v/>
      </c>
    </row>
    <row r="1683" spans="1:1" hidden="1" x14ac:dyDescent="0.25">
      <c r="A1683" t="str">
        <f ca="1">'YODA File'!C1684</f>
        <v/>
      </c>
    </row>
    <row r="1684" spans="1:1" hidden="1" x14ac:dyDescent="0.25">
      <c r="A1684" t="str">
        <f ca="1">'YODA File'!C1685</f>
        <v/>
      </c>
    </row>
    <row r="1685" spans="1:1" hidden="1" x14ac:dyDescent="0.25">
      <c r="A1685" t="str">
        <f ca="1">'YODA File'!C1686</f>
        <v/>
      </c>
    </row>
    <row r="1686" spans="1:1" hidden="1" x14ac:dyDescent="0.25">
      <c r="A1686" t="str">
        <f ca="1">'YODA File'!C1687</f>
        <v/>
      </c>
    </row>
    <row r="1687" spans="1:1" hidden="1" x14ac:dyDescent="0.25">
      <c r="A1687" t="str">
        <f ca="1">'YODA File'!C1688</f>
        <v/>
      </c>
    </row>
    <row r="1688" spans="1:1" hidden="1" x14ac:dyDescent="0.25">
      <c r="A1688" t="str">
        <f ca="1">'YODA File'!C1689</f>
        <v/>
      </c>
    </row>
    <row r="1689" spans="1:1" hidden="1" x14ac:dyDescent="0.25">
      <c r="A1689" t="str">
        <f ca="1">'YODA File'!C1690</f>
        <v/>
      </c>
    </row>
    <row r="1690" spans="1:1" hidden="1" x14ac:dyDescent="0.25">
      <c r="A1690" t="str">
        <f ca="1">'YODA File'!C1691</f>
        <v/>
      </c>
    </row>
    <row r="1691" spans="1:1" hidden="1" x14ac:dyDescent="0.25">
      <c r="A1691" t="str">
        <f ca="1">'YODA File'!C1692</f>
        <v/>
      </c>
    </row>
    <row r="1692" spans="1:1" hidden="1" x14ac:dyDescent="0.25">
      <c r="A1692" t="str">
        <f ca="1">'YODA File'!C1693</f>
        <v/>
      </c>
    </row>
    <row r="1693" spans="1:1" hidden="1" x14ac:dyDescent="0.25">
      <c r="A1693" t="str">
        <f ca="1">'YODA File'!C1694</f>
        <v/>
      </c>
    </row>
    <row r="1694" spans="1:1" hidden="1" x14ac:dyDescent="0.25">
      <c r="A1694" t="str">
        <f ca="1">'YODA File'!C1695</f>
        <v/>
      </c>
    </row>
    <row r="1695" spans="1:1" hidden="1" x14ac:dyDescent="0.25">
      <c r="A1695" t="str">
        <f ca="1">'YODA File'!C1696</f>
        <v/>
      </c>
    </row>
    <row r="1696" spans="1:1" hidden="1" x14ac:dyDescent="0.25">
      <c r="A1696" t="str">
        <f ca="1">'YODA File'!C1697</f>
        <v/>
      </c>
    </row>
    <row r="1697" spans="1:1" hidden="1" x14ac:dyDescent="0.25">
      <c r="A1697" t="str">
        <f ca="1">'YODA File'!C1698</f>
        <v/>
      </c>
    </row>
    <row r="1698" spans="1:1" hidden="1" x14ac:dyDescent="0.25">
      <c r="A1698" t="str">
        <f ca="1">'YODA File'!C1699</f>
        <v/>
      </c>
    </row>
    <row r="1699" spans="1:1" hidden="1" x14ac:dyDescent="0.25">
      <c r="A1699" t="str">
        <f ca="1">'YODA File'!C1700</f>
        <v/>
      </c>
    </row>
    <row r="1700" spans="1:1" hidden="1" x14ac:dyDescent="0.25">
      <c r="A1700" t="str">
        <f ca="1">'YODA File'!C1701</f>
        <v/>
      </c>
    </row>
    <row r="1701" spans="1:1" hidden="1" x14ac:dyDescent="0.25">
      <c r="A1701" t="str">
        <f ca="1">'YODA File'!C1702</f>
        <v/>
      </c>
    </row>
    <row r="1702" spans="1:1" hidden="1" x14ac:dyDescent="0.25">
      <c r="A1702" t="str">
        <f ca="1">'YODA File'!C1703</f>
        <v/>
      </c>
    </row>
    <row r="1703" spans="1:1" hidden="1" x14ac:dyDescent="0.25">
      <c r="A1703" t="str">
        <f ca="1">'YODA File'!C1704</f>
        <v/>
      </c>
    </row>
    <row r="1704" spans="1:1" hidden="1" x14ac:dyDescent="0.25">
      <c r="A1704" t="str">
        <f ca="1">'YODA File'!C1705</f>
        <v/>
      </c>
    </row>
    <row r="1705" spans="1:1" hidden="1" x14ac:dyDescent="0.25">
      <c r="A1705" t="str">
        <f ca="1">'YODA File'!C1706</f>
        <v/>
      </c>
    </row>
    <row r="1706" spans="1:1" hidden="1" x14ac:dyDescent="0.25">
      <c r="A1706" t="str">
        <f ca="1">'YODA File'!C1707</f>
        <v/>
      </c>
    </row>
    <row r="1707" spans="1:1" hidden="1" x14ac:dyDescent="0.25">
      <c r="A1707" t="str">
        <f ca="1">'YODA File'!C1708</f>
        <v/>
      </c>
    </row>
    <row r="1708" spans="1:1" hidden="1" x14ac:dyDescent="0.25">
      <c r="A1708" t="str">
        <f ca="1">'YODA File'!C1709</f>
        <v/>
      </c>
    </row>
    <row r="1709" spans="1:1" hidden="1" x14ac:dyDescent="0.25">
      <c r="A1709" t="str">
        <f ca="1">'YODA File'!C1710</f>
        <v/>
      </c>
    </row>
    <row r="1710" spans="1:1" hidden="1" x14ac:dyDescent="0.25">
      <c r="A1710" t="str">
        <f ca="1">'YODA File'!C1711</f>
        <v/>
      </c>
    </row>
    <row r="1711" spans="1:1" hidden="1" x14ac:dyDescent="0.25">
      <c r="A1711" t="str">
        <f ca="1">'YODA File'!C1712</f>
        <v/>
      </c>
    </row>
    <row r="1712" spans="1:1" hidden="1" x14ac:dyDescent="0.25">
      <c r="A1712" t="str">
        <f ca="1">'YODA File'!C1713</f>
        <v/>
      </c>
    </row>
    <row r="1713" spans="1:1" hidden="1" x14ac:dyDescent="0.25">
      <c r="A1713" t="str">
        <f ca="1">'YODA File'!C1714</f>
        <v/>
      </c>
    </row>
    <row r="1714" spans="1:1" hidden="1" x14ac:dyDescent="0.25">
      <c r="A1714" t="str">
        <f ca="1">'YODA File'!C1715</f>
        <v/>
      </c>
    </row>
    <row r="1715" spans="1:1" hidden="1" x14ac:dyDescent="0.25">
      <c r="A1715" t="str">
        <f ca="1">'YODA File'!C1716</f>
        <v/>
      </c>
    </row>
    <row r="1716" spans="1:1" hidden="1" x14ac:dyDescent="0.25">
      <c r="A1716" t="str">
        <f ca="1">'YODA File'!C1717</f>
        <v/>
      </c>
    </row>
    <row r="1717" spans="1:1" hidden="1" x14ac:dyDescent="0.25">
      <c r="A1717" t="str">
        <f ca="1">'YODA File'!C1718</f>
        <v/>
      </c>
    </row>
    <row r="1718" spans="1:1" hidden="1" x14ac:dyDescent="0.25">
      <c r="A1718" t="str">
        <f ca="1">'YODA File'!C1719</f>
        <v/>
      </c>
    </row>
    <row r="1719" spans="1:1" hidden="1" x14ac:dyDescent="0.25">
      <c r="A1719" t="str">
        <f ca="1">'YODA File'!C1720</f>
        <v/>
      </c>
    </row>
    <row r="1720" spans="1:1" hidden="1" x14ac:dyDescent="0.25">
      <c r="A1720" t="str">
        <f ca="1">'YODA File'!C1721</f>
        <v/>
      </c>
    </row>
    <row r="1721" spans="1:1" hidden="1" x14ac:dyDescent="0.25">
      <c r="A1721" t="str">
        <f ca="1">'YODA File'!C1722</f>
        <v/>
      </c>
    </row>
    <row r="1722" spans="1:1" hidden="1" x14ac:dyDescent="0.25">
      <c r="A1722" t="str">
        <f ca="1">'YODA File'!C1723</f>
        <v/>
      </c>
    </row>
    <row r="1723" spans="1:1" hidden="1" x14ac:dyDescent="0.25">
      <c r="A1723" t="str">
        <f ca="1">'YODA File'!C1724</f>
        <v/>
      </c>
    </row>
    <row r="1724" spans="1:1" hidden="1" x14ac:dyDescent="0.25">
      <c r="A1724" t="str">
        <f ca="1">'YODA File'!C1725</f>
        <v/>
      </c>
    </row>
    <row r="1725" spans="1:1" hidden="1" x14ac:dyDescent="0.25">
      <c r="A1725" t="str">
        <f ca="1">'YODA File'!C1726</f>
        <v/>
      </c>
    </row>
    <row r="1726" spans="1:1" hidden="1" x14ac:dyDescent="0.25">
      <c r="A1726" t="str">
        <f ca="1">'YODA File'!C1727</f>
        <v/>
      </c>
    </row>
    <row r="1727" spans="1:1" hidden="1" x14ac:dyDescent="0.25">
      <c r="A1727" t="str">
        <f ca="1">'YODA File'!C1728</f>
        <v/>
      </c>
    </row>
    <row r="1728" spans="1:1" hidden="1" x14ac:dyDescent="0.25">
      <c r="A1728" t="str">
        <f ca="1">'YODA File'!C1729</f>
        <v/>
      </c>
    </row>
    <row r="1729" spans="1:1" hidden="1" x14ac:dyDescent="0.25">
      <c r="A1729" t="str">
        <f ca="1">'YODA File'!C1730</f>
        <v/>
      </c>
    </row>
    <row r="1730" spans="1:1" hidden="1" x14ac:dyDescent="0.25">
      <c r="A1730" t="str">
        <f ca="1">'YODA File'!C1731</f>
        <v/>
      </c>
    </row>
    <row r="1731" spans="1:1" hidden="1" x14ac:dyDescent="0.25">
      <c r="A1731" t="str">
        <f ca="1">'YODA File'!C1732</f>
        <v/>
      </c>
    </row>
    <row r="1732" spans="1:1" hidden="1" x14ac:dyDescent="0.25">
      <c r="A1732" t="str">
        <f ca="1">'YODA File'!C1733</f>
        <v/>
      </c>
    </row>
    <row r="1733" spans="1:1" hidden="1" x14ac:dyDescent="0.25">
      <c r="A1733" t="str">
        <f ca="1">'YODA File'!C1734</f>
        <v/>
      </c>
    </row>
    <row r="1734" spans="1:1" hidden="1" x14ac:dyDescent="0.25">
      <c r="A1734" t="str">
        <f ca="1">'YODA File'!C1735</f>
        <v/>
      </c>
    </row>
    <row r="1735" spans="1:1" hidden="1" x14ac:dyDescent="0.25">
      <c r="A1735" t="str">
        <f ca="1">'YODA File'!C1736</f>
        <v/>
      </c>
    </row>
    <row r="1736" spans="1:1" hidden="1" x14ac:dyDescent="0.25">
      <c r="A1736" t="str">
        <f ca="1">'YODA File'!C1737</f>
        <v/>
      </c>
    </row>
    <row r="1737" spans="1:1" hidden="1" x14ac:dyDescent="0.25">
      <c r="A1737" t="str">
        <f ca="1">'YODA File'!C1738</f>
        <v/>
      </c>
    </row>
    <row r="1738" spans="1:1" hidden="1" x14ac:dyDescent="0.25">
      <c r="A1738" t="str">
        <f ca="1">'YODA File'!C1739</f>
        <v/>
      </c>
    </row>
    <row r="1739" spans="1:1" hidden="1" x14ac:dyDescent="0.25">
      <c r="A1739" t="str">
        <f ca="1">'YODA File'!C1740</f>
        <v/>
      </c>
    </row>
    <row r="1740" spans="1:1" hidden="1" x14ac:dyDescent="0.25">
      <c r="A1740" t="str">
        <f ca="1">'YODA File'!C1741</f>
        <v/>
      </c>
    </row>
    <row r="1741" spans="1:1" hidden="1" x14ac:dyDescent="0.25">
      <c r="A1741" t="str">
        <f ca="1">'YODA File'!C1742</f>
        <v/>
      </c>
    </row>
    <row r="1742" spans="1:1" hidden="1" x14ac:dyDescent="0.25">
      <c r="A1742" t="str">
        <f ca="1">'YODA File'!C1743</f>
        <v/>
      </c>
    </row>
    <row r="1743" spans="1:1" hidden="1" x14ac:dyDescent="0.25">
      <c r="A1743" t="str">
        <f ca="1">'YODA File'!C1744</f>
        <v/>
      </c>
    </row>
    <row r="1744" spans="1:1" hidden="1" x14ac:dyDescent="0.25">
      <c r="A1744" t="str">
        <f ca="1">'YODA File'!C1745</f>
        <v/>
      </c>
    </row>
    <row r="1745" spans="1:1" hidden="1" x14ac:dyDescent="0.25">
      <c r="A1745" t="str">
        <f ca="1">'YODA File'!C1746</f>
        <v/>
      </c>
    </row>
    <row r="1746" spans="1:1" hidden="1" x14ac:dyDescent="0.25">
      <c r="A1746" t="str">
        <f ca="1">'YODA File'!C1747</f>
        <v/>
      </c>
    </row>
    <row r="1747" spans="1:1" hidden="1" x14ac:dyDescent="0.25">
      <c r="A1747" t="str">
        <f ca="1">'YODA File'!C1748</f>
        <v/>
      </c>
    </row>
    <row r="1748" spans="1:1" hidden="1" x14ac:dyDescent="0.25">
      <c r="A1748" t="str">
        <f ca="1">'YODA File'!C1749</f>
        <v/>
      </c>
    </row>
    <row r="1749" spans="1:1" hidden="1" x14ac:dyDescent="0.25">
      <c r="A1749" t="str">
        <f ca="1">'YODA File'!C1750</f>
        <v/>
      </c>
    </row>
    <row r="1750" spans="1:1" hidden="1" x14ac:dyDescent="0.25">
      <c r="A1750" t="str">
        <f ca="1">'YODA File'!C1751</f>
        <v/>
      </c>
    </row>
    <row r="1751" spans="1:1" hidden="1" x14ac:dyDescent="0.25">
      <c r="A1751" t="str">
        <f ca="1">'YODA File'!C1752</f>
        <v/>
      </c>
    </row>
    <row r="1752" spans="1:1" hidden="1" x14ac:dyDescent="0.25">
      <c r="A1752" t="str">
        <f ca="1">'YODA File'!C1753</f>
        <v/>
      </c>
    </row>
    <row r="1753" spans="1:1" hidden="1" x14ac:dyDescent="0.25">
      <c r="A1753" t="str">
        <f ca="1">'YODA File'!C1754</f>
        <v/>
      </c>
    </row>
    <row r="1754" spans="1:1" hidden="1" x14ac:dyDescent="0.25">
      <c r="A1754" t="str">
        <f ca="1">'YODA File'!C1755</f>
        <v/>
      </c>
    </row>
    <row r="1755" spans="1:1" hidden="1" x14ac:dyDescent="0.25">
      <c r="A1755" t="str">
        <f ca="1">'YODA File'!C1756</f>
        <v/>
      </c>
    </row>
    <row r="1756" spans="1:1" hidden="1" x14ac:dyDescent="0.25">
      <c r="A1756" t="str">
        <f ca="1">'YODA File'!C1757</f>
        <v/>
      </c>
    </row>
    <row r="1757" spans="1:1" hidden="1" x14ac:dyDescent="0.25">
      <c r="A1757" t="str">
        <f ca="1">'YODA File'!C1758</f>
        <v/>
      </c>
    </row>
    <row r="1758" spans="1:1" hidden="1" x14ac:dyDescent="0.25">
      <c r="A1758" t="str">
        <f ca="1">'YODA File'!C1759</f>
        <v/>
      </c>
    </row>
    <row r="1759" spans="1:1" hidden="1" x14ac:dyDescent="0.25">
      <c r="A1759" t="str">
        <f ca="1">'YODA File'!C1760</f>
        <v/>
      </c>
    </row>
    <row r="1760" spans="1:1" hidden="1" x14ac:dyDescent="0.25">
      <c r="A1760" t="str">
        <f ca="1">'YODA File'!C1761</f>
        <v/>
      </c>
    </row>
    <row r="1761" spans="1:1" hidden="1" x14ac:dyDescent="0.25">
      <c r="A1761" t="str">
        <f ca="1">'YODA File'!C1762</f>
        <v/>
      </c>
    </row>
    <row r="1762" spans="1:1" hidden="1" x14ac:dyDescent="0.25">
      <c r="A1762" t="str">
        <f ca="1">'YODA File'!C1763</f>
        <v/>
      </c>
    </row>
    <row r="1763" spans="1:1" hidden="1" x14ac:dyDescent="0.25">
      <c r="A1763" t="str">
        <f ca="1">'YODA File'!C1764</f>
        <v/>
      </c>
    </row>
    <row r="1764" spans="1:1" hidden="1" x14ac:dyDescent="0.25">
      <c r="A1764" t="str">
        <f ca="1">'YODA File'!C1765</f>
        <v/>
      </c>
    </row>
    <row r="1765" spans="1:1" hidden="1" x14ac:dyDescent="0.25">
      <c r="A1765" t="str">
        <f ca="1">'YODA File'!C1766</f>
        <v/>
      </c>
    </row>
    <row r="1766" spans="1:1" hidden="1" x14ac:dyDescent="0.25">
      <c r="A1766" t="str">
        <f ca="1">'YODA File'!C1767</f>
        <v/>
      </c>
    </row>
    <row r="1767" spans="1:1" hidden="1" x14ac:dyDescent="0.25">
      <c r="A1767" t="str">
        <f ca="1">'YODA File'!C1768</f>
        <v/>
      </c>
    </row>
    <row r="1768" spans="1:1" hidden="1" x14ac:dyDescent="0.25">
      <c r="A1768" t="str">
        <f ca="1">'YODA File'!C1769</f>
        <v/>
      </c>
    </row>
    <row r="1769" spans="1:1" hidden="1" x14ac:dyDescent="0.25">
      <c r="A1769" t="str">
        <f ca="1">'YODA File'!C1770</f>
        <v/>
      </c>
    </row>
    <row r="1770" spans="1:1" hidden="1" x14ac:dyDescent="0.25">
      <c r="A1770" t="str">
        <f ca="1">'YODA File'!C1771</f>
        <v/>
      </c>
    </row>
    <row r="1771" spans="1:1" hidden="1" x14ac:dyDescent="0.25">
      <c r="A1771" t="str">
        <f ca="1">'YODA File'!C1772</f>
        <v/>
      </c>
    </row>
    <row r="1772" spans="1:1" hidden="1" x14ac:dyDescent="0.25">
      <c r="A1772" t="str">
        <f ca="1">'YODA File'!C1773</f>
        <v/>
      </c>
    </row>
    <row r="1773" spans="1:1" hidden="1" x14ac:dyDescent="0.25">
      <c r="A1773" t="str">
        <f ca="1">'YODA File'!C1774</f>
        <v/>
      </c>
    </row>
    <row r="1774" spans="1:1" hidden="1" x14ac:dyDescent="0.25">
      <c r="A1774" t="str">
        <f ca="1">'YODA File'!C1775</f>
        <v/>
      </c>
    </row>
    <row r="1775" spans="1:1" hidden="1" x14ac:dyDescent="0.25">
      <c r="A1775" t="str">
        <f ca="1">'YODA File'!C1776</f>
        <v/>
      </c>
    </row>
    <row r="1776" spans="1:1" hidden="1" x14ac:dyDescent="0.25">
      <c r="A1776" t="str">
        <f ca="1">'YODA File'!C1777</f>
        <v/>
      </c>
    </row>
    <row r="1777" spans="1:1" hidden="1" x14ac:dyDescent="0.25">
      <c r="A1777" t="str">
        <f ca="1">'YODA File'!C1778</f>
        <v/>
      </c>
    </row>
    <row r="1778" spans="1:1" hidden="1" x14ac:dyDescent="0.25">
      <c r="A1778" t="str">
        <f ca="1">'YODA File'!C1779</f>
        <v/>
      </c>
    </row>
    <row r="1779" spans="1:1" hidden="1" x14ac:dyDescent="0.25">
      <c r="A1779" t="str">
        <f ca="1">'YODA File'!C1780</f>
        <v/>
      </c>
    </row>
    <row r="1780" spans="1:1" hidden="1" x14ac:dyDescent="0.25">
      <c r="A1780" t="str">
        <f ca="1">'YODA File'!C1781</f>
        <v/>
      </c>
    </row>
    <row r="1781" spans="1:1" hidden="1" x14ac:dyDescent="0.25">
      <c r="A1781" t="str">
        <f ca="1">'YODA File'!C1782</f>
        <v/>
      </c>
    </row>
    <row r="1782" spans="1:1" hidden="1" x14ac:dyDescent="0.25">
      <c r="A1782" t="str">
        <f ca="1">'YODA File'!C1783</f>
        <v/>
      </c>
    </row>
    <row r="1783" spans="1:1" hidden="1" x14ac:dyDescent="0.25">
      <c r="A1783" t="str">
        <f ca="1">'YODA File'!C1784</f>
        <v/>
      </c>
    </row>
    <row r="1784" spans="1:1" hidden="1" x14ac:dyDescent="0.25">
      <c r="A1784" t="str">
        <f ca="1">'YODA File'!C1785</f>
        <v/>
      </c>
    </row>
    <row r="1785" spans="1:1" hidden="1" x14ac:dyDescent="0.25">
      <c r="A1785" t="str">
        <f ca="1">'YODA File'!C1786</f>
        <v/>
      </c>
    </row>
    <row r="1786" spans="1:1" hidden="1" x14ac:dyDescent="0.25">
      <c r="A1786" t="str">
        <f ca="1">'YODA File'!C1787</f>
        <v/>
      </c>
    </row>
    <row r="1787" spans="1:1" hidden="1" x14ac:dyDescent="0.25">
      <c r="A1787" t="str">
        <f ca="1">'YODA File'!C1788</f>
        <v/>
      </c>
    </row>
    <row r="1788" spans="1:1" hidden="1" x14ac:dyDescent="0.25">
      <c r="A1788" t="str">
        <f ca="1">'YODA File'!C1789</f>
        <v/>
      </c>
    </row>
    <row r="1789" spans="1:1" hidden="1" x14ac:dyDescent="0.25">
      <c r="A1789" t="str">
        <f ca="1">'YODA File'!C1790</f>
        <v/>
      </c>
    </row>
    <row r="1790" spans="1:1" hidden="1" x14ac:dyDescent="0.25">
      <c r="A1790" t="str">
        <f ca="1">'YODA File'!C1791</f>
        <v/>
      </c>
    </row>
    <row r="1791" spans="1:1" hidden="1" x14ac:dyDescent="0.25">
      <c r="A1791" t="str">
        <f ca="1">'YODA File'!C1792</f>
        <v/>
      </c>
    </row>
    <row r="1792" spans="1:1" hidden="1" x14ac:dyDescent="0.25">
      <c r="A1792" t="str">
        <f ca="1">'YODA File'!C1793</f>
        <v/>
      </c>
    </row>
    <row r="1793" spans="1:1" hidden="1" x14ac:dyDescent="0.25">
      <c r="A1793" t="str">
        <f ca="1">'YODA File'!C1794</f>
        <v/>
      </c>
    </row>
    <row r="1794" spans="1:1" hidden="1" x14ac:dyDescent="0.25">
      <c r="A1794" t="str">
        <f ca="1">'YODA File'!C1795</f>
        <v/>
      </c>
    </row>
    <row r="1795" spans="1:1" hidden="1" x14ac:dyDescent="0.25">
      <c r="A1795" t="str">
        <f ca="1">'YODA File'!C1796</f>
        <v/>
      </c>
    </row>
    <row r="1796" spans="1:1" hidden="1" x14ac:dyDescent="0.25">
      <c r="A1796" t="str">
        <f ca="1">'YODA File'!C1797</f>
        <v/>
      </c>
    </row>
    <row r="1797" spans="1:1" hidden="1" x14ac:dyDescent="0.25">
      <c r="A1797" t="str">
        <f ca="1">'YODA File'!C1798</f>
        <v/>
      </c>
    </row>
    <row r="1798" spans="1:1" hidden="1" x14ac:dyDescent="0.25">
      <c r="A1798" t="str">
        <f ca="1">'YODA File'!C1799</f>
        <v/>
      </c>
    </row>
    <row r="1799" spans="1:1" hidden="1" x14ac:dyDescent="0.25">
      <c r="A1799" t="str">
        <f ca="1">'YODA File'!C1800</f>
        <v/>
      </c>
    </row>
    <row r="1800" spans="1:1" hidden="1" x14ac:dyDescent="0.25">
      <c r="A1800" t="str">
        <f ca="1">'YODA File'!C1801</f>
        <v/>
      </c>
    </row>
    <row r="1801" spans="1:1" hidden="1" x14ac:dyDescent="0.25">
      <c r="A1801" t="str">
        <f ca="1">'YODA File'!C1802</f>
        <v/>
      </c>
    </row>
    <row r="1802" spans="1:1" hidden="1" x14ac:dyDescent="0.25">
      <c r="A1802" t="str">
        <f ca="1">'YODA File'!C1803</f>
        <v/>
      </c>
    </row>
    <row r="1803" spans="1:1" hidden="1" x14ac:dyDescent="0.25">
      <c r="A1803" t="str">
        <f ca="1">'YODA File'!C1804</f>
        <v/>
      </c>
    </row>
    <row r="1804" spans="1:1" hidden="1" x14ac:dyDescent="0.25">
      <c r="A1804" t="str">
        <f ca="1">'YODA File'!C1805</f>
        <v/>
      </c>
    </row>
    <row r="1805" spans="1:1" hidden="1" x14ac:dyDescent="0.25">
      <c r="A1805" t="str">
        <f ca="1">'YODA File'!C1806</f>
        <v/>
      </c>
    </row>
    <row r="1806" spans="1:1" hidden="1" x14ac:dyDescent="0.25">
      <c r="A1806" t="str">
        <f ca="1">'YODA File'!C1807</f>
        <v/>
      </c>
    </row>
    <row r="1807" spans="1:1" hidden="1" x14ac:dyDescent="0.25">
      <c r="A1807" t="str">
        <f ca="1">'YODA File'!C1808</f>
        <v/>
      </c>
    </row>
    <row r="1808" spans="1:1" hidden="1" x14ac:dyDescent="0.25">
      <c r="A1808" t="str">
        <f ca="1">'YODA File'!C1809</f>
        <v/>
      </c>
    </row>
    <row r="1809" spans="1:1" hidden="1" x14ac:dyDescent="0.25">
      <c r="A1809" t="str">
        <f ca="1">'YODA File'!C1810</f>
        <v/>
      </c>
    </row>
    <row r="1810" spans="1:1" hidden="1" x14ac:dyDescent="0.25">
      <c r="A1810" t="str">
        <f ca="1">'YODA File'!C1811</f>
        <v/>
      </c>
    </row>
    <row r="1811" spans="1:1" hidden="1" x14ac:dyDescent="0.25">
      <c r="A1811" t="str">
        <f ca="1">'YODA File'!C1812</f>
        <v/>
      </c>
    </row>
    <row r="1812" spans="1:1" hidden="1" x14ac:dyDescent="0.25">
      <c r="A1812" t="str">
        <f ca="1">'YODA File'!C1813</f>
        <v/>
      </c>
    </row>
    <row r="1813" spans="1:1" hidden="1" x14ac:dyDescent="0.25">
      <c r="A1813" t="str">
        <f ca="1">'YODA File'!C1814</f>
        <v/>
      </c>
    </row>
    <row r="1814" spans="1:1" hidden="1" x14ac:dyDescent="0.25">
      <c r="A1814" t="str">
        <f ca="1">'YODA File'!C1815</f>
        <v/>
      </c>
    </row>
    <row r="1815" spans="1:1" hidden="1" x14ac:dyDescent="0.25">
      <c r="A1815" t="str">
        <f ca="1">'YODA File'!C1816</f>
        <v/>
      </c>
    </row>
    <row r="1816" spans="1:1" hidden="1" x14ac:dyDescent="0.25">
      <c r="A1816" t="str">
        <f ca="1">'YODA File'!C1817</f>
        <v/>
      </c>
    </row>
    <row r="1817" spans="1:1" hidden="1" x14ac:dyDescent="0.25">
      <c r="A1817" t="str">
        <f ca="1">'YODA File'!C1818</f>
        <v/>
      </c>
    </row>
    <row r="1818" spans="1:1" hidden="1" x14ac:dyDescent="0.25">
      <c r="A1818" t="str">
        <f ca="1">'YODA File'!C1819</f>
        <v/>
      </c>
    </row>
    <row r="1819" spans="1:1" hidden="1" x14ac:dyDescent="0.25">
      <c r="A1819" t="str">
        <f ca="1">'YODA File'!C1820</f>
        <v/>
      </c>
    </row>
    <row r="1820" spans="1:1" hidden="1" x14ac:dyDescent="0.25">
      <c r="A1820" t="str">
        <f ca="1">'YODA File'!C1821</f>
        <v/>
      </c>
    </row>
    <row r="1821" spans="1:1" hidden="1" x14ac:dyDescent="0.25">
      <c r="A1821" t="str">
        <f ca="1">'YODA File'!C1822</f>
        <v/>
      </c>
    </row>
    <row r="1822" spans="1:1" hidden="1" x14ac:dyDescent="0.25">
      <c r="A1822" t="str">
        <f ca="1">'YODA File'!C1823</f>
        <v/>
      </c>
    </row>
    <row r="1823" spans="1:1" hidden="1" x14ac:dyDescent="0.25">
      <c r="A1823" t="str">
        <f ca="1">'YODA File'!C1824</f>
        <v/>
      </c>
    </row>
    <row r="1824" spans="1:1" hidden="1" x14ac:dyDescent="0.25">
      <c r="A1824" t="str">
        <f ca="1">'YODA File'!C1825</f>
        <v/>
      </c>
    </row>
    <row r="1825" spans="1:1" hidden="1" x14ac:dyDescent="0.25">
      <c r="A1825" t="str">
        <f ca="1">'YODA File'!C1826</f>
        <v/>
      </c>
    </row>
    <row r="1826" spans="1:1" hidden="1" x14ac:dyDescent="0.25">
      <c r="A1826" t="str">
        <f ca="1">'YODA File'!C1827</f>
        <v/>
      </c>
    </row>
    <row r="1827" spans="1:1" hidden="1" x14ac:dyDescent="0.25">
      <c r="A1827" t="str">
        <f ca="1">'YODA File'!C1828</f>
        <v/>
      </c>
    </row>
    <row r="1828" spans="1:1" hidden="1" x14ac:dyDescent="0.25">
      <c r="A1828" t="str">
        <f ca="1">'YODA File'!C1829</f>
        <v/>
      </c>
    </row>
    <row r="1829" spans="1:1" hidden="1" x14ac:dyDescent="0.25">
      <c r="A1829" t="str">
        <f ca="1">'YODA File'!C1830</f>
        <v/>
      </c>
    </row>
    <row r="1830" spans="1:1" hidden="1" x14ac:dyDescent="0.25">
      <c r="A1830" t="str">
        <f ca="1">'YODA File'!C1831</f>
        <v/>
      </c>
    </row>
    <row r="1831" spans="1:1" hidden="1" x14ac:dyDescent="0.25">
      <c r="A1831" t="str">
        <f ca="1">'YODA File'!C1832</f>
        <v/>
      </c>
    </row>
    <row r="1832" spans="1:1" hidden="1" x14ac:dyDescent="0.25">
      <c r="A1832" t="str">
        <f ca="1">'YODA File'!C1833</f>
        <v/>
      </c>
    </row>
    <row r="1833" spans="1:1" hidden="1" x14ac:dyDescent="0.25">
      <c r="A1833" t="str">
        <f ca="1">'YODA File'!C1834</f>
        <v/>
      </c>
    </row>
    <row r="1834" spans="1:1" hidden="1" x14ac:dyDescent="0.25">
      <c r="A1834" t="str">
        <f ca="1">'YODA File'!C1835</f>
        <v/>
      </c>
    </row>
    <row r="1835" spans="1:1" hidden="1" x14ac:dyDescent="0.25">
      <c r="A1835" t="str">
        <f ca="1">'YODA File'!C1836</f>
        <v/>
      </c>
    </row>
    <row r="1836" spans="1:1" hidden="1" x14ac:dyDescent="0.25">
      <c r="A1836" t="str">
        <f ca="1">'YODA File'!C1837</f>
        <v/>
      </c>
    </row>
    <row r="1837" spans="1:1" hidden="1" x14ac:dyDescent="0.25">
      <c r="A1837" t="str">
        <f ca="1">'YODA File'!C1838</f>
        <v/>
      </c>
    </row>
    <row r="1838" spans="1:1" hidden="1" x14ac:dyDescent="0.25">
      <c r="A1838" t="str">
        <f ca="1">'YODA File'!C1839</f>
        <v/>
      </c>
    </row>
    <row r="1839" spans="1:1" hidden="1" x14ac:dyDescent="0.25">
      <c r="A1839" t="str">
        <f ca="1">'YODA File'!C1840</f>
        <v/>
      </c>
    </row>
    <row r="1840" spans="1:1" hidden="1" x14ac:dyDescent="0.25">
      <c r="A1840" t="str">
        <f ca="1">'YODA File'!C1841</f>
        <v/>
      </c>
    </row>
    <row r="1841" spans="1:1" hidden="1" x14ac:dyDescent="0.25">
      <c r="A1841" t="str">
        <f ca="1">'YODA File'!C1842</f>
        <v/>
      </c>
    </row>
    <row r="1842" spans="1:1" hidden="1" x14ac:dyDescent="0.25">
      <c r="A1842" t="str">
        <f ca="1">'YODA File'!C1843</f>
        <v/>
      </c>
    </row>
    <row r="1843" spans="1:1" hidden="1" x14ac:dyDescent="0.25">
      <c r="A1843" t="str">
        <f ca="1">'YODA File'!C1844</f>
        <v/>
      </c>
    </row>
    <row r="1844" spans="1:1" hidden="1" x14ac:dyDescent="0.25">
      <c r="A1844" t="str">
        <f ca="1">'YODA File'!C1845</f>
        <v/>
      </c>
    </row>
    <row r="1845" spans="1:1" hidden="1" x14ac:dyDescent="0.25">
      <c r="A1845" t="str">
        <f ca="1">'YODA File'!C1846</f>
        <v/>
      </c>
    </row>
    <row r="1846" spans="1:1" hidden="1" x14ac:dyDescent="0.25">
      <c r="A1846" t="str">
        <f ca="1">'YODA File'!C1847</f>
        <v/>
      </c>
    </row>
    <row r="1847" spans="1:1" hidden="1" x14ac:dyDescent="0.25">
      <c r="A1847" t="str">
        <f ca="1">'YODA File'!C1848</f>
        <v/>
      </c>
    </row>
    <row r="1848" spans="1:1" hidden="1" x14ac:dyDescent="0.25">
      <c r="A1848" t="str">
        <f ca="1">'YODA File'!C1849</f>
        <v/>
      </c>
    </row>
    <row r="1849" spans="1:1" hidden="1" x14ac:dyDescent="0.25">
      <c r="A1849" t="str">
        <f ca="1">'YODA File'!C1850</f>
        <v/>
      </c>
    </row>
    <row r="1850" spans="1:1" hidden="1" x14ac:dyDescent="0.25">
      <c r="A1850" t="str">
        <f ca="1">'YODA File'!C1851</f>
        <v/>
      </c>
    </row>
    <row r="1851" spans="1:1" hidden="1" x14ac:dyDescent="0.25">
      <c r="A1851" t="str">
        <f ca="1">'YODA File'!C1852</f>
        <v/>
      </c>
    </row>
    <row r="1852" spans="1:1" hidden="1" x14ac:dyDescent="0.25">
      <c r="A1852" t="str">
        <f ca="1">'YODA File'!C1853</f>
        <v/>
      </c>
    </row>
    <row r="1853" spans="1:1" hidden="1" x14ac:dyDescent="0.25">
      <c r="A1853" t="str">
        <f ca="1">'YODA File'!C1854</f>
        <v/>
      </c>
    </row>
    <row r="1854" spans="1:1" hidden="1" x14ac:dyDescent="0.25">
      <c r="A1854" t="str">
        <f ca="1">'YODA File'!C1855</f>
        <v/>
      </c>
    </row>
    <row r="1855" spans="1:1" hidden="1" x14ac:dyDescent="0.25">
      <c r="A1855" t="str">
        <f ca="1">'YODA File'!C1856</f>
        <v/>
      </c>
    </row>
    <row r="1856" spans="1:1" hidden="1" x14ac:dyDescent="0.25">
      <c r="A1856" t="str">
        <f ca="1">'YODA File'!C1857</f>
        <v/>
      </c>
    </row>
    <row r="1857" spans="1:1" hidden="1" x14ac:dyDescent="0.25">
      <c r="A1857" t="str">
        <f ca="1">'YODA File'!C1858</f>
        <v/>
      </c>
    </row>
    <row r="1858" spans="1:1" hidden="1" x14ac:dyDescent="0.25">
      <c r="A1858" t="str">
        <f ca="1">'YODA File'!C1859</f>
        <v/>
      </c>
    </row>
    <row r="1859" spans="1:1" hidden="1" x14ac:dyDescent="0.25">
      <c r="A1859" t="str">
        <f ca="1">'YODA File'!C1860</f>
        <v/>
      </c>
    </row>
    <row r="1860" spans="1:1" hidden="1" x14ac:dyDescent="0.25">
      <c r="A1860" t="str">
        <f ca="1">'YODA File'!C1861</f>
        <v/>
      </c>
    </row>
    <row r="1861" spans="1:1" hidden="1" x14ac:dyDescent="0.25">
      <c r="A1861" t="str">
        <f ca="1">'YODA File'!C1862</f>
        <v/>
      </c>
    </row>
    <row r="1862" spans="1:1" hidden="1" x14ac:dyDescent="0.25">
      <c r="A1862" t="str">
        <f ca="1">'YODA File'!C1863</f>
        <v/>
      </c>
    </row>
    <row r="1863" spans="1:1" hidden="1" x14ac:dyDescent="0.25">
      <c r="A1863" t="str">
        <f ca="1">'YODA File'!C1864</f>
        <v/>
      </c>
    </row>
    <row r="1864" spans="1:1" hidden="1" x14ac:dyDescent="0.25">
      <c r="A1864" t="str">
        <f ca="1">'YODA File'!C1865</f>
        <v/>
      </c>
    </row>
    <row r="1865" spans="1:1" hidden="1" x14ac:dyDescent="0.25">
      <c r="A1865" t="str">
        <f ca="1">'YODA File'!C1866</f>
        <v/>
      </c>
    </row>
    <row r="1866" spans="1:1" hidden="1" x14ac:dyDescent="0.25">
      <c r="A1866" t="str">
        <f ca="1">'YODA File'!C1867</f>
        <v/>
      </c>
    </row>
    <row r="1867" spans="1:1" hidden="1" x14ac:dyDescent="0.25">
      <c r="A1867" t="str">
        <f ca="1">'YODA File'!C1868</f>
        <v/>
      </c>
    </row>
    <row r="1868" spans="1:1" hidden="1" x14ac:dyDescent="0.25">
      <c r="A1868" t="str">
        <f ca="1">'YODA File'!C1869</f>
        <v/>
      </c>
    </row>
    <row r="1869" spans="1:1" hidden="1" x14ac:dyDescent="0.25">
      <c r="A1869" t="str">
        <f ca="1">'YODA File'!C1870</f>
        <v/>
      </c>
    </row>
    <row r="1870" spans="1:1" hidden="1" x14ac:dyDescent="0.25">
      <c r="A1870" t="str">
        <f ca="1">'YODA File'!C1871</f>
        <v/>
      </c>
    </row>
    <row r="1871" spans="1:1" hidden="1" x14ac:dyDescent="0.25">
      <c r="A1871" t="str">
        <f ca="1">'YODA File'!C1872</f>
        <v/>
      </c>
    </row>
    <row r="1872" spans="1:1" hidden="1" x14ac:dyDescent="0.25">
      <c r="A1872" t="str">
        <f ca="1">'YODA File'!C1873</f>
        <v/>
      </c>
    </row>
    <row r="1873" spans="1:1" hidden="1" x14ac:dyDescent="0.25">
      <c r="A1873" t="str">
        <f ca="1">'YODA File'!C1874</f>
        <v/>
      </c>
    </row>
    <row r="1874" spans="1:1" hidden="1" x14ac:dyDescent="0.25">
      <c r="A1874" t="str">
        <f ca="1">'YODA File'!C1875</f>
        <v/>
      </c>
    </row>
    <row r="1875" spans="1:1" hidden="1" x14ac:dyDescent="0.25">
      <c r="A1875" t="str">
        <f ca="1">'YODA File'!C1876</f>
        <v/>
      </c>
    </row>
    <row r="1876" spans="1:1" hidden="1" x14ac:dyDescent="0.25">
      <c r="A1876" t="str">
        <f ca="1">'YODA File'!C1877</f>
        <v/>
      </c>
    </row>
    <row r="1877" spans="1:1" hidden="1" x14ac:dyDescent="0.25">
      <c r="A1877" t="str">
        <f ca="1">'YODA File'!C1878</f>
        <v/>
      </c>
    </row>
    <row r="1878" spans="1:1" hidden="1" x14ac:dyDescent="0.25">
      <c r="A1878" t="str">
        <f ca="1">'YODA File'!C1879</f>
        <v/>
      </c>
    </row>
    <row r="1879" spans="1:1" hidden="1" x14ac:dyDescent="0.25">
      <c r="A1879" t="str">
        <f ca="1">'YODA File'!C1880</f>
        <v/>
      </c>
    </row>
    <row r="1880" spans="1:1" hidden="1" x14ac:dyDescent="0.25">
      <c r="A1880" t="str">
        <f ca="1">'YODA File'!C1881</f>
        <v/>
      </c>
    </row>
    <row r="1881" spans="1:1" hidden="1" x14ac:dyDescent="0.25">
      <c r="A1881" t="str">
        <f ca="1">'YODA File'!C1882</f>
        <v/>
      </c>
    </row>
    <row r="1882" spans="1:1" hidden="1" x14ac:dyDescent="0.25">
      <c r="A1882" t="str">
        <f ca="1">'YODA File'!C1883</f>
        <v/>
      </c>
    </row>
    <row r="1883" spans="1:1" hidden="1" x14ac:dyDescent="0.25">
      <c r="A1883" t="str">
        <f ca="1">'YODA File'!C1884</f>
        <v/>
      </c>
    </row>
    <row r="1884" spans="1:1" hidden="1" x14ac:dyDescent="0.25">
      <c r="A1884" t="str">
        <f ca="1">'YODA File'!C1885</f>
        <v/>
      </c>
    </row>
    <row r="1885" spans="1:1" hidden="1" x14ac:dyDescent="0.25">
      <c r="A1885" t="str">
        <f ca="1">'YODA File'!C1886</f>
        <v/>
      </c>
    </row>
    <row r="1886" spans="1:1" hidden="1" x14ac:dyDescent="0.25">
      <c r="A1886" t="str">
        <f ca="1">'YODA File'!C1887</f>
        <v/>
      </c>
    </row>
    <row r="1887" spans="1:1" hidden="1" x14ac:dyDescent="0.25">
      <c r="A1887" t="str">
        <f ca="1">'YODA File'!C1888</f>
        <v/>
      </c>
    </row>
    <row r="1888" spans="1:1" hidden="1" x14ac:dyDescent="0.25">
      <c r="A1888" t="str">
        <f ca="1">'YODA File'!C1889</f>
        <v/>
      </c>
    </row>
    <row r="1889" spans="1:1" hidden="1" x14ac:dyDescent="0.25">
      <c r="A1889" t="str">
        <f ca="1">'YODA File'!C1890</f>
        <v/>
      </c>
    </row>
    <row r="1890" spans="1:1" hidden="1" x14ac:dyDescent="0.25">
      <c r="A1890" t="str">
        <f ca="1">'YODA File'!C1891</f>
        <v/>
      </c>
    </row>
    <row r="1891" spans="1:1" hidden="1" x14ac:dyDescent="0.25">
      <c r="A1891" t="str">
        <f ca="1">'YODA File'!C1892</f>
        <v/>
      </c>
    </row>
    <row r="1892" spans="1:1" hidden="1" x14ac:dyDescent="0.25">
      <c r="A1892" t="str">
        <f ca="1">'YODA File'!C1893</f>
        <v/>
      </c>
    </row>
    <row r="1893" spans="1:1" hidden="1" x14ac:dyDescent="0.25">
      <c r="A1893" t="str">
        <f ca="1">'YODA File'!C1894</f>
        <v/>
      </c>
    </row>
    <row r="1894" spans="1:1" hidden="1" x14ac:dyDescent="0.25">
      <c r="A1894" t="str">
        <f ca="1">'YODA File'!C1895</f>
        <v/>
      </c>
    </row>
    <row r="1895" spans="1:1" hidden="1" x14ac:dyDescent="0.25">
      <c r="A1895" t="str">
        <f ca="1">'YODA File'!C1896</f>
        <v/>
      </c>
    </row>
    <row r="1896" spans="1:1" hidden="1" x14ac:dyDescent="0.25">
      <c r="A1896" t="str">
        <f ca="1">'YODA File'!C1897</f>
        <v/>
      </c>
    </row>
    <row r="1897" spans="1:1" hidden="1" x14ac:dyDescent="0.25">
      <c r="A1897" t="str">
        <f ca="1">'YODA File'!C1898</f>
        <v/>
      </c>
    </row>
    <row r="1898" spans="1:1" hidden="1" x14ac:dyDescent="0.25">
      <c r="A1898" t="str">
        <f ca="1">'YODA File'!C1899</f>
        <v/>
      </c>
    </row>
    <row r="1899" spans="1:1" hidden="1" x14ac:dyDescent="0.25">
      <c r="A1899" t="str">
        <f ca="1">'YODA File'!C1900</f>
        <v/>
      </c>
    </row>
    <row r="1900" spans="1:1" hidden="1" x14ac:dyDescent="0.25">
      <c r="A1900" t="str">
        <f ca="1">'YODA File'!C1901</f>
        <v/>
      </c>
    </row>
    <row r="1901" spans="1:1" hidden="1" x14ac:dyDescent="0.25">
      <c r="A1901" t="str">
        <f ca="1">'YODA File'!C1902</f>
        <v/>
      </c>
    </row>
    <row r="1902" spans="1:1" hidden="1" x14ac:dyDescent="0.25">
      <c r="A1902" t="str">
        <f ca="1">'YODA File'!C1903</f>
        <v/>
      </c>
    </row>
    <row r="1903" spans="1:1" hidden="1" x14ac:dyDescent="0.25">
      <c r="A1903" t="str">
        <f ca="1">'YODA File'!C1904</f>
        <v/>
      </c>
    </row>
    <row r="1904" spans="1:1" hidden="1" x14ac:dyDescent="0.25">
      <c r="A1904" t="str">
        <f ca="1">'YODA File'!C1905</f>
        <v/>
      </c>
    </row>
    <row r="1905" spans="1:1" hidden="1" x14ac:dyDescent="0.25">
      <c r="A1905" t="str">
        <f ca="1">'YODA File'!C1906</f>
        <v/>
      </c>
    </row>
    <row r="1906" spans="1:1" hidden="1" x14ac:dyDescent="0.25">
      <c r="A1906" t="str">
        <f ca="1">'YODA File'!C1907</f>
        <v/>
      </c>
    </row>
    <row r="1907" spans="1:1" hidden="1" x14ac:dyDescent="0.25">
      <c r="A1907" t="str">
        <f ca="1">'YODA File'!C1908</f>
        <v/>
      </c>
    </row>
    <row r="1908" spans="1:1" hidden="1" x14ac:dyDescent="0.25">
      <c r="A1908" t="str">
        <f ca="1">'YODA File'!C1909</f>
        <v/>
      </c>
    </row>
    <row r="1909" spans="1:1" hidden="1" x14ac:dyDescent="0.25">
      <c r="A1909" t="str">
        <f ca="1">'YODA File'!C1910</f>
        <v/>
      </c>
    </row>
    <row r="1910" spans="1:1" hidden="1" x14ac:dyDescent="0.25">
      <c r="A1910" t="str">
        <f ca="1">'YODA File'!C1911</f>
        <v/>
      </c>
    </row>
    <row r="1911" spans="1:1" hidden="1" x14ac:dyDescent="0.25">
      <c r="A1911" t="str">
        <f ca="1">'YODA File'!C1912</f>
        <v/>
      </c>
    </row>
    <row r="1912" spans="1:1" hidden="1" x14ac:dyDescent="0.25">
      <c r="A1912" t="str">
        <f ca="1">'YODA File'!C1913</f>
        <v/>
      </c>
    </row>
    <row r="1913" spans="1:1" hidden="1" x14ac:dyDescent="0.25">
      <c r="A1913" t="str">
        <f ca="1">'YODA File'!C1914</f>
        <v/>
      </c>
    </row>
    <row r="1914" spans="1:1" hidden="1" x14ac:dyDescent="0.25">
      <c r="A1914" t="str">
        <f ca="1">'YODA File'!C1915</f>
        <v/>
      </c>
    </row>
    <row r="1915" spans="1:1" hidden="1" x14ac:dyDescent="0.25">
      <c r="A1915" t="str">
        <f ca="1">'YODA File'!C1916</f>
        <v/>
      </c>
    </row>
    <row r="1916" spans="1:1" hidden="1" x14ac:dyDescent="0.25">
      <c r="A1916" t="str">
        <f ca="1">'YODA File'!C1917</f>
        <v/>
      </c>
    </row>
    <row r="1917" spans="1:1" hidden="1" x14ac:dyDescent="0.25">
      <c r="A1917" t="str">
        <f ca="1">'YODA File'!C1918</f>
        <v/>
      </c>
    </row>
    <row r="1918" spans="1:1" hidden="1" x14ac:dyDescent="0.25">
      <c r="A1918" t="str">
        <f ca="1">'YODA File'!C1919</f>
        <v/>
      </c>
    </row>
    <row r="1919" spans="1:1" hidden="1" x14ac:dyDescent="0.25">
      <c r="A1919" t="str">
        <f ca="1">'YODA File'!C1920</f>
        <v/>
      </c>
    </row>
    <row r="1920" spans="1:1" hidden="1" x14ac:dyDescent="0.25">
      <c r="A1920" t="str">
        <f ca="1">'YODA File'!C1921</f>
        <v/>
      </c>
    </row>
    <row r="1921" spans="1:1" hidden="1" x14ac:dyDescent="0.25">
      <c r="A1921" t="str">
        <f ca="1">'YODA File'!C1922</f>
        <v/>
      </c>
    </row>
    <row r="1922" spans="1:1" hidden="1" x14ac:dyDescent="0.25">
      <c r="A1922" t="str">
        <f ca="1">'YODA File'!C1923</f>
        <v/>
      </c>
    </row>
    <row r="1923" spans="1:1" hidden="1" x14ac:dyDescent="0.25">
      <c r="A1923" t="str">
        <f ca="1">'YODA File'!C1924</f>
        <v/>
      </c>
    </row>
    <row r="1924" spans="1:1" hidden="1" x14ac:dyDescent="0.25">
      <c r="A1924" t="str">
        <f ca="1">'YODA File'!C1925</f>
        <v/>
      </c>
    </row>
    <row r="1925" spans="1:1" hidden="1" x14ac:dyDescent="0.25">
      <c r="A1925" t="str">
        <f ca="1">'YODA File'!C1926</f>
        <v/>
      </c>
    </row>
    <row r="1926" spans="1:1" hidden="1" x14ac:dyDescent="0.25">
      <c r="A1926" t="str">
        <f ca="1">'YODA File'!C1927</f>
        <v/>
      </c>
    </row>
    <row r="1927" spans="1:1" hidden="1" x14ac:dyDescent="0.25">
      <c r="A1927" t="str">
        <f ca="1">'YODA File'!C1928</f>
        <v/>
      </c>
    </row>
    <row r="1928" spans="1:1" hidden="1" x14ac:dyDescent="0.25">
      <c r="A1928" t="str">
        <f ca="1">'YODA File'!C1929</f>
        <v/>
      </c>
    </row>
    <row r="1929" spans="1:1" hidden="1" x14ac:dyDescent="0.25">
      <c r="A1929" t="str">
        <f ca="1">'YODA File'!C1930</f>
        <v/>
      </c>
    </row>
    <row r="1930" spans="1:1" hidden="1" x14ac:dyDescent="0.25">
      <c r="A1930" t="str">
        <f ca="1">'YODA File'!C1931</f>
        <v/>
      </c>
    </row>
    <row r="1931" spans="1:1" hidden="1" x14ac:dyDescent="0.25">
      <c r="A1931" t="str">
        <f ca="1">'YODA File'!C1932</f>
        <v/>
      </c>
    </row>
    <row r="1932" spans="1:1" hidden="1" x14ac:dyDescent="0.25">
      <c r="A1932" t="str">
        <f ca="1">'YODA File'!C1933</f>
        <v/>
      </c>
    </row>
    <row r="1933" spans="1:1" hidden="1" x14ac:dyDescent="0.25">
      <c r="A1933" t="str">
        <f ca="1">'YODA File'!C1934</f>
        <v/>
      </c>
    </row>
    <row r="1934" spans="1:1" hidden="1" x14ac:dyDescent="0.25">
      <c r="A1934" t="str">
        <f ca="1">'YODA File'!C1935</f>
        <v/>
      </c>
    </row>
    <row r="1935" spans="1:1" hidden="1" x14ac:dyDescent="0.25">
      <c r="A1935" t="str">
        <f ca="1">'YODA File'!C1936</f>
        <v/>
      </c>
    </row>
    <row r="1936" spans="1:1" hidden="1" x14ac:dyDescent="0.25">
      <c r="A1936" t="str">
        <f ca="1">'YODA File'!C1937</f>
        <v/>
      </c>
    </row>
    <row r="1937" spans="1:1" hidden="1" x14ac:dyDescent="0.25">
      <c r="A1937" t="str">
        <f ca="1">'YODA File'!C1938</f>
        <v/>
      </c>
    </row>
    <row r="1938" spans="1:1" hidden="1" x14ac:dyDescent="0.25">
      <c r="A1938" t="str">
        <f ca="1">'YODA File'!C1939</f>
        <v/>
      </c>
    </row>
    <row r="1939" spans="1:1" hidden="1" x14ac:dyDescent="0.25">
      <c r="A1939" t="str">
        <f ca="1">'YODA File'!C1940</f>
        <v/>
      </c>
    </row>
    <row r="1940" spans="1:1" hidden="1" x14ac:dyDescent="0.25">
      <c r="A1940" t="str">
        <f ca="1">'YODA File'!C1941</f>
        <v/>
      </c>
    </row>
    <row r="1941" spans="1:1" hidden="1" x14ac:dyDescent="0.25">
      <c r="A1941" t="str">
        <f ca="1">'YODA File'!C1942</f>
        <v/>
      </c>
    </row>
    <row r="1942" spans="1:1" hidden="1" x14ac:dyDescent="0.25">
      <c r="A1942" t="str">
        <f ca="1">'YODA File'!C1943</f>
        <v/>
      </c>
    </row>
    <row r="1943" spans="1:1" hidden="1" x14ac:dyDescent="0.25">
      <c r="A1943" t="str">
        <f ca="1">'YODA File'!C1944</f>
        <v/>
      </c>
    </row>
    <row r="1944" spans="1:1" hidden="1" x14ac:dyDescent="0.25">
      <c r="A1944" t="str">
        <f ca="1">'YODA File'!C1945</f>
        <v/>
      </c>
    </row>
    <row r="1945" spans="1:1" hidden="1" x14ac:dyDescent="0.25">
      <c r="A1945" t="str">
        <f ca="1">'YODA File'!C1946</f>
        <v/>
      </c>
    </row>
    <row r="1946" spans="1:1" hidden="1" x14ac:dyDescent="0.25">
      <c r="A1946" t="str">
        <f ca="1">'YODA File'!C1947</f>
        <v/>
      </c>
    </row>
    <row r="1947" spans="1:1" hidden="1" x14ac:dyDescent="0.25">
      <c r="A1947" t="str">
        <f ca="1">'YODA File'!C1948</f>
        <v/>
      </c>
    </row>
    <row r="1948" spans="1:1" hidden="1" x14ac:dyDescent="0.25">
      <c r="A1948" t="str">
        <f ca="1">'YODA File'!C1949</f>
        <v/>
      </c>
    </row>
    <row r="1949" spans="1:1" hidden="1" x14ac:dyDescent="0.25">
      <c r="A1949" t="str">
        <f ca="1">'YODA File'!C1950</f>
        <v/>
      </c>
    </row>
    <row r="1950" spans="1:1" hidden="1" x14ac:dyDescent="0.25">
      <c r="A1950" t="str">
        <f ca="1">'YODA File'!C1951</f>
        <v/>
      </c>
    </row>
    <row r="1951" spans="1:1" hidden="1" x14ac:dyDescent="0.25">
      <c r="A1951" t="str">
        <f ca="1">'YODA File'!C1952</f>
        <v/>
      </c>
    </row>
    <row r="1952" spans="1:1" hidden="1" x14ac:dyDescent="0.25">
      <c r="A1952" t="str">
        <f ca="1">'YODA File'!C1953</f>
        <v/>
      </c>
    </row>
    <row r="1953" spans="1:1" hidden="1" x14ac:dyDescent="0.25">
      <c r="A1953" t="str">
        <f ca="1">'YODA File'!C1954</f>
        <v/>
      </c>
    </row>
    <row r="1954" spans="1:1" hidden="1" x14ac:dyDescent="0.25">
      <c r="A1954" t="str">
        <f ca="1">'YODA File'!C1955</f>
        <v/>
      </c>
    </row>
    <row r="1955" spans="1:1" hidden="1" x14ac:dyDescent="0.25">
      <c r="A1955" t="str">
        <f ca="1">'YODA File'!C1956</f>
        <v/>
      </c>
    </row>
    <row r="1956" spans="1:1" hidden="1" x14ac:dyDescent="0.25">
      <c r="A1956" t="str">
        <f ca="1">'YODA File'!C1957</f>
        <v/>
      </c>
    </row>
    <row r="1957" spans="1:1" hidden="1" x14ac:dyDescent="0.25">
      <c r="A1957" t="str">
        <f ca="1">'YODA File'!C1958</f>
        <v/>
      </c>
    </row>
    <row r="1958" spans="1:1" hidden="1" x14ac:dyDescent="0.25">
      <c r="A1958" t="str">
        <f ca="1">'YODA File'!C1959</f>
        <v/>
      </c>
    </row>
    <row r="1959" spans="1:1" hidden="1" x14ac:dyDescent="0.25">
      <c r="A1959" t="str">
        <f ca="1">'YODA File'!C1960</f>
        <v/>
      </c>
    </row>
    <row r="1960" spans="1:1" hidden="1" x14ac:dyDescent="0.25">
      <c r="A1960" t="str">
        <f ca="1">'YODA File'!C1961</f>
        <v/>
      </c>
    </row>
    <row r="1961" spans="1:1" hidden="1" x14ac:dyDescent="0.25">
      <c r="A1961" t="str">
        <f ca="1">'YODA File'!C1962</f>
        <v/>
      </c>
    </row>
    <row r="1962" spans="1:1" hidden="1" x14ac:dyDescent="0.25">
      <c r="A1962" t="str">
        <f ca="1">'YODA File'!C1963</f>
        <v/>
      </c>
    </row>
    <row r="1963" spans="1:1" hidden="1" x14ac:dyDescent="0.25">
      <c r="A1963" t="str">
        <f ca="1">'YODA File'!C1964</f>
        <v/>
      </c>
    </row>
    <row r="1964" spans="1:1" hidden="1" x14ac:dyDescent="0.25">
      <c r="A1964" t="str">
        <f ca="1">'YODA File'!C1965</f>
        <v/>
      </c>
    </row>
    <row r="1965" spans="1:1" hidden="1" x14ac:dyDescent="0.25">
      <c r="A1965" t="str">
        <f ca="1">'YODA File'!C1966</f>
        <v/>
      </c>
    </row>
    <row r="1966" spans="1:1" hidden="1" x14ac:dyDescent="0.25">
      <c r="A1966" t="str">
        <f ca="1">'YODA File'!C1967</f>
        <v/>
      </c>
    </row>
    <row r="1967" spans="1:1" hidden="1" x14ac:dyDescent="0.25">
      <c r="A1967" t="str">
        <f ca="1">'YODA File'!C1968</f>
        <v/>
      </c>
    </row>
    <row r="1968" spans="1:1" hidden="1" x14ac:dyDescent="0.25">
      <c r="A1968" t="str">
        <f ca="1">'YODA File'!C1969</f>
        <v/>
      </c>
    </row>
    <row r="1969" spans="1:1" hidden="1" x14ac:dyDescent="0.25">
      <c r="A1969" t="str">
        <f ca="1">'YODA File'!C1970</f>
        <v/>
      </c>
    </row>
    <row r="1970" spans="1:1" hidden="1" x14ac:dyDescent="0.25">
      <c r="A1970" t="str">
        <f ca="1">'YODA File'!C1971</f>
        <v/>
      </c>
    </row>
    <row r="1971" spans="1:1" hidden="1" x14ac:dyDescent="0.25">
      <c r="A1971" t="str">
        <f ca="1">'YODA File'!C1972</f>
        <v/>
      </c>
    </row>
    <row r="1972" spans="1:1" hidden="1" x14ac:dyDescent="0.25">
      <c r="A1972" t="str">
        <f ca="1">'YODA File'!C1973</f>
        <v/>
      </c>
    </row>
    <row r="1973" spans="1:1" hidden="1" x14ac:dyDescent="0.25">
      <c r="A1973" t="str">
        <f ca="1">'YODA File'!C1974</f>
        <v/>
      </c>
    </row>
    <row r="1974" spans="1:1" hidden="1" x14ac:dyDescent="0.25">
      <c r="A1974" t="str">
        <f ca="1">'YODA File'!C1975</f>
        <v/>
      </c>
    </row>
    <row r="1975" spans="1:1" hidden="1" x14ac:dyDescent="0.25">
      <c r="A1975" t="str">
        <f ca="1">'YODA File'!C1976</f>
        <v/>
      </c>
    </row>
    <row r="1976" spans="1:1" hidden="1" x14ac:dyDescent="0.25">
      <c r="A1976" t="str">
        <f ca="1">'YODA File'!C1977</f>
        <v/>
      </c>
    </row>
    <row r="1977" spans="1:1" hidden="1" x14ac:dyDescent="0.25">
      <c r="A1977" t="str">
        <f ca="1">'YODA File'!C1978</f>
        <v/>
      </c>
    </row>
    <row r="1978" spans="1:1" hidden="1" x14ac:dyDescent="0.25">
      <c r="A1978" t="str">
        <f ca="1">'YODA File'!C1979</f>
        <v/>
      </c>
    </row>
    <row r="1979" spans="1:1" hidden="1" x14ac:dyDescent="0.25">
      <c r="A1979" t="str">
        <f ca="1">'YODA File'!C1980</f>
        <v/>
      </c>
    </row>
    <row r="1980" spans="1:1" hidden="1" x14ac:dyDescent="0.25">
      <c r="A1980" t="str">
        <f ca="1">'YODA File'!C1981</f>
        <v/>
      </c>
    </row>
    <row r="1981" spans="1:1" hidden="1" x14ac:dyDescent="0.25">
      <c r="A1981" t="str">
        <f ca="1">'YODA File'!C1982</f>
        <v/>
      </c>
    </row>
    <row r="1982" spans="1:1" hidden="1" x14ac:dyDescent="0.25">
      <c r="A1982" t="str">
        <f ca="1">'YODA File'!C1983</f>
        <v/>
      </c>
    </row>
    <row r="1983" spans="1:1" hidden="1" x14ac:dyDescent="0.25">
      <c r="A1983" t="str">
        <f ca="1">'YODA File'!C1984</f>
        <v/>
      </c>
    </row>
    <row r="1984" spans="1:1" hidden="1" x14ac:dyDescent="0.25">
      <c r="A1984" t="str">
        <f ca="1">'YODA File'!C1985</f>
        <v/>
      </c>
    </row>
    <row r="1985" spans="1:1" hidden="1" x14ac:dyDescent="0.25">
      <c r="A1985" t="str">
        <f ca="1">'YODA File'!C1986</f>
        <v/>
      </c>
    </row>
    <row r="1986" spans="1:1" hidden="1" x14ac:dyDescent="0.25">
      <c r="A1986" t="str">
        <f ca="1">'YODA File'!C1987</f>
        <v/>
      </c>
    </row>
    <row r="1987" spans="1:1" hidden="1" x14ac:dyDescent="0.25">
      <c r="A1987" t="str">
        <f ca="1">'YODA File'!C1988</f>
        <v/>
      </c>
    </row>
    <row r="1988" spans="1:1" hidden="1" x14ac:dyDescent="0.25">
      <c r="A1988" t="str">
        <f ca="1">'YODA File'!C1989</f>
        <v/>
      </c>
    </row>
    <row r="1989" spans="1:1" hidden="1" x14ac:dyDescent="0.25">
      <c r="A1989" t="str">
        <f ca="1">'YODA File'!C1990</f>
        <v/>
      </c>
    </row>
    <row r="1990" spans="1:1" hidden="1" x14ac:dyDescent="0.25">
      <c r="A1990" t="str">
        <f ca="1">'YODA File'!C1991</f>
        <v/>
      </c>
    </row>
    <row r="1991" spans="1:1" hidden="1" x14ac:dyDescent="0.25">
      <c r="A1991" t="str">
        <f ca="1">'YODA File'!C1992</f>
        <v/>
      </c>
    </row>
    <row r="1992" spans="1:1" hidden="1" x14ac:dyDescent="0.25">
      <c r="A1992" t="str">
        <f ca="1">'YODA File'!C1993</f>
        <v/>
      </c>
    </row>
    <row r="1993" spans="1:1" hidden="1" x14ac:dyDescent="0.25">
      <c r="A1993" t="str">
        <f ca="1">'YODA File'!C1994</f>
        <v/>
      </c>
    </row>
    <row r="1994" spans="1:1" hidden="1" x14ac:dyDescent="0.25">
      <c r="A1994" t="str">
        <f ca="1">'YODA File'!C1995</f>
        <v/>
      </c>
    </row>
    <row r="1995" spans="1:1" hidden="1" x14ac:dyDescent="0.25">
      <c r="A1995" t="str">
        <f ca="1">'YODA File'!C1996</f>
        <v/>
      </c>
    </row>
    <row r="1996" spans="1:1" hidden="1" x14ac:dyDescent="0.25">
      <c r="A1996" t="str">
        <f ca="1">'YODA File'!C1997</f>
        <v/>
      </c>
    </row>
    <row r="1997" spans="1:1" hidden="1" x14ac:dyDescent="0.25">
      <c r="A1997" t="str">
        <f ca="1">'YODA File'!C1998</f>
        <v/>
      </c>
    </row>
    <row r="1998" spans="1:1" hidden="1" x14ac:dyDescent="0.25">
      <c r="A1998" t="str">
        <f ca="1">'YODA File'!C1999</f>
        <v/>
      </c>
    </row>
    <row r="1999" spans="1:1" hidden="1" x14ac:dyDescent="0.25">
      <c r="A1999" t="str">
        <f ca="1">'YODA File'!C2000</f>
        <v/>
      </c>
    </row>
    <row r="2000" spans="1:1" hidden="1" x14ac:dyDescent="0.25">
      <c r="A2000" t="str">
        <f ca="1">'YODA File'!C2001</f>
        <v/>
      </c>
    </row>
    <row r="2001" spans="1:1" hidden="1" x14ac:dyDescent="0.25">
      <c r="A2001" t="str">
        <f ca="1">'YODA File'!C2002</f>
        <v/>
      </c>
    </row>
    <row r="2002" spans="1:1" hidden="1" x14ac:dyDescent="0.25">
      <c r="A2002" t="str">
        <f ca="1">'YODA File'!C2003</f>
        <v/>
      </c>
    </row>
    <row r="2003" spans="1:1" hidden="1" x14ac:dyDescent="0.25">
      <c r="A2003" t="str">
        <f ca="1">'YODA File'!C2004</f>
        <v/>
      </c>
    </row>
    <row r="2004" spans="1:1" hidden="1" x14ac:dyDescent="0.25">
      <c r="A2004" t="str">
        <f ca="1">'YODA File'!C2005</f>
        <v/>
      </c>
    </row>
    <row r="2005" spans="1:1" hidden="1" x14ac:dyDescent="0.25">
      <c r="A2005" t="str">
        <f ca="1">'YODA File'!C2006</f>
        <v/>
      </c>
    </row>
    <row r="2006" spans="1:1" hidden="1" x14ac:dyDescent="0.25">
      <c r="A2006" t="str">
        <f ca="1">'YODA File'!C2007</f>
        <v/>
      </c>
    </row>
    <row r="2007" spans="1:1" hidden="1" x14ac:dyDescent="0.25">
      <c r="A2007" t="str">
        <f ca="1">'YODA File'!C2008</f>
        <v/>
      </c>
    </row>
    <row r="2008" spans="1:1" hidden="1" x14ac:dyDescent="0.25">
      <c r="A2008" t="str">
        <f ca="1">'YODA File'!C2009</f>
        <v/>
      </c>
    </row>
    <row r="2009" spans="1:1" hidden="1" x14ac:dyDescent="0.25">
      <c r="A2009" t="str">
        <f ca="1">'YODA File'!C2010</f>
        <v/>
      </c>
    </row>
    <row r="2010" spans="1:1" hidden="1" x14ac:dyDescent="0.25">
      <c r="A2010" t="str">
        <f ca="1">'YODA File'!C2011</f>
        <v/>
      </c>
    </row>
    <row r="2011" spans="1:1" hidden="1" x14ac:dyDescent="0.25">
      <c r="A2011" t="str">
        <f ca="1">'YODA File'!C2012</f>
        <v/>
      </c>
    </row>
    <row r="2012" spans="1:1" hidden="1" x14ac:dyDescent="0.25">
      <c r="A2012" t="str">
        <f ca="1">'YODA File'!C2013</f>
        <v/>
      </c>
    </row>
    <row r="2013" spans="1:1" hidden="1" x14ac:dyDescent="0.25">
      <c r="A2013" t="str">
        <f ca="1">'YODA File'!C2014</f>
        <v/>
      </c>
    </row>
    <row r="2014" spans="1:1" hidden="1" x14ac:dyDescent="0.25">
      <c r="A2014" t="str">
        <f ca="1">'YODA File'!C2015</f>
        <v/>
      </c>
    </row>
    <row r="2015" spans="1:1" hidden="1" x14ac:dyDescent="0.25">
      <c r="A2015" t="str">
        <f ca="1">'YODA File'!C2016</f>
        <v/>
      </c>
    </row>
    <row r="2016" spans="1:1" hidden="1" x14ac:dyDescent="0.25">
      <c r="A2016" t="str">
        <f ca="1">'YODA File'!C2017</f>
        <v/>
      </c>
    </row>
    <row r="2017" spans="1:1" hidden="1" x14ac:dyDescent="0.25">
      <c r="A2017" t="str">
        <f ca="1">'YODA File'!C2018</f>
        <v/>
      </c>
    </row>
    <row r="2018" spans="1:1" hidden="1" x14ac:dyDescent="0.25">
      <c r="A2018" t="str">
        <f ca="1">'YODA File'!C2019</f>
        <v/>
      </c>
    </row>
    <row r="2019" spans="1:1" hidden="1" x14ac:dyDescent="0.25">
      <c r="A2019" t="str">
        <f ca="1">'YODA File'!C2020</f>
        <v/>
      </c>
    </row>
    <row r="2020" spans="1:1" hidden="1" x14ac:dyDescent="0.25">
      <c r="A2020" t="str">
        <f ca="1">'YODA File'!C2021</f>
        <v/>
      </c>
    </row>
    <row r="2021" spans="1:1" hidden="1" x14ac:dyDescent="0.25">
      <c r="A2021" t="str">
        <f ca="1">'YODA File'!C2022</f>
        <v/>
      </c>
    </row>
    <row r="2022" spans="1:1" hidden="1" x14ac:dyDescent="0.25">
      <c r="A2022" t="str">
        <f ca="1">'YODA File'!C2023</f>
        <v/>
      </c>
    </row>
    <row r="2023" spans="1:1" hidden="1" x14ac:dyDescent="0.25">
      <c r="A2023" t="str">
        <f ca="1">'YODA File'!C2024</f>
        <v/>
      </c>
    </row>
    <row r="2024" spans="1:1" hidden="1" x14ac:dyDescent="0.25">
      <c r="A2024" t="str">
        <f ca="1">'YODA File'!C2025</f>
        <v/>
      </c>
    </row>
    <row r="2025" spans="1:1" hidden="1" x14ac:dyDescent="0.25">
      <c r="A2025" t="str">
        <f ca="1">'YODA File'!C2026</f>
        <v/>
      </c>
    </row>
    <row r="2026" spans="1:1" hidden="1" x14ac:dyDescent="0.25">
      <c r="A2026" t="str">
        <f ca="1">'YODA File'!C2027</f>
        <v/>
      </c>
    </row>
    <row r="2027" spans="1:1" hidden="1" x14ac:dyDescent="0.25">
      <c r="A2027" t="str">
        <f ca="1">'YODA File'!C2028</f>
        <v/>
      </c>
    </row>
    <row r="2028" spans="1:1" hidden="1" x14ac:dyDescent="0.25">
      <c r="A2028" t="str">
        <f ca="1">'YODA File'!C2029</f>
        <v/>
      </c>
    </row>
    <row r="2029" spans="1:1" hidden="1" x14ac:dyDescent="0.25">
      <c r="A2029" t="str">
        <f ca="1">'YODA File'!C2030</f>
        <v/>
      </c>
    </row>
    <row r="2030" spans="1:1" hidden="1" x14ac:dyDescent="0.25">
      <c r="A2030" t="str">
        <f ca="1">'YODA File'!C2031</f>
        <v/>
      </c>
    </row>
    <row r="2031" spans="1:1" hidden="1" x14ac:dyDescent="0.25">
      <c r="A2031" t="str">
        <f ca="1">'YODA File'!C2032</f>
        <v/>
      </c>
    </row>
    <row r="2032" spans="1:1" hidden="1" x14ac:dyDescent="0.25">
      <c r="A2032" t="str">
        <f ca="1">'YODA File'!C2033</f>
        <v/>
      </c>
    </row>
    <row r="2033" spans="1:1" hidden="1" x14ac:dyDescent="0.25">
      <c r="A2033" t="str">
        <f ca="1">'YODA File'!C2034</f>
        <v/>
      </c>
    </row>
    <row r="2034" spans="1:1" hidden="1" x14ac:dyDescent="0.25">
      <c r="A2034" t="str">
        <f ca="1">'YODA File'!C2035</f>
        <v/>
      </c>
    </row>
    <row r="2035" spans="1:1" hidden="1" x14ac:dyDescent="0.25">
      <c r="A2035" t="str">
        <f ca="1">'YODA File'!C2036</f>
        <v/>
      </c>
    </row>
    <row r="2036" spans="1:1" hidden="1" x14ac:dyDescent="0.25">
      <c r="A2036" t="str">
        <f ca="1">'YODA File'!C2037</f>
        <v/>
      </c>
    </row>
    <row r="2037" spans="1:1" hidden="1" x14ac:dyDescent="0.25">
      <c r="A2037" t="str">
        <f ca="1">'YODA File'!C2038</f>
        <v/>
      </c>
    </row>
    <row r="2038" spans="1:1" hidden="1" x14ac:dyDescent="0.25">
      <c r="A2038" t="str">
        <f ca="1">'YODA File'!C2039</f>
        <v/>
      </c>
    </row>
    <row r="2039" spans="1:1" hidden="1" x14ac:dyDescent="0.25">
      <c r="A2039" t="str">
        <f ca="1">'YODA File'!C2040</f>
        <v/>
      </c>
    </row>
    <row r="2040" spans="1:1" hidden="1" x14ac:dyDescent="0.25">
      <c r="A2040" t="str">
        <f ca="1">'YODA File'!C2041</f>
        <v/>
      </c>
    </row>
    <row r="2041" spans="1:1" hidden="1" x14ac:dyDescent="0.25">
      <c r="A2041" t="str">
        <f ca="1">'YODA File'!C2042</f>
        <v/>
      </c>
    </row>
    <row r="2042" spans="1:1" hidden="1" x14ac:dyDescent="0.25">
      <c r="A2042" t="str">
        <f ca="1">'YODA File'!C2043</f>
        <v/>
      </c>
    </row>
    <row r="2043" spans="1:1" hidden="1" x14ac:dyDescent="0.25">
      <c r="A2043" t="str">
        <f ca="1">'YODA File'!C2044</f>
        <v/>
      </c>
    </row>
    <row r="2044" spans="1:1" hidden="1" x14ac:dyDescent="0.25">
      <c r="A2044" t="str">
        <f ca="1">'YODA File'!C2045</f>
        <v/>
      </c>
    </row>
    <row r="2045" spans="1:1" hidden="1" x14ac:dyDescent="0.25">
      <c r="A2045" t="str">
        <f ca="1">'YODA File'!C2046</f>
        <v/>
      </c>
    </row>
    <row r="2046" spans="1:1" hidden="1" x14ac:dyDescent="0.25">
      <c r="A2046" t="str">
        <f ca="1">'YODA File'!C2047</f>
        <v/>
      </c>
    </row>
    <row r="2047" spans="1:1" hidden="1" x14ac:dyDescent="0.25">
      <c r="A2047" t="str">
        <f ca="1">'YODA File'!C2048</f>
        <v/>
      </c>
    </row>
    <row r="2048" spans="1:1" hidden="1" x14ac:dyDescent="0.25">
      <c r="A2048" t="str">
        <f ca="1">'YODA File'!C2049</f>
        <v/>
      </c>
    </row>
    <row r="2049" spans="1:1" hidden="1" x14ac:dyDescent="0.25">
      <c r="A2049" t="str">
        <f ca="1">'YODA File'!C2050</f>
        <v/>
      </c>
    </row>
    <row r="2050" spans="1:1" hidden="1" x14ac:dyDescent="0.25">
      <c r="A2050" t="str">
        <f ca="1">'YODA File'!C2051</f>
        <v/>
      </c>
    </row>
    <row r="2051" spans="1:1" hidden="1" x14ac:dyDescent="0.25">
      <c r="A2051" t="str">
        <f ca="1">'YODA File'!C2052</f>
        <v/>
      </c>
    </row>
    <row r="2052" spans="1:1" hidden="1" x14ac:dyDescent="0.25">
      <c r="A2052" t="str">
        <f ca="1">'YODA File'!C2053</f>
        <v/>
      </c>
    </row>
    <row r="2053" spans="1:1" hidden="1" x14ac:dyDescent="0.25">
      <c r="A2053" t="str">
        <f ca="1">'YODA File'!C2054</f>
        <v/>
      </c>
    </row>
    <row r="2054" spans="1:1" hidden="1" x14ac:dyDescent="0.25">
      <c r="A2054" t="str">
        <f ca="1">'YODA File'!C2055</f>
        <v/>
      </c>
    </row>
    <row r="2055" spans="1:1" hidden="1" x14ac:dyDescent="0.25">
      <c r="A2055" t="str">
        <f ca="1">'YODA File'!C2056</f>
        <v/>
      </c>
    </row>
    <row r="2056" spans="1:1" hidden="1" x14ac:dyDescent="0.25">
      <c r="A2056" t="str">
        <f ca="1">'YODA File'!C2057</f>
        <v/>
      </c>
    </row>
    <row r="2057" spans="1:1" hidden="1" x14ac:dyDescent="0.25">
      <c r="A2057" t="str">
        <f ca="1">'YODA File'!C2058</f>
        <v/>
      </c>
    </row>
    <row r="2058" spans="1:1" hidden="1" x14ac:dyDescent="0.25">
      <c r="A2058" t="str">
        <f ca="1">'YODA File'!C2059</f>
        <v/>
      </c>
    </row>
    <row r="2059" spans="1:1" hidden="1" x14ac:dyDescent="0.25">
      <c r="A2059" t="str">
        <f ca="1">'YODA File'!C2060</f>
        <v/>
      </c>
    </row>
    <row r="2060" spans="1:1" hidden="1" x14ac:dyDescent="0.25">
      <c r="A2060" t="str">
        <f ca="1">'YODA File'!C2061</f>
        <v/>
      </c>
    </row>
    <row r="2061" spans="1:1" hidden="1" x14ac:dyDescent="0.25">
      <c r="A2061" t="str">
        <f ca="1">'YODA File'!C2062</f>
        <v/>
      </c>
    </row>
    <row r="2062" spans="1:1" hidden="1" x14ac:dyDescent="0.25">
      <c r="A2062" t="str">
        <f ca="1">'YODA File'!C2063</f>
        <v/>
      </c>
    </row>
    <row r="2063" spans="1:1" hidden="1" x14ac:dyDescent="0.25">
      <c r="A2063" t="str">
        <f ca="1">'YODA File'!C2064</f>
        <v/>
      </c>
    </row>
    <row r="2064" spans="1:1" hidden="1" x14ac:dyDescent="0.25">
      <c r="A2064" t="str">
        <f ca="1">'YODA File'!C2065</f>
        <v/>
      </c>
    </row>
    <row r="2065" spans="1:1" hidden="1" x14ac:dyDescent="0.25">
      <c r="A2065" t="str">
        <f ca="1">'YODA File'!C2066</f>
        <v/>
      </c>
    </row>
    <row r="2066" spans="1:1" hidden="1" x14ac:dyDescent="0.25">
      <c r="A2066" t="str">
        <f ca="1">'YODA File'!C2067</f>
        <v/>
      </c>
    </row>
    <row r="2067" spans="1:1" hidden="1" x14ac:dyDescent="0.25">
      <c r="A2067" t="str">
        <f ca="1">'YODA File'!C2068</f>
        <v/>
      </c>
    </row>
    <row r="2068" spans="1:1" hidden="1" x14ac:dyDescent="0.25">
      <c r="A2068" t="str">
        <f ca="1">'YODA File'!C2069</f>
        <v/>
      </c>
    </row>
    <row r="2069" spans="1:1" hidden="1" x14ac:dyDescent="0.25">
      <c r="A2069" t="str">
        <f ca="1">'YODA File'!C2070</f>
        <v/>
      </c>
    </row>
    <row r="2070" spans="1:1" hidden="1" x14ac:dyDescent="0.25">
      <c r="A2070" t="str">
        <f ca="1">'YODA File'!C2071</f>
        <v/>
      </c>
    </row>
    <row r="2071" spans="1:1" hidden="1" x14ac:dyDescent="0.25">
      <c r="A2071" t="str">
        <f ca="1">'YODA File'!C2072</f>
        <v/>
      </c>
    </row>
    <row r="2072" spans="1:1" hidden="1" x14ac:dyDescent="0.25">
      <c r="A2072" t="str">
        <f ca="1">'YODA File'!C2073</f>
        <v/>
      </c>
    </row>
    <row r="2073" spans="1:1" hidden="1" x14ac:dyDescent="0.25">
      <c r="A2073" t="str">
        <f ca="1">'YODA File'!C2074</f>
        <v/>
      </c>
    </row>
    <row r="2074" spans="1:1" hidden="1" x14ac:dyDescent="0.25">
      <c r="A2074" t="str">
        <f ca="1">'YODA File'!C2075</f>
        <v/>
      </c>
    </row>
    <row r="2075" spans="1:1" hidden="1" x14ac:dyDescent="0.25">
      <c r="A2075" t="str">
        <f ca="1">'YODA File'!C2076</f>
        <v/>
      </c>
    </row>
    <row r="2076" spans="1:1" hidden="1" x14ac:dyDescent="0.25">
      <c r="A2076" t="str">
        <f ca="1">'YODA File'!C2077</f>
        <v/>
      </c>
    </row>
    <row r="2077" spans="1:1" hidden="1" x14ac:dyDescent="0.25">
      <c r="A2077" t="str">
        <f ca="1">'YODA File'!C2078</f>
        <v/>
      </c>
    </row>
    <row r="2078" spans="1:1" hidden="1" x14ac:dyDescent="0.25">
      <c r="A2078" t="str">
        <f ca="1">'YODA File'!C2079</f>
        <v/>
      </c>
    </row>
    <row r="2079" spans="1:1" hidden="1" x14ac:dyDescent="0.25">
      <c r="A2079" t="str">
        <f ca="1">'YODA File'!C2080</f>
        <v/>
      </c>
    </row>
    <row r="2080" spans="1:1" hidden="1" x14ac:dyDescent="0.25">
      <c r="A2080" t="str">
        <f ca="1">'YODA File'!C2081</f>
        <v/>
      </c>
    </row>
    <row r="2081" spans="1:1" hidden="1" x14ac:dyDescent="0.25">
      <c r="A2081" t="str">
        <f ca="1">'YODA File'!C2082</f>
        <v/>
      </c>
    </row>
    <row r="2082" spans="1:1" hidden="1" x14ac:dyDescent="0.25">
      <c r="A2082" t="str">
        <f ca="1">'YODA File'!C2083</f>
        <v/>
      </c>
    </row>
    <row r="2083" spans="1:1" hidden="1" x14ac:dyDescent="0.25">
      <c r="A2083" t="str">
        <f ca="1">'YODA File'!C2084</f>
        <v/>
      </c>
    </row>
    <row r="2084" spans="1:1" hidden="1" x14ac:dyDescent="0.25">
      <c r="A2084" t="str">
        <f ca="1">'YODA File'!C2085</f>
        <v/>
      </c>
    </row>
    <row r="2085" spans="1:1" hidden="1" x14ac:dyDescent="0.25">
      <c r="A2085" t="str">
        <f ca="1">'YODA File'!C2086</f>
        <v/>
      </c>
    </row>
    <row r="2086" spans="1:1" hidden="1" x14ac:dyDescent="0.25">
      <c r="A2086" t="str">
        <f ca="1">'YODA File'!C2087</f>
        <v/>
      </c>
    </row>
    <row r="2087" spans="1:1" hidden="1" x14ac:dyDescent="0.25">
      <c r="A2087" t="str">
        <f ca="1">'YODA File'!C2088</f>
        <v/>
      </c>
    </row>
    <row r="2088" spans="1:1" hidden="1" x14ac:dyDescent="0.25">
      <c r="A2088" t="str">
        <f ca="1">'YODA File'!C2089</f>
        <v/>
      </c>
    </row>
    <row r="2089" spans="1:1" hidden="1" x14ac:dyDescent="0.25">
      <c r="A2089" t="str">
        <f ca="1">'YODA File'!C2090</f>
        <v/>
      </c>
    </row>
    <row r="2090" spans="1:1" hidden="1" x14ac:dyDescent="0.25">
      <c r="A2090" t="str">
        <f ca="1">'YODA File'!C2091</f>
        <v/>
      </c>
    </row>
    <row r="2091" spans="1:1" hidden="1" x14ac:dyDescent="0.25">
      <c r="A2091" t="str">
        <f ca="1">'YODA File'!C2092</f>
        <v/>
      </c>
    </row>
    <row r="2092" spans="1:1" hidden="1" x14ac:dyDescent="0.25">
      <c r="A2092" t="str">
        <f ca="1">'YODA File'!C2093</f>
        <v/>
      </c>
    </row>
    <row r="2093" spans="1:1" hidden="1" x14ac:dyDescent="0.25">
      <c r="A2093" t="str">
        <f ca="1">'YODA File'!C2094</f>
        <v/>
      </c>
    </row>
    <row r="2094" spans="1:1" hidden="1" x14ac:dyDescent="0.25">
      <c r="A2094" t="str">
        <f ca="1">'YODA File'!C2095</f>
        <v/>
      </c>
    </row>
    <row r="2095" spans="1:1" hidden="1" x14ac:dyDescent="0.25">
      <c r="A2095" t="str">
        <f ca="1">'YODA File'!C2096</f>
        <v/>
      </c>
    </row>
    <row r="2096" spans="1:1" hidden="1" x14ac:dyDescent="0.25">
      <c r="A2096" t="str">
        <f ca="1">'YODA File'!C2097</f>
        <v/>
      </c>
    </row>
    <row r="2097" spans="1:1" hidden="1" x14ac:dyDescent="0.25">
      <c r="A2097" t="str">
        <f ca="1">'YODA File'!C2098</f>
        <v/>
      </c>
    </row>
    <row r="2098" spans="1:1" hidden="1" x14ac:dyDescent="0.25">
      <c r="A2098" t="str">
        <f ca="1">'YODA File'!C2099</f>
        <v/>
      </c>
    </row>
    <row r="2099" spans="1:1" hidden="1" x14ac:dyDescent="0.25">
      <c r="A2099" t="str">
        <f ca="1">'YODA File'!C2100</f>
        <v/>
      </c>
    </row>
    <row r="2100" spans="1:1" hidden="1" x14ac:dyDescent="0.25">
      <c r="A2100" t="str">
        <f ca="1">'YODA File'!C2101</f>
        <v/>
      </c>
    </row>
    <row r="2101" spans="1:1" hidden="1" x14ac:dyDescent="0.25">
      <c r="A2101" t="str">
        <f ca="1">'YODA File'!C2102</f>
        <v/>
      </c>
    </row>
    <row r="2102" spans="1:1" hidden="1" x14ac:dyDescent="0.25">
      <c r="A2102" t="str">
        <f ca="1">'YODA File'!C2103</f>
        <v/>
      </c>
    </row>
    <row r="2103" spans="1:1" hidden="1" x14ac:dyDescent="0.25">
      <c r="A2103" t="str">
        <f ca="1">'YODA File'!C2104</f>
        <v/>
      </c>
    </row>
    <row r="2104" spans="1:1" hidden="1" x14ac:dyDescent="0.25">
      <c r="A2104" t="str">
        <f ca="1">'YODA File'!C2105</f>
        <v/>
      </c>
    </row>
    <row r="2105" spans="1:1" hidden="1" x14ac:dyDescent="0.25">
      <c r="A2105" t="str">
        <f ca="1">'YODA File'!C2106</f>
        <v/>
      </c>
    </row>
    <row r="2106" spans="1:1" hidden="1" x14ac:dyDescent="0.25">
      <c r="A2106" t="str">
        <f ca="1">'YODA File'!C2107</f>
        <v/>
      </c>
    </row>
    <row r="2107" spans="1:1" hidden="1" x14ac:dyDescent="0.25">
      <c r="A2107" t="str">
        <f ca="1">'YODA File'!C2108</f>
        <v/>
      </c>
    </row>
    <row r="2108" spans="1:1" hidden="1" x14ac:dyDescent="0.25">
      <c r="A2108" t="str">
        <f ca="1">'YODA File'!C2109</f>
        <v/>
      </c>
    </row>
    <row r="2109" spans="1:1" hidden="1" x14ac:dyDescent="0.25">
      <c r="A2109" t="str">
        <f ca="1">'YODA File'!C2110</f>
        <v/>
      </c>
    </row>
    <row r="2110" spans="1:1" hidden="1" x14ac:dyDescent="0.25">
      <c r="A2110" t="str">
        <f ca="1">'YODA File'!C2111</f>
        <v/>
      </c>
    </row>
    <row r="2111" spans="1:1" hidden="1" x14ac:dyDescent="0.25">
      <c r="A2111" t="str">
        <f ca="1">'YODA File'!C2112</f>
        <v/>
      </c>
    </row>
    <row r="2112" spans="1:1" hidden="1" x14ac:dyDescent="0.25">
      <c r="A2112" t="str">
        <f ca="1">'YODA File'!C2113</f>
        <v/>
      </c>
    </row>
    <row r="2113" spans="1:1" hidden="1" x14ac:dyDescent="0.25">
      <c r="A2113" t="str">
        <f ca="1">'YODA File'!C2114</f>
        <v/>
      </c>
    </row>
    <row r="2114" spans="1:1" hidden="1" x14ac:dyDescent="0.25">
      <c r="A2114" t="str">
        <f ca="1">'YODA File'!C2115</f>
        <v/>
      </c>
    </row>
    <row r="2115" spans="1:1" hidden="1" x14ac:dyDescent="0.25">
      <c r="A2115" t="str">
        <f ca="1">'YODA File'!C2116</f>
        <v/>
      </c>
    </row>
    <row r="2116" spans="1:1" hidden="1" x14ac:dyDescent="0.25">
      <c r="A2116" t="str">
        <f ca="1">'YODA File'!C2117</f>
        <v/>
      </c>
    </row>
    <row r="2117" spans="1:1" hidden="1" x14ac:dyDescent="0.25">
      <c r="A2117" t="str">
        <f ca="1">'YODA File'!C2118</f>
        <v/>
      </c>
    </row>
    <row r="2118" spans="1:1" hidden="1" x14ac:dyDescent="0.25">
      <c r="A2118" t="str">
        <f ca="1">'YODA File'!C2119</f>
        <v/>
      </c>
    </row>
    <row r="2119" spans="1:1" hidden="1" x14ac:dyDescent="0.25">
      <c r="A2119" t="str">
        <f ca="1">'YODA File'!C2120</f>
        <v/>
      </c>
    </row>
    <row r="2120" spans="1:1" hidden="1" x14ac:dyDescent="0.25">
      <c r="A2120" t="str">
        <f ca="1">'YODA File'!C2121</f>
        <v/>
      </c>
    </row>
    <row r="2121" spans="1:1" hidden="1" x14ac:dyDescent="0.25">
      <c r="A2121" t="str">
        <f ca="1">'YODA File'!C2122</f>
        <v/>
      </c>
    </row>
    <row r="2122" spans="1:1" hidden="1" x14ac:dyDescent="0.25">
      <c r="A2122" t="str">
        <f ca="1">'YODA File'!C2123</f>
        <v/>
      </c>
    </row>
    <row r="2123" spans="1:1" hidden="1" x14ac:dyDescent="0.25">
      <c r="A2123" t="str">
        <f ca="1">'YODA File'!C2124</f>
        <v/>
      </c>
    </row>
    <row r="2124" spans="1:1" hidden="1" x14ac:dyDescent="0.25">
      <c r="A2124" t="str">
        <f ca="1">'YODA File'!C2125</f>
        <v/>
      </c>
    </row>
    <row r="2125" spans="1:1" hidden="1" x14ac:dyDescent="0.25">
      <c r="A2125" t="str">
        <f ca="1">'YODA File'!C2126</f>
        <v/>
      </c>
    </row>
    <row r="2126" spans="1:1" hidden="1" x14ac:dyDescent="0.25">
      <c r="A2126" t="str">
        <f ca="1">'YODA File'!C2127</f>
        <v/>
      </c>
    </row>
    <row r="2127" spans="1:1" hidden="1" x14ac:dyDescent="0.25">
      <c r="A2127" t="str">
        <f ca="1">'YODA File'!C2128</f>
        <v/>
      </c>
    </row>
    <row r="2128" spans="1:1" hidden="1" x14ac:dyDescent="0.25">
      <c r="A2128" t="str">
        <f ca="1">'YODA File'!C2129</f>
        <v/>
      </c>
    </row>
    <row r="2129" spans="1:1" hidden="1" x14ac:dyDescent="0.25">
      <c r="A2129" t="str">
        <f ca="1">'YODA File'!C2130</f>
        <v/>
      </c>
    </row>
    <row r="2130" spans="1:1" hidden="1" x14ac:dyDescent="0.25">
      <c r="A2130" t="str">
        <f ca="1">'YODA File'!C2131</f>
        <v/>
      </c>
    </row>
    <row r="2131" spans="1:1" hidden="1" x14ac:dyDescent="0.25">
      <c r="A2131" t="str">
        <f ca="1">'YODA File'!C2132</f>
        <v/>
      </c>
    </row>
    <row r="2132" spans="1:1" hidden="1" x14ac:dyDescent="0.25">
      <c r="A2132" t="str">
        <f ca="1">'YODA File'!C2133</f>
        <v/>
      </c>
    </row>
    <row r="2133" spans="1:1" hidden="1" x14ac:dyDescent="0.25">
      <c r="A2133" t="str">
        <f ca="1">'YODA File'!C2134</f>
        <v/>
      </c>
    </row>
    <row r="2134" spans="1:1" hidden="1" x14ac:dyDescent="0.25">
      <c r="A2134" t="str">
        <f ca="1">'YODA File'!C2135</f>
        <v/>
      </c>
    </row>
    <row r="2135" spans="1:1" hidden="1" x14ac:dyDescent="0.25">
      <c r="A2135" t="str">
        <f ca="1">'YODA File'!C2136</f>
        <v/>
      </c>
    </row>
    <row r="2136" spans="1:1" hidden="1" x14ac:dyDescent="0.25">
      <c r="A2136" t="str">
        <f ca="1">'YODA File'!C2137</f>
        <v/>
      </c>
    </row>
    <row r="2137" spans="1:1" hidden="1" x14ac:dyDescent="0.25">
      <c r="A2137" t="str">
        <f ca="1">'YODA File'!C2138</f>
        <v/>
      </c>
    </row>
    <row r="2138" spans="1:1" hidden="1" x14ac:dyDescent="0.25">
      <c r="A2138" t="str">
        <f ca="1">'YODA File'!C2139</f>
        <v/>
      </c>
    </row>
    <row r="2139" spans="1:1" hidden="1" x14ac:dyDescent="0.25">
      <c r="A2139" t="str">
        <f ca="1">'YODA File'!C2140</f>
        <v/>
      </c>
    </row>
    <row r="2140" spans="1:1" hidden="1" x14ac:dyDescent="0.25">
      <c r="A2140" t="str">
        <f ca="1">'YODA File'!C2141</f>
        <v/>
      </c>
    </row>
    <row r="2141" spans="1:1" hidden="1" x14ac:dyDescent="0.25">
      <c r="A2141" t="str">
        <f ca="1">'YODA File'!C2142</f>
        <v/>
      </c>
    </row>
    <row r="2142" spans="1:1" hidden="1" x14ac:dyDescent="0.25">
      <c r="A2142" t="str">
        <f ca="1">'YODA File'!C2143</f>
        <v/>
      </c>
    </row>
    <row r="2143" spans="1:1" hidden="1" x14ac:dyDescent="0.25">
      <c r="A2143" t="str">
        <f ca="1">'YODA File'!C2144</f>
        <v/>
      </c>
    </row>
    <row r="2144" spans="1:1" hidden="1" x14ac:dyDescent="0.25">
      <c r="A2144" t="str">
        <f ca="1">'YODA File'!C2145</f>
        <v/>
      </c>
    </row>
    <row r="2145" spans="1:1" hidden="1" x14ac:dyDescent="0.25">
      <c r="A2145" t="str">
        <f ca="1">'YODA File'!C2146</f>
        <v/>
      </c>
    </row>
    <row r="2146" spans="1:1" hidden="1" x14ac:dyDescent="0.25">
      <c r="A2146" t="str">
        <f ca="1">'YODA File'!C2147</f>
        <v/>
      </c>
    </row>
    <row r="2147" spans="1:1" hidden="1" x14ac:dyDescent="0.25">
      <c r="A2147" t="str">
        <f ca="1">'YODA File'!C2148</f>
        <v/>
      </c>
    </row>
    <row r="2148" spans="1:1" hidden="1" x14ac:dyDescent="0.25">
      <c r="A2148" t="str">
        <f ca="1">'YODA File'!C2149</f>
        <v/>
      </c>
    </row>
    <row r="2149" spans="1:1" hidden="1" x14ac:dyDescent="0.25">
      <c r="A2149" t="str">
        <f ca="1">'YODA File'!C2150</f>
        <v/>
      </c>
    </row>
    <row r="2150" spans="1:1" hidden="1" x14ac:dyDescent="0.25">
      <c r="A2150" t="str">
        <f ca="1">'YODA File'!C2151</f>
        <v/>
      </c>
    </row>
    <row r="2151" spans="1:1" hidden="1" x14ac:dyDescent="0.25">
      <c r="A2151" t="str">
        <f ca="1">'YODA File'!C2152</f>
        <v/>
      </c>
    </row>
    <row r="2152" spans="1:1" hidden="1" x14ac:dyDescent="0.25">
      <c r="A2152" t="str">
        <f ca="1">'YODA File'!C2153</f>
        <v/>
      </c>
    </row>
    <row r="2153" spans="1:1" hidden="1" x14ac:dyDescent="0.25">
      <c r="A2153" t="str">
        <f ca="1">'YODA File'!C2154</f>
        <v/>
      </c>
    </row>
    <row r="2154" spans="1:1" hidden="1" x14ac:dyDescent="0.25">
      <c r="A2154" t="str">
        <f ca="1">'YODA File'!C2155</f>
        <v/>
      </c>
    </row>
    <row r="2155" spans="1:1" hidden="1" x14ac:dyDescent="0.25">
      <c r="A2155" t="str">
        <f ca="1">'YODA File'!C2156</f>
        <v/>
      </c>
    </row>
    <row r="2156" spans="1:1" hidden="1" x14ac:dyDescent="0.25">
      <c r="A2156" t="str">
        <f ca="1">'YODA File'!C2157</f>
        <v/>
      </c>
    </row>
    <row r="2157" spans="1:1" hidden="1" x14ac:dyDescent="0.25">
      <c r="A2157" t="str">
        <f ca="1">'YODA File'!C2158</f>
        <v/>
      </c>
    </row>
    <row r="2158" spans="1:1" hidden="1" x14ac:dyDescent="0.25">
      <c r="A2158" t="str">
        <f ca="1">'YODA File'!C2159</f>
        <v/>
      </c>
    </row>
    <row r="2159" spans="1:1" hidden="1" x14ac:dyDescent="0.25">
      <c r="A2159" t="str">
        <f ca="1">'YODA File'!C2160</f>
        <v/>
      </c>
    </row>
    <row r="2160" spans="1:1" hidden="1" x14ac:dyDescent="0.25">
      <c r="A2160" t="str">
        <f ca="1">'YODA File'!C2161</f>
        <v/>
      </c>
    </row>
    <row r="2161" spans="1:1" hidden="1" x14ac:dyDescent="0.25">
      <c r="A2161" t="str">
        <f ca="1">'YODA File'!C2162</f>
        <v/>
      </c>
    </row>
    <row r="2162" spans="1:1" hidden="1" x14ac:dyDescent="0.25">
      <c r="A2162" t="str">
        <f ca="1">'YODA File'!C2163</f>
        <v/>
      </c>
    </row>
    <row r="2163" spans="1:1" hidden="1" x14ac:dyDescent="0.25">
      <c r="A2163" t="str">
        <f ca="1">'YODA File'!C2164</f>
        <v/>
      </c>
    </row>
    <row r="2164" spans="1:1" hidden="1" x14ac:dyDescent="0.25">
      <c r="A2164" t="str">
        <f ca="1">'YODA File'!C2165</f>
        <v/>
      </c>
    </row>
    <row r="2165" spans="1:1" hidden="1" x14ac:dyDescent="0.25">
      <c r="A2165" t="str">
        <f ca="1">'YODA File'!C2166</f>
        <v/>
      </c>
    </row>
    <row r="2166" spans="1:1" hidden="1" x14ac:dyDescent="0.25">
      <c r="A2166" t="str">
        <f ca="1">'YODA File'!C2167</f>
        <v/>
      </c>
    </row>
    <row r="2167" spans="1:1" hidden="1" x14ac:dyDescent="0.25">
      <c r="A2167" t="str">
        <f ca="1">'YODA File'!C2168</f>
        <v/>
      </c>
    </row>
    <row r="2168" spans="1:1" hidden="1" x14ac:dyDescent="0.25">
      <c r="A2168" t="str">
        <f ca="1">'YODA File'!C2169</f>
        <v/>
      </c>
    </row>
    <row r="2169" spans="1:1" hidden="1" x14ac:dyDescent="0.25">
      <c r="A2169" t="str">
        <f ca="1">'YODA File'!C2170</f>
        <v/>
      </c>
    </row>
    <row r="2170" spans="1:1" hidden="1" x14ac:dyDescent="0.25">
      <c r="A2170" t="str">
        <f ca="1">'YODA File'!C2171</f>
        <v/>
      </c>
    </row>
    <row r="2171" spans="1:1" hidden="1" x14ac:dyDescent="0.25">
      <c r="A2171" t="str">
        <f ca="1">'YODA File'!C2172</f>
        <v/>
      </c>
    </row>
    <row r="2172" spans="1:1" hidden="1" x14ac:dyDescent="0.25">
      <c r="A2172" t="str">
        <f ca="1">'YODA File'!C2173</f>
        <v/>
      </c>
    </row>
    <row r="2173" spans="1:1" hidden="1" x14ac:dyDescent="0.25">
      <c r="A2173" t="str">
        <f ca="1">'YODA File'!C2174</f>
        <v/>
      </c>
    </row>
    <row r="2174" spans="1:1" hidden="1" x14ac:dyDescent="0.25">
      <c r="A2174" t="str">
        <f ca="1">'YODA File'!C2175</f>
        <v/>
      </c>
    </row>
    <row r="2175" spans="1:1" hidden="1" x14ac:dyDescent="0.25">
      <c r="A2175" t="str">
        <f ca="1">'YODA File'!C2176</f>
        <v/>
      </c>
    </row>
    <row r="2176" spans="1:1" hidden="1" x14ac:dyDescent="0.25">
      <c r="A2176" t="str">
        <f ca="1">'YODA File'!C2177</f>
        <v/>
      </c>
    </row>
    <row r="2177" spans="1:1" hidden="1" x14ac:dyDescent="0.25">
      <c r="A2177" t="str">
        <f ca="1">'YODA File'!C2178</f>
        <v/>
      </c>
    </row>
    <row r="2178" spans="1:1" hidden="1" x14ac:dyDescent="0.25">
      <c r="A2178" t="str">
        <f ca="1">'YODA File'!C2179</f>
        <v/>
      </c>
    </row>
    <row r="2179" spans="1:1" hidden="1" x14ac:dyDescent="0.25">
      <c r="A2179" t="str">
        <f ca="1">'YODA File'!C2180</f>
        <v/>
      </c>
    </row>
    <row r="2180" spans="1:1" hidden="1" x14ac:dyDescent="0.25">
      <c r="A2180" t="str">
        <f ca="1">'YODA File'!C2181</f>
        <v/>
      </c>
    </row>
    <row r="2181" spans="1:1" hidden="1" x14ac:dyDescent="0.25">
      <c r="A2181" t="str">
        <f ca="1">'YODA File'!C2182</f>
        <v/>
      </c>
    </row>
    <row r="2182" spans="1:1" hidden="1" x14ac:dyDescent="0.25">
      <c r="A2182" t="str">
        <f ca="1">'YODA File'!C2183</f>
        <v/>
      </c>
    </row>
    <row r="2183" spans="1:1" hidden="1" x14ac:dyDescent="0.25">
      <c r="A2183" t="str">
        <f ca="1">'YODA File'!C2184</f>
        <v/>
      </c>
    </row>
    <row r="2184" spans="1:1" hidden="1" x14ac:dyDescent="0.25">
      <c r="A2184" t="str">
        <f ca="1">'YODA File'!C2185</f>
        <v/>
      </c>
    </row>
    <row r="2185" spans="1:1" hidden="1" x14ac:dyDescent="0.25">
      <c r="A2185" t="str">
        <f ca="1">'YODA File'!C2186</f>
        <v/>
      </c>
    </row>
    <row r="2186" spans="1:1" hidden="1" x14ac:dyDescent="0.25">
      <c r="A2186" t="str">
        <f ca="1">'YODA File'!C2187</f>
        <v/>
      </c>
    </row>
    <row r="2187" spans="1:1" hidden="1" x14ac:dyDescent="0.25">
      <c r="A2187" t="str">
        <f ca="1">'YODA File'!C2188</f>
        <v/>
      </c>
    </row>
    <row r="2188" spans="1:1" hidden="1" x14ac:dyDescent="0.25">
      <c r="A2188" t="str">
        <f ca="1">'YODA File'!C2189</f>
        <v/>
      </c>
    </row>
    <row r="2189" spans="1:1" hidden="1" x14ac:dyDescent="0.25">
      <c r="A2189" t="str">
        <f ca="1">'YODA File'!C2190</f>
        <v/>
      </c>
    </row>
    <row r="2190" spans="1:1" hidden="1" x14ac:dyDescent="0.25">
      <c r="A2190" t="str">
        <f ca="1">'YODA File'!C2191</f>
        <v/>
      </c>
    </row>
    <row r="2191" spans="1:1" hidden="1" x14ac:dyDescent="0.25">
      <c r="A2191" t="str">
        <f ca="1">'YODA File'!C2192</f>
        <v/>
      </c>
    </row>
    <row r="2192" spans="1:1" hidden="1" x14ac:dyDescent="0.25">
      <c r="A2192" t="str">
        <f ca="1">'YODA File'!C2193</f>
        <v/>
      </c>
    </row>
    <row r="2193" spans="1:1" hidden="1" x14ac:dyDescent="0.25">
      <c r="A2193" t="str">
        <f ca="1">'YODA File'!C2194</f>
        <v/>
      </c>
    </row>
    <row r="2194" spans="1:1" hidden="1" x14ac:dyDescent="0.25">
      <c r="A2194" t="str">
        <f ca="1">'YODA File'!C2195</f>
        <v/>
      </c>
    </row>
    <row r="2195" spans="1:1" hidden="1" x14ac:dyDescent="0.25">
      <c r="A2195" t="str">
        <f ca="1">'YODA File'!C2196</f>
        <v/>
      </c>
    </row>
    <row r="2196" spans="1:1" hidden="1" x14ac:dyDescent="0.25">
      <c r="A2196" t="str">
        <f ca="1">'YODA File'!C2197</f>
        <v/>
      </c>
    </row>
    <row r="2197" spans="1:1" hidden="1" x14ac:dyDescent="0.25">
      <c r="A2197" t="str">
        <f ca="1">'YODA File'!C2198</f>
        <v/>
      </c>
    </row>
    <row r="2198" spans="1:1" hidden="1" x14ac:dyDescent="0.25">
      <c r="A2198" t="str">
        <f ca="1">'YODA File'!C2199</f>
        <v/>
      </c>
    </row>
    <row r="2199" spans="1:1" hidden="1" x14ac:dyDescent="0.25">
      <c r="A2199" t="str">
        <f ca="1">'YODA File'!C2200</f>
        <v/>
      </c>
    </row>
    <row r="2200" spans="1:1" hidden="1" x14ac:dyDescent="0.25">
      <c r="A2200" t="str">
        <f ca="1">'YODA File'!C2201</f>
        <v/>
      </c>
    </row>
    <row r="2201" spans="1:1" hidden="1" x14ac:dyDescent="0.25">
      <c r="A2201" t="str">
        <f ca="1">'YODA File'!C2202</f>
        <v/>
      </c>
    </row>
    <row r="2202" spans="1:1" hidden="1" x14ac:dyDescent="0.25">
      <c r="A2202" t="str">
        <f ca="1">'YODA File'!C2203</f>
        <v/>
      </c>
    </row>
    <row r="2203" spans="1:1" hidden="1" x14ac:dyDescent="0.25">
      <c r="A2203" t="str">
        <f ca="1">'YODA File'!C2204</f>
        <v/>
      </c>
    </row>
    <row r="2204" spans="1:1" hidden="1" x14ac:dyDescent="0.25">
      <c r="A2204" t="str">
        <f ca="1">'YODA File'!C2205</f>
        <v/>
      </c>
    </row>
    <row r="2205" spans="1:1" hidden="1" x14ac:dyDescent="0.25">
      <c r="A2205" t="str">
        <f ca="1">'YODA File'!C2206</f>
        <v/>
      </c>
    </row>
    <row r="2206" spans="1:1" hidden="1" x14ac:dyDescent="0.25">
      <c r="A2206" t="str">
        <f ca="1">'YODA File'!C2207</f>
        <v/>
      </c>
    </row>
    <row r="2207" spans="1:1" hidden="1" x14ac:dyDescent="0.25">
      <c r="A2207" t="str">
        <f ca="1">'YODA File'!C2208</f>
        <v/>
      </c>
    </row>
    <row r="2208" spans="1:1" hidden="1" x14ac:dyDescent="0.25">
      <c r="A2208" t="str">
        <f ca="1">'YODA File'!C2209</f>
        <v/>
      </c>
    </row>
    <row r="2209" spans="1:1" hidden="1" x14ac:dyDescent="0.25">
      <c r="A2209" t="str">
        <f ca="1">'YODA File'!C2210</f>
        <v/>
      </c>
    </row>
    <row r="2210" spans="1:1" hidden="1" x14ac:dyDescent="0.25">
      <c r="A2210" t="str">
        <f ca="1">'YODA File'!C2211</f>
        <v/>
      </c>
    </row>
    <row r="2211" spans="1:1" hidden="1" x14ac:dyDescent="0.25">
      <c r="A2211" t="str">
        <f ca="1">'YODA File'!C2212</f>
        <v/>
      </c>
    </row>
    <row r="2212" spans="1:1" hidden="1" x14ac:dyDescent="0.25">
      <c r="A2212" t="str">
        <f ca="1">'YODA File'!C2213</f>
        <v/>
      </c>
    </row>
    <row r="2213" spans="1:1" hidden="1" x14ac:dyDescent="0.25">
      <c r="A2213" t="str">
        <f ca="1">'YODA File'!C2214</f>
        <v/>
      </c>
    </row>
    <row r="2214" spans="1:1" hidden="1" x14ac:dyDescent="0.25">
      <c r="A2214" t="str">
        <f ca="1">'YODA File'!C2215</f>
        <v/>
      </c>
    </row>
    <row r="2215" spans="1:1" hidden="1" x14ac:dyDescent="0.25">
      <c r="A2215" t="str">
        <f ca="1">'YODA File'!C2216</f>
        <v/>
      </c>
    </row>
    <row r="2216" spans="1:1" hidden="1" x14ac:dyDescent="0.25">
      <c r="A2216" t="str">
        <f ca="1">'YODA File'!C2217</f>
        <v/>
      </c>
    </row>
    <row r="2217" spans="1:1" hidden="1" x14ac:dyDescent="0.25">
      <c r="A2217" t="str">
        <f ca="1">'YODA File'!C2218</f>
        <v/>
      </c>
    </row>
    <row r="2218" spans="1:1" hidden="1" x14ac:dyDescent="0.25">
      <c r="A2218" t="str">
        <f ca="1">'YODA File'!C2219</f>
        <v/>
      </c>
    </row>
    <row r="2219" spans="1:1" hidden="1" x14ac:dyDescent="0.25">
      <c r="A2219" t="str">
        <f ca="1">'YODA File'!C2220</f>
        <v/>
      </c>
    </row>
    <row r="2220" spans="1:1" hidden="1" x14ac:dyDescent="0.25">
      <c r="A2220" t="str">
        <f ca="1">'YODA File'!C2221</f>
        <v/>
      </c>
    </row>
    <row r="2221" spans="1:1" hidden="1" x14ac:dyDescent="0.25">
      <c r="A2221" t="str">
        <f ca="1">'YODA File'!C2222</f>
        <v/>
      </c>
    </row>
    <row r="2222" spans="1:1" hidden="1" x14ac:dyDescent="0.25">
      <c r="A2222" t="str">
        <f ca="1">'YODA File'!C2223</f>
        <v/>
      </c>
    </row>
    <row r="2223" spans="1:1" hidden="1" x14ac:dyDescent="0.25">
      <c r="A2223" t="str">
        <f ca="1">'YODA File'!C2224</f>
        <v/>
      </c>
    </row>
    <row r="2224" spans="1:1" hidden="1" x14ac:dyDescent="0.25">
      <c r="A2224" t="str">
        <f ca="1">'YODA File'!C2225</f>
        <v/>
      </c>
    </row>
    <row r="2225" spans="1:1" hidden="1" x14ac:dyDescent="0.25">
      <c r="A2225" t="str">
        <f ca="1">'YODA File'!C2226</f>
        <v/>
      </c>
    </row>
    <row r="2226" spans="1:1" hidden="1" x14ac:dyDescent="0.25">
      <c r="A2226" t="str">
        <f ca="1">'YODA File'!C2227</f>
        <v/>
      </c>
    </row>
    <row r="2227" spans="1:1" hidden="1" x14ac:dyDescent="0.25">
      <c r="A2227" t="str">
        <f ca="1">'YODA File'!C2228</f>
        <v/>
      </c>
    </row>
    <row r="2228" spans="1:1" hidden="1" x14ac:dyDescent="0.25">
      <c r="A2228" t="str">
        <f ca="1">'YODA File'!C2229</f>
        <v/>
      </c>
    </row>
    <row r="2229" spans="1:1" hidden="1" x14ac:dyDescent="0.25">
      <c r="A2229" t="str">
        <f ca="1">'YODA File'!C2230</f>
        <v/>
      </c>
    </row>
    <row r="2230" spans="1:1" hidden="1" x14ac:dyDescent="0.25">
      <c r="A2230" t="str">
        <f ca="1">'YODA File'!C2231</f>
        <v/>
      </c>
    </row>
    <row r="2231" spans="1:1" hidden="1" x14ac:dyDescent="0.25">
      <c r="A2231" t="str">
        <f ca="1">'YODA File'!C2232</f>
        <v/>
      </c>
    </row>
    <row r="2232" spans="1:1" hidden="1" x14ac:dyDescent="0.25">
      <c r="A2232" t="str">
        <f ca="1">'YODA File'!C2233</f>
        <v/>
      </c>
    </row>
    <row r="2233" spans="1:1" hidden="1" x14ac:dyDescent="0.25">
      <c r="A2233" t="str">
        <f ca="1">'YODA File'!C2234</f>
        <v/>
      </c>
    </row>
    <row r="2234" spans="1:1" hidden="1" x14ac:dyDescent="0.25">
      <c r="A2234" t="str">
        <f ca="1">'YODA File'!C2235</f>
        <v/>
      </c>
    </row>
    <row r="2235" spans="1:1" hidden="1" x14ac:dyDescent="0.25">
      <c r="A2235" t="str">
        <f ca="1">'YODA File'!C2236</f>
        <v/>
      </c>
    </row>
    <row r="2236" spans="1:1" hidden="1" x14ac:dyDescent="0.25">
      <c r="A2236" t="str">
        <f ca="1">'YODA File'!C2237</f>
        <v/>
      </c>
    </row>
    <row r="2237" spans="1:1" hidden="1" x14ac:dyDescent="0.25">
      <c r="A2237" t="str">
        <f ca="1">'YODA File'!C2238</f>
        <v/>
      </c>
    </row>
    <row r="2238" spans="1:1" hidden="1" x14ac:dyDescent="0.25">
      <c r="A2238" t="str">
        <f ca="1">'YODA File'!C2239</f>
        <v/>
      </c>
    </row>
    <row r="2239" spans="1:1" hidden="1" x14ac:dyDescent="0.25">
      <c r="A2239" t="str">
        <f ca="1">'YODA File'!C2240</f>
        <v/>
      </c>
    </row>
    <row r="2240" spans="1:1" hidden="1" x14ac:dyDescent="0.25">
      <c r="A2240" t="str">
        <f ca="1">'YODA File'!C2241</f>
        <v/>
      </c>
    </row>
    <row r="2241" spans="1:1" hidden="1" x14ac:dyDescent="0.25">
      <c r="A2241" t="str">
        <f ca="1">'YODA File'!C2242</f>
        <v/>
      </c>
    </row>
    <row r="2242" spans="1:1" hidden="1" x14ac:dyDescent="0.25">
      <c r="A2242" t="str">
        <f ca="1">'YODA File'!C2243</f>
        <v/>
      </c>
    </row>
    <row r="2243" spans="1:1" hidden="1" x14ac:dyDescent="0.25">
      <c r="A2243" t="str">
        <f ca="1">'YODA File'!C2244</f>
        <v/>
      </c>
    </row>
    <row r="2244" spans="1:1" hidden="1" x14ac:dyDescent="0.25">
      <c r="A2244" t="str">
        <f ca="1">'YODA File'!C2245</f>
        <v/>
      </c>
    </row>
    <row r="2245" spans="1:1" hidden="1" x14ac:dyDescent="0.25">
      <c r="A2245" t="str">
        <f ca="1">'YODA File'!C2246</f>
        <v/>
      </c>
    </row>
    <row r="2246" spans="1:1" hidden="1" x14ac:dyDescent="0.25">
      <c r="A2246" t="str">
        <f ca="1">'YODA File'!C2247</f>
        <v/>
      </c>
    </row>
    <row r="2247" spans="1:1" hidden="1" x14ac:dyDescent="0.25">
      <c r="A2247" t="str">
        <f ca="1">'YODA File'!C2248</f>
        <v/>
      </c>
    </row>
    <row r="2248" spans="1:1" hidden="1" x14ac:dyDescent="0.25">
      <c r="A2248" t="str">
        <f ca="1">'YODA File'!C2249</f>
        <v/>
      </c>
    </row>
    <row r="2249" spans="1:1" hidden="1" x14ac:dyDescent="0.25">
      <c r="A2249" t="str">
        <f ca="1">'YODA File'!C2250</f>
        <v/>
      </c>
    </row>
    <row r="2250" spans="1:1" hidden="1" x14ac:dyDescent="0.25">
      <c r="A2250" t="str">
        <f ca="1">'YODA File'!C2251</f>
        <v/>
      </c>
    </row>
    <row r="2251" spans="1:1" hidden="1" x14ac:dyDescent="0.25">
      <c r="A2251" t="str">
        <f ca="1">'YODA File'!C2252</f>
        <v/>
      </c>
    </row>
    <row r="2252" spans="1:1" hidden="1" x14ac:dyDescent="0.25">
      <c r="A2252" t="str">
        <f ca="1">'YODA File'!C2253</f>
        <v/>
      </c>
    </row>
    <row r="2253" spans="1:1" hidden="1" x14ac:dyDescent="0.25">
      <c r="A2253" t="str">
        <f ca="1">'YODA File'!C2254</f>
        <v/>
      </c>
    </row>
    <row r="2254" spans="1:1" hidden="1" x14ac:dyDescent="0.25">
      <c r="A2254" t="str">
        <f ca="1">'YODA File'!C2255</f>
        <v/>
      </c>
    </row>
    <row r="2255" spans="1:1" hidden="1" x14ac:dyDescent="0.25">
      <c r="A2255" t="str">
        <f ca="1">'YODA File'!C2256</f>
        <v/>
      </c>
    </row>
    <row r="2256" spans="1:1" hidden="1" x14ac:dyDescent="0.25">
      <c r="A2256" t="str">
        <f ca="1">'YODA File'!C2257</f>
        <v/>
      </c>
    </row>
    <row r="2257" spans="1:1" hidden="1" x14ac:dyDescent="0.25">
      <c r="A2257" t="str">
        <f ca="1">'YODA File'!C2258</f>
        <v/>
      </c>
    </row>
    <row r="2258" spans="1:1" hidden="1" x14ac:dyDescent="0.25">
      <c r="A2258" t="str">
        <f ca="1">'YODA File'!C2259</f>
        <v/>
      </c>
    </row>
    <row r="2259" spans="1:1" hidden="1" x14ac:dyDescent="0.25">
      <c r="A2259" t="str">
        <f ca="1">'YODA File'!C2260</f>
        <v/>
      </c>
    </row>
    <row r="2260" spans="1:1" hidden="1" x14ac:dyDescent="0.25">
      <c r="A2260" t="str">
        <f ca="1">'YODA File'!C2261</f>
        <v/>
      </c>
    </row>
    <row r="2261" spans="1:1" hidden="1" x14ac:dyDescent="0.25">
      <c r="A2261" t="str">
        <f ca="1">'YODA File'!C2262</f>
        <v/>
      </c>
    </row>
    <row r="2262" spans="1:1" hidden="1" x14ac:dyDescent="0.25">
      <c r="A2262" t="str">
        <f ca="1">'YODA File'!C2263</f>
        <v/>
      </c>
    </row>
    <row r="2263" spans="1:1" hidden="1" x14ac:dyDescent="0.25">
      <c r="A2263" t="str">
        <f ca="1">'YODA File'!C2264</f>
        <v/>
      </c>
    </row>
    <row r="2264" spans="1:1" hidden="1" x14ac:dyDescent="0.25">
      <c r="A2264" t="str">
        <f ca="1">'YODA File'!C2265</f>
        <v/>
      </c>
    </row>
    <row r="2265" spans="1:1" hidden="1" x14ac:dyDescent="0.25">
      <c r="A2265" t="str">
        <f ca="1">'YODA File'!C2266</f>
        <v/>
      </c>
    </row>
    <row r="2266" spans="1:1" hidden="1" x14ac:dyDescent="0.25">
      <c r="A2266" t="str">
        <f ca="1">'YODA File'!C2267</f>
        <v/>
      </c>
    </row>
    <row r="2267" spans="1:1" hidden="1" x14ac:dyDescent="0.25">
      <c r="A2267" t="str">
        <f ca="1">'YODA File'!C2268</f>
        <v/>
      </c>
    </row>
    <row r="2268" spans="1:1" hidden="1" x14ac:dyDescent="0.25">
      <c r="A2268" t="str">
        <f ca="1">'YODA File'!C2269</f>
        <v/>
      </c>
    </row>
    <row r="2269" spans="1:1" hidden="1" x14ac:dyDescent="0.25">
      <c r="A2269" t="str">
        <f ca="1">'YODA File'!C2270</f>
        <v/>
      </c>
    </row>
    <row r="2270" spans="1:1" hidden="1" x14ac:dyDescent="0.25">
      <c r="A2270" t="str">
        <f ca="1">'YODA File'!C2271</f>
        <v/>
      </c>
    </row>
    <row r="2271" spans="1:1" hidden="1" x14ac:dyDescent="0.25">
      <c r="A2271" t="str">
        <f ca="1">'YODA File'!C2272</f>
        <v/>
      </c>
    </row>
    <row r="2272" spans="1:1" hidden="1" x14ac:dyDescent="0.25">
      <c r="A2272" t="str">
        <f ca="1">'YODA File'!C2273</f>
        <v/>
      </c>
    </row>
    <row r="2273" spans="1:1" hidden="1" x14ac:dyDescent="0.25">
      <c r="A2273" t="str">
        <f ca="1">'YODA File'!C2274</f>
        <v/>
      </c>
    </row>
    <row r="2274" spans="1:1" hidden="1" x14ac:dyDescent="0.25">
      <c r="A2274" t="str">
        <f ca="1">'YODA File'!C2275</f>
        <v/>
      </c>
    </row>
    <row r="2275" spans="1:1" hidden="1" x14ac:dyDescent="0.25">
      <c r="A2275" t="str">
        <f ca="1">'YODA File'!C2276</f>
        <v/>
      </c>
    </row>
    <row r="2276" spans="1:1" hidden="1" x14ac:dyDescent="0.25">
      <c r="A2276" t="str">
        <f ca="1">'YODA File'!C2277</f>
        <v/>
      </c>
    </row>
    <row r="2277" spans="1:1" hidden="1" x14ac:dyDescent="0.25">
      <c r="A2277" t="str">
        <f ca="1">'YODA File'!C2278</f>
        <v/>
      </c>
    </row>
    <row r="2278" spans="1:1" hidden="1" x14ac:dyDescent="0.25">
      <c r="A2278" t="str">
        <f ca="1">'YODA File'!C2279</f>
        <v/>
      </c>
    </row>
    <row r="2279" spans="1:1" hidden="1" x14ac:dyDescent="0.25">
      <c r="A2279" t="str">
        <f ca="1">'YODA File'!C2280</f>
        <v/>
      </c>
    </row>
    <row r="2280" spans="1:1" hidden="1" x14ac:dyDescent="0.25">
      <c r="A2280" t="str">
        <f ca="1">'YODA File'!C2281</f>
        <v/>
      </c>
    </row>
    <row r="2281" spans="1:1" hidden="1" x14ac:dyDescent="0.25">
      <c r="A2281" t="str">
        <f ca="1">'YODA File'!C2282</f>
        <v/>
      </c>
    </row>
    <row r="2282" spans="1:1" hidden="1" x14ac:dyDescent="0.25">
      <c r="A2282" t="str">
        <f ca="1">'YODA File'!C2283</f>
        <v/>
      </c>
    </row>
    <row r="2283" spans="1:1" hidden="1" x14ac:dyDescent="0.25">
      <c r="A2283" t="str">
        <f ca="1">'YODA File'!C2284</f>
        <v/>
      </c>
    </row>
    <row r="2284" spans="1:1" hidden="1" x14ac:dyDescent="0.25">
      <c r="A2284" t="str">
        <f ca="1">'YODA File'!C2285</f>
        <v/>
      </c>
    </row>
    <row r="2285" spans="1:1" hidden="1" x14ac:dyDescent="0.25">
      <c r="A2285" t="str">
        <f ca="1">'YODA File'!C2286</f>
        <v/>
      </c>
    </row>
    <row r="2286" spans="1:1" hidden="1" x14ac:dyDescent="0.25">
      <c r="A2286" t="str">
        <f ca="1">'YODA File'!C2287</f>
        <v/>
      </c>
    </row>
    <row r="2287" spans="1:1" hidden="1" x14ac:dyDescent="0.25">
      <c r="A2287" t="str">
        <f ca="1">'YODA File'!C2288</f>
        <v/>
      </c>
    </row>
    <row r="2288" spans="1:1" hidden="1" x14ac:dyDescent="0.25">
      <c r="A2288" t="str">
        <f ca="1">'YODA File'!C2289</f>
        <v/>
      </c>
    </row>
    <row r="2289" spans="1:1" hidden="1" x14ac:dyDescent="0.25">
      <c r="A2289" t="str">
        <f ca="1">'YODA File'!C2290</f>
        <v/>
      </c>
    </row>
    <row r="2290" spans="1:1" hidden="1" x14ac:dyDescent="0.25">
      <c r="A2290" t="str">
        <f ca="1">'YODA File'!C2291</f>
        <v/>
      </c>
    </row>
    <row r="2291" spans="1:1" hidden="1" x14ac:dyDescent="0.25">
      <c r="A2291" t="str">
        <f ca="1">'YODA File'!C2292</f>
        <v/>
      </c>
    </row>
    <row r="2292" spans="1:1" hidden="1" x14ac:dyDescent="0.25">
      <c r="A2292" t="str">
        <f ca="1">'YODA File'!C2293</f>
        <v/>
      </c>
    </row>
    <row r="2293" spans="1:1" hidden="1" x14ac:dyDescent="0.25">
      <c r="A2293" t="str">
        <f ca="1">'YODA File'!C2294</f>
        <v/>
      </c>
    </row>
    <row r="2294" spans="1:1" hidden="1" x14ac:dyDescent="0.25">
      <c r="A2294" t="str">
        <f ca="1">'YODA File'!C2295</f>
        <v/>
      </c>
    </row>
    <row r="2295" spans="1:1" hidden="1" x14ac:dyDescent="0.25">
      <c r="A2295" t="str">
        <f ca="1">'YODA File'!C2296</f>
        <v/>
      </c>
    </row>
    <row r="2296" spans="1:1" hidden="1" x14ac:dyDescent="0.25">
      <c r="A2296" t="str">
        <f ca="1">'YODA File'!C2297</f>
        <v/>
      </c>
    </row>
    <row r="2297" spans="1:1" hidden="1" x14ac:dyDescent="0.25">
      <c r="A2297" t="str">
        <f ca="1">'YODA File'!C2298</f>
        <v/>
      </c>
    </row>
    <row r="2298" spans="1:1" hidden="1" x14ac:dyDescent="0.25">
      <c r="A2298" t="str">
        <f ca="1">'YODA File'!C2299</f>
        <v/>
      </c>
    </row>
    <row r="2299" spans="1:1" hidden="1" x14ac:dyDescent="0.25">
      <c r="A2299" t="str">
        <f ca="1">'YODA File'!C2300</f>
        <v/>
      </c>
    </row>
    <row r="2300" spans="1:1" hidden="1" x14ac:dyDescent="0.25">
      <c r="A2300" t="str">
        <f ca="1">'YODA File'!C2301</f>
        <v/>
      </c>
    </row>
    <row r="2301" spans="1:1" hidden="1" x14ac:dyDescent="0.25">
      <c r="A2301" t="str">
        <f ca="1">'YODA File'!C2302</f>
        <v/>
      </c>
    </row>
    <row r="2302" spans="1:1" hidden="1" x14ac:dyDescent="0.25">
      <c r="A2302" t="str">
        <f ca="1">'YODA File'!C2303</f>
        <v/>
      </c>
    </row>
    <row r="2303" spans="1:1" hidden="1" x14ac:dyDescent="0.25">
      <c r="A2303" t="str">
        <f ca="1">'YODA File'!C2304</f>
        <v/>
      </c>
    </row>
    <row r="2304" spans="1:1" hidden="1" x14ac:dyDescent="0.25">
      <c r="A2304" t="str">
        <f ca="1">'YODA File'!C2305</f>
        <v/>
      </c>
    </row>
    <row r="2305" spans="1:1" hidden="1" x14ac:dyDescent="0.25">
      <c r="A2305" t="str">
        <f ca="1">'YODA File'!C2306</f>
        <v/>
      </c>
    </row>
    <row r="2306" spans="1:1" hidden="1" x14ac:dyDescent="0.25">
      <c r="A2306" t="str">
        <f ca="1">'YODA File'!C2307</f>
        <v/>
      </c>
    </row>
    <row r="2307" spans="1:1" hidden="1" x14ac:dyDescent="0.25">
      <c r="A2307" t="str">
        <f ca="1">'YODA File'!C2308</f>
        <v/>
      </c>
    </row>
    <row r="2308" spans="1:1" hidden="1" x14ac:dyDescent="0.25">
      <c r="A2308" t="str">
        <f ca="1">'YODA File'!C2309</f>
        <v/>
      </c>
    </row>
    <row r="2309" spans="1:1" hidden="1" x14ac:dyDescent="0.25">
      <c r="A2309" t="str">
        <f ca="1">'YODA File'!C2310</f>
        <v/>
      </c>
    </row>
    <row r="2310" spans="1:1" hidden="1" x14ac:dyDescent="0.25">
      <c r="A2310" t="str">
        <f ca="1">'YODA File'!C2311</f>
        <v/>
      </c>
    </row>
    <row r="2311" spans="1:1" hidden="1" x14ac:dyDescent="0.25">
      <c r="A2311" t="str">
        <f ca="1">'YODA File'!C2312</f>
        <v/>
      </c>
    </row>
    <row r="2312" spans="1:1" hidden="1" x14ac:dyDescent="0.25">
      <c r="A2312" t="str">
        <f ca="1">'YODA File'!C2313</f>
        <v/>
      </c>
    </row>
    <row r="2313" spans="1:1" hidden="1" x14ac:dyDescent="0.25">
      <c r="A2313" t="str">
        <f ca="1">'YODA File'!C2314</f>
        <v/>
      </c>
    </row>
    <row r="2314" spans="1:1" hidden="1" x14ac:dyDescent="0.25">
      <c r="A2314" t="str">
        <f ca="1">'YODA File'!C2315</f>
        <v/>
      </c>
    </row>
    <row r="2315" spans="1:1" hidden="1" x14ac:dyDescent="0.25">
      <c r="A2315" t="str">
        <f ca="1">'YODA File'!C2316</f>
        <v/>
      </c>
    </row>
    <row r="2316" spans="1:1" hidden="1" x14ac:dyDescent="0.25">
      <c r="A2316" t="str">
        <f ca="1">'YODA File'!C2317</f>
        <v/>
      </c>
    </row>
    <row r="2317" spans="1:1" hidden="1" x14ac:dyDescent="0.25">
      <c r="A2317" t="str">
        <f ca="1">'YODA File'!C2318</f>
        <v/>
      </c>
    </row>
    <row r="2318" spans="1:1" hidden="1" x14ac:dyDescent="0.25">
      <c r="A2318" t="str">
        <f ca="1">'YODA File'!C2319</f>
        <v/>
      </c>
    </row>
    <row r="2319" spans="1:1" hidden="1" x14ac:dyDescent="0.25">
      <c r="A2319" t="str">
        <f ca="1">'YODA File'!C2320</f>
        <v/>
      </c>
    </row>
    <row r="2320" spans="1:1" hidden="1" x14ac:dyDescent="0.25">
      <c r="A2320" t="str">
        <f ca="1">'YODA File'!C2321</f>
        <v/>
      </c>
    </row>
    <row r="2321" spans="1:1" hidden="1" x14ac:dyDescent="0.25">
      <c r="A2321" t="str">
        <f ca="1">'YODA File'!C2322</f>
        <v/>
      </c>
    </row>
    <row r="2322" spans="1:1" hidden="1" x14ac:dyDescent="0.25">
      <c r="A2322" t="str">
        <f ca="1">'YODA File'!C2323</f>
        <v/>
      </c>
    </row>
    <row r="2323" spans="1:1" hidden="1" x14ac:dyDescent="0.25">
      <c r="A2323" t="str">
        <f ca="1">'YODA File'!C2324</f>
        <v/>
      </c>
    </row>
    <row r="2324" spans="1:1" hidden="1" x14ac:dyDescent="0.25">
      <c r="A2324" t="str">
        <f ca="1">'YODA File'!C2325</f>
        <v/>
      </c>
    </row>
    <row r="2325" spans="1:1" hidden="1" x14ac:dyDescent="0.25">
      <c r="A2325" t="str">
        <f ca="1">'YODA File'!C2326</f>
        <v/>
      </c>
    </row>
    <row r="2326" spans="1:1" hidden="1" x14ac:dyDescent="0.25">
      <c r="A2326" t="str">
        <f ca="1">'YODA File'!C2327</f>
        <v/>
      </c>
    </row>
    <row r="2327" spans="1:1" hidden="1" x14ac:dyDescent="0.25">
      <c r="A2327" t="str">
        <f ca="1">'YODA File'!C2328</f>
        <v/>
      </c>
    </row>
    <row r="2328" spans="1:1" hidden="1" x14ac:dyDescent="0.25">
      <c r="A2328" t="str">
        <f ca="1">'YODA File'!C2329</f>
        <v/>
      </c>
    </row>
    <row r="2329" spans="1:1" hidden="1" x14ac:dyDescent="0.25">
      <c r="A2329" t="str">
        <f ca="1">'YODA File'!C2330</f>
        <v/>
      </c>
    </row>
    <row r="2330" spans="1:1" hidden="1" x14ac:dyDescent="0.25">
      <c r="A2330" t="str">
        <f ca="1">'YODA File'!C2331</f>
        <v/>
      </c>
    </row>
    <row r="2331" spans="1:1" hidden="1" x14ac:dyDescent="0.25">
      <c r="A2331" t="str">
        <f ca="1">'YODA File'!C2332</f>
        <v/>
      </c>
    </row>
    <row r="2332" spans="1:1" hidden="1" x14ac:dyDescent="0.25">
      <c r="A2332" t="str">
        <f ca="1">'YODA File'!C2333</f>
        <v/>
      </c>
    </row>
    <row r="2333" spans="1:1" hidden="1" x14ac:dyDescent="0.25">
      <c r="A2333" t="str">
        <f ca="1">'YODA File'!C2334</f>
        <v/>
      </c>
    </row>
    <row r="2334" spans="1:1" hidden="1" x14ac:dyDescent="0.25">
      <c r="A2334" t="str">
        <f ca="1">'YODA File'!C2335</f>
        <v/>
      </c>
    </row>
    <row r="2335" spans="1:1" hidden="1" x14ac:dyDescent="0.25">
      <c r="A2335" t="str">
        <f ca="1">'YODA File'!C2336</f>
        <v/>
      </c>
    </row>
    <row r="2336" spans="1:1" hidden="1" x14ac:dyDescent="0.25">
      <c r="A2336" t="str">
        <f ca="1">'YODA File'!C2337</f>
        <v/>
      </c>
    </row>
    <row r="2337" spans="1:1" hidden="1" x14ac:dyDescent="0.25">
      <c r="A2337" t="str">
        <f ca="1">'YODA File'!C2338</f>
        <v/>
      </c>
    </row>
    <row r="2338" spans="1:1" hidden="1" x14ac:dyDescent="0.25">
      <c r="A2338" t="str">
        <f ca="1">'YODA File'!C2339</f>
        <v/>
      </c>
    </row>
    <row r="2339" spans="1:1" hidden="1" x14ac:dyDescent="0.25">
      <c r="A2339" t="str">
        <f ca="1">'YODA File'!C2340</f>
        <v/>
      </c>
    </row>
    <row r="2340" spans="1:1" hidden="1" x14ac:dyDescent="0.25">
      <c r="A2340" t="str">
        <f ca="1">'YODA File'!C2341</f>
        <v/>
      </c>
    </row>
    <row r="2341" spans="1:1" hidden="1" x14ac:dyDescent="0.25">
      <c r="A2341" t="str">
        <f ca="1">'YODA File'!C2342</f>
        <v/>
      </c>
    </row>
    <row r="2342" spans="1:1" hidden="1" x14ac:dyDescent="0.25">
      <c r="A2342" t="str">
        <f ca="1">'YODA File'!C2343</f>
        <v/>
      </c>
    </row>
    <row r="2343" spans="1:1" hidden="1" x14ac:dyDescent="0.25">
      <c r="A2343" t="str">
        <f ca="1">'YODA File'!C2344</f>
        <v/>
      </c>
    </row>
    <row r="2344" spans="1:1" hidden="1" x14ac:dyDescent="0.25">
      <c r="A2344" t="str">
        <f ca="1">'YODA File'!C2345</f>
        <v/>
      </c>
    </row>
    <row r="2345" spans="1:1" hidden="1" x14ac:dyDescent="0.25">
      <c r="A2345" t="str">
        <f ca="1">'YODA File'!C2346</f>
        <v/>
      </c>
    </row>
    <row r="2346" spans="1:1" hidden="1" x14ac:dyDescent="0.25">
      <c r="A2346" t="str">
        <f ca="1">'YODA File'!C2347</f>
        <v/>
      </c>
    </row>
    <row r="2347" spans="1:1" hidden="1" x14ac:dyDescent="0.25">
      <c r="A2347" t="str">
        <f ca="1">'YODA File'!C2348</f>
        <v/>
      </c>
    </row>
    <row r="2348" spans="1:1" hidden="1" x14ac:dyDescent="0.25">
      <c r="A2348" t="str">
        <f ca="1">'YODA File'!C2349</f>
        <v/>
      </c>
    </row>
    <row r="2349" spans="1:1" hidden="1" x14ac:dyDescent="0.25">
      <c r="A2349" t="str">
        <f ca="1">'YODA File'!C2350</f>
        <v/>
      </c>
    </row>
    <row r="2350" spans="1:1" hidden="1" x14ac:dyDescent="0.25">
      <c r="A2350" t="str">
        <f ca="1">'YODA File'!C2351</f>
        <v/>
      </c>
    </row>
    <row r="2351" spans="1:1" hidden="1" x14ac:dyDescent="0.25">
      <c r="A2351" t="str">
        <f ca="1">'YODA File'!C2352</f>
        <v/>
      </c>
    </row>
    <row r="2352" spans="1:1" hidden="1" x14ac:dyDescent="0.25">
      <c r="A2352" t="str">
        <f ca="1">'YODA File'!C2353</f>
        <v/>
      </c>
    </row>
    <row r="2353" spans="1:1" hidden="1" x14ac:dyDescent="0.25">
      <c r="A2353" t="str">
        <f ca="1">'YODA File'!C2354</f>
        <v/>
      </c>
    </row>
    <row r="2354" spans="1:1" hidden="1" x14ac:dyDescent="0.25">
      <c r="A2354" t="str">
        <f ca="1">'YODA File'!C2355</f>
        <v/>
      </c>
    </row>
    <row r="2355" spans="1:1" hidden="1" x14ac:dyDescent="0.25">
      <c r="A2355" t="str">
        <f ca="1">'YODA File'!C2356</f>
        <v/>
      </c>
    </row>
    <row r="2356" spans="1:1" hidden="1" x14ac:dyDescent="0.25">
      <c r="A2356" t="str">
        <f ca="1">'YODA File'!C2357</f>
        <v/>
      </c>
    </row>
    <row r="2357" spans="1:1" hidden="1" x14ac:dyDescent="0.25">
      <c r="A2357" t="str">
        <f ca="1">'YODA File'!C2358</f>
        <v/>
      </c>
    </row>
    <row r="2358" spans="1:1" hidden="1" x14ac:dyDescent="0.25">
      <c r="A2358" t="str">
        <f ca="1">'YODA File'!C2359</f>
        <v/>
      </c>
    </row>
    <row r="2359" spans="1:1" hidden="1" x14ac:dyDescent="0.25">
      <c r="A2359" t="str">
        <f ca="1">'YODA File'!C2360</f>
        <v/>
      </c>
    </row>
    <row r="2360" spans="1:1" hidden="1" x14ac:dyDescent="0.25">
      <c r="A2360" t="str">
        <f ca="1">'YODA File'!C2361</f>
        <v/>
      </c>
    </row>
    <row r="2361" spans="1:1" hidden="1" x14ac:dyDescent="0.25">
      <c r="A2361" t="str">
        <f ca="1">'YODA File'!C2362</f>
        <v/>
      </c>
    </row>
    <row r="2362" spans="1:1" hidden="1" x14ac:dyDescent="0.25">
      <c r="A2362" t="str">
        <f ca="1">'YODA File'!C2363</f>
        <v/>
      </c>
    </row>
    <row r="2363" spans="1:1" hidden="1" x14ac:dyDescent="0.25">
      <c r="A2363" t="str">
        <f ca="1">'YODA File'!C2364</f>
        <v/>
      </c>
    </row>
    <row r="2364" spans="1:1" hidden="1" x14ac:dyDescent="0.25">
      <c r="A2364" t="str">
        <f ca="1">'YODA File'!C2365</f>
        <v/>
      </c>
    </row>
    <row r="2365" spans="1:1" hidden="1" x14ac:dyDescent="0.25">
      <c r="A2365" t="str">
        <f ca="1">'YODA File'!C2366</f>
        <v/>
      </c>
    </row>
    <row r="2366" spans="1:1" hidden="1" x14ac:dyDescent="0.25">
      <c r="A2366" t="str">
        <f ca="1">'YODA File'!C2367</f>
        <v/>
      </c>
    </row>
    <row r="2367" spans="1:1" hidden="1" x14ac:dyDescent="0.25">
      <c r="A2367" t="str">
        <f ca="1">'YODA File'!C2368</f>
        <v/>
      </c>
    </row>
    <row r="2368" spans="1:1" hidden="1" x14ac:dyDescent="0.25">
      <c r="A2368" t="str">
        <f ca="1">'YODA File'!C2369</f>
        <v/>
      </c>
    </row>
    <row r="2369" spans="1:1" hidden="1" x14ac:dyDescent="0.25">
      <c r="A2369" t="str">
        <f ca="1">'YODA File'!C2370</f>
        <v/>
      </c>
    </row>
    <row r="2370" spans="1:1" hidden="1" x14ac:dyDescent="0.25">
      <c r="A2370" t="str">
        <f ca="1">'YODA File'!C2371</f>
        <v/>
      </c>
    </row>
    <row r="2371" spans="1:1" hidden="1" x14ac:dyDescent="0.25">
      <c r="A2371" t="str">
        <f ca="1">'YODA File'!C2372</f>
        <v/>
      </c>
    </row>
    <row r="2372" spans="1:1" hidden="1" x14ac:dyDescent="0.25">
      <c r="A2372" t="str">
        <f ca="1">'YODA File'!C2373</f>
        <v/>
      </c>
    </row>
    <row r="2373" spans="1:1" hidden="1" x14ac:dyDescent="0.25">
      <c r="A2373" t="str">
        <f ca="1">'YODA File'!C2374</f>
        <v/>
      </c>
    </row>
    <row r="2374" spans="1:1" hidden="1" x14ac:dyDescent="0.25">
      <c r="A2374" t="str">
        <f ca="1">'YODA File'!C2375</f>
        <v/>
      </c>
    </row>
    <row r="2375" spans="1:1" hidden="1" x14ac:dyDescent="0.25">
      <c r="A2375" t="str">
        <f ca="1">'YODA File'!C2376</f>
        <v/>
      </c>
    </row>
    <row r="2376" spans="1:1" hidden="1" x14ac:dyDescent="0.25">
      <c r="A2376" t="str">
        <f ca="1">'YODA File'!C2377</f>
        <v/>
      </c>
    </row>
    <row r="2377" spans="1:1" hidden="1" x14ac:dyDescent="0.25">
      <c r="A2377" t="str">
        <f ca="1">'YODA File'!C2378</f>
        <v/>
      </c>
    </row>
    <row r="2378" spans="1:1" hidden="1" x14ac:dyDescent="0.25">
      <c r="A2378" t="str">
        <f ca="1">'YODA File'!C2379</f>
        <v/>
      </c>
    </row>
    <row r="2379" spans="1:1" hidden="1" x14ac:dyDescent="0.25">
      <c r="A2379" t="str">
        <f ca="1">'YODA File'!C2380</f>
        <v/>
      </c>
    </row>
    <row r="2380" spans="1:1" hidden="1" x14ac:dyDescent="0.25">
      <c r="A2380" t="str">
        <f ca="1">'YODA File'!C2381</f>
        <v/>
      </c>
    </row>
    <row r="2381" spans="1:1" hidden="1" x14ac:dyDescent="0.25">
      <c r="A2381" t="str">
        <f ca="1">'YODA File'!C2382</f>
        <v/>
      </c>
    </row>
    <row r="2382" spans="1:1" hidden="1" x14ac:dyDescent="0.25">
      <c r="A2382" t="str">
        <f ca="1">'YODA File'!C2383</f>
        <v/>
      </c>
    </row>
    <row r="2383" spans="1:1" hidden="1" x14ac:dyDescent="0.25">
      <c r="A2383" t="str">
        <f ca="1">'YODA File'!C2384</f>
        <v/>
      </c>
    </row>
    <row r="2384" spans="1:1" hidden="1" x14ac:dyDescent="0.25">
      <c r="A2384" t="str">
        <f ca="1">'YODA File'!C2385</f>
        <v/>
      </c>
    </row>
  </sheetData>
  <autoFilter ref="A1:A2384">
    <filterColumn colId="0">
      <customFilters>
        <customFilter operator="notEqual" val=" "/>
      </customFilters>
    </filterColumn>
  </autoFilter>
  <conditionalFormatting sqref="A1:XFD1048576">
    <cfRule type="containsText" dxfId="0" priority="1" operator="containsText" text="PLEASE FILL">
      <formula>NOT(ISERROR(SEARCH("PLEASE FILL",A1)))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3"/>
  <sheetViews>
    <sheetView topLeftCell="I2" workbookViewId="0">
      <selection activeCell="Q1" sqref="Q1"/>
    </sheetView>
  </sheetViews>
  <sheetFormatPr defaultColWidth="8.85546875" defaultRowHeight="15" x14ac:dyDescent="0.25"/>
  <cols>
    <col min="1" max="1" width="10.5703125" bestFit="1" customWidth="1"/>
    <col min="2" max="2" width="16.140625" bestFit="1" customWidth="1"/>
    <col min="3" max="3" width="21.5703125" bestFit="1" customWidth="1"/>
    <col min="4" max="4" width="17" bestFit="1" customWidth="1"/>
    <col min="5" max="5" width="26" bestFit="1" customWidth="1"/>
    <col min="6" max="6" width="29" bestFit="1" customWidth="1"/>
    <col min="7" max="7" width="35.85546875" bestFit="1" customWidth="1"/>
    <col min="8" max="8" width="33.28515625" bestFit="1" customWidth="1"/>
    <col min="9" max="9" width="20.140625" bestFit="1" customWidth="1"/>
    <col min="10" max="10" width="60.85546875" bestFit="1" customWidth="1"/>
    <col min="12" max="12" width="21.42578125" bestFit="1" customWidth="1"/>
    <col min="14" max="14" width="21.28515625" bestFit="1" customWidth="1"/>
    <col min="15" max="15" width="32.42578125" bestFit="1" customWidth="1"/>
    <col min="16" max="16" width="17.5703125" bestFit="1" customWidth="1"/>
    <col min="17" max="17" width="23.140625" bestFit="1" customWidth="1"/>
    <col min="18" max="18" width="17.5703125" bestFit="1" customWidth="1"/>
  </cols>
  <sheetData>
    <row r="1" spans="1:17" x14ac:dyDescent="0.25">
      <c r="A1" s="1" t="s">
        <v>548</v>
      </c>
      <c r="B1" s="1" t="s">
        <v>575</v>
      </c>
      <c r="C1" s="1" t="s">
        <v>567</v>
      </c>
      <c r="D1" s="1" t="s">
        <v>568</v>
      </c>
      <c r="E1" s="1" t="s">
        <v>574</v>
      </c>
      <c r="F1" s="1" t="s">
        <v>569</v>
      </c>
      <c r="G1" s="1" t="s">
        <v>570</v>
      </c>
      <c r="H1" s="1" t="s">
        <v>571</v>
      </c>
      <c r="I1" s="1" t="s">
        <v>572</v>
      </c>
      <c r="J1" s="1" t="s">
        <v>604</v>
      </c>
      <c r="K1" s="1" t="s">
        <v>573</v>
      </c>
      <c r="L1" s="1" t="s">
        <v>576</v>
      </c>
      <c r="M1" s="1" t="s">
        <v>617</v>
      </c>
      <c r="N1" s="1" t="s">
        <v>623</v>
      </c>
      <c r="O1" s="1" t="s">
        <v>632</v>
      </c>
      <c r="P1" s="1" t="s">
        <v>699</v>
      </c>
      <c r="Q1" s="1" t="s">
        <v>701</v>
      </c>
    </row>
    <row r="2" spans="1:17" x14ac:dyDescent="0.25">
      <c r="A2" t="b">
        <v>1</v>
      </c>
      <c r="B2" s="16" t="s">
        <v>498</v>
      </c>
      <c r="C2" t="s">
        <v>14</v>
      </c>
      <c r="D2" t="s">
        <v>7</v>
      </c>
      <c r="E2" t="s">
        <v>32</v>
      </c>
      <c r="F2" t="s">
        <v>53</v>
      </c>
      <c r="G2" t="s">
        <v>61</v>
      </c>
      <c r="H2" t="s">
        <v>110</v>
      </c>
      <c r="I2" t="s">
        <v>383</v>
      </c>
      <c r="J2" t="s">
        <v>14</v>
      </c>
      <c r="K2" t="s">
        <v>514</v>
      </c>
      <c r="L2" t="s">
        <v>577</v>
      </c>
      <c r="M2" t="s">
        <v>618</v>
      </c>
      <c r="O2" t="s">
        <v>637</v>
      </c>
      <c r="P2" t="s">
        <v>7</v>
      </c>
      <c r="Q2" t="s">
        <v>702</v>
      </c>
    </row>
    <row r="3" spans="1:17" x14ac:dyDescent="0.25">
      <c r="A3" t="b">
        <v>0</v>
      </c>
      <c r="C3" t="s">
        <v>460</v>
      </c>
      <c r="D3" t="s">
        <v>8</v>
      </c>
      <c r="E3" t="s">
        <v>33</v>
      </c>
      <c r="F3" t="s">
        <v>54</v>
      </c>
      <c r="G3" t="s">
        <v>62</v>
      </c>
      <c r="H3" t="s">
        <v>111</v>
      </c>
      <c r="I3" t="s">
        <v>384</v>
      </c>
      <c r="J3" t="s">
        <v>157</v>
      </c>
      <c r="K3" t="s">
        <v>515</v>
      </c>
      <c r="L3" t="s">
        <v>578</v>
      </c>
      <c r="M3" t="s">
        <v>619</v>
      </c>
      <c r="O3" t="s">
        <v>638</v>
      </c>
      <c r="P3" t="s">
        <v>8</v>
      </c>
      <c r="Q3" t="s">
        <v>703</v>
      </c>
    </row>
    <row r="4" spans="1:17" x14ac:dyDescent="0.25">
      <c r="C4" t="s">
        <v>461</v>
      </c>
      <c r="D4" t="s">
        <v>9</v>
      </c>
      <c r="E4" t="s">
        <v>34</v>
      </c>
      <c r="F4" t="s">
        <v>55</v>
      </c>
      <c r="G4" t="s">
        <v>63</v>
      </c>
      <c r="H4" t="s">
        <v>112</v>
      </c>
      <c r="I4" t="s">
        <v>385</v>
      </c>
      <c r="J4" t="s">
        <v>158</v>
      </c>
      <c r="K4" t="s">
        <v>516</v>
      </c>
      <c r="L4" t="s">
        <v>579</v>
      </c>
      <c r="M4" t="s">
        <v>620</v>
      </c>
      <c r="O4" t="s">
        <v>639</v>
      </c>
      <c r="P4" t="s">
        <v>9</v>
      </c>
      <c r="Q4" t="s">
        <v>704</v>
      </c>
    </row>
    <row r="5" spans="1:17" x14ac:dyDescent="0.25">
      <c r="C5" t="s">
        <v>462</v>
      </c>
      <c r="D5" t="s">
        <v>10</v>
      </c>
      <c r="E5" t="s">
        <v>35</v>
      </c>
      <c r="F5" t="s">
        <v>56</v>
      </c>
      <c r="G5" t="s">
        <v>64</v>
      </c>
      <c r="H5" t="s">
        <v>113</v>
      </c>
      <c r="I5" t="s">
        <v>14</v>
      </c>
      <c r="J5" t="s">
        <v>159</v>
      </c>
      <c r="K5" t="s">
        <v>517</v>
      </c>
      <c r="L5" t="s">
        <v>580</v>
      </c>
      <c r="M5" t="s">
        <v>621</v>
      </c>
      <c r="O5" t="s">
        <v>640</v>
      </c>
      <c r="P5" t="s">
        <v>10</v>
      </c>
      <c r="Q5" t="s">
        <v>705</v>
      </c>
    </row>
    <row r="6" spans="1:17" x14ac:dyDescent="0.25">
      <c r="C6" t="s">
        <v>463</v>
      </c>
      <c r="D6" t="s">
        <v>11</v>
      </c>
      <c r="E6" t="s">
        <v>36</v>
      </c>
      <c r="F6" t="s">
        <v>57</v>
      </c>
      <c r="G6" t="s">
        <v>65</v>
      </c>
      <c r="H6" t="s">
        <v>114</v>
      </c>
      <c r="J6" t="s">
        <v>160</v>
      </c>
      <c r="K6" t="s">
        <v>518</v>
      </c>
      <c r="L6" t="s">
        <v>53</v>
      </c>
      <c r="M6" t="s">
        <v>622</v>
      </c>
      <c r="O6" t="s">
        <v>641</v>
      </c>
      <c r="P6" t="s">
        <v>11</v>
      </c>
      <c r="Q6" t="s">
        <v>706</v>
      </c>
    </row>
    <row r="7" spans="1:17" x14ac:dyDescent="0.25">
      <c r="C7" t="s">
        <v>464</v>
      </c>
      <c r="D7" t="s">
        <v>12</v>
      </c>
      <c r="E7" t="s">
        <v>37</v>
      </c>
      <c r="F7" t="s">
        <v>58</v>
      </c>
      <c r="G7" t="s">
        <v>66</v>
      </c>
      <c r="H7" t="s">
        <v>115</v>
      </c>
      <c r="J7" t="s">
        <v>161</v>
      </c>
      <c r="K7" t="s">
        <v>519</v>
      </c>
      <c r="L7" t="s">
        <v>124</v>
      </c>
      <c r="O7" t="s">
        <v>642</v>
      </c>
      <c r="P7" t="s">
        <v>12</v>
      </c>
      <c r="Q7" t="s">
        <v>707</v>
      </c>
    </row>
    <row r="8" spans="1:17" x14ac:dyDescent="0.25">
      <c r="C8" t="s">
        <v>465</v>
      </c>
      <c r="D8" t="s">
        <v>13</v>
      </c>
      <c r="E8" t="s">
        <v>38</v>
      </c>
      <c r="F8" t="s">
        <v>59</v>
      </c>
      <c r="G8" t="s">
        <v>67</v>
      </c>
      <c r="H8" t="s">
        <v>116</v>
      </c>
      <c r="J8" t="s">
        <v>162</v>
      </c>
      <c r="K8" t="s">
        <v>520</v>
      </c>
      <c r="L8" t="s">
        <v>581</v>
      </c>
      <c r="O8" t="s">
        <v>643</v>
      </c>
      <c r="P8" t="s">
        <v>13</v>
      </c>
      <c r="Q8" t="s">
        <v>708</v>
      </c>
    </row>
    <row r="9" spans="1:17" x14ac:dyDescent="0.25">
      <c r="C9" t="s">
        <v>466</v>
      </c>
      <c r="D9" t="s">
        <v>14</v>
      </c>
      <c r="E9" t="s">
        <v>39</v>
      </c>
      <c r="F9" t="s">
        <v>60</v>
      </c>
      <c r="G9" t="s">
        <v>68</v>
      </c>
      <c r="H9" t="s">
        <v>117</v>
      </c>
      <c r="J9" t="s">
        <v>163</v>
      </c>
      <c r="K9" t="s">
        <v>521</v>
      </c>
      <c r="L9" t="s">
        <v>582</v>
      </c>
      <c r="O9" t="s">
        <v>644</v>
      </c>
      <c r="P9" t="s">
        <v>14</v>
      </c>
      <c r="Q9" t="s">
        <v>709</v>
      </c>
    </row>
    <row r="10" spans="1:17" x14ac:dyDescent="0.25">
      <c r="C10" t="s">
        <v>467</v>
      </c>
      <c r="D10" t="s">
        <v>15</v>
      </c>
      <c r="E10" t="s">
        <v>40</v>
      </c>
      <c r="G10" t="s">
        <v>69</v>
      </c>
      <c r="H10" t="s">
        <v>118</v>
      </c>
      <c r="J10" t="s">
        <v>164</v>
      </c>
      <c r="K10" t="s">
        <v>522</v>
      </c>
      <c r="L10" t="s">
        <v>583</v>
      </c>
      <c r="O10" t="s">
        <v>645</v>
      </c>
      <c r="P10" t="s">
        <v>700</v>
      </c>
      <c r="Q10" t="s">
        <v>710</v>
      </c>
    </row>
    <row r="11" spans="1:17" x14ac:dyDescent="0.25">
      <c r="C11" t="s">
        <v>468</v>
      </c>
      <c r="E11" t="s">
        <v>41</v>
      </c>
      <c r="G11" t="s">
        <v>70</v>
      </c>
      <c r="H11" t="s">
        <v>119</v>
      </c>
      <c r="J11" t="s">
        <v>165</v>
      </c>
      <c r="K11" t="s">
        <v>523</v>
      </c>
      <c r="L11" t="s">
        <v>13</v>
      </c>
      <c r="O11" t="s">
        <v>646</v>
      </c>
      <c r="Q11" t="s">
        <v>711</v>
      </c>
    </row>
    <row r="12" spans="1:17" x14ac:dyDescent="0.25">
      <c r="C12" t="s">
        <v>469</v>
      </c>
      <c r="E12" t="s">
        <v>42</v>
      </c>
      <c r="G12" t="s">
        <v>71</v>
      </c>
      <c r="H12" t="s">
        <v>120</v>
      </c>
      <c r="J12" t="s">
        <v>166</v>
      </c>
      <c r="K12" t="s">
        <v>512</v>
      </c>
      <c r="L12" t="s">
        <v>584</v>
      </c>
      <c r="O12" t="s">
        <v>647</v>
      </c>
      <c r="Q12" t="s">
        <v>712</v>
      </c>
    </row>
    <row r="13" spans="1:17" x14ac:dyDescent="0.25">
      <c r="C13" t="s">
        <v>470</v>
      </c>
      <c r="E13" t="s">
        <v>43</v>
      </c>
      <c r="G13" t="s">
        <v>72</v>
      </c>
      <c r="H13" t="s">
        <v>121</v>
      </c>
      <c r="J13" t="s">
        <v>167</v>
      </c>
      <c r="K13" t="s">
        <v>513</v>
      </c>
      <c r="L13" t="s">
        <v>585</v>
      </c>
      <c r="O13" t="s">
        <v>648</v>
      </c>
      <c r="Q13" t="s">
        <v>713</v>
      </c>
    </row>
    <row r="14" spans="1:17" x14ac:dyDescent="0.25">
      <c r="C14" t="s">
        <v>471</v>
      </c>
      <c r="E14" t="s">
        <v>44</v>
      </c>
      <c r="G14" t="s">
        <v>73</v>
      </c>
      <c r="H14" t="s">
        <v>122</v>
      </c>
      <c r="J14" t="s">
        <v>168</v>
      </c>
      <c r="K14" t="s">
        <v>524</v>
      </c>
      <c r="L14" t="s">
        <v>586</v>
      </c>
      <c r="O14" t="s">
        <v>649</v>
      </c>
      <c r="Q14" t="s">
        <v>714</v>
      </c>
    </row>
    <row r="15" spans="1:17" x14ac:dyDescent="0.25">
      <c r="C15" t="s">
        <v>472</v>
      </c>
      <c r="E15" t="s">
        <v>45</v>
      </c>
      <c r="G15" t="s">
        <v>74</v>
      </c>
      <c r="H15" t="s">
        <v>123</v>
      </c>
      <c r="J15" t="s">
        <v>169</v>
      </c>
      <c r="K15" t="s">
        <v>525</v>
      </c>
      <c r="L15" t="s">
        <v>587</v>
      </c>
      <c r="O15" t="s">
        <v>650</v>
      </c>
      <c r="Q15" t="s">
        <v>715</v>
      </c>
    </row>
    <row r="16" spans="1:17" x14ac:dyDescent="0.25">
      <c r="C16" t="s">
        <v>473</v>
      </c>
      <c r="E16" t="s">
        <v>46</v>
      </c>
      <c r="G16" t="s">
        <v>75</v>
      </c>
      <c r="H16" t="s">
        <v>124</v>
      </c>
      <c r="J16" t="s">
        <v>170</v>
      </c>
      <c r="K16" t="s">
        <v>526</v>
      </c>
      <c r="L16" t="s">
        <v>14</v>
      </c>
      <c r="O16" t="s">
        <v>651</v>
      </c>
      <c r="Q16" t="s">
        <v>716</v>
      </c>
    </row>
    <row r="17" spans="3:17" x14ac:dyDescent="0.25">
      <c r="C17" t="s">
        <v>474</v>
      </c>
      <c r="E17" t="s">
        <v>47</v>
      </c>
      <c r="G17" t="s">
        <v>76</v>
      </c>
      <c r="H17" t="s">
        <v>125</v>
      </c>
      <c r="J17" t="s">
        <v>171</v>
      </c>
      <c r="K17" t="s">
        <v>527</v>
      </c>
      <c r="O17" t="s">
        <v>652</v>
      </c>
      <c r="Q17" t="s">
        <v>717</v>
      </c>
    </row>
    <row r="18" spans="3:17" x14ac:dyDescent="0.25">
      <c r="C18" t="s">
        <v>475</v>
      </c>
      <c r="E18" t="s">
        <v>48</v>
      </c>
      <c r="G18" t="s">
        <v>77</v>
      </c>
      <c r="H18" t="s">
        <v>126</v>
      </c>
      <c r="J18" t="s">
        <v>172</v>
      </c>
      <c r="K18" t="s">
        <v>528</v>
      </c>
      <c r="O18" t="s">
        <v>653</v>
      </c>
      <c r="Q18" t="s">
        <v>718</v>
      </c>
    </row>
    <row r="19" spans="3:17" x14ac:dyDescent="0.25">
      <c r="C19" t="s">
        <v>476</v>
      </c>
      <c r="E19" t="s">
        <v>49</v>
      </c>
      <c r="G19" t="s">
        <v>78</v>
      </c>
      <c r="H19" t="s">
        <v>127</v>
      </c>
      <c r="J19" t="s">
        <v>173</v>
      </c>
      <c r="K19" t="s">
        <v>529</v>
      </c>
      <c r="O19" t="s">
        <v>654</v>
      </c>
      <c r="Q19" t="s">
        <v>719</v>
      </c>
    </row>
    <row r="20" spans="3:17" x14ac:dyDescent="0.25">
      <c r="C20" t="s">
        <v>477</v>
      </c>
      <c r="E20" t="s">
        <v>50</v>
      </c>
      <c r="G20" t="s">
        <v>79</v>
      </c>
      <c r="H20" t="s">
        <v>128</v>
      </c>
      <c r="J20" t="s">
        <v>174</v>
      </c>
      <c r="K20" t="s">
        <v>530</v>
      </c>
      <c r="O20" t="s">
        <v>655</v>
      </c>
      <c r="Q20" t="s">
        <v>720</v>
      </c>
    </row>
    <row r="21" spans="3:17" x14ac:dyDescent="0.25">
      <c r="C21" t="s">
        <v>478</v>
      </c>
      <c r="E21" t="s">
        <v>51</v>
      </c>
      <c r="G21" t="s">
        <v>80</v>
      </c>
      <c r="H21" t="s">
        <v>129</v>
      </c>
      <c r="J21" t="s">
        <v>175</v>
      </c>
      <c r="K21" t="s">
        <v>531</v>
      </c>
      <c r="O21" t="s">
        <v>656</v>
      </c>
      <c r="Q21" t="s">
        <v>721</v>
      </c>
    </row>
    <row r="22" spans="3:17" x14ac:dyDescent="0.25">
      <c r="C22" t="s">
        <v>479</v>
      </c>
      <c r="E22" t="s">
        <v>52</v>
      </c>
      <c r="G22" t="s">
        <v>81</v>
      </c>
      <c r="H22" t="s">
        <v>130</v>
      </c>
      <c r="J22" t="s">
        <v>176</v>
      </c>
      <c r="K22" t="s">
        <v>532</v>
      </c>
      <c r="O22" t="s">
        <v>657</v>
      </c>
      <c r="Q22" t="s">
        <v>722</v>
      </c>
    </row>
    <row r="23" spans="3:17" x14ac:dyDescent="0.25">
      <c r="C23" t="s">
        <v>480</v>
      </c>
      <c r="G23" t="s">
        <v>82</v>
      </c>
      <c r="H23" t="s">
        <v>131</v>
      </c>
      <c r="J23" t="s">
        <v>177</v>
      </c>
      <c r="K23" t="s">
        <v>533</v>
      </c>
      <c r="O23" t="s">
        <v>658</v>
      </c>
      <c r="Q23" t="s">
        <v>723</v>
      </c>
    </row>
    <row r="24" spans="3:17" x14ac:dyDescent="0.25">
      <c r="C24" t="s">
        <v>481</v>
      </c>
      <c r="G24" t="s">
        <v>83</v>
      </c>
      <c r="H24" t="s">
        <v>132</v>
      </c>
      <c r="J24" t="s">
        <v>178</v>
      </c>
      <c r="K24" t="s">
        <v>534</v>
      </c>
      <c r="O24" t="s">
        <v>659</v>
      </c>
      <c r="Q24" t="s">
        <v>724</v>
      </c>
    </row>
    <row r="25" spans="3:17" x14ac:dyDescent="0.25">
      <c r="C25" t="s">
        <v>482</v>
      </c>
      <c r="G25" t="s">
        <v>84</v>
      </c>
      <c r="H25" t="s">
        <v>133</v>
      </c>
      <c r="J25" t="s">
        <v>179</v>
      </c>
      <c r="K25" t="s">
        <v>535</v>
      </c>
      <c r="O25" t="s">
        <v>14</v>
      </c>
      <c r="Q25" t="s">
        <v>725</v>
      </c>
    </row>
    <row r="26" spans="3:17" x14ac:dyDescent="0.25">
      <c r="C26" t="s">
        <v>483</v>
      </c>
      <c r="G26" t="s">
        <v>85</v>
      </c>
      <c r="H26" t="s">
        <v>134</v>
      </c>
      <c r="J26" t="s">
        <v>180</v>
      </c>
      <c r="K26" t="s">
        <v>536</v>
      </c>
      <c r="Q26" t="s">
        <v>726</v>
      </c>
    </row>
    <row r="27" spans="3:17" x14ac:dyDescent="0.25">
      <c r="C27" t="s">
        <v>484</v>
      </c>
      <c r="G27" t="s">
        <v>86</v>
      </c>
      <c r="H27" t="s">
        <v>135</v>
      </c>
      <c r="J27" t="s">
        <v>181</v>
      </c>
      <c r="K27" t="s">
        <v>537</v>
      </c>
      <c r="Q27" t="s">
        <v>727</v>
      </c>
    </row>
    <row r="28" spans="3:17" x14ac:dyDescent="0.25">
      <c r="G28" t="s">
        <v>87</v>
      </c>
      <c r="H28" t="s">
        <v>136</v>
      </c>
      <c r="J28" t="s">
        <v>182</v>
      </c>
      <c r="K28" t="s">
        <v>538</v>
      </c>
      <c r="Q28" t="s">
        <v>728</v>
      </c>
    </row>
    <row r="29" spans="3:17" x14ac:dyDescent="0.25">
      <c r="G29" t="s">
        <v>88</v>
      </c>
      <c r="H29" t="s">
        <v>137</v>
      </c>
      <c r="J29" t="s">
        <v>183</v>
      </c>
      <c r="K29" t="s">
        <v>539</v>
      </c>
      <c r="Q29" t="s">
        <v>729</v>
      </c>
    </row>
    <row r="30" spans="3:17" x14ac:dyDescent="0.25">
      <c r="G30" t="s">
        <v>89</v>
      </c>
      <c r="H30" t="s">
        <v>138</v>
      </c>
      <c r="J30" t="s">
        <v>184</v>
      </c>
      <c r="Q30" t="s">
        <v>730</v>
      </c>
    </row>
    <row r="31" spans="3:17" x14ac:dyDescent="0.25">
      <c r="G31" t="s">
        <v>90</v>
      </c>
      <c r="H31" t="s">
        <v>139</v>
      </c>
      <c r="J31" t="s">
        <v>185</v>
      </c>
      <c r="Q31" t="s">
        <v>731</v>
      </c>
    </row>
    <row r="32" spans="3:17" x14ac:dyDescent="0.25">
      <c r="G32" t="s">
        <v>91</v>
      </c>
      <c r="H32" t="s">
        <v>140</v>
      </c>
      <c r="J32" t="s">
        <v>186</v>
      </c>
      <c r="Q32" t="s">
        <v>732</v>
      </c>
    </row>
    <row r="33" spans="7:17" x14ac:dyDescent="0.25">
      <c r="G33" t="s">
        <v>92</v>
      </c>
      <c r="H33" t="s">
        <v>141</v>
      </c>
      <c r="J33" t="s">
        <v>187</v>
      </c>
      <c r="Q33" t="s">
        <v>733</v>
      </c>
    </row>
    <row r="34" spans="7:17" x14ac:dyDescent="0.25">
      <c r="G34" t="s">
        <v>93</v>
      </c>
      <c r="H34" t="s">
        <v>142</v>
      </c>
      <c r="J34" t="s">
        <v>188</v>
      </c>
      <c r="Q34" t="s">
        <v>734</v>
      </c>
    </row>
    <row r="35" spans="7:17" x14ac:dyDescent="0.25">
      <c r="G35" t="s">
        <v>94</v>
      </c>
      <c r="H35" t="s">
        <v>143</v>
      </c>
      <c r="J35" t="s">
        <v>189</v>
      </c>
      <c r="Q35" t="s">
        <v>735</v>
      </c>
    </row>
    <row r="36" spans="7:17" x14ac:dyDescent="0.25">
      <c r="G36" t="s">
        <v>95</v>
      </c>
      <c r="H36" t="s">
        <v>144</v>
      </c>
      <c r="J36" t="s">
        <v>190</v>
      </c>
      <c r="Q36" t="s">
        <v>736</v>
      </c>
    </row>
    <row r="37" spans="7:17" x14ac:dyDescent="0.25">
      <c r="G37" t="s">
        <v>96</v>
      </c>
      <c r="H37" t="s">
        <v>145</v>
      </c>
      <c r="J37" t="s">
        <v>191</v>
      </c>
      <c r="Q37" t="s">
        <v>737</v>
      </c>
    </row>
    <row r="38" spans="7:17" x14ac:dyDescent="0.25">
      <c r="G38" t="s">
        <v>97</v>
      </c>
      <c r="H38" t="s">
        <v>146</v>
      </c>
      <c r="J38" t="s">
        <v>192</v>
      </c>
      <c r="Q38" t="s">
        <v>738</v>
      </c>
    </row>
    <row r="39" spans="7:17" x14ac:dyDescent="0.25">
      <c r="G39" t="s">
        <v>98</v>
      </c>
      <c r="H39" t="s">
        <v>147</v>
      </c>
      <c r="J39" t="s">
        <v>193</v>
      </c>
      <c r="Q39" t="s">
        <v>739</v>
      </c>
    </row>
    <row r="40" spans="7:17" x14ac:dyDescent="0.25">
      <c r="G40" t="s">
        <v>99</v>
      </c>
      <c r="H40" t="s">
        <v>148</v>
      </c>
      <c r="J40" t="s">
        <v>194</v>
      </c>
      <c r="Q40" t="s">
        <v>740</v>
      </c>
    </row>
    <row r="41" spans="7:17" x14ac:dyDescent="0.25">
      <c r="G41" t="s">
        <v>100</v>
      </c>
      <c r="H41" t="s">
        <v>149</v>
      </c>
      <c r="J41" t="s">
        <v>195</v>
      </c>
      <c r="Q41" t="s">
        <v>741</v>
      </c>
    </row>
    <row r="42" spans="7:17" x14ac:dyDescent="0.25">
      <c r="G42" t="s">
        <v>14</v>
      </c>
      <c r="H42" t="s">
        <v>150</v>
      </c>
      <c r="J42" t="s">
        <v>196</v>
      </c>
      <c r="Q42" t="s">
        <v>742</v>
      </c>
    </row>
    <row r="43" spans="7:17" x14ac:dyDescent="0.25">
      <c r="G43" t="s">
        <v>101</v>
      </c>
      <c r="H43" t="s">
        <v>151</v>
      </c>
      <c r="J43" t="s">
        <v>197</v>
      </c>
      <c r="Q43" t="s">
        <v>743</v>
      </c>
    </row>
    <row r="44" spans="7:17" x14ac:dyDescent="0.25">
      <c r="G44" t="s">
        <v>102</v>
      </c>
      <c r="H44" t="s">
        <v>152</v>
      </c>
      <c r="J44" t="s">
        <v>198</v>
      </c>
      <c r="Q44" t="s">
        <v>744</v>
      </c>
    </row>
    <row r="45" spans="7:17" x14ac:dyDescent="0.25">
      <c r="G45" t="s">
        <v>103</v>
      </c>
      <c r="H45" t="s">
        <v>153</v>
      </c>
      <c r="J45" t="s">
        <v>199</v>
      </c>
      <c r="Q45" t="s">
        <v>745</v>
      </c>
    </row>
    <row r="46" spans="7:17" x14ac:dyDescent="0.25">
      <c r="G46" t="s">
        <v>104</v>
      </c>
      <c r="J46" t="s">
        <v>200</v>
      </c>
      <c r="Q46" t="s">
        <v>746</v>
      </c>
    </row>
    <row r="47" spans="7:17" x14ac:dyDescent="0.25">
      <c r="G47" t="s">
        <v>105</v>
      </c>
      <c r="J47" t="s">
        <v>201</v>
      </c>
      <c r="Q47" t="s">
        <v>747</v>
      </c>
    </row>
    <row r="48" spans="7:17" x14ac:dyDescent="0.25">
      <c r="G48" t="s">
        <v>106</v>
      </c>
      <c r="J48" t="s">
        <v>202</v>
      </c>
      <c r="Q48" t="s">
        <v>748</v>
      </c>
    </row>
    <row r="49" spans="7:17" x14ac:dyDescent="0.25">
      <c r="G49" t="s">
        <v>107</v>
      </c>
      <c r="J49" t="s">
        <v>203</v>
      </c>
      <c r="Q49" t="s">
        <v>749</v>
      </c>
    </row>
    <row r="50" spans="7:17" x14ac:dyDescent="0.25">
      <c r="G50" t="s">
        <v>108</v>
      </c>
      <c r="J50" t="s">
        <v>204</v>
      </c>
      <c r="Q50" t="s">
        <v>750</v>
      </c>
    </row>
    <row r="51" spans="7:17" x14ac:dyDescent="0.25">
      <c r="G51" t="s">
        <v>109</v>
      </c>
      <c r="J51" t="s">
        <v>205</v>
      </c>
      <c r="Q51" t="s">
        <v>751</v>
      </c>
    </row>
    <row r="52" spans="7:17" x14ac:dyDescent="0.25">
      <c r="J52" t="s">
        <v>206</v>
      </c>
      <c r="Q52" t="s">
        <v>752</v>
      </c>
    </row>
    <row r="53" spans="7:17" x14ac:dyDescent="0.25">
      <c r="J53" t="s">
        <v>207</v>
      </c>
      <c r="Q53" t="s">
        <v>753</v>
      </c>
    </row>
    <row r="54" spans="7:17" x14ac:dyDescent="0.25">
      <c r="J54" t="s">
        <v>208</v>
      </c>
      <c r="Q54" t="s">
        <v>754</v>
      </c>
    </row>
    <row r="55" spans="7:17" x14ac:dyDescent="0.25">
      <c r="J55" t="s">
        <v>209</v>
      </c>
      <c r="Q55" t="s">
        <v>755</v>
      </c>
    </row>
    <row r="56" spans="7:17" x14ac:dyDescent="0.25">
      <c r="J56" t="s">
        <v>210</v>
      </c>
      <c r="Q56" t="s">
        <v>756</v>
      </c>
    </row>
    <row r="57" spans="7:17" x14ac:dyDescent="0.25">
      <c r="J57" t="s">
        <v>211</v>
      </c>
      <c r="Q57" t="s">
        <v>757</v>
      </c>
    </row>
    <row r="58" spans="7:17" x14ac:dyDescent="0.25">
      <c r="J58" t="s">
        <v>212</v>
      </c>
      <c r="Q58" t="s">
        <v>758</v>
      </c>
    </row>
    <row r="59" spans="7:17" x14ac:dyDescent="0.25">
      <c r="J59" t="s">
        <v>213</v>
      </c>
      <c r="Q59" t="s">
        <v>759</v>
      </c>
    </row>
    <row r="60" spans="7:17" x14ac:dyDescent="0.25">
      <c r="J60" t="s">
        <v>214</v>
      </c>
      <c r="Q60" t="s">
        <v>760</v>
      </c>
    </row>
    <row r="61" spans="7:17" x14ac:dyDescent="0.25">
      <c r="J61" t="s">
        <v>215</v>
      </c>
      <c r="Q61" t="s">
        <v>761</v>
      </c>
    </row>
    <row r="62" spans="7:17" x14ac:dyDescent="0.25">
      <c r="J62" t="s">
        <v>216</v>
      </c>
      <c r="Q62" t="s">
        <v>762</v>
      </c>
    </row>
    <row r="63" spans="7:17" x14ac:dyDescent="0.25">
      <c r="J63" t="s">
        <v>217</v>
      </c>
      <c r="Q63" t="s">
        <v>763</v>
      </c>
    </row>
    <row r="64" spans="7:17" x14ac:dyDescent="0.25">
      <c r="J64" t="s">
        <v>218</v>
      </c>
      <c r="Q64" t="s">
        <v>764</v>
      </c>
    </row>
    <row r="65" spans="10:17" x14ac:dyDescent="0.25">
      <c r="J65" t="s">
        <v>219</v>
      </c>
      <c r="Q65" t="s">
        <v>765</v>
      </c>
    </row>
    <row r="66" spans="10:17" x14ac:dyDescent="0.25">
      <c r="J66" t="s">
        <v>220</v>
      </c>
      <c r="Q66" t="s">
        <v>766</v>
      </c>
    </row>
    <row r="67" spans="10:17" x14ac:dyDescent="0.25">
      <c r="J67" t="s">
        <v>221</v>
      </c>
      <c r="Q67" t="s">
        <v>767</v>
      </c>
    </row>
    <row r="68" spans="10:17" x14ac:dyDescent="0.25">
      <c r="J68" t="s">
        <v>222</v>
      </c>
      <c r="Q68" t="s">
        <v>768</v>
      </c>
    </row>
    <row r="69" spans="10:17" x14ac:dyDescent="0.25">
      <c r="J69" t="s">
        <v>223</v>
      </c>
      <c r="Q69" t="s">
        <v>769</v>
      </c>
    </row>
    <row r="70" spans="10:17" x14ac:dyDescent="0.25">
      <c r="J70" t="s">
        <v>224</v>
      </c>
      <c r="Q70" t="s">
        <v>770</v>
      </c>
    </row>
    <row r="71" spans="10:17" x14ac:dyDescent="0.25">
      <c r="J71" t="s">
        <v>225</v>
      </c>
      <c r="Q71" t="s">
        <v>771</v>
      </c>
    </row>
    <row r="72" spans="10:17" x14ac:dyDescent="0.25">
      <c r="J72" t="s">
        <v>226</v>
      </c>
      <c r="Q72" t="s">
        <v>772</v>
      </c>
    </row>
    <row r="73" spans="10:17" x14ac:dyDescent="0.25">
      <c r="J73" t="s">
        <v>227</v>
      </c>
      <c r="Q73" t="s">
        <v>773</v>
      </c>
    </row>
    <row r="74" spans="10:17" x14ac:dyDescent="0.25">
      <c r="J74" t="s">
        <v>228</v>
      </c>
      <c r="Q74" t="s">
        <v>774</v>
      </c>
    </row>
    <row r="75" spans="10:17" x14ac:dyDescent="0.25">
      <c r="J75" t="s">
        <v>229</v>
      </c>
      <c r="Q75" t="s">
        <v>775</v>
      </c>
    </row>
    <row r="76" spans="10:17" x14ac:dyDescent="0.25">
      <c r="J76" t="s">
        <v>230</v>
      </c>
      <c r="Q76" t="s">
        <v>776</v>
      </c>
    </row>
    <row r="77" spans="10:17" x14ac:dyDescent="0.25">
      <c r="J77" t="s">
        <v>231</v>
      </c>
      <c r="Q77" t="s">
        <v>777</v>
      </c>
    </row>
    <row r="78" spans="10:17" x14ac:dyDescent="0.25">
      <c r="J78" t="s">
        <v>232</v>
      </c>
      <c r="Q78" t="s">
        <v>778</v>
      </c>
    </row>
    <row r="79" spans="10:17" x14ac:dyDescent="0.25">
      <c r="J79" t="s">
        <v>233</v>
      </c>
      <c r="Q79" t="s">
        <v>779</v>
      </c>
    </row>
    <row r="80" spans="10:17" x14ac:dyDescent="0.25">
      <c r="J80" t="s">
        <v>234</v>
      </c>
      <c r="Q80" t="s">
        <v>780</v>
      </c>
    </row>
    <row r="81" spans="10:17" x14ac:dyDescent="0.25">
      <c r="J81" t="s">
        <v>235</v>
      </c>
      <c r="Q81" t="s">
        <v>781</v>
      </c>
    </row>
    <row r="82" spans="10:17" x14ac:dyDescent="0.25">
      <c r="J82" t="s">
        <v>236</v>
      </c>
      <c r="Q82" t="s">
        <v>782</v>
      </c>
    </row>
    <row r="83" spans="10:17" x14ac:dyDescent="0.25">
      <c r="J83" t="s">
        <v>237</v>
      </c>
      <c r="Q83" t="s">
        <v>783</v>
      </c>
    </row>
    <row r="84" spans="10:17" x14ac:dyDescent="0.25">
      <c r="J84" t="s">
        <v>238</v>
      </c>
      <c r="Q84" t="s">
        <v>784</v>
      </c>
    </row>
    <row r="85" spans="10:17" x14ac:dyDescent="0.25">
      <c r="J85" t="s">
        <v>239</v>
      </c>
      <c r="Q85" t="s">
        <v>785</v>
      </c>
    </row>
    <row r="86" spans="10:17" x14ac:dyDescent="0.25">
      <c r="J86" t="s">
        <v>240</v>
      </c>
      <c r="Q86" t="s">
        <v>786</v>
      </c>
    </row>
    <row r="87" spans="10:17" x14ac:dyDescent="0.25">
      <c r="J87" t="s">
        <v>241</v>
      </c>
      <c r="Q87" t="s">
        <v>787</v>
      </c>
    </row>
    <row r="88" spans="10:17" x14ac:dyDescent="0.25">
      <c r="J88" t="s">
        <v>242</v>
      </c>
      <c r="Q88" t="s">
        <v>788</v>
      </c>
    </row>
    <row r="89" spans="10:17" x14ac:dyDescent="0.25">
      <c r="J89" t="s">
        <v>243</v>
      </c>
      <c r="Q89" t="s">
        <v>789</v>
      </c>
    </row>
    <row r="90" spans="10:17" x14ac:dyDescent="0.25">
      <c r="J90" t="s">
        <v>244</v>
      </c>
      <c r="Q90" t="s">
        <v>790</v>
      </c>
    </row>
    <row r="91" spans="10:17" x14ac:dyDescent="0.25">
      <c r="J91" t="s">
        <v>245</v>
      </c>
      <c r="Q91" t="s">
        <v>791</v>
      </c>
    </row>
    <row r="92" spans="10:17" x14ac:dyDescent="0.25">
      <c r="J92" t="s">
        <v>246</v>
      </c>
      <c r="Q92" t="s">
        <v>792</v>
      </c>
    </row>
    <row r="93" spans="10:17" x14ac:dyDescent="0.25">
      <c r="J93" t="s">
        <v>247</v>
      </c>
      <c r="Q93" t="s">
        <v>793</v>
      </c>
    </row>
    <row r="94" spans="10:17" x14ac:dyDescent="0.25">
      <c r="J94" t="s">
        <v>248</v>
      </c>
      <c r="Q94" t="s">
        <v>794</v>
      </c>
    </row>
    <row r="95" spans="10:17" x14ac:dyDescent="0.25">
      <c r="J95" t="s">
        <v>249</v>
      </c>
      <c r="Q95" t="s">
        <v>795</v>
      </c>
    </row>
    <row r="96" spans="10:17" x14ac:dyDescent="0.25">
      <c r="J96" t="s">
        <v>250</v>
      </c>
      <c r="Q96" t="s">
        <v>796</v>
      </c>
    </row>
    <row r="97" spans="10:17" x14ac:dyDescent="0.25">
      <c r="J97" t="s">
        <v>251</v>
      </c>
      <c r="Q97" t="s">
        <v>797</v>
      </c>
    </row>
    <row r="98" spans="10:17" x14ac:dyDescent="0.25">
      <c r="J98" t="s">
        <v>252</v>
      </c>
      <c r="Q98" t="s">
        <v>798</v>
      </c>
    </row>
    <row r="99" spans="10:17" x14ac:dyDescent="0.25">
      <c r="J99" t="s">
        <v>253</v>
      </c>
      <c r="Q99" t="s">
        <v>799</v>
      </c>
    </row>
    <row r="100" spans="10:17" x14ac:dyDescent="0.25">
      <c r="J100" t="s">
        <v>254</v>
      </c>
      <c r="Q100" t="s">
        <v>800</v>
      </c>
    </row>
    <row r="101" spans="10:17" x14ac:dyDescent="0.25">
      <c r="J101" t="s">
        <v>255</v>
      </c>
      <c r="Q101" t="s">
        <v>801</v>
      </c>
    </row>
    <row r="102" spans="10:17" x14ac:dyDescent="0.25">
      <c r="J102" t="s">
        <v>256</v>
      </c>
      <c r="Q102" t="s">
        <v>802</v>
      </c>
    </row>
    <row r="103" spans="10:17" x14ac:dyDescent="0.25">
      <c r="J103" t="s">
        <v>257</v>
      </c>
      <c r="Q103" t="s">
        <v>803</v>
      </c>
    </row>
    <row r="104" spans="10:17" x14ac:dyDescent="0.25">
      <c r="J104" t="s">
        <v>258</v>
      </c>
      <c r="Q104" t="s">
        <v>804</v>
      </c>
    </row>
    <row r="105" spans="10:17" x14ac:dyDescent="0.25">
      <c r="J105" t="s">
        <v>259</v>
      </c>
      <c r="Q105" t="s">
        <v>805</v>
      </c>
    </row>
    <row r="106" spans="10:17" x14ac:dyDescent="0.25">
      <c r="J106" t="s">
        <v>260</v>
      </c>
      <c r="Q106" t="s">
        <v>806</v>
      </c>
    </row>
    <row r="107" spans="10:17" x14ac:dyDescent="0.25">
      <c r="J107" t="s">
        <v>261</v>
      </c>
      <c r="Q107" t="s">
        <v>807</v>
      </c>
    </row>
    <row r="108" spans="10:17" x14ac:dyDescent="0.25">
      <c r="J108" t="s">
        <v>262</v>
      </c>
      <c r="Q108" t="s">
        <v>808</v>
      </c>
    </row>
    <row r="109" spans="10:17" x14ac:dyDescent="0.25">
      <c r="J109" t="s">
        <v>263</v>
      </c>
      <c r="Q109" t="s">
        <v>809</v>
      </c>
    </row>
    <row r="110" spans="10:17" x14ac:dyDescent="0.25">
      <c r="J110" t="s">
        <v>264</v>
      </c>
      <c r="Q110" t="s">
        <v>810</v>
      </c>
    </row>
    <row r="111" spans="10:17" x14ac:dyDescent="0.25">
      <c r="J111" t="s">
        <v>265</v>
      </c>
      <c r="Q111" t="s">
        <v>811</v>
      </c>
    </row>
    <row r="112" spans="10:17" x14ac:dyDescent="0.25">
      <c r="J112" t="s">
        <v>266</v>
      </c>
      <c r="Q112" t="s">
        <v>812</v>
      </c>
    </row>
    <row r="113" spans="10:17" x14ac:dyDescent="0.25">
      <c r="J113" t="s">
        <v>267</v>
      </c>
      <c r="Q113" t="s">
        <v>813</v>
      </c>
    </row>
    <row r="114" spans="10:17" x14ac:dyDescent="0.25">
      <c r="J114" t="s">
        <v>268</v>
      </c>
      <c r="Q114" t="s">
        <v>814</v>
      </c>
    </row>
    <row r="115" spans="10:17" x14ac:dyDescent="0.25">
      <c r="J115" t="s">
        <v>269</v>
      </c>
      <c r="Q115" t="s">
        <v>815</v>
      </c>
    </row>
    <row r="116" spans="10:17" x14ac:dyDescent="0.25">
      <c r="J116" t="s">
        <v>270</v>
      </c>
      <c r="Q116" t="s">
        <v>816</v>
      </c>
    </row>
    <row r="117" spans="10:17" x14ac:dyDescent="0.25">
      <c r="J117" t="s">
        <v>271</v>
      </c>
      <c r="Q117" t="s">
        <v>817</v>
      </c>
    </row>
    <row r="118" spans="10:17" x14ac:dyDescent="0.25">
      <c r="J118" t="s">
        <v>272</v>
      </c>
      <c r="Q118" t="s">
        <v>818</v>
      </c>
    </row>
    <row r="119" spans="10:17" x14ac:dyDescent="0.25">
      <c r="J119" t="s">
        <v>273</v>
      </c>
      <c r="Q119" t="s">
        <v>819</v>
      </c>
    </row>
    <row r="120" spans="10:17" x14ac:dyDescent="0.25">
      <c r="J120" t="s">
        <v>274</v>
      </c>
      <c r="Q120" t="s">
        <v>820</v>
      </c>
    </row>
    <row r="121" spans="10:17" x14ac:dyDescent="0.25">
      <c r="J121" t="s">
        <v>275</v>
      </c>
      <c r="Q121" t="s">
        <v>821</v>
      </c>
    </row>
    <row r="122" spans="10:17" x14ac:dyDescent="0.25">
      <c r="J122" t="s">
        <v>276</v>
      </c>
      <c r="Q122" t="s">
        <v>822</v>
      </c>
    </row>
    <row r="123" spans="10:17" x14ac:dyDescent="0.25">
      <c r="J123" t="s">
        <v>277</v>
      </c>
      <c r="Q123" t="s">
        <v>823</v>
      </c>
    </row>
    <row r="124" spans="10:17" x14ac:dyDescent="0.25">
      <c r="J124" t="s">
        <v>278</v>
      </c>
      <c r="Q124" t="s">
        <v>824</v>
      </c>
    </row>
    <row r="125" spans="10:17" x14ac:dyDescent="0.25">
      <c r="J125" t="s">
        <v>279</v>
      </c>
      <c r="Q125" t="s">
        <v>825</v>
      </c>
    </row>
    <row r="126" spans="10:17" x14ac:dyDescent="0.25">
      <c r="J126" t="s">
        <v>280</v>
      </c>
      <c r="Q126" t="s">
        <v>826</v>
      </c>
    </row>
    <row r="127" spans="10:17" x14ac:dyDescent="0.25">
      <c r="J127" t="s">
        <v>281</v>
      </c>
      <c r="Q127" t="s">
        <v>827</v>
      </c>
    </row>
    <row r="128" spans="10:17" x14ac:dyDescent="0.25">
      <c r="J128" t="s">
        <v>282</v>
      </c>
      <c r="Q128" t="s">
        <v>828</v>
      </c>
    </row>
    <row r="129" spans="10:17" x14ac:dyDescent="0.25">
      <c r="J129" t="s">
        <v>283</v>
      </c>
      <c r="Q129" t="s">
        <v>829</v>
      </c>
    </row>
    <row r="130" spans="10:17" x14ac:dyDescent="0.25">
      <c r="J130" t="s">
        <v>284</v>
      </c>
      <c r="Q130" t="s">
        <v>830</v>
      </c>
    </row>
    <row r="131" spans="10:17" x14ac:dyDescent="0.25">
      <c r="J131" t="s">
        <v>285</v>
      </c>
      <c r="Q131" t="s">
        <v>831</v>
      </c>
    </row>
    <row r="132" spans="10:17" x14ac:dyDescent="0.25">
      <c r="J132" t="s">
        <v>286</v>
      </c>
      <c r="Q132" t="s">
        <v>832</v>
      </c>
    </row>
    <row r="133" spans="10:17" x14ac:dyDescent="0.25">
      <c r="J133" t="s">
        <v>287</v>
      </c>
      <c r="Q133" t="s">
        <v>833</v>
      </c>
    </row>
    <row r="134" spans="10:17" x14ac:dyDescent="0.25">
      <c r="J134" t="s">
        <v>288</v>
      </c>
      <c r="Q134" t="s">
        <v>834</v>
      </c>
    </row>
    <row r="135" spans="10:17" x14ac:dyDescent="0.25">
      <c r="J135" t="s">
        <v>289</v>
      </c>
      <c r="Q135" t="s">
        <v>835</v>
      </c>
    </row>
    <row r="136" spans="10:17" x14ac:dyDescent="0.25">
      <c r="J136" t="s">
        <v>290</v>
      </c>
      <c r="Q136" t="s">
        <v>836</v>
      </c>
    </row>
    <row r="137" spans="10:17" x14ac:dyDescent="0.25">
      <c r="J137" t="s">
        <v>291</v>
      </c>
      <c r="Q137" t="s">
        <v>837</v>
      </c>
    </row>
    <row r="138" spans="10:17" x14ac:dyDescent="0.25">
      <c r="J138" t="s">
        <v>292</v>
      </c>
      <c r="Q138" t="s">
        <v>838</v>
      </c>
    </row>
    <row r="139" spans="10:17" x14ac:dyDescent="0.25">
      <c r="J139" t="s">
        <v>293</v>
      </c>
      <c r="Q139" t="s">
        <v>839</v>
      </c>
    </row>
    <row r="140" spans="10:17" x14ac:dyDescent="0.25">
      <c r="J140" t="s">
        <v>294</v>
      </c>
      <c r="Q140" t="s">
        <v>840</v>
      </c>
    </row>
    <row r="141" spans="10:17" x14ac:dyDescent="0.25">
      <c r="J141" t="s">
        <v>295</v>
      </c>
      <c r="Q141" t="s">
        <v>841</v>
      </c>
    </row>
    <row r="142" spans="10:17" x14ac:dyDescent="0.25">
      <c r="J142" t="s">
        <v>296</v>
      </c>
      <c r="Q142" t="s">
        <v>842</v>
      </c>
    </row>
    <row r="143" spans="10:17" x14ac:dyDescent="0.25">
      <c r="J143" t="s">
        <v>297</v>
      </c>
      <c r="Q143" t="s">
        <v>843</v>
      </c>
    </row>
    <row r="144" spans="10:17" x14ac:dyDescent="0.25">
      <c r="J144" t="s">
        <v>298</v>
      </c>
      <c r="Q144" t="s">
        <v>844</v>
      </c>
    </row>
    <row r="145" spans="10:17" x14ac:dyDescent="0.25">
      <c r="J145" t="s">
        <v>299</v>
      </c>
      <c r="Q145" t="s">
        <v>845</v>
      </c>
    </row>
    <row r="146" spans="10:17" x14ac:dyDescent="0.25">
      <c r="J146" t="s">
        <v>300</v>
      </c>
      <c r="Q146" t="s">
        <v>846</v>
      </c>
    </row>
    <row r="147" spans="10:17" x14ac:dyDescent="0.25">
      <c r="J147" t="s">
        <v>301</v>
      </c>
      <c r="Q147" t="s">
        <v>847</v>
      </c>
    </row>
    <row r="148" spans="10:17" x14ac:dyDescent="0.25">
      <c r="J148" t="s">
        <v>302</v>
      </c>
      <c r="Q148" t="s">
        <v>848</v>
      </c>
    </row>
    <row r="149" spans="10:17" x14ac:dyDescent="0.25">
      <c r="J149" t="s">
        <v>303</v>
      </c>
      <c r="Q149" t="s">
        <v>849</v>
      </c>
    </row>
    <row r="150" spans="10:17" x14ac:dyDescent="0.25">
      <c r="J150" t="s">
        <v>304</v>
      </c>
      <c r="Q150" t="s">
        <v>850</v>
      </c>
    </row>
    <row r="151" spans="10:17" x14ac:dyDescent="0.25">
      <c r="J151" t="s">
        <v>305</v>
      </c>
      <c r="Q151" t="s">
        <v>851</v>
      </c>
    </row>
    <row r="152" spans="10:17" x14ac:dyDescent="0.25">
      <c r="J152" t="s">
        <v>306</v>
      </c>
      <c r="Q152" t="s">
        <v>852</v>
      </c>
    </row>
    <row r="153" spans="10:17" x14ac:dyDescent="0.25">
      <c r="J153" t="s">
        <v>307</v>
      </c>
      <c r="Q153" t="s">
        <v>853</v>
      </c>
    </row>
    <row r="154" spans="10:17" x14ac:dyDescent="0.25">
      <c r="J154" t="s">
        <v>308</v>
      </c>
      <c r="Q154" t="s">
        <v>854</v>
      </c>
    </row>
    <row r="155" spans="10:17" x14ac:dyDescent="0.25">
      <c r="J155" t="s">
        <v>309</v>
      </c>
      <c r="Q155" t="s">
        <v>855</v>
      </c>
    </row>
    <row r="156" spans="10:17" x14ac:dyDescent="0.25">
      <c r="J156" t="s">
        <v>310</v>
      </c>
      <c r="Q156" t="s">
        <v>856</v>
      </c>
    </row>
    <row r="157" spans="10:17" x14ac:dyDescent="0.25">
      <c r="J157" t="s">
        <v>311</v>
      </c>
      <c r="Q157" t="s">
        <v>857</v>
      </c>
    </row>
    <row r="158" spans="10:17" x14ac:dyDescent="0.25">
      <c r="J158" t="s">
        <v>312</v>
      </c>
      <c r="Q158" t="s">
        <v>858</v>
      </c>
    </row>
    <row r="159" spans="10:17" x14ac:dyDescent="0.25">
      <c r="J159" t="s">
        <v>313</v>
      </c>
      <c r="Q159" t="s">
        <v>859</v>
      </c>
    </row>
    <row r="160" spans="10:17" x14ac:dyDescent="0.25">
      <c r="J160" t="s">
        <v>314</v>
      </c>
      <c r="Q160" t="s">
        <v>860</v>
      </c>
    </row>
    <row r="161" spans="10:17" x14ac:dyDescent="0.25">
      <c r="J161" t="s">
        <v>315</v>
      </c>
      <c r="Q161" t="s">
        <v>861</v>
      </c>
    </row>
    <row r="162" spans="10:17" x14ac:dyDescent="0.25">
      <c r="J162" t="s">
        <v>316</v>
      </c>
      <c r="Q162" t="s">
        <v>862</v>
      </c>
    </row>
    <row r="163" spans="10:17" x14ac:dyDescent="0.25">
      <c r="J163" t="s">
        <v>317</v>
      </c>
      <c r="Q163" t="s">
        <v>863</v>
      </c>
    </row>
    <row r="164" spans="10:17" x14ac:dyDescent="0.25">
      <c r="J164" t="s">
        <v>318</v>
      </c>
      <c r="Q164" t="s">
        <v>864</v>
      </c>
    </row>
    <row r="165" spans="10:17" x14ac:dyDescent="0.25">
      <c r="J165" t="s">
        <v>319</v>
      </c>
      <c r="Q165" t="s">
        <v>865</v>
      </c>
    </row>
    <row r="166" spans="10:17" x14ac:dyDescent="0.25">
      <c r="J166" t="s">
        <v>320</v>
      </c>
      <c r="Q166" t="s">
        <v>866</v>
      </c>
    </row>
    <row r="167" spans="10:17" x14ac:dyDescent="0.25">
      <c r="J167" t="s">
        <v>321</v>
      </c>
      <c r="Q167" t="s">
        <v>867</v>
      </c>
    </row>
    <row r="168" spans="10:17" x14ac:dyDescent="0.25">
      <c r="J168" t="s">
        <v>322</v>
      </c>
      <c r="Q168" t="s">
        <v>868</v>
      </c>
    </row>
    <row r="169" spans="10:17" x14ac:dyDescent="0.25">
      <c r="J169" t="s">
        <v>323</v>
      </c>
      <c r="Q169" t="s">
        <v>869</v>
      </c>
    </row>
    <row r="170" spans="10:17" x14ac:dyDescent="0.25">
      <c r="J170" t="s">
        <v>324</v>
      </c>
      <c r="Q170" t="s">
        <v>870</v>
      </c>
    </row>
    <row r="171" spans="10:17" x14ac:dyDescent="0.25">
      <c r="J171" t="s">
        <v>325</v>
      </c>
      <c r="Q171" t="s">
        <v>871</v>
      </c>
    </row>
    <row r="172" spans="10:17" x14ac:dyDescent="0.25">
      <c r="J172" t="s">
        <v>326</v>
      </c>
      <c r="Q172" t="s">
        <v>872</v>
      </c>
    </row>
    <row r="173" spans="10:17" x14ac:dyDescent="0.25">
      <c r="J173" t="s">
        <v>327</v>
      </c>
      <c r="Q173" t="s">
        <v>873</v>
      </c>
    </row>
    <row r="174" spans="10:17" x14ac:dyDescent="0.25">
      <c r="J174" t="s">
        <v>328</v>
      </c>
      <c r="Q174" t="s">
        <v>874</v>
      </c>
    </row>
    <row r="175" spans="10:17" x14ac:dyDescent="0.25">
      <c r="J175" t="s">
        <v>329</v>
      </c>
      <c r="Q175" t="s">
        <v>875</v>
      </c>
    </row>
    <row r="176" spans="10:17" x14ac:dyDescent="0.25">
      <c r="J176" t="s">
        <v>330</v>
      </c>
      <c r="Q176" t="s">
        <v>876</v>
      </c>
    </row>
    <row r="177" spans="10:17" x14ac:dyDescent="0.25">
      <c r="J177" t="s">
        <v>331</v>
      </c>
      <c r="Q177" t="s">
        <v>877</v>
      </c>
    </row>
    <row r="178" spans="10:17" x14ac:dyDescent="0.25">
      <c r="J178" t="s">
        <v>332</v>
      </c>
      <c r="Q178" t="s">
        <v>878</v>
      </c>
    </row>
    <row r="179" spans="10:17" x14ac:dyDescent="0.25">
      <c r="J179" t="s">
        <v>333</v>
      </c>
      <c r="Q179" t="s">
        <v>879</v>
      </c>
    </row>
    <row r="180" spans="10:17" x14ac:dyDescent="0.25">
      <c r="J180" t="s">
        <v>334</v>
      </c>
      <c r="Q180" t="s">
        <v>880</v>
      </c>
    </row>
    <row r="181" spans="10:17" x14ac:dyDescent="0.25">
      <c r="J181" t="s">
        <v>335</v>
      </c>
      <c r="Q181" t="s">
        <v>881</v>
      </c>
    </row>
    <row r="182" spans="10:17" x14ac:dyDescent="0.25">
      <c r="J182" t="s">
        <v>336</v>
      </c>
      <c r="Q182" t="s">
        <v>882</v>
      </c>
    </row>
    <row r="183" spans="10:17" x14ac:dyDescent="0.25">
      <c r="J183" t="s">
        <v>337</v>
      </c>
      <c r="Q183" t="s">
        <v>883</v>
      </c>
    </row>
    <row r="184" spans="10:17" x14ac:dyDescent="0.25">
      <c r="J184" t="s">
        <v>338</v>
      </c>
      <c r="Q184" t="s">
        <v>884</v>
      </c>
    </row>
    <row r="185" spans="10:17" x14ac:dyDescent="0.25">
      <c r="J185" t="s">
        <v>339</v>
      </c>
      <c r="Q185" t="s">
        <v>885</v>
      </c>
    </row>
    <row r="186" spans="10:17" x14ac:dyDescent="0.25">
      <c r="J186" t="s">
        <v>340</v>
      </c>
      <c r="Q186" t="s">
        <v>886</v>
      </c>
    </row>
    <row r="187" spans="10:17" x14ac:dyDescent="0.25">
      <c r="J187" t="s">
        <v>341</v>
      </c>
      <c r="Q187" t="s">
        <v>887</v>
      </c>
    </row>
    <row r="188" spans="10:17" x14ac:dyDescent="0.25">
      <c r="J188" t="s">
        <v>342</v>
      </c>
      <c r="Q188" t="s">
        <v>888</v>
      </c>
    </row>
    <row r="189" spans="10:17" x14ac:dyDescent="0.25">
      <c r="J189" t="s">
        <v>343</v>
      </c>
      <c r="Q189" t="s">
        <v>889</v>
      </c>
    </row>
    <row r="190" spans="10:17" x14ac:dyDescent="0.25">
      <c r="J190" t="s">
        <v>344</v>
      </c>
      <c r="Q190" t="s">
        <v>890</v>
      </c>
    </row>
    <row r="191" spans="10:17" x14ac:dyDescent="0.25">
      <c r="J191" t="s">
        <v>345</v>
      </c>
      <c r="Q191" t="s">
        <v>891</v>
      </c>
    </row>
    <row r="192" spans="10:17" x14ac:dyDescent="0.25">
      <c r="J192" t="s">
        <v>346</v>
      </c>
      <c r="Q192" t="s">
        <v>892</v>
      </c>
    </row>
    <row r="193" spans="10:17" x14ac:dyDescent="0.25">
      <c r="J193" t="s">
        <v>347</v>
      </c>
      <c r="Q193" t="s">
        <v>893</v>
      </c>
    </row>
    <row r="194" spans="10:17" x14ac:dyDescent="0.25">
      <c r="J194" t="s">
        <v>348</v>
      </c>
      <c r="Q194" t="s">
        <v>894</v>
      </c>
    </row>
    <row r="195" spans="10:17" x14ac:dyDescent="0.25">
      <c r="J195" t="s">
        <v>349</v>
      </c>
      <c r="Q195" t="s">
        <v>895</v>
      </c>
    </row>
    <row r="196" spans="10:17" x14ac:dyDescent="0.25">
      <c r="J196" t="s">
        <v>350</v>
      </c>
      <c r="Q196" t="s">
        <v>896</v>
      </c>
    </row>
    <row r="197" spans="10:17" x14ac:dyDescent="0.25">
      <c r="J197" t="s">
        <v>351</v>
      </c>
      <c r="Q197" t="s">
        <v>897</v>
      </c>
    </row>
    <row r="198" spans="10:17" x14ac:dyDescent="0.25">
      <c r="J198" t="s">
        <v>352</v>
      </c>
      <c r="Q198" t="s">
        <v>898</v>
      </c>
    </row>
    <row r="199" spans="10:17" x14ac:dyDescent="0.25">
      <c r="J199" t="s">
        <v>353</v>
      </c>
      <c r="Q199" t="s">
        <v>899</v>
      </c>
    </row>
    <row r="200" spans="10:17" x14ac:dyDescent="0.25">
      <c r="J200" t="s">
        <v>354</v>
      </c>
      <c r="Q200" t="s">
        <v>900</v>
      </c>
    </row>
    <row r="201" spans="10:17" x14ac:dyDescent="0.25">
      <c r="J201" t="s">
        <v>355</v>
      </c>
      <c r="Q201" t="s">
        <v>901</v>
      </c>
    </row>
    <row r="202" spans="10:17" x14ac:dyDescent="0.25">
      <c r="J202" t="s">
        <v>356</v>
      </c>
      <c r="Q202" t="s">
        <v>902</v>
      </c>
    </row>
    <row r="203" spans="10:17" x14ac:dyDescent="0.25">
      <c r="J203" t="s">
        <v>357</v>
      </c>
      <c r="Q203" t="s">
        <v>903</v>
      </c>
    </row>
    <row r="204" spans="10:17" x14ac:dyDescent="0.25">
      <c r="J204" t="s">
        <v>358</v>
      </c>
      <c r="Q204" t="s">
        <v>904</v>
      </c>
    </row>
    <row r="205" spans="10:17" x14ac:dyDescent="0.25">
      <c r="J205" t="s">
        <v>359</v>
      </c>
      <c r="Q205" t="s">
        <v>905</v>
      </c>
    </row>
    <row r="206" spans="10:17" x14ac:dyDescent="0.25">
      <c r="J206" t="s">
        <v>360</v>
      </c>
      <c r="Q206" t="s">
        <v>906</v>
      </c>
    </row>
    <row r="207" spans="10:17" x14ac:dyDescent="0.25">
      <c r="J207" t="s">
        <v>361</v>
      </c>
      <c r="Q207" t="s">
        <v>907</v>
      </c>
    </row>
    <row r="208" spans="10:17" x14ac:dyDescent="0.25">
      <c r="J208" t="s">
        <v>362</v>
      </c>
      <c r="Q208" t="s">
        <v>908</v>
      </c>
    </row>
    <row r="209" spans="10:17" x14ac:dyDescent="0.25">
      <c r="J209" t="s">
        <v>363</v>
      </c>
      <c r="Q209" t="s">
        <v>909</v>
      </c>
    </row>
    <row r="210" spans="10:17" x14ac:dyDescent="0.25">
      <c r="J210" t="s">
        <v>364</v>
      </c>
      <c r="Q210" t="s">
        <v>910</v>
      </c>
    </row>
    <row r="211" spans="10:17" x14ac:dyDescent="0.25">
      <c r="J211" t="s">
        <v>365</v>
      </c>
      <c r="Q211" t="s">
        <v>911</v>
      </c>
    </row>
    <row r="212" spans="10:17" x14ac:dyDescent="0.25">
      <c r="J212" t="s">
        <v>366</v>
      </c>
      <c r="Q212" t="s">
        <v>912</v>
      </c>
    </row>
    <row r="213" spans="10:17" x14ac:dyDescent="0.25">
      <c r="J213" t="s">
        <v>367</v>
      </c>
      <c r="Q213" t="s">
        <v>913</v>
      </c>
    </row>
    <row r="214" spans="10:17" x14ac:dyDescent="0.25">
      <c r="J214" t="s">
        <v>368</v>
      </c>
      <c r="Q214" t="s">
        <v>914</v>
      </c>
    </row>
    <row r="215" spans="10:17" x14ac:dyDescent="0.25">
      <c r="J215" t="s">
        <v>369</v>
      </c>
      <c r="Q215" t="s">
        <v>915</v>
      </c>
    </row>
    <row r="216" spans="10:17" x14ac:dyDescent="0.25">
      <c r="J216" t="s">
        <v>370</v>
      </c>
      <c r="Q216" t="s">
        <v>916</v>
      </c>
    </row>
    <row r="217" spans="10:17" x14ac:dyDescent="0.25">
      <c r="J217" t="s">
        <v>371</v>
      </c>
      <c r="Q217" t="s">
        <v>917</v>
      </c>
    </row>
    <row r="218" spans="10:17" x14ac:dyDescent="0.25">
      <c r="J218" t="s">
        <v>372</v>
      </c>
      <c r="Q218" t="s">
        <v>918</v>
      </c>
    </row>
    <row r="219" spans="10:17" x14ac:dyDescent="0.25">
      <c r="J219" t="s">
        <v>373</v>
      </c>
      <c r="Q219" t="s">
        <v>919</v>
      </c>
    </row>
    <row r="220" spans="10:17" x14ac:dyDescent="0.25">
      <c r="J220" t="s">
        <v>374</v>
      </c>
      <c r="Q220" t="s">
        <v>920</v>
      </c>
    </row>
    <row r="221" spans="10:17" x14ac:dyDescent="0.25">
      <c r="J221" t="s">
        <v>375</v>
      </c>
      <c r="Q221" t="s">
        <v>921</v>
      </c>
    </row>
    <row r="222" spans="10:17" x14ac:dyDescent="0.25">
      <c r="J222" t="s">
        <v>376</v>
      </c>
      <c r="Q222" t="s">
        <v>922</v>
      </c>
    </row>
    <row r="223" spans="10:17" x14ac:dyDescent="0.25">
      <c r="J223" t="s">
        <v>377</v>
      </c>
      <c r="Q223" t="s">
        <v>923</v>
      </c>
    </row>
    <row r="224" spans="10:17" x14ac:dyDescent="0.25">
      <c r="J224" t="s">
        <v>378</v>
      </c>
      <c r="Q224" t="s">
        <v>924</v>
      </c>
    </row>
    <row r="225" spans="10:17" x14ac:dyDescent="0.25">
      <c r="J225" t="s">
        <v>379</v>
      </c>
      <c r="Q225" t="s">
        <v>925</v>
      </c>
    </row>
    <row r="226" spans="10:17" x14ac:dyDescent="0.25">
      <c r="J226" t="s">
        <v>380</v>
      </c>
      <c r="Q226" t="s">
        <v>926</v>
      </c>
    </row>
    <row r="227" spans="10:17" x14ac:dyDescent="0.25">
      <c r="J227" t="s">
        <v>381</v>
      </c>
      <c r="Q227" t="s">
        <v>927</v>
      </c>
    </row>
    <row r="228" spans="10:17" x14ac:dyDescent="0.25">
      <c r="J228" t="s">
        <v>382</v>
      </c>
      <c r="Q228" t="s">
        <v>928</v>
      </c>
    </row>
    <row r="229" spans="10:17" x14ac:dyDescent="0.25">
      <c r="Q229" t="s">
        <v>929</v>
      </c>
    </row>
    <row r="230" spans="10:17" x14ac:dyDescent="0.25">
      <c r="Q230" t="s">
        <v>930</v>
      </c>
    </row>
    <row r="231" spans="10:17" x14ac:dyDescent="0.25">
      <c r="Q231" t="s">
        <v>931</v>
      </c>
    </row>
    <row r="232" spans="10:17" x14ac:dyDescent="0.25">
      <c r="Q232" t="s">
        <v>932</v>
      </c>
    </row>
    <row r="233" spans="10:17" x14ac:dyDescent="0.25">
      <c r="Q233" t="s">
        <v>933</v>
      </c>
    </row>
    <row r="234" spans="10:17" x14ac:dyDescent="0.25">
      <c r="Q234" t="s">
        <v>934</v>
      </c>
    </row>
    <row r="235" spans="10:17" x14ac:dyDescent="0.25">
      <c r="Q235" t="s">
        <v>935</v>
      </c>
    </row>
    <row r="236" spans="10:17" x14ac:dyDescent="0.25">
      <c r="Q236" t="s">
        <v>936</v>
      </c>
    </row>
    <row r="237" spans="10:17" x14ac:dyDescent="0.25">
      <c r="Q237" t="s">
        <v>937</v>
      </c>
    </row>
    <row r="238" spans="10:17" x14ac:dyDescent="0.25">
      <c r="Q238" t="s">
        <v>938</v>
      </c>
    </row>
    <row r="239" spans="10:17" x14ac:dyDescent="0.25">
      <c r="Q239" t="s">
        <v>939</v>
      </c>
    </row>
    <row r="240" spans="10:17" x14ac:dyDescent="0.25">
      <c r="Q240" t="s">
        <v>940</v>
      </c>
    </row>
    <row r="241" spans="17:17" x14ac:dyDescent="0.25">
      <c r="Q241" t="s">
        <v>941</v>
      </c>
    </row>
    <row r="242" spans="17:17" x14ac:dyDescent="0.25">
      <c r="Q242" t="s">
        <v>942</v>
      </c>
    </row>
    <row r="243" spans="17:17" x14ac:dyDescent="0.25">
      <c r="Q243" t="s">
        <v>943</v>
      </c>
    </row>
    <row r="244" spans="17:17" x14ac:dyDescent="0.25">
      <c r="Q244" t="s">
        <v>944</v>
      </c>
    </row>
    <row r="245" spans="17:17" x14ac:dyDescent="0.25">
      <c r="Q245" t="s">
        <v>945</v>
      </c>
    </row>
    <row r="246" spans="17:17" x14ac:dyDescent="0.25">
      <c r="Q246" t="s">
        <v>946</v>
      </c>
    </row>
    <row r="247" spans="17:17" x14ac:dyDescent="0.25">
      <c r="Q247" t="s">
        <v>947</v>
      </c>
    </row>
    <row r="248" spans="17:17" x14ac:dyDescent="0.25">
      <c r="Q248" t="s">
        <v>948</v>
      </c>
    </row>
    <row r="249" spans="17:17" x14ac:dyDescent="0.25">
      <c r="Q249" t="s">
        <v>949</v>
      </c>
    </row>
    <row r="250" spans="17:17" x14ac:dyDescent="0.25">
      <c r="Q250" t="s">
        <v>950</v>
      </c>
    </row>
    <row r="251" spans="17:17" x14ac:dyDescent="0.25">
      <c r="Q251" t="s">
        <v>951</v>
      </c>
    </row>
    <row r="252" spans="17:17" x14ac:dyDescent="0.25">
      <c r="Q252" t="s">
        <v>952</v>
      </c>
    </row>
    <row r="253" spans="17:17" x14ac:dyDescent="0.25">
      <c r="Q253" t="s">
        <v>953</v>
      </c>
    </row>
    <row r="254" spans="17:17" x14ac:dyDescent="0.25">
      <c r="Q254" t="s">
        <v>954</v>
      </c>
    </row>
    <row r="255" spans="17:17" x14ac:dyDescent="0.25">
      <c r="Q255" t="s">
        <v>955</v>
      </c>
    </row>
    <row r="256" spans="17:17" x14ac:dyDescent="0.25">
      <c r="Q256" t="s">
        <v>956</v>
      </c>
    </row>
    <row r="257" spans="17:17" x14ac:dyDescent="0.25">
      <c r="Q257" t="s">
        <v>957</v>
      </c>
    </row>
    <row r="258" spans="17:17" x14ac:dyDescent="0.25">
      <c r="Q258" t="s">
        <v>958</v>
      </c>
    </row>
    <row r="259" spans="17:17" x14ac:dyDescent="0.25">
      <c r="Q259" t="s">
        <v>959</v>
      </c>
    </row>
    <row r="260" spans="17:17" x14ac:dyDescent="0.25">
      <c r="Q260" t="s">
        <v>960</v>
      </c>
    </row>
    <row r="261" spans="17:17" x14ac:dyDescent="0.25">
      <c r="Q261" t="s">
        <v>961</v>
      </c>
    </row>
    <row r="262" spans="17:17" x14ac:dyDescent="0.25">
      <c r="Q262" t="s">
        <v>962</v>
      </c>
    </row>
    <row r="263" spans="17:17" x14ac:dyDescent="0.25">
      <c r="Q263" t="s">
        <v>963</v>
      </c>
    </row>
    <row r="264" spans="17:17" x14ac:dyDescent="0.25">
      <c r="Q264" t="s">
        <v>964</v>
      </c>
    </row>
    <row r="265" spans="17:17" x14ac:dyDescent="0.25">
      <c r="Q265" t="s">
        <v>965</v>
      </c>
    </row>
    <row r="266" spans="17:17" x14ac:dyDescent="0.25">
      <c r="Q266" t="s">
        <v>966</v>
      </c>
    </row>
    <row r="267" spans="17:17" x14ac:dyDescent="0.25">
      <c r="Q267" t="s">
        <v>967</v>
      </c>
    </row>
    <row r="268" spans="17:17" x14ac:dyDescent="0.25">
      <c r="Q268" t="s">
        <v>968</v>
      </c>
    </row>
    <row r="269" spans="17:17" x14ac:dyDescent="0.25">
      <c r="Q269" t="s">
        <v>969</v>
      </c>
    </row>
    <row r="270" spans="17:17" x14ac:dyDescent="0.25">
      <c r="Q270" t="s">
        <v>970</v>
      </c>
    </row>
    <row r="271" spans="17:17" x14ac:dyDescent="0.25">
      <c r="Q271" t="s">
        <v>971</v>
      </c>
    </row>
    <row r="272" spans="17:17" x14ac:dyDescent="0.25">
      <c r="Q272" t="s">
        <v>972</v>
      </c>
    </row>
    <row r="273" spans="17:17" x14ac:dyDescent="0.25">
      <c r="Q273" t="s">
        <v>973</v>
      </c>
    </row>
    <row r="274" spans="17:17" x14ac:dyDescent="0.25">
      <c r="Q274" t="s">
        <v>974</v>
      </c>
    </row>
    <row r="275" spans="17:17" x14ac:dyDescent="0.25">
      <c r="Q275" t="s">
        <v>975</v>
      </c>
    </row>
    <row r="276" spans="17:17" x14ac:dyDescent="0.25">
      <c r="Q276" t="s">
        <v>976</v>
      </c>
    </row>
    <row r="277" spans="17:17" x14ac:dyDescent="0.25">
      <c r="Q277" t="s">
        <v>977</v>
      </c>
    </row>
    <row r="278" spans="17:17" x14ac:dyDescent="0.25">
      <c r="Q278" t="s">
        <v>978</v>
      </c>
    </row>
    <row r="279" spans="17:17" x14ac:dyDescent="0.25">
      <c r="Q279" t="s">
        <v>979</v>
      </c>
    </row>
    <row r="280" spans="17:17" x14ac:dyDescent="0.25">
      <c r="Q280" t="s">
        <v>980</v>
      </c>
    </row>
    <row r="281" spans="17:17" x14ac:dyDescent="0.25">
      <c r="Q281" t="s">
        <v>981</v>
      </c>
    </row>
    <row r="282" spans="17:17" x14ac:dyDescent="0.25">
      <c r="Q282" t="s">
        <v>982</v>
      </c>
    </row>
    <row r="283" spans="17:17" x14ac:dyDescent="0.25">
      <c r="Q283" t="s">
        <v>983</v>
      </c>
    </row>
    <row r="284" spans="17:17" x14ac:dyDescent="0.25">
      <c r="Q284" t="s">
        <v>984</v>
      </c>
    </row>
    <row r="285" spans="17:17" x14ac:dyDescent="0.25">
      <c r="Q285" t="s">
        <v>985</v>
      </c>
    </row>
    <row r="286" spans="17:17" x14ac:dyDescent="0.25">
      <c r="Q286" t="s">
        <v>986</v>
      </c>
    </row>
    <row r="287" spans="17:17" x14ac:dyDescent="0.25">
      <c r="Q287" t="s">
        <v>987</v>
      </c>
    </row>
    <row r="288" spans="17:17" x14ac:dyDescent="0.25">
      <c r="Q288" t="s">
        <v>988</v>
      </c>
    </row>
    <row r="289" spans="17:17" x14ac:dyDescent="0.25">
      <c r="Q289" t="s">
        <v>989</v>
      </c>
    </row>
    <row r="290" spans="17:17" x14ac:dyDescent="0.25">
      <c r="Q290" t="s">
        <v>990</v>
      </c>
    </row>
    <row r="291" spans="17:17" x14ac:dyDescent="0.25">
      <c r="Q291" t="s">
        <v>991</v>
      </c>
    </row>
    <row r="292" spans="17:17" x14ac:dyDescent="0.25">
      <c r="Q292" t="s">
        <v>992</v>
      </c>
    </row>
    <row r="293" spans="17:17" x14ac:dyDescent="0.25">
      <c r="Q293" t="s">
        <v>993</v>
      </c>
    </row>
    <row r="294" spans="17:17" x14ac:dyDescent="0.25">
      <c r="Q294" t="s">
        <v>994</v>
      </c>
    </row>
    <row r="295" spans="17:17" x14ac:dyDescent="0.25">
      <c r="Q295" t="s">
        <v>995</v>
      </c>
    </row>
    <row r="296" spans="17:17" x14ac:dyDescent="0.25">
      <c r="Q296" t="s">
        <v>996</v>
      </c>
    </row>
    <row r="297" spans="17:17" x14ac:dyDescent="0.25">
      <c r="Q297" t="s">
        <v>997</v>
      </c>
    </row>
    <row r="298" spans="17:17" x14ac:dyDescent="0.25">
      <c r="Q298" t="s">
        <v>998</v>
      </c>
    </row>
    <row r="299" spans="17:17" x14ac:dyDescent="0.25">
      <c r="Q299" t="s">
        <v>999</v>
      </c>
    </row>
    <row r="300" spans="17:17" x14ac:dyDescent="0.25">
      <c r="Q300" t="s">
        <v>1000</v>
      </c>
    </row>
    <row r="301" spans="17:17" x14ac:dyDescent="0.25">
      <c r="Q301" t="s">
        <v>1001</v>
      </c>
    </row>
    <row r="302" spans="17:17" x14ac:dyDescent="0.25">
      <c r="Q302" t="s">
        <v>1002</v>
      </c>
    </row>
    <row r="303" spans="17:17" x14ac:dyDescent="0.25">
      <c r="Q303" t="s">
        <v>1003</v>
      </c>
    </row>
    <row r="304" spans="17:17" x14ac:dyDescent="0.25">
      <c r="Q304" t="s">
        <v>1004</v>
      </c>
    </row>
    <row r="305" spans="17:17" x14ac:dyDescent="0.25">
      <c r="Q305" t="s">
        <v>1005</v>
      </c>
    </row>
    <row r="306" spans="17:17" x14ac:dyDescent="0.25">
      <c r="Q306" t="s">
        <v>1006</v>
      </c>
    </row>
    <row r="307" spans="17:17" x14ac:dyDescent="0.25">
      <c r="Q307" t="s">
        <v>1007</v>
      </c>
    </row>
    <row r="308" spans="17:17" x14ac:dyDescent="0.25">
      <c r="Q308" t="s">
        <v>1008</v>
      </c>
    </row>
    <row r="309" spans="17:17" x14ac:dyDescent="0.25">
      <c r="Q309" t="s">
        <v>1009</v>
      </c>
    </row>
    <row r="310" spans="17:17" x14ac:dyDescent="0.25">
      <c r="Q310" t="s">
        <v>1010</v>
      </c>
    </row>
    <row r="311" spans="17:17" x14ac:dyDescent="0.25">
      <c r="Q311" t="s">
        <v>1011</v>
      </c>
    </row>
    <row r="312" spans="17:17" x14ac:dyDescent="0.25">
      <c r="Q312" t="s">
        <v>1012</v>
      </c>
    </row>
    <row r="313" spans="17:17" x14ac:dyDescent="0.25">
      <c r="Q313" t="s">
        <v>1013</v>
      </c>
    </row>
    <row r="314" spans="17:17" x14ac:dyDescent="0.25">
      <c r="Q314" t="s">
        <v>1014</v>
      </c>
    </row>
    <row r="315" spans="17:17" x14ac:dyDescent="0.25">
      <c r="Q315" t="s">
        <v>1015</v>
      </c>
    </row>
    <row r="316" spans="17:17" x14ac:dyDescent="0.25">
      <c r="Q316" t="s">
        <v>1016</v>
      </c>
    </row>
    <row r="317" spans="17:17" x14ac:dyDescent="0.25">
      <c r="Q317" t="s">
        <v>1017</v>
      </c>
    </row>
    <row r="318" spans="17:17" x14ac:dyDescent="0.25">
      <c r="Q318" t="s">
        <v>1018</v>
      </c>
    </row>
    <row r="319" spans="17:17" x14ac:dyDescent="0.25">
      <c r="Q319" t="s">
        <v>1019</v>
      </c>
    </row>
    <row r="320" spans="17:17" x14ac:dyDescent="0.25">
      <c r="Q320" t="s">
        <v>1020</v>
      </c>
    </row>
    <row r="321" spans="17:17" x14ac:dyDescent="0.25">
      <c r="Q321" t="s">
        <v>1021</v>
      </c>
    </row>
    <row r="322" spans="17:17" x14ac:dyDescent="0.25">
      <c r="Q322" t="s">
        <v>1022</v>
      </c>
    </row>
    <row r="323" spans="17:17" x14ac:dyDescent="0.25">
      <c r="Q323" t="s">
        <v>1023</v>
      </c>
    </row>
    <row r="324" spans="17:17" x14ac:dyDescent="0.25">
      <c r="Q324" t="s">
        <v>1024</v>
      </c>
    </row>
    <row r="325" spans="17:17" x14ac:dyDescent="0.25">
      <c r="Q325" t="s">
        <v>1025</v>
      </c>
    </row>
    <row r="326" spans="17:17" x14ac:dyDescent="0.25">
      <c r="Q326" t="s">
        <v>1026</v>
      </c>
    </row>
    <row r="327" spans="17:17" x14ac:dyDescent="0.25">
      <c r="Q327" t="s">
        <v>1027</v>
      </c>
    </row>
    <row r="328" spans="17:17" x14ac:dyDescent="0.25">
      <c r="Q328" t="s">
        <v>1028</v>
      </c>
    </row>
    <row r="329" spans="17:17" x14ac:dyDescent="0.25">
      <c r="Q329" t="s">
        <v>1029</v>
      </c>
    </row>
    <row r="330" spans="17:17" x14ac:dyDescent="0.25">
      <c r="Q330" t="s">
        <v>1030</v>
      </c>
    </row>
    <row r="331" spans="17:17" x14ac:dyDescent="0.25">
      <c r="Q331" t="s">
        <v>1031</v>
      </c>
    </row>
    <row r="332" spans="17:17" x14ac:dyDescent="0.25">
      <c r="Q332" t="s">
        <v>1032</v>
      </c>
    </row>
    <row r="333" spans="17:17" x14ac:dyDescent="0.25">
      <c r="Q333" t="s">
        <v>1033</v>
      </c>
    </row>
    <row r="334" spans="17:17" x14ac:dyDescent="0.25">
      <c r="Q334" t="s">
        <v>1034</v>
      </c>
    </row>
    <row r="335" spans="17:17" x14ac:dyDescent="0.25">
      <c r="Q335" t="s">
        <v>1035</v>
      </c>
    </row>
    <row r="336" spans="17:17" x14ac:dyDescent="0.25">
      <c r="Q336" t="s">
        <v>1036</v>
      </c>
    </row>
    <row r="337" spans="17:17" x14ac:dyDescent="0.25">
      <c r="Q337" t="s">
        <v>1037</v>
      </c>
    </row>
    <row r="338" spans="17:17" x14ac:dyDescent="0.25">
      <c r="Q338" t="s">
        <v>1038</v>
      </c>
    </row>
    <row r="339" spans="17:17" x14ac:dyDescent="0.25">
      <c r="Q339" t="s">
        <v>1039</v>
      </c>
    </row>
    <row r="340" spans="17:17" x14ac:dyDescent="0.25">
      <c r="Q340" t="s">
        <v>1040</v>
      </c>
    </row>
    <row r="341" spans="17:17" x14ac:dyDescent="0.25">
      <c r="Q341" t="s">
        <v>1041</v>
      </c>
    </row>
    <row r="342" spans="17:17" x14ac:dyDescent="0.25">
      <c r="Q342" t="s">
        <v>1042</v>
      </c>
    </row>
    <row r="343" spans="17:17" x14ac:dyDescent="0.25">
      <c r="Q343" t="s">
        <v>1043</v>
      </c>
    </row>
    <row r="344" spans="17:17" x14ac:dyDescent="0.25">
      <c r="Q344" t="s">
        <v>1044</v>
      </c>
    </row>
    <row r="345" spans="17:17" x14ac:dyDescent="0.25">
      <c r="Q345" t="s">
        <v>1045</v>
      </c>
    </row>
    <row r="346" spans="17:17" x14ac:dyDescent="0.25">
      <c r="Q346" t="s">
        <v>1046</v>
      </c>
    </row>
    <row r="347" spans="17:17" x14ac:dyDescent="0.25">
      <c r="Q347" t="s">
        <v>1047</v>
      </c>
    </row>
    <row r="348" spans="17:17" x14ac:dyDescent="0.25">
      <c r="Q348" t="s">
        <v>1048</v>
      </c>
    </row>
    <row r="349" spans="17:17" x14ac:dyDescent="0.25">
      <c r="Q349" t="s">
        <v>1049</v>
      </c>
    </row>
    <row r="350" spans="17:17" x14ac:dyDescent="0.25">
      <c r="Q350" t="s">
        <v>1050</v>
      </c>
    </row>
    <row r="351" spans="17:17" x14ac:dyDescent="0.25">
      <c r="Q351" t="s">
        <v>1051</v>
      </c>
    </row>
    <row r="352" spans="17:17" x14ac:dyDescent="0.25">
      <c r="Q352" t="s">
        <v>1052</v>
      </c>
    </row>
    <row r="353" spans="17:17" x14ac:dyDescent="0.25">
      <c r="Q353" t="s">
        <v>1053</v>
      </c>
    </row>
    <row r="354" spans="17:17" x14ac:dyDescent="0.25">
      <c r="Q354" t="s">
        <v>1054</v>
      </c>
    </row>
    <row r="355" spans="17:17" x14ac:dyDescent="0.25">
      <c r="Q355" t="s">
        <v>1055</v>
      </c>
    </row>
    <row r="356" spans="17:17" x14ac:dyDescent="0.25">
      <c r="Q356" t="s">
        <v>1056</v>
      </c>
    </row>
    <row r="357" spans="17:17" x14ac:dyDescent="0.25">
      <c r="Q357" t="s">
        <v>1057</v>
      </c>
    </row>
    <row r="358" spans="17:17" x14ac:dyDescent="0.25">
      <c r="Q358" t="s">
        <v>1058</v>
      </c>
    </row>
    <row r="359" spans="17:17" x14ac:dyDescent="0.25">
      <c r="Q359" t="s">
        <v>1059</v>
      </c>
    </row>
    <row r="360" spans="17:17" x14ac:dyDescent="0.25">
      <c r="Q360" t="s">
        <v>1060</v>
      </c>
    </row>
    <row r="361" spans="17:17" x14ac:dyDescent="0.25">
      <c r="Q361" t="s">
        <v>1061</v>
      </c>
    </row>
    <row r="362" spans="17:17" x14ac:dyDescent="0.25">
      <c r="Q362" t="s">
        <v>1062</v>
      </c>
    </row>
    <row r="363" spans="17:17" x14ac:dyDescent="0.25">
      <c r="Q363" t="s">
        <v>1063</v>
      </c>
    </row>
    <row r="364" spans="17:17" x14ac:dyDescent="0.25">
      <c r="Q364" t="s">
        <v>1064</v>
      </c>
    </row>
    <row r="365" spans="17:17" x14ac:dyDescent="0.25">
      <c r="Q365" t="s">
        <v>1065</v>
      </c>
    </row>
    <row r="366" spans="17:17" x14ac:dyDescent="0.25">
      <c r="Q366" t="s">
        <v>1066</v>
      </c>
    </row>
    <row r="367" spans="17:17" x14ac:dyDescent="0.25">
      <c r="Q367" t="s">
        <v>1067</v>
      </c>
    </row>
    <row r="368" spans="17:17" x14ac:dyDescent="0.25">
      <c r="Q368" t="s">
        <v>1068</v>
      </c>
    </row>
    <row r="369" spans="17:17" x14ac:dyDescent="0.25">
      <c r="Q369" t="s">
        <v>1069</v>
      </c>
    </row>
    <row r="370" spans="17:17" x14ac:dyDescent="0.25">
      <c r="Q370" t="s">
        <v>1070</v>
      </c>
    </row>
    <row r="371" spans="17:17" x14ac:dyDescent="0.25">
      <c r="Q371" t="s">
        <v>1071</v>
      </c>
    </row>
    <row r="372" spans="17:17" x14ac:dyDescent="0.25">
      <c r="Q372" t="s">
        <v>1072</v>
      </c>
    </row>
    <row r="373" spans="17:17" x14ac:dyDescent="0.25">
      <c r="Q373" t="s">
        <v>1073</v>
      </c>
    </row>
    <row r="374" spans="17:17" x14ac:dyDescent="0.25">
      <c r="Q374" t="s">
        <v>1074</v>
      </c>
    </row>
    <row r="375" spans="17:17" x14ac:dyDescent="0.25">
      <c r="Q375" t="s">
        <v>1075</v>
      </c>
    </row>
    <row r="376" spans="17:17" x14ac:dyDescent="0.25">
      <c r="Q376" t="s">
        <v>1076</v>
      </c>
    </row>
    <row r="377" spans="17:17" x14ac:dyDescent="0.25">
      <c r="Q377" t="s">
        <v>1077</v>
      </c>
    </row>
    <row r="378" spans="17:17" x14ac:dyDescent="0.25">
      <c r="Q378" t="s">
        <v>1078</v>
      </c>
    </row>
    <row r="379" spans="17:17" x14ac:dyDescent="0.25">
      <c r="Q379" t="s">
        <v>1079</v>
      </c>
    </row>
    <row r="380" spans="17:17" x14ac:dyDescent="0.25">
      <c r="Q380" t="s">
        <v>1080</v>
      </c>
    </row>
    <row r="381" spans="17:17" x14ac:dyDescent="0.25">
      <c r="Q381" t="s">
        <v>1081</v>
      </c>
    </row>
    <row r="382" spans="17:17" x14ac:dyDescent="0.25">
      <c r="Q382" t="s">
        <v>1082</v>
      </c>
    </row>
    <row r="383" spans="17:17" x14ac:dyDescent="0.25">
      <c r="Q383" t="s">
        <v>1083</v>
      </c>
    </row>
    <row r="384" spans="17:17" x14ac:dyDescent="0.25">
      <c r="Q384" t="s">
        <v>1084</v>
      </c>
    </row>
    <row r="385" spans="17:17" x14ac:dyDescent="0.25">
      <c r="Q385" t="s">
        <v>1085</v>
      </c>
    </row>
    <row r="386" spans="17:17" x14ac:dyDescent="0.25">
      <c r="Q386" t="s">
        <v>1086</v>
      </c>
    </row>
    <row r="387" spans="17:17" x14ac:dyDescent="0.25">
      <c r="Q387" t="s">
        <v>1087</v>
      </c>
    </row>
    <row r="388" spans="17:17" x14ac:dyDescent="0.25">
      <c r="Q388" t="s">
        <v>1088</v>
      </c>
    </row>
    <row r="389" spans="17:17" x14ac:dyDescent="0.25">
      <c r="Q389" t="s">
        <v>1089</v>
      </c>
    </row>
    <row r="390" spans="17:17" x14ac:dyDescent="0.25">
      <c r="Q390" t="s">
        <v>1090</v>
      </c>
    </row>
    <row r="391" spans="17:17" x14ac:dyDescent="0.25">
      <c r="Q391" t="s">
        <v>1091</v>
      </c>
    </row>
    <row r="392" spans="17:17" x14ac:dyDescent="0.25">
      <c r="Q392" t="s">
        <v>1092</v>
      </c>
    </row>
    <row r="393" spans="17:17" x14ac:dyDescent="0.25">
      <c r="Q393" t="s">
        <v>1093</v>
      </c>
    </row>
    <row r="394" spans="17:17" x14ac:dyDescent="0.25">
      <c r="Q394" t="s">
        <v>1094</v>
      </c>
    </row>
    <row r="395" spans="17:17" x14ac:dyDescent="0.25">
      <c r="Q395" t="s">
        <v>1095</v>
      </c>
    </row>
    <row r="396" spans="17:17" x14ac:dyDescent="0.25">
      <c r="Q396" t="s">
        <v>1096</v>
      </c>
    </row>
    <row r="397" spans="17:17" x14ac:dyDescent="0.25">
      <c r="Q397" t="s">
        <v>1097</v>
      </c>
    </row>
    <row r="398" spans="17:17" x14ac:dyDescent="0.25">
      <c r="Q398" t="s">
        <v>1098</v>
      </c>
    </row>
    <row r="399" spans="17:17" x14ac:dyDescent="0.25">
      <c r="Q399" t="s">
        <v>1099</v>
      </c>
    </row>
    <row r="400" spans="17:17" x14ac:dyDescent="0.25">
      <c r="Q400" t="s">
        <v>1100</v>
      </c>
    </row>
    <row r="401" spans="17:17" x14ac:dyDescent="0.25">
      <c r="Q401" t="s">
        <v>1101</v>
      </c>
    </row>
    <row r="402" spans="17:17" x14ac:dyDescent="0.25">
      <c r="Q402" t="s">
        <v>1102</v>
      </c>
    </row>
    <row r="403" spans="17:17" x14ac:dyDescent="0.25">
      <c r="Q403" t="s">
        <v>1103</v>
      </c>
    </row>
    <row r="404" spans="17:17" x14ac:dyDescent="0.25">
      <c r="Q404" t="s">
        <v>1104</v>
      </c>
    </row>
    <row r="405" spans="17:17" x14ac:dyDescent="0.25">
      <c r="Q405" t="s">
        <v>1105</v>
      </c>
    </row>
    <row r="406" spans="17:17" x14ac:dyDescent="0.25">
      <c r="Q406" t="s">
        <v>1106</v>
      </c>
    </row>
    <row r="407" spans="17:17" x14ac:dyDescent="0.25">
      <c r="Q407" t="s">
        <v>1107</v>
      </c>
    </row>
    <row r="408" spans="17:17" x14ac:dyDescent="0.25">
      <c r="Q408" t="s">
        <v>1108</v>
      </c>
    </row>
    <row r="409" spans="17:17" x14ac:dyDescent="0.25">
      <c r="Q409" t="s">
        <v>1109</v>
      </c>
    </row>
    <row r="410" spans="17:17" x14ac:dyDescent="0.25">
      <c r="Q410" t="s">
        <v>1110</v>
      </c>
    </row>
    <row r="411" spans="17:17" x14ac:dyDescent="0.25">
      <c r="Q411" t="s">
        <v>1111</v>
      </c>
    </row>
    <row r="412" spans="17:17" x14ac:dyDescent="0.25">
      <c r="Q412" t="s">
        <v>1112</v>
      </c>
    </row>
    <row r="413" spans="17:17" x14ac:dyDescent="0.25">
      <c r="Q413" t="s">
        <v>28</v>
      </c>
    </row>
    <row r="414" spans="17:17" x14ac:dyDescent="0.25">
      <c r="Q414" t="s">
        <v>1113</v>
      </c>
    </row>
    <row r="415" spans="17:17" x14ac:dyDescent="0.25">
      <c r="Q415" t="s">
        <v>1114</v>
      </c>
    </row>
    <row r="416" spans="17:17" x14ac:dyDescent="0.25">
      <c r="Q416" t="s">
        <v>1115</v>
      </c>
    </row>
    <row r="417" spans="17:17" x14ac:dyDescent="0.25">
      <c r="Q417" t="s">
        <v>1116</v>
      </c>
    </row>
    <row r="418" spans="17:17" x14ac:dyDescent="0.25">
      <c r="Q418" t="s">
        <v>1117</v>
      </c>
    </row>
    <row r="419" spans="17:17" x14ac:dyDescent="0.25">
      <c r="Q419" t="s">
        <v>1118</v>
      </c>
    </row>
    <row r="420" spans="17:17" x14ac:dyDescent="0.25">
      <c r="Q420" t="s">
        <v>1119</v>
      </c>
    </row>
    <row r="421" spans="17:17" x14ac:dyDescent="0.25">
      <c r="Q421" t="s">
        <v>1120</v>
      </c>
    </row>
    <row r="422" spans="17:17" x14ac:dyDescent="0.25">
      <c r="Q422" t="s">
        <v>1121</v>
      </c>
    </row>
    <row r="423" spans="17:17" x14ac:dyDescent="0.25">
      <c r="Q423" t="s">
        <v>1122</v>
      </c>
    </row>
    <row r="424" spans="17:17" x14ac:dyDescent="0.25">
      <c r="Q424" t="s">
        <v>1123</v>
      </c>
    </row>
    <row r="425" spans="17:17" x14ac:dyDescent="0.25">
      <c r="Q425" t="s">
        <v>29</v>
      </c>
    </row>
    <row r="426" spans="17:17" x14ac:dyDescent="0.25">
      <c r="Q426" t="s">
        <v>1124</v>
      </c>
    </row>
    <row r="427" spans="17:17" x14ac:dyDescent="0.25">
      <c r="Q427" t="s">
        <v>1125</v>
      </c>
    </row>
    <row r="428" spans="17:17" x14ac:dyDescent="0.25">
      <c r="Q428" t="s">
        <v>1126</v>
      </c>
    </row>
    <row r="429" spans="17:17" x14ac:dyDescent="0.25">
      <c r="Q429" t="s">
        <v>1127</v>
      </c>
    </row>
    <row r="430" spans="17:17" x14ac:dyDescent="0.25">
      <c r="Q430" t="s">
        <v>1128</v>
      </c>
    </row>
    <row r="431" spans="17:17" x14ac:dyDescent="0.25">
      <c r="Q431" t="s">
        <v>1129</v>
      </c>
    </row>
    <row r="432" spans="17:17" x14ac:dyDescent="0.25">
      <c r="Q432" t="s">
        <v>1130</v>
      </c>
    </row>
    <row r="433" spans="17:17" x14ac:dyDescent="0.25">
      <c r="Q433" t="s">
        <v>1131</v>
      </c>
    </row>
    <row r="434" spans="17:17" x14ac:dyDescent="0.25">
      <c r="Q434" t="s">
        <v>1132</v>
      </c>
    </row>
    <row r="435" spans="17:17" x14ac:dyDescent="0.25">
      <c r="Q435" t="s">
        <v>1133</v>
      </c>
    </row>
    <row r="436" spans="17:17" x14ac:dyDescent="0.25">
      <c r="Q436" t="s">
        <v>1134</v>
      </c>
    </row>
    <row r="437" spans="17:17" x14ac:dyDescent="0.25">
      <c r="Q437" t="s">
        <v>1135</v>
      </c>
    </row>
    <row r="438" spans="17:17" x14ac:dyDescent="0.25">
      <c r="Q438" t="s">
        <v>1136</v>
      </c>
    </row>
    <row r="439" spans="17:17" x14ac:dyDescent="0.25">
      <c r="Q439" t="s">
        <v>1137</v>
      </c>
    </row>
    <row r="440" spans="17:17" x14ac:dyDescent="0.25">
      <c r="Q440" t="s">
        <v>1138</v>
      </c>
    </row>
    <row r="441" spans="17:17" x14ac:dyDescent="0.25">
      <c r="Q441" t="s">
        <v>1139</v>
      </c>
    </row>
    <row r="442" spans="17:17" x14ac:dyDescent="0.25">
      <c r="Q442" t="s">
        <v>1140</v>
      </c>
    </row>
    <row r="443" spans="17:17" x14ac:dyDescent="0.25">
      <c r="Q443" t="s">
        <v>1141</v>
      </c>
    </row>
    <row r="444" spans="17:17" x14ac:dyDescent="0.25">
      <c r="Q444" t="s">
        <v>1142</v>
      </c>
    </row>
    <row r="445" spans="17:17" x14ac:dyDescent="0.25">
      <c r="Q445" t="s">
        <v>1143</v>
      </c>
    </row>
    <row r="446" spans="17:17" x14ac:dyDescent="0.25">
      <c r="Q446" t="s">
        <v>1144</v>
      </c>
    </row>
    <row r="447" spans="17:17" x14ac:dyDescent="0.25">
      <c r="Q447" t="s">
        <v>1145</v>
      </c>
    </row>
    <row r="448" spans="17:17" x14ac:dyDescent="0.25">
      <c r="Q448" t="s">
        <v>1146</v>
      </c>
    </row>
    <row r="449" spans="17:17" x14ac:dyDescent="0.25">
      <c r="Q449" t="s">
        <v>1147</v>
      </c>
    </row>
    <row r="450" spans="17:17" x14ac:dyDescent="0.25">
      <c r="Q450" t="s">
        <v>1148</v>
      </c>
    </row>
    <row r="451" spans="17:17" x14ac:dyDescent="0.25">
      <c r="Q451" t="s">
        <v>1149</v>
      </c>
    </row>
    <row r="452" spans="17:17" x14ac:dyDescent="0.25">
      <c r="Q452" t="s">
        <v>1150</v>
      </c>
    </row>
    <row r="453" spans="17:17" x14ac:dyDescent="0.25">
      <c r="Q453" t="s">
        <v>1151</v>
      </c>
    </row>
    <row r="454" spans="17:17" x14ac:dyDescent="0.25">
      <c r="Q454" t="s">
        <v>1152</v>
      </c>
    </row>
    <row r="455" spans="17:17" x14ac:dyDescent="0.25">
      <c r="Q455" t="s">
        <v>1153</v>
      </c>
    </row>
    <row r="456" spans="17:17" x14ac:dyDescent="0.25">
      <c r="Q456" t="s">
        <v>1154</v>
      </c>
    </row>
    <row r="457" spans="17:17" x14ac:dyDescent="0.25">
      <c r="Q457" t="s">
        <v>1155</v>
      </c>
    </row>
    <row r="458" spans="17:17" x14ac:dyDescent="0.25">
      <c r="Q458" t="s">
        <v>1156</v>
      </c>
    </row>
    <row r="459" spans="17:17" x14ac:dyDescent="0.25">
      <c r="Q459" t="s">
        <v>1157</v>
      </c>
    </row>
    <row r="460" spans="17:17" x14ac:dyDescent="0.25">
      <c r="Q460" t="s">
        <v>1158</v>
      </c>
    </row>
    <row r="461" spans="17:17" x14ac:dyDescent="0.25">
      <c r="Q461" t="s">
        <v>1159</v>
      </c>
    </row>
    <row r="462" spans="17:17" x14ac:dyDescent="0.25">
      <c r="Q462" t="s">
        <v>1160</v>
      </c>
    </row>
    <row r="463" spans="17:17" x14ac:dyDescent="0.25">
      <c r="Q463" t="s">
        <v>1161</v>
      </c>
    </row>
    <row r="464" spans="17:17" x14ac:dyDescent="0.25">
      <c r="Q464" t="s">
        <v>1162</v>
      </c>
    </row>
    <row r="465" spans="17:17" x14ac:dyDescent="0.25">
      <c r="Q465" t="s">
        <v>1163</v>
      </c>
    </row>
    <row r="466" spans="17:17" x14ac:dyDescent="0.25">
      <c r="Q466" t="s">
        <v>1164</v>
      </c>
    </row>
    <row r="467" spans="17:17" x14ac:dyDescent="0.25">
      <c r="Q467" t="s">
        <v>1165</v>
      </c>
    </row>
    <row r="468" spans="17:17" x14ac:dyDescent="0.25">
      <c r="Q468" t="s">
        <v>1166</v>
      </c>
    </row>
    <row r="469" spans="17:17" x14ac:dyDescent="0.25">
      <c r="Q469" t="s">
        <v>1167</v>
      </c>
    </row>
    <row r="470" spans="17:17" x14ac:dyDescent="0.25">
      <c r="Q470" t="s">
        <v>1168</v>
      </c>
    </row>
    <row r="471" spans="17:17" x14ac:dyDescent="0.25">
      <c r="Q471" t="s">
        <v>1169</v>
      </c>
    </row>
    <row r="472" spans="17:17" x14ac:dyDescent="0.25">
      <c r="Q472" t="s">
        <v>1170</v>
      </c>
    </row>
    <row r="473" spans="17:17" x14ac:dyDescent="0.25">
      <c r="Q473" t="s">
        <v>1171</v>
      </c>
    </row>
    <row r="474" spans="17:17" x14ac:dyDescent="0.25">
      <c r="Q474" t="s">
        <v>1172</v>
      </c>
    </row>
    <row r="475" spans="17:17" x14ac:dyDescent="0.25">
      <c r="Q475" t="s">
        <v>1173</v>
      </c>
    </row>
    <row r="476" spans="17:17" x14ac:dyDescent="0.25">
      <c r="Q476" t="s">
        <v>1174</v>
      </c>
    </row>
    <row r="477" spans="17:17" x14ac:dyDescent="0.25">
      <c r="Q477" t="s">
        <v>1175</v>
      </c>
    </row>
    <row r="478" spans="17:17" x14ac:dyDescent="0.25">
      <c r="Q478" t="s">
        <v>1176</v>
      </c>
    </row>
    <row r="479" spans="17:17" x14ac:dyDescent="0.25">
      <c r="Q479" t="s">
        <v>1177</v>
      </c>
    </row>
    <row r="480" spans="17:17" x14ac:dyDescent="0.25">
      <c r="Q480" t="s">
        <v>1178</v>
      </c>
    </row>
    <row r="481" spans="17:17" x14ac:dyDescent="0.25">
      <c r="Q481" t="s">
        <v>1179</v>
      </c>
    </row>
    <row r="482" spans="17:17" x14ac:dyDescent="0.25">
      <c r="Q482" t="s">
        <v>1180</v>
      </c>
    </row>
    <row r="483" spans="17:17" x14ac:dyDescent="0.25">
      <c r="Q483" t="s">
        <v>1181</v>
      </c>
    </row>
    <row r="484" spans="17:17" x14ac:dyDescent="0.25">
      <c r="Q484" t="s">
        <v>1182</v>
      </c>
    </row>
    <row r="485" spans="17:17" x14ac:dyDescent="0.25">
      <c r="Q485" t="s">
        <v>1183</v>
      </c>
    </row>
    <row r="486" spans="17:17" x14ac:dyDescent="0.25">
      <c r="Q486" t="s">
        <v>1184</v>
      </c>
    </row>
    <row r="487" spans="17:17" x14ac:dyDescent="0.25">
      <c r="Q487" t="s">
        <v>1185</v>
      </c>
    </row>
    <row r="488" spans="17:17" x14ac:dyDescent="0.25">
      <c r="Q488" t="s">
        <v>1186</v>
      </c>
    </row>
    <row r="489" spans="17:17" x14ac:dyDescent="0.25">
      <c r="Q489" t="s">
        <v>1187</v>
      </c>
    </row>
    <row r="490" spans="17:17" x14ac:dyDescent="0.25">
      <c r="Q490" t="s">
        <v>1188</v>
      </c>
    </row>
    <row r="491" spans="17:17" x14ac:dyDescent="0.25">
      <c r="Q491" t="s">
        <v>1189</v>
      </c>
    </row>
    <row r="492" spans="17:17" x14ac:dyDescent="0.25">
      <c r="Q492" t="s">
        <v>1190</v>
      </c>
    </row>
    <row r="493" spans="17:17" x14ac:dyDescent="0.25">
      <c r="Q493" t="s">
        <v>1191</v>
      </c>
    </row>
    <row r="494" spans="17:17" x14ac:dyDescent="0.25">
      <c r="Q494" t="s">
        <v>1192</v>
      </c>
    </row>
    <row r="495" spans="17:17" x14ac:dyDescent="0.25">
      <c r="Q495" t="s">
        <v>1193</v>
      </c>
    </row>
    <row r="496" spans="17:17" x14ac:dyDescent="0.25">
      <c r="Q496" t="s">
        <v>1194</v>
      </c>
    </row>
    <row r="497" spans="17:17" x14ac:dyDescent="0.25">
      <c r="Q497" t="s">
        <v>1195</v>
      </c>
    </row>
    <row r="498" spans="17:17" x14ac:dyDescent="0.25">
      <c r="Q498" t="s">
        <v>1196</v>
      </c>
    </row>
    <row r="499" spans="17:17" x14ac:dyDescent="0.25">
      <c r="Q499" t="s">
        <v>1197</v>
      </c>
    </row>
    <row r="500" spans="17:17" x14ac:dyDescent="0.25">
      <c r="Q500" t="s">
        <v>1198</v>
      </c>
    </row>
    <row r="501" spans="17:17" x14ac:dyDescent="0.25">
      <c r="Q501" t="s">
        <v>1199</v>
      </c>
    </row>
    <row r="502" spans="17:17" x14ac:dyDescent="0.25">
      <c r="Q502" t="s">
        <v>1200</v>
      </c>
    </row>
    <row r="503" spans="17:17" x14ac:dyDescent="0.25">
      <c r="Q503" t="s">
        <v>1201</v>
      </c>
    </row>
    <row r="504" spans="17:17" x14ac:dyDescent="0.25">
      <c r="Q504" t="s">
        <v>1202</v>
      </c>
    </row>
    <row r="505" spans="17:17" x14ac:dyDescent="0.25">
      <c r="Q505" t="s">
        <v>1203</v>
      </c>
    </row>
    <row r="506" spans="17:17" x14ac:dyDescent="0.25">
      <c r="Q506" t="s">
        <v>1204</v>
      </c>
    </row>
    <row r="507" spans="17:17" x14ac:dyDescent="0.25">
      <c r="Q507" t="s">
        <v>1205</v>
      </c>
    </row>
    <row r="508" spans="17:17" x14ac:dyDescent="0.25">
      <c r="Q508" t="s">
        <v>1206</v>
      </c>
    </row>
    <row r="509" spans="17:17" x14ac:dyDescent="0.25">
      <c r="Q509" t="s">
        <v>1207</v>
      </c>
    </row>
    <row r="510" spans="17:17" x14ac:dyDescent="0.25">
      <c r="Q510" t="s">
        <v>1208</v>
      </c>
    </row>
    <row r="511" spans="17:17" x14ac:dyDescent="0.25">
      <c r="Q511" t="s">
        <v>1209</v>
      </c>
    </row>
    <row r="512" spans="17:17" x14ac:dyDescent="0.25">
      <c r="Q512" t="s">
        <v>1210</v>
      </c>
    </row>
    <row r="513" spans="17:17" x14ac:dyDescent="0.25">
      <c r="Q513" t="s">
        <v>1211</v>
      </c>
    </row>
    <row r="514" spans="17:17" x14ac:dyDescent="0.25">
      <c r="Q514" t="s">
        <v>1212</v>
      </c>
    </row>
    <row r="515" spans="17:17" x14ac:dyDescent="0.25">
      <c r="Q515" t="s">
        <v>1213</v>
      </c>
    </row>
    <row r="516" spans="17:17" x14ac:dyDescent="0.25">
      <c r="Q516" t="s">
        <v>1214</v>
      </c>
    </row>
    <row r="517" spans="17:17" x14ac:dyDescent="0.25">
      <c r="Q517" t="s">
        <v>1215</v>
      </c>
    </row>
    <row r="518" spans="17:17" x14ac:dyDescent="0.25">
      <c r="Q518" t="s">
        <v>1216</v>
      </c>
    </row>
    <row r="519" spans="17:17" x14ac:dyDescent="0.25">
      <c r="Q519" t="s">
        <v>1217</v>
      </c>
    </row>
    <row r="520" spans="17:17" x14ac:dyDescent="0.25">
      <c r="Q520" t="s">
        <v>1218</v>
      </c>
    </row>
    <row r="521" spans="17:17" x14ac:dyDescent="0.25">
      <c r="Q521" t="s">
        <v>1219</v>
      </c>
    </row>
    <row r="522" spans="17:17" x14ac:dyDescent="0.25">
      <c r="Q522" t="s">
        <v>1220</v>
      </c>
    </row>
    <row r="523" spans="17:17" x14ac:dyDescent="0.25">
      <c r="Q523" t="s">
        <v>1221</v>
      </c>
    </row>
    <row r="524" spans="17:17" x14ac:dyDescent="0.25">
      <c r="Q524" t="s">
        <v>1222</v>
      </c>
    </row>
    <row r="525" spans="17:17" x14ac:dyDescent="0.25">
      <c r="Q525" t="s">
        <v>1223</v>
      </c>
    </row>
    <row r="526" spans="17:17" x14ac:dyDescent="0.25">
      <c r="Q526" t="s">
        <v>1224</v>
      </c>
    </row>
    <row r="527" spans="17:17" x14ac:dyDescent="0.25">
      <c r="Q527" t="s">
        <v>1225</v>
      </c>
    </row>
    <row r="528" spans="17:17" x14ac:dyDescent="0.25">
      <c r="Q528" t="s">
        <v>1226</v>
      </c>
    </row>
    <row r="529" spans="17:17" x14ac:dyDescent="0.25">
      <c r="Q529" t="s">
        <v>1227</v>
      </c>
    </row>
    <row r="530" spans="17:17" x14ac:dyDescent="0.25">
      <c r="Q530" t="s">
        <v>1228</v>
      </c>
    </row>
    <row r="531" spans="17:17" x14ac:dyDescent="0.25">
      <c r="Q531" t="s">
        <v>1229</v>
      </c>
    </row>
    <row r="532" spans="17:17" x14ac:dyDescent="0.25">
      <c r="Q532" t="s">
        <v>1230</v>
      </c>
    </row>
    <row r="533" spans="17:17" x14ac:dyDescent="0.25">
      <c r="Q533" t="s">
        <v>1231</v>
      </c>
    </row>
    <row r="534" spans="17:17" x14ac:dyDescent="0.25">
      <c r="Q534" t="s">
        <v>1232</v>
      </c>
    </row>
    <row r="535" spans="17:17" x14ac:dyDescent="0.25">
      <c r="Q535" t="s">
        <v>1233</v>
      </c>
    </row>
    <row r="536" spans="17:17" x14ac:dyDescent="0.25">
      <c r="Q536" t="s">
        <v>1234</v>
      </c>
    </row>
    <row r="537" spans="17:17" x14ac:dyDescent="0.25">
      <c r="Q537" t="s">
        <v>1235</v>
      </c>
    </row>
    <row r="538" spans="17:17" x14ac:dyDescent="0.25">
      <c r="Q538" t="s">
        <v>1236</v>
      </c>
    </row>
    <row r="539" spans="17:17" x14ac:dyDescent="0.25">
      <c r="Q539" t="s">
        <v>1237</v>
      </c>
    </row>
    <row r="540" spans="17:17" x14ac:dyDescent="0.25">
      <c r="Q540" t="s">
        <v>1238</v>
      </c>
    </row>
    <row r="541" spans="17:17" x14ac:dyDescent="0.25">
      <c r="Q541" t="s">
        <v>1239</v>
      </c>
    </row>
    <row r="542" spans="17:17" x14ac:dyDescent="0.25">
      <c r="Q542" t="s">
        <v>1240</v>
      </c>
    </row>
    <row r="543" spans="17:17" x14ac:dyDescent="0.25">
      <c r="Q543" t="s">
        <v>1241</v>
      </c>
    </row>
    <row r="544" spans="17:17" x14ac:dyDescent="0.25">
      <c r="Q544" t="s">
        <v>1242</v>
      </c>
    </row>
    <row r="545" spans="17:17" x14ac:dyDescent="0.25">
      <c r="Q545" t="s">
        <v>1243</v>
      </c>
    </row>
    <row r="546" spans="17:17" x14ac:dyDescent="0.25">
      <c r="Q546" t="s">
        <v>1244</v>
      </c>
    </row>
    <row r="547" spans="17:17" x14ac:dyDescent="0.25">
      <c r="Q547" t="s">
        <v>1245</v>
      </c>
    </row>
    <row r="548" spans="17:17" x14ac:dyDescent="0.25">
      <c r="Q548" t="s">
        <v>1246</v>
      </c>
    </row>
    <row r="549" spans="17:17" x14ac:dyDescent="0.25">
      <c r="Q549" t="s">
        <v>1247</v>
      </c>
    </row>
    <row r="550" spans="17:17" x14ac:dyDescent="0.25">
      <c r="Q550" t="s">
        <v>1248</v>
      </c>
    </row>
    <row r="551" spans="17:17" x14ac:dyDescent="0.25">
      <c r="Q551" t="s">
        <v>1249</v>
      </c>
    </row>
    <row r="552" spans="17:17" x14ac:dyDescent="0.25">
      <c r="Q552" t="s">
        <v>1250</v>
      </c>
    </row>
    <row r="553" spans="17:17" x14ac:dyDescent="0.25">
      <c r="Q553" t="s">
        <v>1251</v>
      </c>
    </row>
    <row r="554" spans="17:17" x14ac:dyDescent="0.25">
      <c r="Q554" t="s">
        <v>1252</v>
      </c>
    </row>
    <row r="555" spans="17:17" x14ac:dyDescent="0.25">
      <c r="Q555" t="s">
        <v>1253</v>
      </c>
    </row>
    <row r="556" spans="17:17" x14ac:dyDescent="0.25">
      <c r="Q556" t="s">
        <v>1254</v>
      </c>
    </row>
    <row r="557" spans="17:17" x14ac:dyDescent="0.25">
      <c r="Q557" t="s">
        <v>1255</v>
      </c>
    </row>
    <row r="558" spans="17:17" x14ac:dyDescent="0.25">
      <c r="Q558" t="s">
        <v>1256</v>
      </c>
    </row>
    <row r="559" spans="17:17" x14ac:dyDescent="0.25">
      <c r="Q559" t="s">
        <v>1257</v>
      </c>
    </row>
    <row r="560" spans="17:17" x14ac:dyDescent="0.25">
      <c r="Q560" t="s">
        <v>1258</v>
      </c>
    </row>
    <row r="561" spans="17:17" x14ac:dyDescent="0.25">
      <c r="Q561" t="s">
        <v>1259</v>
      </c>
    </row>
    <row r="562" spans="17:17" x14ac:dyDescent="0.25">
      <c r="Q562" t="s">
        <v>1260</v>
      </c>
    </row>
    <row r="563" spans="17:17" x14ac:dyDescent="0.25">
      <c r="Q563" t="s">
        <v>1261</v>
      </c>
    </row>
    <row r="564" spans="17:17" x14ac:dyDescent="0.25">
      <c r="Q564" t="s">
        <v>1262</v>
      </c>
    </row>
    <row r="565" spans="17:17" x14ac:dyDescent="0.25">
      <c r="Q565" t="s">
        <v>1263</v>
      </c>
    </row>
    <row r="566" spans="17:17" x14ac:dyDescent="0.25">
      <c r="Q566" t="s">
        <v>1264</v>
      </c>
    </row>
    <row r="567" spans="17:17" x14ac:dyDescent="0.25">
      <c r="Q567" t="s">
        <v>1265</v>
      </c>
    </row>
    <row r="568" spans="17:17" x14ac:dyDescent="0.25">
      <c r="Q568" t="s">
        <v>1266</v>
      </c>
    </row>
    <row r="569" spans="17:17" x14ac:dyDescent="0.25">
      <c r="Q569" t="s">
        <v>1267</v>
      </c>
    </row>
    <row r="570" spans="17:17" x14ac:dyDescent="0.25">
      <c r="Q570" t="s">
        <v>1268</v>
      </c>
    </row>
    <row r="571" spans="17:17" x14ac:dyDescent="0.25">
      <c r="Q571" t="s">
        <v>1269</v>
      </c>
    </row>
    <row r="572" spans="17:17" x14ac:dyDescent="0.25">
      <c r="Q572" t="s">
        <v>1270</v>
      </c>
    </row>
    <row r="573" spans="17:17" x14ac:dyDescent="0.25">
      <c r="Q573" t="s">
        <v>1271</v>
      </c>
    </row>
    <row r="574" spans="17:17" x14ac:dyDescent="0.25">
      <c r="Q574" t="s">
        <v>1272</v>
      </c>
    </row>
    <row r="575" spans="17:17" x14ac:dyDescent="0.25">
      <c r="Q575" t="s">
        <v>1273</v>
      </c>
    </row>
    <row r="576" spans="17:17" x14ac:dyDescent="0.25">
      <c r="Q576" t="s">
        <v>1274</v>
      </c>
    </row>
    <row r="577" spans="17:17" x14ac:dyDescent="0.25">
      <c r="Q577" t="s">
        <v>1275</v>
      </c>
    </row>
    <row r="578" spans="17:17" x14ac:dyDescent="0.25">
      <c r="Q578" t="s">
        <v>1276</v>
      </c>
    </row>
    <row r="579" spans="17:17" x14ac:dyDescent="0.25">
      <c r="Q579" t="s">
        <v>1277</v>
      </c>
    </row>
    <row r="580" spans="17:17" x14ac:dyDescent="0.25">
      <c r="Q580" t="s">
        <v>1278</v>
      </c>
    </row>
    <row r="581" spans="17:17" x14ac:dyDescent="0.25">
      <c r="Q581" t="s">
        <v>1279</v>
      </c>
    </row>
    <row r="582" spans="17:17" x14ac:dyDescent="0.25">
      <c r="Q582" t="s">
        <v>1280</v>
      </c>
    </row>
    <row r="583" spans="17:17" x14ac:dyDescent="0.25">
      <c r="Q583" t="s">
        <v>1281</v>
      </c>
    </row>
    <row r="584" spans="17:17" x14ac:dyDescent="0.25">
      <c r="Q584" t="s">
        <v>1282</v>
      </c>
    </row>
    <row r="585" spans="17:17" x14ac:dyDescent="0.25">
      <c r="Q585" t="s">
        <v>1283</v>
      </c>
    </row>
    <row r="586" spans="17:17" x14ac:dyDescent="0.25">
      <c r="Q586" t="s">
        <v>1284</v>
      </c>
    </row>
    <row r="587" spans="17:17" x14ac:dyDescent="0.25">
      <c r="Q587" t="s">
        <v>1285</v>
      </c>
    </row>
    <row r="588" spans="17:17" x14ac:dyDescent="0.25">
      <c r="Q588" t="s">
        <v>1286</v>
      </c>
    </row>
    <row r="589" spans="17:17" x14ac:dyDescent="0.25">
      <c r="Q589" t="s">
        <v>1287</v>
      </c>
    </row>
    <row r="590" spans="17:17" x14ac:dyDescent="0.25">
      <c r="Q590" t="s">
        <v>1288</v>
      </c>
    </row>
    <row r="591" spans="17:17" x14ac:dyDescent="0.25">
      <c r="Q591" t="s">
        <v>1289</v>
      </c>
    </row>
    <row r="592" spans="17:17" x14ac:dyDescent="0.25">
      <c r="Q592" t="s">
        <v>1290</v>
      </c>
    </row>
    <row r="593" spans="17:17" x14ac:dyDescent="0.25">
      <c r="Q593" t="s">
        <v>1291</v>
      </c>
    </row>
    <row r="594" spans="17:17" x14ac:dyDescent="0.25">
      <c r="Q594" t="s">
        <v>1292</v>
      </c>
    </row>
    <row r="595" spans="17:17" x14ac:dyDescent="0.25">
      <c r="Q595" t="s">
        <v>1293</v>
      </c>
    </row>
    <row r="596" spans="17:17" x14ac:dyDescent="0.25">
      <c r="Q596" t="s">
        <v>1294</v>
      </c>
    </row>
    <row r="597" spans="17:17" x14ac:dyDescent="0.25">
      <c r="Q597" t="s">
        <v>1295</v>
      </c>
    </row>
    <row r="598" spans="17:17" x14ac:dyDescent="0.25">
      <c r="Q598" t="s">
        <v>1296</v>
      </c>
    </row>
    <row r="599" spans="17:17" x14ac:dyDescent="0.25">
      <c r="Q599" t="s">
        <v>1297</v>
      </c>
    </row>
    <row r="600" spans="17:17" x14ac:dyDescent="0.25">
      <c r="Q600" t="s">
        <v>1298</v>
      </c>
    </row>
    <row r="601" spans="17:17" x14ac:dyDescent="0.25">
      <c r="Q601" t="s">
        <v>1299</v>
      </c>
    </row>
    <row r="602" spans="17:17" x14ac:dyDescent="0.25">
      <c r="Q602" t="s">
        <v>1300</v>
      </c>
    </row>
    <row r="603" spans="17:17" x14ac:dyDescent="0.25">
      <c r="Q603" t="s">
        <v>1301</v>
      </c>
    </row>
    <row r="604" spans="17:17" x14ac:dyDescent="0.25">
      <c r="Q604" t="s">
        <v>1302</v>
      </c>
    </row>
    <row r="605" spans="17:17" x14ac:dyDescent="0.25">
      <c r="Q605" t="s">
        <v>1303</v>
      </c>
    </row>
    <row r="606" spans="17:17" x14ac:dyDescent="0.25">
      <c r="Q606" t="s">
        <v>1304</v>
      </c>
    </row>
    <row r="607" spans="17:17" x14ac:dyDescent="0.25">
      <c r="Q607" t="s">
        <v>1305</v>
      </c>
    </row>
    <row r="608" spans="17:17" x14ac:dyDescent="0.25">
      <c r="Q608" t="s">
        <v>1306</v>
      </c>
    </row>
    <row r="609" spans="17:17" x14ac:dyDescent="0.25">
      <c r="Q609" t="s">
        <v>1307</v>
      </c>
    </row>
    <row r="610" spans="17:17" x14ac:dyDescent="0.25">
      <c r="Q610" t="s">
        <v>1308</v>
      </c>
    </row>
    <row r="611" spans="17:17" x14ac:dyDescent="0.25">
      <c r="Q611" t="s">
        <v>1309</v>
      </c>
    </row>
    <row r="612" spans="17:17" x14ac:dyDescent="0.25">
      <c r="Q612" t="s">
        <v>1310</v>
      </c>
    </row>
    <row r="613" spans="17:17" x14ac:dyDescent="0.25">
      <c r="Q613" t="s">
        <v>1311</v>
      </c>
    </row>
    <row r="614" spans="17:17" x14ac:dyDescent="0.25">
      <c r="Q614" t="s">
        <v>1312</v>
      </c>
    </row>
    <row r="615" spans="17:17" x14ac:dyDescent="0.25">
      <c r="Q615" t="s">
        <v>1313</v>
      </c>
    </row>
    <row r="616" spans="17:17" x14ac:dyDescent="0.25">
      <c r="Q616" t="s">
        <v>1314</v>
      </c>
    </row>
    <row r="617" spans="17:17" x14ac:dyDescent="0.25">
      <c r="Q617" t="s">
        <v>1315</v>
      </c>
    </row>
    <row r="618" spans="17:17" x14ac:dyDescent="0.25">
      <c r="Q618" t="s">
        <v>1316</v>
      </c>
    </row>
    <row r="619" spans="17:17" x14ac:dyDescent="0.25">
      <c r="Q619" t="s">
        <v>1317</v>
      </c>
    </row>
    <row r="620" spans="17:17" x14ac:dyDescent="0.25">
      <c r="Q620" t="s">
        <v>1318</v>
      </c>
    </row>
    <row r="621" spans="17:17" x14ac:dyDescent="0.25">
      <c r="Q621" t="s">
        <v>1319</v>
      </c>
    </row>
    <row r="622" spans="17:17" x14ac:dyDescent="0.25">
      <c r="Q622" t="s">
        <v>1320</v>
      </c>
    </row>
    <row r="623" spans="17:17" x14ac:dyDescent="0.25">
      <c r="Q623" t="s">
        <v>1321</v>
      </c>
    </row>
    <row r="624" spans="17:17" x14ac:dyDescent="0.25">
      <c r="Q624" t="s">
        <v>1322</v>
      </c>
    </row>
    <row r="625" spans="17:17" x14ac:dyDescent="0.25">
      <c r="Q625" t="s">
        <v>1323</v>
      </c>
    </row>
    <row r="626" spans="17:17" x14ac:dyDescent="0.25">
      <c r="Q626" t="s">
        <v>1324</v>
      </c>
    </row>
    <row r="627" spans="17:17" x14ac:dyDescent="0.25">
      <c r="Q627" t="s">
        <v>1325</v>
      </c>
    </row>
    <row r="628" spans="17:17" x14ac:dyDescent="0.25">
      <c r="Q628" t="s">
        <v>1326</v>
      </c>
    </row>
    <row r="629" spans="17:17" x14ac:dyDescent="0.25">
      <c r="Q629" t="s">
        <v>1327</v>
      </c>
    </row>
    <row r="630" spans="17:17" x14ac:dyDescent="0.25">
      <c r="Q630" t="s">
        <v>1328</v>
      </c>
    </row>
    <row r="631" spans="17:17" x14ac:dyDescent="0.25">
      <c r="Q631" t="s">
        <v>1329</v>
      </c>
    </row>
    <row r="632" spans="17:17" x14ac:dyDescent="0.25">
      <c r="Q632" t="s">
        <v>1330</v>
      </c>
    </row>
    <row r="633" spans="17:17" x14ac:dyDescent="0.25">
      <c r="Q633" t="s">
        <v>1331</v>
      </c>
    </row>
    <row r="634" spans="17:17" x14ac:dyDescent="0.25">
      <c r="Q634" t="s">
        <v>1332</v>
      </c>
    </row>
    <row r="635" spans="17:17" x14ac:dyDescent="0.25">
      <c r="Q635" t="s">
        <v>1333</v>
      </c>
    </row>
    <row r="636" spans="17:17" x14ac:dyDescent="0.25">
      <c r="Q636" t="s">
        <v>1334</v>
      </c>
    </row>
    <row r="637" spans="17:17" x14ac:dyDescent="0.25">
      <c r="Q637" t="s">
        <v>1335</v>
      </c>
    </row>
    <row r="638" spans="17:17" x14ac:dyDescent="0.25">
      <c r="Q638" t="s">
        <v>1336</v>
      </c>
    </row>
    <row r="639" spans="17:17" x14ac:dyDescent="0.25">
      <c r="Q639" t="s">
        <v>1337</v>
      </c>
    </row>
    <row r="640" spans="17:17" x14ac:dyDescent="0.25">
      <c r="Q640" t="s">
        <v>1338</v>
      </c>
    </row>
    <row r="641" spans="17:17" x14ac:dyDescent="0.25">
      <c r="Q641" t="s">
        <v>1339</v>
      </c>
    </row>
    <row r="642" spans="17:17" x14ac:dyDescent="0.25">
      <c r="Q642" t="s">
        <v>1340</v>
      </c>
    </row>
    <row r="643" spans="17:17" x14ac:dyDescent="0.25">
      <c r="Q643" t="s">
        <v>1341</v>
      </c>
    </row>
    <row r="644" spans="17:17" x14ac:dyDescent="0.25">
      <c r="Q644" t="s">
        <v>1342</v>
      </c>
    </row>
    <row r="645" spans="17:17" x14ac:dyDescent="0.25">
      <c r="Q645" t="s">
        <v>1343</v>
      </c>
    </row>
    <row r="646" spans="17:17" x14ac:dyDescent="0.25">
      <c r="Q646" t="s">
        <v>1344</v>
      </c>
    </row>
    <row r="647" spans="17:17" x14ac:dyDescent="0.25">
      <c r="Q647" t="s">
        <v>1345</v>
      </c>
    </row>
    <row r="648" spans="17:17" x14ac:dyDescent="0.25">
      <c r="Q648" t="s">
        <v>1346</v>
      </c>
    </row>
    <row r="649" spans="17:17" x14ac:dyDescent="0.25">
      <c r="Q649" t="s">
        <v>1347</v>
      </c>
    </row>
    <row r="650" spans="17:17" x14ac:dyDescent="0.25">
      <c r="Q650" t="s">
        <v>1348</v>
      </c>
    </row>
    <row r="651" spans="17:17" x14ac:dyDescent="0.25">
      <c r="Q651" t="s">
        <v>1349</v>
      </c>
    </row>
    <row r="652" spans="17:17" x14ac:dyDescent="0.25">
      <c r="Q652" t="s">
        <v>1350</v>
      </c>
    </row>
    <row r="653" spans="17:17" x14ac:dyDescent="0.25">
      <c r="Q653" t="s">
        <v>1351</v>
      </c>
    </row>
    <row r="654" spans="17:17" x14ac:dyDescent="0.25">
      <c r="Q654" t="s">
        <v>1352</v>
      </c>
    </row>
    <row r="655" spans="17:17" x14ac:dyDescent="0.25">
      <c r="Q655" t="s">
        <v>1353</v>
      </c>
    </row>
    <row r="656" spans="17:17" x14ac:dyDescent="0.25">
      <c r="Q656" t="s">
        <v>1354</v>
      </c>
    </row>
    <row r="657" spans="17:17" x14ac:dyDescent="0.25">
      <c r="Q657" t="s">
        <v>1355</v>
      </c>
    </row>
    <row r="658" spans="17:17" x14ac:dyDescent="0.25">
      <c r="Q658" t="s">
        <v>1356</v>
      </c>
    </row>
    <row r="659" spans="17:17" x14ac:dyDescent="0.25">
      <c r="Q659" t="s">
        <v>1357</v>
      </c>
    </row>
    <row r="660" spans="17:17" x14ac:dyDescent="0.25">
      <c r="Q660" t="s">
        <v>1358</v>
      </c>
    </row>
    <row r="661" spans="17:17" x14ac:dyDescent="0.25">
      <c r="Q661" t="s">
        <v>1359</v>
      </c>
    </row>
    <row r="662" spans="17:17" x14ac:dyDescent="0.25">
      <c r="Q662" t="s">
        <v>1360</v>
      </c>
    </row>
    <row r="663" spans="17:17" x14ac:dyDescent="0.25">
      <c r="Q663" t="s">
        <v>1361</v>
      </c>
    </row>
    <row r="664" spans="17:17" x14ac:dyDescent="0.25">
      <c r="Q664" t="s">
        <v>1362</v>
      </c>
    </row>
    <row r="665" spans="17:17" x14ac:dyDescent="0.25">
      <c r="Q665" t="s">
        <v>1363</v>
      </c>
    </row>
    <row r="666" spans="17:17" x14ac:dyDescent="0.25">
      <c r="Q666" t="s">
        <v>1364</v>
      </c>
    </row>
    <row r="667" spans="17:17" x14ac:dyDescent="0.25">
      <c r="Q667" t="s">
        <v>1365</v>
      </c>
    </row>
    <row r="668" spans="17:17" x14ac:dyDescent="0.25">
      <c r="Q668" t="s">
        <v>1366</v>
      </c>
    </row>
    <row r="669" spans="17:17" x14ac:dyDescent="0.25">
      <c r="Q669" t="s">
        <v>1367</v>
      </c>
    </row>
    <row r="670" spans="17:17" x14ac:dyDescent="0.25">
      <c r="Q670" t="s">
        <v>1368</v>
      </c>
    </row>
    <row r="671" spans="17:17" x14ac:dyDescent="0.25">
      <c r="Q671" t="s">
        <v>1369</v>
      </c>
    </row>
    <row r="672" spans="17:17" x14ac:dyDescent="0.25">
      <c r="Q672" t="s">
        <v>1370</v>
      </c>
    </row>
    <row r="673" spans="17:17" x14ac:dyDescent="0.25">
      <c r="Q673" t="s">
        <v>1371</v>
      </c>
    </row>
    <row r="674" spans="17:17" x14ac:dyDescent="0.25">
      <c r="Q674" t="s">
        <v>1372</v>
      </c>
    </row>
    <row r="675" spans="17:17" x14ac:dyDescent="0.25">
      <c r="Q675" t="s">
        <v>1373</v>
      </c>
    </row>
    <row r="676" spans="17:17" x14ac:dyDescent="0.25">
      <c r="Q676" t="s">
        <v>1374</v>
      </c>
    </row>
    <row r="677" spans="17:17" x14ac:dyDescent="0.25">
      <c r="Q677" t="s">
        <v>1375</v>
      </c>
    </row>
    <row r="678" spans="17:17" x14ac:dyDescent="0.25">
      <c r="Q678" t="s">
        <v>1376</v>
      </c>
    </row>
    <row r="679" spans="17:17" x14ac:dyDescent="0.25">
      <c r="Q679" t="s">
        <v>1377</v>
      </c>
    </row>
    <row r="680" spans="17:17" x14ac:dyDescent="0.25">
      <c r="Q680" t="s">
        <v>1378</v>
      </c>
    </row>
    <row r="681" spans="17:17" x14ac:dyDescent="0.25">
      <c r="Q681" t="s">
        <v>1379</v>
      </c>
    </row>
    <row r="682" spans="17:17" x14ac:dyDescent="0.25">
      <c r="Q682" t="s">
        <v>1380</v>
      </c>
    </row>
    <row r="683" spans="17:17" x14ac:dyDescent="0.25">
      <c r="Q683" t="s">
        <v>1381</v>
      </c>
    </row>
    <row r="684" spans="17:17" x14ac:dyDescent="0.25">
      <c r="Q684" t="s">
        <v>1382</v>
      </c>
    </row>
    <row r="685" spans="17:17" x14ac:dyDescent="0.25">
      <c r="Q685" t="s">
        <v>1383</v>
      </c>
    </row>
    <row r="686" spans="17:17" x14ac:dyDescent="0.25">
      <c r="Q686" t="s">
        <v>1384</v>
      </c>
    </row>
    <row r="687" spans="17:17" x14ac:dyDescent="0.25">
      <c r="Q687" t="s">
        <v>1385</v>
      </c>
    </row>
    <row r="688" spans="17:17" x14ac:dyDescent="0.25">
      <c r="Q688" t="s">
        <v>1386</v>
      </c>
    </row>
    <row r="689" spans="17:17" x14ac:dyDescent="0.25">
      <c r="Q689" t="s">
        <v>1387</v>
      </c>
    </row>
    <row r="690" spans="17:17" x14ac:dyDescent="0.25">
      <c r="Q690" t="s">
        <v>1388</v>
      </c>
    </row>
    <row r="691" spans="17:17" x14ac:dyDescent="0.25">
      <c r="Q691" t="s">
        <v>1389</v>
      </c>
    </row>
    <row r="692" spans="17:17" x14ac:dyDescent="0.25">
      <c r="Q692" t="s">
        <v>1390</v>
      </c>
    </row>
    <row r="693" spans="17:17" x14ac:dyDescent="0.25">
      <c r="Q693" t="s">
        <v>1391</v>
      </c>
    </row>
    <row r="694" spans="17:17" x14ac:dyDescent="0.25">
      <c r="Q694" t="s">
        <v>1392</v>
      </c>
    </row>
    <row r="695" spans="17:17" x14ac:dyDescent="0.25">
      <c r="Q695" t="s">
        <v>1393</v>
      </c>
    </row>
    <row r="696" spans="17:17" x14ac:dyDescent="0.25">
      <c r="Q696" t="s">
        <v>1394</v>
      </c>
    </row>
    <row r="697" spans="17:17" x14ac:dyDescent="0.25">
      <c r="Q697" t="s">
        <v>1395</v>
      </c>
    </row>
    <row r="698" spans="17:17" x14ac:dyDescent="0.25">
      <c r="Q698" t="s">
        <v>1396</v>
      </c>
    </row>
    <row r="699" spans="17:17" x14ac:dyDescent="0.25">
      <c r="Q699" t="s">
        <v>1397</v>
      </c>
    </row>
    <row r="700" spans="17:17" x14ac:dyDescent="0.25">
      <c r="Q700" t="s">
        <v>1398</v>
      </c>
    </row>
    <row r="701" spans="17:17" x14ac:dyDescent="0.25">
      <c r="Q701" t="s">
        <v>1399</v>
      </c>
    </row>
    <row r="702" spans="17:17" x14ac:dyDescent="0.25">
      <c r="Q702" t="s">
        <v>1400</v>
      </c>
    </row>
    <row r="703" spans="17:17" x14ac:dyDescent="0.25">
      <c r="Q703" t="s">
        <v>1401</v>
      </c>
    </row>
    <row r="704" spans="17:17" x14ac:dyDescent="0.25">
      <c r="Q704" t="s">
        <v>1402</v>
      </c>
    </row>
    <row r="705" spans="17:17" x14ac:dyDescent="0.25">
      <c r="Q705" t="s">
        <v>1403</v>
      </c>
    </row>
    <row r="706" spans="17:17" x14ac:dyDescent="0.25">
      <c r="Q706" t="s">
        <v>1404</v>
      </c>
    </row>
    <row r="707" spans="17:17" x14ac:dyDescent="0.25">
      <c r="Q707" t="s">
        <v>1405</v>
      </c>
    </row>
    <row r="708" spans="17:17" x14ac:dyDescent="0.25">
      <c r="Q708" t="s">
        <v>1406</v>
      </c>
    </row>
    <row r="709" spans="17:17" x14ac:dyDescent="0.25">
      <c r="Q709" t="s">
        <v>1407</v>
      </c>
    </row>
    <row r="710" spans="17:17" x14ac:dyDescent="0.25">
      <c r="Q710" t="s">
        <v>1408</v>
      </c>
    </row>
    <row r="711" spans="17:17" x14ac:dyDescent="0.25">
      <c r="Q711" t="s">
        <v>1409</v>
      </c>
    </row>
    <row r="712" spans="17:17" x14ac:dyDescent="0.25">
      <c r="Q712" t="s">
        <v>1410</v>
      </c>
    </row>
    <row r="713" spans="17:17" x14ac:dyDescent="0.25">
      <c r="Q713" t="s">
        <v>1411</v>
      </c>
    </row>
    <row r="714" spans="17:17" x14ac:dyDescent="0.25">
      <c r="Q714" t="s">
        <v>1412</v>
      </c>
    </row>
    <row r="715" spans="17:17" x14ac:dyDescent="0.25">
      <c r="Q715" t="s">
        <v>1413</v>
      </c>
    </row>
    <row r="716" spans="17:17" x14ac:dyDescent="0.25">
      <c r="Q716" t="s">
        <v>1414</v>
      </c>
    </row>
    <row r="717" spans="17:17" x14ac:dyDescent="0.25">
      <c r="Q717" t="s">
        <v>1415</v>
      </c>
    </row>
    <row r="718" spans="17:17" x14ac:dyDescent="0.25">
      <c r="Q718" t="s">
        <v>1416</v>
      </c>
    </row>
    <row r="719" spans="17:17" x14ac:dyDescent="0.25">
      <c r="Q719" t="s">
        <v>1417</v>
      </c>
    </row>
    <row r="720" spans="17:17" x14ac:dyDescent="0.25">
      <c r="Q720" t="s">
        <v>1418</v>
      </c>
    </row>
    <row r="721" spans="17:17" x14ac:dyDescent="0.25">
      <c r="Q721" t="s">
        <v>1419</v>
      </c>
    </row>
    <row r="722" spans="17:17" x14ac:dyDescent="0.25">
      <c r="Q722" t="s">
        <v>1420</v>
      </c>
    </row>
    <row r="723" spans="17:17" x14ac:dyDescent="0.25">
      <c r="Q723" t="s">
        <v>1421</v>
      </c>
    </row>
    <row r="724" spans="17:17" x14ac:dyDescent="0.25">
      <c r="Q724" t="s">
        <v>1422</v>
      </c>
    </row>
    <row r="725" spans="17:17" x14ac:dyDescent="0.25">
      <c r="Q725" t="s">
        <v>1423</v>
      </c>
    </row>
    <row r="726" spans="17:17" x14ac:dyDescent="0.25">
      <c r="Q726" t="s">
        <v>1424</v>
      </c>
    </row>
    <row r="727" spans="17:17" x14ac:dyDescent="0.25">
      <c r="Q727" t="s">
        <v>1425</v>
      </c>
    </row>
    <row r="728" spans="17:17" x14ac:dyDescent="0.25">
      <c r="Q728" t="s">
        <v>1426</v>
      </c>
    </row>
    <row r="729" spans="17:17" x14ac:dyDescent="0.25">
      <c r="Q729" t="s">
        <v>1427</v>
      </c>
    </row>
    <row r="730" spans="17:17" x14ac:dyDescent="0.25">
      <c r="Q730" t="s">
        <v>1428</v>
      </c>
    </row>
    <row r="731" spans="17:17" x14ac:dyDescent="0.25">
      <c r="Q731" t="s">
        <v>1429</v>
      </c>
    </row>
    <row r="732" spans="17:17" x14ac:dyDescent="0.25">
      <c r="Q732" t="s">
        <v>1430</v>
      </c>
    </row>
    <row r="733" spans="17:17" x14ac:dyDescent="0.25">
      <c r="Q733" t="s">
        <v>1431</v>
      </c>
    </row>
    <row r="734" spans="17:17" x14ac:dyDescent="0.25">
      <c r="Q734" t="s">
        <v>1432</v>
      </c>
    </row>
    <row r="735" spans="17:17" x14ac:dyDescent="0.25">
      <c r="Q735" t="s">
        <v>1433</v>
      </c>
    </row>
    <row r="736" spans="17:17" x14ac:dyDescent="0.25">
      <c r="Q736" t="s">
        <v>1434</v>
      </c>
    </row>
    <row r="737" spans="17:17" x14ac:dyDescent="0.25">
      <c r="Q737" t="s">
        <v>1435</v>
      </c>
    </row>
    <row r="738" spans="17:17" x14ac:dyDescent="0.25">
      <c r="Q738" t="s">
        <v>1436</v>
      </c>
    </row>
    <row r="739" spans="17:17" x14ac:dyDescent="0.25">
      <c r="Q739" t="s">
        <v>1437</v>
      </c>
    </row>
    <row r="740" spans="17:17" x14ac:dyDescent="0.25">
      <c r="Q740" t="s">
        <v>1438</v>
      </c>
    </row>
    <row r="741" spans="17:17" x14ac:dyDescent="0.25">
      <c r="Q741" t="s">
        <v>1439</v>
      </c>
    </row>
    <row r="742" spans="17:17" x14ac:dyDescent="0.25">
      <c r="Q742" t="s">
        <v>1440</v>
      </c>
    </row>
    <row r="743" spans="17:17" x14ac:dyDescent="0.25">
      <c r="Q743" t="s">
        <v>1441</v>
      </c>
    </row>
    <row r="744" spans="17:17" x14ac:dyDescent="0.25">
      <c r="Q744" t="s">
        <v>1442</v>
      </c>
    </row>
    <row r="745" spans="17:17" x14ac:dyDescent="0.25">
      <c r="Q745" t="s">
        <v>1443</v>
      </c>
    </row>
    <row r="746" spans="17:17" x14ac:dyDescent="0.25">
      <c r="Q746" t="s">
        <v>1444</v>
      </c>
    </row>
    <row r="747" spans="17:17" x14ac:dyDescent="0.25">
      <c r="Q747" t="s">
        <v>1445</v>
      </c>
    </row>
    <row r="748" spans="17:17" x14ac:dyDescent="0.25">
      <c r="Q748" t="s">
        <v>1446</v>
      </c>
    </row>
    <row r="749" spans="17:17" x14ac:dyDescent="0.25">
      <c r="Q749" t="s">
        <v>1447</v>
      </c>
    </row>
    <row r="750" spans="17:17" x14ac:dyDescent="0.25">
      <c r="Q750" t="s">
        <v>1448</v>
      </c>
    </row>
    <row r="751" spans="17:17" x14ac:dyDescent="0.25">
      <c r="Q751" t="s">
        <v>1449</v>
      </c>
    </row>
    <row r="752" spans="17:17" x14ac:dyDescent="0.25">
      <c r="Q752" t="s">
        <v>1450</v>
      </c>
    </row>
    <row r="753" spans="17:17" x14ac:dyDescent="0.25">
      <c r="Q753" t="s">
        <v>1451</v>
      </c>
    </row>
    <row r="754" spans="17:17" x14ac:dyDescent="0.25">
      <c r="Q754" t="s">
        <v>60</v>
      </c>
    </row>
    <row r="755" spans="17:17" x14ac:dyDescent="0.25">
      <c r="Q755" t="s">
        <v>1452</v>
      </c>
    </row>
    <row r="756" spans="17:17" x14ac:dyDescent="0.25">
      <c r="Q756" t="s">
        <v>1453</v>
      </c>
    </row>
    <row r="757" spans="17:17" x14ac:dyDescent="0.25">
      <c r="Q757" t="s">
        <v>1454</v>
      </c>
    </row>
    <row r="758" spans="17:17" x14ac:dyDescent="0.25">
      <c r="Q758" t="s">
        <v>1455</v>
      </c>
    </row>
    <row r="759" spans="17:17" x14ac:dyDescent="0.25">
      <c r="Q759" t="s">
        <v>1456</v>
      </c>
    </row>
    <row r="760" spans="17:17" x14ac:dyDescent="0.25">
      <c r="Q760" t="s">
        <v>1457</v>
      </c>
    </row>
    <row r="761" spans="17:17" x14ac:dyDescent="0.25">
      <c r="Q761" t="s">
        <v>1458</v>
      </c>
    </row>
    <row r="762" spans="17:17" x14ac:dyDescent="0.25">
      <c r="Q762" t="s">
        <v>1459</v>
      </c>
    </row>
    <row r="763" spans="17:17" x14ac:dyDescent="0.25">
      <c r="Q763" t="s">
        <v>1460</v>
      </c>
    </row>
    <row r="764" spans="17:17" x14ac:dyDescent="0.25">
      <c r="Q764" t="s">
        <v>1461</v>
      </c>
    </row>
    <row r="765" spans="17:17" x14ac:dyDescent="0.25">
      <c r="Q765" t="s">
        <v>1462</v>
      </c>
    </row>
    <row r="766" spans="17:17" x14ac:dyDescent="0.25">
      <c r="Q766" t="s">
        <v>1463</v>
      </c>
    </row>
    <row r="767" spans="17:17" x14ac:dyDescent="0.25">
      <c r="Q767" t="s">
        <v>1464</v>
      </c>
    </row>
    <row r="768" spans="17:17" x14ac:dyDescent="0.25">
      <c r="Q768" t="s">
        <v>1465</v>
      </c>
    </row>
    <row r="769" spans="17:17" x14ac:dyDescent="0.25">
      <c r="Q769" t="s">
        <v>1466</v>
      </c>
    </row>
    <row r="770" spans="17:17" x14ac:dyDescent="0.25">
      <c r="Q770" t="s">
        <v>1467</v>
      </c>
    </row>
    <row r="771" spans="17:17" x14ac:dyDescent="0.25">
      <c r="Q771" t="s">
        <v>1468</v>
      </c>
    </row>
    <row r="772" spans="17:17" x14ac:dyDescent="0.25">
      <c r="Q772" t="s">
        <v>1469</v>
      </c>
    </row>
    <row r="773" spans="17:17" x14ac:dyDescent="0.25">
      <c r="Q773" t="s">
        <v>1470</v>
      </c>
    </row>
    <row r="774" spans="17:17" x14ac:dyDescent="0.25">
      <c r="Q774" t="s">
        <v>1471</v>
      </c>
    </row>
    <row r="775" spans="17:17" x14ac:dyDescent="0.25">
      <c r="Q775" t="s">
        <v>1472</v>
      </c>
    </row>
    <row r="776" spans="17:17" x14ac:dyDescent="0.25">
      <c r="Q776" t="s">
        <v>1473</v>
      </c>
    </row>
    <row r="777" spans="17:17" x14ac:dyDescent="0.25">
      <c r="Q777" t="s">
        <v>1474</v>
      </c>
    </row>
    <row r="778" spans="17:17" x14ac:dyDescent="0.25">
      <c r="Q778" t="s">
        <v>1475</v>
      </c>
    </row>
    <row r="779" spans="17:17" x14ac:dyDescent="0.25">
      <c r="Q779" t="s">
        <v>1476</v>
      </c>
    </row>
    <row r="780" spans="17:17" x14ac:dyDescent="0.25">
      <c r="Q780" t="s">
        <v>1477</v>
      </c>
    </row>
    <row r="781" spans="17:17" x14ac:dyDescent="0.25">
      <c r="Q781" t="s">
        <v>1478</v>
      </c>
    </row>
    <row r="782" spans="17:17" x14ac:dyDescent="0.25">
      <c r="Q782" t="s">
        <v>1479</v>
      </c>
    </row>
    <row r="783" spans="17:17" x14ac:dyDescent="0.25">
      <c r="Q783" t="s">
        <v>1480</v>
      </c>
    </row>
    <row r="784" spans="17:17" x14ac:dyDescent="0.25">
      <c r="Q784" t="s">
        <v>1481</v>
      </c>
    </row>
    <row r="785" spans="17:17" x14ac:dyDescent="0.25">
      <c r="Q785" t="s">
        <v>1482</v>
      </c>
    </row>
    <row r="786" spans="17:17" x14ac:dyDescent="0.25">
      <c r="Q786" t="s">
        <v>1483</v>
      </c>
    </row>
    <row r="787" spans="17:17" x14ac:dyDescent="0.25">
      <c r="Q787" t="s">
        <v>1484</v>
      </c>
    </row>
    <row r="788" spans="17:17" x14ac:dyDescent="0.25">
      <c r="Q788" t="s">
        <v>1485</v>
      </c>
    </row>
    <row r="789" spans="17:17" x14ac:dyDescent="0.25">
      <c r="Q789" t="s">
        <v>1486</v>
      </c>
    </row>
    <row r="790" spans="17:17" x14ac:dyDescent="0.25">
      <c r="Q790" t="s">
        <v>1487</v>
      </c>
    </row>
    <row r="791" spans="17:17" x14ac:dyDescent="0.25">
      <c r="Q791" t="s">
        <v>1488</v>
      </c>
    </row>
    <row r="792" spans="17:17" x14ac:dyDescent="0.25">
      <c r="Q792" t="s">
        <v>1489</v>
      </c>
    </row>
    <row r="793" spans="17:17" x14ac:dyDescent="0.25">
      <c r="Q793" t="s">
        <v>1490</v>
      </c>
    </row>
  </sheetData>
  <pageMargins left="0.7" right="0.7" top="0.75" bottom="0.75" header="0.3" footer="0.3"/>
  <pageSetup orientation="portrait" verticalDpi="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zoomScalePageLayoutView="150" workbookViewId="0">
      <selection activeCell="B21" sqref="B21"/>
    </sheetView>
  </sheetViews>
  <sheetFormatPr defaultColWidth="8.85546875" defaultRowHeight="15" x14ac:dyDescent="0.25"/>
  <cols>
    <col min="1" max="1" width="25.42578125" customWidth="1"/>
    <col min="2" max="2" width="77.5703125" customWidth="1"/>
    <col min="3" max="3" width="17.85546875" customWidth="1"/>
    <col min="4" max="4" width="20.7109375" customWidth="1"/>
    <col min="5" max="5" width="22.85546875" customWidth="1"/>
    <col min="6" max="6" width="20" customWidth="1"/>
  </cols>
  <sheetData>
    <row r="1" spans="1:4" x14ac:dyDescent="0.25">
      <c r="A1" t="s">
        <v>684</v>
      </c>
    </row>
    <row r="2" spans="1:4" ht="15.75" thickBot="1" x14ac:dyDescent="0.3"/>
    <row r="3" spans="1:4" ht="15.75" thickBot="1" x14ac:dyDescent="0.3">
      <c r="A3" s="93" t="s">
        <v>24</v>
      </c>
      <c r="B3" s="94"/>
    </row>
    <row r="4" spans="1:4" ht="15.75" thickTop="1" x14ac:dyDescent="0.25">
      <c r="A4" s="24" t="s">
        <v>0</v>
      </c>
      <c r="B4" s="4"/>
    </row>
    <row r="5" spans="1:4" x14ac:dyDescent="0.25">
      <c r="A5" s="13" t="s">
        <v>3</v>
      </c>
      <c r="B5" s="7" t="s">
        <v>9</v>
      </c>
    </row>
    <row r="6" spans="1:4" x14ac:dyDescent="0.25">
      <c r="A6" s="13" t="s">
        <v>2</v>
      </c>
      <c r="B6" s="7" t="s">
        <v>500</v>
      </c>
    </row>
    <row r="7" spans="1:4" x14ac:dyDescent="0.25">
      <c r="A7" s="13" t="s">
        <v>1</v>
      </c>
      <c r="B7" s="7" t="s">
        <v>501</v>
      </c>
    </row>
    <row r="8" spans="1:4" ht="60" x14ac:dyDescent="0.25">
      <c r="A8" s="22" t="s">
        <v>4</v>
      </c>
      <c r="B8" s="28" t="s">
        <v>502</v>
      </c>
    </row>
    <row r="9" spans="1:4" x14ac:dyDescent="0.25">
      <c r="A9" s="22" t="s">
        <v>511</v>
      </c>
      <c r="B9" s="7" t="s">
        <v>512</v>
      </c>
    </row>
    <row r="10" spans="1:4" x14ac:dyDescent="0.25">
      <c r="A10" s="22" t="s">
        <v>495</v>
      </c>
      <c r="B10" s="7" t="s">
        <v>501</v>
      </c>
      <c r="D10" s="26"/>
    </row>
    <row r="11" spans="1:4" x14ac:dyDescent="0.25">
      <c r="A11" s="22" t="s">
        <v>481</v>
      </c>
      <c r="B11" s="7" t="s">
        <v>540</v>
      </c>
    </row>
    <row r="12" spans="1:4" x14ac:dyDescent="0.25">
      <c r="A12" s="22" t="s">
        <v>6</v>
      </c>
      <c r="B12" s="7">
        <v>2015</v>
      </c>
    </row>
    <row r="13" spans="1:4" x14ac:dyDescent="0.25">
      <c r="A13" s="22" t="s">
        <v>510</v>
      </c>
      <c r="B13" s="7"/>
    </row>
    <row r="14" spans="1:4" x14ac:dyDescent="0.25">
      <c r="A14" s="22" t="s">
        <v>5</v>
      </c>
      <c r="B14" s="27" t="s">
        <v>541</v>
      </c>
      <c r="D14" s="26"/>
    </row>
    <row r="15" spans="1:4" x14ac:dyDescent="0.25">
      <c r="A15" s="22" t="s">
        <v>16</v>
      </c>
      <c r="B15" s="7"/>
      <c r="D15" t="s">
        <v>506</v>
      </c>
    </row>
    <row r="16" spans="1:4" ht="15.75" thickBot="1" x14ac:dyDescent="0.3">
      <c r="A16" s="23" t="s">
        <v>17</v>
      </c>
      <c r="B16" s="10"/>
    </row>
    <row r="17" spans="1:6" ht="15.75" thickBot="1" x14ac:dyDescent="0.3"/>
    <row r="18" spans="1:6" x14ac:dyDescent="0.25">
      <c r="A18" s="91" t="s">
        <v>25</v>
      </c>
      <c r="B18" s="95"/>
      <c r="C18" s="20"/>
      <c r="D18" s="21"/>
      <c r="E18" s="21"/>
      <c r="F18" s="21"/>
    </row>
    <row r="19" spans="1:6" ht="15.75" thickBot="1" x14ac:dyDescent="0.3">
      <c r="A19" s="50" t="s">
        <v>494</v>
      </c>
      <c r="B19" s="55" t="s">
        <v>689</v>
      </c>
    </row>
    <row r="20" spans="1:6" ht="15.75" thickTop="1" x14ac:dyDescent="0.25">
      <c r="A20" s="53">
        <v>1</v>
      </c>
      <c r="B20" s="30" t="s">
        <v>688</v>
      </c>
    </row>
    <row r="21" spans="1:6" x14ac:dyDescent="0.25">
      <c r="A21" s="54">
        <v>2</v>
      </c>
      <c r="B21" s="31" t="s">
        <v>687</v>
      </c>
    </row>
    <row r="22" spans="1:6" x14ac:dyDescent="0.25">
      <c r="A22" s="54">
        <v>3</v>
      </c>
      <c r="B22" s="31"/>
    </row>
    <row r="23" spans="1:6" x14ac:dyDescent="0.25">
      <c r="A23" s="54">
        <v>4</v>
      </c>
      <c r="B23" s="31"/>
    </row>
    <row r="24" spans="1:6" x14ac:dyDescent="0.25">
      <c r="A24" s="54">
        <v>5</v>
      </c>
      <c r="B24" s="31"/>
    </row>
    <row r="25" spans="1:6" x14ac:dyDescent="0.25">
      <c r="A25" s="54">
        <v>6</v>
      </c>
      <c r="B25" s="31"/>
    </row>
    <row r="26" spans="1:6" x14ac:dyDescent="0.25">
      <c r="A26" s="54">
        <v>7</v>
      </c>
      <c r="B26" s="31"/>
    </row>
    <row r="27" spans="1:6" x14ac:dyDescent="0.25">
      <c r="A27" s="54">
        <v>8</v>
      </c>
      <c r="B27" s="31"/>
    </row>
    <row r="28" spans="1:6" x14ac:dyDescent="0.25">
      <c r="A28" s="54">
        <v>9</v>
      </c>
      <c r="B28" s="31"/>
    </row>
    <row r="29" spans="1:6" x14ac:dyDescent="0.25">
      <c r="A29" s="56">
        <v>10</v>
      </c>
      <c r="B29" s="42"/>
    </row>
  </sheetData>
  <mergeCells count="2">
    <mergeCell ref="A3:B3"/>
    <mergeCell ref="A18:B18"/>
  </mergeCells>
  <dataValidations count="3">
    <dataValidation type="list" allowBlank="1" showInputMessage="1" showErrorMessage="1" sqref="B5">
      <formula1>DataSetTypeCV</formula1>
    </dataValidation>
    <dataValidation type="list" allowBlank="1" showInputMessage="1" showErrorMessage="1" sqref="B9">
      <formula1>RelationshipTypeCV</formula1>
    </dataValidation>
    <dataValidation type="list" allowBlank="1" showInputMessage="1" showErrorMessage="1" sqref="B20:B29">
      <formula1>PeopleNames</formula1>
    </dataValidation>
  </dataValidations>
  <hyperlinks>
    <hyperlink ref="B14" r:id="rId1"/>
  </hyperlinks>
  <pageMargins left="0.7" right="0.7" top="0.75" bottom="0.75" header="0.3" footer="0.3"/>
  <pageSetup orientation="portrait" verticalDpi="0" r:id="rId2"/>
  <legacyDrawing r:id="rId3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0"/>
  <sheetViews>
    <sheetView zoomScaleNormal="100" zoomScalePageLayoutView="150" workbookViewId="0">
      <selection activeCell="A2" sqref="A2"/>
    </sheetView>
  </sheetViews>
  <sheetFormatPr defaultColWidth="8.85546875" defaultRowHeight="15" x14ac:dyDescent="0.25"/>
  <cols>
    <col min="1" max="1" width="23" customWidth="1"/>
    <col min="2" max="2" width="21.85546875" customWidth="1"/>
    <col min="3" max="3" width="17.5703125" customWidth="1"/>
    <col min="4" max="4" width="14.28515625" customWidth="1"/>
    <col min="5" max="5" width="22.42578125" bestFit="1" customWidth="1"/>
    <col min="6" max="6" width="22.42578125" customWidth="1"/>
    <col min="7" max="7" width="18.5703125" customWidth="1"/>
    <col min="8" max="8" width="13.42578125" customWidth="1"/>
    <col min="9" max="9" width="2.85546875" style="29" customWidth="1"/>
    <col min="10" max="10" width="12" bestFit="1" customWidth="1"/>
    <col min="11" max="12" width="12.7109375" bestFit="1" customWidth="1"/>
    <col min="13" max="13" width="2.28515625" style="29" customWidth="1"/>
    <col min="14" max="14" width="15.42578125" customWidth="1"/>
    <col min="15" max="15" width="18.7109375" customWidth="1"/>
    <col min="16" max="16" width="18.42578125" customWidth="1"/>
  </cols>
  <sheetData>
    <row r="1" spans="1:16" x14ac:dyDescent="0.25">
      <c r="A1" t="s">
        <v>683</v>
      </c>
    </row>
    <row r="2" spans="1:16" x14ac:dyDescent="0.25">
      <c r="A2" t="s">
        <v>497</v>
      </c>
    </row>
    <row r="3" spans="1:16" x14ac:dyDescent="0.25">
      <c r="A3" t="s">
        <v>608</v>
      </c>
    </row>
    <row r="4" spans="1:16" x14ac:dyDescent="0.25">
      <c r="A4" t="s">
        <v>679</v>
      </c>
    </row>
    <row r="5" spans="1:16" ht="15.75" thickBot="1" x14ac:dyDescent="0.3"/>
    <row r="6" spans="1:16" ht="15.75" thickBot="1" x14ac:dyDescent="0.3">
      <c r="A6" s="93" t="s">
        <v>156</v>
      </c>
      <c r="B6" s="94"/>
    </row>
    <row r="7" spans="1:16" ht="15.75" thickTop="1" x14ac:dyDescent="0.25">
      <c r="A7" s="15" t="s">
        <v>31</v>
      </c>
      <c r="B7" s="4" t="s">
        <v>383</v>
      </c>
      <c r="D7" t="s">
        <v>678</v>
      </c>
    </row>
    <row r="8" spans="1:16" ht="15.75" thickBot="1" x14ac:dyDescent="0.3">
      <c r="A8" s="14" t="s">
        <v>155</v>
      </c>
      <c r="B8" s="10" t="s">
        <v>159</v>
      </c>
      <c r="D8" t="s">
        <v>588</v>
      </c>
    </row>
    <row r="9" spans="1:16" ht="15.75" thickBot="1" x14ac:dyDescent="0.3">
      <c r="J9" s="96" t="s">
        <v>547</v>
      </c>
      <c r="K9" s="96"/>
      <c r="L9" s="96"/>
      <c r="N9" s="96" t="s">
        <v>546</v>
      </c>
      <c r="O9" s="96"/>
      <c r="P9" s="96"/>
    </row>
    <row r="10" spans="1:16" ht="15.75" thickBot="1" x14ac:dyDescent="0.3">
      <c r="A10" s="35" t="s">
        <v>26</v>
      </c>
      <c r="B10" s="36" t="s">
        <v>27</v>
      </c>
      <c r="C10" s="36" t="s">
        <v>154</v>
      </c>
      <c r="D10" s="36" t="s">
        <v>562</v>
      </c>
      <c r="E10" s="37" t="s">
        <v>560</v>
      </c>
      <c r="F10" s="38" t="s">
        <v>561</v>
      </c>
      <c r="G10" s="39" t="s">
        <v>563</v>
      </c>
      <c r="H10" s="39" t="s">
        <v>30</v>
      </c>
      <c r="I10" s="48"/>
      <c r="J10" s="50" t="s">
        <v>543</v>
      </c>
      <c r="K10" s="36" t="s">
        <v>28</v>
      </c>
      <c r="L10" s="55" t="s">
        <v>29</v>
      </c>
      <c r="M10" s="57"/>
      <c r="N10" s="50" t="s">
        <v>544</v>
      </c>
      <c r="O10" s="36" t="s">
        <v>496</v>
      </c>
      <c r="P10" s="55" t="s">
        <v>545</v>
      </c>
    </row>
    <row r="11" spans="1:16" ht="45.75" thickTop="1" x14ac:dyDescent="0.25">
      <c r="A11" s="32"/>
      <c r="B11" s="3" t="s">
        <v>33</v>
      </c>
      <c r="C11" s="3" t="s">
        <v>54</v>
      </c>
      <c r="D11" s="3" t="s">
        <v>549</v>
      </c>
      <c r="E11" s="63" t="s">
        <v>554</v>
      </c>
      <c r="F11" s="64"/>
      <c r="G11" s="65"/>
      <c r="H11" s="65"/>
      <c r="I11" s="49"/>
      <c r="J11" s="32" t="s">
        <v>96</v>
      </c>
      <c r="K11" s="3">
        <v>40.809522000000001</v>
      </c>
      <c r="L11" s="30">
        <v>-111.765472</v>
      </c>
      <c r="M11" s="34"/>
      <c r="N11" s="33" t="str">
        <f t="shared" ref="N11:P12" si="0">IF($B11="Specimen","SELECT VALUE","")</f>
        <v/>
      </c>
      <c r="O11" s="3" t="str">
        <f t="shared" si="0"/>
        <v/>
      </c>
      <c r="P11" s="30" t="str">
        <f t="shared" si="0"/>
        <v/>
      </c>
    </row>
    <row r="12" spans="1:16" ht="45" x14ac:dyDescent="0.25">
      <c r="A12" s="33"/>
      <c r="B12" s="3" t="s">
        <v>33</v>
      </c>
      <c r="C12" s="6" t="s">
        <v>54</v>
      </c>
      <c r="D12" s="6" t="s">
        <v>550</v>
      </c>
      <c r="E12" s="66" t="s">
        <v>555</v>
      </c>
      <c r="F12" s="67"/>
      <c r="G12" s="68"/>
      <c r="H12" s="68"/>
      <c r="I12" s="49"/>
      <c r="J12" s="32" t="s">
        <v>96</v>
      </c>
      <c r="K12" s="6">
        <v>40.774228000000001</v>
      </c>
      <c r="L12" s="31">
        <v>-111.817025</v>
      </c>
      <c r="M12" s="34"/>
      <c r="N12" s="33" t="str">
        <f t="shared" si="0"/>
        <v/>
      </c>
      <c r="O12" s="6" t="str">
        <f t="shared" si="0"/>
        <v/>
      </c>
      <c r="P12" s="31" t="str">
        <f t="shared" si="0"/>
        <v/>
      </c>
    </row>
    <row r="13" spans="1:16" x14ac:dyDescent="0.25">
      <c r="A13" s="33"/>
      <c r="B13" s="3" t="s">
        <v>32</v>
      </c>
      <c r="C13" s="6" t="s">
        <v>53</v>
      </c>
      <c r="D13" s="6" t="s">
        <v>551</v>
      </c>
      <c r="E13" s="66" t="s">
        <v>556</v>
      </c>
      <c r="F13" s="67"/>
      <c r="G13" s="68"/>
      <c r="H13" s="68"/>
      <c r="I13" s="49"/>
      <c r="J13" s="32" t="str">
        <f t="shared" ref="J13:J16" si="1">IF($B13="Site","SELECT VALUE","")</f>
        <v/>
      </c>
      <c r="K13" s="6" t="str">
        <f>IF($B13="site","ENTER VALUE","")</f>
        <v/>
      </c>
      <c r="L13" s="31" t="str">
        <f t="shared" ref="L13:L16" si="2">IF($B13="site","ENTER VALUE","")</f>
        <v/>
      </c>
      <c r="M13" s="34"/>
      <c r="N13" s="33" t="s">
        <v>121</v>
      </c>
      <c r="O13" s="6" t="s">
        <v>578</v>
      </c>
      <c r="P13" s="31" t="b">
        <v>1</v>
      </c>
    </row>
    <row r="14" spans="1:16" x14ac:dyDescent="0.25">
      <c r="A14" s="33"/>
      <c r="B14" s="3" t="s">
        <v>32</v>
      </c>
      <c r="C14" s="6" t="s">
        <v>53</v>
      </c>
      <c r="D14" s="6" t="s">
        <v>552</v>
      </c>
      <c r="E14" s="66" t="s">
        <v>557</v>
      </c>
      <c r="F14" s="67"/>
      <c r="G14" s="68"/>
      <c r="H14" s="68"/>
      <c r="I14" s="49"/>
      <c r="J14" s="32" t="str">
        <f t="shared" si="1"/>
        <v/>
      </c>
      <c r="K14" s="6" t="str">
        <f t="shared" ref="K14:K16" si="3">IF($B14="site","ENTER VALUE","")</f>
        <v/>
      </c>
      <c r="L14" s="31" t="str">
        <f t="shared" si="2"/>
        <v/>
      </c>
      <c r="M14" s="34"/>
      <c r="N14" s="33" t="s">
        <v>121</v>
      </c>
      <c r="O14" s="6" t="s">
        <v>578</v>
      </c>
      <c r="P14" s="31" t="b">
        <v>1</v>
      </c>
    </row>
    <row r="15" spans="1:16" x14ac:dyDescent="0.25">
      <c r="A15" s="33"/>
      <c r="B15" s="3" t="s">
        <v>32</v>
      </c>
      <c r="C15" s="6" t="s">
        <v>53</v>
      </c>
      <c r="D15" s="6" t="s">
        <v>553</v>
      </c>
      <c r="E15" s="66" t="s">
        <v>558</v>
      </c>
      <c r="F15" s="67"/>
      <c r="G15" s="68"/>
      <c r="H15" s="68"/>
      <c r="I15" s="49"/>
      <c r="J15" s="32" t="str">
        <f t="shared" si="1"/>
        <v/>
      </c>
      <c r="K15" s="6" t="str">
        <f t="shared" si="3"/>
        <v/>
      </c>
      <c r="L15" s="31" t="str">
        <f t="shared" si="2"/>
        <v/>
      </c>
      <c r="M15" s="34"/>
      <c r="N15" s="33" t="s">
        <v>121</v>
      </c>
      <c r="O15" s="6" t="s">
        <v>578</v>
      </c>
      <c r="P15" s="31" t="b">
        <v>1</v>
      </c>
    </row>
    <row r="16" spans="1:16" x14ac:dyDescent="0.25">
      <c r="A16" s="33"/>
      <c r="B16" s="3" t="s">
        <v>32</v>
      </c>
      <c r="C16" s="6" t="s">
        <v>53</v>
      </c>
      <c r="D16" s="6">
        <v>524</v>
      </c>
      <c r="E16" s="66" t="s">
        <v>559</v>
      </c>
      <c r="F16" s="67"/>
      <c r="G16" s="68"/>
      <c r="H16" s="68"/>
      <c r="I16" s="49"/>
      <c r="J16" s="32" t="str">
        <f t="shared" si="1"/>
        <v/>
      </c>
      <c r="K16" s="6" t="str">
        <f t="shared" si="3"/>
        <v/>
      </c>
      <c r="L16" s="31" t="str">
        <f t="shared" si="2"/>
        <v/>
      </c>
      <c r="M16" s="34"/>
      <c r="N16" s="33" t="s">
        <v>121</v>
      </c>
      <c r="O16" s="6" t="s">
        <v>578</v>
      </c>
      <c r="P16" s="31" t="b">
        <v>1</v>
      </c>
    </row>
    <row r="17" spans="1:16" ht="15" customHeight="1" x14ac:dyDescent="0.25">
      <c r="A17" s="33"/>
      <c r="B17" s="3" t="s">
        <v>33</v>
      </c>
      <c r="C17" s="6" t="s">
        <v>54</v>
      </c>
      <c r="D17" s="6" t="s">
        <v>564</v>
      </c>
      <c r="E17" s="66" t="s">
        <v>565</v>
      </c>
      <c r="F17" s="67" t="s">
        <v>566</v>
      </c>
      <c r="G17" s="68"/>
      <c r="H17" s="68">
        <v>2629.2</v>
      </c>
      <c r="I17" s="49"/>
      <c r="J17" s="32" t="s">
        <v>66</v>
      </c>
      <c r="K17" s="6">
        <v>41.864804999999997</v>
      </c>
      <c r="L17" s="31">
        <v>-111.50749399999999</v>
      </c>
      <c r="M17" s="34"/>
      <c r="N17" s="33" t="str">
        <f t="shared" ref="N17:P60" si="4">IF($B17="Specimen","SELECT VALUE","")</f>
        <v/>
      </c>
      <c r="O17" s="6" t="str">
        <f t="shared" si="4"/>
        <v/>
      </c>
      <c r="P17" s="31" t="str">
        <f t="shared" si="4"/>
        <v/>
      </c>
    </row>
    <row r="18" spans="1:16" x14ac:dyDescent="0.25">
      <c r="A18" s="33"/>
      <c r="B18" s="3"/>
      <c r="C18" s="6"/>
      <c r="D18" s="6"/>
      <c r="E18" s="66"/>
      <c r="F18" s="67"/>
      <c r="G18" s="68"/>
      <c r="H18" s="68"/>
      <c r="I18" s="49"/>
      <c r="J18" s="32" t="str">
        <f>IF($B18="Site","SELECT VALUE","")</f>
        <v/>
      </c>
      <c r="K18" s="6" t="str">
        <f t="shared" ref="K18:L60" si="5">IF($B18="site","ENTER VALUE","")</f>
        <v/>
      </c>
      <c r="L18" s="31" t="str">
        <f t="shared" si="5"/>
        <v/>
      </c>
      <c r="M18" s="34"/>
      <c r="N18" s="33" t="str">
        <f>IF($B18="Specimen","SELECT VALUE","")</f>
        <v/>
      </c>
      <c r="O18" s="6" t="str">
        <f t="shared" si="4"/>
        <v/>
      </c>
      <c r="P18" s="31" t="str">
        <f t="shared" si="4"/>
        <v/>
      </c>
    </row>
    <row r="19" spans="1:16" x14ac:dyDescent="0.25">
      <c r="A19" s="33"/>
      <c r="B19" s="3"/>
      <c r="C19" s="6"/>
      <c r="D19" s="6"/>
      <c r="E19" s="66"/>
      <c r="F19" s="67"/>
      <c r="G19" s="68"/>
      <c r="H19" s="68"/>
      <c r="I19" s="49"/>
      <c r="J19" s="32" t="str">
        <f t="shared" ref="J19:J60" si="6">IF($B19="Site","SELECT VALUE","")</f>
        <v/>
      </c>
      <c r="K19" s="6" t="str">
        <f t="shared" si="5"/>
        <v/>
      </c>
      <c r="L19" s="31" t="str">
        <f t="shared" si="5"/>
        <v/>
      </c>
      <c r="M19" s="34"/>
      <c r="N19" s="33" t="str">
        <f t="shared" ref="N19:N60" si="7">IF($B19="Specimen","SELECT VALUE","")</f>
        <v/>
      </c>
      <c r="O19" s="6" t="str">
        <f t="shared" si="4"/>
        <v/>
      </c>
      <c r="P19" s="31" t="str">
        <f t="shared" si="4"/>
        <v/>
      </c>
    </row>
    <row r="20" spans="1:16" x14ac:dyDescent="0.25">
      <c r="A20" s="33"/>
      <c r="B20" s="3"/>
      <c r="C20" s="6"/>
      <c r="D20" s="6"/>
      <c r="E20" s="66"/>
      <c r="F20" s="67"/>
      <c r="G20" s="68"/>
      <c r="H20" s="68"/>
      <c r="I20" s="49"/>
      <c r="J20" s="32" t="str">
        <f t="shared" si="6"/>
        <v/>
      </c>
      <c r="K20" s="6" t="str">
        <f t="shared" si="5"/>
        <v/>
      </c>
      <c r="L20" s="31" t="str">
        <f t="shared" si="5"/>
        <v/>
      </c>
      <c r="M20" s="34"/>
      <c r="N20" s="33" t="str">
        <f t="shared" si="7"/>
        <v/>
      </c>
      <c r="O20" s="6" t="str">
        <f t="shared" si="4"/>
        <v/>
      </c>
      <c r="P20" s="31" t="str">
        <f t="shared" si="4"/>
        <v/>
      </c>
    </row>
    <row r="21" spans="1:16" x14ac:dyDescent="0.25">
      <c r="A21" s="33"/>
      <c r="B21" s="3"/>
      <c r="C21" s="6"/>
      <c r="D21" s="6"/>
      <c r="E21" s="66"/>
      <c r="F21" s="67"/>
      <c r="G21" s="68"/>
      <c r="H21" s="68"/>
      <c r="I21" s="49"/>
      <c r="J21" s="32" t="str">
        <f t="shared" si="6"/>
        <v/>
      </c>
      <c r="K21" s="6" t="str">
        <f t="shared" si="5"/>
        <v/>
      </c>
      <c r="L21" s="31" t="str">
        <f t="shared" si="5"/>
        <v/>
      </c>
      <c r="M21" s="34"/>
      <c r="N21" s="33" t="str">
        <f t="shared" si="7"/>
        <v/>
      </c>
      <c r="O21" s="6" t="str">
        <f t="shared" si="4"/>
        <v/>
      </c>
      <c r="P21" s="31" t="str">
        <f t="shared" si="4"/>
        <v/>
      </c>
    </row>
    <row r="22" spans="1:16" x14ac:dyDescent="0.25">
      <c r="A22" s="33"/>
      <c r="B22" s="6"/>
      <c r="C22" s="6"/>
      <c r="D22" s="6"/>
      <c r="E22" s="66"/>
      <c r="F22" s="67"/>
      <c r="G22" s="68"/>
      <c r="H22" s="68"/>
      <c r="I22" s="49"/>
      <c r="J22" s="32" t="str">
        <f t="shared" si="6"/>
        <v/>
      </c>
      <c r="K22" s="6" t="str">
        <f t="shared" si="5"/>
        <v/>
      </c>
      <c r="L22" s="31" t="str">
        <f t="shared" si="5"/>
        <v/>
      </c>
      <c r="M22" s="34"/>
      <c r="N22" s="33" t="str">
        <f t="shared" si="7"/>
        <v/>
      </c>
      <c r="O22" s="6" t="str">
        <f t="shared" si="4"/>
        <v/>
      </c>
      <c r="P22" s="31" t="str">
        <f t="shared" si="4"/>
        <v/>
      </c>
    </row>
    <row r="23" spans="1:16" x14ac:dyDescent="0.25">
      <c r="A23" s="33"/>
      <c r="B23" s="6"/>
      <c r="C23" s="6"/>
      <c r="D23" s="6"/>
      <c r="E23" s="66"/>
      <c r="F23" s="67"/>
      <c r="G23" s="68"/>
      <c r="H23" s="68"/>
      <c r="I23" s="49"/>
      <c r="J23" s="32" t="str">
        <f t="shared" si="6"/>
        <v/>
      </c>
      <c r="K23" s="6" t="str">
        <f t="shared" si="5"/>
        <v/>
      </c>
      <c r="L23" s="31" t="str">
        <f t="shared" si="5"/>
        <v/>
      </c>
      <c r="M23" s="34"/>
      <c r="N23" s="33" t="str">
        <f t="shared" si="7"/>
        <v/>
      </c>
      <c r="O23" s="6" t="str">
        <f t="shared" si="4"/>
        <v/>
      </c>
      <c r="P23" s="31" t="str">
        <f t="shared" si="4"/>
        <v/>
      </c>
    </row>
    <row r="24" spans="1:16" x14ac:dyDescent="0.25">
      <c r="A24" s="33"/>
      <c r="B24" s="6"/>
      <c r="C24" s="6"/>
      <c r="D24" s="6"/>
      <c r="E24" s="66"/>
      <c r="F24" s="67"/>
      <c r="G24" s="68"/>
      <c r="H24" s="68"/>
      <c r="I24" s="49"/>
      <c r="J24" s="32" t="str">
        <f t="shared" si="6"/>
        <v/>
      </c>
      <c r="K24" s="6" t="str">
        <f t="shared" si="5"/>
        <v/>
      </c>
      <c r="L24" s="31" t="str">
        <f t="shared" si="5"/>
        <v/>
      </c>
      <c r="M24" s="34"/>
      <c r="N24" s="33" t="str">
        <f t="shared" si="7"/>
        <v/>
      </c>
      <c r="O24" s="6" t="str">
        <f t="shared" si="4"/>
        <v/>
      </c>
      <c r="P24" s="31" t="str">
        <f t="shared" si="4"/>
        <v/>
      </c>
    </row>
    <row r="25" spans="1:16" x14ac:dyDescent="0.25">
      <c r="A25" s="33"/>
      <c r="B25" s="6"/>
      <c r="C25" s="6"/>
      <c r="D25" s="6"/>
      <c r="E25" s="66"/>
      <c r="F25" s="67"/>
      <c r="G25" s="68"/>
      <c r="H25" s="68"/>
      <c r="I25" s="49"/>
      <c r="J25" s="32" t="str">
        <f t="shared" si="6"/>
        <v/>
      </c>
      <c r="K25" s="6" t="str">
        <f t="shared" si="5"/>
        <v/>
      </c>
      <c r="L25" s="31" t="str">
        <f t="shared" si="5"/>
        <v/>
      </c>
      <c r="M25" s="34"/>
      <c r="N25" s="33" t="str">
        <f t="shared" si="7"/>
        <v/>
      </c>
      <c r="O25" s="6" t="str">
        <f t="shared" si="4"/>
        <v/>
      </c>
      <c r="P25" s="31" t="str">
        <f t="shared" si="4"/>
        <v/>
      </c>
    </row>
    <row r="26" spans="1:16" x14ac:dyDescent="0.25">
      <c r="A26" s="33"/>
      <c r="B26" s="6"/>
      <c r="C26" s="6"/>
      <c r="D26" s="6"/>
      <c r="E26" s="66"/>
      <c r="F26" s="67"/>
      <c r="G26" s="68"/>
      <c r="H26" s="68"/>
      <c r="I26" s="49"/>
      <c r="J26" s="32" t="str">
        <f t="shared" si="6"/>
        <v/>
      </c>
      <c r="K26" s="6" t="str">
        <f t="shared" si="5"/>
        <v/>
      </c>
      <c r="L26" s="31" t="str">
        <f t="shared" si="5"/>
        <v/>
      </c>
      <c r="M26" s="34"/>
      <c r="N26" s="33" t="str">
        <f t="shared" si="7"/>
        <v/>
      </c>
      <c r="O26" s="6" t="str">
        <f t="shared" si="4"/>
        <v/>
      </c>
      <c r="P26" s="31" t="str">
        <f t="shared" si="4"/>
        <v/>
      </c>
    </row>
    <row r="27" spans="1:16" x14ac:dyDescent="0.25">
      <c r="A27" s="33"/>
      <c r="B27" s="6"/>
      <c r="C27" s="6"/>
      <c r="D27" s="6"/>
      <c r="E27" s="66"/>
      <c r="F27" s="67"/>
      <c r="G27" s="68"/>
      <c r="H27" s="68"/>
      <c r="I27" s="49"/>
      <c r="J27" s="32" t="str">
        <f t="shared" si="6"/>
        <v/>
      </c>
      <c r="K27" s="6" t="str">
        <f t="shared" si="5"/>
        <v/>
      </c>
      <c r="L27" s="31" t="str">
        <f t="shared" si="5"/>
        <v/>
      </c>
      <c r="M27" s="34"/>
      <c r="N27" s="33" t="str">
        <f t="shared" si="7"/>
        <v/>
      </c>
      <c r="O27" s="6" t="str">
        <f t="shared" si="4"/>
        <v/>
      </c>
      <c r="P27" s="31" t="str">
        <f t="shared" si="4"/>
        <v/>
      </c>
    </row>
    <row r="28" spans="1:16" x14ac:dyDescent="0.25">
      <c r="A28" s="33"/>
      <c r="B28" s="6"/>
      <c r="C28" s="6"/>
      <c r="D28" s="6"/>
      <c r="E28" s="66"/>
      <c r="F28" s="67"/>
      <c r="G28" s="68"/>
      <c r="H28" s="68"/>
      <c r="I28" s="49"/>
      <c r="J28" s="32"/>
      <c r="K28" s="6"/>
      <c r="L28" s="31"/>
      <c r="M28" s="34"/>
      <c r="N28" s="33"/>
      <c r="O28" s="6"/>
      <c r="P28" s="31"/>
    </row>
    <row r="29" spans="1:16" x14ac:dyDescent="0.25">
      <c r="A29" s="33"/>
      <c r="B29" s="6"/>
      <c r="C29" s="6"/>
      <c r="D29" s="6"/>
      <c r="E29" s="66"/>
      <c r="F29" s="67"/>
      <c r="G29" s="68"/>
      <c r="H29" s="68"/>
      <c r="I29" s="49"/>
      <c r="J29" s="32" t="str">
        <f t="shared" si="6"/>
        <v/>
      </c>
      <c r="K29" s="6" t="str">
        <f t="shared" si="5"/>
        <v/>
      </c>
      <c r="L29" s="31" t="str">
        <f t="shared" si="5"/>
        <v/>
      </c>
      <c r="M29" s="34"/>
      <c r="N29" s="33" t="str">
        <f t="shared" si="7"/>
        <v/>
      </c>
      <c r="O29" s="6" t="str">
        <f t="shared" si="4"/>
        <v/>
      </c>
      <c r="P29" s="31" t="str">
        <f t="shared" si="4"/>
        <v/>
      </c>
    </row>
    <row r="30" spans="1:16" x14ac:dyDescent="0.25">
      <c r="A30" s="33"/>
      <c r="B30" s="6"/>
      <c r="C30" s="6"/>
      <c r="D30" s="6"/>
      <c r="E30" s="66"/>
      <c r="F30" s="67"/>
      <c r="G30" s="68"/>
      <c r="H30" s="68"/>
      <c r="I30" s="49"/>
      <c r="J30" s="32" t="str">
        <f t="shared" si="6"/>
        <v/>
      </c>
      <c r="K30" s="6" t="str">
        <f t="shared" si="5"/>
        <v/>
      </c>
      <c r="L30" s="31" t="str">
        <f t="shared" si="5"/>
        <v/>
      </c>
      <c r="M30" s="34"/>
      <c r="N30" s="33" t="str">
        <f t="shared" si="7"/>
        <v/>
      </c>
      <c r="O30" s="6" t="str">
        <f t="shared" si="4"/>
        <v/>
      </c>
      <c r="P30" s="31" t="str">
        <f t="shared" si="4"/>
        <v/>
      </c>
    </row>
    <row r="31" spans="1:16" x14ac:dyDescent="0.25">
      <c r="A31" s="33"/>
      <c r="B31" s="6"/>
      <c r="C31" s="6"/>
      <c r="D31" s="6"/>
      <c r="E31" s="66"/>
      <c r="F31" s="67"/>
      <c r="G31" s="68"/>
      <c r="H31" s="68"/>
      <c r="I31" s="49"/>
      <c r="J31" s="32" t="str">
        <f t="shared" si="6"/>
        <v/>
      </c>
      <c r="K31" s="6" t="str">
        <f t="shared" si="5"/>
        <v/>
      </c>
      <c r="L31" s="31" t="str">
        <f t="shared" si="5"/>
        <v/>
      </c>
      <c r="M31" s="34"/>
      <c r="N31" s="33" t="str">
        <f t="shared" si="7"/>
        <v/>
      </c>
      <c r="O31" s="6" t="str">
        <f t="shared" si="4"/>
        <v/>
      </c>
      <c r="P31" s="31" t="str">
        <f t="shared" si="4"/>
        <v/>
      </c>
    </row>
    <row r="32" spans="1:16" x14ac:dyDescent="0.25">
      <c r="A32" s="33"/>
      <c r="B32" s="6"/>
      <c r="C32" s="6"/>
      <c r="D32" s="6"/>
      <c r="E32" s="66"/>
      <c r="F32" s="67"/>
      <c r="G32" s="68"/>
      <c r="H32" s="68"/>
      <c r="I32" s="49"/>
      <c r="J32" s="32" t="str">
        <f t="shared" si="6"/>
        <v/>
      </c>
      <c r="K32" s="6" t="str">
        <f t="shared" si="5"/>
        <v/>
      </c>
      <c r="L32" s="31" t="str">
        <f t="shared" si="5"/>
        <v/>
      </c>
      <c r="M32" s="34"/>
      <c r="N32" s="33" t="str">
        <f t="shared" si="7"/>
        <v/>
      </c>
      <c r="O32" s="6" t="str">
        <f t="shared" si="4"/>
        <v/>
      </c>
      <c r="P32" s="31" t="str">
        <f t="shared" si="4"/>
        <v/>
      </c>
    </row>
    <row r="33" spans="1:16" x14ac:dyDescent="0.25">
      <c r="A33" s="33"/>
      <c r="B33" s="6"/>
      <c r="C33" s="6"/>
      <c r="D33" s="6"/>
      <c r="E33" s="66"/>
      <c r="F33" s="67"/>
      <c r="G33" s="68"/>
      <c r="H33" s="68"/>
      <c r="I33" s="49"/>
      <c r="J33" s="32" t="str">
        <f t="shared" si="6"/>
        <v/>
      </c>
      <c r="K33" s="6" t="str">
        <f t="shared" si="5"/>
        <v/>
      </c>
      <c r="L33" s="31" t="str">
        <f t="shared" si="5"/>
        <v/>
      </c>
      <c r="M33" s="34"/>
      <c r="N33" s="33" t="str">
        <f t="shared" si="7"/>
        <v/>
      </c>
      <c r="O33" s="6" t="str">
        <f t="shared" si="4"/>
        <v/>
      </c>
      <c r="P33" s="31" t="str">
        <f t="shared" si="4"/>
        <v/>
      </c>
    </row>
    <row r="34" spans="1:16" x14ac:dyDescent="0.25">
      <c r="A34" s="33"/>
      <c r="B34" s="6"/>
      <c r="C34" s="6"/>
      <c r="D34" s="6"/>
      <c r="E34" s="66"/>
      <c r="F34" s="67"/>
      <c r="G34" s="68"/>
      <c r="H34" s="68"/>
      <c r="I34" s="49"/>
      <c r="J34" s="32" t="str">
        <f t="shared" si="6"/>
        <v/>
      </c>
      <c r="K34" s="6" t="str">
        <f t="shared" si="5"/>
        <v/>
      </c>
      <c r="L34" s="31" t="str">
        <f t="shared" si="5"/>
        <v/>
      </c>
      <c r="M34" s="34"/>
      <c r="N34" s="33" t="str">
        <f t="shared" si="7"/>
        <v/>
      </c>
      <c r="O34" s="6" t="str">
        <f t="shared" si="4"/>
        <v/>
      </c>
      <c r="P34" s="31" t="str">
        <f t="shared" si="4"/>
        <v/>
      </c>
    </row>
    <row r="35" spans="1:16" x14ac:dyDescent="0.25">
      <c r="A35" s="33"/>
      <c r="B35" s="6"/>
      <c r="C35" s="6"/>
      <c r="D35" s="6"/>
      <c r="E35" s="66"/>
      <c r="F35" s="67"/>
      <c r="G35" s="68"/>
      <c r="H35" s="68"/>
      <c r="I35" s="49"/>
      <c r="J35" s="32" t="str">
        <f t="shared" si="6"/>
        <v/>
      </c>
      <c r="K35" s="6" t="str">
        <f t="shared" si="5"/>
        <v/>
      </c>
      <c r="L35" s="31" t="str">
        <f t="shared" si="5"/>
        <v/>
      </c>
      <c r="M35" s="34"/>
      <c r="N35" s="33" t="str">
        <f t="shared" si="7"/>
        <v/>
      </c>
      <c r="O35" s="6" t="str">
        <f t="shared" si="4"/>
        <v/>
      </c>
      <c r="P35" s="31" t="str">
        <f t="shared" si="4"/>
        <v/>
      </c>
    </row>
    <row r="36" spans="1:16" x14ac:dyDescent="0.25">
      <c r="A36" s="33"/>
      <c r="B36" s="6"/>
      <c r="C36" s="6"/>
      <c r="D36" s="6"/>
      <c r="E36" s="66"/>
      <c r="F36" s="67"/>
      <c r="G36" s="68"/>
      <c r="H36" s="68"/>
      <c r="I36" s="49"/>
      <c r="J36" s="32" t="str">
        <f t="shared" si="6"/>
        <v/>
      </c>
      <c r="K36" s="6" t="str">
        <f t="shared" si="5"/>
        <v/>
      </c>
      <c r="L36" s="31" t="str">
        <f t="shared" si="5"/>
        <v/>
      </c>
      <c r="M36" s="34"/>
      <c r="N36" s="33" t="str">
        <f t="shared" si="7"/>
        <v/>
      </c>
      <c r="O36" s="6" t="str">
        <f t="shared" si="4"/>
        <v/>
      </c>
      <c r="P36" s="31" t="str">
        <f t="shared" si="4"/>
        <v/>
      </c>
    </row>
    <row r="37" spans="1:16" x14ac:dyDescent="0.25">
      <c r="A37" s="33"/>
      <c r="B37" s="6"/>
      <c r="C37" s="6"/>
      <c r="D37" s="6"/>
      <c r="E37" s="66"/>
      <c r="F37" s="67"/>
      <c r="G37" s="68"/>
      <c r="H37" s="68"/>
      <c r="I37" s="49"/>
      <c r="J37" s="32" t="str">
        <f t="shared" si="6"/>
        <v/>
      </c>
      <c r="K37" s="6" t="str">
        <f t="shared" si="5"/>
        <v/>
      </c>
      <c r="L37" s="31" t="str">
        <f t="shared" si="5"/>
        <v/>
      </c>
      <c r="M37" s="34"/>
      <c r="N37" s="33" t="str">
        <f t="shared" si="7"/>
        <v/>
      </c>
      <c r="O37" s="6" t="str">
        <f t="shared" si="4"/>
        <v/>
      </c>
      <c r="P37" s="31" t="str">
        <f t="shared" si="4"/>
        <v/>
      </c>
    </row>
    <row r="38" spans="1:16" x14ac:dyDescent="0.25">
      <c r="A38" s="33"/>
      <c r="B38" s="6"/>
      <c r="C38" s="6"/>
      <c r="D38" s="6"/>
      <c r="E38" s="66"/>
      <c r="F38" s="67"/>
      <c r="G38" s="68"/>
      <c r="H38" s="68"/>
      <c r="I38" s="49"/>
      <c r="J38" s="32" t="str">
        <f t="shared" si="6"/>
        <v/>
      </c>
      <c r="K38" s="6" t="str">
        <f t="shared" si="5"/>
        <v/>
      </c>
      <c r="L38" s="31" t="str">
        <f t="shared" si="5"/>
        <v/>
      </c>
      <c r="M38" s="34"/>
      <c r="N38" s="33" t="str">
        <f t="shared" si="7"/>
        <v/>
      </c>
      <c r="O38" s="6" t="str">
        <f t="shared" si="4"/>
        <v/>
      </c>
      <c r="P38" s="31" t="str">
        <f t="shared" si="4"/>
        <v/>
      </c>
    </row>
    <row r="39" spans="1:16" x14ac:dyDescent="0.25">
      <c r="A39" s="33"/>
      <c r="B39" s="6"/>
      <c r="C39" s="6"/>
      <c r="D39" s="6"/>
      <c r="E39" s="66"/>
      <c r="F39" s="67"/>
      <c r="G39" s="68"/>
      <c r="H39" s="68"/>
      <c r="I39" s="49"/>
      <c r="J39" s="32" t="str">
        <f t="shared" si="6"/>
        <v/>
      </c>
      <c r="K39" s="6" t="str">
        <f t="shared" si="5"/>
        <v/>
      </c>
      <c r="L39" s="31" t="str">
        <f t="shared" si="5"/>
        <v/>
      </c>
      <c r="M39" s="34"/>
      <c r="N39" s="33" t="str">
        <f t="shared" si="7"/>
        <v/>
      </c>
      <c r="O39" s="6" t="str">
        <f t="shared" si="4"/>
        <v/>
      </c>
      <c r="P39" s="31" t="str">
        <f t="shared" si="4"/>
        <v/>
      </c>
    </row>
    <row r="40" spans="1:16" x14ac:dyDescent="0.25">
      <c r="A40" s="33"/>
      <c r="B40" s="6"/>
      <c r="C40" s="6"/>
      <c r="D40" s="6"/>
      <c r="E40" s="66"/>
      <c r="F40" s="67"/>
      <c r="G40" s="68"/>
      <c r="H40" s="68"/>
      <c r="I40" s="49"/>
      <c r="J40" s="32"/>
      <c r="K40" s="6"/>
      <c r="L40" s="31"/>
      <c r="M40" s="34"/>
      <c r="N40" s="33"/>
      <c r="O40" s="6"/>
      <c r="P40" s="31"/>
    </row>
    <row r="41" spans="1:16" x14ac:dyDescent="0.25">
      <c r="A41" s="33"/>
      <c r="B41" s="6"/>
      <c r="C41" s="6"/>
      <c r="D41" s="6"/>
      <c r="E41" s="66"/>
      <c r="F41" s="67"/>
      <c r="G41" s="68"/>
      <c r="H41" s="68"/>
      <c r="I41" s="49"/>
      <c r="J41" s="32"/>
      <c r="K41" s="6"/>
      <c r="L41" s="31"/>
      <c r="M41" s="34"/>
      <c r="N41" s="33"/>
      <c r="O41" s="6"/>
      <c r="P41" s="31"/>
    </row>
    <row r="42" spans="1:16" x14ac:dyDescent="0.25">
      <c r="A42" s="33"/>
      <c r="B42" s="6"/>
      <c r="C42" s="6"/>
      <c r="D42" s="6"/>
      <c r="E42" s="66"/>
      <c r="F42" s="67"/>
      <c r="G42" s="68"/>
      <c r="H42" s="68"/>
      <c r="I42" s="49"/>
      <c r="J42" s="32"/>
      <c r="K42" s="6"/>
      <c r="L42" s="31"/>
      <c r="M42" s="34"/>
      <c r="N42" s="33"/>
      <c r="O42" s="6"/>
      <c r="P42" s="31"/>
    </row>
    <row r="43" spans="1:16" x14ac:dyDescent="0.25">
      <c r="A43" s="33"/>
      <c r="B43" s="6"/>
      <c r="C43" s="6"/>
      <c r="D43" s="6"/>
      <c r="E43" s="66"/>
      <c r="F43" s="67"/>
      <c r="G43" s="68"/>
      <c r="H43" s="68"/>
      <c r="I43" s="49"/>
      <c r="J43" s="32"/>
      <c r="K43" s="6"/>
      <c r="L43" s="31"/>
      <c r="M43" s="34"/>
      <c r="N43" s="33"/>
      <c r="O43" s="6"/>
      <c r="P43" s="31"/>
    </row>
    <row r="44" spans="1:16" x14ac:dyDescent="0.25">
      <c r="A44" s="33"/>
      <c r="B44" s="6"/>
      <c r="C44" s="6"/>
      <c r="D44" s="6"/>
      <c r="E44" s="66"/>
      <c r="F44" s="67"/>
      <c r="G44" s="68"/>
      <c r="H44" s="68"/>
      <c r="I44" s="49"/>
      <c r="J44" s="32"/>
      <c r="K44" s="6"/>
      <c r="L44" s="31"/>
      <c r="M44" s="34"/>
      <c r="N44" s="33"/>
      <c r="O44" s="6"/>
      <c r="P44" s="31"/>
    </row>
    <row r="45" spans="1:16" x14ac:dyDescent="0.25">
      <c r="A45" s="33"/>
      <c r="B45" s="6"/>
      <c r="C45" s="6"/>
      <c r="D45" s="6"/>
      <c r="E45" s="66"/>
      <c r="F45" s="67"/>
      <c r="G45" s="68"/>
      <c r="H45" s="68"/>
      <c r="I45" s="49"/>
      <c r="J45" s="32"/>
      <c r="K45" s="6"/>
      <c r="L45" s="31"/>
      <c r="M45" s="34"/>
      <c r="N45" s="33"/>
      <c r="O45" s="6"/>
      <c r="P45" s="31"/>
    </row>
    <row r="46" spans="1:16" x14ac:dyDescent="0.25">
      <c r="A46" s="33"/>
      <c r="B46" s="6"/>
      <c r="C46" s="6"/>
      <c r="D46" s="6"/>
      <c r="E46" s="66"/>
      <c r="F46" s="67"/>
      <c r="G46" s="68"/>
      <c r="H46" s="68"/>
      <c r="I46" s="49"/>
      <c r="J46" s="32"/>
      <c r="K46" s="6"/>
      <c r="L46" s="31"/>
      <c r="M46" s="34"/>
      <c r="N46" s="33"/>
      <c r="O46" s="6"/>
      <c r="P46" s="31"/>
    </row>
    <row r="47" spans="1:16" x14ac:dyDescent="0.25">
      <c r="A47" s="33"/>
      <c r="B47" s="6"/>
      <c r="C47" s="6"/>
      <c r="D47" s="6"/>
      <c r="E47" s="66"/>
      <c r="F47" s="67"/>
      <c r="G47" s="68"/>
      <c r="H47" s="68"/>
      <c r="I47" s="49"/>
      <c r="J47" s="32"/>
      <c r="K47" s="6"/>
      <c r="L47" s="31"/>
      <c r="M47" s="34"/>
      <c r="N47" s="33"/>
      <c r="O47" s="6"/>
      <c r="P47" s="31"/>
    </row>
    <row r="48" spans="1:16" x14ac:dyDescent="0.25">
      <c r="A48" s="33"/>
      <c r="B48" s="6"/>
      <c r="C48" s="6"/>
      <c r="D48" s="6"/>
      <c r="E48" s="66"/>
      <c r="F48" s="67"/>
      <c r="G48" s="68"/>
      <c r="H48" s="68"/>
      <c r="I48" s="49"/>
      <c r="J48" s="32" t="str">
        <f t="shared" si="6"/>
        <v/>
      </c>
      <c r="K48" s="6" t="str">
        <f t="shared" si="5"/>
        <v/>
      </c>
      <c r="L48" s="31" t="str">
        <f t="shared" si="5"/>
        <v/>
      </c>
      <c r="M48" s="34"/>
      <c r="N48" s="33" t="str">
        <f t="shared" si="7"/>
        <v/>
      </c>
      <c r="O48" s="6" t="str">
        <f t="shared" si="4"/>
        <v/>
      </c>
      <c r="P48" s="31" t="str">
        <f t="shared" si="4"/>
        <v/>
      </c>
    </row>
    <row r="49" spans="1:16" x14ac:dyDescent="0.25">
      <c r="A49" s="33"/>
      <c r="B49" s="6"/>
      <c r="C49" s="6"/>
      <c r="D49" s="6"/>
      <c r="E49" s="66"/>
      <c r="F49" s="67"/>
      <c r="G49" s="68"/>
      <c r="H49" s="68"/>
      <c r="I49" s="49"/>
      <c r="J49" s="32" t="str">
        <f t="shared" si="6"/>
        <v/>
      </c>
      <c r="K49" s="6" t="str">
        <f t="shared" si="5"/>
        <v/>
      </c>
      <c r="L49" s="31" t="str">
        <f t="shared" si="5"/>
        <v/>
      </c>
      <c r="M49" s="34"/>
      <c r="N49" s="33" t="str">
        <f t="shared" si="7"/>
        <v/>
      </c>
      <c r="O49" s="6" t="str">
        <f t="shared" si="4"/>
        <v/>
      </c>
      <c r="P49" s="31" t="str">
        <f t="shared" si="4"/>
        <v/>
      </c>
    </row>
    <row r="50" spans="1:16" x14ac:dyDescent="0.25">
      <c r="A50" s="33"/>
      <c r="B50" s="6"/>
      <c r="C50" s="6"/>
      <c r="D50" s="6"/>
      <c r="E50" s="66"/>
      <c r="F50" s="67"/>
      <c r="G50" s="68"/>
      <c r="H50" s="68"/>
      <c r="I50" s="49"/>
      <c r="J50" s="32" t="str">
        <f t="shared" si="6"/>
        <v/>
      </c>
      <c r="K50" s="6" t="str">
        <f t="shared" si="5"/>
        <v/>
      </c>
      <c r="L50" s="31" t="str">
        <f t="shared" si="5"/>
        <v/>
      </c>
      <c r="M50" s="34"/>
      <c r="N50" s="33" t="str">
        <f t="shared" si="7"/>
        <v/>
      </c>
      <c r="O50" s="6" t="str">
        <f t="shared" si="4"/>
        <v/>
      </c>
      <c r="P50" s="31" t="str">
        <f t="shared" si="4"/>
        <v/>
      </c>
    </row>
    <row r="51" spans="1:16" x14ac:dyDescent="0.25">
      <c r="A51" s="33"/>
      <c r="B51" s="6"/>
      <c r="C51" s="6"/>
      <c r="D51" s="6"/>
      <c r="E51" s="66"/>
      <c r="F51" s="67"/>
      <c r="G51" s="68"/>
      <c r="H51" s="68"/>
      <c r="I51" s="49"/>
      <c r="J51" s="32" t="str">
        <f t="shared" si="6"/>
        <v/>
      </c>
      <c r="K51" s="6" t="str">
        <f t="shared" si="5"/>
        <v/>
      </c>
      <c r="L51" s="31" t="str">
        <f t="shared" si="5"/>
        <v/>
      </c>
      <c r="M51" s="34"/>
      <c r="N51" s="33" t="str">
        <f t="shared" si="7"/>
        <v/>
      </c>
      <c r="O51" s="6" t="str">
        <f t="shared" si="4"/>
        <v/>
      </c>
      <c r="P51" s="31" t="str">
        <f t="shared" si="4"/>
        <v/>
      </c>
    </row>
    <row r="52" spans="1:16" x14ac:dyDescent="0.25">
      <c r="A52" s="33"/>
      <c r="B52" s="6"/>
      <c r="C52" s="6"/>
      <c r="D52" s="6"/>
      <c r="E52" s="66"/>
      <c r="F52" s="67"/>
      <c r="G52" s="68"/>
      <c r="H52" s="68"/>
      <c r="I52" s="49"/>
      <c r="J52" s="32" t="str">
        <f t="shared" si="6"/>
        <v/>
      </c>
      <c r="K52" s="6" t="str">
        <f t="shared" si="5"/>
        <v/>
      </c>
      <c r="L52" s="31" t="str">
        <f t="shared" si="5"/>
        <v/>
      </c>
      <c r="M52" s="34"/>
      <c r="N52" s="33" t="str">
        <f t="shared" si="7"/>
        <v/>
      </c>
      <c r="O52" s="6" t="str">
        <f t="shared" si="4"/>
        <v/>
      </c>
      <c r="P52" s="31" t="str">
        <f t="shared" si="4"/>
        <v/>
      </c>
    </row>
    <row r="53" spans="1:16" x14ac:dyDescent="0.25">
      <c r="A53" s="33"/>
      <c r="B53" s="6"/>
      <c r="C53" s="6"/>
      <c r="D53" s="6"/>
      <c r="E53" s="66"/>
      <c r="F53" s="67"/>
      <c r="G53" s="68"/>
      <c r="H53" s="68"/>
      <c r="I53" s="49"/>
      <c r="J53" s="32" t="str">
        <f t="shared" si="6"/>
        <v/>
      </c>
      <c r="K53" s="6" t="str">
        <f t="shared" si="5"/>
        <v/>
      </c>
      <c r="L53" s="31" t="str">
        <f t="shared" si="5"/>
        <v/>
      </c>
      <c r="M53" s="34"/>
      <c r="N53" s="33" t="str">
        <f t="shared" si="7"/>
        <v/>
      </c>
      <c r="O53" s="6" t="str">
        <f t="shared" si="4"/>
        <v/>
      </c>
      <c r="P53" s="31" t="str">
        <f t="shared" si="4"/>
        <v/>
      </c>
    </row>
    <row r="54" spans="1:16" x14ac:dyDescent="0.25">
      <c r="A54" s="33"/>
      <c r="B54" s="6"/>
      <c r="C54" s="6"/>
      <c r="D54" s="6"/>
      <c r="E54" s="66"/>
      <c r="F54" s="67"/>
      <c r="G54" s="68"/>
      <c r="H54" s="68"/>
      <c r="I54" s="49"/>
      <c r="J54" s="32"/>
      <c r="K54" s="6"/>
      <c r="L54" s="31"/>
      <c r="M54" s="34"/>
      <c r="N54" s="33"/>
      <c r="O54" s="6"/>
      <c r="P54" s="31"/>
    </row>
    <row r="55" spans="1:16" x14ac:dyDescent="0.25">
      <c r="A55" s="33"/>
      <c r="B55" s="6"/>
      <c r="C55" s="6"/>
      <c r="D55" s="6"/>
      <c r="E55" s="66"/>
      <c r="F55" s="67"/>
      <c r="G55" s="68"/>
      <c r="H55" s="68"/>
      <c r="I55" s="49"/>
      <c r="J55" s="32"/>
      <c r="K55" s="6"/>
      <c r="L55" s="31"/>
      <c r="M55" s="34"/>
      <c r="N55" s="33"/>
      <c r="O55" s="6"/>
      <c r="P55" s="31"/>
    </row>
    <row r="56" spans="1:16" x14ac:dyDescent="0.25">
      <c r="A56" s="33"/>
      <c r="B56" s="6"/>
      <c r="C56" s="6"/>
      <c r="D56" s="6"/>
      <c r="E56" s="66"/>
      <c r="F56" s="67"/>
      <c r="G56" s="68"/>
      <c r="H56" s="68"/>
      <c r="I56" s="49"/>
      <c r="J56" s="32"/>
      <c r="K56" s="6"/>
      <c r="L56" s="31"/>
      <c r="M56" s="34"/>
      <c r="N56" s="33"/>
      <c r="O56" s="6"/>
      <c r="P56" s="31"/>
    </row>
    <row r="57" spans="1:16" x14ac:dyDescent="0.25">
      <c r="A57" s="33"/>
      <c r="B57" s="6"/>
      <c r="C57" s="6"/>
      <c r="D57" s="6"/>
      <c r="E57" s="66"/>
      <c r="F57" s="67"/>
      <c r="G57" s="68"/>
      <c r="H57" s="68"/>
      <c r="I57" s="49"/>
      <c r="J57" s="32" t="str">
        <f t="shared" si="6"/>
        <v/>
      </c>
      <c r="K57" s="6" t="str">
        <f t="shared" si="5"/>
        <v/>
      </c>
      <c r="L57" s="31" t="str">
        <f t="shared" si="5"/>
        <v/>
      </c>
      <c r="M57" s="34"/>
      <c r="N57" s="33" t="str">
        <f t="shared" si="7"/>
        <v/>
      </c>
      <c r="O57" s="6" t="str">
        <f t="shared" si="4"/>
        <v/>
      </c>
      <c r="P57" s="31" t="str">
        <f t="shared" si="4"/>
        <v/>
      </c>
    </row>
    <row r="58" spans="1:16" x14ac:dyDescent="0.25">
      <c r="A58" s="33"/>
      <c r="B58" s="6"/>
      <c r="C58" s="6"/>
      <c r="D58" s="6"/>
      <c r="E58" s="66"/>
      <c r="F58" s="67"/>
      <c r="G58" s="68"/>
      <c r="H58" s="68"/>
      <c r="I58" s="49"/>
      <c r="J58" s="32" t="str">
        <f t="shared" si="6"/>
        <v/>
      </c>
      <c r="K58" s="6" t="str">
        <f t="shared" si="5"/>
        <v/>
      </c>
      <c r="L58" s="31" t="str">
        <f t="shared" si="5"/>
        <v/>
      </c>
      <c r="M58" s="34"/>
      <c r="N58" s="33" t="str">
        <f t="shared" si="7"/>
        <v/>
      </c>
      <c r="O58" s="6" t="str">
        <f t="shared" si="4"/>
        <v/>
      </c>
      <c r="P58" s="31" t="str">
        <f t="shared" si="4"/>
        <v/>
      </c>
    </row>
    <row r="59" spans="1:16" x14ac:dyDescent="0.25">
      <c r="A59" s="33"/>
      <c r="B59" s="6"/>
      <c r="C59" s="6"/>
      <c r="D59" s="6"/>
      <c r="E59" s="66"/>
      <c r="F59" s="67"/>
      <c r="G59" s="68"/>
      <c r="H59" s="68"/>
      <c r="I59" s="49"/>
      <c r="J59" s="32" t="str">
        <f t="shared" si="6"/>
        <v/>
      </c>
      <c r="K59" s="6" t="str">
        <f t="shared" si="5"/>
        <v/>
      </c>
      <c r="L59" s="31" t="str">
        <f t="shared" si="5"/>
        <v/>
      </c>
      <c r="M59" s="34"/>
      <c r="N59" s="33" t="str">
        <f t="shared" si="7"/>
        <v/>
      </c>
      <c r="O59" s="6" t="str">
        <f t="shared" si="4"/>
        <v/>
      </c>
      <c r="P59" s="31" t="str">
        <f t="shared" si="4"/>
        <v/>
      </c>
    </row>
    <row r="60" spans="1:16" x14ac:dyDescent="0.25">
      <c r="A60" s="40"/>
      <c r="B60" s="41"/>
      <c r="C60" s="41"/>
      <c r="D60" s="41"/>
      <c r="E60" s="69"/>
      <c r="F60" s="70"/>
      <c r="G60" s="71"/>
      <c r="H60" s="71"/>
      <c r="I60" s="49"/>
      <c r="J60" s="58" t="str">
        <f t="shared" si="6"/>
        <v/>
      </c>
      <c r="K60" s="41" t="str">
        <f t="shared" si="5"/>
        <v/>
      </c>
      <c r="L60" s="42" t="str">
        <f t="shared" si="5"/>
        <v/>
      </c>
      <c r="M60" s="34"/>
      <c r="N60" s="40" t="str">
        <f t="shared" si="7"/>
        <v/>
      </c>
      <c r="O60" s="41" t="str">
        <f t="shared" si="4"/>
        <v/>
      </c>
      <c r="P60" s="42" t="str">
        <f t="shared" si="4"/>
        <v/>
      </c>
    </row>
  </sheetData>
  <mergeCells count="3">
    <mergeCell ref="A6:B6"/>
    <mergeCell ref="J9:L9"/>
    <mergeCell ref="N9:P9"/>
  </mergeCells>
  <conditionalFormatting sqref="J11:P60">
    <cfRule type="containsText" dxfId="4" priority="1" operator="containsText" text="SELECT">
      <formula>NOT(ISERROR(SEARCH("SELECT",J11)))</formula>
    </cfRule>
  </conditionalFormatting>
  <dataValidations count="8">
    <dataValidation type="list" allowBlank="1" showInputMessage="1" showErrorMessage="1" sqref="B7">
      <formula1>ElevationDatumCV</formula1>
    </dataValidation>
    <dataValidation type="list" allowBlank="1" showInputMessage="1" showErrorMessage="1" sqref="B8">
      <formula1>LatLonDatumNames</formula1>
    </dataValidation>
    <dataValidation type="list" allowBlank="1" showInputMessage="1" showErrorMessage="1" sqref="B11:B60">
      <formula1>SamplingFeatureTypeCV</formula1>
    </dataValidation>
    <dataValidation type="list" allowBlank="1" showInputMessage="1" showErrorMessage="1" sqref="C11:C60">
      <formula1>SamplingFeatureGeotypeCV</formula1>
    </dataValidation>
    <dataValidation type="list" allowBlank="1" showInputMessage="1" showErrorMessage="1" errorTitle="Invalid Value" error="This column only applies to sampling features that are either sites or specimens." sqref="J11:J60">
      <formula1>IF(B11="Site",SiteTypeCV,NotApplicable)</formula1>
    </dataValidation>
    <dataValidation type="list" allowBlank="1" showInputMessage="1" showErrorMessage="1" sqref="O11:O60">
      <formula1>IF(B11="Specimen",SampledMediumCV,NotApplicable)</formula1>
    </dataValidation>
    <dataValidation type="list" allowBlank="1" showInputMessage="1" showErrorMessage="1" sqref="P11:P60">
      <formula1>IF(B11="Specimen",Boolean,NotApplicable)</formula1>
    </dataValidation>
    <dataValidation type="list" allowBlank="1" showInputMessage="1" showErrorMessage="1" sqref="N11:N60">
      <formula1>IF(B11="Specimen",SpecimenTypeCV,NotApplicable)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tableParts count="3"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A2" sqref="A2"/>
    </sheetView>
  </sheetViews>
  <sheetFormatPr defaultRowHeight="15" x14ac:dyDescent="0.25"/>
  <cols>
    <col min="1" max="1" width="27.85546875" customWidth="1"/>
    <col min="2" max="2" width="20.28515625" bestFit="1" customWidth="1"/>
    <col min="3" max="3" width="30.42578125" customWidth="1"/>
    <col min="4" max="4" width="16.42578125" customWidth="1"/>
    <col min="5" max="5" width="14.5703125" customWidth="1"/>
    <col min="6" max="6" width="15.85546875" customWidth="1"/>
    <col min="7" max="7" width="14.5703125" customWidth="1"/>
  </cols>
  <sheetData>
    <row r="1" spans="1:8" x14ac:dyDescent="0.25">
      <c r="A1" t="s">
        <v>682</v>
      </c>
    </row>
    <row r="2" spans="1:8" x14ac:dyDescent="0.25">
      <c r="A2" t="s">
        <v>675</v>
      </c>
    </row>
    <row r="3" spans="1:8" ht="15.75" thickBot="1" x14ac:dyDescent="0.3"/>
    <row r="4" spans="1:8" x14ac:dyDescent="0.25">
      <c r="A4" s="97" t="s">
        <v>616</v>
      </c>
      <c r="B4" s="98"/>
      <c r="C4" s="98"/>
      <c r="D4" s="98"/>
      <c r="E4" s="98"/>
      <c r="F4" s="98"/>
      <c r="G4" s="99"/>
    </row>
    <row r="5" spans="1:8" ht="15.75" thickBot="1" x14ac:dyDescent="0.3">
      <c r="A5" s="51" t="s">
        <v>626</v>
      </c>
      <c r="B5" s="50" t="s">
        <v>609</v>
      </c>
      <c r="C5" s="36" t="s">
        <v>610</v>
      </c>
      <c r="D5" s="36" t="s">
        <v>611</v>
      </c>
      <c r="E5" s="51" t="s">
        <v>612</v>
      </c>
      <c r="F5" s="51" t="s">
        <v>613</v>
      </c>
      <c r="G5" s="51" t="s">
        <v>614</v>
      </c>
      <c r="H5" s="39" t="s">
        <v>615</v>
      </c>
    </row>
    <row r="6" spans="1:8" ht="15.75" thickTop="1" x14ac:dyDescent="0.25">
      <c r="A6" s="59">
        <v>1</v>
      </c>
      <c r="B6" s="60" t="s">
        <v>618</v>
      </c>
      <c r="C6" s="59">
        <v>10</v>
      </c>
      <c r="D6" s="59" t="s">
        <v>630</v>
      </c>
      <c r="E6" s="61"/>
      <c r="F6" s="61"/>
      <c r="G6" s="61"/>
      <c r="H6" s="62"/>
    </row>
    <row r="7" spans="1:8" x14ac:dyDescent="0.25">
      <c r="A7" s="59"/>
      <c r="B7" s="60"/>
      <c r="C7" s="59"/>
      <c r="D7" s="59"/>
      <c r="E7" s="61"/>
      <c r="F7" s="61"/>
      <c r="G7" s="61"/>
      <c r="H7" s="62"/>
    </row>
    <row r="8" spans="1:8" x14ac:dyDescent="0.25">
      <c r="A8" s="59"/>
      <c r="B8" s="60"/>
      <c r="C8" s="59"/>
      <c r="D8" s="59"/>
      <c r="E8" s="61"/>
      <c r="F8" s="61"/>
      <c r="G8" s="61"/>
      <c r="H8" s="62"/>
    </row>
    <row r="9" spans="1:8" x14ac:dyDescent="0.25">
      <c r="A9" s="59"/>
      <c r="B9" s="60"/>
      <c r="C9" s="59"/>
      <c r="D9" s="59"/>
      <c r="E9" s="61"/>
      <c r="F9" s="61"/>
      <c r="G9" s="61"/>
      <c r="H9" s="62"/>
    </row>
    <row r="10" spans="1:8" x14ac:dyDescent="0.25">
      <c r="A10" s="59"/>
      <c r="B10" s="60"/>
      <c r="C10" s="59"/>
      <c r="D10" s="59"/>
      <c r="E10" s="61"/>
      <c r="F10" s="61"/>
      <c r="G10" s="61"/>
      <c r="H10" s="62"/>
    </row>
    <row r="11" spans="1:8" x14ac:dyDescent="0.25">
      <c r="A11" s="59"/>
      <c r="B11" s="60"/>
      <c r="C11" s="59"/>
      <c r="D11" s="59"/>
      <c r="E11" s="61"/>
      <c r="F11" s="61"/>
      <c r="G11" s="61"/>
      <c r="H11" s="62"/>
    </row>
    <row r="12" spans="1:8" x14ac:dyDescent="0.25">
      <c r="A12" s="59"/>
      <c r="B12" s="60"/>
      <c r="C12" s="59"/>
      <c r="D12" s="59"/>
      <c r="E12" s="61"/>
      <c r="F12" s="61"/>
      <c r="G12" s="61"/>
      <c r="H12" s="62"/>
    </row>
    <row r="13" spans="1:8" x14ac:dyDescent="0.25">
      <c r="A13" s="59"/>
      <c r="B13" s="60"/>
      <c r="C13" s="59"/>
      <c r="D13" s="59"/>
      <c r="E13" s="61"/>
      <c r="F13" s="61"/>
      <c r="G13" s="61"/>
      <c r="H13" s="62"/>
    </row>
    <row r="14" spans="1:8" x14ac:dyDescent="0.25">
      <c r="A14" s="59"/>
      <c r="B14" s="60"/>
      <c r="C14" s="59"/>
      <c r="D14" s="59"/>
      <c r="E14" s="61"/>
      <c r="F14" s="61"/>
      <c r="G14" s="61"/>
      <c r="H14" s="62"/>
    </row>
    <row r="15" spans="1:8" x14ac:dyDescent="0.25">
      <c r="A15" s="59"/>
      <c r="B15" s="60"/>
      <c r="C15" s="59"/>
      <c r="D15" s="59"/>
      <c r="E15" s="61"/>
      <c r="F15" s="61"/>
      <c r="G15" s="61"/>
      <c r="H15" s="62"/>
    </row>
    <row r="17" spans="1:4" ht="15.75" thickBot="1" x14ac:dyDescent="0.3"/>
    <row r="18" spans="1:4" x14ac:dyDescent="0.25">
      <c r="A18" s="88" t="s">
        <v>628</v>
      </c>
      <c r="B18" s="89"/>
      <c r="C18" s="89"/>
      <c r="D18" s="90"/>
    </row>
    <row r="19" spans="1:4" x14ac:dyDescent="0.25">
      <c r="A19" s="44" t="s">
        <v>624</v>
      </c>
      <c r="B19" s="45" t="s">
        <v>625</v>
      </c>
      <c r="C19" s="45" t="s">
        <v>627</v>
      </c>
      <c r="D19" s="47" t="s">
        <v>626</v>
      </c>
    </row>
    <row r="20" spans="1:4" x14ac:dyDescent="0.25">
      <c r="A20" s="60" t="s">
        <v>551</v>
      </c>
      <c r="B20" s="59" t="s">
        <v>534</v>
      </c>
      <c r="C20" s="59" t="s">
        <v>549</v>
      </c>
      <c r="D20" s="62"/>
    </row>
    <row r="21" spans="1:4" x14ac:dyDescent="0.25">
      <c r="A21" s="60" t="s">
        <v>552</v>
      </c>
      <c r="B21" s="59" t="s">
        <v>534</v>
      </c>
      <c r="C21" s="59" t="s">
        <v>550</v>
      </c>
      <c r="D21" s="62"/>
    </row>
    <row r="22" spans="1:4" x14ac:dyDescent="0.25">
      <c r="A22" s="60" t="s">
        <v>553</v>
      </c>
      <c r="B22" s="59" t="s">
        <v>534</v>
      </c>
      <c r="C22" s="59" t="s">
        <v>550</v>
      </c>
      <c r="D22" s="62"/>
    </row>
    <row r="23" spans="1:4" x14ac:dyDescent="0.25">
      <c r="A23" s="60">
        <v>524</v>
      </c>
      <c r="B23" s="59" t="s">
        <v>534</v>
      </c>
      <c r="C23" s="59" t="s">
        <v>550</v>
      </c>
      <c r="D23" s="62"/>
    </row>
    <row r="24" spans="1:4" x14ac:dyDescent="0.25">
      <c r="A24" s="60"/>
      <c r="B24" s="59"/>
      <c r="C24" s="59"/>
      <c r="D24" s="62"/>
    </row>
    <row r="25" spans="1:4" x14ac:dyDescent="0.25">
      <c r="A25" s="60"/>
      <c r="B25" s="59"/>
      <c r="C25" s="59"/>
      <c r="D25" s="62"/>
    </row>
    <row r="26" spans="1:4" x14ac:dyDescent="0.25">
      <c r="A26" s="60"/>
      <c r="B26" s="59"/>
      <c r="C26" s="59"/>
      <c r="D26" s="62"/>
    </row>
    <row r="27" spans="1:4" x14ac:dyDescent="0.25">
      <c r="A27" s="60"/>
      <c r="B27" s="59"/>
      <c r="C27" s="59"/>
      <c r="D27" s="62"/>
    </row>
    <row r="28" spans="1:4" x14ac:dyDescent="0.25">
      <c r="A28" s="60"/>
      <c r="B28" s="59"/>
      <c r="C28" s="59"/>
      <c r="D28" s="62"/>
    </row>
    <row r="29" spans="1:4" x14ac:dyDescent="0.25">
      <c r="A29" s="60"/>
      <c r="B29" s="59"/>
      <c r="C29" s="59"/>
      <c r="D29" s="62"/>
    </row>
    <row r="30" spans="1:4" x14ac:dyDescent="0.25">
      <c r="A30" s="60"/>
      <c r="B30" s="59"/>
      <c r="C30" s="59"/>
      <c r="D30" s="62"/>
    </row>
    <row r="31" spans="1:4" x14ac:dyDescent="0.25">
      <c r="A31" s="60"/>
      <c r="B31" s="59"/>
      <c r="C31" s="59"/>
      <c r="D31" s="62"/>
    </row>
    <row r="32" spans="1:4" x14ac:dyDescent="0.25">
      <c r="A32" s="60"/>
      <c r="B32" s="59"/>
      <c r="C32" s="59"/>
      <c r="D32" s="62"/>
    </row>
    <row r="33" spans="1:4" x14ac:dyDescent="0.25">
      <c r="A33" s="60"/>
      <c r="B33" s="59"/>
      <c r="C33" s="59"/>
      <c r="D33" s="62"/>
    </row>
    <row r="34" spans="1:4" x14ac:dyDescent="0.25">
      <c r="A34" s="60"/>
      <c r="B34" s="59"/>
      <c r="C34" s="59"/>
      <c r="D34" s="62"/>
    </row>
    <row r="35" spans="1:4" x14ac:dyDescent="0.25">
      <c r="A35" s="60"/>
      <c r="B35" s="59"/>
      <c r="C35" s="59"/>
      <c r="D35" s="62"/>
    </row>
    <row r="36" spans="1:4" x14ac:dyDescent="0.25">
      <c r="A36" s="60"/>
      <c r="B36" s="59"/>
      <c r="C36" s="59"/>
      <c r="D36" s="62"/>
    </row>
    <row r="37" spans="1:4" x14ac:dyDescent="0.25">
      <c r="A37" s="60"/>
      <c r="B37" s="59"/>
      <c r="C37" s="59"/>
      <c r="D37" s="62"/>
    </row>
    <row r="38" spans="1:4" x14ac:dyDescent="0.25">
      <c r="A38" s="60"/>
      <c r="B38" s="59"/>
      <c r="C38" s="59"/>
      <c r="D38" s="62"/>
    </row>
    <row r="39" spans="1:4" x14ac:dyDescent="0.25">
      <c r="A39" s="60"/>
      <c r="B39" s="59"/>
      <c r="C39" s="59"/>
      <c r="D39" s="62"/>
    </row>
    <row r="40" spans="1:4" x14ac:dyDescent="0.25">
      <c r="A40" s="60"/>
      <c r="B40" s="59"/>
      <c r="C40" s="59"/>
      <c r="D40" s="62"/>
    </row>
    <row r="41" spans="1:4" x14ac:dyDescent="0.25">
      <c r="A41" s="60"/>
      <c r="B41" s="59"/>
      <c r="C41" s="59"/>
      <c r="D41" s="62"/>
    </row>
    <row r="42" spans="1:4" x14ac:dyDescent="0.25">
      <c r="A42" s="60"/>
      <c r="B42" s="59"/>
      <c r="C42" s="59"/>
      <c r="D42" s="62"/>
    </row>
    <row r="43" spans="1:4" x14ac:dyDescent="0.25">
      <c r="A43" s="60"/>
      <c r="B43" s="59"/>
      <c r="C43" s="59"/>
      <c r="D43" s="62"/>
    </row>
    <row r="44" spans="1:4" x14ac:dyDescent="0.25">
      <c r="A44" s="60"/>
      <c r="B44" s="59"/>
      <c r="C44" s="59"/>
      <c r="D44" s="62"/>
    </row>
    <row r="45" spans="1:4" x14ac:dyDescent="0.25">
      <c r="A45" s="60"/>
      <c r="B45" s="59"/>
      <c r="C45" s="59"/>
      <c r="D45" s="62"/>
    </row>
    <row r="46" spans="1:4" x14ac:dyDescent="0.25">
      <c r="A46" s="60"/>
      <c r="B46" s="59"/>
      <c r="C46" s="59"/>
      <c r="D46" s="62"/>
    </row>
    <row r="47" spans="1:4" x14ac:dyDescent="0.25">
      <c r="A47" s="60"/>
      <c r="B47" s="59"/>
      <c r="C47" s="59"/>
      <c r="D47" s="62"/>
    </row>
    <row r="48" spans="1:4" x14ac:dyDescent="0.25">
      <c r="A48" s="60"/>
      <c r="B48" s="59"/>
      <c r="C48" s="59"/>
      <c r="D48" s="62"/>
    </row>
    <row r="49" spans="1:4" x14ac:dyDescent="0.25">
      <c r="A49" s="60"/>
      <c r="B49" s="59"/>
      <c r="C49" s="59"/>
      <c r="D49" s="62"/>
    </row>
    <row r="50" spans="1:4" x14ac:dyDescent="0.25">
      <c r="A50" s="60"/>
      <c r="B50" s="59"/>
      <c r="C50" s="59"/>
      <c r="D50" s="62"/>
    </row>
    <row r="51" spans="1:4" x14ac:dyDescent="0.25">
      <c r="A51" s="60"/>
      <c r="B51" s="59"/>
      <c r="C51" s="59"/>
      <c r="D51" s="62"/>
    </row>
  </sheetData>
  <mergeCells count="2">
    <mergeCell ref="A4:G4"/>
    <mergeCell ref="A18:D18"/>
  </mergeCells>
  <dataValidations count="3">
    <dataValidation type="list" allowBlank="1" showInputMessage="1" showErrorMessage="1" sqref="B6:B15">
      <formula1>SpatialOffsetTypeCV</formula1>
    </dataValidation>
    <dataValidation type="list" allowBlank="1" showInputMessage="1" showErrorMessage="1" sqref="A20:A51 C20:C51">
      <formula1>FeatureCodes</formula1>
    </dataValidation>
    <dataValidation type="list" allowBlank="1" showInputMessage="1" showErrorMessage="1" sqref="B20:B51">
      <formula1>RelationshipTypeCV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3" sqref="C13"/>
    </sheetView>
  </sheetViews>
  <sheetFormatPr defaultRowHeight="15" x14ac:dyDescent="0.25"/>
  <cols>
    <col min="1" max="1" width="22.42578125" customWidth="1"/>
    <col min="2" max="2" width="16.140625" bestFit="1" customWidth="1"/>
    <col min="3" max="3" width="27.28515625" customWidth="1"/>
    <col min="4" max="4" width="42.85546875" customWidth="1"/>
    <col min="5" max="5" width="25.85546875" bestFit="1" customWidth="1"/>
    <col min="6" max="6" width="20.85546875" customWidth="1"/>
  </cols>
  <sheetData>
    <row r="1" spans="1:6" x14ac:dyDescent="0.25">
      <c r="A1" t="s">
        <v>681</v>
      </c>
    </row>
    <row r="2" spans="1:6" x14ac:dyDescent="0.25">
      <c r="A2" t="s">
        <v>674</v>
      </c>
    </row>
    <row r="3" spans="1:6" x14ac:dyDescent="0.25">
      <c r="A3" t="s">
        <v>680</v>
      </c>
    </row>
    <row r="4" spans="1:6" ht="15.75" thickBot="1" x14ac:dyDescent="0.3"/>
    <row r="5" spans="1:6" x14ac:dyDescent="0.25">
      <c r="A5" s="88" t="s">
        <v>636</v>
      </c>
      <c r="B5" s="89"/>
      <c r="C5" s="89"/>
      <c r="D5" s="89"/>
      <c r="E5" s="89"/>
      <c r="F5" s="90"/>
    </row>
    <row r="6" spans="1:6" ht="15.75" thickBot="1" x14ac:dyDescent="0.3">
      <c r="A6" s="50" t="s">
        <v>633</v>
      </c>
      <c r="B6" s="36" t="s">
        <v>401</v>
      </c>
      <c r="C6" s="36" t="s">
        <v>400</v>
      </c>
      <c r="D6" s="51" t="s">
        <v>402</v>
      </c>
      <c r="E6" s="51" t="s">
        <v>634</v>
      </c>
      <c r="F6" s="39" t="s">
        <v>22</v>
      </c>
    </row>
    <row r="7" spans="1:6" ht="45.75" thickTop="1" x14ac:dyDescent="0.25">
      <c r="A7" s="60" t="s">
        <v>649</v>
      </c>
      <c r="B7" s="59" t="s">
        <v>660</v>
      </c>
      <c r="C7" s="82" t="s">
        <v>661</v>
      </c>
      <c r="D7" s="76" t="s">
        <v>662</v>
      </c>
      <c r="E7" s="81" t="s">
        <v>663</v>
      </c>
      <c r="F7" s="62" t="s">
        <v>486</v>
      </c>
    </row>
    <row r="8" spans="1:6" ht="60" x14ac:dyDescent="0.25">
      <c r="A8" s="60" t="s">
        <v>655</v>
      </c>
      <c r="B8" s="59" t="s">
        <v>664</v>
      </c>
      <c r="C8" s="82" t="s">
        <v>668</v>
      </c>
      <c r="D8" s="76" t="s">
        <v>668</v>
      </c>
      <c r="E8" s="81" t="s">
        <v>663</v>
      </c>
      <c r="F8" s="62" t="s">
        <v>486</v>
      </c>
    </row>
    <row r="9" spans="1:6" ht="45" x14ac:dyDescent="0.25">
      <c r="A9" s="60" t="s">
        <v>654</v>
      </c>
      <c r="B9" s="59" t="s">
        <v>665</v>
      </c>
      <c r="C9" s="82" t="s">
        <v>669</v>
      </c>
      <c r="D9" s="76" t="s">
        <v>669</v>
      </c>
      <c r="E9" s="81" t="s">
        <v>663</v>
      </c>
      <c r="F9" s="62" t="s">
        <v>486</v>
      </c>
    </row>
    <row r="10" spans="1:6" ht="45" x14ac:dyDescent="0.25">
      <c r="A10" s="60" t="s">
        <v>654</v>
      </c>
      <c r="B10" s="59" t="s">
        <v>666</v>
      </c>
      <c r="C10" s="82" t="s">
        <v>670</v>
      </c>
      <c r="D10" s="76" t="s">
        <v>672</v>
      </c>
      <c r="E10" s="81" t="s">
        <v>663</v>
      </c>
      <c r="F10" s="62" t="s">
        <v>486</v>
      </c>
    </row>
    <row r="11" spans="1:6" ht="45" x14ac:dyDescent="0.25">
      <c r="A11" s="60" t="s">
        <v>654</v>
      </c>
      <c r="B11" s="59" t="s">
        <v>667</v>
      </c>
      <c r="C11" s="82" t="s">
        <v>671</v>
      </c>
      <c r="D11" s="76" t="s">
        <v>673</v>
      </c>
      <c r="E11" s="81" t="s">
        <v>663</v>
      </c>
      <c r="F11" s="62" t="s">
        <v>486</v>
      </c>
    </row>
    <row r="12" spans="1:6" x14ac:dyDescent="0.25">
      <c r="A12" s="60"/>
      <c r="B12" s="59"/>
      <c r="C12" s="82"/>
      <c r="D12" s="76"/>
      <c r="E12" s="61"/>
      <c r="F12" s="62"/>
    </row>
    <row r="13" spans="1:6" x14ac:dyDescent="0.25">
      <c r="A13" s="60"/>
      <c r="B13" s="59"/>
      <c r="C13" s="82"/>
      <c r="D13" s="76"/>
      <c r="E13" s="61"/>
      <c r="F13" s="62"/>
    </row>
    <row r="14" spans="1:6" x14ac:dyDescent="0.25">
      <c r="A14" s="60"/>
      <c r="B14" s="59"/>
      <c r="C14" s="82"/>
      <c r="D14" s="76"/>
      <c r="E14" s="61"/>
      <c r="F14" s="62"/>
    </row>
    <row r="15" spans="1:6" x14ac:dyDescent="0.25">
      <c r="A15" s="60"/>
      <c r="B15" s="59"/>
      <c r="C15" s="82"/>
      <c r="D15" s="76"/>
      <c r="E15" s="61"/>
      <c r="F15" s="62"/>
    </row>
    <row r="16" spans="1:6" x14ac:dyDescent="0.25">
      <c r="A16" s="60"/>
      <c r="B16" s="59"/>
      <c r="C16" s="82"/>
      <c r="D16" s="76"/>
      <c r="E16" s="61"/>
      <c r="F16" s="62"/>
    </row>
    <row r="17" spans="1:6" x14ac:dyDescent="0.25">
      <c r="A17" s="60"/>
      <c r="B17" s="59"/>
      <c r="C17" s="82"/>
      <c r="D17" s="76"/>
      <c r="E17" s="61"/>
      <c r="F17" s="62"/>
    </row>
    <row r="18" spans="1:6" x14ac:dyDescent="0.25">
      <c r="A18" s="60"/>
      <c r="B18" s="59"/>
      <c r="C18" s="82"/>
      <c r="D18" s="76"/>
      <c r="E18" s="61"/>
      <c r="F18" s="62"/>
    </row>
    <row r="19" spans="1:6" x14ac:dyDescent="0.25">
      <c r="A19" s="60"/>
      <c r="B19" s="59"/>
      <c r="C19" s="82"/>
      <c r="D19" s="76"/>
      <c r="E19" s="61"/>
      <c r="F19" s="62"/>
    </row>
    <row r="20" spans="1:6" x14ac:dyDescent="0.25">
      <c r="A20" s="60"/>
      <c r="B20" s="59"/>
      <c r="C20" s="82"/>
      <c r="D20" s="76"/>
      <c r="E20" s="61"/>
      <c r="F20" s="62"/>
    </row>
    <row r="21" spans="1:6" x14ac:dyDescent="0.25">
      <c r="A21" s="60"/>
      <c r="B21" s="59"/>
      <c r="C21" s="82"/>
      <c r="D21" s="76"/>
      <c r="E21" s="61"/>
      <c r="F21" s="62"/>
    </row>
    <row r="22" spans="1:6" x14ac:dyDescent="0.25">
      <c r="A22" s="60"/>
      <c r="B22" s="59"/>
      <c r="C22" s="82"/>
      <c r="D22" s="76"/>
      <c r="E22" s="61"/>
      <c r="F22" s="62"/>
    </row>
    <row r="23" spans="1:6" x14ac:dyDescent="0.25">
      <c r="A23" s="60"/>
      <c r="B23" s="59"/>
      <c r="C23" s="82"/>
      <c r="D23" s="76"/>
      <c r="E23" s="61"/>
      <c r="F23" s="62"/>
    </row>
    <row r="24" spans="1:6" x14ac:dyDescent="0.25">
      <c r="A24" s="60"/>
      <c r="B24" s="59"/>
      <c r="C24" s="82"/>
      <c r="D24" s="76"/>
      <c r="E24" s="61"/>
      <c r="F24" s="62"/>
    </row>
    <row r="25" spans="1:6" x14ac:dyDescent="0.25">
      <c r="A25" s="60"/>
      <c r="B25" s="59"/>
      <c r="C25" s="82"/>
      <c r="D25" s="76"/>
      <c r="E25" s="61"/>
      <c r="F25" s="62"/>
    </row>
    <row r="26" spans="1:6" x14ac:dyDescent="0.25">
      <c r="A26" s="60"/>
      <c r="B26" s="59"/>
      <c r="C26" s="82"/>
      <c r="D26" s="76"/>
      <c r="E26" s="61"/>
      <c r="F26" s="62"/>
    </row>
    <row r="27" spans="1:6" x14ac:dyDescent="0.25">
      <c r="A27" s="60"/>
      <c r="B27" s="59"/>
      <c r="C27" s="82"/>
      <c r="D27" s="76"/>
      <c r="E27" s="61"/>
      <c r="F27" s="62"/>
    </row>
  </sheetData>
  <mergeCells count="1">
    <mergeCell ref="A5:F5"/>
  </mergeCells>
  <dataValidations count="2">
    <dataValidation type="list" allowBlank="1" showInputMessage="1" showErrorMessage="1" sqref="A7:A27">
      <formula1>MethodTypeCV</formula1>
    </dataValidation>
    <dataValidation type="list" allowBlank="1" showInputMessage="1" showErrorMessage="1" sqref="F7:F27">
      <formula1>OrganizationNames</formula1>
    </dataValidation>
  </dataValidations>
  <hyperlinks>
    <hyperlink ref="E7" r:id="rId1"/>
    <hyperlink ref="E8:E11" r:id="rId2" display="http://data.iutahepscor.org"/>
  </hyperlinks>
  <pageMargins left="0.7" right="0.7" top="0.75" bottom="0.75" header="0.3" footer="0.3"/>
  <pageSetup orientation="portrait" verticalDpi="0"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K10" sqref="K10"/>
    </sheetView>
  </sheetViews>
  <sheetFormatPr defaultRowHeight="15" x14ac:dyDescent="0.25"/>
  <cols>
    <col min="1" max="1" width="16.5703125" customWidth="1"/>
    <col min="2" max="2" width="15.5703125" customWidth="1"/>
    <col min="3" max="3" width="16.28515625" customWidth="1"/>
    <col min="4" max="4" width="20.28515625" customWidth="1"/>
    <col min="5" max="5" width="12.7109375" customWidth="1"/>
    <col min="6" max="6" width="15.7109375" customWidth="1"/>
  </cols>
  <sheetData>
    <row r="1" spans="1:6" x14ac:dyDescent="0.25">
      <c r="A1" t="s">
        <v>691</v>
      </c>
    </row>
    <row r="2" spans="1:6" x14ac:dyDescent="0.25">
      <c r="A2" t="s">
        <v>692</v>
      </c>
    </row>
    <row r="3" spans="1:6" x14ac:dyDescent="0.25">
      <c r="A3" t="s">
        <v>693</v>
      </c>
    </row>
    <row r="4" spans="1:6" ht="15.75" thickBot="1" x14ac:dyDescent="0.3"/>
    <row r="5" spans="1:6" x14ac:dyDescent="0.25">
      <c r="A5" s="88" t="s">
        <v>698</v>
      </c>
      <c r="B5" s="89"/>
      <c r="C5" s="89"/>
      <c r="D5" s="89"/>
      <c r="E5" s="89"/>
      <c r="F5" s="90"/>
    </row>
    <row r="6" spans="1:6" ht="15.75" thickBot="1" x14ac:dyDescent="0.3">
      <c r="A6" s="50" t="s">
        <v>694</v>
      </c>
      <c r="B6" s="36" t="s">
        <v>398</v>
      </c>
      <c r="C6" s="36" t="s">
        <v>397</v>
      </c>
      <c r="D6" s="51" t="s">
        <v>695</v>
      </c>
      <c r="E6" s="51" t="s">
        <v>696</v>
      </c>
      <c r="F6" s="55" t="s">
        <v>697</v>
      </c>
    </row>
    <row r="7" spans="1:6" ht="15.75" thickTop="1" x14ac:dyDescent="0.25">
      <c r="A7" s="60" t="s">
        <v>8</v>
      </c>
      <c r="B7" s="59" t="s">
        <v>1497</v>
      </c>
      <c r="C7" s="59" t="s">
        <v>1203</v>
      </c>
      <c r="D7" s="61"/>
      <c r="E7" s="61" t="s">
        <v>1504</v>
      </c>
      <c r="F7" s="87">
        <v>-9999</v>
      </c>
    </row>
    <row r="8" spans="1:6" x14ac:dyDescent="0.25">
      <c r="A8" s="60" t="s">
        <v>8</v>
      </c>
      <c r="B8" s="59" t="s">
        <v>1498</v>
      </c>
      <c r="C8" s="59" t="s">
        <v>1264</v>
      </c>
      <c r="D8" s="61"/>
      <c r="E8" s="61" t="s">
        <v>1505</v>
      </c>
      <c r="F8" s="87">
        <v>-9999</v>
      </c>
    </row>
    <row r="9" spans="1:6" x14ac:dyDescent="0.25">
      <c r="A9" s="60" t="s">
        <v>8</v>
      </c>
      <c r="B9" s="59" t="s">
        <v>1499</v>
      </c>
      <c r="C9" s="59" t="s">
        <v>1503</v>
      </c>
      <c r="D9" s="61"/>
      <c r="E9" s="61"/>
      <c r="F9" s="87">
        <v>-9999</v>
      </c>
    </row>
    <row r="10" spans="1:6" x14ac:dyDescent="0.25">
      <c r="A10" s="60" t="s">
        <v>9</v>
      </c>
      <c r="B10" s="59" t="s">
        <v>1500</v>
      </c>
      <c r="C10" s="59" t="s">
        <v>1389</v>
      </c>
      <c r="D10" s="61"/>
      <c r="E10" s="61"/>
      <c r="F10" s="87">
        <v>-9999</v>
      </c>
    </row>
    <row r="11" spans="1:6" x14ac:dyDescent="0.25">
      <c r="A11" s="60" t="s">
        <v>9</v>
      </c>
      <c r="B11" s="59" t="s">
        <v>1501</v>
      </c>
      <c r="C11" s="59" t="s">
        <v>1389</v>
      </c>
      <c r="D11" s="61"/>
      <c r="E11" s="61"/>
      <c r="F11" s="87">
        <v>-9999</v>
      </c>
    </row>
    <row r="12" spans="1:6" x14ac:dyDescent="0.25">
      <c r="A12" s="60" t="s">
        <v>9</v>
      </c>
      <c r="B12" s="59" t="s">
        <v>1502</v>
      </c>
      <c r="C12" s="59" t="s">
        <v>1389</v>
      </c>
      <c r="D12" s="61"/>
      <c r="E12" s="61"/>
      <c r="F12" s="87">
        <v>-9999</v>
      </c>
    </row>
    <row r="13" spans="1:6" x14ac:dyDescent="0.25">
      <c r="A13" s="60"/>
      <c r="B13" s="59"/>
      <c r="C13" s="59"/>
      <c r="D13" s="61"/>
      <c r="E13" s="61"/>
      <c r="F13" s="87"/>
    </row>
    <row r="14" spans="1:6" x14ac:dyDescent="0.25">
      <c r="A14" s="60"/>
      <c r="B14" s="59"/>
      <c r="C14" s="59"/>
      <c r="D14" s="61"/>
      <c r="E14" s="61"/>
      <c r="F14" s="87"/>
    </row>
    <row r="15" spans="1:6" x14ac:dyDescent="0.25">
      <c r="A15" s="60"/>
      <c r="B15" s="59"/>
      <c r="C15" s="59"/>
      <c r="D15" s="61"/>
      <c r="E15" s="61"/>
      <c r="F15" s="87"/>
    </row>
    <row r="16" spans="1:6" x14ac:dyDescent="0.25">
      <c r="A16" s="60"/>
      <c r="B16" s="59"/>
      <c r="C16" s="59"/>
      <c r="D16" s="61"/>
      <c r="E16" s="61"/>
      <c r="F16" s="87"/>
    </row>
    <row r="17" spans="1:6" x14ac:dyDescent="0.25">
      <c r="A17" s="60"/>
      <c r="B17" s="59"/>
      <c r="C17" s="59"/>
      <c r="D17" s="61"/>
      <c r="E17" s="61"/>
      <c r="F17" s="87"/>
    </row>
    <row r="18" spans="1:6" x14ac:dyDescent="0.25">
      <c r="A18" s="60"/>
      <c r="B18" s="59"/>
      <c r="C18" s="59"/>
      <c r="D18" s="61"/>
      <c r="E18" s="61"/>
      <c r="F18" s="87"/>
    </row>
    <row r="19" spans="1:6" x14ac:dyDescent="0.25">
      <c r="A19" s="60"/>
      <c r="B19" s="59"/>
      <c r="C19" s="59"/>
      <c r="D19" s="61"/>
      <c r="E19" s="61"/>
      <c r="F19" s="87"/>
    </row>
    <row r="20" spans="1:6" x14ac:dyDescent="0.25">
      <c r="A20" s="60"/>
      <c r="B20" s="59"/>
      <c r="C20" s="59"/>
      <c r="D20" s="61"/>
      <c r="E20" s="61"/>
      <c r="F20" s="87"/>
    </row>
    <row r="21" spans="1:6" x14ac:dyDescent="0.25">
      <c r="A21" s="60"/>
      <c r="B21" s="59"/>
      <c r="C21" s="59"/>
      <c r="D21" s="61"/>
      <c r="E21" s="61"/>
      <c r="F21" s="87"/>
    </row>
    <row r="22" spans="1:6" x14ac:dyDescent="0.25">
      <c r="A22" s="60"/>
      <c r="B22" s="59"/>
      <c r="C22" s="59"/>
      <c r="D22" s="61"/>
      <c r="E22" s="61"/>
      <c r="F22" s="87"/>
    </row>
    <row r="23" spans="1:6" x14ac:dyDescent="0.25">
      <c r="A23" s="60"/>
      <c r="B23" s="59"/>
      <c r="C23" s="59"/>
      <c r="D23" s="61"/>
      <c r="E23" s="61"/>
      <c r="F23" s="87"/>
    </row>
    <row r="24" spans="1:6" x14ac:dyDescent="0.25">
      <c r="A24" s="60"/>
      <c r="B24" s="59"/>
      <c r="C24" s="59"/>
      <c r="D24" s="61"/>
      <c r="E24" s="61"/>
      <c r="F24" s="87"/>
    </row>
    <row r="25" spans="1:6" x14ac:dyDescent="0.25">
      <c r="A25" s="60"/>
      <c r="B25" s="59"/>
      <c r="C25" s="59"/>
      <c r="D25" s="61"/>
      <c r="E25" s="61"/>
      <c r="F25" s="87"/>
    </row>
  </sheetData>
  <mergeCells count="1">
    <mergeCell ref="A5:F5"/>
  </mergeCells>
  <dataValidations count="2">
    <dataValidation type="list" allowBlank="1" showInputMessage="1" showErrorMessage="1" sqref="A7:A25">
      <formula1>VariableTypeCV</formula1>
    </dataValidation>
    <dataValidation type="list" allowBlank="1" showInputMessage="1" showErrorMessage="1" sqref="C7:C25">
      <formula1>VariableNameCV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zoomScale="150" zoomScaleNormal="150" zoomScalePageLayoutView="150" workbookViewId="0">
      <selection activeCell="F4" sqref="F4"/>
    </sheetView>
  </sheetViews>
  <sheetFormatPr defaultColWidth="8.85546875" defaultRowHeight="15" x14ac:dyDescent="0.25"/>
  <cols>
    <col min="1" max="1" width="27.85546875" customWidth="1"/>
    <col min="2" max="2" width="10.42578125" bestFit="1" customWidth="1"/>
    <col min="3" max="3" width="13.42578125" bestFit="1" customWidth="1"/>
    <col min="4" max="4" width="13.140625" bestFit="1" customWidth="1"/>
  </cols>
  <sheetData>
    <row r="1" spans="1:4" x14ac:dyDescent="0.25">
      <c r="A1" t="s">
        <v>387</v>
      </c>
    </row>
    <row r="2" spans="1:4" ht="15.75" thickBot="1" x14ac:dyDescent="0.3"/>
    <row r="3" spans="1:4" ht="15.75" thickBot="1" x14ac:dyDescent="0.3">
      <c r="A3" s="93" t="s">
        <v>388</v>
      </c>
      <c r="B3" s="94"/>
    </row>
    <row r="4" spans="1:4" ht="15.75" thickTop="1" x14ac:dyDescent="0.25">
      <c r="A4" s="15" t="s">
        <v>389</v>
      </c>
      <c r="B4" s="4"/>
    </row>
    <row r="5" spans="1:4" x14ac:dyDescent="0.25">
      <c r="A5" s="13" t="s">
        <v>390</v>
      </c>
      <c r="B5" s="7"/>
    </row>
    <row r="6" spans="1:4" x14ac:dyDescent="0.25">
      <c r="A6" s="13" t="s">
        <v>391</v>
      </c>
      <c r="B6" s="7"/>
    </row>
    <row r="7" spans="1:4" x14ac:dyDescent="0.25">
      <c r="A7" s="13" t="s">
        <v>392</v>
      </c>
      <c r="B7" s="7"/>
    </row>
    <row r="8" spans="1:4" x14ac:dyDescent="0.25">
      <c r="A8" s="13" t="s">
        <v>393</v>
      </c>
      <c r="B8" s="7"/>
    </row>
    <row r="9" spans="1:4" ht="15.75" thickBot="1" x14ac:dyDescent="0.3">
      <c r="A9" s="14" t="s">
        <v>394</v>
      </c>
      <c r="B9" s="10"/>
    </row>
    <row r="10" spans="1:4" ht="15.75" thickBot="1" x14ac:dyDescent="0.3"/>
    <row r="11" spans="1:4" x14ac:dyDescent="0.25">
      <c r="A11" s="97" t="s">
        <v>395</v>
      </c>
      <c r="B11" s="98"/>
      <c r="C11" s="98"/>
      <c r="D11" s="98"/>
    </row>
    <row r="12" spans="1:4" ht="15.75" thickBot="1" x14ac:dyDescent="0.3">
      <c r="A12" s="11" t="s">
        <v>396</v>
      </c>
      <c r="B12" s="12" t="s">
        <v>399</v>
      </c>
      <c r="C12" s="12" t="s">
        <v>398</v>
      </c>
      <c r="D12" s="12" t="s">
        <v>401</v>
      </c>
    </row>
    <row r="13" spans="1:4" ht="15.75" thickTop="1" x14ac:dyDescent="0.25">
      <c r="A13" s="2"/>
      <c r="B13" s="3"/>
      <c r="C13" s="3"/>
      <c r="D13" s="3"/>
    </row>
    <row r="14" spans="1:4" x14ac:dyDescent="0.25">
      <c r="A14" s="5"/>
      <c r="B14" s="6"/>
      <c r="C14" s="6"/>
      <c r="D14" s="6"/>
    </row>
    <row r="15" spans="1:4" x14ac:dyDescent="0.25">
      <c r="A15" s="5"/>
      <c r="B15" s="6"/>
      <c r="C15" s="6"/>
      <c r="D15" s="6"/>
    </row>
    <row r="16" spans="1:4" x14ac:dyDescent="0.25">
      <c r="A16" s="5"/>
      <c r="B16" s="6"/>
      <c r="C16" s="6"/>
      <c r="D16" s="6"/>
    </row>
    <row r="17" spans="1:4" x14ac:dyDescent="0.25">
      <c r="A17" s="5"/>
      <c r="B17" s="6"/>
      <c r="C17" s="6"/>
      <c r="D17" s="6"/>
    </row>
    <row r="18" spans="1:4" x14ac:dyDescent="0.25">
      <c r="A18" s="5"/>
      <c r="B18" s="6"/>
      <c r="C18" s="6"/>
      <c r="D18" s="6"/>
    </row>
    <row r="19" spans="1:4" x14ac:dyDescent="0.25">
      <c r="A19" s="5"/>
      <c r="B19" s="6"/>
      <c r="C19" s="6"/>
      <c r="D19" s="6"/>
    </row>
    <row r="20" spans="1:4" x14ac:dyDescent="0.25">
      <c r="A20" s="5"/>
      <c r="B20" s="6"/>
      <c r="C20" s="6"/>
      <c r="D20" s="6"/>
    </row>
    <row r="21" spans="1:4" x14ac:dyDescent="0.25">
      <c r="A21" s="5"/>
      <c r="B21" s="6"/>
      <c r="C21" s="6"/>
      <c r="D21" s="6"/>
    </row>
    <row r="22" spans="1:4" x14ac:dyDescent="0.25">
      <c r="A22" s="5"/>
      <c r="B22" s="6"/>
      <c r="C22" s="6"/>
      <c r="D22" s="6"/>
    </row>
    <row r="23" spans="1:4" x14ac:dyDescent="0.25">
      <c r="A23" s="5"/>
      <c r="B23" s="6"/>
      <c r="C23" s="6"/>
      <c r="D23" s="6"/>
    </row>
    <row r="24" spans="1:4" x14ac:dyDescent="0.25">
      <c r="A24" s="5"/>
      <c r="B24" s="6"/>
      <c r="C24" s="6"/>
      <c r="D24" s="6"/>
    </row>
    <row r="25" spans="1:4" x14ac:dyDescent="0.25">
      <c r="A25" s="5"/>
      <c r="B25" s="6"/>
      <c r="C25" s="6"/>
      <c r="D25" s="6"/>
    </row>
    <row r="26" spans="1:4" x14ac:dyDescent="0.25">
      <c r="A26" s="5"/>
      <c r="B26" s="6"/>
      <c r="C26" s="6"/>
      <c r="D26" s="6"/>
    </row>
    <row r="27" spans="1:4" x14ac:dyDescent="0.25">
      <c r="A27" s="5"/>
      <c r="B27" s="6"/>
      <c r="C27" s="6"/>
      <c r="D27" s="6"/>
    </row>
    <row r="28" spans="1:4" x14ac:dyDescent="0.25">
      <c r="A28" s="5"/>
      <c r="B28" s="6"/>
      <c r="C28" s="6"/>
      <c r="D28" s="6"/>
    </row>
    <row r="29" spans="1:4" x14ac:dyDescent="0.25">
      <c r="A29" s="5"/>
      <c r="B29" s="6"/>
      <c r="C29" s="6"/>
      <c r="D29" s="6"/>
    </row>
    <row r="30" spans="1:4" x14ac:dyDescent="0.25">
      <c r="A30" s="5"/>
      <c r="B30" s="6"/>
      <c r="C30" s="6"/>
      <c r="D30" s="6"/>
    </row>
    <row r="31" spans="1:4" x14ac:dyDescent="0.25">
      <c r="A31" s="5"/>
      <c r="B31" s="6"/>
      <c r="C31" s="6"/>
      <c r="D31" s="6"/>
    </row>
    <row r="32" spans="1:4" x14ac:dyDescent="0.25">
      <c r="A32" s="5"/>
      <c r="B32" s="6"/>
      <c r="C32" s="6"/>
      <c r="D32" s="6"/>
    </row>
    <row r="33" spans="1:4" x14ac:dyDescent="0.25">
      <c r="A33" s="5"/>
      <c r="B33" s="6"/>
      <c r="C33" s="6"/>
      <c r="D33" s="6"/>
    </row>
    <row r="34" spans="1:4" x14ac:dyDescent="0.25">
      <c r="A34" s="5"/>
      <c r="B34" s="6"/>
      <c r="C34" s="6"/>
      <c r="D34" s="6"/>
    </row>
    <row r="35" spans="1:4" x14ac:dyDescent="0.25">
      <c r="A35" s="5"/>
      <c r="B35" s="6"/>
      <c r="C35" s="6"/>
      <c r="D35" s="6"/>
    </row>
    <row r="36" spans="1:4" x14ac:dyDescent="0.25">
      <c r="A36" s="5"/>
      <c r="B36" s="6"/>
      <c r="C36" s="6"/>
      <c r="D36" s="6"/>
    </row>
    <row r="37" spans="1:4" x14ac:dyDescent="0.25">
      <c r="A37" s="5"/>
      <c r="B37" s="6"/>
      <c r="C37" s="6"/>
      <c r="D37" s="6"/>
    </row>
    <row r="38" spans="1:4" x14ac:dyDescent="0.25">
      <c r="A38" s="5"/>
      <c r="B38" s="6"/>
      <c r="C38" s="6"/>
      <c r="D38" s="6"/>
    </row>
    <row r="39" spans="1:4" x14ac:dyDescent="0.25">
      <c r="A39" s="5"/>
      <c r="B39" s="6"/>
      <c r="C39" s="6"/>
      <c r="D39" s="6"/>
    </row>
    <row r="40" spans="1:4" x14ac:dyDescent="0.25">
      <c r="A40" s="5"/>
      <c r="B40" s="6"/>
      <c r="C40" s="6"/>
      <c r="D40" s="6"/>
    </row>
    <row r="41" spans="1:4" x14ac:dyDescent="0.25">
      <c r="A41" s="5"/>
      <c r="B41" s="6"/>
      <c r="C41" s="6"/>
      <c r="D41" s="6"/>
    </row>
    <row r="42" spans="1:4" x14ac:dyDescent="0.25">
      <c r="A42" s="5"/>
      <c r="B42" s="6"/>
      <c r="C42" s="6"/>
      <c r="D42" s="6"/>
    </row>
    <row r="43" spans="1:4" x14ac:dyDescent="0.25">
      <c r="A43" s="5"/>
      <c r="B43" s="6"/>
      <c r="C43" s="6"/>
      <c r="D43" s="6"/>
    </row>
    <row r="44" spans="1:4" x14ac:dyDescent="0.25">
      <c r="A44" s="5"/>
      <c r="B44" s="6"/>
      <c r="C44" s="6"/>
      <c r="D44" s="6"/>
    </row>
    <row r="45" spans="1:4" x14ac:dyDescent="0.25">
      <c r="A45" s="5"/>
      <c r="B45" s="6"/>
      <c r="C45" s="6"/>
      <c r="D45" s="6"/>
    </row>
    <row r="46" spans="1:4" x14ac:dyDescent="0.25">
      <c r="A46" s="5"/>
      <c r="B46" s="6"/>
      <c r="C46" s="6"/>
      <c r="D46" s="6"/>
    </row>
    <row r="47" spans="1:4" x14ac:dyDescent="0.25">
      <c r="A47" s="5"/>
      <c r="B47" s="6"/>
      <c r="C47" s="6"/>
      <c r="D47" s="6"/>
    </row>
    <row r="48" spans="1:4" x14ac:dyDescent="0.25">
      <c r="A48" s="5"/>
      <c r="B48" s="6"/>
      <c r="C48" s="6"/>
      <c r="D48" s="6"/>
    </row>
    <row r="49" spans="1:4" x14ac:dyDescent="0.25">
      <c r="A49" s="5"/>
      <c r="B49" s="6"/>
      <c r="C49" s="6"/>
      <c r="D49" s="6"/>
    </row>
    <row r="50" spans="1:4" x14ac:dyDescent="0.25">
      <c r="A50" s="5"/>
      <c r="B50" s="6"/>
      <c r="C50" s="6"/>
      <c r="D50" s="6"/>
    </row>
    <row r="51" spans="1:4" x14ac:dyDescent="0.25">
      <c r="A51" s="5"/>
      <c r="B51" s="6"/>
      <c r="C51" s="6"/>
      <c r="D51" s="6"/>
    </row>
    <row r="52" spans="1:4" x14ac:dyDescent="0.25">
      <c r="A52" s="5"/>
      <c r="B52" s="6"/>
      <c r="C52" s="6"/>
      <c r="D52" s="6"/>
    </row>
    <row r="53" spans="1:4" x14ac:dyDescent="0.25">
      <c r="A53" s="5"/>
      <c r="B53" s="6"/>
      <c r="C53" s="6"/>
      <c r="D53" s="6"/>
    </row>
    <row r="54" spans="1:4" x14ac:dyDescent="0.25">
      <c r="A54" s="5"/>
      <c r="B54" s="6"/>
      <c r="C54" s="6"/>
      <c r="D54" s="6"/>
    </row>
    <row r="55" spans="1:4" x14ac:dyDescent="0.25">
      <c r="A55" s="5"/>
      <c r="B55" s="6"/>
      <c r="C55" s="6"/>
      <c r="D55" s="6"/>
    </row>
    <row r="56" spans="1:4" x14ac:dyDescent="0.25">
      <c r="A56" s="5"/>
      <c r="B56" s="6"/>
      <c r="C56" s="6"/>
      <c r="D56" s="6"/>
    </row>
    <row r="57" spans="1:4" x14ac:dyDescent="0.25">
      <c r="A57" s="5"/>
      <c r="B57" s="6"/>
      <c r="C57" s="6"/>
      <c r="D57" s="6"/>
    </row>
    <row r="58" spans="1:4" x14ac:dyDescent="0.25">
      <c r="A58" s="5"/>
      <c r="B58" s="6"/>
      <c r="C58" s="6"/>
      <c r="D58" s="6"/>
    </row>
    <row r="59" spans="1:4" x14ac:dyDescent="0.25">
      <c r="A59" s="5"/>
      <c r="B59" s="6"/>
      <c r="C59" s="6"/>
      <c r="D59" s="6"/>
    </row>
    <row r="60" spans="1:4" x14ac:dyDescent="0.25">
      <c r="A60" s="5"/>
      <c r="B60" s="6"/>
      <c r="C60" s="6"/>
      <c r="D60" s="6"/>
    </row>
    <row r="61" spans="1:4" x14ac:dyDescent="0.25">
      <c r="A61" s="5"/>
      <c r="B61" s="6"/>
      <c r="C61" s="6"/>
      <c r="D61" s="6"/>
    </row>
    <row r="62" spans="1:4" x14ac:dyDescent="0.25">
      <c r="A62" s="5"/>
      <c r="B62" s="6"/>
      <c r="C62" s="6"/>
      <c r="D62" s="6"/>
    </row>
    <row r="63" spans="1:4" x14ac:dyDescent="0.25">
      <c r="A63" s="5"/>
      <c r="B63" s="6"/>
      <c r="C63" s="6"/>
      <c r="D63" s="6"/>
    </row>
    <row r="64" spans="1:4" x14ac:dyDescent="0.25">
      <c r="A64" s="5"/>
      <c r="B64" s="6"/>
      <c r="C64" s="6"/>
      <c r="D64" s="6"/>
    </row>
    <row r="65" spans="1:4" x14ac:dyDescent="0.25">
      <c r="A65" s="5"/>
      <c r="B65" s="6"/>
      <c r="C65" s="6"/>
      <c r="D65" s="6"/>
    </row>
    <row r="66" spans="1:4" x14ac:dyDescent="0.25">
      <c r="A66" s="5"/>
      <c r="B66" s="6"/>
      <c r="C66" s="6"/>
      <c r="D66" s="6"/>
    </row>
    <row r="67" spans="1:4" x14ac:dyDescent="0.25">
      <c r="A67" s="5"/>
      <c r="B67" s="6"/>
      <c r="C67" s="6"/>
      <c r="D67" s="6"/>
    </row>
    <row r="68" spans="1:4" x14ac:dyDescent="0.25">
      <c r="A68" s="5"/>
      <c r="B68" s="6"/>
      <c r="C68" s="6"/>
      <c r="D68" s="6"/>
    </row>
    <row r="69" spans="1:4" x14ac:dyDescent="0.25">
      <c r="A69" s="5"/>
      <c r="B69" s="6"/>
      <c r="C69" s="6"/>
      <c r="D69" s="6"/>
    </row>
    <row r="70" spans="1:4" x14ac:dyDescent="0.25">
      <c r="A70" s="5"/>
      <c r="B70" s="6"/>
      <c r="C70" s="6"/>
      <c r="D70" s="6"/>
    </row>
    <row r="71" spans="1:4" x14ac:dyDescent="0.25">
      <c r="A71" s="5"/>
      <c r="B71" s="6"/>
      <c r="C71" s="6"/>
      <c r="D71" s="6"/>
    </row>
    <row r="72" spans="1:4" x14ac:dyDescent="0.25">
      <c r="A72" s="5"/>
      <c r="B72" s="6"/>
      <c r="C72" s="6"/>
      <c r="D72" s="6"/>
    </row>
    <row r="73" spans="1:4" x14ac:dyDescent="0.25">
      <c r="A73" s="5"/>
      <c r="B73" s="6"/>
      <c r="C73" s="6"/>
      <c r="D73" s="6"/>
    </row>
    <row r="74" spans="1:4" x14ac:dyDescent="0.25">
      <c r="A74" s="5"/>
      <c r="B74" s="6"/>
      <c r="C74" s="6"/>
      <c r="D74" s="6"/>
    </row>
    <row r="75" spans="1:4" x14ac:dyDescent="0.25">
      <c r="A75" s="5"/>
      <c r="B75" s="6"/>
      <c r="C75" s="6"/>
      <c r="D75" s="6"/>
    </row>
    <row r="76" spans="1:4" x14ac:dyDescent="0.25">
      <c r="A76" s="5"/>
      <c r="B76" s="6"/>
      <c r="C76" s="6"/>
      <c r="D76" s="6"/>
    </row>
    <row r="77" spans="1:4" x14ac:dyDescent="0.25">
      <c r="A77" s="5"/>
      <c r="B77" s="6"/>
      <c r="C77" s="6"/>
      <c r="D77" s="6"/>
    </row>
    <row r="78" spans="1:4" x14ac:dyDescent="0.25">
      <c r="A78" s="5"/>
      <c r="B78" s="6"/>
      <c r="C78" s="6"/>
      <c r="D78" s="6"/>
    </row>
    <row r="79" spans="1:4" x14ac:dyDescent="0.25">
      <c r="A79" s="5"/>
      <c r="B79" s="6"/>
      <c r="C79" s="6"/>
      <c r="D79" s="6"/>
    </row>
    <row r="80" spans="1:4" x14ac:dyDescent="0.25">
      <c r="A80" s="5"/>
      <c r="B80" s="6"/>
      <c r="C80" s="6"/>
      <c r="D80" s="6"/>
    </row>
    <row r="81" spans="1:4" x14ac:dyDescent="0.25">
      <c r="A81" s="5"/>
      <c r="B81" s="6"/>
      <c r="C81" s="6"/>
      <c r="D81" s="6"/>
    </row>
    <row r="82" spans="1:4" x14ac:dyDescent="0.25">
      <c r="A82" s="5"/>
      <c r="B82" s="6"/>
      <c r="C82" s="6"/>
      <c r="D82" s="6"/>
    </row>
    <row r="83" spans="1:4" x14ac:dyDescent="0.25">
      <c r="A83" s="5"/>
      <c r="B83" s="6"/>
      <c r="C83" s="6"/>
      <c r="D83" s="6"/>
    </row>
    <row r="84" spans="1:4" x14ac:dyDescent="0.25">
      <c r="A84" s="5"/>
      <c r="B84" s="6"/>
      <c r="C84" s="6"/>
      <c r="D84" s="6"/>
    </row>
    <row r="85" spans="1:4" x14ac:dyDescent="0.25">
      <c r="A85" s="5"/>
      <c r="B85" s="6"/>
      <c r="C85" s="6"/>
      <c r="D85" s="6"/>
    </row>
    <row r="86" spans="1:4" x14ac:dyDescent="0.25">
      <c r="A86" s="5"/>
      <c r="B86" s="6"/>
      <c r="C86" s="6"/>
      <c r="D86" s="6"/>
    </row>
    <row r="87" spans="1:4" x14ac:dyDescent="0.25">
      <c r="A87" s="5"/>
      <c r="B87" s="6"/>
      <c r="C87" s="6"/>
      <c r="D87" s="6"/>
    </row>
    <row r="88" spans="1:4" x14ac:dyDescent="0.25">
      <c r="A88" s="5"/>
      <c r="B88" s="6"/>
      <c r="C88" s="6"/>
      <c r="D88" s="6"/>
    </row>
    <row r="89" spans="1:4" x14ac:dyDescent="0.25">
      <c r="A89" s="5"/>
      <c r="B89" s="6"/>
      <c r="C89" s="6"/>
      <c r="D89" s="6"/>
    </row>
    <row r="90" spans="1:4" x14ac:dyDescent="0.25">
      <c r="A90" s="5"/>
      <c r="B90" s="6"/>
      <c r="C90" s="6"/>
      <c r="D90" s="6"/>
    </row>
    <row r="91" spans="1:4" x14ac:dyDescent="0.25">
      <c r="A91" s="5"/>
      <c r="B91" s="6"/>
      <c r="C91" s="6"/>
      <c r="D91" s="6"/>
    </row>
    <row r="92" spans="1:4" x14ac:dyDescent="0.25">
      <c r="A92" s="5"/>
      <c r="B92" s="6"/>
      <c r="C92" s="6"/>
      <c r="D92" s="6"/>
    </row>
    <row r="93" spans="1:4" x14ac:dyDescent="0.25">
      <c r="A93" s="5"/>
      <c r="B93" s="6"/>
      <c r="C93" s="6"/>
      <c r="D93" s="6"/>
    </row>
    <row r="94" spans="1:4" x14ac:dyDescent="0.25">
      <c r="A94" s="5"/>
      <c r="B94" s="6"/>
      <c r="C94" s="6"/>
      <c r="D94" s="6"/>
    </row>
    <row r="95" spans="1:4" x14ac:dyDescent="0.25">
      <c r="A95" s="5"/>
      <c r="B95" s="6"/>
      <c r="C95" s="6"/>
      <c r="D95" s="6"/>
    </row>
    <row r="96" spans="1:4" x14ac:dyDescent="0.25">
      <c r="A96" s="5"/>
      <c r="B96" s="6"/>
      <c r="C96" s="6"/>
      <c r="D96" s="6"/>
    </row>
    <row r="97" spans="1:4" x14ac:dyDescent="0.25">
      <c r="A97" s="5"/>
      <c r="B97" s="6"/>
      <c r="C97" s="6"/>
      <c r="D97" s="6"/>
    </row>
    <row r="98" spans="1:4" x14ac:dyDescent="0.25">
      <c r="A98" s="5"/>
      <c r="B98" s="6"/>
      <c r="C98" s="6"/>
      <c r="D98" s="6"/>
    </row>
    <row r="99" spans="1:4" ht="15.75" thickBot="1" x14ac:dyDescent="0.3">
      <c r="A99" s="8"/>
      <c r="B99" s="9"/>
      <c r="C99" s="9"/>
      <c r="D99" s="9"/>
    </row>
  </sheetData>
  <mergeCells count="2">
    <mergeCell ref="A3:B3"/>
    <mergeCell ref="A11:D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>
      <selection activeCell="J5" sqref="J4:J5"/>
    </sheetView>
  </sheetViews>
  <sheetFormatPr defaultColWidth="8.85546875" defaultRowHeight="15" x14ac:dyDescent="0.25"/>
  <cols>
    <col min="1" max="1" width="10.42578125" bestFit="1" customWidth="1"/>
    <col min="2" max="10" width="4.85546875" bestFit="1" customWidth="1"/>
    <col min="11" max="51" width="5.85546875" bestFit="1" customWidth="1"/>
  </cols>
  <sheetData>
    <row r="1" spans="1:51" x14ac:dyDescent="0.25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416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423</v>
      </c>
      <c r="V1" t="s">
        <v>424</v>
      </c>
      <c r="W1" t="s">
        <v>425</v>
      </c>
      <c r="X1" t="s">
        <v>426</v>
      </c>
      <c r="Y1" t="s">
        <v>427</v>
      </c>
      <c r="Z1" t="s">
        <v>428</v>
      </c>
      <c r="AA1" t="s">
        <v>429</v>
      </c>
      <c r="AB1" t="s">
        <v>430</v>
      </c>
      <c r="AC1" t="s">
        <v>431</v>
      </c>
      <c r="AD1" t="s">
        <v>432</v>
      </c>
      <c r="AE1" t="s">
        <v>433</v>
      </c>
      <c r="AF1" t="s">
        <v>434</v>
      </c>
      <c r="AG1" t="s">
        <v>435</v>
      </c>
      <c r="AH1" t="s">
        <v>436</v>
      </c>
      <c r="AI1" t="s">
        <v>437</v>
      </c>
      <c r="AJ1" t="s">
        <v>438</v>
      </c>
      <c r="AK1" t="s">
        <v>439</v>
      </c>
      <c r="AL1" t="s">
        <v>440</v>
      </c>
      <c r="AM1" t="s">
        <v>441</v>
      </c>
      <c r="AN1" t="s">
        <v>442</v>
      </c>
      <c r="AO1" t="s">
        <v>443</v>
      </c>
      <c r="AP1" t="s">
        <v>444</v>
      </c>
      <c r="AQ1" t="s">
        <v>445</v>
      </c>
      <c r="AR1" t="s">
        <v>446</v>
      </c>
      <c r="AS1" t="s">
        <v>447</v>
      </c>
      <c r="AT1" t="s">
        <v>448</v>
      </c>
      <c r="AU1" t="s">
        <v>449</v>
      </c>
      <c r="AV1" t="s">
        <v>450</v>
      </c>
      <c r="AW1" t="s">
        <v>451</v>
      </c>
      <c r="AX1" t="s">
        <v>452</v>
      </c>
      <c r="AY1" t="s">
        <v>453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3"/>
  <sheetViews>
    <sheetView topLeftCell="I1" workbookViewId="0">
      <selection activeCell="Q5" sqref="Q5"/>
    </sheetView>
  </sheetViews>
  <sheetFormatPr defaultColWidth="8.85546875" defaultRowHeight="15" x14ac:dyDescent="0.25"/>
  <cols>
    <col min="1" max="1" width="12" bestFit="1" customWidth="1"/>
    <col min="2" max="2" width="11.28515625" customWidth="1"/>
    <col min="3" max="4" width="13" customWidth="1"/>
    <col min="5" max="5" width="16.28515625" customWidth="1"/>
    <col min="6" max="6" width="16.85546875" customWidth="1"/>
    <col min="7" max="7" width="25" customWidth="1"/>
    <col min="8" max="8" width="25.28515625" customWidth="1"/>
    <col min="9" max="9" width="17.7109375" customWidth="1"/>
    <col min="10" max="10" width="21.7109375" customWidth="1"/>
    <col min="11" max="11" width="27.140625" customWidth="1"/>
    <col min="12" max="12" width="20" customWidth="1"/>
    <col min="13" max="13" width="24.140625" customWidth="1"/>
    <col min="14" max="14" width="21" customWidth="1"/>
  </cols>
  <sheetData>
    <row r="1" spans="1:17" x14ac:dyDescent="0.25">
      <c r="A1" s="1" t="s">
        <v>603</v>
      </c>
      <c r="B1" s="1" t="s">
        <v>592</v>
      </c>
      <c r="C1" s="1" t="s">
        <v>593</v>
      </c>
      <c r="D1" s="1" t="s">
        <v>594</v>
      </c>
      <c r="E1" s="1" t="s">
        <v>595</v>
      </c>
      <c r="F1" s="1" t="s">
        <v>596</v>
      </c>
      <c r="G1" s="1" t="s">
        <v>597</v>
      </c>
      <c r="H1" s="1" t="s">
        <v>598</v>
      </c>
      <c r="I1" s="1" t="s">
        <v>599</v>
      </c>
      <c r="J1" s="1" t="s">
        <v>600</v>
      </c>
      <c r="K1" s="1" t="s">
        <v>601</v>
      </c>
      <c r="L1" s="1" t="s">
        <v>602</v>
      </c>
      <c r="M1" s="1" t="s">
        <v>605</v>
      </c>
      <c r="N1" s="1" t="s">
        <v>629</v>
      </c>
      <c r="O1" s="1" t="s">
        <v>631</v>
      </c>
      <c r="P1" s="1" t="s">
        <v>635</v>
      </c>
      <c r="Q1" s="1" t="s">
        <v>1491</v>
      </c>
    </row>
    <row r="2" spans="1:17" x14ac:dyDescent="0.25">
      <c r="A2" s="1" t="s">
        <v>1493</v>
      </c>
      <c r="B2" s="1">
        <f>COUNTIF(B$3:B$1048576,"?*")</f>
        <v>2</v>
      </c>
      <c r="C2" s="1">
        <f t="shared" ref="C2:Q2" si="0">COUNTIF(C$3:C$1048576,"?*")</f>
        <v>6</v>
      </c>
      <c r="D2" s="1">
        <f t="shared" si="0"/>
        <v>3</v>
      </c>
      <c r="E2" s="1">
        <f t="shared" si="0"/>
        <v>2</v>
      </c>
      <c r="F2" s="1">
        <f t="shared" si="0"/>
        <v>3</v>
      </c>
      <c r="G2" s="1">
        <f t="shared" si="0"/>
        <v>5</v>
      </c>
      <c r="H2" s="1">
        <f t="shared" si="0"/>
        <v>3</v>
      </c>
      <c r="I2" s="1">
        <f t="shared" si="0"/>
        <v>4</v>
      </c>
      <c r="J2" s="1">
        <f t="shared" si="0"/>
        <v>2</v>
      </c>
      <c r="K2" s="1">
        <f t="shared" si="0"/>
        <v>8</v>
      </c>
      <c r="L2" s="1">
        <f t="shared" si="0"/>
        <v>4</v>
      </c>
      <c r="M2" s="1">
        <f t="shared" si="0"/>
        <v>5</v>
      </c>
      <c r="N2" s="1">
        <f t="shared" si="0"/>
        <v>2</v>
      </c>
      <c r="O2" s="1">
        <f t="shared" si="0"/>
        <v>5</v>
      </c>
      <c r="P2" s="1">
        <f t="shared" si="0"/>
        <v>6</v>
      </c>
      <c r="Q2" s="1">
        <f t="shared" si="0"/>
        <v>7</v>
      </c>
    </row>
    <row r="3" spans="1:17" x14ac:dyDescent="0.25">
      <c r="A3">
        <v>0</v>
      </c>
      <c r="B3" t="s">
        <v>386</v>
      </c>
      <c r="C3" t="s">
        <v>677</v>
      </c>
      <c r="D3" t="s">
        <v>503</v>
      </c>
      <c r="E3" t="s">
        <v>507</v>
      </c>
      <c r="F3" t="s">
        <v>508</v>
      </c>
      <c r="G3" t="str">
        <f>IF(COUNTA(CitationInformation)=0,"","Citation: &amp;CitationID0001")</f>
        <v>Citation: &amp;CitationID0001</v>
      </c>
      <c r="H3" t="str">
        <f>IF(COUNTA(CitationInformation)=0,"","AuthorList:")</f>
        <v>AuthorList:</v>
      </c>
      <c r="I3" t="str">
        <f>IF(COUNTA(CitationInformation)=0,"","DataSetCitations:")</f>
        <v>DataSetCitations:</v>
      </c>
      <c r="J3" t="s">
        <v>589</v>
      </c>
      <c r="K3" t="s">
        <v>590</v>
      </c>
      <c r="L3" t="s">
        <v>591</v>
      </c>
      <c r="M3" t="s">
        <v>606</v>
      </c>
      <c r="N3" t="str">
        <f>IF(COUNTA(SpatialOffsets[])=0,"","Spatialoffsets:")</f>
        <v>Spatialoffsets:</v>
      </c>
      <c r="O3" t="str">
        <f>IF(COUNTA(RelatedFeatures[])=0,"","RelatedFeatures:")</f>
        <v>RelatedFeatures:</v>
      </c>
      <c r="P3" t="s">
        <v>676</v>
      </c>
      <c r="Q3" t="s">
        <v>1492</v>
      </c>
    </row>
    <row r="4" spans="1:17" x14ac:dyDescent="0.25">
      <c r="A4">
        <v>1</v>
      </c>
      <c r="B4" t="s">
        <v>499</v>
      </c>
      <c r="C4" t="str">
        <f>CONCATENATE("  DataSetUUID:  ",IF(DatasetUUID="",CONCATENATE(CHAR(34),CHAR(34)),CONCATENATE(CHAR(34),DatasetUUID,CHAR(34))))</f>
        <v xml:space="preserve">  DataSetUUID:  ""</v>
      </c>
      <c r="D4" t="str">
        <f>IF(INDEX(People[First Name],$A4)="","PLEASE FILL IN AT LEAST ONE PERSON WITH FIRST, MIDDLE AND LAST NAME",
CONCATENATE("  - &amp;PersonID",TEXT($A4,"0000"),
" {","PersonFirstName:  ",CHAR(34),INDEX(People[First Name],$A4),CHAR(34),
", PersonMiddleName:  ",CHAR(34),INDEX(People[Middle Name],$A4),CHAR(34),
", PersonLastName:  ",CHAR(34),INDEX(People[Last Name],$A4),CHAR(34),"}"))</f>
        <v xml:space="preserve">  - &amp;PersonID0001 {PersonFirstName:  "Jeffrey", PersonMiddleName:  "S.", PersonLastName:  "Horsburgh"}</v>
      </c>
      <c r="E4" t="str">
        <f>IF(INDEX(Organizations[Organization Type '[CV']],$A4)="","PLEASE FILL IN AT LEAST ONE ORGANIZATION WITH TYPE, CODE, AND NAME",
CONCATENATE("  - &amp;OrganizationID",TEXT($A4,"0000"),
" {","OrganizationTypeCV:  ",CHAR(34),INDEX(Organizations[Organization Type '[CV']],$A4),CHAR(34),
", OrganizationCode:  ",CHAR(34),INDEX(Organizations[Organization Code],$A4),CHAR(34),
", OrganizationName:  ",CHAR(34),INDEX(Organizations[Organization Name],$A4),CHAR(34),
", OrganizationDescription:  ",CHAR(34),INDEX(Organizations[Organization Description],$A4),CHAR(34),
", OrganizationLink:  ",CHAR(34),INDEX(Organizations[Organization Link],$A4),CHAR(34),"}"))</f>
        <v xml:space="preserve">  - &amp;OrganizationID0001 {OrganizationTypeCV:  "University", OrganizationCode:  "USU", OrganizationName:  "Utah State University", OrganizationDescription:  "", OrganizationLink:  ""}</v>
      </c>
      <c r="F4" t="str">
        <f>CONCATENATE("  - &amp;AffiliationID",TEXT($A4,"0000"),
" {PersonID: *PersonID",TEXT($A4,"0000"),
", OrganizationID: *OrganizationID",TEXT(MATCH(INDEX(People[Organization Name],$A4),Organizations[Organization Name],0),"0000"),
", IsPrimaryOrganizationContact: , AffiliationStartDate: , AffiliationEndDate: , PrimaryPhone: ",
", PrimaryEmail: ",CHAR(34),INDEX(People[Primary Email],$A4),CHAR(34),
", PrimaryAddress: ",CHAR(34),INDEX(People[Primary Address],$A4),CHAR(34),
", PersonLink: }")</f>
        <v xml:space="preserve">  - &amp;AffiliationID0001 {PersonID: *PersonID0001, OrganizationID: *OrganizationID0001, IsPrimaryOrganizationContact: , AffiliationStartDate: , AffiliationEndDate: , PrimaryPhone: , PrimaryEmail: "jeff.horsburgh@usu.edu", PrimaryAddress: "Civil and Environmental Engineering, Utah Water Research Laboratory, 8200 Old Main Hill, Logan, UT 84322-8200", PersonLink: }</v>
      </c>
      <c r="G4" t="str">
        <f>IF(COUNTA(CitationInformation)=0,"",IF(CitationTitle="","PLEASE FILL IN A TITLE FOR THE CITATION",CONCATENATE("    Title: ",CHAR(34),CitationTitle,CHAR(34))))</f>
        <v xml:space="preserve">    Title: "Air temperature at the TW Daniels Experimental Forest Climate Station"</v>
      </c>
      <c r="H4" t="str">
        <f>IF(COUNTA(CitationInformation)=0,"",IF(INDEX(AuthorList[Author Name],$A4)="","PLEASE FILL IN AT LEAST ONE CITATION AUTHOR",
CONCATENATE("  - &amp;AuthorListID",TEXT($A4,"0000"),
"  {CitationID: *CitationID0001",
", PersonID: *PersonID",TEXT(MATCH(INDEX(AuthorList[Author Name],$A4),People[Full Name],0),"0000"),
", AuthorOrder: ",INDEX(AuthorList[Author Number],$A4),"}")))</f>
        <v xml:space="preserve">  - &amp;AuthorListID0001  {CitationID: *CitationID0001, PersonID: *PersonID0001, AuthorOrder: 1}</v>
      </c>
      <c r="I4" t="str">
        <f>IF(COUNTA(CitationInformation)=0,"","  DataSetID: *DataSetID0001")</f>
        <v xml:space="preserve">  DataSetID: *DataSetID0001</v>
      </c>
      <c r="J4" t="str">
        <f>CONCATENATE("  - &amp;SRSID",TEXT($A4,"0000")," {SRSName: ",LatLonDatum,"}")</f>
        <v xml:space="preserve">  - &amp;SRSID0001 {SRSName: WGS84}</v>
      </c>
      <c r="K4" t="str">
        <f>IF(INDEX(SamplingFeatures[Feature Code],$A4)="","PLEASE FILL IN AT LEAST ONE SAMPLING FEATURE",
CONCATENATE("  - &amp;SamplingFeatureID",TEXT($A4,"0000"),
" {","SamplingFeatureUUID:  ",CHAR(34),INDEX(SamplingFeatures[Sampling Feature UUID],$A4),CHAR(34),
", SamplingFeatureTypeCV:  ",CHAR(34),INDEX(SamplingFeatures[Sampling Feature Type],$A4),CHAR(34),
", SamplingFeatureCode:  ",CHAR(34),INDEX(SamplingFeatures[Feature Code],$A4),CHAR(34),
", SamplingFeatureName:  ",CHAR(34),INDEX(SamplingFeatures[Feature Name],$A4),CHAR(34),
", SamplingFeatureDescription:  ",CHAR(34),INDEX(SamplingFeatures[Feature Description],$A4),CHAR(34),
", SamplingFeatureGeotypeCV:  ",CHAR(34),INDEX(SamplingFeatures[Feature Geo Type],$A4),CHAR(34),
", FeatureGeometry:  ",CHAR(34),INDEX(SamplingFeatures[Feature Geometry],$A4),CHAR(34),
", Elevation_m:  ",CHAR(34),INDEX(SamplingFeatures[Elevation_m],$A4),CHAR(34),
", ElevationDatumCV:  ",CHAR(34),ElevationDatum,CHAR(34),"}"))</f>
        <v xml:space="preserve">  - &amp;SamplingFeatureID0001 {SamplingFeatureUUID:  "", SamplingFeatureTypeCV:  "Site", SamplingFeatureCode:  "RB_KF_BA", SamplingFeatureName:  "Knowlton Fork at Knowlton Fork Basic Aquatic", SamplingFeatureDescription:  "", SamplingFeatureGeotypeCV:  "Point", FeatureGeometry:  "", Elevation_m:  "", ElevationDatumCV:  "MSL"}</v>
      </c>
      <c r="L4" t="str">
        <f>IF(INDEX(SamplingFeatures[Sampling Feature Type],$A4)&lt;&gt;"Site","",
CONCATENATE("  - &amp;SiteID",TEXT(SUMPRODUCT(--($L$3:$L3&lt;&gt;"")),"0000"),
" {","SamplingFeatureID:  *SamplingFeatureID",TEXT($A4,"0000"),
", SiteTypeCV:  ",CHAR(34),INDEX(Sites[Site Type],$A4),CHAR(34),
", Latitude:  ",INDEX(Sites[Latitude],$A4),
", Longitude:  ",INDEX(Sites[Longitude],$A4),
", SRSName:  ",CHAR(34),LatLonDatum,CHAR(34),"}"))</f>
        <v xml:space="preserve">  - &amp;SiteID0001 {SamplingFeatureID:  *SamplingFeatureID0001, SiteTypeCV:  "Stream", Latitude:  40.809522, Longitude:  -111.765472, SRSName:  "WGS84"}</v>
      </c>
      <c r="M4" t="str">
        <f>IF(INDEX(SamplingFeatures[Sampling Feature Type],$A4)&lt;&gt;"Specimen","",
CONCATENATE("  - &amp;SpecimenID",TEXT(SUMPRODUCT(--($M$3:$M3&lt;&gt;"")),"0000"),
" {","SamplingFeatureID:  *SamplingFeatureID",TEXT($A4,"0000"),
", SpecimenTypeCV:  ",CHAR(34),INDEX(Specimens[Specimen Type],$A4),CHAR(34),
", SpecimenMediumCV:  ",INDEX(Specimens[Specimen Medium],$A4),
", IsFieldSpecimen:  ",CHAR(34),INDEX(Specimens[Is Field Specimen?],$A4),CHAR(34),"}"))</f>
        <v/>
      </c>
      <c r="N4" t="str">
        <f>IF(COUNTA(SpatialOffsets[])=0,"", IF(INDEX(SpatialOffsets[Spatial Offset Type],$A4)="","PLEASE FILL IN THE FIRST SPATIAL OFFSET ON THE FIRST ROW",
CONCATENATE("  - &amp;SpatialOffsetID",TEXT(INDEX(SpatialOffsets[Offset Number],$A4),"0000"),
" {","SpatialOffsetTypeCV:  ",CHAR(34),INDEX(SpatialOffsets[Spatial Offset Type],$A4),CHAR(34),
", Offset1Value:  ",INDEX(SpatialOffsets[Offset 1 Value],$A4),
", Offset1UnitID:  ",CHAR(34),INDEX(SpatialOffsets[Offset 1 Unit],$A4),CHAR(34),
", Offset2Value:  ",INDEX(SpatialOffsets[Offset 2 Value],$A4),
", Offset2UnitID:  ",CHAR(34),INDEX(SpatialOffsets[Offset 2 Unit],$A4),CHAR(34),
", Offset3Value:  ",INDEX(SpatialOffsets[Offset 3 Value],$A4),
", Offset3UnitID:  ",CHAR(34),INDEX(SpatialOffsets[Offset 3 Unit],$A4),CHAR(34),,"}")))</f>
        <v xml:space="preserve">  - &amp;SpatialOffsetID0001 {SpatialOffsetTypeCV:  "Depth Interval", Offset1Value:  10, Offset1UnitID:  "m", Offset2Value:  , Offset2UnitID:  "", Offset3Value:  , Offset3UnitID:  ""}</v>
      </c>
      <c r="O4" t="str">
        <f>IF(COUNTA(RelatedFeatures[])=0,"", IF(INDEX(RelatedFeatures[First Sampling Feature Code],$A4)="","PLEASE FILL IN THE FIRST FEATURE ON THE FIRST ROW",
CONCATENATE("  - &amp;RelationID",TEXT($A4,"0000"),
" {","SamplingFeatureID:  *SamplingFeatureID",TEXT(MATCH(INDEX(RelatedFeatures[First Sampling Feature Code],$A4),SamplingFeatures[Feature Code],0),"0000"),
", RelationshipTypeCV:  ",CHAR(34),INDEX(RelatedFeatures[Relationship Type],$A4),CHAR(34),
", RelatedFeatureID: *SamplingFeatureID",TEXT(MATCH(INDEX(RelatedFeatures[Second Sampling Feature Code],$A4),SamplingFeatures[Feature Code],0),"0000"),
", SpatialOffsetID:  ",IF(INDEX(RelatedFeatures[Offset Number],$A4)="","",CONCATENATE("*SpatialOffsetID",TEXT(INDEX(RelatedFeatures[Offset Number],$A4),"0000"))),"}")))</f>
        <v xml:space="preserve">  - &amp;RelationID0001 {SamplingFeatureID:  *SamplingFeatureID0003, RelationshipTypeCV:  "wasCollectedAt", RelatedFeatureID: *SamplingFeatureID0001, SpatialOffsetID:  }</v>
      </c>
      <c r="P4" t="str">
        <f>IF(INDEX(Methods[Method Type],$A4)="","PLEASE FILL IN AT LEAST ONE METHOD",
CONCATENATE("  - &amp;MethodID",TEXT($A4,"0000"),
" {","MethodTypeCV:  ",CHAR(34),INDEX(Methods[Method Type],$A4),CHAR(34),
", MethodCode:  ",CHAR(34),INDEX(Methods[Method Code],$A4),CHAR(34),
", MethodName:  ",CHAR(34),INDEX(Methods[Method Name],$A4),CHAR(34),
", MethodDescription:  ",CHAR(34),INDEX(Methods[Method Description],$A4),CHAR(34),
", MethodLink:  ",CHAR(34),INDEX(Methods[Method Link],$A4),CHAR(34),
", OrganizationID: *OrganizationID",TEXT(MATCH(INDEX(Methods[Organization Name],$A4),Organizations[Organization Name],0),"0000"),"}"))</f>
        <v xml:space="preserve">  - &amp;MethodID0001 {MethodTypeCV:  "Instrument deployment", MethodCode:  "Air_Temp_HC2S3", MethodName:  "HC2S3 Air Temperature", MethodDescription:  "Air temperature measured using a Campbell Scientific HC2S3 temperature and relative humidity sensor. Average over 15 minutes.", MethodLink:  "http://data.iutahepscor.org", OrganizationID: *OrganizationID0001}</v>
      </c>
      <c r="Q4" t="str">
        <f>IF(INDEX(Variables[Variable Type],$A4)="","PLEASE FILL IN AT LEAST ONE VARIABLE",
CONCATENATE("  - &amp;VariableID",TEXT($A4,"0000"),
" {","VariableTypeCV:  ",CHAR(34),INDEX(Variables[Variable Type],$A4),CHAR(34),
", VariableCode:  ",CHAR(34),INDEX(Variables[Variable Code],$A4),CHAR(34),
", VariableNameCV:  ",CHAR(34),INDEX(Variables[Variable Name],$A4),CHAR(34),
", VariableDefinition:  ",CHAR(34),INDEX(Variables[Variable Definition],$A4),CHAR(34),
", SpecciationCV:  ",CHAR(34),INDEX(Variables[Speciation],$A4),CHAR(34),
", NoDataValue:  ",CHAR(34),INDEX(Variables[No Data Value],$A4),CHAR(34),"}"))</f>
        <v xml:space="preserve">  - &amp;VariableID0001 {VariableTypeCV:  "Chemistry", VariableCode:  "TN", VariableNameCV:  "Nitrogen, total", VariableDefinition:  "", SpecciationCV:  "N", NoDataValue:  "-9999"}</v>
      </c>
    </row>
    <row r="5" spans="1:17" x14ac:dyDescent="0.25">
      <c r="A5">
        <v>2</v>
      </c>
      <c r="C5" t="str">
        <f>IF(DatasetType="","PLEASE FILL IN THE DATASET TYPE IN THE DATASET CITATION TAB",CONCATENATE("  DataSetTypeCV:  ",CHAR(34),DatasetType,CHAR(34)))</f>
        <v xml:space="preserve">  DataSetTypeCV:  "Climate"</v>
      </c>
      <c r="D5" t="str">
        <f>IF(INDEX(People[First Name],$A5)="","",
CONCATENATE("  - &amp;PersonID",TEXT($A5,"0000"),
" {","PersonFirstName:  ",CHAR(34),INDEX(People[First Name],$A5),CHAR(34),
", PersonMiddleName:  ",CHAR(34),INDEX(People[Middle Name],$A5),CHAR(34),
", PersonLastName:  ",CHAR(34),INDEX(People[Last Name],$A5),CHAR(34),"}"))</f>
        <v xml:space="preserve">  - &amp;PersonID0002 {PersonFirstName:  "Amber", PersonMiddleName:  "", PersonLastName:  "Spackman Jones"}</v>
      </c>
      <c r="E5" t="str">
        <f>IF(INDEX(Organizations[Organization Type '[CV']],$A5)="","",
CONCATENATE("  - &amp;OrganizationID",TEXT($A5,"0000"),
" {","OrganizationTypeCV:  ",CHAR(34),INDEX(Organizations[Organization Type '[CV']],$A5),CHAR(34),
", OrganizationCode:  ",CHAR(34),INDEX(Organizations[Organization Code],$A5),CHAR(34),
", OrganizationName:  ",CHAR(34),INDEX(Organizations[Organization Name],$A5),CHAR(34),
", OrganizationDescription:  ",CHAR(34),INDEX(Organizations[Organization Description],$A5),CHAR(34),
", OrganizationLink:  ",CHAR(34),INDEX(Organizations[Organization Link],$A5),CHAR(34),"}"))</f>
        <v/>
      </c>
      <c r="F5" t="str">
        <f>IF(INDEX(People[First Name],$A5)="","",
CONCATENATE("  - &amp;AffiliationID",TEXT($A5,"0000"),
" {PersonID: *PersonID",TEXT($A5,"0000"),
", OrganizationID: *OrganizationID",TEXT(MATCH(INDEX(People[Organization Name],$A5),Organizations[Organization Name],0),"0000"),
", IsPrimaryOrganizationContact: , AffiliationStartDate: , AffiliationEndDate: , PrimaryPhone: ",
", PrimaryEmail: ",CHAR(34),INDEX(People[Primary Email],$A5),CHAR(34),
", PrimaryAddress: ",CHAR(34),INDEX(People[Primary Address],$A5),CHAR(34),
", PersonLink: }"))</f>
        <v xml:space="preserve">  - &amp;AffiliationID0002 {PersonID: *PersonID0002, OrganizationID: *OrganizationID0001, IsPrimaryOrganizationContact: , AffiliationStartDate: , AffiliationEndDate: , PrimaryPhone: , PrimaryEmail: "amber.jones@usu.edu", PrimaryAddress: "Civil and Environmental Engineering, Utah Water Research Laboratory, 8200 Old Main Hill, Logan, UT 84322-8200", PersonLink: }</v>
      </c>
      <c r="G5" t="str">
        <f>IF(COUNTA(CitationInformation)=0,"",IF(Publisher="","PLEASE FILL IN THE CITATION PUBLISHER",CONCATENATE("    Publisher: ",CHAR(34),Publisher,CHAR(34))))</f>
        <v xml:space="preserve">    Publisher: "iUTAH Modeling and Data Federation"</v>
      </c>
      <c r="H5" t="str">
        <f>IF(COUNTA(CitationInformation)=0,"",IF(INDEX(AuthorList[Author Name],$A5)="","",
CONCATENATE("  - &amp;AuthorListID",TEXT($A5,"0000"),
"  {CitationID: *CitationID0001",
", PersonID: *PersonID",TEXT(MATCH(INDEX(AuthorList[Author Name],$A5),People[Full Name],0),"0000"),
", AuthorOrder: ",INDEX(AuthorList[Author Number],$A5),"}")))</f>
        <v xml:space="preserve">  - &amp;AuthorListID0002  {CitationID: *CitationID0001, PersonID: *PersonID0002, AuthorOrder: 2}</v>
      </c>
      <c r="I5" t="str">
        <f>IF(COUNTA(CitationInformation)=0,"","  CitationID: *CitationID0001")</f>
        <v xml:space="preserve">  CitationID: *CitationID0001</v>
      </c>
      <c r="K5" t="str">
        <f>IF(INDEX(SamplingFeatures[Feature Code],$A5)="","",
CONCATENATE("  - &amp;SamplingFeatureID",TEXT($A5,"0000"),
" {","SamplingFeatureUUID:  ",CHAR(34),INDEX(SamplingFeatures[Sampling Feature UUID],$A5),CHAR(34),
", SamplingFeatureTypeCV:  ",CHAR(34),INDEX(SamplingFeatures[Sampling Feature Type],$A5),CHAR(34),
", SamplingFeatureCode:  ",CHAR(34),INDEX(SamplingFeatures[Feature Code],$A5),CHAR(34),
", SamplingFeatureName:  ",CHAR(34),INDEX(SamplingFeatures[Feature Name],$A5),CHAR(34),
", SamplingFeatureDescription:  ",CHAR(34),INDEX(SamplingFeatures[Feature Description],$A5),CHAR(34),
", SamplingFeatureGeotypeCV:  ",CHAR(34),INDEX(SamplingFeatures[Feature Geo Type],$A5),CHAR(34),
", FeatureGeometry:  ",CHAR(34),INDEX(SamplingFeatures[Feature Geometry],$A5),CHAR(34),
", Elevation_m:  ",CHAR(34),INDEX(SamplingFeatures[Elevation_m],$A5),CHAR(34),
", ElevationDatumCV:  ",CHAR(34),ElevationDatum,CHAR(34),"}"))</f>
        <v xml:space="preserve">  - &amp;SamplingFeatureID0002 {SamplingFeatureUUID:  "", SamplingFeatureTypeCV:  "Site", SamplingFeatureCode:  "RB_RBG_BA", SamplingFeatureName:  "Red Butte Creek at Red Butte Gate Basic Aquatic", SamplingFeatureDescription:  "", SamplingFeatureGeotypeCV:  "Point", FeatureGeometry:  "", Elevation_m:  "", ElevationDatumCV:  "MSL"}</v>
      </c>
      <c r="L5" t="str">
        <f>IF(INDEX(SamplingFeatures[Sampling Feature Type],$A5)&lt;&gt;"Site","",
CONCATENATE("  - &amp;SiteID",TEXT(SUMPRODUCT(--($L$3:$L4&lt;&gt;"")),"0000"),
" {","SamplingFeatureID:  *SamplingFeatureID",TEXT($A5,"0000"),
", SiteTypeCV:  ",CHAR(34),INDEX(Sites[Site Type],$A5),CHAR(34),
", Latitude:  ",INDEX(Sites[Latitude],$A5),
", Longitude:  ",INDEX(Sites[Longitude],$A5),
", SRSName:  ",CHAR(34),LatLonDatum,CHAR(34),"}"))</f>
        <v xml:space="preserve">  - &amp;SiteID0002 {SamplingFeatureID:  *SamplingFeatureID0002, SiteTypeCV:  "Stream", Latitude:  40.774228, Longitude:  -111.817025, SRSName:  "WGS84"}</v>
      </c>
      <c r="M5" t="str">
        <f>IF(INDEX(SamplingFeatures[Sampling Feature Type],$A5)&lt;&gt;"Specimen","",
CONCATENATE("  - &amp;SpecimenID",TEXT(SUMPRODUCT(--($M$3:$M4&lt;&gt;"")),"0000"),
" {","SamplingFeatureID:  *SamplingFeatureID",TEXT($A5,"0000"),
", SpecimenTypeCV:  ",CHAR(34),INDEX(Specimens[Specimen Type],$A5),CHAR(34),
", SpecimenMediumCV:  ",INDEX(Specimens[Specimen Medium],$A5),
", IsFieldSpecimen:  ",CHAR(34),INDEX(Specimens[Is Field Specimen?],$A5),CHAR(34),"}"))</f>
        <v/>
      </c>
      <c r="N5" t="str">
        <f>IF(COUNTA(SpatialOffsets[])=0,"", IF(INDEX(SpatialOffsets[Spatial Offset Type],$A5)="","",
CONCATENATE("  - &amp;SpatialOffsetID",TEXT($A5,"0000"),
" {","SpatialOffsetTypeCV:  ",CHAR(34),INDEX(SpatialOffsets[Spatial Offset Type],$A5),CHAR(34),
", Offset1Value:  ",INDEX(SpatialOffsets[Offset 1 Value],$A5),
", Offset1UnitID:  ",CHAR(34),INDEX(SpatialOffsets[Offset 1 Unit],$A5),CHAR(34),
", Offset2Value:  ",INDEX(SpatialOffsets[Offset 2 Value],$A5),
", Offset2UnitID:  ",CHAR(34),INDEX(SpatialOffsets[Offset 2 Unit],$A5),CHAR(34),
", Offset3Value:  ",INDEX(SpatialOffsets[Offset 3 Value],$A5),
", Offset3UnitID:  ",CHAR(34),INDEX(SpatialOffsets[Offset 3 Unit],$A5),CHAR(34),,"}")))</f>
        <v/>
      </c>
      <c r="O5" t="str">
        <f>IF(COUNTA(RelatedFeatures[])=0,"", IF(INDEX(RelatedFeatures[First Sampling Feature Code],$A5)="","",
CONCATENATE("  - &amp;RelationID",TEXT($A5,"0000"),
" {","SamplingFeatureID:  *SamplingFeatureID",TEXT(MATCH(INDEX(RelatedFeatures[First Sampling Feature Code],$A5),SamplingFeatures[Feature Code],0),"0000"),
", RelationshipTypeCV:  ",CHAR(34),INDEX(RelatedFeatures[Relationship Type],$A5),CHAR(34),
", RelatedFeatureID: *SamplingFeatureID",TEXT(MATCH(INDEX(RelatedFeatures[Second Sampling Feature Code],$A5),SamplingFeatures[Feature Code],0),"0000"),
", SpatialOffsetID:  ",IF(INDEX(RelatedFeatures[Offset Number],$A5)="","",CONCATENATE("*SpatialOffsetID",TEXT(INDEX(RelatedFeatures[Offset Number],$A5),"0000"))),"}")))</f>
        <v xml:space="preserve">  - &amp;RelationID0002 {SamplingFeatureID:  *SamplingFeatureID0004, RelationshipTypeCV:  "wasCollectedAt", RelatedFeatureID: *SamplingFeatureID0002, SpatialOffsetID:  }</v>
      </c>
      <c r="P5" t="str">
        <f>IF(INDEX(Methods[Method Type],$A5)="","",
CONCATENATE("  - &amp;MethodID",TEXT($A5,"0000"),
" {","MethodTypeCV:  ",CHAR(34),INDEX(Methods[Method Type],$A5),CHAR(34),
", MethodCode:  ",CHAR(34),INDEX(Methods[Method Code],$A5),CHAR(34),
", MethodName:  ",CHAR(34),INDEX(Methods[Method Name],$A5),CHAR(34),
", MethodDescription:  ",CHAR(34),INDEX(Methods[Method Description],$A5),CHAR(34),
", MethodLink:  ",CHAR(34),INDEX(Methods[Method Link],$A5),CHAR(34),
", OrganizationID: *OrganizationID",TEXT(MATCH(INDEX(Methods[Organization Name],$A5),Organizations[Organization Name],0),"0000"),"}"))</f>
        <v xml:space="preserve">  - &amp;MethodID0002 {MethodTypeCV:  "Specimen collection", MethodCode:  "Grab_Sampling", MethodName:  "Grab samples collected in the field with acid-washed bottles for TN and TP analysis.", MethodDescription:  "Grab samples collected in the field with acid-washed bottles for TN and TP analysis.", MethodLink:  "http://data.iutahepscor.org", OrganizationID: *OrganizationID0001}</v>
      </c>
      <c r="Q5" t="str">
        <f>IF(INDEX(Variables[Variable Type],$A5)="","",
CONCATENATE("  - &amp;VariableID",TEXT($A5,"0000"),
" {","VariableTypeCV:  ",CHAR(34),INDEX(Variables[Variable Type],$A5),CHAR(34),
", VariableCode:  ",CHAR(34),INDEX(Variables[Variable Code],$A5),CHAR(34),
", VariableNameCV:  ",CHAR(34),INDEX(Variables[Variable Name],$A5),CHAR(34),
", VariableDefinition:  ",CHAR(34),INDEX(Variables[Variable Definition],$A5),CHAR(34),
", SpecciationCV:  ",CHAR(34),INDEX(Variables[Speciation],$A5),CHAR(34),
", NoDataValue:  ",CHAR(34),INDEX(Variables[No Data Value],$A5),CHAR(34),"}"))</f>
        <v xml:space="preserve">  - &amp;VariableID0002 {VariableTypeCV:  "Chemistry", VariableCode:  "TP", VariableNameCV:  "Phosphorus, total", VariableDefinition:  "", SpecciationCV:  "P", NoDataValue:  "-9999"}</v>
      </c>
    </row>
    <row r="6" spans="1:17" x14ac:dyDescent="0.25">
      <c r="A6">
        <v>3</v>
      </c>
      <c r="C6" t="str">
        <f>IF(DatasetCode="","PLEASE FILL IN THE DATASET CODE IN THE DATASET CITATION TAB",CONCATENATE("  DataSetCode:  ",CHAR(34),DatasetCode,CHAR(34)))</f>
        <v xml:space="preserve">  DataSetCode:  "TWDEF_AirTemp"</v>
      </c>
      <c r="D6" t="str">
        <f>IF(INDEX(People[First Name],$A6)="","",
CONCATENATE("  - &amp;PersonID",TEXT($A6,"0000"),
" {","PersonFirstName:  ",CHAR(34),INDEX(People[First Name],$A6),CHAR(34),
", PersonMiddleName:  ",CHAR(34),INDEX(People[Middle Name],$A6),CHAR(34),
", PersonLastName:  ",CHAR(34),INDEX(People[Last Name],$A6),CHAR(34),"}"))</f>
        <v/>
      </c>
      <c r="E6" t="str">
        <f>IF(INDEX(Organizations[Organization Type '[CV']],$A6)="","",
CONCATENATE("  - &amp;OrganizationID",TEXT($A6,"0000"),
" {","OrganizationTypeCV:  ",CHAR(34),INDEX(Organizations[Organization Type '[CV']],$A6),CHAR(34),
", OrganizationCode:  ",CHAR(34),INDEX(Organizations[Organization Code],$A6),CHAR(34),
", OrganizationName:  ",CHAR(34),INDEX(Organizations[Organization Name],$A6),CHAR(34),
", OrganizationDescription:  ",CHAR(34),INDEX(Organizations[Organization Description],$A6),CHAR(34),
", OrganizationLink:  ",CHAR(34),INDEX(Organizations[Organization Link],$A6),CHAR(34),"}"))</f>
        <v/>
      </c>
      <c r="F6" t="str">
        <f>IF(INDEX(People[First Name],$A6)="","",
CONCATENATE("  - &amp;AffiliationID",TEXT($A6,"0000"),
" {PersonID: *PersonID",TEXT($A6,"0000"),
", OrganizationID: *OrganizationID",TEXT(MATCH(INDEX(People[Organization Name],$A6),Organizations[Organization Name],0),"0000"),
", IsPrimaryOrganizationContact: , AffiliationStartDate: , AffiliationEndDate: , PrimaryPhone: ",
", PrimaryEmail: ",CHAR(34),INDEX(People[Primary Email],$A6),CHAR(34),
", PrimaryAddress: ",CHAR(34),INDEX(People[Primary Address],$A6),CHAR(34),
", PersonLink: }"))</f>
        <v/>
      </c>
      <c r="G6" t="str">
        <f>IF(COUNTA(CitationInformation)=0,"",IF(PublicationYear="","PLEASE FILL IN THE CITATION YEAR",CONCATENATE("    PublicationYear: ",CHAR(34),PublicationYear,CHAR(34))))</f>
        <v xml:space="preserve">    PublicationYear: "2015"</v>
      </c>
      <c r="H6" t="str">
        <f>IF(COUNTA(CitationInformation)=0,"",IF(INDEX(AuthorList[Author Name],$A6)="","",
CONCATENATE("  - &amp;AuthorListID",TEXT($A6,"0000"),
"  {CitationID: *CitationID0001",
", PersonID: *PersonID",TEXT(MATCH(INDEX(AuthorList[Author Name],$A6),People[Full Name],0),"0000"),
", AuthorOrder: ",INDEX(AuthorList[Author Number],$A6),"}")))</f>
        <v/>
      </c>
      <c r="I6" t="str">
        <f>IF(COUNTA(CitationInformation)=0,"",IF(DatasetCitationRelationship="","PLEASE FILL IN THE RELATIONSHIP BETWEEN THE DATASET AND THE CITATION",CONCATENATE("  RelationshipTypeCV: ",DatasetCitationRelationship)))</f>
        <v xml:space="preserve">  RelationshipTypeCV: IsAllOf</v>
      </c>
      <c r="K6" t="str">
        <f>IF(INDEX(SamplingFeatures[Feature Code],$A6)="","",
CONCATENATE("  - &amp;SamplingFeatureID",TEXT($A6,"0000"),
" {","SamplingFeatureUUID:  ",CHAR(34),INDEX(SamplingFeatures[Sampling Feature UUID],$A6),CHAR(34),
", SamplingFeatureTypeCV:  ",CHAR(34),INDEX(SamplingFeatures[Sampling Feature Type],$A6),CHAR(34),
", SamplingFeatureCode:  ",CHAR(34),INDEX(SamplingFeatures[Feature Code],$A6),CHAR(34),
", SamplingFeatureName:  ",CHAR(34),INDEX(SamplingFeatures[Feature Name],$A6),CHAR(34),
", SamplingFeatureDescription:  ",CHAR(34),INDEX(SamplingFeatures[Feature Description],$A6),CHAR(34),
", SamplingFeatureGeotypeCV:  ",CHAR(34),INDEX(SamplingFeatures[Feature Geo Type],$A6),CHAR(34),
", FeatureGeometry:  ",CHAR(34),INDEX(SamplingFeatures[Feature Geometry],$A6),CHAR(34),
", Elevation_m:  ",CHAR(34),INDEX(SamplingFeatures[Elevation_m],$A6),CHAR(34),
", ElevationDatumCV:  ",CHAR(34),ElevationDatum,CHAR(34),"}"))</f>
        <v xml:space="preserve">  - &amp;SamplingFeatureID0003 {SamplingFeatureUUID:  "", SamplingFeatureTypeCV:  "Specimen", SamplingFeatureCode:  "D101", SamplingFeatureName:  "Specimen D101", SamplingFeatureDescription:  "", SamplingFeatureGeotypeCV:  "Not applicable", FeatureGeometry:  "", Elevation_m:  "", ElevationDatumCV:  "MSL"}</v>
      </c>
      <c r="L6" t="str">
        <f>IF(INDEX(SamplingFeatures[Sampling Feature Type],$A6)&lt;&gt;"Site","",
CONCATENATE("  - &amp;SiteID",TEXT(SUMPRODUCT(--($L$3:$L5&lt;&gt;"")),"0000"),
" {","SamplingFeatureID:  *SamplingFeatureID",TEXT($A6,"0000"),
", SiteTypeCV:  ",CHAR(34),INDEX(Sites[Site Type],$A6),CHAR(34),
", Latitude:  ",INDEX(Sites[Latitude],$A6),
", Longitude:  ",INDEX(Sites[Longitude],$A6),
", SRSName:  ",CHAR(34),LatLonDatum,CHAR(34),"}"))</f>
        <v/>
      </c>
      <c r="M6" t="str">
        <f>IF(INDEX(SamplingFeatures[Sampling Feature Type],$A6)&lt;&gt;"Specimen","",
CONCATENATE("  - &amp;SpecimenID",TEXT(SUMPRODUCT(--($M$3:$M5&lt;&gt;"")),"0000"),
" {","SamplingFeatureID:  *SamplingFeatureID",TEXT($A6,"0000"),
", SpecimenTypeCV:  ",CHAR(34),INDEX(Specimens[Specimen Type],$A6),CHAR(34),
", SpecimenMediumCV:  ",INDEX(Specimens[Specimen Medium],$A6),
", IsFieldSpecimen:  ",CHAR(34),INDEX(Specimens[Is Field Specimen?],$A6),CHAR(34),"}"))</f>
        <v xml:space="preserve">  - &amp;SpecimenID0001 {SamplingFeatureID:  *SamplingFeatureID0003, SpecimenTypeCV:  "Grab", SpecimenMediumCV:  Liquid aqueous, IsFieldSpecimen:  "TRUE"}</v>
      </c>
      <c r="N6" t="str">
        <f>IF(COUNTA(SpatialOffsets[])=0,"", IF(INDEX(SpatialOffsets[Spatial Offset Type],$A6)="","",
CONCATENATE("  - &amp;SpatialOffsetID",TEXT($A6,"0000"),
" {","SpatialOffsetTypeCV:  ",CHAR(34),INDEX(SpatialOffsets[Spatial Offset Type],$A6),CHAR(34),
", Offset1Value:  ",INDEX(SpatialOffsets[Offset 1 Value],$A6),
", Offset1UnitID:  ",CHAR(34),INDEX(SpatialOffsets[Offset 1 Unit],$A6),CHAR(34),
", Offset2Value:  ",INDEX(SpatialOffsets[Offset 2 Value],$A6),
", Offset2UnitID:  ",CHAR(34),INDEX(SpatialOffsets[Offset 2 Unit],$A6),CHAR(34),
", Offset3Value:  ",INDEX(SpatialOffsets[Offset 3 Value],$A6),
", Offset3UnitID:  ",CHAR(34),INDEX(SpatialOffsets[Offset 3 Unit],$A6),CHAR(34),,"}")))</f>
        <v/>
      </c>
      <c r="O6" t="str">
        <f>IF(COUNTA(RelatedFeatures[])=0,"", IF(INDEX(RelatedFeatures[First Sampling Feature Code],$A6)="","",
CONCATENATE("  - &amp;RelationID",TEXT($A6,"0000"),
" {","SamplingFeatureID:  *SamplingFeatureID",TEXT(MATCH(INDEX(RelatedFeatures[First Sampling Feature Code],$A6),SamplingFeatures[Feature Code],0),"0000"),
", RelationshipTypeCV:  ",CHAR(34),INDEX(RelatedFeatures[Relationship Type],$A6),CHAR(34),
", RelatedFeatureID: *SamplingFeatureID",TEXT(MATCH(INDEX(RelatedFeatures[Second Sampling Feature Code],$A6),SamplingFeatures[Feature Code],0),"0000"),
", SpatialOffsetID:  ",IF(INDEX(RelatedFeatures[Offset Number],$A6)="","",CONCATENATE("*SpatialOffsetID",TEXT(INDEX(RelatedFeatures[Offset Number],$A6),"0000"))),"}")))</f>
        <v xml:space="preserve">  - &amp;RelationID0003 {SamplingFeatureID:  *SamplingFeatureID0005, RelationshipTypeCV:  "wasCollectedAt", RelatedFeatureID: *SamplingFeatureID0002, SpatialOffsetID:  }</v>
      </c>
      <c r="P6" t="str">
        <f>IF(INDEX(Methods[Method Type],$A6)="","",
CONCATENATE("  - &amp;MethodID",TEXT($A6,"0000"),
" {","MethodTypeCV:  ",CHAR(34),INDEX(Methods[Method Type],$A6),CHAR(34),
", MethodCode:  ",CHAR(34),INDEX(Methods[Method Code],$A6),CHAR(34),
", MethodName:  ",CHAR(34),INDEX(Methods[Method Name],$A6),CHAR(34),
", MethodDescription:  ",CHAR(34),INDEX(Methods[Method Description],$A6),CHAR(34),
", MethodLink:  ",CHAR(34),INDEX(Methods[Method Link],$A6),CHAR(34),
", OrganizationID: *OrganizationID",TEXT(MATCH(INDEX(Methods[Organization Name],$A6),Organizations[Organization Name],0),"0000"),"}"))</f>
        <v xml:space="preserve">  - &amp;MethodID0003 {MethodTypeCV:  "Specimen analysis", MethodCode:  "EPA353.2", MethodName:  "Nitrate-Nitrite Colorometric Automated Cadmium Reduction", MethodDescription:  "Nitrate-Nitrite Colorometric Automated Cadmium Reduction", MethodLink:  "http://data.iutahepscor.org", OrganizationID: *OrganizationID0001}</v>
      </c>
      <c r="Q6" t="str">
        <f>IF(INDEX(Variables[Variable Type],$A6)="","",
CONCATENATE("  - &amp;VariableID",TEXT($A6,"0000"),
" {","VariableTypeCV:  ",CHAR(34),INDEX(Variables[Variable Type],$A6),CHAR(34),
", VariableCode:  ",CHAR(34),INDEX(Variables[Variable Code],$A6),CHAR(34),
", VariableNameCV:  ",CHAR(34),INDEX(Variables[Variable Name],$A6),CHAR(34),
", VariableDefinition:  ",CHAR(34),INDEX(Variables[Variable Definition],$A6),CHAR(34),
", SpecciationCV:  ",CHAR(34),INDEX(Variables[Speciation],$A6),CHAR(34),
", NoDataValue:  ",CHAR(34),INDEX(Variables[No Data Value],$A6),CHAR(34),"}"))</f>
        <v xml:space="preserve">  - &amp;VariableID0003 {VariableTypeCV:  "Chemistry", VariableCode:  "Nitrate", VariableNameCV:  "Nitrogen, dissolved nitrite (NO2) + Nitrate (NO3)", VariableDefinition:  "", SpecciationCV:  "", NoDataValue:  "-9999"}</v>
      </c>
    </row>
    <row r="7" spans="1:17" x14ac:dyDescent="0.25">
      <c r="A7">
        <v>4</v>
      </c>
      <c r="C7" t="str">
        <f>IF(DatasetTitle="","PLEASE FILL IN THE DATASET TITLE IN THE DATASET CITATION TAB",CONCATENATE("  DataSetTitle:  ",CHAR(34),DatasetTitle,CHAR(34)))</f>
        <v xml:space="preserve">  DataSetTitle:  "Air temperature at the TW Daniels Experimental Forest Climate Station"</v>
      </c>
      <c r="D7" t="str">
        <f>IF(INDEX(People[First Name],$A7)="","",
CONCATENATE("  - &amp;PersonID",TEXT($A7,"0000"),
" {","PersonFirstName:  ",CHAR(34),INDEX(People[First Name],$A7),CHAR(34),
", PersonMiddleName:  ",CHAR(34),INDEX(People[Middle Name],$A7),CHAR(34),
", PersonLastName:  ",CHAR(34),INDEX(People[Last Name],$A7),CHAR(34),"}"))</f>
        <v/>
      </c>
      <c r="E7" t="str">
        <f>IF(INDEX(Organizations[Organization Type '[CV']],$A7)="","",
CONCATENATE("  - &amp;OrganizationID",TEXT($A7,"0000"),
" {","OrganizationTypeCV:  ",CHAR(34),INDEX(Organizations[Organization Type '[CV']],$A7),CHAR(34),
", OrganizationCode:  ",CHAR(34),INDEX(Organizations[Organization Code],$A7),CHAR(34),
", OrganizationName:  ",CHAR(34),INDEX(Organizations[Organization Name],$A7),CHAR(34),
", OrganizationDescription:  ",CHAR(34),INDEX(Organizations[Organization Description],$A7),CHAR(34),
", OrganizationLink:  ",CHAR(34),INDEX(Organizations[Organization Link],$A7),CHAR(34),"}"))</f>
        <v/>
      </c>
      <c r="F7" t="str">
        <f>IF(INDEX(People[First Name],$A7)="","",
CONCATENATE("  - &amp;AffiliationID",TEXT($A7,"0000"),
" {PersonID: *PersonID",TEXT($A7,"0000"),
", OrganizationID: *OrganizationID",TEXT(MATCH(INDEX(People[Organization Name],$A7),Organizations[Organization Name],0),"0000"),
", IsPrimaryOrganizationContact: , AffiliationStartDate: , AffiliationEndDate: , PrimaryPhone: ",
", PrimaryEmail: ",CHAR(34),INDEX(People[Primary Email],$A7),CHAR(34),
", PrimaryAddress: ",CHAR(34),INDEX(People[Primary Address],$A7),CHAR(34),
", PersonLink: }"))</f>
        <v/>
      </c>
      <c r="G7" t="str">
        <f>IF(COUNTA(CitationInformation)=0,"",CONCATENATE("    CitationLink: ",CHAR(34),CitationLink,CHAR(34)))</f>
        <v xml:space="preserve">    CitationLink: "http://repository.iutahepscor.org/dataset/iutah-gamut-network-raw-data-at-tw-daniels-forest-climate-site-lr-twdef-c"</v>
      </c>
      <c r="H7" t="str">
        <f>IF(COUNTA(CitationInformation)=0,"",IF(INDEX(AuthorList[Author Name],$A7)="","",
CONCATENATE("  - &amp;AuthorListID",TEXT($A7,"0000"),
"  {CitationID: *CitationID0001",
", PersonID: *PersonID",TEXT(MATCH(INDEX(AuthorList[Author Name],$A7),People[Full Name],0),"0000"),
", AuthorOrder: ",INDEX(AuthorList[Author Number],$A7),"}")))</f>
        <v/>
      </c>
      <c r="K7" t="str">
        <f>IF(INDEX(SamplingFeatures[Feature Code],$A7)="","",
CONCATENATE("  - &amp;SamplingFeatureID",TEXT($A7,"0000"),
" {","SamplingFeatureUUID:  ",CHAR(34),INDEX(SamplingFeatures[Sampling Feature UUID],$A7),CHAR(34),
", SamplingFeatureTypeCV:  ",CHAR(34),INDEX(SamplingFeatures[Sampling Feature Type],$A7),CHAR(34),
", SamplingFeatureCode:  ",CHAR(34),INDEX(SamplingFeatures[Feature Code],$A7),CHAR(34),
", SamplingFeatureName:  ",CHAR(34),INDEX(SamplingFeatures[Feature Name],$A7),CHAR(34),
", SamplingFeatureDescription:  ",CHAR(34),INDEX(SamplingFeatures[Feature Description],$A7),CHAR(34),
", SamplingFeatureGeotypeCV:  ",CHAR(34),INDEX(SamplingFeatures[Feature Geo Type],$A7),CHAR(34),
", FeatureGeometry:  ",CHAR(34),INDEX(SamplingFeatures[Feature Geometry],$A7),CHAR(34),
", Elevation_m:  ",CHAR(34),INDEX(SamplingFeatures[Elevation_m],$A7),CHAR(34),
", ElevationDatumCV:  ",CHAR(34),ElevationDatum,CHAR(34),"}"))</f>
        <v xml:space="preserve">  - &amp;SamplingFeatureID0004 {SamplingFeatureUUID:  "", SamplingFeatureTypeCV:  "Specimen", SamplingFeatureCode:  "D102", SamplingFeatureName:  "Specimen D102", SamplingFeatureDescription:  "", SamplingFeatureGeotypeCV:  "Not applicable", FeatureGeometry:  "", Elevation_m:  "", ElevationDatumCV:  "MSL"}</v>
      </c>
      <c r="L7" t="str">
        <f>IF(INDEX(SamplingFeatures[Sampling Feature Type],$A7)&lt;&gt;"Site","",
CONCATENATE("  - &amp;SiteID",TEXT(SUMPRODUCT(--($L$3:$L6&lt;&gt;"")),"0000"),
" {","SamplingFeatureID:  *SamplingFeatureID",TEXT($A7,"0000"),
", SiteTypeCV:  ",CHAR(34),INDEX(Sites[Site Type],$A7),CHAR(34),
", Latitude:  ",INDEX(Sites[Latitude],$A7),
", Longitude:  ",INDEX(Sites[Longitude],$A7),
", SRSName:  ",CHAR(34),LatLonDatum,CHAR(34),"}"))</f>
        <v/>
      </c>
      <c r="M7" t="str">
        <f>IF(INDEX(SamplingFeatures[Sampling Feature Type],$A7)&lt;&gt;"Specimen","",
CONCATENATE("  - &amp;SpecimenID",TEXT(SUMPRODUCT(--($M$3:$M6&lt;&gt;"")),"0000"),
" {","SamplingFeatureID:  *SamplingFeatureID",TEXT($A7,"0000"),
", SpecimenTypeCV:  ",CHAR(34),INDEX(Specimens[Specimen Type],$A7),CHAR(34),
", SpecimenMediumCV:  ",INDEX(Specimens[Specimen Medium],$A7),
", IsFieldSpecimen:  ",CHAR(34),INDEX(Specimens[Is Field Specimen?],$A7),CHAR(34),"}"))</f>
        <v xml:space="preserve">  - &amp;SpecimenID0002 {SamplingFeatureID:  *SamplingFeatureID0004, SpecimenTypeCV:  "Grab", SpecimenMediumCV:  Liquid aqueous, IsFieldSpecimen:  "TRUE"}</v>
      </c>
      <c r="N7" t="str">
        <f>IF(COUNTA(SpatialOffsets[])=0,"", IF(INDEX(SpatialOffsets[Spatial Offset Type],$A7)="","",
CONCATENATE("  - &amp;SpatialOffsetID",TEXT($A7,"0000"),
" {","SpatialOffsetTypeCV:  ",CHAR(34),INDEX(SpatialOffsets[Spatial Offset Type],$A7),CHAR(34),
", Offset1Value:  ",INDEX(SpatialOffsets[Offset 1 Value],$A7),
", Offset1UnitID:  ",CHAR(34),INDEX(SpatialOffsets[Offset 1 Unit],$A7),CHAR(34),
", Offset2Value:  ",INDEX(SpatialOffsets[Offset 2 Value],$A7),
", Offset2UnitID:  ",CHAR(34),INDEX(SpatialOffsets[Offset 2 Unit],$A7),CHAR(34),
", Offset3Value:  ",INDEX(SpatialOffsets[Offset 3 Value],$A7),
", Offset3UnitID:  ",CHAR(34),INDEX(SpatialOffsets[Offset 3 Unit],$A7),CHAR(34),,"}")))</f>
        <v/>
      </c>
      <c r="O7" t="str">
        <f>IF(COUNTA(RelatedFeatures[])=0,"", IF(INDEX(RelatedFeatures[First Sampling Feature Code],$A7)="","",
CONCATENATE("  - &amp;RelationID",TEXT($A7,"0000"),
" {","SamplingFeatureID:  *SamplingFeatureID",TEXT(MATCH(INDEX(RelatedFeatures[First Sampling Feature Code],$A7),SamplingFeatures[Feature Code],0),"0000"),
", RelationshipTypeCV:  ",CHAR(34),INDEX(RelatedFeatures[Relationship Type],$A7),CHAR(34),
", RelatedFeatureID: *SamplingFeatureID",TEXT(MATCH(INDEX(RelatedFeatures[Second Sampling Feature Code],$A7),SamplingFeatures[Feature Code],0),"0000"),
", SpatialOffsetID:  ",IF(INDEX(RelatedFeatures[Offset Number],$A7)="","",CONCATENATE("*SpatialOffsetID",TEXT(INDEX(RelatedFeatures[Offset Number],$A7),"0000"))),"}")))</f>
        <v xml:space="preserve">  - &amp;RelationID0004 {SamplingFeatureID:  *SamplingFeatureID0006, RelationshipTypeCV:  "wasCollectedAt", RelatedFeatureID: *SamplingFeatureID0002, SpatialOffsetID:  }</v>
      </c>
      <c r="P7" t="str">
        <f>IF(INDEX(Methods[Method Type],$A7)="","",
CONCATENATE("  - &amp;MethodID",TEXT($A7,"0000"),
" {","MethodTypeCV:  ",CHAR(34),INDEX(Methods[Method Type],$A7),CHAR(34),
", MethodCode:  ",CHAR(34),INDEX(Methods[Method Code],$A7),CHAR(34),
", MethodName:  ",CHAR(34),INDEX(Methods[Method Name],$A7),CHAR(34),
", MethodDescription:  ",CHAR(34),INDEX(Methods[Method Description],$A7),CHAR(34),
", MethodLink:  ",CHAR(34),INDEX(Methods[Method Link],$A7),CHAR(34),
", OrganizationID: *OrganizationID",TEXT(MATCH(INDEX(Methods[Organization Name],$A7),Organizations[Organization Name],0),"0000"),"}"))</f>
        <v xml:space="preserve">  - &amp;MethodID0004 {MethodTypeCV:  "Specimen analysis", MethodCode:  "TotalNitrogen", MethodName:  "Astoria Total Nitrogen", MethodDescription:  "Determination of total Nitrogen by persulphate oxidation digestion and cadmium reduction method", MethodLink:  "http://data.iutahepscor.org", OrganizationID: *OrganizationID0001}</v>
      </c>
      <c r="Q7" t="str">
        <f>IF(INDEX(Variables[Variable Type],$A7)="","",
CONCATENATE("  - &amp;VariableID",TEXT($A7,"0000"),
" {","VariableTypeCV:  ",CHAR(34),INDEX(Variables[Variable Type],$A7),CHAR(34),
", VariableCode:  ",CHAR(34),INDEX(Variables[Variable Code],$A7),CHAR(34),
", VariableNameCV:  ",CHAR(34),INDEX(Variables[Variable Name],$A7),CHAR(34),
", VariableDefinition:  ",CHAR(34),INDEX(Variables[Variable Definition],$A7),CHAR(34),
", SpecciationCV:  ",CHAR(34),INDEX(Variables[Speciation],$A7),CHAR(34),
", NoDataValue:  ",CHAR(34),INDEX(Variables[No Data Value],$A7),CHAR(34),"}"))</f>
        <v xml:space="preserve">  - &amp;VariableID0004 {VariableTypeCV:  "Climate", VariableCode:  "AirtTemp_Avg", VariableNameCV:  "Temperature", VariableDefinition:  "", SpecciationCV:  "", NoDataValue:  "-9999"}</v>
      </c>
    </row>
    <row r="8" spans="1:17" x14ac:dyDescent="0.25">
      <c r="A8">
        <v>5</v>
      </c>
      <c r="C8" t="str">
        <f>CONCATENATE("  DataSetAbstract:  ",IF(DatasetAbstract="","",CONCATENATE(CHAR(34),DatasetAbstract,CHAR(34))))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  <c r="D8" t="str">
        <f>IF(INDEX(People[First Name],$A8)="","",
CONCATENATE("  - &amp;PersonID",TEXT($A8,"0000"),
" {","PersonFirstName:  ",CHAR(34),INDEX(People[First Name],$A8),CHAR(34),
", PersonMiddleName:  ",CHAR(34),INDEX(People[Middle Name],$A8),CHAR(34),
", PersonLastName:  ",CHAR(34),INDEX(People[Last Name],$A8),CHAR(34),"}"))</f>
        <v/>
      </c>
      <c r="E8" t="str">
        <f>IF(INDEX(Organizations[Organization Type '[CV']],$A8)="","",
CONCATENATE("  - &amp;OrganizationID",TEXT($A8,"0000"),
" {","OrganizationTypeCV:  ",CHAR(34),INDEX(Organizations[Organization Type '[CV']],$A8),CHAR(34),
", OrganizationCode:  ",CHAR(34),INDEX(Organizations[Organization Code],$A8),CHAR(34),
", OrganizationName:  ",CHAR(34),INDEX(Organizations[Organization Name],$A8),CHAR(34),
", OrganizationDescription:  ",CHAR(34),INDEX(Organizations[Organization Description],$A8),CHAR(34),
", OrganizationLink:  ",CHAR(34),INDEX(Organizations[Organization Link],$A8),CHAR(34),"}"))</f>
        <v/>
      </c>
      <c r="F8" t="str">
        <f>IF(INDEX(People[First Name],$A8)="","",
CONCATENATE("  - &amp;AffiliationID",TEXT($A8,"0000"),
" {PersonID: *PersonID",TEXT($A8,"0000"),
", OrganizationID: *OrganizationID",TEXT(MATCH(INDEX(People[Organization Name],$A8),Organizations[Organization Name],0),"0000"),
", IsPrimaryOrganizationContact: , AffiliationStartDate: , AffiliationEndDate: , PrimaryPhone: ",
", PrimaryEmail: ",CHAR(34),INDEX(People[Primary Email],$A8),CHAR(34),
", PrimaryAddress: ",CHAR(34),INDEX(People[Primary Address],$A8),CHAR(34),
", PersonLink: }"))</f>
        <v/>
      </c>
      <c r="H8" t="str">
        <f>IF(COUNTA(CitationInformation)=0,"",IF(INDEX(AuthorList[Author Name],$A8)="","",
CONCATENATE("  - &amp;AuthorListID",TEXT($A8,"0000"),
"  {CitationID: *CitationID0001",
", PersonID: *PersonID",TEXT(MATCH(INDEX(AuthorList[Author Name],$A8),People[Full Name],0),"0000"),
", AuthorOrder: ",INDEX(AuthorList[Author Number],$A8),"}")))</f>
        <v/>
      </c>
      <c r="K8" t="str">
        <f>IF(INDEX(SamplingFeatures[Feature Code],$A8)="","",
CONCATENATE("  - &amp;SamplingFeatureID",TEXT($A8,"0000"),
" {","SamplingFeatureUUID:  ",CHAR(34),INDEX(SamplingFeatures[Sampling Feature UUID],$A8),CHAR(34),
", SamplingFeatureTypeCV:  ",CHAR(34),INDEX(SamplingFeatures[Sampling Feature Type],$A8),CHAR(34),
", SamplingFeatureCode:  ",CHAR(34),INDEX(SamplingFeatures[Feature Code],$A8),CHAR(34),
", SamplingFeatureName:  ",CHAR(34),INDEX(SamplingFeatures[Feature Name],$A8),CHAR(34),
", SamplingFeatureDescription:  ",CHAR(34),INDEX(SamplingFeatures[Feature Description],$A8),CHAR(34),
", SamplingFeatureGeotypeCV:  ",CHAR(34),INDEX(SamplingFeatures[Feature Geo Type],$A8),CHAR(34),
", FeatureGeometry:  ",CHAR(34),INDEX(SamplingFeatures[Feature Geometry],$A8),CHAR(34),
", Elevation_m:  ",CHAR(34),INDEX(SamplingFeatures[Elevation_m],$A8),CHAR(34),
", ElevationDatumCV:  ",CHAR(34),ElevationDatum,CHAR(34),"}"))</f>
        <v xml:space="preserve">  - &amp;SamplingFeatureID0005 {SamplingFeatureUUID:  "", SamplingFeatureTypeCV:  "Specimen", SamplingFeatureCode:  "D3236", SamplingFeatureName:  "Specimen D3236", SamplingFeatureDescription:  "", SamplingFeatureGeotypeCV:  "Not applicable", FeatureGeometry:  "", Elevation_m:  "", ElevationDatumCV:  "MSL"}</v>
      </c>
      <c r="L8" t="str">
        <f>IF(INDEX(SamplingFeatures[Sampling Feature Type],$A8)&lt;&gt;"Site","",
CONCATENATE("  - &amp;SiteID",TEXT(SUMPRODUCT(--($L$3:$L7&lt;&gt;"")),"0000"),
" {","SamplingFeatureID:  *SamplingFeatureID",TEXT($A8,"0000"),
", SiteTypeCV:  ",CHAR(34),INDEX(Sites[Site Type],$A8),CHAR(34),
", Latitude:  ",INDEX(Sites[Latitude],$A8),
", Longitude:  ",INDEX(Sites[Longitude],$A8),
", SRSName:  ",CHAR(34),LatLonDatum,CHAR(34),"}"))</f>
        <v/>
      </c>
      <c r="M8" t="str">
        <f>IF(INDEX(SamplingFeatures[Sampling Feature Type],$A8)&lt;&gt;"Specimen","",
CONCATENATE("  - &amp;SpecimenID",TEXT(SUMPRODUCT(--($M$3:$M7&lt;&gt;"")),"0000"),
" {","SamplingFeatureID:  *SamplingFeatureID",TEXT($A8,"0000"),
", SpecimenTypeCV:  ",CHAR(34),INDEX(Specimens[Specimen Type],$A8),CHAR(34),
", SpecimenMediumCV:  ",INDEX(Specimens[Specimen Medium],$A8),
", IsFieldSpecimen:  ",CHAR(34),INDEX(Specimens[Is Field Specimen?],$A8),CHAR(34),"}"))</f>
        <v xml:space="preserve">  - &amp;SpecimenID0003 {SamplingFeatureID:  *SamplingFeatureID0005, SpecimenTypeCV:  "Grab", SpecimenMediumCV:  Liquid aqueous, IsFieldSpecimen:  "TRUE"}</v>
      </c>
      <c r="N8" t="str">
        <f>IF(COUNTA(SpatialOffsets[])=0,"", IF(INDEX(SpatialOffsets[Spatial Offset Type],$A8)="","",
CONCATENATE("  - &amp;SpatialOffsetID",TEXT($A8,"0000"),
" {","SpatialOffsetTypeCV:  ",CHAR(34),INDEX(SpatialOffsets[Spatial Offset Type],$A8),CHAR(34),
", Offset1Value:  ",INDEX(SpatialOffsets[Offset 1 Value],$A8),
", Offset1UnitID:  ",CHAR(34),INDEX(SpatialOffsets[Offset 1 Unit],$A8),CHAR(34),
", Offset2Value:  ",INDEX(SpatialOffsets[Offset 2 Value],$A8),
", Offset2UnitID:  ",CHAR(34),INDEX(SpatialOffsets[Offset 2 Unit],$A8),CHAR(34),
", Offset3Value:  ",INDEX(SpatialOffsets[Offset 3 Value],$A8),
", Offset3UnitID:  ",CHAR(34),INDEX(SpatialOffsets[Offset 3 Unit],$A8),CHAR(34),,"}")))</f>
        <v/>
      </c>
      <c r="O8" t="str">
        <f>IF(COUNTA(RelatedFeatures[])=0,"", IF(INDEX(RelatedFeatures[First Sampling Feature Code],$A8)="","",
CONCATENATE("  - &amp;RelationID",TEXT($A8,"0000"),
" {","SamplingFeatureID:  *SamplingFeatureID",TEXT(MATCH(INDEX(RelatedFeatures[First Sampling Feature Code],$A8),SamplingFeatures[Feature Code],0),"0000"),
", RelationshipTypeCV:  ",CHAR(34),INDEX(RelatedFeatures[Relationship Type],$A8),CHAR(34),
", RelatedFeatureID: *SamplingFeatureID",TEXT(MATCH(INDEX(RelatedFeatures[Second Sampling Feature Code],$A8),SamplingFeatures[Feature Code],0),"0000"),
", SpatialOffsetID:  ",IF(INDEX(RelatedFeatures[Offset Number],$A8)="","",CONCATENATE("*SpatialOffsetID",TEXT(INDEX(RelatedFeatures[Offset Number],$A8),"0000"))),"}")))</f>
        <v/>
      </c>
      <c r="P8" t="str">
        <f>IF(INDEX(Methods[Method Type],$A8)="","",
CONCATENATE("  - &amp;MethodID",TEXT($A8,"0000"),
" {","MethodTypeCV:  ",CHAR(34),INDEX(Methods[Method Type],$A8),CHAR(34),
", MethodCode:  ",CHAR(34),INDEX(Methods[Method Code],$A8),CHAR(34),
", MethodName:  ",CHAR(34),INDEX(Methods[Method Name],$A8),CHAR(34),
", MethodDescription:  ",CHAR(34),INDEX(Methods[Method Description],$A8),CHAR(34),
", MethodLink:  ",CHAR(34),INDEX(Methods[Method Link],$A8),CHAR(34),
", OrganizationID: *OrganizationID",TEXT(MATCH(INDEX(Methods[Organization Name],$A8),Organizations[Organization Name],0),"0000"),"}"))</f>
        <v xml:space="preserve">  - &amp;MethodID0005 {MethodTypeCV:  "Specimen analysis", MethodCode:  "TotalPhosphorus", MethodName:  "Astoria Total Phosphorus", MethodDescription:  "Determination of total phosphorus by persulphate oxidation digestion and ascorbic acid method", MethodLink:  "http://data.iutahepscor.org", OrganizationID: *OrganizationID0001}</v>
      </c>
      <c r="Q8" t="str">
        <f>IF(INDEX(Variables[Variable Type],$A8)="","",
CONCATENATE("  - &amp;VariableID",TEXT($A8,"0000"),
" {","VariableTypeCV:  ",CHAR(34),INDEX(Variables[Variable Type],$A8),CHAR(34),
", VariableCode:  ",CHAR(34),INDEX(Variables[Variable Code],$A8),CHAR(34),
", VariableNameCV:  ",CHAR(34),INDEX(Variables[Variable Name],$A8),CHAR(34),
", VariableDefinition:  ",CHAR(34),INDEX(Variables[Variable Definition],$A8),CHAR(34),
", SpecciationCV:  ",CHAR(34),INDEX(Variables[Speciation],$A8),CHAR(34),
", NoDataValue:  ",CHAR(34),INDEX(Variables[No Data Value],$A8),CHAR(34),"}"))</f>
        <v xml:space="preserve">  - &amp;VariableID0005 {VariableTypeCV:  "Climate", VariableCode:  "AirtTemp_Min", VariableNameCV:  "Temperature", VariableDefinition:  "", SpecciationCV:  "", NoDataValue:  "-9999"}</v>
      </c>
    </row>
    <row r="9" spans="1:17" x14ac:dyDescent="0.25">
      <c r="A9">
        <v>6</v>
      </c>
      <c r="D9" t="str">
        <f>IF(INDEX(People[First Name],$A9)="","",
CONCATENATE("  - &amp;PersonID",TEXT($A9,"0000"),
" {","PersonFirstName:  ",CHAR(34),INDEX(People[First Name],$A9),CHAR(34),
", PersonMiddleName:  ",CHAR(34),INDEX(People[Middle Name],$A9),CHAR(34),
", PersonLastName:  ",CHAR(34),INDEX(People[Last Name],$A9),CHAR(34),"}"))</f>
        <v/>
      </c>
      <c r="E9" t="str">
        <f>IF(INDEX(Organizations[Organization Type '[CV']],$A9)="","",
CONCATENATE("  - &amp;OrganizationID",TEXT($A9,"0000"),
" {","OrganizationTypeCV:  ",CHAR(34),INDEX(Organizations[Organization Type '[CV']],$A9),CHAR(34),
", OrganizationCode:  ",CHAR(34),INDEX(Organizations[Organization Code],$A9),CHAR(34),
", OrganizationName:  ",CHAR(34),INDEX(Organizations[Organization Name],$A9),CHAR(34),
", OrganizationDescription:  ",CHAR(34),INDEX(Organizations[Organization Description],$A9),CHAR(34),
", OrganizationLink:  ",CHAR(34),INDEX(Organizations[Organization Link],$A9),CHAR(34),"}"))</f>
        <v/>
      </c>
      <c r="F9" t="str">
        <f>IF(INDEX(People[First Name],$A9)="","",
CONCATENATE("  - &amp;AffiliationID",TEXT($A9,"0000"),
" {PersonID: *PersonID",TEXT($A9,"0000"),
", OrganizationID: *OrganizationID",TEXT(MATCH(INDEX(People[Organization Name],$A9),Organizations[Organization Name],0),"0000"),
", IsPrimaryOrganizationContact: , AffiliationStartDate: , AffiliationEndDate: , PrimaryPhone: ",
", PrimaryEmail: ",CHAR(34),INDEX(People[Primary Email],$A9),CHAR(34),
", PrimaryAddress: ",CHAR(34),INDEX(People[Primary Address],$A9),CHAR(34),
", PersonLink: }"))</f>
        <v/>
      </c>
      <c r="H9" t="str">
        <f>IF(COUNTA(CitationInformation)=0,"",IF(INDEX(AuthorList[Author Name],$A9)="","",
CONCATENATE("  - &amp;AuthorListID",TEXT($A9,"0000"),
"  {CitationID: *CitationID0001",
", PersonID: *PersonID",TEXT(MATCH(INDEX(AuthorList[Author Name],$A9),People[Full Name],0),"0000"),
", AuthorOrder: ",INDEX(AuthorList[Author Number],$A9),"}")))</f>
        <v/>
      </c>
      <c r="K9" t="str">
        <f>IF(INDEX(SamplingFeatures[Feature Code],$A9)="","",
CONCATENATE("  - &amp;SamplingFeatureID",TEXT($A9,"0000"),
" {","SamplingFeatureUUID:  ",CHAR(34),INDEX(SamplingFeatures[Sampling Feature UUID],$A9),CHAR(34),
", SamplingFeatureTypeCV:  ",CHAR(34),INDEX(SamplingFeatures[Sampling Feature Type],$A9),CHAR(34),
", SamplingFeatureCode:  ",CHAR(34),INDEX(SamplingFeatures[Feature Code],$A9),CHAR(34),
", SamplingFeatureName:  ",CHAR(34),INDEX(SamplingFeatures[Feature Name],$A9),CHAR(34),
", SamplingFeatureDescription:  ",CHAR(34),INDEX(SamplingFeatures[Feature Description],$A9),CHAR(34),
", SamplingFeatureGeotypeCV:  ",CHAR(34),INDEX(SamplingFeatures[Feature Geo Type],$A9),CHAR(34),
", FeatureGeometry:  ",CHAR(34),INDEX(SamplingFeatures[Feature Geometry],$A9),CHAR(34),
", Elevation_m:  ",CHAR(34),INDEX(SamplingFeatures[Elevation_m],$A9),CHAR(34),
", ElevationDatumCV:  ",CHAR(34),ElevationDatum,CHAR(34),"}"))</f>
        <v xml:space="preserve">  - &amp;SamplingFeatureID0006 {SamplingFeatureUUID:  "", SamplingFeatureTypeCV:  "Specimen", SamplingFeatureCode:  "524", SamplingFeatureName:  "Specimen 524", SamplingFeatureDescription:  "", SamplingFeatureGeotypeCV:  "Not applicable", FeatureGeometry:  "", Elevation_m:  "", ElevationDatumCV:  "MSL"}</v>
      </c>
      <c r="L9" t="str">
        <f>IF(INDEX(SamplingFeatures[Sampling Feature Type],$A9)&lt;&gt;"Site","",
CONCATENATE("  - &amp;SiteID",TEXT(SUMPRODUCT(--($L$3:$L8&lt;&gt;"")),"0000"),
" {","SamplingFeatureID:  *SamplingFeatureID",TEXT($A9,"0000"),
", SiteTypeCV:  ",CHAR(34),INDEX(Sites[Site Type],$A9),CHAR(34),
", Latitude:  ",INDEX(Sites[Latitude],$A9),
", Longitude:  ",INDEX(Sites[Longitude],$A9),
", SRSName:  ",CHAR(34),LatLonDatum,CHAR(34),"}"))</f>
        <v/>
      </c>
      <c r="M9" t="str">
        <f>IF(INDEX(SamplingFeatures[Sampling Feature Type],$A9)&lt;&gt;"Specimen","",
CONCATENATE("  - &amp;SpecimenID",TEXT(SUMPRODUCT(--($M$3:$M8&lt;&gt;"")),"0000"),
" {","SamplingFeatureID:  *SamplingFeatureID",TEXT($A9,"0000"),
", SpecimenTypeCV:  ",CHAR(34),INDEX(Specimens[Specimen Type],$A9),CHAR(34),
", SpecimenMediumCV:  ",INDEX(Specimens[Specimen Medium],$A9),
", IsFieldSpecimen:  ",CHAR(34),INDEX(Specimens[Is Field Specimen?],$A9),CHAR(34),"}"))</f>
        <v xml:space="preserve">  - &amp;SpecimenID0004 {SamplingFeatureID:  *SamplingFeatureID0006, SpecimenTypeCV:  "Grab", SpecimenMediumCV:  Liquid aqueous, IsFieldSpecimen:  "TRUE"}</v>
      </c>
      <c r="N9" t="str">
        <f>IF(COUNTA(SpatialOffsets[])=0,"", IF(INDEX(SpatialOffsets[Spatial Offset Type],$A9)="","",
CONCATENATE("  - &amp;SpatialOffsetID",TEXT($A9,"0000"),
" {","SpatialOffsetTypeCV:  ",CHAR(34),INDEX(SpatialOffsets[Spatial Offset Type],$A9),CHAR(34),
", Offset1Value:  ",INDEX(SpatialOffsets[Offset 1 Value],$A9),
", Offset1UnitID:  ",CHAR(34),INDEX(SpatialOffsets[Offset 1 Unit],$A9),CHAR(34),
", Offset2Value:  ",INDEX(SpatialOffsets[Offset 2 Value],$A9),
", Offset2UnitID:  ",CHAR(34),INDEX(SpatialOffsets[Offset 2 Unit],$A9),CHAR(34),
", Offset3Value:  ",INDEX(SpatialOffsets[Offset 3 Value],$A9),
", Offset3UnitID:  ",CHAR(34),INDEX(SpatialOffsets[Offset 3 Unit],$A9),CHAR(34),,"}")))</f>
        <v/>
      </c>
      <c r="O9" t="str">
        <f>IF(COUNTA(RelatedFeatures[])=0,"", IF(INDEX(RelatedFeatures[First Sampling Feature Code],$A9)="","",
CONCATENATE("  - &amp;RelationID",TEXT($A9,"0000"),
" {","SamplingFeatureID:  *SamplingFeatureID",TEXT(MATCH(INDEX(RelatedFeatures[First Sampling Feature Code],$A9),SamplingFeatures[Feature Code],0),"0000"),
", RelationshipTypeCV:  ",CHAR(34),INDEX(RelatedFeatures[Relationship Type],$A9),CHAR(34),
", RelatedFeatureID: *SamplingFeatureID",TEXT(MATCH(INDEX(RelatedFeatures[Second Sampling Feature Code],$A9),SamplingFeatures[Feature Code],0),"0000"),
", SpatialOffsetID:  ",IF(INDEX(RelatedFeatures[Offset Number],$A9)="","",CONCATENATE("*SpatialOffsetID",TEXT(INDEX(RelatedFeatures[Offset Number],$A9),"0000"))),"}")))</f>
        <v/>
      </c>
      <c r="P9" t="str">
        <f>IF(INDEX(Methods[Method Type],$A9)="","",
CONCATENATE("  - &amp;MethodID",TEXT($A9,"0000"),
" {","MethodTypeCV:  ",CHAR(34),INDEX(Methods[Method Type],$A9),CHAR(34),
", MethodCode:  ",CHAR(34),INDEX(Methods[Method Code],$A9),CHAR(34),
", MethodName:  ",CHAR(34),INDEX(Methods[Method Name],$A9),CHAR(34),
", MethodDescription:  ",CHAR(34),INDEX(Methods[Method Description],$A9),CHAR(34),
", MethodLink:  ",CHAR(34),INDEX(Methods[Method Link],$A9),CHAR(34),
", OrganizationID: *OrganizationID",TEXT(MATCH(INDEX(Methods[Organization Name],$A9),Organizations[Organization Name],0),"0000"),"}"))</f>
        <v/>
      </c>
      <c r="Q9" t="str">
        <f>IF(INDEX(Variables[Variable Type],$A9)="","",
CONCATENATE("  - &amp;VariableID",TEXT($A9,"0000"),
" {","VariableTypeCV:  ",CHAR(34),INDEX(Variables[Variable Type],$A9),CHAR(34),
", VariableCode:  ",CHAR(34),INDEX(Variables[Variable Code],$A9),CHAR(34),
", VariableNameCV:  ",CHAR(34),INDEX(Variables[Variable Name],$A9),CHAR(34),
", VariableDefinition:  ",CHAR(34),INDEX(Variables[Variable Definition],$A9),CHAR(34),
", SpecciationCV:  ",CHAR(34),INDEX(Variables[Speciation],$A9),CHAR(34),
", NoDataValue:  ",CHAR(34),INDEX(Variables[No Data Value],$A9),CHAR(34),"}"))</f>
        <v xml:space="preserve">  - &amp;VariableID0006 {VariableTypeCV:  "Climate", VariableCode:  "AirtTemp_Max", VariableNameCV:  "Temperature", VariableDefinition:  "", SpecciationCV:  "", NoDataValue:  "-9999"}</v>
      </c>
    </row>
    <row r="10" spans="1:17" x14ac:dyDescent="0.25">
      <c r="A10">
        <v>7</v>
      </c>
      <c r="D10" t="str">
        <f>IF(INDEX(People[First Name],$A10)="","",
CONCATENATE("  - &amp;PersonID",TEXT($A10,"0000"),
" {","PersonFirstName:  ",CHAR(34),INDEX(People[First Name],$A10),CHAR(34),
", PersonMiddleName:  ",CHAR(34),INDEX(People[Middle Name],$A10),CHAR(34),
", PersonLastName:  ",CHAR(34),INDEX(People[Last Name],$A10),CHAR(34),"}"))</f>
        <v/>
      </c>
      <c r="E10" t="str">
        <f>IF(INDEX(Organizations[Organization Type '[CV']],$A10)="","",
CONCATENATE("  - &amp;OrganizationID",TEXT($A10,"0000"),
" {","OrganizationTypeCV:  ",CHAR(34),INDEX(Organizations[Organization Type '[CV']],$A10),CHAR(34),
", OrganizationCode:  ",CHAR(34),INDEX(Organizations[Organization Code],$A10),CHAR(34),
", OrganizationName:  ",CHAR(34),INDEX(Organizations[Organization Name],$A10),CHAR(34),
", OrganizationDescription:  ",CHAR(34),INDEX(Organizations[Organization Description],$A10),CHAR(34),
", OrganizationLink:  ",CHAR(34),INDEX(Organizations[Organization Link],$A10),CHAR(34),"}"))</f>
        <v/>
      </c>
      <c r="F10" t="str">
        <f>IF(INDEX(People[First Name],$A10)="","",
CONCATENATE("  - &amp;AffiliationID",TEXT($A10,"0000"),
" {PersonID: *PersonID",TEXT($A10,"0000"),
", OrganizationID: *OrganizationID",TEXT(MATCH(INDEX(People[Organization Name],$A10),Organizations[Organization Name],0),"0000"),
", IsPrimaryOrganizationContact: , AffiliationStartDate: , AffiliationEndDate: , PrimaryPhone: ",
", PrimaryEmail: ",CHAR(34),INDEX(People[Primary Email],$A10),CHAR(34),
", PrimaryAddress: ",CHAR(34),INDEX(People[Primary Address],$A10),CHAR(34),
", PersonLink: }"))</f>
        <v/>
      </c>
      <c r="H10" t="str">
        <f>IF(COUNTA(CitationInformation)=0,"",IF(INDEX(AuthorList[Author Name],$A10)="","",
CONCATENATE("  - &amp;AuthorListID",TEXT($A10,"0000"),
"  {CitationID: *CitationID0001",
", PersonID: *PersonID",TEXT(MATCH(INDEX(AuthorList[Author Name],$A10),People[Full Name],0),"0000"),
", AuthorOrder: ",INDEX(AuthorList[Author Number],$A10),"}")))</f>
        <v/>
      </c>
      <c r="K10" t="str">
        <f>IF(INDEX(SamplingFeatures[Feature Code],$A10)="","",
CONCATENATE("  - &amp;SamplingFeatureID",TEXT($A10,"0000"),
" {","SamplingFeatureUUID:  ",CHAR(34),INDEX(SamplingFeatures[Sampling Feature UUID],$A10),CHAR(34),
", SamplingFeatureTypeCV:  ",CHAR(34),INDEX(SamplingFeatures[Sampling Feature Type],$A10),CHAR(34),
", SamplingFeatureCode:  ",CHAR(34),INDEX(SamplingFeatures[Feature Code],$A10),CHAR(34),
", SamplingFeatureName:  ",CHAR(34),INDEX(SamplingFeatures[Feature Name],$A10),CHAR(34),
", SamplingFeatureDescription:  ",CHAR(34),INDEX(SamplingFeatures[Feature Description],$A10),CHAR(34),
", SamplingFeatureGeotypeCV:  ",CHAR(34),INDEX(SamplingFeatures[Feature Geo Type],$A10),CHAR(34),
", FeatureGeometry:  ",CHAR(34),INDEX(SamplingFeatures[Feature Geometry],$A10),CHAR(34),
", Elevation_m:  ",CHAR(34),INDEX(SamplingFeatures[Elevation_m],$A10),CHAR(34),
", ElevationDatumCV:  ",CHAR(34),ElevationDatum,CHAR(34),"}"))</f>
        <v xml:space="preserve">  - &amp;SamplingFeatureID0007 {SamplingFeatureUUID:  "", SamplingFeatureTypeCV:  "Site", SamplingFeatureCode:  "LR_TWDEF_C", SamplingFeatureName:  "Climate Station at TW Daniels Experimental Forest", SamplingFeatureDescription:  "This is a continuous atmospheric monitoring site that is part of the Gradients Along Mountain to Urban Transitions (GAMUT) monitoring network.", SamplingFeatureGeotypeCV:  "Point", FeatureGeometry:  "", Elevation_m:  "2629.2", ElevationDatumCV:  "MSL"}</v>
      </c>
      <c r="L10" t="str">
        <f>IF(INDEX(SamplingFeatures[Sampling Feature Type],$A10)&lt;&gt;"Site","",
CONCATENATE("  - &amp;SiteID",TEXT(SUMPRODUCT(--($L$3:$L9&lt;&gt;"")),"0000"),
" {","SamplingFeatureID:  *SamplingFeatureID",TEXT($A10,"0000"),
", SiteTypeCV:  ",CHAR(34),INDEX(Sites[Site Type],$A10),CHAR(34),
", Latitude:  ",INDEX(Sites[Latitude],$A10),
", Longitude:  ",INDEX(Sites[Longitude],$A10),
", SRSName:  ",CHAR(34),LatLonDatum,CHAR(34),"}"))</f>
        <v xml:space="preserve">  - &amp;SiteID0003 {SamplingFeatureID:  *SamplingFeatureID0007, SiteTypeCV:  "Atmosphere", Latitude:  41.864805, Longitude:  -111.507494, SRSName:  "WGS84"}</v>
      </c>
      <c r="M10" t="str">
        <f>IF(INDEX(SamplingFeatures[Sampling Feature Type],$A10)&lt;&gt;"Specimen","",
CONCATENATE("  - &amp;SpecimenID",TEXT(SUMPRODUCT(--($M$3:$M9&lt;&gt;"")),"0000"),
" {","SamplingFeatureID:  *SamplingFeatureID",TEXT($A10,"0000"),
", SpecimenTypeCV:  ",CHAR(34),INDEX(Specimens[Specimen Type],$A10),CHAR(34),
", SpecimenMediumCV:  ",INDEX(Specimens[Specimen Medium],$A10),
", IsFieldSpecimen:  ",CHAR(34),INDEX(Specimens[Is Field Specimen?],$A10),CHAR(34),"}"))</f>
        <v/>
      </c>
      <c r="N10" t="str">
        <f>IF(COUNTA(SpatialOffsets[])=0,"", IF(INDEX(SpatialOffsets[Spatial Offset Type],$A10)="","",
CONCATENATE("  - &amp;SpatialOffsetID",TEXT($A10,"0000"),
" {","SpatialOffsetTypeCV:  ",CHAR(34),INDEX(SpatialOffsets[Spatial Offset Type],$A10),CHAR(34),
", Offset1Value:  ",INDEX(SpatialOffsets[Offset 1 Value],$A10),
", Offset1UnitID:  ",CHAR(34),INDEX(SpatialOffsets[Offset 1 Unit],$A10),CHAR(34),
", Offset2Value:  ",INDEX(SpatialOffsets[Offset 2 Value],$A10),
", Offset2UnitID:  ",CHAR(34),INDEX(SpatialOffsets[Offset 2 Unit],$A10),CHAR(34),
", Offset3Value:  ",INDEX(SpatialOffsets[Offset 3 Value],$A10),
", Offset3UnitID:  ",CHAR(34),INDEX(SpatialOffsets[Offset 3 Unit],$A10),CHAR(34),,"}")))</f>
        <v/>
      </c>
      <c r="O10" t="str">
        <f>IF(COUNTA(RelatedFeatures[])=0,"", IF(INDEX(RelatedFeatures[First Sampling Feature Code],$A10)="","",
CONCATENATE("  - &amp;RelationID",TEXT($A10,"0000"),
" {","SamplingFeatureID:  *SamplingFeatureID",TEXT(MATCH(INDEX(RelatedFeatures[First Sampling Feature Code],$A10),SamplingFeatures[Feature Code],0),"0000"),
", RelationshipTypeCV:  ",CHAR(34),INDEX(RelatedFeatures[Relationship Type],$A10),CHAR(34),
", RelatedFeatureID: *SamplingFeatureID",TEXT(MATCH(INDEX(RelatedFeatures[Second Sampling Feature Code],$A10),SamplingFeatures[Feature Code],0),"0000"),
", SpatialOffsetID:  ",IF(INDEX(RelatedFeatures[Offset Number],$A10)="","",CONCATENATE("*SpatialOffsetID",TEXT(INDEX(RelatedFeatures[Offset Number],$A10),"0000"))),"}")))</f>
        <v/>
      </c>
      <c r="P10" t="str">
        <f>IF(INDEX(Methods[Method Type],$A10)="","",
CONCATENATE("  - &amp;MethodID",TEXT($A10,"0000"),
" {","MethodTypeCV:  ",CHAR(34),INDEX(Methods[Method Type],$A10),CHAR(34),
", MethodCode:  ",CHAR(34),INDEX(Methods[Method Code],$A10),CHAR(34),
", MethodName:  ",CHAR(34),INDEX(Methods[Method Name],$A10),CHAR(34),
", MethodDescription:  ",CHAR(34),INDEX(Methods[Method Description],$A10),CHAR(34),
", MethodLink:  ",CHAR(34),INDEX(Methods[Method Link],$A10),CHAR(34),
", OrganizationID: *OrganizationID",TEXT(MATCH(INDEX(Methods[Organization Name],$A10),Organizations[Organization Name],0),"0000"),"}"))</f>
        <v/>
      </c>
      <c r="Q10" t="str">
        <f>IF(INDEX(Variables[Variable Type],$A10)="","",
CONCATENATE("  - &amp;VariableID",TEXT($A10,"0000"),
" {","VariableTypeCV:  ",CHAR(34),INDEX(Variables[Variable Type],$A10),CHAR(34),
", VariableCode:  ",CHAR(34),INDEX(Variables[Variable Code],$A10),CHAR(34),
", VariableNameCV:  ",CHAR(34),INDEX(Variables[Variable Name],$A10),CHAR(34),
", VariableDefinition:  ",CHAR(34),INDEX(Variables[Variable Definition],$A10),CHAR(34),
", SpecciationCV:  ",CHAR(34),INDEX(Variables[Speciation],$A10),CHAR(34),
", NoDataValue:  ",CHAR(34),INDEX(Variables[No Data Value],$A10),CHAR(34),"}"))</f>
        <v/>
      </c>
    </row>
    <row r="11" spans="1:17" x14ac:dyDescent="0.25">
      <c r="A11">
        <v>8</v>
      </c>
      <c r="D11" t="str">
        <f>IF(INDEX(People[First Name],$A11)="","",
CONCATENATE("  - &amp;PersonID",TEXT($A11,"0000"),
" {","PersonFirstName:  ",CHAR(34),INDEX(People[First Name],$A11),CHAR(34),
", PersonMiddleName:  ",CHAR(34),INDEX(People[Middle Name],$A11),CHAR(34),
", PersonLastName:  ",CHAR(34),INDEX(People[Last Name],$A11),CHAR(34),"}"))</f>
        <v/>
      </c>
      <c r="E11" t="str">
        <f>IF(INDEX(Organizations[Organization Type '[CV']],$A11)="","",
CONCATENATE("  - &amp;OrganizationID",TEXT($A11,"0000"),
" {","OrganizationTypeCV:  ",CHAR(34),INDEX(Organizations[Organization Type '[CV']],$A11),CHAR(34),
", OrganizationCode:  ",CHAR(34),INDEX(Organizations[Organization Code],$A11),CHAR(34),
", OrganizationName:  ",CHAR(34),INDEX(Organizations[Organization Name],$A11),CHAR(34),
", OrganizationDescription:  ",CHAR(34),INDEX(Organizations[Organization Description],$A11),CHAR(34),
", OrganizationLink:  ",CHAR(34),INDEX(Organizations[Organization Link],$A11),CHAR(34),"}"))</f>
        <v/>
      </c>
      <c r="F11" t="str">
        <f>IF(INDEX(People[First Name],$A11)="","",
CONCATENATE("  - &amp;AffiliationID",TEXT($A11,"0000"),
" {PersonID: *PersonID",TEXT($A11,"0000"),
", OrganizationID: *OrganizationID",TEXT(MATCH(INDEX(People[Organization Name],$A11),Organizations[Organization Name],0),"0000"),
", IsPrimaryOrganizationContact: , AffiliationStartDate: , AffiliationEndDate: , PrimaryPhone: ",
", PrimaryEmail: ",CHAR(34),INDEX(People[Primary Email],$A11),CHAR(34),
", PrimaryAddress: ",CHAR(34),INDEX(People[Primary Address],$A11),CHAR(34),
", PersonLink: }"))</f>
        <v/>
      </c>
      <c r="H11" t="str">
        <f>IF(COUNTA(CitationInformation)=0,"",IF(INDEX(AuthorList[Author Name],$A11)="","",
CONCATENATE("  - &amp;AuthorListID",TEXT($A11,"0000"),
"  {CitationID: *CitationID0001",
", PersonID: *PersonID",TEXT(MATCH(INDEX(AuthorList[Author Name],$A11),People[Full Name],0),"0000"),
", AuthorOrder: ",INDEX(AuthorList[Author Number],$A11),"}")))</f>
        <v/>
      </c>
      <c r="K11" t="str">
        <f>IF(INDEX(SamplingFeatures[Feature Code],$A11)="","",
CONCATENATE("  - &amp;SamplingFeatureID",TEXT($A11,"0000"),
" {","SamplingFeatureUUID:  ",CHAR(34),INDEX(SamplingFeatures[Sampling Feature UUID],$A11),CHAR(34),
", SamplingFeatureTypeCV:  ",CHAR(34),INDEX(SamplingFeatures[Sampling Feature Type],$A11),CHAR(34),
", SamplingFeatureCode:  ",CHAR(34),INDEX(SamplingFeatures[Feature Code],$A11),CHAR(34),
", SamplingFeatureName:  ",CHAR(34),INDEX(SamplingFeatures[Feature Name],$A11),CHAR(34),
", SamplingFeatureDescription:  ",CHAR(34),INDEX(SamplingFeatures[Feature Description],$A11),CHAR(34),
", SamplingFeatureGeotypeCV:  ",CHAR(34),INDEX(SamplingFeatures[Feature Geo Type],$A11),CHAR(34),
", FeatureGeometry:  ",CHAR(34),INDEX(SamplingFeatures[Feature Geometry],$A11),CHAR(34),
", Elevation_m:  ",CHAR(34),INDEX(SamplingFeatures[Elevation_m],$A11),CHAR(34),
", ElevationDatumCV:  ",CHAR(34),ElevationDatum,CHAR(34),"}"))</f>
        <v/>
      </c>
      <c r="L11" t="str">
        <f>IF(INDEX(SamplingFeatures[Sampling Feature Type],$A11)&lt;&gt;"Site","",
CONCATENATE("  - &amp;SiteID",TEXT(SUMPRODUCT(--($L$3:$L10&lt;&gt;"")),"0000"),
" {","SamplingFeatureID:  *SamplingFeatureID",TEXT($A11,"0000"),
", SiteTypeCV:  ",CHAR(34),INDEX(Sites[Site Type],$A11),CHAR(34),
", Latitude:  ",INDEX(Sites[Latitude],$A11),
", Longitude:  ",INDEX(Sites[Longitude],$A11),
", SRSName:  ",CHAR(34),LatLonDatum,CHAR(34),"}"))</f>
        <v/>
      </c>
      <c r="M11" t="str">
        <f>IF(INDEX(SamplingFeatures[Sampling Feature Type],$A11)&lt;&gt;"Specimen","",
CONCATENATE("  - &amp;SpecimenID",TEXT(SUMPRODUCT(--($M$3:$M10&lt;&gt;"")),"0000"),
" {","SamplingFeatureID:  *SamplingFeatureID",TEXT($A11,"0000"),
", SpecimenTypeCV:  ",CHAR(34),INDEX(Specimens[Specimen Type],$A11),CHAR(34),
", SpecimenMediumCV:  ",INDEX(Specimens[Specimen Medium],$A11),
", IsFieldSpecimen:  ",CHAR(34),INDEX(Specimens[Is Field Specimen?],$A11),CHAR(34),"}"))</f>
        <v/>
      </c>
      <c r="N11" t="str">
        <f>IF(COUNTA(SpatialOffsets[])=0,"", IF(INDEX(SpatialOffsets[Spatial Offset Type],$A11)="","",
CONCATENATE("  - &amp;SpatialOffsetID",TEXT($A11,"0000"),
" {","SpatialOffsetTypeCV:  ",CHAR(34),INDEX(SpatialOffsets[Spatial Offset Type],$A11),CHAR(34),
", Offset1Value:  ",INDEX(SpatialOffsets[Offset 1 Value],$A11),
", Offset1UnitID:  ",CHAR(34),INDEX(SpatialOffsets[Offset 1 Unit],$A11),CHAR(34),
", Offset2Value:  ",INDEX(SpatialOffsets[Offset 2 Value],$A11),
", Offset2UnitID:  ",CHAR(34),INDEX(SpatialOffsets[Offset 2 Unit],$A11),CHAR(34),
", Offset3Value:  ",INDEX(SpatialOffsets[Offset 3 Value],$A11),
", Offset3UnitID:  ",CHAR(34),INDEX(SpatialOffsets[Offset 3 Unit],$A11),CHAR(34),,"}")))</f>
        <v/>
      </c>
      <c r="O11" t="str">
        <f>IF(COUNTA(RelatedFeatures[])=0,"", IF(INDEX(RelatedFeatures[First Sampling Feature Code],$A11)="","",
CONCATENATE("  - &amp;RelationID",TEXT($A11,"0000"),
" {","SamplingFeatureID:  *SamplingFeatureID",TEXT(MATCH(INDEX(RelatedFeatures[First Sampling Feature Code],$A11),SamplingFeatures[Feature Code],0),"0000"),
", RelationshipTypeCV:  ",CHAR(34),INDEX(RelatedFeatures[Relationship Type],$A11),CHAR(34),
", RelatedFeatureID: *SamplingFeatureID",TEXT(MATCH(INDEX(RelatedFeatures[Second Sampling Feature Code],$A11),SamplingFeatures[Feature Code],0),"0000"),
", SpatialOffsetID:  ",IF(INDEX(RelatedFeatures[Offset Number],$A11)="","",CONCATENATE("*SpatialOffsetID",TEXT(INDEX(RelatedFeatures[Offset Number],$A11),"0000"))),"}")))</f>
        <v/>
      </c>
      <c r="P11" t="str">
        <f>IF(INDEX(Methods[Method Type],$A11)="","",
CONCATENATE("  - &amp;MethodID",TEXT($A11,"0000"),
" {","MethodTypeCV:  ",CHAR(34),INDEX(Methods[Method Type],$A11),CHAR(34),
", MethodCode:  ",CHAR(34),INDEX(Methods[Method Code],$A11),CHAR(34),
", MethodName:  ",CHAR(34),INDEX(Methods[Method Name],$A11),CHAR(34),
", MethodDescription:  ",CHAR(34),INDEX(Methods[Method Description],$A11),CHAR(34),
", MethodLink:  ",CHAR(34),INDEX(Methods[Method Link],$A11),CHAR(34),
", OrganizationID: *OrganizationID",TEXT(MATCH(INDEX(Methods[Organization Name],$A11),Organizations[Organization Name],0),"0000"),"}"))</f>
        <v/>
      </c>
      <c r="Q11" t="str">
        <f>IF(INDEX(Variables[Variable Type],$A11)="","",
CONCATENATE("  - &amp;VariableID",TEXT($A11,"0000"),
" {","VariableTypeCV:  ",CHAR(34),INDEX(Variables[Variable Type],$A11),CHAR(34),
", VariableCode:  ",CHAR(34),INDEX(Variables[Variable Code],$A11),CHAR(34),
", VariableNameCV:  ",CHAR(34),INDEX(Variables[Variable Name],$A11),CHAR(34),
", VariableDefinition:  ",CHAR(34),INDEX(Variables[Variable Definition],$A11),CHAR(34),
", SpecciationCV:  ",CHAR(34),INDEX(Variables[Speciation],$A11),CHAR(34),
", NoDataValue:  ",CHAR(34),INDEX(Variables[No Data Value],$A11),CHAR(34),"}"))</f>
        <v/>
      </c>
    </row>
    <row r="12" spans="1:17" x14ac:dyDescent="0.25">
      <c r="A12">
        <v>9</v>
      </c>
      <c r="D12" t="str">
        <f>IF(INDEX(People[First Name],$A12)="","",
CONCATENATE("  - &amp;PersonID",TEXT($A12,"0000"),
" {","PersonFirstName:  ",CHAR(34),INDEX(People[First Name],$A12),CHAR(34),
", PersonMiddleName:  ",CHAR(34),INDEX(People[Middle Name],$A12),CHAR(34),
", PersonLastName:  ",CHAR(34),INDEX(People[Last Name],$A12),CHAR(34),"}"))</f>
        <v/>
      </c>
      <c r="E12" t="str">
        <f>IF(INDEX(Organizations[Organization Type '[CV']],$A12)="","",
CONCATENATE("  - &amp;OrganizationID",TEXT($A12,"0000"),
" {","OrganizationTypeCV:  ",CHAR(34),INDEX(Organizations[Organization Type '[CV']],$A12),CHAR(34),
", OrganizationCode:  ",CHAR(34),INDEX(Organizations[Organization Code],$A12),CHAR(34),
", OrganizationName:  ",CHAR(34),INDEX(Organizations[Organization Name],$A12),CHAR(34),
", OrganizationDescription:  ",CHAR(34),INDEX(Organizations[Organization Description],$A12),CHAR(34),
", OrganizationLink:  ",CHAR(34),INDEX(Organizations[Organization Link],$A12),CHAR(34),"}"))</f>
        <v/>
      </c>
      <c r="F12" t="str">
        <f>IF(INDEX(People[First Name],$A12)="","",
CONCATENATE("  - &amp;AffiliationID",TEXT($A12,"0000"),
" {PersonID: *PersonID",TEXT($A12,"0000"),
", OrganizationID: *OrganizationID",TEXT(MATCH(INDEX(People[Organization Name],$A12),Organizations[Organization Name],0),"0000"),
", IsPrimaryOrganizationContact: , AffiliationStartDate: , AffiliationEndDate: , PrimaryPhone: ",
", PrimaryEmail: ",CHAR(34),INDEX(People[Primary Email],$A12),CHAR(34),
", PrimaryAddress: ",CHAR(34),INDEX(People[Primary Address],$A12),CHAR(34),
", PersonLink: }"))</f>
        <v/>
      </c>
      <c r="H12" t="str">
        <f>IF(COUNTA(CitationInformation)=0,"",IF(INDEX(AuthorList[Author Name],$A12)="","",
CONCATENATE("  - &amp;AuthorListID",TEXT($A12,"0000"),
"  {CitationID: *CitationID0001",
", PersonID: *PersonID",TEXT(MATCH(INDEX(AuthorList[Author Name],$A12),People[Full Name],0),"0000"),
", AuthorOrder: ",INDEX(AuthorList[Author Number],$A12),"}")))</f>
        <v/>
      </c>
      <c r="K12" t="str">
        <f>IF(INDEX(SamplingFeatures[Feature Code],$A12)="","",
CONCATENATE("  - &amp;SamplingFeatureID",TEXT($A12,"0000"),
" {","SamplingFeatureUUID:  ",CHAR(34),INDEX(SamplingFeatures[Sampling Feature UUID],$A12),CHAR(34),
", SamplingFeatureTypeCV:  ",CHAR(34),INDEX(SamplingFeatures[Sampling Feature Type],$A12),CHAR(34),
", SamplingFeatureCode:  ",CHAR(34),INDEX(SamplingFeatures[Feature Code],$A12),CHAR(34),
", SamplingFeatureName:  ",CHAR(34),INDEX(SamplingFeatures[Feature Name],$A12),CHAR(34),
", SamplingFeatureDescription:  ",CHAR(34),INDEX(SamplingFeatures[Feature Description],$A12),CHAR(34),
", SamplingFeatureGeotypeCV:  ",CHAR(34),INDEX(SamplingFeatures[Feature Geo Type],$A12),CHAR(34),
", FeatureGeometry:  ",CHAR(34),INDEX(SamplingFeatures[Feature Geometry],$A12),CHAR(34),
", Elevation_m:  ",CHAR(34),INDEX(SamplingFeatures[Elevation_m],$A12),CHAR(34),
", ElevationDatumCV:  ",CHAR(34),ElevationDatum,CHAR(34),"}"))</f>
        <v/>
      </c>
      <c r="L12" t="str">
        <f>IF(INDEX(SamplingFeatures[Sampling Feature Type],$A12)&lt;&gt;"Site","",
CONCATENATE("  - &amp;SiteID",TEXT(SUMPRODUCT(--($L$3:$L11&lt;&gt;"")),"0000"),
" {","SamplingFeatureID:  *SamplingFeatureID",TEXT($A12,"0000"),
", SiteTypeCV:  ",CHAR(34),INDEX(Sites[Site Type],$A12),CHAR(34),
", Latitude:  ",INDEX(Sites[Latitude],$A12),
", Longitude:  ",INDEX(Sites[Longitude],$A12),
", SRSName:  ",CHAR(34),LatLonDatum,CHAR(34),"}"))</f>
        <v/>
      </c>
      <c r="M12" t="str">
        <f>IF(INDEX(SamplingFeatures[Sampling Feature Type],$A12)&lt;&gt;"Specimen","",
CONCATENATE("  - &amp;SpecimenID",TEXT(SUMPRODUCT(--($M$3:$M11&lt;&gt;"")),"0000"),
" {","SamplingFeatureID:  *SamplingFeatureID",TEXT($A12,"0000"),
", SpecimenTypeCV:  ",CHAR(34),INDEX(Specimens[Specimen Type],$A12),CHAR(34),
", SpecimenMediumCV:  ",INDEX(Specimens[Specimen Medium],$A12),
", IsFieldSpecimen:  ",CHAR(34),INDEX(Specimens[Is Field Specimen?],$A12),CHAR(34),"}"))</f>
        <v/>
      </c>
      <c r="N12" t="str">
        <f>IF(COUNTA(SpatialOffsets[])=0,"", IF(INDEX(SpatialOffsets[Spatial Offset Type],$A12)="","",
CONCATENATE("  - &amp;SpatialOffsetID",TEXT($A12,"0000"),
" {","SpatialOffsetTypeCV:  ",CHAR(34),INDEX(SpatialOffsets[Spatial Offset Type],$A12),CHAR(34),
", Offset1Value:  ",INDEX(SpatialOffsets[Offset 1 Value],$A12),
", Offset1UnitID:  ",CHAR(34),INDEX(SpatialOffsets[Offset 1 Unit],$A12),CHAR(34),
", Offset2Value:  ",INDEX(SpatialOffsets[Offset 2 Value],$A12),
", Offset2UnitID:  ",CHAR(34),INDEX(SpatialOffsets[Offset 2 Unit],$A12),CHAR(34),
", Offset3Value:  ",INDEX(SpatialOffsets[Offset 3 Value],$A12),
", Offset3UnitID:  ",CHAR(34),INDEX(SpatialOffsets[Offset 3 Unit],$A12),CHAR(34),,"}")))</f>
        <v/>
      </c>
      <c r="O12" t="str">
        <f>IF(COUNTA(RelatedFeatures[])=0,"", IF(INDEX(RelatedFeatures[First Sampling Feature Code],$A12)="","",
CONCATENATE("  - &amp;RelationID",TEXT($A12,"0000"),
" {","SamplingFeatureID:  *SamplingFeatureID",TEXT(MATCH(INDEX(RelatedFeatures[First Sampling Feature Code],$A12),SamplingFeatures[Feature Code],0),"0000"),
", RelationshipTypeCV:  ",CHAR(34),INDEX(RelatedFeatures[Relationship Type],$A12),CHAR(34),
", RelatedFeatureID: *SamplingFeatureID",TEXT(MATCH(INDEX(RelatedFeatures[Second Sampling Feature Code],$A12),SamplingFeatures[Feature Code],0),"0000"),
", SpatialOffsetID:  ",IF(INDEX(RelatedFeatures[Offset Number],$A12)="","",CONCATENATE("*SpatialOffsetID",TEXT(INDEX(RelatedFeatures[Offset Number],$A12),"0000"))),"}")))</f>
        <v/>
      </c>
      <c r="P12" t="str">
        <f>IF(INDEX(Methods[Method Type],$A12)="","",
CONCATENATE("  - &amp;MethodID",TEXT($A12,"0000"),
" {","MethodTypeCV:  ",CHAR(34),INDEX(Methods[Method Type],$A12),CHAR(34),
", MethodCode:  ",CHAR(34),INDEX(Methods[Method Code],$A12),CHAR(34),
", MethodName:  ",CHAR(34),INDEX(Methods[Method Name],$A12),CHAR(34),
", MethodDescription:  ",CHAR(34),INDEX(Methods[Method Description],$A12),CHAR(34),
", MethodLink:  ",CHAR(34),INDEX(Methods[Method Link],$A12),CHAR(34),
", OrganizationID: *OrganizationID",TEXT(MATCH(INDEX(Methods[Organization Name],$A12),Organizations[Organization Name],0),"0000"),"}"))</f>
        <v/>
      </c>
      <c r="Q12" t="str">
        <f>IF(INDEX(Variables[Variable Type],$A12)="","",
CONCATENATE("  - &amp;VariableID",TEXT($A12,"0000"),
" {","VariableTypeCV:  ",CHAR(34),INDEX(Variables[Variable Type],$A12),CHAR(34),
", VariableCode:  ",CHAR(34),INDEX(Variables[Variable Code],$A12),CHAR(34),
", VariableNameCV:  ",CHAR(34),INDEX(Variables[Variable Name],$A12),CHAR(34),
", VariableDefinition:  ",CHAR(34),INDEX(Variables[Variable Definition],$A12),CHAR(34),
", SpecciationCV:  ",CHAR(34),INDEX(Variables[Speciation],$A12),CHAR(34),
", NoDataValue:  ",CHAR(34),INDEX(Variables[No Data Value],$A12),CHAR(34),"}"))</f>
        <v/>
      </c>
    </row>
    <row r="13" spans="1:17" x14ac:dyDescent="0.25">
      <c r="A13">
        <v>10</v>
      </c>
      <c r="D13" t="str">
        <f>IF(INDEX(People[First Name],$A13)="","",
CONCATENATE("  - &amp;PersonID",TEXT($A13,"0000"),
" {","PersonFirstName:  ",CHAR(34),INDEX(People[First Name],$A13),CHAR(34),
", PersonMiddleName:  ",CHAR(34),INDEX(People[Middle Name],$A13),CHAR(34),
", PersonLastName:  ",CHAR(34),INDEX(People[Last Name],$A13),CHAR(34),"}"))</f>
        <v/>
      </c>
      <c r="E13" t="str">
        <f>IF(INDEX(Organizations[Organization Type '[CV']],$A13)="","",
CONCATENATE("  - &amp;OrganizationID",TEXT($A13,"0000"),
" {","OrganizationTypeCV:  ",CHAR(34),INDEX(Organizations[Organization Type '[CV']],$A13),CHAR(34),
", OrganizationCode:  ",CHAR(34),INDEX(Organizations[Organization Code],$A13),CHAR(34),
", OrganizationName:  ",CHAR(34),INDEX(Organizations[Organization Name],$A13),CHAR(34),
", OrganizationDescription:  ",CHAR(34),INDEX(Organizations[Organization Description],$A13),CHAR(34),
", OrganizationLink:  ",CHAR(34),INDEX(Organizations[Organization Link],$A13),CHAR(34),"}"))</f>
        <v/>
      </c>
      <c r="F13" t="str">
        <f>IF(INDEX(People[First Name],$A13)="","",
CONCATENATE("  - &amp;AffiliationID",TEXT($A13,"0000"),
" {PersonID: *PersonID",TEXT($A13,"0000"),
", OrganizationID: *OrganizationID",TEXT(MATCH(INDEX(People[Organization Name],$A13),Organizations[Organization Name],0),"0000"),
", IsPrimaryOrganizationContact: , AffiliationStartDate: , AffiliationEndDate: , PrimaryPhone: ",
", PrimaryEmail: ",CHAR(34),INDEX(People[Primary Email],$A13),CHAR(34),
", PrimaryAddress: ",CHAR(34),INDEX(People[Primary Address],$A13),CHAR(34),
", PersonLink: }"))</f>
        <v/>
      </c>
      <c r="H13" t="str">
        <f>IF(COUNTA(CitationInformation)=0,"",IF(INDEX(AuthorList[Author Name],$A13)="","",
CONCATENATE("  - &amp;AuthorListID",TEXT($A13,"0000"),
"  {CitationID: *CitationID0001",
", PersonID: *PersonID",TEXT(MATCH(INDEX(AuthorList[Author Name],$A13),People[Full Name],0),"0000"),
", AuthorOrder: ",INDEX(AuthorList[Author Number],$A13),"}")))</f>
        <v/>
      </c>
      <c r="K13" t="str">
        <f>IF(INDEX(SamplingFeatures[Feature Code],$A13)="","",
CONCATENATE("  - &amp;SamplingFeatureID",TEXT($A13,"0000"),
" {","SamplingFeatureUUID:  ",CHAR(34),INDEX(SamplingFeatures[Sampling Feature UUID],$A13),CHAR(34),
", SamplingFeatureTypeCV:  ",CHAR(34),INDEX(SamplingFeatures[Sampling Feature Type],$A13),CHAR(34),
", SamplingFeatureCode:  ",CHAR(34),INDEX(SamplingFeatures[Feature Code],$A13),CHAR(34),
", SamplingFeatureName:  ",CHAR(34),INDEX(SamplingFeatures[Feature Name],$A13),CHAR(34),
", SamplingFeatureDescription:  ",CHAR(34),INDEX(SamplingFeatures[Feature Description],$A13),CHAR(34),
", SamplingFeatureGeotypeCV:  ",CHAR(34),INDEX(SamplingFeatures[Feature Geo Type],$A13),CHAR(34),
", FeatureGeometry:  ",CHAR(34),INDEX(SamplingFeatures[Feature Geometry],$A13),CHAR(34),
", Elevation_m:  ",CHAR(34),INDEX(SamplingFeatures[Elevation_m],$A13),CHAR(34),
", ElevationDatumCV:  ",CHAR(34),ElevationDatum,CHAR(34),"}"))</f>
        <v/>
      </c>
      <c r="L13" t="str">
        <f>IF(INDEX(SamplingFeatures[Sampling Feature Type],$A13)&lt;&gt;"Site","",
CONCATENATE("  - &amp;SiteID",TEXT(SUMPRODUCT(--($L$3:$L12&lt;&gt;"")),"0000"),
" {","SamplingFeatureID:  *SamplingFeatureID",TEXT($A13,"0000"),
", SiteTypeCV:  ",CHAR(34),INDEX(Sites[Site Type],$A13),CHAR(34),
", Latitude:  ",INDEX(Sites[Latitude],$A13),
", Longitude:  ",INDEX(Sites[Longitude],$A13),
", SRSName:  ",CHAR(34),LatLonDatum,CHAR(34),"}"))</f>
        <v/>
      </c>
      <c r="M13" t="str">
        <f>IF(INDEX(SamplingFeatures[Sampling Feature Type],$A13)&lt;&gt;"Specimen","",
CONCATENATE("  - &amp;SpecimenID",TEXT(SUMPRODUCT(--($M$3:$M12&lt;&gt;"")),"0000"),
" {","SamplingFeatureID:  *SamplingFeatureID",TEXT($A13,"0000"),
", SpecimenTypeCV:  ",CHAR(34),INDEX(Specimens[Specimen Type],$A13),CHAR(34),
", SpecimenMediumCV:  ",INDEX(Specimens[Specimen Medium],$A13),
", IsFieldSpecimen:  ",CHAR(34),INDEX(Specimens[Is Field Specimen?],$A13),CHAR(34),"}"))</f>
        <v/>
      </c>
      <c r="N13" t="str">
        <f>IF(COUNTA(SpatialOffsets[])=0,"", IF(INDEX(SpatialOffsets[Spatial Offset Type],$A13)="","",
CONCATENATE("  - &amp;SpatialOffsetID",TEXT($A13,"0000"),
" {","SpatialOffsetTypeCV:  ",CHAR(34),INDEX(SpatialOffsets[Spatial Offset Type],$A13),CHAR(34),
", Offset1Value:  ",INDEX(SpatialOffsets[Offset 1 Value],$A13),
", Offset1UnitID:  ",CHAR(34),INDEX(SpatialOffsets[Offset 1 Unit],$A13),CHAR(34),
", Offset2Value:  ",INDEX(SpatialOffsets[Offset 2 Value],$A13),
", Offset2UnitID:  ",CHAR(34),INDEX(SpatialOffsets[Offset 2 Unit],$A13),CHAR(34),
", Offset3Value:  ",INDEX(SpatialOffsets[Offset 3 Value],$A13),
", Offset3UnitID:  ",CHAR(34),INDEX(SpatialOffsets[Offset 3 Unit],$A13),CHAR(34),,"}")))</f>
        <v/>
      </c>
      <c r="O13" t="str">
        <f>IF(COUNTA(RelatedFeatures[])=0,"", IF(INDEX(RelatedFeatures[First Sampling Feature Code],$A13)="","",
CONCATENATE("  - &amp;RelationID",TEXT($A13,"0000"),
" {","SamplingFeatureID:  *SamplingFeatureID",TEXT(MATCH(INDEX(RelatedFeatures[First Sampling Feature Code],$A13),SamplingFeatures[Feature Code],0),"0000"),
", RelationshipTypeCV:  ",CHAR(34),INDEX(RelatedFeatures[Relationship Type],$A13),CHAR(34),
", RelatedFeatureID: *SamplingFeatureID",TEXT(MATCH(INDEX(RelatedFeatures[Second Sampling Feature Code],$A13),SamplingFeatures[Feature Code],0),"0000"),
", SpatialOffsetID:  ",IF(INDEX(RelatedFeatures[Offset Number],$A13)="","",CONCATENATE("*SpatialOffsetID",TEXT(INDEX(RelatedFeatures[Offset Number],$A13),"0000"))),"}")))</f>
        <v/>
      </c>
      <c r="P13" t="str">
        <f>IF(INDEX(Methods[Method Type],$A13)="","",
CONCATENATE("  - &amp;MethodID",TEXT($A13,"0000"),
" {","MethodTypeCV:  ",CHAR(34),INDEX(Methods[Method Type],$A13),CHAR(34),
", MethodCode:  ",CHAR(34),INDEX(Methods[Method Code],$A13),CHAR(34),
", MethodName:  ",CHAR(34),INDEX(Methods[Method Name],$A13),CHAR(34),
", MethodDescription:  ",CHAR(34),INDEX(Methods[Method Description],$A13),CHAR(34),
", MethodLink:  ",CHAR(34),INDEX(Methods[Method Link],$A13),CHAR(34),
", OrganizationID: *OrganizationID",TEXT(MATCH(INDEX(Methods[Organization Name],$A13),Organizations[Organization Name],0),"0000"),"}"))</f>
        <v/>
      </c>
      <c r="Q13" t="str">
        <f>IF(INDEX(Variables[Variable Type],$A13)="","",
CONCATENATE("  - &amp;VariableID",TEXT($A13,"0000"),
" {","VariableTypeCV:  ",CHAR(34),INDEX(Variables[Variable Type],$A13),CHAR(34),
", VariableCode:  ",CHAR(34),INDEX(Variables[Variable Code],$A13),CHAR(34),
", VariableNameCV:  ",CHAR(34),INDEX(Variables[Variable Name],$A13),CHAR(34),
", VariableDefinition:  ",CHAR(34),INDEX(Variables[Variable Definition],$A13),CHAR(34),
", SpecciationCV:  ",CHAR(34),INDEX(Variables[Speciation],$A13),CHAR(34),
", NoDataValue:  ",CHAR(34),INDEX(Variables[No Data Value],$A13),CHAR(34),"}"))</f>
        <v/>
      </c>
    </row>
    <row r="14" spans="1:17" x14ac:dyDescent="0.25">
      <c r="A14">
        <v>11</v>
      </c>
      <c r="D14" t="e">
        <f>IF(INDEX(People[First Name],$A14)="","",
CONCATENATE("  - &amp;PersonID",TEXT($A14,"0000"),
" {","PersonFirstName:  ",CHAR(34),INDEX(People[First Name],$A14),CHAR(34),
", PersonMiddleName:  ",CHAR(34),INDEX(People[Middle Name],$A14),CHAR(34),
", PersonLastName:  ",CHAR(34),INDEX(People[Last Name],$A14),CHAR(34),"}"))</f>
        <v>#REF!</v>
      </c>
      <c r="E14" t="e">
        <f>IF(INDEX(Organizations[Organization Type '[CV']],$A14)="","",
CONCATENATE("  - &amp;OrganizationID",TEXT($A14,"0000"),
" {","OrganizationTypeCV:  ",CHAR(34),INDEX(Organizations[Organization Type '[CV']],$A14),CHAR(34),
", OrganizationCode:  ",CHAR(34),INDEX(Organizations[Organization Code],$A14),CHAR(34),
", OrganizationName:  ",CHAR(34),INDEX(Organizations[Organization Name],$A14),CHAR(34),
", OrganizationDescription:  ",CHAR(34),INDEX(Organizations[Organization Description],$A14),CHAR(34),
", OrganizationLink:  ",CHAR(34),INDEX(Organizations[Organization Link],$A14),CHAR(34),"}"))</f>
        <v>#REF!</v>
      </c>
      <c r="F14" t="e">
        <f>IF(INDEX(People[First Name],$A14)="","",
CONCATENATE("  - &amp;AffiliationID",TEXT($A14,"0000"),
" {PersonID: *PersonID",TEXT($A14,"0000"),
", OrganizationID: *OrganizationID",TEXT(MATCH(INDEX(People[Organization Name],$A14),Organizations[Organization Name],0),"0000"),
", IsPrimaryOrganizationContact: , AffiliationStartDate: , AffiliationEndDate: , PrimaryPhone: ",
", PrimaryEmail: ",CHAR(34),INDEX(People[Primary Email],$A14),CHAR(34),
", PrimaryAddress: ",CHAR(34),INDEX(People[Primary Address],$A14),CHAR(34),
", PersonLink: }"))</f>
        <v>#REF!</v>
      </c>
      <c r="H14" t="e">
        <f>IF(COUNTA(CitationInformation)=0,"",IF(INDEX(AuthorList[Author Name],$A14)="","",
CONCATENATE("  - &amp;AuthorListID",TEXT($A14,"0000"),
"  {CitationID: *CitationID0001",
", PersonID: *PersonID",TEXT(MATCH(INDEX(AuthorList[Author Name],$A14),People[Full Name],0),"0000"),
", AuthorOrder: ",INDEX(AuthorList[Author Number],$A14),"}")))</f>
        <v>#REF!</v>
      </c>
      <c r="K14" t="str">
        <f>IF(INDEX(SamplingFeatures[Feature Code],$A14)="","",
CONCATENATE("  - &amp;SamplingFeatureID",TEXT($A14,"0000"),
" {","SamplingFeatureUUID:  ",CHAR(34),INDEX(SamplingFeatures[Sampling Feature UUID],$A14),CHAR(34),
", SamplingFeatureTypeCV:  ",CHAR(34),INDEX(SamplingFeatures[Sampling Feature Type],$A14),CHAR(34),
", SamplingFeatureCode:  ",CHAR(34),INDEX(SamplingFeatures[Feature Code],$A14),CHAR(34),
", SamplingFeatureName:  ",CHAR(34),INDEX(SamplingFeatures[Feature Name],$A14),CHAR(34),
", SamplingFeatureDescription:  ",CHAR(34),INDEX(SamplingFeatures[Feature Description],$A14),CHAR(34),
", SamplingFeatureGeotypeCV:  ",CHAR(34),INDEX(SamplingFeatures[Feature Geo Type],$A14),CHAR(34),
", FeatureGeometry:  ",CHAR(34),INDEX(SamplingFeatures[Feature Geometry],$A14),CHAR(34),
", Elevation_m:  ",CHAR(34),INDEX(SamplingFeatures[Elevation_m],$A14),CHAR(34),
", ElevationDatumCV:  ",CHAR(34),ElevationDatum,CHAR(34),"}"))</f>
        <v/>
      </c>
      <c r="L14" t="str">
        <f>IF(INDEX(SamplingFeatures[Sampling Feature Type],$A14)&lt;&gt;"Site","",
CONCATENATE("  - &amp;SiteID",TEXT(SUMPRODUCT(--($L$3:$L13&lt;&gt;"")),"0000"),
" {","SamplingFeatureID:  *SamplingFeatureID",TEXT($A14,"0000"),
", SiteTypeCV:  ",CHAR(34),INDEX(Sites[Site Type],$A14),CHAR(34),
", Latitude:  ",INDEX(Sites[Latitude],$A14),
", Longitude:  ",INDEX(Sites[Longitude],$A14),
", SRSName:  ",CHAR(34),LatLonDatum,CHAR(34),"}"))</f>
        <v/>
      </c>
      <c r="M14" t="str">
        <f>IF(INDEX(SamplingFeatures[Sampling Feature Type],$A14)&lt;&gt;"Specimen","",
CONCATENATE("  - &amp;SpecimenID",TEXT(SUMPRODUCT(--($M$3:$M13&lt;&gt;"")),"0000"),
" {","SamplingFeatureID:  *SamplingFeatureID",TEXT($A14,"0000"),
", SpecimenTypeCV:  ",CHAR(34),INDEX(Specimens[Specimen Type],$A14),CHAR(34),
", SpecimenMediumCV:  ",INDEX(Specimens[Specimen Medium],$A14),
", IsFieldSpecimen:  ",CHAR(34),INDEX(Specimens[Is Field Specimen?],$A14),CHAR(34),"}"))</f>
        <v/>
      </c>
      <c r="N14" t="e">
        <f>IF(COUNTA(SpatialOffsets[])=0,"", IF(INDEX(SpatialOffsets[Spatial Offset Type],$A14)="","",
CONCATENATE("  - &amp;SpatialOffsetID",TEXT($A14,"0000"),
" {","SpatialOffsetTypeCV:  ",CHAR(34),INDEX(SpatialOffsets[Spatial Offset Type],$A14),CHAR(34),
", Offset1Value:  ",INDEX(SpatialOffsets[Offset 1 Value],$A14),
", Offset1UnitID:  ",CHAR(34),INDEX(SpatialOffsets[Offset 1 Unit],$A14),CHAR(34),
", Offset2Value:  ",INDEX(SpatialOffsets[Offset 2 Value],$A14),
", Offset2UnitID:  ",CHAR(34),INDEX(SpatialOffsets[Offset 2 Unit],$A14),CHAR(34),
", Offset3Value:  ",INDEX(SpatialOffsets[Offset 3 Value],$A14),
", Offset3UnitID:  ",CHAR(34),INDEX(SpatialOffsets[Offset 3 Unit],$A14),CHAR(34),,"}")))</f>
        <v>#REF!</v>
      </c>
      <c r="O14" t="str">
        <f>IF(COUNTA(RelatedFeatures[])=0,"", IF(INDEX(RelatedFeatures[First Sampling Feature Code],$A14)="","",
CONCATENATE("  - &amp;RelationID",TEXT($A14,"0000"),
" {","SamplingFeatureID:  *SamplingFeatureID",TEXT(MATCH(INDEX(RelatedFeatures[First Sampling Feature Code],$A14),SamplingFeatures[Feature Code],0),"0000"),
", RelationshipTypeCV:  ",CHAR(34),INDEX(RelatedFeatures[Relationship Type],$A14),CHAR(34),
", RelatedFeatureID: *SamplingFeatureID",TEXT(MATCH(INDEX(RelatedFeatures[Second Sampling Feature Code],$A14),SamplingFeatures[Feature Code],0),"0000"),
", SpatialOffsetID:  ",IF(INDEX(RelatedFeatures[Offset Number],$A14)="","",CONCATENATE("*SpatialOffsetID",TEXT(INDEX(RelatedFeatures[Offset Number],$A14),"0000"))),"}")))</f>
        <v/>
      </c>
      <c r="P14" t="str">
        <f>IF(INDEX(Methods[Method Type],$A14)="","",
CONCATENATE("  - &amp;MethodID",TEXT($A14,"0000"),
" {","MethodTypeCV:  ",CHAR(34),INDEX(Methods[Method Type],$A14),CHAR(34),
", MethodCode:  ",CHAR(34),INDEX(Methods[Method Code],$A14),CHAR(34),
", MethodName:  ",CHAR(34),INDEX(Methods[Method Name],$A14),CHAR(34),
", MethodDescription:  ",CHAR(34),INDEX(Methods[Method Description],$A14),CHAR(34),
", MethodLink:  ",CHAR(34),INDEX(Methods[Method Link],$A14),CHAR(34),
", OrganizationID: *OrganizationID",TEXT(MATCH(INDEX(Methods[Organization Name],$A14),Organizations[Organization Name],0),"0000"),"}"))</f>
        <v/>
      </c>
      <c r="Q14" t="str">
        <f>IF(INDEX(Variables[Variable Type],$A14)="","",
CONCATENATE("  - &amp;VariableID",TEXT($A14,"0000"),
" {","VariableTypeCV:  ",CHAR(34),INDEX(Variables[Variable Type],$A14),CHAR(34),
", VariableCode:  ",CHAR(34),INDEX(Variables[Variable Code],$A14),CHAR(34),
", VariableNameCV:  ",CHAR(34),INDEX(Variables[Variable Name],$A14),CHAR(34),
", VariableDefinition:  ",CHAR(34),INDEX(Variables[Variable Definition],$A14),CHAR(34),
", SpecciationCV:  ",CHAR(34),INDEX(Variables[Speciation],$A14),CHAR(34),
", NoDataValue:  ",CHAR(34),INDEX(Variables[No Data Value],$A14),CHAR(34),"}"))</f>
        <v/>
      </c>
    </row>
    <row r="15" spans="1:17" x14ac:dyDescent="0.25">
      <c r="A15">
        <v>12</v>
      </c>
      <c r="D15" t="e">
        <f>IF(INDEX(People[First Name],$A15)="","",
CONCATENATE("  - &amp;PersonID",TEXT($A15,"0000"),
" {","PersonFirstName:  ",CHAR(34),INDEX(People[First Name],$A15),CHAR(34),
", PersonMiddleName:  ",CHAR(34),INDEX(People[Middle Name],$A15),CHAR(34),
", PersonLastName:  ",CHAR(34),INDEX(People[Last Name],$A15),CHAR(34),"}"))</f>
        <v>#REF!</v>
      </c>
      <c r="E15" t="e">
        <f>IF(INDEX(Organizations[Organization Type '[CV']],$A15)="","",
CONCATENATE("  - &amp;OrganizationID",TEXT($A15,"0000"),
" {","OrganizationTypeCV:  ",CHAR(34),INDEX(Organizations[Organization Type '[CV']],$A15),CHAR(34),
", OrganizationCode:  ",CHAR(34),INDEX(Organizations[Organization Code],$A15),CHAR(34),
", OrganizationName:  ",CHAR(34),INDEX(Organizations[Organization Name],$A15),CHAR(34),
", OrganizationDescription:  ",CHAR(34),INDEX(Organizations[Organization Description],$A15),CHAR(34),
", OrganizationLink:  ",CHAR(34),INDEX(Organizations[Organization Link],$A15),CHAR(34),"}"))</f>
        <v>#REF!</v>
      </c>
      <c r="F15" t="e">
        <f>IF(INDEX(People[First Name],$A15)="","",
CONCATENATE("  - &amp;AffiliationID",TEXT($A15,"0000"),
" {PersonID: *PersonID",TEXT($A15,"0000"),
", OrganizationID: *OrganizationID",TEXT(MATCH(INDEX(People[Organization Name],$A15),Organizations[Organization Name],0),"0000"),
", IsPrimaryOrganizationContact: , AffiliationStartDate: , AffiliationEndDate: , PrimaryPhone: ",
", PrimaryEmail: ",CHAR(34),INDEX(People[Primary Email],$A15),CHAR(34),
", PrimaryAddress: ",CHAR(34),INDEX(People[Primary Address],$A15),CHAR(34),
", PersonLink: }"))</f>
        <v>#REF!</v>
      </c>
      <c r="H15" t="e">
        <f>IF(COUNTA(CitationInformation)=0,"",IF(INDEX(AuthorList[Author Name],$A15)="","",
CONCATENATE("  - &amp;AuthorListID",TEXT($A15,"0000"),
"  {CitationID: *CitationID0001",
", PersonID: *PersonID",TEXT(MATCH(INDEX(AuthorList[Author Name],$A15),People[Full Name],0),"0000"),
", AuthorOrder: ",INDEX(AuthorList[Author Number],$A15),"}")))</f>
        <v>#REF!</v>
      </c>
      <c r="K15" t="str">
        <f>IF(INDEX(SamplingFeatures[Feature Code],$A15)="","",
CONCATENATE("  - &amp;SamplingFeatureID",TEXT($A15,"0000"),
" {","SamplingFeatureUUID:  ",CHAR(34),INDEX(SamplingFeatures[Sampling Feature UUID],$A15),CHAR(34),
", SamplingFeatureTypeCV:  ",CHAR(34),INDEX(SamplingFeatures[Sampling Feature Type],$A15),CHAR(34),
", SamplingFeatureCode:  ",CHAR(34),INDEX(SamplingFeatures[Feature Code],$A15),CHAR(34),
", SamplingFeatureName:  ",CHAR(34),INDEX(SamplingFeatures[Feature Name],$A15),CHAR(34),
", SamplingFeatureDescription:  ",CHAR(34),INDEX(SamplingFeatures[Feature Description],$A15),CHAR(34),
", SamplingFeatureGeotypeCV:  ",CHAR(34),INDEX(SamplingFeatures[Feature Geo Type],$A15),CHAR(34),
", FeatureGeometry:  ",CHAR(34),INDEX(SamplingFeatures[Feature Geometry],$A15),CHAR(34),
", Elevation_m:  ",CHAR(34),INDEX(SamplingFeatures[Elevation_m],$A15),CHAR(34),
", ElevationDatumCV:  ",CHAR(34),ElevationDatum,CHAR(34),"}"))</f>
        <v/>
      </c>
      <c r="L15" t="str">
        <f>IF(INDEX(SamplingFeatures[Sampling Feature Type],$A15)&lt;&gt;"Site","",
CONCATENATE("  - &amp;SiteID",TEXT(SUMPRODUCT(--($L$3:$L14&lt;&gt;"")),"0000"),
" {","SamplingFeatureID:  *SamplingFeatureID",TEXT($A15,"0000"),
", SiteTypeCV:  ",CHAR(34),INDEX(Sites[Site Type],$A15),CHAR(34),
", Latitude:  ",INDEX(Sites[Latitude],$A15),
", Longitude:  ",INDEX(Sites[Longitude],$A15),
", SRSName:  ",CHAR(34),LatLonDatum,CHAR(34),"}"))</f>
        <v/>
      </c>
      <c r="M15" t="str">
        <f>IF(INDEX(SamplingFeatures[Sampling Feature Type],$A15)&lt;&gt;"Specimen","",
CONCATENATE("  - &amp;SpecimenID",TEXT(SUMPRODUCT(--($M$3:$M14&lt;&gt;"")),"0000"),
" {","SamplingFeatureID:  *SamplingFeatureID",TEXT($A15,"0000"),
", SpecimenTypeCV:  ",CHAR(34),INDEX(Specimens[Specimen Type],$A15),CHAR(34),
", SpecimenMediumCV:  ",INDEX(Specimens[Specimen Medium],$A15),
", IsFieldSpecimen:  ",CHAR(34),INDEX(Specimens[Is Field Specimen?],$A15),CHAR(34),"}"))</f>
        <v/>
      </c>
      <c r="N15" t="e">
        <f>IF(COUNTA(SpatialOffsets[])=0,"", IF(INDEX(SpatialOffsets[Spatial Offset Type],$A15)="","",
CONCATENATE("  - &amp;SpatialOffsetID",TEXT($A15,"0000"),
" {","SpatialOffsetTypeCV:  ",CHAR(34),INDEX(SpatialOffsets[Spatial Offset Type],$A15),CHAR(34),
", Offset1Value:  ",INDEX(SpatialOffsets[Offset 1 Value],$A15),
", Offset1UnitID:  ",CHAR(34),INDEX(SpatialOffsets[Offset 1 Unit],$A15),CHAR(34),
", Offset2Value:  ",INDEX(SpatialOffsets[Offset 2 Value],$A15),
", Offset2UnitID:  ",CHAR(34),INDEX(SpatialOffsets[Offset 2 Unit],$A15),CHAR(34),
", Offset3Value:  ",INDEX(SpatialOffsets[Offset 3 Value],$A15),
", Offset3UnitID:  ",CHAR(34),INDEX(SpatialOffsets[Offset 3 Unit],$A15),CHAR(34),,"}")))</f>
        <v>#REF!</v>
      </c>
      <c r="O15" t="str">
        <f>IF(COUNTA(RelatedFeatures[])=0,"", IF(INDEX(RelatedFeatures[First Sampling Feature Code],$A15)="","",
CONCATENATE("  - &amp;RelationID",TEXT($A15,"0000"),
" {","SamplingFeatureID:  *SamplingFeatureID",TEXT(MATCH(INDEX(RelatedFeatures[First Sampling Feature Code],$A15),SamplingFeatures[Feature Code],0),"0000"),
", RelationshipTypeCV:  ",CHAR(34),INDEX(RelatedFeatures[Relationship Type],$A15),CHAR(34),
", RelatedFeatureID: *SamplingFeatureID",TEXT(MATCH(INDEX(RelatedFeatures[Second Sampling Feature Code],$A15),SamplingFeatures[Feature Code],0),"0000"),
", SpatialOffsetID:  ",IF(INDEX(RelatedFeatures[Offset Number],$A15)="","",CONCATENATE("*SpatialOffsetID",TEXT(INDEX(RelatedFeatures[Offset Number],$A15),"0000"))),"}")))</f>
        <v/>
      </c>
      <c r="P15" t="str">
        <f>IF(INDEX(Methods[Method Type],$A15)="","",
CONCATENATE("  - &amp;MethodID",TEXT($A15,"0000"),
" {","MethodTypeCV:  ",CHAR(34),INDEX(Methods[Method Type],$A15),CHAR(34),
", MethodCode:  ",CHAR(34),INDEX(Methods[Method Code],$A15),CHAR(34),
", MethodName:  ",CHAR(34),INDEX(Methods[Method Name],$A15),CHAR(34),
", MethodDescription:  ",CHAR(34),INDEX(Methods[Method Description],$A15),CHAR(34),
", MethodLink:  ",CHAR(34),INDEX(Methods[Method Link],$A15),CHAR(34),
", OrganizationID: *OrganizationID",TEXT(MATCH(INDEX(Methods[Organization Name],$A15),Organizations[Organization Name],0),"0000"),"}"))</f>
        <v/>
      </c>
      <c r="Q15" t="str">
        <f>IF(INDEX(Variables[Variable Type],$A15)="","",
CONCATENATE("  - &amp;VariableID",TEXT($A15,"0000"),
" {","VariableTypeCV:  ",CHAR(34),INDEX(Variables[Variable Type],$A15),CHAR(34),
", VariableCode:  ",CHAR(34),INDEX(Variables[Variable Code],$A15),CHAR(34),
", VariableNameCV:  ",CHAR(34),INDEX(Variables[Variable Name],$A15),CHAR(34),
", VariableDefinition:  ",CHAR(34),INDEX(Variables[Variable Definition],$A15),CHAR(34),
", SpecciationCV:  ",CHAR(34),INDEX(Variables[Speciation],$A15),CHAR(34),
", NoDataValue:  ",CHAR(34),INDEX(Variables[No Data Value],$A15),CHAR(34),"}"))</f>
        <v/>
      </c>
    </row>
    <row r="16" spans="1:17" x14ac:dyDescent="0.25">
      <c r="A16">
        <v>13</v>
      </c>
      <c r="D16" t="e">
        <f>IF(INDEX(People[First Name],$A16)="","",
CONCATENATE("  - &amp;PersonID",TEXT($A16,"0000"),
" {","PersonFirstName:  ",CHAR(34),INDEX(People[First Name],$A16),CHAR(34),
", PersonMiddleName:  ",CHAR(34),INDEX(People[Middle Name],$A16),CHAR(34),
", PersonLastName:  ",CHAR(34),INDEX(People[Last Name],$A16),CHAR(34),"}"))</f>
        <v>#REF!</v>
      </c>
      <c r="E16" t="e">
        <f>IF(INDEX(Organizations[Organization Type '[CV']],$A16)="","",
CONCATENATE("  - &amp;OrganizationID",TEXT($A16,"0000"),
" {","OrganizationTypeCV:  ",CHAR(34),INDEX(Organizations[Organization Type '[CV']],$A16),CHAR(34),
", OrganizationCode:  ",CHAR(34),INDEX(Organizations[Organization Code],$A16),CHAR(34),
", OrganizationName:  ",CHAR(34),INDEX(Organizations[Organization Name],$A16),CHAR(34),
", OrganizationDescription:  ",CHAR(34),INDEX(Organizations[Organization Description],$A16),CHAR(34),
", OrganizationLink:  ",CHAR(34),INDEX(Organizations[Organization Link],$A16),CHAR(34),"}"))</f>
        <v>#REF!</v>
      </c>
      <c r="F16" t="e">
        <f>IF(INDEX(People[First Name],$A16)="","",
CONCATENATE("  - &amp;AffiliationID",TEXT($A16,"0000"),
" {PersonID: *PersonID",TEXT($A16,"0000"),
", OrganizationID: *OrganizationID",TEXT(MATCH(INDEX(People[Organization Name],$A16),Organizations[Organization Name],0),"0000"),
", IsPrimaryOrganizationContact: , AffiliationStartDate: , AffiliationEndDate: , PrimaryPhone: ",
", PrimaryEmail: ",CHAR(34),INDEX(People[Primary Email],$A16),CHAR(34),
", PrimaryAddress: ",CHAR(34),INDEX(People[Primary Address],$A16),CHAR(34),
", PersonLink: }"))</f>
        <v>#REF!</v>
      </c>
      <c r="H16" t="e">
        <f>IF(COUNTA(CitationInformation)=0,"",IF(INDEX(AuthorList[Author Name],$A16)="","",
CONCATENATE("  - &amp;AuthorListID",TEXT($A16,"0000"),
"  {CitationID: *CitationID0001",
", PersonID: *PersonID",TEXT(MATCH(INDEX(AuthorList[Author Name],$A16),People[Full Name],0),"0000"),
", AuthorOrder: ",INDEX(AuthorList[Author Number],$A16),"}")))</f>
        <v>#REF!</v>
      </c>
      <c r="K16" t="str">
        <f>IF(INDEX(SamplingFeatures[Feature Code],$A16)="","",
CONCATENATE("  - &amp;SamplingFeatureID",TEXT($A16,"0000"),
" {","SamplingFeatureUUID:  ",CHAR(34),INDEX(SamplingFeatures[Sampling Feature UUID],$A16),CHAR(34),
", SamplingFeatureTypeCV:  ",CHAR(34),INDEX(SamplingFeatures[Sampling Feature Type],$A16),CHAR(34),
", SamplingFeatureCode:  ",CHAR(34),INDEX(SamplingFeatures[Feature Code],$A16),CHAR(34),
", SamplingFeatureName:  ",CHAR(34),INDEX(SamplingFeatures[Feature Name],$A16),CHAR(34),
", SamplingFeatureDescription:  ",CHAR(34),INDEX(SamplingFeatures[Feature Description],$A16),CHAR(34),
", SamplingFeatureGeotypeCV:  ",CHAR(34),INDEX(SamplingFeatures[Feature Geo Type],$A16),CHAR(34),
", FeatureGeometry:  ",CHAR(34),INDEX(SamplingFeatures[Feature Geometry],$A16),CHAR(34),
", Elevation_m:  ",CHAR(34),INDEX(SamplingFeatures[Elevation_m],$A16),CHAR(34),
", ElevationDatumCV:  ",CHAR(34),ElevationDatum,CHAR(34),"}"))</f>
        <v/>
      </c>
      <c r="L16" t="str">
        <f>IF(INDEX(SamplingFeatures[Sampling Feature Type],$A16)&lt;&gt;"Site","",
CONCATENATE("  - &amp;SiteID",TEXT(SUMPRODUCT(--($L$3:$L15&lt;&gt;"")),"0000"),
" {","SamplingFeatureID:  *SamplingFeatureID",TEXT($A16,"0000"),
", SiteTypeCV:  ",CHAR(34),INDEX(Sites[Site Type],$A16),CHAR(34),
", Latitude:  ",INDEX(Sites[Latitude],$A16),
", Longitude:  ",INDEX(Sites[Longitude],$A16),
", SRSName:  ",CHAR(34),LatLonDatum,CHAR(34),"}"))</f>
        <v/>
      </c>
      <c r="M16" t="str">
        <f>IF(INDEX(SamplingFeatures[Sampling Feature Type],$A16)&lt;&gt;"Specimen","",
CONCATENATE("  - &amp;SpecimenID",TEXT(SUMPRODUCT(--($M$3:$M15&lt;&gt;"")),"0000"),
" {","SamplingFeatureID:  *SamplingFeatureID",TEXT($A16,"0000"),
", SpecimenTypeCV:  ",CHAR(34),INDEX(Specimens[Specimen Type],$A16),CHAR(34),
", SpecimenMediumCV:  ",INDEX(Specimens[Specimen Medium],$A16),
", IsFieldSpecimen:  ",CHAR(34),INDEX(Specimens[Is Field Specimen?],$A16),CHAR(34),"}"))</f>
        <v/>
      </c>
      <c r="N16" t="e">
        <f>IF(COUNTA(SpatialOffsets[])=0,"", IF(INDEX(SpatialOffsets[Spatial Offset Type],$A16)="","",
CONCATENATE("  - &amp;SpatialOffsetID",TEXT($A16,"0000"),
" {","SpatialOffsetTypeCV:  ",CHAR(34),INDEX(SpatialOffsets[Spatial Offset Type],$A16),CHAR(34),
", Offset1Value:  ",INDEX(SpatialOffsets[Offset 1 Value],$A16),
", Offset1UnitID:  ",CHAR(34),INDEX(SpatialOffsets[Offset 1 Unit],$A16),CHAR(34),
", Offset2Value:  ",INDEX(SpatialOffsets[Offset 2 Value],$A16),
", Offset2UnitID:  ",CHAR(34),INDEX(SpatialOffsets[Offset 2 Unit],$A16),CHAR(34),
", Offset3Value:  ",INDEX(SpatialOffsets[Offset 3 Value],$A16),
", Offset3UnitID:  ",CHAR(34),INDEX(SpatialOffsets[Offset 3 Unit],$A16),CHAR(34),,"}")))</f>
        <v>#REF!</v>
      </c>
      <c r="O16" t="str">
        <f>IF(COUNTA(RelatedFeatures[])=0,"", IF(INDEX(RelatedFeatures[First Sampling Feature Code],$A16)="","",
CONCATENATE("  - &amp;RelationID",TEXT($A16,"0000"),
" {","SamplingFeatureID:  *SamplingFeatureID",TEXT(MATCH(INDEX(RelatedFeatures[First Sampling Feature Code],$A16),SamplingFeatures[Feature Code],0),"0000"),
", RelationshipTypeCV:  ",CHAR(34),INDEX(RelatedFeatures[Relationship Type],$A16),CHAR(34),
", RelatedFeatureID: *SamplingFeatureID",TEXT(MATCH(INDEX(RelatedFeatures[Second Sampling Feature Code],$A16),SamplingFeatures[Feature Code],0),"0000"),
", SpatialOffsetID:  ",IF(INDEX(RelatedFeatures[Offset Number],$A16)="","",CONCATENATE("*SpatialOffsetID",TEXT(INDEX(RelatedFeatures[Offset Number],$A16),"0000"))),"}")))</f>
        <v/>
      </c>
      <c r="P16" t="str">
        <f>IF(INDEX(Methods[Method Type],$A16)="","",
CONCATENATE("  - &amp;MethodID",TEXT($A16,"0000"),
" {","MethodTypeCV:  ",CHAR(34),INDEX(Methods[Method Type],$A16),CHAR(34),
", MethodCode:  ",CHAR(34),INDEX(Methods[Method Code],$A16),CHAR(34),
", MethodName:  ",CHAR(34),INDEX(Methods[Method Name],$A16),CHAR(34),
", MethodDescription:  ",CHAR(34),INDEX(Methods[Method Description],$A16),CHAR(34),
", MethodLink:  ",CHAR(34),INDEX(Methods[Method Link],$A16),CHAR(34),
", OrganizationID: *OrganizationID",TEXT(MATCH(INDEX(Methods[Organization Name],$A16),Organizations[Organization Name],0),"0000"),"}"))</f>
        <v/>
      </c>
      <c r="Q16" t="str">
        <f>IF(INDEX(Variables[Variable Type],$A16)="","",
CONCATENATE("  - &amp;VariableID",TEXT($A16,"0000"),
" {","VariableTypeCV:  ",CHAR(34),INDEX(Variables[Variable Type],$A16),CHAR(34),
", VariableCode:  ",CHAR(34),INDEX(Variables[Variable Code],$A16),CHAR(34),
", VariableNameCV:  ",CHAR(34),INDEX(Variables[Variable Name],$A16),CHAR(34),
", VariableDefinition:  ",CHAR(34),INDEX(Variables[Variable Definition],$A16),CHAR(34),
", SpecciationCV:  ",CHAR(34),INDEX(Variables[Speciation],$A16),CHAR(34),
", NoDataValue:  ",CHAR(34),INDEX(Variables[No Data Value],$A16),CHAR(34),"}"))</f>
        <v/>
      </c>
    </row>
    <row r="17" spans="1:17" x14ac:dyDescent="0.25">
      <c r="A17">
        <v>14</v>
      </c>
      <c r="D17" t="e">
        <f>IF(INDEX(People[First Name],$A17)="","",
CONCATENATE("  - &amp;PersonID",TEXT($A17,"0000"),
" {","PersonFirstName:  ",CHAR(34),INDEX(People[First Name],$A17),CHAR(34),
", PersonMiddleName:  ",CHAR(34),INDEX(People[Middle Name],$A17),CHAR(34),
", PersonLastName:  ",CHAR(34),INDEX(People[Last Name],$A17),CHAR(34),"}"))</f>
        <v>#REF!</v>
      </c>
      <c r="E17" t="e">
        <f>IF(INDEX(Organizations[Organization Type '[CV']],$A17)="","",
CONCATENATE("  - &amp;OrganizationID",TEXT($A17,"0000"),
" {","OrganizationTypeCV:  ",CHAR(34),INDEX(Organizations[Organization Type '[CV']],$A17),CHAR(34),
", OrganizationCode:  ",CHAR(34),INDEX(Organizations[Organization Code],$A17),CHAR(34),
", OrganizationName:  ",CHAR(34),INDEX(Organizations[Organization Name],$A17),CHAR(34),
", OrganizationDescription:  ",CHAR(34),INDEX(Organizations[Organization Description],$A17),CHAR(34),
", OrganizationLink:  ",CHAR(34),INDEX(Organizations[Organization Link],$A17),CHAR(34),"}"))</f>
        <v>#REF!</v>
      </c>
      <c r="F17" t="e">
        <f>IF(INDEX(People[First Name],$A17)="","",
CONCATENATE("  - &amp;AffiliationID",TEXT($A17,"0000"),
" {PersonID: *PersonID",TEXT($A17,"0000"),
", OrganizationID: *OrganizationID",TEXT(MATCH(INDEX(People[Organization Name],$A17),Organizations[Organization Name],0),"0000"),
", IsPrimaryOrganizationContact: , AffiliationStartDate: , AffiliationEndDate: , PrimaryPhone: ",
", PrimaryEmail: ",CHAR(34),INDEX(People[Primary Email],$A17),CHAR(34),
", PrimaryAddress: ",CHAR(34),INDEX(People[Primary Address],$A17),CHAR(34),
", PersonLink: }"))</f>
        <v>#REF!</v>
      </c>
      <c r="H17" t="e">
        <f>IF(COUNTA(CitationInformation)=0,"",IF(INDEX(AuthorList[Author Name],$A17)="","",
CONCATENATE("  - &amp;AuthorListID",TEXT($A17,"0000"),
"  {CitationID: *CitationID0001",
", PersonID: *PersonID",TEXT(MATCH(INDEX(AuthorList[Author Name],$A17),People[Full Name],0),"0000"),
", AuthorOrder: ",INDEX(AuthorList[Author Number],$A17),"}")))</f>
        <v>#REF!</v>
      </c>
      <c r="K17" t="str">
        <f>IF(INDEX(SamplingFeatures[Feature Code],$A17)="","",
CONCATENATE("  - &amp;SamplingFeatureID",TEXT($A17,"0000"),
" {","SamplingFeatureUUID:  ",CHAR(34),INDEX(SamplingFeatures[Sampling Feature UUID],$A17),CHAR(34),
", SamplingFeatureTypeCV:  ",CHAR(34),INDEX(SamplingFeatures[Sampling Feature Type],$A17),CHAR(34),
", SamplingFeatureCode:  ",CHAR(34),INDEX(SamplingFeatures[Feature Code],$A17),CHAR(34),
", SamplingFeatureName:  ",CHAR(34),INDEX(SamplingFeatures[Feature Name],$A17),CHAR(34),
", SamplingFeatureDescription:  ",CHAR(34),INDEX(SamplingFeatures[Feature Description],$A17),CHAR(34),
", SamplingFeatureGeotypeCV:  ",CHAR(34),INDEX(SamplingFeatures[Feature Geo Type],$A17),CHAR(34),
", FeatureGeometry:  ",CHAR(34),INDEX(SamplingFeatures[Feature Geometry],$A17),CHAR(34),
", Elevation_m:  ",CHAR(34),INDEX(SamplingFeatures[Elevation_m],$A17),CHAR(34),
", ElevationDatumCV:  ",CHAR(34),ElevationDatum,CHAR(34),"}"))</f>
        <v/>
      </c>
      <c r="L17" t="str">
        <f>IF(INDEX(SamplingFeatures[Sampling Feature Type],$A17)&lt;&gt;"Site","",
CONCATENATE("  - &amp;SiteID",TEXT(SUMPRODUCT(--($L$3:$L16&lt;&gt;"")),"0000"),
" {","SamplingFeatureID:  *SamplingFeatureID",TEXT($A17,"0000"),
", SiteTypeCV:  ",CHAR(34),INDEX(Sites[Site Type],$A17),CHAR(34),
", Latitude:  ",INDEX(Sites[Latitude],$A17),
", Longitude:  ",INDEX(Sites[Longitude],$A17),
", SRSName:  ",CHAR(34),LatLonDatum,CHAR(34),"}"))</f>
        <v/>
      </c>
      <c r="M17" t="str">
        <f>IF(INDEX(SamplingFeatures[Sampling Feature Type],$A17)&lt;&gt;"Specimen","",
CONCATENATE("  - &amp;SpecimenID",TEXT(SUMPRODUCT(--($M$3:$M16&lt;&gt;"")),"0000"),
" {","SamplingFeatureID:  *SamplingFeatureID",TEXT($A17,"0000"),
", SpecimenTypeCV:  ",CHAR(34),INDEX(Specimens[Specimen Type],$A17),CHAR(34),
", SpecimenMediumCV:  ",INDEX(Specimens[Specimen Medium],$A17),
", IsFieldSpecimen:  ",CHAR(34),INDEX(Specimens[Is Field Specimen?],$A17),CHAR(34),"}"))</f>
        <v/>
      </c>
      <c r="N17" t="e">
        <f>IF(COUNTA(SpatialOffsets[])=0,"", IF(INDEX(SpatialOffsets[Spatial Offset Type],$A17)="","",
CONCATENATE("  - &amp;SpatialOffsetID",TEXT($A17,"0000"),
" {","SpatialOffsetTypeCV:  ",CHAR(34),INDEX(SpatialOffsets[Spatial Offset Type],$A17),CHAR(34),
", Offset1Value:  ",INDEX(SpatialOffsets[Offset 1 Value],$A17),
", Offset1UnitID:  ",CHAR(34),INDEX(SpatialOffsets[Offset 1 Unit],$A17),CHAR(34),
", Offset2Value:  ",INDEX(SpatialOffsets[Offset 2 Value],$A17),
", Offset2UnitID:  ",CHAR(34),INDEX(SpatialOffsets[Offset 2 Unit],$A17),CHAR(34),
", Offset3Value:  ",INDEX(SpatialOffsets[Offset 3 Value],$A17),
", Offset3UnitID:  ",CHAR(34),INDEX(SpatialOffsets[Offset 3 Unit],$A17),CHAR(34),,"}")))</f>
        <v>#REF!</v>
      </c>
      <c r="O17" t="str">
        <f>IF(COUNTA(RelatedFeatures[])=0,"", IF(INDEX(RelatedFeatures[First Sampling Feature Code],$A17)="","",
CONCATENATE("  - &amp;RelationID",TEXT($A17,"0000"),
" {","SamplingFeatureID:  *SamplingFeatureID",TEXT(MATCH(INDEX(RelatedFeatures[First Sampling Feature Code],$A17),SamplingFeatures[Feature Code],0),"0000"),
", RelationshipTypeCV:  ",CHAR(34),INDEX(RelatedFeatures[Relationship Type],$A17),CHAR(34),
", RelatedFeatureID: *SamplingFeatureID",TEXT(MATCH(INDEX(RelatedFeatures[Second Sampling Feature Code],$A17),SamplingFeatures[Feature Code],0),"0000"),
", SpatialOffsetID:  ",IF(INDEX(RelatedFeatures[Offset Number],$A17)="","",CONCATENATE("*SpatialOffsetID",TEXT(INDEX(RelatedFeatures[Offset Number],$A17),"0000"))),"}")))</f>
        <v/>
      </c>
      <c r="P17" t="str">
        <f>IF(INDEX(Methods[Method Type],$A17)="","",
CONCATENATE("  - &amp;MethodID",TEXT($A17,"0000"),
" {","MethodTypeCV:  ",CHAR(34),INDEX(Methods[Method Type],$A17),CHAR(34),
", MethodCode:  ",CHAR(34),INDEX(Methods[Method Code],$A17),CHAR(34),
", MethodName:  ",CHAR(34),INDEX(Methods[Method Name],$A17),CHAR(34),
", MethodDescription:  ",CHAR(34),INDEX(Methods[Method Description],$A17),CHAR(34),
", MethodLink:  ",CHAR(34),INDEX(Methods[Method Link],$A17),CHAR(34),
", OrganizationID: *OrganizationID",TEXT(MATCH(INDEX(Methods[Organization Name],$A17),Organizations[Organization Name],0),"0000"),"}"))</f>
        <v/>
      </c>
      <c r="Q17" t="str">
        <f>IF(INDEX(Variables[Variable Type],$A17)="","",
CONCATENATE("  - &amp;VariableID",TEXT($A17,"0000"),
" {","VariableTypeCV:  ",CHAR(34),INDEX(Variables[Variable Type],$A17),CHAR(34),
", VariableCode:  ",CHAR(34),INDEX(Variables[Variable Code],$A17),CHAR(34),
", VariableNameCV:  ",CHAR(34),INDEX(Variables[Variable Name],$A17),CHAR(34),
", VariableDefinition:  ",CHAR(34),INDEX(Variables[Variable Definition],$A17),CHAR(34),
", SpecciationCV:  ",CHAR(34),INDEX(Variables[Speciation],$A17),CHAR(34),
", NoDataValue:  ",CHAR(34),INDEX(Variables[No Data Value],$A17),CHAR(34),"}"))</f>
        <v/>
      </c>
    </row>
    <row r="18" spans="1:17" x14ac:dyDescent="0.25">
      <c r="A18">
        <v>15</v>
      </c>
      <c r="D18" t="e">
        <f>IF(INDEX(People[First Name],$A18)="","",
CONCATENATE("  - &amp;PersonID",TEXT($A18,"0000"),
" {","PersonFirstName:  ",CHAR(34),INDEX(People[First Name],$A18),CHAR(34),
", PersonMiddleName:  ",CHAR(34),INDEX(People[Middle Name],$A18),CHAR(34),
", PersonLastName:  ",CHAR(34),INDEX(People[Last Name],$A18),CHAR(34),"}"))</f>
        <v>#REF!</v>
      </c>
      <c r="E18" t="e">
        <f>IF(INDEX(Organizations[Organization Type '[CV']],$A18)="","",
CONCATENATE("  - &amp;OrganizationID",TEXT($A18,"0000"),
" {","OrganizationTypeCV:  ",CHAR(34),INDEX(Organizations[Organization Type '[CV']],$A18),CHAR(34),
", OrganizationCode:  ",CHAR(34),INDEX(Organizations[Organization Code],$A18),CHAR(34),
", OrganizationName:  ",CHAR(34),INDEX(Organizations[Organization Name],$A18),CHAR(34),
", OrganizationDescription:  ",CHAR(34),INDEX(Organizations[Organization Description],$A18),CHAR(34),
", OrganizationLink:  ",CHAR(34),INDEX(Organizations[Organization Link],$A18),CHAR(34),"}"))</f>
        <v>#REF!</v>
      </c>
      <c r="F18" t="e">
        <f>IF(INDEX(People[First Name],$A18)="","",
CONCATENATE("  - &amp;AffiliationID",TEXT($A18,"0000"),
" {PersonID: *PersonID",TEXT($A18,"0000"),
", OrganizationID: *OrganizationID",TEXT(MATCH(INDEX(People[Organization Name],$A18),Organizations[Organization Name],0),"0000"),
", IsPrimaryOrganizationContact: , AffiliationStartDate: , AffiliationEndDate: , PrimaryPhone: ",
", PrimaryEmail: ",CHAR(34),INDEX(People[Primary Email],$A18),CHAR(34),
", PrimaryAddress: ",CHAR(34),INDEX(People[Primary Address],$A18),CHAR(34),
", PersonLink: }"))</f>
        <v>#REF!</v>
      </c>
      <c r="H18" t="e">
        <f>IF(COUNTA(CitationInformation)=0,"",IF(INDEX(AuthorList[Author Name],$A18)="","",
CONCATENATE("  - &amp;AuthorListID",TEXT($A18,"0000"),
"  {CitationID: *CitationID0001",
", PersonID: *PersonID",TEXT(MATCH(INDEX(AuthorList[Author Name],$A18),People[Full Name],0),"0000"),
", AuthorOrder: ",INDEX(AuthorList[Author Number],$A18),"}")))</f>
        <v>#REF!</v>
      </c>
      <c r="K18" t="str">
        <f>IF(INDEX(SamplingFeatures[Feature Code],$A18)="","",
CONCATENATE("  - &amp;SamplingFeatureID",TEXT($A18,"0000"),
" {","SamplingFeatureUUID:  ",CHAR(34),INDEX(SamplingFeatures[Sampling Feature UUID],$A18),CHAR(34),
", SamplingFeatureTypeCV:  ",CHAR(34),INDEX(SamplingFeatures[Sampling Feature Type],$A18),CHAR(34),
", SamplingFeatureCode:  ",CHAR(34),INDEX(SamplingFeatures[Feature Code],$A18),CHAR(34),
", SamplingFeatureName:  ",CHAR(34),INDEX(SamplingFeatures[Feature Name],$A18),CHAR(34),
", SamplingFeatureDescription:  ",CHAR(34),INDEX(SamplingFeatures[Feature Description],$A18),CHAR(34),
", SamplingFeatureGeotypeCV:  ",CHAR(34),INDEX(SamplingFeatures[Feature Geo Type],$A18),CHAR(34),
", FeatureGeometry:  ",CHAR(34),INDEX(SamplingFeatures[Feature Geometry],$A18),CHAR(34),
", Elevation_m:  ",CHAR(34),INDEX(SamplingFeatures[Elevation_m],$A18),CHAR(34),
", ElevationDatumCV:  ",CHAR(34),ElevationDatum,CHAR(34),"}"))</f>
        <v/>
      </c>
      <c r="L18" t="str">
        <f>IF(INDEX(SamplingFeatures[Sampling Feature Type],$A18)&lt;&gt;"Site","",
CONCATENATE("  - &amp;SiteID",TEXT(SUMPRODUCT(--($L$3:$L17&lt;&gt;"")),"0000"),
" {","SamplingFeatureID:  *SamplingFeatureID",TEXT($A18,"0000"),
", SiteTypeCV:  ",CHAR(34),INDEX(Sites[Site Type],$A18),CHAR(34),
", Latitude:  ",INDEX(Sites[Latitude],$A18),
", Longitude:  ",INDEX(Sites[Longitude],$A18),
", SRSName:  ",CHAR(34),LatLonDatum,CHAR(34),"}"))</f>
        <v/>
      </c>
      <c r="M18" t="str">
        <f>IF(INDEX(SamplingFeatures[Sampling Feature Type],$A18)&lt;&gt;"Specimen","",
CONCATENATE("  - &amp;SpecimenID",TEXT(SUMPRODUCT(--($M$3:$M17&lt;&gt;"")),"0000"),
" {","SamplingFeatureID:  *SamplingFeatureID",TEXT($A18,"0000"),
", SpecimenTypeCV:  ",CHAR(34),INDEX(Specimens[Specimen Type],$A18),CHAR(34),
", SpecimenMediumCV:  ",INDEX(Specimens[Specimen Medium],$A18),
", IsFieldSpecimen:  ",CHAR(34),INDEX(Specimens[Is Field Specimen?],$A18),CHAR(34),"}"))</f>
        <v/>
      </c>
      <c r="N18" t="e">
        <f>IF(COUNTA(SpatialOffsets[])=0,"", IF(INDEX(SpatialOffsets[Spatial Offset Type],$A18)="","",
CONCATENATE("  - &amp;SpatialOffsetID",TEXT($A18,"0000"),
" {","SpatialOffsetTypeCV:  ",CHAR(34),INDEX(SpatialOffsets[Spatial Offset Type],$A18),CHAR(34),
", Offset1Value:  ",INDEX(SpatialOffsets[Offset 1 Value],$A18),
", Offset1UnitID:  ",CHAR(34),INDEX(SpatialOffsets[Offset 1 Unit],$A18),CHAR(34),
", Offset2Value:  ",INDEX(SpatialOffsets[Offset 2 Value],$A18),
", Offset2UnitID:  ",CHAR(34),INDEX(SpatialOffsets[Offset 2 Unit],$A18),CHAR(34),
", Offset3Value:  ",INDEX(SpatialOffsets[Offset 3 Value],$A18),
", Offset3UnitID:  ",CHAR(34),INDEX(SpatialOffsets[Offset 3 Unit],$A18),CHAR(34),,"}")))</f>
        <v>#REF!</v>
      </c>
      <c r="O18" t="str">
        <f>IF(COUNTA(RelatedFeatures[])=0,"", IF(INDEX(RelatedFeatures[First Sampling Feature Code],$A18)="","",
CONCATENATE("  - &amp;RelationID",TEXT($A18,"0000"),
" {","SamplingFeatureID:  *SamplingFeatureID",TEXT(MATCH(INDEX(RelatedFeatures[First Sampling Feature Code],$A18),SamplingFeatures[Feature Code],0),"0000"),
", RelationshipTypeCV:  ",CHAR(34),INDEX(RelatedFeatures[Relationship Type],$A18),CHAR(34),
", RelatedFeatureID: *SamplingFeatureID",TEXT(MATCH(INDEX(RelatedFeatures[Second Sampling Feature Code],$A18),SamplingFeatures[Feature Code],0),"0000"),
", SpatialOffsetID:  ",IF(INDEX(RelatedFeatures[Offset Number],$A18)="","",CONCATENATE("*SpatialOffsetID",TEXT(INDEX(RelatedFeatures[Offset Number],$A18),"0000"))),"}")))</f>
        <v/>
      </c>
      <c r="P18" t="str">
        <f>IF(INDEX(Methods[Method Type],$A18)="","",
CONCATENATE("  - &amp;MethodID",TEXT($A18,"0000"),
" {","MethodTypeCV:  ",CHAR(34),INDEX(Methods[Method Type],$A18),CHAR(34),
", MethodCode:  ",CHAR(34),INDEX(Methods[Method Code],$A18),CHAR(34),
", MethodName:  ",CHAR(34),INDEX(Methods[Method Name],$A18),CHAR(34),
", MethodDescription:  ",CHAR(34),INDEX(Methods[Method Description],$A18),CHAR(34),
", MethodLink:  ",CHAR(34),INDEX(Methods[Method Link],$A18),CHAR(34),
", OrganizationID: *OrganizationID",TEXT(MATCH(INDEX(Methods[Organization Name],$A18),Organizations[Organization Name],0),"0000"),"}"))</f>
        <v/>
      </c>
      <c r="Q18" t="str">
        <f>IF(INDEX(Variables[Variable Type],$A18)="","",
CONCATENATE("  - &amp;VariableID",TEXT($A18,"0000"),
" {","VariableTypeCV:  ",CHAR(34),INDEX(Variables[Variable Type],$A18),CHAR(34),
", VariableCode:  ",CHAR(34),INDEX(Variables[Variable Code],$A18),CHAR(34),
", VariableNameCV:  ",CHAR(34),INDEX(Variables[Variable Name],$A18),CHAR(34),
", VariableDefinition:  ",CHAR(34),INDEX(Variables[Variable Definition],$A18),CHAR(34),
", SpecciationCV:  ",CHAR(34),INDEX(Variables[Speciation],$A18),CHAR(34),
", NoDataValue:  ",CHAR(34),INDEX(Variables[No Data Value],$A18),CHAR(34),"}"))</f>
        <v/>
      </c>
    </row>
    <row r="19" spans="1:17" x14ac:dyDescent="0.25">
      <c r="A19">
        <v>16</v>
      </c>
      <c r="D19" t="e">
        <f>IF(INDEX(People[First Name],$A19)="","",
CONCATENATE("  - &amp;PersonID",TEXT($A19,"0000"),
" {","PersonFirstName:  ",CHAR(34),INDEX(People[First Name],$A19),CHAR(34),
", PersonMiddleName:  ",CHAR(34),INDEX(People[Middle Name],$A19),CHAR(34),
", PersonLastName:  ",CHAR(34),INDEX(People[Last Name],$A19),CHAR(34),"}"))</f>
        <v>#REF!</v>
      </c>
      <c r="E19" t="e">
        <f>IF(INDEX(Organizations[Organization Type '[CV']],$A19)="","",
CONCATENATE("  - &amp;OrganizationID",TEXT($A19,"0000"),
" {","OrganizationTypeCV:  ",CHAR(34),INDEX(Organizations[Organization Type '[CV']],$A19),CHAR(34),
", OrganizationCode:  ",CHAR(34),INDEX(Organizations[Organization Code],$A19),CHAR(34),
", OrganizationName:  ",CHAR(34),INDEX(Organizations[Organization Name],$A19),CHAR(34),
", OrganizationDescription:  ",CHAR(34),INDEX(Organizations[Organization Description],$A19),CHAR(34),
", OrganizationLink:  ",CHAR(34),INDEX(Organizations[Organization Link],$A19),CHAR(34),"}"))</f>
        <v>#REF!</v>
      </c>
      <c r="F19" t="e">
        <f>IF(INDEX(People[First Name],$A19)="","",
CONCATENATE("  - &amp;AffiliationID",TEXT($A19,"0000"),
" {PersonID: *PersonID",TEXT($A19,"0000"),
", OrganizationID: *OrganizationID",TEXT(MATCH(INDEX(People[Organization Name],$A19),Organizations[Organization Name],0),"0000"),
", IsPrimaryOrganizationContact: , AffiliationStartDate: , AffiliationEndDate: , PrimaryPhone: ",
", PrimaryEmail: ",CHAR(34),INDEX(People[Primary Email],$A19),CHAR(34),
", PrimaryAddress: ",CHAR(34),INDEX(People[Primary Address],$A19),CHAR(34),
", PersonLink: }"))</f>
        <v>#REF!</v>
      </c>
      <c r="H19" t="e">
        <f>IF(COUNTA(CitationInformation)=0,"",IF(INDEX(AuthorList[Author Name],$A19)="","",
CONCATENATE("  - &amp;AuthorListID",TEXT($A19,"0000"),
"  {CitationID: *CitationID0001",
", PersonID: *PersonID",TEXT(MATCH(INDEX(AuthorList[Author Name],$A19),People[Full Name],0),"0000"),
", AuthorOrder: ",INDEX(AuthorList[Author Number],$A19),"}")))</f>
        <v>#REF!</v>
      </c>
      <c r="K19" t="str">
        <f>IF(INDEX(SamplingFeatures[Feature Code],$A19)="","",
CONCATENATE("  - &amp;SamplingFeatureID",TEXT($A19,"0000"),
" {","SamplingFeatureUUID:  ",CHAR(34),INDEX(SamplingFeatures[Sampling Feature UUID],$A19),CHAR(34),
", SamplingFeatureTypeCV:  ",CHAR(34),INDEX(SamplingFeatures[Sampling Feature Type],$A19),CHAR(34),
", SamplingFeatureCode:  ",CHAR(34),INDEX(SamplingFeatures[Feature Code],$A19),CHAR(34),
", SamplingFeatureName:  ",CHAR(34),INDEX(SamplingFeatures[Feature Name],$A19),CHAR(34),
", SamplingFeatureDescription:  ",CHAR(34),INDEX(SamplingFeatures[Feature Description],$A19),CHAR(34),
", SamplingFeatureGeotypeCV:  ",CHAR(34),INDEX(SamplingFeatures[Feature Geo Type],$A19),CHAR(34),
", FeatureGeometry:  ",CHAR(34),INDEX(SamplingFeatures[Feature Geometry],$A19),CHAR(34),
", Elevation_m:  ",CHAR(34),INDEX(SamplingFeatures[Elevation_m],$A19),CHAR(34),
", ElevationDatumCV:  ",CHAR(34),ElevationDatum,CHAR(34),"}"))</f>
        <v/>
      </c>
      <c r="L19" t="str">
        <f>IF(INDEX(SamplingFeatures[Sampling Feature Type],$A19)&lt;&gt;"Site","",
CONCATENATE("  - &amp;SiteID",TEXT(SUMPRODUCT(--($L$3:$L18&lt;&gt;"")),"0000"),
" {","SamplingFeatureID:  *SamplingFeatureID",TEXT($A19,"0000"),
", SiteTypeCV:  ",CHAR(34),INDEX(Sites[Site Type],$A19),CHAR(34),
", Latitude:  ",INDEX(Sites[Latitude],$A19),
", Longitude:  ",INDEX(Sites[Longitude],$A19),
", SRSName:  ",CHAR(34),LatLonDatum,CHAR(34),"}"))</f>
        <v/>
      </c>
      <c r="M19" t="str">
        <f>IF(INDEX(SamplingFeatures[Sampling Feature Type],$A19)&lt;&gt;"Specimen","",
CONCATENATE("  - &amp;SpecimenID",TEXT(SUMPRODUCT(--($M$3:$M18&lt;&gt;"")),"0000"),
" {","SamplingFeatureID:  *SamplingFeatureID",TEXT($A19,"0000"),
", SpecimenTypeCV:  ",CHAR(34),INDEX(Specimens[Specimen Type],$A19),CHAR(34),
", SpecimenMediumCV:  ",INDEX(Specimens[Specimen Medium],$A19),
", IsFieldSpecimen:  ",CHAR(34),INDEX(Specimens[Is Field Specimen?],$A19),CHAR(34),"}"))</f>
        <v/>
      </c>
      <c r="N19" t="e">
        <f>IF(COUNTA(SpatialOffsets[])=0,"", IF(INDEX(SpatialOffsets[Spatial Offset Type],$A19)="","",
CONCATENATE("  - &amp;SpatialOffsetID",TEXT($A19,"0000"),
" {","SpatialOffsetTypeCV:  ",CHAR(34),INDEX(SpatialOffsets[Spatial Offset Type],$A19),CHAR(34),
", Offset1Value:  ",INDEX(SpatialOffsets[Offset 1 Value],$A19),
", Offset1UnitID:  ",CHAR(34),INDEX(SpatialOffsets[Offset 1 Unit],$A19),CHAR(34),
", Offset2Value:  ",INDEX(SpatialOffsets[Offset 2 Value],$A19),
", Offset2UnitID:  ",CHAR(34),INDEX(SpatialOffsets[Offset 2 Unit],$A19),CHAR(34),
", Offset3Value:  ",INDEX(SpatialOffsets[Offset 3 Value],$A19),
", Offset3UnitID:  ",CHAR(34),INDEX(SpatialOffsets[Offset 3 Unit],$A19),CHAR(34),,"}")))</f>
        <v>#REF!</v>
      </c>
      <c r="O19" t="str">
        <f>IF(COUNTA(RelatedFeatures[])=0,"", IF(INDEX(RelatedFeatures[First Sampling Feature Code],$A19)="","",
CONCATENATE("  - &amp;RelationID",TEXT($A19,"0000"),
" {","SamplingFeatureID:  *SamplingFeatureID",TEXT(MATCH(INDEX(RelatedFeatures[First Sampling Feature Code],$A19),SamplingFeatures[Feature Code],0),"0000"),
", RelationshipTypeCV:  ",CHAR(34),INDEX(RelatedFeatures[Relationship Type],$A19),CHAR(34),
", RelatedFeatureID: *SamplingFeatureID",TEXT(MATCH(INDEX(RelatedFeatures[Second Sampling Feature Code],$A19),SamplingFeatures[Feature Code],0),"0000"),
", SpatialOffsetID:  ",IF(INDEX(RelatedFeatures[Offset Number],$A19)="","",CONCATENATE("*SpatialOffsetID",TEXT(INDEX(RelatedFeatures[Offset Number],$A19),"0000"))),"}")))</f>
        <v/>
      </c>
      <c r="P19" t="str">
        <f>IF(INDEX(Methods[Method Type],$A19)="","",
CONCATENATE("  - &amp;MethodID",TEXT($A19,"0000"),
" {","MethodTypeCV:  ",CHAR(34),INDEX(Methods[Method Type],$A19),CHAR(34),
", MethodCode:  ",CHAR(34),INDEX(Methods[Method Code],$A19),CHAR(34),
", MethodName:  ",CHAR(34),INDEX(Methods[Method Name],$A19),CHAR(34),
", MethodDescription:  ",CHAR(34),INDEX(Methods[Method Description],$A19),CHAR(34),
", MethodLink:  ",CHAR(34),INDEX(Methods[Method Link],$A19),CHAR(34),
", OrganizationID: *OrganizationID",TEXT(MATCH(INDEX(Methods[Organization Name],$A19),Organizations[Organization Name],0),"0000"),"}"))</f>
        <v/>
      </c>
      <c r="Q19" t="str">
        <f>IF(INDEX(Variables[Variable Type],$A19)="","",
CONCATENATE("  - &amp;VariableID",TEXT($A19,"0000"),
" {","VariableTypeCV:  ",CHAR(34),INDEX(Variables[Variable Type],$A19),CHAR(34),
", VariableCode:  ",CHAR(34),INDEX(Variables[Variable Code],$A19),CHAR(34),
", VariableNameCV:  ",CHAR(34),INDEX(Variables[Variable Name],$A19),CHAR(34),
", VariableDefinition:  ",CHAR(34),INDEX(Variables[Variable Definition],$A19),CHAR(34),
", SpecciationCV:  ",CHAR(34),INDEX(Variables[Speciation],$A19),CHAR(34),
", NoDataValue:  ",CHAR(34),INDEX(Variables[No Data Value],$A19),CHAR(34),"}"))</f>
        <v/>
      </c>
    </row>
    <row r="20" spans="1:17" x14ac:dyDescent="0.25">
      <c r="A20">
        <v>17</v>
      </c>
      <c r="D20" t="e">
        <f>IF(INDEX(People[First Name],$A20)="","",
CONCATENATE("  - &amp;PersonID",TEXT($A20,"0000"),
" {","PersonFirstName:  ",CHAR(34),INDEX(People[First Name],$A20),CHAR(34),
", PersonMiddleName:  ",CHAR(34),INDEX(People[Middle Name],$A20),CHAR(34),
", PersonLastName:  ",CHAR(34),INDEX(People[Last Name],$A20),CHAR(34),"}"))</f>
        <v>#REF!</v>
      </c>
      <c r="E20" t="e">
        <f>IF(INDEX(Organizations[Organization Type '[CV']],$A20)="","",
CONCATENATE("  - &amp;OrganizationID",TEXT($A20,"0000"),
" {","OrganizationTypeCV:  ",CHAR(34),INDEX(Organizations[Organization Type '[CV']],$A20),CHAR(34),
", OrganizationCode:  ",CHAR(34),INDEX(Organizations[Organization Code],$A20),CHAR(34),
", OrganizationName:  ",CHAR(34),INDEX(Organizations[Organization Name],$A20),CHAR(34),
", OrganizationDescription:  ",CHAR(34),INDEX(Organizations[Organization Description],$A20),CHAR(34),
", OrganizationLink:  ",CHAR(34),INDEX(Organizations[Organization Link],$A20),CHAR(34),"}"))</f>
        <v>#REF!</v>
      </c>
      <c r="F20" t="e">
        <f>IF(INDEX(People[First Name],$A20)="","",
CONCATENATE("  - &amp;AffiliationID",TEXT($A20,"0000"),
" {PersonID: *PersonID",TEXT($A20,"0000"),
", OrganizationID: *OrganizationID",TEXT(MATCH(INDEX(People[Organization Name],$A20),Organizations[Organization Name],0),"0000"),
", IsPrimaryOrganizationContact: , AffiliationStartDate: , AffiliationEndDate: , PrimaryPhone: ",
", PrimaryEmail: ",CHAR(34),INDEX(People[Primary Email],$A20),CHAR(34),
", PrimaryAddress: ",CHAR(34),INDEX(People[Primary Address],$A20),CHAR(34),
", PersonLink: }"))</f>
        <v>#REF!</v>
      </c>
      <c r="H20" t="e">
        <f>IF(COUNTA(CitationInformation)=0,"",IF(INDEX(AuthorList[Author Name],$A20)="","",
CONCATENATE("  - &amp;AuthorListID",TEXT($A20,"0000"),
"  {CitationID: *CitationID0001",
", PersonID: *PersonID",TEXT(MATCH(INDEX(AuthorList[Author Name],$A20),People[Full Name],0),"0000"),
", AuthorOrder: ",INDEX(AuthorList[Author Number],$A20),"}")))</f>
        <v>#REF!</v>
      </c>
      <c r="K20" t="str">
        <f>IF(INDEX(SamplingFeatures[Feature Code],$A20)="","",
CONCATENATE("  - &amp;SamplingFeatureID",TEXT($A20,"0000"),
" {","SamplingFeatureUUID:  ",CHAR(34),INDEX(SamplingFeatures[Sampling Feature UUID],$A20),CHAR(34),
", SamplingFeatureTypeCV:  ",CHAR(34),INDEX(SamplingFeatures[Sampling Feature Type],$A20),CHAR(34),
", SamplingFeatureCode:  ",CHAR(34),INDEX(SamplingFeatures[Feature Code],$A20),CHAR(34),
", SamplingFeatureName:  ",CHAR(34),INDEX(SamplingFeatures[Feature Name],$A20),CHAR(34),
", SamplingFeatureDescription:  ",CHAR(34),INDEX(SamplingFeatures[Feature Description],$A20),CHAR(34),
", SamplingFeatureGeotypeCV:  ",CHAR(34),INDEX(SamplingFeatures[Feature Geo Type],$A20),CHAR(34),
", FeatureGeometry:  ",CHAR(34),INDEX(SamplingFeatures[Feature Geometry],$A20),CHAR(34),
", Elevation_m:  ",CHAR(34),INDEX(SamplingFeatures[Elevation_m],$A20),CHAR(34),
", ElevationDatumCV:  ",CHAR(34),ElevationDatum,CHAR(34),"}"))</f>
        <v/>
      </c>
      <c r="L20" t="str">
        <f>IF(INDEX(SamplingFeatures[Sampling Feature Type],$A20)&lt;&gt;"Site","",
CONCATENATE("  - &amp;SiteID",TEXT(SUMPRODUCT(--($L$3:$L19&lt;&gt;"")),"0000"),
" {","SamplingFeatureID:  *SamplingFeatureID",TEXT($A20,"0000"),
", SiteTypeCV:  ",CHAR(34),INDEX(Sites[Site Type],$A20),CHAR(34),
", Latitude:  ",INDEX(Sites[Latitude],$A20),
", Longitude:  ",INDEX(Sites[Longitude],$A20),
", SRSName:  ",CHAR(34),LatLonDatum,CHAR(34),"}"))</f>
        <v/>
      </c>
      <c r="M20" t="str">
        <f>IF(INDEX(SamplingFeatures[Sampling Feature Type],$A20)&lt;&gt;"Specimen","",
CONCATENATE("  - &amp;SpecimenID",TEXT(SUMPRODUCT(--($M$3:$M19&lt;&gt;"")),"0000"),
" {","SamplingFeatureID:  *SamplingFeatureID",TEXT($A20,"0000"),
", SpecimenTypeCV:  ",CHAR(34),INDEX(Specimens[Specimen Type],$A20),CHAR(34),
", SpecimenMediumCV:  ",INDEX(Specimens[Specimen Medium],$A20),
", IsFieldSpecimen:  ",CHAR(34),INDEX(Specimens[Is Field Specimen?],$A20),CHAR(34),"}"))</f>
        <v/>
      </c>
      <c r="N20" t="e">
        <f>IF(COUNTA(SpatialOffsets[])=0,"", IF(INDEX(SpatialOffsets[Spatial Offset Type],$A20)="","",
CONCATENATE("  - &amp;SpatialOffsetID",TEXT($A20,"0000"),
" {","SpatialOffsetTypeCV:  ",CHAR(34),INDEX(SpatialOffsets[Spatial Offset Type],$A20),CHAR(34),
", Offset1Value:  ",INDEX(SpatialOffsets[Offset 1 Value],$A20),
", Offset1UnitID:  ",CHAR(34),INDEX(SpatialOffsets[Offset 1 Unit],$A20),CHAR(34),
", Offset2Value:  ",INDEX(SpatialOffsets[Offset 2 Value],$A20),
", Offset2UnitID:  ",CHAR(34),INDEX(SpatialOffsets[Offset 2 Unit],$A20),CHAR(34),
", Offset3Value:  ",INDEX(SpatialOffsets[Offset 3 Value],$A20),
", Offset3UnitID:  ",CHAR(34),INDEX(SpatialOffsets[Offset 3 Unit],$A20),CHAR(34),,"}")))</f>
        <v>#REF!</v>
      </c>
      <c r="O20" t="str">
        <f>IF(COUNTA(RelatedFeatures[])=0,"", IF(INDEX(RelatedFeatures[First Sampling Feature Code],$A20)="","",
CONCATENATE("  - &amp;RelationID",TEXT($A20,"0000"),
" {","SamplingFeatureID:  *SamplingFeatureID",TEXT(MATCH(INDEX(RelatedFeatures[First Sampling Feature Code],$A20),SamplingFeatures[Feature Code],0),"0000"),
", RelationshipTypeCV:  ",CHAR(34),INDEX(RelatedFeatures[Relationship Type],$A20),CHAR(34),
", RelatedFeatureID: *SamplingFeatureID",TEXT(MATCH(INDEX(RelatedFeatures[Second Sampling Feature Code],$A20),SamplingFeatures[Feature Code],0),"0000"),
", SpatialOffsetID:  ",IF(INDEX(RelatedFeatures[Offset Number],$A20)="","",CONCATENATE("*SpatialOffsetID",TEXT(INDEX(RelatedFeatures[Offset Number],$A20),"0000"))),"}")))</f>
        <v/>
      </c>
      <c r="P20" t="str">
        <f>IF(INDEX(Methods[Method Type],$A20)="","",
CONCATENATE("  - &amp;MethodID",TEXT($A20,"0000"),
" {","MethodTypeCV:  ",CHAR(34),INDEX(Methods[Method Type],$A20),CHAR(34),
", MethodCode:  ",CHAR(34),INDEX(Methods[Method Code],$A20),CHAR(34),
", MethodName:  ",CHAR(34),INDEX(Methods[Method Name],$A20),CHAR(34),
", MethodDescription:  ",CHAR(34),INDEX(Methods[Method Description],$A20),CHAR(34),
", MethodLink:  ",CHAR(34),INDEX(Methods[Method Link],$A20),CHAR(34),
", OrganizationID: *OrganizationID",TEXT(MATCH(INDEX(Methods[Organization Name],$A20),Organizations[Organization Name],0),"0000"),"}"))</f>
        <v/>
      </c>
      <c r="Q20" t="str">
        <f>IF(INDEX(Variables[Variable Type],$A20)="","",
CONCATENATE("  - &amp;VariableID",TEXT($A20,"0000"),
" {","VariableTypeCV:  ",CHAR(34),INDEX(Variables[Variable Type],$A20),CHAR(34),
", VariableCode:  ",CHAR(34),INDEX(Variables[Variable Code],$A20),CHAR(34),
", VariableNameCV:  ",CHAR(34),INDEX(Variables[Variable Name],$A20),CHAR(34),
", VariableDefinition:  ",CHAR(34),INDEX(Variables[Variable Definition],$A20),CHAR(34),
", SpecciationCV:  ",CHAR(34),INDEX(Variables[Speciation],$A20),CHAR(34),
", NoDataValue:  ",CHAR(34),INDEX(Variables[No Data Value],$A20),CHAR(34),"}"))</f>
        <v/>
      </c>
    </row>
    <row r="21" spans="1:17" x14ac:dyDescent="0.25">
      <c r="A21">
        <v>18</v>
      </c>
      <c r="D21" t="e">
        <f>IF(INDEX(People[First Name],$A21)="","",
CONCATENATE("  - &amp;PersonID",TEXT($A21,"0000"),
" {","PersonFirstName:  ",CHAR(34),INDEX(People[First Name],$A21),CHAR(34),
", PersonMiddleName:  ",CHAR(34),INDEX(People[Middle Name],$A21),CHAR(34),
", PersonLastName:  ",CHAR(34),INDEX(People[Last Name],$A21),CHAR(34),"}"))</f>
        <v>#REF!</v>
      </c>
      <c r="E21" t="e">
        <f>IF(INDEX(Organizations[Organization Type '[CV']],$A21)="","",
CONCATENATE("  - &amp;OrganizationID",TEXT($A21,"0000"),
" {","OrganizationTypeCV:  ",CHAR(34),INDEX(Organizations[Organization Type '[CV']],$A21),CHAR(34),
", OrganizationCode:  ",CHAR(34),INDEX(Organizations[Organization Code],$A21),CHAR(34),
", OrganizationName:  ",CHAR(34),INDEX(Organizations[Organization Name],$A21),CHAR(34),
", OrganizationDescription:  ",CHAR(34),INDEX(Organizations[Organization Description],$A21),CHAR(34),
", OrganizationLink:  ",CHAR(34),INDEX(Organizations[Organization Link],$A21),CHAR(34),"}"))</f>
        <v>#REF!</v>
      </c>
      <c r="F21" t="e">
        <f>IF(INDEX(People[First Name],$A21)="","",
CONCATENATE("  - &amp;AffiliationID",TEXT($A21,"0000"),
" {PersonID: *PersonID",TEXT($A21,"0000"),
", OrganizationID: *OrganizationID",TEXT(MATCH(INDEX(People[Organization Name],$A21),Organizations[Organization Name],0),"0000"),
", IsPrimaryOrganizationContact: , AffiliationStartDate: , AffiliationEndDate: , PrimaryPhone: ",
", PrimaryEmail: ",CHAR(34),INDEX(People[Primary Email],$A21),CHAR(34),
", PrimaryAddress: ",CHAR(34),INDEX(People[Primary Address],$A21),CHAR(34),
", PersonLink: }"))</f>
        <v>#REF!</v>
      </c>
      <c r="H21" t="e">
        <f>IF(COUNTA(CitationInformation)=0,"",IF(INDEX(AuthorList[Author Name],$A21)="","",
CONCATENATE("  - &amp;AuthorListID",TEXT($A21,"0000"),
"  {CitationID: *CitationID0001",
", PersonID: *PersonID",TEXT(MATCH(INDEX(AuthorList[Author Name],$A21),People[Full Name],0),"0000"),
", AuthorOrder: ",INDEX(AuthorList[Author Number],$A21),"}")))</f>
        <v>#REF!</v>
      </c>
      <c r="K21" t="str">
        <f>IF(INDEX(SamplingFeatures[Feature Code],$A21)="","",
CONCATENATE("  - &amp;SamplingFeatureID",TEXT($A21,"0000"),
" {","SamplingFeatureUUID:  ",CHAR(34),INDEX(SamplingFeatures[Sampling Feature UUID],$A21),CHAR(34),
", SamplingFeatureTypeCV:  ",CHAR(34),INDEX(SamplingFeatures[Sampling Feature Type],$A21),CHAR(34),
", SamplingFeatureCode:  ",CHAR(34),INDEX(SamplingFeatures[Feature Code],$A21),CHAR(34),
", SamplingFeatureName:  ",CHAR(34),INDEX(SamplingFeatures[Feature Name],$A21),CHAR(34),
", SamplingFeatureDescription:  ",CHAR(34),INDEX(SamplingFeatures[Feature Description],$A21),CHAR(34),
", SamplingFeatureGeotypeCV:  ",CHAR(34),INDEX(SamplingFeatures[Feature Geo Type],$A21),CHAR(34),
", FeatureGeometry:  ",CHAR(34),INDEX(SamplingFeatures[Feature Geometry],$A21),CHAR(34),
", Elevation_m:  ",CHAR(34),INDEX(SamplingFeatures[Elevation_m],$A21),CHAR(34),
", ElevationDatumCV:  ",CHAR(34),ElevationDatum,CHAR(34),"}"))</f>
        <v/>
      </c>
      <c r="L21" t="str">
        <f>IF(INDEX(SamplingFeatures[Sampling Feature Type],$A21)&lt;&gt;"Site","",
CONCATENATE("  - &amp;SiteID",TEXT(SUMPRODUCT(--($L$3:$L20&lt;&gt;"")),"0000"),
" {","SamplingFeatureID:  *SamplingFeatureID",TEXT($A21,"0000"),
", SiteTypeCV:  ",CHAR(34),INDEX(Sites[Site Type],$A21),CHAR(34),
", Latitude:  ",INDEX(Sites[Latitude],$A21),
", Longitude:  ",INDEX(Sites[Longitude],$A21),
", SRSName:  ",CHAR(34),LatLonDatum,CHAR(34),"}"))</f>
        <v/>
      </c>
      <c r="M21" t="str">
        <f>IF(INDEX(SamplingFeatures[Sampling Feature Type],$A21)&lt;&gt;"Specimen","",
CONCATENATE("  - &amp;SpecimenID",TEXT(SUMPRODUCT(--($M$3:$M20&lt;&gt;"")),"0000"),
" {","SamplingFeatureID:  *SamplingFeatureID",TEXT($A21,"0000"),
", SpecimenTypeCV:  ",CHAR(34),INDEX(Specimens[Specimen Type],$A21),CHAR(34),
", SpecimenMediumCV:  ",INDEX(Specimens[Specimen Medium],$A21),
", IsFieldSpecimen:  ",CHAR(34),INDEX(Specimens[Is Field Specimen?],$A21),CHAR(34),"}"))</f>
        <v/>
      </c>
      <c r="N21" t="e">
        <f>IF(COUNTA(SpatialOffsets[])=0,"", IF(INDEX(SpatialOffsets[Spatial Offset Type],$A21)="","",
CONCATENATE("  - &amp;SpatialOffsetID",TEXT($A21,"0000"),
" {","SpatialOffsetTypeCV:  ",CHAR(34),INDEX(SpatialOffsets[Spatial Offset Type],$A21),CHAR(34),
", Offset1Value:  ",INDEX(SpatialOffsets[Offset 1 Value],$A21),
", Offset1UnitID:  ",CHAR(34),INDEX(SpatialOffsets[Offset 1 Unit],$A21),CHAR(34),
", Offset2Value:  ",INDEX(SpatialOffsets[Offset 2 Value],$A21),
", Offset2UnitID:  ",CHAR(34),INDEX(SpatialOffsets[Offset 2 Unit],$A21),CHAR(34),
", Offset3Value:  ",INDEX(SpatialOffsets[Offset 3 Value],$A21),
", Offset3UnitID:  ",CHAR(34),INDEX(SpatialOffsets[Offset 3 Unit],$A21),CHAR(34),,"}")))</f>
        <v>#REF!</v>
      </c>
      <c r="O21" t="str">
        <f>IF(COUNTA(RelatedFeatures[])=0,"", IF(INDEX(RelatedFeatures[First Sampling Feature Code],$A21)="","",
CONCATENATE("  - &amp;RelationID",TEXT($A21,"0000"),
" {","SamplingFeatureID:  *SamplingFeatureID",TEXT(MATCH(INDEX(RelatedFeatures[First Sampling Feature Code],$A21),SamplingFeatures[Feature Code],0),"0000"),
", RelationshipTypeCV:  ",CHAR(34),INDEX(RelatedFeatures[Relationship Type],$A21),CHAR(34),
", RelatedFeatureID: *SamplingFeatureID",TEXT(MATCH(INDEX(RelatedFeatures[Second Sampling Feature Code],$A21),SamplingFeatures[Feature Code],0),"0000"),
", SpatialOffsetID:  ",IF(INDEX(RelatedFeatures[Offset Number],$A21)="","",CONCATENATE("*SpatialOffsetID",TEXT(INDEX(RelatedFeatures[Offset Number],$A21),"0000"))),"}")))</f>
        <v/>
      </c>
      <c r="P21" t="str">
        <f>IF(INDEX(Methods[Method Type],$A21)="","",
CONCATENATE("  - &amp;MethodID",TEXT($A21,"0000"),
" {","MethodTypeCV:  ",CHAR(34),INDEX(Methods[Method Type],$A21),CHAR(34),
", MethodCode:  ",CHAR(34),INDEX(Methods[Method Code],$A21),CHAR(34),
", MethodName:  ",CHAR(34),INDEX(Methods[Method Name],$A21),CHAR(34),
", MethodDescription:  ",CHAR(34),INDEX(Methods[Method Description],$A21),CHAR(34),
", MethodLink:  ",CHAR(34),INDEX(Methods[Method Link],$A21),CHAR(34),
", OrganizationID: *OrganizationID",TEXT(MATCH(INDEX(Methods[Organization Name],$A21),Organizations[Organization Name],0),"0000"),"}"))</f>
        <v/>
      </c>
      <c r="Q21" t="str">
        <f>IF(INDEX(Variables[Variable Type],$A21)="","",
CONCATENATE("  - &amp;VariableID",TEXT($A21,"0000"),
" {","VariableTypeCV:  ",CHAR(34),INDEX(Variables[Variable Type],$A21),CHAR(34),
", VariableCode:  ",CHAR(34),INDEX(Variables[Variable Code],$A21),CHAR(34),
", VariableNameCV:  ",CHAR(34),INDEX(Variables[Variable Name],$A21),CHAR(34),
", VariableDefinition:  ",CHAR(34),INDEX(Variables[Variable Definition],$A21),CHAR(34),
", SpecciationCV:  ",CHAR(34),INDEX(Variables[Speciation],$A21),CHAR(34),
", NoDataValue:  ",CHAR(34),INDEX(Variables[No Data Value],$A21),CHAR(34),"}"))</f>
        <v/>
      </c>
    </row>
    <row r="22" spans="1:17" x14ac:dyDescent="0.25">
      <c r="A22">
        <v>19</v>
      </c>
      <c r="D22" t="e">
        <f>IF(INDEX(People[First Name],$A22)="","",
CONCATENATE("  - &amp;PersonID",TEXT($A22,"0000"),
" {","PersonFirstName:  ",CHAR(34),INDEX(People[First Name],$A22),CHAR(34),
", PersonMiddleName:  ",CHAR(34),INDEX(People[Middle Name],$A22),CHAR(34),
", PersonLastName:  ",CHAR(34),INDEX(People[Last Name],$A22),CHAR(34),"}"))</f>
        <v>#REF!</v>
      </c>
      <c r="E22" t="e">
        <f>IF(INDEX(Organizations[Organization Type '[CV']],$A22)="","",
CONCATENATE("  - &amp;OrganizationID",TEXT($A22,"0000"),
" {","OrganizationTypeCV:  ",CHAR(34),INDEX(Organizations[Organization Type '[CV']],$A22),CHAR(34),
", OrganizationCode:  ",CHAR(34),INDEX(Organizations[Organization Code],$A22),CHAR(34),
", OrganizationName:  ",CHAR(34),INDEX(Organizations[Organization Name],$A22),CHAR(34),
", OrganizationDescription:  ",CHAR(34),INDEX(Organizations[Organization Description],$A22),CHAR(34),
", OrganizationLink:  ",CHAR(34),INDEX(Organizations[Organization Link],$A22),CHAR(34),"}"))</f>
        <v>#REF!</v>
      </c>
      <c r="F22" t="e">
        <f>IF(INDEX(People[First Name],$A22)="","",
CONCATENATE("  - &amp;AffiliationID",TEXT($A22,"0000"),
" {PersonID: *PersonID",TEXT($A22,"0000"),
", OrganizationID: *OrganizationID",TEXT(MATCH(INDEX(People[Organization Name],$A22),Organizations[Organization Name],0),"0000"),
", IsPrimaryOrganizationContact: , AffiliationStartDate: , AffiliationEndDate: , PrimaryPhone: ",
", PrimaryEmail: ",CHAR(34),INDEX(People[Primary Email],$A22),CHAR(34),
", PrimaryAddress: ",CHAR(34),INDEX(People[Primary Address],$A22),CHAR(34),
", PersonLink: }"))</f>
        <v>#REF!</v>
      </c>
      <c r="H22" t="e">
        <f>IF(COUNTA(CitationInformation)=0,"",IF(INDEX(AuthorList[Author Name],$A22)="","",
CONCATENATE("  - &amp;AuthorListID",TEXT($A22,"0000"),
"  {CitationID: *CitationID0001",
", PersonID: *PersonID",TEXT(MATCH(INDEX(AuthorList[Author Name],$A22),People[Full Name],0),"0000"),
", AuthorOrder: ",INDEX(AuthorList[Author Number],$A22),"}")))</f>
        <v>#REF!</v>
      </c>
      <c r="K22" t="str">
        <f>IF(INDEX(SamplingFeatures[Feature Code],$A22)="","",
CONCATENATE("  - &amp;SamplingFeatureID",TEXT($A22,"0000"),
" {","SamplingFeatureUUID:  ",CHAR(34),INDEX(SamplingFeatures[Sampling Feature UUID],$A22),CHAR(34),
", SamplingFeatureTypeCV:  ",CHAR(34),INDEX(SamplingFeatures[Sampling Feature Type],$A22),CHAR(34),
", SamplingFeatureCode:  ",CHAR(34),INDEX(SamplingFeatures[Feature Code],$A22),CHAR(34),
", SamplingFeatureName:  ",CHAR(34),INDEX(SamplingFeatures[Feature Name],$A22),CHAR(34),
", SamplingFeatureDescription:  ",CHAR(34),INDEX(SamplingFeatures[Feature Description],$A22),CHAR(34),
", SamplingFeatureGeotypeCV:  ",CHAR(34),INDEX(SamplingFeatures[Feature Geo Type],$A22),CHAR(34),
", FeatureGeometry:  ",CHAR(34),INDEX(SamplingFeatures[Feature Geometry],$A22),CHAR(34),
", Elevation_m:  ",CHAR(34),INDEX(SamplingFeatures[Elevation_m],$A22),CHAR(34),
", ElevationDatumCV:  ",CHAR(34),ElevationDatum,CHAR(34),"}"))</f>
        <v/>
      </c>
      <c r="L22" t="str">
        <f>IF(INDEX(SamplingFeatures[Sampling Feature Type],$A22)&lt;&gt;"Site","",
CONCATENATE("  - &amp;SiteID",TEXT(SUMPRODUCT(--($L$3:$L21&lt;&gt;"")),"0000"),
" {","SamplingFeatureID:  *SamplingFeatureID",TEXT($A22,"0000"),
", SiteTypeCV:  ",CHAR(34),INDEX(Sites[Site Type],$A22),CHAR(34),
", Latitude:  ",INDEX(Sites[Latitude],$A22),
", Longitude:  ",INDEX(Sites[Longitude],$A22),
", SRSName:  ",CHAR(34),LatLonDatum,CHAR(34),"}"))</f>
        <v/>
      </c>
      <c r="M22" t="str">
        <f>IF(INDEX(SamplingFeatures[Sampling Feature Type],$A22)&lt;&gt;"Specimen","",
CONCATENATE("  - &amp;SpecimenID",TEXT(SUMPRODUCT(--($M$3:$M21&lt;&gt;"")),"0000"),
" {","SamplingFeatureID:  *SamplingFeatureID",TEXT($A22,"0000"),
", SpecimenTypeCV:  ",CHAR(34),INDEX(Specimens[Specimen Type],$A22),CHAR(34),
", SpecimenMediumCV:  ",INDEX(Specimens[Specimen Medium],$A22),
", IsFieldSpecimen:  ",CHAR(34),INDEX(Specimens[Is Field Specimen?],$A22),CHAR(34),"}"))</f>
        <v/>
      </c>
      <c r="N22" t="e">
        <f>IF(COUNTA(SpatialOffsets[])=0,"", IF(INDEX(SpatialOffsets[Spatial Offset Type],$A22)="","",
CONCATENATE("  - &amp;SpatialOffsetID",TEXT($A22,"0000"),
" {","SpatialOffsetTypeCV:  ",CHAR(34),INDEX(SpatialOffsets[Spatial Offset Type],$A22),CHAR(34),
", Offset1Value:  ",INDEX(SpatialOffsets[Offset 1 Value],$A22),
", Offset1UnitID:  ",CHAR(34),INDEX(SpatialOffsets[Offset 1 Unit],$A22),CHAR(34),
", Offset2Value:  ",INDEX(SpatialOffsets[Offset 2 Value],$A22),
", Offset2UnitID:  ",CHAR(34),INDEX(SpatialOffsets[Offset 2 Unit],$A22),CHAR(34),
", Offset3Value:  ",INDEX(SpatialOffsets[Offset 3 Value],$A22),
", Offset3UnitID:  ",CHAR(34),INDEX(SpatialOffsets[Offset 3 Unit],$A22),CHAR(34),,"}")))</f>
        <v>#REF!</v>
      </c>
      <c r="O22" t="str">
        <f>IF(COUNTA(RelatedFeatures[])=0,"", IF(INDEX(RelatedFeatures[First Sampling Feature Code],$A22)="","",
CONCATENATE("  - &amp;RelationID",TEXT($A22,"0000"),
" {","SamplingFeatureID:  *SamplingFeatureID",TEXT(MATCH(INDEX(RelatedFeatures[First Sampling Feature Code],$A22),SamplingFeatures[Feature Code],0),"0000"),
", RelationshipTypeCV:  ",CHAR(34),INDEX(RelatedFeatures[Relationship Type],$A22),CHAR(34),
", RelatedFeatureID: *SamplingFeatureID",TEXT(MATCH(INDEX(RelatedFeatures[Second Sampling Feature Code],$A22),SamplingFeatures[Feature Code],0),"0000"),
", SpatialOffsetID:  ",IF(INDEX(RelatedFeatures[Offset Number],$A22)="","",CONCATENATE("*SpatialOffsetID",TEXT(INDEX(RelatedFeatures[Offset Number],$A22),"0000"))),"}")))</f>
        <v/>
      </c>
      <c r="P22" t="str">
        <f>IF(INDEX(Methods[Method Type],$A22)="","",
CONCATENATE("  - &amp;MethodID",TEXT($A22,"0000"),
" {","MethodTypeCV:  ",CHAR(34),INDEX(Methods[Method Type],$A22),CHAR(34),
", MethodCode:  ",CHAR(34),INDEX(Methods[Method Code],$A22),CHAR(34),
", MethodName:  ",CHAR(34),INDEX(Methods[Method Name],$A22),CHAR(34),
", MethodDescription:  ",CHAR(34),INDEX(Methods[Method Description],$A22),CHAR(34),
", MethodLink:  ",CHAR(34),INDEX(Methods[Method Link],$A22),CHAR(34),
", OrganizationID: *OrganizationID",TEXT(MATCH(INDEX(Methods[Organization Name],$A22),Organizations[Organization Name],0),"0000"),"}"))</f>
        <v/>
      </c>
      <c r="Q22" t="str">
        <f>IF(INDEX(Variables[Variable Type],$A22)="","",
CONCATENATE("  - &amp;VariableID",TEXT($A22,"0000"),
" {","VariableTypeCV:  ",CHAR(34),INDEX(Variables[Variable Type],$A22),CHAR(34),
", VariableCode:  ",CHAR(34),INDEX(Variables[Variable Code],$A22),CHAR(34),
", VariableNameCV:  ",CHAR(34),INDEX(Variables[Variable Name],$A22),CHAR(34),
", VariableDefinition:  ",CHAR(34),INDEX(Variables[Variable Definition],$A22),CHAR(34),
", SpecciationCV:  ",CHAR(34),INDEX(Variables[Speciation],$A22),CHAR(34),
", NoDataValue:  ",CHAR(34),INDEX(Variables[No Data Value],$A22),CHAR(34),"}"))</f>
        <v/>
      </c>
    </row>
    <row r="23" spans="1:17" x14ac:dyDescent="0.25">
      <c r="A23">
        <v>20</v>
      </c>
      <c r="D23" t="e">
        <f>IF(INDEX(People[First Name],$A23)="","",
CONCATENATE("  - &amp;PersonID",TEXT($A23,"0000"),
" {","PersonFirstName:  ",CHAR(34),INDEX(People[First Name],$A23),CHAR(34),
", PersonMiddleName:  ",CHAR(34),INDEX(People[Middle Name],$A23),CHAR(34),
", PersonLastName:  ",CHAR(34),INDEX(People[Last Name],$A23),CHAR(34),"}"))</f>
        <v>#REF!</v>
      </c>
      <c r="E23" t="e">
        <f>IF(INDEX(Organizations[Organization Type '[CV']],$A23)="","",
CONCATENATE("  - &amp;OrganizationID",TEXT($A23,"0000"),
" {","OrganizationTypeCV:  ",CHAR(34),INDEX(Organizations[Organization Type '[CV']],$A23),CHAR(34),
", OrganizationCode:  ",CHAR(34),INDEX(Organizations[Organization Code],$A23),CHAR(34),
", OrganizationName:  ",CHAR(34),INDEX(Organizations[Organization Name],$A23),CHAR(34),
", OrganizationDescription:  ",CHAR(34),INDEX(Organizations[Organization Description],$A23),CHAR(34),
", OrganizationLink:  ",CHAR(34),INDEX(Organizations[Organization Link],$A23),CHAR(34),"}"))</f>
        <v>#REF!</v>
      </c>
      <c r="F23" t="e">
        <f>IF(INDEX(People[First Name],$A23)="","",
CONCATENATE("  - &amp;AffiliationID",TEXT($A23,"0000"),
" {PersonID: *PersonID",TEXT($A23,"0000"),
", OrganizationID: *OrganizationID",TEXT(MATCH(INDEX(People[Organization Name],$A23),Organizations[Organization Name],0),"0000"),
", IsPrimaryOrganizationContact: , AffiliationStartDate: , AffiliationEndDate: , PrimaryPhone: ",
", PrimaryEmail: ",CHAR(34),INDEX(People[Primary Email],$A23),CHAR(34),
", PrimaryAddress: ",CHAR(34),INDEX(People[Primary Address],$A23),CHAR(34),
", PersonLink: }"))</f>
        <v>#REF!</v>
      </c>
      <c r="H23" t="e">
        <f>IF(COUNTA(CitationInformation)=0,"",IF(INDEX(AuthorList[Author Name],$A23)="","",
CONCATENATE("  - &amp;AuthorListID",TEXT($A23,"0000"),
"  {CitationID: *CitationID0001",
", PersonID: *PersonID",TEXT(MATCH(INDEX(AuthorList[Author Name],$A23),People[Full Name],0),"0000"),
", AuthorOrder: ",INDEX(AuthorList[Author Number],$A23),"}")))</f>
        <v>#REF!</v>
      </c>
      <c r="K23" t="str">
        <f>IF(INDEX(SamplingFeatures[Feature Code],$A23)="","",
CONCATENATE("  - &amp;SamplingFeatureID",TEXT($A23,"0000"),
" {","SamplingFeatureUUID:  ",CHAR(34),INDEX(SamplingFeatures[Sampling Feature UUID],$A23),CHAR(34),
", SamplingFeatureTypeCV:  ",CHAR(34),INDEX(SamplingFeatures[Sampling Feature Type],$A23),CHAR(34),
", SamplingFeatureCode:  ",CHAR(34),INDEX(SamplingFeatures[Feature Code],$A23),CHAR(34),
", SamplingFeatureName:  ",CHAR(34),INDEX(SamplingFeatures[Feature Name],$A23),CHAR(34),
", SamplingFeatureDescription:  ",CHAR(34),INDEX(SamplingFeatures[Feature Description],$A23),CHAR(34),
", SamplingFeatureGeotypeCV:  ",CHAR(34),INDEX(SamplingFeatures[Feature Geo Type],$A23),CHAR(34),
", FeatureGeometry:  ",CHAR(34),INDEX(SamplingFeatures[Feature Geometry],$A23),CHAR(34),
", Elevation_m:  ",CHAR(34),INDEX(SamplingFeatures[Elevation_m],$A23),CHAR(34),
", ElevationDatumCV:  ",CHAR(34),ElevationDatum,CHAR(34),"}"))</f>
        <v/>
      </c>
      <c r="L23" t="str">
        <f>IF(INDEX(SamplingFeatures[Sampling Feature Type],$A23)&lt;&gt;"Site","",
CONCATENATE("  - &amp;SiteID",TEXT(SUMPRODUCT(--($L$3:$L22&lt;&gt;"")),"0000"),
" {","SamplingFeatureID:  *SamplingFeatureID",TEXT($A23,"0000"),
", SiteTypeCV:  ",CHAR(34),INDEX(Sites[Site Type],$A23),CHAR(34),
", Latitude:  ",INDEX(Sites[Latitude],$A23),
", Longitude:  ",INDEX(Sites[Longitude],$A23),
", SRSName:  ",CHAR(34),LatLonDatum,CHAR(34),"}"))</f>
        <v/>
      </c>
      <c r="M23" t="str">
        <f>IF(INDEX(SamplingFeatures[Sampling Feature Type],$A23)&lt;&gt;"Specimen","",
CONCATENATE("  - &amp;SpecimenID",TEXT(SUMPRODUCT(--($M$3:$M22&lt;&gt;"")),"0000"),
" {","SamplingFeatureID:  *SamplingFeatureID",TEXT($A23,"0000"),
", SpecimenTypeCV:  ",CHAR(34),INDEX(Specimens[Specimen Type],$A23),CHAR(34),
", SpecimenMediumCV:  ",INDEX(Specimens[Specimen Medium],$A23),
", IsFieldSpecimen:  ",CHAR(34),INDEX(Specimens[Is Field Specimen?],$A23),CHAR(34),"}"))</f>
        <v/>
      </c>
      <c r="N23" t="e">
        <f>IF(COUNTA(SpatialOffsets[])=0,"", IF(INDEX(SpatialOffsets[Spatial Offset Type],$A23)="","",
CONCATENATE("  - &amp;SpatialOffsetID",TEXT($A23,"0000"),
" {","SpatialOffsetTypeCV:  ",CHAR(34),INDEX(SpatialOffsets[Spatial Offset Type],$A23),CHAR(34),
", Offset1Value:  ",INDEX(SpatialOffsets[Offset 1 Value],$A23),
", Offset1UnitID:  ",CHAR(34),INDEX(SpatialOffsets[Offset 1 Unit],$A23),CHAR(34),
", Offset2Value:  ",INDEX(SpatialOffsets[Offset 2 Value],$A23),
", Offset2UnitID:  ",CHAR(34),INDEX(SpatialOffsets[Offset 2 Unit],$A23),CHAR(34),
", Offset3Value:  ",INDEX(SpatialOffsets[Offset 3 Value],$A23),
", Offset3UnitID:  ",CHAR(34),INDEX(SpatialOffsets[Offset 3 Unit],$A23),CHAR(34),,"}")))</f>
        <v>#REF!</v>
      </c>
      <c r="O23" t="str">
        <f>IF(COUNTA(RelatedFeatures[])=0,"", IF(INDEX(RelatedFeatures[First Sampling Feature Code],$A23)="","",
CONCATENATE("  - &amp;RelationID",TEXT($A23,"0000"),
" {","SamplingFeatureID:  *SamplingFeatureID",TEXT(MATCH(INDEX(RelatedFeatures[First Sampling Feature Code],$A23),SamplingFeatures[Feature Code],0),"0000"),
", RelationshipTypeCV:  ",CHAR(34),INDEX(RelatedFeatures[Relationship Type],$A23),CHAR(34),
", RelatedFeatureID: *SamplingFeatureID",TEXT(MATCH(INDEX(RelatedFeatures[Second Sampling Feature Code],$A23),SamplingFeatures[Feature Code],0),"0000"),
", SpatialOffsetID:  ",IF(INDEX(RelatedFeatures[Offset Number],$A23)="","",CONCATENATE("*SpatialOffsetID",TEXT(INDEX(RelatedFeatures[Offset Number],$A23),"0000"))),"}")))</f>
        <v/>
      </c>
      <c r="P23" t="str">
        <f>IF(INDEX(Methods[Method Type],$A23)="","",
CONCATENATE("  - &amp;MethodID",TEXT($A23,"0000"),
" {","MethodTypeCV:  ",CHAR(34),INDEX(Methods[Method Type],$A23),CHAR(34),
", MethodCode:  ",CHAR(34),INDEX(Methods[Method Code],$A23),CHAR(34),
", MethodName:  ",CHAR(34),INDEX(Methods[Method Name],$A23),CHAR(34),
", MethodDescription:  ",CHAR(34),INDEX(Methods[Method Description],$A23),CHAR(34),
", MethodLink:  ",CHAR(34),INDEX(Methods[Method Link],$A23),CHAR(34),
", OrganizationID: *OrganizationID",TEXT(MATCH(INDEX(Methods[Organization Name],$A23),Organizations[Organization Name],0),"0000"),"}"))</f>
        <v/>
      </c>
      <c r="Q23" t="e">
        <f>IF(INDEX(Variables[Variable Type],$A23)="","",
CONCATENATE("  - &amp;VariableID",TEXT($A23,"0000"),
" {","VariableTypeCV:  ",CHAR(34),INDEX(Variables[Variable Type],$A23),CHAR(34),
", VariableCode:  ",CHAR(34),INDEX(Variables[Variable Code],$A23),CHAR(34),
", VariableNameCV:  ",CHAR(34),INDEX(Variables[Variable Name],$A23),CHAR(34),
", VariableDefinition:  ",CHAR(34),INDEX(Variables[Variable Definition],$A23),CHAR(34),
", SpecciationCV:  ",CHAR(34),INDEX(Variables[Speciation],$A23),CHAR(34),
", NoDataValue:  ",CHAR(34),INDEX(Variables[No Data Value],$A23),CHAR(34),"}"))</f>
        <v>#REF!</v>
      </c>
    </row>
    <row r="24" spans="1:17" x14ac:dyDescent="0.25">
      <c r="A24">
        <v>21</v>
      </c>
      <c r="D24" t="e">
        <f>IF(INDEX(People[First Name],$A24)="","",
CONCATENATE("  - &amp;PersonID",TEXT($A24,"0000"),
" {","PersonFirstName:  ",CHAR(34),INDEX(People[First Name],$A24),CHAR(34),
", PersonMiddleName:  ",CHAR(34),INDEX(People[Middle Name],$A24),CHAR(34),
", PersonLastName:  ",CHAR(34),INDEX(People[Last Name],$A24),CHAR(34),"}"))</f>
        <v>#REF!</v>
      </c>
      <c r="E24" t="e">
        <f>IF(INDEX(Organizations[Organization Type '[CV']],$A24)="","",
CONCATENATE("  - &amp;OrganizationID",TEXT($A24,"0000"),
" {","OrganizationTypeCV:  ",CHAR(34),INDEX(Organizations[Organization Type '[CV']],$A24),CHAR(34),
", OrganizationCode:  ",CHAR(34),INDEX(Organizations[Organization Code],$A24),CHAR(34),
", OrganizationName:  ",CHAR(34),INDEX(Organizations[Organization Name],$A24),CHAR(34),
", OrganizationDescription:  ",CHAR(34),INDEX(Organizations[Organization Description],$A24),CHAR(34),
", OrganizationLink:  ",CHAR(34),INDEX(Organizations[Organization Link],$A24),CHAR(34),"}"))</f>
        <v>#REF!</v>
      </c>
      <c r="F24" t="e">
        <f>IF(INDEX(People[First Name],$A24)="","",
CONCATENATE("  - &amp;AffiliationID",TEXT($A24,"0000"),
" {PersonID: *PersonID",TEXT($A24,"0000"),
", OrganizationID: *OrganizationID",TEXT(MATCH(INDEX(People[Organization Name],$A24),Organizations[Organization Name],0),"0000"),
", IsPrimaryOrganizationContact: , AffiliationStartDate: , AffiliationEndDate: , PrimaryPhone: ",
", PrimaryEmail: ",CHAR(34),INDEX(People[Primary Email],$A24),CHAR(34),
", PrimaryAddress: ",CHAR(34),INDEX(People[Primary Address],$A24),CHAR(34),
", PersonLink: }"))</f>
        <v>#REF!</v>
      </c>
      <c r="H24" t="e">
        <f>IF(COUNTA(CitationInformation)=0,"",IF(INDEX(AuthorList[Author Name],$A24)="","",
CONCATENATE("  - &amp;AuthorListID",TEXT($A24,"0000"),
"  {CitationID: *CitationID0001",
", PersonID: *PersonID",TEXT(MATCH(INDEX(AuthorList[Author Name],$A24),People[Full Name],0),"0000"),
", AuthorOrder: ",INDEX(AuthorList[Author Number],$A24),"}")))</f>
        <v>#REF!</v>
      </c>
      <c r="K24" t="str">
        <f>IF(INDEX(SamplingFeatures[Feature Code],$A24)="","",
CONCATENATE("  - &amp;SamplingFeatureID",TEXT($A24,"0000"),
" {","SamplingFeatureUUID:  ",CHAR(34),INDEX(SamplingFeatures[Sampling Feature UUID],$A24),CHAR(34),
", SamplingFeatureTypeCV:  ",CHAR(34),INDEX(SamplingFeatures[Sampling Feature Type],$A24),CHAR(34),
", SamplingFeatureCode:  ",CHAR(34),INDEX(SamplingFeatures[Feature Code],$A24),CHAR(34),
", SamplingFeatureName:  ",CHAR(34),INDEX(SamplingFeatures[Feature Name],$A24),CHAR(34),
", SamplingFeatureDescription:  ",CHAR(34),INDEX(SamplingFeatures[Feature Description],$A24),CHAR(34),
", SamplingFeatureGeotypeCV:  ",CHAR(34),INDEX(SamplingFeatures[Feature Geo Type],$A24),CHAR(34),
", FeatureGeometry:  ",CHAR(34),INDEX(SamplingFeatures[Feature Geometry],$A24),CHAR(34),
", Elevation_m:  ",CHAR(34),INDEX(SamplingFeatures[Elevation_m],$A24),CHAR(34),
", ElevationDatumCV:  ",CHAR(34),ElevationDatum,CHAR(34),"}"))</f>
        <v/>
      </c>
      <c r="L24" t="str">
        <f>IF(INDEX(SamplingFeatures[Sampling Feature Type],$A24)&lt;&gt;"Site","",
CONCATENATE("  - &amp;SiteID",TEXT(SUMPRODUCT(--($L$3:$L23&lt;&gt;"")),"0000"),
" {","SamplingFeatureID:  *SamplingFeatureID",TEXT($A24,"0000"),
", SiteTypeCV:  ",CHAR(34),INDEX(Sites[Site Type],$A24),CHAR(34),
", Latitude:  ",INDEX(Sites[Latitude],$A24),
", Longitude:  ",INDEX(Sites[Longitude],$A24),
", SRSName:  ",CHAR(34),LatLonDatum,CHAR(34),"}"))</f>
        <v/>
      </c>
      <c r="M24" t="str">
        <f>IF(INDEX(SamplingFeatures[Sampling Feature Type],$A24)&lt;&gt;"Specimen","",
CONCATENATE("  - &amp;SpecimenID",TEXT(SUMPRODUCT(--($M$3:$M23&lt;&gt;"")),"0000"),
" {","SamplingFeatureID:  *SamplingFeatureID",TEXT($A24,"0000"),
", SpecimenTypeCV:  ",CHAR(34),INDEX(Specimens[Specimen Type],$A24),CHAR(34),
", SpecimenMediumCV:  ",INDEX(Specimens[Specimen Medium],$A24),
", IsFieldSpecimen:  ",CHAR(34),INDEX(Specimens[Is Field Specimen?],$A24),CHAR(34),"}"))</f>
        <v/>
      </c>
      <c r="N24" t="e">
        <f>IF(COUNTA(SpatialOffsets[])=0,"", IF(INDEX(SpatialOffsets[Spatial Offset Type],$A24)="","",
CONCATENATE("  - &amp;SpatialOffsetID",TEXT($A24,"0000"),
" {","SpatialOffsetTypeCV:  ",CHAR(34),INDEX(SpatialOffsets[Spatial Offset Type],$A24),CHAR(34),
", Offset1Value:  ",INDEX(SpatialOffsets[Offset 1 Value],$A24),
", Offset1UnitID:  ",CHAR(34),INDEX(SpatialOffsets[Offset 1 Unit],$A24),CHAR(34),
", Offset2Value:  ",INDEX(SpatialOffsets[Offset 2 Value],$A24),
", Offset2UnitID:  ",CHAR(34),INDEX(SpatialOffsets[Offset 2 Unit],$A24),CHAR(34),
", Offset3Value:  ",INDEX(SpatialOffsets[Offset 3 Value],$A24),
", Offset3UnitID:  ",CHAR(34),INDEX(SpatialOffsets[Offset 3 Unit],$A24),CHAR(34),,"}")))</f>
        <v>#REF!</v>
      </c>
      <c r="O24" t="str">
        <f>IF(COUNTA(RelatedFeatures[])=0,"", IF(INDEX(RelatedFeatures[First Sampling Feature Code],$A24)="","",
CONCATENATE("  - &amp;RelationID",TEXT($A24,"0000"),
" {","SamplingFeatureID:  *SamplingFeatureID",TEXT(MATCH(INDEX(RelatedFeatures[First Sampling Feature Code],$A24),SamplingFeatures[Feature Code],0),"0000"),
", RelationshipTypeCV:  ",CHAR(34),INDEX(RelatedFeatures[Relationship Type],$A24),CHAR(34),
", RelatedFeatureID: *SamplingFeatureID",TEXT(MATCH(INDEX(RelatedFeatures[Second Sampling Feature Code],$A24),SamplingFeatures[Feature Code],0),"0000"),
", SpatialOffsetID:  ",IF(INDEX(RelatedFeatures[Offset Number],$A24)="","",CONCATENATE("*SpatialOffsetID",TEXT(INDEX(RelatedFeatures[Offset Number],$A24),"0000"))),"}")))</f>
        <v/>
      </c>
      <c r="P24" t="str">
        <f>IF(INDEX(Methods[Method Type],$A24)="","",
CONCATENATE("  - &amp;MethodID",TEXT($A24,"0000"),
" {","MethodTypeCV:  ",CHAR(34),INDEX(Methods[Method Type],$A24),CHAR(34),
", MethodCode:  ",CHAR(34),INDEX(Methods[Method Code],$A24),CHAR(34),
", MethodName:  ",CHAR(34),INDEX(Methods[Method Name],$A24),CHAR(34),
", MethodDescription:  ",CHAR(34),INDEX(Methods[Method Description],$A24),CHAR(34),
", MethodLink:  ",CHAR(34),INDEX(Methods[Method Link],$A24),CHAR(34),
", OrganizationID: *OrganizationID",TEXT(MATCH(INDEX(Methods[Organization Name],$A24),Organizations[Organization Name],0),"0000"),"}"))</f>
        <v/>
      </c>
      <c r="Q24" t="e">
        <f>IF(INDEX(Variables[Variable Type],$A24)="","",
CONCATENATE("  - &amp;VariableID",TEXT($A24,"0000"),
" {","VariableTypeCV:  ",CHAR(34),INDEX(Variables[Variable Type],$A24),CHAR(34),
", VariableCode:  ",CHAR(34),INDEX(Variables[Variable Code],$A24),CHAR(34),
", VariableNameCV:  ",CHAR(34),INDEX(Variables[Variable Name],$A24),CHAR(34),
", VariableDefinition:  ",CHAR(34),INDEX(Variables[Variable Definition],$A24),CHAR(34),
", SpecciationCV:  ",CHAR(34),INDEX(Variables[Speciation],$A24),CHAR(34),
", NoDataValue:  ",CHAR(34),INDEX(Variables[No Data Value],$A24),CHAR(34),"}"))</f>
        <v>#REF!</v>
      </c>
    </row>
    <row r="25" spans="1:17" x14ac:dyDescent="0.25">
      <c r="A25">
        <v>22</v>
      </c>
      <c r="D25" t="e">
        <f>IF(INDEX(People[First Name],$A25)="","",
CONCATENATE("  - &amp;PersonID",TEXT($A25,"0000"),
" {","PersonFirstName:  ",CHAR(34),INDEX(People[First Name],$A25),CHAR(34),
", PersonMiddleName:  ",CHAR(34),INDEX(People[Middle Name],$A25),CHAR(34),
", PersonLastName:  ",CHAR(34),INDEX(People[Last Name],$A25),CHAR(34),"}"))</f>
        <v>#REF!</v>
      </c>
      <c r="E25" t="e">
        <f>IF(INDEX(Organizations[Organization Type '[CV']],$A25)="","",
CONCATENATE("  - &amp;OrganizationID",TEXT($A25,"0000"),
" {","OrganizationTypeCV:  ",CHAR(34),INDEX(Organizations[Organization Type '[CV']],$A25),CHAR(34),
", OrganizationCode:  ",CHAR(34),INDEX(Organizations[Organization Code],$A25),CHAR(34),
", OrganizationName:  ",CHAR(34),INDEX(Organizations[Organization Name],$A25),CHAR(34),
", OrganizationDescription:  ",CHAR(34),INDEX(Organizations[Organization Description],$A25),CHAR(34),
", OrganizationLink:  ",CHAR(34),INDEX(Organizations[Organization Link],$A25),CHAR(34),"}"))</f>
        <v>#REF!</v>
      </c>
      <c r="F25" t="e">
        <f>IF(INDEX(People[First Name],$A25)="","",
CONCATENATE("  - &amp;AffiliationID",TEXT($A25,"0000"),
" {PersonID: *PersonID",TEXT($A25,"0000"),
", OrganizationID: *OrganizationID",TEXT(MATCH(INDEX(People[Organization Name],$A25),Organizations[Organization Name],0),"0000"),
", IsPrimaryOrganizationContact: , AffiliationStartDate: , AffiliationEndDate: , PrimaryPhone: ",
", PrimaryEmail: ",CHAR(34),INDEX(People[Primary Email],$A25),CHAR(34),
", PrimaryAddress: ",CHAR(34),INDEX(People[Primary Address],$A25),CHAR(34),
", PersonLink: }"))</f>
        <v>#REF!</v>
      </c>
      <c r="H25" t="e">
        <f>IF(COUNTA(CitationInformation)=0,"",IF(INDEX(AuthorList[Author Name],$A25)="","",
CONCATENATE("  - &amp;AuthorListID",TEXT($A25,"0000"),
"  {CitationID: *CitationID0001",
", PersonID: *PersonID",TEXT(MATCH(INDEX(AuthorList[Author Name],$A25),People[Full Name],0),"0000"),
", AuthorOrder: ",INDEX(AuthorList[Author Number],$A25),"}")))</f>
        <v>#REF!</v>
      </c>
      <c r="K25" t="str">
        <f>IF(INDEX(SamplingFeatures[Feature Code],$A25)="","",
CONCATENATE("  - &amp;SamplingFeatureID",TEXT($A25,"0000"),
" {","SamplingFeatureUUID:  ",CHAR(34),INDEX(SamplingFeatures[Sampling Feature UUID],$A25),CHAR(34),
", SamplingFeatureTypeCV:  ",CHAR(34),INDEX(SamplingFeatures[Sampling Feature Type],$A25),CHAR(34),
", SamplingFeatureCode:  ",CHAR(34),INDEX(SamplingFeatures[Feature Code],$A25),CHAR(34),
", SamplingFeatureName:  ",CHAR(34),INDEX(SamplingFeatures[Feature Name],$A25),CHAR(34),
", SamplingFeatureDescription:  ",CHAR(34),INDEX(SamplingFeatures[Feature Description],$A25),CHAR(34),
", SamplingFeatureGeotypeCV:  ",CHAR(34),INDEX(SamplingFeatures[Feature Geo Type],$A25),CHAR(34),
", FeatureGeometry:  ",CHAR(34),INDEX(SamplingFeatures[Feature Geometry],$A25),CHAR(34),
", Elevation_m:  ",CHAR(34),INDEX(SamplingFeatures[Elevation_m],$A25),CHAR(34),
", ElevationDatumCV:  ",CHAR(34),ElevationDatum,CHAR(34),"}"))</f>
        <v/>
      </c>
      <c r="L25" t="str">
        <f>IF(INDEX(SamplingFeatures[Sampling Feature Type],$A25)&lt;&gt;"Site","",
CONCATENATE("  - &amp;SiteID",TEXT(SUMPRODUCT(--($L$3:$L24&lt;&gt;"")),"0000"),
" {","SamplingFeatureID:  *SamplingFeatureID",TEXT($A25,"0000"),
", SiteTypeCV:  ",CHAR(34),INDEX(Sites[Site Type],$A25),CHAR(34),
", Latitude:  ",INDEX(Sites[Latitude],$A25),
", Longitude:  ",INDEX(Sites[Longitude],$A25),
", SRSName:  ",CHAR(34),LatLonDatum,CHAR(34),"}"))</f>
        <v/>
      </c>
      <c r="M25" t="str">
        <f>IF(INDEX(SamplingFeatures[Sampling Feature Type],$A25)&lt;&gt;"Specimen","",
CONCATENATE("  - &amp;SpecimenID",TEXT(SUMPRODUCT(--($M$3:$M24&lt;&gt;"")),"0000"),
" {","SamplingFeatureID:  *SamplingFeatureID",TEXT($A25,"0000"),
", SpecimenTypeCV:  ",CHAR(34),INDEX(Specimens[Specimen Type],$A25),CHAR(34),
", SpecimenMediumCV:  ",INDEX(Specimens[Specimen Medium],$A25),
", IsFieldSpecimen:  ",CHAR(34),INDEX(Specimens[Is Field Specimen?],$A25),CHAR(34),"}"))</f>
        <v/>
      </c>
      <c r="N25" t="e">
        <f>IF(COUNTA(SpatialOffsets[])=0,"", IF(INDEX(SpatialOffsets[Spatial Offset Type],$A25)="","",
CONCATENATE("  - &amp;SpatialOffsetID",TEXT($A25,"0000"),
" {","SpatialOffsetTypeCV:  ",CHAR(34),INDEX(SpatialOffsets[Spatial Offset Type],$A25),CHAR(34),
", Offset1Value:  ",INDEX(SpatialOffsets[Offset 1 Value],$A25),
", Offset1UnitID:  ",CHAR(34),INDEX(SpatialOffsets[Offset 1 Unit],$A25),CHAR(34),
", Offset2Value:  ",INDEX(SpatialOffsets[Offset 2 Value],$A25),
", Offset2UnitID:  ",CHAR(34),INDEX(SpatialOffsets[Offset 2 Unit],$A25),CHAR(34),
", Offset3Value:  ",INDEX(SpatialOffsets[Offset 3 Value],$A25),
", Offset3UnitID:  ",CHAR(34),INDEX(SpatialOffsets[Offset 3 Unit],$A25),CHAR(34),,"}")))</f>
        <v>#REF!</v>
      </c>
      <c r="O25" t="str">
        <f>IF(COUNTA(RelatedFeatures[])=0,"", IF(INDEX(RelatedFeatures[First Sampling Feature Code],$A25)="","",
CONCATENATE("  - &amp;RelationID",TEXT($A25,"0000"),
" {","SamplingFeatureID:  *SamplingFeatureID",TEXT(MATCH(INDEX(RelatedFeatures[First Sampling Feature Code],$A25),SamplingFeatures[Feature Code],0),"0000"),
", RelationshipTypeCV:  ",CHAR(34),INDEX(RelatedFeatures[Relationship Type],$A25),CHAR(34),
", RelatedFeatureID: *SamplingFeatureID",TEXT(MATCH(INDEX(RelatedFeatures[Second Sampling Feature Code],$A25),SamplingFeatures[Feature Code],0),"0000"),
", SpatialOffsetID:  ",IF(INDEX(RelatedFeatures[Offset Number],$A25)="","",CONCATENATE("*SpatialOffsetID",TEXT(INDEX(RelatedFeatures[Offset Number],$A25),"0000"))),"}")))</f>
        <v/>
      </c>
      <c r="P25" t="e">
        <f>IF(INDEX(Methods[Method Type],$A25)="","",
CONCATENATE("  - &amp;MethodID",TEXT($A25,"0000"),
" {","MethodTypeCV:  ",CHAR(34),INDEX(Methods[Method Type],$A25),CHAR(34),
", MethodCode:  ",CHAR(34),INDEX(Methods[Method Code],$A25),CHAR(34),
", MethodName:  ",CHAR(34),INDEX(Methods[Method Name],$A25),CHAR(34),
", MethodDescription:  ",CHAR(34),INDEX(Methods[Method Description],$A25),CHAR(34),
", MethodLink:  ",CHAR(34),INDEX(Methods[Method Link],$A25),CHAR(34),
", OrganizationID: *OrganizationID",TEXT(MATCH(INDEX(Methods[Organization Name],$A25),Organizations[Organization Name],0),"0000"),"}"))</f>
        <v>#REF!</v>
      </c>
      <c r="Q25" t="e">
        <f>IF(INDEX(Variables[Variable Type],$A25)="","",
CONCATENATE("  - &amp;VariableID",TEXT($A25,"0000"),
" {","VariableTypeCV:  ",CHAR(34),INDEX(Variables[Variable Type],$A25),CHAR(34),
", VariableCode:  ",CHAR(34),INDEX(Variables[Variable Code],$A25),CHAR(34),
", VariableNameCV:  ",CHAR(34),INDEX(Variables[Variable Name],$A25),CHAR(34),
", VariableDefinition:  ",CHAR(34),INDEX(Variables[Variable Definition],$A25),CHAR(34),
", SpecciationCV:  ",CHAR(34),INDEX(Variables[Speciation],$A25),CHAR(34),
", NoDataValue:  ",CHAR(34),INDEX(Variables[No Data Value],$A25),CHAR(34),"}"))</f>
        <v>#REF!</v>
      </c>
    </row>
    <row r="26" spans="1:17" x14ac:dyDescent="0.25">
      <c r="A26">
        <v>23</v>
      </c>
      <c r="D26" t="e">
        <f>IF(INDEX(People[First Name],$A26)="","",
CONCATENATE("  - &amp;PersonID",TEXT($A26,"0000"),
" {","PersonFirstName:  ",CHAR(34),INDEX(People[First Name],$A26),CHAR(34),
", PersonMiddleName:  ",CHAR(34),INDEX(People[Middle Name],$A26),CHAR(34),
", PersonLastName:  ",CHAR(34),INDEX(People[Last Name],$A26),CHAR(34),"}"))</f>
        <v>#REF!</v>
      </c>
      <c r="E26" t="e">
        <f>IF(INDEX(Organizations[Organization Type '[CV']],$A26)="","",
CONCATENATE("  - &amp;OrganizationID",TEXT($A26,"0000"),
" {","OrganizationTypeCV:  ",CHAR(34),INDEX(Organizations[Organization Type '[CV']],$A26),CHAR(34),
", OrganizationCode:  ",CHAR(34),INDEX(Organizations[Organization Code],$A26),CHAR(34),
", OrganizationName:  ",CHAR(34),INDEX(Organizations[Organization Name],$A26),CHAR(34),
", OrganizationDescription:  ",CHAR(34),INDEX(Organizations[Organization Description],$A26),CHAR(34),
", OrganizationLink:  ",CHAR(34),INDEX(Organizations[Organization Link],$A26),CHAR(34),"}"))</f>
        <v>#REF!</v>
      </c>
      <c r="F26" t="e">
        <f>IF(INDEX(People[First Name],$A26)="","",
CONCATENATE("  - &amp;AffiliationID",TEXT($A26,"0000"),
" {PersonID: *PersonID",TEXT($A26,"0000"),
", OrganizationID: *OrganizationID",TEXT(MATCH(INDEX(People[Organization Name],$A26),Organizations[Organization Name],0),"0000"),
", IsPrimaryOrganizationContact: , AffiliationStartDate: , AffiliationEndDate: , PrimaryPhone: ",
", PrimaryEmail: ",CHAR(34),INDEX(People[Primary Email],$A26),CHAR(34),
", PrimaryAddress: ",CHAR(34),INDEX(People[Primary Address],$A26),CHAR(34),
", PersonLink: }"))</f>
        <v>#REF!</v>
      </c>
      <c r="H26" t="e">
        <f>IF(COUNTA(CitationInformation)=0,"",IF(INDEX(AuthorList[Author Name],$A26)="","",
CONCATENATE("  - &amp;AuthorListID",TEXT($A26,"0000"),
"  {CitationID: *CitationID0001",
", PersonID: *PersonID",TEXT(MATCH(INDEX(AuthorList[Author Name],$A26),People[Full Name],0),"0000"),
", AuthorOrder: ",INDEX(AuthorList[Author Number],$A26),"}")))</f>
        <v>#REF!</v>
      </c>
      <c r="K26" t="str">
        <f>IF(INDEX(SamplingFeatures[Feature Code],$A26)="","",
CONCATENATE("  - &amp;SamplingFeatureID",TEXT($A26,"0000"),
" {","SamplingFeatureUUID:  ",CHAR(34),INDEX(SamplingFeatures[Sampling Feature UUID],$A26),CHAR(34),
", SamplingFeatureTypeCV:  ",CHAR(34),INDEX(SamplingFeatures[Sampling Feature Type],$A26),CHAR(34),
", SamplingFeatureCode:  ",CHAR(34),INDEX(SamplingFeatures[Feature Code],$A26),CHAR(34),
", SamplingFeatureName:  ",CHAR(34),INDEX(SamplingFeatures[Feature Name],$A26),CHAR(34),
", SamplingFeatureDescription:  ",CHAR(34),INDEX(SamplingFeatures[Feature Description],$A26),CHAR(34),
", SamplingFeatureGeotypeCV:  ",CHAR(34),INDEX(SamplingFeatures[Feature Geo Type],$A26),CHAR(34),
", FeatureGeometry:  ",CHAR(34),INDEX(SamplingFeatures[Feature Geometry],$A26),CHAR(34),
", Elevation_m:  ",CHAR(34),INDEX(SamplingFeatures[Elevation_m],$A26),CHAR(34),
", ElevationDatumCV:  ",CHAR(34),ElevationDatum,CHAR(34),"}"))</f>
        <v/>
      </c>
      <c r="L26" t="str">
        <f>IF(INDEX(SamplingFeatures[Sampling Feature Type],$A26)&lt;&gt;"Site","",
CONCATENATE("  - &amp;SiteID",TEXT(SUMPRODUCT(--($L$3:$L25&lt;&gt;"")),"0000"),
" {","SamplingFeatureID:  *SamplingFeatureID",TEXT($A26,"0000"),
", SiteTypeCV:  ",CHAR(34),INDEX(Sites[Site Type],$A26),CHAR(34),
", Latitude:  ",INDEX(Sites[Latitude],$A26),
", Longitude:  ",INDEX(Sites[Longitude],$A26),
", SRSName:  ",CHAR(34),LatLonDatum,CHAR(34),"}"))</f>
        <v/>
      </c>
      <c r="M26" t="str">
        <f>IF(INDEX(SamplingFeatures[Sampling Feature Type],$A26)&lt;&gt;"Specimen","",
CONCATENATE("  - &amp;SpecimenID",TEXT(SUMPRODUCT(--($M$3:$M25&lt;&gt;"")),"0000"),
" {","SamplingFeatureID:  *SamplingFeatureID",TEXT($A26,"0000"),
", SpecimenTypeCV:  ",CHAR(34),INDEX(Specimens[Specimen Type],$A26),CHAR(34),
", SpecimenMediumCV:  ",INDEX(Specimens[Specimen Medium],$A26),
", IsFieldSpecimen:  ",CHAR(34),INDEX(Specimens[Is Field Specimen?],$A26),CHAR(34),"}"))</f>
        <v/>
      </c>
      <c r="N26" t="e">
        <f>IF(COUNTA(SpatialOffsets[])=0,"", IF(INDEX(SpatialOffsets[Spatial Offset Type],$A26)="","",
CONCATENATE("  - &amp;SpatialOffsetID",TEXT($A26,"0000"),
" {","SpatialOffsetTypeCV:  ",CHAR(34),INDEX(SpatialOffsets[Spatial Offset Type],$A26),CHAR(34),
", Offset1Value:  ",INDEX(SpatialOffsets[Offset 1 Value],$A26),
", Offset1UnitID:  ",CHAR(34),INDEX(SpatialOffsets[Offset 1 Unit],$A26),CHAR(34),
", Offset2Value:  ",INDEX(SpatialOffsets[Offset 2 Value],$A26),
", Offset2UnitID:  ",CHAR(34),INDEX(SpatialOffsets[Offset 2 Unit],$A26),CHAR(34),
", Offset3Value:  ",INDEX(SpatialOffsets[Offset 3 Value],$A26),
", Offset3UnitID:  ",CHAR(34),INDEX(SpatialOffsets[Offset 3 Unit],$A26),CHAR(34),,"}")))</f>
        <v>#REF!</v>
      </c>
      <c r="O26" t="str">
        <f>IF(COUNTA(RelatedFeatures[])=0,"", IF(INDEX(RelatedFeatures[First Sampling Feature Code],$A26)="","",
CONCATENATE("  - &amp;RelationID",TEXT($A26,"0000"),
" {","SamplingFeatureID:  *SamplingFeatureID",TEXT(MATCH(INDEX(RelatedFeatures[First Sampling Feature Code],$A26),SamplingFeatures[Feature Code],0),"0000"),
", RelationshipTypeCV:  ",CHAR(34),INDEX(RelatedFeatures[Relationship Type],$A26),CHAR(34),
", RelatedFeatureID: *SamplingFeatureID",TEXT(MATCH(INDEX(RelatedFeatures[Second Sampling Feature Code],$A26),SamplingFeatures[Feature Code],0),"0000"),
", SpatialOffsetID:  ",IF(INDEX(RelatedFeatures[Offset Number],$A26)="","",CONCATENATE("*SpatialOffsetID",TEXT(INDEX(RelatedFeatures[Offset Number],$A26),"0000"))),"}")))</f>
        <v/>
      </c>
      <c r="P26" t="e">
        <f>IF(INDEX(Methods[Method Type],$A26)="","",
CONCATENATE("  - &amp;MethodID",TEXT($A26,"0000"),
" {","MethodTypeCV:  ",CHAR(34),INDEX(Methods[Method Type],$A26),CHAR(34),
", MethodCode:  ",CHAR(34),INDEX(Methods[Method Code],$A26),CHAR(34),
", MethodName:  ",CHAR(34),INDEX(Methods[Method Name],$A26),CHAR(34),
", MethodDescription:  ",CHAR(34),INDEX(Methods[Method Description],$A26),CHAR(34),
", MethodLink:  ",CHAR(34),INDEX(Methods[Method Link],$A26),CHAR(34),
", OrganizationID: *OrganizationID",TEXT(MATCH(INDEX(Methods[Organization Name],$A26),Organizations[Organization Name],0),"0000"),"}"))</f>
        <v>#REF!</v>
      </c>
      <c r="Q26" t="e">
        <f>IF(INDEX(Variables[Variable Type],$A26)="","",
CONCATENATE("  - &amp;VariableID",TEXT($A26,"0000"),
" {","VariableTypeCV:  ",CHAR(34),INDEX(Variables[Variable Type],$A26),CHAR(34),
", VariableCode:  ",CHAR(34),INDEX(Variables[Variable Code],$A26),CHAR(34),
", VariableNameCV:  ",CHAR(34),INDEX(Variables[Variable Name],$A26),CHAR(34),
", VariableDefinition:  ",CHAR(34),INDEX(Variables[Variable Definition],$A26),CHAR(34),
", SpecciationCV:  ",CHAR(34),INDEX(Variables[Speciation],$A26),CHAR(34),
", NoDataValue:  ",CHAR(34),INDEX(Variables[No Data Value],$A26),CHAR(34),"}"))</f>
        <v>#REF!</v>
      </c>
    </row>
    <row r="27" spans="1:17" x14ac:dyDescent="0.25">
      <c r="A27">
        <v>24</v>
      </c>
      <c r="D27" t="e">
        <f>IF(INDEX(People[First Name],$A27)="","",
CONCATENATE("  - &amp;PersonID",TEXT($A27,"0000"),
" {","PersonFirstName:  ",CHAR(34),INDEX(People[First Name],$A27),CHAR(34),
", PersonMiddleName:  ",CHAR(34),INDEX(People[Middle Name],$A27),CHAR(34),
", PersonLastName:  ",CHAR(34),INDEX(People[Last Name],$A27),CHAR(34),"}"))</f>
        <v>#REF!</v>
      </c>
      <c r="E27" t="e">
        <f>IF(INDEX(Organizations[Organization Type '[CV']],$A27)="","",
CONCATENATE("  - &amp;OrganizationID",TEXT($A27,"0000"),
" {","OrganizationTypeCV:  ",CHAR(34),INDEX(Organizations[Organization Type '[CV']],$A27),CHAR(34),
", OrganizationCode:  ",CHAR(34),INDEX(Organizations[Organization Code],$A27),CHAR(34),
", OrganizationName:  ",CHAR(34),INDEX(Organizations[Organization Name],$A27),CHAR(34),
", OrganizationDescription:  ",CHAR(34),INDEX(Organizations[Organization Description],$A27),CHAR(34),
", OrganizationLink:  ",CHAR(34),INDEX(Organizations[Organization Link],$A27),CHAR(34),"}"))</f>
        <v>#REF!</v>
      </c>
      <c r="F27" t="e">
        <f>IF(INDEX(People[First Name],$A27)="","",
CONCATENATE("  - &amp;AffiliationID",TEXT($A27,"0000"),
" {PersonID: *PersonID",TEXT($A27,"0000"),
", OrganizationID: *OrganizationID",TEXT(MATCH(INDEX(People[Organization Name],$A27),Organizations[Organization Name],0),"0000"),
", IsPrimaryOrganizationContact: , AffiliationStartDate: , AffiliationEndDate: , PrimaryPhone: ",
", PrimaryEmail: ",CHAR(34),INDEX(People[Primary Email],$A27),CHAR(34),
", PrimaryAddress: ",CHAR(34),INDEX(People[Primary Address],$A27),CHAR(34),
", PersonLink: }"))</f>
        <v>#REF!</v>
      </c>
      <c r="H27" t="e">
        <f>IF(COUNTA(CitationInformation)=0,"",IF(INDEX(AuthorList[Author Name],$A27)="","",
CONCATENATE("  - &amp;AuthorListID",TEXT($A27,"0000"),
"  {CitationID: *CitationID0001",
", PersonID: *PersonID",TEXT(MATCH(INDEX(AuthorList[Author Name],$A27),People[Full Name],0),"0000"),
", AuthorOrder: ",INDEX(AuthorList[Author Number],$A27),"}")))</f>
        <v>#REF!</v>
      </c>
      <c r="K27" t="str">
        <f>IF(INDEX(SamplingFeatures[Feature Code],$A27)="","",
CONCATENATE("  - &amp;SamplingFeatureID",TEXT($A27,"0000"),
" {","SamplingFeatureUUID:  ",CHAR(34),INDEX(SamplingFeatures[Sampling Feature UUID],$A27),CHAR(34),
", SamplingFeatureTypeCV:  ",CHAR(34),INDEX(SamplingFeatures[Sampling Feature Type],$A27),CHAR(34),
", SamplingFeatureCode:  ",CHAR(34),INDEX(SamplingFeatures[Feature Code],$A27),CHAR(34),
", SamplingFeatureName:  ",CHAR(34),INDEX(SamplingFeatures[Feature Name],$A27),CHAR(34),
", SamplingFeatureDescription:  ",CHAR(34),INDEX(SamplingFeatures[Feature Description],$A27),CHAR(34),
", SamplingFeatureGeotypeCV:  ",CHAR(34),INDEX(SamplingFeatures[Feature Geo Type],$A27),CHAR(34),
", FeatureGeometry:  ",CHAR(34),INDEX(SamplingFeatures[Feature Geometry],$A27),CHAR(34),
", Elevation_m:  ",CHAR(34),INDEX(SamplingFeatures[Elevation_m],$A27),CHAR(34),
", ElevationDatumCV:  ",CHAR(34),ElevationDatum,CHAR(34),"}"))</f>
        <v/>
      </c>
      <c r="L27" t="str">
        <f>IF(INDEX(SamplingFeatures[Sampling Feature Type],$A27)&lt;&gt;"Site","",
CONCATENATE("  - &amp;SiteID",TEXT(SUMPRODUCT(--($L$3:$L26&lt;&gt;"")),"0000"),
" {","SamplingFeatureID:  *SamplingFeatureID",TEXT($A27,"0000"),
", SiteTypeCV:  ",CHAR(34),INDEX(Sites[Site Type],$A27),CHAR(34),
", Latitude:  ",INDEX(Sites[Latitude],$A27),
", Longitude:  ",INDEX(Sites[Longitude],$A27),
", SRSName:  ",CHAR(34),LatLonDatum,CHAR(34),"}"))</f>
        <v/>
      </c>
      <c r="M27" t="str">
        <f>IF(INDEX(SamplingFeatures[Sampling Feature Type],$A27)&lt;&gt;"Specimen","",
CONCATENATE("  - &amp;SpecimenID",TEXT(SUMPRODUCT(--($M$3:$M26&lt;&gt;"")),"0000"),
" {","SamplingFeatureID:  *SamplingFeatureID",TEXT($A27,"0000"),
", SpecimenTypeCV:  ",CHAR(34),INDEX(Specimens[Specimen Type],$A27),CHAR(34),
", SpecimenMediumCV:  ",INDEX(Specimens[Specimen Medium],$A27),
", IsFieldSpecimen:  ",CHAR(34),INDEX(Specimens[Is Field Specimen?],$A27),CHAR(34),"}"))</f>
        <v/>
      </c>
      <c r="N27" t="e">
        <f>IF(COUNTA(SpatialOffsets[])=0,"", IF(INDEX(SpatialOffsets[Spatial Offset Type],$A27)="","",
CONCATENATE("  - &amp;SpatialOffsetID",TEXT($A27,"0000"),
" {","SpatialOffsetTypeCV:  ",CHAR(34),INDEX(SpatialOffsets[Spatial Offset Type],$A27),CHAR(34),
", Offset1Value:  ",INDEX(SpatialOffsets[Offset 1 Value],$A27),
", Offset1UnitID:  ",CHAR(34),INDEX(SpatialOffsets[Offset 1 Unit],$A27),CHAR(34),
", Offset2Value:  ",INDEX(SpatialOffsets[Offset 2 Value],$A27),
", Offset2UnitID:  ",CHAR(34),INDEX(SpatialOffsets[Offset 2 Unit],$A27),CHAR(34),
", Offset3Value:  ",INDEX(SpatialOffsets[Offset 3 Value],$A27),
", Offset3UnitID:  ",CHAR(34),INDEX(SpatialOffsets[Offset 3 Unit],$A27),CHAR(34),,"}")))</f>
        <v>#REF!</v>
      </c>
      <c r="O27" t="str">
        <f>IF(COUNTA(RelatedFeatures[])=0,"", IF(INDEX(RelatedFeatures[First Sampling Feature Code],$A27)="","",
CONCATENATE("  - &amp;RelationID",TEXT($A27,"0000"),
" {","SamplingFeatureID:  *SamplingFeatureID",TEXT(MATCH(INDEX(RelatedFeatures[First Sampling Feature Code],$A27),SamplingFeatures[Feature Code],0),"0000"),
", RelationshipTypeCV:  ",CHAR(34),INDEX(RelatedFeatures[Relationship Type],$A27),CHAR(34),
", RelatedFeatureID: *SamplingFeatureID",TEXT(MATCH(INDEX(RelatedFeatures[Second Sampling Feature Code],$A27),SamplingFeatures[Feature Code],0),"0000"),
", SpatialOffsetID:  ",IF(INDEX(RelatedFeatures[Offset Number],$A27)="","",CONCATENATE("*SpatialOffsetID",TEXT(INDEX(RelatedFeatures[Offset Number],$A27),"0000"))),"}")))</f>
        <v/>
      </c>
      <c r="P27" t="e">
        <f>IF(INDEX(Methods[Method Type],$A27)="","",
CONCATENATE("  - &amp;MethodID",TEXT($A27,"0000"),
" {","MethodTypeCV:  ",CHAR(34),INDEX(Methods[Method Type],$A27),CHAR(34),
", MethodCode:  ",CHAR(34),INDEX(Methods[Method Code],$A27),CHAR(34),
", MethodName:  ",CHAR(34),INDEX(Methods[Method Name],$A27),CHAR(34),
", MethodDescription:  ",CHAR(34),INDEX(Methods[Method Description],$A27),CHAR(34),
", MethodLink:  ",CHAR(34),INDEX(Methods[Method Link],$A27),CHAR(34),
", OrganizationID: *OrganizationID",TEXT(MATCH(INDEX(Methods[Organization Name],$A27),Organizations[Organization Name],0),"0000"),"}"))</f>
        <v>#REF!</v>
      </c>
      <c r="Q27" t="e">
        <f>IF(INDEX(Variables[Variable Type],$A27)="","",
CONCATENATE("  - &amp;VariableID",TEXT($A27,"0000"),
" {","VariableTypeCV:  ",CHAR(34),INDEX(Variables[Variable Type],$A27),CHAR(34),
", VariableCode:  ",CHAR(34),INDEX(Variables[Variable Code],$A27),CHAR(34),
", VariableNameCV:  ",CHAR(34),INDEX(Variables[Variable Name],$A27),CHAR(34),
", VariableDefinition:  ",CHAR(34),INDEX(Variables[Variable Definition],$A27),CHAR(34),
", SpecciationCV:  ",CHAR(34),INDEX(Variables[Speciation],$A27),CHAR(34),
", NoDataValue:  ",CHAR(34),INDEX(Variables[No Data Value],$A27),CHAR(34),"}"))</f>
        <v>#REF!</v>
      </c>
    </row>
    <row r="28" spans="1:17" x14ac:dyDescent="0.25">
      <c r="A28">
        <v>25</v>
      </c>
      <c r="D28" t="e">
        <f>IF(INDEX(People[First Name],$A28)="","",
CONCATENATE("  - &amp;PersonID",TEXT($A28,"0000"),
" {","PersonFirstName:  ",CHAR(34),INDEX(People[First Name],$A28),CHAR(34),
", PersonMiddleName:  ",CHAR(34),INDEX(People[Middle Name],$A28),CHAR(34),
", PersonLastName:  ",CHAR(34),INDEX(People[Last Name],$A28),CHAR(34),"}"))</f>
        <v>#REF!</v>
      </c>
      <c r="E28" t="e">
        <f>IF(INDEX(Organizations[Organization Type '[CV']],$A28)="","",
CONCATENATE("  - &amp;OrganizationID",TEXT($A28,"0000"),
" {","OrganizationTypeCV:  ",CHAR(34),INDEX(Organizations[Organization Type '[CV']],$A28),CHAR(34),
", OrganizationCode:  ",CHAR(34),INDEX(Organizations[Organization Code],$A28),CHAR(34),
", OrganizationName:  ",CHAR(34),INDEX(Organizations[Organization Name],$A28),CHAR(34),
", OrganizationDescription:  ",CHAR(34),INDEX(Organizations[Organization Description],$A28),CHAR(34),
", OrganizationLink:  ",CHAR(34),INDEX(Organizations[Organization Link],$A28),CHAR(34),"}"))</f>
        <v>#REF!</v>
      </c>
      <c r="F28" t="e">
        <f>IF(INDEX(People[First Name],$A28)="","",
CONCATENATE("  - &amp;AffiliationID",TEXT($A28,"0000"),
" {PersonID: *PersonID",TEXT($A28,"0000"),
", OrganizationID: *OrganizationID",TEXT(MATCH(INDEX(People[Organization Name],$A28),Organizations[Organization Name],0),"0000"),
", IsPrimaryOrganizationContact: , AffiliationStartDate: , AffiliationEndDate: , PrimaryPhone: ",
", PrimaryEmail: ",CHAR(34),INDEX(People[Primary Email],$A28),CHAR(34),
", PrimaryAddress: ",CHAR(34),INDEX(People[Primary Address],$A28),CHAR(34),
", PersonLink: }"))</f>
        <v>#REF!</v>
      </c>
      <c r="H28" t="e">
        <f>IF(COUNTA(CitationInformation)=0,"",IF(INDEX(AuthorList[Author Name],$A28)="","",
CONCATENATE("  - &amp;AuthorListID",TEXT($A28,"0000"),
"  {CitationID: *CitationID0001",
", PersonID: *PersonID",TEXT(MATCH(INDEX(AuthorList[Author Name],$A28),People[Full Name],0),"0000"),
", AuthorOrder: ",INDEX(AuthorList[Author Number],$A28),"}")))</f>
        <v>#REF!</v>
      </c>
      <c r="K28" t="str">
        <f>IF(INDEX(SamplingFeatures[Feature Code],$A28)="","",
CONCATENATE("  - &amp;SamplingFeatureID",TEXT($A28,"0000"),
" {","SamplingFeatureUUID:  ",CHAR(34),INDEX(SamplingFeatures[Sampling Feature UUID],$A28),CHAR(34),
", SamplingFeatureTypeCV:  ",CHAR(34),INDEX(SamplingFeatures[Sampling Feature Type],$A28),CHAR(34),
", SamplingFeatureCode:  ",CHAR(34),INDEX(SamplingFeatures[Feature Code],$A28),CHAR(34),
", SamplingFeatureName:  ",CHAR(34),INDEX(SamplingFeatures[Feature Name],$A28),CHAR(34),
", SamplingFeatureDescription:  ",CHAR(34),INDEX(SamplingFeatures[Feature Description],$A28),CHAR(34),
", SamplingFeatureGeotypeCV:  ",CHAR(34),INDEX(SamplingFeatures[Feature Geo Type],$A28),CHAR(34),
", FeatureGeometry:  ",CHAR(34),INDEX(SamplingFeatures[Feature Geometry],$A28),CHAR(34),
", Elevation_m:  ",CHAR(34),INDEX(SamplingFeatures[Elevation_m],$A28),CHAR(34),
", ElevationDatumCV:  ",CHAR(34),ElevationDatum,CHAR(34),"}"))</f>
        <v/>
      </c>
      <c r="L28" t="str">
        <f>IF(INDEX(SamplingFeatures[Sampling Feature Type],$A28)&lt;&gt;"Site","",
CONCATENATE("  - &amp;SiteID",TEXT(SUMPRODUCT(--($L$3:$L27&lt;&gt;"")),"0000"),
" {","SamplingFeatureID:  *SamplingFeatureID",TEXT($A28,"0000"),
", SiteTypeCV:  ",CHAR(34),INDEX(Sites[Site Type],$A28),CHAR(34),
", Latitude:  ",INDEX(Sites[Latitude],$A28),
", Longitude:  ",INDEX(Sites[Longitude],$A28),
", SRSName:  ",CHAR(34),LatLonDatum,CHAR(34),"}"))</f>
        <v/>
      </c>
      <c r="M28" t="str">
        <f>IF(INDEX(SamplingFeatures[Sampling Feature Type],$A28)&lt;&gt;"Specimen","",
CONCATENATE("  - &amp;SpecimenID",TEXT(SUMPRODUCT(--($M$3:$M27&lt;&gt;"")),"0000"),
" {","SamplingFeatureID:  *SamplingFeatureID",TEXT($A28,"0000"),
", SpecimenTypeCV:  ",CHAR(34),INDEX(Specimens[Specimen Type],$A28),CHAR(34),
", SpecimenMediumCV:  ",INDEX(Specimens[Specimen Medium],$A28),
", IsFieldSpecimen:  ",CHAR(34),INDEX(Specimens[Is Field Specimen?],$A28),CHAR(34),"}"))</f>
        <v/>
      </c>
      <c r="N28" t="e">
        <f>IF(COUNTA(SpatialOffsets[])=0,"", IF(INDEX(SpatialOffsets[Spatial Offset Type],$A28)="","",
CONCATENATE("  - &amp;SpatialOffsetID",TEXT($A28,"0000"),
" {","SpatialOffsetTypeCV:  ",CHAR(34),INDEX(SpatialOffsets[Spatial Offset Type],$A28),CHAR(34),
", Offset1Value:  ",INDEX(SpatialOffsets[Offset 1 Value],$A28),
", Offset1UnitID:  ",CHAR(34),INDEX(SpatialOffsets[Offset 1 Unit],$A28),CHAR(34),
", Offset2Value:  ",INDEX(SpatialOffsets[Offset 2 Value],$A28),
", Offset2UnitID:  ",CHAR(34),INDEX(SpatialOffsets[Offset 2 Unit],$A28),CHAR(34),
", Offset3Value:  ",INDEX(SpatialOffsets[Offset 3 Value],$A28),
", Offset3UnitID:  ",CHAR(34),INDEX(SpatialOffsets[Offset 3 Unit],$A28),CHAR(34),,"}")))</f>
        <v>#REF!</v>
      </c>
      <c r="O28" t="str">
        <f>IF(COUNTA(RelatedFeatures[])=0,"", IF(INDEX(RelatedFeatures[First Sampling Feature Code],$A28)="","",
CONCATENATE("  - &amp;RelationID",TEXT($A28,"0000"),
" {","SamplingFeatureID:  *SamplingFeatureID",TEXT(MATCH(INDEX(RelatedFeatures[First Sampling Feature Code],$A28),SamplingFeatures[Feature Code],0),"0000"),
", RelationshipTypeCV:  ",CHAR(34),INDEX(RelatedFeatures[Relationship Type],$A28),CHAR(34),
", RelatedFeatureID: *SamplingFeatureID",TEXT(MATCH(INDEX(RelatedFeatures[Second Sampling Feature Code],$A28),SamplingFeatures[Feature Code],0),"0000"),
", SpatialOffsetID:  ",IF(INDEX(RelatedFeatures[Offset Number],$A28)="","",CONCATENATE("*SpatialOffsetID",TEXT(INDEX(RelatedFeatures[Offset Number],$A28),"0000"))),"}")))</f>
        <v/>
      </c>
      <c r="P28" t="e">
        <f>IF(INDEX(Methods[Method Type],$A28)="","",
CONCATENATE("  - &amp;MethodID",TEXT($A28,"0000"),
" {","MethodTypeCV:  ",CHAR(34),INDEX(Methods[Method Type],$A28),CHAR(34),
", MethodCode:  ",CHAR(34),INDEX(Methods[Method Code],$A28),CHAR(34),
", MethodName:  ",CHAR(34),INDEX(Methods[Method Name],$A28),CHAR(34),
", MethodDescription:  ",CHAR(34),INDEX(Methods[Method Description],$A28),CHAR(34),
", MethodLink:  ",CHAR(34),INDEX(Methods[Method Link],$A28),CHAR(34),
", OrganizationID: *OrganizationID",TEXT(MATCH(INDEX(Methods[Organization Name],$A28),Organizations[Organization Name],0),"0000"),"}"))</f>
        <v>#REF!</v>
      </c>
      <c r="Q28" t="e">
        <f>IF(INDEX(Variables[Variable Type],$A28)="","",
CONCATENATE("  - &amp;VariableID",TEXT($A28,"0000"),
" {","VariableTypeCV:  ",CHAR(34),INDEX(Variables[Variable Type],$A28),CHAR(34),
", VariableCode:  ",CHAR(34),INDEX(Variables[Variable Code],$A28),CHAR(34),
", VariableNameCV:  ",CHAR(34),INDEX(Variables[Variable Name],$A28),CHAR(34),
", VariableDefinition:  ",CHAR(34),INDEX(Variables[Variable Definition],$A28),CHAR(34),
", SpecciationCV:  ",CHAR(34),INDEX(Variables[Speciation],$A28),CHAR(34),
", NoDataValue:  ",CHAR(34),INDEX(Variables[No Data Value],$A28),CHAR(34),"}"))</f>
        <v>#REF!</v>
      </c>
    </row>
    <row r="29" spans="1:17" x14ac:dyDescent="0.25">
      <c r="A29">
        <v>26</v>
      </c>
      <c r="D29" t="e">
        <f>IF(INDEX(People[First Name],$A29)="","",
CONCATENATE("  - &amp;PersonID",TEXT($A29,"0000"),
" {","PersonFirstName:  ",CHAR(34),INDEX(People[First Name],$A29),CHAR(34),
", PersonMiddleName:  ",CHAR(34),INDEX(People[Middle Name],$A29),CHAR(34),
", PersonLastName:  ",CHAR(34),INDEX(People[Last Name],$A29),CHAR(34),"}"))</f>
        <v>#REF!</v>
      </c>
      <c r="E29" t="e">
        <f>IF(INDEX(Organizations[Organization Type '[CV']],$A29)="","",
CONCATENATE("  - &amp;OrganizationID",TEXT($A29,"0000"),
" {","OrganizationTypeCV:  ",CHAR(34),INDEX(Organizations[Organization Type '[CV']],$A29),CHAR(34),
", OrganizationCode:  ",CHAR(34),INDEX(Organizations[Organization Code],$A29),CHAR(34),
", OrganizationName:  ",CHAR(34),INDEX(Organizations[Organization Name],$A29),CHAR(34),
", OrganizationDescription:  ",CHAR(34),INDEX(Organizations[Organization Description],$A29),CHAR(34),
", OrganizationLink:  ",CHAR(34),INDEX(Organizations[Organization Link],$A29),CHAR(34),"}"))</f>
        <v>#REF!</v>
      </c>
      <c r="F29" t="e">
        <f>IF(INDEX(People[First Name],$A29)="","",
CONCATENATE("  - &amp;AffiliationID",TEXT($A29,"0000"),
" {PersonID: *PersonID",TEXT($A29,"0000"),
", OrganizationID: *OrganizationID",TEXT(MATCH(INDEX(People[Organization Name],$A29),Organizations[Organization Name],0),"0000"),
", IsPrimaryOrganizationContact: , AffiliationStartDate: , AffiliationEndDate: , PrimaryPhone: ",
", PrimaryEmail: ",CHAR(34),INDEX(People[Primary Email],$A29),CHAR(34),
", PrimaryAddress: ",CHAR(34),INDEX(People[Primary Address],$A29),CHAR(34),
", PersonLink: }"))</f>
        <v>#REF!</v>
      </c>
      <c r="H29" t="e">
        <f>IF(COUNTA(CitationInformation)=0,"",IF(INDEX(AuthorList[Author Name],$A29)="","",
CONCATENATE("  - &amp;AuthorListID",TEXT($A29,"0000"),
"  {CitationID: *CitationID0001",
", PersonID: *PersonID",TEXT(MATCH(INDEX(AuthorList[Author Name],$A29),People[Full Name],0),"0000"),
", AuthorOrder: ",INDEX(AuthorList[Author Number],$A29),"}")))</f>
        <v>#REF!</v>
      </c>
      <c r="K29" t="str">
        <f>IF(INDEX(SamplingFeatures[Feature Code],$A29)="","",
CONCATENATE("  - &amp;SamplingFeatureID",TEXT($A29,"0000"),
" {","SamplingFeatureUUID:  ",CHAR(34),INDEX(SamplingFeatures[Sampling Feature UUID],$A29),CHAR(34),
", SamplingFeatureTypeCV:  ",CHAR(34),INDEX(SamplingFeatures[Sampling Feature Type],$A29),CHAR(34),
", SamplingFeatureCode:  ",CHAR(34),INDEX(SamplingFeatures[Feature Code],$A29),CHAR(34),
", SamplingFeatureName:  ",CHAR(34),INDEX(SamplingFeatures[Feature Name],$A29),CHAR(34),
", SamplingFeatureDescription:  ",CHAR(34),INDEX(SamplingFeatures[Feature Description],$A29),CHAR(34),
", SamplingFeatureGeotypeCV:  ",CHAR(34),INDEX(SamplingFeatures[Feature Geo Type],$A29),CHAR(34),
", FeatureGeometry:  ",CHAR(34),INDEX(SamplingFeatures[Feature Geometry],$A29),CHAR(34),
", Elevation_m:  ",CHAR(34),INDEX(SamplingFeatures[Elevation_m],$A29),CHAR(34),
", ElevationDatumCV:  ",CHAR(34),ElevationDatum,CHAR(34),"}"))</f>
        <v/>
      </c>
      <c r="L29" t="str">
        <f>IF(INDEX(SamplingFeatures[Sampling Feature Type],$A29)&lt;&gt;"Site","",
CONCATENATE("  - &amp;SiteID",TEXT(SUMPRODUCT(--($L$3:$L28&lt;&gt;"")),"0000"),
" {","SamplingFeatureID:  *SamplingFeatureID",TEXT($A29,"0000"),
", SiteTypeCV:  ",CHAR(34),INDEX(Sites[Site Type],$A29),CHAR(34),
", Latitude:  ",INDEX(Sites[Latitude],$A29),
", Longitude:  ",INDEX(Sites[Longitude],$A29),
", SRSName:  ",CHAR(34),LatLonDatum,CHAR(34),"}"))</f>
        <v/>
      </c>
      <c r="M29" t="str">
        <f>IF(INDEX(SamplingFeatures[Sampling Feature Type],$A29)&lt;&gt;"Specimen","",
CONCATENATE("  - &amp;SpecimenID",TEXT(SUMPRODUCT(--($M$3:$M28&lt;&gt;"")),"0000"),
" {","SamplingFeatureID:  *SamplingFeatureID",TEXT($A29,"0000"),
", SpecimenTypeCV:  ",CHAR(34),INDEX(Specimens[Specimen Type],$A29),CHAR(34),
", SpecimenMediumCV:  ",INDEX(Specimens[Specimen Medium],$A29),
", IsFieldSpecimen:  ",CHAR(34),INDEX(Specimens[Is Field Specimen?],$A29),CHAR(34),"}"))</f>
        <v/>
      </c>
      <c r="N29" t="e">
        <f>IF(COUNTA(SpatialOffsets[])=0,"", IF(INDEX(SpatialOffsets[Spatial Offset Type],$A29)="","",
CONCATENATE("  - &amp;SpatialOffsetID",TEXT($A29,"0000"),
" {","SpatialOffsetTypeCV:  ",CHAR(34),INDEX(SpatialOffsets[Spatial Offset Type],$A29),CHAR(34),
", Offset1Value:  ",INDEX(SpatialOffsets[Offset 1 Value],$A29),
", Offset1UnitID:  ",CHAR(34),INDEX(SpatialOffsets[Offset 1 Unit],$A29),CHAR(34),
", Offset2Value:  ",INDEX(SpatialOffsets[Offset 2 Value],$A29),
", Offset2UnitID:  ",CHAR(34),INDEX(SpatialOffsets[Offset 2 Unit],$A29),CHAR(34),
", Offset3Value:  ",INDEX(SpatialOffsets[Offset 3 Value],$A29),
", Offset3UnitID:  ",CHAR(34),INDEX(SpatialOffsets[Offset 3 Unit],$A29),CHAR(34),,"}")))</f>
        <v>#REF!</v>
      </c>
      <c r="O29" t="str">
        <f>IF(COUNTA(RelatedFeatures[])=0,"", IF(INDEX(RelatedFeatures[First Sampling Feature Code],$A29)="","",
CONCATENATE("  - &amp;RelationID",TEXT($A29,"0000"),
" {","SamplingFeatureID:  *SamplingFeatureID",TEXT(MATCH(INDEX(RelatedFeatures[First Sampling Feature Code],$A29),SamplingFeatures[Feature Code],0),"0000"),
", RelationshipTypeCV:  ",CHAR(34),INDEX(RelatedFeatures[Relationship Type],$A29),CHAR(34),
", RelatedFeatureID: *SamplingFeatureID",TEXT(MATCH(INDEX(RelatedFeatures[Second Sampling Feature Code],$A29),SamplingFeatures[Feature Code],0),"0000"),
", SpatialOffsetID:  ",IF(INDEX(RelatedFeatures[Offset Number],$A29)="","",CONCATENATE("*SpatialOffsetID",TEXT(INDEX(RelatedFeatures[Offset Number],$A29),"0000"))),"}")))</f>
        <v/>
      </c>
      <c r="P29" t="e">
        <f>IF(INDEX(Methods[Method Type],$A29)="","",
CONCATENATE("  - &amp;MethodID",TEXT($A29,"0000"),
" {","MethodTypeCV:  ",CHAR(34),INDEX(Methods[Method Type],$A29),CHAR(34),
", MethodCode:  ",CHAR(34),INDEX(Methods[Method Code],$A29),CHAR(34),
", MethodName:  ",CHAR(34),INDEX(Methods[Method Name],$A29),CHAR(34),
", MethodDescription:  ",CHAR(34),INDEX(Methods[Method Description],$A29),CHAR(34),
", MethodLink:  ",CHAR(34),INDEX(Methods[Method Link],$A29),CHAR(34),
", OrganizationID: *OrganizationID",TEXT(MATCH(INDEX(Methods[Organization Name],$A29),Organizations[Organization Name],0),"0000"),"}"))</f>
        <v>#REF!</v>
      </c>
      <c r="Q29" t="e">
        <f>IF(INDEX(Variables[Variable Type],$A29)="","",
CONCATENATE("  - &amp;VariableID",TEXT($A29,"0000"),
" {","VariableTypeCV:  ",CHAR(34),INDEX(Variables[Variable Type],$A29),CHAR(34),
", VariableCode:  ",CHAR(34),INDEX(Variables[Variable Code],$A29),CHAR(34),
", VariableNameCV:  ",CHAR(34),INDEX(Variables[Variable Name],$A29),CHAR(34),
", VariableDefinition:  ",CHAR(34),INDEX(Variables[Variable Definition],$A29),CHAR(34),
", SpecciationCV:  ",CHAR(34),INDEX(Variables[Speciation],$A29),CHAR(34),
", NoDataValue:  ",CHAR(34),INDEX(Variables[No Data Value],$A29),CHAR(34),"}"))</f>
        <v>#REF!</v>
      </c>
    </row>
    <row r="30" spans="1:17" x14ac:dyDescent="0.25">
      <c r="A30">
        <v>27</v>
      </c>
      <c r="D30" t="e">
        <f>IF(INDEX(People[First Name],$A30)="","",
CONCATENATE("  - &amp;PersonID",TEXT($A30,"0000"),
" {","PersonFirstName:  ",CHAR(34),INDEX(People[First Name],$A30),CHAR(34),
", PersonMiddleName:  ",CHAR(34),INDEX(People[Middle Name],$A30),CHAR(34),
", PersonLastName:  ",CHAR(34),INDEX(People[Last Name],$A30),CHAR(34),"}"))</f>
        <v>#REF!</v>
      </c>
      <c r="E30" t="e">
        <f>IF(INDEX(Organizations[Organization Type '[CV']],$A30)="","",
CONCATENATE("  - &amp;OrganizationID",TEXT($A30,"0000"),
" {","OrganizationTypeCV:  ",CHAR(34),INDEX(Organizations[Organization Type '[CV']],$A30),CHAR(34),
", OrganizationCode:  ",CHAR(34),INDEX(Organizations[Organization Code],$A30),CHAR(34),
", OrganizationName:  ",CHAR(34),INDEX(Organizations[Organization Name],$A30),CHAR(34),
", OrganizationDescription:  ",CHAR(34),INDEX(Organizations[Organization Description],$A30),CHAR(34),
", OrganizationLink:  ",CHAR(34),INDEX(Organizations[Organization Link],$A30),CHAR(34),"}"))</f>
        <v>#REF!</v>
      </c>
      <c r="F30" t="e">
        <f>IF(INDEX(People[First Name],$A30)="","",
CONCATENATE("  - &amp;AffiliationID",TEXT($A30,"0000"),
" {PersonID: *PersonID",TEXT($A30,"0000"),
", OrganizationID: *OrganizationID",TEXT(MATCH(INDEX(People[Organization Name],$A30),Organizations[Organization Name],0),"0000"),
", IsPrimaryOrganizationContact: , AffiliationStartDate: , AffiliationEndDate: , PrimaryPhone: ",
", PrimaryEmail: ",CHAR(34),INDEX(People[Primary Email],$A30),CHAR(34),
", PrimaryAddress: ",CHAR(34),INDEX(People[Primary Address],$A30),CHAR(34),
", PersonLink: }"))</f>
        <v>#REF!</v>
      </c>
      <c r="H30" t="e">
        <f>IF(COUNTA(CitationInformation)=0,"",IF(INDEX(AuthorList[Author Name],$A30)="","",
CONCATENATE("  - &amp;AuthorListID",TEXT($A30,"0000"),
"  {CitationID: *CitationID0001",
", PersonID: *PersonID",TEXT(MATCH(INDEX(AuthorList[Author Name],$A30),People[Full Name],0),"0000"),
", AuthorOrder: ",INDEX(AuthorList[Author Number],$A30),"}")))</f>
        <v>#REF!</v>
      </c>
      <c r="K30" t="str">
        <f>IF(INDEX(SamplingFeatures[Feature Code],$A30)="","",
CONCATENATE("  - &amp;SamplingFeatureID",TEXT($A30,"0000"),
" {","SamplingFeatureUUID:  ",CHAR(34),INDEX(SamplingFeatures[Sampling Feature UUID],$A30),CHAR(34),
", SamplingFeatureTypeCV:  ",CHAR(34),INDEX(SamplingFeatures[Sampling Feature Type],$A30),CHAR(34),
", SamplingFeatureCode:  ",CHAR(34),INDEX(SamplingFeatures[Feature Code],$A30),CHAR(34),
", SamplingFeatureName:  ",CHAR(34),INDEX(SamplingFeatures[Feature Name],$A30),CHAR(34),
", SamplingFeatureDescription:  ",CHAR(34),INDEX(SamplingFeatures[Feature Description],$A30),CHAR(34),
", SamplingFeatureGeotypeCV:  ",CHAR(34),INDEX(SamplingFeatures[Feature Geo Type],$A30),CHAR(34),
", FeatureGeometry:  ",CHAR(34),INDEX(SamplingFeatures[Feature Geometry],$A30),CHAR(34),
", Elevation_m:  ",CHAR(34),INDEX(SamplingFeatures[Elevation_m],$A30),CHAR(34),
", ElevationDatumCV:  ",CHAR(34),ElevationDatum,CHAR(34),"}"))</f>
        <v/>
      </c>
      <c r="L30" t="str">
        <f>IF(INDEX(SamplingFeatures[Sampling Feature Type],$A30)&lt;&gt;"Site","",
CONCATENATE("  - &amp;SiteID",TEXT(SUMPRODUCT(--($L$3:$L29&lt;&gt;"")),"0000"),
" {","SamplingFeatureID:  *SamplingFeatureID",TEXT($A30,"0000"),
", SiteTypeCV:  ",CHAR(34),INDEX(Sites[Site Type],$A30),CHAR(34),
", Latitude:  ",INDEX(Sites[Latitude],$A30),
", Longitude:  ",INDEX(Sites[Longitude],$A30),
", SRSName:  ",CHAR(34),LatLonDatum,CHAR(34),"}"))</f>
        <v/>
      </c>
      <c r="M30" t="str">
        <f>IF(INDEX(SamplingFeatures[Sampling Feature Type],$A30)&lt;&gt;"Specimen","",
CONCATENATE("  - &amp;SpecimenID",TEXT(SUMPRODUCT(--($M$3:$M29&lt;&gt;"")),"0000"),
" {","SamplingFeatureID:  *SamplingFeatureID",TEXT($A30,"0000"),
", SpecimenTypeCV:  ",CHAR(34),INDEX(Specimens[Specimen Type],$A30),CHAR(34),
", SpecimenMediumCV:  ",INDEX(Specimens[Specimen Medium],$A30),
", IsFieldSpecimen:  ",CHAR(34),INDEX(Specimens[Is Field Specimen?],$A30),CHAR(34),"}"))</f>
        <v/>
      </c>
      <c r="N30" t="e">
        <f>IF(COUNTA(SpatialOffsets[])=0,"", IF(INDEX(SpatialOffsets[Spatial Offset Type],$A30)="","",
CONCATENATE("  - &amp;SpatialOffsetID",TEXT($A30,"0000"),
" {","SpatialOffsetTypeCV:  ",CHAR(34),INDEX(SpatialOffsets[Spatial Offset Type],$A30),CHAR(34),
", Offset1Value:  ",INDEX(SpatialOffsets[Offset 1 Value],$A30),
", Offset1UnitID:  ",CHAR(34),INDEX(SpatialOffsets[Offset 1 Unit],$A30),CHAR(34),
", Offset2Value:  ",INDEX(SpatialOffsets[Offset 2 Value],$A30),
", Offset2UnitID:  ",CHAR(34),INDEX(SpatialOffsets[Offset 2 Unit],$A30),CHAR(34),
", Offset3Value:  ",INDEX(SpatialOffsets[Offset 3 Value],$A30),
", Offset3UnitID:  ",CHAR(34),INDEX(SpatialOffsets[Offset 3 Unit],$A30),CHAR(34),,"}")))</f>
        <v>#REF!</v>
      </c>
      <c r="O30" t="str">
        <f>IF(COUNTA(RelatedFeatures[])=0,"", IF(INDEX(RelatedFeatures[First Sampling Feature Code],$A30)="","",
CONCATENATE("  - &amp;RelationID",TEXT($A30,"0000"),
" {","SamplingFeatureID:  *SamplingFeatureID",TEXT(MATCH(INDEX(RelatedFeatures[First Sampling Feature Code],$A30),SamplingFeatures[Feature Code],0),"0000"),
", RelationshipTypeCV:  ",CHAR(34),INDEX(RelatedFeatures[Relationship Type],$A30),CHAR(34),
", RelatedFeatureID: *SamplingFeatureID",TEXT(MATCH(INDEX(RelatedFeatures[Second Sampling Feature Code],$A30),SamplingFeatures[Feature Code],0),"0000"),
", SpatialOffsetID:  ",IF(INDEX(RelatedFeatures[Offset Number],$A30)="","",CONCATENATE("*SpatialOffsetID",TEXT(INDEX(RelatedFeatures[Offset Number],$A30),"0000"))),"}")))</f>
        <v/>
      </c>
      <c r="P30" t="e">
        <f>IF(INDEX(Methods[Method Type],$A30)="","",
CONCATENATE("  - &amp;MethodID",TEXT($A30,"0000"),
" {","MethodTypeCV:  ",CHAR(34),INDEX(Methods[Method Type],$A30),CHAR(34),
", MethodCode:  ",CHAR(34),INDEX(Methods[Method Code],$A30),CHAR(34),
", MethodName:  ",CHAR(34),INDEX(Methods[Method Name],$A30),CHAR(34),
", MethodDescription:  ",CHAR(34),INDEX(Methods[Method Description],$A30),CHAR(34),
", MethodLink:  ",CHAR(34),INDEX(Methods[Method Link],$A30),CHAR(34),
", OrganizationID: *OrganizationID",TEXT(MATCH(INDEX(Methods[Organization Name],$A30),Organizations[Organization Name],0),"0000"),"}"))</f>
        <v>#REF!</v>
      </c>
      <c r="Q30" t="e">
        <f>IF(INDEX(Variables[Variable Type],$A30)="","",
CONCATENATE("  - &amp;VariableID",TEXT($A30,"0000"),
" {","VariableTypeCV:  ",CHAR(34),INDEX(Variables[Variable Type],$A30),CHAR(34),
", VariableCode:  ",CHAR(34),INDEX(Variables[Variable Code],$A30),CHAR(34),
", VariableNameCV:  ",CHAR(34),INDEX(Variables[Variable Name],$A30),CHAR(34),
", VariableDefinition:  ",CHAR(34),INDEX(Variables[Variable Definition],$A30),CHAR(34),
", SpecciationCV:  ",CHAR(34),INDEX(Variables[Speciation],$A30),CHAR(34),
", NoDataValue:  ",CHAR(34),INDEX(Variables[No Data Value],$A30),CHAR(34),"}"))</f>
        <v>#REF!</v>
      </c>
    </row>
    <row r="31" spans="1:17" x14ac:dyDescent="0.25">
      <c r="A31">
        <v>28</v>
      </c>
      <c r="D31" t="e">
        <f>IF(INDEX(People[First Name],$A31)="","",
CONCATENATE("  - &amp;PersonID",TEXT($A31,"0000"),
" {","PersonFirstName:  ",CHAR(34),INDEX(People[First Name],$A31),CHAR(34),
", PersonMiddleName:  ",CHAR(34),INDEX(People[Middle Name],$A31),CHAR(34),
", PersonLastName:  ",CHAR(34),INDEX(People[Last Name],$A31),CHAR(34),"}"))</f>
        <v>#REF!</v>
      </c>
      <c r="E31" t="e">
        <f>IF(INDEX(Organizations[Organization Type '[CV']],$A31)="","",
CONCATENATE("  - &amp;OrganizationID",TEXT($A31,"0000"),
" {","OrganizationTypeCV:  ",CHAR(34),INDEX(Organizations[Organization Type '[CV']],$A31),CHAR(34),
", OrganizationCode:  ",CHAR(34),INDEX(Organizations[Organization Code],$A31),CHAR(34),
", OrganizationName:  ",CHAR(34),INDEX(Organizations[Organization Name],$A31),CHAR(34),
", OrganizationDescription:  ",CHAR(34),INDEX(Organizations[Organization Description],$A31),CHAR(34),
", OrganizationLink:  ",CHAR(34),INDEX(Organizations[Organization Link],$A31),CHAR(34),"}"))</f>
        <v>#REF!</v>
      </c>
      <c r="F31" t="e">
        <f>IF(INDEX(People[First Name],$A31)="","",
CONCATENATE("  - &amp;AffiliationID",TEXT($A31,"0000"),
" {PersonID: *PersonID",TEXT($A31,"0000"),
", OrganizationID: *OrganizationID",TEXT(MATCH(INDEX(People[Organization Name],$A31),Organizations[Organization Name],0),"0000"),
", IsPrimaryOrganizationContact: , AffiliationStartDate: , AffiliationEndDate: , PrimaryPhone: ",
", PrimaryEmail: ",CHAR(34),INDEX(People[Primary Email],$A31),CHAR(34),
", PrimaryAddress: ",CHAR(34),INDEX(People[Primary Address],$A31),CHAR(34),
", PersonLink: }"))</f>
        <v>#REF!</v>
      </c>
      <c r="H31" t="e">
        <f>IF(COUNTA(CitationInformation)=0,"",IF(INDEX(AuthorList[Author Name],$A31)="","",
CONCATENATE("  - &amp;AuthorListID",TEXT($A31,"0000"),
"  {CitationID: *CitationID0001",
", PersonID: *PersonID",TEXT(MATCH(INDEX(AuthorList[Author Name],$A31),People[Full Name],0),"0000"),
", AuthorOrder: ",INDEX(AuthorList[Author Number],$A31),"}")))</f>
        <v>#REF!</v>
      </c>
      <c r="K31" t="str">
        <f>IF(INDEX(SamplingFeatures[Feature Code],$A31)="","",
CONCATENATE("  - &amp;SamplingFeatureID",TEXT($A31,"0000"),
" {","SamplingFeatureUUID:  ",CHAR(34),INDEX(SamplingFeatures[Sampling Feature UUID],$A31),CHAR(34),
", SamplingFeatureTypeCV:  ",CHAR(34),INDEX(SamplingFeatures[Sampling Feature Type],$A31),CHAR(34),
", SamplingFeatureCode:  ",CHAR(34),INDEX(SamplingFeatures[Feature Code],$A31),CHAR(34),
", SamplingFeatureName:  ",CHAR(34),INDEX(SamplingFeatures[Feature Name],$A31),CHAR(34),
", SamplingFeatureDescription:  ",CHAR(34),INDEX(SamplingFeatures[Feature Description],$A31),CHAR(34),
", SamplingFeatureGeotypeCV:  ",CHAR(34),INDEX(SamplingFeatures[Feature Geo Type],$A31),CHAR(34),
", FeatureGeometry:  ",CHAR(34),INDEX(SamplingFeatures[Feature Geometry],$A31),CHAR(34),
", Elevation_m:  ",CHAR(34),INDEX(SamplingFeatures[Elevation_m],$A31),CHAR(34),
", ElevationDatumCV:  ",CHAR(34),ElevationDatum,CHAR(34),"}"))</f>
        <v/>
      </c>
      <c r="L31" t="str">
        <f>IF(INDEX(SamplingFeatures[Sampling Feature Type],$A31)&lt;&gt;"Site","",
CONCATENATE("  - &amp;SiteID",TEXT(SUMPRODUCT(--($L$3:$L30&lt;&gt;"")),"0000"),
" {","SamplingFeatureID:  *SamplingFeatureID",TEXT($A31,"0000"),
", SiteTypeCV:  ",CHAR(34),INDEX(Sites[Site Type],$A31),CHAR(34),
", Latitude:  ",INDEX(Sites[Latitude],$A31),
", Longitude:  ",INDEX(Sites[Longitude],$A31),
", SRSName:  ",CHAR(34),LatLonDatum,CHAR(34),"}"))</f>
        <v/>
      </c>
      <c r="M31" t="str">
        <f>IF(INDEX(SamplingFeatures[Sampling Feature Type],$A31)&lt;&gt;"Specimen","",
CONCATENATE("  - &amp;SpecimenID",TEXT(SUMPRODUCT(--($M$3:$M30&lt;&gt;"")),"0000"),
" {","SamplingFeatureID:  *SamplingFeatureID",TEXT($A31,"0000"),
", SpecimenTypeCV:  ",CHAR(34),INDEX(Specimens[Specimen Type],$A31),CHAR(34),
", SpecimenMediumCV:  ",INDEX(Specimens[Specimen Medium],$A31),
", IsFieldSpecimen:  ",CHAR(34),INDEX(Specimens[Is Field Specimen?],$A31),CHAR(34),"}"))</f>
        <v/>
      </c>
      <c r="N31" t="e">
        <f>IF(COUNTA(SpatialOffsets[])=0,"", IF(INDEX(SpatialOffsets[Spatial Offset Type],$A31)="","",
CONCATENATE("  - &amp;SpatialOffsetID",TEXT($A31,"0000"),
" {","SpatialOffsetTypeCV:  ",CHAR(34),INDEX(SpatialOffsets[Spatial Offset Type],$A31),CHAR(34),
", Offset1Value:  ",INDEX(SpatialOffsets[Offset 1 Value],$A31),
", Offset1UnitID:  ",CHAR(34),INDEX(SpatialOffsets[Offset 1 Unit],$A31),CHAR(34),
", Offset2Value:  ",INDEX(SpatialOffsets[Offset 2 Value],$A31),
", Offset2UnitID:  ",CHAR(34),INDEX(SpatialOffsets[Offset 2 Unit],$A31),CHAR(34),
", Offset3Value:  ",INDEX(SpatialOffsets[Offset 3 Value],$A31),
", Offset3UnitID:  ",CHAR(34),INDEX(SpatialOffsets[Offset 3 Unit],$A31),CHAR(34),,"}")))</f>
        <v>#REF!</v>
      </c>
      <c r="O31" t="str">
        <f>IF(COUNTA(RelatedFeatures[])=0,"", IF(INDEX(RelatedFeatures[First Sampling Feature Code],$A31)="","",
CONCATENATE("  - &amp;RelationID",TEXT($A31,"0000"),
" {","SamplingFeatureID:  *SamplingFeatureID",TEXT(MATCH(INDEX(RelatedFeatures[First Sampling Feature Code],$A31),SamplingFeatures[Feature Code],0),"0000"),
", RelationshipTypeCV:  ",CHAR(34),INDEX(RelatedFeatures[Relationship Type],$A31),CHAR(34),
", RelatedFeatureID: *SamplingFeatureID",TEXT(MATCH(INDEX(RelatedFeatures[Second Sampling Feature Code],$A31),SamplingFeatures[Feature Code],0),"0000"),
", SpatialOffsetID:  ",IF(INDEX(RelatedFeatures[Offset Number],$A31)="","",CONCATENATE("*SpatialOffsetID",TEXT(INDEX(RelatedFeatures[Offset Number],$A31),"0000"))),"}")))</f>
        <v/>
      </c>
      <c r="P31" t="e">
        <f>IF(INDEX(Methods[Method Type],$A31)="","",
CONCATENATE("  - &amp;MethodID",TEXT($A31,"0000"),
" {","MethodTypeCV:  ",CHAR(34),INDEX(Methods[Method Type],$A31),CHAR(34),
", MethodCode:  ",CHAR(34),INDEX(Methods[Method Code],$A31),CHAR(34),
", MethodName:  ",CHAR(34),INDEX(Methods[Method Name],$A31),CHAR(34),
", MethodDescription:  ",CHAR(34),INDEX(Methods[Method Description],$A31),CHAR(34),
", MethodLink:  ",CHAR(34),INDEX(Methods[Method Link],$A31),CHAR(34),
", OrganizationID: *OrganizationID",TEXT(MATCH(INDEX(Methods[Organization Name],$A31),Organizations[Organization Name],0),"0000"),"}"))</f>
        <v>#REF!</v>
      </c>
      <c r="Q31" t="e">
        <f>IF(INDEX(Variables[Variable Type],$A31)="","",
CONCATENATE("  - &amp;VariableID",TEXT($A31,"0000"),
" {","VariableTypeCV:  ",CHAR(34),INDEX(Variables[Variable Type],$A31),CHAR(34),
", VariableCode:  ",CHAR(34),INDEX(Variables[Variable Code],$A31),CHAR(34),
", VariableNameCV:  ",CHAR(34),INDEX(Variables[Variable Name],$A31),CHAR(34),
", VariableDefinition:  ",CHAR(34),INDEX(Variables[Variable Definition],$A31),CHAR(34),
", SpecciationCV:  ",CHAR(34),INDEX(Variables[Speciation],$A31),CHAR(34),
", NoDataValue:  ",CHAR(34),INDEX(Variables[No Data Value],$A31),CHAR(34),"}"))</f>
        <v>#REF!</v>
      </c>
    </row>
    <row r="32" spans="1:17" x14ac:dyDescent="0.25">
      <c r="A32">
        <v>29</v>
      </c>
      <c r="D32" t="e">
        <f>IF(INDEX(People[First Name],$A32)="","",
CONCATENATE("  - &amp;PersonID",TEXT($A32,"0000"),
" {","PersonFirstName:  ",CHAR(34),INDEX(People[First Name],$A32),CHAR(34),
", PersonMiddleName:  ",CHAR(34),INDEX(People[Middle Name],$A32),CHAR(34),
", PersonLastName:  ",CHAR(34),INDEX(People[Last Name],$A32),CHAR(34),"}"))</f>
        <v>#REF!</v>
      </c>
      <c r="E32" t="e">
        <f>IF(INDEX(Organizations[Organization Type '[CV']],$A32)="","",
CONCATENATE("  - &amp;OrganizationID",TEXT($A32,"0000"),
" {","OrganizationTypeCV:  ",CHAR(34),INDEX(Organizations[Organization Type '[CV']],$A32),CHAR(34),
", OrganizationCode:  ",CHAR(34),INDEX(Organizations[Organization Code],$A32),CHAR(34),
", OrganizationName:  ",CHAR(34),INDEX(Organizations[Organization Name],$A32),CHAR(34),
", OrganizationDescription:  ",CHAR(34),INDEX(Organizations[Organization Description],$A32),CHAR(34),
", OrganizationLink:  ",CHAR(34),INDEX(Organizations[Organization Link],$A32),CHAR(34),"}"))</f>
        <v>#REF!</v>
      </c>
      <c r="F32" t="e">
        <f>IF(INDEX(People[First Name],$A32)="","",
CONCATENATE("  - &amp;AffiliationID",TEXT($A32,"0000"),
" {PersonID: *PersonID",TEXT($A32,"0000"),
", OrganizationID: *OrganizationID",TEXT(MATCH(INDEX(People[Organization Name],$A32),Organizations[Organization Name],0),"0000"),
", IsPrimaryOrganizationContact: , AffiliationStartDate: , AffiliationEndDate: , PrimaryPhone: ",
", PrimaryEmail: ",CHAR(34),INDEX(People[Primary Email],$A32),CHAR(34),
", PrimaryAddress: ",CHAR(34),INDEX(People[Primary Address],$A32),CHAR(34),
", PersonLink: }"))</f>
        <v>#REF!</v>
      </c>
      <c r="H32" t="e">
        <f>IF(COUNTA(CitationInformation)=0,"",IF(INDEX(AuthorList[Author Name],$A32)="","",
CONCATENATE("  - &amp;AuthorListID",TEXT($A32,"0000"),
"  {CitationID: *CitationID0001",
", PersonID: *PersonID",TEXT(MATCH(INDEX(AuthorList[Author Name],$A32),People[Full Name],0),"0000"),
", AuthorOrder: ",INDEX(AuthorList[Author Number],$A32),"}")))</f>
        <v>#REF!</v>
      </c>
      <c r="K32" t="str">
        <f>IF(INDEX(SamplingFeatures[Feature Code],$A32)="","",
CONCATENATE("  - &amp;SamplingFeatureID",TEXT($A32,"0000"),
" {","SamplingFeatureUUID:  ",CHAR(34),INDEX(SamplingFeatures[Sampling Feature UUID],$A32),CHAR(34),
", SamplingFeatureTypeCV:  ",CHAR(34),INDEX(SamplingFeatures[Sampling Feature Type],$A32),CHAR(34),
", SamplingFeatureCode:  ",CHAR(34),INDEX(SamplingFeatures[Feature Code],$A32),CHAR(34),
", SamplingFeatureName:  ",CHAR(34),INDEX(SamplingFeatures[Feature Name],$A32),CHAR(34),
", SamplingFeatureDescription:  ",CHAR(34),INDEX(SamplingFeatures[Feature Description],$A32),CHAR(34),
", SamplingFeatureGeotypeCV:  ",CHAR(34),INDEX(SamplingFeatures[Feature Geo Type],$A32),CHAR(34),
", FeatureGeometry:  ",CHAR(34),INDEX(SamplingFeatures[Feature Geometry],$A32),CHAR(34),
", Elevation_m:  ",CHAR(34),INDEX(SamplingFeatures[Elevation_m],$A32),CHAR(34),
", ElevationDatumCV:  ",CHAR(34),ElevationDatum,CHAR(34),"}"))</f>
        <v/>
      </c>
      <c r="L32" t="str">
        <f>IF(INDEX(SamplingFeatures[Sampling Feature Type],$A32)&lt;&gt;"Site","",
CONCATENATE("  - &amp;SiteID",TEXT(SUMPRODUCT(--($L$3:$L31&lt;&gt;"")),"0000"),
" {","SamplingFeatureID:  *SamplingFeatureID",TEXT($A32,"0000"),
", SiteTypeCV:  ",CHAR(34),INDEX(Sites[Site Type],$A32),CHAR(34),
", Latitude:  ",INDEX(Sites[Latitude],$A32),
", Longitude:  ",INDEX(Sites[Longitude],$A32),
", SRSName:  ",CHAR(34),LatLonDatum,CHAR(34),"}"))</f>
        <v/>
      </c>
      <c r="M32" t="str">
        <f>IF(INDEX(SamplingFeatures[Sampling Feature Type],$A32)&lt;&gt;"Specimen","",
CONCATENATE("  - &amp;SpecimenID",TEXT(SUMPRODUCT(--($M$3:$M31&lt;&gt;"")),"0000"),
" {","SamplingFeatureID:  *SamplingFeatureID",TEXT($A32,"0000"),
", SpecimenTypeCV:  ",CHAR(34),INDEX(Specimens[Specimen Type],$A32),CHAR(34),
", SpecimenMediumCV:  ",INDEX(Specimens[Specimen Medium],$A32),
", IsFieldSpecimen:  ",CHAR(34),INDEX(Specimens[Is Field Specimen?],$A32),CHAR(34),"}"))</f>
        <v/>
      </c>
      <c r="N32" t="e">
        <f>IF(COUNTA(SpatialOffsets[])=0,"", IF(INDEX(SpatialOffsets[Spatial Offset Type],$A32)="","",
CONCATENATE("  - &amp;SpatialOffsetID",TEXT($A32,"0000"),
" {","SpatialOffsetTypeCV:  ",CHAR(34),INDEX(SpatialOffsets[Spatial Offset Type],$A32),CHAR(34),
", Offset1Value:  ",INDEX(SpatialOffsets[Offset 1 Value],$A32),
", Offset1UnitID:  ",CHAR(34),INDEX(SpatialOffsets[Offset 1 Unit],$A32),CHAR(34),
", Offset2Value:  ",INDEX(SpatialOffsets[Offset 2 Value],$A32),
", Offset2UnitID:  ",CHAR(34),INDEX(SpatialOffsets[Offset 2 Unit],$A32),CHAR(34),
", Offset3Value:  ",INDEX(SpatialOffsets[Offset 3 Value],$A32),
", Offset3UnitID:  ",CHAR(34),INDEX(SpatialOffsets[Offset 3 Unit],$A32),CHAR(34),,"}")))</f>
        <v>#REF!</v>
      </c>
      <c r="O32" t="str">
        <f>IF(COUNTA(RelatedFeatures[])=0,"", IF(INDEX(RelatedFeatures[First Sampling Feature Code],$A32)="","",
CONCATENATE("  - &amp;RelationID",TEXT($A32,"0000"),
" {","SamplingFeatureID:  *SamplingFeatureID",TEXT(MATCH(INDEX(RelatedFeatures[First Sampling Feature Code],$A32),SamplingFeatures[Feature Code],0),"0000"),
", RelationshipTypeCV:  ",CHAR(34),INDEX(RelatedFeatures[Relationship Type],$A32),CHAR(34),
", RelatedFeatureID: *SamplingFeatureID",TEXT(MATCH(INDEX(RelatedFeatures[Second Sampling Feature Code],$A32),SamplingFeatures[Feature Code],0),"0000"),
", SpatialOffsetID:  ",IF(INDEX(RelatedFeatures[Offset Number],$A32)="","",CONCATENATE("*SpatialOffsetID",TEXT(INDEX(RelatedFeatures[Offset Number],$A32),"0000"))),"}")))</f>
        <v/>
      </c>
      <c r="P32" t="e">
        <f>IF(INDEX(Methods[Method Type],$A32)="","",
CONCATENATE("  - &amp;MethodID",TEXT($A32,"0000"),
" {","MethodTypeCV:  ",CHAR(34),INDEX(Methods[Method Type],$A32),CHAR(34),
", MethodCode:  ",CHAR(34),INDEX(Methods[Method Code],$A32),CHAR(34),
", MethodName:  ",CHAR(34),INDEX(Methods[Method Name],$A32),CHAR(34),
", MethodDescription:  ",CHAR(34),INDEX(Methods[Method Description],$A32),CHAR(34),
", MethodLink:  ",CHAR(34),INDEX(Methods[Method Link],$A32),CHAR(34),
", OrganizationID: *OrganizationID",TEXT(MATCH(INDEX(Methods[Organization Name],$A32),Organizations[Organization Name],0),"0000"),"}"))</f>
        <v>#REF!</v>
      </c>
      <c r="Q32" t="e">
        <f>IF(INDEX(Variables[Variable Type],$A32)="","",
CONCATENATE("  - &amp;VariableID",TEXT($A32,"0000"),
" {","VariableTypeCV:  ",CHAR(34),INDEX(Variables[Variable Type],$A32),CHAR(34),
", VariableCode:  ",CHAR(34),INDEX(Variables[Variable Code],$A32),CHAR(34),
", VariableNameCV:  ",CHAR(34),INDEX(Variables[Variable Name],$A32),CHAR(34),
", VariableDefinition:  ",CHAR(34),INDEX(Variables[Variable Definition],$A32),CHAR(34),
", SpecciationCV:  ",CHAR(34),INDEX(Variables[Speciation],$A32),CHAR(34),
", NoDataValue:  ",CHAR(34),INDEX(Variables[No Data Value],$A32),CHAR(34),"}"))</f>
        <v>#REF!</v>
      </c>
    </row>
    <row r="33" spans="1:17" x14ac:dyDescent="0.25">
      <c r="A33">
        <v>30</v>
      </c>
      <c r="D33" t="e">
        <f>IF(INDEX(People[First Name],$A33)="","",
CONCATENATE("  - &amp;PersonID",TEXT($A33,"0000"),
" {","PersonFirstName:  ",CHAR(34),INDEX(People[First Name],$A33),CHAR(34),
", PersonMiddleName:  ",CHAR(34),INDEX(People[Middle Name],$A33),CHAR(34),
", PersonLastName:  ",CHAR(34),INDEX(People[Last Name],$A33),CHAR(34),"}"))</f>
        <v>#REF!</v>
      </c>
      <c r="E33" t="e">
        <f>IF(INDEX(Organizations[Organization Type '[CV']],$A33)="","",
CONCATENATE("  - &amp;OrganizationID",TEXT($A33,"0000"),
" {","OrganizationTypeCV:  ",CHAR(34),INDEX(Organizations[Organization Type '[CV']],$A33),CHAR(34),
", OrganizationCode:  ",CHAR(34),INDEX(Organizations[Organization Code],$A33),CHAR(34),
", OrganizationName:  ",CHAR(34),INDEX(Organizations[Organization Name],$A33),CHAR(34),
", OrganizationDescription:  ",CHAR(34),INDEX(Organizations[Organization Description],$A33),CHAR(34),
", OrganizationLink:  ",CHAR(34),INDEX(Organizations[Organization Link],$A33),CHAR(34),"}"))</f>
        <v>#REF!</v>
      </c>
      <c r="F33" t="e">
        <f>IF(INDEX(People[First Name],$A33)="","",
CONCATENATE("  - &amp;AffiliationID",TEXT($A33,"0000"),
" {PersonID: *PersonID",TEXT($A33,"0000"),
", OrganizationID: *OrganizationID",TEXT(MATCH(INDEX(People[Organization Name],$A33),Organizations[Organization Name],0),"0000"),
", IsPrimaryOrganizationContact: , AffiliationStartDate: , AffiliationEndDate: , PrimaryPhone: ",
", PrimaryEmail: ",CHAR(34),INDEX(People[Primary Email],$A33),CHAR(34),
", PrimaryAddress: ",CHAR(34),INDEX(People[Primary Address],$A33),CHAR(34),
", PersonLink: }"))</f>
        <v>#REF!</v>
      </c>
      <c r="H33" t="e">
        <f>IF(COUNTA(CitationInformation)=0,"",IF(INDEX(AuthorList[Author Name],$A33)="","",
CONCATENATE("  - &amp;AuthorListID",TEXT($A33,"0000"),
"  {CitationID: *CitationID0001",
", PersonID: *PersonID",TEXT(MATCH(INDEX(AuthorList[Author Name],$A33),People[Full Name],0),"0000"),
", AuthorOrder: ",INDEX(AuthorList[Author Number],$A33),"}")))</f>
        <v>#REF!</v>
      </c>
      <c r="K33" t="str">
        <f>IF(INDEX(SamplingFeatures[Feature Code],$A33)="","",
CONCATENATE("  - &amp;SamplingFeatureID",TEXT($A33,"0000"),
" {","SamplingFeatureUUID:  ",CHAR(34),INDEX(SamplingFeatures[Sampling Feature UUID],$A33),CHAR(34),
", SamplingFeatureTypeCV:  ",CHAR(34),INDEX(SamplingFeatures[Sampling Feature Type],$A33),CHAR(34),
", SamplingFeatureCode:  ",CHAR(34),INDEX(SamplingFeatures[Feature Code],$A33),CHAR(34),
", SamplingFeatureName:  ",CHAR(34),INDEX(SamplingFeatures[Feature Name],$A33),CHAR(34),
", SamplingFeatureDescription:  ",CHAR(34),INDEX(SamplingFeatures[Feature Description],$A33),CHAR(34),
", SamplingFeatureGeotypeCV:  ",CHAR(34),INDEX(SamplingFeatures[Feature Geo Type],$A33),CHAR(34),
", FeatureGeometry:  ",CHAR(34),INDEX(SamplingFeatures[Feature Geometry],$A33),CHAR(34),
", Elevation_m:  ",CHAR(34),INDEX(SamplingFeatures[Elevation_m],$A33),CHAR(34),
", ElevationDatumCV:  ",CHAR(34),ElevationDatum,CHAR(34),"}"))</f>
        <v/>
      </c>
      <c r="L33" t="str">
        <f>IF(INDEX(SamplingFeatures[Sampling Feature Type],$A33)&lt;&gt;"Site","",
CONCATENATE("  - &amp;SiteID",TEXT(SUMPRODUCT(--($L$3:$L32&lt;&gt;"")),"0000"),
" {","SamplingFeatureID:  *SamplingFeatureID",TEXT($A33,"0000"),
", SiteTypeCV:  ",CHAR(34),INDEX(Sites[Site Type],$A33),CHAR(34),
", Latitude:  ",INDEX(Sites[Latitude],$A33),
", Longitude:  ",INDEX(Sites[Longitude],$A33),
", SRSName:  ",CHAR(34),LatLonDatum,CHAR(34),"}"))</f>
        <v/>
      </c>
      <c r="M33" t="str">
        <f>IF(INDEX(SamplingFeatures[Sampling Feature Type],$A33)&lt;&gt;"Specimen","",
CONCATENATE("  - &amp;SpecimenID",TEXT(SUMPRODUCT(--($M$3:$M32&lt;&gt;"")),"0000"),
" {","SamplingFeatureID:  *SamplingFeatureID",TEXT($A33,"0000"),
", SpecimenTypeCV:  ",CHAR(34),INDEX(Specimens[Specimen Type],$A33),CHAR(34),
", SpecimenMediumCV:  ",INDEX(Specimens[Specimen Medium],$A33),
", IsFieldSpecimen:  ",CHAR(34),INDEX(Specimens[Is Field Specimen?],$A33),CHAR(34),"}"))</f>
        <v/>
      </c>
      <c r="N33" t="e">
        <f>IF(COUNTA(SpatialOffsets[])=0,"", IF(INDEX(SpatialOffsets[Spatial Offset Type],$A33)="","",
CONCATENATE("  - &amp;SpatialOffsetID",TEXT($A33,"0000"),
" {","SpatialOffsetTypeCV:  ",CHAR(34),INDEX(SpatialOffsets[Spatial Offset Type],$A33),CHAR(34),
", Offset1Value:  ",INDEX(SpatialOffsets[Offset 1 Value],$A33),
", Offset1UnitID:  ",CHAR(34),INDEX(SpatialOffsets[Offset 1 Unit],$A33),CHAR(34),
", Offset2Value:  ",INDEX(SpatialOffsets[Offset 2 Value],$A33),
", Offset2UnitID:  ",CHAR(34),INDEX(SpatialOffsets[Offset 2 Unit],$A33),CHAR(34),
", Offset3Value:  ",INDEX(SpatialOffsets[Offset 3 Value],$A33),
", Offset3UnitID:  ",CHAR(34),INDEX(SpatialOffsets[Offset 3 Unit],$A33),CHAR(34),,"}")))</f>
        <v>#REF!</v>
      </c>
      <c r="O33" t="str">
        <f>IF(COUNTA(RelatedFeatures[])=0,"", IF(INDEX(RelatedFeatures[First Sampling Feature Code],$A33)="","",
CONCATENATE("  - &amp;RelationID",TEXT($A33,"0000"),
" {","SamplingFeatureID:  *SamplingFeatureID",TEXT(MATCH(INDEX(RelatedFeatures[First Sampling Feature Code],$A33),SamplingFeatures[Feature Code],0),"0000"),
", RelationshipTypeCV:  ",CHAR(34),INDEX(RelatedFeatures[Relationship Type],$A33),CHAR(34),
", RelatedFeatureID: *SamplingFeatureID",TEXT(MATCH(INDEX(RelatedFeatures[Second Sampling Feature Code],$A33),SamplingFeatures[Feature Code],0),"0000"),
", SpatialOffsetID:  ",IF(INDEX(RelatedFeatures[Offset Number],$A33)="","",CONCATENATE("*SpatialOffsetID",TEXT(INDEX(RelatedFeatures[Offset Number],$A33),"0000"))),"}")))</f>
        <v/>
      </c>
      <c r="P33" t="e">
        <f>IF(INDEX(Methods[Method Type],$A33)="","",
CONCATENATE("  - &amp;MethodID",TEXT($A33,"0000"),
" {","MethodTypeCV:  ",CHAR(34),INDEX(Methods[Method Type],$A33),CHAR(34),
", MethodCode:  ",CHAR(34),INDEX(Methods[Method Code],$A33),CHAR(34),
", MethodName:  ",CHAR(34),INDEX(Methods[Method Name],$A33),CHAR(34),
", MethodDescription:  ",CHAR(34),INDEX(Methods[Method Description],$A33),CHAR(34),
", MethodLink:  ",CHAR(34),INDEX(Methods[Method Link],$A33),CHAR(34),
", OrganizationID: *OrganizationID",TEXT(MATCH(INDEX(Methods[Organization Name],$A33),Organizations[Organization Name],0),"0000"),"}"))</f>
        <v>#REF!</v>
      </c>
      <c r="Q33" t="e">
        <f>IF(INDEX(Variables[Variable Type],$A33)="","",
CONCATENATE("  - &amp;VariableID",TEXT($A33,"0000"),
" {","VariableTypeCV:  ",CHAR(34),INDEX(Variables[Variable Type],$A33),CHAR(34),
", VariableCode:  ",CHAR(34),INDEX(Variables[Variable Code],$A33),CHAR(34),
", VariableNameCV:  ",CHAR(34),INDEX(Variables[Variable Name],$A33),CHAR(34),
", VariableDefinition:  ",CHAR(34),INDEX(Variables[Variable Definition],$A33),CHAR(34),
", SpecciationCV:  ",CHAR(34),INDEX(Variables[Speciation],$A33),CHAR(34),
", NoDataValue:  ",CHAR(34),INDEX(Variables[No Data Value],$A33),CHAR(34),"}"))</f>
        <v>#REF!</v>
      </c>
    </row>
    <row r="34" spans="1:17" x14ac:dyDescent="0.25">
      <c r="A34">
        <v>31</v>
      </c>
      <c r="D34" t="e">
        <f>IF(INDEX(People[First Name],$A34)="","",
CONCATENATE("  - &amp;PersonID",TEXT($A34,"0000"),
" {","PersonFirstName:  ",CHAR(34),INDEX(People[First Name],$A34),CHAR(34),
", PersonMiddleName:  ",CHAR(34),INDEX(People[Middle Name],$A34),CHAR(34),
", PersonLastName:  ",CHAR(34),INDEX(People[Last Name],$A34),CHAR(34),"}"))</f>
        <v>#REF!</v>
      </c>
      <c r="E34" t="e">
        <f>IF(INDEX(Organizations[Organization Type '[CV']],$A34)="","",
CONCATENATE("  - &amp;OrganizationID",TEXT($A34,"0000"),
" {","OrganizationTypeCV:  ",CHAR(34),INDEX(Organizations[Organization Type '[CV']],$A34),CHAR(34),
", OrganizationCode:  ",CHAR(34),INDEX(Organizations[Organization Code],$A34),CHAR(34),
", OrganizationName:  ",CHAR(34),INDEX(Organizations[Organization Name],$A34),CHAR(34),
", OrganizationDescription:  ",CHAR(34),INDEX(Organizations[Organization Description],$A34),CHAR(34),
", OrganizationLink:  ",CHAR(34),INDEX(Organizations[Organization Link],$A34),CHAR(34),"}"))</f>
        <v>#REF!</v>
      </c>
      <c r="F34" t="e">
        <f>IF(INDEX(People[First Name],$A34)="","",
CONCATENATE("  - &amp;AffiliationID",TEXT($A34,"0000"),
" {PersonID: *PersonID",TEXT($A34,"0000"),
", OrganizationID: *OrganizationID",TEXT(MATCH(INDEX(People[Organization Name],$A34),Organizations[Organization Name],0),"0000"),
", IsPrimaryOrganizationContact: , AffiliationStartDate: , AffiliationEndDate: , PrimaryPhone: ",
", PrimaryEmail: ",CHAR(34),INDEX(People[Primary Email],$A34),CHAR(34),
", PrimaryAddress: ",CHAR(34),INDEX(People[Primary Address],$A34),CHAR(34),
", PersonLink: }"))</f>
        <v>#REF!</v>
      </c>
      <c r="H34" t="e">
        <f>IF(COUNTA(CitationInformation)=0,"",IF(INDEX(AuthorList[Author Name],$A34)="","",
CONCATENATE("  - &amp;AuthorListID",TEXT($A34,"0000"),
"  {CitationID: *CitationID0001",
", PersonID: *PersonID",TEXT(MATCH(INDEX(AuthorList[Author Name],$A34),People[Full Name],0),"0000"),
", AuthorOrder: ",INDEX(AuthorList[Author Number],$A34),"}")))</f>
        <v>#REF!</v>
      </c>
      <c r="K34" t="str">
        <f>IF(INDEX(SamplingFeatures[Feature Code],$A34)="","",
CONCATENATE("  - &amp;SamplingFeatureID",TEXT($A34,"0000"),
" {","SamplingFeatureUUID:  ",CHAR(34),INDEX(SamplingFeatures[Sampling Feature UUID],$A34),CHAR(34),
", SamplingFeatureTypeCV:  ",CHAR(34),INDEX(SamplingFeatures[Sampling Feature Type],$A34),CHAR(34),
", SamplingFeatureCode:  ",CHAR(34),INDEX(SamplingFeatures[Feature Code],$A34),CHAR(34),
", SamplingFeatureName:  ",CHAR(34),INDEX(SamplingFeatures[Feature Name],$A34),CHAR(34),
", SamplingFeatureDescription:  ",CHAR(34),INDEX(SamplingFeatures[Feature Description],$A34),CHAR(34),
", SamplingFeatureGeotypeCV:  ",CHAR(34),INDEX(SamplingFeatures[Feature Geo Type],$A34),CHAR(34),
", FeatureGeometry:  ",CHAR(34),INDEX(SamplingFeatures[Feature Geometry],$A34),CHAR(34),
", Elevation_m:  ",CHAR(34),INDEX(SamplingFeatures[Elevation_m],$A34),CHAR(34),
", ElevationDatumCV:  ",CHAR(34),ElevationDatum,CHAR(34),"}"))</f>
        <v/>
      </c>
      <c r="L34" t="str">
        <f>IF(INDEX(SamplingFeatures[Sampling Feature Type],$A34)&lt;&gt;"Site","",
CONCATENATE("  - &amp;SiteID",TEXT(SUMPRODUCT(--($L$3:$L33&lt;&gt;"")),"0000"),
" {","SamplingFeatureID:  *SamplingFeatureID",TEXT($A34,"0000"),
", SiteTypeCV:  ",CHAR(34),INDEX(Sites[Site Type],$A34),CHAR(34),
", Latitude:  ",INDEX(Sites[Latitude],$A34),
", Longitude:  ",INDEX(Sites[Longitude],$A34),
", SRSName:  ",CHAR(34),LatLonDatum,CHAR(34),"}"))</f>
        <v/>
      </c>
      <c r="M34" t="str">
        <f>IF(INDEX(SamplingFeatures[Sampling Feature Type],$A34)&lt;&gt;"Specimen","",
CONCATENATE("  - &amp;SpecimenID",TEXT(SUMPRODUCT(--($M$3:$M33&lt;&gt;"")),"0000"),
" {","SamplingFeatureID:  *SamplingFeatureID",TEXT($A34,"0000"),
", SpecimenTypeCV:  ",CHAR(34),INDEX(Specimens[Specimen Type],$A34),CHAR(34),
", SpecimenMediumCV:  ",INDEX(Specimens[Specimen Medium],$A34),
", IsFieldSpecimen:  ",CHAR(34),INDEX(Specimens[Is Field Specimen?],$A34),CHAR(34),"}"))</f>
        <v/>
      </c>
      <c r="N34" t="e">
        <f>IF(COUNTA(SpatialOffsets[])=0,"", IF(INDEX(SpatialOffsets[Spatial Offset Type],$A34)="","",
CONCATENATE("  - &amp;SpatialOffsetID",TEXT($A34,"0000"),
" {","SpatialOffsetTypeCV:  ",CHAR(34),INDEX(SpatialOffsets[Spatial Offset Type],$A34),CHAR(34),
", Offset1Value:  ",INDEX(SpatialOffsets[Offset 1 Value],$A34),
", Offset1UnitID:  ",CHAR(34),INDEX(SpatialOffsets[Offset 1 Unit],$A34),CHAR(34),
", Offset2Value:  ",INDEX(SpatialOffsets[Offset 2 Value],$A34),
", Offset2UnitID:  ",CHAR(34),INDEX(SpatialOffsets[Offset 2 Unit],$A34),CHAR(34),
", Offset3Value:  ",INDEX(SpatialOffsets[Offset 3 Value],$A34),
", Offset3UnitID:  ",CHAR(34),INDEX(SpatialOffsets[Offset 3 Unit],$A34),CHAR(34),,"}")))</f>
        <v>#REF!</v>
      </c>
      <c r="O34" t="str">
        <f>IF(COUNTA(RelatedFeatures[])=0,"", IF(INDEX(RelatedFeatures[First Sampling Feature Code],$A34)="","",
CONCATENATE("  - &amp;RelationID",TEXT($A34,"0000"),
" {","SamplingFeatureID:  *SamplingFeatureID",TEXT(MATCH(INDEX(RelatedFeatures[First Sampling Feature Code],$A34),SamplingFeatures[Feature Code],0),"0000"),
", RelationshipTypeCV:  ",CHAR(34),INDEX(RelatedFeatures[Relationship Type],$A34),CHAR(34),
", RelatedFeatureID: *SamplingFeatureID",TEXT(MATCH(INDEX(RelatedFeatures[Second Sampling Feature Code],$A34),SamplingFeatures[Feature Code],0),"0000"),
", SpatialOffsetID:  ",IF(INDEX(RelatedFeatures[Offset Number],$A34)="","",CONCATENATE("*SpatialOffsetID",TEXT(INDEX(RelatedFeatures[Offset Number],$A34),"0000"))),"}")))</f>
        <v/>
      </c>
      <c r="P34" t="e">
        <f>IF(INDEX(Methods[Method Type],$A34)="","",
CONCATENATE("  - &amp;MethodID",TEXT($A34,"0000"),
" {","MethodTypeCV:  ",CHAR(34),INDEX(Methods[Method Type],$A34),CHAR(34),
", MethodCode:  ",CHAR(34),INDEX(Methods[Method Code],$A34),CHAR(34),
", MethodName:  ",CHAR(34),INDEX(Methods[Method Name],$A34),CHAR(34),
", MethodDescription:  ",CHAR(34),INDEX(Methods[Method Description],$A34),CHAR(34),
", MethodLink:  ",CHAR(34),INDEX(Methods[Method Link],$A34),CHAR(34),
", OrganizationID: *OrganizationID",TEXT(MATCH(INDEX(Methods[Organization Name],$A34),Organizations[Organization Name],0),"0000"),"}"))</f>
        <v>#REF!</v>
      </c>
      <c r="Q34" t="e">
        <f>IF(INDEX(Variables[Variable Type],$A34)="","",
CONCATENATE("  - &amp;VariableID",TEXT($A34,"0000"),
" {","VariableTypeCV:  ",CHAR(34),INDEX(Variables[Variable Type],$A34),CHAR(34),
", VariableCode:  ",CHAR(34),INDEX(Variables[Variable Code],$A34),CHAR(34),
", VariableNameCV:  ",CHAR(34),INDEX(Variables[Variable Name],$A34),CHAR(34),
", VariableDefinition:  ",CHAR(34),INDEX(Variables[Variable Definition],$A34),CHAR(34),
", SpecciationCV:  ",CHAR(34),INDEX(Variables[Speciation],$A34),CHAR(34),
", NoDataValue:  ",CHAR(34),INDEX(Variables[No Data Value],$A34),CHAR(34),"}"))</f>
        <v>#REF!</v>
      </c>
    </row>
    <row r="35" spans="1:17" x14ac:dyDescent="0.25">
      <c r="A35">
        <v>32</v>
      </c>
      <c r="D35" t="e">
        <f>IF(INDEX(People[First Name],$A35)="","",
CONCATENATE("  - &amp;PersonID",TEXT($A35,"0000"),
" {","PersonFirstName:  ",CHAR(34),INDEX(People[First Name],$A35),CHAR(34),
", PersonMiddleName:  ",CHAR(34),INDEX(People[Middle Name],$A35),CHAR(34),
", PersonLastName:  ",CHAR(34),INDEX(People[Last Name],$A35),CHAR(34),"}"))</f>
        <v>#REF!</v>
      </c>
      <c r="E35" t="e">
        <f>IF(INDEX(Organizations[Organization Type '[CV']],$A35)="","",
CONCATENATE("  - &amp;OrganizationID",TEXT($A35,"0000"),
" {","OrganizationTypeCV:  ",CHAR(34),INDEX(Organizations[Organization Type '[CV']],$A35),CHAR(34),
", OrganizationCode:  ",CHAR(34),INDEX(Organizations[Organization Code],$A35),CHAR(34),
", OrganizationName:  ",CHAR(34),INDEX(Organizations[Organization Name],$A35),CHAR(34),
", OrganizationDescription:  ",CHAR(34),INDEX(Organizations[Organization Description],$A35),CHAR(34),
", OrganizationLink:  ",CHAR(34),INDEX(Organizations[Organization Link],$A35),CHAR(34),"}"))</f>
        <v>#REF!</v>
      </c>
      <c r="F35" t="e">
        <f>IF(INDEX(People[First Name],$A35)="","",
CONCATENATE("  - &amp;AffiliationID",TEXT($A35,"0000"),
" {PersonID: *PersonID",TEXT($A35,"0000"),
", OrganizationID: *OrganizationID",TEXT(MATCH(INDEX(People[Organization Name],$A35),Organizations[Organization Name],0),"0000"),
", IsPrimaryOrganizationContact: , AffiliationStartDate: , AffiliationEndDate: , PrimaryPhone: ",
", PrimaryEmail: ",CHAR(34),INDEX(People[Primary Email],$A35),CHAR(34),
", PrimaryAddress: ",CHAR(34),INDEX(People[Primary Address],$A35),CHAR(34),
", PersonLink: }"))</f>
        <v>#REF!</v>
      </c>
      <c r="H35" t="e">
        <f>IF(COUNTA(CitationInformation)=0,"",IF(INDEX(AuthorList[Author Name],$A35)="","",
CONCATENATE("  - &amp;AuthorListID",TEXT($A35,"0000"),
"  {CitationID: *CitationID0001",
", PersonID: *PersonID",TEXT(MATCH(INDEX(AuthorList[Author Name],$A35),People[Full Name],0),"0000"),
", AuthorOrder: ",INDEX(AuthorList[Author Number],$A35),"}")))</f>
        <v>#REF!</v>
      </c>
      <c r="K35" t="str">
        <f>IF(INDEX(SamplingFeatures[Feature Code],$A35)="","",
CONCATENATE("  - &amp;SamplingFeatureID",TEXT($A35,"0000"),
" {","SamplingFeatureUUID:  ",CHAR(34),INDEX(SamplingFeatures[Sampling Feature UUID],$A35),CHAR(34),
", SamplingFeatureTypeCV:  ",CHAR(34),INDEX(SamplingFeatures[Sampling Feature Type],$A35),CHAR(34),
", SamplingFeatureCode:  ",CHAR(34),INDEX(SamplingFeatures[Feature Code],$A35),CHAR(34),
", SamplingFeatureName:  ",CHAR(34),INDEX(SamplingFeatures[Feature Name],$A35),CHAR(34),
", SamplingFeatureDescription:  ",CHAR(34),INDEX(SamplingFeatures[Feature Description],$A35),CHAR(34),
", SamplingFeatureGeotypeCV:  ",CHAR(34),INDEX(SamplingFeatures[Feature Geo Type],$A35),CHAR(34),
", FeatureGeometry:  ",CHAR(34),INDEX(SamplingFeatures[Feature Geometry],$A35),CHAR(34),
", Elevation_m:  ",CHAR(34),INDEX(SamplingFeatures[Elevation_m],$A35),CHAR(34),
", ElevationDatumCV:  ",CHAR(34),ElevationDatum,CHAR(34),"}"))</f>
        <v/>
      </c>
      <c r="L35" t="str">
        <f>IF(INDEX(SamplingFeatures[Sampling Feature Type],$A35)&lt;&gt;"Site","",
CONCATENATE("  - &amp;SiteID",TEXT(SUMPRODUCT(--($L$3:$L34&lt;&gt;"")),"0000"),
" {","SamplingFeatureID:  *SamplingFeatureID",TEXT($A35,"0000"),
", SiteTypeCV:  ",CHAR(34),INDEX(Sites[Site Type],$A35),CHAR(34),
", Latitude:  ",INDEX(Sites[Latitude],$A35),
", Longitude:  ",INDEX(Sites[Longitude],$A35),
", SRSName:  ",CHAR(34),LatLonDatum,CHAR(34),"}"))</f>
        <v/>
      </c>
      <c r="M35" t="str">
        <f>IF(INDEX(SamplingFeatures[Sampling Feature Type],$A35)&lt;&gt;"Specimen","",
CONCATENATE("  - &amp;SpecimenID",TEXT(SUMPRODUCT(--($M$3:$M34&lt;&gt;"")),"0000"),
" {","SamplingFeatureID:  *SamplingFeatureID",TEXT($A35,"0000"),
", SpecimenTypeCV:  ",CHAR(34),INDEX(Specimens[Specimen Type],$A35),CHAR(34),
", SpecimenMediumCV:  ",INDEX(Specimens[Specimen Medium],$A35),
", IsFieldSpecimen:  ",CHAR(34),INDEX(Specimens[Is Field Specimen?],$A35),CHAR(34),"}"))</f>
        <v/>
      </c>
      <c r="N35" t="e">
        <f>IF(COUNTA(SpatialOffsets[])=0,"", IF(INDEX(SpatialOffsets[Spatial Offset Type],$A35)="","",
CONCATENATE("  - &amp;SpatialOffsetID",TEXT($A35,"0000"),
" {","SpatialOffsetTypeCV:  ",CHAR(34),INDEX(SpatialOffsets[Spatial Offset Type],$A35),CHAR(34),
", Offset1Value:  ",INDEX(SpatialOffsets[Offset 1 Value],$A35),
", Offset1UnitID:  ",CHAR(34),INDEX(SpatialOffsets[Offset 1 Unit],$A35),CHAR(34),
", Offset2Value:  ",INDEX(SpatialOffsets[Offset 2 Value],$A35),
", Offset2UnitID:  ",CHAR(34),INDEX(SpatialOffsets[Offset 2 Unit],$A35),CHAR(34),
", Offset3Value:  ",INDEX(SpatialOffsets[Offset 3 Value],$A35),
", Offset3UnitID:  ",CHAR(34),INDEX(SpatialOffsets[Offset 3 Unit],$A35),CHAR(34),,"}")))</f>
        <v>#REF!</v>
      </c>
      <c r="O35" t="str">
        <f>IF(COUNTA(RelatedFeatures[])=0,"", IF(INDEX(RelatedFeatures[First Sampling Feature Code],$A35)="","",
CONCATENATE("  - &amp;RelationID",TEXT($A35,"0000"),
" {","SamplingFeatureID:  *SamplingFeatureID",TEXT(MATCH(INDEX(RelatedFeatures[First Sampling Feature Code],$A35),SamplingFeatures[Feature Code],0),"0000"),
", RelationshipTypeCV:  ",CHAR(34),INDEX(RelatedFeatures[Relationship Type],$A35),CHAR(34),
", RelatedFeatureID: *SamplingFeatureID",TEXT(MATCH(INDEX(RelatedFeatures[Second Sampling Feature Code],$A35),SamplingFeatures[Feature Code],0),"0000"),
", SpatialOffsetID:  ",IF(INDEX(RelatedFeatures[Offset Number],$A35)="","",CONCATENATE("*SpatialOffsetID",TEXT(INDEX(RelatedFeatures[Offset Number],$A35),"0000"))),"}")))</f>
        <v/>
      </c>
      <c r="P35" t="e">
        <f>IF(INDEX(Methods[Method Type],$A35)="","",
CONCATENATE("  - &amp;MethodID",TEXT($A35,"0000"),
" {","MethodTypeCV:  ",CHAR(34),INDEX(Methods[Method Type],$A35),CHAR(34),
", MethodCode:  ",CHAR(34),INDEX(Methods[Method Code],$A35),CHAR(34),
", MethodName:  ",CHAR(34),INDEX(Methods[Method Name],$A35),CHAR(34),
", MethodDescription:  ",CHAR(34),INDEX(Methods[Method Description],$A35),CHAR(34),
", MethodLink:  ",CHAR(34),INDEX(Methods[Method Link],$A35),CHAR(34),
", OrganizationID: *OrganizationID",TEXT(MATCH(INDEX(Methods[Organization Name],$A35),Organizations[Organization Name],0),"0000"),"}"))</f>
        <v>#REF!</v>
      </c>
      <c r="Q35" t="e">
        <f>IF(INDEX(Variables[Variable Type],$A35)="","",
CONCATENATE("  - &amp;VariableID",TEXT($A35,"0000"),
" {","VariableTypeCV:  ",CHAR(34),INDEX(Variables[Variable Type],$A35),CHAR(34),
", VariableCode:  ",CHAR(34),INDEX(Variables[Variable Code],$A35),CHAR(34),
", VariableNameCV:  ",CHAR(34),INDEX(Variables[Variable Name],$A35),CHAR(34),
", VariableDefinition:  ",CHAR(34),INDEX(Variables[Variable Definition],$A35),CHAR(34),
", SpecciationCV:  ",CHAR(34),INDEX(Variables[Speciation],$A35),CHAR(34),
", NoDataValue:  ",CHAR(34),INDEX(Variables[No Data Value],$A35),CHAR(34),"}"))</f>
        <v>#REF!</v>
      </c>
    </row>
    <row r="36" spans="1:17" x14ac:dyDescent="0.25">
      <c r="A36">
        <v>33</v>
      </c>
      <c r="D36" t="e">
        <f>IF(INDEX(People[First Name],$A36)="","",
CONCATENATE("  - &amp;PersonID",TEXT($A36,"0000"),
" {","PersonFirstName:  ",CHAR(34),INDEX(People[First Name],$A36),CHAR(34),
", PersonMiddleName:  ",CHAR(34),INDEX(People[Middle Name],$A36),CHAR(34),
", PersonLastName:  ",CHAR(34),INDEX(People[Last Name],$A36),CHAR(34),"}"))</f>
        <v>#REF!</v>
      </c>
      <c r="E36" t="e">
        <f>IF(INDEX(Organizations[Organization Type '[CV']],$A36)="","",
CONCATENATE("  - &amp;OrganizationID",TEXT($A36,"0000"),
" {","OrganizationTypeCV:  ",CHAR(34),INDEX(Organizations[Organization Type '[CV']],$A36),CHAR(34),
", OrganizationCode:  ",CHAR(34),INDEX(Organizations[Organization Code],$A36),CHAR(34),
", OrganizationName:  ",CHAR(34),INDEX(Organizations[Organization Name],$A36),CHAR(34),
", OrganizationDescription:  ",CHAR(34),INDEX(Organizations[Organization Description],$A36),CHAR(34),
", OrganizationLink:  ",CHAR(34),INDEX(Organizations[Organization Link],$A36),CHAR(34),"}"))</f>
        <v>#REF!</v>
      </c>
      <c r="F36" t="e">
        <f>IF(INDEX(People[First Name],$A36)="","",
CONCATENATE("  - &amp;AffiliationID",TEXT($A36,"0000"),
" {PersonID: *PersonID",TEXT($A36,"0000"),
", OrganizationID: *OrganizationID",TEXT(MATCH(INDEX(People[Organization Name],$A36),Organizations[Organization Name],0),"0000"),
", IsPrimaryOrganizationContact: , AffiliationStartDate: , AffiliationEndDate: , PrimaryPhone: ",
", PrimaryEmail: ",CHAR(34),INDEX(People[Primary Email],$A36),CHAR(34),
", PrimaryAddress: ",CHAR(34),INDEX(People[Primary Address],$A36),CHAR(34),
", PersonLink: }"))</f>
        <v>#REF!</v>
      </c>
      <c r="H36" t="e">
        <f>IF(COUNTA(CitationInformation)=0,"",IF(INDEX(AuthorList[Author Name],$A36)="","",
CONCATENATE("  - &amp;AuthorListID",TEXT($A36,"0000"),
"  {CitationID: *CitationID0001",
", PersonID: *PersonID",TEXT(MATCH(INDEX(AuthorList[Author Name],$A36),People[Full Name],0),"0000"),
", AuthorOrder: ",INDEX(AuthorList[Author Number],$A36),"}")))</f>
        <v>#REF!</v>
      </c>
      <c r="K36" t="str">
        <f>IF(INDEX(SamplingFeatures[Feature Code],$A36)="","",
CONCATENATE("  - &amp;SamplingFeatureID",TEXT($A36,"0000"),
" {","SamplingFeatureUUID:  ",CHAR(34),INDEX(SamplingFeatures[Sampling Feature UUID],$A36),CHAR(34),
", SamplingFeatureTypeCV:  ",CHAR(34),INDEX(SamplingFeatures[Sampling Feature Type],$A36),CHAR(34),
", SamplingFeatureCode:  ",CHAR(34),INDEX(SamplingFeatures[Feature Code],$A36),CHAR(34),
", SamplingFeatureName:  ",CHAR(34),INDEX(SamplingFeatures[Feature Name],$A36),CHAR(34),
", SamplingFeatureDescription:  ",CHAR(34),INDEX(SamplingFeatures[Feature Description],$A36),CHAR(34),
", SamplingFeatureGeotypeCV:  ",CHAR(34),INDEX(SamplingFeatures[Feature Geo Type],$A36),CHAR(34),
", FeatureGeometry:  ",CHAR(34),INDEX(SamplingFeatures[Feature Geometry],$A36),CHAR(34),
", Elevation_m:  ",CHAR(34),INDEX(SamplingFeatures[Elevation_m],$A36),CHAR(34),
", ElevationDatumCV:  ",CHAR(34),ElevationDatum,CHAR(34),"}"))</f>
        <v/>
      </c>
      <c r="L36" t="str">
        <f>IF(INDEX(SamplingFeatures[Sampling Feature Type],$A36)&lt;&gt;"Site","",
CONCATENATE("  - &amp;SiteID",TEXT(SUMPRODUCT(--($L$3:$L35&lt;&gt;"")),"0000"),
" {","SamplingFeatureID:  *SamplingFeatureID",TEXT($A36,"0000"),
", SiteTypeCV:  ",CHAR(34),INDEX(Sites[Site Type],$A36),CHAR(34),
", Latitude:  ",INDEX(Sites[Latitude],$A36),
", Longitude:  ",INDEX(Sites[Longitude],$A36),
", SRSName:  ",CHAR(34),LatLonDatum,CHAR(34),"}"))</f>
        <v/>
      </c>
      <c r="M36" t="str">
        <f>IF(INDEX(SamplingFeatures[Sampling Feature Type],$A36)&lt;&gt;"Specimen","",
CONCATENATE("  - &amp;SpecimenID",TEXT(SUMPRODUCT(--($M$3:$M35&lt;&gt;"")),"0000"),
" {","SamplingFeatureID:  *SamplingFeatureID",TEXT($A36,"0000"),
", SpecimenTypeCV:  ",CHAR(34),INDEX(Specimens[Specimen Type],$A36),CHAR(34),
", SpecimenMediumCV:  ",INDEX(Specimens[Specimen Medium],$A36),
", IsFieldSpecimen:  ",CHAR(34),INDEX(Specimens[Is Field Specimen?],$A36),CHAR(34),"}"))</f>
        <v/>
      </c>
      <c r="N36" t="e">
        <f>IF(COUNTA(SpatialOffsets[])=0,"", IF(INDEX(SpatialOffsets[Spatial Offset Type],$A36)="","",
CONCATENATE("  - &amp;SpatialOffsetID",TEXT($A36,"0000"),
" {","SpatialOffsetTypeCV:  ",CHAR(34),INDEX(SpatialOffsets[Spatial Offset Type],$A36),CHAR(34),
", Offset1Value:  ",INDEX(SpatialOffsets[Offset 1 Value],$A36),
", Offset1UnitID:  ",CHAR(34),INDEX(SpatialOffsets[Offset 1 Unit],$A36),CHAR(34),
", Offset2Value:  ",INDEX(SpatialOffsets[Offset 2 Value],$A36),
", Offset2UnitID:  ",CHAR(34),INDEX(SpatialOffsets[Offset 2 Unit],$A36),CHAR(34),
", Offset3Value:  ",INDEX(SpatialOffsets[Offset 3 Value],$A36),
", Offset3UnitID:  ",CHAR(34),INDEX(SpatialOffsets[Offset 3 Unit],$A36),CHAR(34),,"}")))</f>
        <v>#REF!</v>
      </c>
      <c r="O36" t="e">
        <f>IF(COUNTA(RelatedFeatures[])=0,"", IF(INDEX(RelatedFeatures[First Sampling Feature Code],$A36)="","",
CONCATENATE("  - &amp;RelationID",TEXT($A36,"0000"),
" {","SamplingFeatureID:  *SamplingFeatureID",TEXT(MATCH(INDEX(RelatedFeatures[First Sampling Feature Code],$A36),SamplingFeatures[Feature Code],0),"0000"),
", RelationshipTypeCV:  ",CHAR(34),INDEX(RelatedFeatures[Relationship Type],$A36),CHAR(34),
", RelatedFeatureID: *SamplingFeatureID",TEXT(MATCH(INDEX(RelatedFeatures[Second Sampling Feature Code],$A36),SamplingFeatures[Feature Code],0),"0000"),
", SpatialOffsetID:  ",IF(INDEX(RelatedFeatures[Offset Number],$A36)="","",CONCATENATE("*SpatialOffsetID",TEXT(INDEX(RelatedFeatures[Offset Number],$A36),"0000"))),"}")))</f>
        <v>#REF!</v>
      </c>
      <c r="P36" t="e">
        <f>IF(INDEX(Methods[Method Type],$A36)="","",
CONCATENATE("  - &amp;MethodID",TEXT($A36,"0000"),
" {","MethodTypeCV:  ",CHAR(34),INDEX(Methods[Method Type],$A36),CHAR(34),
", MethodCode:  ",CHAR(34),INDEX(Methods[Method Code],$A36),CHAR(34),
", MethodName:  ",CHAR(34),INDEX(Methods[Method Name],$A36),CHAR(34),
", MethodDescription:  ",CHAR(34),INDEX(Methods[Method Description],$A36),CHAR(34),
", MethodLink:  ",CHAR(34),INDEX(Methods[Method Link],$A36),CHAR(34),
", OrganizationID: *OrganizationID",TEXT(MATCH(INDEX(Methods[Organization Name],$A36),Organizations[Organization Name],0),"0000"),"}"))</f>
        <v>#REF!</v>
      </c>
      <c r="Q36" t="e">
        <f>IF(INDEX(Variables[Variable Type],$A36)="","",
CONCATENATE("  - &amp;VariableID",TEXT($A36,"0000"),
" {","VariableTypeCV:  ",CHAR(34),INDEX(Variables[Variable Type],$A36),CHAR(34),
", VariableCode:  ",CHAR(34),INDEX(Variables[Variable Code],$A36),CHAR(34),
", VariableNameCV:  ",CHAR(34),INDEX(Variables[Variable Name],$A36),CHAR(34),
", VariableDefinition:  ",CHAR(34),INDEX(Variables[Variable Definition],$A36),CHAR(34),
", SpecciationCV:  ",CHAR(34),INDEX(Variables[Speciation],$A36),CHAR(34),
", NoDataValue:  ",CHAR(34),INDEX(Variables[No Data Value],$A36),CHAR(34),"}"))</f>
        <v>#REF!</v>
      </c>
    </row>
    <row r="37" spans="1:17" x14ac:dyDescent="0.25">
      <c r="A37">
        <v>34</v>
      </c>
      <c r="D37" t="e">
        <f>IF(INDEX(People[First Name],$A37)="","",
CONCATENATE("  - &amp;PersonID",TEXT($A37,"0000"),
" {","PersonFirstName:  ",CHAR(34),INDEX(People[First Name],$A37),CHAR(34),
", PersonMiddleName:  ",CHAR(34),INDEX(People[Middle Name],$A37),CHAR(34),
", PersonLastName:  ",CHAR(34),INDEX(People[Last Name],$A37),CHAR(34),"}"))</f>
        <v>#REF!</v>
      </c>
      <c r="E37" t="e">
        <f>IF(INDEX(Organizations[Organization Type '[CV']],$A37)="","",
CONCATENATE("  - &amp;OrganizationID",TEXT($A37,"0000"),
" {","OrganizationTypeCV:  ",CHAR(34),INDEX(Organizations[Organization Type '[CV']],$A37),CHAR(34),
", OrganizationCode:  ",CHAR(34),INDEX(Organizations[Organization Code],$A37),CHAR(34),
", OrganizationName:  ",CHAR(34),INDEX(Organizations[Organization Name],$A37),CHAR(34),
", OrganizationDescription:  ",CHAR(34),INDEX(Organizations[Organization Description],$A37),CHAR(34),
", OrganizationLink:  ",CHAR(34),INDEX(Organizations[Organization Link],$A37),CHAR(34),"}"))</f>
        <v>#REF!</v>
      </c>
      <c r="F37" t="e">
        <f>IF(INDEX(People[First Name],$A37)="","",
CONCATENATE("  - &amp;AffiliationID",TEXT($A37,"0000"),
" {PersonID: *PersonID",TEXT($A37,"0000"),
", OrganizationID: *OrganizationID",TEXT(MATCH(INDEX(People[Organization Name],$A37),Organizations[Organization Name],0),"0000"),
", IsPrimaryOrganizationContact: , AffiliationStartDate: , AffiliationEndDate: , PrimaryPhone: ",
", PrimaryEmail: ",CHAR(34),INDEX(People[Primary Email],$A37),CHAR(34),
", PrimaryAddress: ",CHAR(34),INDEX(People[Primary Address],$A37),CHAR(34),
", PersonLink: }"))</f>
        <v>#REF!</v>
      </c>
      <c r="H37" t="e">
        <f>IF(COUNTA(CitationInformation)=0,"",IF(INDEX(AuthorList[Author Name],$A37)="","",
CONCATENATE("  - &amp;AuthorListID",TEXT($A37,"0000"),
"  {CitationID: *CitationID0001",
", PersonID: *PersonID",TEXT(MATCH(INDEX(AuthorList[Author Name],$A37),People[Full Name],0),"0000"),
", AuthorOrder: ",INDEX(AuthorList[Author Number],$A37),"}")))</f>
        <v>#REF!</v>
      </c>
      <c r="K37" t="str">
        <f>IF(INDEX(SamplingFeatures[Feature Code],$A37)="","",
CONCATENATE("  - &amp;SamplingFeatureID",TEXT($A37,"0000"),
" {","SamplingFeatureUUID:  ",CHAR(34),INDEX(SamplingFeatures[Sampling Feature UUID],$A37),CHAR(34),
", SamplingFeatureTypeCV:  ",CHAR(34),INDEX(SamplingFeatures[Sampling Feature Type],$A37),CHAR(34),
", SamplingFeatureCode:  ",CHAR(34),INDEX(SamplingFeatures[Feature Code],$A37),CHAR(34),
", SamplingFeatureName:  ",CHAR(34),INDEX(SamplingFeatures[Feature Name],$A37),CHAR(34),
", SamplingFeatureDescription:  ",CHAR(34),INDEX(SamplingFeatures[Feature Description],$A37),CHAR(34),
", SamplingFeatureGeotypeCV:  ",CHAR(34),INDEX(SamplingFeatures[Feature Geo Type],$A37),CHAR(34),
", FeatureGeometry:  ",CHAR(34),INDEX(SamplingFeatures[Feature Geometry],$A37),CHAR(34),
", Elevation_m:  ",CHAR(34),INDEX(SamplingFeatures[Elevation_m],$A37),CHAR(34),
", ElevationDatumCV:  ",CHAR(34),ElevationDatum,CHAR(34),"}"))</f>
        <v/>
      </c>
      <c r="L37" t="str">
        <f>IF(INDEX(SamplingFeatures[Sampling Feature Type],$A37)&lt;&gt;"Site","",
CONCATENATE("  - &amp;SiteID",TEXT(SUMPRODUCT(--($L$3:$L36&lt;&gt;"")),"0000"),
" {","SamplingFeatureID:  *SamplingFeatureID",TEXT($A37,"0000"),
", SiteTypeCV:  ",CHAR(34),INDEX(Sites[Site Type],$A37),CHAR(34),
", Latitude:  ",INDEX(Sites[Latitude],$A37),
", Longitude:  ",INDEX(Sites[Longitude],$A37),
", SRSName:  ",CHAR(34),LatLonDatum,CHAR(34),"}"))</f>
        <v/>
      </c>
      <c r="M37" t="str">
        <f>IF(INDEX(SamplingFeatures[Sampling Feature Type],$A37)&lt;&gt;"Specimen","",
CONCATENATE("  - &amp;SpecimenID",TEXT(SUMPRODUCT(--($M$3:$M36&lt;&gt;"")),"0000"),
" {","SamplingFeatureID:  *SamplingFeatureID",TEXT($A37,"0000"),
", SpecimenTypeCV:  ",CHAR(34),INDEX(Specimens[Specimen Type],$A37),CHAR(34),
", SpecimenMediumCV:  ",INDEX(Specimens[Specimen Medium],$A37),
", IsFieldSpecimen:  ",CHAR(34),INDEX(Specimens[Is Field Specimen?],$A37),CHAR(34),"}"))</f>
        <v/>
      </c>
      <c r="N37" t="e">
        <f>IF(COUNTA(SpatialOffsets[])=0,"", IF(INDEX(SpatialOffsets[Spatial Offset Type],$A37)="","",
CONCATENATE("  - &amp;SpatialOffsetID",TEXT($A37,"0000"),
" {","SpatialOffsetTypeCV:  ",CHAR(34),INDEX(SpatialOffsets[Spatial Offset Type],$A37),CHAR(34),
", Offset1Value:  ",INDEX(SpatialOffsets[Offset 1 Value],$A37),
", Offset1UnitID:  ",CHAR(34),INDEX(SpatialOffsets[Offset 1 Unit],$A37),CHAR(34),
", Offset2Value:  ",INDEX(SpatialOffsets[Offset 2 Value],$A37),
", Offset2UnitID:  ",CHAR(34),INDEX(SpatialOffsets[Offset 2 Unit],$A37),CHAR(34),
", Offset3Value:  ",INDEX(SpatialOffsets[Offset 3 Value],$A37),
", Offset3UnitID:  ",CHAR(34),INDEX(SpatialOffsets[Offset 3 Unit],$A37),CHAR(34),,"}")))</f>
        <v>#REF!</v>
      </c>
      <c r="O37" t="e">
        <f>IF(COUNTA(RelatedFeatures[])=0,"", IF(INDEX(RelatedFeatures[First Sampling Feature Code],$A37)="","",
CONCATENATE("  - &amp;RelationID",TEXT($A37,"0000"),
" {","SamplingFeatureID:  *SamplingFeatureID",TEXT(MATCH(INDEX(RelatedFeatures[First Sampling Feature Code],$A37),SamplingFeatures[Feature Code],0),"0000"),
", RelationshipTypeCV:  ",CHAR(34),INDEX(RelatedFeatures[Relationship Type],$A37),CHAR(34),
", RelatedFeatureID: *SamplingFeatureID",TEXT(MATCH(INDEX(RelatedFeatures[Second Sampling Feature Code],$A37),SamplingFeatures[Feature Code],0),"0000"),
", SpatialOffsetID:  ",IF(INDEX(RelatedFeatures[Offset Number],$A37)="","",CONCATENATE("*SpatialOffsetID",TEXT(INDEX(RelatedFeatures[Offset Number],$A37),"0000"))),"}")))</f>
        <v>#REF!</v>
      </c>
      <c r="P37" t="e">
        <f>IF(INDEX(Methods[Method Type],$A37)="","",
CONCATENATE("  - &amp;MethodID",TEXT($A37,"0000"),
" {","MethodTypeCV:  ",CHAR(34),INDEX(Methods[Method Type],$A37),CHAR(34),
", MethodCode:  ",CHAR(34),INDEX(Methods[Method Code],$A37),CHAR(34),
", MethodName:  ",CHAR(34),INDEX(Methods[Method Name],$A37),CHAR(34),
", MethodDescription:  ",CHAR(34),INDEX(Methods[Method Description],$A37),CHAR(34),
", MethodLink:  ",CHAR(34),INDEX(Methods[Method Link],$A37),CHAR(34),
", OrganizationID: *OrganizationID",TEXT(MATCH(INDEX(Methods[Organization Name],$A37),Organizations[Organization Name],0),"0000"),"}"))</f>
        <v>#REF!</v>
      </c>
      <c r="Q37" t="e">
        <f>IF(INDEX(Variables[Variable Type],$A37)="","",
CONCATENATE("  - &amp;VariableID",TEXT($A37,"0000"),
" {","VariableTypeCV:  ",CHAR(34),INDEX(Variables[Variable Type],$A37),CHAR(34),
", VariableCode:  ",CHAR(34),INDEX(Variables[Variable Code],$A37),CHAR(34),
", VariableNameCV:  ",CHAR(34),INDEX(Variables[Variable Name],$A37),CHAR(34),
", VariableDefinition:  ",CHAR(34),INDEX(Variables[Variable Definition],$A37),CHAR(34),
", SpecciationCV:  ",CHAR(34),INDEX(Variables[Speciation],$A37),CHAR(34),
", NoDataValue:  ",CHAR(34),INDEX(Variables[No Data Value],$A37),CHAR(34),"}"))</f>
        <v>#REF!</v>
      </c>
    </row>
    <row r="38" spans="1:17" x14ac:dyDescent="0.25">
      <c r="A38">
        <v>35</v>
      </c>
      <c r="D38" t="e">
        <f>IF(INDEX(People[First Name],$A38)="","",
CONCATENATE("  - &amp;PersonID",TEXT($A38,"0000"),
" {","PersonFirstName:  ",CHAR(34),INDEX(People[First Name],$A38),CHAR(34),
", PersonMiddleName:  ",CHAR(34),INDEX(People[Middle Name],$A38),CHAR(34),
", PersonLastName:  ",CHAR(34),INDEX(People[Last Name],$A38),CHAR(34),"}"))</f>
        <v>#REF!</v>
      </c>
      <c r="E38" t="e">
        <f>IF(INDEX(Organizations[Organization Type '[CV']],$A38)="","",
CONCATENATE("  - &amp;OrganizationID",TEXT($A38,"0000"),
" {","OrganizationTypeCV:  ",CHAR(34),INDEX(Organizations[Organization Type '[CV']],$A38),CHAR(34),
", OrganizationCode:  ",CHAR(34),INDEX(Organizations[Organization Code],$A38),CHAR(34),
", OrganizationName:  ",CHAR(34),INDEX(Organizations[Organization Name],$A38),CHAR(34),
", OrganizationDescription:  ",CHAR(34),INDEX(Organizations[Organization Description],$A38),CHAR(34),
", OrganizationLink:  ",CHAR(34),INDEX(Organizations[Organization Link],$A38),CHAR(34),"}"))</f>
        <v>#REF!</v>
      </c>
      <c r="F38" t="e">
        <f>IF(INDEX(People[First Name],$A38)="","",
CONCATENATE("  - &amp;AffiliationID",TEXT($A38,"0000"),
" {PersonID: *PersonID",TEXT($A38,"0000"),
", OrganizationID: *OrganizationID",TEXT(MATCH(INDEX(People[Organization Name],$A38),Organizations[Organization Name],0),"0000"),
", IsPrimaryOrganizationContact: , AffiliationStartDate: , AffiliationEndDate: , PrimaryPhone: ",
", PrimaryEmail: ",CHAR(34),INDEX(People[Primary Email],$A38),CHAR(34),
", PrimaryAddress: ",CHAR(34),INDEX(People[Primary Address],$A38),CHAR(34),
", PersonLink: }"))</f>
        <v>#REF!</v>
      </c>
      <c r="H38" t="e">
        <f>IF(COUNTA(CitationInformation)=0,"",IF(INDEX(AuthorList[Author Name],$A38)="","",
CONCATENATE("  - &amp;AuthorListID",TEXT($A38,"0000"),
"  {CitationID: *CitationID0001",
", PersonID: *PersonID",TEXT(MATCH(INDEX(AuthorList[Author Name],$A38),People[Full Name],0),"0000"),
", AuthorOrder: ",INDEX(AuthorList[Author Number],$A38),"}")))</f>
        <v>#REF!</v>
      </c>
      <c r="K38" t="str">
        <f>IF(INDEX(SamplingFeatures[Feature Code],$A38)="","",
CONCATENATE("  - &amp;SamplingFeatureID",TEXT($A38,"0000"),
" {","SamplingFeatureUUID:  ",CHAR(34),INDEX(SamplingFeatures[Sampling Feature UUID],$A38),CHAR(34),
", SamplingFeatureTypeCV:  ",CHAR(34),INDEX(SamplingFeatures[Sampling Feature Type],$A38),CHAR(34),
", SamplingFeatureCode:  ",CHAR(34),INDEX(SamplingFeatures[Feature Code],$A38),CHAR(34),
", SamplingFeatureName:  ",CHAR(34),INDEX(SamplingFeatures[Feature Name],$A38),CHAR(34),
", SamplingFeatureDescription:  ",CHAR(34),INDEX(SamplingFeatures[Feature Description],$A38),CHAR(34),
", SamplingFeatureGeotypeCV:  ",CHAR(34),INDEX(SamplingFeatures[Feature Geo Type],$A38),CHAR(34),
", FeatureGeometry:  ",CHAR(34),INDEX(SamplingFeatures[Feature Geometry],$A38),CHAR(34),
", Elevation_m:  ",CHAR(34),INDEX(SamplingFeatures[Elevation_m],$A38),CHAR(34),
", ElevationDatumCV:  ",CHAR(34),ElevationDatum,CHAR(34),"}"))</f>
        <v/>
      </c>
      <c r="L38" t="str">
        <f>IF(INDEX(SamplingFeatures[Sampling Feature Type],$A38)&lt;&gt;"Site","",
CONCATENATE("  - &amp;SiteID",TEXT(SUMPRODUCT(--($L$3:$L37&lt;&gt;"")),"0000"),
" {","SamplingFeatureID:  *SamplingFeatureID",TEXT($A38,"0000"),
", SiteTypeCV:  ",CHAR(34),INDEX(Sites[Site Type],$A38),CHAR(34),
", Latitude:  ",INDEX(Sites[Latitude],$A38),
", Longitude:  ",INDEX(Sites[Longitude],$A38),
", SRSName:  ",CHAR(34),LatLonDatum,CHAR(34),"}"))</f>
        <v/>
      </c>
      <c r="M38" t="str">
        <f>IF(INDEX(SamplingFeatures[Sampling Feature Type],$A38)&lt;&gt;"Specimen","",
CONCATENATE("  - &amp;SpecimenID",TEXT(SUMPRODUCT(--($M$3:$M37&lt;&gt;"")),"0000"),
" {","SamplingFeatureID:  *SamplingFeatureID",TEXT($A38,"0000"),
", SpecimenTypeCV:  ",CHAR(34),INDEX(Specimens[Specimen Type],$A38),CHAR(34),
", SpecimenMediumCV:  ",INDEX(Specimens[Specimen Medium],$A38),
", IsFieldSpecimen:  ",CHAR(34),INDEX(Specimens[Is Field Specimen?],$A38),CHAR(34),"}"))</f>
        <v/>
      </c>
      <c r="N38" t="e">
        <f>IF(COUNTA(SpatialOffsets[])=0,"", IF(INDEX(SpatialOffsets[Spatial Offset Type],$A38)="","",
CONCATENATE("  - &amp;SpatialOffsetID",TEXT($A38,"0000"),
" {","SpatialOffsetTypeCV:  ",CHAR(34),INDEX(SpatialOffsets[Spatial Offset Type],$A38),CHAR(34),
", Offset1Value:  ",INDEX(SpatialOffsets[Offset 1 Value],$A38),
", Offset1UnitID:  ",CHAR(34),INDEX(SpatialOffsets[Offset 1 Unit],$A38),CHAR(34),
", Offset2Value:  ",INDEX(SpatialOffsets[Offset 2 Value],$A38),
", Offset2UnitID:  ",CHAR(34),INDEX(SpatialOffsets[Offset 2 Unit],$A38),CHAR(34),
", Offset3Value:  ",INDEX(SpatialOffsets[Offset 3 Value],$A38),
", Offset3UnitID:  ",CHAR(34),INDEX(SpatialOffsets[Offset 3 Unit],$A38),CHAR(34),,"}")))</f>
        <v>#REF!</v>
      </c>
      <c r="O38" t="e">
        <f>IF(COUNTA(RelatedFeatures[])=0,"", IF(INDEX(RelatedFeatures[First Sampling Feature Code],$A38)="","",
CONCATENATE("  - &amp;RelationID",TEXT($A38,"0000"),
" {","SamplingFeatureID:  *SamplingFeatureID",TEXT(MATCH(INDEX(RelatedFeatures[First Sampling Feature Code],$A38),SamplingFeatures[Feature Code],0),"0000"),
", RelationshipTypeCV:  ",CHAR(34),INDEX(RelatedFeatures[Relationship Type],$A38),CHAR(34),
", RelatedFeatureID: *SamplingFeatureID",TEXT(MATCH(INDEX(RelatedFeatures[Second Sampling Feature Code],$A38),SamplingFeatures[Feature Code],0),"0000"),
", SpatialOffsetID:  ",IF(INDEX(RelatedFeatures[Offset Number],$A38)="","",CONCATENATE("*SpatialOffsetID",TEXT(INDEX(RelatedFeatures[Offset Number],$A38),"0000"))),"}")))</f>
        <v>#REF!</v>
      </c>
      <c r="P38" t="e">
        <f>IF(INDEX(Methods[Method Type],$A38)="","",
CONCATENATE("  - &amp;MethodID",TEXT($A38,"0000"),
" {","MethodTypeCV:  ",CHAR(34),INDEX(Methods[Method Type],$A38),CHAR(34),
", MethodCode:  ",CHAR(34),INDEX(Methods[Method Code],$A38),CHAR(34),
", MethodName:  ",CHAR(34),INDEX(Methods[Method Name],$A38),CHAR(34),
", MethodDescription:  ",CHAR(34),INDEX(Methods[Method Description],$A38),CHAR(34),
", MethodLink:  ",CHAR(34),INDEX(Methods[Method Link],$A38),CHAR(34),
", OrganizationID: *OrganizationID",TEXT(MATCH(INDEX(Methods[Organization Name],$A38),Organizations[Organization Name],0),"0000"),"}"))</f>
        <v>#REF!</v>
      </c>
      <c r="Q38" t="e">
        <f>IF(INDEX(Variables[Variable Type],$A38)="","",
CONCATENATE("  - &amp;VariableID",TEXT($A38,"0000"),
" {","VariableTypeCV:  ",CHAR(34),INDEX(Variables[Variable Type],$A38),CHAR(34),
", VariableCode:  ",CHAR(34),INDEX(Variables[Variable Code],$A38),CHAR(34),
", VariableNameCV:  ",CHAR(34),INDEX(Variables[Variable Name],$A38),CHAR(34),
", VariableDefinition:  ",CHAR(34),INDEX(Variables[Variable Definition],$A38),CHAR(34),
", SpecciationCV:  ",CHAR(34),INDEX(Variables[Speciation],$A38),CHAR(34),
", NoDataValue:  ",CHAR(34),INDEX(Variables[No Data Value],$A38),CHAR(34),"}"))</f>
        <v>#REF!</v>
      </c>
    </row>
    <row r="39" spans="1:17" x14ac:dyDescent="0.25">
      <c r="A39">
        <v>36</v>
      </c>
      <c r="D39" t="e">
        <f>IF(INDEX(People[First Name],$A39)="","",
CONCATENATE("  - &amp;PersonID",TEXT($A39,"0000"),
" {","PersonFirstName:  ",CHAR(34),INDEX(People[First Name],$A39),CHAR(34),
", PersonMiddleName:  ",CHAR(34),INDEX(People[Middle Name],$A39),CHAR(34),
", PersonLastName:  ",CHAR(34),INDEX(People[Last Name],$A39),CHAR(34),"}"))</f>
        <v>#REF!</v>
      </c>
      <c r="E39" t="e">
        <f>IF(INDEX(Organizations[Organization Type '[CV']],$A39)="","",
CONCATENATE("  - &amp;OrganizationID",TEXT($A39,"0000"),
" {","OrganizationTypeCV:  ",CHAR(34),INDEX(Organizations[Organization Type '[CV']],$A39),CHAR(34),
", OrganizationCode:  ",CHAR(34),INDEX(Organizations[Organization Code],$A39),CHAR(34),
", OrganizationName:  ",CHAR(34),INDEX(Organizations[Organization Name],$A39),CHAR(34),
", OrganizationDescription:  ",CHAR(34),INDEX(Organizations[Organization Description],$A39),CHAR(34),
", OrganizationLink:  ",CHAR(34),INDEX(Organizations[Organization Link],$A39),CHAR(34),"}"))</f>
        <v>#REF!</v>
      </c>
      <c r="F39" t="e">
        <f>IF(INDEX(People[First Name],$A39)="","",
CONCATENATE("  - &amp;AffiliationID",TEXT($A39,"0000"),
" {PersonID: *PersonID",TEXT($A39,"0000"),
", OrganizationID: *OrganizationID",TEXT(MATCH(INDEX(People[Organization Name],$A39),Organizations[Organization Name],0),"0000"),
", IsPrimaryOrganizationContact: , AffiliationStartDate: , AffiliationEndDate: , PrimaryPhone: ",
", PrimaryEmail: ",CHAR(34),INDEX(People[Primary Email],$A39),CHAR(34),
", PrimaryAddress: ",CHAR(34),INDEX(People[Primary Address],$A39),CHAR(34),
", PersonLink: }"))</f>
        <v>#REF!</v>
      </c>
      <c r="H39" t="e">
        <f>IF(COUNTA(CitationInformation)=0,"",IF(INDEX(AuthorList[Author Name],$A39)="","",
CONCATENATE("  - &amp;AuthorListID",TEXT($A39,"0000"),
"  {CitationID: *CitationID0001",
", PersonID: *PersonID",TEXT(MATCH(INDEX(AuthorList[Author Name],$A39),People[Full Name],0),"0000"),
", AuthorOrder: ",INDEX(AuthorList[Author Number],$A39),"}")))</f>
        <v>#REF!</v>
      </c>
      <c r="K39" t="str">
        <f>IF(INDEX(SamplingFeatures[Feature Code],$A39)="","",
CONCATENATE("  - &amp;SamplingFeatureID",TEXT($A39,"0000"),
" {","SamplingFeatureUUID:  ",CHAR(34),INDEX(SamplingFeatures[Sampling Feature UUID],$A39),CHAR(34),
", SamplingFeatureTypeCV:  ",CHAR(34),INDEX(SamplingFeatures[Sampling Feature Type],$A39),CHAR(34),
", SamplingFeatureCode:  ",CHAR(34),INDEX(SamplingFeatures[Feature Code],$A39),CHAR(34),
", SamplingFeatureName:  ",CHAR(34),INDEX(SamplingFeatures[Feature Name],$A39),CHAR(34),
", SamplingFeatureDescription:  ",CHAR(34),INDEX(SamplingFeatures[Feature Description],$A39),CHAR(34),
", SamplingFeatureGeotypeCV:  ",CHAR(34),INDEX(SamplingFeatures[Feature Geo Type],$A39),CHAR(34),
", FeatureGeometry:  ",CHAR(34),INDEX(SamplingFeatures[Feature Geometry],$A39),CHAR(34),
", Elevation_m:  ",CHAR(34),INDEX(SamplingFeatures[Elevation_m],$A39),CHAR(34),
", ElevationDatumCV:  ",CHAR(34),ElevationDatum,CHAR(34),"}"))</f>
        <v/>
      </c>
      <c r="L39" t="str">
        <f>IF(INDEX(SamplingFeatures[Sampling Feature Type],$A39)&lt;&gt;"Site","",
CONCATENATE("  - &amp;SiteID",TEXT(SUMPRODUCT(--($L$3:$L38&lt;&gt;"")),"0000"),
" {","SamplingFeatureID:  *SamplingFeatureID",TEXT($A39,"0000"),
", SiteTypeCV:  ",CHAR(34),INDEX(Sites[Site Type],$A39),CHAR(34),
", Latitude:  ",INDEX(Sites[Latitude],$A39),
", Longitude:  ",INDEX(Sites[Longitude],$A39),
", SRSName:  ",CHAR(34),LatLonDatum,CHAR(34),"}"))</f>
        <v/>
      </c>
      <c r="M39" t="str">
        <f>IF(INDEX(SamplingFeatures[Sampling Feature Type],$A39)&lt;&gt;"Specimen","",
CONCATENATE("  - &amp;SpecimenID",TEXT(SUMPRODUCT(--($M$3:$M38&lt;&gt;"")),"0000"),
" {","SamplingFeatureID:  *SamplingFeatureID",TEXT($A39,"0000"),
", SpecimenTypeCV:  ",CHAR(34),INDEX(Specimens[Specimen Type],$A39),CHAR(34),
", SpecimenMediumCV:  ",INDEX(Specimens[Specimen Medium],$A39),
", IsFieldSpecimen:  ",CHAR(34),INDEX(Specimens[Is Field Specimen?],$A39),CHAR(34),"}"))</f>
        <v/>
      </c>
      <c r="N39" t="e">
        <f>IF(COUNTA(SpatialOffsets[])=0,"", IF(INDEX(SpatialOffsets[Spatial Offset Type],$A39)="","",
CONCATENATE("  - &amp;SpatialOffsetID",TEXT($A39,"0000"),
" {","SpatialOffsetTypeCV:  ",CHAR(34),INDEX(SpatialOffsets[Spatial Offset Type],$A39),CHAR(34),
", Offset1Value:  ",INDEX(SpatialOffsets[Offset 1 Value],$A39),
", Offset1UnitID:  ",CHAR(34),INDEX(SpatialOffsets[Offset 1 Unit],$A39),CHAR(34),
", Offset2Value:  ",INDEX(SpatialOffsets[Offset 2 Value],$A39),
", Offset2UnitID:  ",CHAR(34),INDEX(SpatialOffsets[Offset 2 Unit],$A39),CHAR(34),
", Offset3Value:  ",INDEX(SpatialOffsets[Offset 3 Value],$A39),
", Offset3UnitID:  ",CHAR(34),INDEX(SpatialOffsets[Offset 3 Unit],$A39),CHAR(34),,"}")))</f>
        <v>#REF!</v>
      </c>
      <c r="O39" t="e">
        <f>IF(COUNTA(RelatedFeatures[])=0,"", IF(INDEX(RelatedFeatures[First Sampling Feature Code],$A39)="","",
CONCATENATE("  - &amp;RelationID",TEXT($A39,"0000"),
" {","SamplingFeatureID:  *SamplingFeatureID",TEXT(MATCH(INDEX(RelatedFeatures[First Sampling Feature Code],$A39),SamplingFeatures[Feature Code],0),"0000"),
", RelationshipTypeCV:  ",CHAR(34),INDEX(RelatedFeatures[Relationship Type],$A39),CHAR(34),
", RelatedFeatureID: *SamplingFeatureID",TEXT(MATCH(INDEX(RelatedFeatures[Second Sampling Feature Code],$A39),SamplingFeatures[Feature Code],0),"0000"),
", SpatialOffsetID:  ",IF(INDEX(RelatedFeatures[Offset Number],$A39)="","",CONCATENATE("*SpatialOffsetID",TEXT(INDEX(RelatedFeatures[Offset Number],$A39),"0000"))),"}")))</f>
        <v>#REF!</v>
      </c>
      <c r="P39" t="e">
        <f>IF(INDEX(Methods[Method Type],$A39)="","",
CONCATENATE("  - &amp;MethodID",TEXT($A39,"0000"),
" {","MethodTypeCV:  ",CHAR(34),INDEX(Methods[Method Type],$A39),CHAR(34),
", MethodCode:  ",CHAR(34),INDEX(Methods[Method Code],$A39),CHAR(34),
", MethodName:  ",CHAR(34),INDEX(Methods[Method Name],$A39),CHAR(34),
", MethodDescription:  ",CHAR(34),INDEX(Methods[Method Description],$A39),CHAR(34),
", MethodLink:  ",CHAR(34),INDEX(Methods[Method Link],$A39),CHAR(34),
", OrganizationID: *OrganizationID",TEXT(MATCH(INDEX(Methods[Organization Name],$A39),Organizations[Organization Name],0),"0000"),"}"))</f>
        <v>#REF!</v>
      </c>
      <c r="Q39" t="e">
        <f>IF(INDEX(Variables[Variable Type],$A39)="","",
CONCATENATE("  - &amp;VariableID",TEXT($A39,"0000"),
" {","VariableTypeCV:  ",CHAR(34),INDEX(Variables[Variable Type],$A39),CHAR(34),
", VariableCode:  ",CHAR(34),INDEX(Variables[Variable Code],$A39),CHAR(34),
", VariableNameCV:  ",CHAR(34),INDEX(Variables[Variable Name],$A39),CHAR(34),
", VariableDefinition:  ",CHAR(34),INDEX(Variables[Variable Definition],$A39),CHAR(34),
", SpecciationCV:  ",CHAR(34),INDEX(Variables[Speciation],$A39),CHAR(34),
", NoDataValue:  ",CHAR(34),INDEX(Variables[No Data Value],$A39),CHAR(34),"}"))</f>
        <v>#REF!</v>
      </c>
    </row>
    <row r="40" spans="1:17" x14ac:dyDescent="0.25">
      <c r="A40">
        <v>37</v>
      </c>
      <c r="D40" t="e">
        <f>IF(INDEX(People[First Name],$A40)="","",
CONCATENATE("  - &amp;PersonID",TEXT($A40,"0000"),
" {","PersonFirstName:  ",CHAR(34),INDEX(People[First Name],$A40),CHAR(34),
", PersonMiddleName:  ",CHAR(34),INDEX(People[Middle Name],$A40),CHAR(34),
", PersonLastName:  ",CHAR(34),INDEX(People[Last Name],$A40),CHAR(34),"}"))</f>
        <v>#REF!</v>
      </c>
      <c r="E40" t="e">
        <f>IF(INDEX(Organizations[Organization Type '[CV']],$A40)="","",
CONCATENATE("  - &amp;OrganizationID",TEXT($A40,"0000"),
" {","OrganizationTypeCV:  ",CHAR(34),INDEX(Organizations[Organization Type '[CV']],$A40),CHAR(34),
", OrganizationCode:  ",CHAR(34),INDEX(Organizations[Organization Code],$A40),CHAR(34),
", OrganizationName:  ",CHAR(34),INDEX(Organizations[Organization Name],$A40),CHAR(34),
", OrganizationDescription:  ",CHAR(34),INDEX(Organizations[Organization Description],$A40),CHAR(34),
", OrganizationLink:  ",CHAR(34),INDEX(Organizations[Organization Link],$A40),CHAR(34),"}"))</f>
        <v>#REF!</v>
      </c>
      <c r="F40" t="e">
        <f>IF(INDEX(People[First Name],$A40)="","",
CONCATENATE("  - &amp;AffiliationID",TEXT($A40,"0000"),
" {PersonID: *PersonID",TEXT($A40,"0000"),
", OrganizationID: *OrganizationID",TEXT(MATCH(INDEX(People[Organization Name],$A40),Organizations[Organization Name],0),"0000"),
", IsPrimaryOrganizationContact: , AffiliationStartDate: , AffiliationEndDate: , PrimaryPhone: ",
", PrimaryEmail: ",CHAR(34),INDEX(People[Primary Email],$A40),CHAR(34),
", PrimaryAddress: ",CHAR(34),INDEX(People[Primary Address],$A40),CHAR(34),
", PersonLink: }"))</f>
        <v>#REF!</v>
      </c>
      <c r="H40" t="e">
        <f>IF(COUNTA(CitationInformation)=0,"",IF(INDEX(AuthorList[Author Name],$A40)="","",
CONCATENATE("  - &amp;AuthorListID",TEXT($A40,"0000"),
"  {CitationID: *CitationID0001",
", PersonID: *PersonID",TEXT(MATCH(INDEX(AuthorList[Author Name],$A40),People[Full Name],0),"0000"),
", AuthorOrder: ",INDEX(AuthorList[Author Number],$A40),"}")))</f>
        <v>#REF!</v>
      </c>
      <c r="K40" t="str">
        <f>IF(INDEX(SamplingFeatures[Feature Code],$A40)="","",
CONCATENATE("  - &amp;SamplingFeatureID",TEXT($A40,"0000"),
" {","SamplingFeatureUUID:  ",CHAR(34),INDEX(SamplingFeatures[Sampling Feature UUID],$A40),CHAR(34),
", SamplingFeatureTypeCV:  ",CHAR(34),INDEX(SamplingFeatures[Sampling Feature Type],$A40),CHAR(34),
", SamplingFeatureCode:  ",CHAR(34),INDEX(SamplingFeatures[Feature Code],$A40),CHAR(34),
", SamplingFeatureName:  ",CHAR(34),INDEX(SamplingFeatures[Feature Name],$A40),CHAR(34),
", SamplingFeatureDescription:  ",CHAR(34),INDEX(SamplingFeatures[Feature Description],$A40),CHAR(34),
", SamplingFeatureGeotypeCV:  ",CHAR(34),INDEX(SamplingFeatures[Feature Geo Type],$A40),CHAR(34),
", FeatureGeometry:  ",CHAR(34),INDEX(SamplingFeatures[Feature Geometry],$A40),CHAR(34),
", Elevation_m:  ",CHAR(34),INDEX(SamplingFeatures[Elevation_m],$A40),CHAR(34),
", ElevationDatumCV:  ",CHAR(34),ElevationDatum,CHAR(34),"}"))</f>
        <v/>
      </c>
      <c r="L40" t="str">
        <f>IF(INDEX(SamplingFeatures[Sampling Feature Type],$A40)&lt;&gt;"Site","",
CONCATENATE("  - &amp;SiteID",TEXT(SUMPRODUCT(--($L$3:$L39&lt;&gt;"")),"0000"),
" {","SamplingFeatureID:  *SamplingFeatureID",TEXT($A40,"0000"),
", SiteTypeCV:  ",CHAR(34),INDEX(Sites[Site Type],$A40),CHAR(34),
", Latitude:  ",INDEX(Sites[Latitude],$A40),
", Longitude:  ",INDEX(Sites[Longitude],$A40),
", SRSName:  ",CHAR(34),LatLonDatum,CHAR(34),"}"))</f>
        <v/>
      </c>
      <c r="M40" t="str">
        <f>IF(INDEX(SamplingFeatures[Sampling Feature Type],$A40)&lt;&gt;"Specimen","",
CONCATENATE("  - &amp;SpecimenID",TEXT(SUMPRODUCT(--($M$3:$M39&lt;&gt;"")),"0000"),
" {","SamplingFeatureID:  *SamplingFeatureID",TEXT($A40,"0000"),
", SpecimenTypeCV:  ",CHAR(34),INDEX(Specimens[Specimen Type],$A40),CHAR(34),
", SpecimenMediumCV:  ",INDEX(Specimens[Specimen Medium],$A40),
", IsFieldSpecimen:  ",CHAR(34),INDEX(Specimens[Is Field Specimen?],$A40),CHAR(34),"}"))</f>
        <v/>
      </c>
      <c r="N40" t="e">
        <f>IF(COUNTA(SpatialOffsets[])=0,"", IF(INDEX(SpatialOffsets[Spatial Offset Type],$A40)="","",
CONCATENATE("  - &amp;SpatialOffsetID",TEXT($A40,"0000"),
" {","SpatialOffsetTypeCV:  ",CHAR(34),INDEX(SpatialOffsets[Spatial Offset Type],$A40),CHAR(34),
", Offset1Value:  ",INDEX(SpatialOffsets[Offset 1 Value],$A40),
", Offset1UnitID:  ",CHAR(34),INDEX(SpatialOffsets[Offset 1 Unit],$A40),CHAR(34),
", Offset2Value:  ",INDEX(SpatialOffsets[Offset 2 Value],$A40),
", Offset2UnitID:  ",CHAR(34),INDEX(SpatialOffsets[Offset 2 Unit],$A40),CHAR(34),
", Offset3Value:  ",INDEX(SpatialOffsets[Offset 3 Value],$A40),
", Offset3UnitID:  ",CHAR(34),INDEX(SpatialOffsets[Offset 3 Unit],$A40),CHAR(34),,"}")))</f>
        <v>#REF!</v>
      </c>
      <c r="O40" t="e">
        <f>IF(COUNTA(RelatedFeatures[])=0,"", IF(INDEX(RelatedFeatures[First Sampling Feature Code],$A40)="","",
CONCATENATE("  - &amp;RelationID",TEXT($A40,"0000"),
" {","SamplingFeatureID:  *SamplingFeatureID",TEXT(MATCH(INDEX(RelatedFeatures[First Sampling Feature Code],$A40),SamplingFeatures[Feature Code],0),"0000"),
", RelationshipTypeCV:  ",CHAR(34),INDEX(RelatedFeatures[Relationship Type],$A40),CHAR(34),
", RelatedFeatureID: *SamplingFeatureID",TEXT(MATCH(INDEX(RelatedFeatures[Second Sampling Feature Code],$A40),SamplingFeatures[Feature Code],0),"0000"),
", SpatialOffsetID:  ",IF(INDEX(RelatedFeatures[Offset Number],$A40)="","",CONCATENATE("*SpatialOffsetID",TEXT(INDEX(RelatedFeatures[Offset Number],$A40),"0000"))),"}")))</f>
        <v>#REF!</v>
      </c>
      <c r="P40" t="e">
        <f>IF(INDEX(Methods[Method Type],$A40)="","",
CONCATENATE("  - &amp;MethodID",TEXT($A40,"0000"),
" {","MethodTypeCV:  ",CHAR(34),INDEX(Methods[Method Type],$A40),CHAR(34),
", MethodCode:  ",CHAR(34),INDEX(Methods[Method Code],$A40),CHAR(34),
", MethodName:  ",CHAR(34),INDEX(Methods[Method Name],$A40),CHAR(34),
", MethodDescription:  ",CHAR(34),INDEX(Methods[Method Description],$A40),CHAR(34),
", MethodLink:  ",CHAR(34),INDEX(Methods[Method Link],$A40),CHAR(34),
", OrganizationID: *OrganizationID",TEXT(MATCH(INDEX(Methods[Organization Name],$A40),Organizations[Organization Name],0),"0000"),"}"))</f>
        <v>#REF!</v>
      </c>
      <c r="Q40" t="e">
        <f>IF(INDEX(Variables[Variable Type],$A40)="","",
CONCATENATE("  - &amp;VariableID",TEXT($A40,"0000"),
" {","VariableTypeCV:  ",CHAR(34),INDEX(Variables[Variable Type],$A40),CHAR(34),
", VariableCode:  ",CHAR(34),INDEX(Variables[Variable Code],$A40),CHAR(34),
", VariableNameCV:  ",CHAR(34),INDEX(Variables[Variable Name],$A40),CHAR(34),
", VariableDefinition:  ",CHAR(34),INDEX(Variables[Variable Definition],$A40),CHAR(34),
", SpecciationCV:  ",CHAR(34),INDEX(Variables[Speciation],$A40),CHAR(34),
", NoDataValue:  ",CHAR(34),INDEX(Variables[No Data Value],$A40),CHAR(34),"}"))</f>
        <v>#REF!</v>
      </c>
    </row>
    <row r="41" spans="1:17" x14ac:dyDescent="0.25">
      <c r="A41">
        <v>38</v>
      </c>
      <c r="D41" t="e">
        <f>IF(INDEX(People[First Name],$A41)="","",
CONCATENATE("  - &amp;PersonID",TEXT($A41,"0000"),
" {","PersonFirstName:  ",CHAR(34),INDEX(People[First Name],$A41),CHAR(34),
", PersonMiddleName:  ",CHAR(34),INDEX(People[Middle Name],$A41),CHAR(34),
", PersonLastName:  ",CHAR(34),INDEX(People[Last Name],$A41),CHAR(34),"}"))</f>
        <v>#REF!</v>
      </c>
      <c r="E41" t="e">
        <f>IF(INDEX(Organizations[Organization Type '[CV']],$A41)="","",
CONCATENATE("  - &amp;OrganizationID",TEXT($A41,"0000"),
" {","OrganizationTypeCV:  ",CHAR(34),INDEX(Organizations[Organization Type '[CV']],$A41),CHAR(34),
", OrganizationCode:  ",CHAR(34),INDEX(Organizations[Organization Code],$A41),CHAR(34),
", OrganizationName:  ",CHAR(34),INDEX(Organizations[Organization Name],$A41),CHAR(34),
", OrganizationDescription:  ",CHAR(34),INDEX(Organizations[Organization Description],$A41),CHAR(34),
", OrganizationLink:  ",CHAR(34),INDEX(Organizations[Organization Link],$A41),CHAR(34),"}"))</f>
        <v>#REF!</v>
      </c>
      <c r="F41" t="e">
        <f>IF(INDEX(People[First Name],$A41)="","",
CONCATENATE("  - &amp;AffiliationID",TEXT($A41,"0000"),
" {PersonID: *PersonID",TEXT($A41,"0000"),
", OrganizationID: *OrganizationID",TEXT(MATCH(INDEX(People[Organization Name],$A41),Organizations[Organization Name],0),"0000"),
", IsPrimaryOrganizationContact: , AffiliationStartDate: , AffiliationEndDate: , PrimaryPhone: ",
", PrimaryEmail: ",CHAR(34),INDEX(People[Primary Email],$A41),CHAR(34),
", PrimaryAddress: ",CHAR(34),INDEX(People[Primary Address],$A41),CHAR(34),
", PersonLink: }"))</f>
        <v>#REF!</v>
      </c>
      <c r="H41" t="e">
        <f>IF(COUNTA(CitationInformation)=0,"",IF(INDEX(AuthorList[Author Name],$A41)="","",
CONCATENATE("  - &amp;AuthorListID",TEXT($A41,"0000"),
"  {CitationID: *CitationID0001",
", PersonID: *PersonID",TEXT(MATCH(INDEX(AuthorList[Author Name],$A41),People[Full Name],0),"0000"),
", AuthorOrder: ",INDEX(AuthorList[Author Number],$A41),"}")))</f>
        <v>#REF!</v>
      </c>
      <c r="K41" t="str">
        <f>IF(INDEX(SamplingFeatures[Feature Code],$A41)="","",
CONCATENATE("  - &amp;SamplingFeatureID",TEXT($A41,"0000"),
" {","SamplingFeatureUUID:  ",CHAR(34),INDEX(SamplingFeatures[Sampling Feature UUID],$A41),CHAR(34),
", SamplingFeatureTypeCV:  ",CHAR(34),INDEX(SamplingFeatures[Sampling Feature Type],$A41),CHAR(34),
", SamplingFeatureCode:  ",CHAR(34),INDEX(SamplingFeatures[Feature Code],$A41),CHAR(34),
", SamplingFeatureName:  ",CHAR(34),INDEX(SamplingFeatures[Feature Name],$A41),CHAR(34),
", SamplingFeatureDescription:  ",CHAR(34),INDEX(SamplingFeatures[Feature Description],$A41),CHAR(34),
", SamplingFeatureGeotypeCV:  ",CHAR(34),INDEX(SamplingFeatures[Feature Geo Type],$A41),CHAR(34),
", FeatureGeometry:  ",CHAR(34),INDEX(SamplingFeatures[Feature Geometry],$A41),CHAR(34),
", Elevation_m:  ",CHAR(34),INDEX(SamplingFeatures[Elevation_m],$A41),CHAR(34),
", ElevationDatumCV:  ",CHAR(34),ElevationDatum,CHAR(34),"}"))</f>
        <v/>
      </c>
      <c r="L41" t="str">
        <f>IF(INDEX(SamplingFeatures[Sampling Feature Type],$A41)&lt;&gt;"Site","",
CONCATENATE("  - &amp;SiteID",TEXT(SUMPRODUCT(--($L$3:$L40&lt;&gt;"")),"0000"),
" {","SamplingFeatureID:  *SamplingFeatureID",TEXT($A41,"0000"),
", SiteTypeCV:  ",CHAR(34),INDEX(Sites[Site Type],$A41),CHAR(34),
", Latitude:  ",INDEX(Sites[Latitude],$A41),
", Longitude:  ",INDEX(Sites[Longitude],$A41),
", SRSName:  ",CHAR(34),LatLonDatum,CHAR(34),"}"))</f>
        <v/>
      </c>
      <c r="M41" t="str">
        <f>IF(INDEX(SamplingFeatures[Sampling Feature Type],$A41)&lt;&gt;"Specimen","",
CONCATENATE("  - &amp;SpecimenID",TEXT(SUMPRODUCT(--($M$3:$M40&lt;&gt;"")),"0000"),
" {","SamplingFeatureID:  *SamplingFeatureID",TEXT($A41,"0000"),
", SpecimenTypeCV:  ",CHAR(34),INDEX(Specimens[Specimen Type],$A41),CHAR(34),
", SpecimenMediumCV:  ",INDEX(Specimens[Specimen Medium],$A41),
", IsFieldSpecimen:  ",CHAR(34),INDEX(Specimens[Is Field Specimen?],$A41),CHAR(34),"}"))</f>
        <v/>
      </c>
      <c r="N41" t="e">
        <f>IF(COUNTA(SpatialOffsets[])=0,"", IF(INDEX(SpatialOffsets[Spatial Offset Type],$A41)="","",
CONCATENATE("  - &amp;SpatialOffsetID",TEXT($A41,"0000"),
" {","SpatialOffsetTypeCV:  ",CHAR(34),INDEX(SpatialOffsets[Spatial Offset Type],$A41),CHAR(34),
", Offset1Value:  ",INDEX(SpatialOffsets[Offset 1 Value],$A41),
", Offset1UnitID:  ",CHAR(34),INDEX(SpatialOffsets[Offset 1 Unit],$A41),CHAR(34),
", Offset2Value:  ",INDEX(SpatialOffsets[Offset 2 Value],$A41),
", Offset2UnitID:  ",CHAR(34),INDEX(SpatialOffsets[Offset 2 Unit],$A41),CHAR(34),
", Offset3Value:  ",INDEX(SpatialOffsets[Offset 3 Value],$A41),
", Offset3UnitID:  ",CHAR(34),INDEX(SpatialOffsets[Offset 3 Unit],$A41),CHAR(34),,"}")))</f>
        <v>#REF!</v>
      </c>
      <c r="O41" t="e">
        <f>IF(COUNTA(RelatedFeatures[])=0,"", IF(INDEX(RelatedFeatures[First Sampling Feature Code],$A41)="","",
CONCATENATE("  - &amp;RelationID",TEXT($A41,"0000"),
" {","SamplingFeatureID:  *SamplingFeatureID",TEXT(MATCH(INDEX(RelatedFeatures[First Sampling Feature Code],$A41),SamplingFeatures[Feature Code],0),"0000"),
", RelationshipTypeCV:  ",CHAR(34),INDEX(RelatedFeatures[Relationship Type],$A41),CHAR(34),
", RelatedFeatureID: *SamplingFeatureID",TEXT(MATCH(INDEX(RelatedFeatures[Second Sampling Feature Code],$A41),SamplingFeatures[Feature Code],0),"0000"),
", SpatialOffsetID:  ",IF(INDEX(RelatedFeatures[Offset Number],$A41)="","",CONCATENATE("*SpatialOffsetID",TEXT(INDEX(RelatedFeatures[Offset Number],$A41),"0000"))),"}")))</f>
        <v>#REF!</v>
      </c>
      <c r="P41" t="e">
        <f>IF(INDEX(Methods[Method Type],$A41)="","",
CONCATENATE("  - &amp;MethodID",TEXT($A41,"0000"),
" {","MethodTypeCV:  ",CHAR(34),INDEX(Methods[Method Type],$A41),CHAR(34),
", MethodCode:  ",CHAR(34),INDEX(Methods[Method Code],$A41),CHAR(34),
", MethodName:  ",CHAR(34),INDEX(Methods[Method Name],$A41),CHAR(34),
", MethodDescription:  ",CHAR(34),INDEX(Methods[Method Description],$A41),CHAR(34),
", MethodLink:  ",CHAR(34),INDEX(Methods[Method Link],$A41),CHAR(34),
", OrganizationID: *OrganizationID",TEXT(MATCH(INDEX(Methods[Organization Name],$A41),Organizations[Organization Name],0),"0000"),"}"))</f>
        <v>#REF!</v>
      </c>
      <c r="Q41" t="e">
        <f>IF(INDEX(Variables[Variable Type],$A41)="","",
CONCATENATE("  - &amp;VariableID",TEXT($A41,"0000"),
" {","VariableTypeCV:  ",CHAR(34),INDEX(Variables[Variable Type],$A41),CHAR(34),
", VariableCode:  ",CHAR(34),INDEX(Variables[Variable Code],$A41),CHAR(34),
", VariableNameCV:  ",CHAR(34),INDEX(Variables[Variable Name],$A41),CHAR(34),
", VariableDefinition:  ",CHAR(34),INDEX(Variables[Variable Definition],$A41),CHAR(34),
", SpecciationCV:  ",CHAR(34),INDEX(Variables[Speciation],$A41),CHAR(34),
", NoDataValue:  ",CHAR(34),INDEX(Variables[No Data Value],$A41),CHAR(34),"}"))</f>
        <v>#REF!</v>
      </c>
    </row>
    <row r="42" spans="1:17" x14ac:dyDescent="0.25">
      <c r="A42">
        <v>39</v>
      </c>
      <c r="D42" t="e">
        <f>IF(INDEX(People[First Name],$A42)="","",
CONCATENATE("  - &amp;PersonID",TEXT($A42,"0000"),
" {","PersonFirstName:  ",CHAR(34),INDEX(People[First Name],$A42),CHAR(34),
", PersonMiddleName:  ",CHAR(34),INDEX(People[Middle Name],$A42),CHAR(34),
", PersonLastName:  ",CHAR(34),INDEX(People[Last Name],$A42),CHAR(34),"}"))</f>
        <v>#REF!</v>
      </c>
      <c r="E42" t="e">
        <f>IF(INDEX(Organizations[Organization Type '[CV']],$A42)="","",
CONCATENATE("  - &amp;OrganizationID",TEXT($A42,"0000"),
" {","OrganizationTypeCV:  ",CHAR(34),INDEX(Organizations[Organization Type '[CV']],$A42),CHAR(34),
", OrganizationCode:  ",CHAR(34),INDEX(Organizations[Organization Code],$A42),CHAR(34),
", OrganizationName:  ",CHAR(34),INDEX(Organizations[Organization Name],$A42),CHAR(34),
", OrganizationDescription:  ",CHAR(34),INDEX(Organizations[Organization Description],$A42),CHAR(34),
", OrganizationLink:  ",CHAR(34),INDEX(Organizations[Organization Link],$A42),CHAR(34),"}"))</f>
        <v>#REF!</v>
      </c>
      <c r="F42" t="e">
        <f>IF(INDEX(People[First Name],$A42)="","",
CONCATENATE("  - &amp;AffiliationID",TEXT($A42,"0000"),
" {PersonID: *PersonID",TEXT($A42,"0000"),
", OrganizationID: *OrganizationID",TEXT(MATCH(INDEX(People[Organization Name],$A42),Organizations[Organization Name],0),"0000"),
", IsPrimaryOrganizationContact: , AffiliationStartDate: , AffiliationEndDate: , PrimaryPhone: ",
", PrimaryEmail: ",CHAR(34),INDEX(People[Primary Email],$A42),CHAR(34),
", PrimaryAddress: ",CHAR(34),INDEX(People[Primary Address],$A42),CHAR(34),
", PersonLink: }"))</f>
        <v>#REF!</v>
      </c>
      <c r="H42" t="e">
        <f>IF(COUNTA(CitationInformation)=0,"",IF(INDEX(AuthorList[Author Name],$A42)="","",
CONCATENATE("  - &amp;AuthorListID",TEXT($A42,"0000"),
"  {CitationID: *CitationID0001",
", PersonID: *PersonID",TEXT(MATCH(INDEX(AuthorList[Author Name],$A42),People[Full Name],0),"0000"),
", AuthorOrder: ",INDEX(AuthorList[Author Number],$A42),"}")))</f>
        <v>#REF!</v>
      </c>
      <c r="K42" t="str">
        <f>IF(INDEX(SamplingFeatures[Feature Code],$A42)="","",
CONCATENATE("  - &amp;SamplingFeatureID",TEXT($A42,"0000"),
" {","SamplingFeatureUUID:  ",CHAR(34),INDEX(SamplingFeatures[Sampling Feature UUID],$A42),CHAR(34),
", SamplingFeatureTypeCV:  ",CHAR(34),INDEX(SamplingFeatures[Sampling Feature Type],$A42),CHAR(34),
", SamplingFeatureCode:  ",CHAR(34),INDEX(SamplingFeatures[Feature Code],$A42),CHAR(34),
", SamplingFeatureName:  ",CHAR(34),INDEX(SamplingFeatures[Feature Name],$A42),CHAR(34),
", SamplingFeatureDescription:  ",CHAR(34),INDEX(SamplingFeatures[Feature Description],$A42),CHAR(34),
", SamplingFeatureGeotypeCV:  ",CHAR(34),INDEX(SamplingFeatures[Feature Geo Type],$A42),CHAR(34),
", FeatureGeometry:  ",CHAR(34),INDEX(SamplingFeatures[Feature Geometry],$A42),CHAR(34),
", Elevation_m:  ",CHAR(34),INDEX(SamplingFeatures[Elevation_m],$A42),CHAR(34),
", ElevationDatumCV:  ",CHAR(34),ElevationDatum,CHAR(34),"}"))</f>
        <v/>
      </c>
      <c r="L42" t="str">
        <f>IF(INDEX(SamplingFeatures[Sampling Feature Type],$A42)&lt;&gt;"Site","",
CONCATENATE("  - &amp;SiteID",TEXT(SUMPRODUCT(--($L$3:$L41&lt;&gt;"")),"0000"),
" {","SamplingFeatureID:  *SamplingFeatureID",TEXT($A42,"0000"),
", SiteTypeCV:  ",CHAR(34),INDEX(Sites[Site Type],$A42),CHAR(34),
", Latitude:  ",INDEX(Sites[Latitude],$A42),
", Longitude:  ",INDEX(Sites[Longitude],$A42),
", SRSName:  ",CHAR(34),LatLonDatum,CHAR(34),"}"))</f>
        <v/>
      </c>
      <c r="M42" t="str">
        <f>IF(INDEX(SamplingFeatures[Sampling Feature Type],$A42)&lt;&gt;"Specimen","",
CONCATENATE("  - &amp;SpecimenID",TEXT(SUMPRODUCT(--($M$3:$M41&lt;&gt;"")),"0000"),
" {","SamplingFeatureID:  *SamplingFeatureID",TEXT($A42,"0000"),
", SpecimenTypeCV:  ",CHAR(34),INDEX(Specimens[Specimen Type],$A42),CHAR(34),
", SpecimenMediumCV:  ",INDEX(Specimens[Specimen Medium],$A42),
", IsFieldSpecimen:  ",CHAR(34),INDEX(Specimens[Is Field Specimen?],$A42),CHAR(34),"}"))</f>
        <v/>
      </c>
      <c r="N42" t="e">
        <f>IF(COUNTA(SpatialOffsets[])=0,"", IF(INDEX(SpatialOffsets[Spatial Offset Type],$A42)="","",
CONCATENATE("  - &amp;SpatialOffsetID",TEXT($A42,"0000"),
" {","SpatialOffsetTypeCV:  ",CHAR(34),INDEX(SpatialOffsets[Spatial Offset Type],$A42),CHAR(34),
", Offset1Value:  ",INDEX(SpatialOffsets[Offset 1 Value],$A42),
", Offset1UnitID:  ",CHAR(34),INDEX(SpatialOffsets[Offset 1 Unit],$A42),CHAR(34),
", Offset2Value:  ",INDEX(SpatialOffsets[Offset 2 Value],$A42),
", Offset2UnitID:  ",CHAR(34),INDEX(SpatialOffsets[Offset 2 Unit],$A42),CHAR(34),
", Offset3Value:  ",INDEX(SpatialOffsets[Offset 3 Value],$A42),
", Offset3UnitID:  ",CHAR(34),INDEX(SpatialOffsets[Offset 3 Unit],$A42),CHAR(34),,"}")))</f>
        <v>#REF!</v>
      </c>
      <c r="O42" t="e">
        <f>IF(COUNTA(RelatedFeatures[])=0,"", IF(INDEX(RelatedFeatures[First Sampling Feature Code],$A42)="","",
CONCATENATE("  - &amp;RelationID",TEXT($A42,"0000"),
" {","SamplingFeatureID:  *SamplingFeatureID",TEXT(MATCH(INDEX(RelatedFeatures[First Sampling Feature Code],$A42),SamplingFeatures[Feature Code],0),"0000"),
", RelationshipTypeCV:  ",CHAR(34),INDEX(RelatedFeatures[Relationship Type],$A42),CHAR(34),
", RelatedFeatureID: *SamplingFeatureID",TEXT(MATCH(INDEX(RelatedFeatures[Second Sampling Feature Code],$A42),SamplingFeatures[Feature Code],0),"0000"),
", SpatialOffsetID:  ",IF(INDEX(RelatedFeatures[Offset Number],$A42)="","",CONCATENATE("*SpatialOffsetID",TEXT(INDEX(RelatedFeatures[Offset Number],$A42),"0000"))),"}")))</f>
        <v>#REF!</v>
      </c>
      <c r="P42" t="e">
        <f>IF(INDEX(Methods[Method Type],$A42)="","",
CONCATENATE("  - &amp;MethodID",TEXT($A42,"0000"),
" {","MethodTypeCV:  ",CHAR(34),INDEX(Methods[Method Type],$A42),CHAR(34),
", MethodCode:  ",CHAR(34),INDEX(Methods[Method Code],$A42),CHAR(34),
", MethodName:  ",CHAR(34),INDEX(Methods[Method Name],$A42),CHAR(34),
", MethodDescription:  ",CHAR(34),INDEX(Methods[Method Description],$A42),CHAR(34),
", MethodLink:  ",CHAR(34),INDEX(Methods[Method Link],$A42),CHAR(34),
", OrganizationID: *OrganizationID",TEXT(MATCH(INDEX(Methods[Organization Name],$A42),Organizations[Organization Name],0),"0000"),"}"))</f>
        <v>#REF!</v>
      </c>
      <c r="Q42" t="e">
        <f>IF(INDEX(Variables[Variable Type],$A42)="","",
CONCATENATE("  - &amp;VariableID",TEXT($A42,"0000"),
" {","VariableTypeCV:  ",CHAR(34),INDEX(Variables[Variable Type],$A42),CHAR(34),
", VariableCode:  ",CHAR(34),INDEX(Variables[Variable Code],$A42),CHAR(34),
", VariableNameCV:  ",CHAR(34),INDEX(Variables[Variable Name],$A42),CHAR(34),
", VariableDefinition:  ",CHAR(34),INDEX(Variables[Variable Definition],$A42),CHAR(34),
", SpecciationCV:  ",CHAR(34),INDEX(Variables[Speciation],$A42),CHAR(34),
", NoDataValue:  ",CHAR(34),INDEX(Variables[No Data Value],$A42),CHAR(34),"}"))</f>
        <v>#REF!</v>
      </c>
    </row>
    <row r="43" spans="1:17" x14ac:dyDescent="0.25">
      <c r="A43">
        <v>40</v>
      </c>
      <c r="D43" t="e">
        <f>IF(INDEX(People[First Name],$A43)="","",
CONCATENATE("  - &amp;PersonID",TEXT($A43,"0000"),
" {","PersonFirstName:  ",CHAR(34),INDEX(People[First Name],$A43),CHAR(34),
", PersonMiddleName:  ",CHAR(34),INDEX(People[Middle Name],$A43),CHAR(34),
", PersonLastName:  ",CHAR(34),INDEX(People[Last Name],$A43),CHAR(34),"}"))</f>
        <v>#REF!</v>
      </c>
      <c r="E43" t="e">
        <f>IF(INDEX(Organizations[Organization Type '[CV']],$A43)="","",
CONCATENATE("  - &amp;OrganizationID",TEXT($A43,"0000"),
" {","OrganizationTypeCV:  ",CHAR(34),INDEX(Organizations[Organization Type '[CV']],$A43),CHAR(34),
", OrganizationCode:  ",CHAR(34),INDEX(Organizations[Organization Code],$A43),CHAR(34),
", OrganizationName:  ",CHAR(34),INDEX(Organizations[Organization Name],$A43),CHAR(34),
", OrganizationDescription:  ",CHAR(34),INDEX(Organizations[Organization Description],$A43),CHAR(34),
", OrganizationLink:  ",CHAR(34),INDEX(Organizations[Organization Link],$A43),CHAR(34),"}"))</f>
        <v>#REF!</v>
      </c>
      <c r="F43" t="e">
        <f>IF(INDEX(People[First Name],$A43)="","",
CONCATENATE("  - &amp;AffiliationID",TEXT($A43,"0000"),
" {PersonID: *PersonID",TEXT($A43,"0000"),
", OrganizationID: *OrganizationID",TEXT(MATCH(INDEX(People[Organization Name],$A43),Organizations[Organization Name],0),"0000"),
", IsPrimaryOrganizationContact: , AffiliationStartDate: , AffiliationEndDate: , PrimaryPhone: ",
", PrimaryEmail: ",CHAR(34),INDEX(People[Primary Email],$A43),CHAR(34),
", PrimaryAddress: ",CHAR(34),INDEX(People[Primary Address],$A43),CHAR(34),
", PersonLink: }"))</f>
        <v>#REF!</v>
      </c>
      <c r="H43" t="e">
        <f>IF(COUNTA(CitationInformation)=0,"",IF(INDEX(AuthorList[Author Name],$A43)="","",
CONCATENATE("  - &amp;AuthorListID",TEXT($A43,"0000"),
"  {CitationID: *CitationID0001",
", PersonID: *PersonID",TEXT(MATCH(INDEX(AuthorList[Author Name],$A43),People[Full Name],0),"0000"),
", AuthorOrder: ",INDEX(AuthorList[Author Number],$A43),"}")))</f>
        <v>#REF!</v>
      </c>
      <c r="K43" t="str">
        <f>IF(INDEX(SamplingFeatures[Feature Code],$A43)="","",
CONCATENATE("  - &amp;SamplingFeatureID",TEXT($A43,"0000"),
" {","SamplingFeatureUUID:  ",CHAR(34),INDEX(SamplingFeatures[Sampling Feature UUID],$A43),CHAR(34),
", SamplingFeatureTypeCV:  ",CHAR(34),INDEX(SamplingFeatures[Sampling Feature Type],$A43),CHAR(34),
", SamplingFeatureCode:  ",CHAR(34),INDEX(SamplingFeatures[Feature Code],$A43),CHAR(34),
", SamplingFeatureName:  ",CHAR(34),INDEX(SamplingFeatures[Feature Name],$A43),CHAR(34),
", SamplingFeatureDescription:  ",CHAR(34),INDEX(SamplingFeatures[Feature Description],$A43),CHAR(34),
", SamplingFeatureGeotypeCV:  ",CHAR(34),INDEX(SamplingFeatures[Feature Geo Type],$A43),CHAR(34),
", FeatureGeometry:  ",CHAR(34),INDEX(SamplingFeatures[Feature Geometry],$A43),CHAR(34),
", Elevation_m:  ",CHAR(34),INDEX(SamplingFeatures[Elevation_m],$A43),CHAR(34),
", ElevationDatumCV:  ",CHAR(34),ElevationDatum,CHAR(34),"}"))</f>
        <v/>
      </c>
      <c r="L43" t="str">
        <f>IF(INDEX(SamplingFeatures[Sampling Feature Type],$A43)&lt;&gt;"Site","",
CONCATENATE("  - &amp;SiteID",TEXT(SUMPRODUCT(--($L$3:$L42&lt;&gt;"")),"0000"),
" {","SamplingFeatureID:  *SamplingFeatureID",TEXT($A43,"0000"),
", SiteTypeCV:  ",CHAR(34),INDEX(Sites[Site Type],$A43),CHAR(34),
", Latitude:  ",INDEX(Sites[Latitude],$A43),
", Longitude:  ",INDEX(Sites[Longitude],$A43),
", SRSName:  ",CHAR(34),LatLonDatum,CHAR(34),"}"))</f>
        <v/>
      </c>
      <c r="M43" t="str">
        <f>IF(INDEX(SamplingFeatures[Sampling Feature Type],$A43)&lt;&gt;"Specimen","",
CONCATENATE("  - &amp;SpecimenID",TEXT(SUMPRODUCT(--($M$3:$M42&lt;&gt;"")),"0000"),
" {","SamplingFeatureID:  *SamplingFeatureID",TEXT($A43,"0000"),
", SpecimenTypeCV:  ",CHAR(34),INDEX(Specimens[Specimen Type],$A43),CHAR(34),
", SpecimenMediumCV:  ",INDEX(Specimens[Specimen Medium],$A43),
", IsFieldSpecimen:  ",CHAR(34),INDEX(Specimens[Is Field Specimen?],$A43),CHAR(34),"}"))</f>
        <v/>
      </c>
      <c r="N43" t="e">
        <f>IF(COUNTA(SpatialOffsets[])=0,"", IF(INDEX(SpatialOffsets[Spatial Offset Type],$A43)="","",
CONCATENATE("  - &amp;SpatialOffsetID",TEXT($A43,"0000"),
" {","SpatialOffsetTypeCV:  ",CHAR(34),INDEX(SpatialOffsets[Spatial Offset Type],$A43),CHAR(34),
", Offset1Value:  ",INDEX(SpatialOffsets[Offset 1 Value],$A43),
", Offset1UnitID:  ",CHAR(34),INDEX(SpatialOffsets[Offset 1 Unit],$A43),CHAR(34),
", Offset2Value:  ",INDEX(SpatialOffsets[Offset 2 Value],$A43),
", Offset2UnitID:  ",CHAR(34),INDEX(SpatialOffsets[Offset 2 Unit],$A43),CHAR(34),
", Offset3Value:  ",INDEX(SpatialOffsets[Offset 3 Value],$A43),
", Offset3UnitID:  ",CHAR(34),INDEX(SpatialOffsets[Offset 3 Unit],$A43),CHAR(34),,"}")))</f>
        <v>#REF!</v>
      </c>
      <c r="O43" t="e">
        <f>IF(COUNTA(RelatedFeatures[])=0,"", IF(INDEX(RelatedFeatures[First Sampling Feature Code],$A43)="","",
CONCATENATE("  - &amp;RelationID",TEXT($A43,"0000"),
" {","SamplingFeatureID:  *SamplingFeatureID",TEXT(MATCH(INDEX(RelatedFeatures[First Sampling Feature Code],$A43),SamplingFeatures[Feature Code],0),"0000"),
", RelationshipTypeCV:  ",CHAR(34),INDEX(RelatedFeatures[Relationship Type],$A43),CHAR(34),
", RelatedFeatureID: *SamplingFeatureID",TEXT(MATCH(INDEX(RelatedFeatures[Second Sampling Feature Code],$A43),SamplingFeatures[Feature Code],0),"0000"),
", SpatialOffsetID:  ",IF(INDEX(RelatedFeatures[Offset Number],$A43)="","",CONCATENATE("*SpatialOffsetID",TEXT(INDEX(RelatedFeatures[Offset Number],$A43),"0000"))),"}")))</f>
        <v>#REF!</v>
      </c>
      <c r="P43" t="e">
        <f>IF(INDEX(Methods[Method Type],$A43)="","",
CONCATENATE("  - &amp;MethodID",TEXT($A43,"0000"),
" {","MethodTypeCV:  ",CHAR(34),INDEX(Methods[Method Type],$A43),CHAR(34),
", MethodCode:  ",CHAR(34),INDEX(Methods[Method Code],$A43),CHAR(34),
", MethodName:  ",CHAR(34),INDEX(Methods[Method Name],$A43),CHAR(34),
", MethodDescription:  ",CHAR(34),INDEX(Methods[Method Description],$A43),CHAR(34),
", MethodLink:  ",CHAR(34),INDEX(Methods[Method Link],$A43),CHAR(34),
", OrganizationID: *OrganizationID",TEXT(MATCH(INDEX(Methods[Organization Name],$A43),Organizations[Organization Name],0),"0000"),"}"))</f>
        <v>#REF!</v>
      </c>
      <c r="Q43" t="e">
        <f>IF(INDEX(Variables[Variable Type],$A43)="","",
CONCATENATE("  - &amp;VariableID",TEXT($A43,"0000"),
" {","VariableTypeCV:  ",CHAR(34),INDEX(Variables[Variable Type],$A43),CHAR(34),
", VariableCode:  ",CHAR(34),INDEX(Variables[Variable Code],$A43),CHAR(34),
", VariableNameCV:  ",CHAR(34),INDEX(Variables[Variable Name],$A43),CHAR(34),
", VariableDefinition:  ",CHAR(34),INDEX(Variables[Variable Definition],$A43),CHAR(34),
", SpecciationCV:  ",CHAR(34),INDEX(Variables[Speciation],$A43),CHAR(34),
", NoDataValue:  ",CHAR(34),INDEX(Variables[No Data Value],$A43),CHAR(34),"}"))</f>
        <v>#REF!</v>
      </c>
    </row>
    <row r="44" spans="1:17" x14ac:dyDescent="0.25">
      <c r="A44">
        <v>41</v>
      </c>
      <c r="D44" t="e">
        <f>IF(INDEX(People[First Name],$A44)="","",
CONCATENATE("  - &amp;PersonID",TEXT($A44,"0000"),
" {","PersonFirstName:  ",CHAR(34),INDEX(People[First Name],$A44),CHAR(34),
", PersonMiddleName:  ",CHAR(34),INDEX(People[Middle Name],$A44),CHAR(34),
", PersonLastName:  ",CHAR(34),INDEX(People[Last Name],$A44),CHAR(34),"}"))</f>
        <v>#REF!</v>
      </c>
      <c r="E44" t="e">
        <f>IF(INDEX(Organizations[Organization Type '[CV']],$A44)="","",
CONCATENATE("  - &amp;OrganizationID",TEXT($A44,"0000"),
" {","OrganizationTypeCV:  ",CHAR(34),INDEX(Organizations[Organization Type '[CV']],$A44),CHAR(34),
", OrganizationCode:  ",CHAR(34),INDEX(Organizations[Organization Code],$A44),CHAR(34),
", OrganizationName:  ",CHAR(34),INDEX(Organizations[Organization Name],$A44),CHAR(34),
", OrganizationDescription:  ",CHAR(34),INDEX(Organizations[Organization Description],$A44),CHAR(34),
", OrganizationLink:  ",CHAR(34),INDEX(Organizations[Organization Link],$A44),CHAR(34),"}"))</f>
        <v>#REF!</v>
      </c>
      <c r="F44" t="e">
        <f>IF(INDEX(People[First Name],$A44)="","",
CONCATENATE("  - &amp;AffiliationID",TEXT($A44,"0000"),
" {PersonID: *PersonID",TEXT($A44,"0000"),
", OrganizationID: *OrganizationID",TEXT(MATCH(INDEX(People[Organization Name],$A44),Organizations[Organization Name],0),"0000"),
", IsPrimaryOrganizationContact: , AffiliationStartDate: , AffiliationEndDate: , PrimaryPhone: ",
", PrimaryEmail: ",CHAR(34),INDEX(People[Primary Email],$A44),CHAR(34),
", PrimaryAddress: ",CHAR(34),INDEX(People[Primary Address],$A44),CHAR(34),
", PersonLink: }"))</f>
        <v>#REF!</v>
      </c>
      <c r="H44" t="e">
        <f>IF(COUNTA(CitationInformation)=0,"",IF(INDEX(AuthorList[Author Name],$A44)="","",
CONCATENATE("  - &amp;AuthorListID",TEXT($A44,"0000"),
"  {CitationID: *CitationID0001",
", PersonID: *PersonID",TEXT(MATCH(INDEX(AuthorList[Author Name],$A44),People[Full Name],0),"0000"),
", AuthorOrder: ",INDEX(AuthorList[Author Number],$A44),"}")))</f>
        <v>#REF!</v>
      </c>
      <c r="K44" t="str">
        <f>IF(INDEX(SamplingFeatures[Feature Code],$A44)="","",
CONCATENATE("  - &amp;SamplingFeatureID",TEXT($A44,"0000"),
" {","SamplingFeatureUUID:  ",CHAR(34),INDEX(SamplingFeatures[Sampling Feature UUID],$A44),CHAR(34),
", SamplingFeatureTypeCV:  ",CHAR(34),INDEX(SamplingFeatures[Sampling Feature Type],$A44),CHAR(34),
", SamplingFeatureCode:  ",CHAR(34),INDEX(SamplingFeatures[Feature Code],$A44),CHAR(34),
", SamplingFeatureName:  ",CHAR(34),INDEX(SamplingFeatures[Feature Name],$A44),CHAR(34),
", SamplingFeatureDescription:  ",CHAR(34),INDEX(SamplingFeatures[Feature Description],$A44),CHAR(34),
", SamplingFeatureGeotypeCV:  ",CHAR(34),INDEX(SamplingFeatures[Feature Geo Type],$A44),CHAR(34),
", FeatureGeometry:  ",CHAR(34),INDEX(SamplingFeatures[Feature Geometry],$A44),CHAR(34),
", Elevation_m:  ",CHAR(34),INDEX(SamplingFeatures[Elevation_m],$A44),CHAR(34),
", ElevationDatumCV:  ",CHAR(34),ElevationDatum,CHAR(34),"}"))</f>
        <v/>
      </c>
      <c r="L44" t="str">
        <f>IF(INDEX(SamplingFeatures[Sampling Feature Type],$A44)&lt;&gt;"Site","",
CONCATENATE("  - &amp;SiteID",TEXT(SUMPRODUCT(--($L$3:$L43&lt;&gt;"")),"0000"),
" {","SamplingFeatureID:  *SamplingFeatureID",TEXT($A44,"0000"),
", SiteTypeCV:  ",CHAR(34),INDEX(Sites[Site Type],$A44),CHAR(34),
", Latitude:  ",INDEX(Sites[Latitude],$A44),
", Longitude:  ",INDEX(Sites[Longitude],$A44),
", SRSName:  ",CHAR(34),LatLonDatum,CHAR(34),"}"))</f>
        <v/>
      </c>
      <c r="M44" t="str">
        <f>IF(INDEX(SamplingFeatures[Sampling Feature Type],$A44)&lt;&gt;"Specimen","",
CONCATENATE("  - &amp;SpecimenID",TEXT(SUMPRODUCT(--($M$3:$M43&lt;&gt;"")),"0000"),
" {","SamplingFeatureID:  *SamplingFeatureID",TEXT($A44,"0000"),
", SpecimenTypeCV:  ",CHAR(34),INDEX(Specimens[Specimen Type],$A44),CHAR(34),
", SpecimenMediumCV:  ",INDEX(Specimens[Specimen Medium],$A44),
", IsFieldSpecimen:  ",CHAR(34),INDEX(Specimens[Is Field Specimen?],$A44),CHAR(34),"}"))</f>
        <v/>
      </c>
      <c r="N44" t="e">
        <f>IF(COUNTA(SpatialOffsets[])=0,"", IF(INDEX(SpatialOffsets[Spatial Offset Type],$A44)="","",
CONCATENATE("  - &amp;SpatialOffsetID",TEXT($A44,"0000"),
" {","SpatialOffsetTypeCV:  ",CHAR(34),INDEX(SpatialOffsets[Spatial Offset Type],$A44),CHAR(34),
", Offset1Value:  ",INDEX(SpatialOffsets[Offset 1 Value],$A44),
", Offset1UnitID:  ",CHAR(34),INDEX(SpatialOffsets[Offset 1 Unit],$A44),CHAR(34),
", Offset2Value:  ",INDEX(SpatialOffsets[Offset 2 Value],$A44),
", Offset2UnitID:  ",CHAR(34),INDEX(SpatialOffsets[Offset 2 Unit],$A44),CHAR(34),
", Offset3Value:  ",INDEX(SpatialOffsets[Offset 3 Value],$A44),
", Offset3UnitID:  ",CHAR(34),INDEX(SpatialOffsets[Offset 3 Unit],$A44),CHAR(34),,"}")))</f>
        <v>#REF!</v>
      </c>
      <c r="O44" t="e">
        <f>IF(COUNTA(RelatedFeatures[])=0,"", IF(INDEX(RelatedFeatures[First Sampling Feature Code],$A44)="","",
CONCATENATE("  - &amp;RelationID",TEXT($A44,"0000"),
" {","SamplingFeatureID:  *SamplingFeatureID",TEXT(MATCH(INDEX(RelatedFeatures[First Sampling Feature Code],$A44),SamplingFeatures[Feature Code],0),"0000"),
", RelationshipTypeCV:  ",CHAR(34),INDEX(RelatedFeatures[Relationship Type],$A44),CHAR(34),
", RelatedFeatureID: *SamplingFeatureID",TEXT(MATCH(INDEX(RelatedFeatures[Second Sampling Feature Code],$A44),SamplingFeatures[Feature Code],0),"0000"),
", SpatialOffsetID:  ",IF(INDEX(RelatedFeatures[Offset Number],$A44)="","",CONCATENATE("*SpatialOffsetID",TEXT(INDEX(RelatedFeatures[Offset Number],$A44),"0000"))),"}")))</f>
        <v>#REF!</v>
      </c>
      <c r="P44" t="e">
        <f>IF(INDEX(Methods[Method Type],$A44)="","",
CONCATENATE("  - &amp;MethodID",TEXT($A44,"0000"),
" {","MethodTypeCV:  ",CHAR(34),INDEX(Methods[Method Type],$A44),CHAR(34),
", MethodCode:  ",CHAR(34),INDEX(Methods[Method Code],$A44),CHAR(34),
", MethodName:  ",CHAR(34),INDEX(Methods[Method Name],$A44),CHAR(34),
", MethodDescription:  ",CHAR(34),INDEX(Methods[Method Description],$A44),CHAR(34),
", MethodLink:  ",CHAR(34),INDEX(Methods[Method Link],$A44),CHAR(34),
", OrganizationID: *OrganizationID",TEXT(MATCH(INDEX(Methods[Organization Name],$A44),Organizations[Organization Name],0),"0000"),"}"))</f>
        <v>#REF!</v>
      </c>
      <c r="Q44" t="e">
        <f>IF(INDEX(Variables[Variable Type],$A44)="","",
CONCATENATE("  - &amp;VariableID",TEXT($A44,"0000"),
" {","VariableTypeCV:  ",CHAR(34),INDEX(Variables[Variable Type],$A44),CHAR(34),
", VariableCode:  ",CHAR(34),INDEX(Variables[Variable Code],$A44),CHAR(34),
", VariableNameCV:  ",CHAR(34),INDEX(Variables[Variable Name],$A44),CHAR(34),
", VariableDefinition:  ",CHAR(34),INDEX(Variables[Variable Definition],$A44),CHAR(34),
", SpecciationCV:  ",CHAR(34),INDEX(Variables[Speciation],$A44),CHAR(34),
", NoDataValue:  ",CHAR(34),INDEX(Variables[No Data Value],$A44),CHAR(34),"}"))</f>
        <v>#REF!</v>
      </c>
    </row>
    <row r="45" spans="1:17" x14ac:dyDescent="0.25">
      <c r="A45">
        <v>42</v>
      </c>
      <c r="D45" t="e">
        <f>IF(INDEX(People[First Name],$A45)="","",
CONCATENATE("  - &amp;PersonID",TEXT($A45,"0000"),
" {","PersonFirstName:  ",CHAR(34),INDEX(People[First Name],$A45),CHAR(34),
", PersonMiddleName:  ",CHAR(34),INDEX(People[Middle Name],$A45),CHAR(34),
", PersonLastName:  ",CHAR(34),INDEX(People[Last Name],$A45),CHAR(34),"}"))</f>
        <v>#REF!</v>
      </c>
      <c r="E45" t="e">
        <f>IF(INDEX(Organizations[Organization Type '[CV']],$A45)="","",
CONCATENATE("  - &amp;OrganizationID",TEXT($A45,"0000"),
" {","OrganizationTypeCV:  ",CHAR(34),INDEX(Organizations[Organization Type '[CV']],$A45),CHAR(34),
", OrganizationCode:  ",CHAR(34),INDEX(Organizations[Organization Code],$A45),CHAR(34),
", OrganizationName:  ",CHAR(34),INDEX(Organizations[Organization Name],$A45),CHAR(34),
", OrganizationDescription:  ",CHAR(34),INDEX(Organizations[Organization Description],$A45),CHAR(34),
", OrganizationLink:  ",CHAR(34),INDEX(Organizations[Organization Link],$A45),CHAR(34),"}"))</f>
        <v>#REF!</v>
      </c>
      <c r="F45" t="e">
        <f>IF(INDEX(People[First Name],$A45)="","",
CONCATENATE("  - &amp;AffiliationID",TEXT($A45,"0000"),
" {PersonID: *PersonID",TEXT($A45,"0000"),
", OrganizationID: *OrganizationID",TEXT(MATCH(INDEX(People[Organization Name],$A45),Organizations[Organization Name],0),"0000"),
", IsPrimaryOrganizationContact: , AffiliationStartDate: , AffiliationEndDate: , PrimaryPhone: ",
", PrimaryEmail: ",CHAR(34),INDEX(People[Primary Email],$A45),CHAR(34),
", PrimaryAddress: ",CHAR(34),INDEX(People[Primary Address],$A45),CHAR(34),
", PersonLink: }"))</f>
        <v>#REF!</v>
      </c>
      <c r="H45" t="e">
        <f>IF(COUNTA(CitationInformation)=0,"",IF(INDEX(AuthorList[Author Name],$A45)="","",
CONCATENATE("  - &amp;AuthorListID",TEXT($A45,"0000"),
"  {CitationID: *CitationID0001",
", PersonID: *PersonID",TEXT(MATCH(INDEX(AuthorList[Author Name],$A45),People[Full Name],0),"0000"),
", AuthorOrder: ",INDEX(AuthorList[Author Number],$A45),"}")))</f>
        <v>#REF!</v>
      </c>
      <c r="K45" t="str">
        <f>IF(INDEX(SamplingFeatures[Feature Code],$A45)="","",
CONCATENATE("  - &amp;SamplingFeatureID",TEXT($A45,"0000"),
" {","SamplingFeatureUUID:  ",CHAR(34),INDEX(SamplingFeatures[Sampling Feature UUID],$A45),CHAR(34),
", SamplingFeatureTypeCV:  ",CHAR(34),INDEX(SamplingFeatures[Sampling Feature Type],$A45),CHAR(34),
", SamplingFeatureCode:  ",CHAR(34),INDEX(SamplingFeatures[Feature Code],$A45),CHAR(34),
", SamplingFeatureName:  ",CHAR(34),INDEX(SamplingFeatures[Feature Name],$A45),CHAR(34),
", SamplingFeatureDescription:  ",CHAR(34),INDEX(SamplingFeatures[Feature Description],$A45),CHAR(34),
", SamplingFeatureGeotypeCV:  ",CHAR(34),INDEX(SamplingFeatures[Feature Geo Type],$A45),CHAR(34),
", FeatureGeometry:  ",CHAR(34),INDEX(SamplingFeatures[Feature Geometry],$A45),CHAR(34),
", Elevation_m:  ",CHAR(34),INDEX(SamplingFeatures[Elevation_m],$A45),CHAR(34),
", ElevationDatumCV:  ",CHAR(34),ElevationDatum,CHAR(34),"}"))</f>
        <v/>
      </c>
      <c r="L45" t="str">
        <f>IF(INDEX(SamplingFeatures[Sampling Feature Type],$A45)&lt;&gt;"Site","",
CONCATENATE("  - &amp;SiteID",TEXT(SUMPRODUCT(--($L$3:$L44&lt;&gt;"")),"0000"),
" {","SamplingFeatureID:  *SamplingFeatureID",TEXT($A45,"0000"),
", SiteTypeCV:  ",CHAR(34),INDEX(Sites[Site Type],$A45),CHAR(34),
", Latitude:  ",INDEX(Sites[Latitude],$A45),
", Longitude:  ",INDEX(Sites[Longitude],$A45),
", SRSName:  ",CHAR(34),LatLonDatum,CHAR(34),"}"))</f>
        <v/>
      </c>
      <c r="M45" t="str">
        <f>IF(INDEX(SamplingFeatures[Sampling Feature Type],$A45)&lt;&gt;"Specimen","",
CONCATENATE("  - &amp;SpecimenID",TEXT(SUMPRODUCT(--($M$3:$M44&lt;&gt;"")),"0000"),
" {","SamplingFeatureID:  *SamplingFeatureID",TEXT($A45,"0000"),
", SpecimenTypeCV:  ",CHAR(34),INDEX(Specimens[Specimen Type],$A45),CHAR(34),
", SpecimenMediumCV:  ",INDEX(Specimens[Specimen Medium],$A45),
", IsFieldSpecimen:  ",CHAR(34),INDEX(Specimens[Is Field Specimen?],$A45),CHAR(34),"}"))</f>
        <v/>
      </c>
      <c r="N45" t="e">
        <f>IF(COUNTA(SpatialOffsets[])=0,"", IF(INDEX(SpatialOffsets[Spatial Offset Type],$A45)="","",
CONCATENATE("  - &amp;SpatialOffsetID",TEXT($A45,"0000"),
" {","SpatialOffsetTypeCV:  ",CHAR(34),INDEX(SpatialOffsets[Spatial Offset Type],$A45),CHAR(34),
", Offset1Value:  ",INDEX(SpatialOffsets[Offset 1 Value],$A45),
", Offset1UnitID:  ",CHAR(34),INDEX(SpatialOffsets[Offset 1 Unit],$A45),CHAR(34),
", Offset2Value:  ",INDEX(SpatialOffsets[Offset 2 Value],$A45),
", Offset2UnitID:  ",CHAR(34),INDEX(SpatialOffsets[Offset 2 Unit],$A45),CHAR(34),
", Offset3Value:  ",INDEX(SpatialOffsets[Offset 3 Value],$A45),
", Offset3UnitID:  ",CHAR(34),INDEX(SpatialOffsets[Offset 3 Unit],$A45),CHAR(34),,"}")))</f>
        <v>#REF!</v>
      </c>
      <c r="O45" t="e">
        <f>IF(COUNTA(RelatedFeatures[])=0,"", IF(INDEX(RelatedFeatures[First Sampling Feature Code],$A45)="","",
CONCATENATE("  - &amp;RelationID",TEXT($A45,"0000"),
" {","SamplingFeatureID:  *SamplingFeatureID",TEXT(MATCH(INDEX(RelatedFeatures[First Sampling Feature Code],$A45),SamplingFeatures[Feature Code],0),"0000"),
", RelationshipTypeCV:  ",CHAR(34),INDEX(RelatedFeatures[Relationship Type],$A45),CHAR(34),
", RelatedFeatureID: *SamplingFeatureID",TEXT(MATCH(INDEX(RelatedFeatures[Second Sampling Feature Code],$A45),SamplingFeatures[Feature Code],0),"0000"),
", SpatialOffsetID:  ",IF(INDEX(RelatedFeatures[Offset Number],$A45)="","",CONCATENATE("*SpatialOffsetID",TEXT(INDEX(RelatedFeatures[Offset Number],$A45),"0000"))),"}")))</f>
        <v>#REF!</v>
      </c>
      <c r="P45" t="e">
        <f>IF(INDEX(Methods[Method Type],$A45)="","",
CONCATENATE("  - &amp;MethodID",TEXT($A45,"0000"),
" {","MethodTypeCV:  ",CHAR(34),INDEX(Methods[Method Type],$A45),CHAR(34),
", MethodCode:  ",CHAR(34),INDEX(Methods[Method Code],$A45),CHAR(34),
", MethodName:  ",CHAR(34),INDEX(Methods[Method Name],$A45),CHAR(34),
", MethodDescription:  ",CHAR(34),INDEX(Methods[Method Description],$A45),CHAR(34),
", MethodLink:  ",CHAR(34),INDEX(Methods[Method Link],$A45),CHAR(34),
", OrganizationID: *OrganizationID",TEXT(MATCH(INDEX(Methods[Organization Name],$A45),Organizations[Organization Name],0),"0000"),"}"))</f>
        <v>#REF!</v>
      </c>
      <c r="Q45" t="e">
        <f>IF(INDEX(Variables[Variable Type],$A45)="","",
CONCATENATE("  - &amp;VariableID",TEXT($A45,"0000"),
" {","VariableTypeCV:  ",CHAR(34),INDEX(Variables[Variable Type],$A45),CHAR(34),
", VariableCode:  ",CHAR(34),INDEX(Variables[Variable Code],$A45),CHAR(34),
", VariableNameCV:  ",CHAR(34),INDEX(Variables[Variable Name],$A45),CHAR(34),
", VariableDefinition:  ",CHAR(34),INDEX(Variables[Variable Definition],$A45),CHAR(34),
", SpecciationCV:  ",CHAR(34),INDEX(Variables[Speciation],$A45),CHAR(34),
", NoDataValue:  ",CHAR(34),INDEX(Variables[No Data Value],$A45),CHAR(34),"}"))</f>
        <v>#REF!</v>
      </c>
    </row>
    <row r="46" spans="1:17" x14ac:dyDescent="0.25">
      <c r="A46">
        <v>43</v>
      </c>
      <c r="D46" t="e">
        <f>IF(INDEX(People[First Name],$A46)="","",
CONCATENATE("  - &amp;PersonID",TEXT($A46,"0000"),
" {","PersonFirstName:  ",CHAR(34),INDEX(People[First Name],$A46),CHAR(34),
", PersonMiddleName:  ",CHAR(34),INDEX(People[Middle Name],$A46),CHAR(34),
", PersonLastName:  ",CHAR(34),INDEX(People[Last Name],$A46),CHAR(34),"}"))</f>
        <v>#REF!</v>
      </c>
      <c r="E46" t="e">
        <f>IF(INDEX(Organizations[Organization Type '[CV']],$A46)="","",
CONCATENATE("  - &amp;OrganizationID",TEXT($A46,"0000"),
" {","OrganizationTypeCV:  ",CHAR(34),INDEX(Organizations[Organization Type '[CV']],$A46),CHAR(34),
", OrganizationCode:  ",CHAR(34),INDEX(Organizations[Organization Code],$A46),CHAR(34),
", OrganizationName:  ",CHAR(34),INDEX(Organizations[Organization Name],$A46),CHAR(34),
", OrganizationDescription:  ",CHAR(34),INDEX(Organizations[Organization Description],$A46),CHAR(34),
", OrganizationLink:  ",CHAR(34),INDEX(Organizations[Organization Link],$A46),CHAR(34),"}"))</f>
        <v>#REF!</v>
      </c>
      <c r="F46" t="e">
        <f>IF(INDEX(People[First Name],$A46)="","",
CONCATENATE("  - &amp;AffiliationID",TEXT($A46,"0000"),
" {PersonID: *PersonID",TEXT($A46,"0000"),
", OrganizationID: *OrganizationID",TEXT(MATCH(INDEX(People[Organization Name],$A46),Organizations[Organization Name],0),"0000"),
", IsPrimaryOrganizationContact: , AffiliationStartDate: , AffiliationEndDate: , PrimaryPhone: ",
", PrimaryEmail: ",CHAR(34),INDEX(People[Primary Email],$A46),CHAR(34),
", PrimaryAddress: ",CHAR(34),INDEX(People[Primary Address],$A46),CHAR(34),
", PersonLink: }"))</f>
        <v>#REF!</v>
      </c>
      <c r="H46" t="e">
        <f>IF(COUNTA(CitationInformation)=0,"",IF(INDEX(AuthorList[Author Name],$A46)="","",
CONCATENATE("  - &amp;AuthorListID",TEXT($A46,"0000"),
"  {CitationID: *CitationID0001",
", PersonID: *PersonID",TEXT(MATCH(INDEX(AuthorList[Author Name],$A46),People[Full Name],0),"0000"),
", AuthorOrder: ",INDEX(AuthorList[Author Number],$A46),"}")))</f>
        <v>#REF!</v>
      </c>
      <c r="K46" t="str">
        <f>IF(INDEX(SamplingFeatures[Feature Code],$A46)="","",
CONCATENATE("  - &amp;SamplingFeatureID",TEXT($A46,"0000"),
" {","SamplingFeatureUUID:  ",CHAR(34),INDEX(SamplingFeatures[Sampling Feature UUID],$A46),CHAR(34),
", SamplingFeatureTypeCV:  ",CHAR(34),INDEX(SamplingFeatures[Sampling Feature Type],$A46),CHAR(34),
", SamplingFeatureCode:  ",CHAR(34),INDEX(SamplingFeatures[Feature Code],$A46),CHAR(34),
", SamplingFeatureName:  ",CHAR(34),INDEX(SamplingFeatures[Feature Name],$A46),CHAR(34),
", SamplingFeatureDescription:  ",CHAR(34),INDEX(SamplingFeatures[Feature Description],$A46),CHAR(34),
", SamplingFeatureGeotypeCV:  ",CHAR(34),INDEX(SamplingFeatures[Feature Geo Type],$A46),CHAR(34),
", FeatureGeometry:  ",CHAR(34),INDEX(SamplingFeatures[Feature Geometry],$A46),CHAR(34),
", Elevation_m:  ",CHAR(34),INDEX(SamplingFeatures[Elevation_m],$A46),CHAR(34),
", ElevationDatumCV:  ",CHAR(34),ElevationDatum,CHAR(34),"}"))</f>
        <v/>
      </c>
      <c r="L46" t="str">
        <f>IF(INDEX(SamplingFeatures[Sampling Feature Type],$A46)&lt;&gt;"Site","",
CONCATENATE("  - &amp;SiteID",TEXT(SUMPRODUCT(--($L$3:$L45&lt;&gt;"")),"0000"),
" {","SamplingFeatureID:  *SamplingFeatureID",TEXT($A46,"0000"),
", SiteTypeCV:  ",CHAR(34),INDEX(Sites[Site Type],$A46),CHAR(34),
", Latitude:  ",INDEX(Sites[Latitude],$A46),
", Longitude:  ",INDEX(Sites[Longitude],$A46),
", SRSName:  ",CHAR(34),LatLonDatum,CHAR(34),"}"))</f>
        <v/>
      </c>
      <c r="M46" t="str">
        <f>IF(INDEX(SamplingFeatures[Sampling Feature Type],$A46)&lt;&gt;"Specimen","",
CONCATENATE("  - &amp;SpecimenID",TEXT(SUMPRODUCT(--($M$3:$M45&lt;&gt;"")),"0000"),
" {","SamplingFeatureID:  *SamplingFeatureID",TEXT($A46,"0000"),
", SpecimenTypeCV:  ",CHAR(34),INDEX(Specimens[Specimen Type],$A46),CHAR(34),
", SpecimenMediumCV:  ",INDEX(Specimens[Specimen Medium],$A46),
", IsFieldSpecimen:  ",CHAR(34),INDEX(Specimens[Is Field Specimen?],$A46),CHAR(34),"}"))</f>
        <v/>
      </c>
      <c r="N46" t="e">
        <f>IF(COUNTA(SpatialOffsets[])=0,"", IF(INDEX(SpatialOffsets[Spatial Offset Type],$A46)="","",
CONCATENATE("  - &amp;SpatialOffsetID",TEXT($A46,"0000"),
" {","SpatialOffsetTypeCV:  ",CHAR(34),INDEX(SpatialOffsets[Spatial Offset Type],$A46),CHAR(34),
", Offset1Value:  ",INDEX(SpatialOffsets[Offset 1 Value],$A46),
", Offset1UnitID:  ",CHAR(34),INDEX(SpatialOffsets[Offset 1 Unit],$A46),CHAR(34),
", Offset2Value:  ",INDEX(SpatialOffsets[Offset 2 Value],$A46),
", Offset2UnitID:  ",CHAR(34),INDEX(SpatialOffsets[Offset 2 Unit],$A46),CHAR(34),
", Offset3Value:  ",INDEX(SpatialOffsets[Offset 3 Value],$A46),
", Offset3UnitID:  ",CHAR(34),INDEX(SpatialOffsets[Offset 3 Unit],$A46),CHAR(34),,"}")))</f>
        <v>#REF!</v>
      </c>
      <c r="O46" t="e">
        <f>IF(COUNTA(RelatedFeatures[])=0,"", IF(INDEX(RelatedFeatures[First Sampling Feature Code],$A46)="","",
CONCATENATE("  - &amp;RelationID",TEXT($A46,"0000"),
" {","SamplingFeatureID:  *SamplingFeatureID",TEXT(MATCH(INDEX(RelatedFeatures[First Sampling Feature Code],$A46),SamplingFeatures[Feature Code],0),"0000"),
", RelationshipTypeCV:  ",CHAR(34),INDEX(RelatedFeatures[Relationship Type],$A46),CHAR(34),
", RelatedFeatureID: *SamplingFeatureID",TEXT(MATCH(INDEX(RelatedFeatures[Second Sampling Feature Code],$A46),SamplingFeatures[Feature Code],0),"0000"),
", SpatialOffsetID:  ",IF(INDEX(RelatedFeatures[Offset Number],$A46)="","",CONCATENATE("*SpatialOffsetID",TEXT(INDEX(RelatedFeatures[Offset Number],$A46),"0000"))),"}")))</f>
        <v>#REF!</v>
      </c>
      <c r="P46" t="e">
        <f>IF(INDEX(Methods[Method Type],$A46)="","",
CONCATENATE("  - &amp;MethodID",TEXT($A46,"0000"),
" {","MethodTypeCV:  ",CHAR(34),INDEX(Methods[Method Type],$A46),CHAR(34),
", MethodCode:  ",CHAR(34),INDEX(Methods[Method Code],$A46),CHAR(34),
", MethodName:  ",CHAR(34),INDEX(Methods[Method Name],$A46),CHAR(34),
", MethodDescription:  ",CHAR(34),INDEX(Methods[Method Description],$A46),CHAR(34),
", MethodLink:  ",CHAR(34),INDEX(Methods[Method Link],$A46),CHAR(34),
", OrganizationID: *OrganizationID",TEXT(MATCH(INDEX(Methods[Organization Name],$A46),Organizations[Organization Name],0),"0000"),"}"))</f>
        <v>#REF!</v>
      </c>
      <c r="Q46" t="e">
        <f>IF(INDEX(Variables[Variable Type],$A46)="","",
CONCATENATE("  - &amp;VariableID",TEXT($A46,"0000"),
" {","VariableTypeCV:  ",CHAR(34),INDEX(Variables[Variable Type],$A46),CHAR(34),
", VariableCode:  ",CHAR(34),INDEX(Variables[Variable Code],$A46),CHAR(34),
", VariableNameCV:  ",CHAR(34),INDEX(Variables[Variable Name],$A46),CHAR(34),
", VariableDefinition:  ",CHAR(34),INDEX(Variables[Variable Definition],$A46),CHAR(34),
", SpecciationCV:  ",CHAR(34),INDEX(Variables[Speciation],$A46),CHAR(34),
", NoDataValue:  ",CHAR(34),INDEX(Variables[No Data Value],$A46),CHAR(34),"}"))</f>
        <v>#REF!</v>
      </c>
    </row>
    <row r="47" spans="1:17" x14ac:dyDescent="0.25">
      <c r="A47">
        <v>44</v>
      </c>
      <c r="D47" t="e">
        <f>IF(INDEX(People[First Name],$A47)="","",
CONCATENATE("  - &amp;PersonID",TEXT($A47,"0000"),
" {","PersonFirstName:  ",CHAR(34),INDEX(People[First Name],$A47),CHAR(34),
", PersonMiddleName:  ",CHAR(34),INDEX(People[Middle Name],$A47),CHAR(34),
", PersonLastName:  ",CHAR(34),INDEX(People[Last Name],$A47),CHAR(34),"}"))</f>
        <v>#REF!</v>
      </c>
      <c r="E47" t="e">
        <f>IF(INDEX(Organizations[Organization Type '[CV']],$A47)="","",
CONCATENATE("  - &amp;OrganizationID",TEXT($A47,"0000"),
" {","OrganizationTypeCV:  ",CHAR(34),INDEX(Organizations[Organization Type '[CV']],$A47),CHAR(34),
", OrganizationCode:  ",CHAR(34),INDEX(Organizations[Organization Code],$A47),CHAR(34),
", OrganizationName:  ",CHAR(34),INDEX(Organizations[Organization Name],$A47),CHAR(34),
", OrganizationDescription:  ",CHAR(34),INDEX(Organizations[Organization Description],$A47),CHAR(34),
", OrganizationLink:  ",CHAR(34),INDEX(Organizations[Organization Link],$A47),CHAR(34),"}"))</f>
        <v>#REF!</v>
      </c>
      <c r="F47" t="e">
        <f>IF(INDEX(People[First Name],$A47)="","",
CONCATENATE("  - &amp;AffiliationID",TEXT($A47,"0000"),
" {PersonID: *PersonID",TEXT($A47,"0000"),
", OrganizationID: *OrganizationID",TEXT(MATCH(INDEX(People[Organization Name],$A47),Organizations[Organization Name],0),"0000"),
", IsPrimaryOrganizationContact: , AffiliationStartDate: , AffiliationEndDate: , PrimaryPhone: ",
", PrimaryEmail: ",CHAR(34),INDEX(People[Primary Email],$A47),CHAR(34),
", PrimaryAddress: ",CHAR(34),INDEX(People[Primary Address],$A47),CHAR(34),
", PersonLink: }"))</f>
        <v>#REF!</v>
      </c>
      <c r="H47" t="e">
        <f>IF(COUNTA(CitationInformation)=0,"",IF(INDEX(AuthorList[Author Name],$A47)="","",
CONCATENATE("  - &amp;AuthorListID",TEXT($A47,"0000"),
"  {CitationID: *CitationID0001",
", PersonID: *PersonID",TEXT(MATCH(INDEX(AuthorList[Author Name],$A47),People[Full Name],0),"0000"),
", AuthorOrder: ",INDEX(AuthorList[Author Number],$A47),"}")))</f>
        <v>#REF!</v>
      </c>
      <c r="K47" t="str">
        <f>IF(INDEX(SamplingFeatures[Feature Code],$A47)="","",
CONCATENATE("  - &amp;SamplingFeatureID",TEXT($A47,"0000"),
" {","SamplingFeatureUUID:  ",CHAR(34),INDEX(SamplingFeatures[Sampling Feature UUID],$A47),CHAR(34),
", SamplingFeatureTypeCV:  ",CHAR(34),INDEX(SamplingFeatures[Sampling Feature Type],$A47),CHAR(34),
", SamplingFeatureCode:  ",CHAR(34),INDEX(SamplingFeatures[Feature Code],$A47),CHAR(34),
", SamplingFeatureName:  ",CHAR(34),INDEX(SamplingFeatures[Feature Name],$A47),CHAR(34),
", SamplingFeatureDescription:  ",CHAR(34),INDEX(SamplingFeatures[Feature Description],$A47),CHAR(34),
", SamplingFeatureGeotypeCV:  ",CHAR(34),INDEX(SamplingFeatures[Feature Geo Type],$A47),CHAR(34),
", FeatureGeometry:  ",CHAR(34),INDEX(SamplingFeatures[Feature Geometry],$A47),CHAR(34),
", Elevation_m:  ",CHAR(34),INDEX(SamplingFeatures[Elevation_m],$A47),CHAR(34),
", ElevationDatumCV:  ",CHAR(34),ElevationDatum,CHAR(34),"}"))</f>
        <v/>
      </c>
      <c r="L47" t="str">
        <f>IF(INDEX(SamplingFeatures[Sampling Feature Type],$A47)&lt;&gt;"Site","",
CONCATENATE("  - &amp;SiteID",TEXT(SUMPRODUCT(--($L$3:$L46&lt;&gt;"")),"0000"),
" {","SamplingFeatureID:  *SamplingFeatureID",TEXT($A47,"0000"),
", SiteTypeCV:  ",CHAR(34),INDEX(Sites[Site Type],$A47),CHAR(34),
", Latitude:  ",INDEX(Sites[Latitude],$A47),
", Longitude:  ",INDEX(Sites[Longitude],$A47),
", SRSName:  ",CHAR(34),LatLonDatum,CHAR(34),"}"))</f>
        <v/>
      </c>
      <c r="M47" t="str">
        <f>IF(INDEX(SamplingFeatures[Sampling Feature Type],$A47)&lt;&gt;"Specimen","",
CONCATENATE("  - &amp;SpecimenID",TEXT(SUMPRODUCT(--($M$3:$M46&lt;&gt;"")),"0000"),
" {","SamplingFeatureID:  *SamplingFeatureID",TEXT($A47,"0000"),
", SpecimenTypeCV:  ",CHAR(34),INDEX(Specimens[Specimen Type],$A47),CHAR(34),
", SpecimenMediumCV:  ",INDEX(Specimens[Specimen Medium],$A47),
", IsFieldSpecimen:  ",CHAR(34),INDEX(Specimens[Is Field Specimen?],$A47),CHAR(34),"}"))</f>
        <v/>
      </c>
      <c r="N47" t="e">
        <f>IF(COUNTA(SpatialOffsets[])=0,"", IF(INDEX(SpatialOffsets[Spatial Offset Type],$A47)="","",
CONCATENATE("  - &amp;SpatialOffsetID",TEXT($A47,"0000"),
" {","SpatialOffsetTypeCV:  ",CHAR(34),INDEX(SpatialOffsets[Spatial Offset Type],$A47),CHAR(34),
", Offset1Value:  ",INDEX(SpatialOffsets[Offset 1 Value],$A47),
", Offset1UnitID:  ",CHAR(34),INDEX(SpatialOffsets[Offset 1 Unit],$A47),CHAR(34),
", Offset2Value:  ",INDEX(SpatialOffsets[Offset 2 Value],$A47),
", Offset2UnitID:  ",CHAR(34),INDEX(SpatialOffsets[Offset 2 Unit],$A47),CHAR(34),
", Offset3Value:  ",INDEX(SpatialOffsets[Offset 3 Value],$A47),
", Offset3UnitID:  ",CHAR(34),INDEX(SpatialOffsets[Offset 3 Unit],$A47),CHAR(34),,"}")))</f>
        <v>#REF!</v>
      </c>
      <c r="O47" t="e">
        <f>IF(COUNTA(RelatedFeatures[])=0,"", IF(INDEX(RelatedFeatures[First Sampling Feature Code],$A47)="","",
CONCATENATE("  - &amp;RelationID",TEXT($A47,"0000"),
" {","SamplingFeatureID:  *SamplingFeatureID",TEXT(MATCH(INDEX(RelatedFeatures[First Sampling Feature Code],$A47),SamplingFeatures[Feature Code],0),"0000"),
", RelationshipTypeCV:  ",CHAR(34),INDEX(RelatedFeatures[Relationship Type],$A47),CHAR(34),
", RelatedFeatureID: *SamplingFeatureID",TEXT(MATCH(INDEX(RelatedFeatures[Second Sampling Feature Code],$A47),SamplingFeatures[Feature Code],0),"0000"),
", SpatialOffsetID:  ",IF(INDEX(RelatedFeatures[Offset Number],$A47)="","",CONCATENATE("*SpatialOffsetID",TEXT(INDEX(RelatedFeatures[Offset Number],$A47),"0000"))),"}")))</f>
        <v>#REF!</v>
      </c>
      <c r="P47" t="e">
        <f>IF(INDEX(Methods[Method Type],$A47)="","",
CONCATENATE("  - &amp;MethodID",TEXT($A47,"0000"),
" {","MethodTypeCV:  ",CHAR(34),INDEX(Methods[Method Type],$A47),CHAR(34),
", MethodCode:  ",CHAR(34),INDEX(Methods[Method Code],$A47),CHAR(34),
", MethodName:  ",CHAR(34),INDEX(Methods[Method Name],$A47),CHAR(34),
", MethodDescription:  ",CHAR(34),INDEX(Methods[Method Description],$A47),CHAR(34),
", MethodLink:  ",CHAR(34),INDEX(Methods[Method Link],$A47),CHAR(34),
", OrganizationID: *OrganizationID",TEXT(MATCH(INDEX(Methods[Organization Name],$A47),Organizations[Organization Name],0),"0000"),"}"))</f>
        <v>#REF!</v>
      </c>
      <c r="Q47" t="e">
        <f>IF(INDEX(Variables[Variable Type],$A47)="","",
CONCATENATE("  - &amp;VariableID",TEXT($A47,"0000"),
" {","VariableTypeCV:  ",CHAR(34),INDEX(Variables[Variable Type],$A47),CHAR(34),
", VariableCode:  ",CHAR(34),INDEX(Variables[Variable Code],$A47),CHAR(34),
", VariableNameCV:  ",CHAR(34),INDEX(Variables[Variable Name],$A47),CHAR(34),
", VariableDefinition:  ",CHAR(34),INDEX(Variables[Variable Definition],$A47),CHAR(34),
", SpecciationCV:  ",CHAR(34),INDEX(Variables[Speciation],$A47),CHAR(34),
", NoDataValue:  ",CHAR(34),INDEX(Variables[No Data Value],$A47),CHAR(34),"}"))</f>
        <v>#REF!</v>
      </c>
    </row>
    <row r="48" spans="1:17" x14ac:dyDescent="0.25">
      <c r="A48">
        <v>45</v>
      </c>
      <c r="D48" t="e">
        <f>IF(INDEX(People[First Name],$A48)="","",
CONCATENATE("  - &amp;PersonID",TEXT($A48,"0000"),
" {","PersonFirstName:  ",CHAR(34),INDEX(People[First Name],$A48),CHAR(34),
", PersonMiddleName:  ",CHAR(34),INDEX(People[Middle Name],$A48),CHAR(34),
", PersonLastName:  ",CHAR(34),INDEX(People[Last Name],$A48),CHAR(34),"}"))</f>
        <v>#REF!</v>
      </c>
      <c r="E48" t="e">
        <f>IF(INDEX(Organizations[Organization Type '[CV']],$A48)="","",
CONCATENATE("  - &amp;OrganizationID",TEXT($A48,"0000"),
" {","OrganizationTypeCV:  ",CHAR(34),INDEX(Organizations[Organization Type '[CV']],$A48),CHAR(34),
", OrganizationCode:  ",CHAR(34),INDEX(Organizations[Organization Code],$A48),CHAR(34),
", OrganizationName:  ",CHAR(34),INDEX(Organizations[Organization Name],$A48),CHAR(34),
", OrganizationDescription:  ",CHAR(34),INDEX(Organizations[Organization Description],$A48),CHAR(34),
", OrganizationLink:  ",CHAR(34),INDEX(Organizations[Organization Link],$A48),CHAR(34),"}"))</f>
        <v>#REF!</v>
      </c>
      <c r="F48" t="e">
        <f>IF(INDEX(People[First Name],$A48)="","",
CONCATENATE("  - &amp;AffiliationID",TEXT($A48,"0000"),
" {PersonID: *PersonID",TEXT($A48,"0000"),
", OrganizationID: *OrganizationID",TEXT(MATCH(INDEX(People[Organization Name],$A48),Organizations[Organization Name],0),"0000"),
", IsPrimaryOrganizationContact: , AffiliationStartDate: , AffiliationEndDate: , PrimaryPhone: ",
", PrimaryEmail: ",CHAR(34),INDEX(People[Primary Email],$A48),CHAR(34),
", PrimaryAddress: ",CHAR(34),INDEX(People[Primary Address],$A48),CHAR(34),
", PersonLink: }"))</f>
        <v>#REF!</v>
      </c>
      <c r="H48" t="e">
        <f>IF(COUNTA(CitationInformation)=0,"",IF(INDEX(AuthorList[Author Name],$A48)="","",
CONCATENATE("  - &amp;AuthorListID",TEXT($A48,"0000"),
"  {CitationID: *CitationID0001",
", PersonID: *PersonID",TEXT(MATCH(INDEX(AuthorList[Author Name],$A48),People[Full Name],0),"0000"),
", AuthorOrder: ",INDEX(AuthorList[Author Number],$A48),"}")))</f>
        <v>#REF!</v>
      </c>
      <c r="K48" t="str">
        <f>IF(INDEX(SamplingFeatures[Feature Code],$A48)="","",
CONCATENATE("  - &amp;SamplingFeatureID",TEXT($A48,"0000"),
" {","SamplingFeatureUUID:  ",CHAR(34),INDEX(SamplingFeatures[Sampling Feature UUID],$A48),CHAR(34),
", SamplingFeatureTypeCV:  ",CHAR(34),INDEX(SamplingFeatures[Sampling Feature Type],$A48),CHAR(34),
", SamplingFeatureCode:  ",CHAR(34),INDEX(SamplingFeatures[Feature Code],$A48),CHAR(34),
", SamplingFeatureName:  ",CHAR(34),INDEX(SamplingFeatures[Feature Name],$A48),CHAR(34),
", SamplingFeatureDescription:  ",CHAR(34),INDEX(SamplingFeatures[Feature Description],$A48),CHAR(34),
", SamplingFeatureGeotypeCV:  ",CHAR(34),INDEX(SamplingFeatures[Feature Geo Type],$A48),CHAR(34),
", FeatureGeometry:  ",CHAR(34),INDEX(SamplingFeatures[Feature Geometry],$A48),CHAR(34),
", Elevation_m:  ",CHAR(34),INDEX(SamplingFeatures[Elevation_m],$A48),CHAR(34),
", ElevationDatumCV:  ",CHAR(34),ElevationDatum,CHAR(34),"}"))</f>
        <v/>
      </c>
      <c r="L48" t="str">
        <f>IF(INDEX(SamplingFeatures[Sampling Feature Type],$A48)&lt;&gt;"Site","",
CONCATENATE("  - &amp;SiteID",TEXT(SUMPRODUCT(--($L$3:$L47&lt;&gt;"")),"0000"),
" {","SamplingFeatureID:  *SamplingFeatureID",TEXT($A48,"0000"),
", SiteTypeCV:  ",CHAR(34),INDEX(Sites[Site Type],$A48),CHAR(34),
", Latitude:  ",INDEX(Sites[Latitude],$A48),
", Longitude:  ",INDEX(Sites[Longitude],$A48),
", SRSName:  ",CHAR(34),LatLonDatum,CHAR(34),"}"))</f>
        <v/>
      </c>
      <c r="M48" t="str">
        <f>IF(INDEX(SamplingFeatures[Sampling Feature Type],$A48)&lt;&gt;"Specimen","",
CONCATENATE("  - &amp;SpecimenID",TEXT(SUMPRODUCT(--($M$3:$M47&lt;&gt;"")),"0000"),
" {","SamplingFeatureID:  *SamplingFeatureID",TEXT($A48,"0000"),
", SpecimenTypeCV:  ",CHAR(34),INDEX(Specimens[Specimen Type],$A48),CHAR(34),
", SpecimenMediumCV:  ",INDEX(Specimens[Specimen Medium],$A48),
", IsFieldSpecimen:  ",CHAR(34),INDEX(Specimens[Is Field Specimen?],$A48),CHAR(34),"}"))</f>
        <v/>
      </c>
      <c r="N48" t="e">
        <f>IF(COUNTA(SpatialOffsets[])=0,"", IF(INDEX(SpatialOffsets[Spatial Offset Type],$A48)="","",
CONCATENATE("  - &amp;SpatialOffsetID",TEXT($A48,"0000"),
" {","SpatialOffsetTypeCV:  ",CHAR(34),INDEX(SpatialOffsets[Spatial Offset Type],$A48),CHAR(34),
", Offset1Value:  ",INDEX(SpatialOffsets[Offset 1 Value],$A48),
", Offset1UnitID:  ",CHAR(34),INDEX(SpatialOffsets[Offset 1 Unit],$A48),CHAR(34),
", Offset2Value:  ",INDEX(SpatialOffsets[Offset 2 Value],$A48),
", Offset2UnitID:  ",CHAR(34),INDEX(SpatialOffsets[Offset 2 Unit],$A48),CHAR(34),
", Offset3Value:  ",INDEX(SpatialOffsets[Offset 3 Value],$A48),
", Offset3UnitID:  ",CHAR(34),INDEX(SpatialOffsets[Offset 3 Unit],$A48),CHAR(34),,"}")))</f>
        <v>#REF!</v>
      </c>
      <c r="O48" t="e">
        <f>IF(COUNTA(RelatedFeatures[])=0,"", IF(INDEX(RelatedFeatures[First Sampling Feature Code],$A48)="","",
CONCATENATE("  - &amp;RelationID",TEXT($A48,"0000"),
" {","SamplingFeatureID:  *SamplingFeatureID",TEXT(MATCH(INDEX(RelatedFeatures[First Sampling Feature Code],$A48),SamplingFeatures[Feature Code],0),"0000"),
", RelationshipTypeCV:  ",CHAR(34),INDEX(RelatedFeatures[Relationship Type],$A48),CHAR(34),
", RelatedFeatureID: *SamplingFeatureID",TEXT(MATCH(INDEX(RelatedFeatures[Second Sampling Feature Code],$A48),SamplingFeatures[Feature Code],0),"0000"),
", SpatialOffsetID:  ",IF(INDEX(RelatedFeatures[Offset Number],$A48)="","",CONCATENATE("*SpatialOffsetID",TEXT(INDEX(RelatedFeatures[Offset Number],$A48),"0000"))),"}")))</f>
        <v>#REF!</v>
      </c>
      <c r="P48" t="e">
        <f>IF(INDEX(Methods[Method Type],$A48)="","",
CONCATENATE("  - &amp;MethodID",TEXT($A48,"0000"),
" {","MethodTypeCV:  ",CHAR(34),INDEX(Methods[Method Type],$A48),CHAR(34),
", MethodCode:  ",CHAR(34),INDEX(Methods[Method Code],$A48),CHAR(34),
", MethodName:  ",CHAR(34),INDEX(Methods[Method Name],$A48),CHAR(34),
", MethodDescription:  ",CHAR(34),INDEX(Methods[Method Description],$A48),CHAR(34),
", MethodLink:  ",CHAR(34),INDEX(Methods[Method Link],$A48),CHAR(34),
", OrganizationID: *OrganizationID",TEXT(MATCH(INDEX(Methods[Organization Name],$A48),Organizations[Organization Name],0),"0000"),"}"))</f>
        <v>#REF!</v>
      </c>
      <c r="Q48" t="e">
        <f>IF(INDEX(Variables[Variable Type],$A48)="","",
CONCATENATE("  - &amp;VariableID",TEXT($A48,"0000"),
" {","VariableTypeCV:  ",CHAR(34),INDEX(Variables[Variable Type],$A48),CHAR(34),
", VariableCode:  ",CHAR(34),INDEX(Variables[Variable Code],$A48),CHAR(34),
", VariableNameCV:  ",CHAR(34),INDEX(Variables[Variable Name],$A48),CHAR(34),
", VariableDefinition:  ",CHAR(34),INDEX(Variables[Variable Definition],$A48),CHAR(34),
", SpecciationCV:  ",CHAR(34),INDEX(Variables[Speciation],$A48),CHAR(34),
", NoDataValue:  ",CHAR(34),INDEX(Variables[No Data Value],$A48),CHAR(34),"}"))</f>
        <v>#REF!</v>
      </c>
    </row>
    <row r="49" spans="1:17" x14ac:dyDescent="0.25">
      <c r="A49">
        <v>46</v>
      </c>
      <c r="D49" t="e">
        <f>IF(INDEX(People[First Name],$A49)="","",
CONCATENATE("  - &amp;PersonID",TEXT($A49,"0000"),
" {","PersonFirstName:  ",CHAR(34),INDEX(People[First Name],$A49),CHAR(34),
", PersonMiddleName:  ",CHAR(34),INDEX(People[Middle Name],$A49),CHAR(34),
", PersonLastName:  ",CHAR(34),INDEX(People[Last Name],$A49),CHAR(34),"}"))</f>
        <v>#REF!</v>
      </c>
      <c r="E49" t="e">
        <f>IF(INDEX(Organizations[Organization Type '[CV']],$A49)="","",
CONCATENATE("  - &amp;OrganizationID",TEXT($A49,"0000"),
" {","OrganizationTypeCV:  ",CHAR(34),INDEX(Organizations[Organization Type '[CV']],$A49),CHAR(34),
", OrganizationCode:  ",CHAR(34),INDEX(Organizations[Organization Code],$A49),CHAR(34),
", OrganizationName:  ",CHAR(34),INDEX(Organizations[Organization Name],$A49),CHAR(34),
", OrganizationDescription:  ",CHAR(34),INDEX(Organizations[Organization Description],$A49),CHAR(34),
", OrganizationLink:  ",CHAR(34),INDEX(Organizations[Organization Link],$A49),CHAR(34),"}"))</f>
        <v>#REF!</v>
      </c>
      <c r="F49" t="e">
        <f>IF(INDEX(People[First Name],$A49)="","",
CONCATENATE("  - &amp;AffiliationID",TEXT($A49,"0000"),
" {PersonID: *PersonID",TEXT($A49,"0000"),
", OrganizationID: *OrganizationID",TEXT(MATCH(INDEX(People[Organization Name],$A49),Organizations[Organization Name],0),"0000"),
", IsPrimaryOrganizationContact: , AffiliationStartDate: , AffiliationEndDate: , PrimaryPhone: ",
", PrimaryEmail: ",CHAR(34),INDEX(People[Primary Email],$A49),CHAR(34),
", PrimaryAddress: ",CHAR(34),INDEX(People[Primary Address],$A49),CHAR(34),
", PersonLink: }"))</f>
        <v>#REF!</v>
      </c>
      <c r="H49" t="e">
        <f>IF(COUNTA(CitationInformation)=0,"",IF(INDEX(AuthorList[Author Name],$A49)="","",
CONCATENATE("  - &amp;AuthorListID",TEXT($A49,"0000"),
"  {CitationID: *CitationID0001",
", PersonID: *PersonID",TEXT(MATCH(INDEX(AuthorList[Author Name],$A49),People[Full Name],0),"0000"),
", AuthorOrder: ",INDEX(AuthorList[Author Number],$A49),"}")))</f>
        <v>#REF!</v>
      </c>
      <c r="K49" t="str">
        <f>IF(INDEX(SamplingFeatures[Feature Code],$A49)="","",
CONCATENATE("  - &amp;SamplingFeatureID",TEXT($A49,"0000"),
" {","SamplingFeatureUUID:  ",CHAR(34),INDEX(SamplingFeatures[Sampling Feature UUID],$A49),CHAR(34),
", SamplingFeatureTypeCV:  ",CHAR(34),INDEX(SamplingFeatures[Sampling Feature Type],$A49),CHAR(34),
", SamplingFeatureCode:  ",CHAR(34),INDEX(SamplingFeatures[Feature Code],$A49),CHAR(34),
", SamplingFeatureName:  ",CHAR(34),INDEX(SamplingFeatures[Feature Name],$A49),CHAR(34),
", SamplingFeatureDescription:  ",CHAR(34),INDEX(SamplingFeatures[Feature Description],$A49),CHAR(34),
", SamplingFeatureGeotypeCV:  ",CHAR(34),INDEX(SamplingFeatures[Feature Geo Type],$A49),CHAR(34),
", FeatureGeometry:  ",CHAR(34),INDEX(SamplingFeatures[Feature Geometry],$A49),CHAR(34),
", Elevation_m:  ",CHAR(34),INDEX(SamplingFeatures[Elevation_m],$A49),CHAR(34),
", ElevationDatumCV:  ",CHAR(34),ElevationDatum,CHAR(34),"}"))</f>
        <v/>
      </c>
      <c r="L49" t="str">
        <f>IF(INDEX(SamplingFeatures[Sampling Feature Type],$A49)&lt;&gt;"Site","",
CONCATENATE("  - &amp;SiteID",TEXT(SUMPRODUCT(--($L$3:$L48&lt;&gt;"")),"0000"),
" {","SamplingFeatureID:  *SamplingFeatureID",TEXT($A49,"0000"),
", SiteTypeCV:  ",CHAR(34),INDEX(Sites[Site Type],$A49),CHAR(34),
", Latitude:  ",INDEX(Sites[Latitude],$A49),
", Longitude:  ",INDEX(Sites[Longitude],$A49),
", SRSName:  ",CHAR(34),LatLonDatum,CHAR(34),"}"))</f>
        <v/>
      </c>
      <c r="M49" t="str">
        <f>IF(INDEX(SamplingFeatures[Sampling Feature Type],$A49)&lt;&gt;"Specimen","",
CONCATENATE("  - &amp;SpecimenID",TEXT(SUMPRODUCT(--($M$3:$M48&lt;&gt;"")),"0000"),
" {","SamplingFeatureID:  *SamplingFeatureID",TEXT($A49,"0000"),
", SpecimenTypeCV:  ",CHAR(34),INDEX(Specimens[Specimen Type],$A49),CHAR(34),
", SpecimenMediumCV:  ",INDEX(Specimens[Specimen Medium],$A49),
", IsFieldSpecimen:  ",CHAR(34),INDEX(Specimens[Is Field Specimen?],$A49),CHAR(34),"}"))</f>
        <v/>
      </c>
      <c r="N49" t="e">
        <f>IF(COUNTA(SpatialOffsets[])=0,"", IF(INDEX(SpatialOffsets[Spatial Offset Type],$A49)="","",
CONCATENATE("  - &amp;SpatialOffsetID",TEXT($A49,"0000"),
" {","SpatialOffsetTypeCV:  ",CHAR(34),INDEX(SpatialOffsets[Spatial Offset Type],$A49),CHAR(34),
", Offset1Value:  ",INDEX(SpatialOffsets[Offset 1 Value],$A49),
", Offset1UnitID:  ",CHAR(34),INDEX(SpatialOffsets[Offset 1 Unit],$A49),CHAR(34),
", Offset2Value:  ",INDEX(SpatialOffsets[Offset 2 Value],$A49),
", Offset2UnitID:  ",CHAR(34),INDEX(SpatialOffsets[Offset 2 Unit],$A49),CHAR(34),
", Offset3Value:  ",INDEX(SpatialOffsets[Offset 3 Value],$A49),
", Offset3UnitID:  ",CHAR(34),INDEX(SpatialOffsets[Offset 3 Unit],$A49),CHAR(34),,"}")))</f>
        <v>#REF!</v>
      </c>
      <c r="O49" t="e">
        <f>IF(COUNTA(RelatedFeatures[])=0,"", IF(INDEX(RelatedFeatures[First Sampling Feature Code],$A49)="","",
CONCATENATE("  - &amp;RelationID",TEXT($A49,"0000"),
" {","SamplingFeatureID:  *SamplingFeatureID",TEXT(MATCH(INDEX(RelatedFeatures[First Sampling Feature Code],$A49),SamplingFeatures[Feature Code],0),"0000"),
", RelationshipTypeCV:  ",CHAR(34),INDEX(RelatedFeatures[Relationship Type],$A49),CHAR(34),
", RelatedFeatureID: *SamplingFeatureID",TEXT(MATCH(INDEX(RelatedFeatures[Second Sampling Feature Code],$A49),SamplingFeatures[Feature Code],0),"0000"),
", SpatialOffsetID:  ",IF(INDEX(RelatedFeatures[Offset Number],$A49)="","",CONCATENATE("*SpatialOffsetID",TEXT(INDEX(RelatedFeatures[Offset Number],$A49),"0000"))),"}")))</f>
        <v>#REF!</v>
      </c>
      <c r="P49" t="e">
        <f>IF(INDEX(Methods[Method Type],$A49)="","",
CONCATENATE("  - &amp;MethodID",TEXT($A49,"0000"),
" {","MethodTypeCV:  ",CHAR(34),INDEX(Methods[Method Type],$A49),CHAR(34),
", MethodCode:  ",CHAR(34),INDEX(Methods[Method Code],$A49),CHAR(34),
", MethodName:  ",CHAR(34),INDEX(Methods[Method Name],$A49),CHAR(34),
", MethodDescription:  ",CHAR(34),INDEX(Methods[Method Description],$A49),CHAR(34),
", MethodLink:  ",CHAR(34),INDEX(Methods[Method Link],$A49),CHAR(34),
", OrganizationID: *OrganizationID",TEXT(MATCH(INDEX(Methods[Organization Name],$A49),Organizations[Organization Name],0),"0000"),"}"))</f>
        <v>#REF!</v>
      </c>
      <c r="Q49" t="e">
        <f>IF(INDEX(Variables[Variable Type],$A49)="","",
CONCATENATE("  - &amp;VariableID",TEXT($A49,"0000"),
" {","VariableTypeCV:  ",CHAR(34),INDEX(Variables[Variable Type],$A49),CHAR(34),
", VariableCode:  ",CHAR(34),INDEX(Variables[Variable Code],$A49),CHAR(34),
", VariableNameCV:  ",CHAR(34),INDEX(Variables[Variable Name],$A49),CHAR(34),
", VariableDefinition:  ",CHAR(34),INDEX(Variables[Variable Definition],$A49),CHAR(34),
", SpecciationCV:  ",CHAR(34),INDEX(Variables[Speciation],$A49),CHAR(34),
", NoDataValue:  ",CHAR(34),INDEX(Variables[No Data Value],$A49),CHAR(34),"}"))</f>
        <v>#REF!</v>
      </c>
    </row>
    <row r="50" spans="1:17" x14ac:dyDescent="0.25">
      <c r="A50">
        <v>47</v>
      </c>
      <c r="D50" t="e">
        <f>IF(INDEX(People[First Name],$A50)="","",
CONCATENATE("  - &amp;PersonID",TEXT($A50,"0000"),
" {","PersonFirstName:  ",CHAR(34),INDEX(People[First Name],$A50),CHAR(34),
", PersonMiddleName:  ",CHAR(34),INDEX(People[Middle Name],$A50),CHAR(34),
", PersonLastName:  ",CHAR(34),INDEX(People[Last Name],$A50),CHAR(34),"}"))</f>
        <v>#REF!</v>
      </c>
      <c r="E50" t="e">
        <f>IF(INDEX(Organizations[Organization Type '[CV']],$A50)="","",
CONCATENATE("  - &amp;OrganizationID",TEXT($A50,"0000"),
" {","OrganizationTypeCV:  ",CHAR(34),INDEX(Organizations[Organization Type '[CV']],$A50),CHAR(34),
", OrganizationCode:  ",CHAR(34),INDEX(Organizations[Organization Code],$A50),CHAR(34),
", OrganizationName:  ",CHAR(34),INDEX(Organizations[Organization Name],$A50),CHAR(34),
", OrganizationDescription:  ",CHAR(34),INDEX(Organizations[Organization Description],$A50),CHAR(34),
", OrganizationLink:  ",CHAR(34),INDEX(Organizations[Organization Link],$A50),CHAR(34),"}"))</f>
        <v>#REF!</v>
      </c>
      <c r="F50" t="e">
        <f>IF(INDEX(People[First Name],$A50)="","",
CONCATENATE("  - &amp;AffiliationID",TEXT($A50,"0000"),
" {PersonID: *PersonID",TEXT($A50,"0000"),
", OrganizationID: *OrganizationID",TEXT(MATCH(INDEX(People[Organization Name],$A50),Organizations[Organization Name],0),"0000"),
", IsPrimaryOrganizationContact: , AffiliationStartDate: , AffiliationEndDate: , PrimaryPhone: ",
", PrimaryEmail: ",CHAR(34),INDEX(People[Primary Email],$A50),CHAR(34),
", PrimaryAddress: ",CHAR(34),INDEX(People[Primary Address],$A50),CHAR(34),
", PersonLink: }"))</f>
        <v>#REF!</v>
      </c>
      <c r="H50" t="e">
        <f>IF(COUNTA(CitationInformation)=0,"",IF(INDEX(AuthorList[Author Name],$A50)="","",
CONCATENATE("  - &amp;AuthorListID",TEXT($A50,"0000"),
"  {CitationID: *CitationID0001",
", PersonID: *PersonID",TEXT(MATCH(INDEX(AuthorList[Author Name],$A50),People[Full Name],0),"0000"),
", AuthorOrder: ",INDEX(AuthorList[Author Number],$A50),"}")))</f>
        <v>#REF!</v>
      </c>
      <c r="K50" t="str">
        <f>IF(INDEX(SamplingFeatures[Feature Code],$A50)="","",
CONCATENATE("  - &amp;SamplingFeatureID",TEXT($A50,"0000"),
" {","SamplingFeatureUUID:  ",CHAR(34),INDEX(SamplingFeatures[Sampling Feature UUID],$A50),CHAR(34),
", SamplingFeatureTypeCV:  ",CHAR(34),INDEX(SamplingFeatures[Sampling Feature Type],$A50),CHAR(34),
", SamplingFeatureCode:  ",CHAR(34),INDEX(SamplingFeatures[Feature Code],$A50),CHAR(34),
", SamplingFeatureName:  ",CHAR(34),INDEX(SamplingFeatures[Feature Name],$A50),CHAR(34),
", SamplingFeatureDescription:  ",CHAR(34),INDEX(SamplingFeatures[Feature Description],$A50),CHAR(34),
", SamplingFeatureGeotypeCV:  ",CHAR(34),INDEX(SamplingFeatures[Feature Geo Type],$A50),CHAR(34),
", FeatureGeometry:  ",CHAR(34),INDEX(SamplingFeatures[Feature Geometry],$A50),CHAR(34),
", Elevation_m:  ",CHAR(34),INDEX(SamplingFeatures[Elevation_m],$A50),CHAR(34),
", ElevationDatumCV:  ",CHAR(34),ElevationDatum,CHAR(34),"}"))</f>
        <v/>
      </c>
      <c r="L50" t="str">
        <f>IF(INDEX(SamplingFeatures[Sampling Feature Type],$A50)&lt;&gt;"Site","",
CONCATENATE("  - &amp;SiteID",TEXT(SUMPRODUCT(--($L$3:$L49&lt;&gt;"")),"0000"),
" {","SamplingFeatureID:  *SamplingFeatureID",TEXT($A50,"0000"),
", SiteTypeCV:  ",CHAR(34),INDEX(Sites[Site Type],$A50),CHAR(34),
", Latitude:  ",INDEX(Sites[Latitude],$A50),
", Longitude:  ",INDEX(Sites[Longitude],$A50),
", SRSName:  ",CHAR(34),LatLonDatum,CHAR(34),"}"))</f>
        <v/>
      </c>
      <c r="M50" t="str">
        <f>IF(INDEX(SamplingFeatures[Sampling Feature Type],$A50)&lt;&gt;"Specimen","",
CONCATENATE("  - &amp;SpecimenID",TEXT(SUMPRODUCT(--($M$3:$M49&lt;&gt;"")),"0000"),
" {","SamplingFeatureID:  *SamplingFeatureID",TEXT($A50,"0000"),
", SpecimenTypeCV:  ",CHAR(34),INDEX(Specimens[Specimen Type],$A50),CHAR(34),
", SpecimenMediumCV:  ",INDEX(Specimens[Specimen Medium],$A50),
", IsFieldSpecimen:  ",CHAR(34),INDEX(Specimens[Is Field Specimen?],$A50),CHAR(34),"}"))</f>
        <v/>
      </c>
      <c r="N50" t="e">
        <f>IF(COUNTA(SpatialOffsets[])=0,"", IF(INDEX(SpatialOffsets[Spatial Offset Type],$A50)="","",
CONCATENATE("  - &amp;SpatialOffsetID",TEXT($A50,"0000"),
" {","SpatialOffsetTypeCV:  ",CHAR(34),INDEX(SpatialOffsets[Spatial Offset Type],$A50),CHAR(34),
", Offset1Value:  ",INDEX(SpatialOffsets[Offset 1 Value],$A50),
", Offset1UnitID:  ",CHAR(34),INDEX(SpatialOffsets[Offset 1 Unit],$A50),CHAR(34),
", Offset2Value:  ",INDEX(SpatialOffsets[Offset 2 Value],$A50),
", Offset2UnitID:  ",CHAR(34),INDEX(SpatialOffsets[Offset 2 Unit],$A50),CHAR(34),
", Offset3Value:  ",INDEX(SpatialOffsets[Offset 3 Value],$A50),
", Offset3UnitID:  ",CHAR(34),INDEX(SpatialOffsets[Offset 3 Unit],$A50),CHAR(34),,"}")))</f>
        <v>#REF!</v>
      </c>
      <c r="O50" t="e">
        <f>IF(COUNTA(RelatedFeatures[])=0,"", IF(INDEX(RelatedFeatures[First Sampling Feature Code],$A50)="","",
CONCATENATE("  - &amp;RelationID",TEXT($A50,"0000"),
" {","SamplingFeatureID:  *SamplingFeatureID",TEXT(MATCH(INDEX(RelatedFeatures[First Sampling Feature Code],$A50),SamplingFeatures[Feature Code],0),"0000"),
", RelationshipTypeCV:  ",CHAR(34),INDEX(RelatedFeatures[Relationship Type],$A50),CHAR(34),
", RelatedFeatureID: *SamplingFeatureID",TEXT(MATCH(INDEX(RelatedFeatures[Second Sampling Feature Code],$A50),SamplingFeatures[Feature Code],0),"0000"),
", SpatialOffsetID:  ",IF(INDEX(RelatedFeatures[Offset Number],$A50)="","",CONCATENATE("*SpatialOffsetID",TEXT(INDEX(RelatedFeatures[Offset Number],$A50),"0000"))),"}")))</f>
        <v>#REF!</v>
      </c>
      <c r="P50" t="e">
        <f>IF(INDEX(Methods[Method Type],$A50)="","",
CONCATENATE("  - &amp;MethodID",TEXT($A50,"0000"),
" {","MethodTypeCV:  ",CHAR(34),INDEX(Methods[Method Type],$A50),CHAR(34),
", MethodCode:  ",CHAR(34),INDEX(Methods[Method Code],$A50),CHAR(34),
", MethodName:  ",CHAR(34),INDEX(Methods[Method Name],$A50),CHAR(34),
", MethodDescription:  ",CHAR(34),INDEX(Methods[Method Description],$A50),CHAR(34),
", MethodLink:  ",CHAR(34),INDEX(Methods[Method Link],$A50),CHAR(34),
", OrganizationID: *OrganizationID",TEXT(MATCH(INDEX(Methods[Organization Name],$A50),Organizations[Organization Name],0),"0000"),"}"))</f>
        <v>#REF!</v>
      </c>
      <c r="Q50" t="e">
        <f>IF(INDEX(Variables[Variable Type],$A50)="","",
CONCATENATE("  - &amp;VariableID",TEXT($A50,"0000"),
" {","VariableTypeCV:  ",CHAR(34),INDEX(Variables[Variable Type],$A50),CHAR(34),
", VariableCode:  ",CHAR(34),INDEX(Variables[Variable Code],$A50),CHAR(34),
", VariableNameCV:  ",CHAR(34),INDEX(Variables[Variable Name],$A50),CHAR(34),
", VariableDefinition:  ",CHAR(34),INDEX(Variables[Variable Definition],$A50),CHAR(34),
", SpecciationCV:  ",CHAR(34),INDEX(Variables[Speciation],$A50),CHAR(34),
", NoDataValue:  ",CHAR(34),INDEX(Variables[No Data Value],$A50),CHAR(34),"}"))</f>
        <v>#REF!</v>
      </c>
    </row>
    <row r="51" spans="1:17" x14ac:dyDescent="0.25">
      <c r="A51">
        <v>48</v>
      </c>
      <c r="D51" t="e">
        <f>IF(INDEX(People[First Name],$A51)="","",
CONCATENATE("  - &amp;PersonID",TEXT($A51,"0000"),
" {","PersonFirstName:  ",CHAR(34),INDEX(People[First Name],$A51),CHAR(34),
", PersonMiddleName:  ",CHAR(34),INDEX(People[Middle Name],$A51),CHAR(34),
", PersonLastName:  ",CHAR(34),INDEX(People[Last Name],$A51),CHAR(34),"}"))</f>
        <v>#REF!</v>
      </c>
      <c r="E51" t="e">
        <f>IF(INDEX(Organizations[Organization Type '[CV']],$A51)="","",
CONCATENATE("  - &amp;OrganizationID",TEXT($A51,"0000"),
" {","OrganizationTypeCV:  ",CHAR(34),INDEX(Organizations[Organization Type '[CV']],$A51),CHAR(34),
", OrganizationCode:  ",CHAR(34),INDEX(Organizations[Organization Code],$A51),CHAR(34),
", OrganizationName:  ",CHAR(34),INDEX(Organizations[Organization Name],$A51),CHAR(34),
", OrganizationDescription:  ",CHAR(34),INDEX(Organizations[Organization Description],$A51),CHAR(34),
", OrganizationLink:  ",CHAR(34),INDEX(Organizations[Organization Link],$A51),CHAR(34),"}"))</f>
        <v>#REF!</v>
      </c>
      <c r="F51" t="e">
        <f>IF(INDEX(People[First Name],$A51)="","",
CONCATENATE("  - &amp;AffiliationID",TEXT($A51,"0000"),
" {PersonID: *PersonID",TEXT($A51,"0000"),
", OrganizationID: *OrganizationID",TEXT(MATCH(INDEX(People[Organization Name],$A51),Organizations[Organization Name],0),"0000"),
", IsPrimaryOrganizationContact: , AffiliationStartDate: , AffiliationEndDate: , PrimaryPhone: ",
", PrimaryEmail: ",CHAR(34),INDEX(People[Primary Email],$A51),CHAR(34),
", PrimaryAddress: ",CHAR(34),INDEX(People[Primary Address],$A51),CHAR(34),
", PersonLink: }"))</f>
        <v>#REF!</v>
      </c>
      <c r="H51" t="e">
        <f>IF(COUNTA(CitationInformation)=0,"",IF(INDEX(AuthorList[Author Name],$A51)="","",
CONCATENATE("  - &amp;AuthorListID",TEXT($A51,"0000"),
"  {CitationID: *CitationID0001",
", PersonID: *PersonID",TEXT(MATCH(INDEX(AuthorList[Author Name],$A51),People[Full Name],0),"0000"),
", AuthorOrder: ",INDEX(AuthorList[Author Number],$A51),"}")))</f>
        <v>#REF!</v>
      </c>
      <c r="K51" t="str">
        <f>IF(INDEX(SamplingFeatures[Feature Code],$A51)="","",
CONCATENATE("  - &amp;SamplingFeatureID",TEXT($A51,"0000"),
" {","SamplingFeatureUUID:  ",CHAR(34),INDEX(SamplingFeatures[Sampling Feature UUID],$A51),CHAR(34),
", SamplingFeatureTypeCV:  ",CHAR(34),INDEX(SamplingFeatures[Sampling Feature Type],$A51),CHAR(34),
", SamplingFeatureCode:  ",CHAR(34),INDEX(SamplingFeatures[Feature Code],$A51),CHAR(34),
", SamplingFeatureName:  ",CHAR(34),INDEX(SamplingFeatures[Feature Name],$A51),CHAR(34),
", SamplingFeatureDescription:  ",CHAR(34),INDEX(SamplingFeatures[Feature Description],$A51),CHAR(34),
", SamplingFeatureGeotypeCV:  ",CHAR(34),INDEX(SamplingFeatures[Feature Geo Type],$A51),CHAR(34),
", FeatureGeometry:  ",CHAR(34),INDEX(SamplingFeatures[Feature Geometry],$A51),CHAR(34),
", Elevation_m:  ",CHAR(34),INDEX(SamplingFeatures[Elevation_m],$A51),CHAR(34),
", ElevationDatumCV:  ",CHAR(34),ElevationDatum,CHAR(34),"}"))</f>
        <v/>
      </c>
      <c r="L51" t="str">
        <f>IF(INDEX(SamplingFeatures[Sampling Feature Type],$A51)&lt;&gt;"Site","",
CONCATENATE("  - &amp;SiteID",TEXT(SUMPRODUCT(--($L$3:$L50&lt;&gt;"")),"0000"),
" {","SamplingFeatureID:  *SamplingFeatureID",TEXT($A51,"0000"),
", SiteTypeCV:  ",CHAR(34),INDEX(Sites[Site Type],$A51),CHAR(34),
", Latitude:  ",INDEX(Sites[Latitude],$A51),
", Longitude:  ",INDEX(Sites[Longitude],$A51),
", SRSName:  ",CHAR(34),LatLonDatum,CHAR(34),"}"))</f>
        <v/>
      </c>
      <c r="M51" t="str">
        <f>IF(INDEX(SamplingFeatures[Sampling Feature Type],$A51)&lt;&gt;"Specimen","",
CONCATENATE("  - &amp;SpecimenID",TEXT(SUMPRODUCT(--($M$3:$M50&lt;&gt;"")),"0000"),
" {","SamplingFeatureID:  *SamplingFeatureID",TEXT($A51,"0000"),
", SpecimenTypeCV:  ",CHAR(34),INDEX(Specimens[Specimen Type],$A51),CHAR(34),
", SpecimenMediumCV:  ",INDEX(Specimens[Specimen Medium],$A51),
", IsFieldSpecimen:  ",CHAR(34),INDEX(Specimens[Is Field Specimen?],$A51),CHAR(34),"}"))</f>
        <v/>
      </c>
      <c r="N51" t="e">
        <f>IF(COUNTA(SpatialOffsets[])=0,"", IF(INDEX(SpatialOffsets[Spatial Offset Type],$A51)="","",
CONCATENATE("  - &amp;SpatialOffsetID",TEXT($A51,"0000"),
" {","SpatialOffsetTypeCV:  ",CHAR(34),INDEX(SpatialOffsets[Spatial Offset Type],$A51),CHAR(34),
", Offset1Value:  ",INDEX(SpatialOffsets[Offset 1 Value],$A51),
", Offset1UnitID:  ",CHAR(34),INDEX(SpatialOffsets[Offset 1 Unit],$A51),CHAR(34),
", Offset2Value:  ",INDEX(SpatialOffsets[Offset 2 Value],$A51),
", Offset2UnitID:  ",CHAR(34),INDEX(SpatialOffsets[Offset 2 Unit],$A51),CHAR(34),
", Offset3Value:  ",INDEX(SpatialOffsets[Offset 3 Value],$A51),
", Offset3UnitID:  ",CHAR(34),INDEX(SpatialOffsets[Offset 3 Unit],$A51),CHAR(34),,"}")))</f>
        <v>#REF!</v>
      </c>
      <c r="O51" t="e">
        <f>IF(COUNTA(RelatedFeatures[])=0,"", IF(INDEX(RelatedFeatures[First Sampling Feature Code],$A51)="","",
CONCATENATE("  - &amp;RelationID",TEXT($A51,"0000"),
" {","SamplingFeatureID:  *SamplingFeatureID",TEXT(MATCH(INDEX(RelatedFeatures[First Sampling Feature Code],$A51),SamplingFeatures[Feature Code],0),"0000"),
", RelationshipTypeCV:  ",CHAR(34),INDEX(RelatedFeatures[Relationship Type],$A51),CHAR(34),
", RelatedFeatureID: *SamplingFeatureID",TEXT(MATCH(INDEX(RelatedFeatures[Second Sampling Feature Code],$A51),SamplingFeatures[Feature Code],0),"0000"),
", SpatialOffsetID:  ",IF(INDEX(RelatedFeatures[Offset Number],$A51)="","",CONCATENATE("*SpatialOffsetID",TEXT(INDEX(RelatedFeatures[Offset Number],$A51),"0000"))),"}")))</f>
        <v>#REF!</v>
      </c>
      <c r="P51" t="e">
        <f>IF(INDEX(Methods[Method Type],$A51)="","",
CONCATENATE("  - &amp;MethodID",TEXT($A51,"0000"),
" {","MethodTypeCV:  ",CHAR(34),INDEX(Methods[Method Type],$A51),CHAR(34),
", MethodCode:  ",CHAR(34),INDEX(Methods[Method Code],$A51),CHAR(34),
", MethodName:  ",CHAR(34),INDEX(Methods[Method Name],$A51),CHAR(34),
", MethodDescription:  ",CHAR(34),INDEX(Methods[Method Description],$A51),CHAR(34),
", MethodLink:  ",CHAR(34),INDEX(Methods[Method Link],$A51),CHAR(34),
", OrganizationID: *OrganizationID",TEXT(MATCH(INDEX(Methods[Organization Name],$A51),Organizations[Organization Name],0),"0000"),"}"))</f>
        <v>#REF!</v>
      </c>
      <c r="Q51" t="e">
        <f>IF(INDEX(Variables[Variable Type],$A51)="","",
CONCATENATE("  - &amp;VariableID",TEXT($A51,"0000"),
" {","VariableTypeCV:  ",CHAR(34),INDEX(Variables[Variable Type],$A51),CHAR(34),
", VariableCode:  ",CHAR(34),INDEX(Variables[Variable Code],$A51),CHAR(34),
", VariableNameCV:  ",CHAR(34),INDEX(Variables[Variable Name],$A51),CHAR(34),
", VariableDefinition:  ",CHAR(34),INDEX(Variables[Variable Definition],$A51),CHAR(34),
", SpecciationCV:  ",CHAR(34),INDEX(Variables[Speciation],$A51),CHAR(34),
", NoDataValue:  ",CHAR(34),INDEX(Variables[No Data Value],$A51),CHAR(34),"}"))</f>
        <v>#REF!</v>
      </c>
    </row>
    <row r="52" spans="1:17" x14ac:dyDescent="0.25">
      <c r="A52">
        <v>49</v>
      </c>
      <c r="D52" t="e">
        <f>IF(INDEX(People[First Name],$A52)="","",
CONCATENATE("  - &amp;PersonID",TEXT($A52,"0000"),
" {","PersonFirstName:  ",CHAR(34),INDEX(People[First Name],$A52),CHAR(34),
", PersonMiddleName:  ",CHAR(34),INDEX(People[Middle Name],$A52),CHAR(34),
", PersonLastName:  ",CHAR(34),INDEX(People[Last Name],$A52),CHAR(34),"}"))</f>
        <v>#REF!</v>
      </c>
      <c r="E52" t="e">
        <f>IF(INDEX(Organizations[Organization Type '[CV']],$A52)="","",
CONCATENATE("  - &amp;OrganizationID",TEXT($A52,"0000"),
" {","OrganizationTypeCV:  ",CHAR(34),INDEX(Organizations[Organization Type '[CV']],$A52),CHAR(34),
", OrganizationCode:  ",CHAR(34),INDEX(Organizations[Organization Code],$A52),CHAR(34),
", OrganizationName:  ",CHAR(34),INDEX(Organizations[Organization Name],$A52),CHAR(34),
", OrganizationDescription:  ",CHAR(34),INDEX(Organizations[Organization Description],$A52),CHAR(34),
", OrganizationLink:  ",CHAR(34),INDEX(Organizations[Organization Link],$A52),CHAR(34),"}"))</f>
        <v>#REF!</v>
      </c>
      <c r="F52" t="e">
        <f>IF(INDEX(People[First Name],$A52)="","",
CONCATENATE("  - &amp;AffiliationID",TEXT($A52,"0000"),
" {PersonID: *PersonID",TEXT($A52,"0000"),
", OrganizationID: *OrganizationID",TEXT(MATCH(INDEX(People[Organization Name],$A52),Organizations[Organization Name],0),"0000"),
", IsPrimaryOrganizationContact: , AffiliationStartDate: , AffiliationEndDate: , PrimaryPhone: ",
", PrimaryEmail: ",CHAR(34),INDEX(People[Primary Email],$A52),CHAR(34),
", PrimaryAddress: ",CHAR(34),INDEX(People[Primary Address],$A52),CHAR(34),
", PersonLink: }"))</f>
        <v>#REF!</v>
      </c>
      <c r="H52" t="e">
        <f>IF(COUNTA(CitationInformation)=0,"",IF(INDEX(AuthorList[Author Name],$A52)="","",
CONCATENATE("  - &amp;AuthorListID",TEXT($A52,"0000"),
"  {CitationID: *CitationID0001",
", PersonID: *PersonID",TEXT(MATCH(INDEX(AuthorList[Author Name],$A52),People[Full Name],0),"0000"),
", AuthorOrder: ",INDEX(AuthorList[Author Number],$A52),"}")))</f>
        <v>#REF!</v>
      </c>
      <c r="K52" t="str">
        <f>IF(INDEX(SamplingFeatures[Feature Code],$A52)="","",
CONCATENATE("  - &amp;SamplingFeatureID",TEXT($A52,"0000"),
" {","SamplingFeatureUUID:  ",CHAR(34),INDEX(SamplingFeatures[Sampling Feature UUID],$A52),CHAR(34),
", SamplingFeatureTypeCV:  ",CHAR(34),INDEX(SamplingFeatures[Sampling Feature Type],$A52),CHAR(34),
", SamplingFeatureCode:  ",CHAR(34),INDEX(SamplingFeatures[Feature Code],$A52),CHAR(34),
", SamplingFeatureName:  ",CHAR(34),INDEX(SamplingFeatures[Feature Name],$A52),CHAR(34),
", SamplingFeatureDescription:  ",CHAR(34),INDEX(SamplingFeatures[Feature Description],$A52),CHAR(34),
", SamplingFeatureGeotypeCV:  ",CHAR(34),INDEX(SamplingFeatures[Feature Geo Type],$A52),CHAR(34),
", FeatureGeometry:  ",CHAR(34),INDEX(SamplingFeatures[Feature Geometry],$A52),CHAR(34),
", Elevation_m:  ",CHAR(34),INDEX(SamplingFeatures[Elevation_m],$A52),CHAR(34),
", ElevationDatumCV:  ",CHAR(34),ElevationDatum,CHAR(34),"}"))</f>
        <v/>
      </c>
      <c r="L52" t="str">
        <f>IF(INDEX(SamplingFeatures[Sampling Feature Type],$A52)&lt;&gt;"Site","",
CONCATENATE("  - &amp;SiteID",TEXT(SUMPRODUCT(--($L$3:$L51&lt;&gt;"")),"0000"),
" {","SamplingFeatureID:  *SamplingFeatureID",TEXT($A52,"0000"),
", SiteTypeCV:  ",CHAR(34),INDEX(Sites[Site Type],$A52),CHAR(34),
", Latitude:  ",INDEX(Sites[Latitude],$A52),
", Longitude:  ",INDEX(Sites[Longitude],$A52),
", SRSName:  ",CHAR(34),LatLonDatum,CHAR(34),"}"))</f>
        <v/>
      </c>
      <c r="M52" t="str">
        <f>IF(INDEX(SamplingFeatures[Sampling Feature Type],$A52)&lt;&gt;"Specimen","",
CONCATENATE("  - &amp;SpecimenID",TEXT(SUMPRODUCT(--($M$3:$M51&lt;&gt;"")),"0000"),
" {","SamplingFeatureID:  *SamplingFeatureID",TEXT($A52,"0000"),
", SpecimenTypeCV:  ",CHAR(34),INDEX(Specimens[Specimen Type],$A52),CHAR(34),
", SpecimenMediumCV:  ",INDEX(Specimens[Specimen Medium],$A52),
", IsFieldSpecimen:  ",CHAR(34),INDEX(Specimens[Is Field Specimen?],$A52),CHAR(34),"}"))</f>
        <v/>
      </c>
      <c r="N52" t="e">
        <f>IF(COUNTA(SpatialOffsets[])=0,"", IF(INDEX(SpatialOffsets[Spatial Offset Type],$A52)="","",
CONCATENATE("  - &amp;SpatialOffsetID",TEXT($A52,"0000"),
" {","SpatialOffsetTypeCV:  ",CHAR(34),INDEX(SpatialOffsets[Spatial Offset Type],$A52),CHAR(34),
", Offset1Value:  ",INDEX(SpatialOffsets[Offset 1 Value],$A52),
", Offset1UnitID:  ",CHAR(34),INDEX(SpatialOffsets[Offset 1 Unit],$A52),CHAR(34),
", Offset2Value:  ",INDEX(SpatialOffsets[Offset 2 Value],$A52),
", Offset2UnitID:  ",CHAR(34),INDEX(SpatialOffsets[Offset 2 Unit],$A52),CHAR(34),
", Offset3Value:  ",INDEX(SpatialOffsets[Offset 3 Value],$A52),
", Offset3UnitID:  ",CHAR(34),INDEX(SpatialOffsets[Offset 3 Unit],$A52),CHAR(34),,"}")))</f>
        <v>#REF!</v>
      </c>
      <c r="O52" t="e">
        <f>IF(COUNTA(RelatedFeatures[])=0,"", IF(INDEX(RelatedFeatures[First Sampling Feature Code],$A52)="","",
CONCATENATE("  - &amp;RelationID",TEXT($A52,"0000"),
" {","SamplingFeatureID:  *SamplingFeatureID",TEXT(MATCH(INDEX(RelatedFeatures[First Sampling Feature Code],$A52),SamplingFeatures[Feature Code],0),"0000"),
", RelationshipTypeCV:  ",CHAR(34),INDEX(RelatedFeatures[Relationship Type],$A52),CHAR(34),
", RelatedFeatureID: *SamplingFeatureID",TEXT(MATCH(INDEX(RelatedFeatures[Second Sampling Feature Code],$A52),SamplingFeatures[Feature Code],0),"0000"),
", SpatialOffsetID:  ",IF(INDEX(RelatedFeatures[Offset Number],$A52)="","",CONCATENATE("*SpatialOffsetID",TEXT(INDEX(RelatedFeatures[Offset Number],$A52),"0000"))),"}")))</f>
        <v>#REF!</v>
      </c>
      <c r="P52" t="e">
        <f>IF(INDEX(Methods[Method Type],$A52)="","",
CONCATENATE("  - &amp;MethodID",TEXT($A52,"0000"),
" {","MethodTypeCV:  ",CHAR(34),INDEX(Methods[Method Type],$A52),CHAR(34),
", MethodCode:  ",CHAR(34),INDEX(Methods[Method Code],$A52),CHAR(34),
", MethodName:  ",CHAR(34),INDEX(Methods[Method Name],$A52),CHAR(34),
", MethodDescription:  ",CHAR(34),INDEX(Methods[Method Description],$A52),CHAR(34),
", MethodLink:  ",CHAR(34),INDEX(Methods[Method Link],$A52),CHAR(34),
", OrganizationID: *OrganizationID",TEXT(MATCH(INDEX(Methods[Organization Name],$A52),Organizations[Organization Name],0),"0000"),"}"))</f>
        <v>#REF!</v>
      </c>
      <c r="Q52" t="e">
        <f>IF(INDEX(Variables[Variable Type],$A52)="","",
CONCATENATE("  - &amp;VariableID",TEXT($A52,"0000"),
" {","VariableTypeCV:  ",CHAR(34),INDEX(Variables[Variable Type],$A52),CHAR(34),
", VariableCode:  ",CHAR(34),INDEX(Variables[Variable Code],$A52),CHAR(34),
", VariableNameCV:  ",CHAR(34),INDEX(Variables[Variable Name],$A52),CHAR(34),
", VariableDefinition:  ",CHAR(34),INDEX(Variables[Variable Definition],$A52),CHAR(34),
", SpecciationCV:  ",CHAR(34),INDEX(Variables[Speciation],$A52),CHAR(34),
", NoDataValue:  ",CHAR(34),INDEX(Variables[No Data Value],$A52),CHAR(34),"}"))</f>
        <v>#REF!</v>
      </c>
    </row>
    <row r="53" spans="1:17" x14ac:dyDescent="0.25">
      <c r="A53">
        <v>50</v>
      </c>
      <c r="D53" t="e">
        <f>IF(INDEX(People[First Name],$A53)="","",
CONCATENATE("  - &amp;PersonID",TEXT($A53,"0000"),
" {","PersonFirstName:  ",CHAR(34),INDEX(People[First Name],$A53),CHAR(34),
", PersonMiddleName:  ",CHAR(34),INDEX(People[Middle Name],$A53),CHAR(34),
", PersonLastName:  ",CHAR(34),INDEX(People[Last Name],$A53),CHAR(34),"}"))</f>
        <v>#REF!</v>
      </c>
      <c r="E53" t="e">
        <f>IF(INDEX(Organizations[Organization Type '[CV']],$A53)="","",
CONCATENATE("  - &amp;OrganizationID",TEXT($A53,"0000"),
" {","OrganizationTypeCV:  ",CHAR(34),INDEX(Organizations[Organization Type '[CV']],$A53),CHAR(34),
", OrganizationCode:  ",CHAR(34),INDEX(Organizations[Organization Code],$A53),CHAR(34),
", OrganizationName:  ",CHAR(34),INDEX(Organizations[Organization Name],$A53),CHAR(34),
", OrganizationDescription:  ",CHAR(34),INDEX(Organizations[Organization Description],$A53),CHAR(34),
", OrganizationLink:  ",CHAR(34),INDEX(Organizations[Organization Link],$A53),CHAR(34),"}"))</f>
        <v>#REF!</v>
      </c>
      <c r="F53" t="e">
        <f>IF(INDEX(People[First Name],$A53)="","",
CONCATENATE("  - &amp;AffiliationID",TEXT($A53,"0000"),
" {PersonID: *PersonID",TEXT($A53,"0000"),
", OrganizationID: *OrganizationID",TEXT(MATCH(INDEX(People[Organization Name],$A53),Organizations[Organization Name],0),"0000"),
", IsPrimaryOrganizationContact: , AffiliationStartDate: , AffiliationEndDate: , PrimaryPhone: ",
", PrimaryEmail: ",CHAR(34),INDEX(People[Primary Email],$A53),CHAR(34),
", PrimaryAddress: ",CHAR(34),INDEX(People[Primary Address],$A53),CHAR(34),
", PersonLink: }"))</f>
        <v>#REF!</v>
      </c>
      <c r="H53" t="e">
        <f>IF(COUNTA(CitationInformation)=0,"",IF(INDEX(AuthorList[Author Name],$A53)="","",
CONCATENATE("  - &amp;AuthorListID",TEXT($A53,"0000"),
"  {CitationID: *CitationID0001",
", PersonID: *PersonID",TEXT(MATCH(INDEX(AuthorList[Author Name],$A53),People[Full Name],0),"0000"),
", AuthorOrder: ",INDEX(AuthorList[Author Number],$A53),"}")))</f>
        <v>#REF!</v>
      </c>
      <c r="K53" t="str">
        <f>IF(INDEX(SamplingFeatures[Feature Code],$A53)="","",
CONCATENATE("  - &amp;SamplingFeatureID",TEXT($A53,"0000"),
" {","SamplingFeatureUUID:  ",CHAR(34),INDEX(SamplingFeatures[Sampling Feature UUID],$A53),CHAR(34),
", SamplingFeatureTypeCV:  ",CHAR(34),INDEX(SamplingFeatures[Sampling Feature Type],$A53),CHAR(34),
", SamplingFeatureCode:  ",CHAR(34),INDEX(SamplingFeatures[Feature Code],$A53),CHAR(34),
", SamplingFeatureName:  ",CHAR(34),INDEX(SamplingFeatures[Feature Name],$A53),CHAR(34),
", SamplingFeatureDescription:  ",CHAR(34),INDEX(SamplingFeatures[Feature Description],$A53),CHAR(34),
", SamplingFeatureGeotypeCV:  ",CHAR(34),INDEX(SamplingFeatures[Feature Geo Type],$A53),CHAR(34),
", FeatureGeometry:  ",CHAR(34),INDEX(SamplingFeatures[Feature Geometry],$A53),CHAR(34),
", Elevation_m:  ",CHAR(34),INDEX(SamplingFeatures[Elevation_m],$A53),CHAR(34),
", ElevationDatumCV:  ",CHAR(34),ElevationDatum,CHAR(34),"}"))</f>
        <v/>
      </c>
      <c r="L53" t="str">
        <f>IF(INDEX(SamplingFeatures[Sampling Feature Type],$A53)&lt;&gt;"Site","",
CONCATENATE("  - &amp;SiteID",TEXT(SUMPRODUCT(--($L$3:$L52&lt;&gt;"")),"0000"),
" {","SamplingFeatureID:  *SamplingFeatureID",TEXT($A53,"0000"),
", SiteTypeCV:  ",CHAR(34),INDEX(Sites[Site Type],$A53),CHAR(34),
", Latitude:  ",INDEX(Sites[Latitude],$A53),
", Longitude:  ",INDEX(Sites[Longitude],$A53),
", SRSName:  ",CHAR(34),LatLonDatum,CHAR(34),"}"))</f>
        <v/>
      </c>
      <c r="M53" t="str">
        <f>IF(INDEX(SamplingFeatures[Sampling Feature Type],$A53)&lt;&gt;"Specimen","",
CONCATENATE("  - &amp;SpecimenID",TEXT(SUMPRODUCT(--($M$3:$M52&lt;&gt;"")),"0000"),
" {","SamplingFeatureID:  *SamplingFeatureID",TEXT($A53,"0000"),
", SpecimenTypeCV:  ",CHAR(34),INDEX(Specimens[Specimen Type],$A53),CHAR(34),
", SpecimenMediumCV:  ",INDEX(Specimens[Specimen Medium],$A53),
", IsFieldSpecimen:  ",CHAR(34),INDEX(Specimens[Is Field Specimen?],$A53),CHAR(34),"}"))</f>
        <v/>
      </c>
      <c r="N53" t="e">
        <f>IF(COUNTA(SpatialOffsets[])=0,"", IF(INDEX(SpatialOffsets[Spatial Offset Type],$A53)="","",
CONCATENATE("  - &amp;SpatialOffsetID",TEXT($A53,"0000"),
" {","SpatialOffsetTypeCV:  ",CHAR(34),INDEX(SpatialOffsets[Spatial Offset Type],$A53),CHAR(34),
", Offset1Value:  ",INDEX(SpatialOffsets[Offset 1 Value],$A53),
", Offset1UnitID:  ",CHAR(34),INDEX(SpatialOffsets[Offset 1 Unit],$A53),CHAR(34),
", Offset2Value:  ",INDEX(SpatialOffsets[Offset 2 Value],$A53),
", Offset2UnitID:  ",CHAR(34),INDEX(SpatialOffsets[Offset 2 Unit],$A53),CHAR(34),
", Offset3Value:  ",INDEX(SpatialOffsets[Offset 3 Value],$A53),
", Offset3UnitID:  ",CHAR(34),INDEX(SpatialOffsets[Offset 3 Unit],$A53),CHAR(34),,"}")))</f>
        <v>#REF!</v>
      </c>
      <c r="O53" t="e">
        <f>IF(COUNTA(RelatedFeatures[])=0,"", IF(INDEX(RelatedFeatures[First Sampling Feature Code],$A53)="","",
CONCATENATE("  - &amp;RelationID",TEXT($A53,"0000"),
" {","SamplingFeatureID:  *SamplingFeatureID",TEXT(MATCH(INDEX(RelatedFeatures[First Sampling Feature Code],$A53),SamplingFeatures[Feature Code],0),"0000"),
", RelationshipTypeCV:  ",CHAR(34),INDEX(RelatedFeatures[Relationship Type],$A53),CHAR(34),
", RelatedFeatureID: *SamplingFeatureID",TEXT(MATCH(INDEX(RelatedFeatures[Second Sampling Feature Code],$A53),SamplingFeatures[Feature Code],0),"0000"),
", SpatialOffsetID:  ",IF(INDEX(RelatedFeatures[Offset Number],$A53)="","",CONCATENATE("*SpatialOffsetID",TEXT(INDEX(RelatedFeatures[Offset Number],$A53),"0000"))),"}")))</f>
        <v>#REF!</v>
      </c>
      <c r="P53" t="e">
        <f>IF(INDEX(Methods[Method Type],$A53)="","",
CONCATENATE("  - &amp;MethodID",TEXT($A53,"0000"),
" {","MethodTypeCV:  ",CHAR(34),INDEX(Methods[Method Type],$A53),CHAR(34),
", MethodCode:  ",CHAR(34),INDEX(Methods[Method Code],$A53),CHAR(34),
", MethodName:  ",CHAR(34),INDEX(Methods[Method Name],$A53),CHAR(34),
", MethodDescription:  ",CHAR(34),INDEX(Methods[Method Description],$A53),CHAR(34),
", MethodLink:  ",CHAR(34),INDEX(Methods[Method Link],$A53),CHAR(34),
", OrganizationID: *OrganizationID",TEXT(MATCH(INDEX(Methods[Organization Name],$A53),Organizations[Organization Name],0),"0000"),"}"))</f>
        <v>#REF!</v>
      </c>
      <c r="Q53" t="e">
        <f>IF(INDEX(Variables[Variable Type],$A53)="","",
CONCATENATE("  - &amp;VariableID",TEXT($A53,"0000"),
" {","VariableTypeCV:  ",CHAR(34),INDEX(Variables[Variable Type],$A53),CHAR(34),
", VariableCode:  ",CHAR(34),INDEX(Variables[Variable Code],$A53),CHAR(34),
", VariableNameCV:  ",CHAR(34),INDEX(Variables[Variable Name],$A53),CHAR(34),
", VariableDefinition:  ",CHAR(34),INDEX(Variables[Variable Definition],$A53),CHAR(34),
", SpecciationCV:  ",CHAR(34),INDEX(Variables[Speciation],$A53),CHAR(34),
", NoDataValue:  ",CHAR(34),INDEX(Variables[No Data Value],$A53),CHAR(34),"}"))</f>
        <v>#REF!</v>
      </c>
    </row>
    <row r="54" spans="1:17" x14ac:dyDescent="0.25">
      <c r="A54">
        <v>51</v>
      </c>
      <c r="D54" t="e">
        <f>IF(INDEX(People[First Name],$A54)="","",
CONCATENATE("  - &amp;PersonID",TEXT($A54,"0000"),
" {","PersonFirstName:  ",CHAR(34),INDEX(People[First Name],$A54),CHAR(34),
", PersonMiddleName:  ",CHAR(34),INDEX(People[Middle Name],$A54),CHAR(34),
", PersonLastName:  ",CHAR(34),INDEX(People[Last Name],$A54),CHAR(34),"}"))</f>
        <v>#REF!</v>
      </c>
      <c r="E54" t="e">
        <f>IF(INDEX(Organizations[Organization Type '[CV']],$A54)="","",
CONCATENATE("  - &amp;OrganizationID",TEXT($A54,"0000"),
" {","OrganizationTypeCV:  ",CHAR(34),INDEX(Organizations[Organization Type '[CV']],$A54),CHAR(34),
", OrganizationCode:  ",CHAR(34),INDEX(Organizations[Organization Code],$A54),CHAR(34),
", OrganizationName:  ",CHAR(34),INDEX(Organizations[Organization Name],$A54),CHAR(34),
", OrganizationDescription:  ",CHAR(34),INDEX(Organizations[Organization Description],$A54),CHAR(34),
", OrganizationLink:  ",CHAR(34),INDEX(Organizations[Organization Link],$A54),CHAR(34),"}"))</f>
        <v>#REF!</v>
      </c>
      <c r="F54" t="e">
        <f>IF(INDEX(People[First Name],$A54)="","",
CONCATENATE("  - &amp;AffiliationID",TEXT($A54,"0000"),
" {PersonID: *PersonID",TEXT($A54,"0000"),
", OrganizationID: *OrganizationID",TEXT(MATCH(INDEX(People[Organization Name],$A54),Organizations[Organization Name],0),"0000"),
", IsPrimaryOrganizationContact: , AffiliationStartDate: , AffiliationEndDate: , PrimaryPhone: ",
", PrimaryEmail: ",CHAR(34),INDEX(People[Primary Email],$A54),CHAR(34),
", PrimaryAddress: ",CHAR(34),INDEX(People[Primary Address],$A54),CHAR(34),
", PersonLink: }"))</f>
        <v>#REF!</v>
      </c>
      <c r="H54" t="e">
        <f>IF(COUNTA(CitationInformation)=0,"",IF(INDEX(AuthorList[Author Name],$A54)="","",
CONCATENATE("  - &amp;AuthorListID",TEXT($A54,"0000"),
"  {CitationID: *CitationID0001",
", PersonID: *PersonID",TEXT(MATCH(INDEX(AuthorList[Author Name],$A54),People[Full Name],0),"0000"),
", AuthorOrder: ",INDEX(AuthorList[Author Number],$A54),"}")))</f>
        <v>#REF!</v>
      </c>
      <c r="K54" t="e">
        <f>IF(INDEX(SamplingFeatures[Feature Code],$A54)="","",
CONCATENATE("  - &amp;SamplingFeatureID",TEXT($A54,"0000"),
" {","SamplingFeatureUUID:  ",CHAR(34),INDEX(SamplingFeatures[Sampling Feature UUID],$A54),CHAR(34),
", SamplingFeatureTypeCV:  ",CHAR(34),INDEX(SamplingFeatures[Sampling Feature Type],$A54),CHAR(34),
", SamplingFeatureCode:  ",CHAR(34),INDEX(SamplingFeatures[Feature Code],$A54),CHAR(34),
", SamplingFeatureName:  ",CHAR(34),INDEX(SamplingFeatures[Feature Name],$A54),CHAR(34),
", SamplingFeatureDescription:  ",CHAR(34),INDEX(SamplingFeatures[Feature Description],$A54),CHAR(34),
", SamplingFeatureGeotypeCV:  ",CHAR(34),INDEX(SamplingFeatures[Feature Geo Type],$A54),CHAR(34),
", FeatureGeometry:  ",CHAR(34),INDEX(SamplingFeatures[Feature Geometry],$A54),CHAR(34),
", Elevation_m:  ",CHAR(34),INDEX(SamplingFeatures[Elevation_m],$A54),CHAR(34),
", ElevationDatumCV:  ",CHAR(34),ElevationDatum,CHAR(34),"}"))</f>
        <v>#REF!</v>
      </c>
      <c r="L54" t="e">
        <f>IF(INDEX(SamplingFeatures[Sampling Feature Type],$A54)&lt;&gt;"Site","",
CONCATENATE("  - &amp;SiteID",TEXT(SUMPRODUCT(--($L$3:$L53&lt;&gt;"")),"0000"),
" {","SamplingFeatureID:  *SamplingFeatureID",TEXT($A54,"0000"),
", SiteTypeCV:  ",CHAR(34),INDEX(Sites[Site Type],$A54),CHAR(34),
", Latitude:  ",INDEX(Sites[Latitude],$A54),
", Longitude:  ",INDEX(Sites[Longitude],$A54),
", SRSName:  ",CHAR(34),LatLonDatum,CHAR(34),"}"))</f>
        <v>#REF!</v>
      </c>
      <c r="M54" t="e">
        <f>IF(INDEX(SamplingFeatures[Sampling Feature Type],$A54)&lt;&gt;"Specimen","",
CONCATENATE("  - &amp;SpecimenID",TEXT(SUMPRODUCT(--($M$3:$M53&lt;&gt;"")),"0000"),
" {","SamplingFeatureID:  *SamplingFeatureID",TEXT($A54,"0000"),
", SpecimenTypeCV:  ",CHAR(34),INDEX(Specimens[Specimen Type],$A54),CHAR(34),
", SpecimenMediumCV:  ",INDEX(Specimens[Specimen Medium],$A54),
", IsFieldSpecimen:  ",CHAR(34),INDEX(Specimens[Is Field Specimen?],$A54),CHAR(34),"}"))</f>
        <v>#REF!</v>
      </c>
      <c r="N54" t="e">
        <f>IF(COUNTA(SpatialOffsets[])=0,"", IF(INDEX(SpatialOffsets[Spatial Offset Type],$A54)="","",
CONCATENATE("  - &amp;SpatialOffsetID",TEXT($A54,"0000"),
" {","SpatialOffsetTypeCV:  ",CHAR(34),INDEX(SpatialOffsets[Spatial Offset Type],$A54),CHAR(34),
", Offset1Value:  ",INDEX(SpatialOffsets[Offset 1 Value],$A54),
", Offset1UnitID:  ",CHAR(34),INDEX(SpatialOffsets[Offset 1 Unit],$A54),CHAR(34),
", Offset2Value:  ",INDEX(SpatialOffsets[Offset 2 Value],$A54),
", Offset2UnitID:  ",CHAR(34),INDEX(SpatialOffsets[Offset 2 Unit],$A54),CHAR(34),
", Offset3Value:  ",INDEX(SpatialOffsets[Offset 3 Value],$A54),
", Offset3UnitID:  ",CHAR(34),INDEX(SpatialOffsets[Offset 3 Unit],$A54),CHAR(34),,"}")))</f>
        <v>#REF!</v>
      </c>
      <c r="O54" t="e">
        <f>IF(COUNTA(RelatedFeatures[])=0,"", IF(INDEX(RelatedFeatures[First Sampling Feature Code],$A54)="","",
CONCATENATE("  - &amp;RelationID",TEXT($A54,"0000"),
" {","SamplingFeatureID:  *SamplingFeatureID",TEXT(MATCH(INDEX(RelatedFeatures[First Sampling Feature Code],$A54),SamplingFeatures[Feature Code],0),"0000"),
", RelationshipTypeCV:  ",CHAR(34),INDEX(RelatedFeatures[Relationship Type],$A54),CHAR(34),
", RelatedFeatureID: *SamplingFeatureID",TEXT(MATCH(INDEX(RelatedFeatures[Second Sampling Feature Code],$A54),SamplingFeatures[Feature Code],0),"0000"),
", SpatialOffsetID:  ",IF(INDEX(RelatedFeatures[Offset Number],$A54)="","",CONCATENATE("*SpatialOffsetID",TEXT(INDEX(RelatedFeatures[Offset Number],$A54),"0000"))),"}")))</f>
        <v>#REF!</v>
      </c>
      <c r="P54" t="e">
        <f>IF(INDEX(Methods[Method Type],$A54)="","",
CONCATENATE("  - &amp;MethodID",TEXT($A54,"0000"),
" {","MethodTypeCV:  ",CHAR(34),INDEX(Methods[Method Type],$A54),CHAR(34),
", MethodCode:  ",CHAR(34),INDEX(Methods[Method Code],$A54),CHAR(34),
", MethodName:  ",CHAR(34),INDEX(Methods[Method Name],$A54),CHAR(34),
", MethodDescription:  ",CHAR(34),INDEX(Methods[Method Description],$A54),CHAR(34),
", MethodLink:  ",CHAR(34),INDEX(Methods[Method Link],$A54),CHAR(34),
", OrganizationID: *OrganizationID",TEXT(MATCH(INDEX(Methods[Organization Name],$A54),Organizations[Organization Name],0),"0000"),"}"))</f>
        <v>#REF!</v>
      </c>
      <c r="Q54" t="e">
        <f>IF(INDEX(Variables[Variable Type],$A54)="","",
CONCATENATE("  - &amp;VariableID",TEXT($A54,"0000"),
" {","VariableTypeCV:  ",CHAR(34),INDEX(Variables[Variable Type],$A54),CHAR(34),
", VariableCode:  ",CHAR(34),INDEX(Variables[Variable Code],$A54),CHAR(34),
", VariableNameCV:  ",CHAR(34),INDEX(Variables[Variable Name],$A54),CHAR(34),
", VariableDefinition:  ",CHAR(34),INDEX(Variables[Variable Definition],$A54),CHAR(34),
", SpecciationCV:  ",CHAR(34),INDEX(Variables[Speciation],$A54),CHAR(34),
", NoDataValue:  ",CHAR(34),INDEX(Variables[No Data Value],$A54),CHAR(34),"}"))</f>
        <v>#REF!</v>
      </c>
    </row>
    <row r="55" spans="1:17" x14ac:dyDescent="0.25">
      <c r="A55">
        <v>52</v>
      </c>
      <c r="D55" t="e">
        <f>IF(INDEX(People[First Name],$A55)="","",
CONCATENATE("  - &amp;PersonID",TEXT($A55,"0000"),
" {","PersonFirstName:  ",CHAR(34),INDEX(People[First Name],$A55),CHAR(34),
", PersonMiddleName:  ",CHAR(34),INDEX(People[Middle Name],$A55),CHAR(34),
", PersonLastName:  ",CHAR(34),INDEX(People[Last Name],$A55),CHAR(34),"}"))</f>
        <v>#REF!</v>
      </c>
      <c r="E55" t="e">
        <f>IF(INDEX(Organizations[Organization Type '[CV']],$A55)="","",
CONCATENATE("  - &amp;OrganizationID",TEXT($A55,"0000"),
" {","OrganizationTypeCV:  ",CHAR(34),INDEX(Organizations[Organization Type '[CV']],$A55),CHAR(34),
", OrganizationCode:  ",CHAR(34),INDEX(Organizations[Organization Code],$A55),CHAR(34),
", OrganizationName:  ",CHAR(34),INDEX(Organizations[Organization Name],$A55),CHAR(34),
", OrganizationDescription:  ",CHAR(34),INDEX(Organizations[Organization Description],$A55),CHAR(34),
", OrganizationLink:  ",CHAR(34),INDEX(Organizations[Organization Link],$A55),CHAR(34),"}"))</f>
        <v>#REF!</v>
      </c>
      <c r="F55" t="e">
        <f>IF(INDEX(People[First Name],$A55)="","",
CONCATENATE("  - &amp;AffiliationID",TEXT($A55,"0000"),
" {PersonID: *PersonID",TEXT($A55,"0000"),
", OrganizationID: *OrganizationID",TEXT(MATCH(INDEX(People[Organization Name],$A55),Organizations[Organization Name],0),"0000"),
", IsPrimaryOrganizationContact: , AffiliationStartDate: , AffiliationEndDate: , PrimaryPhone: ",
", PrimaryEmail: ",CHAR(34),INDEX(People[Primary Email],$A55),CHAR(34),
", PrimaryAddress: ",CHAR(34),INDEX(People[Primary Address],$A55),CHAR(34),
", PersonLink: }"))</f>
        <v>#REF!</v>
      </c>
      <c r="H55" t="e">
        <f>IF(COUNTA(CitationInformation)=0,"",IF(INDEX(AuthorList[Author Name],$A55)="","",
CONCATENATE("  - &amp;AuthorListID",TEXT($A55,"0000"),
"  {CitationID: *CitationID0001",
", PersonID: *PersonID",TEXT(MATCH(INDEX(AuthorList[Author Name],$A55),People[Full Name],0),"0000"),
", AuthorOrder: ",INDEX(AuthorList[Author Number],$A55),"}")))</f>
        <v>#REF!</v>
      </c>
      <c r="K55" t="e">
        <f>IF(INDEX(SamplingFeatures[Feature Code],$A55)="","",
CONCATENATE("  - &amp;SamplingFeatureID",TEXT($A55,"0000"),
" {","SamplingFeatureUUID:  ",CHAR(34),INDEX(SamplingFeatures[Sampling Feature UUID],$A55),CHAR(34),
", SamplingFeatureTypeCV:  ",CHAR(34),INDEX(SamplingFeatures[Sampling Feature Type],$A55),CHAR(34),
", SamplingFeatureCode:  ",CHAR(34),INDEX(SamplingFeatures[Feature Code],$A55),CHAR(34),
", SamplingFeatureName:  ",CHAR(34),INDEX(SamplingFeatures[Feature Name],$A55),CHAR(34),
", SamplingFeatureDescription:  ",CHAR(34),INDEX(SamplingFeatures[Feature Description],$A55),CHAR(34),
", SamplingFeatureGeotypeCV:  ",CHAR(34),INDEX(SamplingFeatures[Feature Geo Type],$A55),CHAR(34),
", FeatureGeometry:  ",CHAR(34),INDEX(SamplingFeatures[Feature Geometry],$A55),CHAR(34),
", Elevation_m:  ",CHAR(34),INDEX(SamplingFeatures[Elevation_m],$A55),CHAR(34),
", ElevationDatumCV:  ",CHAR(34),ElevationDatum,CHAR(34),"}"))</f>
        <v>#REF!</v>
      </c>
      <c r="L55" t="e">
        <f>IF(INDEX(SamplingFeatures[Sampling Feature Type],$A55)&lt;&gt;"Site","",
CONCATENATE("  - &amp;SiteID",TEXT(SUMPRODUCT(--($L$3:$L54&lt;&gt;"")),"0000"),
" {","SamplingFeatureID:  *SamplingFeatureID",TEXT($A55,"0000"),
", SiteTypeCV:  ",CHAR(34),INDEX(Sites[Site Type],$A55),CHAR(34),
", Latitude:  ",INDEX(Sites[Latitude],$A55),
", Longitude:  ",INDEX(Sites[Longitude],$A55),
", SRSName:  ",CHAR(34),LatLonDatum,CHAR(34),"}"))</f>
        <v>#REF!</v>
      </c>
      <c r="M55" t="e">
        <f>IF(INDEX(SamplingFeatures[Sampling Feature Type],$A55)&lt;&gt;"Specimen","",
CONCATENATE("  - &amp;SpecimenID",TEXT(SUMPRODUCT(--($M$3:$M54&lt;&gt;"")),"0000"),
" {","SamplingFeatureID:  *SamplingFeatureID",TEXT($A55,"0000"),
", SpecimenTypeCV:  ",CHAR(34),INDEX(Specimens[Specimen Type],$A55),CHAR(34),
", SpecimenMediumCV:  ",INDEX(Specimens[Specimen Medium],$A55),
", IsFieldSpecimen:  ",CHAR(34),INDEX(Specimens[Is Field Specimen?],$A55),CHAR(34),"}"))</f>
        <v>#REF!</v>
      </c>
      <c r="N55" t="e">
        <f>IF(COUNTA(SpatialOffsets[])=0,"", IF(INDEX(SpatialOffsets[Spatial Offset Type],$A55)="","",
CONCATENATE("  - &amp;SpatialOffsetID",TEXT($A55,"0000"),
" {","SpatialOffsetTypeCV:  ",CHAR(34),INDEX(SpatialOffsets[Spatial Offset Type],$A55),CHAR(34),
", Offset1Value:  ",INDEX(SpatialOffsets[Offset 1 Value],$A55),
", Offset1UnitID:  ",CHAR(34),INDEX(SpatialOffsets[Offset 1 Unit],$A55),CHAR(34),
", Offset2Value:  ",INDEX(SpatialOffsets[Offset 2 Value],$A55),
", Offset2UnitID:  ",CHAR(34),INDEX(SpatialOffsets[Offset 2 Unit],$A55),CHAR(34),
", Offset3Value:  ",INDEX(SpatialOffsets[Offset 3 Value],$A55),
", Offset3UnitID:  ",CHAR(34),INDEX(SpatialOffsets[Offset 3 Unit],$A55),CHAR(34),,"}")))</f>
        <v>#REF!</v>
      </c>
      <c r="O55" t="e">
        <f>IF(COUNTA(RelatedFeatures[])=0,"", IF(INDEX(RelatedFeatures[First Sampling Feature Code],$A55)="","",
CONCATENATE("  - &amp;RelationID",TEXT($A55,"0000"),
" {","SamplingFeatureID:  *SamplingFeatureID",TEXT(MATCH(INDEX(RelatedFeatures[First Sampling Feature Code],$A55),SamplingFeatures[Feature Code],0),"0000"),
", RelationshipTypeCV:  ",CHAR(34),INDEX(RelatedFeatures[Relationship Type],$A55),CHAR(34),
", RelatedFeatureID: *SamplingFeatureID",TEXT(MATCH(INDEX(RelatedFeatures[Second Sampling Feature Code],$A55),SamplingFeatures[Feature Code],0),"0000"),
", SpatialOffsetID:  ",IF(INDEX(RelatedFeatures[Offset Number],$A55)="","",CONCATENATE("*SpatialOffsetID",TEXT(INDEX(RelatedFeatures[Offset Number],$A55),"0000"))),"}")))</f>
        <v>#REF!</v>
      </c>
      <c r="P55" t="e">
        <f>IF(INDEX(Methods[Method Type],$A55)="","",
CONCATENATE("  - &amp;MethodID",TEXT($A55,"0000"),
" {","MethodTypeCV:  ",CHAR(34),INDEX(Methods[Method Type],$A55),CHAR(34),
", MethodCode:  ",CHAR(34),INDEX(Methods[Method Code],$A55),CHAR(34),
", MethodName:  ",CHAR(34),INDEX(Methods[Method Name],$A55),CHAR(34),
", MethodDescription:  ",CHAR(34),INDEX(Methods[Method Description],$A55),CHAR(34),
", MethodLink:  ",CHAR(34),INDEX(Methods[Method Link],$A55),CHAR(34),
", OrganizationID: *OrganizationID",TEXT(MATCH(INDEX(Methods[Organization Name],$A55),Organizations[Organization Name],0),"0000"),"}"))</f>
        <v>#REF!</v>
      </c>
      <c r="Q55" t="e">
        <f>IF(INDEX(Variables[Variable Type],$A55)="","",
CONCATENATE("  - &amp;VariableID",TEXT($A55,"0000"),
" {","VariableTypeCV:  ",CHAR(34),INDEX(Variables[Variable Type],$A55),CHAR(34),
", VariableCode:  ",CHAR(34),INDEX(Variables[Variable Code],$A55),CHAR(34),
", VariableNameCV:  ",CHAR(34),INDEX(Variables[Variable Name],$A55),CHAR(34),
", VariableDefinition:  ",CHAR(34),INDEX(Variables[Variable Definition],$A55),CHAR(34),
", SpecciationCV:  ",CHAR(34),INDEX(Variables[Speciation],$A55),CHAR(34),
", NoDataValue:  ",CHAR(34),INDEX(Variables[No Data Value],$A55),CHAR(34),"}"))</f>
        <v>#REF!</v>
      </c>
    </row>
    <row r="56" spans="1:17" x14ac:dyDescent="0.25">
      <c r="A56">
        <v>53</v>
      </c>
      <c r="D56" t="e">
        <f>IF(INDEX(People[First Name],$A56)="","",
CONCATENATE("  - &amp;PersonID",TEXT($A56,"0000"),
" {","PersonFirstName:  ",CHAR(34),INDEX(People[First Name],$A56),CHAR(34),
", PersonMiddleName:  ",CHAR(34),INDEX(People[Middle Name],$A56),CHAR(34),
", PersonLastName:  ",CHAR(34),INDEX(People[Last Name],$A56),CHAR(34),"}"))</f>
        <v>#REF!</v>
      </c>
      <c r="E56" t="e">
        <f>IF(INDEX(Organizations[Organization Type '[CV']],$A56)="","",
CONCATENATE("  - &amp;OrganizationID",TEXT($A56,"0000"),
" {","OrganizationTypeCV:  ",CHAR(34),INDEX(Organizations[Organization Type '[CV']],$A56),CHAR(34),
", OrganizationCode:  ",CHAR(34),INDEX(Organizations[Organization Code],$A56),CHAR(34),
", OrganizationName:  ",CHAR(34),INDEX(Organizations[Organization Name],$A56),CHAR(34),
", OrganizationDescription:  ",CHAR(34),INDEX(Organizations[Organization Description],$A56),CHAR(34),
", OrganizationLink:  ",CHAR(34),INDEX(Organizations[Organization Link],$A56),CHAR(34),"}"))</f>
        <v>#REF!</v>
      </c>
      <c r="F56" t="e">
        <f>IF(INDEX(People[First Name],$A56)="","",
CONCATENATE("  - &amp;AffiliationID",TEXT($A56,"0000"),
" {PersonID: *PersonID",TEXT($A56,"0000"),
", OrganizationID: *OrganizationID",TEXT(MATCH(INDEX(People[Organization Name],$A56),Organizations[Organization Name],0),"0000"),
", IsPrimaryOrganizationContact: , AffiliationStartDate: , AffiliationEndDate: , PrimaryPhone: ",
", PrimaryEmail: ",CHAR(34),INDEX(People[Primary Email],$A56),CHAR(34),
", PrimaryAddress: ",CHAR(34),INDEX(People[Primary Address],$A56),CHAR(34),
", PersonLink: }"))</f>
        <v>#REF!</v>
      </c>
      <c r="H56" t="e">
        <f>IF(COUNTA(CitationInformation)=0,"",IF(INDEX(AuthorList[Author Name],$A56)="","",
CONCATENATE("  - &amp;AuthorListID",TEXT($A56,"0000"),
"  {CitationID: *CitationID0001",
", PersonID: *PersonID",TEXT(MATCH(INDEX(AuthorList[Author Name],$A56),People[Full Name],0),"0000"),
", AuthorOrder: ",INDEX(AuthorList[Author Number],$A56),"}")))</f>
        <v>#REF!</v>
      </c>
      <c r="K56" t="e">
        <f>IF(INDEX(SamplingFeatures[Feature Code],$A56)="","",
CONCATENATE("  - &amp;SamplingFeatureID",TEXT($A56,"0000"),
" {","SamplingFeatureUUID:  ",CHAR(34),INDEX(SamplingFeatures[Sampling Feature UUID],$A56),CHAR(34),
", SamplingFeatureTypeCV:  ",CHAR(34),INDEX(SamplingFeatures[Sampling Feature Type],$A56),CHAR(34),
", SamplingFeatureCode:  ",CHAR(34),INDEX(SamplingFeatures[Feature Code],$A56),CHAR(34),
", SamplingFeatureName:  ",CHAR(34),INDEX(SamplingFeatures[Feature Name],$A56),CHAR(34),
", SamplingFeatureDescription:  ",CHAR(34),INDEX(SamplingFeatures[Feature Description],$A56),CHAR(34),
", SamplingFeatureGeotypeCV:  ",CHAR(34),INDEX(SamplingFeatures[Feature Geo Type],$A56),CHAR(34),
", FeatureGeometry:  ",CHAR(34),INDEX(SamplingFeatures[Feature Geometry],$A56),CHAR(34),
", Elevation_m:  ",CHAR(34),INDEX(SamplingFeatures[Elevation_m],$A56),CHAR(34),
", ElevationDatumCV:  ",CHAR(34),ElevationDatum,CHAR(34),"}"))</f>
        <v>#REF!</v>
      </c>
      <c r="L56" t="e">
        <f>IF(INDEX(SamplingFeatures[Sampling Feature Type],$A56)&lt;&gt;"Site","",
CONCATENATE("  - &amp;SiteID",TEXT(SUMPRODUCT(--($L$3:$L55&lt;&gt;"")),"0000"),
" {","SamplingFeatureID:  *SamplingFeatureID",TEXT($A56,"0000"),
", SiteTypeCV:  ",CHAR(34),INDEX(Sites[Site Type],$A56),CHAR(34),
", Latitude:  ",INDEX(Sites[Latitude],$A56),
", Longitude:  ",INDEX(Sites[Longitude],$A56),
", SRSName:  ",CHAR(34),LatLonDatum,CHAR(34),"}"))</f>
        <v>#REF!</v>
      </c>
      <c r="M56" t="e">
        <f>IF(INDEX(SamplingFeatures[Sampling Feature Type],$A56)&lt;&gt;"Specimen","",
CONCATENATE("  - &amp;SpecimenID",TEXT(SUMPRODUCT(--($M$3:$M55&lt;&gt;"")),"0000"),
" {","SamplingFeatureID:  *SamplingFeatureID",TEXT($A56,"0000"),
", SpecimenTypeCV:  ",CHAR(34),INDEX(Specimens[Specimen Type],$A56),CHAR(34),
", SpecimenMediumCV:  ",INDEX(Specimens[Specimen Medium],$A56),
", IsFieldSpecimen:  ",CHAR(34),INDEX(Specimens[Is Field Specimen?],$A56),CHAR(34),"}"))</f>
        <v>#REF!</v>
      </c>
      <c r="N56" t="e">
        <f>IF(COUNTA(SpatialOffsets[])=0,"", IF(INDEX(SpatialOffsets[Spatial Offset Type],$A56)="","",
CONCATENATE("  - &amp;SpatialOffsetID",TEXT($A56,"0000"),
" {","SpatialOffsetTypeCV:  ",CHAR(34),INDEX(SpatialOffsets[Spatial Offset Type],$A56),CHAR(34),
", Offset1Value:  ",INDEX(SpatialOffsets[Offset 1 Value],$A56),
", Offset1UnitID:  ",CHAR(34),INDEX(SpatialOffsets[Offset 1 Unit],$A56),CHAR(34),
", Offset2Value:  ",INDEX(SpatialOffsets[Offset 2 Value],$A56),
", Offset2UnitID:  ",CHAR(34),INDEX(SpatialOffsets[Offset 2 Unit],$A56),CHAR(34),
", Offset3Value:  ",INDEX(SpatialOffsets[Offset 3 Value],$A56),
", Offset3UnitID:  ",CHAR(34),INDEX(SpatialOffsets[Offset 3 Unit],$A56),CHAR(34),,"}")))</f>
        <v>#REF!</v>
      </c>
      <c r="O56" t="e">
        <f>IF(COUNTA(RelatedFeatures[])=0,"", IF(INDEX(RelatedFeatures[First Sampling Feature Code],$A56)="","",
CONCATENATE("  - &amp;RelationID",TEXT($A56,"0000"),
" {","SamplingFeatureID:  *SamplingFeatureID",TEXT(MATCH(INDEX(RelatedFeatures[First Sampling Feature Code],$A56),SamplingFeatures[Feature Code],0),"0000"),
", RelationshipTypeCV:  ",CHAR(34),INDEX(RelatedFeatures[Relationship Type],$A56),CHAR(34),
", RelatedFeatureID: *SamplingFeatureID",TEXT(MATCH(INDEX(RelatedFeatures[Second Sampling Feature Code],$A56),SamplingFeatures[Feature Code],0),"0000"),
", SpatialOffsetID:  ",IF(INDEX(RelatedFeatures[Offset Number],$A56)="","",CONCATENATE("*SpatialOffsetID",TEXT(INDEX(RelatedFeatures[Offset Number],$A56),"0000"))),"}")))</f>
        <v>#REF!</v>
      </c>
      <c r="P56" t="e">
        <f>IF(INDEX(Methods[Method Type],$A56)="","",
CONCATENATE("  - &amp;MethodID",TEXT($A56,"0000"),
" {","MethodTypeCV:  ",CHAR(34),INDEX(Methods[Method Type],$A56),CHAR(34),
", MethodCode:  ",CHAR(34),INDEX(Methods[Method Code],$A56),CHAR(34),
", MethodName:  ",CHAR(34),INDEX(Methods[Method Name],$A56),CHAR(34),
", MethodDescription:  ",CHAR(34),INDEX(Methods[Method Description],$A56),CHAR(34),
", MethodLink:  ",CHAR(34),INDEX(Methods[Method Link],$A56),CHAR(34),
", OrganizationID: *OrganizationID",TEXT(MATCH(INDEX(Methods[Organization Name],$A56),Organizations[Organization Name],0),"0000"),"}"))</f>
        <v>#REF!</v>
      </c>
      <c r="Q56" t="e">
        <f>IF(INDEX(Variables[Variable Type],$A56)="","",
CONCATENATE("  - &amp;VariableID",TEXT($A56,"0000"),
" {","VariableTypeCV:  ",CHAR(34),INDEX(Variables[Variable Type],$A56),CHAR(34),
", VariableCode:  ",CHAR(34),INDEX(Variables[Variable Code],$A56),CHAR(34),
", VariableNameCV:  ",CHAR(34),INDEX(Variables[Variable Name],$A56),CHAR(34),
", VariableDefinition:  ",CHAR(34),INDEX(Variables[Variable Definition],$A56),CHAR(34),
", SpecciationCV:  ",CHAR(34),INDEX(Variables[Speciation],$A56),CHAR(34),
", NoDataValue:  ",CHAR(34),INDEX(Variables[No Data Value],$A56),CHAR(34),"}"))</f>
        <v>#REF!</v>
      </c>
    </row>
    <row r="57" spans="1:17" x14ac:dyDescent="0.25">
      <c r="A57">
        <v>54</v>
      </c>
      <c r="D57" t="e">
        <f>IF(INDEX(People[First Name],$A57)="","",
CONCATENATE("  - &amp;PersonID",TEXT($A57,"0000"),
" {","PersonFirstName:  ",CHAR(34),INDEX(People[First Name],$A57),CHAR(34),
", PersonMiddleName:  ",CHAR(34),INDEX(People[Middle Name],$A57),CHAR(34),
", PersonLastName:  ",CHAR(34),INDEX(People[Last Name],$A57),CHAR(34),"}"))</f>
        <v>#REF!</v>
      </c>
      <c r="E57" t="e">
        <f>IF(INDEX(Organizations[Organization Type '[CV']],$A57)="","",
CONCATENATE("  - &amp;OrganizationID",TEXT($A57,"0000"),
" {","OrganizationTypeCV:  ",CHAR(34),INDEX(Organizations[Organization Type '[CV']],$A57),CHAR(34),
", OrganizationCode:  ",CHAR(34),INDEX(Organizations[Organization Code],$A57),CHAR(34),
", OrganizationName:  ",CHAR(34),INDEX(Organizations[Organization Name],$A57),CHAR(34),
", OrganizationDescription:  ",CHAR(34),INDEX(Organizations[Organization Description],$A57),CHAR(34),
", OrganizationLink:  ",CHAR(34),INDEX(Organizations[Organization Link],$A57),CHAR(34),"}"))</f>
        <v>#REF!</v>
      </c>
      <c r="F57" t="e">
        <f>IF(INDEX(People[First Name],$A57)="","",
CONCATENATE("  - &amp;AffiliationID",TEXT($A57,"0000"),
" {PersonID: *PersonID",TEXT($A57,"0000"),
", OrganizationID: *OrganizationID",TEXT(MATCH(INDEX(People[Organization Name],$A57),Organizations[Organization Name],0),"0000"),
", IsPrimaryOrganizationContact: , AffiliationStartDate: , AffiliationEndDate: , PrimaryPhone: ",
", PrimaryEmail: ",CHAR(34),INDEX(People[Primary Email],$A57),CHAR(34),
", PrimaryAddress: ",CHAR(34),INDEX(People[Primary Address],$A57),CHAR(34),
", PersonLink: }"))</f>
        <v>#REF!</v>
      </c>
      <c r="H57" t="e">
        <f>IF(COUNTA(CitationInformation)=0,"",IF(INDEX(AuthorList[Author Name],$A57)="","",
CONCATENATE("  - &amp;AuthorListID",TEXT($A57,"0000"),
"  {CitationID: *CitationID0001",
", PersonID: *PersonID",TEXT(MATCH(INDEX(AuthorList[Author Name],$A57),People[Full Name],0),"0000"),
", AuthorOrder: ",INDEX(AuthorList[Author Number],$A57),"}")))</f>
        <v>#REF!</v>
      </c>
      <c r="K57" t="e">
        <f>IF(INDEX(SamplingFeatures[Feature Code],$A57)="","",
CONCATENATE("  - &amp;SamplingFeatureID",TEXT($A57,"0000"),
" {","SamplingFeatureUUID:  ",CHAR(34),INDEX(SamplingFeatures[Sampling Feature UUID],$A57),CHAR(34),
", SamplingFeatureTypeCV:  ",CHAR(34),INDEX(SamplingFeatures[Sampling Feature Type],$A57),CHAR(34),
", SamplingFeatureCode:  ",CHAR(34),INDEX(SamplingFeatures[Feature Code],$A57),CHAR(34),
", SamplingFeatureName:  ",CHAR(34),INDEX(SamplingFeatures[Feature Name],$A57),CHAR(34),
", SamplingFeatureDescription:  ",CHAR(34),INDEX(SamplingFeatures[Feature Description],$A57),CHAR(34),
", SamplingFeatureGeotypeCV:  ",CHAR(34),INDEX(SamplingFeatures[Feature Geo Type],$A57),CHAR(34),
", FeatureGeometry:  ",CHAR(34),INDEX(SamplingFeatures[Feature Geometry],$A57),CHAR(34),
", Elevation_m:  ",CHAR(34),INDEX(SamplingFeatures[Elevation_m],$A57),CHAR(34),
", ElevationDatumCV:  ",CHAR(34),ElevationDatum,CHAR(34),"}"))</f>
        <v>#REF!</v>
      </c>
      <c r="L57" t="e">
        <f>IF(INDEX(SamplingFeatures[Sampling Feature Type],$A57)&lt;&gt;"Site","",
CONCATENATE("  - &amp;SiteID",TEXT(SUMPRODUCT(--($L$3:$L56&lt;&gt;"")),"0000"),
" {","SamplingFeatureID:  *SamplingFeatureID",TEXT($A57,"0000"),
", SiteTypeCV:  ",CHAR(34),INDEX(Sites[Site Type],$A57),CHAR(34),
", Latitude:  ",INDEX(Sites[Latitude],$A57),
", Longitude:  ",INDEX(Sites[Longitude],$A57),
", SRSName:  ",CHAR(34),LatLonDatum,CHAR(34),"}"))</f>
        <v>#REF!</v>
      </c>
      <c r="M57" t="e">
        <f>IF(INDEX(SamplingFeatures[Sampling Feature Type],$A57)&lt;&gt;"Specimen","",
CONCATENATE("  - &amp;SpecimenID",TEXT(SUMPRODUCT(--($M$3:$M56&lt;&gt;"")),"0000"),
" {","SamplingFeatureID:  *SamplingFeatureID",TEXT($A57,"0000"),
", SpecimenTypeCV:  ",CHAR(34),INDEX(Specimens[Specimen Type],$A57),CHAR(34),
", SpecimenMediumCV:  ",INDEX(Specimens[Specimen Medium],$A57),
", IsFieldSpecimen:  ",CHAR(34),INDEX(Specimens[Is Field Specimen?],$A57),CHAR(34),"}"))</f>
        <v>#REF!</v>
      </c>
      <c r="N57" t="e">
        <f>IF(COUNTA(SpatialOffsets[])=0,"", IF(INDEX(SpatialOffsets[Spatial Offset Type],$A57)="","",
CONCATENATE("  - &amp;SpatialOffsetID",TEXT($A57,"0000"),
" {","SpatialOffsetTypeCV:  ",CHAR(34),INDEX(SpatialOffsets[Spatial Offset Type],$A57),CHAR(34),
", Offset1Value:  ",INDEX(SpatialOffsets[Offset 1 Value],$A57),
", Offset1UnitID:  ",CHAR(34),INDEX(SpatialOffsets[Offset 1 Unit],$A57),CHAR(34),
", Offset2Value:  ",INDEX(SpatialOffsets[Offset 2 Value],$A57),
", Offset2UnitID:  ",CHAR(34),INDEX(SpatialOffsets[Offset 2 Unit],$A57),CHAR(34),
", Offset3Value:  ",INDEX(SpatialOffsets[Offset 3 Value],$A57),
", Offset3UnitID:  ",CHAR(34),INDEX(SpatialOffsets[Offset 3 Unit],$A57),CHAR(34),,"}")))</f>
        <v>#REF!</v>
      </c>
      <c r="O57" t="e">
        <f>IF(COUNTA(RelatedFeatures[])=0,"", IF(INDEX(RelatedFeatures[First Sampling Feature Code],$A57)="","",
CONCATENATE("  - &amp;RelationID",TEXT($A57,"0000"),
" {","SamplingFeatureID:  *SamplingFeatureID",TEXT(MATCH(INDEX(RelatedFeatures[First Sampling Feature Code],$A57),SamplingFeatures[Feature Code],0),"0000"),
", RelationshipTypeCV:  ",CHAR(34),INDEX(RelatedFeatures[Relationship Type],$A57),CHAR(34),
", RelatedFeatureID: *SamplingFeatureID",TEXT(MATCH(INDEX(RelatedFeatures[Second Sampling Feature Code],$A57),SamplingFeatures[Feature Code],0),"0000"),
", SpatialOffsetID:  ",IF(INDEX(RelatedFeatures[Offset Number],$A57)="","",CONCATENATE("*SpatialOffsetID",TEXT(INDEX(RelatedFeatures[Offset Number],$A57),"0000"))),"}")))</f>
        <v>#REF!</v>
      </c>
      <c r="P57" t="e">
        <f>IF(INDEX(Methods[Method Type],$A57)="","",
CONCATENATE("  - &amp;MethodID",TEXT($A57,"0000"),
" {","MethodTypeCV:  ",CHAR(34),INDEX(Methods[Method Type],$A57),CHAR(34),
", MethodCode:  ",CHAR(34),INDEX(Methods[Method Code],$A57),CHAR(34),
", MethodName:  ",CHAR(34),INDEX(Methods[Method Name],$A57),CHAR(34),
", MethodDescription:  ",CHAR(34),INDEX(Methods[Method Description],$A57),CHAR(34),
", MethodLink:  ",CHAR(34),INDEX(Methods[Method Link],$A57),CHAR(34),
", OrganizationID: *OrganizationID",TEXT(MATCH(INDEX(Methods[Organization Name],$A57),Organizations[Organization Name],0),"0000"),"}"))</f>
        <v>#REF!</v>
      </c>
      <c r="Q57" t="e">
        <f>IF(INDEX(Variables[Variable Type],$A57)="","",
CONCATENATE("  - &amp;VariableID",TEXT($A57,"0000"),
" {","VariableTypeCV:  ",CHAR(34),INDEX(Variables[Variable Type],$A57),CHAR(34),
", VariableCode:  ",CHAR(34),INDEX(Variables[Variable Code],$A57),CHAR(34),
", VariableNameCV:  ",CHAR(34),INDEX(Variables[Variable Name],$A57),CHAR(34),
", VariableDefinition:  ",CHAR(34),INDEX(Variables[Variable Definition],$A57),CHAR(34),
", SpecciationCV:  ",CHAR(34),INDEX(Variables[Speciation],$A57),CHAR(34),
", NoDataValue:  ",CHAR(34),INDEX(Variables[No Data Value],$A57),CHAR(34),"}"))</f>
        <v>#REF!</v>
      </c>
    </row>
    <row r="58" spans="1:17" x14ac:dyDescent="0.25">
      <c r="A58">
        <v>55</v>
      </c>
      <c r="D58" t="e">
        <f>IF(INDEX(People[First Name],$A58)="","",
CONCATENATE("  - &amp;PersonID",TEXT($A58,"0000"),
" {","PersonFirstName:  ",CHAR(34),INDEX(People[First Name],$A58),CHAR(34),
", PersonMiddleName:  ",CHAR(34),INDEX(People[Middle Name],$A58),CHAR(34),
", PersonLastName:  ",CHAR(34),INDEX(People[Last Name],$A58),CHAR(34),"}"))</f>
        <v>#REF!</v>
      </c>
      <c r="E58" t="e">
        <f>IF(INDEX(Organizations[Organization Type '[CV']],$A58)="","",
CONCATENATE("  - &amp;OrganizationID",TEXT($A58,"0000"),
" {","OrganizationTypeCV:  ",CHAR(34),INDEX(Organizations[Organization Type '[CV']],$A58),CHAR(34),
", OrganizationCode:  ",CHAR(34),INDEX(Organizations[Organization Code],$A58),CHAR(34),
", OrganizationName:  ",CHAR(34),INDEX(Organizations[Organization Name],$A58),CHAR(34),
", OrganizationDescription:  ",CHAR(34),INDEX(Organizations[Organization Description],$A58),CHAR(34),
", OrganizationLink:  ",CHAR(34),INDEX(Organizations[Organization Link],$A58),CHAR(34),"}"))</f>
        <v>#REF!</v>
      </c>
      <c r="F58" t="e">
        <f>IF(INDEX(People[First Name],$A58)="","",
CONCATENATE("  - &amp;AffiliationID",TEXT($A58,"0000"),
" {PersonID: *PersonID",TEXT($A58,"0000"),
", OrganizationID: *OrganizationID",TEXT(MATCH(INDEX(People[Organization Name],$A58),Organizations[Organization Name],0),"0000"),
", IsPrimaryOrganizationContact: , AffiliationStartDate: , AffiliationEndDate: , PrimaryPhone: ",
", PrimaryEmail: ",CHAR(34),INDEX(People[Primary Email],$A58),CHAR(34),
", PrimaryAddress: ",CHAR(34),INDEX(People[Primary Address],$A58),CHAR(34),
", PersonLink: }"))</f>
        <v>#REF!</v>
      </c>
      <c r="H58" t="e">
        <f>IF(COUNTA(CitationInformation)=0,"",IF(INDEX(AuthorList[Author Name],$A58)="","",
CONCATENATE("  - &amp;AuthorListID",TEXT($A58,"0000"),
"  {CitationID: *CitationID0001",
", PersonID: *PersonID",TEXT(MATCH(INDEX(AuthorList[Author Name],$A58),People[Full Name],0),"0000"),
", AuthorOrder: ",INDEX(AuthorList[Author Number],$A58),"}")))</f>
        <v>#REF!</v>
      </c>
      <c r="K58" t="e">
        <f>IF(INDEX(SamplingFeatures[Feature Code],$A58)="","",
CONCATENATE("  - &amp;SamplingFeatureID",TEXT($A58,"0000"),
" {","SamplingFeatureUUID:  ",CHAR(34),INDEX(SamplingFeatures[Sampling Feature UUID],$A58),CHAR(34),
", SamplingFeatureTypeCV:  ",CHAR(34),INDEX(SamplingFeatures[Sampling Feature Type],$A58),CHAR(34),
", SamplingFeatureCode:  ",CHAR(34),INDEX(SamplingFeatures[Feature Code],$A58),CHAR(34),
", SamplingFeatureName:  ",CHAR(34),INDEX(SamplingFeatures[Feature Name],$A58),CHAR(34),
", SamplingFeatureDescription:  ",CHAR(34),INDEX(SamplingFeatures[Feature Description],$A58),CHAR(34),
", SamplingFeatureGeotypeCV:  ",CHAR(34),INDEX(SamplingFeatures[Feature Geo Type],$A58),CHAR(34),
", FeatureGeometry:  ",CHAR(34),INDEX(SamplingFeatures[Feature Geometry],$A58),CHAR(34),
", Elevation_m:  ",CHAR(34),INDEX(SamplingFeatures[Elevation_m],$A58),CHAR(34),
", ElevationDatumCV:  ",CHAR(34),ElevationDatum,CHAR(34),"}"))</f>
        <v>#REF!</v>
      </c>
      <c r="L58" t="e">
        <f>IF(INDEX(SamplingFeatures[Sampling Feature Type],$A58)&lt;&gt;"Site","",
CONCATENATE("  - &amp;SiteID",TEXT(SUMPRODUCT(--($L$3:$L57&lt;&gt;"")),"0000"),
" {","SamplingFeatureID:  *SamplingFeatureID",TEXT($A58,"0000"),
", SiteTypeCV:  ",CHAR(34),INDEX(Sites[Site Type],$A58),CHAR(34),
", Latitude:  ",INDEX(Sites[Latitude],$A58),
", Longitude:  ",INDEX(Sites[Longitude],$A58),
", SRSName:  ",CHAR(34),LatLonDatum,CHAR(34),"}"))</f>
        <v>#REF!</v>
      </c>
      <c r="M58" t="e">
        <f>IF(INDEX(SamplingFeatures[Sampling Feature Type],$A58)&lt;&gt;"Specimen","",
CONCATENATE("  - &amp;SpecimenID",TEXT(SUMPRODUCT(--($M$3:$M57&lt;&gt;"")),"0000"),
" {","SamplingFeatureID:  *SamplingFeatureID",TEXT($A58,"0000"),
", SpecimenTypeCV:  ",CHAR(34),INDEX(Specimens[Specimen Type],$A58),CHAR(34),
", SpecimenMediumCV:  ",INDEX(Specimens[Specimen Medium],$A58),
", IsFieldSpecimen:  ",CHAR(34),INDEX(Specimens[Is Field Specimen?],$A58),CHAR(34),"}"))</f>
        <v>#REF!</v>
      </c>
      <c r="N58" t="e">
        <f>IF(COUNTA(SpatialOffsets[])=0,"", IF(INDEX(SpatialOffsets[Spatial Offset Type],$A58)="","",
CONCATENATE("  - &amp;SpatialOffsetID",TEXT($A58,"0000"),
" {","SpatialOffsetTypeCV:  ",CHAR(34),INDEX(SpatialOffsets[Spatial Offset Type],$A58),CHAR(34),
", Offset1Value:  ",INDEX(SpatialOffsets[Offset 1 Value],$A58),
", Offset1UnitID:  ",CHAR(34),INDEX(SpatialOffsets[Offset 1 Unit],$A58),CHAR(34),
", Offset2Value:  ",INDEX(SpatialOffsets[Offset 2 Value],$A58),
", Offset2UnitID:  ",CHAR(34),INDEX(SpatialOffsets[Offset 2 Unit],$A58),CHAR(34),
", Offset3Value:  ",INDEX(SpatialOffsets[Offset 3 Value],$A58),
", Offset3UnitID:  ",CHAR(34),INDEX(SpatialOffsets[Offset 3 Unit],$A58),CHAR(34),,"}")))</f>
        <v>#REF!</v>
      </c>
      <c r="O58" t="e">
        <f>IF(COUNTA(RelatedFeatures[])=0,"", IF(INDEX(RelatedFeatures[First Sampling Feature Code],$A58)="","",
CONCATENATE("  - &amp;RelationID",TEXT($A58,"0000"),
" {","SamplingFeatureID:  *SamplingFeatureID",TEXT(MATCH(INDEX(RelatedFeatures[First Sampling Feature Code],$A58),SamplingFeatures[Feature Code],0),"0000"),
", RelationshipTypeCV:  ",CHAR(34),INDEX(RelatedFeatures[Relationship Type],$A58),CHAR(34),
", RelatedFeatureID: *SamplingFeatureID",TEXT(MATCH(INDEX(RelatedFeatures[Second Sampling Feature Code],$A58),SamplingFeatures[Feature Code],0),"0000"),
", SpatialOffsetID:  ",IF(INDEX(RelatedFeatures[Offset Number],$A58)="","",CONCATENATE("*SpatialOffsetID",TEXT(INDEX(RelatedFeatures[Offset Number],$A58),"0000"))),"}")))</f>
        <v>#REF!</v>
      </c>
      <c r="P58" t="e">
        <f>IF(INDEX(Methods[Method Type],$A58)="","",
CONCATENATE("  - &amp;MethodID",TEXT($A58,"0000"),
" {","MethodTypeCV:  ",CHAR(34),INDEX(Methods[Method Type],$A58),CHAR(34),
", MethodCode:  ",CHAR(34),INDEX(Methods[Method Code],$A58),CHAR(34),
", MethodName:  ",CHAR(34),INDEX(Methods[Method Name],$A58),CHAR(34),
", MethodDescription:  ",CHAR(34),INDEX(Methods[Method Description],$A58),CHAR(34),
", MethodLink:  ",CHAR(34),INDEX(Methods[Method Link],$A58),CHAR(34),
", OrganizationID: *OrganizationID",TEXT(MATCH(INDEX(Methods[Organization Name],$A58),Organizations[Organization Name],0),"0000"),"}"))</f>
        <v>#REF!</v>
      </c>
      <c r="Q58" t="e">
        <f>IF(INDEX(Variables[Variable Type],$A58)="","",
CONCATENATE("  - &amp;VariableID",TEXT($A58,"0000"),
" {","VariableTypeCV:  ",CHAR(34),INDEX(Variables[Variable Type],$A58),CHAR(34),
", VariableCode:  ",CHAR(34),INDEX(Variables[Variable Code],$A58),CHAR(34),
", VariableNameCV:  ",CHAR(34),INDEX(Variables[Variable Name],$A58),CHAR(34),
", VariableDefinition:  ",CHAR(34),INDEX(Variables[Variable Definition],$A58),CHAR(34),
", SpecciationCV:  ",CHAR(34),INDEX(Variables[Speciation],$A58),CHAR(34),
", NoDataValue:  ",CHAR(34),INDEX(Variables[No Data Value],$A58),CHAR(34),"}"))</f>
        <v>#REF!</v>
      </c>
    </row>
    <row r="59" spans="1:17" x14ac:dyDescent="0.25">
      <c r="A59">
        <v>56</v>
      </c>
      <c r="D59" t="e">
        <f>IF(INDEX(People[First Name],$A59)="","",
CONCATENATE("  - &amp;PersonID",TEXT($A59,"0000"),
" {","PersonFirstName:  ",CHAR(34),INDEX(People[First Name],$A59),CHAR(34),
", PersonMiddleName:  ",CHAR(34),INDEX(People[Middle Name],$A59),CHAR(34),
", PersonLastName:  ",CHAR(34),INDEX(People[Last Name],$A59),CHAR(34),"}"))</f>
        <v>#REF!</v>
      </c>
      <c r="E59" t="e">
        <f>IF(INDEX(Organizations[Organization Type '[CV']],$A59)="","",
CONCATENATE("  - &amp;OrganizationID",TEXT($A59,"0000"),
" {","OrganizationTypeCV:  ",CHAR(34),INDEX(Organizations[Organization Type '[CV']],$A59),CHAR(34),
", OrganizationCode:  ",CHAR(34),INDEX(Organizations[Organization Code],$A59),CHAR(34),
", OrganizationName:  ",CHAR(34),INDEX(Organizations[Organization Name],$A59),CHAR(34),
", OrganizationDescription:  ",CHAR(34),INDEX(Organizations[Organization Description],$A59),CHAR(34),
", OrganizationLink:  ",CHAR(34),INDEX(Organizations[Organization Link],$A59),CHAR(34),"}"))</f>
        <v>#REF!</v>
      </c>
      <c r="F59" t="e">
        <f>IF(INDEX(People[First Name],$A59)="","",
CONCATENATE("  - &amp;AffiliationID",TEXT($A59,"0000"),
" {PersonID: *PersonID",TEXT($A59,"0000"),
", OrganizationID: *OrganizationID",TEXT(MATCH(INDEX(People[Organization Name],$A59),Organizations[Organization Name],0),"0000"),
", IsPrimaryOrganizationContact: , AffiliationStartDate: , AffiliationEndDate: , PrimaryPhone: ",
", PrimaryEmail: ",CHAR(34),INDEX(People[Primary Email],$A59),CHAR(34),
", PrimaryAddress: ",CHAR(34),INDEX(People[Primary Address],$A59),CHAR(34),
", PersonLink: }"))</f>
        <v>#REF!</v>
      </c>
      <c r="H59" t="e">
        <f>IF(COUNTA(CitationInformation)=0,"",IF(INDEX(AuthorList[Author Name],$A59)="","",
CONCATENATE("  - &amp;AuthorListID",TEXT($A59,"0000"),
"  {CitationID: *CitationID0001",
", PersonID: *PersonID",TEXT(MATCH(INDEX(AuthorList[Author Name],$A59),People[Full Name],0),"0000"),
", AuthorOrder: ",INDEX(AuthorList[Author Number],$A59),"}")))</f>
        <v>#REF!</v>
      </c>
      <c r="K59" t="e">
        <f>IF(INDEX(SamplingFeatures[Feature Code],$A59)="","",
CONCATENATE("  - &amp;SamplingFeatureID",TEXT($A59,"0000"),
" {","SamplingFeatureUUID:  ",CHAR(34),INDEX(SamplingFeatures[Sampling Feature UUID],$A59),CHAR(34),
", SamplingFeatureTypeCV:  ",CHAR(34),INDEX(SamplingFeatures[Sampling Feature Type],$A59),CHAR(34),
", SamplingFeatureCode:  ",CHAR(34),INDEX(SamplingFeatures[Feature Code],$A59),CHAR(34),
", SamplingFeatureName:  ",CHAR(34),INDEX(SamplingFeatures[Feature Name],$A59),CHAR(34),
", SamplingFeatureDescription:  ",CHAR(34),INDEX(SamplingFeatures[Feature Description],$A59),CHAR(34),
", SamplingFeatureGeotypeCV:  ",CHAR(34),INDEX(SamplingFeatures[Feature Geo Type],$A59),CHAR(34),
", FeatureGeometry:  ",CHAR(34),INDEX(SamplingFeatures[Feature Geometry],$A59),CHAR(34),
", Elevation_m:  ",CHAR(34),INDEX(SamplingFeatures[Elevation_m],$A59),CHAR(34),
", ElevationDatumCV:  ",CHAR(34),ElevationDatum,CHAR(34),"}"))</f>
        <v>#REF!</v>
      </c>
      <c r="L59" t="e">
        <f>IF(INDEX(SamplingFeatures[Sampling Feature Type],$A59)&lt;&gt;"Site","",
CONCATENATE("  - &amp;SiteID",TEXT(SUMPRODUCT(--($L$3:$L58&lt;&gt;"")),"0000"),
" {","SamplingFeatureID:  *SamplingFeatureID",TEXT($A59,"0000"),
", SiteTypeCV:  ",CHAR(34),INDEX(Sites[Site Type],$A59),CHAR(34),
", Latitude:  ",INDEX(Sites[Latitude],$A59),
", Longitude:  ",INDEX(Sites[Longitude],$A59),
", SRSName:  ",CHAR(34),LatLonDatum,CHAR(34),"}"))</f>
        <v>#REF!</v>
      </c>
      <c r="M59" t="e">
        <f>IF(INDEX(SamplingFeatures[Sampling Feature Type],$A59)&lt;&gt;"Specimen","",
CONCATENATE("  - &amp;SpecimenID",TEXT(SUMPRODUCT(--($M$3:$M58&lt;&gt;"")),"0000"),
" {","SamplingFeatureID:  *SamplingFeatureID",TEXT($A59,"0000"),
", SpecimenTypeCV:  ",CHAR(34),INDEX(Specimens[Specimen Type],$A59),CHAR(34),
", SpecimenMediumCV:  ",INDEX(Specimens[Specimen Medium],$A59),
", IsFieldSpecimen:  ",CHAR(34),INDEX(Specimens[Is Field Specimen?],$A59),CHAR(34),"}"))</f>
        <v>#REF!</v>
      </c>
      <c r="N59" t="e">
        <f>IF(COUNTA(SpatialOffsets[])=0,"", IF(INDEX(SpatialOffsets[Spatial Offset Type],$A59)="","",
CONCATENATE("  - &amp;SpatialOffsetID",TEXT($A59,"0000"),
" {","SpatialOffsetTypeCV:  ",CHAR(34),INDEX(SpatialOffsets[Spatial Offset Type],$A59),CHAR(34),
", Offset1Value:  ",INDEX(SpatialOffsets[Offset 1 Value],$A59),
", Offset1UnitID:  ",CHAR(34),INDEX(SpatialOffsets[Offset 1 Unit],$A59),CHAR(34),
", Offset2Value:  ",INDEX(SpatialOffsets[Offset 2 Value],$A59),
", Offset2UnitID:  ",CHAR(34),INDEX(SpatialOffsets[Offset 2 Unit],$A59),CHAR(34),
", Offset3Value:  ",INDEX(SpatialOffsets[Offset 3 Value],$A59),
", Offset3UnitID:  ",CHAR(34),INDEX(SpatialOffsets[Offset 3 Unit],$A59),CHAR(34),,"}")))</f>
        <v>#REF!</v>
      </c>
      <c r="O59" t="e">
        <f>IF(COUNTA(RelatedFeatures[])=0,"", IF(INDEX(RelatedFeatures[First Sampling Feature Code],$A59)="","",
CONCATENATE("  - &amp;RelationID",TEXT($A59,"0000"),
" {","SamplingFeatureID:  *SamplingFeatureID",TEXT(MATCH(INDEX(RelatedFeatures[First Sampling Feature Code],$A59),SamplingFeatures[Feature Code],0),"0000"),
", RelationshipTypeCV:  ",CHAR(34),INDEX(RelatedFeatures[Relationship Type],$A59),CHAR(34),
", RelatedFeatureID: *SamplingFeatureID",TEXT(MATCH(INDEX(RelatedFeatures[Second Sampling Feature Code],$A59),SamplingFeatures[Feature Code],0),"0000"),
", SpatialOffsetID:  ",IF(INDEX(RelatedFeatures[Offset Number],$A59)="","",CONCATENATE("*SpatialOffsetID",TEXT(INDEX(RelatedFeatures[Offset Number],$A59),"0000"))),"}")))</f>
        <v>#REF!</v>
      </c>
      <c r="P59" t="e">
        <f>IF(INDEX(Methods[Method Type],$A59)="","",
CONCATENATE("  - &amp;MethodID",TEXT($A59,"0000"),
" {","MethodTypeCV:  ",CHAR(34),INDEX(Methods[Method Type],$A59),CHAR(34),
", MethodCode:  ",CHAR(34),INDEX(Methods[Method Code],$A59),CHAR(34),
", MethodName:  ",CHAR(34),INDEX(Methods[Method Name],$A59),CHAR(34),
", MethodDescription:  ",CHAR(34),INDEX(Methods[Method Description],$A59),CHAR(34),
", MethodLink:  ",CHAR(34),INDEX(Methods[Method Link],$A59),CHAR(34),
", OrganizationID: *OrganizationID",TEXT(MATCH(INDEX(Methods[Organization Name],$A59),Organizations[Organization Name],0),"0000"),"}"))</f>
        <v>#REF!</v>
      </c>
      <c r="Q59" t="e">
        <f>IF(INDEX(Variables[Variable Type],$A59)="","",
CONCATENATE("  - &amp;VariableID",TEXT($A59,"0000"),
" {","VariableTypeCV:  ",CHAR(34),INDEX(Variables[Variable Type],$A59),CHAR(34),
", VariableCode:  ",CHAR(34),INDEX(Variables[Variable Code],$A59),CHAR(34),
", VariableNameCV:  ",CHAR(34),INDEX(Variables[Variable Name],$A59),CHAR(34),
", VariableDefinition:  ",CHAR(34),INDEX(Variables[Variable Definition],$A59),CHAR(34),
", SpecciationCV:  ",CHAR(34),INDEX(Variables[Speciation],$A59),CHAR(34),
", NoDataValue:  ",CHAR(34),INDEX(Variables[No Data Value],$A59),CHAR(34),"}"))</f>
        <v>#REF!</v>
      </c>
    </row>
    <row r="60" spans="1:17" x14ac:dyDescent="0.25">
      <c r="A60">
        <v>57</v>
      </c>
      <c r="D60" t="e">
        <f>IF(INDEX(People[First Name],$A60)="","",
CONCATENATE("  - &amp;PersonID",TEXT($A60,"0000"),
" {","PersonFirstName:  ",CHAR(34),INDEX(People[First Name],$A60),CHAR(34),
", PersonMiddleName:  ",CHAR(34),INDEX(People[Middle Name],$A60),CHAR(34),
", PersonLastName:  ",CHAR(34),INDEX(People[Last Name],$A60),CHAR(34),"}"))</f>
        <v>#REF!</v>
      </c>
      <c r="E60" t="e">
        <f>IF(INDEX(Organizations[Organization Type '[CV']],$A60)="","",
CONCATENATE("  - &amp;OrganizationID",TEXT($A60,"0000"),
" {","OrganizationTypeCV:  ",CHAR(34),INDEX(Organizations[Organization Type '[CV']],$A60),CHAR(34),
", OrganizationCode:  ",CHAR(34),INDEX(Organizations[Organization Code],$A60),CHAR(34),
", OrganizationName:  ",CHAR(34),INDEX(Organizations[Organization Name],$A60),CHAR(34),
", OrganizationDescription:  ",CHAR(34),INDEX(Organizations[Organization Description],$A60),CHAR(34),
", OrganizationLink:  ",CHAR(34),INDEX(Organizations[Organization Link],$A60),CHAR(34),"}"))</f>
        <v>#REF!</v>
      </c>
      <c r="F60" t="e">
        <f>IF(INDEX(People[First Name],$A60)="","",
CONCATENATE("  - &amp;AffiliationID",TEXT($A60,"0000"),
" {PersonID: *PersonID",TEXT($A60,"0000"),
", OrganizationID: *OrganizationID",TEXT(MATCH(INDEX(People[Organization Name],$A60),Organizations[Organization Name],0),"0000"),
", IsPrimaryOrganizationContact: , AffiliationStartDate: , AffiliationEndDate: , PrimaryPhone: ",
", PrimaryEmail: ",CHAR(34),INDEX(People[Primary Email],$A60),CHAR(34),
", PrimaryAddress: ",CHAR(34),INDEX(People[Primary Address],$A60),CHAR(34),
", PersonLink: }"))</f>
        <v>#REF!</v>
      </c>
      <c r="H60" t="e">
        <f>IF(COUNTA(CitationInformation)=0,"",IF(INDEX(AuthorList[Author Name],$A60)="","",
CONCATENATE("  - &amp;AuthorListID",TEXT($A60,"0000"),
"  {CitationID: *CitationID0001",
", PersonID: *PersonID",TEXT(MATCH(INDEX(AuthorList[Author Name],$A60),People[Full Name],0),"0000"),
", AuthorOrder: ",INDEX(AuthorList[Author Number],$A60),"}")))</f>
        <v>#REF!</v>
      </c>
      <c r="K60" t="e">
        <f>IF(INDEX(SamplingFeatures[Feature Code],$A60)="","",
CONCATENATE("  - &amp;SamplingFeatureID",TEXT($A60,"0000"),
" {","SamplingFeatureUUID:  ",CHAR(34),INDEX(SamplingFeatures[Sampling Feature UUID],$A60),CHAR(34),
", SamplingFeatureTypeCV:  ",CHAR(34),INDEX(SamplingFeatures[Sampling Feature Type],$A60),CHAR(34),
", SamplingFeatureCode:  ",CHAR(34),INDEX(SamplingFeatures[Feature Code],$A60),CHAR(34),
", SamplingFeatureName:  ",CHAR(34),INDEX(SamplingFeatures[Feature Name],$A60),CHAR(34),
", SamplingFeatureDescription:  ",CHAR(34),INDEX(SamplingFeatures[Feature Description],$A60),CHAR(34),
", SamplingFeatureGeotypeCV:  ",CHAR(34),INDEX(SamplingFeatures[Feature Geo Type],$A60),CHAR(34),
", FeatureGeometry:  ",CHAR(34),INDEX(SamplingFeatures[Feature Geometry],$A60),CHAR(34),
", Elevation_m:  ",CHAR(34),INDEX(SamplingFeatures[Elevation_m],$A60),CHAR(34),
", ElevationDatumCV:  ",CHAR(34),ElevationDatum,CHAR(34),"}"))</f>
        <v>#REF!</v>
      </c>
      <c r="L60" t="e">
        <f>IF(INDEX(SamplingFeatures[Sampling Feature Type],$A60)&lt;&gt;"Site","",
CONCATENATE("  - &amp;SiteID",TEXT(SUMPRODUCT(--($L$3:$L59&lt;&gt;"")),"0000"),
" {","SamplingFeatureID:  *SamplingFeatureID",TEXT($A60,"0000"),
", SiteTypeCV:  ",CHAR(34),INDEX(Sites[Site Type],$A60),CHAR(34),
", Latitude:  ",INDEX(Sites[Latitude],$A60),
", Longitude:  ",INDEX(Sites[Longitude],$A60),
", SRSName:  ",CHAR(34),LatLonDatum,CHAR(34),"}"))</f>
        <v>#REF!</v>
      </c>
      <c r="M60" t="e">
        <f>IF(INDEX(SamplingFeatures[Sampling Feature Type],$A60)&lt;&gt;"Specimen","",
CONCATENATE("  - &amp;SpecimenID",TEXT(SUMPRODUCT(--($M$3:$M59&lt;&gt;"")),"0000"),
" {","SamplingFeatureID:  *SamplingFeatureID",TEXT($A60,"0000"),
", SpecimenTypeCV:  ",CHAR(34),INDEX(Specimens[Specimen Type],$A60),CHAR(34),
", SpecimenMediumCV:  ",INDEX(Specimens[Specimen Medium],$A60),
", IsFieldSpecimen:  ",CHAR(34),INDEX(Specimens[Is Field Specimen?],$A60),CHAR(34),"}"))</f>
        <v>#REF!</v>
      </c>
      <c r="N60" t="e">
        <f>IF(COUNTA(SpatialOffsets[])=0,"", IF(INDEX(SpatialOffsets[Spatial Offset Type],$A60)="","",
CONCATENATE("  - &amp;SpatialOffsetID",TEXT($A60,"0000"),
" {","SpatialOffsetTypeCV:  ",CHAR(34),INDEX(SpatialOffsets[Spatial Offset Type],$A60),CHAR(34),
", Offset1Value:  ",INDEX(SpatialOffsets[Offset 1 Value],$A60),
", Offset1UnitID:  ",CHAR(34),INDEX(SpatialOffsets[Offset 1 Unit],$A60),CHAR(34),
", Offset2Value:  ",INDEX(SpatialOffsets[Offset 2 Value],$A60),
", Offset2UnitID:  ",CHAR(34),INDEX(SpatialOffsets[Offset 2 Unit],$A60),CHAR(34),
", Offset3Value:  ",INDEX(SpatialOffsets[Offset 3 Value],$A60),
", Offset3UnitID:  ",CHAR(34),INDEX(SpatialOffsets[Offset 3 Unit],$A60),CHAR(34),,"}")))</f>
        <v>#REF!</v>
      </c>
      <c r="O60" t="e">
        <f>IF(COUNTA(RelatedFeatures[])=0,"", IF(INDEX(RelatedFeatures[First Sampling Feature Code],$A60)="","",
CONCATENATE("  - &amp;RelationID",TEXT($A60,"0000"),
" {","SamplingFeatureID:  *SamplingFeatureID",TEXT(MATCH(INDEX(RelatedFeatures[First Sampling Feature Code],$A60),SamplingFeatures[Feature Code],0),"0000"),
", RelationshipTypeCV:  ",CHAR(34),INDEX(RelatedFeatures[Relationship Type],$A60),CHAR(34),
", RelatedFeatureID: *SamplingFeatureID",TEXT(MATCH(INDEX(RelatedFeatures[Second Sampling Feature Code],$A60),SamplingFeatures[Feature Code],0),"0000"),
", SpatialOffsetID:  ",IF(INDEX(RelatedFeatures[Offset Number],$A60)="","",CONCATENATE("*SpatialOffsetID",TEXT(INDEX(RelatedFeatures[Offset Number],$A60),"0000"))),"}")))</f>
        <v>#REF!</v>
      </c>
      <c r="P60" t="e">
        <f>IF(INDEX(Methods[Method Type],$A60)="","",
CONCATENATE("  - &amp;MethodID",TEXT($A60,"0000"),
" {","MethodTypeCV:  ",CHAR(34),INDEX(Methods[Method Type],$A60),CHAR(34),
", MethodCode:  ",CHAR(34),INDEX(Methods[Method Code],$A60),CHAR(34),
", MethodName:  ",CHAR(34),INDEX(Methods[Method Name],$A60),CHAR(34),
", MethodDescription:  ",CHAR(34),INDEX(Methods[Method Description],$A60),CHAR(34),
", MethodLink:  ",CHAR(34),INDEX(Methods[Method Link],$A60),CHAR(34),
", OrganizationID: *OrganizationID",TEXT(MATCH(INDEX(Methods[Organization Name],$A60),Organizations[Organization Name],0),"0000"),"}"))</f>
        <v>#REF!</v>
      </c>
      <c r="Q60" t="e">
        <f>IF(INDEX(Variables[Variable Type],$A60)="","",
CONCATENATE("  - &amp;VariableID",TEXT($A60,"0000"),
" {","VariableTypeCV:  ",CHAR(34),INDEX(Variables[Variable Type],$A60),CHAR(34),
", VariableCode:  ",CHAR(34),INDEX(Variables[Variable Code],$A60),CHAR(34),
", VariableNameCV:  ",CHAR(34),INDEX(Variables[Variable Name],$A60),CHAR(34),
", VariableDefinition:  ",CHAR(34),INDEX(Variables[Variable Definition],$A60),CHAR(34),
", SpecciationCV:  ",CHAR(34),INDEX(Variables[Speciation],$A60),CHAR(34),
", NoDataValue:  ",CHAR(34),INDEX(Variables[No Data Value],$A60),CHAR(34),"}"))</f>
        <v>#REF!</v>
      </c>
    </row>
    <row r="61" spans="1:17" x14ac:dyDescent="0.25">
      <c r="A61">
        <v>58</v>
      </c>
      <c r="D61" t="e">
        <f>IF(INDEX(People[First Name],$A61)="","",
CONCATENATE("  - &amp;PersonID",TEXT($A61,"0000"),
" {","PersonFirstName:  ",CHAR(34),INDEX(People[First Name],$A61),CHAR(34),
", PersonMiddleName:  ",CHAR(34),INDEX(People[Middle Name],$A61),CHAR(34),
", PersonLastName:  ",CHAR(34),INDEX(People[Last Name],$A61),CHAR(34),"}"))</f>
        <v>#REF!</v>
      </c>
      <c r="E61" t="e">
        <f>IF(INDEX(Organizations[Organization Type '[CV']],$A61)="","",
CONCATENATE("  - &amp;OrganizationID",TEXT($A61,"0000"),
" {","OrganizationTypeCV:  ",CHAR(34),INDEX(Organizations[Organization Type '[CV']],$A61),CHAR(34),
", OrganizationCode:  ",CHAR(34),INDEX(Organizations[Organization Code],$A61),CHAR(34),
", OrganizationName:  ",CHAR(34),INDEX(Organizations[Organization Name],$A61),CHAR(34),
", OrganizationDescription:  ",CHAR(34),INDEX(Organizations[Organization Description],$A61),CHAR(34),
", OrganizationLink:  ",CHAR(34),INDEX(Organizations[Organization Link],$A61),CHAR(34),"}"))</f>
        <v>#REF!</v>
      </c>
      <c r="F61" t="e">
        <f>IF(INDEX(People[First Name],$A61)="","",
CONCATENATE("  - &amp;AffiliationID",TEXT($A61,"0000"),
" {PersonID: *PersonID",TEXT($A61,"0000"),
", OrganizationID: *OrganizationID",TEXT(MATCH(INDEX(People[Organization Name],$A61),Organizations[Organization Name],0),"0000"),
", IsPrimaryOrganizationContact: , AffiliationStartDate: , AffiliationEndDate: , PrimaryPhone: ",
", PrimaryEmail: ",CHAR(34),INDEX(People[Primary Email],$A61),CHAR(34),
", PrimaryAddress: ",CHAR(34),INDEX(People[Primary Address],$A61),CHAR(34),
", PersonLink: }"))</f>
        <v>#REF!</v>
      </c>
      <c r="H61" t="e">
        <f>IF(COUNTA(CitationInformation)=0,"",IF(INDEX(AuthorList[Author Name],$A61)="","",
CONCATENATE("  - &amp;AuthorListID",TEXT($A61,"0000"),
"  {CitationID: *CitationID0001",
", PersonID: *PersonID",TEXT(MATCH(INDEX(AuthorList[Author Name],$A61),People[Full Name],0),"0000"),
", AuthorOrder: ",INDEX(AuthorList[Author Number],$A61),"}")))</f>
        <v>#REF!</v>
      </c>
      <c r="K61" t="e">
        <f>IF(INDEX(SamplingFeatures[Feature Code],$A61)="","",
CONCATENATE("  - &amp;SamplingFeatureID",TEXT($A61,"0000"),
" {","SamplingFeatureUUID:  ",CHAR(34),INDEX(SamplingFeatures[Sampling Feature UUID],$A61),CHAR(34),
", SamplingFeatureTypeCV:  ",CHAR(34),INDEX(SamplingFeatures[Sampling Feature Type],$A61),CHAR(34),
", SamplingFeatureCode:  ",CHAR(34),INDEX(SamplingFeatures[Feature Code],$A61),CHAR(34),
", SamplingFeatureName:  ",CHAR(34),INDEX(SamplingFeatures[Feature Name],$A61),CHAR(34),
", SamplingFeatureDescription:  ",CHAR(34),INDEX(SamplingFeatures[Feature Description],$A61),CHAR(34),
", SamplingFeatureGeotypeCV:  ",CHAR(34),INDEX(SamplingFeatures[Feature Geo Type],$A61),CHAR(34),
", FeatureGeometry:  ",CHAR(34),INDEX(SamplingFeatures[Feature Geometry],$A61),CHAR(34),
", Elevation_m:  ",CHAR(34),INDEX(SamplingFeatures[Elevation_m],$A61),CHAR(34),
", ElevationDatumCV:  ",CHAR(34),ElevationDatum,CHAR(34),"}"))</f>
        <v>#REF!</v>
      </c>
      <c r="L61" t="e">
        <f>IF(INDEX(SamplingFeatures[Sampling Feature Type],$A61)&lt;&gt;"Site","",
CONCATENATE("  - &amp;SiteID",TEXT(SUMPRODUCT(--($L$3:$L60&lt;&gt;"")),"0000"),
" {","SamplingFeatureID:  *SamplingFeatureID",TEXT($A61,"0000"),
", SiteTypeCV:  ",CHAR(34),INDEX(Sites[Site Type],$A61),CHAR(34),
", Latitude:  ",INDEX(Sites[Latitude],$A61),
", Longitude:  ",INDEX(Sites[Longitude],$A61),
", SRSName:  ",CHAR(34),LatLonDatum,CHAR(34),"}"))</f>
        <v>#REF!</v>
      </c>
      <c r="M61" t="e">
        <f>IF(INDEX(SamplingFeatures[Sampling Feature Type],$A61)&lt;&gt;"Specimen","",
CONCATENATE("  - &amp;SpecimenID",TEXT(SUMPRODUCT(--($M$3:$M60&lt;&gt;"")),"0000"),
" {","SamplingFeatureID:  *SamplingFeatureID",TEXT($A61,"0000"),
", SpecimenTypeCV:  ",CHAR(34),INDEX(Specimens[Specimen Type],$A61),CHAR(34),
", SpecimenMediumCV:  ",INDEX(Specimens[Specimen Medium],$A61),
", IsFieldSpecimen:  ",CHAR(34),INDEX(Specimens[Is Field Specimen?],$A61),CHAR(34),"}"))</f>
        <v>#REF!</v>
      </c>
      <c r="N61" t="e">
        <f>IF(COUNTA(SpatialOffsets[])=0,"", IF(INDEX(SpatialOffsets[Spatial Offset Type],$A61)="","",
CONCATENATE("  - &amp;SpatialOffsetID",TEXT($A61,"0000"),
" {","SpatialOffsetTypeCV:  ",CHAR(34),INDEX(SpatialOffsets[Spatial Offset Type],$A61),CHAR(34),
", Offset1Value:  ",INDEX(SpatialOffsets[Offset 1 Value],$A61),
", Offset1UnitID:  ",CHAR(34),INDEX(SpatialOffsets[Offset 1 Unit],$A61),CHAR(34),
", Offset2Value:  ",INDEX(SpatialOffsets[Offset 2 Value],$A61),
", Offset2UnitID:  ",CHAR(34),INDEX(SpatialOffsets[Offset 2 Unit],$A61),CHAR(34),
", Offset3Value:  ",INDEX(SpatialOffsets[Offset 3 Value],$A61),
", Offset3UnitID:  ",CHAR(34),INDEX(SpatialOffsets[Offset 3 Unit],$A61),CHAR(34),,"}")))</f>
        <v>#REF!</v>
      </c>
      <c r="O61" t="e">
        <f>IF(COUNTA(RelatedFeatures[])=0,"", IF(INDEX(RelatedFeatures[First Sampling Feature Code],$A61)="","",
CONCATENATE("  - &amp;RelationID",TEXT($A61,"0000"),
" {","SamplingFeatureID:  *SamplingFeatureID",TEXT(MATCH(INDEX(RelatedFeatures[First Sampling Feature Code],$A61),SamplingFeatures[Feature Code],0),"0000"),
", RelationshipTypeCV:  ",CHAR(34),INDEX(RelatedFeatures[Relationship Type],$A61),CHAR(34),
", RelatedFeatureID: *SamplingFeatureID",TEXT(MATCH(INDEX(RelatedFeatures[Second Sampling Feature Code],$A61),SamplingFeatures[Feature Code],0),"0000"),
", SpatialOffsetID:  ",IF(INDEX(RelatedFeatures[Offset Number],$A61)="","",CONCATENATE("*SpatialOffsetID",TEXT(INDEX(RelatedFeatures[Offset Number],$A61),"0000"))),"}")))</f>
        <v>#REF!</v>
      </c>
      <c r="P61" t="e">
        <f>IF(INDEX(Methods[Method Type],$A61)="","",
CONCATENATE("  - &amp;MethodID",TEXT($A61,"0000"),
" {","MethodTypeCV:  ",CHAR(34),INDEX(Methods[Method Type],$A61),CHAR(34),
", MethodCode:  ",CHAR(34),INDEX(Methods[Method Code],$A61),CHAR(34),
", MethodName:  ",CHAR(34),INDEX(Methods[Method Name],$A61),CHAR(34),
", MethodDescription:  ",CHAR(34),INDEX(Methods[Method Description],$A61),CHAR(34),
", MethodLink:  ",CHAR(34),INDEX(Methods[Method Link],$A61),CHAR(34),
", OrganizationID: *OrganizationID",TEXT(MATCH(INDEX(Methods[Organization Name],$A61),Organizations[Organization Name],0),"0000"),"}"))</f>
        <v>#REF!</v>
      </c>
      <c r="Q61" t="e">
        <f>IF(INDEX(Variables[Variable Type],$A61)="","",
CONCATENATE("  - &amp;VariableID",TEXT($A61,"0000"),
" {","VariableTypeCV:  ",CHAR(34),INDEX(Variables[Variable Type],$A61),CHAR(34),
", VariableCode:  ",CHAR(34),INDEX(Variables[Variable Code],$A61),CHAR(34),
", VariableNameCV:  ",CHAR(34),INDEX(Variables[Variable Name],$A61),CHAR(34),
", VariableDefinition:  ",CHAR(34),INDEX(Variables[Variable Definition],$A61),CHAR(34),
", SpecciationCV:  ",CHAR(34),INDEX(Variables[Speciation],$A61),CHAR(34),
", NoDataValue:  ",CHAR(34),INDEX(Variables[No Data Value],$A61),CHAR(34),"}"))</f>
        <v>#REF!</v>
      </c>
    </row>
    <row r="62" spans="1:17" x14ac:dyDescent="0.25">
      <c r="A62">
        <v>59</v>
      </c>
      <c r="D62" t="e">
        <f>IF(INDEX(People[First Name],$A62)="","",
CONCATENATE("  - &amp;PersonID",TEXT($A62,"0000"),
" {","PersonFirstName:  ",CHAR(34),INDEX(People[First Name],$A62),CHAR(34),
", PersonMiddleName:  ",CHAR(34),INDEX(People[Middle Name],$A62),CHAR(34),
", PersonLastName:  ",CHAR(34),INDEX(People[Last Name],$A62),CHAR(34),"}"))</f>
        <v>#REF!</v>
      </c>
      <c r="E62" t="e">
        <f>IF(INDEX(Organizations[Organization Type '[CV']],$A62)="","",
CONCATENATE("  - &amp;OrganizationID",TEXT($A62,"0000"),
" {","OrganizationTypeCV:  ",CHAR(34),INDEX(Organizations[Organization Type '[CV']],$A62),CHAR(34),
", OrganizationCode:  ",CHAR(34),INDEX(Organizations[Organization Code],$A62),CHAR(34),
", OrganizationName:  ",CHAR(34),INDEX(Organizations[Organization Name],$A62),CHAR(34),
", OrganizationDescription:  ",CHAR(34),INDEX(Organizations[Organization Description],$A62),CHAR(34),
", OrganizationLink:  ",CHAR(34),INDEX(Organizations[Organization Link],$A62),CHAR(34),"}"))</f>
        <v>#REF!</v>
      </c>
      <c r="F62" t="e">
        <f>IF(INDEX(People[First Name],$A62)="","",
CONCATENATE("  - &amp;AffiliationID",TEXT($A62,"0000"),
" {PersonID: *PersonID",TEXT($A62,"0000"),
", OrganizationID: *OrganizationID",TEXT(MATCH(INDEX(People[Organization Name],$A62),Organizations[Organization Name],0),"0000"),
", IsPrimaryOrganizationContact: , AffiliationStartDate: , AffiliationEndDate: , PrimaryPhone: ",
", PrimaryEmail: ",CHAR(34),INDEX(People[Primary Email],$A62),CHAR(34),
", PrimaryAddress: ",CHAR(34),INDEX(People[Primary Address],$A62),CHAR(34),
", PersonLink: }"))</f>
        <v>#REF!</v>
      </c>
      <c r="H62" t="e">
        <f>IF(COUNTA(CitationInformation)=0,"",IF(INDEX(AuthorList[Author Name],$A62)="","",
CONCATENATE("  - &amp;AuthorListID",TEXT($A62,"0000"),
"  {CitationID: *CitationID0001",
", PersonID: *PersonID",TEXT(MATCH(INDEX(AuthorList[Author Name],$A62),People[Full Name],0),"0000"),
", AuthorOrder: ",INDEX(AuthorList[Author Number],$A62),"}")))</f>
        <v>#REF!</v>
      </c>
      <c r="K62" t="e">
        <f>IF(INDEX(SamplingFeatures[Feature Code],$A62)="","",
CONCATENATE("  - &amp;SamplingFeatureID",TEXT($A62,"0000"),
" {","SamplingFeatureUUID:  ",CHAR(34),INDEX(SamplingFeatures[Sampling Feature UUID],$A62),CHAR(34),
", SamplingFeatureTypeCV:  ",CHAR(34),INDEX(SamplingFeatures[Sampling Feature Type],$A62),CHAR(34),
", SamplingFeatureCode:  ",CHAR(34),INDEX(SamplingFeatures[Feature Code],$A62),CHAR(34),
", SamplingFeatureName:  ",CHAR(34),INDEX(SamplingFeatures[Feature Name],$A62),CHAR(34),
", SamplingFeatureDescription:  ",CHAR(34),INDEX(SamplingFeatures[Feature Description],$A62),CHAR(34),
", SamplingFeatureGeotypeCV:  ",CHAR(34),INDEX(SamplingFeatures[Feature Geo Type],$A62),CHAR(34),
", FeatureGeometry:  ",CHAR(34),INDEX(SamplingFeatures[Feature Geometry],$A62),CHAR(34),
", Elevation_m:  ",CHAR(34),INDEX(SamplingFeatures[Elevation_m],$A62),CHAR(34),
", ElevationDatumCV:  ",CHAR(34),ElevationDatum,CHAR(34),"}"))</f>
        <v>#REF!</v>
      </c>
      <c r="L62" t="e">
        <f>IF(INDEX(SamplingFeatures[Sampling Feature Type],$A62)&lt;&gt;"Site","",
CONCATENATE("  - &amp;SiteID",TEXT(SUMPRODUCT(--($L$3:$L61&lt;&gt;"")),"0000"),
" {","SamplingFeatureID:  *SamplingFeatureID",TEXT($A62,"0000"),
", SiteTypeCV:  ",CHAR(34),INDEX(Sites[Site Type],$A62),CHAR(34),
", Latitude:  ",INDEX(Sites[Latitude],$A62),
", Longitude:  ",INDEX(Sites[Longitude],$A62),
", SRSName:  ",CHAR(34),LatLonDatum,CHAR(34),"}"))</f>
        <v>#REF!</v>
      </c>
      <c r="M62" t="e">
        <f>IF(INDEX(SamplingFeatures[Sampling Feature Type],$A62)&lt;&gt;"Specimen","",
CONCATENATE("  - &amp;SpecimenID",TEXT(SUMPRODUCT(--($M$3:$M61&lt;&gt;"")),"0000"),
" {","SamplingFeatureID:  *SamplingFeatureID",TEXT($A62,"0000"),
", SpecimenTypeCV:  ",CHAR(34),INDEX(Specimens[Specimen Type],$A62),CHAR(34),
", SpecimenMediumCV:  ",INDEX(Specimens[Specimen Medium],$A62),
", IsFieldSpecimen:  ",CHAR(34),INDEX(Specimens[Is Field Specimen?],$A62),CHAR(34),"}"))</f>
        <v>#REF!</v>
      </c>
      <c r="N62" t="e">
        <f>IF(COUNTA(SpatialOffsets[])=0,"", IF(INDEX(SpatialOffsets[Spatial Offset Type],$A62)="","",
CONCATENATE("  - &amp;SpatialOffsetID",TEXT($A62,"0000"),
" {","SpatialOffsetTypeCV:  ",CHAR(34),INDEX(SpatialOffsets[Spatial Offset Type],$A62),CHAR(34),
", Offset1Value:  ",INDEX(SpatialOffsets[Offset 1 Value],$A62),
", Offset1UnitID:  ",CHAR(34),INDEX(SpatialOffsets[Offset 1 Unit],$A62),CHAR(34),
", Offset2Value:  ",INDEX(SpatialOffsets[Offset 2 Value],$A62),
", Offset2UnitID:  ",CHAR(34),INDEX(SpatialOffsets[Offset 2 Unit],$A62),CHAR(34),
", Offset3Value:  ",INDEX(SpatialOffsets[Offset 3 Value],$A62),
", Offset3UnitID:  ",CHAR(34),INDEX(SpatialOffsets[Offset 3 Unit],$A62),CHAR(34),,"}")))</f>
        <v>#REF!</v>
      </c>
      <c r="O62" t="e">
        <f>IF(COUNTA(RelatedFeatures[])=0,"", IF(INDEX(RelatedFeatures[First Sampling Feature Code],$A62)="","",
CONCATENATE("  - &amp;RelationID",TEXT($A62,"0000"),
" {","SamplingFeatureID:  *SamplingFeatureID",TEXT(MATCH(INDEX(RelatedFeatures[First Sampling Feature Code],$A62),SamplingFeatures[Feature Code],0),"0000"),
", RelationshipTypeCV:  ",CHAR(34),INDEX(RelatedFeatures[Relationship Type],$A62),CHAR(34),
", RelatedFeatureID: *SamplingFeatureID",TEXT(MATCH(INDEX(RelatedFeatures[Second Sampling Feature Code],$A62),SamplingFeatures[Feature Code],0),"0000"),
", SpatialOffsetID:  ",IF(INDEX(RelatedFeatures[Offset Number],$A62)="","",CONCATENATE("*SpatialOffsetID",TEXT(INDEX(RelatedFeatures[Offset Number],$A62),"0000"))),"}")))</f>
        <v>#REF!</v>
      </c>
      <c r="P62" t="e">
        <f>IF(INDEX(Methods[Method Type],$A62)="","",
CONCATENATE("  - &amp;MethodID",TEXT($A62,"0000"),
" {","MethodTypeCV:  ",CHAR(34),INDEX(Methods[Method Type],$A62),CHAR(34),
", MethodCode:  ",CHAR(34),INDEX(Methods[Method Code],$A62),CHAR(34),
", MethodName:  ",CHAR(34),INDEX(Methods[Method Name],$A62),CHAR(34),
", MethodDescription:  ",CHAR(34),INDEX(Methods[Method Description],$A62),CHAR(34),
", MethodLink:  ",CHAR(34),INDEX(Methods[Method Link],$A62),CHAR(34),
", OrganizationID: *OrganizationID",TEXT(MATCH(INDEX(Methods[Organization Name],$A62),Organizations[Organization Name],0),"0000"),"}"))</f>
        <v>#REF!</v>
      </c>
      <c r="Q62" t="e">
        <f>IF(INDEX(Variables[Variable Type],$A62)="","",
CONCATENATE("  - &amp;VariableID",TEXT($A62,"0000"),
" {","VariableTypeCV:  ",CHAR(34),INDEX(Variables[Variable Type],$A62),CHAR(34),
", VariableCode:  ",CHAR(34),INDEX(Variables[Variable Code],$A62),CHAR(34),
", VariableNameCV:  ",CHAR(34),INDEX(Variables[Variable Name],$A62),CHAR(34),
", VariableDefinition:  ",CHAR(34),INDEX(Variables[Variable Definition],$A62),CHAR(34),
", SpecciationCV:  ",CHAR(34),INDEX(Variables[Speciation],$A62),CHAR(34),
", NoDataValue:  ",CHAR(34),INDEX(Variables[No Data Value],$A62),CHAR(34),"}"))</f>
        <v>#REF!</v>
      </c>
    </row>
    <row r="63" spans="1:17" x14ac:dyDescent="0.25">
      <c r="A63">
        <v>60</v>
      </c>
      <c r="D63" t="e">
        <f>IF(INDEX(People[First Name],$A63)="","",
CONCATENATE("  - &amp;PersonID",TEXT($A63,"0000"),
" {","PersonFirstName:  ",CHAR(34),INDEX(People[First Name],$A63),CHAR(34),
", PersonMiddleName:  ",CHAR(34),INDEX(People[Middle Name],$A63),CHAR(34),
", PersonLastName:  ",CHAR(34),INDEX(People[Last Name],$A63),CHAR(34),"}"))</f>
        <v>#REF!</v>
      </c>
      <c r="E63" t="e">
        <f>IF(INDEX(Organizations[Organization Type '[CV']],$A63)="","",
CONCATENATE("  - &amp;OrganizationID",TEXT($A63,"0000"),
" {","OrganizationTypeCV:  ",CHAR(34),INDEX(Organizations[Organization Type '[CV']],$A63),CHAR(34),
", OrganizationCode:  ",CHAR(34),INDEX(Organizations[Organization Code],$A63),CHAR(34),
", OrganizationName:  ",CHAR(34),INDEX(Organizations[Organization Name],$A63),CHAR(34),
", OrganizationDescription:  ",CHAR(34),INDEX(Organizations[Organization Description],$A63),CHAR(34),
", OrganizationLink:  ",CHAR(34),INDEX(Organizations[Organization Link],$A63),CHAR(34),"}"))</f>
        <v>#REF!</v>
      </c>
      <c r="F63" t="e">
        <f>IF(INDEX(People[First Name],$A63)="","",
CONCATENATE("  - &amp;AffiliationID",TEXT($A63,"0000"),
" {PersonID: *PersonID",TEXT($A63,"0000"),
", OrganizationID: *OrganizationID",TEXT(MATCH(INDEX(People[Organization Name],$A63),Organizations[Organization Name],0),"0000"),
", IsPrimaryOrganizationContact: , AffiliationStartDate: , AffiliationEndDate: , PrimaryPhone: ",
", PrimaryEmail: ",CHAR(34),INDEX(People[Primary Email],$A63),CHAR(34),
", PrimaryAddress: ",CHAR(34),INDEX(People[Primary Address],$A63),CHAR(34),
", PersonLink: }"))</f>
        <v>#REF!</v>
      </c>
      <c r="H63" t="e">
        <f>IF(COUNTA(CitationInformation)=0,"",IF(INDEX(AuthorList[Author Name],$A63)="","",
CONCATENATE("  - &amp;AuthorListID",TEXT($A63,"0000"),
"  {CitationID: *CitationID0001",
", PersonID: *PersonID",TEXT(MATCH(INDEX(AuthorList[Author Name],$A63),People[Full Name],0),"0000"),
", AuthorOrder: ",INDEX(AuthorList[Author Number],$A63),"}")))</f>
        <v>#REF!</v>
      </c>
      <c r="K63" t="e">
        <f>IF(INDEX(SamplingFeatures[Feature Code],$A63)="","",
CONCATENATE("  - &amp;SamplingFeatureID",TEXT($A63,"0000"),
" {","SamplingFeatureUUID:  ",CHAR(34),INDEX(SamplingFeatures[Sampling Feature UUID],$A63),CHAR(34),
", SamplingFeatureTypeCV:  ",CHAR(34),INDEX(SamplingFeatures[Sampling Feature Type],$A63),CHAR(34),
", SamplingFeatureCode:  ",CHAR(34),INDEX(SamplingFeatures[Feature Code],$A63),CHAR(34),
", SamplingFeatureName:  ",CHAR(34),INDEX(SamplingFeatures[Feature Name],$A63),CHAR(34),
", SamplingFeatureDescription:  ",CHAR(34),INDEX(SamplingFeatures[Feature Description],$A63),CHAR(34),
", SamplingFeatureGeotypeCV:  ",CHAR(34),INDEX(SamplingFeatures[Feature Geo Type],$A63),CHAR(34),
", FeatureGeometry:  ",CHAR(34),INDEX(SamplingFeatures[Feature Geometry],$A63),CHAR(34),
", Elevation_m:  ",CHAR(34),INDEX(SamplingFeatures[Elevation_m],$A63),CHAR(34),
", ElevationDatumCV:  ",CHAR(34),ElevationDatum,CHAR(34),"}"))</f>
        <v>#REF!</v>
      </c>
      <c r="L63" t="e">
        <f>IF(INDEX(SamplingFeatures[Sampling Feature Type],$A63)&lt;&gt;"Site","",
CONCATENATE("  - &amp;SiteID",TEXT(SUMPRODUCT(--($L$3:$L62&lt;&gt;"")),"0000"),
" {","SamplingFeatureID:  *SamplingFeatureID",TEXT($A63,"0000"),
", SiteTypeCV:  ",CHAR(34),INDEX(Sites[Site Type],$A63),CHAR(34),
", Latitude:  ",INDEX(Sites[Latitude],$A63),
", Longitude:  ",INDEX(Sites[Longitude],$A63),
", SRSName:  ",CHAR(34),LatLonDatum,CHAR(34),"}"))</f>
        <v>#REF!</v>
      </c>
      <c r="M63" t="e">
        <f>IF(INDEX(SamplingFeatures[Sampling Feature Type],$A63)&lt;&gt;"Specimen","",
CONCATENATE("  - &amp;SpecimenID",TEXT(SUMPRODUCT(--($M$3:$M62&lt;&gt;"")),"0000"),
" {","SamplingFeatureID:  *SamplingFeatureID",TEXT($A63,"0000"),
", SpecimenTypeCV:  ",CHAR(34),INDEX(Specimens[Specimen Type],$A63),CHAR(34),
", SpecimenMediumCV:  ",INDEX(Specimens[Specimen Medium],$A63),
", IsFieldSpecimen:  ",CHAR(34),INDEX(Specimens[Is Field Specimen?],$A63),CHAR(34),"}"))</f>
        <v>#REF!</v>
      </c>
      <c r="N63" t="e">
        <f>IF(COUNTA(SpatialOffsets[])=0,"", IF(INDEX(SpatialOffsets[Spatial Offset Type],$A63)="","",
CONCATENATE("  - &amp;SpatialOffsetID",TEXT($A63,"0000"),
" {","SpatialOffsetTypeCV:  ",CHAR(34),INDEX(SpatialOffsets[Spatial Offset Type],$A63),CHAR(34),
", Offset1Value:  ",INDEX(SpatialOffsets[Offset 1 Value],$A63),
", Offset1UnitID:  ",CHAR(34),INDEX(SpatialOffsets[Offset 1 Unit],$A63),CHAR(34),
", Offset2Value:  ",INDEX(SpatialOffsets[Offset 2 Value],$A63),
", Offset2UnitID:  ",CHAR(34),INDEX(SpatialOffsets[Offset 2 Unit],$A63),CHAR(34),
", Offset3Value:  ",INDEX(SpatialOffsets[Offset 3 Value],$A63),
", Offset3UnitID:  ",CHAR(34),INDEX(SpatialOffsets[Offset 3 Unit],$A63),CHAR(34),,"}")))</f>
        <v>#REF!</v>
      </c>
      <c r="O63" t="e">
        <f>IF(COUNTA(RelatedFeatures[])=0,"", IF(INDEX(RelatedFeatures[First Sampling Feature Code],$A63)="","",
CONCATENATE("  - &amp;RelationID",TEXT($A63,"0000"),
" {","SamplingFeatureID:  *SamplingFeatureID",TEXT(MATCH(INDEX(RelatedFeatures[First Sampling Feature Code],$A63),SamplingFeatures[Feature Code],0),"0000"),
", RelationshipTypeCV:  ",CHAR(34),INDEX(RelatedFeatures[Relationship Type],$A63),CHAR(34),
", RelatedFeatureID: *SamplingFeatureID",TEXT(MATCH(INDEX(RelatedFeatures[Second Sampling Feature Code],$A63),SamplingFeatures[Feature Code],0),"0000"),
", SpatialOffsetID:  ",IF(INDEX(RelatedFeatures[Offset Number],$A63)="","",CONCATENATE("*SpatialOffsetID",TEXT(INDEX(RelatedFeatures[Offset Number],$A63),"0000"))),"}")))</f>
        <v>#REF!</v>
      </c>
      <c r="P63" t="e">
        <f>IF(INDEX(Methods[Method Type],$A63)="","",
CONCATENATE("  - &amp;MethodID",TEXT($A63,"0000"),
" {","MethodTypeCV:  ",CHAR(34),INDEX(Methods[Method Type],$A63),CHAR(34),
", MethodCode:  ",CHAR(34),INDEX(Methods[Method Code],$A63),CHAR(34),
", MethodName:  ",CHAR(34),INDEX(Methods[Method Name],$A63),CHAR(34),
", MethodDescription:  ",CHAR(34),INDEX(Methods[Method Description],$A63),CHAR(34),
", MethodLink:  ",CHAR(34),INDEX(Methods[Method Link],$A63),CHAR(34),
", OrganizationID: *OrganizationID",TEXT(MATCH(INDEX(Methods[Organization Name],$A63),Organizations[Organization Name],0),"0000"),"}"))</f>
        <v>#REF!</v>
      </c>
      <c r="Q63" t="e">
        <f>IF(INDEX(Variables[Variable Type],$A63)="","",
CONCATENATE("  - &amp;VariableID",TEXT($A63,"0000"),
" {","VariableTypeCV:  ",CHAR(34),INDEX(Variables[Variable Type],$A63),CHAR(34),
", VariableCode:  ",CHAR(34),INDEX(Variables[Variable Code],$A63),CHAR(34),
", VariableNameCV:  ",CHAR(34),INDEX(Variables[Variable Name],$A63),CHAR(34),
", VariableDefinition:  ",CHAR(34),INDEX(Variables[Variable Definition],$A63),CHAR(34),
", SpecciationCV:  ",CHAR(34),INDEX(Variables[Speciation],$A63),CHAR(34),
", NoDataValue:  ",CHAR(34),INDEX(Variables[No Data Value],$A63),CHAR(34),"}"))</f>
        <v>#REF!</v>
      </c>
    </row>
    <row r="64" spans="1:17" x14ac:dyDescent="0.25">
      <c r="A64">
        <v>61</v>
      </c>
      <c r="D64" t="e">
        <f>IF(INDEX(People[First Name],$A64)="","",
CONCATENATE("  - &amp;PersonID",TEXT($A64,"0000"),
" {","PersonFirstName:  ",CHAR(34),INDEX(People[First Name],$A64),CHAR(34),
", PersonMiddleName:  ",CHAR(34),INDEX(People[Middle Name],$A64),CHAR(34),
", PersonLastName:  ",CHAR(34),INDEX(People[Last Name],$A64),CHAR(34),"}"))</f>
        <v>#REF!</v>
      </c>
      <c r="E64" t="e">
        <f>IF(INDEX(Organizations[Organization Type '[CV']],$A64)="","",
CONCATENATE("  - &amp;OrganizationID",TEXT($A64,"0000"),
" {","OrganizationTypeCV:  ",CHAR(34),INDEX(Organizations[Organization Type '[CV']],$A64),CHAR(34),
", OrganizationCode:  ",CHAR(34),INDEX(Organizations[Organization Code],$A64),CHAR(34),
", OrganizationName:  ",CHAR(34),INDEX(Organizations[Organization Name],$A64),CHAR(34),
", OrganizationDescription:  ",CHAR(34),INDEX(Organizations[Organization Description],$A64),CHAR(34),
", OrganizationLink:  ",CHAR(34),INDEX(Organizations[Organization Link],$A64),CHAR(34),"}"))</f>
        <v>#REF!</v>
      </c>
      <c r="F64" t="e">
        <f>IF(INDEX(People[First Name],$A64)="","",
CONCATENATE("  - &amp;AffiliationID",TEXT($A64,"0000"),
" {PersonID: *PersonID",TEXT($A64,"0000"),
", OrganizationID: *OrganizationID",TEXT(MATCH(INDEX(People[Organization Name],$A64),Organizations[Organization Name],0),"0000"),
", IsPrimaryOrganizationContact: , AffiliationStartDate: , AffiliationEndDate: , PrimaryPhone: ",
", PrimaryEmail: ",CHAR(34),INDEX(People[Primary Email],$A64),CHAR(34),
", PrimaryAddress: ",CHAR(34),INDEX(People[Primary Address],$A64),CHAR(34),
", PersonLink: }"))</f>
        <v>#REF!</v>
      </c>
      <c r="H64" t="e">
        <f>IF(COUNTA(CitationInformation)=0,"",IF(INDEX(AuthorList[Author Name],$A64)="","",
CONCATENATE("  - &amp;AuthorListID",TEXT($A64,"0000"),
"  {CitationID: *CitationID0001",
", PersonID: *PersonID",TEXT(MATCH(INDEX(AuthorList[Author Name],$A64),People[Full Name],0),"0000"),
", AuthorOrder: ",INDEX(AuthorList[Author Number],$A64),"}")))</f>
        <v>#REF!</v>
      </c>
      <c r="K64" t="e">
        <f>IF(INDEX(SamplingFeatures[Feature Code],$A64)="","",
CONCATENATE("  - &amp;SamplingFeatureID",TEXT($A64,"0000"),
" {","SamplingFeatureUUID:  ",CHAR(34),INDEX(SamplingFeatures[Sampling Feature UUID],$A64),CHAR(34),
", SamplingFeatureTypeCV:  ",CHAR(34),INDEX(SamplingFeatures[Sampling Feature Type],$A64),CHAR(34),
", SamplingFeatureCode:  ",CHAR(34),INDEX(SamplingFeatures[Feature Code],$A64),CHAR(34),
", SamplingFeatureName:  ",CHAR(34),INDEX(SamplingFeatures[Feature Name],$A64),CHAR(34),
", SamplingFeatureDescription:  ",CHAR(34),INDEX(SamplingFeatures[Feature Description],$A64),CHAR(34),
", SamplingFeatureGeotypeCV:  ",CHAR(34),INDEX(SamplingFeatures[Feature Geo Type],$A64),CHAR(34),
", FeatureGeometry:  ",CHAR(34),INDEX(SamplingFeatures[Feature Geometry],$A64),CHAR(34),
", Elevation_m:  ",CHAR(34),INDEX(SamplingFeatures[Elevation_m],$A64),CHAR(34),
", ElevationDatumCV:  ",CHAR(34),ElevationDatum,CHAR(34),"}"))</f>
        <v>#REF!</v>
      </c>
      <c r="L64" t="e">
        <f>IF(INDEX(SamplingFeatures[Sampling Feature Type],$A64)&lt;&gt;"Site","",
CONCATENATE("  - &amp;SiteID",TEXT(SUMPRODUCT(--($L$3:$L63&lt;&gt;"")),"0000"),
" {","SamplingFeatureID:  *SamplingFeatureID",TEXT($A64,"0000"),
", SiteTypeCV:  ",CHAR(34),INDEX(Sites[Site Type],$A64),CHAR(34),
", Latitude:  ",INDEX(Sites[Latitude],$A64),
", Longitude:  ",INDEX(Sites[Longitude],$A64),
", SRSName:  ",CHAR(34),LatLonDatum,CHAR(34),"}"))</f>
        <v>#REF!</v>
      </c>
      <c r="M64" t="e">
        <f>IF(INDEX(SamplingFeatures[Sampling Feature Type],$A64)&lt;&gt;"Specimen","",
CONCATENATE("  - &amp;SpecimenID",TEXT(SUMPRODUCT(--($M$3:$M63&lt;&gt;"")),"0000"),
" {","SamplingFeatureID:  *SamplingFeatureID",TEXT($A64,"0000"),
", SpecimenTypeCV:  ",CHAR(34),INDEX(Specimens[Specimen Type],$A64),CHAR(34),
", SpecimenMediumCV:  ",INDEX(Specimens[Specimen Medium],$A64),
", IsFieldSpecimen:  ",CHAR(34),INDEX(Specimens[Is Field Specimen?],$A64),CHAR(34),"}"))</f>
        <v>#REF!</v>
      </c>
      <c r="N64" t="e">
        <f>IF(COUNTA(SpatialOffsets[])=0,"", IF(INDEX(SpatialOffsets[Spatial Offset Type],$A64)="","",
CONCATENATE("  - &amp;SpatialOffsetID",TEXT($A64,"0000"),
" {","SpatialOffsetTypeCV:  ",CHAR(34),INDEX(SpatialOffsets[Spatial Offset Type],$A64),CHAR(34),
", Offset1Value:  ",INDEX(SpatialOffsets[Offset 1 Value],$A64),
", Offset1UnitID:  ",CHAR(34),INDEX(SpatialOffsets[Offset 1 Unit],$A64),CHAR(34),
", Offset2Value:  ",INDEX(SpatialOffsets[Offset 2 Value],$A64),
", Offset2UnitID:  ",CHAR(34),INDEX(SpatialOffsets[Offset 2 Unit],$A64),CHAR(34),
", Offset3Value:  ",INDEX(SpatialOffsets[Offset 3 Value],$A64),
", Offset3UnitID:  ",CHAR(34),INDEX(SpatialOffsets[Offset 3 Unit],$A64),CHAR(34),,"}")))</f>
        <v>#REF!</v>
      </c>
      <c r="O64" t="e">
        <f>IF(COUNTA(RelatedFeatures[])=0,"", IF(INDEX(RelatedFeatures[First Sampling Feature Code],$A64)="","",
CONCATENATE("  - &amp;RelationID",TEXT($A64,"0000"),
" {","SamplingFeatureID:  *SamplingFeatureID",TEXT(MATCH(INDEX(RelatedFeatures[First Sampling Feature Code],$A64),SamplingFeatures[Feature Code],0),"0000"),
", RelationshipTypeCV:  ",CHAR(34),INDEX(RelatedFeatures[Relationship Type],$A64),CHAR(34),
", RelatedFeatureID: *SamplingFeatureID",TEXT(MATCH(INDEX(RelatedFeatures[Second Sampling Feature Code],$A64),SamplingFeatures[Feature Code],0),"0000"),
", SpatialOffsetID:  ",IF(INDEX(RelatedFeatures[Offset Number],$A64)="","",CONCATENATE("*SpatialOffsetID",TEXT(INDEX(RelatedFeatures[Offset Number],$A64),"0000"))),"}")))</f>
        <v>#REF!</v>
      </c>
      <c r="P64" t="e">
        <f>IF(INDEX(Methods[Method Type],$A64)="","",
CONCATENATE("  - &amp;MethodID",TEXT($A64,"0000"),
" {","MethodTypeCV:  ",CHAR(34),INDEX(Methods[Method Type],$A64),CHAR(34),
", MethodCode:  ",CHAR(34),INDEX(Methods[Method Code],$A64),CHAR(34),
", MethodName:  ",CHAR(34),INDEX(Methods[Method Name],$A64),CHAR(34),
", MethodDescription:  ",CHAR(34),INDEX(Methods[Method Description],$A64),CHAR(34),
", MethodLink:  ",CHAR(34),INDEX(Methods[Method Link],$A64),CHAR(34),
", OrganizationID: *OrganizationID",TEXT(MATCH(INDEX(Methods[Organization Name],$A64),Organizations[Organization Name],0),"0000"),"}"))</f>
        <v>#REF!</v>
      </c>
      <c r="Q64" t="e">
        <f>IF(INDEX(Variables[Variable Type],$A64)="","",
CONCATENATE("  - &amp;VariableID",TEXT($A64,"0000"),
" {","VariableTypeCV:  ",CHAR(34),INDEX(Variables[Variable Type],$A64),CHAR(34),
", VariableCode:  ",CHAR(34),INDEX(Variables[Variable Code],$A64),CHAR(34),
", VariableNameCV:  ",CHAR(34),INDEX(Variables[Variable Name],$A64),CHAR(34),
", VariableDefinition:  ",CHAR(34),INDEX(Variables[Variable Definition],$A64),CHAR(34),
", SpecciationCV:  ",CHAR(34),INDEX(Variables[Speciation],$A64),CHAR(34),
", NoDataValue:  ",CHAR(34),INDEX(Variables[No Data Value],$A64),CHAR(34),"}"))</f>
        <v>#REF!</v>
      </c>
    </row>
    <row r="65" spans="1:17" x14ac:dyDescent="0.25">
      <c r="A65">
        <v>62</v>
      </c>
      <c r="D65" t="e">
        <f>IF(INDEX(People[First Name],$A65)="","",
CONCATENATE("  - &amp;PersonID",TEXT($A65,"0000"),
" {","PersonFirstName:  ",CHAR(34),INDEX(People[First Name],$A65),CHAR(34),
", PersonMiddleName:  ",CHAR(34),INDEX(People[Middle Name],$A65),CHAR(34),
", PersonLastName:  ",CHAR(34),INDEX(People[Last Name],$A65),CHAR(34),"}"))</f>
        <v>#REF!</v>
      </c>
      <c r="E65" t="e">
        <f>IF(INDEX(Organizations[Organization Type '[CV']],$A65)="","",
CONCATENATE("  - &amp;OrganizationID",TEXT($A65,"0000"),
" {","OrganizationTypeCV:  ",CHAR(34),INDEX(Organizations[Organization Type '[CV']],$A65),CHAR(34),
", OrganizationCode:  ",CHAR(34),INDEX(Organizations[Organization Code],$A65),CHAR(34),
", OrganizationName:  ",CHAR(34),INDEX(Organizations[Organization Name],$A65),CHAR(34),
", OrganizationDescription:  ",CHAR(34),INDEX(Organizations[Organization Description],$A65),CHAR(34),
", OrganizationLink:  ",CHAR(34),INDEX(Organizations[Organization Link],$A65),CHAR(34),"}"))</f>
        <v>#REF!</v>
      </c>
      <c r="F65" t="e">
        <f>IF(INDEX(People[First Name],$A65)="","",
CONCATENATE("  - &amp;AffiliationID",TEXT($A65,"0000"),
" {PersonID: *PersonID",TEXT($A65,"0000"),
", OrganizationID: *OrganizationID",TEXT(MATCH(INDEX(People[Organization Name],$A65),Organizations[Organization Name],0),"0000"),
", IsPrimaryOrganizationContact: , AffiliationStartDate: , AffiliationEndDate: , PrimaryPhone: ",
", PrimaryEmail: ",CHAR(34),INDEX(People[Primary Email],$A65),CHAR(34),
", PrimaryAddress: ",CHAR(34),INDEX(People[Primary Address],$A65),CHAR(34),
", PersonLink: }"))</f>
        <v>#REF!</v>
      </c>
      <c r="H65" t="e">
        <f>IF(COUNTA(CitationInformation)=0,"",IF(INDEX(AuthorList[Author Name],$A65)="","",
CONCATENATE("  - &amp;AuthorListID",TEXT($A65,"0000"),
"  {CitationID: *CitationID0001",
", PersonID: *PersonID",TEXT(MATCH(INDEX(AuthorList[Author Name],$A65),People[Full Name],0),"0000"),
", AuthorOrder: ",INDEX(AuthorList[Author Number],$A65),"}")))</f>
        <v>#REF!</v>
      </c>
      <c r="K65" t="e">
        <f>IF(INDEX(SamplingFeatures[Feature Code],$A65)="","",
CONCATENATE("  - &amp;SamplingFeatureID",TEXT($A65,"0000"),
" {","SamplingFeatureUUID:  ",CHAR(34),INDEX(SamplingFeatures[Sampling Feature UUID],$A65),CHAR(34),
", SamplingFeatureTypeCV:  ",CHAR(34),INDEX(SamplingFeatures[Sampling Feature Type],$A65),CHAR(34),
", SamplingFeatureCode:  ",CHAR(34),INDEX(SamplingFeatures[Feature Code],$A65),CHAR(34),
", SamplingFeatureName:  ",CHAR(34),INDEX(SamplingFeatures[Feature Name],$A65),CHAR(34),
", SamplingFeatureDescription:  ",CHAR(34),INDEX(SamplingFeatures[Feature Description],$A65),CHAR(34),
", SamplingFeatureGeotypeCV:  ",CHAR(34),INDEX(SamplingFeatures[Feature Geo Type],$A65),CHAR(34),
", FeatureGeometry:  ",CHAR(34),INDEX(SamplingFeatures[Feature Geometry],$A65),CHAR(34),
", Elevation_m:  ",CHAR(34),INDEX(SamplingFeatures[Elevation_m],$A65),CHAR(34),
", ElevationDatumCV:  ",CHAR(34),ElevationDatum,CHAR(34),"}"))</f>
        <v>#REF!</v>
      </c>
      <c r="L65" t="e">
        <f>IF(INDEX(SamplingFeatures[Sampling Feature Type],$A65)&lt;&gt;"Site","",
CONCATENATE("  - &amp;SiteID",TEXT(SUMPRODUCT(--($L$3:$L64&lt;&gt;"")),"0000"),
" {","SamplingFeatureID:  *SamplingFeatureID",TEXT($A65,"0000"),
", SiteTypeCV:  ",CHAR(34),INDEX(Sites[Site Type],$A65),CHAR(34),
", Latitude:  ",INDEX(Sites[Latitude],$A65),
", Longitude:  ",INDEX(Sites[Longitude],$A65),
", SRSName:  ",CHAR(34),LatLonDatum,CHAR(34),"}"))</f>
        <v>#REF!</v>
      </c>
      <c r="M65" t="e">
        <f>IF(INDEX(SamplingFeatures[Sampling Feature Type],$A65)&lt;&gt;"Specimen","",
CONCATENATE("  - &amp;SpecimenID",TEXT(SUMPRODUCT(--($M$3:$M64&lt;&gt;"")),"0000"),
" {","SamplingFeatureID:  *SamplingFeatureID",TEXT($A65,"0000"),
", SpecimenTypeCV:  ",CHAR(34),INDEX(Specimens[Specimen Type],$A65),CHAR(34),
", SpecimenMediumCV:  ",INDEX(Specimens[Specimen Medium],$A65),
", IsFieldSpecimen:  ",CHAR(34),INDEX(Specimens[Is Field Specimen?],$A65),CHAR(34),"}"))</f>
        <v>#REF!</v>
      </c>
      <c r="N65" t="e">
        <f>IF(COUNTA(SpatialOffsets[])=0,"", IF(INDEX(SpatialOffsets[Spatial Offset Type],$A65)="","",
CONCATENATE("  - &amp;SpatialOffsetID",TEXT($A65,"0000"),
" {","SpatialOffsetTypeCV:  ",CHAR(34),INDEX(SpatialOffsets[Spatial Offset Type],$A65),CHAR(34),
", Offset1Value:  ",INDEX(SpatialOffsets[Offset 1 Value],$A65),
", Offset1UnitID:  ",CHAR(34),INDEX(SpatialOffsets[Offset 1 Unit],$A65),CHAR(34),
", Offset2Value:  ",INDEX(SpatialOffsets[Offset 2 Value],$A65),
", Offset2UnitID:  ",CHAR(34),INDEX(SpatialOffsets[Offset 2 Unit],$A65),CHAR(34),
", Offset3Value:  ",INDEX(SpatialOffsets[Offset 3 Value],$A65),
", Offset3UnitID:  ",CHAR(34),INDEX(SpatialOffsets[Offset 3 Unit],$A65),CHAR(34),,"}")))</f>
        <v>#REF!</v>
      </c>
      <c r="O65" t="e">
        <f>IF(COUNTA(RelatedFeatures[])=0,"", IF(INDEX(RelatedFeatures[First Sampling Feature Code],$A65)="","",
CONCATENATE("  - &amp;RelationID",TEXT($A65,"0000"),
" {","SamplingFeatureID:  *SamplingFeatureID",TEXT(MATCH(INDEX(RelatedFeatures[First Sampling Feature Code],$A65),SamplingFeatures[Feature Code],0),"0000"),
", RelationshipTypeCV:  ",CHAR(34),INDEX(RelatedFeatures[Relationship Type],$A65),CHAR(34),
", RelatedFeatureID: *SamplingFeatureID",TEXT(MATCH(INDEX(RelatedFeatures[Second Sampling Feature Code],$A65),SamplingFeatures[Feature Code],0),"0000"),
", SpatialOffsetID:  ",IF(INDEX(RelatedFeatures[Offset Number],$A65)="","",CONCATENATE("*SpatialOffsetID",TEXT(INDEX(RelatedFeatures[Offset Number],$A65),"0000"))),"}")))</f>
        <v>#REF!</v>
      </c>
      <c r="P65" t="e">
        <f>IF(INDEX(Methods[Method Type],$A65)="","",
CONCATENATE("  - &amp;MethodID",TEXT($A65,"0000"),
" {","MethodTypeCV:  ",CHAR(34),INDEX(Methods[Method Type],$A65),CHAR(34),
", MethodCode:  ",CHAR(34),INDEX(Methods[Method Code],$A65),CHAR(34),
", MethodName:  ",CHAR(34),INDEX(Methods[Method Name],$A65),CHAR(34),
", MethodDescription:  ",CHAR(34),INDEX(Methods[Method Description],$A65),CHAR(34),
", MethodLink:  ",CHAR(34),INDEX(Methods[Method Link],$A65),CHAR(34),
", OrganizationID: *OrganizationID",TEXT(MATCH(INDEX(Methods[Organization Name],$A65),Organizations[Organization Name],0),"0000"),"}"))</f>
        <v>#REF!</v>
      </c>
      <c r="Q65" t="e">
        <f>IF(INDEX(Variables[Variable Type],$A65)="","",
CONCATENATE("  - &amp;VariableID",TEXT($A65,"0000"),
" {","VariableTypeCV:  ",CHAR(34),INDEX(Variables[Variable Type],$A65),CHAR(34),
", VariableCode:  ",CHAR(34),INDEX(Variables[Variable Code],$A65),CHAR(34),
", VariableNameCV:  ",CHAR(34),INDEX(Variables[Variable Name],$A65),CHAR(34),
", VariableDefinition:  ",CHAR(34),INDEX(Variables[Variable Definition],$A65),CHAR(34),
", SpecciationCV:  ",CHAR(34),INDEX(Variables[Speciation],$A65),CHAR(34),
", NoDataValue:  ",CHAR(34),INDEX(Variables[No Data Value],$A65),CHAR(34),"}"))</f>
        <v>#REF!</v>
      </c>
    </row>
    <row r="66" spans="1:17" x14ac:dyDescent="0.25">
      <c r="A66">
        <v>63</v>
      </c>
      <c r="D66" t="e">
        <f>IF(INDEX(People[First Name],$A66)="","",
CONCATENATE("  - &amp;PersonID",TEXT($A66,"0000"),
" {","PersonFirstName:  ",CHAR(34),INDEX(People[First Name],$A66),CHAR(34),
", PersonMiddleName:  ",CHAR(34),INDEX(People[Middle Name],$A66),CHAR(34),
", PersonLastName:  ",CHAR(34),INDEX(People[Last Name],$A66),CHAR(34),"}"))</f>
        <v>#REF!</v>
      </c>
      <c r="E66" t="e">
        <f>IF(INDEX(Organizations[Organization Type '[CV']],$A66)="","",
CONCATENATE("  - &amp;OrganizationID",TEXT($A66,"0000"),
" {","OrganizationTypeCV:  ",CHAR(34),INDEX(Organizations[Organization Type '[CV']],$A66),CHAR(34),
", OrganizationCode:  ",CHAR(34),INDEX(Organizations[Organization Code],$A66),CHAR(34),
", OrganizationName:  ",CHAR(34),INDEX(Organizations[Organization Name],$A66),CHAR(34),
", OrganizationDescription:  ",CHAR(34),INDEX(Organizations[Organization Description],$A66),CHAR(34),
", OrganizationLink:  ",CHAR(34),INDEX(Organizations[Organization Link],$A66),CHAR(34),"}"))</f>
        <v>#REF!</v>
      </c>
      <c r="F66" t="e">
        <f>IF(INDEX(People[First Name],$A66)="","",
CONCATENATE("  - &amp;AffiliationID",TEXT($A66,"0000"),
" {PersonID: *PersonID",TEXT($A66,"0000"),
", OrganizationID: *OrganizationID",TEXT(MATCH(INDEX(People[Organization Name],$A66),Organizations[Organization Name],0),"0000"),
", IsPrimaryOrganizationContact: , AffiliationStartDate: , AffiliationEndDate: , PrimaryPhone: ",
", PrimaryEmail: ",CHAR(34),INDEX(People[Primary Email],$A66),CHAR(34),
", PrimaryAddress: ",CHAR(34),INDEX(People[Primary Address],$A66),CHAR(34),
", PersonLink: }"))</f>
        <v>#REF!</v>
      </c>
      <c r="H66" t="e">
        <f>IF(COUNTA(CitationInformation)=0,"",IF(INDEX(AuthorList[Author Name],$A66)="","",
CONCATENATE("  - &amp;AuthorListID",TEXT($A66,"0000"),
"  {CitationID: *CitationID0001",
", PersonID: *PersonID",TEXT(MATCH(INDEX(AuthorList[Author Name],$A66),People[Full Name],0),"0000"),
", AuthorOrder: ",INDEX(AuthorList[Author Number],$A66),"}")))</f>
        <v>#REF!</v>
      </c>
      <c r="K66" t="e">
        <f>IF(INDEX(SamplingFeatures[Feature Code],$A66)="","",
CONCATENATE("  - &amp;SamplingFeatureID",TEXT($A66,"0000"),
" {","SamplingFeatureUUID:  ",CHAR(34),INDEX(SamplingFeatures[Sampling Feature UUID],$A66),CHAR(34),
", SamplingFeatureTypeCV:  ",CHAR(34),INDEX(SamplingFeatures[Sampling Feature Type],$A66),CHAR(34),
", SamplingFeatureCode:  ",CHAR(34),INDEX(SamplingFeatures[Feature Code],$A66),CHAR(34),
", SamplingFeatureName:  ",CHAR(34),INDEX(SamplingFeatures[Feature Name],$A66),CHAR(34),
", SamplingFeatureDescription:  ",CHAR(34),INDEX(SamplingFeatures[Feature Description],$A66),CHAR(34),
", SamplingFeatureGeotypeCV:  ",CHAR(34),INDEX(SamplingFeatures[Feature Geo Type],$A66),CHAR(34),
", FeatureGeometry:  ",CHAR(34),INDEX(SamplingFeatures[Feature Geometry],$A66),CHAR(34),
", Elevation_m:  ",CHAR(34),INDEX(SamplingFeatures[Elevation_m],$A66),CHAR(34),
", ElevationDatumCV:  ",CHAR(34),ElevationDatum,CHAR(34),"}"))</f>
        <v>#REF!</v>
      </c>
      <c r="L66" t="e">
        <f>IF(INDEX(SamplingFeatures[Sampling Feature Type],$A66)&lt;&gt;"Site","",
CONCATENATE("  - &amp;SiteID",TEXT(SUMPRODUCT(--($L$3:$L65&lt;&gt;"")),"0000"),
" {","SamplingFeatureID:  *SamplingFeatureID",TEXT($A66,"0000"),
", SiteTypeCV:  ",CHAR(34),INDEX(Sites[Site Type],$A66),CHAR(34),
", Latitude:  ",INDEX(Sites[Latitude],$A66),
", Longitude:  ",INDEX(Sites[Longitude],$A66),
", SRSName:  ",CHAR(34),LatLonDatum,CHAR(34),"}"))</f>
        <v>#REF!</v>
      </c>
      <c r="M66" t="e">
        <f>IF(INDEX(SamplingFeatures[Sampling Feature Type],$A66)&lt;&gt;"Specimen","",
CONCATENATE("  - &amp;SpecimenID",TEXT(SUMPRODUCT(--($M$3:$M65&lt;&gt;"")),"0000"),
" {","SamplingFeatureID:  *SamplingFeatureID",TEXT($A66,"0000"),
", SpecimenTypeCV:  ",CHAR(34),INDEX(Specimens[Specimen Type],$A66),CHAR(34),
", SpecimenMediumCV:  ",INDEX(Specimens[Specimen Medium],$A66),
", IsFieldSpecimen:  ",CHAR(34),INDEX(Specimens[Is Field Specimen?],$A66),CHAR(34),"}"))</f>
        <v>#REF!</v>
      </c>
      <c r="N66" t="e">
        <f>IF(COUNTA(SpatialOffsets[])=0,"", IF(INDEX(SpatialOffsets[Spatial Offset Type],$A66)="","",
CONCATENATE("  - &amp;SpatialOffsetID",TEXT($A66,"0000"),
" {","SpatialOffsetTypeCV:  ",CHAR(34),INDEX(SpatialOffsets[Spatial Offset Type],$A66),CHAR(34),
", Offset1Value:  ",INDEX(SpatialOffsets[Offset 1 Value],$A66),
", Offset1UnitID:  ",CHAR(34),INDEX(SpatialOffsets[Offset 1 Unit],$A66),CHAR(34),
", Offset2Value:  ",INDEX(SpatialOffsets[Offset 2 Value],$A66),
", Offset2UnitID:  ",CHAR(34),INDEX(SpatialOffsets[Offset 2 Unit],$A66),CHAR(34),
", Offset3Value:  ",INDEX(SpatialOffsets[Offset 3 Value],$A66),
", Offset3UnitID:  ",CHAR(34),INDEX(SpatialOffsets[Offset 3 Unit],$A66),CHAR(34),,"}")))</f>
        <v>#REF!</v>
      </c>
      <c r="O66" t="e">
        <f>IF(COUNTA(RelatedFeatures[])=0,"", IF(INDEX(RelatedFeatures[First Sampling Feature Code],$A66)="","",
CONCATENATE("  - &amp;RelationID",TEXT($A66,"0000"),
" {","SamplingFeatureID:  *SamplingFeatureID",TEXT(MATCH(INDEX(RelatedFeatures[First Sampling Feature Code],$A66),SamplingFeatures[Feature Code],0),"0000"),
", RelationshipTypeCV:  ",CHAR(34),INDEX(RelatedFeatures[Relationship Type],$A66),CHAR(34),
", RelatedFeatureID: *SamplingFeatureID",TEXT(MATCH(INDEX(RelatedFeatures[Second Sampling Feature Code],$A66),SamplingFeatures[Feature Code],0),"0000"),
", SpatialOffsetID:  ",IF(INDEX(RelatedFeatures[Offset Number],$A66)="","",CONCATENATE("*SpatialOffsetID",TEXT(INDEX(RelatedFeatures[Offset Number],$A66),"0000"))),"}")))</f>
        <v>#REF!</v>
      </c>
      <c r="P66" t="e">
        <f>IF(INDEX(Methods[Method Type],$A66)="","",
CONCATENATE("  - &amp;MethodID",TEXT($A66,"0000"),
" {","MethodTypeCV:  ",CHAR(34),INDEX(Methods[Method Type],$A66),CHAR(34),
", MethodCode:  ",CHAR(34),INDEX(Methods[Method Code],$A66),CHAR(34),
", MethodName:  ",CHAR(34),INDEX(Methods[Method Name],$A66),CHAR(34),
", MethodDescription:  ",CHAR(34),INDEX(Methods[Method Description],$A66),CHAR(34),
", MethodLink:  ",CHAR(34),INDEX(Methods[Method Link],$A66),CHAR(34),
", OrganizationID: *OrganizationID",TEXT(MATCH(INDEX(Methods[Organization Name],$A66),Organizations[Organization Name],0),"0000"),"}"))</f>
        <v>#REF!</v>
      </c>
      <c r="Q66" t="e">
        <f>IF(INDEX(Variables[Variable Type],$A66)="","",
CONCATENATE("  - &amp;VariableID",TEXT($A66,"0000"),
" {","VariableTypeCV:  ",CHAR(34),INDEX(Variables[Variable Type],$A66),CHAR(34),
", VariableCode:  ",CHAR(34),INDEX(Variables[Variable Code],$A66),CHAR(34),
", VariableNameCV:  ",CHAR(34),INDEX(Variables[Variable Name],$A66),CHAR(34),
", VariableDefinition:  ",CHAR(34),INDEX(Variables[Variable Definition],$A66),CHAR(34),
", SpecciationCV:  ",CHAR(34),INDEX(Variables[Speciation],$A66),CHAR(34),
", NoDataValue:  ",CHAR(34),INDEX(Variables[No Data Value],$A66),CHAR(34),"}"))</f>
        <v>#REF!</v>
      </c>
    </row>
    <row r="67" spans="1:17" x14ac:dyDescent="0.25">
      <c r="A67">
        <v>64</v>
      </c>
      <c r="D67" t="e">
        <f>IF(INDEX(People[First Name],$A67)="","",
CONCATENATE("  - &amp;PersonID",TEXT($A67,"0000"),
" {","PersonFirstName:  ",CHAR(34),INDEX(People[First Name],$A67),CHAR(34),
", PersonMiddleName:  ",CHAR(34),INDEX(People[Middle Name],$A67),CHAR(34),
", PersonLastName:  ",CHAR(34),INDEX(People[Last Name],$A67),CHAR(34),"}"))</f>
        <v>#REF!</v>
      </c>
      <c r="E67" t="e">
        <f>IF(INDEX(Organizations[Organization Type '[CV']],$A67)="","",
CONCATENATE("  - &amp;OrganizationID",TEXT($A67,"0000"),
" {","OrganizationTypeCV:  ",CHAR(34),INDEX(Organizations[Organization Type '[CV']],$A67),CHAR(34),
", OrganizationCode:  ",CHAR(34),INDEX(Organizations[Organization Code],$A67),CHAR(34),
", OrganizationName:  ",CHAR(34),INDEX(Organizations[Organization Name],$A67),CHAR(34),
", OrganizationDescription:  ",CHAR(34),INDEX(Organizations[Organization Description],$A67),CHAR(34),
", OrganizationLink:  ",CHAR(34),INDEX(Organizations[Organization Link],$A67),CHAR(34),"}"))</f>
        <v>#REF!</v>
      </c>
      <c r="F67" t="e">
        <f>IF(INDEX(People[First Name],$A67)="","",
CONCATENATE("  - &amp;AffiliationID",TEXT($A67,"0000"),
" {PersonID: *PersonID",TEXT($A67,"0000"),
", OrganizationID: *OrganizationID",TEXT(MATCH(INDEX(People[Organization Name],$A67),Organizations[Organization Name],0),"0000"),
", IsPrimaryOrganizationContact: , AffiliationStartDate: , AffiliationEndDate: , PrimaryPhone: ",
", PrimaryEmail: ",CHAR(34),INDEX(People[Primary Email],$A67),CHAR(34),
", PrimaryAddress: ",CHAR(34),INDEX(People[Primary Address],$A67),CHAR(34),
", PersonLink: }"))</f>
        <v>#REF!</v>
      </c>
      <c r="H67" t="e">
        <f>IF(COUNTA(CitationInformation)=0,"",IF(INDEX(AuthorList[Author Name],$A67)="","",
CONCATENATE("  - &amp;AuthorListID",TEXT($A67,"0000"),
"  {CitationID: *CitationID0001",
", PersonID: *PersonID",TEXT(MATCH(INDEX(AuthorList[Author Name],$A67),People[Full Name],0),"0000"),
", AuthorOrder: ",INDEX(AuthorList[Author Number],$A67),"}")))</f>
        <v>#REF!</v>
      </c>
      <c r="K67" t="e">
        <f>IF(INDEX(SamplingFeatures[Feature Code],$A67)="","",
CONCATENATE("  - &amp;SamplingFeatureID",TEXT($A67,"0000"),
" {","SamplingFeatureUUID:  ",CHAR(34),INDEX(SamplingFeatures[Sampling Feature UUID],$A67),CHAR(34),
", SamplingFeatureTypeCV:  ",CHAR(34),INDEX(SamplingFeatures[Sampling Feature Type],$A67),CHAR(34),
", SamplingFeatureCode:  ",CHAR(34),INDEX(SamplingFeatures[Feature Code],$A67),CHAR(34),
", SamplingFeatureName:  ",CHAR(34),INDEX(SamplingFeatures[Feature Name],$A67),CHAR(34),
", SamplingFeatureDescription:  ",CHAR(34),INDEX(SamplingFeatures[Feature Description],$A67),CHAR(34),
", SamplingFeatureGeotypeCV:  ",CHAR(34),INDEX(SamplingFeatures[Feature Geo Type],$A67),CHAR(34),
", FeatureGeometry:  ",CHAR(34),INDEX(SamplingFeatures[Feature Geometry],$A67),CHAR(34),
", Elevation_m:  ",CHAR(34),INDEX(SamplingFeatures[Elevation_m],$A67),CHAR(34),
", ElevationDatumCV:  ",CHAR(34),ElevationDatum,CHAR(34),"}"))</f>
        <v>#REF!</v>
      </c>
      <c r="L67" t="e">
        <f>IF(INDEX(SamplingFeatures[Sampling Feature Type],$A67)&lt;&gt;"Site","",
CONCATENATE("  - &amp;SiteID",TEXT(SUMPRODUCT(--($L$3:$L66&lt;&gt;"")),"0000"),
" {","SamplingFeatureID:  *SamplingFeatureID",TEXT($A67,"0000"),
", SiteTypeCV:  ",CHAR(34),INDEX(Sites[Site Type],$A67),CHAR(34),
", Latitude:  ",INDEX(Sites[Latitude],$A67),
", Longitude:  ",INDEX(Sites[Longitude],$A67),
", SRSName:  ",CHAR(34),LatLonDatum,CHAR(34),"}"))</f>
        <v>#REF!</v>
      </c>
      <c r="M67" t="e">
        <f>IF(INDEX(SamplingFeatures[Sampling Feature Type],$A67)&lt;&gt;"Specimen","",
CONCATENATE("  - &amp;SpecimenID",TEXT(SUMPRODUCT(--($M$3:$M66&lt;&gt;"")),"0000"),
" {","SamplingFeatureID:  *SamplingFeatureID",TEXT($A67,"0000"),
", SpecimenTypeCV:  ",CHAR(34),INDEX(Specimens[Specimen Type],$A67),CHAR(34),
", SpecimenMediumCV:  ",INDEX(Specimens[Specimen Medium],$A67),
", IsFieldSpecimen:  ",CHAR(34),INDEX(Specimens[Is Field Specimen?],$A67),CHAR(34),"}"))</f>
        <v>#REF!</v>
      </c>
      <c r="N67" t="e">
        <f>IF(COUNTA(SpatialOffsets[])=0,"", IF(INDEX(SpatialOffsets[Spatial Offset Type],$A67)="","",
CONCATENATE("  - &amp;SpatialOffsetID",TEXT($A67,"0000"),
" {","SpatialOffsetTypeCV:  ",CHAR(34),INDEX(SpatialOffsets[Spatial Offset Type],$A67),CHAR(34),
", Offset1Value:  ",INDEX(SpatialOffsets[Offset 1 Value],$A67),
", Offset1UnitID:  ",CHAR(34),INDEX(SpatialOffsets[Offset 1 Unit],$A67),CHAR(34),
", Offset2Value:  ",INDEX(SpatialOffsets[Offset 2 Value],$A67),
", Offset2UnitID:  ",CHAR(34),INDEX(SpatialOffsets[Offset 2 Unit],$A67),CHAR(34),
", Offset3Value:  ",INDEX(SpatialOffsets[Offset 3 Value],$A67),
", Offset3UnitID:  ",CHAR(34),INDEX(SpatialOffsets[Offset 3 Unit],$A67),CHAR(34),,"}")))</f>
        <v>#REF!</v>
      </c>
      <c r="O67" t="e">
        <f>IF(COUNTA(RelatedFeatures[])=0,"", IF(INDEX(RelatedFeatures[First Sampling Feature Code],$A67)="","",
CONCATENATE("  - &amp;RelationID",TEXT($A67,"0000"),
" {","SamplingFeatureID:  *SamplingFeatureID",TEXT(MATCH(INDEX(RelatedFeatures[First Sampling Feature Code],$A67),SamplingFeatures[Feature Code],0),"0000"),
", RelationshipTypeCV:  ",CHAR(34),INDEX(RelatedFeatures[Relationship Type],$A67),CHAR(34),
", RelatedFeatureID: *SamplingFeatureID",TEXT(MATCH(INDEX(RelatedFeatures[Second Sampling Feature Code],$A67),SamplingFeatures[Feature Code],0),"0000"),
", SpatialOffsetID:  ",IF(INDEX(RelatedFeatures[Offset Number],$A67)="","",CONCATENATE("*SpatialOffsetID",TEXT(INDEX(RelatedFeatures[Offset Number],$A67),"0000"))),"}")))</f>
        <v>#REF!</v>
      </c>
      <c r="P67" t="e">
        <f>IF(INDEX(Methods[Method Type],$A67)="","",
CONCATENATE("  - &amp;MethodID",TEXT($A67,"0000"),
" {","MethodTypeCV:  ",CHAR(34),INDEX(Methods[Method Type],$A67),CHAR(34),
", MethodCode:  ",CHAR(34),INDEX(Methods[Method Code],$A67),CHAR(34),
", MethodName:  ",CHAR(34),INDEX(Methods[Method Name],$A67),CHAR(34),
", MethodDescription:  ",CHAR(34),INDEX(Methods[Method Description],$A67),CHAR(34),
", MethodLink:  ",CHAR(34),INDEX(Methods[Method Link],$A67),CHAR(34),
", OrganizationID: *OrganizationID",TEXT(MATCH(INDEX(Methods[Organization Name],$A67),Organizations[Organization Name],0),"0000"),"}"))</f>
        <v>#REF!</v>
      </c>
      <c r="Q67" t="e">
        <f>IF(INDEX(Variables[Variable Type],$A67)="","",
CONCATENATE("  - &amp;VariableID",TEXT($A67,"0000"),
" {","VariableTypeCV:  ",CHAR(34),INDEX(Variables[Variable Type],$A67),CHAR(34),
", VariableCode:  ",CHAR(34),INDEX(Variables[Variable Code],$A67),CHAR(34),
", VariableNameCV:  ",CHAR(34),INDEX(Variables[Variable Name],$A67),CHAR(34),
", VariableDefinition:  ",CHAR(34),INDEX(Variables[Variable Definition],$A67),CHAR(34),
", SpecciationCV:  ",CHAR(34),INDEX(Variables[Speciation],$A67),CHAR(34),
", NoDataValue:  ",CHAR(34),INDEX(Variables[No Data Value],$A67),CHAR(34),"}"))</f>
        <v>#REF!</v>
      </c>
    </row>
    <row r="68" spans="1:17" x14ac:dyDescent="0.25">
      <c r="A68">
        <v>65</v>
      </c>
      <c r="D68" t="e">
        <f>IF(INDEX(People[First Name],$A68)="","",
CONCATENATE("  - &amp;PersonID",TEXT($A68,"0000"),
" {","PersonFirstName:  ",CHAR(34),INDEX(People[First Name],$A68),CHAR(34),
", PersonMiddleName:  ",CHAR(34),INDEX(People[Middle Name],$A68),CHAR(34),
", PersonLastName:  ",CHAR(34),INDEX(People[Last Name],$A68),CHAR(34),"}"))</f>
        <v>#REF!</v>
      </c>
      <c r="E68" t="e">
        <f>IF(INDEX(Organizations[Organization Type '[CV']],$A68)="","",
CONCATENATE("  - &amp;OrganizationID",TEXT($A68,"0000"),
" {","OrganizationTypeCV:  ",CHAR(34),INDEX(Organizations[Organization Type '[CV']],$A68),CHAR(34),
", OrganizationCode:  ",CHAR(34),INDEX(Organizations[Organization Code],$A68),CHAR(34),
", OrganizationName:  ",CHAR(34),INDEX(Organizations[Organization Name],$A68),CHAR(34),
", OrganizationDescription:  ",CHAR(34),INDEX(Organizations[Organization Description],$A68),CHAR(34),
", OrganizationLink:  ",CHAR(34),INDEX(Organizations[Organization Link],$A68),CHAR(34),"}"))</f>
        <v>#REF!</v>
      </c>
      <c r="F68" t="e">
        <f>IF(INDEX(People[First Name],$A68)="","",
CONCATENATE("  - &amp;AffiliationID",TEXT($A68,"0000"),
" {PersonID: *PersonID",TEXT($A68,"0000"),
", OrganizationID: *OrganizationID",TEXT(MATCH(INDEX(People[Organization Name],$A68),Organizations[Organization Name],0),"0000"),
", IsPrimaryOrganizationContact: , AffiliationStartDate: , AffiliationEndDate: , PrimaryPhone: ",
", PrimaryEmail: ",CHAR(34),INDEX(People[Primary Email],$A68),CHAR(34),
", PrimaryAddress: ",CHAR(34),INDEX(People[Primary Address],$A68),CHAR(34),
", PersonLink: }"))</f>
        <v>#REF!</v>
      </c>
      <c r="H68" t="e">
        <f>IF(COUNTA(CitationInformation)=0,"",IF(INDEX(AuthorList[Author Name],$A68)="","",
CONCATENATE("  - &amp;AuthorListID",TEXT($A68,"0000"),
"  {CitationID: *CitationID0001",
", PersonID: *PersonID",TEXT(MATCH(INDEX(AuthorList[Author Name],$A68),People[Full Name],0),"0000"),
", AuthorOrder: ",INDEX(AuthorList[Author Number],$A68),"}")))</f>
        <v>#REF!</v>
      </c>
      <c r="K68" t="e">
        <f>IF(INDEX(SamplingFeatures[Feature Code],$A68)="","",
CONCATENATE("  - &amp;SamplingFeatureID",TEXT($A68,"0000"),
" {","SamplingFeatureUUID:  ",CHAR(34),INDEX(SamplingFeatures[Sampling Feature UUID],$A68),CHAR(34),
", SamplingFeatureTypeCV:  ",CHAR(34),INDEX(SamplingFeatures[Sampling Feature Type],$A68),CHAR(34),
", SamplingFeatureCode:  ",CHAR(34),INDEX(SamplingFeatures[Feature Code],$A68),CHAR(34),
", SamplingFeatureName:  ",CHAR(34),INDEX(SamplingFeatures[Feature Name],$A68),CHAR(34),
", SamplingFeatureDescription:  ",CHAR(34),INDEX(SamplingFeatures[Feature Description],$A68),CHAR(34),
", SamplingFeatureGeotypeCV:  ",CHAR(34),INDEX(SamplingFeatures[Feature Geo Type],$A68),CHAR(34),
", FeatureGeometry:  ",CHAR(34),INDEX(SamplingFeatures[Feature Geometry],$A68),CHAR(34),
", Elevation_m:  ",CHAR(34),INDEX(SamplingFeatures[Elevation_m],$A68),CHAR(34),
", ElevationDatumCV:  ",CHAR(34),ElevationDatum,CHAR(34),"}"))</f>
        <v>#REF!</v>
      </c>
      <c r="L68" t="e">
        <f>IF(INDEX(SamplingFeatures[Sampling Feature Type],$A68)&lt;&gt;"Site","",
CONCATENATE("  - &amp;SiteID",TEXT(SUMPRODUCT(--($L$3:$L67&lt;&gt;"")),"0000"),
" {","SamplingFeatureID:  *SamplingFeatureID",TEXT($A68,"0000"),
", SiteTypeCV:  ",CHAR(34),INDEX(Sites[Site Type],$A68),CHAR(34),
", Latitude:  ",INDEX(Sites[Latitude],$A68),
", Longitude:  ",INDEX(Sites[Longitude],$A68),
", SRSName:  ",CHAR(34),LatLonDatum,CHAR(34),"}"))</f>
        <v>#REF!</v>
      </c>
      <c r="M68" t="e">
        <f>IF(INDEX(SamplingFeatures[Sampling Feature Type],$A68)&lt;&gt;"Specimen","",
CONCATENATE("  - &amp;SpecimenID",TEXT(SUMPRODUCT(--($M$3:$M67&lt;&gt;"")),"0000"),
" {","SamplingFeatureID:  *SamplingFeatureID",TEXT($A68,"0000"),
", SpecimenTypeCV:  ",CHAR(34),INDEX(Specimens[Specimen Type],$A68),CHAR(34),
", SpecimenMediumCV:  ",INDEX(Specimens[Specimen Medium],$A68),
", IsFieldSpecimen:  ",CHAR(34),INDEX(Specimens[Is Field Specimen?],$A68),CHAR(34),"}"))</f>
        <v>#REF!</v>
      </c>
      <c r="N68" t="e">
        <f>IF(COUNTA(SpatialOffsets[])=0,"", IF(INDEX(SpatialOffsets[Spatial Offset Type],$A68)="","",
CONCATENATE("  - &amp;SpatialOffsetID",TEXT($A68,"0000"),
" {","SpatialOffsetTypeCV:  ",CHAR(34),INDEX(SpatialOffsets[Spatial Offset Type],$A68),CHAR(34),
", Offset1Value:  ",INDEX(SpatialOffsets[Offset 1 Value],$A68),
", Offset1UnitID:  ",CHAR(34),INDEX(SpatialOffsets[Offset 1 Unit],$A68),CHAR(34),
", Offset2Value:  ",INDEX(SpatialOffsets[Offset 2 Value],$A68),
", Offset2UnitID:  ",CHAR(34),INDEX(SpatialOffsets[Offset 2 Unit],$A68),CHAR(34),
", Offset3Value:  ",INDEX(SpatialOffsets[Offset 3 Value],$A68),
", Offset3UnitID:  ",CHAR(34),INDEX(SpatialOffsets[Offset 3 Unit],$A68),CHAR(34),,"}")))</f>
        <v>#REF!</v>
      </c>
      <c r="O68" t="e">
        <f>IF(COUNTA(RelatedFeatures[])=0,"", IF(INDEX(RelatedFeatures[First Sampling Feature Code],$A68)="","",
CONCATENATE("  - &amp;RelationID",TEXT($A68,"0000"),
" {","SamplingFeatureID:  *SamplingFeatureID",TEXT(MATCH(INDEX(RelatedFeatures[First Sampling Feature Code],$A68),SamplingFeatures[Feature Code],0),"0000"),
", RelationshipTypeCV:  ",CHAR(34),INDEX(RelatedFeatures[Relationship Type],$A68),CHAR(34),
", RelatedFeatureID: *SamplingFeatureID",TEXT(MATCH(INDEX(RelatedFeatures[Second Sampling Feature Code],$A68),SamplingFeatures[Feature Code],0),"0000"),
", SpatialOffsetID:  ",IF(INDEX(RelatedFeatures[Offset Number],$A68)="","",CONCATENATE("*SpatialOffsetID",TEXT(INDEX(RelatedFeatures[Offset Number],$A68),"0000"))),"}")))</f>
        <v>#REF!</v>
      </c>
      <c r="P68" t="e">
        <f>IF(INDEX(Methods[Method Type],$A68)="","",
CONCATENATE("  - &amp;MethodID",TEXT($A68,"0000"),
" {","MethodTypeCV:  ",CHAR(34),INDEX(Methods[Method Type],$A68),CHAR(34),
", MethodCode:  ",CHAR(34),INDEX(Methods[Method Code],$A68),CHAR(34),
", MethodName:  ",CHAR(34),INDEX(Methods[Method Name],$A68),CHAR(34),
", MethodDescription:  ",CHAR(34),INDEX(Methods[Method Description],$A68),CHAR(34),
", MethodLink:  ",CHAR(34),INDEX(Methods[Method Link],$A68),CHAR(34),
", OrganizationID: *OrganizationID",TEXT(MATCH(INDEX(Methods[Organization Name],$A68),Organizations[Organization Name],0),"0000"),"}"))</f>
        <v>#REF!</v>
      </c>
      <c r="Q68" t="e">
        <f>IF(INDEX(Variables[Variable Type],$A68)="","",
CONCATENATE("  - &amp;VariableID",TEXT($A68,"0000"),
" {","VariableTypeCV:  ",CHAR(34),INDEX(Variables[Variable Type],$A68),CHAR(34),
", VariableCode:  ",CHAR(34),INDEX(Variables[Variable Code],$A68),CHAR(34),
", VariableNameCV:  ",CHAR(34),INDEX(Variables[Variable Name],$A68),CHAR(34),
", VariableDefinition:  ",CHAR(34),INDEX(Variables[Variable Definition],$A68),CHAR(34),
", SpecciationCV:  ",CHAR(34),INDEX(Variables[Speciation],$A68),CHAR(34),
", NoDataValue:  ",CHAR(34),INDEX(Variables[No Data Value],$A68),CHAR(34),"}"))</f>
        <v>#REF!</v>
      </c>
    </row>
    <row r="69" spans="1:17" x14ac:dyDescent="0.25">
      <c r="A69">
        <v>66</v>
      </c>
      <c r="D69" t="e">
        <f>IF(INDEX(People[First Name],$A69)="","",
CONCATENATE("  - &amp;PersonID",TEXT($A69,"0000"),
" {","PersonFirstName:  ",CHAR(34),INDEX(People[First Name],$A69),CHAR(34),
", PersonMiddleName:  ",CHAR(34),INDEX(People[Middle Name],$A69),CHAR(34),
", PersonLastName:  ",CHAR(34),INDEX(People[Last Name],$A69),CHAR(34),"}"))</f>
        <v>#REF!</v>
      </c>
      <c r="E69" t="e">
        <f>IF(INDEX(Organizations[Organization Type '[CV']],$A69)="","",
CONCATENATE("  - &amp;OrganizationID",TEXT($A69,"0000"),
" {","OrganizationTypeCV:  ",CHAR(34),INDEX(Organizations[Organization Type '[CV']],$A69),CHAR(34),
", OrganizationCode:  ",CHAR(34),INDEX(Organizations[Organization Code],$A69),CHAR(34),
", OrganizationName:  ",CHAR(34),INDEX(Organizations[Organization Name],$A69),CHAR(34),
", OrganizationDescription:  ",CHAR(34),INDEX(Organizations[Organization Description],$A69),CHAR(34),
", OrganizationLink:  ",CHAR(34),INDEX(Organizations[Organization Link],$A69),CHAR(34),"}"))</f>
        <v>#REF!</v>
      </c>
      <c r="F69" t="e">
        <f>IF(INDEX(People[First Name],$A69)="","",
CONCATENATE("  - &amp;AffiliationID",TEXT($A69,"0000"),
" {PersonID: *PersonID",TEXT($A69,"0000"),
", OrganizationID: *OrganizationID",TEXT(MATCH(INDEX(People[Organization Name],$A69),Organizations[Organization Name],0),"0000"),
", IsPrimaryOrganizationContact: , AffiliationStartDate: , AffiliationEndDate: , PrimaryPhone: ",
", PrimaryEmail: ",CHAR(34),INDEX(People[Primary Email],$A69),CHAR(34),
", PrimaryAddress: ",CHAR(34),INDEX(People[Primary Address],$A69),CHAR(34),
", PersonLink: }"))</f>
        <v>#REF!</v>
      </c>
      <c r="H69" t="e">
        <f>IF(COUNTA(CitationInformation)=0,"",IF(INDEX(AuthorList[Author Name],$A69)="","",
CONCATENATE("  - &amp;AuthorListID",TEXT($A69,"0000"),
"  {CitationID: *CitationID0001",
", PersonID: *PersonID",TEXT(MATCH(INDEX(AuthorList[Author Name],$A69),People[Full Name],0),"0000"),
", AuthorOrder: ",INDEX(AuthorList[Author Number],$A69),"}")))</f>
        <v>#REF!</v>
      </c>
      <c r="K69" t="e">
        <f>IF(INDEX(SamplingFeatures[Feature Code],$A69)="","",
CONCATENATE("  - &amp;SamplingFeatureID",TEXT($A69,"0000"),
" {","SamplingFeatureUUID:  ",CHAR(34),INDEX(SamplingFeatures[Sampling Feature UUID],$A69),CHAR(34),
", SamplingFeatureTypeCV:  ",CHAR(34),INDEX(SamplingFeatures[Sampling Feature Type],$A69),CHAR(34),
", SamplingFeatureCode:  ",CHAR(34),INDEX(SamplingFeatures[Feature Code],$A69),CHAR(34),
", SamplingFeatureName:  ",CHAR(34),INDEX(SamplingFeatures[Feature Name],$A69),CHAR(34),
", SamplingFeatureDescription:  ",CHAR(34),INDEX(SamplingFeatures[Feature Description],$A69),CHAR(34),
", SamplingFeatureGeotypeCV:  ",CHAR(34),INDEX(SamplingFeatures[Feature Geo Type],$A69),CHAR(34),
", FeatureGeometry:  ",CHAR(34),INDEX(SamplingFeatures[Feature Geometry],$A69),CHAR(34),
", Elevation_m:  ",CHAR(34),INDEX(SamplingFeatures[Elevation_m],$A69),CHAR(34),
", ElevationDatumCV:  ",CHAR(34),ElevationDatum,CHAR(34),"}"))</f>
        <v>#REF!</v>
      </c>
      <c r="L69" t="e">
        <f>IF(INDEX(SamplingFeatures[Sampling Feature Type],$A69)&lt;&gt;"Site","",
CONCATENATE("  - &amp;SiteID",TEXT(SUMPRODUCT(--($L$3:$L68&lt;&gt;"")),"0000"),
" {","SamplingFeatureID:  *SamplingFeatureID",TEXT($A69,"0000"),
", SiteTypeCV:  ",CHAR(34),INDEX(Sites[Site Type],$A69),CHAR(34),
", Latitude:  ",INDEX(Sites[Latitude],$A69),
", Longitude:  ",INDEX(Sites[Longitude],$A69),
", SRSName:  ",CHAR(34),LatLonDatum,CHAR(34),"}"))</f>
        <v>#REF!</v>
      </c>
      <c r="M69" t="e">
        <f>IF(INDEX(SamplingFeatures[Sampling Feature Type],$A69)&lt;&gt;"Specimen","",
CONCATENATE("  - &amp;SpecimenID",TEXT(SUMPRODUCT(--($M$3:$M68&lt;&gt;"")),"0000"),
" {","SamplingFeatureID:  *SamplingFeatureID",TEXT($A69,"0000"),
", SpecimenTypeCV:  ",CHAR(34),INDEX(Specimens[Specimen Type],$A69),CHAR(34),
", SpecimenMediumCV:  ",INDEX(Specimens[Specimen Medium],$A69),
", IsFieldSpecimen:  ",CHAR(34),INDEX(Specimens[Is Field Specimen?],$A69),CHAR(34),"}"))</f>
        <v>#REF!</v>
      </c>
      <c r="N69" t="e">
        <f>IF(COUNTA(SpatialOffsets[])=0,"", IF(INDEX(SpatialOffsets[Spatial Offset Type],$A69)="","",
CONCATENATE("  - &amp;SpatialOffsetID",TEXT($A69,"0000"),
" {","SpatialOffsetTypeCV:  ",CHAR(34),INDEX(SpatialOffsets[Spatial Offset Type],$A69),CHAR(34),
", Offset1Value:  ",INDEX(SpatialOffsets[Offset 1 Value],$A69),
", Offset1UnitID:  ",CHAR(34),INDEX(SpatialOffsets[Offset 1 Unit],$A69),CHAR(34),
", Offset2Value:  ",INDEX(SpatialOffsets[Offset 2 Value],$A69),
", Offset2UnitID:  ",CHAR(34),INDEX(SpatialOffsets[Offset 2 Unit],$A69),CHAR(34),
", Offset3Value:  ",INDEX(SpatialOffsets[Offset 3 Value],$A69),
", Offset3UnitID:  ",CHAR(34),INDEX(SpatialOffsets[Offset 3 Unit],$A69),CHAR(34),,"}")))</f>
        <v>#REF!</v>
      </c>
      <c r="O69" t="e">
        <f>IF(COUNTA(RelatedFeatures[])=0,"", IF(INDEX(RelatedFeatures[First Sampling Feature Code],$A69)="","",
CONCATENATE("  - &amp;RelationID",TEXT($A69,"0000"),
" {","SamplingFeatureID:  *SamplingFeatureID",TEXT(MATCH(INDEX(RelatedFeatures[First Sampling Feature Code],$A69),SamplingFeatures[Feature Code],0),"0000"),
", RelationshipTypeCV:  ",CHAR(34),INDEX(RelatedFeatures[Relationship Type],$A69),CHAR(34),
", RelatedFeatureID: *SamplingFeatureID",TEXT(MATCH(INDEX(RelatedFeatures[Second Sampling Feature Code],$A69),SamplingFeatures[Feature Code],0),"0000"),
", SpatialOffsetID:  ",IF(INDEX(RelatedFeatures[Offset Number],$A69)="","",CONCATENATE("*SpatialOffsetID",TEXT(INDEX(RelatedFeatures[Offset Number],$A69),"0000"))),"}")))</f>
        <v>#REF!</v>
      </c>
      <c r="P69" t="e">
        <f>IF(INDEX(Methods[Method Type],$A69)="","",
CONCATENATE("  - &amp;MethodID",TEXT($A69,"0000"),
" {","MethodTypeCV:  ",CHAR(34),INDEX(Methods[Method Type],$A69),CHAR(34),
", MethodCode:  ",CHAR(34),INDEX(Methods[Method Code],$A69),CHAR(34),
", MethodName:  ",CHAR(34),INDEX(Methods[Method Name],$A69),CHAR(34),
", MethodDescription:  ",CHAR(34),INDEX(Methods[Method Description],$A69),CHAR(34),
", MethodLink:  ",CHAR(34),INDEX(Methods[Method Link],$A69),CHAR(34),
", OrganizationID: *OrganizationID",TEXT(MATCH(INDEX(Methods[Organization Name],$A69),Organizations[Organization Name],0),"0000"),"}"))</f>
        <v>#REF!</v>
      </c>
      <c r="Q69" t="e">
        <f>IF(INDEX(Variables[Variable Type],$A69)="","",
CONCATENATE("  - &amp;VariableID",TEXT($A69,"0000"),
" {","VariableTypeCV:  ",CHAR(34),INDEX(Variables[Variable Type],$A69),CHAR(34),
", VariableCode:  ",CHAR(34),INDEX(Variables[Variable Code],$A69),CHAR(34),
", VariableNameCV:  ",CHAR(34),INDEX(Variables[Variable Name],$A69),CHAR(34),
", VariableDefinition:  ",CHAR(34),INDEX(Variables[Variable Definition],$A69),CHAR(34),
", SpecciationCV:  ",CHAR(34),INDEX(Variables[Speciation],$A69),CHAR(34),
", NoDataValue:  ",CHAR(34),INDEX(Variables[No Data Value],$A69),CHAR(34),"}"))</f>
        <v>#REF!</v>
      </c>
    </row>
    <row r="70" spans="1:17" x14ac:dyDescent="0.25">
      <c r="A70">
        <v>67</v>
      </c>
      <c r="D70" t="e">
        <f>IF(INDEX(People[First Name],$A70)="","",
CONCATENATE("  - &amp;PersonID",TEXT($A70,"0000"),
" {","PersonFirstName:  ",CHAR(34),INDEX(People[First Name],$A70),CHAR(34),
", PersonMiddleName:  ",CHAR(34),INDEX(People[Middle Name],$A70),CHAR(34),
", PersonLastName:  ",CHAR(34),INDEX(People[Last Name],$A70),CHAR(34),"}"))</f>
        <v>#REF!</v>
      </c>
      <c r="E70" t="e">
        <f>IF(INDEX(Organizations[Organization Type '[CV']],$A70)="","",
CONCATENATE("  - &amp;OrganizationID",TEXT($A70,"0000"),
" {","OrganizationTypeCV:  ",CHAR(34),INDEX(Organizations[Organization Type '[CV']],$A70),CHAR(34),
", OrganizationCode:  ",CHAR(34),INDEX(Organizations[Organization Code],$A70),CHAR(34),
", OrganizationName:  ",CHAR(34),INDEX(Organizations[Organization Name],$A70),CHAR(34),
", OrganizationDescription:  ",CHAR(34),INDEX(Organizations[Organization Description],$A70),CHAR(34),
", OrganizationLink:  ",CHAR(34),INDEX(Organizations[Organization Link],$A70),CHAR(34),"}"))</f>
        <v>#REF!</v>
      </c>
      <c r="F70" t="e">
        <f>IF(INDEX(People[First Name],$A70)="","",
CONCATENATE("  - &amp;AffiliationID",TEXT($A70,"0000"),
" {PersonID: *PersonID",TEXT($A70,"0000"),
", OrganizationID: *OrganizationID",TEXT(MATCH(INDEX(People[Organization Name],$A70),Organizations[Organization Name],0),"0000"),
", IsPrimaryOrganizationContact: , AffiliationStartDate: , AffiliationEndDate: , PrimaryPhone: ",
", PrimaryEmail: ",CHAR(34),INDEX(People[Primary Email],$A70),CHAR(34),
", PrimaryAddress: ",CHAR(34),INDEX(People[Primary Address],$A70),CHAR(34),
", PersonLink: }"))</f>
        <v>#REF!</v>
      </c>
      <c r="H70" t="e">
        <f>IF(COUNTA(CitationInformation)=0,"",IF(INDEX(AuthorList[Author Name],$A70)="","",
CONCATENATE("  - &amp;AuthorListID",TEXT($A70,"0000"),
"  {CitationID: *CitationID0001",
", PersonID: *PersonID",TEXT(MATCH(INDEX(AuthorList[Author Name],$A70),People[Full Name],0),"0000"),
", AuthorOrder: ",INDEX(AuthorList[Author Number],$A70),"}")))</f>
        <v>#REF!</v>
      </c>
      <c r="K70" t="e">
        <f>IF(INDEX(SamplingFeatures[Feature Code],$A70)="","",
CONCATENATE("  - &amp;SamplingFeatureID",TEXT($A70,"0000"),
" {","SamplingFeatureUUID:  ",CHAR(34),INDEX(SamplingFeatures[Sampling Feature UUID],$A70),CHAR(34),
", SamplingFeatureTypeCV:  ",CHAR(34),INDEX(SamplingFeatures[Sampling Feature Type],$A70),CHAR(34),
", SamplingFeatureCode:  ",CHAR(34),INDEX(SamplingFeatures[Feature Code],$A70),CHAR(34),
", SamplingFeatureName:  ",CHAR(34),INDEX(SamplingFeatures[Feature Name],$A70),CHAR(34),
", SamplingFeatureDescription:  ",CHAR(34),INDEX(SamplingFeatures[Feature Description],$A70),CHAR(34),
", SamplingFeatureGeotypeCV:  ",CHAR(34),INDEX(SamplingFeatures[Feature Geo Type],$A70),CHAR(34),
", FeatureGeometry:  ",CHAR(34),INDEX(SamplingFeatures[Feature Geometry],$A70),CHAR(34),
", Elevation_m:  ",CHAR(34),INDEX(SamplingFeatures[Elevation_m],$A70),CHAR(34),
", ElevationDatumCV:  ",CHAR(34),ElevationDatum,CHAR(34),"}"))</f>
        <v>#REF!</v>
      </c>
      <c r="L70" t="e">
        <f>IF(INDEX(SamplingFeatures[Sampling Feature Type],$A70)&lt;&gt;"Site","",
CONCATENATE("  - &amp;SiteID",TEXT(SUMPRODUCT(--($L$3:$L69&lt;&gt;"")),"0000"),
" {","SamplingFeatureID:  *SamplingFeatureID",TEXT($A70,"0000"),
", SiteTypeCV:  ",CHAR(34),INDEX(Sites[Site Type],$A70),CHAR(34),
", Latitude:  ",INDEX(Sites[Latitude],$A70),
", Longitude:  ",INDEX(Sites[Longitude],$A70),
", SRSName:  ",CHAR(34),LatLonDatum,CHAR(34),"}"))</f>
        <v>#REF!</v>
      </c>
      <c r="M70" t="e">
        <f>IF(INDEX(SamplingFeatures[Sampling Feature Type],$A70)&lt;&gt;"Specimen","",
CONCATENATE("  - &amp;SpecimenID",TEXT(SUMPRODUCT(--($M$3:$M69&lt;&gt;"")),"0000"),
" {","SamplingFeatureID:  *SamplingFeatureID",TEXT($A70,"0000"),
", SpecimenTypeCV:  ",CHAR(34),INDEX(Specimens[Specimen Type],$A70),CHAR(34),
", SpecimenMediumCV:  ",INDEX(Specimens[Specimen Medium],$A70),
", IsFieldSpecimen:  ",CHAR(34),INDEX(Specimens[Is Field Specimen?],$A70),CHAR(34),"}"))</f>
        <v>#REF!</v>
      </c>
      <c r="N70" t="e">
        <f>IF(COUNTA(SpatialOffsets[])=0,"", IF(INDEX(SpatialOffsets[Spatial Offset Type],$A70)="","",
CONCATENATE("  - &amp;SpatialOffsetID",TEXT($A70,"0000"),
" {","SpatialOffsetTypeCV:  ",CHAR(34),INDEX(SpatialOffsets[Spatial Offset Type],$A70),CHAR(34),
", Offset1Value:  ",INDEX(SpatialOffsets[Offset 1 Value],$A70),
", Offset1UnitID:  ",CHAR(34),INDEX(SpatialOffsets[Offset 1 Unit],$A70),CHAR(34),
", Offset2Value:  ",INDEX(SpatialOffsets[Offset 2 Value],$A70),
", Offset2UnitID:  ",CHAR(34),INDEX(SpatialOffsets[Offset 2 Unit],$A70),CHAR(34),
", Offset3Value:  ",INDEX(SpatialOffsets[Offset 3 Value],$A70),
", Offset3UnitID:  ",CHAR(34),INDEX(SpatialOffsets[Offset 3 Unit],$A70),CHAR(34),,"}")))</f>
        <v>#REF!</v>
      </c>
      <c r="O70" t="e">
        <f>IF(COUNTA(RelatedFeatures[])=0,"", IF(INDEX(RelatedFeatures[First Sampling Feature Code],$A70)="","",
CONCATENATE("  - &amp;RelationID",TEXT($A70,"0000"),
" {","SamplingFeatureID:  *SamplingFeatureID",TEXT(MATCH(INDEX(RelatedFeatures[First Sampling Feature Code],$A70),SamplingFeatures[Feature Code],0),"0000"),
", RelationshipTypeCV:  ",CHAR(34),INDEX(RelatedFeatures[Relationship Type],$A70),CHAR(34),
", RelatedFeatureID: *SamplingFeatureID",TEXT(MATCH(INDEX(RelatedFeatures[Second Sampling Feature Code],$A70),SamplingFeatures[Feature Code],0),"0000"),
", SpatialOffsetID:  ",IF(INDEX(RelatedFeatures[Offset Number],$A70)="","",CONCATENATE("*SpatialOffsetID",TEXT(INDEX(RelatedFeatures[Offset Number],$A70),"0000"))),"}")))</f>
        <v>#REF!</v>
      </c>
      <c r="P70" t="e">
        <f>IF(INDEX(Methods[Method Type],$A70)="","",
CONCATENATE("  - &amp;MethodID",TEXT($A70,"0000"),
" {","MethodTypeCV:  ",CHAR(34),INDEX(Methods[Method Type],$A70),CHAR(34),
", MethodCode:  ",CHAR(34),INDEX(Methods[Method Code],$A70),CHAR(34),
", MethodName:  ",CHAR(34),INDEX(Methods[Method Name],$A70),CHAR(34),
", MethodDescription:  ",CHAR(34),INDEX(Methods[Method Description],$A70),CHAR(34),
", MethodLink:  ",CHAR(34),INDEX(Methods[Method Link],$A70),CHAR(34),
", OrganizationID: *OrganizationID",TEXT(MATCH(INDEX(Methods[Organization Name],$A70),Organizations[Organization Name],0),"0000"),"}"))</f>
        <v>#REF!</v>
      </c>
      <c r="Q70" t="e">
        <f>IF(INDEX(Variables[Variable Type],$A70)="","",
CONCATENATE("  - &amp;VariableID",TEXT($A70,"0000"),
" {","VariableTypeCV:  ",CHAR(34),INDEX(Variables[Variable Type],$A70),CHAR(34),
", VariableCode:  ",CHAR(34),INDEX(Variables[Variable Code],$A70),CHAR(34),
", VariableNameCV:  ",CHAR(34),INDEX(Variables[Variable Name],$A70),CHAR(34),
", VariableDefinition:  ",CHAR(34),INDEX(Variables[Variable Definition],$A70),CHAR(34),
", SpecciationCV:  ",CHAR(34),INDEX(Variables[Speciation],$A70),CHAR(34),
", NoDataValue:  ",CHAR(34),INDEX(Variables[No Data Value],$A70),CHAR(34),"}"))</f>
        <v>#REF!</v>
      </c>
    </row>
    <row r="71" spans="1:17" x14ac:dyDescent="0.25">
      <c r="A71">
        <v>68</v>
      </c>
      <c r="D71" t="e">
        <f>IF(INDEX(People[First Name],$A71)="","",
CONCATENATE("  - &amp;PersonID",TEXT($A71,"0000"),
" {","PersonFirstName:  ",CHAR(34),INDEX(People[First Name],$A71),CHAR(34),
", PersonMiddleName:  ",CHAR(34),INDEX(People[Middle Name],$A71),CHAR(34),
", PersonLastName:  ",CHAR(34),INDEX(People[Last Name],$A71),CHAR(34),"}"))</f>
        <v>#REF!</v>
      </c>
      <c r="E71" t="e">
        <f>IF(INDEX(Organizations[Organization Type '[CV']],$A71)="","",
CONCATENATE("  - &amp;OrganizationID",TEXT($A71,"0000"),
" {","OrganizationTypeCV:  ",CHAR(34),INDEX(Organizations[Organization Type '[CV']],$A71),CHAR(34),
", OrganizationCode:  ",CHAR(34),INDEX(Organizations[Organization Code],$A71),CHAR(34),
", OrganizationName:  ",CHAR(34),INDEX(Organizations[Organization Name],$A71),CHAR(34),
", OrganizationDescription:  ",CHAR(34),INDEX(Organizations[Organization Description],$A71),CHAR(34),
", OrganizationLink:  ",CHAR(34),INDEX(Organizations[Organization Link],$A71),CHAR(34),"}"))</f>
        <v>#REF!</v>
      </c>
      <c r="F71" t="e">
        <f>IF(INDEX(People[First Name],$A71)="","",
CONCATENATE("  - &amp;AffiliationID",TEXT($A71,"0000"),
" {PersonID: *PersonID",TEXT($A71,"0000"),
", OrganizationID: *OrganizationID",TEXT(MATCH(INDEX(People[Organization Name],$A71),Organizations[Organization Name],0),"0000"),
", IsPrimaryOrganizationContact: , AffiliationStartDate: , AffiliationEndDate: , PrimaryPhone: ",
", PrimaryEmail: ",CHAR(34),INDEX(People[Primary Email],$A71),CHAR(34),
", PrimaryAddress: ",CHAR(34),INDEX(People[Primary Address],$A71),CHAR(34),
", PersonLink: }"))</f>
        <v>#REF!</v>
      </c>
      <c r="H71" t="e">
        <f>IF(COUNTA(CitationInformation)=0,"",IF(INDEX(AuthorList[Author Name],$A71)="","",
CONCATENATE("  - &amp;AuthorListID",TEXT($A71,"0000"),
"  {CitationID: *CitationID0001",
", PersonID: *PersonID",TEXT(MATCH(INDEX(AuthorList[Author Name],$A71),People[Full Name],0),"0000"),
", AuthorOrder: ",INDEX(AuthorList[Author Number],$A71),"}")))</f>
        <v>#REF!</v>
      </c>
      <c r="K71" t="e">
        <f>IF(INDEX(SamplingFeatures[Feature Code],$A71)="","",
CONCATENATE("  - &amp;SamplingFeatureID",TEXT($A71,"0000"),
" {","SamplingFeatureUUID:  ",CHAR(34),INDEX(SamplingFeatures[Sampling Feature UUID],$A71),CHAR(34),
", SamplingFeatureTypeCV:  ",CHAR(34),INDEX(SamplingFeatures[Sampling Feature Type],$A71),CHAR(34),
", SamplingFeatureCode:  ",CHAR(34),INDEX(SamplingFeatures[Feature Code],$A71),CHAR(34),
", SamplingFeatureName:  ",CHAR(34),INDEX(SamplingFeatures[Feature Name],$A71),CHAR(34),
", SamplingFeatureDescription:  ",CHAR(34),INDEX(SamplingFeatures[Feature Description],$A71),CHAR(34),
", SamplingFeatureGeotypeCV:  ",CHAR(34),INDEX(SamplingFeatures[Feature Geo Type],$A71),CHAR(34),
", FeatureGeometry:  ",CHAR(34),INDEX(SamplingFeatures[Feature Geometry],$A71),CHAR(34),
", Elevation_m:  ",CHAR(34),INDEX(SamplingFeatures[Elevation_m],$A71),CHAR(34),
", ElevationDatumCV:  ",CHAR(34),ElevationDatum,CHAR(34),"}"))</f>
        <v>#REF!</v>
      </c>
      <c r="L71" t="e">
        <f>IF(INDEX(SamplingFeatures[Sampling Feature Type],$A71)&lt;&gt;"Site","",
CONCATENATE("  - &amp;SiteID",TEXT(SUMPRODUCT(--($L$3:$L70&lt;&gt;"")),"0000"),
" {","SamplingFeatureID:  *SamplingFeatureID",TEXT($A71,"0000"),
", SiteTypeCV:  ",CHAR(34),INDEX(Sites[Site Type],$A71),CHAR(34),
", Latitude:  ",INDEX(Sites[Latitude],$A71),
", Longitude:  ",INDEX(Sites[Longitude],$A71),
", SRSName:  ",CHAR(34),LatLonDatum,CHAR(34),"}"))</f>
        <v>#REF!</v>
      </c>
      <c r="M71" t="e">
        <f>IF(INDEX(SamplingFeatures[Sampling Feature Type],$A71)&lt;&gt;"Specimen","",
CONCATENATE("  - &amp;SpecimenID",TEXT(SUMPRODUCT(--($M$3:$M70&lt;&gt;"")),"0000"),
" {","SamplingFeatureID:  *SamplingFeatureID",TEXT($A71,"0000"),
", SpecimenTypeCV:  ",CHAR(34),INDEX(Specimens[Specimen Type],$A71),CHAR(34),
", SpecimenMediumCV:  ",INDEX(Specimens[Specimen Medium],$A71),
", IsFieldSpecimen:  ",CHAR(34),INDEX(Specimens[Is Field Specimen?],$A71),CHAR(34),"}"))</f>
        <v>#REF!</v>
      </c>
      <c r="N71" t="e">
        <f>IF(COUNTA(SpatialOffsets[])=0,"", IF(INDEX(SpatialOffsets[Spatial Offset Type],$A71)="","",
CONCATENATE("  - &amp;SpatialOffsetID",TEXT($A71,"0000"),
" {","SpatialOffsetTypeCV:  ",CHAR(34),INDEX(SpatialOffsets[Spatial Offset Type],$A71),CHAR(34),
", Offset1Value:  ",INDEX(SpatialOffsets[Offset 1 Value],$A71),
", Offset1UnitID:  ",CHAR(34),INDEX(SpatialOffsets[Offset 1 Unit],$A71),CHAR(34),
", Offset2Value:  ",INDEX(SpatialOffsets[Offset 2 Value],$A71),
", Offset2UnitID:  ",CHAR(34),INDEX(SpatialOffsets[Offset 2 Unit],$A71),CHAR(34),
", Offset3Value:  ",INDEX(SpatialOffsets[Offset 3 Value],$A71),
", Offset3UnitID:  ",CHAR(34),INDEX(SpatialOffsets[Offset 3 Unit],$A71),CHAR(34),,"}")))</f>
        <v>#REF!</v>
      </c>
      <c r="O71" t="e">
        <f>IF(COUNTA(RelatedFeatures[])=0,"", IF(INDEX(RelatedFeatures[First Sampling Feature Code],$A71)="","",
CONCATENATE("  - &amp;RelationID",TEXT($A71,"0000"),
" {","SamplingFeatureID:  *SamplingFeatureID",TEXT(MATCH(INDEX(RelatedFeatures[First Sampling Feature Code],$A71),SamplingFeatures[Feature Code],0),"0000"),
", RelationshipTypeCV:  ",CHAR(34),INDEX(RelatedFeatures[Relationship Type],$A71),CHAR(34),
", RelatedFeatureID: *SamplingFeatureID",TEXT(MATCH(INDEX(RelatedFeatures[Second Sampling Feature Code],$A71),SamplingFeatures[Feature Code],0),"0000"),
", SpatialOffsetID:  ",IF(INDEX(RelatedFeatures[Offset Number],$A71)="","",CONCATENATE("*SpatialOffsetID",TEXT(INDEX(RelatedFeatures[Offset Number],$A71),"0000"))),"}")))</f>
        <v>#REF!</v>
      </c>
      <c r="P71" t="e">
        <f>IF(INDEX(Methods[Method Type],$A71)="","",
CONCATENATE("  - &amp;MethodID",TEXT($A71,"0000"),
" {","MethodTypeCV:  ",CHAR(34),INDEX(Methods[Method Type],$A71),CHAR(34),
", MethodCode:  ",CHAR(34),INDEX(Methods[Method Code],$A71),CHAR(34),
", MethodName:  ",CHAR(34),INDEX(Methods[Method Name],$A71),CHAR(34),
", MethodDescription:  ",CHAR(34),INDEX(Methods[Method Description],$A71),CHAR(34),
", MethodLink:  ",CHAR(34),INDEX(Methods[Method Link],$A71),CHAR(34),
", OrganizationID: *OrganizationID",TEXT(MATCH(INDEX(Methods[Organization Name],$A71),Organizations[Organization Name],0),"0000"),"}"))</f>
        <v>#REF!</v>
      </c>
      <c r="Q71" t="e">
        <f>IF(INDEX(Variables[Variable Type],$A71)="","",
CONCATENATE("  - &amp;VariableID",TEXT($A71,"0000"),
" {","VariableTypeCV:  ",CHAR(34),INDEX(Variables[Variable Type],$A71),CHAR(34),
", VariableCode:  ",CHAR(34),INDEX(Variables[Variable Code],$A71),CHAR(34),
", VariableNameCV:  ",CHAR(34),INDEX(Variables[Variable Name],$A71),CHAR(34),
", VariableDefinition:  ",CHAR(34),INDEX(Variables[Variable Definition],$A71),CHAR(34),
", SpecciationCV:  ",CHAR(34),INDEX(Variables[Speciation],$A71),CHAR(34),
", NoDataValue:  ",CHAR(34),INDEX(Variables[No Data Value],$A71),CHAR(34),"}"))</f>
        <v>#REF!</v>
      </c>
    </row>
    <row r="72" spans="1:17" x14ac:dyDescent="0.25">
      <c r="A72">
        <v>69</v>
      </c>
      <c r="D72" t="e">
        <f>IF(INDEX(People[First Name],$A72)="","",
CONCATENATE("  - &amp;PersonID",TEXT($A72,"0000"),
" {","PersonFirstName:  ",CHAR(34),INDEX(People[First Name],$A72),CHAR(34),
", PersonMiddleName:  ",CHAR(34),INDEX(People[Middle Name],$A72),CHAR(34),
", PersonLastName:  ",CHAR(34),INDEX(People[Last Name],$A72),CHAR(34),"}"))</f>
        <v>#REF!</v>
      </c>
      <c r="E72" t="e">
        <f>IF(INDEX(Organizations[Organization Type '[CV']],$A72)="","",
CONCATENATE("  - &amp;OrganizationID",TEXT($A72,"0000"),
" {","OrganizationTypeCV:  ",CHAR(34),INDEX(Organizations[Organization Type '[CV']],$A72),CHAR(34),
", OrganizationCode:  ",CHAR(34),INDEX(Organizations[Organization Code],$A72),CHAR(34),
", OrganizationName:  ",CHAR(34),INDEX(Organizations[Organization Name],$A72),CHAR(34),
", OrganizationDescription:  ",CHAR(34),INDEX(Organizations[Organization Description],$A72),CHAR(34),
", OrganizationLink:  ",CHAR(34),INDEX(Organizations[Organization Link],$A72),CHAR(34),"}"))</f>
        <v>#REF!</v>
      </c>
      <c r="F72" t="e">
        <f>IF(INDEX(People[First Name],$A72)="","",
CONCATENATE("  - &amp;AffiliationID",TEXT($A72,"0000"),
" {PersonID: *PersonID",TEXT($A72,"0000"),
", OrganizationID: *OrganizationID",TEXT(MATCH(INDEX(People[Organization Name],$A72),Organizations[Organization Name],0),"0000"),
", IsPrimaryOrganizationContact: , AffiliationStartDate: , AffiliationEndDate: , PrimaryPhone: ",
", PrimaryEmail: ",CHAR(34),INDEX(People[Primary Email],$A72),CHAR(34),
", PrimaryAddress: ",CHAR(34),INDEX(People[Primary Address],$A72),CHAR(34),
", PersonLink: }"))</f>
        <v>#REF!</v>
      </c>
      <c r="H72" t="e">
        <f>IF(COUNTA(CitationInformation)=0,"",IF(INDEX(AuthorList[Author Name],$A72)="","",
CONCATENATE("  - &amp;AuthorListID",TEXT($A72,"0000"),
"  {CitationID: *CitationID0001",
", PersonID: *PersonID",TEXT(MATCH(INDEX(AuthorList[Author Name],$A72),People[Full Name],0),"0000"),
", AuthorOrder: ",INDEX(AuthorList[Author Number],$A72),"}")))</f>
        <v>#REF!</v>
      </c>
      <c r="K72" t="e">
        <f>IF(INDEX(SamplingFeatures[Feature Code],$A72)="","",
CONCATENATE("  - &amp;SamplingFeatureID",TEXT($A72,"0000"),
" {","SamplingFeatureUUID:  ",CHAR(34),INDEX(SamplingFeatures[Sampling Feature UUID],$A72),CHAR(34),
", SamplingFeatureTypeCV:  ",CHAR(34),INDEX(SamplingFeatures[Sampling Feature Type],$A72),CHAR(34),
", SamplingFeatureCode:  ",CHAR(34),INDEX(SamplingFeatures[Feature Code],$A72),CHAR(34),
", SamplingFeatureName:  ",CHAR(34),INDEX(SamplingFeatures[Feature Name],$A72),CHAR(34),
", SamplingFeatureDescription:  ",CHAR(34),INDEX(SamplingFeatures[Feature Description],$A72),CHAR(34),
", SamplingFeatureGeotypeCV:  ",CHAR(34),INDEX(SamplingFeatures[Feature Geo Type],$A72),CHAR(34),
", FeatureGeometry:  ",CHAR(34),INDEX(SamplingFeatures[Feature Geometry],$A72),CHAR(34),
", Elevation_m:  ",CHAR(34),INDEX(SamplingFeatures[Elevation_m],$A72),CHAR(34),
", ElevationDatumCV:  ",CHAR(34),ElevationDatum,CHAR(34),"}"))</f>
        <v>#REF!</v>
      </c>
      <c r="L72" t="e">
        <f>IF(INDEX(SamplingFeatures[Sampling Feature Type],$A72)&lt;&gt;"Site","",
CONCATENATE("  - &amp;SiteID",TEXT(SUMPRODUCT(--($L$3:$L71&lt;&gt;"")),"0000"),
" {","SamplingFeatureID:  *SamplingFeatureID",TEXT($A72,"0000"),
", SiteTypeCV:  ",CHAR(34),INDEX(Sites[Site Type],$A72),CHAR(34),
", Latitude:  ",INDEX(Sites[Latitude],$A72),
", Longitude:  ",INDEX(Sites[Longitude],$A72),
", SRSName:  ",CHAR(34),LatLonDatum,CHAR(34),"}"))</f>
        <v>#REF!</v>
      </c>
      <c r="M72" t="e">
        <f>IF(INDEX(SamplingFeatures[Sampling Feature Type],$A72)&lt;&gt;"Specimen","",
CONCATENATE("  - &amp;SpecimenID",TEXT(SUMPRODUCT(--($M$3:$M71&lt;&gt;"")),"0000"),
" {","SamplingFeatureID:  *SamplingFeatureID",TEXT($A72,"0000"),
", SpecimenTypeCV:  ",CHAR(34),INDEX(Specimens[Specimen Type],$A72),CHAR(34),
", SpecimenMediumCV:  ",INDEX(Specimens[Specimen Medium],$A72),
", IsFieldSpecimen:  ",CHAR(34),INDEX(Specimens[Is Field Specimen?],$A72),CHAR(34),"}"))</f>
        <v>#REF!</v>
      </c>
      <c r="N72" t="e">
        <f>IF(COUNTA(SpatialOffsets[])=0,"", IF(INDEX(SpatialOffsets[Spatial Offset Type],$A72)="","",
CONCATENATE("  - &amp;SpatialOffsetID",TEXT($A72,"0000"),
" {","SpatialOffsetTypeCV:  ",CHAR(34),INDEX(SpatialOffsets[Spatial Offset Type],$A72),CHAR(34),
", Offset1Value:  ",INDEX(SpatialOffsets[Offset 1 Value],$A72),
", Offset1UnitID:  ",CHAR(34),INDEX(SpatialOffsets[Offset 1 Unit],$A72),CHAR(34),
", Offset2Value:  ",INDEX(SpatialOffsets[Offset 2 Value],$A72),
", Offset2UnitID:  ",CHAR(34),INDEX(SpatialOffsets[Offset 2 Unit],$A72),CHAR(34),
", Offset3Value:  ",INDEX(SpatialOffsets[Offset 3 Value],$A72),
", Offset3UnitID:  ",CHAR(34),INDEX(SpatialOffsets[Offset 3 Unit],$A72),CHAR(34),,"}")))</f>
        <v>#REF!</v>
      </c>
      <c r="O72" t="e">
        <f>IF(COUNTA(RelatedFeatures[])=0,"", IF(INDEX(RelatedFeatures[First Sampling Feature Code],$A72)="","",
CONCATENATE("  - &amp;RelationID",TEXT($A72,"0000"),
" {","SamplingFeatureID:  *SamplingFeatureID",TEXT(MATCH(INDEX(RelatedFeatures[First Sampling Feature Code],$A72),SamplingFeatures[Feature Code],0),"0000"),
", RelationshipTypeCV:  ",CHAR(34),INDEX(RelatedFeatures[Relationship Type],$A72),CHAR(34),
", RelatedFeatureID: *SamplingFeatureID",TEXT(MATCH(INDEX(RelatedFeatures[Second Sampling Feature Code],$A72),SamplingFeatures[Feature Code],0),"0000"),
", SpatialOffsetID:  ",IF(INDEX(RelatedFeatures[Offset Number],$A72)="","",CONCATENATE("*SpatialOffsetID",TEXT(INDEX(RelatedFeatures[Offset Number],$A72),"0000"))),"}")))</f>
        <v>#REF!</v>
      </c>
      <c r="P72" t="e">
        <f>IF(INDEX(Methods[Method Type],$A72)="","",
CONCATENATE("  - &amp;MethodID",TEXT($A72,"0000"),
" {","MethodTypeCV:  ",CHAR(34),INDEX(Methods[Method Type],$A72),CHAR(34),
", MethodCode:  ",CHAR(34),INDEX(Methods[Method Code],$A72),CHAR(34),
", MethodName:  ",CHAR(34),INDEX(Methods[Method Name],$A72),CHAR(34),
", MethodDescription:  ",CHAR(34),INDEX(Methods[Method Description],$A72),CHAR(34),
", MethodLink:  ",CHAR(34),INDEX(Methods[Method Link],$A72),CHAR(34),
", OrganizationID: *OrganizationID",TEXT(MATCH(INDEX(Methods[Organization Name],$A72),Organizations[Organization Name],0),"0000"),"}"))</f>
        <v>#REF!</v>
      </c>
      <c r="Q72" t="e">
        <f>IF(INDEX(Variables[Variable Type],$A72)="","",
CONCATENATE("  - &amp;VariableID",TEXT($A72,"0000"),
" {","VariableTypeCV:  ",CHAR(34),INDEX(Variables[Variable Type],$A72),CHAR(34),
", VariableCode:  ",CHAR(34),INDEX(Variables[Variable Code],$A72),CHAR(34),
", VariableNameCV:  ",CHAR(34),INDEX(Variables[Variable Name],$A72),CHAR(34),
", VariableDefinition:  ",CHAR(34),INDEX(Variables[Variable Definition],$A72),CHAR(34),
", SpecciationCV:  ",CHAR(34),INDEX(Variables[Speciation],$A72),CHAR(34),
", NoDataValue:  ",CHAR(34),INDEX(Variables[No Data Value],$A72),CHAR(34),"}"))</f>
        <v>#REF!</v>
      </c>
    </row>
    <row r="73" spans="1:17" x14ac:dyDescent="0.25">
      <c r="A73">
        <v>70</v>
      </c>
      <c r="D73" t="e">
        <f>IF(INDEX(People[First Name],$A73)="","",
CONCATENATE("  - &amp;PersonID",TEXT($A73,"0000"),
" {","PersonFirstName:  ",CHAR(34),INDEX(People[First Name],$A73),CHAR(34),
", PersonMiddleName:  ",CHAR(34),INDEX(People[Middle Name],$A73),CHAR(34),
", PersonLastName:  ",CHAR(34),INDEX(People[Last Name],$A73),CHAR(34),"}"))</f>
        <v>#REF!</v>
      </c>
      <c r="E73" t="e">
        <f>IF(INDEX(Organizations[Organization Type '[CV']],$A73)="","",
CONCATENATE("  - &amp;OrganizationID",TEXT($A73,"0000"),
" {","OrganizationTypeCV:  ",CHAR(34),INDEX(Organizations[Organization Type '[CV']],$A73),CHAR(34),
", OrganizationCode:  ",CHAR(34),INDEX(Organizations[Organization Code],$A73),CHAR(34),
", OrganizationName:  ",CHAR(34),INDEX(Organizations[Organization Name],$A73),CHAR(34),
", OrganizationDescription:  ",CHAR(34),INDEX(Organizations[Organization Description],$A73),CHAR(34),
", OrganizationLink:  ",CHAR(34),INDEX(Organizations[Organization Link],$A73),CHAR(34),"}"))</f>
        <v>#REF!</v>
      </c>
      <c r="F73" t="e">
        <f>IF(INDEX(People[First Name],$A73)="","",
CONCATENATE("  - &amp;AffiliationID",TEXT($A73,"0000"),
" {PersonID: *PersonID",TEXT($A73,"0000"),
", OrganizationID: *OrganizationID",TEXT(MATCH(INDEX(People[Organization Name],$A73),Organizations[Organization Name],0),"0000"),
", IsPrimaryOrganizationContact: , AffiliationStartDate: , AffiliationEndDate: , PrimaryPhone: ",
", PrimaryEmail: ",CHAR(34),INDEX(People[Primary Email],$A73),CHAR(34),
", PrimaryAddress: ",CHAR(34),INDEX(People[Primary Address],$A73),CHAR(34),
", PersonLink: }"))</f>
        <v>#REF!</v>
      </c>
      <c r="H73" t="e">
        <f>IF(COUNTA(CitationInformation)=0,"",IF(INDEX(AuthorList[Author Name],$A73)="","",
CONCATENATE("  - &amp;AuthorListID",TEXT($A73,"0000"),
"  {CitationID: *CitationID0001",
", PersonID: *PersonID",TEXT(MATCH(INDEX(AuthorList[Author Name],$A73),People[Full Name],0),"0000"),
", AuthorOrder: ",INDEX(AuthorList[Author Number],$A73),"}")))</f>
        <v>#REF!</v>
      </c>
      <c r="K73" t="e">
        <f>IF(INDEX(SamplingFeatures[Feature Code],$A73)="","",
CONCATENATE("  - &amp;SamplingFeatureID",TEXT($A73,"0000"),
" {","SamplingFeatureUUID:  ",CHAR(34),INDEX(SamplingFeatures[Sampling Feature UUID],$A73),CHAR(34),
", SamplingFeatureTypeCV:  ",CHAR(34),INDEX(SamplingFeatures[Sampling Feature Type],$A73),CHAR(34),
", SamplingFeatureCode:  ",CHAR(34),INDEX(SamplingFeatures[Feature Code],$A73),CHAR(34),
", SamplingFeatureName:  ",CHAR(34),INDEX(SamplingFeatures[Feature Name],$A73),CHAR(34),
", SamplingFeatureDescription:  ",CHAR(34),INDEX(SamplingFeatures[Feature Description],$A73),CHAR(34),
", SamplingFeatureGeotypeCV:  ",CHAR(34),INDEX(SamplingFeatures[Feature Geo Type],$A73),CHAR(34),
", FeatureGeometry:  ",CHAR(34),INDEX(SamplingFeatures[Feature Geometry],$A73),CHAR(34),
", Elevation_m:  ",CHAR(34),INDEX(SamplingFeatures[Elevation_m],$A73),CHAR(34),
", ElevationDatumCV:  ",CHAR(34),ElevationDatum,CHAR(34),"}"))</f>
        <v>#REF!</v>
      </c>
      <c r="L73" t="e">
        <f>IF(INDEX(SamplingFeatures[Sampling Feature Type],$A73)&lt;&gt;"Site","",
CONCATENATE("  - &amp;SiteID",TEXT(SUMPRODUCT(--($L$3:$L72&lt;&gt;"")),"0000"),
" {","SamplingFeatureID:  *SamplingFeatureID",TEXT($A73,"0000"),
", SiteTypeCV:  ",CHAR(34),INDEX(Sites[Site Type],$A73),CHAR(34),
", Latitude:  ",INDEX(Sites[Latitude],$A73),
", Longitude:  ",INDEX(Sites[Longitude],$A73),
", SRSName:  ",CHAR(34),LatLonDatum,CHAR(34),"}"))</f>
        <v>#REF!</v>
      </c>
      <c r="M73" t="e">
        <f>IF(INDEX(SamplingFeatures[Sampling Feature Type],$A73)&lt;&gt;"Specimen","",
CONCATENATE("  - &amp;SpecimenID",TEXT(SUMPRODUCT(--($M$3:$M72&lt;&gt;"")),"0000"),
" {","SamplingFeatureID:  *SamplingFeatureID",TEXT($A73,"0000"),
", SpecimenTypeCV:  ",CHAR(34),INDEX(Specimens[Specimen Type],$A73),CHAR(34),
", SpecimenMediumCV:  ",INDEX(Specimens[Specimen Medium],$A73),
", IsFieldSpecimen:  ",CHAR(34),INDEX(Specimens[Is Field Specimen?],$A73),CHAR(34),"}"))</f>
        <v>#REF!</v>
      </c>
      <c r="N73" t="e">
        <f>IF(COUNTA(SpatialOffsets[])=0,"", IF(INDEX(SpatialOffsets[Spatial Offset Type],$A73)="","",
CONCATENATE("  - &amp;SpatialOffsetID",TEXT($A73,"0000"),
" {","SpatialOffsetTypeCV:  ",CHAR(34),INDEX(SpatialOffsets[Spatial Offset Type],$A73),CHAR(34),
", Offset1Value:  ",INDEX(SpatialOffsets[Offset 1 Value],$A73),
", Offset1UnitID:  ",CHAR(34),INDEX(SpatialOffsets[Offset 1 Unit],$A73),CHAR(34),
", Offset2Value:  ",INDEX(SpatialOffsets[Offset 2 Value],$A73),
", Offset2UnitID:  ",CHAR(34),INDEX(SpatialOffsets[Offset 2 Unit],$A73),CHAR(34),
", Offset3Value:  ",INDEX(SpatialOffsets[Offset 3 Value],$A73),
", Offset3UnitID:  ",CHAR(34),INDEX(SpatialOffsets[Offset 3 Unit],$A73),CHAR(34),,"}")))</f>
        <v>#REF!</v>
      </c>
      <c r="O73" t="e">
        <f>IF(COUNTA(RelatedFeatures[])=0,"", IF(INDEX(RelatedFeatures[First Sampling Feature Code],$A73)="","",
CONCATENATE("  - &amp;RelationID",TEXT($A73,"0000"),
" {","SamplingFeatureID:  *SamplingFeatureID",TEXT(MATCH(INDEX(RelatedFeatures[First Sampling Feature Code],$A73),SamplingFeatures[Feature Code],0),"0000"),
", RelationshipTypeCV:  ",CHAR(34),INDEX(RelatedFeatures[Relationship Type],$A73),CHAR(34),
", RelatedFeatureID: *SamplingFeatureID",TEXT(MATCH(INDEX(RelatedFeatures[Second Sampling Feature Code],$A73),SamplingFeatures[Feature Code],0),"0000"),
", SpatialOffsetID:  ",IF(INDEX(RelatedFeatures[Offset Number],$A73)="","",CONCATENATE("*SpatialOffsetID",TEXT(INDEX(RelatedFeatures[Offset Number],$A73),"0000"))),"}")))</f>
        <v>#REF!</v>
      </c>
      <c r="P73" t="e">
        <f>IF(INDEX(Methods[Method Type],$A73)="","",
CONCATENATE("  - &amp;MethodID",TEXT($A73,"0000"),
" {","MethodTypeCV:  ",CHAR(34),INDEX(Methods[Method Type],$A73),CHAR(34),
", MethodCode:  ",CHAR(34),INDEX(Methods[Method Code],$A73),CHAR(34),
", MethodName:  ",CHAR(34),INDEX(Methods[Method Name],$A73),CHAR(34),
", MethodDescription:  ",CHAR(34),INDEX(Methods[Method Description],$A73),CHAR(34),
", MethodLink:  ",CHAR(34),INDEX(Methods[Method Link],$A73),CHAR(34),
", OrganizationID: *OrganizationID",TEXT(MATCH(INDEX(Methods[Organization Name],$A73),Organizations[Organization Name],0),"0000"),"}"))</f>
        <v>#REF!</v>
      </c>
      <c r="Q73" t="e">
        <f>IF(INDEX(Variables[Variable Type],$A73)="","",
CONCATENATE("  - &amp;VariableID",TEXT($A73,"0000"),
" {","VariableTypeCV:  ",CHAR(34),INDEX(Variables[Variable Type],$A73),CHAR(34),
", VariableCode:  ",CHAR(34),INDEX(Variables[Variable Code],$A73),CHAR(34),
", VariableNameCV:  ",CHAR(34),INDEX(Variables[Variable Name],$A73),CHAR(34),
", VariableDefinition:  ",CHAR(34),INDEX(Variables[Variable Definition],$A73),CHAR(34),
", SpecciationCV:  ",CHAR(34),INDEX(Variables[Speciation],$A73),CHAR(34),
", NoDataValue:  ",CHAR(34),INDEX(Variables[No Data Value],$A73),CHAR(34),"}"))</f>
        <v>#REF!</v>
      </c>
    </row>
    <row r="74" spans="1:17" x14ac:dyDescent="0.25">
      <c r="A74">
        <v>71</v>
      </c>
      <c r="D74" t="e">
        <f>IF(INDEX(People[First Name],$A74)="","",
CONCATENATE("  - &amp;PersonID",TEXT($A74,"0000"),
" {","PersonFirstName:  ",CHAR(34),INDEX(People[First Name],$A74),CHAR(34),
", PersonMiddleName:  ",CHAR(34),INDEX(People[Middle Name],$A74),CHAR(34),
", PersonLastName:  ",CHAR(34),INDEX(People[Last Name],$A74),CHAR(34),"}"))</f>
        <v>#REF!</v>
      </c>
      <c r="E74" t="e">
        <f>IF(INDEX(Organizations[Organization Type '[CV']],$A74)="","",
CONCATENATE("  - &amp;OrganizationID",TEXT($A74,"0000"),
" {","OrganizationTypeCV:  ",CHAR(34),INDEX(Organizations[Organization Type '[CV']],$A74),CHAR(34),
", OrganizationCode:  ",CHAR(34),INDEX(Organizations[Organization Code],$A74),CHAR(34),
", OrganizationName:  ",CHAR(34),INDEX(Organizations[Organization Name],$A74),CHAR(34),
", OrganizationDescription:  ",CHAR(34),INDEX(Organizations[Organization Description],$A74),CHAR(34),
", OrganizationLink:  ",CHAR(34),INDEX(Organizations[Organization Link],$A74),CHAR(34),"}"))</f>
        <v>#REF!</v>
      </c>
      <c r="F74" t="e">
        <f>IF(INDEX(People[First Name],$A74)="","",
CONCATENATE("  - &amp;AffiliationID",TEXT($A74,"0000"),
" {PersonID: *PersonID",TEXT($A74,"0000"),
", OrganizationID: *OrganizationID",TEXT(MATCH(INDEX(People[Organization Name],$A74),Organizations[Organization Name],0),"0000"),
", IsPrimaryOrganizationContact: , AffiliationStartDate: , AffiliationEndDate: , PrimaryPhone: ",
", PrimaryEmail: ",CHAR(34),INDEX(People[Primary Email],$A74),CHAR(34),
", PrimaryAddress: ",CHAR(34),INDEX(People[Primary Address],$A74),CHAR(34),
", PersonLink: }"))</f>
        <v>#REF!</v>
      </c>
      <c r="H74" t="e">
        <f>IF(COUNTA(CitationInformation)=0,"",IF(INDEX(AuthorList[Author Name],$A74)="","",
CONCATENATE("  - &amp;AuthorListID",TEXT($A74,"0000"),
"  {CitationID: *CitationID0001",
", PersonID: *PersonID",TEXT(MATCH(INDEX(AuthorList[Author Name],$A74),People[Full Name],0),"0000"),
", AuthorOrder: ",INDEX(AuthorList[Author Number],$A74),"}")))</f>
        <v>#REF!</v>
      </c>
      <c r="K74" t="e">
        <f>IF(INDEX(SamplingFeatures[Feature Code],$A74)="","",
CONCATENATE("  - &amp;SamplingFeatureID",TEXT($A74,"0000"),
" {","SamplingFeatureUUID:  ",CHAR(34),INDEX(SamplingFeatures[Sampling Feature UUID],$A74),CHAR(34),
", SamplingFeatureTypeCV:  ",CHAR(34),INDEX(SamplingFeatures[Sampling Feature Type],$A74),CHAR(34),
", SamplingFeatureCode:  ",CHAR(34),INDEX(SamplingFeatures[Feature Code],$A74),CHAR(34),
", SamplingFeatureName:  ",CHAR(34),INDEX(SamplingFeatures[Feature Name],$A74),CHAR(34),
", SamplingFeatureDescription:  ",CHAR(34),INDEX(SamplingFeatures[Feature Description],$A74),CHAR(34),
", SamplingFeatureGeotypeCV:  ",CHAR(34),INDEX(SamplingFeatures[Feature Geo Type],$A74),CHAR(34),
", FeatureGeometry:  ",CHAR(34),INDEX(SamplingFeatures[Feature Geometry],$A74),CHAR(34),
", Elevation_m:  ",CHAR(34),INDEX(SamplingFeatures[Elevation_m],$A74),CHAR(34),
", ElevationDatumCV:  ",CHAR(34),ElevationDatum,CHAR(34),"}"))</f>
        <v>#REF!</v>
      </c>
      <c r="L74" t="e">
        <f>IF(INDEX(SamplingFeatures[Sampling Feature Type],$A74)&lt;&gt;"Site","",
CONCATENATE("  - &amp;SiteID",TEXT(SUMPRODUCT(--($L$3:$L73&lt;&gt;"")),"0000"),
" {","SamplingFeatureID:  *SamplingFeatureID",TEXT($A74,"0000"),
", SiteTypeCV:  ",CHAR(34),INDEX(Sites[Site Type],$A74),CHAR(34),
", Latitude:  ",INDEX(Sites[Latitude],$A74),
", Longitude:  ",INDEX(Sites[Longitude],$A74),
", SRSName:  ",CHAR(34),LatLonDatum,CHAR(34),"}"))</f>
        <v>#REF!</v>
      </c>
      <c r="M74" t="e">
        <f>IF(INDEX(SamplingFeatures[Sampling Feature Type],$A74)&lt;&gt;"Specimen","",
CONCATENATE("  - &amp;SpecimenID",TEXT(SUMPRODUCT(--($M$3:$M73&lt;&gt;"")),"0000"),
" {","SamplingFeatureID:  *SamplingFeatureID",TEXT($A74,"0000"),
", SpecimenTypeCV:  ",CHAR(34),INDEX(Specimens[Specimen Type],$A74),CHAR(34),
", SpecimenMediumCV:  ",INDEX(Specimens[Specimen Medium],$A74),
", IsFieldSpecimen:  ",CHAR(34),INDEX(Specimens[Is Field Specimen?],$A74),CHAR(34),"}"))</f>
        <v>#REF!</v>
      </c>
      <c r="N74" t="e">
        <f>IF(COUNTA(SpatialOffsets[])=0,"", IF(INDEX(SpatialOffsets[Spatial Offset Type],$A74)="","",
CONCATENATE("  - &amp;SpatialOffsetID",TEXT($A74,"0000"),
" {","SpatialOffsetTypeCV:  ",CHAR(34),INDEX(SpatialOffsets[Spatial Offset Type],$A74),CHAR(34),
", Offset1Value:  ",INDEX(SpatialOffsets[Offset 1 Value],$A74),
", Offset1UnitID:  ",CHAR(34),INDEX(SpatialOffsets[Offset 1 Unit],$A74),CHAR(34),
", Offset2Value:  ",INDEX(SpatialOffsets[Offset 2 Value],$A74),
", Offset2UnitID:  ",CHAR(34),INDEX(SpatialOffsets[Offset 2 Unit],$A74),CHAR(34),
", Offset3Value:  ",INDEX(SpatialOffsets[Offset 3 Value],$A74),
", Offset3UnitID:  ",CHAR(34),INDEX(SpatialOffsets[Offset 3 Unit],$A74),CHAR(34),,"}")))</f>
        <v>#REF!</v>
      </c>
      <c r="O74" t="e">
        <f>IF(COUNTA(RelatedFeatures[])=0,"", IF(INDEX(RelatedFeatures[First Sampling Feature Code],$A74)="","",
CONCATENATE("  - &amp;RelationID",TEXT($A74,"0000"),
" {","SamplingFeatureID:  *SamplingFeatureID",TEXT(MATCH(INDEX(RelatedFeatures[First Sampling Feature Code],$A74),SamplingFeatures[Feature Code],0),"0000"),
", RelationshipTypeCV:  ",CHAR(34),INDEX(RelatedFeatures[Relationship Type],$A74),CHAR(34),
", RelatedFeatureID: *SamplingFeatureID",TEXT(MATCH(INDEX(RelatedFeatures[Second Sampling Feature Code],$A74),SamplingFeatures[Feature Code],0),"0000"),
", SpatialOffsetID:  ",IF(INDEX(RelatedFeatures[Offset Number],$A74)="","",CONCATENATE("*SpatialOffsetID",TEXT(INDEX(RelatedFeatures[Offset Number],$A74),"0000"))),"}")))</f>
        <v>#REF!</v>
      </c>
      <c r="P74" t="e">
        <f>IF(INDEX(Methods[Method Type],$A74)="","",
CONCATENATE("  - &amp;MethodID",TEXT($A74,"0000"),
" {","MethodTypeCV:  ",CHAR(34),INDEX(Methods[Method Type],$A74),CHAR(34),
", MethodCode:  ",CHAR(34),INDEX(Methods[Method Code],$A74),CHAR(34),
", MethodName:  ",CHAR(34),INDEX(Methods[Method Name],$A74),CHAR(34),
", MethodDescription:  ",CHAR(34),INDEX(Methods[Method Description],$A74),CHAR(34),
", MethodLink:  ",CHAR(34),INDEX(Methods[Method Link],$A74),CHAR(34),
", OrganizationID: *OrganizationID",TEXT(MATCH(INDEX(Methods[Organization Name],$A74),Organizations[Organization Name],0),"0000"),"}"))</f>
        <v>#REF!</v>
      </c>
      <c r="Q74" t="e">
        <f>IF(INDEX(Variables[Variable Type],$A74)="","",
CONCATENATE("  - &amp;VariableID",TEXT($A74,"0000"),
" {","VariableTypeCV:  ",CHAR(34),INDEX(Variables[Variable Type],$A74),CHAR(34),
", VariableCode:  ",CHAR(34),INDEX(Variables[Variable Code],$A74),CHAR(34),
", VariableNameCV:  ",CHAR(34),INDEX(Variables[Variable Name],$A74),CHAR(34),
", VariableDefinition:  ",CHAR(34),INDEX(Variables[Variable Definition],$A74),CHAR(34),
", SpecciationCV:  ",CHAR(34),INDEX(Variables[Speciation],$A74),CHAR(34),
", NoDataValue:  ",CHAR(34),INDEX(Variables[No Data Value],$A74),CHAR(34),"}"))</f>
        <v>#REF!</v>
      </c>
    </row>
    <row r="75" spans="1:17" x14ac:dyDescent="0.25">
      <c r="A75">
        <v>72</v>
      </c>
      <c r="D75" t="e">
        <f>IF(INDEX(People[First Name],$A75)="","",
CONCATENATE("  - &amp;PersonID",TEXT($A75,"0000"),
" {","PersonFirstName:  ",CHAR(34),INDEX(People[First Name],$A75),CHAR(34),
", PersonMiddleName:  ",CHAR(34),INDEX(People[Middle Name],$A75),CHAR(34),
", PersonLastName:  ",CHAR(34),INDEX(People[Last Name],$A75),CHAR(34),"}"))</f>
        <v>#REF!</v>
      </c>
      <c r="E75" t="e">
        <f>IF(INDEX(Organizations[Organization Type '[CV']],$A75)="","",
CONCATENATE("  - &amp;OrganizationID",TEXT($A75,"0000"),
" {","OrganizationTypeCV:  ",CHAR(34),INDEX(Organizations[Organization Type '[CV']],$A75),CHAR(34),
", OrganizationCode:  ",CHAR(34),INDEX(Organizations[Organization Code],$A75),CHAR(34),
", OrganizationName:  ",CHAR(34),INDEX(Organizations[Organization Name],$A75),CHAR(34),
", OrganizationDescription:  ",CHAR(34),INDEX(Organizations[Organization Description],$A75),CHAR(34),
", OrganizationLink:  ",CHAR(34),INDEX(Organizations[Organization Link],$A75),CHAR(34),"}"))</f>
        <v>#REF!</v>
      </c>
      <c r="F75" t="e">
        <f>IF(INDEX(People[First Name],$A75)="","",
CONCATENATE("  - &amp;AffiliationID",TEXT($A75,"0000"),
" {PersonID: *PersonID",TEXT($A75,"0000"),
", OrganizationID: *OrganizationID",TEXT(MATCH(INDEX(People[Organization Name],$A75),Organizations[Organization Name],0),"0000"),
", IsPrimaryOrganizationContact: , AffiliationStartDate: , AffiliationEndDate: , PrimaryPhone: ",
", PrimaryEmail: ",CHAR(34),INDEX(People[Primary Email],$A75),CHAR(34),
", PrimaryAddress: ",CHAR(34),INDEX(People[Primary Address],$A75),CHAR(34),
", PersonLink: }"))</f>
        <v>#REF!</v>
      </c>
      <c r="H75" t="e">
        <f>IF(COUNTA(CitationInformation)=0,"",IF(INDEX(AuthorList[Author Name],$A75)="","",
CONCATENATE("  - &amp;AuthorListID",TEXT($A75,"0000"),
"  {CitationID: *CitationID0001",
", PersonID: *PersonID",TEXT(MATCH(INDEX(AuthorList[Author Name],$A75),People[Full Name],0),"0000"),
", AuthorOrder: ",INDEX(AuthorList[Author Number],$A75),"}")))</f>
        <v>#REF!</v>
      </c>
      <c r="K75" t="e">
        <f>IF(INDEX(SamplingFeatures[Feature Code],$A75)="","",
CONCATENATE("  - &amp;SamplingFeatureID",TEXT($A75,"0000"),
" {","SamplingFeatureUUID:  ",CHAR(34),INDEX(SamplingFeatures[Sampling Feature UUID],$A75),CHAR(34),
", SamplingFeatureTypeCV:  ",CHAR(34),INDEX(SamplingFeatures[Sampling Feature Type],$A75),CHAR(34),
", SamplingFeatureCode:  ",CHAR(34),INDEX(SamplingFeatures[Feature Code],$A75),CHAR(34),
", SamplingFeatureName:  ",CHAR(34),INDEX(SamplingFeatures[Feature Name],$A75),CHAR(34),
", SamplingFeatureDescription:  ",CHAR(34),INDEX(SamplingFeatures[Feature Description],$A75),CHAR(34),
", SamplingFeatureGeotypeCV:  ",CHAR(34),INDEX(SamplingFeatures[Feature Geo Type],$A75),CHAR(34),
", FeatureGeometry:  ",CHAR(34),INDEX(SamplingFeatures[Feature Geometry],$A75),CHAR(34),
", Elevation_m:  ",CHAR(34),INDEX(SamplingFeatures[Elevation_m],$A75),CHAR(34),
", ElevationDatumCV:  ",CHAR(34),ElevationDatum,CHAR(34),"}"))</f>
        <v>#REF!</v>
      </c>
      <c r="L75" t="e">
        <f>IF(INDEX(SamplingFeatures[Sampling Feature Type],$A75)&lt;&gt;"Site","",
CONCATENATE("  - &amp;SiteID",TEXT(SUMPRODUCT(--($L$3:$L74&lt;&gt;"")),"0000"),
" {","SamplingFeatureID:  *SamplingFeatureID",TEXT($A75,"0000"),
", SiteTypeCV:  ",CHAR(34),INDEX(Sites[Site Type],$A75),CHAR(34),
", Latitude:  ",INDEX(Sites[Latitude],$A75),
", Longitude:  ",INDEX(Sites[Longitude],$A75),
", SRSName:  ",CHAR(34),LatLonDatum,CHAR(34),"}"))</f>
        <v>#REF!</v>
      </c>
      <c r="M75" t="e">
        <f>IF(INDEX(SamplingFeatures[Sampling Feature Type],$A75)&lt;&gt;"Specimen","",
CONCATENATE("  - &amp;SpecimenID",TEXT(SUMPRODUCT(--($M$3:$M74&lt;&gt;"")),"0000"),
" {","SamplingFeatureID:  *SamplingFeatureID",TEXT($A75,"0000"),
", SpecimenTypeCV:  ",CHAR(34),INDEX(Specimens[Specimen Type],$A75),CHAR(34),
", SpecimenMediumCV:  ",INDEX(Specimens[Specimen Medium],$A75),
", IsFieldSpecimen:  ",CHAR(34),INDEX(Specimens[Is Field Specimen?],$A75),CHAR(34),"}"))</f>
        <v>#REF!</v>
      </c>
      <c r="N75" t="e">
        <f>IF(COUNTA(SpatialOffsets[])=0,"", IF(INDEX(SpatialOffsets[Spatial Offset Type],$A75)="","",
CONCATENATE("  - &amp;SpatialOffsetID",TEXT($A75,"0000"),
" {","SpatialOffsetTypeCV:  ",CHAR(34),INDEX(SpatialOffsets[Spatial Offset Type],$A75),CHAR(34),
", Offset1Value:  ",INDEX(SpatialOffsets[Offset 1 Value],$A75),
", Offset1UnitID:  ",CHAR(34),INDEX(SpatialOffsets[Offset 1 Unit],$A75),CHAR(34),
", Offset2Value:  ",INDEX(SpatialOffsets[Offset 2 Value],$A75),
", Offset2UnitID:  ",CHAR(34),INDEX(SpatialOffsets[Offset 2 Unit],$A75),CHAR(34),
", Offset3Value:  ",INDEX(SpatialOffsets[Offset 3 Value],$A75),
", Offset3UnitID:  ",CHAR(34),INDEX(SpatialOffsets[Offset 3 Unit],$A75),CHAR(34),,"}")))</f>
        <v>#REF!</v>
      </c>
      <c r="O75" t="e">
        <f>IF(COUNTA(RelatedFeatures[])=0,"", IF(INDEX(RelatedFeatures[First Sampling Feature Code],$A75)="","",
CONCATENATE("  - &amp;RelationID",TEXT($A75,"0000"),
" {","SamplingFeatureID:  *SamplingFeatureID",TEXT(MATCH(INDEX(RelatedFeatures[First Sampling Feature Code],$A75),SamplingFeatures[Feature Code],0),"0000"),
", RelationshipTypeCV:  ",CHAR(34),INDEX(RelatedFeatures[Relationship Type],$A75),CHAR(34),
", RelatedFeatureID: *SamplingFeatureID",TEXT(MATCH(INDEX(RelatedFeatures[Second Sampling Feature Code],$A75),SamplingFeatures[Feature Code],0),"0000"),
", SpatialOffsetID:  ",IF(INDEX(RelatedFeatures[Offset Number],$A75)="","",CONCATENATE("*SpatialOffsetID",TEXT(INDEX(RelatedFeatures[Offset Number],$A75),"0000"))),"}")))</f>
        <v>#REF!</v>
      </c>
      <c r="P75" t="e">
        <f>IF(INDEX(Methods[Method Type],$A75)="","",
CONCATENATE("  - &amp;MethodID",TEXT($A75,"0000"),
" {","MethodTypeCV:  ",CHAR(34),INDEX(Methods[Method Type],$A75),CHAR(34),
", MethodCode:  ",CHAR(34),INDEX(Methods[Method Code],$A75),CHAR(34),
", MethodName:  ",CHAR(34),INDEX(Methods[Method Name],$A75),CHAR(34),
", MethodDescription:  ",CHAR(34),INDEX(Methods[Method Description],$A75),CHAR(34),
", MethodLink:  ",CHAR(34),INDEX(Methods[Method Link],$A75),CHAR(34),
", OrganizationID: *OrganizationID",TEXT(MATCH(INDEX(Methods[Organization Name],$A75),Organizations[Organization Name],0),"0000"),"}"))</f>
        <v>#REF!</v>
      </c>
      <c r="Q75" t="e">
        <f>IF(INDEX(Variables[Variable Type],$A75)="","",
CONCATENATE("  - &amp;VariableID",TEXT($A75,"0000"),
" {","VariableTypeCV:  ",CHAR(34),INDEX(Variables[Variable Type],$A75),CHAR(34),
", VariableCode:  ",CHAR(34),INDEX(Variables[Variable Code],$A75),CHAR(34),
", VariableNameCV:  ",CHAR(34),INDEX(Variables[Variable Name],$A75),CHAR(34),
", VariableDefinition:  ",CHAR(34),INDEX(Variables[Variable Definition],$A75),CHAR(34),
", SpecciationCV:  ",CHAR(34),INDEX(Variables[Speciation],$A75),CHAR(34),
", NoDataValue:  ",CHAR(34),INDEX(Variables[No Data Value],$A75),CHAR(34),"}"))</f>
        <v>#REF!</v>
      </c>
    </row>
    <row r="76" spans="1:17" x14ac:dyDescent="0.25">
      <c r="A76">
        <v>73</v>
      </c>
      <c r="D76" t="e">
        <f>IF(INDEX(People[First Name],$A76)="","",
CONCATENATE("  - &amp;PersonID",TEXT($A76,"0000"),
" {","PersonFirstName:  ",CHAR(34),INDEX(People[First Name],$A76),CHAR(34),
", PersonMiddleName:  ",CHAR(34),INDEX(People[Middle Name],$A76),CHAR(34),
", PersonLastName:  ",CHAR(34),INDEX(People[Last Name],$A76),CHAR(34),"}"))</f>
        <v>#REF!</v>
      </c>
      <c r="E76" t="e">
        <f>IF(INDEX(Organizations[Organization Type '[CV']],$A76)="","",
CONCATENATE("  - &amp;OrganizationID",TEXT($A76,"0000"),
" {","OrganizationTypeCV:  ",CHAR(34),INDEX(Organizations[Organization Type '[CV']],$A76),CHAR(34),
", OrganizationCode:  ",CHAR(34),INDEX(Organizations[Organization Code],$A76),CHAR(34),
", OrganizationName:  ",CHAR(34),INDEX(Organizations[Organization Name],$A76),CHAR(34),
", OrganizationDescription:  ",CHAR(34),INDEX(Organizations[Organization Description],$A76),CHAR(34),
", OrganizationLink:  ",CHAR(34),INDEX(Organizations[Organization Link],$A76),CHAR(34),"}"))</f>
        <v>#REF!</v>
      </c>
      <c r="F76" t="e">
        <f>IF(INDEX(People[First Name],$A76)="","",
CONCATENATE("  - &amp;AffiliationID",TEXT($A76,"0000"),
" {PersonID: *PersonID",TEXT($A76,"0000"),
", OrganizationID: *OrganizationID",TEXT(MATCH(INDEX(People[Organization Name],$A76),Organizations[Organization Name],0),"0000"),
", IsPrimaryOrganizationContact: , AffiliationStartDate: , AffiliationEndDate: , PrimaryPhone: ",
", PrimaryEmail: ",CHAR(34),INDEX(People[Primary Email],$A76),CHAR(34),
", PrimaryAddress: ",CHAR(34),INDEX(People[Primary Address],$A76),CHAR(34),
", PersonLink: }"))</f>
        <v>#REF!</v>
      </c>
      <c r="H76" t="e">
        <f>IF(COUNTA(CitationInformation)=0,"",IF(INDEX(AuthorList[Author Name],$A76)="","",
CONCATENATE("  - &amp;AuthorListID",TEXT($A76,"0000"),
"  {CitationID: *CitationID0001",
", PersonID: *PersonID",TEXT(MATCH(INDEX(AuthorList[Author Name],$A76),People[Full Name],0),"0000"),
", AuthorOrder: ",INDEX(AuthorList[Author Number],$A76),"}")))</f>
        <v>#REF!</v>
      </c>
      <c r="K76" t="e">
        <f>IF(INDEX(SamplingFeatures[Feature Code],$A76)="","",
CONCATENATE("  - &amp;SamplingFeatureID",TEXT($A76,"0000"),
" {","SamplingFeatureUUID:  ",CHAR(34),INDEX(SamplingFeatures[Sampling Feature UUID],$A76),CHAR(34),
", SamplingFeatureTypeCV:  ",CHAR(34),INDEX(SamplingFeatures[Sampling Feature Type],$A76),CHAR(34),
", SamplingFeatureCode:  ",CHAR(34),INDEX(SamplingFeatures[Feature Code],$A76),CHAR(34),
", SamplingFeatureName:  ",CHAR(34),INDEX(SamplingFeatures[Feature Name],$A76),CHAR(34),
", SamplingFeatureDescription:  ",CHAR(34),INDEX(SamplingFeatures[Feature Description],$A76),CHAR(34),
", SamplingFeatureGeotypeCV:  ",CHAR(34),INDEX(SamplingFeatures[Feature Geo Type],$A76),CHAR(34),
", FeatureGeometry:  ",CHAR(34),INDEX(SamplingFeatures[Feature Geometry],$A76),CHAR(34),
", Elevation_m:  ",CHAR(34),INDEX(SamplingFeatures[Elevation_m],$A76),CHAR(34),
", ElevationDatumCV:  ",CHAR(34),ElevationDatum,CHAR(34),"}"))</f>
        <v>#REF!</v>
      </c>
      <c r="L76" t="e">
        <f>IF(INDEX(SamplingFeatures[Sampling Feature Type],$A76)&lt;&gt;"Site","",
CONCATENATE("  - &amp;SiteID",TEXT(SUMPRODUCT(--($L$3:$L75&lt;&gt;"")),"0000"),
" {","SamplingFeatureID:  *SamplingFeatureID",TEXT($A76,"0000"),
", SiteTypeCV:  ",CHAR(34),INDEX(Sites[Site Type],$A76),CHAR(34),
", Latitude:  ",INDEX(Sites[Latitude],$A76),
", Longitude:  ",INDEX(Sites[Longitude],$A76),
", SRSName:  ",CHAR(34),LatLonDatum,CHAR(34),"}"))</f>
        <v>#REF!</v>
      </c>
      <c r="M76" t="e">
        <f>IF(INDEX(SamplingFeatures[Sampling Feature Type],$A76)&lt;&gt;"Specimen","",
CONCATENATE("  - &amp;SpecimenID",TEXT(SUMPRODUCT(--($M$3:$M75&lt;&gt;"")),"0000"),
" {","SamplingFeatureID:  *SamplingFeatureID",TEXT($A76,"0000"),
", SpecimenTypeCV:  ",CHAR(34),INDEX(Specimens[Specimen Type],$A76),CHAR(34),
", SpecimenMediumCV:  ",INDEX(Specimens[Specimen Medium],$A76),
", IsFieldSpecimen:  ",CHAR(34),INDEX(Specimens[Is Field Specimen?],$A76),CHAR(34),"}"))</f>
        <v>#REF!</v>
      </c>
      <c r="N76" t="e">
        <f>IF(COUNTA(SpatialOffsets[])=0,"", IF(INDEX(SpatialOffsets[Spatial Offset Type],$A76)="","",
CONCATENATE("  - &amp;SpatialOffsetID",TEXT($A76,"0000"),
" {","SpatialOffsetTypeCV:  ",CHAR(34),INDEX(SpatialOffsets[Spatial Offset Type],$A76),CHAR(34),
", Offset1Value:  ",INDEX(SpatialOffsets[Offset 1 Value],$A76),
", Offset1UnitID:  ",CHAR(34),INDEX(SpatialOffsets[Offset 1 Unit],$A76),CHAR(34),
", Offset2Value:  ",INDEX(SpatialOffsets[Offset 2 Value],$A76),
", Offset2UnitID:  ",CHAR(34),INDEX(SpatialOffsets[Offset 2 Unit],$A76),CHAR(34),
", Offset3Value:  ",INDEX(SpatialOffsets[Offset 3 Value],$A76),
", Offset3UnitID:  ",CHAR(34),INDEX(SpatialOffsets[Offset 3 Unit],$A76),CHAR(34),,"}")))</f>
        <v>#REF!</v>
      </c>
      <c r="O76" t="e">
        <f>IF(COUNTA(RelatedFeatures[])=0,"", IF(INDEX(RelatedFeatures[First Sampling Feature Code],$A76)="","",
CONCATENATE("  - &amp;RelationID",TEXT($A76,"0000"),
" {","SamplingFeatureID:  *SamplingFeatureID",TEXT(MATCH(INDEX(RelatedFeatures[First Sampling Feature Code],$A76),SamplingFeatures[Feature Code],0),"0000"),
", RelationshipTypeCV:  ",CHAR(34),INDEX(RelatedFeatures[Relationship Type],$A76),CHAR(34),
", RelatedFeatureID: *SamplingFeatureID",TEXT(MATCH(INDEX(RelatedFeatures[Second Sampling Feature Code],$A76),SamplingFeatures[Feature Code],0),"0000"),
", SpatialOffsetID:  ",IF(INDEX(RelatedFeatures[Offset Number],$A76)="","",CONCATENATE("*SpatialOffsetID",TEXT(INDEX(RelatedFeatures[Offset Number],$A76),"0000"))),"}")))</f>
        <v>#REF!</v>
      </c>
      <c r="P76" t="e">
        <f>IF(INDEX(Methods[Method Type],$A76)="","",
CONCATENATE("  - &amp;MethodID",TEXT($A76,"0000"),
" {","MethodTypeCV:  ",CHAR(34),INDEX(Methods[Method Type],$A76),CHAR(34),
", MethodCode:  ",CHAR(34),INDEX(Methods[Method Code],$A76),CHAR(34),
", MethodName:  ",CHAR(34),INDEX(Methods[Method Name],$A76),CHAR(34),
", MethodDescription:  ",CHAR(34),INDEX(Methods[Method Description],$A76),CHAR(34),
", MethodLink:  ",CHAR(34),INDEX(Methods[Method Link],$A76),CHAR(34),
", OrganizationID: *OrganizationID",TEXT(MATCH(INDEX(Methods[Organization Name],$A76),Organizations[Organization Name],0),"0000"),"}"))</f>
        <v>#REF!</v>
      </c>
      <c r="Q76" t="e">
        <f>IF(INDEX(Variables[Variable Type],$A76)="","",
CONCATENATE("  - &amp;VariableID",TEXT($A76,"0000"),
" {","VariableTypeCV:  ",CHAR(34),INDEX(Variables[Variable Type],$A76),CHAR(34),
", VariableCode:  ",CHAR(34),INDEX(Variables[Variable Code],$A76),CHAR(34),
", VariableNameCV:  ",CHAR(34),INDEX(Variables[Variable Name],$A76),CHAR(34),
", VariableDefinition:  ",CHAR(34),INDEX(Variables[Variable Definition],$A76),CHAR(34),
", SpecciationCV:  ",CHAR(34),INDEX(Variables[Speciation],$A76),CHAR(34),
", NoDataValue:  ",CHAR(34),INDEX(Variables[No Data Value],$A76),CHAR(34),"}"))</f>
        <v>#REF!</v>
      </c>
    </row>
    <row r="77" spans="1:17" x14ac:dyDescent="0.25">
      <c r="A77">
        <v>74</v>
      </c>
      <c r="D77" t="e">
        <f>IF(INDEX(People[First Name],$A77)="","",
CONCATENATE("  - &amp;PersonID",TEXT($A77,"0000"),
" {","PersonFirstName:  ",CHAR(34),INDEX(People[First Name],$A77),CHAR(34),
", PersonMiddleName:  ",CHAR(34),INDEX(People[Middle Name],$A77),CHAR(34),
", PersonLastName:  ",CHAR(34),INDEX(People[Last Name],$A77),CHAR(34),"}"))</f>
        <v>#REF!</v>
      </c>
      <c r="E77" t="e">
        <f>IF(INDEX(Organizations[Organization Type '[CV']],$A77)="","",
CONCATENATE("  - &amp;OrganizationID",TEXT($A77,"0000"),
" {","OrganizationTypeCV:  ",CHAR(34),INDEX(Organizations[Organization Type '[CV']],$A77),CHAR(34),
", OrganizationCode:  ",CHAR(34),INDEX(Organizations[Organization Code],$A77),CHAR(34),
", OrganizationName:  ",CHAR(34),INDEX(Organizations[Organization Name],$A77),CHAR(34),
", OrganizationDescription:  ",CHAR(34),INDEX(Organizations[Organization Description],$A77),CHAR(34),
", OrganizationLink:  ",CHAR(34),INDEX(Organizations[Organization Link],$A77),CHAR(34),"}"))</f>
        <v>#REF!</v>
      </c>
      <c r="F77" t="e">
        <f>IF(INDEX(People[First Name],$A77)="","",
CONCATENATE("  - &amp;AffiliationID",TEXT($A77,"0000"),
" {PersonID: *PersonID",TEXT($A77,"0000"),
", OrganizationID: *OrganizationID",TEXT(MATCH(INDEX(People[Organization Name],$A77),Organizations[Organization Name],0),"0000"),
", IsPrimaryOrganizationContact: , AffiliationStartDate: , AffiliationEndDate: , PrimaryPhone: ",
", PrimaryEmail: ",CHAR(34),INDEX(People[Primary Email],$A77),CHAR(34),
", PrimaryAddress: ",CHAR(34),INDEX(People[Primary Address],$A77),CHAR(34),
", PersonLink: }"))</f>
        <v>#REF!</v>
      </c>
      <c r="H77" t="e">
        <f>IF(COUNTA(CitationInformation)=0,"",IF(INDEX(AuthorList[Author Name],$A77)="","",
CONCATENATE("  - &amp;AuthorListID",TEXT($A77,"0000"),
"  {CitationID: *CitationID0001",
", PersonID: *PersonID",TEXT(MATCH(INDEX(AuthorList[Author Name],$A77),People[Full Name],0),"0000"),
", AuthorOrder: ",INDEX(AuthorList[Author Number],$A77),"}")))</f>
        <v>#REF!</v>
      </c>
      <c r="K77" t="e">
        <f>IF(INDEX(SamplingFeatures[Feature Code],$A77)="","",
CONCATENATE("  - &amp;SamplingFeatureID",TEXT($A77,"0000"),
" {","SamplingFeatureUUID:  ",CHAR(34),INDEX(SamplingFeatures[Sampling Feature UUID],$A77),CHAR(34),
", SamplingFeatureTypeCV:  ",CHAR(34),INDEX(SamplingFeatures[Sampling Feature Type],$A77),CHAR(34),
", SamplingFeatureCode:  ",CHAR(34),INDEX(SamplingFeatures[Feature Code],$A77),CHAR(34),
", SamplingFeatureName:  ",CHAR(34),INDEX(SamplingFeatures[Feature Name],$A77),CHAR(34),
", SamplingFeatureDescription:  ",CHAR(34),INDEX(SamplingFeatures[Feature Description],$A77),CHAR(34),
", SamplingFeatureGeotypeCV:  ",CHAR(34),INDEX(SamplingFeatures[Feature Geo Type],$A77),CHAR(34),
", FeatureGeometry:  ",CHAR(34),INDEX(SamplingFeatures[Feature Geometry],$A77),CHAR(34),
", Elevation_m:  ",CHAR(34),INDEX(SamplingFeatures[Elevation_m],$A77),CHAR(34),
", ElevationDatumCV:  ",CHAR(34),ElevationDatum,CHAR(34),"}"))</f>
        <v>#REF!</v>
      </c>
      <c r="L77" t="e">
        <f>IF(INDEX(SamplingFeatures[Sampling Feature Type],$A77)&lt;&gt;"Site","",
CONCATENATE("  - &amp;SiteID",TEXT(SUMPRODUCT(--($L$3:$L76&lt;&gt;"")),"0000"),
" {","SamplingFeatureID:  *SamplingFeatureID",TEXT($A77,"0000"),
", SiteTypeCV:  ",CHAR(34),INDEX(Sites[Site Type],$A77),CHAR(34),
", Latitude:  ",INDEX(Sites[Latitude],$A77),
", Longitude:  ",INDEX(Sites[Longitude],$A77),
", SRSName:  ",CHAR(34),LatLonDatum,CHAR(34),"}"))</f>
        <v>#REF!</v>
      </c>
      <c r="M77" t="e">
        <f>IF(INDEX(SamplingFeatures[Sampling Feature Type],$A77)&lt;&gt;"Specimen","",
CONCATENATE("  - &amp;SpecimenID",TEXT(SUMPRODUCT(--($M$3:$M76&lt;&gt;"")),"0000"),
" {","SamplingFeatureID:  *SamplingFeatureID",TEXT($A77,"0000"),
", SpecimenTypeCV:  ",CHAR(34),INDEX(Specimens[Specimen Type],$A77),CHAR(34),
", SpecimenMediumCV:  ",INDEX(Specimens[Specimen Medium],$A77),
", IsFieldSpecimen:  ",CHAR(34),INDEX(Specimens[Is Field Specimen?],$A77),CHAR(34),"}"))</f>
        <v>#REF!</v>
      </c>
      <c r="N77" t="e">
        <f>IF(COUNTA(SpatialOffsets[])=0,"", IF(INDEX(SpatialOffsets[Spatial Offset Type],$A77)="","",
CONCATENATE("  - &amp;SpatialOffsetID",TEXT($A77,"0000"),
" {","SpatialOffsetTypeCV:  ",CHAR(34),INDEX(SpatialOffsets[Spatial Offset Type],$A77),CHAR(34),
", Offset1Value:  ",INDEX(SpatialOffsets[Offset 1 Value],$A77),
", Offset1UnitID:  ",CHAR(34),INDEX(SpatialOffsets[Offset 1 Unit],$A77),CHAR(34),
", Offset2Value:  ",INDEX(SpatialOffsets[Offset 2 Value],$A77),
", Offset2UnitID:  ",CHAR(34),INDEX(SpatialOffsets[Offset 2 Unit],$A77),CHAR(34),
", Offset3Value:  ",INDEX(SpatialOffsets[Offset 3 Value],$A77),
", Offset3UnitID:  ",CHAR(34),INDEX(SpatialOffsets[Offset 3 Unit],$A77),CHAR(34),,"}")))</f>
        <v>#REF!</v>
      </c>
      <c r="O77" t="e">
        <f>IF(COUNTA(RelatedFeatures[])=0,"", IF(INDEX(RelatedFeatures[First Sampling Feature Code],$A77)="","",
CONCATENATE("  - &amp;RelationID",TEXT($A77,"0000"),
" {","SamplingFeatureID:  *SamplingFeatureID",TEXT(MATCH(INDEX(RelatedFeatures[First Sampling Feature Code],$A77),SamplingFeatures[Feature Code],0),"0000"),
", RelationshipTypeCV:  ",CHAR(34),INDEX(RelatedFeatures[Relationship Type],$A77),CHAR(34),
", RelatedFeatureID: *SamplingFeatureID",TEXT(MATCH(INDEX(RelatedFeatures[Second Sampling Feature Code],$A77),SamplingFeatures[Feature Code],0),"0000"),
", SpatialOffsetID:  ",IF(INDEX(RelatedFeatures[Offset Number],$A77)="","",CONCATENATE("*SpatialOffsetID",TEXT(INDEX(RelatedFeatures[Offset Number],$A77),"0000"))),"}")))</f>
        <v>#REF!</v>
      </c>
      <c r="P77" t="e">
        <f>IF(INDEX(Methods[Method Type],$A77)="","",
CONCATENATE("  - &amp;MethodID",TEXT($A77,"0000"),
" {","MethodTypeCV:  ",CHAR(34),INDEX(Methods[Method Type],$A77),CHAR(34),
", MethodCode:  ",CHAR(34),INDEX(Methods[Method Code],$A77),CHAR(34),
", MethodName:  ",CHAR(34),INDEX(Methods[Method Name],$A77),CHAR(34),
", MethodDescription:  ",CHAR(34),INDEX(Methods[Method Description],$A77),CHAR(34),
", MethodLink:  ",CHAR(34),INDEX(Methods[Method Link],$A77),CHAR(34),
", OrganizationID: *OrganizationID",TEXT(MATCH(INDEX(Methods[Organization Name],$A77),Organizations[Organization Name],0),"0000"),"}"))</f>
        <v>#REF!</v>
      </c>
      <c r="Q77" t="e">
        <f>IF(INDEX(Variables[Variable Type],$A77)="","",
CONCATENATE("  - &amp;VariableID",TEXT($A77,"0000"),
" {","VariableTypeCV:  ",CHAR(34),INDEX(Variables[Variable Type],$A77),CHAR(34),
", VariableCode:  ",CHAR(34),INDEX(Variables[Variable Code],$A77),CHAR(34),
", VariableNameCV:  ",CHAR(34),INDEX(Variables[Variable Name],$A77),CHAR(34),
", VariableDefinition:  ",CHAR(34),INDEX(Variables[Variable Definition],$A77),CHAR(34),
", SpecciationCV:  ",CHAR(34),INDEX(Variables[Speciation],$A77),CHAR(34),
", NoDataValue:  ",CHAR(34),INDEX(Variables[No Data Value],$A77),CHAR(34),"}"))</f>
        <v>#REF!</v>
      </c>
    </row>
    <row r="78" spans="1:17" x14ac:dyDescent="0.25">
      <c r="A78">
        <v>75</v>
      </c>
      <c r="D78" t="e">
        <f>IF(INDEX(People[First Name],$A78)="","",
CONCATENATE("  - &amp;PersonID",TEXT($A78,"0000"),
" {","PersonFirstName:  ",CHAR(34),INDEX(People[First Name],$A78),CHAR(34),
", PersonMiddleName:  ",CHAR(34),INDEX(People[Middle Name],$A78),CHAR(34),
", PersonLastName:  ",CHAR(34),INDEX(People[Last Name],$A78),CHAR(34),"}"))</f>
        <v>#REF!</v>
      </c>
      <c r="E78" t="e">
        <f>IF(INDEX(Organizations[Organization Type '[CV']],$A78)="","",
CONCATENATE("  - &amp;OrganizationID",TEXT($A78,"0000"),
" {","OrganizationTypeCV:  ",CHAR(34),INDEX(Organizations[Organization Type '[CV']],$A78),CHAR(34),
", OrganizationCode:  ",CHAR(34),INDEX(Organizations[Organization Code],$A78),CHAR(34),
", OrganizationName:  ",CHAR(34),INDEX(Organizations[Organization Name],$A78),CHAR(34),
", OrganizationDescription:  ",CHAR(34),INDEX(Organizations[Organization Description],$A78),CHAR(34),
", OrganizationLink:  ",CHAR(34),INDEX(Organizations[Organization Link],$A78),CHAR(34),"}"))</f>
        <v>#REF!</v>
      </c>
      <c r="F78" t="e">
        <f>IF(INDEX(People[First Name],$A78)="","",
CONCATENATE("  - &amp;AffiliationID",TEXT($A78,"0000"),
" {PersonID: *PersonID",TEXT($A78,"0000"),
", OrganizationID: *OrganizationID",TEXT(MATCH(INDEX(People[Organization Name],$A78),Organizations[Organization Name],0),"0000"),
", IsPrimaryOrganizationContact: , AffiliationStartDate: , AffiliationEndDate: , PrimaryPhone: ",
", PrimaryEmail: ",CHAR(34),INDEX(People[Primary Email],$A78),CHAR(34),
", PrimaryAddress: ",CHAR(34),INDEX(People[Primary Address],$A78),CHAR(34),
", PersonLink: }"))</f>
        <v>#REF!</v>
      </c>
      <c r="H78" t="e">
        <f>IF(COUNTA(CitationInformation)=0,"",IF(INDEX(AuthorList[Author Name],$A78)="","",
CONCATENATE("  - &amp;AuthorListID",TEXT($A78,"0000"),
"  {CitationID: *CitationID0001",
", PersonID: *PersonID",TEXT(MATCH(INDEX(AuthorList[Author Name],$A78),People[Full Name],0),"0000"),
", AuthorOrder: ",INDEX(AuthorList[Author Number],$A78),"}")))</f>
        <v>#REF!</v>
      </c>
      <c r="K78" t="e">
        <f>IF(INDEX(SamplingFeatures[Feature Code],$A78)="","",
CONCATENATE("  - &amp;SamplingFeatureID",TEXT($A78,"0000"),
" {","SamplingFeatureUUID:  ",CHAR(34),INDEX(SamplingFeatures[Sampling Feature UUID],$A78),CHAR(34),
", SamplingFeatureTypeCV:  ",CHAR(34),INDEX(SamplingFeatures[Sampling Feature Type],$A78),CHAR(34),
", SamplingFeatureCode:  ",CHAR(34),INDEX(SamplingFeatures[Feature Code],$A78),CHAR(34),
", SamplingFeatureName:  ",CHAR(34),INDEX(SamplingFeatures[Feature Name],$A78),CHAR(34),
", SamplingFeatureDescription:  ",CHAR(34),INDEX(SamplingFeatures[Feature Description],$A78),CHAR(34),
", SamplingFeatureGeotypeCV:  ",CHAR(34),INDEX(SamplingFeatures[Feature Geo Type],$A78),CHAR(34),
", FeatureGeometry:  ",CHAR(34),INDEX(SamplingFeatures[Feature Geometry],$A78),CHAR(34),
", Elevation_m:  ",CHAR(34),INDEX(SamplingFeatures[Elevation_m],$A78),CHAR(34),
", ElevationDatumCV:  ",CHAR(34),ElevationDatum,CHAR(34),"}"))</f>
        <v>#REF!</v>
      </c>
      <c r="L78" t="e">
        <f>IF(INDEX(SamplingFeatures[Sampling Feature Type],$A78)&lt;&gt;"Site","",
CONCATENATE("  - &amp;SiteID",TEXT(SUMPRODUCT(--($L$3:$L77&lt;&gt;"")),"0000"),
" {","SamplingFeatureID:  *SamplingFeatureID",TEXT($A78,"0000"),
", SiteTypeCV:  ",CHAR(34),INDEX(Sites[Site Type],$A78),CHAR(34),
", Latitude:  ",INDEX(Sites[Latitude],$A78),
", Longitude:  ",INDEX(Sites[Longitude],$A78),
", SRSName:  ",CHAR(34),LatLonDatum,CHAR(34),"}"))</f>
        <v>#REF!</v>
      </c>
      <c r="M78" t="e">
        <f>IF(INDEX(SamplingFeatures[Sampling Feature Type],$A78)&lt;&gt;"Specimen","",
CONCATENATE("  - &amp;SpecimenID",TEXT(SUMPRODUCT(--($M$3:$M77&lt;&gt;"")),"0000"),
" {","SamplingFeatureID:  *SamplingFeatureID",TEXT($A78,"0000"),
", SpecimenTypeCV:  ",CHAR(34),INDEX(Specimens[Specimen Type],$A78),CHAR(34),
", SpecimenMediumCV:  ",INDEX(Specimens[Specimen Medium],$A78),
", IsFieldSpecimen:  ",CHAR(34),INDEX(Specimens[Is Field Specimen?],$A78),CHAR(34),"}"))</f>
        <v>#REF!</v>
      </c>
      <c r="N78" t="e">
        <f>IF(COUNTA(SpatialOffsets[])=0,"", IF(INDEX(SpatialOffsets[Spatial Offset Type],$A78)="","",
CONCATENATE("  - &amp;SpatialOffsetID",TEXT($A78,"0000"),
" {","SpatialOffsetTypeCV:  ",CHAR(34),INDEX(SpatialOffsets[Spatial Offset Type],$A78),CHAR(34),
", Offset1Value:  ",INDEX(SpatialOffsets[Offset 1 Value],$A78),
", Offset1UnitID:  ",CHAR(34),INDEX(SpatialOffsets[Offset 1 Unit],$A78),CHAR(34),
", Offset2Value:  ",INDEX(SpatialOffsets[Offset 2 Value],$A78),
", Offset2UnitID:  ",CHAR(34),INDEX(SpatialOffsets[Offset 2 Unit],$A78),CHAR(34),
", Offset3Value:  ",INDEX(SpatialOffsets[Offset 3 Value],$A78),
", Offset3UnitID:  ",CHAR(34),INDEX(SpatialOffsets[Offset 3 Unit],$A78),CHAR(34),,"}")))</f>
        <v>#REF!</v>
      </c>
      <c r="O78" t="e">
        <f>IF(COUNTA(RelatedFeatures[])=0,"", IF(INDEX(RelatedFeatures[First Sampling Feature Code],$A78)="","",
CONCATENATE("  - &amp;RelationID",TEXT($A78,"0000"),
" {","SamplingFeatureID:  *SamplingFeatureID",TEXT(MATCH(INDEX(RelatedFeatures[First Sampling Feature Code],$A78),SamplingFeatures[Feature Code],0),"0000"),
", RelationshipTypeCV:  ",CHAR(34),INDEX(RelatedFeatures[Relationship Type],$A78),CHAR(34),
", RelatedFeatureID: *SamplingFeatureID",TEXT(MATCH(INDEX(RelatedFeatures[Second Sampling Feature Code],$A78),SamplingFeatures[Feature Code],0),"0000"),
", SpatialOffsetID:  ",IF(INDEX(RelatedFeatures[Offset Number],$A78)="","",CONCATENATE("*SpatialOffsetID",TEXT(INDEX(RelatedFeatures[Offset Number],$A78),"0000"))),"}")))</f>
        <v>#REF!</v>
      </c>
      <c r="P78" t="e">
        <f>IF(INDEX(Methods[Method Type],$A78)="","",
CONCATENATE("  - &amp;MethodID",TEXT($A78,"0000"),
" {","MethodTypeCV:  ",CHAR(34),INDEX(Methods[Method Type],$A78),CHAR(34),
", MethodCode:  ",CHAR(34),INDEX(Methods[Method Code],$A78),CHAR(34),
", MethodName:  ",CHAR(34),INDEX(Methods[Method Name],$A78),CHAR(34),
", MethodDescription:  ",CHAR(34),INDEX(Methods[Method Description],$A78),CHAR(34),
", MethodLink:  ",CHAR(34),INDEX(Methods[Method Link],$A78),CHAR(34),
", OrganizationID: *OrganizationID",TEXT(MATCH(INDEX(Methods[Organization Name],$A78),Organizations[Organization Name],0),"0000"),"}"))</f>
        <v>#REF!</v>
      </c>
      <c r="Q78" t="e">
        <f>IF(INDEX(Variables[Variable Type],$A78)="","",
CONCATENATE("  - &amp;VariableID",TEXT($A78,"0000"),
" {","VariableTypeCV:  ",CHAR(34),INDEX(Variables[Variable Type],$A78),CHAR(34),
", VariableCode:  ",CHAR(34),INDEX(Variables[Variable Code],$A78),CHAR(34),
", VariableNameCV:  ",CHAR(34),INDEX(Variables[Variable Name],$A78),CHAR(34),
", VariableDefinition:  ",CHAR(34),INDEX(Variables[Variable Definition],$A78),CHAR(34),
", SpecciationCV:  ",CHAR(34),INDEX(Variables[Speciation],$A78),CHAR(34),
", NoDataValue:  ",CHAR(34),INDEX(Variables[No Data Value],$A78),CHAR(34),"}"))</f>
        <v>#REF!</v>
      </c>
    </row>
    <row r="79" spans="1:17" x14ac:dyDescent="0.25">
      <c r="A79">
        <v>76</v>
      </c>
      <c r="D79" t="e">
        <f>IF(INDEX(People[First Name],$A79)="","",
CONCATENATE("  - &amp;PersonID",TEXT($A79,"0000"),
" {","PersonFirstName:  ",CHAR(34),INDEX(People[First Name],$A79),CHAR(34),
", PersonMiddleName:  ",CHAR(34),INDEX(People[Middle Name],$A79),CHAR(34),
", PersonLastName:  ",CHAR(34),INDEX(People[Last Name],$A79),CHAR(34),"}"))</f>
        <v>#REF!</v>
      </c>
      <c r="E79" t="e">
        <f>IF(INDEX(Organizations[Organization Type '[CV']],$A79)="","",
CONCATENATE("  - &amp;OrganizationID",TEXT($A79,"0000"),
" {","OrganizationTypeCV:  ",CHAR(34),INDEX(Organizations[Organization Type '[CV']],$A79),CHAR(34),
", OrganizationCode:  ",CHAR(34),INDEX(Organizations[Organization Code],$A79),CHAR(34),
", OrganizationName:  ",CHAR(34),INDEX(Organizations[Organization Name],$A79),CHAR(34),
", OrganizationDescription:  ",CHAR(34),INDEX(Organizations[Organization Description],$A79),CHAR(34),
", OrganizationLink:  ",CHAR(34),INDEX(Organizations[Organization Link],$A79),CHAR(34),"}"))</f>
        <v>#REF!</v>
      </c>
      <c r="F79" t="e">
        <f>IF(INDEX(People[First Name],$A79)="","",
CONCATENATE("  - &amp;AffiliationID",TEXT($A79,"0000"),
" {PersonID: *PersonID",TEXT($A79,"0000"),
", OrganizationID: *OrganizationID",TEXT(MATCH(INDEX(People[Organization Name],$A79),Organizations[Organization Name],0),"0000"),
", IsPrimaryOrganizationContact: , AffiliationStartDate: , AffiliationEndDate: , PrimaryPhone: ",
", PrimaryEmail: ",CHAR(34),INDEX(People[Primary Email],$A79),CHAR(34),
", PrimaryAddress: ",CHAR(34),INDEX(People[Primary Address],$A79),CHAR(34),
", PersonLink: }"))</f>
        <v>#REF!</v>
      </c>
      <c r="H79" t="e">
        <f>IF(COUNTA(CitationInformation)=0,"",IF(INDEX(AuthorList[Author Name],$A79)="","",
CONCATENATE("  - &amp;AuthorListID",TEXT($A79,"0000"),
"  {CitationID: *CitationID0001",
", PersonID: *PersonID",TEXT(MATCH(INDEX(AuthorList[Author Name],$A79),People[Full Name],0),"0000"),
", AuthorOrder: ",INDEX(AuthorList[Author Number],$A79),"}")))</f>
        <v>#REF!</v>
      </c>
      <c r="K79" t="e">
        <f>IF(INDEX(SamplingFeatures[Feature Code],$A79)="","",
CONCATENATE("  - &amp;SamplingFeatureID",TEXT($A79,"0000"),
" {","SamplingFeatureUUID:  ",CHAR(34),INDEX(SamplingFeatures[Sampling Feature UUID],$A79),CHAR(34),
", SamplingFeatureTypeCV:  ",CHAR(34),INDEX(SamplingFeatures[Sampling Feature Type],$A79),CHAR(34),
", SamplingFeatureCode:  ",CHAR(34),INDEX(SamplingFeatures[Feature Code],$A79),CHAR(34),
", SamplingFeatureName:  ",CHAR(34),INDEX(SamplingFeatures[Feature Name],$A79),CHAR(34),
", SamplingFeatureDescription:  ",CHAR(34),INDEX(SamplingFeatures[Feature Description],$A79),CHAR(34),
", SamplingFeatureGeotypeCV:  ",CHAR(34),INDEX(SamplingFeatures[Feature Geo Type],$A79),CHAR(34),
", FeatureGeometry:  ",CHAR(34),INDEX(SamplingFeatures[Feature Geometry],$A79),CHAR(34),
", Elevation_m:  ",CHAR(34),INDEX(SamplingFeatures[Elevation_m],$A79),CHAR(34),
", ElevationDatumCV:  ",CHAR(34),ElevationDatum,CHAR(34),"}"))</f>
        <v>#REF!</v>
      </c>
      <c r="L79" t="e">
        <f>IF(INDEX(SamplingFeatures[Sampling Feature Type],$A79)&lt;&gt;"Site","",
CONCATENATE("  - &amp;SiteID",TEXT(SUMPRODUCT(--($L$3:$L78&lt;&gt;"")),"0000"),
" {","SamplingFeatureID:  *SamplingFeatureID",TEXT($A79,"0000"),
", SiteTypeCV:  ",CHAR(34),INDEX(Sites[Site Type],$A79),CHAR(34),
", Latitude:  ",INDEX(Sites[Latitude],$A79),
", Longitude:  ",INDEX(Sites[Longitude],$A79),
", SRSName:  ",CHAR(34),LatLonDatum,CHAR(34),"}"))</f>
        <v>#REF!</v>
      </c>
      <c r="M79" t="e">
        <f>IF(INDEX(SamplingFeatures[Sampling Feature Type],$A79)&lt;&gt;"Specimen","",
CONCATENATE("  - &amp;SpecimenID",TEXT(SUMPRODUCT(--($M$3:$M78&lt;&gt;"")),"0000"),
" {","SamplingFeatureID:  *SamplingFeatureID",TEXT($A79,"0000"),
", SpecimenTypeCV:  ",CHAR(34),INDEX(Specimens[Specimen Type],$A79),CHAR(34),
", SpecimenMediumCV:  ",INDEX(Specimens[Specimen Medium],$A79),
", IsFieldSpecimen:  ",CHAR(34),INDEX(Specimens[Is Field Specimen?],$A79),CHAR(34),"}"))</f>
        <v>#REF!</v>
      </c>
      <c r="N79" t="e">
        <f>IF(COUNTA(SpatialOffsets[])=0,"", IF(INDEX(SpatialOffsets[Spatial Offset Type],$A79)="","",
CONCATENATE("  - &amp;SpatialOffsetID",TEXT($A79,"0000"),
" {","SpatialOffsetTypeCV:  ",CHAR(34),INDEX(SpatialOffsets[Spatial Offset Type],$A79),CHAR(34),
", Offset1Value:  ",INDEX(SpatialOffsets[Offset 1 Value],$A79),
", Offset1UnitID:  ",CHAR(34),INDEX(SpatialOffsets[Offset 1 Unit],$A79),CHAR(34),
", Offset2Value:  ",INDEX(SpatialOffsets[Offset 2 Value],$A79),
", Offset2UnitID:  ",CHAR(34),INDEX(SpatialOffsets[Offset 2 Unit],$A79),CHAR(34),
", Offset3Value:  ",INDEX(SpatialOffsets[Offset 3 Value],$A79),
", Offset3UnitID:  ",CHAR(34),INDEX(SpatialOffsets[Offset 3 Unit],$A79),CHAR(34),,"}")))</f>
        <v>#REF!</v>
      </c>
      <c r="O79" t="e">
        <f>IF(COUNTA(RelatedFeatures[])=0,"", IF(INDEX(RelatedFeatures[First Sampling Feature Code],$A79)="","",
CONCATENATE("  - &amp;RelationID",TEXT($A79,"0000"),
" {","SamplingFeatureID:  *SamplingFeatureID",TEXT(MATCH(INDEX(RelatedFeatures[First Sampling Feature Code],$A79),SamplingFeatures[Feature Code],0),"0000"),
", RelationshipTypeCV:  ",CHAR(34),INDEX(RelatedFeatures[Relationship Type],$A79),CHAR(34),
", RelatedFeatureID: *SamplingFeatureID",TEXT(MATCH(INDEX(RelatedFeatures[Second Sampling Feature Code],$A79),SamplingFeatures[Feature Code],0),"0000"),
", SpatialOffsetID:  ",IF(INDEX(RelatedFeatures[Offset Number],$A79)="","",CONCATENATE("*SpatialOffsetID",TEXT(INDEX(RelatedFeatures[Offset Number],$A79),"0000"))),"}")))</f>
        <v>#REF!</v>
      </c>
      <c r="P79" t="e">
        <f>IF(INDEX(Methods[Method Type],$A79)="","",
CONCATENATE("  - &amp;MethodID",TEXT($A79,"0000"),
" {","MethodTypeCV:  ",CHAR(34),INDEX(Methods[Method Type],$A79),CHAR(34),
", MethodCode:  ",CHAR(34),INDEX(Methods[Method Code],$A79),CHAR(34),
", MethodName:  ",CHAR(34),INDEX(Methods[Method Name],$A79),CHAR(34),
", MethodDescription:  ",CHAR(34),INDEX(Methods[Method Description],$A79),CHAR(34),
", MethodLink:  ",CHAR(34),INDEX(Methods[Method Link],$A79),CHAR(34),
", OrganizationID: *OrganizationID",TEXT(MATCH(INDEX(Methods[Organization Name],$A79),Organizations[Organization Name],0),"0000"),"}"))</f>
        <v>#REF!</v>
      </c>
      <c r="Q79" t="e">
        <f>IF(INDEX(Variables[Variable Type],$A79)="","",
CONCATENATE("  - &amp;VariableID",TEXT($A79,"0000"),
" {","VariableTypeCV:  ",CHAR(34),INDEX(Variables[Variable Type],$A79),CHAR(34),
", VariableCode:  ",CHAR(34),INDEX(Variables[Variable Code],$A79),CHAR(34),
", VariableNameCV:  ",CHAR(34),INDEX(Variables[Variable Name],$A79),CHAR(34),
", VariableDefinition:  ",CHAR(34),INDEX(Variables[Variable Definition],$A79),CHAR(34),
", SpecciationCV:  ",CHAR(34),INDEX(Variables[Speciation],$A79),CHAR(34),
", NoDataValue:  ",CHAR(34),INDEX(Variables[No Data Value],$A79),CHAR(34),"}"))</f>
        <v>#REF!</v>
      </c>
    </row>
    <row r="80" spans="1:17" x14ac:dyDescent="0.25">
      <c r="A80">
        <v>77</v>
      </c>
      <c r="D80" t="e">
        <f>IF(INDEX(People[First Name],$A80)="","",
CONCATENATE("  - &amp;PersonID",TEXT($A80,"0000"),
" {","PersonFirstName:  ",CHAR(34),INDEX(People[First Name],$A80),CHAR(34),
", PersonMiddleName:  ",CHAR(34),INDEX(People[Middle Name],$A80),CHAR(34),
", PersonLastName:  ",CHAR(34),INDEX(People[Last Name],$A80),CHAR(34),"}"))</f>
        <v>#REF!</v>
      </c>
      <c r="E80" t="e">
        <f>IF(INDEX(Organizations[Organization Type '[CV']],$A80)="","",
CONCATENATE("  - &amp;OrganizationID",TEXT($A80,"0000"),
" {","OrganizationTypeCV:  ",CHAR(34),INDEX(Organizations[Organization Type '[CV']],$A80),CHAR(34),
", OrganizationCode:  ",CHAR(34),INDEX(Organizations[Organization Code],$A80),CHAR(34),
", OrganizationName:  ",CHAR(34),INDEX(Organizations[Organization Name],$A80),CHAR(34),
", OrganizationDescription:  ",CHAR(34),INDEX(Organizations[Organization Description],$A80),CHAR(34),
", OrganizationLink:  ",CHAR(34),INDEX(Organizations[Organization Link],$A80),CHAR(34),"}"))</f>
        <v>#REF!</v>
      </c>
      <c r="F80" t="e">
        <f>IF(INDEX(People[First Name],$A80)="","",
CONCATENATE("  - &amp;AffiliationID",TEXT($A80,"0000"),
" {PersonID: *PersonID",TEXT($A80,"0000"),
", OrganizationID: *OrganizationID",TEXT(MATCH(INDEX(People[Organization Name],$A80),Organizations[Organization Name],0),"0000"),
", IsPrimaryOrganizationContact: , AffiliationStartDate: , AffiliationEndDate: , PrimaryPhone: ",
", PrimaryEmail: ",CHAR(34),INDEX(People[Primary Email],$A80),CHAR(34),
", PrimaryAddress: ",CHAR(34),INDEX(People[Primary Address],$A80),CHAR(34),
", PersonLink: }"))</f>
        <v>#REF!</v>
      </c>
      <c r="H80" t="e">
        <f>IF(COUNTA(CitationInformation)=0,"",IF(INDEX(AuthorList[Author Name],$A80)="","",
CONCATENATE("  - &amp;AuthorListID",TEXT($A80,"0000"),
"  {CitationID: *CitationID0001",
", PersonID: *PersonID",TEXT(MATCH(INDEX(AuthorList[Author Name],$A80),People[Full Name],0),"0000"),
", AuthorOrder: ",INDEX(AuthorList[Author Number],$A80),"}")))</f>
        <v>#REF!</v>
      </c>
      <c r="K80" t="e">
        <f>IF(INDEX(SamplingFeatures[Feature Code],$A80)="","",
CONCATENATE("  - &amp;SamplingFeatureID",TEXT($A80,"0000"),
" {","SamplingFeatureUUID:  ",CHAR(34),INDEX(SamplingFeatures[Sampling Feature UUID],$A80),CHAR(34),
", SamplingFeatureTypeCV:  ",CHAR(34),INDEX(SamplingFeatures[Sampling Feature Type],$A80),CHAR(34),
", SamplingFeatureCode:  ",CHAR(34),INDEX(SamplingFeatures[Feature Code],$A80),CHAR(34),
", SamplingFeatureName:  ",CHAR(34),INDEX(SamplingFeatures[Feature Name],$A80),CHAR(34),
", SamplingFeatureDescription:  ",CHAR(34),INDEX(SamplingFeatures[Feature Description],$A80),CHAR(34),
", SamplingFeatureGeotypeCV:  ",CHAR(34),INDEX(SamplingFeatures[Feature Geo Type],$A80),CHAR(34),
", FeatureGeometry:  ",CHAR(34),INDEX(SamplingFeatures[Feature Geometry],$A80),CHAR(34),
", Elevation_m:  ",CHAR(34),INDEX(SamplingFeatures[Elevation_m],$A80),CHAR(34),
", ElevationDatumCV:  ",CHAR(34),ElevationDatum,CHAR(34),"}"))</f>
        <v>#REF!</v>
      </c>
      <c r="L80" t="e">
        <f>IF(INDEX(SamplingFeatures[Sampling Feature Type],$A80)&lt;&gt;"Site","",
CONCATENATE("  - &amp;SiteID",TEXT(SUMPRODUCT(--($L$3:$L79&lt;&gt;"")),"0000"),
" {","SamplingFeatureID:  *SamplingFeatureID",TEXT($A80,"0000"),
", SiteTypeCV:  ",CHAR(34),INDEX(Sites[Site Type],$A80),CHAR(34),
", Latitude:  ",INDEX(Sites[Latitude],$A80),
", Longitude:  ",INDEX(Sites[Longitude],$A80),
", SRSName:  ",CHAR(34),LatLonDatum,CHAR(34),"}"))</f>
        <v>#REF!</v>
      </c>
      <c r="M80" t="e">
        <f>IF(INDEX(SamplingFeatures[Sampling Feature Type],$A80)&lt;&gt;"Specimen","",
CONCATENATE("  - &amp;SpecimenID",TEXT(SUMPRODUCT(--($M$3:$M79&lt;&gt;"")),"0000"),
" {","SamplingFeatureID:  *SamplingFeatureID",TEXT($A80,"0000"),
", SpecimenTypeCV:  ",CHAR(34),INDEX(Specimens[Specimen Type],$A80),CHAR(34),
", SpecimenMediumCV:  ",INDEX(Specimens[Specimen Medium],$A80),
", IsFieldSpecimen:  ",CHAR(34),INDEX(Specimens[Is Field Specimen?],$A80),CHAR(34),"}"))</f>
        <v>#REF!</v>
      </c>
      <c r="N80" t="e">
        <f>IF(COUNTA(SpatialOffsets[])=0,"", IF(INDEX(SpatialOffsets[Spatial Offset Type],$A80)="","",
CONCATENATE("  - &amp;SpatialOffsetID",TEXT($A80,"0000"),
" {","SpatialOffsetTypeCV:  ",CHAR(34),INDEX(SpatialOffsets[Spatial Offset Type],$A80),CHAR(34),
", Offset1Value:  ",INDEX(SpatialOffsets[Offset 1 Value],$A80),
", Offset1UnitID:  ",CHAR(34),INDEX(SpatialOffsets[Offset 1 Unit],$A80),CHAR(34),
", Offset2Value:  ",INDEX(SpatialOffsets[Offset 2 Value],$A80),
", Offset2UnitID:  ",CHAR(34),INDEX(SpatialOffsets[Offset 2 Unit],$A80),CHAR(34),
", Offset3Value:  ",INDEX(SpatialOffsets[Offset 3 Value],$A80),
", Offset3UnitID:  ",CHAR(34),INDEX(SpatialOffsets[Offset 3 Unit],$A80),CHAR(34),,"}")))</f>
        <v>#REF!</v>
      </c>
      <c r="O80" t="e">
        <f>IF(COUNTA(RelatedFeatures[])=0,"", IF(INDEX(RelatedFeatures[First Sampling Feature Code],$A80)="","",
CONCATENATE("  - &amp;RelationID",TEXT($A80,"0000"),
" {","SamplingFeatureID:  *SamplingFeatureID",TEXT(MATCH(INDEX(RelatedFeatures[First Sampling Feature Code],$A80),SamplingFeatures[Feature Code],0),"0000"),
", RelationshipTypeCV:  ",CHAR(34),INDEX(RelatedFeatures[Relationship Type],$A80),CHAR(34),
", RelatedFeatureID: *SamplingFeatureID",TEXT(MATCH(INDEX(RelatedFeatures[Second Sampling Feature Code],$A80),SamplingFeatures[Feature Code],0),"0000"),
", SpatialOffsetID:  ",IF(INDEX(RelatedFeatures[Offset Number],$A80)="","",CONCATENATE("*SpatialOffsetID",TEXT(INDEX(RelatedFeatures[Offset Number],$A80),"0000"))),"}")))</f>
        <v>#REF!</v>
      </c>
      <c r="P80" t="e">
        <f>IF(INDEX(Methods[Method Type],$A80)="","",
CONCATENATE("  - &amp;MethodID",TEXT($A80,"0000"),
" {","MethodTypeCV:  ",CHAR(34),INDEX(Methods[Method Type],$A80),CHAR(34),
", MethodCode:  ",CHAR(34),INDEX(Methods[Method Code],$A80),CHAR(34),
", MethodName:  ",CHAR(34),INDEX(Methods[Method Name],$A80),CHAR(34),
", MethodDescription:  ",CHAR(34),INDEX(Methods[Method Description],$A80),CHAR(34),
", MethodLink:  ",CHAR(34),INDEX(Methods[Method Link],$A80),CHAR(34),
", OrganizationID: *OrganizationID",TEXT(MATCH(INDEX(Methods[Organization Name],$A80),Organizations[Organization Name],0),"0000"),"}"))</f>
        <v>#REF!</v>
      </c>
      <c r="Q80" t="e">
        <f>IF(INDEX(Variables[Variable Type],$A80)="","",
CONCATENATE("  - &amp;VariableID",TEXT($A80,"0000"),
" {","VariableTypeCV:  ",CHAR(34),INDEX(Variables[Variable Type],$A80),CHAR(34),
", VariableCode:  ",CHAR(34),INDEX(Variables[Variable Code],$A80),CHAR(34),
", VariableNameCV:  ",CHAR(34),INDEX(Variables[Variable Name],$A80),CHAR(34),
", VariableDefinition:  ",CHAR(34),INDEX(Variables[Variable Definition],$A80),CHAR(34),
", SpecciationCV:  ",CHAR(34),INDEX(Variables[Speciation],$A80),CHAR(34),
", NoDataValue:  ",CHAR(34),INDEX(Variables[No Data Value],$A80),CHAR(34),"}"))</f>
        <v>#REF!</v>
      </c>
    </row>
    <row r="81" spans="1:17" x14ac:dyDescent="0.25">
      <c r="A81">
        <v>78</v>
      </c>
      <c r="D81" t="e">
        <f>IF(INDEX(People[First Name],$A81)="","",
CONCATENATE("  - &amp;PersonID",TEXT($A81,"0000"),
" {","PersonFirstName:  ",CHAR(34),INDEX(People[First Name],$A81),CHAR(34),
", PersonMiddleName:  ",CHAR(34),INDEX(People[Middle Name],$A81),CHAR(34),
", PersonLastName:  ",CHAR(34),INDEX(People[Last Name],$A81),CHAR(34),"}"))</f>
        <v>#REF!</v>
      </c>
      <c r="E81" t="e">
        <f>IF(INDEX(Organizations[Organization Type '[CV']],$A81)="","",
CONCATENATE("  - &amp;OrganizationID",TEXT($A81,"0000"),
" {","OrganizationTypeCV:  ",CHAR(34),INDEX(Organizations[Organization Type '[CV']],$A81),CHAR(34),
", OrganizationCode:  ",CHAR(34),INDEX(Organizations[Organization Code],$A81),CHAR(34),
", OrganizationName:  ",CHAR(34),INDEX(Organizations[Organization Name],$A81),CHAR(34),
", OrganizationDescription:  ",CHAR(34),INDEX(Organizations[Organization Description],$A81),CHAR(34),
", OrganizationLink:  ",CHAR(34),INDEX(Organizations[Organization Link],$A81),CHAR(34),"}"))</f>
        <v>#REF!</v>
      </c>
      <c r="F81" t="e">
        <f>IF(INDEX(People[First Name],$A81)="","",
CONCATENATE("  - &amp;AffiliationID",TEXT($A81,"0000"),
" {PersonID: *PersonID",TEXT($A81,"0000"),
", OrganizationID: *OrganizationID",TEXT(MATCH(INDEX(People[Organization Name],$A81),Organizations[Organization Name],0),"0000"),
", IsPrimaryOrganizationContact: , AffiliationStartDate: , AffiliationEndDate: , PrimaryPhone: ",
", PrimaryEmail: ",CHAR(34),INDEX(People[Primary Email],$A81),CHAR(34),
", PrimaryAddress: ",CHAR(34),INDEX(People[Primary Address],$A81),CHAR(34),
", PersonLink: }"))</f>
        <v>#REF!</v>
      </c>
      <c r="H81" t="e">
        <f>IF(COUNTA(CitationInformation)=0,"",IF(INDEX(AuthorList[Author Name],$A81)="","",
CONCATENATE("  - &amp;AuthorListID",TEXT($A81,"0000"),
"  {CitationID: *CitationID0001",
", PersonID: *PersonID",TEXT(MATCH(INDEX(AuthorList[Author Name],$A81),People[Full Name],0),"0000"),
", AuthorOrder: ",INDEX(AuthorList[Author Number],$A81),"}")))</f>
        <v>#REF!</v>
      </c>
      <c r="K81" t="e">
        <f>IF(INDEX(SamplingFeatures[Feature Code],$A81)="","",
CONCATENATE("  - &amp;SamplingFeatureID",TEXT($A81,"0000"),
" {","SamplingFeatureUUID:  ",CHAR(34),INDEX(SamplingFeatures[Sampling Feature UUID],$A81),CHAR(34),
", SamplingFeatureTypeCV:  ",CHAR(34),INDEX(SamplingFeatures[Sampling Feature Type],$A81),CHAR(34),
", SamplingFeatureCode:  ",CHAR(34),INDEX(SamplingFeatures[Feature Code],$A81),CHAR(34),
", SamplingFeatureName:  ",CHAR(34),INDEX(SamplingFeatures[Feature Name],$A81),CHAR(34),
", SamplingFeatureDescription:  ",CHAR(34),INDEX(SamplingFeatures[Feature Description],$A81),CHAR(34),
", SamplingFeatureGeotypeCV:  ",CHAR(34),INDEX(SamplingFeatures[Feature Geo Type],$A81),CHAR(34),
", FeatureGeometry:  ",CHAR(34),INDEX(SamplingFeatures[Feature Geometry],$A81),CHAR(34),
", Elevation_m:  ",CHAR(34),INDEX(SamplingFeatures[Elevation_m],$A81),CHAR(34),
", ElevationDatumCV:  ",CHAR(34),ElevationDatum,CHAR(34),"}"))</f>
        <v>#REF!</v>
      </c>
      <c r="L81" t="e">
        <f>IF(INDEX(SamplingFeatures[Sampling Feature Type],$A81)&lt;&gt;"Site","",
CONCATENATE("  - &amp;SiteID",TEXT(SUMPRODUCT(--($L$3:$L80&lt;&gt;"")),"0000"),
" {","SamplingFeatureID:  *SamplingFeatureID",TEXT($A81,"0000"),
", SiteTypeCV:  ",CHAR(34),INDEX(Sites[Site Type],$A81),CHAR(34),
", Latitude:  ",INDEX(Sites[Latitude],$A81),
", Longitude:  ",INDEX(Sites[Longitude],$A81),
", SRSName:  ",CHAR(34),LatLonDatum,CHAR(34),"}"))</f>
        <v>#REF!</v>
      </c>
      <c r="M81" t="e">
        <f>IF(INDEX(SamplingFeatures[Sampling Feature Type],$A81)&lt;&gt;"Specimen","",
CONCATENATE("  - &amp;SpecimenID",TEXT(SUMPRODUCT(--($M$3:$M80&lt;&gt;"")),"0000"),
" {","SamplingFeatureID:  *SamplingFeatureID",TEXT($A81,"0000"),
", SpecimenTypeCV:  ",CHAR(34),INDEX(Specimens[Specimen Type],$A81),CHAR(34),
", SpecimenMediumCV:  ",INDEX(Specimens[Specimen Medium],$A81),
", IsFieldSpecimen:  ",CHAR(34),INDEX(Specimens[Is Field Specimen?],$A81),CHAR(34),"}"))</f>
        <v>#REF!</v>
      </c>
      <c r="N81" t="e">
        <f>IF(COUNTA(SpatialOffsets[])=0,"", IF(INDEX(SpatialOffsets[Spatial Offset Type],$A81)="","",
CONCATENATE("  - &amp;SpatialOffsetID",TEXT($A81,"0000"),
" {","SpatialOffsetTypeCV:  ",CHAR(34),INDEX(SpatialOffsets[Spatial Offset Type],$A81),CHAR(34),
", Offset1Value:  ",INDEX(SpatialOffsets[Offset 1 Value],$A81),
", Offset1UnitID:  ",CHAR(34),INDEX(SpatialOffsets[Offset 1 Unit],$A81),CHAR(34),
", Offset2Value:  ",INDEX(SpatialOffsets[Offset 2 Value],$A81),
", Offset2UnitID:  ",CHAR(34),INDEX(SpatialOffsets[Offset 2 Unit],$A81),CHAR(34),
", Offset3Value:  ",INDEX(SpatialOffsets[Offset 3 Value],$A81),
", Offset3UnitID:  ",CHAR(34),INDEX(SpatialOffsets[Offset 3 Unit],$A81),CHAR(34),,"}")))</f>
        <v>#REF!</v>
      </c>
      <c r="O81" t="e">
        <f>IF(COUNTA(RelatedFeatures[])=0,"", IF(INDEX(RelatedFeatures[First Sampling Feature Code],$A81)="","",
CONCATENATE("  - &amp;RelationID",TEXT($A81,"0000"),
" {","SamplingFeatureID:  *SamplingFeatureID",TEXT(MATCH(INDEX(RelatedFeatures[First Sampling Feature Code],$A81),SamplingFeatures[Feature Code],0),"0000"),
", RelationshipTypeCV:  ",CHAR(34),INDEX(RelatedFeatures[Relationship Type],$A81),CHAR(34),
", RelatedFeatureID: *SamplingFeatureID",TEXT(MATCH(INDEX(RelatedFeatures[Second Sampling Feature Code],$A81),SamplingFeatures[Feature Code],0),"0000"),
", SpatialOffsetID:  ",IF(INDEX(RelatedFeatures[Offset Number],$A81)="","",CONCATENATE("*SpatialOffsetID",TEXT(INDEX(RelatedFeatures[Offset Number],$A81),"0000"))),"}")))</f>
        <v>#REF!</v>
      </c>
      <c r="P81" t="e">
        <f>IF(INDEX(Methods[Method Type],$A81)="","",
CONCATENATE("  - &amp;MethodID",TEXT($A81,"0000"),
" {","MethodTypeCV:  ",CHAR(34),INDEX(Methods[Method Type],$A81),CHAR(34),
", MethodCode:  ",CHAR(34),INDEX(Methods[Method Code],$A81),CHAR(34),
", MethodName:  ",CHAR(34),INDEX(Methods[Method Name],$A81),CHAR(34),
", MethodDescription:  ",CHAR(34),INDEX(Methods[Method Description],$A81),CHAR(34),
", MethodLink:  ",CHAR(34),INDEX(Methods[Method Link],$A81),CHAR(34),
", OrganizationID: *OrganizationID",TEXT(MATCH(INDEX(Methods[Organization Name],$A81),Organizations[Organization Name],0),"0000"),"}"))</f>
        <v>#REF!</v>
      </c>
      <c r="Q81" t="e">
        <f>IF(INDEX(Variables[Variable Type],$A81)="","",
CONCATENATE("  - &amp;VariableID",TEXT($A81,"0000"),
" {","VariableTypeCV:  ",CHAR(34),INDEX(Variables[Variable Type],$A81),CHAR(34),
", VariableCode:  ",CHAR(34),INDEX(Variables[Variable Code],$A81),CHAR(34),
", VariableNameCV:  ",CHAR(34),INDEX(Variables[Variable Name],$A81),CHAR(34),
", VariableDefinition:  ",CHAR(34),INDEX(Variables[Variable Definition],$A81),CHAR(34),
", SpecciationCV:  ",CHAR(34),INDEX(Variables[Speciation],$A81),CHAR(34),
", NoDataValue:  ",CHAR(34),INDEX(Variables[No Data Value],$A81),CHAR(34),"}"))</f>
        <v>#REF!</v>
      </c>
    </row>
    <row r="82" spans="1:17" x14ac:dyDescent="0.25">
      <c r="A82">
        <v>79</v>
      </c>
      <c r="D82" t="e">
        <f>IF(INDEX(People[First Name],$A82)="","",
CONCATENATE("  - &amp;PersonID",TEXT($A82,"0000"),
" {","PersonFirstName:  ",CHAR(34),INDEX(People[First Name],$A82),CHAR(34),
", PersonMiddleName:  ",CHAR(34),INDEX(People[Middle Name],$A82),CHAR(34),
", PersonLastName:  ",CHAR(34),INDEX(People[Last Name],$A82),CHAR(34),"}"))</f>
        <v>#REF!</v>
      </c>
      <c r="E82" t="e">
        <f>IF(INDEX(Organizations[Organization Type '[CV']],$A82)="","",
CONCATENATE("  - &amp;OrganizationID",TEXT($A82,"0000"),
" {","OrganizationTypeCV:  ",CHAR(34),INDEX(Organizations[Organization Type '[CV']],$A82),CHAR(34),
", OrganizationCode:  ",CHAR(34),INDEX(Organizations[Organization Code],$A82),CHAR(34),
", OrganizationName:  ",CHAR(34),INDEX(Organizations[Organization Name],$A82),CHAR(34),
", OrganizationDescription:  ",CHAR(34),INDEX(Organizations[Organization Description],$A82),CHAR(34),
", OrganizationLink:  ",CHAR(34),INDEX(Organizations[Organization Link],$A82),CHAR(34),"}"))</f>
        <v>#REF!</v>
      </c>
      <c r="F82" t="e">
        <f>IF(INDEX(People[First Name],$A82)="","",
CONCATENATE("  - &amp;AffiliationID",TEXT($A82,"0000"),
" {PersonID: *PersonID",TEXT($A82,"0000"),
", OrganizationID: *OrganizationID",TEXT(MATCH(INDEX(People[Organization Name],$A82),Organizations[Organization Name],0),"0000"),
", IsPrimaryOrganizationContact: , AffiliationStartDate: , AffiliationEndDate: , PrimaryPhone: ",
", PrimaryEmail: ",CHAR(34),INDEX(People[Primary Email],$A82),CHAR(34),
", PrimaryAddress: ",CHAR(34),INDEX(People[Primary Address],$A82),CHAR(34),
", PersonLink: }"))</f>
        <v>#REF!</v>
      </c>
      <c r="H82" t="e">
        <f>IF(COUNTA(CitationInformation)=0,"",IF(INDEX(AuthorList[Author Name],$A82)="","",
CONCATENATE("  - &amp;AuthorListID",TEXT($A82,"0000"),
"  {CitationID: *CitationID0001",
", PersonID: *PersonID",TEXT(MATCH(INDEX(AuthorList[Author Name],$A82),People[Full Name],0),"0000"),
", AuthorOrder: ",INDEX(AuthorList[Author Number],$A82),"}")))</f>
        <v>#REF!</v>
      </c>
      <c r="K82" t="e">
        <f>IF(INDEX(SamplingFeatures[Feature Code],$A82)="","",
CONCATENATE("  - &amp;SamplingFeatureID",TEXT($A82,"0000"),
" {","SamplingFeatureUUID:  ",CHAR(34),INDEX(SamplingFeatures[Sampling Feature UUID],$A82),CHAR(34),
", SamplingFeatureTypeCV:  ",CHAR(34),INDEX(SamplingFeatures[Sampling Feature Type],$A82),CHAR(34),
", SamplingFeatureCode:  ",CHAR(34),INDEX(SamplingFeatures[Feature Code],$A82),CHAR(34),
", SamplingFeatureName:  ",CHAR(34),INDEX(SamplingFeatures[Feature Name],$A82),CHAR(34),
", SamplingFeatureDescription:  ",CHAR(34),INDEX(SamplingFeatures[Feature Description],$A82),CHAR(34),
", SamplingFeatureGeotypeCV:  ",CHAR(34),INDEX(SamplingFeatures[Feature Geo Type],$A82),CHAR(34),
", FeatureGeometry:  ",CHAR(34),INDEX(SamplingFeatures[Feature Geometry],$A82),CHAR(34),
", Elevation_m:  ",CHAR(34),INDEX(SamplingFeatures[Elevation_m],$A82),CHAR(34),
", ElevationDatumCV:  ",CHAR(34),ElevationDatum,CHAR(34),"}"))</f>
        <v>#REF!</v>
      </c>
      <c r="L82" t="e">
        <f>IF(INDEX(SamplingFeatures[Sampling Feature Type],$A82)&lt;&gt;"Site","",
CONCATENATE("  - &amp;SiteID",TEXT(SUMPRODUCT(--($L$3:$L81&lt;&gt;"")),"0000"),
" {","SamplingFeatureID:  *SamplingFeatureID",TEXT($A82,"0000"),
", SiteTypeCV:  ",CHAR(34),INDEX(Sites[Site Type],$A82),CHAR(34),
", Latitude:  ",INDEX(Sites[Latitude],$A82),
", Longitude:  ",INDEX(Sites[Longitude],$A82),
", SRSName:  ",CHAR(34),LatLonDatum,CHAR(34),"}"))</f>
        <v>#REF!</v>
      </c>
      <c r="M82" t="e">
        <f>IF(INDEX(SamplingFeatures[Sampling Feature Type],$A82)&lt;&gt;"Specimen","",
CONCATENATE("  - &amp;SpecimenID",TEXT(SUMPRODUCT(--($M$3:$M81&lt;&gt;"")),"0000"),
" {","SamplingFeatureID:  *SamplingFeatureID",TEXT($A82,"0000"),
", SpecimenTypeCV:  ",CHAR(34),INDEX(Specimens[Specimen Type],$A82),CHAR(34),
", SpecimenMediumCV:  ",INDEX(Specimens[Specimen Medium],$A82),
", IsFieldSpecimen:  ",CHAR(34),INDEX(Specimens[Is Field Specimen?],$A82),CHAR(34),"}"))</f>
        <v>#REF!</v>
      </c>
      <c r="N82" t="e">
        <f>IF(COUNTA(SpatialOffsets[])=0,"", IF(INDEX(SpatialOffsets[Spatial Offset Type],$A82)="","",
CONCATENATE("  - &amp;SpatialOffsetID",TEXT($A82,"0000"),
" {","SpatialOffsetTypeCV:  ",CHAR(34),INDEX(SpatialOffsets[Spatial Offset Type],$A82),CHAR(34),
", Offset1Value:  ",INDEX(SpatialOffsets[Offset 1 Value],$A82),
", Offset1UnitID:  ",CHAR(34),INDEX(SpatialOffsets[Offset 1 Unit],$A82),CHAR(34),
", Offset2Value:  ",INDEX(SpatialOffsets[Offset 2 Value],$A82),
", Offset2UnitID:  ",CHAR(34),INDEX(SpatialOffsets[Offset 2 Unit],$A82),CHAR(34),
", Offset3Value:  ",INDEX(SpatialOffsets[Offset 3 Value],$A82),
", Offset3UnitID:  ",CHAR(34),INDEX(SpatialOffsets[Offset 3 Unit],$A82),CHAR(34),,"}")))</f>
        <v>#REF!</v>
      </c>
      <c r="O82" t="e">
        <f>IF(COUNTA(RelatedFeatures[])=0,"", IF(INDEX(RelatedFeatures[First Sampling Feature Code],$A82)="","",
CONCATENATE("  - &amp;RelationID",TEXT($A82,"0000"),
" {","SamplingFeatureID:  *SamplingFeatureID",TEXT(MATCH(INDEX(RelatedFeatures[First Sampling Feature Code],$A82),SamplingFeatures[Feature Code],0),"0000"),
", RelationshipTypeCV:  ",CHAR(34),INDEX(RelatedFeatures[Relationship Type],$A82),CHAR(34),
", RelatedFeatureID: *SamplingFeatureID",TEXT(MATCH(INDEX(RelatedFeatures[Second Sampling Feature Code],$A82),SamplingFeatures[Feature Code],0),"0000"),
", SpatialOffsetID:  ",IF(INDEX(RelatedFeatures[Offset Number],$A82)="","",CONCATENATE("*SpatialOffsetID",TEXT(INDEX(RelatedFeatures[Offset Number],$A82),"0000"))),"}")))</f>
        <v>#REF!</v>
      </c>
      <c r="P82" t="e">
        <f>IF(INDEX(Methods[Method Type],$A82)="","",
CONCATENATE("  - &amp;MethodID",TEXT($A82,"0000"),
" {","MethodTypeCV:  ",CHAR(34),INDEX(Methods[Method Type],$A82),CHAR(34),
", MethodCode:  ",CHAR(34),INDEX(Methods[Method Code],$A82),CHAR(34),
", MethodName:  ",CHAR(34),INDEX(Methods[Method Name],$A82),CHAR(34),
", MethodDescription:  ",CHAR(34),INDEX(Methods[Method Description],$A82),CHAR(34),
", MethodLink:  ",CHAR(34),INDEX(Methods[Method Link],$A82),CHAR(34),
", OrganizationID: *OrganizationID",TEXT(MATCH(INDEX(Methods[Organization Name],$A82),Organizations[Organization Name],0),"0000"),"}"))</f>
        <v>#REF!</v>
      </c>
      <c r="Q82" t="e">
        <f>IF(INDEX(Variables[Variable Type],$A82)="","",
CONCATENATE("  - &amp;VariableID",TEXT($A82,"0000"),
" {","VariableTypeCV:  ",CHAR(34),INDEX(Variables[Variable Type],$A82),CHAR(34),
", VariableCode:  ",CHAR(34),INDEX(Variables[Variable Code],$A82),CHAR(34),
", VariableNameCV:  ",CHAR(34),INDEX(Variables[Variable Name],$A82),CHAR(34),
", VariableDefinition:  ",CHAR(34),INDEX(Variables[Variable Definition],$A82),CHAR(34),
", SpecciationCV:  ",CHAR(34),INDEX(Variables[Speciation],$A82),CHAR(34),
", NoDataValue:  ",CHAR(34),INDEX(Variables[No Data Value],$A82),CHAR(34),"}"))</f>
        <v>#REF!</v>
      </c>
    </row>
    <row r="83" spans="1:17" x14ac:dyDescent="0.25">
      <c r="A83">
        <v>80</v>
      </c>
      <c r="D83" t="e">
        <f>IF(INDEX(People[First Name],$A83)="","",
CONCATENATE("  - &amp;PersonID",TEXT($A83,"0000"),
" {","PersonFirstName:  ",CHAR(34),INDEX(People[First Name],$A83),CHAR(34),
", PersonMiddleName:  ",CHAR(34),INDEX(People[Middle Name],$A83),CHAR(34),
", PersonLastName:  ",CHAR(34),INDEX(People[Last Name],$A83),CHAR(34),"}"))</f>
        <v>#REF!</v>
      </c>
      <c r="E83" t="e">
        <f>IF(INDEX(Organizations[Organization Type '[CV']],$A83)="","",
CONCATENATE("  - &amp;OrganizationID",TEXT($A83,"0000"),
" {","OrganizationTypeCV:  ",CHAR(34),INDEX(Organizations[Organization Type '[CV']],$A83),CHAR(34),
", OrganizationCode:  ",CHAR(34),INDEX(Organizations[Organization Code],$A83),CHAR(34),
", OrganizationName:  ",CHAR(34),INDEX(Organizations[Organization Name],$A83),CHAR(34),
", OrganizationDescription:  ",CHAR(34),INDEX(Organizations[Organization Description],$A83),CHAR(34),
", OrganizationLink:  ",CHAR(34),INDEX(Organizations[Organization Link],$A83),CHAR(34),"}"))</f>
        <v>#REF!</v>
      </c>
      <c r="F83" t="e">
        <f>IF(INDEX(People[First Name],$A83)="","",
CONCATENATE("  - &amp;AffiliationID",TEXT($A83,"0000"),
" {PersonID: *PersonID",TEXT($A83,"0000"),
", OrganizationID: *OrganizationID",TEXT(MATCH(INDEX(People[Organization Name],$A83),Organizations[Organization Name],0),"0000"),
", IsPrimaryOrganizationContact: , AffiliationStartDate: , AffiliationEndDate: , PrimaryPhone: ",
", PrimaryEmail: ",CHAR(34),INDEX(People[Primary Email],$A83),CHAR(34),
", PrimaryAddress: ",CHAR(34),INDEX(People[Primary Address],$A83),CHAR(34),
", PersonLink: }"))</f>
        <v>#REF!</v>
      </c>
      <c r="H83" t="e">
        <f>IF(COUNTA(CitationInformation)=0,"",IF(INDEX(AuthorList[Author Name],$A83)="","",
CONCATENATE("  - &amp;AuthorListID",TEXT($A83,"0000"),
"  {CitationID: *CitationID0001",
", PersonID: *PersonID",TEXT(MATCH(INDEX(AuthorList[Author Name],$A83),People[Full Name],0),"0000"),
", AuthorOrder: ",INDEX(AuthorList[Author Number],$A83),"}")))</f>
        <v>#REF!</v>
      </c>
      <c r="K83" t="e">
        <f>IF(INDEX(SamplingFeatures[Feature Code],$A83)="","",
CONCATENATE("  - &amp;SamplingFeatureID",TEXT($A83,"0000"),
" {","SamplingFeatureUUID:  ",CHAR(34),INDEX(SamplingFeatures[Sampling Feature UUID],$A83),CHAR(34),
", SamplingFeatureTypeCV:  ",CHAR(34),INDEX(SamplingFeatures[Sampling Feature Type],$A83),CHAR(34),
", SamplingFeatureCode:  ",CHAR(34),INDEX(SamplingFeatures[Feature Code],$A83),CHAR(34),
", SamplingFeatureName:  ",CHAR(34),INDEX(SamplingFeatures[Feature Name],$A83),CHAR(34),
", SamplingFeatureDescription:  ",CHAR(34),INDEX(SamplingFeatures[Feature Description],$A83),CHAR(34),
", SamplingFeatureGeotypeCV:  ",CHAR(34),INDEX(SamplingFeatures[Feature Geo Type],$A83),CHAR(34),
", FeatureGeometry:  ",CHAR(34),INDEX(SamplingFeatures[Feature Geometry],$A83),CHAR(34),
", Elevation_m:  ",CHAR(34),INDEX(SamplingFeatures[Elevation_m],$A83),CHAR(34),
", ElevationDatumCV:  ",CHAR(34),ElevationDatum,CHAR(34),"}"))</f>
        <v>#REF!</v>
      </c>
      <c r="L83" t="e">
        <f>IF(INDEX(SamplingFeatures[Sampling Feature Type],$A83)&lt;&gt;"Site","",
CONCATENATE("  - &amp;SiteID",TEXT(SUMPRODUCT(--($L$3:$L82&lt;&gt;"")),"0000"),
" {","SamplingFeatureID:  *SamplingFeatureID",TEXT($A83,"0000"),
", SiteTypeCV:  ",CHAR(34),INDEX(Sites[Site Type],$A83),CHAR(34),
", Latitude:  ",INDEX(Sites[Latitude],$A83),
", Longitude:  ",INDEX(Sites[Longitude],$A83),
", SRSName:  ",CHAR(34),LatLonDatum,CHAR(34),"}"))</f>
        <v>#REF!</v>
      </c>
      <c r="M83" t="e">
        <f>IF(INDEX(SamplingFeatures[Sampling Feature Type],$A83)&lt;&gt;"Specimen","",
CONCATENATE("  - &amp;SpecimenID",TEXT(SUMPRODUCT(--($M$3:$M82&lt;&gt;"")),"0000"),
" {","SamplingFeatureID:  *SamplingFeatureID",TEXT($A83,"0000"),
", SpecimenTypeCV:  ",CHAR(34),INDEX(Specimens[Specimen Type],$A83),CHAR(34),
", SpecimenMediumCV:  ",INDEX(Specimens[Specimen Medium],$A83),
", IsFieldSpecimen:  ",CHAR(34),INDEX(Specimens[Is Field Specimen?],$A83),CHAR(34),"}"))</f>
        <v>#REF!</v>
      </c>
      <c r="N83" t="e">
        <f>IF(COUNTA(SpatialOffsets[])=0,"", IF(INDEX(SpatialOffsets[Spatial Offset Type],$A83)="","",
CONCATENATE("  - &amp;SpatialOffsetID",TEXT($A83,"0000"),
" {","SpatialOffsetTypeCV:  ",CHAR(34),INDEX(SpatialOffsets[Spatial Offset Type],$A83),CHAR(34),
", Offset1Value:  ",INDEX(SpatialOffsets[Offset 1 Value],$A83),
", Offset1UnitID:  ",CHAR(34),INDEX(SpatialOffsets[Offset 1 Unit],$A83),CHAR(34),
", Offset2Value:  ",INDEX(SpatialOffsets[Offset 2 Value],$A83),
", Offset2UnitID:  ",CHAR(34),INDEX(SpatialOffsets[Offset 2 Unit],$A83),CHAR(34),
", Offset3Value:  ",INDEX(SpatialOffsets[Offset 3 Value],$A83),
", Offset3UnitID:  ",CHAR(34),INDEX(SpatialOffsets[Offset 3 Unit],$A83),CHAR(34),,"}")))</f>
        <v>#REF!</v>
      </c>
      <c r="O83" t="e">
        <f>IF(COUNTA(RelatedFeatures[])=0,"", IF(INDEX(RelatedFeatures[First Sampling Feature Code],$A83)="","",
CONCATENATE("  - &amp;RelationID",TEXT($A83,"0000"),
" {","SamplingFeatureID:  *SamplingFeatureID",TEXT(MATCH(INDEX(RelatedFeatures[First Sampling Feature Code],$A83),SamplingFeatures[Feature Code],0),"0000"),
", RelationshipTypeCV:  ",CHAR(34),INDEX(RelatedFeatures[Relationship Type],$A83),CHAR(34),
", RelatedFeatureID: *SamplingFeatureID",TEXT(MATCH(INDEX(RelatedFeatures[Second Sampling Feature Code],$A83),SamplingFeatures[Feature Code],0),"0000"),
", SpatialOffsetID:  ",IF(INDEX(RelatedFeatures[Offset Number],$A83)="","",CONCATENATE("*SpatialOffsetID",TEXT(INDEX(RelatedFeatures[Offset Number],$A83),"0000"))),"}")))</f>
        <v>#REF!</v>
      </c>
      <c r="P83" t="e">
        <f>IF(INDEX(Methods[Method Type],$A83)="","",
CONCATENATE("  - &amp;MethodID",TEXT($A83,"0000"),
" {","MethodTypeCV:  ",CHAR(34),INDEX(Methods[Method Type],$A83),CHAR(34),
", MethodCode:  ",CHAR(34),INDEX(Methods[Method Code],$A83),CHAR(34),
", MethodName:  ",CHAR(34),INDEX(Methods[Method Name],$A83),CHAR(34),
", MethodDescription:  ",CHAR(34),INDEX(Methods[Method Description],$A83),CHAR(34),
", MethodLink:  ",CHAR(34),INDEX(Methods[Method Link],$A83),CHAR(34),
", OrganizationID: *OrganizationID",TEXT(MATCH(INDEX(Methods[Organization Name],$A83),Organizations[Organization Name],0),"0000"),"}"))</f>
        <v>#REF!</v>
      </c>
      <c r="Q83" t="e">
        <f>IF(INDEX(Variables[Variable Type],$A83)="","",
CONCATENATE("  - &amp;VariableID",TEXT($A83,"0000"),
" {","VariableTypeCV:  ",CHAR(34),INDEX(Variables[Variable Type],$A83),CHAR(34),
", VariableCode:  ",CHAR(34),INDEX(Variables[Variable Code],$A83),CHAR(34),
", VariableNameCV:  ",CHAR(34),INDEX(Variables[Variable Name],$A83),CHAR(34),
", VariableDefinition:  ",CHAR(34),INDEX(Variables[Variable Definition],$A83),CHAR(34),
", SpecciationCV:  ",CHAR(34),INDEX(Variables[Speciation],$A83),CHAR(34),
", NoDataValue:  ",CHAR(34),INDEX(Variables[No Data Value],$A83),CHAR(34),"}"))</f>
        <v>#REF!</v>
      </c>
    </row>
    <row r="84" spans="1:17" x14ac:dyDescent="0.25">
      <c r="A84">
        <v>81</v>
      </c>
      <c r="D84" t="e">
        <f>IF(INDEX(People[First Name],$A84)="","",
CONCATENATE("  - &amp;PersonID",TEXT($A84,"0000"),
" {","PersonFirstName:  ",CHAR(34),INDEX(People[First Name],$A84),CHAR(34),
", PersonMiddleName:  ",CHAR(34),INDEX(People[Middle Name],$A84),CHAR(34),
", PersonLastName:  ",CHAR(34),INDEX(People[Last Name],$A84),CHAR(34),"}"))</f>
        <v>#REF!</v>
      </c>
      <c r="E84" t="e">
        <f>IF(INDEX(Organizations[Organization Type '[CV']],$A84)="","",
CONCATENATE("  - &amp;OrganizationID",TEXT($A84,"0000"),
" {","OrganizationTypeCV:  ",CHAR(34),INDEX(Organizations[Organization Type '[CV']],$A84),CHAR(34),
", OrganizationCode:  ",CHAR(34),INDEX(Organizations[Organization Code],$A84),CHAR(34),
", OrganizationName:  ",CHAR(34),INDEX(Organizations[Organization Name],$A84),CHAR(34),
", OrganizationDescription:  ",CHAR(34),INDEX(Organizations[Organization Description],$A84),CHAR(34),
", OrganizationLink:  ",CHAR(34),INDEX(Organizations[Organization Link],$A84),CHAR(34),"}"))</f>
        <v>#REF!</v>
      </c>
      <c r="F84" t="e">
        <f>IF(INDEX(People[First Name],$A84)="","",
CONCATENATE("  - &amp;AffiliationID",TEXT($A84,"0000"),
" {PersonID: *PersonID",TEXT($A84,"0000"),
", OrganizationID: *OrganizationID",TEXT(MATCH(INDEX(People[Organization Name],$A84),Organizations[Organization Name],0),"0000"),
", IsPrimaryOrganizationContact: , AffiliationStartDate: , AffiliationEndDate: , PrimaryPhone: ",
", PrimaryEmail: ",CHAR(34),INDEX(People[Primary Email],$A84),CHAR(34),
", PrimaryAddress: ",CHAR(34),INDEX(People[Primary Address],$A84),CHAR(34),
", PersonLink: }"))</f>
        <v>#REF!</v>
      </c>
      <c r="H84" t="e">
        <f>IF(COUNTA(CitationInformation)=0,"",IF(INDEX(AuthorList[Author Name],$A84)="","",
CONCATENATE("  - &amp;AuthorListID",TEXT($A84,"0000"),
"  {CitationID: *CitationID0001",
", PersonID: *PersonID",TEXT(MATCH(INDEX(AuthorList[Author Name],$A84),People[Full Name],0),"0000"),
", AuthorOrder: ",INDEX(AuthorList[Author Number],$A84),"}")))</f>
        <v>#REF!</v>
      </c>
      <c r="K84" t="e">
        <f>IF(INDEX(SamplingFeatures[Feature Code],$A84)="","",
CONCATENATE("  - &amp;SamplingFeatureID",TEXT($A84,"0000"),
" {","SamplingFeatureUUID:  ",CHAR(34),INDEX(SamplingFeatures[Sampling Feature UUID],$A84),CHAR(34),
", SamplingFeatureTypeCV:  ",CHAR(34),INDEX(SamplingFeatures[Sampling Feature Type],$A84),CHAR(34),
", SamplingFeatureCode:  ",CHAR(34),INDEX(SamplingFeatures[Feature Code],$A84),CHAR(34),
", SamplingFeatureName:  ",CHAR(34),INDEX(SamplingFeatures[Feature Name],$A84),CHAR(34),
", SamplingFeatureDescription:  ",CHAR(34),INDEX(SamplingFeatures[Feature Description],$A84),CHAR(34),
", SamplingFeatureGeotypeCV:  ",CHAR(34),INDEX(SamplingFeatures[Feature Geo Type],$A84),CHAR(34),
", FeatureGeometry:  ",CHAR(34),INDEX(SamplingFeatures[Feature Geometry],$A84),CHAR(34),
", Elevation_m:  ",CHAR(34),INDEX(SamplingFeatures[Elevation_m],$A84),CHAR(34),
", ElevationDatumCV:  ",CHAR(34),ElevationDatum,CHAR(34),"}"))</f>
        <v>#REF!</v>
      </c>
      <c r="L84" t="e">
        <f>IF(INDEX(SamplingFeatures[Sampling Feature Type],$A84)&lt;&gt;"Site","",
CONCATENATE("  - &amp;SiteID",TEXT(SUMPRODUCT(--($L$3:$L83&lt;&gt;"")),"0000"),
" {","SamplingFeatureID:  *SamplingFeatureID",TEXT($A84,"0000"),
", SiteTypeCV:  ",CHAR(34),INDEX(Sites[Site Type],$A84),CHAR(34),
", Latitude:  ",INDEX(Sites[Latitude],$A84),
", Longitude:  ",INDEX(Sites[Longitude],$A84),
", SRSName:  ",CHAR(34),LatLonDatum,CHAR(34),"}"))</f>
        <v>#REF!</v>
      </c>
      <c r="M84" t="e">
        <f>IF(INDEX(SamplingFeatures[Sampling Feature Type],$A84)&lt;&gt;"Specimen","",
CONCATENATE("  - &amp;SpecimenID",TEXT(SUMPRODUCT(--($M$3:$M83&lt;&gt;"")),"0000"),
" {","SamplingFeatureID:  *SamplingFeatureID",TEXT($A84,"0000"),
", SpecimenTypeCV:  ",CHAR(34),INDEX(Specimens[Specimen Type],$A84),CHAR(34),
", SpecimenMediumCV:  ",INDEX(Specimens[Specimen Medium],$A84),
", IsFieldSpecimen:  ",CHAR(34),INDEX(Specimens[Is Field Specimen?],$A84),CHAR(34),"}"))</f>
        <v>#REF!</v>
      </c>
      <c r="N84" t="e">
        <f>IF(COUNTA(SpatialOffsets[])=0,"", IF(INDEX(SpatialOffsets[Spatial Offset Type],$A84)="","",
CONCATENATE("  - &amp;SpatialOffsetID",TEXT($A84,"0000"),
" {","SpatialOffsetTypeCV:  ",CHAR(34),INDEX(SpatialOffsets[Spatial Offset Type],$A84),CHAR(34),
", Offset1Value:  ",INDEX(SpatialOffsets[Offset 1 Value],$A84),
", Offset1UnitID:  ",CHAR(34),INDEX(SpatialOffsets[Offset 1 Unit],$A84),CHAR(34),
", Offset2Value:  ",INDEX(SpatialOffsets[Offset 2 Value],$A84),
", Offset2UnitID:  ",CHAR(34),INDEX(SpatialOffsets[Offset 2 Unit],$A84),CHAR(34),
", Offset3Value:  ",INDEX(SpatialOffsets[Offset 3 Value],$A84),
", Offset3UnitID:  ",CHAR(34),INDEX(SpatialOffsets[Offset 3 Unit],$A84),CHAR(34),,"}")))</f>
        <v>#REF!</v>
      </c>
      <c r="O84" t="e">
        <f>IF(COUNTA(RelatedFeatures[])=0,"", IF(INDEX(RelatedFeatures[First Sampling Feature Code],$A84)="","",
CONCATENATE("  - &amp;RelationID",TEXT($A84,"0000"),
" {","SamplingFeatureID:  *SamplingFeatureID",TEXT(MATCH(INDEX(RelatedFeatures[First Sampling Feature Code],$A84),SamplingFeatures[Feature Code],0),"0000"),
", RelationshipTypeCV:  ",CHAR(34),INDEX(RelatedFeatures[Relationship Type],$A84),CHAR(34),
", RelatedFeatureID: *SamplingFeatureID",TEXT(MATCH(INDEX(RelatedFeatures[Second Sampling Feature Code],$A84),SamplingFeatures[Feature Code],0),"0000"),
", SpatialOffsetID:  ",IF(INDEX(RelatedFeatures[Offset Number],$A84)="","",CONCATENATE("*SpatialOffsetID",TEXT(INDEX(RelatedFeatures[Offset Number],$A84),"0000"))),"}")))</f>
        <v>#REF!</v>
      </c>
      <c r="P84" t="e">
        <f>IF(INDEX(Methods[Method Type],$A84)="","",
CONCATENATE("  - &amp;MethodID",TEXT($A84,"0000"),
" {","MethodTypeCV:  ",CHAR(34),INDEX(Methods[Method Type],$A84),CHAR(34),
", MethodCode:  ",CHAR(34),INDEX(Methods[Method Code],$A84),CHAR(34),
", MethodName:  ",CHAR(34),INDEX(Methods[Method Name],$A84),CHAR(34),
", MethodDescription:  ",CHAR(34),INDEX(Methods[Method Description],$A84),CHAR(34),
", MethodLink:  ",CHAR(34),INDEX(Methods[Method Link],$A84),CHAR(34),
", OrganizationID: *OrganizationID",TEXT(MATCH(INDEX(Methods[Organization Name],$A84),Organizations[Organization Name],0),"0000"),"}"))</f>
        <v>#REF!</v>
      </c>
      <c r="Q84" t="e">
        <f>IF(INDEX(Variables[Variable Type],$A84)="","",
CONCATENATE("  - &amp;VariableID",TEXT($A84,"0000"),
" {","VariableTypeCV:  ",CHAR(34),INDEX(Variables[Variable Type],$A84),CHAR(34),
", VariableCode:  ",CHAR(34),INDEX(Variables[Variable Code],$A84),CHAR(34),
", VariableNameCV:  ",CHAR(34),INDEX(Variables[Variable Name],$A84),CHAR(34),
", VariableDefinition:  ",CHAR(34),INDEX(Variables[Variable Definition],$A84),CHAR(34),
", SpecciationCV:  ",CHAR(34),INDEX(Variables[Speciation],$A84),CHAR(34),
", NoDataValue:  ",CHAR(34),INDEX(Variables[No Data Value],$A84),CHAR(34),"}"))</f>
        <v>#REF!</v>
      </c>
    </row>
    <row r="85" spans="1:17" x14ac:dyDescent="0.25">
      <c r="A85">
        <v>82</v>
      </c>
      <c r="D85" t="e">
        <f>IF(INDEX(People[First Name],$A85)="","",
CONCATENATE("  - &amp;PersonID",TEXT($A85,"0000"),
" {","PersonFirstName:  ",CHAR(34),INDEX(People[First Name],$A85),CHAR(34),
", PersonMiddleName:  ",CHAR(34),INDEX(People[Middle Name],$A85),CHAR(34),
", PersonLastName:  ",CHAR(34),INDEX(People[Last Name],$A85),CHAR(34),"}"))</f>
        <v>#REF!</v>
      </c>
      <c r="E85" t="e">
        <f>IF(INDEX(Organizations[Organization Type '[CV']],$A85)="","",
CONCATENATE("  - &amp;OrganizationID",TEXT($A85,"0000"),
" {","OrganizationTypeCV:  ",CHAR(34),INDEX(Organizations[Organization Type '[CV']],$A85),CHAR(34),
", OrganizationCode:  ",CHAR(34),INDEX(Organizations[Organization Code],$A85),CHAR(34),
", OrganizationName:  ",CHAR(34),INDEX(Organizations[Organization Name],$A85),CHAR(34),
", OrganizationDescription:  ",CHAR(34),INDEX(Organizations[Organization Description],$A85),CHAR(34),
", OrganizationLink:  ",CHAR(34),INDEX(Organizations[Organization Link],$A85),CHAR(34),"}"))</f>
        <v>#REF!</v>
      </c>
      <c r="F85" t="e">
        <f>IF(INDEX(People[First Name],$A85)="","",
CONCATENATE("  - &amp;AffiliationID",TEXT($A85,"0000"),
" {PersonID: *PersonID",TEXT($A85,"0000"),
", OrganizationID: *OrganizationID",TEXT(MATCH(INDEX(People[Organization Name],$A85),Organizations[Organization Name],0),"0000"),
", IsPrimaryOrganizationContact: , AffiliationStartDate: , AffiliationEndDate: , PrimaryPhone: ",
", PrimaryEmail: ",CHAR(34),INDEX(People[Primary Email],$A85),CHAR(34),
", PrimaryAddress: ",CHAR(34),INDEX(People[Primary Address],$A85),CHAR(34),
", PersonLink: }"))</f>
        <v>#REF!</v>
      </c>
      <c r="H85" t="e">
        <f>IF(COUNTA(CitationInformation)=0,"",IF(INDEX(AuthorList[Author Name],$A85)="","",
CONCATENATE("  - &amp;AuthorListID",TEXT($A85,"0000"),
"  {CitationID: *CitationID0001",
", PersonID: *PersonID",TEXT(MATCH(INDEX(AuthorList[Author Name],$A85),People[Full Name],0),"0000"),
", AuthorOrder: ",INDEX(AuthorList[Author Number],$A85),"}")))</f>
        <v>#REF!</v>
      </c>
      <c r="K85" t="e">
        <f>IF(INDEX(SamplingFeatures[Feature Code],$A85)="","",
CONCATENATE("  - &amp;SamplingFeatureID",TEXT($A85,"0000"),
" {","SamplingFeatureUUID:  ",CHAR(34),INDEX(SamplingFeatures[Sampling Feature UUID],$A85),CHAR(34),
", SamplingFeatureTypeCV:  ",CHAR(34),INDEX(SamplingFeatures[Sampling Feature Type],$A85),CHAR(34),
", SamplingFeatureCode:  ",CHAR(34),INDEX(SamplingFeatures[Feature Code],$A85),CHAR(34),
", SamplingFeatureName:  ",CHAR(34),INDEX(SamplingFeatures[Feature Name],$A85),CHAR(34),
", SamplingFeatureDescription:  ",CHAR(34),INDEX(SamplingFeatures[Feature Description],$A85),CHAR(34),
", SamplingFeatureGeotypeCV:  ",CHAR(34),INDEX(SamplingFeatures[Feature Geo Type],$A85),CHAR(34),
", FeatureGeometry:  ",CHAR(34),INDEX(SamplingFeatures[Feature Geometry],$A85),CHAR(34),
", Elevation_m:  ",CHAR(34),INDEX(SamplingFeatures[Elevation_m],$A85),CHAR(34),
", ElevationDatumCV:  ",CHAR(34),ElevationDatum,CHAR(34),"}"))</f>
        <v>#REF!</v>
      </c>
      <c r="L85" t="e">
        <f>IF(INDEX(SamplingFeatures[Sampling Feature Type],$A85)&lt;&gt;"Site","",
CONCATENATE("  - &amp;SiteID",TEXT(SUMPRODUCT(--($L$3:$L84&lt;&gt;"")),"0000"),
" {","SamplingFeatureID:  *SamplingFeatureID",TEXT($A85,"0000"),
", SiteTypeCV:  ",CHAR(34),INDEX(Sites[Site Type],$A85),CHAR(34),
", Latitude:  ",INDEX(Sites[Latitude],$A85),
", Longitude:  ",INDEX(Sites[Longitude],$A85),
", SRSName:  ",CHAR(34),LatLonDatum,CHAR(34),"}"))</f>
        <v>#REF!</v>
      </c>
      <c r="M85" t="e">
        <f>IF(INDEX(SamplingFeatures[Sampling Feature Type],$A85)&lt;&gt;"Specimen","",
CONCATENATE("  - &amp;SpecimenID",TEXT(SUMPRODUCT(--($M$3:$M84&lt;&gt;"")),"0000"),
" {","SamplingFeatureID:  *SamplingFeatureID",TEXT($A85,"0000"),
", SpecimenTypeCV:  ",CHAR(34),INDEX(Specimens[Specimen Type],$A85),CHAR(34),
", SpecimenMediumCV:  ",INDEX(Specimens[Specimen Medium],$A85),
", IsFieldSpecimen:  ",CHAR(34),INDEX(Specimens[Is Field Specimen?],$A85),CHAR(34),"}"))</f>
        <v>#REF!</v>
      </c>
      <c r="N85" t="e">
        <f>IF(COUNTA(SpatialOffsets[])=0,"", IF(INDEX(SpatialOffsets[Spatial Offset Type],$A85)="","",
CONCATENATE("  - &amp;SpatialOffsetID",TEXT($A85,"0000"),
" {","SpatialOffsetTypeCV:  ",CHAR(34),INDEX(SpatialOffsets[Spatial Offset Type],$A85),CHAR(34),
", Offset1Value:  ",INDEX(SpatialOffsets[Offset 1 Value],$A85),
", Offset1UnitID:  ",CHAR(34),INDEX(SpatialOffsets[Offset 1 Unit],$A85),CHAR(34),
", Offset2Value:  ",INDEX(SpatialOffsets[Offset 2 Value],$A85),
", Offset2UnitID:  ",CHAR(34),INDEX(SpatialOffsets[Offset 2 Unit],$A85),CHAR(34),
", Offset3Value:  ",INDEX(SpatialOffsets[Offset 3 Value],$A85),
", Offset3UnitID:  ",CHAR(34),INDEX(SpatialOffsets[Offset 3 Unit],$A85),CHAR(34),,"}")))</f>
        <v>#REF!</v>
      </c>
      <c r="O85" t="e">
        <f>IF(COUNTA(RelatedFeatures[])=0,"", IF(INDEX(RelatedFeatures[First Sampling Feature Code],$A85)="","",
CONCATENATE("  - &amp;RelationID",TEXT($A85,"0000"),
" {","SamplingFeatureID:  *SamplingFeatureID",TEXT(MATCH(INDEX(RelatedFeatures[First Sampling Feature Code],$A85),SamplingFeatures[Feature Code],0),"0000"),
", RelationshipTypeCV:  ",CHAR(34),INDEX(RelatedFeatures[Relationship Type],$A85),CHAR(34),
", RelatedFeatureID: *SamplingFeatureID",TEXT(MATCH(INDEX(RelatedFeatures[Second Sampling Feature Code],$A85),SamplingFeatures[Feature Code],0),"0000"),
", SpatialOffsetID:  ",IF(INDEX(RelatedFeatures[Offset Number],$A85)="","",CONCATENATE("*SpatialOffsetID",TEXT(INDEX(RelatedFeatures[Offset Number],$A85),"0000"))),"}")))</f>
        <v>#REF!</v>
      </c>
      <c r="P85" t="e">
        <f>IF(INDEX(Methods[Method Type],$A85)="","",
CONCATENATE("  - &amp;MethodID",TEXT($A85,"0000"),
" {","MethodTypeCV:  ",CHAR(34),INDEX(Methods[Method Type],$A85),CHAR(34),
", MethodCode:  ",CHAR(34),INDEX(Methods[Method Code],$A85),CHAR(34),
", MethodName:  ",CHAR(34),INDEX(Methods[Method Name],$A85),CHAR(34),
", MethodDescription:  ",CHAR(34),INDEX(Methods[Method Description],$A85),CHAR(34),
", MethodLink:  ",CHAR(34),INDEX(Methods[Method Link],$A85),CHAR(34),
", OrganizationID: *OrganizationID",TEXT(MATCH(INDEX(Methods[Organization Name],$A85),Organizations[Organization Name],0),"0000"),"}"))</f>
        <v>#REF!</v>
      </c>
      <c r="Q85" t="e">
        <f>IF(INDEX(Variables[Variable Type],$A85)="","",
CONCATENATE("  - &amp;VariableID",TEXT($A85,"0000"),
" {","VariableTypeCV:  ",CHAR(34),INDEX(Variables[Variable Type],$A85),CHAR(34),
", VariableCode:  ",CHAR(34),INDEX(Variables[Variable Code],$A85),CHAR(34),
", VariableNameCV:  ",CHAR(34),INDEX(Variables[Variable Name],$A85),CHAR(34),
", VariableDefinition:  ",CHAR(34),INDEX(Variables[Variable Definition],$A85),CHAR(34),
", SpecciationCV:  ",CHAR(34),INDEX(Variables[Speciation],$A85),CHAR(34),
", NoDataValue:  ",CHAR(34),INDEX(Variables[No Data Value],$A85),CHAR(34),"}"))</f>
        <v>#REF!</v>
      </c>
    </row>
    <row r="86" spans="1:17" x14ac:dyDescent="0.25">
      <c r="A86">
        <v>83</v>
      </c>
      <c r="D86" t="e">
        <f>IF(INDEX(People[First Name],$A86)="","",
CONCATENATE("  - &amp;PersonID",TEXT($A86,"0000"),
" {","PersonFirstName:  ",CHAR(34),INDEX(People[First Name],$A86),CHAR(34),
", PersonMiddleName:  ",CHAR(34),INDEX(People[Middle Name],$A86),CHAR(34),
", PersonLastName:  ",CHAR(34),INDEX(People[Last Name],$A86),CHAR(34),"}"))</f>
        <v>#REF!</v>
      </c>
      <c r="E86" t="e">
        <f>IF(INDEX(Organizations[Organization Type '[CV']],$A86)="","",
CONCATENATE("  - &amp;OrganizationID",TEXT($A86,"0000"),
" {","OrganizationTypeCV:  ",CHAR(34),INDEX(Organizations[Organization Type '[CV']],$A86),CHAR(34),
", OrganizationCode:  ",CHAR(34),INDEX(Organizations[Organization Code],$A86),CHAR(34),
", OrganizationName:  ",CHAR(34),INDEX(Organizations[Organization Name],$A86),CHAR(34),
", OrganizationDescription:  ",CHAR(34),INDEX(Organizations[Organization Description],$A86),CHAR(34),
", OrganizationLink:  ",CHAR(34),INDEX(Organizations[Organization Link],$A86),CHAR(34),"}"))</f>
        <v>#REF!</v>
      </c>
      <c r="F86" t="e">
        <f>IF(INDEX(People[First Name],$A86)="","",
CONCATENATE("  - &amp;AffiliationID",TEXT($A86,"0000"),
" {PersonID: *PersonID",TEXT($A86,"0000"),
", OrganizationID: *OrganizationID",TEXT(MATCH(INDEX(People[Organization Name],$A86),Organizations[Organization Name],0),"0000"),
", IsPrimaryOrganizationContact: , AffiliationStartDate: , AffiliationEndDate: , PrimaryPhone: ",
", PrimaryEmail: ",CHAR(34),INDEX(People[Primary Email],$A86),CHAR(34),
", PrimaryAddress: ",CHAR(34),INDEX(People[Primary Address],$A86),CHAR(34),
", PersonLink: }"))</f>
        <v>#REF!</v>
      </c>
      <c r="H86" t="e">
        <f>IF(COUNTA(CitationInformation)=0,"",IF(INDEX(AuthorList[Author Name],$A86)="","",
CONCATENATE("  - &amp;AuthorListID",TEXT($A86,"0000"),
"  {CitationID: *CitationID0001",
", PersonID: *PersonID",TEXT(MATCH(INDEX(AuthorList[Author Name],$A86),People[Full Name],0),"0000"),
", AuthorOrder: ",INDEX(AuthorList[Author Number],$A86),"}")))</f>
        <v>#REF!</v>
      </c>
      <c r="K86" t="e">
        <f>IF(INDEX(SamplingFeatures[Feature Code],$A86)="","",
CONCATENATE("  - &amp;SamplingFeatureID",TEXT($A86,"0000"),
" {","SamplingFeatureUUID:  ",CHAR(34),INDEX(SamplingFeatures[Sampling Feature UUID],$A86),CHAR(34),
", SamplingFeatureTypeCV:  ",CHAR(34),INDEX(SamplingFeatures[Sampling Feature Type],$A86),CHAR(34),
", SamplingFeatureCode:  ",CHAR(34),INDEX(SamplingFeatures[Feature Code],$A86),CHAR(34),
", SamplingFeatureName:  ",CHAR(34),INDEX(SamplingFeatures[Feature Name],$A86),CHAR(34),
", SamplingFeatureDescription:  ",CHAR(34),INDEX(SamplingFeatures[Feature Description],$A86),CHAR(34),
", SamplingFeatureGeotypeCV:  ",CHAR(34),INDEX(SamplingFeatures[Feature Geo Type],$A86),CHAR(34),
", FeatureGeometry:  ",CHAR(34),INDEX(SamplingFeatures[Feature Geometry],$A86),CHAR(34),
", Elevation_m:  ",CHAR(34),INDEX(SamplingFeatures[Elevation_m],$A86),CHAR(34),
", ElevationDatumCV:  ",CHAR(34),ElevationDatum,CHAR(34),"}"))</f>
        <v>#REF!</v>
      </c>
      <c r="L86" t="e">
        <f>IF(INDEX(SamplingFeatures[Sampling Feature Type],$A86)&lt;&gt;"Site","",
CONCATENATE("  - &amp;SiteID",TEXT(SUMPRODUCT(--($L$3:$L85&lt;&gt;"")),"0000"),
" {","SamplingFeatureID:  *SamplingFeatureID",TEXT($A86,"0000"),
", SiteTypeCV:  ",CHAR(34),INDEX(Sites[Site Type],$A86),CHAR(34),
", Latitude:  ",INDEX(Sites[Latitude],$A86),
", Longitude:  ",INDEX(Sites[Longitude],$A86),
", SRSName:  ",CHAR(34),LatLonDatum,CHAR(34),"}"))</f>
        <v>#REF!</v>
      </c>
      <c r="M86" t="e">
        <f>IF(INDEX(SamplingFeatures[Sampling Feature Type],$A86)&lt;&gt;"Specimen","",
CONCATENATE("  - &amp;SpecimenID",TEXT(SUMPRODUCT(--($M$3:$M85&lt;&gt;"")),"0000"),
" {","SamplingFeatureID:  *SamplingFeatureID",TEXT($A86,"0000"),
", SpecimenTypeCV:  ",CHAR(34),INDEX(Specimens[Specimen Type],$A86),CHAR(34),
", SpecimenMediumCV:  ",INDEX(Specimens[Specimen Medium],$A86),
", IsFieldSpecimen:  ",CHAR(34),INDEX(Specimens[Is Field Specimen?],$A86),CHAR(34),"}"))</f>
        <v>#REF!</v>
      </c>
      <c r="N86" t="e">
        <f>IF(COUNTA(SpatialOffsets[])=0,"", IF(INDEX(SpatialOffsets[Spatial Offset Type],$A86)="","",
CONCATENATE("  - &amp;SpatialOffsetID",TEXT($A86,"0000"),
" {","SpatialOffsetTypeCV:  ",CHAR(34),INDEX(SpatialOffsets[Spatial Offset Type],$A86),CHAR(34),
", Offset1Value:  ",INDEX(SpatialOffsets[Offset 1 Value],$A86),
", Offset1UnitID:  ",CHAR(34),INDEX(SpatialOffsets[Offset 1 Unit],$A86),CHAR(34),
", Offset2Value:  ",INDEX(SpatialOffsets[Offset 2 Value],$A86),
", Offset2UnitID:  ",CHAR(34),INDEX(SpatialOffsets[Offset 2 Unit],$A86),CHAR(34),
", Offset3Value:  ",INDEX(SpatialOffsets[Offset 3 Value],$A86),
", Offset3UnitID:  ",CHAR(34),INDEX(SpatialOffsets[Offset 3 Unit],$A86),CHAR(34),,"}")))</f>
        <v>#REF!</v>
      </c>
      <c r="O86" t="e">
        <f>IF(COUNTA(RelatedFeatures[])=0,"", IF(INDEX(RelatedFeatures[First Sampling Feature Code],$A86)="","",
CONCATENATE("  - &amp;RelationID",TEXT($A86,"0000"),
" {","SamplingFeatureID:  *SamplingFeatureID",TEXT(MATCH(INDEX(RelatedFeatures[First Sampling Feature Code],$A86),SamplingFeatures[Feature Code],0),"0000"),
", RelationshipTypeCV:  ",CHAR(34),INDEX(RelatedFeatures[Relationship Type],$A86),CHAR(34),
", RelatedFeatureID: *SamplingFeatureID",TEXT(MATCH(INDEX(RelatedFeatures[Second Sampling Feature Code],$A86),SamplingFeatures[Feature Code],0),"0000"),
", SpatialOffsetID:  ",IF(INDEX(RelatedFeatures[Offset Number],$A86)="","",CONCATENATE("*SpatialOffsetID",TEXT(INDEX(RelatedFeatures[Offset Number],$A86),"0000"))),"}")))</f>
        <v>#REF!</v>
      </c>
      <c r="P86" t="e">
        <f>IF(INDEX(Methods[Method Type],$A86)="","",
CONCATENATE("  - &amp;MethodID",TEXT($A86,"0000"),
" {","MethodTypeCV:  ",CHAR(34),INDEX(Methods[Method Type],$A86),CHAR(34),
", MethodCode:  ",CHAR(34),INDEX(Methods[Method Code],$A86),CHAR(34),
", MethodName:  ",CHAR(34),INDEX(Methods[Method Name],$A86),CHAR(34),
", MethodDescription:  ",CHAR(34),INDEX(Methods[Method Description],$A86),CHAR(34),
", MethodLink:  ",CHAR(34),INDEX(Methods[Method Link],$A86),CHAR(34),
", OrganizationID: *OrganizationID",TEXT(MATCH(INDEX(Methods[Organization Name],$A86),Organizations[Organization Name],0),"0000"),"}"))</f>
        <v>#REF!</v>
      </c>
      <c r="Q86" t="e">
        <f>IF(INDEX(Variables[Variable Type],$A86)="","",
CONCATENATE("  - &amp;VariableID",TEXT($A86,"0000"),
" {","VariableTypeCV:  ",CHAR(34),INDEX(Variables[Variable Type],$A86),CHAR(34),
", VariableCode:  ",CHAR(34),INDEX(Variables[Variable Code],$A86),CHAR(34),
", VariableNameCV:  ",CHAR(34),INDEX(Variables[Variable Name],$A86),CHAR(34),
", VariableDefinition:  ",CHAR(34),INDEX(Variables[Variable Definition],$A86),CHAR(34),
", SpecciationCV:  ",CHAR(34),INDEX(Variables[Speciation],$A86),CHAR(34),
", NoDataValue:  ",CHAR(34),INDEX(Variables[No Data Value],$A86),CHAR(34),"}"))</f>
        <v>#REF!</v>
      </c>
    </row>
    <row r="87" spans="1:17" x14ac:dyDescent="0.25">
      <c r="A87">
        <v>84</v>
      </c>
      <c r="D87" t="e">
        <f>IF(INDEX(People[First Name],$A87)="","",
CONCATENATE("  - &amp;PersonID",TEXT($A87,"0000"),
" {","PersonFirstName:  ",CHAR(34),INDEX(People[First Name],$A87),CHAR(34),
", PersonMiddleName:  ",CHAR(34),INDEX(People[Middle Name],$A87),CHAR(34),
", PersonLastName:  ",CHAR(34),INDEX(People[Last Name],$A87),CHAR(34),"}"))</f>
        <v>#REF!</v>
      </c>
      <c r="E87" t="e">
        <f>IF(INDEX(Organizations[Organization Type '[CV']],$A87)="","",
CONCATENATE("  - &amp;OrganizationID",TEXT($A87,"0000"),
" {","OrganizationTypeCV:  ",CHAR(34),INDEX(Organizations[Organization Type '[CV']],$A87),CHAR(34),
", OrganizationCode:  ",CHAR(34),INDEX(Organizations[Organization Code],$A87),CHAR(34),
", OrganizationName:  ",CHAR(34),INDEX(Organizations[Organization Name],$A87),CHAR(34),
", OrganizationDescription:  ",CHAR(34),INDEX(Organizations[Organization Description],$A87),CHAR(34),
", OrganizationLink:  ",CHAR(34),INDEX(Organizations[Organization Link],$A87),CHAR(34),"}"))</f>
        <v>#REF!</v>
      </c>
      <c r="F87" t="e">
        <f>IF(INDEX(People[First Name],$A87)="","",
CONCATENATE("  - &amp;AffiliationID",TEXT($A87,"0000"),
" {PersonID: *PersonID",TEXT($A87,"0000"),
", OrganizationID: *OrganizationID",TEXT(MATCH(INDEX(People[Organization Name],$A87),Organizations[Organization Name],0),"0000"),
", IsPrimaryOrganizationContact: , AffiliationStartDate: , AffiliationEndDate: , PrimaryPhone: ",
", PrimaryEmail: ",CHAR(34),INDEX(People[Primary Email],$A87),CHAR(34),
", PrimaryAddress: ",CHAR(34),INDEX(People[Primary Address],$A87),CHAR(34),
", PersonLink: }"))</f>
        <v>#REF!</v>
      </c>
      <c r="H87" t="e">
        <f>IF(COUNTA(CitationInformation)=0,"",IF(INDEX(AuthorList[Author Name],$A87)="","",
CONCATENATE("  - &amp;AuthorListID",TEXT($A87,"0000"),
"  {CitationID: *CitationID0001",
", PersonID: *PersonID",TEXT(MATCH(INDEX(AuthorList[Author Name],$A87),People[Full Name],0),"0000"),
", AuthorOrder: ",INDEX(AuthorList[Author Number],$A87),"}")))</f>
        <v>#REF!</v>
      </c>
      <c r="K87" t="e">
        <f>IF(INDEX(SamplingFeatures[Feature Code],$A87)="","",
CONCATENATE("  - &amp;SamplingFeatureID",TEXT($A87,"0000"),
" {","SamplingFeatureUUID:  ",CHAR(34),INDEX(SamplingFeatures[Sampling Feature UUID],$A87),CHAR(34),
", SamplingFeatureTypeCV:  ",CHAR(34),INDEX(SamplingFeatures[Sampling Feature Type],$A87),CHAR(34),
", SamplingFeatureCode:  ",CHAR(34),INDEX(SamplingFeatures[Feature Code],$A87),CHAR(34),
", SamplingFeatureName:  ",CHAR(34),INDEX(SamplingFeatures[Feature Name],$A87),CHAR(34),
", SamplingFeatureDescription:  ",CHAR(34),INDEX(SamplingFeatures[Feature Description],$A87),CHAR(34),
", SamplingFeatureGeotypeCV:  ",CHAR(34),INDEX(SamplingFeatures[Feature Geo Type],$A87),CHAR(34),
", FeatureGeometry:  ",CHAR(34),INDEX(SamplingFeatures[Feature Geometry],$A87),CHAR(34),
", Elevation_m:  ",CHAR(34),INDEX(SamplingFeatures[Elevation_m],$A87),CHAR(34),
", ElevationDatumCV:  ",CHAR(34),ElevationDatum,CHAR(34),"}"))</f>
        <v>#REF!</v>
      </c>
      <c r="L87" t="e">
        <f>IF(INDEX(SamplingFeatures[Sampling Feature Type],$A87)&lt;&gt;"Site","",
CONCATENATE("  - &amp;SiteID",TEXT(SUMPRODUCT(--($L$3:$L86&lt;&gt;"")),"0000"),
" {","SamplingFeatureID:  *SamplingFeatureID",TEXT($A87,"0000"),
", SiteTypeCV:  ",CHAR(34),INDEX(Sites[Site Type],$A87),CHAR(34),
", Latitude:  ",INDEX(Sites[Latitude],$A87),
", Longitude:  ",INDEX(Sites[Longitude],$A87),
", SRSName:  ",CHAR(34),LatLonDatum,CHAR(34),"}"))</f>
        <v>#REF!</v>
      </c>
      <c r="M87" t="e">
        <f>IF(INDEX(SamplingFeatures[Sampling Feature Type],$A87)&lt;&gt;"Specimen","",
CONCATENATE("  - &amp;SpecimenID",TEXT(SUMPRODUCT(--($M$3:$M86&lt;&gt;"")),"0000"),
" {","SamplingFeatureID:  *SamplingFeatureID",TEXT($A87,"0000"),
", SpecimenTypeCV:  ",CHAR(34),INDEX(Specimens[Specimen Type],$A87),CHAR(34),
", SpecimenMediumCV:  ",INDEX(Specimens[Specimen Medium],$A87),
", IsFieldSpecimen:  ",CHAR(34),INDEX(Specimens[Is Field Specimen?],$A87),CHAR(34),"}"))</f>
        <v>#REF!</v>
      </c>
      <c r="N87" t="e">
        <f>IF(COUNTA(SpatialOffsets[])=0,"", IF(INDEX(SpatialOffsets[Spatial Offset Type],$A87)="","",
CONCATENATE("  - &amp;SpatialOffsetID",TEXT($A87,"0000"),
" {","SpatialOffsetTypeCV:  ",CHAR(34),INDEX(SpatialOffsets[Spatial Offset Type],$A87),CHAR(34),
", Offset1Value:  ",INDEX(SpatialOffsets[Offset 1 Value],$A87),
", Offset1UnitID:  ",CHAR(34),INDEX(SpatialOffsets[Offset 1 Unit],$A87),CHAR(34),
", Offset2Value:  ",INDEX(SpatialOffsets[Offset 2 Value],$A87),
", Offset2UnitID:  ",CHAR(34),INDEX(SpatialOffsets[Offset 2 Unit],$A87),CHAR(34),
", Offset3Value:  ",INDEX(SpatialOffsets[Offset 3 Value],$A87),
", Offset3UnitID:  ",CHAR(34),INDEX(SpatialOffsets[Offset 3 Unit],$A87),CHAR(34),,"}")))</f>
        <v>#REF!</v>
      </c>
      <c r="O87" t="e">
        <f>IF(COUNTA(RelatedFeatures[])=0,"", IF(INDEX(RelatedFeatures[First Sampling Feature Code],$A87)="","",
CONCATENATE("  - &amp;RelationID",TEXT($A87,"0000"),
" {","SamplingFeatureID:  *SamplingFeatureID",TEXT(MATCH(INDEX(RelatedFeatures[First Sampling Feature Code],$A87),SamplingFeatures[Feature Code],0),"0000"),
", RelationshipTypeCV:  ",CHAR(34),INDEX(RelatedFeatures[Relationship Type],$A87),CHAR(34),
", RelatedFeatureID: *SamplingFeatureID",TEXT(MATCH(INDEX(RelatedFeatures[Second Sampling Feature Code],$A87),SamplingFeatures[Feature Code],0),"0000"),
", SpatialOffsetID:  ",IF(INDEX(RelatedFeatures[Offset Number],$A87)="","",CONCATENATE("*SpatialOffsetID",TEXT(INDEX(RelatedFeatures[Offset Number],$A87),"0000"))),"}")))</f>
        <v>#REF!</v>
      </c>
      <c r="P87" t="e">
        <f>IF(INDEX(Methods[Method Type],$A87)="","",
CONCATENATE("  - &amp;MethodID",TEXT($A87,"0000"),
" {","MethodTypeCV:  ",CHAR(34),INDEX(Methods[Method Type],$A87),CHAR(34),
", MethodCode:  ",CHAR(34),INDEX(Methods[Method Code],$A87),CHAR(34),
", MethodName:  ",CHAR(34),INDEX(Methods[Method Name],$A87),CHAR(34),
", MethodDescription:  ",CHAR(34),INDEX(Methods[Method Description],$A87),CHAR(34),
", MethodLink:  ",CHAR(34),INDEX(Methods[Method Link],$A87),CHAR(34),
", OrganizationID: *OrganizationID",TEXT(MATCH(INDEX(Methods[Organization Name],$A87),Organizations[Organization Name],0),"0000"),"}"))</f>
        <v>#REF!</v>
      </c>
      <c r="Q87" t="e">
        <f>IF(INDEX(Variables[Variable Type],$A87)="","",
CONCATENATE("  - &amp;VariableID",TEXT($A87,"0000"),
" {","VariableTypeCV:  ",CHAR(34),INDEX(Variables[Variable Type],$A87),CHAR(34),
", VariableCode:  ",CHAR(34),INDEX(Variables[Variable Code],$A87),CHAR(34),
", VariableNameCV:  ",CHAR(34),INDEX(Variables[Variable Name],$A87),CHAR(34),
", VariableDefinition:  ",CHAR(34),INDEX(Variables[Variable Definition],$A87),CHAR(34),
", SpecciationCV:  ",CHAR(34),INDEX(Variables[Speciation],$A87),CHAR(34),
", NoDataValue:  ",CHAR(34),INDEX(Variables[No Data Value],$A87),CHAR(34),"}"))</f>
        <v>#REF!</v>
      </c>
    </row>
    <row r="88" spans="1:17" x14ac:dyDescent="0.25">
      <c r="A88">
        <v>85</v>
      </c>
      <c r="D88" t="e">
        <f>IF(INDEX(People[First Name],$A88)="","",
CONCATENATE("  - &amp;PersonID",TEXT($A88,"0000"),
" {","PersonFirstName:  ",CHAR(34),INDEX(People[First Name],$A88),CHAR(34),
", PersonMiddleName:  ",CHAR(34),INDEX(People[Middle Name],$A88),CHAR(34),
", PersonLastName:  ",CHAR(34),INDEX(People[Last Name],$A88),CHAR(34),"}"))</f>
        <v>#REF!</v>
      </c>
      <c r="E88" t="e">
        <f>IF(INDEX(Organizations[Organization Type '[CV']],$A88)="","",
CONCATENATE("  - &amp;OrganizationID",TEXT($A88,"0000"),
" {","OrganizationTypeCV:  ",CHAR(34),INDEX(Organizations[Organization Type '[CV']],$A88),CHAR(34),
", OrganizationCode:  ",CHAR(34),INDEX(Organizations[Organization Code],$A88),CHAR(34),
", OrganizationName:  ",CHAR(34),INDEX(Organizations[Organization Name],$A88),CHAR(34),
", OrganizationDescription:  ",CHAR(34),INDEX(Organizations[Organization Description],$A88),CHAR(34),
", OrganizationLink:  ",CHAR(34),INDEX(Organizations[Organization Link],$A88),CHAR(34),"}"))</f>
        <v>#REF!</v>
      </c>
      <c r="F88" t="e">
        <f>IF(INDEX(People[First Name],$A88)="","",
CONCATENATE("  - &amp;AffiliationID",TEXT($A88,"0000"),
" {PersonID: *PersonID",TEXT($A88,"0000"),
", OrganizationID: *OrganizationID",TEXT(MATCH(INDEX(People[Organization Name],$A88),Organizations[Organization Name],0),"0000"),
", IsPrimaryOrganizationContact: , AffiliationStartDate: , AffiliationEndDate: , PrimaryPhone: ",
", PrimaryEmail: ",CHAR(34),INDEX(People[Primary Email],$A88),CHAR(34),
", PrimaryAddress: ",CHAR(34),INDEX(People[Primary Address],$A88),CHAR(34),
", PersonLink: }"))</f>
        <v>#REF!</v>
      </c>
      <c r="H88" t="e">
        <f>IF(COUNTA(CitationInformation)=0,"",IF(INDEX(AuthorList[Author Name],$A88)="","",
CONCATENATE("  - &amp;AuthorListID",TEXT($A88,"0000"),
"  {CitationID: *CitationID0001",
", PersonID: *PersonID",TEXT(MATCH(INDEX(AuthorList[Author Name],$A88),People[Full Name],0),"0000"),
", AuthorOrder: ",INDEX(AuthorList[Author Number],$A88),"}")))</f>
        <v>#REF!</v>
      </c>
      <c r="K88" t="e">
        <f>IF(INDEX(SamplingFeatures[Feature Code],$A88)="","",
CONCATENATE("  - &amp;SamplingFeatureID",TEXT($A88,"0000"),
" {","SamplingFeatureUUID:  ",CHAR(34),INDEX(SamplingFeatures[Sampling Feature UUID],$A88),CHAR(34),
", SamplingFeatureTypeCV:  ",CHAR(34),INDEX(SamplingFeatures[Sampling Feature Type],$A88),CHAR(34),
", SamplingFeatureCode:  ",CHAR(34),INDEX(SamplingFeatures[Feature Code],$A88),CHAR(34),
", SamplingFeatureName:  ",CHAR(34),INDEX(SamplingFeatures[Feature Name],$A88),CHAR(34),
", SamplingFeatureDescription:  ",CHAR(34),INDEX(SamplingFeatures[Feature Description],$A88),CHAR(34),
", SamplingFeatureGeotypeCV:  ",CHAR(34),INDEX(SamplingFeatures[Feature Geo Type],$A88),CHAR(34),
", FeatureGeometry:  ",CHAR(34),INDEX(SamplingFeatures[Feature Geometry],$A88),CHAR(34),
", Elevation_m:  ",CHAR(34),INDEX(SamplingFeatures[Elevation_m],$A88),CHAR(34),
", ElevationDatumCV:  ",CHAR(34),ElevationDatum,CHAR(34),"}"))</f>
        <v>#REF!</v>
      </c>
      <c r="L88" t="e">
        <f>IF(INDEX(SamplingFeatures[Sampling Feature Type],$A88)&lt;&gt;"Site","",
CONCATENATE("  - &amp;SiteID",TEXT(SUMPRODUCT(--($L$3:$L87&lt;&gt;"")),"0000"),
" {","SamplingFeatureID:  *SamplingFeatureID",TEXT($A88,"0000"),
", SiteTypeCV:  ",CHAR(34),INDEX(Sites[Site Type],$A88),CHAR(34),
", Latitude:  ",INDEX(Sites[Latitude],$A88),
", Longitude:  ",INDEX(Sites[Longitude],$A88),
", SRSName:  ",CHAR(34),LatLonDatum,CHAR(34),"}"))</f>
        <v>#REF!</v>
      </c>
      <c r="M88" t="e">
        <f>IF(INDEX(SamplingFeatures[Sampling Feature Type],$A88)&lt;&gt;"Specimen","",
CONCATENATE("  - &amp;SpecimenID",TEXT(SUMPRODUCT(--($M$3:$M87&lt;&gt;"")),"0000"),
" {","SamplingFeatureID:  *SamplingFeatureID",TEXT($A88,"0000"),
", SpecimenTypeCV:  ",CHAR(34),INDEX(Specimens[Specimen Type],$A88),CHAR(34),
", SpecimenMediumCV:  ",INDEX(Specimens[Specimen Medium],$A88),
", IsFieldSpecimen:  ",CHAR(34),INDEX(Specimens[Is Field Specimen?],$A88),CHAR(34),"}"))</f>
        <v>#REF!</v>
      </c>
      <c r="N88" t="e">
        <f>IF(COUNTA(SpatialOffsets[])=0,"", IF(INDEX(SpatialOffsets[Spatial Offset Type],$A88)="","",
CONCATENATE("  - &amp;SpatialOffsetID",TEXT($A88,"0000"),
" {","SpatialOffsetTypeCV:  ",CHAR(34),INDEX(SpatialOffsets[Spatial Offset Type],$A88),CHAR(34),
", Offset1Value:  ",INDEX(SpatialOffsets[Offset 1 Value],$A88),
", Offset1UnitID:  ",CHAR(34),INDEX(SpatialOffsets[Offset 1 Unit],$A88),CHAR(34),
", Offset2Value:  ",INDEX(SpatialOffsets[Offset 2 Value],$A88),
", Offset2UnitID:  ",CHAR(34),INDEX(SpatialOffsets[Offset 2 Unit],$A88),CHAR(34),
", Offset3Value:  ",INDEX(SpatialOffsets[Offset 3 Value],$A88),
", Offset3UnitID:  ",CHAR(34),INDEX(SpatialOffsets[Offset 3 Unit],$A88),CHAR(34),,"}")))</f>
        <v>#REF!</v>
      </c>
      <c r="O88" t="e">
        <f>IF(COUNTA(RelatedFeatures[])=0,"", IF(INDEX(RelatedFeatures[First Sampling Feature Code],$A88)="","",
CONCATENATE("  - &amp;RelationID",TEXT($A88,"0000"),
" {","SamplingFeatureID:  *SamplingFeatureID",TEXT(MATCH(INDEX(RelatedFeatures[First Sampling Feature Code],$A88),SamplingFeatures[Feature Code],0),"0000"),
", RelationshipTypeCV:  ",CHAR(34),INDEX(RelatedFeatures[Relationship Type],$A88),CHAR(34),
", RelatedFeatureID: *SamplingFeatureID",TEXT(MATCH(INDEX(RelatedFeatures[Second Sampling Feature Code],$A88),SamplingFeatures[Feature Code],0),"0000"),
", SpatialOffsetID:  ",IF(INDEX(RelatedFeatures[Offset Number],$A88)="","",CONCATENATE("*SpatialOffsetID",TEXT(INDEX(RelatedFeatures[Offset Number],$A88),"0000"))),"}")))</f>
        <v>#REF!</v>
      </c>
      <c r="P88" t="e">
        <f>IF(INDEX(Methods[Method Type],$A88)="","",
CONCATENATE("  - &amp;MethodID",TEXT($A88,"0000"),
" {","MethodTypeCV:  ",CHAR(34),INDEX(Methods[Method Type],$A88),CHAR(34),
", MethodCode:  ",CHAR(34),INDEX(Methods[Method Code],$A88),CHAR(34),
", MethodName:  ",CHAR(34),INDEX(Methods[Method Name],$A88),CHAR(34),
", MethodDescription:  ",CHAR(34),INDEX(Methods[Method Description],$A88),CHAR(34),
", MethodLink:  ",CHAR(34),INDEX(Methods[Method Link],$A88),CHAR(34),
", OrganizationID: *OrganizationID",TEXT(MATCH(INDEX(Methods[Organization Name],$A88),Organizations[Organization Name],0),"0000"),"}"))</f>
        <v>#REF!</v>
      </c>
      <c r="Q88" t="e">
        <f>IF(INDEX(Variables[Variable Type],$A88)="","",
CONCATENATE("  - &amp;VariableID",TEXT($A88,"0000"),
" {","VariableTypeCV:  ",CHAR(34),INDEX(Variables[Variable Type],$A88),CHAR(34),
", VariableCode:  ",CHAR(34),INDEX(Variables[Variable Code],$A88),CHAR(34),
", VariableNameCV:  ",CHAR(34),INDEX(Variables[Variable Name],$A88),CHAR(34),
", VariableDefinition:  ",CHAR(34),INDEX(Variables[Variable Definition],$A88),CHAR(34),
", SpecciationCV:  ",CHAR(34),INDEX(Variables[Speciation],$A88),CHAR(34),
", NoDataValue:  ",CHAR(34),INDEX(Variables[No Data Value],$A88),CHAR(34),"}"))</f>
        <v>#REF!</v>
      </c>
    </row>
    <row r="89" spans="1:17" x14ac:dyDescent="0.25">
      <c r="A89">
        <v>86</v>
      </c>
      <c r="D89" t="e">
        <f>IF(INDEX(People[First Name],$A89)="","",
CONCATENATE("  - &amp;PersonID",TEXT($A89,"0000"),
" {","PersonFirstName:  ",CHAR(34),INDEX(People[First Name],$A89),CHAR(34),
", PersonMiddleName:  ",CHAR(34),INDEX(People[Middle Name],$A89),CHAR(34),
", PersonLastName:  ",CHAR(34),INDEX(People[Last Name],$A89),CHAR(34),"}"))</f>
        <v>#REF!</v>
      </c>
      <c r="E89" t="e">
        <f>IF(INDEX(Organizations[Organization Type '[CV']],$A89)="","",
CONCATENATE("  - &amp;OrganizationID",TEXT($A89,"0000"),
" {","OrganizationTypeCV:  ",CHAR(34),INDEX(Organizations[Organization Type '[CV']],$A89),CHAR(34),
", OrganizationCode:  ",CHAR(34),INDEX(Organizations[Organization Code],$A89),CHAR(34),
", OrganizationName:  ",CHAR(34),INDEX(Organizations[Organization Name],$A89),CHAR(34),
", OrganizationDescription:  ",CHAR(34),INDEX(Organizations[Organization Description],$A89),CHAR(34),
", OrganizationLink:  ",CHAR(34),INDEX(Organizations[Organization Link],$A89),CHAR(34),"}"))</f>
        <v>#REF!</v>
      </c>
      <c r="F89" t="e">
        <f>IF(INDEX(People[First Name],$A89)="","",
CONCATENATE("  - &amp;AffiliationID",TEXT($A89,"0000"),
" {PersonID: *PersonID",TEXT($A89,"0000"),
", OrganizationID: *OrganizationID",TEXT(MATCH(INDEX(People[Organization Name],$A89),Organizations[Organization Name],0),"0000"),
", IsPrimaryOrganizationContact: , AffiliationStartDate: , AffiliationEndDate: , PrimaryPhone: ",
", PrimaryEmail: ",CHAR(34),INDEX(People[Primary Email],$A89),CHAR(34),
", PrimaryAddress: ",CHAR(34),INDEX(People[Primary Address],$A89),CHAR(34),
", PersonLink: }"))</f>
        <v>#REF!</v>
      </c>
      <c r="H89" t="e">
        <f>IF(COUNTA(CitationInformation)=0,"",IF(INDEX(AuthorList[Author Name],$A89)="","",
CONCATENATE("  - &amp;AuthorListID",TEXT($A89,"0000"),
"  {CitationID: *CitationID0001",
", PersonID: *PersonID",TEXT(MATCH(INDEX(AuthorList[Author Name],$A89),People[Full Name],0),"0000"),
", AuthorOrder: ",INDEX(AuthorList[Author Number],$A89),"}")))</f>
        <v>#REF!</v>
      </c>
      <c r="K89" t="e">
        <f>IF(INDEX(SamplingFeatures[Feature Code],$A89)="","",
CONCATENATE("  - &amp;SamplingFeatureID",TEXT($A89,"0000"),
" {","SamplingFeatureUUID:  ",CHAR(34),INDEX(SamplingFeatures[Sampling Feature UUID],$A89),CHAR(34),
", SamplingFeatureTypeCV:  ",CHAR(34),INDEX(SamplingFeatures[Sampling Feature Type],$A89),CHAR(34),
", SamplingFeatureCode:  ",CHAR(34),INDEX(SamplingFeatures[Feature Code],$A89),CHAR(34),
", SamplingFeatureName:  ",CHAR(34),INDEX(SamplingFeatures[Feature Name],$A89),CHAR(34),
", SamplingFeatureDescription:  ",CHAR(34),INDEX(SamplingFeatures[Feature Description],$A89),CHAR(34),
", SamplingFeatureGeotypeCV:  ",CHAR(34),INDEX(SamplingFeatures[Feature Geo Type],$A89),CHAR(34),
", FeatureGeometry:  ",CHAR(34),INDEX(SamplingFeatures[Feature Geometry],$A89),CHAR(34),
", Elevation_m:  ",CHAR(34),INDEX(SamplingFeatures[Elevation_m],$A89),CHAR(34),
", ElevationDatumCV:  ",CHAR(34),ElevationDatum,CHAR(34),"}"))</f>
        <v>#REF!</v>
      </c>
      <c r="L89" t="e">
        <f>IF(INDEX(SamplingFeatures[Sampling Feature Type],$A89)&lt;&gt;"Site","",
CONCATENATE("  - &amp;SiteID",TEXT(SUMPRODUCT(--($L$3:$L88&lt;&gt;"")),"0000"),
" {","SamplingFeatureID:  *SamplingFeatureID",TEXT($A89,"0000"),
", SiteTypeCV:  ",CHAR(34),INDEX(Sites[Site Type],$A89),CHAR(34),
", Latitude:  ",INDEX(Sites[Latitude],$A89),
", Longitude:  ",INDEX(Sites[Longitude],$A89),
", SRSName:  ",CHAR(34),LatLonDatum,CHAR(34),"}"))</f>
        <v>#REF!</v>
      </c>
      <c r="M89" t="e">
        <f>IF(INDEX(SamplingFeatures[Sampling Feature Type],$A89)&lt;&gt;"Specimen","",
CONCATENATE("  - &amp;SpecimenID",TEXT(SUMPRODUCT(--($M$3:$M88&lt;&gt;"")),"0000"),
" {","SamplingFeatureID:  *SamplingFeatureID",TEXT($A89,"0000"),
", SpecimenTypeCV:  ",CHAR(34),INDEX(Specimens[Specimen Type],$A89),CHAR(34),
", SpecimenMediumCV:  ",INDEX(Specimens[Specimen Medium],$A89),
", IsFieldSpecimen:  ",CHAR(34),INDEX(Specimens[Is Field Specimen?],$A89),CHAR(34),"}"))</f>
        <v>#REF!</v>
      </c>
      <c r="N89" t="e">
        <f>IF(COUNTA(SpatialOffsets[])=0,"", IF(INDEX(SpatialOffsets[Spatial Offset Type],$A89)="","",
CONCATENATE("  - &amp;SpatialOffsetID",TEXT($A89,"0000"),
" {","SpatialOffsetTypeCV:  ",CHAR(34),INDEX(SpatialOffsets[Spatial Offset Type],$A89),CHAR(34),
", Offset1Value:  ",INDEX(SpatialOffsets[Offset 1 Value],$A89),
", Offset1UnitID:  ",CHAR(34),INDEX(SpatialOffsets[Offset 1 Unit],$A89),CHAR(34),
", Offset2Value:  ",INDEX(SpatialOffsets[Offset 2 Value],$A89),
", Offset2UnitID:  ",CHAR(34),INDEX(SpatialOffsets[Offset 2 Unit],$A89),CHAR(34),
", Offset3Value:  ",INDEX(SpatialOffsets[Offset 3 Value],$A89),
", Offset3UnitID:  ",CHAR(34),INDEX(SpatialOffsets[Offset 3 Unit],$A89),CHAR(34),,"}")))</f>
        <v>#REF!</v>
      </c>
      <c r="O89" t="e">
        <f>IF(COUNTA(RelatedFeatures[])=0,"", IF(INDEX(RelatedFeatures[First Sampling Feature Code],$A89)="","",
CONCATENATE("  - &amp;RelationID",TEXT($A89,"0000"),
" {","SamplingFeatureID:  *SamplingFeatureID",TEXT(MATCH(INDEX(RelatedFeatures[First Sampling Feature Code],$A89),SamplingFeatures[Feature Code],0),"0000"),
", RelationshipTypeCV:  ",CHAR(34),INDEX(RelatedFeatures[Relationship Type],$A89),CHAR(34),
", RelatedFeatureID: *SamplingFeatureID",TEXT(MATCH(INDEX(RelatedFeatures[Second Sampling Feature Code],$A89),SamplingFeatures[Feature Code],0),"0000"),
", SpatialOffsetID:  ",IF(INDEX(RelatedFeatures[Offset Number],$A89)="","",CONCATENATE("*SpatialOffsetID",TEXT(INDEX(RelatedFeatures[Offset Number],$A89),"0000"))),"}")))</f>
        <v>#REF!</v>
      </c>
      <c r="P89" t="e">
        <f>IF(INDEX(Methods[Method Type],$A89)="","",
CONCATENATE("  - &amp;MethodID",TEXT($A89,"0000"),
" {","MethodTypeCV:  ",CHAR(34),INDEX(Methods[Method Type],$A89),CHAR(34),
", MethodCode:  ",CHAR(34),INDEX(Methods[Method Code],$A89),CHAR(34),
", MethodName:  ",CHAR(34),INDEX(Methods[Method Name],$A89),CHAR(34),
", MethodDescription:  ",CHAR(34),INDEX(Methods[Method Description],$A89),CHAR(34),
", MethodLink:  ",CHAR(34),INDEX(Methods[Method Link],$A89),CHAR(34),
", OrganizationID: *OrganizationID",TEXT(MATCH(INDEX(Methods[Organization Name],$A89),Organizations[Organization Name],0),"0000"),"}"))</f>
        <v>#REF!</v>
      </c>
      <c r="Q89" t="e">
        <f>IF(INDEX(Variables[Variable Type],$A89)="","",
CONCATENATE("  - &amp;VariableID",TEXT($A89,"0000"),
" {","VariableTypeCV:  ",CHAR(34),INDEX(Variables[Variable Type],$A89),CHAR(34),
", VariableCode:  ",CHAR(34),INDEX(Variables[Variable Code],$A89),CHAR(34),
", VariableNameCV:  ",CHAR(34),INDEX(Variables[Variable Name],$A89),CHAR(34),
", VariableDefinition:  ",CHAR(34),INDEX(Variables[Variable Definition],$A89),CHAR(34),
", SpecciationCV:  ",CHAR(34),INDEX(Variables[Speciation],$A89),CHAR(34),
", NoDataValue:  ",CHAR(34),INDEX(Variables[No Data Value],$A89),CHAR(34),"}"))</f>
        <v>#REF!</v>
      </c>
    </row>
    <row r="90" spans="1:17" x14ac:dyDescent="0.25">
      <c r="A90">
        <v>87</v>
      </c>
      <c r="D90" t="e">
        <f>IF(INDEX(People[First Name],$A90)="","",
CONCATENATE("  - &amp;PersonID",TEXT($A90,"0000"),
" {","PersonFirstName:  ",CHAR(34),INDEX(People[First Name],$A90),CHAR(34),
", PersonMiddleName:  ",CHAR(34),INDEX(People[Middle Name],$A90),CHAR(34),
", PersonLastName:  ",CHAR(34),INDEX(People[Last Name],$A90),CHAR(34),"}"))</f>
        <v>#REF!</v>
      </c>
      <c r="E90" t="e">
        <f>IF(INDEX(Organizations[Organization Type '[CV']],$A90)="","",
CONCATENATE("  - &amp;OrganizationID",TEXT($A90,"0000"),
" {","OrganizationTypeCV:  ",CHAR(34),INDEX(Organizations[Organization Type '[CV']],$A90),CHAR(34),
", OrganizationCode:  ",CHAR(34),INDEX(Organizations[Organization Code],$A90),CHAR(34),
", OrganizationName:  ",CHAR(34),INDEX(Organizations[Organization Name],$A90),CHAR(34),
", OrganizationDescription:  ",CHAR(34),INDEX(Organizations[Organization Description],$A90),CHAR(34),
", OrganizationLink:  ",CHAR(34),INDEX(Organizations[Organization Link],$A90),CHAR(34),"}"))</f>
        <v>#REF!</v>
      </c>
      <c r="F90" t="e">
        <f>IF(INDEX(People[First Name],$A90)="","",
CONCATENATE("  - &amp;AffiliationID",TEXT($A90,"0000"),
" {PersonID: *PersonID",TEXT($A90,"0000"),
", OrganizationID: *OrganizationID",TEXT(MATCH(INDEX(People[Organization Name],$A90),Organizations[Organization Name],0),"0000"),
", IsPrimaryOrganizationContact: , AffiliationStartDate: , AffiliationEndDate: , PrimaryPhone: ",
", PrimaryEmail: ",CHAR(34),INDEX(People[Primary Email],$A90),CHAR(34),
", PrimaryAddress: ",CHAR(34),INDEX(People[Primary Address],$A90),CHAR(34),
", PersonLink: }"))</f>
        <v>#REF!</v>
      </c>
      <c r="H90" t="e">
        <f>IF(COUNTA(CitationInformation)=0,"",IF(INDEX(AuthorList[Author Name],$A90)="","",
CONCATENATE("  - &amp;AuthorListID",TEXT($A90,"0000"),
"  {CitationID: *CitationID0001",
", PersonID: *PersonID",TEXT(MATCH(INDEX(AuthorList[Author Name],$A90),People[Full Name],0),"0000"),
", AuthorOrder: ",INDEX(AuthorList[Author Number],$A90),"}")))</f>
        <v>#REF!</v>
      </c>
      <c r="K90" t="e">
        <f>IF(INDEX(SamplingFeatures[Feature Code],$A90)="","",
CONCATENATE("  - &amp;SamplingFeatureID",TEXT($A90,"0000"),
" {","SamplingFeatureUUID:  ",CHAR(34),INDEX(SamplingFeatures[Sampling Feature UUID],$A90),CHAR(34),
", SamplingFeatureTypeCV:  ",CHAR(34),INDEX(SamplingFeatures[Sampling Feature Type],$A90),CHAR(34),
", SamplingFeatureCode:  ",CHAR(34),INDEX(SamplingFeatures[Feature Code],$A90),CHAR(34),
", SamplingFeatureName:  ",CHAR(34),INDEX(SamplingFeatures[Feature Name],$A90),CHAR(34),
", SamplingFeatureDescription:  ",CHAR(34),INDEX(SamplingFeatures[Feature Description],$A90),CHAR(34),
", SamplingFeatureGeotypeCV:  ",CHAR(34),INDEX(SamplingFeatures[Feature Geo Type],$A90),CHAR(34),
", FeatureGeometry:  ",CHAR(34),INDEX(SamplingFeatures[Feature Geometry],$A90),CHAR(34),
", Elevation_m:  ",CHAR(34),INDEX(SamplingFeatures[Elevation_m],$A90),CHAR(34),
", ElevationDatumCV:  ",CHAR(34),ElevationDatum,CHAR(34),"}"))</f>
        <v>#REF!</v>
      </c>
      <c r="L90" t="e">
        <f>IF(INDEX(SamplingFeatures[Sampling Feature Type],$A90)&lt;&gt;"Site","",
CONCATENATE("  - &amp;SiteID",TEXT(SUMPRODUCT(--($L$3:$L89&lt;&gt;"")),"0000"),
" {","SamplingFeatureID:  *SamplingFeatureID",TEXT($A90,"0000"),
", SiteTypeCV:  ",CHAR(34),INDEX(Sites[Site Type],$A90),CHAR(34),
", Latitude:  ",INDEX(Sites[Latitude],$A90),
", Longitude:  ",INDEX(Sites[Longitude],$A90),
", SRSName:  ",CHAR(34),LatLonDatum,CHAR(34),"}"))</f>
        <v>#REF!</v>
      </c>
      <c r="M90" t="e">
        <f>IF(INDEX(SamplingFeatures[Sampling Feature Type],$A90)&lt;&gt;"Specimen","",
CONCATENATE("  - &amp;SpecimenID",TEXT(SUMPRODUCT(--($M$3:$M89&lt;&gt;"")),"0000"),
" {","SamplingFeatureID:  *SamplingFeatureID",TEXT($A90,"0000"),
", SpecimenTypeCV:  ",CHAR(34),INDEX(Specimens[Specimen Type],$A90),CHAR(34),
", SpecimenMediumCV:  ",INDEX(Specimens[Specimen Medium],$A90),
", IsFieldSpecimen:  ",CHAR(34),INDEX(Specimens[Is Field Specimen?],$A90),CHAR(34),"}"))</f>
        <v>#REF!</v>
      </c>
      <c r="N90" t="e">
        <f>IF(COUNTA(SpatialOffsets[])=0,"", IF(INDEX(SpatialOffsets[Spatial Offset Type],$A90)="","",
CONCATENATE("  - &amp;SpatialOffsetID",TEXT($A90,"0000"),
" {","SpatialOffsetTypeCV:  ",CHAR(34),INDEX(SpatialOffsets[Spatial Offset Type],$A90),CHAR(34),
", Offset1Value:  ",INDEX(SpatialOffsets[Offset 1 Value],$A90),
", Offset1UnitID:  ",CHAR(34),INDEX(SpatialOffsets[Offset 1 Unit],$A90),CHAR(34),
", Offset2Value:  ",INDEX(SpatialOffsets[Offset 2 Value],$A90),
", Offset2UnitID:  ",CHAR(34),INDEX(SpatialOffsets[Offset 2 Unit],$A90),CHAR(34),
", Offset3Value:  ",INDEX(SpatialOffsets[Offset 3 Value],$A90),
", Offset3UnitID:  ",CHAR(34),INDEX(SpatialOffsets[Offset 3 Unit],$A90),CHAR(34),,"}")))</f>
        <v>#REF!</v>
      </c>
      <c r="O90" t="e">
        <f>IF(COUNTA(RelatedFeatures[])=0,"", IF(INDEX(RelatedFeatures[First Sampling Feature Code],$A90)="","",
CONCATENATE("  - &amp;RelationID",TEXT($A90,"0000"),
" {","SamplingFeatureID:  *SamplingFeatureID",TEXT(MATCH(INDEX(RelatedFeatures[First Sampling Feature Code],$A90),SamplingFeatures[Feature Code],0),"0000"),
", RelationshipTypeCV:  ",CHAR(34),INDEX(RelatedFeatures[Relationship Type],$A90),CHAR(34),
", RelatedFeatureID: *SamplingFeatureID",TEXT(MATCH(INDEX(RelatedFeatures[Second Sampling Feature Code],$A90),SamplingFeatures[Feature Code],0),"0000"),
", SpatialOffsetID:  ",IF(INDEX(RelatedFeatures[Offset Number],$A90)="","",CONCATENATE("*SpatialOffsetID",TEXT(INDEX(RelatedFeatures[Offset Number],$A90),"0000"))),"}")))</f>
        <v>#REF!</v>
      </c>
      <c r="P90" t="e">
        <f>IF(INDEX(Methods[Method Type],$A90)="","",
CONCATENATE("  - &amp;MethodID",TEXT($A90,"0000"),
" {","MethodTypeCV:  ",CHAR(34),INDEX(Methods[Method Type],$A90),CHAR(34),
", MethodCode:  ",CHAR(34),INDEX(Methods[Method Code],$A90),CHAR(34),
", MethodName:  ",CHAR(34),INDEX(Methods[Method Name],$A90),CHAR(34),
", MethodDescription:  ",CHAR(34),INDEX(Methods[Method Description],$A90),CHAR(34),
", MethodLink:  ",CHAR(34),INDEX(Methods[Method Link],$A90),CHAR(34),
", OrganizationID: *OrganizationID",TEXT(MATCH(INDEX(Methods[Organization Name],$A90),Organizations[Organization Name],0),"0000"),"}"))</f>
        <v>#REF!</v>
      </c>
      <c r="Q90" t="e">
        <f>IF(INDEX(Variables[Variable Type],$A90)="","",
CONCATENATE("  - &amp;VariableID",TEXT($A90,"0000"),
" {","VariableTypeCV:  ",CHAR(34),INDEX(Variables[Variable Type],$A90),CHAR(34),
", VariableCode:  ",CHAR(34),INDEX(Variables[Variable Code],$A90),CHAR(34),
", VariableNameCV:  ",CHAR(34),INDEX(Variables[Variable Name],$A90),CHAR(34),
", VariableDefinition:  ",CHAR(34),INDEX(Variables[Variable Definition],$A90),CHAR(34),
", SpecciationCV:  ",CHAR(34),INDEX(Variables[Speciation],$A90),CHAR(34),
", NoDataValue:  ",CHAR(34),INDEX(Variables[No Data Value],$A90),CHAR(34),"}"))</f>
        <v>#REF!</v>
      </c>
    </row>
    <row r="91" spans="1:17" x14ac:dyDescent="0.25">
      <c r="A91">
        <v>88</v>
      </c>
      <c r="D91" t="e">
        <f>IF(INDEX(People[First Name],$A91)="","",
CONCATENATE("  - &amp;PersonID",TEXT($A91,"0000"),
" {","PersonFirstName:  ",CHAR(34),INDEX(People[First Name],$A91),CHAR(34),
", PersonMiddleName:  ",CHAR(34),INDEX(People[Middle Name],$A91),CHAR(34),
", PersonLastName:  ",CHAR(34),INDEX(People[Last Name],$A91),CHAR(34),"}"))</f>
        <v>#REF!</v>
      </c>
      <c r="E91" t="e">
        <f>IF(INDEX(Organizations[Organization Type '[CV']],$A91)="","",
CONCATENATE("  - &amp;OrganizationID",TEXT($A91,"0000"),
" {","OrganizationTypeCV:  ",CHAR(34),INDEX(Organizations[Organization Type '[CV']],$A91),CHAR(34),
", OrganizationCode:  ",CHAR(34),INDEX(Organizations[Organization Code],$A91),CHAR(34),
", OrganizationName:  ",CHAR(34),INDEX(Organizations[Organization Name],$A91),CHAR(34),
", OrganizationDescription:  ",CHAR(34),INDEX(Organizations[Organization Description],$A91),CHAR(34),
", OrganizationLink:  ",CHAR(34),INDEX(Organizations[Organization Link],$A91),CHAR(34),"}"))</f>
        <v>#REF!</v>
      </c>
      <c r="F91" t="e">
        <f>IF(INDEX(People[First Name],$A91)="","",
CONCATENATE("  - &amp;AffiliationID",TEXT($A91,"0000"),
" {PersonID: *PersonID",TEXT($A91,"0000"),
", OrganizationID: *OrganizationID",TEXT(MATCH(INDEX(People[Organization Name],$A91),Organizations[Organization Name],0),"0000"),
", IsPrimaryOrganizationContact: , AffiliationStartDate: , AffiliationEndDate: , PrimaryPhone: ",
", PrimaryEmail: ",CHAR(34),INDEX(People[Primary Email],$A91),CHAR(34),
", PrimaryAddress: ",CHAR(34),INDEX(People[Primary Address],$A91),CHAR(34),
", PersonLink: }"))</f>
        <v>#REF!</v>
      </c>
      <c r="H91" t="e">
        <f>IF(COUNTA(CitationInformation)=0,"",IF(INDEX(AuthorList[Author Name],$A91)="","",
CONCATENATE("  - &amp;AuthorListID",TEXT($A91,"0000"),
"  {CitationID: *CitationID0001",
", PersonID: *PersonID",TEXT(MATCH(INDEX(AuthorList[Author Name],$A91),People[Full Name],0),"0000"),
", AuthorOrder: ",INDEX(AuthorList[Author Number],$A91),"}")))</f>
        <v>#REF!</v>
      </c>
      <c r="K91" t="e">
        <f>IF(INDEX(SamplingFeatures[Feature Code],$A91)="","",
CONCATENATE("  - &amp;SamplingFeatureID",TEXT($A91,"0000"),
" {","SamplingFeatureUUID:  ",CHAR(34),INDEX(SamplingFeatures[Sampling Feature UUID],$A91),CHAR(34),
", SamplingFeatureTypeCV:  ",CHAR(34),INDEX(SamplingFeatures[Sampling Feature Type],$A91),CHAR(34),
", SamplingFeatureCode:  ",CHAR(34),INDEX(SamplingFeatures[Feature Code],$A91),CHAR(34),
", SamplingFeatureName:  ",CHAR(34),INDEX(SamplingFeatures[Feature Name],$A91),CHAR(34),
", SamplingFeatureDescription:  ",CHAR(34),INDEX(SamplingFeatures[Feature Description],$A91),CHAR(34),
", SamplingFeatureGeotypeCV:  ",CHAR(34),INDEX(SamplingFeatures[Feature Geo Type],$A91),CHAR(34),
", FeatureGeometry:  ",CHAR(34),INDEX(SamplingFeatures[Feature Geometry],$A91),CHAR(34),
", Elevation_m:  ",CHAR(34),INDEX(SamplingFeatures[Elevation_m],$A91),CHAR(34),
", ElevationDatumCV:  ",CHAR(34),ElevationDatum,CHAR(34),"}"))</f>
        <v>#REF!</v>
      </c>
      <c r="L91" t="e">
        <f>IF(INDEX(SamplingFeatures[Sampling Feature Type],$A91)&lt;&gt;"Site","",
CONCATENATE("  - &amp;SiteID",TEXT(SUMPRODUCT(--($L$3:$L90&lt;&gt;"")),"0000"),
" {","SamplingFeatureID:  *SamplingFeatureID",TEXT($A91,"0000"),
", SiteTypeCV:  ",CHAR(34),INDEX(Sites[Site Type],$A91),CHAR(34),
", Latitude:  ",INDEX(Sites[Latitude],$A91),
", Longitude:  ",INDEX(Sites[Longitude],$A91),
", SRSName:  ",CHAR(34),LatLonDatum,CHAR(34),"}"))</f>
        <v>#REF!</v>
      </c>
      <c r="M91" t="e">
        <f>IF(INDEX(SamplingFeatures[Sampling Feature Type],$A91)&lt;&gt;"Specimen","",
CONCATENATE("  - &amp;SpecimenID",TEXT(SUMPRODUCT(--($M$3:$M90&lt;&gt;"")),"0000"),
" {","SamplingFeatureID:  *SamplingFeatureID",TEXT($A91,"0000"),
", SpecimenTypeCV:  ",CHAR(34),INDEX(Specimens[Specimen Type],$A91),CHAR(34),
", SpecimenMediumCV:  ",INDEX(Specimens[Specimen Medium],$A91),
", IsFieldSpecimen:  ",CHAR(34),INDEX(Specimens[Is Field Specimen?],$A91),CHAR(34),"}"))</f>
        <v>#REF!</v>
      </c>
      <c r="N91" t="e">
        <f>IF(COUNTA(SpatialOffsets[])=0,"", IF(INDEX(SpatialOffsets[Spatial Offset Type],$A91)="","",
CONCATENATE("  - &amp;SpatialOffsetID",TEXT($A91,"0000"),
" {","SpatialOffsetTypeCV:  ",CHAR(34),INDEX(SpatialOffsets[Spatial Offset Type],$A91),CHAR(34),
", Offset1Value:  ",INDEX(SpatialOffsets[Offset 1 Value],$A91),
", Offset1UnitID:  ",CHAR(34),INDEX(SpatialOffsets[Offset 1 Unit],$A91),CHAR(34),
", Offset2Value:  ",INDEX(SpatialOffsets[Offset 2 Value],$A91),
", Offset2UnitID:  ",CHAR(34),INDEX(SpatialOffsets[Offset 2 Unit],$A91),CHAR(34),
", Offset3Value:  ",INDEX(SpatialOffsets[Offset 3 Value],$A91),
", Offset3UnitID:  ",CHAR(34),INDEX(SpatialOffsets[Offset 3 Unit],$A91),CHAR(34),,"}")))</f>
        <v>#REF!</v>
      </c>
      <c r="O91" t="e">
        <f>IF(COUNTA(RelatedFeatures[])=0,"", IF(INDEX(RelatedFeatures[First Sampling Feature Code],$A91)="","",
CONCATENATE("  - &amp;RelationID",TEXT($A91,"0000"),
" {","SamplingFeatureID:  *SamplingFeatureID",TEXT(MATCH(INDEX(RelatedFeatures[First Sampling Feature Code],$A91),SamplingFeatures[Feature Code],0),"0000"),
", RelationshipTypeCV:  ",CHAR(34),INDEX(RelatedFeatures[Relationship Type],$A91),CHAR(34),
", RelatedFeatureID: *SamplingFeatureID",TEXT(MATCH(INDEX(RelatedFeatures[Second Sampling Feature Code],$A91),SamplingFeatures[Feature Code],0),"0000"),
", SpatialOffsetID:  ",IF(INDEX(RelatedFeatures[Offset Number],$A91)="","",CONCATENATE("*SpatialOffsetID",TEXT(INDEX(RelatedFeatures[Offset Number],$A91),"0000"))),"}")))</f>
        <v>#REF!</v>
      </c>
      <c r="P91" t="e">
        <f>IF(INDEX(Methods[Method Type],$A91)="","",
CONCATENATE("  - &amp;MethodID",TEXT($A91,"0000"),
" {","MethodTypeCV:  ",CHAR(34),INDEX(Methods[Method Type],$A91),CHAR(34),
", MethodCode:  ",CHAR(34),INDEX(Methods[Method Code],$A91),CHAR(34),
", MethodName:  ",CHAR(34),INDEX(Methods[Method Name],$A91),CHAR(34),
", MethodDescription:  ",CHAR(34),INDEX(Methods[Method Description],$A91),CHAR(34),
", MethodLink:  ",CHAR(34),INDEX(Methods[Method Link],$A91),CHAR(34),
", OrganizationID: *OrganizationID",TEXT(MATCH(INDEX(Methods[Organization Name],$A91),Organizations[Organization Name],0),"0000"),"}"))</f>
        <v>#REF!</v>
      </c>
      <c r="Q91" t="e">
        <f>IF(INDEX(Variables[Variable Type],$A91)="","",
CONCATENATE("  - &amp;VariableID",TEXT($A91,"0000"),
" {","VariableTypeCV:  ",CHAR(34),INDEX(Variables[Variable Type],$A91),CHAR(34),
", VariableCode:  ",CHAR(34),INDEX(Variables[Variable Code],$A91),CHAR(34),
", VariableNameCV:  ",CHAR(34),INDEX(Variables[Variable Name],$A91),CHAR(34),
", VariableDefinition:  ",CHAR(34),INDEX(Variables[Variable Definition],$A91),CHAR(34),
", SpecciationCV:  ",CHAR(34),INDEX(Variables[Speciation],$A91),CHAR(34),
", NoDataValue:  ",CHAR(34),INDEX(Variables[No Data Value],$A91),CHAR(34),"}"))</f>
        <v>#REF!</v>
      </c>
    </row>
    <row r="92" spans="1:17" x14ac:dyDescent="0.25">
      <c r="A92">
        <v>89</v>
      </c>
      <c r="D92" t="e">
        <f>IF(INDEX(People[First Name],$A92)="","",
CONCATENATE("  - &amp;PersonID",TEXT($A92,"0000"),
" {","PersonFirstName:  ",CHAR(34),INDEX(People[First Name],$A92),CHAR(34),
", PersonMiddleName:  ",CHAR(34),INDEX(People[Middle Name],$A92),CHAR(34),
", PersonLastName:  ",CHAR(34),INDEX(People[Last Name],$A92),CHAR(34),"}"))</f>
        <v>#REF!</v>
      </c>
      <c r="E92" t="e">
        <f>IF(INDEX(Organizations[Organization Type '[CV']],$A92)="","",
CONCATENATE("  - &amp;OrganizationID",TEXT($A92,"0000"),
" {","OrganizationTypeCV:  ",CHAR(34),INDEX(Organizations[Organization Type '[CV']],$A92),CHAR(34),
", OrganizationCode:  ",CHAR(34),INDEX(Organizations[Organization Code],$A92),CHAR(34),
", OrganizationName:  ",CHAR(34),INDEX(Organizations[Organization Name],$A92),CHAR(34),
", OrganizationDescription:  ",CHAR(34),INDEX(Organizations[Organization Description],$A92),CHAR(34),
", OrganizationLink:  ",CHAR(34),INDEX(Organizations[Organization Link],$A92),CHAR(34),"}"))</f>
        <v>#REF!</v>
      </c>
      <c r="F92" t="e">
        <f>IF(INDEX(People[First Name],$A92)="","",
CONCATENATE("  - &amp;AffiliationID",TEXT($A92,"0000"),
" {PersonID: *PersonID",TEXT($A92,"0000"),
", OrganizationID: *OrganizationID",TEXT(MATCH(INDEX(People[Organization Name],$A92),Organizations[Organization Name],0),"0000"),
", IsPrimaryOrganizationContact: , AffiliationStartDate: , AffiliationEndDate: , PrimaryPhone: ",
", PrimaryEmail: ",CHAR(34),INDEX(People[Primary Email],$A92),CHAR(34),
", PrimaryAddress: ",CHAR(34),INDEX(People[Primary Address],$A92),CHAR(34),
", PersonLink: }"))</f>
        <v>#REF!</v>
      </c>
      <c r="H92" t="e">
        <f>IF(COUNTA(CitationInformation)=0,"",IF(INDEX(AuthorList[Author Name],$A92)="","",
CONCATENATE("  - &amp;AuthorListID",TEXT($A92,"0000"),
"  {CitationID: *CitationID0001",
", PersonID: *PersonID",TEXT(MATCH(INDEX(AuthorList[Author Name],$A92),People[Full Name],0),"0000"),
", AuthorOrder: ",INDEX(AuthorList[Author Number],$A92),"}")))</f>
        <v>#REF!</v>
      </c>
      <c r="K92" t="e">
        <f>IF(INDEX(SamplingFeatures[Feature Code],$A92)="","",
CONCATENATE("  - &amp;SamplingFeatureID",TEXT($A92,"0000"),
" {","SamplingFeatureUUID:  ",CHAR(34),INDEX(SamplingFeatures[Sampling Feature UUID],$A92),CHAR(34),
", SamplingFeatureTypeCV:  ",CHAR(34),INDEX(SamplingFeatures[Sampling Feature Type],$A92),CHAR(34),
", SamplingFeatureCode:  ",CHAR(34),INDEX(SamplingFeatures[Feature Code],$A92),CHAR(34),
", SamplingFeatureName:  ",CHAR(34),INDEX(SamplingFeatures[Feature Name],$A92),CHAR(34),
", SamplingFeatureDescription:  ",CHAR(34),INDEX(SamplingFeatures[Feature Description],$A92),CHAR(34),
", SamplingFeatureGeotypeCV:  ",CHAR(34),INDEX(SamplingFeatures[Feature Geo Type],$A92),CHAR(34),
", FeatureGeometry:  ",CHAR(34),INDEX(SamplingFeatures[Feature Geometry],$A92),CHAR(34),
", Elevation_m:  ",CHAR(34),INDEX(SamplingFeatures[Elevation_m],$A92),CHAR(34),
", ElevationDatumCV:  ",CHAR(34),ElevationDatum,CHAR(34),"}"))</f>
        <v>#REF!</v>
      </c>
      <c r="L92" t="e">
        <f>IF(INDEX(SamplingFeatures[Sampling Feature Type],$A92)&lt;&gt;"Site","",
CONCATENATE("  - &amp;SiteID",TEXT(SUMPRODUCT(--($L$3:$L91&lt;&gt;"")),"0000"),
" {","SamplingFeatureID:  *SamplingFeatureID",TEXT($A92,"0000"),
", SiteTypeCV:  ",CHAR(34),INDEX(Sites[Site Type],$A92),CHAR(34),
", Latitude:  ",INDEX(Sites[Latitude],$A92),
", Longitude:  ",INDEX(Sites[Longitude],$A92),
", SRSName:  ",CHAR(34),LatLonDatum,CHAR(34),"}"))</f>
        <v>#REF!</v>
      </c>
      <c r="M92" t="e">
        <f>IF(INDEX(SamplingFeatures[Sampling Feature Type],$A92)&lt;&gt;"Specimen","",
CONCATENATE("  - &amp;SpecimenID",TEXT(SUMPRODUCT(--($M$3:$M91&lt;&gt;"")),"0000"),
" {","SamplingFeatureID:  *SamplingFeatureID",TEXT($A92,"0000"),
", SpecimenTypeCV:  ",CHAR(34),INDEX(Specimens[Specimen Type],$A92),CHAR(34),
", SpecimenMediumCV:  ",INDEX(Specimens[Specimen Medium],$A92),
", IsFieldSpecimen:  ",CHAR(34),INDEX(Specimens[Is Field Specimen?],$A92),CHAR(34),"}"))</f>
        <v>#REF!</v>
      </c>
      <c r="N92" t="e">
        <f>IF(COUNTA(SpatialOffsets[])=0,"", IF(INDEX(SpatialOffsets[Spatial Offset Type],$A92)="","",
CONCATENATE("  - &amp;SpatialOffsetID",TEXT($A92,"0000"),
" {","SpatialOffsetTypeCV:  ",CHAR(34),INDEX(SpatialOffsets[Spatial Offset Type],$A92),CHAR(34),
", Offset1Value:  ",INDEX(SpatialOffsets[Offset 1 Value],$A92),
", Offset1UnitID:  ",CHAR(34),INDEX(SpatialOffsets[Offset 1 Unit],$A92),CHAR(34),
", Offset2Value:  ",INDEX(SpatialOffsets[Offset 2 Value],$A92),
", Offset2UnitID:  ",CHAR(34),INDEX(SpatialOffsets[Offset 2 Unit],$A92),CHAR(34),
", Offset3Value:  ",INDEX(SpatialOffsets[Offset 3 Value],$A92),
", Offset3UnitID:  ",CHAR(34),INDEX(SpatialOffsets[Offset 3 Unit],$A92),CHAR(34),,"}")))</f>
        <v>#REF!</v>
      </c>
      <c r="O92" t="e">
        <f>IF(COUNTA(RelatedFeatures[])=0,"", IF(INDEX(RelatedFeatures[First Sampling Feature Code],$A92)="","",
CONCATENATE("  - &amp;RelationID",TEXT($A92,"0000"),
" {","SamplingFeatureID:  *SamplingFeatureID",TEXT(MATCH(INDEX(RelatedFeatures[First Sampling Feature Code],$A92),SamplingFeatures[Feature Code],0),"0000"),
", RelationshipTypeCV:  ",CHAR(34),INDEX(RelatedFeatures[Relationship Type],$A92),CHAR(34),
", RelatedFeatureID: *SamplingFeatureID",TEXT(MATCH(INDEX(RelatedFeatures[Second Sampling Feature Code],$A92),SamplingFeatures[Feature Code],0),"0000"),
", SpatialOffsetID:  ",IF(INDEX(RelatedFeatures[Offset Number],$A92)="","",CONCATENATE("*SpatialOffsetID",TEXT(INDEX(RelatedFeatures[Offset Number],$A92),"0000"))),"}")))</f>
        <v>#REF!</v>
      </c>
      <c r="P92" t="e">
        <f>IF(INDEX(Methods[Method Type],$A92)="","",
CONCATENATE("  - &amp;MethodID",TEXT($A92,"0000"),
" {","MethodTypeCV:  ",CHAR(34),INDEX(Methods[Method Type],$A92),CHAR(34),
", MethodCode:  ",CHAR(34),INDEX(Methods[Method Code],$A92),CHAR(34),
", MethodName:  ",CHAR(34),INDEX(Methods[Method Name],$A92),CHAR(34),
", MethodDescription:  ",CHAR(34),INDEX(Methods[Method Description],$A92),CHAR(34),
", MethodLink:  ",CHAR(34),INDEX(Methods[Method Link],$A92),CHAR(34),
", OrganizationID: *OrganizationID",TEXT(MATCH(INDEX(Methods[Organization Name],$A92),Organizations[Organization Name],0),"0000"),"}"))</f>
        <v>#REF!</v>
      </c>
      <c r="Q92" t="e">
        <f>IF(INDEX(Variables[Variable Type],$A92)="","",
CONCATENATE("  - &amp;VariableID",TEXT($A92,"0000"),
" {","VariableTypeCV:  ",CHAR(34),INDEX(Variables[Variable Type],$A92),CHAR(34),
", VariableCode:  ",CHAR(34),INDEX(Variables[Variable Code],$A92),CHAR(34),
", VariableNameCV:  ",CHAR(34),INDEX(Variables[Variable Name],$A92),CHAR(34),
", VariableDefinition:  ",CHAR(34),INDEX(Variables[Variable Definition],$A92),CHAR(34),
", SpecciationCV:  ",CHAR(34),INDEX(Variables[Speciation],$A92),CHAR(34),
", NoDataValue:  ",CHAR(34),INDEX(Variables[No Data Value],$A92),CHAR(34),"}"))</f>
        <v>#REF!</v>
      </c>
    </row>
    <row r="93" spans="1:17" x14ac:dyDescent="0.25">
      <c r="A93">
        <v>90</v>
      </c>
      <c r="D93" t="e">
        <f>IF(INDEX(People[First Name],$A93)="","",
CONCATENATE("  - &amp;PersonID",TEXT($A93,"0000"),
" {","PersonFirstName:  ",CHAR(34),INDEX(People[First Name],$A93),CHAR(34),
", PersonMiddleName:  ",CHAR(34),INDEX(People[Middle Name],$A93),CHAR(34),
", PersonLastName:  ",CHAR(34),INDEX(People[Last Name],$A93),CHAR(34),"}"))</f>
        <v>#REF!</v>
      </c>
      <c r="E93" t="e">
        <f>IF(INDEX(Organizations[Organization Type '[CV']],$A93)="","",
CONCATENATE("  - &amp;OrganizationID",TEXT($A93,"0000"),
" {","OrganizationTypeCV:  ",CHAR(34),INDEX(Organizations[Organization Type '[CV']],$A93),CHAR(34),
", OrganizationCode:  ",CHAR(34),INDEX(Organizations[Organization Code],$A93),CHAR(34),
", OrganizationName:  ",CHAR(34),INDEX(Organizations[Organization Name],$A93),CHAR(34),
", OrganizationDescription:  ",CHAR(34),INDEX(Organizations[Organization Description],$A93),CHAR(34),
", OrganizationLink:  ",CHAR(34),INDEX(Organizations[Organization Link],$A93),CHAR(34),"}"))</f>
        <v>#REF!</v>
      </c>
      <c r="F93" t="e">
        <f>IF(INDEX(People[First Name],$A93)="","",
CONCATENATE("  - &amp;AffiliationID",TEXT($A93,"0000"),
" {PersonID: *PersonID",TEXT($A93,"0000"),
", OrganizationID: *OrganizationID",TEXT(MATCH(INDEX(People[Organization Name],$A93),Organizations[Organization Name],0),"0000"),
", IsPrimaryOrganizationContact: , AffiliationStartDate: , AffiliationEndDate: , PrimaryPhone: ",
", PrimaryEmail: ",CHAR(34),INDEX(People[Primary Email],$A93),CHAR(34),
", PrimaryAddress: ",CHAR(34),INDEX(People[Primary Address],$A93),CHAR(34),
", PersonLink: }"))</f>
        <v>#REF!</v>
      </c>
      <c r="H93" t="e">
        <f>IF(COUNTA(CitationInformation)=0,"",IF(INDEX(AuthorList[Author Name],$A93)="","",
CONCATENATE("  - &amp;AuthorListID",TEXT($A93,"0000"),
"  {CitationID: *CitationID0001",
", PersonID: *PersonID",TEXT(MATCH(INDEX(AuthorList[Author Name],$A93),People[Full Name],0),"0000"),
", AuthorOrder: ",INDEX(AuthorList[Author Number],$A93),"}")))</f>
        <v>#REF!</v>
      </c>
      <c r="K93" t="e">
        <f>IF(INDEX(SamplingFeatures[Feature Code],$A93)="","",
CONCATENATE("  - &amp;SamplingFeatureID",TEXT($A93,"0000"),
" {","SamplingFeatureUUID:  ",CHAR(34),INDEX(SamplingFeatures[Sampling Feature UUID],$A93),CHAR(34),
", SamplingFeatureTypeCV:  ",CHAR(34),INDEX(SamplingFeatures[Sampling Feature Type],$A93),CHAR(34),
", SamplingFeatureCode:  ",CHAR(34),INDEX(SamplingFeatures[Feature Code],$A93),CHAR(34),
", SamplingFeatureName:  ",CHAR(34),INDEX(SamplingFeatures[Feature Name],$A93),CHAR(34),
", SamplingFeatureDescription:  ",CHAR(34),INDEX(SamplingFeatures[Feature Description],$A93),CHAR(34),
", SamplingFeatureGeotypeCV:  ",CHAR(34),INDEX(SamplingFeatures[Feature Geo Type],$A93),CHAR(34),
", FeatureGeometry:  ",CHAR(34),INDEX(SamplingFeatures[Feature Geometry],$A93),CHAR(34),
", Elevation_m:  ",CHAR(34),INDEX(SamplingFeatures[Elevation_m],$A93),CHAR(34),
", ElevationDatumCV:  ",CHAR(34),ElevationDatum,CHAR(34),"}"))</f>
        <v>#REF!</v>
      </c>
      <c r="L93" t="e">
        <f>IF(INDEX(SamplingFeatures[Sampling Feature Type],$A93)&lt;&gt;"Site","",
CONCATENATE("  - &amp;SiteID",TEXT(SUMPRODUCT(--($L$3:$L92&lt;&gt;"")),"0000"),
" {","SamplingFeatureID:  *SamplingFeatureID",TEXT($A93,"0000"),
", SiteTypeCV:  ",CHAR(34),INDEX(Sites[Site Type],$A93),CHAR(34),
", Latitude:  ",INDEX(Sites[Latitude],$A93),
", Longitude:  ",INDEX(Sites[Longitude],$A93),
", SRSName:  ",CHAR(34),LatLonDatum,CHAR(34),"}"))</f>
        <v>#REF!</v>
      </c>
      <c r="M93" t="e">
        <f>IF(INDEX(SamplingFeatures[Sampling Feature Type],$A93)&lt;&gt;"Specimen","",
CONCATENATE("  - &amp;SpecimenID",TEXT(SUMPRODUCT(--($M$3:$M92&lt;&gt;"")),"0000"),
" {","SamplingFeatureID:  *SamplingFeatureID",TEXT($A93,"0000"),
", SpecimenTypeCV:  ",CHAR(34),INDEX(Specimens[Specimen Type],$A93),CHAR(34),
", SpecimenMediumCV:  ",INDEX(Specimens[Specimen Medium],$A93),
", IsFieldSpecimen:  ",CHAR(34),INDEX(Specimens[Is Field Specimen?],$A93),CHAR(34),"}"))</f>
        <v>#REF!</v>
      </c>
      <c r="N93" t="e">
        <f>IF(COUNTA(SpatialOffsets[])=0,"", IF(INDEX(SpatialOffsets[Spatial Offset Type],$A93)="","",
CONCATENATE("  - &amp;SpatialOffsetID",TEXT($A93,"0000"),
" {","SpatialOffsetTypeCV:  ",CHAR(34),INDEX(SpatialOffsets[Spatial Offset Type],$A93),CHAR(34),
", Offset1Value:  ",INDEX(SpatialOffsets[Offset 1 Value],$A93),
", Offset1UnitID:  ",CHAR(34),INDEX(SpatialOffsets[Offset 1 Unit],$A93),CHAR(34),
", Offset2Value:  ",INDEX(SpatialOffsets[Offset 2 Value],$A93),
", Offset2UnitID:  ",CHAR(34),INDEX(SpatialOffsets[Offset 2 Unit],$A93),CHAR(34),
", Offset3Value:  ",INDEX(SpatialOffsets[Offset 3 Value],$A93),
", Offset3UnitID:  ",CHAR(34),INDEX(SpatialOffsets[Offset 3 Unit],$A93),CHAR(34),,"}")))</f>
        <v>#REF!</v>
      </c>
      <c r="O93" t="e">
        <f>IF(COUNTA(RelatedFeatures[])=0,"", IF(INDEX(RelatedFeatures[First Sampling Feature Code],$A93)="","",
CONCATENATE("  - &amp;RelationID",TEXT($A93,"0000"),
" {","SamplingFeatureID:  *SamplingFeatureID",TEXT(MATCH(INDEX(RelatedFeatures[First Sampling Feature Code],$A93),SamplingFeatures[Feature Code],0),"0000"),
", RelationshipTypeCV:  ",CHAR(34),INDEX(RelatedFeatures[Relationship Type],$A93),CHAR(34),
", RelatedFeatureID: *SamplingFeatureID",TEXT(MATCH(INDEX(RelatedFeatures[Second Sampling Feature Code],$A93),SamplingFeatures[Feature Code],0),"0000"),
", SpatialOffsetID:  ",IF(INDEX(RelatedFeatures[Offset Number],$A93)="","",CONCATENATE("*SpatialOffsetID",TEXT(INDEX(RelatedFeatures[Offset Number],$A93),"0000"))),"}")))</f>
        <v>#REF!</v>
      </c>
      <c r="P93" t="e">
        <f>IF(INDEX(Methods[Method Type],$A93)="","",
CONCATENATE("  - &amp;MethodID",TEXT($A93,"0000"),
" {","MethodTypeCV:  ",CHAR(34),INDEX(Methods[Method Type],$A93),CHAR(34),
", MethodCode:  ",CHAR(34),INDEX(Methods[Method Code],$A93),CHAR(34),
", MethodName:  ",CHAR(34),INDEX(Methods[Method Name],$A93),CHAR(34),
", MethodDescription:  ",CHAR(34),INDEX(Methods[Method Description],$A93),CHAR(34),
", MethodLink:  ",CHAR(34),INDEX(Methods[Method Link],$A93),CHAR(34),
", OrganizationID: *OrganizationID",TEXT(MATCH(INDEX(Methods[Organization Name],$A93),Organizations[Organization Name],0),"0000"),"}"))</f>
        <v>#REF!</v>
      </c>
      <c r="Q93" t="e">
        <f>IF(INDEX(Variables[Variable Type],$A93)="","",
CONCATENATE("  - &amp;VariableID",TEXT($A93,"0000"),
" {","VariableTypeCV:  ",CHAR(34),INDEX(Variables[Variable Type],$A93),CHAR(34),
", VariableCode:  ",CHAR(34),INDEX(Variables[Variable Code],$A93),CHAR(34),
", VariableNameCV:  ",CHAR(34),INDEX(Variables[Variable Name],$A93),CHAR(34),
", VariableDefinition:  ",CHAR(34),INDEX(Variables[Variable Definition],$A93),CHAR(34),
", SpecciationCV:  ",CHAR(34),INDEX(Variables[Speciation],$A93),CHAR(34),
", NoDataValue:  ",CHAR(34),INDEX(Variables[No Data Value],$A93),CHAR(34),"}"))</f>
        <v>#REF!</v>
      </c>
    </row>
    <row r="94" spans="1:17" x14ac:dyDescent="0.25">
      <c r="A94">
        <v>91</v>
      </c>
      <c r="D94" t="e">
        <f>IF(INDEX(People[First Name],$A94)="","",
CONCATENATE("  - &amp;PersonID",TEXT($A94,"0000"),
" {","PersonFirstName:  ",CHAR(34),INDEX(People[First Name],$A94),CHAR(34),
", PersonMiddleName:  ",CHAR(34),INDEX(People[Middle Name],$A94),CHAR(34),
", PersonLastName:  ",CHAR(34),INDEX(People[Last Name],$A94),CHAR(34),"}"))</f>
        <v>#REF!</v>
      </c>
      <c r="E94" t="e">
        <f>IF(INDEX(Organizations[Organization Type '[CV']],$A94)="","",
CONCATENATE("  - &amp;OrganizationID",TEXT($A94,"0000"),
" {","OrganizationTypeCV:  ",CHAR(34),INDEX(Organizations[Organization Type '[CV']],$A94),CHAR(34),
", OrganizationCode:  ",CHAR(34),INDEX(Organizations[Organization Code],$A94),CHAR(34),
", OrganizationName:  ",CHAR(34),INDEX(Organizations[Organization Name],$A94),CHAR(34),
", OrganizationDescription:  ",CHAR(34),INDEX(Organizations[Organization Description],$A94),CHAR(34),
", OrganizationLink:  ",CHAR(34),INDEX(Organizations[Organization Link],$A94),CHAR(34),"}"))</f>
        <v>#REF!</v>
      </c>
      <c r="F94" t="e">
        <f>IF(INDEX(People[First Name],$A94)="","",
CONCATENATE("  - &amp;AffiliationID",TEXT($A94,"0000"),
" {PersonID: *PersonID",TEXT($A94,"0000"),
", OrganizationID: *OrganizationID",TEXT(MATCH(INDEX(People[Organization Name],$A94),Organizations[Organization Name],0),"0000"),
", IsPrimaryOrganizationContact: , AffiliationStartDate: , AffiliationEndDate: , PrimaryPhone: ",
", PrimaryEmail: ",CHAR(34),INDEX(People[Primary Email],$A94),CHAR(34),
", PrimaryAddress: ",CHAR(34),INDEX(People[Primary Address],$A94),CHAR(34),
", PersonLink: }"))</f>
        <v>#REF!</v>
      </c>
      <c r="H94" t="e">
        <f>IF(COUNTA(CitationInformation)=0,"",IF(INDEX(AuthorList[Author Name],$A94)="","",
CONCATENATE("  - &amp;AuthorListID",TEXT($A94,"0000"),
"  {CitationID: *CitationID0001",
", PersonID: *PersonID",TEXT(MATCH(INDEX(AuthorList[Author Name],$A94),People[Full Name],0),"0000"),
", AuthorOrder: ",INDEX(AuthorList[Author Number],$A94),"}")))</f>
        <v>#REF!</v>
      </c>
      <c r="K94" t="e">
        <f>IF(INDEX(SamplingFeatures[Feature Code],$A94)="","",
CONCATENATE("  - &amp;SamplingFeatureID",TEXT($A94,"0000"),
" {","SamplingFeatureUUID:  ",CHAR(34),INDEX(SamplingFeatures[Sampling Feature UUID],$A94),CHAR(34),
", SamplingFeatureTypeCV:  ",CHAR(34),INDEX(SamplingFeatures[Sampling Feature Type],$A94),CHAR(34),
", SamplingFeatureCode:  ",CHAR(34),INDEX(SamplingFeatures[Feature Code],$A94),CHAR(34),
", SamplingFeatureName:  ",CHAR(34),INDEX(SamplingFeatures[Feature Name],$A94),CHAR(34),
", SamplingFeatureDescription:  ",CHAR(34),INDEX(SamplingFeatures[Feature Description],$A94),CHAR(34),
", SamplingFeatureGeotypeCV:  ",CHAR(34),INDEX(SamplingFeatures[Feature Geo Type],$A94),CHAR(34),
", FeatureGeometry:  ",CHAR(34),INDEX(SamplingFeatures[Feature Geometry],$A94),CHAR(34),
", Elevation_m:  ",CHAR(34),INDEX(SamplingFeatures[Elevation_m],$A94),CHAR(34),
", ElevationDatumCV:  ",CHAR(34),ElevationDatum,CHAR(34),"}"))</f>
        <v>#REF!</v>
      </c>
      <c r="L94" t="e">
        <f>IF(INDEX(SamplingFeatures[Sampling Feature Type],$A94)&lt;&gt;"Site","",
CONCATENATE("  - &amp;SiteID",TEXT(SUMPRODUCT(--($L$3:$L93&lt;&gt;"")),"0000"),
" {","SamplingFeatureID:  *SamplingFeatureID",TEXT($A94,"0000"),
", SiteTypeCV:  ",CHAR(34),INDEX(Sites[Site Type],$A94),CHAR(34),
", Latitude:  ",INDEX(Sites[Latitude],$A94),
", Longitude:  ",INDEX(Sites[Longitude],$A94),
", SRSName:  ",CHAR(34),LatLonDatum,CHAR(34),"}"))</f>
        <v>#REF!</v>
      </c>
      <c r="M94" t="e">
        <f>IF(INDEX(SamplingFeatures[Sampling Feature Type],$A94)&lt;&gt;"Specimen","",
CONCATENATE("  - &amp;SpecimenID",TEXT(SUMPRODUCT(--($M$3:$M93&lt;&gt;"")),"0000"),
" {","SamplingFeatureID:  *SamplingFeatureID",TEXT($A94,"0000"),
", SpecimenTypeCV:  ",CHAR(34),INDEX(Specimens[Specimen Type],$A94),CHAR(34),
", SpecimenMediumCV:  ",INDEX(Specimens[Specimen Medium],$A94),
", IsFieldSpecimen:  ",CHAR(34),INDEX(Specimens[Is Field Specimen?],$A94),CHAR(34),"}"))</f>
        <v>#REF!</v>
      </c>
      <c r="N94" t="e">
        <f>IF(COUNTA(SpatialOffsets[])=0,"", IF(INDEX(SpatialOffsets[Spatial Offset Type],$A94)="","",
CONCATENATE("  - &amp;SpatialOffsetID",TEXT($A94,"0000"),
" {","SpatialOffsetTypeCV:  ",CHAR(34),INDEX(SpatialOffsets[Spatial Offset Type],$A94),CHAR(34),
", Offset1Value:  ",INDEX(SpatialOffsets[Offset 1 Value],$A94),
", Offset1UnitID:  ",CHAR(34),INDEX(SpatialOffsets[Offset 1 Unit],$A94),CHAR(34),
", Offset2Value:  ",INDEX(SpatialOffsets[Offset 2 Value],$A94),
", Offset2UnitID:  ",CHAR(34),INDEX(SpatialOffsets[Offset 2 Unit],$A94),CHAR(34),
", Offset3Value:  ",INDEX(SpatialOffsets[Offset 3 Value],$A94),
", Offset3UnitID:  ",CHAR(34),INDEX(SpatialOffsets[Offset 3 Unit],$A94),CHAR(34),,"}")))</f>
        <v>#REF!</v>
      </c>
      <c r="O94" t="e">
        <f>IF(COUNTA(RelatedFeatures[])=0,"", IF(INDEX(RelatedFeatures[First Sampling Feature Code],$A94)="","",
CONCATENATE("  - &amp;RelationID",TEXT($A94,"0000"),
" {","SamplingFeatureID:  *SamplingFeatureID",TEXT(MATCH(INDEX(RelatedFeatures[First Sampling Feature Code],$A94),SamplingFeatures[Feature Code],0),"0000"),
", RelationshipTypeCV:  ",CHAR(34),INDEX(RelatedFeatures[Relationship Type],$A94),CHAR(34),
", RelatedFeatureID: *SamplingFeatureID",TEXT(MATCH(INDEX(RelatedFeatures[Second Sampling Feature Code],$A94),SamplingFeatures[Feature Code],0),"0000"),
", SpatialOffsetID:  ",IF(INDEX(RelatedFeatures[Offset Number],$A94)="","",CONCATENATE("*SpatialOffsetID",TEXT(INDEX(RelatedFeatures[Offset Number],$A94),"0000"))),"}")))</f>
        <v>#REF!</v>
      </c>
      <c r="P94" t="e">
        <f>IF(INDEX(Methods[Method Type],$A94)="","",
CONCATENATE("  - &amp;MethodID",TEXT($A94,"0000"),
" {","MethodTypeCV:  ",CHAR(34),INDEX(Methods[Method Type],$A94),CHAR(34),
", MethodCode:  ",CHAR(34),INDEX(Methods[Method Code],$A94),CHAR(34),
", MethodName:  ",CHAR(34),INDEX(Methods[Method Name],$A94),CHAR(34),
", MethodDescription:  ",CHAR(34),INDEX(Methods[Method Description],$A94),CHAR(34),
", MethodLink:  ",CHAR(34),INDEX(Methods[Method Link],$A94),CHAR(34),
", OrganizationID: *OrganizationID",TEXT(MATCH(INDEX(Methods[Organization Name],$A94),Organizations[Organization Name],0),"0000"),"}"))</f>
        <v>#REF!</v>
      </c>
      <c r="Q94" t="e">
        <f>IF(INDEX(Variables[Variable Type],$A94)="","",
CONCATENATE("  - &amp;VariableID",TEXT($A94,"0000"),
" {","VariableTypeCV:  ",CHAR(34),INDEX(Variables[Variable Type],$A94),CHAR(34),
", VariableCode:  ",CHAR(34),INDEX(Variables[Variable Code],$A94),CHAR(34),
", VariableNameCV:  ",CHAR(34),INDEX(Variables[Variable Name],$A94),CHAR(34),
", VariableDefinition:  ",CHAR(34),INDEX(Variables[Variable Definition],$A94),CHAR(34),
", SpecciationCV:  ",CHAR(34),INDEX(Variables[Speciation],$A94),CHAR(34),
", NoDataValue:  ",CHAR(34),INDEX(Variables[No Data Value],$A94),CHAR(34),"}"))</f>
        <v>#REF!</v>
      </c>
    </row>
    <row r="95" spans="1:17" x14ac:dyDescent="0.25">
      <c r="A95">
        <v>92</v>
      </c>
      <c r="D95" t="e">
        <f>IF(INDEX(People[First Name],$A95)="","",
CONCATENATE("  - &amp;PersonID",TEXT($A95,"0000"),
" {","PersonFirstName:  ",CHAR(34),INDEX(People[First Name],$A95),CHAR(34),
", PersonMiddleName:  ",CHAR(34),INDEX(People[Middle Name],$A95),CHAR(34),
", PersonLastName:  ",CHAR(34),INDEX(People[Last Name],$A95),CHAR(34),"}"))</f>
        <v>#REF!</v>
      </c>
      <c r="E95" t="e">
        <f>IF(INDEX(Organizations[Organization Type '[CV']],$A95)="","",
CONCATENATE("  - &amp;OrganizationID",TEXT($A95,"0000"),
" {","OrganizationTypeCV:  ",CHAR(34),INDEX(Organizations[Organization Type '[CV']],$A95),CHAR(34),
", OrganizationCode:  ",CHAR(34),INDEX(Organizations[Organization Code],$A95),CHAR(34),
", OrganizationName:  ",CHAR(34),INDEX(Organizations[Organization Name],$A95),CHAR(34),
", OrganizationDescription:  ",CHAR(34),INDEX(Organizations[Organization Description],$A95),CHAR(34),
", OrganizationLink:  ",CHAR(34),INDEX(Organizations[Organization Link],$A95),CHAR(34),"}"))</f>
        <v>#REF!</v>
      </c>
      <c r="F95" t="e">
        <f>IF(INDEX(People[First Name],$A95)="","",
CONCATENATE("  - &amp;AffiliationID",TEXT($A95,"0000"),
" {PersonID: *PersonID",TEXT($A95,"0000"),
", OrganizationID: *OrganizationID",TEXT(MATCH(INDEX(People[Organization Name],$A95),Organizations[Organization Name],0),"0000"),
", IsPrimaryOrganizationContact: , AffiliationStartDate: , AffiliationEndDate: , PrimaryPhone: ",
", PrimaryEmail: ",CHAR(34),INDEX(People[Primary Email],$A95),CHAR(34),
", PrimaryAddress: ",CHAR(34),INDEX(People[Primary Address],$A95),CHAR(34),
", PersonLink: }"))</f>
        <v>#REF!</v>
      </c>
      <c r="H95" t="e">
        <f>IF(COUNTA(CitationInformation)=0,"",IF(INDEX(AuthorList[Author Name],$A95)="","",
CONCATENATE("  - &amp;AuthorListID",TEXT($A95,"0000"),
"  {CitationID: *CitationID0001",
", PersonID: *PersonID",TEXT(MATCH(INDEX(AuthorList[Author Name],$A95),People[Full Name],0),"0000"),
", AuthorOrder: ",INDEX(AuthorList[Author Number],$A95),"}")))</f>
        <v>#REF!</v>
      </c>
      <c r="K95" t="e">
        <f>IF(INDEX(SamplingFeatures[Feature Code],$A95)="","",
CONCATENATE("  - &amp;SamplingFeatureID",TEXT($A95,"0000"),
" {","SamplingFeatureUUID:  ",CHAR(34),INDEX(SamplingFeatures[Sampling Feature UUID],$A95),CHAR(34),
", SamplingFeatureTypeCV:  ",CHAR(34),INDEX(SamplingFeatures[Sampling Feature Type],$A95),CHAR(34),
", SamplingFeatureCode:  ",CHAR(34),INDEX(SamplingFeatures[Feature Code],$A95),CHAR(34),
", SamplingFeatureName:  ",CHAR(34),INDEX(SamplingFeatures[Feature Name],$A95),CHAR(34),
", SamplingFeatureDescription:  ",CHAR(34),INDEX(SamplingFeatures[Feature Description],$A95),CHAR(34),
", SamplingFeatureGeotypeCV:  ",CHAR(34),INDEX(SamplingFeatures[Feature Geo Type],$A95),CHAR(34),
", FeatureGeometry:  ",CHAR(34),INDEX(SamplingFeatures[Feature Geometry],$A95),CHAR(34),
", Elevation_m:  ",CHAR(34),INDEX(SamplingFeatures[Elevation_m],$A95),CHAR(34),
", ElevationDatumCV:  ",CHAR(34),ElevationDatum,CHAR(34),"}"))</f>
        <v>#REF!</v>
      </c>
      <c r="L95" t="e">
        <f>IF(INDEX(SamplingFeatures[Sampling Feature Type],$A95)&lt;&gt;"Site","",
CONCATENATE("  - &amp;SiteID",TEXT(SUMPRODUCT(--($L$3:$L94&lt;&gt;"")),"0000"),
" {","SamplingFeatureID:  *SamplingFeatureID",TEXT($A95,"0000"),
", SiteTypeCV:  ",CHAR(34),INDEX(Sites[Site Type],$A95),CHAR(34),
", Latitude:  ",INDEX(Sites[Latitude],$A95),
", Longitude:  ",INDEX(Sites[Longitude],$A95),
", SRSName:  ",CHAR(34),LatLonDatum,CHAR(34),"}"))</f>
        <v>#REF!</v>
      </c>
      <c r="M95" t="e">
        <f>IF(INDEX(SamplingFeatures[Sampling Feature Type],$A95)&lt;&gt;"Specimen","",
CONCATENATE("  - &amp;SpecimenID",TEXT(SUMPRODUCT(--($M$3:$M94&lt;&gt;"")),"0000"),
" {","SamplingFeatureID:  *SamplingFeatureID",TEXT($A95,"0000"),
", SpecimenTypeCV:  ",CHAR(34),INDEX(Specimens[Specimen Type],$A95),CHAR(34),
", SpecimenMediumCV:  ",INDEX(Specimens[Specimen Medium],$A95),
", IsFieldSpecimen:  ",CHAR(34),INDEX(Specimens[Is Field Specimen?],$A95),CHAR(34),"}"))</f>
        <v>#REF!</v>
      </c>
      <c r="N95" t="e">
        <f>IF(COUNTA(SpatialOffsets[])=0,"", IF(INDEX(SpatialOffsets[Spatial Offset Type],$A95)="","",
CONCATENATE("  - &amp;SpatialOffsetID",TEXT($A95,"0000"),
" {","SpatialOffsetTypeCV:  ",CHAR(34),INDEX(SpatialOffsets[Spatial Offset Type],$A95),CHAR(34),
", Offset1Value:  ",INDEX(SpatialOffsets[Offset 1 Value],$A95),
", Offset1UnitID:  ",CHAR(34),INDEX(SpatialOffsets[Offset 1 Unit],$A95),CHAR(34),
", Offset2Value:  ",INDEX(SpatialOffsets[Offset 2 Value],$A95),
", Offset2UnitID:  ",CHAR(34),INDEX(SpatialOffsets[Offset 2 Unit],$A95),CHAR(34),
", Offset3Value:  ",INDEX(SpatialOffsets[Offset 3 Value],$A95),
", Offset3UnitID:  ",CHAR(34),INDEX(SpatialOffsets[Offset 3 Unit],$A95),CHAR(34),,"}")))</f>
        <v>#REF!</v>
      </c>
      <c r="O95" t="e">
        <f>IF(COUNTA(RelatedFeatures[])=0,"", IF(INDEX(RelatedFeatures[First Sampling Feature Code],$A95)="","",
CONCATENATE("  - &amp;RelationID",TEXT($A95,"0000"),
" {","SamplingFeatureID:  *SamplingFeatureID",TEXT(MATCH(INDEX(RelatedFeatures[First Sampling Feature Code],$A95),SamplingFeatures[Feature Code],0),"0000"),
", RelationshipTypeCV:  ",CHAR(34),INDEX(RelatedFeatures[Relationship Type],$A95),CHAR(34),
", RelatedFeatureID: *SamplingFeatureID",TEXT(MATCH(INDEX(RelatedFeatures[Second Sampling Feature Code],$A95),SamplingFeatures[Feature Code],0),"0000"),
", SpatialOffsetID:  ",IF(INDEX(RelatedFeatures[Offset Number],$A95)="","",CONCATENATE("*SpatialOffsetID",TEXT(INDEX(RelatedFeatures[Offset Number],$A95),"0000"))),"}")))</f>
        <v>#REF!</v>
      </c>
      <c r="P95" t="e">
        <f>IF(INDEX(Methods[Method Type],$A95)="","",
CONCATENATE("  - &amp;MethodID",TEXT($A95,"0000"),
" {","MethodTypeCV:  ",CHAR(34),INDEX(Methods[Method Type],$A95),CHAR(34),
", MethodCode:  ",CHAR(34),INDEX(Methods[Method Code],$A95),CHAR(34),
", MethodName:  ",CHAR(34),INDEX(Methods[Method Name],$A95),CHAR(34),
", MethodDescription:  ",CHAR(34),INDEX(Methods[Method Description],$A95),CHAR(34),
", MethodLink:  ",CHAR(34),INDEX(Methods[Method Link],$A95),CHAR(34),
", OrganizationID: *OrganizationID",TEXT(MATCH(INDEX(Methods[Organization Name],$A95),Organizations[Organization Name],0),"0000"),"}"))</f>
        <v>#REF!</v>
      </c>
      <c r="Q95" t="e">
        <f>IF(INDEX(Variables[Variable Type],$A95)="","",
CONCATENATE("  - &amp;VariableID",TEXT($A95,"0000"),
" {","VariableTypeCV:  ",CHAR(34),INDEX(Variables[Variable Type],$A95),CHAR(34),
", VariableCode:  ",CHAR(34),INDEX(Variables[Variable Code],$A95),CHAR(34),
", VariableNameCV:  ",CHAR(34),INDEX(Variables[Variable Name],$A95),CHAR(34),
", VariableDefinition:  ",CHAR(34),INDEX(Variables[Variable Definition],$A95),CHAR(34),
", SpecciationCV:  ",CHAR(34),INDEX(Variables[Speciation],$A95),CHAR(34),
", NoDataValue:  ",CHAR(34),INDEX(Variables[No Data Value],$A95),CHAR(34),"}"))</f>
        <v>#REF!</v>
      </c>
    </row>
    <row r="96" spans="1:17" x14ac:dyDescent="0.25">
      <c r="A96">
        <v>93</v>
      </c>
      <c r="D96" t="e">
        <f>IF(INDEX(People[First Name],$A96)="","",
CONCATENATE("  - &amp;PersonID",TEXT($A96,"0000"),
" {","PersonFirstName:  ",CHAR(34),INDEX(People[First Name],$A96),CHAR(34),
", PersonMiddleName:  ",CHAR(34),INDEX(People[Middle Name],$A96),CHAR(34),
", PersonLastName:  ",CHAR(34),INDEX(People[Last Name],$A96),CHAR(34),"}"))</f>
        <v>#REF!</v>
      </c>
      <c r="E96" t="e">
        <f>IF(INDEX(Organizations[Organization Type '[CV']],$A96)="","",
CONCATENATE("  - &amp;OrganizationID",TEXT($A96,"0000"),
" {","OrganizationTypeCV:  ",CHAR(34),INDEX(Organizations[Organization Type '[CV']],$A96),CHAR(34),
", OrganizationCode:  ",CHAR(34),INDEX(Organizations[Organization Code],$A96),CHAR(34),
", OrganizationName:  ",CHAR(34),INDEX(Organizations[Organization Name],$A96),CHAR(34),
", OrganizationDescription:  ",CHAR(34),INDEX(Organizations[Organization Description],$A96),CHAR(34),
", OrganizationLink:  ",CHAR(34),INDEX(Organizations[Organization Link],$A96),CHAR(34),"}"))</f>
        <v>#REF!</v>
      </c>
      <c r="F96" t="e">
        <f>IF(INDEX(People[First Name],$A96)="","",
CONCATENATE("  - &amp;AffiliationID",TEXT($A96,"0000"),
" {PersonID: *PersonID",TEXT($A96,"0000"),
", OrganizationID: *OrganizationID",TEXT(MATCH(INDEX(People[Organization Name],$A96),Organizations[Organization Name],0),"0000"),
", IsPrimaryOrganizationContact: , AffiliationStartDate: , AffiliationEndDate: , PrimaryPhone: ",
", PrimaryEmail: ",CHAR(34),INDEX(People[Primary Email],$A96),CHAR(34),
", PrimaryAddress: ",CHAR(34),INDEX(People[Primary Address],$A96),CHAR(34),
", PersonLink: }"))</f>
        <v>#REF!</v>
      </c>
      <c r="H96" t="e">
        <f>IF(COUNTA(CitationInformation)=0,"",IF(INDEX(AuthorList[Author Name],$A96)="","",
CONCATENATE("  - &amp;AuthorListID",TEXT($A96,"0000"),
"  {CitationID: *CitationID0001",
", PersonID: *PersonID",TEXT(MATCH(INDEX(AuthorList[Author Name],$A96),People[Full Name],0),"0000"),
", AuthorOrder: ",INDEX(AuthorList[Author Number],$A96),"}")))</f>
        <v>#REF!</v>
      </c>
      <c r="K96" t="e">
        <f>IF(INDEX(SamplingFeatures[Feature Code],$A96)="","",
CONCATENATE("  - &amp;SamplingFeatureID",TEXT($A96,"0000"),
" {","SamplingFeatureUUID:  ",CHAR(34),INDEX(SamplingFeatures[Sampling Feature UUID],$A96),CHAR(34),
", SamplingFeatureTypeCV:  ",CHAR(34),INDEX(SamplingFeatures[Sampling Feature Type],$A96),CHAR(34),
", SamplingFeatureCode:  ",CHAR(34),INDEX(SamplingFeatures[Feature Code],$A96),CHAR(34),
", SamplingFeatureName:  ",CHAR(34),INDEX(SamplingFeatures[Feature Name],$A96),CHAR(34),
", SamplingFeatureDescription:  ",CHAR(34),INDEX(SamplingFeatures[Feature Description],$A96),CHAR(34),
", SamplingFeatureGeotypeCV:  ",CHAR(34),INDEX(SamplingFeatures[Feature Geo Type],$A96),CHAR(34),
", FeatureGeometry:  ",CHAR(34),INDEX(SamplingFeatures[Feature Geometry],$A96),CHAR(34),
", Elevation_m:  ",CHAR(34),INDEX(SamplingFeatures[Elevation_m],$A96),CHAR(34),
", ElevationDatumCV:  ",CHAR(34),ElevationDatum,CHAR(34),"}"))</f>
        <v>#REF!</v>
      </c>
      <c r="L96" t="e">
        <f>IF(INDEX(SamplingFeatures[Sampling Feature Type],$A96)&lt;&gt;"Site","",
CONCATENATE("  - &amp;SiteID",TEXT(SUMPRODUCT(--($L$3:$L95&lt;&gt;"")),"0000"),
" {","SamplingFeatureID:  *SamplingFeatureID",TEXT($A96,"0000"),
", SiteTypeCV:  ",CHAR(34),INDEX(Sites[Site Type],$A96),CHAR(34),
", Latitude:  ",INDEX(Sites[Latitude],$A96),
", Longitude:  ",INDEX(Sites[Longitude],$A96),
", SRSName:  ",CHAR(34),LatLonDatum,CHAR(34),"}"))</f>
        <v>#REF!</v>
      </c>
      <c r="M96" t="e">
        <f>IF(INDEX(SamplingFeatures[Sampling Feature Type],$A96)&lt;&gt;"Specimen","",
CONCATENATE("  - &amp;SpecimenID",TEXT(SUMPRODUCT(--($M$3:$M95&lt;&gt;"")),"0000"),
" {","SamplingFeatureID:  *SamplingFeatureID",TEXT($A96,"0000"),
", SpecimenTypeCV:  ",CHAR(34),INDEX(Specimens[Specimen Type],$A96),CHAR(34),
", SpecimenMediumCV:  ",INDEX(Specimens[Specimen Medium],$A96),
", IsFieldSpecimen:  ",CHAR(34),INDEX(Specimens[Is Field Specimen?],$A96),CHAR(34),"}"))</f>
        <v>#REF!</v>
      </c>
      <c r="N96" t="e">
        <f>IF(COUNTA(SpatialOffsets[])=0,"", IF(INDEX(SpatialOffsets[Spatial Offset Type],$A96)="","",
CONCATENATE("  - &amp;SpatialOffsetID",TEXT($A96,"0000"),
" {","SpatialOffsetTypeCV:  ",CHAR(34),INDEX(SpatialOffsets[Spatial Offset Type],$A96),CHAR(34),
", Offset1Value:  ",INDEX(SpatialOffsets[Offset 1 Value],$A96),
", Offset1UnitID:  ",CHAR(34),INDEX(SpatialOffsets[Offset 1 Unit],$A96),CHAR(34),
", Offset2Value:  ",INDEX(SpatialOffsets[Offset 2 Value],$A96),
", Offset2UnitID:  ",CHAR(34),INDEX(SpatialOffsets[Offset 2 Unit],$A96),CHAR(34),
", Offset3Value:  ",INDEX(SpatialOffsets[Offset 3 Value],$A96),
", Offset3UnitID:  ",CHAR(34),INDEX(SpatialOffsets[Offset 3 Unit],$A96),CHAR(34),,"}")))</f>
        <v>#REF!</v>
      </c>
      <c r="O96" t="e">
        <f>IF(COUNTA(RelatedFeatures[])=0,"", IF(INDEX(RelatedFeatures[First Sampling Feature Code],$A96)="","",
CONCATENATE("  - &amp;RelationID",TEXT($A96,"0000"),
" {","SamplingFeatureID:  *SamplingFeatureID",TEXT(MATCH(INDEX(RelatedFeatures[First Sampling Feature Code],$A96),SamplingFeatures[Feature Code],0),"0000"),
", RelationshipTypeCV:  ",CHAR(34),INDEX(RelatedFeatures[Relationship Type],$A96),CHAR(34),
", RelatedFeatureID: *SamplingFeatureID",TEXT(MATCH(INDEX(RelatedFeatures[Second Sampling Feature Code],$A96),SamplingFeatures[Feature Code],0),"0000"),
", SpatialOffsetID:  ",IF(INDEX(RelatedFeatures[Offset Number],$A96)="","",CONCATENATE("*SpatialOffsetID",TEXT(INDEX(RelatedFeatures[Offset Number],$A96),"0000"))),"}")))</f>
        <v>#REF!</v>
      </c>
      <c r="P96" t="e">
        <f>IF(INDEX(Methods[Method Type],$A96)="","",
CONCATENATE("  - &amp;MethodID",TEXT($A96,"0000"),
" {","MethodTypeCV:  ",CHAR(34),INDEX(Methods[Method Type],$A96),CHAR(34),
", MethodCode:  ",CHAR(34),INDEX(Methods[Method Code],$A96),CHAR(34),
", MethodName:  ",CHAR(34),INDEX(Methods[Method Name],$A96),CHAR(34),
", MethodDescription:  ",CHAR(34),INDEX(Methods[Method Description],$A96),CHAR(34),
", MethodLink:  ",CHAR(34),INDEX(Methods[Method Link],$A96),CHAR(34),
", OrganizationID: *OrganizationID",TEXT(MATCH(INDEX(Methods[Organization Name],$A96),Organizations[Organization Name],0),"0000"),"}"))</f>
        <v>#REF!</v>
      </c>
      <c r="Q96" t="e">
        <f>IF(INDEX(Variables[Variable Type],$A96)="","",
CONCATENATE("  - &amp;VariableID",TEXT($A96,"0000"),
" {","VariableTypeCV:  ",CHAR(34),INDEX(Variables[Variable Type],$A96),CHAR(34),
", VariableCode:  ",CHAR(34),INDEX(Variables[Variable Code],$A96),CHAR(34),
", VariableNameCV:  ",CHAR(34),INDEX(Variables[Variable Name],$A96),CHAR(34),
", VariableDefinition:  ",CHAR(34),INDEX(Variables[Variable Definition],$A96),CHAR(34),
", SpecciationCV:  ",CHAR(34),INDEX(Variables[Speciation],$A96),CHAR(34),
", NoDataValue:  ",CHAR(34),INDEX(Variables[No Data Value],$A96),CHAR(34),"}"))</f>
        <v>#REF!</v>
      </c>
    </row>
    <row r="97" spans="1:17" x14ac:dyDescent="0.25">
      <c r="A97">
        <v>94</v>
      </c>
      <c r="D97" t="e">
        <f>IF(INDEX(People[First Name],$A97)="","",
CONCATENATE("  - &amp;PersonID",TEXT($A97,"0000"),
" {","PersonFirstName:  ",CHAR(34),INDEX(People[First Name],$A97),CHAR(34),
", PersonMiddleName:  ",CHAR(34),INDEX(People[Middle Name],$A97),CHAR(34),
", PersonLastName:  ",CHAR(34),INDEX(People[Last Name],$A97),CHAR(34),"}"))</f>
        <v>#REF!</v>
      </c>
      <c r="E97" t="e">
        <f>IF(INDEX(Organizations[Organization Type '[CV']],$A97)="","",
CONCATENATE("  - &amp;OrganizationID",TEXT($A97,"0000"),
" {","OrganizationTypeCV:  ",CHAR(34),INDEX(Organizations[Organization Type '[CV']],$A97),CHAR(34),
", OrganizationCode:  ",CHAR(34),INDEX(Organizations[Organization Code],$A97),CHAR(34),
", OrganizationName:  ",CHAR(34),INDEX(Organizations[Organization Name],$A97),CHAR(34),
", OrganizationDescription:  ",CHAR(34),INDEX(Organizations[Organization Description],$A97),CHAR(34),
", OrganizationLink:  ",CHAR(34),INDEX(Organizations[Organization Link],$A97),CHAR(34),"}"))</f>
        <v>#REF!</v>
      </c>
      <c r="F97" t="e">
        <f>IF(INDEX(People[First Name],$A97)="","",
CONCATENATE("  - &amp;AffiliationID",TEXT($A97,"0000"),
" {PersonID: *PersonID",TEXT($A97,"0000"),
", OrganizationID: *OrganizationID",TEXT(MATCH(INDEX(People[Organization Name],$A97),Organizations[Organization Name],0),"0000"),
", IsPrimaryOrganizationContact: , AffiliationStartDate: , AffiliationEndDate: , PrimaryPhone: ",
", PrimaryEmail: ",CHAR(34),INDEX(People[Primary Email],$A97),CHAR(34),
", PrimaryAddress: ",CHAR(34),INDEX(People[Primary Address],$A97),CHAR(34),
", PersonLink: }"))</f>
        <v>#REF!</v>
      </c>
      <c r="H97" t="e">
        <f>IF(COUNTA(CitationInformation)=0,"",IF(INDEX(AuthorList[Author Name],$A97)="","",
CONCATENATE("  - &amp;AuthorListID",TEXT($A97,"0000"),
"  {CitationID: *CitationID0001",
", PersonID: *PersonID",TEXT(MATCH(INDEX(AuthorList[Author Name],$A97),People[Full Name],0),"0000"),
", AuthorOrder: ",INDEX(AuthorList[Author Number],$A97),"}")))</f>
        <v>#REF!</v>
      </c>
      <c r="K97" t="e">
        <f>IF(INDEX(SamplingFeatures[Feature Code],$A97)="","",
CONCATENATE("  - &amp;SamplingFeatureID",TEXT($A97,"0000"),
" {","SamplingFeatureUUID:  ",CHAR(34),INDEX(SamplingFeatures[Sampling Feature UUID],$A97),CHAR(34),
", SamplingFeatureTypeCV:  ",CHAR(34),INDEX(SamplingFeatures[Sampling Feature Type],$A97),CHAR(34),
", SamplingFeatureCode:  ",CHAR(34),INDEX(SamplingFeatures[Feature Code],$A97),CHAR(34),
", SamplingFeatureName:  ",CHAR(34),INDEX(SamplingFeatures[Feature Name],$A97),CHAR(34),
", SamplingFeatureDescription:  ",CHAR(34),INDEX(SamplingFeatures[Feature Description],$A97),CHAR(34),
", SamplingFeatureGeotypeCV:  ",CHAR(34),INDEX(SamplingFeatures[Feature Geo Type],$A97),CHAR(34),
", FeatureGeometry:  ",CHAR(34),INDEX(SamplingFeatures[Feature Geometry],$A97),CHAR(34),
", Elevation_m:  ",CHAR(34),INDEX(SamplingFeatures[Elevation_m],$A97),CHAR(34),
", ElevationDatumCV:  ",CHAR(34),ElevationDatum,CHAR(34),"}"))</f>
        <v>#REF!</v>
      </c>
      <c r="L97" t="e">
        <f>IF(INDEX(SamplingFeatures[Sampling Feature Type],$A97)&lt;&gt;"Site","",
CONCATENATE("  - &amp;SiteID",TEXT(SUMPRODUCT(--($L$3:$L96&lt;&gt;"")),"0000"),
" {","SamplingFeatureID:  *SamplingFeatureID",TEXT($A97,"0000"),
", SiteTypeCV:  ",CHAR(34),INDEX(Sites[Site Type],$A97),CHAR(34),
", Latitude:  ",INDEX(Sites[Latitude],$A97),
", Longitude:  ",INDEX(Sites[Longitude],$A97),
", SRSName:  ",CHAR(34),LatLonDatum,CHAR(34),"}"))</f>
        <v>#REF!</v>
      </c>
      <c r="M97" t="e">
        <f>IF(INDEX(SamplingFeatures[Sampling Feature Type],$A97)&lt;&gt;"Specimen","",
CONCATENATE("  - &amp;SpecimenID",TEXT(SUMPRODUCT(--($M$3:$M96&lt;&gt;"")),"0000"),
" {","SamplingFeatureID:  *SamplingFeatureID",TEXT($A97,"0000"),
", SpecimenTypeCV:  ",CHAR(34),INDEX(Specimens[Specimen Type],$A97),CHAR(34),
", SpecimenMediumCV:  ",INDEX(Specimens[Specimen Medium],$A97),
", IsFieldSpecimen:  ",CHAR(34),INDEX(Specimens[Is Field Specimen?],$A97),CHAR(34),"}"))</f>
        <v>#REF!</v>
      </c>
      <c r="N97" t="e">
        <f>IF(COUNTA(SpatialOffsets[])=0,"", IF(INDEX(SpatialOffsets[Spatial Offset Type],$A97)="","",
CONCATENATE("  - &amp;SpatialOffsetID",TEXT($A97,"0000"),
" {","SpatialOffsetTypeCV:  ",CHAR(34),INDEX(SpatialOffsets[Spatial Offset Type],$A97),CHAR(34),
", Offset1Value:  ",INDEX(SpatialOffsets[Offset 1 Value],$A97),
", Offset1UnitID:  ",CHAR(34),INDEX(SpatialOffsets[Offset 1 Unit],$A97),CHAR(34),
", Offset2Value:  ",INDEX(SpatialOffsets[Offset 2 Value],$A97),
", Offset2UnitID:  ",CHAR(34),INDEX(SpatialOffsets[Offset 2 Unit],$A97),CHAR(34),
", Offset3Value:  ",INDEX(SpatialOffsets[Offset 3 Value],$A97),
", Offset3UnitID:  ",CHAR(34),INDEX(SpatialOffsets[Offset 3 Unit],$A97),CHAR(34),,"}")))</f>
        <v>#REF!</v>
      </c>
      <c r="O97" t="e">
        <f>IF(COUNTA(RelatedFeatures[])=0,"", IF(INDEX(RelatedFeatures[First Sampling Feature Code],$A97)="","",
CONCATENATE("  - &amp;RelationID",TEXT($A97,"0000"),
" {","SamplingFeatureID:  *SamplingFeatureID",TEXT(MATCH(INDEX(RelatedFeatures[First Sampling Feature Code],$A97),SamplingFeatures[Feature Code],0),"0000"),
", RelationshipTypeCV:  ",CHAR(34),INDEX(RelatedFeatures[Relationship Type],$A97),CHAR(34),
", RelatedFeatureID: *SamplingFeatureID",TEXT(MATCH(INDEX(RelatedFeatures[Second Sampling Feature Code],$A97),SamplingFeatures[Feature Code],0),"0000"),
", SpatialOffsetID:  ",IF(INDEX(RelatedFeatures[Offset Number],$A97)="","",CONCATENATE("*SpatialOffsetID",TEXT(INDEX(RelatedFeatures[Offset Number],$A97),"0000"))),"}")))</f>
        <v>#REF!</v>
      </c>
      <c r="P97" t="e">
        <f>IF(INDEX(Methods[Method Type],$A97)="","",
CONCATENATE("  - &amp;MethodID",TEXT($A97,"0000"),
" {","MethodTypeCV:  ",CHAR(34),INDEX(Methods[Method Type],$A97),CHAR(34),
", MethodCode:  ",CHAR(34),INDEX(Methods[Method Code],$A97),CHAR(34),
", MethodName:  ",CHAR(34),INDEX(Methods[Method Name],$A97),CHAR(34),
", MethodDescription:  ",CHAR(34),INDEX(Methods[Method Description],$A97),CHAR(34),
", MethodLink:  ",CHAR(34),INDEX(Methods[Method Link],$A97),CHAR(34),
", OrganizationID: *OrganizationID",TEXT(MATCH(INDEX(Methods[Organization Name],$A97),Organizations[Organization Name],0),"0000"),"}"))</f>
        <v>#REF!</v>
      </c>
      <c r="Q97" t="e">
        <f>IF(INDEX(Variables[Variable Type],$A97)="","",
CONCATENATE("  - &amp;VariableID",TEXT($A97,"0000"),
" {","VariableTypeCV:  ",CHAR(34),INDEX(Variables[Variable Type],$A97),CHAR(34),
", VariableCode:  ",CHAR(34),INDEX(Variables[Variable Code],$A97),CHAR(34),
", VariableNameCV:  ",CHAR(34),INDEX(Variables[Variable Name],$A97),CHAR(34),
", VariableDefinition:  ",CHAR(34),INDEX(Variables[Variable Definition],$A97),CHAR(34),
", SpecciationCV:  ",CHAR(34),INDEX(Variables[Speciation],$A97),CHAR(34),
", NoDataValue:  ",CHAR(34),INDEX(Variables[No Data Value],$A97),CHAR(34),"}"))</f>
        <v>#REF!</v>
      </c>
    </row>
    <row r="98" spans="1:17" x14ac:dyDescent="0.25">
      <c r="A98">
        <v>95</v>
      </c>
      <c r="D98" t="e">
        <f>IF(INDEX(People[First Name],$A98)="","",
CONCATENATE("  - &amp;PersonID",TEXT($A98,"0000"),
" {","PersonFirstName:  ",CHAR(34),INDEX(People[First Name],$A98),CHAR(34),
", PersonMiddleName:  ",CHAR(34),INDEX(People[Middle Name],$A98),CHAR(34),
", PersonLastName:  ",CHAR(34),INDEX(People[Last Name],$A98),CHAR(34),"}"))</f>
        <v>#REF!</v>
      </c>
      <c r="E98" t="e">
        <f>IF(INDEX(Organizations[Organization Type '[CV']],$A98)="","",
CONCATENATE("  - &amp;OrganizationID",TEXT($A98,"0000"),
" {","OrganizationTypeCV:  ",CHAR(34),INDEX(Organizations[Organization Type '[CV']],$A98),CHAR(34),
", OrganizationCode:  ",CHAR(34),INDEX(Organizations[Organization Code],$A98),CHAR(34),
", OrganizationName:  ",CHAR(34),INDEX(Organizations[Organization Name],$A98),CHAR(34),
", OrganizationDescription:  ",CHAR(34),INDEX(Organizations[Organization Description],$A98),CHAR(34),
", OrganizationLink:  ",CHAR(34),INDEX(Organizations[Organization Link],$A98),CHAR(34),"}"))</f>
        <v>#REF!</v>
      </c>
      <c r="F98" t="e">
        <f>IF(INDEX(People[First Name],$A98)="","",
CONCATENATE("  - &amp;AffiliationID",TEXT($A98,"0000"),
" {PersonID: *PersonID",TEXT($A98,"0000"),
", OrganizationID: *OrganizationID",TEXT(MATCH(INDEX(People[Organization Name],$A98),Organizations[Organization Name],0),"0000"),
", IsPrimaryOrganizationContact: , AffiliationStartDate: , AffiliationEndDate: , PrimaryPhone: ",
", PrimaryEmail: ",CHAR(34),INDEX(People[Primary Email],$A98),CHAR(34),
", PrimaryAddress: ",CHAR(34),INDEX(People[Primary Address],$A98),CHAR(34),
", PersonLink: }"))</f>
        <v>#REF!</v>
      </c>
      <c r="H98" t="e">
        <f>IF(COUNTA(CitationInformation)=0,"",IF(INDEX(AuthorList[Author Name],$A98)="","",
CONCATENATE("  - &amp;AuthorListID",TEXT($A98,"0000"),
"  {CitationID: *CitationID0001",
", PersonID: *PersonID",TEXT(MATCH(INDEX(AuthorList[Author Name],$A98),People[Full Name],0),"0000"),
", AuthorOrder: ",INDEX(AuthorList[Author Number],$A98),"}")))</f>
        <v>#REF!</v>
      </c>
      <c r="K98" t="e">
        <f>IF(INDEX(SamplingFeatures[Feature Code],$A98)="","",
CONCATENATE("  - &amp;SamplingFeatureID",TEXT($A98,"0000"),
" {","SamplingFeatureUUID:  ",CHAR(34),INDEX(SamplingFeatures[Sampling Feature UUID],$A98),CHAR(34),
", SamplingFeatureTypeCV:  ",CHAR(34),INDEX(SamplingFeatures[Sampling Feature Type],$A98),CHAR(34),
", SamplingFeatureCode:  ",CHAR(34),INDEX(SamplingFeatures[Feature Code],$A98),CHAR(34),
", SamplingFeatureName:  ",CHAR(34),INDEX(SamplingFeatures[Feature Name],$A98),CHAR(34),
", SamplingFeatureDescription:  ",CHAR(34),INDEX(SamplingFeatures[Feature Description],$A98),CHAR(34),
", SamplingFeatureGeotypeCV:  ",CHAR(34),INDEX(SamplingFeatures[Feature Geo Type],$A98),CHAR(34),
", FeatureGeometry:  ",CHAR(34),INDEX(SamplingFeatures[Feature Geometry],$A98),CHAR(34),
", Elevation_m:  ",CHAR(34),INDEX(SamplingFeatures[Elevation_m],$A98),CHAR(34),
", ElevationDatumCV:  ",CHAR(34),ElevationDatum,CHAR(34),"}"))</f>
        <v>#REF!</v>
      </c>
      <c r="L98" t="e">
        <f>IF(INDEX(SamplingFeatures[Sampling Feature Type],$A98)&lt;&gt;"Site","",
CONCATENATE("  - &amp;SiteID",TEXT(SUMPRODUCT(--($L$3:$L97&lt;&gt;"")),"0000"),
" {","SamplingFeatureID:  *SamplingFeatureID",TEXT($A98,"0000"),
", SiteTypeCV:  ",CHAR(34),INDEX(Sites[Site Type],$A98),CHAR(34),
", Latitude:  ",INDEX(Sites[Latitude],$A98),
", Longitude:  ",INDEX(Sites[Longitude],$A98),
", SRSName:  ",CHAR(34),LatLonDatum,CHAR(34),"}"))</f>
        <v>#REF!</v>
      </c>
      <c r="M98" t="e">
        <f>IF(INDEX(SamplingFeatures[Sampling Feature Type],$A98)&lt;&gt;"Specimen","",
CONCATENATE("  - &amp;SpecimenID",TEXT(SUMPRODUCT(--($M$3:$M97&lt;&gt;"")),"0000"),
" {","SamplingFeatureID:  *SamplingFeatureID",TEXT($A98,"0000"),
", SpecimenTypeCV:  ",CHAR(34),INDEX(Specimens[Specimen Type],$A98),CHAR(34),
", SpecimenMediumCV:  ",INDEX(Specimens[Specimen Medium],$A98),
", IsFieldSpecimen:  ",CHAR(34),INDEX(Specimens[Is Field Specimen?],$A98),CHAR(34),"}"))</f>
        <v>#REF!</v>
      </c>
      <c r="N98" t="e">
        <f>IF(COUNTA(SpatialOffsets[])=0,"", IF(INDEX(SpatialOffsets[Spatial Offset Type],$A98)="","",
CONCATENATE("  - &amp;SpatialOffsetID",TEXT($A98,"0000"),
" {","SpatialOffsetTypeCV:  ",CHAR(34),INDEX(SpatialOffsets[Spatial Offset Type],$A98),CHAR(34),
", Offset1Value:  ",INDEX(SpatialOffsets[Offset 1 Value],$A98),
", Offset1UnitID:  ",CHAR(34),INDEX(SpatialOffsets[Offset 1 Unit],$A98),CHAR(34),
", Offset2Value:  ",INDEX(SpatialOffsets[Offset 2 Value],$A98),
", Offset2UnitID:  ",CHAR(34),INDEX(SpatialOffsets[Offset 2 Unit],$A98),CHAR(34),
", Offset3Value:  ",INDEX(SpatialOffsets[Offset 3 Value],$A98),
", Offset3UnitID:  ",CHAR(34),INDEX(SpatialOffsets[Offset 3 Unit],$A98),CHAR(34),,"}")))</f>
        <v>#REF!</v>
      </c>
      <c r="O98" t="e">
        <f>IF(COUNTA(RelatedFeatures[])=0,"", IF(INDEX(RelatedFeatures[First Sampling Feature Code],$A98)="","",
CONCATENATE("  - &amp;RelationID",TEXT($A98,"0000"),
" {","SamplingFeatureID:  *SamplingFeatureID",TEXT(MATCH(INDEX(RelatedFeatures[First Sampling Feature Code],$A98),SamplingFeatures[Feature Code],0),"0000"),
", RelationshipTypeCV:  ",CHAR(34),INDEX(RelatedFeatures[Relationship Type],$A98),CHAR(34),
", RelatedFeatureID: *SamplingFeatureID",TEXT(MATCH(INDEX(RelatedFeatures[Second Sampling Feature Code],$A98),SamplingFeatures[Feature Code],0),"0000"),
", SpatialOffsetID:  ",IF(INDEX(RelatedFeatures[Offset Number],$A98)="","",CONCATENATE("*SpatialOffsetID",TEXT(INDEX(RelatedFeatures[Offset Number],$A98),"0000"))),"}")))</f>
        <v>#REF!</v>
      </c>
      <c r="P98" t="e">
        <f>IF(INDEX(Methods[Method Type],$A98)="","",
CONCATENATE("  - &amp;MethodID",TEXT($A98,"0000"),
" {","MethodTypeCV:  ",CHAR(34),INDEX(Methods[Method Type],$A98),CHAR(34),
", MethodCode:  ",CHAR(34),INDEX(Methods[Method Code],$A98),CHAR(34),
", MethodName:  ",CHAR(34),INDEX(Methods[Method Name],$A98),CHAR(34),
", MethodDescription:  ",CHAR(34),INDEX(Methods[Method Description],$A98),CHAR(34),
", MethodLink:  ",CHAR(34),INDEX(Methods[Method Link],$A98),CHAR(34),
", OrganizationID: *OrganizationID",TEXT(MATCH(INDEX(Methods[Organization Name],$A98),Organizations[Organization Name],0),"0000"),"}"))</f>
        <v>#REF!</v>
      </c>
      <c r="Q98" t="e">
        <f>IF(INDEX(Variables[Variable Type],$A98)="","",
CONCATENATE("  - &amp;VariableID",TEXT($A98,"0000"),
" {","VariableTypeCV:  ",CHAR(34),INDEX(Variables[Variable Type],$A98),CHAR(34),
", VariableCode:  ",CHAR(34),INDEX(Variables[Variable Code],$A98),CHAR(34),
", VariableNameCV:  ",CHAR(34),INDEX(Variables[Variable Name],$A98),CHAR(34),
", VariableDefinition:  ",CHAR(34),INDEX(Variables[Variable Definition],$A98),CHAR(34),
", SpecciationCV:  ",CHAR(34),INDEX(Variables[Speciation],$A98),CHAR(34),
", NoDataValue:  ",CHAR(34),INDEX(Variables[No Data Value],$A98),CHAR(34),"}"))</f>
        <v>#REF!</v>
      </c>
    </row>
    <row r="99" spans="1:17" x14ac:dyDescent="0.25">
      <c r="A99">
        <v>96</v>
      </c>
      <c r="D99" t="e">
        <f>IF(INDEX(People[First Name],$A99)="","",
CONCATENATE("  - &amp;PersonID",TEXT($A99,"0000"),
" {","PersonFirstName:  ",CHAR(34),INDEX(People[First Name],$A99),CHAR(34),
", PersonMiddleName:  ",CHAR(34),INDEX(People[Middle Name],$A99),CHAR(34),
", PersonLastName:  ",CHAR(34),INDEX(People[Last Name],$A99),CHAR(34),"}"))</f>
        <v>#REF!</v>
      </c>
      <c r="E99" t="e">
        <f>IF(INDEX(Organizations[Organization Type '[CV']],$A99)="","",
CONCATENATE("  - &amp;OrganizationID",TEXT($A99,"0000"),
" {","OrganizationTypeCV:  ",CHAR(34),INDEX(Organizations[Organization Type '[CV']],$A99),CHAR(34),
", OrganizationCode:  ",CHAR(34),INDEX(Organizations[Organization Code],$A99),CHAR(34),
", OrganizationName:  ",CHAR(34),INDEX(Organizations[Organization Name],$A99),CHAR(34),
", OrganizationDescription:  ",CHAR(34),INDEX(Organizations[Organization Description],$A99),CHAR(34),
", OrganizationLink:  ",CHAR(34),INDEX(Organizations[Organization Link],$A99),CHAR(34),"}"))</f>
        <v>#REF!</v>
      </c>
      <c r="F99" t="e">
        <f>IF(INDEX(People[First Name],$A99)="","",
CONCATENATE("  - &amp;AffiliationID",TEXT($A99,"0000"),
" {PersonID: *PersonID",TEXT($A99,"0000"),
", OrganizationID: *OrganizationID",TEXT(MATCH(INDEX(People[Organization Name],$A99),Organizations[Organization Name],0),"0000"),
", IsPrimaryOrganizationContact: , AffiliationStartDate: , AffiliationEndDate: , PrimaryPhone: ",
", PrimaryEmail: ",CHAR(34),INDEX(People[Primary Email],$A99),CHAR(34),
", PrimaryAddress: ",CHAR(34),INDEX(People[Primary Address],$A99),CHAR(34),
", PersonLink: }"))</f>
        <v>#REF!</v>
      </c>
      <c r="H99" t="e">
        <f>IF(COUNTA(CitationInformation)=0,"",IF(INDEX(AuthorList[Author Name],$A99)="","",
CONCATENATE("  - &amp;AuthorListID",TEXT($A99,"0000"),
"  {CitationID: *CitationID0001",
", PersonID: *PersonID",TEXT(MATCH(INDEX(AuthorList[Author Name],$A99),People[Full Name],0),"0000"),
", AuthorOrder: ",INDEX(AuthorList[Author Number],$A99),"}")))</f>
        <v>#REF!</v>
      </c>
      <c r="K99" t="e">
        <f>IF(INDEX(SamplingFeatures[Feature Code],$A99)="","",
CONCATENATE("  - &amp;SamplingFeatureID",TEXT($A99,"0000"),
" {","SamplingFeatureUUID:  ",CHAR(34),INDEX(SamplingFeatures[Sampling Feature UUID],$A99),CHAR(34),
", SamplingFeatureTypeCV:  ",CHAR(34),INDEX(SamplingFeatures[Sampling Feature Type],$A99),CHAR(34),
", SamplingFeatureCode:  ",CHAR(34),INDEX(SamplingFeatures[Feature Code],$A99),CHAR(34),
", SamplingFeatureName:  ",CHAR(34),INDEX(SamplingFeatures[Feature Name],$A99),CHAR(34),
", SamplingFeatureDescription:  ",CHAR(34),INDEX(SamplingFeatures[Feature Description],$A99),CHAR(34),
", SamplingFeatureGeotypeCV:  ",CHAR(34),INDEX(SamplingFeatures[Feature Geo Type],$A99),CHAR(34),
", FeatureGeometry:  ",CHAR(34),INDEX(SamplingFeatures[Feature Geometry],$A99),CHAR(34),
", Elevation_m:  ",CHAR(34),INDEX(SamplingFeatures[Elevation_m],$A99),CHAR(34),
", ElevationDatumCV:  ",CHAR(34),ElevationDatum,CHAR(34),"}"))</f>
        <v>#REF!</v>
      </c>
      <c r="L99" t="e">
        <f>IF(INDEX(SamplingFeatures[Sampling Feature Type],$A99)&lt;&gt;"Site","",
CONCATENATE("  - &amp;SiteID",TEXT(SUMPRODUCT(--($L$3:$L98&lt;&gt;"")),"0000"),
" {","SamplingFeatureID:  *SamplingFeatureID",TEXT($A99,"0000"),
", SiteTypeCV:  ",CHAR(34),INDEX(Sites[Site Type],$A99),CHAR(34),
", Latitude:  ",INDEX(Sites[Latitude],$A99),
", Longitude:  ",INDEX(Sites[Longitude],$A99),
", SRSName:  ",CHAR(34),LatLonDatum,CHAR(34),"}"))</f>
        <v>#REF!</v>
      </c>
      <c r="M99" t="e">
        <f>IF(INDEX(SamplingFeatures[Sampling Feature Type],$A99)&lt;&gt;"Specimen","",
CONCATENATE("  - &amp;SpecimenID",TEXT(SUMPRODUCT(--($M$3:$M98&lt;&gt;"")),"0000"),
" {","SamplingFeatureID:  *SamplingFeatureID",TEXT($A99,"0000"),
", SpecimenTypeCV:  ",CHAR(34),INDEX(Specimens[Specimen Type],$A99),CHAR(34),
", SpecimenMediumCV:  ",INDEX(Specimens[Specimen Medium],$A99),
", IsFieldSpecimen:  ",CHAR(34),INDEX(Specimens[Is Field Specimen?],$A99),CHAR(34),"}"))</f>
        <v>#REF!</v>
      </c>
      <c r="N99" t="e">
        <f>IF(COUNTA(SpatialOffsets[])=0,"", IF(INDEX(SpatialOffsets[Spatial Offset Type],$A99)="","",
CONCATENATE("  - &amp;SpatialOffsetID",TEXT($A99,"0000"),
" {","SpatialOffsetTypeCV:  ",CHAR(34),INDEX(SpatialOffsets[Spatial Offset Type],$A99),CHAR(34),
", Offset1Value:  ",INDEX(SpatialOffsets[Offset 1 Value],$A99),
", Offset1UnitID:  ",CHAR(34),INDEX(SpatialOffsets[Offset 1 Unit],$A99),CHAR(34),
", Offset2Value:  ",INDEX(SpatialOffsets[Offset 2 Value],$A99),
", Offset2UnitID:  ",CHAR(34),INDEX(SpatialOffsets[Offset 2 Unit],$A99),CHAR(34),
", Offset3Value:  ",INDEX(SpatialOffsets[Offset 3 Value],$A99),
", Offset3UnitID:  ",CHAR(34),INDEX(SpatialOffsets[Offset 3 Unit],$A99),CHAR(34),,"}")))</f>
        <v>#REF!</v>
      </c>
      <c r="O99" t="e">
        <f>IF(COUNTA(RelatedFeatures[])=0,"", IF(INDEX(RelatedFeatures[First Sampling Feature Code],$A99)="","",
CONCATENATE("  - &amp;RelationID",TEXT($A99,"0000"),
" {","SamplingFeatureID:  *SamplingFeatureID",TEXT(MATCH(INDEX(RelatedFeatures[First Sampling Feature Code],$A99),SamplingFeatures[Feature Code],0),"0000"),
", RelationshipTypeCV:  ",CHAR(34),INDEX(RelatedFeatures[Relationship Type],$A99),CHAR(34),
", RelatedFeatureID: *SamplingFeatureID",TEXT(MATCH(INDEX(RelatedFeatures[Second Sampling Feature Code],$A99),SamplingFeatures[Feature Code],0),"0000"),
", SpatialOffsetID:  ",IF(INDEX(RelatedFeatures[Offset Number],$A99)="","",CONCATENATE("*SpatialOffsetID",TEXT(INDEX(RelatedFeatures[Offset Number],$A99),"0000"))),"}")))</f>
        <v>#REF!</v>
      </c>
      <c r="P99" t="e">
        <f>IF(INDEX(Methods[Method Type],$A99)="","",
CONCATENATE("  - &amp;MethodID",TEXT($A99,"0000"),
" {","MethodTypeCV:  ",CHAR(34),INDEX(Methods[Method Type],$A99),CHAR(34),
", MethodCode:  ",CHAR(34),INDEX(Methods[Method Code],$A99),CHAR(34),
", MethodName:  ",CHAR(34),INDEX(Methods[Method Name],$A99),CHAR(34),
", MethodDescription:  ",CHAR(34),INDEX(Methods[Method Description],$A99),CHAR(34),
", MethodLink:  ",CHAR(34),INDEX(Methods[Method Link],$A99),CHAR(34),
", OrganizationID: *OrganizationID",TEXT(MATCH(INDEX(Methods[Organization Name],$A99),Organizations[Organization Name],0),"0000"),"}"))</f>
        <v>#REF!</v>
      </c>
      <c r="Q99" t="e">
        <f>IF(INDEX(Variables[Variable Type],$A99)="","",
CONCATENATE("  - &amp;VariableID",TEXT($A99,"0000"),
" {","VariableTypeCV:  ",CHAR(34),INDEX(Variables[Variable Type],$A99),CHAR(34),
", VariableCode:  ",CHAR(34),INDEX(Variables[Variable Code],$A99),CHAR(34),
", VariableNameCV:  ",CHAR(34),INDEX(Variables[Variable Name],$A99),CHAR(34),
", VariableDefinition:  ",CHAR(34),INDEX(Variables[Variable Definition],$A99),CHAR(34),
", SpecciationCV:  ",CHAR(34),INDEX(Variables[Speciation],$A99),CHAR(34),
", NoDataValue:  ",CHAR(34),INDEX(Variables[No Data Value],$A99),CHAR(34),"}"))</f>
        <v>#REF!</v>
      </c>
    </row>
    <row r="100" spans="1:17" x14ac:dyDescent="0.25">
      <c r="A100">
        <v>97</v>
      </c>
      <c r="D100" t="e">
        <f>IF(INDEX(People[First Name],$A100)="","",
CONCATENATE("  - &amp;PersonID",TEXT($A100,"0000"),
" {","PersonFirstName:  ",CHAR(34),INDEX(People[First Name],$A100),CHAR(34),
", PersonMiddleName:  ",CHAR(34),INDEX(People[Middle Name],$A100),CHAR(34),
", PersonLastName:  ",CHAR(34),INDEX(People[Last Name],$A100),CHAR(34),"}"))</f>
        <v>#REF!</v>
      </c>
      <c r="E100" t="e">
        <f>IF(INDEX(Organizations[Organization Type '[CV']],$A100)="","",
CONCATENATE("  - &amp;OrganizationID",TEXT($A100,"0000"),
" {","OrganizationTypeCV:  ",CHAR(34),INDEX(Organizations[Organization Type '[CV']],$A100),CHAR(34),
", OrganizationCode:  ",CHAR(34),INDEX(Organizations[Organization Code],$A100),CHAR(34),
", OrganizationName:  ",CHAR(34),INDEX(Organizations[Organization Name],$A100),CHAR(34),
", OrganizationDescription:  ",CHAR(34),INDEX(Organizations[Organization Description],$A100),CHAR(34),
", OrganizationLink:  ",CHAR(34),INDEX(Organizations[Organization Link],$A100),CHAR(34),"}"))</f>
        <v>#REF!</v>
      </c>
      <c r="F100" t="e">
        <f>IF(INDEX(People[First Name],$A100)="","",
CONCATENATE("  - &amp;AffiliationID",TEXT($A100,"0000"),
" {PersonID: *PersonID",TEXT($A100,"0000"),
", OrganizationID: *OrganizationID",TEXT(MATCH(INDEX(People[Organization Name],$A100),Organizations[Organization Name],0),"0000"),
", IsPrimaryOrganizationContact: , AffiliationStartDate: , AffiliationEndDate: , PrimaryPhone: ",
", PrimaryEmail: ",CHAR(34),INDEX(People[Primary Email],$A100),CHAR(34),
", PrimaryAddress: ",CHAR(34),INDEX(People[Primary Address],$A100),CHAR(34),
", PersonLink: }"))</f>
        <v>#REF!</v>
      </c>
      <c r="H100" t="e">
        <f>IF(COUNTA(CitationInformation)=0,"",IF(INDEX(AuthorList[Author Name],$A100)="","",
CONCATENATE("  - &amp;AuthorListID",TEXT($A100,"0000"),
"  {CitationID: *CitationID0001",
", PersonID: *PersonID",TEXT(MATCH(INDEX(AuthorList[Author Name],$A100),People[Full Name],0),"0000"),
", AuthorOrder: ",INDEX(AuthorList[Author Number],$A100),"}")))</f>
        <v>#REF!</v>
      </c>
      <c r="K100" t="e">
        <f>IF(INDEX(SamplingFeatures[Feature Code],$A100)="","",
CONCATENATE("  - &amp;SamplingFeatureID",TEXT($A100,"0000"),
" {","SamplingFeatureUUID:  ",CHAR(34),INDEX(SamplingFeatures[Sampling Feature UUID],$A100),CHAR(34),
", SamplingFeatureTypeCV:  ",CHAR(34),INDEX(SamplingFeatures[Sampling Feature Type],$A100),CHAR(34),
", SamplingFeatureCode:  ",CHAR(34),INDEX(SamplingFeatures[Feature Code],$A100),CHAR(34),
", SamplingFeatureName:  ",CHAR(34),INDEX(SamplingFeatures[Feature Name],$A100),CHAR(34),
", SamplingFeatureDescription:  ",CHAR(34),INDEX(SamplingFeatures[Feature Description],$A100),CHAR(34),
", SamplingFeatureGeotypeCV:  ",CHAR(34),INDEX(SamplingFeatures[Feature Geo Type],$A100),CHAR(34),
", FeatureGeometry:  ",CHAR(34),INDEX(SamplingFeatures[Feature Geometry],$A100),CHAR(34),
", Elevation_m:  ",CHAR(34),INDEX(SamplingFeatures[Elevation_m],$A100),CHAR(34),
", ElevationDatumCV:  ",CHAR(34),ElevationDatum,CHAR(34),"}"))</f>
        <v>#REF!</v>
      </c>
      <c r="L100" t="e">
        <f>IF(INDEX(SamplingFeatures[Sampling Feature Type],$A100)&lt;&gt;"Site","",
CONCATENATE("  - &amp;SiteID",TEXT(SUMPRODUCT(--($L$3:$L99&lt;&gt;"")),"0000"),
" {","SamplingFeatureID:  *SamplingFeatureID",TEXT($A100,"0000"),
", SiteTypeCV:  ",CHAR(34),INDEX(Sites[Site Type],$A100),CHAR(34),
", Latitude:  ",INDEX(Sites[Latitude],$A100),
", Longitude:  ",INDEX(Sites[Longitude],$A100),
", SRSName:  ",CHAR(34),LatLonDatum,CHAR(34),"}"))</f>
        <v>#REF!</v>
      </c>
      <c r="M100" t="e">
        <f>IF(INDEX(SamplingFeatures[Sampling Feature Type],$A100)&lt;&gt;"Specimen","",
CONCATENATE("  - &amp;SpecimenID",TEXT(SUMPRODUCT(--($M$3:$M99&lt;&gt;"")),"0000"),
" {","SamplingFeatureID:  *SamplingFeatureID",TEXT($A100,"0000"),
", SpecimenTypeCV:  ",CHAR(34),INDEX(Specimens[Specimen Type],$A100),CHAR(34),
", SpecimenMediumCV:  ",INDEX(Specimens[Specimen Medium],$A100),
", IsFieldSpecimen:  ",CHAR(34),INDEX(Specimens[Is Field Specimen?],$A100),CHAR(34),"}"))</f>
        <v>#REF!</v>
      </c>
      <c r="N100" t="e">
        <f>IF(COUNTA(SpatialOffsets[])=0,"", IF(INDEX(SpatialOffsets[Spatial Offset Type],$A100)="","",
CONCATENATE("  - &amp;SpatialOffsetID",TEXT($A100,"0000"),
" {","SpatialOffsetTypeCV:  ",CHAR(34),INDEX(SpatialOffsets[Spatial Offset Type],$A100),CHAR(34),
", Offset1Value:  ",INDEX(SpatialOffsets[Offset 1 Value],$A100),
", Offset1UnitID:  ",CHAR(34),INDEX(SpatialOffsets[Offset 1 Unit],$A100),CHAR(34),
", Offset2Value:  ",INDEX(SpatialOffsets[Offset 2 Value],$A100),
", Offset2UnitID:  ",CHAR(34),INDEX(SpatialOffsets[Offset 2 Unit],$A100),CHAR(34),
", Offset3Value:  ",INDEX(SpatialOffsets[Offset 3 Value],$A100),
", Offset3UnitID:  ",CHAR(34),INDEX(SpatialOffsets[Offset 3 Unit],$A100),CHAR(34),,"}")))</f>
        <v>#REF!</v>
      </c>
      <c r="O100" t="e">
        <f>IF(COUNTA(RelatedFeatures[])=0,"", IF(INDEX(RelatedFeatures[First Sampling Feature Code],$A100)="","",
CONCATENATE("  - &amp;RelationID",TEXT($A100,"0000"),
" {","SamplingFeatureID:  *SamplingFeatureID",TEXT(MATCH(INDEX(RelatedFeatures[First Sampling Feature Code],$A100),SamplingFeatures[Feature Code],0),"0000"),
", RelationshipTypeCV:  ",CHAR(34),INDEX(RelatedFeatures[Relationship Type],$A100),CHAR(34),
", RelatedFeatureID: *SamplingFeatureID",TEXT(MATCH(INDEX(RelatedFeatures[Second Sampling Feature Code],$A100),SamplingFeatures[Feature Code],0),"0000"),
", SpatialOffsetID:  ",IF(INDEX(RelatedFeatures[Offset Number],$A100)="","",CONCATENATE("*SpatialOffsetID",TEXT(INDEX(RelatedFeatures[Offset Number],$A100),"0000"))),"}")))</f>
        <v>#REF!</v>
      </c>
      <c r="P100" t="e">
        <f>IF(INDEX(Methods[Method Type],$A100)="","",
CONCATENATE("  - &amp;MethodID",TEXT($A100,"0000"),
" {","MethodTypeCV:  ",CHAR(34),INDEX(Methods[Method Type],$A100),CHAR(34),
", MethodCode:  ",CHAR(34),INDEX(Methods[Method Code],$A100),CHAR(34),
", MethodName:  ",CHAR(34),INDEX(Methods[Method Name],$A100),CHAR(34),
", MethodDescription:  ",CHAR(34),INDEX(Methods[Method Description],$A100),CHAR(34),
", MethodLink:  ",CHAR(34),INDEX(Methods[Method Link],$A100),CHAR(34),
", OrganizationID: *OrganizationID",TEXT(MATCH(INDEX(Methods[Organization Name],$A100),Organizations[Organization Name],0),"0000"),"}"))</f>
        <v>#REF!</v>
      </c>
      <c r="Q100" t="e">
        <f>IF(INDEX(Variables[Variable Type],$A100)="","",
CONCATENATE("  - &amp;VariableID",TEXT($A100,"0000"),
" {","VariableTypeCV:  ",CHAR(34),INDEX(Variables[Variable Type],$A100),CHAR(34),
", VariableCode:  ",CHAR(34),INDEX(Variables[Variable Code],$A100),CHAR(34),
", VariableNameCV:  ",CHAR(34),INDEX(Variables[Variable Name],$A100),CHAR(34),
", VariableDefinition:  ",CHAR(34),INDEX(Variables[Variable Definition],$A100),CHAR(34),
", SpecciationCV:  ",CHAR(34),INDEX(Variables[Speciation],$A100),CHAR(34),
", NoDataValue:  ",CHAR(34),INDEX(Variables[No Data Value],$A100),CHAR(34),"}"))</f>
        <v>#REF!</v>
      </c>
    </row>
    <row r="101" spans="1:17" x14ac:dyDescent="0.25">
      <c r="A101">
        <v>98</v>
      </c>
      <c r="D101" t="e">
        <f>IF(INDEX(People[First Name],$A101)="","",
CONCATENATE("  - &amp;PersonID",TEXT($A101,"0000"),
" {","PersonFirstName:  ",CHAR(34),INDEX(People[First Name],$A101),CHAR(34),
", PersonMiddleName:  ",CHAR(34),INDEX(People[Middle Name],$A101),CHAR(34),
", PersonLastName:  ",CHAR(34),INDEX(People[Last Name],$A101),CHAR(34),"}"))</f>
        <v>#REF!</v>
      </c>
      <c r="E101" t="e">
        <f>IF(INDEX(Organizations[Organization Type '[CV']],$A101)="","",
CONCATENATE("  - &amp;OrganizationID",TEXT($A101,"0000"),
" {","OrganizationTypeCV:  ",CHAR(34),INDEX(Organizations[Organization Type '[CV']],$A101),CHAR(34),
", OrganizationCode:  ",CHAR(34),INDEX(Organizations[Organization Code],$A101),CHAR(34),
", OrganizationName:  ",CHAR(34),INDEX(Organizations[Organization Name],$A101),CHAR(34),
", OrganizationDescription:  ",CHAR(34),INDEX(Organizations[Organization Description],$A101),CHAR(34),
", OrganizationLink:  ",CHAR(34),INDEX(Organizations[Organization Link],$A101),CHAR(34),"}"))</f>
        <v>#REF!</v>
      </c>
      <c r="F101" t="e">
        <f>IF(INDEX(People[First Name],$A101)="","",
CONCATENATE("  - &amp;AffiliationID",TEXT($A101,"0000"),
" {PersonID: *PersonID",TEXT($A101,"0000"),
", OrganizationID: *OrganizationID",TEXT(MATCH(INDEX(People[Organization Name],$A101),Organizations[Organization Name],0),"0000"),
", IsPrimaryOrganizationContact: , AffiliationStartDate: , AffiliationEndDate: , PrimaryPhone: ",
", PrimaryEmail: ",CHAR(34),INDEX(People[Primary Email],$A101),CHAR(34),
", PrimaryAddress: ",CHAR(34),INDEX(People[Primary Address],$A101),CHAR(34),
", PersonLink: }"))</f>
        <v>#REF!</v>
      </c>
      <c r="H101" t="e">
        <f>IF(COUNTA(CitationInformation)=0,"",IF(INDEX(AuthorList[Author Name],$A101)="","",
CONCATENATE("  - &amp;AuthorListID",TEXT($A101,"0000"),
"  {CitationID: *CitationID0001",
", PersonID: *PersonID",TEXT(MATCH(INDEX(AuthorList[Author Name],$A101),People[Full Name],0),"0000"),
", AuthorOrder: ",INDEX(AuthorList[Author Number],$A101),"}")))</f>
        <v>#REF!</v>
      </c>
      <c r="K101" t="e">
        <f>IF(INDEX(SamplingFeatures[Feature Code],$A101)="","",
CONCATENATE("  - &amp;SamplingFeatureID",TEXT($A101,"0000"),
" {","SamplingFeatureUUID:  ",CHAR(34),INDEX(SamplingFeatures[Sampling Feature UUID],$A101),CHAR(34),
", SamplingFeatureTypeCV:  ",CHAR(34),INDEX(SamplingFeatures[Sampling Feature Type],$A101),CHAR(34),
", SamplingFeatureCode:  ",CHAR(34),INDEX(SamplingFeatures[Feature Code],$A101),CHAR(34),
", SamplingFeatureName:  ",CHAR(34),INDEX(SamplingFeatures[Feature Name],$A101),CHAR(34),
", SamplingFeatureDescription:  ",CHAR(34),INDEX(SamplingFeatures[Feature Description],$A101),CHAR(34),
", SamplingFeatureGeotypeCV:  ",CHAR(34),INDEX(SamplingFeatures[Feature Geo Type],$A101),CHAR(34),
", FeatureGeometry:  ",CHAR(34),INDEX(SamplingFeatures[Feature Geometry],$A101),CHAR(34),
", Elevation_m:  ",CHAR(34),INDEX(SamplingFeatures[Elevation_m],$A101),CHAR(34),
", ElevationDatumCV:  ",CHAR(34),ElevationDatum,CHAR(34),"}"))</f>
        <v>#REF!</v>
      </c>
      <c r="L101" t="e">
        <f>IF(INDEX(SamplingFeatures[Sampling Feature Type],$A101)&lt;&gt;"Site","",
CONCATENATE("  - &amp;SiteID",TEXT(SUMPRODUCT(--($L$3:$L100&lt;&gt;"")),"0000"),
" {","SamplingFeatureID:  *SamplingFeatureID",TEXT($A101,"0000"),
", SiteTypeCV:  ",CHAR(34),INDEX(Sites[Site Type],$A101),CHAR(34),
", Latitude:  ",INDEX(Sites[Latitude],$A101),
", Longitude:  ",INDEX(Sites[Longitude],$A101),
", SRSName:  ",CHAR(34),LatLonDatum,CHAR(34),"}"))</f>
        <v>#REF!</v>
      </c>
      <c r="M101" t="e">
        <f>IF(INDEX(SamplingFeatures[Sampling Feature Type],$A101)&lt;&gt;"Specimen","",
CONCATENATE("  - &amp;SpecimenID",TEXT(SUMPRODUCT(--($M$3:$M100&lt;&gt;"")),"0000"),
" {","SamplingFeatureID:  *SamplingFeatureID",TEXT($A101,"0000"),
", SpecimenTypeCV:  ",CHAR(34),INDEX(Specimens[Specimen Type],$A101),CHAR(34),
", SpecimenMediumCV:  ",INDEX(Specimens[Specimen Medium],$A101),
", IsFieldSpecimen:  ",CHAR(34),INDEX(Specimens[Is Field Specimen?],$A101),CHAR(34),"}"))</f>
        <v>#REF!</v>
      </c>
      <c r="N101" t="e">
        <f>IF(COUNTA(SpatialOffsets[])=0,"", IF(INDEX(SpatialOffsets[Spatial Offset Type],$A101)="","",
CONCATENATE("  - &amp;SpatialOffsetID",TEXT($A101,"0000"),
" {","SpatialOffsetTypeCV:  ",CHAR(34),INDEX(SpatialOffsets[Spatial Offset Type],$A101),CHAR(34),
", Offset1Value:  ",INDEX(SpatialOffsets[Offset 1 Value],$A101),
", Offset1UnitID:  ",CHAR(34),INDEX(SpatialOffsets[Offset 1 Unit],$A101),CHAR(34),
", Offset2Value:  ",INDEX(SpatialOffsets[Offset 2 Value],$A101),
", Offset2UnitID:  ",CHAR(34),INDEX(SpatialOffsets[Offset 2 Unit],$A101),CHAR(34),
", Offset3Value:  ",INDEX(SpatialOffsets[Offset 3 Value],$A101),
", Offset3UnitID:  ",CHAR(34),INDEX(SpatialOffsets[Offset 3 Unit],$A101),CHAR(34),,"}")))</f>
        <v>#REF!</v>
      </c>
      <c r="O101" t="e">
        <f>IF(COUNTA(RelatedFeatures[])=0,"", IF(INDEX(RelatedFeatures[First Sampling Feature Code],$A101)="","",
CONCATENATE("  - &amp;RelationID",TEXT($A101,"0000"),
" {","SamplingFeatureID:  *SamplingFeatureID",TEXT(MATCH(INDEX(RelatedFeatures[First Sampling Feature Code],$A101),SamplingFeatures[Feature Code],0),"0000"),
", RelationshipTypeCV:  ",CHAR(34),INDEX(RelatedFeatures[Relationship Type],$A101),CHAR(34),
", RelatedFeatureID: *SamplingFeatureID",TEXT(MATCH(INDEX(RelatedFeatures[Second Sampling Feature Code],$A101),SamplingFeatures[Feature Code],0),"0000"),
", SpatialOffsetID:  ",IF(INDEX(RelatedFeatures[Offset Number],$A101)="","",CONCATENATE("*SpatialOffsetID",TEXT(INDEX(RelatedFeatures[Offset Number],$A101),"0000"))),"}")))</f>
        <v>#REF!</v>
      </c>
      <c r="P101" t="e">
        <f>IF(INDEX(Methods[Method Type],$A101)="","",
CONCATENATE("  - &amp;MethodID",TEXT($A101,"0000"),
" {","MethodTypeCV:  ",CHAR(34),INDEX(Methods[Method Type],$A101),CHAR(34),
", MethodCode:  ",CHAR(34),INDEX(Methods[Method Code],$A101),CHAR(34),
", MethodName:  ",CHAR(34),INDEX(Methods[Method Name],$A101),CHAR(34),
", MethodDescription:  ",CHAR(34),INDEX(Methods[Method Description],$A101),CHAR(34),
", MethodLink:  ",CHAR(34),INDEX(Methods[Method Link],$A101),CHAR(34),
", OrganizationID: *OrganizationID",TEXT(MATCH(INDEX(Methods[Organization Name],$A101),Organizations[Organization Name],0),"0000"),"}"))</f>
        <v>#REF!</v>
      </c>
      <c r="Q101" t="e">
        <f>IF(INDEX(Variables[Variable Type],$A101)="","",
CONCATENATE("  - &amp;VariableID",TEXT($A101,"0000"),
" {","VariableTypeCV:  ",CHAR(34),INDEX(Variables[Variable Type],$A101),CHAR(34),
", VariableCode:  ",CHAR(34),INDEX(Variables[Variable Code],$A101),CHAR(34),
", VariableNameCV:  ",CHAR(34),INDEX(Variables[Variable Name],$A101),CHAR(34),
", VariableDefinition:  ",CHAR(34),INDEX(Variables[Variable Definition],$A101),CHAR(34),
", SpecciationCV:  ",CHAR(34),INDEX(Variables[Speciation],$A101),CHAR(34),
", NoDataValue:  ",CHAR(34),INDEX(Variables[No Data Value],$A101),CHAR(34),"}"))</f>
        <v>#REF!</v>
      </c>
    </row>
    <row r="102" spans="1:17" x14ac:dyDescent="0.25">
      <c r="A102">
        <v>99</v>
      </c>
      <c r="D102" t="e">
        <f>IF(INDEX(People[First Name],$A102)="","",
CONCATENATE("  - &amp;PersonID",TEXT($A102,"0000"),
" {","PersonFirstName:  ",CHAR(34),INDEX(People[First Name],$A102),CHAR(34),
", PersonMiddleName:  ",CHAR(34),INDEX(People[Middle Name],$A102),CHAR(34),
", PersonLastName:  ",CHAR(34),INDEX(People[Last Name],$A102),CHAR(34),"}"))</f>
        <v>#REF!</v>
      </c>
      <c r="E102" t="e">
        <f>IF(INDEX(Organizations[Organization Type '[CV']],$A102)="","",
CONCATENATE("  - &amp;OrganizationID",TEXT($A102,"0000"),
" {","OrganizationTypeCV:  ",CHAR(34),INDEX(Organizations[Organization Type '[CV']],$A102),CHAR(34),
", OrganizationCode:  ",CHAR(34),INDEX(Organizations[Organization Code],$A102),CHAR(34),
", OrganizationName:  ",CHAR(34),INDEX(Organizations[Organization Name],$A102),CHAR(34),
", OrganizationDescription:  ",CHAR(34),INDEX(Organizations[Organization Description],$A102),CHAR(34),
", OrganizationLink:  ",CHAR(34),INDEX(Organizations[Organization Link],$A102),CHAR(34),"}"))</f>
        <v>#REF!</v>
      </c>
      <c r="F102" t="e">
        <f>IF(INDEX(People[First Name],$A102)="","",
CONCATENATE("  - &amp;AffiliationID",TEXT($A102,"0000"),
" {PersonID: *PersonID",TEXT($A102,"0000"),
", OrganizationID: *OrganizationID",TEXT(MATCH(INDEX(People[Organization Name],$A102),Organizations[Organization Name],0),"0000"),
", IsPrimaryOrganizationContact: , AffiliationStartDate: , AffiliationEndDate: , PrimaryPhone: ",
", PrimaryEmail: ",CHAR(34),INDEX(People[Primary Email],$A102),CHAR(34),
", PrimaryAddress: ",CHAR(34),INDEX(People[Primary Address],$A102),CHAR(34),
", PersonLink: }"))</f>
        <v>#REF!</v>
      </c>
      <c r="H102" t="e">
        <f>IF(COUNTA(CitationInformation)=0,"",IF(INDEX(AuthorList[Author Name],$A102)="","",
CONCATENATE("  - &amp;AuthorListID",TEXT($A102,"0000"),
"  {CitationID: *CitationID0001",
", PersonID: *PersonID",TEXT(MATCH(INDEX(AuthorList[Author Name],$A102),People[Full Name],0),"0000"),
", AuthorOrder: ",INDEX(AuthorList[Author Number],$A102),"}")))</f>
        <v>#REF!</v>
      </c>
      <c r="K102" t="e">
        <f>IF(INDEX(SamplingFeatures[Feature Code],$A102)="","",
CONCATENATE("  - &amp;SamplingFeatureID",TEXT($A102,"0000"),
" {","SamplingFeatureUUID:  ",CHAR(34),INDEX(SamplingFeatures[Sampling Feature UUID],$A102),CHAR(34),
", SamplingFeatureTypeCV:  ",CHAR(34),INDEX(SamplingFeatures[Sampling Feature Type],$A102),CHAR(34),
", SamplingFeatureCode:  ",CHAR(34),INDEX(SamplingFeatures[Feature Code],$A102),CHAR(34),
", SamplingFeatureName:  ",CHAR(34),INDEX(SamplingFeatures[Feature Name],$A102),CHAR(34),
", SamplingFeatureDescription:  ",CHAR(34),INDEX(SamplingFeatures[Feature Description],$A102),CHAR(34),
", SamplingFeatureGeotypeCV:  ",CHAR(34),INDEX(SamplingFeatures[Feature Geo Type],$A102),CHAR(34),
", FeatureGeometry:  ",CHAR(34),INDEX(SamplingFeatures[Feature Geometry],$A102),CHAR(34),
", Elevation_m:  ",CHAR(34),INDEX(SamplingFeatures[Elevation_m],$A102),CHAR(34),
", ElevationDatumCV:  ",CHAR(34),ElevationDatum,CHAR(34),"}"))</f>
        <v>#REF!</v>
      </c>
      <c r="L102" t="e">
        <f>IF(INDEX(SamplingFeatures[Sampling Feature Type],$A102)&lt;&gt;"Site","",
CONCATENATE("  - &amp;SiteID",TEXT(SUMPRODUCT(--($L$3:$L101&lt;&gt;"")),"0000"),
" {","SamplingFeatureID:  *SamplingFeatureID",TEXT($A102,"0000"),
", SiteTypeCV:  ",CHAR(34),INDEX(Sites[Site Type],$A102),CHAR(34),
", Latitude:  ",INDEX(Sites[Latitude],$A102),
", Longitude:  ",INDEX(Sites[Longitude],$A102),
", SRSName:  ",CHAR(34),LatLonDatum,CHAR(34),"}"))</f>
        <v>#REF!</v>
      </c>
      <c r="M102" t="e">
        <f>IF(INDEX(SamplingFeatures[Sampling Feature Type],$A102)&lt;&gt;"Specimen","",
CONCATENATE("  - &amp;SpecimenID",TEXT(SUMPRODUCT(--($M$3:$M101&lt;&gt;"")),"0000"),
" {","SamplingFeatureID:  *SamplingFeatureID",TEXT($A102,"0000"),
", SpecimenTypeCV:  ",CHAR(34),INDEX(Specimens[Specimen Type],$A102),CHAR(34),
", SpecimenMediumCV:  ",INDEX(Specimens[Specimen Medium],$A102),
", IsFieldSpecimen:  ",CHAR(34),INDEX(Specimens[Is Field Specimen?],$A102),CHAR(34),"}"))</f>
        <v>#REF!</v>
      </c>
      <c r="N102" t="e">
        <f>IF(COUNTA(SpatialOffsets[])=0,"", IF(INDEX(SpatialOffsets[Spatial Offset Type],$A102)="","",
CONCATENATE("  - &amp;SpatialOffsetID",TEXT($A102,"0000"),
" {","SpatialOffsetTypeCV:  ",CHAR(34),INDEX(SpatialOffsets[Spatial Offset Type],$A102),CHAR(34),
", Offset1Value:  ",INDEX(SpatialOffsets[Offset 1 Value],$A102),
", Offset1UnitID:  ",CHAR(34),INDEX(SpatialOffsets[Offset 1 Unit],$A102),CHAR(34),
", Offset2Value:  ",INDEX(SpatialOffsets[Offset 2 Value],$A102),
", Offset2UnitID:  ",CHAR(34),INDEX(SpatialOffsets[Offset 2 Unit],$A102),CHAR(34),
", Offset3Value:  ",INDEX(SpatialOffsets[Offset 3 Value],$A102),
", Offset3UnitID:  ",CHAR(34),INDEX(SpatialOffsets[Offset 3 Unit],$A102),CHAR(34),,"}")))</f>
        <v>#REF!</v>
      </c>
      <c r="O102" t="e">
        <f>IF(COUNTA(RelatedFeatures[])=0,"", IF(INDEX(RelatedFeatures[First Sampling Feature Code],$A102)="","",
CONCATENATE("  - &amp;RelationID",TEXT($A102,"0000"),
" {","SamplingFeatureID:  *SamplingFeatureID",TEXT(MATCH(INDEX(RelatedFeatures[First Sampling Feature Code],$A102),SamplingFeatures[Feature Code],0),"0000"),
", RelationshipTypeCV:  ",CHAR(34),INDEX(RelatedFeatures[Relationship Type],$A102),CHAR(34),
", RelatedFeatureID: *SamplingFeatureID",TEXT(MATCH(INDEX(RelatedFeatures[Second Sampling Feature Code],$A102),SamplingFeatures[Feature Code],0),"0000"),
", SpatialOffsetID:  ",IF(INDEX(RelatedFeatures[Offset Number],$A102)="","",CONCATENATE("*SpatialOffsetID",TEXT(INDEX(RelatedFeatures[Offset Number],$A102),"0000"))),"}")))</f>
        <v>#REF!</v>
      </c>
      <c r="P102" t="e">
        <f>IF(INDEX(Methods[Method Type],$A102)="","",
CONCATENATE("  - &amp;MethodID",TEXT($A102,"0000"),
" {","MethodTypeCV:  ",CHAR(34),INDEX(Methods[Method Type],$A102),CHAR(34),
", MethodCode:  ",CHAR(34),INDEX(Methods[Method Code],$A102),CHAR(34),
", MethodName:  ",CHAR(34),INDEX(Methods[Method Name],$A102),CHAR(34),
", MethodDescription:  ",CHAR(34),INDEX(Methods[Method Description],$A102),CHAR(34),
", MethodLink:  ",CHAR(34),INDEX(Methods[Method Link],$A102),CHAR(34),
", OrganizationID: *OrganizationID",TEXT(MATCH(INDEX(Methods[Organization Name],$A102),Organizations[Organization Name],0),"0000"),"}"))</f>
        <v>#REF!</v>
      </c>
      <c r="Q102" t="e">
        <f>IF(INDEX(Variables[Variable Type],$A102)="","",
CONCATENATE("  - &amp;VariableID",TEXT($A102,"0000"),
" {","VariableTypeCV:  ",CHAR(34),INDEX(Variables[Variable Type],$A102),CHAR(34),
", VariableCode:  ",CHAR(34),INDEX(Variables[Variable Code],$A102),CHAR(34),
", VariableNameCV:  ",CHAR(34),INDEX(Variables[Variable Name],$A102),CHAR(34),
", VariableDefinition:  ",CHAR(34),INDEX(Variables[Variable Definition],$A102),CHAR(34),
", SpecciationCV:  ",CHAR(34),INDEX(Variables[Speciation],$A102),CHAR(34),
", NoDataValue:  ",CHAR(34),INDEX(Variables[No Data Value],$A102),CHAR(34),"}"))</f>
        <v>#REF!</v>
      </c>
    </row>
    <row r="103" spans="1:17" x14ac:dyDescent="0.25">
      <c r="A103">
        <v>100</v>
      </c>
      <c r="D103" t="e">
        <f>IF(INDEX(People[First Name],$A103)="","",
CONCATENATE("  - &amp;PersonID",TEXT($A103,"0000"),
" {","PersonFirstName:  ",CHAR(34),INDEX(People[First Name],$A103),CHAR(34),
", PersonMiddleName:  ",CHAR(34),INDEX(People[Middle Name],$A103),CHAR(34),
", PersonLastName:  ",CHAR(34),INDEX(People[Last Name],$A103),CHAR(34),"}"))</f>
        <v>#REF!</v>
      </c>
      <c r="E103" t="e">
        <f>IF(INDEX(Organizations[Organization Type '[CV']],$A103)="","",
CONCATENATE("  - &amp;OrganizationID",TEXT($A103,"0000"),
" {","OrganizationTypeCV:  ",CHAR(34),INDEX(Organizations[Organization Type '[CV']],$A103),CHAR(34),
", OrganizationCode:  ",CHAR(34),INDEX(Organizations[Organization Code],$A103),CHAR(34),
", OrganizationName:  ",CHAR(34),INDEX(Organizations[Organization Name],$A103),CHAR(34),
", OrganizationDescription:  ",CHAR(34),INDEX(Organizations[Organization Description],$A103),CHAR(34),
", OrganizationLink:  ",CHAR(34),INDEX(Organizations[Organization Link],$A103),CHAR(34),"}"))</f>
        <v>#REF!</v>
      </c>
      <c r="F103" t="e">
        <f>IF(INDEX(People[First Name],$A103)="","",
CONCATENATE("  - &amp;AffiliationID",TEXT($A103,"0000"),
" {PersonID: *PersonID",TEXT($A103,"0000"),
", OrganizationID: *OrganizationID",TEXT(MATCH(INDEX(People[Organization Name],$A103),Organizations[Organization Name],0),"0000"),
", IsPrimaryOrganizationContact: , AffiliationStartDate: , AffiliationEndDate: , PrimaryPhone: ",
", PrimaryEmail: ",CHAR(34),INDEX(People[Primary Email],$A103),CHAR(34),
", PrimaryAddress: ",CHAR(34),INDEX(People[Primary Address],$A103),CHAR(34),
", PersonLink: }"))</f>
        <v>#REF!</v>
      </c>
      <c r="H103" t="e">
        <f>IF(COUNTA(CitationInformation)=0,"",IF(INDEX(AuthorList[Author Name],$A103)="","",
CONCATENATE("  - &amp;AuthorListID",TEXT($A103,"0000"),
"  {CitationID: *CitationID0001",
", PersonID: *PersonID",TEXT(MATCH(INDEX(AuthorList[Author Name],$A103),People[Full Name],0),"0000"),
", AuthorOrder: ",INDEX(AuthorList[Author Number],$A103),"}")))</f>
        <v>#REF!</v>
      </c>
      <c r="K103" t="e">
        <f>IF(INDEX(SamplingFeatures[Feature Code],$A103)="","",
CONCATENATE("  - &amp;SamplingFeatureID",TEXT($A103,"0000"),
" {","SamplingFeatureUUID:  ",CHAR(34),INDEX(SamplingFeatures[Sampling Feature UUID],$A103),CHAR(34),
", SamplingFeatureTypeCV:  ",CHAR(34),INDEX(SamplingFeatures[Sampling Feature Type],$A103),CHAR(34),
", SamplingFeatureCode:  ",CHAR(34),INDEX(SamplingFeatures[Feature Code],$A103),CHAR(34),
", SamplingFeatureName:  ",CHAR(34),INDEX(SamplingFeatures[Feature Name],$A103),CHAR(34),
", SamplingFeatureDescription:  ",CHAR(34),INDEX(SamplingFeatures[Feature Description],$A103),CHAR(34),
", SamplingFeatureGeotypeCV:  ",CHAR(34),INDEX(SamplingFeatures[Feature Geo Type],$A103),CHAR(34),
", FeatureGeometry:  ",CHAR(34),INDEX(SamplingFeatures[Feature Geometry],$A103),CHAR(34),
", Elevation_m:  ",CHAR(34),INDEX(SamplingFeatures[Elevation_m],$A103),CHAR(34),
", ElevationDatumCV:  ",CHAR(34),ElevationDatum,CHAR(34),"}"))</f>
        <v>#REF!</v>
      </c>
      <c r="L103" t="e">
        <f>IF(INDEX(SamplingFeatures[Sampling Feature Type],$A103)&lt;&gt;"Site","",
CONCATENATE("  - &amp;SiteID",TEXT(SUMPRODUCT(--($L$3:$L102&lt;&gt;"")),"0000"),
" {","SamplingFeatureID:  *SamplingFeatureID",TEXT($A103,"0000"),
", SiteTypeCV:  ",CHAR(34),INDEX(Sites[Site Type],$A103),CHAR(34),
", Latitude:  ",INDEX(Sites[Latitude],$A103),
", Longitude:  ",INDEX(Sites[Longitude],$A103),
", SRSName:  ",CHAR(34),LatLonDatum,CHAR(34),"}"))</f>
        <v>#REF!</v>
      </c>
      <c r="M103" t="e">
        <f>IF(INDEX(SamplingFeatures[Sampling Feature Type],$A103)&lt;&gt;"Specimen","",
CONCATENATE("  - &amp;SpecimenID",TEXT(SUMPRODUCT(--($M$3:$M102&lt;&gt;"")),"0000"),
" {","SamplingFeatureID:  *SamplingFeatureID",TEXT($A103,"0000"),
", SpecimenTypeCV:  ",CHAR(34),INDEX(Specimens[Specimen Type],$A103),CHAR(34),
", SpecimenMediumCV:  ",INDEX(Specimens[Specimen Medium],$A103),
", IsFieldSpecimen:  ",CHAR(34),INDEX(Specimens[Is Field Specimen?],$A103),CHAR(34),"}"))</f>
        <v>#REF!</v>
      </c>
      <c r="N103" t="e">
        <f>IF(COUNTA(SpatialOffsets[])=0,"", IF(INDEX(SpatialOffsets[Spatial Offset Type],$A103)="","",
CONCATENATE("  - &amp;SpatialOffsetID",TEXT($A103,"0000"),
" {","SpatialOffsetTypeCV:  ",CHAR(34),INDEX(SpatialOffsets[Spatial Offset Type],$A103),CHAR(34),
", Offset1Value:  ",INDEX(SpatialOffsets[Offset 1 Value],$A103),
", Offset1UnitID:  ",CHAR(34),INDEX(SpatialOffsets[Offset 1 Unit],$A103),CHAR(34),
", Offset2Value:  ",INDEX(SpatialOffsets[Offset 2 Value],$A103),
", Offset2UnitID:  ",CHAR(34),INDEX(SpatialOffsets[Offset 2 Unit],$A103),CHAR(34),
", Offset3Value:  ",INDEX(SpatialOffsets[Offset 3 Value],$A103),
", Offset3UnitID:  ",CHAR(34),INDEX(SpatialOffsets[Offset 3 Unit],$A103),CHAR(34),,"}")))</f>
        <v>#REF!</v>
      </c>
      <c r="O103" t="e">
        <f>IF(COUNTA(RelatedFeatures[])=0,"", IF(INDEX(RelatedFeatures[First Sampling Feature Code],$A103)="","",
CONCATENATE("  - &amp;RelationID",TEXT($A103,"0000"),
" {","SamplingFeatureID:  *SamplingFeatureID",TEXT(MATCH(INDEX(RelatedFeatures[First Sampling Feature Code],$A103),SamplingFeatures[Feature Code],0),"0000"),
", RelationshipTypeCV:  ",CHAR(34),INDEX(RelatedFeatures[Relationship Type],$A103),CHAR(34),
", RelatedFeatureID: *SamplingFeatureID",TEXT(MATCH(INDEX(RelatedFeatures[Second Sampling Feature Code],$A103),SamplingFeatures[Feature Code],0),"0000"),
", SpatialOffsetID:  ",IF(INDEX(RelatedFeatures[Offset Number],$A103)="","",CONCATENATE("*SpatialOffsetID",TEXT(INDEX(RelatedFeatures[Offset Number],$A103),"0000"))),"}")))</f>
        <v>#REF!</v>
      </c>
      <c r="P103" t="e">
        <f>IF(INDEX(Methods[Method Type],$A103)="","",
CONCATENATE("  - &amp;MethodID",TEXT($A103,"0000"),
" {","MethodTypeCV:  ",CHAR(34),INDEX(Methods[Method Type],$A103),CHAR(34),
", MethodCode:  ",CHAR(34),INDEX(Methods[Method Code],$A103),CHAR(34),
", MethodName:  ",CHAR(34),INDEX(Methods[Method Name],$A103),CHAR(34),
", MethodDescription:  ",CHAR(34),INDEX(Methods[Method Description],$A103),CHAR(34),
", MethodLink:  ",CHAR(34),INDEX(Methods[Method Link],$A103),CHAR(34),
", OrganizationID: *OrganizationID",TEXT(MATCH(INDEX(Methods[Organization Name],$A103),Organizations[Organization Name],0),"0000"),"}"))</f>
        <v>#REF!</v>
      </c>
      <c r="Q103" t="e">
        <f>IF(INDEX(Variables[Variable Type],$A103)="","",
CONCATENATE("  - &amp;VariableID",TEXT($A103,"0000"),
" {","VariableTypeCV:  ",CHAR(34),INDEX(Variables[Variable Type],$A103),CHAR(34),
", VariableCode:  ",CHAR(34),INDEX(Variables[Variable Code],$A103),CHAR(34),
", VariableNameCV:  ",CHAR(34),INDEX(Variables[Variable Name],$A103),CHAR(34),
", VariableDefinition:  ",CHAR(34),INDEX(Variables[Variable Definition],$A103),CHAR(34),
", SpecciationCV:  ",CHAR(34),INDEX(Variables[Speciation],$A103),CHAR(34),
", NoDataValue:  ",CHAR(34),INDEX(Variables[No Data Value],$A103),CHAR(34),"}"))</f>
        <v>#REF!</v>
      </c>
    </row>
    <row r="104" spans="1:17" x14ac:dyDescent="0.25">
      <c r="A104">
        <v>101</v>
      </c>
      <c r="D104" t="e">
        <f>IF(INDEX(People[First Name],$A104)="","",
CONCATENATE("  - &amp;PersonID",TEXT($A104,"0000"),
" {","PersonFirstName:  ",CHAR(34),INDEX(People[First Name],$A104),CHAR(34),
", PersonMiddleName:  ",CHAR(34),INDEX(People[Middle Name],$A104),CHAR(34),
", PersonLastName:  ",CHAR(34),INDEX(People[Last Name],$A104),CHAR(34),"}"))</f>
        <v>#REF!</v>
      </c>
      <c r="E104" t="e">
        <f>IF(INDEX(Organizations[Organization Type '[CV']],$A104)="","",
CONCATENATE("  - &amp;OrganizationID",TEXT($A104,"0000"),
" {","OrganizationTypeCV:  ",CHAR(34),INDEX(Organizations[Organization Type '[CV']],$A104),CHAR(34),
", OrganizationCode:  ",CHAR(34),INDEX(Organizations[Organization Code],$A104),CHAR(34),
", OrganizationName:  ",CHAR(34),INDEX(Organizations[Organization Name],$A104),CHAR(34),
", OrganizationDescription:  ",CHAR(34),INDEX(Organizations[Organization Description],$A104),CHAR(34),
", OrganizationLink:  ",CHAR(34),INDEX(Organizations[Organization Link],$A104),CHAR(34),"}"))</f>
        <v>#REF!</v>
      </c>
      <c r="F104" t="e">
        <f>IF(INDEX(People[First Name],$A104)="","",
CONCATENATE("  - &amp;AffiliationID",TEXT($A104,"0000"),
" {PersonID: *PersonID",TEXT($A104,"0000"),
", OrganizationID: *OrganizationID",TEXT(MATCH(INDEX(People[Organization Name],$A104),Organizations[Organization Name],0),"0000"),
", IsPrimaryOrganizationContact: , AffiliationStartDate: , AffiliationEndDate: , PrimaryPhone: ",
", PrimaryEmail: ",CHAR(34),INDEX(People[Primary Email],$A104),CHAR(34),
", PrimaryAddress: ",CHAR(34),INDEX(People[Primary Address],$A104),CHAR(34),
", PersonLink: }"))</f>
        <v>#REF!</v>
      </c>
      <c r="H104" t="e">
        <f>IF(COUNTA(CitationInformation)=0,"",IF(INDEX(AuthorList[Author Name],$A104)="","",
CONCATENATE("  - &amp;AuthorListID",TEXT($A104,"0000"),
"  {CitationID: *CitationID0001",
", PersonID: *PersonID",TEXT(MATCH(INDEX(AuthorList[Author Name],$A104),People[Full Name],0),"0000"),
", AuthorOrder: ",INDEX(AuthorList[Author Number],$A104),"}")))</f>
        <v>#REF!</v>
      </c>
      <c r="K104" t="e">
        <f>IF(INDEX(SamplingFeatures[Feature Code],$A104)="","",
CONCATENATE("  - &amp;SamplingFeatureID",TEXT($A104,"0000"),
" {","SamplingFeatureUUID:  ",CHAR(34),INDEX(SamplingFeatures[Sampling Feature UUID],$A104),CHAR(34),
", SamplingFeatureTypeCV:  ",CHAR(34),INDEX(SamplingFeatures[Sampling Feature Type],$A104),CHAR(34),
", SamplingFeatureCode:  ",CHAR(34),INDEX(SamplingFeatures[Feature Code],$A104),CHAR(34),
", SamplingFeatureName:  ",CHAR(34),INDEX(SamplingFeatures[Feature Name],$A104),CHAR(34),
", SamplingFeatureDescription:  ",CHAR(34),INDEX(SamplingFeatures[Feature Description],$A104),CHAR(34),
", SamplingFeatureGeotypeCV:  ",CHAR(34),INDEX(SamplingFeatures[Feature Geo Type],$A104),CHAR(34),
", FeatureGeometry:  ",CHAR(34),INDEX(SamplingFeatures[Feature Geometry],$A104),CHAR(34),
", Elevation_m:  ",CHAR(34),INDEX(SamplingFeatures[Elevation_m],$A104),CHAR(34),
", ElevationDatumCV:  ",CHAR(34),ElevationDatum,CHAR(34),"}"))</f>
        <v>#REF!</v>
      </c>
      <c r="L104" t="e">
        <f>IF(INDEX(SamplingFeatures[Sampling Feature Type],$A104)&lt;&gt;"Site","",
CONCATENATE("  - &amp;SiteID",TEXT(SUMPRODUCT(--($L$3:$L103&lt;&gt;"")),"0000"),
" {","SamplingFeatureID:  *SamplingFeatureID",TEXT($A104,"0000"),
", SiteTypeCV:  ",CHAR(34),INDEX(Sites[Site Type],$A104),CHAR(34),
", Latitude:  ",INDEX(Sites[Latitude],$A104),
", Longitude:  ",INDEX(Sites[Longitude],$A104),
", SRSName:  ",CHAR(34),LatLonDatum,CHAR(34),"}"))</f>
        <v>#REF!</v>
      </c>
      <c r="M104" t="e">
        <f>IF(INDEX(SamplingFeatures[Sampling Feature Type],$A104)&lt;&gt;"Specimen","",
CONCATENATE("  - &amp;SpecimenID",TEXT(SUMPRODUCT(--($M$3:$M103&lt;&gt;"")),"0000"),
" {","SamplingFeatureID:  *SamplingFeatureID",TEXT($A104,"0000"),
", SpecimenTypeCV:  ",CHAR(34),INDEX(Specimens[Specimen Type],$A104),CHAR(34),
", SpecimenMediumCV:  ",INDEX(Specimens[Specimen Medium],$A104),
", IsFieldSpecimen:  ",CHAR(34),INDEX(Specimens[Is Field Specimen?],$A104),CHAR(34),"}"))</f>
        <v>#REF!</v>
      </c>
      <c r="N104" t="e">
        <f>IF(COUNTA(SpatialOffsets[])=0,"", IF(INDEX(SpatialOffsets[Spatial Offset Type],$A104)="","",
CONCATENATE("  - &amp;SpatialOffsetID",TEXT($A104,"0000"),
" {","SpatialOffsetTypeCV:  ",CHAR(34),INDEX(SpatialOffsets[Spatial Offset Type],$A104),CHAR(34),
", Offset1Value:  ",INDEX(SpatialOffsets[Offset 1 Value],$A104),
", Offset1UnitID:  ",CHAR(34),INDEX(SpatialOffsets[Offset 1 Unit],$A104),CHAR(34),
", Offset2Value:  ",INDEX(SpatialOffsets[Offset 2 Value],$A104),
", Offset2UnitID:  ",CHAR(34),INDEX(SpatialOffsets[Offset 2 Unit],$A104),CHAR(34),
", Offset3Value:  ",INDEX(SpatialOffsets[Offset 3 Value],$A104),
", Offset3UnitID:  ",CHAR(34),INDEX(SpatialOffsets[Offset 3 Unit],$A104),CHAR(34),,"}")))</f>
        <v>#REF!</v>
      </c>
      <c r="O104" t="e">
        <f>IF(COUNTA(RelatedFeatures[])=0,"", IF(INDEX(RelatedFeatures[First Sampling Feature Code],$A104)="","",
CONCATENATE("  - &amp;RelationID",TEXT($A104,"0000"),
" {","SamplingFeatureID:  *SamplingFeatureID",TEXT(MATCH(INDEX(RelatedFeatures[First Sampling Feature Code],$A104),SamplingFeatures[Feature Code],0),"0000"),
", RelationshipTypeCV:  ",CHAR(34),INDEX(RelatedFeatures[Relationship Type],$A104),CHAR(34),
", RelatedFeatureID: *SamplingFeatureID",TEXT(MATCH(INDEX(RelatedFeatures[Second Sampling Feature Code],$A104),SamplingFeatures[Feature Code],0),"0000"),
", SpatialOffsetID:  ",IF(INDEX(RelatedFeatures[Offset Number],$A104)="","",CONCATENATE("*SpatialOffsetID",TEXT(INDEX(RelatedFeatures[Offset Number],$A104),"0000"))),"}")))</f>
        <v>#REF!</v>
      </c>
      <c r="P104" t="e">
        <f>IF(INDEX(Methods[Method Type],$A104)="","",
CONCATENATE("  - &amp;MethodID",TEXT($A104,"0000"),
" {","MethodTypeCV:  ",CHAR(34),INDEX(Methods[Method Type],$A104),CHAR(34),
", MethodCode:  ",CHAR(34),INDEX(Methods[Method Code],$A104),CHAR(34),
", MethodName:  ",CHAR(34),INDEX(Methods[Method Name],$A104),CHAR(34),
", MethodDescription:  ",CHAR(34),INDEX(Methods[Method Description],$A104),CHAR(34),
", MethodLink:  ",CHAR(34),INDEX(Methods[Method Link],$A104),CHAR(34),
", OrganizationID: *OrganizationID",TEXT(MATCH(INDEX(Methods[Organization Name],$A104),Organizations[Organization Name],0),"0000"),"}"))</f>
        <v>#REF!</v>
      </c>
      <c r="Q104" t="e">
        <f>IF(INDEX(Variables[Variable Type],$A104)="","",
CONCATENATE("  - &amp;VariableID",TEXT($A104,"0000"),
" {","VariableTypeCV:  ",CHAR(34),INDEX(Variables[Variable Type],$A104),CHAR(34),
", VariableCode:  ",CHAR(34),INDEX(Variables[Variable Code],$A104),CHAR(34),
", VariableNameCV:  ",CHAR(34),INDEX(Variables[Variable Name],$A104),CHAR(34),
", VariableDefinition:  ",CHAR(34),INDEX(Variables[Variable Definition],$A104),CHAR(34),
", SpecciationCV:  ",CHAR(34),INDEX(Variables[Speciation],$A104),CHAR(34),
", NoDataValue:  ",CHAR(34),INDEX(Variables[No Data Value],$A104),CHAR(34),"}"))</f>
        <v>#REF!</v>
      </c>
    </row>
    <row r="105" spans="1:17" x14ac:dyDescent="0.25">
      <c r="A105">
        <v>102</v>
      </c>
      <c r="D105" t="e">
        <f>IF(INDEX(People[First Name],$A105)="","",
CONCATENATE("  - &amp;PersonID",TEXT($A105,"0000"),
" {","PersonFirstName:  ",CHAR(34),INDEX(People[First Name],$A105),CHAR(34),
", PersonMiddleName:  ",CHAR(34),INDEX(People[Middle Name],$A105),CHAR(34),
", PersonLastName:  ",CHAR(34),INDEX(People[Last Name],$A105),CHAR(34),"}"))</f>
        <v>#REF!</v>
      </c>
      <c r="E105" t="e">
        <f>IF(INDEX(Organizations[Organization Type '[CV']],$A105)="","",
CONCATENATE("  - &amp;OrganizationID",TEXT($A105,"0000"),
" {","OrganizationTypeCV:  ",CHAR(34),INDEX(Organizations[Organization Type '[CV']],$A105),CHAR(34),
", OrganizationCode:  ",CHAR(34),INDEX(Organizations[Organization Code],$A105),CHAR(34),
", OrganizationName:  ",CHAR(34),INDEX(Organizations[Organization Name],$A105),CHAR(34),
", OrganizationDescription:  ",CHAR(34),INDEX(Organizations[Organization Description],$A105),CHAR(34),
", OrganizationLink:  ",CHAR(34),INDEX(Organizations[Organization Link],$A105),CHAR(34),"}"))</f>
        <v>#REF!</v>
      </c>
      <c r="F105" t="e">
        <f>IF(INDEX(People[First Name],$A105)="","",
CONCATENATE("  - &amp;AffiliationID",TEXT($A105,"0000"),
" {PersonID: *PersonID",TEXT($A105,"0000"),
", OrganizationID: *OrganizationID",TEXT(MATCH(INDEX(People[Organization Name],$A105),Organizations[Organization Name],0),"0000"),
", IsPrimaryOrganizationContact: , AffiliationStartDate: , AffiliationEndDate: , PrimaryPhone: ",
", PrimaryEmail: ",CHAR(34),INDEX(People[Primary Email],$A105),CHAR(34),
", PrimaryAddress: ",CHAR(34),INDEX(People[Primary Address],$A105),CHAR(34),
", PersonLink: }"))</f>
        <v>#REF!</v>
      </c>
      <c r="H105" t="e">
        <f>IF(COUNTA(CitationInformation)=0,"",IF(INDEX(AuthorList[Author Name],$A105)="","",
CONCATENATE("  - &amp;AuthorListID",TEXT($A105,"0000"),
"  {CitationID: *CitationID0001",
", PersonID: *PersonID",TEXT(MATCH(INDEX(AuthorList[Author Name],$A105),People[Full Name],0),"0000"),
", AuthorOrder: ",INDEX(AuthorList[Author Number],$A105),"}")))</f>
        <v>#REF!</v>
      </c>
      <c r="K105" t="e">
        <f>IF(INDEX(SamplingFeatures[Feature Code],$A105)="","",
CONCATENATE("  - &amp;SamplingFeatureID",TEXT($A105,"0000"),
" {","SamplingFeatureUUID:  ",CHAR(34),INDEX(SamplingFeatures[Sampling Feature UUID],$A105),CHAR(34),
", SamplingFeatureTypeCV:  ",CHAR(34),INDEX(SamplingFeatures[Sampling Feature Type],$A105),CHAR(34),
", SamplingFeatureCode:  ",CHAR(34),INDEX(SamplingFeatures[Feature Code],$A105),CHAR(34),
", SamplingFeatureName:  ",CHAR(34),INDEX(SamplingFeatures[Feature Name],$A105),CHAR(34),
", SamplingFeatureDescription:  ",CHAR(34),INDEX(SamplingFeatures[Feature Description],$A105),CHAR(34),
", SamplingFeatureGeotypeCV:  ",CHAR(34),INDEX(SamplingFeatures[Feature Geo Type],$A105),CHAR(34),
", FeatureGeometry:  ",CHAR(34),INDEX(SamplingFeatures[Feature Geometry],$A105),CHAR(34),
", Elevation_m:  ",CHAR(34),INDEX(SamplingFeatures[Elevation_m],$A105),CHAR(34),
", ElevationDatumCV:  ",CHAR(34),ElevationDatum,CHAR(34),"}"))</f>
        <v>#REF!</v>
      </c>
      <c r="L105" t="e">
        <f>IF(INDEX(SamplingFeatures[Sampling Feature Type],$A105)&lt;&gt;"Site","",
CONCATENATE("  - &amp;SiteID",TEXT(SUMPRODUCT(--($L$3:$L104&lt;&gt;"")),"0000"),
" {","SamplingFeatureID:  *SamplingFeatureID",TEXT($A105,"0000"),
", SiteTypeCV:  ",CHAR(34),INDEX(Sites[Site Type],$A105),CHAR(34),
", Latitude:  ",INDEX(Sites[Latitude],$A105),
", Longitude:  ",INDEX(Sites[Longitude],$A105),
", SRSName:  ",CHAR(34),LatLonDatum,CHAR(34),"}"))</f>
        <v>#REF!</v>
      </c>
      <c r="M105" t="e">
        <f>IF(INDEX(SamplingFeatures[Sampling Feature Type],$A105)&lt;&gt;"Specimen","",
CONCATENATE("  - &amp;SpecimenID",TEXT(SUMPRODUCT(--($M$3:$M104&lt;&gt;"")),"0000"),
" {","SamplingFeatureID:  *SamplingFeatureID",TEXT($A105,"0000"),
", SpecimenTypeCV:  ",CHAR(34),INDEX(Specimens[Specimen Type],$A105),CHAR(34),
", SpecimenMediumCV:  ",INDEX(Specimens[Specimen Medium],$A105),
", IsFieldSpecimen:  ",CHAR(34),INDEX(Specimens[Is Field Specimen?],$A105),CHAR(34),"}"))</f>
        <v>#REF!</v>
      </c>
      <c r="N105" t="e">
        <f>IF(COUNTA(SpatialOffsets[])=0,"", IF(INDEX(SpatialOffsets[Spatial Offset Type],$A105)="","",
CONCATENATE("  - &amp;SpatialOffsetID",TEXT($A105,"0000"),
" {","SpatialOffsetTypeCV:  ",CHAR(34),INDEX(SpatialOffsets[Spatial Offset Type],$A105),CHAR(34),
", Offset1Value:  ",INDEX(SpatialOffsets[Offset 1 Value],$A105),
", Offset1UnitID:  ",CHAR(34),INDEX(SpatialOffsets[Offset 1 Unit],$A105),CHAR(34),
", Offset2Value:  ",INDEX(SpatialOffsets[Offset 2 Value],$A105),
", Offset2UnitID:  ",CHAR(34),INDEX(SpatialOffsets[Offset 2 Unit],$A105),CHAR(34),
", Offset3Value:  ",INDEX(SpatialOffsets[Offset 3 Value],$A105),
", Offset3UnitID:  ",CHAR(34),INDEX(SpatialOffsets[Offset 3 Unit],$A105),CHAR(34),,"}")))</f>
        <v>#REF!</v>
      </c>
      <c r="O105" t="e">
        <f>IF(COUNTA(RelatedFeatures[])=0,"", IF(INDEX(RelatedFeatures[First Sampling Feature Code],$A105)="","",
CONCATENATE("  - &amp;RelationID",TEXT($A105,"0000"),
" {","SamplingFeatureID:  *SamplingFeatureID",TEXT(MATCH(INDEX(RelatedFeatures[First Sampling Feature Code],$A105),SamplingFeatures[Feature Code],0),"0000"),
", RelationshipTypeCV:  ",CHAR(34),INDEX(RelatedFeatures[Relationship Type],$A105),CHAR(34),
", RelatedFeatureID: *SamplingFeatureID",TEXT(MATCH(INDEX(RelatedFeatures[Second Sampling Feature Code],$A105),SamplingFeatures[Feature Code],0),"0000"),
", SpatialOffsetID:  ",IF(INDEX(RelatedFeatures[Offset Number],$A105)="","",CONCATENATE("*SpatialOffsetID",TEXT(INDEX(RelatedFeatures[Offset Number],$A105),"0000"))),"}")))</f>
        <v>#REF!</v>
      </c>
      <c r="P105" t="e">
        <f>IF(INDEX(Methods[Method Type],$A105)="","",
CONCATENATE("  - &amp;MethodID",TEXT($A105,"0000"),
" {","MethodTypeCV:  ",CHAR(34),INDEX(Methods[Method Type],$A105),CHAR(34),
", MethodCode:  ",CHAR(34),INDEX(Methods[Method Code],$A105),CHAR(34),
", MethodName:  ",CHAR(34),INDEX(Methods[Method Name],$A105),CHAR(34),
", MethodDescription:  ",CHAR(34),INDEX(Methods[Method Description],$A105),CHAR(34),
", MethodLink:  ",CHAR(34),INDEX(Methods[Method Link],$A105),CHAR(34),
", OrganizationID: *OrganizationID",TEXT(MATCH(INDEX(Methods[Organization Name],$A105),Organizations[Organization Name],0),"0000"),"}"))</f>
        <v>#REF!</v>
      </c>
      <c r="Q105" t="e">
        <f>IF(INDEX(Variables[Variable Type],$A105)="","",
CONCATENATE("  - &amp;VariableID",TEXT($A105,"0000"),
" {","VariableTypeCV:  ",CHAR(34),INDEX(Variables[Variable Type],$A105),CHAR(34),
", VariableCode:  ",CHAR(34),INDEX(Variables[Variable Code],$A105),CHAR(34),
", VariableNameCV:  ",CHAR(34),INDEX(Variables[Variable Name],$A105),CHAR(34),
", VariableDefinition:  ",CHAR(34),INDEX(Variables[Variable Definition],$A105),CHAR(34),
", SpecciationCV:  ",CHAR(34),INDEX(Variables[Speciation],$A105),CHAR(34),
", NoDataValue:  ",CHAR(34),INDEX(Variables[No Data Value],$A105),CHAR(34),"}"))</f>
        <v>#REF!</v>
      </c>
    </row>
    <row r="106" spans="1:17" x14ac:dyDescent="0.25">
      <c r="A106">
        <v>103</v>
      </c>
      <c r="D106" t="e">
        <f>IF(INDEX(People[First Name],$A106)="","",
CONCATENATE("  - &amp;PersonID",TEXT($A106,"0000"),
" {","PersonFirstName:  ",CHAR(34),INDEX(People[First Name],$A106),CHAR(34),
", PersonMiddleName:  ",CHAR(34),INDEX(People[Middle Name],$A106),CHAR(34),
", PersonLastName:  ",CHAR(34),INDEX(People[Last Name],$A106),CHAR(34),"}"))</f>
        <v>#REF!</v>
      </c>
      <c r="E106" t="e">
        <f>IF(INDEX(Organizations[Organization Type '[CV']],$A106)="","",
CONCATENATE("  - &amp;OrganizationID",TEXT($A106,"0000"),
" {","OrganizationTypeCV:  ",CHAR(34),INDEX(Organizations[Organization Type '[CV']],$A106),CHAR(34),
", OrganizationCode:  ",CHAR(34),INDEX(Organizations[Organization Code],$A106),CHAR(34),
", OrganizationName:  ",CHAR(34),INDEX(Organizations[Organization Name],$A106),CHAR(34),
", OrganizationDescription:  ",CHAR(34),INDEX(Organizations[Organization Description],$A106),CHAR(34),
", OrganizationLink:  ",CHAR(34),INDEX(Organizations[Organization Link],$A106),CHAR(34),"}"))</f>
        <v>#REF!</v>
      </c>
      <c r="F106" t="e">
        <f>IF(INDEX(People[First Name],$A106)="","",
CONCATENATE("  - &amp;AffiliationID",TEXT($A106,"0000"),
" {PersonID: *PersonID",TEXT($A106,"0000"),
", OrganizationID: *OrganizationID",TEXT(MATCH(INDEX(People[Organization Name],$A106),Organizations[Organization Name],0),"0000"),
", IsPrimaryOrganizationContact: , AffiliationStartDate: , AffiliationEndDate: , PrimaryPhone: ",
", PrimaryEmail: ",CHAR(34),INDEX(People[Primary Email],$A106),CHAR(34),
", PrimaryAddress: ",CHAR(34),INDEX(People[Primary Address],$A106),CHAR(34),
", PersonLink: }"))</f>
        <v>#REF!</v>
      </c>
      <c r="H106" t="e">
        <f>IF(COUNTA(CitationInformation)=0,"",IF(INDEX(AuthorList[Author Name],$A106)="","",
CONCATENATE("  - &amp;AuthorListID",TEXT($A106,"0000"),
"  {CitationID: *CitationID0001",
", PersonID: *PersonID",TEXT(MATCH(INDEX(AuthorList[Author Name],$A106),People[Full Name],0),"0000"),
", AuthorOrder: ",INDEX(AuthorList[Author Number],$A106),"}")))</f>
        <v>#REF!</v>
      </c>
      <c r="K106" t="e">
        <f>IF(INDEX(SamplingFeatures[Feature Code],$A106)="","",
CONCATENATE("  - &amp;SamplingFeatureID",TEXT($A106,"0000"),
" {","SamplingFeatureUUID:  ",CHAR(34),INDEX(SamplingFeatures[Sampling Feature UUID],$A106),CHAR(34),
", SamplingFeatureTypeCV:  ",CHAR(34),INDEX(SamplingFeatures[Sampling Feature Type],$A106),CHAR(34),
", SamplingFeatureCode:  ",CHAR(34),INDEX(SamplingFeatures[Feature Code],$A106),CHAR(34),
", SamplingFeatureName:  ",CHAR(34),INDEX(SamplingFeatures[Feature Name],$A106),CHAR(34),
", SamplingFeatureDescription:  ",CHAR(34),INDEX(SamplingFeatures[Feature Description],$A106),CHAR(34),
", SamplingFeatureGeotypeCV:  ",CHAR(34),INDEX(SamplingFeatures[Feature Geo Type],$A106),CHAR(34),
", FeatureGeometry:  ",CHAR(34),INDEX(SamplingFeatures[Feature Geometry],$A106),CHAR(34),
", Elevation_m:  ",CHAR(34),INDEX(SamplingFeatures[Elevation_m],$A106),CHAR(34),
", ElevationDatumCV:  ",CHAR(34),ElevationDatum,CHAR(34),"}"))</f>
        <v>#REF!</v>
      </c>
      <c r="L106" t="e">
        <f>IF(INDEX(SamplingFeatures[Sampling Feature Type],$A106)&lt;&gt;"Site","",
CONCATENATE("  - &amp;SiteID",TEXT(SUMPRODUCT(--($L$3:$L105&lt;&gt;"")),"0000"),
" {","SamplingFeatureID:  *SamplingFeatureID",TEXT($A106,"0000"),
", SiteTypeCV:  ",CHAR(34),INDEX(Sites[Site Type],$A106),CHAR(34),
", Latitude:  ",INDEX(Sites[Latitude],$A106),
", Longitude:  ",INDEX(Sites[Longitude],$A106),
", SRSName:  ",CHAR(34),LatLonDatum,CHAR(34),"}"))</f>
        <v>#REF!</v>
      </c>
      <c r="M106" t="e">
        <f>IF(INDEX(SamplingFeatures[Sampling Feature Type],$A106)&lt;&gt;"Specimen","",
CONCATENATE("  - &amp;SpecimenID",TEXT(SUMPRODUCT(--($M$3:$M105&lt;&gt;"")),"0000"),
" {","SamplingFeatureID:  *SamplingFeatureID",TEXT($A106,"0000"),
", SpecimenTypeCV:  ",CHAR(34),INDEX(Specimens[Specimen Type],$A106),CHAR(34),
", SpecimenMediumCV:  ",INDEX(Specimens[Specimen Medium],$A106),
", IsFieldSpecimen:  ",CHAR(34),INDEX(Specimens[Is Field Specimen?],$A106),CHAR(34),"}"))</f>
        <v>#REF!</v>
      </c>
      <c r="N106" t="e">
        <f>IF(COUNTA(SpatialOffsets[])=0,"", IF(INDEX(SpatialOffsets[Spatial Offset Type],$A106)="","",
CONCATENATE("  - &amp;SpatialOffsetID",TEXT($A106,"0000"),
" {","SpatialOffsetTypeCV:  ",CHAR(34),INDEX(SpatialOffsets[Spatial Offset Type],$A106),CHAR(34),
", Offset1Value:  ",INDEX(SpatialOffsets[Offset 1 Value],$A106),
", Offset1UnitID:  ",CHAR(34),INDEX(SpatialOffsets[Offset 1 Unit],$A106),CHAR(34),
", Offset2Value:  ",INDEX(SpatialOffsets[Offset 2 Value],$A106),
", Offset2UnitID:  ",CHAR(34),INDEX(SpatialOffsets[Offset 2 Unit],$A106),CHAR(34),
", Offset3Value:  ",INDEX(SpatialOffsets[Offset 3 Value],$A106),
", Offset3UnitID:  ",CHAR(34),INDEX(SpatialOffsets[Offset 3 Unit],$A106),CHAR(34),,"}")))</f>
        <v>#REF!</v>
      </c>
      <c r="O106" t="e">
        <f>IF(COUNTA(RelatedFeatures[])=0,"", IF(INDEX(RelatedFeatures[First Sampling Feature Code],$A106)="","",
CONCATENATE("  - &amp;RelationID",TEXT($A106,"0000"),
" {","SamplingFeatureID:  *SamplingFeatureID",TEXT(MATCH(INDEX(RelatedFeatures[First Sampling Feature Code],$A106),SamplingFeatures[Feature Code],0),"0000"),
", RelationshipTypeCV:  ",CHAR(34),INDEX(RelatedFeatures[Relationship Type],$A106),CHAR(34),
", RelatedFeatureID: *SamplingFeatureID",TEXT(MATCH(INDEX(RelatedFeatures[Second Sampling Feature Code],$A106),SamplingFeatures[Feature Code],0),"0000"),
", SpatialOffsetID:  ",IF(INDEX(RelatedFeatures[Offset Number],$A106)="","",CONCATENATE("*SpatialOffsetID",TEXT(INDEX(RelatedFeatures[Offset Number],$A106),"0000"))),"}")))</f>
        <v>#REF!</v>
      </c>
      <c r="P106" t="e">
        <f>IF(INDEX(Methods[Method Type],$A106)="","",
CONCATENATE("  - &amp;MethodID",TEXT($A106,"0000"),
" {","MethodTypeCV:  ",CHAR(34),INDEX(Methods[Method Type],$A106),CHAR(34),
", MethodCode:  ",CHAR(34),INDEX(Methods[Method Code],$A106),CHAR(34),
", MethodName:  ",CHAR(34),INDEX(Methods[Method Name],$A106),CHAR(34),
", MethodDescription:  ",CHAR(34),INDEX(Methods[Method Description],$A106),CHAR(34),
", MethodLink:  ",CHAR(34),INDEX(Methods[Method Link],$A106),CHAR(34),
", OrganizationID: *OrganizationID",TEXT(MATCH(INDEX(Methods[Organization Name],$A106),Organizations[Organization Name],0),"0000"),"}"))</f>
        <v>#REF!</v>
      </c>
      <c r="Q106" t="e">
        <f>IF(INDEX(Variables[Variable Type],$A106)="","",
CONCATENATE("  - &amp;VariableID",TEXT($A106,"0000"),
" {","VariableTypeCV:  ",CHAR(34),INDEX(Variables[Variable Type],$A106),CHAR(34),
", VariableCode:  ",CHAR(34),INDEX(Variables[Variable Code],$A106),CHAR(34),
", VariableNameCV:  ",CHAR(34),INDEX(Variables[Variable Name],$A106),CHAR(34),
", VariableDefinition:  ",CHAR(34),INDEX(Variables[Variable Definition],$A106),CHAR(34),
", SpecciationCV:  ",CHAR(34),INDEX(Variables[Speciation],$A106),CHAR(34),
", NoDataValue:  ",CHAR(34),INDEX(Variables[No Data Value],$A106),CHAR(34),"}"))</f>
        <v>#REF!</v>
      </c>
    </row>
    <row r="107" spans="1:17" x14ac:dyDescent="0.25">
      <c r="A107">
        <v>104</v>
      </c>
      <c r="D107" t="e">
        <f>IF(INDEX(People[First Name],$A107)="","",
CONCATENATE("  - &amp;PersonID",TEXT($A107,"0000"),
" {","PersonFirstName:  ",CHAR(34),INDEX(People[First Name],$A107),CHAR(34),
", PersonMiddleName:  ",CHAR(34),INDEX(People[Middle Name],$A107),CHAR(34),
", PersonLastName:  ",CHAR(34),INDEX(People[Last Name],$A107),CHAR(34),"}"))</f>
        <v>#REF!</v>
      </c>
      <c r="E107" t="e">
        <f>IF(INDEX(Organizations[Organization Type '[CV']],$A107)="","",
CONCATENATE("  - &amp;OrganizationID",TEXT($A107,"0000"),
" {","OrganizationTypeCV:  ",CHAR(34),INDEX(Organizations[Organization Type '[CV']],$A107),CHAR(34),
", OrganizationCode:  ",CHAR(34),INDEX(Organizations[Organization Code],$A107),CHAR(34),
", OrganizationName:  ",CHAR(34),INDEX(Organizations[Organization Name],$A107),CHAR(34),
", OrganizationDescription:  ",CHAR(34),INDEX(Organizations[Organization Description],$A107),CHAR(34),
", OrganizationLink:  ",CHAR(34),INDEX(Organizations[Organization Link],$A107),CHAR(34),"}"))</f>
        <v>#REF!</v>
      </c>
      <c r="F107" t="e">
        <f>IF(INDEX(People[First Name],$A107)="","",
CONCATENATE("  - &amp;AffiliationID",TEXT($A107,"0000"),
" {PersonID: *PersonID",TEXT($A107,"0000"),
", OrganizationID: *OrganizationID",TEXT(MATCH(INDEX(People[Organization Name],$A107),Organizations[Organization Name],0),"0000"),
", IsPrimaryOrganizationContact: , AffiliationStartDate: , AffiliationEndDate: , PrimaryPhone: ",
", PrimaryEmail: ",CHAR(34),INDEX(People[Primary Email],$A107),CHAR(34),
", PrimaryAddress: ",CHAR(34),INDEX(People[Primary Address],$A107),CHAR(34),
", PersonLink: }"))</f>
        <v>#REF!</v>
      </c>
      <c r="H107" t="e">
        <f>IF(COUNTA(CitationInformation)=0,"",IF(INDEX(AuthorList[Author Name],$A107)="","",
CONCATENATE("  - &amp;AuthorListID",TEXT($A107,"0000"),
"  {CitationID: *CitationID0001",
", PersonID: *PersonID",TEXT(MATCH(INDEX(AuthorList[Author Name],$A107),People[Full Name],0),"0000"),
", AuthorOrder: ",INDEX(AuthorList[Author Number],$A107),"}")))</f>
        <v>#REF!</v>
      </c>
      <c r="K107" t="e">
        <f>IF(INDEX(SamplingFeatures[Feature Code],$A107)="","",
CONCATENATE("  - &amp;SamplingFeatureID",TEXT($A107,"0000"),
" {","SamplingFeatureUUID:  ",CHAR(34),INDEX(SamplingFeatures[Sampling Feature UUID],$A107),CHAR(34),
", SamplingFeatureTypeCV:  ",CHAR(34),INDEX(SamplingFeatures[Sampling Feature Type],$A107),CHAR(34),
", SamplingFeatureCode:  ",CHAR(34),INDEX(SamplingFeatures[Feature Code],$A107),CHAR(34),
", SamplingFeatureName:  ",CHAR(34),INDEX(SamplingFeatures[Feature Name],$A107),CHAR(34),
", SamplingFeatureDescription:  ",CHAR(34),INDEX(SamplingFeatures[Feature Description],$A107),CHAR(34),
", SamplingFeatureGeotypeCV:  ",CHAR(34),INDEX(SamplingFeatures[Feature Geo Type],$A107),CHAR(34),
", FeatureGeometry:  ",CHAR(34),INDEX(SamplingFeatures[Feature Geometry],$A107),CHAR(34),
", Elevation_m:  ",CHAR(34),INDEX(SamplingFeatures[Elevation_m],$A107),CHAR(34),
", ElevationDatumCV:  ",CHAR(34),ElevationDatum,CHAR(34),"}"))</f>
        <v>#REF!</v>
      </c>
      <c r="L107" t="e">
        <f>IF(INDEX(SamplingFeatures[Sampling Feature Type],$A107)&lt;&gt;"Site","",
CONCATENATE("  - &amp;SiteID",TEXT(SUMPRODUCT(--($L$3:$L106&lt;&gt;"")),"0000"),
" {","SamplingFeatureID:  *SamplingFeatureID",TEXT($A107,"0000"),
", SiteTypeCV:  ",CHAR(34),INDEX(Sites[Site Type],$A107),CHAR(34),
", Latitude:  ",INDEX(Sites[Latitude],$A107),
", Longitude:  ",INDEX(Sites[Longitude],$A107),
", SRSName:  ",CHAR(34),LatLonDatum,CHAR(34),"}"))</f>
        <v>#REF!</v>
      </c>
      <c r="M107" t="e">
        <f>IF(INDEX(SamplingFeatures[Sampling Feature Type],$A107)&lt;&gt;"Specimen","",
CONCATENATE("  - &amp;SpecimenID",TEXT(SUMPRODUCT(--($M$3:$M106&lt;&gt;"")),"0000"),
" {","SamplingFeatureID:  *SamplingFeatureID",TEXT($A107,"0000"),
", SpecimenTypeCV:  ",CHAR(34),INDEX(Specimens[Specimen Type],$A107),CHAR(34),
", SpecimenMediumCV:  ",INDEX(Specimens[Specimen Medium],$A107),
", IsFieldSpecimen:  ",CHAR(34),INDEX(Specimens[Is Field Specimen?],$A107),CHAR(34),"}"))</f>
        <v>#REF!</v>
      </c>
      <c r="N107" t="e">
        <f>IF(COUNTA(SpatialOffsets[])=0,"", IF(INDEX(SpatialOffsets[Spatial Offset Type],$A107)="","",
CONCATENATE("  - &amp;SpatialOffsetID",TEXT($A107,"0000"),
" {","SpatialOffsetTypeCV:  ",CHAR(34),INDEX(SpatialOffsets[Spatial Offset Type],$A107),CHAR(34),
", Offset1Value:  ",INDEX(SpatialOffsets[Offset 1 Value],$A107),
", Offset1UnitID:  ",CHAR(34),INDEX(SpatialOffsets[Offset 1 Unit],$A107),CHAR(34),
", Offset2Value:  ",INDEX(SpatialOffsets[Offset 2 Value],$A107),
", Offset2UnitID:  ",CHAR(34),INDEX(SpatialOffsets[Offset 2 Unit],$A107),CHAR(34),
", Offset3Value:  ",INDEX(SpatialOffsets[Offset 3 Value],$A107),
", Offset3UnitID:  ",CHAR(34),INDEX(SpatialOffsets[Offset 3 Unit],$A107),CHAR(34),,"}")))</f>
        <v>#REF!</v>
      </c>
      <c r="O107" t="e">
        <f>IF(COUNTA(RelatedFeatures[])=0,"", IF(INDEX(RelatedFeatures[First Sampling Feature Code],$A107)="","",
CONCATENATE("  - &amp;RelationID",TEXT($A107,"0000"),
" {","SamplingFeatureID:  *SamplingFeatureID",TEXT(MATCH(INDEX(RelatedFeatures[First Sampling Feature Code],$A107),SamplingFeatures[Feature Code],0),"0000"),
", RelationshipTypeCV:  ",CHAR(34),INDEX(RelatedFeatures[Relationship Type],$A107),CHAR(34),
", RelatedFeatureID: *SamplingFeatureID",TEXT(MATCH(INDEX(RelatedFeatures[Second Sampling Feature Code],$A107),SamplingFeatures[Feature Code],0),"0000"),
", SpatialOffsetID:  ",IF(INDEX(RelatedFeatures[Offset Number],$A107)="","",CONCATENATE("*SpatialOffsetID",TEXT(INDEX(RelatedFeatures[Offset Number],$A107),"0000"))),"}")))</f>
        <v>#REF!</v>
      </c>
      <c r="P107" t="e">
        <f>IF(INDEX(Methods[Method Type],$A107)="","",
CONCATENATE("  - &amp;MethodID",TEXT($A107,"0000"),
" {","MethodTypeCV:  ",CHAR(34),INDEX(Methods[Method Type],$A107),CHAR(34),
", MethodCode:  ",CHAR(34),INDEX(Methods[Method Code],$A107),CHAR(34),
", MethodName:  ",CHAR(34),INDEX(Methods[Method Name],$A107),CHAR(34),
", MethodDescription:  ",CHAR(34),INDEX(Methods[Method Description],$A107),CHAR(34),
", MethodLink:  ",CHAR(34),INDEX(Methods[Method Link],$A107),CHAR(34),
", OrganizationID: *OrganizationID",TEXT(MATCH(INDEX(Methods[Organization Name],$A107),Organizations[Organization Name],0),"0000"),"}"))</f>
        <v>#REF!</v>
      </c>
      <c r="Q107" t="e">
        <f>IF(INDEX(Variables[Variable Type],$A107)="","",
CONCATENATE("  - &amp;VariableID",TEXT($A107,"0000"),
" {","VariableTypeCV:  ",CHAR(34),INDEX(Variables[Variable Type],$A107),CHAR(34),
", VariableCode:  ",CHAR(34),INDEX(Variables[Variable Code],$A107),CHAR(34),
", VariableNameCV:  ",CHAR(34),INDEX(Variables[Variable Name],$A107),CHAR(34),
", VariableDefinition:  ",CHAR(34),INDEX(Variables[Variable Definition],$A107),CHAR(34),
", SpecciationCV:  ",CHAR(34),INDEX(Variables[Speciation],$A107),CHAR(34),
", NoDataValue:  ",CHAR(34),INDEX(Variables[No Data Value],$A107),CHAR(34),"}"))</f>
        <v>#REF!</v>
      </c>
    </row>
    <row r="108" spans="1:17" x14ac:dyDescent="0.25">
      <c r="A108">
        <v>105</v>
      </c>
      <c r="D108" t="e">
        <f>IF(INDEX(People[First Name],$A108)="","",
CONCATENATE("  - &amp;PersonID",TEXT($A108,"0000"),
" {","PersonFirstName:  ",CHAR(34),INDEX(People[First Name],$A108),CHAR(34),
", PersonMiddleName:  ",CHAR(34),INDEX(People[Middle Name],$A108),CHAR(34),
", PersonLastName:  ",CHAR(34),INDEX(People[Last Name],$A108),CHAR(34),"}"))</f>
        <v>#REF!</v>
      </c>
      <c r="E108" t="e">
        <f>IF(INDEX(Organizations[Organization Type '[CV']],$A108)="","",
CONCATENATE("  - &amp;OrganizationID",TEXT($A108,"0000"),
" {","OrganizationTypeCV:  ",CHAR(34),INDEX(Organizations[Organization Type '[CV']],$A108),CHAR(34),
", OrganizationCode:  ",CHAR(34),INDEX(Organizations[Organization Code],$A108),CHAR(34),
", OrganizationName:  ",CHAR(34),INDEX(Organizations[Organization Name],$A108),CHAR(34),
", OrganizationDescription:  ",CHAR(34),INDEX(Organizations[Organization Description],$A108),CHAR(34),
", OrganizationLink:  ",CHAR(34),INDEX(Organizations[Organization Link],$A108),CHAR(34),"}"))</f>
        <v>#REF!</v>
      </c>
      <c r="F108" t="e">
        <f>IF(INDEX(People[First Name],$A108)="","",
CONCATENATE("  - &amp;AffiliationID",TEXT($A108,"0000"),
" {PersonID: *PersonID",TEXT($A108,"0000"),
", OrganizationID: *OrganizationID",TEXT(MATCH(INDEX(People[Organization Name],$A108),Organizations[Organization Name],0),"0000"),
", IsPrimaryOrganizationContact: , AffiliationStartDate: , AffiliationEndDate: , PrimaryPhone: ",
", PrimaryEmail: ",CHAR(34),INDEX(People[Primary Email],$A108),CHAR(34),
", PrimaryAddress: ",CHAR(34),INDEX(People[Primary Address],$A108),CHAR(34),
", PersonLink: }"))</f>
        <v>#REF!</v>
      </c>
      <c r="H108" t="e">
        <f>IF(COUNTA(CitationInformation)=0,"",IF(INDEX(AuthorList[Author Name],$A108)="","",
CONCATENATE("  - &amp;AuthorListID",TEXT($A108,"0000"),
"  {CitationID: *CitationID0001",
", PersonID: *PersonID",TEXT(MATCH(INDEX(AuthorList[Author Name],$A108),People[Full Name],0),"0000"),
", AuthorOrder: ",INDEX(AuthorList[Author Number],$A108),"}")))</f>
        <v>#REF!</v>
      </c>
      <c r="K108" t="e">
        <f>IF(INDEX(SamplingFeatures[Feature Code],$A108)="","",
CONCATENATE("  - &amp;SamplingFeatureID",TEXT($A108,"0000"),
" {","SamplingFeatureUUID:  ",CHAR(34),INDEX(SamplingFeatures[Sampling Feature UUID],$A108),CHAR(34),
", SamplingFeatureTypeCV:  ",CHAR(34),INDEX(SamplingFeatures[Sampling Feature Type],$A108),CHAR(34),
", SamplingFeatureCode:  ",CHAR(34),INDEX(SamplingFeatures[Feature Code],$A108),CHAR(34),
", SamplingFeatureName:  ",CHAR(34),INDEX(SamplingFeatures[Feature Name],$A108),CHAR(34),
", SamplingFeatureDescription:  ",CHAR(34),INDEX(SamplingFeatures[Feature Description],$A108),CHAR(34),
", SamplingFeatureGeotypeCV:  ",CHAR(34),INDEX(SamplingFeatures[Feature Geo Type],$A108),CHAR(34),
", FeatureGeometry:  ",CHAR(34),INDEX(SamplingFeatures[Feature Geometry],$A108),CHAR(34),
", Elevation_m:  ",CHAR(34),INDEX(SamplingFeatures[Elevation_m],$A108),CHAR(34),
", ElevationDatumCV:  ",CHAR(34),ElevationDatum,CHAR(34),"}"))</f>
        <v>#REF!</v>
      </c>
      <c r="L108" t="e">
        <f>IF(INDEX(SamplingFeatures[Sampling Feature Type],$A108)&lt;&gt;"Site","",
CONCATENATE("  - &amp;SiteID",TEXT(SUMPRODUCT(--($L$3:$L107&lt;&gt;"")),"0000"),
" {","SamplingFeatureID:  *SamplingFeatureID",TEXT($A108,"0000"),
", SiteTypeCV:  ",CHAR(34),INDEX(Sites[Site Type],$A108),CHAR(34),
", Latitude:  ",INDEX(Sites[Latitude],$A108),
", Longitude:  ",INDEX(Sites[Longitude],$A108),
", SRSName:  ",CHAR(34),LatLonDatum,CHAR(34),"}"))</f>
        <v>#REF!</v>
      </c>
      <c r="M108" t="e">
        <f>IF(INDEX(SamplingFeatures[Sampling Feature Type],$A108)&lt;&gt;"Specimen","",
CONCATENATE("  - &amp;SpecimenID",TEXT(SUMPRODUCT(--($M$3:$M107&lt;&gt;"")),"0000"),
" {","SamplingFeatureID:  *SamplingFeatureID",TEXT($A108,"0000"),
", SpecimenTypeCV:  ",CHAR(34),INDEX(Specimens[Specimen Type],$A108),CHAR(34),
", SpecimenMediumCV:  ",INDEX(Specimens[Specimen Medium],$A108),
", IsFieldSpecimen:  ",CHAR(34),INDEX(Specimens[Is Field Specimen?],$A108),CHAR(34),"}"))</f>
        <v>#REF!</v>
      </c>
      <c r="N108" t="e">
        <f>IF(COUNTA(SpatialOffsets[])=0,"", IF(INDEX(SpatialOffsets[Spatial Offset Type],$A108)="","",
CONCATENATE("  - &amp;SpatialOffsetID",TEXT($A108,"0000"),
" {","SpatialOffsetTypeCV:  ",CHAR(34),INDEX(SpatialOffsets[Spatial Offset Type],$A108),CHAR(34),
", Offset1Value:  ",INDEX(SpatialOffsets[Offset 1 Value],$A108),
", Offset1UnitID:  ",CHAR(34),INDEX(SpatialOffsets[Offset 1 Unit],$A108),CHAR(34),
", Offset2Value:  ",INDEX(SpatialOffsets[Offset 2 Value],$A108),
", Offset2UnitID:  ",CHAR(34),INDEX(SpatialOffsets[Offset 2 Unit],$A108),CHAR(34),
", Offset3Value:  ",INDEX(SpatialOffsets[Offset 3 Value],$A108),
", Offset3UnitID:  ",CHAR(34),INDEX(SpatialOffsets[Offset 3 Unit],$A108),CHAR(34),,"}")))</f>
        <v>#REF!</v>
      </c>
      <c r="O108" t="e">
        <f>IF(COUNTA(RelatedFeatures[])=0,"", IF(INDEX(RelatedFeatures[First Sampling Feature Code],$A108)="","",
CONCATENATE("  - &amp;RelationID",TEXT($A108,"0000"),
" {","SamplingFeatureID:  *SamplingFeatureID",TEXT(MATCH(INDEX(RelatedFeatures[First Sampling Feature Code],$A108),SamplingFeatures[Feature Code],0),"0000"),
", RelationshipTypeCV:  ",CHAR(34),INDEX(RelatedFeatures[Relationship Type],$A108),CHAR(34),
", RelatedFeatureID: *SamplingFeatureID",TEXT(MATCH(INDEX(RelatedFeatures[Second Sampling Feature Code],$A108),SamplingFeatures[Feature Code],0),"0000"),
", SpatialOffsetID:  ",IF(INDEX(RelatedFeatures[Offset Number],$A108)="","",CONCATENATE("*SpatialOffsetID",TEXT(INDEX(RelatedFeatures[Offset Number],$A108),"0000"))),"}")))</f>
        <v>#REF!</v>
      </c>
      <c r="P108" t="e">
        <f>IF(INDEX(Methods[Method Type],$A108)="","",
CONCATENATE("  - &amp;MethodID",TEXT($A108,"0000"),
" {","MethodTypeCV:  ",CHAR(34),INDEX(Methods[Method Type],$A108),CHAR(34),
", MethodCode:  ",CHAR(34),INDEX(Methods[Method Code],$A108),CHAR(34),
", MethodName:  ",CHAR(34),INDEX(Methods[Method Name],$A108),CHAR(34),
", MethodDescription:  ",CHAR(34),INDEX(Methods[Method Description],$A108),CHAR(34),
", MethodLink:  ",CHAR(34),INDEX(Methods[Method Link],$A108),CHAR(34),
", OrganizationID: *OrganizationID",TEXT(MATCH(INDEX(Methods[Organization Name],$A108),Organizations[Organization Name],0),"0000"),"}"))</f>
        <v>#REF!</v>
      </c>
      <c r="Q108" t="e">
        <f>IF(INDEX(Variables[Variable Type],$A108)="","",
CONCATENATE("  - &amp;VariableID",TEXT($A108,"0000"),
" {","VariableTypeCV:  ",CHAR(34),INDEX(Variables[Variable Type],$A108),CHAR(34),
", VariableCode:  ",CHAR(34),INDEX(Variables[Variable Code],$A108),CHAR(34),
", VariableNameCV:  ",CHAR(34),INDEX(Variables[Variable Name],$A108),CHAR(34),
", VariableDefinition:  ",CHAR(34),INDEX(Variables[Variable Definition],$A108),CHAR(34),
", SpecciationCV:  ",CHAR(34),INDEX(Variables[Speciation],$A108),CHAR(34),
", NoDataValue:  ",CHAR(34),INDEX(Variables[No Data Value],$A108),CHAR(34),"}"))</f>
        <v>#REF!</v>
      </c>
    </row>
    <row r="109" spans="1:17" x14ac:dyDescent="0.25">
      <c r="A109">
        <v>106</v>
      </c>
      <c r="D109" t="e">
        <f>IF(INDEX(People[First Name],$A109)="","",
CONCATENATE("  - &amp;PersonID",TEXT($A109,"0000"),
" {","PersonFirstName:  ",CHAR(34),INDEX(People[First Name],$A109),CHAR(34),
", PersonMiddleName:  ",CHAR(34),INDEX(People[Middle Name],$A109),CHAR(34),
", PersonLastName:  ",CHAR(34),INDEX(People[Last Name],$A109),CHAR(34),"}"))</f>
        <v>#REF!</v>
      </c>
      <c r="E109" t="e">
        <f>IF(INDEX(Organizations[Organization Type '[CV']],$A109)="","",
CONCATENATE("  - &amp;OrganizationID",TEXT($A109,"0000"),
" {","OrganizationTypeCV:  ",CHAR(34),INDEX(Organizations[Organization Type '[CV']],$A109),CHAR(34),
", OrganizationCode:  ",CHAR(34),INDEX(Organizations[Organization Code],$A109),CHAR(34),
", OrganizationName:  ",CHAR(34),INDEX(Organizations[Organization Name],$A109),CHAR(34),
", OrganizationDescription:  ",CHAR(34),INDEX(Organizations[Organization Description],$A109),CHAR(34),
", OrganizationLink:  ",CHAR(34),INDEX(Organizations[Organization Link],$A109),CHAR(34),"}"))</f>
        <v>#REF!</v>
      </c>
      <c r="F109" t="e">
        <f>IF(INDEX(People[First Name],$A109)="","",
CONCATENATE("  - &amp;AffiliationID",TEXT($A109,"0000"),
" {PersonID: *PersonID",TEXT($A109,"0000"),
", OrganizationID: *OrganizationID",TEXT(MATCH(INDEX(People[Organization Name],$A109),Organizations[Organization Name],0),"0000"),
", IsPrimaryOrganizationContact: , AffiliationStartDate: , AffiliationEndDate: , PrimaryPhone: ",
", PrimaryEmail: ",CHAR(34),INDEX(People[Primary Email],$A109),CHAR(34),
", PrimaryAddress: ",CHAR(34),INDEX(People[Primary Address],$A109),CHAR(34),
", PersonLink: }"))</f>
        <v>#REF!</v>
      </c>
      <c r="H109" t="e">
        <f>IF(COUNTA(CitationInformation)=0,"",IF(INDEX(AuthorList[Author Name],$A109)="","",
CONCATENATE("  - &amp;AuthorListID",TEXT($A109,"0000"),
"  {CitationID: *CitationID0001",
", PersonID: *PersonID",TEXT(MATCH(INDEX(AuthorList[Author Name],$A109),People[Full Name],0),"0000"),
", AuthorOrder: ",INDEX(AuthorList[Author Number],$A109),"}")))</f>
        <v>#REF!</v>
      </c>
      <c r="K109" t="e">
        <f>IF(INDEX(SamplingFeatures[Feature Code],$A109)="","",
CONCATENATE("  - &amp;SamplingFeatureID",TEXT($A109,"0000"),
" {","SamplingFeatureUUID:  ",CHAR(34),INDEX(SamplingFeatures[Sampling Feature UUID],$A109),CHAR(34),
", SamplingFeatureTypeCV:  ",CHAR(34),INDEX(SamplingFeatures[Sampling Feature Type],$A109),CHAR(34),
", SamplingFeatureCode:  ",CHAR(34),INDEX(SamplingFeatures[Feature Code],$A109),CHAR(34),
", SamplingFeatureName:  ",CHAR(34),INDEX(SamplingFeatures[Feature Name],$A109),CHAR(34),
", SamplingFeatureDescription:  ",CHAR(34),INDEX(SamplingFeatures[Feature Description],$A109),CHAR(34),
", SamplingFeatureGeotypeCV:  ",CHAR(34),INDEX(SamplingFeatures[Feature Geo Type],$A109),CHAR(34),
", FeatureGeometry:  ",CHAR(34),INDEX(SamplingFeatures[Feature Geometry],$A109),CHAR(34),
", Elevation_m:  ",CHAR(34),INDEX(SamplingFeatures[Elevation_m],$A109),CHAR(34),
", ElevationDatumCV:  ",CHAR(34),ElevationDatum,CHAR(34),"}"))</f>
        <v>#REF!</v>
      </c>
      <c r="L109" t="e">
        <f>IF(INDEX(SamplingFeatures[Sampling Feature Type],$A109)&lt;&gt;"Site","",
CONCATENATE("  - &amp;SiteID",TEXT(SUMPRODUCT(--($L$3:$L108&lt;&gt;"")),"0000"),
" {","SamplingFeatureID:  *SamplingFeatureID",TEXT($A109,"0000"),
", SiteTypeCV:  ",CHAR(34),INDEX(Sites[Site Type],$A109),CHAR(34),
", Latitude:  ",INDEX(Sites[Latitude],$A109),
", Longitude:  ",INDEX(Sites[Longitude],$A109),
", SRSName:  ",CHAR(34),LatLonDatum,CHAR(34),"}"))</f>
        <v>#REF!</v>
      </c>
      <c r="M109" t="e">
        <f>IF(INDEX(SamplingFeatures[Sampling Feature Type],$A109)&lt;&gt;"Specimen","",
CONCATENATE("  - &amp;SpecimenID",TEXT(SUMPRODUCT(--($M$3:$M108&lt;&gt;"")),"0000"),
" {","SamplingFeatureID:  *SamplingFeatureID",TEXT($A109,"0000"),
", SpecimenTypeCV:  ",CHAR(34),INDEX(Specimens[Specimen Type],$A109),CHAR(34),
", SpecimenMediumCV:  ",INDEX(Specimens[Specimen Medium],$A109),
", IsFieldSpecimen:  ",CHAR(34),INDEX(Specimens[Is Field Specimen?],$A109),CHAR(34),"}"))</f>
        <v>#REF!</v>
      </c>
      <c r="N109" t="e">
        <f>IF(COUNTA(SpatialOffsets[])=0,"", IF(INDEX(SpatialOffsets[Spatial Offset Type],$A109)="","",
CONCATENATE("  - &amp;SpatialOffsetID",TEXT($A109,"0000"),
" {","SpatialOffsetTypeCV:  ",CHAR(34),INDEX(SpatialOffsets[Spatial Offset Type],$A109),CHAR(34),
", Offset1Value:  ",INDEX(SpatialOffsets[Offset 1 Value],$A109),
", Offset1UnitID:  ",CHAR(34),INDEX(SpatialOffsets[Offset 1 Unit],$A109),CHAR(34),
", Offset2Value:  ",INDEX(SpatialOffsets[Offset 2 Value],$A109),
", Offset2UnitID:  ",CHAR(34),INDEX(SpatialOffsets[Offset 2 Unit],$A109),CHAR(34),
", Offset3Value:  ",INDEX(SpatialOffsets[Offset 3 Value],$A109),
", Offset3UnitID:  ",CHAR(34),INDEX(SpatialOffsets[Offset 3 Unit],$A109),CHAR(34),,"}")))</f>
        <v>#REF!</v>
      </c>
      <c r="O109" t="e">
        <f>IF(COUNTA(RelatedFeatures[])=0,"", IF(INDEX(RelatedFeatures[First Sampling Feature Code],$A109)="","",
CONCATENATE("  - &amp;RelationID",TEXT($A109,"0000"),
" {","SamplingFeatureID:  *SamplingFeatureID",TEXT(MATCH(INDEX(RelatedFeatures[First Sampling Feature Code],$A109),SamplingFeatures[Feature Code],0),"0000"),
", RelationshipTypeCV:  ",CHAR(34),INDEX(RelatedFeatures[Relationship Type],$A109),CHAR(34),
", RelatedFeatureID: *SamplingFeatureID",TEXT(MATCH(INDEX(RelatedFeatures[Second Sampling Feature Code],$A109),SamplingFeatures[Feature Code],0),"0000"),
", SpatialOffsetID:  ",IF(INDEX(RelatedFeatures[Offset Number],$A109)="","",CONCATENATE("*SpatialOffsetID",TEXT(INDEX(RelatedFeatures[Offset Number],$A109),"0000"))),"}")))</f>
        <v>#REF!</v>
      </c>
      <c r="P109" t="e">
        <f>IF(INDEX(Methods[Method Type],$A109)="","",
CONCATENATE("  - &amp;MethodID",TEXT($A109,"0000"),
" {","MethodTypeCV:  ",CHAR(34),INDEX(Methods[Method Type],$A109),CHAR(34),
", MethodCode:  ",CHAR(34),INDEX(Methods[Method Code],$A109),CHAR(34),
", MethodName:  ",CHAR(34),INDEX(Methods[Method Name],$A109),CHAR(34),
", MethodDescription:  ",CHAR(34),INDEX(Methods[Method Description],$A109),CHAR(34),
", MethodLink:  ",CHAR(34),INDEX(Methods[Method Link],$A109),CHAR(34),
", OrganizationID: *OrganizationID",TEXT(MATCH(INDEX(Methods[Organization Name],$A109),Organizations[Organization Name],0),"0000"),"}"))</f>
        <v>#REF!</v>
      </c>
      <c r="Q109" t="e">
        <f>IF(INDEX(Variables[Variable Type],$A109)="","",
CONCATENATE("  - &amp;VariableID",TEXT($A109,"0000"),
" {","VariableTypeCV:  ",CHAR(34),INDEX(Variables[Variable Type],$A109),CHAR(34),
", VariableCode:  ",CHAR(34),INDEX(Variables[Variable Code],$A109),CHAR(34),
", VariableNameCV:  ",CHAR(34),INDEX(Variables[Variable Name],$A109),CHAR(34),
", VariableDefinition:  ",CHAR(34),INDEX(Variables[Variable Definition],$A109),CHAR(34),
", SpecciationCV:  ",CHAR(34),INDEX(Variables[Speciation],$A109),CHAR(34),
", NoDataValue:  ",CHAR(34),INDEX(Variables[No Data Value],$A109),CHAR(34),"}"))</f>
        <v>#REF!</v>
      </c>
    </row>
    <row r="110" spans="1:17" x14ac:dyDescent="0.25">
      <c r="A110">
        <v>107</v>
      </c>
      <c r="D110" t="e">
        <f>IF(INDEX(People[First Name],$A110)="","",
CONCATENATE("  - &amp;PersonID",TEXT($A110,"0000"),
" {","PersonFirstName:  ",CHAR(34),INDEX(People[First Name],$A110),CHAR(34),
", PersonMiddleName:  ",CHAR(34),INDEX(People[Middle Name],$A110),CHAR(34),
", PersonLastName:  ",CHAR(34),INDEX(People[Last Name],$A110),CHAR(34),"}"))</f>
        <v>#REF!</v>
      </c>
      <c r="E110" t="e">
        <f>IF(INDEX(Organizations[Organization Type '[CV']],$A110)="","",
CONCATENATE("  - &amp;OrganizationID",TEXT($A110,"0000"),
" {","OrganizationTypeCV:  ",CHAR(34),INDEX(Organizations[Organization Type '[CV']],$A110),CHAR(34),
", OrganizationCode:  ",CHAR(34),INDEX(Organizations[Organization Code],$A110),CHAR(34),
", OrganizationName:  ",CHAR(34),INDEX(Organizations[Organization Name],$A110),CHAR(34),
", OrganizationDescription:  ",CHAR(34),INDEX(Organizations[Organization Description],$A110),CHAR(34),
", OrganizationLink:  ",CHAR(34),INDEX(Organizations[Organization Link],$A110),CHAR(34),"}"))</f>
        <v>#REF!</v>
      </c>
      <c r="F110" t="e">
        <f>IF(INDEX(People[First Name],$A110)="","",
CONCATENATE("  - &amp;AffiliationID",TEXT($A110,"0000"),
" {PersonID: *PersonID",TEXT($A110,"0000"),
", OrganizationID: *OrganizationID",TEXT(MATCH(INDEX(People[Organization Name],$A110),Organizations[Organization Name],0),"0000"),
", IsPrimaryOrganizationContact: , AffiliationStartDate: , AffiliationEndDate: , PrimaryPhone: ",
", PrimaryEmail: ",CHAR(34),INDEX(People[Primary Email],$A110),CHAR(34),
", PrimaryAddress: ",CHAR(34),INDEX(People[Primary Address],$A110),CHAR(34),
", PersonLink: }"))</f>
        <v>#REF!</v>
      </c>
      <c r="H110" t="e">
        <f>IF(COUNTA(CitationInformation)=0,"",IF(INDEX(AuthorList[Author Name],$A110)="","",
CONCATENATE("  - &amp;AuthorListID",TEXT($A110,"0000"),
"  {CitationID: *CitationID0001",
", PersonID: *PersonID",TEXT(MATCH(INDEX(AuthorList[Author Name],$A110),People[Full Name],0),"0000"),
", AuthorOrder: ",INDEX(AuthorList[Author Number],$A110),"}")))</f>
        <v>#REF!</v>
      </c>
      <c r="K110" t="e">
        <f>IF(INDEX(SamplingFeatures[Feature Code],$A110)="","",
CONCATENATE("  - &amp;SamplingFeatureID",TEXT($A110,"0000"),
" {","SamplingFeatureUUID:  ",CHAR(34),INDEX(SamplingFeatures[Sampling Feature UUID],$A110),CHAR(34),
", SamplingFeatureTypeCV:  ",CHAR(34),INDEX(SamplingFeatures[Sampling Feature Type],$A110),CHAR(34),
", SamplingFeatureCode:  ",CHAR(34),INDEX(SamplingFeatures[Feature Code],$A110),CHAR(34),
", SamplingFeatureName:  ",CHAR(34),INDEX(SamplingFeatures[Feature Name],$A110),CHAR(34),
", SamplingFeatureDescription:  ",CHAR(34),INDEX(SamplingFeatures[Feature Description],$A110),CHAR(34),
", SamplingFeatureGeotypeCV:  ",CHAR(34),INDEX(SamplingFeatures[Feature Geo Type],$A110),CHAR(34),
", FeatureGeometry:  ",CHAR(34),INDEX(SamplingFeatures[Feature Geometry],$A110),CHAR(34),
", Elevation_m:  ",CHAR(34),INDEX(SamplingFeatures[Elevation_m],$A110),CHAR(34),
", ElevationDatumCV:  ",CHAR(34),ElevationDatum,CHAR(34),"}"))</f>
        <v>#REF!</v>
      </c>
      <c r="L110" t="e">
        <f>IF(INDEX(SamplingFeatures[Sampling Feature Type],$A110)&lt;&gt;"Site","",
CONCATENATE("  - &amp;SiteID",TEXT(SUMPRODUCT(--($L$3:$L109&lt;&gt;"")),"0000"),
" {","SamplingFeatureID:  *SamplingFeatureID",TEXT($A110,"0000"),
", SiteTypeCV:  ",CHAR(34),INDEX(Sites[Site Type],$A110),CHAR(34),
", Latitude:  ",INDEX(Sites[Latitude],$A110),
", Longitude:  ",INDEX(Sites[Longitude],$A110),
", SRSName:  ",CHAR(34),LatLonDatum,CHAR(34),"}"))</f>
        <v>#REF!</v>
      </c>
      <c r="M110" t="e">
        <f>IF(INDEX(SamplingFeatures[Sampling Feature Type],$A110)&lt;&gt;"Specimen","",
CONCATENATE("  - &amp;SpecimenID",TEXT(SUMPRODUCT(--($M$3:$M109&lt;&gt;"")),"0000"),
" {","SamplingFeatureID:  *SamplingFeatureID",TEXT($A110,"0000"),
", SpecimenTypeCV:  ",CHAR(34),INDEX(Specimens[Specimen Type],$A110),CHAR(34),
", SpecimenMediumCV:  ",INDEX(Specimens[Specimen Medium],$A110),
", IsFieldSpecimen:  ",CHAR(34),INDEX(Specimens[Is Field Specimen?],$A110),CHAR(34),"}"))</f>
        <v>#REF!</v>
      </c>
      <c r="N110" t="e">
        <f>IF(COUNTA(SpatialOffsets[])=0,"", IF(INDEX(SpatialOffsets[Spatial Offset Type],$A110)="","",
CONCATENATE("  - &amp;SpatialOffsetID",TEXT($A110,"0000"),
" {","SpatialOffsetTypeCV:  ",CHAR(34),INDEX(SpatialOffsets[Spatial Offset Type],$A110),CHAR(34),
", Offset1Value:  ",INDEX(SpatialOffsets[Offset 1 Value],$A110),
", Offset1UnitID:  ",CHAR(34),INDEX(SpatialOffsets[Offset 1 Unit],$A110),CHAR(34),
", Offset2Value:  ",INDEX(SpatialOffsets[Offset 2 Value],$A110),
", Offset2UnitID:  ",CHAR(34),INDEX(SpatialOffsets[Offset 2 Unit],$A110),CHAR(34),
", Offset3Value:  ",INDEX(SpatialOffsets[Offset 3 Value],$A110),
", Offset3UnitID:  ",CHAR(34),INDEX(SpatialOffsets[Offset 3 Unit],$A110),CHAR(34),,"}")))</f>
        <v>#REF!</v>
      </c>
      <c r="O110" t="e">
        <f>IF(COUNTA(RelatedFeatures[])=0,"", IF(INDEX(RelatedFeatures[First Sampling Feature Code],$A110)="","",
CONCATENATE("  - &amp;RelationID",TEXT($A110,"0000"),
" {","SamplingFeatureID:  *SamplingFeatureID",TEXT(MATCH(INDEX(RelatedFeatures[First Sampling Feature Code],$A110),SamplingFeatures[Feature Code],0),"0000"),
", RelationshipTypeCV:  ",CHAR(34),INDEX(RelatedFeatures[Relationship Type],$A110),CHAR(34),
", RelatedFeatureID: *SamplingFeatureID",TEXT(MATCH(INDEX(RelatedFeatures[Second Sampling Feature Code],$A110),SamplingFeatures[Feature Code],0),"0000"),
", SpatialOffsetID:  ",IF(INDEX(RelatedFeatures[Offset Number],$A110)="","",CONCATENATE("*SpatialOffsetID",TEXT(INDEX(RelatedFeatures[Offset Number],$A110),"0000"))),"}")))</f>
        <v>#REF!</v>
      </c>
      <c r="P110" t="e">
        <f>IF(INDEX(Methods[Method Type],$A110)="","",
CONCATENATE("  - &amp;MethodID",TEXT($A110,"0000"),
" {","MethodTypeCV:  ",CHAR(34),INDEX(Methods[Method Type],$A110),CHAR(34),
", MethodCode:  ",CHAR(34),INDEX(Methods[Method Code],$A110),CHAR(34),
", MethodName:  ",CHAR(34),INDEX(Methods[Method Name],$A110),CHAR(34),
", MethodDescription:  ",CHAR(34),INDEX(Methods[Method Description],$A110),CHAR(34),
", MethodLink:  ",CHAR(34),INDEX(Methods[Method Link],$A110),CHAR(34),
", OrganizationID: *OrganizationID",TEXT(MATCH(INDEX(Methods[Organization Name],$A110),Organizations[Organization Name],0),"0000"),"}"))</f>
        <v>#REF!</v>
      </c>
      <c r="Q110" t="e">
        <f>IF(INDEX(Variables[Variable Type],$A110)="","",
CONCATENATE("  - &amp;VariableID",TEXT($A110,"0000"),
" {","VariableTypeCV:  ",CHAR(34),INDEX(Variables[Variable Type],$A110),CHAR(34),
", VariableCode:  ",CHAR(34),INDEX(Variables[Variable Code],$A110),CHAR(34),
", VariableNameCV:  ",CHAR(34),INDEX(Variables[Variable Name],$A110),CHAR(34),
", VariableDefinition:  ",CHAR(34),INDEX(Variables[Variable Definition],$A110),CHAR(34),
", SpecciationCV:  ",CHAR(34),INDEX(Variables[Speciation],$A110),CHAR(34),
", NoDataValue:  ",CHAR(34),INDEX(Variables[No Data Value],$A110),CHAR(34),"}"))</f>
        <v>#REF!</v>
      </c>
    </row>
    <row r="111" spans="1:17" x14ac:dyDescent="0.25">
      <c r="A111">
        <v>108</v>
      </c>
      <c r="D111" t="e">
        <f>IF(INDEX(People[First Name],$A111)="","",
CONCATENATE("  - &amp;PersonID",TEXT($A111,"0000"),
" {","PersonFirstName:  ",CHAR(34),INDEX(People[First Name],$A111),CHAR(34),
", PersonMiddleName:  ",CHAR(34),INDEX(People[Middle Name],$A111),CHAR(34),
", PersonLastName:  ",CHAR(34),INDEX(People[Last Name],$A111),CHAR(34),"}"))</f>
        <v>#REF!</v>
      </c>
      <c r="E111" t="e">
        <f>IF(INDEX(Organizations[Organization Type '[CV']],$A111)="","",
CONCATENATE("  - &amp;OrganizationID",TEXT($A111,"0000"),
" {","OrganizationTypeCV:  ",CHAR(34),INDEX(Organizations[Organization Type '[CV']],$A111),CHAR(34),
", OrganizationCode:  ",CHAR(34),INDEX(Organizations[Organization Code],$A111),CHAR(34),
", OrganizationName:  ",CHAR(34),INDEX(Organizations[Organization Name],$A111),CHAR(34),
", OrganizationDescription:  ",CHAR(34),INDEX(Organizations[Organization Description],$A111),CHAR(34),
", OrganizationLink:  ",CHAR(34),INDEX(Organizations[Organization Link],$A111),CHAR(34),"}"))</f>
        <v>#REF!</v>
      </c>
      <c r="F111" t="e">
        <f>IF(INDEX(People[First Name],$A111)="","",
CONCATENATE("  - &amp;AffiliationID",TEXT($A111,"0000"),
" {PersonID: *PersonID",TEXT($A111,"0000"),
", OrganizationID: *OrganizationID",TEXT(MATCH(INDEX(People[Organization Name],$A111),Organizations[Organization Name],0),"0000"),
", IsPrimaryOrganizationContact: , AffiliationStartDate: , AffiliationEndDate: , PrimaryPhone: ",
", PrimaryEmail: ",CHAR(34),INDEX(People[Primary Email],$A111),CHAR(34),
", PrimaryAddress: ",CHAR(34),INDEX(People[Primary Address],$A111),CHAR(34),
", PersonLink: }"))</f>
        <v>#REF!</v>
      </c>
      <c r="H111" t="e">
        <f>IF(COUNTA(CitationInformation)=0,"",IF(INDEX(AuthorList[Author Name],$A111)="","",
CONCATENATE("  - &amp;AuthorListID",TEXT($A111,"0000"),
"  {CitationID: *CitationID0001",
", PersonID: *PersonID",TEXT(MATCH(INDEX(AuthorList[Author Name],$A111),People[Full Name],0),"0000"),
", AuthorOrder: ",INDEX(AuthorList[Author Number],$A111),"}")))</f>
        <v>#REF!</v>
      </c>
      <c r="K111" t="e">
        <f>IF(INDEX(SamplingFeatures[Feature Code],$A111)="","",
CONCATENATE("  - &amp;SamplingFeatureID",TEXT($A111,"0000"),
" {","SamplingFeatureUUID:  ",CHAR(34),INDEX(SamplingFeatures[Sampling Feature UUID],$A111),CHAR(34),
", SamplingFeatureTypeCV:  ",CHAR(34),INDEX(SamplingFeatures[Sampling Feature Type],$A111),CHAR(34),
", SamplingFeatureCode:  ",CHAR(34),INDEX(SamplingFeatures[Feature Code],$A111),CHAR(34),
", SamplingFeatureName:  ",CHAR(34),INDEX(SamplingFeatures[Feature Name],$A111),CHAR(34),
", SamplingFeatureDescription:  ",CHAR(34),INDEX(SamplingFeatures[Feature Description],$A111),CHAR(34),
", SamplingFeatureGeotypeCV:  ",CHAR(34),INDEX(SamplingFeatures[Feature Geo Type],$A111),CHAR(34),
", FeatureGeometry:  ",CHAR(34),INDEX(SamplingFeatures[Feature Geometry],$A111),CHAR(34),
", Elevation_m:  ",CHAR(34),INDEX(SamplingFeatures[Elevation_m],$A111),CHAR(34),
", ElevationDatumCV:  ",CHAR(34),ElevationDatum,CHAR(34),"}"))</f>
        <v>#REF!</v>
      </c>
      <c r="L111" t="e">
        <f>IF(INDEX(SamplingFeatures[Sampling Feature Type],$A111)&lt;&gt;"Site","",
CONCATENATE("  - &amp;SiteID",TEXT(SUMPRODUCT(--($L$3:$L110&lt;&gt;"")),"0000"),
" {","SamplingFeatureID:  *SamplingFeatureID",TEXT($A111,"0000"),
", SiteTypeCV:  ",CHAR(34),INDEX(Sites[Site Type],$A111),CHAR(34),
", Latitude:  ",INDEX(Sites[Latitude],$A111),
", Longitude:  ",INDEX(Sites[Longitude],$A111),
", SRSName:  ",CHAR(34),LatLonDatum,CHAR(34),"}"))</f>
        <v>#REF!</v>
      </c>
      <c r="M111" t="e">
        <f>IF(INDEX(SamplingFeatures[Sampling Feature Type],$A111)&lt;&gt;"Specimen","",
CONCATENATE("  - &amp;SpecimenID",TEXT(SUMPRODUCT(--($M$3:$M110&lt;&gt;"")),"0000"),
" {","SamplingFeatureID:  *SamplingFeatureID",TEXT($A111,"0000"),
", SpecimenTypeCV:  ",CHAR(34),INDEX(Specimens[Specimen Type],$A111),CHAR(34),
", SpecimenMediumCV:  ",INDEX(Specimens[Specimen Medium],$A111),
", IsFieldSpecimen:  ",CHAR(34),INDEX(Specimens[Is Field Specimen?],$A111),CHAR(34),"}"))</f>
        <v>#REF!</v>
      </c>
      <c r="N111" t="e">
        <f>IF(COUNTA(SpatialOffsets[])=0,"", IF(INDEX(SpatialOffsets[Spatial Offset Type],$A111)="","",
CONCATENATE("  - &amp;SpatialOffsetID",TEXT($A111,"0000"),
" {","SpatialOffsetTypeCV:  ",CHAR(34),INDEX(SpatialOffsets[Spatial Offset Type],$A111),CHAR(34),
", Offset1Value:  ",INDEX(SpatialOffsets[Offset 1 Value],$A111),
", Offset1UnitID:  ",CHAR(34),INDEX(SpatialOffsets[Offset 1 Unit],$A111),CHAR(34),
", Offset2Value:  ",INDEX(SpatialOffsets[Offset 2 Value],$A111),
", Offset2UnitID:  ",CHAR(34),INDEX(SpatialOffsets[Offset 2 Unit],$A111),CHAR(34),
", Offset3Value:  ",INDEX(SpatialOffsets[Offset 3 Value],$A111),
", Offset3UnitID:  ",CHAR(34),INDEX(SpatialOffsets[Offset 3 Unit],$A111),CHAR(34),,"}")))</f>
        <v>#REF!</v>
      </c>
      <c r="O111" t="e">
        <f>IF(COUNTA(RelatedFeatures[])=0,"", IF(INDEX(RelatedFeatures[First Sampling Feature Code],$A111)="","",
CONCATENATE("  - &amp;RelationID",TEXT($A111,"0000"),
" {","SamplingFeatureID:  *SamplingFeatureID",TEXT(MATCH(INDEX(RelatedFeatures[First Sampling Feature Code],$A111),SamplingFeatures[Feature Code],0),"0000"),
", RelationshipTypeCV:  ",CHAR(34),INDEX(RelatedFeatures[Relationship Type],$A111),CHAR(34),
", RelatedFeatureID: *SamplingFeatureID",TEXT(MATCH(INDEX(RelatedFeatures[Second Sampling Feature Code],$A111),SamplingFeatures[Feature Code],0),"0000"),
", SpatialOffsetID:  ",IF(INDEX(RelatedFeatures[Offset Number],$A111)="","",CONCATENATE("*SpatialOffsetID",TEXT(INDEX(RelatedFeatures[Offset Number],$A111),"0000"))),"}")))</f>
        <v>#REF!</v>
      </c>
      <c r="P111" t="e">
        <f>IF(INDEX(Methods[Method Type],$A111)="","",
CONCATENATE("  - &amp;MethodID",TEXT($A111,"0000"),
" {","MethodTypeCV:  ",CHAR(34),INDEX(Methods[Method Type],$A111),CHAR(34),
", MethodCode:  ",CHAR(34),INDEX(Methods[Method Code],$A111),CHAR(34),
", MethodName:  ",CHAR(34),INDEX(Methods[Method Name],$A111),CHAR(34),
", MethodDescription:  ",CHAR(34),INDEX(Methods[Method Description],$A111),CHAR(34),
", MethodLink:  ",CHAR(34),INDEX(Methods[Method Link],$A111),CHAR(34),
", OrganizationID: *OrganizationID",TEXT(MATCH(INDEX(Methods[Organization Name],$A111),Organizations[Organization Name],0),"0000"),"}"))</f>
        <v>#REF!</v>
      </c>
      <c r="Q111" t="e">
        <f>IF(INDEX(Variables[Variable Type],$A111)="","",
CONCATENATE("  - &amp;VariableID",TEXT($A111,"0000"),
" {","VariableTypeCV:  ",CHAR(34),INDEX(Variables[Variable Type],$A111),CHAR(34),
", VariableCode:  ",CHAR(34),INDEX(Variables[Variable Code],$A111),CHAR(34),
", VariableNameCV:  ",CHAR(34),INDEX(Variables[Variable Name],$A111),CHAR(34),
", VariableDefinition:  ",CHAR(34),INDEX(Variables[Variable Definition],$A111),CHAR(34),
", SpecciationCV:  ",CHAR(34),INDEX(Variables[Speciation],$A111),CHAR(34),
", NoDataValue:  ",CHAR(34),INDEX(Variables[No Data Value],$A111),CHAR(34),"}"))</f>
        <v>#REF!</v>
      </c>
    </row>
    <row r="112" spans="1:17" x14ac:dyDescent="0.25">
      <c r="A112">
        <v>109</v>
      </c>
      <c r="D112" t="e">
        <f>IF(INDEX(People[First Name],$A112)="","",
CONCATENATE("  - &amp;PersonID",TEXT($A112,"0000"),
" {","PersonFirstName:  ",CHAR(34),INDEX(People[First Name],$A112),CHAR(34),
", PersonMiddleName:  ",CHAR(34),INDEX(People[Middle Name],$A112),CHAR(34),
", PersonLastName:  ",CHAR(34),INDEX(People[Last Name],$A112),CHAR(34),"}"))</f>
        <v>#REF!</v>
      </c>
      <c r="E112" t="e">
        <f>IF(INDEX(Organizations[Organization Type '[CV']],$A112)="","",
CONCATENATE("  - &amp;OrganizationID",TEXT($A112,"0000"),
" {","OrganizationTypeCV:  ",CHAR(34),INDEX(Organizations[Organization Type '[CV']],$A112),CHAR(34),
", OrganizationCode:  ",CHAR(34),INDEX(Organizations[Organization Code],$A112),CHAR(34),
", OrganizationName:  ",CHAR(34),INDEX(Organizations[Organization Name],$A112),CHAR(34),
", OrganizationDescription:  ",CHAR(34),INDEX(Organizations[Organization Description],$A112),CHAR(34),
", OrganizationLink:  ",CHAR(34),INDEX(Organizations[Organization Link],$A112),CHAR(34),"}"))</f>
        <v>#REF!</v>
      </c>
      <c r="F112" t="e">
        <f>IF(INDEX(People[First Name],$A112)="","",
CONCATENATE("  - &amp;AffiliationID",TEXT($A112,"0000"),
" {PersonID: *PersonID",TEXT($A112,"0000"),
", OrganizationID: *OrganizationID",TEXT(MATCH(INDEX(People[Organization Name],$A112),Organizations[Organization Name],0),"0000"),
", IsPrimaryOrganizationContact: , AffiliationStartDate: , AffiliationEndDate: , PrimaryPhone: ",
", PrimaryEmail: ",CHAR(34),INDEX(People[Primary Email],$A112),CHAR(34),
", PrimaryAddress: ",CHAR(34),INDEX(People[Primary Address],$A112),CHAR(34),
", PersonLink: }"))</f>
        <v>#REF!</v>
      </c>
      <c r="H112" t="e">
        <f>IF(COUNTA(CitationInformation)=0,"",IF(INDEX(AuthorList[Author Name],$A112)="","",
CONCATENATE("  - &amp;AuthorListID",TEXT($A112,"0000"),
"  {CitationID: *CitationID0001",
", PersonID: *PersonID",TEXT(MATCH(INDEX(AuthorList[Author Name],$A112),People[Full Name],0),"0000"),
", AuthorOrder: ",INDEX(AuthorList[Author Number],$A112),"}")))</f>
        <v>#REF!</v>
      </c>
      <c r="K112" t="e">
        <f>IF(INDEX(SamplingFeatures[Feature Code],$A112)="","",
CONCATENATE("  - &amp;SamplingFeatureID",TEXT($A112,"0000"),
" {","SamplingFeatureUUID:  ",CHAR(34),INDEX(SamplingFeatures[Sampling Feature UUID],$A112),CHAR(34),
", SamplingFeatureTypeCV:  ",CHAR(34),INDEX(SamplingFeatures[Sampling Feature Type],$A112),CHAR(34),
", SamplingFeatureCode:  ",CHAR(34),INDEX(SamplingFeatures[Feature Code],$A112),CHAR(34),
", SamplingFeatureName:  ",CHAR(34),INDEX(SamplingFeatures[Feature Name],$A112),CHAR(34),
", SamplingFeatureDescription:  ",CHAR(34),INDEX(SamplingFeatures[Feature Description],$A112),CHAR(34),
", SamplingFeatureGeotypeCV:  ",CHAR(34),INDEX(SamplingFeatures[Feature Geo Type],$A112),CHAR(34),
", FeatureGeometry:  ",CHAR(34),INDEX(SamplingFeatures[Feature Geometry],$A112),CHAR(34),
", Elevation_m:  ",CHAR(34),INDEX(SamplingFeatures[Elevation_m],$A112),CHAR(34),
", ElevationDatumCV:  ",CHAR(34),ElevationDatum,CHAR(34),"}"))</f>
        <v>#REF!</v>
      </c>
      <c r="L112" t="e">
        <f>IF(INDEX(SamplingFeatures[Sampling Feature Type],$A112)&lt;&gt;"Site","",
CONCATENATE("  - &amp;SiteID",TEXT(SUMPRODUCT(--($L$3:$L111&lt;&gt;"")),"0000"),
" {","SamplingFeatureID:  *SamplingFeatureID",TEXT($A112,"0000"),
", SiteTypeCV:  ",CHAR(34),INDEX(Sites[Site Type],$A112),CHAR(34),
", Latitude:  ",INDEX(Sites[Latitude],$A112),
", Longitude:  ",INDEX(Sites[Longitude],$A112),
", SRSName:  ",CHAR(34),LatLonDatum,CHAR(34),"}"))</f>
        <v>#REF!</v>
      </c>
      <c r="M112" t="e">
        <f>IF(INDEX(SamplingFeatures[Sampling Feature Type],$A112)&lt;&gt;"Specimen","",
CONCATENATE("  - &amp;SpecimenID",TEXT(SUMPRODUCT(--($M$3:$M111&lt;&gt;"")),"0000"),
" {","SamplingFeatureID:  *SamplingFeatureID",TEXT($A112,"0000"),
", SpecimenTypeCV:  ",CHAR(34),INDEX(Specimens[Specimen Type],$A112),CHAR(34),
", SpecimenMediumCV:  ",INDEX(Specimens[Specimen Medium],$A112),
", IsFieldSpecimen:  ",CHAR(34),INDEX(Specimens[Is Field Specimen?],$A112),CHAR(34),"}"))</f>
        <v>#REF!</v>
      </c>
      <c r="N112" t="e">
        <f>IF(COUNTA(SpatialOffsets[])=0,"", IF(INDEX(SpatialOffsets[Spatial Offset Type],$A112)="","",
CONCATENATE("  - &amp;SpatialOffsetID",TEXT($A112,"0000"),
" {","SpatialOffsetTypeCV:  ",CHAR(34),INDEX(SpatialOffsets[Spatial Offset Type],$A112),CHAR(34),
", Offset1Value:  ",INDEX(SpatialOffsets[Offset 1 Value],$A112),
", Offset1UnitID:  ",CHAR(34),INDEX(SpatialOffsets[Offset 1 Unit],$A112),CHAR(34),
", Offset2Value:  ",INDEX(SpatialOffsets[Offset 2 Value],$A112),
", Offset2UnitID:  ",CHAR(34),INDEX(SpatialOffsets[Offset 2 Unit],$A112),CHAR(34),
", Offset3Value:  ",INDEX(SpatialOffsets[Offset 3 Value],$A112),
", Offset3UnitID:  ",CHAR(34),INDEX(SpatialOffsets[Offset 3 Unit],$A112),CHAR(34),,"}")))</f>
        <v>#REF!</v>
      </c>
      <c r="O112" t="e">
        <f>IF(COUNTA(RelatedFeatures[])=0,"", IF(INDEX(RelatedFeatures[First Sampling Feature Code],$A112)="","",
CONCATENATE("  - &amp;RelationID",TEXT($A112,"0000"),
" {","SamplingFeatureID:  *SamplingFeatureID",TEXT(MATCH(INDEX(RelatedFeatures[First Sampling Feature Code],$A112),SamplingFeatures[Feature Code],0),"0000"),
", RelationshipTypeCV:  ",CHAR(34),INDEX(RelatedFeatures[Relationship Type],$A112),CHAR(34),
", RelatedFeatureID: *SamplingFeatureID",TEXT(MATCH(INDEX(RelatedFeatures[Second Sampling Feature Code],$A112),SamplingFeatures[Feature Code],0),"0000"),
", SpatialOffsetID:  ",IF(INDEX(RelatedFeatures[Offset Number],$A112)="","",CONCATENATE("*SpatialOffsetID",TEXT(INDEX(RelatedFeatures[Offset Number],$A112),"0000"))),"}")))</f>
        <v>#REF!</v>
      </c>
      <c r="P112" t="e">
        <f>IF(INDEX(Methods[Method Type],$A112)="","",
CONCATENATE("  - &amp;MethodID",TEXT($A112,"0000"),
" {","MethodTypeCV:  ",CHAR(34),INDEX(Methods[Method Type],$A112),CHAR(34),
", MethodCode:  ",CHAR(34),INDEX(Methods[Method Code],$A112),CHAR(34),
", MethodName:  ",CHAR(34),INDEX(Methods[Method Name],$A112),CHAR(34),
", MethodDescription:  ",CHAR(34),INDEX(Methods[Method Description],$A112),CHAR(34),
", MethodLink:  ",CHAR(34),INDEX(Methods[Method Link],$A112),CHAR(34),
", OrganizationID: *OrganizationID",TEXT(MATCH(INDEX(Methods[Organization Name],$A112),Organizations[Organization Name],0),"0000"),"}"))</f>
        <v>#REF!</v>
      </c>
      <c r="Q112" t="e">
        <f>IF(INDEX(Variables[Variable Type],$A112)="","",
CONCATENATE("  - &amp;VariableID",TEXT($A112,"0000"),
" {","VariableTypeCV:  ",CHAR(34),INDEX(Variables[Variable Type],$A112),CHAR(34),
", VariableCode:  ",CHAR(34),INDEX(Variables[Variable Code],$A112),CHAR(34),
", VariableNameCV:  ",CHAR(34),INDEX(Variables[Variable Name],$A112),CHAR(34),
", VariableDefinition:  ",CHAR(34),INDEX(Variables[Variable Definition],$A112),CHAR(34),
", SpecciationCV:  ",CHAR(34),INDEX(Variables[Speciation],$A112),CHAR(34),
", NoDataValue:  ",CHAR(34),INDEX(Variables[No Data Value],$A112),CHAR(34),"}"))</f>
        <v>#REF!</v>
      </c>
    </row>
    <row r="113" spans="1:17" x14ac:dyDescent="0.25">
      <c r="A113">
        <v>110</v>
      </c>
      <c r="D113" t="e">
        <f>IF(INDEX(People[First Name],$A113)="","",
CONCATENATE("  - &amp;PersonID",TEXT($A113,"0000"),
" {","PersonFirstName:  ",CHAR(34),INDEX(People[First Name],$A113),CHAR(34),
", PersonMiddleName:  ",CHAR(34),INDEX(People[Middle Name],$A113),CHAR(34),
", PersonLastName:  ",CHAR(34),INDEX(People[Last Name],$A113),CHAR(34),"}"))</f>
        <v>#REF!</v>
      </c>
      <c r="E113" t="e">
        <f>IF(INDEX(Organizations[Organization Type '[CV']],$A113)="","",
CONCATENATE("  - &amp;OrganizationID",TEXT($A113,"0000"),
" {","OrganizationTypeCV:  ",CHAR(34),INDEX(Organizations[Organization Type '[CV']],$A113),CHAR(34),
", OrganizationCode:  ",CHAR(34),INDEX(Organizations[Organization Code],$A113),CHAR(34),
", OrganizationName:  ",CHAR(34),INDEX(Organizations[Organization Name],$A113),CHAR(34),
", OrganizationDescription:  ",CHAR(34),INDEX(Organizations[Organization Description],$A113),CHAR(34),
", OrganizationLink:  ",CHAR(34),INDEX(Organizations[Organization Link],$A113),CHAR(34),"}"))</f>
        <v>#REF!</v>
      </c>
      <c r="F113" t="e">
        <f>IF(INDEX(People[First Name],$A113)="","",
CONCATENATE("  - &amp;AffiliationID",TEXT($A113,"0000"),
" {PersonID: *PersonID",TEXT($A113,"0000"),
", OrganizationID: *OrganizationID",TEXT(MATCH(INDEX(People[Organization Name],$A113),Organizations[Organization Name],0),"0000"),
", IsPrimaryOrganizationContact: , AffiliationStartDate: , AffiliationEndDate: , PrimaryPhone: ",
", PrimaryEmail: ",CHAR(34),INDEX(People[Primary Email],$A113),CHAR(34),
", PrimaryAddress: ",CHAR(34),INDEX(People[Primary Address],$A113),CHAR(34),
", PersonLink: }"))</f>
        <v>#REF!</v>
      </c>
      <c r="H113" t="e">
        <f>IF(COUNTA(CitationInformation)=0,"",IF(INDEX(AuthorList[Author Name],$A113)="","",
CONCATENATE("  - &amp;AuthorListID",TEXT($A113,"0000"),
"  {CitationID: *CitationID0001",
", PersonID: *PersonID",TEXT(MATCH(INDEX(AuthorList[Author Name],$A113),People[Full Name],0),"0000"),
", AuthorOrder: ",INDEX(AuthorList[Author Number],$A113),"}")))</f>
        <v>#REF!</v>
      </c>
      <c r="K113" t="e">
        <f>IF(INDEX(SamplingFeatures[Feature Code],$A113)="","",
CONCATENATE("  - &amp;SamplingFeatureID",TEXT($A113,"0000"),
" {","SamplingFeatureUUID:  ",CHAR(34),INDEX(SamplingFeatures[Sampling Feature UUID],$A113),CHAR(34),
", SamplingFeatureTypeCV:  ",CHAR(34),INDEX(SamplingFeatures[Sampling Feature Type],$A113),CHAR(34),
", SamplingFeatureCode:  ",CHAR(34),INDEX(SamplingFeatures[Feature Code],$A113),CHAR(34),
", SamplingFeatureName:  ",CHAR(34),INDEX(SamplingFeatures[Feature Name],$A113),CHAR(34),
", SamplingFeatureDescription:  ",CHAR(34),INDEX(SamplingFeatures[Feature Description],$A113),CHAR(34),
", SamplingFeatureGeotypeCV:  ",CHAR(34),INDEX(SamplingFeatures[Feature Geo Type],$A113),CHAR(34),
", FeatureGeometry:  ",CHAR(34),INDEX(SamplingFeatures[Feature Geometry],$A113),CHAR(34),
", Elevation_m:  ",CHAR(34),INDEX(SamplingFeatures[Elevation_m],$A113),CHAR(34),
", ElevationDatumCV:  ",CHAR(34),ElevationDatum,CHAR(34),"}"))</f>
        <v>#REF!</v>
      </c>
      <c r="L113" t="e">
        <f>IF(INDEX(SamplingFeatures[Sampling Feature Type],$A113)&lt;&gt;"Site","",
CONCATENATE("  - &amp;SiteID",TEXT(SUMPRODUCT(--($L$3:$L112&lt;&gt;"")),"0000"),
" {","SamplingFeatureID:  *SamplingFeatureID",TEXT($A113,"0000"),
", SiteTypeCV:  ",CHAR(34),INDEX(Sites[Site Type],$A113),CHAR(34),
", Latitude:  ",INDEX(Sites[Latitude],$A113),
", Longitude:  ",INDEX(Sites[Longitude],$A113),
", SRSName:  ",CHAR(34),LatLonDatum,CHAR(34),"}"))</f>
        <v>#REF!</v>
      </c>
      <c r="M113" t="e">
        <f>IF(INDEX(SamplingFeatures[Sampling Feature Type],$A113)&lt;&gt;"Specimen","",
CONCATENATE("  - &amp;SpecimenID",TEXT(SUMPRODUCT(--($M$3:$M112&lt;&gt;"")),"0000"),
" {","SamplingFeatureID:  *SamplingFeatureID",TEXT($A113,"0000"),
", SpecimenTypeCV:  ",CHAR(34),INDEX(Specimens[Specimen Type],$A113),CHAR(34),
", SpecimenMediumCV:  ",INDEX(Specimens[Specimen Medium],$A113),
", IsFieldSpecimen:  ",CHAR(34),INDEX(Specimens[Is Field Specimen?],$A113),CHAR(34),"}"))</f>
        <v>#REF!</v>
      </c>
      <c r="N113" t="e">
        <f>IF(COUNTA(SpatialOffsets[])=0,"", IF(INDEX(SpatialOffsets[Spatial Offset Type],$A113)="","",
CONCATENATE("  - &amp;SpatialOffsetID",TEXT($A113,"0000"),
" {","SpatialOffsetTypeCV:  ",CHAR(34),INDEX(SpatialOffsets[Spatial Offset Type],$A113),CHAR(34),
", Offset1Value:  ",INDEX(SpatialOffsets[Offset 1 Value],$A113),
", Offset1UnitID:  ",CHAR(34),INDEX(SpatialOffsets[Offset 1 Unit],$A113),CHAR(34),
", Offset2Value:  ",INDEX(SpatialOffsets[Offset 2 Value],$A113),
", Offset2UnitID:  ",CHAR(34),INDEX(SpatialOffsets[Offset 2 Unit],$A113),CHAR(34),
", Offset3Value:  ",INDEX(SpatialOffsets[Offset 3 Value],$A113),
", Offset3UnitID:  ",CHAR(34),INDEX(SpatialOffsets[Offset 3 Unit],$A113),CHAR(34),,"}")))</f>
        <v>#REF!</v>
      </c>
      <c r="O113" t="e">
        <f>IF(COUNTA(RelatedFeatures[])=0,"", IF(INDEX(RelatedFeatures[First Sampling Feature Code],$A113)="","",
CONCATENATE("  - &amp;RelationID",TEXT($A113,"0000"),
" {","SamplingFeatureID:  *SamplingFeatureID",TEXT(MATCH(INDEX(RelatedFeatures[First Sampling Feature Code],$A113),SamplingFeatures[Feature Code],0),"0000"),
", RelationshipTypeCV:  ",CHAR(34),INDEX(RelatedFeatures[Relationship Type],$A113),CHAR(34),
", RelatedFeatureID: *SamplingFeatureID",TEXT(MATCH(INDEX(RelatedFeatures[Second Sampling Feature Code],$A113),SamplingFeatures[Feature Code],0),"0000"),
", SpatialOffsetID:  ",IF(INDEX(RelatedFeatures[Offset Number],$A113)="","",CONCATENATE("*SpatialOffsetID",TEXT(INDEX(RelatedFeatures[Offset Number],$A113),"0000"))),"}")))</f>
        <v>#REF!</v>
      </c>
      <c r="P113" t="e">
        <f>IF(INDEX(Methods[Method Type],$A113)="","",
CONCATENATE("  - &amp;MethodID",TEXT($A113,"0000"),
" {","MethodTypeCV:  ",CHAR(34),INDEX(Methods[Method Type],$A113),CHAR(34),
", MethodCode:  ",CHAR(34),INDEX(Methods[Method Code],$A113),CHAR(34),
", MethodName:  ",CHAR(34),INDEX(Methods[Method Name],$A113),CHAR(34),
", MethodDescription:  ",CHAR(34),INDEX(Methods[Method Description],$A113),CHAR(34),
", MethodLink:  ",CHAR(34),INDEX(Methods[Method Link],$A113),CHAR(34),
", OrganizationID: *OrganizationID",TEXT(MATCH(INDEX(Methods[Organization Name],$A113),Organizations[Organization Name],0),"0000"),"}"))</f>
        <v>#REF!</v>
      </c>
      <c r="Q113" t="e">
        <f>IF(INDEX(Variables[Variable Type],$A113)="","",
CONCATENATE("  - &amp;VariableID",TEXT($A113,"0000"),
" {","VariableTypeCV:  ",CHAR(34),INDEX(Variables[Variable Type],$A113),CHAR(34),
", VariableCode:  ",CHAR(34),INDEX(Variables[Variable Code],$A113),CHAR(34),
", VariableNameCV:  ",CHAR(34),INDEX(Variables[Variable Name],$A113),CHAR(34),
", VariableDefinition:  ",CHAR(34),INDEX(Variables[Variable Definition],$A113),CHAR(34),
", SpecciationCV:  ",CHAR(34),INDEX(Variables[Speciation],$A113),CHAR(34),
", NoDataValue:  ",CHAR(34),INDEX(Variables[No Data Value],$A113),CHAR(34),"}"))</f>
        <v>#REF!</v>
      </c>
    </row>
    <row r="114" spans="1:17" x14ac:dyDescent="0.25">
      <c r="A114">
        <v>111</v>
      </c>
      <c r="D114" t="e">
        <f>IF(INDEX(People[First Name],$A114)="","",
CONCATENATE("  - &amp;PersonID",TEXT($A114,"0000"),
" {","PersonFirstName:  ",CHAR(34),INDEX(People[First Name],$A114),CHAR(34),
", PersonMiddleName:  ",CHAR(34),INDEX(People[Middle Name],$A114),CHAR(34),
", PersonLastName:  ",CHAR(34),INDEX(People[Last Name],$A114),CHAR(34),"}"))</f>
        <v>#REF!</v>
      </c>
      <c r="E114" t="e">
        <f>IF(INDEX(Organizations[Organization Type '[CV']],$A114)="","",
CONCATENATE("  - &amp;OrganizationID",TEXT($A114,"0000"),
" {","OrganizationTypeCV:  ",CHAR(34),INDEX(Organizations[Organization Type '[CV']],$A114),CHAR(34),
", OrganizationCode:  ",CHAR(34),INDEX(Organizations[Organization Code],$A114),CHAR(34),
", OrganizationName:  ",CHAR(34),INDEX(Organizations[Organization Name],$A114),CHAR(34),
", OrganizationDescription:  ",CHAR(34),INDEX(Organizations[Organization Description],$A114),CHAR(34),
", OrganizationLink:  ",CHAR(34),INDEX(Organizations[Organization Link],$A114),CHAR(34),"}"))</f>
        <v>#REF!</v>
      </c>
      <c r="F114" t="e">
        <f>IF(INDEX(People[First Name],$A114)="","",
CONCATENATE("  - &amp;AffiliationID",TEXT($A114,"0000"),
" {PersonID: *PersonID",TEXT($A114,"0000"),
", OrganizationID: *OrganizationID",TEXT(MATCH(INDEX(People[Organization Name],$A114),Organizations[Organization Name],0),"0000"),
", IsPrimaryOrganizationContact: , AffiliationStartDate: , AffiliationEndDate: , PrimaryPhone: ",
", PrimaryEmail: ",CHAR(34),INDEX(People[Primary Email],$A114),CHAR(34),
", PrimaryAddress: ",CHAR(34),INDEX(People[Primary Address],$A114),CHAR(34),
", PersonLink: }"))</f>
        <v>#REF!</v>
      </c>
      <c r="H114" t="e">
        <f>IF(COUNTA(CitationInformation)=0,"",IF(INDEX(AuthorList[Author Name],$A114)="","",
CONCATENATE("  - &amp;AuthorListID",TEXT($A114,"0000"),
"  {CitationID: *CitationID0001",
", PersonID: *PersonID",TEXT(MATCH(INDEX(AuthorList[Author Name],$A114),People[Full Name],0),"0000"),
", AuthorOrder: ",INDEX(AuthorList[Author Number],$A114),"}")))</f>
        <v>#REF!</v>
      </c>
      <c r="K114" t="e">
        <f>IF(INDEX(SamplingFeatures[Feature Code],$A114)="","",
CONCATENATE("  - &amp;SamplingFeatureID",TEXT($A114,"0000"),
" {","SamplingFeatureUUID:  ",CHAR(34),INDEX(SamplingFeatures[Sampling Feature UUID],$A114),CHAR(34),
", SamplingFeatureTypeCV:  ",CHAR(34),INDEX(SamplingFeatures[Sampling Feature Type],$A114),CHAR(34),
", SamplingFeatureCode:  ",CHAR(34),INDEX(SamplingFeatures[Feature Code],$A114),CHAR(34),
", SamplingFeatureName:  ",CHAR(34),INDEX(SamplingFeatures[Feature Name],$A114),CHAR(34),
", SamplingFeatureDescription:  ",CHAR(34),INDEX(SamplingFeatures[Feature Description],$A114),CHAR(34),
", SamplingFeatureGeotypeCV:  ",CHAR(34),INDEX(SamplingFeatures[Feature Geo Type],$A114),CHAR(34),
", FeatureGeometry:  ",CHAR(34),INDEX(SamplingFeatures[Feature Geometry],$A114),CHAR(34),
", Elevation_m:  ",CHAR(34),INDEX(SamplingFeatures[Elevation_m],$A114),CHAR(34),
", ElevationDatumCV:  ",CHAR(34),ElevationDatum,CHAR(34),"}"))</f>
        <v>#REF!</v>
      </c>
      <c r="L114" t="e">
        <f>IF(INDEX(SamplingFeatures[Sampling Feature Type],$A114)&lt;&gt;"Site","",
CONCATENATE("  - &amp;SiteID",TEXT(SUMPRODUCT(--($L$3:$L113&lt;&gt;"")),"0000"),
" {","SamplingFeatureID:  *SamplingFeatureID",TEXT($A114,"0000"),
", SiteTypeCV:  ",CHAR(34),INDEX(Sites[Site Type],$A114),CHAR(34),
", Latitude:  ",INDEX(Sites[Latitude],$A114),
", Longitude:  ",INDEX(Sites[Longitude],$A114),
", SRSName:  ",CHAR(34),LatLonDatum,CHAR(34),"}"))</f>
        <v>#REF!</v>
      </c>
      <c r="M114" t="e">
        <f>IF(INDEX(SamplingFeatures[Sampling Feature Type],$A114)&lt;&gt;"Specimen","",
CONCATENATE("  - &amp;SpecimenID",TEXT(SUMPRODUCT(--($M$3:$M113&lt;&gt;"")),"0000"),
" {","SamplingFeatureID:  *SamplingFeatureID",TEXT($A114,"0000"),
", SpecimenTypeCV:  ",CHAR(34),INDEX(Specimens[Specimen Type],$A114),CHAR(34),
", SpecimenMediumCV:  ",INDEX(Specimens[Specimen Medium],$A114),
", IsFieldSpecimen:  ",CHAR(34),INDEX(Specimens[Is Field Specimen?],$A114),CHAR(34),"}"))</f>
        <v>#REF!</v>
      </c>
      <c r="N114" t="e">
        <f>IF(COUNTA(SpatialOffsets[])=0,"", IF(INDEX(SpatialOffsets[Spatial Offset Type],$A114)="","",
CONCATENATE("  - &amp;SpatialOffsetID",TEXT($A114,"0000"),
" {","SpatialOffsetTypeCV:  ",CHAR(34),INDEX(SpatialOffsets[Spatial Offset Type],$A114),CHAR(34),
", Offset1Value:  ",INDEX(SpatialOffsets[Offset 1 Value],$A114),
", Offset1UnitID:  ",CHAR(34),INDEX(SpatialOffsets[Offset 1 Unit],$A114),CHAR(34),
", Offset2Value:  ",INDEX(SpatialOffsets[Offset 2 Value],$A114),
", Offset2UnitID:  ",CHAR(34),INDEX(SpatialOffsets[Offset 2 Unit],$A114),CHAR(34),
", Offset3Value:  ",INDEX(SpatialOffsets[Offset 3 Value],$A114),
", Offset3UnitID:  ",CHAR(34),INDEX(SpatialOffsets[Offset 3 Unit],$A114),CHAR(34),,"}")))</f>
        <v>#REF!</v>
      </c>
      <c r="O114" t="e">
        <f>IF(COUNTA(RelatedFeatures[])=0,"", IF(INDEX(RelatedFeatures[First Sampling Feature Code],$A114)="","",
CONCATENATE("  - &amp;RelationID",TEXT($A114,"0000"),
" {","SamplingFeatureID:  *SamplingFeatureID",TEXT(MATCH(INDEX(RelatedFeatures[First Sampling Feature Code],$A114),SamplingFeatures[Feature Code],0),"0000"),
", RelationshipTypeCV:  ",CHAR(34),INDEX(RelatedFeatures[Relationship Type],$A114),CHAR(34),
", RelatedFeatureID: *SamplingFeatureID",TEXT(MATCH(INDEX(RelatedFeatures[Second Sampling Feature Code],$A114),SamplingFeatures[Feature Code],0),"0000"),
", SpatialOffsetID:  ",IF(INDEX(RelatedFeatures[Offset Number],$A114)="","",CONCATENATE("*SpatialOffsetID",TEXT(INDEX(RelatedFeatures[Offset Number],$A114),"0000"))),"}")))</f>
        <v>#REF!</v>
      </c>
      <c r="P114" t="e">
        <f>IF(INDEX(Methods[Method Type],$A114)="","",
CONCATENATE("  - &amp;MethodID",TEXT($A114,"0000"),
" {","MethodTypeCV:  ",CHAR(34),INDEX(Methods[Method Type],$A114),CHAR(34),
", MethodCode:  ",CHAR(34),INDEX(Methods[Method Code],$A114),CHAR(34),
", MethodName:  ",CHAR(34),INDEX(Methods[Method Name],$A114),CHAR(34),
", MethodDescription:  ",CHAR(34),INDEX(Methods[Method Description],$A114),CHAR(34),
", MethodLink:  ",CHAR(34),INDEX(Methods[Method Link],$A114),CHAR(34),
", OrganizationID: *OrganizationID",TEXT(MATCH(INDEX(Methods[Organization Name],$A114),Organizations[Organization Name],0),"0000"),"}"))</f>
        <v>#REF!</v>
      </c>
      <c r="Q114" t="e">
        <f>IF(INDEX(Variables[Variable Type],$A114)="","",
CONCATENATE("  - &amp;VariableID",TEXT($A114,"0000"),
" {","VariableTypeCV:  ",CHAR(34),INDEX(Variables[Variable Type],$A114),CHAR(34),
", VariableCode:  ",CHAR(34),INDEX(Variables[Variable Code],$A114),CHAR(34),
", VariableNameCV:  ",CHAR(34),INDEX(Variables[Variable Name],$A114),CHAR(34),
", VariableDefinition:  ",CHAR(34),INDEX(Variables[Variable Definition],$A114),CHAR(34),
", SpecciationCV:  ",CHAR(34),INDEX(Variables[Speciation],$A114),CHAR(34),
", NoDataValue:  ",CHAR(34),INDEX(Variables[No Data Value],$A114),CHAR(34),"}"))</f>
        <v>#REF!</v>
      </c>
    </row>
    <row r="115" spans="1:17" x14ac:dyDescent="0.25">
      <c r="A115">
        <v>112</v>
      </c>
      <c r="D115" t="e">
        <f>IF(INDEX(People[First Name],$A115)="","",
CONCATENATE("  - &amp;PersonID",TEXT($A115,"0000"),
" {","PersonFirstName:  ",CHAR(34),INDEX(People[First Name],$A115),CHAR(34),
", PersonMiddleName:  ",CHAR(34),INDEX(People[Middle Name],$A115),CHAR(34),
", PersonLastName:  ",CHAR(34),INDEX(People[Last Name],$A115),CHAR(34),"}"))</f>
        <v>#REF!</v>
      </c>
      <c r="E115" t="e">
        <f>IF(INDEX(Organizations[Organization Type '[CV']],$A115)="","",
CONCATENATE("  - &amp;OrganizationID",TEXT($A115,"0000"),
" {","OrganizationTypeCV:  ",CHAR(34),INDEX(Organizations[Organization Type '[CV']],$A115),CHAR(34),
", OrganizationCode:  ",CHAR(34),INDEX(Organizations[Organization Code],$A115),CHAR(34),
", OrganizationName:  ",CHAR(34),INDEX(Organizations[Organization Name],$A115),CHAR(34),
", OrganizationDescription:  ",CHAR(34),INDEX(Organizations[Organization Description],$A115),CHAR(34),
", OrganizationLink:  ",CHAR(34),INDEX(Organizations[Organization Link],$A115),CHAR(34),"}"))</f>
        <v>#REF!</v>
      </c>
      <c r="F115" t="e">
        <f>IF(INDEX(People[First Name],$A115)="","",
CONCATENATE("  - &amp;AffiliationID",TEXT($A115,"0000"),
" {PersonID: *PersonID",TEXT($A115,"0000"),
", OrganizationID: *OrganizationID",TEXT(MATCH(INDEX(People[Organization Name],$A115),Organizations[Organization Name],0),"0000"),
", IsPrimaryOrganizationContact: , AffiliationStartDate: , AffiliationEndDate: , PrimaryPhone: ",
", PrimaryEmail: ",CHAR(34),INDEX(People[Primary Email],$A115),CHAR(34),
", PrimaryAddress: ",CHAR(34),INDEX(People[Primary Address],$A115),CHAR(34),
", PersonLink: }"))</f>
        <v>#REF!</v>
      </c>
      <c r="H115" t="e">
        <f>IF(COUNTA(CitationInformation)=0,"",IF(INDEX(AuthorList[Author Name],$A115)="","",
CONCATENATE("  - &amp;AuthorListID",TEXT($A115,"0000"),
"  {CitationID: *CitationID0001",
", PersonID: *PersonID",TEXT(MATCH(INDEX(AuthorList[Author Name],$A115),People[Full Name],0),"0000"),
", AuthorOrder: ",INDEX(AuthorList[Author Number],$A115),"}")))</f>
        <v>#REF!</v>
      </c>
      <c r="K115" t="e">
        <f>IF(INDEX(SamplingFeatures[Feature Code],$A115)="","",
CONCATENATE("  - &amp;SamplingFeatureID",TEXT($A115,"0000"),
" {","SamplingFeatureUUID:  ",CHAR(34),INDEX(SamplingFeatures[Sampling Feature UUID],$A115),CHAR(34),
", SamplingFeatureTypeCV:  ",CHAR(34),INDEX(SamplingFeatures[Sampling Feature Type],$A115),CHAR(34),
", SamplingFeatureCode:  ",CHAR(34),INDEX(SamplingFeatures[Feature Code],$A115),CHAR(34),
", SamplingFeatureName:  ",CHAR(34),INDEX(SamplingFeatures[Feature Name],$A115),CHAR(34),
", SamplingFeatureDescription:  ",CHAR(34),INDEX(SamplingFeatures[Feature Description],$A115),CHAR(34),
", SamplingFeatureGeotypeCV:  ",CHAR(34),INDEX(SamplingFeatures[Feature Geo Type],$A115),CHAR(34),
", FeatureGeometry:  ",CHAR(34),INDEX(SamplingFeatures[Feature Geometry],$A115),CHAR(34),
", Elevation_m:  ",CHAR(34),INDEX(SamplingFeatures[Elevation_m],$A115),CHAR(34),
", ElevationDatumCV:  ",CHAR(34),ElevationDatum,CHAR(34),"}"))</f>
        <v>#REF!</v>
      </c>
      <c r="L115" t="e">
        <f>IF(INDEX(SamplingFeatures[Sampling Feature Type],$A115)&lt;&gt;"Site","",
CONCATENATE("  - &amp;SiteID",TEXT(SUMPRODUCT(--($L$3:$L114&lt;&gt;"")),"0000"),
" {","SamplingFeatureID:  *SamplingFeatureID",TEXT($A115,"0000"),
", SiteTypeCV:  ",CHAR(34),INDEX(Sites[Site Type],$A115),CHAR(34),
", Latitude:  ",INDEX(Sites[Latitude],$A115),
", Longitude:  ",INDEX(Sites[Longitude],$A115),
", SRSName:  ",CHAR(34),LatLonDatum,CHAR(34),"}"))</f>
        <v>#REF!</v>
      </c>
      <c r="M115" t="e">
        <f>IF(INDEX(SamplingFeatures[Sampling Feature Type],$A115)&lt;&gt;"Specimen","",
CONCATENATE("  - &amp;SpecimenID",TEXT(SUMPRODUCT(--($M$3:$M114&lt;&gt;"")),"0000"),
" {","SamplingFeatureID:  *SamplingFeatureID",TEXT($A115,"0000"),
", SpecimenTypeCV:  ",CHAR(34),INDEX(Specimens[Specimen Type],$A115),CHAR(34),
", SpecimenMediumCV:  ",INDEX(Specimens[Specimen Medium],$A115),
", IsFieldSpecimen:  ",CHAR(34),INDEX(Specimens[Is Field Specimen?],$A115),CHAR(34),"}"))</f>
        <v>#REF!</v>
      </c>
      <c r="N115" t="e">
        <f>IF(COUNTA(SpatialOffsets[])=0,"", IF(INDEX(SpatialOffsets[Spatial Offset Type],$A115)="","",
CONCATENATE("  - &amp;SpatialOffsetID",TEXT($A115,"0000"),
" {","SpatialOffsetTypeCV:  ",CHAR(34),INDEX(SpatialOffsets[Spatial Offset Type],$A115),CHAR(34),
", Offset1Value:  ",INDEX(SpatialOffsets[Offset 1 Value],$A115),
", Offset1UnitID:  ",CHAR(34),INDEX(SpatialOffsets[Offset 1 Unit],$A115),CHAR(34),
", Offset2Value:  ",INDEX(SpatialOffsets[Offset 2 Value],$A115),
", Offset2UnitID:  ",CHAR(34),INDEX(SpatialOffsets[Offset 2 Unit],$A115),CHAR(34),
", Offset3Value:  ",INDEX(SpatialOffsets[Offset 3 Value],$A115),
", Offset3UnitID:  ",CHAR(34),INDEX(SpatialOffsets[Offset 3 Unit],$A115),CHAR(34),,"}")))</f>
        <v>#REF!</v>
      </c>
      <c r="O115" t="e">
        <f>IF(COUNTA(RelatedFeatures[])=0,"", IF(INDEX(RelatedFeatures[First Sampling Feature Code],$A115)="","",
CONCATENATE("  - &amp;RelationID",TEXT($A115,"0000"),
" {","SamplingFeatureID:  *SamplingFeatureID",TEXT(MATCH(INDEX(RelatedFeatures[First Sampling Feature Code],$A115),SamplingFeatures[Feature Code],0),"0000"),
", RelationshipTypeCV:  ",CHAR(34),INDEX(RelatedFeatures[Relationship Type],$A115),CHAR(34),
", RelatedFeatureID: *SamplingFeatureID",TEXT(MATCH(INDEX(RelatedFeatures[Second Sampling Feature Code],$A115),SamplingFeatures[Feature Code],0),"0000"),
", SpatialOffsetID:  ",IF(INDEX(RelatedFeatures[Offset Number],$A115)="","",CONCATENATE("*SpatialOffsetID",TEXT(INDEX(RelatedFeatures[Offset Number],$A115),"0000"))),"}")))</f>
        <v>#REF!</v>
      </c>
      <c r="P115" t="e">
        <f>IF(INDEX(Methods[Method Type],$A115)="","",
CONCATENATE("  - &amp;MethodID",TEXT($A115,"0000"),
" {","MethodTypeCV:  ",CHAR(34),INDEX(Methods[Method Type],$A115),CHAR(34),
", MethodCode:  ",CHAR(34),INDEX(Methods[Method Code],$A115),CHAR(34),
", MethodName:  ",CHAR(34),INDEX(Methods[Method Name],$A115),CHAR(34),
", MethodDescription:  ",CHAR(34),INDEX(Methods[Method Description],$A115),CHAR(34),
", MethodLink:  ",CHAR(34),INDEX(Methods[Method Link],$A115),CHAR(34),
", OrganizationID: *OrganizationID",TEXT(MATCH(INDEX(Methods[Organization Name],$A115),Organizations[Organization Name],0),"0000"),"}"))</f>
        <v>#REF!</v>
      </c>
      <c r="Q115" t="e">
        <f>IF(INDEX(Variables[Variable Type],$A115)="","",
CONCATENATE("  - &amp;VariableID",TEXT($A115,"0000"),
" {","VariableTypeCV:  ",CHAR(34),INDEX(Variables[Variable Type],$A115),CHAR(34),
", VariableCode:  ",CHAR(34),INDEX(Variables[Variable Code],$A115),CHAR(34),
", VariableNameCV:  ",CHAR(34),INDEX(Variables[Variable Name],$A115),CHAR(34),
", VariableDefinition:  ",CHAR(34),INDEX(Variables[Variable Definition],$A115),CHAR(34),
", SpecciationCV:  ",CHAR(34),INDEX(Variables[Speciation],$A115),CHAR(34),
", NoDataValue:  ",CHAR(34),INDEX(Variables[No Data Value],$A115),CHAR(34),"}"))</f>
        <v>#REF!</v>
      </c>
    </row>
    <row r="116" spans="1:17" x14ac:dyDescent="0.25">
      <c r="A116">
        <v>113</v>
      </c>
      <c r="D116" t="e">
        <f>IF(INDEX(People[First Name],$A116)="","",
CONCATENATE("  - &amp;PersonID",TEXT($A116,"0000"),
" {","PersonFirstName:  ",CHAR(34),INDEX(People[First Name],$A116),CHAR(34),
", PersonMiddleName:  ",CHAR(34),INDEX(People[Middle Name],$A116),CHAR(34),
", PersonLastName:  ",CHAR(34),INDEX(People[Last Name],$A116),CHAR(34),"}"))</f>
        <v>#REF!</v>
      </c>
      <c r="E116" t="e">
        <f>IF(INDEX(Organizations[Organization Type '[CV']],$A116)="","",
CONCATENATE("  - &amp;OrganizationID",TEXT($A116,"0000"),
" {","OrganizationTypeCV:  ",CHAR(34),INDEX(Organizations[Organization Type '[CV']],$A116),CHAR(34),
", OrganizationCode:  ",CHAR(34),INDEX(Organizations[Organization Code],$A116),CHAR(34),
", OrganizationName:  ",CHAR(34),INDEX(Organizations[Organization Name],$A116),CHAR(34),
", OrganizationDescription:  ",CHAR(34),INDEX(Organizations[Organization Description],$A116),CHAR(34),
", OrganizationLink:  ",CHAR(34),INDEX(Organizations[Organization Link],$A116),CHAR(34),"}"))</f>
        <v>#REF!</v>
      </c>
      <c r="F116" t="e">
        <f>IF(INDEX(People[First Name],$A116)="","",
CONCATENATE("  - &amp;AffiliationID",TEXT($A116,"0000"),
" {PersonID: *PersonID",TEXT($A116,"0000"),
", OrganizationID: *OrganizationID",TEXT(MATCH(INDEX(People[Organization Name],$A116),Organizations[Organization Name],0),"0000"),
", IsPrimaryOrganizationContact: , AffiliationStartDate: , AffiliationEndDate: , PrimaryPhone: ",
", PrimaryEmail: ",CHAR(34),INDEX(People[Primary Email],$A116),CHAR(34),
", PrimaryAddress: ",CHAR(34),INDEX(People[Primary Address],$A116),CHAR(34),
", PersonLink: }"))</f>
        <v>#REF!</v>
      </c>
      <c r="H116" t="e">
        <f>IF(COUNTA(CitationInformation)=0,"",IF(INDEX(AuthorList[Author Name],$A116)="","",
CONCATENATE("  - &amp;AuthorListID",TEXT($A116,"0000"),
"  {CitationID: *CitationID0001",
", PersonID: *PersonID",TEXT(MATCH(INDEX(AuthorList[Author Name],$A116),People[Full Name],0),"0000"),
", AuthorOrder: ",INDEX(AuthorList[Author Number],$A116),"}")))</f>
        <v>#REF!</v>
      </c>
      <c r="K116" t="e">
        <f>IF(INDEX(SamplingFeatures[Feature Code],$A116)="","",
CONCATENATE("  - &amp;SamplingFeatureID",TEXT($A116,"0000"),
" {","SamplingFeatureUUID:  ",CHAR(34),INDEX(SamplingFeatures[Sampling Feature UUID],$A116),CHAR(34),
", SamplingFeatureTypeCV:  ",CHAR(34),INDEX(SamplingFeatures[Sampling Feature Type],$A116),CHAR(34),
", SamplingFeatureCode:  ",CHAR(34),INDEX(SamplingFeatures[Feature Code],$A116),CHAR(34),
", SamplingFeatureName:  ",CHAR(34),INDEX(SamplingFeatures[Feature Name],$A116),CHAR(34),
", SamplingFeatureDescription:  ",CHAR(34),INDEX(SamplingFeatures[Feature Description],$A116),CHAR(34),
", SamplingFeatureGeotypeCV:  ",CHAR(34),INDEX(SamplingFeatures[Feature Geo Type],$A116),CHAR(34),
", FeatureGeometry:  ",CHAR(34),INDEX(SamplingFeatures[Feature Geometry],$A116),CHAR(34),
", Elevation_m:  ",CHAR(34),INDEX(SamplingFeatures[Elevation_m],$A116),CHAR(34),
", ElevationDatumCV:  ",CHAR(34),ElevationDatum,CHAR(34),"}"))</f>
        <v>#REF!</v>
      </c>
      <c r="L116" t="e">
        <f>IF(INDEX(SamplingFeatures[Sampling Feature Type],$A116)&lt;&gt;"Site","",
CONCATENATE("  - &amp;SiteID",TEXT(SUMPRODUCT(--($L$3:$L115&lt;&gt;"")),"0000"),
" {","SamplingFeatureID:  *SamplingFeatureID",TEXT($A116,"0000"),
", SiteTypeCV:  ",CHAR(34),INDEX(Sites[Site Type],$A116),CHAR(34),
", Latitude:  ",INDEX(Sites[Latitude],$A116),
", Longitude:  ",INDEX(Sites[Longitude],$A116),
", SRSName:  ",CHAR(34),LatLonDatum,CHAR(34),"}"))</f>
        <v>#REF!</v>
      </c>
      <c r="M116" t="e">
        <f>IF(INDEX(SamplingFeatures[Sampling Feature Type],$A116)&lt;&gt;"Specimen","",
CONCATENATE("  - &amp;SpecimenID",TEXT(SUMPRODUCT(--($M$3:$M115&lt;&gt;"")),"0000"),
" {","SamplingFeatureID:  *SamplingFeatureID",TEXT($A116,"0000"),
", SpecimenTypeCV:  ",CHAR(34),INDEX(Specimens[Specimen Type],$A116),CHAR(34),
", SpecimenMediumCV:  ",INDEX(Specimens[Specimen Medium],$A116),
", IsFieldSpecimen:  ",CHAR(34),INDEX(Specimens[Is Field Specimen?],$A116),CHAR(34),"}"))</f>
        <v>#REF!</v>
      </c>
      <c r="N116" t="e">
        <f>IF(COUNTA(SpatialOffsets[])=0,"", IF(INDEX(SpatialOffsets[Spatial Offset Type],$A116)="","",
CONCATENATE("  - &amp;SpatialOffsetID",TEXT($A116,"0000"),
" {","SpatialOffsetTypeCV:  ",CHAR(34),INDEX(SpatialOffsets[Spatial Offset Type],$A116),CHAR(34),
", Offset1Value:  ",INDEX(SpatialOffsets[Offset 1 Value],$A116),
", Offset1UnitID:  ",CHAR(34),INDEX(SpatialOffsets[Offset 1 Unit],$A116),CHAR(34),
", Offset2Value:  ",INDEX(SpatialOffsets[Offset 2 Value],$A116),
", Offset2UnitID:  ",CHAR(34),INDEX(SpatialOffsets[Offset 2 Unit],$A116),CHAR(34),
", Offset3Value:  ",INDEX(SpatialOffsets[Offset 3 Value],$A116),
", Offset3UnitID:  ",CHAR(34),INDEX(SpatialOffsets[Offset 3 Unit],$A116),CHAR(34),,"}")))</f>
        <v>#REF!</v>
      </c>
      <c r="O116" t="e">
        <f>IF(COUNTA(RelatedFeatures[])=0,"", IF(INDEX(RelatedFeatures[First Sampling Feature Code],$A116)="","",
CONCATENATE("  - &amp;RelationID",TEXT($A116,"0000"),
" {","SamplingFeatureID:  *SamplingFeatureID",TEXT(MATCH(INDEX(RelatedFeatures[First Sampling Feature Code],$A116),SamplingFeatures[Feature Code],0),"0000"),
", RelationshipTypeCV:  ",CHAR(34),INDEX(RelatedFeatures[Relationship Type],$A116),CHAR(34),
", RelatedFeatureID: *SamplingFeatureID",TEXT(MATCH(INDEX(RelatedFeatures[Second Sampling Feature Code],$A116),SamplingFeatures[Feature Code],0),"0000"),
", SpatialOffsetID:  ",IF(INDEX(RelatedFeatures[Offset Number],$A116)="","",CONCATENATE("*SpatialOffsetID",TEXT(INDEX(RelatedFeatures[Offset Number],$A116),"0000"))),"}")))</f>
        <v>#REF!</v>
      </c>
      <c r="P116" t="e">
        <f>IF(INDEX(Methods[Method Type],$A116)="","",
CONCATENATE("  - &amp;MethodID",TEXT($A116,"0000"),
" {","MethodTypeCV:  ",CHAR(34),INDEX(Methods[Method Type],$A116),CHAR(34),
", MethodCode:  ",CHAR(34),INDEX(Methods[Method Code],$A116),CHAR(34),
", MethodName:  ",CHAR(34),INDEX(Methods[Method Name],$A116),CHAR(34),
", MethodDescription:  ",CHAR(34),INDEX(Methods[Method Description],$A116),CHAR(34),
", MethodLink:  ",CHAR(34),INDEX(Methods[Method Link],$A116),CHAR(34),
", OrganizationID: *OrganizationID",TEXT(MATCH(INDEX(Methods[Organization Name],$A116),Organizations[Organization Name],0),"0000"),"}"))</f>
        <v>#REF!</v>
      </c>
      <c r="Q116" t="e">
        <f>IF(INDEX(Variables[Variable Type],$A116)="","",
CONCATENATE("  - &amp;VariableID",TEXT($A116,"0000"),
" {","VariableTypeCV:  ",CHAR(34),INDEX(Variables[Variable Type],$A116),CHAR(34),
", VariableCode:  ",CHAR(34),INDEX(Variables[Variable Code],$A116),CHAR(34),
", VariableNameCV:  ",CHAR(34),INDEX(Variables[Variable Name],$A116),CHAR(34),
", VariableDefinition:  ",CHAR(34),INDEX(Variables[Variable Definition],$A116),CHAR(34),
", SpecciationCV:  ",CHAR(34),INDEX(Variables[Speciation],$A116),CHAR(34),
", NoDataValue:  ",CHAR(34),INDEX(Variables[No Data Value],$A116),CHAR(34),"}"))</f>
        <v>#REF!</v>
      </c>
    </row>
    <row r="117" spans="1:17" x14ac:dyDescent="0.25">
      <c r="A117">
        <v>114</v>
      </c>
      <c r="D117" t="e">
        <f>IF(INDEX(People[First Name],$A117)="","",
CONCATENATE("  - &amp;PersonID",TEXT($A117,"0000"),
" {","PersonFirstName:  ",CHAR(34),INDEX(People[First Name],$A117),CHAR(34),
", PersonMiddleName:  ",CHAR(34),INDEX(People[Middle Name],$A117),CHAR(34),
", PersonLastName:  ",CHAR(34),INDEX(People[Last Name],$A117),CHAR(34),"}"))</f>
        <v>#REF!</v>
      </c>
      <c r="E117" t="e">
        <f>IF(INDEX(Organizations[Organization Type '[CV']],$A117)="","",
CONCATENATE("  - &amp;OrganizationID",TEXT($A117,"0000"),
" {","OrganizationTypeCV:  ",CHAR(34),INDEX(Organizations[Organization Type '[CV']],$A117),CHAR(34),
", OrganizationCode:  ",CHAR(34),INDEX(Organizations[Organization Code],$A117),CHAR(34),
", OrganizationName:  ",CHAR(34),INDEX(Organizations[Organization Name],$A117),CHAR(34),
", OrganizationDescription:  ",CHAR(34),INDEX(Organizations[Organization Description],$A117),CHAR(34),
", OrganizationLink:  ",CHAR(34),INDEX(Organizations[Organization Link],$A117),CHAR(34),"}"))</f>
        <v>#REF!</v>
      </c>
      <c r="F117" t="e">
        <f>IF(INDEX(People[First Name],$A117)="","",
CONCATENATE("  - &amp;AffiliationID",TEXT($A117,"0000"),
" {PersonID: *PersonID",TEXT($A117,"0000"),
", OrganizationID: *OrganizationID",TEXT(MATCH(INDEX(People[Organization Name],$A117),Organizations[Organization Name],0),"0000"),
", IsPrimaryOrganizationContact: , AffiliationStartDate: , AffiliationEndDate: , PrimaryPhone: ",
", PrimaryEmail: ",CHAR(34),INDEX(People[Primary Email],$A117),CHAR(34),
", PrimaryAddress: ",CHAR(34),INDEX(People[Primary Address],$A117),CHAR(34),
", PersonLink: }"))</f>
        <v>#REF!</v>
      </c>
      <c r="H117" t="e">
        <f>IF(COUNTA(CitationInformation)=0,"",IF(INDEX(AuthorList[Author Name],$A117)="","",
CONCATENATE("  - &amp;AuthorListID",TEXT($A117,"0000"),
"  {CitationID: *CitationID0001",
", PersonID: *PersonID",TEXT(MATCH(INDEX(AuthorList[Author Name],$A117),People[Full Name],0),"0000"),
", AuthorOrder: ",INDEX(AuthorList[Author Number],$A117),"}")))</f>
        <v>#REF!</v>
      </c>
      <c r="K117" t="e">
        <f>IF(INDEX(SamplingFeatures[Feature Code],$A117)="","",
CONCATENATE("  - &amp;SamplingFeatureID",TEXT($A117,"0000"),
" {","SamplingFeatureUUID:  ",CHAR(34),INDEX(SamplingFeatures[Sampling Feature UUID],$A117),CHAR(34),
", SamplingFeatureTypeCV:  ",CHAR(34),INDEX(SamplingFeatures[Sampling Feature Type],$A117),CHAR(34),
", SamplingFeatureCode:  ",CHAR(34),INDEX(SamplingFeatures[Feature Code],$A117),CHAR(34),
", SamplingFeatureName:  ",CHAR(34),INDEX(SamplingFeatures[Feature Name],$A117),CHAR(34),
", SamplingFeatureDescription:  ",CHAR(34),INDEX(SamplingFeatures[Feature Description],$A117),CHAR(34),
", SamplingFeatureGeotypeCV:  ",CHAR(34),INDEX(SamplingFeatures[Feature Geo Type],$A117),CHAR(34),
", FeatureGeometry:  ",CHAR(34),INDEX(SamplingFeatures[Feature Geometry],$A117),CHAR(34),
", Elevation_m:  ",CHAR(34),INDEX(SamplingFeatures[Elevation_m],$A117),CHAR(34),
", ElevationDatumCV:  ",CHAR(34),ElevationDatum,CHAR(34),"}"))</f>
        <v>#REF!</v>
      </c>
      <c r="L117" t="e">
        <f>IF(INDEX(SamplingFeatures[Sampling Feature Type],$A117)&lt;&gt;"Site","",
CONCATENATE("  - &amp;SiteID",TEXT(SUMPRODUCT(--($L$3:$L116&lt;&gt;"")),"0000"),
" {","SamplingFeatureID:  *SamplingFeatureID",TEXT($A117,"0000"),
", SiteTypeCV:  ",CHAR(34),INDEX(Sites[Site Type],$A117),CHAR(34),
", Latitude:  ",INDEX(Sites[Latitude],$A117),
", Longitude:  ",INDEX(Sites[Longitude],$A117),
", SRSName:  ",CHAR(34),LatLonDatum,CHAR(34),"}"))</f>
        <v>#REF!</v>
      </c>
      <c r="M117" t="e">
        <f>IF(INDEX(SamplingFeatures[Sampling Feature Type],$A117)&lt;&gt;"Specimen","",
CONCATENATE("  - &amp;SpecimenID",TEXT(SUMPRODUCT(--($M$3:$M116&lt;&gt;"")),"0000"),
" {","SamplingFeatureID:  *SamplingFeatureID",TEXT($A117,"0000"),
", SpecimenTypeCV:  ",CHAR(34),INDEX(Specimens[Specimen Type],$A117),CHAR(34),
", SpecimenMediumCV:  ",INDEX(Specimens[Specimen Medium],$A117),
", IsFieldSpecimen:  ",CHAR(34),INDEX(Specimens[Is Field Specimen?],$A117),CHAR(34),"}"))</f>
        <v>#REF!</v>
      </c>
      <c r="N117" t="e">
        <f>IF(COUNTA(SpatialOffsets[])=0,"", IF(INDEX(SpatialOffsets[Spatial Offset Type],$A117)="","",
CONCATENATE("  - &amp;SpatialOffsetID",TEXT($A117,"0000"),
" {","SpatialOffsetTypeCV:  ",CHAR(34),INDEX(SpatialOffsets[Spatial Offset Type],$A117),CHAR(34),
", Offset1Value:  ",INDEX(SpatialOffsets[Offset 1 Value],$A117),
", Offset1UnitID:  ",CHAR(34),INDEX(SpatialOffsets[Offset 1 Unit],$A117),CHAR(34),
", Offset2Value:  ",INDEX(SpatialOffsets[Offset 2 Value],$A117),
", Offset2UnitID:  ",CHAR(34),INDEX(SpatialOffsets[Offset 2 Unit],$A117),CHAR(34),
", Offset3Value:  ",INDEX(SpatialOffsets[Offset 3 Value],$A117),
", Offset3UnitID:  ",CHAR(34),INDEX(SpatialOffsets[Offset 3 Unit],$A117),CHAR(34),,"}")))</f>
        <v>#REF!</v>
      </c>
      <c r="O117" t="e">
        <f>IF(COUNTA(RelatedFeatures[])=0,"", IF(INDEX(RelatedFeatures[First Sampling Feature Code],$A117)="","",
CONCATENATE("  - &amp;RelationID",TEXT($A117,"0000"),
" {","SamplingFeatureID:  *SamplingFeatureID",TEXT(MATCH(INDEX(RelatedFeatures[First Sampling Feature Code],$A117),SamplingFeatures[Feature Code],0),"0000"),
", RelationshipTypeCV:  ",CHAR(34),INDEX(RelatedFeatures[Relationship Type],$A117),CHAR(34),
", RelatedFeatureID: *SamplingFeatureID",TEXT(MATCH(INDEX(RelatedFeatures[Second Sampling Feature Code],$A117),SamplingFeatures[Feature Code],0),"0000"),
", SpatialOffsetID:  ",IF(INDEX(RelatedFeatures[Offset Number],$A117)="","",CONCATENATE("*SpatialOffsetID",TEXT(INDEX(RelatedFeatures[Offset Number],$A117),"0000"))),"}")))</f>
        <v>#REF!</v>
      </c>
      <c r="P117" t="e">
        <f>IF(INDEX(Methods[Method Type],$A117)="","",
CONCATENATE("  - &amp;MethodID",TEXT($A117,"0000"),
" {","MethodTypeCV:  ",CHAR(34),INDEX(Methods[Method Type],$A117),CHAR(34),
", MethodCode:  ",CHAR(34),INDEX(Methods[Method Code],$A117),CHAR(34),
", MethodName:  ",CHAR(34),INDEX(Methods[Method Name],$A117),CHAR(34),
", MethodDescription:  ",CHAR(34),INDEX(Methods[Method Description],$A117),CHAR(34),
", MethodLink:  ",CHAR(34),INDEX(Methods[Method Link],$A117),CHAR(34),
", OrganizationID: *OrganizationID",TEXT(MATCH(INDEX(Methods[Organization Name],$A117),Organizations[Organization Name],0),"0000"),"}"))</f>
        <v>#REF!</v>
      </c>
      <c r="Q117" t="e">
        <f>IF(INDEX(Variables[Variable Type],$A117)="","",
CONCATENATE("  - &amp;VariableID",TEXT($A117,"0000"),
" {","VariableTypeCV:  ",CHAR(34),INDEX(Variables[Variable Type],$A117),CHAR(34),
", VariableCode:  ",CHAR(34),INDEX(Variables[Variable Code],$A117),CHAR(34),
", VariableNameCV:  ",CHAR(34),INDEX(Variables[Variable Name],$A117),CHAR(34),
", VariableDefinition:  ",CHAR(34),INDEX(Variables[Variable Definition],$A117),CHAR(34),
", SpecciationCV:  ",CHAR(34),INDEX(Variables[Speciation],$A117),CHAR(34),
", NoDataValue:  ",CHAR(34),INDEX(Variables[No Data Value],$A117),CHAR(34),"}"))</f>
        <v>#REF!</v>
      </c>
    </row>
    <row r="118" spans="1:17" x14ac:dyDescent="0.25">
      <c r="A118">
        <v>115</v>
      </c>
      <c r="D118" t="e">
        <f>IF(INDEX(People[First Name],$A118)="","",
CONCATENATE("  - &amp;PersonID",TEXT($A118,"0000"),
" {","PersonFirstName:  ",CHAR(34),INDEX(People[First Name],$A118),CHAR(34),
", PersonMiddleName:  ",CHAR(34),INDEX(People[Middle Name],$A118),CHAR(34),
", PersonLastName:  ",CHAR(34),INDEX(People[Last Name],$A118),CHAR(34),"}"))</f>
        <v>#REF!</v>
      </c>
      <c r="E118" t="e">
        <f>IF(INDEX(Organizations[Organization Type '[CV']],$A118)="","",
CONCATENATE("  - &amp;OrganizationID",TEXT($A118,"0000"),
" {","OrganizationTypeCV:  ",CHAR(34),INDEX(Organizations[Organization Type '[CV']],$A118),CHAR(34),
", OrganizationCode:  ",CHAR(34),INDEX(Organizations[Organization Code],$A118),CHAR(34),
", OrganizationName:  ",CHAR(34),INDEX(Organizations[Organization Name],$A118),CHAR(34),
", OrganizationDescription:  ",CHAR(34),INDEX(Organizations[Organization Description],$A118),CHAR(34),
", OrganizationLink:  ",CHAR(34),INDEX(Organizations[Organization Link],$A118),CHAR(34),"}"))</f>
        <v>#REF!</v>
      </c>
      <c r="F118" t="e">
        <f>IF(INDEX(People[First Name],$A118)="","",
CONCATENATE("  - &amp;AffiliationID",TEXT($A118,"0000"),
" {PersonID: *PersonID",TEXT($A118,"0000"),
", OrganizationID: *OrganizationID",TEXT(MATCH(INDEX(People[Organization Name],$A118),Organizations[Organization Name],0),"0000"),
", IsPrimaryOrganizationContact: , AffiliationStartDate: , AffiliationEndDate: , PrimaryPhone: ",
", PrimaryEmail: ",CHAR(34),INDEX(People[Primary Email],$A118),CHAR(34),
", PrimaryAddress: ",CHAR(34),INDEX(People[Primary Address],$A118),CHAR(34),
", PersonLink: }"))</f>
        <v>#REF!</v>
      </c>
      <c r="H118" t="e">
        <f>IF(COUNTA(CitationInformation)=0,"",IF(INDEX(AuthorList[Author Name],$A118)="","",
CONCATENATE("  - &amp;AuthorListID",TEXT($A118,"0000"),
"  {CitationID: *CitationID0001",
", PersonID: *PersonID",TEXT(MATCH(INDEX(AuthorList[Author Name],$A118),People[Full Name],0),"0000"),
", AuthorOrder: ",INDEX(AuthorList[Author Number],$A118),"}")))</f>
        <v>#REF!</v>
      </c>
      <c r="K118" t="e">
        <f>IF(INDEX(SamplingFeatures[Feature Code],$A118)="","",
CONCATENATE("  - &amp;SamplingFeatureID",TEXT($A118,"0000"),
" {","SamplingFeatureUUID:  ",CHAR(34),INDEX(SamplingFeatures[Sampling Feature UUID],$A118),CHAR(34),
", SamplingFeatureTypeCV:  ",CHAR(34),INDEX(SamplingFeatures[Sampling Feature Type],$A118),CHAR(34),
", SamplingFeatureCode:  ",CHAR(34),INDEX(SamplingFeatures[Feature Code],$A118),CHAR(34),
", SamplingFeatureName:  ",CHAR(34),INDEX(SamplingFeatures[Feature Name],$A118),CHAR(34),
", SamplingFeatureDescription:  ",CHAR(34),INDEX(SamplingFeatures[Feature Description],$A118),CHAR(34),
", SamplingFeatureGeotypeCV:  ",CHAR(34),INDEX(SamplingFeatures[Feature Geo Type],$A118),CHAR(34),
", FeatureGeometry:  ",CHAR(34),INDEX(SamplingFeatures[Feature Geometry],$A118),CHAR(34),
", Elevation_m:  ",CHAR(34),INDEX(SamplingFeatures[Elevation_m],$A118),CHAR(34),
", ElevationDatumCV:  ",CHAR(34),ElevationDatum,CHAR(34),"}"))</f>
        <v>#REF!</v>
      </c>
      <c r="L118" t="e">
        <f>IF(INDEX(SamplingFeatures[Sampling Feature Type],$A118)&lt;&gt;"Site","",
CONCATENATE("  - &amp;SiteID",TEXT(SUMPRODUCT(--($L$3:$L117&lt;&gt;"")),"0000"),
" {","SamplingFeatureID:  *SamplingFeatureID",TEXT($A118,"0000"),
", SiteTypeCV:  ",CHAR(34),INDEX(Sites[Site Type],$A118),CHAR(34),
", Latitude:  ",INDEX(Sites[Latitude],$A118),
", Longitude:  ",INDEX(Sites[Longitude],$A118),
", SRSName:  ",CHAR(34),LatLonDatum,CHAR(34),"}"))</f>
        <v>#REF!</v>
      </c>
      <c r="M118" t="e">
        <f>IF(INDEX(SamplingFeatures[Sampling Feature Type],$A118)&lt;&gt;"Specimen","",
CONCATENATE("  - &amp;SpecimenID",TEXT(SUMPRODUCT(--($M$3:$M117&lt;&gt;"")),"0000"),
" {","SamplingFeatureID:  *SamplingFeatureID",TEXT($A118,"0000"),
", SpecimenTypeCV:  ",CHAR(34),INDEX(Specimens[Specimen Type],$A118),CHAR(34),
", SpecimenMediumCV:  ",INDEX(Specimens[Specimen Medium],$A118),
", IsFieldSpecimen:  ",CHAR(34),INDEX(Specimens[Is Field Specimen?],$A118),CHAR(34),"}"))</f>
        <v>#REF!</v>
      </c>
      <c r="N118" t="e">
        <f>IF(COUNTA(SpatialOffsets[])=0,"", IF(INDEX(SpatialOffsets[Spatial Offset Type],$A118)="","",
CONCATENATE("  - &amp;SpatialOffsetID",TEXT($A118,"0000"),
" {","SpatialOffsetTypeCV:  ",CHAR(34),INDEX(SpatialOffsets[Spatial Offset Type],$A118),CHAR(34),
", Offset1Value:  ",INDEX(SpatialOffsets[Offset 1 Value],$A118),
", Offset1UnitID:  ",CHAR(34),INDEX(SpatialOffsets[Offset 1 Unit],$A118),CHAR(34),
", Offset2Value:  ",INDEX(SpatialOffsets[Offset 2 Value],$A118),
", Offset2UnitID:  ",CHAR(34),INDEX(SpatialOffsets[Offset 2 Unit],$A118),CHAR(34),
", Offset3Value:  ",INDEX(SpatialOffsets[Offset 3 Value],$A118),
", Offset3UnitID:  ",CHAR(34),INDEX(SpatialOffsets[Offset 3 Unit],$A118),CHAR(34),,"}")))</f>
        <v>#REF!</v>
      </c>
      <c r="O118" t="e">
        <f>IF(COUNTA(RelatedFeatures[])=0,"", IF(INDEX(RelatedFeatures[First Sampling Feature Code],$A118)="","",
CONCATENATE("  - &amp;RelationID",TEXT($A118,"0000"),
" {","SamplingFeatureID:  *SamplingFeatureID",TEXT(MATCH(INDEX(RelatedFeatures[First Sampling Feature Code],$A118),SamplingFeatures[Feature Code],0),"0000"),
", RelationshipTypeCV:  ",CHAR(34),INDEX(RelatedFeatures[Relationship Type],$A118),CHAR(34),
", RelatedFeatureID: *SamplingFeatureID",TEXT(MATCH(INDEX(RelatedFeatures[Second Sampling Feature Code],$A118),SamplingFeatures[Feature Code],0),"0000"),
", SpatialOffsetID:  ",IF(INDEX(RelatedFeatures[Offset Number],$A118)="","",CONCATENATE("*SpatialOffsetID",TEXT(INDEX(RelatedFeatures[Offset Number],$A118),"0000"))),"}")))</f>
        <v>#REF!</v>
      </c>
      <c r="P118" t="e">
        <f>IF(INDEX(Methods[Method Type],$A118)="","",
CONCATENATE("  - &amp;MethodID",TEXT($A118,"0000"),
" {","MethodTypeCV:  ",CHAR(34),INDEX(Methods[Method Type],$A118),CHAR(34),
", MethodCode:  ",CHAR(34),INDEX(Methods[Method Code],$A118),CHAR(34),
", MethodName:  ",CHAR(34),INDEX(Methods[Method Name],$A118),CHAR(34),
", MethodDescription:  ",CHAR(34),INDEX(Methods[Method Description],$A118),CHAR(34),
", MethodLink:  ",CHAR(34),INDEX(Methods[Method Link],$A118),CHAR(34),
", OrganizationID: *OrganizationID",TEXT(MATCH(INDEX(Methods[Organization Name],$A118),Organizations[Organization Name],0),"0000"),"}"))</f>
        <v>#REF!</v>
      </c>
      <c r="Q118" t="e">
        <f>IF(INDEX(Variables[Variable Type],$A118)="","",
CONCATENATE("  - &amp;VariableID",TEXT($A118,"0000"),
" {","VariableTypeCV:  ",CHAR(34),INDEX(Variables[Variable Type],$A118),CHAR(34),
", VariableCode:  ",CHAR(34),INDEX(Variables[Variable Code],$A118),CHAR(34),
", VariableNameCV:  ",CHAR(34),INDEX(Variables[Variable Name],$A118),CHAR(34),
", VariableDefinition:  ",CHAR(34),INDEX(Variables[Variable Definition],$A118),CHAR(34),
", SpecciationCV:  ",CHAR(34),INDEX(Variables[Speciation],$A118),CHAR(34),
", NoDataValue:  ",CHAR(34),INDEX(Variables[No Data Value],$A118),CHAR(34),"}"))</f>
        <v>#REF!</v>
      </c>
    </row>
    <row r="119" spans="1:17" x14ac:dyDescent="0.25">
      <c r="A119">
        <v>116</v>
      </c>
      <c r="D119" t="e">
        <f>IF(INDEX(People[First Name],$A119)="","",
CONCATENATE("  - &amp;PersonID",TEXT($A119,"0000"),
" {","PersonFirstName:  ",CHAR(34),INDEX(People[First Name],$A119),CHAR(34),
", PersonMiddleName:  ",CHAR(34),INDEX(People[Middle Name],$A119),CHAR(34),
", PersonLastName:  ",CHAR(34),INDEX(People[Last Name],$A119),CHAR(34),"}"))</f>
        <v>#REF!</v>
      </c>
      <c r="E119" t="e">
        <f>IF(INDEX(Organizations[Organization Type '[CV']],$A119)="","",
CONCATENATE("  - &amp;OrganizationID",TEXT($A119,"0000"),
" {","OrganizationTypeCV:  ",CHAR(34),INDEX(Organizations[Organization Type '[CV']],$A119),CHAR(34),
", OrganizationCode:  ",CHAR(34),INDEX(Organizations[Organization Code],$A119),CHAR(34),
", OrganizationName:  ",CHAR(34),INDEX(Organizations[Organization Name],$A119),CHAR(34),
", OrganizationDescription:  ",CHAR(34),INDEX(Organizations[Organization Description],$A119),CHAR(34),
", OrganizationLink:  ",CHAR(34),INDEX(Organizations[Organization Link],$A119),CHAR(34),"}"))</f>
        <v>#REF!</v>
      </c>
      <c r="F119" t="e">
        <f>IF(INDEX(People[First Name],$A119)="","",
CONCATENATE("  - &amp;AffiliationID",TEXT($A119,"0000"),
" {PersonID: *PersonID",TEXT($A119,"0000"),
", OrganizationID: *OrganizationID",TEXT(MATCH(INDEX(People[Organization Name],$A119),Organizations[Organization Name],0),"0000"),
", IsPrimaryOrganizationContact: , AffiliationStartDate: , AffiliationEndDate: , PrimaryPhone: ",
", PrimaryEmail: ",CHAR(34),INDEX(People[Primary Email],$A119),CHAR(34),
", PrimaryAddress: ",CHAR(34),INDEX(People[Primary Address],$A119),CHAR(34),
", PersonLink: }"))</f>
        <v>#REF!</v>
      </c>
      <c r="H119" t="e">
        <f>IF(COUNTA(CitationInformation)=0,"",IF(INDEX(AuthorList[Author Name],$A119)="","",
CONCATENATE("  - &amp;AuthorListID",TEXT($A119,"0000"),
"  {CitationID: *CitationID0001",
", PersonID: *PersonID",TEXT(MATCH(INDEX(AuthorList[Author Name],$A119),People[Full Name],0),"0000"),
", AuthorOrder: ",INDEX(AuthorList[Author Number],$A119),"}")))</f>
        <v>#REF!</v>
      </c>
      <c r="K119" t="e">
        <f>IF(INDEX(SamplingFeatures[Feature Code],$A119)="","",
CONCATENATE("  - &amp;SamplingFeatureID",TEXT($A119,"0000"),
" {","SamplingFeatureUUID:  ",CHAR(34),INDEX(SamplingFeatures[Sampling Feature UUID],$A119),CHAR(34),
", SamplingFeatureTypeCV:  ",CHAR(34),INDEX(SamplingFeatures[Sampling Feature Type],$A119),CHAR(34),
", SamplingFeatureCode:  ",CHAR(34),INDEX(SamplingFeatures[Feature Code],$A119),CHAR(34),
", SamplingFeatureName:  ",CHAR(34),INDEX(SamplingFeatures[Feature Name],$A119),CHAR(34),
", SamplingFeatureDescription:  ",CHAR(34),INDEX(SamplingFeatures[Feature Description],$A119),CHAR(34),
", SamplingFeatureGeotypeCV:  ",CHAR(34),INDEX(SamplingFeatures[Feature Geo Type],$A119),CHAR(34),
", FeatureGeometry:  ",CHAR(34),INDEX(SamplingFeatures[Feature Geometry],$A119),CHAR(34),
", Elevation_m:  ",CHAR(34),INDEX(SamplingFeatures[Elevation_m],$A119),CHAR(34),
", ElevationDatumCV:  ",CHAR(34),ElevationDatum,CHAR(34),"}"))</f>
        <v>#REF!</v>
      </c>
      <c r="L119" t="e">
        <f>IF(INDEX(SamplingFeatures[Sampling Feature Type],$A119)&lt;&gt;"Site","",
CONCATENATE("  - &amp;SiteID",TEXT(SUMPRODUCT(--($L$3:$L118&lt;&gt;"")),"0000"),
" {","SamplingFeatureID:  *SamplingFeatureID",TEXT($A119,"0000"),
", SiteTypeCV:  ",CHAR(34),INDEX(Sites[Site Type],$A119),CHAR(34),
", Latitude:  ",INDEX(Sites[Latitude],$A119),
", Longitude:  ",INDEX(Sites[Longitude],$A119),
", SRSName:  ",CHAR(34),LatLonDatum,CHAR(34),"}"))</f>
        <v>#REF!</v>
      </c>
      <c r="M119" t="e">
        <f>IF(INDEX(SamplingFeatures[Sampling Feature Type],$A119)&lt;&gt;"Specimen","",
CONCATENATE("  - &amp;SpecimenID",TEXT(SUMPRODUCT(--($M$3:$M118&lt;&gt;"")),"0000"),
" {","SamplingFeatureID:  *SamplingFeatureID",TEXT($A119,"0000"),
", SpecimenTypeCV:  ",CHAR(34),INDEX(Specimens[Specimen Type],$A119),CHAR(34),
", SpecimenMediumCV:  ",INDEX(Specimens[Specimen Medium],$A119),
", IsFieldSpecimen:  ",CHAR(34),INDEX(Specimens[Is Field Specimen?],$A119),CHAR(34),"}"))</f>
        <v>#REF!</v>
      </c>
      <c r="N119" t="e">
        <f>IF(COUNTA(SpatialOffsets[])=0,"", IF(INDEX(SpatialOffsets[Spatial Offset Type],$A119)="","",
CONCATENATE("  - &amp;SpatialOffsetID",TEXT($A119,"0000"),
" {","SpatialOffsetTypeCV:  ",CHAR(34),INDEX(SpatialOffsets[Spatial Offset Type],$A119),CHAR(34),
", Offset1Value:  ",INDEX(SpatialOffsets[Offset 1 Value],$A119),
", Offset1UnitID:  ",CHAR(34),INDEX(SpatialOffsets[Offset 1 Unit],$A119),CHAR(34),
", Offset2Value:  ",INDEX(SpatialOffsets[Offset 2 Value],$A119),
", Offset2UnitID:  ",CHAR(34),INDEX(SpatialOffsets[Offset 2 Unit],$A119),CHAR(34),
", Offset3Value:  ",INDEX(SpatialOffsets[Offset 3 Value],$A119),
", Offset3UnitID:  ",CHAR(34),INDEX(SpatialOffsets[Offset 3 Unit],$A119),CHAR(34),,"}")))</f>
        <v>#REF!</v>
      </c>
      <c r="O119" t="e">
        <f>IF(COUNTA(RelatedFeatures[])=0,"", IF(INDEX(RelatedFeatures[First Sampling Feature Code],$A119)="","",
CONCATENATE("  - &amp;RelationID",TEXT($A119,"0000"),
" {","SamplingFeatureID:  *SamplingFeatureID",TEXT(MATCH(INDEX(RelatedFeatures[First Sampling Feature Code],$A119),SamplingFeatures[Feature Code],0),"0000"),
", RelationshipTypeCV:  ",CHAR(34),INDEX(RelatedFeatures[Relationship Type],$A119),CHAR(34),
", RelatedFeatureID: *SamplingFeatureID",TEXT(MATCH(INDEX(RelatedFeatures[Second Sampling Feature Code],$A119),SamplingFeatures[Feature Code],0),"0000"),
", SpatialOffsetID:  ",IF(INDEX(RelatedFeatures[Offset Number],$A119)="","",CONCATENATE("*SpatialOffsetID",TEXT(INDEX(RelatedFeatures[Offset Number],$A119),"0000"))),"}")))</f>
        <v>#REF!</v>
      </c>
      <c r="P119" t="e">
        <f>IF(INDEX(Methods[Method Type],$A119)="","",
CONCATENATE("  - &amp;MethodID",TEXT($A119,"0000"),
" {","MethodTypeCV:  ",CHAR(34),INDEX(Methods[Method Type],$A119),CHAR(34),
", MethodCode:  ",CHAR(34),INDEX(Methods[Method Code],$A119),CHAR(34),
", MethodName:  ",CHAR(34),INDEX(Methods[Method Name],$A119),CHAR(34),
", MethodDescription:  ",CHAR(34),INDEX(Methods[Method Description],$A119),CHAR(34),
", MethodLink:  ",CHAR(34),INDEX(Methods[Method Link],$A119),CHAR(34),
", OrganizationID: *OrganizationID",TEXT(MATCH(INDEX(Methods[Organization Name],$A119),Organizations[Organization Name],0),"0000"),"}"))</f>
        <v>#REF!</v>
      </c>
      <c r="Q119" t="e">
        <f>IF(INDEX(Variables[Variable Type],$A119)="","",
CONCATENATE("  - &amp;VariableID",TEXT($A119,"0000"),
" {","VariableTypeCV:  ",CHAR(34),INDEX(Variables[Variable Type],$A119),CHAR(34),
", VariableCode:  ",CHAR(34),INDEX(Variables[Variable Code],$A119),CHAR(34),
", VariableNameCV:  ",CHAR(34),INDEX(Variables[Variable Name],$A119),CHAR(34),
", VariableDefinition:  ",CHAR(34),INDEX(Variables[Variable Definition],$A119),CHAR(34),
", SpecciationCV:  ",CHAR(34),INDEX(Variables[Speciation],$A119),CHAR(34),
", NoDataValue:  ",CHAR(34),INDEX(Variables[No Data Value],$A119),CHAR(34),"}"))</f>
        <v>#REF!</v>
      </c>
    </row>
    <row r="120" spans="1:17" x14ac:dyDescent="0.25">
      <c r="A120">
        <v>117</v>
      </c>
      <c r="D120" t="e">
        <f>IF(INDEX(People[First Name],$A120)="","",
CONCATENATE("  - &amp;PersonID",TEXT($A120,"0000"),
" {","PersonFirstName:  ",CHAR(34),INDEX(People[First Name],$A120),CHAR(34),
", PersonMiddleName:  ",CHAR(34),INDEX(People[Middle Name],$A120),CHAR(34),
", PersonLastName:  ",CHAR(34),INDEX(People[Last Name],$A120),CHAR(34),"}"))</f>
        <v>#REF!</v>
      </c>
      <c r="E120" t="e">
        <f>IF(INDEX(Organizations[Organization Type '[CV']],$A120)="","",
CONCATENATE("  - &amp;OrganizationID",TEXT($A120,"0000"),
" {","OrganizationTypeCV:  ",CHAR(34),INDEX(Organizations[Organization Type '[CV']],$A120),CHAR(34),
", OrganizationCode:  ",CHAR(34),INDEX(Organizations[Organization Code],$A120),CHAR(34),
", OrganizationName:  ",CHAR(34),INDEX(Organizations[Organization Name],$A120),CHAR(34),
", OrganizationDescription:  ",CHAR(34),INDEX(Organizations[Organization Description],$A120),CHAR(34),
", OrganizationLink:  ",CHAR(34),INDEX(Organizations[Organization Link],$A120),CHAR(34),"}"))</f>
        <v>#REF!</v>
      </c>
      <c r="F120" t="e">
        <f>IF(INDEX(People[First Name],$A120)="","",
CONCATENATE("  - &amp;AffiliationID",TEXT($A120,"0000"),
" {PersonID: *PersonID",TEXT($A120,"0000"),
", OrganizationID: *OrganizationID",TEXT(MATCH(INDEX(People[Organization Name],$A120),Organizations[Organization Name],0),"0000"),
", IsPrimaryOrganizationContact: , AffiliationStartDate: , AffiliationEndDate: , PrimaryPhone: ",
", PrimaryEmail: ",CHAR(34),INDEX(People[Primary Email],$A120),CHAR(34),
", PrimaryAddress: ",CHAR(34),INDEX(People[Primary Address],$A120),CHAR(34),
", PersonLink: }"))</f>
        <v>#REF!</v>
      </c>
      <c r="H120" t="e">
        <f>IF(COUNTA(CitationInformation)=0,"",IF(INDEX(AuthorList[Author Name],$A120)="","",
CONCATENATE("  - &amp;AuthorListID",TEXT($A120,"0000"),
"  {CitationID: *CitationID0001",
", PersonID: *PersonID",TEXT(MATCH(INDEX(AuthorList[Author Name],$A120),People[Full Name],0),"0000"),
", AuthorOrder: ",INDEX(AuthorList[Author Number],$A120),"}")))</f>
        <v>#REF!</v>
      </c>
      <c r="K120" t="e">
        <f>IF(INDEX(SamplingFeatures[Feature Code],$A120)="","",
CONCATENATE("  - &amp;SamplingFeatureID",TEXT($A120,"0000"),
" {","SamplingFeatureUUID:  ",CHAR(34),INDEX(SamplingFeatures[Sampling Feature UUID],$A120),CHAR(34),
", SamplingFeatureTypeCV:  ",CHAR(34),INDEX(SamplingFeatures[Sampling Feature Type],$A120),CHAR(34),
", SamplingFeatureCode:  ",CHAR(34),INDEX(SamplingFeatures[Feature Code],$A120),CHAR(34),
", SamplingFeatureName:  ",CHAR(34),INDEX(SamplingFeatures[Feature Name],$A120),CHAR(34),
", SamplingFeatureDescription:  ",CHAR(34),INDEX(SamplingFeatures[Feature Description],$A120),CHAR(34),
", SamplingFeatureGeotypeCV:  ",CHAR(34),INDEX(SamplingFeatures[Feature Geo Type],$A120),CHAR(34),
", FeatureGeometry:  ",CHAR(34),INDEX(SamplingFeatures[Feature Geometry],$A120),CHAR(34),
", Elevation_m:  ",CHAR(34),INDEX(SamplingFeatures[Elevation_m],$A120),CHAR(34),
", ElevationDatumCV:  ",CHAR(34),ElevationDatum,CHAR(34),"}"))</f>
        <v>#REF!</v>
      </c>
      <c r="L120" t="e">
        <f>IF(INDEX(SamplingFeatures[Sampling Feature Type],$A120)&lt;&gt;"Site","",
CONCATENATE("  - &amp;SiteID",TEXT(SUMPRODUCT(--($L$3:$L119&lt;&gt;"")),"0000"),
" {","SamplingFeatureID:  *SamplingFeatureID",TEXT($A120,"0000"),
", SiteTypeCV:  ",CHAR(34),INDEX(Sites[Site Type],$A120),CHAR(34),
", Latitude:  ",INDEX(Sites[Latitude],$A120),
", Longitude:  ",INDEX(Sites[Longitude],$A120),
", SRSName:  ",CHAR(34),LatLonDatum,CHAR(34),"}"))</f>
        <v>#REF!</v>
      </c>
      <c r="M120" t="e">
        <f>IF(INDEX(SamplingFeatures[Sampling Feature Type],$A120)&lt;&gt;"Specimen","",
CONCATENATE("  - &amp;SpecimenID",TEXT(SUMPRODUCT(--($M$3:$M119&lt;&gt;"")),"0000"),
" {","SamplingFeatureID:  *SamplingFeatureID",TEXT($A120,"0000"),
", SpecimenTypeCV:  ",CHAR(34),INDEX(Specimens[Specimen Type],$A120),CHAR(34),
", SpecimenMediumCV:  ",INDEX(Specimens[Specimen Medium],$A120),
", IsFieldSpecimen:  ",CHAR(34),INDEX(Specimens[Is Field Specimen?],$A120),CHAR(34),"}"))</f>
        <v>#REF!</v>
      </c>
      <c r="N120" t="e">
        <f>IF(COUNTA(SpatialOffsets[])=0,"", IF(INDEX(SpatialOffsets[Spatial Offset Type],$A120)="","",
CONCATENATE("  - &amp;SpatialOffsetID",TEXT($A120,"0000"),
" {","SpatialOffsetTypeCV:  ",CHAR(34),INDEX(SpatialOffsets[Spatial Offset Type],$A120),CHAR(34),
", Offset1Value:  ",INDEX(SpatialOffsets[Offset 1 Value],$A120),
", Offset1UnitID:  ",CHAR(34),INDEX(SpatialOffsets[Offset 1 Unit],$A120),CHAR(34),
", Offset2Value:  ",INDEX(SpatialOffsets[Offset 2 Value],$A120),
", Offset2UnitID:  ",CHAR(34),INDEX(SpatialOffsets[Offset 2 Unit],$A120),CHAR(34),
", Offset3Value:  ",INDEX(SpatialOffsets[Offset 3 Value],$A120),
", Offset3UnitID:  ",CHAR(34),INDEX(SpatialOffsets[Offset 3 Unit],$A120),CHAR(34),,"}")))</f>
        <v>#REF!</v>
      </c>
      <c r="O120" t="e">
        <f>IF(COUNTA(RelatedFeatures[])=0,"", IF(INDEX(RelatedFeatures[First Sampling Feature Code],$A120)="","",
CONCATENATE("  - &amp;RelationID",TEXT($A120,"0000"),
" {","SamplingFeatureID:  *SamplingFeatureID",TEXT(MATCH(INDEX(RelatedFeatures[First Sampling Feature Code],$A120),SamplingFeatures[Feature Code],0),"0000"),
", RelationshipTypeCV:  ",CHAR(34),INDEX(RelatedFeatures[Relationship Type],$A120),CHAR(34),
", RelatedFeatureID: *SamplingFeatureID",TEXT(MATCH(INDEX(RelatedFeatures[Second Sampling Feature Code],$A120),SamplingFeatures[Feature Code],0),"0000"),
", SpatialOffsetID:  ",IF(INDEX(RelatedFeatures[Offset Number],$A120)="","",CONCATENATE("*SpatialOffsetID",TEXT(INDEX(RelatedFeatures[Offset Number],$A120),"0000"))),"}")))</f>
        <v>#REF!</v>
      </c>
      <c r="P120" t="e">
        <f>IF(INDEX(Methods[Method Type],$A120)="","",
CONCATENATE("  - &amp;MethodID",TEXT($A120,"0000"),
" {","MethodTypeCV:  ",CHAR(34),INDEX(Methods[Method Type],$A120),CHAR(34),
", MethodCode:  ",CHAR(34),INDEX(Methods[Method Code],$A120),CHAR(34),
", MethodName:  ",CHAR(34),INDEX(Methods[Method Name],$A120),CHAR(34),
", MethodDescription:  ",CHAR(34),INDEX(Methods[Method Description],$A120),CHAR(34),
", MethodLink:  ",CHAR(34),INDEX(Methods[Method Link],$A120),CHAR(34),
", OrganizationID: *OrganizationID",TEXT(MATCH(INDEX(Methods[Organization Name],$A120),Organizations[Organization Name],0),"0000"),"}"))</f>
        <v>#REF!</v>
      </c>
      <c r="Q120" t="e">
        <f>IF(INDEX(Variables[Variable Type],$A120)="","",
CONCATENATE("  - &amp;VariableID",TEXT($A120,"0000"),
" {","VariableTypeCV:  ",CHAR(34),INDEX(Variables[Variable Type],$A120),CHAR(34),
", VariableCode:  ",CHAR(34),INDEX(Variables[Variable Code],$A120),CHAR(34),
", VariableNameCV:  ",CHAR(34),INDEX(Variables[Variable Name],$A120),CHAR(34),
", VariableDefinition:  ",CHAR(34),INDEX(Variables[Variable Definition],$A120),CHAR(34),
", SpecciationCV:  ",CHAR(34),INDEX(Variables[Speciation],$A120),CHAR(34),
", NoDataValue:  ",CHAR(34),INDEX(Variables[No Data Value],$A120),CHAR(34),"}"))</f>
        <v>#REF!</v>
      </c>
    </row>
    <row r="121" spans="1:17" x14ac:dyDescent="0.25">
      <c r="A121">
        <v>118</v>
      </c>
      <c r="D121" t="e">
        <f>IF(INDEX(People[First Name],$A121)="","",
CONCATENATE("  - &amp;PersonID",TEXT($A121,"0000"),
" {","PersonFirstName:  ",CHAR(34),INDEX(People[First Name],$A121),CHAR(34),
", PersonMiddleName:  ",CHAR(34),INDEX(People[Middle Name],$A121),CHAR(34),
", PersonLastName:  ",CHAR(34),INDEX(People[Last Name],$A121),CHAR(34),"}"))</f>
        <v>#REF!</v>
      </c>
      <c r="E121" t="e">
        <f>IF(INDEX(Organizations[Organization Type '[CV']],$A121)="","",
CONCATENATE("  - &amp;OrganizationID",TEXT($A121,"0000"),
" {","OrganizationTypeCV:  ",CHAR(34),INDEX(Organizations[Organization Type '[CV']],$A121),CHAR(34),
", OrganizationCode:  ",CHAR(34),INDEX(Organizations[Organization Code],$A121),CHAR(34),
", OrganizationName:  ",CHAR(34),INDEX(Organizations[Organization Name],$A121),CHAR(34),
", OrganizationDescription:  ",CHAR(34),INDEX(Organizations[Organization Description],$A121),CHAR(34),
", OrganizationLink:  ",CHAR(34),INDEX(Organizations[Organization Link],$A121),CHAR(34),"}"))</f>
        <v>#REF!</v>
      </c>
      <c r="F121" t="e">
        <f>IF(INDEX(People[First Name],$A121)="","",
CONCATENATE("  - &amp;AffiliationID",TEXT($A121,"0000"),
" {PersonID: *PersonID",TEXT($A121,"0000"),
", OrganizationID: *OrganizationID",TEXT(MATCH(INDEX(People[Organization Name],$A121),Organizations[Organization Name],0),"0000"),
", IsPrimaryOrganizationContact: , AffiliationStartDate: , AffiliationEndDate: , PrimaryPhone: ",
", PrimaryEmail: ",CHAR(34),INDEX(People[Primary Email],$A121),CHAR(34),
", PrimaryAddress: ",CHAR(34),INDEX(People[Primary Address],$A121),CHAR(34),
", PersonLink: }"))</f>
        <v>#REF!</v>
      </c>
      <c r="H121" t="e">
        <f>IF(COUNTA(CitationInformation)=0,"",IF(INDEX(AuthorList[Author Name],$A121)="","",
CONCATENATE("  - &amp;AuthorListID",TEXT($A121,"0000"),
"  {CitationID: *CitationID0001",
", PersonID: *PersonID",TEXT(MATCH(INDEX(AuthorList[Author Name],$A121),People[Full Name],0),"0000"),
", AuthorOrder: ",INDEX(AuthorList[Author Number],$A121),"}")))</f>
        <v>#REF!</v>
      </c>
      <c r="K121" t="e">
        <f>IF(INDEX(SamplingFeatures[Feature Code],$A121)="","",
CONCATENATE("  - &amp;SamplingFeatureID",TEXT($A121,"0000"),
" {","SamplingFeatureUUID:  ",CHAR(34),INDEX(SamplingFeatures[Sampling Feature UUID],$A121),CHAR(34),
", SamplingFeatureTypeCV:  ",CHAR(34),INDEX(SamplingFeatures[Sampling Feature Type],$A121),CHAR(34),
", SamplingFeatureCode:  ",CHAR(34),INDEX(SamplingFeatures[Feature Code],$A121),CHAR(34),
", SamplingFeatureName:  ",CHAR(34),INDEX(SamplingFeatures[Feature Name],$A121),CHAR(34),
", SamplingFeatureDescription:  ",CHAR(34),INDEX(SamplingFeatures[Feature Description],$A121),CHAR(34),
", SamplingFeatureGeotypeCV:  ",CHAR(34),INDEX(SamplingFeatures[Feature Geo Type],$A121),CHAR(34),
", FeatureGeometry:  ",CHAR(34),INDEX(SamplingFeatures[Feature Geometry],$A121),CHAR(34),
", Elevation_m:  ",CHAR(34),INDEX(SamplingFeatures[Elevation_m],$A121),CHAR(34),
", ElevationDatumCV:  ",CHAR(34),ElevationDatum,CHAR(34),"}"))</f>
        <v>#REF!</v>
      </c>
      <c r="L121" t="e">
        <f>IF(INDEX(SamplingFeatures[Sampling Feature Type],$A121)&lt;&gt;"Site","",
CONCATENATE("  - &amp;SiteID",TEXT(SUMPRODUCT(--($L$3:$L120&lt;&gt;"")),"0000"),
" {","SamplingFeatureID:  *SamplingFeatureID",TEXT($A121,"0000"),
", SiteTypeCV:  ",CHAR(34),INDEX(Sites[Site Type],$A121),CHAR(34),
", Latitude:  ",INDEX(Sites[Latitude],$A121),
", Longitude:  ",INDEX(Sites[Longitude],$A121),
", SRSName:  ",CHAR(34),LatLonDatum,CHAR(34),"}"))</f>
        <v>#REF!</v>
      </c>
      <c r="M121" t="e">
        <f>IF(INDEX(SamplingFeatures[Sampling Feature Type],$A121)&lt;&gt;"Specimen","",
CONCATENATE("  - &amp;SpecimenID",TEXT(SUMPRODUCT(--($M$3:$M120&lt;&gt;"")),"0000"),
" {","SamplingFeatureID:  *SamplingFeatureID",TEXT($A121,"0000"),
", SpecimenTypeCV:  ",CHAR(34),INDEX(Specimens[Specimen Type],$A121),CHAR(34),
", SpecimenMediumCV:  ",INDEX(Specimens[Specimen Medium],$A121),
", IsFieldSpecimen:  ",CHAR(34),INDEX(Specimens[Is Field Specimen?],$A121),CHAR(34),"}"))</f>
        <v>#REF!</v>
      </c>
      <c r="N121" t="e">
        <f>IF(COUNTA(SpatialOffsets[])=0,"", IF(INDEX(SpatialOffsets[Spatial Offset Type],$A121)="","",
CONCATENATE("  - &amp;SpatialOffsetID",TEXT($A121,"0000"),
" {","SpatialOffsetTypeCV:  ",CHAR(34),INDEX(SpatialOffsets[Spatial Offset Type],$A121),CHAR(34),
", Offset1Value:  ",INDEX(SpatialOffsets[Offset 1 Value],$A121),
", Offset1UnitID:  ",CHAR(34),INDEX(SpatialOffsets[Offset 1 Unit],$A121),CHAR(34),
", Offset2Value:  ",INDEX(SpatialOffsets[Offset 2 Value],$A121),
", Offset2UnitID:  ",CHAR(34),INDEX(SpatialOffsets[Offset 2 Unit],$A121),CHAR(34),
", Offset3Value:  ",INDEX(SpatialOffsets[Offset 3 Value],$A121),
", Offset3UnitID:  ",CHAR(34),INDEX(SpatialOffsets[Offset 3 Unit],$A121),CHAR(34),,"}")))</f>
        <v>#REF!</v>
      </c>
      <c r="O121" t="e">
        <f>IF(COUNTA(RelatedFeatures[])=0,"", IF(INDEX(RelatedFeatures[First Sampling Feature Code],$A121)="","",
CONCATENATE("  - &amp;RelationID",TEXT($A121,"0000"),
" {","SamplingFeatureID:  *SamplingFeatureID",TEXT(MATCH(INDEX(RelatedFeatures[First Sampling Feature Code],$A121),SamplingFeatures[Feature Code],0),"0000"),
", RelationshipTypeCV:  ",CHAR(34),INDEX(RelatedFeatures[Relationship Type],$A121),CHAR(34),
", RelatedFeatureID: *SamplingFeatureID",TEXT(MATCH(INDEX(RelatedFeatures[Second Sampling Feature Code],$A121),SamplingFeatures[Feature Code],0),"0000"),
", SpatialOffsetID:  ",IF(INDEX(RelatedFeatures[Offset Number],$A121)="","",CONCATENATE("*SpatialOffsetID",TEXT(INDEX(RelatedFeatures[Offset Number],$A121),"0000"))),"}")))</f>
        <v>#REF!</v>
      </c>
      <c r="P121" t="e">
        <f>IF(INDEX(Methods[Method Type],$A121)="","",
CONCATENATE("  - &amp;MethodID",TEXT($A121,"0000"),
" {","MethodTypeCV:  ",CHAR(34),INDEX(Methods[Method Type],$A121),CHAR(34),
", MethodCode:  ",CHAR(34),INDEX(Methods[Method Code],$A121),CHAR(34),
", MethodName:  ",CHAR(34),INDEX(Methods[Method Name],$A121),CHAR(34),
", MethodDescription:  ",CHAR(34),INDEX(Methods[Method Description],$A121),CHAR(34),
", MethodLink:  ",CHAR(34),INDEX(Methods[Method Link],$A121),CHAR(34),
", OrganizationID: *OrganizationID",TEXT(MATCH(INDEX(Methods[Organization Name],$A121),Organizations[Organization Name],0),"0000"),"}"))</f>
        <v>#REF!</v>
      </c>
      <c r="Q121" t="e">
        <f>IF(INDEX(Variables[Variable Type],$A121)="","",
CONCATENATE("  - &amp;VariableID",TEXT($A121,"0000"),
" {","VariableTypeCV:  ",CHAR(34),INDEX(Variables[Variable Type],$A121),CHAR(34),
", VariableCode:  ",CHAR(34),INDEX(Variables[Variable Code],$A121),CHAR(34),
", VariableNameCV:  ",CHAR(34),INDEX(Variables[Variable Name],$A121),CHAR(34),
", VariableDefinition:  ",CHAR(34),INDEX(Variables[Variable Definition],$A121),CHAR(34),
", SpecciationCV:  ",CHAR(34),INDEX(Variables[Speciation],$A121),CHAR(34),
", NoDataValue:  ",CHAR(34),INDEX(Variables[No Data Value],$A121),CHAR(34),"}"))</f>
        <v>#REF!</v>
      </c>
    </row>
    <row r="122" spans="1:17" x14ac:dyDescent="0.25">
      <c r="A122">
        <v>119</v>
      </c>
      <c r="D122" t="e">
        <f>IF(INDEX(People[First Name],$A122)="","",
CONCATENATE("  - &amp;PersonID",TEXT($A122,"0000"),
" {","PersonFirstName:  ",CHAR(34),INDEX(People[First Name],$A122),CHAR(34),
", PersonMiddleName:  ",CHAR(34),INDEX(People[Middle Name],$A122),CHAR(34),
", PersonLastName:  ",CHAR(34),INDEX(People[Last Name],$A122),CHAR(34),"}"))</f>
        <v>#REF!</v>
      </c>
      <c r="E122" t="e">
        <f>IF(INDEX(Organizations[Organization Type '[CV']],$A122)="","",
CONCATENATE("  - &amp;OrganizationID",TEXT($A122,"0000"),
" {","OrganizationTypeCV:  ",CHAR(34),INDEX(Organizations[Organization Type '[CV']],$A122),CHAR(34),
", OrganizationCode:  ",CHAR(34),INDEX(Organizations[Organization Code],$A122),CHAR(34),
", OrganizationName:  ",CHAR(34),INDEX(Organizations[Organization Name],$A122),CHAR(34),
", OrganizationDescription:  ",CHAR(34),INDEX(Organizations[Organization Description],$A122),CHAR(34),
", OrganizationLink:  ",CHAR(34),INDEX(Organizations[Organization Link],$A122),CHAR(34),"}"))</f>
        <v>#REF!</v>
      </c>
      <c r="F122" t="e">
        <f>IF(INDEX(People[First Name],$A122)="","",
CONCATENATE("  - &amp;AffiliationID",TEXT($A122,"0000"),
" {PersonID: *PersonID",TEXT($A122,"0000"),
", OrganizationID: *OrganizationID",TEXT(MATCH(INDEX(People[Organization Name],$A122),Organizations[Organization Name],0),"0000"),
", IsPrimaryOrganizationContact: , AffiliationStartDate: , AffiliationEndDate: , PrimaryPhone: ",
", PrimaryEmail: ",CHAR(34),INDEX(People[Primary Email],$A122),CHAR(34),
", PrimaryAddress: ",CHAR(34),INDEX(People[Primary Address],$A122),CHAR(34),
", PersonLink: }"))</f>
        <v>#REF!</v>
      </c>
      <c r="H122" t="e">
        <f>IF(COUNTA(CitationInformation)=0,"",IF(INDEX(AuthorList[Author Name],$A122)="","",
CONCATENATE("  - &amp;AuthorListID",TEXT($A122,"0000"),
"  {CitationID: *CitationID0001",
", PersonID: *PersonID",TEXT(MATCH(INDEX(AuthorList[Author Name],$A122),People[Full Name],0),"0000"),
", AuthorOrder: ",INDEX(AuthorList[Author Number],$A122),"}")))</f>
        <v>#REF!</v>
      </c>
      <c r="K122" t="e">
        <f>IF(INDEX(SamplingFeatures[Feature Code],$A122)="","",
CONCATENATE("  - &amp;SamplingFeatureID",TEXT($A122,"0000"),
" {","SamplingFeatureUUID:  ",CHAR(34),INDEX(SamplingFeatures[Sampling Feature UUID],$A122),CHAR(34),
", SamplingFeatureTypeCV:  ",CHAR(34),INDEX(SamplingFeatures[Sampling Feature Type],$A122),CHAR(34),
", SamplingFeatureCode:  ",CHAR(34),INDEX(SamplingFeatures[Feature Code],$A122),CHAR(34),
", SamplingFeatureName:  ",CHAR(34),INDEX(SamplingFeatures[Feature Name],$A122),CHAR(34),
", SamplingFeatureDescription:  ",CHAR(34),INDEX(SamplingFeatures[Feature Description],$A122),CHAR(34),
", SamplingFeatureGeotypeCV:  ",CHAR(34),INDEX(SamplingFeatures[Feature Geo Type],$A122),CHAR(34),
", FeatureGeometry:  ",CHAR(34),INDEX(SamplingFeatures[Feature Geometry],$A122),CHAR(34),
", Elevation_m:  ",CHAR(34),INDEX(SamplingFeatures[Elevation_m],$A122),CHAR(34),
", ElevationDatumCV:  ",CHAR(34),ElevationDatum,CHAR(34),"}"))</f>
        <v>#REF!</v>
      </c>
      <c r="L122" t="e">
        <f>IF(INDEX(SamplingFeatures[Sampling Feature Type],$A122)&lt;&gt;"Site","",
CONCATENATE("  - &amp;SiteID",TEXT(SUMPRODUCT(--($L$3:$L121&lt;&gt;"")),"0000"),
" {","SamplingFeatureID:  *SamplingFeatureID",TEXT($A122,"0000"),
", SiteTypeCV:  ",CHAR(34),INDEX(Sites[Site Type],$A122),CHAR(34),
", Latitude:  ",INDEX(Sites[Latitude],$A122),
", Longitude:  ",INDEX(Sites[Longitude],$A122),
", SRSName:  ",CHAR(34),LatLonDatum,CHAR(34),"}"))</f>
        <v>#REF!</v>
      </c>
      <c r="M122" t="e">
        <f>IF(INDEX(SamplingFeatures[Sampling Feature Type],$A122)&lt;&gt;"Specimen","",
CONCATENATE("  - &amp;SpecimenID",TEXT(SUMPRODUCT(--($M$3:$M121&lt;&gt;"")),"0000"),
" {","SamplingFeatureID:  *SamplingFeatureID",TEXT($A122,"0000"),
", SpecimenTypeCV:  ",CHAR(34),INDEX(Specimens[Specimen Type],$A122),CHAR(34),
", SpecimenMediumCV:  ",INDEX(Specimens[Specimen Medium],$A122),
", IsFieldSpecimen:  ",CHAR(34),INDEX(Specimens[Is Field Specimen?],$A122),CHAR(34),"}"))</f>
        <v>#REF!</v>
      </c>
      <c r="N122" t="e">
        <f>IF(COUNTA(SpatialOffsets[])=0,"", IF(INDEX(SpatialOffsets[Spatial Offset Type],$A122)="","",
CONCATENATE("  - &amp;SpatialOffsetID",TEXT($A122,"0000"),
" {","SpatialOffsetTypeCV:  ",CHAR(34),INDEX(SpatialOffsets[Spatial Offset Type],$A122),CHAR(34),
", Offset1Value:  ",INDEX(SpatialOffsets[Offset 1 Value],$A122),
", Offset1UnitID:  ",CHAR(34),INDEX(SpatialOffsets[Offset 1 Unit],$A122),CHAR(34),
", Offset2Value:  ",INDEX(SpatialOffsets[Offset 2 Value],$A122),
", Offset2UnitID:  ",CHAR(34),INDEX(SpatialOffsets[Offset 2 Unit],$A122),CHAR(34),
", Offset3Value:  ",INDEX(SpatialOffsets[Offset 3 Value],$A122),
", Offset3UnitID:  ",CHAR(34),INDEX(SpatialOffsets[Offset 3 Unit],$A122),CHAR(34),,"}")))</f>
        <v>#REF!</v>
      </c>
      <c r="O122" t="e">
        <f>IF(COUNTA(RelatedFeatures[])=0,"", IF(INDEX(RelatedFeatures[First Sampling Feature Code],$A122)="","",
CONCATENATE("  - &amp;RelationID",TEXT($A122,"0000"),
" {","SamplingFeatureID:  *SamplingFeatureID",TEXT(MATCH(INDEX(RelatedFeatures[First Sampling Feature Code],$A122),SamplingFeatures[Feature Code],0),"0000"),
", RelationshipTypeCV:  ",CHAR(34),INDEX(RelatedFeatures[Relationship Type],$A122),CHAR(34),
", RelatedFeatureID: *SamplingFeatureID",TEXT(MATCH(INDEX(RelatedFeatures[Second Sampling Feature Code],$A122),SamplingFeatures[Feature Code],0),"0000"),
", SpatialOffsetID:  ",IF(INDEX(RelatedFeatures[Offset Number],$A122)="","",CONCATENATE("*SpatialOffsetID",TEXT(INDEX(RelatedFeatures[Offset Number],$A122),"0000"))),"}")))</f>
        <v>#REF!</v>
      </c>
      <c r="P122" t="e">
        <f>IF(INDEX(Methods[Method Type],$A122)="","",
CONCATENATE("  - &amp;MethodID",TEXT($A122,"0000"),
" {","MethodTypeCV:  ",CHAR(34),INDEX(Methods[Method Type],$A122),CHAR(34),
", MethodCode:  ",CHAR(34),INDEX(Methods[Method Code],$A122),CHAR(34),
", MethodName:  ",CHAR(34),INDEX(Methods[Method Name],$A122),CHAR(34),
", MethodDescription:  ",CHAR(34),INDEX(Methods[Method Description],$A122),CHAR(34),
", MethodLink:  ",CHAR(34),INDEX(Methods[Method Link],$A122),CHAR(34),
", OrganizationID: *OrganizationID",TEXT(MATCH(INDEX(Methods[Organization Name],$A122),Organizations[Organization Name],0),"0000"),"}"))</f>
        <v>#REF!</v>
      </c>
      <c r="Q122" t="e">
        <f>IF(INDEX(Variables[Variable Type],$A122)="","",
CONCATENATE("  - &amp;VariableID",TEXT($A122,"0000"),
" {","VariableTypeCV:  ",CHAR(34),INDEX(Variables[Variable Type],$A122),CHAR(34),
", VariableCode:  ",CHAR(34),INDEX(Variables[Variable Code],$A122),CHAR(34),
", VariableNameCV:  ",CHAR(34),INDEX(Variables[Variable Name],$A122),CHAR(34),
", VariableDefinition:  ",CHAR(34),INDEX(Variables[Variable Definition],$A122),CHAR(34),
", SpecciationCV:  ",CHAR(34),INDEX(Variables[Speciation],$A122),CHAR(34),
", NoDataValue:  ",CHAR(34),INDEX(Variables[No Data Value],$A122),CHAR(34),"}"))</f>
        <v>#REF!</v>
      </c>
    </row>
    <row r="123" spans="1:17" x14ac:dyDescent="0.25">
      <c r="A123">
        <v>120</v>
      </c>
      <c r="D123" t="e">
        <f>IF(INDEX(People[First Name],$A123)="","",
CONCATENATE("  - &amp;PersonID",TEXT($A123,"0000"),
" {","PersonFirstName:  ",CHAR(34),INDEX(People[First Name],$A123),CHAR(34),
", PersonMiddleName:  ",CHAR(34),INDEX(People[Middle Name],$A123),CHAR(34),
", PersonLastName:  ",CHAR(34),INDEX(People[Last Name],$A123),CHAR(34),"}"))</f>
        <v>#REF!</v>
      </c>
      <c r="E123" t="e">
        <f>IF(INDEX(Organizations[Organization Type '[CV']],$A123)="","",
CONCATENATE("  - &amp;OrganizationID",TEXT($A123,"0000"),
" {","OrganizationTypeCV:  ",CHAR(34),INDEX(Organizations[Organization Type '[CV']],$A123),CHAR(34),
", OrganizationCode:  ",CHAR(34),INDEX(Organizations[Organization Code],$A123),CHAR(34),
", OrganizationName:  ",CHAR(34),INDEX(Organizations[Organization Name],$A123),CHAR(34),
", OrganizationDescription:  ",CHAR(34),INDEX(Organizations[Organization Description],$A123),CHAR(34),
", OrganizationLink:  ",CHAR(34),INDEX(Organizations[Organization Link],$A123),CHAR(34),"}"))</f>
        <v>#REF!</v>
      </c>
      <c r="F123" t="e">
        <f>IF(INDEX(People[First Name],$A123)="","",
CONCATENATE("  - &amp;AffiliationID",TEXT($A123,"0000"),
" {PersonID: *PersonID",TEXT($A123,"0000"),
", OrganizationID: *OrganizationID",TEXT(MATCH(INDEX(People[Organization Name],$A123),Organizations[Organization Name],0),"0000"),
", IsPrimaryOrganizationContact: , AffiliationStartDate: , AffiliationEndDate: , PrimaryPhone: ",
", PrimaryEmail: ",CHAR(34),INDEX(People[Primary Email],$A123),CHAR(34),
", PrimaryAddress: ",CHAR(34),INDEX(People[Primary Address],$A123),CHAR(34),
", PersonLink: }"))</f>
        <v>#REF!</v>
      </c>
      <c r="H123" t="e">
        <f>IF(COUNTA(CitationInformation)=0,"",IF(INDEX(AuthorList[Author Name],$A123)="","",
CONCATENATE("  - &amp;AuthorListID",TEXT($A123,"0000"),
"  {CitationID: *CitationID0001",
", PersonID: *PersonID",TEXT(MATCH(INDEX(AuthorList[Author Name],$A123),People[Full Name],0),"0000"),
", AuthorOrder: ",INDEX(AuthorList[Author Number],$A123),"}")))</f>
        <v>#REF!</v>
      </c>
      <c r="K123" t="e">
        <f>IF(INDEX(SamplingFeatures[Feature Code],$A123)="","",
CONCATENATE("  - &amp;SamplingFeatureID",TEXT($A123,"0000"),
" {","SamplingFeatureUUID:  ",CHAR(34),INDEX(SamplingFeatures[Sampling Feature UUID],$A123),CHAR(34),
", SamplingFeatureTypeCV:  ",CHAR(34),INDEX(SamplingFeatures[Sampling Feature Type],$A123),CHAR(34),
", SamplingFeatureCode:  ",CHAR(34),INDEX(SamplingFeatures[Feature Code],$A123),CHAR(34),
", SamplingFeatureName:  ",CHAR(34),INDEX(SamplingFeatures[Feature Name],$A123),CHAR(34),
", SamplingFeatureDescription:  ",CHAR(34),INDEX(SamplingFeatures[Feature Description],$A123),CHAR(34),
", SamplingFeatureGeotypeCV:  ",CHAR(34),INDEX(SamplingFeatures[Feature Geo Type],$A123),CHAR(34),
", FeatureGeometry:  ",CHAR(34),INDEX(SamplingFeatures[Feature Geometry],$A123),CHAR(34),
", Elevation_m:  ",CHAR(34),INDEX(SamplingFeatures[Elevation_m],$A123),CHAR(34),
", ElevationDatumCV:  ",CHAR(34),ElevationDatum,CHAR(34),"}"))</f>
        <v>#REF!</v>
      </c>
      <c r="L123" t="e">
        <f>IF(INDEX(SamplingFeatures[Sampling Feature Type],$A123)&lt;&gt;"Site","",
CONCATENATE("  - &amp;SiteID",TEXT(SUMPRODUCT(--($L$3:$L122&lt;&gt;"")),"0000"),
" {","SamplingFeatureID:  *SamplingFeatureID",TEXT($A123,"0000"),
", SiteTypeCV:  ",CHAR(34),INDEX(Sites[Site Type],$A123),CHAR(34),
", Latitude:  ",INDEX(Sites[Latitude],$A123),
", Longitude:  ",INDEX(Sites[Longitude],$A123),
", SRSName:  ",CHAR(34),LatLonDatum,CHAR(34),"}"))</f>
        <v>#REF!</v>
      </c>
      <c r="M123" t="e">
        <f>IF(INDEX(SamplingFeatures[Sampling Feature Type],$A123)&lt;&gt;"Specimen","",
CONCATENATE("  - &amp;SpecimenID",TEXT(SUMPRODUCT(--($M$3:$M122&lt;&gt;"")),"0000"),
" {","SamplingFeatureID:  *SamplingFeatureID",TEXT($A123,"0000"),
", SpecimenTypeCV:  ",CHAR(34),INDEX(Specimens[Specimen Type],$A123),CHAR(34),
", SpecimenMediumCV:  ",INDEX(Specimens[Specimen Medium],$A123),
", IsFieldSpecimen:  ",CHAR(34),INDEX(Specimens[Is Field Specimen?],$A123),CHAR(34),"}"))</f>
        <v>#REF!</v>
      </c>
      <c r="N123" t="e">
        <f>IF(COUNTA(SpatialOffsets[])=0,"", IF(INDEX(SpatialOffsets[Spatial Offset Type],$A123)="","",
CONCATENATE("  - &amp;SpatialOffsetID",TEXT($A123,"0000"),
" {","SpatialOffsetTypeCV:  ",CHAR(34),INDEX(SpatialOffsets[Spatial Offset Type],$A123),CHAR(34),
", Offset1Value:  ",INDEX(SpatialOffsets[Offset 1 Value],$A123),
", Offset1UnitID:  ",CHAR(34),INDEX(SpatialOffsets[Offset 1 Unit],$A123),CHAR(34),
", Offset2Value:  ",INDEX(SpatialOffsets[Offset 2 Value],$A123),
", Offset2UnitID:  ",CHAR(34),INDEX(SpatialOffsets[Offset 2 Unit],$A123),CHAR(34),
", Offset3Value:  ",INDEX(SpatialOffsets[Offset 3 Value],$A123),
", Offset3UnitID:  ",CHAR(34),INDEX(SpatialOffsets[Offset 3 Unit],$A123),CHAR(34),,"}")))</f>
        <v>#REF!</v>
      </c>
      <c r="O123" t="e">
        <f>IF(COUNTA(RelatedFeatures[])=0,"", IF(INDEX(RelatedFeatures[First Sampling Feature Code],$A123)="","",
CONCATENATE("  - &amp;RelationID",TEXT($A123,"0000"),
" {","SamplingFeatureID:  *SamplingFeatureID",TEXT(MATCH(INDEX(RelatedFeatures[First Sampling Feature Code],$A123),SamplingFeatures[Feature Code],0),"0000"),
", RelationshipTypeCV:  ",CHAR(34),INDEX(RelatedFeatures[Relationship Type],$A123),CHAR(34),
", RelatedFeatureID: *SamplingFeatureID",TEXT(MATCH(INDEX(RelatedFeatures[Second Sampling Feature Code],$A123),SamplingFeatures[Feature Code],0),"0000"),
", SpatialOffsetID:  ",IF(INDEX(RelatedFeatures[Offset Number],$A123)="","",CONCATENATE("*SpatialOffsetID",TEXT(INDEX(RelatedFeatures[Offset Number],$A123),"0000"))),"}")))</f>
        <v>#REF!</v>
      </c>
      <c r="P123" t="e">
        <f>IF(INDEX(Methods[Method Type],$A123)="","",
CONCATENATE("  - &amp;MethodID",TEXT($A123,"0000"),
" {","MethodTypeCV:  ",CHAR(34),INDEX(Methods[Method Type],$A123),CHAR(34),
", MethodCode:  ",CHAR(34),INDEX(Methods[Method Code],$A123),CHAR(34),
", MethodName:  ",CHAR(34),INDEX(Methods[Method Name],$A123),CHAR(34),
", MethodDescription:  ",CHAR(34),INDEX(Methods[Method Description],$A123),CHAR(34),
", MethodLink:  ",CHAR(34),INDEX(Methods[Method Link],$A123),CHAR(34),
", OrganizationID: *OrganizationID",TEXT(MATCH(INDEX(Methods[Organization Name],$A123),Organizations[Organization Name],0),"0000"),"}"))</f>
        <v>#REF!</v>
      </c>
      <c r="Q123" t="e">
        <f>IF(INDEX(Variables[Variable Type],$A123)="","",
CONCATENATE("  - &amp;VariableID",TEXT($A123,"0000"),
" {","VariableTypeCV:  ",CHAR(34),INDEX(Variables[Variable Type],$A123),CHAR(34),
", VariableCode:  ",CHAR(34),INDEX(Variables[Variable Code],$A123),CHAR(34),
", VariableNameCV:  ",CHAR(34),INDEX(Variables[Variable Name],$A123),CHAR(34),
", VariableDefinition:  ",CHAR(34),INDEX(Variables[Variable Definition],$A123),CHAR(34),
", SpecciationCV:  ",CHAR(34),INDEX(Variables[Speciation],$A123),CHAR(34),
", NoDataValue:  ",CHAR(34),INDEX(Variables[No Data Value],$A123),CHAR(34),"}"))</f>
        <v>#REF!</v>
      </c>
    </row>
    <row r="124" spans="1:17" x14ac:dyDescent="0.25">
      <c r="A124">
        <v>121</v>
      </c>
      <c r="D124" t="e">
        <f>IF(INDEX(People[First Name],$A124)="","",
CONCATENATE("  - &amp;PersonID",TEXT($A124,"0000"),
" {","PersonFirstName:  ",CHAR(34),INDEX(People[First Name],$A124),CHAR(34),
", PersonMiddleName:  ",CHAR(34),INDEX(People[Middle Name],$A124),CHAR(34),
", PersonLastName:  ",CHAR(34),INDEX(People[Last Name],$A124),CHAR(34),"}"))</f>
        <v>#REF!</v>
      </c>
      <c r="E124" t="e">
        <f>IF(INDEX(Organizations[Organization Type '[CV']],$A124)="","",
CONCATENATE("  - &amp;OrganizationID",TEXT($A124,"0000"),
" {","OrganizationTypeCV:  ",CHAR(34),INDEX(Organizations[Organization Type '[CV']],$A124),CHAR(34),
", OrganizationCode:  ",CHAR(34),INDEX(Organizations[Organization Code],$A124),CHAR(34),
", OrganizationName:  ",CHAR(34),INDEX(Organizations[Organization Name],$A124),CHAR(34),
", OrganizationDescription:  ",CHAR(34),INDEX(Organizations[Organization Description],$A124),CHAR(34),
", OrganizationLink:  ",CHAR(34),INDEX(Organizations[Organization Link],$A124),CHAR(34),"}"))</f>
        <v>#REF!</v>
      </c>
      <c r="F124" t="e">
        <f>IF(INDEX(People[First Name],$A124)="","",
CONCATENATE("  - &amp;AffiliationID",TEXT($A124,"0000"),
" {PersonID: *PersonID",TEXT($A124,"0000"),
", OrganizationID: *OrganizationID",TEXT(MATCH(INDEX(People[Organization Name],$A124),Organizations[Organization Name],0),"0000"),
", IsPrimaryOrganizationContact: , AffiliationStartDate: , AffiliationEndDate: , PrimaryPhone: ",
", PrimaryEmail: ",CHAR(34),INDEX(People[Primary Email],$A124),CHAR(34),
", PrimaryAddress: ",CHAR(34),INDEX(People[Primary Address],$A124),CHAR(34),
", PersonLink: }"))</f>
        <v>#REF!</v>
      </c>
      <c r="H124" t="e">
        <f>IF(COUNTA(CitationInformation)=0,"",IF(INDEX(AuthorList[Author Name],$A124)="","",
CONCATENATE("  - &amp;AuthorListID",TEXT($A124,"0000"),
"  {CitationID: *CitationID0001",
", PersonID: *PersonID",TEXT(MATCH(INDEX(AuthorList[Author Name],$A124),People[Full Name],0),"0000"),
", AuthorOrder: ",INDEX(AuthorList[Author Number],$A124),"}")))</f>
        <v>#REF!</v>
      </c>
      <c r="K124" t="e">
        <f>IF(INDEX(SamplingFeatures[Feature Code],$A124)="","",
CONCATENATE("  - &amp;SamplingFeatureID",TEXT($A124,"0000"),
" {","SamplingFeatureUUID:  ",CHAR(34),INDEX(SamplingFeatures[Sampling Feature UUID],$A124),CHAR(34),
", SamplingFeatureTypeCV:  ",CHAR(34),INDEX(SamplingFeatures[Sampling Feature Type],$A124),CHAR(34),
", SamplingFeatureCode:  ",CHAR(34),INDEX(SamplingFeatures[Feature Code],$A124),CHAR(34),
", SamplingFeatureName:  ",CHAR(34),INDEX(SamplingFeatures[Feature Name],$A124),CHAR(34),
", SamplingFeatureDescription:  ",CHAR(34),INDEX(SamplingFeatures[Feature Description],$A124),CHAR(34),
", SamplingFeatureGeotypeCV:  ",CHAR(34),INDEX(SamplingFeatures[Feature Geo Type],$A124),CHAR(34),
", FeatureGeometry:  ",CHAR(34),INDEX(SamplingFeatures[Feature Geometry],$A124),CHAR(34),
", Elevation_m:  ",CHAR(34),INDEX(SamplingFeatures[Elevation_m],$A124),CHAR(34),
", ElevationDatumCV:  ",CHAR(34),ElevationDatum,CHAR(34),"}"))</f>
        <v>#REF!</v>
      </c>
      <c r="L124" t="e">
        <f>IF(INDEX(SamplingFeatures[Sampling Feature Type],$A124)&lt;&gt;"Site","",
CONCATENATE("  - &amp;SiteID",TEXT(SUMPRODUCT(--($L$3:$L123&lt;&gt;"")),"0000"),
" {","SamplingFeatureID:  *SamplingFeatureID",TEXT($A124,"0000"),
", SiteTypeCV:  ",CHAR(34),INDEX(Sites[Site Type],$A124),CHAR(34),
", Latitude:  ",INDEX(Sites[Latitude],$A124),
", Longitude:  ",INDEX(Sites[Longitude],$A124),
", SRSName:  ",CHAR(34),LatLonDatum,CHAR(34),"}"))</f>
        <v>#REF!</v>
      </c>
      <c r="M124" t="e">
        <f>IF(INDEX(SamplingFeatures[Sampling Feature Type],$A124)&lt;&gt;"Specimen","",
CONCATENATE("  - &amp;SpecimenID",TEXT(SUMPRODUCT(--($M$3:$M123&lt;&gt;"")),"0000"),
" {","SamplingFeatureID:  *SamplingFeatureID",TEXT($A124,"0000"),
", SpecimenTypeCV:  ",CHAR(34),INDEX(Specimens[Specimen Type],$A124),CHAR(34),
", SpecimenMediumCV:  ",INDEX(Specimens[Specimen Medium],$A124),
", IsFieldSpecimen:  ",CHAR(34),INDEX(Specimens[Is Field Specimen?],$A124),CHAR(34),"}"))</f>
        <v>#REF!</v>
      </c>
      <c r="N124" t="e">
        <f>IF(COUNTA(SpatialOffsets[])=0,"", IF(INDEX(SpatialOffsets[Spatial Offset Type],$A124)="","",
CONCATENATE("  - &amp;SpatialOffsetID",TEXT($A124,"0000"),
" {","SpatialOffsetTypeCV:  ",CHAR(34),INDEX(SpatialOffsets[Spatial Offset Type],$A124),CHAR(34),
", Offset1Value:  ",INDEX(SpatialOffsets[Offset 1 Value],$A124),
", Offset1UnitID:  ",CHAR(34),INDEX(SpatialOffsets[Offset 1 Unit],$A124),CHAR(34),
", Offset2Value:  ",INDEX(SpatialOffsets[Offset 2 Value],$A124),
", Offset2UnitID:  ",CHAR(34),INDEX(SpatialOffsets[Offset 2 Unit],$A124),CHAR(34),
", Offset3Value:  ",INDEX(SpatialOffsets[Offset 3 Value],$A124),
", Offset3UnitID:  ",CHAR(34),INDEX(SpatialOffsets[Offset 3 Unit],$A124),CHAR(34),,"}")))</f>
        <v>#REF!</v>
      </c>
      <c r="O124" t="e">
        <f>IF(COUNTA(RelatedFeatures[])=0,"", IF(INDEX(RelatedFeatures[First Sampling Feature Code],$A124)="","",
CONCATENATE("  - &amp;RelationID",TEXT($A124,"0000"),
" {","SamplingFeatureID:  *SamplingFeatureID",TEXT(MATCH(INDEX(RelatedFeatures[First Sampling Feature Code],$A124),SamplingFeatures[Feature Code],0),"0000"),
", RelationshipTypeCV:  ",CHAR(34),INDEX(RelatedFeatures[Relationship Type],$A124),CHAR(34),
", RelatedFeatureID: *SamplingFeatureID",TEXT(MATCH(INDEX(RelatedFeatures[Second Sampling Feature Code],$A124),SamplingFeatures[Feature Code],0),"0000"),
", SpatialOffsetID:  ",IF(INDEX(RelatedFeatures[Offset Number],$A124)="","",CONCATENATE("*SpatialOffsetID",TEXT(INDEX(RelatedFeatures[Offset Number],$A124),"0000"))),"}")))</f>
        <v>#REF!</v>
      </c>
      <c r="P124" t="e">
        <f>IF(INDEX(Methods[Method Type],$A124)="","",
CONCATENATE("  - &amp;MethodID",TEXT($A124,"0000"),
" {","MethodTypeCV:  ",CHAR(34),INDEX(Methods[Method Type],$A124),CHAR(34),
", MethodCode:  ",CHAR(34),INDEX(Methods[Method Code],$A124),CHAR(34),
", MethodName:  ",CHAR(34),INDEX(Methods[Method Name],$A124),CHAR(34),
", MethodDescription:  ",CHAR(34),INDEX(Methods[Method Description],$A124),CHAR(34),
", MethodLink:  ",CHAR(34),INDEX(Methods[Method Link],$A124),CHAR(34),
", OrganizationID: *OrganizationID",TEXT(MATCH(INDEX(Methods[Organization Name],$A124),Organizations[Organization Name],0),"0000"),"}"))</f>
        <v>#REF!</v>
      </c>
      <c r="Q124" t="e">
        <f>IF(INDEX(Variables[Variable Type],$A124)="","",
CONCATENATE("  - &amp;VariableID",TEXT($A124,"0000"),
" {","VariableTypeCV:  ",CHAR(34),INDEX(Variables[Variable Type],$A124),CHAR(34),
", VariableCode:  ",CHAR(34),INDEX(Variables[Variable Code],$A124),CHAR(34),
", VariableNameCV:  ",CHAR(34),INDEX(Variables[Variable Name],$A124),CHAR(34),
", VariableDefinition:  ",CHAR(34),INDEX(Variables[Variable Definition],$A124),CHAR(34),
", SpecciationCV:  ",CHAR(34),INDEX(Variables[Speciation],$A124),CHAR(34),
", NoDataValue:  ",CHAR(34),INDEX(Variables[No Data Value],$A124),CHAR(34),"}"))</f>
        <v>#REF!</v>
      </c>
    </row>
    <row r="125" spans="1:17" x14ac:dyDescent="0.25">
      <c r="A125">
        <v>122</v>
      </c>
      <c r="D125" t="e">
        <f>IF(INDEX(People[First Name],$A125)="","",
CONCATENATE("  - &amp;PersonID",TEXT($A125,"0000"),
" {","PersonFirstName:  ",CHAR(34),INDEX(People[First Name],$A125),CHAR(34),
", PersonMiddleName:  ",CHAR(34),INDEX(People[Middle Name],$A125),CHAR(34),
", PersonLastName:  ",CHAR(34),INDEX(People[Last Name],$A125),CHAR(34),"}"))</f>
        <v>#REF!</v>
      </c>
      <c r="E125" t="e">
        <f>IF(INDEX(Organizations[Organization Type '[CV']],$A125)="","",
CONCATENATE("  - &amp;OrganizationID",TEXT($A125,"0000"),
" {","OrganizationTypeCV:  ",CHAR(34),INDEX(Organizations[Organization Type '[CV']],$A125),CHAR(34),
", OrganizationCode:  ",CHAR(34),INDEX(Organizations[Organization Code],$A125),CHAR(34),
", OrganizationName:  ",CHAR(34),INDEX(Organizations[Organization Name],$A125),CHAR(34),
", OrganizationDescription:  ",CHAR(34),INDEX(Organizations[Organization Description],$A125),CHAR(34),
", OrganizationLink:  ",CHAR(34),INDEX(Organizations[Organization Link],$A125),CHAR(34),"}"))</f>
        <v>#REF!</v>
      </c>
      <c r="F125" t="e">
        <f>IF(INDEX(People[First Name],$A125)="","",
CONCATENATE("  - &amp;AffiliationID",TEXT($A125,"0000"),
" {PersonID: *PersonID",TEXT($A125,"0000"),
", OrganizationID: *OrganizationID",TEXT(MATCH(INDEX(People[Organization Name],$A125),Organizations[Organization Name],0),"0000"),
", IsPrimaryOrganizationContact: , AffiliationStartDate: , AffiliationEndDate: , PrimaryPhone: ",
", PrimaryEmail: ",CHAR(34),INDEX(People[Primary Email],$A125),CHAR(34),
", PrimaryAddress: ",CHAR(34),INDEX(People[Primary Address],$A125),CHAR(34),
", PersonLink: }"))</f>
        <v>#REF!</v>
      </c>
      <c r="H125" t="e">
        <f>IF(COUNTA(CitationInformation)=0,"",IF(INDEX(AuthorList[Author Name],$A125)="","",
CONCATENATE("  - &amp;AuthorListID",TEXT($A125,"0000"),
"  {CitationID: *CitationID0001",
", PersonID: *PersonID",TEXT(MATCH(INDEX(AuthorList[Author Name],$A125),People[Full Name],0),"0000"),
", AuthorOrder: ",INDEX(AuthorList[Author Number],$A125),"}")))</f>
        <v>#REF!</v>
      </c>
      <c r="K125" t="e">
        <f>IF(INDEX(SamplingFeatures[Feature Code],$A125)="","",
CONCATENATE("  - &amp;SamplingFeatureID",TEXT($A125,"0000"),
" {","SamplingFeatureUUID:  ",CHAR(34),INDEX(SamplingFeatures[Sampling Feature UUID],$A125),CHAR(34),
", SamplingFeatureTypeCV:  ",CHAR(34),INDEX(SamplingFeatures[Sampling Feature Type],$A125),CHAR(34),
", SamplingFeatureCode:  ",CHAR(34),INDEX(SamplingFeatures[Feature Code],$A125),CHAR(34),
", SamplingFeatureName:  ",CHAR(34),INDEX(SamplingFeatures[Feature Name],$A125),CHAR(34),
", SamplingFeatureDescription:  ",CHAR(34),INDEX(SamplingFeatures[Feature Description],$A125),CHAR(34),
", SamplingFeatureGeotypeCV:  ",CHAR(34),INDEX(SamplingFeatures[Feature Geo Type],$A125),CHAR(34),
", FeatureGeometry:  ",CHAR(34),INDEX(SamplingFeatures[Feature Geometry],$A125),CHAR(34),
", Elevation_m:  ",CHAR(34),INDEX(SamplingFeatures[Elevation_m],$A125),CHAR(34),
", ElevationDatumCV:  ",CHAR(34),ElevationDatum,CHAR(34),"}"))</f>
        <v>#REF!</v>
      </c>
      <c r="L125" t="e">
        <f>IF(INDEX(SamplingFeatures[Sampling Feature Type],$A125)&lt;&gt;"Site","",
CONCATENATE("  - &amp;SiteID",TEXT(SUMPRODUCT(--($L$3:$L124&lt;&gt;"")),"0000"),
" {","SamplingFeatureID:  *SamplingFeatureID",TEXT($A125,"0000"),
", SiteTypeCV:  ",CHAR(34),INDEX(Sites[Site Type],$A125),CHAR(34),
", Latitude:  ",INDEX(Sites[Latitude],$A125),
", Longitude:  ",INDEX(Sites[Longitude],$A125),
", SRSName:  ",CHAR(34),LatLonDatum,CHAR(34),"}"))</f>
        <v>#REF!</v>
      </c>
      <c r="M125" t="e">
        <f>IF(INDEX(SamplingFeatures[Sampling Feature Type],$A125)&lt;&gt;"Specimen","",
CONCATENATE("  - &amp;SpecimenID",TEXT(SUMPRODUCT(--($M$3:$M124&lt;&gt;"")),"0000"),
" {","SamplingFeatureID:  *SamplingFeatureID",TEXT($A125,"0000"),
", SpecimenTypeCV:  ",CHAR(34),INDEX(Specimens[Specimen Type],$A125),CHAR(34),
", SpecimenMediumCV:  ",INDEX(Specimens[Specimen Medium],$A125),
", IsFieldSpecimen:  ",CHAR(34),INDEX(Specimens[Is Field Specimen?],$A125),CHAR(34),"}"))</f>
        <v>#REF!</v>
      </c>
      <c r="N125" t="e">
        <f>IF(COUNTA(SpatialOffsets[])=0,"", IF(INDEX(SpatialOffsets[Spatial Offset Type],$A125)="","",
CONCATENATE("  - &amp;SpatialOffsetID",TEXT($A125,"0000"),
" {","SpatialOffsetTypeCV:  ",CHAR(34),INDEX(SpatialOffsets[Spatial Offset Type],$A125),CHAR(34),
", Offset1Value:  ",INDEX(SpatialOffsets[Offset 1 Value],$A125),
", Offset1UnitID:  ",CHAR(34),INDEX(SpatialOffsets[Offset 1 Unit],$A125),CHAR(34),
", Offset2Value:  ",INDEX(SpatialOffsets[Offset 2 Value],$A125),
", Offset2UnitID:  ",CHAR(34),INDEX(SpatialOffsets[Offset 2 Unit],$A125),CHAR(34),
", Offset3Value:  ",INDEX(SpatialOffsets[Offset 3 Value],$A125),
", Offset3UnitID:  ",CHAR(34),INDEX(SpatialOffsets[Offset 3 Unit],$A125),CHAR(34),,"}")))</f>
        <v>#REF!</v>
      </c>
      <c r="O125" t="e">
        <f>IF(COUNTA(RelatedFeatures[])=0,"", IF(INDEX(RelatedFeatures[First Sampling Feature Code],$A125)="","",
CONCATENATE("  - &amp;RelationID",TEXT($A125,"0000"),
" {","SamplingFeatureID:  *SamplingFeatureID",TEXT(MATCH(INDEX(RelatedFeatures[First Sampling Feature Code],$A125),SamplingFeatures[Feature Code],0),"0000"),
", RelationshipTypeCV:  ",CHAR(34),INDEX(RelatedFeatures[Relationship Type],$A125),CHAR(34),
", RelatedFeatureID: *SamplingFeatureID",TEXT(MATCH(INDEX(RelatedFeatures[Second Sampling Feature Code],$A125),SamplingFeatures[Feature Code],0),"0000"),
", SpatialOffsetID:  ",IF(INDEX(RelatedFeatures[Offset Number],$A125)="","",CONCATENATE("*SpatialOffsetID",TEXT(INDEX(RelatedFeatures[Offset Number],$A125),"0000"))),"}")))</f>
        <v>#REF!</v>
      </c>
      <c r="P125" t="e">
        <f>IF(INDEX(Methods[Method Type],$A125)="","",
CONCATENATE("  - &amp;MethodID",TEXT($A125,"0000"),
" {","MethodTypeCV:  ",CHAR(34),INDEX(Methods[Method Type],$A125),CHAR(34),
", MethodCode:  ",CHAR(34),INDEX(Methods[Method Code],$A125),CHAR(34),
", MethodName:  ",CHAR(34),INDEX(Methods[Method Name],$A125),CHAR(34),
", MethodDescription:  ",CHAR(34),INDEX(Methods[Method Description],$A125),CHAR(34),
", MethodLink:  ",CHAR(34),INDEX(Methods[Method Link],$A125),CHAR(34),
", OrganizationID: *OrganizationID",TEXT(MATCH(INDEX(Methods[Organization Name],$A125),Organizations[Organization Name],0),"0000"),"}"))</f>
        <v>#REF!</v>
      </c>
      <c r="Q125" t="e">
        <f>IF(INDEX(Variables[Variable Type],$A125)="","",
CONCATENATE("  - &amp;VariableID",TEXT($A125,"0000"),
" {","VariableTypeCV:  ",CHAR(34),INDEX(Variables[Variable Type],$A125),CHAR(34),
", VariableCode:  ",CHAR(34),INDEX(Variables[Variable Code],$A125),CHAR(34),
", VariableNameCV:  ",CHAR(34),INDEX(Variables[Variable Name],$A125),CHAR(34),
", VariableDefinition:  ",CHAR(34),INDEX(Variables[Variable Definition],$A125),CHAR(34),
", SpecciationCV:  ",CHAR(34),INDEX(Variables[Speciation],$A125),CHAR(34),
", NoDataValue:  ",CHAR(34),INDEX(Variables[No Data Value],$A125),CHAR(34),"}"))</f>
        <v>#REF!</v>
      </c>
    </row>
    <row r="126" spans="1:17" x14ac:dyDescent="0.25">
      <c r="A126">
        <v>123</v>
      </c>
      <c r="D126" t="e">
        <f>IF(INDEX(People[First Name],$A126)="","",
CONCATENATE("  - &amp;PersonID",TEXT($A126,"0000"),
" {","PersonFirstName:  ",CHAR(34),INDEX(People[First Name],$A126),CHAR(34),
", PersonMiddleName:  ",CHAR(34),INDEX(People[Middle Name],$A126),CHAR(34),
", PersonLastName:  ",CHAR(34),INDEX(People[Last Name],$A126),CHAR(34),"}"))</f>
        <v>#REF!</v>
      </c>
      <c r="E126" t="e">
        <f>IF(INDEX(Organizations[Organization Type '[CV']],$A126)="","",
CONCATENATE("  - &amp;OrganizationID",TEXT($A126,"0000"),
" {","OrganizationTypeCV:  ",CHAR(34),INDEX(Organizations[Organization Type '[CV']],$A126),CHAR(34),
", OrganizationCode:  ",CHAR(34),INDEX(Organizations[Organization Code],$A126),CHAR(34),
", OrganizationName:  ",CHAR(34),INDEX(Organizations[Organization Name],$A126),CHAR(34),
", OrganizationDescription:  ",CHAR(34),INDEX(Organizations[Organization Description],$A126),CHAR(34),
", OrganizationLink:  ",CHAR(34),INDEX(Organizations[Organization Link],$A126),CHAR(34),"}"))</f>
        <v>#REF!</v>
      </c>
      <c r="F126" t="e">
        <f>IF(INDEX(People[First Name],$A126)="","",
CONCATENATE("  - &amp;AffiliationID",TEXT($A126,"0000"),
" {PersonID: *PersonID",TEXT($A126,"0000"),
", OrganizationID: *OrganizationID",TEXT(MATCH(INDEX(People[Organization Name],$A126),Organizations[Organization Name],0),"0000"),
", IsPrimaryOrganizationContact: , AffiliationStartDate: , AffiliationEndDate: , PrimaryPhone: ",
", PrimaryEmail: ",CHAR(34),INDEX(People[Primary Email],$A126),CHAR(34),
", PrimaryAddress: ",CHAR(34),INDEX(People[Primary Address],$A126),CHAR(34),
", PersonLink: }"))</f>
        <v>#REF!</v>
      </c>
      <c r="H126" t="e">
        <f>IF(COUNTA(CitationInformation)=0,"",IF(INDEX(AuthorList[Author Name],$A126)="","",
CONCATENATE("  - &amp;AuthorListID",TEXT($A126,"0000"),
"  {CitationID: *CitationID0001",
", PersonID: *PersonID",TEXT(MATCH(INDEX(AuthorList[Author Name],$A126),People[Full Name],0),"0000"),
", AuthorOrder: ",INDEX(AuthorList[Author Number],$A126),"}")))</f>
        <v>#REF!</v>
      </c>
      <c r="K126" t="e">
        <f>IF(INDEX(SamplingFeatures[Feature Code],$A126)="","",
CONCATENATE("  - &amp;SamplingFeatureID",TEXT($A126,"0000"),
" {","SamplingFeatureUUID:  ",CHAR(34),INDEX(SamplingFeatures[Sampling Feature UUID],$A126),CHAR(34),
", SamplingFeatureTypeCV:  ",CHAR(34),INDEX(SamplingFeatures[Sampling Feature Type],$A126),CHAR(34),
", SamplingFeatureCode:  ",CHAR(34),INDEX(SamplingFeatures[Feature Code],$A126),CHAR(34),
", SamplingFeatureName:  ",CHAR(34),INDEX(SamplingFeatures[Feature Name],$A126),CHAR(34),
", SamplingFeatureDescription:  ",CHAR(34),INDEX(SamplingFeatures[Feature Description],$A126),CHAR(34),
", SamplingFeatureGeotypeCV:  ",CHAR(34),INDEX(SamplingFeatures[Feature Geo Type],$A126),CHAR(34),
", FeatureGeometry:  ",CHAR(34),INDEX(SamplingFeatures[Feature Geometry],$A126),CHAR(34),
", Elevation_m:  ",CHAR(34),INDEX(SamplingFeatures[Elevation_m],$A126),CHAR(34),
", ElevationDatumCV:  ",CHAR(34),ElevationDatum,CHAR(34),"}"))</f>
        <v>#REF!</v>
      </c>
      <c r="L126" t="e">
        <f>IF(INDEX(SamplingFeatures[Sampling Feature Type],$A126)&lt;&gt;"Site","",
CONCATENATE("  - &amp;SiteID",TEXT(SUMPRODUCT(--($L$3:$L125&lt;&gt;"")),"0000"),
" {","SamplingFeatureID:  *SamplingFeatureID",TEXT($A126,"0000"),
", SiteTypeCV:  ",CHAR(34),INDEX(Sites[Site Type],$A126),CHAR(34),
", Latitude:  ",INDEX(Sites[Latitude],$A126),
", Longitude:  ",INDEX(Sites[Longitude],$A126),
", SRSName:  ",CHAR(34),LatLonDatum,CHAR(34),"}"))</f>
        <v>#REF!</v>
      </c>
      <c r="M126" t="e">
        <f>IF(INDEX(SamplingFeatures[Sampling Feature Type],$A126)&lt;&gt;"Specimen","",
CONCATENATE("  - &amp;SpecimenID",TEXT(SUMPRODUCT(--($M$3:$M125&lt;&gt;"")),"0000"),
" {","SamplingFeatureID:  *SamplingFeatureID",TEXT($A126,"0000"),
", SpecimenTypeCV:  ",CHAR(34),INDEX(Specimens[Specimen Type],$A126),CHAR(34),
", SpecimenMediumCV:  ",INDEX(Specimens[Specimen Medium],$A126),
", IsFieldSpecimen:  ",CHAR(34),INDEX(Specimens[Is Field Specimen?],$A126),CHAR(34),"}"))</f>
        <v>#REF!</v>
      </c>
      <c r="N126" t="e">
        <f>IF(COUNTA(SpatialOffsets[])=0,"", IF(INDEX(SpatialOffsets[Spatial Offset Type],$A126)="","",
CONCATENATE("  - &amp;SpatialOffsetID",TEXT($A126,"0000"),
" {","SpatialOffsetTypeCV:  ",CHAR(34),INDEX(SpatialOffsets[Spatial Offset Type],$A126),CHAR(34),
", Offset1Value:  ",INDEX(SpatialOffsets[Offset 1 Value],$A126),
", Offset1UnitID:  ",CHAR(34),INDEX(SpatialOffsets[Offset 1 Unit],$A126),CHAR(34),
", Offset2Value:  ",INDEX(SpatialOffsets[Offset 2 Value],$A126),
", Offset2UnitID:  ",CHAR(34),INDEX(SpatialOffsets[Offset 2 Unit],$A126),CHAR(34),
", Offset3Value:  ",INDEX(SpatialOffsets[Offset 3 Value],$A126),
", Offset3UnitID:  ",CHAR(34),INDEX(SpatialOffsets[Offset 3 Unit],$A126),CHAR(34),,"}")))</f>
        <v>#REF!</v>
      </c>
      <c r="O126" t="e">
        <f>IF(COUNTA(RelatedFeatures[])=0,"", IF(INDEX(RelatedFeatures[First Sampling Feature Code],$A126)="","",
CONCATENATE("  - &amp;RelationID",TEXT($A126,"0000"),
" {","SamplingFeatureID:  *SamplingFeatureID",TEXT(MATCH(INDEX(RelatedFeatures[First Sampling Feature Code],$A126),SamplingFeatures[Feature Code],0),"0000"),
", RelationshipTypeCV:  ",CHAR(34),INDEX(RelatedFeatures[Relationship Type],$A126),CHAR(34),
", RelatedFeatureID: *SamplingFeatureID",TEXT(MATCH(INDEX(RelatedFeatures[Second Sampling Feature Code],$A126),SamplingFeatures[Feature Code],0),"0000"),
", SpatialOffsetID:  ",IF(INDEX(RelatedFeatures[Offset Number],$A126)="","",CONCATENATE("*SpatialOffsetID",TEXT(INDEX(RelatedFeatures[Offset Number],$A126),"0000"))),"}")))</f>
        <v>#REF!</v>
      </c>
      <c r="P126" t="e">
        <f>IF(INDEX(Methods[Method Type],$A126)="","",
CONCATENATE("  - &amp;MethodID",TEXT($A126,"0000"),
" {","MethodTypeCV:  ",CHAR(34),INDEX(Methods[Method Type],$A126),CHAR(34),
", MethodCode:  ",CHAR(34),INDEX(Methods[Method Code],$A126),CHAR(34),
", MethodName:  ",CHAR(34),INDEX(Methods[Method Name],$A126),CHAR(34),
", MethodDescription:  ",CHAR(34),INDEX(Methods[Method Description],$A126),CHAR(34),
", MethodLink:  ",CHAR(34),INDEX(Methods[Method Link],$A126),CHAR(34),
", OrganizationID: *OrganizationID",TEXT(MATCH(INDEX(Methods[Organization Name],$A126),Organizations[Organization Name],0),"0000"),"}"))</f>
        <v>#REF!</v>
      </c>
      <c r="Q126" t="e">
        <f>IF(INDEX(Variables[Variable Type],$A126)="","",
CONCATENATE("  - &amp;VariableID",TEXT($A126,"0000"),
" {","VariableTypeCV:  ",CHAR(34),INDEX(Variables[Variable Type],$A126),CHAR(34),
", VariableCode:  ",CHAR(34),INDEX(Variables[Variable Code],$A126),CHAR(34),
", VariableNameCV:  ",CHAR(34),INDEX(Variables[Variable Name],$A126),CHAR(34),
", VariableDefinition:  ",CHAR(34),INDEX(Variables[Variable Definition],$A126),CHAR(34),
", SpecciationCV:  ",CHAR(34),INDEX(Variables[Speciation],$A126),CHAR(34),
", NoDataValue:  ",CHAR(34),INDEX(Variables[No Data Value],$A126),CHAR(34),"}"))</f>
        <v>#REF!</v>
      </c>
    </row>
    <row r="127" spans="1:17" x14ac:dyDescent="0.25">
      <c r="A127">
        <v>124</v>
      </c>
      <c r="D127" t="e">
        <f>IF(INDEX(People[First Name],$A127)="","",
CONCATENATE("  - &amp;PersonID",TEXT($A127,"0000"),
" {","PersonFirstName:  ",CHAR(34),INDEX(People[First Name],$A127),CHAR(34),
", PersonMiddleName:  ",CHAR(34),INDEX(People[Middle Name],$A127),CHAR(34),
", PersonLastName:  ",CHAR(34),INDEX(People[Last Name],$A127),CHAR(34),"}"))</f>
        <v>#REF!</v>
      </c>
      <c r="E127" t="e">
        <f>IF(INDEX(Organizations[Organization Type '[CV']],$A127)="","",
CONCATENATE("  - &amp;OrganizationID",TEXT($A127,"0000"),
" {","OrganizationTypeCV:  ",CHAR(34),INDEX(Organizations[Organization Type '[CV']],$A127),CHAR(34),
", OrganizationCode:  ",CHAR(34),INDEX(Organizations[Organization Code],$A127),CHAR(34),
", OrganizationName:  ",CHAR(34),INDEX(Organizations[Organization Name],$A127),CHAR(34),
", OrganizationDescription:  ",CHAR(34),INDEX(Organizations[Organization Description],$A127),CHAR(34),
", OrganizationLink:  ",CHAR(34),INDEX(Organizations[Organization Link],$A127),CHAR(34),"}"))</f>
        <v>#REF!</v>
      </c>
      <c r="F127" t="e">
        <f>IF(INDEX(People[First Name],$A127)="","",
CONCATENATE("  - &amp;AffiliationID",TEXT($A127,"0000"),
" {PersonID: *PersonID",TEXT($A127,"0000"),
", OrganizationID: *OrganizationID",TEXT(MATCH(INDEX(People[Organization Name],$A127),Organizations[Organization Name],0),"0000"),
", IsPrimaryOrganizationContact: , AffiliationStartDate: , AffiliationEndDate: , PrimaryPhone: ",
", PrimaryEmail: ",CHAR(34),INDEX(People[Primary Email],$A127),CHAR(34),
", PrimaryAddress: ",CHAR(34),INDEX(People[Primary Address],$A127),CHAR(34),
", PersonLink: }"))</f>
        <v>#REF!</v>
      </c>
      <c r="H127" t="e">
        <f>IF(COUNTA(CitationInformation)=0,"",IF(INDEX(AuthorList[Author Name],$A127)="","",
CONCATENATE("  - &amp;AuthorListID",TEXT($A127,"0000"),
"  {CitationID: *CitationID0001",
", PersonID: *PersonID",TEXT(MATCH(INDEX(AuthorList[Author Name],$A127),People[Full Name],0),"0000"),
", AuthorOrder: ",INDEX(AuthorList[Author Number],$A127),"}")))</f>
        <v>#REF!</v>
      </c>
      <c r="K127" t="e">
        <f>IF(INDEX(SamplingFeatures[Feature Code],$A127)="","",
CONCATENATE("  - &amp;SamplingFeatureID",TEXT($A127,"0000"),
" {","SamplingFeatureUUID:  ",CHAR(34),INDEX(SamplingFeatures[Sampling Feature UUID],$A127),CHAR(34),
", SamplingFeatureTypeCV:  ",CHAR(34),INDEX(SamplingFeatures[Sampling Feature Type],$A127),CHAR(34),
", SamplingFeatureCode:  ",CHAR(34),INDEX(SamplingFeatures[Feature Code],$A127),CHAR(34),
", SamplingFeatureName:  ",CHAR(34),INDEX(SamplingFeatures[Feature Name],$A127),CHAR(34),
", SamplingFeatureDescription:  ",CHAR(34),INDEX(SamplingFeatures[Feature Description],$A127),CHAR(34),
", SamplingFeatureGeotypeCV:  ",CHAR(34),INDEX(SamplingFeatures[Feature Geo Type],$A127),CHAR(34),
", FeatureGeometry:  ",CHAR(34),INDEX(SamplingFeatures[Feature Geometry],$A127),CHAR(34),
", Elevation_m:  ",CHAR(34),INDEX(SamplingFeatures[Elevation_m],$A127),CHAR(34),
", ElevationDatumCV:  ",CHAR(34),ElevationDatum,CHAR(34),"}"))</f>
        <v>#REF!</v>
      </c>
      <c r="L127" t="e">
        <f>IF(INDEX(SamplingFeatures[Sampling Feature Type],$A127)&lt;&gt;"Site","",
CONCATENATE("  - &amp;SiteID",TEXT(SUMPRODUCT(--($L$3:$L126&lt;&gt;"")),"0000"),
" {","SamplingFeatureID:  *SamplingFeatureID",TEXT($A127,"0000"),
", SiteTypeCV:  ",CHAR(34),INDEX(Sites[Site Type],$A127),CHAR(34),
", Latitude:  ",INDEX(Sites[Latitude],$A127),
", Longitude:  ",INDEX(Sites[Longitude],$A127),
", SRSName:  ",CHAR(34),LatLonDatum,CHAR(34),"}"))</f>
        <v>#REF!</v>
      </c>
      <c r="M127" t="e">
        <f>IF(INDEX(SamplingFeatures[Sampling Feature Type],$A127)&lt;&gt;"Specimen","",
CONCATENATE("  - &amp;SpecimenID",TEXT(SUMPRODUCT(--($M$3:$M126&lt;&gt;"")),"0000"),
" {","SamplingFeatureID:  *SamplingFeatureID",TEXT($A127,"0000"),
", SpecimenTypeCV:  ",CHAR(34),INDEX(Specimens[Specimen Type],$A127),CHAR(34),
", SpecimenMediumCV:  ",INDEX(Specimens[Specimen Medium],$A127),
", IsFieldSpecimen:  ",CHAR(34),INDEX(Specimens[Is Field Specimen?],$A127),CHAR(34),"}"))</f>
        <v>#REF!</v>
      </c>
      <c r="N127" t="e">
        <f>IF(COUNTA(SpatialOffsets[])=0,"", IF(INDEX(SpatialOffsets[Spatial Offset Type],$A127)="","",
CONCATENATE("  - &amp;SpatialOffsetID",TEXT($A127,"0000"),
" {","SpatialOffsetTypeCV:  ",CHAR(34),INDEX(SpatialOffsets[Spatial Offset Type],$A127),CHAR(34),
", Offset1Value:  ",INDEX(SpatialOffsets[Offset 1 Value],$A127),
", Offset1UnitID:  ",CHAR(34),INDEX(SpatialOffsets[Offset 1 Unit],$A127),CHAR(34),
", Offset2Value:  ",INDEX(SpatialOffsets[Offset 2 Value],$A127),
", Offset2UnitID:  ",CHAR(34),INDEX(SpatialOffsets[Offset 2 Unit],$A127),CHAR(34),
", Offset3Value:  ",INDEX(SpatialOffsets[Offset 3 Value],$A127),
", Offset3UnitID:  ",CHAR(34),INDEX(SpatialOffsets[Offset 3 Unit],$A127),CHAR(34),,"}")))</f>
        <v>#REF!</v>
      </c>
      <c r="O127" t="e">
        <f>IF(COUNTA(RelatedFeatures[])=0,"", IF(INDEX(RelatedFeatures[First Sampling Feature Code],$A127)="","",
CONCATENATE("  - &amp;RelationID",TEXT($A127,"0000"),
" {","SamplingFeatureID:  *SamplingFeatureID",TEXT(MATCH(INDEX(RelatedFeatures[First Sampling Feature Code],$A127),SamplingFeatures[Feature Code],0),"0000"),
", RelationshipTypeCV:  ",CHAR(34),INDEX(RelatedFeatures[Relationship Type],$A127),CHAR(34),
", RelatedFeatureID: *SamplingFeatureID",TEXT(MATCH(INDEX(RelatedFeatures[Second Sampling Feature Code],$A127),SamplingFeatures[Feature Code],0),"0000"),
", SpatialOffsetID:  ",IF(INDEX(RelatedFeatures[Offset Number],$A127)="","",CONCATENATE("*SpatialOffsetID",TEXT(INDEX(RelatedFeatures[Offset Number],$A127),"0000"))),"}")))</f>
        <v>#REF!</v>
      </c>
      <c r="P127" t="e">
        <f>IF(INDEX(Methods[Method Type],$A127)="","",
CONCATENATE("  - &amp;MethodID",TEXT($A127,"0000"),
" {","MethodTypeCV:  ",CHAR(34),INDEX(Methods[Method Type],$A127),CHAR(34),
", MethodCode:  ",CHAR(34),INDEX(Methods[Method Code],$A127),CHAR(34),
", MethodName:  ",CHAR(34),INDEX(Methods[Method Name],$A127),CHAR(34),
", MethodDescription:  ",CHAR(34),INDEX(Methods[Method Description],$A127),CHAR(34),
", MethodLink:  ",CHAR(34),INDEX(Methods[Method Link],$A127),CHAR(34),
", OrganizationID: *OrganizationID",TEXT(MATCH(INDEX(Methods[Organization Name],$A127),Organizations[Organization Name],0),"0000"),"}"))</f>
        <v>#REF!</v>
      </c>
      <c r="Q127" t="e">
        <f>IF(INDEX(Variables[Variable Type],$A127)="","",
CONCATENATE("  - &amp;VariableID",TEXT($A127,"0000"),
" {","VariableTypeCV:  ",CHAR(34),INDEX(Variables[Variable Type],$A127),CHAR(34),
", VariableCode:  ",CHAR(34),INDEX(Variables[Variable Code],$A127),CHAR(34),
", VariableNameCV:  ",CHAR(34),INDEX(Variables[Variable Name],$A127),CHAR(34),
", VariableDefinition:  ",CHAR(34),INDEX(Variables[Variable Definition],$A127),CHAR(34),
", SpecciationCV:  ",CHAR(34),INDEX(Variables[Speciation],$A127),CHAR(34),
", NoDataValue:  ",CHAR(34),INDEX(Variables[No Data Value],$A127),CHAR(34),"}"))</f>
        <v>#REF!</v>
      </c>
    </row>
    <row r="128" spans="1:17" x14ac:dyDescent="0.25">
      <c r="A128">
        <v>125</v>
      </c>
      <c r="D128" t="e">
        <f>IF(INDEX(People[First Name],$A128)="","",
CONCATENATE("  - &amp;PersonID",TEXT($A128,"0000"),
" {","PersonFirstName:  ",CHAR(34),INDEX(People[First Name],$A128),CHAR(34),
", PersonMiddleName:  ",CHAR(34),INDEX(People[Middle Name],$A128),CHAR(34),
", PersonLastName:  ",CHAR(34),INDEX(People[Last Name],$A128),CHAR(34),"}"))</f>
        <v>#REF!</v>
      </c>
      <c r="E128" t="e">
        <f>IF(INDEX(Organizations[Organization Type '[CV']],$A128)="","",
CONCATENATE("  - &amp;OrganizationID",TEXT($A128,"0000"),
" {","OrganizationTypeCV:  ",CHAR(34),INDEX(Organizations[Organization Type '[CV']],$A128),CHAR(34),
", OrganizationCode:  ",CHAR(34),INDEX(Organizations[Organization Code],$A128),CHAR(34),
", OrganizationName:  ",CHAR(34),INDEX(Organizations[Organization Name],$A128),CHAR(34),
", OrganizationDescription:  ",CHAR(34),INDEX(Organizations[Organization Description],$A128),CHAR(34),
", OrganizationLink:  ",CHAR(34),INDEX(Organizations[Organization Link],$A128),CHAR(34),"}"))</f>
        <v>#REF!</v>
      </c>
      <c r="F128" t="e">
        <f>IF(INDEX(People[First Name],$A128)="","",
CONCATENATE("  - &amp;AffiliationID",TEXT($A128,"0000"),
" {PersonID: *PersonID",TEXT($A128,"0000"),
", OrganizationID: *OrganizationID",TEXT(MATCH(INDEX(People[Organization Name],$A128),Organizations[Organization Name],0),"0000"),
", IsPrimaryOrganizationContact: , AffiliationStartDate: , AffiliationEndDate: , PrimaryPhone: ",
", PrimaryEmail: ",CHAR(34),INDEX(People[Primary Email],$A128),CHAR(34),
", PrimaryAddress: ",CHAR(34),INDEX(People[Primary Address],$A128),CHAR(34),
", PersonLink: }"))</f>
        <v>#REF!</v>
      </c>
      <c r="H128" t="e">
        <f>IF(COUNTA(CitationInformation)=0,"",IF(INDEX(AuthorList[Author Name],$A128)="","",
CONCATENATE("  - &amp;AuthorListID",TEXT($A128,"0000"),
"  {CitationID: *CitationID0001",
", PersonID: *PersonID",TEXT(MATCH(INDEX(AuthorList[Author Name],$A128),People[Full Name],0),"0000"),
", AuthorOrder: ",INDEX(AuthorList[Author Number],$A128),"}")))</f>
        <v>#REF!</v>
      </c>
      <c r="K128" t="e">
        <f>IF(INDEX(SamplingFeatures[Feature Code],$A128)="","",
CONCATENATE("  - &amp;SamplingFeatureID",TEXT($A128,"0000"),
" {","SamplingFeatureUUID:  ",CHAR(34),INDEX(SamplingFeatures[Sampling Feature UUID],$A128),CHAR(34),
", SamplingFeatureTypeCV:  ",CHAR(34),INDEX(SamplingFeatures[Sampling Feature Type],$A128),CHAR(34),
", SamplingFeatureCode:  ",CHAR(34),INDEX(SamplingFeatures[Feature Code],$A128),CHAR(34),
", SamplingFeatureName:  ",CHAR(34),INDEX(SamplingFeatures[Feature Name],$A128),CHAR(34),
", SamplingFeatureDescription:  ",CHAR(34),INDEX(SamplingFeatures[Feature Description],$A128),CHAR(34),
", SamplingFeatureGeotypeCV:  ",CHAR(34),INDEX(SamplingFeatures[Feature Geo Type],$A128),CHAR(34),
", FeatureGeometry:  ",CHAR(34),INDEX(SamplingFeatures[Feature Geometry],$A128),CHAR(34),
", Elevation_m:  ",CHAR(34),INDEX(SamplingFeatures[Elevation_m],$A128),CHAR(34),
", ElevationDatumCV:  ",CHAR(34),ElevationDatum,CHAR(34),"}"))</f>
        <v>#REF!</v>
      </c>
      <c r="L128" t="e">
        <f>IF(INDEX(SamplingFeatures[Sampling Feature Type],$A128)&lt;&gt;"Site","",
CONCATENATE("  - &amp;SiteID",TEXT(SUMPRODUCT(--($L$3:$L127&lt;&gt;"")),"0000"),
" {","SamplingFeatureID:  *SamplingFeatureID",TEXT($A128,"0000"),
", SiteTypeCV:  ",CHAR(34),INDEX(Sites[Site Type],$A128),CHAR(34),
", Latitude:  ",INDEX(Sites[Latitude],$A128),
", Longitude:  ",INDEX(Sites[Longitude],$A128),
", SRSName:  ",CHAR(34),LatLonDatum,CHAR(34),"}"))</f>
        <v>#REF!</v>
      </c>
      <c r="M128" t="e">
        <f>IF(INDEX(SamplingFeatures[Sampling Feature Type],$A128)&lt;&gt;"Specimen","",
CONCATENATE("  - &amp;SpecimenID",TEXT(SUMPRODUCT(--($M$3:$M127&lt;&gt;"")),"0000"),
" {","SamplingFeatureID:  *SamplingFeatureID",TEXT($A128,"0000"),
", SpecimenTypeCV:  ",CHAR(34),INDEX(Specimens[Specimen Type],$A128),CHAR(34),
", SpecimenMediumCV:  ",INDEX(Specimens[Specimen Medium],$A128),
", IsFieldSpecimen:  ",CHAR(34),INDEX(Specimens[Is Field Specimen?],$A128),CHAR(34),"}"))</f>
        <v>#REF!</v>
      </c>
      <c r="N128" t="e">
        <f>IF(COUNTA(SpatialOffsets[])=0,"", IF(INDEX(SpatialOffsets[Spatial Offset Type],$A128)="","",
CONCATENATE("  - &amp;SpatialOffsetID",TEXT($A128,"0000"),
" {","SpatialOffsetTypeCV:  ",CHAR(34),INDEX(SpatialOffsets[Spatial Offset Type],$A128),CHAR(34),
", Offset1Value:  ",INDEX(SpatialOffsets[Offset 1 Value],$A128),
", Offset1UnitID:  ",CHAR(34),INDEX(SpatialOffsets[Offset 1 Unit],$A128),CHAR(34),
", Offset2Value:  ",INDEX(SpatialOffsets[Offset 2 Value],$A128),
", Offset2UnitID:  ",CHAR(34),INDEX(SpatialOffsets[Offset 2 Unit],$A128),CHAR(34),
", Offset3Value:  ",INDEX(SpatialOffsets[Offset 3 Value],$A128),
", Offset3UnitID:  ",CHAR(34),INDEX(SpatialOffsets[Offset 3 Unit],$A128),CHAR(34),,"}")))</f>
        <v>#REF!</v>
      </c>
      <c r="O128" t="e">
        <f>IF(COUNTA(RelatedFeatures[])=0,"", IF(INDEX(RelatedFeatures[First Sampling Feature Code],$A128)="","",
CONCATENATE("  - &amp;RelationID",TEXT($A128,"0000"),
" {","SamplingFeatureID:  *SamplingFeatureID",TEXT(MATCH(INDEX(RelatedFeatures[First Sampling Feature Code],$A128),SamplingFeatures[Feature Code],0),"0000"),
", RelationshipTypeCV:  ",CHAR(34),INDEX(RelatedFeatures[Relationship Type],$A128),CHAR(34),
", RelatedFeatureID: *SamplingFeatureID",TEXT(MATCH(INDEX(RelatedFeatures[Second Sampling Feature Code],$A128),SamplingFeatures[Feature Code],0),"0000"),
", SpatialOffsetID:  ",IF(INDEX(RelatedFeatures[Offset Number],$A128)="","",CONCATENATE("*SpatialOffsetID",TEXT(INDEX(RelatedFeatures[Offset Number],$A128),"0000"))),"}")))</f>
        <v>#REF!</v>
      </c>
      <c r="P128" t="e">
        <f>IF(INDEX(Methods[Method Type],$A128)="","",
CONCATENATE("  - &amp;MethodID",TEXT($A128,"0000"),
" {","MethodTypeCV:  ",CHAR(34),INDEX(Methods[Method Type],$A128),CHAR(34),
", MethodCode:  ",CHAR(34),INDEX(Methods[Method Code],$A128),CHAR(34),
", MethodName:  ",CHAR(34),INDEX(Methods[Method Name],$A128),CHAR(34),
", MethodDescription:  ",CHAR(34),INDEX(Methods[Method Description],$A128),CHAR(34),
", MethodLink:  ",CHAR(34),INDEX(Methods[Method Link],$A128),CHAR(34),
", OrganizationID: *OrganizationID",TEXT(MATCH(INDEX(Methods[Organization Name],$A128),Organizations[Organization Name],0),"0000"),"}"))</f>
        <v>#REF!</v>
      </c>
      <c r="Q128" t="e">
        <f>IF(INDEX(Variables[Variable Type],$A128)="","",
CONCATENATE("  - &amp;VariableID",TEXT($A128,"0000"),
" {","VariableTypeCV:  ",CHAR(34),INDEX(Variables[Variable Type],$A128),CHAR(34),
", VariableCode:  ",CHAR(34),INDEX(Variables[Variable Code],$A128),CHAR(34),
", VariableNameCV:  ",CHAR(34),INDEX(Variables[Variable Name],$A128),CHAR(34),
", VariableDefinition:  ",CHAR(34),INDEX(Variables[Variable Definition],$A128),CHAR(34),
", SpecciationCV:  ",CHAR(34),INDEX(Variables[Speciation],$A128),CHAR(34),
", NoDataValue:  ",CHAR(34),INDEX(Variables[No Data Value],$A128),CHAR(34),"}"))</f>
        <v>#REF!</v>
      </c>
    </row>
    <row r="129" spans="1:17" x14ac:dyDescent="0.25">
      <c r="A129">
        <v>126</v>
      </c>
      <c r="D129" t="e">
        <f>IF(INDEX(People[First Name],$A129)="","",
CONCATENATE("  - &amp;PersonID",TEXT($A129,"0000"),
" {","PersonFirstName:  ",CHAR(34),INDEX(People[First Name],$A129),CHAR(34),
", PersonMiddleName:  ",CHAR(34),INDEX(People[Middle Name],$A129),CHAR(34),
", PersonLastName:  ",CHAR(34),INDEX(People[Last Name],$A129),CHAR(34),"}"))</f>
        <v>#REF!</v>
      </c>
      <c r="E129" t="e">
        <f>IF(INDEX(Organizations[Organization Type '[CV']],$A129)="","",
CONCATENATE("  - &amp;OrganizationID",TEXT($A129,"0000"),
" {","OrganizationTypeCV:  ",CHAR(34),INDEX(Organizations[Organization Type '[CV']],$A129),CHAR(34),
", OrganizationCode:  ",CHAR(34),INDEX(Organizations[Organization Code],$A129),CHAR(34),
", OrganizationName:  ",CHAR(34),INDEX(Organizations[Organization Name],$A129),CHAR(34),
", OrganizationDescription:  ",CHAR(34),INDEX(Organizations[Organization Description],$A129),CHAR(34),
", OrganizationLink:  ",CHAR(34),INDEX(Organizations[Organization Link],$A129),CHAR(34),"}"))</f>
        <v>#REF!</v>
      </c>
      <c r="F129" t="e">
        <f>IF(INDEX(People[First Name],$A129)="","",
CONCATENATE("  - &amp;AffiliationID",TEXT($A129,"0000"),
" {PersonID: *PersonID",TEXT($A129,"0000"),
", OrganizationID: *OrganizationID",TEXT(MATCH(INDEX(People[Organization Name],$A129),Organizations[Organization Name],0),"0000"),
", IsPrimaryOrganizationContact: , AffiliationStartDate: , AffiliationEndDate: , PrimaryPhone: ",
", PrimaryEmail: ",CHAR(34),INDEX(People[Primary Email],$A129),CHAR(34),
", PrimaryAddress: ",CHAR(34),INDEX(People[Primary Address],$A129),CHAR(34),
", PersonLink: }"))</f>
        <v>#REF!</v>
      </c>
      <c r="H129" t="e">
        <f>IF(COUNTA(CitationInformation)=0,"",IF(INDEX(AuthorList[Author Name],$A129)="","",
CONCATENATE("  - &amp;AuthorListID",TEXT($A129,"0000"),
"  {CitationID: *CitationID0001",
", PersonID: *PersonID",TEXT(MATCH(INDEX(AuthorList[Author Name],$A129),People[Full Name],0),"0000"),
", AuthorOrder: ",INDEX(AuthorList[Author Number],$A129),"}")))</f>
        <v>#REF!</v>
      </c>
      <c r="K129" t="e">
        <f>IF(INDEX(SamplingFeatures[Feature Code],$A129)="","",
CONCATENATE("  - &amp;SamplingFeatureID",TEXT($A129,"0000"),
" {","SamplingFeatureUUID:  ",CHAR(34),INDEX(SamplingFeatures[Sampling Feature UUID],$A129),CHAR(34),
", SamplingFeatureTypeCV:  ",CHAR(34),INDEX(SamplingFeatures[Sampling Feature Type],$A129),CHAR(34),
", SamplingFeatureCode:  ",CHAR(34),INDEX(SamplingFeatures[Feature Code],$A129),CHAR(34),
", SamplingFeatureName:  ",CHAR(34),INDEX(SamplingFeatures[Feature Name],$A129),CHAR(34),
", SamplingFeatureDescription:  ",CHAR(34),INDEX(SamplingFeatures[Feature Description],$A129),CHAR(34),
", SamplingFeatureGeotypeCV:  ",CHAR(34),INDEX(SamplingFeatures[Feature Geo Type],$A129),CHAR(34),
", FeatureGeometry:  ",CHAR(34),INDEX(SamplingFeatures[Feature Geometry],$A129),CHAR(34),
", Elevation_m:  ",CHAR(34),INDEX(SamplingFeatures[Elevation_m],$A129),CHAR(34),
", ElevationDatumCV:  ",CHAR(34),ElevationDatum,CHAR(34),"}"))</f>
        <v>#REF!</v>
      </c>
      <c r="L129" t="e">
        <f>IF(INDEX(SamplingFeatures[Sampling Feature Type],$A129)&lt;&gt;"Site","",
CONCATENATE("  - &amp;SiteID",TEXT(SUMPRODUCT(--($L$3:$L128&lt;&gt;"")),"0000"),
" {","SamplingFeatureID:  *SamplingFeatureID",TEXT($A129,"0000"),
", SiteTypeCV:  ",CHAR(34),INDEX(Sites[Site Type],$A129),CHAR(34),
", Latitude:  ",INDEX(Sites[Latitude],$A129),
", Longitude:  ",INDEX(Sites[Longitude],$A129),
", SRSName:  ",CHAR(34),LatLonDatum,CHAR(34),"}"))</f>
        <v>#REF!</v>
      </c>
      <c r="M129" t="e">
        <f>IF(INDEX(SamplingFeatures[Sampling Feature Type],$A129)&lt;&gt;"Specimen","",
CONCATENATE("  - &amp;SpecimenID",TEXT(SUMPRODUCT(--($M$3:$M128&lt;&gt;"")),"0000"),
" {","SamplingFeatureID:  *SamplingFeatureID",TEXT($A129,"0000"),
", SpecimenTypeCV:  ",CHAR(34),INDEX(Specimens[Specimen Type],$A129),CHAR(34),
", SpecimenMediumCV:  ",INDEX(Specimens[Specimen Medium],$A129),
", IsFieldSpecimen:  ",CHAR(34),INDEX(Specimens[Is Field Specimen?],$A129),CHAR(34),"}"))</f>
        <v>#REF!</v>
      </c>
      <c r="N129" t="e">
        <f>IF(COUNTA(SpatialOffsets[])=0,"", IF(INDEX(SpatialOffsets[Spatial Offset Type],$A129)="","",
CONCATENATE("  - &amp;SpatialOffsetID",TEXT($A129,"0000"),
" {","SpatialOffsetTypeCV:  ",CHAR(34),INDEX(SpatialOffsets[Spatial Offset Type],$A129),CHAR(34),
", Offset1Value:  ",INDEX(SpatialOffsets[Offset 1 Value],$A129),
", Offset1UnitID:  ",CHAR(34),INDEX(SpatialOffsets[Offset 1 Unit],$A129),CHAR(34),
", Offset2Value:  ",INDEX(SpatialOffsets[Offset 2 Value],$A129),
", Offset2UnitID:  ",CHAR(34),INDEX(SpatialOffsets[Offset 2 Unit],$A129),CHAR(34),
", Offset3Value:  ",INDEX(SpatialOffsets[Offset 3 Value],$A129),
", Offset3UnitID:  ",CHAR(34),INDEX(SpatialOffsets[Offset 3 Unit],$A129),CHAR(34),,"}")))</f>
        <v>#REF!</v>
      </c>
      <c r="O129" t="e">
        <f>IF(COUNTA(RelatedFeatures[])=0,"", IF(INDEX(RelatedFeatures[First Sampling Feature Code],$A129)="","",
CONCATENATE("  - &amp;RelationID",TEXT($A129,"0000"),
" {","SamplingFeatureID:  *SamplingFeatureID",TEXT(MATCH(INDEX(RelatedFeatures[First Sampling Feature Code],$A129),SamplingFeatures[Feature Code],0),"0000"),
", RelationshipTypeCV:  ",CHAR(34),INDEX(RelatedFeatures[Relationship Type],$A129),CHAR(34),
", RelatedFeatureID: *SamplingFeatureID",TEXT(MATCH(INDEX(RelatedFeatures[Second Sampling Feature Code],$A129),SamplingFeatures[Feature Code],0),"0000"),
", SpatialOffsetID:  ",IF(INDEX(RelatedFeatures[Offset Number],$A129)="","",CONCATENATE("*SpatialOffsetID",TEXT(INDEX(RelatedFeatures[Offset Number],$A129),"0000"))),"}")))</f>
        <v>#REF!</v>
      </c>
      <c r="P129" t="e">
        <f>IF(INDEX(Methods[Method Type],$A129)="","",
CONCATENATE("  - &amp;MethodID",TEXT($A129,"0000"),
" {","MethodTypeCV:  ",CHAR(34),INDEX(Methods[Method Type],$A129),CHAR(34),
", MethodCode:  ",CHAR(34),INDEX(Methods[Method Code],$A129),CHAR(34),
", MethodName:  ",CHAR(34),INDEX(Methods[Method Name],$A129),CHAR(34),
", MethodDescription:  ",CHAR(34),INDEX(Methods[Method Description],$A129),CHAR(34),
", MethodLink:  ",CHAR(34),INDEX(Methods[Method Link],$A129),CHAR(34),
", OrganizationID: *OrganizationID",TEXT(MATCH(INDEX(Methods[Organization Name],$A129),Organizations[Organization Name],0),"0000"),"}"))</f>
        <v>#REF!</v>
      </c>
      <c r="Q129" t="e">
        <f>IF(INDEX(Variables[Variable Type],$A129)="","",
CONCATENATE("  - &amp;VariableID",TEXT($A129,"0000"),
" {","VariableTypeCV:  ",CHAR(34),INDEX(Variables[Variable Type],$A129),CHAR(34),
", VariableCode:  ",CHAR(34),INDEX(Variables[Variable Code],$A129),CHAR(34),
", VariableNameCV:  ",CHAR(34),INDEX(Variables[Variable Name],$A129),CHAR(34),
", VariableDefinition:  ",CHAR(34),INDEX(Variables[Variable Definition],$A129),CHAR(34),
", SpecciationCV:  ",CHAR(34),INDEX(Variables[Speciation],$A129),CHAR(34),
", NoDataValue:  ",CHAR(34),INDEX(Variables[No Data Value],$A129),CHAR(34),"}"))</f>
        <v>#REF!</v>
      </c>
    </row>
    <row r="130" spans="1:17" x14ac:dyDescent="0.25">
      <c r="A130">
        <v>127</v>
      </c>
      <c r="D130" t="e">
        <f>IF(INDEX(People[First Name],$A130)="","",
CONCATENATE("  - &amp;PersonID",TEXT($A130,"0000"),
" {","PersonFirstName:  ",CHAR(34),INDEX(People[First Name],$A130),CHAR(34),
", PersonMiddleName:  ",CHAR(34),INDEX(People[Middle Name],$A130),CHAR(34),
", PersonLastName:  ",CHAR(34),INDEX(People[Last Name],$A130),CHAR(34),"}"))</f>
        <v>#REF!</v>
      </c>
      <c r="E130" t="e">
        <f>IF(INDEX(Organizations[Organization Type '[CV']],$A130)="","",
CONCATENATE("  - &amp;OrganizationID",TEXT($A130,"0000"),
" {","OrganizationTypeCV:  ",CHAR(34),INDEX(Organizations[Organization Type '[CV']],$A130),CHAR(34),
", OrganizationCode:  ",CHAR(34),INDEX(Organizations[Organization Code],$A130),CHAR(34),
", OrganizationName:  ",CHAR(34),INDEX(Organizations[Organization Name],$A130),CHAR(34),
", OrganizationDescription:  ",CHAR(34),INDEX(Organizations[Organization Description],$A130),CHAR(34),
", OrganizationLink:  ",CHAR(34),INDEX(Organizations[Organization Link],$A130),CHAR(34),"}"))</f>
        <v>#REF!</v>
      </c>
      <c r="F130" t="e">
        <f>IF(INDEX(People[First Name],$A130)="","",
CONCATENATE("  - &amp;AffiliationID",TEXT($A130,"0000"),
" {PersonID: *PersonID",TEXT($A130,"0000"),
", OrganizationID: *OrganizationID",TEXT(MATCH(INDEX(People[Organization Name],$A130),Organizations[Organization Name],0),"0000"),
", IsPrimaryOrganizationContact: , AffiliationStartDate: , AffiliationEndDate: , PrimaryPhone: ",
", PrimaryEmail: ",CHAR(34),INDEX(People[Primary Email],$A130),CHAR(34),
", PrimaryAddress: ",CHAR(34),INDEX(People[Primary Address],$A130),CHAR(34),
", PersonLink: }"))</f>
        <v>#REF!</v>
      </c>
      <c r="H130" t="e">
        <f>IF(COUNTA(CitationInformation)=0,"",IF(INDEX(AuthorList[Author Name],$A130)="","",
CONCATENATE("  - &amp;AuthorListID",TEXT($A130,"0000"),
"  {CitationID: *CitationID0001",
", PersonID: *PersonID",TEXT(MATCH(INDEX(AuthorList[Author Name],$A130),People[Full Name],0),"0000"),
", AuthorOrder: ",INDEX(AuthorList[Author Number],$A130),"}")))</f>
        <v>#REF!</v>
      </c>
      <c r="K130" t="e">
        <f>IF(INDEX(SamplingFeatures[Feature Code],$A130)="","",
CONCATENATE("  - &amp;SamplingFeatureID",TEXT($A130,"0000"),
" {","SamplingFeatureUUID:  ",CHAR(34),INDEX(SamplingFeatures[Sampling Feature UUID],$A130),CHAR(34),
", SamplingFeatureTypeCV:  ",CHAR(34),INDEX(SamplingFeatures[Sampling Feature Type],$A130),CHAR(34),
", SamplingFeatureCode:  ",CHAR(34),INDEX(SamplingFeatures[Feature Code],$A130),CHAR(34),
", SamplingFeatureName:  ",CHAR(34),INDEX(SamplingFeatures[Feature Name],$A130),CHAR(34),
", SamplingFeatureDescription:  ",CHAR(34),INDEX(SamplingFeatures[Feature Description],$A130),CHAR(34),
", SamplingFeatureGeotypeCV:  ",CHAR(34),INDEX(SamplingFeatures[Feature Geo Type],$A130),CHAR(34),
", FeatureGeometry:  ",CHAR(34),INDEX(SamplingFeatures[Feature Geometry],$A130),CHAR(34),
", Elevation_m:  ",CHAR(34),INDEX(SamplingFeatures[Elevation_m],$A130),CHAR(34),
", ElevationDatumCV:  ",CHAR(34),ElevationDatum,CHAR(34),"}"))</f>
        <v>#REF!</v>
      </c>
      <c r="L130" t="e">
        <f>IF(INDEX(SamplingFeatures[Sampling Feature Type],$A130)&lt;&gt;"Site","",
CONCATENATE("  - &amp;SiteID",TEXT(SUMPRODUCT(--($L$3:$L129&lt;&gt;"")),"0000"),
" {","SamplingFeatureID:  *SamplingFeatureID",TEXT($A130,"0000"),
", SiteTypeCV:  ",CHAR(34),INDEX(Sites[Site Type],$A130),CHAR(34),
", Latitude:  ",INDEX(Sites[Latitude],$A130),
", Longitude:  ",INDEX(Sites[Longitude],$A130),
", SRSName:  ",CHAR(34),LatLonDatum,CHAR(34),"}"))</f>
        <v>#REF!</v>
      </c>
      <c r="M130" t="e">
        <f>IF(INDEX(SamplingFeatures[Sampling Feature Type],$A130)&lt;&gt;"Specimen","",
CONCATENATE("  - &amp;SpecimenID",TEXT(SUMPRODUCT(--($M$3:$M129&lt;&gt;"")),"0000"),
" {","SamplingFeatureID:  *SamplingFeatureID",TEXT($A130,"0000"),
", SpecimenTypeCV:  ",CHAR(34),INDEX(Specimens[Specimen Type],$A130),CHAR(34),
", SpecimenMediumCV:  ",INDEX(Specimens[Specimen Medium],$A130),
", IsFieldSpecimen:  ",CHAR(34),INDEX(Specimens[Is Field Specimen?],$A130),CHAR(34),"}"))</f>
        <v>#REF!</v>
      </c>
      <c r="N130" t="e">
        <f>IF(COUNTA(SpatialOffsets[])=0,"", IF(INDEX(SpatialOffsets[Spatial Offset Type],$A130)="","",
CONCATENATE("  - &amp;SpatialOffsetID",TEXT($A130,"0000"),
" {","SpatialOffsetTypeCV:  ",CHAR(34),INDEX(SpatialOffsets[Spatial Offset Type],$A130),CHAR(34),
", Offset1Value:  ",INDEX(SpatialOffsets[Offset 1 Value],$A130),
", Offset1UnitID:  ",CHAR(34),INDEX(SpatialOffsets[Offset 1 Unit],$A130),CHAR(34),
", Offset2Value:  ",INDEX(SpatialOffsets[Offset 2 Value],$A130),
", Offset2UnitID:  ",CHAR(34),INDEX(SpatialOffsets[Offset 2 Unit],$A130),CHAR(34),
", Offset3Value:  ",INDEX(SpatialOffsets[Offset 3 Value],$A130),
", Offset3UnitID:  ",CHAR(34),INDEX(SpatialOffsets[Offset 3 Unit],$A130),CHAR(34),,"}")))</f>
        <v>#REF!</v>
      </c>
      <c r="O130" t="e">
        <f>IF(COUNTA(RelatedFeatures[])=0,"", IF(INDEX(RelatedFeatures[First Sampling Feature Code],$A130)="","",
CONCATENATE("  - &amp;RelationID",TEXT($A130,"0000"),
" {","SamplingFeatureID:  *SamplingFeatureID",TEXT(MATCH(INDEX(RelatedFeatures[First Sampling Feature Code],$A130),SamplingFeatures[Feature Code],0),"0000"),
", RelationshipTypeCV:  ",CHAR(34),INDEX(RelatedFeatures[Relationship Type],$A130),CHAR(34),
", RelatedFeatureID: *SamplingFeatureID",TEXT(MATCH(INDEX(RelatedFeatures[Second Sampling Feature Code],$A130),SamplingFeatures[Feature Code],0),"0000"),
", SpatialOffsetID:  ",IF(INDEX(RelatedFeatures[Offset Number],$A130)="","",CONCATENATE("*SpatialOffsetID",TEXT(INDEX(RelatedFeatures[Offset Number],$A130),"0000"))),"}")))</f>
        <v>#REF!</v>
      </c>
      <c r="P130" t="e">
        <f>IF(INDEX(Methods[Method Type],$A130)="","",
CONCATENATE("  - &amp;MethodID",TEXT($A130,"0000"),
" {","MethodTypeCV:  ",CHAR(34),INDEX(Methods[Method Type],$A130),CHAR(34),
", MethodCode:  ",CHAR(34),INDEX(Methods[Method Code],$A130),CHAR(34),
", MethodName:  ",CHAR(34),INDEX(Methods[Method Name],$A130),CHAR(34),
", MethodDescription:  ",CHAR(34),INDEX(Methods[Method Description],$A130),CHAR(34),
", MethodLink:  ",CHAR(34),INDEX(Methods[Method Link],$A130),CHAR(34),
", OrganizationID: *OrganizationID",TEXT(MATCH(INDEX(Methods[Organization Name],$A130),Organizations[Organization Name],0),"0000"),"}"))</f>
        <v>#REF!</v>
      </c>
      <c r="Q130" t="e">
        <f>IF(INDEX(Variables[Variable Type],$A130)="","",
CONCATENATE("  - &amp;VariableID",TEXT($A130,"0000"),
" {","VariableTypeCV:  ",CHAR(34),INDEX(Variables[Variable Type],$A130),CHAR(34),
", VariableCode:  ",CHAR(34),INDEX(Variables[Variable Code],$A130),CHAR(34),
", VariableNameCV:  ",CHAR(34),INDEX(Variables[Variable Name],$A130),CHAR(34),
", VariableDefinition:  ",CHAR(34),INDEX(Variables[Variable Definition],$A130),CHAR(34),
", SpecciationCV:  ",CHAR(34),INDEX(Variables[Speciation],$A130),CHAR(34),
", NoDataValue:  ",CHAR(34),INDEX(Variables[No Data Value],$A130),CHAR(34),"}"))</f>
        <v>#REF!</v>
      </c>
    </row>
    <row r="131" spans="1:17" x14ac:dyDescent="0.25">
      <c r="A131">
        <v>128</v>
      </c>
      <c r="D131" t="e">
        <f>IF(INDEX(People[First Name],$A131)="","",
CONCATENATE("  - &amp;PersonID",TEXT($A131,"0000"),
" {","PersonFirstName:  ",CHAR(34),INDEX(People[First Name],$A131),CHAR(34),
", PersonMiddleName:  ",CHAR(34),INDEX(People[Middle Name],$A131),CHAR(34),
", PersonLastName:  ",CHAR(34),INDEX(People[Last Name],$A131),CHAR(34),"}"))</f>
        <v>#REF!</v>
      </c>
      <c r="E131" t="e">
        <f>IF(INDEX(Organizations[Organization Type '[CV']],$A131)="","",
CONCATENATE("  - &amp;OrganizationID",TEXT($A131,"0000"),
" {","OrganizationTypeCV:  ",CHAR(34),INDEX(Organizations[Organization Type '[CV']],$A131),CHAR(34),
", OrganizationCode:  ",CHAR(34),INDEX(Organizations[Organization Code],$A131),CHAR(34),
", OrganizationName:  ",CHAR(34),INDEX(Organizations[Organization Name],$A131),CHAR(34),
", OrganizationDescription:  ",CHAR(34),INDEX(Organizations[Organization Description],$A131),CHAR(34),
", OrganizationLink:  ",CHAR(34),INDEX(Organizations[Organization Link],$A131),CHAR(34),"}"))</f>
        <v>#REF!</v>
      </c>
      <c r="F131" t="e">
        <f>IF(INDEX(People[First Name],$A131)="","",
CONCATENATE("  - &amp;AffiliationID",TEXT($A131,"0000"),
" {PersonID: *PersonID",TEXT($A131,"0000"),
", OrganizationID: *OrganizationID",TEXT(MATCH(INDEX(People[Organization Name],$A131),Organizations[Organization Name],0),"0000"),
", IsPrimaryOrganizationContact: , AffiliationStartDate: , AffiliationEndDate: , PrimaryPhone: ",
", PrimaryEmail: ",CHAR(34),INDEX(People[Primary Email],$A131),CHAR(34),
", PrimaryAddress: ",CHAR(34),INDEX(People[Primary Address],$A131),CHAR(34),
", PersonLink: }"))</f>
        <v>#REF!</v>
      </c>
      <c r="H131" t="e">
        <f>IF(COUNTA(CitationInformation)=0,"",IF(INDEX(AuthorList[Author Name],$A131)="","",
CONCATENATE("  - &amp;AuthorListID",TEXT($A131,"0000"),
"  {CitationID: *CitationID0001",
", PersonID: *PersonID",TEXT(MATCH(INDEX(AuthorList[Author Name],$A131),People[Full Name],0),"0000"),
", AuthorOrder: ",INDEX(AuthorList[Author Number],$A131),"}")))</f>
        <v>#REF!</v>
      </c>
      <c r="K131" t="e">
        <f>IF(INDEX(SamplingFeatures[Feature Code],$A131)="","",
CONCATENATE("  - &amp;SamplingFeatureID",TEXT($A131,"0000"),
" {","SamplingFeatureUUID:  ",CHAR(34),INDEX(SamplingFeatures[Sampling Feature UUID],$A131),CHAR(34),
", SamplingFeatureTypeCV:  ",CHAR(34),INDEX(SamplingFeatures[Sampling Feature Type],$A131),CHAR(34),
", SamplingFeatureCode:  ",CHAR(34),INDEX(SamplingFeatures[Feature Code],$A131),CHAR(34),
", SamplingFeatureName:  ",CHAR(34),INDEX(SamplingFeatures[Feature Name],$A131),CHAR(34),
", SamplingFeatureDescription:  ",CHAR(34),INDEX(SamplingFeatures[Feature Description],$A131),CHAR(34),
", SamplingFeatureGeotypeCV:  ",CHAR(34),INDEX(SamplingFeatures[Feature Geo Type],$A131),CHAR(34),
", FeatureGeometry:  ",CHAR(34),INDEX(SamplingFeatures[Feature Geometry],$A131),CHAR(34),
", Elevation_m:  ",CHAR(34),INDEX(SamplingFeatures[Elevation_m],$A131),CHAR(34),
", ElevationDatumCV:  ",CHAR(34),ElevationDatum,CHAR(34),"}"))</f>
        <v>#REF!</v>
      </c>
      <c r="L131" t="e">
        <f>IF(INDEX(SamplingFeatures[Sampling Feature Type],$A131)&lt;&gt;"Site","",
CONCATENATE("  - &amp;SiteID",TEXT(SUMPRODUCT(--($L$3:$L130&lt;&gt;"")),"0000"),
" {","SamplingFeatureID:  *SamplingFeatureID",TEXT($A131,"0000"),
", SiteTypeCV:  ",CHAR(34),INDEX(Sites[Site Type],$A131),CHAR(34),
", Latitude:  ",INDEX(Sites[Latitude],$A131),
", Longitude:  ",INDEX(Sites[Longitude],$A131),
", SRSName:  ",CHAR(34),LatLonDatum,CHAR(34),"}"))</f>
        <v>#REF!</v>
      </c>
      <c r="M131" t="e">
        <f>IF(INDEX(SamplingFeatures[Sampling Feature Type],$A131)&lt;&gt;"Specimen","",
CONCATENATE("  - &amp;SpecimenID",TEXT(SUMPRODUCT(--($M$3:$M130&lt;&gt;"")),"0000"),
" {","SamplingFeatureID:  *SamplingFeatureID",TEXT($A131,"0000"),
", SpecimenTypeCV:  ",CHAR(34),INDEX(Specimens[Specimen Type],$A131),CHAR(34),
", SpecimenMediumCV:  ",INDEX(Specimens[Specimen Medium],$A131),
", IsFieldSpecimen:  ",CHAR(34),INDEX(Specimens[Is Field Specimen?],$A131),CHAR(34),"}"))</f>
        <v>#REF!</v>
      </c>
      <c r="N131" t="e">
        <f>IF(COUNTA(SpatialOffsets[])=0,"", IF(INDEX(SpatialOffsets[Spatial Offset Type],$A131)="","",
CONCATENATE("  - &amp;SpatialOffsetID",TEXT($A131,"0000"),
" {","SpatialOffsetTypeCV:  ",CHAR(34),INDEX(SpatialOffsets[Spatial Offset Type],$A131),CHAR(34),
", Offset1Value:  ",INDEX(SpatialOffsets[Offset 1 Value],$A131),
", Offset1UnitID:  ",CHAR(34),INDEX(SpatialOffsets[Offset 1 Unit],$A131),CHAR(34),
", Offset2Value:  ",INDEX(SpatialOffsets[Offset 2 Value],$A131),
", Offset2UnitID:  ",CHAR(34),INDEX(SpatialOffsets[Offset 2 Unit],$A131),CHAR(34),
", Offset3Value:  ",INDEX(SpatialOffsets[Offset 3 Value],$A131),
", Offset3UnitID:  ",CHAR(34),INDEX(SpatialOffsets[Offset 3 Unit],$A131),CHAR(34),,"}")))</f>
        <v>#REF!</v>
      </c>
      <c r="O131" t="e">
        <f>IF(COUNTA(RelatedFeatures[])=0,"", IF(INDEX(RelatedFeatures[First Sampling Feature Code],$A131)="","",
CONCATENATE("  - &amp;RelationID",TEXT($A131,"0000"),
" {","SamplingFeatureID:  *SamplingFeatureID",TEXT(MATCH(INDEX(RelatedFeatures[First Sampling Feature Code],$A131),SamplingFeatures[Feature Code],0),"0000"),
", RelationshipTypeCV:  ",CHAR(34),INDEX(RelatedFeatures[Relationship Type],$A131),CHAR(34),
", RelatedFeatureID: *SamplingFeatureID",TEXT(MATCH(INDEX(RelatedFeatures[Second Sampling Feature Code],$A131),SamplingFeatures[Feature Code],0),"0000"),
", SpatialOffsetID:  ",IF(INDEX(RelatedFeatures[Offset Number],$A131)="","",CONCATENATE("*SpatialOffsetID",TEXT(INDEX(RelatedFeatures[Offset Number],$A131),"0000"))),"}")))</f>
        <v>#REF!</v>
      </c>
      <c r="P131" t="e">
        <f>IF(INDEX(Methods[Method Type],$A131)="","",
CONCATENATE("  - &amp;MethodID",TEXT($A131,"0000"),
" {","MethodTypeCV:  ",CHAR(34),INDEX(Methods[Method Type],$A131),CHAR(34),
", MethodCode:  ",CHAR(34),INDEX(Methods[Method Code],$A131),CHAR(34),
", MethodName:  ",CHAR(34),INDEX(Methods[Method Name],$A131),CHAR(34),
", MethodDescription:  ",CHAR(34),INDEX(Methods[Method Description],$A131),CHAR(34),
", MethodLink:  ",CHAR(34),INDEX(Methods[Method Link],$A131),CHAR(34),
", OrganizationID: *OrganizationID",TEXT(MATCH(INDEX(Methods[Organization Name],$A131),Organizations[Organization Name],0),"0000"),"}"))</f>
        <v>#REF!</v>
      </c>
      <c r="Q131" t="e">
        <f>IF(INDEX(Variables[Variable Type],$A131)="","",
CONCATENATE("  - &amp;VariableID",TEXT($A131,"0000"),
" {","VariableTypeCV:  ",CHAR(34),INDEX(Variables[Variable Type],$A131),CHAR(34),
", VariableCode:  ",CHAR(34),INDEX(Variables[Variable Code],$A131),CHAR(34),
", VariableNameCV:  ",CHAR(34),INDEX(Variables[Variable Name],$A131),CHAR(34),
", VariableDefinition:  ",CHAR(34),INDEX(Variables[Variable Definition],$A131),CHAR(34),
", SpecciationCV:  ",CHAR(34),INDEX(Variables[Speciation],$A131),CHAR(34),
", NoDataValue:  ",CHAR(34),INDEX(Variables[No Data Value],$A131),CHAR(34),"}"))</f>
        <v>#REF!</v>
      </c>
    </row>
    <row r="132" spans="1:17" x14ac:dyDescent="0.25">
      <c r="A132">
        <v>129</v>
      </c>
      <c r="D132" t="e">
        <f>IF(INDEX(People[First Name],$A132)="","",
CONCATENATE("  - &amp;PersonID",TEXT($A132,"0000"),
" {","PersonFirstName:  ",CHAR(34),INDEX(People[First Name],$A132),CHAR(34),
", PersonMiddleName:  ",CHAR(34),INDEX(People[Middle Name],$A132),CHAR(34),
", PersonLastName:  ",CHAR(34),INDEX(People[Last Name],$A132),CHAR(34),"}"))</f>
        <v>#REF!</v>
      </c>
      <c r="E132" t="e">
        <f>IF(INDEX(Organizations[Organization Type '[CV']],$A132)="","",
CONCATENATE("  - &amp;OrganizationID",TEXT($A132,"0000"),
" {","OrganizationTypeCV:  ",CHAR(34),INDEX(Organizations[Organization Type '[CV']],$A132),CHAR(34),
", OrganizationCode:  ",CHAR(34),INDEX(Organizations[Organization Code],$A132),CHAR(34),
", OrganizationName:  ",CHAR(34),INDEX(Organizations[Organization Name],$A132),CHAR(34),
", OrganizationDescription:  ",CHAR(34),INDEX(Organizations[Organization Description],$A132),CHAR(34),
", OrganizationLink:  ",CHAR(34),INDEX(Organizations[Organization Link],$A132),CHAR(34),"}"))</f>
        <v>#REF!</v>
      </c>
      <c r="F132" t="e">
        <f>IF(INDEX(People[First Name],$A132)="","",
CONCATENATE("  - &amp;AffiliationID",TEXT($A132,"0000"),
" {PersonID: *PersonID",TEXT($A132,"0000"),
", OrganizationID: *OrganizationID",TEXT(MATCH(INDEX(People[Organization Name],$A132),Organizations[Organization Name],0),"0000"),
", IsPrimaryOrganizationContact: , AffiliationStartDate: , AffiliationEndDate: , PrimaryPhone: ",
", PrimaryEmail: ",CHAR(34),INDEX(People[Primary Email],$A132),CHAR(34),
", PrimaryAddress: ",CHAR(34),INDEX(People[Primary Address],$A132),CHAR(34),
", PersonLink: }"))</f>
        <v>#REF!</v>
      </c>
      <c r="H132" t="e">
        <f>IF(COUNTA(CitationInformation)=0,"",IF(INDEX(AuthorList[Author Name],$A132)="","",
CONCATENATE("  - &amp;AuthorListID",TEXT($A132,"0000"),
"  {CitationID: *CitationID0001",
", PersonID: *PersonID",TEXT(MATCH(INDEX(AuthorList[Author Name],$A132),People[Full Name],0),"0000"),
", AuthorOrder: ",INDEX(AuthorList[Author Number],$A132),"}")))</f>
        <v>#REF!</v>
      </c>
      <c r="K132" t="e">
        <f>IF(INDEX(SamplingFeatures[Feature Code],$A132)="","",
CONCATENATE("  - &amp;SamplingFeatureID",TEXT($A132,"0000"),
" {","SamplingFeatureUUID:  ",CHAR(34),INDEX(SamplingFeatures[Sampling Feature UUID],$A132),CHAR(34),
", SamplingFeatureTypeCV:  ",CHAR(34),INDEX(SamplingFeatures[Sampling Feature Type],$A132),CHAR(34),
", SamplingFeatureCode:  ",CHAR(34),INDEX(SamplingFeatures[Feature Code],$A132),CHAR(34),
", SamplingFeatureName:  ",CHAR(34),INDEX(SamplingFeatures[Feature Name],$A132),CHAR(34),
", SamplingFeatureDescription:  ",CHAR(34),INDEX(SamplingFeatures[Feature Description],$A132),CHAR(34),
", SamplingFeatureGeotypeCV:  ",CHAR(34),INDEX(SamplingFeatures[Feature Geo Type],$A132),CHAR(34),
", FeatureGeometry:  ",CHAR(34),INDEX(SamplingFeatures[Feature Geometry],$A132),CHAR(34),
", Elevation_m:  ",CHAR(34),INDEX(SamplingFeatures[Elevation_m],$A132),CHAR(34),
", ElevationDatumCV:  ",CHAR(34),ElevationDatum,CHAR(34),"}"))</f>
        <v>#REF!</v>
      </c>
      <c r="L132" t="e">
        <f>IF(INDEX(SamplingFeatures[Sampling Feature Type],$A132)&lt;&gt;"Site","",
CONCATENATE("  - &amp;SiteID",TEXT(SUMPRODUCT(--($L$3:$L131&lt;&gt;"")),"0000"),
" {","SamplingFeatureID:  *SamplingFeatureID",TEXT($A132,"0000"),
", SiteTypeCV:  ",CHAR(34),INDEX(Sites[Site Type],$A132),CHAR(34),
", Latitude:  ",INDEX(Sites[Latitude],$A132),
", Longitude:  ",INDEX(Sites[Longitude],$A132),
", SRSName:  ",CHAR(34),LatLonDatum,CHAR(34),"}"))</f>
        <v>#REF!</v>
      </c>
      <c r="M132" t="e">
        <f>IF(INDEX(SamplingFeatures[Sampling Feature Type],$A132)&lt;&gt;"Specimen","",
CONCATENATE("  - &amp;SpecimenID",TEXT(SUMPRODUCT(--($M$3:$M131&lt;&gt;"")),"0000"),
" {","SamplingFeatureID:  *SamplingFeatureID",TEXT($A132,"0000"),
", SpecimenTypeCV:  ",CHAR(34),INDEX(Specimens[Specimen Type],$A132),CHAR(34),
", SpecimenMediumCV:  ",INDEX(Specimens[Specimen Medium],$A132),
", IsFieldSpecimen:  ",CHAR(34),INDEX(Specimens[Is Field Specimen?],$A132),CHAR(34),"}"))</f>
        <v>#REF!</v>
      </c>
      <c r="N132" t="e">
        <f>IF(COUNTA(SpatialOffsets[])=0,"", IF(INDEX(SpatialOffsets[Spatial Offset Type],$A132)="","",
CONCATENATE("  - &amp;SpatialOffsetID",TEXT($A132,"0000"),
" {","SpatialOffsetTypeCV:  ",CHAR(34),INDEX(SpatialOffsets[Spatial Offset Type],$A132),CHAR(34),
", Offset1Value:  ",INDEX(SpatialOffsets[Offset 1 Value],$A132),
", Offset1UnitID:  ",CHAR(34),INDEX(SpatialOffsets[Offset 1 Unit],$A132),CHAR(34),
", Offset2Value:  ",INDEX(SpatialOffsets[Offset 2 Value],$A132),
", Offset2UnitID:  ",CHAR(34),INDEX(SpatialOffsets[Offset 2 Unit],$A132),CHAR(34),
", Offset3Value:  ",INDEX(SpatialOffsets[Offset 3 Value],$A132),
", Offset3UnitID:  ",CHAR(34),INDEX(SpatialOffsets[Offset 3 Unit],$A132),CHAR(34),,"}")))</f>
        <v>#REF!</v>
      </c>
      <c r="O132" t="e">
        <f>IF(COUNTA(RelatedFeatures[])=0,"", IF(INDEX(RelatedFeatures[First Sampling Feature Code],$A132)="","",
CONCATENATE("  - &amp;RelationID",TEXT($A132,"0000"),
" {","SamplingFeatureID:  *SamplingFeatureID",TEXT(MATCH(INDEX(RelatedFeatures[First Sampling Feature Code],$A132),SamplingFeatures[Feature Code],0),"0000"),
", RelationshipTypeCV:  ",CHAR(34),INDEX(RelatedFeatures[Relationship Type],$A132),CHAR(34),
", RelatedFeatureID: *SamplingFeatureID",TEXT(MATCH(INDEX(RelatedFeatures[Second Sampling Feature Code],$A132),SamplingFeatures[Feature Code],0),"0000"),
", SpatialOffsetID:  ",IF(INDEX(RelatedFeatures[Offset Number],$A132)="","",CONCATENATE("*SpatialOffsetID",TEXT(INDEX(RelatedFeatures[Offset Number],$A132),"0000"))),"}")))</f>
        <v>#REF!</v>
      </c>
      <c r="P132" t="e">
        <f>IF(INDEX(Methods[Method Type],$A132)="","",
CONCATENATE("  - &amp;MethodID",TEXT($A132,"0000"),
" {","MethodTypeCV:  ",CHAR(34),INDEX(Methods[Method Type],$A132),CHAR(34),
", MethodCode:  ",CHAR(34),INDEX(Methods[Method Code],$A132),CHAR(34),
", MethodName:  ",CHAR(34),INDEX(Methods[Method Name],$A132),CHAR(34),
", MethodDescription:  ",CHAR(34),INDEX(Methods[Method Description],$A132),CHAR(34),
", MethodLink:  ",CHAR(34),INDEX(Methods[Method Link],$A132),CHAR(34),
", OrganizationID: *OrganizationID",TEXT(MATCH(INDEX(Methods[Organization Name],$A132),Organizations[Organization Name],0),"0000"),"}"))</f>
        <v>#REF!</v>
      </c>
      <c r="Q132" t="e">
        <f>IF(INDEX(Variables[Variable Type],$A132)="","",
CONCATENATE("  - &amp;VariableID",TEXT($A132,"0000"),
" {","VariableTypeCV:  ",CHAR(34),INDEX(Variables[Variable Type],$A132),CHAR(34),
", VariableCode:  ",CHAR(34),INDEX(Variables[Variable Code],$A132),CHAR(34),
", VariableNameCV:  ",CHAR(34),INDEX(Variables[Variable Name],$A132),CHAR(34),
", VariableDefinition:  ",CHAR(34),INDEX(Variables[Variable Definition],$A132),CHAR(34),
", SpecciationCV:  ",CHAR(34),INDEX(Variables[Speciation],$A132),CHAR(34),
", NoDataValue:  ",CHAR(34),INDEX(Variables[No Data Value],$A132),CHAR(34),"}"))</f>
        <v>#REF!</v>
      </c>
    </row>
    <row r="133" spans="1:17" x14ac:dyDescent="0.25">
      <c r="A133">
        <v>130</v>
      </c>
      <c r="D133" t="e">
        <f>IF(INDEX(People[First Name],$A133)="","",
CONCATENATE("  - &amp;PersonID",TEXT($A133,"0000"),
" {","PersonFirstName:  ",CHAR(34),INDEX(People[First Name],$A133),CHAR(34),
", PersonMiddleName:  ",CHAR(34),INDEX(People[Middle Name],$A133),CHAR(34),
", PersonLastName:  ",CHAR(34),INDEX(People[Last Name],$A133),CHAR(34),"}"))</f>
        <v>#REF!</v>
      </c>
      <c r="E133" t="e">
        <f>IF(INDEX(Organizations[Organization Type '[CV']],$A133)="","",
CONCATENATE("  - &amp;OrganizationID",TEXT($A133,"0000"),
" {","OrganizationTypeCV:  ",CHAR(34),INDEX(Organizations[Organization Type '[CV']],$A133),CHAR(34),
", OrganizationCode:  ",CHAR(34),INDEX(Organizations[Organization Code],$A133),CHAR(34),
", OrganizationName:  ",CHAR(34),INDEX(Organizations[Organization Name],$A133),CHAR(34),
", OrganizationDescription:  ",CHAR(34),INDEX(Organizations[Organization Description],$A133),CHAR(34),
", OrganizationLink:  ",CHAR(34),INDEX(Organizations[Organization Link],$A133),CHAR(34),"}"))</f>
        <v>#REF!</v>
      </c>
      <c r="F133" t="e">
        <f>IF(INDEX(People[First Name],$A133)="","",
CONCATENATE("  - &amp;AffiliationID",TEXT($A133,"0000"),
" {PersonID: *PersonID",TEXT($A133,"0000"),
", OrganizationID: *OrganizationID",TEXT(MATCH(INDEX(People[Organization Name],$A133),Organizations[Organization Name],0),"0000"),
", IsPrimaryOrganizationContact: , AffiliationStartDate: , AffiliationEndDate: , PrimaryPhone: ",
", PrimaryEmail: ",CHAR(34),INDEX(People[Primary Email],$A133),CHAR(34),
", PrimaryAddress: ",CHAR(34),INDEX(People[Primary Address],$A133),CHAR(34),
", PersonLink: }"))</f>
        <v>#REF!</v>
      </c>
      <c r="H133" t="e">
        <f>IF(COUNTA(CitationInformation)=0,"",IF(INDEX(AuthorList[Author Name],$A133)="","",
CONCATENATE("  - &amp;AuthorListID",TEXT($A133,"0000"),
"  {CitationID: *CitationID0001",
", PersonID: *PersonID",TEXT(MATCH(INDEX(AuthorList[Author Name],$A133),People[Full Name],0),"0000"),
", AuthorOrder: ",INDEX(AuthorList[Author Number],$A133),"}")))</f>
        <v>#REF!</v>
      </c>
      <c r="K133" t="e">
        <f>IF(INDEX(SamplingFeatures[Feature Code],$A133)="","",
CONCATENATE("  - &amp;SamplingFeatureID",TEXT($A133,"0000"),
" {","SamplingFeatureUUID:  ",CHAR(34),INDEX(SamplingFeatures[Sampling Feature UUID],$A133),CHAR(34),
", SamplingFeatureTypeCV:  ",CHAR(34),INDEX(SamplingFeatures[Sampling Feature Type],$A133),CHAR(34),
", SamplingFeatureCode:  ",CHAR(34),INDEX(SamplingFeatures[Feature Code],$A133),CHAR(34),
", SamplingFeatureName:  ",CHAR(34),INDEX(SamplingFeatures[Feature Name],$A133),CHAR(34),
", SamplingFeatureDescription:  ",CHAR(34),INDEX(SamplingFeatures[Feature Description],$A133),CHAR(34),
", SamplingFeatureGeotypeCV:  ",CHAR(34),INDEX(SamplingFeatures[Feature Geo Type],$A133),CHAR(34),
", FeatureGeometry:  ",CHAR(34),INDEX(SamplingFeatures[Feature Geometry],$A133),CHAR(34),
", Elevation_m:  ",CHAR(34),INDEX(SamplingFeatures[Elevation_m],$A133),CHAR(34),
", ElevationDatumCV:  ",CHAR(34),ElevationDatum,CHAR(34),"}"))</f>
        <v>#REF!</v>
      </c>
      <c r="L133" t="e">
        <f>IF(INDEX(SamplingFeatures[Sampling Feature Type],$A133)&lt;&gt;"Site","",
CONCATENATE("  - &amp;SiteID",TEXT(SUMPRODUCT(--($L$3:$L132&lt;&gt;"")),"0000"),
" {","SamplingFeatureID:  *SamplingFeatureID",TEXT($A133,"0000"),
", SiteTypeCV:  ",CHAR(34),INDEX(Sites[Site Type],$A133),CHAR(34),
", Latitude:  ",INDEX(Sites[Latitude],$A133),
", Longitude:  ",INDEX(Sites[Longitude],$A133),
", SRSName:  ",CHAR(34),LatLonDatum,CHAR(34),"}"))</f>
        <v>#REF!</v>
      </c>
      <c r="M133" t="e">
        <f>IF(INDEX(SamplingFeatures[Sampling Feature Type],$A133)&lt;&gt;"Specimen","",
CONCATENATE("  - &amp;SpecimenID",TEXT(SUMPRODUCT(--($M$3:$M132&lt;&gt;"")),"0000"),
" {","SamplingFeatureID:  *SamplingFeatureID",TEXT($A133,"0000"),
", SpecimenTypeCV:  ",CHAR(34),INDEX(Specimens[Specimen Type],$A133),CHAR(34),
", SpecimenMediumCV:  ",INDEX(Specimens[Specimen Medium],$A133),
", IsFieldSpecimen:  ",CHAR(34),INDEX(Specimens[Is Field Specimen?],$A133),CHAR(34),"}"))</f>
        <v>#REF!</v>
      </c>
      <c r="N133" t="e">
        <f>IF(COUNTA(SpatialOffsets[])=0,"", IF(INDEX(SpatialOffsets[Spatial Offset Type],$A133)="","",
CONCATENATE("  - &amp;SpatialOffsetID",TEXT($A133,"0000"),
" {","SpatialOffsetTypeCV:  ",CHAR(34),INDEX(SpatialOffsets[Spatial Offset Type],$A133),CHAR(34),
", Offset1Value:  ",INDEX(SpatialOffsets[Offset 1 Value],$A133),
", Offset1UnitID:  ",CHAR(34),INDEX(SpatialOffsets[Offset 1 Unit],$A133),CHAR(34),
", Offset2Value:  ",INDEX(SpatialOffsets[Offset 2 Value],$A133),
", Offset2UnitID:  ",CHAR(34),INDEX(SpatialOffsets[Offset 2 Unit],$A133),CHAR(34),
", Offset3Value:  ",INDEX(SpatialOffsets[Offset 3 Value],$A133),
", Offset3UnitID:  ",CHAR(34),INDEX(SpatialOffsets[Offset 3 Unit],$A133),CHAR(34),,"}")))</f>
        <v>#REF!</v>
      </c>
      <c r="O133" t="e">
        <f>IF(COUNTA(RelatedFeatures[])=0,"", IF(INDEX(RelatedFeatures[First Sampling Feature Code],$A133)="","",
CONCATENATE("  - &amp;RelationID",TEXT($A133,"0000"),
" {","SamplingFeatureID:  *SamplingFeatureID",TEXT(MATCH(INDEX(RelatedFeatures[First Sampling Feature Code],$A133),SamplingFeatures[Feature Code],0),"0000"),
", RelationshipTypeCV:  ",CHAR(34),INDEX(RelatedFeatures[Relationship Type],$A133),CHAR(34),
", RelatedFeatureID: *SamplingFeatureID",TEXT(MATCH(INDEX(RelatedFeatures[Second Sampling Feature Code],$A133),SamplingFeatures[Feature Code],0),"0000"),
", SpatialOffsetID:  ",IF(INDEX(RelatedFeatures[Offset Number],$A133)="","",CONCATENATE("*SpatialOffsetID",TEXT(INDEX(RelatedFeatures[Offset Number],$A133),"0000"))),"}")))</f>
        <v>#REF!</v>
      </c>
      <c r="P133" t="e">
        <f>IF(INDEX(Methods[Method Type],$A133)="","",
CONCATENATE("  - &amp;MethodID",TEXT($A133,"0000"),
" {","MethodTypeCV:  ",CHAR(34),INDEX(Methods[Method Type],$A133),CHAR(34),
", MethodCode:  ",CHAR(34),INDEX(Methods[Method Code],$A133),CHAR(34),
", MethodName:  ",CHAR(34),INDEX(Methods[Method Name],$A133),CHAR(34),
", MethodDescription:  ",CHAR(34),INDEX(Methods[Method Description],$A133),CHAR(34),
", MethodLink:  ",CHAR(34),INDEX(Methods[Method Link],$A133),CHAR(34),
", OrganizationID: *OrganizationID",TEXT(MATCH(INDEX(Methods[Organization Name],$A133),Organizations[Organization Name],0),"0000"),"}"))</f>
        <v>#REF!</v>
      </c>
      <c r="Q133" t="e">
        <f>IF(INDEX(Variables[Variable Type],$A133)="","",
CONCATENATE("  - &amp;VariableID",TEXT($A133,"0000"),
" {","VariableTypeCV:  ",CHAR(34),INDEX(Variables[Variable Type],$A133),CHAR(34),
", VariableCode:  ",CHAR(34),INDEX(Variables[Variable Code],$A133),CHAR(34),
", VariableNameCV:  ",CHAR(34),INDEX(Variables[Variable Name],$A133),CHAR(34),
", VariableDefinition:  ",CHAR(34),INDEX(Variables[Variable Definition],$A133),CHAR(34),
", SpecciationCV:  ",CHAR(34),INDEX(Variables[Speciation],$A133),CHAR(34),
", NoDataValue:  ",CHAR(34),INDEX(Variables[No Data Value],$A133),CHAR(34),"}"))</f>
        <v>#REF!</v>
      </c>
    </row>
    <row r="134" spans="1:17" x14ac:dyDescent="0.25">
      <c r="A134">
        <v>131</v>
      </c>
      <c r="D134" t="e">
        <f>IF(INDEX(People[First Name],$A134)="","",
CONCATENATE("  - &amp;PersonID",TEXT($A134,"0000"),
" {","PersonFirstName:  ",CHAR(34),INDEX(People[First Name],$A134),CHAR(34),
", PersonMiddleName:  ",CHAR(34),INDEX(People[Middle Name],$A134),CHAR(34),
", PersonLastName:  ",CHAR(34),INDEX(People[Last Name],$A134),CHAR(34),"}"))</f>
        <v>#REF!</v>
      </c>
      <c r="E134" t="e">
        <f>IF(INDEX(Organizations[Organization Type '[CV']],$A134)="","",
CONCATENATE("  - &amp;OrganizationID",TEXT($A134,"0000"),
" {","OrganizationTypeCV:  ",CHAR(34),INDEX(Organizations[Organization Type '[CV']],$A134),CHAR(34),
", OrganizationCode:  ",CHAR(34),INDEX(Organizations[Organization Code],$A134),CHAR(34),
", OrganizationName:  ",CHAR(34),INDEX(Organizations[Organization Name],$A134),CHAR(34),
", OrganizationDescription:  ",CHAR(34),INDEX(Organizations[Organization Description],$A134),CHAR(34),
", OrganizationLink:  ",CHAR(34),INDEX(Organizations[Organization Link],$A134),CHAR(34),"}"))</f>
        <v>#REF!</v>
      </c>
      <c r="F134" t="e">
        <f>IF(INDEX(People[First Name],$A134)="","",
CONCATENATE("  - &amp;AffiliationID",TEXT($A134,"0000"),
" {PersonID: *PersonID",TEXT($A134,"0000"),
", OrganizationID: *OrganizationID",TEXT(MATCH(INDEX(People[Organization Name],$A134),Organizations[Organization Name],0),"0000"),
", IsPrimaryOrganizationContact: , AffiliationStartDate: , AffiliationEndDate: , PrimaryPhone: ",
", PrimaryEmail: ",CHAR(34),INDEX(People[Primary Email],$A134),CHAR(34),
", PrimaryAddress: ",CHAR(34),INDEX(People[Primary Address],$A134),CHAR(34),
", PersonLink: }"))</f>
        <v>#REF!</v>
      </c>
      <c r="H134" t="e">
        <f>IF(COUNTA(CitationInformation)=0,"",IF(INDEX(AuthorList[Author Name],$A134)="","",
CONCATENATE("  - &amp;AuthorListID",TEXT($A134,"0000"),
"  {CitationID: *CitationID0001",
", PersonID: *PersonID",TEXT(MATCH(INDEX(AuthorList[Author Name],$A134),People[Full Name],0),"0000"),
", AuthorOrder: ",INDEX(AuthorList[Author Number],$A134),"}")))</f>
        <v>#REF!</v>
      </c>
      <c r="K134" t="e">
        <f>IF(INDEX(SamplingFeatures[Feature Code],$A134)="","",
CONCATENATE("  - &amp;SamplingFeatureID",TEXT($A134,"0000"),
" {","SamplingFeatureUUID:  ",CHAR(34),INDEX(SamplingFeatures[Sampling Feature UUID],$A134),CHAR(34),
", SamplingFeatureTypeCV:  ",CHAR(34),INDEX(SamplingFeatures[Sampling Feature Type],$A134),CHAR(34),
", SamplingFeatureCode:  ",CHAR(34),INDEX(SamplingFeatures[Feature Code],$A134),CHAR(34),
", SamplingFeatureName:  ",CHAR(34),INDEX(SamplingFeatures[Feature Name],$A134),CHAR(34),
", SamplingFeatureDescription:  ",CHAR(34),INDEX(SamplingFeatures[Feature Description],$A134),CHAR(34),
", SamplingFeatureGeotypeCV:  ",CHAR(34),INDEX(SamplingFeatures[Feature Geo Type],$A134),CHAR(34),
", FeatureGeometry:  ",CHAR(34),INDEX(SamplingFeatures[Feature Geometry],$A134),CHAR(34),
", Elevation_m:  ",CHAR(34),INDEX(SamplingFeatures[Elevation_m],$A134),CHAR(34),
", ElevationDatumCV:  ",CHAR(34),ElevationDatum,CHAR(34),"}"))</f>
        <v>#REF!</v>
      </c>
      <c r="L134" t="e">
        <f>IF(INDEX(SamplingFeatures[Sampling Feature Type],$A134)&lt;&gt;"Site","",
CONCATENATE("  - &amp;SiteID",TEXT(SUMPRODUCT(--($L$3:$L133&lt;&gt;"")),"0000"),
" {","SamplingFeatureID:  *SamplingFeatureID",TEXT($A134,"0000"),
", SiteTypeCV:  ",CHAR(34),INDEX(Sites[Site Type],$A134),CHAR(34),
", Latitude:  ",INDEX(Sites[Latitude],$A134),
", Longitude:  ",INDEX(Sites[Longitude],$A134),
", SRSName:  ",CHAR(34),LatLonDatum,CHAR(34),"}"))</f>
        <v>#REF!</v>
      </c>
      <c r="M134" t="e">
        <f>IF(INDEX(SamplingFeatures[Sampling Feature Type],$A134)&lt;&gt;"Specimen","",
CONCATENATE("  - &amp;SpecimenID",TEXT(SUMPRODUCT(--($M$3:$M133&lt;&gt;"")),"0000"),
" {","SamplingFeatureID:  *SamplingFeatureID",TEXT($A134,"0000"),
", SpecimenTypeCV:  ",CHAR(34),INDEX(Specimens[Specimen Type],$A134),CHAR(34),
", SpecimenMediumCV:  ",INDEX(Specimens[Specimen Medium],$A134),
", IsFieldSpecimen:  ",CHAR(34),INDEX(Specimens[Is Field Specimen?],$A134),CHAR(34),"}"))</f>
        <v>#REF!</v>
      </c>
      <c r="N134" t="e">
        <f>IF(COUNTA(SpatialOffsets[])=0,"", IF(INDEX(SpatialOffsets[Spatial Offset Type],$A134)="","",
CONCATENATE("  - &amp;SpatialOffsetID",TEXT($A134,"0000"),
" {","SpatialOffsetTypeCV:  ",CHAR(34),INDEX(SpatialOffsets[Spatial Offset Type],$A134),CHAR(34),
", Offset1Value:  ",INDEX(SpatialOffsets[Offset 1 Value],$A134),
", Offset1UnitID:  ",CHAR(34),INDEX(SpatialOffsets[Offset 1 Unit],$A134),CHAR(34),
", Offset2Value:  ",INDEX(SpatialOffsets[Offset 2 Value],$A134),
", Offset2UnitID:  ",CHAR(34),INDEX(SpatialOffsets[Offset 2 Unit],$A134),CHAR(34),
", Offset3Value:  ",INDEX(SpatialOffsets[Offset 3 Value],$A134),
", Offset3UnitID:  ",CHAR(34),INDEX(SpatialOffsets[Offset 3 Unit],$A134),CHAR(34),,"}")))</f>
        <v>#REF!</v>
      </c>
      <c r="O134" t="e">
        <f>IF(COUNTA(RelatedFeatures[])=0,"", IF(INDEX(RelatedFeatures[First Sampling Feature Code],$A134)="","",
CONCATENATE("  - &amp;RelationID",TEXT($A134,"0000"),
" {","SamplingFeatureID:  *SamplingFeatureID",TEXT(MATCH(INDEX(RelatedFeatures[First Sampling Feature Code],$A134),SamplingFeatures[Feature Code],0),"0000"),
", RelationshipTypeCV:  ",CHAR(34),INDEX(RelatedFeatures[Relationship Type],$A134),CHAR(34),
", RelatedFeatureID: *SamplingFeatureID",TEXT(MATCH(INDEX(RelatedFeatures[Second Sampling Feature Code],$A134),SamplingFeatures[Feature Code],0),"0000"),
", SpatialOffsetID:  ",IF(INDEX(RelatedFeatures[Offset Number],$A134)="","",CONCATENATE("*SpatialOffsetID",TEXT(INDEX(RelatedFeatures[Offset Number],$A134),"0000"))),"}")))</f>
        <v>#REF!</v>
      </c>
      <c r="P134" t="e">
        <f>IF(INDEX(Methods[Method Type],$A134)="","",
CONCATENATE("  - &amp;MethodID",TEXT($A134,"0000"),
" {","MethodTypeCV:  ",CHAR(34),INDEX(Methods[Method Type],$A134),CHAR(34),
", MethodCode:  ",CHAR(34),INDEX(Methods[Method Code],$A134),CHAR(34),
", MethodName:  ",CHAR(34),INDEX(Methods[Method Name],$A134),CHAR(34),
", MethodDescription:  ",CHAR(34),INDEX(Methods[Method Description],$A134),CHAR(34),
", MethodLink:  ",CHAR(34),INDEX(Methods[Method Link],$A134),CHAR(34),
", OrganizationID: *OrganizationID",TEXT(MATCH(INDEX(Methods[Organization Name],$A134),Organizations[Organization Name],0),"0000"),"}"))</f>
        <v>#REF!</v>
      </c>
      <c r="Q134" t="e">
        <f>IF(INDEX(Variables[Variable Type],$A134)="","",
CONCATENATE("  - &amp;VariableID",TEXT($A134,"0000"),
" {","VariableTypeCV:  ",CHAR(34),INDEX(Variables[Variable Type],$A134),CHAR(34),
", VariableCode:  ",CHAR(34),INDEX(Variables[Variable Code],$A134),CHAR(34),
", VariableNameCV:  ",CHAR(34),INDEX(Variables[Variable Name],$A134),CHAR(34),
", VariableDefinition:  ",CHAR(34),INDEX(Variables[Variable Definition],$A134),CHAR(34),
", SpecciationCV:  ",CHAR(34),INDEX(Variables[Speciation],$A134),CHAR(34),
", NoDataValue:  ",CHAR(34),INDEX(Variables[No Data Value],$A134),CHAR(34),"}"))</f>
        <v>#REF!</v>
      </c>
    </row>
    <row r="135" spans="1:17" x14ac:dyDescent="0.25">
      <c r="A135">
        <v>132</v>
      </c>
      <c r="D135" t="e">
        <f>IF(INDEX(People[First Name],$A135)="","",
CONCATENATE("  - &amp;PersonID",TEXT($A135,"0000"),
" {","PersonFirstName:  ",CHAR(34),INDEX(People[First Name],$A135),CHAR(34),
", PersonMiddleName:  ",CHAR(34),INDEX(People[Middle Name],$A135),CHAR(34),
", PersonLastName:  ",CHAR(34),INDEX(People[Last Name],$A135),CHAR(34),"}"))</f>
        <v>#REF!</v>
      </c>
      <c r="E135" t="e">
        <f>IF(INDEX(Organizations[Organization Type '[CV']],$A135)="","",
CONCATENATE("  - &amp;OrganizationID",TEXT($A135,"0000"),
" {","OrganizationTypeCV:  ",CHAR(34),INDEX(Organizations[Organization Type '[CV']],$A135),CHAR(34),
", OrganizationCode:  ",CHAR(34),INDEX(Organizations[Organization Code],$A135),CHAR(34),
", OrganizationName:  ",CHAR(34),INDEX(Organizations[Organization Name],$A135),CHAR(34),
", OrganizationDescription:  ",CHAR(34),INDEX(Organizations[Organization Description],$A135),CHAR(34),
", OrganizationLink:  ",CHAR(34),INDEX(Organizations[Organization Link],$A135),CHAR(34),"}"))</f>
        <v>#REF!</v>
      </c>
      <c r="F135" t="e">
        <f>IF(INDEX(People[First Name],$A135)="","",
CONCATENATE("  - &amp;AffiliationID",TEXT($A135,"0000"),
" {PersonID: *PersonID",TEXT($A135,"0000"),
", OrganizationID: *OrganizationID",TEXT(MATCH(INDEX(People[Organization Name],$A135),Organizations[Organization Name],0),"0000"),
", IsPrimaryOrganizationContact: , AffiliationStartDate: , AffiliationEndDate: , PrimaryPhone: ",
", PrimaryEmail: ",CHAR(34),INDEX(People[Primary Email],$A135),CHAR(34),
", PrimaryAddress: ",CHAR(34),INDEX(People[Primary Address],$A135),CHAR(34),
", PersonLink: }"))</f>
        <v>#REF!</v>
      </c>
      <c r="H135" t="e">
        <f>IF(COUNTA(CitationInformation)=0,"",IF(INDEX(AuthorList[Author Name],$A135)="","",
CONCATENATE("  - &amp;AuthorListID",TEXT($A135,"0000"),
"  {CitationID: *CitationID0001",
", PersonID: *PersonID",TEXT(MATCH(INDEX(AuthorList[Author Name],$A135),People[Full Name],0),"0000"),
", AuthorOrder: ",INDEX(AuthorList[Author Number],$A135),"}")))</f>
        <v>#REF!</v>
      </c>
      <c r="K135" t="e">
        <f>IF(INDEX(SamplingFeatures[Feature Code],$A135)="","",
CONCATENATE("  - &amp;SamplingFeatureID",TEXT($A135,"0000"),
" {","SamplingFeatureUUID:  ",CHAR(34),INDEX(SamplingFeatures[Sampling Feature UUID],$A135),CHAR(34),
", SamplingFeatureTypeCV:  ",CHAR(34),INDEX(SamplingFeatures[Sampling Feature Type],$A135),CHAR(34),
", SamplingFeatureCode:  ",CHAR(34),INDEX(SamplingFeatures[Feature Code],$A135),CHAR(34),
", SamplingFeatureName:  ",CHAR(34),INDEX(SamplingFeatures[Feature Name],$A135),CHAR(34),
", SamplingFeatureDescription:  ",CHAR(34),INDEX(SamplingFeatures[Feature Description],$A135),CHAR(34),
", SamplingFeatureGeotypeCV:  ",CHAR(34),INDEX(SamplingFeatures[Feature Geo Type],$A135),CHAR(34),
", FeatureGeometry:  ",CHAR(34),INDEX(SamplingFeatures[Feature Geometry],$A135),CHAR(34),
", Elevation_m:  ",CHAR(34),INDEX(SamplingFeatures[Elevation_m],$A135),CHAR(34),
", ElevationDatumCV:  ",CHAR(34),ElevationDatum,CHAR(34),"}"))</f>
        <v>#REF!</v>
      </c>
      <c r="L135" t="e">
        <f>IF(INDEX(SamplingFeatures[Sampling Feature Type],$A135)&lt;&gt;"Site","",
CONCATENATE("  - &amp;SiteID",TEXT(SUMPRODUCT(--($L$3:$L134&lt;&gt;"")),"0000"),
" {","SamplingFeatureID:  *SamplingFeatureID",TEXT($A135,"0000"),
", SiteTypeCV:  ",CHAR(34),INDEX(Sites[Site Type],$A135),CHAR(34),
", Latitude:  ",INDEX(Sites[Latitude],$A135),
", Longitude:  ",INDEX(Sites[Longitude],$A135),
", SRSName:  ",CHAR(34),LatLonDatum,CHAR(34),"}"))</f>
        <v>#REF!</v>
      </c>
      <c r="M135" t="e">
        <f>IF(INDEX(SamplingFeatures[Sampling Feature Type],$A135)&lt;&gt;"Specimen","",
CONCATENATE("  - &amp;SpecimenID",TEXT(SUMPRODUCT(--($M$3:$M134&lt;&gt;"")),"0000"),
" {","SamplingFeatureID:  *SamplingFeatureID",TEXT($A135,"0000"),
", SpecimenTypeCV:  ",CHAR(34),INDEX(Specimens[Specimen Type],$A135),CHAR(34),
", SpecimenMediumCV:  ",INDEX(Specimens[Specimen Medium],$A135),
", IsFieldSpecimen:  ",CHAR(34),INDEX(Specimens[Is Field Specimen?],$A135),CHAR(34),"}"))</f>
        <v>#REF!</v>
      </c>
      <c r="N135" t="e">
        <f>IF(COUNTA(SpatialOffsets[])=0,"", IF(INDEX(SpatialOffsets[Spatial Offset Type],$A135)="","",
CONCATENATE("  - &amp;SpatialOffsetID",TEXT($A135,"0000"),
" {","SpatialOffsetTypeCV:  ",CHAR(34),INDEX(SpatialOffsets[Spatial Offset Type],$A135),CHAR(34),
", Offset1Value:  ",INDEX(SpatialOffsets[Offset 1 Value],$A135),
", Offset1UnitID:  ",CHAR(34),INDEX(SpatialOffsets[Offset 1 Unit],$A135),CHAR(34),
", Offset2Value:  ",INDEX(SpatialOffsets[Offset 2 Value],$A135),
", Offset2UnitID:  ",CHAR(34),INDEX(SpatialOffsets[Offset 2 Unit],$A135),CHAR(34),
", Offset3Value:  ",INDEX(SpatialOffsets[Offset 3 Value],$A135),
", Offset3UnitID:  ",CHAR(34),INDEX(SpatialOffsets[Offset 3 Unit],$A135),CHAR(34),,"}")))</f>
        <v>#REF!</v>
      </c>
      <c r="O135" t="e">
        <f>IF(COUNTA(RelatedFeatures[])=0,"", IF(INDEX(RelatedFeatures[First Sampling Feature Code],$A135)="","",
CONCATENATE("  - &amp;RelationID",TEXT($A135,"0000"),
" {","SamplingFeatureID:  *SamplingFeatureID",TEXT(MATCH(INDEX(RelatedFeatures[First Sampling Feature Code],$A135),SamplingFeatures[Feature Code],0),"0000"),
", RelationshipTypeCV:  ",CHAR(34),INDEX(RelatedFeatures[Relationship Type],$A135),CHAR(34),
", RelatedFeatureID: *SamplingFeatureID",TEXT(MATCH(INDEX(RelatedFeatures[Second Sampling Feature Code],$A135),SamplingFeatures[Feature Code],0),"0000"),
", SpatialOffsetID:  ",IF(INDEX(RelatedFeatures[Offset Number],$A135)="","",CONCATENATE("*SpatialOffsetID",TEXT(INDEX(RelatedFeatures[Offset Number],$A135),"0000"))),"}")))</f>
        <v>#REF!</v>
      </c>
      <c r="P135" t="e">
        <f>IF(INDEX(Methods[Method Type],$A135)="","",
CONCATENATE("  - &amp;MethodID",TEXT($A135,"0000"),
" {","MethodTypeCV:  ",CHAR(34),INDEX(Methods[Method Type],$A135),CHAR(34),
", MethodCode:  ",CHAR(34),INDEX(Methods[Method Code],$A135),CHAR(34),
", MethodName:  ",CHAR(34),INDEX(Methods[Method Name],$A135),CHAR(34),
", MethodDescription:  ",CHAR(34),INDEX(Methods[Method Description],$A135),CHAR(34),
", MethodLink:  ",CHAR(34),INDEX(Methods[Method Link],$A135),CHAR(34),
", OrganizationID: *OrganizationID",TEXT(MATCH(INDEX(Methods[Organization Name],$A135),Organizations[Organization Name],0),"0000"),"}"))</f>
        <v>#REF!</v>
      </c>
      <c r="Q135" t="e">
        <f>IF(INDEX(Variables[Variable Type],$A135)="","",
CONCATENATE("  - &amp;VariableID",TEXT($A135,"0000"),
" {","VariableTypeCV:  ",CHAR(34),INDEX(Variables[Variable Type],$A135),CHAR(34),
", VariableCode:  ",CHAR(34),INDEX(Variables[Variable Code],$A135),CHAR(34),
", VariableNameCV:  ",CHAR(34),INDEX(Variables[Variable Name],$A135),CHAR(34),
", VariableDefinition:  ",CHAR(34),INDEX(Variables[Variable Definition],$A135),CHAR(34),
", SpecciationCV:  ",CHAR(34),INDEX(Variables[Speciation],$A135),CHAR(34),
", NoDataValue:  ",CHAR(34),INDEX(Variables[No Data Value],$A135),CHAR(34),"}"))</f>
        <v>#REF!</v>
      </c>
    </row>
    <row r="136" spans="1:17" x14ac:dyDescent="0.25">
      <c r="A136">
        <v>133</v>
      </c>
      <c r="D136" t="e">
        <f>IF(INDEX(People[First Name],$A136)="","",
CONCATENATE("  - &amp;PersonID",TEXT($A136,"0000"),
" {","PersonFirstName:  ",CHAR(34),INDEX(People[First Name],$A136),CHAR(34),
", PersonMiddleName:  ",CHAR(34),INDEX(People[Middle Name],$A136),CHAR(34),
", PersonLastName:  ",CHAR(34),INDEX(People[Last Name],$A136),CHAR(34),"}"))</f>
        <v>#REF!</v>
      </c>
      <c r="E136" t="e">
        <f>IF(INDEX(Organizations[Organization Type '[CV']],$A136)="","",
CONCATENATE("  - &amp;OrganizationID",TEXT($A136,"0000"),
" {","OrganizationTypeCV:  ",CHAR(34),INDEX(Organizations[Organization Type '[CV']],$A136),CHAR(34),
", OrganizationCode:  ",CHAR(34),INDEX(Organizations[Organization Code],$A136),CHAR(34),
", OrganizationName:  ",CHAR(34),INDEX(Organizations[Organization Name],$A136),CHAR(34),
", OrganizationDescription:  ",CHAR(34),INDEX(Organizations[Organization Description],$A136),CHAR(34),
", OrganizationLink:  ",CHAR(34),INDEX(Organizations[Organization Link],$A136),CHAR(34),"}"))</f>
        <v>#REF!</v>
      </c>
      <c r="F136" t="e">
        <f>IF(INDEX(People[First Name],$A136)="","",
CONCATENATE("  - &amp;AffiliationID",TEXT($A136,"0000"),
" {PersonID: *PersonID",TEXT($A136,"0000"),
", OrganizationID: *OrganizationID",TEXT(MATCH(INDEX(People[Organization Name],$A136),Organizations[Organization Name],0),"0000"),
", IsPrimaryOrganizationContact: , AffiliationStartDate: , AffiliationEndDate: , PrimaryPhone: ",
", PrimaryEmail: ",CHAR(34),INDEX(People[Primary Email],$A136),CHAR(34),
", PrimaryAddress: ",CHAR(34),INDEX(People[Primary Address],$A136),CHAR(34),
", PersonLink: }"))</f>
        <v>#REF!</v>
      </c>
      <c r="H136" t="e">
        <f>IF(COUNTA(CitationInformation)=0,"",IF(INDEX(AuthorList[Author Name],$A136)="","",
CONCATENATE("  - &amp;AuthorListID",TEXT($A136,"0000"),
"  {CitationID: *CitationID0001",
", PersonID: *PersonID",TEXT(MATCH(INDEX(AuthorList[Author Name],$A136),People[Full Name],0),"0000"),
", AuthorOrder: ",INDEX(AuthorList[Author Number],$A136),"}")))</f>
        <v>#REF!</v>
      </c>
      <c r="K136" t="e">
        <f>IF(INDEX(SamplingFeatures[Feature Code],$A136)="","",
CONCATENATE("  - &amp;SamplingFeatureID",TEXT($A136,"0000"),
" {","SamplingFeatureUUID:  ",CHAR(34),INDEX(SamplingFeatures[Sampling Feature UUID],$A136),CHAR(34),
", SamplingFeatureTypeCV:  ",CHAR(34),INDEX(SamplingFeatures[Sampling Feature Type],$A136),CHAR(34),
", SamplingFeatureCode:  ",CHAR(34),INDEX(SamplingFeatures[Feature Code],$A136),CHAR(34),
", SamplingFeatureName:  ",CHAR(34),INDEX(SamplingFeatures[Feature Name],$A136),CHAR(34),
", SamplingFeatureDescription:  ",CHAR(34),INDEX(SamplingFeatures[Feature Description],$A136),CHAR(34),
", SamplingFeatureGeotypeCV:  ",CHAR(34),INDEX(SamplingFeatures[Feature Geo Type],$A136),CHAR(34),
", FeatureGeometry:  ",CHAR(34),INDEX(SamplingFeatures[Feature Geometry],$A136),CHAR(34),
", Elevation_m:  ",CHAR(34),INDEX(SamplingFeatures[Elevation_m],$A136),CHAR(34),
", ElevationDatumCV:  ",CHAR(34),ElevationDatum,CHAR(34),"}"))</f>
        <v>#REF!</v>
      </c>
      <c r="L136" t="e">
        <f>IF(INDEX(SamplingFeatures[Sampling Feature Type],$A136)&lt;&gt;"Site","",
CONCATENATE("  - &amp;SiteID",TEXT(SUMPRODUCT(--($L$3:$L135&lt;&gt;"")),"0000"),
" {","SamplingFeatureID:  *SamplingFeatureID",TEXT($A136,"0000"),
", SiteTypeCV:  ",CHAR(34),INDEX(Sites[Site Type],$A136),CHAR(34),
", Latitude:  ",INDEX(Sites[Latitude],$A136),
", Longitude:  ",INDEX(Sites[Longitude],$A136),
", SRSName:  ",CHAR(34),LatLonDatum,CHAR(34),"}"))</f>
        <v>#REF!</v>
      </c>
      <c r="M136" t="e">
        <f>IF(INDEX(SamplingFeatures[Sampling Feature Type],$A136)&lt;&gt;"Specimen","",
CONCATENATE("  - &amp;SpecimenID",TEXT(SUMPRODUCT(--($M$3:$M135&lt;&gt;"")),"0000"),
" {","SamplingFeatureID:  *SamplingFeatureID",TEXT($A136,"0000"),
", SpecimenTypeCV:  ",CHAR(34),INDEX(Specimens[Specimen Type],$A136),CHAR(34),
", SpecimenMediumCV:  ",INDEX(Specimens[Specimen Medium],$A136),
", IsFieldSpecimen:  ",CHAR(34),INDEX(Specimens[Is Field Specimen?],$A136),CHAR(34),"}"))</f>
        <v>#REF!</v>
      </c>
      <c r="N136" t="e">
        <f>IF(COUNTA(SpatialOffsets[])=0,"", IF(INDEX(SpatialOffsets[Spatial Offset Type],$A136)="","",
CONCATENATE("  - &amp;SpatialOffsetID",TEXT($A136,"0000"),
" {","SpatialOffsetTypeCV:  ",CHAR(34),INDEX(SpatialOffsets[Spatial Offset Type],$A136),CHAR(34),
", Offset1Value:  ",INDEX(SpatialOffsets[Offset 1 Value],$A136),
", Offset1UnitID:  ",CHAR(34),INDEX(SpatialOffsets[Offset 1 Unit],$A136),CHAR(34),
", Offset2Value:  ",INDEX(SpatialOffsets[Offset 2 Value],$A136),
", Offset2UnitID:  ",CHAR(34),INDEX(SpatialOffsets[Offset 2 Unit],$A136),CHAR(34),
", Offset3Value:  ",INDEX(SpatialOffsets[Offset 3 Value],$A136),
", Offset3UnitID:  ",CHAR(34),INDEX(SpatialOffsets[Offset 3 Unit],$A136),CHAR(34),,"}")))</f>
        <v>#REF!</v>
      </c>
      <c r="O136" t="e">
        <f>IF(COUNTA(RelatedFeatures[])=0,"", IF(INDEX(RelatedFeatures[First Sampling Feature Code],$A136)="","",
CONCATENATE("  - &amp;RelationID",TEXT($A136,"0000"),
" {","SamplingFeatureID:  *SamplingFeatureID",TEXT(MATCH(INDEX(RelatedFeatures[First Sampling Feature Code],$A136),SamplingFeatures[Feature Code],0),"0000"),
", RelationshipTypeCV:  ",CHAR(34),INDEX(RelatedFeatures[Relationship Type],$A136),CHAR(34),
", RelatedFeatureID: *SamplingFeatureID",TEXT(MATCH(INDEX(RelatedFeatures[Second Sampling Feature Code],$A136),SamplingFeatures[Feature Code],0),"0000"),
", SpatialOffsetID:  ",IF(INDEX(RelatedFeatures[Offset Number],$A136)="","",CONCATENATE("*SpatialOffsetID",TEXT(INDEX(RelatedFeatures[Offset Number],$A136),"0000"))),"}")))</f>
        <v>#REF!</v>
      </c>
      <c r="P136" t="e">
        <f>IF(INDEX(Methods[Method Type],$A136)="","",
CONCATENATE("  - &amp;MethodID",TEXT($A136,"0000"),
" {","MethodTypeCV:  ",CHAR(34),INDEX(Methods[Method Type],$A136),CHAR(34),
", MethodCode:  ",CHAR(34),INDEX(Methods[Method Code],$A136),CHAR(34),
", MethodName:  ",CHAR(34),INDEX(Methods[Method Name],$A136),CHAR(34),
", MethodDescription:  ",CHAR(34),INDEX(Methods[Method Description],$A136),CHAR(34),
", MethodLink:  ",CHAR(34),INDEX(Methods[Method Link],$A136),CHAR(34),
", OrganizationID: *OrganizationID",TEXT(MATCH(INDEX(Methods[Organization Name],$A136),Organizations[Organization Name],0),"0000"),"}"))</f>
        <v>#REF!</v>
      </c>
      <c r="Q136" t="e">
        <f>IF(INDEX(Variables[Variable Type],$A136)="","",
CONCATENATE("  - &amp;VariableID",TEXT($A136,"0000"),
" {","VariableTypeCV:  ",CHAR(34),INDEX(Variables[Variable Type],$A136),CHAR(34),
", VariableCode:  ",CHAR(34),INDEX(Variables[Variable Code],$A136),CHAR(34),
", VariableNameCV:  ",CHAR(34),INDEX(Variables[Variable Name],$A136),CHAR(34),
", VariableDefinition:  ",CHAR(34),INDEX(Variables[Variable Definition],$A136),CHAR(34),
", SpecciationCV:  ",CHAR(34),INDEX(Variables[Speciation],$A136),CHAR(34),
", NoDataValue:  ",CHAR(34),INDEX(Variables[No Data Value],$A136),CHAR(34),"}"))</f>
        <v>#REF!</v>
      </c>
    </row>
    <row r="137" spans="1:17" x14ac:dyDescent="0.25">
      <c r="A137">
        <v>134</v>
      </c>
      <c r="D137" t="e">
        <f>IF(INDEX(People[First Name],$A137)="","",
CONCATENATE("  - &amp;PersonID",TEXT($A137,"0000"),
" {","PersonFirstName:  ",CHAR(34),INDEX(People[First Name],$A137),CHAR(34),
", PersonMiddleName:  ",CHAR(34),INDEX(People[Middle Name],$A137),CHAR(34),
", PersonLastName:  ",CHAR(34),INDEX(People[Last Name],$A137),CHAR(34),"}"))</f>
        <v>#REF!</v>
      </c>
      <c r="E137" t="e">
        <f>IF(INDEX(Organizations[Organization Type '[CV']],$A137)="","",
CONCATENATE("  - &amp;OrganizationID",TEXT($A137,"0000"),
" {","OrganizationTypeCV:  ",CHAR(34),INDEX(Organizations[Organization Type '[CV']],$A137),CHAR(34),
", OrganizationCode:  ",CHAR(34),INDEX(Organizations[Organization Code],$A137),CHAR(34),
", OrganizationName:  ",CHAR(34),INDEX(Organizations[Organization Name],$A137),CHAR(34),
", OrganizationDescription:  ",CHAR(34),INDEX(Organizations[Organization Description],$A137),CHAR(34),
", OrganizationLink:  ",CHAR(34),INDEX(Organizations[Organization Link],$A137),CHAR(34),"}"))</f>
        <v>#REF!</v>
      </c>
      <c r="F137" t="e">
        <f>IF(INDEX(People[First Name],$A137)="","",
CONCATENATE("  - &amp;AffiliationID",TEXT($A137,"0000"),
" {PersonID: *PersonID",TEXT($A137,"0000"),
", OrganizationID: *OrganizationID",TEXT(MATCH(INDEX(People[Organization Name],$A137),Organizations[Organization Name],0),"0000"),
", IsPrimaryOrganizationContact: , AffiliationStartDate: , AffiliationEndDate: , PrimaryPhone: ",
", PrimaryEmail: ",CHAR(34),INDEX(People[Primary Email],$A137),CHAR(34),
", PrimaryAddress: ",CHAR(34),INDEX(People[Primary Address],$A137),CHAR(34),
", PersonLink: }"))</f>
        <v>#REF!</v>
      </c>
      <c r="H137" t="e">
        <f>IF(COUNTA(CitationInformation)=0,"",IF(INDEX(AuthorList[Author Name],$A137)="","",
CONCATENATE("  - &amp;AuthorListID",TEXT($A137,"0000"),
"  {CitationID: *CitationID0001",
", PersonID: *PersonID",TEXT(MATCH(INDEX(AuthorList[Author Name],$A137),People[Full Name],0),"0000"),
", AuthorOrder: ",INDEX(AuthorList[Author Number],$A137),"}")))</f>
        <v>#REF!</v>
      </c>
      <c r="K137" t="e">
        <f>IF(INDEX(SamplingFeatures[Feature Code],$A137)="","",
CONCATENATE("  - &amp;SamplingFeatureID",TEXT($A137,"0000"),
" {","SamplingFeatureUUID:  ",CHAR(34),INDEX(SamplingFeatures[Sampling Feature UUID],$A137),CHAR(34),
", SamplingFeatureTypeCV:  ",CHAR(34),INDEX(SamplingFeatures[Sampling Feature Type],$A137),CHAR(34),
", SamplingFeatureCode:  ",CHAR(34),INDEX(SamplingFeatures[Feature Code],$A137),CHAR(34),
", SamplingFeatureName:  ",CHAR(34),INDEX(SamplingFeatures[Feature Name],$A137),CHAR(34),
", SamplingFeatureDescription:  ",CHAR(34),INDEX(SamplingFeatures[Feature Description],$A137),CHAR(34),
", SamplingFeatureGeotypeCV:  ",CHAR(34),INDEX(SamplingFeatures[Feature Geo Type],$A137),CHAR(34),
", FeatureGeometry:  ",CHAR(34),INDEX(SamplingFeatures[Feature Geometry],$A137),CHAR(34),
", Elevation_m:  ",CHAR(34),INDEX(SamplingFeatures[Elevation_m],$A137),CHAR(34),
", ElevationDatumCV:  ",CHAR(34),ElevationDatum,CHAR(34),"}"))</f>
        <v>#REF!</v>
      </c>
      <c r="L137" t="e">
        <f>IF(INDEX(SamplingFeatures[Sampling Feature Type],$A137)&lt;&gt;"Site","",
CONCATENATE("  - &amp;SiteID",TEXT(SUMPRODUCT(--($L$3:$L136&lt;&gt;"")),"0000"),
" {","SamplingFeatureID:  *SamplingFeatureID",TEXT($A137,"0000"),
", SiteTypeCV:  ",CHAR(34),INDEX(Sites[Site Type],$A137),CHAR(34),
", Latitude:  ",INDEX(Sites[Latitude],$A137),
", Longitude:  ",INDEX(Sites[Longitude],$A137),
", SRSName:  ",CHAR(34),LatLonDatum,CHAR(34),"}"))</f>
        <v>#REF!</v>
      </c>
      <c r="M137" t="e">
        <f>IF(INDEX(SamplingFeatures[Sampling Feature Type],$A137)&lt;&gt;"Specimen","",
CONCATENATE("  - &amp;SpecimenID",TEXT(SUMPRODUCT(--($M$3:$M136&lt;&gt;"")),"0000"),
" {","SamplingFeatureID:  *SamplingFeatureID",TEXT($A137,"0000"),
", SpecimenTypeCV:  ",CHAR(34),INDEX(Specimens[Specimen Type],$A137),CHAR(34),
", SpecimenMediumCV:  ",INDEX(Specimens[Specimen Medium],$A137),
", IsFieldSpecimen:  ",CHAR(34),INDEX(Specimens[Is Field Specimen?],$A137),CHAR(34),"}"))</f>
        <v>#REF!</v>
      </c>
      <c r="N137" t="e">
        <f>IF(COUNTA(SpatialOffsets[])=0,"", IF(INDEX(SpatialOffsets[Spatial Offset Type],$A137)="","",
CONCATENATE("  - &amp;SpatialOffsetID",TEXT($A137,"0000"),
" {","SpatialOffsetTypeCV:  ",CHAR(34),INDEX(SpatialOffsets[Spatial Offset Type],$A137),CHAR(34),
", Offset1Value:  ",INDEX(SpatialOffsets[Offset 1 Value],$A137),
", Offset1UnitID:  ",CHAR(34),INDEX(SpatialOffsets[Offset 1 Unit],$A137),CHAR(34),
", Offset2Value:  ",INDEX(SpatialOffsets[Offset 2 Value],$A137),
", Offset2UnitID:  ",CHAR(34),INDEX(SpatialOffsets[Offset 2 Unit],$A137),CHAR(34),
", Offset3Value:  ",INDEX(SpatialOffsets[Offset 3 Value],$A137),
", Offset3UnitID:  ",CHAR(34),INDEX(SpatialOffsets[Offset 3 Unit],$A137),CHAR(34),,"}")))</f>
        <v>#REF!</v>
      </c>
      <c r="O137" t="e">
        <f>IF(COUNTA(RelatedFeatures[])=0,"", IF(INDEX(RelatedFeatures[First Sampling Feature Code],$A137)="","",
CONCATENATE("  - &amp;RelationID",TEXT($A137,"0000"),
" {","SamplingFeatureID:  *SamplingFeatureID",TEXT(MATCH(INDEX(RelatedFeatures[First Sampling Feature Code],$A137),SamplingFeatures[Feature Code],0),"0000"),
", RelationshipTypeCV:  ",CHAR(34),INDEX(RelatedFeatures[Relationship Type],$A137),CHAR(34),
", RelatedFeatureID: *SamplingFeatureID",TEXT(MATCH(INDEX(RelatedFeatures[Second Sampling Feature Code],$A137),SamplingFeatures[Feature Code],0),"0000"),
", SpatialOffsetID:  ",IF(INDEX(RelatedFeatures[Offset Number],$A137)="","",CONCATENATE("*SpatialOffsetID",TEXT(INDEX(RelatedFeatures[Offset Number],$A137),"0000"))),"}")))</f>
        <v>#REF!</v>
      </c>
      <c r="P137" t="e">
        <f>IF(INDEX(Methods[Method Type],$A137)="","",
CONCATENATE("  - &amp;MethodID",TEXT($A137,"0000"),
" {","MethodTypeCV:  ",CHAR(34),INDEX(Methods[Method Type],$A137),CHAR(34),
", MethodCode:  ",CHAR(34),INDEX(Methods[Method Code],$A137),CHAR(34),
", MethodName:  ",CHAR(34),INDEX(Methods[Method Name],$A137),CHAR(34),
", MethodDescription:  ",CHAR(34),INDEX(Methods[Method Description],$A137),CHAR(34),
", MethodLink:  ",CHAR(34),INDEX(Methods[Method Link],$A137),CHAR(34),
", OrganizationID: *OrganizationID",TEXT(MATCH(INDEX(Methods[Organization Name],$A137),Organizations[Organization Name],0),"0000"),"}"))</f>
        <v>#REF!</v>
      </c>
      <c r="Q137" t="e">
        <f>IF(INDEX(Variables[Variable Type],$A137)="","",
CONCATENATE("  - &amp;VariableID",TEXT($A137,"0000"),
" {","VariableTypeCV:  ",CHAR(34),INDEX(Variables[Variable Type],$A137),CHAR(34),
", VariableCode:  ",CHAR(34),INDEX(Variables[Variable Code],$A137),CHAR(34),
", VariableNameCV:  ",CHAR(34),INDEX(Variables[Variable Name],$A137),CHAR(34),
", VariableDefinition:  ",CHAR(34),INDEX(Variables[Variable Definition],$A137),CHAR(34),
", SpecciationCV:  ",CHAR(34),INDEX(Variables[Speciation],$A137),CHAR(34),
", NoDataValue:  ",CHAR(34),INDEX(Variables[No Data Value],$A137),CHAR(34),"}"))</f>
        <v>#REF!</v>
      </c>
    </row>
    <row r="138" spans="1:17" x14ac:dyDescent="0.25">
      <c r="A138">
        <v>135</v>
      </c>
      <c r="D138" t="e">
        <f>IF(INDEX(People[First Name],$A138)="","",
CONCATENATE("  - &amp;PersonID",TEXT($A138,"0000"),
" {","PersonFirstName:  ",CHAR(34),INDEX(People[First Name],$A138),CHAR(34),
", PersonMiddleName:  ",CHAR(34),INDEX(People[Middle Name],$A138),CHAR(34),
", PersonLastName:  ",CHAR(34),INDEX(People[Last Name],$A138),CHAR(34),"}"))</f>
        <v>#REF!</v>
      </c>
      <c r="E138" t="e">
        <f>IF(INDEX(Organizations[Organization Type '[CV']],$A138)="","",
CONCATENATE("  - &amp;OrganizationID",TEXT($A138,"0000"),
" {","OrganizationTypeCV:  ",CHAR(34),INDEX(Organizations[Organization Type '[CV']],$A138),CHAR(34),
", OrganizationCode:  ",CHAR(34),INDEX(Organizations[Organization Code],$A138),CHAR(34),
", OrganizationName:  ",CHAR(34),INDEX(Organizations[Organization Name],$A138),CHAR(34),
", OrganizationDescription:  ",CHAR(34),INDEX(Organizations[Organization Description],$A138),CHAR(34),
", OrganizationLink:  ",CHAR(34),INDEX(Organizations[Organization Link],$A138),CHAR(34),"}"))</f>
        <v>#REF!</v>
      </c>
      <c r="F138" t="e">
        <f>IF(INDEX(People[First Name],$A138)="","",
CONCATENATE("  - &amp;AffiliationID",TEXT($A138,"0000"),
" {PersonID: *PersonID",TEXT($A138,"0000"),
", OrganizationID: *OrganizationID",TEXT(MATCH(INDEX(People[Organization Name],$A138),Organizations[Organization Name],0),"0000"),
", IsPrimaryOrganizationContact: , AffiliationStartDate: , AffiliationEndDate: , PrimaryPhone: ",
", PrimaryEmail: ",CHAR(34),INDEX(People[Primary Email],$A138),CHAR(34),
", PrimaryAddress: ",CHAR(34),INDEX(People[Primary Address],$A138),CHAR(34),
", PersonLink: }"))</f>
        <v>#REF!</v>
      </c>
      <c r="H138" t="e">
        <f>IF(COUNTA(CitationInformation)=0,"",IF(INDEX(AuthorList[Author Name],$A138)="","",
CONCATENATE("  - &amp;AuthorListID",TEXT($A138,"0000"),
"  {CitationID: *CitationID0001",
", PersonID: *PersonID",TEXT(MATCH(INDEX(AuthorList[Author Name],$A138),People[Full Name],0),"0000"),
", AuthorOrder: ",INDEX(AuthorList[Author Number],$A138),"}")))</f>
        <v>#REF!</v>
      </c>
      <c r="K138" t="e">
        <f>IF(INDEX(SamplingFeatures[Feature Code],$A138)="","",
CONCATENATE("  - &amp;SamplingFeatureID",TEXT($A138,"0000"),
" {","SamplingFeatureUUID:  ",CHAR(34),INDEX(SamplingFeatures[Sampling Feature UUID],$A138),CHAR(34),
", SamplingFeatureTypeCV:  ",CHAR(34),INDEX(SamplingFeatures[Sampling Feature Type],$A138),CHAR(34),
", SamplingFeatureCode:  ",CHAR(34),INDEX(SamplingFeatures[Feature Code],$A138),CHAR(34),
", SamplingFeatureName:  ",CHAR(34),INDEX(SamplingFeatures[Feature Name],$A138),CHAR(34),
", SamplingFeatureDescription:  ",CHAR(34),INDEX(SamplingFeatures[Feature Description],$A138),CHAR(34),
", SamplingFeatureGeotypeCV:  ",CHAR(34),INDEX(SamplingFeatures[Feature Geo Type],$A138),CHAR(34),
", FeatureGeometry:  ",CHAR(34),INDEX(SamplingFeatures[Feature Geometry],$A138),CHAR(34),
", Elevation_m:  ",CHAR(34),INDEX(SamplingFeatures[Elevation_m],$A138),CHAR(34),
", ElevationDatumCV:  ",CHAR(34),ElevationDatum,CHAR(34),"}"))</f>
        <v>#REF!</v>
      </c>
      <c r="L138" t="e">
        <f>IF(INDEX(SamplingFeatures[Sampling Feature Type],$A138)&lt;&gt;"Site","",
CONCATENATE("  - &amp;SiteID",TEXT(SUMPRODUCT(--($L$3:$L137&lt;&gt;"")),"0000"),
" {","SamplingFeatureID:  *SamplingFeatureID",TEXT($A138,"0000"),
", SiteTypeCV:  ",CHAR(34),INDEX(Sites[Site Type],$A138),CHAR(34),
", Latitude:  ",INDEX(Sites[Latitude],$A138),
", Longitude:  ",INDEX(Sites[Longitude],$A138),
", SRSName:  ",CHAR(34),LatLonDatum,CHAR(34),"}"))</f>
        <v>#REF!</v>
      </c>
      <c r="M138" t="e">
        <f>IF(INDEX(SamplingFeatures[Sampling Feature Type],$A138)&lt;&gt;"Specimen","",
CONCATENATE("  - &amp;SpecimenID",TEXT(SUMPRODUCT(--($M$3:$M137&lt;&gt;"")),"0000"),
" {","SamplingFeatureID:  *SamplingFeatureID",TEXT($A138,"0000"),
", SpecimenTypeCV:  ",CHAR(34),INDEX(Specimens[Specimen Type],$A138),CHAR(34),
", SpecimenMediumCV:  ",INDEX(Specimens[Specimen Medium],$A138),
", IsFieldSpecimen:  ",CHAR(34),INDEX(Specimens[Is Field Specimen?],$A138),CHAR(34),"}"))</f>
        <v>#REF!</v>
      </c>
      <c r="N138" t="e">
        <f>IF(COUNTA(SpatialOffsets[])=0,"", IF(INDEX(SpatialOffsets[Spatial Offset Type],$A138)="","",
CONCATENATE("  - &amp;SpatialOffsetID",TEXT($A138,"0000"),
" {","SpatialOffsetTypeCV:  ",CHAR(34),INDEX(SpatialOffsets[Spatial Offset Type],$A138),CHAR(34),
", Offset1Value:  ",INDEX(SpatialOffsets[Offset 1 Value],$A138),
", Offset1UnitID:  ",CHAR(34),INDEX(SpatialOffsets[Offset 1 Unit],$A138),CHAR(34),
", Offset2Value:  ",INDEX(SpatialOffsets[Offset 2 Value],$A138),
", Offset2UnitID:  ",CHAR(34),INDEX(SpatialOffsets[Offset 2 Unit],$A138),CHAR(34),
", Offset3Value:  ",INDEX(SpatialOffsets[Offset 3 Value],$A138),
", Offset3UnitID:  ",CHAR(34),INDEX(SpatialOffsets[Offset 3 Unit],$A138),CHAR(34),,"}")))</f>
        <v>#REF!</v>
      </c>
      <c r="O138" t="e">
        <f>IF(COUNTA(RelatedFeatures[])=0,"", IF(INDEX(RelatedFeatures[First Sampling Feature Code],$A138)="","",
CONCATENATE("  - &amp;RelationID",TEXT($A138,"0000"),
" {","SamplingFeatureID:  *SamplingFeatureID",TEXT(MATCH(INDEX(RelatedFeatures[First Sampling Feature Code],$A138),SamplingFeatures[Feature Code],0),"0000"),
", RelationshipTypeCV:  ",CHAR(34),INDEX(RelatedFeatures[Relationship Type],$A138),CHAR(34),
", RelatedFeatureID: *SamplingFeatureID",TEXT(MATCH(INDEX(RelatedFeatures[Second Sampling Feature Code],$A138),SamplingFeatures[Feature Code],0),"0000"),
", SpatialOffsetID:  ",IF(INDEX(RelatedFeatures[Offset Number],$A138)="","",CONCATENATE("*SpatialOffsetID",TEXT(INDEX(RelatedFeatures[Offset Number],$A138),"0000"))),"}")))</f>
        <v>#REF!</v>
      </c>
      <c r="P138" t="e">
        <f>IF(INDEX(Methods[Method Type],$A138)="","",
CONCATENATE("  - &amp;MethodID",TEXT($A138,"0000"),
" {","MethodTypeCV:  ",CHAR(34),INDEX(Methods[Method Type],$A138),CHAR(34),
", MethodCode:  ",CHAR(34),INDEX(Methods[Method Code],$A138),CHAR(34),
", MethodName:  ",CHAR(34),INDEX(Methods[Method Name],$A138),CHAR(34),
", MethodDescription:  ",CHAR(34),INDEX(Methods[Method Description],$A138),CHAR(34),
", MethodLink:  ",CHAR(34),INDEX(Methods[Method Link],$A138),CHAR(34),
", OrganizationID: *OrganizationID",TEXT(MATCH(INDEX(Methods[Organization Name],$A138),Organizations[Organization Name],0),"0000"),"}"))</f>
        <v>#REF!</v>
      </c>
      <c r="Q138" t="e">
        <f>IF(INDEX(Variables[Variable Type],$A138)="","",
CONCATENATE("  - &amp;VariableID",TEXT($A138,"0000"),
" {","VariableTypeCV:  ",CHAR(34),INDEX(Variables[Variable Type],$A138),CHAR(34),
", VariableCode:  ",CHAR(34),INDEX(Variables[Variable Code],$A138),CHAR(34),
", VariableNameCV:  ",CHAR(34),INDEX(Variables[Variable Name],$A138),CHAR(34),
", VariableDefinition:  ",CHAR(34),INDEX(Variables[Variable Definition],$A138),CHAR(34),
", SpecciationCV:  ",CHAR(34),INDEX(Variables[Speciation],$A138),CHAR(34),
", NoDataValue:  ",CHAR(34),INDEX(Variables[No Data Value],$A138),CHAR(34),"}"))</f>
        <v>#REF!</v>
      </c>
    </row>
    <row r="139" spans="1:17" x14ac:dyDescent="0.25">
      <c r="A139">
        <v>136</v>
      </c>
      <c r="D139" t="e">
        <f>IF(INDEX(People[First Name],$A139)="","",
CONCATENATE("  - &amp;PersonID",TEXT($A139,"0000"),
" {","PersonFirstName:  ",CHAR(34),INDEX(People[First Name],$A139),CHAR(34),
", PersonMiddleName:  ",CHAR(34),INDEX(People[Middle Name],$A139),CHAR(34),
", PersonLastName:  ",CHAR(34),INDEX(People[Last Name],$A139),CHAR(34),"}"))</f>
        <v>#REF!</v>
      </c>
      <c r="E139" t="e">
        <f>IF(INDEX(Organizations[Organization Type '[CV']],$A139)="","",
CONCATENATE("  - &amp;OrganizationID",TEXT($A139,"0000"),
" {","OrganizationTypeCV:  ",CHAR(34),INDEX(Organizations[Organization Type '[CV']],$A139),CHAR(34),
", OrganizationCode:  ",CHAR(34),INDEX(Organizations[Organization Code],$A139),CHAR(34),
", OrganizationName:  ",CHAR(34),INDEX(Organizations[Organization Name],$A139),CHAR(34),
", OrganizationDescription:  ",CHAR(34),INDEX(Organizations[Organization Description],$A139),CHAR(34),
", OrganizationLink:  ",CHAR(34),INDEX(Organizations[Organization Link],$A139),CHAR(34),"}"))</f>
        <v>#REF!</v>
      </c>
      <c r="F139" t="e">
        <f>IF(INDEX(People[First Name],$A139)="","",
CONCATENATE("  - &amp;AffiliationID",TEXT($A139,"0000"),
" {PersonID: *PersonID",TEXT($A139,"0000"),
", OrganizationID: *OrganizationID",TEXT(MATCH(INDEX(People[Organization Name],$A139),Organizations[Organization Name],0),"0000"),
", IsPrimaryOrganizationContact: , AffiliationStartDate: , AffiliationEndDate: , PrimaryPhone: ",
", PrimaryEmail: ",CHAR(34),INDEX(People[Primary Email],$A139),CHAR(34),
", PrimaryAddress: ",CHAR(34),INDEX(People[Primary Address],$A139),CHAR(34),
", PersonLink: }"))</f>
        <v>#REF!</v>
      </c>
      <c r="H139" t="e">
        <f>IF(COUNTA(CitationInformation)=0,"",IF(INDEX(AuthorList[Author Name],$A139)="","",
CONCATENATE("  - &amp;AuthorListID",TEXT($A139,"0000"),
"  {CitationID: *CitationID0001",
", PersonID: *PersonID",TEXT(MATCH(INDEX(AuthorList[Author Name],$A139),People[Full Name],0),"0000"),
", AuthorOrder: ",INDEX(AuthorList[Author Number],$A139),"}")))</f>
        <v>#REF!</v>
      </c>
      <c r="K139" t="e">
        <f>IF(INDEX(SamplingFeatures[Feature Code],$A139)="","",
CONCATENATE("  - &amp;SamplingFeatureID",TEXT($A139,"0000"),
" {","SamplingFeatureUUID:  ",CHAR(34),INDEX(SamplingFeatures[Sampling Feature UUID],$A139),CHAR(34),
", SamplingFeatureTypeCV:  ",CHAR(34),INDEX(SamplingFeatures[Sampling Feature Type],$A139),CHAR(34),
", SamplingFeatureCode:  ",CHAR(34),INDEX(SamplingFeatures[Feature Code],$A139),CHAR(34),
", SamplingFeatureName:  ",CHAR(34),INDEX(SamplingFeatures[Feature Name],$A139),CHAR(34),
", SamplingFeatureDescription:  ",CHAR(34),INDEX(SamplingFeatures[Feature Description],$A139),CHAR(34),
", SamplingFeatureGeotypeCV:  ",CHAR(34),INDEX(SamplingFeatures[Feature Geo Type],$A139),CHAR(34),
", FeatureGeometry:  ",CHAR(34),INDEX(SamplingFeatures[Feature Geometry],$A139),CHAR(34),
", Elevation_m:  ",CHAR(34),INDEX(SamplingFeatures[Elevation_m],$A139),CHAR(34),
", ElevationDatumCV:  ",CHAR(34),ElevationDatum,CHAR(34),"}"))</f>
        <v>#REF!</v>
      </c>
      <c r="L139" t="e">
        <f>IF(INDEX(SamplingFeatures[Sampling Feature Type],$A139)&lt;&gt;"Site","",
CONCATENATE("  - &amp;SiteID",TEXT(SUMPRODUCT(--($L$3:$L138&lt;&gt;"")),"0000"),
" {","SamplingFeatureID:  *SamplingFeatureID",TEXT($A139,"0000"),
", SiteTypeCV:  ",CHAR(34),INDEX(Sites[Site Type],$A139),CHAR(34),
", Latitude:  ",INDEX(Sites[Latitude],$A139),
", Longitude:  ",INDEX(Sites[Longitude],$A139),
", SRSName:  ",CHAR(34),LatLonDatum,CHAR(34),"}"))</f>
        <v>#REF!</v>
      </c>
      <c r="M139" t="e">
        <f>IF(INDEX(SamplingFeatures[Sampling Feature Type],$A139)&lt;&gt;"Specimen","",
CONCATENATE("  - &amp;SpecimenID",TEXT(SUMPRODUCT(--($M$3:$M138&lt;&gt;"")),"0000"),
" {","SamplingFeatureID:  *SamplingFeatureID",TEXT($A139,"0000"),
", SpecimenTypeCV:  ",CHAR(34),INDEX(Specimens[Specimen Type],$A139),CHAR(34),
", SpecimenMediumCV:  ",INDEX(Specimens[Specimen Medium],$A139),
", IsFieldSpecimen:  ",CHAR(34),INDEX(Specimens[Is Field Specimen?],$A139),CHAR(34),"}"))</f>
        <v>#REF!</v>
      </c>
      <c r="N139" t="e">
        <f>IF(COUNTA(SpatialOffsets[])=0,"", IF(INDEX(SpatialOffsets[Spatial Offset Type],$A139)="","",
CONCATENATE("  - &amp;SpatialOffsetID",TEXT($A139,"0000"),
" {","SpatialOffsetTypeCV:  ",CHAR(34),INDEX(SpatialOffsets[Spatial Offset Type],$A139),CHAR(34),
", Offset1Value:  ",INDEX(SpatialOffsets[Offset 1 Value],$A139),
", Offset1UnitID:  ",CHAR(34),INDEX(SpatialOffsets[Offset 1 Unit],$A139),CHAR(34),
", Offset2Value:  ",INDEX(SpatialOffsets[Offset 2 Value],$A139),
", Offset2UnitID:  ",CHAR(34),INDEX(SpatialOffsets[Offset 2 Unit],$A139),CHAR(34),
", Offset3Value:  ",INDEX(SpatialOffsets[Offset 3 Value],$A139),
", Offset3UnitID:  ",CHAR(34),INDEX(SpatialOffsets[Offset 3 Unit],$A139),CHAR(34),,"}")))</f>
        <v>#REF!</v>
      </c>
      <c r="O139" t="e">
        <f>IF(COUNTA(RelatedFeatures[])=0,"", IF(INDEX(RelatedFeatures[First Sampling Feature Code],$A139)="","",
CONCATENATE("  - &amp;RelationID",TEXT($A139,"0000"),
" {","SamplingFeatureID:  *SamplingFeatureID",TEXT(MATCH(INDEX(RelatedFeatures[First Sampling Feature Code],$A139),SamplingFeatures[Feature Code],0),"0000"),
", RelationshipTypeCV:  ",CHAR(34),INDEX(RelatedFeatures[Relationship Type],$A139),CHAR(34),
", RelatedFeatureID: *SamplingFeatureID",TEXT(MATCH(INDEX(RelatedFeatures[Second Sampling Feature Code],$A139),SamplingFeatures[Feature Code],0),"0000"),
", SpatialOffsetID:  ",IF(INDEX(RelatedFeatures[Offset Number],$A139)="","",CONCATENATE("*SpatialOffsetID",TEXT(INDEX(RelatedFeatures[Offset Number],$A139),"0000"))),"}")))</f>
        <v>#REF!</v>
      </c>
      <c r="P139" t="e">
        <f>IF(INDEX(Methods[Method Type],$A139)="","",
CONCATENATE("  - &amp;MethodID",TEXT($A139,"0000"),
" {","MethodTypeCV:  ",CHAR(34),INDEX(Methods[Method Type],$A139),CHAR(34),
", MethodCode:  ",CHAR(34),INDEX(Methods[Method Code],$A139),CHAR(34),
", MethodName:  ",CHAR(34),INDEX(Methods[Method Name],$A139),CHAR(34),
", MethodDescription:  ",CHAR(34),INDEX(Methods[Method Description],$A139),CHAR(34),
", MethodLink:  ",CHAR(34),INDEX(Methods[Method Link],$A139),CHAR(34),
", OrganizationID: *OrganizationID",TEXT(MATCH(INDEX(Methods[Organization Name],$A139),Organizations[Organization Name],0),"0000"),"}"))</f>
        <v>#REF!</v>
      </c>
      <c r="Q139" t="e">
        <f>IF(INDEX(Variables[Variable Type],$A139)="","",
CONCATENATE("  - &amp;VariableID",TEXT($A139,"0000"),
" {","VariableTypeCV:  ",CHAR(34),INDEX(Variables[Variable Type],$A139),CHAR(34),
", VariableCode:  ",CHAR(34),INDEX(Variables[Variable Code],$A139),CHAR(34),
", VariableNameCV:  ",CHAR(34),INDEX(Variables[Variable Name],$A139),CHAR(34),
", VariableDefinition:  ",CHAR(34),INDEX(Variables[Variable Definition],$A139),CHAR(34),
", SpecciationCV:  ",CHAR(34),INDEX(Variables[Speciation],$A139),CHAR(34),
", NoDataValue:  ",CHAR(34),INDEX(Variables[No Data Value],$A139),CHAR(34),"}"))</f>
        <v>#REF!</v>
      </c>
    </row>
    <row r="140" spans="1:17" x14ac:dyDescent="0.25">
      <c r="A140">
        <v>137</v>
      </c>
      <c r="D140" t="e">
        <f>IF(INDEX(People[First Name],$A140)="","",
CONCATENATE("  - &amp;PersonID",TEXT($A140,"0000"),
" {","PersonFirstName:  ",CHAR(34),INDEX(People[First Name],$A140),CHAR(34),
", PersonMiddleName:  ",CHAR(34),INDEX(People[Middle Name],$A140),CHAR(34),
", PersonLastName:  ",CHAR(34),INDEX(People[Last Name],$A140),CHAR(34),"}"))</f>
        <v>#REF!</v>
      </c>
      <c r="E140" t="e">
        <f>IF(INDEX(Organizations[Organization Type '[CV']],$A140)="","",
CONCATENATE("  - &amp;OrganizationID",TEXT($A140,"0000"),
" {","OrganizationTypeCV:  ",CHAR(34),INDEX(Organizations[Organization Type '[CV']],$A140),CHAR(34),
", OrganizationCode:  ",CHAR(34),INDEX(Organizations[Organization Code],$A140),CHAR(34),
", OrganizationName:  ",CHAR(34),INDEX(Organizations[Organization Name],$A140),CHAR(34),
", OrganizationDescription:  ",CHAR(34),INDEX(Organizations[Organization Description],$A140),CHAR(34),
", OrganizationLink:  ",CHAR(34),INDEX(Organizations[Organization Link],$A140),CHAR(34),"}"))</f>
        <v>#REF!</v>
      </c>
      <c r="F140" t="e">
        <f>IF(INDEX(People[First Name],$A140)="","",
CONCATENATE("  - &amp;AffiliationID",TEXT($A140,"0000"),
" {PersonID: *PersonID",TEXT($A140,"0000"),
", OrganizationID: *OrganizationID",TEXT(MATCH(INDEX(People[Organization Name],$A140),Organizations[Organization Name],0),"0000"),
", IsPrimaryOrganizationContact: , AffiliationStartDate: , AffiliationEndDate: , PrimaryPhone: ",
", PrimaryEmail: ",CHAR(34),INDEX(People[Primary Email],$A140),CHAR(34),
", PrimaryAddress: ",CHAR(34),INDEX(People[Primary Address],$A140),CHAR(34),
", PersonLink: }"))</f>
        <v>#REF!</v>
      </c>
      <c r="H140" t="e">
        <f>IF(COUNTA(CitationInformation)=0,"",IF(INDEX(AuthorList[Author Name],$A140)="","",
CONCATENATE("  - &amp;AuthorListID",TEXT($A140,"0000"),
"  {CitationID: *CitationID0001",
", PersonID: *PersonID",TEXT(MATCH(INDEX(AuthorList[Author Name],$A140),People[Full Name],0),"0000"),
", AuthorOrder: ",INDEX(AuthorList[Author Number],$A140),"}")))</f>
        <v>#REF!</v>
      </c>
      <c r="K140" t="e">
        <f>IF(INDEX(SamplingFeatures[Feature Code],$A140)="","",
CONCATENATE("  - &amp;SamplingFeatureID",TEXT($A140,"0000"),
" {","SamplingFeatureUUID:  ",CHAR(34),INDEX(SamplingFeatures[Sampling Feature UUID],$A140),CHAR(34),
", SamplingFeatureTypeCV:  ",CHAR(34),INDEX(SamplingFeatures[Sampling Feature Type],$A140),CHAR(34),
", SamplingFeatureCode:  ",CHAR(34),INDEX(SamplingFeatures[Feature Code],$A140),CHAR(34),
", SamplingFeatureName:  ",CHAR(34),INDEX(SamplingFeatures[Feature Name],$A140),CHAR(34),
", SamplingFeatureDescription:  ",CHAR(34),INDEX(SamplingFeatures[Feature Description],$A140),CHAR(34),
", SamplingFeatureGeotypeCV:  ",CHAR(34),INDEX(SamplingFeatures[Feature Geo Type],$A140),CHAR(34),
", FeatureGeometry:  ",CHAR(34),INDEX(SamplingFeatures[Feature Geometry],$A140),CHAR(34),
", Elevation_m:  ",CHAR(34),INDEX(SamplingFeatures[Elevation_m],$A140),CHAR(34),
", ElevationDatumCV:  ",CHAR(34),ElevationDatum,CHAR(34),"}"))</f>
        <v>#REF!</v>
      </c>
      <c r="L140" t="e">
        <f>IF(INDEX(SamplingFeatures[Sampling Feature Type],$A140)&lt;&gt;"Site","",
CONCATENATE("  - &amp;SiteID",TEXT(SUMPRODUCT(--($L$3:$L139&lt;&gt;"")),"0000"),
" {","SamplingFeatureID:  *SamplingFeatureID",TEXT($A140,"0000"),
", SiteTypeCV:  ",CHAR(34),INDEX(Sites[Site Type],$A140),CHAR(34),
", Latitude:  ",INDEX(Sites[Latitude],$A140),
", Longitude:  ",INDEX(Sites[Longitude],$A140),
", SRSName:  ",CHAR(34),LatLonDatum,CHAR(34),"}"))</f>
        <v>#REF!</v>
      </c>
      <c r="M140" t="e">
        <f>IF(INDEX(SamplingFeatures[Sampling Feature Type],$A140)&lt;&gt;"Specimen","",
CONCATENATE("  - &amp;SpecimenID",TEXT(SUMPRODUCT(--($M$3:$M139&lt;&gt;"")),"0000"),
" {","SamplingFeatureID:  *SamplingFeatureID",TEXT($A140,"0000"),
", SpecimenTypeCV:  ",CHAR(34),INDEX(Specimens[Specimen Type],$A140),CHAR(34),
", SpecimenMediumCV:  ",INDEX(Specimens[Specimen Medium],$A140),
", IsFieldSpecimen:  ",CHAR(34),INDEX(Specimens[Is Field Specimen?],$A140),CHAR(34),"}"))</f>
        <v>#REF!</v>
      </c>
      <c r="N140" t="e">
        <f>IF(COUNTA(SpatialOffsets[])=0,"", IF(INDEX(SpatialOffsets[Spatial Offset Type],$A140)="","",
CONCATENATE("  - &amp;SpatialOffsetID",TEXT($A140,"0000"),
" {","SpatialOffsetTypeCV:  ",CHAR(34),INDEX(SpatialOffsets[Spatial Offset Type],$A140),CHAR(34),
", Offset1Value:  ",INDEX(SpatialOffsets[Offset 1 Value],$A140),
", Offset1UnitID:  ",CHAR(34),INDEX(SpatialOffsets[Offset 1 Unit],$A140),CHAR(34),
", Offset2Value:  ",INDEX(SpatialOffsets[Offset 2 Value],$A140),
", Offset2UnitID:  ",CHAR(34),INDEX(SpatialOffsets[Offset 2 Unit],$A140),CHAR(34),
", Offset3Value:  ",INDEX(SpatialOffsets[Offset 3 Value],$A140),
", Offset3UnitID:  ",CHAR(34),INDEX(SpatialOffsets[Offset 3 Unit],$A140),CHAR(34),,"}")))</f>
        <v>#REF!</v>
      </c>
      <c r="O140" t="e">
        <f>IF(COUNTA(RelatedFeatures[])=0,"", IF(INDEX(RelatedFeatures[First Sampling Feature Code],$A140)="","",
CONCATENATE("  - &amp;RelationID",TEXT($A140,"0000"),
" {","SamplingFeatureID:  *SamplingFeatureID",TEXT(MATCH(INDEX(RelatedFeatures[First Sampling Feature Code],$A140),SamplingFeatures[Feature Code],0),"0000"),
", RelationshipTypeCV:  ",CHAR(34),INDEX(RelatedFeatures[Relationship Type],$A140),CHAR(34),
", RelatedFeatureID: *SamplingFeatureID",TEXT(MATCH(INDEX(RelatedFeatures[Second Sampling Feature Code],$A140),SamplingFeatures[Feature Code],0),"0000"),
", SpatialOffsetID:  ",IF(INDEX(RelatedFeatures[Offset Number],$A140)="","",CONCATENATE("*SpatialOffsetID",TEXT(INDEX(RelatedFeatures[Offset Number],$A140),"0000"))),"}")))</f>
        <v>#REF!</v>
      </c>
      <c r="P140" t="e">
        <f>IF(INDEX(Methods[Method Type],$A140)="","",
CONCATENATE("  - &amp;MethodID",TEXT($A140,"0000"),
" {","MethodTypeCV:  ",CHAR(34),INDEX(Methods[Method Type],$A140),CHAR(34),
", MethodCode:  ",CHAR(34),INDEX(Methods[Method Code],$A140),CHAR(34),
", MethodName:  ",CHAR(34),INDEX(Methods[Method Name],$A140),CHAR(34),
", MethodDescription:  ",CHAR(34),INDEX(Methods[Method Description],$A140),CHAR(34),
", MethodLink:  ",CHAR(34),INDEX(Methods[Method Link],$A140),CHAR(34),
", OrganizationID: *OrganizationID",TEXT(MATCH(INDEX(Methods[Organization Name],$A140),Organizations[Organization Name],0),"0000"),"}"))</f>
        <v>#REF!</v>
      </c>
      <c r="Q140" t="e">
        <f>IF(INDEX(Variables[Variable Type],$A140)="","",
CONCATENATE("  - &amp;VariableID",TEXT($A140,"0000"),
" {","VariableTypeCV:  ",CHAR(34),INDEX(Variables[Variable Type],$A140),CHAR(34),
", VariableCode:  ",CHAR(34),INDEX(Variables[Variable Code],$A140),CHAR(34),
", VariableNameCV:  ",CHAR(34),INDEX(Variables[Variable Name],$A140),CHAR(34),
", VariableDefinition:  ",CHAR(34),INDEX(Variables[Variable Definition],$A140),CHAR(34),
", SpecciationCV:  ",CHAR(34),INDEX(Variables[Speciation],$A140),CHAR(34),
", NoDataValue:  ",CHAR(34),INDEX(Variables[No Data Value],$A140),CHAR(34),"}"))</f>
        <v>#REF!</v>
      </c>
    </row>
    <row r="141" spans="1:17" x14ac:dyDescent="0.25">
      <c r="A141">
        <v>138</v>
      </c>
      <c r="D141" t="e">
        <f>IF(INDEX(People[First Name],$A141)="","",
CONCATENATE("  - &amp;PersonID",TEXT($A141,"0000"),
" {","PersonFirstName:  ",CHAR(34),INDEX(People[First Name],$A141),CHAR(34),
", PersonMiddleName:  ",CHAR(34),INDEX(People[Middle Name],$A141),CHAR(34),
", PersonLastName:  ",CHAR(34),INDEX(People[Last Name],$A141),CHAR(34),"}"))</f>
        <v>#REF!</v>
      </c>
      <c r="E141" t="e">
        <f>IF(INDEX(Organizations[Organization Type '[CV']],$A141)="","",
CONCATENATE("  - &amp;OrganizationID",TEXT($A141,"0000"),
" {","OrganizationTypeCV:  ",CHAR(34),INDEX(Organizations[Organization Type '[CV']],$A141),CHAR(34),
", OrganizationCode:  ",CHAR(34),INDEX(Organizations[Organization Code],$A141),CHAR(34),
", OrganizationName:  ",CHAR(34),INDEX(Organizations[Organization Name],$A141),CHAR(34),
", OrganizationDescription:  ",CHAR(34),INDEX(Organizations[Organization Description],$A141),CHAR(34),
", OrganizationLink:  ",CHAR(34),INDEX(Organizations[Organization Link],$A141),CHAR(34),"}"))</f>
        <v>#REF!</v>
      </c>
      <c r="F141" t="e">
        <f>IF(INDEX(People[First Name],$A141)="","",
CONCATENATE("  - &amp;AffiliationID",TEXT($A141,"0000"),
" {PersonID: *PersonID",TEXT($A141,"0000"),
", OrganizationID: *OrganizationID",TEXT(MATCH(INDEX(People[Organization Name],$A141),Organizations[Organization Name],0),"0000"),
", IsPrimaryOrganizationContact: , AffiliationStartDate: , AffiliationEndDate: , PrimaryPhone: ",
", PrimaryEmail: ",CHAR(34),INDEX(People[Primary Email],$A141),CHAR(34),
", PrimaryAddress: ",CHAR(34),INDEX(People[Primary Address],$A141),CHAR(34),
", PersonLink: }"))</f>
        <v>#REF!</v>
      </c>
      <c r="H141" t="e">
        <f>IF(COUNTA(CitationInformation)=0,"",IF(INDEX(AuthorList[Author Name],$A141)="","",
CONCATENATE("  - &amp;AuthorListID",TEXT($A141,"0000"),
"  {CitationID: *CitationID0001",
", PersonID: *PersonID",TEXT(MATCH(INDEX(AuthorList[Author Name],$A141),People[Full Name],0),"0000"),
", AuthorOrder: ",INDEX(AuthorList[Author Number],$A141),"}")))</f>
        <v>#REF!</v>
      </c>
      <c r="K141" t="e">
        <f>IF(INDEX(SamplingFeatures[Feature Code],$A141)="","",
CONCATENATE("  - &amp;SamplingFeatureID",TEXT($A141,"0000"),
" {","SamplingFeatureUUID:  ",CHAR(34),INDEX(SamplingFeatures[Sampling Feature UUID],$A141),CHAR(34),
", SamplingFeatureTypeCV:  ",CHAR(34),INDEX(SamplingFeatures[Sampling Feature Type],$A141),CHAR(34),
", SamplingFeatureCode:  ",CHAR(34),INDEX(SamplingFeatures[Feature Code],$A141),CHAR(34),
", SamplingFeatureName:  ",CHAR(34),INDEX(SamplingFeatures[Feature Name],$A141),CHAR(34),
", SamplingFeatureDescription:  ",CHAR(34),INDEX(SamplingFeatures[Feature Description],$A141),CHAR(34),
", SamplingFeatureGeotypeCV:  ",CHAR(34),INDEX(SamplingFeatures[Feature Geo Type],$A141),CHAR(34),
", FeatureGeometry:  ",CHAR(34),INDEX(SamplingFeatures[Feature Geometry],$A141),CHAR(34),
", Elevation_m:  ",CHAR(34),INDEX(SamplingFeatures[Elevation_m],$A141),CHAR(34),
", ElevationDatumCV:  ",CHAR(34),ElevationDatum,CHAR(34),"}"))</f>
        <v>#REF!</v>
      </c>
      <c r="L141" t="e">
        <f>IF(INDEX(SamplingFeatures[Sampling Feature Type],$A141)&lt;&gt;"Site","",
CONCATENATE("  - &amp;SiteID",TEXT(SUMPRODUCT(--($L$3:$L140&lt;&gt;"")),"0000"),
" {","SamplingFeatureID:  *SamplingFeatureID",TEXT($A141,"0000"),
", SiteTypeCV:  ",CHAR(34),INDEX(Sites[Site Type],$A141),CHAR(34),
", Latitude:  ",INDEX(Sites[Latitude],$A141),
", Longitude:  ",INDEX(Sites[Longitude],$A141),
", SRSName:  ",CHAR(34),LatLonDatum,CHAR(34),"}"))</f>
        <v>#REF!</v>
      </c>
      <c r="M141" t="e">
        <f>IF(INDEX(SamplingFeatures[Sampling Feature Type],$A141)&lt;&gt;"Specimen","",
CONCATENATE("  - &amp;SpecimenID",TEXT(SUMPRODUCT(--($M$3:$M140&lt;&gt;"")),"0000"),
" {","SamplingFeatureID:  *SamplingFeatureID",TEXT($A141,"0000"),
", SpecimenTypeCV:  ",CHAR(34),INDEX(Specimens[Specimen Type],$A141),CHAR(34),
", SpecimenMediumCV:  ",INDEX(Specimens[Specimen Medium],$A141),
", IsFieldSpecimen:  ",CHAR(34),INDEX(Specimens[Is Field Specimen?],$A141),CHAR(34),"}"))</f>
        <v>#REF!</v>
      </c>
      <c r="N141" t="e">
        <f>IF(COUNTA(SpatialOffsets[])=0,"", IF(INDEX(SpatialOffsets[Spatial Offset Type],$A141)="","",
CONCATENATE("  - &amp;SpatialOffsetID",TEXT($A141,"0000"),
" {","SpatialOffsetTypeCV:  ",CHAR(34),INDEX(SpatialOffsets[Spatial Offset Type],$A141),CHAR(34),
", Offset1Value:  ",INDEX(SpatialOffsets[Offset 1 Value],$A141),
", Offset1UnitID:  ",CHAR(34),INDEX(SpatialOffsets[Offset 1 Unit],$A141),CHAR(34),
", Offset2Value:  ",INDEX(SpatialOffsets[Offset 2 Value],$A141),
", Offset2UnitID:  ",CHAR(34),INDEX(SpatialOffsets[Offset 2 Unit],$A141),CHAR(34),
", Offset3Value:  ",INDEX(SpatialOffsets[Offset 3 Value],$A141),
", Offset3UnitID:  ",CHAR(34),INDEX(SpatialOffsets[Offset 3 Unit],$A141),CHAR(34),,"}")))</f>
        <v>#REF!</v>
      </c>
      <c r="O141" t="e">
        <f>IF(COUNTA(RelatedFeatures[])=0,"", IF(INDEX(RelatedFeatures[First Sampling Feature Code],$A141)="","",
CONCATENATE("  - &amp;RelationID",TEXT($A141,"0000"),
" {","SamplingFeatureID:  *SamplingFeatureID",TEXT(MATCH(INDEX(RelatedFeatures[First Sampling Feature Code],$A141),SamplingFeatures[Feature Code],0),"0000"),
", RelationshipTypeCV:  ",CHAR(34),INDEX(RelatedFeatures[Relationship Type],$A141),CHAR(34),
", RelatedFeatureID: *SamplingFeatureID",TEXT(MATCH(INDEX(RelatedFeatures[Second Sampling Feature Code],$A141),SamplingFeatures[Feature Code],0),"0000"),
", SpatialOffsetID:  ",IF(INDEX(RelatedFeatures[Offset Number],$A141)="","",CONCATENATE("*SpatialOffsetID",TEXT(INDEX(RelatedFeatures[Offset Number],$A141),"0000"))),"}")))</f>
        <v>#REF!</v>
      </c>
      <c r="P141" t="e">
        <f>IF(INDEX(Methods[Method Type],$A141)="","",
CONCATENATE("  - &amp;MethodID",TEXT($A141,"0000"),
" {","MethodTypeCV:  ",CHAR(34),INDEX(Methods[Method Type],$A141),CHAR(34),
", MethodCode:  ",CHAR(34),INDEX(Methods[Method Code],$A141),CHAR(34),
", MethodName:  ",CHAR(34),INDEX(Methods[Method Name],$A141),CHAR(34),
", MethodDescription:  ",CHAR(34),INDEX(Methods[Method Description],$A141),CHAR(34),
", MethodLink:  ",CHAR(34),INDEX(Methods[Method Link],$A141),CHAR(34),
", OrganizationID: *OrganizationID",TEXT(MATCH(INDEX(Methods[Organization Name],$A141),Organizations[Organization Name],0),"0000"),"}"))</f>
        <v>#REF!</v>
      </c>
      <c r="Q141" t="e">
        <f>IF(INDEX(Variables[Variable Type],$A141)="","",
CONCATENATE("  - &amp;VariableID",TEXT($A141,"0000"),
" {","VariableTypeCV:  ",CHAR(34),INDEX(Variables[Variable Type],$A141),CHAR(34),
", VariableCode:  ",CHAR(34),INDEX(Variables[Variable Code],$A141),CHAR(34),
", VariableNameCV:  ",CHAR(34),INDEX(Variables[Variable Name],$A141),CHAR(34),
", VariableDefinition:  ",CHAR(34),INDEX(Variables[Variable Definition],$A141),CHAR(34),
", SpecciationCV:  ",CHAR(34),INDEX(Variables[Speciation],$A141),CHAR(34),
", NoDataValue:  ",CHAR(34),INDEX(Variables[No Data Value],$A141),CHAR(34),"}"))</f>
        <v>#REF!</v>
      </c>
    </row>
    <row r="142" spans="1:17" x14ac:dyDescent="0.25">
      <c r="A142">
        <v>139</v>
      </c>
      <c r="D142" t="e">
        <f>IF(INDEX(People[First Name],$A142)="","",
CONCATENATE("  - &amp;PersonID",TEXT($A142,"0000"),
" {","PersonFirstName:  ",CHAR(34),INDEX(People[First Name],$A142),CHAR(34),
", PersonMiddleName:  ",CHAR(34),INDEX(People[Middle Name],$A142),CHAR(34),
", PersonLastName:  ",CHAR(34),INDEX(People[Last Name],$A142),CHAR(34),"}"))</f>
        <v>#REF!</v>
      </c>
      <c r="E142" t="e">
        <f>IF(INDEX(Organizations[Organization Type '[CV']],$A142)="","",
CONCATENATE("  - &amp;OrganizationID",TEXT($A142,"0000"),
" {","OrganizationTypeCV:  ",CHAR(34),INDEX(Organizations[Organization Type '[CV']],$A142),CHAR(34),
", OrganizationCode:  ",CHAR(34),INDEX(Organizations[Organization Code],$A142),CHAR(34),
", OrganizationName:  ",CHAR(34),INDEX(Organizations[Organization Name],$A142),CHAR(34),
", OrganizationDescription:  ",CHAR(34),INDEX(Organizations[Organization Description],$A142),CHAR(34),
", OrganizationLink:  ",CHAR(34),INDEX(Organizations[Organization Link],$A142),CHAR(34),"}"))</f>
        <v>#REF!</v>
      </c>
      <c r="F142" t="e">
        <f>IF(INDEX(People[First Name],$A142)="","",
CONCATENATE("  - &amp;AffiliationID",TEXT($A142,"0000"),
" {PersonID: *PersonID",TEXT($A142,"0000"),
", OrganizationID: *OrganizationID",TEXT(MATCH(INDEX(People[Organization Name],$A142),Organizations[Organization Name],0),"0000"),
", IsPrimaryOrganizationContact: , AffiliationStartDate: , AffiliationEndDate: , PrimaryPhone: ",
", PrimaryEmail: ",CHAR(34),INDEX(People[Primary Email],$A142),CHAR(34),
", PrimaryAddress: ",CHAR(34),INDEX(People[Primary Address],$A142),CHAR(34),
", PersonLink: }"))</f>
        <v>#REF!</v>
      </c>
      <c r="H142" t="e">
        <f>IF(COUNTA(CitationInformation)=0,"",IF(INDEX(AuthorList[Author Name],$A142)="","",
CONCATENATE("  - &amp;AuthorListID",TEXT($A142,"0000"),
"  {CitationID: *CitationID0001",
", PersonID: *PersonID",TEXT(MATCH(INDEX(AuthorList[Author Name],$A142),People[Full Name],0),"0000"),
", AuthorOrder: ",INDEX(AuthorList[Author Number],$A142),"}")))</f>
        <v>#REF!</v>
      </c>
      <c r="K142" t="e">
        <f>IF(INDEX(SamplingFeatures[Feature Code],$A142)="","",
CONCATENATE("  - &amp;SamplingFeatureID",TEXT($A142,"0000"),
" {","SamplingFeatureUUID:  ",CHAR(34),INDEX(SamplingFeatures[Sampling Feature UUID],$A142),CHAR(34),
", SamplingFeatureTypeCV:  ",CHAR(34),INDEX(SamplingFeatures[Sampling Feature Type],$A142),CHAR(34),
", SamplingFeatureCode:  ",CHAR(34),INDEX(SamplingFeatures[Feature Code],$A142),CHAR(34),
", SamplingFeatureName:  ",CHAR(34),INDEX(SamplingFeatures[Feature Name],$A142),CHAR(34),
", SamplingFeatureDescription:  ",CHAR(34),INDEX(SamplingFeatures[Feature Description],$A142),CHAR(34),
", SamplingFeatureGeotypeCV:  ",CHAR(34),INDEX(SamplingFeatures[Feature Geo Type],$A142),CHAR(34),
", FeatureGeometry:  ",CHAR(34),INDEX(SamplingFeatures[Feature Geometry],$A142),CHAR(34),
", Elevation_m:  ",CHAR(34),INDEX(SamplingFeatures[Elevation_m],$A142),CHAR(34),
", ElevationDatumCV:  ",CHAR(34),ElevationDatum,CHAR(34),"}"))</f>
        <v>#REF!</v>
      </c>
      <c r="L142" t="e">
        <f>IF(INDEX(SamplingFeatures[Sampling Feature Type],$A142)&lt;&gt;"Site","",
CONCATENATE("  - &amp;SiteID",TEXT(SUMPRODUCT(--($L$3:$L141&lt;&gt;"")),"0000"),
" {","SamplingFeatureID:  *SamplingFeatureID",TEXT($A142,"0000"),
", SiteTypeCV:  ",CHAR(34),INDEX(Sites[Site Type],$A142),CHAR(34),
", Latitude:  ",INDEX(Sites[Latitude],$A142),
", Longitude:  ",INDEX(Sites[Longitude],$A142),
", SRSName:  ",CHAR(34),LatLonDatum,CHAR(34),"}"))</f>
        <v>#REF!</v>
      </c>
      <c r="M142" t="e">
        <f>IF(INDEX(SamplingFeatures[Sampling Feature Type],$A142)&lt;&gt;"Specimen","",
CONCATENATE("  - &amp;SpecimenID",TEXT(SUMPRODUCT(--($M$3:$M141&lt;&gt;"")),"0000"),
" {","SamplingFeatureID:  *SamplingFeatureID",TEXT($A142,"0000"),
", SpecimenTypeCV:  ",CHAR(34),INDEX(Specimens[Specimen Type],$A142),CHAR(34),
", SpecimenMediumCV:  ",INDEX(Specimens[Specimen Medium],$A142),
", IsFieldSpecimen:  ",CHAR(34),INDEX(Specimens[Is Field Specimen?],$A142),CHAR(34),"}"))</f>
        <v>#REF!</v>
      </c>
      <c r="N142" t="e">
        <f>IF(COUNTA(SpatialOffsets[])=0,"", IF(INDEX(SpatialOffsets[Spatial Offset Type],$A142)="","",
CONCATENATE("  - &amp;SpatialOffsetID",TEXT($A142,"0000"),
" {","SpatialOffsetTypeCV:  ",CHAR(34),INDEX(SpatialOffsets[Spatial Offset Type],$A142),CHAR(34),
", Offset1Value:  ",INDEX(SpatialOffsets[Offset 1 Value],$A142),
", Offset1UnitID:  ",CHAR(34),INDEX(SpatialOffsets[Offset 1 Unit],$A142),CHAR(34),
", Offset2Value:  ",INDEX(SpatialOffsets[Offset 2 Value],$A142),
", Offset2UnitID:  ",CHAR(34),INDEX(SpatialOffsets[Offset 2 Unit],$A142),CHAR(34),
", Offset3Value:  ",INDEX(SpatialOffsets[Offset 3 Value],$A142),
", Offset3UnitID:  ",CHAR(34),INDEX(SpatialOffsets[Offset 3 Unit],$A142),CHAR(34),,"}")))</f>
        <v>#REF!</v>
      </c>
      <c r="O142" t="e">
        <f>IF(COUNTA(RelatedFeatures[])=0,"", IF(INDEX(RelatedFeatures[First Sampling Feature Code],$A142)="","",
CONCATENATE("  - &amp;RelationID",TEXT($A142,"0000"),
" {","SamplingFeatureID:  *SamplingFeatureID",TEXT(MATCH(INDEX(RelatedFeatures[First Sampling Feature Code],$A142),SamplingFeatures[Feature Code],0),"0000"),
", RelationshipTypeCV:  ",CHAR(34),INDEX(RelatedFeatures[Relationship Type],$A142),CHAR(34),
", RelatedFeatureID: *SamplingFeatureID",TEXT(MATCH(INDEX(RelatedFeatures[Second Sampling Feature Code],$A142),SamplingFeatures[Feature Code],0),"0000"),
", SpatialOffsetID:  ",IF(INDEX(RelatedFeatures[Offset Number],$A142)="","",CONCATENATE("*SpatialOffsetID",TEXT(INDEX(RelatedFeatures[Offset Number],$A142),"0000"))),"}")))</f>
        <v>#REF!</v>
      </c>
      <c r="P142" t="e">
        <f>IF(INDEX(Methods[Method Type],$A142)="","",
CONCATENATE("  - &amp;MethodID",TEXT($A142,"0000"),
" {","MethodTypeCV:  ",CHAR(34),INDEX(Methods[Method Type],$A142),CHAR(34),
", MethodCode:  ",CHAR(34),INDEX(Methods[Method Code],$A142),CHAR(34),
", MethodName:  ",CHAR(34),INDEX(Methods[Method Name],$A142),CHAR(34),
", MethodDescription:  ",CHAR(34),INDEX(Methods[Method Description],$A142),CHAR(34),
", MethodLink:  ",CHAR(34),INDEX(Methods[Method Link],$A142),CHAR(34),
", OrganizationID: *OrganizationID",TEXT(MATCH(INDEX(Methods[Organization Name],$A142),Organizations[Organization Name],0),"0000"),"}"))</f>
        <v>#REF!</v>
      </c>
      <c r="Q142" t="e">
        <f>IF(INDEX(Variables[Variable Type],$A142)="","",
CONCATENATE("  - &amp;VariableID",TEXT($A142,"0000"),
" {","VariableTypeCV:  ",CHAR(34),INDEX(Variables[Variable Type],$A142),CHAR(34),
", VariableCode:  ",CHAR(34),INDEX(Variables[Variable Code],$A142),CHAR(34),
", VariableNameCV:  ",CHAR(34),INDEX(Variables[Variable Name],$A142),CHAR(34),
", VariableDefinition:  ",CHAR(34),INDEX(Variables[Variable Definition],$A142),CHAR(34),
", SpecciationCV:  ",CHAR(34),INDEX(Variables[Speciation],$A142),CHAR(34),
", NoDataValue:  ",CHAR(34),INDEX(Variables[No Data Value],$A142),CHAR(34),"}"))</f>
        <v>#REF!</v>
      </c>
    </row>
    <row r="143" spans="1:17" x14ac:dyDescent="0.25">
      <c r="A143">
        <v>140</v>
      </c>
      <c r="D143" t="e">
        <f>IF(INDEX(People[First Name],$A143)="","",
CONCATENATE("  - &amp;PersonID",TEXT($A143,"0000"),
" {","PersonFirstName:  ",CHAR(34),INDEX(People[First Name],$A143),CHAR(34),
", PersonMiddleName:  ",CHAR(34),INDEX(People[Middle Name],$A143),CHAR(34),
", PersonLastName:  ",CHAR(34),INDEX(People[Last Name],$A143),CHAR(34),"}"))</f>
        <v>#REF!</v>
      </c>
      <c r="E143" t="e">
        <f>IF(INDEX(Organizations[Organization Type '[CV']],$A143)="","",
CONCATENATE("  - &amp;OrganizationID",TEXT($A143,"0000"),
" {","OrganizationTypeCV:  ",CHAR(34),INDEX(Organizations[Organization Type '[CV']],$A143),CHAR(34),
", OrganizationCode:  ",CHAR(34),INDEX(Organizations[Organization Code],$A143),CHAR(34),
", OrganizationName:  ",CHAR(34),INDEX(Organizations[Organization Name],$A143),CHAR(34),
", OrganizationDescription:  ",CHAR(34),INDEX(Organizations[Organization Description],$A143),CHAR(34),
", OrganizationLink:  ",CHAR(34),INDEX(Organizations[Organization Link],$A143),CHAR(34),"}"))</f>
        <v>#REF!</v>
      </c>
      <c r="F143" t="e">
        <f>IF(INDEX(People[First Name],$A143)="","",
CONCATENATE("  - &amp;AffiliationID",TEXT($A143,"0000"),
" {PersonID: *PersonID",TEXT($A143,"0000"),
", OrganizationID: *OrganizationID",TEXT(MATCH(INDEX(People[Organization Name],$A143),Organizations[Organization Name],0),"0000"),
", IsPrimaryOrganizationContact: , AffiliationStartDate: , AffiliationEndDate: , PrimaryPhone: ",
", PrimaryEmail: ",CHAR(34),INDEX(People[Primary Email],$A143),CHAR(34),
", PrimaryAddress: ",CHAR(34),INDEX(People[Primary Address],$A143),CHAR(34),
", PersonLink: }"))</f>
        <v>#REF!</v>
      </c>
      <c r="H143" t="e">
        <f>IF(COUNTA(CitationInformation)=0,"",IF(INDEX(AuthorList[Author Name],$A143)="","",
CONCATENATE("  - &amp;AuthorListID",TEXT($A143,"0000"),
"  {CitationID: *CitationID0001",
", PersonID: *PersonID",TEXT(MATCH(INDEX(AuthorList[Author Name],$A143),People[Full Name],0),"0000"),
", AuthorOrder: ",INDEX(AuthorList[Author Number],$A143),"}")))</f>
        <v>#REF!</v>
      </c>
      <c r="K143" t="e">
        <f>IF(INDEX(SamplingFeatures[Feature Code],$A143)="","",
CONCATENATE("  - &amp;SamplingFeatureID",TEXT($A143,"0000"),
" {","SamplingFeatureUUID:  ",CHAR(34),INDEX(SamplingFeatures[Sampling Feature UUID],$A143),CHAR(34),
", SamplingFeatureTypeCV:  ",CHAR(34),INDEX(SamplingFeatures[Sampling Feature Type],$A143),CHAR(34),
", SamplingFeatureCode:  ",CHAR(34),INDEX(SamplingFeatures[Feature Code],$A143),CHAR(34),
", SamplingFeatureName:  ",CHAR(34),INDEX(SamplingFeatures[Feature Name],$A143),CHAR(34),
", SamplingFeatureDescription:  ",CHAR(34),INDEX(SamplingFeatures[Feature Description],$A143),CHAR(34),
", SamplingFeatureGeotypeCV:  ",CHAR(34),INDEX(SamplingFeatures[Feature Geo Type],$A143),CHAR(34),
", FeatureGeometry:  ",CHAR(34),INDEX(SamplingFeatures[Feature Geometry],$A143),CHAR(34),
", Elevation_m:  ",CHAR(34),INDEX(SamplingFeatures[Elevation_m],$A143),CHAR(34),
", ElevationDatumCV:  ",CHAR(34),ElevationDatum,CHAR(34),"}"))</f>
        <v>#REF!</v>
      </c>
      <c r="L143" t="e">
        <f>IF(INDEX(SamplingFeatures[Sampling Feature Type],$A143)&lt;&gt;"Site","",
CONCATENATE("  - &amp;SiteID",TEXT(SUMPRODUCT(--($L$3:$L142&lt;&gt;"")),"0000"),
" {","SamplingFeatureID:  *SamplingFeatureID",TEXT($A143,"0000"),
", SiteTypeCV:  ",CHAR(34),INDEX(Sites[Site Type],$A143),CHAR(34),
", Latitude:  ",INDEX(Sites[Latitude],$A143),
", Longitude:  ",INDEX(Sites[Longitude],$A143),
", SRSName:  ",CHAR(34),LatLonDatum,CHAR(34),"}"))</f>
        <v>#REF!</v>
      </c>
      <c r="M143" t="e">
        <f>IF(INDEX(SamplingFeatures[Sampling Feature Type],$A143)&lt;&gt;"Specimen","",
CONCATENATE("  - &amp;SpecimenID",TEXT(SUMPRODUCT(--($M$3:$M142&lt;&gt;"")),"0000"),
" {","SamplingFeatureID:  *SamplingFeatureID",TEXT($A143,"0000"),
", SpecimenTypeCV:  ",CHAR(34),INDEX(Specimens[Specimen Type],$A143),CHAR(34),
", SpecimenMediumCV:  ",INDEX(Specimens[Specimen Medium],$A143),
", IsFieldSpecimen:  ",CHAR(34),INDEX(Specimens[Is Field Specimen?],$A143),CHAR(34),"}"))</f>
        <v>#REF!</v>
      </c>
      <c r="N143" t="e">
        <f>IF(COUNTA(SpatialOffsets[])=0,"", IF(INDEX(SpatialOffsets[Spatial Offset Type],$A143)="","",
CONCATENATE("  - &amp;SpatialOffsetID",TEXT($A143,"0000"),
" {","SpatialOffsetTypeCV:  ",CHAR(34),INDEX(SpatialOffsets[Spatial Offset Type],$A143),CHAR(34),
", Offset1Value:  ",INDEX(SpatialOffsets[Offset 1 Value],$A143),
", Offset1UnitID:  ",CHAR(34),INDEX(SpatialOffsets[Offset 1 Unit],$A143),CHAR(34),
", Offset2Value:  ",INDEX(SpatialOffsets[Offset 2 Value],$A143),
", Offset2UnitID:  ",CHAR(34),INDEX(SpatialOffsets[Offset 2 Unit],$A143),CHAR(34),
", Offset3Value:  ",INDEX(SpatialOffsets[Offset 3 Value],$A143),
", Offset3UnitID:  ",CHAR(34),INDEX(SpatialOffsets[Offset 3 Unit],$A143),CHAR(34),,"}")))</f>
        <v>#REF!</v>
      </c>
      <c r="O143" t="e">
        <f>IF(COUNTA(RelatedFeatures[])=0,"", IF(INDEX(RelatedFeatures[First Sampling Feature Code],$A143)="","",
CONCATENATE("  - &amp;RelationID",TEXT($A143,"0000"),
" {","SamplingFeatureID:  *SamplingFeatureID",TEXT(MATCH(INDEX(RelatedFeatures[First Sampling Feature Code],$A143),SamplingFeatures[Feature Code],0),"0000"),
", RelationshipTypeCV:  ",CHAR(34),INDEX(RelatedFeatures[Relationship Type],$A143),CHAR(34),
", RelatedFeatureID: *SamplingFeatureID",TEXT(MATCH(INDEX(RelatedFeatures[Second Sampling Feature Code],$A143),SamplingFeatures[Feature Code],0),"0000"),
", SpatialOffsetID:  ",IF(INDEX(RelatedFeatures[Offset Number],$A143)="","",CONCATENATE("*SpatialOffsetID",TEXT(INDEX(RelatedFeatures[Offset Number],$A143),"0000"))),"}")))</f>
        <v>#REF!</v>
      </c>
      <c r="P143" t="e">
        <f>IF(INDEX(Methods[Method Type],$A143)="","",
CONCATENATE("  - &amp;MethodID",TEXT($A143,"0000"),
" {","MethodTypeCV:  ",CHAR(34),INDEX(Methods[Method Type],$A143),CHAR(34),
", MethodCode:  ",CHAR(34),INDEX(Methods[Method Code],$A143),CHAR(34),
", MethodName:  ",CHAR(34),INDEX(Methods[Method Name],$A143),CHAR(34),
", MethodDescription:  ",CHAR(34),INDEX(Methods[Method Description],$A143),CHAR(34),
", MethodLink:  ",CHAR(34),INDEX(Methods[Method Link],$A143),CHAR(34),
", OrganizationID: *OrganizationID",TEXT(MATCH(INDEX(Methods[Organization Name],$A143),Organizations[Organization Name],0),"0000"),"}"))</f>
        <v>#REF!</v>
      </c>
      <c r="Q143" t="e">
        <f>IF(INDEX(Variables[Variable Type],$A143)="","",
CONCATENATE("  - &amp;VariableID",TEXT($A143,"0000"),
" {","VariableTypeCV:  ",CHAR(34),INDEX(Variables[Variable Type],$A143),CHAR(34),
", VariableCode:  ",CHAR(34),INDEX(Variables[Variable Code],$A143),CHAR(34),
", VariableNameCV:  ",CHAR(34),INDEX(Variables[Variable Name],$A143),CHAR(34),
", VariableDefinition:  ",CHAR(34),INDEX(Variables[Variable Definition],$A143),CHAR(34),
", SpecciationCV:  ",CHAR(34),INDEX(Variables[Speciation],$A143),CHAR(34),
", NoDataValue:  ",CHAR(34),INDEX(Variables[No Data Value],$A143),CHAR(34),"}"))</f>
        <v>#REF!</v>
      </c>
    </row>
    <row r="144" spans="1:17" x14ac:dyDescent="0.25">
      <c r="A144">
        <v>141</v>
      </c>
      <c r="D144" t="e">
        <f>IF(INDEX(People[First Name],$A144)="","",
CONCATENATE("  - &amp;PersonID",TEXT($A144,"0000"),
" {","PersonFirstName:  ",CHAR(34),INDEX(People[First Name],$A144),CHAR(34),
", PersonMiddleName:  ",CHAR(34),INDEX(People[Middle Name],$A144),CHAR(34),
", PersonLastName:  ",CHAR(34),INDEX(People[Last Name],$A144),CHAR(34),"}"))</f>
        <v>#REF!</v>
      </c>
      <c r="E144" t="e">
        <f>IF(INDEX(Organizations[Organization Type '[CV']],$A144)="","",
CONCATENATE("  - &amp;OrganizationID",TEXT($A144,"0000"),
" {","OrganizationTypeCV:  ",CHAR(34),INDEX(Organizations[Organization Type '[CV']],$A144),CHAR(34),
", OrganizationCode:  ",CHAR(34),INDEX(Organizations[Organization Code],$A144),CHAR(34),
", OrganizationName:  ",CHAR(34),INDEX(Organizations[Organization Name],$A144),CHAR(34),
", OrganizationDescription:  ",CHAR(34),INDEX(Organizations[Organization Description],$A144),CHAR(34),
", OrganizationLink:  ",CHAR(34),INDEX(Organizations[Organization Link],$A144),CHAR(34),"}"))</f>
        <v>#REF!</v>
      </c>
      <c r="F144" t="e">
        <f>IF(INDEX(People[First Name],$A144)="","",
CONCATENATE("  - &amp;AffiliationID",TEXT($A144,"0000"),
" {PersonID: *PersonID",TEXT($A144,"0000"),
", OrganizationID: *OrganizationID",TEXT(MATCH(INDEX(People[Organization Name],$A144),Organizations[Organization Name],0),"0000"),
", IsPrimaryOrganizationContact: , AffiliationStartDate: , AffiliationEndDate: , PrimaryPhone: ",
", PrimaryEmail: ",CHAR(34),INDEX(People[Primary Email],$A144),CHAR(34),
", PrimaryAddress: ",CHAR(34),INDEX(People[Primary Address],$A144),CHAR(34),
", PersonLink: }"))</f>
        <v>#REF!</v>
      </c>
      <c r="H144" t="e">
        <f>IF(COUNTA(CitationInformation)=0,"",IF(INDEX(AuthorList[Author Name],$A144)="","",
CONCATENATE("  - &amp;AuthorListID",TEXT($A144,"0000"),
"  {CitationID: *CitationID0001",
", PersonID: *PersonID",TEXT(MATCH(INDEX(AuthorList[Author Name],$A144),People[Full Name],0),"0000"),
", AuthorOrder: ",INDEX(AuthorList[Author Number],$A144),"}")))</f>
        <v>#REF!</v>
      </c>
      <c r="K144" t="e">
        <f>IF(INDEX(SamplingFeatures[Feature Code],$A144)="","",
CONCATENATE("  - &amp;SamplingFeatureID",TEXT($A144,"0000"),
" {","SamplingFeatureUUID:  ",CHAR(34),INDEX(SamplingFeatures[Sampling Feature UUID],$A144),CHAR(34),
", SamplingFeatureTypeCV:  ",CHAR(34),INDEX(SamplingFeatures[Sampling Feature Type],$A144),CHAR(34),
", SamplingFeatureCode:  ",CHAR(34),INDEX(SamplingFeatures[Feature Code],$A144),CHAR(34),
", SamplingFeatureName:  ",CHAR(34),INDEX(SamplingFeatures[Feature Name],$A144),CHAR(34),
", SamplingFeatureDescription:  ",CHAR(34),INDEX(SamplingFeatures[Feature Description],$A144),CHAR(34),
", SamplingFeatureGeotypeCV:  ",CHAR(34),INDEX(SamplingFeatures[Feature Geo Type],$A144),CHAR(34),
", FeatureGeometry:  ",CHAR(34),INDEX(SamplingFeatures[Feature Geometry],$A144),CHAR(34),
", Elevation_m:  ",CHAR(34),INDEX(SamplingFeatures[Elevation_m],$A144),CHAR(34),
", ElevationDatumCV:  ",CHAR(34),ElevationDatum,CHAR(34),"}"))</f>
        <v>#REF!</v>
      </c>
      <c r="L144" t="e">
        <f>IF(INDEX(SamplingFeatures[Sampling Feature Type],$A144)&lt;&gt;"Site","",
CONCATENATE("  - &amp;SiteID",TEXT(SUMPRODUCT(--($L$3:$L143&lt;&gt;"")),"0000"),
" {","SamplingFeatureID:  *SamplingFeatureID",TEXT($A144,"0000"),
", SiteTypeCV:  ",CHAR(34),INDEX(Sites[Site Type],$A144),CHAR(34),
", Latitude:  ",INDEX(Sites[Latitude],$A144),
", Longitude:  ",INDEX(Sites[Longitude],$A144),
", SRSName:  ",CHAR(34),LatLonDatum,CHAR(34),"}"))</f>
        <v>#REF!</v>
      </c>
      <c r="M144" t="e">
        <f>IF(INDEX(SamplingFeatures[Sampling Feature Type],$A144)&lt;&gt;"Specimen","",
CONCATENATE("  - &amp;SpecimenID",TEXT(SUMPRODUCT(--($M$3:$M143&lt;&gt;"")),"0000"),
" {","SamplingFeatureID:  *SamplingFeatureID",TEXT($A144,"0000"),
", SpecimenTypeCV:  ",CHAR(34),INDEX(Specimens[Specimen Type],$A144),CHAR(34),
", SpecimenMediumCV:  ",INDEX(Specimens[Specimen Medium],$A144),
", IsFieldSpecimen:  ",CHAR(34),INDEX(Specimens[Is Field Specimen?],$A144),CHAR(34),"}"))</f>
        <v>#REF!</v>
      </c>
      <c r="N144" t="e">
        <f>IF(COUNTA(SpatialOffsets[])=0,"", IF(INDEX(SpatialOffsets[Spatial Offset Type],$A144)="","",
CONCATENATE("  - &amp;SpatialOffsetID",TEXT($A144,"0000"),
" {","SpatialOffsetTypeCV:  ",CHAR(34),INDEX(SpatialOffsets[Spatial Offset Type],$A144),CHAR(34),
", Offset1Value:  ",INDEX(SpatialOffsets[Offset 1 Value],$A144),
", Offset1UnitID:  ",CHAR(34),INDEX(SpatialOffsets[Offset 1 Unit],$A144),CHAR(34),
", Offset2Value:  ",INDEX(SpatialOffsets[Offset 2 Value],$A144),
", Offset2UnitID:  ",CHAR(34),INDEX(SpatialOffsets[Offset 2 Unit],$A144),CHAR(34),
", Offset3Value:  ",INDEX(SpatialOffsets[Offset 3 Value],$A144),
", Offset3UnitID:  ",CHAR(34),INDEX(SpatialOffsets[Offset 3 Unit],$A144),CHAR(34),,"}")))</f>
        <v>#REF!</v>
      </c>
      <c r="O144" t="e">
        <f>IF(COUNTA(RelatedFeatures[])=0,"", IF(INDEX(RelatedFeatures[First Sampling Feature Code],$A144)="","",
CONCATENATE("  - &amp;RelationID",TEXT($A144,"0000"),
" {","SamplingFeatureID:  *SamplingFeatureID",TEXT(MATCH(INDEX(RelatedFeatures[First Sampling Feature Code],$A144),SamplingFeatures[Feature Code],0),"0000"),
", RelationshipTypeCV:  ",CHAR(34),INDEX(RelatedFeatures[Relationship Type],$A144),CHAR(34),
", RelatedFeatureID: *SamplingFeatureID",TEXT(MATCH(INDEX(RelatedFeatures[Second Sampling Feature Code],$A144),SamplingFeatures[Feature Code],0),"0000"),
", SpatialOffsetID:  ",IF(INDEX(RelatedFeatures[Offset Number],$A144)="","",CONCATENATE("*SpatialOffsetID",TEXT(INDEX(RelatedFeatures[Offset Number],$A144),"0000"))),"}")))</f>
        <v>#REF!</v>
      </c>
      <c r="P144" t="e">
        <f>IF(INDEX(Methods[Method Type],$A144)="","",
CONCATENATE("  - &amp;MethodID",TEXT($A144,"0000"),
" {","MethodTypeCV:  ",CHAR(34),INDEX(Methods[Method Type],$A144),CHAR(34),
", MethodCode:  ",CHAR(34),INDEX(Methods[Method Code],$A144),CHAR(34),
", MethodName:  ",CHAR(34),INDEX(Methods[Method Name],$A144),CHAR(34),
", MethodDescription:  ",CHAR(34),INDEX(Methods[Method Description],$A144),CHAR(34),
", MethodLink:  ",CHAR(34),INDEX(Methods[Method Link],$A144),CHAR(34),
", OrganizationID: *OrganizationID",TEXT(MATCH(INDEX(Methods[Organization Name],$A144),Organizations[Organization Name],0),"0000"),"}"))</f>
        <v>#REF!</v>
      </c>
      <c r="Q144" t="e">
        <f>IF(INDEX(Variables[Variable Type],$A144)="","",
CONCATENATE("  - &amp;VariableID",TEXT($A144,"0000"),
" {","VariableTypeCV:  ",CHAR(34),INDEX(Variables[Variable Type],$A144),CHAR(34),
", VariableCode:  ",CHAR(34),INDEX(Variables[Variable Code],$A144),CHAR(34),
", VariableNameCV:  ",CHAR(34),INDEX(Variables[Variable Name],$A144),CHAR(34),
", VariableDefinition:  ",CHAR(34),INDEX(Variables[Variable Definition],$A144),CHAR(34),
", SpecciationCV:  ",CHAR(34),INDEX(Variables[Speciation],$A144),CHAR(34),
", NoDataValue:  ",CHAR(34),INDEX(Variables[No Data Value],$A144),CHAR(34),"}"))</f>
        <v>#REF!</v>
      </c>
    </row>
    <row r="145" spans="1:17" x14ac:dyDescent="0.25">
      <c r="A145">
        <v>142</v>
      </c>
      <c r="D145" t="e">
        <f>IF(INDEX(People[First Name],$A145)="","",
CONCATENATE("  - &amp;PersonID",TEXT($A145,"0000"),
" {","PersonFirstName:  ",CHAR(34),INDEX(People[First Name],$A145),CHAR(34),
", PersonMiddleName:  ",CHAR(34),INDEX(People[Middle Name],$A145),CHAR(34),
", PersonLastName:  ",CHAR(34),INDEX(People[Last Name],$A145),CHAR(34),"}"))</f>
        <v>#REF!</v>
      </c>
      <c r="E145" t="e">
        <f>IF(INDEX(Organizations[Organization Type '[CV']],$A145)="","",
CONCATENATE("  - &amp;OrganizationID",TEXT($A145,"0000"),
" {","OrganizationTypeCV:  ",CHAR(34),INDEX(Organizations[Organization Type '[CV']],$A145),CHAR(34),
", OrganizationCode:  ",CHAR(34),INDEX(Organizations[Organization Code],$A145),CHAR(34),
", OrganizationName:  ",CHAR(34),INDEX(Organizations[Organization Name],$A145),CHAR(34),
", OrganizationDescription:  ",CHAR(34),INDEX(Organizations[Organization Description],$A145),CHAR(34),
", OrganizationLink:  ",CHAR(34),INDEX(Organizations[Organization Link],$A145),CHAR(34),"}"))</f>
        <v>#REF!</v>
      </c>
      <c r="F145" t="e">
        <f>IF(INDEX(People[First Name],$A145)="","",
CONCATENATE("  - &amp;AffiliationID",TEXT($A145,"0000"),
" {PersonID: *PersonID",TEXT($A145,"0000"),
", OrganizationID: *OrganizationID",TEXT(MATCH(INDEX(People[Organization Name],$A145),Organizations[Organization Name],0),"0000"),
", IsPrimaryOrganizationContact: , AffiliationStartDate: , AffiliationEndDate: , PrimaryPhone: ",
", PrimaryEmail: ",CHAR(34),INDEX(People[Primary Email],$A145),CHAR(34),
", PrimaryAddress: ",CHAR(34),INDEX(People[Primary Address],$A145),CHAR(34),
", PersonLink: }"))</f>
        <v>#REF!</v>
      </c>
      <c r="H145" t="e">
        <f>IF(COUNTA(CitationInformation)=0,"",IF(INDEX(AuthorList[Author Name],$A145)="","",
CONCATENATE("  - &amp;AuthorListID",TEXT($A145,"0000"),
"  {CitationID: *CitationID0001",
", PersonID: *PersonID",TEXT(MATCH(INDEX(AuthorList[Author Name],$A145),People[Full Name],0),"0000"),
", AuthorOrder: ",INDEX(AuthorList[Author Number],$A145),"}")))</f>
        <v>#REF!</v>
      </c>
      <c r="K145" t="e">
        <f>IF(INDEX(SamplingFeatures[Feature Code],$A145)="","",
CONCATENATE("  - &amp;SamplingFeatureID",TEXT($A145,"0000"),
" {","SamplingFeatureUUID:  ",CHAR(34),INDEX(SamplingFeatures[Sampling Feature UUID],$A145),CHAR(34),
", SamplingFeatureTypeCV:  ",CHAR(34),INDEX(SamplingFeatures[Sampling Feature Type],$A145),CHAR(34),
", SamplingFeatureCode:  ",CHAR(34),INDEX(SamplingFeatures[Feature Code],$A145),CHAR(34),
", SamplingFeatureName:  ",CHAR(34),INDEX(SamplingFeatures[Feature Name],$A145),CHAR(34),
", SamplingFeatureDescription:  ",CHAR(34),INDEX(SamplingFeatures[Feature Description],$A145),CHAR(34),
", SamplingFeatureGeotypeCV:  ",CHAR(34),INDEX(SamplingFeatures[Feature Geo Type],$A145),CHAR(34),
", FeatureGeometry:  ",CHAR(34),INDEX(SamplingFeatures[Feature Geometry],$A145),CHAR(34),
", Elevation_m:  ",CHAR(34),INDEX(SamplingFeatures[Elevation_m],$A145),CHAR(34),
", ElevationDatumCV:  ",CHAR(34),ElevationDatum,CHAR(34),"}"))</f>
        <v>#REF!</v>
      </c>
      <c r="L145" t="e">
        <f>IF(INDEX(SamplingFeatures[Sampling Feature Type],$A145)&lt;&gt;"Site","",
CONCATENATE("  - &amp;SiteID",TEXT(SUMPRODUCT(--($L$3:$L144&lt;&gt;"")),"0000"),
" {","SamplingFeatureID:  *SamplingFeatureID",TEXT($A145,"0000"),
", SiteTypeCV:  ",CHAR(34),INDEX(Sites[Site Type],$A145),CHAR(34),
", Latitude:  ",INDEX(Sites[Latitude],$A145),
", Longitude:  ",INDEX(Sites[Longitude],$A145),
", SRSName:  ",CHAR(34),LatLonDatum,CHAR(34),"}"))</f>
        <v>#REF!</v>
      </c>
      <c r="M145" t="e">
        <f>IF(INDEX(SamplingFeatures[Sampling Feature Type],$A145)&lt;&gt;"Specimen","",
CONCATENATE("  - &amp;SpecimenID",TEXT(SUMPRODUCT(--($M$3:$M144&lt;&gt;"")),"0000"),
" {","SamplingFeatureID:  *SamplingFeatureID",TEXT($A145,"0000"),
", SpecimenTypeCV:  ",CHAR(34),INDEX(Specimens[Specimen Type],$A145),CHAR(34),
", SpecimenMediumCV:  ",INDEX(Specimens[Specimen Medium],$A145),
", IsFieldSpecimen:  ",CHAR(34),INDEX(Specimens[Is Field Specimen?],$A145),CHAR(34),"}"))</f>
        <v>#REF!</v>
      </c>
      <c r="N145" t="e">
        <f>IF(COUNTA(SpatialOffsets[])=0,"", IF(INDEX(SpatialOffsets[Spatial Offset Type],$A145)="","",
CONCATENATE("  - &amp;SpatialOffsetID",TEXT($A145,"0000"),
" {","SpatialOffsetTypeCV:  ",CHAR(34),INDEX(SpatialOffsets[Spatial Offset Type],$A145),CHAR(34),
", Offset1Value:  ",INDEX(SpatialOffsets[Offset 1 Value],$A145),
", Offset1UnitID:  ",CHAR(34),INDEX(SpatialOffsets[Offset 1 Unit],$A145),CHAR(34),
", Offset2Value:  ",INDEX(SpatialOffsets[Offset 2 Value],$A145),
", Offset2UnitID:  ",CHAR(34),INDEX(SpatialOffsets[Offset 2 Unit],$A145),CHAR(34),
", Offset3Value:  ",INDEX(SpatialOffsets[Offset 3 Value],$A145),
", Offset3UnitID:  ",CHAR(34),INDEX(SpatialOffsets[Offset 3 Unit],$A145),CHAR(34),,"}")))</f>
        <v>#REF!</v>
      </c>
      <c r="O145" t="e">
        <f>IF(COUNTA(RelatedFeatures[])=0,"", IF(INDEX(RelatedFeatures[First Sampling Feature Code],$A145)="","",
CONCATENATE("  - &amp;RelationID",TEXT($A145,"0000"),
" {","SamplingFeatureID:  *SamplingFeatureID",TEXT(MATCH(INDEX(RelatedFeatures[First Sampling Feature Code],$A145),SamplingFeatures[Feature Code],0),"0000"),
", RelationshipTypeCV:  ",CHAR(34),INDEX(RelatedFeatures[Relationship Type],$A145),CHAR(34),
", RelatedFeatureID: *SamplingFeatureID",TEXT(MATCH(INDEX(RelatedFeatures[Second Sampling Feature Code],$A145),SamplingFeatures[Feature Code],0),"0000"),
", SpatialOffsetID:  ",IF(INDEX(RelatedFeatures[Offset Number],$A145)="","",CONCATENATE("*SpatialOffsetID",TEXT(INDEX(RelatedFeatures[Offset Number],$A145),"0000"))),"}")))</f>
        <v>#REF!</v>
      </c>
      <c r="P145" t="e">
        <f>IF(INDEX(Methods[Method Type],$A145)="","",
CONCATENATE("  - &amp;MethodID",TEXT($A145,"0000"),
" {","MethodTypeCV:  ",CHAR(34),INDEX(Methods[Method Type],$A145),CHAR(34),
", MethodCode:  ",CHAR(34),INDEX(Methods[Method Code],$A145),CHAR(34),
", MethodName:  ",CHAR(34),INDEX(Methods[Method Name],$A145),CHAR(34),
", MethodDescription:  ",CHAR(34),INDEX(Methods[Method Description],$A145),CHAR(34),
", MethodLink:  ",CHAR(34),INDEX(Methods[Method Link],$A145),CHAR(34),
", OrganizationID: *OrganizationID",TEXT(MATCH(INDEX(Methods[Organization Name],$A145),Organizations[Organization Name],0),"0000"),"}"))</f>
        <v>#REF!</v>
      </c>
      <c r="Q145" t="e">
        <f>IF(INDEX(Variables[Variable Type],$A145)="","",
CONCATENATE("  - &amp;VariableID",TEXT($A145,"0000"),
" {","VariableTypeCV:  ",CHAR(34),INDEX(Variables[Variable Type],$A145),CHAR(34),
", VariableCode:  ",CHAR(34),INDEX(Variables[Variable Code],$A145),CHAR(34),
", VariableNameCV:  ",CHAR(34),INDEX(Variables[Variable Name],$A145),CHAR(34),
", VariableDefinition:  ",CHAR(34),INDEX(Variables[Variable Definition],$A145),CHAR(34),
", SpecciationCV:  ",CHAR(34),INDEX(Variables[Speciation],$A145),CHAR(34),
", NoDataValue:  ",CHAR(34),INDEX(Variables[No Data Value],$A145),CHAR(34),"}"))</f>
        <v>#REF!</v>
      </c>
    </row>
    <row r="146" spans="1:17" x14ac:dyDescent="0.25">
      <c r="A146">
        <v>143</v>
      </c>
      <c r="D146" t="e">
        <f>IF(INDEX(People[First Name],$A146)="","",
CONCATENATE("  - &amp;PersonID",TEXT($A146,"0000"),
" {","PersonFirstName:  ",CHAR(34),INDEX(People[First Name],$A146),CHAR(34),
", PersonMiddleName:  ",CHAR(34),INDEX(People[Middle Name],$A146),CHAR(34),
", PersonLastName:  ",CHAR(34),INDEX(People[Last Name],$A146),CHAR(34),"}"))</f>
        <v>#REF!</v>
      </c>
      <c r="E146" t="e">
        <f>IF(INDEX(Organizations[Organization Type '[CV']],$A146)="","",
CONCATENATE("  - &amp;OrganizationID",TEXT($A146,"0000"),
" {","OrganizationTypeCV:  ",CHAR(34),INDEX(Organizations[Organization Type '[CV']],$A146),CHAR(34),
", OrganizationCode:  ",CHAR(34),INDEX(Organizations[Organization Code],$A146),CHAR(34),
", OrganizationName:  ",CHAR(34),INDEX(Organizations[Organization Name],$A146),CHAR(34),
", OrganizationDescription:  ",CHAR(34),INDEX(Organizations[Organization Description],$A146),CHAR(34),
", OrganizationLink:  ",CHAR(34),INDEX(Organizations[Organization Link],$A146),CHAR(34),"}"))</f>
        <v>#REF!</v>
      </c>
      <c r="F146" t="e">
        <f>IF(INDEX(People[First Name],$A146)="","",
CONCATENATE("  - &amp;AffiliationID",TEXT($A146,"0000"),
" {PersonID: *PersonID",TEXT($A146,"0000"),
", OrganizationID: *OrganizationID",TEXT(MATCH(INDEX(People[Organization Name],$A146),Organizations[Organization Name],0),"0000"),
", IsPrimaryOrganizationContact: , AffiliationStartDate: , AffiliationEndDate: , PrimaryPhone: ",
", PrimaryEmail: ",CHAR(34),INDEX(People[Primary Email],$A146),CHAR(34),
", PrimaryAddress: ",CHAR(34),INDEX(People[Primary Address],$A146),CHAR(34),
", PersonLink: }"))</f>
        <v>#REF!</v>
      </c>
      <c r="H146" t="e">
        <f>IF(COUNTA(CitationInformation)=0,"",IF(INDEX(AuthorList[Author Name],$A146)="","",
CONCATENATE("  - &amp;AuthorListID",TEXT($A146,"0000"),
"  {CitationID: *CitationID0001",
", PersonID: *PersonID",TEXT(MATCH(INDEX(AuthorList[Author Name],$A146),People[Full Name],0),"0000"),
", AuthorOrder: ",INDEX(AuthorList[Author Number],$A146),"}")))</f>
        <v>#REF!</v>
      </c>
      <c r="K146" t="e">
        <f>IF(INDEX(SamplingFeatures[Feature Code],$A146)="","",
CONCATENATE("  - &amp;SamplingFeatureID",TEXT($A146,"0000"),
" {","SamplingFeatureUUID:  ",CHAR(34),INDEX(SamplingFeatures[Sampling Feature UUID],$A146),CHAR(34),
", SamplingFeatureTypeCV:  ",CHAR(34),INDEX(SamplingFeatures[Sampling Feature Type],$A146),CHAR(34),
", SamplingFeatureCode:  ",CHAR(34),INDEX(SamplingFeatures[Feature Code],$A146),CHAR(34),
", SamplingFeatureName:  ",CHAR(34),INDEX(SamplingFeatures[Feature Name],$A146),CHAR(34),
", SamplingFeatureDescription:  ",CHAR(34),INDEX(SamplingFeatures[Feature Description],$A146),CHAR(34),
", SamplingFeatureGeotypeCV:  ",CHAR(34),INDEX(SamplingFeatures[Feature Geo Type],$A146),CHAR(34),
", FeatureGeometry:  ",CHAR(34),INDEX(SamplingFeatures[Feature Geometry],$A146),CHAR(34),
", Elevation_m:  ",CHAR(34),INDEX(SamplingFeatures[Elevation_m],$A146),CHAR(34),
", ElevationDatumCV:  ",CHAR(34),ElevationDatum,CHAR(34),"}"))</f>
        <v>#REF!</v>
      </c>
      <c r="L146" t="e">
        <f>IF(INDEX(SamplingFeatures[Sampling Feature Type],$A146)&lt;&gt;"Site","",
CONCATENATE("  - &amp;SiteID",TEXT(SUMPRODUCT(--($L$3:$L145&lt;&gt;"")),"0000"),
" {","SamplingFeatureID:  *SamplingFeatureID",TEXT($A146,"0000"),
", SiteTypeCV:  ",CHAR(34),INDEX(Sites[Site Type],$A146),CHAR(34),
", Latitude:  ",INDEX(Sites[Latitude],$A146),
", Longitude:  ",INDEX(Sites[Longitude],$A146),
", SRSName:  ",CHAR(34),LatLonDatum,CHAR(34),"}"))</f>
        <v>#REF!</v>
      </c>
      <c r="M146" t="e">
        <f>IF(INDEX(SamplingFeatures[Sampling Feature Type],$A146)&lt;&gt;"Specimen","",
CONCATENATE("  - &amp;SpecimenID",TEXT(SUMPRODUCT(--($M$3:$M145&lt;&gt;"")),"0000"),
" {","SamplingFeatureID:  *SamplingFeatureID",TEXT($A146,"0000"),
", SpecimenTypeCV:  ",CHAR(34),INDEX(Specimens[Specimen Type],$A146),CHAR(34),
", SpecimenMediumCV:  ",INDEX(Specimens[Specimen Medium],$A146),
", IsFieldSpecimen:  ",CHAR(34),INDEX(Specimens[Is Field Specimen?],$A146),CHAR(34),"}"))</f>
        <v>#REF!</v>
      </c>
      <c r="N146" t="e">
        <f>IF(COUNTA(SpatialOffsets[])=0,"", IF(INDEX(SpatialOffsets[Spatial Offset Type],$A146)="","",
CONCATENATE("  - &amp;SpatialOffsetID",TEXT($A146,"0000"),
" {","SpatialOffsetTypeCV:  ",CHAR(34),INDEX(SpatialOffsets[Spatial Offset Type],$A146),CHAR(34),
", Offset1Value:  ",INDEX(SpatialOffsets[Offset 1 Value],$A146),
", Offset1UnitID:  ",CHAR(34),INDEX(SpatialOffsets[Offset 1 Unit],$A146),CHAR(34),
", Offset2Value:  ",INDEX(SpatialOffsets[Offset 2 Value],$A146),
", Offset2UnitID:  ",CHAR(34),INDEX(SpatialOffsets[Offset 2 Unit],$A146),CHAR(34),
", Offset3Value:  ",INDEX(SpatialOffsets[Offset 3 Value],$A146),
", Offset3UnitID:  ",CHAR(34),INDEX(SpatialOffsets[Offset 3 Unit],$A146),CHAR(34),,"}")))</f>
        <v>#REF!</v>
      </c>
      <c r="O146" t="e">
        <f>IF(COUNTA(RelatedFeatures[])=0,"", IF(INDEX(RelatedFeatures[First Sampling Feature Code],$A146)="","",
CONCATENATE("  - &amp;RelationID",TEXT($A146,"0000"),
" {","SamplingFeatureID:  *SamplingFeatureID",TEXT(MATCH(INDEX(RelatedFeatures[First Sampling Feature Code],$A146),SamplingFeatures[Feature Code],0),"0000"),
", RelationshipTypeCV:  ",CHAR(34),INDEX(RelatedFeatures[Relationship Type],$A146),CHAR(34),
", RelatedFeatureID: *SamplingFeatureID",TEXT(MATCH(INDEX(RelatedFeatures[Second Sampling Feature Code],$A146),SamplingFeatures[Feature Code],0),"0000"),
", SpatialOffsetID:  ",IF(INDEX(RelatedFeatures[Offset Number],$A146)="","",CONCATENATE("*SpatialOffsetID",TEXT(INDEX(RelatedFeatures[Offset Number],$A146),"0000"))),"}")))</f>
        <v>#REF!</v>
      </c>
      <c r="P146" t="e">
        <f>IF(INDEX(Methods[Method Type],$A146)="","",
CONCATENATE("  - &amp;MethodID",TEXT($A146,"0000"),
" {","MethodTypeCV:  ",CHAR(34),INDEX(Methods[Method Type],$A146),CHAR(34),
", MethodCode:  ",CHAR(34),INDEX(Methods[Method Code],$A146),CHAR(34),
", MethodName:  ",CHAR(34),INDEX(Methods[Method Name],$A146),CHAR(34),
", MethodDescription:  ",CHAR(34),INDEX(Methods[Method Description],$A146),CHAR(34),
", MethodLink:  ",CHAR(34),INDEX(Methods[Method Link],$A146),CHAR(34),
", OrganizationID: *OrganizationID",TEXT(MATCH(INDEX(Methods[Organization Name],$A146),Organizations[Organization Name],0),"0000"),"}"))</f>
        <v>#REF!</v>
      </c>
      <c r="Q146" t="e">
        <f>IF(INDEX(Variables[Variable Type],$A146)="","",
CONCATENATE("  - &amp;VariableID",TEXT($A146,"0000"),
" {","VariableTypeCV:  ",CHAR(34),INDEX(Variables[Variable Type],$A146),CHAR(34),
", VariableCode:  ",CHAR(34),INDEX(Variables[Variable Code],$A146),CHAR(34),
", VariableNameCV:  ",CHAR(34),INDEX(Variables[Variable Name],$A146),CHAR(34),
", VariableDefinition:  ",CHAR(34),INDEX(Variables[Variable Definition],$A146),CHAR(34),
", SpecciationCV:  ",CHAR(34),INDEX(Variables[Speciation],$A146),CHAR(34),
", NoDataValue:  ",CHAR(34),INDEX(Variables[No Data Value],$A146),CHAR(34),"}"))</f>
        <v>#REF!</v>
      </c>
    </row>
    <row r="147" spans="1:17" x14ac:dyDescent="0.25">
      <c r="A147">
        <v>144</v>
      </c>
      <c r="D147" t="e">
        <f>IF(INDEX(People[First Name],$A147)="","",
CONCATENATE("  - &amp;PersonID",TEXT($A147,"0000"),
" {","PersonFirstName:  ",CHAR(34),INDEX(People[First Name],$A147),CHAR(34),
", PersonMiddleName:  ",CHAR(34),INDEX(People[Middle Name],$A147),CHAR(34),
", PersonLastName:  ",CHAR(34),INDEX(People[Last Name],$A147),CHAR(34),"}"))</f>
        <v>#REF!</v>
      </c>
      <c r="E147" t="e">
        <f>IF(INDEX(Organizations[Organization Type '[CV']],$A147)="","",
CONCATENATE("  - &amp;OrganizationID",TEXT($A147,"0000"),
" {","OrganizationTypeCV:  ",CHAR(34),INDEX(Organizations[Organization Type '[CV']],$A147),CHAR(34),
", OrganizationCode:  ",CHAR(34),INDEX(Organizations[Organization Code],$A147),CHAR(34),
", OrganizationName:  ",CHAR(34),INDEX(Organizations[Organization Name],$A147),CHAR(34),
", OrganizationDescription:  ",CHAR(34),INDEX(Organizations[Organization Description],$A147),CHAR(34),
", OrganizationLink:  ",CHAR(34),INDEX(Organizations[Organization Link],$A147),CHAR(34),"}"))</f>
        <v>#REF!</v>
      </c>
      <c r="F147" t="e">
        <f>IF(INDEX(People[First Name],$A147)="","",
CONCATENATE("  - &amp;AffiliationID",TEXT($A147,"0000"),
" {PersonID: *PersonID",TEXT($A147,"0000"),
", OrganizationID: *OrganizationID",TEXT(MATCH(INDEX(People[Organization Name],$A147),Organizations[Organization Name],0),"0000"),
", IsPrimaryOrganizationContact: , AffiliationStartDate: , AffiliationEndDate: , PrimaryPhone: ",
", PrimaryEmail: ",CHAR(34),INDEX(People[Primary Email],$A147),CHAR(34),
", PrimaryAddress: ",CHAR(34),INDEX(People[Primary Address],$A147),CHAR(34),
", PersonLink: }"))</f>
        <v>#REF!</v>
      </c>
      <c r="H147" t="e">
        <f>IF(COUNTA(CitationInformation)=0,"",IF(INDEX(AuthorList[Author Name],$A147)="","",
CONCATENATE("  - &amp;AuthorListID",TEXT($A147,"0000"),
"  {CitationID: *CitationID0001",
", PersonID: *PersonID",TEXT(MATCH(INDEX(AuthorList[Author Name],$A147),People[Full Name],0),"0000"),
", AuthorOrder: ",INDEX(AuthorList[Author Number],$A147),"}")))</f>
        <v>#REF!</v>
      </c>
      <c r="K147" t="e">
        <f>IF(INDEX(SamplingFeatures[Feature Code],$A147)="","",
CONCATENATE("  - &amp;SamplingFeatureID",TEXT($A147,"0000"),
" {","SamplingFeatureUUID:  ",CHAR(34),INDEX(SamplingFeatures[Sampling Feature UUID],$A147),CHAR(34),
", SamplingFeatureTypeCV:  ",CHAR(34),INDEX(SamplingFeatures[Sampling Feature Type],$A147),CHAR(34),
", SamplingFeatureCode:  ",CHAR(34),INDEX(SamplingFeatures[Feature Code],$A147),CHAR(34),
", SamplingFeatureName:  ",CHAR(34),INDEX(SamplingFeatures[Feature Name],$A147),CHAR(34),
", SamplingFeatureDescription:  ",CHAR(34),INDEX(SamplingFeatures[Feature Description],$A147),CHAR(34),
", SamplingFeatureGeotypeCV:  ",CHAR(34),INDEX(SamplingFeatures[Feature Geo Type],$A147),CHAR(34),
", FeatureGeometry:  ",CHAR(34),INDEX(SamplingFeatures[Feature Geometry],$A147),CHAR(34),
", Elevation_m:  ",CHAR(34),INDEX(SamplingFeatures[Elevation_m],$A147),CHAR(34),
", ElevationDatumCV:  ",CHAR(34),ElevationDatum,CHAR(34),"}"))</f>
        <v>#REF!</v>
      </c>
      <c r="L147" t="e">
        <f>IF(INDEX(SamplingFeatures[Sampling Feature Type],$A147)&lt;&gt;"Site","",
CONCATENATE("  - &amp;SiteID",TEXT(SUMPRODUCT(--($L$3:$L146&lt;&gt;"")),"0000"),
" {","SamplingFeatureID:  *SamplingFeatureID",TEXT($A147,"0000"),
", SiteTypeCV:  ",CHAR(34),INDEX(Sites[Site Type],$A147),CHAR(34),
", Latitude:  ",INDEX(Sites[Latitude],$A147),
", Longitude:  ",INDEX(Sites[Longitude],$A147),
", SRSName:  ",CHAR(34),LatLonDatum,CHAR(34),"}"))</f>
        <v>#REF!</v>
      </c>
      <c r="M147" t="e">
        <f>IF(INDEX(SamplingFeatures[Sampling Feature Type],$A147)&lt;&gt;"Specimen","",
CONCATENATE("  - &amp;SpecimenID",TEXT(SUMPRODUCT(--($M$3:$M146&lt;&gt;"")),"0000"),
" {","SamplingFeatureID:  *SamplingFeatureID",TEXT($A147,"0000"),
", SpecimenTypeCV:  ",CHAR(34),INDEX(Specimens[Specimen Type],$A147),CHAR(34),
", SpecimenMediumCV:  ",INDEX(Specimens[Specimen Medium],$A147),
", IsFieldSpecimen:  ",CHAR(34),INDEX(Specimens[Is Field Specimen?],$A147),CHAR(34),"}"))</f>
        <v>#REF!</v>
      </c>
      <c r="N147" t="e">
        <f>IF(COUNTA(SpatialOffsets[])=0,"", IF(INDEX(SpatialOffsets[Spatial Offset Type],$A147)="","",
CONCATENATE("  - &amp;SpatialOffsetID",TEXT($A147,"0000"),
" {","SpatialOffsetTypeCV:  ",CHAR(34),INDEX(SpatialOffsets[Spatial Offset Type],$A147),CHAR(34),
", Offset1Value:  ",INDEX(SpatialOffsets[Offset 1 Value],$A147),
", Offset1UnitID:  ",CHAR(34),INDEX(SpatialOffsets[Offset 1 Unit],$A147),CHAR(34),
", Offset2Value:  ",INDEX(SpatialOffsets[Offset 2 Value],$A147),
", Offset2UnitID:  ",CHAR(34),INDEX(SpatialOffsets[Offset 2 Unit],$A147),CHAR(34),
", Offset3Value:  ",INDEX(SpatialOffsets[Offset 3 Value],$A147),
", Offset3UnitID:  ",CHAR(34),INDEX(SpatialOffsets[Offset 3 Unit],$A147),CHAR(34),,"}")))</f>
        <v>#REF!</v>
      </c>
      <c r="O147" t="e">
        <f>IF(COUNTA(RelatedFeatures[])=0,"", IF(INDEX(RelatedFeatures[First Sampling Feature Code],$A147)="","",
CONCATENATE("  - &amp;RelationID",TEXT($A147,"0000"),
" {","SamplingFeatureID:  *SamplingFeatureID",TEXT(MATCH(INDEX(RelatedFeatures[First Sampling Feature Code],$A147),SamplingFeatures[Feature Code],0),"0000"),
", RelationshipTypeCV:  ",CHAR(34),INDEX(RelatedFeatures[Relationship Type],$A147),CHAR(34),
", RelatedFeatureID: *SamplingFeatureID",TEXT(MATCH(INDEX(RelatedFeatures[Second Sampling Feature Code],$A147),SamplingFeatures[Feature Code],0),"0000"),
", SpatialOffsetID:  ",IF(INDEX(RelatedFeatures[Offset Number],$A147)="","",CONCATENATE("*SpatialOffsetID",TEXT(INDEX(RelatedFeatures[Offset Number],$A147),"0000"))),"}")))</f>
        <v>#REF!</v>
      </c>
      <c r="P147" t="e">
        <f>IF(INDEX(Methods[Method Type],$A147)="","",
CONCATENATE("  - &amp;MethodID",TEXT($A147,"0000"),
" {","MethodTypeCV:  ",CHAR(34),INDEX(Methods[Method Type],$A147),CHAR(34),
", MethodCode:  ",CHAR(34),INDEX(Methods[Method Code],$A147),CHAR(34),
", MethodName:  ",CHAR(34),INDEX(Methods[Method Name],$A147),CHAR(34),
", MethodDescription:  ",CHAR(34),INDEX(Methods[Method Description],$A147),CHAR(34),
", MethodLink:  ",CHAR(34),INDEX(Methods[Method Link],$A147),CHAR(34),
", OrganizationID: *OrganizationID",TEXT(MATCH(INDEX(Methods[Organization Name],$A147),Organizations[Organization Name],0),"0000"),"}"))</f>
        <v>#REF!</v>
      </c>
      <c r="Q147" t="e">
        <f>IF(INDEX(Variables[Variable Type],$A147)="","",
CONCATENATE("  - &amp;VariableID",TEXT($A147,"0000"),
" {","VariableTypeCV:  ",CHAR(34),INDEX(Variables[Variable Type],$A147),CHAR(34),
", VariableCode:  ",CHAR(34),INDEX(Variables[Variable Code],$A147),CHAR(34),
", VariableNameCV:  ",CHAR(34),INDEX(Variables[Variable Name],$A147),CHAR(34),
", VariableDefinition:  ",CHAR(34),INDEX(Variables[Variable Definition],$A147),CHAR(34),
", SpecciationCV:  ",CHAR(34),INDEX(Variables[Speciation],$A147),CHAR(34),
", NoDataValue:  ",CHAR(34),INDEX(Variables[No Data Value],$A147),CHAR(34),"}"))</f>
        <v>#REF!</v>
      </c>
    </row>
    <row r="148" spans="1:17" x14ac:dyDescent="0.25">
      <c r="A148">
        <v>145</v>
      </c>
      <c r="D148" t="e">
        <f>IF(INDEX(People[First Name],$A148)="","",
CONCATENATE("  - &amp;PersonID",TEXT($A148,"0000"),
" {","PersonFirstName:  ",CHAR(34),INDEX(People[First Name],$A148),CHAR(34),
", PersonMiddleName:  ",CHAR(34),INDEX(People[Middle Name],$A148),CHAR(34),
", PersonLastName:  ",CHAR(34),INDEX(People[Last Name],$A148),CHAR(34),"}"))</f>
        <v>#REF!</v>
      </c>
      <c r="E148" t="e">
        <f>IF(INDEX(Organizations[Organization Type '[CV']],$A148)="","",
CONCATENATE("  - &amp;OrganizationID",TEXT($A148,"0000"),
" {","OrganizationTypeCV:  ",CHAR(34),INDEX(Organizations[Organization Type '[CV']],$A148),CHAR(34),
", OrganizationCode:  ",CHAR(34),INDEX(Organizations[Organization Code],$A148),CHAR(34),
", OrganizationName:  ",CHAR(34),INDEX(Organizations[Organization Name],$A148),CHAR(34),
", OrganizationDescription:  ",CHAR(34),INDEX(Organizations[Organization Description],$A148),CHAR(34),
", OrganizationLink:  ",CHAR(34),INDEX(Organizations[Organization Link],$A148),CHAR(34),"}"))</f>
        <v>#REF!</v>
      </c>
      <c r="F148" t="e">
        <f>IF(INDEX(People[First Name],$A148)="","",
CONCATENATE("  - &amp;AffiliationID",TEXT($A148,"0000"),
" {PersonID: *PersonID",TEXT($A148,"0000"),
", OrganizationID: *OrganizationID",TEXT(MATCH(INDEX(People[Organization Name],$A148),Organizations[Organization Name],0),"0000"),
", IsPrimaryOrganizationContact: , AffiliationStartDate: , AffiliationEndDate: , PrimaryPhone: ",
", PrimaryEmail: ",CHAR(34),INDEX(People[Primary Email],$A148),CHAR(34),
", PrimaryAddress: ",CHAR(34),INDEX(People[Primary Address],$A148),CHAR(34),
", PersonLink: }"))</f>
        <v>#REF!</v>
      </c>
      <c r="H148" t="e">
        <f>IF(COUNTA(CitationInformation)=0,"",IF(INDEX(AuthorList[Author Name],$A148)="","",
CONCATENATE("  - &amp;AuthorListID",TEXT($A148,"0000"),
"  {CitationID: *CitationID0001",
", PersonID: *PersonID",TEXT(MATCH(INDEX(AuthorList[Author Name],$A148),People[Full Name],0),"0000"),
", AuthorOrder: ",INDEX(AuthorList[Author Number],$A148),"}")))</f>
        <v>#REF!</v>
      </c>
      <c r="K148" t="e">
        <f>IF(INDEX(SamplingFeatures[Feature Code],$A148)="","",
CONCATENATE("  - &amp;SamplingFeatureID",TEXT($A148,"0000"),
" {","SamplingFeatureUUID:  ",CHAR(34),INDEX(SamplingFeatures[Sampling Feature UUID],$A148),CHAR(34),
", SamplingFeatureTypeCV:  ",CHAR(34),INDEX(SamplingFeatures[Sampling Feature Type],$A148),CHAR(34),
", SamplingFeatureCode:  ",CHAR(34),INDEX(SamplingFeatures[Feature Code],$A148),CHAR(34),
", SamplingFeatureName:  ",CHAR(34),INDEX(SamplingFeatures[Feature Name],$A148),CHAR(34),
", SamplingFeatureDescription:  ",CHAR(34),INDEX(SamplingFeatures[Feature Description],$A148),CHAR(34),
", SamplingFeatureGeotypeCV:  ",CHAR(34),INDEX(SamplingFeatures[Feature Geo Type],$A148),CHAR(34),
", FeatureGeometry:  ",CHAR(34),INDEX(SamplingFeatures[Feature Geometry],$A148),CHAR(34),
", Elevation_m:  ",CHAR(34),INDEX(SamplingFeatures[Elevation_m],$A148),CHAR(34),
", ElevationDatumCV:  ",CHAR(34),ElevationDatum,CHAR(34),"}"))</f>
        <v>#REF!</v>
      </c>
      <c r="L148" t="e">
        <f>IF(INDEX(SamplingFeatures[Sampling Feature Type],$A148)&lt;&gt;"Site","",
CONCATENATE("  - &amp;SiteID",TEXT(SUMPRODUCT(--($L$3:$L147&lt;&gt;"")),"0000"),
" {","SamplingFeatureID:  *SamplingFeatureID",TEXT($A148,"0000"),
", SiteTypeCV:  ",CHAR(34),INDEX(Sites[Site Type],$A148),CHAR(34),
", Latitude:  ",INDEX(Sites[Latitude],$A148),
", Longitude:  ",INDEX(Sites[Longitude],$A148),
", SRSName:  ",CHAR(34),LatLonDatum,CHAR(34),"}"))</f>
        <v>#REF!</v>
      </c>
      <c r="M148" t="e">
        <f>IF(INDEX(SamplingFeatures[Sampling Feature Type],$A148)&lt;&gt;"Specimen","",
CONCATENATE("  - &amp;SpecimenID",TEXT(SUMPRODUCT(--($M$3:$M147&lt;&gt;"")),"0000"),
" {","SamplingFeatureID:  *SamplingFeatureID",TEXT($A148,"0000"),
", SpecimenTypeCV:  ",CHAR(34),INDEX(Specimens[Specimen Type],$A148),CHAR(34),
", SpecimenMediumCV:  ",INDEX(Specimens[Specimen Medium],$A148),
", IsFieldSpecimen:  ",CHAR(34),INDEX(Specimens[Is Field Specimen?],$A148),CHAR(34),"}"))</f>
        <v>#REF!</v>
      </c>
      <c r="N148" t="e">
        <f>IF(COUNTA(SpatialOffsets[])=0,"", IF(INDEX(SpatialOffsets[Spatial Offset Type],$A148)="","",
CONCATENATE("  - &amp;SpatialOffsetID",TEXT($A148,"0000"),
" {","SpatialOffsetTypeCV:  ",CHAR(34),INDEX(SpatialOffsets[Spatial Offset Type],$A148),CHAR(34),
", Offset1Value:  ",INDEX(SpatialOffsets[Offset 1 Value],$A148),
", Offset1UnitID:  ",CHAR(34),INDEX(SpatialOffsets[Offset 1 Unit],$A148),CHAR(34),
", Offset2Value:  ",INDEX(SpatialOffsets[Offset 2 Value],$A148),
", Offset2UnitID:  ",CHAR(34),INDEX(SpatialOffsets[Offset 2 Unit],$A148),CHAR(34),
", Offset3Value:  ",INDEX(SpatialOffsets[Offset 3 Value],$A148),
", Offset3UnitID:  ",CHAR(34),INDEX(SpatialOffsets[Offset 3 Unit],$A148),CHAR(34),,"}")))</f>
        <v>#REF!</v>
      </c>
      <c r="O148" t="e">
        <f>IF(COUNTA(RelatedFeatures[])=0,"", IF(INDEX(RelatedFeatures[First Sampling Feature Code],$A148)="","",
CONCATENATE("  - &amp;RelationID",TEXT($A148,"0000"),
" {","SamplingFeatureID:  *SamplingFeatureID",TEXT(MATCH(INDEX(RelatedFeatures[First Sampling Feature Code],$A148),SamplingFeatures[Feature Code],0),"0000"),
", RelationshipTypeCV:  ",CHAR(34),INDEX(RelatedFeatures[Relationship Type],$A148),CHAR(34),
", RelatedFeatureID: *SamplingFeatureID",TEXT(MATCH(INDEX(RelatedFeatures[Second Sampling Feature Code],$A148),SamplingFeatures[Feature Code],0),"0000"),
", SpatialOffsetID:  ",IF(INDEX(RelatedFeatures[Offset Number],$A148)="","",CONCATENATE("*SpatialOffsetID",TEXT(INDEX(RelatedFeatures[Offset Number],$A148),"0000"))),"}")))</f>
        <v>#REF!</v>
      </c>
      <c r="P148" t="e">
        <f>IF(INDEX(Methods[Method Type],$A148)="","",
CONCATENATE("  - &amp;MethodID",TEXT($A148,"0000"),
" {","MethodTypeCV:  ",CHAR(34),INDEX(Methods[Method Type],$A148),CHAR(34),
", MethodCode:  ",CHAR(34),INDEX(Methods[Method Code],$A148),CHAR(34),
", MethodName:  ",CHAR(34),INDEX(Methods[Method Name],$A148),CHAR(34),
", MethodDescription:  ",CHAR(34),INDEX(Methods[Method Description],$A148),CHAR(34),
", MethodLink:  ",CHAR(34),INDEX(Methods[Method Link],$A148),CHAR(34),
", OrganizationID: *OrganizationID",TEXT(MATCH(INDEX(Methods[Organization Name],$A148),Organizations[Organization Name],0),"0000"),"}"))</f>
        <v>#REF!</v>
      </c>
      <c r="Q148" t="e">
        <f>IF(INDEX(Variables[Variable Type],$A148)="","",
CONCATENATE("  - &amp;VariableID",TEXT($A148,"0000"),
" {","VariableTypeCV:  ",CHAR(34),INDEX(Variables[Variable Type],$A148),CHAR(34),
", VariableCode:  ",CHAR(34),INDEX(Variables[Variable Code],$A148),CHAR(34),
", VariableNameCV:  ",CHAR(34),INDEX(Variables[Variable Name],$A148),CHAR(34),
", VariableDefinition:  ",CHAR(34),INDEX(Variables[Variable Definition],$A148),CHAR(34),
", SpecciationCV:  ",CHAR(34),INDEX(Variables[Speciation],$A148),CHAR(34),
", NoDataValue:  ",CHAR(34),INDEX(Variables[No Data Value],$A148),CHAR(34),"}"))</f>
        <v>#REF!</v>
      </c>
    </row>
    <row r="149" spans="1:17" x14ac:dyDescent="0.25">
      <c r="A149">
        <v>146</v>
      </c>
      <c r="D149" t="e">
        <f>IF(INDEX(People[First Name],$A149)="","",
CONCATENATE("  - &amp;PersonID",TEXT($A149,"0000"),
" {","PersonFirstName:  ",CHAR(34),INDEX(People[First Name],$A149),CHAR(34),
", PersonMiddleName:  ",CHAR(34),INDEX(People[Middle Name],$A149),CHAR(34),
", PersonLastName:  ",CHAR(34),INDEX(People[Last Name],$A149),CHAR(34),"}"))</f>
        <v>#REF!</v>
      </c>
      <c r="E149" t="e">
        <f>IF(INDEX(Organizations[Organization Type '[CV']],$A149)="","",
CONCATENATE("  - &amp;OrganizationID",TEXT($A149,"0000"),
" {","OrganizationTypeCV:  ",CHAR(34),INDEX(Organizations[Organization Type '[CV']],$A149),CHAR(34),
", OrganizationCode:  ",CHAR(34),INDEX(Organizations[Organization Code],$A149),CHAR(34),
", OrganizationName:  ",CHAR(34),INDEX(Organizations[Organization Name],$A149),CHAR(34),
", OrganizationDescription:  ",CHAR(34),INDEX(Organizations[Organization Description],$A149),CHAR(34),
", OrganizationLink:  ",CHAR(34),INDEX(Organizations[Organization Link],$A149),CHAR(34),"}"))</f>
        <v>#REF!</v>
      </c>
      <c r="F149" t="e">
        <f>IF(INDEX(People[First Name],$A149)="","",
CONCATENATE("  - &amp;AffiliationID",TEXT($A149,"0000"),
" {PersonID: *PersonID",TEXT($A149,"0000"),
", OrganizationID: *OrganizationID",TEXT(MATCH(INDEX(People[Organization Name],$A149),Organizations[Organization Name],0),"0000"),
", IsPrimaryOrganizationContact: , AffiliationStartDate: , AffiliationEndDate: , PrimaryPhone: ",
", PrimaryEmail: ",CHAR(34),INDEX(People[Primary Email],$A149),CHAR(34),
", PrimaryAddress: ",CHAR(34),INDEX(People[Primary Address],$A149),CHAR(34),
", PersonLink: }"))</f>
        <v>#REF!</v>
      </c>
      <c r="H149" t="e">
        <f>IF(COUNTA(CitationInformation)=0,"",IF(INDEX(AuthorList[Author Name],$A149)="","",
CONCATENATE("  - &amp;AuthorListID",TEXT($A149,"0000"),
"  {CitationID: *CitationID0001",
", PersonID: *PersonID",TEXT(MATCH(INDEX(AuthorList[Author Name],$A149),People[Full Name],0),"0000"),
", AuthorOrder: ",INDEX(AuthorList[Author Number],$A149),"}")))</f>
        <v>#REF!</v>
      </c>
      <c r="K149" t="e">
        <f>IF(INDEX(SamplingFeatures[Feature Code],$A149)="","",
CONCATENATE("  - &amp;SamplingFeatureID",TEXT($A149,"0000"),
" {","SamplingFeatureUUID:  ",CHAR(34),INDEX(SamplingFeatures[Sampling Feature UUID],$A149),CHAR(34),
", SamplingFeatureTypeCV:  ",CHAR(34),INDEX(SamplingFeatures[Sampling Feature Type],$A149),CHAR(34),
", SamplingFeatureCode:  ",CHAR(34),INDEX(SamplingFeatures[Feature Code],$A149),CHAR(34),
", SamplingFeatureName:  ",CHAR(34),INDEX(SamplingFeatures[Feature Name],$A149),CHAR(34),
", SamplingFeatureDescription:  ",CHAR(34),INDEX(SamplingFeatures[Feature Description],$A149),CHAR(34),
", SamplingFeatureGeotypeCV:  ",CHAR(34),INDEX(SamplingFeatures[Feature Geo Type],$A149),CHAR(34),
", FeatureGeometry:  ",CHAR(34),INDEX(SamplingFeatures[Feature Geometry],$A149),CHAR(34),
", Elevation_m:  ",CHAR(34),INDEX(SamplingFeatures[Elevation_m],$A149),CHAR(34),
", ElevationDatumCV:  ",CHAR(34),ElevationDatum,CHAR(34),"}"))</f>
        <v>#REF!</v>
      </c>
      <c r="L149" t="e">
        <f>IF(INDEX(SamplingFeatures[Sampling Feature Type],$A149)&lt;&gt;"Site","",
CONCATENATE("  - &amp;SiteID",TEXT(SUMPRODUCT(--($L$3:$L148&lt;&gt;"")),"0000"),
" {","SamplingFeatureID:  *SamplingFeatureID",TEXT($A149,"0000"),
", SiteTypeCV:  ",CHAR(34),INDEX(Sites[Site Type],$A149),CHAR(34),
", Latitude:  ",INDEX(Sites[Latitude],$A149),
", Longitude:  ",INDEX(Sites[Longitude],$A149),
", SRSName:  ",CHAR(34),LatLonDatum,CHAR(34),"}"))</f>
        <v>#REF!</v>
      </c>
      <c r="M149" t="e">
        <f>IF(INDEX(SamplingFeatures[Sampling Feature Type],$A149)&lt;&gt;"Specimen","",
CONCATENATE("  - &amp;SpecimenID",TEXT(SUMPRODUCT(--($M$3:$M148&lt;&gt;"")),"0000"),
" {","SamplingFeatureID:  *SamplingFeatureID",TEXT($A149,"0000"),
", SpecimenTypeCV:  ",CHAR(34),INDEX(Specimens[Specimen Type],$A149),CHAR(34),
", SpecimenMediumCV:  ",INDEX(Specimens[Specimen Medium],$A149),
", IsFieldSpecimen:  ",CHAR(34),INDEX(Specimens[Is Field Specimen?],$A149),CHAR(34),"}"))</f>
        <v>#REF!</v>
      </c>
      <c r="N149" t="e">
        <f>IF(COUNTA(SpatialOffsets[])=0,"", IF(INDEX(SpatialOffsets[Spatial Offset Type],$A149)="","",
CONCATENATE("  - &amp;SpatialOffsetID",TEXT($A149,"0000"),
" {","SpatialOffsetTypeCV:  ",CHAR(34),INDEX(SpatialOffsets[Spatial Offset Type],$A149),CHAR(34),
", Offset1Value:  ",INDEX(SpatialOffsets[Offset 1 Value],$A149),
", Offset1UnitID:  ",CHAR(34),INDEX(SpatialOffsets[Offset 1 Unit],$A149),CHAR(34),
", Offset2Value:  ",INDEX(SpatialOffsets[Offset 2 Value],$A149),
", Offset2UnitID:  ",CHAR(34),INDEX(SpatialOffsets[Offset 2 Unit],$A149),CHAR(34),
", Offset3Value:  ",INDEX(SpatialOffsets[Offset 3 Value],$A149),
", Offset3UnitID:  ",CHAR(34),INDEX(SpatialOffsets[Offset 3 Unit],$A149),CHAR(34),,"}")))</f>
        <v>#REF!</v>
      </c>
      <c r="O149" t="e">
        <f>IF(COUNTA(RelatedFeatures[])=0,"", IF(INDEX(RelatedFeatures[First Sampling Feature Code],$A149)="","",
CONCATENATE("  - &amp;RelationID",TEXT($A149,"0000"),
" {","SamplingFeatureID:  *SamplingFeatureID",TEXT(MATCH(INDEX(RelatedFeatures[First Sampling Feature Code],$A149),SamplingFeatures[Feature Code],0),"0000"),
", RelationshipTypeCV:  ",CHAR(34),INDEX(RelatedFeatures[Relationship Type],$A149),CHAR(34),
", RelatedFeatureID: *SamplingFeatureID",TEXT(MATCH(INDEX(RelatedFeatures[Second Sampling Feature Code],$A149),SamplingFeatures[Feature Code],0),"0000"),
", SpatialOffsetID:  ",IF(INDEX(RelatedFeatures[Offset Number],$A149)="","",CONCATENATE("*SpatialOffsetID",TEXT(INDEX(RelatedFeatures[Offset Number],$A149),"0000"))),"}")))</f>
        <v>#REF!</v>
      </c>
      <c r="P149" t="e">
        <f>IF(INDEX(Methods[Method Type],$A149)="","",
CONCATENATE("  - &amp;MethodID",TEXT($A149,"0000"),
" {","MethodTypeCV:  ",CHAR(34),INDEX(Methods[Method Type],$A149),CHAR(34),
", MethodCode:  ",CHAR(34),INDEX(Methods[Method Code],$A149),CHAR(34),
", MethodName:  ",CHAR(34),INDEX(Methods[Method Name],$A149),CHAR(34),
", MethodDescription:  ",CHAR(34),INDEX(Methods[Method Description],$A149),CHAR(34),
", MethodLink:  ",CHAR(34),INDEX(Methods[Method Link],$A149),CHAR(34),
", OrganizationID: *OrganizationID",TEXT(MATCH(INDEX(Methods[Organization Name],$A149),Organizations[Organization Name],0),"0000"),"}"))</f>
        <v>#REF!</v>
      </c>
      <c r="Q149" t="e">
        <f>IF(INDEX(Variables[Variable Type],$A149)="","",
CONCATENATE("  - &amp;VariableID",TEXT($A149,"0000"),
" {","VariableTypeCV:  ",CHAR(34),INDEX(Variables[Variable Type],$A149),CHAR(34),
", VariableCode:  ",CHAR(34),INDEX(Variables[Variable Code],$A149),CHAR(34),
", VariableNameCV:  ",CHAR(34),INDEX(Variables[Variable Name],$A149),CHAR(34),
", VariableDefinition:  ",CHAR(34),INDEX(Variables[Variable Definition],$A149),CHAR(34),
", SpecciationCV:  ",CHAR(34),INDEX(Variables[Speciation],$A149),CHAR(34),
", NoDataValue:  ",CHAR(34),INDEX(Variables[No Data Value],$A149),CHAR(34),"}"))</f>
        <v>#REF!</v>
      </c>
    </row>
    <row r="150" spans="1:17" x14ac:dyDescent="0.25">
      <c r="A150">
        <v>147</v>
      </c>
      <c r="D150" t="e">
        <f>IF(INDEX(People[First Name],$A150)="","",
CONCATENATE("  - &amp;PersonID",TEXT($A150,"0000"),
" {","PersonFirstName:  ",CHAR(34),INDEX(People[First Name],$A150),CHAR(34),
", PersonMiddleName:  ",CHAR(34),INDEX(People[Middle Name],$A150),CHAR(34),
", PersonLastName:  ",CHAR(34),INDEX(People[Last Name],$A150),CHAR(34),"}"))</f>
        <v>#REF!</v>
      </c>
      <c r="E150" t="e">
        <f>IF(INDEX(Organizations[Organization Type '[CV']],$A150)="","",
CONCATENATE("  - &amp;OrganizationID",TEXT($A150,"0000"),
" {","OrganizationTypeCV:  ",CHAR(34),INDEX(Organizations[Organization Type '[CV']],$A150),CHAR(34),
", OrganizationCode:  ",CHAR(34),INDEX(Organizations[Organization Code],$A150),CHAR(34),
", OrganizationName:  ",CHAR(34),INDEX(Organizations[Organization Name],$A150),CHAR(34),
", OrganizationDescription:  ",CHAR(34),INDEX(Organizations[Organization Description],$A150),CHAR(34),
", OrganizationLink:  ",CHAR(34),INDEX(Organizations[Organization Link],$A150),CHAR(34),"}"))</f>
        <v>#REF!</v>
      </c>
      <c r="F150" t="e">
        <f>IF(INDEX(People[First Name],$A150)="","",
CONCATENATE("  - &amp;AffiliationID",TEXT($A150,"0000"),
" {PersonID: *PersonID",TEXT($A150,"0000"),
", OrganizationID: *OrganizationID",TEXT(MATCH(INDEX(People[Organization Name],$A150),Organizations[Organization Name],0),"0000"),
", IsPrimaryOrganizationContact: , AffiliationStartDate: , AffiliationEndDate: , PrimaryPhone: ",
", PrimaryEmail: ",CHAR(34),INDEX(People[Primary Email],$A150),CHAR(34),
", PrimaryAddress: ",CHAR(34),INDEX(People[Primary Address],$A150),CHAR(34),
", PersonLink: }"))</f>
        <v>#REF!</v>
      </c>
      <c r="H150" t="e">
        <f>IF(COUNTA(CitationInformation)=0,"",IF(INDEX(AuthorList[Author Name],$A150)="","",
CONCATENATE("  - &amp;AuthorListID",TEXT($A150,"0000"),
"  {CitationID: *CitationID0001",
", PersonID: *PersonID",TEXT(MATCH(INDEX(AuthorList[Author Name],$A150),People[Full Name],0),"0000"),
", AuthorOrder: ",INDEX(AuthorList[Author Number],$A150),"}")))</f>
        <v>#REF!</v>
      </c>
      <c r="K150" t="e">
        <f>IF(INDEX(SamplingFeatures[Feature Code],$A150)="","",
CONCATENATE("  - &amp;SamplingFeatureID",TEXT($A150,"0000"),
" {","SamplingFeatureUUID:  ",CHAR(34),INDEX(SamplingFeatures[Sampling Feature UUID],$A150),CHAR(34),
", SamplingFeatureTypeCV:  ",CHAR(34),INDEX(SamplingFeatures[Sampling Feature Type],$A150),CHAR(34),
", SamplingFeatureCode:  ",CHAR(34),INDEX(SamplingFeatures[Feature Code],$A150),CHAR(34),
", SamplingFeatureName:  ",CHAR(34),INDEX(SamplingFeatures[Feature Name],$A150),CHAR(34),
", SamplingFeatureDescription:  ",CHAR(34),INDEX(SamplingFeatures[Feature Description],$A150),CHAR(34),
", SamplingFeatureGeotypeCV:  ",CHAR(34),INDEX(SamplingFeatures[Feature Geo Type],$A150),CHAR(34),
", FeatureGeometry:  ",CHAR(34),INDEX(SamplingFeatures[Feature Geometry],$A150),CHAR(34),
", Elevation_m:  ",CHAR(34),INDEX(SamplingFeatures[Elevation_m],$A150),CHAR(34),
", ElevationDatumCV:  ",CHAR(34),ElevationDatum,CHAR(34),"}"))</f>
        <v>#REF!</v>
      </c>
      <c r="L150" t="e">
        <f>IF(INDEX(SamplingFeatures[Sampling Feature Type],$A150)&lt;&gt;"Site","",
CONCATENATE("  - &amp;SiteID",TEXT(SUMPRODUCT(--($L$3:$L149&lt;&gt;"")),"0000"),
" {","SamplingFeatureID:  *SamplingFeatureID",TEXT($A150,"0000"),
", SiteTypeCV:  ",CHAR(34),INDEX(Sites[Site Type],$A150),CHAR(34),
", Latitude:  ",INDEX(Sites[Latitude],$A150),
", Longitude:  ",INDEX(Sites[Longitude],$A150),
", SRSName:  ",CHAR(34),LatLonDatum,CHAR(34),"}"))</f>
        <v>#REF!</v>
      </c>
      <c r="M150" t="e">
        <f>IF(INDEX(SamplingFeatures[Sampling Feature Type],$A150)&lt;&gt;"Specimen","",
CONCATENATE("  - &amp;SpecimenID",TEXT(SUMPRODUCT(--($M$3:$M149&lt;&gt;"")),"0000"),
" {","SamplingFeatureID:  *SamplingFeatureID",TEXT($A150,"0000"),
", SpecimenTypeCV:  ",CHAR(34),INDEX(Specimens[Specimen Type],$A150),CHAR(34),
", SpecimenMediumCV:  ",INDEX(Specimens[Specimen Medium],$A150),
", IsFieldSpecimen:  ",CHAR(34),INDEX(Specimens[Is Field Specimen?],$A150),CHAR(34),"}"))</f>
        <v>#REF!</v>
      </c>
      <c r="N150" t="e">
        <f>IF(COUNTA(SpatialOffsets[])=0,"", IF(INDEX(SpatialOffsets[Spatial Offset Type],$A150)="","",
CONCATENATE("  - &amp;SpatialOffsetID",TEXT($A150,"0000"),
" {","SpatialOffsetTypeCV:  ",CHAR(34),INDEX(SpatialOffsets[Spatial Offset Type],$A150),CHAR(34),
", Offset1Value:  ",INDEX(SpatialOffsets[Offset 1 Value],$A150),
", Offset1UnitID:  ",CHAR(34),INDEX(SpatialOffsets[Offset 1 Unit],$A150),CHAR(34),
", Offset2Value:  ",INDEX(SpatialOffsets[Offset 2 Value],$A150),
", Offset2UnitID:  ",CHAR(34),INDEX(SpatialOffsets[Offset 2 Unit],$A150),CHAR(34),
", Offset3Value:  ",INDEX(SpatialOffsets[Offset 3 Value],$A150),
", Offset3UnitID:  ",CHAR(34),INDEX(SpatialOffsets[Offset 3 Unit],$A150),CHAR(34),,"}")))</f>
        <v>#REF!</v>
      </c>
      <c r="O150" t="e">
        <f>IF(COUNTA(RelatedFeatures[])=0,"", IF(INDEX(RelatedFeatures[First Sampling Feature Code],$A150)="","",
CONCATENATE("  - &amp;RelationID",TEXT($A150,"0000"),
" {","SamplingFeatureID:  *SamplingFeatureID",TEXT(MATCH(INDEX(RelatedFeatures[First Sampling Feature Code],$A150),SamplingFeatures[Feature Code],0),"0000"),
", RelationshipTypeCV:  ",CHAR(34),INDEX(RelatedFeatures[Relationship Type],$A150),CHAR(34),
", RelatedFeatureID: *SamplingFeatureID",TEXT(MATCH(INDEX(RelatedFeatures[Second Sampling Feature Code],$A150),SamplingFeatures[Feature Code],0),"0000"),
", SpatialOffsetID:  ",IF(INDEX(RelatedFeatures[Offset Number],$A150)="","",CONCATENATE("*SpatialOffsetID",TEXT(INDEX(RelatedFeatures[Offset Number],$A150),"0000"))),"}")))</f>
        <v>#REF!</v>
      </c>
      <c r="P150" t="e">
        <f>IF(INDEX(Methods[Method Type],$A150)="","",
CONCATENATE("  - &amp;MethodID",TEXT($A150,"0000"),
" {","MethodTypeCV:  ",CHAR(34),INDEX(Methods[Method Type],$A150),CHAR(34),
", MethodCode:  ",CHAR(34),INDEX(Methods[Method Code],$A150),CHAR(34),
", MethodName:  ",CHAR(34),INDEX(Methods[Method Name],$A150),CHAR(34),
", MethodDescription:  ",CHAR(34),INDEX(Methods[Method Description],$A150),CHAR(34),
", MethodLink:  ",CHAR(34),INDEX(Methods[Method Link],$A150),CHAR(34),
", OrganizationID: *OrganizationID",TEXT(MATCH(INDEX(Methods[Organization Name],$A150),Organizations[Organization Name],0),"0000"),"}"))</f>
        <v>#REF!</v>
      </c>
      <c r="Q150" t="e">
        <f>IF(INDEX(Variables[Variable Type],$A150)="","",
CONCATENATE("  - &amp;VariableID",TEXT($A150,"0000"),
" {","VariableTypeCV:  ",CHAR(34),INDEX(Variables[Variable Type],$A150),CHAR(34),
", VariableCode:  ",CHAR(34),INDEX(Variables[Variable Code],$A150),CHAR(34),
", VariableNameCV:  ",CHAR(34),INDEX(Variables[Variable Name],$A150),CHAR(34),
", VariableDefinition:  ",CHAR(34),INDEX(Variables[Variable Definition],$A150),CHAR(34),
", SpecciationCV:  ",CHAR(34),INDEX(Variables[Speciation],$A150),CHAR(34),
", NoDataValue:  ",CHAR(34),INDEX(Variables[No Data Value],$A150),CHAR(34),"}"))</f>
        <v>#REF!</v>
      </c>
    </row>
    <row r="151" spans="1:17" x14ac:dyDescent="0.25">
      <c r="A151">
        <v>148</v>
      </c>
      <c r="D151" t="e">
        <f>IF(INDEX(People[First Name],$A151)="","",
CONCATENATE("  - &amp;PersonID",TEXT($A151,"0000"),
" {","PersonFirstName:  ",CHAR(34),INDEX(People[First Name],$A151),CHAR(34),
", PersonMiddleName:  ",CHAR(34),INDEX(People[Middle Name],$A151),CHAR(34),
", PersonLastName:  ",CHAR(34),INDEX(People[Last Name],$A151),CHAR(34),"}"))</f>
        <v>#REF!</v>
      </c>
      <c r="E151" t="e">
        <f>IF(INDEX(Organizations[Organization Type '[CV']],$A151)="","",
CONCATENATE("  - &amp;OrganizationID",TEXT($A151,"0000"),
" {","OrganizationTypeCV:  ",CHAR(34),INDEX(Organizations[Organization Type '[CV']],$A151),CHAR(34),
", OrganizationCode:  ",CHAR(34),INDEX(Organizations[Organization Code],$A151),CHAR(34),
", OrganizationName:  ",CHAR(34),INDEX(Organizations[Organization Name],$A151),CHAR(34),
", OrganizationDescription:  ",CHAR(34),INDEX(Organizations[Organization Description],$A151),CHAR(34),
", OrganizationLink:  ",CHAR(34),INDEX(Organizations[Organization Link],$A151),CHAR(34),"}"))</f>
        <v>#REF!</v>
      </c>
      <c r="F151" t="e">
        <f>IF(INDEX(People[First Name],$A151)="","",
CONCATENATE("  - &amp;AffiliationID",TEXT($A151,"0000"),
" {PersonID: *PersonID",TEXT($A151,"0000"),
", OrganizationID: *OrganizationID",TEXT(MATCH(INDEX(People[Organization Name],$A151),Organizations[Organization Name],0),"0000"),
", IsPrimaryOrganizationContact: , AffiliationStartDate: , AffiliationEndDate: , PrimaryPhone: ",
", PrimaryEmail: ",CHAR(34),INDEX(People[Primary Email],$A151),CHAR(34),
", PrimaryAddress: ",CHAR(34),INDEX(People[Primary Address],$A151),CHAR(34),
", PersonLink: }"))</f>
        <v>#REF!</v>
      </c>
      <c r="H151" t="e">
        <f>IF(COUNTA(CitationInformation)=0,"",IF(INDEX(AuthorList[Author Name],$A151)="","",
CONCATENATE("  - &amp;AuthorListID",TEXT($A151,"0000"),
"  {CitationID: *CitationID0001",
", PersonID: *PersonID",TEXT(MATCH(INDEX(AuthorList[Author Name],$A151),People[Full Name],0),"0000"),
", AuthorOrder: ",INDEX(AuthorList[Author Number],$A151),"}")))</f>
        <v>#REF!</v>
      </c>
      <c r="K151" t="e">
        <f>IF(INDEX(SamplingFeatures[Feature Code],$A151)="","",
CONCATENATE("  - &amp;SamplingFeatureID",TEXT($A151,"0000"),
" {","SamplingFeatureUUID:  ",CHAR(34),INDEX(SamplingFeatures[Sampling Feature UUID],$A151),CHAR(34),
", SamplingFeatureTypeCV:  ",CHAR(34),INDEX(SamplingFeatures[Sampling Feature Type],$A151),CHAR(34),
", SamplingFeatureCode:  ",CHAR(34),INDEX(SamplingFeatures[Feature Code],$A151),CHAR(34),
", SamplingFeatureName:  ",CHAR(34),INDEX(SamplingFeatures[Feature Name],$A151),CHAR(34),
", SamplingFeatureDescription:  ",CHAR(34),INDEX(SamplingFeatures[Feature Description],$A151),CHAR(34),
", SamplingFeatureGeotypeCV:  ",CHAR(34),INDEX(SamplingFeatures[Feature Geo Type],$A151),CHAR(34),
", FeatureGeometry:  ",CHAR(34),INDEX(SamplingFeatures[Feature Geometry],$A151),CHAR(34),
", Elevation_m:  ",CHAR(34),INDEX(SamplingFeatures[Elevation_m],$A151),CHAR(34),
", ElevationDatumCV:  ",CHAR(34),ElevationDatum,CHAR(34),"}"))</f>
        <v>#REF!</v>
      </c>
      <c r="L151" t="e">
        <f>IF(INDEX(SamplingFeatures[Sampling Feature Type],$A151)&lt;&gt;"Site","",
CONCATENATE("  - &amp;SiteID",TEXT(SUMPRODUCT(--($L$3:$L150&lt;&gt;"")),"0000"),
" {","SamplingFeatureID:  *SamplingFeatureID",TEXT($A151,"0000"),
", SiteTypeCV:  ",CHAR(34),INDEX(Sites[Site Type],$A151),CHAR(34),
", Latitude:  ",INDEX(Sites[Latitude],$A151),
", Longitude:  ",INDEX(Sites[Longitude],$A151),
", SRSName:  ",CHAR(34),LatLonDatum,CHAR(34),"}"))</f>
        <v>#REF!</v>
      </c>
      <c r="M151" t="e">
        <f>IF(INDEX(SamplingFeatures[Sampling Feature Type],$A151)&lt;&gt;"Specimen","",
CONCATENATE("  - &amp;SpecimenID",TEXT(SUMPRODUCT(--($M$3:$M150&lt;&gt;"")),"0000"),
" {","SamplingFeatureID:  *SamplingFeatureID",TEXT($A151,"0000"),
", SpecimenTypeCV:  ",CHAR(34),INDEX(Specimens[Specimen Type],$A151),CHAR(34),
", SpecimenMediumCV:  ",INDEX(Specimens[Specimen Medium],$A151),
", IsFieldSpecimen:  ",CHAR(34),INDEX(Specimens[Is Field Specimen?],$A151),CHAR(34),"}"))</f>
        <v>#REF!</v>
      </c>
      <c r="N151" t="e">
        <f>IF(COUNTA(SpatialOffsets[])=0,"", IF(INDEX(SpatialOffsets[Spatial Offset Type],$A151)="","",
CONCATENATE("  - &amp;SpatialOffsetID",TEXT($A151,"0000"),
" {","SpatialOffsetTypeCV:  ",CHAR(34),INDEX(SpatialOffsets[Spatial Offset Type],$A151),CHAR(34),
", Offset1Value:  ",INDEX(SpatialOffsets[Offset 1 Value],$A151),
", Offset1UnitID:  ",CHAR(34),INDEX(SpatialOffsets[Offset 1 Unit],$A151),CHAR(34),
", Offset2Value:  ",INDEX(SpatialOffsets[Offset 2 Value],$A151),
", Offset2UnitID:  ",CHAR(34),INDEX(SpatialOffsets[Offset 2 Unit],$A151),CHAR(34),
", Offset3Value:  ",INDEX(SpatialOffsets[Offset 3 Value],$A151),
", Offset3UnitID:  ",CHAR(34),INDEX(SpatialOffsets[Offset 3 Unit],$A151),CHAR(34),,"}")))</f>
        <v>#REF!</v>
      </c>
      <c r="O151" t="e">
        <f>IF(COUNTA(RelatedFeatures[])=0,"", IF(INDEX(RelatedFeatures[First Sampling Feature Code],$A151)="","",
CONCATENATE("  - &amp;RelationID",TEXT($A151,"0000"),
" {","SamplingFeatureID:  *SamplingFeatureID",TEXT(MATCH(INDEX(RelatedFeatures[First Sampling Feature Code],$A151),SamplingFeatures[Feature Code],0),"0000"),
", RelationshipTypeCV:  ",CHAR(34),INDEX(RelatedFeatures[Relationship Type],$A151),CHAR(34),
", RelatedFeatureID: *SamplingFeatureID",TEXT(MATCH(INDEX(RelatedFeatures[Second Sampling Feature Code],$A151),SamplingFeatures[Feature Code],0),"0000"),
", SpatialOffsetID:  ",IF(INDEX(RelatedFeatures[Offset Number],$A151)="","",CONCATENATE("*SpatialOffsetID",TEXT(INDEX(RelatedFeatures[Offset Number],$A151),"0000"))),"}")))</f>
        <v>#REF!</v>
      </c>
      <c r="P151" t="e">
        <f>IF(INDEX(Methods[Method Type],$A151)="","",
CONCATENATE("  - &amp;MethodID",TEXT($A151,"0000"),
" {","MethodTypeCV:  ",CHAR(34),INDEX(Methods[Method Type],$A151),CHAR(34),
", MethodCode:  ",CHAR(34),INDEX(Methods[Method Code],$A151),CHAR(34),
", MethodName:  ",CHAR(34),INDEX(Methods[Method Name],$A151),CHAR(34),
", MethodDescription:  ",CHAR(34),INDEX(Methods[Method Description],$A151),CHAR(34),
", MethodLink:  ",CHAR(34),INDEX(Methods[Method Link],$A151),CHAR(34),
", OrganizationID: *OrganizationID",TEXT(MATCH(INDEX(Methods[Organization Name],$A151),Organizations[Organization Name],0),"0000"),"}"))</f>
        <v>#REF!</v>
      </c>
      <c r="Q151" t="e">
        <f>IF(INDEX(Variables[Variable Type],$A151)="","",
CONCATENATE("  - &amp;VariableID",TEXT($A151,"0000"),
" {","VariableTypeCV:  ",CHAR(34),INDEX(Variables[Variable Type],$A151),CHAR(34),
", VariableCode:  ",CHAR(34),INDEX(Variables[Variable Code],$A151),CHAR(34),
", VariableNameCV:  ",CHAR(34),INDEX(Variables[Variable Name],$A151),CHAR(34),
", VariableDefinition:  ",CHAR(34),INDEX(Variables[Variable Definition],$A151),CHAR(34),
", SpecciationCV:  ",CHAR(34),INDEX(Variables[Speciation],$A151),CHAR(34),
", NoDataValue:  ",CHAR(34),INDEX(Variables[No Data Value],$A151),CHAR(34),"}"))</f>
        <v>#REF!</v>
      </c>
    </row>
    <row r="152" spans="1:17" x14ac:dyDescent="0.25">
      <c r="A152">
        <v>149</v>
      </c>
      <c r="D152" t="e">
        <f>IF(INDEX(People[First Name],$A152)="","",
CONCATENATE("  - &amp;PersonID",TEXT($A152,"0000"),
" {","PersonFirstName:  ",CHAR(34),INDEX(People[First Name],$A152),CHAR(34),
", PersonMiddleName:  ",CHAR(34),INDEX(People[Middle Name],$A152),CHAR(34),
", PersonLastName:  ",CHAR(34),INDEX(People[Last Name],$A152),CHAR(34),"}"))</f>
        <v>#REF!</v>
      </c>
      <c r="E152" t="e">
        <f>IF(INDEX(Organizations[Organization Type '[CV']],$A152)="","",
CONCATENATE("  - &amp;OrganizationID",TEXT($A152,"0000"),
" {","OrganizationTypeCV:  ",CHAR(34),INDEX(Organizations[Organization Type '[CV']],$A152),CHAR(34),
", OrganizationCode:  ",CHAR(34),INDEX(Organizations[Organization Code],$A152),CHAR(34),
", OrganizationName:  ",CHAR(34),INDEX(Organizations[Organization Name],$A152),CHAR(34),
", OrganizationDescription:  ",CHAR(34),INDEX(Organizations[Organization Description],$A152),CHAR(34),
", OrganizationLink:  ",CHAR(34),INDEX(Organizations[Organization Link],$A152),CHAR(34),"}"))</f>
        <v>#REF!</v>
      </c>
      <c r="F152" t="e">
        <f>IF(INDEX(People[First Name],$A152)="","",
CONCATENATE("  - &amp;AffiliationID",TEXT($A152,"0000"),
" {PersonID: *PersonID",TEXT($A152,"0000"),
", OrganizationID: *OrganizationID",TEXT(MATCH(INDEX(People[Organization Name],$A152),Organizations[Organization Name],0),"0000"),
", IsPrimaryOrganizationContact: , AffiliationStartDate: , AffiliationEndDate: , PrimaryPhone: ",
", PrimaryEmail: ",CHAR(34),INDEX(People[Primary Email],$A152),CHAR(34),
", PrimaryAddress: ",CHAR(34),INDEX(People[Primary Address],$A152),CHAR(34),
", PersonLink: }"))</f>
        <v>#REF!</v>
      </c>
      <c r="H152" t="e">
        <f>IF(COUNTA(CitationInformation)=0,"",IF(INDEX(AuthorList[Author Name],$A152)="","",
CONCATENATE("  - &amp;AuthorListID",TEXT($A152,"0000"),
"  {CitationID: *CitationID0001",
", PersonID: *PersonID",TEXT(MATCH(INDEX(AuthorList[Author Name],$A152),People[Full Name],0),"0000"),
", AuthorOrder: ",INDEX(AuthorList[Author Number],$A152),"}")))</f>
        <v>#REF!</v>
      </c>
      <c r="K152" t="e">
        <f>IF(INDEX(SamplingFeatures[Feature Code],$A152)="","",
CONCATENATE("  - &amp;SamplingFeatureID",TEXT($A152,"0000"),
" {","SamplingFeatureUUID:  ",CHAR(34),INDEX(SamplingFeatures[Sampling Feature UUID],$A152),CHAR(34),
", SamplingFeatureTypeCV:  ",CHAR(34),INDEX(SamplingFeatures[Sampling Feature Type],$A152),CHAR(34),
", SamplingFeatureCode:  ",CHAR(34),INDEX(SamplingFeatures[Feature Code],$A152),CHAR(34),
", SamplingFeatureName:  ",CHAR(34),INDEX(SamplingFeatures[Feature Name],$A152),CHAR(34),
", SamplingFeatureDescription:  ",CHAR(34),INDEX(SamplingFeatures[Feature Description],$A152),CHAR(34),
", SamplingFeatureGeotypeCV:  ",CHAR(34),INDEX(SamplingFeatures[Feature Geo Type],$A152),CHAR(34),
", FeatureGeometry:  ",CHAR(34),INDEX(SamplingFeatures[Feature Geometry],$A152),CHAR(34),
", Elevation_m:  ",CHAR(34),INDEX(SamplingFeatures[Elevation_m],$A152),CHAR(34),
", ElevationDatumCV:  ",CHAR(34),ElevationDatum,CHAR(34),"}"))</f>
        <v>#REF!</v>
      </c>
      <c r="L152" t="e">
        <f>IF(INDEX(SamplingFeatures[Sampling Feature Type],$A152)&lt;&gt;"Site","",
CONCATENATE("  - &amp;SiteID",TEXT(SUMPRODUCT(--($L$3:$L151&lt;&gt;"")),"0000"),
" {","SamplingFeatureID:  *SamplingFeatureID",TEXT($A152,"0000"),
", SiteTypeCV:  ",CHAR(34),INDEX(Sites[Site Type],$A152),CHAR(34),
", Latitude:  ",INDEX(Sites[Latitude],$A152),
", Longitude:  ",INDEX(Sites[Longitude],$A152),
", SRSName:  ",CHAR(34),LatLonDatum,CHAR(34),"}"))</f>
        <v>#REF!</v>
      </c>
      <c r="M152" t="e">
        <f>IF(INDEX(SamplingFeatures[Sampling Feature Type],$A152)&lt;&gt;"Specimen","",
CONCATENATE("  - &amp;SpecimenID",TEXT(SUMPRODUCT(--($M$3:$M151&lt;&gt;"")),"0000"),
" {","SamplingFeatureID:  *SamplingFeatureID",TEXT($A152,"0000"),
", SpecimenTypeCV:  ",CHAR(34),INDEX(Specimens[Specimen Type],$A152),CHAR(34),
", SpecimenMediumCV:  ",INDEX(Specimens[Specimen Medium],$A152),
", IsFieldSpecimen:  ",CHAR(34),INDEX(Specimens[Is Field Specimen?],$A152),CHAR(34),"}"))</f>
        <v>#REF!</v>
      </c>
      <c r="N152" t="e">
        <f>IF(COUNTA(SpatialOffsets[])=0,"", IF(INDEX(SpatialOffsets[Spatial Offset Type],$A152)="","",
CONCATENATE("  - &amp;SpatialOffsetID",TEXT($A152,"0000"),
" {","SpatialOffsetTypeCV:  ",CHAR(34),INDEX(SpatialOffsets[Spatial Offset Type],$A152),CHAR(34),
", Offset1Value:  ",INDEX(SpatialOffsets[Offset 1 Value],$A152),
", Offset1UnitID:  ",CHAR(34),INDEX(SpatialOffsets[Offset 1 Unit],$A152),CHAR(34),
", Offset2Value:  ",INDEX(SpatialOffsets[Offset 2 Value],$A152),
", Offset2UnitID:  ",CHAR(34),INDEX(SpatialOffsets[Offset 2 Unit],$A152),CHAR(34),
", Offset3Value:  ",INDEX(SpatialOffsets[Offset 3 Value],$A152),
", Offset3UnitID:  ",CHAR(34),INDEX(SpatialOffsets[Offset 3 Unit],$A152),CHAR(34),,"}")))</f>
        <v>#REF!</v>
      </c>
      <c r="O152" t="e">
        <f>IF(COUNTA(RelatedFeatures[])=0,"", IF(INDEX(RelatedFeatures[First Sampling Feature Code],$A152)="","",
CONCATENATE("  - &amp;RelationID",TEXT($A152,"0000"),
" {","SamplingFeatureID:  *SamplingFeatureID",TEXT(MATCH(INDEX(RelatedFeatures[First Sampling Feature Code],$A152),SamplingFeatures[Feature Code],0),"0000"),
", RelationshipTypeCV:  ",CHAR(34),INDEX(RelatedFeatures[Relationship Type],$A152),CHAR(34),
", RelatedFeatureID: *SamplingFeatureID",TEXT(MATCH(INDEX(RelatedFeatures[Second Sampling Feature Code],$A152),SamplingFeatures[Feature Code],0),"0000"),
", SpatialOffsetID:  ",IF(INDEX(RelatedFeatures[Offset Number],$A152)="","",CONCATENATE("*SpatialOffsetID",TEXT(INDEX(RelatedFeatures[Offset Number],$A152),"0000"))),"}")))</f>
        <v>#REF!</v>
      </c>
      <c r="P152" t="e">
        <f>IF(INDEX(Methods[Method Type],$A152)="","",
CONCATENATE("  - &amp;MethodID",TEXT($A152,"0000"),
" {","MethodTypeCV:  ",CHAR(34),INDEX(Methods[Method Type],$A152),CHAR(34),
", MethodCode:  ",CHAR(34),INDEX(Methods[Method Code],$A152),CHAR(34),
", MethodName:  ",CHAR(34),INDEX(Methods[Method Name],$A152),CHAR(34),
", MethodDescription:  ",CHAR(34),INDEX(Methods[Method Description],$A152),CHAR(34),
", MethodLink:  ",CHAR(34),INDEX(Methods[Method Link],$A152),CHAR(34),
", OrganizationID: *OrganizationID",TEXT(MATCH(INDEX(Methods[Organization Name],$A152),Organizations[Organization Name],0),"0000"),"}"))</f>
        <v>#REF!</v>
      </c>
      <c r="Q152" t="e">
        <f>IF(INDEX(Variables[Variable Type],$A152)="","",
CONCATENATE("  - &amp;VariableID",TEXT($A152,"0000"),
" {","VariableTypeCV:  ",CHAR(34),INDEX(Variables[Variable Type],$A152),CHAR(34),
", VariableCode:  ",CHAR(34),INDEX(Variables[Variable Code],$A152),CHAR(34),
", VariableNameCV:  ",CHAR(34),INDEX(Variables[Variable Name],$A152),CHAR(34),
", VariableDefinition:  ",CHAR(34),INDEX(Variables[Variable Definition],$A152),CHAR(34),
", SpecciationCV:  ",CHAR(34),INDEX(Variables[Speciation],$A152),CHAR(34),
", NoDataValue:  ",CHAR(34),INDEX(Variables[No Data Value],$A152),CHAR(34),"}"))</f>
        <v>#REF!</v>
      </c>
    </row>
    <row r="153" spans="1:17" x14ac:dyDescent="0.25">
      <c r="A153">
        <v>150</v>
      </c>
      <c r="D153" t="e">
        <f>IF(INDEX(People[First Name],$A153)="","",
CONCATENATE("  - &amp;PersonID",TEXT($A153,"0000"),
" {","PersonFirstName:  ",CHAR(34),INDEX(People[First Name],$A153),CHAR(34),
", PersonMiddleName:  ",CHAR(34),INDEX(People[Middle Name],$A153),CHAR(34),
", PersonLastName:  ",CHAR(34),INDEX(People[Last Name],$A153),CHAR(34),"}"))</f>
        <v>#REF!</v>
      </c>
      <c r="E153" t="e">
        <f>IF(INDEX(Organizations[Organization Type '[CV']],$A153)="","",
CONCATENATE("  - &amp;OrganizationID",TEXT($A153,"0000"),
" {","OrganizationTypeCV:  ",CHAR(34),INDEX(Organizations[Organization Type '[CV']],$A153),CHAR(34),
", OrganizationCode:  ",CHAR(34),INDEX(Organizations[Organization Code],$A153),CHAR(34),
", OrganizationName:  ",CHAR(34),INDEX(Organizations[Organization Name],$A153),CHAR(34),
", OrganizationDescription:  ",CHAR(34),INDEX(Organizations[Organization Description],$A153),CHAR(34),
", OrganizationLink:  ",CHAR(34),INDEX(Organizations[Organization Link],$A153),CHAR(34),"}"))</f>
        <v>#REF!</v>
      </c>
      <c r="F153" t="e">
        <f>IF(INDEX(People[First Name],$A153)="","",
CONCATENATE("  - &amp;AffiliationID",TEXT($A153,"0000"),
" {PersonID: *PersonID",TEXT($A153,"0000"),
", OrganizationID: *OrganizationID",TEXT(MATCH(INDEX(People[Organization Name],$A153),Organizations[Organization Name],0),"0000"),
", IsPrimaryOrganizationContact: , AffiliationStartDate: , AffiliationEndDate: , PrimaryPhone: ",
", PrimaryEmail: ",CHAR(34),INDEX(People[Primary Email],$A153),CHAR(34),
", PrimaryAddress: ",CHAR(34),INDEX(People[Primary Address],$A153),CHAR(34),
", PersonLink: }"))</f>
        <v>#REF!</v>
      </c>
      <c r="H153" t="e">
        <f>IF(COUNTA(CitationInformation)=0,"",IF(INDEX(AuthorList[Author Name],$A153)="","",
CONCATENATE("  - &amp;AuthorListID",TEXT($A153,"0000"),
"  {CitationID: *CitationID0001",
", PersonID: *PersonID",TEXT(MATCH(INDEX(AuthorList[Author Name],$A153),People[Full Name],0),"0000"),
", AuthorOrder: ",INDEX(AuthorList[Author Number],$A153),"}")))</f>
        <v>#REF!</v>
      </c>
      <c r="K153" t="e">
        <f>IF(INDEX(SamplingFeatures[Feature Code],$A153)="","",
CONCATENATE("  - &amp;SamplingFeatureID",TEXT($A153,"0000"),
" {","SamplingFeatureUUID:  ",CHAR(34),INDEX(SamplingFeatures[Sampling Feature UUID],$A153),CHAR(34),
", SamplingFeatureTypeCV:  ",CHAR(34),INDEX(SamplingFeatures[Sampling Feature Type],$A153),CHAR(34),
", SamplingFeatureCode:  ",CHAR(34),INDEX(SamplingFeatures[Feature Code],$A153),CHAR(34),
", SamplingFeatureName:  ",CHAR(34),INDEX(SamplingFeatures[Feature Name],$A153),CHAR(34),
", SamplingFeatureDescription:  ",CHAR(34),INDEX(SamplingFeatures[Feature Description],$A153),CHAR(34),
", SamplingFeatureGeotypeCV:  ",CHAR(34),INDEX(SamplingFeatures[Feature Geo Type],$A153),CHAR(34),
", FeatureGeometry:  ",CHAR(34),INDEX(SamplingFeatures[Feature Geometry],$A153),CHAR(34),
", Elevation_m:  ",CHAR(34),INDEX(SamplingFeatures[Elevation_m],$A153),CHAR(34),
", ElevationDatumCV:  ",CHAR(34),ElevationDatum,CHAR(34),"}"))</f>
        <v>#REF!</v>
      </c>
      <c r="L153" t="e">
        <f>IF(INDEX(SamplingFeatures[Sampling Feature Type],$A153)&lt;&gt;"Site","",
CONCATENATE("  - &amp;SiteID",TEXT(SUMPRODUCT(--($L$3:$L152&lt;&gt;"")),"0000"),
" {","SamplingFeatureID:  *SamplingFeatureID",TEXT($A153,"0000"),
", SiteTypeCV:  ",CHAR(34),INDEX(Sites[Site Type],$A153),CHAR(34),
", Latitude:  ",INDEX(Sites[Latitude],$A153),
", Longitude:  ",INDEX(Sites[Longitude],$A153),
", SRSName:  ",CHAR(34),LatLonDatum,CHAR(34),"}"))</f>
        <v>#REF!</v>
      </c>
      <c r="M153" t="e">
        <f>IF(INDEX(SamplingFeatures[Sampling Feature Type],$A153)&lt;&gt;"Specimen","",
CONCATENATE("  - &amp;SpecimenID",TEXT(SUMPRODUCT(--($M$3:$M152&lt;&gt;"")),"0000"),
" {","SamplingFeatureID:  *SamplingFeatureID",TEXT($A153,"0000"),
", SpecimenTypeCV:  ",CHAR(34),INDEX(Specimens[Specimen Type],$A153),CHAR(34),
", SpecimenMediumCV:  ",INDEX(Specimens[Specimen Medium],$A153),
", IsFieldSpecimen:  ",CHAR(34),INDEX(Specimens[Is Field Specimen?],$A153),CHAR(34),"}"))</f>
        <v>#REF!</v>
      </c>
      <c r="N153" t="e">
        <f>IF(COUNTA(SpatialOffsets[])=0,"", IF(INDEX(SpatialOffsets[Spatial Offset Type],$A153)="","",
CONCATENATE("  - &amp;SpatialOffsetID",TEXT($A153,"0000"),
" {","SpatialOffsetTypeCV:  ",CHAR(34),INDEX(SpatialOffsets[Spatial Offset Type],$A153),CHAR(34),
", Offset1Value:  ",INDEX(SpatialOffsets[Offset 1 Value],$A153),
", Offset1UnitID:  ",CHAR(34),INDEX(SpatialOffsets[Offset 1 Unit],$A153),CHAR(34),
", Offset2Value:  ",INDEX(SpatialOffsets[Offset 2 Value],$A153),
", Offset2UnitID:  ",CHAR(34),INDEX(SpatialOffsets[Offset 2 Unit],$A153),CHAR(34),
", Offset3Value:  ",INDEX(SpatialOffsets[Offset 3 Value],$A153),
", Offset3UnitID:  ",CHAR(34),INDEX(SpatialOffsets[Offset 3 Unit],$A153),CHAR(34),,"}")))</f>
        <v>#REF!</v>
      </c>
      <c r="O153" t="e">
        <f>IF(COUNTA(RelatedFeatures[])=0,"", IF(INDEX(RelatedFeatures[First Sampling Feature Code],$A153)="","",
CONCATENATE("  - &amp;RelationID",TEXT($A153,"0000"),
" {","SamplingFeatureID:  *SamplingFeatureID",TEXT(MATCH(INDEX(RelatedFeatures[First Sampling Feature Code],$A153),SamplingFeatures[Feature Code],0),"0000"),
", RelationshipTypeCV:  ",CHAR(34),INDEX(RelatedFeatures[Relationship Type],$A153),CHAR(34),
", RelatedFeatureID: *SamplingFeatureID",TEXT(MATCH(INDEX(RelatedFeatures[Second Sampling Feature Code],$A153),SamplingFeatures[Feature Code],0),"0000"),
", SpatialOffsetID:  ",IF(INDEX(RelatedFeatures[Offset Number],$A153)="","",CONCATENATE("*SpatialOffsetID",TEXT(INDEX(RelatedFeatures[Offset Number],$A153),"0000"))),"}")))</f>
        <v>#REF!</v>
      </c>
      <c r="P153" t="e">
        <f>IF(INDEX(Methods[Method Type],$A153)="","",
CONCATENATE("  - &amp;MethodID",TEXT($A153,"0000"),
" {","MethodTypeCV:  ",CHAR(34),INDEX(Methods[Method Type],$A153),CHAR(34),
", MethodCode:  ",CHAR(34),INDEX(Methods[Method Code],$A153),CHAR(34),
", MethodName:  ",CHAR(34),INDEX(Methods[Method Name],$A153),CHAR(34),
", MethodDescription:  ",CHAR(34),INDEX(Methods[Method Description],$A153),CHAR(34),
", MethodLink:  ",CHAR(34),INDEX(Methods[Method Link],$A153),CHAR(34),
", OrganizationID: *OrganizationID",TEXT(MATCH(INDEX(Methods[Organization Name],$A153),Organizations[Organization Name],0),"0000"),"}"))</f>
        <v>#REF!</v>
      </c>
      <c r="Q153" t="e">
        <f>IF(INDEX(Variables[Variable Type],$A153)="","",
CONCATENATE("  - &amp;VariableID",TEXT($A153,"0000"),
" {","VariableTypeCV:  ",CHAR(34),INDEX(Variables[Variable Type],$A153),CHAR(34),
", VariableCode:  ",CHAR(34),INDEX(Variables[Variable Code],$A153),CHAR(34),
", VariableNameCV:  ",CHAR(34),INDEX(Variables[Variable Name],$A153),CHAR(34),
", VariableDefinition:  ",CHAR(34),INDEX(Variables[Variable Definition],$A153),CHAR(34),
", SpecciationCV:  ",CHAR(34),INDEX(Variables[Speciation],$A153),CHAR(34),
", NoDataValue:  ",CHAR(34),INDEX(Variables[No Data Value],$A153),CHAR(34),"}"))</f>
        <v>#REF!</v>
      </c>
    </row>
    <row r="154" spans="1:17" x14ac:dyDescent="0.25">
      <c r="A154">
        <v>151</v>
      </c>
      <c r="D154" t="e">
        <f>IF(INDEX(People[First Name],$A154)="","",
CONCATENATE("  - &amp;PersonID",TEXT($A154,"0000"),
" {","PersonFirstName:  ",CHAR(34),INDEX(People[First Name],$A154),CHAR(34),
", PersonMiddleName:  ",CHAR(34),INDEX(People[Middle Name],$A154),CHAR(34),
", PersonLastName:  ",CHAR(34),INDEX(People[Last Name],$A154),CHAR(34),"}"))</f>
        <v>#REF!</v>
      </c>
      <c r="E154" t="e">
        <f>IF(INDEX(Organizations[Organization Type '[CV']],$A154)="","",
CONCATENATE("  - &amp;OrganizationID",TEXT($A154,"0000"),
" {","OrganizationTypeCV:  ",CHAR(34),INDEX(Organizations[Organization Type '[CV']],$A154),CHAR(34),
", OrganizationCode:  ",CHAR(34),INDEX(Organizations[Organization Code],$A154),CHAR(34),
", OrganizationName:  ",CHAR(34),INDEX(Organizations[Organization Name],$A154),CHAR(34),
", OrganizationDescription:  ",CHAR(34),INDEX(Organizations[Organization Description],$A154),CHAR(34),
", OrganizationLink:  ",CHAR(34),INDEX(Organizations[Organization Link],$A154),CHAR(34),"}"))</f>
        <v>#REF!</v>
      </c>
      <c r="F154" t="e">
        <f>IF(INDEX(People[First Name],$A154)="","",
CONCATENATE("  - &amp;AffiliationID",TEXT($A154,"0000"),
" {PersonID: *PersonID",TEXT($A154,"0000"),
", OrganizationID: *OrganizationID",TEXT(MATCH(INDEX(People[Organization Name],$A154),Organizations[Organization Name],0),"0000"),
", IsPrimaryOrganizationContact: , AffiliationStartDate: , AffiliationEndDate: , PrimaryPhone: ",
", PrimaryEmail: ",CHAR(34),INDEX(People[Primary Email],$A154),CHAR(34),
", PrimaryAddress: ",CHAR(34),INDEX(People[Primary Address],$A154),CHAR(34),
", PersonLink: }"))</f>
        <v>#REF!</v>
      </c>
      <c r="H154" t="e">
        <f>IF(COUNTA(CitationInformation)=0,"",IF(INDEX(AuthorList[Author Name],$A154)="","",
CONCATENATE("  - &amp;AuthorListID",TEXT($A154,"0000"),
"  {CitationID: *CitationID0001",
", PersonID: *PersonID",TEXT(MATCH(INDEX(AuthorList[Author Name],$A154),People[Full Name],0),"0000"),
", AuthorOrder: ",INDEX(AuthorList[Author Number],$A154),"}")))</f>
        <v>#REF!</v>
      </c>
      <c r="K154" t="e">
        <f>IF(INDEX(SamplingFeatures[Feature Code],$A154)="","",
CONCATENATE("  - &amp;SamplingFeatureID",TEXT($A154,"0000"),
" {","SamplingFeatureUUID:  ",CHAR(34),INDEX(SamplingFeatures[Sampling Feature UUID],$A154),CHAR(34),
", SamplingFeatureTypeCV:  ",CHAR(34),INDEX(SamplingFeatures[Sampling Feature Type],$A154),CHAR(34),
", SamplingFeatureCode:  ",CHAR(34),INDEX(SamplingFeatures[Feature Code],$A154),CHAR(34),
", SamplingFeatureName:  ",CHAR(34),INDEX(SamplingFeatures[Feature Name],$A154),CHAR(34),
", SamplingFeatureDescription:  ",CHAR(34),INDEX(SamplingFeatures[Feature Description],$A154),CHAR(34),
", SamplingFeatureGeotypeCV:  ",CHAR(34),INDEX(SamplingFeatures[Feature Geo Type],$A154),CHAR(34),
", FeatureGeometry:  ",CHAR(34),INDEX(SamplingFeatures[Feature Geometry],$A154),CHAR(34),
", Elevation_m:  ",CHAR(34),INDEX(SamplingFeatures[Elevation_m],$A154),CHAR(34),
", ElevationDatumCV:  ",CHAR(34),ElevationDatum,CHAR(34),"}"))</f>
        <v>#REF!</v>
      </c>
      <c r="L154" t="e">
        <f>IF(INDEX(SamplingFeatures[Sampling Feature Type],$A154)&lt;&gt;"Site","",
CONCATENATE("  - &amp;SiteID",TEXT(SUMPRODUCT(--($L$3:$L153&lt;&gt;"")),"0000"),
" {","SamplingFeatureID:  *SamplingFeatureID",TEXT($A154,"0000"),
", SiteTypeCV:  ",CHAR(34),INDEX(Sites[Site Type],$A154),CHAR(34),
", Latitude:  ",INDEX(Sites[Latitude],$A154),
", Longitude:  ",INDEX(Sites[Longitude],$A154),
", SRSName:  ",CHAR(34),LatLonDatum,CHAR(34),"}"))</f>
        <v>#REF!</v>
      </c>
      <c r="M154" t="e">
        <f>IF(INDEX(SamplingFeatures[Sampling Feature Type],$A154)&lt;&gt;"Specimen","",
CONCATENATE("  - &amp;SpecimenID",TEXT(SUMPRODUCT(--($M$3:$M153&lt;&gt;"")),"0000"),
" {","SamplingFeatureID:  *SamplingFeatureID",TEXT($A154,"0000"),
", SpecimenTypeCV:  ",CHAR(34),INDEX(Specimens[Specimen Type],$A154),CHAR(34),
", SpecimenMediumCV:  ",INDEX(Specimens[Specimen Medium],$A154),
", IsFieldSpecimen:  ",CHAR(34),INDEX(Specimens[Is Field Specimen?],$A154),CHAR(34),"}"))</f>
        <v>#REF!</v>
      </c>
      <c r="N154" t="e">
        <f>IF(COUNTA(SpatialOffsets[])=0,"", IF(INDEX(SpatialOffsets[Spatial Offset Type],$A154)="","",
CONCATENATE("  - &amp;SpatialOffsetID",TEXT($A154,"0000"),
" {","SpatialOffsetTypeCV:  ",CHAR(34),INDEX(SpatialOffsets[Spatial Offset Type],$A154),CHAR(34),
", Offset1Value:  ",INDEX(SpatialOffsets[Offset 1 Value],$A154),
", Offset1UnitID:  ",CHAR(34),INDEX(SpatialOffsets[Offset 1 Unit],$A154),CHAR(34),
", Offset2Value:  ",INDEX(SpatialOffsets[Offset 2 Value],$A154),
", Offset2UnitID:  ",CHAR(34),INDEX(SpatialOffsets[Offset 2 Unit],$A154),CHAR(34),
", Offset3Value:  ",INDEX(SpatialOffsets[Offset 3 Value],$A154),
", Offset3UnitID:  ",CHAR(34),INDEX(SpatialOffsets[Offset 3 Unit],$A154),CHAR(34),,"}")))</f>
        <v>#REF!</v>
      </c>
      <c r="O154" t="e">
        <f>IF(COUNTA(RelatedFeatures[])=0,"", IF(INDEX(RelatedFeatures[First Sampling Feature Code],$A154)="","",
CONCATENATE("  - &amp;RelationID",TEXT($A154,"0000"),
" {","SamplingFeatureID:  *SamplingFeatureID",TEXT(MATCH(INDEX(RelatedFeatures[First Sampling Feature Code],$A154),SamplingFeatures[Feature Code],0),"0000"),
", RelationshipTypeCV:  ",CHAR(34),INDEX(RelatedFeatures[Relationship Type],$A154),CHAR(34),
", RelatedFeatureID: *SamplingFeatureID",TEXT(MATCH(INDEX(RelatedFeatures[Second Sampling Feature Code],$A154),SamplingFeatures[Feature Code],0),"0000"),
", SpatialOffsetID:  ",IF(INDEX(RelatedFeatures[Offset Number],$A154)="","",CONCATENATE("*SpatialOffsetID",TEXT(INDEX(RelatedFeatures[Offset Number],$A154),"0000"))),"}")))</f>
        <v>#REF!</v>
      </c>
      <c r="P154" t="e">
        <f>IF(INDEX(Methods[Method Type],$A154)="","",
CONCATENATE("  - &amp;MethodID",TEXT($A154,"0000"),
" {","MethodTypeCV:  ",CHAR(34),INDEX(Methods[Method Type],$A154),CHAR(34),
", MethodCode:  ",CHAR(34),INDEX(Methods[Method Code],$A154),CHAR(34),
", MethodName:  ",CHAR(34),INDEX(Methods[Method Name],$A154),CHAR(34),
", MethodDescription:  ",CHAR(34),INDEX(Methods[Method Description],$A154),CHAR(34),
", MethodLink:  ",CHAR(34),INDEX(Methods[Method Link],$A154),CHAR(34),
", OrganizationID: *OrganizationID",TEXT(MATCH(INDEX(Methods[Organization Name],$A154),Organizations[Organization Name],0),"0000"),"}"))</f>
        <v>#REF!</v>
      </c>
      <c r="Q154" t="e">
        <f>IF(INDEX(Variables[Variable Type],$A154)="","",
CONCATENATE("  - &amp;VariableID",TEXT($A154,"0000"),
" {","VariableTypeCV:  ",CHAR(34),INDEX(Variables[Variable Type],$A154),CHAR(34),
", VariableCode:  ",CHAR(34),INDEX(Variables[Variable Code],$A154),CHAR(34),
", VariableNameCV:  ",CHAR(34),INDEX(Variables[Variable Name],$A154),CHAR(34),
", VariableDefinition:  ",CHAR(34),INDEX(Variables[Variable Definition],$A154),CHAR(34),
", SpecciationCV:  ",CHAR(34),INDEX(Variables[Speciation],$A154),CHAR(34),
", NoDataValue:  ",CHAR(34),INDEX(Variables[No Data Value],$A154),CHAR(34),"}"))</f>
        <v>#REF!</v>
      </c>
    </row>
    <row r="155" spans="1:17" x14ac:dyDescent="0.25">
      <c r="A155">
        <v>152</v>
      </c>
      <c r="D155" t="e">
        <f>IF(INDEX(People[First Name],$A155)="","",
CONCATENATE("  - &amp;PersonID",TEXT($A155,"0000"),
" {","PersonFirstName:  ",CHAR(34),INDEX(People[First Name],$A155),CHAR(34),
", PersonMiddleName:  ",CHAR(34),INDEX(People[Middle Name],$A155),CHAR(34),
", PersonLastName:  ",CHAR(34),INDEX(People[Last Name],$A155),CHAR(34),"}"))</f>
        <v>#REF!</v>
      </c>
      <c r="E155" t="e">
        <f>IF(INDEX(Organizations[Organization Type '[CV']],$A155)="","",
CONCATENATE("  - &amp;OrganizationID",TEXT($A155,"0000"),
" {","OrganizationTypeCV:  ",CHAR(34),INDEX(Organizations[Organization Type '[CV']],$A155),CHAR(34),
", OrganizationCode:  ",CHAR(34),INDEX(Organizations[Organization Code],$A155),CHAR(34),
", OrganizationName:  ",CHAR(34),INDEX(Organizations[Organization Name],$A155),CHAR(34),
", OrganizationDescription:  ",CHAR(34),INDEX(Organizations[Organization Description],$A155),CHAR(34),
", OrganizationLink:  ",CHAR(34),INDEX(Organizations[Organization Link],$A155),CHAR(34),"}"))</f>
        <v>#REF!</v>
      </c>
      <c r="F155" t="e">
        <f>IF(INDEX(People[First Name],$A155)="","",
CONCATENATE("  - &amp;AffiliationID",TEXT($A155,"0000"),
" {PersonID: *PersonID",TEXT($A155,"0000"),
", OrganizationID: *OrganizationID",TEXT(MATCH(INDEX(People[Organization Name],$A155),Organizations[Organization Name],0),"0000"),
", IsPrimaryOrganizationContact: , AffiliationStartDate: , AffiliationEndDate: , PrimaryPhone: ",
", PrimaryEmail: ",CHAR(34),INDEX(People[Primary Email],$A155),CHAR(34),
", PrimaryAddress: ",CHAR(34),INDEX(People[Primary Address],$A155),CHAR(34),
", PersonLink: }"))</f>
        <v>#REF!</v>
      </c>
      <c r="H155" t="e">
        <f>IF(COUNTA(CitationInformation)=0,"",IF(INDEX(AuthorList[Author Name],$A155)="","",
CONCATENATE("  - &amp;AuthorListID",TEXT($A155,"0000"),
"  {CitationID: *CitationID0001",
", PersonID: *PersonID",TEXT(MATCH(INDEX(AuthorList[Author Name],$A155),People[Full Name],0),"0000"),
", AuthorOrder: ",INDEX(AuthorList[Author Number],$A155),"}")))</f>
        <v>#REF!</v>
      </c>
      <c r="K155" t="e">
        <f>IF(INDEX(SamplingFeatures[Feature Code],$A155)="","",
CONCATENATE("  - &amp;SamplingFeatureID",TEXT($A155,"0000"),
" {","SamplingFeatureUUID:  ",CHAR(34),INDEX(SamplingFeatures[Sampling Feature UUID],$A155),CHAR(34),
", SamplingFeatureTypeCV:  ",CHAR(34),INDEX(SamplingFeatures[Sampling Feature Type],$A155),CHAR(34),
", SamplingFeatureCode:  ",CHAR(34),INDEX(SamplingFeatures[Feature Code],$A155),CHAR(34),
", SamplingFeatureName:  ",CHAR(34),INDEX(SamplingFeatures[Feature Name],$A155),CHAR(34),
", SamplingFeatureDescription:  ",CHAR(34),INDEX(SamplingFeatures[Feature Description],$A155),CHAR(34),
", SamplingFeatureGeotypeCV:  ",CHAR(34),INDEX(SamplingFeatures[Feature Geo Type],$A155),CHAR(34),
", FeatureGeometry:  ",CHAR(34),INDEX(SamplingFeatures[Feature Geometry],$A155),CHAR(34),
", Elevation_m:  ",CHAR(34),INDEX(SamplingFeatures[Elevation_m],$A155),CHAR(34),
", ElevationDatumCV:  ",CHAR(34),ElevationDatum,CHAR(34),"}"))</f>
        <v>#REF!</v>
      </c>
      <c r="L155" t="e">
        <f>IF(INDEX(SamplingFeatures[Sampling Feature Type],$A155)&lt;&gt;"Site","",
CONCATENATE("  - &amp;SiteID",TEXT(SUMPRODUCT(--($L$3:$L154&lt;&gt;"")),"0000"),
" {","SamplingFeatureID:  *SamplingFeatureID",TEXT($A155,"0000"),
", SiteTypeCV:  ",CHAR(34),INDEX(Sites[Site Type],$A155),CHAR(34),
", Latitude:  ",INDEX(Sites[Latitude],$A155),
", Longitude:  ",INDEX(Sites[Longitude],$A155),
", SRSName:  ",CHAR(34),LatLonDatum,CHAR(34),"}"))</f>
        <v>#REF!</v>
      </c>
      <c r="M155" t="e">
        <f>IF(INDEX(SamplingFeatures[Sampling Feature Type],$A155)&lt;&gt;"Specimen","",
CONCATENATE("  - &amp;SpecimenID",TEXT(SUMPRODUCT(--($M$3:$M154&lt;&gt;"")),"0000"),
" {","SamplingFeatureID:  *SamplingFeatureID",TEXT($A155,"0000"),
", SpecimenTypeCV:  ",CHAR(34),INDEX(Specimens[Specimen Type],$A155),CHAR(34),
", SpecimenMediumCV:  ",INDEX(Specimens[Specimen Medium],$A155),
", IsFieldSpecimen:  ",CHAR(34),INDEX(Specimens[Is Field Specimen?],$A155),CHAR(34),"}"))</f>
        <v>#REF!</v>
      </c>
      <c r="N155" t="e">
        <f>IF(COUNTA(SpatialOffsets[])=0,"", IF(INDEX(SpatialOffsets[Spatial Offset Type],$A155)="","",
CONCATENATE("  - &amp;SpatialOffsetID",TEXT($A155,"0000"),
" {","SpatialOffsetTypeCV:  ",CHAR(34),INDEX(SpatialOffsets[Spatial Offset Type],$A155),CHAR(34),
", Offset1Value:  ",INDEX(SpatialOffsets[Offset 1 Value],$A155),
", Offset1UnitID:  ",CHAR(34),INDEX(SpatialOffsets[Offset 1 Unit],$A155),CHAR(34),
", Offset2Value:  ",INDEX(SpatialOffsets[Offset 2 Value],$A155),
", Offset2UnitID:  ",CHAR(34),INDEX(SpatialOffsets[Offset 2 Unit],$A155),CHAR(34),
", Offset3Value:  ",INDEX(SpatialOffsets[Offset 3 Value],$A155),
", Offset3UnitID:  ",CHAR(34),INDEX(SpatialOffsets[Offset 3 Unit],$A155),CHAR(34),,"}")))</f>
        <v>#REF!</v>
      </c>
      <c r="O155" t="e">
        <f>IF(COUNTA(RelatedFeatures[])=0,"", IF(INDEX(RelatedFeatures[First Sampling Feature Code],$A155)="","",
CONCATENATE("  - &amp;RelationID",TEXT($A155,"0000"),
" {","SamplingFeatureID:  *SamplingFeatureID",TEXT(MATCH(INDEX(RelatedFeatures[First Sampling Feature Code],$A155),SamplingFeatures[Feature Code],0),"0000"),
", RelationshipTypeCV:  ",CHAR(34),INDEX(RelatedFeatures[Relationship Type],$A155),CHAR(34),
", RelatedFeatureID: *SamplingFeatureID",TEXT(MATCH(INDEX(RelatedFeatures[Second Sampling Feature Code],$A155),SamplingFeatures[Feature Code],0),"0000"),
", SpatialOffsetID:  ",IF(INDEX(RelatedFeatures[Offset Number],$A155)="","",CONCATENATE("*SpatialOffsetID",TEXT(INDEX(RelatedFeatures[Offset Number],$A155),"0000"))),"}")))</f>
        <v>#REF!</v>
      </c>
      <c r="P155" t="e">
        <f>IF(INDEX(Methods[Method Type],$A155)="","",
CONCATENATE("  - &amp;MethodID",TEXT($A155,"0000"),
" {","MethodTypeCV:  ",CHAR(34),INDEX(Methods[Method Type],$A155),CHAR(34),
", MethodCode:  ",CHAR(34),INDEX(Methods[Method Code],$A155),CHAR(34),
", MethodName:  ",CHAR(34),INDEX(Methods[Method Name],$A155),CHAR(34),
", MethodDescription:  ",CHAR(34),INDEX(Methods[Method Description],$A155),CHAR(34),
", MethodLink:  ",CHAR(34),INDEX(Methods[Method Link],$A155),CHAR(34),
", OrganizationID: *OrganizationID",TEXT(MATCH(INDEX(Methods[Organization Name],$A155),Organizations[Organization Name],0),"0000"),"}"))</f>
        <v>#REF!</v>
      </c>
      <c r="Q155" t="e">
        <f>IF(INDEX(Variables[Variable Type],$A155)="","",
CONCATENATE("  - &amp;VariableID",TEXT($A155,"0000"),
" {","VariableTypeCV:  ",CHAR(34),INDEX(Variables[Variable Type],$A155),CHAR(34),
", VariableCode:  ",CHAR(34),INDEX(Variables[Variable Code],$A155),CHAR(34),
", VariableNameCV:  ",CHAR(34),INDEX(Variables[Variable Name],$A155),CHAR(34),
", VariableDefinition:  ",CHAR(34),INDEX(Variables[Variable Definition],$A155),CHAR(34),
", SpecciationCV:  ",CHAR(34),INDEX(Variables[Speciation],$A155),CHAR(34),
", NoDataValue:  ",CHAR(34),INDEX(Variables[No Data Value],$A155),CHAR(34),"}"))</f>
        <v>#REF!</v>
      </c>
    </row>
    <row r="156" spans="1:17" x14ac:dyDescent="0.25">
      <c r="A156">
        <v>153</v>
      </c>
      <c r="D156" t="e">
        <f>IF(INDEX(People[First Name],$A156)="","",
CONCATENATE("  - &amp;PersonID",TEXT($A156,"0000"),
" {","PersonFirstName:  ",CHAR(34),INDEX(People[First Name],$A156),CHAR(34),
", PersonMiddleName:  ",CHAR(34),INDEX(People[Middle Name],$A156),CHAR(34),
", PersonLastName:  ",CHAR(34),INDEX(People[Last Name],$A156),CHAR(34),"}"))</f>
        <v>#REF!</v>
      </c>
      <c r="E156" t="e">
        <f>IF(INDEX(Organizations[Organization Type '[CV']],$A156)="","",
CONCATENATE("  - &amp;OrganizationID",TEXT($A156,"0000"),
" {","OrganizationTypeCV:  ",CHAR(34),INDEX(Organizations[Organization Type '[CV']],$A156),CHAR(34),
", OrganizationCode:  ",CHAR(34),INDEX(Organizations[Organization Code],$A156),CHAR(34),
", OrganizationName:  ",CHAR(34),INDEX(Organizations[Organization Name],$A156),CHAR(34),
", OrganizationDescription:  ",CHAR(34),INDEX(Organizations[Organization Description],$A156),CHAR(34),
", OrganizationLink:  ",CHAR(34),INDEX(Organizations[Organization Link],$A156),CHAR(34),"}"))</f>
        <v>#REF!</v>
      </c>
      <c r="F156" t="e">
        <f>IF(INDEX(People[First Name],$A156)="","",
CONCATENATE("  - &amp;AffiliationID",TEXT($A156,"0000"),
" {PersonID: *PersonID",TEXT($A156,"0000"),
", OrganizationID: *OrganizationID",TEXT(MATCH(INDEX(People[Organization Name],$A156),Organizations[Organization Name],0),"0000"),
", IsPrimaryOrganizationContact: , AffiliationStartDate: , AffiliationEndDate: , PrimaryPhone: ",
", PrimaryEmail: ",CHAR(34),INDEX(People[Primary Email],$A156),CHAR(34),
", PrimaryAddress: ",CHAR(34),INDEX(People[Primary Address],$A156),CHAR(34),
", PersonLink: }"))</f>
        <v>#REF!</v>
      </c>
      <c r="H156" t="e">
        <f>IF(COUNTA(CitationInformation)=0,"",IF(INDEX(AuthorList[Author Name],$A156)="","",
CONCATENATE("  - &amp;AuthorListID",TEXT($A156,"0000"),
"  {CitationID: *CitationID0001",
", PersonID: *PersonID",TEXT(MATCH(INDEX(AuthorList[Author Name],$A156),People[Full Name],0),"0000"),
", AuthorOrder: ",INDEX(AuthorList[Author Number],$A156),"}")))</f>
        <v>#REF!</v>
      </c>
      <c r="K156" t="e">
        <f>IF(INDEX(SamplingFeatures[Feature Code],$A156)="","",
CONCATENATE("  - &amp;SamplingFeatureID",TEXT($A156,"0000"),
" {","SamplingFeatureUUID:  ",CHAR(34),INDEX(SamplingFeatures[Sampling Feature UUID],$A156),CHAR(34),
", SamplingFeatureTypeCV:  ",CHAR(34),INDEX(SamplingFeatures[Sampling Feature Type],$A156),CHAR(34),
", SamplingFeatureCode:  ",CHAR(34),INDEX(SamplingFeatures[Feature Code],$A156),CHAR(34),
", SamplingFeatureName:  ",CHAR(34),INDEX(SamplingFeatures[Feature Name],$A156),CHAR(34),
", SamplingFeatureDescription:  ",CHAR(34),INDEX(SamplingFeatures[Feature Description],$A156),CHAR(34),
", SamplingFeatureGeotypeCV:  ",CHAR(34),INDEX(SamplingFeatures[Feature Geo Type],$A156),CHAR(34),
", FeatureGeometry:  ",CHAR(34),INDEX(SamplingFeatures[Feature Geometry],$A156),CHAR(34),
", Elevation_m:  ",CHAR(34),INDEX(SamplingFeatures[Elevation_m],$A156),CHAR(34),
", ElevationDatumCV:  ",CHAR(34),ElevationDatum,CHAR(34),"}"))</f>
        <v>#REF!</v>
      </c>
      <c r="L156" t="e">
        <f>IF(INDEX(SamplingFeatures[Sampling Feature Type],$A156)&lt;&gt;"Site","",
CONCATENATE("  - &amp;SiteID",TEXT(SUMPRODUCT(--($L$3:$L155&lt;&gt;"")),"0000"),
" {","SamplingFeatureID:  *SamplingFeatureID",TEXT($A156,"0000"),
", SiteTypeCV:  ",CHAR(34),INDEX(Sites[Site Type],$A156),CHAR(34),
", Latitude:  ",INDEX(Sites[Latitude],$A156),
", Longitude:  ",INDEX(Sites[Longitude],$A156),
", SRSName:  ",CHAR(34),LatLonDatum,CHAR(34),"}"))</f>
        <v>#REF!</v>
      </c>
      <c r="M156" t="e">
        <f>IF(INDEX(SamplingFeatures[Sampling Feature Type],$A156)&lt;&gt;"Specimen","",
CONCATENATE("  - &amp;SpecimenID",TEXT(SUMPRODUCT(--($M$3:$M155&lt;&gt;"")),"0000"),
" {","SamplingFeatureID:  *SamplingFeatureID",TEXT($A156,"0000"),
", SpecimenTypeCV:  ",CHAR(34),INDEX(Specimens[Specimen Type],$A156),CHAR(34),
", SpecimenMediumCV:  ",INDEX(Specimens[Specimen Medium],$A156),
", IsFieldSpecimen:  ",CHAR(34),INDEX(Specimens[Is Field Specimen?],$A156),CHAR(34),"}"))</f>
        <v>#REF!</v>
      </c>
      <c r="N156" t="e">
        <f>IF(COUNTA(SpatialOffsets[])=0,"", IF(INDEX(SpatialOffsets[Spatial Offset Type],$A156)="","",
CONCATENATE("  - &amp;SpatialOffsetID",TEXT($A156,"0000"),
" {","SpatialOffsetTypeCV:  ",CHAR(34),INDEX(SpatialOffsets[Spatial Offset Type],$A156),CHAR(34),
", Offset1Value:  ",INDEX(SpatialOffsets[Offset 1 Value],$A156),
", Offset1UnitID:  ",CHAR(34),INDEX(SpatialOffsets[Offset 1 Unit],$A156),CHAR(34),
", Offset2Value:  ",INDEX(SpatialOffsets[Offset 2 Value],$A156),
", Offset2UnitID:  ",CHAR(34),INDEX(SpatialOffsets[Offset 2 Unit],$A156),CHAR(34),
", Offset3Value:  ",INDEX(SpatialOffsets[Offset 3 Value],$A156),
", Offset3UnitID:  ",CHAR(34),INDEX(SpatialOffsets[Offset 3 Unit],$A156),CHAR(34),,"}")))</f>
        <v>#REF!</v>
      </c>
      <c r="O156" t="e">
        <f>IF(COUNTA(RelatedFeatures[])=0,"", IF(INDEX(RelatedFeatures[First Sampling Feature Code],$A156)="","",
CONCATENATE("  - &amp;RelationID",TEXT($A156,"0000"),
" {","SamplingFeatureID:  *SamplingFeatureID",TEXT(MATCH(INDEX(RelatedFeatures[First Sampling Feature Code],$A156),SamplingFeatures[Feature Code],0),"0000"),
", RelationshipTypeCV:  ",CHAR(34),INDEX(RelatedFeatures[Relationship Type],$A156),CHAR(34),
", RelatedFeatureID: *SamplingFeatureID",TEXT(MATCH(INDEX(RelatedFeatures[Second Sampling Feature Code],$A156),SamplingFeatures[Feature Code],0),"0000"),
", SpatialOffsetID:  ",IF(INDEX(RelatedFeatures[Offset Number],$A156)="","",CONCATENATE("*SpatialOffsetID",TEXT(INDEX(RelatedFeatures[Offset Number],$A156),"0000"))),"}")))</f>
        <v>#REF!</v>
      </c>
      <c r="P156" t="e">
        <f>IF(INDEX(Methods[Method Type],$A156)="","",
CONCATENATE("  - &amp;MethodID",TEXT($A156,"0000"),
" {","MethodTypeCV:  ",CHAR(34),INDEX(Methods[Method Type],$A156),CHAR(34),
", MethodCode:  ",CHAR(34),INDEX(Methods[Method Code],$A156),CHAR(34),
", MethodName:  ",CHAR(34),INDEX(Methods[Method Name],$A156),CHAR(34),
", MethodDescription:  ",CHAR(34),INDEX(Methods[Method Description],$A156),CHAR(34),
", MethodLink:  ",CHAR(34),INDEX(Methods[Method Link],$A156),CHAR(34),
", OrganizationID: *OrganizationID",TEXT(MATCH(INDEX(Methods[Organization Name],$A156),Organizations[Organization Name],0),"0000"),"}"))</f>
        <v>#REF!</v>
      </c>
      <c r="Q156" t="e">
        <f>IF(INDEX(Variables[Variable Type],$A156)="","",
CONCATENATE("  - &amp;VariableID",TEXT($A156,"0000"),
" {","VariableTypeCV:  ",CHAR(34),INDEX(Variables[Variable Type],$A156),CHAR(34),
", VariableCode:  ",CHAR(34),INDEX(Variables[Variable Code],$A156),CHAR(34),
", VariableNameCV:  ",CHAR(34),INDEX(Variables[Variable Name],$A156),CHAR(34),
", VariableDefinition:  ",CHAR(34),INDEX(Variables[Variable Definition],$A156),CHAR(34),
", SpecciationCV:  ",CHAR(34),INDEX(Variables[Speciation],$A156),CHAR(34),
", NoDataValue:  ",CHAR(34),INDEX(Variables[No Data Value],$A156),CHAR(34),"}"))</f>
        <v>#REF!</v>
      </c>
    </row>
    <row r="157" spans="1:17" x14ac:dyDescent="0.25">
      <c r="A157">
        <v>154</v>
      </c>
      <c r="D157" t="e">
        <f>IF(INDEX(People[First Name],$A157)="","",
CONCATENATE("  - &amp;PersonID",TEXT($A157,"0000"),
" {","PersonFirstName:  ",CHAR(34),INDEX(People[First Name],$A157),CHAR(34),
", PersonMiddleName:  ",CHAR(34),INDEX(People[Middle Name],$A157),CHAR(34),
", PersonLastName:  ",CHAR(34),INDEX(People[Last Name],$A157),CHAR(34),"}"))</f>
        <v>#REF!</v>
      </c>
      <c r="E157" t="e">
        <f>IF(INDEX(Organizations[Organization Type '[CV']],$A157)="","",
CONCATENATE("  - &amp;OrganizationID",TEXT($A157,"0000"),
" {","OrganizationTypeCV:  ",CHAR(34),INDEX(Organizations[Organization Type '[CV']],$A157),CHAR(34),
", OrganizationCode:  ",CHAR(34),INDEX(Organizations[Organization Code],$A157),CHAR(34),
", OrganizationName:  ",CHAR(34),INDEX(Organizations[Organization Name],$A157),CHAR(34),
", OrganizationDescription:  ",CHAR(34),INDEX(Organizations[Organization Description],$A157),CHAR(34),
", OrganizationLink:  ",CHAR(34),INDEX(Organizations[Organization Link],$A157),CHAR(34),"}"))</f>
        <v>#REF!</v>
      </c>
      <c r="F157" t="e">
        <f>IF(INDEX(People[First Name],$A157)="","",
CONCATENATE("  - &amp;AffiliationID",TEXT($A157,"0000"),
" {PersonID: *PersonID",TEXT($A157,"0000"),
", OrganizationID: *OrganizationID",TEXT(MATCH(INDEX(People[Organization Name],$A157),Organizations[Organization Name],0),"0000"),
", IsPrimaryOrganizationContact: , AffiliationStartDate: , AffiliationEndDate: , PrimaryPhone: ",
", PrimaryEmail: ",CHAR(34),INDEX(People[Primary Email],$A157),CHAR(34),
", PrimaryAddress: ",CHAR(34),INDEX(People[Primary Address],$A157),CHAR(34),
", PersonLink: }"))</f>
        <v>#REF!</v>
      </c>
      <c r="H157" t="e">
        <f>IF(COUNTA(CitationInformation)=0,"",IF(INDEX(AuthorList[Author Name],$A157)="","",
CONCATENATE("  - &amp;AuthorListID",TEXT($A157,"0000"),
"  {CitationID: *CitationID0001",
", PersonID: *PersonID",TEXT(MATCH(INDEX(AuthorList[Author Name],$A157),People[Full Name],0),"0000"),
", AuthorOrder: ",INDEX(AuthorList[Author Number],$A157),"}")))</f>
        <v>#REF!</v>
      </c>
      <c r="K157" t="e">
        <f>IF(INDEX(SamplingFeatures[Feature Code],$A157)="","",
CONCATENATE("  - &amp;SamplingFeatureID",TEXT($A157,"0000"),
" {","SamplingFeatureUUID:  ",CHAR(34),INDEX(SamplingFeatures[Sampling Feature UUID],$A157),CHAR(34),
", SamplingFeatureTypeCV:  ",CHAR(34),INDEX(SamplingFeatures[Sampling Feature Type],$A157),CHAR(34),
", SamplingFeatureCode:  ",CHAR(34),INDEX(SamplingFeatures[Feature Code],$A157),CHAR(34),
", SamplingFeatureName:  ",CHAR(34),INDEX(SamplingFeatures[Feature Name],$A157),CHAR(34),
", SamplingFeatureDescription:  ",CHAR(34),INDEX(SamplingFeatures[Feature Description],$A157),CHAR(34),
", SamplingFeatureGeotypeCV:  ",CHAR(34),INDEX(SamplingFeatures[Feature Geo Type],$A157),CHAR(34),
", FeatureGeometry:  ",CHAR(34),INDEX(SamplingFeatures[Feature Geometry],$A157),CHAR(34),
", Elevation_m:  ",CHAR(34),INDEX(SamplingFeatures[Elevation_m],$A157),CHAR(34),
", ElevationDatumCV:  ",CHAR(34),ElevationDatum,CHAR(34),"}"))</f>
        <v>#REF!</v>
      </c>
      <c r="L157" t="e">
        <f>IF(INDEX(SamplingFeatures[Sampling Feature Type],$A157)&lt;&gt;"Site","",
CONCATENATE("  - &amp;SiteID",TEXT(SUMPRODUCT(--($L$3:$L156&lt;&gt;"")),"0000"),
" {","SamplingFeatureID:  *SamplingFeatureID",TEXT($A157,"0000"),
", SiteTypeCV:  ",CHAR(34),INDEX(Sites[Site Type],$A157),CHAR(34),
", Latitude:  ",INDEX(Sites[Latitude],$A157),
", Longitude:  ",INDEX(Sites[Longitude],$A157),
", SRSName:  ",CHAR(34),LatLonDatum,CHAR(34),"}"))</f>
        <v>#REF!</v>
      </c>
      <c r="M157" t="e">
        <f>IF(INDEX(SamplingFeatures[Sampling Feature Type],$A157)&lt;&gt;"Specimen","",
CONCATENATE("  - &amp;SpecimenID",TEXT(SUMPRODUCT(--($M$3:$M156&lt;&gt;"")),"0000"),
" {","SamplingFeatureID:  *SamplingFeatureID",TEXT($A157,"0000"),
", SpecimenTypeCV:  ",CHAR(34),INDEX(Specimens[Specimen Type],$A157),CHAR(34),
", SpecimenMediumCV:  ",INDEX(Specimens[Specimen Medium],$A157),
", IsFieldSpecimen:  ",CHAR(34),INDEX(Specimens[Is Field Specimen?],$A157),CHAR(34),"}"))</f>
        <v>#REF!</v>
      </c>
      <c r="N157" t="e">
        <f>IF(COUNTA(SpatialOffsets[])=0,"", IF(INDEX(SpatialOffsets[Spatial Offset Type],$A157)="","",
CONCATENATE("  - &amp;SpatialOffsetID",TEXT($A157,"0000"),
" {","SpatialOffsetTypeCV:  ",CHAR(34),INDEX(SpatialOffsets[Spatial Offset Type],$A157),CHAR(34),
", Offset1Value:  ",INDEX(SpatialOffsets[Offset 1 Value],$A157),
", Offset1UnitID:  ",CHAR(34),INDEX(SpatialOffsets[Offset 1 Unit],$A157),CHAR(34),
", Offset2Value:  ",INDEX(SpatialOffsets[Offset 2 Value],$A157),
", Offset2UnitID:  ",CHAR(34),INDEX(SpatialOffsets[Offset 2 Unit],$A157),CHAR(34),
", Offset3Value:  ",INDEX(SpatialOffsets[Offset 3 Value],$A157),
", Offset3UnitID:  ",CHAR(34),INDEX(SpatialOffsets[Offset 3 Unit],$A157),CHAR(34),,"}")))</f>
        <v>#REF!</v>
      </c>
      <c r="O157" t="e">
        <f>IF(COUNTA(RelatedFeatures[])=0,"", IF(INDEX(RelatedFeatures[First Sampling Feature Code],$A157)="","",
CONCATENATE("  - &amp;RelationID",TEXT($A157,"0000"),
" {","SamplingFeatureID:  *SamplingFeatureID",TEXT(MATCH(INDEX(RelatedFeatures[First Sampling Feature Code],$A157),SamplingFeatures[Feature Code],0),"0000"),
", RelationshipTypeCV:  ",CHAR(34),INDEX(RelatedFeatures[Relationship Type],$A157),CHAR(34),
", RelatedFeatureID: *SamplingFeatureID",TEXT(MATCH(INDEX(RelatedFeatures[Second Sampling Feature Code],$A157),SamplingFeatures[Feature Code],0),"0000"),
", SpatialOffsetID:  ",IF(INDEX(RelatedFeatures[Offset Number],$A157)="","",CONCATENATE("*SpatialOffsetID",TEXT(INDEX(RelatedFeatures[Offset Number],$A157),"0000"))),"}")))</f>
        <v>#REF!</v>
      </c>
      <c r="P157" t="e">
        <f>IF(INDEX(Methods[Method Type],$A157)="","",
CONCATENATE("  - &amp;MethodID",TEXT($A157,"0000"),
" {","MethodTypeCV:  ",CHAR(34),INDEX(Methods[Method Type],$A157),CHAR(34),
", MethodCode:  ",CHAR(34),INDEX(Methods[Method Code],$A157),CHAR(34),
", MethodName:  ",CHAR(34),INDEX(Methods[Method Name],$A157),CHAR(34),
", MethodDescription:  ",CHAR(34),INDEX(Methods[Method Description],$A157),CHAR(34),
", MethodLink:  ",CHAR(34),INDEX(Methods[Method Link],$A157),CHAR(34),
", OrganizationID: *OrganizationID",TEXT(MATCH(INDEX(Methods[Organization Name],$A157),Organizations[Organization Name],0),"0000"),"}"))</f>
        <v>#REF!</v>
      </c>
      <c r="Q157" t="e">
        <f>IF(INDEX(Variables[Variable Type],$A157)="","",
CONCATENATE("  - &amp;VariableID",TEXT($A157,"0000"),
" {","VariableTypeCV:  ",CHAR(34),INDEX(Variables[Variable Type],$A157),CHAR(34),
", VariableCode:  ",CHAR(34),INDEX(Variables[Variable Code],$A157),CHAR(34),
", VariableNameCV:  ",CHAR(34),INDEX(Variables[Variable Name],$A157),CHAR(34),
", VariableDefinition:  ",CHAR(34),INDEX(Variables[Variable Definition],$A157),CHAR(34),
", SpecciationCV:  ",CHAR(34),INDEX(Variables[Speciation],$A157),CHAR(34),
", NoDataValue:  ",CHAR(34),INDEX(Variables[No Data Value],$A157),CHAR(34),"}"))</f>
        <v>#REF!</v>
      </c>
    </row>
    <row r="158" spans="1:17" x14ac:dyDescent="0.25">
      <c r="A158">
        <v>155</v>
      </c>
      <c r="D158" t="e">
        <f>IF(INDEX(People[First Name],$A158)="","",
CONCATENATE("  - &amp;PersonID",TEXT($A158,"0000"),
" {","PersonFirstName:  ",CHAR(34),INDEX(People[First Name],$A158),CHAR(34),
", PersonMiddleName:  ",CHAR(34),INDEX(People[Middle Name],$A158),CHAR(34),
", PersonLastName:  ",CHAR(34),INDEX(People[Last Name],$A158),CHAR(34),"}"))</f>
        <v>#REF!</v>
      </c>
      <c r="E158" t="e">
        <f>IF(INDEX(Organizations[Organization Type '[CV']],$A158)="","",
CONCATENATE("  - &amp;OrganizationID",TEXT($A158,"0000"),
" {","OrganizationTypeCV:  ",CHAR(34),INDEX(Organizations[Organization Type '[CV']],$A158),CHAR(34),
", OrganizationCode:  ",CHAR(34),INDEX(Organizations[Organization Code],$A158),CHAR(34),
", OrganizationName:  ",CHAR(34),INDEX(Organizations[Organization Name],$A158),CHAR(34),
", OrganizationDescription:  ",CHAR(34),INDEX(Organizations[Organization Description],$A158),CHAR(34),
", OrganizationLink:  ",CHAR(34),INDEX(Organizations[Organization Link],$A158),CHAR(34),"}"))</f>
        <v>#REF!</v>
      </c>
      <c r="F158" t="e">
        <f>IF(INDEX(People[First Name],$A158)="","",
CONCATENATE("  - &amp;AffiliationID",TEXT($A158,"0000"),
" {PersonID: *PersonID",TEXT($A158,"0000"),
", OrganizationID: *OrganizationID",TEXT(MATCH(INDEX(People[Organization Name],$A158),Organizations[Organization Name],0),"0000"),
", IsPrimaryOrganizationContact: , AffiliationStartDate: , AffiliationEndDate: , PrimaryPhone: ",
", PrimaryEmail: ",CHAR(34),INDEX(People[Primary Email],$A158),CHAR(34),
", PrimaryAddress: ",CHAR(34),INDEX(People[Primary Address],$A158),CHAR(34),
", PersonLink: }"))</f>
        <v>#REF!</v>
      </c>
      <c r="H158" t="e">
        <f>IF(COUNTA(CitationInformation)=0,"",IF(INDEX(AuthorList[Author Name],$A158)="","",
CONCATENATE("  - &amp;AuthorListID",TEXT($A158,"0000"),
"  {CitationID: *CitationID0001",
", PersonID: *PersonID",TEXT(MATCH(INDEX(AuthorList[Author Name],$A158),People[Full Name],0),"0000"),
", AuthorOrder: ",INDEX(AuthorList[Author Number],$A158),"}")))</f>
        <v>#REF!</v>
      </c>
      <c r="K158" t="e">
        <f>IF(INDEX(SamplingFeatures[Feature Code],$A158)="","",
CONCATENATE("  - &amp;SamplingFeatureID",TEXT($A158,"0000"),
" {","SamplingFeatureUUID:  ",CHAR(34),INDEX(SamplingFeatures[Sampling Feature UUID],$A158),CHAR(34),
", SamplingFeatureTypeCV:  ",CHAR(34),INDEX(SamplingFeatures[Sampling Feature Type],$A158),CHAR(34),
", SamplingFeatureCode:  ",CHAR(34),INDEX(SamplingFeatures[Feature Code],$A158),CHAR(34),
", SamplingFeatureName:  ",CHAR(34),INDEX(SamplingFeatures[Feature Name],$A158),CHAR(34),
", SamplingFeatureDescription:  ",CHAR(34),INDEX(SamplingFeatures[Feature Description],$A158),CHAR(34),
", SamplingFeatureGeotypeCV:  ",CHAR(34),INDEX(SamplingFeatures[Feature Geo Type],$A158),CHAR(34),
", FeatureGeometry:  ",CHAR(34),INDEX(SamplingFeatures[Feature Geometry],$A158),CHAR(34),
", Elevation_m:  ",CHAR(34),INDEX(SamplingFeatures[Elevation_m],$A158),CHAR(34),
", ElevationDatumCV:  ",CHAR(34),ElevationDatum,CHAR(34),"}"))</f>
        <v>#REF!</v>
      </c>
      <c r="L158" t="e">
        <f>IF(INDEX(SamplingFeatures[Sampling Feature Type],$A158)&lt;&gt;"Site","",
CONCATENATE("  - &amp;SiteID",TEXT(SUMPRODUCT(--($L$3:$L157&lt;&gt;"")),"0000"),
" {","SamplingFeatureID:  *SamplingFeatureID",TEXT($A158,"0000"),
", SiteTypeCV:  ",CHAR(34),INDEX(Sites[Site Type],$A158),CHAR(34),
", Latitude:  ",INDEX(Sites[Latitude],$A158),
", Longitude:  ",INDEX(Sites[Longitude],$A158),
", SRSName:  ",CHAR(34),LatLonDatum,CHAR(34),"}"))</f>
        <v>#REF!</v>
      </c>
      <c r="M158" t="e">
        <f>IF(INDEX(SamplingFeatures[Sampling Feature Type],$A158)&lt;&gt;"Specimen","",
CONCATENATE("  - &amp;SpecimenID",TEXT(SUMPRODUCT(--($M$3:$M157&lt;&gt;"")),"0000"),
" {","SamplingFeatureID:  *SamplingFeatureID",TEXT($A158,"0000"),
", SpecimenTypeCV:  ",CHAR(34),INDEX(Specimens[Specimen Type],$A158),CHAR(34),
", SpecimenMediumCV:  ",INDEX(Specimens[Specimen Medium],$A158),
", IsFieldSpecimen:  ",CHAR(34),INDEX(Specimens[Is Field Specimen?],$A158),CHAR(34),"}"))</f>
        <v>#REF!</v>
      </c>
      <c r="N158" t="e">
        <f>IF(COUNTA(SpatialOffsets[])=0,"", IF(INDEX(SpatialOffsets[Spatial Offset Type],$A158)="","",
CONCATENATE("  - &amp;SpatialOffsetID",TEXT($A158,"0000"),
" {","SpatialOffsetTypeCV:  ",CHAR(34),INDEX(SpatialOffsets[Spatial Offset Type],$A158),CHAR(34),
", Offset1Value:  ",INDEX(SpatialOffsets[Offset 1 Value],$A158),
", Offset1UnitID:  ",CHAR(34),INDEX(SpatialOffsets[Offset 1 Unit],$A158),CHAR(34),
", Offset2Value:  ",INDEX(SpatialOffsets[Offset 2 Value],$A158),
", Offset2UnitID:  ",CHAR(34),INDEX(SpatialOffsets[Offset 2 Unit],$A158),CHAR(34),
", Offset3Value:  ",INDEX(SpatialOffsets[Offset 3 Value],$A158),
", Offset3UnitID:  ",CHAR(34),INDEX(SpatialOffsets[Offset 3 Unit],$A158),CHAR(34),,"}")))</f>
        <v>#REF!</v>
      </c>
      <c r="O158" t="e">
        <f>IF(COUNTA(RelatedFeatures[])=0,"", IF(INDEX(RelatedFeatures[First Sampling Feature Code],$A158)="","",
CONCATENATE("  - &amp;RelationID",TEXT($A158,"0000"),
" {","SamplingFeatureID:  *SamplingFeatureID",TEXT(MATCH(INDEX(RelatedFeatures[First Sampling Feature Code],$A158),SamplingFeatures[Feature Code],0),"0000"),
", RelationshipTypeCV:  ",CHAR(34),INDEX(RelatedFeatures[Relationship Type],$A158),CHAR(34),
", RelatedFeatureID: *SamplingFeatureID",TEXT(MATCH(INDEX(RelatedFeatures[Second Sampling Feature Code],$A158),SamplingFeatures[Feature Code],0),"0000"),
", SpatialOffsetID:  ",IF(INDEX(RelatedFeatures[Offset Number],$A158)="","",CONCATENATE("*SpatialOffsetID",TEXT(INDEX(RelatedFeatures[Offset Number],$A158),"0000"))),"}")))</f>
        <v>#REF!</v>
      </c>
      <c r="P158" t="e">
        <f>IF(INDEX(Methods[Method Type],$A158)="","",
CONCATENATE("  - &amp;MethodID",TEXT($A158,"0000"),
" {","MethodTypeCV:  ",CHAR(34),INDEX(Methods[Method Type],$A158),CHAR(34),
", MethodCode:  ",CHAR(34),INDEX(Methods[Method Code],$A158),CHAR(34),
", MethodName:  ",CHAR(34),INDEX(Methods[Method Name],$A158),CHAR(34),
", MethodDescription:  ",CHAR(34),INDEX(Methods[Method Description],$A158),CHAR(34),
", MethodLink:  ",CHAR(34),INDEX(Methods[Method Link],$A158),CHAR(34),
", OrganizationID: *OrganizationID",TEXT(MATCH(INDEX(Methods[Organization Name],$A158),Organizations[Organization Name],0),"0000"),"}"))</f>
        <v>#REF!</v>
      </c>
      <c r="Q158" t="e">
        <f>IF(INDEX(Variables[Variable Type],$A158)="","",
CONCATENATE("  - &amp;VariableID",TEXT($A158,"0000"),
" {","VariableTypeCV:  ",CHAR(34),INDEX(Variables[Variable Type],$A158),CHAR(34),
", VariableCode:  ",CHAR(34),INDEX(Variables[Variable Code],$A158),CHAR(34),
", VariableNameCV:  ",CHAR(34),INDEX(Variables[Variable Name],$A158),CHAR(34),
", VariableDefinition:  ",CHAR(34),INDEX(Variables[Variable Definition],$A158),CHAR(34),
", SpecciationCV:  ",CHAR(34),INDEX(Variables[Speciation],$A158),CHAR(34),
", NoDataValue:  ",CHAR(34),INDEX(Variables[No Data Value],$A158),CHAR(34),"}"))</f>
        <v>#REF!</v>
      </c>
    </row>
    <row r="159" spans="1:17" x14ac:dyDescent="0.25">
      <c r="A159">
        <v>156</v>
      </c>
      <c r="D159" t="e">
        <f>IF(INDEX(People[First Name],$A159)="","",
CONCATENATE("  - &amp;PersonID",TEXT($A159,"0000"),
" {","PersonFirstName:  ",CHAR(34),INDEX(People[First Name],$A159),CHAR(34),
", PersonMiddleName:  ",CHAR(34),INDEX(People[Middle Name],$A159),CHAR(34),
", PersonLastName:  ",CHAR(34),INDEX(People[Last Name],$A159),CHAR(34),"}"))</f>
        <v>#REF!</v>
      </c>
      <c r="E159" t="e">
        <f>IF(INDEX(Organizations[Organization Type '[CV']],$A159)="","",
CONCATENATE("  - &amp;OrganizationID",TEXT($A159,"0000"),
" {","OrganizationTypeCV:  ",CHAR(34),INDEX(Organizations[Organization Type '[CV']],$A159),CHAR(34),
", OrganizationCode:  ",CHAR(34),INDEX(Organizations[Organization Code],$A159),CHAR(34),
", OrganizationName:  ",CHAR(34),INDEX(Organizations[Organization Name],$A159),CHAR(34),
", OrganizationDescription:  ",CHAR(34),INDEX(Organizations[Organization Description],$A159),CHAR(34),
", OrganizationLink:  ",CHAR(34),INDEX(Organizations[Organization Link],$A159),CHAR(34),"}"))</f>
        <v>#REF!</v>
      </c>
      <c r="F159" t="e">
        <f>IF(INDEX(People[First Name],$A159)="","",
CONCATENATE("  - &amp;AffiliationID",TEXT($A159,"0000"),
" {PersonID: *PersonID",TEXT($A159,"0000"),
", OrganizationID: *OrganizationID",TEXT(MATCH(INDEX(People[Organization Name],$A159),Organizations[Organization Name],0),"0000"),
", IsPrimaryOrganizationContact: , AffiliationStartDate: , AffiliationEndDate: , PrimaryPhone: ",
", PrimaryEmail: ",CHAR(34),INDEX(People[Primary Email],$A159),CHAR(34),
", PrimaryAddress: ",CHAR(34),INDEX(People[Primary Address],$A159),CHAR(34),
", PersonLink: }"))</f>
        <v>#REF!</v>
      </c>
      <c r="H159" t="e">
        <f>IF(COUNTA(CitationInformation)=0,"",IF(INDEX(AuthorList[Author Name],$A159)="","",
CONCATENATE("  - &amp;AuthorListID",TEXT($A159,"0000"),
"  {CitationID: *CitationID0001",
", PersonID: *PersonID",TEXT(MATCH(INDEX(AuthorList[Author Name],$A159),People[Full Name],0),"0000"),
", AuthorOrder: ",INDEX(AuthorList[Author Number],$A159),"}")))</f>
        <v>#REF!</v>
      </c>
      <c r="K159" t="e">
        <f>IF(INDEX(SamplingFeatures[Feature Code],$A159)="","",
CONCATENATE("  - &amp;SamplingFeatureID",TEXT($A159,"0000"),
" {","SamplingFeatureUUID:  ",CHAR(34),INDEX(SamplingFeatures[Sampling Feature UUID],$A159),CHAR(34),
", SamplingFeatureTypeCV:  ",CHAR(34),INDEX(SamplingFeatures[Sampling Feature Type],$A159),CHAR(34),
", SamplingFeatureCode:  ",CHAR(34),INDEX(SamplingFeatures[Feature Code],$A159),CHAR(34),
", SamplingFeatureName:  ",CHAR(34),INDEX(SamplingFeatures[Feature Name],$A159),CHAR(34),
", SamplingFeatureDescription:  ",CHAR(34),INDEX(SamplingFeatures[Feature Description],$A159),CHAR(34),
", SamplingFeatureGeotypeCV:  ",CHAR(34),INDEX(SamplingFeatures[Feature Geo Type],$A159),CHAR(34),
", FeatureGeometry:  ",CHAR(34),INDEX(SamplingFeatures[Feature Geometry],$A159),CHAR(34),
", Elevation_m:  ",CHAR(34),INDEX(SamplingFeatures[Elevation_m],$A159),CHAR(34),
", ElevationDatumCV:  ",CHAR(34),ElevationDatum,CHAR(34),"}"))</f>
        <v>#REF!</v>
      </c>
      <c r="L159" t="e">
        <f>IF(INDEX(SamplingFeatures[Sampling Feature Type],$A159)&lt;&gt;"Site","",
CONCATENATE("  - &amp;SiteID",TEXT(SUMPRODUCT(--($L$3:$L158&lt;&gt;"")),"0000"),
" {","SamplingFeatureID:  *SamplingFeatureID",TEXT($A159,"0000"),
", SiteTypeCV:  ",CHAR(34),INDEX(Sites[Site Type],$A159),CHAR(34),
", Latitude:  ",INDEX(Sites[Latitude],$A159),
", Longitude:  ",INDEX(Sites[Longitude],$A159),
", SRSName:  ",CHAR(34),LatLonDatum,CHAR(34),"}"))</f>
        <v>#REF!</v>
      </c>
      <c r="M159" t="e">
        <f>IF(INDEX(SamplingFeatures[Sampling Feature Type],$A159)&lt;&gt;"Specimen","",
CONCATENATE("  - &amp;SpecimenID",TEXT(SUMPRODUCT(--($M$3:$M158&lt;&gt;"")),"0000"),
" {","SamplingFeatureID:  *SamplingFeatureID",TEXT($A159,"0000"),
", SpecimenTypeCV:  ",CHAR(34),INDEX(Specimens[Specimen Type],$A159),CHAR(34),
", SpecimenMediumCV:  ",INDEX(Specimens[Specimen Medium],$A159),
", IsFieldSpecimen:  ",CHAR(34),INDEX(Specimens[Is Field Specimen?],$A159),CHAR(34),"}"))</f>
        <v>#REF!</v>
      </c>
      <c r="N159" t="e">
        <f>IF(COUNTA(SpatialOffsets[])=0,"", IF(INDEX(SpatialOffsets[Spatial Offset Type],$A159)="","",
CONCATENATE("  - &amp;SpatialOffsetID",TEXT($A159,"0000"),
" {","SpatialOffsetTypeCV:  ",CHAR(34),INDEX(SpatialOffsets[Spatial Offset Type],$A159),CHAR(34),
", Offset1Value:  ",INDEX(SpatialOffsets[Offset 1 Value],$A159),
", Offset1UnitID:  ",CHAR(34),INDEX(SpatialOffsets[Offset 1 Unit],$A159),CHAR(34),
", Offset2Value:  ",INDEX(SpatialOffsets[Offset 2 Value],$A159),
", Offset2UnitID:  ",CHAR(34),INDEX(SpatialOffsets[Offset 2 Unit],$A159),CHAR(34),
", Offset3Value:  ",INDEX(SpatialOffsets[Offset 3 Value],$A159),
", Offset3UnitID:  ",CHAR(34),INDEX(SpatialOffsets[Offset 3 Unit],$A159),CHAR(34),,"}")))</f>
        <v>#REF!</v>
      </c>
      <c r="O159" t="e">
        <f>IF(COUNTA(RelatedFeatures[])=0,"", IF(INDEX(RelatedFeatures[First Sampling Feature Code],$A159)="","",
CONCATENATE("  - &amp;RelationID",TEXT($A159,"0000"),
" {","SamplingFeatureID:  *SamplingFeatureID",TEXT(MATCH(INDEX(RelatedFeatures[First Sampling Feature Code],$A159),SamplingFeatures[Feature Code],0),"0000"),
", RelationshipTypeCV:  ",CHAR(34),INDEX(RelatedFeatures[Relationship Type],$A159),CHAR(34),
", RelatedFeatureID: *SamplingFeatureID",TEXT(MATCH(INDEX(RelatedFeatures[Second Sampling Feature Code],$A159),SamplingFeatures[Feature Code],0),"0000"),
", SpatialOffsetID:  ",IF(INDEX(RelatedFeatures[Offset Number],$A159)="","",CONCATENATE("*SpatialOffsetID",TEXT(INDEX(RelatedFeatures[Offset Number],$A159),"0000"))),"}")))</f>
        <v>#REF!</v>
      </c>
      <c r="P159" t="e">
        <f>IF(INDEX(Methods[Method Type],$A159)="","",
CONCATENATE("  - &amp;MethodID",TEXT($A159,"0000"),
" {","MethodTypeCV:  ",CHAR(34),INDEX(Methods[Method Type],$A159),CHAR(34),
", MethodCode:  ",CHAR(34),INDEX(Methods[Method Code],$A159),CHAR(34),
", MethodName:  ",CHAR(34),INDEX(Methods[Method Name],$A159),CHAR(34),
", MethodDescription:  ",CHAR(34),INDEX(Methods[Method Description],$A159),CHAR(34),
", MethodLink:  ",CHAR(34),INDEX(Methods[Method Link],$A159),CHAR(34),
", OrganizationID: *OrganizationID",TEXT(MATCH(INDEX(Methods[Organization Name],$A159),Organizations[Organization Name],0),"0000"),"}"))</f>
        <v>#REF!</v>
      </c>
      <c r="Q159" t="e">
        <f>IF(INDEX(Variables[Variable Type],$A159)="","",
CONCATENATE("  - &amp;VariableID",TEXT($A159,"0000"),
" {","VariableTypeCV:  ",CHAR(34),INDEX(Variables[Variable Type],$A159),CHAR(34),
", VariableCode:  ",CHAR(34),INDEX(Variables[Variable Code],$A159),CHAR(34),
", VariableNameCV:  ",CHAR(34),INDEX(Variables[Variable Name],$A159),CHAR(34),
", VariableDefinition:  ",CHAR(34),INDEX(Variables[Variable Definition],$A159),CHAR(34),
", SpecciationCV:  ",CHAR(34),INDEX(Variables[Speciation],$A159),CHAR(34),
", NoDataValue:  ",CHAR(34),INDEX(Variables[No Data Value],$A159),CHAR(34),"}"))</f>
        <v>#REF!</v>
      </c>
    </row>
    <row r="160" spans="1:17" x14ac:dyDescent="0.25">
      <c r="A160">
        <v>157</v>
      </c>
      <c r="D160" t="e">
        <f>IF(INDEX(People[First Name],$A160)="","",
CONCATENATE("  - &amp;PersonID",TEXT($A160,"0000"),
" {","PersonFirstName:  ",CHAR(34),INDEX(People[First Name],$A160),CHAR(34),
", PersonMiddleName:  ",CHAR(34),INDEX(People[Middle Name],$A160),CHAR(34),
", PersonLastName:  ",CHAR(34),INDEX(People[Last Name],$A160),CHAR(34),"}"))</f>
        <v>#REF!</v>
      </c>
      <c r="E160" t="e">
        <f>IF(INDEX(Organizations[Organization Type '[CV']],$A160)="","",
CONCATENATE("  - &amp;OrganizationID",TEXT($A160,"0000"),
" {","OrganizationTypeCV:  ",CHAR(34),INDEX(Organizations[Organization Type '[CV']],$A160),CHAR(34),
", OrganizationCode:  ",CHAR(34),INDEX(Organizations[Organization Code],$A160),CHAR(34),
", OrganizationName:  ",CHAR(34),INDEX(Organizations[Organization Name],$A160),CHAR(34),
", OrganizationDescription:  ",CHAR(34),INDEX(Organizations[Organization Description],$A160),CHAR(34),
", OrganizationLink:  ",CHAR(34),INDEX(Organizations[Organization Link],$A160),CHAR(34),"}"))</f>
        <v>#REF!</v>
      </c>
      <c r="F160" t="e">
        <f>IF(INDEX(People[First Name],$A160)="","",
CONCATENATE("  - &amp;AffiliationID",TEXT($A160,"0000"),
" {PersonID: *PersonID",TEXT($A160,"0000"),
", OrganizationID: *OrganizationID",TEXT(MATCH(INDEX(People[Organization Name],$A160),Organizations[Organization Name],0),"0000"),
", IsPrimaryOrganizationContact: , AffiliationStartDate: , AffiliationEndDate: , PrimaryPhone: ",
", PrimaryEmail: ",CHAR(34),INDEX(People[Primary Email],$A160),CHAR(34),
", PrimaryAddress: ",CHAR(34),INDEX(People[Primary Address],$A160),CHAR(34),
", PersonLink: }"))</f>
        <v>#REF!</v>
      </c>
      <c r="H160" t="e">
        <f>IF(COUNTA(CitationInformation)=0,"",IF(INDEX(AuthorList[Author Name],$A160)="","",
CONCATENATE("  - &amp;AuthorListID",TEXT($A160,"0000"),
"  {CitationID: *CitationID0001",
", PersonID: *PersonID",TEXT(MATCH(INDEX(AuthorList[Author Name],$A160),People[Full Name],0),"0000"),
", AuthorOrder: ",INDEX(AuthorList[Author Number],$A160),"}")))</f>
        <v>#REF!</v>
      </c>
      <c r="K160" t="e">
        <f>IF(INDEX(SamplingFeatures[Feature Code],$A160)="","",
CONCATENATE("  - &amp;SamplingFeatureID",TEXT($A160,"0000"),
" {","SamplingFeatureUUID:  ",CHAR(34),INDEX(SamplingFeatures[Sampling Feature UUID],$A160),CHAR(34),
", SamplingFeatureTypeCV:  ",CHAR(34),INDEX(SamplingFeatures[Sampling Feature Type],$A160),CHAR(34),
", SamplingFeatureCode:  ",CHAR(34),INDEX(SamplingFeatures[Feature Code],$A160),CHAR(34),
", SamplingFeatureName:  ",CHAR(34),INDEX(SamplingFeatures[Feature Name],$A160),CHAR(34),
", SamplingFeatureDescription:  ",CHAR(34),INDEX(SamplingFeatures[Feature Description],$A160),CHAR(34),
", SamplingFeatureGeotypeCV:  ",CHAR(34),INDEX(SamplingFeatures[Feature Geo Type],$A160),CHAR(34),
", FeatureGeometry:  ",CHAR(34),INDEX(SamplingFeatures[Feature Geometry],$A160),CHAR(34),
", Elevation_m:  ",CHAR(34),INDEX(SamplingFeatures[Elevation_m],$A160),CHAR(34),
", ElevationDatumCV:  ",CHAR(34),ElevationDatum,CHAR(34),"}"))</f>
        <v>#REF!</v>
      </c>
      <c r="L160" t="e">
        <f>IF(INDEX(SamplingFeatures[Sampling Feature Type],$A160)&lt;&gt;"Site","",
CONCATENATE("  - &amp;SiteID",TEXT(SUMPRODUCT(--($L$3:$L159&lt;&gt;"")),"0000"),
" {","SamplingFeatureID:  *SamplingFeatureID",TEXT($A160,"0000"),
", SiteTypeCV:  ",CHAR(34),INDEX(Sites[Site Type],$A160),CHAR(34),
", Latitude:  ",INDEX(Sites[Latitude],$A160),
", Longitude:  ",INDEX(Sites[Longitude],$A160),
", SRSName:  ",CHAR(34),LatLonDatum,CHAR(34),"}"))</f>
        <v>#REF!</v>
      </c>
      <c r="M160" t="e">
        <f>IF(INDEX(SamplingFeatures[Sampling Feature Type],$A160)&lt;&gt;"Specimen","",
CONCATENATE("  - &amp;SpecimenID",TEXT(SUMPRODUCT(--($M$3:$M159&lt;&gt;"")),"0000"),
" {","SamplingFeatureID:  *SamplingFeatureID",TEXT($A160,"0000"),
", SpecimenTypeCV:  ",CHAR(34),INDEX(Specimens[Specimen Type],$A160),CHAR(34),
", SpecimenMediumCV:  ",INDEX(Specimens[Specimen Medium],$A160),
", IsFieldSpecimen:  ",CHAR(34),INDEX(Specimens[Is Field Specimen?],$A160),CHAR(34),"}"))</f>
        <v>#REF!</v>
      </c>
      <c r="N160" t="e">
        <f>IF(COUNTA(SpatialOffsets[])=0,"", IF(INDEX(SpatialOffsets[Spatial Offset Type],$A160)="","",
CONCATENATE("  - &amp;SpatialOffsetID",TEXT($A160,"0000"),
" {","SpatialOffsetTypeCV:  ",CHAR(34),INDEX(SpatialOffsets[Spatial Offset Type],$A160),CHAR(34),
", Offset1Value:  ",INDEX(SpatialOffsets[Offset 1 Value],$A160),
", Offset1UnitID:  ",CHAR(34),INDEX(SpatialOffsets[Offset 1 Unit],$A160),CHAR(34),
", Offset2Value:  ",INDEX(SpatialOffsets[Offset 2 Value],$A160),
", Offset2UnitID:  ",CHAR(34),INDEX(SpatialOffsets[Offset 2 Unit],$A160),CHAR(34),
", Offset3Value:  ",INDEX(SpatialOffsets[Offset 3 Value],$A160),
", Offset3UnitID:  ",CHAR(34),INDEX(SpatialOffsets[Offset 3 Unit],$A160),CHAR(34),,"}")))</f>
        <v>#REF!</v>
      </c>
      <c r="O160" t="e">
        <f>IF(COUNTA(RelatedFeatures[])=0,"", IF(INDEX(RelatedFeatures[First Sampling Feature Code],$A160)="","",
CONCATENATE("  - &amp;RelationID",TEXT($A160,"0000"),
" {","SamplingFeatureID:  *SamplingFeatureID",TEXT(MATCH(INDEX(RelatedFeatures[First Sampling Feature Code],$A160),SamplingFeatures[Feature Code],0),"0000"),
", RelationshipTypeCV:  ",CHAR(34),INDEX(RelatedFeatures[Relationship Type],$A160),CHAR(34),
", RelatedFeatureID: *SamplingFeatureID",TEXT(MATCH(INDEX(RelatedFeatures[Second Sampling Feature Code],$A160),SamplingFeatures[Feature Code],0),"0000"),
", SpatialOffsetID:  ",IF(INDEX(RelatedFeatures[Offset Number],$A160)="","",CONCATENATE("*SpatialOffsetID",TEXT(INDEX(RelatedFeatures[Offset Number],$A160),"0000"))),"}")))</f>
        <v>#REF!</v>
      </c>
      <c r="P160" t="e">
        <f>IF(INDEX(Methods[Method Type],$A160)="","",
CONCATENATE("  - &amp;MethodID",TEXT($A160,"0000"),
" {","MethodTypeCV:  ",CHAR(34),INDEX(Methods[Method Type],$A160),CHAR(34),
", MethodCode:  ",CHAR(34),INDEX(Methods[Method Code],$A160),CHAR(34),
", MethodName:  ",CHAR(34),INDEX(Methods[Method Name],$A160),CHAR(34),
", MethodDescription:  ",CHAR(34),INDEX(Methods[Method Description],$A160),CHAR(34),
", MethodLink:  ",CHAR(34),INDEX(Methods[Method Link],$A160),CHAR(34),
", OrganizationID: *OrganizationID",TEXT(MATCH(INDEX(Methods[Organization Name],$A160),Organizations[Organization Name],0),"0000"),"}"))</f>
        <v>#REF!</v>
      </c>
      <c r="Q160" t="e">
        <f>IF(INDEX(Variables[Variable Type],$A160)="","",
CONCATENATE("  - &amp;VariableID",TEXT($A160,"0000"),
" {","VariableTypeCV:  ",CHAR(34),INDEX(Variables[Variable Type],$A160),CHAR(34),
", VariableCode:  ",CHAR(34),INDEX(Variables[Variable Code],$A160),CHAR(34),
", VariableNameCV:  ",CHAR(34),INDEX(Variables[Variable Name],$A160),CHAR(34),
", VariableDefinition:  ",CHAR(34),INDEX(Variables[Variable Definition],$A160),CHAR(34),
", SpecciationCV:  ",CHAR(34),INDEX(Variables[Speciation],$A160),CHAR(34),
", NoDataValue:  ",CHAR(34),INDEX(Variables[No Data Value],$A160),CHAR(34),"}"))</f>
        <v>#REF!</v>
      </c>
    </row>
    <row r="161" spans="1:17" x14ac:dyDescent="0.25">
      <c r="A161">
        <v>158</v>
      </c>
      <c r="D161" t="e">
        <f>IF(INDEX(People[First Name],$A161)="","",
CONCATENATE("  - &amp;PersonID",TEXT($A161,"0000"),
" {","PersonFirstName:  ",CHAR(34),INDEX(People[First Name],$A161),CHAR(34),
", PersonMiddleName:  ",CHAR(34),INDEX(People[Middle Name],$A161),CHAR(34),
", PersonLastName:  ",CHAR(34),INDEX(People[Last Name],$A161),CHAR(34),"}"))</f>
        <v>#REF!</v>
      </c>
      <c r="E161" t="e">
        <f>IF(INDEX(Organizations[Organization Type '[CV']],$A161)="","",
CONCATENATE("  - &amp;OrganizationID",TEXT($A161,"0000"),
" {","OrganizationTypeCV:  ",CHAR(34),INDEX(Organizations[Organization Type '[CV']],$A161),CHAR(34),
", OrganizationCode:  ",CHAR(34),INDEX(Organizations[Organization Code],$A161),CHAR(34),
", OrganizationName:  ",CHAR(34),INDEX(Organizations[Organization Name],$A161),CHAR(34),
", OrganizationDescription:  ",CHAR(34),INDEX(Organizations[Organization Description],$A161),CHAR(34),
", OrganizationLink:  ",CHAR(34),INDEX(Organizations[Organization Link],$A161),CHAR(34),"}"))</f>
        <v>#REF!</v>
      </c>
      <c r="F161" t="e">
        <f>IF(INDEX(People[First Name],$A161)="","",
CONCATENATE("  - &amp;AffiliationID",TEXT($A161,"0000"),
" {PersonID: *PersonID",TEXT($A161,"0000"),
", OrganizationID: *OrganizationID",TEXT(MATCH(INDEX(People[Organization Name],$A161),Organizations[Organization Name],0),"0000"),
", IsPrimaryOrganizationContact: , AffiliationStartDate: , AffiliationEndDate: , PrimaryPhone: ",
", PrimaryEmail: ",CHAR(34),INDEX(People[Primary Email],$A161),CHAR(34),
", PrimaryAddress: ",CHAR(34),INDEX(People[Primary Address],$A161),CHAR(34),
", PersonLink: }"))</f>
        <v>#REF!</v>
      </c>
      <c r="H161" t="e">
        <f>IF(COUNTA(CitationInformation)=0,"",IF(INDEX(AuthorList[Author Name],$A161)="","",
CONCATENATE("  - &amp;AuthorListID",TEXT($A161,"0000"),
"  {CitationID: *CitationID0001",
", PersonID: *PersonID",TEXT(MATCH(INDEX(AuthorList[Author Name],$A161),People[Full Name],0),"0000"),
", AuthorOrder: ",INDEX(AuthorList[Author Number],$A161),"}")))</f>
        <v>#REF!</v>
      </c>
      <c r="K161" t="e">
        <f>IF(INDEX(SamplingFeatures[Feature Code],$A161)="","",
CONCATENATE("  - &amp;SamplingFeatureID",TEXT($A161,"0000"),
" {","SamplingFeatureUUID:  ",CHAR(34),INDEX(SamplingFeatures[Sampling Feature UUID],$A161),CHAR(34),
", SamplingFeatureTypeCV:  ",CHAR(34),INDEX(SamplingFeatures[Sampling Feature Type],$A161),CHAR(34),
", SamplingFeatureCode:  ",CHAR(34),INDEX(SamplingFeatures[Feature Code],$A161),CHAR(34),
", SamplingFeatureName:  ",CHAR(34),INDEX(SamplingFeatures[Feature Name],$A161),CHAR(34),
", SamplingFeatureDescription:  ",CHAR(34),INDEX(SamplingFeatures[Feature Description],$A161),CHAR(34),
", SamplingFeatureGeotypeCV:  ",CHAR(34),INDEX(SamplingFeatures[Feature Geo Type],$A161),CHAR(34),
", FeatureGeometry:  ",CHAR(34),INDEX(SamplingFeatures[Feature Geometry],$A161),CHAR(34),
", Elevation_m:  ",CHAR(34),INDEX(SamplingFeatures[Elevation_m],$A161),CHAR(34),
", ElevationDatumCV:  ",CHAR(34),ElevationDatum,CHAR(34),"}"))</f>
        <v>#REF!</v>
      </c>
      <c r="L161" t="e">
        <f>IF(INDEX(SamplingFeatures[Sampling Feature Type],$A161)&lt;&gt;"Site","",
CONCATENATE("  - &amp;SiteID",TEXT(SUMPRODUCT(--($L$3:$L160&lt;&gt;"")),"0000"),
" {","SamplingFeatureID:  *SamplingFeatureID",TEXT($A161,"0000"),
", SiteTypeCV:  ",CHAR(34),INDEX(Sites[Site Type],$A161),CHAR(34),
", Latitude:  ",INDEX(Sites[Latitude],$A161),
", Longitude:  ",INDEX(Sites[Longitude],$A161),
", SRSName:  ",CHAR(34),LatLonDatum,CHAR(34),"}"))</f>
        <v>#REF!</v>
      </c>
      <c r="M161" t="e">
        <f>IF(INDEX(SamplingFeatures[Sampling Feature Type],$A161)&lt;&gt;"Specimen","",
CONCATENATE("  - &amp;SpecimenID",TEXT(SUMPRODUCT(--($M$3:$M160&lt;&gt;"")),"0000"),
" {","SamplingFeatureID:  *SamplingFeatureID",TEXT($A161,"0000"),
", SpecimenTypeCV:  ",CHAR(34),INDEX(Specimens[Specimen Type],$A161),CHAR(34),
", SpecimenMediumCV:  ",INDEX(Specimens[Specimen Medium],$A161),
", IsFieldSpecimen:  ",CHAR(34),INDEX(Specimens[Is Field Specimen?],$A161),CHAR(34),"}"))</f>
        <v>#REF!</v>
      </c>
      <c r="N161" t="e">
        <f>IF(COUNTA(SpatialOffsets[])=0,"", IF(INDEX(SpatialOffsets[Spatial Offset Type],$A161)="","",
CONCATENATE("  - &amp;SpatialOffsetID",TEXT($A161,"0000"),
" {","SpatialOffsetTypeCV:  ",CHAR(34),INDEX(SpatialOffsets[Spatial Offset Type],$A161),CHAR(34),
", Offset1Value:  ",INDEX(SpatialOffsets[Offset 1 Value],$A161),
", Offset1UnitID:  ",CHAR(34),INDEX(SpatialOffsets[Offset 1 Unit],$A161),CHAR(34),
", Offset2Value:  ",INDEX(SpatialOffsets[Offset 2 Value],$A161),
", Offset2UnitID:  ",CHAR(34),INDEX(SpatialOffsets[Offset 2 Unit],$A161),CHAR(34),
", Offset3Value:  ",INDEX(SpatialOffsets[Offset 3 Value],$A161),
", Offset3UnitID:  ",CHAR(34),INDEX(SpatialOffsets[Offset 3 Unit],$A161),CHAR(34),,"}")))</f>
        <v>#REF!</v>
      </c>
      <c r="O161" t="e">
        <f>IF(COUNTA(RelatedFeatures[])=0,"", IF(INDEX(RelatedFeatures[First Sampling Feature Code],$A161)="","",
CONCATENATE("  - &amp;RelationID",TEXT($A161,"0000"),
" {","SamplingFeatureID:  *SamplingFeatureID",TEXT(MATCH(INDEX(RelatedFeatures[First Sampling Feature Code],$A161),SamplingFeatures[Feature Code],0),"0000"),
", RelationshipTypeCV:  ",CHAR(34),INDEX(RelatedFeatures[Relationship Type],$A161),CHAR(34),
", RelatedFeatureID: *SamplingFeatureID",TEXT(MATCH(INDEX(RelatedFeatures[Second Sampling Feature Code],$A161),SamplingFeatures[Feature Code],0),"0000"),
", SpatialOffsetID:  ",IF(INDEX(RelatedFeatures[Offset Number],$A161)="","",CONCATENATE("*SpatialOffsetID",TEXT(INDEX(RelatedFeatures[Offset Number],$A161),"0000"))),"}")))</f>
        <v>#REF!</v>
      </c>
      <c r="P161" t="e">
        <f>IF(INDEX(Methods[Method Type],$A161)="","",
CONCATENATE("  - &amp;MethodID",TEXT($A161,"0000"),
" {","MethodTypeCV:  ",CHAR(34),INDEX(Methods[Method Type],$A161),CHAR(34),
", MethodCode:  ",CHAR(34),INDEX(Methods[Method Code],$A161),CHAR(34),
", MethodName:  ",CHAR(34),INDEX(Methods[Method Name],$A161),CHAR(34),
", MethodDescription:  ",CHAR(34),INDEX(Methods[Method Description],$A161),CHAR(34),
", MethodLink:  ",CHAR(34),INDEX(Methods[Method Link],$A161),CHAR(34),
", OrganizationID: *OrganizationID",TEXT(MATCH(INDEX(Methods[Organization Name],$A161),Organizations[Organization Name],0),"0000"),"}"))</f>
        <v>#REF!</v>
      </c>
      <c r="Q161" t="e">
        <f>IF(INDEX(Variables[Variable Type],$A161)="","",
CONCATENATE("  - &amp;VariableID",TEXT($A161,"0000"),
" {","VariableTypeCV:  ",CHAR(34),INDEX(Variables[Variable Type],$A161),CHAR(34),
", VariableCode:  ",CHAR(34),INDEX(Variables[Variable Code],$A161),CHAR(34),
", VariableNameCV:  ",CHAR(34),INDEX(Variables[Variable Name],$A161),CHAR(34),
", VariableDefinition:  ",CHAR(34),INDEX(Variables[Variable Definition],$A161),CHAR(34),
", SpecciationCV:  ",CHAR(34),INDEX(Variables[Speciation],$A161),CHAR(34),
", NoDataValue:  ",CHAR(34),INDEX(Variables[No Data Value],$A161),CHAR(34),"}"))</f>
        <v>#REF!</v>
      </c>
    </row>
    <row r="162" spans="1:17" x14ac:dyDescent="0.25">
      <c r="A162">
        <v>159</v>
      </c>
      <c r="D162" t="e">
        <f>IF(INDEX(People[First Name],$A162)="","",
CONCATENATE("  - &amp;PersonID",TEXT($A162,"0000"),
" {","PersonFirstName:  ",CHAR(34),INDEX(People[First Name],$A162),CHAR(34),
", PersonMiddleName:  ",CHAR(34),INDEX(People[Middle Name],$A162),CHAR(34),
", PersonLastName:  ",CHAR(34),INDEX(People[Last Name],$A162),CHAR(34),"}"))</f>
        <v>#REF!</v>
      </c>
      <c r="E162" t="e">
        <f>IF(INDEX(Organizations[Organization Type '[CV']],$A162)="","",
CONCATENATE("  - &amp;OrganizationID",TEXT($A162,"0000"),
" {","OrganizationTypeCV:  ",CHAR(34),INDEX(Organizations[Organization Type '[CV']],$A162),CHAR(34),
", OrganizationCode:  ",CHAR(34),INDEX(Organizations[Organization Code],$A162),CHAR(34),
", OrganizationName:  ",CHAR(34),INDEX(Organizations[Organization Name],$A162),CHAR(34),
", OrganizationDescription:  ",CHAR(34),INDEX(Organizations[Organization Description],$A162),CHAR(34),
", OrganizationLink:  ",CHAR(34),INDEX(Organizations[Organization Link],$A162),CHAR(34),"}"))</f>
        <v>#REF!</v>
      </c>
      <c r="F162" t="e">
        <f>IF(INDEX(People[First Name],$A162)="","",
CONCATENATE("  - &amp;AffiliationID",TEXT($A162,"0000"),
" {PersonID: *PersonID",TEXT($A162,"0000"),
", OrganizationID: *OrganizationID",TEXT(MATCH(INDEX(People[Organization Name],$A162),Organizations[Organization Name],0),"0000"),
", IsPrimaryOrganizationContact: , AffiliationStartDate: , AffiliationEndDate: , PrimaryPhone: ",
", PrimaryEmail: ",CHAR(34),INDEX(People[Primary Email],$A162),CHAR(34),
", PrimaryAddress: ",CHAR(34),INDEX(People[Primary Address],$A162),CHAR(34),
", PersonLink: }"))</f>
        <v>#REF!</v>
      </c>
      <c r="H162" t="e">
        <f>IF(COUNTA(CitationInformation)=0,"",IF(INDEX(AuthorList[Author Name],$A162)="","",
CONCATENATE("  - &amp;AuthorListID",TEXT($A162,"0000"),
"  {CitationID: *CitationID0001",
", PersonID: *PersonID",TEXT(MATCH(INDEX(AuthorList[Author Name],$A162),People[Full Name],0),"0000"),
", AuthorOrder: ",INDEX(AuthorList[Author Number],$A162),"}")))</f>
        <v>#REF!</v>
      </c>
      <c r="K162" t="e">
        <f>IF(INDEX(SamplingFeatures[Feature Code],$A162)="","",
CONCATENATE("  - &amp;SamplingFeatureID",TEXT($A162,"0000"),
" {","SamplingFeatureUUID:  ",CHAR(34),INDEX(SamplingFeatures[Sampling Feature UUID],$A162),CHAR(34),
", SamplingFeatureTypeCV:  ",CHAR(34),INDEX(SamplingFeatures[Sampling Feature Type],$A162),CHAR(34),
", SamplingFeatureCode:  ",CHAR(34),INDEX(SamplingFeatures[Feature Code],$A162),CHAR(34),
", SamplingFeatureName:  ",CHAR(34),INDEX(SamplingFeatures[Feature Name],$A162),CHAR(34),
", SamplingFeatureDescription:  ",CHAR(34),INDEX(SamplingFeatures[Feature Description],$A162),CHAR(34),
", SamplingFeatureGeotypeCV:  ",CHAR(34),INDEX(SamplingFeatures[Feature Geo Type],$A162),CHAR(34),
", FeatureGeometry:  ",CHAR(34),INDEX(SamplingFeatures[Feature Geometry],$A162),CHAR(34),
", Elevation_m:  ",CHAR(34),INDEX(SamplingFeatures[Elevation_m],$A162),CHAR(34),
", ElevationDatumCV:  ",CHAR(34),ElevationDatum,CHAR(34),"}"))</f>
        <v>#REF!</v>
      </c>
      <c r="L162" t="e">
        <f>IF(INDEX(SamplingFeatures[Sampling Feature Type],$A162)&lt;&gt;"Site","",
CONCATENATE("  - &amp;SiteID",TEXT(SUMPRODUCT(--($L$3:$L161&lt;&gt;"")),"0000"),
" {","SamplingFeatureID:  *SamplingFeatureID",TEXT($A162,"0000"),
", SiteTypeCV:  ",CHAR(34),INDEX(Sites[Site Type],$A162),CHAR(34),
", Latitude:  ",INDEX(Sites[Latitude],$A162),
", Longitude:  ",INDEX(Sites[Longitude],$A162),
", SRSName:  ",CHAR(34),LatLonDatum,CHAR(34),"}"))</f>
        <v>#REF!</v>
      </c>
      <c r="M162" t="e">
        <f>IF(INDEX(SamplingFeatures[Sampling Feature Type],$A162)&lt;&gt;"Specimen","",
CONCATENATE("  - &amp;SpecimenID",TEXT(SUMPRODUCT(--($M$3:$M161&lt;&gt;"")),"0000"),
" {","SamplingFeatureID:  *SamplingFeatureID",TEXT($A162,"0000"),
", SpecimenTypeCV:  ",CHAR(34),INDEX(Specimens[Specimen Type],$A162),CHAR(34),
", SpecimenMediumCV:  ",INDEX(Specimens[Specimen Medium],$A162),
", IsFieldSpecimen:  ",CHAR(34),INDEX(Specimens[Is Field Specimen?],$A162),CHAR(34),"}"))</f>
        <v>#REF!</v>
      </c>
      <c r="N162" t="e">
        <f>IF(COUNTA(SpatialOffsets[])=0,"", IF(INDEX(SpatialOffsets[Spatial Offset Type],$A162)="","",
CONCATENATE("  - &amp;SpatialOffsetID",TEXT($A162,"0000"),
" {","SpatialOffsetTypeCV:  ",CHAR(34),INDEX(SpatialOffsets[Spatial Offset Type],$A162),CHAR(34),
", Offset1Value:  ",INDEX(SpatialOffsets[Offset 1 Value],$A162),
", Offset1UnitID:  ",CHAR(34),INDEX(SpatialOffsets[Offset 1 Unit],$A162),CHAR(34),
", Offset2Value:  ",INDEX(SpatialOffsets[Offset 2 Value],$A162),
", Offset2UnitID:  ",CHAR(34),INDEX(SpatialOffsets[Offset 2 Unit],$A162),CHAR(34),
", Offset3Value:  ",INDEX(SpatialOffsets[Offset 3 Value],$A162),
", Offset3UnitID:  ",CHAR(34),INDEX(SpatialOffsets[Offset 3 Unit],$A162),CHAR(34),,"}")))</f>
        <v>#REF!</v>
      </c>
      <c r="O162" t="e">
        <f>IF(COUNTA(RelatedFeatures[])=0,"", IF(INDEX(RelatedFeatures[First Sampling Feature Code],$A162)="","",
CONCATENATE("  - &amp;RelationID",TEXT($A162,"0000"),
" {","SamplingFeatureID:  *SamplingFeatureID",TEXT(MATCH(INDEX(RelatedFeatures[First Sampling Feature Code],$A162),SamplingFeatures[Feature Code],0),"0000"),
", RelationshipTypeCV:  ",CHAR(34),INDEX(RelatedFeatures[Relationship Type],$A162),CHAR(34),
", RelatedFeatureID: *SamplingFeatureID",TEXT(MATCH(INDEX(RelatedFeatures[Second Sampling Feature Code],$A162),SamplingFeatures[Feature Code],0),"0000"),
", SpatialOffsetID:  ",IF(INDEX(RelatedFeatures[Offset Number],$A162)="","",CONCATENATE("*SpatialOffsetID",TEXT(INDEX(RelatedFeatures[Offset Number],$A162),"0000"))),"}")))</f>
        <v>#REF!</v>
      </c>
      <c r="P162" t="e">
        <f>IF(INDEX(Methods[Method Type],$A162)="","",
CONCATENATE("  - &amp;MethodID",TEXT($A162,"0000"),
" {","MethodTypeCV:  ",CHAR(34),INDEX(Methods[Method Type],$A162),CHAR(34),
", MethodCode:  ",CHAR(34),INDEX(Methods[Method Code],$A162),CHAR(34),
", MethodName:  ",CHAR(34),INDEX(Methods[Method Name],$A162),CHAR(34),
", MethodDescription:  ",CHAR(34),INDEX(Methods[Method Description],$A162),CHAR(34),
", MethodLink:  ",CHAR(34),INDEX(Methods[Method Link],$A162),CHAR(34),
", OrganizationID: *OrganizationID",TEXT(MATCH(INDEX(Methods[Organization Name],$A162),Organizations[Organization Name],0),"0000"),"}"))</f>
        <v>#REF!</v>
      </c>
      <c r="Q162" t="e">
        <f>IF(INDEX(Variables[Variable Type],$A162)="","",
CONCATENATE("  - &amp;VariableID",TEXT($A162,"0000"),
" {","VariableTypeCV:  ",CHAR(34),INDEX(Variables[Variable Type],$A162),CHAR(34),
", VariableCode:  ",CHAR(34),INDEX(Variables[Variable Code],$A162),CHAR(34),
", VariableNameCV:  ",CHAR(34),INDEX(Variables[Variable Name],$A162),CHAR(34),
", VariableDefinition:  ",CHAR(34),INDEX(Variables[Variable Definition],$A162),CHAR(34),
", SpecciationCV:  ",CHAR(34),INDEX(Variables[Speciation],$A162),CHAR(34),
", NoDataValue:  ",CHAR(34),INDEX(Variables[No Data Value],$A162),CHAR(34),"}"))</f>
        <v>#REF!</v>
      </c>
    </row>
    <row r="163" spans="1:17" x14ac:dyDescent="0.25">
      <c r="A163">
        <v>160</v>
      </c>
      <c r="D163" t="e">
        <f>IF(INDEX(People[First Name],$A163)="","",
CONCATENATE("  - &amp;PersonID",TEXT($A163,"0000"),
" {","PersonFirstName:  ",CHAR(34),INDEX(People[First Name],$A163),CHAR(34),
", PersonMiddleName:  ",CHAR(34),INDEX(People[Middle Name],$A163),CHAR(34),
", PersonLastName:  ",CHAR(34),INDEX(People[Last Name],$A163),CHAR(34),"}"))</f>
        <v>#REF!</v>
      </c>
      <c r="E163" t="e">
        <f>IF(INDEX(Organizations[Organization Type '[CV']],$A163)="","",
CONCATENATE("  - &amp;OrganizationID",TEXT($A163,"0000"),
" {","OrganizationTypeCV:  ",CHAR(34),INDEX(Organizations[Organization Type '[CV']],$A163),CHAR(34),
", OrganizationCode:  ",CHAR(34),INDEX(Organizations[Organization Code],$A163),CHAR(34),
", OrganizationName:  ",CHAR(34),INDEX(Organizations[Organization Name],$A163),CHAR(34),
", OrganizationDescription:  ",CHAR(34),INDEX(Organizations[Organization Description],$A163),CHAR(34),
", OrganizationLink:  ",CHAR(34),INDEX(Organizations[Organization Link],$A163),CHAR(34),"}"))</f>
        <v>#REF!</v>
      </c>
      <c r="F163" t="e">
        <f>IF(INDEX(People[First Name],$A163)="","",
CONCATENATE("  - &amp;AffiliationID",TEXT($A163,"0000"),
" {PersonID: *PersonID",TEXT($A163,"0000"),
", OrganizationID: *OrganizationID",TEXT(MATCH(INDEX(People[Organization Name],$A163),Organizations[Organization Name],0),"0000"),
", IsPrimaryOrganizationContact: , AffiliationStartDate: , AffiliationEndDate: , PrimaryPhone: ",
", PrimaryEmail: ",CHAR(34),INDEX(People[Primary Email],$A163),CHAR(34),
", PrimaryAddress: ",CHAR(34),INDEX(People[Primary Address],$A163),CHAR(34),
", PersonLink: }"))</f>
        <v>#REF!</v>
      </c>
      <c r="H163" t="e">
        <f>IF(COUNTA(CitationInformation)=0,"",IF(INDEX(AuthorList[Author Name],$A163)="","",
CONCATENATE("  - &amp;AuthorListID",TEXT($A163,"0000"),
"  {CitationID: *CitationID0001",
", PersonID: *PersonID",TEXT(MATCH(INDEX(AuthorList[Author Name],$A163),People[Full Name],0),"0000"),
", AuthorOrder: ",INDEX(AuthorList[Author Number],$A163),"}")))</f>
        <v>#REF!</v>
      </c>
      <c r="K163" t="e">
        <f>IF(INDEX(SamplingFeatures[Feature Code],$A163)="","",
CONCATENATE("  - &amp;SamplingFeatureID",TEXT($A163,"0000"),
" {","SamplingFeatureUUID:  ",CHAR(34),INDEX(SamplingFeatures[Sampling Feature UUID],$A163),CHAR(34),
", SamplingFeatureTypeCV:  ",CHAR(34),INDEX(SamplingFeatures[Sampling Feature Type],$A163),CHAR(34),
", SamplingFeatureCode:  ",CHAR(34),INDEX(SamplingFeatures[Feature Code],$A163),CHAR(34),
", SamplingFeatureName:  ",CHAR(34),INDEX(SamplingFeatures[Feature Name],$A163),CHAR(34),
", SamplingFeatureDescription:  ",CHAR(34),INDEX(SamplingFeatures[Feature Description],$A163),CHAR(34),
", SamplingFeatureGeotypeCV:  ",CHAR(34),INDEX(SamplingFeatures[Feature Geo Type],$A163),CHAR(34),
", FeatureGeometry:  ",CHAR(34),INDEX(SamplingFeatures[Feature Geometry],$A163),CHAR(34),
", Elevation_m:  ",CHAR(34),INDEX(SamplingFeatures[Elevation_m],$A163),CHAR(34),
", ElevationDatumCV:  ",CHAR(34),ElevationDatum,CHAR(34),"}"))</f>
        <v>#REF!</v>
      </c>
      <c r="L163" t="e">
        <f>IF(INDEX(SamplingFeatures[Sampling Feature Type],$A163)&lt;&gt;"Site","",
CONCATENATE("  - &amp;SiteID",TEXT(SUMPRODUCT(--($L$3:$L162&lt;&gt;"")),"0000"),
" {","SamplingFeatureID:  *SamplingFeatureID",TEXT($A163,"0000"),
", SiteTypeCV:  ",CHAR(34),INDEX(Sites[Site Type],$A163),CHAR(34),
", Latitude:  ",INDEX(Sites[Latitude],$A163),
", Longitude:  ",INDEX(Sites[Longitude],$A163),
", SRSName:  ",CHAR(34),LatLonDatum,CHAR(34),"}"))</f>
        <v>#REF!</v>
      </c>
      <c r="M163" t="e">
        <f>IF(INDEX(SamplingFeatures[Sampling Feature Type],$A163)&lt;&gt;"Specimen","",
CONCATENATE("  - &amp;SpecimenID",TEXT(SUMPRODUCT(--($M$3:$M162&lt;&gt;"")),"0000"),
" {","SamplingFeatureID:  *SamplingFeatureID",TEXT($A163,"0000"),
", SpecimenTypeCV:  ",CHAR(34),INDEX(Specimens[Specimen Type],$A163),CHAR(34),
", SpecimenMediumCV:  ",INDEX(Specimens[Specimen Medium],$A163),
", IsFieldSpecimen:  ",CHAR(34),INDEX(Specimens[Is Field Specimen?],$A163),CHAR(34),"}"))</f>
        <v>#REF!</v>
      </c>
      <c r="N163" t="e">
        <f>IF(COUNTA(SpatialOffsets[])=0,"", IF(INDEX(SpatialOffsets[Spatial Offset Type],$A163)="","",
CONCATENATE("  - &amp;SpatialOffsetID",TEXT($A163,"0000"),
" {","SpatialOffsetTypeCV:  ",CHAR(34),INDEX(SpatialOffsets[Spatial Offset Type],$A163),CHAR(34),
", Offset1Value:  ",INDEX(SpatialOffsets[Offset 1 Value],$A163),
", Offset1UnitID:  ",CHAR(34),INDEX(SpatialOffsets[Offset 1 Unit],$A163),CHAR(34),
", Offset2Value:  ",INDEX(SpatialOffsets[Offset 2 Value],$A163),
", Offset2UnitID:  ",CHAR(34),INDEX(SpatialOffsets[Offset 2 Unit],$A163),CHAR(34),
", Offset3Value:  ",INDEX(SpatialOffsets[Offset 3 Value],$A163),
", Offset3UnitID:  ",CHAR(34),INDEX(SpatialOffsets[Offset 3 Unit],$A163),CHAR(34),,"}")))</f>
        <v>#REF!</v>
      </c>
      <c r="O163" t="e">
        <f>IF(COUNTA(RelatedFeatures[])=0,"", IF(INDEX(RelatedFeatures[First Sampling Feature Code],$A163)="","",
CONCATENATE("  - &amp;RelationID",TEXT($A163,"0000"),
" {","SamplingFeatureID:  *SamplingFeatureID",TEXT(MATCH(INDEX(RelatedFeatures[First Sampling Feature Code],$A163),SamplingFeatures[Feature Code],0),"0000"),
", RelationshipTypeCV:  ",CHAR(34),INDEX(RelatedFeatures[Relationship Type],$A163),CHAR(34),
", RelatedFeatureID: *SamplingFeatureID",TEXT(MATCH(INDEX(RelatedFeatures[Second Sampling Feature Code],$A163),SamplingFeatures[Feature Code],0),"0000"),
", SpatialOffsetID:  ",IF(INDEX(RelatedFeatures[Offset Number],$A163)="","",CONCATENATE("*SpatialOffsetID",TEXT(INDEX(RelatedFeatures[Offset Number],$A163),"0000"))),"}")))</f>
        <v>#REF!</v>
      </c>
      <c r="P163" t="e">
        <f>IF(INDEX(Methods[Method Type],$A163)="","",
CONCATENATE("  - &amp;MethodID",TEXT($A163,"0000"),
" {","MethodTypeCV:  ",CHAR(34),INDEX(Methods[Method Type],$A163),CHAR(34),
", MethodCode:  ",CHAR(34),INDEX(Methods[Method Code],$A163),CHAR(34),
", MethodName:  ",CHAR(34),INDEX(Methods[Method Name],$A163),CHAR(34),
", MethodDescription:  ",CHAR(34),INDEX(Methods[Method Description],$A163),CHAR(34),
", MethodLink:  ",CHAR(34),INDEX(Methods[Method Link],$A163),CHAR(34),
", OrganizationID: *OrganizationID",TEXT(MATCH(INDEX(Methods[Organization Name],$A163),Organizations[Organization Name],0),"0000"),"}"))</f>
        <v>#REF!</v>
      </c>
      <c r="Q163" t="e">
        <f>IF(INDEX(Variables[Variable Type],$A163)="","",
CONCATENATE("  - &amp;VariableID",TEXT($A163,"0000"),
" {","VariableTypeCV:  ",CHAR(34),INDEX(Variables[Variable Type],$A163),CHAR(34),
", VariableCode:  ",CHAR(34),INDEX(Variables[Variable Code],$A163),CHAR(34),
", VariableNameCV:  ",CHAR(34),INDEX(Variables[Variable Name],$A163),CHAR(34),
", VariableDefinition:  ",CHAR(34),INDEX(Variables[Variable Definition],$A163),CHAR(34),
", SpecciationCV:  ",CHAR(34),INDEX(Variables[Speciation],$A163),CHAR(34),
", NoDataValue:  ",CHAR(34),INDEX(Variables[No Data Value],$A163),CHAR(34),"}"))</f>
        <v>#REF!</v>
      </c>
    </row>
    <row r="164" spans="1:17" x14ac:dyDescent="0.25">
      <c r="A164">
        <v>161</v>
      </c>
      <c r="D164" t="e">
        <f>IF(INDEX(People[First Name],$A164)="","",
CONCATENATE("  - &amp;PersonID",TEXT($A164,"0000"),
" {","PersonFirstName:  ",CHAR(34),INDEX(People[First Name],$A164),CHAR(34),
", PersonMiddleName:  ",CHAR(34),INDEX(People[Middle Name],$A164),CHAR(34),
", PersonLastName:  ",CHAR(34),INDEX(People[Last Name],$A164),CHAR(34),"}"))</f>
        <v>#REF!</v>
      </c>
      <c r="E164" t="e">
        <f>IF(INDEX(Organizations[Organization Type '[CV']],$A164)="","",
CONCATENATE("  - &amp;OrganizationID",TEXT($A164,"0000"),
" {","OrganizationTypeCV:  ",CHAR(34),INDEX(Organizations[Organization Type '[CV']],$A164),CHAR(34),
", OrganizationCode:  ",CHAR(34),INDEX(Organizations[Organization Code],$A164),CHAR(34),
", OrganizationName:  ",CHAR(34),INDEX(Organizations[Organization Name],$A164),CHAR(34),
", OrganizationDescription:  ",CHAR(34),INDEX(Organizations[Organization Description],$A164),CHAR(34),
", OrganizationLink:  ",CHAR(34),INDEX(Organizations[Organization Link],$A164),CHAR(34),"}"))</f>
        <v>#REF!</v>
      </c>
      <c r="F164" t="e">
        <f>IF(INDEX(People[First Name],$A164)="","",
CONCATENATE("  - &amp;AffiliationID",TEXT($A164,"0000"),
" {PersonID: *PersonID",TEXT($A164,"0000"),
", OrganizationID: *OrganizationID",TEXT(MATCH(INDEX(People[Organization Name],$A164),Organizations[Organization Name],0),"0000"),
", IsPrimaryOrganizationContact: , AffiliationStartDate: , AffiliationEndDate: , PrimaryPhone: ",
", PrimaryEmail: ",CHAR(34),INDEX(People[Primary Email],$A164),CHAR(34),
", PrimaryAddress: ",CHAR(34),INDEX(People[Primary Address],$A164),CHAR(34),
", PersonLink: }"))</f>
        <v>#REF!</v>
      </c>
      <c r="H164" t="e">
        <f>IF(COUNTA(CitationInformation)=0,"",IF(INDEX(AuthorList[Author Name],$A164)="","",
CONCATENATE("  - &amp;AuthorListID",TEXT($A164,"0000"),
"  {CitationID: *CitationID0001",
", PersonID: *PersonID",TEXT(MATCH(INDEX(AuthorList[Author Name],$A164),People[Full Name],0),"0000"),
", AuthorOrder: ",INDEX(AuthorList[Author Number],$A164),"}")))</f>
        <v>#REF!</v>
      </c>
      <c r="K164" t="e">
        <f>IF(INDEX(SamplingFeatures[Feature Code],$A164)="","",
CONCATENATE("  - &amp;SamplingFeatureID",TEXT($A164,"0000"),
" {","SamplingFeatureUUID:  ",CHAR(34),INDEX(SamplingFeatures[Sampling Feature UUID],$A164),CHAR(34),
", SamplingFeatureTypeCV:  ",CHAR(34),INDEX(SamplingFeatures[Sampling Feature Type],$A164),CHAR(34),
", SamplingFeatureCode:  ",CHAR(34),INDEX(SamplingFeatures[Feature Code],$A164),CHAR(34),
", SamplingFeatureName:  ",CHAR(34),INDEX(SamplingFeatures[Feature Name],$A164),CHAR(34),
", SamplingFeatureDescription:  ",CHAR(34),INDEX(SamplingFeatures[Feature Description],$A164),CHAR(34),
", SamplingFeatureGeotypeCV:  ",CHAR(34),INDEX(SamplingFeatures[Feature Geo Type],$A164),CHAR(34),
", FeatureGeometry:  ",CHAR(34),INDEX(SamplingFeatures[Feature Geometry],$A164),CHAR(34),
", Elevation_m:  ",CHAR(34),INDEX(SamplingFeatures[Elevation_m],$A164),CHAR(34),
", ElevationDatumCV:  ",CHAR(34),ElevationDatum,CHAR(34),"}"))</f>
        <v>#REF!</v>
      </c>
      <c r="L164" t="e">
        <f>IF(INDEX(SamplingFeatures[Sampling Feature Type],$A164)&lt;&gt;"Site","",
CONCATENATE("  - &amp;SiteID",TEXT(SUMPRODUCT(--($L$3:$L163&lt;&gt;"")),"0000"),
" {","SamplingFeatureID:  *SamplingFeatureID",TEXT($A164,"0000"),
", SiteTypeCV:  ",CHAR(34),INDEX(Sites[Site Type],$A164),CHAR(34),
", Latitude:  ",INDEX(Sites[Latitude],$A164),
", Longitude:  ",INDEX(Sites[Longitude],$A164),
", SRSName:  ",CHAR(34),LatLonDatum,CHAR(34),"}"))</f>
        <v>#REF!</v>
      </c>
      <c r="M164" t="e">
        <f>IF(INDEX(SamplingFeatures[Sampling Feature Type],$A164)&lt;&gt;"Specimen","",
CONCATENATE("  - &amp;SpecimenID",TEXT(SUMPRODUCT(--($M$3:$M163&lt;&gt;"")),"0000"),
" {","SamplingFeatureID:  *SamplingFeatureID",TEXT($A164,"0000"),
", SpecimenTypeCV:  ",CHAR(34),INDEX(Specimens[Specimen Type],$A164),CHAR(34),
", SpecimenMediumCV:  ",INDEX(Specimens[Specimen Medium],$A164),
", IsFieldSpecimen:  ",CHAR(34),INDEX(Specimens[Is Field Specimen?],$A164),CHAR(34),"}"))</f>
        <v>#REF!</v>
      </c>
      <c r="N164" t="e">
        <f>IF(COUNTA(SpatialOffsets[])=0,"", IF(INDEX(SpatialOffsets[Spatial Offset Type],$A164)="","",
CONCATENATE("  - &amp;SpatialOffsetID",TEXT($A164,"0000"),
" {","SpatialOffsetTypeCV:  ",CHAR(34),INDEX(SpatialOffsets[Spatial Offset Type],$A164),CHAR(34),
", Offset1Value:  ",INDEX(SpatialOffsets[Offset 1 Value],$A164),
", Offset1UnitID:  ",CHAR(34),INDEX(SpatialOffsets[Offset 1 Unit],$A164),CHAR(34),
", Offset2Value:  ",INDEX(SpatialOffsets[Offset 2 Value],$A164),
", Offset2UnitID:  ",CHAR(34),INDEX(SpatialOffsets[Offset 2 Unit],$A164),CHAR(34),
", Offset3Value:  ",INDEX(SpatialOffsets[Offset 3 Value],$A164),
", Offset3UnitID:  ",CHAR(34),INDEX(SpatialOffsets[Offset 3 Unit],$A164),CHAR(34),,"}")))</f>
        <v>#REF!</v>
      </c>
      <c r="O164" t="e">
        <f>IF(COUNTA(RelatedFeatures[])=0,"", IF(INDEX(RelatedFeatures[First Sampling Feature Code],$A164)="","",
CONCATENATE("  - &amp;RelationID",TEXT($A164,"0000"),
" {","SamplingFeatureID:  *SamplingFeatureID",TEXT(MATCH(INDEX(RelatedFeatures[First Sampling Feature Code],$A164),SamplingFeatures[Feature Code],0),"0000"),
", RelationshipTypeCV:  ",CHAR(34),INDEX(RelatedFeatures[Relationship Type],$A164),CHAR(34),
", RelatedFeatureID: *SamplingFeatureID",TEXT(MATCH(INDEX(RelatedFeatures[Second Sampling Feature Code],$A164),SamplingFeatures[Feature Code],0),"0000"),
", SpatialOffsetID:  ",IF(INDEX(RelatedFeatures[Offset Number],$A164)="","",CONCATENATE("*SpatialOffsetID",TEXT(INDEX(RelatedFeatures[Offset Number],$A164),"0000"))),"}")))</f>
        <v>#REF!</v>
      </c>
      <c r="P164" t="e">
        <f>IF(INDEX(Methods[Method Type],$A164)="","",
CONCATENATE("  - &amp;MethodID",TEXT($A164,"0000"),
" {","MethodTypeCV:  ",CHAR(34),INDEX(Methods[Method Type],$A164),CHAR(34),
", MethodCode:  ",CHAR(34),INDEX(Methods[Method Code],$A164),CHAR(34),
", MethodName:  ",CHAR(34),INDEX(Methods[Method Name],$A164),CHAR(34),
", MethodDescription:  ",CHAR(34),INDEX(Methods[Method Description],$A164),CHAR(34),
", MethodLink:  ",CHAR(34),INDEX(Methods[Method Link],$A164),CHAR(34),
", OrganizationID: *OrganizationID",TEXT(MATCH(INDEX(Methods[Organization Name],$A164),Organizations[Organization Name],0),"0000"),"}"))</f>
        <v>#REF!</v>
      </c>
      <c r="Q164" t="e">
        <f>IF(INDEX(Variables[Variable Type],$A164)="","",
CONCATENATE("  - &amp;VariableID",TEXT($A164,"0000"),
" {","VariableTypeCV:  ",CHAR(34),INDEX(Variables[Variable Type],$A164),CHAR(34),
", VariableCode:  ",CHAR(34),INDEX(Variables[Variable Code],$A164),CHAR(34),
", VariableNameCV:  ",CHAR(34),INDEX(Variables[Variable Name],$A164),CHAR(34),
", VariableDefinition:  ",CHAR(34),INDEX(Variables[Variable Definition],$A164),CHAR(34),
", SpecciationCV:  ",CHAR(34),INDEX(Variables[Speciation],$A164),CHAR(34),
", NoDataValue:  ",CHAR(34),INDEX(Variables[No Data Value],$A164),CHAR(34),"}"))</f>
        <v>#REF!</v>
      </c>
    </row>
    <row r="165" spans="1:17" x14ac:dyDescent="0.25">
      <c r="A165">
        <v>162</v>
      </c>
      <c r="D165" t="e">
        <f>IF(INDEX(People[First Name],$A165)="","",
CONCATENATE("  - &amp;PersonID",TEXT($A165,"0000"),
" {","PersonFirstName:  ",CHAR(34),INDEX(People[First Name],$A165),CHAR(34),
", PersonMiddleName:  ",CHAR(34),INDEX(People[Middle Name],$A165),CHAR(34),
", PersonLastName:  ",CHAR(34),INDEX(People[Last Name],$A165),CHAR(34),"}"))</f>
        <v>#REF!</v>
      </c>
      <c r="E165" t="e">
        <f>IF(INDEX(Organizations[Organization Type '[CV']],$A165)="","",
CONCATENATE("  - &amp;OrganizationID",TEXT($A165,"0000"),
" {","OrganizationTypeCV:  ",CHAR(34),INDEX(Organizations[Organization Type '[CV']],$A165),CHAR(34),
", OrganizationCode:  ",CHAR(34),INDEX(Organizations[Organization Code],$A165),CHAR(34),
", OrganizationName:  ",CHAR(34),INDEX(Organizations[Organization Name],$A165),CHAR(34),
", OrganizationDescription:  ",CHAR(34),INDEX(Organizations[Organization Description],$A165),CHAR(34),
", OrganizationLink:  ",CHAR(34),INDEX(Organizations[Organization Link],$A165),CHAR(34),"}"))</f>
        <v>#REF!</v>
      </c>
      <c r="F165" t="e">
        <f>IF(INDEX(People[First Name],$A165)="","",
CONCATENATE("  - &amp;AffiliationID",TEXT($A165,"0000"),
" {PersonID: *PersonID",TEXT($A165,"0000"),
", OrganizationID: *OrganizationID",TEXT(MATCH(INDEX(People[Organization Name],$A165),Organizations[Organization Name],0),"0000"),
", IsPrimaryOrganizationContact: , AffiliationStartDate: , AffiliationEndDate: , PrimaryPhone: ",
", PrimaryEmail: ",CHAR(34),INDEX(People[Primary Email],$A165),CHAR(34),
", PrimaryAddress: ",CHAR(34),INDEX(People[Primary Address],$A165),CHAR(34),
", PersonLink: }"))</f>
        <v>#REF!</v>
      </c>
      <c r="H165" t="e">
        <f>IF(COUNTA(CitationInformation)=0,"",IF(INDEX(AuthorList[Author Name],$A165)="","",
CONCATENATE("  - &amp;AuthorListID",TEXT($A165,"0000"),
"  {CitationID: *CitationID0001",
", PersonID: *PersonID",TEXT(MATCH(INDEX(AuthorList[Author Name],$A165),People[Full Name],0),"0000"),
", AuthorOrder: ",INDEX(AuthorList[Author Number],$A165),"}")))</f>
        <v>#REF!</v>
      </c>
      <c r="K165" t="e">
        <f>IF(INDEX(SamplingFeatures[Feature Code],$A165)="","",
CONCATENATE("  - &amp;SamplingFeatureID",TEXT($A165,"0000"),
" {","SamplingFeatureUUID:  ",CHAR(34),INDEX(SamplingFeatures[Sampling Feature UUID],$A165),CHAR(34),
", SamplingFeatureTypeCV:  ",CHAR(34),INDEX(SamplingFeatures[Sampling Feature Type],$A165),CHAR(34),
", SamplingFeatureCode:  ",CHAR(34),INDEX(SamplingFeatures[Feature Code],$A165),CHAR(34),
", SamplingFeatureName:  ",CHAR(34),INDEX(SamplingFeatures[Feature Name],$A165),CHAR(34),
", SamplingFeatureDescription:  ",CHAR(34),INDEX(SamplingFeatures[Feature Description],$A165),CHAR(34),
", SamplingFeatureGeotypeCV:  ",CHAR(34),INDEX(SamplingFeatures[Feature Geo Type],$A165),CHAR(34),
", FeatureGeometry:  ",CHAR(34),INDEX(SamplingFeatures[Feature Geometry],$A165),CHAR(34),
", Elevation_m:  ",CHAR(34),INDEX(SamplingFeatures[Elevation_m],$A165),CHAR(34),
", ElevationDatumCV:  ",CHAR(34),ElevationDatum,CHAR(34),"}"))</f>
        <v>#REF!</v>
      </c>
      <c r="L165" t="e">
        <f>IF(INDEX(SamplingFeatures[Sampling Feature Type],$A165)&lt;&gt;"Site","",
CONCATENATE("  - &amp;SiteID",TEXT(SUMPRODUCT(--($L$3:$L164&lt;&gt;"")),"0000"),
" {","SamplingFeatureID:  *SamplingFeatureID",TEXT($A165,"0000"),
", SiteTypeCV:  ",CHAR(34),INDEX(Sites[Site Type],$A165),CHAR(34),
", Latitude:  ",INDEX(Sites[Latitude],$A165),
", Longitude:  ",INDEX(Sites[Longitude],$A165),
", SRSName:  ",CHAR(34),LatLonDatum,CHAR(34),"}"))</f>
        <v>#REF!</v>
      </c>
      <c r="M165" t="e">
        <f>IF(INDEX(SamplingFeatures[Sampling Feature Type],$A165)&lt;&gt;"Specimen","",
CONCATENATE("  - &amp;SpecimenID",TEXT(SUMPRODUCT(--($M$3:$M164&lt;&gt;"")),"0000"),
" {","SamplingFeatureID:  *SamplingFeatureID",TEXT($A165,"0000"),
", SpecimenTypeCV:  ",CHAR(34),INDEX(Specimens[Specimen Type],$A165),CHAR(34),
", SpecimenMediumCV:  ",INDEX(Specimens[Specimen Medium],$A165),
", IsFieldSpecimen:  ",CHAR(34),INDEX(Specimens[Is Field Specimen?],$A165),CHAR(34),"}"))</f>
        <v>#REF!</v>
      </c>
      <c r="N165" t="e">
        <f>IF(COUNTA(SpatialOffsets[])=0,"", IF(INDEX(SpatialOffsets[Spatial Offset Type],$A165)="","",
CONCATENATE("  - &amp;SpatialOffsetID",TEXT($A165,"0000"),
" {","SpatialOffsetTypeCV:  ",CHAR(34),INDEX(SpatialOffsets[Spatial Offset Type],$A165),CHAR(34),
", Offset1Value:  ",INDEX(SpatialOffsets[Offset 1 Value],$A165),
", Offset1UnitID:  ",CHAR(34),INDEX(SpatialOffsets[Offset 1 Unit],$A165),CHAR(34),
", Offset2Value:  ",INDEX(SpatialOffsets[Offset 2 Value],$A165),
", Offset2UnitID:  ",CHAR(34),INDEX(SpatialOffsets[Offset 2 Unit],$A165),CHAR(34),
", Offset3Value:  ",INDEX(SpatialOffsets[Offset 3 Value],$A165),
", Offset3UnitID:  ",CHAR(34),INDEX(SpatialOffsets[Offset 3 Unit],$A165),CHAR(34),,"}")))</f>
        <v>#REF!</v>
      </c>
      <c r="O165" t="e">
        <f>IF(COUNTA(RelatedFeatures[])=0,"", IF(INDEX(RelatedFeatures[First Sampling Feature Code],$A165)="","",
CONCATENATE("  - &amp;RelationID",TEXT($A165,"0000"),
" {","SamplingFeatureID:  *SamplingFeatureID",TEXT(MATCH(INDEX(RelatedFeatures[First Sampling Feature Code],$A165),SamplingFeatures[Feature Code],0),"0000"),
", RelationshipTypeCV:  ",CHAR(34),INDEX(RelatedFeatures[Relationship Type],$A165),CHAR(34),
", RelatedFeatureID: *SamplingFeatureID",TEXT(MATCH(INDEX(RelatedFeatures[Second Sampling Feature Code],$A165),SamplingFeatures[Feature Code],0),"0000"),
", SpatialOffsetID:  ",IF(INDEX(RelatedFeatures[Offset Number],$A165)="","",CONCATENATE("*SpatialOffsetID",TEXT(INDEX(RelatedFeatures[Offset Number],$A165),"0000"))),"}")))</f>
        <v>#REF!</v>
      </c>
      <c r="P165" t="e">
        <f>IF(INDEX(Methods[Method Type],$A165)="","",
CONCATENATE("  - &amp;MethodID",TEXT($A165,"0000"),
" {","MethodTypeCV:  ",CHAR(34),INDEX(Methods[Method Type],$A165),CHAR(34),
", MethodCode:  ",CHAR(34),INDEX(Methods[Method Code],$A165),CHAR(34),
", MethodName:  ",CHAR(34),INDEX(Methods[Method Name],$A165),CHAR(34),
", MethodDescription:  ",CHAR(34),INDEX(Methods[Method Description],$A165),CHAR(34),
", MethodLink:  ",CHAR(34),INDEX(Methods[Method Link],$A165),CHAR(34),
", OrganizationID: *OrganizationID",TEXT(MATCH(INDEX(Methods[Organization Name],$A165),Organizations[Organization Name],0),"0000"),"}"))</f>
        <v>#REF!</v>
      </c>
      <c r="Q165" t="e">
        <f>IF(INDEX(Variables[Variable Type],$A165)="","",
CONCATENATE("  - &amp;VariableID",TEXT($A165,"0000"),
" {","VariableTypeCV:  ",CHAR(34),INDEX(Variables[Variable Type],$A165),CHAR(34),
", VariableCode:  ",CHAR(34),INDEX(Variables[Variable Code],$A165),CHAR(34),
", VariableNameCV:  ",CHAR(34),INDEX(Variables[Variable Name],$A165),CHAR(34),
", VariableDefinition:  ",CHAR(34),INDEX(Variables[Variable Definition],$A165),CHAR(34),
", SpecciationCV:  ",CHAR(34),INDEX(Variables[Speciation],$A165),CHAR(34),
", NoDataValue:  ",CHAR(34),INDEX(Variables[No Data Value],$A165),CHAR(34),"}"))</f>
        <v>#REF!</v>
      </c>
    </row>
    <row r="166" spans="1:17" x14ac:dyDescent="0.25">
      <c r="A166">
        <v>163</v>
      </c>
      <c r="D166" t="e">
        <f>IF(INDEX(People[First Name],$A166)="","",
CONCATENATE("  - &amp;PersonID",TEXT($A166,"0000"),
" {","PersonFirstName:  ",CHAR(34),INDEX(People[First Name],$A166),CHAR(34),
", PersonMiddleName:  ",CHAR(34),INDEX(People[Middle Name],$A166),CHAR(34),
", PersonLastName:  ",CHAR(34),INDEX(People[Last Name],$A166),CHAR(34),"}"))</f>
        <v>#REF!</v>
      </c>
      <c r="E166" t="e">
        <f>IF(INDEX(Organizations[Organization Type '[CV']],$A166)="","",
CONCATENATE("  - &amp;OrganizationID",TEXT($A166,"0000"),
" {","OrganizationTypeCV:  ",CHAR(34),INDEX(Organizations[Organization Type '[CV']],$A166),CHAR(34),
", OrganizationCode:  ",CHAR(34),INDEX(Organizations[Organization Code],$A166),CHAR(34),
", OrganizationName:  ",CHAR(34),INDEX(Organizations[Organization Name],$A166),CHAR(34),
", OrganizationDescription:  ",CHAR(34),INDEX(Organizations[Organization Description],$A166),CHAR(34),
", OrganizationLink:  ",CHAR(34),INDEX(Organizations[Organization Link],$A166),CHAR(34),"}"))</f>
        <v>#REF!</v>
      </c>
      <c r="F166" t="e">
        <f>IF(INDEX(People[First Name],$A166)="","",
CONCATENATE("  - &amp;AffiliationID",TEXT($A166,"0000"),
" {PersonID: *PersonID",TEXT($A166,"0000"),
", OrganizationID: *OrganizationID",TEXT(MATCH(INDEX(People[Organization Name],$A166),Organizations[Organization Name],0),"0000"),
", IsPrimaryOrganizationContact: , AffiliationStartDate: , AffiliationEndDate: , PrimaryPhone: ",
", PrimaryEmail: ",CHAR(34),INDEX(People[Primary Email],$A166),CHAR(34),
", PrimaryAddress: ",CHAR(34),INDEX(People[Primary Address],$A166),CHAR(34),
", PersonLink: }"))</f>
        <v>#REF!</v>
      </c>
      <c r="H166" t="e">
        <f>IF(COUNTA(CitationInformation)=0,"",IF(INDEX(AuthorList[Author Name],$A166)="","",
CONCATENATE("  - &amp;AuthorListID",TEXT($A166,"0000"),
"  {CitationID: *CitationID0001",
", PersonID: *PersonID",TEXT(MATCH(INDEX(AuthorList[Author Name],$A166),People[Full Name],0),"0000"),
", AuthorOrder: ",INDEX(AuthorList[Author Number],$A166),"}")))</f>
        <v>#REF!</v>
      </c>
      <c r="K166" t="e">
        <f>IF(INDEX(SamplingFeatures[Feature Code],$A166)="","",
CONCATENATE("  - &amp;SamplingFeatureID",TEXT($A166,"0000"),
" {","SamplingFeatureUUID:  ",CHAR(34),INDEX(SamplingFeatures[Sampling Feature UUID],$A166),CHAR(34),
", SamplingFeatureTypeCV:  ",CHAR(34),INDEX(SamplingFeatures[Sampling Feature Type],$A166),CHAR(34),
", SamplingFeatureCode:  ",CHAR(34),INDEX(SamplingFeatures[Feature Code],$A166),CHAR(34),
", SamplingFeatureName:  ",CHAR(34),INDEX(SamplingFeatures[Feature Name],$A166),CHAR(34),
", SamplingFeatureDescription:  ",CHAR(34),INDEX(SamplingFeatures[Feature Description],$A166),CHAR(34),
", SamplingFeatureGeotypeCV:  ",CHAR(34),INDEX(SamplingFeatures[Feature Geo Type],$A166),CHAR(34),
", FeatureGeometry:  ",CHAR(34),INDEX(SamplingFeatures[Feature Geometry],$A166),CHAR(34),
", Elevation_m:  ",CHAR(34),INDEX(SamplingFeatures[Elevation_m],$A166),CHAR(34),
", ElevationDatumCV:  ",CHAR(34),ElevationDatum,CHAR(34),"}"))</f>
        <v>#REF!</v>
      </c>
      <c r="L166" t="e">
        <f>IF(INDEX(SamplingFeatures[Sampling Feature Type],$A166)&lt;&gt;"Site","",
CONCATENATE("  - &amp;SiteID",TEXT(SUMPRODUCT(--($L$3:$L165&lt;&gt;"")),"0000"),
" {","SamplingFeatureID:  *SamplingFeatureID",TEXT($A166,"0000"),
", SiteTypeCV:  ",CHAR(34),INDEX(Sites[Site Type],$A166),CHAR(34),
", Latitude:  ",INDEX(Sites[Latitude],$A166),
", Longitude:  ",INDEX(Sites[Longitude],$A166),
", SRSName:  ",CHAR(34),LatLonDatum,CHAR(34),"}"))</f>
        <v>#REF!</v>
      </c>
      <c r="M166" t="e">
        <f>IF(INDEX(SamplingFeatures[Sampling Feature Type],$A166)&lt;&gt;"Specimen","",
CONCATENATE("  - &amp;SpecimenID",TEXT(SUMPRODUCT(--($M$3:$M165&lt;&gt;"")),"0000"),
" {","SamplingFeatureID:  *SamplingFeatureID",TEXT($A166,"0000"),
", SpecimenTypeCV:  ",CHAR(34),INDEX(Specimens[Specimen Type],$A166),CHAR(34),
", SpecimenMediumCV:  ",INDEX(Specimens[Specimen Medium],$A166),
", IsFieldSpecimen:  ",CHAR(34),INDEX(Specimens[Is Field Specimen?],$A166),CHAR(34),"}"))</f>
        <v>#REF!</v>
      </c>
      <c r="N166" t="e">
        <f>IF(COUNTA(SpatialOffsets[])=0,"", IF(INDEX(SpatialOffsets[Spatial Offset Type],$A166)="","",
CONCATENATE("  - &amp;SpatialOffsetID",TEXT($A166,"0000"),
" {","SpatialOffsetTypeCV:  ",CHAR(34),INDEX(SpatialOffsets[Spatial Offset Type],$A166),CHAR(34),
", Offset1Value:  ",INDEX(SpatialOffsets[Offset 1 Value],$A166),
", Offset1UnitID:  ",CHAR(34),INDEX(SpatialOffsets[Offset 1 Unit],$A166),CHAR(34),
", Offset2Value:  ",INDEX(SpatialOffsets[Offset 2 Value],$A166),
", Offset2UnitID:  ",CHAR(34),INDEX(SpatialOffsets[Offset 2 Unit],$A166),CHAR(34),
", Offset3Value:  ",INDEX(SpatialOffsets[Offset 3 Value],$A166),
", Offset3UnitID:  ",CHAR(34),INDEX(SpatialOffsets[Offset 3 Unit],$A166),CHAR(34),,"}")))</f>
        <v>#REF!</v>
      </c>
      <c r="O166" t="e">
        <f>IF(COUNTA(RelatedFeatures[])=0,"", IF(INDEX(RelatedFeatures[First Sampling Feature Code],$A166)="","",
CONCATENATE("  - &amp;RelationID",TEXT($A166,"0000"),
" {","SamplingFeatureID:  *SamplingFeatureID",TEXT(MATCH(INDEX(RelatedFeatures[First Sampling Feature Code],$A166),SamplingFeatures[Feature Code],0),"0000"),
", RelationshipTypeCV:  ",CHAR(34),INDEX(RelatedFeatures[Relationship Type],$A166),CHAR(34),
", RelatedFeatureID: *SamplingFeatureID",TEXT(MATCH(INDEX(RelatedFeatures[Second Sampling Feature Code],$A166),SamplingFeatures[Feature Code],0),"0000"),
", SpatialOffsetID:  ",IF(INDEX(RelatedFeatures[Offset Number],$A166)="","",CONCATENATE("*SpatialOffsetID",TEXT(INDEX(RelatedFeatures[Offset Number],$A166),"0000"))),"}")))</f>
        <v>#REF!</v>
      </c>
      <c r="P166" t="e">
        <f>IF(INDEX(Methods[Method Type],$A166)="","",
CONCATENATE("  - &amp;MethodID",TEXT($A166,"0000"),
" {","MethodTypeCV:  ",CHAR(34),INDEX(Methods[Method Type],$A166),CHAR(34),
", MethodCode:  ",CHAR(34),INDEX(Methods[Method Code],$A166),CHAR(34),
", MethodName:  ",CHAR(34),INDEX(Methods[Method Name],$A166),CHAR(34),
", MethodDescription:  ",CHAR(34),INDEX(Methods[Method Description],$A166),CHAR(34),
", MethodLink:  ",CHAR(34),INDEX(Methods[Method Link],$A166),CHAR(34),
", OrganizationID: *OrganizationID",TEXT(MATCH(INDEX(Methods[Organization Name],$A166),Organizations[Organization Name],0),"0000"),"}"))</f>
        <v>#REF!</v>
      </c>
      <c r="Q166" t="e">
        <f>IF(INDEX(Variables[Variable Type],$A166)="","",
CONCATENATE("  - &amp;VariableID",TEXT($A166,"0000"),
" {","VariableTypeCV:  ",CHAR(34),INDEX(Variables[Variable Type],$A166),CHAR(34),
", VariableCode:  ",CHAR(34),INDEX(Variables[Variable Code],$A166),CHAR(34),
", VariableNameCV:  ",CHAR(34),INDEX(Variables[Variable Name],$A166),CHAR(34),
", VariableDefinition:  ",CHAR(34),INDEX(Variables[Variable Definition],$A166),CHAR(34),
", SpecciationCV:  ",CHAR(34),INDEX(Variables[Speciation],$A166),CHAR(34),
", NoDataValue:  ",CHAR(34),INDEX(Variables[No Data Value],$A166),CHAR(34),"}"))</f>
        <v>#REF!</v>
      </c>
    </row>
    <row r="167" spans="1:17" x14ac:dyDescent="0.25">
      <c r="A167">
        <v>164</v>
      </c>
      <c r="D167" t="e">
        <f>IF(INDEX(People[First Name],$A167)="","",
CONCATENATE("  - &amp;PersonID",TEXT($A167,"0000"),
" {","PersonFirstName:  ",CHAR(34),INDEX(People[First Name],$A167),CHAR(34),
", PersonMiddleName:  ",CHAR(34),INDEX(People[Middle Name],$A167),CHAR(34),
", PersonLastName:  ",CHAR(34),INDEX(People[Last Name],$A167),CHAR(34),"}"))</f>
        <v>#REF!</v>
      </c>
      <c r="E167" t="e">
        <f>IF(INDEX(Organizations[Organization Type '[CV']],$A167)="","",
CONCATENATE("  - &amp;OrganizationID",TEXT($A167,"0000"),
" {","OrganizationTypeCV:  ",CHAR(34),INDEX(Organizations[Organization Type '[CV']],$A167),CHAR(34),
", OrganizationCode:  ",CHAR(34),INDEX(Organizations[Organization Code],$A167),CHAR(34),
", OrganizationName:  ",CHAR(34),INDEX(Organizations[Organization Name],$A167),CHAR(34),
", OrganizationDescription:  ",CHAR(34),INDEX(Organizations[Organization Description],$A167),CHAR(34),
", OrganizationLink:  ",CHAR(34),INDEX(Organizations[Organization Link],$A167),CHAR(34),"}"))</f>
        <v>#REF!</v>
      </c>
      <c r="F167" t="e">
        <f>IF(INDEX(People[First Name],$A167)="","",
CONCATENATE("  - &amp;AffiliationID",TEXT($A167,"0000"),
" {PersonID: *PersonID",TEXT($A167,"0000"),
", OrganizationID: *OrganizationID",TEXT(MATCH(INDEX(People[Organization Name],$A167),Organizations[Organization Name],0),"0000"),
", IsPrimaryOrganizationContact: , AffiliationStartDate: , AffiliationEndDate: , PrimaryPhone: ",
", PrimaryEmail: ",CHAR(34),INDEX(People[Primary Email],$A167),CHAR(34),
", PrimaryAddress: ",CHAR(34),INDEX(People[Primary Address],$A167),CHAR(34),
", PersonLink: }"))</f>
        <v>#REF!</v>
      </c>
      <c r="H167" t="e">
        <f>IF(COUNTA(CitationInformation)=0,"",IF(INDEX(AuthorList[Author Name],$A167)="","",
CONCATENATE("  - &amp;AuthorListID",TEXT($A167,"0000"),
"  {CitationID: *CitationID0001",
", PersonID: *PersonID",TEXT(MATCH(INDEX(AuthorList[Author Name],$A167),People[Full Name],0),"0000"),
", AuthorOrder: ",INDEX(AuthorList[Author Number],$A167),"}")))</f>
        <v>#REF!</v>
      </c>
      <c r="K167" t="e">
        <f>IF(INDEX(SamplingFeatures[Feature Code],$A167)="","",
CONCATENATE("  - &amp;SamplingFeatureID",TEXT($A167,"0000"),
" {","SamplingFeatureUUID:  ",CHAR(34),INDEX(SamplingFeatures[Sampling Feature UUID],$A167),CHAR(34),
", SamplingFeatureTypeCV:  ",CHAR(34),INDEX(SamplingFeatures[Sampling Feature Type],$A167),CHAR(34),
", SamplingFeatureCode:  ",CHAR(34),INDEX(SamplingFeatures[Feature Code],$A167),CHAR(34),
", SamplingFeatureName:  ",CHAR(34),INDEX(SamplingFeatures[Feature Name],$A167),CHAR(34),
", SamplingFeatureDescription:  ",CHAR(34),INDEX(SamplingFeatures[Feature Description],$A167),CHAR(34),
", SamplingFeatureGeotypeCV:  ",CHAR(34),INDEX(SamplingFeatures[Feature Geo Type],$A167),CHAR(34),
", FeatureGeometry:  ",CHAR(34),INDEX(SamplingFeatures[Feature Geometry],$A167),CHAR(34),
", Elevation_m:  ",CHAR(34),INDEX(SamplingFeatures[Elevation_m],$A167),CHAR(34),
", ElevationDatumCV:  ",CHAR(34),ElevationDatum,CHAR(34),"}"))</f>
        <v>#REF!</v>
      </c>
      <c r="L167" t="e">
        <f>IF(INDEX(SamplingFeatures[Sampling Feature Type],$A167)&lt;&gt;"Site","",
CONCATENATE("  - &amp;SiteID",TEXT(SUMPRODUCT(--($L$3:$L166&lt;&gt;"")),"0000"),
" {","SamplingFeatureID:  *SamplingFeatureID",TEXT($A167,"0000"),
", SiteTypeCV:  ",CHAR(34),INDEX(Sites[Site Type],$A167),CHAR(34),
", Latitude:  ",INDEX(Sites[Latitude],$A167),
", Longitude:  ",INDEX(Sites[Longitude],$A167),
", SRSName:  ",CHAR(34),LatLonDatum,CHAR(34),"}"))</f>
        <v>#REF!</v>
      </c>
      <c r="M167" t="e">
        <f>IF(INDEX(SamplingFeatures[Sampling Feature Type],$A167)&lt;&gt;"Specimen","",
CONCATENATE("  - &amp;SpecimenID",TEXT(SUMPRODUCT(--($M$3:$M166&lt;&gt;"")),"0000"),
" {","SamplingFeatureID:  *SamplingFeatureID",TEXT($A167,"0000"),
", SpecimenTypeCV:  ",CHAR(34),INDEX(Specimens[Specimen Type],$A167),CHAR(34),
", SpecimenMediumCV:  ",INDEX(Specimens[Specimen Medium],$A167),
", IsFieldSpecimen:  ",CHAR(34),INDEX(Specimens[Is Field Specimen?],$A167),CHAR(34),"}"))</f>
        <v>#REF!</v>
      </c>
      <c r="N167" t="e">
        <f>IF(COUNTA(SpatialOffsets[])=0,"", IF(INDEX(SpatialOffsets[Spatial Offset Type],$A167)="","",
CONCATENATE("  - &amp;SpatialOffsetID",TEXT($A167,"0000"),
" {","SpatialOffsetTypeCV:  ",CHAR(34),INDEX(SpatialOffsets[Spatial Offset Type],$A167),CHAR(34),
", Offset1Value:  ",INDEX(SpatialOffsets[Offset 1 Value],$A167),
", Offset1UnitID:  ",CHAR(34),INDEX(SpatialOffsets[Offset 1 Unit],$A167),CHAR(34),
", Offset2Value:  ",INDEX(SpatialOffsets[Offset 2 Value],$A167),
", Offset2UnitID:  ",CHAR(34),INDEX(SpatialOffsets[Offset 2 Unit],$A167),CHAR(34),
", Offset3Value:  ",INDEX(SpatialOffsets[Offset 3 Value],$A167),
", Offset3UnitID:  ",CHAR(34),INDEX(SpatialOffsets[Offset 3 Unit],$A167),CHAR(34),,"}")))</f>
        <v>#REF!</v>
      </c>
      <c r="O167" t="e">
        <f>IF(COUNTA(RelatedFeatures[])=0,"", IF(INDEX(RelatedFeatures[First Sampling Feature Code],$A167)="","",
CONCATENATE("  - &amp;RelationID",TEXT($A167,"0000"),
" {","SamplingFeatureID:  *SamplingFeatureID",TEXT(MATCH(INDEX(RelatedFeatures[First Sampling Feature Code],$A167),SamplingFeatures[Feature Code],0),"0000"),
", RelationshipTypeCV:  ",CHAR(34),INDEX(RelatedFeatures[Relationship Type],$A167),CHAR(34),
", RelatedFeatureID: *SamplingFeatureID",TEXT(MATCH(INDEX(RelatedFeatures[Second Sampling Feature Code],$A167),SamplingFeatures[Feature Code],0),"0000"),
", SpatialOffsetID:  ",IF(INDEX(RelatedFeatures[Offset Number],$A167)="","",CONCATENATE("*SpatialOffsetID",TEXT(INDEX(RelatedFeatures[Offset Number],$A167),"0000"))),"}")))</f>
        <v>#REF!</v>
      </c>
      <c r="P167" t="e">
        <f>IF(INDEX(Methods[Method Type],$A167)="","",
CONCATENATE("  - &amp;MethodID",TEXT($A167,"0000"),
" {","MethodTypeCV:  ",CHAR(34),INDEX(Methods[Method Type],$A167),CHAR(34),
", MethodCode:  ",CHAR(34),INDEX(Methods[Method Code],$A167),CHAR(34),
", MethodName:  ",CHAR(34),INDEX(Methods[Method Name],$A167),CHAR(34),
", MethodDescription:  ",CHAR(34),INDEX(Methods[Method Description],$A167),CHAR(34),
", MethodLink:  ",CHAR(34),INDEX(Methods[Method Link],$A167),CHAR(34),
", OrganizationID: *OrganizationID",TEXT(MATCH(INDEX(Methods[Organization Name],$A167),Organizations[Organization Name],0),"0000"),"}"))</f>
        <v>#REF!</v>
      </c>
      <c r="Q167" t="e">
        <f>IF(INDEX(Variables[Variable Type],$A167)="","",
CONCATENATE("  - &amp;VariableID",TEXT($A167,"0000"),
" {","VariableTypeCV:  ",CHAR(34),INDEX(Variables[Variable Type],$A167),CHAR(34),
", VariableCode:  ",CHAR(34),INDEX(Variables[Variable Code],$A167),CHAR(34),
", VariableNameCV:  ",CHAR(34),INDEX(Variables[Variable Name],$A167),CHAR(34),
", VariableDefinition:  ",CHAR(34),INDEX(Variables[Variable Definition],$A167),CHAR(34),
", SpecciationCV:  ",CHAR(34),INDEX(Variables[Speciation],$A167),CHAR(34),
", NoDataValue:  ",CHAR(34),INDEX(Variables[No Data Value],$A167),CHAR(34),"}"))</f>
        <v>#REF!</v>
      </c>
    </row>
    <row r="168" spans="1:17" x14ac:dyDescent="0.25">
      <c r="A168">
        <v>165</v>
      </c>
      <c r="D168" t="e">
        <f>IF(INDEX(People[First Name],$A168)="","",
CONCATENATE("  - &amp;PersonID",TEXT($A168,"0000"),
" {","PersonFirstName:  ",CHAR(34),INDEX(People[First Name],$A168),CHAR(34),
", PersonMiddleName:  ",CHAR(34),INDEX(People[Middle Name],$A168),CHAR(34),
", PersonLastName:  ",CHAR(34),INDEX(People[Last Name],$A168),CHAR(34),"}"))</f>
        <v>#REF!</v>
      </c>
      <c r="E168" t="e">
        <f>IF(INDEX(Organizations[Organization Type '[CV']],$A168)="","",
CONCATENATE("  - &amp;OrganizationID",TEXT($A168,"0000"),
" {","OrganizationTypeCV:  ",CHAR(34),INDEX(Organizations[Organization Type '[CV']],$A168),CHAR(34),
", OrganizationCode:  ",CHAR(34),INDEX(Organizations[Organization Code],$A168),CHAR(34),
", OrganizationName:  ",CHAR(34),INDEX(Organizations[Organization Name],$A168),CHAR(34),
", OrganizationDescription:  ",CHAR(34),INDEX(Organizations[Organization Description],$A168),CHAR(34),
", OrganizationLink:  ",CHAR(34),INDEX(Organizations[Organization Link],$A168),CHAR(34),"}"))</f>
        <v>#REF!</v>
      </c>
      <c r="F168" t="e">
        <f>IF(INDEX(People[First Name],$A168)="","",
CONCATENATE("  - &amp;AffiliationID",TEXT($A168,"0000"),
" {PersonID: *PersonID",TEXT($A168,"0000"),
", OrganizationID: *OrganizationID",TEXT(MATCH(INDEX(People[Organization Name],$A168),Organizations[Organization Name],0),"0000"),
", IsPrimaryOrganizationContact: , AffiliationStartDate: , AffiliationEndDate: , PrimaryPhone: ",
", PrimaryEmail: ",CHAR(34),INDEX(People[Primary Email],$A168),CHAR(34),
", PrimaryAddress: ",CHAR(34),INDEX(People[Primary Address],$A168),CHAR(34),
", PersonLink: }"))</f>
        <v>#REF!</v>
      </c>
      <c r="H168" t="e">
        <f>IF(COUNTA(CitationInformation)=0,"",IF(INDEX(AuthorList[Author Name],$A168)="","",
CONCATENATE("  - &amp;AuthorListID",TEXT($A168,"0000"),
"  {CitationID: *CitationID0001",
", PersonID: *PersonID",TEXT(MATCH(INDEX(AuthorList[Author Name],$A168),People[Full Name],0),"0000"),
", AuthorOrder: ",INDEX(AuthorList[Author Number],$A168),"}")))</f>
        <v>#REF!</v>
      </c>
      <c r="K168" t="e">
        <f>IF(INDEX(SamplingFeatures[Feature Code],$A168)="","",
CONCATENATE("  - &amp;SamplingFeatureID",TEXT($A168,"0000"),
" {","SamplingFeatureUUID:  ",CHAR(34),INDEX(SamplingFeatures[Sampling Feature UUID],$A168),CHAR(34),
", SamplingFeatureTypeCV:  ",CHAR(34),INDEX(SamplingFeatures[Sampling Feature Type],$A168),CHAR(34),
", SamplingFeatureCode:  ",CHAR(34),INDEX(SamplingFeatures[Feature Code],$A168),CHAR(34),
", SamplingFeatureName:  ",CHAR(34),INDEX(SamplingFeatures[Feature Name],$A168),CHAR(34),
", SamplingFeatureDescription:  ",CHAR(34),INDEX(SamplingFeatures[Feature Description],$A168),CHAR(34),
", SamplingFeatureGeotypeCV:  ",CHAR(34),INDEX(SamplingFeatures[Feature Geo Type],$A168),CHAR(34),
", FeatureGeometry:  ",CHAR(34),INDEX(SamplingFeatures[Feature Geometry],$A168),CHAR(34),
", Elevation_m:  ",CHAR(34),INDEX(SamplingFeatures[Elevation_m],$A168),CHAR(34),
", ElevationDatumCV:  ",CHAR(34),ElevationDatum,CHAR(34),"}"))</f>
        <v>#REF!</v>
      </c>
      <c r="L168" t="e">
        <f>IF(INDEX(SamplingFeatures[Sampling Feature Type],$A168)&lt;&gt;"Site","",
CONCATENATE("  - &amp;SiteID",TEXT(SUMPRODUCT(--($L$3:$L167&lt;&gt;"")),"0000"),
" {","SamplingFeatureID:  *SamplingFeatureID",TEXT($A168,"0000"),
", SiteTypeCV:  ",CHAR(34),INDEX(Sites[Site Type],$A168),CHAR(34),
", Latitude:  ",INDEX(Sites[Latitude],$A168),
", Longitude:  ",INDEX(Sites[Longitude],$A168),
", SRSName:  ",CHAR(34),LatLonDatum,CHAR(34),"}"))</f>
        <v>#REF!</v>
      </c>
      <c r="M168" t="e">
        <f>IF(INDEX(SamplingFeatures[Sampling Feature Type],$A168)&lt;&gt;"Specimen","",
CONCATENATE("  - &amp;SpecimenID",TEXT(SUMPRODUCT(--($M$3:$M167&lt;&gt;"")),"0000"),
" {","SamplingFeatureID:  *SamplingFeatureID",TEXT($A168,"0000"),
", SpecimenTypeCV:  ",CHAR(34),INDEX(Specimens[Specimen Type],$A168),CHAR(34),
", SpecimenMediumCV:  ",INDEX(Specimens[Specimen Medium],$A168),
", IsFieldSpecimen:  ",CHAR(34),INDEX(Specimens[Is Field Specimen?],$A168),CHAR(34),"}"))</f>
        <v>#REF!</v>
      </c>
      <c r="N168" t="e">
        <f>IF(COUNTA(SpatialOffsets[])=0,"", IF(INDEX(SpatialOffsets[Spatial Offset Type],$A168)="","",
CONCATENATE("  - &amp;SpatialOffsetID",TEXT($A168,"0000"),
" {","SpatialOffsetTypeCV:  ",CHAR(34),INDEX(SpatialOffsets[Spatial Offset Type],$A168),CHAR(34),
", Offset1Value:  ",INDEX(SpatialOffsets[Offset 1 Value],$A168),
", Offset1UnitID:  ",CHAR(34),INDEX(SpatialOffsets[Offset 1 Unit],$A168),CHAR(34),
", Offset2Value:  ",INDEX(SpatialOffsets[Offset 2 Value],$A168),
", Offset2UnitID:  ",CHAR(34),INDEX(SpatialOffsets[Offset 2 Unit],$A168),CHAR(34),
", Offset3Value:  ",INDEX(SpatialOffsets[Offset 3 Value],$A168),
", Offset3UnitID:  ",CHAR(34),INDEX(SpatialOffsets[Offset 3 Unit],$A168),CHAR(34),,"}")))</f>
        <v>#REF!</v>
      </c>
      <c r="O168" t="e">
        <f>IF(COUNTA(RelatedFeatures[])=0,"", IF(INDEX(RelatedFeatures[First Sampling Feature Code],$A168)="","",
CONCATENATE("  - &amp;RelationID",TEXT($A168,"0000"),
" {","SamplingFeatureID:  *SamplingFeatureID",TEXT(MATCH(INDEX(RelatedFeatures[First Sampling Feature Code],$A168),SamplingFeatures[Feature Code],0),"0000"),
", RelationshipTypeCV:  ",CHAR(34),INDEX(RelatedFeatures[Relationship Type],$A168),CHAR(34),
", RelatedFeatureID: *SamplingFeatureID",TEXT(MATCH(INDEX(RelatedFeatures[Second Sampling Feature Code],$A168),SamplingFeatures[Feature Code],0),"0000"),
", SpatialOffsetID:  ",IF(INDEX(RelatedFeatures[Offset Number],$A168)="","",CONCATENATE("*SpatialOffsetID",TEXT(INDEX(RelatedFeatures[Offset Number],$A168),"0000"))),"}")))</f>
        <v>#REF!</v>
      </c>
      <c r="P168" t="e">
        <f>IF(INDEX(Methods[Method Type],$A168)="","",
CONCATENATE("  - &amp;MethodID",TEXT($A168,"0000"),
" {","MethodTypeCV:  ",CHAR(34),INDEX(Methods[Method Type],$A168),CHAR(34),
", MethodCode:  ",CHAR(34),INDEX(Methods[Method Code],$A168),CHAR(34),
", MethodName:  ",CHAR(34),INDEX(Methods[Method Name],$A168),CHAR(34),
", MethodDescription:  ",CHAR(34),INDEX(Methods[Method Description],$A168),CHAR(34),
", MethodLink:  ",CHAR(34),INDEX(Methods[Method Link],$A168),CHAR(34),
", OrganizationID: *OrganizationID",TEXT(MATCH(INDEX(Methods[Organization Name],$A168),Organizations[Organization Name],0),"0000"),"}"))</f>
        <v>#REF!</v>
      </c>
      <c r="Q168" t="e">
        <f>IF(INDEX(Variables[Variable Type],$A168)="","",
CONCATENATE("  - &amp;VariableID",TEXT($A168,"0000"),
" {","VariableTypeCV:  ",CHAR(34),INDEX(Variables[Variable Type],$A168),CHAR(34),
", VariableCode:  ",CHAR(34),INDEX(Variables[Variable Code],$A168),CHAR(34),
", VariableNameCV:  ",CHAR(34),INDEX(Variables[Variable Name],$A168),CHAR(34),
", VariableDefinition:  ",CHAR(34),INDEX(Variables[Variable Definition],$A168),CHAR(34),
", SpecciationCV:  ",CHAR(34),INDEX(Variables[Speciation],$A168),CHAR(34),
", NoDataValue:  ",CHAR(34),INDEX(Variables[No Data Value],$A168),CHAR(34),"}"))</f>
        <v>#REF!</v>
      </c>
    </row>
    <row r="169" spans="1:17" x14ac:dyDescent="0.25">
      <c r="A169">
        <v>166</v>
      </c>
      <c r="D169" t="e">
        <f>IF(INDEX(People[First Name],$A169)="","",
CONCATENATE("  - &amp;PersonID",TEXT($A169,"0000"),
" {","PersonFirstName:  ",CHAR(34),INDEX(People[First Name],$A169),CHAR(34),
", PersonMiddleName:  ",CHAR(34),INDEX(People[Middle Name],$A169),CHAR(34),
", PersonLastName:  ",CHAR(34),INDEX(People[Last Name],$A169),CHAR(34),"}"))</f>
        <v>#REF!</v>
      </c>
      <c r="E169" t="e">
        <f>IF(INDEX(Organizations[Organization Type '[CV']],$A169)="","",
CONCATENATE("  - &amp;OrganizationID",TEXT($A169,"0000"),
" {","OrganizationTypeCV:  ",CHAR(34),INDEX(Organizations[Organization Type '[CV']],$A169),CHAR(34),
", OrganizationCode:  ",CHAR(34),INDEX(Organizations[Organization Code],$A169),CHAR(34),
", OrganizationName:  ",CHAR(34),INDEX(Organizations[Organization Name],$A169),CHAR(34),
", OrganizationDescription:  ",CHAR(34),INDEX(Organizations[Organization Description],$A169),CHAR(34),
", OrganizationLink:  ",CHAR(34),INDEX(Organizations[Organization Link],$A169),CHAR(34),"}"))</f>
        <v>#REF!</v>
      </c>
      <c r="F169" t="e">
        <f>IF(INDEX(People[First Name],$A169)="","",
CONCATENATE("  - &amp;AffiliationID",TEXT($A169,"0000"),
" {PersonID: *PersonID",TEXT($A169,"0000"),
", OrganizationID: *OrganizationID",TEXT(MATCH(INDEX(People[Organization Name],$A169),Organizations[Organization Name],0),"0000"),
", IsPrimaryOrganizationContact: , AffiliationStartDate: , AffiliationEndDate: , PrimaryPhone: ",
", PrimaryEmail: ",CHAR(34),INDEX(People[Primary Email],$A169),CHAR(34),
", PrimaryAddress: ",CHAR(34),INDEX(People[Primary Address],$A169),CHAR(34),
", PersonLink: }"))</f>
        <v>#REF!</v>
      </c>
      <c r="H169" t="e">
        <f>IF(COUNTA(CitationInformation)=0,"",IF(INDEX(AuthorList[Author Name],$A169)="","",
CONCATENATE("  - &amp;AuthorListID",TEXT($A169,"0000"),
"  {CitationID: *CitationID0001",
", PersonID: *PersonID",TEXT(MATCH(INDEX(AuthorList[Author Name],$A169),People[Full Name],0),"0000"),
", AuthorOrder: ",INDEX(AuthorList[Author Number],$A169),"}")))</f>
        <v>#REF!</v>
      </c>
      <c r="K169" t="e">
        <f>IF(INDEX(SamplingFeatures[Feature Code],$A169)="","",
CONCATENATE("  - &amp;SamplingFeatureID",TEXT($A169,"0000"),
" {","SamplingFeatureUUID:  ",CHAR(34),INDEX(SamplingFeatures[Sampling Feature UUID],$A169),CHAR(34),
", SamplingFeatureTypeCV:  ",CHAR(34),INDEX(SamplingFeatures[Sampling Feature Type],$A169),CHAR(34),
", SamplingFeatureCode:  ",CHAR(34),INDEX(SamplingFeatures[Feature Code],$A169),CHAR(34),
", SamplingFeatureName:  ",CHAR(34),INDEX(SamplingFeatures[Feature Name],$A169),CHAR(34),
", SamplingFeatureDescription:  ",CHAR(34),INDEX(SamplingFeatures[Feature Description],$A169),CHAR(34),
", SamplingFeatureGeotypeCV:  ",CHAR(34),INDEX(SamplingFeatures[Feature Geo Type],$A169),CHAR(34),
", FeatureGeometry:  ",CHAR(34),INDEX(SamplingFeatures[Feature Geometry],$A169),CHAR(34),
", Elevation_m:  ",CHAR(34),INDEX(SamplingFeatures[Elevation_m],$A169),CHAR(34),
", ElevationDatumCV:  ",CHAR(34),ElevationDatum,CHAR(34),"}"))</f>
        <v>#REF!</v>
      </c>
      <c r="L169" t="e">
        <f>IF(INDEX(SamplingFeatures[Sampling Feature Type],$A169)&lt;&gt;"Site","",
CONCATENATE("  - &amp;SiteID",TEXT(SUMPRODUCT(--($L$3:$L168&lt;&gt;"")),"0000"),
" {","SamplingFeatureID:  *SamplingFeatureID",TEXT($A169,"0000"),
", SiteTypeCV:  ",CHAR(34),INDEX(Sites[Site Type],$A169),CHAR(34),
", Latitude:  ",INDEX(Sites[Latitude],$A169),
", Longitude:  ",INDEX(Sites[Longitude],$A169),
", SRSName:  ",CHAR(34),LatLonDatum,CHAR(34),"}"))</f>
        <v>#REF!</v>
      </c>
      <c r="M169" t="e">
        <f>IF(INDEX(SamplingFeatures[Sampling Feature Type],$A169)&lt;&gt;"Specimen","",
CONCATENATE("  - &amp;SpecimenID",TEXT(SUMPRODUCT(--($M$3:$M168&lt;&gt;"")),"0000"),
" {","SamplingFeatureID:  *SamplingFeatureID",TEXT($A169,"0000"),
", SpecimenTypeCV:  ",CHAR(34),INDEX(Specimens[Specimen Type],$A169),CHAR(34),
", SpecimenMediumCV:  ",INDEX(Specimens[Specimen Medium],$A169),
", IsFieldSpecimen:  ",CHAR(34),INDEX(Specimens[Is Field Specimen?],$A169),CHAR(34),"}"))</f>
        <v>#REF!</v>
      </c>
      <c r="N169" t="e">
        <f>IF(COUNTA(SpatialOffsets[])=0,"", IF(INDEX(SpatialOffsets[Spatial Offset Type],$A169)="","",
CONCATENATE("  - &amp;SpatialOffsetID",TEXT($A169,"0000"),
" {","SpatialOffsetTypeCV:  ",CHAR(34),INDEX(SpatialOffsets[Spatial Offset Type],$A169),CHAR(34),
", Offset1Value:  ",INDEX(SpatialOffsets[Offset 1 Value],$A169),
", Offset1UnitID:  ",CHAR(34),INDEX(SpatialOffsets[Offset 1 Unit],$A169),CHAR(34),
", Offset2Value:  ",INDEX(SpatialOffsets[Offset 2 Value],$A169),
", Offset2UnitID:  ",CHAR(34),INDEX(SpatialOffsets[Offset 2 Unit],$A169),CHAR(34),
", Offset3Value:  ",INDEX(SpatialOffsets[Offset 3 Value],$A169),
", Offset3UnitID:  ",CHAR(34),INDEX(SpatialOffsets[Offset 3 Unit],$A169),CHAR(34),,"}")))</f>
        <v>#REF!</v>
      </c>
      <c r="O169" t="e">
        <f>IF(COUNTA(RelatedFeatures[])=0,"", IF(INDEX(RelatedFeatures[First Sampling Feature Code],$A169)="","",
CONCATENATE("  - &amp;RelationID",TEXT($A169,"0000"),
" {","SamplingFeatureID:  *SamplingFeatureID",TEXT(MATCH(INDEX(RelatedFeatures[First Sampling Feature Code],$A169),SamplingFeatures[Feature Code],0),"0000"),
", RelationshipTypeCV:  ",CHAR(34),INDEX(RelatedFeatures[Relationship Type],$A169),CHAR(34),
", RelatedFeatureID: *SamplingFeatureID",TEXT(MATCH(INDEX(RelatedFeatures[Second Sampling Feature Code],$A169),SamplingFeatures[Feature Code],0),"0000"),
", SpatialOffsetID:  ",IF(INDEX(RelatedFeatures[Offset Number],$A169)="","",CONCATENATE("*SpatialOffsetID",TEXT(INDEX(RelatedFeatures[Offset Number],$A169),"0000"))),"}")))</f>
        <v>#REF!</v>
      </c>
      <c r="P169" t="e">
        <f>IF(INDEX(Methods[Method Type],$A169)="","",
CONCATENATE("  - &amp;MethodID",TEXT($A169,"0000"),
" {","MethodTypeCV:  ",CHAR(34),INDEX(Methods[Method Type],$A169),CHAR(34),
", MethodCode:  ",CHAR(34),INDEX(Methods[Method Code],$A169),CHAR(34),
", MethodName:  ",CHAR(34),INDEX(Methods[Method Name],$A169),CHAR(34),
", MethodDescription:  ",CHAR(34),INDEX(Methods[Method Description],$A169),CHAR(34),
", MethodLink:  ",CHAR(34),INDEX(Methods[Method Link],$A169),CHAR(34),
", OrganizationID: *OrganizationID",TEXT(MATCH(INDEX(Methods[Organization Name],$A169),Organizations[Organization Name],0),"0000"),"}"))</f>
        <v>#REF!</v>
      </c>
      <c r="Q169" t="e">
        <f>IF(INDEX(Variables[Variable Type],$A169)="","",
CONCATENATE("  - &amp;VariableID",TEXT($A169,"0000"),
" {","VariableTypeCV:  ",CHAR(34),INDEX(Variables[Variable Type],$A169),CHAR(34),
", VariableCode:  ",CHAR(34),INDEX(Variables[Variable Code],$A169),CHAR(34),
", VariableNameCV:  ",CHAR(34),INDEX(Variables[Variable Name],$A169),CHAR(34),
", VariableDefinition:  ",CHAR(34),INDEX(Variables[Variable Definition],$A169),CHAR(34),
", SpecciationCV:  ",CHAR(34),INDEX(Variables[Speciation],$A169),CHAR(34),
", NoDataValue:  ",CHAR(34),INDEX(Variables[No Data Value],$A169),CHAR(34),"}"))</f>
        <v>#REF!</v>
      </c>
    </row>
    <row r="170" spans="1:17" x14ac:dyDescent="0.25">
      <c r="A170">
        <v>167</v>
      </c>
      <c r="D170" t="e">
        <f>IF(INDEX(People[First Name],$A170)="","",
CONCATENATE("  - &amp;PersonID",TEXT($A170,"0000"),
" {","PersonFirstName:  ",CHAR(34),INDEX(People[First Name],$A170),CHAR(34),
", PersonMiddleName:  ",CHAR(34),INDEX(People[Middle Name],$A170),CHAR(34),
", PersonLastName:  ",CHAR(34),INDEX(People[Last Name],$A170),CHAR(34),"}"))</f>
        <v>#REF!</v>
      </c>
      <c r="E170" t="e">
        <f>IF(INDEX(Organizations[Organization Type '[CV']],$A170)="","",
CONCATENATE("  - &amp;OrganizationID",TEXT($A170,"0000"),
" {","OrganizationTypeCV:  ",CHAR(34),INDEX(Organizations[Organization Type '[CV']],$A170),CHAR(34),
", OrganizationCode:  ",CHAR(34),INDEX(Organizations[Organization Code],$A170),CHAR(34),
", OrganizationName:  ",CHAR(34),INDEX(Organizations[Organization Name],$A170),CHAR(34),
", OrganizationDescription:  ",CHAR(34),INDEX(Organizations[Organization Description],$A170),CHAR(34),
", OrganizationLink:  ",CHAR(34),INDEX(Organizations[Organization Link],$A170),CHAR(34),"}"))</f>
        <v>#REF!</v>
      </c>
      <c r="F170" t="e">
        <f>IF(INDEX(People[First Name],$A170)="","",
CONCATENATE("  - &amp;AffiliationID",TEXT($A170,"0000"),
" {PersonID: *PersonID",TEXT($A170,"0000"),
", OrganizationID: *OrganizationID",TEXT(MATCH(INDEX(People[Organization Name],$A170),Organizations[Organization Name],0),"0000"),
", IsPrimaryOrganizationContact: , AffiliationStartDate: , AffiliationEndDate: , PrimaryPhone: ",
", PrimaryEmail: ",CHAR(34),INDEX(People[Primary Email],$A170),CHAR(34),
", PrimaryAddress: ",CHAR(34),INDEX(People[Primary Address],$A170),CHAR(34),
", PersonLink: }"))</f>
        <v>#REF!</v>
      </c>
      <c r="H170" t="e">
        <f>IF(COUNTA(CitationInformation)=0,"",IF(INDEX(AuthorList[Author Name],$A170)="","",
CONCATENATE("  - &amp;AuthorListID",TEXT($A170,"0000"),
"  {CitationID: *CitationID0001",
", PersonID: *PersonID",TEXT(MATCH(INDEX(AuthorList[Author Name],$A170),People[Full Name],0),"0000"),
", AuthorOrder: ",INDEX(AuthorList[Author Number],$A170),"}")))</f>
        <v>#REF!</v>
      </c>
      <c r="K170" t="e">
        <f>IF(INDEX(SamplingFeatures[Feature Code],$A170)="","",
CONCATENATE("  - &amp;SamplingFeatureID",TEXT($A170,"0000"),
" {","SamplingFeatureUUID:  ",CHAR(34),INDEX(SamplingFeatures[Sampling Feature UUID],$A170),CHAR(34),
", SamplingFeatureTypeCV:  ",CHAR(34),INDEX(SamplingFeatures[Sampling Feature Type],$A170),CHAR(34),
", SamplingFeatureCode:  ",CHAR(34),INDEX(SamplingFeatures[Feature Code],$A170),CHAR(34),
", SamplingFeatureName:  ",CHAR(34),INDEX(SamplingFeatures[Feature Name],$A170),CHAR(34),
", SamplingFeatureDescription:  ",CHAR(34),INDEX(SamplingFeatures[Feature Description],$A170),CHAR(34),
", SamplingFeatureGeotypeCV:  ",CHAR(34),INDEX(SamplingFeatures[Feature Geo Type],$A170),CHAR(34),
", FeatureGeometry:  ",CHAR(34),INDEX(SamplingFeatures[Feature Geometry],$A170),CHAR(34),
", Elevation_m:  ",CHAR(34),INDEX(SamplingFeatures[Elevation_m],$A170),CHAR(34),
", ElevationDatumCV:  ",CHAR(34),ElevationDatum,CHAR(34),"}"))</f>
        <v>#REF!</v>
      </c>
      <c r="L170" t="e">
        <f>IF(INDEX(SamplingFeatures[Sampling Feature Type],$A170)&lt;&gt;"Site","",
CONCATENATE("  - &amp;SiteID",TEXT(SUMPRODUCT(--($L$3:$L169&lt;&gt;"")),"0000"),
" {","SamplingFeatureID:  *SamplingFeatureID",TEXT($A170,"0000"),
", SiteTypeCV:  ",CHAR(34),INDEX(Sites[Site Type],$A170),CHAR(34),
", Latitude:  ",INDEX(Sites[Latitude],$A170),
", Longitude:  ",INDEX(Sites[Longitude],$A170),
", SRSName:  ",CHAR(34),LatLonDatum,CHAR(34),"}"))</f>
        <v>#REF!</v>
      </c>
      <c r="M170" t="e">
        <f>IF(INDEX(SamplingFeatures[Sampling Feature Type],$A170)&lt;&gt;"Specimen","",
CONCATENATE("  - &amp;SpecimenID",TEXT(SUMPRODUCT(--($M$3:$M169&lt;&gt;"")),"0000"),
" {","SamplingFeatureID:  *SamplingFeatureID",TEXT($A170,"0000"),
", SpecimenTypeCV:  ",CHAR(34),INDEX(Specimens[Specimen Type],$A170),CHAR(34),
", SpecimenMediumCV:  ",INDEX(Specimens[Specimen Medium],$A170),
", IsFieldSpecimen:  ",CHAR(34),INDEX(Specimens[Is Field Specimen?],$A170),CHAR(34),"}"))</f>
        <v>#REF!</v>
      </c>
      <c r="N170" t="e">
        <f>IF(COUNTA(SpatialOffsets[])=0,"", IF(INDEX(SpatialOffsets[Spatial Offset Type],$A170)="","",
CONCATENATE("  - &amp;SpatialOffsetID",TEXT($A170,"0000"),
" {","SpatialOffsetTypeCV:  ",CHAR(34),INDEX(SpatialOffsets[Spatial Offset Type],$A170),CHAR(34),
", Offset1Value:  ",INDEX(SpatialOffsets[Offset 1 Value],$A170),
", Offset1UnitID:  ",CHAR(34),INDEX(SpatialOffsets[Offset 1 Unit],$A170),CHAR(34),
", Offset2Value:  ",INDEX(SpatialOffsets[Offset 2 Value],$A170),
", Offset2UnitID:  ",CHAR(34),INDEX(SpatialOffsets[Offset 2 Unit],$A170),CHAR(34),
", Offset3Value:  ",INDEX(SpatialOffsets[Offset 3 Value],$A170),
", Offset3UnitID:  ",CHAR(34),INDEX(SpatialOffsets[Offset 3 Unit],$A170),CHAR(34),,"}")))</f>
        <v>#REF!</v>
      </c>
      <c r="O170" t="e">
        <f>IF(COUNTA(RelatedFeatures[])=0,"", IF(INDEX(RelatedFeatures[First Sampling Feature Code],$A170)="","",
CONCATENATE("  - &amp;RelationID",TEXT($A170,"0000"),
" {","SamplingFeatureID:  *SamplingFeatureID",TEXT(MATCH(INDEX(RelatedFeatures[First Sampling Feature Code],$A170),SamplingFeatures[Feature Code],0),"0000"),
", RelationshipTypeCV:  ",CHAR(34),INDEX(RelatedFeatures[Relationship Type],$A170),CHAR(34),
", RelatedFeatureID: *SamplingFeatureID",TEXT(MATCH(INDEX(RelatedFeatures[Second Sampling Feature Code],$A170),SamplingFeatures[Feature Code],0),"0000"),
", SpatialOffsetID:  ",IF(INDEX(RelatedFeatures[Offset Number],$A170)="","",CONCATENATE("*SpatialOffsetID",TEXT(INDEX(RelatedFeatures[Offset Number],$A170),"0000"))),"}")))</f>
        <v>#REF!</v>
      </c>
      <c r="P170" t="e">
        <f>IF(INDEX(Methods[Method Type],$A170)="","",
CONCATENATE("  - &amp;MethodID",TEXT($A170,"0000"),
" {","MethodTypeCV:  ",CHAR(34),INDEX(Methods[Method Type],$A170),CHAR(34),
", MethodCode:  ",CHAR(34),INDEX(Methods[Method Code],$A170),CHAR(34),
", MethodName:  ",CHAR(34),INDEX(Methods[Method Name],$A170),CHAR(34),
", MethodDescription:  ",CHAR(34),INDEX(Methods[Method Description],$A170),CHAR(34),
", MethodLink:  ",CHAR(34),INDEX(Methods[Method Link],$A170),CHAR(34),
", OrganizationID: *OrganizationID",TEXT(MATCH(INDEX(Methods[Organization Name],$A170),Organizations[Organization Name],0),"0000"),"}"))</f>
        <v>#REF!</v>
      </c>
      <c r="Q170" t="e">
        <f>IF(INDEX(Variables[Variable Type],$A170)="","",
CONCATENATE("  - &amp;VariableID",TEXT($A170,"0000"),
" {","VariableTypeCV:  ",CHAR(34),INDEX(Variables[Variable Type],$A170),CHAR(34),
", VariableCode:  ",CHAR(34),INDEX(Variables[Variable Code],$A170),CHAR(34),
", VariableNameCV:  ",CHAR(34),INDEX(Variables[Variable Name],$A170),CHAR(34),
", VariableDefinition:  ",CHAR(34),INDEX(Variables[Variable Definition],$A170),CHAR(34),
", SpecciationCV:  ",CHAR(34),INDEX(Variables[Speciation],$A170),CHAR(34),
", NoDataValue:  ",CHAR(34),INDEX(Variables[No Data Value],$A170),CHAR(34),"}"))</f>
        <v>#REF!</v>
      </c>
    </row>
    <row r="171" spans="1:17" x14ac:dyDescent="0.25">
      <c r="A171">
        <v>168</v>
      </c>
      <c r="D171" t="e">
        <f>IF(INDEX(People[First Name],$A171)="","",
CONCATENATE("  - &amp;PersonID",TEXT($A171,"0000"),
" {","PersonFirstName:  ",CHAR(34),INDEX(People[First Name],$A171),CHAR(34),
", PersonMiddleName:  ",CHAR(34),INDEX(People[Middle Name],$A171),CHAR(34),
", PersonLastName:  ",CHAR(34),INDEX(People[Last Name],$A171),CHAR(34),"}"))</f>
        <v>#REF!</v>
      </c>
      <c r="E171" t="e">
        <f>IF(INDEX(Organizations[Organization Type '[CV']],$A171)="","",
CONCATENATE("  - &amp;OrganizationID",TEXT($A171,"0000"),
" {","OrganizationTypeCV:  ",CHAR(34),INDEX(Organizations[Organization Type '[CV']],$A171),CHAR(34),
", OrganizationCode:  ",CHAR(34),INDEX(Organizations[Organization Code],$A171),CHAR(34),
", OrganizationName:  ",CHAR(34),INDEX(Organizations[Organization Name],$A171),CHAR(34),
", OrganizationDescription:  ",CHAR(34),INDEX(Organizations[Organization Description],$A171),CHAR(34),
", OrganizationLink:  ",CHAR(34),INDEX(Organizations[Organization Link],$A171),CHAR(34),"}"))</f>
        <v>#REF!</v>
      </c>
      <c r="F171" t="e">
        <f>IF(INDEX(People[First Name],$A171)="","",
CONCATENATE("  - &amp;AffiliationID",TEXT($A171,"0000"),
" {PersonID: *PersonID",TEXT($A171,"0000"),
", OrganizationID: *OrganizationID",TEXT(MATCH(INDEX(People[Organization Name],$A171),Organizations[Organization Name],0),"0000"),
", IsPrimaryOrganizationContact: , AffiliationStartDate: , AffiliationEndDate: , PrimaryPhone: ",
", PrimaryEmail: ",CHAR(34),INDEX(People[Primary Email],$A171),CHAR(34),
", PrimaryAddress: ",CHAR(34),INDEX(People[Primary Address],$A171),CHAR(34),
", PersonLink: }"))</f>
        <v>#REF!</v>
      </c>
      <c r="H171" t="e">
        <f>IF(COUNTA(CitationInformation)=0,"",IF(INDEX(AuthorList[Author Name],$A171)="","",
CONCATENATE("  - &amp;AuthorListID",TEXT($A171,"0000"),
"  {CitationID: *CitationID0001",
", PersonID: *PersonID",TEXT(MATCH(INDEX(AuthorList[Author Name],$A171),People[Full Name],0),"0000"),
", AuthorOrder: ",INDEX(AuthorList[Author Number],$A171),"}")))</f>
        <v>#REF!</v>
      </c>
      <c r="K171" t="e">
        <f>IF(INDEX(SamplingFeatures[Feature Code],$A171)="","",
CONCATENATE("  - &amp;SamplingFeatureID",TEXT($A171,"0000"),
" {","SamplingFeatureUUID:  ",CHAR(34),INDEX(SamplingFeatures[Sampling Feature UUID],$A171),CHAR(34),
", SamplingFeatureTypeCV:  ",CHAR(34),INDEX(SamplingFeatures[Sampling Feature Type],$A171),CHAR(34),
", SamplingFeatureCode:  ",CHAR(34),INDEX(SamplingFeatures[Feature Code],$A171),CHAR(34),
", SamplingFeatureName:  ",CHAR(34),INDEX(SamplingFeatures[Feature Name],$A171),CHAR(34),
", SamplingFeatureDescription:  ",CHAR(34),INDEX(SamplingFeatures[Feature Description],$A171),CHAR(34),
", SamplingFeatureGeotypeCV:  ",CHAR(34),INDEX(SamplingFeatures[Feature Geo Type],$A171),CHAR(34),
", FeatureGeometry:  ",CHAR(34),INDEX(SamplingFeatures[Feature Geometry],$A171),CHAR(34),
", Elevation_m:  ",CHAR(34),INDEX(SamplingFeatures[Elevation_m],$A171),CHAR(34),
", ElevationDatumCV:  ",CHAR(34),ElevationDatum,CHAR(34),"}"))</f>
        <v>#REF!</v>
      </c>
      <c r="L171" t="e">
        <f>IF(INDEX(SamplingFeatures[Sampling Feature Type],$A171)&lt;&gt;"Site","",
CONCATENATE("  - &amp;SiteID",TEXT(SUMPRODUCT(--($L$3:$L170&lt;&gt;"")),"0000"),
" {","SamplingFeatureID:  *SamplingFeatureID",TEXT($A171,"0000"),
", SiteTypeCV:  ",CHAR(34),INDEX(Sites[Site Type],$A171),CHAR(34),
", Latitude:  ",INDEX(Sites[Latitude],$A171),
", Longitude:  ",INDEX(Sites[Longitude],$A171),
", SRSName:  ",CHAR(34),LatLonDatum,CHAR(34),"}"))</f>
        <v>#REF!</v>
      </c>
      <c r="M171" t="e">
        <f>IF(INDEX(SamplingFeatures[Sampling Feature Type],$A171)&lt;&gt;"Specimen","",
CONCATENATE("  - &amp;SpecimenID",TEXT(SUMPRODUCT(--($M$3:$M170&lt;&gt;"")),"0000"),
" {","SamplingFeatureID:  *SamplingFeatureID",TEXT($A171,"0000"),
", SpecimenTypeCV:  ",CHAR(34),INDEX(Specimens[Specimen Type],$A171),CHAR(34),
", SpecimenMediumCV:  ",INDEX(Specimens[Specimen Medium],$A171),
", IsFieldSpecimen:  ",CHAR(34),INDEX(Specimens[Is Field Specimen?],$A171),CHAR(34),"}"))</f>
        <v>#REF!</v>
      </c>
      <c r="N171" t="e">
        <f>IF(COUNTA(SpatialOffsets[])=0,"", IF(INDEX(SpatialOffsets[Spatial Offset Type],$A171)="","",
CONCATENATE("  - &amp;SpatialOffsetID",TEXT($A171,"0000"),
" {","SpatialOffsetTypeCV:  ",CHAR(34),INDEX(SpatialOffsets[Spatial Offset Type],$A171),CHAR(34),
", Offset1Value:  ",INDEX(SpatialOffsets[Offset 1 Value],$A171),
", Offset1UnitID:  ",CHAR(34),INDEX(SpatialOffsets[Offset 1 Unit],$A171),CHAR(34),
", Offset2Value:  ",INDEX(SpatialOffsets[Offset 2 Value],$A171),
", Offset2UnitID:  ",CHAR(34),INDEX(SpatialOffsets[Offset 2 Unit],$A171),CHAR(34),
", Offset3Value:  ",INDEX(SpatialOffsets[Offset 3 Value],$A171),
", Offset3UnitID:  ",CHAR(34),INDEX(SpatialOffsets[Offset 3 Unit],$A171),CHAR(34),,"}")))</f>
        <v>#REF!</v>
      </c>
      <c r="O171" t="e">
        <f>IF(COUNTA(RelatedFeatures[])=0,"", IF(INDEX(RelatedFeatures[First Sampling Feature Code],$A171)="","",
CONCATENATE("  - &amp;RelationID",TEXT($A171,"0000"),
" {","SamplingFeatureID:  *SamplingFeatureID",TEXT(MATCH(INDEX(RelatedFeatures[First Sampling Feature Code],$A171),SamplingFeatures[Feature Code],0),"0000"),
", RelationshipTypeCV:  ",CHAR(34),INDEX(RelatedFeatures[Relationship Type],$A171),CHAR(34),
", RelatedFeatureID: *SamplingFeatureID",TEXT(MATCH(INDEX(RelatedFeatures[Second Sampling Feature Code],$A171),SamplingFeatures[Feature Code],0),"0000"),
", SpatialOffsetID:  ",IF(INDEX(RelatedFeatures[Offset Number],$A171)="","",CONCATENATE("*SpatialOffsetID",TEXT(INDEX(RelatedFeatures[Offset Number],$A171),"0000"))),"}")))</f>
        <v>#REF!</v>
      </c>
      <c r="P171" t="e">
        <f>IF(INDEX(Methods[Method Type],$A171)="","",
CONCATENATE("  - &amp;MethodID",TEXT($A171,"0000"),
" {","MethodTypeCV:  ",CHAR(34),INDEX(Methods[Method Type],$A171),CHAR(34),
", MethodCode:  ",CHAR(34),INDEX(Methods[Method Code],$A171),CHAR(34),
", MethodName:  ",CHAR(34),INDEX(Methods[Method Name],$A171),CHAR(34),
", MethodDescription:  ",CHAR(34),INDEX(Methods[Method Description],$A171),CHAR(34),
", MethodLink:  ",CHAR(34),INDEX(Methods[Method Link],$A171),CHAR(34),
", OrganizationID: *OrganizationID",TEXT(MATCH(INDEX(Methods[Organization Name],$A171),Organizations[Organization Name],0),"0000"),"}"))</f>
        <v>#REF!</v>
      </c>
      <c r="Q171" t="e">
        <f>IF(INDEX(Variables[Variable Type],$A171)="","",
CONCATENATE("  - &amp;VariableID",TEXT($A171,"0000"),
" {","VariableTypeCV:  ",CHAR(34),INDEX(Variables[Variable Type],$A171),CHAR(34),
", VariableCode:  ",CHAR(34),INDEX(Variables[Variable Code],$A171),CHAR(34),
", VariableNameCV:  ",CHAR(34),INDEX(Variables[Variable Name],$A171),CHAR(34),
", VariableDefinition:  ",CHAR(34),INDEX(Variables[Variable Definition],$A171),CHAR(34),
", SpecciationCV:  ",CHAR(34),INDEX(Variables[Speciation],$A171),CHAR(34),
", NoDataValue:  ",CHAR(34),INDEX(Variables[No Data Value],$A171),CHAR(34),"}"))</f>
        <v>#REF!</v>
      </c>
    </row>
    <row r="172" spans="1:17" x14ac:dyDescent="0.25">
      <c r="A172">
        <v>169</v>
      </c>
      <c r="D172" t="e">
        <f>IF(INDEX(People[First Name],$A172)="","",
CONCATENATE("  - &amp;PersonID",TEXT($A172,"0000"),
" {","PersonFirstName:  ",CHAR(34),INDEX(People[First Name],$A172),CHAR(34),
", PersonMiddleName:  ",CHAR(34),INDEX(People[Middle Name],$A172),CHAR(34),
", PersonLastName:  ",CHAR(34),INDEX(People[Last Name],$A172),CHAR(34),"}"))</f>
        <v>#REF!</v>
      </c>
      <c r="E172" t="e">
        <f>IF(INDEX(Organizations[Organization Type '[CV']],$A172)="","",
CONCATENATE("  - &amp;OrganizationID",TEXT($A172,"0000"),
" {","OrganizationTypeCV:  ",CHAR(34),INDEX(Organizations[Organization Type '[CV']],$A172),CHAR(34),
", OrganizationCode:  ",CHAR(34),INDEX(Organizations[Organization Code],$A172),CHAR(34),
", OrganizationName:  ",CHAR(34),INDEX(Organizations[Organization Name],$A172),CHAR(34),
", OrganizationDescription:  ",CHAR(34),INDEX(Organizations[Organization Description],$A172),CHAR(34),
", OrganizationLink:  ",CHAR(34),INDEX(Organizations[Organization Link],$A172),CHAR(34),"}"))</f>
        <v>#REF!</v>
      </c>
      <c r="F172" t="e">
        <f>IF(INDEX(People[First Name],$A172)="","",
CONCATENATE("  - &amp;AffiliationID",TEXT($A172,"0000"),
" {PersonID: *PersonID",TEXT($A172,"0000"),
", OrganizationID: *OrganizationID",TEXT(MATCH(INDEX(People[Organization Name],$A172),Organizations[Organization Name],0),"0000"),
", IsPrimaryOrganizationContact: , AffiliationStartDate: , AffiliationEndDate: , PrimaryPhone: ",
", PrimaryEmail: ",CHAR(34),INDEX(People[Primary Email],$A172),CHAR(34),
", PrimaryAddress: ",CHAR(34),INDEX(People[Primary Address],$A172),CHAR(34),
", PersonLink: }"))</f>
        <v>#REF!</v>
      </c>
      <c r="H172" t="e">
        <f>IF(COUNTA(CitationInformation)=0,"",IF(INDEX(AuthorList[Author Name],$A172)="","",
CONCATENATE("  - &amp;AuthorListID",TEXT($A172,"0000"),
"  {CitationID: *CitationID0001",
", PersonID: *PersonID",TEXT(MATCH(INDEX(AuthorList[Author Name],$A172),People[Full Name],0),"0000"),
", AuthorOrder: ",INDEX(AuthorList[Author Number],$A172),"}")))</f>
        <v>#REF!</v>
      </c>
      <c r="K172" t="e">
        <f>IF(INDEX(SamplingFeatures[Feature Code],$A172)="","",
CONCATENATE("  - &amp;SamplingFeatureID",TEXT($A172,"0000"),
" {","SamplingFeatureUUID:  ",CHAR(34),INDEX(SamplingFeatures[Sampling Feature UUID],$A172),CHAR(34),
", SamplingFeatureTypeCV:  ",CHAR(34),INDEX(SamplingFeatures[Sampling Feature Type],$A172),CHAR(34),
", SamplingFeatureCode:  ",CHAR(34),INDEX(SamplingFeatures[Feature Code],$A172),CHAR(34),
", SamplingFeatureName:  ",CHAR(34),INDEX(SamplingFeatures[Feature Name],$A172),CHAR(34),
", SamplingFeatureDescription:  ",CHAR(34),INDEX(SamplingFeatures[Feature Description],$A172),CHAR(34),
", SamplingFeatureGeotypeCV:  ",CHAR(34),INDEX(SamplingFeatures[Feature Geo Type],$A172),CHAR(34),
", FeatureGeometry:  ",CHAR(34),INDEX(SamplingFeatures[Feature Geometry],$A172),CHAR(34),
", Elevation_m:  ",CHAR(34),INDEX(SamplingFeatures[Elevation_m],$A172),CHAR(34),
", ElevationDatumCV:  ",CHAR(34),ElevationDatum,CHAR(34),"}"))</f>
        <v>#REF!</v>
      </c>
      <c r="L172" t="e">
        <f>IF(INDEX(SamplingFeatures[Sampling Feature Type],$A172)&lt;&gt;"Site","",
CONCATENATE("  - &amp;SiteID",TEXT(SUMPRODUCT(--($L$3:$L171&lt;&gt;"")),"0000"),
" {","SamplingFeatureID:  *SamplingFeatureID",TEXT($A172,"0000"),
", SiteTypeCV:  ",CHAR(34),INDEX(Sites[Site Type],$A172),CHAR(34),
", Latitude:  ",INDEX(Sites[Latitude],$A172),
", Longitude:  ",INDEX(Sites[Longitude],$A172),
", SRSName:  ",CHAR(34),LatLonDatum,CHAR(34),"}"))</f>
        <v>#REF!</v>
      </c>
      <c r="M172" t="e">
        <f>IF(INDEX(SamplingFeatures[Sampling Feature Type],$A172)&lt;&gt;"Specimen","",
CONCATENATE("  - &amp;SpecimenID",TEXT(SUMPRODUCT(--($M$3:$M171&lt;&gt;"")),"0000"),
" {","SamplingFeatureID:  *SamplingFeatureID",TEXT($A172,"0000"),
", SpecimenTypeCV:  ",CHAR(34),INDEX(Specimens[Specimen Type],$A172),CHAR(34),
", SpecimenMediumCV:  ",INDEX(Specimens[Specimen Medium],$A172),
", IsFieldSpecimen:  ",CHAR(34),INDEX(Specimens[Is Field Specimen?],$A172),CHAR(34),"}"))</f>
        <v>#REF!</v>
      </c>
      <c r="N172" t="e">
        <f>IF(COUNTA(SpatialOffsets[])=0,"", IF(INDEX(SpatialOffsets[Spatial Offset Type],$A172)="","",
CONCATENATE("  - &amp;SpatialOffsetID",TEXT($A172,"0000"),
" {","SpatialOffsetTypeCV:  ",CHAR(34),INDEX(SpatialOffsets[Spatial Offset Type],$A172),CHAR(34),
", Offset1Value:  ",INDEX(SpatialOffsets[Offset 1 Value],$A172),
", Offset1UnitID:  ",CHAR(34),INDEX(SpatialOffsets[Offset 1 Unit],$A172),CHAR(34),
", Offset2Value:  ",INDEX(SpatialOffsets[Offset 2 Value],$A172),
", Offset2UnitID:  ",CHAR(34),INDEX(SpatialOffsets[Offset 2 Unit],$A172),CHAR(34),
", Offset3Value:  ",INDEX(SpatialOffsets[Offset 3 Value],$A172),
", Offset3UnitID:  ",CHAR(34),INDEX(SpatialOffsets[Offset 3 Unit],$A172),CHAR(34),,"}")))</f>
        <v>#REF!</v>
      </c>
      <c r="O172" t="e">
        <f>IF(COUNTA(RelatedFeatures[])=0,"", IF(INDEX(RelatedFeatures[First Sampling Feature Code],$A172)="","",
CONCATENATE("  - &amp;RelationID",TEXT($A172,"0000"),
" {","SamplingFeatureID:  *SamplingFeatureID",TEXT(MATCH(INDEX(RelatedFeatures[First Sampling Feature Code],$A172),SamplingFeatures[Feature Code],0),"0000"),
", RelationshipTypeCV:  ",CHAR(34),INDEX(RelatedFeatures[Relationship Type],$A172),CHAR(34),
", RelatedFeatureID: *SamplingFeatureID",TEXT(MATCH(INDEX(RelatedFeatures[Second Sampling Feature Code],$A172),SamplingFeatures[Feature Code],0),"0000"),
", SpatialOffsetID:  ",IF(INDEX(RelatedFeatures[Offset Number],$A172)="","",CONCATENATE("*SpatialOffsetID",TEXT(INDEX(RelatedFeatures[Offset Number],$A172),"0000"))),"}")))</f>
        <v>#REF!</v>
      </c>
      <c r="P172" t="e">
        <f>IF(INDEX(Methods[Method Type],$A172)="","",
CONCATENATE("  - &amp;MethodID",TEXT($A172,"0000"),
" {","MethodTypeCV:  ",CHAR(34),INDEX(Methods[Method Type],$A172),CHAR(34),
", MethodCode:  ",CHAR(34),INDEX(Methods[Method Code],$A172),CHAR(34),
", MethodName:  ",CHAR(34),INDEX(Methods[Method Name],$A172),CHAR(34),
", MethodDescription:  ",CHAR(34),INDEX(Methods[Method Description],$A172),CHAR(34),
", MethodLink:  ",CHAR(34),INDEX(Methods[Method Link],$A172),CHAR(34),
", OrganizationID: *OrganizationID",TEXT(MATCH(INDEX(Methods[Organization Name],$A172),Organizations[Organization Name],0),"0000"),"}"))</f>
        <v>#REF!</v>
      </c>
      <c r="Q172" t="e">
        <f>IF(INDEX(Variables[Variable Type],$A172)="","",
CONCATENATE("  - &amp;VariableID",TEXT($A172,"0000"),
" {","VariableTypeCV:  ",CHAR(34),INDEX(Variables[Variable Type],$A172),CHAR(34),
", VariableCode:  ",CHAR(34),INDEX(Variables[Variable Code],$A172),CHAR(34),
", VariableNameCV:  ",CHAR(34),INDEX(Variables[Variable Name],$A172),CHAR(34),
", VariableDefinition:  ",CHAR(34),INDEX(Variables[Variable Definition],$A172),CHAR(34),
", SpecciationCV:  ",CHAR(34),INDEX(Variables[Speciation],$A172),CHAR(34),
", NoDataValue:  ",CHAR(34),INDEX(Variables[No Data Value],$A172),CHAR(34),"}"))</f>
        <v>#REF!</v>
      </c>
    </row>
    <row r="173" spans="1:17" x14ac:dyDescent="0.25">
      <c r="A173">
        <v>170</v>
      </c>
      <c r="D173" t="e">
        <f>IF(INDEX(People[First Name],$A173)="","",
CONCATENATE("  - &amp;PersonID",TEXT($A173,"0000"),
" {","PersonFirstName:  ",CHAR(34),INDEX(People[First Name],$A173),CHAR(34),
", PersonMiddleName:  ",CHAR(34),INDEX(People[Middle Name],$A173),CHAR(34),
", PersonLastName:  ",CHAR(34),INDEX(People[Last Name],$A173),CHAR(34),"}"))</f>
        <v>#REF!</v>
      </c>
      <c r="E173" t="e">
        <f>IF(INDEX(Organizations[Organization Type '[CV']],$A173)="","",
CONCATENATE("  - &amp;OrganizationID",TEXT($A173,"0000"),
" {","OrganizationTypeCV:  ",CHAR(34),INDEX(Organizations[Organization Type '[CV']],$A173),CHAR(34),
", OrganizationCode:  ",CHAR(34),INDEX(Organizations[Organization Code],$A173),CHAR(34),
", OrganizationName:  ",CHAR(34),INDEX(Organizations[Organization Name],$A173),CHAR(34),
", OrganizationDescription:  ",CHAR(34),INDEX(Organizations[Organization Description],$A173),CHAR(34),
", OrganizationLink:  ",CHAR(34),INDEX(Organizations[Organization Link],$A173),CHAR(34),"}"))</f>
        <v>#REF!</v>
      </c>
      <c r="F173" t="e">
        <f>IF(INDEX(People[First Name],$A173)="","",
CONCATENATE("  - &amp;AffiliationID",TEXT($A173,"0000"),
" {PersonID: *PersonID",TEXT($A173,"0000"),
", OrganizationID: *OrganizationID",TEXT(MATCH(INDEX(People[Organization Name],$A173),Organizations[Organization Name],0),"0000"),
", IsPrimaryOrganizationContact: , AffiliationStartDate: , AffiliationEndDate: , PrimaryPhone: ",
", PrimaryEmail: ",CHAR(34),INDEX(People[Primary Email],$A173),CHAR(34),
", PrimaryAddress: ",CHAR(34),INDEX(People[Primary Address],$A173),CHAR(34),
", PersonLink: }"))</f>
        <v>#REF!</v>
      </c>
      <c r="H173" t="e">
        <f>IF(COUNTA(CitationInformation)=0,"",IF(INDEX(AuthorList[Author Name],$A173)="","",
CONCATENATE("  - &amp;AuthorListID",TEXT($A173,"0000"),
"  {CitationID: *CitationID0001",
", PersonID: *PersonID",TEXT(MATCH(INDEX(AuthorList[Author Name],$A173),People[Full Name],0),"0000"),
", AuthorOrder: ",INDEX(AuthorList[Author Number],$A173),"}")))</f>
        <v>#REF!</v>
      </c>
      <c r="K173" t="e">
        <f>IF(INDEX(SamplingFeatures[Feature Code],$A173)="","",
CONCATENATE("  - &amp;SamplingFeatureID",TEXT($A173,"0000"),
" {","SamplingFeatureUUID:  ",CHAR(34),INDEX(SamplingFeatures[Sampling Feature UUID],$A173),CHAR(34),
", SamplingFeatureTypeCV:  ",CHAR(34),INDEX(SamplingFeatures[Sampling Feature Type],$A173),CHAR(34),
", SamplingFeatureCode:  ",CHAR(34),INDEX(SamplingFeatures[Feature Code],$A173),CHAR(34),
", SamplingFeatureName:  ",CHAR(34),INDEX(SamplingFeatures[Feature Name],$A173),CHAR(34),
", SamplingFeatureDescription:  ",CHAR(34),INDEX(SamplingFeatures[Feature Description],$A173),CHAR(34),
", SamplingFeatureGeotypeCV:  ",CHAR(34),INDEX(SamplingFeatures[Feature Geo Type],$A173),CHAR(34),
", FeatureGeometry:  ",CHAR(34),INDEX(SamplingFeatures[Feature Geometry],$A173),CHAR(34),
", Elevation_m:  ",CHAR(34),INDEX(SamplingFeatures[Elevation_m],$A173),CHAR(34),
", ElevationDatumCV:  ",CHAR(34),ElevationDatum,CHAR(34),"}"))</f>
        <v>#REF!</v>
      </c>
      <c r="L173" t="e">
        <f>IF(INDEX(SamplingFeatures[Sampling Feature Type],$A173)&lt;&gt;"Site","",
CONCATENATE("  - &amp;SiteID",TEXT(SUMPRODUCT(--($L$3:$L172&lt;&gt;"")),"0000"),
" {","SamplingFeatureID:  *SamplingFeatureID",TEXT($A173,"0000"),
", SiteTypeCV:  ",CHAR(34),INDEX(Sites[Site Type],$A173),CHAR(34),
", Latitude:  ",INDEX(Sites[Latitude],$A173),
", Longitude:  ",INDEX(Sites[Longitude],$A173),
", SRSName:  ",CHAR(34),LatLonDatum,CHAR(34),"}"))</f>
        <v>#REF!</v>
      </c>
      <c r="M173" t="e">
        <f>IF(INDEX(SamplingFeatures[Sampling Feature Type],$A173)&lt;&gt;"Specimen","",
CONCATENATE("  - &amp;SpecimenID",TEXT(SUMPRODUCT(--($M$3:$M172&lt;&gt;"")),"0000"),
" {","SamplingFeatureID:  *SamplingFeatureID",TEXT($A173,"0000"),
", SpecimenTypeCV:  ",CHAR(34),INDEX(Specimens[Specimen Type],$A173),CHAR(34),
", SpecimenMediumCV:  ",INDEX(Specimens[Specimen Medium],$A173),
", IsFieldSpecimen:  ",CHAR(34),INDEX(Specimens[Is Field Specimen?],$A173),CHAR(34),"}"))</f>
        <v>#REF!</v>
      </c>
      <c r="N173" t="e">
        <f>IF(COUNTA(SpatialOffsets[])=0,"", IF(INDEX(SpatialOffsets[Spatial Offset Type],$A173)="","",
CONCATENATE("  - &amp;SpatialOffsetID",TEXT($A173,"0000"),
" {","SpatialOffsetTypeCV:  ",CHAR(34),INDEX(SpatialOffsets[Spatial Offset Type],$A173),CHAR(34),
", Offset1Value:  ",INDEX(SpatialOffsets[Offset 1 Value],$A173),
", Offset1UnitID:  ",CHAR(34),INDEX(SpatialOffsets[Offset 1 Unit],$A173),CHAR(34),
", Offset2Value:  ",INDEX(SpatialOffsets[Offset 2 Value],$A173),
", Offset2UnitID:  ",CHAR(34),INDEX(SpatialOffsets[Offset 2 Unit],$A173),CHAR(34),
", Offset3Value:  ",INDEX(SpatialOffsets[Offset 3 Value],$A173),
", Offset3UnitID:  ",CHAR(34),INDEX(SpatialOffsets[Offset 3 Unit],$A173),CHAR(34),,"}")))</f>
        <v>#REF!</v>
      </c>
      <c r="O173" t="e">
        <f>IF(COUNTA(RelatedFeatures[])=0,"", IF(INDEX(RelatedFeatures[First Sampling Feature Code],$A173)="","",
CONCATENATE("  - &amp;RelationID",TEXT($A173,"0000"),
" {","SamplingFeatureID:  *SamplingFeatureID",TEXT(MATCH(INDEX(RelatedFeatures[First Sampling Feature Code],$A173),SamplingFeatures[Feature Code],0),"0000"),
", RelationshipTypeCV:  ",CHAR(34),INDEX(RelatedFeatures[Relationship Type],$A173),CHAR(34),
", RelatedFeatureID: *SamplingFeatureID",TEXT(MATCH(INDEX(RelatedFeatures[Second Sampling Feature Code],$A173),SamplingFeatures[Feature Code],0),"0000"),
", SpatialOffsetID:  ",IF(INDEX(RelatedFeatures[Offset Number],$A173)="","",CONCATENATE("*SpatialOffsetID",TEXT(INDEX(RelatedFeatures[Offset Number],$A173),"0000"))),"}")))</f>
        <v>#REF!</v>
      </c>
      <c r="P173" t="e">
        <f>IF(INDEX(Methods[Method Type],$A173)="","",
CONCATENATE("  - &amp;MethodID",TEXT($A173,"0000"),
" {","MethodTypeCV:  ",CHAR(34),INDEX(Methods[Method Type],$A173),CHAR(34),
", MethodCode:  ",CHAR(34),INDEX(Methods[Method Code],$A173),CHAR(34),
", MethodName:  ",CHAR(34),INDEX(Methods[Method Name],$A173),CHAR(34),
", MethodDescription:  ",CHAR(34),INDEX(Methods[Method Description],$A173),CHAR(34),
", MethodLink:  ",CHAR(34),INDEX(Methods[Method Link],$A173),CHAR(34),
", OrganizationID: *OrganizationID",TEXT(MATCH(INDEX(Methods[Organization Name],$A173),Organizations[Organization Name],0),"0000"),"}"))</f>
        <v>#REF!</v>
      </c>
      <c r="Q173" t="e">
        <f>IF(INDEX(Variables[Variable Type],$A173)="","",
CONCATENATE("  - &amp;VariableID",TEXT($A173,"0000"),
" {","VariableTypeCV:  ",CHAR(34),INDEX(Variables[Variable Type],$A173),CHAR(34),
", VariableCode:  ",CHAR(34),INDEX(Variables[Variable Code],$A173),CHAR(34),
", VariableNameCV:  ",CHAR(34),INDEX(Variables[Variable Name],$A173),CHAR(34),
", VariableDefinition:  ",CHAR(34),INDEX(Variables[Variable Definition],$A173),CHAR(34),
", SpecciationCV:  ",CHAR(34),INDEX(Variables[Speciation],$A173),CHAR(34),
", NoDataValue:  ",CHAR(34),INDEX(Variables[No Data Value],$A173),CHAR(34),"}"))</f>
        <v>#REF!</v>
      </c>
    </row>
    <row r="174" spans="1:17" x14ac:dyDescent="0.25">
      <c r="A174">
        <v>171</v>
      </c>
      <c r="D174" t="e">
        <f>IF(INDEX(People[First Name],$A174)="","",
CONCATENATE("  - &amp;PersonID",TEXT($A174,"0000"),
" {","PersonFirstName:  ",CHAR(34),INDEX(People[First Name],$A174),CHAR(34),
", PersonMiddleName:  ",CHAR(34),INDEX(People[Middle Name],$A174),CHAR(34),
", PersonLastName:  ",CHAR(34),INDEX(People[Last Name],$A174),CHAR(34),"}"))</f>
        <v>#REF!</v>
      </c>
      <c r="E174" t="e">
        <f>IF(INDEX(Organizations[Organization Type '[CV']],$A174)="","",
CONCATENATE("  - &amp;OrganizationID",TEXT($A174,"0000"),
" {","OrganizationTypeCV:  ",CHAR(34),INDEX(Organizations[Organization Type '[CV']],$A174),CHAR(34),
", OrganizationCode:  ",CHAR(34),INDEX(Organizations[Organization Code],$A174),CHAR(34),
", OrganizationName:  ",CHAR(34),INDEX(Organizations[Organization Name],$A174),CHAR(34),
", OrganizationDescription:  ",CHAR(34),INDEX(Organizations[Organization Description],$A174),CHAR(34),
", OrganizationLink:  ",CHAR(34),INDEX(Organizations[Organization Link],$A174),CHAR(34),"}"))</f>
        <v>#REF!</v>
      </c>
      <c r="F174" t="e">
        <f>IF(INDEX(People[First Name],$A174)="","",
CONCATENATE("  - &amp;AffiliationID",TEXT($A174,"0000"),
" {PersonID: *PersonID",TEXT($A174,"0000"),
", OrganizationID: *OrganizationID",TEXT(MATCH(INDEX(People[Organization Name],$A174),Organizations[Organization Name],0),"0000"),
", IsPrimaryOrganizationContact: , AffiliationStartDate: , AffiliationEndDate: , PrimaryPhone: ",
", PrimaryEmail: ",CHAR(34),INDEX(People[Primary Email],$A174),CHAR(34),
", PrimaryAddress: ",CHAR(34),INDEX(People[Primary Address],$A174),CHAR(34),
", PersonLink: }"))</f>
        <v>#REF!</v>
      </c>
      <c r="H174" t="e">
        <f>IF(COUNTA(CitationInformation)=0,"",IF(INDEX(AuthorList[Author Name],$A174)="","",
CONCATENATE("  - &amp;AuthorListID",TEXT($A174,"0000"),
"  {CitationID: *CitationID0001",
", PersonID: *PersonID",TEXT(MATCH(INDEX(AuthorList[Author Name],$A174),People[Full Name],0),"0000"),
", AuthorOrder: ",INDEX(AuthorList[Author Number],$A174),"}")))</f>
        <v>#REF!</v>
      </c>
      <c r="K174" t="e">
        <f>IF(INDEX(SamplingFeatures[Feature Code],$A174)="","",
CONCATENATE("  - &amp;SamplingFeatureID",TEXT($A174,"0000"),
" {","SamplingFeatureUUID:  ",CHAR(34),INDEX(SamplingFeatures[Sampling Feature UUID],$A174),CHAR(34),
", SamplingFeatureTypeCV:  ",CHAR(34),INDEX(SamplingFeatures[Sampling Feature Type],$A174),CHAR(34),
", SamplingFeatureCode:  ",CHAR(34),INDEX(SamplingFeatures[Feature Code],$A174),CHAR(34),
", SamplingFeatureName:  ",CHAR(34),INDEX(SamplingFeatures[Feature Name],$A174),CHAR(34),
", SamplingFeatureDescription:  ",CHAR(34),INDEX(SamplingFeatures[Feature Description],$A174),CHAR(34),
", SamplingFeatureGeotypeCV:  ",CHAR(34),INDEX(SamplingFeatures[Feature Geo Type],$A174),CHAR(34),
", FeatureGeometry:  ",CHAR(34),INDEX(SamplingFeatures[Feature Geometry],$A174),CHAR(34),
", Elevation_m:  ",CHAR(34),INDEX(SamplingFeatures[Elevation_m],$A174),CHAR(34),
", ElevationDatumCV:  ",CHAR(34),ElevationDatum,CHAR(34),"}"))</f>
        <v>#REF!</v>
      </c>
      <c r="L174" t="e">
        <f>IF(INDEX(SamplingFeatures[Sampling Feature Type],$A174)&lt;&gt;"Site","",
CONCATENATE("  - &amp;SiteID",TEXT(SUMPRODUCT(--($L$3:$L173&lt;&gt;"")),"0000"),
" {","SamplingFeatureID:  *SamplingFeatureID",TEXT($A174,"0000"),
", SiteTypeCV:  ",CHAR(34),INDEX(Sites[Site Type],$A174),CHAR(34),
", Latitude:  ",INDEX(Sites[Latitude],$A174),
", Longitude:  ",INDEX(Sites[Longitude],$A174),
", SRSName:  ",CHAR(34),LatLonDatum,CHAR(34),"}"))</f>
        <v>#REF!</v>
      </c>
      <c r="M174" t="e">
        <f>IF(INDEX(SamplingFeatures[Sampling Feature Type],$A174)&lt;&gt;"Specimen","",
CONCATENATE("  - &amp;SpecimenID",TEXT(SUMPRODUCT(--($M$3:$M173&lt;&gt;"")),"0000"),
" {","SamplingFeatureID:  *SamplingFeatureID",TEXT($A174,"0000"),
", SpecimenTypeCV:  ",CHAR(34),INDEX(Specimens[Specimen Type],$A174),CHAR(34),
", SpecimenMediumCV:  ",INDEX(Specimens[Specimen Medium],$A174),
", IsFieldSpecimen:  ",CHAR(34),INDEX(Specimens[Is Field Specimen?],$A174),CHAR(34),"}"))</f>
        <v>#REF!</v>
      </c>
      <c r="N174" t="e">
        <f>IF(COUNTA(SpatialOffsets[])=0,"", IF(INDEX(SpatialOffsets[Spatial Offset Type],$A174)="","",
CONCATENATE("  - &amp;SpatialOffsetID",TEXT($A174,"0000"),
" {","SpatialOffsetTypeCV:  ",CHAR(34),INDEX(SpatialOffsets[Spatial Offset Type],$A174),CHAR(34),
", Offset1Value:  ",INDEX(SpatialOffsets[Offset 1 Value],$A174),
", Offset1UnitID:  ",CHAR(34),INDEX(SpatialOffsets[Offset 1 Unit],$A174),CHAR(34),
", Offset2Value:  ",INDEX(SpatialOffsets[Offset 2 Value],$A174),
", Offset2UnitID:  ",CHAR(34),INDEX(SpatialOffsets[Offset 2 Unit],$A174),CHAR(34),
", Offset3Value:  ",INDEX(SpatialOffsets[Offset 3 Value],$A174),
", Offset3UnitID:  ",CHAR(34),INDEX(SpatialOffsets[Offset 3 Unit],$A174),CHAR(34),,"}")))</f>
        <v>#REF!</v>
      </c>
      <c r="O174" t="e">
        <f>IF(COUNTA(RelatedFeatures[])=0,"", IF(INDEX(RelatedFeatures[First Sampling Feature Code],$A174)="","",
CONCATENATE("  - &amp;RelationID",TEXT($A174,"0000"),
" {","SamplingFeatureID:  *SamplingFeatureID",TEXT(MATCH(INDEX(RelatedFeatures[First Sampling Feature Code],$A174),SamplingFeatures[Feature Code],0),"0000"),
", RelationshipTypeCV:  ",CHAR(34),INDEX(RelatedFeatures[Relationship Type],$A174),CHAR(34),
", RelatedFeatureID: *SamplingFeatureID",TEXT(MATCH(INDEX(RelatedFeatures[Second Sampling Feature Code],$A174),SamplingFeatures[Feature Code],0),"0000"),
", SpatialOffsetID:  ",IF(INDEX(RelatedFeatures[Offset Number],$A174)="","",CONCATENATE("*SpatialOffsetID",TEXT(INDEX(RelatedFeatures[Offset Number],$A174),"0000"))),"}")))</f>
        <v>#REF!</v>
      </c>
      <c r="P174" t="e">
        <f>IF(INDEX(Methods[Method Type],$A174)="","",
CONCATENATE("  - &amp;MethodID",TEXT($A174,"0000"),
" {","MethodTypeCV:  ",CHAR(34),INDEX(Methods[Method Type],$A174),CHAR(34),
", MethodCode:  ",CHAR(34),INDEX(Methods[Method Code],$A174),CHAR(34),
", MethodName:  ",CHAR(34),INDEX(Methods[Method Name],$A174),CHAR(34),
", MethodDescription:  ",CHAR(34),INDEX(Methods[Method Description],$A174),CHAR(34),
", MethodLink:  ",CHAR(34),INDEX(Methods[Method Link],$A174),CHAR(34),
", OrganizationID: *OrganizationID",TEXT(MATCH(INDEX(Methods[Organization Name],$A174),Organizations[Organization Name],0),"0000"),"}"))</f>
        <v>#REF!</v>
      </c>
      <c r="Q174" t="e">
        <f>IF(INDEX(Variables[Variable Type],$A174)="","",
CONCATENATE("  - &amp;VariableID",TEXT($A174,"0000"),
" {","VariableTypeCV:  ",CHAR(34),INDEX(Variables[Variable Type],$A174),CHAR(34),
", VariableCode:  ",CHAR(34),INDEX(Variables[Variable Code],$A174),CHAR(34),
", VariableNameCV:  ",CHAR(34),INDEX(Variables[Variable Name],$A174),CHAR(34),
", VariableDefinition:  ",CHAR(34),INDEX(Variables[Variable Definition],$A174),CHAR(34),
", SpecciationCV:  ",CHAR(34),INDEX(Variables[Speciation],$A174),CHAR(34),
", NoDataValue:  ",CHAR(34),INDEX(Variables[No Data Value],$A174),CHAR(34),"}"))</f>
        <v>#REF!</v>
      </c>
    </row>
    <row r="175" spans="1:17" x14ac:dyDescent="0.25">
      <c r="A175">
        <v>172</v>
      </c>
      <c r="D175" t="e">
        <f>IF(INDEX(People[First Name],$A175)="","",
CONCATENATE("  - &amp;PersonID",TEXT($A175,"0000"),
" {","PersonFirstName:  ",CHAR(34),INDEX(People[First Name],$A175),CHAR(34),
", PersonMiddleName:  ",CHAR(34),INDEX(People[Middle Name],$A175),CHAR(34),
", PersonLastName:  ",CHAR(34),INDEX(People[Last Name],$A175),CHAR(34),"}"))</f>
        <v>#REF!</v>
      </c>
      <c r="E175" t="e">
        <f>IF(INDEX(Organizations[Organization Type '[CV']],$A175)="","",
CONCATENATE("  - &amp;OrganizationID",TEXT($A175,"0000"),
" {","OrganizationTypeCV:  ",CHAR(34),INDEX(Organizations[Organization Type '[CV']],$A175),CHAR(34),
", OrganizationCode:  ",CHAR(34),INDEX(Organizations[Organization Code],$A175),CHAR(34),
", OrganizationName:  ",CHAR(34),INDEX(Organizations[Organization Name],$A175),CHAR(34),
", OrganizationDescription:  ",CHAR(34),INDEX(Organizations[Organization Description],$A175),CHAR(34),
", OrganizationLink:  ",CHAR(34),INDEX(Organizations[Organization Link],$A175),CHAR(34),"}"))</f>
        <v>#REF!</v>
      </c>
      <c r="F175" t="e">
        <f>IF(INDEX(People[First Name],$A175)="","",
CONCATENATE("  - &amp;AffiliationID",TEXT($A175,"0000"),
" {PersonID: *PersonID",TEXT($A175,"0000"),
", OrganizationID: *OrganizationID",TEXT(MATCH(INDEX(People[Organization Name],$A175),Organizations[Organization Name],0),"0000"),
", IsPrimaryOrganizationContact: , AffiliationStartDate: , AffiliationEndDate: , PrimaryPhone: ",
", PrimaryEmail: ",CHAR(34),INDEX(People[Primary Email],$A175),CHAR(34),
", PrimaryAddress: ",CHAR(34),INDEX(People[Primary Address],$A175),CHAR(34),
", PersonLink: }"))</f>
        <v>#REF!</v>
      </c>
      <c r="H175" t="e">
        <f>IF(COUNTA(CitationInformation)=0,"",IF(INDEX(AuthorList[Author Name],$A175)="","",
CONCATENATE("  - &amp;AuthorListID",TEXT($A175,"0000"),
"  {CitationID: *CitationID0001",
", PersonID: *PersonID",TEXT(MATCH(INDEX(AuthorList[Author Name],$A175),People[Full Name],0),"0000"),
", AuthorOrder: ",INDEX(AuthorList[Author Number],$A175),"}")))</f>
        <v>#REF!</v>
      </c>
      <c r="K175" t="e">
        <f>IF(INDEX(SamplingFeatures[Feature Code],$A175)="","",
CONCATENATE("  - &amp;SamplingFeatureID",TEXT($A175,"0000"),
" {","SamplingFeatureUUID:  ",CHAR(34),INDEX(SamplingFeatures[Sampling Feature UUID],$A175),CHAR(34),
", SamplingFeatureTypeCV:  ",CHAR(34),INDEX(SamplingFeatures[Sampling Feature Type],$A175),CHAR(34),
", SamplingFeatureCode:  ",CHAR(34),INDEX(SamplingFeatures[Feature Code],$A175),CHAR(34),
", SamplingFeatureName:  ",CHAR(34),INDEX(SamplingFeatures[Feature Name],$A175),CHAR(34),
", SamplingFeatureDescription:  ",CHAR(34),INDEX(SamplingFeatures[Feature Description],$A175),CHAR(34),
", SamplingFeatureGeotypeCV:  ",CHAR(34),INDEX(SamplingFeatures[Feature Geo Type],$A175),CHAR(34),
", FeatureGeometry:  ",CHAR(34),INDEX(SamplingFeatures[Feature Geometry],$A175),CHAR(34),
", Elevation_m:  ",CHAR(34),INDEX(SamplingFeatures[Elevation_m],$A175),CHAR(34),
", ElevationDatumCV:  ",CHAR(34),ElevationDatum,CHAR(34),"}"))</f>
        <v>#REF!</v>
      </c>
      <c r="L175" t="e">
        <f>IF(INDEX(SamplingFeatures[Sampling Feature Type],$A175)&lt;&gt;"Site","",
CONCATENATE("  - &amp;SiteID",TEXT(SUMPRODUCT(--($L$3:$L174&lt;&gt;"")),"0000"),
" {","SamplingFeatureID:  *SamplingFeatureID",TEXT($A175,"0000"),
", SiteTypeCV:  ",CHAR(34),INDEX(Sites[Site Type],$A175),CHAR(34),
", Latitude:  ",INDEX(Sites[Latitude],$A175),
", Longitude:  ",INDEX(Sites[Longitude],$A175),
", SRSName:  ",CHAR(34),LatLonDatum,CHAR(34),"}"))</f>
        <v>#REF!</v>
      </c>
      <c r="M175" t="e">
        <f>IF(INDEX(SamplingFeatures[Sampling Feature Type],$A175)&lt;&gt;"Specimen","",
CONCATENATE("  - &amp;SpecimenID",TEXT(SUMPRODUCT(--($M$3:$M174&lt;&gt;"")),"0000"),
" {","SamplingFeatureID:  *SamplingFeatureID",TEXT($A175,"0000"),
", SpecimenTypeCV:  ",CHAR(34),INDEX(Specimens[Specimen Type],$A175),CHAR(34),
", SpecimenMediumCV:  ",INDEX(Specimens[Specimen Medium],$A175),
", IsFieldSpecimen:  ",CHAR(34),INDEX(Specimens[Is Field Specimen?],$A175),CHAR(34),"}"))</f>
        <v>#REF!</v>
      </c>
      <c r="N175" t="e">
        <f>IF(COUNTA(SpatialOffsets[])=0,"", IF(INDEX(SpatialOffsets[Spatial Offset Type],$A175)="","",
CONCATENATE("  - &amp;SpatialOffsetID",TEXT($A175,"0000"),
" {","SpatialOffsetTypeCV:  ",CHAR(34),INDEX(SpatialOffsets[Spatial Offset Type],$A175),CHAR(34),
", Offset1Value:  ",INDEX(SpatialOffsets[Offset 1 Value],$A175),
", Offset1UnitID:  ",CHAR(34),INDEX(SpatialOffsets[Offset 1 Unit],$A175),CHAR(34),
", Offset2Value:  ",INDEX(SpatialOffsets[Offset 2 Value],$A175),
", Offset2UnitID:  ",CHAR(34),INDEX(SpatialOffsets[Offset 2 Unit],$A175),CHAR(34),
", Offset3Value:  ",INDEX(SpatialOffsets[Offset 3 Value],$A175),
", Offset3UnitID:  ",CHAR(34),INDEX(SpatialOffsets[Offset 3 Unit],$A175),CHAR(34),,"}")))</f>
        <v>#REF!</v>
      </c>
      <c r="O175" t="e">
        <f>IF(COUNTA(RelatedFeatures[])=0,"", IF(INDEX(RelatedFeatures[First Sampling Feature Code],$A175)="","",
CONCATENATE("  - &amp;RelationID",TEXT($A175,"0000"),
" {","SamplingFeatureID:  *SamplingFeatureID",TEXT(MATCH(INDEX(RelatedFeatures[First Sampling Feature Code],$A175),SamplingFeatures[Feature Code],0),"0000"),
", RelationshipTypeCV:  ",CHAR(34),INDEX(RelatedFeatures[Relationship Type],$A175),CHAR(34),
", RelatedFeatureID: *SamplingFeatureID",TEXT(MATCH(INDEX(RelatedFeatures[Second Sampling Feature Code],$A175),SamplingFeatures[Feature Code],0),"0000"),
", SpatialOffsetID:  ",IF(INDEX(RelatedFeatures[Offset Number],$A175)="","",CONCATENATE("*SpatialOffsetID",TEXT(INDEX(RelatedFeatures[Offset Number],$A175),"0000"))),"}")))</f>
        <v>#REF!</v>
      </c>
      <c r="P175" t="e">
        <f>IF(INDEX(Methods[Method Type],$A175)="","",
CONCATENATE("  - &amp;MethodID",TEXT($A175,"0000"),
" {","MethodTypeCV:  ",CHAR(34),INDEX(Methods[Method Type],$A175),CHAR(34),
", MethodCode:  ",CHAR(34),INDEX(Methods[Method Code],$A175),CHAR(34),
", MethodName:  ",CHAR(34),INDEX(Methods[Method Name],$A175),CHAR(34),
", MethodDescription:  ",CHAR(34),INDEX(Methods[Method Description],$A175),CHAR(34),
", MethodLink:  ",CHAR(34),INDEX(Methods[Method Link],$A175),CHAR(34),
", OrganizationID: *OrganizationID",TEXT(MATCH(INDEX(Methods[Organization Name],$A175),Organizations[Organization Name],0),"0000"),"}"))</f>
        <v>#REF!</v>
      </c>
      <c r="Q175" t="e">
        <f>IF(INDEX(Variables[Variable Type],$A175)="","",
CONCATENATE("  - &amp;VariableID",TEXT($A175,"0000"),
" {","VariableTypeCV:  ",CHAR(34),INDEX(Variables[Variable Type],$A175),CHAR(34),
", VariableCode:  ",CHAR(34),INDEX(Variables[Variable Code],$A175),CHAR(34),
", VariableNameCV:  ",CHAR(34),INDEX(Variables[Variable Name],$A175),CHAR(34),
", VariableDefinition:  ",CHAR(34),INDEX(Variables[Variable Definition],$A175),CHAR(34),
", SpecciationCV:  ",CHAR(34),INDEX(Variables[Speciation],$A175),CHAR(34),
", NoDataValue:  ",CHAR(34),INDEX(Variables[No Data Value],$A175),CHAR(34),"}"))</f>
        <v>#REF!</v>
      </c>
    </row>
    <row r="176" spans="1:17" x14ac:dyDescent="0.25">
      <c r="A176">
        <v>173</v>
      </c>
      <c r="D176" t="e">
        <f>IF(INDEX(People[First Name],$A176)="","",
CONCATENATE("  - &amp;PersonID",TEXT($A176,"0000"),
" {","PersonFirstName:  ",CHAR(34),INDEX(People[First Name],$A176),CHAR(34),
", PersonMiddleName:  ",CHAR(34),INDEX(People[Middle Name],$A176),CHAR(34),
", PersonLastName:  ",CHAR(34),INDEX(People[Last Name],$A176),CHAR(34),"}"))</f>
        <v>#REF!</v>
      </c>
      <c r="E176" t="e">
        <f>IF(INDEX(Organizations[Organization Type '[CV']],$A176)="","",
CONCATENATE("  - &amp;OrganizationID",TEXT($A176,"0000"),
" {","OrganizationTypeCV:  ",CHAR(34),INDEX(Organizations[Organization Type '[CV']],$A176),CHAR(34),
", OrganizationCode:  ",CHAR(34),INDEX(Organizations[Organization Code],$A176),CHAR(34),
", OrganizationName:  ",CHAR(34),INDEX(Organizations[Organization Name],$A176),CHAR(34),
", OrganizationDescription:  ",CHAR(34),INDEX(Organizations[Organization Description],$A176),CHAR(34),
", OrganizationLink:  ",CHAR(34),INDEX(Organizations[Organization Link],$A176),CHAR(34),"}"))</f>
        <v>#REF!</v>
      </c>
      <c r="F176" t="e">
        <f>IF(INDEX(People[First Name],$A176)="","",
CONCATENATE("  - &amp;AffiliationID",TEXT($A176,"0000"),
" {PersonID: *PersonID",TEXT($A176,"0000"),
", OrganizationID: *OrganizationID",TEXT(MATCH(INDEX(People[Organization Name],$A176),Organizations[Organization Name],0),"0000"),
", IsPrimaryOrganizationContact: , AffiliationStartDate: , AffiliationEndDate: , PrimaryPhone: ",
", PrimaryEmail: ",CHAR(34),INDEX(People[Primary Email],$A176),CHAR(34),
", PrimaryAddress: ",CHAR(34),INDEX(People[Primary Address],$A176),CHAR(34),
", PersonLink: }"))</f>
        <v>#REF!</v>
      </c>
      <c r="H176" t="e">
        <f>IF(COUNTA(CitationInformation)=0,"",IF(INDEX(AuthorList[Author Name],$A176)="","",
CONCATENATE("  - &amp;AuthorListID",TEXT($A176,"0000"),
"  {CitationID: *CitationID0001",
", PersonID: *PersonID",TEXT(MATCH(INDEX(AuthorList[Author Name],$A176),People[Full Name],0),"0000"),
", AuthorOrder: ",INDEX(AuthorList[Author Number],$A176),"}")))</f>
        <v>#REF!</v>
      </c>
      <c r="K176" t="e">
        <f>IF(INDEX(SamplingFeatures[Feature Code],$A176)="","",
CONCATENATE("  - &amp;SamplingFeatureID",TEXT($A176,"0000"),
" {","SamplingFeatureUUID:  ",CHAR(34),INDEX(SamplingFeatures[Sampling Feature UUID],$A176),CHAR(34),
", SamplingFeatureTypeCV:  ",CHAR(34),INDEX(SamplingFeatures[Sampling Feature Type],$A176),CHAR(34),
", SamplingFeatureCode:  ",CHAR(34),INDEX(SamplingFeatures[Feature Code],$A176),CHAR(34),
", SamplingFeatureName:  ",CHAR(34),INDEX(SamplingFeatures[Feature Name],$A176),CHAR(34),
", SamplingFeatureDescription:  ",CHAR(34),INDEX(SamplingFeatures[Feature Description],$A176),CHAR(34),
", SamplingFeatureGeotypeCV:  ",CHAR(34),INDEX(SamplingFeatures[Feature Geo Type],$A176),CHAR(34),
", FeatureGeometry:  ",CHAR(34),INDEX(SamplingFeatures[Feature Geometry],$A176),CHAR(34),
", Elevation_m:  ",CHAR(34),INDEX(SamplingFeatures[Elevation_m],$A176),CHAR(34),
", ElevationDatumCV:  ",CHAR(34),ElevationDatum,CHAR(34),"}"))</f>
        <v>#REF!</v>
      </c>
      <c r="L176" t="e">
        <f>IF(INDEX(SamplingFeatures[Sampling Feature Type],$A176)&lt;&gt;"Site","",
CONCATENATE("  - &amp;SiteID",TEXT(SUMPRODUCT(--($L$3:$L175&lt;&gt;"")),"0000"),
" {","SamplingFeatureID:  *SamplingFeatureID",TEXT($A176,"0000"),
", SiteTypeCV:  ",CHAR(34),INDEX(Sites[Site Type],$A176),CHAR(34),
", Latitude:  ",INDEX(Sites[Latitude],$A176),
", Longitude:  ",INDEX(Sites[Longitude],$A176),
", SRSName:  ",CHAR(34),LatLonDatum,CHAR(34),"}"))</f>
        <v>#REF!</v>
      </c>
      <c r="M176" t="e">
        <f>IF(INDEX(SamplingFeatures[Sampling Feature Type],$A176)&lt;&gt;"Specimen","",
CONCATENATE("  - &amp;SpecimenID",TEXT(SUMPRODUCT(--($M$3:$M175&lt;&gt;"")),"0000"),
" {","SamplingFeatureID:  *SamplingFeatureID",TEXT($A176,"0000"),
", SpecimenTypeCV:  ",CHAR(34),INDEX(Specimens[Specimen Type],$A176),CHAR(34),
", SpecimenMediumCV:  ",INDEX(Specimens[Specimen Medium],$A176),
", IsFieldSpecimen:  ",CHAR(34),INDEX(Specimens[Is Field Specimen?],$A176),CHAR(34),"}"))</f>
        <v>#REF!</v>
      </c>
      <c r="N176" t="e">
        <f>IF(COUNTA(SpatialOffsets[])=0,"", IF(INDEX(SpatialOffsets[Spatial Offset Type],$A176)="","",
CONCATENATE("  - &amp;SpatialOffsetID",TEXT($A176,"0000"),
" {","SpatialOffsetTypeCV:  ",CHAR(34),INDEX(SpatialOffsets[Spatial Offset Type],$A176),CHAR(34),
", Offset1Value:  ",INDEX(SpatialOffsets[Offset 1 Value],$A176),
", Offset1UnitID:  ",CHAR(34),INDEX(SpatialOffsets[Offset 1 Unit],$A176),CHAR(34),
", Offset2Value:  ",INDEX(SpatialOffsets[Offset 2 Value],$A176),
", Offset2UnitID:  ",CHAR(34),INDEX(SpatialOffsets[Offset 2 Unit],$A176),CHAR(34),
", Offset3Value:  ",INDEX(SpatialOffsets[Offset 3 Value],$A176),
", Offset3UnitID:  ",CHAR(34),INDEX(SpatialOffsets[Offset 3 Unit],$A176),CHAR(34),,"}")))</f>
        <v>#REF!</v>
      </c>
      <c r="O176" t="e">
        <f>IF(COUNTA(RelatedFeatures[])=0,"", IF(INDEX(RelatedFeatures[First Sampling Feature Code],$A176)="","",
CONCATENATE("  - &amp;RelationID",TEXT($A176,"0000"),
" {","SamplingFeatureID:  *SamplingFeatureID",TEXT(MATCH(INDEX(RelatedFeatures[First Sampling Feature Code],$A176),SamplingFeatures[Feature Code],0),"0000"),
", RelationshipTypeCV:  ",CHAR(34),INDEX(RelatedFeatures[Relationship Type],$A176),CHAR(34),
", RelatedFeatureID: *SamplingFeatureID",TEXT(MATCH(INDEX(RelatedFeatures[Second Sampling Feature Code],$A176),SamplingFeatures[Feature Code],0),"0000"),
", SpatialOffsetID:  ",IF(INDEX(RelatedFeatures[Offset Number],$A176)="","",CONCATENATE("*SpatialOffsetID",TEXT(INDEX(RelatedFeatures[Offset Number],$A176),"0000"))),"}")))</f>
        <v>#REF!</v>
      </c>
      <c r="P176" t="e">
        <f>IF(INDEX(Methods[Method Type],$A176)="","",
CONCATENATE("  - &amp;MethodID",TEXT($A176,"0000"),
" {","MethodTypeCV:  ",CHAR(34),INDEX(Methods[Method Type],$A176),CHAR(34),
", MethodCode:  ",CHAR(34),INDEX(Methods[Method Code],$A176),CHAR(34),
", MethodName:  ",CHAR(34),INDEX(Methods[Method Name],$A176),CHAR(34),
", MethodDescription:  ",CHAR(34),INDEX(Methods[Method Description],$A176),CHAR(34),
", MethodLink:  ",CHAR(34),INDEX(Methods[Method Link],$A176),CHAR(34),
", OrganizationID: *OrganizationID",TEXT(MATCH(INDEX(Methods[Organization Name],$A176),Organizations[Organization Name],0),"0000"),"}"))</f>
        <v>#REF!</v>
      </c>
      <c r="Q176" t="e">
        <f>IF(INDEX(Variables[Variable Type],$A176)="","",
CONCATENATE("  - &amp;VariableID",TEXT($A176,"0000"),
" {","VariableTypeCV:  ",CHAR(34),INDEX(Variables[Variable Type],$A176),CHAR(34),
", VariableCode:  ",CHAR(34),INDEX(Variables[Variable Code],$A176),CHAR(34),
", VariableNameCV:  ",CHAR(34),INDEX(Variables[Variable Name],$A176),CHAR(34),
", VariableDefinition:  ",CHAR(34),INDEX(Variables[Variable Definition],$A176),CHAR(34),
", SpecciationCV:  ",CHAR(34),INDEX(Variables[Speciation],$A176),CHAR(34),
", NoDataValue:  ",CHAR(34),INDEX(Variables[No Data Value],$A176),CHAR(34),"}"))</f>
        <v>#REF!</v>
      </c>
    </row>
    <row r="177" spans="1:17" x14ac:dyDescent="0.25">
      <c r="A177">
        <v>174</v>
      </c>
      <c r="D177" t="e">
        <f>IF(INDEX(People[First Name],$A177)="","",
CONCATENATE("  - &amp;PersonID",TEXT($A177,"0000"),
" {","PersonFirstName:  ",CHAR(34),INDEX(People[First Name],$A177),CHAR(34),
", PersonMiddleName:  ",CHAR(34),INDEX(People[Middle Name],$A177),CHAR(34),
", PersonLastName:  ",CHAR(34),INDEX(People[Last Name],$A177),CHAR(34),"}"))</f>
        <v>#REF!</v>
      </c>
      <c r="E177" t="e">
        <f>IF(INDEX(Organizations[Organization Type '[CV']],$A177)="","",
CONCATENATE("  - &amp;OrganizationID",TEXT($A177,"0000"),
" {","OrganizationTypeCV:  ",CHAR(34),INDEX(Organizations[Organization Type '[CV']],$A177),CHAR(34),
", OrganizationCode:  ",CHAR(34),INDEX(Organizations[Organization Code],$A177),CHAR(34),
", OrganizationName:  ",CHAR(34),INDEX(Organizations[Organization Name],$A177),CHAR(34),
", OrganizationDescription:  ",CHAR(34),INDEX(Organizations[Organization Description],$A177),CHAR(34),
", OrganizationLink:  ",CHAR(34),INDEX(Organizations[Organization Link],$A177),CHAR(34),"}"))</f>
        <v>#REF!</v>
      </c>
      <c r="F177" t="e">
        <f>IF(INDEX(People[First Name],$A177)="","",
CONCATENATE("  - &amp;AffiliationID",TEXT($A177,"0000"),
" {PersonID: *PersonID",TEXT($A177,"0000"),
", OrganizationID: *OrganizationID",TEXT(MATCH(INDEX(People[Organization Name],$A177),Organizations[Organization Name],0),"0000"),
", IsPrimaryOrganizationContact: , AffiliationStartDate: , AffiliationEndDate: , PrimaryPhone: ",
", PrimaryEmail: ",CHAR(34),INDEX(People[Primary Email],$A177),CHAR(34),
", PrimaryAddress: ",CHAR(34),INDEX(People[Primary Address],$A177),CHAR(34),
", PersonLink: }"))</f>
        <v>#REF!</v>
      </c>
      <c r="H177" t="e">
        <f>IF(COUNTA(CitationInformation)=0,"",IF(INDEX(AuthorList[Author Name],$A177)="","",
CONCATENATE("  - &amp;AuthorListID",TEXT($A177,"0000"),
"  {CitationID: *CitationID0001",
", PersonID: *PersonID",TEXT(MATCH(INDEX(AuthorList[Author Name],$A177),People[Full Name],0),"0000"),
", AuthorOrder: ",INDEX(AuthorList[Author Number],$A177),"}")))</f>
        <v>#REF!</v>
      </c>
      <c r="K177" t="e">
        <f>IF(INDEX(SamplingFeatures[Feature Code],$A177)="","",
CONCATENATE("  - &amp;SamplingFeatureID",TEXT($A177,"0000"),
" {","SamplingFeatureUUID:  ",CHAR(34),INDEX(SamplingFeatures[Sampling Feature UUID],$A177),CHAR(34),
", SamplingFeatureTypeCV:  ",CHAR(34),INDEX(SamplingFeatures[Sampling Feature Type],$A177),CHAR(34),
", SamplingFeatureCode:  ",CHAR(34),INDEX(SamplingFeatures[Feature Code],$A177),CHAR(34),
", SamplingFeatureName:  ",CHAR(34),INDEX(SamplingFeatures[Feature Name],$A177),CHAR(34),
", SamplingFeatureDescription:  ",CHAR(34),INDEX(SamplingFeatures[Feature Description],$A177),CHAR(34),
", SamplingFeatureGeotypeCV:  ",CHAR(34),INDEX(SamplingFeatures[Feature Geo Type],$A177),CHAR(34),
", FeatureGeometry:  ",CHAR(34),INDEX(SamplingFeatures[Feature Geometry],$A177),CHAR(34),
", Elevation_m:  ",CHAR(34),INDEX(SamplingFeatures[Elevation_m],$A177),CHAR(34),
", ElevationDatumCV:  ",CHAR(34),ElevationDatum,CHAR(34),"}"))</f>
        <v>#REF!</v>
      </c>
      <c r="L177" t="e">
        <f>IF(INDEX(SamplingFeatures[Sampling Feature Type],$A177)&lt;&gt;"Site","",
CONCATENATE("  - &amp;SiteID",TEXT(SUMPRODUCT(--($L$3:$L176&lt;&gt;"")),"0000"),
" {","SamplingFeatureID:  *SamplingFeatureID",TEXT($A177,"0000"),
", SiteTypeCV:  ",CHAR(34),INDEX(Sites[Site Type],$A177),CHAR(34),
", Latitude:  ",INDEX(Sites[Latitude],$A177),
", Longitude:  ",INDEX(Sites[Longitude],$A177),
", SRSName:  ",CHAR(34),LatLonDatum,CHAR(34),"}"))</f>
        <v>#REF!</v>
      </c>
      <c r="M177" t="e">
        <f>IF(INDEX(SamplingFeatures[Sampling Feature Type],$A177)&lt;&gt;"Specimen","",
CONCATENATE("  - &amp;SpecimenID",TEXT(SUMPRODUCT(--($M$3:$M176&lt;&gt;"")),"0000"),
" {","SamplingFeatureID:  *SamplingFeatureID",TEXT($A177,"0000"),
", SpecimenTypeCV:  ",CHAR(34),INDEX(Specimens[Specimen Type],$A177),CHAR(34),
", SpecimenMediumCV:  ",INDEX(Specimens[Specimen Medium],$A177),
", IsFieldSpecimen:  ",CHAR(34),INDEX(Specimens[Is Field Specimen?],$A177),CHAR(34),"}"))</f>
        <v>#REF!</v>
      </c>
      <c r="N177" t="e">
        <f>IF(COUNTA(SpatialOffsets[])=0,"", IF(INDEX(SpatialOffsets[Spatial Offset Type],$A177)="","",
CONCATENATE("  - &amp;SpatialOffsetID",TEXT($A177,"0000"),
" {","SpatialOffsetTypeCV:  ",CHAR(34),INDEX(SpatialOffsets[Spatial Offset Type],$A177),CHAR(34),
", Offset1Value:  ",INDEX(SpatialOffsets[Offset 1 Value],$A177),
", Offset1UnitID:  ",CHAR(34),INDEX(SpatialOffsets[Offset 1 Unit],$A177),CHAR(34),
", Offset2Value:  ",INDEX(SpatialOffsets[Offset 2 Value],$A177),
", Offset2UnitID:  ",CHAR(34),INDEX(SpatialOffsets[Offset 2 Unit],$A177),CHAR(34),
", Offset3Value:  ",INDEX(SpatialOffsets[Offset 3 Value],$A177),
", Offset3UnitID:  ",CHAR(34),INDEX(SpatialOffsets[Offset 3 Unit],$A177),CHAR(34),,"}")))</f>
        <v>#REF!</v>
      </c>
      <c r="O177" t="e">
        <f>IF(COUNTA(RelatedFeatures[])=0,"", IF(INDEX(RelatedFeatures[First Sampling Feature Code],$A177)="","",
CONCATENATE("  - &amp;RelationID",TEXT($A177,"0000"),
" {","SamplingFeatureID:  *SamplingFeatureID",TEXT(MATCH(INDEX(RelatedFeatures[First Sampling Feature Code],$A177),SamplingFeatures[Feature Code],0),"0000"),
", RelationshipTypeCV:  ",CHAR(34),INDEX(RelatedFeatures[Relationship Type],$A177),CHAR(34),
", RelatedFeatureID: *SamplingFeatureID",TEXT(MATCH(INDEX(RelatedFeatures[Second Sampling Feature Code],$A177),SamplingFeatures[Feature Code],0),"0000"),
", SpatialOffsetID:  ",IF(INDEX(RelatedFeatures[Offset Number],$A177)="","",CONCATENATE("*SpatialOffsetID",TEXT(INDEX(RelatedFeatures[Offset Number],$A177),"0000"))),"}")))</f>
        <v>#REF!</v>
      </c>
      <c r="P177" t="e">
        <f>IF(INDEX(Methods[Method Type],$A177)="","",
CONCATENATE("  - &amp;MethodID",TEXT($A177,"0000"),
" {","MethodTypeCV:  ",CHAR(34),INDEX(Methods[Method Type],$A177),CHAR(34),
", MethodCode:  ",CHAR(34),INDEX(Methods[Method Code],$A177),CHAR(34),
", MethodName:  ",CHAR(34),INDEX(Methods[Method Name],$A177),CHAR(34),
", MethodDescription:  ",CHAR(34),INDEX(Methods[Method Description],$A177),CHAR(34),
", MethodLink:  ",CHAR(34),INDEX(Methods[Method Link],$A177),CHAR(34),
", OrganizationID: *OrganizationID",TEXT(MATCH(INDEX(Methods[Organization Name],$A177),Organizations[Organization Name],0),"0000"),"}"))</f>
        <v>#REF!</v>
      </c>
      <c r="Q177" t="e">
        <f>IF(INDEX(Variables[Variable Type],$A177)="","",
CONCATENATE("  - &amp;VariableID",TEXT($A177,"0000"),
" {","VariableTypeCV:  ",CHAR(34),INDEX(Variables[Variable Type],$A177),CHAR(34),
", VariableCode:  ",CHAR(34),INDEX(Variables[Variable Code],$A177),CHAR(34),
", VariableNameCV:  ",CHAR(34),INDEX(Variables[Variable Name],$A177),CHAR(34),
", VariableDefinition:  ",CHAR(34),INDEX(Variables[Variable Definition],$A177),CHAR(34),
", SpecciationCV:  ",CHAR(34),INDEX(Variables[Speciation],$A177),CHAR(34),
", NoDataValue:  ",CHAR(34),INDEX(Variables[No Data Value],$A177),CHAR(34),"}"))</f>
        <v>#REF!</v>
      </c>
    </row>
    <row r="178" spans="1:17" x14ac:dyDescent="0.25">
      <c r="A178">
        <v>175</v>
      </c>
      <c r="D178" t="e">
        <f>IF(INDEX(People[First Name],$A178)="","",
CONCATENATE("  - &amp;PersonID",TEXT($A178,"0000"),
" {","PersonFirstName:  ",CHAR(34),INDEX(People[First Name],$A178),CHAR(34),
", PersonMiddleName:  ",CHAR(34),INDEX(People[Middle Name],$A178),CHAR(34),
", PersonLastName:  ",CHAR(34),INDEX(People[Last Name],$A178),CHAR(34),"}"))</f>
        <v>#REF!</v>
      </c>
      <c r="E178" t="e">
        <f>IF(INDEX(Organizations[Organization Type '[CV']],$A178)="","",
CONCATENATE("  - &amp;OrganizationID",TEXT($A178,"0000"),
" {","OrganizationTypeCV:  ",CHAR(34),INDEX(Organizations[Organization Type '[CV']],$A178),CHAR(34),
", OrganizationCode:  ",CHAR(34),INDEX(Organizations[Organization Code],$A178),CHAR(34),
", OrganizationName:  ",CHAR(34),INDEX(Organizations[Organization Name],$A178),CHAR(34),
", OrganizationDescription:  ",CHAR(34),INDEX(Organizations[Organization Description],$A178),CHAR(34),
", OrganizationLink:  ",CHAR(34),INDEX(Organizations[Organization Link],$A178),CHAR(34),"}"))</f>
        <v>#REF!</v>
      </c>
      <c r="F178" t="e">
        <f>IF(INDEX(People[First Name],$A178)="","",
CONCATENATE("  - &amp;AffiliationID",TEXT($A178,"0000"),
" {PersonID: *PersonID",TEXT($A178,"0000"),
", OrganizationID: *OrganizationID",TEXT(MATCH(INDEX(People[Organization Name],$A178),Organizations[Organization Name],0),"0000"),
", IsPrimaryOrganizationContact: , AffiliationStartDate: , AffiliationEndDate: , PrimaryPhone: ",
", PrimaryEmail: ",CHAR(34),INDEX(People[Primary Email],$A178),CHAR(34),
", PrimaryAddress: ",CHAR(34),INDEX(People[Primary Address],$A178),CHAR(34),
", PersonLink: }"))</f>
        <v>#REF!</v>
      </c>
      <c r="H178" t="e">
        <f>IF(COUNTA(CitationInformation)=0,"",IF(INDEX(AuthorList[Author Name],$A178)="","",
CONCATENATE("  - &amp;AuthorListID",TEXT($A178,"0000"),
"  {CitationID: *CitationID0001",
", PersonID: *PersonID",TEXT(MATCH(INDEX(AuthorList[Author Name],$A178),People[Full Name],0),"0000"),
", AuthorOrder: ",INDEX(AuthorList[Author Number],$A178),"}")))</f>
        <v>#REF!</v>
      </c>
      <c r="K178" t="e">
        <f>IF(INDEX(SamplingFeatures[Feature Code],$A178)="","",
CONCATENATE("  - &amp;SamplingFeatureID",TEXT($A178,"0000"),
" {","SamplingFeatureUUID:  ",CHAR(34),INDEX(SamplingFeatures[Sampling Feature UUID],$A178),CHAR(34),
", SamplingFeatureTypeCV:  ",CHAR(34),INDEX(SamplingFeatures[Sampling Feature Type],$A178),CHAR(34),
", SamplingFeatureCode:  ",CHAR(34),INDEX(SamplingFeatures[Feature Code],$A178),CHAR(34),
", SamplingFeatureName:  ",CHAR(34),INDEX(SamplingFeatures[Feature Name],$A178),CHAR(34),
", SamplingFeatureDescription:  ",CHAR(34),INDEX(SamplingFeatures[Feature Description],$A178),CHAR(34),
", SamplingFeatureGeotypeCV:  ",CHAR(34),INDEX(SamplingFeatures[Feature Geo Type],$A178),CHAR(34),
", FeatureGeometry:  ",CHAR(34),INDEX(SamplingFeatures[Feature Geometry],$A178),CHAR(34),
", Elevation_m:  ",CHAR(34),INDEX(SamplingFeatures[Elevation_m],$A178),CHAR(34),
", ElevationDatumCV:  ",CHAR(34),ElevationDatum,CHAR(34),"}"))</f>
        <v>#REF!</v>
      </c>
      <c r="L178" t="e">
        <f>IF(INDEX(SamplingFeatures[Sampling Feature Type],$A178)&lt;&gt;"Site","",
CONCATENATE("  - &amp;SiteID",TEXT(SUMPRODUCT(--($L$3:$L177&lt;&gt;"")),"0000"),
" {","SamplingFeatureID:  *SamplingFeatureID",TEXT($A178,"0000"),
", SiteTypeCV:  ",CHAR(34),INDEX(Sites[Site Type],$A178),CHAR(34),
", Latitude:  ",INDEX(Sites[Latitude],$A178),
", Longitude:  ",INDEX(Sites[Longitude],$A178),
", SRSName:  ",CHAR(34),LatLonDatum,CHAR(34),"}"))</f>
        <v>#REF!</v>
      </c>
      <c r="M178" t="e">
        <f>IF(INDEX(SamplingFeatures[Sampling Feature Type],$A178)&lt;&gt;"Specimen","",
CONCATENATE("  - &amp;SpecimenID",TEXT(SUMPRODUCT(--($M$3:$M177&lt;&gt;"")),"0000"),
" {","SamplingFeatureID:  *SamplingFeatureID",TEXT($A178,"0000"),
", SpecimenTypeCV:  ",CHAR(34),INDEX(Specimens[Specimen Type],$A178),CHAR(34),
", SpecimenMediumCV:  ",INDEX(Specimens[Specimen Medium],$A178),
", IsFieldSpecimen:  ",CHAR(34),INDEX(Specimens[Is Field Specimen?],$A178),CHAR(34),"}"))</f>
        <v>#REF!</v>
      </c>
      <c r="N178" t="e">
        <f>IF(COUNTA(SpatialOffsets[])=0,"", IF(INDEX(SpatialOffsets[Spatial Offset Type],$A178)="","",
CONCATENATE("  - &amp;SpatialOffsetID",TEXT($A178,"0000"),
" {","SpatialOffsetTypeCV:  ",CHAR(34),INDEX(SpatialOffsets[Spatial Offset Type],$A178),CHAR(34),
", Offset1Value:  ",INDEX(SpatialOffsets[Offset 1 Value],$A178),
", Offset1UnitID:  ",CHAR(34),INDEX(SpatialOffsets[Offset 1 Unit],$A178),CHAR(34),
", Offset2Value:  ",INDEX(SpatialOffsets[Offset 2 Value],$A178),
", Offset2UnitID:  ",CHAR(34),INDEX(SpatialOffsets[Offset 2 Unit],$A178),CHAR(34),
", Offset3Value:  ",INDEX(SpatialOffsets[Offset 3 Value],$A178),
", Offset3UnitID:  ",CHAR(34),INDEX(SpatialOffsets[Offset 3 Unit],$A178),CHAR(34),,"}")))</f>
        <v>#REF!</v>
      </c>
      <c r="O178" t="e">
        <f>IF(COUNTA(RelatedFeatures[])=0,"", IF(INDEX(RelatedFeatures[First Sampling Feature Code],$A178)="","",
CONCATENATE("  - &amp;RelationID",TEXT($A178,"0000"),
" {","SamplingFeatureID:  *SamplingFeatureID",TEXT(MATCH(INDEX(RelatedFeatures[First Sampling Feature Code],$A178),SamplingFeatures[Feature Code],0),"0000"),
", RelationshipTypeCV:  ",CHAR(34),INDEX(RelatedFeatures[Relationship Type],$A178),CHAR(34),
", RelatedFeatureID: *SamplingFeatureID",TEXT(MATCH(INDEX(RelatedFeatures[Second Sampling Feature Code],$A178),SamplingFeatures[Feature Code],0),"0000"),
", SpatialOffsetID:  ",IF(INDEX(RelatedFeatures[Offset Number],$A178)="","",CONCATENATE("*SpatialOffsetID",TEXT(INDEX(RelatedFeatures[Offset Number],$A178),"0000"))),"}")))</f>
        <v>#REF!</v>
      </c>
      <c r="P178" t="e">
        <f>IF(INDEX(Methods[Method Type],$A178)="","",
CONCATENATE("  - &amp;MethodID",TEXT($A178,"0000"),
" {","MethodTypeCV:  ",CHAR(34),INDEX(Methods[Method Type],$A178),CHAR(34),
", MethodCode:  ",CHAR(34),INDEX(Methods[Method Code],$A178),CHAR(34),
", MethodName:  ",CHAR(34),INDEX(Methods[Method Name],$A178),CHAR(34),
", MethodDescription:  ",CHAR(34),INDEX(Methods[Method Description],$A178),CHAR(34),
", MethodLink:  ",CHAR(34),INDEX(Methods[Method Link],$A178),CHAR(34),
", OrganizationID: *OrganizationID",TEXT(MATCH(INDEX(Methods[Organization Name],$A178),Organizations[Organization Name],0),"0000"),"}"))</f>
        <v>#REF!</v>
      </c>
      <c r="Q178" t="e">
        <f>IF(INDEX(Variables[Variable Type],$A178)="","",
CONCATENATE("  - &amp;VariableID",TEXT($A178,"0000"),
" {","VariableTypeCV:  ",CHAR(34),INDEX(Variables[Variable Type],$A178),CHAR(34),
", VariableCode:  ",CHAR(34),INDEX(Variables[Variable Code],$A178),CHAR(34),
", VariableNameCV:  ",CHAR(34),INDEX(Variables[Variable Name],$A178),CHAR(34),
", VariableDefinition:  ",CHAR(34),INDEX(Variables[Variable Definition],$A178),CHAR(34),
", SpecciationCV:  ",CHAR(34),INDEX(Variables[Speciation],$A178),CHAR(34),
", NoDataValue:  ",CHAR(34),INDEX(Variables[No Data Value],$A178),CHAR(34),"}"))</f>
        <v>#REF!</v>
      </c>
    </row>
    <row r="179" spans="1:17" x14ac:dyDescent="0.25">
      <c r="A179">
        <v>176</v>
      </c>
      <c r="D179" t="e">
        <f>IF(INDEX(People[First Name],$A179)="","",
CONCATENATE("  - &amp;PersonID",TEXT($A179,"0000"),
" {","PersonFirstName:  ",CHAR(34),INDEX(People[First Name],$A179),CHAR(34),
", PersonMiddleName:  ",CHAR(34),INDEX(People[Middle Name],$A179),CHAR(34),
", PersonLastName:  ",CHAR(34),INDEX(People[Last Name],$A179),CHAR(34),"}"))</f>
        <v>#REF!</v>
      </c>
      <c r="E179" t="e">
        <f>IF(INDEX(Organizations[Organization Type '[CV']],$A179)="","",
CONCATENATE("  - &amp;OrganizationID",TEXT($A179,"0000"),
" {","OrganizationTypeCV:  ",CHAR(34),INDEX(Organizations[Organization Type '[CV']],$A179),CHAR(34),
", OrganizationCode:  ",CHAR(34),INDEX(Organizations[Organization Code],$A179),CHAR(34),
", OrganizationName:  ",CHAR(34),INDEX(Organizations[Organization Name],$A179),CHAR(34),
", OrganizationDescription:  ",CHAR(34),INDEX(Organizations[Organization Description],$A179),CHAR(34),
", OrganizationLink:  ",CHAR(34),INDEX(Organizations[Organization Link],$A179),CHAR(34),"}"))</f>
        <v>#REF!</v>
      </c>
      <c r="F179" t="e">
        <f>IF(INDEX(People[First Name],$A179)="","",
CONCATENATE("  - &amp;AffiliationID",TEXT($A179,"0000"),
" {PersonID: *PersonID",TEXT($A179,"0000"),
", OrganizationID: *OrganizationID",TEXT(MATCH(INDEX(People[Organization Name],$A179),Organizations[Organization Name],0),"0000"),
", IsPrimaryOrganizationContact: , AffiliationStartDate: , AffiliationEndDate: , PrimaryPhone: ",
", PrimaryEmail: ",CHAR(34),INDEX(People[Primary Email],$A179),CHAR(34),
", PrimaryAddress: ",CHAR(34),INDEX(People[Primary Address],$A179),CHAR(34),
", PersonLink: }"))</f>
        <v>#REF!</v>
      </c>
      <c r="H179" t="e">
        <f>IF(COUNTA(CitationInformation)=0,"",IF(INDEX(AuthorList[Author Name],$A179)="","",
CONCATENATE("  - &amp;AuthorListID",TEXT($A179,"0000"),
"  {CitationID: *CitationID0001",
", PersonID: *PersonID",TEXT(MATCH(INDEX(AuthorList[Author Name],$A179),People[Full Name],0),"0000"),
", AuthorOrder: ",INDEX(AuthorList[Author Number],$A179),"}")))</f>
        <v>#REF!</v>
      </c>
      <c r="K179" t="e">
        <f>IF(INDEX(SamplingFeatures[Feature Code],$A179)="","",
CONCATENATE("  - &amp;SamplingFeatureID",TEXT($A179,"0000"),
" {","SamplingFeatureUUID:  ",CHAR(34),INDEX(SamplingFeatures[Sampling Feature UUID],$A179),CHAR(34),
", SamplingFeatureTypeCV:  ",CHAR(34),INDEX(SamplingFeatures[Sampling Feature Type],$A179),CHAR(34),
", SamplingFeatureCode:  ",CHAR(34),INDEX(SamplingFeatures[Feature Code],$A179),CHAR(34),
", SamplingFeatureName:  ",CHAR(34),INDEX(SamplingFeatures[Feature Name],$A179),CHAR(34),
", SamplingFeatureDescription:  ",CHAR(34),INDEX(SamplingFeatures[Feature Description],$A179),CHAR(34),
", SamplingFeatureGeotypeCV:  ",CHAR(34),INDEX(SamplingFeatures[Feature Geo Type],$A179),CHAR(34),
", FeatureGeometry:  ",CHAR(34),INDEX(SamplingFeatures[Feature Geometry],$A179),CHAR(34),
", Elevation_m:  ",CHAR(34),INDEX(SamplingFeatures[Elevation_m],$A179),CHAR(34),
", ElevationDatumCV:  ",CHAR(34),ElevationDatum,CHAR(34),"}"))</f>
        <v>#REF!</v>
      </c>
      <c r="L179" t="e">
        <f>IF(INDEX(SamplingFeatures[Sampling Feature Type],$A179)&lt;&gt;"Site","",
CONCATENATE("  - &amp;SiteID",TEXT(SUMPRODUCT(--($L$3:$L178&lt;&gt;"")),"0000"),
" {","SamplingFeatureID:  *SamplingFeatureID",TEXT($A179,"0000"),
", SiteTypeCV:  ",CHAR(34),INDEX(Sites[Site Type],$A179),CHAR(34),
", Latitude:  ",INDEX(Sites[Latitude],$A179),
", Longitude:  ",INDEX(Sites[Longitude],$A179),
", SRSName:  ",CHAR(34),LatLonDatum,CHAR(34),"}"))</f>
        <v>#REF!</v>
      </c>
      <c r="M179" t="e">
        <f>IF(INDEX(SamplingFeatures[Sampling Feature Type],$A179)&lt;&gt;"Specimen","",
CONCATENATE("  - &amp;SpecimenID",TEXT(SUMPRODUCT(--($M$3:$M178&lt;&gt;"")),"0000"),
" {","SamplingFeatureID:  *SamplingFeatureID",TEXT($A179,"0000"),
", SpecimenTypeCV:  ",CHAR(34),INDEX(Specimens[Specimen Type],$A179),CHAR(34),
", SpecimenMediumCV:  ",INDEX(Specimens[Specimen Medium],$A179),
", IsFieldSpecimen:  ",CHAR(34),INDEX(Specimens[Is Field Specimen?],$A179),CHAR(34),"}"))</f>
        <v>#REF!</v>
      </c>
      <c r="N179" t="e">
        <f>IF(COUNTA(SpatialOffsets[])=0,"", IF(INDEX(SpatialOffsets[Spatial Offset Type],$A179)="","",
CONCATENATE("  - &amp;SpatialOffsetID",TEXT($A179,"0000"),
" {","SpatialOffsetTypeCV:  ",CHAR(34),INDEX(SpatialOffsets[Spatial Offset Type],$A179),CHAR(34),
", Offset1Value:  ",INDEX(SpatialOffsets[Offset 1 Value],$A179),
", Offset1UnitID:  ",CHAR(34),INDEX(SpatialOffsets[Offset 1 Unit],$A179),CHAR(34),
", Offset2Value:  ",INDEX(SpatialOffsets[Offset 2 Value],$A179),
", Offset2UnitID:  ",CHAR(34),INDEX(SpatialOffsets[Offset 2 Unit],$A179),CHAR(34),
", Offset3Value:  ",INDEX(SpatialOffsets[Offset 3 Value],$A179),
", Offset3UnitID:  ",CHAR(34),INDEX(SpatialOffsets[Offset 3 Unit],$A179),CHAR(34),,"}")))</f>
        <v>#REF!</v>
      </c>
      <c r="O179" t="e">
        <f>IF(COUNTA(RelatedFeatures[])=0,"", IF(INDEX(RelatedFeatures[First Sampling Feature Code],$A179)="","",
CONCATENATE("  - &amp;RelationID",TEXT($A179,"0000"),
" {","SamplingFeatureID:  *SamplingFeatureID",TEXT(MATCH(INDEX(RelatedFeatures[First Sampling Feature Code],$A179),SamplingFeatures[Feature Code],0),"0000"),
", RelationshipTypeCV:  ",CHAR(34),INDEX(RelatedFeatures[Relationship Type],$A179),CHAR(34),
", RelatedFeatureID: *SamplingFeatureID",TEXT(MATCH(INDEX(RelatedFeatures[Second Sampling Feature Code],$A179),SamplingFeatures[Feature Code],0),"0000"),
", SpatialOffsetID:  ",IF(INDEX(RelatedFeatures[Offset Number],$A179)="","",CONCATENATE("*SpatialOffsetID",TEXT(INDEX(RelatedFeatures[Offset Number],$A179),"0000"))),"}")))</f>
        <v>#REF!</v>
      </c>
      <c r="P179" t="e">
        <f>IF(INDEX(Methods[Method Type],$A179)="","",
CONCATENATE("  - &amp;MethodID",TEXT($A179,"0000"),
" {","MethodTypeCV:  ",CHAR(34),INDEX(Methods[Method Type],$A179),CHAR(34),
", MethodCode:  ",CHAR(34),INDEX(Methods[Method Code],$A179),CHAR(34),
", MethodName:  ",CHAR(34),INDEX(Methods[Method Name],$A179),CHAR(34),
", MethodDescription:  ",CHAR(34),INDEX(Methods[Method Description],$A179),CHAR(34),
", MethodLink:  ",CHAR(34),INDEX(Methods[Method Link],$A179),CHAR(34),
", OrganizationID: *OrganizationID",TEXT(MATCH(INDEX(Methods[Organization Name],$A179),Organizations[Organization Name],0),"0000"),"}"))</f>
        <v>#REF!</v>
      </c>
      <c r="Q179" t="e">
        <f>IF(INDEX(Variables[Variable Type],$A179)="","",
CONCATENATE("  - &amp;VariableID",TEXT($A179,"0000"),
" {","VariableTypeCV:  ",CHAR(34),INDEX(Variables[Variable Type],$A179),CHAR(34),
", VariableCode:  ",CHAR(34),INDEX(Variables[Variable Code],$A179),CHAR(34),
", VariableNameCV:  ",CHAR(34),INDEX(Variables[Variable Name],$A179),CHAR(34),
", VariableDefinition:  ",CHAR(34),INDEX(Variables[Variable Definition],$A179),CHAR(34),
", SpecciationCV:  ",CHAR(34),INDEX(Variables[Speciation],$A179),CHAR(34),
", NoDataValue:  ",CHAR(34),INDEX(Variables[No Data Value],$A179),CHAR(34),"}"))</f>
        <v>#REF!</v>
      </c>
    </row>
    <row r="180" spans="1:17" x14ac:dyDescent="0.25">
      <c r="A180">
        <v>177</v>
      </c>
      <c r="D180" t="e">
        <f>IF(INDEX(People[First Name],$A180)="","",
CONCATENATE("  - &amp;PersonID",TEXT($A180,"0000"),
" {","PersonFirstName:  ",CHAR(34),INDEX(People[First Name],$A180),CHAR(34),
", PersonMiddleName:  ",CHAR(34),INDEX(People[Middle Name],$A180),CHAR(34),
", PersonLastName:  ",CHAR(34),INDEX(People[Last Name],$A180),CHAR(34),"}"))</f>
        <v>#REF!</v>
      </c>
      <c r="E180" t="e">
        <f>IF(INDEX(Organizations[Organization Type '[CV']],$A180)="","",
CONCATENATE("  - &amp;OrganizationID",TEXT($A180,"0000"),
" {","OrganizationTypeCV:  ",CHAR(34),INDEX(Organizations[Organization Type '[CV']],$A180),CHAR(34),
", OrganizationCode:  ",CHAR(34),INDEX(Organizations[Organization Code],$A180),CHAR(34),
", OrganizationName:  ",CHAR(34),INDEX(Organizations[Organization Name],$A180),CHAR(34),
", OrganizationDescription:  ",CHAR(34),INDEX(Organizations[Organization Description],$A180),CHAR(34),
", OrganizationLink:  ",CHAR(34),INDEX(Organizations[Organization Link],$A180),CHAR(34),"}"))</f>
        <v>#REF!</v>
      </c>
      <c r="F180" t="e">
        <f>IF(INDEX(People[First Name],$A180)="","",
CONCATENATE("  - &amp;AffiliationID",TEXT($A180,"0000"),
" {PersonID: *PersonID",TEXT($A180,"0000"),
", OrganizationID: *OrganizationID",TEXT(MATCH(INDEX(People[Organization Name],$A180),Organizations[Organization Name],0),"0000"),
", IsPrimaryOrganizationContact: , AffiliationStartDate: , AffiliationEndDate: , PrimaryPhone: ",
", PrimaryEmail: ",CHAR(34),INDEX(People[Primary Email],$A180),CHAR(34),
", PrimaryAddress: ",CHAR(34),INDEX(People[Primary Address],$A180),CHAR(34),
", PersonLink: }"))</f>
        <v>#REF!</v>
      </c>
      <c r="H180" t="e">
        <f>IF(COUNTA(CitationInformation)=0,"",IF(INDEX(AuthorList[Author Name],$A180)="","",
CONCATENATE("  - &amp;AuthorListID",TEXT($A180,"0000"),
"  {CitationID: *CitationID0001",
", PersonID: *PersonID",TEXT(MATCH(INDEX(AuthorList[Author Name],$A180),People[Full Name],0),"0000"),
", AuthorOrder: ",INDEX(AuthorList[Author Number],$A180),"}")))</f>
        <v>#REF!</v>
      </c>
      <c r="K180" t="e">
        <f>IF(INDEX(SamplingFeatures[Feature Code],$A180)="","",
CONCATENATE("  - &amp;SamplingFeatureID",TEXT($A180,"0000"),
" {","SamplingFeatureUUID:  ",CHAR(34),INDEX(SamplingFeatures[Sampling Feature UUID],$A180),CHAR(34),
", SamplingFeatureTypeCV:  ",CHAR(34),INDEX(SamplingFeatures[Sampling Feature Type],$A180),CHAR(34),
", SamplingFeatureCode:  ",CHAR(34),INDEX(SamplingFeatures[Feature Code],$A180),CHAR(34),
", SamplingFeatureName:  ",CHAR(34),INDEX(SamplingFeatures[Feature Name],$A180),CHAR(34),
", SamplingFeatureDescription:  ",CHAR(34),INDEX(SamplingFeatures[Feature Description],$A180),CHAR(34),
", SamplingFeatureGeotypeCV:  ",CHAR(34),INDEX(SamplingFeatures[Feature Geo Type],$A180),CHAR(34),
", FeatureGeometry:  ",CHAR(34),INDEX(SamplingFeatures[Feature Geometry],$A180),CHAR(34),
", Elevation_m:  ",CHAR(34),INDEX(SamplingFeatures[Elevation_m],$A180),CHAR(34),
", ElevationDatumCV:  ",CHAR(34),ElevationDatum,CHAR(34),"}"))</f>
        <v>#REF!</v>
      </c>
      <c r="L180" t="e">
        <f>IF(INDEX(SamplingFeatures[Sampling Feature Type],$A180)&lt;&gt;"Site","",
CONCATENATE("  - &amp;SiteID",TEXT(SUMPRODUCT(--($L$3:$L179&lt;&gt;"")),"0000"),
" {","SamplingFeatureID:  *SamplingFeatureID",TEXT($A180,"0000"),
", SiteTypeCV:  ",CHAR(34),INDEX(Sites[Site Type],$A180),CHAR(34),
", Latitude:  ",INDEX(Sites[Latitude],$A180),
", Longitude:  ",INDEX(Sites[Longitude],$A180),
", SRSName:  ",CHAR(34),LatLonDatum,CHAR(34),"}"))</f>
        <v>#REF!</v>
      </c>
      <c r="M180" t="e">
        <f>IF(INDEX(SamplingFeatures[Sampling Feature Type],$A180)&lt;&gt;"Specimen","",
CONCATENATE("  - &amp;SpecimenID",TEXT(SUMPRODUCT(--($M$3:$M179&lt;&gt;"")),"0000"),
" {","SamplingFeatureID:  *SamplingFeatureID",TEXT($A180,"0000"),
", SpecimenTypeCV:  ",CHAR(34),INDEX(Specimens[Specimen Type],$A180),CHAR(34),
", SpecimenMediumCV:  ",INDEX(Specimens[Specimen Medium],$A180),
", IsFieldSpecimen:  ",CHAR(34),INDEX(Specimens[Is Field Specimen?],$A180),CHAR(34),"}"))</f>
        <v>#REF!</v>
      </c>
      <c r="N180" t="e">
        <f>IF(COUNTA(SpatialOffsets[])=0,"", IF(INDEX(SpatialOffsets[Spatial Offset Type],$A180)="","",
CONCATENATE("  - &amp;SpatialOffsetID",TEXT($A180,"0000"),
" {","SpatialOffsetTypeCV:  ",CHAR(34),INDEX(SpatialOffsets[Spatial Offset Type],$A180),CHAR(34),
", Offset1Value:  ",INDEX(SpatialOffsets[Offset 1 Value],$A180),
", Offset1UnitID:  ",CHAR(34),INDEX(SpatialOffsets[Offset 1 Unit],$A180),CHAR(34),
", Offset2Value:  ",INDEX(SpatialOffsets[Offset 2 Value],$A180),
", Offset2UnitID:  ",CHAR(34),INDEX(SpatialOffsets[Offset 2 Unit],$A180),CHAR(34),
", Offset3Value:  ",INDEX(SpatialOffsets[Offset 3 Value],$A180),
", Offset3UnitID:  ",CHAR(34),INDEX(SpatialOffsets[Offset 3 Unit],$A180),CHAR(34),,"}")))</f>
        <v>#REF!</v>
      </c>
      <c r="O180" t="e">
        <f>IF(COUNTA(RelatedFeatures[])=0,"", IF(INDEX(RelatedFeatures[First Sampling Feature Code],$A180)="","",
CONCATENATE("  - &amp;RelationID",TEXT($A180,"0000"),
" {","SamplingFeatureID:  *SamplingFeatureID",TEXT(MATCH(INDEX(RelatedFeatures[First Sampling Feature Code],$A180),SamplingFeatures[Feature Code],0),"0000"),
", RelationshipTypeCV:  ",CHAR(34),INDEX(RelatedFeatures[Relationship Type],$A180),CHAR(34),
", RelatedFeatureID: *SamplingFeatureID",TEXT(MATCH(INDEX(RelatedFeatures[Second Sampling Feature Code],$A180),SamplingFeatures[Feature Code],0),"0000"),
", SpatialOffsetID:  ",IF(INDEX(RelatedFeatures[Offset Number],$A180)="","",CONCATENATE("*SpatialOffsetID",TEXT(INDEX(RelatedFeatures[Offset Number],$A180),"0000"))),"}")))</f>
        <v>#REF!</v>
      </c>
      <c r="P180" t="e">
        <f>IF(INDEX(Methods[Method Type],$A180)="","",
CONCATENATE("  - &amp;MethodID",TEXT($A180,"0000"),
" {","MethodTypeCV:  ",CHAR(34),INDEX(Methods[Method Type],$A180),CHAR(34),
", MethodCode:  ",CHAR(34),INDEX(Methods[Method Code],$A180),CHAR(34),
", MethodName:  ",CHAR(34),INDEX(Methods[Method Name],$A180),CHAR(34),
", MethodDescription:  ",CHAR(34),INDEX(Methods[Method Description],$A180),CHAR(34),
", MethodLink:  ",CHAR(34),INDEX(Methods[Method Link],$A180),CHAR(34),
", OrganizationID: *OrganizationID",TEXT(MATCH(INDEX(Methods[Organization Name],$A180),Organizations[Organization Name],0),"0000"),"}"))</f>
        <v>#REF!</v>
      </c>
      <c r="Q180" t="e">
        <f>IF(INDEX(Variables[Variable Type],$A180)="","",
CONCATENATE("  - &amp;VariableID",TEXT($A180,"0000"),
" {","VariableTypeCV:  ",CHAR(34),INDEX(Variables[Variable Type],$A180),CHAR(34),
", VariableCode:  ",CHAR(34),INDEX(Variables[Variable Code],$A180),CHAR(34),
", VariableNameCV:  ",CHAR(34),INDEX(Variables[Variable Name],$A180),CHAR(34),
", VariableDefinition:  ",CHAR(34),INDEX(Variables[Variable Definition],$A180),CHAR(34),
", SpecciationCV:  ",CHAR(34),INDEX(Variables[Speciation],$A180),CHAR(34),
", NoDataValue:  ",CHAR(34),INDEX(Variables[No Data Value],$A180),CHAR(34),"}"))</f>
        <v>#REF!</v>
      </c>
    </row>
    <row r="181" spans="1:17" x14ac:dyDescent="0.25">
      <c r="A181">
        <v>178</v>
      </c>
      <c r="D181" t="e">
        <f>IF(INDEX(People[First Name],$A181)="","",
CONCATENATE("  - &amp;PersonID",TEXT($A181,"0000"),
" {","PersonFirstName:  ",CHAR(34),INDEX(People[First Name],$A181),CHAR(34),
", PersonMiddleName:  ",CHAR(34),INDEX(People[Middle Name],$A181),CHAR(34),
", PersonLastName:  ",CHAR(34),INDEX(People[Last Name],$A181),CHAR(34),"}"))</f>
        <v>#REF!</v>
      </c>
      <c r="E181" t="e">
        <f>IF(INDEX(Organizations[Organization Type '[CV']],$A181)="","",
CONCATENATE("  - &amp;OrganizationID",TEXT($A181,"0000"),
" {","OrganizationTypeCV:  ",CHAR(34),INDEX(Organizations[Organization Type '[CV']],$A181),CHAR(34),
", OrganizationCode:  ",CHAR(34),INDEX(Organizations[Organization Code],$A181),CHAR(34),
", OrganizationName:  ",CHAR(34),INDEX(Organizations[Organization Name],$A181),CHAR(34),
", OrganizationDescription:  ",CHAR(34),INDEX(Organizations[Organization Description],$A181),CHAR(34),
", OrganizationLink:  ",CHAR(34),INDEX(Organizations[Organization Link],$A181),CHAR(34),"}"))</f>
        <v>#REF!</v>
      </c>
      <c r="F181" t="e">
        <f>IF(INDEX(People[First Name],$A181)="","",
CONCATENATE("  - &amp;AffiliationID",TEXT($A181,"0000"),
" {PersonID: *PersonID",TEXT($A181,"0000"),
", OrganizationID: *OrganizationID",TEXT(MATCH(INDEX(People[Organization Name],$A181),Organizations[Organization Name],0),"0000"),
", IsPrimaryOrganizationContact: , AffiliationStartDate: , AffiliationEndDate: , PrimaryPhone: ",
", PrimaryEmail: ",CHAR(34),INDEX(People[Primary Email],$A181),CHAR(34),
", PrimaryAddress: ",CHAR(34),INDEX(People[Primary Address],$A181),CHAR(34),
", PersonLink: }"))</f>
        <v>#REF!</v>
      </c>
      <c r="H181" t="e">
        <f>IF(COUNTA(CitationInformation)=0,"",IF(INDEX(AuthorList[Author Name],$A181)="","",
CONCATENATE("  - &amp;AuthorListID",TEXT($A181,"0000"),
"  {CitationID: *CitationID0001",
", PersonID: *PersonID",TEXT(MATCH(INDEX(AuthorList[Author Name],$A181),People[Full Name],0),"0000"),
", AuthorOrder: ",INDEX(AuthorList[Author Number],$A181),"}")))</f>
        <v>#REF!</v>
      </c>
      <c r="K181" t="e">
        <f>IF(INDEX(SamplingFeatures[Feature Code],$A181)="","",
CONCATENATE("  - &amp;SamplingFeatureID",TEXT($A181,"0000"),
" {","SamplingFeatureUUID:  ",CHAR(34),INDEX(SamplingFeatures[Sampling Feature UUID],$A181),CHAR(34),
", SamplingFeatureTypeCV:  ",CHAR(34),INDEX(SamplingFeatures[Sampling Feature Type],$A181),CHAR(34),
", SamplingFeatureCode:  ",CHAR(34),INDEX(SamplingFeatures[Feature Code],$A181),CHAR(34),
", SamplingFeatureName:  ",CHAR(34),INDEX(SamplingFeatures[Feature Name],$A181),CHAR(34),
", SamplingFeatureDescription:  ",CHAR(34),INDEX(SamplingFeatures[Feature Description],$A181),CHAR(34),
", SamplingFeatureGeotypeCV:  ",CHAR(34),INDEX(SamplingFeatures[Feature Geo Type],$A181),CHAR(34),
", FeatureGeometry:  ",CHAR(34),INDEX(SamplingFeatures[Feature Geometry],$A181),CHAR(34),
", Elevation_m:  ",CHAR(34),INDEX(SamplingFeatures[Elevation_m],$A181),CHAR(34),
", ElevationDatumCV:  ",CHAR(34),ElevationDatum,CHAR(34),"}"))</f>
        <v>#REF!</v>
      </c>
      <c r="L181" t="e">
        <f>IF(INDEX(SamplingFeatures[Sampling Feature Type],$A181)&lt;&gt;"Site","",
CONCATENATE("  - &amp;SiteID",TEXT(SUMPRODUCT(--($L$3:$L180&lt;&gt;"")),"0000"),
" {","SamplingFeatureID:  *SamplingFeatureID",TEXT($A181,"0000"),
", SiteTypeCV:  ",CHAR(34),INDEX(Sites[Site Type],$A181),CHAR(34),
", Latitude:  ",INDEX(Sites[Latitude],$A181),
", Longitude:  ",INDEX(Sites[Longitude],$A181),
", SRSName:  ",CHAR(34),LatLonDatum,CHAR(34),"}"))</f>
        <v>#REF!</v>
      </c>
      <c r="M181" t="e">
        <f>IF(INDEX(SamplingFeatures[Sampling Feature Type],$A181)&lt;&gt;"Specimen","",
CONCATENATE("  - &amp;SpecimenID",TEXT(SUMPRODUCT(--($M$3:$M180&lt;&gt;"")),"0000"),
" {","SamplingFeatureID:  *SamplingFeatureID",TEXT($A181,"0000"),
", SpecimenTypeCV:  ",CHAR(34),INDEX(Specimens[Specimen Type],$A181),CHAR(34),
", SpecimenMediumCV:  ",INDEX(Specimens[Specimen Medium],$A181),
", IsFieldSpecimen:  ",CHAR(34),INDEX(Specimens[Is Field Specimen?],$A181),CHAR(34),"}"))</f>
        <v>#REF!</v>
      </c>
      <c r="N181" t="e">
        <f>IF(COUNTA(SpatialOffsets[])=0,"", IF(INDEX(SpatialOffsets[Spatial Offset Type],$A181)="","",
CONCATENATE("  - &amp;SpatialOffsetID",TEXT($A181,"0000"),
" {","SpatialOffsetTypeCV:  ",CHAR(34),INDEX(SpatialOffsets[Spatial Offset Type],$A181),CHAR(34),
", Offset1Value:  ",INDEX(SpatialOffsets[Offset 1 Value],$A181),
", Offset1UnitID:  ",CHAR(34),INDEX(SpatialOffsets[Offset 1 Unit],$A181),CHAR(34),
", Offset2Value:  ",INDEX(SpatialOffsets[Offset 2 Value],$A181),
", Offset2UnitID:  ",CHAR(34),INDEX(SpatialOffsets[Offset 2 Unit],$A181),CHAR(34),
", Offset3Value:  ",INDEX(SpatialOffsets[Offset 3 Value],$A181),
", Offset3UnitID:  ",CHAR(34),INDEX(SpatialOffsets[Offset 3 Unit],$A181),CHAR(34),,"}")))</f>
        <v>#REF!</v>
      </c>
      <c r="O181" t="e">
        <f>IF(COUNTA(RelatedFeatures[])=0,"", IF(INDEX(RelatedFeatures[First Sampling Feature Code],$A181)="","",
CONCATENATE("  - &amp;RelationID",TEXT($A181,"0000"),
" {","SamplingFeatureID:  *SamplingFeatureID",TEXT(MATCH(INDEX(RelatedFeatures[First Sampling Feature Code],$A181),SamplingFeatures[Feature Code],0),"0000"),
", RelationshipTypeCV:  ",CHAR(34),INDEX(RelatedFeatures[Relationship Type],$A181),CHAR(34),
", RelatedFeatureID: *SamplingFeatureID",TEXT(MATCH(INDEX(RelatedFeatures[Second Sampling Feature Code],$A181),SamplingFeatures[Feature Code],0),"0000"),
", SpatialOffsetID:  ",IF(INDEX(RelatedFeatures[Offset Number],$A181)="","",CONCATENATE("*SpatialOffsetID",TEXT(INDEX(RelatedFeatures[Offset Number],$A181),"0000"))),"}")))</f>
        <v>#REF!</v>
      </c>
      <c r="P181" t="e">
        <f>IF(INDEX(Methods[Method Type],$A181)="","",
CONCATENATE("  - &amp;MethodID",TEXT($A181,"0000"),
" {","MethodTypeCV:  ",CHAR(34),INDEX(Methods[Method Type],$A181),CHAR(34),
", MethodCode:  ",CHAR(34),INDEX(Methods[Method Code],$A181),CHAR(34),
", MethodName:  ",CHAR(34),INDEX(Methods[Method Name],$A181),CHAR(34),
", MethodDescription:  ",CHAR(34),INDEX(Methods[Method Description],$A181),CHAR(34),
", MethodLink:  ",CHAR(34),INDEX(Methods[Method Link],$A181),CHAR(34),
", OrganizationID: *OrganizationID",TEXT(MATCH(INDEX(Methods[Organization Name],$A181),Organizations[Organization Name],0),"0000"),"}"))</f>
        <v>#REF!</v>
      </c>
      <c r="Q181" t="e">
        <f>IF(INDEX(Variables[Variable Type],$A181)="","",
CONCATENATE("  - &amp;VariableID",TEXT($A181,"0000"),
" {","VariableTypeCV:  ",CHAR(34),INDEX(Variables[Variable Type],$A181),CHAR(34),
", VariableCode:  ",CHAR(34),INDEX(Variables[Variable Code],$A181),CHAR(34),
", VariableNameCV:  ",CHAR(34),INDEX(Variables[Variable Name],$A181),CHAR(34),
", VariableDefinition:  ",CHAR(34),INDEX(Variables[Variable Definition],$A181),CHAR(34),
", SpecciationCV:  ",CHAR(34),INDEX(Variables[Speciation],$A181),CHAR(34),
", NoDataValue:  ",CHAR(34),INDEX(Variables[No Data Value],$A181),CHAR(34),"}"))</f>
        <v>#REF!</v>
      </c>
    </row>
    <row r="182" spans="1:17" x14ac:dyDescent="0.25">
      <c r="A182">
        <v>179</v>
      </c>
      <c r="D182" t="e">
        <f>IF(INDEX(People[First Name],$A182)="","",
CONCATENATE("  - &amp;PersonID",TEXT($A182,"0000"),
" {","PersonFirstName:  ",CHAR(34),INDEX(People[First Name],$A182),CHAR(34),
", PersonMiddleName:  ",CHAR(34),INDEX(People[Middle Name],$A182),CHAR(34),
", PersonLastName:  ",CHAR(34),INDEX(People[Last Name],$A182),CHAR(34),"}"))</f>
        <v>#REF!</v>
      </c>
      <c r="E182" t="e">
        <f>IF(INDEX(Organizations[Organization Type '[CV']],$A182)="","",
CONCATENATE("  - &amp;OrganizationID",TEXT($A182,"0000"),
" {","OrganizationTypeCV:  ",CHAR(34),INDEX(Organizations[Organization Type '[CV']],$A182),CHAR(34),
", OrganizationCode:  ",CHAR(34),INDEX(Organizations[Organization Code],$A182),CHAR(34),
", OrganizationName:  ",CHAR(34),INDEX(Organizations[Organization Name],$A182),CHAR(34),
", OrganizationDescription:  ",CHAR(34),INDEX(Organizations[Organization Description],$A182),CHAR(34),
", OrganizationLink:  ",CHAR(34),INDEX(Organizations[Organization Link],$A182),CHAR(34),"}"))</f>
        <v>#REF!</v>
      </c>
      <c r="F182" t="e">
        <f>IF(INDEX(People[First Name],$A182)="","",
CONCATENATE("  - &amp;AffiliationID",TEXT($A182,"0000"),
" {PersonID: *PersonID",TEXT($A182,"0000"),
", OrganizationID: *OrganizationID",TEXT(MATCH(INDEX(People[Organization Name],$A182),Organizations[Organization Name],0),"0000"),
", IsPrimaryOrganizationContact: , AffiliationStartDate: , AffiliationEndDate: , PrimaryPhone: ",
", PrimaryEmail: ",CHAR(34),INDEX(People[Primary Email],$A182),CHAR(34),
", PrimaryAddress: ",CHAR(34),INDEX(People[Primary Address],$A182),CHAR(34),
", PersonLink: }"))</f>
        <v>#REF!</v>
      </c>
      <c r="H182" t="e">
        <f>IF(COUNTA(CitationInformation)=0,"",IF(INDEX(AuthorList[Author Name],$A182)="","",
CONCATENATE("  - &amp;AuthorListID",TEXT($A182,"0000"),
"  {CitationID: *CitationID0001",
", PersonID: *PersonID",TEXT(MATCH(INDEX(AuthorList[Author Name],$A182),People[Full Name],0),"0000"),
", AuthorOrder: ",INDEX(AuthorList[Author Number],$A182),"}")))</f>
        <v>#REF!</v>
      </c>
      <c r="K182" t="e">
        <f>IF(INDEX(SamplingFeatures[Feature Code],$A182)="","",
CONCATENATE("  - &amp;SamplingFeatureID",TEXT($A182,"0000"),
" {","SamplingFeatureUUID:  ",CHAR(34),INDEX(SamplingFeatures[Sampling Feature UUID],$A182),CHAR(34),
", SamplingFeatureTypeCV:  ",CHAR(34),INDEX(SamplingFeatures[Sampling Feature Type],$A182),CHAR(34),
", SamplingFeatureCode:  ",CHAR(34),INDEX(SamplingFeatures[Feature Code],$A182),CHAR(34),
", SamplingFeatureName:  ",CHAR(34),INDEX(SamplingFeatures[Feature Name],$A182),CHAR(34),
", SamplingFeatureDescription:  ",CHAR(34),INDEX(SamplingFeatures[Feature Description],$A182),CHAR(34),
", SamplingFeatureGeotypeCV:  ",CHAR(34),INDEX(SamplingFeatures[Feature Geo Type],$A182),CHAR(34),
", FeatureGeometry:  ",CHAR(34),INDEX(SamplingFeatures[Feature Geometry],$A182),CHAR(34),
", Elevation_m:  ",CHAR(34),INDEX(SamplingFeatures[Elevation_m],$A182),CHAR(34),
", ElevationDatumCV:  ",CHAR(34),ElevationDatum,CHAR(34),"}"))</f>
        <v>#REF!</v>
      </c>
      <c r="L182" t="e">
        <f>IF(INDEX(SamplingFeatures[Sampling Feature Type],$A182)&lt;&gt;"Site","",
CONCATENATE("  - &amp;SiteID",TEXT(SUMPRODUCT(--($L$3:$L181&lt;&gt;"")),"0000"),
" {","SamplingFeatureID:  *SamplingFeatureID",TEXT($A182,"0000"),
", SiteTypeCV:  ",CHAR(34),INDEX(Sites[Site Type],$A182),CHAR(34),
", Latitude:  ",INDEX(Sites[Latitude],$A182),
", Longitude:  ",INDEX(Sites[Longitude],$A182),
", SRSName:  ",CHAR(34),LatLonDatum,CHAR(34),"}"))</f>
        <v>#REF!</v>
      </c>
      <c r="M182" t="e">
        <f>IF(INDEX(SamplingFeatures[Sampling Feature Type],$A182)&lt;&gt;"Specimen","",
CONCATENATE("  - &amp;SpecimenID",TEXT(SUMPRODUCT(--($M$3:$M181&lt;&gt;"")),"0000"),
" {","SamplingFeatureID:  *SamplingFeatureID",TEXT($A182,"0000"),
", SpecimenTypeCV:  ",CHAR(34),INDEX(Specimens[Specimen Type],$A182),CHAR(34),
", SpecimenMediumCV:  ",INDEX(Specimens[Specimen Medium],$A182),
", IsFieldSpecimen:  ",CHAR(34),INDEX(Specimens[Is Field Specimen?],$A182),CHAR(34),"}"))</f>
        <v>#REF!</v>
      </c>
      <c r="N182" t="e">
        <f>IF(COUNTA(SpatialOffsets[])=0,"", IF(INDEX(SpatialOffsets[Spatial Offset Type],$A182)="","",
CONCATENATE("  - &amp;SpatialOffsetID",TEXT($A182,"0000"),
" {","SpatialOffsetTypeCV:  ",CHAR(34),INDEX(SpatialOffsets[Spatial Offset Type],$A182),CHAR(34),
", Offset1Value:  ",INDEX(SpatialOffsets[Offset 1 Value],$A182),
", Offset1UnitID:  ",CHAR(34),INDEX(SpatialOffsets[Offset 1 Unit],$A182),CHAR(34),
", Offset2Value:  ",INDEX(SpatialOffsets[Offset 2 Value],$A182),
", Offset2UnitID:  ",CHAR(34),INDEX(SpatialOffsets[Offset 2 Unit],$A182),CHAR(34),
", Offset3Value:  ",INDEX(SpatialOffsets[Offset 3 Value],$A182),
", Offset3UnitID:  ",CHAR(34),INDEX(SpatialOffsets[Offset 3 Unit],$A182),CHAR(34),,"}")))</f>
        <v>#REF!</v>
      </c>
      <c r="O182" t="e">
        <f>IF(COUNTA(RelatedFeatures[])=0,"", IF(INDEX(RelatedFeatures[First Sampling Feature Code],$A182)="","",
CONCATENATE("  - &amp;RelationID",TEXT($A182,"0000"),
" {","SamplingFeatureID:  *SamplingFeatureID",TEXT(MATCH(INDEX(RelatedFeatures[First Sampling Feature Code],$A182),SamplingFeatures[Feature Code],0),"0000"),
", RelationshipTypeCV:  ",CHAR(34),INDEX(RelatedFeatures[Relationship Type],$A182),CHAR(34),
", RelatedFeatureID: *SamplingFeatureID",TEXT(MATCH(INDEX(RelatedFeatures[Second Sampling Feature Code],$A182),SamplingFeatures[Feature Code],0),"0000"),
", SpatialOffsetID:  ",IF(INDEX(RelatedFeatures[Offset Number],$A182)="","",CONCATENATE("*SpatialOffsetID",TEXT(INDEX(RelatedFeatures[Offset Number],$A182),"0000"))),"}")))</f>
        <v>#REF!</v>
      </c>
      <c r="P182" t="e">
        <f>IF(INDEX(Methods[Method Type],$A182)="","",
CONCATENATE("  - &amp;MethodID",TEXT($A182,"0000"),
" {","MethodTypeCV:  ",CHAR(34),INDEX(Methods[Method Type],$A182),CHAR(34),
", MethodCode:  ",CHAR(34),INDEX(Methods[Method Code],$A182),CHAR(34),
", MethodName:  ",CHAR(34),INDEX(Methods[Method Name],$A182),CHAR(34),
", MethodDescription:  ",CHAR(34),INDEX(Methods[Method Description],$A182),CHAR(34),
", MethodLink:  ",CHAR(34),INDEX(Methods[Method Link],$A182),CHAR(34),
", OrganizationID: *OrganizationID",TEXT(MATCH(INDEX(Methods[Organization Name],$A182),Organizations[Organization Name],0),"0000"),"}"))</f>
        <v>#REF!</v>
      </c>
      <c r="Q182" t="e">
        <f>IF(INDEX(Variables[Variable Type],$A182)="","",
CONCATENATE("  - &amp;VariableID",TEXT($A182,"0000"),
" {","VariableTypeCV:  ",CHAR(34),INDEX(Variables[Variable Type],$A182),CHAR(34),
", VariableCode:  ",CHAR(34),INDEX(Variables[Variable Code],$A182),CHAR(34),
", VariableNameCV:  ",CHAR(34),INDEX(Variables[Variable Name],$A182),CHAR(34),
", VariableDefinition:  ",CHAR(34),INDEX(Variables[Variable Definition],$A182),CHAR(34),
", SpecciationCV:  ",CHAR(34),INDEX(Variables[Speciation],$A182),CHAR(34),
", NoDataValue:  ",CHAR(34),INDEX(Variables[No Data Value],$A182),CHAR(34),"}"))</f>
        <v>#REF!</v>
      </c>
    </row>
    <row r="183" spans="1:17" x14ac:dyDescent="0.25">
      <c r="A183">
        <v>180</v>
      </c>
      <c r="D183" t="e">
        <f>IF(INDEX(People[First Name],$A183)="","",
CONCATENATE("  - &amp;PersonID",TEXT($A183,"0000"),
" {","PersonFirstName:  ",CHAR(34),INDEX(People[First Name],$A183),CHAR(34),
", PersonMiddleName:  ",CHAR(34),INDEX(People[Middle Name],$A183),CHAR(34),
", PersonLastName:  ",CHAR(34),INDEX(People[Last Name],$A183),CHAR(34),"}"))</f>
        <v>#REF!</v>
      </c>
      <c r="E183" t="e">
        <f>IF(INDEX(Organizations[Organization Type '[CV']],$A183)="","",
CONCATENATE("  - &amp;OrganizationID",TEXT($A183,"0000"),
" {","OrganizationTypeCV:  ",CHAR(34),INDEX(Organizations[Organization Type '[CV']],$A183),CHAR(34),
", OrganizationCode:  ",CHAR(34),INDEX(Organizations[Organization Code],$A183),CHAR(34),
", OrganizationName:  ",CHAR(34),INDEX(Organizations[Organization Name],$A183),CHAR(34),
", OrganizationDescription:  ",CHAR(34),INDEX(Organizations[Organization Description],$A183),CHAR(34),
", OrganizationLink:  ",CHAR(34),INDEX(Organizations[Organization Link],$A183),CHAR(34),"}"))</f>
        <v>#REF!</v>
      </c>
      <c r="F183" t="e">
        <f>IF(INDEX(People[First Name],$A183)="","",
CONCATENATE("  - &amp;AffiliationID",TEXT($A183,"0000"),
" {PersonID: *PersonID",TEXT($A183,"0000"),
", OrganizationID: *OrganizationID",TEXT(MATCH(INDEX(People[Organization Name],$A183),Organizations[Organization Name],0),"0000"),
", IsPrimaryOrganizationContact: , AffiliationStartDate: , AffiliationEndDate: , PrimaryPhone: ",
", PrimaryEmail: ",CHAR(34),INDEX(People[Primary Email],$A183),CHAR(34),
", PrimaryAddress: ",CHAR(34),INDEX(People[Primary Address],$A183),CHAR(34),
", PersonLink: }"))</f>
        <v>#REF!</v>
      </c>
      <c r="H183" t="e">
        <f>IF(COUNTA(CitationInformation)=0,"",IF(INDEX(AuthorList[Author Name],$A183)="","",
CONCATENATE("  - &amp;AuthorListID",TEXT($A183,"0000"),
"  {CitationID: *CitationID0001",
", PersonID: *PersonID",TEXT(MATCH(INDEX(AuthorList[Author Name],$A183),People[Full Name],0),"0000"),
", AuthorOrder: ",INDEX(AuthorList[Author Number],$A183),"}")))</f>
        <v>#REF!</v>
      </c>
      <c r="K183" t="e">
        <f>IF(INDEX(SamplingFeatures[Feature Code],$A183)="","",
CONCATENATE("  - &amp;SamplingFeatureID",TEXT($A183,"0000"),
" {","SamplingFeatureUUID:  ",CHAR(34),INDEX(SamplingFeatures[Sampling Feature UUID],$A183),CHAR(34),
", SamplingFeatureTypeCV:  ",CHAR(34),INDEX(SamplingFeatures[Sampling Feature Type],$A183),CHAR(34),
", SamplingFeatureCode:  ",CHAR(34),INDEX(SamplingFeatures[Feature Code],$A183),CHAR(34),
", SamplingFeatureName:  ",CHAR(34),INDEX(SamplingFeatures[Feature Name],$A183),CHAR(34),
", SamplingFeatureDescription:  ",CHAR(34),INDEX(SamplingFeatures[Feature Description],$A183),CHAR(34),
", SamplingFeatureGeotypeCV:  ",CHAR(34),INDEX(SamplingFeatures[Feature Geo Type],$A183),CHAR(34),
", FeatureGeometry:  ",CHAR(34),INDEX(SamplingFeatures[Feature Geometry],$A183),CHAR(34),
", Elevation_m:  ",CHAR(34),INDEX(SamplingFeatures[Elevation_m],$A183),CHAR(34),
", ElevationDatumCV:  ",CHAR(34),ElevationDatum,CHAR(34),"}"))</f>
        <v>#REF!</v>
      </c>
      <c r="L183" t="e">
        <f>IF(INDEX(SamplingFeatures[Sampling Feature Type],$A183)&lt;&gt;"Site","",
CONCATENATE("  - &amp;SiteID",TEXT(SUMPRODUCT(--($L$3:$L182&lt;&gt;"")),"0000"),
" {","SamplingFeatureID:  *SamplingFeatureID",TEXT($A183,"0000"),
", SiteTypeCV:  ",CHAR(34),INDEX(Sites[Site Type],$A183),CHAR(34),
", Latitude:  ",INDEX(Sites[Latitude],$A183),
", Longitude:  ",INDEX(Sites[Longitude],$A183),
", SRSName:  ",CHAR(34),LatLonDatum,CHAR(34),"}"))</f>
        <v>#REF!</v>
      </c>
      <c r="M183" t="e">
        <f>IF(INDEX(SamplingFeatures[Sampling Feature Type],$A183)&lt;&gt;"Specimen","",
CONCATENATE("  - &amp;SpecimenID",TEXT(SUMPRODUCT(--($M$3:$M182&lt;&gt;"")),"0000"),
" {","SamplingFeatureID:  *SamplingFeatureID",TEXT($A183,"0000"),
", SpecimenTypeCV:  ",CHAR(34),INDEX(Specimens[Specimen Type],$A183),CHAR(34),
", SpecimenMediumCV:  ",INDEX(Specimens[Specimen Medium],$A183),
", IsFieldSpecimen:  ",CHAR(34),INDEX(Specimens[Is Field Specimen?],$A183),CHAR(34),"}"))</f>
        <v>#REF!</v>
      </c>
      <c r="N183" t="e">
        <f>IF(COUNTA(SpatialOffsets[])=0,"", IF(INDEX(SpatialOffsets[Spatial Offset Type],$A183)="","",
CONCATENATE("  - &amp;SpatialOffsetID",TEXT($A183,"0000"),
" {","SpatialOffsetTypeCV:  ",CHAR(34),INDEX(SpatialOffsets[Spatial Offset Type],$A183),CHAR(34),
", Offset1Value:  ",INDEX(SpatialOffsets[Offset 1 Value],$A183),
", Offset1UnitID:  ",CHAR(34),INDEX(SpatialOffsets[Offset 1 Unit],$A183),CHAR(34),
", Offset2Value:  ",INDEX(SpatialOffsets[Offset 2 Value],$A183),
", Offset2UnitID:  ",CHAR(34),INDEX(SpatialOffsets[Offset 2 Unit],$A183),CHAR(34),
", Offset3Value:  ",INDEX(SpatialOffsets[Offset 3 Value],$A183),
", Offset3UnitID:  ",CHAR(34),INDEX(SpatialOffsets[Offset 3 Unit],$A183),CHAR(34),,"}")))</f>
        <v>#REF!</v>
      </c>
      <c r="O183" t="e">
        <f>IF(COUNTA(RelatedFeatures[])=0,"", IF(INDEX(RelatedFeatures[First Sampling Feature Code],$A183)="","",
CONCATENATE("  - &amp;RelationID",TEXT($A183,"0000"),
" {","SamplingFeatureID:  *SamplingFeatureID",TEXT(MATCH(INDEX(RelatedFeatures[First Sampling Feature Code],$A183),SamplingFeatures[Feature Code],0),"0000"),
", RelationshipTypeCV:  ",CHAR(34),INDEX(RelatedFeatures[Relationship Type],$A183),CHAR(34),
", RelatedFeatureID: *SamplingFeatureID",TEXT(MATCH(INDEX(RelatedFeatures[Second Sampling Feature Code],$A183),SamplingFeatures[Feature Code],0),"0000"),
", SpatialOffsetID:  ",IF(INDEX(RelatedFeatures[Offset Number],$A183)="","",CONCATENATE("*SpatialOffsetID",TEXT(INDEX(RelatedFeatures[Offset Number],$A183),"0000"))),"}")))</f>
        <v>#REF!</v>
      </c>
      <c r="P183" t="e">
        <f>IF(INDEX(Methods[Method Type],$A183)="","",
CONCATENATE("  - &amp;MethodID",TEXT($A183,"0000"),
" {","MethodTypeCV:  ",CHAR(34),INDEX(Methods[Method Type],$A183),CHAR(34),
", MethodCode:  ",CHAR(34),INDEX(Methods[Method Code],$A183),CHAR(34),
", MethodName:  ",CHAR(34),INDEX(Methods[Method Name],$A183),CHAR(34),
", MethodDescription:  ",CHAR(34),INDEX(Methods[Method Description],$A183),CHAR(34),
", MethodLink:  ",CHAR(34),INDEX(Methods[Method Link],$A183),CHAR(34),
", OrganizationID: *OrganizationID",TEXT(MATCH(INDEX(Methods[Organization Name],$A183),Organizations[Organization Name],0),"0000"),"}"))</f>
        <v>#REF!</v>
      </c>
      <c r="Q183" t="e">
        <f>IF(INDEX(Variables[Variable Type],$A183)="","",
CONCATENATE("  - &amp;VariableID",TEXT($A183,"0000"),
" {","VariableTypeCV:  ",CHAR(34),INDEX(Variables[Variable Type],$A183),CHAR(34),
", VariableCode:  ",CHAR(34),INDEX(Variables[Variable Code],$A183),CHAR(34),
", VariableNameCV:  ",CHAR(34),INDEX(Variables[Variable Name],$A183),CHAR(34),
", VariableDefinition:  ",CHAR(34),INDEX(Variables[Variable Definition],$A183),CHAR(34),
", SpecciationCV:  ",CHAR(34),INDEX(Variables[Speciation],$A183),CHAR(34),
", NoDataValue:  ",CHAR(34),INDEX(Variables[No Data Value],$A183),CHAR(34),"}"))</f>
        <v>#REF!</v>
      </c>
    </row>
    <row r="184" spans="1:17" x14ac:dyDescent="0.25">
      <c r="A184">
        <v>181</v>
      </c>
      <c r="D184" t="e">
        <f>IF(INDEX(People[First Name],$A184)="","",
CONCATENATE("  - &amp;PersonID",TEXT($A184,"0000"),
" {","PersonFirstName:  ",CHAR(34),INDEX(People[First Name],$A184),CHAR(34),
", PersonMiddleName:  ",CHAR(34),INDEX(People[Middle Name],$A184),CHAR(34),
", PersonLastName:  ",CHAR(34),INDEX(People[Last Name],$A184),CHAR(34),"}"))</f>
        <v>#REF!</v>
      </c>
      <c r="E184" t="e">
        <f>IF(INDEX(Organizations[Organization Type '[CV']],$A184)="","",
CONCATENATE("  - &amp;OrganizationID",TEXT($A184,"0000"),
" {","OrganizationTypeCV:  ",CHAR(34),INDEX(Organizations[Organization Type '[CV']],$A184),CHAR(34),
", OrganizationCode:  ",CHAR(34),INDEX(Organizations[Organization Code],$A184),CHAR(34),
", OrganizationName:  ",CHAR(34),INDEX(Organizations[Organization Name],$A184),CHAR(34),
", OrganizationDescription:  ",CHAR(34),INDEX(Organizations[Organization Description],$A184),CHAR(34),
", OrganizationLink:  ",CHAR(34),INDEX(Organizations[Organization Link],$A184),CHAR(34),"}"))</f>
        <v>#REF!</v>
      </c>
      <c r="F184" t="e">
        <f>IF(INDEX(People[First Name],$A184)="","",
CONCATENATE("  - &amp;AffiliationID",TEXT($A184,"0000"),
" {PersonID: *PersonID",TEXT($A184,"0000"),
", OrganizationID: *OrganizationID",TEXT(MATCH(INDEX(People[Organization Name],$A184),Organizations[Organization Name],0),"0000"),
", IsPrimaryOrganizationContact: , AffiliationStartDate: , AffiliationEndDate: , PrimaryPhone: ",
", PrimaryEmail: ",CHAR(34),INDEX(People[Primary Email],$A184),CHAR(34),
", PrimaryAddress: ",CHAR(34),INDEX(People[Primary Address],$A184),CHAR(34),
", PersonLink: }"))</f>
        <v>#REF!</v>
      </c>
      <c r="H184" t="e">
        <f>IF(COUNTA(CitationInformation)=0,"",IF(INDEX(AuthorList[Author Name],$A184)="","",
CONCATENATE("  - &amp;AuthorListID",TEXT($A184,"0000"),
"  {CitationID: *CitationID0001",
", PersonID: *PersonID",TEXT(MATCH(INDEX(AuthorList[Author Name],$A184),People[Full Name],0),"0000"),
", AuthorOrder: ",INDEX(AuthorList[Author Number],$A184),"}")))</f>
        <v>#REF!</v>
      </c>
      <c r="K184" t="e">
        <f>IF(INDEX(SamplingFeatures[Feature Code],$A184)="","",
CONCATENATE("  - &amp;SamplingFeatureID",TEXT($A184,"0000"),
" {","SamplingFeatureUUID:  ",CHAR(34),INDEX(SamplingFeatures[Sampling Feature UUID],$A184),CHAR(34),
", SamplingFeatureTypeCV:  ",CHAR(34),INDEX(SamplingFeatures[Sampling Feature Type],$A184),CHAR(34),
", SamplingFeatureCode:  ",CHAR(34),INDEX(SamplingFeatures[Feature Code],$A184),CHAR(34),
", SamplingFeatureName:  ",CHAR(34),INDEX(SamplingFeatures[Feature Name],$A184),CHAR(34),
", SamplingFeatureDescription:  ",CHAR(34),INDEX(SamplingFeatures[Feature Description],$A184),CHAR(34),
", SamplingFeatureGeotypeCV:  ",CHAR(34),INDEX(SamplingFeatures[Feature Geo Type],$A184),CHAR(34),
", FeatureGeometry:  ",CHAR(34),INDEX(SamplingFeatures[Feature Geometry],$A184),CHAR(34),
", Elevation_m:  ",CHAR(34),INDEX(SamplingFeatures[Elevation_m],$A184),CHAR(34),
", ElevationDatumCV:  ",CHAR(34),ElevationDatum,CHAR(34),"}"))</f>
        <v>#REF!</v>
      </c>
      <c r="L184" t="e">
        <f>IF(INDEX(SamplingFeatures[Sampling Feature Type],$A184)&lt;&gt;"Site","",
CONCATENATE("  - &amp;SiteID",TEXT(SUMPRODUCT(--($L$3:$L183&lt;&gt;"")),"0000"),
" {","SamplingFeatureID:  *SamplingFeatureID",TEXT($A184,"0000"),
", SiteTypeCV:  ",CHAR(34),INDEX(Sites[Site Type],$A184),CHAR(34),
", Latitude:  ",INDEX(Sites[Latitude],$A184),
", Longitude:  ",INDEX(Sites[Longitude],$A184),
", SRSName:  ",CHAR(34),LatLonDatum,CHAR(34),"}"))</f>
        <v>#REF!</v>
      </c>
      <c r="M184" t="e">
        <f>IF(INDEX(SamplingFeatures[Sampling Feature Type],$A184)&lt;&gt;"Specimen","",
CONCATENATE("  - &amp;SpecimenID",TEXT(SUMPRODUCT(--($M$3:$M183&lt;&gt;"")),"0000"),
" {","SamplingFeatureID:  *SamplingFeatureID",TEXT($A184,"0000"),
", SpecimenTypeCV:  ",CHAR(34),INDEX(Specimens[Specimen Type],$A184),CHAR(34),
", SpecimenMediumCV:  ",INDEX(Specimens[Specimen Medium],$A184),
", IsFieldSpecimen:  ",CHAR(34),INDEX(Specimens[Is Field Specimen?],$A184),CHAR(34),"}"))</f>
        <v>#REF!</v>
      </c>
      <c r="N184" t="e">
        <f>IF(COUNTA(SpatialOffsets[])=0,"", IF(INDEX(SpatialOffsets[Spatial Offset Type],$A184)="","",
CONCATENATE("  - &amp;SpatialOffsetID",TEXT($A184,"0000"),
" {","SpatialOffsetTypeCV:  ",CHAR(34),INDEX(SpatialOffsets[Spatial Offset Type],$A184),CHAR(34),
", Offset1Value:  ",INDEX(SpatialOffsets[Offset 1 Value],$A184),
", Offset1UnitID:  ",CHAR(34),INDEX(SpatialOffsets[Offset 1 Unit],$A184),CHAR(34),
", Offset2Value:  ",INDEX(SpatialOffsets[Offset 2 Value],$A184),
", Offset2UnitID:  ",CHAR(34),INDEX(SpatialOffsets[Offset 2 Unit],$A184),CHAR(34),
", Offset3Value:  ",INDEX(SpatialOffsets[Offset 3 Value],$A184),
", Offset3UnitID:  ",CHAR(34),INDEX(SpatialOffsets[Offset 3 Unit],$A184),CHAR(34),,"}")))</f>
        <v>#REF!</v>
      </c>
      <c r="O184" t="e">
        <f>IF(COUNTA(RelatedFeatures[])=0,"", IF(INDEX(RelatedFeatures[First Sampling Feature Code],$A184)="","",
CONCATENATE("  - &amp;RelationID",TEXT($A184,"0000"),
" {","SamplingFeatureID:  *SamplingFeatureID",TEXT(MATCH(INDEX(RelatedFeatures[First Sampling Feature Code],$A184),SamplingFeatures[Feature Code],0),"0000"),
", RelationshipTypeCV:  ",CHAR(34),INDEX(RelatedFeatures[Relationship Type],$A184),CHAR(34),
", RelatedFeatureID: *SamplingFeatureID",TEXT(MATCH(INDEX(RelatedFeatures[Second Sampling Feature Code],$A184),SamplingFeatures[Feature Code],0),"0000"),
", SpatialOffsetID:  ",IF(INDEX(RelatedFeatures[Offset Number],$A184)="","",CONCATENATE("*SpatialOffsetID",TEXT(INDEX(RelatedFeatures[Offset Number],$A184),"0000"))),"}")))</f>
        <v>#REF!</v>
      </c>
      <c r="P184" t="e">
        <f>IF(INDEX(Methods[Method Type],$A184)="","",
CONCATENATE("  - &amp;MethodID",TEXT($A184,"0000"),
" {","MethodTypeCV:  ",CHAR(34),INDEX(Methods[Method Type],$A184),CHAR(34),
", MethodCode:  ",CHAR(34),INDEX(Methods[Method Code],$A184),CHAR(34),
", MethodName:  ",CHAR(34),INDEX(Methods[Method Name],$A184),CHAR(34),
", MethodDescription:  ",CHAR(34),INDEX(Methods[Method Description],$A184),CHAR(34),
", MethodLink:  ",CHAR(34),INDEX(Methods[Method Link],$A184),CHAR(34),
", OrganizationID: *OrganizationID",TEXT(MATCH(INDEX(Methods[Organization Name],$A184),Organizations[Organization Name],0),"0000"),"}"))</f>
        <v>#REF!</v>
      </c>
      <c r="Q184" t="e">
        <f>IF(INDEX(Variables[Variable Type],$A184)="","",
CONCATENATE("  - &amp;VariableID",TEXT($A184,"0000"),
" {","VariableTypeCV:  ",CHAR(34),INDEX(Variables[Variable Type],$A184),CHAR(34),
", VariableCode:  ",CHAR(34),INDEX(Variables[Variable Code],$A184),CHAR(34),
", VariableNameCV:  ",CHAR(34),INDEX(Variables[Variable Name],$A184),CHAR(34),
", VariableDefinition:  ",CHAR(34),INDEX(Variables[Variable Definition],$A184),CHAR(34),
", SpecciationCV:  ",CHAR(34),INDEX(Variables[Speciation],$A184),CHAR(34),
", NoDataValue:  ",CHAR(34),INDEX(Variables[No Data Value],$A184),CHAR(34),"}"))</f>
        <v>#REF!</v>
      </c>
    </row>
    <row r="185" spans="1:17" x14ac:dyDescent="0.25">
      <c r="A185">
        <v>182</v>
      </c>
      <c r="D185" t="e">
        <f>IF(INDEX(People[First Name],$A185)="","",
CONCATENATE("  - &amp;PersonID",TEXT($A185,"0000"),
" {","PersonFirstName:  ",CHAR(34),INDEX(People[First Name],$A185),CHAR(34),
", PersonMiddleName:  ",CHAR(34),INDEX(People[Middle Name],$A185),CHAR(34),
", PersonLastName:  ",CHAR(34),INDEX(People[Last Name],$A185),CHAR(34),"}"))</f>
        <v>#REF!</v>
      </c>
      <c r="E185" t="e">
        <f>IF(INDEX(Organizations[Organization Type '[CV']],$A185)="","",
CONCATENATE("  - &amp;OrganizationID",TEXT($A185,"0000"),
" {","OrganizationTypeCV:  ",CHAR(34),INDEX(Organizations[Organization Type '[CV']],$A185),CHAR(34),
", OrganizationCode:  ",CHAR(34),INDEX(Organizations[Organization Code],$A185),CHAR(34),
", OrganizationName:  ",CHAR(34),INDEX(Organizations[Organization Name],$A185),CHAR(34),
", OrganizationDescription:  ",CHAR(34),INDEX(Organizations[Organization Description],$A185),CHAR(34),
", OrganizationLink:  ",CHAR(34),INDEX(Organizations[Organization Link],$A185),CHAR(34),"}"))</f>
        <v>#REF!</v>
      </c>
      <c r="F185" t="e">
        <f>IF(INDEX(People[First Name],$A185)="","",
CONCATENATE("  - &amp;AffiliationID",TEXT($A185,"0000"),
" {PersonID: *PersonID",TEXT($A185,"0000"),
", OrganizationID: *OrganizationID",TEXT(MATCH(INDEX(People[Organization Name],$A185),Organizations[Organization Name],0),"0000"),
", IsPrimaryOrganizationContact: , AffiliationStartDate: , AffiliationEndDate: , PrimaryPhone: ",
", PrimaryEmail: ",CHAR(34),INDEX(People[Primary Email],$A185),CHAR(34),
", PrimaryAddress: ",CHAR(34),INDEX(People[Primary Address],$A185),CHAR(34),
", PersonLink: }"))</f>
        <v>#REF!</v>
      </c>
      <c r="H185" t="e">
        <f>IF(COUNTA(CitationInformation)=0,"",IF(INDEX(AuthorList[Author Name],$A185)="","",
CONCATENATE("  - &amp;AuthorListID",TEXT($A185,"0000"),
"  {CitationID: *CitationID0001",
", PersonID: *PersonID",TEXT(MATCH(INDEX(AuthorList[Author Name],$A185),People[Full Name],0),"0000"),
", AuthorOrder: ",INDEX(AuthorList[Author Number],$A185),"}")))</f>
        <v>#REF!</v>
      </c>
      <c r="K185" t="e">
        <f>IF(INDEX(SamplingFeatures[Feature Code],$A185)="","",
CONCATENATE("  - &amp;SamplingFeatureID",TEXT($A185,"0000"),
" {","SamplingFeatureUUID:  ",CHAR(34),INDEX(SamplingFeatures[Sampling Feature UUID],$A185),CHAR(34),
", SamplingFeatureTypeCV:  ",CHAR(34),INDEX(SamplingFeatures[Sampling Feature Type],$A185),CHAR(34),
", SamplingFeatureCode:  ",CHAR(34),INDEX(SamplingFeatures[Feature Code],$A185),CHAR(34),
", SamplingFeatureName:  ",CHAR(34),INDEX(SamplingFeatures[Feature Name],$A185),CHAR(34),
", SamplingFeatureDescription:  ",CHAR(34),INDEX(SamplingFeatures[Feature Description],$A185),CHAR(34),
", SamplingFeatureGeotypeCV:  ",CHAR(34),INDEX(SamplingFeatures[Feature Geo Type],$A185),CHAR(34),
", FeatureGeometry:  ",CHAR(34),INDEX(SamplingFeatures[Feature Geometry],$A185),CHAR(34),
", Elevation_m:  ",CHAR(34),INDEX(SamplingFeatures[Elevation_m],$A185),CHAR(34),
", ElevationDatumCV:  ",CHAR(34),ElevationDatum,CHAR(34),"}"))</f>
        <v>#REF!</v>
      </c>
      <c r="L185" t="e">
        <f>IF(INDEX(SamplingFeatures[Sampling Feature Type],$A185)&lt;&gt;"Site","",
CONCATENATE("  - &amp;SiteID",TEXT(SUMPRODUCT(--($L$3:$L184&lt;&gt;"")),"0000"),
" {","SamplingFeatureID:  *SamplingFeatureID",TEXT($A185,"0000"),
", SiteTypeCV:  ",CHAR(34),INDEX(Sites[Site Type],$A185),CHAR(34),
", Latitude:  ",INDEX(Sites[Latitude],$A185),
", Longitude:  ",INDEX(Sites[Longitude],$A185),
", SRSName:  ",CHAR(34),LatLonDatum,CHAR(34),"}"))</f>
        <v>#REF!</v>
      </c>
      <c r="M185" t="e">
        <f>IF(INDEX(SamplingFeatures[Sampling Feature Type],$A185)&lt;&gt;"Specimen","",
CONCATENATE("  - &amp;SpecimenID",TEXT(SUMPRODUCT(--($M$3:$M184&lt;&gt;"")),"0000"),
" {","SamplingFeatureID:  *SamplingFeatureID",TEXT($A185,"0000"),
", SpecimenTypeCV:  ",CHAR(34),INDEX(Specimens[Specimen Type],$A185),CHAR(34),
", SpecimenMediumCV:  ",INDEX(Specimens[Specimen Medium],$A185),
", IsFieldSpecimen:  ",CHAR(34),INDEX(Specimens[Is Field Specimen?],$A185),CHAR(34),"}"))</f>
        <v>#REF!</v>
      </c>
      <c r="N185" t="e">
        <f>IF(COUNTA(SpatialOffsets[])=0,"", IF(INDEX(SpatialOffsets[Spatial Offset Type],$A185)="","",
CONCATENATE("  - &amp;SpatialOffsetID",TEXT($A185,"0000"),
" {","SpatialOffsetTypeCV:  ",CHAR(34),INDEX(SpatialOffsets[Spatial Offset Type],$A185),CHAR(34),
", Offset1Value:  ",INDEX(SpatialOffsets[Offset 1 Value],$A185),
", Offset1UnitID:  ",CHAR(34),INDEX(SpatialOffsets[Offset 1 Unit],$A185),CHAR(34),
", Offset2Value:  ",INDEX(SpatialOffsets[Offset 2 Value],$A185),
", Offset2UnitID:  ",CHAR(34),INDEX(SpatialOffsets[Offset 2 Unit],$A185),CHAR(34),
", Offset3Value:  ",INDEX(SpatialOffsets[Offset 3 Value],$A185),
", Offset3UnitID:  ",CHAR(34),INDEX(SpatialOffsets[Offset 3 Unit],$A185),CHAR(34),,"}")))</f>
        <v>#REF!</v>
      </c>
      <c r="O185" t="e">
        <f>IF(COUNTA(RelatedFeatures[])=0,"", IF(INDEX(RelatedFeatures[First Sampling Feature Code],$A185)="","",
CONCATENATE("  - &amp;RelationID",TEXT($A185,"0000"),
" {","SamplingFeatureID:  *SamplingFeatureID",TEXT(MATCH(INDEX(RelatedFeatures[First Sampling Feature Code],$A185),SamplingFeatures[Feature Code],0),"0000"),
", RelationshipTypeCV:  ",CHAR(34),INDEX(RelatedFeatures[Relationship Type],$A185),CHAR(34),
", RelatedFeatureID: *SamplingFeatureID",TEXT(MATCH(INDEX(RelatedFeatures[Second Sampling Feature Code],$A185),SamplingFeatures[Feature Code],0),"0000"),
", SpatialOffsetID:  ",IF(INDEX(RelatedFeatures[Offset Number],$A185)="","",CONCATENATE("*SpatialOffsetID",TEXT(INDEX(RelatedFeatures[Offset Number],$A185),"0000"))),"}")))</f>
        <v>#REF!</v>
      </c>
      <c r="P185" t="e">
        <f>IF(INDEX(Methods[Method Type],$A185)="","",
CONCATENATE("  - &amp;MethodID",TEXT($A185,"0000"),
" {","MethodTypeCV:  ",CHAR(34),INDEX(Methods[Method Type],$A185),CHAR(34),
", MethodCode:  ",CHAR(34),INDEX(Methods[Method Code],$A185),CHAR(34),
", MethodName:  ",CHAR(34),INDEX(Methods[Method Name],$A185),CHAR(34),
", MethodDescription:  ",CHAR(34),INDEX(Methods[Method Description],$A185),CHAR(34),
", MethodLink:  ",CHAR(34),INDEX(Methods[Method Link],$A185),CHAR(34),
", OrganizationID: *OrganizationID",TEXT(MATCH(INDEX(Methods[Organization Name],$A185),Organizations[Organization Name],0),"0000"),"}"))</f>
        <v>#REF!</v>
      </c>
      <c r="Q185" t="e">
        <f>IF(INDEX(Variables[Variable Type],$A185)="","",
CONCATENATE("  - &amp;VariableID",TEXT($A185,"0000"),
" {","VariableTypeCV:  ",CHAR(34),INDEX(Variables[Variable Type],$A185),CHAR(34),
", VariableCode:  ",CHAR(34),INDEX(Variables[Variable Code],$A185),CHAR(34),
", VariableNameCV:  ",CHAR(34),INDEX(Variables[Variable Name],$A185),CHAR(34),
", VariableDefinition:  ",CHAR(34),INDEX(Variables[Variable Definition],$A185),CHAR(34),
", SpecciationCV:  ",CHAR(34),INDEX(Variables[Speciation],$A185),CHAR(34),
", NoDataValue:  ",CHAR(34),INDEX(Variables[No Data Value],$A185),CHAR(34),"}"))</f>
        <v>#REF!</v>
      </c>
    </row>
    <row r="186" spans="1:17" x14ac:dyDescent="0.25">
      <c r="A186">
        <v>183</v>
      </c>
      <c r="D186" t="e">
        <f>IF(INDEX(People[First Name],$A186)="","",
CONCATENATE("  - &amp;PersonID",TEXT($A186,"0000"),
" {","PersonFirstName:  ",CHAR(34),INDEX(People[First Name],$A186),CHAR(34),
", PersonMiddleName:  ",CHAR(34),INDEX(People[Middle Name],$A186),CHAR(34),
", PersonLastName:  ",CHAR(34),INDEX(People[Last Name],$A186),CHAR(34),"}"))</f>
        <v>#REF!</v>
      </c>
      <c r="E186" t="e">
        <f>IF(INDEX(Organizations[Organization Type '[CV']],$A186)="","",
CONCATENATE("  - &amp;OrganizationID",TEXT($A186,"0000"),
" {","OrganizationTypeCV:  ",CHAR(34),INDEX(Organizations[Organization Type '[CV']],$A186),CHAR(34),
", OrganizationCode:  ",CHAR(34),INDEX(Organizations[Organization Code],$A186),CHAR(34),
", OrganizationName:  ",CHAR(34),INDEX(Organizations[Organization Name],$A186),CHAR(34),
", OrganizationDescription:  ",CHAR(34),INDEX(Organizations[Organization Description],$A186),CHAR(34),
", OrganizationLink:  ",CHAR(34),INDEX(Organizations[Organization Link],$A186),CHAR(34),"}"))</f>
        <v>#REF!</v>
      </c>
      <c r="F186" t="e">
        <f>IF(INDEX(People[First Name],$A186)="","",
CONCATENATE("  - &amp;AffiliationID",TEXT($A186,"0000"),
" {PersonID: *PersonID",TEXT($A186,"0000"),
", OrganizationID: *OrganizationID",TEXT(MATCH(INDEX(People[Organization Name],$A186),Organizations[Organization Name],0),"0000"),
", IsPrimaryOrganizationContact: , AffiliationStartDate: , AffiliationEndDate: , PrimaryPhone: ",
", PrimaryEmail: ",CHAR(34),INDEX(People[Primary Email],$A186),CHAR(34),
", PrimaryAddress: ",CHAR(34),INDEX(People[Primary Address],$A186),CHAR(34),
", PersonLink: }"))</f>
        <v>#REF!</v>
      </c>
      <c r="H186" t="e">
        <f>IF(COUNTA(CitationInformation)=0,"",IF(INDEX(AuthorList[Author Name],$A186)="","",
CONCATENATE("  - &amp;AuthorListID",TEXT($A186,"0000"),
"  {CitationID: *CitationID0001",
", PersonID: *PersonID",TEXT(MATCH(INDEX(AuthorList[Author Name],$A186),People[Full Name],0),"0000"),
", AuthorOrder: ",INDEX(AuthorList[Author Number],$A186),"}")))</f>
        <v>#REF!</v>
      </c>
      <c r="K186" t="e">
        <f>IF(INDEX(SamplingFeatures[Feature Code],$A186)="","",
CONCATENATE("  - &amp;SamplingFeatureID",TEXT($A186,"0000"),
" {","SamplingFeatureUUID:  ",CHAR(34),INDEX(SamplingFeatures[Sampling Feature UUID],$A186),CHAR(34),
", SamplingFeatureTypeCV:  ",CHAR(34),INDEX(SamplingFeatures[Sampling Feature Type],$A186),CHAR(34),
", SamplingFeatureCode:  ",CHAR(34),INDEX(SamplingFeatures[Feature Code],$A186),CHAR(34),
", SamplingFeatureName:  ",CHAR(34),INDEX(SamplingFeatures[Feature Name],$A186),CHAR(34),
", SamplingFeatureDescription:  ",CHAR(34),INDEX(SamplingFeatures[Feature Description],$A186),CHAR(34),
", SamplingFeatureGeotypeCV:  ",CHAR(34),INDEX(SamplingFeatures[Feature Geo Type],$A186),CHAR(34),
", FeatureGeometry:  ",CHAR(34),INDEX(SamplingFeatures[Feature Geometry],$A186),CHAR(34),
", Elevation_m:  ",CHAR(34),INDEX(SamplingFeatures[Elevation_m],$A186),CHAR(34),
", ElevationDatumCV:  ",CHAR(34),ElevationDatum,CHAR(34),"}"))</f>
        <v>#REF!</v>
      </c>
      <c r="L186" t="e">
        <f>IF(INDEX(SamplingFeatures[Sampling Feature Type],$A186)&lt;&gt;"Site","",
CONCATENATE("  - &amp;SiteID",TEXT(SUMPRODUCT(--($L$3:$L185&lt;&gt;"")),"0000"),
" {","SamplingFeatureID:  *SamplingFeatureID",TEXT($A186,"0000"),
", SiteTypeCV:  ",CHAR(34),INDEX(Sites[Site Type],$A186),CHAR(34),
", Latitude:  ",INDEX(Sites[Latitude],$A186),
", Longitude:  ",INDEX(Sites[Longitude],$A186),
", SRSName:  ",CHAR(34),LatLonDatum,CHAR(34),"}"))</f>
        <v>#REF!</v>
      </c>
      <c r="M186" t="e">
        <f>IF(INDEX(SamplingFeatures[Sampling Feature Type],$A186)&lt;&gt;"Specimen","",
CONCATENATE("  - &amp;SpecimenID",TEXT(SUMPRODUCT(--($M$3:$M185&lt;&gt;"")),"0000"),
" {","SamplingFeatureID:  *SamplingFeatureID",TEXT($A186,"0000"),
", SpecimenTypeCV:  ",CHAR(34),INDEX(Specimens[Specimen Type],$A186),CHAR(34),
", SpecimenMediumCV:  ",INDEX(Specimens[Specimen Medium],$A186),
", IsFieldSpecimen:  ",CHAR(34),INDEX(Specimens[Is Field Specimen?],$A186),CHAR(34),"}"))</f>
        <v>#REF!</v>
      </c>
      <c r="N186" t="e">
        <f>IF(COUNTA(SpatialOffsets[])=0,"", IF(INDEX(SpatialOffsets[Spatial Offset Type],$A186)="","",
CONCATENATE("  - &amp;SpatialOffsetID",TEXT($A186,"0000"),
" {","SpatialOffsetTypeCV:  ",CHAR(34),INDEX(SpatialOffsets[Spatial Offset Type],$A186),CHAR(34),
", Offset1Value:  ",INDEX(SpatialOffsets[Offset 1 Value],$A186),
", Offset1UnitID:  ",CHAR(34),INDEX(SpatialOffsets[Offset 1 Unit],$A186),CHAR(34),
", Offset2Value:  ",INDEX(SpatialOffsets[Offset 2 Value],$A186),
", Offset2UnitID:  ",CHAR(34),INDEX(SpatialOffsets[Offset 2 Unit],$A186),CHAR(34),
", Offset3Value:  ",INDEX(SpatialOffsets[Offset 3 Value],$A186),
", Offset3UnitID:  ",CHAR(34),INDEX(SpatialOffsets[Offset 3 Unit],$A186),CHAR(34),,"}")))</f>
        <v>#REF!</v>
      </c>
      <c r="O186" t="e">
        <f>IF(COUNTA(RelatedFeatures[])=0,"", IF(INDEX(RelatedFeatures[First Sampling Feature Code],$A186)="","",
CONCATENATE("  - &amp;RelationID",TEXT($A186,"0000"),
" {","SamplingFeatureID:  *SamplingFeatureID",TEXT(MATCH(INDEX(RelatedFeatures[First Sampling Feature Code],$A186),SamplingFeatures[Feature Code],0),"0000"),
", RelationshipTypeCV:  ",CHAR(34),INDEX(RelatedFeatures[Relationship Type],$A186),CHAR(34),
", RelatedFeatureID: *SamplingFeatureID",TEXT(MATCH(INDEX(RelatedFeatures[Second Sampling Feature Code],$A186),SamplingFeatures[Feature Code],0),"0000"),
", SpatialOffsetID:  ",IF(INDEX(RelatedFeatures[Offset Number],$A186)="","",CONCATENATE("*SpatialOffsetID",TEXT(INDEX(RelatedFeatures[Offset Number],$A186),"0000"))),"}")))</f>
        <v>#REF!</v>
      </c>
      <c r="P186" t="e">
        <f>IF(INDEX(Methods[Method Type],$A186)="","",
CONCATENATE("  - &amp;MethodID",TEXT($A186,"0000"),
" {","MethodTypeCV:  ",CHAR(34),INDEX(Methods[Method Type],$A186),CHAR(34),
", MethodCode:  ",CHAR(34),INDEX(Methods[Method Code],$A186),CHAR(34),
", MethodName:  ",CHAR(34),INDEX(Methods[Method Name],$A186),CHAR(34),
", MethodDescription:  ",CHAR(34),INDEX(Methods[Method Description],$A186),CHAR(34),
", MethodLink:  ",CHAR(34),INDEX(Methods[Method Link],$A186),CHAR(34),
", OrganizationID: *OrganizationID",TEXT(MATCH(INDEX(Methods[Organization Name],$A186),Organizations[Organization Name],0),"0000"),"}"))</f>
        <v>#REF!</v>
      </c>
      <c r="Q186" t="e">
        <f>IF(INDEX(Variables[Variable Type],$A186)="","",
CONCATENATE("  - &amp;VariableID",TEXT($A186,"0000"),
" {","VariableTypeCV:  ",CHAR(34),INDEX(Variables[Variable Type],$A186),CHAR(34),
", VariableCode:  ",CHAR(34),INDEX(Variables[Variable Code],$A186),CHAR(34),
", VariableNameCV:  ",CHAR(34),INDEX(Variables[Variable Name],$A186),CHAR(34),
", VariableDefinition:  ",CHAR(34),INDEX(Variables[Variable Definition],$A186),CHAR(34),
", SpecciationCV:  ",CHAR(34),INDEX(Variables[Speciation],$A186),CHAR(34),
", NoDataValue:  ",CHAR(34),INDEX(Variables[No Data Value],$A186),CHAR(34),"}"))</f>
        <v>#REF!</v>
      </c>
    </row>
    <row r="187" spans="1:17" x14ac:dyDescent="0.25">
      <c r="A187">
        <v>184</v>
      </c>
      <c r="D187" t="e">
        <f>IF(INDEX(People[First Name],$A187)="","",
CONCATENATE("  - &amp;PersonID",TEXT($A187,"0000"),
" {","PersonFirstName:  ",CHAR(34),INDEX(People[First Name],$A187),CHAR(34),
", PersonMiddleName:  ",CHAR(34),INDEX(People[Middle Name],$A187),CHAR(34),
", PersonLastName:  ",CHAR(34),INDEX(People[Last Name],$A187),CHAR(34),"}"))</f>
        <v>#REF!</v>
      </c>
      <c r="E187" t="e">
        <f>IF(INDEX(Organizations[Organization Type '[CV']],$A187)="","",
CONCATENATE("  - &amp;OrganizationID",TEXT($A187,"0000"),
" {","OrganizationTypeCV:  ",CHAR(34),INDEX(Organizations[Organization Type '[CV']],$A187),CHAR(34),
", OrganizationCode:  ",CHAR(34),INDEX(Organizations[Organization Code],$A187),CHAR(34),
", OrganizationName:  ",CHAR(34),INDEX(Organizations[Organization Name],$A187),CHAR(34),
", OrganizationDescription:  ",CHAR(34),INDEX(Organizations[Organization Description],$A187),CHAR(34),
", OrganizationLink:  ",CHAR(34),INDEX(Organizations[Organization Link],$A187),CHAR(34),"}"))</f>
        <v>#REF!</v>
      </c>
      <c r="F187" t="e">
        <f>IF(INDEX(People[First Name],$A187)="","",
CONCATENATE("  - &amp;AffiliationID",TEXT($A187,"0000"),
" {PersonID: *PersonID",TEXT($A187,"0000"),
", OrganizationID: *OrganizationID",TEXT(MATCH(INDEX(People[Organization Name],$A187),Organizations[Organization Name],0),"0000"),
", IsPrimaryOrganizationContact: , AffiliationStartDate: , AffiliationEndDate: , PrimaryPhone: ",
", PrimaryEmail: ",CHAR(34),INDEX(People[Primary Email],$A187),CHAR(34),
", PrimaryAddress: ",CHAR(34),INDEX(People[Primary Address],$A187),CHAR(34),
", PersonLink: }"))</f>
        <v>#REF!</v>
      </c>
      <c r="H187" t="e">
        <f>IF(COUNTA(CitationInformation)=0,"",IF(INDEX(AuthorList[Author Name],$A187)="","",
CONCATENATE("  - &amp;AuthorListID",TEXT($A187,"0000"),
"  {CitationID: *CitationID0001",
", PersonID: *PersonID",TEXT(MATCH(INDEX(AuthorList[Author Name],$A187),People[Full Name],0),"0000"),
", AuthorOrder: ",INDEX(AuthorList[Author Number],$A187),"}")))</f>
        <v>#REF!</v>
      </c>
      <c r="K187" t="e">
        <f>IF(INDEX(SamplingFeatures[Feature Code],$A187)="","",
CONCATENATE("  - &amp;SamplingFeatureID",TEXT($A187,"0000"),
" {","SamplingFeatureUUID:  ",CHAR(34),INDEX(SamplingFeatures[Sampling Feature UUID],$A187),CHAR(34),
", SamplingFeatureTypeCV:  ",CHAR(34),INDEX(SamplingFeatures[Sampling Feature Type],$A187),CHAR(34),
", SamplingFeatureCode:  ",CHAR(34),INDEX(SamplingFeatures[Feature Code],$A187),CHAR(34),
", SamplingFeatureName:  ",CHAR(34),INDEX(SamplingFeatures[Feature Name],$A187),CHAR(34),
", SamplingFeatureDescription:  ",CHAR(34),INDEX(SamplingFeatures[Feature Description],$A187),CHAR(34),
", SamplingFeatureGeotypeCV:  ",CHAR(34),INDEX(SamplingFeatures[Feature Geo Type],$A187),CHAR(34),
", FeatureGeometry:  ",CHAR(34),INDEX(SamplingFeatures[Feature Geometry],$A187),CHAR(34),
", Elevation_m:  ",CHAR(34),INDEX(SamplingFeatures[Elevation_m],$A187),CHAR(34),
", ElevationDatumCV:  ",CHAR(34),ElevationDatum,CHAR(34),"}"))</f>
        <v>#REF!</v>
      </c>
      <c r="L187" t="e">
        <f>IF(INDEX(SamplingFeatures[Sampling Feature Type],$A187)&lt;&gt;"Site","",
CONCATENATE("  - &amp;SiteID",TEXT(SUMPRODUCT(--($L$3:$L186&lt;&gt;"")),"0000"),
" {","SamplingFeatureID:  *SamplingFeatureID",TEXT($A187,"0000"),
", SiteTypeCV:  ",CHAR(34),INDEX(Sites[Site Type],$A187),CHAR(34),
", Latitude:  ",INDEX(Sites[Latitude],$A187),
", Longitude:  ",INDEX(Sites[Longitude],$A187),
", SRSName:  ",CHAR(34),LatLonDatum,CHAR(34),"}"))</f>
        <v>#REF!</v>
      </c>
      <c r="M187" t="e">
        <f>IF(INDEX(SamplingFeatures[Sampling Feature Type],$A187)&lt;&gt;"Specimen","",
CONCATENATE("  - &amp;SpecimenID",TEXT(SUMPRODUCT(--($M$3:$M186&lt;&gt;"")),"0000"),
" {","SamplingFeatureID:  *SamplingFeatureID",TEXT($A187,"0000"),
", SpecimenTypeCV:  ",CHAR(34),INDEX(Specimens[Specimen Type],$A187),CHAR(34),
", SpecimenMediumCV:  ",INDEX(Specimens[Specimen Medium],$A187),
", IsFieldSpecimen:  ",CHAR(34),INDEX(Specimens[Is Field Specimen?],$A187),CHAR(34),"}"))</f>
        <v>#REF!</v>
      </c>
      <c r="N187" t="e">
        <f>IF(COUNTA(SpatialOffsets[])=0,"", IF(INDEX(SpatialOffsets[Spatial Offset Type],$A187)="","",
CONCATENATE("  - &amp;SpatialOffsetID",TEXT($A187,"0000"),
" {","SpatialOffsetTypeCV:  ",CHAR(34),INDEX(SpatialOffsets[Spatial Offset Type],$A187),CHAR(34),
", Offset1Value:  ",INDEX(SpatialOffsets[Offset 1 Value],$A187),
", Offset1UnitID:  ",CHAR(34),INDEX(SpatialOffsets[Offset 1 Unit],$A187),CHAR(34),
", Offset2Value:  ",INDEX(SpatialOffsets[Offset 2 Value],$A187),
", Offset2UnitID:  ",CHAR(34),INDEX(SpatialOffsets[Offset 2 Unit],$A187),CHAR(34),
", Offset3Value:  ",INDEX(SpatialOffsets[Offset 3 Value],$A187),
", Offset3UnitID:  ",CHAR(34),INDEX(SpatialOffsets[Offset 3 Unit],$A187),CHAR(34),,"}")))</f>
        <v>#REF!</v>
      </c>
      <c r="O187" t="e">
        <f>IF(COUNTA(RelatedFeatures[])=0,"", IF(INDEX(RelatedFeatures[First Sampling Feature Code],$A187)="","",
CONCATENATE("  - &amp;RelationID",TEXT($A187,"0000"),
" {","SamplingFeatureID:  *SamplingFeatureID",TEXT(MATCH(INDEX(RelatedFeatures[First Sampling Feature Code],$A187),SamplingFeatures[Feature Code],0),"0000"),
", RelationshipTypeCV:  ",CHAR(34),INDEX(RelatedFeatures[Relationship Type],$A187),CHAR(34),
", RelatedFeatureID: *SamplingFeatureID",TEXT(MATCH(INDEX(RelatedFeatures[Second Sampling Feature Code],$A187),SamplingFeatures[Feature Code],0),"0000"),
", SpatialOffsetID:  ",IF(INDEX(RelatedFeatures[Offset Number],$A187)="","",CONCATENATE("*SpatialOffsetID",TEXT(INDEX(RelatedFeatures[Offset Number],$A187),"0000"))),"}")))</f>
        <v>#REF!</v>
      </c>
      <c r="P187" t="e">
        <f>IF(INDEX(Methods[Method Type],$A187)="","",
CONCATENATE("  - &amp;MethodID",TEXT($A187,"0000"),
" {","MethodTypeCV:  ",CHAR(34),INDEX(Methods[Method Type],$A187),CHAR(34),
", MethodCode:  ",CHAR(34),INDEX(Methods[Method Code],$A187),CHAR(34),
", MethodName:  ",CHAR(34),INDEX(Methods[Method Name],$A187),CHAR(34),
", MethodDescription:  ",CHAR(34),INDEX(Methods[Method Description],$A187),CHAR(34),
", MethodLink:  ",CHAR(34),INDEX(Methods[Method Link],$A187),CHAR(34),
", OrganizationID: *OrganizationID",TEXT(MATCH(INDEX(Methods[Organization Name],$A187),Organizations[Organization Name],0),"0000"),"}"))</f>
        <v>#REF!</v>
      </c>
      <c r="Q187" t="e">
        <f>IF(INDEX(Variables[Variable Type],$A187)="","",
CONCATENATE("  - &amp;VariableID",TEXT($A187,"0000"),
" {","VariableTypeCV:  ",CHAR(34),INDEX(Variables[Variable Type],$A187),CHAR(34),
", VariableCode:  ",CHAR(34),INDEX(Variables[Variable Code],$A187),CHAR(34),
", VariableNameCV:  ",CHAR(34),INDEX(Variables[Variable Name],$A187),CHAR(34),
", VariableDefinition:  ",CHAR(34),INDEX(Variables[Variable Definition],$A187),CHAR(34),
", SpecciationCV:  ",CHAR(34),INDEX(Variables[Speciation],$A187),CHAR(34),
", NoDataValue:  ",CHAR(34),INDEX(Variables[No Data Value],$A187),CHAR(34),"}"))</f>
        <v>#REF!</v>
      </c>
    </row>
    <row r="188" spans="1:17" x14ac:dyDescent="0.25">
      <c r="A188">
        <v>185</v>
      </c>
      <c r="D188" t="e">
        <f>IF(INDEX(People[First Name],$A188)="","",
CONCATENATE("  - &amp;PersonID",TEXT($A188,"0000"),
" {","PersonFirstName:  ",CHAR(34),INDEX(People[First Name],$A188),CHAR(34),
", PersonMiddleName:  ",CHAR(34),INDEX(People[Middle Name],$A188),CHAR(34),
", PersonLastName:  ",CHAR(34),INDEX(People[Last Name],$A188),CHAR(34),"}"))</f>
        <v>#REF!</v>
      </c>
      <c r="E188" t="e">
        <f>IF(INDEX(Organizations[Organization Type '[CV']],$A188)="","",
CONCATENATE("  - &amp;OrganizationID",TEXT($A188,"0000"),
" {","OrganizationTypeCV:  ",CHAR(34),INDEX(Organizations[Organization Type '[CV']],$A188),CHAR(34),
", OrganizationCode:  ",CHAR(34),INDEX(Organizations[Organization Code],$A188),CHAR(34),
", OrganizationName:  ",CHAR(34),INDEX(Organizations[Organization Name],$A188),CHAR(34),
", OrganizationDescription:  ",CHAR(34),INDEX(Organizations[Organization Description],$A188),CHAR(34),
", OrganizationLink:  ",CHAR(34),INDEX(Organizations[Organization Link],$A188),CHAR(34),"}"))</f>
        <v>#REF!</v>
      </c>
      <c r="F188" t="e">
        <f>IF(INDEX(People[First Name],$A188)="","",
CONCATENATE("  - &amp;AffiliationID",TEXT($A188,"0000"),
" {PersonID: *PersonID",TEXT($A188,"0000"),
", OrganizationID: *OrganizationID",TEXT(MATCH(INDEX(People[Organization Name],$A188),Organizations[Organization Name],0),"0000"),
", IsPrimaryOrganizationContact: , AffiliationStartDate: , AffiliationEndDate: , PrimaryPhone: ",
", PrimaryEmail: ",CHAR(34),INDEX(People[Primary Email],$A188),CHAR(34),
", PrimaryAddress: ",CHAR(34),INDEX(People[Primary Address],$A188),CHAR(34),
", PersonLink: }"))</f>
        <v>#REF!</v>
      </c>
      <c r="H188" t="e">
        <f>IF(COUNTA(CitationInformation)=0,"",IF(INDEX(AuthorList[Author Name],$A188)="","",
CONCATENATE("  - &amp;AuthorListID",TEXT($A188,"0000"),
"  {CitationID: *CitationID0001",
", PersonID: *PersonID",TEXT(MATCH(INDEX(AuthorList[Author Name],$A188),People[Full Name],0),"0000"),
", AuthorOrder: ",INDEX(AuthorList[Author Number],$A188),"}")))</f>
        <v>#REF!</v>
      </c>
      <c r="K188" t="e">
        <f>IF(INDEX(SamplingFeatures[Feature Code],$A188)="","",
CONCATENATE("  - &amp;SamplingFeatureID",TEXT($A188,"0000"),
" {","SamplingFeatureUUID:  ",CHAR(34),INDEX(SamplingFeatures[Sampling Feature UUID],$A188),CHAR(34),
", SamplingFeatureTypeCV:  ",CHAR(34),INDEX(SamplingFeatures[Sampling Feature Type],$A188),CHAR(34),
", SamplingFeatureCode:  ",CHAR(34),INDEX(SamplingFeatures[Feature Code],$A188),CHAR(34),
", SamplingFeatureName:  ",CHAR(34),INDEX(SamplingFeatures[Feature Name],$A188),CHAR(34),
", SamplingFeatureDescription:  ",CHAR(34),INDEX(SamplingFeatures[Feature Description],$A188),CHAR(34),
", SamplingFeatureGeotypeCV:  ",CHAR(34),INDEX(SamplingFeatures[Feature Geo Type],$A188),CHAR(34),
", FeatureGeometry:  ",CHAR(34),INDEX(SamplingFeatures[Feature Geometry],$A188),CHAR(34),
", Elevation_m:  ",CHAR(34),INDEX(SamplingFeatures[Elevation_m],$A188),CHAR(34),
", ElevationDatumCV:  ",CHAR(34),ElevationDatum,CHAR(34),"}"))</f>
        <v>#REF!</v>
      </c>
      <c r="L188" t="e">
        <f>IF(INDEX(SamplingFeatures[Sampling Feature Type],$A188)&lt;&gt;"Site","",
CONCATENATE("  - &amp;SiteID",TEXT(SUMPRODUCT(--($L$3:$L187&lt;&gt;"")),"0000"),
" {","SamplingFeatureID:  *SamplingFeatureID",TEXT($A188,"0000"),
", SiteTypeCV:  ",CHAR(34),INDEX(Sites[Site Type],$A188),CHAR(34),
", Latitude:  ",INDEX(Sites[Latitude],$A188),
", Longitude:  ",INDEX(Sites[Longitude],$A188),
", SRSName:  ",CHAR(34),LatLonDatum,CHAR(34),"}"))</f>
        <v>#REF!</v>
      </c>
      <c r="M188" t="e">
        <f>IF(INDEX(SamplingFeatures[Sampling Feature Type],$A188)&lt;&gt;"Specimen","",
CONCATENATE("  - &amp;SpecimenID",TEXT(SUMPRODUCT(--($M$3:$M187&lt;&gt;"")),"0000"),
" {","SamplingFeatureID:  *SamplingFeatureID",TEXT($A188,"0000"),
", SpecimenTypeCV:  ",CHAR(34),INDEX(Specimens[Specimen Type],$A188),CHAR(34),
", SpecimenMediumCV:  ",INDEX(Specimens[Specimen Medium],$A188),
", IsFieldSpecimen:  ",CHAR(34),INDEX(Specimens[Is Field Specimen?],$A188),CHAR(34),"}"))</f>
        <v>#REF!</v>
      </c>
      <c r="N188" t="e">
        <f>IF(COUNTA(SpatialOffsets[])=0,"", IF(INDEX(SpatialOffsets[Spatial Offset Type],$A188)="","",
CONCATENATE("  - &amp;SpatialOffsetID",TEXT($A188,"0000"),
" {","SpatialOffsetTypeCV:  ",CHAR(34),INDEX(SpatialOffsets[Spatial Offset Type],$A188),CHAR(34),
", Offset1Value:  ",INDEX(SpatialOffsets[Offset 1 Value],$A188),
", Offset1UnitID:  ",CHAR(34),INDEX(SpatialOffsets[Offset 1 Unit],$A188),CHAR(34),
", Offset2Value:  ",INDEX(SpatialOffsets[Offset 2 Value],$A188),
", Offset2UnitID:  ",CHAR(34),INDEX(SpatialOffsets[Offset 2 Unit],$A188),CHAR(34),
", Offset3Value:  ",INDEX(SpatialOffsets[Offset 3 Value],$A188),
", Offset3UnitID:  ",CHAR(34),INDEX(SpatialOffsets[Offset 3 Unit],$A188),CHAR(34),,"}")))</f>
        <v>#REF!</v>
      </c>
      <c r="O188" t="e">
        <f>IF(COUNTA(RelatedFeatures[])=0,"", IF(INDEX(RelatedFeatures[First Sampling Feature Code],$A188)="","",
CONCATENATE("  - &amp;RelationID",TEXT($A188,"0000"),
" {","SamplingFeatureID:  *SamplingFeatureID",TEXT(MATCH(INDEX(RelatedFeatures[First Sampling Feature Code],$A188),SamplingFeatures[Feature Code],0),"0000"),
", RelationshipTypeCV:  ",CHAR(34),INDEX(RelatedFeatures[Relationship Type],$A188),CHAR(34),
", RelatedFeatureID: *SamplingFeatureID",TEXT(MATCH(INDEX(RelatedFeatures[Second Sampling Feature Code],$A188),SamplingFeatures[Feature Code],0),"0000"),
", SpatialOffsetID:  ",IF(INDEX(RelatedFeatures[Offset Number],$A188)="","",CONCATENATE("*SpatialOffsetID",TEXT(INDEX(RelatedFeatures[Offset Number],$A188),"0000"))),"}")))</f>
        <v>#REF!</v>
      </c>
      <c r="P188" t="e">
        <f>IF(INDEX(Methods[Method Type],$A188)="","",
CONCATENATE("  - &amp;MethodID",TEXT($A188,"0000"),
" {","MethodTypeCV:  ",CHAR(34),INDEX(Methods[Method Type],$A188),CHAR(34),
", MethodCode:  ",CHAR(34),INDEX(Methods[Method Code],$A188),CHAR(34),
", MethodName:  ",CHAR(34),INDEX(Methods[Method Name],$A188),CHAR(34),
", MethodDescription:  ",CHAR(34),INDEX(Methods[Method Description],$A188),CHAR(34),
", MethodLink:  ",CHAR(34),INDEX(Methods[Method Link],$A188),CHAR(34),
", OrganizationID: *OrganizationID",TEXT(MATCH(INDEX(Methods[Organization Name],$A188),Organizations[Organization Name],0),"0000"),"}"))</f>
        <v>#REF!</v>
      </c>
      <c r="Q188" t="e">
        <f>IF(INDEX(Variables[Variable Type],$A188)="","",
CONCATENATE("  - &amp;VariableID",TEXT($A188,"0000"),
" {","VariableTypeCV:  ",CHAR(34),INDEX(Variables[Variable Type],$A188),CHAR(34),
", VariableCode:  ",CHAR(34),INDEX(Variables[Variable Code],$A188),CHAR(34),
", VariableNameCV:  ",CHAR(34),INDEX(Variables[Variable Name],$A188),CHAR(34),
", VariableDefinition:  ",CHAR(34),INDEX(Variables[Variable Definition],$A188),CHAR(34),
", SpecciationCV:  ",CHAR(34),INDEX(Variables[Speciation],$A188),CHAR(34),
", NoDataValue:  ",CHAR(34),INDEX(Variables[No Data Value],$A188),CHAR(34),"}"))</f>
        <v>#REF!</v>
      </c>
    </row>
    <row r="189" spans="1:17" x14ac:dyDescent="0.25">
      <c r="A189">
        <v>186</v>
      </c>
      <c r="D189" t="e">
        <f>IF(INDEX(People[First Name],$A189)="","",
CONCATENATE("  - &amp;PersonID",TEXT($A189,"0000"),
" {","PersonFirstName:  ",CHAR(34),INDEX(People[First Name],$A189),CHAR(34),
", PersonMiddleName:  ",CHAR(34),INDEX(People[Middle Name],$A189),CHAR(34),
", PersonLastName:  ",CHAR(34),INDEX(People[Last Name],$A189),CHAR(34),"}"))</f>
        <v>#REF!</v>
      </c>
      <c r="E189" t="e">
        <f>IF(INDEX(Organizations[Organization Type '[CV']],$A189)="","",
CONCATENATE("  - &amp;OrganizationID",TEXT($A189,"0000"),
" {","OrganizationTypeCV:  ",CHAR(34),INDEX(Organizations[Organization Type '[CV']],$A189),CHAR(34),
", OrganizationCode:  ",CHAR(34),INDEX(Organizations[Organization Code],$A189),CHAR(34),
", OrganizationName:  ",CHAR(34),INDEX(Organizations[Organization Name],$A189),CHAR(34),
", OrganizationDescription:  ",CHAR(34),INDEX(Organizations[Organization Description],$A189),CHAR(34),
", OrganizationLink:  ",CHAR(34),INDEX(Organizations[Organization Link],$A189),CHAR(34),"}"))</f>
        <v>#REF!</v>
      </c>
      <c r="F189" t="e">
        <f>IF(INDEX(People[First Name],$A189)="","",
CONCATENATE("  - &amp;AffiliationID",TEXT($A189,"0000"),
" {PersonID: *PersonID",TEXT($A189,"0000"),
", OrganizationID: *OrganizationID",TEXT(MATCH(INDEX(People[Organization Name],$A189),Organizations[Organization Name],0),"0000"),
", IsPrimaryOrganizationContact: , AffiliationStartDate: , AffiliationEndDate: , PrimaryPhone: ",
", PrimaryEmail: ",CHAR(34),INDEX(People[Primary Email],$A189),CHAR(34),
", PrimaryAddress: ",CHAR(34),INDEX(People[Primary Address],$A189),CHAR(34),
", PersonLink: }"))</f>
        <v>#REF!</v>
      </c>
      <c r="H189" t="e">
        <f>IF(COUNTA(CitationInformation)=0,"",IF(INDEX(AuthorList[Author Name],$A189)="","",
CONCATENATE("  - &amp;AuthorListID",TEXT($A189,"0000"),
"  {CitationID: *CitationID0001",
", PersonID: *PersonID",TEXT(MATCH(INDEX(AuthorList[Author Name],$A189),People[Full Name],0),"0000"),
", AuthorOrder: ",INDEX(AuthorList[Author Number],$A189),"}")))</f>
        <v>#REF!</v>
      </c>
      <c r="K189" t="e">
        <f>IF(INDEX(SamplingFeatures[Feature Code],$A189)="","",
CONCATENATE("  - &amp;SamplingFeatureID",TEXT($A189,"0000"),
" {","SamplingFeatureUUID:  ",CHAR(34),INDEX(SamplingFeatures[Sampling Feature UUID],$A189),CHAR(34),
", SamplingFeatureTypeCV:  ",CHAR(34),INDEX(SamplingFeatures[Sampling Feature Type],$A189),CHAR(34),
", SamplingFeatureCode:  ",CHAR(34),INDEX(SamplingFeatures[Feature Code],$A189),CHAR(34),
", SamplingFeatureName:  ",CHAR(34),INDEX(SamplingFeatures[Feature Name],$A189),CHAR(34),
", SamplingFeatureDescription:  ",CHAR(34),INDEX(SamplingFeatures[Feature Description],$A189),CHAR(34),
", SamplingFeatureGeotypeCV:  ",CHAR(34),INDEX(SamplingFeatures[Feature Geo Type],$A189),CHAR(34),
", FeatureGeometry:  ",CHAR(34),INDEX(SamplingFeatures[Feature Geometry],$A189),CHAR(34),
", Elevation_m:  ",CHAR(34),INDEX(SamplingFeatures[Elevation_m],$A189),CHAR(34),
", ElevationDatumCV:  ",CHAR(34),ElevationDatum,CHAR(34),"}"))</f>
        <v>#REF!</v>
      </c>
      <c r="L189" t="e">
        <f>IF(INDEX(SamplingFeatures[Sampling Feature Type],$A189)&lt;&gt;"Site","",
CONCATENATE("  - &amp;SiteID",TEXT(SUMPRODUCT(--($L$3:$L188&lt;&gt;"")),"0000"),
" {","SamplingFeatureID:  *SamplingFeatureID",TEXT($A189,"0000"),
", SiteTypeCV:  ",CHAR(34),INDEX(Sites[Site Type],$A189),CHAR(34),
", Latitude:  ",INDEX(Sites[Latitude],$A189),
", Longitude:  ",INDEX(Sites[Longitude],$A189),
", SRSName:  ",CHAR(34),LatLonDatum,CHAR(34),"}"))</f>
        <v>#REF!</v>
      </c>
      <c r="M189" t="e">
        <f>IF(INDEX(SamplingFeatures[Sampling Feature Type],$A189)&lt;&gt;"Specimen","",
CONCATENATE("  - &amp;SpecimenID",TEXT(SUMPRODUCT(--($M$3:$M188&lt;&gt;"")),"0000"),
" {","SamplingFeatureID:  *SamplingFeatureID",TEXT($A189,"0000"),
", SpecimenTypeCV:  ",CHAR(34),INDEX(Specimens[Specimen Type],$A189),CHAR(34),
", SpecimenMediumCV:  ",INDEX(Specimens[Specimen Medium],$A189),
", IsFieldSpecimen:  ",CHAR(34),INDEX(Specimens[Is Field Specimen?],$A189),CHAR(34),"}"))</f>
        <v>#REF!</v>
      </c>
      <c r="N189" t="e">
        <f>IF(COUNTA(SpatialOffsets[])=0,"", IF(INDEX(SpatialOffsets[Spatial Offset Type],$A189)="","",
CONCATENATE("  - &amp;SpatialOffsetID",TEXT($A189,"0000"),
" {","SpatialOffsetTypeCV:  ",CHAR(34),INDEX(SpatialOffsets[Spatial Offset Type],$A189),CHAR(34),
", Offset1Value:  ",INDEX(SpatialOffsets[Offset 1 Value],$A189),
", Offset1UnitID:  ",CHAR(34),INDEX(SpatialOffsets[Offset 1 Unit],$A189),CHAR(34),
", Offset2Value:  ",INDEX(SpatialOffsets[Offset 2 Value],$A189),
", Offset2UnitID:  ",CHAR(34),INDEX(SpatialOffsets[Offset 2 Unit],$A189),CHAR(34),
", Offset3Value:  ",INDEX(SpatialOffsets[Offset 3 Value],$A189),
", Offset3UnitID:  ",CHAR(34),INDEX(SpatialOffsets[Offset 3 Unit],$A189),CHAR(34),,"}")))</f>
        <v>#REF!</v>
      </c>
      <c r="O189" t="e">
        <f>IF(COUNTA(RelatedFeatures[])=0,"", IF(INDEX(RelatedFeatures[First Sampling Feature Code],$A189)="","",
CONCATENATE("  - &amp;RelationID",TEXT($A189,"0000"),
" {","SamplingFeatureID:  *SamplingFeatureID",TEXT(MATCH(INDEX(RelatedFeatures[First Sampling Feature Code],$A189),SamplingFeatures[Feature Code],0),"0000"),
", RelationshipTypeCV:  ",CHAR(34),INDEX(RelatedFeatures[Relationship Type],$A189),CHAR(34),
", RelatedFeatureID: *SamplingFeatureID",TEXT(MATCH(INDEX(RelatedFeatures[Second Sampling Feature Code],$A189),SamplingFeatures[Feature Code],0),"0000"),
", SpatialOffsetID:  ",IF(INDEX(RelatedFeatures[Offset Number],$A189)="","",CONCATENATE("*SpatialOffsetID",TEXT(INDEX(RelatedFeatures[Offset Number],$A189),"0000"))),"}")))</f>
        <v>#REF!</v>
      </c>
      <c r="P189" t="e">
        <f>IF(INDEX(Methods[Method Type],$A189)="","",
CONCATENATE("  - &amp;MethodID",TEXT($A189,"0000"),
" {","MethodTypeCV:  ",CHAR(34),INDEX(Methods[Method Type],$A189),CHAR(34),
", MethodCode:  ",CHAR(34),INDEX(Methods[Method Code],$A189),CHAR(34),
", MethodName:  ",CHAR(34),INDEX(Methods[Method Name],$A189),CHAR(34),
", MethodDescription:  ",CHAR(34),INDEX(Methods[Method Description],$A189),CHAR(34),
", MethodLink:  ",CHAR(34),INDEX(Methods[Method Link],$A189),CHAR(34),
", OrganizationID: *OrganizationID",TEXT(MATCH(INDEX(Methods[Organization Name],$A189),Organizations[Organization Name],0),"0000"),"}"))</f>
        <v>#REF!</v>
      </c>
      <c r="Q189" t="e">
        <f>IF(INDEX(Variables[Variable Type],$A189)="","",
CONCATENATE("  - &amp;VariableID",TEXT($A189,"0000"),
" {","VariableTypeCV:  ",CHAR(34),INDEX(Variables[Variable Type],$A189),CHAR(34),
", VariableCode:  ",CHAR(34),INDEX(Variables[Variable Code],$A189),CHAR(34),
", VariableNameCV:  ",CHAR(34),INDEX(Variables[Variable Name],$A189),CHAR(34),
", VariableDefinition:  ",CHAR(34),INDEX(Variables[Variable Definition],$A189),CHAR(34),
", SpecciationCV:  ",CHAR(34),INDEX(Variables[Speciation],$A189),CHAR(34),
", NoDataValue:  ",CHAR(34),INDEX(Variables[No Data Value],$A189),CHAR(34),"}"))</f>
        <v>#REF!</v>
      </c>
    </row>
    <row r="190" spans="1:17" x14ac:dyDescent="0.25">
      <c r="A190">
        <v>187</v>
      </c>
      <c r="D190" t="e">
        <f>IF(INDEX(People[First Name],$A190)="","",
CONCATENATE("  - &amp;PersonID",TEXT($A190,"0000"),
" {","PersonFirstName:  ",CHAR(34),INDEX(People[First Name],$A190),CHAR(34),
", PersonMiddleName:  ",CHAR(34),INDEX(People[Middle Name],$A190),CHAR(34),
", PersonLastName:  ",CHAR(34),INDEX(People[Last Name],$A190),CHAR(34),"}"))</f>
        <v>#REF!</v>
      </c>
      <c r="E190" t="e">
        <f>IF(INDEX(Organizations[Organization Type '[CV']],$A190)="","",
CONCATENATE("  - &amp;OrganizationID",TEXT($A190,"0000"),
" {","OrganizationTypeCV:  ",CHAR(34),INDEX(Organizations[Organization Type '[CV']],$A190),CHAR(34),
", OrganizationCode:  ",CHAR(34),INDEX(Organizations[Organization Code],$A190),CHAR(34),
", OrganizationName:  ",CHAR(34),INDEX(Organizations[Organization Name],$A190),CHAR(34),
", OrganizationDescription:  ",CHAR(34),INDEX(Organizations[Organization Description],$A190),CHAR(34),
", OrganizationLink:  ",CHAR(34),INDEX(Organizations[Organization Link],$A190),CHAR(34),"}"))</f>
        <v>#REF!</v>
      </c>
      <c r="F190" t="e">
        <f>IF(INDEX(People[First Name],$A190)="","",
CONCATENATE("  - &amp;AffiliationID",TEXT($A190,"0000"),
" {PersonID: *PersonID",TEXT($A190,"0000"),
", OrganizationID: *OrganizationID",TEXT(MATCH(INDEX(People[Organization Name],$A190),Organizations[Organization Name],0),"0000"),
", IsPrimaryOrganizationContact: , AffiliationStartDate: , AffiliationEndDate: , PrimaryPhone: ",
", PrimaryEmail: ",CHAR(34),INDEX(People[Primary Email],$A190),CHAR(34),
", PrimaryAddress: ",CHAR(34),INDEX(People[Primary Address],$A190),CHAR(34),
", PersonLink: }"))</f>
        <v>#REF!</v>
      </c>
      <c r="H190" t="e">
        <f>IF(COUNTA(CitationInformation)=0,"",IF(INDEX(AuthorList[Author Name],$A190)="","",
CONCATENATE("  - &amp;AuthorListID",TEXT($A190,"0000"),
"  {CitationID: *CitationID0001",
", PersonID: *PersonID",TEXT(MATCH(INDEX(AuthorList[Author Name],$A190),People[Full Name],0),"0000"),
", AuthorOrder: ",INDEX(AuthorList[Author Number],$A190),"}")))</f>
        <v>#REF!</v>
      </c>
      <c r="K190" t="e">
        <f>IF(INDEX(SamplingFeatures[Feature Code],$A190)="","",
CONCATENATE("  - &amp;SamplingFeatureID",TEXT($A190,"0000"),
" {","SamplingFeatureUUID:  ",CHAR(34),INDEX(SamplingFeatures[Sampling Feature UUID],$A190),CHAR(34),
", SamplingFeatureTypeCV:  ",CHAR(34),INDEX(SamplingFeatures[Sampling Feature Type],$A190),CHAR(34),
", SamplingFeatureCode:  ",CHAR(34),INDEX(SamplingFeatures[Feature Code],$A190),CHAR(34),
", SamplingFeatureName:  ",CHAR(34),INDEX(SamplingFeatures[Feature Name],$A190),CHAR(34),
", SamplingFeatureDescription:  ",CHAR(34),INDEX(SamplingFeatures[Feature Description],$A190),CHAR(34),
", SamplingFeatureGeotypeCV:  ",CHAR(34),INDEX(SamplingFeatures[Feature Geo Type],$A190),CHAR(34),
", FeatureGeometry:  ",CHAR(34),INDEX(SamplingFeatures[Feature Geometry],$A190),CHAR(34),
", Elevation_m:  ",CHAR(34),INDEX(SamplingFeatures[Elevation_m],$A190),CHAR(34),
", ElevationDatumCV:  ",CHAR(34),ElevationDatum,CHAR(34),"}"))</f>
        <v>#REF!</v>
      </c>
      <c r="L190" t="e">
        <f>IF(INDEX(SamplingFeatures[Sampling Feature Type],$A190)&lt;&gt;"Site","",
CONCATENATE("  - &amp;SiteID",TEXT(SUMPRODUCT(--($L$3:$L189&lt;&gt;"")),"0000"),
" {","SamplingFeatureID:  *SamplingFeatureID",TEXT($A190,"0000"),
", SiteTypeCV:  ",CHAR(34),INDEX(Sites[Site Type],$A190),CHAR(34),
", Latitude:  ",INDEX(Sites[Latitude],$A190),
", Longitude:  ",INDEX(Sites[Longitude],$A190),
", SRSName:  ",CHAR(34),LatLonDatum,CHAR(34),"}"))</f>
        <v>#REF!</v>
      </c>
      <c r="M190" t="e">
        <f>IF(INDEX(SamplingFeatures[Sampling Feature Type],$A190)&lt;&gt;"Specimen","",
CONCATENATE("  - &amp;SpecimenID",TEXT(SUMPRODUCT(--($M$3:$M189&lt;&gt;"")),"0000"),
" {","SamplingFeatureID:  *SamplingFeatureID",TEXT($A190,"0000"),
", SpecimenTypeCV:  ",CHAR(34),INDEX(Specimens[Specimen Type],$A190),CHAR(34),
", SpecimenMediumCV:  ",INDEX(Specimens[Specimen Medium],$A190),
", IsFieldSpecimen:  ",CHAR(34),INDEX(Specimens[Is Field Specimen?],$A190),CHAR(34),"}"))</f>
        <v>#REF!</v>
      </c>
      <c r="N190" t="e">
        <f>IF(COUNTA(SpatialOffsets[])=0,"", IF(INDEX(SpatialOffsets[Spatial Offset Type],$A190)="","",
CONCATENATE("  - &amp;SpatialOffsetID",TEXT($A190,"0000"),
" {","SpatialOffsetTypeCV:  ",CHAR(34),INDEX(SpatialOffsets[Spatial Offset Type],$A190),CHAR(34),
", Offset1Value:  ",INDEX(SpatialOffsets[Offset 1 Value],$A190),
", Offset1UnitID:  ",CHAR(34),INDEX(SpatialOffsets[Offset 1 Unit],$A190),CHAR(34),
", Offset2Value:  ",INDEX(SpatialOffsets[Offset 2 Value],$A190),
", Offset2UnitID:  ",CHAR(34),INDEX(SpatialOffsets[Offset 2 Unit],$A190),CHAR(34),
", Offset3Value:  ",INDEX(SpatialOffsets[Offset 3 Value],$A190),
", Offset3UnitID:  ",CHAR(34),INDEX(SpatialOffsets[Offset 3 Unit],$A190),CHAR(34),,"}")))</f>
        <v>#REF!</v>
      </c>
      <c r="O190" t="e">
        <f>IF(COUNTA(RelatedFeatures[])=0,"", IF(INDEX(RelatedFeatures[First Sampling Feature Code],$A190)="","",
CONCATENATE("  - &amp;RelationID",TEXT($A190,"0000"),
" {","SamplingFeatureID:  *SamplingFeatureID",TEXT(MATCH(INDEX(RelatedFeatures[First Sampling Feature Code],$A190),SamplingFeatures[Feature Code],0),"0000"),
", RelationshipTypeCV:  ",CHAR(34),INDEX(RelatedFeatures[Relationship Type],$A190),CHAR(34),
", RelatedFeatureID: *SamplingFeatureID",TEXT(MATCH(INDEX(RelatedFeatures[Second Sampling Feature Code],$A190),SamplingFeatures[Feature Code],0),"0000"),
", SpatialOffsetID:  ",IF(INDEX(RelatedFeatures[Offset Number],$A190)="","",CONCATENATE("*SpatialOffsetID",TEXT(INDEX(RelatedFeatures[Offset Number],$A190),"0000"))),"}")))</f>
        <v>#REF!</v>
      </c>
      <c r="P190" t="e">
        <f>IF(INDEX(Methods[Method Type],$A190)="","",
CONCATENATE("  - &amp;MethodID",TEXT($A190,"0000"),
" {","MethodTypeCV:  ",CHAR(34),INDEX(Methods[Method Type],$A190),CHAR(34),
", MethodCode:  ",CHAR(34),INDEX(Methods[Method Code],$A190),CHAR(34),
", MethodName:  ",CHAR(34),INDEX(Methods[Method Name],$A190),CHAR(34),
", MethodDescription:  ",CHAR(34),INDEX(Methods[Method Description],$A190),CHAR(34),
", MethodLink:  ",CHAR(34),INDEX(Methods[Method Link],$A190),CHAR(34),
", OrganizationID: *OrganizationID",TEXT(MATCH(INDEX(Methods[Organization Name],$A190),Organizations[Organization Name],0),"0000"),"}"))</f>
        <v>#REF!</v>
      </c>
      <c r="Q190" t="e">
        <f>IF(INDEX(Variables[Variable Type],$A190)="","",
CONCATENATE("  - &amp;VariableID",TEXT($A190,"0000"),
" {","VariableTypeCV:  ",CHAR(34),INDEX(Variables[Variable Type],$A190),CHAR(34),
", VariableCode:  ",CHAR(34),INDEX(Variables[Variable Code],$A190),CHAR(34),
", VariableNameCV:  ",CHAR(34),INDEX(Variables[Variable Name],$A190),CHAR(34),
", VariableDefinition:  ",CHAR(34),INDEX(Variables[Variable Definition],$A190),CHAR(34),
", SpecciationCV:  ",CHAR(34),INDEX(Variables[Speciation],$A190),CHAR(34),
", NoDataValue:  ",CHAR(34),INDEX(Variables[No Data Value],$A190),CHAR(34),"}"))</f>
        <v>#REF!</v>
      </c>
    </row>
    <row r="191" spans="1:17" x14ac:dyDescent="0.25">
      <c r="A191">
        <v>188</v>
      </c>
      <c r="D191" t="e">
        <f>IF(INDEX(People[First Name],$A191)="","",
CONCATENATE("  - &amp;PersonID",TEXT($A191,"0000"),
" {","PersonFirstName:  ",CHAR(34),INDEX(People[First Name],$A191),CHAR(34),
", PersonMiddleName:  ",CHAR(34),INDEX(People[Middle Name],$A191),CHAR(34),
", PersonLastName:  ",CHAR(34),INDEX(People[Last Name],$A191),CHAR(34),"}"))</f>
        <v>#REF!</v>
      </c>
      <c r="E191" t="e">
        <f>IF(INDEX(Organizations[Organization Type '[CV']],$A191)="","",
CONCATENATE("  - &amp;OrganizationID",TEXT($A191,"0000"),
" {","OrganizationTypeCV:  ",CHAR(34),INDEX(Organizations[Organization Type '[CV']],$A191),CHAR(34),
", OrganizationCode:  ",CHAR(34),INDEX(Organizations[Organization Code],$A191),CHAR(34),
", OrganizationName:  ",CHAR(34),INDEX(Organizations[Organization Name],$A191),CHAR(34),
", OrganizationDescription:  ",CHAR(34),INDEX(Organizations[Organization Description],$A191),CHAR(34),
", OrganizationLink:  ",CHAR(34),INDEX(Organizations[Organization Link],$A191),CHAR(34),"}"))</f>
        <v>#REF!</v>
      </c>
      <c r="F191" t="e">
        <f>IF(INDEX(People[First Name],$A191)="","",
CONCATENATE("  - &amp;AffiliationID",TEXT($A191,"0000"),
" {PersonID: *PersonID",TEXT($A191,"0000"),
", OrganizationID: *OrganizationID",TEXT(MATCH(INDEX(People[Organization Name],$A191),Organizations[Organization Name],0),"0000"),
", IsPrimaryOrganizationContact: , AffiliationStartDate: , AffiliationEndDate: , PrimaryPhone: ",
", PrimaryEmail: ",CHAR(34),INDEX(People[Primary Email],$A191),CHAR(34),
", PrimaryAddress: ",CHAR(34),INDEX(People[Primary Address],$A191),CHAR(34),
", PersonLink: }"))</f>
        <v>#REF!</v>
      </c>
      <c r="H191" t="e">
        <f>IF(COUNTA(CitationInformation)=0,"",IF(INDEX(AuthorList[Author Name],$A191)="","",
CONCATENATE("  - &amp;AuthorListID",TEXT($A191,"0000"),
"  {CitationID: *CitationID0001",
", PersonID: *PersonID",TEXT(MATCH(INDEX(AuthorList[Author Name],$A191),People[Full Name],0),"0000"),
", AuthorOrder: ",INDEX(AuthorList[Author Number],$A191),"}")))</f>
        <v>#REF!</v>
      </c>
      <c r="K191" t="e">
        <f>IF(INDEX(SamplingFeatures[Feature Code],$A191)="","",
CONCATENATE("  - &amp;SamplingFeatureID",TEXT($A191,"0000"),
" {","SamplingFeatureUUID:  ",CHAR(34),INDEX(SamplingFeatures[Sampling Feature UUID],$A191),CHAR(34),
", SamplingFeatureTypeCV:  ",CHAR(34),INDEX(SamplingFeatures[Sampling Feature Type],$A191),CHAR(34),
", SamplingFeatureCode:  ",CHAR(34),INDEX(SamplingFeatures[Feature Code],$A191),CHAR(34),
", SamplingFeatureName:  ",CHAR(34),INDEX(SamplingFeatures[Feature Name],$A191),CHAR(34),
", SamplingFeatureDescription:  ",CHAR(34),INDEX(SamplingFeatures[Feature Description],$A191),CHAR(34),
", SamplingFeatureGeotypeCV:  ",CHAR(34),INDEX(SamplingFeatures[Feature Geo Type],$A191),CHAR(34),
", FeatureGeometry:  ",CHAR(34),INDEX(SamplingFeatures[Feature Geometry],$A191),CHAR(34),
", Elevation_m:  ",CHAR(34),INDEX(SamplingFeatures[Elevation_m],$A191),CHAR(34),
", ElevationDatumCV:  ",CHAR(34),ElevationDatum,CHAR(34),"}"))</f>
        <v>#REF!</v>
      </c>
      <c r="L191" t="e">
        <f>IF(INDEX(SamplingFeatures[Sampling Feature Type],$A191)&lt;&gt;"Site","",
CONCATENATE("  - &amp;SiteID",TEXT(SUMPRODUCT(--($L$3:$L190&lt;&gt;"")),"0000"),
" {","SamplingFeatureID:  *SamplingFeatureID",TEXT($A191,"0000"),
", SiteTypeCV:  ",CHAR(34),INDEX(Sites[Site Type],$A191),CHAR(34),
", Latitude:  ",INDEX(Sites[Latitude],$A191),
", Longitude:  ",INDEX(Sites[Longitude],$A191),
", SRSName:  ",CHAR(34),LatLonDatum,CHAR(34),"}"))</f>
        <v>#REF!</v>
      </c>
      <c r="M191" t="e">
        <f>IF(INDEX(SamplingFeatures[Sampling Feature Type],$A191)&lt;&gt;"Specimen","",
CONCATENATE("  - &amp;SpecimenID",TEXT(SUMPRODUCT(--($M$3:$M190&lt;&gt;"")),"0000"),
" {","SamplingFeatureID:  *SamplingFeatureID",TEXT($A191,"0000"),
", SpecimenTypeCV:  ",CHAR(34),INDEX(Specimens[Specimen Type],$A191),CHAR(34),
", SpecimenMediumCV:  ",INDEX(Specimens[Specimen Medium],$A191),
", IsFieldSpecimen:  ",CHAR(34),INDEX(Specimens[Is Field Specimen?],$A191),CHAR(34),"}"))</f>
        <v>#REF!</v>
      </c>
      <c r="N191" t="e">
        <f>IF(COUNTA(SpatialOffsets[])=0,"", IF(INDEX(SpatialOffsets[Spatial Offset Type],$A191)="","",
CONCATENATE("  - &amp;SpatialOffsetID",TEXT($A191,"0000"),
" {","SpatialOffsetTypeCV:  ",CHAR(34),INDEX(SpatialOffsets[Spatial Offset Type],$A191),CHAR(34),
", Offset1Value:  ",INDEX(SpatialOffsets[Offset 1 Value],$A191),
", Offset1UnitID:  ",CHAR(34),INDEX(SpatialOffsets[Offset 1 Unit],$A191),CHAR(34),
", Offset2Value:  ",INDEX(SpatialOffsets[Offset 2 Value],$A191),
", Offset2UnitID:  ",CHAR(34),INDEX(SpatialOffsets[Offset 2 Unit],$A191),CHAR(34),
", Offset3Value:  ",INDEX(SpatialOffsets[Offset 3 Value],$A191),
", Offset3UnitID:  ",CHAR(34),INDEX(SpatialOffsets[Offset 3 Unit],$A191),CHAR(34),,"}")))</f>
        <v>#REF!</v>
      </c>
      <c r="O191" t="e">
        <f>IF(COUNTA(RelatedFeatures[])=0,"", IF(INDEX(RelatedFeatures[First Sampling Feature Code],$A191)="","",
CONCATENATE("  - &amp;RelationID",TEXT($A191,"0000"),
" {","SamplingFeatureID:  *SamplingFeatureID",TEXT(MATCH(INDEX(RelatedFeatures[First Sampling Feature Code],$A191),SamplingFeatures[Feature Code],0),"0000"),
", RelationshipTypeCV:  ",CHAR(34),INDEX(RelatedFeatures[Relationship Type],$A191),CHAR(34),
", RelatedFeatureID: *SamplingFeatureID",TEXT(MATCH(INDEX(RelatedFeatures[Second Sampling Feature Code],$A191),SamplingFeatures[Feature Code],0),"0000"),
", SpatialOffsetID:  ",IF(INDEX(RelatedFeatures[Offset Number],$A191)="","",CONCATENATE("*SpatialOffsetID",TEXT(INDEX(RelatedFeatures[Offset Number],$A191),"0000"))),"}")))</f>
        <v>#REF!</v>
      </c>
      <c r="P191" t="e">
        <f>IF(INDEX(Methods[Method Type],$A191)="","",
CONCATENATE("  - &amp;MethodID",TEXT($A191,"0000"),
" {","MethodTypeCV:  ",CHAR(34),INDEX(Methods[Method Type],$A191),CHAR(34),
", MethodCode:  ",CHAR(34),INDEX(Methods[Method Code],$A191),CHAR(34),
", MethodName:  ",CHAR(34),INDEX(Methods[Method Name],$A191),CHAR(34),
", MethodDescription:  ",CHAR(34),INDEX(Methods[Method Description],$A191),CHAR(34),
", MethodLink:  ",CHAR(34),INDEX(Methods[Method Link],$A191),CHAR(34),
", OrganizationID: *OrganizationID",TEXT(MATCH(INDEX(Methods[Organization Name],$A191),Organizations[Organization Name],0),"0000"),"}"))</f>
        <v>#REF!</v>
      </c>
      <c r="Q191" t="e">
        <f>IF(INDEX(Variables[Variable Type],$A191)="","",
CONCATENATE("  - &amp;VariableID",TEXT($A191,"0000"),
" {","VariableTypeCV:  ",CHAR(34),INDEX(Variables[Variable Type],$A191),CHAR(34),
", VariableCode:  ",CHAR(34),INDEX(Variables[Variable Code],$A191),CHAR(34),
", VariableNameCV:  ",CHAR(34),INDEX(Variables[Variable Name],$A191),CHAR(34),
", VariableDefinition:  ",CHAR(34),INDEX(Variables[Variable Definition],$A191),CHAR(34),
", SpecciationCV:  ",CHAR(34),INDEX(Variables[Speciation],$A191),CHAR(34),
", NoDataValue:  ",CHAR(34),INDEX(Variables[No Data Value],$A191),CHAR(34),"}"))</f>
        <v>#REF!</v>
      </c>
    </row>
    <row r="192" spans="1:17" x14ac:dyDescent="0.25">
      <c r="A192">
        <v>189</v>
      </c>
      <c r="D192" t="e">
        <f>IF(INDEX(People[First Name],$A192)="","",
CONCATENATE("  - &amp;PersonID",TEXT($A192,"0000"),
" {","PersonFirstName:  ",CHAR(34),INDEX(People[First Name],$A192),CHAR(34),
", PersonMiddleName:  ",CHAR(34),INDEX(People[Middle Name],$A192),CHAR(34),
", PersonLastName:  ",CHAR(34),INDEX(People[Last Name],$A192),CHAR(34),"}"))</f>
        <v>#REF!</v>
      </c>
      <c r="E192" t="e">
        <f>IF(INDEX(Organizations[Organization Type '[CV']],$A192)="","",
CONCATENATE("  - &amp;OrganizationID",TEXT($A192,"0000"),
" {","OrganizationTypeCV:  ",CHAR(34),INDEX(Organizations[Organization Type '[CV']],$A192),CHAR(34),
", OrganizationCode:  ",CHAR(34),INDEX(Organizations[Organization Code],$A192),CHAR(34),
", OrganizationName:  ",CHAR(34),INDEX(Organizations[Organization Name],$A192),CHAR(34),
", OrganizationDescription:  ",CHAR(34),INDEX(Organizations[Organization Description],$A192),CHAR(34),
", OrganizationLink:  ",CHAR(34),INDEX(Organizations[Organization Link],$A192),CHAR(34),"}"))</f>
        <v>#REF!</v>
      </c>
      <c r="F192" t="e">
        <f>IF(INDEX(People[First Name],$A192)="","",
CONCATENATE("  - &amp;AffiliationID",TEXT($A192,"0000"),
" {PersonID: *PersonID",TEXT($A192,"0000"),
", OrganizationID: *OrganizationID",TEXT(MATCH(INDEX(People[Organization Name],$A192),Organizations[Organization Name],0),"0000"),
", IsPrimaryOrganizationContact: , AffiliationStartDate: , AffiliationEndDate: , PrimaryPhone: ",
", PrimaryEmail: ",CHAR(34),INDEX(People[Primary Email],$A192),CHAR(34),
", PrimaryAddress: ",CHAR(34),INDEX(People[Primary Address],$A192),CHAR(34),
", PersonLink: }"))</f>
        <v>#REF!</v>
      </c>
      <c r="H192" t="e">
        <f>IF(COUNTA(CitationInformation)=0,"",IF(INDEX(AuthorList[Author Name],$A192)="","",
CONCATENATE("  - &amp;AuthorListID",TEXT($A192,"0000"),
"  {CitationID: *CitationID0001",
", PersonID: *PersonID",TEXT(MATCH(INDEX(AuthorList[Author Name],$A192),People[Full Name],0),"0000"),
", AuthorOrder: ",INDEX(AuthorList[Author Number],$A192),"}")))</f>
        <v>#REF!</v>
      </c>
      <c r="K192" t="e">
        <f>IF(INDEX(SamplingFeatures[Feature Code],$A192)="","",
CONCATENATE("  - &amp;SamplingFeatureID",TEXT($A192,"0000"),
" {","SamplingFeatureUUID:  ",CHAR(34),INDEX(SamplingFeatures[Sampling Feature UUID],$A192),CHAR(34),
", SamplingFeatureTypeCV:  ",CHAR(34),INDEX(SamplingFeatures[Sampling Feature Type],$A192),CHAR(34),
", SamplingFeatureCode:  ",CHAR(34),INDEX(SamplingFeatures[Feature Code],$A192),CHAR(34),
", SamplingFeatureName:  ",CHAR(34),INDEX(SamplingFeatures[Feature Name],$A192),CHAR(34),
", SamplingFeatureDescription:  ",CHAR(34),INDEX(SamplingFeatures[Feature Description],$A192),CHAR(34),
", SamplingFeatureGeotypeCV:  ",CHAR(34),INDEX(SamplingFeatures[Feature Geo Type],$A192),CHAR(34),
", FeatureGeometry:  ",CHAR(34),INDEX(SamplingFeatures[Feature Geometry],$A192),CHAR(34),
", Elevation_m:  ",CHAR(34),INDEX(SamplingFeatures[Elevation_m],$A192),CHAR(34),
", ElevationDatumCV:  ",CHAR(34),ElevationDatum,CHAR(34),"}"))</f>
        <v>#REF!</v>
      </c>
      <c r="L192" t="e">
        <f>IF(INDEX(SamplingFeatures[Sampling Feature Type],$A192)&lt;&gt;"Site","",
CONCATENATE("  - &amp;SiteID",TEXT(SUMPRODUCT(--($L$3:$L191&lt;&gt;"")),"0000"),
" {","SamplingFeatureID:  *SamplingFeatureID",TEXT($A192,"0000"),
", SiteTypeCV:  ",CHAR(34),INDEX(Sites[Site Type],$A192),CHAR(34),
", Latitude:  ",INDEX(Sites[Latitude],$A192),
", Longitude:  ",INDEX(Sites[Longitude],$A192),
", SRSName:  ",CHAR(34),LatLonDatum,CHAR(34),"}"))</f>
        <v>#REF!</v>
      </c>
      <c r="M192" t="e">
        <f>IF(INDEX(SamplingFeatures[Sampling Feature Type],$A192)&lt;&gt;"Specimen","",
CONCATENATE("  - &amp;SpecimenID",TEXT(SUMPRODUCT(--($M$3:$M191&lt;&gt;"")),"0000"),
" {","SamplingFeatureID:  *SamplingFeatureID",TEXT($A192,"0000"),
", SpecimenTypeCV:  ",CHAR(34),INDEX(Specimens[Specimen Type],$A192),CHAR(34),
", SpecimenMediumCV:  ",INDEX(Specimens[Specimen Medium],$A192),
", IsFieldSpecimen:  ",CHAR(34),INDEX(Specimens[Is Field Specimen?],$A192),CHAR(34),"}"))</f>
        <v>#REF!</v>
      </c>
      <c r="N192" t="e">
        <f>IF(COUNTA(SpatialOffsets[])=0,"", IF(INDEX(SpatialOffsets[Spatial Offset Type],$A192)="","",
CONCATENATE("  - &amp;SpatialOffsetID",TEXT($A192,"0000"),
" {","SpatialOffsetTypeCV:  ",CHAR(34),INDEX(SpatialOffsets[Spatial Offset Type],$A192),CHAR(34),
", Offset1Value:  ",INDEX(SpatialOffsets[Offset 1 Value],$A192),
", Offset1UnitID:  ",CHAR(34),INDEX(SpatialOffsets[Offset 1 Unit],$A192),CHAR(34),
", Offset2Value:  ",INDEX(SpatialOffsets[Offset 2 Value],$A192),
", Offset2UnitID:  ",CHAR(34),INDEX(SpatialOffsets[Offset 2 Unit],$A192),CHAR(34),
", Offset3Value:  ",INDEX(SpatialOffsets[Offset 3 Value],$A192),
", Offset3UnitID:  ",CHAR(34),INDEX(SpatialOffsets[Offset 3 Unit],$A192),CHAR(34),,"}")))</f>
        <v>#REF!</v>
      </c>
      <c r="O192" t="e">
        <f>IF(COUNTA(RelatedFeatures[])=0,"", IF(INDEX(RelatedFeatures[First Sampling Feature Code],$A192)="","",
CONCATENATE("  - &amp;RelationID",TEXT($A192,"0000"),
" {","SamplingFeatureID:  *SamplingFeatureID",TEXT(MATCH(INDEX(RelatedFeatures[First Sampling Feature Code],$A192),SamplingFeatures[Feature Code],0),"0000"),
", RelationshipTypeCV:  ",CHAR(34),INDEX(RelatedFeatures[Relationship Type],$A192),CHAR(34),
", RelatedFeatureID: *SamplingFeatureID",TEXT(MATCH(INDEX(RelatedFeatures[Second Sampling Feature Code],$A192),SamplingFeatures[Feature Code],0),"0000"),
", SpatialOffsetID:  ",IF(INDEX(RelatedFeatures[Offset Number],$A192)="","",CONCATENATE("*SpatialOffsetID",TEXT(INDEX(RelatedFeatures[Offset Number],$A192),"0000"))),"}")))</f>
        <v>#REF!</v>
      </c>
      <c r="P192" t="e">
        <f>IF(INDEX(Methods[Method Type],$A192)="","",
CONCATENATE("  - &amp;MethodID",TEXT($A192,"0000"),
" {","MethodTypeCV:  ",CHAR(34),INDEX(Methods[Method Type],$A192),CHAR(34),
", MethodCode:  ",CHAR(34),INDEX(Methods[Method Code],$A192),CHAR(34),
", MethodName:  ",CHAR(34),INDEX(Methods[Method Name],$A192),CHAR(34),
", MethodDescription:  ",CHAR(34),INDEX(Methods[Method Description],$A192),CHAR(34),
", MethodLink:  ",CHAR(34),INDEX(Methods[Method Link],$A192),CHAR(34),
", OrganizationID: *OrganizationID",TEXT(MATCH(INDEX(Methods[Organization Name],$A192),Organizations[Organization Name],0),"0000"),"}"))</f>
        <v>#REF!</v>
      </c>
      <c r="Q192" t="e">
        <f>IF(INDEX(Variables[Variable Type],$A192)="","",
CONCATENATE("  - &amp;VariableID",TEXT($A192,"0000"),
" {","VariableTypeCV:  ",CHAR(34),INDEX(Variables[Variable Type],$A192),CHAR(34),
", VariableCode:  ",CHAR(34),INDEX(Variables[Variable Code],$A192),CHAR(34),
", VariableNameCV:  ",CHAR(34),INDEX(Variables[Variable Name],$A192),CHAR(34),
", VariableDefinition:  ",CHAR(34),INDEX(Variables[Variable Definition],$A192),CHAR(34),
", SpecciationCV:  ",CHAR(34),INDEX(Variables[Speciation],$A192),CHAR(34),
", NoDataValue:  ",CHAR(34),INDEX(Variables[No Data Value],$A192),CHAR(34),"}"))</f>
        <v>#REF!</v>
      </c>
    </row>
    <row r="193" spans="1:17" x14ac:dyDescent="0.25">
      <c r="A193">
        <v>190</v>
      </c>
      <c r="D193" t="e">
        <f>IF(INDEX(People[First Name],$A193)="","",
CONCATENATE("  - &amp;PersonID",TEXT($A193,"0000"),
" {","PersonFirstName:  ",CHAR(34),INDEX(People[First Name],$A193),CHAR(34),
", PersonMiddleName:  ",CHAR(34),INDEX(People[Middle Name],$A193),CHAR(34),
", PersonLastName:  ",CHAR(34),INDEX(People[Last Name],$A193),CHAR(34),"}"))</f>
        <v>#REF!</v>
      </c>
      <c r="E193" t="e">
        <f>IF(INDEX(Organizations[Organization Type '[CV']],$A193)="","",
CONCATENATE("  - &amp;OrganizationID",TEXT($A193,"0000"),
" {","OrganizationTypeCV:  ",CHAR(34),INDEX(Organizations[Organization Type '[CV']],$A193),CHAR(34),
", OrganizationCode:  ",CHAR(34),INDEX(Organizations[Organization Code],$A193),CHAR(34),
", OrganizationName:  ",CHAR(34),INDEX(Organizations[Organization Name],$A193),CHAR(34),
", OrganizationDescription:  ",CHAR(34),INDEX(Organizations[Organization Description],$A193),CHAR(34),
", OrganizationLink:  ",CHAR(34),INDEX(Organizations[Organization Link],$A193),CHAR(34),"}"))</f>
        <v>#REF!</v>
      </c>
      <c r="F193" t="e">
        <f>IF(INDEX(People[First Name],$A193)="","",
CONCATENATE("  - &amp;AffiliationID",TEXT($A193,"0000"),
" {PersonID: *PersonID",TEXT($A193,"0000"),
", OrganizationID: *OrganizationID",TEXT(MATCH(INDEX(People[Organization Name],$A193),Organizations[Organization Name],0),"0000"),
", IsPrimaryOrganizationContact: , AffiliationStartDate: , AffiliationEndDate: , PrimaryPhone: ",
", PrimaryEmail: ",CHAR(34),INDEX(People[Primary Email],$A193),CHAR(34),
", PrimaryAddress: ",CHAR(34),INDEX(People[Primary Address],$A193),CHAR(34),
", PersonLink: }"))</f>
        <v>#REF!</v>
      </c>
      <c r="H193" t="e">
        <f>IF(COUNTA(CitationInformation)=0,"",IF(INDEX(AuthorList[Author Name],$A193)="","",
CONCATENATE("  - &amp;AuthorListID",TEXT($A193,"0000"),
"  {CitationID: *CitationID0001",
", PersonID: *PersonID",TEXT(MATCH(INDEX(AuthorList[Author Name],$A193),People[Full Name],0),"0000"),
", AuthorOrder: ",INDEX(AuthorList[Author Number],$A193),"}")))</f>
        <v>#REF!</v>
      </c>
      <c r="K193" t="e">
        <f>IF(INDEX(SamplingFeatures[Feature Code],$A193)="","",
CONCATENATE("  - &amp;SamplingFeatureID",TEXT($A193,"0000"),
" {","SamplingFeatureUUID:  ",CHAR(34),INDEX(SamplingFeatures[Sampling Feature UUID],$A193),CHAR(34),
", SamplingFeatureTypeCV:  ",CHAR(34),INDEX(SamplingFeatures[Sampling Feature Type],$A193),CHAR(34),
", SamplingFeatureCode:  ",CHAR(34),INDEX(SamplingFeatures[Feature Code],$A193),CHAR(34),
", SamplingFeatureName:  ",CHAR(34),INDEX(SamplingFeatures[Feature Name],$A193),CHAR(34),
", SamplingFeatureDescription:  ",CHAR(34),INDEX(SamplingFeatures[Feature Description],$A193),CHAR(34),
", SamplingFeatureGeotypeCV:  ",CHAR(34),INDEX(SamplingFeatures[Feature Geo Type],$A193),CHAR(34),
", FeatureGeometry:  ",CHAR(34),INDEX(SamplingFeatures[Feature Geometry],$A193),CHAR(34),
", Elevation_m:  ",CHAR(34),INDEX(SamplingFeatures[Elevation_m],$A193),CHAR(34),
", ElevationDatumCV:  ",CHAR(34),ElevationDatum,CHAR(34),"}"))</f>
        <v>#REF!</v>
      </c>
      <c r="L193" t="e">
        <f>IF(INDEX(SamplingFeatures[Sampling Feature Type],$A193)&lt;&gt;"Site","",
CONCATENATE("  - &amp;SiteID",TEXT(SUMPRODUCT(--($L$3:$L192&lt;&gt;"")),"0000"),
" {","SamplingFeatureID:  *SamplingFeatureID",TEXT($A193,"0000"),
", SiteTypeCV:  ",CHAR(34),INDEX(Sites[Site Type],$A193),CHAR(34),
", Latitude:  ",INDEX(Sites[Latitude],$A193),
", Longitude:  ",INDEX(Sites[Longitude],$A193),
", SRSName:  ",CHAR(34),LatLonDatum,CHAR(34),"}"))</f>
        <v>#REF!</v>
      </c>
      <c r="M193" t="e">
        <f>IF(INDEX(SamplingFeatures[Sampling Feature Type],$A193)&lt;&gt;"Specimen","",
CONCATENATE("  - &amp;SpecimenID",TEXT(SUMPRODUCT(--($M$3:$M192&lt;&gt;"")),"0000"),
" {","SamplingFeatureID:  *SamplingFeatureID",TEXT($A193,"0000"),
", SpecimenTypeCV:  ",CHAR(34),INDEX(Specimens[Specimen Type],$A193),CHAR(34),
", SpecimenMediumCV:  ",INDEX(Specimens[Specimen Medium],$A193),
", IsFieldSpecimen:  ",CHAR(34),INDEX(Specimens[Is Field Specimen?],$A193),CHAR(34),"}"))</f>
        <v>#REF!</v>
      </c>
      <c r="N193" t="e">
        <f>IF(COUNTA(SpatialOffsets[])=0,"", IF(INDEX(SpatialOffsets[Spatial Offset Type],$A193)="","",
CONCATENATE("  - &amp;SpatialOffsetID",TEXT($A193,"0000"),
" {","SpatialOffsetTypeCV:  ",CHAR(34),INDEX(SpatialOffsets[Spatial Offset Type],$A193),CHAR(34),
", Offset1Value:  ",INDEX(SpatialOffsets[Offset 1 Value],$A193),
", Offset1UnitID:  ",CHAR(34),INDEX(SpatialOffsets[Offset 1 Unit],$A193),CHAR(34),
", Offset2Value:  ",INDEX(SpatialOffsets[Offset 2 Value],$A193),
", Offset2UnitID:  ",CHAR(34),INDEX(SpatialOffsets[Offset 2 Unit],$A193),CHAR(34),
", Offset3Value:  ",INDEX(SpatialOffsets[Offset 3 Value],$A193),
", Offset3UnitID:  ",CHAR(34),INDEX(SpatialOffsets[Offset 3 Unit],$A193),CHAR(34),,"}")))</f>
        <v>#REF!</v>
      </c>
      <c r="O193" t="e">
        <f>IF(COUNTA(RelatedFeatures[])=0,"", IF(INDEX(RelatedFeatures[First Sampling Feature Code],$A193)="","",
CONCATENATE("  - &amp;RelationID",TEXT($A193,"0000"),
" {","SamplingFeatureID:  *SamplingFeatureID",TEXT(MATCH(INDEX(RelatedFeatures[First Sampling Feature Code],$A193),SamplingFeatures[Feature Code],0),"0000"),
", RelationshipTypeCV:  ",CHAR(34),INDEX(RelatedFeatures[Relationship Type],$A193),CHAR(34),
", RelatedFeatureID: *SamplingFeatureID",TEXT(MATCH(INDEX(RelatedFeatures[Second Sampling Feature Code],$A193),SamplingFeatures[Feature Code],0),"0000"),
", SpatialOffsetID:  ",IF(INDEX(RelatedFeatures[Offset Number],$A193)="","",CONCATENATE("*SpatialOffsetID",TEXT(INDEX(RelatedFeatures[Offset Number],$A193),"0000"))),"}")))</f>
        <v>#REF!</v>
      </c>
      <c r="P193" t="e">
        <f>IF(INDEX(Methods[Method Type],$A193)="","",
CONCATENATE("  - &amp;MethodID",TEXT($A193,"0000"),
" {","MethodTypeCV:  ",CHAR(34),INDEX(Methods[Method Type],$A193),CHAR(34),
", MethodCode:  ",CHAR(34),INDEX(Methods[Method Code],$A193),CHAR(34),
", MethodName:  ",CHAR(34),INDEX(Methods[Method Name],$A193),CHAR(34),
", MethodDescription:  ",CHAR(34),INDEX(Methods[Method Description],$A193),CHAR(34),
", MethodLink:  ",CHAR(34),INDEX(Methods[Method Link],$A193),CHAR(34),
", OrganizationID: *OrganizationID",TEXT(MATCH(INDEX(Methods[Organization Name],$A193),Organizations[Organization Name],0),"0000"),"}"))</f>
        <v>#REF!</v>
      </c>
      <c r="Q193" t="e">
        <f>IF(INDEX(Variables[Variable Type],$A193)="","",
CONCATENATE("  - &amp;VariableID",TEXT($A193,"0000"),
" {","VariableTypeCV:  ",CHAR(34),INDEX(Variables[Variable Type],$A193),CHAR(34),
", VariableCode:  ",CHAR(34),INDEX(Variables[Variable Code],$A193),CHAR(34),
", VariableNameCV:  ",CHAR(34),INDEX(Variables[Variable Name],$A193),CHAR(34),
", VariableDefinition:  ",CHAR(34),INDEX(Variables[Variable Definition],$A193),CHAR(34),
", SpecciationCV:  ",CHAR(34),INDEX(Variables[Speciation],$A193),CHAR(34),
", NoDataValue:  ",CHAR(34),INDEX(Variables[No Data Value],$A193),CHAR(34),"}"))</f>
        <v>#REF!</v>
      </c>
    </row>
    <row r="194" spans="1:17" x14ac:dyDescent="0.25">
      <c r="A194">
        <v>191</v>
      </c>
      <c r="D194" t="e">
        <f>IF(INDEX(People[First Name],$A194)="","",
CONCATENATE("  - &amp;PersonID",TEXT($A194,"0000"),
" {","PersonFirstName:  ",CHAR(34),INDEX(People[First Name],$A194),CHAR(34),
", PersonMiddleName:  ",CHAR(34),INDEX(People[Middle Name],$A194),CHAR(34),
", PersonLastName:  ",CHAR(34),INDEX(People[Last Name],$A194),CHAR(34),"}"))</f>
        <v>#REF!</v>
      </c>
      <c r="E194" t="e">
        <f>IF(INDEX(Organizations[Organization Type '[CV']],$A194)="","",
CONCATENATE("  - &amp;OrganizationID",TEXT($A194,"0000"),
" {","OrganizationTypeCV:  ",CHAR(34),INDEX(Organizations[Organization Type '[CV']],$A194),CHAR(34),
", OrganizationCode:  ",CHAR(34),INDEX(Organizations[Organization Code],$A194),CHAR(34),
", OrganizationName:  ",CHAR(34),INDEX(Organizations[Organization Name],$A194),CHAR(34),
", OrganizationDescription:  ",CHAR(34),INDEX(Organizations[Organization Description],$A194),CHAR(34),
", OrganizationLink:  ",CHAR(34),INDEX(Organizations[Organization Link],$A194),CHAR(34),"}"))</f>
        <v>#REF!</v>
      </c>
      <c r="F194" t="e">
        <f>IF(INDEX(People[First Name],$A194)="","",
CONCATENATE("  - &amp;AffiliationID",TEXT($A194,"0000"),
" {PersonID: *PersonID",TEXT($A194,"0000"),
", OrganizationID: *OrganizationID",TEXT(MATCH(INDEX(People[Organization Name],$A194),Organizations[Organization Name],0),"0000"),
", IsPrimaryOrganizationContact: , AffiliationStartDate: , AffiliationEndDate: , PrimaryPhone: ",
", PrimaryEmail: ",CHAR(34),INDEX(People[Primary Email],$A194),CHAR(34),
", PrimaryAddress: ",CHAR(34),INDEX(People[Primary Address],$A194),CHAR(34),
", PersonLink: }"))</f>
        <v>#REF!</v>
      </c>
      <c r="H194" t="e">
        <f>IF(COUNTA(CitationInformation)=0,"",IF(INDEX(AuthorList[Author Name],$A194)="","",
CONCATENATE("  - &amp;AuthorListID",TEXT($A194,"0000"),
"  {CitationID: *CitationID0001",
", PersonID: *PersonID",TEXT(MATCH(INDEX(AuthorList[Author Name],$A194),People[Full Name],0),"0000"),
", AuthorOrder: ",INDEX(AuthorList[Author Number],$A194),"}")))</f>
        <v>#REF!</v>
      </c>
      <c r="K194" t="e">
        <f>IF(INDEX(SamplingFeatures[Feature Code],$A194)="","",
CONCATENATE("  - &amp;SamplingFeatureID",TEXT($A194,"0000"),
" {","SamplingFeatureUUID:  ",CHAR(34),INDEX(SamplingFeatures[Sampling Feature UUID],$A194),CHAR(34),
", SamplingFeatureTypeCV:  ",CHAR(34),INDEX(SamplingFeatures[Sampling Feature Type],$A194),CHAR(34),
", SamplingFeatureCode:  ",CHAR(34),INDEX(SamplingFeatures[Feature Code],$A194),CHAR(34),
", SamplingFeatureName:  ",CHAR(34),INDEX(SamplingFeatures[Feature Name],$A194),CHAR(34),
", SamplingFeatureDescription:  ",CHAR(34),INDEX(SamplingFeatures[Feature Description],$A194),CHAR(34),
", SamplingFeatureGeotypeCV:  ",CHAR(34),INDEX(SamplingFeatures[Feature Geo Type],$A194),CHAR(34),
", FeatureGeometry:  ",CHAR(34),INDEX(SamplingFeatures[Feature Geometry],$A194),CHAR(34),
", Elevation_m:  ",CHAR(34),INDEX(SamplingFeatures[Elevation_m],$A194),CHAR(34),
", ElevationDatumCV:  ",CHAR(34),ElevationDatum,CHAR(34),"}"))</f>
        <v>#REF!</v>
      </c>
      <c r="L194" t="e">
        <f>IF(INDEX(SamplingFeatures[Sampling Feature Type],$A194)&lt;&gt;"Site","",
CONCATENATE("  - &amp;SiteID",TEXT(SUMPRODUCT(--($L$3:$L193&lt;&gt;"")),"0000"),
" {","SamplingFeatureID:  *SamplingFeatureID",TEXT($A194,"0000"),
", SiteTypeCV:  ",CHAR(34),INDEX(Sites[Site Type],$A194),CHAR(34),
", Latitude:  ",INDEX(Sites[Latitude],$A194),
", Longitude:  ",INDEX(Sites[Longitude],$A194),
", SRSName:  ",CHAR(34),LatLonDatum,CHAR(34),"}"))</f>
        <v>#REF!</v>
      </c>
      <c r="M194" t="e">
        <f>IF(INDEX(SamplingFeatures[Sampling Feature Type],$A194)&lt;&gt;"Specimen","",
CONCATENATE("  - &amp;SpecimenID",TEXT(SUMPRODUCT(--($M$3:$M193&lt;&gt;"")),"0000"),
" {","SamplingFeatureID:  *SamplingFeatureID",TEXT($A194,"0000"),
", SpecimenTypeCV:  ",CHAR(34),INDEX(Specimens[Specimen Type],$A194),CHAR(34),
", SpecimenMediumCV:  ",INDEX(Specimens[Specimen Medium],$A194),
", IsFieldSpecimen:  ",CHAR(34),INDEX(Specimens[Is Field Specimen?],$A194),CHAR(34),"}"))</f>
        <v>#REF!</v>
      </c>
      <c r="N194" t="e">
        <f>IF(COUNTA(SpatialOffsets[])=0,"", IF(INDEX(SpatialOffsets[Spatial Offset Type],$A194)="","",
CONCATENATE("  - &amp;SpatialOffsetID",TEXT($A194,"0000"),
" {","SpatialOffsetTypeCV:  ",CHAR(34),INDEX(SpatialOffsets[Spatial Offset Type],$A194),CHAR(34),
", Offset1Value:  ",INDEX(SpatialOffsets[Offset 1 Value],$A194),
", Offset1UnitID:  ",CHAR(34),INDEX(SpatialOffsets[Offset 1 Unit],$A194),CHAR(34),
", Offset2Value:  ",INDEX(SpatialOffsets[Offset 2 Value],$A194),
", Offset2UnitID:  ",CHAR(34),INDEX(SpatialOffsets[Offset 2 Unit],$A194),CHAR(34),
", Offset3Value:  ",INDEX(SpatialOffsets[Offset 3 Value],$A194),
", Offset3UnitID:  ",CHAR(34),INDEX(SpatialOffsets[Offset 3 Unit],$A194),CHAR(34),,"}")))</f>
        <v>#REF!</v>
      </c>
      <c r="O194" t="e">
        <f>IF(COUNTA(RelatedFeatures[])=0,"", IF(INDEX(RelatedFeatures[First Sampling Feature Code],$A194)="","",
CONCATENATE("  - &amp;RelationID",TEXT($A194,"0000"),
" {","SamplingFeatureID:  *SamplingFeatureID",TEXT(MATCH(INDEX(RelatedFeatures[First Sampling Feature Code],$A194),SamplingFeatures[Feature Code],0),"0000"),
", RelationshipTypeCV:  ",CHAR(34),INDEX(RelatedFeatures[Relationship Type],$A194),CHAR(34),
", RelatedFeatureID: *SamplingFeatureID",TEXT(MATCH(INDEX(RelatedFeatures[Second Sampling Feature Code],$A194),SamplingFeatures[Feature Code],0),"0000"),
", SpatialOffsetID:  ",IF(INDEX(RelatedFeatures[Offset Number],$A194)="","",CONCATENATE("*SpatialOffsetID",TEXT(INDEX(RelatedFeatures[Offset Number],$A194),"0000"))),"}")))</f>
        <v>#REF!</v>
      </c>
      <c r="P194" t="e">
        <f>IF(INDEX(Methods[Method Type],$A194)="","",
CONCATENATE("  - &amp;MethodID",TEXT($A194,"0000"),
" {","MethodTypeCV:  ",CHAR(34),INDEX(Methods[Method Type],$A194),CHAR(34),
", MethodCode:  ",CHAR(34),INDEX(Methods[Method Code],$A194),CHAR(34),
", MethodName:  ",CHAR(34),INDEX(Methods[Method Name],$A194),CHAR(34),
", MethodDescription:  ",CHAR(34),INDEX(Methods[Method Description],$A194),CHAR(34),
", MethodLink:  ",CHAR(34),INDEX(Methods[Method Link],$A194),CHAR(34),
", OrganizationID: *OrganizationID",TEXT(MATCH(INDEX(Methods[Organization Name],$A194),Organizations[Organization Name],0),"0000"),"}"))</f>
        <v>#REF!</v>
      </c>
      <c r="Q194" t="e">
        <f>IF(INDEX(Variables[Variable Type],$A194)="","",
CONCATENATE("  - &amp;VariableID",TEXT($A194,"0000"),
" {","VariableTypeCV:  ",CHAR(34),INDEX(Variables[Variable Type],$A194),CHAR(34),
", VariableCode:  ",CHAR(34),INDEX(Variables[Variable Code],$A194),CHAR(34),
", VariableNameCV:  ",CHAR(34),INDEX(Variables[Variable Name],$A194),CHAR(34),
", VariableDefinition:  ",CHAR(34),INDEX(Variables[Variable Definition],$A194),CHAR(34),
", SpecciationCV:  ",CHAR(34),INDEX(Variables[Speciation],$A194),CHAR(34),
", NoDataValue:  ",CHAR(34),INDEX(Variables[No Data Value],$A194),CHAR(34),"}"))</f>
        <v>#REF!</v>
      </c>
    </row>
    <row r="195" spans="1:17" x14ac:dyDescent="0.25">
      <c r="A195">
        <v>192</v>
      </c>
      <c r="D195" t="e">
        <f>IF(INDEX(People[First Name],$A195)="","",
CONCATENATE("  - &amp;PersonID",TEXT($A195,"0000"),
" {","PersonFirstName:  ",CHAR(34),INDEX(People[First Name],$A195),CHAR(34),
", PersonMiddleName:  ",CHAR(34),INDEX(People[Middle Name],$A195),CHAR(34),
", PersonLastName:  ",CHAR(34),INDEX(People[Last Name],$A195),CHAR(34),"}"))</f>
        <v>#REF!</v>
      </c>
      <c r="E195" t="e">
        <f>IF(INDEX(Organizations[Organization Type '[CV']],$A195)="","",
CONCATENATE("  - &amp;OrganizationID",TEXT($A195,"0000"),
" {","OrganizationTypeCV:  ",CHAR(34),INDEX(Organizations[Organization Type '[CV']],$A195),CHAR(34),
", OrganizationCode:  ",CHAR(34),INDEX(Organizations[Organization Code],$A195),CHAR(34),
", OrganizationName:  ",CHAR(34),INDEX(Organizations[Organization Name],$A195),CHAR(34),
", OrganizationDescription:  ",CHAR(34),INDEX(Organizations[Organization Description],$A195),CHAR(34),
", OrganizationLink:  ",CHAR(34),INDEX(Organizations[Organization Link],$A195),CHAR(34),"}"))</f>
        <v>#REF!</v>
      </c>
      <c r="F195" t="e">
        <f>IF(INDEX(People[First Name],$A195)="","",
CONCATENATE("  - &amp;AffiliationID",TEXT($A195,"0000"),
" {PersonID: *PersonID",TEXT($A195,"0000"),
", OrganizationID: *OrganizationID",TEXT(MATCH(INDEX(People[Organization Name],$A195),Organizations[Organization Name],0),"0000"),
", IsPrimaryOrganizationContact: , AffiliationStartDate: , AffiliationEndDate: , PrimaryPhone: ",
", PrimaryEmail: ",CHAR(34),INDEX(People[Primary Email],$A195),CHAR(34),
", PrimaryAddress: ",CHAR(34),INDEX(People[Primary Address],$A195),CHAR(34),
", PersonLink: }"))</f>
        <v>#REF!</v>
      </c>
      <c r="H195" t="e">
        <f>IF(COUNTA(CitationInformation)=0,"",IF(INDEX(AuthorList[Author Name],$A195)="","",
CONCATENATE("  - &amp;AuthorListID",TEXT($A195,"0000"),
"  {CitationID: *CitationID0001",
", PersonID: *PersonID",TEXT(MATCH(INDEX(AuthorList[Author Name],$A195),People[Full Name],0),"0000"),
", AuthorOrder: ",INDEX(AuthorList[Author Number],$A195),"}")))</f>
        <v>#REF!</v>
      </c>
      <c r="K195" t="e">
        <f>IF(INDEX(SamplingFeatures[Feature Code],$A195)="","",
CONCATENATE("  - &amp;SamplingFeatureID",TEXT($A195,"0000"),
" {","SamplingFeatureUUID:  ",CHAR(34),INDEX(SamplingFeatures[Sampling Feature UUID],$A195),CHAR(34),
", SamplingFeatureTypeCV:  ",CHAR(34),INDEX(SamplingFeatures[Sampling Feature Type],$A195),CHAR(34),
", SamplingFeatureCode:  ",CHAR(34),INDEX(SamplingFeatures[Feature Code],$A195),CHAR(34),
", SamplingFeatureName:  ",CHAR(34),INDEX(SamplingFeatures[Feature Name],$A195),CHAR(34),
", SamplingFeatureDescription:  ",CHAR(34),INDEX(SamplingFeatures[Feature Description],$A195),CHAR(34),
", SamplingFeatureGeotypeCV:  ",CHAR(34),INDEX(SamplingFeatures[Feature Geo Type],$A195),CHAR(34),
", FeatureGeometry:  ",CHAR(34),INDEX(SamplingFeatures[Feature Geometry],$A195),CHAR(34),
", Elevation_m:  ",CHAR(34),INDEX(SamplingFeatures[Elevation_m],$A195),CHAR(34),
", ElevationDatumCV:  ",CHAR(34),ElevationDatum,CHAR(34),"}"))</f>
        <v>#REF!</v>
      </c>
      <c r="L195" t="e">
        <f>IF(INDEX(SamplingFeatures[Sampling Feature Type],$A195)&lt;&gt;"Site","",
CONCATENATE("  - &amp;SiteID",TEXT(SUMPRODUCT(--($L$3:$L194&lt;&gt;"")),"0000"),
" {","SamplingFeatureID:  *SamplingFeatureID",TEXT($A195,"0000"),
", SiteTypeCV:  ",CHAR(34),INDEX(Sites[Site Type],$A195),CHAR(34),
", Latitude:  ",INDEX(Sites[Latitude],$A195),
", Longitude:  ",INDEX(Sites[Longitude],$A195),
", SRSName:  ",CHAR(34),LatLonDatum,CHAR(34),"}"))</f>
        <v>#REF!</v>
      </c>
      <c r="M195" t="e">
        <f>IF(INDEX(SamplingFeatures[Sampling Feature Type],$A195)&lt;&gt;"Specimen","",
CONCATENATE("  - &amp;SpecimenID",TEXT(SUMPRODUCT(--($M$3:$M194&lt;&gt;"")),"0000"),
" {","SamplingFeatureID:  *SamplingFeatureID",TEXT($A195,"0000"),
", SpecimenTypeCV:  ",CHAR(34),INDEX(Specimens[Specimen Type],$A195),CHAR(34),
", SpecimenMediumCV:  ",INDEX(Specimens[Specimen Medium],$A195),
", IsFieldSpecimen:  ",CHAR(34),INDEX(Specimens[Is Field Specimen?],$A195),CHAR(34),"}"))</f>
        <v>#REF!</v>
      </c>
      <c r="N195" t="e">
        <f>IF(COUNTA(SpatialOffsets[])=0,"", IF(INDEX(SpatialOffsets[Spatial Offset Type],$A195)="","",
CONCATENATE("  - &amp;SpatialOffsetID",TEXT($A195,"0000"),
" {","SpatialOffsetTypeCV:  ",CHAR(34),INDEX(SpatialOffsets[Spatial Offset Type],$A195),CHAR(34),
", Offset1Value:  ",INDEX(SpatialOffsets[Offset 1 Value],$A195),
", Offset1UnitID:  ",CHAR(34),INDEX(SpatialOffsets[Offset 1 Unit],$A195),CHAR(34),
", Offset2Value:  ",INDEX(SpatialOffsets[Offset 2 Value],$A195),
", Offset2UnitID:  ",CHAR(34),INDEX(SpatialOffsets[Offset 2 Unit],$A195),CHAR(34),
", Offset3Value:  ",INDEX(SpatialOffsets[Offset 3 Value],$A195),
", Offset3UnitID:  ",CHAR(34),INDEX(SpatialOffsets[Offset 3 Unit],$A195),CHAR(34),,"}")))</f>
        <v>#REF!</v>
      </c>
      <c r="O195" t="e">
        <f>IF(COUNTA(RelatedFeatures[])=0,"", IF(INDEX(RelatedFeatures[First Sampling Feature Code],$A195)="","",
CONCATENATE("  - &amp;RelationID",TEXT($A195,"0000"),
" {","SamplingFeatureID:  *SamplingFeatureID",TEXT(MATCH(INDEX(RelatedFeatures[First Sampling Feature Code],$A195),SamplingFeatures[Feature Code],0),"0000"),
", RelationshipTypeCV:  ",CHAR(34),INDEX(RelatedFeatures[Relationship Type],$A195),CHAR(34),
", RelatedFeatureID: *SamplingFeatureID",TEXT(MATCH(INDEX(RelatedFeatures[Second Sampling Feature Code],$A195),SamplingFeatures[Feature Code],0),"0000"),
", SpatialOffsetID:  ",IF(INDEX(RelatedFeatures[Offset Number],$A195)="","",CONCATENATE("*SpatialOffsetID",TEXT(INDEX(RelatedFeatures[Offset Number],$A195),"0000"))),"}")))</f>
        <v>#REF!</v>
      </c>
      <c r="P195" t="e">
        <f>IF(INDEX(Methods[Method Type],$A195)="","",
CONCATENATE("  - &amp;MethodID",TEXT($A195,"0000"),
" {","MethodTypeCV:  ",CHAR(34),INDEX(Methods[Method Type],$A195),CHAR(34),
", MethodCode:  ",CHAR(34),INDEX(Methods[Method Code],$A195),CHAR(34),
", MethodName:  ",CHAR(34),INDEX(Methods[Method Name],$A195),CHAR(34),
", MethodDescription:  ",CHAR(34),INDEX(Methods[Method Description],$A195),CHAR(34),
", MethodLink:  ",CHAR(34),INDEX(Methods[Method Link],$A195),CHAR(34),
", OrganizationID: *OrganizationID",TEXT(MATCH(INDEX(Methods[Organization Name],$A195),Organizations[Organization Name],0),"0000"),"}"))</f>
        <v>#REF!</v>
      </c>
      <c r="Q195" t="e">
        <f>IF(INDEX(Variables[Variable Type],$A195)="","",
CONCATENATE("  - &amp;VariableID",TEXT($A195,"0000"),
" {","VariableTypeCV:  ",CHAR(34),INDEX(Variables[Variable Type],$A195),CHAR(34),
", VariableCode:  ",CHAR(34),INDEX(Variables[Variable Code],$A195),CHAR(34),
", VariableNameCV:  ",CHAR(34),INDEX(Variables[Variable Name],$A195),CHAR(34),
", VariableDefinition:  ",CHAR(34),INDEX(Variables[Variable Definition],$A195),CHAR(34),
", SpecciationCV:  ",CHAR(34),INDEX(Variables[Speciation],$A195),CHAR(34),
", NoDataValue:  ",CHAR(34),INDEX(Variables[No Data Value],$A195),CHAR(34),"}"))</f>
        <v>#REF!</v>
      </c>
    </row>
    <row r="196" spans="1:17" x14ac:dyDescent="0.25">
      <c r="A196">
        <v>193</v>
      </c>
      <c r="D196" t="e">
        <f>IF(INDEX(People[First Name],$A196)="","",
CONCATENATE("  - &amp;PersonID",TEXT($A196,"0000"),
" {","PersonFirstName:  ",CHAR(34),INDEX(People[First Name],$A196),CHAR(34),
", PersonMiddleName:  ",CHAR(34),INDEX(People[Middle Name],$A196),CHAR(34),
", PersonLastName:  ",CHAR(34),INDEX(People[Last Name],$A196),CHAR(34),"}"))</f>
        <v>#REF!</v>
      </c>
      <c r="E196" t="e">
        <f>IF(INDEX(Organizations[Organization Type '[CV']],$A196)="","",
CONCATENATE("  - &amp;OrganizationID",TEXT($A196,"0000"),
" {","OrganizationTypeCV:  ",CHAR(34),INDEX(Organizations[Organization Type '[CV']],$A196),CHAR(34),
", OrganizationCode:  ",CHAR(34),INDEX(Organizations[Organization Code],$A196),CHAR(34),
", OrganizationName:  ",CHAR(34),INDEX(Organizations[Organization Name],$A196),CHAR(34),
", OrganizationDescription:  ",CHAR(34),INDEX(Organizations[Organization Description],$A196),CHAR(34),
", OrganizationLink:  ",CHAR(34),INDEX(Organizations[Organization Link],$A196),CHAR(34),"}"))</f>
        <v>#REF!</v>
      </c>
      <c r="F196" t="e">
        <f>IF(INDEX(People[First Name],$A196)="","",
CONCATENATE("  - &amp;AffiliationID",TEXT($A196,"0000"),
" {PersonID: *PersonID",TEXT($A196,"0000"),
", OrganizationID: *OrganizationID",TEXT(MATCH(INDEX(People[Organization Name],$A196),Organizations[Organization Name],0),"0000"),
", IsPrimaryOrganizationContact: , AffiliationStartDate: , AffiliationEndDate: , PrimaryPhone: ",
", PrimaryEmail: ",CHAR(34),INDEX(People[Primary Email],$A196),CHAR(34),
", PrimaryAddress: ",CHAR(34),INDEX(People[Primary Address],$A196),CHAR(34),
", PersonLink: }"))</f>
        <v>#REF!</v>
      </c>
      <c r="H196" t="e">
        <f>IF(COUNTA(CitationInformation)=0,"",IF(INDEX(AuthorList[Author Name],$A196)="","",
CONCATENATE("  - &amp;AuthorListID",TEXT($A196,"0000"),
"  {CitationID: *CitationID0001",
", PersonID: *PersonID",TEXT(MATCH(INDEX(AuthorList[Author Name],$A196),People[Full Name],0),"0000"),
", AuthorOrder: ",INDEX(AuthorList[Author Number],$A196),"}")))</f>
        <v>#REF!</v>
      </c>
      <c r="K196" t="e">
        <f>IF(INDEX(SamplingFeatures[Feature Code],$A196)="","",
CONCATENATE("  - &amp;SamplingFeatureID",TEXT($A196,"0000"),
" {","SamplingFeatureUUID:  ",CHAR(34),INDEX(SamplingFeatures[Sampling Feature UUID],$A196),CHAR(34),
", SamplingFeatureTypeCV:  ",CHAR(34),INDEX(SamplingFeatures[Sampling Feature Type],$A196),CHAR(34),
", SamplingFeatureCode:  ",CHAR(34),INDEX(SamplingFeatures[Feature Code],$A196),CHAR(34),
", SamplingFeatureName:  ",CHAR(34),INDEX(SamplingFeatures[Feature Name],$A196),CHAR(34),
", SamplingFeatureDescription:  ",CHAR(34),INDEX(SamplingFeatures[Feature Description],$A196),CHAR(34),
", SamplingFeatureGeotypeCV:  ",CHAR(34),INDEX(SamplingFeatures[Feature Geo Type],$A196),CHAR(34),
", FeatureGeometry:  ",CHAR(34),INDEX(SamplingFeatures[Feature Geometry],$A196),CHAR(34),
", Elevation_m:  ",CHAR(34),INDEX(SamplingFeatures[Elevation_m],$A196),CHAR(34),
", ElevationDatumCV:  ",CHAR(34),ElevationDatum,CHAR(34),"}"))</f>
        <v>#REF!</v>
      </c>
      <c r="L196" t="e">
        <f>IF(INDEX(SamplingFeatures[Sampling Feature Type],$A196)&lt;&gt;"Site","",
CONCATENATE("  - &amp;SiteID",TEXT(SUMPRODUCT(--($L$3:$L195&lt;&gt;"")),"0000"),
" {","SamplingFeatureID:  *SamplingFeatureID",TEXT($A196,"0000"),
", SiteTypeCV:  ",CHAR(34),INDEX(Sites[Site Type],$A196),CHAR(34),
", Latitude:  ",INDEX(Sites[Latitude],$A196),
", Longitude:  ",INDEX(Sites[Longitude],$A196),
", SRSName:  ",CHAR(34),LatLonDatum,CHAR(34),"}"))</f>
        <v>#REF!</v>
      </c>
      <c r="M196" t="e">
        <f>IF(INDEX(SamplingFeatures[Sampling Feature Type],$A196)&lt;&gt;"Specimen","",
CONCATENATE("  - &amp;SpecimenID",TEXT(SUMPRODUCT(--($M$3:$M195&lt;&gt;"")),"0000"),
" {","SamplingFeatureID:  *SamplingFeatureID",TEXT($A196,"0000"),
", SpecimenTypeCV:  ",CHAR(34),INDEX(Specimens[Specimen Type],$A196),CHAR(34),
", SpecimenMediumCV:  ",INDEX(Specimens[Specimen Medium],$A196),
", IsFieldSpecimen:  ",CHAR(34),INDEX(Specimens[Is Field Specimen?],$A196),CHAR(34),"}"))</f>
        <v>#REF!</v>
      </c>
      <c r="N196" t="e">
        <f>IF(COUNTA(SpatialOffsets[])=0,"", IF(INDEX(SpatialOffsets[Spatial Offset Type],$A196)="","",
CONCATENATE("  - &amp;SpatialOffsetID",TEXT($A196,"0000"),
" {","SpatialOffsetTypeCV:  ",CHAR(34),INDEX(SpatialOffsets[Spatial Offset Type],$A196),CHAR(34),
", Offset1Value:  ",INDEX(SpatialOffsets[Offset 1 Value],$A196),
", Offset1UnitID:  ",CHAR(34),INDEX(SpatialOffsets[Offset 1 Unit],$A196),CHAR(34),
", Offset2Value:  ",INDEX(SpatialOffsets[Offset 2 Value],$A196),
", Offset2UnitID:  ",CHAR(34),INDEX(SpatialOffsets[Offset 2 Unit],$A196),CHAR(34),
", Offset3Value:  ",INDEX(SpatialOffsets[Offset 3 Value],$A196),
", Offset3UnitID:  ",CHAR(34),INDEX(SpatialOffsets[Offset 3 Unit],$A196),CHAR(34),,"}")))</f>
        <v>#REF!</v>
      </c>
      <c r="O196" t="e">
        <f>IF(COUNTA(RelatedFeatures[])=0,"", IF(INDEX(RelatedFeatures[First Sampling Feature Code],$A196)="","",
CONCATENATE("  - &amp;RelationID",TEXT($A196,"0000"),
" {","SamplingFeatureID:  *SamplingFeatureID",TEXT(MATCH(INDEX(RelatedFeatures[First Sampling Feature Code],$A196),SamplingFeatures[Feature Code],0),"0000"),
", RelationshipTypeCV:  ",CHAR(34),INDEX(RelatedFeatures[Relationship Type],$A196),CHAR(34),
", RelatedFeatureID: *SamplingFeatureID",TEXT(MATCH(INDEX(RelatedFeatures[Second Sampling Feature Code],$A196),SamplingFeatures[Feature Code],0),"0000"),
", SpatialOffsetID:  ",IF(INDEX(RelatedFeatures[Offset Number],$A196)="","",CONCATENATE("*SpatialOffsetID",TEXT(INDEX(RelatedFeatures[Offset Number],$A196),"0000"))),"}")))</f>
        <v>#REF!</v>
      </c>
      <c r="P196" t="e">
        <f>IF(INDEX(Methods[Method Type],$A196)="","",
CONCATENATE("  - &amp;MethodID",TEXT($A196,"0000"),
" {","MethodTypeCV:  ",CHAR(34),INDEX(Methods[Method Type],$A196),CHAR(34),
", MethodCode:  ",CHAR(34),INDEX(Methods[Method Code],$A196),CHAR(34),
", MethodName:  ",CHAR(34),INDEX(Methods[Method Name],$A196),CHAR(34),
", MethodDescription:  ",CHAR(34),INDEX(Methods[Method Description],$A196),CHAR(34),
", MethodLink:  ",CHAR(34),INDEX(Methods[Method Link],$A196),CHAR(34),
", OrganizationID: *OrganizationID",TEXT(MATCH(INDEX(Methods[Organization Name],$A196),Organizations[Organization Name],0),"0000"),"}"))</f>
        <v>#REF!</v>
      </c>
      <c r="Q196" t="e">
        <f>IF(INDEX(Variables[Variable Type],$A196)="","",
CONCATENATE("  - &amp;VariableID",TEXT($A196,"0000"),
" {","VariableTypeCV:  ",CHAR(34),INDEX(Variables[Variable Type],$A196),CHAR(34),
", VariableCode:  ",CHAR(34),INDEX(Variables[Variable Code],$A196),CHAR(34),
", VariableNameCV:  ",CHAR(34),INDEX(Variables[Variable Name],$A196),CHAR(34),
", VariableDefinition:  ",CHAR(34),INDEX(Variables[Variable Definition],$A196),CHAR(34),
", SpecciationCV:  ",CHAR(34),INDEX(Variables[Speciation],$A196),CHAR(34),
", NoDataValue:  ",CHAR(34),INDEX(Variables[No Data Value],$A196),CHAR(34),"}"))</f>
        <v>#REF!</v>
      </c>
    </row>
    <row r="197" spans="1:17" x14ac:dyDescent="0.25">
      <c r="A197">
        <v>194</v>
      </c>
      <c r="D197" t="e">
        <f>IF(INDEX(People[First Name],$A197)="","",
CONCATENATE("  - &amp;PersonID",TEXT($A197,"0000"),
" {","PersonFirstName:  ",CHAR(34),INDEX(People[First Name],$A197),CHAR(34),
", PersonMiddleName:  ",CHAR(34),INDEX(People[Middle Name],$A197),CHAR(34),
", PersonLastName:  ",CHAR(34),INDEX(People[Last Name],$A197),CHAR(34),"}"))</f>
        <v>#REF!</v>
      </c>
      <c r="E197" t="e">
        <f>IF(INDEX(Organizations[Organization Type '[CV']],$A197)="","",
CONCATENATE("  - &amp;OrganizationID",TEXT($A197,"0000"),
" {","OrganizationTypeCV:  ",CHAR(34),INDEX(Organizations[Organization Type '[CV']],$A197),CHAR(34),
", OrganizationCode:  ",CHAR(34),INDEX(Organizations[Organization Code],$A197),CHAR(34),
", OrganizationName:  ",CHAR(34),INDEX(Organizations[Organization Name],$A197),CHAR(34),
", OrganizationDescription:  ",CHAR(34),INDEX(Organizations[Organization Description],$A197),CHAR(34),
", OrganizationLink:  ",CHAR(34),INDEX(Organizations[Organization Link],$A197),CHAR(34),"}"))</f>
        <v>#REF!</v>
      </c>
      <c r="F197" t="e">
        <f>IF(INDEX(People[First Name],$A197)="","",
CONCATENATE("  - &amp;AffiliationID",TEXT($A197,"0000"),
" {PersonID: *PersonID",TEXT($A197,"0000"),
", OrganizationID: *OrganizationID",TEXT(MATCH(INDEX(People[Organization Name],$A197),Organizations[Organization Name],0),"0000"),
", IsPrimaryOrganizationContact: , AffiliationStartDate: , AffiliationEndDate: , PrimaryPhone: ",
", PrimaryEmail: ",CHAR(34),INDEX(People[Primary Email],$A197),CHAR(34),
", PrimaryAddress: ",CHAR(34),INDEX(People[Primary Address],$A197),CHAR(34),
", PersonLink: }"))</f>
        <v>#REF!</v>
      </c>
      <c r="H197" t="e">
        <f>IF(COUNTA(CitationInformation)=0,"",IF(INDEX(AuthorList[Author Name],$A197)="","",
CONCATENATE("  - &amp;AuthorListID",TEXT($A197,"0000"),
"  {CitationID: *CitationID0001",
", PersonID: *PersonID",TEXT(MATCH(INDEX(AuthorList[Author Name],$A197),People[Full Name],0),"0000"),
", AuthorOrder: ",INDEX(AuthorList[Author Number],$A197),"}")))</f>
        <v>#REF!</v>
      </c>
      <c r="K197" t="e">
        <f>IF(INDEX(SamplingFeatures[Feature Code],$A197)="","",
CONCATENATE("  - &amp;SamplingFeatureID",TEXT($A197,"0000"),
" {","SamplingFeatureUUID:  ",CHAR(34),INDEX(SamplingFeatures[Sampling Feature UUID],$A197),CHAR(34),
", SamplingFeatureTypeCV:  ",CHAR(34),INDEX(SamplingFeatures[Sampling Feature Type],$A197),CHAR(34),
", SamplingFeatureCode:  ",CHAR(34),INDEX(SamplingFeatures[Feature Code],$A197),CHAR(34),
", SamplingFeatureName:  ",CHAR(34),INDEX(SamplingFeatures[Feature Name],$A197),CHAR(34),
", SamplingFeatureDescription:  ",CHAR(34),INDEX(SamplingFeatures[Feature Description],$A197),CHAR(34),
", SamplingFeatureGeotypeCV:  ",CHAR(34),INDEX(SamplingFeatures[Feature Geo Type],$A197),CHAR(34),
", FeatureGeometry:  ",CHAR(34),INDEX(SamplingFeatures[Feature Geometry],$A197),CHAR(34),
", Elevation_m:  ",CHAR(34),INDEX(SamplingFeatures[Elevation_m],$A197),CHAR(34),
", ElevationDatumCV:  ",CHAR(34),ElevationDatum,CHAR(34),"}"))</f>
        <v>#REF!</v>
      </c>
      <c r="L197" t="e">
        <f>IF(INDEX(SamplingFeatures[Sampling Feature Type],$A197)&lt;&gt;"Site","",
CONCATENATE("  - &amp;SiteID",TEXT(SUMPRODUCT(--($L$3:$L196&lt;&gt;"")),"0000"),
" {","SamplingFeatureID:  *SamplingFeatureID",TEXT($A197,"0000"),
", SiteTypeCV:  ",CHAR(34),INDEX(Sites[Site Type],$A197),CHAR(34),
", Latitude:  ",INDEX(Sites[Latitude],$A197),
", Longitude:  ",INDEX(Sites[Longitude],$A197),
", SRSName:  ",CHAR(34),LatLonDatum,CHAR(34),"}"))</f>
        <v>#REF!</v>
      </c>
      <c r="M197" t="e">
        <f>IF(INDEX(SamplingFeatures[Sampling Feature Type],$A197)&lt;&gt;"Specimen","",
CONCATENATE("  - &amp;SpecimenID",TEXT(SUMPRODUCT(--($M$3:$M196&lt;&gt;"")),"0000"),
" {","SamplingFeatureID:  *SamplingFeatureID",TEXT($A197,"0000"),
", SpecimenTypeCV:  ",CHAR(34),INDEX(Specimens[Specimen Type],$A197),CHAR(34),
", SpecimenMediumCV:  ",INDEX(Specimens[Specimen Medium],$A197),
", IsFieldSpecimen:  ",CHAR(34),INDEX(Specimens[Is Field Specimen?],$A197),CHAR(34),"}"))</f>
        <v>#REF!</v>
      </c>
      <c r="N197" t="e">
        <f>IF(COUNTA(SpatialOffsets[])=0,"", IF(INDEX(SpatialOffsets[Spatial Offset Type],$A197)="","",
CONCATENATE("  - &amp;SpatialOffsetID",TEXT($A197,"0000"),
" {","SpatialOffsetTypeCV:  ",CHAR(34),INDEX(SpatialOffsets[Spatial Offset Type],$A197),CHAR(34),
", Offset1Value:  ",INDEX(SpatialOffsets[Offset 1 Value],$A197),
", Offset1UnitID:  ",CHAR(34),INDEX(SpatialOffsets[Offset 1 Unit],$A197),CHAR(34),
", Offset2Value:  ",INDEX(SpatialOffsets[Offset 2 Value],$A197),
", Offset2UnitID:  ",CHAR(34),INDEX(SpatialOffsets[Offset 2 Unit],$A197),CHAR(34),
", Offset3Value:  ",INDEX(SpatialOffsets[Offset 3 Value],$A197),
", Offset3UnitID:  ",CHAR(34),INDEX(SpatialOffsets[Offset 3 Unit],$A197),CHAR(34),,"}")))</f>
        <v>#REF!</v>
      </c>
      <c r="O197" t="e">
        <f>IF(COUNTA(RelatedFeatures[])=0,"", IF(INDEX(RelatedFeatures[First Sampling Feature Code],$A197)="","",
CONCATENATE("  - &amp;RelationID",TEXT($A197,"0000"),
" {","SamplingFeatureID:  *SamplingFeatureID",TEXT(MATCH(INDEX(RelatedFeatures[First Sampling Feature Code],$A197),SamplingFeatures[Feature Code],0),"0000"),
", RelationshipTypeCV:  ",CHAR(34),INDEX(RelatedFeatures[Relationship Type],$A197),CHAR(34),
", RelatedFeatureID: *SamplingFeatureID",TEXT(MATCH(INDEX(RelatedFeatures[Second Sampling Feature Code],$A197),SamplingFeatures[Feature Code],0),"0000"),
", SpatialOffsetID:  ",IF(INDEX(RelatedFeatures[Offset Number],$A197)="","",CONCATENATE("*SpatialOffsetID",TEXT(INDEX(RelatedFeatures[Offset Number],$A197),"0000"))),"}")))</f>
        <v>#REF!</v>
      </c>
      <c r="P197" t="e">
        <f>IF(INDEX(Methods[Method Type],$A197)="","",
CONCATENATE("  - &amp;MethodID",TEXT($A197,"0000"),
" {","MethodTypeCV:  ",CHAR(34),INDEX(Methods[Method Type],$A197),CHAR(34),
", MethodCode:  ",CHAR(34),INDEX(Methods[Method Code],$A197),CHAR(34),
", MethodName:  ",CHAR(34),INDEX(Methods[Method Name],$A197),CHAR(34),
", MethodDescription:  ",CHAR(34),INDEX(Methods[Method Description],$A197),CHAR(34),
", MethodLink:  ",CHAR(34),INDEX(Methods[Method Link],$A197),CHAR(34),
", OrganizationID: *OrganizationID",TEXT(MATCH(INDEX(Methods[Organization Name],$A197),Organizations[Organization Name],0),"0000"),"}"))</f>
        <v>#REF!</v>
      </c>
      <c r="Q197" t="e">
        <f>IF(INDEX(Variables[Variable Type],$A197)="","",
CONCATENATE("  - &amp;VariableID",TEXT($A197,"0000"),
" {","VariableTypeCV:  ",CHAR(34),INDEX(Variables[Variable Type],$A197),CHAR(34),
", VariableCode:  ",CHAR(34),INDEX(Variables[Variable Code],$A197),CHAR(34),
", VariableNameCV:  ",CHAR(34),INDEX(Variables[Variable Name],$A197),CHAR(34),
", VariableDefinition:  ",CHAR(34),INDEX(Variables[Variable Definition],$A197),CHAR(34),
", SpecciationCV:  ",CHAR(34),INDEX(Variables[Speciation],$A197),CHAR(34),
", NoDataValue:  ",CHAR(34),INDEX(Variables[No Data Value],$A197),CHAR(34),"}"))</f>
        <v>#REF!</v>
      </c>
    </row>
    <row r="198" spans="1:17" x14ac:dyDescent="0.25">
      <c r="A198">
        <v>195</v>
      </c>
      <c r="D198" t="e">
        <f>IF(INDEX(People[First Name],$A198)="","",
CONCATENATE("  - &amp;PersonID",TEXT($A198,"0000"),
" {","PersonFirstName:  ",CHAR(34),INDEX(People[First Name],$A198),CHAR(34),
", PersonMiddleName:  ",CHAR(34),INDEX(People[Middle Name],$A198),CHAR(34),
", PersonLastName:  ",CHAR(34),INDEX(People[Last Name],$A198),CHAR(34),"}"))</f>
        <v>#REF!</v>
      </c>
      <c r="E198" t="e">
        <f>IF(INDEX(Organizations[Organization Type '[CV']],$A198)="","",
CONCATENATE("  - &amp;OrganizationID",TEXT($A198,"0000"),
" {","OrganizationTypeCV:  ",CHAR(34),INDEX(Organizations[Organization Type '[CV']],$A198),CHAR(34),
", OrganizationCode:  ",CHAR(34),INDEX(Organizations[Organization Code],$A198),CHAR(34),
", OrganizationName:  ",CHAR(34),INDEX(Organizations[Organization Name],$A198),CHAR(34),
", OrganizationDescription:  ",CHAR(34),INDEX(Organizations[Organization Description],$A198),CHAR(34),
", OrganizationLink:  ",CHAR(34),INDEX(Organizations[Organization Link],$A198),CHAR(34),"}"))</f>
        <v>#REF!</v>
      </c>
      <c r="F198" t="e">
        <f>IF(INDEX(People[First Name],$A198)="","",
CONCATENATE("  - &amp;AffiliationID",TEXT($A198,"0000"),
" {PersonID: *PersonID",TEXT($A198,"0000"),
", OrganizationID: *OrganizationID",TEXT(MATCH(INDEX(People[Organization Name],$A198),Organizations[Organization Name],0),"0000"),
", IsPrimaryOrganizationContact: , AffiliationStartDate: , AffiliationEndDate: , PrimaryPhone: ",
", PrimaryEmail: ",CHAR(34),INDEX(People[Primary Email],$A198),CHAR(34),
", PrimaryAddress: ",CHAR(34),INDEX(People[Primary Address],$A198),CHAR(34),
", PersonLink: }"))</f>
        <v>#REF!</v>
      </c>
      <c r="H198" t="e">
        <f>IF(COUNTA(CitationInformation)=0,"",IF(INDEX(AuthorList[Author Name],$A198)="","",
CONCATENATE("  - &amp;AuthorListID",TEXT($A198,"0000"),
"  {CitationID: *CitationID0001",
", PersonID: *PersonID",TEXT(MATCH(INDEX(AuthorList[Author Name],$A198),People[Full Name],0),"0000"),
", AuthorOrder: ",INDEX(AuthorList[Author Number],$A198),"}")))</f>
        <v>#REF!</v>
      </c>
      <c r="K198" t="e">
        <f>IF(INDEX(SamplingFeatures[Feature Code],$A198)="","",
CONCATENATE("  - &amp;SamplingFeatureID",TEXT($A198,"0000"),
" {","SamplingFeatureUUID:  ",CHAR(34),INDEX(SamplingFeatures[Sampling Feature UUID],$A198),CHAR(34),
", SamplingFeatureTypeCV:  ",CHAR(34),INDEX(SamplingFeatures[Sampling Feature Type],$A198),CHAR(34),
", SamplingFeatureCode:  ",CHAR(34),INDEX(SamplingFeatures[Feature Code],$A198),CHAR(34),
", SamplingFeatureName:  ",CHAR(34),INDEX(SamplingFeatures[Feature Name],$A198),CHAR(34),
", SamplingFeatureDescription:  ",CHAR(34),INDEX(SamplingFeatures[Feature Description],$A198),CHAR(34),
", SamplingFeatureGeotypeCV:  ",CHAR(34),INDEX(SamplingFeatures[Feature Geo Type],$A198),CHAR(34),
", FeatureGeometry:  ",CHAR(34),INDEX(SamplingFeatures[Feature Geometry],$A198),CHAR(34),
", Elevation_m:  ",CHAR(34),INDEX(SamplingFeatures[Elevation_m],$A198),CHAR(34),
", ElevationDatumCV:  ",CHAR(34),ElevationDatum,CHAR(34),"}"))</f>
        <v>#REF!</v>
      </c>
      <c r="L198" t="e">
        <f>IF(INDEX(SamplingFeatures[Sampling Feature Type],$A198)&lt;&gt;"Site","",
CONCATENATE("  - &amp;SiteID",TEXT(SUMPRODUCT(--($L$3:$L197&lt;&gt;"")),"0000"),
" {","SamplingFeatureID:  *SamplingFeatureID",TEXT($A198,"0000"),
", SiteTypeCV:  ",CHAR(34),INDEX(Sites[Site Type],$A198),CHAR(34),
", Latitude:  ",INDEX(Sites[Latitude],$A198),
", Longitude:  ",INDEX(Sites[Longitude],$A198),
", SRSName:  ",CHAR(34),LatLonDatum,CHAR(34),"}"))</f>
        <v>#REF!</v>
      </c>
      <c r="M198" t="e">
        <f>IF(INDEX(SamplingFeatures[Sampling Feature Type],$A198)&lt;&gt;"Specimen","",
CONCATENATE("  - &amp;SpecimenID",TEXT(SUMPRODUCT(--($M$3:$M197&lt;&gt;"")),"0000"),
" {","SamplingFeatureID:  *SamplingFeatureID",TEXT($A198,"0000"),
", SpecimenTypeCV:  ",CHAR(34),INDEX(Specimens[Specimen Type],$A198),CHAR(34),
", SpecimenMediumCV:  ",INDEX(Specimens[Specimen Medium],$A198),
", IsFieldSpecimen:  ",CHAR(34),INDEX(Specimens[Is Field Specimen?],$A198),CHAR(34),"}"))</f>
        <v>#REF!</v>
      </c>
      <c r="N198" t="e">
        <f>IF(COUNTA(SpatialOffsets[])=0,"", IF(INDEX(SpatialOffsets[Spatial Offset Type],$A198)="","",
CONCATENATE("  - &amp;SpatialOffsetID",TEXT($A198,"0000"),
" {","SpatialOffsetTypeCV:  ",CHAR(34),INDEX(SpatialOffsets[Spatial Offset Type],$A198),CHAR(34),
", Offset1Value:  ",INDEX(SpatialOffsets[Offset 1 Value],$A198),
", Offset1UnitID:  ",CHAR(34),INDEX(SpatialOffsets[Offset 1 Unit],$A198),CHAR(34),
", Offset2Value:  ",INDEX(SpatialOffsets[Offset 2 Value],$A198),
", Offset2UnitID:  ",CHAR(34),INDEX(SpatialOffsets[Offset 2 Unit],$A198),CHAR(34),
", Offset3Value:  ",INDEX(SpatialOffsets[Offset 3 Value],$A198),
", Offset3UnitID:  ",CHAR(34),INDEX(SpatialOffsets[Offset 3 Unit],$A198),CHAR(34),,"}")))</f>
        <v>#REF!</v>
      </c>
      <c r="O198" t="e">
        <f>IF(COUNTA(RelatedFeatures[])=0,"", IF(INDEX(RelatedFeatures[First Sampling Feature Code],$A198)="","",
CONCATENATE("  - &amp;RelationID",TEXT($A198,"0000"),
" {","SamplingFeatureID:  *SamplingFeatureID",TEXT(MATCH(INDEX(RelatedFeatures[First Sampling Feature Code],$A198),SamplingFeatures[Feature Code],0),"0000"),
", RelationshipTypeCV:  ",CHAR(34),INDEX(RelatedFeatures[Relationship Type],$A198),CHAR(34),
", RelatedFeatureID: *SamplingFeatureID",TEXT(MATCH(INDEX(RelatedFeatures[Second Sampling Feature Code],$A198),SamplingFeatures[Feature Code],0),"0000"),
", SpatialOffsetID:  ",IF(INDEX(RelatedFeatures[Offset Number],$A198)="","",CONCATENATE("*SpatialOffsetID",TEXT(INDEX(RelatedFeatures[Offset Number],$A198),"0000"))),"}")))</f>
        <v>#REF!</v>
      </c>
      <c r="P198" t="e">
        <f>IF(INDEX(Methods[Method Type],$A198)="","",
CONCATENATE("  - &amp;MethodID",TEXT($A198,"0000"),
" {","MethodTypeCV:  ",CHAR(34),INDEX(Methods[Method Type],$A198),CHAR(34),
", MethodCode:  ",CHAR(34),INDEX(Methods[Method Code],$A198),CHAR(34),
", MethodName:  ",CHAR(34),INDEX(Methods[Method Name],$A198),CHAR(34),
", MethodDescription:  ",CHAR(34),INDEX(Methods[Method Description],$A198),CHAR(34),
", MethodLink:  ",CHAR(34),INDEX(Methods[Method Link],$A198),CHAR(34),
", OrganizationID: *OrganizationID",TEXT(MATCH(INDEX(Methods[Organization Name],$A198),Organizations[Organization Name],0),"0000"),"}"))</f>
        <v>#REF!</v>
      </c>
      <c r="Q198" t="e">
        <f>IF(INDEX(Variables[Variable Type],$A198)="","",
CONCATENATE("  - &amp;VariableID",TEXT($A198,"0000"),
" {","VariableTypeCV:  ",CHAR(34),INDEX(Variables[Variable Type],$A198),CHAR(34),
", VariableCode:  ",CHAR(34),INDEX(Variables[Variable Code],$A198),CHAR(34),
", VariableNameCV:  ",CHAR(34),INDEX(Variables[Variable Name],$A198),CHAR(34),
", VariableDefinition:  ",CHAR(34),INDEX(Variables[Variable Definition],$A198),CHAR(34),
", SpecciationCV:  ",CHAR(34),INDEX(Variables[Speciation],$A198),CHAR(34),
", NoDataValue:  ",CHAR(34),INDEX(Variables[No Data Value],$A198),CHAR(34),"}"))</f>
        <v>#REF!</v>
      </c>
    </row>
    <row r="199" spans="1:17" x14ac:dyDescent="0.25">
      <c r="A199">
        <v>196</v>
      </c>
      <c r="D199" t="e">
        <f>IF(INDEX(People[First Name],$A199)="","",
CONCATENATE("  - &amp;PersonID",TEXT($A199,"0000"),
" {","PersonFirstName:  ",CHAR(34),INDEX(People[First Name],$A199),CHAR(34),
", PersonMiddleName:  ",CHAR(34),INDEX(People[Middle Name],$A199),CHAR(34),
", PersonLastName:  ",CHAR(34),INDEX(People[Last Name],$A199),CHAR(34),"}"))</f>
        <v>#REF!</v>
      </c>
      <c r="E199" t="e">
        <f>IF(INDEX(Organizations[Organization Type '[CV']],$A199)="","",
CONCATENATE("  - &amp;OrganizationID",TEXT($A199,"0000"),
" {","OrganizationTypeCV:  ",CHAR(34),INDEX(Organizations[Organization Type '[CV']],$A199),CHAR(34),
", OrganizationCode:  ",CHAR(34),INDEX(Organizations[Organization Code],$A199),CHAR(34),
", OrganizationName:  ",CHAR(34),INDEX(Organizations[Organization Name],$A199),CHAR(34),
", OrganizationDescription:  ",CHAR(34),INDEX(Organizations[Organization Description],$A199),CHAR(34),
", OrganizationLink:  ",CHAR(34),INDEX(Organizations[Organization Link],$A199),CHAR(34),"}"))</f>
        <v>#REF!</v>
      </c>
      <c r="F199" t="e">
        <f>IF(INDEX(People[First Name],$A199)="","",
CONCATENATE("  - &amp;AffiliationID",TEXT($A199,"0000"),
" {PersonID: *PersonID",TEXT($A199,"0000"),
", OrganizationID: *OrganizationID",TEXT(MATCH(INDEX(People[Organization Name],$A199),Organizations[Organization Name],0),"0000"),
", IsPrimaryOrganizationContact: , AffiliationStartDate: , AffiliationEndDate: , PrimaryPhone: ",
", PrimaryEmail: ",CHAR(34),INDEX(People[Primary Email],$A199),CHAR(34),
", PrimaryAddress: ",CHAR(34),INDEX(People[Primary Address],$A199),CHAR(34),
", PersonLink: }"))</f>
        <v>#REF!</v>
      </c>
      <c r="H199" t="e">
        <f>IF(COUNTA(CitationInformation)=0,"",IF(INDEX(AuthorList[Author Name],$A199)="","",
CONCATENATE("  - &amp;AuthorListID",TEXT($A199,"0000"),
"  {CitationID: *CitationID0001",
", PersonID: *PersonID",TEXT(MATCH(INDEX(AuthorList[Author Name],$A199),People[Full Name],0),"0000"),
", AuthorOrder: ",INDEX(AuthorList[Author Number],$A199),"}")))</f>
        <v>#REF!</v>
      </c>
      <c r="K199" t="e">
        <f>IF(INDEX(SamplingFeatures[Feature Code],$A199)="","",
CONCATENATE("  - &amp;SamplingFeatureID",TEXT($A199,"0000"),
" {","SamplingFeatureUUID:  ",CHAR(34),INDEX(SamplingFeatures[Sampling Feature UUID],$A199),CHAR(34),
", SamplingFeatureTypeCV:  ",CHAR(34),INDEX(SamplingFeatures[Sampling Feature Type],$A199),CHAR(34),
", SamplingFeatureCode:  ",CHAR(34),INDEX(SamplingFeatures[Feature Code],$A199),CHAR(34),
", SamplingFeatureName:  ",CHAR(34),INDEX(SamplingFeatures[Feature Name],$A199),CHAR(34),
", SamplingFeatureDescription:  ",CHAR(34),INDEX(SamplingFeatures[Feature Description],$A199),CHAR(34),
", SamplingFeatureGeotypeCV:  ",CHAR(34),INDEX(SamplingFeatures[Feature Geo Type],$A199),CHAR(34),
", FeatureGeometry:  ",CHAR(34),INDEX(SamplingFeatures[Feature Geometry],$A199),CHAR(34),
", Elevation_m:  ",CHAR(34),INDEX(SamplingFeatures[Elevation_m],$A199),CHAR(34),
", ElevationDatumCV:  ",CHAR(34),ElevationDatum,CHAR(34),"}"))</f>
        <v>#REF!</v>
      </c>
      <c r="L199" t="e">
        <f>IF(INDEX(SamplingFeatures[Sampling Feature Type],$A199)&lt;&gt;"Site","",
CONCATENATE("  - &amp;SiteID",TEXT(SUMPRODUCT(--($L$3:$L198&lt;&gt;"")),"0000"),
" {","SamplingFeatureID:  *SamplingFeatureID",TEXT($A199,"0000"),
", SiteTypeCV:  ",CHAR(34),INDEX(Sites[Site Type],$A199),CHAR(34),
", Latitude:  ",INDEX(Sites[Latitude],$A199),
", Longitude:  ",INDEX(Sites[Longitude],$A199),
", SRSName:  ",CHAR(34),LatLonDatum,CHAR(34),"}"))</f>
        <v>#REF!</v>
      </c>
      <c r="M199" t="e">
        <f>IF(INDEX(SamplingFeatures[Sampling Feature Type],$A199)&lt;&gt;"Specimen","",
CONCATENATE("  - &amp;SpecimenID",TEXT(SUMPRODUCT(--($M$3:$M198&lt;&gt;"")),"0000"),
" {","SamplingFeatureID:  *SamplingFeatureID",TEXT($A199,"0000"),
", SpecimenTypeCV:  ",CHAR(34),INDEX(Specimens[Specimen Type],$A199),CHAR(34),
", SpecimenMediumCV:  ",INDEX(Specimens[Specimen Medium],$A199),
", IsFieldSpecimen:  ",CHAR(34),INDEX(Specimens[Is Field Specimen?],$A199),CHAR(34),"}"))</f>
        <v>#REF!</v>
      </c>
      <c r="N199" t="e">
        <f>IF(COUNTA(SpatialOffsets[])=0,"", IF(INDEX(SpatialOffsets[Spatial Offset Type],$A199)="","",
CONCATENATE("  - &amp;SpatialOffsetID",TEXT($A199,"0000"),
" {","SpatialOffsetTypeCV:  ",CHAR(34),INDEX(SpatialOffsets[Spatial Offset Type],$A199),CHAR(34),
", Offset1Value:  ",INDEX(SpatialOffsets[Offset 1 Value],$A199),
", Offset1UnitID:  ",CHAR(34),INDEX(SpatialOffsets[Offset 1 Unit],$A199),CHAR(34),
", Offset2Value:  ",INDEX(SpatialOffsets[Offset 2 Value],$A199),
", Offset2UnitID:  ",CHAR(34),INDEX(SpatialOffsets[Offset 2 Unit],$A199),CHAR(34),
", Offset3Value:  ",INDEX(SpatialOffsets[Offset 3 Value],$A199),
", Offset3UnitID:  ",CHAR(34),INDEX(SpatialOffsets[Offset 3 Unit],$A199),CHAR(34),,"}")))</f>
        <v>#REF!</v>
      </c>
      <c r="O199" t="e">
        <f>IF(COUNTA(RelatedFeatures[])=0,"", IF(INDEX(RelatedFeatures[First Sampling Feature Code],$A199)="","",
CONCATENATE("  - &amp;RelationID",TEXT($A199,"0000"),
" {","SamplingFeatureID:  *SamplingFeatureID",TEXT(MATCH(INDEX(RelatedFeatures[First Sampling Feature Code],$A199),SamplingFeatures[Feature Code],0),"0000"),
", RelationshipTypeCV:  ",CHAR(34),INDEX(RelatedFeatures[Relationship Type],$A199),CHAR(34),
", RelatedFeatureID: *SamplingFeatureID",TEXT(MATCH(INDEX(RelatedFeatures[Second Sampling Feature Code],$A199),SamplingFeatures[Feature Code],0),"0000"),
", SpatialOffsetID:  ",IF(INDEX(RelatedFeatures[Offset Number],$A199)="","",CONCATENATE("*SpatialOffsetID",TEXT(INDEX(RelatedFeatures[Offset Number],$A199),"0000"))),"}")))</f>
        <v>#REF!</v>
      </c>
      <c r="P199" t="e">
        <f>IF(INDEX(Methods[Method Type],$A199)="","",
CONCATENATE("  - &amp;MethodID",TEXT($A199,"0000"),
" {","MethodTypeCV:  ",CHAR(34),INDEX(Methods[Method Type],$A199),CHAR(34),
", MethodCode:  ",CHAR(34),INDEX(Methods[Method Code],$A199),CHAR(34),
", MethodName:  ",CHAR(34),INDEX(Methods[Method Name],$A199),CHAR(34),
", MethodDescription:  ",CHAR(34),INDEX(Methods[Method Description],$A199),CHAR(34),
", MethodLink:  ",CHAR(34),INDEX(Methods[Method Link],$A199),CHAR(34),
", OrganizationID: *OrganizationID",TEXT(MATCH(INDEX(Methods[Organization Name],$A199),Organizations[Organization Name],0),"0000"),"}"))</f>
        <v>#REF!</v>
      </c>
      <c r="Q199" t="e">
        <f>IF(INDEX(Variables[Variable Type],$A199)="","",
CONCATENATE("  - &amp;VariableID",TEXT($A199,"0000"),
" {","VariableTypeCV:  ",CHAR(34),INDEX(Variables[Variable Type],$A199),CHAR(34),
", VariableCode:  ",CHAR(34),INDEX(Variables[Variable Code],$A199),CHAR(34),
", VariableNameCV:  ",CHAR(34),INDEX(Variables[Variable Name],$A199),CHAR(34),
", VariableDefinition:  ",CHAR(34),INDEX(Variables[Variable Definition],$A199),CHAR(34),
", SpecciationCV:  ",CHAR(34),INDEX(Variables[Speciation],$A199),CHAR(34),
", NoDataValue:  ",CHAR(34),INDEX(Variables[No Data Value],$A199),CHAR(34),"}"))</f>
        <v>#REF!</v>
      </c>
    </row>
    <row r="200" spans="1:17" x14ac:dyDescent="0.25">
      <c r="A200">
        <v>197</v>
      </c>
      <c r="D200" t="e">
        <f>IF(INDEX(People[First Name],$A200)="","",
CONCATENATE("  - &amp;PersonID",TEXT($A200,"0000"),
" {","PersonFirstName:  ",CHAR(34),INDEX(People[First Name],$A200),CHAR(34),
", PersonMiddleName:  ",CHAR(34),INDEX(People[Middle Name],$A200),CHAR(34),
", PersonLastName:  ",CHAR(34),INDEX(People[Last Name],$A200),CHAR(34),"}"))</f>
        <v>#REF!</v>
      </c>
      <c r="E200" t="e">
        <f>IF(INDEX(Organizations[Organization Type '[CV']],$A200)="","",
CONCATENATE("  - &amp;OrganizationID",TEXT($A200,"0000"),
" {","OrganizationTypeCV:  ",CHAR(34),INDEX(Organizations[Organization Type '[CV']],$A200),CHAR(34),
", OrganizationCode:  ",CHAR(34),INDEX(Organizations[Organization Code],$A200),CHAR(34),
", OrganizationName:  ",CHAR(34),INDEX(Organizations[Organization Name],$A200),CHAR(34),
", OrganizationDescription:  ",CHAR(34),INDEX(Organizations[Organization Description],$A200),CHAR(34),
", OrganizationLink:  ",CHAR(34),INDEX(Organizations[Organization Link],$A200),CHAR(34),"}"))</f>
        <v>#REF!</v>
      </c>
      <c r="F200" t="e">
        <f>IF(INDEX(People[First Name],$A200)="","",
CONCATENATE("  - &amp;AffiliationID",TEXT($A200,"0000"),
" {PersonID: *PersonID",TEXT($A200,"0000"),
", OrganizationID: *OrganizationID",TEXT(MATCH(INDEX(People[Organization Name],$A200),Organizations[Organization Name],0),"0000"),
", IsPrimaryOrganizationContact: , AffiliationStartDate: , AffiliationEndDate: , PrimaryPhone: ",
", PrimaryEmail: ",CHAR(34),INDEX(People[Primary Email],$A200),CHAR(34),
", PrimaryAddress: ",CHAR(34),INDEX(People[Primary Address],$A200),CHAR(34),
", PersonLink: }"))</f>
        <v>#REF!</v>
      </c>
      <c r="H200" t="e">
        <f>IF(COUNTA(CitationInformation)=0,"",IF(INDEX(AuthorList[Author Name],$A200)="","",
CONCATENATE("  - &amp;AuthorListID",TEXT($A200,"0000"),
"  {CitationID: *CitationID0001",
", PersonID: *PersonID",TEXT(MATCH(INDEX(AuthorList[Author Name],$A200),People[Full Name],0),"0000"),
", AuthorOrder: ",INDEX(AuthorList[Author Number],$A200),"}")))</f>
        <v>#REF!</v>
      </c>
      <c r="K200" t="e">
        <f>IF(INDEX(SamplingFeatures[Feature Code],$A200)="","",
CONCATENATE("  - &amp;SamplingFeatureID",TEXT($A200,"0000"),
" {","SamplingFeatureUUID:  ",CHAR(34),INDEX(SamplingFeatures[Sampling Feature UUID],$A200),CHAR(34),
", SamplingFeatureTypeCV:  ",CHAR(34),INDEX(SamplingFeatures[Sampling Feature Type],$A200),CHAR(34),
", SamplingFeatureCode:  ",CHAR(34),INDEX(SamplingFeatures[Feature Code],$A200),CHAR(34),
", SamplingFeatureName:  ",CHAR(34),INDEX(SamplingFeatures[Feature Name],$A200),CHAR(34),
", SamplingFeatureDescription:  ",CHAR(34),INDEX(SamplingFeatures[Feature Description],$A200),CHAR(34),
", SamplingFeatureGeotypeCV:  ",CHAR(34),INDEX(SamplingFeatures[Feature Geo Type],$A200),CHAR(34),
", FeatureGeometry:  ",CHAR(34),INDEX(SamplingFeatures[Feature Geometry],$A200),CHAR(34),
", Elevation_m:  ",CHAR(34),INDEX(SamplingFeatures[Elevation_m],$A200),CHAR(34),
", ElevationDatumCV:  ",CHAR(34),ElevationDatum,CHAR(34),"}"))</f>
        <v>#REF!</v>
      </c>
      <c r="L200" t="e">
        <f>IF(INDEX(SamplingFeatures[Sampling Feature Type],$A200)&lt;&gt;"Site","",
CONCATENATE("  - &amp;SiteID",TEXT(SUMPRODUCT(--($L$3:$L199&lt;&gt;"")),"0000"),
" {","SamplingFeatureID:  *SamplingFeatureID",TEXT($A200,"0000"),
", SiteTypeCV:  ",CHAR(34),INDEX(Sites[Site Type],$A200),CHAR(34),
", Latitude:  ",INDEX(Sites[Latitude],$A200),
", Longitude:  ",INDEX(Sites[Longitude],$A200),
", SRSName:  ",CHAR(34),LatLonDatum,CHAR(34),"}"))</f>
        <v>#REF!</v>
      </c>
      <c r="M200" t="e">
        <f>IF(INDEX(SamplingFeatures[Sampling Feature Type],$A200)&lt;&gt;"Specimen","",
CONCATENATE("  - &amp;SpecimenID",TEXT(SUMPRODUCT(--($M$3:$M199&lt;&gt;"")),"0000"),
" {","SamplingFeatureID:  *SamplingFeatureID",TEXT($A200,"0000"),
", SpecimenTypeCV:  ",CHAR(34),INDEX(Specimens[Specimen Type],$A200),CHAR(34),
", SpecimenMediumCV:  ",INDEX(Specimens[Specimen Medium],$A200),
", IsFieldSpecimen:  ",CHAR(34),INDEX(Specimens[Is Field Specimen?],$A200),CHAR(34),"}"))</f>
        <v>#REF!</v>
      </c>
      <c r="N200" t="e">
        <f>IF(COUNTA(SpatialOffsets[])=0,"", IF(INDEX(SpatialOffsets[Spatial Offset Type],$A200)="","",
CONCATENATE("  - &amp;SpatialOffsetID",TEXT($A200,"0000"),
" {","SpatialOffsetTypeCV:  ",CHAR(34),INDEX(SpatialOffsets[Spatial Offset Type],$A200),CHAR(34),
", Offset1Value:  ",INDEX(SpatialOffsets[Offset 1 Value],$A200),
", Offset1UnitID:  ",CHAR(34),INDEX(SpatialOffsets[Offset 1 Unit],$A200),CHAR(34),
", Offset2Value:  ",INDEX(SpatialOffsets[Offset 2 Value],$A200),
", Offset2UnitID:  ",CHAR(34),INDEX(SpatialOffsets[Offset 2 Unit],$A200),CHAR(34),
", Offset3Value:  ",INDEX(SpatialOffsets[Offset 3 Value],$A200),
", Offset3UnitID:  ",CHAR(34),INDEX(SpatialOffsets[Offset 3 Unit],$A200),CHAR(34),,"}")))</f>
        <v>#REF!</v>
      </c>
      <c r="O200" t="e">
        <f>IF(COUNTA(RelatedFeatures[])=0,"", IF(INDEX(RelatedFeatures[First Sampling Feature Code],$A200)="","",
CONCATENATE("  - &amp;RelationID",TEXT($A200,"0000"),
" {","SamplingFeatureID:  *SamplingFeatureID",TEXT(MATCH(INDEX(RelatedFeatures[First Sampling Feature Code],$A200),SamplingFeatures[Feature Code],0),"0000"),
", RelationshipTypeCV:  ",CHAR(34),INDEX(RelatedFeatures[Relationship Type],$A200),CHAR(34),
", RelatedFeatureID: *SamplingFeatureID",TEXT(MATCH(INDEX(RelatedFeatures[Second Sampling Feature Code],$A200),SamplingFeatures[Feature Code],0),"0000"),
", SpatialOffsetID:  ",IF(INDEX(RelatedFeatures[Offset Number],$A200)="","",CONCATENATE("*SpatialOffsetID",TEXT(INDEX(RelatedFeatures[Offset Number],$A200),"0000"))),"}")))</f>
        <v>#REF!</v>
      </c>
      <c r="P200" t="e">
        <f>IF(INDEX(Methods[Method Type],$A200)="","",
CONCATENATE("  - &amp;MethodID",TEXT($A200,"0000"),
" {","MethodTypeCV:  ",CHAR(34),INDEX(Methods[Method Type],$A200),CHAR(34),
", MethodCode:  ",CHAR(34),INDEX(Methods[Method Code],$A200),CHAR(34),
", MethodName:  ",CHAR(34),INDEX(Methods[Method Name],$A200),CHAR(34),
", MethodDescription:  ",CHAR(34),INDEX(Methods[Method Description],$A200),CHAR(34),
", MethodLink:  ",CHAR(34),INDEX(Methods[Method Link],$A200),CHAR(34),
", OrganizationID: *OrganizationID",TEXT(MATCH(INDEX(Methods[Organization Name],$A200),Organizations[Organization Name],0),"0000"),"}"))</f>
        <v>#REF!</v>
      </c>
      <c r="Q200" t="e">
        <f>IF(INDEX(Variables[Variable Type],$A200)="","",
CONCATENATE("  - &amp;VariableID",TEXT($A200,"0000"),
" {","VariableTypeCV:  ",CHAR(34),INDEX(Variables[Variable Type],$A200),CHAR(34),
", VariableCode:  ",CHAR(34),INDEX(Variables[Variable Code],$A200),CHAR(34),
", VariableNameCV:  ",CHAR(34),INDEX(Variables[Variable Name],$A200),CHAR(34),
", VariableDefinition:  ",CHAR(34),INDEX(Variables[Variable Definition],$A200),CHAR(34),
", SpecciationCV:  ",CHAR(34),INDEX(Variables[Speciation],$A200),CHAR(34),
", NoDataValue:  ",CHAR(34),INDEX(Variables[No Data Value],$A200),CHAR(34),"}"))</f>
        <v>#REF!</v>
      </c>
    </row>
    <row r="201" spans="1:17" x14ac:dyDescent="0.25">
      <c r="A201">
        <v>198</v>
      </c>
      <c r="D201" t="e">
        <f>IF(INDEX(People[First Name],$A201)="","",
CONCATENATE("  - &amp;PersonID",TEXT($A201,"0000"),
" {","PersonFirstName:  ",CHAR(34),INDEX(People[First Name],$A201),CHAR(34),
", PersonMiddleName:  ",CHAR(34),INDEX(People[Middle Name],$A201),CHAR(34),
", PersonLastName:  ",CHAR(34),INDEX(People[Last Name],$A201),CHAR(34),"}"))</f>
        <v>#REF!</v>
      </c>
      <c r="E201" t="e">
        <f>IF(INDEX(Organizations[Organization Type '[CV']],$A201)="","",
CONCATENATE("  - &amp;OrganizationID",TEXT($A201,"0000"),
" {","OrganizationTypeCV:  ",CHAR(34),INDEX(Organizations[Organization Type '[CV']],$A201),CHAR(34),
", OrganizationCode:  ",CHAR(34),INDEX(Organizations[Organization Code],$A201),CHAR(34),
", OrganizationName:  ",CHAR(34),INDEX(Organizations[Organization Name],$A201),CHAR(34),
", OrganizationDescription:  ",CHAR(34),INDEX(Organizations[Organization Description],$A201),CHAR(34),
", OrganizationLink:  ",CHAR(34),INDEX(Organizations[Organization Link],$A201),CHAR(34),"}"))</f>
        <v>#REF!</v>
      </c>
      <c r="F201" t="e">
        <f>IF(INDEX(People[First Name],$A201)="","",
CONCATENATE("  - &amp;AffiliationID",TEXT($A201,"0000"),
" {PersonID: *PersonID",TEXT($A201,"0000"),
", OrganizationID: *OrganizationID",TEXT(MATCH(INDEX(People[Organization Name],$A201),Organizations[Organization Name],0),"0000"),
", IsPrimaryOrganizationContact: , AffiliationStartDate: , AffiliationEndDate: , PrimaryPhone: ",
", PrimaryEmail: ",CHAR(34),INDEX(People[Primary Email],$A201),CHAR(34),
", PrimaryAddress: ",CHAR(34),INDEX(People[Primary Address],$A201),CHAR(34),
", PersonLink: }"))</f>
        <v>#REF!</v>
      </c>
      <c r="H201" t="e">
        <f>IF(COUNTA(CitationInformation)=0,"",IF(INDEX(AuthorList[Author Name],$A201)="","",
CONCATENATE("  - &amp;AuthorListID",TEXT($A201,"0000"),
"  {CitationID: *CitationID0001",
", PersonID: *PersonID",TEXT(MATCH(INDEX(AuthorList[Author Name],$A201),People[Full Name],0),"0000"),
", AuthorOrder: ",INDEX(AuthorList[Author Number],$A201),"}")))</f>
        <v>#REF!</v>
      </c>
      <c r="K201" t="e">
        <f>IF(INDEX(SamplingFeatures[Feature Code],$A201)="","",
CONCATENATE("  - &amp;SamplingFeatureID",TEXT($A201,"0000"),
" {","SamplingFeatureUUID:  ",CHAR(34),INDEX(SamplingFeatures[Sampling Feature UUID],$A201),CHAR(34),
", SamplingFeatureTypeCV:  ",CHAR(34),INDEX(SamplingFeatures[Sampling Feature Type],$A201),CHAR(34),
", SamplingFeatureCode:  ",CHAR(34),INDEX(SamplingFeatures[Feature Code],$A201),CHAR(34),
", SamplingFeatureName:  ",CHAR(34),INDEX(SamplingFeatures[Feature Name],$A201),CHAR(34),
", SamplingFeatureDescription:  ",CHAR(34),INDEX(SamplingFeatures[Feature Description],$A201),CHAR(34),
", SamplingFeatureGeotypeCV:  ",CHAR(34),INDEX(SamplingFeatures[Feature Geo Type],$A201),CHAR(34),
", FeatureGeometry:  ",CHAR(34),INDEX(SamplingFeatures[Feature Geometry],$A201),CHAR(34),
", Elevation_m:  ",CHAR(34),INDEX(SamplingFeatures[Elevation_m],$A201),CHAR(34),
", ElevationDatumCV:  ",CHAR(34),ElevationDatum,CHAR(34),"}"))</f>
        <v>#REF!</v>
      </c>
      <c r="L201" t="e">
        <f>IF(INDEX(SamplingFeatures[Sampling Feature Type],$A201)&lt;&gt;"Site","",
CONCATENATE("  - &amp;SiteID",TEXT(SUMPRODUCT(--($L$3:$L200&lt;&gt;"")),"0000"),
" {","SamplingFeatureID:  *SamplingFeatureID",TEXT($A201,"0000"),
", SiteTypeCV:  ",CHAR(34),INDEX(Sites[Site Type],$A201),CHAR(34),
", Latitude:  ",INDEX(Sites[Latitude],$A201),
", Longitude:  ",INDEX(Sites[Longitude],$A201),
", SRSName:  ",CHAR(34),LatLonDatum,CHAR(34),"}"))</f>
        <v>#REF!</v>
      </c>
      <c r="M201" t="e">
        <f>IF(INDEX(SamplingFeatures[Sampling Feature Type],$A201)&lt;&gt;"Specimen","",
CONCATENATE("  - &amp;SpecimenID",TEXT(SUMPRODUCT(--($M$3:$M200&lt;&gt;"")),"0000"),
" {","SamplingFeatureID:  *SamplingFeatureID",TEXT($A201,"0000"),
", SpecimenTypeCV:  ",CHAR(34),INDEX(Specimens[Specimen Type],$A201),CHAR(34),
", SpecimenMediumCV:  ",INDEX(Specimens[Specimen Medium],$A201),
", IsFieldSpecimen:  ",CHAR(34),INDEX(Specimens[Is Field Specimen?],$A201),CHAR(34),"}"))</f>
        <v>#REF!</v>
      </c>
      <c r="N201" t="e">
        <f>IF(COUNTA(SpatialOffsets[])=0,"", IF(INDEX(SpatialOffsets[Spatial Offset Type],$A201)="","",
CONCATENATE("  - &amp;SpatialOffsetID",TEXT($A201,"0000"),
" {","SpatialOffsetTypeCV:  ",CHAR(34),INDEX(SpatialOffsets[Spatial Offset Type],$A201),CHAR(34),
", Offset1Value:  ",INDEX(SpatialOffsets[Offset 1 Value],$A201),
", Offset1UnitID:  ",CHAR(34),INDEX(SpatialOffsets[Offset 1 Unit],$A201),CHAR(34),
", Offset2Value:  ",INDEX(SpatialOffsets[Offset 2 Value],$A201),
", Offset2UnitID:  ",CHAR(34),INDEX(SpatialOffsets[Offset 2 Unit],$A201),CHAR(34),
", Offset3Value:  ",INDEX(SpatialOffsets[Offset 3 Value],$A201),
", Offset3UnitID:  ",CHAR(34),INDEX(SpatialOffsets[Offset 3 Unit],$A201),CHAR(34),,"}")))</f>
        <v>#REF!</v>
      </c>
      <c r="O201" t="e">
        <f>IF(COUNTA(RelatedFeatures[])=0,"", IF(INDEX(RelatedFeatures[First Sampling Feature Code],$A201)="","",
CONCATENATE("  - &amp;RelationID",TEXT($A201,"0000"),
" {","SamplingFeatureID:  *SamplingFeatureID",TEXT(MATCH(INDEX(RelatedFeatures[First Sampling Feature Code],$A201),SamplingFeatures[Feature Code],0),"0000"),
", RelationshipTypeCV:  ",CHAR(34),INDEX(RelatedFeatures[Relationship Type],$A201),CHAR(34),
", RelatedFeatureID: *SamplingFeatureID",TEXT(MATCH(INDEX(RelatedFeatures[Second Sampling Feature Code],$A201),SamplingFeatures[Feature Code],0),"0000"),
", SpatialOffsetID:  ",IF(INDEX(RelatedFeatures[Offset Number],$A201)="","",CONCATENATE("*SpatialOffsetID",TEXT(INDEX(RelatedFeatures[Offset Number],$A201),"0000"))),"}")))</f>
        <v>#REF!</v>
      </c>
      <c r="P201" t="e">
        <f>IF(INDEX(Methods[Method Type],$A201)="","",
CONCATENATE("  - &amp;MethodID",TEXT($A201,"0000"),
" {","MethodTypeCV:  ",CHAR(34),INDEX(Methods[Method Type],$A201),CHAR(34),
", MethodCode:  ",CHAR(34),INDEX(Methods[Method Code],$A201),CHAR(34),
", MethodName:  ",CHAR(34),INDEX(Methods[Method Name],$A201),CHAR(34),
", MethodDescription:  ",CHAR(34),INDEX(Methods[Method Description],$A201),CHAR(34),
", MethodLink:  ",CHAR(34),INDEX(Methods[Method Link],$A201),CHAR(34),
", OrganizationID: *OrganizationID",TEXT(MATCH(INDEX(Methods[Organization Name],$A201),Organizations[Organization Name],0),"0000"),"}"))</f>
        <v>#REF!</v>
      </c>
      <c r="Q201" t="e">
        <f>IF(INDEX(Variables[Variable Type],$A201)="","",
CONCATENATE("  - &amp;VariableID",TEXT($A201,"0000"),
" {","VariableTypeCV:  ",CHAR(34),INDEX(Variables[Variable Type],$A201),CHAR(34),
", VariableCode:  ",CHAR(34),INDEX(Variables[Variable Code],$A201),CHAR(34),
", VariableNameCV:  ",CHAR(34),INDEX(Variables[Variable Name],$A201),CHAR(34),
", VariableDefinition:  ",CHAR(34),INDEX(Variables[Variable Definition],$A201),CHAR(34),
", SpecciationCV:  ",CHAR(34),INDEX(Variables[Speciation],$A201),CHAR(34),
", NoDataValue:  ",CHAR(34),INDEX(Variables[No Data Value],$A201),CHAR(34),"}"))</f>
        <v>#REF!</v>
      </c>
    </row>
    <row r="202" spans="1:17" x14ac:dyDescent="0.25">
      <c r="A202">
        <v>199</v>
      </c>
      <c r="D202" t="e">
        <f>IF(INDEX(People[First Name],$A202)="","",
CONCATENATE("  - &amp;PersonID",TEXT($A202,"0000"),
" {","PersonFirstName:  ",CHAR(34),INDEX(People[First Name],$A202),CHAR(34),
", PersonMiddleName:  ",CHAR(34),INDEX(People[Middle Name],$A202),CHAR(34),
", PersonLastName:  ",CHAR(34),INDEX(People[Last Name],$A202),CHAR(34),"}"))</f>
        <v>#REF!</v>
      </c>
      <c r="E202" t="e">
        <f>IF(INDEX(Organizations[Organization Type '[CV']],$A202)="","",
CONCATENATE("  - &amp;OrganizationID",TEXT($A202,"0000"),
" {","OrganizationTypeCV:  ",CHAR(34),INDEX(Organizations[Organization Type '[CV']],$A202),CHAR(34),
", OrganizationCode:  ",CHAR(34),INDEX(Organizations[Organization Code],$A202),CHAR(34),
", OrganizationName:  ",CHAR(34),INDEX(Organizations[Organization Name],$A202),CHAR(34),
", OrganizationDescription:  ",CHAR(34),INDEX(Organizations[Organization Description],$A202),CHAR(34),
", OrganizationLink:  ",CHAR(34),INDEX(Organizations[Organization Link],$A202),CHAR(34),"}"))</f>
        <v>#REF!</v>
      </c>
      <c r="F202" t="e">
        <f>IF(INDEX(People[First Name],$A202)="","",
CONCATENATE("  - &amp;AffiliationID",TEXT($A202,"0000"),
" {PersonID: *PersonID",TEXT($A202,"0000"),
", OrganizationID: *OrganizationID",TEXT(MATCH(INDEX(People[Organization Name],$A202),Organizations[Organization Name],0),"0000"),
", IsPrimaryOrganizationContact: , AffiliationStartDate: , AffiliationEndDate: , PrimaryPhone: ",
", PrimaryEmail: ",CHAR(34),INDEX(People[Primary Email],$A202),CHAR(34),
", PrimaryAddress: ",CHAR(34),INDEX(People[Primary Address],$A202),CHAR(34),
", PersonLink: }"))</f>
        <v>#REF!</v>
      </c>
      <c r="H202" t="e">
        <f>IF(COUNTA(CitationInformation)=0,"",IF(INDEX(AuthorList[Author Name],$A202)="","",
CONCATENATE("  - &amp;AuthorListID",TEXT($A202,"0000"),
"  {CitationID: *CitationID0001",
", PersonID: *PersonID",TEXT(MATCH(INDEX(AuthorList[Author Name],$A202),People[Full Name],0),"0000"),
", AuthorOrder: ",INDEX(AuthorList[Author Number],$A202),"}")))</f>
        <v>#REF!</v>
      </c>
      <c r="K202" t="e">
        <f>IF(INDEX(SamplingFeatures[Feature Code],$A202)="","",
CONCATENATE("  - &amp;SamplingFeatureID",TEXT($A202,"0000"),
" {","SamplingFeatureUUID:  ",CHAR(34),INDEX(SamplingFeatures[Sampling Feature UUID],$A202),CHAR(34),
", SamplingFeatureTypeCV:  ",CHAR(34),INDEX(SamplingFeatures[Sampling Feature Type],$A202),CHAR(34),
", SamplingFeatureCode:  ",CHAR(34),INDEX(SamplingFeatures[Feature Code],$A202),CHAR(34),
", SamplingFeatureName:  ",CHAR(34),INDEX(SamplingFeatures[Feature Name],$A202),CHAR(34),
", SamplingFeatureDescription:  ",CHAR(34),INDEX(SamplingFeatures[Feature Description],$A202),CHAR(34),
", SamplingFeatureGeotypeCV:  ",CHAR(34),INDEX(SamplingFeatures[Feature Geo Type],$A202),CHAR(34),
", FeatureGeometry:  ",CHAR(34),INDEX(SamplingFeatures[Feature Geometry],$A202),CHAR(34),
", Elevation_m:  ",CHAR(34),INDEX(SamplingFeatures[Elevation_m],$A202),CHAR(34),
", ElevationDatumCV:  ",CHAR(34),ElevationDatum,CHAR(34),"}"))</f>
        <v>#REF!</v>
      </c>
      <c r="L202" t="e">
        <f>IF(INDEX(SamplingFeatures[Sampling Feature Type],$A202)&lt;&gt;"Site","",
CONCATENATE("  - &amp;SiteID",TEXT(SUMPRODUCT(--($L$3:$L201&lt;&gt;"")),"0000"),
" {","SamplingFeatureID:  *SamplingFeatureID",TEXT($A202,"0000"),
", SiteTypeCV:  ",CHAR(34),INDEX(Sites[Site Type],$A202),CHAR(34),
", Latitude:  ",INDEX(Sites[Latitude],$A202),
", Longitude:  ",INDEX(Sites[Longitude],$A202),
", SRSName:  ",CHAR(34),LatLonDatum,CHAR(34),"}"))</f>
        <v>#REF!</v>
      </c>
      <c r="M202" t="e">
        <f>IF(INDEX(SamplingFeatures[Sampling Feature Type],$A202)&lt;&gt;"Specimen","",
CONCATENATE("  - &amp;SpecimenID",TEXT(SUMPRODUCT(--($M$3:$M201&lt;&gt;"")),"0000"),
" {","SamplingFeatureID:  *SamplingFeatureID",TEXT($A202,"0000"),
", SpecimenTypeCV:  ",CHAR(34),INDEX(Specimens[Specimen Type],$A202),CHAR(34),
", SpecimenMediumCV:  ",INDEX(Specimens[Specimen Medium],$A202),
", IsFieldSpecimen:  ",CHAR(34),INDEX(Specimens[Is Field Specimen?],$A202),CHAR(34),"}"))</f>
        <v>#REF!</v>
      </c>
      <c r="N202" t="e">
        <f>IF(COUNTA(SpatialOffsets[])=0,"", IF(INDEX(SpatialOffsets[Spatial Offset Type],$A202)="","",
CONCATENATE("  - &amp;SpatialOffsetID",TEXT($A202,"0000"),
" {","SpatialOffsetTypeCV:  ",CHAR(34),INDEX(SpatialOffsets[Spatial Offset Type],$A202),CHAR(34),
", Offset1Value:  ",INDEX(SpatialOffsets[Offset 1 Value],$A202),
", Offset1UnitID:  ",CHAR(34),INDEX(SpatialOffsets[Offset 1 Unit],$A202),CHAR(34),
", Offset2Value:  ",INDEX(SpatialOffsets[Offset 2 Value],$A202),
", Offset2UnitID:  ",CHAR(34),INDEX(SpatialOffsets[Offset 2 Unit],$A202),CHAR(34),
", Offset3Value:  ",INDEX(SpatialOffsets[Offset 3 Value],$A202),
", Offset3UnitID:  ",CHAR(34),INDEX(SpatialOffsets[Offset 3 Unit],$A202),CHAR(34),,"}")))</f>
        <v>#REF!</v>
      </c>
      <c r="O202" t="e">
        <f>IF(COUNTA(RelatedFeatures[])=0,"", IF(INDEX(RelatedFeatures[First Sampling Feature Code],$A202)="","",
CONCATENATE("  - &amp;RelationID",TEXT($A202,"0000"),
" {","SamplingFeatureID:  *SamplingFeatureID",TEXT(MATCH(INDEX(RelatedFeatures[First Sampling Feature Code],$A202),SamplingFeatures[Feature Code],0),"0000"),
", RelationshipTypeCV:  ",CHAR(34),INDEX(RelatedFeatures[Relationship Type],$A202),CHAR(34),
", RelatedFeatureID: *SamplingFeatureID",TEXT(MATCH(INDEX(RelatedFeatures[Second Sampling Feature Code],$A202),SamplingFeatures[Feature Code],0),"0000"),
", SpatialOffsetID:  ",IF(INDEX(RelatedFeatures[Offset Number],$A202)="","",CONCATENATE("*SpatialOffsetID",TEXT(INDEX(RelatedFeatures[Offset Number],$A202),"0000"))),"}")))</f>
        <v>#REF!</v>
      </c>
      <c r="P202" t="e">
        <f>IF(INDEX(Methods[Method Type],$A202)="","",
CONCATENATE("  - &amp;MethodID",TEXT($A202,"0000"),
" {","MethodTypeCV:  ",CHAR(34),INDEX(Methods[Method Type],$A202),CHAR(34),
", MethodCode:  ",CHAR(34),INDEX(Methods[Method Code],$A202),CHAR(34),
", MethodName:  ",CHAR(34),INDEX(Methods[Method Name],$A202),CHAR(34),
", MethodDescription:  ",CHAR(34),INDEX(Methods[Method Description],$A202),CHAR(34),
", MethodLink:  ",CHAR(34),INDEX(Methods[Method Link],$A202),CHAR(34),
", OrganizationID: *OrganizationID",TEXT(MATCH(INDEX(Methods[Organization Name],$A202),Organizations[Organization Name],0),"0000"),"}"))</f>
        <v>#REF!</v>
      </c>
      <c r="Q202" t="e">
        <f>IF(INDEX(Variables[Variable Type],$A202)="","",
CONCATENATE("  - &amp;VariableID",TEXT($A202,"0000"),
" {","VariableTypeCV:  ",CHAR(34),INDEX(Variables[Variable Type],$A202),CHAR(34),
", VariableCode:  ",CHAR(34),INDEX(Variables[Variable Code],$A202),CHAR(34),
", VariableNameCV:  ",CHAR(34),INDEX(Variables[Variable Name],$A202),CHAR(34),
", VariableDefinition:  ",CHAR(34),INDEX(Variables[Variable Definition],$A202),CHAR(34),
", SpecciationCV:  ",CHAR(34),INDEX(Variables[Speciation],$A202),CHAR(34),
", NoDataValue:  ",CHAR(34),INDEX(Variables[No Data Value],$A202),CHAR(34),"}"))</f>
        <v>#REF!</v>
      </c>
    </row>
    <row r="203" spans="1:17" x14ac:dyDescent="0.25">
      <c r="A203">
        <v>200</v>
      </c>
      <c r="D203" t="e">
        <f>IF(INDEX(People[First Name],$A203)="","",
CONCATENATE("  - &amp;PersonID",TEXT($A203,"0000"),
" {","PersonFirstName:  ",CHAR(34),INDEX(People[First Name],$A203),CHAR(34),
", PersonMiddleName:  ",CHAR(34),INDEX(People[Middle Name],$A203),CHAR(34),
", PersonLastName:  ",CHAR(34),INDEX(People[Last Name],$A203),CHAR(34),"}"))</f>
        <v>#REF!</v>
      </c>
      <c r="E203" t="e">
        <f>IF(INDEX(Organizations[Organization Type '[CV']],$A203)="","",
CONCATENATE("  - &amp;OrganizationID",TEXT($A203,"0000"),
" {","OrganizationTypeCV:  ",CHAR(34),INDEX(Organizations[Organization Type '[CV']],$A203),CHAR(34),
", OrganizationCode:  ",CHAR(34),INDEX(Organizations[Organization Code],$A203),CHAR(34),
", OrganizationName:  ",CHAR(34),INDEX(Organizations[Organization Name],$A203),CHAR(34),
", OrganizationDescription:  ",CHAR(34),INDEX(Organizations[Organization Description],$A203),CHAR(34),
", OrganizationLink:  ",CHAR(34),INDEX(Organizations[Organization Link],$A203),CHAR(34),"}"))</f>
        <v>#REF!</v>
      </c>
      <c r="F203" t="e">
        <f>IF(INDEX(People[First Name],$A203)="","",
CONCATENATE("  - &amp;AffiliationID",TEXT($A203,"0000"),
" {PersonID: *PersonID",TEXT($A203,"0000"),
", OrganizationID: *OrganizationID",TEXT(MATCH(INDEX(People[Organization Name],$A203),Organizations[Organization Name],0),"0000"),
", IsPrimaryOrganizationContact: , AffiliationStartDate: , AffiliationEndDate: , PrimaryPhone: ",
", PrimaryEmail: ",CHAR(34),INDEX(People[Primary Email],$A203),CHAR(34),
", PrimaryAddress: ",CHAR(34),INDEX(People[Primary Address],$A203),CHAR(34),
", PersonLink: }"))</f>
        <v>#REF!</v>
      </c>
      <c r="H203" t="e">
        <f>IF(COUNTA(CitationInformation)=0,"",IF(INDEX(AuthorList[Author Name],$A203)="","",
CONCATENATE("  - &amp;AuthorListID",TEXT($A203,"0000"),
"  {CitationID: *CitationID0001",
", PersonID: *PersonID",TEXT(MATCH(INDEX(AuthorList[Author Name],$A203),People[Full Name],0),"0000"),
", AuthorOrder: ",INDEX(AuthorList[Author Number],$A203),"}")))</f>
        <v>#REF!</v>
      </c>
      <c r="K203" t="e">
        <f>IF(INDEX(SamplingFeatures[Feature Code],$A203)="","",
CONCATENATE("  - &amp;SamplingFeatureID",TEXT($A203,"0000"),
" {","SamplingFeatureUUID:  ",CHAR(34),INDEX(SamplingFeatures[Sampling Feature UUID],$A203),CHAR(34),
", SamplingFeatureTypeCV:  ",CHAR(34),INDEX(SamplingFeatures[Sampling Feature Type],$A203),CHAR(34),
", SamplingFeatureCode:  ",CHAR(34),INDEX(SamplingFeatures[Feature Code],$A203),CHAR(34),
", SamplingFeatureName:  ",CHAR(34),INDEX(SamplingFeatures[Feature Name],$A203),CHAR(34),
", SamplingFeatureDescription:  ",CHAR(34),INDEX(SamplingFeatures[Feature Description],$A203),CHAR(34),
", SamplingFeatureGeotypeCV:  ",CHAR(34),INDEX(SamplingFeatures[Feature Geo Type],$A203),CHAR(34),
", FeatureGeometry:  ",CHAR(34),INDEX(SamplingFeatures[Feature Geometry],$A203),CHAR(34),
", Elevation_m:  ",CHAR(34),INDEX(SamplingFeatures[Elevation_m],$A203),CHAR(34),
", ElevationDatumCV:  ",CHAR(34),ElevationDatum,CHAR(34),"}"))</f>
        <v>#REF!</v>
      </c>
      <c r="L203" t="e">
        <f>IF(INDEX(SamplingFeatures[Sampling Feature Type],$A203)&lt;&gt;"Site","",
CONCATENATE("  - &amp;SiteID",TEXT(SUMPRODUCT(--($L$3:$L202&lt;&gt;"")),"0000"),
" {","SamplingFeatureID:  *SamplingFeatureID",TEXT($A203,"0000"),
", SiteTypeCV:  ",CHAR(34),INDEX(Sites[Site Type],$A203),CHAR(34),
", Latitude:  ",INDEX(Sites[Latitude],$A203),
", Longitude:  ",INDEX(Sites[Longitude],$A203),
", SRSName:  ",CHAR(34),LatLonDatum,CHAR(34),"}"))</f>
        <v>#REF!</v>
      </c>
      <c r="M203" t="e">
        <f>IF(INDEX(SamplingFeatures[Sampling Feature Type],$A203)&lt;&gt;"Specimen","",
CONCATENATE("  - &amp;SpecimenID",TEXT(SUMPRODUCT(--($M$3:$M202&lt;&gt;"")),"0000"),
" {","SamplingFeatureID:  *SamplingFeatureID",TEXT($A203,"0000"),
", SpecimenTypeCV:  ",CHAR(34),INDEX(Specimens[Specimen Type],$A203),CHAR(34),
", SpecimenMediumCV:  ",INDEX(Specimens[Specimen Medium],$A203),
", IsFieldSpecimen:  ",CHAR(34),INDEX(Specimens[Is Field Specimen?],$A203),CHAR(34),"}"))</f>
        <v>#REF!</v>
      </c>
      <c r="N203" t="e">
        <f>IF(COUNTA(SpatialOffsets[])=0,"", IF(INDEX(SpatialOffsets[Spatial Offset Type],$A203)="","",
CONCATENATE("  - &amp;SpatialOffsetID",TEXT($A203,"0000"),
" {","SpatialOffsetTypeCV:  ",CHAR(34),INDEX(SpatialOffsets[Spatial Offset Type],$A203),CHAR(34),
", Offset1Value:  ",INDEX(SpatialOffsets[Offset 1 Value],$A203),
", Offset1UnitID:  ",CHAR(34),INDEX(SpatialOffsets[Offset 1 Unit],$A203),CHAR(34),
", Offset2Value:  ",INDEX(SpatialOffsets[Offset 2 Value],$A203),
", Offset2UnitID:  ",CHAR(34),INDEX(SpatialOffsets[Offset 2 Unit],$A203),CHAR(34),
", Offset3Value:  ",INDEX(SpatialOffsets[Offset 3 Value],$A203),
", Offset3UnitID:  ",CHAR(34),INDEX(SpatialOffsets[Offset 3 Unit],$A203),CHAR(34),,"}")))</f>
        <v>#REF!</v>
      </c>
      <c r="O203" t="e">
        <f>IF(COUNTA(RelatedFeatures[])=0,"", IF(INDEX(RelatedFeatures[First Sampling Feature Code],$A203)="","",
CONCATENATE("  - &amp;RelationID",TEXT($A203,"0000"),
" {","SamplingFeatureID:  *SamplingFeatureID",TEXT(MATCH(INDEX(RelatedFeatures[First Sampling Feature Code],$A203),SamplingFeatures[Feature Code],0),"0000"),
", RelationshipTypeCV:  ",CHAR(34),INDEX(RelatedFeatures[Relationship Type],$A203),CHAR(34),
", RelatedFeatureID: *SamplingFeatureID",TEXT(MATCH(INDEX(RelatedFeatures[Second Sampling Feature Code],$A203),SamplingFeatures[Feature Code],0),"0000"),
", SpatialOffsetID:  ",IF(INDEX(RelatedFeatures[Offset Number],$A203)="","",CONCATENATE("*SpatialOffsetID",TEXT(INDEX(RelatedFeatures[Offset Number],$A203),"0000"))),"}")))</f>
        <v>#REF!</v>
      </c>
      <c r="P203" t="e">
        <f>IF(INDEX(Methods[Method Type],$A203)="","",
CONCATENATE("  - &amp;MethodID",TEXT($A203,"0000"),
" {","MethodTypeCV:  ",CHAR(34),INDEX(Methods[Method Type],$A203),CHAR(34),
", MethodCode:  ",CHAR(34),INDEX(Methods[Method Code],$A203),CHAR(34),
", MethodName:  ",CHAR(34),INDEX(Methods[Method Name],$A203),CHAR(34),
", MethodDescription:  ",CHAR(34),INDEX(Methods[Method Description],$A203),CHAR(34),
", MethodLink:  ",CHAR(34),INDEX(Methods[Method Link],$A203),CHAR(34),
", OrganizationID: *OrganizationID",TEXT(MATCH(INDEX(Methods[Organization Name],$A203),Organizations[Organization Name],0),"0000"),"}"))</f>
        <v>#REF!</v>
      </c>
      <c r="Q203" t="e">
        <f>IF(INDEX(Variables[Variable Type],$A203)="","",
CONCATENATE("  - &amp;VariableID",TEXT($A203,"0000"),
" {","VariableTypeCV:  ",CHAR(34),INDEX(Variables[Variable Type],$A203),CHAR(34),
", VariableCode:  ",CHAR(34),INDEX(Variables[Variable Code],$A203),CHAR(34),
", VariableNameCV:  ",CHAR(34),INDEX(Variables[Variable Name],$A203),CHAR(34),
", VariableDefinition:  ",CHAR(34),INDEX(Variables[Variable Definition],$A203),CHAR(34),
", SpecciationCV:  ",CHAR(34),INDEX(Variables[Speciation],$A203),CHAR(34),
", NoDataValue:  ",CHAR(34),INDEX(Variables[No Data Value],$A203),CHAR(34),"}"))</f>
        <v>#REF!</v>
      </c>
    </row>
    <row r="204" spans="1:17" x14ac:dyDescent="0.25">
      <c r="A204">
        <v>201</v>
      </c>
      <c r="D204" t="e">
        <f>IF(INDEX(People[First Name],$A204)="","",
CONCATENATE("  - &amp;PersonID",TEXT($A204,"0000"),
" {","PersonFirstName:  ",CHAR(34),INDEX(People[First Name],$A204),CHAR(34),
", PersonMiddleName:  ",CHAR(34),INDEX(People[Middle Name],$A204),CHAR(34),
", PersonLastName:  ",CHAR(34),INDEX(People[Last Name],$A204),CHAR(34),"}"))</f>
        <v>#REF!</v>
      </c>
      <c r="E204" t="e">
        <f>IF(INDEX(Organizations[Organization Type '[CV']],$A204)="","",
CONCATENATE("  - &amp;OrganizationID",TEXT($A204,"0000"),
" {","OrganizationTypeCV:  ",CHAR(34),INDEX(Organizations[Organization Type '[CV']],$A204),CHAR(34),
", OrganizationCode:  ",CHAR(34),INDEX(Organizations[Organization Code],$A204),CHAR(34),
", OrganizationName:  ",CHAR(34),INDEX(Organizations[Organization Name],$A204),CHAR(34),
", OrganizationDescription:  ",CHAR(34),INDEX(Organizations[Organization Description],$A204),CHAR(34),
", OrganizationLink:  ",CHAR(34),INDEX(Organizations[Organization Link],$A204),CHAR(34),"}"))</f>
        <v>#REF!</v>
      </c>
      <c r="F204" t="e">
        <f>IF(INDEX(People[First Name],$A204)="","",
CONCATENATE("  - &amp;AffiliationID",TEXT($A204,"0000"),
" {PersonID: *PersonID",TEXT($A204,"0000"),
", OrganizationID: *OrganizationID",TEXT(MATCH(INDEX(People[Organization Name],$A204),Organizations[Organization Name],0),"0000"),
", IsPrimaryOrganizationContact: , AffiliationStartDate: , AffiliationEndDate: , PrimaryPhone: ",
", PrimaryEmail: ",CHAR(34),INDEX(People[Primary Email],$A204),CHAR(34),
", PrimaryAddress: ",CHAR(34),INDEX(People[Primary Address],$A204),CHAR(34),
", PersonLink: }"))</f>
        <v>#REF!</v>
      </c>
      <c r="H204" t="e">
        <f>IF(COUNTA(CitationInformation)=0,"",IF(INDEX(AuthorList[Author Name],$A204)="","",
CONCATENATE("  - &amp;AuthorListID",TEXT($A204,"0000"),
"  {CitationID: *CitationID0001",
", PersonID: *PersonID",TEXT(MATCH(INDEX(AuthorList[Author Name],$A204),People[Full Name],0),"0000"),
", AuthorOrder: ",INDEX(AuthorList[Author Number],$A204),"}")))</f>
        <v>#REF!</v>
      </c>
      <c r="K204" t="e">
        <f>IF(INDEX(SamplingFeatures[Feature Code],$A204)="","",
CONCATENATE("  - &amp;SamplingFeatureID",TEXT($A204,"0000"),
" {","SamplingFeatureUUID:  ",CHAR(34),INDEX(SamplingFeatures[Sampling Feature UUID],$A204),CHAR(34),
", SamplingFeatureTypeCV:  ",CHAR(34),INDEX(SamplingFeatures[Sampling Feature Type],$A204),CHAR(34),
", SamplingFeatureCode:  ",CHAR(34),INDEX(SamplingFeatures[Feature Code],$A204),CHAR(34),
", SamplingFeatureName:  ",CHAR(34),INDEX(SamplingFeatures[Feature Name],$A204),CHAR(34),
", SamplingFeatureDescription:  ",CHAR(34),INDEX(SamplingFeatures[Feature Description],$A204),CHAR(34),
", SamplingFeatureGeotypeCV:  ",CHAR(34),INDEX(SamplingFeatures[Feature Geo Type],$A204),CHAR(34),
", FeatureGeometry:  ",CHAR(34),INDEX(SamplingFeatures[Feature Geometry],$A204),CHAR(34),
", Elevation_m:  ",CHAR(34),INDEX(SamplingFeatures[Elevation_m],$A204),CHAR(34),
", ElevationDatumCV:  ",CHAR(34),ElevationDatum,CHAR(34),"}"))</f>
        <v>#REF!</v>
      </c>
      <c r="L204" t="e">
        <f>IF(INDEX(SamplingFeatures[Sampling Feature Type],$A204)&lt;&gt;"Site","",
CONCATENATE("  - &amp;SiteID",TEXT(SUMPRODUCT(--($L$3:$L203&lt;&gt;"")),"0000"),
" {","SamplingFeatureID:  *SamplingFeatureID",TEXT($A204,"0000"),
", SiteTypeCV:  ",CHAR(34),INDEX(Sites[Site Type],$A204),CHAR(34),
", Latitude:  ",INDEX(Sites[Latitude],$A204),
", Longitude:  ",INDEX(Sites[Longitude],$A204),
", SRSName:  ",CHAR(34),LatLonDatum,CHAR(34),"}"))</f>
        <v>#REF!</v>
      </c>
      <c r="M204" t="e">
        <f>IF(INDEX(SamplingFeatures[Sampling Feature Type],$A204)&lt;&gt;"Specimen","",
CONCATENATE("  - &amp;SpecimenID",TEXT(SUMPRODUCT(--($M$3:$M203&lt;&gt;"")),"0000"),
" {","SamplingFeatureID:  *SamplingFeatureID",TEXT($A204,"0000"),
", SpecimenTypeCV:  ",CHAR(34),INDEX(Specimens[Specimen Type],$A204),CHAR(34),
", SpecimenMediumCV:  ",INDEX(Specimens[Specimen Medium],$A204),
", IsFieldSpecimen:  ",CHAR(34),INDEX(Specimens[Is Field Specimen?],$A204),CHAR(34),"}"))</f>
        <v>#REF!</v>
      </c>
      <c r="N204" t="e">
        <f>IF(COUNTA(SpatialOffsets[])=0,"", IF(INDEX(SpatialOffsets[Spatial Offset Type],$A204)="","",
CONCATENATE("  - &amp;SpatialOffsetID",TEXT($A204,"0000"),
" {","SpatialOffsetTypeCV:  ",CHAR(34),INDEX(SpatialOffsets[Spatial Offset Type],$A204),CHAR(34),
", Offset1Value:  ",INDEX(SpatialOffsets[Offset 1 Value],$A204),
", Offset1UnitID:  ",CHAR(34),INDEX(SpatialOffsets[Offset 1 Unit],$A204),CHAR(34),
", Offset2Value:  ",INDEX(SpatialOffsets[Offset 2 Value],$A204),
", Offset2UnitID:  ",CHAR(34),INDEX(SpatialOffsets[Offset 2 Unit],$A204),CHAR(34),
", Offset3Value:  ",INDEX(SpatialOffsets[Offset 3 Value],$A204),
", Offset3UnitID:  ",CHAR(34),INDEX(SpatialOffsets[Offset 3 Unit],$A204),CHAR(34),,"}")))</f>
        <v>#REF!</v>
      </c>
      <c r="O204" t="e">
        <f>IF(COUNTA(RelatedFeatures[])=0,"", IF(INDEX(RelatedFeatures[First Sampling Feature Code],$A204)="","",
CONCATENATE("  - &amp;RelationID",TEXT($A204,"0000"),
" {","SamplingFeatureID:  *SamplingFeatureID",TEXT(MATCH(INDEX(RelatedFeatures[First Sampling Feature Code],$A204),SamplingFeatures[Feature Code],0),"0000"),
", RelationshipTypeCV:  ",CHAR(34),INDEX(RelatedFeatures[Relationship Type],$A204),CHAR(34),
", RelatedFeatureID: *SamplingFeatureID",TEXT(MATCH(INDEX(RelatedFeatures[Second Sampling Feature Code],$A204),SamplingFeatures[Feature Code],0),"0000"),
", SpatialOffsetID:  ",IF(INDEX(RelatedFeatures[Offset Number],$A204)="","",CONCATENATE("*SpatialOffsetID",TEXT(INDEX(RelatedFeatures[Offset Number],$A204),"0000"))),"}")))</f>
        <v>#REF!</v>
      </c>
      <c r="P204" t="e">
        <f>IF(INDEX(Methods[Method Type],$A204)="","",
CONCATENATE("  - &amp;MethodID",TEXT($A204,"0000"),
" {","MethodTypeCV:  ",CHAR(34),INDEX(Methods[Method Type],$A204),CHAR(34),
", MethodCode:  ",CHAR(34),INDEX(Methods[Method Code],$A204),CHAR(34),
", MethodName:  ",CHAR(34),INDEX(Methods[Method Name],$A204),CHAR(34),
", MethodDescription:  ",CHAR(34),INDEX(Methods[Method Description],$A204),CHAR(34),
", MethodLink:  ",CHAR(34),INDEX(Methods[Method Link],$A204),CHAR(34),
", OrganizationID: *OrganizationID",TEXT(MATCH(INDEX(Methods[Organization Name],$A204),Organizations[Organization Name],0),"0000"),"}"))</f>
        <v>#REF!</v>
      </c>
      <c r="Q204" t="e">
        <f>IF(INDEX(Variables[Variable Type],$A204)="","",
CONCATENATE("  - &amp;VariableID",TEXT($A204,"0000"),
" {","VariableTypeCV:  ",CHAR(34),INDEX(Variables[Variable Type],$A204),CHAR(34),
", VariableCode:  ",CHAR(34),INDEX(Variables[Variable Code],$A204),CHAR(34),
", VariableNameCV:  ",CHAR(34),INDEX(Variables[Variable Name],$A204),CHAR(34),
", VariableDefinition:  ",CHAR(34),INDEX(Variables[Variable Definition],$A204),CHAR(34),
", SpecciationCV:  ",CHAR(34),INDEX(Variables[Speciation],$A204),CHAR(34),
", NoDataValue:  ",CHAR(34),INDEX(Variables[No Data Value],$A204),CHAR(34),"}"))</f>
        <v>#REF!</v>
      </c>
    </row>
    <row r="205" spans="1:17" x14ac:dyDescent="0.25">
      <c r="A205">
        <v>202</v>
      </c>
      <c r="D205" t="e">
        <f>IF(INDEX(People[First Name],$A205)="","",
CONCATENATE("  - &amp;PersonID",TEXT($A205,"0000"),
" {","PersonFirstName:  ",CHAR(34),INDEX(People[First Name],$A205),CHAR(34),
", PersonMiddleName:  ",CHAR(34),INDEX(People[Middle Name],$A205),CHAR(34),
", PersonLastName:  ",CHAR(34),INDEX(People[Last Name],$A205),CHAR(34),"}"))</f>
        <v>#REF!</v>
      </c>
      <c r="E205" t="e">
        <f>IF(INDEX(Organizations[Organization Type '[CV']],$A205)="","",
CONCATENATE("  - &amp;OrganizationID",TEXT($A205,"0000"),
" {","OrganizationTypeCV:  ",CHAR(34),INDEX(Organizations[Organization Type '[CV']],$A205),CHAR(34),
", OrganizationCode:  ",CHAR(34),INDEX(Organizations[Organization Code],$A205),CHAR(34),
", OrganizationName:  ",CHAR(34),INDEX(Organizations[Organization Name],$A205),CHAR(34),
", OrganizationDescription:  ",CHAR(34),INDEX(Organizations[Organization Description],$A205),CHAR(34),
", OrganizationLink:  ",CHAR(34),INDEX(Organizations[Organization Link],$A205),CHAR(34),"}"))</f>
        <v>#REF!</v>
      </c>
      <c r="F205" t="e">
        <f>IF(INDEX(People[First Name],$A205)="","",
CONCATENATE("  - &amp;AffiliationID",TEXT($A205,"0000"),
" {PersonID: *PersonID",TEXT($A205,"0000"),
", OrganizationID: *OrganizationID",TEXT(MATCH(INDEX(People[Organization Name],$A205),Organizations[Organization Name],0),"0000"),
", IsPrimaryOrganizationContact: , AffiliationStartDate: , AffiliationEndDate: , PrimaryPhone: ",
", PrimaryEmail: ",CHAR(34),INDEX(People[Primary Email],$A205),CHAR(34),
", PrimaryAddress: ",CHAR(34),INDEX(People[Primary Address],$A205),CHAR(34),
", PersonLink: }"))</f>
        <v>#REF!</v>
      </c>
      <c r="H205" t="e">
        <f>IF(COUNTA(CitationInformation)=0,"",IF(INDEX(AuthorList[Author Name],$A205)="","",
CONCATENATE("  - &amp;AuthorListID",TEXT($A205,"0000"),
"  {CitationID: *CitationID0001",
", PersonID: *PersonID",TEXT(MATCH(INDEX(AuthorList[Author Name],$A205),People[Full Name],0),"0000"),
", AuthorOrder: ",INDEX(AuthorList[Author Number],$A205),"}")))</f>
        <v>#REF!</v>
      </c>
      <c r="K205" t="e">
        <f>IF(INDEX(SamplingFeatures[Feature Code],$A205)="","",
CONCATENATE("  - &amp;SamplingFeatureID",TEXT($A205,"0000"),
" {","SamplingFeatureUUID:  ",CHAR(34),INDEX(SamplingFeatures[Sampling Feature UUID],$A205),CHAR(34),
", SamplingFeatureTypeCV:  ",CHAR(34),INDEX(SamplingFeatures[Sampling Feature Type],$A205),CHAR(34),
", SamplingFeatureCode:  ",CHAR(34),INDEX(SamplingFeatures[Feature Code],$A205),CHAR(34),
", SamplingFeatureName:  ",CHAR(34),INDEX(SamplingFeatures[Feature Name],$A205),CHAR(34),
", SamplingFeatureDescription:  ",CHAR(34),INDEX(SamplingFeatures[Feature Description],$A205),CHAR(34),
", SamplingFeatureGeotypeCV:  ",CHAR(34),INDEX(SamplingFeatures[Feature Geo Type],$A205),CHAR(34),
", FeatureGeometry:  ",CHAR(34),INDEX(SamplingFeatures[Feature Geometry],$A205),CHAR(34),
", Elevation_m:  ",CHAR(34),INDEX(SamplingFeatures[Elevation_m],$A205),CHAR(34),
", ElevationDatumCV:  ",CHAR(34),ElevationDatum,CHAR(34),"}"))</f>
        <v>#REF!</v>
      </c>
      <c r="L205" t="e">
        <f>IF(INDEX(SamplingFeatures[Sampling Feature Type],$A205)&lt;&gt;"Site","",
CONCATENATE("  - &amp;SiteID",TEXT(SUMPRODUCT(--($L$3:$L204&lt;&gt;"")),"0000"),
" {","SamplingFeatureID:  *SamplingFeatureID",TEXT($A205,"0000"),
", SiteTypeCV:  ",CHAR(34),INDEX(Sites[Site Type],$A205),CHAR(34),
", Latitude:  ",INDEX(Sites[Latitude],$A205),
", Longitude:  ",INDEX(Sites[Longitude],$A205),
", SRSName:  ",CHAR(34),LatLonDatum,CHAR(34),"}"))</f>
        <v>#REF!</v>
      </c>
      <c r="M205" t="e">
        <f>IF(INDEX(SamplingFeatures[Sampling Feature Type],$A205)&lt;&gt;"Specimen","",
CONCATENATE("  - &amp;SpecimenID",TEXT(SUMPRODUCT(--($M$3:$M204&lt;&gt;"")),"0000"),
" {","SamplingFeatureID:  *SamplingFeatureID",TEXT($A205,"0000"),
", SpecimenTypeCV:  ",CHAR(34),INDEX(Specimens[Specimen Type],$A205),CHAR(34),
", SpecimenMediumCV:  ",INDEX(Specimens[Specimen Medium],$A205),
", IsFieldSpecimen:  ",CHAR(34),INDEX(Specimens[Is Field Specimen?],$A205),CHAR(34),"}"))</f>
        <v>#REF!</v>
      </c>
      <c r="N205" t="e">
        <f>IF(COUNTA(SpatialOffsets[])=0,"", IF(INDEX(SpatialOffsets[Spatial Offset Type],$A205)="","",
CONCATENATE("  - &amp;SpatialOffsetID",TEXT($A205,"0000"),
" {","SpatialOffsetTypeCV:  ",CHAR(34),INDEX(SpatialOffsets[Spatial Offset Type],$A205),CHAR(34),
", Offset1Value:  ",INDEX(SpatialOffsets[Offset 1 Value],$A205),
", Offset1UnitID:  ",CHAR(34),INDEX(SpatialOffsets[Offset 1 Unit],$A205),CHAR(34),
", Offset2Value:  ",INDEX(SpatialOffsets[Offset 2 Value],$A205),
", Offset2UnitID:  ",CHAR(34),INDEX(SpatialOffsets[Offset 2 Unit],$A205),CHAR(34),
", Offset3Value:  ",INDEX(SpatialOffsets[Offset 3 Value],$A205),
", Offset3UnitID:  ",CHAR(34),INDEX(SpatialOffsets[Offset 3 Unit],$A205),CHAR(34),,"}")))</f>
        <v>#REF!</v>
      </c>
      <c r="O205" t="e">
        <f>IF(COUNTA(RelatedFeatures[])=0,"", IF(INDEX(RelatedFeatures[First Sampling Feature Code],$A205)="","",
CONCATENATE("  - &amp;RelationID",TEXT($A205,"0000"),
" {","SamplingFeatureID:  *SamplingFeatureID",TEXT(MATCH(INDEX(RelatedFeatures[First Sampling Feature Code],$A205),SamplingFeatures[Feature Code],0),"0000"),
", RelationshipTypeCV:  ",CHAR(34),INDEX(RelatedFeatures[Relationship Type],$A205),CHAR(34),
", RelatedFeatureID: *SamplingFeatureID",TEXT(MATCH(INDEX(RelatedFeatures[Second Sampling Feature Code],$A205),SamplingFeatures[Feature Code],0),"0000"),
", SpatialOffsetID:  ",IF(INDEX(RelatedFeatures[Offset Number],$A205)="","",CONCATENATE("*SpatialOffsetID",TEXT(INDEX(RelatedFeatures[Offset Number],$A205),"0000"))),"}")))</f>
        <v>#REF!</v>
      </c>
      <c r="P205" t="e">
        <f>IF(INDEX(Methods[Method Type],$A205)="","",
CONCATENATE("  - &amp;MethodID",TEXT($A205,"0000"),
" {","MethodTypeCV:  ",CHAR(34),INDEX(Methods[Method Type],$A205),CHAR(34),
", MethodCode:  ",CHAR(34),INDEX(Methods[Method Code],$A205),CHAR(34),
", MethodName:  ",CHAR(34),INDEX(Methods[Method Name],$A205),CHAR(34),
", MethodDescription:  ",CHAR(34),INDEX(Methods[Method Description],$A205),CHAR(34),
", MethodLink:  ",CHAR(34),INDEX(Methods[Method Link],$A205),CHAR(34),
", OrganizationID: *OrganizationID",TEXT(MATCH(INDEX(Methods[Organization Name],$A205),Organizations[Organization Name],0),"0000"),"}"))</f>
        <v>#REF!</v>
      </c>
      <c r="Q205" t="e">
        <f>IF(INDEX(Variables[Variable Type],$A205)="","",
CONCATENATE("  - &amp;VariableID",TEXT($A205,"0000"),
" {","VariableTypeCV:  ",CHAR(34),INDEX(Variables[Variable Type],$A205),CHAR(34),
", VariableCode:  ",CHAR(34),INDEX(Variables[Variable Code],$A205),CHAR(34),
", VariableNameCV:  ",CHAR(34),INDEX(Variables[Variable Name],$A205),CHAR(34),
", VariableDefinition:  ",CHAR(34),INDEX(Variables[Variable Definition],$A205),CHAR(34),
", SpecciationCV:  ",CHAR(34),INDEX(Variables[Speciation],$A205),CHAR(34),
", NoDataValue:  ",CHAR(34),INDEX(Variables[No Data Value],$A205),CHAR(34),"}"))</f>
        <v>#REF!</v>
      </c>
    </row>
    <row r="206" spans="1:17" x14ac:dyDescent="0.25">
      <c r="A206">
        <v>203</v>
      </c>
      <c r="D206" t="e">
        <f>IF(INDEX(People[First Name],$A206)="","",
CONCATENATE("  - &amp;PersonID",TEXT($A206,"0000"),
" {","PersonFirstName:  ",CHAR(34),INDEX(People[First Name],$A206),CHAR(34),
", PersonMiddleName:  ",CHAR(34),INDEX(People[Middle Name],$A206),CHAR(34),
", PersonLastName:  ",CHAR(34),INDEX(People[Last Name],$A206),CHAR(34),"}"))</f>
        <v>#REF!</v>
      </c>
      <c r="E206" t="e">
        <f>IF(INDEX(Organizations[Organization Type '[CV']],$A206)="","",
CONCATENATE("  - &amp;OrganizationID",TEXT($A206,"0000"),
" {","OrganizationTypeCV:  ",CHAR(34),INDEX(Organizations[Organization Type '[CV']],$A206),CHAR(34),
", OrganizationCode:  ",CHAR(34),INDEX(Organizations[Organization Code],$A206),CHAR(34),
", OrganizationName:  ",CHAR(34),INDEX(Organizations[Organization Name],$A206),CHAR(34),
", OrganizationDescription:  ",CHAR(34),INDEX(Organizations[Organization Description],$A206),CHAR(34),
", OrganizationLink:  ",CHAR(34),INDEX(Organizations[Organization Link],$A206),CHAR(34),"}"))</f>
        <v>#REF!</v>
      </c>
      <c r="F206" t="e">
        <f>IF(INDEX(People[First Name],$A206)="","",
CONCATENATE("  - &amp;AffiliationID",TEXT($A206,"0000"),
" {PersonID: *PersonID",TEXT($A206,"0000"),
", OrganizationID: *OrganizationID",TEXT(MATCH(INDEX(People[Organization Name],$A206),Organizations[Organization Name],0),"0000"),
", IsPrimaryOrganizationContact: , AffiliationStartDate: , AffiliationEndDate: , PrimaryPhone: ",
", PrimaryEmail: ",CHAR(34),INDEX(People[Primary Email],$A206),CHAR(34),
", PrimaryAddress: ",CHAR(34),INDEX(People[Primary Address],$A206),CHAR(34),
", PersonLink: }"))</f>
        <v>#REF!</v>
      </c>
      <c r="H206" t="e">
        <f>IF(COUNTA(CitationInformation)=0,"",IF(INDEX(AuthorList[Author Name],$A206)="","",
CONCATENATE("  - &amp;AuthorListID",TEXT($A206,"0000"),
"  {CitationID: *CitationID0001",
", PersonID: *PersonID",TEXT(MATCH(INDEX(AuthorList[Author Name],$A206),People[Full Name],0),"0000"),
", AuthorOrder: ",INDEX(AuthorList[Author Number],$A206),"}")))</f>
        <v>#REF!</v>
      </c>
      <c r="K206" t="e">
        <f>IF(INDEX(SamplingFeatures[Feature Code],$A206)="","",
CONCATENATE("  - &amp;SamplingFeatureID",TEXT($A206,"0000"),
" {","SamplingFeatureUUID:  ",CHAR(34),INDEX(SamplingFeatures[Sampling Feature UUID],$A206),CHAR(34),
", SamplingFeatureTypeCV:  ",CHAR(34),INDEX(SamplingFeatures[Sampling Feature Type],$A206),CHAR(34),
", SamplingFeatureCode:  ",CHAR(34),INDEX(SamplingFeatures[Feature Code],$A206),CHAR(34),
", SamplingFeatureName:  ",CHAR(34),INDEX(SamplingFeatures[Feature Name],$A206),CHAR(34),
", SamplingFeatureDescription:  ",CHAR(34),INDEX(SamplingFeatures[Feature Description],$A206),CHAR(34),
", SamplingFeatureGeotypeCV:  ",CHAR(34),INDEX(SamplingFeatures[Feature Geo Type],$A206),CHAR(34),
", FeatureGeometry:  ",CHAR(34),INDEX(SamplingFeatures[Feature Geometry],$A206),CHAR(34),
", Elevation_m:  ",CHAR(34),INDEX(SamplingFeatures[Elevation_m],$A206),CHAR(34),
", ElevationDatumCV:  ",CHAR(34),ElevationDatum,CHAR(34),"}"))</f>
        <v>#REF!</v>
      </c>
      <c r="L206" t="e">
        <f>IF(INDEX(SamplingFeatures[Sampling Feature Type],$A206)&lt;&gt;"Site","",
CONCATENATE("  - &amp;SiteID",TEXT(SUMPRODUCT(--($L$3:$L205&lt;&gt;"")),"0000"),
" {","SamplingFeatureID:  *SamplingFeatureID",TEXT($A206,"0000"),
", SiteTypeCV:  ",CHAR(34),INDEX(Sites[Site Type],$A206),CHAR(34),
", Latitude:  ",INDEX(Sites[Latitude],$A206),
", Longitude:  ",INDEX(Sites[Longitude],$A206),
", SRSName:  ",CHAR(34),LatLonDatum,CHAR(34),"}"))</f>
        <v>#REF!</v>
      </c>
      <c r="M206" t="e">
        <f>IF(INDEX(SamplingFeatures[Sampling Feature Type],$A206)&lt;&gt;"Specimen","",
CONCATENATE("  - &amp;SpecimenID",TEXT(SUMPRODUCT(--($M$3:$M205&lt;&gt;"")),"0000"),
" {","SamplingFeatureID:  *SamplingFeatureID",TEXT($A206,"0000"),
", SpecimenTypeCV:  ",CHAR(34),INDEX(Specimens[Specimen Type],$A206),CHAR(34),
", SpecimenMediumCV:  ",INDEX(Specimens[Specimen Medium],$A206),
", IsFieldSpecimen:  ",CHAR(34),INDEX(Specimens[Is Field Specimen?],$A206),CHAR(34),"}"))</f>
        <v>#REF!</v>
      </c>
      <c r="N206" t="e">
        <f>IF(COUNTA(SpatialOffsets[])=0,"", IF(INDEX(SpatialOffsets[Spatial Offset Type],$A206)="","",
CONCATENATE("  - &amp;SpatialOffsetID",TEXT($A206,"0000"),
" {","SpatialOffsetTypeCV:  ",CHAR(34),INDEX(SpatialOffsets[Spatial Offset Type],$A206),CHAR(34),
", Offset1Value:  ",INDEX(SpatialOffsets[Offset 1 Value],$A206),
", Offset1UnitID:  ",CHAR(34),INDEX(SpatialOffsets[Offset 1 Unit],$A206),CHAR(34),
", Offset2Value:  ",INDEX(SpatialOffsets[Offset 2 Value],$A206),
", Offset2UnitID:  ",CHAR(34),INDEX(SpatialOffsets[Offset 2 Unit],$A206),CHAR(34),
", Offset3Value:  ",INDEX(SpatialOffsets[Offset 3 Value],$A206),
", Offset3UnitID:  ",CHAR(34),INDEX(SpatialOffsets[Offset 3 Unit],$A206),CHAR(34),,"}")))</f>
        <v>#REF!</v>
      </c>
      <c r="O206" t="e">
        <f>IF(COUNTA(RelatedFeatures[])=0,"", IF(INDEX(RelatedFeatures[First Sampling Feature Code],$A206)="","",
CONCATENATE("  - &amp;RelationID",TEXT($A206,"0000"),
" {","SamplingFeatureID:  *SamplingFeatureID",TEXT(MATCH(INDEX(RelatedFeatures[First Sampling Feature Code],$A206),SamplingFeatures[Feature Code],0),"0000"),
", RelationshipTypeCV:  ",CHAR(34),INDEX(RelatedFeatures[Relationship Type],$A206),CHAR(34),
", RelatedFeatureID: *SamplingFeatureID",TEXT(MATCH(INDEX(RelatedFeatures[Second Sampling Feature Code],$A206),SamplingFeatures[Feature Code],0),"0000"),
", SpatialOffsetID:  ",IF(INDEX(RelatedFeatures[Offset Number],$A206)="","",CONCATENATE("*SpatialOffsetID",TEXT(INDEX(RelatedFeatures[Offset Number],$A206),"0000"))),"}")))</f>
        <v>#REF!</v>
      </c>
      <c r="P206" t="e">
        <f>IF(INDEX(Methods[Method Type],$A206)="","",
CONCATENATE("  - &amp;MethodID",TEXT($A206,"0000"),
" {","MethodTypeCV:  ",CHAR(34),INDEX(Methods[Method Type],$A206),CHAR(34),
", MethodCode:  ",CHAR(34),INDEX(Methods[Method Code],$A206),CHAR(34),
", MethodName:  ",CHAR(34),INDEX(Methods[Method Name],$A206),CHAR(34),
", MethodDescription:  ",CHAR(34),INDEX(Methods[Method Description],$A206),CHAR(34),
", MethodLink:  ",CHAR(34),INDEX(Methods[Method Link],$A206),CHAR(34),
", OrganizationID: *OrganizationID",TEXT(MATCH(INDEX(Methods[Organization Name],$A206),Organizations[Organization Name],0),"0000"),"}"))</f>
        <v>#REF!</v>
      </c>
      <c r="Q206" t="e">
        <f>IF(INDEX(Variables[Variable Type],$A206)="","",
CONCATENATE("  - &amp;VariableID",TEXT($A206,"0000"),
" {","VariableTypeCV:  ",CHAR(34),INDEX(Variables[Variable Type],$A206),CHAR(34),
", VariableCode:  ",CHAR(34),INDEX(Variables[Variable Code],$A206),CHAR(34),
", VariableNameCV:  ",CHAR(34),INDEX(Variables[Variable Name],$A206),CHAR(34),
", VariableDefinition:  ",CHAR(34),INDEX(Variables[Variable Definition],$A206),CHAR(34),
", SpecciationCV:  ",CHAR(34),INDEX(Variables[Speciation],$A206),CHAR(34),
", NoDataValue:  ",CHAR(34),INDEX(Variables[No Data Value],$A206),CHAR(34),"}"))</f>
        <v>#REF!</v>
      </c>
    </row>
    <row r="207" spans="1:17" x14ac:dyDescent="0.25">
      <c r="A207">
        <v>204</v>
      </c>
      <c r="D207" t="e">
        <f>IF(INDEX(People[First Name],$A207)="","",
CONCATENATE("  - &amp;PersonID",TEXT($A207,"0000"),
" {","PersonFirstName:  ",CHAR(34),INDEX(People[First Name],$A207),CHAR(34),
", PersonMiddleName:  ",CHAR(34),INDEX(People[Middle Name],$A207),CHAR(34),
", PersonLastName:  ",CHAR(34),INDEX(People[Last Name],$A207),CHAR(34),"}"))</f>
        <v>#REF!</v>
      </c>
      <c r="E207" t="e">
        <f>IF(INDEX(Organizations[Organization Type '[CV']],$A207)="","",
CONCATENATE("  - &amp;OrganizationID",TEXT($A207,"0000"),
" {","OrganizationTypeCV:  ",CHAR(34),INDEX(Organizations[Organization Type '[CV']],$A207),CHAR(34),
", OrganizationCode:  ",CHAR(34),INDEX(Organizations[Organization Code],$A207),CHAR(34),
", OrganizationName:  ",CHAR(34),INDEX(Organizations[Organization Name],$A207),CHAR(34),
", OrganizationDescription:  ",CHAR(34),INDEX(Organizations[Organization Description],$A207),CHAR(34),
", OrganizationLink:  ",CHAR(34),INDEX(Organizations[Organization Link],$A207),CHAR(34),"}"))</f>
        <v>#REF!</v>
      </c>
      <c r="F207" t="e">
        <f>IF(INDEX(People[First Name],$A207)="","",
CONCATENATE("  - &amp;AffiliationID",TEXT($A207,"0000"),
" {PersonID: *PersonID",TEXT($A207,"0000"),
", OrganizationID: *OrganizationID",TEXT(MATCH(INDEX(People[Organization Name],$A207),Organizations[Organization Name],0),"0000"),
", IsPrimaryOrganizationContact: , AffiliationStartDate: , AffiliationEndDate: , PrimaryPhone: ",
", PrimaryEmail: ",CHAR(34),INDEX(People[Primary Email],$A207),CHAR(34),
", PrimaryAddress: ",CHAR(34),INDEX(People[Primary Address],$A207),CHAR(34),
", PersonLink: }"))</f>
        <v>#REF!</v>
      </c>
      <c r="H207" t="e">
        <f>IF(COUNTA(CitationInformation)=0,"",IF(INDEX(AuthorList[Author Name],$A207)="","",
CONCATENATE("  - &amp;AuthorListID",TEXT($A207,"0000"),
"  {CitationID: *CitationID0001",
", PersonID: *PersonID",TEXT(MATCH(INDEX(AuthorList[Author Name],$A207),People[Full Name],0),"0000"),
", AuthorOrder: ",INDEX(AuthorList[Author Number],$A207),"}")))</f>
        <v>#REF!</v>
      </c>
      <c r="K207" t="e">
        <f>IF(INDEX(SamplingFeatures[Feature Code],$A207)="","",
CONCATENATE("  - &amp;SamplingFeatureID",TEXT($A207,"0000"),
" {","SamplingFeatureUUID:  ",CHAR(34),INDEX(SamplingFeatures[Sampling Feature UUID],$A207),CHAR(34),
", SamplingFeatureTypeCV:  ",CHAR(34),INDEX(SamplingFeatures[Sampling Feature Type],$A207),CHAR(34),
", SamplingFeatureCode:  ",CHAR(34),INDEX(SamplingFeatures[Feature Code],$A207),CHAR(34),
", SamplingFeatureName:  ",CHAR(34),INDEX(SamplingFeatures[Feature Name],$A207),CHAR(34),
", SamplingFeatureDescription:  ",CHAR(34),INDEX(SamplingFeatures[Feature Description],$A207),CHAR(34),
", SamplingFeatureGeotypeCV:  ",CHAR(34),INDEX(SamplingFeatures[Feature Geo Type],$A207),CHAR(34),
", FeatureGeometry:  ",CHAR(34),INDEX(SamplingFeatures[Feature Geometry],$A207),CHAR(34),
", Elevation_m:  ",CHAR(34),INDEX(SamplingFeatures[Elevation_m],$A207),CHAR(34),
", ElevationDatumCV:  ",CHAR(34),ElevationDatum,CHAR(34),"}"))</f>
        <v>#REF!</v>
      </c>
      <c r="L207" t="e">
        <f>IF(INDEX(SamplingFeatures[Sampling Feature Type],$A207)&lt;&gt;"Site","",
CONCATENATE("  - &amp;SiteID",TEXT(SUMPRODUCT(--($L$3:$L206&lt;&gt;"")),"0000"),
" {","SamplingFeatureID:  *SamplingFeatureID",TEXT($A207,"0000"),
", SiteTypeCV:  ",CHAR(34),INDEX(Sites[Site Type],$A207),CHAR(34),
", Latitude:  ",INDEX(Sites[Latitude],$A207),
", Longitude:  ",INDEX(Sites[Longitude],$A207),
", SRSName:  ",CHAR(34),LatLonDatum,CHAR(34),"}"))</f>
        <v>#REF!</v>
      </c>
      <c r="M207" t="e">
        <f>IF(INDEX(SamplingFeatures[Sampling Feature Type],$A207)&lt;&gt;"Specimen","",
CONCATENATE("  - &amp;SpecimenID",TEXT(SUMPRODUCT(--($M$3:$M206&lt;&gt;"")),"0000"),
" {","SamplingFeatureID:  *SamplingFeatureID",TEXT($A207,"0000"),
", SpecimenTypeCV:  ",CHAR(34),INDEX(Specimens[Specimen Type],$A207),CHAR(34),
", SpecimenMediumCV:  ",INDEX(Specimens[Specimen Medium],$A207),
", IsFieldSpecimen:  ",CHAR(34),INDEX(Specimens[Is Field Specimen?],$A207),CHAR(34),"}"))</f>
        <v>#REF!</v>
      </c>
      <c r="N207" t="e">
        <f>IF(COUNTA(SpatialOffsets[])=0,"", IF(INDEX(SpatialOffsets[Spatial Offset Type],$A207)="","",
CONCATENATE("  - &amp;SpatialOffsetID",TEXT($A207,"0000"),
" {","SpatialOffsetTypeCV:  ",CHAR(34),INDEX(SpatialOffsets[Spatial Offset Type],$A207),CHAR(34),
", Offset1Value:  ",INDEX(SpatialOffsets[Offset 1 Value],$A207),
", Offset1UnitID:  ",CHAR(34),INDEX(SpatialOffsets[Offset 1 Unit],$A207),CHAR(34),
", Offset2Value:  ",INDEX(SpatialOffsets[Offset 2 Value],$A207),
", Offset2UnitID:  ",CHAR(34),INDEX(SpatialOffsets[Offset 2 Unit],$A207),CHAR(34),
", Offset3Value:  ",INDEX(SpatialOffsets[Offset 3 Value],$A207),
", Offset3UnitID:  ",CHAR(34),INDEX(SpatialOffsets[Offset 3 Unit],$A207),CHAR(34),,"}")))</f>
        <v>#REF!</v>
      </c>
      <c r="O207" t="e">
        <f>IF(COUNTA(RelatedFeatures[])=0,"", IF(INDEX(RelatedFeatures[First Sampling Feature Code],$A207)="","",
CONCATENATE("  - &amp;RelationID",TEXT($A207,"0000"),
" {","SamplingFeatureID:  *SamplingFeatureID",TEXT(MATCH(INDEX(RelatedFeatures[First Sampling Feature Code],$A207),SamplingFeatures[Feature Code],0),"0000"),
", RelationshipTypeCV:  ",CHAR(34),INDEX(RelatedFeatures[Relationship Type],$A207),CHAR(34),
", RelatedFeatureID: *SamplingFeatureID",TEXT(MATCH(INDEX(RelatedFeatures[Second Sampling Feature Code],$A207),SamplingFeatures[Feature Code],0),"0000"),
", SpatialOffsetID:  ",IF(INDEX(RelatedFeatures[Offset Number],$A207)="","",CONCATENATE("*SpatialOffsetID",TEXT(INDEX(RelatedFeatures[Offset Number],$A207),"0000"))),"}")))</f>
        <v>#REF!</v>
      </c>
      <c r="P207" t="e">
        <f>IF(INDEX(Methods[Method Type],$A207)="","",
CONCATENATE("  - &amp;MethodID",TEXT($A207,"0000"),
" {","MethodTypeCV:  ",CHAR(34),INDEX(Methods[Method Type],$A207),CHAR(34),
", MethodCode:  ",CHAR(34),INDEX(Methods[Method Code],$A207),CHAR(34),
", MethodName:  ",CHAR(34),INDEX(Methods[Method Name],$A207),CHAR(34),
", MethodDescription:  ",CHAR(34),INDEX(Methods[Method Description],$A207),CHAR(34),
", MethodLink:  ",CHAR(34),INDEX(Methods[Method Link],$A207),CHAR(34),
", OrganizationID: *OrganizationID",TEXT(MATCH(INDEX(Methods[Organization Name],$A207),Organizations[Organization Name],0),"0000"),"}"))</f>
        <v>#REF!</v>
      </c>
      <c r="Q207" t="e">
        <f>IF(INDEX(Variables[Variable Type],$A207)="","",
CONCATENATE("  - &amp;VariableID",TEXT($A207,"0000"),
" {","VariableTypeCV:  ",CHAR(34),INDEX(Variables[Variable Type],$A207),CHAR(34),
", VariableCode:  ",CHAR(34),INDEX(Variables[Variable Code],$A207),CHAR(34),
", VariableNameCV:  ",CHAR(34),INDEX(Variables[Variable Name],$A207),CHAR(34),
", VariableDefinition:  ",CHAR(34),INDEX(Variables[Variable Definition],$A207),CHAR(34),
", SpecciationCV:  ",CHAR(34),INDEX(Variables[Speciation],$A207),CHAR(34),
", NoDataValue:  ",CHAR(34),INDEX(Variables[No Data Value],$A207),CHAR(34),"}"))</f>
        <v>#REF!</v>
      </c>
    </row>
    <row r="208" spans="1:17" x14ac:dyDescent="0.25">
      <c r="A208">
        <v>205</v>
      </c>
      <c r="D208" t="e">
        <f>IF(INDEX(People[First Name],$A208)="","",
CONCATENATE("  - &amp;PersonID",TEXT($A208,"0000"),
" {","PersonFirstName:  ",CHAR(34),INDEX(People[First Name],$A208),CHAR(34),
", PersonMiddleName:  ",CHAR(34),INDEX(People[Middle Name],$A208),CHAR(34),
", PersonLastName:  ",CHAR(34),INDEX(People[Last Name],$A208),CHAR(34),"}"))</f>
        <v>#REF!</v>
      </c>
      <c r="E208" t="e">
        <f>IF(INDEX(Organizations[Organization Type '[CV']],$A208)="","",
CONCATENATE("  - &amp;OrganizationID",TEXT($A208,"0000"),
" {","OrganizationTypeCV:  ",CHAR(34),INDEX(Organizations[Organization Type '[CV']],$A208),CHAR(34),
", OrganizationCode:  ",CHAR(34),INDEX(Organizations[Organization Code],$A208),CHAR(34),
", OrganizationName:  ",CHAR(34),INDEX(Organizations[Organization Name],$A208),CHAR(34),
", OrganizationDescription:  ",CHAR(34),INDEX(Organizations[Organization Description],$A208),CHAR(34),
", OrganizationLink:  ",CHAR(34),INDEX(Organizations[Organization Link],$A208),CHAR(34),"}"))</f>
        <v>#REF!</v>
      </c>
      <c r="F208" t="e">
        <f>IF(INDEX(People[First Name],$A208)="","",
CONCATENATE("  - &amp;AffiliationID",TEXT($A208,"0000"),
" {PersonID: *PersonID",TEXT($A208,"0000"),
", OrganizationID: *OrganizationID",TEXT(MATCH(INDEX(People[Organization Name],$A208),Organizations[Organization Name],0),"0000"),
", IsPrimaryOrganizationContact: , AffiliationStartDate: , AffiliationEndDate: , PrimaryPhone: ",
", PrimaryEmail: ",CHAR(34),INDEX(People[Primary Email],$A208),CHAR(34),
", PrimaryAddress: ",CHAR(34),INDEX(People[Primary Address],$A208),CHAR(34),
", PersonLink: }"))</f>
        <v>#REF!</v>
      </c>
      <c r="H208" t="e">
        <f>IF(COUNTA(CitationInformation)=0,"",IF(INDEX(AuthorList[Author Name],$A208)="","",
CONCATENATE("  - &amp;AuthorListID",TEXT($A208,"0000"),
"  {CitationID: *CitationID0001",
", PersonID: *PersonID",TEXT(MATCH(INDEX(AuthorList[Author Name],$A208),People[Full Name],0),"0000"),
", AuthorOrder: ",INDEX(AuthorList[Author Number],$A208),"}")))</f>
        <v>#REF!</v>
      </c>
      <c r="K208" t="e">
        <f>IF(INDEX(SamplingFeatures[Feature Code],$A208)="","",
CONCATENATE("  - &amp;SamplingFeatureID",TEXT($A208,"0000"),
" {","SamplingFeatureUUID:  ",CHAR(34),INDEX(SamplingFeatures[Sampling Feature UUID],$A208),CHAR(34),
", SamplingFeatureTypeCV:  ",CHAR(34),INDEX(SamplingFeatures[Sampling Feature Type],$A208),CHAR(34),
", SamplingFeatureCode:  ",CHAR(34),INDEX(SamplingFeatures[Feature Code],$A208),CHAR(34),
", SamplingFeatureName:  ",CHAR(34),INDEX(SamplingFeatures[Feature Name],$A208),CHAR(34),
", SamplingFeatureDescription:  ",CHAR(34),INDEX(SamplingFeatures[Feature Description],$A208),CHAR(34),
", SamplingFeatureGeotypeCV:  ",CHAR(34),INDEX(SamplingFeatures[Feature Geo Type],$A208),CHAR(34),
", FeatureGeometry:  ",CHAR(34),INDEX(SamplingFeatures[Feature Geometry],$A208),CHAR(34),
", Elevation_m:  ",CHAR(34),INDEX(SamplingFeatures[Elevation_m],$A208),CHAR(34),
", ElevationDatumCV:  ",CHAR(34),ElevationDatum,CHAR(34),"}"))</f>
        <v>#REF!</v>
      </c>
      <c r="L208" t="e">
        <f>IF(INDEX(SamplingFeatures[Sampling Feature Type],$A208)&lt;&gt;"Site","",
CONCATENATE("  - &amp;SiteID",TEXT(SUMPRODUCT(--($L$3:$L207&lt;&gt;"")),"0000"),
" {","SamplingFeatureID:  *SamplingFeatureID",TEXT($A208,"0000"),
", SiteTypeCV:  ",CHAR(34),INDEX(Sites[Site Type],$A208),CHAR(34),
", Latitude:  ",INDEX(Sites[Latitude],$A208),
", Longitude:  ",INDEX(Sites[Longitude],$A208),
", SRSName:  ",CHAR(34),LatLonDatum,CHAR(34),"}"))</f>
        <v>#REF!</v>
      </c>
      <c r="M208" t="e">
        <f>IF(INDEX(SamplingFeatures[Sampling Feature Type],$A208)&lt;&gt;"Specimen","",
CONCATENATE("  - &amp;SpecimenID",TEXT(SUMPRODUCT(--($M$3:$M207&lt;&gt;"")),"0000"),
" {","SamplingFeatureID:  *SamplingFeatureID",TEXT($A208,"0000"),
", SpecimenTypeCV:  ",CHAR(34),INDEX(Specimens[Specimen Type],$A208),CHAR(34),
", SpecimenMediumCV:  ",INDEX(Specimens[Specimen Medium],$A208),
", IsFieldSpecimen:  ",CHAR(34),INDEX(Specimens[Is Field Specimen?],$A208),CHAR(34),"}"))</f>
        <v>#REF!</v>
      </c>
      <c r="N208" t="e">
        <f>IF(COUNTA(SpatialOffsets[])=0,"", IF(INDEX(SpatialOffsets[Spatial Offset Type],$A208)="","",
CONCATENATE("  - &amp;SpatialOffsetID",TEXT($A208,"0000"),
" {","SpatialOffsetTypeCV:  ",CHAR(34),INDEX(SpatialOffsets[Spatial Offset Type],$A208),CHAR(34),
", Offset1Value:  ",INDEX(SpatialOffsets[Offset 1 Value],$A208),
", Offset1UnitID:  ",CHAR(34),INDEX(SpatialOffsets[Offset 1 Unit],$A208),CHAR(34),
", Offset2Value:  ",INDEX(SpatialOffsets[Offset 2 Value],$A208),
", Offset2UnitID:  ",CHAR(34),INDEX(SpatialOffsets[Offset 2 Unit],$A208),CHAR(34),
", Offset3Value:  ",INDEX(SpatialOffsets[Offset 3 Value],$A208),
", Offset3UnitID:  ",CHAR(34),INDEX(SpatialOffsets[Offset 3 Unit],$A208),CHAR(34),,"}")))</f>
        <v>#REF!</v>
      </c>
      <c r="O208" t="e">
        <f>IF(COUNTA(RelatedFeatures[])=0,"", IF(INDEX(RelatedFeatures[First Sampling Feature Code],$A208)="","",
CONCATENATE("  - &amp;RelationID",TEXT($A208,"0000"),
" {","SamplingFeatureID:  *SamplingFeatureID",TEXT(MATCH(INDEX(RelatedFeatures[First Sampling Feature Code],$A208),SamplingFeatures[Feature Code],0),"0000"),
", RelationshipTypeCV:  ",CHAR(34),INDEX(RelatedFeatures[Relationship Type],$A208),CHAR(34),
", RelatedFeatureID: *SamplingFeatureID",TEXT(MATCH(INDEX(RelatedFeatures[Second Sampling Feature Code],$A208),SamplingFeatures[Feature Code],0),"0000"),
", SpatialOffsetID:  ",IF(INDEX(RelatedFeatures[Offset Number],$A208)="","",CONCATENATE("*SpatialOffsetID",TEXT(INDEX(RelatedFeatures[Offset Number],$A208),"0000"))),"}")))</f>
        <v>#REF!</v>
      </c>
      <c r="P208" t="e">
        <f>IF(INDEX(Methods[Method Type],$A208)="","",
CONCATENATE("  - &amp;MethodID",TEXT($A208,"0000"),
" {","MethodTypeCV:  ",CHAR(34),INDEX(Methods[Method Type],$A208),CHAR(34),
", MethodCode:  ",CHAR(34),INDEX(Methods[Method Code],$A208),CHAR(34),
", MethodName:  ",CHAR(34),INDEX(Methods[Method Name],$A208),CHAR(34),
", MethodDescription:  ",CHAR(34),INDEX(Methods[Method Description],$A208),CHAR(34),
", MethodLink:  ",CHAR(34),INDEX(Methods[Method Link],$A208),CHAR(34),
", OrganizationID: *OrganizationID",TEXT(MATCH(INDEX(Methods[Organization Name],$A208),Organizations[Organization Name],0),"0000"),"}"))</f>
        <v>#REF!</v>
      </c>
      <c r="Q208" t="e">
        <f>IF(INDEX(Variables[Variable Type],$A208)="","",
CONCATENATE("  - &amp;VariableID",TEXT($A208,"0000"),
" {","VariableTypeCV:  ",CHAR(34),INDEX(Variables[Variable Type],$A208),CHAR(34),
", VariableCode:  ",CHAR(34),INDEX(Variables[Variable Code],$A208),CHAR(34),
", VariableNameCV:  ",CHAR(34),INDEX(Variables[Variable Name],$A208),CHAR(34),
", VariableDefinition:  ",CHAR(34),INDEX(Variables[Variable Definition],$A208),CHAR(34),
", SpecciationCV:  ",CHAR(34),INDEX(Variables[Speciation],$A208),CHAR(34),
", NoDataValue:  ",CHAR(34),INDEX(Variables[No Data Value],$A208),CHAR(34),"}"))</f>
        <v>#REF!</v>
      </c>
    </row>
    <row r="209" spans="1:17" x14ac:dyDescent="0.25">
      <c r="A209">
        <v>206</v>
      </c>
      <c r="D209" t="e">
        <f>IF(INDEX(People[First Name],$A209)="","",
CONCATENATE("  - &amp;PersonID",TEXT($A209,"0000"),
" {","PersonFirstName:  ",CHAR(34),INDEX(People[First Name],$A209),CHAR(34),
", PersonMiddleName:  ",CHAR(34),INDEX(People[Middle Name],$A209),CHAR(34),
", PersonLastName:  ",CHAR(34),INDEX(People[Last Name],$A209),CHAR(34),"}"))</f>
        <v>#REF!</v>
      </c>
      <c r="E209" t="e">
        <f>IF(INDEX(Organizations[Organization Type '[CV']],$A209)="","",
CONCATENATE("  - &amp;OrganizationID",TEXT($A209,"0000"),
" {","OrganizationTypeCV:  ",CHAR(34),INDEX(Organizations[Organization Type '[CV']],$A209),CHAR(34),
", OrganizationCode:  ",CHAR(34),INDEX(Organizations[Organization Code],$A209),CHAR(34),
", OrganizationName:  ",CHAR(34),INDEX(Organizations[Organization Name],$A209),CHAR(34),
", OrganizationDescription:  ",CHAR(34),INDEX(Organizations[Organization Description],$A209),CHAR(34),
", OrganizationLink:  ",CHAR(34),INDEX(Organizations[Organization Link],$A209),CHAR(34),"}"))</f>
        <v>#REF!</v>
      </c>
      <c r="F209" t="e">
        <f>IF(INDEX(People[First Name],$A209)="","",
CONCATENATE("  - &amp;AffiliationID",TEXT($A209,"0000"),
" {PersonID: *PersonID",TEXT($A209,"0000"),
", OrganizationID: *OrganizationID",TEXT(MATCH(INDEX(People[Organization Name],$A209),Organizations[Organization Name],0),"0000"),
", IsPrimaryOrganizationContact: , AffiliationStartDate: , AffiliationEndDate: , PrimaryPhone: ",
", PrimaryEmail: ",CHAR(34),INDEX(People[Primary Email],$A209),CHAR(34),
", PrimaryAddress: ",CHAR(34),INDEX(People[Primary Address],$A209),CHAR(34),
", PersonLink: }"))</f>
        <v>#REF!</v>
      </c>
      <c r="H209" t="e">
        <f>IF(COUNTA(CitationInformation)=0,"",IF(INDEX(AuthorList[Author Name],$A209)="","",
CONCATENATE("  - &amp;AuthorListID",TEXT($A209,"0000"),
"  {CitationID: *CitationID0001",
", PersonID: *PersonID",TEXT(MATCH(INDEX(AuthorList[Author Name],$A209),People[Full Name],0),"0000"),
", AuthorOrder: ",INDEX(AuthorList[Author Number],$A209),"}")))</f>
        <v>#REF!</v>
      </c>
      <c r="K209" t="e">
        <f>IF(INDEX(SamplingFeatures[Feature Code],$A209)="","",
CONCATENATE("  - &amp;SamplingFeatureID",TEXT($A209,"0000"),
" {","SamplingFeatureUUID:  ",CHAR(34),INDEX(SamplingFeatures[Sampling Feature UUID],$A209),CHAR(34),
", SamplingFeatureTypeCV:  ",CHAR(34),INDEX(SamplingFeatures[Sampling Feature Type],$A209),CHAR(34),
", SamplingFeatureCode:  ",CHAR(34),INDEX(SamplingFeatures[Feature Code],$A209),CHAR(34),
", SamplingFeatureName:  ",CHAR(34),INDEX(SamplingFeatures[Feature Name],$A209),CHAR(34),
", SamplingFeatureDescription:  ",CHAR(34),INDEX(SamplingFeatures[Feature Description],$A209),CHAR(34),
", SamplingFeatureGeotypeCV:  ",CHAR(34),INDEX(SamplingFeatures[Feature Geo Type],$A209),CHAR(34),
", FeatureGeometry:  ",CHAR(34),INDEX(SamplingFeatures[Feature Geometry],$A209),CHAR(34),
", Elevation_m:  ",CHAR(34),INDEX(SamplingFeatures[Elevation_m],$A209),CHAR(34),
", ElevationDatumCV:  ",CHAR(34),ElevationDatum,CHAR(34),"}"))</f>
        <v>#REF!</v>
      </c>
      <c r="L209" t="e">
        <f>IF(INDEX(SamplingFeatures[Sampling Feature Type],$A209)&lt;&gt;"Site","",
CONCATENATE("  - &amp;SiteID",TEXT(SUMPRODUCT(--($L$3:$L208&lt;&gt;"")),"0000"),
" {","SamplingFeatureID:  *SamplingFeatureID",TEXT($A209,"0000"),
", SiteTypeCV:  ",CHAR(34),INDEX(Sites[Site Type],$A209),CHAR(34),
", Latitude:  ",INDEX(Sites[Latitude],$A209),
", Longitude:  ",INDEX(Sites[Longitude],$A209),
", SRSName:  ",CHAR(34),LatLonDatum,CHAR(34),"}"))</f>
        <v>#REF!</v>
      </c>
      <c r="M209" t="e">
        <f>IF(INDEX(SamplingFeatures[Sampling Feature Type],$A209)&lt;&gt;"Specimen","",
CONCATENATE("  - &amp;SpecimenID",TEXT(SUMPRODUCT(--($M$3:$M208&lt;&gt;"")),"0000"),
" {","SamplingFeatureID:  *SamplingFeatureID",TEXT($A209,"0000"),
", SpecimenTypeCV:  ",CHAR(34),INDEX(Specimens[Specimen Type],$A209),CHAR(34),
", SpecimenMediumCV:  ",INDEX(Specimens[Specimen Medium],$A209),
", IsFieldSpecimen:  ",CHAR(34),INDEX(Specimens[Is Field Specimen?],$A209),CHAR(34),"}"))</f>
        <v>#REF!</v>
      </c>
      <c r="N209" t="e">
        <f>IF(COUNTA(SpatialOffsets[])=0,"", IF(INDEX(SpatialOffsets[Spatial Offset Type],$A209)="","",
CONCATENATE("  - &amp;SpatialOffsetID",TEXT($A209,"0000"),
" {","SpatialOffsetTypeCV:  ",CHAR(34),INDEX(SpatialOffsets[Spatial Offset Type],$A209),CHAR(34),
", Offset1Value:  ",INDEX(SpatialOffsets[Offset 1 Value],$A209),
", Offset1UnitID:  ",CHAR(34),INDEX(SpatialOffsets[Offset 1 Unit],$A209),CHAR(34),
", Offset2Value:  ",INDEX(SpatialOffsets[Offset 2 Value],$A209),
", Offset2UnitID:  ",CHAR(34),INDEX(SpatialOffsets[Offset 2 Unit],$A209),CHAR(34),
", Offset3Value:  ",INDEX(SpatialOffsets[Offset 3 Value],$A209),
", Offset3UnitID:  ",CHAR(34),INDEX(SpatialOffsets[Offset 3 Unit],$A209),CHAR(34),,"}")))</f>
        <v>#REF!</v>
      </c>
      <c r="O209" t="e">
        <f>IF(COUNTA(RelatedFeatures[])=0,"", IF(INDEX(RelatedFeatures[First Sampling Feature Code],$A209)="","",
CONCATENATE("  - &amp;RelationID",TEXT($A209,"0000"),
" {","SamplingFeatureID:  *SamplingFeatureID",TEXT(MATCH(INDEX(RelatedFeatures[First Sampling Feature Code],$A209),SamplingFeatures[Feature Code],0),"0000"),
", RelationshipTypeCV:  ",CHAR(34),INDEX(RelatedFeatures[Relationship Type],$A209),CHAR(34),
", RelatedFeatureID: *SamplingFeatureID",TEXT(MATCH(INDEX(RelatedFeatures[Second Sampling Feature Code],$A209),SamplingFeatures[Feature Code],0),"0000"),
", SpatialOffsetID:  ",IF(INDEX(RelatedFeatures[Offset Number],$A209)="","",CONCATENATE("*SpatialOffsetID",TEXT(INDEX(RelatedFeatures[Offset Number],$A209),"0000"))),"}")))</f>
        <v>#REF!</v>
      </c>
      <c r="P209" t="e">
        <f>IF(INDEX(Methods[Method Type],$A209)="","",
CONCATENATE("  - &amp;MethodID",TEXT($A209,"0000"),
" {","MethodTypeCV:  ",CHAR(34),INDEX(Methods[Method Type],$A209),CHAR(34),
", MethodCode:  ",CHAR(34),INDEX(Methods[Method Code],$A209),CHAR(34),
", MethodName:  ",CHAR(34),INDEX(Methods[Method Name],$A209),CHAR(34),
", MethodDescription:  ",CHAR(34),INDEX(Methods[Method Description],$A209),CHAR(34),
", MethodLink:  ",CHAR(34),INDEX(Methods[Method Link],$A209),CHAR(34),
", OrganizationID: *OrganizationID",TEXT(MATCH(INDEX(Methods[Organization Name],$A209),Organizations[Organization Name],0),"0000"),"}"))</f>
        <v>#REF!</v>
      </c>
      <c r="Q209" t="e">
        <f>IF(INDEX(Variables[Variable Type],$A209)="","",
CONCATENATE("  - &amp;VariableID",TEXT($A209,"0000"),
" {","VariableTypeCV:  ",CHAR(34),INDEX(Variables[Variable Type],$A209),CHAR(34),
", VariableCode:  ",CHAR(34),INDEX(Variables[Variable Code],$A209),CHAR(34),
", VariableNameCV:  ",CHAR(34),INDEX(Variables[Variable Name],$A209),CHAR(34),
", VariableDefinition:  ",CHAR(34),INDEX(Variables[Variable Definition],$A209),CHAR(34),
", SpecciationCV:  ",CHAR(34),INDEX(Variables[Speciation],$A209),CHAR(34),
", NoDataValue:  ",CHAR(34),INDEX(Variables[No Data Value],$A209),CHAR(34),"}"))</f>
        <v>#REF!</v>
      </c>
    </row>
    <row r="210" spans="1:17" x14ac:dyDescent="0.25">
      <c r="A210">
        <v>207</v>
      </c>
      <c r="D210" t="e">
        <f>IF(INDEX(People[First Name],$A210)="","",
CONCATENATE("  - &amp;PersonID",TEXT($A210,"0000"),
" {","PersonFirstName:  ",CHAR(34),INDEX(People[First Name],$A210),CHAR(34),
", PersonMiddleName:  ",CHAR(34),INDEX(People[Middle Name],$A210),CHAR(34),
", PersonLastName:  ",CHAR(34),INDEX(People[Last Name],$A210),CHAR(34),"}"))</f>
        <v>#REF!</v>
      </c>
      <c r="E210" t="e">
        <f>IF(INDEX(Organizations[Organization Type '[CV']],$A210)="","",
CONCATENATE("  - &amp;OrganizationID",TEXT($A210,"0000"),
" {","OrganizationTypeCV:  ",CHAR(34),INDEX(Organizations[Organization Type '[CV']],$A210),CHAR(34),
", OrganizationCode:  ",CHAR(34),INDEX(Organizations[Organization Code],$A210),CHAR(34),
", OrganizationName:  ",CHAR(34),INDEX(Organizations[Organization Name],$A210),CHAR(34),
", OrganizationDescription:  ",CHAR(34),INDEX(Organizations[Organization Description],$A210),CHAR(34),
", OrganizationLink:  ",CHAR(34),INDEX(Organizations[Organization Link],$A210),CHAR(34),"}"))</f>
        <v>#REF!</v>
      </c>
      <c r="F210" t="e">
        <f>IF(INDEX(People[First Name],$A210)="","",
CONCATENATE("  - &amp;AffiliationID",TEXT($A210,"0000"),
" {PersonID: *PersonID",TEXT($A210,"0000"),
", OrganizationID: *OrganizationID",TEXT(MATCH(INDEX(People[Organization Name],$A210),Organizations[Organization Name],0),"0000"),
", IsPrimaryOrganizationContact: , AffiliationStartDate: , AffiliationEndDate: , PrimaryPhone: ",
", PrimaryEmail: ",CHAR(34),INDEX(People[Primary Email],$A210),CHAR(34),
", PrimaryAddress: ",CHAR(34),INDEX(People[Primary Address],$A210),CHAR(34),
", PersonLink: }"))</f>
        <v>#REF!</v>
      </c>
      <c r="H210" t="e">
        <f>IF(COUNTA(CitationInformation)=0,"",IF(INDEX(AuthorList[Author Name],$A210)="","",
CONCATENATE("  - &amp;AuthorListID",TEXT($A210,"0000"),
"  {CitationID: *CitationID0001",
", PersonID: *PersonID",TEXT(MATCH(INDEX(AuthorList[Author Name],$A210),People[Full Name],0),"0000"),
", AuthorOrder: ",INDEX(AuthorList[Author Number],$A210),"}")))</f>
        <v>#REF!</v>
      </c>
      <c r="K210" t="e">
        <f>IF(INDEX(SamplingFeatures[Feature Code],$A210)="","",
CONCATENATE("  - &amp;SamplingFeatureID",TEXT($A210,"0000"),
" {","SamplingFeatureUUID:  ",CHAR(34),INDEX(SamplingFeatures[Sampling Feature UUID],$A210),CHAR(34),
", SamplingFeatureTypeCV:  ",CHAR(34),INDEX(SamplingFeatures[Sampling Feature Type],$A210),CHAR(34),
", SamplingFeatureCode:  ",CHAR(34),INDEX(SamplingFeatures[Feature Code],$A210),CHAR(34),
", SamplingFeatureName:  ",CHAR(34),INDEX(SamplingFeatures[Feature Name],$A210),CHAR(34),
", SamplingFeatureDescription:  ",CHAR(34),INDEX(SamplingFeatures[Feature Description],$A210),CHAR(34),
", SamplingFeatureGeotypeCV:  ",CHAR(34),INDEX(SamplingFeatures[Feature Geo Type],$A210),CHAR(34),
", FeatureGeometry:  ",CHAR(34),INDEX(SamplingFeatures[Feature Geometry],$A210),CHAR(34),
", Elevation_m:  ",CHAR(34),INDEX(SamplingFeatures[Elevation_m],$A210),CHAR(34),
", ElevationDatumCV:  ",CHAR(34),ElevationDatum,CHAR(34),"}"))</f>
        <v>#REF!</v>
      </c>
      <c r="L210" t="e">
        <f>IF(INDEX(SamplingFeatures[Sampling Feature Type],$A210)&lt;&gt;"Site","",
CONCATENATE("  - &amp;SiteID",TEXT(SUMPRODUCT(--($L$3:$L209&lt;&gt;"")),"0000"),
" {","SamplingFeatureID:  *SamplingFeatureID",TEXT($A210,"0000"),
", SiteTypeCV:  ",CHAR(34),INDEX(Sites[Site Type],$A210),CHAR(34),
", Latitude:  ",INDEX(Sites[Latitude],$A210),
", Longitude:  ",INDEX(Sites[Longitude],$A210),
", SRSName:  ",CHAR(34),LatLonDatum,CHAR(34),"}"))</f>
        <v>#REF!</v>
      </c>
      <c r="M210" t="e">
        <f>IF(INDEX(SamplingFeatures[Sampling Feature Type],$A210)&lt;&gt;"Specimen","",
CONCATENATE("  - &amp;SpecimenID",TEXT(SUMPRODUCT(--($M$3:$M209&lt;&gt;"")),"0000"),
" {","SamplingFeatureID:  *SamplingFeatureID",TEXT($A210,"0000"),
", SpecimenTypeCV:  ",CHAR(34),INDEX(Specimens[Specimen Type],$A210),CHAR(34),
", SpecimenMediumCV:  ",INDEX(Specimens[Specimen Medium],$A210),
", IsFieldSpecimen:  ",CHAR(34),INDEX(Specimens[Is Field Specimen?],$A210),CHAR(34),"}"))</f>
        <v>#REF!</v>
      </c>
      <c r="N210" t="e">
        <f>IF(COUNTA(SpatialOffsets[])=0,"", IF(INDEX(SpatialOffsets[Spatial Offset Type],$A210)="","",
CONCATENATE("  - &amp;SpatialOffsetID",TEXT($A210,"0000"),
" {","SpatialOffsetTypeCV:  ",CHAR(34),INDEX(SpatialOffsets[Spatial Offset Type],$A210),CHAR(34),
", Offset1Value:  ",INDEX(SpatialOffsets[Offset 1 Value],$A210),
", Offset1UnitID:  ",CHAR(34),INDEX(SpatialOffsets[Offset 1 Unit],$A210),CHAR(34),
", Offset2Value:  ",INDEX(SpatialOffsets[Offset 2 Value],$A210),
", Offset2UnitID:  ",CHAR(34),INDEX(SpatialOffsets[Offset 2 Unit],$A210),CHAR(34),
", Offset3Value:  ",INDEX(SpatialOffsets[Offset 3 Value],$A210),
", Offset3UnitID:  ",CHAR(34),INDEX(SpatialOffsets[Offset 3 Unit],$A210),CHAR(34),,"}")))</f>
        <v>#REF!</v>
      </c>
      <c r="O210" t="e">
        <f>IF(COUNTA(RelatedFeatures[])=0,"", IF(INDEX(RelatedFeatures[First Sampling Feature Code],$A210)="","",
CONCATENATE("  - &amp;RelationID",TEXT($A210,"0000"),
" {","SamplingFeatureID:  *SamplingFeatureID",TEXT(MATCH(INDEX(RelatedFeatures[First Sampling Feature Code],$A210),SamplingFeatures[Feature Code],0),"0000"),
", RelationshipTypeCV:  ",CHAR(34),INDEX(RelatedFeatures[Relationship Type],$A210),CHAR(34),
", RelatedFeatureID: *SamplingFeatureID",TEXT(MATCH(INDEX(RelatedFeatures[Second Sampling Feature Code],$A210),SamplingFeatures[Feature Code],0),"0000"),
", SpatialOffsetID:  ",IF(INDEX(RelatedFeatures[Offset Number],$A210)="","",CONCATENATE("*SpatialOffsetID",TEXT(INDEX(RelatedFeatures[Offset Number],$A210),"0000"))),"}")))</f>
        <v>#REF!</v>
      </c>
      <c r="P210" t="e">
        <f>IF(INDEX(Methods[Method Type],$A210)="","",
CONCATENATE("  - &amp;MethodID",TEXT($A210,"0000"),
" {","MethodTypeCV:  ",CHAR(34),INDEX(Methods[Method Type],$A210),CHAR(34),
", MethodCode:  ",CHAR(34),INDEX(Methods[Method Code],$A210),CHAR(34),
", MethodName:  ",CHAR(34),INDEX(Methods[Method Name],$A210),CHAR(34),
", MethodDescription:  ",CHAR(34),INDEX(Methods[Method Description],$A210),CHAR(34),
", MethodLink:  ",CHAR(34),INDEX(Methods[Method Link],$A210),CHAR(34),
", OrganizationID: *OrganizationID",TEXT(MATCH(INDEX(Methods[Organization Name],$A210),Organizations[Organization Name],0),"0000"),"}"))</f>
        <v>#REF!</v>
      </c>
      <c r="Q210" t="e">
        <f>IF(INDEX(Variables[Variable Type],$A210)="","",
CONCATENATE("  - &amp;VariableID",TEXT($A210,"0000"),
" {","VariableTypeCV:  ",CHAR(34),INDEX(Variables[Variable Type],$A210),CHAR(34),
", VariableCode:  ",CHAR(34),INDEX(Variables[Variable Code],$A210),CHAR(34),
", VariableNameCV:  ",CHAR(34),INDEX(Variables[Variable Name],$A210),CHAR(34),
", VariableDefinition:  ",CHAR(34),INDEX(Variables[Variable Definition],$A210),CHAR(34),
", SpecciationCV:  ",CHAR(34),INDEX(Variables[Speciation],$A210),CHAR(34),
", NoDataValue:  ",CHAR(34),INDEX(Variables[No Data Value],$A210),CHAR(34),"}"))</f>
        <v>#REF!</v>
      </c>
    </row>
    <row r="211" spans="1:17" x14ac:dyDescent="0.25">
      <c r="A211">
        <v>208</v>
      </c>
      <c r="D211" t="e">
        <f>IF(INDEX(People[First Name],$A211)="","",
CONCATENATE("  - &amp;PersonID",TEXT($A211,"0000"),
" {","PersonFirstName:  ",CHAR(34),INDEX(People[First Name],$A211),CHAR(34),
", PersonMiddleName:  ",CHAR(34),INDEX(People[Middle Name],$A211),CHAR(34),
", PersonLastName:  ",CHAR(34),INDEX(People[Last Name],$A211),CHAR(34),"}"))</f>
        <v>#REF!</v>
      </c>
      <c r="E211" t="e">
        <f>IF(INDEX(Organizations[Organization Type '[CV']],$A211)="","",
CONCATENATE("  - &amp;OrganizationID",TEXT($A211,"0000"),
" {","OrganizationTypeCV:  ",CHAR(34),INDEX(Organizations[Organization Type '[CV']],$A211),CHAR(34),
", OrganizationCode:  ",CHAR(34),INDEX(Organizations[Organization Code],$A211),CHAR(34),
", OrganizationName:  ",CHAR(34),INDEX(Organizations[Organization Name],$A211),CHAR(34),
", OrganizationDescription:  ",CHAR(34),INDEX(Organizations[Organization Description],$A211),CHAR(34),
", OrganizationLink:  ",CHAR(34),INDEX(Organizations[Organization Link],$A211),CHAR(34),"}"))</f>
        <v>#REF!</v>
      </c>
      <c r="F211" t="e">
        <f>IF(INDEX(People[First Name],$A211)="","",
CONCATENATE("  - &amp;AffiliationID",TEXT($A211,"0000"),
" {PersonID: *PersonID",TEXT($A211,"0000"),
", OrganizationID: *OrganizationID",TEXT(MATCH(INDEX(People[Organization Name],$A211),Organizations[Organization Name],0),"0000"),
", IsPrimaryOrganizationContact: , AffiliationStartDate: , AffiliationEndDate: , PrimaryPhone: ",
", PrimaryEmail: ",CHAR(34),INDEX(People[Primary Email],$A211),CHAR(34),
", PrimaryAddress: ",CHAR(34),INDEX(People[Primary Address],$A211),CHAR(34),
", PersonLink: }"))</f>
        <v>#REF!</v>
      </c>
      <c r="H211" t="e">
        <f>IF(COUNTA(CitationInformation)=0,"",IF(INDEX(AuthorList[Author Name],$A211)="","",
CONCATENATE("  - &amp;AuthorListID",TEXT($A211,"0000"),
"  {CitationID: *CitationID0001",
", PersonID: *PersonID",TEXT(MATCH(INDEX(AuthorList[Author Name],$A211),People[Full Name],0),"0000"),
", AuthorOrder: ",INDEX(AuthorList[Author Number],$A211),"}")))</f>
        <v>#REF!</v>
      </c>
      <c r="K211" t="e">
        <f>IF(INDEX(SamplingFeatures[Feature Code],$A211)="","",
CONCATENATE("  - &amp;SamplingFeatureID",TEXT($A211,"0000"),
" {","SamplingFeatureUUID:  ",CHAR(34),INDEX(SamplingFeatures[Sampling Feature UUID],$A211),CHAR(34),
", SamplingFeatureTypeCV:  ",CHAR(34),INDEX(SamplingFeatures[Sampling Feature Type],$A211),CHAR(34),
", SamplingFeatureCode:  ",CHAR(34),INDEX(SamplingFeatures[Feature Code],$A211),CHAR(34),
", SamplingFeatureName:  ",CHAR(34),INDEX(SamplingFeatures[Feature Name],$A211),CHAR(34),
", SamplingFeatureDescription:  ",CHAR(34),INDEX(SamplingFeatures[Feature Description],$A211),CHAR(34),
", SamplingFeatureGeotypeCV:  ",CHAR(34),INDEX(SamplingFeatures[Feature Geo Type],$A211),CHAR(34),
", FeatureGeometry:  ",CHAR(34),INDEX(SamplingFeatures[Feature Geometry],$A211),CHAR(34),
", Elevation_m:  ",CHAR(34),INDEX(SamplingFeatures[Elevation_m],$A211),CHAR(34),
", ElevationDatumCV:  ",CHAR(34),ElevationDatum,CHAR(34),"}"))</f>
        <v>#REF!</v>
      </c>
      <c r="L211" t="e">
        <f>IF(INDEX(SamplingFeatures[Sampling Feature Type],$A211)&lt;&gt;"Site","",
CONCATENATE("  - &amp;SiteID",TEXT(SUMPRODUCT(--($L$3:$L210&lt;&gt;"")),"0000"),
" {","SamplingFeatureID:  *SamplingFeatureID",TEXT($A211,"0000"),
", SiteTypeCV:  ",CHAR(34),INDEX(Sites[Site Type],$A211),CHAR(34),
", Latitude:  ",INDEX(Sites[Latitude],$A211),
", Longitude:  ",INDEX(Sites[Longitude],$A211),
", SRSName:  ",CHAR(34),LatLonDatum,CHAR(34),"}"))</f>
        <v>#REF!</v>
      </c>
      <c r="M211" t="e">
        <f>IF(INDEX(SamplingFeatures[Sampling Feature Type],$A211)&lt;&gt;"Specimen","",
CONCATENATE("  - &amp;SpecimenID",TEXT(SUMPRODUCT(--($M$3:$M210&lt;&gt;"")),"0000"),
" {","SamplingFeatureID:  *SamplingFeatureID",TEXT($A211,"0000"),
", SpecimenTypeCV:  ",CHAR(34),INDEX(Specimens[Specimen Type],$A211),CHAR(34),
", SpecimenMediumCV:  ",INDEX(Specimens[Specimen Medium],$A211),
", IsFieldSpecimen:  ",CHAR(34),INDEX(Specimens[Is Field Specimen?],$A211),CHAR(34),"}"))</f>
        <v>#REF!</v>
      </c>
      <c r="N211" t="e">
        <f>IF(COUNTA(SpatialOffsets[])=0,"", IF(INDEX(SpatialOffsets[Spatial Offset Type],$A211)="","",
CONCATENATE("  - &amp;SpatialOffsetID",TEXT($A211,"0000"),
" {","SpatialOffsetTypeCV:  ",CHAR(34),INDEX(SpatialOffsets[Spatial Offset Type],$A211),CHAR(34),
", Offset1Value:  ",INDEX(SpatialOffsets[Offset 1 Value],$A211),
", Offset1UnitID:  ",CHAR(34),INDEX(SpatialOffsets[Offset 1 Unit],$A211),CHAR(34),
", Offset2Value:  ",INDEX(SpatialOffsets[Offset 2 Value],$A211),
", Offset2UnitID:  ",CHAR(34),INDEX(SpatialOffsets[Offset 2 Unit],$A211),CHAR(34),
", Offset3Value:  ",INDEX(SpatialOffsets[Offset 3 Value],$A211),
", Offset3UnitID:  ",CHAR(34),INDEX(SpatialOffsets[Offset 3 Unit],$A211),CHAR(34),,"}")))</f>
        <v>#REF!</v>
      </c>
      <c r="O211" t="e">
        <f>IF(COUNTA(RelatedFeatures[])=0,"", IF(INDEX(RelatedFeatures[First Sampling Feature Code],$A211)="","",
CONCATENATE("  - &amp;RelationID",TEXT($A211,"0000"),
" {","SamplingFeatureID:  *SamplingFeatureID",TEXT(MATCH(INDEX(RelatedFeatures[First Sampling Feature Code],$A211),SamplingFeatures[Feature Code],0),"0000"),
", RelationshipTypeCV:  ",CHAR(34),INDEX(RelatedFeatures[Relationship Type],$A211),CHAR(34),
", RelatedFeatureID: *SamplingFeatureID",TEXT(MATCH(INDEX(RelatedFeatures[Second Sampling Feature Code],$A211),SamplingFeatures[Feature Code],0),"0000"),
", SpatialOffsetID:  ",IF(INDEX(RelatedFeatures[Offset Number],$A211)="","",CONCATENATE("*SpatialOffsetID",TEXT(INDEX(RelatedFeatures[Offset Number],$A211),"0000"))),"}")))</f>
        <v>#REF!</v>
      </c>
      <c r="P211" t="e">
        <f>IF(INDEX(Methods[Method Type],$A211)="","",
CONCATENATE("  - &amp;MethodID",TEXT($A211,"0000"),
" {","MethodTypeCV:  ",CHAR(34),INDEX(Methods[Method Type],$A211),CHAR(34),
", MethodCode:  ",CHAR(34),INDEX(Methods[Method Code],$A211),CHAR(34),
", MethodName:  ",CHAR(34),INDEX(Methods[Method Name],$A211),CHAR(34),
", MethodDescription:  ",CHAR(34),INDEX(Methods[Method Description],$A211),CHAR(34),
", MethodLink:  ",CHAR(34),INDEX(Methods[Method Link],$A211),CHAR(34),
", OrganizationID: *OrganizationID",TEXT(MATCH(INDEX(Methods[Organization Name],$A211),Organizations[Organization Name],0),"0000"),"}"))</f>
        <v>#REF!</v>
      </c>
      <c r="Q211" t="e">
        <f>IF(INDEX(Variables[Variable Type],$A211)="","",
CONCATENATE("  - &amp;VariableID",TEXT($A211,"0000"),
" {","VariableTypeCV:  ",CHAR(34),INDEX(Variables[Variable Type],$A211),CHAR(34),
", VariableCode:  ",CHAR(34),INDEX(Variables[Variable Code],$A211),CHAR(34),
", VariableNameCV:  ",CHAR(34),INDEX(Variables[Variable Name],$A211),CHAR(34),
", VariableDefinition:  ",CHAR(34),INDEX(Variables[Variable Definition],$A211),CHAR(34),
", SpecciationCV:  ",CHAR(34),INDEX(Variables[Speciation],$A211),CHAR(34),
", NoDataValue:  ",CHAR(34),INDEX(Variables[No Data Value],$A211),CHAR(34),"}"))</f>
        <v>#REF!</v>
      </c>
    </row>
    <row r="212" spans="1:17" x14ac:dyDescent="0.25">
      <c r="A212">
        <v>209</v>
      </c>
      <c r="D212" t="e">
        <f>IF(INDEX(People[First Name],$A212)="","",
CONCATENATE("  - &amp;PersonID",TEXT($A212,"0000"),
" {","PersonFirstName:  ",CHAR(34),INDEX(People[First Name],$A212),CHAR(34),
", PersonMiddleName:  ",CHAR(34),INDEX(People[Middle Name],$A212),CHAR(34),
", PersonLastName:  ",CHAR(34),INDEX(People[Last Name],$A212),CHAR(34),"}"))</f>
        <v>#REF!</v>
      </c>
      <c r="E212" t="e">
        <f>IF(INDEX(Organizations[Organization Type '[CV']],$A212)="","",
CONCATENATE("  - &amp;OrganizationID",TEXT($A212,"0000"),
" {","OrganizationTypeCV:  ",CHAR(34),INDEX(Organizations[Organization Type '[CV']],$A212),CHAR(34),
", OrganizationCode:  ",CHAR(34),INDEX(Organizations[Organization Code],$A212),CHAR(34),
", OrganizationName:  ",CHAR(34),INDEX(Organizations[Organization Name],$A212),CHAR(34),
", OrganizationDescription:  ",CHAR(34),INDEX(Organizations[Organization Description],$A212),CHAR(34),
", OrganizationLink:  ",CHAR(34),INDEX(Organizations[Organization Link],$A212),CHAR(34),"}"))</f>
        <v>#REF!</v>
      </c>
      <c r="F212" t="e">
        <f>IF(INDEX(People[First Name],$A212)="","",
CONCATENATE("  - &amp;AffiliationID",TEXT($A212,"0000"),
" {PersonID: *PersonID",TEXT($A212,"0000"),
", OrganizationID: *OrganizationID",TEXT(MATCH(INDEX(People[Organization Name],$A212),Organizations[Organization Name],0),"0000"),
", IsPrimaryOrganizationContact: , AffiliationStartDate: , AffiliationEndDate: , PrimaryPhone: ",
", PrimaryEmail: ",CHAR(34),INDEX(People[Primary Email],$A212),CHAR(34),
", PrimaryAddress: ",CHAR(34),INDEX(People[Primary Address],$A212),CHAR(34),
", PersonLink: }"))</f>
        <v>#REF!</v>
      </c>
      <c r="H212" t="e">
        <f>IF(COUNTA(CitationInformation)=0,"",IF(INDEX(AuthorList[Author Name],$A212)="","",
CONCATENATE("  - &amp;AuthorListID",TEXT($A212,"0000"),
"  {CitationID: *CitationID0001",
", PersonID: *PersonID",TEXT(MATCH(INDEX(AuthorList[Author Name],$A212),People[Full Name],0),"0000"),
", AuthorOrder: ",INDEX(AuthorList[Author Number],$A212),"}")))</f>
        <v>#REF!</v>
      </c>
      <c r="K212" t="e">
        <f>IF(INDEX(SamplingFeatures[Feature Code],$A212)="","",
CONCATENATE("  - &amp;SamplingFeatureID",TEXT($A212,"0000"),
" {","SamplingFeatureUUID:  ",CHAR(34),INDEX(SamplingFeatures[Sampling Feature UUID],$A212),CHAR(34),
", SamplingFeatureTypeCV:  ",CHAR(34),INDEX(SamplingFeatures[Sampling Feature Type],$A212),CHAR(34),
", SamplingFeatureCode:  ",CHAR(34),INDEX(SamplingFeatures[Feature Code],$A212),CHAR(34),
", SamplingFeatureName:  ",CHAR(34),INDEX(SamplingFeatures[Feature Name],$A212),CHAR(34),
", SamplingFeatureDescription:  ",CHAR(34),INDEX(SamplingFeatures[Feature Description],$A212),CHAR(34),
", SamplingFeatureGeotypeCV:  ",CHAR(34),INDEX(SamplingFeatures[Feature Geo Type],$A212),CHAR(34),
", FeatureGeometry:  ",CHAR(34),INDEX(SamplingFeatures[Feature Geometry],$A212),CHAR(34),
", Elevation_m:  ",CHAR(34),INDEX(SamplingFeatures[Elevation_m],$A212),CHAR(34),
", ElevationDatumCV:  ",CHAR(34),ElevationDatum,CHAR(34),"}"))</f>
        <v>#REF!</v>
      </c>
      <c r="L212" t="e">
        <f>IF(INDEX(SamplingFeatures[Sampling Feature Type],$A212)&lt;&gt;"Site","",
CONCATENATE("  - &amp;SiteID",TEXT(SUMPRODUCT(--($L$3:$L211&lt;&gt;"")),"0000"),
" {","SamplingFeatureID:  *SamplingFeatureID",TEXT($A212,"0000"),
", SiteTypeCV:  ",CHAR(34),INDEX(Sites[Site Type],$A212),CHAR(34),
", Latitude:  ",INDEX(Sites[Latitude],$A212),
", Longitude:  ",INDEX(Sites[Longitude],$A212),
", SRSName:  ",CHAR(34),LatLonDatum,CHAR(34),"}"))</f>
        <v>#REF!</v>
      </c>
      <c r="M212" t="e">
        <f>IF(INDEX(SamplingFeatures[Sampling Feature Type],$A212)&lt;&gt;"Specimen","",
CONCATENATE("  - &amp;SpecimenID",TEXT(SUMPRODUCT(--($M$3:$M211&lt;&gt;"")),"0000"),
" {","SamplingFeatureID:  *SamplingFeatureID",TEXT($A212,"0000"),
", SpecimenTypeCV:  ",CHAR(34),INDEX(Specimens[Specimen Type],$A212),CHAR(34),
", SpecimenMediumCV:  ",INDEX(Specimens[Specimen Medium],$A212),
", IsFieldSpecimen:  ",CHAR(34),INDEX(Specimens[Is Field Specimen?],$A212),CHAR(34),"}"))</f>
        <v>#REF!</v>
      </c>
      <c r="N212" t="e">
        <f>IF(COUNTA(SpatialOffsets[])=0,"", IF(INDEX(SpatialOffsets[Spatial Offset Type],$A212)="","",
CONCATENATE("  - &amp;SpatialOffsetID",TEXT($A212,"0000"),
" {","SpatialOffsetTypeCV:  ",CHAR(34),INDEX(SpatialOffsets[Spatial Offset Type],$A212),CHAR(34),
", Offset1Value:  ",INDEX(SpatialOffsets[Offset 1 Value],$A212),
", Offset1UnitID:  ",CHAR(34),INDEX(SpatialOffsets[Offset 1 Unit],$A212),CHAR(34),
", Offset2Value:  ",INDEX(SpatialOffsets[Offset 2 Value],$A212),
", Offset2UnitID:  ",CHAR(34),INDEX(SpatialOffsets[Offset 2 Unit],$A212),CHAR(34),
", Offset3Value:  ",INDEX(SpatialOffsets[Offset 3 Value],$A212),
", Offset3UnitID:  ",CHAR(34),INDEX(SpatialOffsets[Offset 3 Unit],$A212),CHAR(34),,"}")))</f>
        <v>#REF!</v>
      </c>
      <c r="O212" t="e">
        <f>IF(COUNTA(RelatedFeatures[])=0,"", IF(INDEX(RelatedFeatures[First Sampling Feature Code],$A212)="","",
CONCATENATE("  - &amp;RelationID",TEXT($A212,"0000"),
" {","SamplingFeatureID:  *SamplingFeatureID",TEXT(MATCH(INDEX(RelatedFeatures[First Sampling Feature Code],$A212),SamplingFeatures[Feature Code],0),"0000"),
", RelationshipTypeCV:  ",CHAR(34),INDEX(RelatedFeatures[Relationship Type],$A212),CHAR(34),
", RelatedFeatureID: *SamplingFeatureID",TEXT(MATCH(INDEX(RelatedFeatures[Second Sampling Feature Code],$A212),SamplingFeatures[Feature Code],0),"0000"),
", SpatialOffsetID:  ",IF(INDEX(RelatedFeatures[Offset Number],$A212)="","",CONCATENATE("*SpatialOffsetID",TEXT(INDEX(RelatedFeatures[Offset Number],$A212),"0000"))),"}")))</f>
        <v>#REF!</v>
      </c>
      <c r="P212" t="e">
        <f>IF(INDEX(Methods[Method Type],$A212)="","",
CONCATENATE("  - &amp;MethodID",TEXT($A212,"0000"),
" {","MethodTypeCV:  ",CHAR(34),INDEX(Methods[Method Type],$A212),CHAR(34),
", MethodCode:  ",CHAR(34),INDEX(Methods[Method Code],$A212),CHAR(34),
", MethodName:  ",CHAR(34),INDEX(Methods[Method Name],$A212),CHAR(34),
", MethodDescription:  ",CHAR(34),INDEX(Methods[Method Description],$A212),CHAR(34),
", MethodLink:  ",CHAR(34),INDEX(Methods[Method Link],$A212),CHAR(34),
", OrganizationID: *OrganizationID",TEXT(MATCH(INDEX(Methods[Organization Name],$A212),Organizations[Organization Name],0),"0000"),"}"))</f>
        <v>#REF!</v>
      </c>
      <c r="Q212" t="e">
        <f>IF(INDEX(Variables[Variable Type],$A212)="","",
CONCATENATE("  - &amp;VariableID",TEXT($A212,"0000"),
" {","VariableTypeCV:  ",CHAR(34),INDEX(Variables[Variable Type],$A212),CHAR(34),
", VariableCode:  ",CHAR(34),INDEX(Variables[Variable Code],$A212),CHAR(34),
", VariableNameCV:  ",CHAR(34),INDEX(Variables[Variable Name],$A212),CHAR(34),
", VariableDefinition:  ",CHAR(34),INDEX(Variables[Variable Definition],$A212),CHAR(34),
", SpecciationCV:  ",CHAR(34),INDEX(Variables[Speciation],$A212),CHAR(34),
", NoDataValue:  ",CHAR(34),INDEX(Variables[No Data Value],$A212),CHAR(34),"}"))</f>
        <v>#REF!</v>
      </c>
    </row>
    <row r="213" spans="1:17" x14ac:dyDescent="0.25">
      <c r="A213">
        <v>210</v>
      </c>
      <c r="D213" t="e">
        <f>IF(INDEX(People[First Name],$A213)="","",
CONCATENATE("  - &amp;PersonID",TEXT($A213,"0000"),
" {","PersonFirstName:  ",CHAR(34),INDEX(People[First Name],$A213),CHAR(34),
", PersonMiddleName:  ",CHAR(34),INDEX(People[Middle Name],$A213),CHAR(34),
", PersonLastName:  ",CHAR(34),INDEX(People[Last Name],$A213),CHAR(34),"}"))</f>
        <v>#REF!</v>
      </c>
      <c r="E213" t="e">
        <f>IF(INDEX(Organizations[Organization Type '[CV']],$A213)="","",
CONCATENATE("  - &amp;OrganizationID",TEXT($A213,"0000"),
" {","OrganizationTypeCV:  ",CHAR(34),INDEX(Organizations[Organization Type '[CV']],$A213),CHAR(34),
", OrganizationCode:  ",CHAR(34),INDEX(Organizations[Organization Code],$A213),CHAR(34),
", OrganizationName:  ",CHAR(34),INDEX(Organizations[Organization Name],$A213),CHAR(34),
", OrganizationDescription:  ",CHAR(34),INDEX(Organizations[Organization Description],$A213),CHAR(34),
", OrganizationLink:  ",CHAR(34),INDEX(Organizations[Organization Link],$A213),CHAR(34),"}"))</f>
        <v>#REF!</v>
      </c>
      <c r="F213" t="e">
        <f>IF(INDEX(People[First Name],$A213)="","",
CONCATENATE("  - &amp;AffiliationID",TEXT($A213,"0000"),
" {PersonID: *PersonID",TEXT($A213,"0000"),
", OrganizationID: *OrganizationID",TEXT(MATCH(INDEX(People[Organization Name],$A213),Organizations[Organization Name],0),"0000"),
", IsPrimaryOrganizationContact: , AffiliationStartDate: , AffiliationEndDate: , PrimaryPhone: ",
", PrimaryEmail: ",CHAR(34),INDEX(People[Primary Email],$A213),CHAR(34),
", PrimaryAddress: ",CHAR(34),INDEX(People[Primary Address],$A213),CHAR(34),
", PersonLink: }"))</f>
        <v>#REF!</v>
      </c>
      <c r="H213" t="e">
        <f>IF(COUNTA(CitationInformation)=0,"",IF(INDEX(AuthorList[Author Name],$A213)="","",
CONCATENATE("  - &amp;AuthorListID",TEXT($A213,"0000"),
"  {CitationID: *CitationID0001",
", PersonID: *PersonID",TEXT(MATCH(INDEX(AuthorList[Author Name],$A213),People[Full Name],0),"0000"),
", AuthorOrder: ",INDEX(AuthorList[Author Number],$A213),"}")))</f>
        <v>#REF!</v>
      </c>
      <c r="K213" t="e">
        <f>IF(INDEX(SamplingFeatures[Feature Code],$A213)="","",
CONCATENATE("  - &amp;SamplingFeatureID",TEXT($A213,"0000"),
" {","SamplingFeatureUUID:  ",CHAR(34),INDEX(SamplingFeatures[Sampling Feature UUID],$A213),CHAR(34),
", SamplingFeatureTypeCV:  ",CHAR(34),INDEX(SamplingFeatures[Sampling Feature Type],$A213),CHAR(34),
", SamplingFeatureCode:  ",CHAR(34),INDEX(SamplingFeatures[Feature Code],$A213),CHAR(34),
", SamplingFeatureName:  ",CHAR(34),INDEX(SamplingFeatures[Feature Name],$A213),CHAR(34),
", SamplingFeatureDescription:  ",CHAR(34),INDEX(SamplingFeatures[Feature Description],$A213),CHAR(34),
", SamplingFeatureGeotypeCV:  ",CHAR(34),INDEX(SamplingFeatures[Feature Geo Type],$A213),CHAR(34),
", FeatureGeometry:  ",CHAR(34),INDEX(SamplingFeatures[Feature Geometry],$A213),CHAR(34),
", Elevation_m:  ",CHAR(34),INDEX(SamplingFeatures[Elevation_m],$A213),CHAR(34),
", ElevationDatumCV:  ",CHAR(34),ElevationDatum,CHAR(34),"}"))</f>
        <v>#REF!</v>
      </c>
      <c r="L213" t="e">
        <f>IF(INDEX(SamplingFeatures[Sampling Feature Type],$A213)&lt;&gt;"Site","",
CONCATENATE("  - &amp;SiteID",TEXT(SUMPRODUCT(--($L$3:$L212&lt;&gt;"")),"0000"),
" {","SamplingFeatureID:  *SamplingFeatureID",TEXT($A213,"0000"),
", SiteTypeCV:  ",CHAR(34),INDEX(Sites[Site Type],$A213),CHAR(34),
", Latitude:  ",INDEX(Sites[Latitude],$A213),
", Longitude:  ",INDEX(Sites[Longitude],$A213),
", SRSName:  ",CHAR(34),LatLonDatum,CHAR(34),"}"))</f>
        <v>#REF!</v>
      </c>
      <c r="M213" t="e">
        <f>IF(INDEX(SamplingFeatures[Sampling Feature Type],$A213)&lt;&gt;"Specimen","",
CONCATENATE("  - &amp;SpecimenID",TEXT(SUMPRODUCT(--($M$3:$M212&lt;&gt;"")),"0000"),
" {","SamplingFeatureID:  *SamplingFeatureID",TEXT($A213,"0000"),
", SpecimenTypeCV:  ",CHAR(34),INDEX(Specimens[Specimen Type],$A213),CHAR(34),
", SpecimenMediumCV:  ",INDEX(Specimens[Specimen Medium],$A213),
", IsFieldSpecimen:  ",CHAR(34),INDEX(Specimens[Is Field Specimen?],$A213),CHAR(34),"}"))</f>
        <v>#REF!</v>
      </c>
      <c r="N213" t="e">
        <f>IF(COUNTA(SpatialOffsets[])=0,"", IF(INDEX(SpatialOffsets[Spatial Offset Type],$A213)="","",
CONCATENATE("  - &amp;SpatialOffsetID",TEXT($A213,"0000"),
" {","SpatialOffsetTypeCV:  ",CHAR(34),INDEX(SpatialOffsets[Spatial Offset Type],$A213),CHAR(34),
", Offset1Value:  ",INDEX(SpatialOffsets[Offset 1 Value],$A213),
", Offset1UnitID:  ",CHAR(34),INDEX(SpatialOffsets[Offset 1 Unit],$A213),CHAR(34),
", Offset2Value:  ",INDEX(SpatialOffsets[Offset 2 Value],$A213),
", Offset2UnitID:  ",CHAR(34),INDEX(SpatialOffsets[Offset 2 Unit],$A213),CHAR(34),
", Offset3Value:  ",INDEX(SpatialOffsets[Offset 3 Value],$A213),
", Offset3UnitID:  ",CHAR(34),INDEX(SpatialOffsets[Offset 3 Unit],$A213),CHAR(34),,"}")))</f>
        <v>#REF!</v>
      </c>
      <c r="O213" t="e">
        <f>IF(COUNTA(RelatedFeatures[])=0,"", IF(INDEX(RelatedFeatures[First Sampling Feature Code],$A213)="","",
CONCATENATE("  - &amp;RelationID",TEXT($A213,"0000"),
" {","SamplingFeatureID:  *SamplingFeatureID",TEXT(MATCH(INDEX(RelatedFeatures[First Sampling Feature Code],$A213),SamplingFeatures[Feature Code],0),"0000"),
", RelationshipTypeCV:  ",CHAR(34),INDEX(RelatedFeatures[Relationship Type],$A213),CHAR(34),
", RelatedFeatureID: *SamplingFeatureID",TEXT(MATCH(INDEX(RelatedFeatures[Second Sampling Feature Code],$A213),SamplingFeatures[Feature Code],0),"0000"),
", SpatialOffsetID:  ",IF(INDEX(RelatedFeatures[Offset Number],$A213)="","",CONCATENATE("*SpatialOffsetID",TEXT(INDEX(RelatedFeatures[Offset Number],$A213),"0000"))),"}")))</f>
        <v>#REF!</v>
      </c>
      <c r="P213" t="e">
        <f>IF(INDEX(Methods[Method Type],$A213)="","",
CONCATENATE("  - &amp;MethodID",TEXT($A213,"0000"),
" {","MethodTypeCV:  ",CHAR(34),INDEX(Methods[Method Type],$A213),CHAR(34),
", MethodCode:  ",CHAR(34),INDEX(Methods[Method Code],$A213),CHAR(34),
", MethodName:  ",CHAR(34),INDEX(Methods[Method Name],$A213),CHAR(34),
", MethodDescription:  ",CHAR(34),INDEX(Methods[Method Description],$A213),CHAR(34),
", MethodLink:  ",CHAR(34),INDEX(Methods[Method Link],$A213),CHAR(34),
", OrganizationID: *OrganizationID",TEXT(MATCH(INDEX(Methods[Organization Name],$A213),Organizations[Organization Name],0),"0000"),"}"))</f>
        <v>#REF!</v>
      </c>
      <c r="Q213" t="e">
        <f>IF(INDEX(Variables[Variable Type],$A213)="","",
CONCATENATE("  - &amp;VariableID",TEXT($A213,"0000"),
" {","VariableTypeCV:  ",CHAR(34),INDEX(Variables[Variable Type],$A213),CHAR(34),
", VariableCode:  ",CHAR(34),INDEX(Variables[Variable Code],$A213),CHAR(34),
", VariableNameCV:  ",CHAR(34),INDEX(Variables[Variable Name],$A213),CHAR(34),
", VariableDefinition:  ",CHAR(34),INDEX(Variables[Variable Definition],$A213),CHAR(34),
", SpecciationCV:  ",CHAR(34),INDEX(Variables[Speciation],$A213),CHAR(34),
", NoDataValue:  ",CHAR(34),INDEX(Variables[No Data Value],$A213),CHAR(34),"}"))</f>
        <v>#REF!</v>
      </c>
    </row>
    <row r="214" spans="1:17" x14ac:dyDescent="0.25">
      <c r="A214">
        <v>211</v>
      </c>
      <c r="D214" t="e">
        <f>IF(INDEX(People[First Name],$A214)="","",
CONCATENATE("  - &amp;PersonID",TEXT($A214,"0000"),
" {","PersonFirstName:  ",CHAR(34),INDEX(People[First Name],$A214),CHAR(34),
", PersonMiddleName:  ",CHAR(34),INDEX(People[Middle Name],$A214),CHAR(34),
", PersonLastName:  ",CHAR(34),INDEX(People[Last Name],$A214),CHAR(34),"}"))</f>
        <v>#REF!</v>
      </c>
      <c r="E214" t="e">
        <f>IF(INDEX(Organizations[Organization Type '[CV']],$A214)="","",
CONCATENATE("  - &amp;OrganizationID",TEXT($A214,"0000"),
" {","OrganizationTypeCV:  ",CHAR(34),INDEX(Organizations[Organization Type '[CV']],$A214),CHAR(34),
", OrganizationCode:  ",CHAR(34),INDEX(Organizations[Organization Code],$A214),CHAR(34),
", OrganizationName:  ",CHAR(34),INDEX(Organizations[Organization Name],$A214),CHAR(34),
", OrganizationDescription:  ",CHAR(34),INDEX(Organizations[Organization Description],$A214),CHAR(34),
", OrganizationLink:  ",CHAR(34),INDEX(Organizations[Organization Link],$A214),CHAR(34),"}"))</f>
        <v>#REF!</v>
      </c>
      <c r="F214" t="e">
        <f>IF(INDEX(People[First Name],$A214)="","",
CONCATENATE("  - &amp;AffiliationID",TEXT($A214,"0000"),
" {PersonID: *PersonID",TEXT($A214,"0000"),
", OrganizationID: *OrganizationID",TEXT(MATCH(INDEX(People[Organization Name],$A214),Organizations[Organization Name],0),"0000"),
", IsPrimaryOrganizationContact: , AffiliationStartDate: , AffiliationEndDate: , PrimaryPhone: ",
", PrimaryEmail: ",CHAR(34),INDEX(People[Primary Email],$A214),CHAR(34),
", PrimaryAddress: ",CHAR(34),INDEX(People[Primary Address],$A214),CHAR(34),
", PersonLink: }"))</f>
        <v>#REF!</v>
      </c>
      <c r="H214" t="e">
        <f>IF(COUNTA(CitationInformation)=0,"",IF(INDEX(AuthorList[Author Name],$A214)="","",
CONCATENATE("  - &amp;AuthorListID",TEXT($A214,"0000"),
"  {CitationID: *CitationID0001",
", PersonID: *PersonID",TEXT(MATCH(INDEX(AuthorList[Author Name],$A214),People[Full Name],0),"0000"),
", AuthorOrder: ",INDEX(AuthorList[Author Number],$A214),"}")))</f>
        <v>#REF!</v>
      </c>
      <c r="K214" t="e">
        <f>IF(INDEX(SamplingFeatures[Feature Code],$A214)="","",
CONCATENATE("  - &amp;SamplingFeatureID",TEXT($A214,"0000"),
" {","SamplingFeatureUUID:  ",CHAR(34),INDEX(SamplingFeatures[Sampling Feature UUID],$A214),CHAR(34),
", SamplingFeatureTypeCV:  ",CHAR(34),INDEX(SamplingFeatures[Sampling Feature Type],$A214),CHAR(34),
", SamplingFeatureCode:  ",CHAR(34),INDEX(SamplingFeatures[Feature Code],$A214),CHAR(34),
", SamplingFeatureName:  ",CHAR(34),INDEX(SamplingFeatures[Feature Name],$A214),CHAR(34),
", SamplingFeatureDescription:  ",CHAR(34),INDEX(SamplingFeatures[Feature Description],$A214),CHAR(34),
", SamplingFeatureGeotypeCV:  ",CHAR(34),INDEX(SamplingFeatures[Feature Geo Type],$A214),CHAR(34),
", FeatureGeometry:  ",CHAR(34),INDEX(SamplingFeatures[Feature Geometry],$A214),CHAR(34),
", Elevation_m:  ",CHAR(34),INDEX(SamplingFeatures[Elevation_m],$A214),CHAR(34),
", ElevationDatumCV:  ",CHAR(34),ElevationDatum,CHAR(34),"}"))</f>
        <v>#REF!</v>
      </c>
      <c r="L214" t="e">
        <f>IF(INDEX(SamplingFeatures[Sampling Feature Type],$A214)&lt;&gt;"Site","",
CONCATENATE("  - &amp;SiteID",TEXT(SUMPRODUCT(--($L$3:$L213&lt;&gt;"")),"0000"),
" {","SamplingFeatureID:  *SamplingFeatureID",TEXT($A214,"0000"),
", SiteTypeCV:  ",CHAR(34),INDEX(Sites[Site Type],$A214),CHAR(34),
", Latitude:  ",INDEX(Sites[Latitude],$A214),
", Longitude:  ",INDEX(Sites[Longitude],$A214),
", SRSName:  ",CHAR(34),LatLonDatum,CHAR(34),"}"))</f>
        <v>#REF!</v>
      </c>
      <c r="M214" t="e">
        <f>IF(INDEX(SamplingFeatures[Sampling Feature Type],$A214)&lt;&gt;"Specimen","",
CONCATENATE("  - &amp;SpecimenID",TEXT(SUMPRODUCT(--($M$3:$M213&lt;&gt;"")),"0000"),
" {","SamplingFeatureID:  *SamplingFeatureID",TEXT($A214,"0000"),
", SpecimenTypeCV:  ",CHAR(34),INDEX(Specimens[Specimen Type],$A214),CHAR(34),
", SpecimenMediumCV:  ",INDEX(Specimens[Specimen Medium],$A214),
", IsFieldSpecimen:  ",CHAR(34),INDEX(Specimens[Is Field Specimen?],$A214),CHAR(34),"}"))</f>
        <v>#REF!</v>
      </c>
      <c r="N214" t="e">
        <f>IF(COUNTA(SpatialOffsets[])=0,"", IF(INDEX(SpatialOffsets[Spatial Offset Type],$A214)="","",
CONCATENATE("  - &amp;SpatialOffsetID",TEXT($A214,"0000"),
" {","SpatialOffsetTypeCV:  ",CHAR(34),INDEX(SpatialOffsets[Spatial Offset Type],$A214),CHAR(34),
", Offset1Value:  ",INDEX(SpatialOffsets[Offset 1 Value],$A214),
", Offset1UnitID:  ",CHAR(34),INDEX(SpatialOffsets[Offset 1 Unit],$A214),CHAR(34),
", Offset2Value:  ",INDEX(SpatialOffsets[Offset 2 Value],$A214),
", Offset2UnitID:  ",CHAR(34),INDEX(SpatialOffsets[Offset 2 Unit],$A214),CHAR(34),
", Offset3Value:  ",INDEX(SpatialOffsets[Offset 3 Value],$A214),
", Offset3UnitID:  ",CHAR(34),INDEX(SpatialOffsets[Offset 3 Unit],$A214),CHAR(34),,"}")))</f>
        <v>#REF!</v>
      </c>
      <c r="O214" t="e">
        <f>IF(COUNTA(RelatedFeatures[])=0,"", IF(INDEX(RelatedFeatures[First Sampling Feature Code],$A214)="","",
CONCATENATE("  - &amp;RelationID",TEXT($A214,"0000"),
" {","SamplingFeatureID:  *SamplingFeatureID",TEXT(MATCH(INDEX(RelatedFeatures[First Sampling Feature Code],$A214),SamplingFeatures[Feature Code],0),"0000"),
", RelationshipTypeCV:  ",CHAR(34),INDEX(RelatedFeatures[Relationship Type],$A214),CHAR(34),
", RelatedFeatureID: *SamplingFeatureID",TEXT(MATCH(INDEX(RelatedFeatures[Second Sampling Feature Code],$A214),SamplingFeatures[Feature Code],0),"0000"),
", SpatialOffsetID:  ",IF(INDEX(RelatedFeatures[Offset Number],$A214)="","",CONCATENATE("*SpatialOffsetID",TEXT(INDEX(RelatedFeatures[Offset Number],$A214),"0000"))),"}")))</f>
        <v>#REF!</v>
      </c>
      <c r="P214" t="e">
        <f>IF(INDEX(Methods[Method Type],$A214)="","",
CONCATENATE("  - &amp;MethodID",TEXT($A214,"0000"),
" {","MethodTypeCV:  ",CHAR(34),INDEX(Methods[Method Type],$A214),CHAR(34),
", MethodCode:  ",CHAR(34),INDEX(Methods[Method Code],$A214),CHAR(34),
", MethodName:  ",CHAR(34),INDEX(Methods[Method Name],$A214),CHAR(34),
", MethodDescription:  ",CHAR(34),INDEX(Methods[Method Description],$A214),CHAR(34),
", MethodLink:  ",CHAR(34),INDEX(Methods[Method Link],$A214),CHAR(34),
", OrganizationID: *OrganizationID",TEXT(MATCH(INDEX(Methods[Organization Name],$A214),Organizations[Organization Name],0),"0000"),"}"))</f>
        <v>#REF!</v>
      </c>
      <c r="Q214" t="e">
        <f>IF(INDEX(Variables[Variable Type],$A214)="","",
CONCATENATE("  - &amp;VariableID",TEXT($A214,"0000"),
" {","VariableTypeCV:  ",CHAR(34),INDEX(Variables[Variable Type],$A214),CHAR(34),
", VariableCode:  ",CHAR(34),INDEX(Variables[Variable Code],$A214),CHAR(34),
", VariableNameCV:  ",CHAR(34),INDEX(Variables[Variable Name],$A214),CHAR(34),
", VariableDefinition:  ",CHAR(34),INDEX(Variables[Variable Definition],$A214),CHAR(34),
", SpecciationCV:  ",CHAR(34),INDEX(Variables[Speciation],$A214),CHAR(34),
", NoDataValue:  ",CHAR(34),INDEX(Variables[No Data Value],$A214),CHAR(34),"}"))</f>
        <v>#REF!</v>
      </c>
    </row>
    <row r="215" spans="1:17" x14ac:dyDescent="0.25">
      <c r="A215">
        <v>212</v>
      </c>
      <c r="D215" t="e">
        <f>IF(INDEX(People[First Name],$A215)="","",
CONCATENATE("  - &amp;PersonID",TEXT($A215,"0000"),
" {","PersonFirstName:  ",CHAR(34),INDEX(People[First Name],$A215),CHAR(34),
", PersonMiddleName:  ",CHAR(34),INDEX(People[Middle Name],$A215),CHAR(34),
", PersonLastName:  ",CHAR(34),INDEX(People[Last Name],$A215),CHAR(34),"}"))</f>
        <v>#REF!</v>
      </c>
      <c r="E215" t="e">
        <f>IF(INDEX(Organizations[Organization Type '[CV']],$A215)="","",
CONCATENATE("  - &amp;OrganizationID",TEXT($A215,"0000"),
" {","OrganizationTypeCV:  ",CHAR(34),INDEX(Organizations[Organization Type '[CV']],$A215),CHAR(34),
", OrganizationCode:  ",CHAR(34),INDEX(Organizations[Organization Code],$A215),CHAR(34),
", OrganizationName:  ",CHAR(34),INDEX(Organizations[Organization Name],$A215),CHAR(34),
", OrganizationDescription:  ",CHAR(34),INDEX(Organizations[Organization Description],$A215),CHAR(34),
", OrganizationLink:  ",CHAR(34),INDEX(Organizations[Organization Link],$A215),CHAR(34),"}"))</f>
        <v>#REF!</v>
      </c>
      <c r="F215" t="e">
        <f>IF(INDEX(People[First Name],$A215)="","",
CONCATENATE("  - &amp;AffiliationID",TEXT($A215,"0000"),
" {PersonID: *PersonID",TEXT($A215,"0000"),
", OrganizationID: *OrganizationID",TEXT(MATCH(INDEX(People[Organization Name],$A215),Organizations[Organization Name],0),"0000"),
", IsPrimaryOrganizationContact: , AffiliationStartDate: , AffiliationEndDate: , PrimaryPhone: ",
", PrimaryEmail: ",CHAR(34),INDEX(People[Primary Email],$A215),CHAR(34),
", PrimaryAddress: ",CHAR(34),INDEX(People[Primary Address],$A215),CHAR(34),
", PersonLink: }"))</f>
        <v>#REF!</v>
      </c>
      <c r="H215" t="e">
        <f>IF(COUNTA(CitationInformation)=0,"",IF(INDEX(AuthorList[Author Name],$A215)="","",
CONCATENATE("  - &amp;AuthorListID",TEXT($A215,"0000"),
"  {CitationID: *CitationID0001",
", PersonID: *PersonID",TEXT(MATCH(INDEX(AuthorList[Author Name],$A215),People[Full Name],0),"0000"),
", AuthorOrder: ",INDEX(AuthorList[Author Number],$A215),"}")))</f>
        <v>#REF!</v>
      </c>
      <c r="K215" t="e">
        <f>IF(INDEX(SamplingFeatures[Feature Code],$A215)="","",
CONCATENATE("  - &amp;SamplingFeatureID",TEXT($A215,"0000"),
" {","SamplingFeatureUUID:  ",CHAR(34),INDEX(SamplingFeatures[Sampling Feature UUID],$A215),CHAR(34),
", SamplingFeatureTypeCV:  ",CHAR(34),INDEX(SamplingFeatures[Sampling Feature Type],$A215),CHAR(34),
", SamplingFeatureCode:  ",CHAR(34),INDEX(SamplingFeatures[Feature Code],$A215),CHAR(34),
", SamplingFeatureName:  ",CHAR(34),INDEX(SamplingFeatures[Feature Name],$A215),CHAR(34),
", SamplingFeatureDescription:  ",CHAR(34),INDEX(SamplingFeatures[Feature Description],$A215),CHAR(34),
", SamplingFeatureGeotypeCV:  ",CHAR(34),INDEX(SamplingFeatures[Feature Geo Type],$A215),CHAR(34),
", FeatureGeometry:  ",CHAR(34),INDEX(SamplingFeatures[Feature Geometry],$A215),CHAR(34),
", Elevation_m:  ",CHAR(34),INDEX(SamplingFeatures[Elevation_m],$A215),CHAR(34),
", ElevationDatumCV:  ",CHAR(34),ElevationDatum,CHAR(34),"}"))</f>
        <v>#REF!</v>
      </c>
      <c r="L215" t="e">
        <f>IF(INDEX(SamplingFeatures[Sampling Feature Type],$A215)&lt;&gt;"Site","",
CONCATENATE("  - &amp;SiteID",TEXT(SUMPRODUCT(--($L$3:$L214&lt;&gt;"")),"0000"),
" {","SamplingFeatureID:  *SamplingFeatureID",TEXT($A215,"0000"),
", SiteTypeCV:  ",CHAR(34),INDEX(Sites[Site Type],$A215),CHAR(34),
", Latitude:  ",INDEX(Sites[Latitude],$A215),
", Longitude:  ",INDEX(Sites[Longitude],$A215),
", SRSName:  ",CHAR(34),LatLonDatum,CHAR(34),"}"))</f>
        <v>#REF!</v>
      </c>
      <c r="M215" t="e">
        <f>IF(INDEX(SamplingFeatures[Sampling Feature Type],$A215)&lt;&gt;"Specimen","",
CONCATENATE("  - &amp;SpecimenID",TEXT(SUMPRODUCT(--($M$3:$M214&lt;&gt;"")),"0000"),
" {","SamplingFeatureID:  *SamplingFeatureID",TEXT($A215,"0000"),
", SpecimenTypeCV:  ",CHAR(34),INDEX(Specimens[Specimen Type],$A215),CHAR(34),
", SpecimenMediumCV:  ",INDEX(Specimens[Specimen Medium],$A215),
", IsFieldSpecimen:  ",CHAR(34),INDEX(Specimens[Is Field Specimen?],$A215),CHAR(34),"}"))</f>
        <v>#REF!</v>
      </c>
      <c r="N215" t="e">
        <f>IF(COUNTA(SpatialOffsets[])=0,"", IF(INDEX(SpatialOffsets[Spatial Offset Type],$A215)="","",
CONCATENATE("  - &amp;SpatialOffsetID",TEXT($A215,"0000"),
" {","SpatialOffsetTypeCV:  ",CHAR(34),INDEX(SpatialOffsets[Spatial Offset Type],$A215),CHAR(34),
", Offset1Value:  ",INDEX(SpatialOffsets[Offset 1 Value],$A215),
", Offset1UnitID:  ",CHAR(34),INDEX(SpatialOffsets[Offset 1 Unit],$A215),CHAR(34),
", Offset2Value:  ",INDEX(SpatialOffsets[Offset 2 Value],$A215),
", Offset2UnitID:  ",CHAR(34),INDEX(SpatialOffsets[Offset 2 Unit],$A215),CHAR(34),
", Offset3Value:  ",INDEX(SpatialOffsets[Offset 3 Value],$A215),
", Offset3UnitID:  ",CHAR(34),INDEX(SpatialOffsets[Offset 3 Unit],$A215),CHAR(34),,"}")))</f>
        <v>#REF!</v>
      </c>
      <c r="O215" t="e">
        <f>IF(COUNTA(RelatedFeatures[])=0,"", IF(INDEX(RelatedFeatures[First Sampling Feature Code],$A215)="","",
CONCATENATE("  - &amp;RelationID",TEXT($A215,"0000"),
" {","SamplingFeatureID:  *SamplingFeatureID",TEXT(MATCH(INDEX(RelatedFeatures[First Sampling Feature Code],$A215),SamplingFeatures[Feature Code],0),"0000"),
", RelationshipTypeCV:  ",CHAR(34),INDEX(RelatedFeatures[Relationship Type],$A215),CHAR(34),
", RelatedFeatureID: *SamplingFeatureID",TEXT(MATCH(INDEX(RelatedFeatures[Second Sampling Feature Code],$A215),SamplingFeatures[Feature Code],0),"0000"),
", SpatialOffsetID:  ",IF(INDEX(RelatedFeatures[Offset Number],$A215)="","",CONCATENATE("*SpatialOffsetID",TEXT(INDEX(RelatedFeatures[Offset Number],$A215),"0000"))),"}")))</f>
        <v>#REF!</v>
      </c>
      <c r="P215" t="e">
        <f>IF(INDEX(Methods[Method Type],$A215)="","",
CONCATENATE("  - &amp;MethodID",TEXT($A215,"0000"),
" {","MethodTypeCV:  ",CHAR(34),INDEX(Methods[Method Type],$A215),CHAR(34),
", MethodCode:  ",CHAR(34),INDEX(Methods[Method Code],$A215),CHAR(34),
", MethodName:  ",CHAR(34),INDEX(Methods[Method Name],$A215),CHAR(34),
", MethodDescription:  ",CHAR(34),INDEX(Methods[Method Description],$A215),CHAR(34),
", MethodLink:  ",CHAR(34),INDEX(Methods[Method Link],$A215),CHAR(34),
", OrganizationID: *OrganizationID",TEXT(MATCH(INDEX(Methods[Organization Name],$A215),Organizations[Organization Name],0),"0000"),"}"))</f>
        <v>#REF!</v>
      </c>
      <c r="Q215" t="e">
        <f>IF(INDEX(Variables[Variable Type],$A215)="","",
CONCATENATE("  - &amp;VariableID",TEXT($A215,"0000"),
" {","VariableTypeCV:  ",CHAR(34),INDEX(Variables[Variable Type],$A215),CHAR(34),
", VariableCode:  ",CHAR(34),INDEX(Variables[Variable Code],$A215),CHAR(34),
", VariableNameCV:  ",CHAR(34),INDEX(Variables[Variable Name],$A215),CHAR(34),
", VariableDefinition:  ",CHAR(34),INDEX(Variables[Variable Definition],$A215),CHAR(34),
", SpecciationCV:  ",CHAR(34),INDEX(Variables[Speciation],$A215),CHAR(34),
", NoDataValue:  ",CHAR(34),INDEX(Variables[No Data Value],$A215),CHAR(34),"}"))</f>
        <v>#REF!</v>
      </c>
    </row>
    <row r="216" spans="1:17" x14ac:dyDescent="0.25">
      <c r="A216">
        <v>213</v>
      </c>
      <c r="D216" t="e">
        <f>IF(INDEX(People[First Name],$A216)="","",
CONCATENATE("  - &amp;PersonID",TEXT($A216,"0000"),
" {","PersonFirstName:  ",CHAR(34),INDEX(People[First Name],$A216),CHAR(34),
", PersonMiddleName:  ",CHAR(34),INDEX(People[Middle Name],$A216),CHAR(34),
", PersonLastName:  ",CHAR(34),INDEX(People[Last Name],$A216),CHAR(34),"}"))</f>
        <v>#REF!</v>
      </c>
      <c r="E216" t="e">
        <f>IF(INDEX(Organizations[Organization Type '[CV']],$A216)="","",
CONCATENATE("  - &amp;OrganizationID",TEXT($A216,"0000"),
" {","OrganizationTypeCV:  ",CHAR(34),INDEX(Organizations[Organization Type '[CV']],$A216),CHAR(34),
", OrganizationCode:  ",CHAR(34),INDEX(Organizations[Organization Code],$A216),CHAR(34),
", OrganizationName:  ",CHAR(34),INDEX(Organizations[Organization Name],$A216),CHAR(34),
", OrganizationDescription:  ",CHAR(34),INDEX(Organizations[Organization Description],$A216),CHAR(34),
", OrganizationLink:  ",CHAR(34),INDEX(Organizations[Organization Link],$A216),CHAR(34),"}"))</f>
        <v>#REF!</v>
      </c>
      <c r="F216" t="e">
        <f>IF(INDEX(People[First Name],$A216)="","",
CONCATENATE("  - &amp;AffiliationID",TEXT($A216,"0000"),
" {PersonID: *PersonID",TEXT($A216,"0000"),
", OrganizationID: *OrganizationID",TEXT(MATCH(INDEX(People[Organization Name],$A216),Organizations[Organization Name],0),"0000"),
", IsPrimaryOrganizationContact: , AffiliationStartDate: , AffiliationEndDate: , PrimaryPhone: ",
", PrimaryEmail: ",CHAR(34),INDEX(People[Primary Email],$A216),CHAR(34),
", PrimaryAddress: ",CHAR(34),INDEX(People[Primary Address],$A216),CHAR(34),
", PersonLink: }"))</f>
        <v>#REF!</v>
      </c>
      <c r="H216" t="e">
        <f>IF(COUNTA(CitationInformation)=0,"",IF(INDEX(AuthorList[Author Name],$A216)="","",
CONCATENATE("  - &amp;AuthorListID",TEXT($A216,"0000"),
"  {CitationID: *CitationID0001",
", PersonID: *PersonID",TEXT(MATCH(INDEX(AuthorList[Author Name],$A216),People[Full Name],0),"0000"),
", AuthorOrder: ",INDEX(AuthorList[Author Number],$A216),"}")))</f>
        <v>#REF!</v>
      </c>
      <c r="K216" t="e">
        <f>IF(INDEX(SamplingFeatures[Feature Code],$A216)="","",
CONCATENATE("  - &amp;SamplingFeatureID",TEXT($A216,"0000"),
" {","SamplingFeatureUUID:  ",CHAR(34),INDEX(SamplingFeatures[Sampling Feature UUID],$A216),CHAR(34),
", SamplingFeatureTypeCV:  ",CHAR(34),INDEX(SamplingFeatures[Sampling Feature Type],$A216),CHAR(34),
", SamplingFeatureCode:  ",CHAR(34),INDEX(SamplingFeatures[Feature Code],$A216),CHAR(34),
", SamplingFeatureName:  ",CHAR(34),INDEX(SamplingFeatures[Feature Name],$A216),CHAR(34),
", SamplingFeatureDescription:  ",CHAR(34),INDEX(SamplingFeatures[Feature Description],$A216),CHAR(34),
", SamplingFeatureGeotypeCV:  ",CHAR(34),INDEX(SamplingFeatures[Feature Geo Type],$A216),CHAR(34),
", FeatureGeometry:  ",CHAR(34),INDEX(SamplingFeatures[Feature Geometry],$A216),CHAR(34),
", Elevation_m:  ",CHAR(34),INDEX(SamplingFeatures[Elevation_m],$A216),CHAR(34),
", ElevationDatumCV:  ",CHAR(34),ElevationDatum,CHAR(34),"}"))</f>
        <v>#REF!</v>
      </c>
      <c r="L216" t="e">
        <f>IF(INDEX(SamplingFeatures[Sampling Feature Type],$A216)&lt;&gt;"Site","",
CONCATENATE("  - &amp;SiteID",TEXT(SUMPRODUCT(--($L$3:$L215&lt;&gt;"")),"0000"),
" {","SamplingFeatureID:  *SamplingFeatureID",TEXT($A216,"0000"),
", SiteTypeCV:  ",CHAR(34),INDEX(Sites[Site Type],$A216),CHAR(34),
", Latitude:  ",INDEX(Sites[Latitude],$A216),
", Longitude:  ",INDEX(Sites[Longitude],$A216),
", SRSName:  ",CHAR(34),LatLonDatum,CHAR(34),"}"))</f>
        <v>#REF!</v>
      </c>
      <c r="M216" t="e">
        <f>IF(INDEX(SamplingFeatures[Sampling Feature Type],$A216)&lt;&gt;"Specimen","",
CONCATENATE("  - &amp;SpecimenID",TEXT(SUMPRODUCT(--($M$3:$M215&lt;&gt;"")),"0000"),
" {","SamplingFeatureID:  *SamplingFeatureID",TEXT($A216,"0000"),
", SpecimenTypeCV:  ",CHAR(34),INDEX(Specimens[Specimen Type],$A216),CHAR(34),
", SpecimenMediumCV:  ",INDEX(Specimens[Specimen Medium],$A216),
", IsFieldSpecimen:  ",CHAR(34),INDEX(Specimens[Is Field Specimen?],$A216),CHAR(34),"}"))</f>
        <v>#REF!</v>
      </c>
      <c r="N216" t="e">
        <f>IF(COUNTA(SpatialOffsets[])=0,"", IF(INDEX(SpatialOffsets[Spatial Offset Type],$A216)="","",
CONCATENATE("  - &amp;SpatialOffsetID",TEXT($A216,"0000"),
" {","SpatialOffsetTypeCV:  ",CHAR(34),INDEX(SpatialOffsets[Spatial Offset Type],$A216),CHAR(34),
", Offset1Value:  ",INDEX(SpatialOffsets[Offset 1 Value],$A216),
", Offset1UnitID:  ",CHAR(34),INDEX(SpatialOffsets[Offset 1 Unit],$A216),CHAR(34),
", Offset2Value:  ",INDEX(SpatialOffsets[Offset 2 Value],$A216),
", Offset2UnitID:  ",CHAR(34),INDEX(SpatialOffsets[Offset 2 Unit],$A216),CHAR(34),
", Offset3Value:  ",INDEX(SpatialOffsets[Offset 3 Value],$A216),
", Offset3UnitID:  ",CHAR(34),INDEX(SpatialOffsets[Offset 3 Unit],$A216),CHAR(34),,"}")))</f>
        <v>#REF!</v>
      </c>
      <c r="O216" t="e">
        <f>IF(COUNTA(RelatedFeatures[])=0,"", IF(INDEX(RelatedFeatures[First Sampling Feature Code],$A216)="","",
CONCATENATE("  - &amp;RelationID",TEXT($A216,"0000"),
" {","SamplingFeatureID:  *SamplingFeatureID",TEXT(MATCH(INDEX(RelatedFeatures[First Sampling Feature Code],$A216),SamplingFeatures[Feature Code],0),"0000"),
", RelationshipTypeCV:  ",CHAR(34),INDEX(RelatedFeatures[Relationship Type],$A216),CHAR(34),
", RelatedFeatureID: *SamplingFeatureID",TEXT(MATCH(INDEX(RelatedFeatures[Second Sampling Feature Code],$A216),SamplingFeatures[Feature Code],0),"0000"),
", SpatialOffsetID:  ",IF(INDEX(RelatedFeatures[Offset Number],$A216)="","",CONCATENATE("*SpatialOffsetID",TEXT(INDEX(RelatedFeatures[Offset Number],$A216),"0000"))),"}")))</f>
        <v>#REF!</v>
      </c>
      <c r="P216" t="e">
        <f>IF(INDEX(Methods[Method Type],$A216)="","",
CONCATENATE("  - &amp;MethodID",TEXT($A216,"0000"),
" {","MethodTypeCV:  ",CHAR(34),INDEX(Methods[Method Type],$A216),CHAR(34),
", MethodCode:  ",CHAR(34),INDEX(Methods[Method Code],$A216),CHAR(34),
", MethodName:  ",CHAR(34),INDEX(Methods[Method Name],$A216),CHAR(34),
", MethodDescription:  ",CHAR(34),INDEX(Methods[Method Description],$A216),CHAR(34),
", MethodLink:  ",CHAR(34),INDEX(Methods[Method Link],$A216),CHAR(34),
", OrganizationID: *OrganizationID",TEXT(MATCH(INDEX(Methods[Organization Name],$A216),Organizations[Organization Name],0),"0000"),"}"))</f>
        <v>#REF!</v>
      </c>
      <c r="Q216" t="e">
        <f>IF(INDEX(Variables[Variable Type],$A216)="","",
CONCATENATE("  - &amp;VariableID",TEXT($A216,"0000"),
" {","VariableTypeCV:  ",CHAR(34),INDEX(Variables[Variable Type],$A216),CHAR(34),
", VariableCode:  ",CHAR(34),INDEX(Variables[Variable Code],$A216),CHAR(34),
", VariableNameCV:  ",CHAR(34),INDEX(Variables[Variable Name],$A216),CHAR(34),
", VariableDefinition:  ",CHAR(34),INDEX(Variables[Variable Definition],$A216),CHAR(34),
", SpecciationCV:  ",CHAR(34),INDEX(Variables[Speciation],$A216),CHAR(34),
", NoDataValue:  ",CHAR(34),INDEX(Variables[No Data Value],$A216),CHAR(34),"}"))</f>
        <v>#REF!</v>
      </c>
    </row>
    <row r="217" spans="1:17" x14ac:dyDescent="0.25">
      <c r="A217">
        <v>214</v>
      </c>
      <c r="D217" t="e">
        <f>IF(INDEX(People[First Name],$A217)="","",
CONCATENATE("  - &amp;PersonID",TEXT($A217,"0000"),
" {","PersonFirstName:  ",CHAR(34),INDEX(People[First Name],$A217),CHAR(34),
", PersonMiddleName:  ",CHAR(34),INDEX(People[Middle Name],$A217),CHAR(34),
", PersonLastName:  ",CHAR(34),INDEX(People[Last Name],$A217),CHAR(34),"}"))</f>
        <v>#REF!</v>
      </c>
      <c r="E217" t="e">
        <f>IF(INDEX(Organizations[Organization Type '[CV']],$A217)="","",
CONCATENATE("  - &amp;OrganizationID",TEXT($A217,"0000"),
" {","OrganizationTypeCV:  ",CHAR(34),INDEX(Organizations[Organization Type '[CV']],$A217),CHAR(34),
", OrganizationCode:  ",CHAR(34),INDEX(Organizations[Organization Code],$A217),CHAR(34),
", OrganizationName:  ",CHAR(34),INDEX(Organizations[Organization Name],$A217),CHAR(34),
", OrganizationDescription:  ",CHAR(34),INDEX(Organizations[Organization Description],$A217),CHAR(34),
", OrganizationLink:  ",CHAR(34),INDEX(Organizations[Organization Link],$A217),CHAR(34),"}"))</f>
        <v>#REF!</v>
      </c>
      <c r="F217" t="e">
        <f>IF(INDEX(People[First Name],$A217)="","",
CONCATENATE("  - &amp;AffiliationID",TEXT($A217,"0000"),
" {PersonID: *PersonID",TEXT($A217,"0000"),
", OrganizationID: *OrganizationID",TEXT(MATCH(INDEX(People[Organization Name],$A217),Organizations[Organization Name],0),"0000"),
", IsPrimaryOrganizationContact: , AffiliationStartDate: , AffiliationEndDate: , PrimaryPhone: ",
", PrimaryEmail: ",CHAR(34),INDEX(People[Primary Email],$A217),CHAR(34),
", PrimaryAddress: ",CHAR(34),INDEX(People[Primary Address],$A217),CHAR(34),
", PersonLink: }"))</f>
        <v>#REF!</v>
      </c>
      <c r="H217" t="e">
        <f>IF(COUNTA(CitationInformation)=0,"",IF(INDEX(AuthorList[Author Name],$A217)="","",
CONCATENATE("  - &amp;AuthorListID",TEXT($A217,"0000"),
"  {CitationID: *CitationID0001",
", PersonID: *PersonID",TEXT(MATCH(INDEX(AuthorList[Author Name],$A217),People[Full Name],0),"0000"),
", AuthorOrder: ",INDEX(AuthorList[Author Number],$A217),"}")))</f>
        <v>#REF!</v>
      </c>
      <c r="K217" t="e">
        <f>IF(INDEX(SamplingFeatures[Feature Code],$A217)="","",
CONCATENATE("  - &amp;SamplingFeatureID",TEXT($A217,"0000"),
" {","SamplingFeatureUUID:  ",CHAR(34),INDEX(SamplingFeatures[Sampling Feature UUID],$A217),CHAR(34),
", SamplingFeatureTypeCV:  ",CHAR(34),INDEX(SamplingFeatures[Sampling Feature Type],$A217),CHAR(34),
", SamplingFeatureCode:  ",CHAR(34),INDEX(SamplingFeatures[Feature Code],$A217),CHAR(34),
", SamplingFeatureName:  ",CHAR(34),INDEX(SamplingFeatures[Feature Name],$A217),CHAR(34),
", SamplingFeatureDescription:  ",CHAR(34),INDEX(SamplingFeatures[Feature Description],$A217),CHAR(34),
", SamplingFeatureGeotypeCV:  ",CHAR(34),INDEX(SamplingFeatures[Feature Geo Type],$A217),CHAR(34),
", FeatureGeometry:  ",CHAR(34),INDEX(SamplingFeatures[Feature Geometry],$A217),CHAR(34),
", Elevation_m:  ",CHAR(34),INDEX(SamplingFeatures[Elevation_m],$A217),CHAR(34),
", ElevationDatumCV:  ",CHAR(34),ElevationDatum,CHAR(34),"}"))</f>
        <v>#REF!</v>
      </c>
      <c r="L217" t="e">
        <f>IF(INDEX(SamplingFeatures[Sampling Feature Type],$A217)&lt;&gt;"Site","",
CONCATENATE("  - &amp;SiteID",TEXT(SUMPRODUCT(--($L$3:$L216&lt;&gt;"")),"0000"),
" {","SamplingFeatureID:  *SamplingFeatureID",TEXT($A217,"0000"),
", SiteTypeCV:  ",CHAR(34),INDEX(Sites[Site Type],$A217),CHAR(34),
", Latitude:  ",INDEX(Sites[Latitude],$A217),
", Longitude:  ",INDEX(Sites[Longitude],$A217),
", SRSName:  ",CHAR(34),LatLonDatum,CHAR(34),"}"))</f>
        <v>#REF!</v>
      </c>
      <c r="M217" t="e">
        <f>IF(INDEX(SamplingFeatures[Sampling Feature Type],$A217)&lt;&gt;"Specimen","",
CONCATENATE("  - &amp;SpecimenID",TEXT(SUMPRODUCT(--($M$3:$M216&lt;&gt;"")),"0000"),
" {","SamplingFeatureID:  *SamplingFeatureID",TEXT($A217,"0000"),
", SpecimenTypeCV:  ",CHAR(34),INDEX(Specimens[Specimen Type],$A217),CHAR(34),
", SpecimenMediumCV:  ",INDEX(Specimens[Specimen Medium],$A217),
", IsFieldSpecimen:  ",CHAR(34),INDEX(Specimens[Is Field Specimen?],$A217),CHAR(34),"}"))</f>
        <v>#REF!</v>
      </c>
      <c r="N217" t="e">
        <f>IF(COUNTA(SpatialOffsets[])=0,"", IF(INDEX(SpatialOffsets[Spatial Offset Type],$A217)="","",
CONCATENATE("  - &amp;SpatialOffsetID",TEXT($A217,"0000"),
" {","SpatialOffsetTypeCV:  ",CHAR(34),INDEX(SpatialOffsets[Spatial Offset Type],$A217),CHAR(34),
", Offset1Value:  ",INDEX(SpatialOffsets[Offset 1 Value],$A217),
", Offset1UnitID:  ",CHAR(34),INDEX(SpatialOffsets[Offset 1 Unit],$A217),CHAR(34),
", Offset2Value:  ",INDEX(SpatialOffsets[Offset 2 Value],$A217),
", Offset2UnitID:  ",CHAR(34),INDEX(SpatialOffsets[Offset 2 Unit],$A217),CHAR(34),
", Offset3Value:  ",INDEX(SpatialOffsets[Offset 3 Value],$A217),
", Offset3UnitID:  ",CHAR(34),INDEX(SpatialOffsets[Offset 3 Unit],$A217),CHAR(34),,"}")))</f>
        <v>#REF!</v>
      </c>
      <c r="O217" t="e">
        <f>IF(COUNTA(RelatedFeatures[])=0,"", IF(INDEX(RelatedFeatures[First Sampling Feature Code],$A217)="","",
CONCATENATE("  - &amp;RelationID",TEXT($A217,"0000"),
" {","SamplingFeatureID:  *SamplingFeatureID",TEXT(MATCH(INDEX(RelatedFeatures[First Sampling Feature Code],$A217),SamplingFeatures[Feature Code],0),"0000"),
", RelationshipTypeCV:  ",CHAR(34),INDEX(RelatedFeatures[Relationship Type],$A217),CHAR(34),
", RelatedFeatureID: *SamplingFeatureID",TEXT(MATCH(INDEX(RelatedFeatures[Second Sampling Feature Code],$A217),SamplingFeatures[Feature Code],0),"0000"),
", SpatialOffsetID:  ",IF(INDEX(RelatedFeatures[Offset Number],$A217)="","",CONCATENATE("*SpatialOffsetID",TEXT(INDEX(RelatedFeatures[Offset Number],$A217),"0000"))),"}")))</f>
        <v>#REF!</v>
      </c>
      <c r="P217" t="e">
        <f>IF(INDEX(Methods[Method Type],$A217)="","",
CONCATENATE("  - &amp;MethodID",TEXT($A217,"0000"),
" {","MethodTypeCV:  ",CHAR(34),INDEX(Methods[Method Type],$A217),CHAR(34),
", MethodCode:  ",CHAR(34),INDEX(Methods[Method Code],$A217),CHAR(34),
", MethodName:  ",CHAR(34),INDEX(Methods[Method Name],$A217),CHAR(34),
", MethodDescription:  ",CHAR(34),INDEX(Methods[Method Description],$A217),CHAR(34),
", MethodLink:  ",CHAR(34),INDEX(Methods[Method Link],$A217),CHAR(34),
", OrganizationID: *OrganizationID",TEXT(MATCH(INDEX(Methods[Organization Name],$A217),Organizations[Organization Name],0),"0000"),"}"))</f>
        <v>#REF!</v>
      </c>
      <c r="Q217" t="e">
        <f>IF(INDEX(Variables[Variable Type],$A217)="","",
CONCATENATE("  - &amp;VariableID",TEXT($A217,"0000"),
" {","VariableTypeCV:  ",CHAR(34),INDEX(Variables[Variable Type],$A217),CHAR(34),
", VariableCode:  ",CHAR(34),INDEX(Variables[Variable Code],$A217),CHAR(34),
", VariableNameCV:  ",CHAR(34),INDEX(Variables[Variable Name],$A217),CHAR(34),
", VariableDefinition:  ",CHAR(34),INDEX(Variables[Variable Definition],$A217),CHAR(34),
", SpecciationCV:  ",CHAR(34),INDEX(Variables[Speciation],$A217),CHAR(34),
", NoDataValue:  ",CHAR(34),INDEX(Variables[No Data Value],$A217),CHAR(34),"}"))</f>
        <v>#REF!</v>
      </c>
    </row>
    <row r="218" spans="1:17" x14ac:dyDescent="0.25">
      <c r="A218">
        <v>215</v>
      </c>
      <c r="D218" t="e">
        <f>IF(INDEX(People[First Name],$A218)="","",
CONCATENATE("  - &amp;PersonID",TEXT($A218,"0000"),
" {","PersonFirstName:  ",CHAR(34),INDEX(People[First Name],$A218),CHAR(34),
", PersonMiddleName:  ",CHAR(34),INDEX(People[Middle Name],$A218),CHAR(34),
", PersonLastName:  ",CHAR(34),INDEX(People[Last Name],$A218),CHAR(34),"}"))</f>
        <v>#REF!</v>
      </c>
      <c r="E218" t="e">
        <f>IF(INDEX(Organizations[Organization Type '[CV']],$A218)="","",
CONCATENATE("  - &amp;OrganizationID",TEXT($A218,"0000"),
" {","OrganizationTypeCV:  ",CHAR(34),INDEX(Organizations[Organization Type '[CV']],$A218),CHAR(34),
", OrganizationCode:  ",CHAR(34),INDEX(Organizations[Organization Code],$A218),CHAR(34),
", OrganizationName:  ",CHAR(34),INDEX(Organizations[Organization Name],$A218),CHAR(34),
", OrganizationDescription:  ",CHAR(34),INDEX(Organizations[Organization Description],$A218),CHAR(34),
", OrganizationLink:  ",CHAR(34),INDEX(Organizations[Organization Link],$A218),CHAR(34),"}"))</f>
        <v>#REF!</v>
      </c>
      <c r="F218" t="e">
        <f>IF(INDEX(People[First Name],$A218)="","",
CONCATENATE("  - &amp;AffiliationID",TEXT($A218,"0000"),
" {PersonID: *PersonID",TEXT($A218,"0000"),
", OrganizationID: *OrganizationID",TEXT(MATCH(INDEX(People[Organization Name],$A218),Organizations[Organization Name],0),"0000"),
", IsPrimaryOrganizationContact: , AffiliationStartDate: , AffiliationEndDate: , PrimaryPhone: ",
", PrimaryEmail: ",CHAR(34),INDEX(People[Primary Email],$A218),CHAR(34),
", PrimaryAddress: ",CHAR(34),INDEX(People[Primary Address],$A218),CHAR(34),
", PersonLink: }"))</f>
        <v>#REF!</v>
      </c>
      <c r="H218" t="e">
        <f>IF(COUNTA(CitationInformation)=0,"",IF(INDEX(AuthorList[Author Name],$A218)="","",
CONCATENATE("  - &amp;AuthorListID",TEXT($A218,"0000"),
"  {CitationID: *CitationID0001",
", PersonID: *PersonID",TEXT(MATCH(INDEX(AuthorList[Author Name],$A218),People[Full Name],0),"0000"),
", AuthorOrder: ",INDEX(AuthorList[Author Number],$A218),"}")))</f>
        <v>#REF!</v>
      </c>
      <c r="K218" t="e">
        <f>IF(INDEX(SamplingFeatures[Feature Code],$A218)="","",
CONCATENATE("  - &amp;SamplingFeatureID",TEXT($A218,"0000"),
" {","SamplingFeatureUUID:  ",CHAR(34),INDEX(SamplingFeatures[Sampling Feature UUID],$A218),CHAR(34),
", SamplingFeatureTypeCV:  ",CHAR(34),INDEX(SamplingFeatures[Sampling Feature Type],$A218),CHAR(34),
", SamplingFeatureCode:  ",CHAR(34),INDEX(SamplingFeatures[Feature Code],$A218),CHAR(34),
", SamplingFeatureName:  ",CHAR(34),INDEX(SamplingFeatures[Feature Name],$A218),CHAR(34),
", SamplingFeatureDescription:  ",CHAR(34),INDEX(SamplingFeatures[Feature Description],$A218),CHAR(34),
", SamplingFeatureGeotypeCV:  ",CHAR(34),INDEX(SamplingFeatures[Feature Geo Type],$A218),CHAR(34),
", FeatureGeometry:  ",CHAR(34),INDEX(SamplingFeatures[Feature Geometry],$A218),CHAR(34),
", Elevation_m:  ",CHAR(34),INDEX(SamplingFeatures[Elevation_m],$A218),CHAR(34),
", ElevationDatumCV:  ",CHAR(34),ElevationDatum,CHAR(34),"}"))</f>
        <v>#REF!</v>
      </c>
      <c r="L218" t="e">
        <f>IF(INDEX(SamplingFeatures[Sampling Feature Type],$A218)&lt;&gt;"Site","",
CONCATENATE("  - &amp;SiteID",TEXT(SUMPRODUCT(--($L$3:$L217&lt;&gt;"")),"0000"),
" {","SamplingFeatureID:  *SamplingFeatureID",TEXT($A218,"0000"),
", SiteTypeCV:  ",CHAR(34),INDEX(Sites[Site Type],$A218),CHAR(34),
", Latitude:  ",INDEX(Sites[Latitude],$A218),
", Longitude:  ",INDEX(Sites[Longitude],$A218),
", SRSName:  ",CHAR(34),LatLonDatum,CHAR(34),"}"))</f>
        <v>#REF!</v>
      </c>
      <c r="M218" t="e">
        <f>IF(INDEX(SamplingFeatures[Sampling Feature Type],$A218)&lt;&gt;"Specimen","",
CONCATENATE("  - &amp;SpecimenID",TEXT(SUMPRODUCT(--($M$3:$M217&lt;&gt;"")),"0000"),
" {","SamplingFeatureID:  *SamplingFeatureID",TEXT($A218,"0000"),
", SpecimenTypeCV:  ",CHAR(34),INDEX(Specimens[Specimen Type],$A218),CHAR(34),
", SpecimenMediumCV:  ",INDEX(Specimens[Specimen Medium],$A218),
", IsFieldSpecimen:  ",CHAR(34),INDEX(Specimens[Is Field Specimen?],$A218),CHAR(34),"}"))</f>
        <v>#REF!</v>
      </c>
      <c r="N218" t="e">
        <f>IF(COUNTA(SpatialOffsets[])=0,"", IF(INDEX(SpatialOffsets[Spatial Offset Type],$A218)="","",
CONCATENATE("  - &amp;SpatialOffsetID",TEXT($A218,"0000"),
" {","SpatialOffsetTypeCV:  ",CHAR(34),INDEX(SpatialOffsets[Spatial Offset Type],$A218),CHAR(34),
", Offset1Value:  ",INDEX(SpatialOffsets[Offset 1 Value],$A218),
", Offset1UnitID:  ",CHAR(34),INDEX(SpatialOffsets[Offset 1 Unit],$A218),CHAR(34),
", Offset2Value:  ",INDEX(SpatialOffsets[Offset 2 Value],$A218),
", Offset2UnitID:  ",CHAR(34),INDEX(SpatialOffsets[Offset 2 Unit],$A218),CHAR(34),
", Offset3Value:  ",INDEX(SpatialOffsets[Offset 3 Value],$A218),
", Offset3UnitID:  ",CHAR(34),INDEX(SpatialOffsets[Offset 3 Unit],$A218),CHAR(34),,"}")))</f>
        <v>#REF!</v>
      </c>
      <c r="O218" t="e">
        <f>IF(COUNTA(RelatedFeatures[])=0,"", IF(INDEX(RelatedFeatures[First Sampling Feature Code],$A218)="","",
CONCATENATE("  - &amp;RelationID",TEXT($A218,"0000"),
" {","SamplingFeatureID:  *SamplingFeatureID",TEXT(MATCH(INDEX(RelatedFeatures[First Sampling Feature Code],$A218),SamplingFeatures[Feature Code],0),"0000"),
", RelationshipTypeCV:  ",CHAR(34),INDEX(RelatedFeatures[Relationship Type],$A218),CHAR(34),
", RelatedFeatureID: *SamplingFeatureID",TEXT(MATCH(INDEX(RelatedFeatures[Second Sampling Feature Code],$A218),SamplingFeatures[Feature Code],0),"0000"),
", SpatialOffsetID:  ",IF(INDEX(RelatedFeatures[Offset Number],$A218)="","",CONCATENATE("*SpatialOffsetID",TEXT(INDEX(RelatedFeatures[Offset Number],$A218),"0000"))),"}")))</f>
        <v>#REF!</v>
      </c>
      <c r="P218" t="e">
        <f>IF(INDEX(Methods[Method Type],$A218)="","",
CONCATENATE("  - &amp;MethodID",TEXT($A218,"0000"),
" {","MethodTypeCV:  ",CHAR(34),INDEX(Methods[Method Type],$A218),CHAR(34),
", MethodCode:  ",CHAR(34),INDEX(Methods[Method Code],$A218),CHAR(34),
", MethodName:  ",CHAR(34),INDEX(Methods[Method Name],$A218),CHAR(34),
", MethodDescription:  ",CHAR(34),INDEX(Methods[Method Description],$A218),CHAR(34),
", MethodLink:  ",CHAR(34),INDEX(Methods[Method Link],$A218),CHAR(34),
", OrganizationID: *OrganizationID",TEXT(MATCH(INDEX(Methods[Organization Name],$A218),Organizations[Organization Name],0),"0000"),"}"))</f>
        <v>#REF!</v>
      </c>
      <c r="Q218" t="e">
        <f>IF(INDEX(Variables[Variable Type],$A218)="","",
CONCATENATE("  - &amp;VariableID",TEXT($A218,"0000"),
" {","VariableTypeCV:  ",CHAR(34),INDEX(Variables[Variable Type],$A218),CHAR(34),
", VariableCode:  ",CHAR(34),INDEX(Variables[Variable Code],$A218),CHAR(34),
", VariableNameCV:  ",CHAR(34),INDEX(Variables[Variable Name],$A218),CHAR(34),
", VariableDefinition:  ",CHAR(34),INDEX(Variables[Variable Definition],$A218),CHAR(34),
", SpecciationCV:  ",CHAR(34),INDEX(Variables[Speciation],$A218),CHAR(34),
", NoDataValue:  ",CHAR(34),INDEX(Variables[No Data Value],$A218),CHAR(34),"}"))</f>
        <v>#REF!</v>
      </c>
    </row>
    <row r="219" spans="1:17" x14ac:dyDescent="0.25">
      <c r="A219">
        <v>216</v>
      </c>
      <c r="D219" t="e">
        <f>IF(INDEX(People[First Name],$A219)="","",
CONCATENATE("  - &amp;PersonID",TEXT($A219,"0000"),
" {","PersonFirstName:  ",CHAR(34),INDEX(People[First Name],$A219),CHAR(34),
", PersonMiddleName:  ",CHAR(34),INDEX(People[Middle Name],$A219),CHAR(34),
", PersonLastName:  ",CHAR(34),INDEX(People[Last Name],$A219),CHAR(34),"}"))</f>
        <v>#REF!</v>
      </c>
      <c r="E219" t="e">
        <f>IF(INDEX(Organizations[Organization Type '[CV']],$A219)="","",
CONCATENATE("  - &amp;OrganizationID",TEXT($A219,"0000"),
" {","OrganizationTypeCV:  ",CHAR(34),INDEX(Organizations[Organization Type '[CV']],$A219),CHAR(34),
", OrganizationCode:  ",CHAR(34),INDEX(Organizations[Organization Code],$A219),CHAR(34),
", OrganizationName:  ",CHAR(34),INDEX(Organizations[Organization Name],$A219),CHAR(34),
", OrganizationDescription:  ",CHAR(34),INDEX(Organizations[Organization Description],$A219),CHAR(34),
", OrganizationLink:  ",CHAR(34),INDEX(Organizations[Organization Link],$A219),CHAR(34),"}"))</f>
        <v>#REF!</v>
      </c>
      <c r="F219" t="e">
        <f>IF(INDEX(People[First Name],$A219)="","",
CONCATENATE("  - &amp;AffiliationID",TEXT($A219,"0000"),
" {PersonID: *PersonID",TEXT($A219,"0000"),
", OrganizationID: *OrganizationID",TEXT(MATCH(INDEX(People[Organization Name],$A219),Organizations[Organization Name],0),"0000"),
", IsPrimaryOrganizationContact: , AffiliationStartDate: , AffiliationEndDate: , PrimaryPhone: ",
", PrimaryEmail: ",CHAR(34),INDEX(People[Primary Email],$A219),CHAR(34),
", PrimaryAddress: ",CHAR(34),INDEX(People[Primary Address],$A219),CHAR(34),
", PersonLink: }"))</f>
        <v>#REF!</v>
      </c>
      <c r="H219" t="e">
        <f>IF(COUNTA(CitationInformation)=0,"",IF(INDEX(AuthorList[Author Name],$A219)="","",
CONCATENATE("  - &amp;AuthorListID",TEXT($A219,"0000"),
"  {CitationID: *CitationID0001",
", PersonID: *PersonID",TEXT(MATCH(INDEX(AuthorList[Author Name],$A219),People[Full Name],0),"0000"),
", AuthorOrder: ",INDEX(AuthorList[Author Number],$A219),"}")))</f>
        <v>#REF!</v>
      </c>
      <c r="K219" t="e">
        <f>IF(INDEX(SamplingFeatures[Feature Code],$A219)="","",
CONCATENATE("  - &amp;SamplingFeatureID",TEXT($A219,"0000"),
" {","SamplingFeatureUUID:  ",CHAR(34),INDEX(SamplingFeatures[Sampling Feature UUID],$A219),CHAR(34),
", SamplingFeatureTypeCV:  ",CHAR(34),INDEX(SamplingFeatures[Sampling Feature Type],$A219),CHAR(34),
", SamplingFeatureCode:  ",CHAR(34),INDEX(SamplingFeatures[Feature Code],$A219),CHAR(34),
", SamplingFeatureName:  ",CHAR(34),INDEX(SamplingFeatures[Feature Name],$A219),CHAR(34),
", SamplingFeatureDescription:  ",CHAR(34),INDEX(SamplingFeatures[Feature Description],$A219),CHAR(34),
", SamplingFeatureGeotypeCV:  ",CHAR(34),INDEX(SamplingFeatures[Feature Geo Type],$A219),CHAR(34),
", FeatureGeometry:  ",CHAR(34),INDEX(SamplingFeatures[Feature Geometry],$A219),CHAR(34),
", Elevation_m:  ",CHAR(34),INDEX(SamplingFeatures[Elevation_m],$A219),CHAR(34),
", ElevationDatumCV:  ",CHAR(34),ElevationDatum,CHAR(34),"}"))</f>
        <v>#REF!</v>
      </c>
      <c r="L219" t="e">
        <f>IF(INDEX(SamplingFeatures[Sampling Feature Type],$A219)&lt;&gt;"Site","",
CONCATENATE("  - &amp;SiteID",TEXT(SUMPRODUCT(--($L$3:$L218&lt;&gt;"")),"0000"),
" {","SamplingFeatureID:  *SamplingFeatureID",TEXT($A219,"0000"),
", SiteTypeCV:  ",CHAR(34),INDEX(Sites[Site Type],$A219),CHAR(34),
", Latitude:  ",INDEX(Sites[Latitude],$A219),
", Longitude:  ",INDEX(Sites[Longitude],$A219),
", SRSName:  ",CHAR(34),LatLonDatum,CHAR(34),"}"))</f>
        <v>#REF!</v>
      </c>
      <c r="M219" t="e">
        <f>IF(INDEX(SamplingFeatures[Sampling Feature Type],$A219)&lt;&gt;"Specimen","",
CONCATENATE("  - &amp;SpecimenID",TEXT(SUMPRODUCT(--($M$3:$M218&lt;&gt;"")),"0000"),
" {","SamplingFeatureID:  *SamplingFeatureID",TEXT($A219,"0000"),
", SpecimenTypeCV:  ",CHAR(34),INDEX(Specimens[Specimen Type],$A219),CHAR(34),
", SpecimenMediumCV:  ",INDEX(Specimens[Specimen Medium],$A219),
", IsFieldSpecimen:  ",CHAR(34),INDEX(Specimens[Is Field Specimen?],$A219),CHAR(34),"}"))</f>
        <v>#REF!</v>
      </c>
      <c r="N219" t="e">
        <f>IF(COUNTA(SpatialOffsets[])=0,"", IF(INDEX(SpatialOffsets[Spatial Offset Type],$A219)="","",
CONCATENATE("  - &amp;SpatialOffsetID",TEXT($A219,"0000"),
" {","SpatialOffsetTypeCV:  ",CHAR(34),INDEX(SpatialOffsets[Spatial Offset Type],$A219),CHAR(34),
", Offset1Value:  ",INDEX(SpatialOffsets[Offset 1 Value],$A219),
", Offset1UnitID:  ",CHAR(34),INDEX(SpatialOffsets[Offset 1 Unit],$A219),CHAR(34),
", Offset2Value:  ",INDEX(SpatialOffsets[Offset 2 Value],$A219),
", Offset2UnitID:  ",CHAR(34),INDEX(SpatialOffsets[Offset 2 Unit],$A219),CHAR(34),
", Offset3Value:  ",INDEX(SpatialOffsets[Offset 3 Value],$A219),
", Offset3UnitID:  ",CHAR(34),INDEX(SpatialOffsets[Offset 3 Unit],$A219),CHAR(34),,"}")))</f>
        <v>#REF!</v>
      </c>
      <c r="O219" t="e">
        <f>IF(COUNTA(RelatedFeatures[])=0,"", IF(INDEX(RelatedFeatures[First Sampling Feature Code],$A219)="","",
CONCATENATE("  - &amp;RelationID",TEXT($A219,"0000"),
" {","SamplingFeatureID:  *SamplingFeatureID",TEXT(MATCH(INDEX(RelatedFeatures[First Sampling Feature Code],$A219),SamplingFeatures[Feature Code],0),"0000"),
", RelationshipTypeCV:  ",CHAR(34),INDEX(RelatedFeatures[Relationship Type],$A219),CHAR(34),
", RelatedFeatureID: *SamplingFeatureID",TEXT(MATCH(INDEX(RelatedFeatures[Second Sampling Feature Code],$A219),SamplingFeatures[Feature Code],0),"0000"),
", SpatialOffsetID:  ",IF(INDEX(RelatedFeatures[Offset Number],$A219)="","",CONCATENATE("*SpatialOffsetID",TEXT(INDEX(RelatedFeatures[Offset Number],$A219),"0000"))),"}")))</f>
        <v>#REF!</v>
      </c>
      <c r="P219" t="e">
        <f>IF(INDEX(Methods[Method Type],$A219)="","",
CONCATENATE("  - &amp;MethodID",TEXT($A219,"0000"),
" {","MethodTypeCV:  ",CHAR(34),INDEX(Methods[Method Type],$A219),CHAR(34),
", MethodCode:  ",CHAR(34),INDEX(Methods[Method Code],$A219),CHAR(34),
", MethodName:  ",CHAR(34),INDEX(Methods[Method Name],$A219),CHAR(34),
", MethodDescription:  ",CHAR(34),INDEX(Methods[Method Description],$A219),CHAR(34),
", MethodLink:  ",CHAR(34),INDEX(Methods[Method Link],$A219),CHAR(34),
", OrganizationID: *OrganizationID",TEXT(MATCH(INDEX(Methods[Organization Name],$A219),Organizations[Organization Name],0),"0000"),"}"))</f>
        <v>#REF!</v>
      </c>
      <c r="Q219" t="e">
        <f>IF(INDEX(Variables[Variable Type],$A219)="","",
CONCATENATE("  - &amp;VariableID",TEXT($A219,"0000"),
" {","VariableTypeCV:  ",CHAR(34),INDEX(Variables[Variable Type],$A219),CHAR(34),
", VariableCode:  ",CHAR(34),INDEX(Variables[Variable Code],$A219),CHAR(34),
", VariableNameCV:  ",CHAR(34),INDEX(Variables[Variable Name],$A219),CHAR(34),
", VariableDefinition:  ",CHAR(34),INDEX(Variables[Variable Definition],$A219),CHAR(34),
", SpecciationCV:  ",CHAR(34),INDEX(Variables[Speciation],$A219),CHAR(34),
", NoDataValue:  ",CHAR(34),INDEX(Variables[No Data Value],$A219),CHAR(34),"}"))</f>
        <v>#REF!</v>
      </c>
    </row>
    <row r="220" spans="1:17" x14ac:dyDescent="0.25">
      <c r="A220">
        <v>217</v>
      </c>
      <c r="D220" t="e">
        <f>IF(INDEX(People[First Name],$A220)="","",
CONCATENATE("  - &amp;PersonID",TEXT($A220,"0000"),
" {","PersonFirstName:  ",CHAR(34),INDEX(People[First Name],$A220),CHAR(34),
", PersonMiddleName:  ",CHAR(34),INDEX(People[Middle Name],$A220),CHAR(34),
", PersonLastName:  ",CHAR(34),INDEX(People[Last Name],$A220),CHAR(34),"}"))</f>
        <v>#REF!</v>
      </c>
      <c r="E220" t="e">
        <f>IF(INDEX(Organizations[Organization Type '[CV']],$A220)="","",
CONCATENATE("  - &amp;OrganizationID",TEXT($A220,"0000"),
" {","OrganizationTypeCV:  ",CHAR(34),INDEX(Organizations[Organization Type '[CV']],$A220),CHAR(34),
", OrganizationCode:  ",CHAR(34),INDEX(Organizations[Organization Code],$A220),CHAR(34),
", OrganizationName:  ",CHAR(34),INDEX(Organizations[Organization Name],$A220),CHAR(34),
", OrganizationDescription:  ",CHAR(34),INDEX(Organizations[Organization Description],$A220),CHAR(34),
", OrganizationLink:  ",CHAR(34),INDEX(Organizations[Organization Link],$A220),CHAR(34),"}"))</f>
        <v>#REF!</v>
      </c>
      <c r="F220" t="e">
        <f>IF(INDEX(People[First Name],$A220)="","",
CONCATENATE("  - &amp;AffiliationID",TEXT($A220,"0000"),
" {PersonID: *PersonID",TEXT($A220,"0000"),
", OrganizationID: *OrganizationID",TEXT(MATCH(INDEX(People[Organization Name],$A220),Organizations[Organization Name],0),"0000"),
", IsPrimaryOrganizationContact: , AffiliationStartDate: , AffiliationEndDate: , PrimaryPhone: ",
", PrimaryEmail: ",CHAR(34),INDEX(People[Primary Email],$A220),CHAR(34),
", PrimaryAddress: ",CHAR(34),INDEX(People[Primary Address],$A220),CHAR(34),
", PersonLink: }"))</f>
        <v>#REF!</v>
      </c>
      <c r="H220" t="e">
        <f>IF(COUNTA(CitationInformation)=0,"",IF(INDEX(AuthorList[Author Name],$A220)="","",
CONCATENATE("  - &amp;AuthorListID",TEXT($A220,"0000"),
"  {CitationID: *CitationID0001",
", PersonID: *PersonID",TEXT(MATCH(INDEX(AuthorList[Author Name],$A220),People[Full Name],0),"0000"),
", AuthorOrder: ",INDEX(AuthorList[Author Number],$A220),"}")))</f>
        <v>#REF!</v>
      </c>
      <c r="K220" t="e">
        <f>IF(INDEX(SamplingFeatures[Feature Code],$A220)="","",
CONCATENATE("  - &amp;SamplingFeatureID",TEXT($A220,"0000"),
" {","SamplingFeatureUUID:  ",CHAR(34),INDEX(SamplingFeatures[Sampling Feature UUID],$A220),CHAR(34),
", SamplingFeatureTypeCV:  ",CHAR(34),INDEX(SamplingFeatures[Sampling Feature Type],$A220),CHAR(34),
", SamplingFeatureCode:  ",CHAR(34),INDEX(SamplingFeatures[Feature Code],$A220),CHAR(34),
", SamplingFeatureName:  ",CHAR(34),INDEX(SamplingFeatures[Feature Name],$A220),CHAR(34),
", SamplingFeatureDescription:  ",CHAR(34),INDEX(SamplingFeatures[Feature Description],$A220),CHAR(34),
", SamplingFeatureGeotypeCV:  ",CHAR(34),INDEX(SamplingFeatures[Feature Geo Type],$A220),CHAR(34),
", FeatureGeometry:  ",CHAR(34),INDEX(SamplingFeatures[Feature Geometry],$A220),CHAR(34),
", Elevation_m:  ",CHAR(34),INDEX(SamplingFeatures[Elevation_m],$A220),CHAR(34),
", ElevationDatumCV:  ",CHAR(34),ElevationDatum,CHAR(34),"}"))</f>
        <v>#REF!</v>
      </c>
      <c r="L220" t="e">
        <f>IF(INDEX(SamplingFeatures[Sampling Feature Type],$A220)&lt;&gt;"Site","",
CONCATENATE("  - &amp;SiteID",TEXT(SUMPRODUCT(--($L$3:$L219&lt;&gt;"")),"0000"),
" {","SamplingFeatureID:  *SamplingFeatureID",TEXT($A220,"0000"),
", SiteTypeCV:  ",CHAR(34),INDEX(Sites[Site Type],$A220),CHAR(34),
", Latitude:  ",INDEX(Sites[Latitude],$A220),
", Longitude:  ",INDEX(Sites[Longitude],$A220),
", SRSName:  ",CHAR(34),LatLonDatum,CHAR(34),"}"))</f>
        <v>#REF!</v>
      </c>
      <c r="M220" t="e">
        <f>IF(INDEX(SamplingFeatures[Sampling Feature Type],$A220)&lt;&gt;"Specimen","",
CONCATENATE("  - &amp;SpecimenID",TEXT(SUMPRODUCT(--($M$3:$M219&lt;&gt;"")),"0000"),
" {","SamplingFeatureID:  *SamplingFeatureID",TEXT($A220,"0000"),
", SpecimenTypeCV:  ",CHAR(34),INDEX(Specimens[Specimen Type],$A220),CHAR(34),
", SpecimenMediumCV:  ",INDEX(Specimens[Specimen Medium],$A220),
", IsFieldSpecimen:  ",CHAR(34),INDEX(Specimens[Is Field Specimen?],$A220),CHAR(34),"}"))</f>
        <v>#REF!</v>
      </c>
      <c r="N220" t="e">
        <f>IF(COUNTA(SpatialOffsets[])=0,"", IF(INDEX(SpatialOffsets[Spatial Offset Type],$A220)="","",
CONCATENATE("  - &amp;SpatialOffsetID",TEXT($A220,"0000"),
" {","SpatialOffsetTypeCV:  ",CHAR(34),INDEX(SpatialOffsets[Spatial Offset Type],$A220),CHAR(34),
", Offset1Value:  ",INDEX(SpatialOffsets[Offset 1 Value],$A220),
", Offset1UnitID:  ",CHAR(34),INDEX(SpatialOffsets[Offset 1 Unit],$A220),CHAR(34),
", Offset2Value:  ",INDEX(SpatialOffsets[Offset 2 Value],$A220),
", Offset2UnitID:  ",CHAR(34),INDEX(SpatialOffsets[Offset 2 Unit],$A220),CHAR(34),
", Offset3Value:  ",INDEX(SpatialOffsets[Offset 3 Value],$A220),
", Offset3UnitID:  ",CHAR(34),INDEX(SpatialOffsets[Offset 3 Unit],$A220),CHAR(34),,"}")))</f>
        <v>#REF!</v>
      </c>
      <c r="O220" t="e">
        <f>IF(COUNTA(RelatedFeatures[])=0,"", IF(INDEX(RelatedFeatures[First Sampling Feature Code],$A220)="","",
CONCATENATE("  - &amp;RelationID",TEXT($A220,"0000"),
" {","SamplingFeatureID:  *SamplingFeatureID",TEXT(MATCH(INDEX(RelatedFeatures[First Sampling Feature Code],$A220),SamplingFeatures[Feature Code],0),"0000"),
", RelationshipTypeCV:  ",CHAR(34),INDEX(RelatedFeatures[Relationship Type],$A220),CHAR(34),
", RelatedFeatureID: *SamplingFeatureID",TEXT(MATCH(INDEX(RelatedFeatures[Second Sampling Feature Code],$A220),SamplingFeatures[Feature Code],0),"0000"),
", SpatialOffsetID:  ",IF(INDEX(RelatedFeatures[Offset Number],$A220)="","",CONCATENATE("*SpatialOffsetID",TEXT(INDEX(RelatedFeatures[Offset Number],$A220),"0000"))),"}")))</f>
        <v>#REF!</v>
      </c>
      <c r="P220" t="e">
        <f>IF(INDEX(Methods[Method Type],$A220)="","",
CONCATENATE("  - &amp;MethodID",TEXT($A220,"0000"),
" {","MethodTypeCV:  ",CHAR(34),INDEX(Methods[Method Type],$A220),CHAR(34),
", MethodCode:  ",CHAR(34),INDEX(Methods[Method Code],$A220),CHAR(34),
", MethodName:  ",CHAR(34),INDEX(Methods[Method Name],$A220),CHAR(34),
", MethodDescription:  ",CHAR(34),INDEX(Methods[Method Description],$A220),CHAR(34),
", MethodLink:  ",CHAR(34),INDEX(Methods[Method Link],$A220),CHAR(34),
", OrganizationID: *OrganizationID",TEXT(MATCH(INDEX(Methods[Organization Name],$A220),Organizations[Organization Name],0),"0000"),"}"))</f>
        <v>#REF!</v>
      </c>
      <c r="Q220" t="e">
        <f>IF(INDEX(Variables[Variable Type],$A220)="","",
CONCATENATE("  - &amp;VariableID",TEXT($A220,"0000"),
" {","VariableTypeCV:  ",CHAR(34),INDEX(Variables[Variable Type],$A220),CHAR(34),
", VariableCode:  ",CHAR(34),INDEX(Variables[Variable Code],$A220),CHAR(34),
", VariableNameCV:  ",CHAR(34),INDEX(Variables[Variable Name],$A220),CHAR(34),
", VariableDefinition:  ",CHAR(34),INDEX(Variables[Variable Definition],$A220),CHAR(34),
", SpecciationCV:  ",CHAR(34),INDEX(Variables[Speciation],$A220),CHAR(34),
", NoDataValue:  ",CHAR(34),INDEX(Variables[No Data Value],$A220),CHAR(34),"}"))</f>
        <v>#REF!</v>
      </c>
    </row>
    <row r="221" spans="1:17" x14ac:dyDescent="0.25">
      <c r="A221">
        <v>218</v>
      </c>
      <c r="D221" t="e">
        <f>IF(INDEX(People[First Name],$A221)="","",
CONCATENATE("  - &amp;PersonID",TEXT($A221,"0000"),
" {","PersonFirstName:  ",CHAR(34),INDEX(People[First Name],$A221),CHAR(34),
", PersonMiddleName:  ",CHAR(34),INDEX(People[Middle Name],$A221),CHAR(34),
", PersonLastName:  ",CHAR(34),INDEX(People[Last Name],$A221),CHAR(34),"}"))</f>
        <v>#REF!</v>
      </c>
      <c r="E221" t="e">
        <f>IF(INDEX(Organizations[Organization Type '[CV']],$A221)="","",
CONCATENATE("  - &amp;OrganizationID",TEXT($A221,"0000"),
" {","OrganizationTypeCV:  ",CHAR(34),INDEX(Organizations[Organization Type '[CV']],$A221),CHAR(34),
", OrganizationCode:  ",CHAR(34),INDEX(Organizations[Organization Code],$A221),CHAR(34),
", OrganizationName:  ",CHAR(34),INDEX(Organizations[Organization Name],$A221),CHAR(34),
", OrganizationDescription:  ",CHAR(34),INDEX(Organizations[Organization Description],$A221),CHAR(34),
", OrganizationLink:  ",CHAR(34),INDEX(Organizations[Organization Link],$A221),CHAR(34),"}"))</f>
        <v>#REF!</v>
      </c>
      <c r="F221" t="e">
        <f>IF(INDEX(People[First Name],$A221)="","",
CONCATENATE("  - &amp;AffiliationID",TEXT($A221,"0000"),
" {PersonID: *PersonID",TEXT($A221,"0000"),
", OrganizationID: *OrganizationID",TEXT(MATCH(INDEX(People[Organization Name],$A221),Organizations[Organization Name],0),"0000"),
", IsPrimaryOrganizationContact: , AffiliationStartDate: , AffiliationEndDate: , PrimaryPhone: ",
", PrimaryEmail: ",CHAR(34),INDEX(People[Primary Email],$A221),CHAR(34),
", PrimaryAddress: ",CHAR(34),INDEX(People[Primary Address],$A221),CHAR(34),
", PersonLink: }"))</f>
        <v>#REF!</v>
      </c>
      <c r="H221" t="e">
        <f>IF(COUNTA(CitationInformation)=0,"",IF(INDEX(AuthorList[Author Name],$A221)="","",
CONCATENATE("  - &amp;AuthorListID",TEXT($A221,"0000"),
"  {CitationID: *CitationID0001",
", PersonID: *PersonID",TEXT(MATCH(INDEX(AuthorList[Author Name],$A221),People[Full Name],0),"0000"),
", AuthorOrder: ",INDEX(AuthorList[Author Number],$A221),"}")))</f>
        <v>#REF!</v>
      </c>
      <c r="K221" t="e">
        <f>IF(INDEX(SamplingFeatures[Feature Code],$A221)="","",
CONCATENATE("  - &amp;SamplingFeatureID",TEXT($A221,"0000"),
" {","SamplingFeatureUUID:  ",CHAR(34),INDEX(SamplingFeatures[Sampling Feature UUID],$A221),CHAR(34),
", SamplingFeatureTypeCV:  ",CHAR(34),INDEX(SamplingFeatures[Sampling Feature Type],$A221),CHAR(34),
", SamplingFeatureCode:  ",CHAR(34),INDEX(SamplingFeatures[Feature Code],$A221),CHAR(34),
", SamplingFeatureName:  ",CHAR(34),INDEX(SamplingFeatures[Feature Name],$A221),CHAR(34),
", SamplingFeatureDescription:  ",CHAR(34),INDEX(SamplingFeatures[Feature Description],$A221),CHAR(34),
", SamplingFeatureGeotypeCV:  ",CHAR(34),INDEX(SamplingFeatures[Feature Geo Type],$A221),CHAR(34),
", FeatureGeometry:  ",CHAR(34),INDEX(SamplingFeatures[Feature Geometry],$A221),CHAR(34),
", Elevation_m:  ",CHAR(34),INDEX(SamplingFeatures[Elevation_m],$A221),CHAR(34),
", ElevationDatumCV:  ",CHAR(34),ElevationDatum,CHAR(34),"}"))</f>
        <v>#REF!</v>
      </c>
      <c r="L221" t="e">
        <f>IF(INDEX(SamplingFeatures[Sampling Feature Type],$A221)&lt;&gt;"Site","",
CONCATENATE("  - &amp;SiteID",TEXT(SUMPRODUCT(--($L$3:$L220&lt;&gt;"")),"0000"),
" {","SamplingFeatureID:  *SamplingFeatureID",TEXT($A221,"0000"),
", SiteTypeCV:  ",CHAR(34),INDEX(Sites[Site Type],$A221),CHAR(34),
", Latitude:  ",INDEX(Sites[Latitude],$A221),
", Longitude:  ",INDEX(Sites[Longitude],$A221),
", SRSName:  ",CHAR(34),LatLonDatum,CHAR(34),"}"))</f>
        <v>#REF!</v>
      </c>
      <c r="M221" t="e">
        <f>IF(INDEX(SamplingFeatures[Sampling Feature Type],$A221)&lt;&gt;"Specimen","",
CONCATENATE("  - &amp;SpecimenID",TEXT(SUMPRODUCT(--($M$3:$M220&lt;&gt;"")),"0000"),
" {","SamplingFeatureID:  *SamplingFeatureID",TEXT($A221,"0000"),
", SpecimenTypeCV:  ",CHAR(34),INDEX(Specimens[Specimen Type],$A221),CHAR(34),
", SpecimenMediumCV:  ",INDEX(Specimens[Specimen Medium],$A221),
", IsFieldSpecimen:  ",CHAR(34),INDEX(Specimens[Is Field Specimen?],$A221),CHAR(34),"}"))</f>
        <v>#REF!</v>
      </c>
      <c r="N221" t="e">
        <f>IF(COUNTA(SpatialOffsets[])=0,"", IF(INDEX(SpatialOffsets[Spatial Offset Type],$A221)="","",
CONCATENATE("  - &amp;SpatialOffsetID",TEXT($A221,"0000"),
" {","SpatialOffsetTypeCV:  ",CHAR(34),INDEX(SpatialOffsets[Spatial Offset Type],$A221),CHAR(34),
", Offset1Value:  ",INDEX(SpatialOffsets[Offset 1 Value],$A221),
", Offset1UnitID:  ",CHAR(34),INDEX(SpatialOffsets[Offset 1 Unit],$A221),CHAR(34),
", Offset2Value:  ",INDEX(SpatialOffsets[Offset 2 Value],$A221),
", Offset2UnitID:  ",CHAR(34),INDEX(SpatialOffsets[Offset 2 Unit],$A221),CHAR(34),
", Offset3Value:  ",INDEX(SpatialOffsets[Offset 3 Value],$A221),
", Offset3UnitID:  ",CHAR(34),INDEX(SpatialOffsets[Offset 3 Unit],$A221),CHAR(34),,"}")))</f>
        <v>#REF!</v>
      </c>
      <c r="O221" t="e">
        <f>IF(COUNTA(RelatedFeatures[])=0,"", IF(INDEX(RelatedFeatures[First Sampling Feature Code],$A221)="","",
CONCATENATE("  - &amp;RelationID",TEXT($A221,"0000"),
" {","SamplingFeatureID:  *SamplingFeatureID",TEXT(MATCH(INDEX(RelatedFeatures[First Sampling Feature Code],$A221),SamplingFeatures[Feature Code],0),"0000"),
", RelationshipTypeCV:  ",CHAR(34),INDEX(RelatedFeatures[Relationship Type],$A221),CHAR(34),
", RelatedFeatureID: *SamplingFeatureID",TEXT(MATCH(INDEX(RelatedFeatures[Second Sampling Feature Code],$A221),SamplingFeatures[Feature Code],0),"0000"),
", SpatialOffsetID:  ",IF(INDEX(RelatedFeatures[Offset Number],$A221)="","",CONCATENATE("*SpatialOffsetID",TEXT(INDEX(RelatedFeatures[Offset Number],$A221),"0000"))),"}")))</f>
        <v>#REF!</v>
      </c>
      <c r="P221" t="e">
        <f>IF(INDEX(Methods[Method Type],$A221)="","",
CONCATENATE("  - &amp;MethodID",TEXT($A221,"0000"),
" {","MethodTypeCV:  ",CHAR(34),INDEX(Methods[Method Type],$A221),CHAR(34),
", MethodCode:  ",CHAR(34),INDEX(Methods[Method Code],$A221),CHAR(34),
", MethodName:  ",CHAR(34),INDEX(Methods[Method Name],$A221),CHAR(34),
", MethodDescription:  ",CHAR(34),INDEX(Methods[Method Description],$A221),CHAR(34),
", MethodLink:  ",CHAR(34),INDEX(Methods[Method Link],$A221),CHAR(34),
", OrganizationID: *OrganizationID",TEXT(MATCH(INDEX(Methods[Organization Name],$A221),Organizations[Organization Name],0),"0000"),"}"))</f>
        <v>#REF!</v>
      </c>
      <c r="Q221" t="e">
        <f>IF(INDEX(Variables[Variable Type],$A221)="","",
CONCATENATE("  - &amp;VariableID",TEXT($A221,"0000"),
" {","VariableTypeCV:  ",CHAR(34),INDEX(Variables[Variable Type],$A221),CHAR(34),
", VariableCode:  ",CHAR(34),INDEX(Variables[Variable Code],$A221),CHAR(34),
", VariableNameCV:  ",CHAR(34),INDEX(Variables[Variable Name],$A221),CHAR(34),
", VariableDefinition:  ",CHAR(34),INDEX(Variables[Variable Definition],$A221),CHAR(34),
", SpecciationCV:  ",CHAR(34),INDEX(Variables[Speciation],$A221),CHAR(34),
", NoDataValue:  ",CHAR(34),INDEX(Variables[No Data Value],$A221),CHAR(34),"}"))</f>
        <v>#REF!</v>
      </c>
    </row>
    <row r="222" spans="1:17" x14ac:dyDescent="0.25">
      <c r="A222">
        <v>219</v>
      </c>
      <c r="D222" t="e">
        <f>IF(INDEX(People[First Name],$A222)="","",
CONCATENATE("  - &amp;PersonID",TEXT($A222,"0000"),
" {","PersonFirstName:  ",CHAR(34),INDEX(People[First Name],$A222),CHAR(34),
", PersonMiddleName:  ",CHAR(34),INDEX(People[Middle Name],$A222),CHAR(34),
", PersonLastName:  ",CHAR(34),INDEX(People[Last Name],$A222),CHAR(34),"}"))</f>
        <v>#REF!</v>
      </c>
      <c r="E222" t="e">
        <f>IF(INDEX(Organizations[Organization Type '[CV']],$A222)="","",
CONCATENATE("  - &amp;OrganizationID",TEXT($A222,"0000"),
" {","OrganizationTypeCV:  ",CHAR(34),INDEX(Organizations[Organization Type '[CV']],$A222),CHAR(34),
", OrganizationCode:  ",CHAR(34),INDEX(Organizations[Organization Code],$A222),CHAR(34),
", OrganizationName:  ",CHAR(34),INDEX(Organizations[Organization Name],$A222),CHAR(34),
", OrganizationDescription:  ",CHAR(34),INDEX(Organizations[Organization Description],$A222),CHAR(34),
", OrganizationLink:  ",CHAR(34),INDEX(Organizations[Organization Link],$A222),CHAR(34),"}"))</f>
        <v>#REF!</v>
      </c>
      <c r="F222" t="e">
        <f>IF(INDEX(People[First Name],$A222)="","",
CONCATENATE("  - &amp;AffiliationID",TEXT($A222,"0000"),
" {PersonID: *PersonID",TEXT($A222,"0000"),
", OrganizationID: *OrganizationID",TEXT(MATCH(INDEX(People[Organization Name],$A222),Organizations[Organization Name],0),"0000"),
", IsPrimaryOrganizationContact: , AffiliationStartDate: , AffiliationEndDate: , PrimaryPhone: ",
", PrimaryEmail: ",CHAR(34),INDEX(People[Primary Email],$A222),CHAR(34),
", PrimaryAddress: ",CHAR(34),INDEX(People[Primary Address],$A222),CHAR(34),
", PersonLink: }"))</f>
        <v>#REF!</v>
      </c>
      <c r="H222" t="e">
        <f>IF(COUNTA(CitationInformation)=0,"",IF(INDEX(AuthorList[Author Name],$A222)="","",
CONCATENATE("  - &amp;AuthorListID",TEXT($A222,"0000"),
"  {CitationID: *CitationID0001",
", PersonID: *PersonID",TEXT(MATCH(INDEX(AuthorList[Author Name],$A222),People[Full Name],0),"0000"),
", AuthorOrder: ",INDEX(AuthorList[Author Number],$A222),"}")))</f>
        <v>#REF!</v>
      </c>
      <c r="K222" t="e">
        <f>IF(INDEX(SamplingFeatures[Feature Code],$A222)="","",
CONCATENATE("  - &amp;SamplingFeatureID",TEXT($A222,"0000"),
" {","SamplingFeatureUUID:  ",CHAR(34),INDEX(SamplingFeatures[Sampling Feature UUID],$A222),CHAR(34),
", SamplingFeatureTypeCV:  ",CHAR(34),INDEX(SamplingFeatures[Sampling Feature Type],$A222),CHAR(34),
", SamplingFeatureCode:  ",CHAR(34),INDEX(SamplingFeatures[Feature Code],$A222),CHAR(34),
", SamplingFeatureName:  ",CHAR(34),INDEX(SamplingFeatures[Feature Name],$A222),CHAR(34),
", SamplingFeatureDescription:  ",CHAR(34),INDEX(SamplingFeatures[Feature Description],$A222),CHAR(34),
", SamplingFeatureGeotypeCV:  ",CHAR(34),INDEX(SamplingFeatures[Feature Geo Type],$A222),CHAR(34),
", FeatureGeometry:  ",CHAR(34),INDEX(SamplingFeatures[Feature Geometry],$A222),CHAR(34),
", Elevation_m:  ",CHAR(34),INDEX(SamplingFeatures[Elevation_m],$A222),CHAR(34),
", ElevationDatumCV:  ",CHAR(34),ElevationDatum,CHAR(34),"}"))</f>
        <v>#REF!</v>
      </c>
      <c r="L222" t="e">
        <f>IF(INDEX(SamplingFeatures[Sampling Feature Type],$A222)&lt;&gt;"Site","",
CONCATENATE("  - &amp;SiteID",TEXT(SUMPRODUCT(--($L$3:$L221&lt;&gt;"")),"0000"),
" {","SamplingFeatureID:  *SamplingFeatureID",TEXT($A222,"0000"),
", SiteTypeCV:  ",CHAR(34),INDEX(Sites[Site Type],$A222),CHAR(34),
", Latitude:  ",INDEX(Sites[Latitude],$A222),
", Longitude:  ",INDEX(Sites[Longitude],$A222),
", SRSName:  ",CHAR(34),LatLonDatum,CHAR(34),"}"))</f>
        <v>#REF!</v>
      </c>
      <c r="M222" t="e">
        <f>IF(INDEX(SamplingFeatures[Sampling Feature Type],$A222)&lt;&gt;"Specimen","",
CONCATENATE("  - &amp;SpecimenID",TEXT(SUMPRODUCT(--($M$3:$M221&lt;&gt;"")),"0000"),
" {","SamplingFeatureID:  *SamplingFeatureID",TEXT($A222,"0000"),
", SpecimenTypeCV:  ",CHAR(34),INDEX(Specimens[Specimen Type],$A222),CHAR(34),
", SpecimenMediumCV:  ",INDEX(Specimens[Specimen Medium],$A222),
", IsFieldSpecimen:  ",CHAR(34),INDEX(Specimens[Is Field Specimen?],$A222),CHAR(34),"}"))</f>
        <v>#REF!</v>
      </c>
      <c r="N222" t="e">
        <f>IF(COUNTA(SpatialOffsets[])=0,"", IF(INDEX(SpatialOffsets[Spatial Offset Type],$A222)="","",
CONCATENATE("  - &amp;SpatialOffsetID",TEXT($A222,"0000"),
" {","SpatialOffsetTypeCV:  ",CHAR(34),INDEX(SpatialOffsets[Spatial Offset Type],$A222),CHAR(34),
", Offset1Value:  ",INDEX(SpatialOffsets[Offset 1 Value],$A222),
", Offset1UnitID:  ",CHAR(34),INDEX(SpatialOffsets[Offset 1 Unit],$A222),CHAR(34),
", Offset2Value:  ",INDEX(SpatialOffsets[Offset 2 Value],$A222),
", Offset2UnitID:  ",CHAR(34),INDEX(SpatialOffsets[Offset 2 Unit],$A222),CHAR(34),
", Offset3Value:  ",INDEX(SpatialOffsets[Offset 3 Value],$A222),
", Offset3UnitID:  ",CHAR(34),INDEX(SpatialOffsets[Offset 3 Unit],$A222),CHAR(34),,"}")))</f>
        <v>#REF!</v>
      </c>
      <c r="O222" t="e">
        <f>IF(COUNTA(RelatedFeatures[])=0,"", IF(INDEX(RelatedFeatures[First Sampling Feature Code],$A222)="","",
CONCATENATE("  - &amp;RelationID",TEXT($A222,"0000"),
" {","SamplingFeatureID:  *SamplingFeatureID",TEXT(MATCH(INDEX(RelatedFeatures[First Sampling Feature Code],$A222),SamplingFeatures[Feature Code],0),"0000"),
", RelationshipTypeCV:  ",CHAR(34),INDEX(RelatedFeatures[Relationship Type],$A222),CHAR(34),
", RelatedFeatureID: *SamplingFeatureID",TEXT(MATCH(INDEX(RelatedFeatures[Second Sampling Feature Code],$A222),SamplingFeatures[Feature Code],0),"0000"),
", SpatialOffsetID:  ",IF(INDEX(RelatedFeatures[Offset Number],$A222)="","",CONCATENATE("*SpatialOffsetID",TEXT(INDEX(RelatedFeatures[Offset Number],$A222),"0000"))),"}")))</f>
        <v>#REF!</v>
      </c>
      <c r="P222" t="e">
        <f>IF(INDEX(Methods[Method Type],$A222)="","",
CONCATENATE("  - &amp;MethodID",TEXT($A222,"0000"),
" {","MethodTypeCV:  ",CHAR(34),INDEX(Methods[Method Type],$A222),CHAR(34),
", MethodCode:  ",CHAR(34),INDEX(Methods[Method Code],$A222),CHAR(34),
", MethodName:  ",CHAR(34),INDEX(Methods[Method Name],$A222),CHAR(34),
", MethodDescription:  ",CHAR(34),INDEX(Methods[Method Description],$A222),CHAR(34),
", MethodLink:  ",CHAR(34),INDEX(Methods[Method Link],$A222),CHAR(34),
", OrganizationID: *OrganizationID",TEXT(MATCH(INDEX(Methods[Organization Name],$A222),Organizations[Organization Name],0),"0000"),"}"))</f>
        <v>#REF!</v>
      </c>
      <c r="Q222" t="e">
        <f>IF(INDEX(Variables[Variable Type],$A222)="","",
CONCATENATE("  - &amp;VariableID",TEXT($A222,"0000"),
" {","VariableTypeCV:  ",CHAR(34),INDEX(Variables[Variable Type],$A222),CHAR(34),
", VariableCode:  ",CHAR(34),INDEX(Variables[Variable Code],$A222),CHAR(34),
", VariableNameCV:  ",CHAR(34),INDEX(Variables[Variable Name],$A222),CHAR(34),
", VariableDefinition:  ",CHAR(34),INDEX(Variables[Variable Definition],$A222),CHAR(34),
", SpecciationCV:  ",CHAR(34),INDEX(Variables[Speciation],$A222),CHAR(34),
", NoDataValue:  ",CHAR(34),INDEX(Variables[No Data Value],$A222),CHAR(34),"}"))</f>
        <v>#REF!</v>
      </c>
    </row>
    <row r="223" spans="1:17" x14ac:dyDescent="0.25">
      <c r="A223">
        <v>220</v>
      </c>
      <c r="D223" t="e">
        <f>IF(INDEX(People[First Name],$A223)="","",
CONCATENATE("  - &amp;PersonID",TEXT($A223,"0000"),
" {","PersonFirstName:  ",CHAR(34),INDEX(People[First Name],$A223),CHAR(34),
", PersonMiddleName:  ",CHAR(34),INDEX(People[Middle Name],$A223),CHAR(34),
", PersonLastName:  ",CHAR(34),INDEX(People[Last Name],$A223),CHAR(34),"}"))</f>
        <v>#REF!</v>
      </c>
      <c r="E223" t="e">
        <f>IF(INDEX(Organizations[Organization Type '[CV']],$A223)="","",
CONCATENATE("  - &amp;OrganizationID",TEXT($A223,"0000"),
" {","OrganizationTypeCV:  ",CHAR(34),INDEX(Organizations[Organization Type '[CV']],$A223),CHAR(34),
", OrganizationCode:  ",CHAR(34),INDEX(Organizations[Organization Code],$A223),CHAR(34),
", OrganizationName:  ",CHAR(34),INDEX(Organizations[Organization Name],$A223),CHAR(34),
", OrganizationDescription:  ",CHAR(34),INDEX(Organizations[Organization Description],$A223),CHAR(34),
", OrganizationLink:  ",CHAR(34),INDEX(Organizations[Organization Link],$A223),CHAR(34),"}"))</f>
        <v>#REF!</v>
      </c>
      <c r="F223" t="e">
        <f>IF(INDEX(People[First Name],$A223)="","",
CONCATENATE("  - &amp;AffiliationID",TEXT($A223,"0000"),
" {PersonID: *PersonID",TEXT($A223,"0000"),
", OrganizationID: *OrganizationID",TEXT(MATCH(INDEX(People[Organization Name],$A223),Organizations[Organization Name],0),"0000"),
", IsPrimaryOrganizationContact: , AffiliationStartDate: , AffiliationEndDate: , PrimaryPhone: ",
", PrimaryEmail: ",CHAR(34),INDEX(People[Primary Email],$A223),CHAR(34),
", PrimaryAddress: ",CHAR(34),INDEX(People[Primary Address],$A223),CHAR(34),
", PersonLink: }"))</f>
        <v>#REF!</v>
      </c>
      <c r="H223" t="e">
        <f>IF(COUNTA(CitationInformation)=0,"",IF(INDEX(AuthorList[Author Name],$A223)="","",
CONCATENATE("  - &amp;AuthorListID",TEXT($A223,"0000"),
"  {CitationID: *CitationID0001",
", PersonID: *PersonID",TEXT(MATCH(INDEX(AuthorList[Author Name],$A223),People[Full Name],0),"0000"),
", AuthorOrder: ",INDEX(AuthorList[Author Number],$A223),"}")))</f>
        <v>#REF!</v>
      </c>
      <c r="K223" t="e">
        <f>IF(INDEX(SamplingFeatures[Feature Code],$A223)="","",
CONCATENATE("  - &amp;SamplingFeatureID",TEXT($A223,"0000"),
" {","SamplingFeatureUUID:  ",CHAR(34),INDEX(SamplingFeatures[Sampling Feature UUID],$A223),CHAR(34),
", SamplingFeatureTypeCV:  ",CHAR(34),INDEX(SamplingFeatures[Sampling Feature Type],$A223),CHAR(34),
", SamplingFeatureCode:  ",CHAR(34),INDEX(SamplingFeatures[Feature Code],$A223),CHAR(34),
", SamplingFeatureName:  ",CHAR(34),INDEX(SamplingFeatures[Feature Name],$A223),CHAR(34),
", SamplingFeatureDescription:  ",CHAR(34),INDEX(SamplingFeatures[Feature Description],$A223),CHAR(34),
", SamplingFeatureGeotypeCV:  ",CHAR(34),INDEX(SamplingFeatures[Feature Geo Type],$A223),CHAR(34),
", FeatureGeometry:  ",CHAR(34),INDEX(SamplingFeatures[Feature Geometry],$A223),CHAR(34),
", Elevation_m:  ",CHAR(34),INDEX(SamplingFeatures[Elevation_m],$A223),CHAR(34),
", ElevationDatumCV:  ",CHAR(34),ElevationDatum,CHAR(34),"}"))</f>
        <v>#REF!</v>
      </c>
      <c r="L223" t="e">
        <f>IF(INDEX(SamplingFeatures[Sampling Feature Type],$A223)&lt;&gt;"Site","",
CONCATENATE("  - &amp;SiteID",TEXT(SUMPRODUCT(--($L$3:$L222&lt;&gt;"")),"0000"),
" {","SamplingFeatureID:  *SamplingFeatureID",TEXT($A223,"0000"),
", SiteTypeCV:  ",CHAR(34),INDEX(Sites[Site Type],$A223),CHAR(34),
", Latitude:  ",INDEX(Sites[Latitude],$A223),
", Longitude:  ",INDEX(Sites[Longitude],$A223),
", SRSName:  ",CHAR(34),LatLonDatum,CHAR(34),"}"))</f>
        <v>#REF!</v>
      </c>
      <c r="M223" t="e">
        <f>IF(INDEX(SamplingFeatures[Sampling Feature Type],$A223)&lt;&gt;"Specimen","",
CONCATENATE("  - &amp;SpecimenID",TEXT(SUMPRODUCT(--($M$3:$M222&lt;&gt;"")),"0000"),
" {","SamplingFeatureID:  *SamplingFeatureID",TEXT($A223,"0000"),
", SpecimenTypeCV:  ",CHAR(34),INDEX(Specimens[Specimen Type],$A223),CHAR(34),
", SpecimenMediumCV:  ",INDEX(Specimens[Specimen Medium],$A223),
", IsFieldSpecimen:  ",CHAR(34),INDEX(Specimens[Is Field Specimen?],$A223),CHAR(34),"}"))</f>
        <v>#REF!</v>
      </c>
      <c r="N223" t="e">
        <f>IF(COUNTA(SpatialOffsets[])=0,"", IF(INDEX(SpatialOffsets[Spatial Offset Type],$A223)="","",
CONCATENATE("  - &amp;SpatialOffsetID",TEXT($A223,"0000"),
" {","SpatialOffsetTypeCV:  ",CHAR(34),INDEX(SpatialOffsets[Spatial Offset Type],$A223),CHAR(34),
", Offset1Value:  ",INDEX(SpatialOffsets[Offset 1 Value],$A223),
", Offset1UnitID:  ",CHAR(34),INDEX(SpatialOffsets[Offset 1 Unit],$A223),CHAR(34),
", Offset2Value:  ",INDEX(SpatialOffsets[Offset 2 Value],$A223),
", Offset2UnitID:  ",CHAR(34),INDEX(SpatialOffsets[Offset 2 Unit],$A223),CHAR(34),
", Offset3Value:  ",INDEX(SpatialOffsets[Offset 3 Value],$A223),
", Offset3UnitID:  ",CHAR(34),INDEX(SpatialOffsets[Offset 3 Unit],$A223),CHAR(34),,"}")))</f>
        <v>#REF!</v>
      </c>
      <c r="O223" t="e">
        <f>IF(COUNTA(RelatedFeatures[])=0,"", IF(INDEX(RelatedFeatures[First Sampling Feature Code],$A223)="","",
CONCATENATE("  - &amp;RelationID",TEXT($A223,"0000"),
" {","SamplingFeatureID:  *SamplingFeatureID",TEXT(MATCH(INDEX(RelatedFeatures[First Sampling Feature Code],$A223),SamplingFeatures[Feature Code],0),"0000"),
", RelationshipTypeCV:  ",CHAR(34),INDEX(RelatedFeatures[Relationship Type],$A223),CHAR(34),
", RelatedFeatureID: *SamplingFeatureID",TEXT(MATCH(INDEX(RelatedFeatures[Second Sampling Feature Code],$A223),SamplingFeatures[Feature Code],0),"0000"),
", SpatialOffsetID:  ",IF(INDEX(RelatedFeatures[Offset Number],$A223)="","",CONCATENATE("*SpatialOffsetID",TEXT(INDEX(RelatedFeatures[Offset Number],$A223),"0000"))),"}")))</f>
        <v>#REF!</v>
      </c>
      <c r="P223" t="e">
        <f>IF(INDEX(Methods[Method Type],$A223)="","",
CONCATENATE("  - &amp;MethodID",TEXT($A223,"0000"),
" {","MethodTypeCV:  ",CHAR(34),INDEX(Methods[Method Type],$A223),CHAR(34),
", MethodCode:  ",CHAR(34),INDEX(Methods[Method Code],$A223),CHAR(34),
", MethodName:  ",CHAR(34),INDEX(Methods[Method Name],$A223),CHAR(34),
", MethodDescription:  ",CHAR(34),INDEX(Methods[Method Description],$A223),CHAR(34),
", MethodLink:  ",CHAR(34),INDEX(Methods[Method Link],$A223),CHAR(34),
", OrganizationID: *OrganizationID",TEXT(MATCH(INDEX(Methods[Organization Name],$A223),Organizations[Organization Name],0),"0000"),"}"))</f>
        <v>#REF!</v>
      </c>
      <c r="Q223" t="e">
        <f>IF(INDEX(Variables[Variable Type],$A223)="","",
CONCATENATE("  - &amp;VariableID",TEXT($A223,"0000"),
" {","VariableTypeCV:  ",CHAR(34),INDEX(Variables[Variable Type],$A223),CHAR(34),
", VariableCode:  ",CHAR(34),INDEX(Variables[Variable Code],$A223),CHAR(34),
", VariableNameCV:  ",CHAR(34),INDEX(Variables[Variable Name],$A223),CHAR(34),
", VariableDefinition:  ",CHAR(34),INDEX(Variables[Variable Definition],$A223),CHAR(34),
", SpecciationCV:  ",CHAR(34),INDEX(Variables[Speciation],$A223),CHAR(34),
", NoDataValue:  ",CHAR(34),INDEX(Variables[No Data Value],$A223),CHAR(34),"}"))</f>
        <v>#REF!</v>
      </c>
    </row>
    <row r="224" spans="1:17" x14ac:dyDescent="0.25">
      <c r="A224">
        <v>221</v>
      </c>
      <c r="D224" t="e">
        <f>IF(INDEX(People[First Name],$A224)="","",
CONCATENATE("  - &amp;PersonID",TEXT($A224,"0000"),
" {","PersonFirstName:  ",CHAR(34),INDEX(People[First Name],$A224),CHAR(34),
", PersonMiddleName:  ",CHAR(34),INDEX(People[Middle Name],$A224),CHAR(34),
", PersonLastName:  ",CHAR(34),INDEX(People[Last Name],$A224),CHAR(34),"}"))</f>
        <v>#REF!</v>
      </c>
      <c r="E224" t="e">
        <f>IF(INDEX(Organizations[Organization Type '[CV']],$A224)="","",
CONCATENATE("  - &amp;OrganizationID",TEXT($A224,"0000"),
" {","OrganizationTypeCV:  ",CHAR(34),INDEX(Organizations[Organization Type '[CV']],$A224),CHAR(34),
", OrganizationCode:  ",CHAR(34),INDEX(Organizations[Organization Code],$A224),CHAR(34),
", OrganizationName:  ",CHAR(34),INDEX(Organizations[Organization Name],$A224),CHAR(34),
", OrganizationDescription:  ",CHAR(34),INDEX(Organizations[Organization Description],$A224),CHAR(34),
", OrganizationLink:  ",CHAR(34),INDEX(Organizations[Organization Link],$A224),CHAR(34),"}"))</f>
        <v>#REF!</v>
      </c>
      <c r="F224" t="e">
        <f>IF(INDEX(People[First Name],$A224)="","",
CONCATENATE("  - &amp;AffiliationID",TEXT($A224,"0000"),
" {PersonID: *PersonID",TEXT($A224,"0000"),
", OrganizationID: *OrganizationID",TEXT(MATCH(INDEX(People[Organization Name],$A224),Organizations[Organization Name],0),"0000"),
", IsPrimaryOrganizationContact: , AffiliationStartDate: , AffiliationEndDate: , PrimaryPhone: ",
", PrimaryEmail: ",CHAR(34),INDEX(People[Primary Email],$A224),CHAR(34),
", PrimaryAddress: ",CHAR(34),INDEX(People[Primary Address],$A224),CHAR(34),
", PersonLink: }"))</f>
        <v>#REF!</v>
      </c>
      <c r="H224" t="e">
        <f>IF(COUNTA(CitationInformation)=0,"",IF(INDEX(AuthorList[Author Name],$A224)="","",
CONCATENATE("  - &amp;AuthorListID",TEXT($A224,"0000"),
"  {CitationID: *CitationID0001",
", PersonID: *PersonID",TEXT(MATCH(INDEX(AuthorList[Author Name],$A224),People[Full Name],0),"0000"),
", AuthorOrder: ",INDEX(AuthorList[Author Number],$A224),"}")))</f>
        <v>#REF!</v>
      </c>
      <c r="K224" t="e">
        <f>IF(INDEX(SamplingFeatures[Feature Code],$A224)="","",
CONCATENATE("  - &amp;SamplingFeatureID",TEXT($A224,"0000"),
" {","SamplingFeatureUUID:  ",CHAR(34),INDEX(SamplingFeatures[Sampling Feature UUID],$A224),CHAR(34),
", SamplingFeatureTypeCV:  ",CHAR(34),INDEX(SamplingFeatures[Sampling Feature Type],$A224),CHAR(34),
", SamplingFeatureCode:  ",CHAR(34),INDEX(SamplingFeatures[Feature Code],$A224),CHAR(34),
", SamplingFeatureName:  ",CHAR(34),INDEX(SamplingFeatures[Feature Name],$A224),CHAR(34),
", SamplingFeatureDescription:  ",CHAR(34),INDEX(SamplingFeatures[Feature Description],$A224),CHAR(34),
", SamplingFeatureGeotypeCV:  ",CHAR(34),INDEX(SamplingFeatures[Feature Geo Type],$A224),CHAR(34),
", FeatureGeometry:  ",CHAR(34),INDEX(SamplingFeatures[Feature Geometry],$A224),CHAR(34),
", Elevation_m:  ",CHAR(34),INDEX(SamplingFeatures[Elevation_m],$A224),CHAR(34),
", ElevationDatumCV:  ",CHAR(34),ElevationDatum,CHAR(34),"}"))</f>
        <v>#REF!</v>
      </c>
      <c r="L224" t="e">
        <f>IF(INDEX(SamplingFeatures[Sampling Feature Type],$A224)&lt;&gt;"Site","",
CONCATENATE("  - &amp;SiteID",TEXT(SUMPRODUCT(--($L$3:$L223&lt;&gt;"")),"0000"),
" {","SamplingFeatureID:  *SamplingFeatureID",TEXT($A224,"0000"),
", SiteTypeCV:  ",CHAR(34),INDEX(Sites[Site Type],$A224),CHAR(34),
", Latitude:  ",INDEX(Sites[Latitude],$A224),
", Longitude:  ",INDEX(Sites[Longitude],$A224),
", SRSName:  ",CHAR(34),LatLonDatum,CHAR(34),"}"))</f>
        <v>#REF!</v>
      </c>
      <c r="M224" t="e">
        <f>IF(INDEX(SamplingFeatures[Sampling Feature Type],$A224)&lt;&gt;"Specimen","",
CONCATENATE("  - &amp;SpecimenID",TEXT(SUMPRODUCT(--($M$3:$M223&lt;&gt;"")),"0000"),
" {","SamplingFeatureID:  *SamplingFeatureID",TEXT($A224,"0000"),
", SpecimenTypeCV:  ",CHAR(34),INDEX(Specimens[Specimen Type],$A224),CHAR(34),
", SpecimenMediumCV:  ",INDEX(Specimens[Specimen Medium],$A224),
", IsFieldSpecimen:  ",CHAR(34),INDEX(Specimens[Is Field Specimen?],$A224),CHAR(34),"}"))</f>
        <v>#REF!</v>
      </c>
      <c r="N224" t="e">
        <f>IF(COUNTA(SpatialOffsets[])=0,"", IF(INDEX(SpatialOffsets[Spatial Offset Type],$A224)="","",
CONCATENATE("  - &amp;SpatialOffsetID",TEXT($A224,"0000"),
" {","SpatialOffsetTypeCV:  ",CHAR(34),INDEX(SpatialOffsets[Spatial Offset Type],$A224),CHAR(34),
", Offset1Value:  ",INDEX(SpatialOffsets[Offset 1 Value],$A224),
", Offset1UnitID:  ",CHAR(34),INDEX(SpatialOffsets[Offset 1 Unit],$A224),CHAR(34),
", Offset2Value:  ",INDEX(SpatialOffsets[Offset 2 Value],$A224),
", Offset2UnitID:  ",CHAR(34),INDEX(SpatialOffsets[Offset 2 Unit],$A224),CHAR(34),
", Offset3Value:  ",INDEX(SpatialOffsets[Offset 3 Value],$A224),
", Offset3UnitID:  ",CHAR(34),INDEX(SpatialOffsets[Offset 3 Unit],$A224),CHAR(34),,"}")))</f>
        <v>#REF!</v>
      </c>
      <c r="O224" t="e">
        <f>IF(COUNTA(RelatedFeatures[])=0,"", IF(INDEX(RelatedFeatures[First Sampling Feature Code],$A224)="","",
CONCATENATE("  - &amp;RelationID",TEXT($A224,"0000"),
" {","SamplingFeatureID:  *SamplingFeatureID",TEXT(MATCH(INDEX(RelatedFeatures[First Sampling Feature Code],$A224),SamplingFeatures[Feature Code],0),"0000"),
", RelationshipTypeCV:  ",CHAR(34),INDEX(RelatedFeatures[Relationship Type],$A224),CHAR(34),
", RelatedFeatureID: *SamplingFeatureID",TEXT(MATCH(INDEX(RelatedFeatures[Second Sampling Feature Code],$A224),SamplingFeatures[Feature Code],0),"0000"),
", SpatialOffsetID:  ",IF(INDEX(RelatedFeatures[Offset Number],$A224)="","",CONCATENATE("*SpatialOffsetID",TEXT(INDEX(RelatedFeatures[Offset Number],$A224),"0000"))),"}")))</f>
        <v>#REF!</v>
      </c>
      <c r="P224" t="e">
        <f>IF(INDEX(Methods[Method Type],$A224)="","",
CONCATENATE("  - &amp;MethodID",TEXT($A224,"0000"),
" {","MethodTypeCV:  ",CHAR(34),INDEX(Methods[Method Type],$A224),CHAR(34),
", MethodCode:  ",CHAR(34),INDEX(Methods[Method Code],$A224),CHAR(34),
", MethodName:  ",CHAR(34),INDEX(Methods[Method Name],$A224),CHAR(34),
", MethodDescription:  ",CHAR(34),INDEX(Methods[Method Description],$A224),CHAR(34),
", MethodLink:  ",CHAR(34),INDEX(Methods[Method Link],$A224),CHAR(34),
", OrganizationID: *OrganizationID",TEXT(MATCH(INDEX(Methods[Organization Name],$A224),Organizations[Organization Name],0),"0000"),"}"))</f>
        <v>#REF!</v>
      </c>
      <c r="Q224" t="e">
        <f>IF(INDEX(Variables[Variable Type],$A224)="","",
CONCATENATE("  - &amp;VariableID",TEXT($A224,"0000"),
" {","VariableTypeCV:  ",CHAR(34),INDEX(Variables[Variable Type],$A224),CHAR(34),
", VariableCode:  ",CHAR(34),INDEX(Variables[Variable Code],$A224),CHAR(34),
", VariableNameCV:  ",CHAR(34),INDEX(Variables[Variable Name],$A224),CHAR(34),
", VariableDefinition:  ",CHAR(34),INDEX(Variables[Variable Definition],$A224),CHAR(34),
", SpecciationCV:  ",CHAR(34),INDEX(Variables[Speciation],$A224),CHAR(34),
", NoDataValue:  ",CHAR(34),INDEX(Variables[No Data Value],$A224),CHAR(34),"}"))</f>
        <v>#REF!</v>
      </c>
    </row>
    <row r="225" spans="1:17" x14ac:dyDescent="0.25">
      <c r="A225">
        <v>222</v>
      </c>
      <c r="D225" t="e">
        <f>IF(INDEX(People[First Name],$A225)="","",
CONCATENATE("  - &amp;PersonID",TEXT($A225,"0000"),
" {","PersonFirstName:  ",CHAR(34),INDEX(People[First Name],$A225),CHAR(34),
", PersonMiddleName:  ",CHAR(34),INDEX(People[Middle Name],$A225),CHAR(34),
", PersonLastName:  ",CHAR(34),INDEX(People[Last Name],$A225),CHAR(34),"}"))</f>
        <v>#REF!</v>
      </c>
      <c r="E225" t="e">
        <f>IF(INDEX(Organizations[Organization Type '[CV']],$A225)="","",
CONCATENATE("  - &amp;OrganizationID",TEXT($A225,"0000"),
" {","OrganizationTypeCV:  ",CHAR(34),INDEX(Organizations[Organization Type '[CV']],$A225),CHAR(34),
", OrganizationCode:  ",CHAR(34),INDEX(Organizations[Organization Code],$A225),CHAR(34),
", OrganizationName:  ",CHAR(34),INDEX(Organizations[Organization Name],$A225),CHAR(34),
", OrganizationDescription:  ",CHAR(34),INDEX(Organizations[Organization Description],$A225),CHAR(34),
", OrganizationLink:  ",CHAR(34),INDEX(Organizations[Organization Link],$A225),CHAR(34),"}"))</f>
        <v>#REF!</v>
      </c>
      <c r="F225" t="e">
        <f>IF(INDEX(People[First Name],$A225)="","",
CONCATENATE("  - &amp;AffiliationID",TEXT($A225,"0000"),
" {PersonID: *PersonID",TEXT($A225,"0000"),
", OrganizationID: *OrganizationID",TEXT(MATCH(INDEX(People[Organization Name],$A225),Organizations[Organization Name],0),"0000"),
", IsPrimaryOrganizationContact: , AffiliationStartDate: , AffiliationEndDate: , PrimaryPhone: ",
", PrimaryEmail: ",CHAR(34),INDEX(People[Primary Email],$A225),CHAR(34),
", PrimaryAddress: ",CHAR(34),INDEX(People[Primary Address],$A225),CHAR(34),
", PersonLink: }"))</f>
        <v>#REF!</v>
      </c>
      <c r="H225" t="e">
        <f>IF(COUNTA(CitationInformation)=0,"",IF(INDEX(AuthorList[Author Name],$A225)="","",
CONCATENATE("  - &amp;AuthorListID",TEXT($A225,"0000"),
"  {CitationID: *CitationID0001",
", PersonID: *PersonID",TEXT(MATCH(INDEX(AuthorList[Author Name],$A225),People[Full Name],0),"0000"),
", AuthorOrder: ",INDEX(AuthorList[Author Number],$A225),"}")))</f>
        <v>#REF!</v>
      </c>
      <c r="K225" t="e">
        <f>IF(INDEX(SamplingFeatures[Feature Code],$A225)="","",
CONCATENATE("  - &amp;SamplingFeatureID",TEXT($A225,"0000"),
" {","SamplingFeatureUUID:  ",CHAR(34),INDEX(SamplingFeatures[Sampling Feature UUID],$A225),CHAR(34),
", SamplingFeatureTypeCV:  ",CHAR(34),INDEX(SamplingFeatures[Sampling Feature Type],$A225),CHAR(34),
", SamplingFeatureCode:  ",CHAR(34),INDEX(SamplingFeatures[Feature Code],$A225),CHAR(34),
", SamplingFeatureName:  ",CHAR(34),INDEX(SamplingFeatures[Feature Name],$A225),CHAR(34),
", SamplingFeatureDescription:  ",CHAR(34),INDEX(SamplingFeatures[Feature Description],$A225),CHAR(34),
", SamplingFeatureGeotypeCV:  ",CHAR(34),INDEX(SamplingFeatures[Feature Geo Type],$A225),CHAR(34),
", FeatureGeometry:  ",CHAR(34),INDEX(SamplingFeatures[Feature Geometry],$A225),CHAR(34),
", Elevation_m:  ",CHAR(34),INDEX(SamplingFeatures[Elevation_m],$A225),CHAR(34),
", ElevationDatumCV:  ",CHAR(34),ElevationDatum,CHAR(34),"}"))</f>
        <v>#REF!</v>
      </c>
      <c r="L225" t="e">
        <f>IF(INDEX(SamplingFeatures[Sampling Feature Type],$A225)&lt;&gt;"Site","",
CONCATENATE("  - &amp;SiteID",TEXT(SUMPRODUCT(--($L$3:$L224&lt;&gt;"")),"0000"),
" {","SamplingFeatureID:  *SamplingFeatureID",TEXT($A225,"0000"),
", SiteTypeCV:  ",CHAR(34),INDEX(Sites[Site Type],$A225),CHAR(34),
", Latitude:  ",INDEX(Sites[Latitude],$A225),
", Longitude:  ",INDEX(Sites[Longitude],$A225),
", SRSName:  ",CHAR(34),LatLonDatum,CHAR(34),"}"))</f>
        <v>#REF!</v>
      </c>
      <c r="M225" t="e">
        <f>IF(INDEX(SamplingFeatures[Sampling Feature Type],$A225)&lt;&gt;"Specimen","",
CONCATENATE("  - &amp;SpecimenID",TEXT(SUMPRODUCT(--($M$3:$M224&lt;&gt;"")),"0000"),
" {","SamplingFeatureID:  *SamplingFeatureID",TEXT($A225,"0000"),
", SpecimenTypeCV:  ",CHAR(34),INDEX(Specimens[Specimen Type],$A225),CHAR(34),
", SpecimenMediumCV:  ",INDEX(Specimens[Specimen Medium],$A225),
", IsFieldSpecimen:  ",CHAR(34),INDEX(Specimens[Is Field Specimen?],$A225),CHAR(34),"}"))</f>
        <v>#REF!</v>
      </c>
      <c r="N225" t="e">
        <f>IF(COUNTA(SpatialOffsets[])=0,"", IF(INDEX(SpatialOffsets[Spatial Offset Type],$A225)="","",
CONCATENATE("  - &amp;SpatialOffsetID",TEXT($A225,"0000"),
" {","SpatialOffsetTypeCV:  ",CHAR(34),INDEX(SpatialOffsets[Spatial Offset Type],$A225),CHAR(34),
", Offset1Value:  ",INDEX(SpatialOffsets[Offset 1 Value],$A225),
", Offset1UnitID:  ",CHAR(34),INDEX(SpatialOffsets[Offset 1 Unit],$A225),CHAR(34),
", Offset2Value:  ",INDEX(SpatialOffsets[Offset 2 Value],$A225),
", Offset2UnitID:  ",CHAR(34),INDEX(SpatialOffsets[Offset 2 Unit],$A225),CHAR(34),
", Offset3Value:  ",INDEX(SpatialOffsets[Offset 3 Value],$A225),
", Offset3UnitID:  ",CHAR(34),INDEX(SpatialOffsets[Offset 3 Unit],$A225),CHAR(34),,"}")))</f>
        <v>#REF!</v>
      </c>
      <c r="O225" t="e">
        <f>IF(COUNTA(RelatedFeatures[])=0,"", IF(INDEX(RelatedFeatures[First Sampling Feature Code],$A225)="","",
CONCATENATE("  - &amp;RelationID",TEXT($A225,"0000"),
" {","SamplingFeatureID:  *SamplingFeatureID",TEXT(MATCH(INDEX(RelatedFeatures[First Sampling Feature Code],$A225),SamplingFeatures[Feature Code],0),"0000"),
", RelationshipTypeCV:  ",CHAR(34),INDEX(RelatedFeatures[Relationship Type],$A225),CHAR(34),
", RelatedFeatureID: *SamplingFeatureID",TEXT(MATCH(INDEX(RelatedFeatures[Second Sampling Feature Code],$A225),SamplingFeatures[Feature Code],0),"0000"),
", SpatialOffsetID:  ",IF(INDEX(RelatedFeatures[Offset Number],$A225)="","",CONCATENATE("*SpatialOffsetID",TEXT(INDEX(RelatedFeatures[Offset Number],$A225),"0000"))),"}")))</f>
        <v>#REF!</v>
      </c>
      <c r="P225" t="e">
        <f>IF(INDEX(Methods[Method Type],$A225)="","",
CONCATENATE("  - &amp;MethodID",TEXT($A225,"0000"),
" {","MethodTypeCV:  ",CHAR(34),INDEX(Methods[Method Type],$A225),CHAR(34),
", MethodCode:  ",CHAR(34),INDEX(Methods[Method Code],$A225),CHAR(34),
", MethodName:  ",CHAR(34),INDEX(Methods[Method Name],$A225),CHAR(34),
", MethodDescription:  ",CHAR(34),INDEX(Methods[Method Description],$A225),CHAR(34),
", MethodLink:  ",CHAR(34),INDEX(Methods[Method Link],$A225),CHAR(34),
", OrganizationID: *OrganizationID",TEXT(MATCH(INDEX(Methods[Organization Name],$A225),Organizations[Organization Name],0),"0000"),"}"))</f>
        <v>#REF!</v>
      </c>
      <c r="Q225" t="e">
        <f>IF(INDEX(Variables[Variable Type],$A225)="","",
CONCATENATE("  - &amp;VariableID",TEXT($A225,"0000"),
" {","VariableTypeCV:  ",CHAR(34),INDEX(Variables[Variable Type],$A225),CHAR(34),
", VariableCode:  ",CHAR(34),INDEX(Variables[Variable Code],$A225),CHAR(34),
", VariableNameCV:  ",CHAR(34),INDEX(Variables[Variable Name],$A225),CHAR(34),
", VariableDefinition:  ",CHAR(34),INDEX(Variables[Variable Definition],$A225),CHAR(34),
", SpecciationCV:  ",CHAR(34),INDEX(Variables[Speciation],$A225),CHAR(34),
", NoDataValue:  ",CHAR(34),INDEX(Variables[No Data Value],$A225),CHAR(34),"}"))</f>
        <v>#REF!</v>
      </c>
    </row>
    <row r="226" spans="1:17" x14ac:dyDescent="0.25">
      <c r="A226">
        <v>223</v>
      </c>
      <c r="D226" t="e">
        <f>IF(INDEX(People[First Name],$A226)="","",
CONCATENATE("  - &amp;PersonID",TEXT($A226,"0000"),
" {","PersonFirstName:  ",CHAR(34),INDEX(People[First Name],$A226),CHAR(34),
", PersonMiddleName:  ",CHAR(34),INDEX(People[Middle Name],$A226),CHAR(34),
", PersonLastName:  ",CHAR(34),INDEX(People[Last Name],$A226),CHAR(34),"}"))</f>
        <v>#REF!</v>
      </c>
      <c r="E226" t="e">
        <f>IF(INDEX(Organizations[Organization Type '[CV']],$A226)="","",
CONCATENATE("  - &amp;OrganizationID",TEXT($A226,"0000"),
" {","OrganizationTypeCV:  ",CHAR(34),INDEX(Organizations[Organization Type '[CV']],$A226),CHAR(34),
", OrganizationCode:  ",CHAR(34),INDEX(Organizations[Organization Code],$A226),CHAR(34),
", OrganizationName:  ",CHAR(34),INDEX(Organizations[Organization Name],$A226),CHAR(34),
", OrganizationDescription:  ",CHAR(34),INDEX(Organizations[Organization Description],$A226),CHAR(34),
", OrganizationLink:  ",CHAR(34),INDEX(Organizations[Organization Link],$A226),CHAR(34),"}"))</f>
        <v>#REF!</v>
      </c>
      <c r="F226" t="e">
        <f>IF(INDEX(People[First Name],$A226)="","",
CONCATENATE("  - &amp;AffiliationID",TEXT($A226,"0000"),
" {PersonID: *PersonID",TEXT($A226,"0000"),
", OrganizationID: *OrganizationID",TEXT(MATCH(INDEX(People[Organization Name],$A226),Organizations[Organization Name],0),"0000"),
", IsPrimaryOrganizationContact: , AffiliationStartDate: , AffiliationEndDate: , PrimaryPhone: ",
", PrimaryEmail: ",CHAR(34),INDEX(People[Primary Email],$A226),CHAR(34),
", PrimaryAddress: ",CHAR(34),INDEX(People[Primary Address],$A226),CHAR(34),
", PersonLink: }"))</f>
        <v>#REF!</v>
      </c>
      <c r="H226" t="e">
        <f>IF(COUNTA(CitationInformation)=0,"",IF(INDEX(AuthorList[Author Name],$A226)="","",
CONCATENATE("  - &amp;AuthorListID",TEXT($A226,"0000"),
"  {CitationID: *CitationID0001",
", PersonID: *PersonID",TEXT(MATCH(INDEX(AuthorList[Author Name],$A226),People[Full Name],0),"0000"),
", AuthorOrder: ",INDEX(AuthorList[Author Number],$A226),"}")))</f>
        <v>#REF!</v>
      </c>
      <c r="K226" t="e">
        <f>IF(INDEX(SamplingFeatures[Feature Code],$A226)="","",
CONCATENATE("  - &amp;SamplingFeatureID",TEXT($A226,"0000"),
" {","SamplingFeatureUUID:  ",CHAR(34),INDEX(SamplingFeatures[Sampling Feature UUID],$A226),CHAR(34),
", SamplingFeatureTypeCV:  ",CHAR(34),INDEX(SamplingFeatures[Sampling Feature Type],$A226),CHAR(34),
", SamplingFeatureCode:  ",CHAR(34),INDEX(SamplingFeatures[Feature Code],$A226),CHAR(34),
", SamplingFeatureName:  ",CHAR(34),INDEX(SamplingFeatures[Feature Name],$A226),CHAR(34),
", SamplingFeatureDescription:  ",CHAR(34),INDEX(SamplingFeatures[Feature Description],$A226),CHAR(34),
", SamplingFeatureGeotypeCV:  ",CHAR(34),INDEX(SamplingFeatures[Feature Geo Type],$A226),CHAR(34),
", FeatureGeometry:  ",CHAR(34),INDEX(SamplingFeatures[Feature Geometry],$A226),CHAR(34),
", Elevation_m:  ",CHAR(34),INDEX(SamplingFeatures[Elevation_m],$A226),CHAR(34),
", ElevationDatumCV:  ",CHAR(34),ElevationDatum,CHAR(34),"}"))</f>
        <v>#REF!</v>
      </c>
      <c r="L226" t="e">
        <f>IF(INDEX(SamplingFeatures[Sampling Feature Type],$A226)&lt;&gt;"Site","",
CONCATENATE("  - &amp;SiteID",TEXT(SUMPRODUCT(--($L$3:$L225&lt;&gt;"")),"0000"),
" {","SamplingFeatureID:  *SamplingFeatureID",TEXT($A226,"0000"),
", SiteTypeCV:  ",CHAR(34),INDEX(Sites[Site Type],$A226),CHAR(34),
", Latitude:  ",INDEX(Sites[Latitude],$A226),
", Longitude:  ",INDEX(Sites[Longitude],$A226),
", SRSName:  ",CHAR(34),LatLonDatum,CHAR(34),"}"))</f>
        <v>#REF!</v>
      </c>
      <c r="M226" t="e">
        <f>IF(INDEX(SamplingFeatures[Sampling Feature Type],$A226)&lt;&gt;"Specimen","",
CONCATENATE("  - &amp;SpecimenID",TEXT(SUMPRODUCT(--($M$3:$M225&lt;&gt;"")),"0000"),
" {","SamplingFeatureID:  *SamplingFeatureID",TEXT($A226,"0000"),
", SpecimenTypeCV:  ",CHAR(34),INDEX(Specimens[Specimen Type],$A226),CHAR(34),
", SpecimenMediumCV:  ",INDEX(Specimens[Specimen Medium],$A226),
", IsFieldSpecimen:  ",CHAR(34),INDEX(Specimens[Is Field Specimen?],$A226),CHAR(34),"}"))</f>
        <v>#REF!</v>
      </c>
      <c r="N226" t="e">
        <f>IF(COUNTA(SpatialOffsets[])=0,"", IF(INDEX(SpatialOffsets[Spatial Offset Type],$A226)="","",
CONCATENATE("  - &amp;SpatialOffsetID",TEXT($A226,"0000"),
" {","SpatialOffsetTypeCV:  ",CHAR(34),INDEX(SpatialOffsets[Spatial Offset Type],$A226),CHAR(34),
", Offset1Value:  ",INDEX(SpatialOffsets[Offset 1 Value],$A226),
", Offset1UnitID:  ",CHAR(34),INDEX(SpatialOffsets[Offset 1 Unit],$A226),CHAR(34),
", Offset2Value:  ",INDEX(SpatialOffsets[Offset 2 Value],$A226),
", Offset2UnitID:  ",CHAR(34),INDEX(SpatialOffsets[Offset 2 Unit],$A226),CHAR(34),
", Offset3Value:  ",INDEX(SpatialOffsets[Offset 3 Value],$A226),
", Offset3UnitID:  ",CHAR(34),INDEX(SpatialOffsets[Offset 3 Unit],$A226),CHAR(34),,"}")))</f>
        <v>#REF!</v>
      </c>
      <c r="O226" t="e">
        <f>IF(COUNTA(RelatedFeatures[])=0,"", IF(INDEX(RelatedFeatures[First Sampling Feature Code],$A226)="","",
CONCATENATE("  - &amp;RelationID",TEXT($A226,"0000"),
" {","SamplingFeatureID:  *SamplingFeatureID",TEXT(MATCH(INDEX(RelatedFeatures[First Sampling Feature Code],$A226),SamplingFeatures[Feature Code],0),"0000"),
", RelationshipTypeCV:  ",CHAR(34),INDEX(RelatedFeatures[Relationship Type],$A226),CHAR(34),
", RelatedFeatureID: *SamplingFeatureID",TEXT(MATCH(INDEX(RelatedFeatures[Second Sampling Feature Code],$A226),SamplingFeatures[Feature Code],0),"0000"),
", SpatialOffsetID:  ",IF(INDEX(RelatedFeatures[Offset Number],$A226)="","",CONCATENATE("*SpatialOffsetID",TEXT(INDEX(RelatedFeatures[Offset Number],$A226),"0000"))),"}")))</f>
        <v>#REF!</v>
      </c>
      <c r="P226" t="e">
        <f>IF(INDEX(Methods[Method Type],$A226)="","",
CONCATENATE("  - &amp;MethodID",TEXT($A226,"0000"),
" {","MethodTypeCV:  ",CHAR(34),INDEX(Methods[Method Type],$A226),CHAR(34),
", MethodCode:  ",CHAR(34),INDEX(Methods[Method Code],$A226),CHAR(34),
", MethodName:  ",CHAR(34),INDEX(Methods[Method Name],$A226),CHAR(34),
", MethodDescription:  ",CHAR(34),INDEX(Methods[Method Description],$A226),CHAR(34),
", MethodLink:  ",CHAR(34),INDEX(Methods[Method Link],$A226),CHAR(34),
", OrganizationID: *OrganizationID",TEXT(MATCH(INDEX(Methods[Organization Name],$A226),Organizations[Organization Name],0),"0000"),"}"))</f>
        <v>#REF!</v>
      </c>
      <c r="Q226" t="e">
        <f>IF(INDEX(Variables[Variable Type],$A226)="","",
CONCATENATE("  - &amp;VariableID",TEXT($A226,"0000"),
" {","VariableTypeCV:  ",CHAR(34),INDEX(Variables[Variable Type],$A226),CHAR(34),
", VariableCode:  ",CHAR(34),INDEX(Variables[Variable Code],$A226),CHAR(34),
", VariableNameCV:  ",CHAR(34),INDEX(Variables[Variable Name],$A226),CHAR(34),
", VariableDefinition:  ",CHAR(34),INDEX(Variables[Variable Definition],$A226),CHAR(34),
", SpecciationCV:  ",CHAR(34),INDEX(Variables[Speciation],$A226),CHAR(34),
", NoDataValue:  ",CHAR(34),INDEX(Variables[No Data Value],$A226),CHAR(34),"}"))</f>
        <v>#REF!</v>
      </c>
    </row>
    <row r="227" spans="1:17" x14ac:dyDescent="0.25">
      <c r="A227">
        <v>224</v>
      </c>
      <c r="D227" t="e">
        <f>IF(INDEX(People[First Name],$A227)="","",
CONCATENATE("  - &amp;PersonID",TEXT($A227,"0000"),
" {","PersonFirstName:  ",CHAR(34),INDEX(People[First Name],$A227),CHAR(34),
", PersonMiddleName:  ",CHAR(34),INDEX(People[Middle Name],$A227),CHAR(34),
", PersonLastName:  ",CHAR(34),INDEX(People[Last Name],$A227),CHAR(34),"}"))</f>
        <v>#REF!</v>
      </c>
      <c r="E227" t="e">
        <f>IF(INDEX(Organizations[Organization Type '[CV']],$A227)="","",
CONCATENATE("  - &amp;OrganizationID",TEXT($A227,"0000"),
" {","OrganizationTypeCV:  ",CHAR(34),INDEX(Organizations[Organization Type '[CV']],$A227),CHAR(34),
", OrganizationCode:  ",CHAR(34),INDEX(Organizations[Organization Code],$A227),CHAR(34),
", OrganizationName:  ",CHAR(34),INDEX(Organizations[Organization Name],$A227),CHAR(34),
", OrganizationDescription:  ",CHAR(34),INDEX(Organizations[Organization Description],$A227),CHAR(34),
", OrganizationLink:  ",CHAR(34),INDEX(Organizations[Organization Link],$A227),CHAR(34),"}"))</f>
        <v>#REF!</v>
      </c>
      <c r="F227" t="e">
        <f>IF(INDEX(People[First Name],$A227)="","",
CONCATENATE("  - &amp;AffiliationID",TEXT($A227,"0000"),
" {PersonID: *PersonID",TEXT($A227,"0000"),
", OrganizationID: *OrganizationID",TEXT(MATCH(INDEX(People[Organization Name],$A227),Organizations[Organization Name],0),"0000"),
", IsPrimaryOrganizationContact: , AffiliationStartDate: , AffiliationEndDate: , PrimaryPhone: ",
", PrimaryEmail: ",CHAR(34),INDEX(People[Primary Email],$A227),CHAR(34),
", PrimaryAddress: ",CHAR(34),INDEX(People[Primary Address],$A227),CHAR(34),
", PersonLink: }"))</f>
        <v>#REF!</v>
      </c>
      <c r="H227" t="e">
        <f>IF(COUNTA(CitationInformation)=0,"",IF(INDEX(AuthorList[Author Name],$A227)="","",
CONCATENATE("  - &amp;AuthorListID",TEXT($A227,"0000"),
"  {CitationID: *CitationID0001",
", PersonID: *PersonID",TEXT(MATCH(INDEX(AuthorList[Author Name],$A227),People[Full Name],0),"0000"),
", AuthorOrder: ",INDEX(AuthorList[Author Number],$A227),"}")))</f>
        <v>#REF!</v>
      </c>
      <c r="K227" t="e">
        <f>IF(INDEX(SamplingFeatures[Feature Code],$A227)="","",
CONCATENATE("  - &amp;SamplingFeatureID",TEXT($A227,"0000"),
" {","SamplingFeatureUUID:  ",CHAR(34),INDEX(SamplingFeatures[Sampling Feature UUID],$A227),CHAR(34),
", SamplingFeatureTypeCV:  ",CHAR(34),INDEX(SamplingFeatures[Sampling Feature Type],$A227),CHAR(34),
", SamplingFeatureCode:  ",CHAR(34),INDEX(SamplingFeatures[Feature Code],$A227),CHAR(34),
", SamplingFeatureName:  ",CHAR(34),INDEX(SamplingFeatures[Feature Name],$A227),CHAR(34),
", SamplingFeatureDescription:  ",CHAR(34),INDEX(SamplingFeatures[Feature Description],$A227),CHAR(34),
", SamplingFeatureGeotypeCV:  ",CHAR(34),INDEX(SamplingFeatures[Feature Geo Type],$A227),CHAR(34),
", FeatureGeometry:  ",CHAR(34),INDEX(SamplingFeatures[Feature Geometry],$A227),CHAR(34),
", Elevation_m:  ",CHAR(34),INDEX(SamplingFeatures[Elevation_m],$A227),CHAR(34),
", ElevationDatumCV:  ",CHAR(34),ElevationDatum,CHAR(34),"}"))</f>
        <v>#REF!</v>
      </c>
      <c r="L227" t="e">
        <f>IF(INDEX(SamplingFeatures[Sampling Feature Type],$A227)&lt;&gt;"Site","",
CONCATENATE("  - &amp;SiteID",TEXT(SUMPRODUCT(--($L$3:$L226&lt;&gt;"")),"0000"),
" {","SamplingFeatureID:  *SamplingFeatureID",TEXT($A227,"0000"),
", SiteTypeCV:  ",CHAR(34),INDEX(Sites[Site Type],$A227),CHAR(34),
", Latitude:  ",INDEX(Sites[Latitude],$A227),
", Longitude:  ",INDEX(Sites[Longitude],$A227),
", SRSName:  ",CHAR(34),LatLonDatum,CHAR(34),"}"))</f>
        <v>#REF!</v>
      </c>
      <c r="M227" t="e">
        <f>IF(INDEX(SamplingFeatures[Sampling Feature Type],$A227)&lt;&gt;"Specimen","",
CONCATENATE("  - &amp;SpecimenID",TEXT(SUMPRODUCT(--($M$3:$M226&lt;&gt;"")),"0000"),
" {","SamplingFeatureID:  *SamplingFeatureID",TEXT($A227,"0000"),
", SpecimenTypeCV:  ",CHAR(34),INDEX(Specimens[Specimen Type],$A227),CHAR(34),
", SpecimenMediumCV:  ",INDEX(Specimens[Specimen Medium],$A227),
", IsFieldSpecimen:  ",CHAR(34),INDEX(Specimens[Is Field Specimen?],$A227),CHAR(34),"}"))</f>
        <v>#REF!</v>
      </c>
      <c r="N227" t="e">
        <f>IF(COUNTA(SpatialOffsets[])=0,"", IF(INDEX(SpatialOffsets[Spatial Offset Type],$A227)="","",
CONCATENATE("  - &amp;SpatialOffsetID",TEXT($A227,"0000"),
" {","SpatialOffsetTypeCV:  ",CHAR(34),INDEX(SpatialOffsets[Spatial Offset Type],$A227),CHAR(34),
", Offset1Value:  ",INDEX(SpatialOffsets[Offset 1 Value],$A227),
", Offset1UnitID:  ",CHAR(34),INDEX(SpatialOffsets[Offset 1 Unit],$A227),CHAR(34),
", Offset2Value:  ",INDEX(SpatialOffsets[Offset 2 Value],$A227),
", Offset2UnitID:  ",CHAR(34),INDEX(SpatialOffsets[Offset 2 Unit],$A227),CHAR(34),
", Offset3Value:  ",INDEX(SpatialOffsets[Offset 3 Value],$A227),
", Offset3UnitID:  ",CHAR(34),INDEX(SpatialOffsets[Offset 3 Unit],$A227),CHAR(34),,"}")))</f>
        <v>#REF!</v>
      </c>
      <c r="O227" t="e">
        <f>IF(COUNTA(RelatedFeatures[])=0,"", IF(INDEX(RelatedFeatures[First Sampling Feature Code],$A227)="","",
CONCATENATE("  - &amp;RelationID",TEXT($A227,"0000"),
" {","SamplingFeatureID:  *SamplingFeatureID",TEXT(MATCH(INDEX(RelatedFeatures[First Sampling Feature Code],$A227),SamplingFeatures[Feature Code],0),"0000"),
", RelationshipTypeCV:  ",CHAR(34),INDEX(RelatedFeatures[Relationship Type],$A227),CHAR(34),
", RelatedFeatureID: *SamplingFeatureID",TEXT(MATCH(INDEX(RelatedFeatures[Second Sampling Feature Code],$A227),SamplingFeatures[Feature Code],0),"0000"),
", SpatialOffsetID:  ",IF(INDEX(RelatedFeatures[Offset Number],$A227)="","",CONCATENATE("*SpatialOffsetID",TEXT(INDEX(RelatedFeatures[Offset Number],$A227),"0000"))),"}")))</f>
        <v>#REF!</v>
      </c>
      <c r="P227" t="e">
        <f>IF(INDEX(Methods[Method Type],$A227)="","",
CONCATENATE("  - &amp;MethodID",TEXT($A227,"0000"),
" {","MethodTypeCV:  ",CHAR(34),INDEX(Methods[Method Type],$A227),CHAR(34),
", MethodCode:  ",CHAR(34),INDEX(Methods[Method Code],$A227),CHAR(34),
", MethodName:  ",CHAR(34),INDEX(Methods[Method Name],$A227),CHAR(34),
", MethodDescription:  ",CHAR(34),INDEX(Methods[Method Description],$A227),CHAR(34),
", MethodLink:  ",CHAR(34),INDEX(Methods[Method Link],$A227),CHAR(34),
", OrganizationID: *OrganizationID",TEXT(MATCH(INDEX(Methods[Organization Name],$A227),Organizations[Organization Name],0),"0000"),"}"))</f>
        <v>#REF!</v>
      </c>
      <c r="Q227" t="e">
        <f>IF(INDEX(Variables[Variable Type],$A227)="","",
CONCATENATE("  - &amp;VariableID",TEXT($A227,"0000"),
" {","VariableTypeCV:  ",CHAR(34),INDEX(Variables[Variable Type],$A227),CHAR(34),
", VariableCode:  ",CHAR(34),INDEX(Variables[Variable Code],$A227),CHAR(34),
", VariableNameCV:  ",CHAR(34),INDEX(Variables[Variable Name],$A227),CHAR(34),
", VariableDefinition:  ",CHAR(34),INDEX(Variables[Variable Definition],$A227),CHAR(34),
", SpecciationCV:  ",CHAR(34),INDEX(Variables[Speciation],$A227),CHAR(34),
", NoDataValue:  ",CHAR(34),INDEX(Variables[No Data Value],$A227),CHAR(34),"}"))</f>
        <v>#REF!</v>
      </c>
    </row>
    <row r="228" spans="1:17" x14ac:dyDescent="0.25">
      <c r="A228">
        <v>225</v>
      </c>
      <c r="D228" t="e">
        <f>IF(INDEX(People[First Name],$A228)="","",
CONCATENATE("  - &amp;PersonID",TEXT($A228,"0000"),
" {","PersonFirstName:  ",CHAR(34),INDEX(People[First Name],$A228),CHAR(34),
", PersonMiddleName:  ",CHAR(34),INDEX(People[Middle Name],$A228),CHAR(34),
", PersonLastName:  ",CHAR(34),INDEX(People[Last Name],$A228),CHAR(34),"}"))</f>
        <v>#REF!</v>
      </c>
      <c r="E228" t="e">
        <f>IF(INDEX(Organizations[Organization Type '[CV']],$A228)="","",
CONCATENATE("  - &amp;OrganizationID",TEXT($A228,"0000"),
" {","OrganizationTypeCV:  ",CHAR(34),INDEX(Organizations[Organization Type '[CV']],$A228),CHAR(34),
", OrganizationCode:  ",CHAR(34),INDEX(Organizations[Organization Code],$A228),CHAR(34),
", OrganizationName:  ",CHAR(34),INDEX(Organizations[Organization Name],$A228),CHAR(34),
", OrganizationDescription:  ",CHAR(34),INDEX(Organizations[Organization Description],$A228),CHAR(34),
", OrganizationLink:  ",CHAR(34),INDEX(Organizations[Organization Link],$A228),CHAR(34),"}"))</f>
        <v>#REF!</v>
      </c>
      <c r="F228" t="e">
        <f>IF(INDEX(People[First Name],$A228)="","",
CONCATENATE("  - &amp;AffiliationID",TEXT($A228,"0000"),
" {PersonID: *PersonID",TEXT($A228,"0000"),
", OrganizationID: *OrganizationID",TEXT(MATCH(INDEX(People[Organization Name],$A228),Organizations[Organization Name],0),"0000"),
", IsPrimaryOrganizationContact: , AffiliationStartDate: , AffiliationEndDate: , PrimaryPhone: ",
", PrimaryEmail: ",CHAR(34),INDEX(People[Primary Email],$A228),CHAR(34),
", PrimaryAddress: ",CHAR(34),INDEX(People[Primary Address],$A228),CHAR(34),
", PersonLink: }"))</f>
        <v>#REF!</v>
      </c>
      <c r="H228" t="e">
        <f>IF(COUNTA(CitationInformation)=0,"",IF(INDEX(AuthorList[Author Name],$A228)="","",
CONCATENATE("  - &amp;AuthorListID",TEXT($A228,"0000"),
"  {CitationID: *CitationID0001",
", PersonID: *PersonID",TEXT(MATCH(INDEX(AuthorList[Author Name],$A228),People[Full Name],0),"0000"),
", AuthorOrder: ",INDEX(AuthorList[Author Number],$A228),"}")))</f>
        <v>#REF!</v>
      </c>
      <c r="K228" t="e">
        <f>IF(INDEX(SamplingFeatures[Feature Code],$A228)="","",
CONCATENATE("  - &amp;SamplingFeatureID",TEXT($A228,"0000"),
" {","SamplingFeatureUUID:  ",CHAR(34),INDEX(SamplingFeatures[Sampling Feature UUID],$A228),CHAR(34),
", SamplingFeatureTypeCV:  ",CHAR(34),INDEX(SamplingFeatures[Sampling Feature Type],$A228),CHAR(34),
", SamplingFeatureCode:  ",CHAR(34),INDEX(SamplingFeatures[Feature Code],$A228),CHAR(34),
", SamplingFeatureName:  ",CHAR(34),INDEX(SamplingFeatures[Feature Name],$A228),CHAR(34),
", SamplingFeatureDescription:  ",CHAR(34),INDEX(SamplingFeatures[Feature Description],$A228),CHAR(34),
", SamplingFeatureGeotypeCV:  ",CHAR(34),INDEX(SamplingFeatures[Feature Geo Type],$A228),CHAR(34),
", FeatureGeometry:  ",CHAR(34),INDEX(SamplingFeatures[Feature Geometry],$A228),CHAR(34),
", Elevation_m:  ",CHAR(34),INDEX(SamplingFeatures[Elevation_m],$A228),CHAR(34),
", ElevationDatumCV:  ",CHAR(34),ElevationDatum,CHAR(34),"}"))</f>
        <v>#REF!</v>
      </c>
      <c r="L228" t="e">
        <f>IF(INDEX(SamplingFeatures[Sampling Feature Type],$A228)&lt;&gt;"Site","",
CONCATENATE("  - &amp;SiteID",TEXT(SUMPRODUCT(--($L$3:$L227&lt;&gt;"")),"0000"),
" {","SamplingFeatureID:  *SamplingFeatureID",TEXT($A228,"0000"),
", SiteTypeCV:  ",CHAR(34),INDEX(Sites[Site Type],$A228),CHAR(34),
", Latitude:  ",INDEX(Sites[Latitude],$A228),
", Longitude:  ",INDEX(Sites[Longitude],$A228),
", SRSName:  ",CHAR(34),LatLonDatum,CHAR(34),"}"))</f>
        <v>#REF!</v>
      </c>
      <c r="M228" t="e">
        <f>IF(INDEX(SamplingFeatures[Sampling Feature Type],$A228)&lt;&gt;"Specimen","",
CONCATENATE("  - &amp;SpecimenID",TEXT(SUMPRODUCT(--($M$3:$M227&lt;&gt;"")),"0000"),
" {","SamplingFeatureID:  *SamplingFeatureID",TEXT($A228,"0000"),
", SpecimenTypeCV:  ",CHAR(34),INDEX(Specimens[Specimen Type],$A228),CHAR(34),
", SpecimenMediumCV:  ",INDEX(Specimens[Specimen Medium],$A228),
", IsFieldSpecimen:  ",CHAR(34),INDEX(Specimens[Is Field Specimen?],$A228),CHAR(34),"}"))</f>
        <v>#REF!</v>
      </c>
      <c r="N228" t="e">
        <f>IF(COUNTA(SpatialOffsets[])=0,"", IF(INDEX(SpatialOffsets[Spatial Offset Type],$A228)="","",
CONCATENATE("  - &amp;SpatialOffsetID",TEXT($A228,"0000"),
" {","SpatialOffsetTypeCV:  ",CHAR(34),INDEX(SpatialOffsets[Spatial Offset Type],$A228),CHAR(34),
", Offset1Value:  ",INDEX(SpatialOffsets[Offset 1 Value],$A228),
", Offset1UnitID:  ",CHAR(34),INDEX(SpatialOffsets[Offset 1 Unit],$A228),CHAR(34),
", Offset2Value:  ",INDEX(SpatialOffsets[Offset 2 Value],$A228),
", Offset2UnitID:  ",CHAR(34),INDEX(SpatialOffsets[Offset 2 Unit],$A228),CHAR(34),
", Offset3Value:  ",INDEX(SpatialOffsets[Offset 3 Value],$A228),
", Offset3UnitID:  ",CHAR(34),INDEX(SpatialOffsets[Offset 3 Unit],$A228),CHAR(34),,"}")))</f>
        <v>#REF!</v>
      </c>
      <c r="O228" t="e">
        <f>IF(COUNTA(RelatedFeatures[])=0,"", IF(INDEX(RelatedFeatures[First Sampling Feature Code],$A228)="","",
CONCATENATE("  - &amp;RelationID",TEXT($A228,"0000"),
" {","SamplingFeatureID:  *SamplingFeatureID",TEXT(MATCH(INDEX(RelatedFeatures[First Sampling Feature Code],$A228),SamplingFeatures[Feature Code],0),"0000"),
", RelationshipTypeCV:  ",CHAR(34),INDEX(RelatedFeatures[Relationship Type],$A228),CHAR(34),
", RelatedFeatureID: *SamplingFeatureID",TEXT(MATCH(INDEX(RelatedFeatures[Second Sampling Feature Code],$A228),SamplingFeatures[Feature Code],0),"0000"),
", SpatialOffsetID:  ",IF(INDEX(RelatedFeatures[Offset Number],$A228)="","",CONCATENATE("*SpatialOffsetID",TEXT(INDEX(RelatedFeatures[Offset Number],$A228),"0000"))),"}")))</f>
        <v>#REF!</v>
      </c>
      <c r="P228" t="e">
        <f>IF(INDEX(Methods[Method Type],$A228)="","",
CONCATENATE("  - &amp;MethodID",TEXT($A228,"0000"),
" {","MethodTypeCV:  ",CHAR(34),INDEX(Methods[Method Type],$A228),CHAR(34),
", MethodCode:  ",CHAR(34),INDEX(Methods[Method Code],$A228),CHAR(34),
", MethodName:  ",CHAR(34),INDEX(Methods[Method Name],$A228),CHAR(34),
", MethodDescription:  ",CHAR(34),INDEX(Methods[Method Description],$A228),CHAR(34),
", MethodLink:  ",CHAR(34),INDEX(Methods[Method Link],$A228),CHAR(34),
", OrganizationID: *OrganizationID",TEXT(MATCH(INDEX(Methods[Organization Name],$A228),Organizations[Organization Name],0),"0000"),"}"))</f>
        <v>#REF!</v>
      </c>
      <c r="Q228" t="e">
        <f>IF(INDEX(Variables[Variable Type],$A228)="","",
CONCATENATE("  - &amp;VariableID",TEXT($A228,"0000"),
" {","VariableTypeCV:  ",CHAR(34),INDEX(Variables[Variable Type],$A228),CHAR(34),
", VariableCode:  ",CHAR(34),INDEX(Variables[Variable Code],$A228),CHAR(34),
", VariableNameCV:  ",CHAR(34),INDEX(Variables[Variable Name],$A228),CHAR(34),
", VariableDefinition:  ",CHAR(34),INDEX(Variables[Variable Definition],$A228),CHAR(34),
", SpecciationCV:  ",CHAR(34),INDEX(Variables[Speciation],$A228),CHAR(34),
", NoDataValue:  ",CHAR(34),INDEX(Variables[No Data Value],$A228),CHAR(34),"}"))</f>
        <v>#REF!</v>
      </c>
    </row>
    <row r="229" spans="1:17" x14ac:dyDescent="0.25">
      <c r="A229">
        <v>226</v>
      </c>
      <c r="D229" t="e">
        <f>IF(INDEX(People[First Name],$A229)="","",
CONCATENATE("  - &amp;PersonID",TEXT($A229,"0000"),
" {","PersonFirstName:  ",CHAR(34),INDEX(People[First Name],$A229),CHAR(34),
", PersonMiddleName:  ",CHAR(34),INDEX(People[Middle Name],$A229),CHAR(34),
", PersonLastName:  ",CHAR(34),INDEX(People[Last Name],$A229),CHAR(34),"}"))</f>
        <v>#REF!</v>
      </c>
      <c r="E229" t="e">
        <f>IF(INDEX(Organizations[Organization Type '[CV']],$A229)="","",
CONCATENATE("  - &amp;OrganizationID",TEXT($A229,"0000"),
" {","OrganizationTypeCV:  ",CHAR(34),INDEX(Organizations[Organization Type '[CV']],$A229),CHAR(34),
", OrganizationCode:  ",CHAR(34),INDEX(Organizations[Organization Code],$A229),CHAR(34),
", OrganizationName:  ",CHAR(34),INDEX(Organizations[Organization Name],$A229),CHAR(34),
", OrganizationDescription:  ",CHAR(34),INDEX(Organizations[Organization Description],$A229),CHAR(34),
", OrganizationLink:  ",CHAR(34),INDEX(Organizations[Organization Link],$A229),CHAR(34),"}"))</f>
        <v>#REF!</v>
      </c>
      <c r="F229" t="e">
        <f>IF(INDEX(People[First Name],$A229)="","",
CONCATENATE("  - &amp;AffiliationID",TEXT($A229,"0000"),
" {PersonID: *PersonID",TEXT($A229,"0000"),
", OrganizationID: *OrganizationID",TEXT(MATCH(INDEX(People[Organization Name],$A229),Organizations[Organization Name],0),"0000"),
", IsPrimaryOrganizationContact: , AffiliationStartDate: , AffiliationEndDate: , PrimaryPhone: ",
", PrimaryEmail: ",CHAR(34),INDEX(People[Primary Email],$A229),CHAR(34),
", PrimaryAddress: ",CHAR(34),INDEX(People[Primary Address],$A229),CHAR(34),
", PersonLink: }"))</f>
        <v>#REF!</v>
      </c>
      <c r="H229" t="e">
        <f>IF(COUNTA(CitationInformation)=0,"",IF(INDEX(AuthorList[Author Name],$A229)="","",
CONCATENATE("  - &amp;AuthorListID",TEXT($A229,"0000"),
"  {CitationID: *CitationID0001",
", PersonID: *PersonID",TEXT(MATCH(INDEX(AuthorList[Author Name],$A229),People[Full Name],0),"0000"),
", AuthorOrder: ",INDEX(AuthorList[Author Number],$A229),"}")))</f>
        <v>#REF!</v>
      </c>
      <c r="K229" t="e">
        <f>IF(INDEX(SamplingFeatures[Feature Code],$A229)="","",
CONCATENATE("  - &amp;SamplingFeatureID",TEXT($A229,"0000"),
" {","SamplingFeatureUUID:  ",CHAR(34),INDEX(SamplingFeatures[Sampling Feature UUID],$A229),CHAR(34),
", SamplingFeatureTypeCV:  ",CHAR(34),INDEX(SamplingFeatures[Sampling Feature Type],$A229),CHAR(34),
", SamplingFeatureCode:  ",CHAR(34),INDEX(SamplingFeatures[Feature Code],$A229),CHAR(34),
", SamplingFeatureName:  ",CHAR(34),INDEX(SamplingFeatures[Feature Name],$A229),CHAR(34),
", SamplingFeatureDescription:  ",CHAR(34),INDEX(SamplingFeatures[Feature Description],$A229),CHAR(34),
", SamplingFeatureGeotypeCV:  ",CHAR(34),INDEX(SamplingFeatures[Feature Geo Type],$A229),CHAR(34),
", FeatureGeometry:  ",CHAR(34),INDEX(SamplingFeatures[Feature Geometry],$A229),CHAR(34),
", Elevation_m:  ",CHAR(34),INDEX(SamplingFeatures[Elevation_m],$A229),CHAR(34),
", ElevationDatumCV:  ",CHAR(34),ElevationDatum,CHAR(34),"}"))</f>
        <v>#REF!</v>
      </c>
      <c r="L229" t="e">
        <f>IF(INDEX(SamplingFeatures[Sampling Feature Type],$A229)&lt;&gt;"Site","",
CONCATENATE("  - &amp;SiteID",TEXT(SUMPRODUCT(--($L$3:$L228&lt;&gt;"")),"0000"),
" {","SamplingFeatureID:  *SamplingFeatureID",TEXT($A229,"0000"),
", SiteTypeCV:  ",CHAR(34),INDEX(Sites[Site Type],$A229),CHAR(34),
", Latitude:  ",INDEX(Sites[Latitude],$A229),
", Longitude:  ",INDEX(Sites[Longitude],$A229),
", SRSName:  ",CHAR(34),LatLonDatum,CHAR(34),"}"))</f>
        <v>#REF!</v>
      </c>
      <c r="M229" t="e">
        <f>IF(INDEX(SamplingFeatures[Sampling Feature Type],$A229)&lt;&gt;"Specimen","",
CONCATENATE("  - &amp;SpecimenID",TEXT(SUMPRODUCT(--($M$3:$M228&lt;&gt;"")),"0000"),
" {","SamplingFeatureID:  *SamplingFeatureID",TEXT($A229,"0000"),
", SpecimenTypeCV:  ",CHAR(34),INDEX(Specimens[Specimen Type],$A229),CHAR(34),
", SpecimenMediumCV:  ",INDEX(Specimens[Specimen Medium],$A229),
", IsFieldSpecimen:  ",CHAR(34),INDEX(Specimens[Is Field Specimen?],$A229),CHAR(34),"}"))</f>
        <v>#REF!</v>
      </c>
      <c r="N229" t="e">
        <f>IF(COUNTA(SpatialOffsets[])=0,"", IF(INDEX(SpatialOffsets[Spatial Offset Type],$A229)="","",
CONCATENATE("  - &amp;SpatialOffsetID",TEXT($A229,"0000"),
" {","SpatialOffsetTypeCV:  ",CHAR(34),INDEX(SpatialOffsets[Spatial Offset Type],$A229),CHAR(34),
", Offset1Value:  ",INDEX(SpatialOffsets[Offset 1 Value],$A229),
", Offset1UnitID:  ",CHAR(34),INDEX(SpatialOffsets[Offset 1 Unit],$A229),CHAR(34),
", Offset2Value:  ",INDEX(SpatialOffsets[Offset 2 Value],$A229),
", Offset2UnitID:  ",CHAR(34),INDEX(SpatialOffsets[Offset 2 Unit],$A229),CHAR(34),
", Offset3Value:  ",INDEX(SpatialOffsets[Offset 3 Value],$A229),
", Offset3UnitID:  ",CHAR(34),INDEX(SpatialOffsets[Offset 3 Unit],$A229),CHAR(34),,"}")))</f>
        <v>#REF!</v>
      </c>
      <c r="O229" t="e">
        <f>IF(COUNTA(RelatedFeatures[])=0,"", IF(INDEX(RelatedFeatures[First Sampling Feature Code],$A229)="","",
CONCATENATE("  - &amp;RelationID",TEXT($A229,"0000"),
" {","SamplingFeatureID:  *SamplingFeatureID",TEXT(MATCH(INDEX(RelatedFeatures[First Sampling Feature Code],$A229),SamplingFeatures[Feature Code],0),"0000"),
", RelationshipTypeCV:  ",CHAR(34),INDEX(RelatedFeatures[Relationship Type],$A229),CHAR(34),
", RelatedFeatureID: *SamplingFeatureID",TEXT(MATCH(INDEX(RelatedFeatures[Second Sampling Feature Code],$A229),SamplingFeatures[Feature Code],0),"0000"),
", SpatialOffsetID:  ",IF(INDEX(RelatedFeatures[Offset Number],$A229)="","",CONCATENATE("*SpatialOffsetID",TEXT(INDEX(RelatedFeatures[Offset Number],$A229),"0000"))),"}")))</f>
        <v>#REF!</v>
      </c>
      <c r="P229" t="e">
        <f>IF(INDEX(Methods[Method Type],$A229)="","",
CONCATENATE("  - &amp;MethodID",TEXT($A229,"0000"),
" {","MethodTypeCV:  ",CHAR(34),INDEX(Methods[Method Type],$A229),CHAR(34),
", MethodCode:  ",CHAR(34),INDEX(Methods[Method Code],$A229),CHAR(34),
", MethodName:  ",CHAR(34),INDEX(Methods[Method Name],$A229),CHAR(34),
", MethodDescription:  ",CHAR(34),INDEX(Methods[Method Description],$A229),CHAR(34),
", MethodLink:  ",CHAR(34),INDEX(Methods[Method Link],$A229),CHAR(34),
", OrganizationID: *OrganizationID",TEXT(MATCH(INDEX(Methods[Organization Name],$A229),Organizations[Organization Name],0),"0000"),"}"))</f>
        <v>#REF!</v>
      </c>
      <c r="Q229" t="e">
        <f>IF(INDEX(Variables[Variable Type],$A229)="","",
CONCATENATE("  - &amp;VariableID",TEXT($A229,"0000"),
" {","VariableTypeCV:  ",CHAR(34),INDEX(Variables[Variable Type],$A229),CHAR(34),
", VariableCode:  ",CHAR(34),INDEX(Variables[Variable Code],$A229),CHAR(34),
", VariableNameCV:  ",CHAR(34),INDEX(Variables[Variable Name],$A229),CHAR(34),
", VariableDefinition:  ",CHAR(34),INDEX(Variables[Variable Definition],$A229),CHAR(34),
", SpecciationCV:  ",CHAR(34),INDEX(Variables[Speciation],$A229),CHAR(34),
", NoDataValue:  ",CHAR(34),INDEX(Variables[No Data Value],$A229),CHAR(34),"}"))</f>
        <v>#REF!</v>
      </c>
    </row>
    <row r="230" spans="1:17" x14ac:dyDescent="0.25">
      <c r="A230">
        <v>227</v>
      </c>
      <c r="D230" t="e">
        <f>IF(INDEX(People[First Name],$A230)="","",
CONCATENATE("  - &amp;PersonID",TEXT($A230,"0000"),
" {","PersonFirstName:  ",CHAR(34),INDEX(People[First Name],$A230),CHAR(34),
", PersonMiddleName:  ",CHAR(34),INDEX(People[Middle Name],$A230),CHAR(34),
", PersonLastName:  ",CHAR(34),INDEX(People[Last Name],$A230),CHAR(34),"}"))</f>
        <v>#REF!</v>
      </c>
      <c r="E230" t="e">
        <f>IF(INDEX(Organizations[Organization Type '[CV']],$A230)="","",
CONCATENATE("  - &amp;OrganizationID",TEXT($A230,"0000"),
" {","OrganizationTypeCV:  ",CHAR(34),INDEX(Organizations[Organization Type '[CV']],$A230),CHAR(34),
", OrganizationCode:  ",CHAR(34),INDEX(Organizations[Organization Code],$A230),CHAR(34),
", OrganizationName:  ",CHAR(34),INDEX(Organizations[Organization Name],$A230),CHAR(34),
", OrganizationDescription:  ",CHAR(34),INDEX(Organizations[Organization Description],$A230),CHAR(34),
", OrganizationLink:  ",CHAR(34),INDEX(Organizations[Organization Link],$A230),CHAR(34),"}"))</f>
        <v>#REF!</v>
      </c>
      <c r="F230" t="e">
        <f>IF(INDEX(People[First Name],$A230)="","",
CONCATENATE("  - &amp;AffiliationID",TEXT($A230,"0000"),
" {PersonID: *PersonID",TEXT($A230,"0000"),
", OrganizationID: *OrganizationID",TEXT(MATCH(INDEX(People[Organization Name],$A230),Organizations[Organization Name],0),"0000"),
", IsPrimaryOrganizationContact: , AffiliationStartDate: , AffiliationEndDate: , PrimaryPhone: ",
", PrimaryEmail: ",CHAR(34),INDEX(People[Primary Email],$A230),CHAR(34),
", PrimaryAddress: ",CHAR(34),INDEX(People[Primary Address],$A230),CHAR(34),
", PersonLink: }"))</f>
        <v>#REF!</v>
      </c>
      <c r="H230" t="e">
        <f>IF(COUNTA(CitationInformation)=0,"",IF(INDEX(AuthorList[Author Name],$A230)="","",
CONCATENATE("  - &amp;AuthorListID",TEXT($A230,"0000"),
"  {CitationID: *CitationID0001",
", PersonID: *PersonID",TEXT(MATCH(INDEX(AuthorList[Author Name],$A230),People[Full Name],0),"0000"),
", AuthorOrder: ",INDEX(AuthorList[Author Number],$A230),"}")))</f>
        <v>#REF!</v>
      </c>
      <c r="K230" t="e">
        <f>IF(INDEX(SamplingFeatures[Feature Code],$A230)="","",
CONCATENATE("  - &amp;SamplingFeatureID",TEXT($A230,"0000"),
" {","SamplingFeatureUUID:  ",CHAR(34),INDEX(SamplingFeatures[Sampling Feature UUID],$A230),CHAR(34),
", SamplingFeatureTypeCV:  ",CHAR(34),INDEX(SamplingFeatures[Sampling Feature Type],$A230),CHAR(34),
", SamplingFeatureCode:  ",CHAR(34),INDEX(SamplingFeatures[Feature Code],$A230),CHAR(34),
", SamplingFeatureName:  ",CHAR(34),INDEX(SamplingFeatures[Feature Name],$A230),CHAR(34),
", SamplingFeatureDescription:  ",CHAR(34),INDEX(SamplingFeatures[Feature Description],$A230),CHAR(34),
", SamplingFeatureGeotypeCV:  ",CHAR(34),INDEX(SamplingFeatures[Feature Geo Type],$A230),CHAR(34),
", FeatureGeometry:  ",CHAR(34),INDEX(SamplingFeatures[Feature Geometry],$A230),CHAR(34),
", Elevation_m:  ",CHAR(34),INDEX(SamplingFeatures[Elevation_m],$A230),CHAR(34),
", ElevationDatumCV:  ",CHAR(34),ElevationDatum,CHAR(34),"}"))</f>
        <v>#REF!</v>
      </c>
      <c r="L230" t="e">
        <f>IF(INDEX(SamplingFeatures[Sampling Feature Type],$A230)&lt;&gt;"Site","",
CONCATENATE("  - &amp;SiteID",TEXT(SUMPRODUCT(--($L$3:$L229&lt;&gt;"")),"0000"),
" {","SamplingFeatureID:  *SamplingFeatureID",TEXT($A230,"0000"),
", SiteTypeCV:  ",CHAR(34),INDEX(Sites[Site Type],$A230),CHAR(34),
", Latitude:  ",INDEX(Sites[Latitude],$A230),
", Longitude:  ",INDEX(Sites[Longitude],$A230),
", SRSName:  ",CHAR(34),LatLonDatum,CHAR(34),"}"))</f>
        <v>#REF!</v>
      </c>
      <c r="M230" t="e">
        <f>IF(INDEX(SamplingFeatures[Sampling Feature Type],$A230)&lt;&gt;"Specimen","",
CONCATENATE("  - &amp;SpecimenID",TEXT(SUMPRODUCT(--($M$3:$M229&lt;&gt;"")),"0000"),
" {","SamplingFeatureID:  *SamplingFeatureID",TEXT($A230,"0000"),
", SpecimenTypeCV:  ",CHAR(34),INDEX(Specimens[Specimen Type],$A230),CHAR(34),
", SpecimenMediumCV:  ",INDEX(Specimens[Specimen Medium],$A230),
", IsFieldSpecimen:  ",CHAR(34),INDEX(Specimens[Is Field Specimen?],$A230),CHAR(34),"}"))</f>
        <v>#REF!</v>
      </c>
      <c r="N230" t="e">
        <f>IF(COUNTA(SpatialOffsets[])=0,"", IF(INDEX(SpatialOffsets[Spatial Offset Type],$A230)="","",
CONCATENATE("  - &amp;SpatialOffsetID",TEXT($A230,"0000"),
" {","SpatialOffsetTypeCV:  ",CHAR(34),INDEX(SpatialOffsets[Spatial Offset Type],$A230),CHAR(34),
", Offset1Value:  ",INDEX(SpatialOffsets[Offset 1 Value],$A230),
", Offset1UnitID:  ",CHAR(34),INDEX(SpatialOffsets[Offset 1 Unit],$A230),CHAR(34),
", Offset2Value:  ",INDEX(SpatialOffsets[Offset 2 Value],$A230),
", Offset2UnitID:  ",CHAR(34),INDEX(SpatialOffsets[Offset 2 Unit],$A230),CHAR(34),
", Offset3Value:  ",INDEX(SpatialOffsets[Offset 3 Value],$A230),
", Offset3UnitID:  ",CHAR(34),INDEX(SpatialOffsets[Offset 3 Unit],$A230),CHAR(34),,"}")))</f>
        <v>#REF!</v>
      </c>
      <c r="O230" t="e">
        <f>IF(COUNTA(RelatedFeatures[])=0,"", IF(INDEX(RelatedFeatures[First Sampling Feature Code],$A230)="","",
CONCATENATE("  - &amp;RelationID",TEXT($A230,"0000"),
" {","SamplingFeatureID:  *SamplingFeatureID",TEXT(MATCH(INDEX(RelatedFeatures[First Sampling Feature Code],$A230),SamplingFeatures[Feature Code],0),"0000"),
", RelationshipTypeCV:  ",CHAR(34),INDEX(RelatedFeatures[Relationship Type],$A230),CHAR(34),
", RelatedFeatureID: *SamplingFeatureID",TEXT(MATCH(INDEX(RelatedFeatures[Second Sampling Feature Code],$A230),SamplingFeatures[Feature Code],0),"0000"),
", SpatialOffsetID:  ",IF(INDEX(RelatedFeatures[Offset Number],$A230)="","",CONCATENATE("*SpatialOffsetID",TEXT(INDEX(RelatedFeatures[Offset Number],$A230),"0000"))),"}")))</f>
        <v>#REF!</v>
      </c>
      <c r="P230" t="e">
        <f>IF(INDEX(Methods[Method Type],$A230)="","",
CONCATENATE("  - &amp;MethodID",TEXT($A230,"0000"),
" {","MethodTypeCV:  ",CHAR(34),INDEX(Methods[Method Type],$A230),CHAR(34),
", MethodCode:  ",CHAR(34),INDEX(Methods[Method Code],$A230),CHAR(34),
", MethodName:  ",CHAR(34),INDEX(Methods[Method Name],$A230),CHAR(34),
", MethodDescription:  ",CHAR(34),INDEX(Methods[Method Description],$A230),CHAR(34),
", MethodLink:  ",CHAR(34),INDEX(Methods[Method Link],$A230),CHAR(34),
", OrganizationID: *OrganizationID",TEXT(MATCH(INDEX(Methods[Organization Name],$A230),Organizations[Organization Name],0),"0000"),"}"))</f>
        <v>#REF!</v>
      </c>
      <c r="Q230" t="e">
        <f>IF(INDEX(Variables[Variable Type],$A230)="","",
CONCATENATE("  - &amp;VariableID",TEXT($A230,"0000"),
" {","VariableTypeCV:  ",CHAR(34),INDEX(Variables[Variable Type],$A230),CHAR(34),
", VariableCode:  ",CHAR(34),INDEX(Variables[Variable Code],$A230),CHAR(34),
", VariableNameCV:  ",CHAR(34),INDEX(Variables[Variable Name],$A230),CHAR(34),
", VariableDefinition:  ",CHAR(34),INDEX(Variables[Variable Definition],$A230),CHAR(34),
", SpecciationCV:  ",CHAR(34),INDEX(Variables[Speciation],$A230),CHAR(34),
", NoDataValue:  ",CHAR(34),INDEX(Variables[No Data Value],$A230),CHAR(34),"}"))</f>
        <v>#REF!</v>
      </c>
    </row>
    <row r="231" spans="1:17" x14ac:dyDescent="0.25">
      <c r="A231">
        <v>228</v>
      </c>
      <c r="D231" t="e">
        <f>IF(INDEX(People[First Name],$A231)="","",
CONCATENATE("  - &amp;PersonID",TEXT($A231,"0000"),
" {","PersonFirstName:  ",CHAR(34),INDEX(People[First Name],$A231),CHAR(34),
", PersonMiddleName:  ",CHAR(34),INDEX(People[Middle Name],$A231),CHAR(34),
", PersonLastName:  ",CHAR(34),INDEX(People[Last Name],$A231),CHAR(34),"}"))</f>
        <v>#REF!</v>
      </c>
      <c r="E231" t="e">
        <f>IF(INDEX(Organizations[Organization Type '[CV']],$A231)="","",
CONCATENATE("  - &amp;OrganizationID",TEXT($A231,"0000"),
" {","OrganizationTypeCV:  ",CHAR(34),INDEX(Organizations[Organization Type '[CV']],$A231),CHAR(34),
", OrganizationCode:  ",CHAR(34),INDEX(Organizations[Organization Code],$A231),CHAR(34),
", OrganizationName:  ",CHAR(34),INDEX(Organizations[Organization Name],$A231),CHAR(34),
", OrganizationDescription:  ",CHAR(34),INDEX(Organizations[Organization Description],$A231),CHAR(34),
", OrganizationLink:  ",CHAR(34),INDEX(Organizations[Organization Link],$A231),CHAR(34),"}"))</f>
        <v>#REF!</v>
      </c>
      <c r="F231" t="e">
        <f>IF(INDEX(People[First Name],$A231)="","",
CONCATENATE("  - &amp;AffiliationID",TEXT($A231,"0000"),
" {PersonID: *PersonID",TEXT($A231,"0000"),
", OrganizationID: *OrganizationID",TEXT(MATCH(INDEX(People[Organization Name],$A231),Organizations[Organization Name],0),"0000"),
", IsPrimaryOrganizationContact: , AffiliationStartDate: , AffiliationEndDate: , PrimaryPhone: ",
", PrimaryEmail: ",CHAR(34),INDEX(People[Primary Email],$A231),CHAR(34),
", PrimaryAddress: ",CHAR(34),INDEX(People[Primary Address],$A231),CHAR(34),
", PersonLink: }"))</f>
        <v>#REF!</v>
      </c>
      <c r="H231" t="e">
        <f>IF(COUNTA(CitationInformation)=0,"",IF(INDEX(AuthorList[Author Name],$A231)="","",
CONCATENATE("  - &amp;AuthorListID",TEXT($A231,"0000"),
"  {CitationID: *CitationID0001",
", PersonID: *PersonID",TEXT(MATCH(INDEX(AuthorList[Author Name],$A231),People[Full Name],0),"0000"),
", AuthorOrder: ",INDEX(AuthorList[Author Number],$A231),"}")))</f>
        <v>#REF!</v>
      </c>
      <c r="K231" t="e">
        <f>IF(INDEX(SamplingFeatures[Feature Code],$A231)="","",
CONCATENATE("  - &amp;SamplingFeatureID",TEXT($A231,"0000"),
" {","SamplingFeatureUUID:  ",CHAR(34),INDEX(SamplingFeatures[Sampling Feature UUID],$A231),CHAR(34),
", SamplingFeatureTypeCV:  ",CHAR(34),INDEX(SamplingFeatures[Sampling Feature Type],$A231),CHAR(34),
", SamplingFeatureCode:  ",CHAR(34),INDEX(SamplingFeatures[Feature Code],$A231),CHAR(34),
", SamplingFeatureName:  ",CHAR(34),INDEX(SamplingFeatures[Feature Name],$A231),CHAR(34),
", SamplingFeatureDescription:  ",CHAR(34),INDEX(SamplingFeatures[Feature Description],$A231),CHAR(34),
", SamplingFeatureGeotypeCV:  ",CHAR(34),INDEX(SamplingFeatures[Feature Geo Type],$A231),CHAR(34),
", FeatureGeometry:  ",CHAR(34),INDEX(SamplingFeatures[Feature Geometry],$A231),CHAR(34),
", Elevation_m:  ",CHAR(34),INDEX(SamplingFeatures[Elevation_m],$A231),CHAR(34),
", ElevationDatumCV:  ",CHAR(34),ElevationDatum,CHAR(34),"}"))</f>
        <v>#REF!</v>
      </c>
      <c r="L231" t="e">
        <f>IF(INDEX(SamplingFeatures[Sampling Feature Type],$A231)&lt;&gt;"Site","",
CONCATENATE("  - &amp;SiteID",TEXT(SUMPRODUCT(--($L$3:$L230&lt;&gt;"")),"0000"),
" {","SamplingFeatureID:  *SamplingFeatureID",TEXT($A231,"0000"),
", SiteTypeCV:  ",CHAR(34),INDEX(Sites[Site Type],$A231),CHAR(34),
", Latitude:  ",INDEX(Sites[Latitude],$A231),
", Longitude:  ",INDEX(Sites[Longitude],$A231),
", SRSName:  ",CHAR(34),LatLonDatum,CHAR(34),"}"))</f>
        <v>#REF!</v>
      </c>
      <c r="M231" t="e">
        <f>IF(INDEX(SamplingFeatures[Sampling Feature Type],$A231)&lt;&gt;"Specimen","",
CONCATENATE("  - &amp;SpecimenID",TEXT(SUMPRODUCT(--($M$3:$M230&lt;&gt;"")),"0000"),
" {","SamplingFeatureID:  *SamplingFeatureID",TEXT($A231,"0000"),
", SpecimenTypeCV:  ",CHAR(34),INDEX(Specimens[Specimen Type],$A231),CHAR(34),
", SpecimenMediumCV:  ",INDEX(Specimens[Specimen Medium],$A231),
", IsFieldSpecimen:  ",CHAR(34),INDEX(Specimens[Is Field Specimen?],$A231),CHAR(34),"}"))</f>
        <v>#REF!</v>
      </c>
      <c r="N231" t="e">
        <f>IF(COUNTA(SpatialOffsets[])=0,"", IF(INDEX(SpatialOffsets[Spatial Offset Type],$A231)="","",
CONCATENATE("  - &amp;SpatialOffsetID",TEXT($A231,"0000"),
" {","SpatialOffsetTypeCV:  ",CHAR(34),INDEX(SpatialOffsets[Spatial Offset Type],$A231),CHAR(34),
", Offset1Value:  ",INDEX(SpatialOffsets[Offset 1 Value],$A231),
", Offset1UnitID:  ",CHAR(34),INDEX(SpatialOffsets[Offset 1 Unit],$A231),CHAR(34),
", Offset2Value:  ",INDEX(SpatialOffsets[Offset 2 Value],$A231),
", Offset2UnitID:  ",CHAR(34),INDEX(SpatialOffsets[Offset 2 Unit],$A231),CHAR(34),
", Offset3Value:  ",INDEX(SpatialOffsets[Offset 3 Value],$A231),
", Offset3UnitID:  ",CHAR(34),INDEX(SpatialOffsets[Offset 3 Unit],$A231),CHAR(34),,"}")))</f>
        <v>#REF!</v>
      </c>
      <c r="O231" t="e">
        <f>IF(COUNTA(RelatedFeatures[])=0,"", IF(INDEX(RelatedFeatures[First Sampling Feature Code],$A231)="","",
CONCATENATE("  - &amp;RelationID",TEXT($A231,"0000"),
" {","SamplingFeatureID:  *SamplingFeatureID",TEXT(MATCH(INDEX(RelatedFeatures[First Sampling Feature Code],$A231),SamplingFeatures[Feature Code],0),"0000"),
", RelationshipTypeCV:  ",CHAR(34),INDEX(RelatedFeatures[Relationship Type],$A231),CHAR(34),
", RelatedFeatureID: *SamplingFeatureID",TEXT(MATCH(INDEX(RelatedFeatures[Second Sampling Feature Code],$A231),SamplingFeatures[Feature Code],0),"0000"),
", SpatialOffsetID:  ",IF(INDEX(RelatedFeatures[Offset Number],$A231)="","",CONCATENATE("*SpatialOffsetID",TEXT(INDEX(RelatedFeatures[Offset Number],$A231),"0000"))),"}")))</f>
        <v>#REF!</v>
      </c>
      <c r="P231" t="e">
        <f>IF(INDEX(Methods[Method Type],$A231)="","",
CONCATENATE("  - &amp;MethodID",TEXT($A231,"0000"),
" {","MethodTypeCV:  ",CHAR(34),INDEX(Methods[Method Type],$A231),CHAR(34),
", MethodCode:  ",CHAR(34),INDEX(Methods[Method Code],$A231),CHAR(34),
", MethodName:  ",CHAR(34),INDEX(Methods[Method Name],$A231),CHAR(34),
", MethodDescription:  ",CHAR(34),INDEX(Methods[Method Description],$A231),CHAR(34),
", MethodLink:  ",CHAR(34),INDEX(Methods[Method Link],$A231),CHAR(34),
", OrganizationID: *OrganizationID",TEXT(MATCH(INDEX(Methods[Organization Name],$A231),Organizations[Organization Name],0),"0000"),"}"))</f>
        <v>#REF!</v>
      </c>
      <c r="Q231" t="e">
        <f>IF(INDEX(Variables[Variable Type],$A231)="","",
CONCATENATE("  - &amp;VariableID",TEXT($A231,"0000"),
" {","VariableTypeCV:  ",CHAR(34),INDEX(Variables[Variable Type],$A231),CHAR(34),
", VariableCode:  ",CHAR(34),INDEX(Variables[Variable Code],$A231),CHAR(34),
", VariableNameCV:  ",CHAR(34),INDEX(Variables[Variable Name],$A231),CHAR(34),
", VariableDefinition:  ",CHAR(34),INDEX(Variables[Variable Definition],$A231),CHAR(34),
", SpecciationCV:  ",CHAR(34),INDEX(Variables[Speciation],$A231),CHAR(34),
", NoDataValue:  ",CHAR(34),INDEX(Variables[No Data Value],$A231),CHAR(34),"}"))</f>
        <v>#REF!</v>
      </c>
    </row>
    <row r="232" spans="1:17" x14ac:dyDescent="0.25">
      <c r="A232">
        <v>229</v>
      </c>
      <c r="D232" t="e">
        <f>IF(INDEX(People[First Name],$A232)="","",
CONCATENATE("  - &amp;PersonID",TEXT($A232,"0000"),
" {","PersonFirstName:  ",CHAR(34),INDEX(People[First Name],$A232),CHAR(34),
", PersonMiddleName:  ",CHAR(34),INDEX(People[Middle Name],$A232),CHAR(34),
", PersonLastName:  ",CHAR(34),INDEX(People[Last Name],$A232),CHAR(34),"}"))</f>
        <v>#REF!</v>
      </c>
      <c r="E232" t="e">
        <f>IF(INDEX(Organizations[Organization Type '[CV']],$A232)="","",
CONCATENATE("  - &amp;OrganizationID",TEXT($A232,"0000"),
" {","OrganizationTypeCV:  ",CHAR(34),INDEX(Organizations[Organization Type '[CV']],$A232),CHAR(34),
", OrganizationCode:  ",CHAR(34),INDEX(Organizations[Organization Code],$A232),CHAR(34),
", OrganizationName:  ",CHAR(34),INDEX(Organizations[Organization Name],$A232),CHAR(34),
", OrganizationDescription:  ",CHAR(34),INDEX(Organizations[Organization Description],$A232),CHAR(34),
", OrganizationLink:  ",CHAR(34),INDEX(Organizations[Organization Link],$A232),CHAR(34),"}"))</f>
        <v>#REF!</v>
      </c>
      <c r="F232" t="e">
        <f>IF(INDEX(People[First Name],$A232)="","",
CONCATENATE("  - &amp;AffiliationID",TEXT($A232,"0000"),
" {PersonID: *PersonID",TEXT($A232,"0000"),
", OrganizationID: *OrganizationID",TEXT(MATCH(INDEX(People[Organization Name],$A232),Organizations[Organization Name],0),"0000"),
", IsPrimaryOrganizationContact: , AffiliationStartDate: , AffiliationEndDate: , PrimaryPhone: ",
", PrimaryEmail: ",CHAR(34),INDEX(People[Primary Email],$A232),CHAR(34),
", PrimaryAddress: ",CHAR(34),INDEX(People[Primary Address],$A232),CHAR(34),
", PersonLink: }"))</f>
        <v>#REF!</v>
      </c>
      <c r="H232" t="e">
        <f>IF(COUNTA(CitationInformation)=0,"",IF(INDEX(AuthorList[Author Name],$A232)="","",
CONCATENATE("  - &amp;AuthorListID",TEXT($A232,"0000"),
"  {CitationID: *CitationID0001",
", PersonID: *PersonID",TEXT(MATCH(INDEX(AuthorList[Author Name],$A232),People[Full Name],0),"0000"),
", AuthorOrder: ",INDEX(AuthorList[Author Number],$A232),"}")))</f>
        <v>#REF!</v>
      </c>
      <c r="K232" t="e">
        <f>IF(INDEX(SamplingFeatures[Feature Code],$A232)="","",
CONCATENATE("  - &amp;SamplingFeatureID",TEXT($A232,"0000"),
" {","SamplingFeatureUUID:  ",CHAR(34),INDEX(SamplingFeatures[Sampling Feature UUID],$A232),CHAR(34),
", SamplingFeatureTypeCV:  ",CHAR(34),INDEX(SamplingFeatures[Sampling Feature Type],$A232),CHAR(34),
", SamplingFeatureCode:  ",CHAR(34),INDEX(SamplingFeatures[Feature Code],$A232),CHAR(34),
", SamplingFeatureName:  ",CHAR(34),INDEX(SamplingFeatures[Feature Name],$A232),CHAR(34),
", SamplingFeatureDescription:  ",CHAR(34),INDEX(SamplingFeatures[Feature Description],$A232),CHAR(34),
", SamplingFeatureGeotypeCV:  ",CHAR(34),INDEX(SamplingFeatures[Feature Geo Type],$A232),CHAR(34),
", FeatureGeometry:  ",CHAR(34),INDEX(SamplingFeatures[Feature Geometry],$A232),CHAR(34),
", Elevation_m:  ",CHAR(34),INDEX(SamplingFeatures[Elevation_m],$A232),CHAR(34),
", ElevationDatumCV:  ",CHAR(34),ElevationDatum,CHAR(34),"}"))</f>
        <v>#REF!</v>
      </c>
      <c r="L232" t="e">
        <f>IF(INDEX(SamplingFeatures[Sampling Feature Type],$A232)&lt;&gt;"Site","",
CONCATENATE("  - &amp;SiteID",TEXT(SUMPRODUCT(--($L$3:$L231&lt;&gt;"")),"0000"),
" {","SamplingFeatureID:  *SamplingFeatureID",TEXT($A232,"0000"),
", SiteTypeCV:  ",CHAR(34),INDEX(Sites[Site Type],$A232),CHAR(34),
", Latitude:  ",INDEX(Sites[Latitude],$A232),
", Longitude:  ",INDEX(Sites[Longitude],$A232),
", SRSName:  ",CHAR(34),LatLonDatum,CHAR(34),"}"))</f>
        <v>#REF!</v>
      </c>
      <c r="M232" t="e">
        <f>IF(INDEX(SamplingFeatures[Sampling Feature Type],$A232)&lt;&gt;"Specimen","",
CONCATENATE("  - &amp;SpecimenID",TEXT(SUMPRODUCT(--($M$3:$M231&lt;&gt;"")),"0000"),
" {","SamplingFeatureID:  *SamplingFeatureID",TEXT($A232,"0000"),
", SpecimenTypeCV:  ",CHAR(34),INDEX(Specimens[Specimen Type],$A232),CHAR(34),
", SpecimenMediumCV:  ",INDEX(Specimens[Specimen Medium],$A232),
", IsFieldSpecimen:  ",CHAR(34),INDEX(Specimens[Is Field Specimen?],$A232),CHAR(34),"}"))</f>
        <v>#REF!</v>
      </c>
      <c r="N232" t="e">
        <f>IF(COUNTA(SpatialOffsets[])=0,"", IF(INDEX(SpatialOffsets[Spatial Offset Type],$A232)="","",
CONCATENATE("  - &amp;SpatialOffsetID",TEXT($A232,"0000"),
" {","SpatialOffsetTypeCV:  ",CHAR(34),INDEX(SpatialOffsets[Spatial Offset Type],$A232),CHAR(34),
", Offset1Value:  ",INDEX(SpatialOffsets[Offset 1 Value],$A232),
", Offset1UnitID:  ",CHAR(34),INDEX(SpatialOffsets[Offset 1 Unit],$A232),CHAR(34),
", Offset2Value:  ",INDEX(SpatialOffsets[Offset 2 Value],$A232),
", Offset2UnitID:  ",CHAR(34),INDEX(SpatialOffsets[Offset 2 Unit],$A232),CHAR(34),
", Offset3Value:  ",INDEX(SpatialOffsets[Offset 3 Value],$A232),
", Offset3UnitID:  ",CHAR(34),INDEX(SpatialOffsets[Offset 3 Unit],$A232),CHAR(34),,"}")))</f>
        <v>#REF!</v>
      </c>
      <c r="O232" t="e">
        <f>IF(COUNTA(RelatedFeatures[])=0,"", IF(INDEX(RelatedFeatures[First Sampling Feature Code],$A232)="","",
CONCATENATE("  - &amp;RelationID",TEXT($A232,"0000"),
" {","SamplingFeatureID:  *SamplingFeatureID",TEXT(MATCH(INDEX(RelatedFeatures[First Sampling Feature Code],$A232),SamplingFeatures[Feature Code],0),"0000"),
", RelationshipTypeCV:  ",CHAR(34),INDEX(RelatedFeatures[Relationship Type],$A232),CHAR(34),
", RelatedFeatureID: *SamplingFeatureID",TEXT(MATCH(INDEX(RelatedFeatures[Second Sampling Feature Code],$A232),SamplingFeatures[Feature Code],0),"0000"),
", SpatialOffsetID:  ",IF(INDEX(RelatedFeatures[Offset Number],$A232)="","",CONCATENATE("*SpatialOffsetID",TEXT(INDEX(RelatedFeatures[Offset Number],$A232),"0000"))),"}")))</f>
        <v>#REF!</v>
      </c>
      <c r="P232" t="e">
        <f>IF(INDEX(Methods[Method Type],$A232)="","",
CONCATENATE("  - &amp;MethodID",TEXT($A232,"0000"),
" {","MethodTypeCV:  ",CHAR(34),INDEX(Methods[Method Type],$A232),CHAR(34),
", MethodCode:  ",CHAR(34),INDEX(Methods[Method Code],$A232),CHAR(34),
", MethodName:  ",CHAR(34),INDEX(Methods[Method Name],$A232),CHAR(34),
", MethodDescription:  ",CHAR(34),INDEX(Methods[Method Description],$A232),CHAR(34),
", MethodLink:  ",CHAR(34),INDEX(Methods[Method Link],$A232),CHAR(34),
", OrganizationID: *OrganizationID",TEXT(MATCH(INDEX(Methods[Organization Name],$A232),Organizations[Organization Name],0),"0000"),"}"))</f>
        <v>#REF!</v>
      </c>
      <c r="Q232" t="e">
        <f>IF(INDEX(Variables[Variable Type],$A232)="","",
CONCATENATE("  - &amp;VariableID",TEXT($A232,"0000"),
" {","VariableTypeCV:  ",CHAR(34),INDEX(Variables[Variable Type],$A232),CHAR(34),
", VariableCode:  ",CHAR(34),INDEX(Variables[Variable Code],$A232),CHAR(34),
", VariableNameCV:  ",CHAR(34),INDEX(Variables[Variable Name],$A232),CHAR(34),
", VariableDefinition:  ",CHAR(34),INDEX(Variables[Variable Definition],$A232),CHAR(34),
", SpecciationCV:  ",CHAR(34),INDEX(Variables[Speciation],$A232),CHAR(34),
", NoDataValue:  ",CHAR(34),INDEX(Variables[No Data Value],$A232),CHAR(34),"}"))</f>
        <v>#REF!</v>
      </c>
    </row>
    <row r="233" spans="1:17" x14ac:dyDescent="0.25">
      <c r="A233">
        <v>230</v>
      </c>
      <c r="D233" t="e">
        <f>IF(INDEX(People[First Name],$A233)="","",
CONCATENATE("  - &amp;PersonID",TEXT($A233,"0000"),
" {","PersonFirstName:  ",CHAR(34),INDEX(People[First Name],$A233),CHAR(34),
", PersonMiddleName:  ",CHAR(34),INDEX(People[Middle Name],$A233),CHAR(34),
", PersonLastName:  ",CHAR(34),INDEX(People[Last Name],$A233),CHAR(34),"}"))</f>
        <v>#REF!</v>
      </c>
      <c r="E233" t="e">
        <f>IF(INDEX(Organizations[Organization Type '[CV']],$A233)="","",
CONCATENATE("  - &amp;OrganizationID",TEXT($A233,"0000"),
" {","OrganizationTypeCV:  ",CHAR(34),INDEX(Organizations[Organization Type '[CV']],$A233),CHAR(34),
", OrganizationCode:  ",CHAR(34),INDEX(Organizations[Organization Code],$A233),CHAR(34),
", OrganizationName:  ",CHAR(34),INDEX(Organizations[Organization Name],$A233),CHAR(34),
", OrganizationDescription:  ",CHAR(34),INDEX(Organizations[Organization Description],$A233),CHAR(34),
", OrganizationLink:  ",CHAR(34),INDEX(Organizations[Organization Link],$A233),CHAR(34),"}"))</f>
        <v>#REF!</v>
      </c>
      <c r="F233" t="e">
        <f>IF(INDEX(People[First Name],$A233)="","",
CONCATENATE("  - &amp;AffiliationID",TEXT($A233,"0000"),
" {PersonID: *PersonID",TEXT($A233,"0000"),
", OrganizationID: *OrganizationID",TEXT(MATCH(INDEX(People[Organization Name],$A233),Organizations[Organization Name],0),"0000"),
", IsPrimaryOrganizationContact: , AffiliationStartDate: , AffiliationEndDate: , PrimaryPhone: ",
", PrimaryEmail: ",CHAR(34),INDEX(People[Primary Email],$A233),CHAR(34),
", PrimaryAddress: ",CHAR(34),INDEX(People[Primary Address],$A233),CHAR(34),
", PersonLink: }"))</f>
        <v>#REF!</v>
      </c>
      <c r="H233" t="e">
        <f>IF(COUNTA(CitationInformation)=0,"",IF(INDEX(AuthorList[Author Name],$A233)="","",
CONCATENATE("  - &amp;AuthorListID",TEXT($A233,"0000"),
"  {CitationID: *CitationID0001",
", PersonID: *PersonID",TEXT(MATCH(INDEX(AuthorList[Author Name],$A233),People[Full Name],0),"0000"),
", AuthorOrder: ",INDEX(AuthorList[Author Number],$A233),"}")))</f>
        <v>#REF!</v>
      </c>
      <c r="K233" t="e">
        <f>IF(INDEX(SamplingFeatures[Feature Code],$A233)="","",
CONCATENATE("  - &amp;SamplingFeatureID",TEXT($A233,"0000"),
" {","SamplingFeatureUUID:  ",CHAR(34),INDEX(SamplingFeatures[Sampling Feature UUID],$A233),CHAR(34),
", SamplingFeatureTypeCV:  ",CHAR(34),INDEX(SamplingFeatures[Sampling Feature Type],$A233),CHAR(34),
", SamplingFeatureCode:  ",CHAR(34),INDEX(SamplingFeatures[Feature Code],$A233),CHAR(34),
", SamplingFeatureName:  ",CHAR(34),INDEX(SamplingFeatures[Feature Name],$A233),CHAR(34),
", SamplingFeatureDescription:  ",CHAR(34),INDEX(SamplingFeatures[Feature Description],$A233),CHAR(34),
", SamplingFeatureGeotypeCV:  ",CHAR(34),INDEX(SamplingFeatures[Feature Geo Type],$A233),CHAR(34),
", FeatureGeometry:  ",CHAR(34),INDEX(SamplingFeatures[Feature Geometry],$A233),CHAR(34),
", Elevation_m:  ",CHAR(34),INDEX(SamplingFeatures[Elevation_m],$A233),CHAR(34),
", ElevationDatumCV:  ",CHAR(34),ElevationDatum,CHAR(34),"}"))</f>
        <v>#REF!</v>
      </c>
      <c r="L233" t="e">
        <f>IF(INDEX(SamplingFeatures[Sampling Feature Type],$A233)&lt;&gt;"Site","",
CONCATENATE("  - &amp;SiteID",TEXT(SUMPRODUCT(--($L$3:$L232&lt;&gt;"")),"0000"),
" {","SamplingFeatureID:  *SamplingFeatureID",TEXT($A233,"0000"),
", SiteTypeCV:  ",CHAR(34),INDEX(Sites[Site Type],$A233),CHAR(34),
", Latitude:  ",INDEX(Sites[Latitude],$A233),
", Longitude:  ",INDEX(Sites[Longitude],$A233),
", SRSName:  ",CHAR(34),LatLonDatum,CHAR(34),"}"))</f>
        <v>#REF!</v>
      </c>
      <c r="M233" t="e">
        <f>IF(INDEX(SamplingFeatures[Sampling Feature Type],$A233)&lt;&gt;"Specimen","",
CONCATENATE("  - &amp;SpecimenID",TEXT(SUMPRODUCT(--($M$3:$M232&lt;&gt;"")),"0000"),
" {","SamplingFeatureID:  *SamplingFeatureID",TEXT($A233,"0000"),
", SpecimenTypeCV:  ",CHAR(34),INDEX(Specimens[Specimen Type],$A233),CHAR(34),
", SpecimenMediumCV:  ",INDEX(Specimens[Specimen Medium],$A233),
", IsFieldSpecimen:  ",CHAR(34),INDEX(Specimens[Is Field Specimen?],$A233),CHAR(34),"}"))</f>
        <v>#REF!</v>
      </c>
      <c r="N233" t="e">
        <f>IF(COUNTA(SpatialOffsets[])=0,"", IF(INDEX(SpatialOffsets[Spatial Offset Type],$A233)="","",
CONCATENATE("  - &amp;SpatialOffsetID",TEXT($A233,"0000"),
" {","SpatialOffsetTypeCV:  ",CHAR(34),INDEX(SpatialOffsets[Spatial Offset Type],$A233),CHAR(34),
", Offset1Value:  ",INDEX(SpatialOffsets[Offset 1 Value],$A233),
", Offset1UnitID:  ",CHAR(34),INDEX(SpatialOffsets[Offset 1 Unit],$A233),CHAR(34),
", Offset2Value:  ",INDEX(SpatialOffsets[Offset 2 Value],$A233),
", Offset2UnitID:  ",CHAR(34),INDEX(SpatialOffsets[Offset 2 Unit],$A233),CHAR(34),
", Offset3Value:  ",INDEX(SpatialOffsets[Offset 3 Value],$A233),
", Offset3UnitID:  ",CHAR(34),INDEX(SpatialOffsets[Offset 3 Unit],$A233),CHAR(34),,"}")))</f>
        <v>#REF!</v>
      </c>
      <c r="O233" t="e">
        <f>IF(COUNTA(RelatedFeatures[])=0,"", IF(INDEX(RelatedFeatures[First Sampling Feature Code],$A233)="","",
CONCATENATE("  - &amp;RelationID",TEXT($A233,"0000"),
" {","SamplingFeatureID:  *SamplingFeatureID",TEXT(MATCH(INDEX(RelatedFeatures[First Sampling Feature Code],$A233),SamplingFeatures[Feature Code],0),"0000"),
", RelationshipTypeCV:  ",CHAR(34),INDEX(RelatedFeatures[Relationship Type],$A233),CHAR(34),
", RelatedFeatureID: *SamplingFeatureID",TEXT(MATCH(INDEX(RelatedFeatures[Second Sampling Feature Code],$A233),SamplingFeatures[Feature Code],0),"0000"),
", SpatialOffsetID:  ",IF(INDEX(RelatedFeatures[Offset Number],$A233)="","",CONCATENATE("*SpatialOffsetID",TEXT(INDEX(RelatedFeatures[Offset Number],$A233),"0000"))),"}")))</f>
        <v>#REF!</v>
      </c>
      <c r="P233" t="e">
        <f>IF(INDEX(Methods[Method Type],$A233)="","",
CONCATENATE("  - &amp;MethodID",TEXT($A233,"0000"),
" {","MethodTypeCV:  ",CHAR(34),INDEX(Methods[Method Type],$A233),CHAR(34),
", MethodCode:  ",CHAR(34),INDEX(Methods[Method Code],$A233),CHAR(34),
", MethodName:  ",CHAR(34),INDEX(Methods[Method Name],$A233),CHAR(34),
", MethodDescription:  ",CHAR(34),INDEX(Methods[Method Description],$A233),CHAR(34),
", MethodLink:  ",CHAR(34),INDEX(Methods[Method Link],$A233),CHAR(34),
", OrganizationID: *OrganizationID",TEXT(MATCH(INDEX(Methods[Organization Name],$A233),Organizations[Organization Name],0),"0000"),"}"))</f>
        <v>#REF!</v>
      </c>
      <c r="Q233" t="e">
        <f>IF(INDEX(Variables[Variable Type],$A233)="","",
CONCATENATE("  - &amp;VariableID",TEXT($A233,"0000"),
" {","VariableTypeCV:  ",CHAR(34),INDEX(Variables[Variable Type],$A233),CHAR(34),
", VariableCode:  ",CHAR(34),INDEX(Variables[Variable Code],$A233),CHAR(34),
", VariableNameCV:  ",CHAR(34),INDEX(Variables[Variable Name],$A233),CHAR(34),
", VariableDefinition:  ",CHAR(34),INDEX(Variables[Variable Definition],$A233),CHAR(34),
", SpecciationCV:  ",CHAR(34),INDEX(Variables[Speciation],$A233),CHAR(34),
", NoDataValue:  ",CHAR(34),INDEX(Variables[No Data Value],$A233),CHAR(34),"}"))</f>
        <v>#REF!</v>
      </c>
    </row>
    <row r="234" spans="1:17" x14ac:dyDescent="0.25">
      <c r="A234">
        <v>231</v>
      </c>
      <c r="D234" t="e">
        <f>IF(INDEX(People[First Name],$A234)="","",
CONCATENATE("  - &amp;PersonID",TEXT($A234,"0000"),
" {","PersonFirstName:  ",CHAR(34),INDEX(People[First Name],$A234),CHAR(34),
", PersonMiddleName:  ",CHAR(34),INDEX(People[Middle Name],$A234),CHAR(34),
", PersonLastName:  ",CHAR(34),INDEX(People[Last Name],$A234),CHAR(34),"}"))</f>
        <v>#REF!</v>
      </c>
      <c r="E234" t="e">
        <f>IF(INDEX(Organizations[Organization Type '[CV']],$A234)="","",
CONCATENATE("  - &amp;OrganizationID",TEXT($A234,"0000"),
" {","OrganizationTypeCV:  ",CHAR(34),INDEX(Organizations[Organization Type '[CV']],$A234),CHAR(34),
", OrganizationCode:  ",CHAR(34),INDEX(Organizations[Organization Code],$A234),CHAR(34),
", OrganizationName:  ",CHAR(34),INDEX(Organizations[Organization Name],$A234),CHAR(34),
", OrganizationDescription:  ",CHAR(34),INDEX(Organizations[Organization Description],$A234),CHAR(34),
", OrganizationLink:  ",CHAR(34),INDEX(Organizations[Organization Link],$A234),CHAR(34),"}"))</f>
        <v>#REF!</v>
      </c>
      <c r="F234" t="e">
        <f>IF(INDEX(People[First Name],$A234)="","",
CONCATENATE("  - &amp;AffiliationID",TEXT($A234,"0000"),
" {PersonID: *PersonID",TEXT($A234,"0000"),
", OrganizationID: *OrganizationID",TEXT(MATCH(INDEX(People[Organization Name],$A234),Organizations[Organization Name],0),"0000"),
", IsPrimaryOrganizationContact: , AffiliationStartDate: , AffiliationEndDate: , PrimaryPhone: ",
", PrimaryEmail: ",CHAR(34),INDEX(People[Primary Email],$A234),CHAR(34),
", PrimaryAddress: ",CHAR(34),INDEX(People[Primary Address],$A234),CHAR(34),
", PersonLink: }"))</f>
        <v>#REF!</v>
      </c>
      <c r="H234" t="e">
        <f>IF(COUNTA(CitationInformation)=0,"",IF(INDEX(AuthorList[Author Name],$A234)="","",
CONCATENATE("  - &amp;AuthorListID",TEXT($A234,"0000"),
"  {CitationID: *CitationID0001",
", PersonID: *PersonID",TEXT(MATCH(INDEX(AuthorList[Author Name],$A234),People[Full Name],0),"0000"),
", AuthorOrder: ",INDEX(AuthorList[Author Number],$A234),"}")))</f>
        <v>#REF!</v>
      </c>
      <c r="K234" t="e">
        <f>IF(INDEX(SamplingFeatures[Feature Code],$A234)="","",
CONCATENATE("  - &amp;SamplingFeatureID",TEXT($A234,"0000"),
" {","SamplingFeatureUUID:  ",CHAR(34),INDEX(SamplingFeatures[Sampling Feature UUID],$A234),CHAR(34),
", SamplingFeatureTypeCV:  ",CHAR(34),INDEX(SamplingFeatures[Sampling Feature Type],$A234),CHAR(34),
", SamplingFeatureCode:  ",CHAR(34),INDEX(SamplingFeatures[Feature Code],$A234),CHAR(34),
", SamplingFeatureName:  ",CHAR(34),INDEX(SamplingFeatures[Feature Name],$A234),CHAR(34),
", SamplingFeatureDescription:  ",CHAR(34),INDEX(SamplingFeatures[Feature Description],$A234),CHAR(34),
", SamplingFeatureGeotypeCV:  ",CHAR(34),INDEX(SamplingFeatures[Feature Geo Type],$A234),CHAR(34),
", FeatureGeometry:  ",CHAR(34),INDEX(SamplingFeatures[Feature Geometry],$A234),CHAR(34),
", Elevation_m:  ",CHAR(34),INDEX(SamplingFeatures[Elevation_m],$A234),CHAR(34),
", ElevationDatumCV:  ",CHAR(34),ElevationDatum,CHAR(34),"}"))</f>
        <v>#REF!</v>
      </c>
      <c r="L234" t="e">
        <f>IF(INDEX(SamplingFeatures[Sampling Feature Type],$A234)&lt;&gt;"Site","",
CONCATENATE("  - &amp;SiteID",TEXT(SUMPRODUCT(--($L$3:$L233&lt;&gt;"")),"0000"),
" {","SamplingFeatureID:  *SamplingFeatureID",TEXT($A234,"0000"),
", SiteTypeCV:  ",CHAR(34),INDEX(Sites[Site Type],$A234),CHAR(34),
", Latitude:  ",INDEX(Sites[Latitude],$A234),
", Longitude:  ",INDEX(Sites[Longitude],$A234),
", SRSName:  ",CHAR(34),LatLonDatum,CHAR(34),"}"))</f>
        <v>#REF!</v>
      </c>
      <c r="M234" t="e">
        <f>IF(INDEX(SamplingFeatures[Sampling Feature Type],$A234)&lt;&gt;"Specimen","",
CONCATENATE("  - &amp;SpecimenID",TEXT(SUMPRODUCT(--($M$3:$M233&lt;&gt;"")),"0000"),
" {","SamplingFeatureID:  *SamplingFeatureID",TEXT($A234,"0000"),
", SpecimenTypeCV:  ",CHAR(34),INDEX(Specimens[Specimen Type],$A234),CHAR(34),
", SpecimenMediumCV:  ",INDEX(Specimens[Specimen Medium],$A234),
", IsFieldSpecimen:  ",CHAR(34),INDEX(Specimens[Is Field Specimen?],$A234),CHAR(34),"}"))</f>
        <v>#REF!</v>
      </c>
      <c r="N234" t="e">
        <f>IF(COUNTA(SpatialOffsets[])=0,"", IF(INDEX(SpatialOffsets[Spatial Offset Type],$A234)="","",
CONCATENATE("  - &amp;SpatialOffsetID",TEXT($A234,"0000"),
" {","SpatialOffsetTypeCV:  ",CHAR(34),INDEX(SpatialOffsets[Spatial Offset Type],$A234),CHAR(34),
", Offset1Value:  ",INDEX(SpatialOffsets[Offset 1 Value],$A234),
", Offset1UnitID:  ",CHAR(34),INDEX(SpatialOffsets[Offset 1 Unit],$A234),CHAR(34),
", Offset2Value:  ",INDEX(SpatialOffsets[Offset 2 Value],$A234),
", Offset2UnitID:  ",CHAR(34),INDEX(SpatialOffsets[Offset 2 Unit],$A234),CHAR(34),
", Offset3Value:  ",INDEX(SpatialOffsets[Offset 3 Value],$A234),
", Offset3UnitID:  ",CHAR(34),INDEX(SpatialOffsets[Offset 3 Unit],$A234),CHAR(34),,"}")))</f>
        <v>#REF!</v>
      </c>
      <c r="O234" t="e">
        <f>IF(COUNTA(RelatedFeatures[])=0,"", IF(INDEX(RelatedFeatures[First Sampling Feature Code],$A234)="","",
CONCATENATE("  - &amp;RelationID",TEXT($A234,"0000"),
" {","SamplingFeatureID:  *SamplingFeatureID",TEXT(MATCH(INDEX(RelatedFeatures[First Sampling Feature Code],$A234),SamplingFeatures[Feature Code],0),"0000"),
", RelationshipTypeCV:  ",CHAR(34),INDEX(RelatedFeatures[Relationship Type],$A234),CHAR(34),
", RelatedFeatureID: *SamplingFeatureID",TEXT(MATCH(INDEX(RelatedFeatures[Second Sampling Feature Code],$A234),SamplingFeatures[Feature Code],0),"0000"),
", SpatialOffsetID:  ",IF(INDEX(RelatedFeatures[Offset Number],$A234)="","",CONCATENATE("*SpatialOffsetID",TEXT(INDEX(RelatedFeatures[Offset Number],$A234),"0000"))),"}")))</f>
        <v>#REF!</v>
      </c>
      <c r="P234" t="e">
        <f>IF(INDEX(Methods[Method Type],$A234)="","",
CONCATENATE("  - &amp;MethodID",TEXT($A234,"0000"),
" {","MethodTypeCV:  ",CHAR(34),INDEX(Methods[Method Type],$A234),CHAR(34),
", MethodCode:  ",CHAR(34),INDEX(Methods[Method Code],$A234),CHAR(34),
", MethodName:  ",CHAR(34),INDEX(Methods[Method Name],$A234),CHAR(34),
", MethodDescription:  ",CHAR(34),INDEX(Methods[Method Description],$A234),CHAR(34),
", MethodLink:  ",CHAR(34),INDEX(Methods[Method Link],$A234),CHAR(34),
", OrganizationID: *OrganizationID",TEXT(MATCH(INDEX(Methods[Organization Name],$A234),Organizations[Organization Name],0),"0000"),"}"))</f>
        <v>#REF!</v>
      </c>
      <c r="Q234" t="e">
        <f>IF(INDEX(Variables[Variable Type],$A234)="","",
CONCATENATE("  - &amp;VariableID",TEXT($A234,"0000"),
" {","VariableTypeCV:  ",CHAR(34),INDEX(Variables[Variable Type],$A234),CHAR(34),
", VariableCode:  ",CHAR(34),INDEX(Variables[Variable Code],$A234),CHAR(34),
", VariableNameCV:  ",CHAR(34),INDEX(Variables[Variable Name],$A234),CHAR(34),
", VariableDefinition:  ",CHAR(34),INDEX(Variables[Variable Definition],$A234),CHAR(34),
", SpecciationCV:  ",CHAR(34),INDEX(Variables[Speciation],$A234),CHAR(34),
", NoDataValue:  ",CHAR(34),INDEX(Variables[No Data Value],$A234),CHAR(34),"}"))</f>
        <v>#REF!</v>
      </c>
    </row>
    <row r="235" spans="1:17" x14ac:dyDescent="0.25">
      <c r="A235">
        <v>232</v>
      </c>
      <c r="D235" t="e">
        <f>IF(INDEX(People[First Name],$A235)="","",
CONCATENATE("  - &amp;PersonID",TEXT($A235,"0000"),
" {","PersonFirstName:  ",CHAR(34),INDEX(People[First Name],$A235),CHAR(34),
", PersonMiddleName:  ",CHAR(34),INDEX(People[Middle Name],$A235),CHAR(34),
", PersonLastName:  ",CHAR(34),INDEX(People[Last Name],$A235),CHAR(34),"}"))</f>
        <v>#REF!</v>
      </c>
      <c r="E235" t="e">
        <f>IF(INDEX(Organizations[Organization Type '[CV']],$A235)="","",
CONCATENATE("  - &amp;OrganizationID",TEXT($A235,"0000"),
" {","OrganizationTypeCV:  ",CHAR(34),INDEX(Organizations[Organization Type '[CV']],$A235),CHAR(34),
", OrganizationCode:  ",CHAR(34),INDEX(Organizations[Organization Code],$A235),CHAR(34),
", OrganizationName:  ",CHAR(34),INDEX(Organizations[Organization Name],$A235),CHAR(34),
", OrganizationDescription:  ",CHAR(34),INDEX(Organizations[Organization Description],$A235),CHAR(34),
", OrganizationLink:  ",CHAR(34),INDEX(Organizations[Organization Link],$A235),CHAR(34),"}"))</f>
        <v>#REF!</v>
      </c>
      <c r="F235" t="e">
        <f>IF(INDEX(People[First Name],$A235)="","",
CONCATENATE("  - &amp;AffiliationID",TEXT($A235,"0000"),
" {PersonID: *PersonID",TEXT($A235,"0000"),
", OrganizationID: *OrganizationID",TEXT(MATCH(INDEX(People[Organization Name],$A235),Organizations[Organization Name],0),"0000"),
", IsPrimaryOrganizationContact: , AffiliationStartDate: , AffiliationEndDate: , PrimaryPhone: ",
", PrimaryEmail: ",CHAR(34),INDEX(People[Primary Email],$A235),CHAR(34),
", PrimaryAddress: ",CHAR(34),INDEX(People[Primary Address],$A235),CHAR(34),
", PersonLink: }"))</f>
        <v>#REF!</v>
      </c>
      <c r="H235" t="e">
        <f>IF(COUNTA(CitationInformation)=0,"",IF(INDEX(AuthorList[Author Name],$A235)="","",
CONCATENATE("  - &amp;AuthorListID",TEXT($A235,"0000"),
"  {CitationID: *CitationID0001",
", PersonID: *PersonID",TEXT(MATCH(INDEX(AuthorList[Author Name],$A235),People[Full Name],0),"0000"),
", AuthorOrder: ",INDEX(AuthorList[Author Number],$A235),"}")))</f>
        <v>#REF!</v>
      </c>
      <c r="K235" t="e">
        <f>IF(INDEX(SamplingFeatures[Feature Code],$A235)="","",
CONCATENATE("  - &amp;SamplingFeatureID",TEXT($A235,"0000"),
" {","SamplingFeatureUUID:  ",CHAR(34),INDEX(SamplingFeatures[Sampling Feature UUID],$A235),CHAR(34),
", SamplingFeatureTypeCV:  ",CHAR(34),INDEX(SamplingFeatures[Sampling Feature Type],$A235),CHAR(34),
", SamplingFeatureCode:  ",CHAR(34),INDEX(SamplingFeatures[Feature Code],$A235),CHAR(34),
", SamplingFeatureName:  ",CHAR(34),INDEX(SamplingFeatures[Feature Name],$A235),CHAR(34),
", SamplingFeatureDescription:  ",CHAR(34),INDEX(SamplingFeatures[Feature Description],$A235),CHAR(34),
", SamplingFeatureGeotypeCV:  ",CHAR(34),INDEX(SamplingFeatures[Feature Geo Type],$A235),CHAR(34),
", FeatureGeometry:  ",CHAR(34),INDEX(SamplingFeatures[Feature Geometry],$A235),CHAR(34),
", Elevation_m:  ",CHAR(34),INDEX(SamplingFeatures[Elevation_m],$A235),CHAR(34),
", ElevationDatumCV:  ",CHAR(34),ElevationDatum,CHAR(34),"}"))</f>
        <v>#REF!</v>
      </c>
      <c r="L235" t="e">
        <f>IF(INDEX(SamplingFeatures[Sampling Feature Type],$A235)&lt;&gt;"Site","",
CONCATENATE("  - &amp;SiteID",TEXT(SUMPRODUCT(--($L$3:$L234&lt;&gt;"")),"0000"),
" {","SamplingFeatureID:  *SamplingFeatureID",TEXT($A235,"0000"),
", SiteTypeCV:  ",CHAR(34),INDEX(Sites[Site Type],$A235),CHAR(34),
", Latitude:  ",INDEX(Sites[Latitude],$A235),
", Longitude:  ",INDEX(Sites[Longitude],$A235),
", SRSName:  ",CHAR(34),LatLonDatum,CHAR(34),"}"))</f>
        <v>#REF!</v>
      </c>
      <c r="M235" t="e">
        <f>IF(INDEX(SamplingFeatures[Sampling Feature Type],$A235)&lt;&gt;"Specimen","",
CONCATENATE("  - &amp;SpecimenID",TEXT(SUMPRODUCT(--($M$3:$M234&lt;&gt;"")),"0000"),
" {","SamplingFeatureID:  *SamplingFeatureID",TEXT($A235,"0000"),
", SpecimenTypeCV:  ",CHAR(34),INDEX(Specimens[Specimen Type],$A235),CHAR(34),
", SpecimenMediumCV:  ",INDEX(Specimens[Specimen Medium],$A235),
", IsFieldSpecimen:  ",CHAR(34),INDEX(Specimens[Is Field Specimen?],$A235),CHAR(34),"}"))</f>
        <v>#REF!</v>
      </c>
      <c r="N235" t="e">
        <f>IF(COUNTA(SpatialOffsets[])=0,"", IF(INDEX(SpatialOffsets[Spatial Offset Type],$A235)="","",
CONCATENATE("  - &amp;SpatialOffsetID",TEXT($A235,"0000"),
" {","SpatialOffsetTypeCV:  ",CHAR(34),INDEX(SpatialOffsets[Spatial Offset Type],$A235),CHAR(34),
", Offset1Value:  ",INDEX(SpatialOffsets[Offset 1 Value],$A235),
", Offset1UnitID:  ",CHAR(34),INDEX(SpatialOffsets[Offset 1 Unit],$A235),CHAR(34),
", Offset2Value:  ",INDEX(SpatialOffsets[Offset 2 Value],$A235),
", Offset2UnitID:  ",CHAR(34),INDEX(SpatialOffsets[Offset 2 Unit],$A235),CHAR(34),
", Offset3Value:  ",INDEX(SpatialOffsets[Offset 3 Value],$A235),
", Offset3UnitID:  ",CHAR(34),INDEX(SpatialOffsets[Offset 3 Unit],$A235),CHAR(34),,"}")))</f>
        <v>#REF!</v>
      </c>
      <c r="O235" t="e">
        <f>IF(COUNTA(RelatedFeatures[])=0,"", IF(INDEX(RelatedFeatures[First Sampling Feature Code],$A235)="","",
CONCATENATE("  - &amp;RelationID",TEXT($A235,"0000"),
" {","SamplingFeatureID:  *SamplingFeatureID",TEXT(MATCH(INDEX(RelatedFeatures[First Sampling Feature Code],$A235),SamplingFeatures[Feature Code],0),"0000"),
", RelationshipTypeCV:  ",CHAR(34),INDEX(RelatedFeatures[Relationship Type],$A235),CHAR(34),
", RelatedFeatureID: *SamplingFeatureID",TEXT(MATCH(INDEX(RelatedFeatures[Second Sampling Feature Code],$A235),SamplingFeatures[Feature Code],0),"0000"),
", SpatialOffsetID:  ",IF(INDEX(RelatedFeatures[Offset Number],$A235)="","",CONCATENATE("*SpatialOffsetID",TEXT(INDEX(RelatedFeatures[Offset Number],$A235),"0000"))),"}")))</f>
        <v>#REF!</v>
      </c>
      <c r="P235" t="e">
        <f>IF(INDEX(Methods[Method Type],$A235)="","",
CONCATENATE("  - &amp;MethodID",TEXT($A235,"0000"),
" {","MethodTypeCV:  ",CHAR(34),INDEX(Methods[Method Type],$A235),CHAR(34),
", MethodCode:  ",CHAR(34),INDEX(Methods[Method Code],$A235),CHAR(34),
", MethodName:  ",CHAR(34),INDEX(Methods[Method Name],$A235),CHAR(34),
", MethodDescription:  ",CHAR(34),INDEX(Methods[Method Description],$A235),CHAR(34),
", MethodLink:  ",CHAR(34),INDEX(Methods[Method Link],$A235),CHAR(34),
", OrganizationID: *OrganizationID",TEXT(MATCH(INDEX(Methods[Organization Name],$A235),Organizations[Organization Name],0),"0000"),"}"))</f>
        <v>#REF!</v>
      </c>
      <c r="Q235" t="e">
        <f>IF(INDEX(Variables[Variable Type],$A235)="","",
CONCATENATE("  - &amp;VariableID",TEXT($A235,"0000"),
" {","VariableTypeCV:  ",CHAR(34),INDEX(Variables[Variable Type],$A235),CHAR(34),
", VariableCode:  ",CHAR(34),INDEX(Variables[Variable Code],$A235),CHAR(34),
", VariableNameCV:  ",CHAR(34),INDEX(Variables[Variable Name],$A235),CHAR(34),
", VariableDefinition:  ",CHAR(34),INDEX(Variables[Variable Definition],$A235),CHAR(34),
", SpecciationCV:  ",CHAR(34),INDEX(Variables[Speciation],$A235),CHAR(34),
", NoDataValue:  ",CHAR(34),INDEX(Variables[No Data Value],$A235),CHAR(34),"}"))</f>
        <v>#REF!</v>
      </c>
    </row>
    <row r="236" spans="1:17" x14ac:dyDescent="0.25">
      <c r="A236">
        <v>233</v>
      </c>
      <c r="D236" t="e">
        <f>IF(INDEX(People[First Name],$A236)="","",
CONCATENATE("  - &amp;PersonID",TEXT($A236,"0000"),
" {","PersonFirstName:  ",CHAR(34),INDEX(People[First Name],$A236),CHAR(34),
", PersonMiddleName:  ",CHAR(34),INDEX(People[Middle Name],$A236),CHAR(34),
", PersonLastName:  ",CHAR(34),INDEX(People[Last Name],$A236),CHAR(34),"}"))</f>
        <v>#REF!</v>
      </c>
      <c r="E236" t="e">
        <f>IF(INDEX(Organizations[Organization Type '[CV']],$A236)="","",
CONCATENATE("  - &amp;OrganizationID",TEXT($A236,"0000"),
" {","OrganizationTypeCV:  ",CHAR(34),INDEX(Organizations[Organization Type '[CV']],$A236),CHAR(34),
", OrganizationCode:  ",CHAR(34),INDEX(Organizations[Organization Code],$A236),CHAR(34),
", OrganizationName:  ",CHAR(34),INDEX(Organizations[Organization Name],$A236),CHAR(34),
", OrganizationDescription:  ",CHAR(34),INDEX(Organizations[Organization Description],$A236),CHAR(34),
", OrganizationLink:  ",CHAR(34),INDEX(Organizations[Organization Link],$A236),CHAR(34),"}"))</f>
        <v>#REF!</v>
      </c>
      <c r="F236" t="e">
        <f>IF(INDEX(People[First Name],$A236)="","",
CONCATENATE("  - &amp;AffiliationID",TEXT($A236,"0000"),
" {PersonID: *PersonID",TEXT($A236,"0000"),
", OrganizationID: *OrganizationID",TEXT(MATCH(INDEX(People[Organization Name],$A236),Organizations[Organization Name],0),"0000"),
", IsPrimaryOrganizationContact: , AffiliationStartDate: , AffiliationEndDate: , PrimaryPhone: ",
", PrimaryEmail: ",CHAR(34),INDEX(People[Primary Email],$A236),CHAR(34),
", PrimaryAddress: ",CHAR(34),INDEX(People[Primary Address],$A236),CHAR(34),
", PersonLink: }"))</f>
        <v>#REF!</v>
      </c>
      <c r="H236" t="e">
        <f>IF(COUNTA(CitationInformation)=0,"",IF(INDEX(AuthorList[Author Name],$A236)="","",
CONCATENATE("  - &amp;AuthorListID",TEXT($A236,"0000"),
"  {CitationID: *CitationID0001",
", PersonID: *PersonID",TEXT(MATCH(INDEX(AuthorList[Author Name],$A236),People[Full Name],0),"0000"),
", AuthorOrder: ",INDEX(AuthorList[Author Number],$A236),"}")))</f>
        <v>#REF!</v>
      </c>
      <c r="K236" t="e">
        <f>IF(INDEX(SamplingFeatures[Feature Code],$A236)="","",
CONCATENATE("  - &amp;SamplingFeatureID",TEXT($A236,"0000"),
" {","SamplingFeatureUUID:  ",CHAR(34),INDEX(SamplingFeatures[Sampling Feature UUID],$A236),CHAR(34),
", SamplingFeatureTypeCV:  ",CHAR(34),INDEX(SamplingFeatures[Sampling Feature Type],$A236),CHAR(34),
", SamplingFeatureCode:  ",CHAR(34),INDEX(SamplingFeatures[Feature Code],$A236),CHAR(34),
", SamplingFeatureName:  ",CHAR(34),INDEX(SamplingFeatures[Feature Name],$A236),CHAR(34),
", SamplingFeatureDescription:  ",CHAR(34),INDEX(SamplingFeatures[Feature Description],$A236),CHAR(34),
", SamplingFeatureGeotypeCV:  ",CHAR(34),INDEX(SamplingFeatures[Feature Geo Type],$A236),CHAR(34),
", FeatureGeometry:  ",CHAR(34),INDEX(SamplingFeatures[Feature Geometry],$A236),CHAR(34),
", Elevation_m:  ",CHAR(34),INDEX(SamplingFeatures[Elevation_m],$A236),CHAR(34),
", ElevationDatumCV:  ",CHAR(34),ElevationDatum,CHAR(34),"}"))</f>
        <v>#REF!</v>
      </c>
      <c r="L236" t="e">
        <f>IF(INDEX(SamplingFeatures[Sampling Feature Type],$A236)&lt;&gt;"Site","",
CONCATENATE("  - &amp;SiteID",TEXT(SUMPRODUCT(--($L$3:$L235&lt;&gt;"")),"0000"),
" {","SamplingFeatureID:  *SamplingFeatureID",TEXT($A236,"0000"),
", SiteTypeCV:  ",CHAR(34),INDEX(Sites[Site Type],$A236),CHAR(34),
", Latitude:  ",INDEX(Sites[Latitude],$A236),
", Longitude:  ",INDEX(Sites[Longitude],$A236),
", SRSName:  ",CHAR(34),LatLonDatum,CHAR(34),"}"))</f>
        <v>#REF!</v>
      </c>
      <c r="M236" t="e">
        <f>IF(INDEX(SamplingFeatures[Sampling Feature Type],$A236)&lt;&gt;"Specimen","",
CONCATENATE("  - &amp;SpecimenID",TEXT(SUMPRODUCT(--($M$3:$M235&lt;&gt;"")),"0000"),
" {","SamplingFeatureID:  *SamplingFeatureID",TEXT($A236,"0000"),
", SpecimenTypeCV:  ",CHAR(34),INDEX(Specimens[Specimen Type],$A236),CHAR(34),
", SpecimenMediumCV:  ",INDEX(Specimens[Specimen Medium],$A236),
", IsFieldSpecimen:  ",CHAR(34),INDEX(Specimens[Is Field Specimen?],$A236),CHAR(34),"}"))</f>
        <v>#REF!</v>
      </c>
      <c r="N236" t="e">
        <f>IF(COUNTA(SpatialOffsets[])=0,"", IF(INDEX(SpatialOffsets[Spatial Offset Type],$A236)="","",
CONCATENATE("  - &amp;SpatialOffsetID",TEXT($A236,"0000"),
" {","SpatialOffsetTypeCV:  ",CHAR(34),INDEX(SpatialOffsets[Spatial Offset Type],$A236),CHAR(34),
", Offset1Value:  ",INDEX(SpatialOffsets[Offset 1 Value],$A236),
", Offset1UnitID:  ",CHAR(34),INDEX(SpatialOffsets[Offset 1 Unit],$A236),CHAR(34),
", Offset2Value:  ",INDEX(SpatialOffsets[Offset 2 Value],$A236),
", Offset2UnitID:  ",CHAR(34),INDEX(SpatialOffsets[Offset 2 Unit],$A236),CHAR(34),
", Offset3Value:  ",INDEX(SpatialOffsets[Offset 3 Value],$A236),
", Offset3UnitID:  ",CHAR(34),INDEX(SpatialOffsets[Offset 3 Unit],$A236),CHAR(34),,"}")))</f>
        <v>#REF!</v>
      </c>
      <c r="O236" t="e">
        <f>IF(COUNTA(RelatedFeatures[])=0,"", IF(INDEX(RelatedFeatures[First Sampling Feature Code],$A236)="","",
CONCATENATE("  - &amp;RelationID",TEXT($A236,"0000"),
" {","SamplingFeatureID:  *SamplingFeatureID",TEXT(MATCH(INDEX(RelatedFeatures[First Sampling Feature Code],$A236),SamplingFeatures[Feature Code],0),"0000"),
", RelationshipTypeCV:  ",CHAR(34),INDEX(RelatedFeatures[Relationship Type],$A236),CHAR(34),
", RelatedFeatureID: *SamplingFeatureID",TEXT(MATCH(INDEX(RelatedFeatures[Second Sampling Feature Code],$A236),SamplingFeatures[Feature Code],0),"0000"),
", SpatialOffsetID:  ",IF(INDEX(RelatedFeatures[Offset Number],$A236)="","",CONCATENATE("*SpatialOffsetID",TEXT(INDEX(RelatedFeatures[Offset Number],$A236),"0000"))),"}")))</f>
        <v>#REF!</v>
      </c>
      <c r="P236" t="e">
        <f>IF(INDEX(Methods[Method Type],$A236)="","",
CONCATENATE("  - &amp;MethodID",TEXT($A236,"0000"),
" {","MethodTypeCV:  ",CHAR(34),INDEX(Methods[Method Type],$A236),CHAR(34),
", MethodCode:  ",CHAR(34),INDEX(Methods[Method Code],$A236),CHAR(34),
", MethodName:  ",CHAR(34),INDEX(Methods[Method Name],$A236),CHAR(34),
", MethodDescription:  ",CHAR(34),INDEX(Methods[Method Description],$A236),CHAR(34),
", MethodLink:  ",CHAR(34),INDEX(Methods[Method Link],$A236),CHAR(34),
", OrganizationID: *OrganizationID",TEXT(MATCH(INDEX(Methods[Organization Name],$A236),Organizations[Organization Name],0),"0000"),"}"))</f>
        <v>#REF!</v>
      </c>
      <c r="Q236" t="e">
        <f>IF(INDEX(Variables[Variable Type],$A236)="","",
CONCATENATE("  - &amp;VariableID",TEXT($A236,"0000"),
" {","VariableTypeCV:  ",CHAR(34),INDEX(Variables[Variable Type],$A236),CHAR(34),
", VariableCode:  ",CHAR(34),INDEX(Variables[Variable Code],$A236),CHAR(34),
", VariableNameCV:  ",CHAR(34),INDEX(Variables[Variable Name],$A236),CHAR(34),
", VariableDefinition:  ",CHAR(34),INDEX(Variables[Variable Definition],$A236),CHAR(34),
", SpecciationCV:  ",CHAR(34),INDEX(Variables[Speciation],$A236),CHAR(34),
", NoDataValue:  ",CHAR(34),INDEX(Variables[No Data Value],$A236),CHAR(34),"}"))</f>
        <v>#REF!</v>
      </c>
    </row>
    <row r="237" spans="1:17" x14ac:dyDescent="0.25">
      <c r="A237">
        <v>234</v>
      </c>
      <c r="D237" t="e">
        <f>IF(INDEX(People[First Name],$A237)="","",
CONCATENATE("  - &amp;PersonID",TEXT($A237,"0000"),
" {","PersonFirstName:  ",CHAR(34),INDEX(People[First Name],$A237),CHAR(34),
", PersonMiddleName:  ",CHAR(34),INDEX(People[Middle Name],$A237),CHAR(34),
", PersonLastName:  ",CHAR(34),INDEX(People[Last Name],$A237),CHAR(34),"}"))</f>
        <v>#REF!</v>
      </c>
      <c r="E237" t="e">
        <f>IF(INDEX(Organizations[Organization Type '[CV']],$A237)="","",
CONCATENATE("  - &amp;OrganizationID",TEXT($A237,"0000"),
" {","OrganizationTypeCV:  ",CHAR(34),INDEX(Organizations[Organization Type '[CV']],$A237),CHAR(34),
", OrganizationCode:  ",CHAR(34),INDEX(Organizations[Organization Code],$A237),CHAR(34),
", OrganizationName:  ",CHAR(34),INDEX(Organizations[Organization Name],$A237),CHAR(34),
", OrganizationDescription:  ",CHAR(34),INDEX(Organizations[Organization Description],$A237),CHAR(34),
", OrganizationLink:  ",CHAR(34),INDEX(Organizations[Organization Link],$A237),CHAR(34),"}"))</f>
        <v>#REF!</v>
      </c>
      <c r="F237" t="e">
        <f>IF(INDEX(People[First Name],$A237)="","",
CONCATENATE("  - &amp;AffiliationID",TEXT($A237,"0000"),
" {PersonID: *PersonID",TEXT($A237,"0000"),
", OrganizationID: *OrganizationID",TEXT(MATCH(INDEX(People[Organization Name],$A237),Organizations[Organization Name],0),"0000"),
", IsPrimaryOrganizationContact: , AffiliationStartDate: , AffiliationEndDate: , PrimaryPhone: ",
", PrimaryEmail: ",CHAR(34),INDEX(People[Primary Email],$A237),CHAR(34),
", PrimaryAddress: ",CHAR(34),INDEX(People[Primary Address],$A237),CHAR(34),
", PersonLink: }"))</f>
        <v>#REF!</v>
      </c>
      <c r="H237" t="e">
        <f>IF(COUNTA(CitationInformation)=0,"",IF(INDEX(AuthorList[Author Name],$A237)="","",
CONCATENATE("  - &amp;AuthorListID",TEXT($A237,"0000"),
"  {CitationID: *CitationID0001",
", PersonID: *PersonID",TEXT(MATCH(INDEX(AuthorList[Author Name],$A237),People[Full Name],0),"0000"),
", AuthorOrder: ",INDEX(AuthorList[Author Number],$A237),"}")))</f>
        <v>#REF!</v>
      </c>
      <c r="K237" t="e">
        <f>IF(INDEX(SamplingFeatures[Feature Code],$A237)="","",
CONCATENATE("  - &amp;SamplingFeatureID",TEXT($A237,"0000"),
" {","SamplingFeatureUUID:  ",CHAR(34),INDEX(SamplingFeatures[Sampling Feature UUID],$A237),CHAR(34),
", SamplingFeatureTypeCV:  ",CHAR(34),INDEX(SamplingFeatures[Sampling Feature Type],$A237),CHAR(34),
", SamplingFeatureCode:  ",CHAR(34),INDEX(SamplingFeatures[Feature Code],$A237),CHAR(34),
", SamplingFeatureName:  ",CHAR(34),INDEX(SamplingFeatures[Feature Name],$A237),CHAR(34),
", SamplingFeatureDescription:  ",CHAR(34),INDEX(SamplingFeatures[Feature Description],$A237),CHAR(34),
", SamplingFeatureGeotypeCV:  ",CHAR(34),INDEX(SamplingFeatures[Feature Geo Type],$A237),CHAR(34),
", FeatureGeometry:  ",CHAR(34),INDEX(SamplingFeatures[Feature Geometry],$A237),CHAR(34),
", Elevation_m:  ",CHAR(34),INDEX(SamplingFeatures[Elevation_m],$A237),CHAR(34),
", ElevationDatumCV:  ",CHAR(34),ElevationDatum,CHAR(34),"}"))</f>
        <v>#REF!</v>
      </c>
      <c r="L237" t="e">
        <f>IF(INDEX(SamplingFeatures[Sampling Feature Type],$A237)&lt;&gt;"Site","",
CONCATENATE("  - &amp;SiteID",TEXT(SUMPRODUCT(--($L$3:$L236&lt;&gt;"")),"0000"),
" {","SamplingFeatureID:  *SamplingFeatureID",TEXT($A237,"0000"),
", SiteTypeCV:  ",CHAR(34),INDEX(Sites[Site Type],$A237),CHAR(34),
", Latitude:  ",INDEX(Sites[Latitude],$A237),
", Longitude:  ",INDEX(Sites[Longitude],$A237),
", SRSName:  ",CHAR(34),LatLonDatum,CHAR(34),"}"))</f>
        <v>#REF!</v>
      </c>
      <c r="M237" t="e">
        <f>IF(INDEX(SamplingFeatures[Sampling Feature Type],$A237)&lt;&gt;"Specimen","",
CONCATENATE("  - &amp;SpecimenID",TEXT(SUMPRODUCT(--($M$3:$M236&lt;&gt;"")),"0000"),
" {","SamplingFeatureID:  *SamplingFeatureID",TEXT($A237,"0000"),
", SpecimenTypeCV:  ",CHAR(34),INDEX(Specimens[Specimen Type],$A237),CHAR(34),
", SpecimenMediumCV:  ",INDEX(Specimens[Specimen Medium],$A237),
", IsFieldSpecimen:  ",CHAR(34),INDEX(Specimens[Is Field Specimen?],$A237),CHAR(34),"}"))</f>
        <v>#REF!</v>
      </c>
      <c r="N237" t="e">
        <f>IF(COUNTA(SpatialOffsets[])=0,"", IF(INDEX(SpatialOffsets[Spatial Offset Type],$A237)="","",
CONCATENATE("  - &amp;SpatialOffsetID",TEXT($A237,"0000"),
" {","SpatialOffsetTypeCV:  ",CHAR(34),INDEX(SpatialOffsets[Spatial Offset Type],$A237),CHAR(34),
", Offset1Value:  ",INDEX(SpatialOffsets[Offset 1 Value],$A237),
", Offset1UnitID:  ",CHAR(34),INDEX(SpatialOffsets[Offset 1 Unit],$A237),CHAR(34),
", Offset2Value:  ",INDEX(SpatialOffsets[Offset 2 Value],$A237),
", Offset2UnitID:  ",CHAR(34),INDEX(SpatialOffsets[Offset 2 Unit],$A237),CHAR(34),
", Offset3Value:  ",INDEX(SpatialOffsets[Offset 3 Value],$A237),
", Offset3UnitID:  ",CHAR(34),INDEX(SpatialOffsets[Offset 3 Unit],$A237),CHAR(34),,"}")))</f>
        <v>#REF!</v>
      </c>
      <c r="O237" t="e">
        <f>IF(COUNTA(RelatedFeatures[])=0,"", IF(INDEX(RelatedFeatures[First Sampling Feature Code],$A237)="","",
CONCATENATE("  - &amp;RelationID",TEXT($A237,"0000"),
" {","SamplingFeatureID:  *SamplingFeatureID",TEXT(MATCH(INDEX(RelatedFeatures[First Sampling Feature Code],$A237),SamplingFeatures[Feature Code],0),"0000"),
", RelationshipTypeCV:  ",CHAR(34),INDEX(RelatedFeatures[Relationship Type],$A237),CHAR(34),
", RelatedFeatureID: *SamplingFeatureID",TEXT(MATCH(INDEX(RelatedFeatures[Second Sampling Feature Code],$A237),SamplingFeatures[Feature Code],0),"0000"),
", SpatialOffsetID:  ",IF(INDEX(RelatedFeatures[Offset Number],$A237)="","",CONCATENATE("*SpatialOffsetID",TEXT(INDEX(RelatedFeatures[Offset Number],$A237),"0000"))),"}")))</f>
        <v>#REF!</v>
      </c>
      <c r="P237" t="e">
        <f>IF(INDEX(Methods[Method Type],$A237)="","",
CONCATENATE("  - &amp;MethodID",TEXT($A237,"0000"),
" {","MethodTypeCV:  ",CHAR(34),INDEX(Methods[Method Type],$A237),CHAR(34),
", MethodCode:  ",CHAR(34),INDEX(Methods[Method Code],$A237),CHAR(34),
", MethodName:  ",CHAR(34),INDEX(Methods[Method Name],$A237),CHAR(34),
", MethodDescription:  ",CHAR(34),INDEX(Methods[Method Description],$A237),CHAR(34),
", MethodLink:  ",CHAR(34),INDEX(Methods[Method Link],$A237),CHAR(34),
", OrganizationID: *OrganizationID",TEXT(MATCH(INDEX(Methods[Organization Name],$A237),Organizations[Organization Name],0),"0000"),"}"))</f>
        <v>#REF!</v>
      </c>
      <c r="Q237" t="e">
        <f>IF(INDEX(Variables[Variable Type],$A237)="","",
CONCATENATE("  - &amp;VariableID",TEXT($A237,"0000"),
" {","VariableTypeCV:  ",CHAR(34),INDEX(Variables[Variable Type],$A237),CHAR(34),
", VariableCode:  ",CHAR(34),INDEX(Variables[Variable Code],$A237),CHAR(34),
", VariableNameCV:  ",CHAR(34),INDEX(Variables[Variable Name],$A237),CHAR(34),
", VariableDefinition:  ",CHAR(34),INDEX(Variables[Variable Definition],$A237),CHAR(34),
", SpecciationCV:  ",CHAR(34),INDEX(Variables[Speciation],$A237),CHAR(34),
", NoDataValue:  ",CHAR(34),INDEX(Variables[No Data Value],$A237),CHAR(34),"}"))</f>
        <v>#REF!</v>
      </c>
    </row>
    <row r="238" spans="1:17" x14ac:dyDescent="0.25">
      <c r="A238">
        <v>235</v>
      </c>
      <c r="D238" t="e">
        <f>IF(INDEX(People[First Name],$A238)="","",
CONCATENATE("  - &amp;PersonID",TEXT($A238,"0000"),
" {","PersonFirstName:  ",CHAR(34),INDEX(People[First Name],$A238),CHAR(34),
", PersonMiddleName:  ",CHAR(34),INDEX(People[Middle Name],$A238),CHAR(34),
", PersonLastName:  ",CHAR(34),INDEX(People[Last Name],$A238),CHAR(34),"}"))</f>
        <v>#REF!</v>
      </c>
      <c r="E238" t="e">
        <f>IF(INDEX(Organizations[Organization Type '[CV']],$A238)="","",
CONCATENATE("  - &amp;OrganizationID",TEXT($A238,"0000"),
" {","OrganizationTypeCV:  ",CHAR(34),INDEX(Organizations[Organization Type '[CV']],$A238),CHAR(34),
", OrganizationCode:  ",CHAR(34),INDEX(Organizations[Organization Code],$A238),CHAR(34),
", OrganizationName:  ",CHAR(34),INDEX(Organizations[Organization Name],$A238),CHAR(34),
", OrganizationDescription:  ",CHAR(34),INDEX(Organizations[Organization Description],$A238),CHAR(34),
", OrganizationLink:  ",CHAR(34),INDEX(Organizations[Organization Link],$A238),CHAR(34),"}"))</f>
        <v>#REF!</v>
      </c>
      <c r="F238" t="e">
        <f>IF(INDEX(People[First Name],$A238)="","",
CONCATENATE("  - &amp;AffiliationID",TEXT($A238,"0000"),
" {PersonID: *PersonID",TEXT($A238,"0000"),
", OrganizationID: *OrganizationID",TEXT(MATCH(INDEX(People[Organization Name],$A238),Organizations[Organization Name],0),"0000"),
", IsPrimaryOrganizationContact: , AffiliationStartDate: , AffiliationEndDate: , PrimaryPhone: ",
", PrimaryEmail: ",CHAR(34),INDEX(People[Primary Email],$A238),CHAR(34),
", PrimaryAddress: ",CHAR(34),INDEX(People[Primary Address],$A238),CHAR(34),
", PersonLink: }"))</f>
        <v>#REF!</v>
      </c>
      <c r="H238" t="e">
        <f>IF(COUNTA(CitationInformation)=0,"",IF(INDEX(AuthorList[Author Name],$A238)="","",
CONCATENATE("  - &amp;AuthorListID",TEXT($A238,"0000"),
"  {CitationID: *CitationID0001",
", PersonID: *PersonID",TEXT(MATCH(INDEX(AuthorList[Author Name],$A238),People[Full Name],0),"0000"),
", AuthorOrder: ",INDEX(AuthorList[Author Number],$A238),"}")))</f>
        <v>#REF!</v>
      </c>
      <c r="K238" t="e">
        <f>IF(INDEX(SamplingFeatures[Feature Code],$A238)="","",
CONCATENATE("  - &amp;SamplingFeatureID",TEXT($A238,"0000"),
" {","SamplingFeatureUUID:  ",CHAR(34),INDEX(SamplingFeatures[Sampling Feature UUID],$A238),CHAR(34),
", SamplingFeatureTypeCV:  ",CHAR(34),INDEX(SamplingFeatures[Sampling Feature Type],$A238),CHAR(34),
", SamplingFeatureCode:  ",CHAR(34),INDEX(SamplingFeatures[Feature Code],$A238),CHAR(34),
", SamplingFeatureName:  ",CHAR(34),INDEX(SamplingFeatures[Feature Name],$A238),CHAR(34),
", SamplingFeatureDescription:  ",CHAR(34),INDEX(SamplingFeatures[Feature Description],$A238),CHAR(34),
", SamplingFeatureGeotypeCV:  ",CHAR(34),INDEX(SamplingFeatures[Feature Geo Type],$A238),CHAR(34),
", FeatureGeometry:  ",CHAR(34),INDEX(SamplingFeatures[Feature Geometry],$A238),CHAR(34),
", Elevation_m:  ",CHAR(34),INDEX(SamplingFeatures[Elevation_m],$A238),CHAR(34),
", ElevationDatumCV:  ",CHAR(34),ElevationDatum,CHAR(34),"}"))</f>
        <v>#REF!</v>
      </c>
      <c r="L238" t="e">
        <f>IF(INDEX(SamplingFeatures[Sampling Feature Type],$A238)&lt;&gt;"Site","",
CONCATENATE("  - &amp;SiteID",TEXT(SUMPRODUCT(--($L$3:$L237&lt;&gt;"")),"0000"),
" {","SamplingFeatureID:  *SamplingFeatureID",TEXT($A238,"0000"),
", SiteTypeCV:  ",CHAR(34),INDEX(Sites[Site Type],$A238),CHAR(34),
", Latitude:  ",INDEX(Sites[Latitude],$A238),
", Longitude:  ",INDEX(Sites[Longitude],$A238),
", SRSName:  ",CHAR(34),LatLonDatum,CHAR(34),"}"))</f>
        <v>#REF!</v>
      </c>
      <c r="M238" t="e">
        <f>IF(INDEX(SamplingFeatures[Sampling Feature Type],$A238)&lt;&gt;"Specimen","",
CONCATENATE("  - &amp;SpecimenID",TEXT(SUMPRODUCT(--($M$3:$M237&lt;&gt;"")),"0000"),
" {","SamplingFeatureID:  *SamplingFeatureID",TEXT($A238,"0000"),
", SpecimenTypeCV:  ",CHAR(34),INDEX(Specimens[Specimen Type],$A238),CHAR(34),
", SpecimenMediumCV:  ",INDEX(Specimens[Specimen Medium],$A238),
", IsFieldSpecimen:  ",CHAR(34),INDEX(Specimens[Is Field Specimen?],$A238),CHAR(34),"}"))</f>
        <v>#REF!</v>
      </c>
      <c r="N238" t="e">
        <f>IF(COUNTA(SpatialOffsets[])=0,"", IF(INDEX(SpatialOffsets[Spatial Offset Type],$A238)="","",
CONCATENATE("  - &amp;SpatialOffsetID",TEXT($A238,"0000"),
" {","SpatialOffsetTypeCV:  ",CHAR(34),INDEX(SpatialOffsets[Spatial Offset Type],$A238),CHAR(34),
", Offset1Value:  ",INDEX(SpatialOffsets[Offset 1 Value],$A238),
", Offset1UnitID:  ",CHAR(34),INDEX(SpatialOffsets[Offset 1 Unit],$A238),CHAR(34),
", Offset2Value:  ",INDEX(SpatialOffsets[Offset 2 Value],$A238),
", Offset2UnitID:  ",CHAR(34),INDEX(SpatialOffsets[Offset 2 Unit],$A238),CHAR(34),
", Offset3Value:  ",INDEX(SpatialOffsets[Offset 3 Value],$A238),
", Offset3UnitID:  ",CHAR(34),INDEX(SpatialOffsets[Offset 3 Unit],$A238),CHAR(34),,"}")))</f>
        <v>#REF!</v>
      </c>
      <c r="O238" t="e">
        <f>IF(COUNTA(RelatedFeatures[])=0,"", IF(INDEX(RelatedFeatures[First Sampling Feature Code],$A238)="","",
CONCATENATE("  - &amp;RelationID",TEXT($A238,"0000"),
" {","SamplingFeatureID:  *SamplingFeatureID",TEXT(MATCH(INDEX(RelatedFeatures[First Sampling Feature Code],$A238),SamplingFeatures[Feature Code],0),"0000"),
", RelationshipTypeCV:  ",CHAR(34),INDEX(RelatedFeatures[Relationship Type],$A238),CHAR(34),
", RelatedFeatureID: *SamplingFeatureID",TEXT(MATCH(INDEX(RelatedFeatures[Second Sampling Feature Code],$A238),SamplingFeatures[Feature Code],0),"0000"),
", SpatialOffsetID:  ",IF(INDEX(RelatedFeatures[Offset Number],$A238)="","",CONCATENATE("*SpatialOffsetID",TEXT(INDEX(RelatedFeatures[Offset Number],$A238),"0000"))),"}")))</f>
        <v>#REF!</v>
      </c>
      <c r="P238" t="e">
        <f>IF(INDEX(Methods[Method Type],$A238)="","",
CONCATENATE("  - &amp;MethodID",TEXT($A238,"0000"),
" {","MethodTypeCV:  ",CHAR(34),INDEX(Methods[Method Type],$A238),CHAR(34),
", MethodCode:  ",CHAR(34),INDEX(Methods[Method Code],$A238),CHAR(34),
", MethodName:  ",CHAR(34),INDEX(Methods[Method Name],$A238),CHAR(34),
", MethodDescription:  ",CHAR(34),INDEX(Methods[Method Description],$A238),CHAR(34),
", MethodLink:  ",CHAR(34),INDEX(Methods[Method Link],$A238),CHAR(34),
", OrganizationID: *OrganizationID",TEXT(MATCH(INDEX(Methods[Organization Name],$A238),Organizations[Organization Name],0),"0000"),"}"))</f>
        <v>#REF!</v>
      </c>
      <c r="Q238" t="e">
        <f>IF(INDEX(Variables[Variable Type],$A238)="","",
CONCATENATE("  - &amp;VariableID",TEXT($A238,"0000"),
" {","VariableTypeCV:  ",CHAR(34),INDEX(Variables[Variable Type],$A238),CHAR(34),
", VariableCode:  ",CHAR(34),INDEX(Variables[Variable Code],$A238),CHAR(34),
", VariableNameCV:  ",CHAR(34),INDEX(Variables[Variable Name],$A238),CHAR(34),
", VariableDefinition:  ",CHAR(34),INDEX(Variables[Variable Definition],$A238),CHAR(34),
", SpecciationCV:  ",CHAR(34),INDEX(Variables[Speciation],$A238),CHAR(34),
", NoDataValue:  ",CHAR(34),INDEX(Variables[No Data Value],$A238),CHAR(34),"}"))</f>
        <v>#REF!</v>
      </c>
    </row>
    <row r="239" spans="1:17" x14ac:dyDescent="0.25">
      <c r="A239">
        <v>236</v>
      </c>
      <c r="D239" t="e">
        <f>IF(INDEX(People[First Name],$A239)="","",
CONCATENATE("  - &amp;PersonID",TEXT($A239,"0000"),
" {","PersonFirstName:  ",CHAR(34),INDEX(People[First Name],$A239),CHAR(34),
", PersonMiddleName:  ",CHAR(34),INDEX(People[Middle Name],$A239),CHAR(34),
", PersonLastName:  ",CHAR(34),INDEX(People[Last Name],$A239),CHAR(34),"}"))</f>
        <v>#REF!</v>
      </c>
      <c r="E239" t="e">
        <f>IF(INDEX(Organizations[Organization Type '[CV']],$A239)="","",
CONCATENATE("  - &amp;OrganizationID",TEXT($A239,"0000"),
" {","OrganizationTypeCV:  ",CHAR(34),INDEX(Organizations[Organization Type '[CV']],$A239),CHAR(34),
", OrganizationCode:  ",CHAR(34),INDEX(Organizations[Organization Code],$A239),CHAR(34),
", OrganizationName:  ",CHAR(34),INDEX(Organizations[Organization Name],$A239),CHAR(34),
", OrganizationDescription:  ",CHAR(34),INDEX(Organizations[Organization Description],$A239),CHAR(34),
", OrganizationLink:  ",CHAR(34),INDEX(Organizations[Organization Link],$A239),CHAR(34),"}"))</f>
        <v>#REF!</v>
      </c>
      <c r="F239" t="e">
        <f>IF(INDEX(People[First Name],$A239)="","",
CONCATENATE("  - &amp;AffiliationID",TEXT($A239,"0000"),
" {PersonID: *PersonID",TEXT($A239,"0000"),
", OrganizationID: *OrganizationID",TEXT(MATCH(INDEX(People[Organization Name],$A239),Organizations[Organization Name],0),"0000"),
", IsPrimaryOrganizationContact: , AffiliationStartDate: , AffiliationEndDate: , PrimaryPhone: ",
", PrimaryEmail: ",CHAR(34),INDEX(People[Primary Email],$A239),CHAR(34),
", PrimaryAddress: ",CHAR(34),INDEX(People[Primary Address],$A239),CHAR(34),
", PersonLink: }"))</f>
        <v>#REF!</v>
      </c>
      <c r="H239" t="e">
        <f>IF(COUNTA(CitationInformation)=0,"",IF(INDEX(AuthorList[Author Name],$A239)="","",
CONCATENATE("  - &amp;AuthorListID",TEXT($A239,"0000"),
"  {CitationID: *CitationID0001",
", PersonID: *PersonID",TEXT(MATCH(INDEX(AuthorList[Author Name],$A239),People[Full Name],0),"0000"),
", AuthorOrder: ",INDEX(AuthorList[Author Number],$A239),"}")))</f>
        <v>#REF!</v>
      </c>
      <c r="K239" t="e">
        <f>IF(INDEX(SamplingFeatures[Feature Code],$A239)="","",
CONCATENATE("  - &amp;SamplingFeatureID",TEXT($A239,"0000"),
" {","SamplingFeatureUUID:  ",CHAR(34),INDEX(SamplingFeatures[Sampling Feature UUID],$A239),CHAR(34),
", SamplingFeatureTypeCV:  ",CHAR(34),INDEX(SamplingFeatures[Sampling Feature Type],$A239),CHAR(34),
", SamplingFeatureCode:  ",CHAR(34),INDEX(SamplingFeatures[Feature Code],$A239),CHAR(34),
", SamplingFeatureName:  ",CHAR(34),INDEX(SamplingFeatures[Feature Name],$A239),CHAR(34),
", SamplingFeatureDescription:  ",CHAR(34),INDEX(SamplingFeatures[Feature Description],$A239),CHAR(34),
", SamplingFeatureGeotypeCV:  ",CHAR(34),INDEX(SamplingFeatures[Feature Geo Type],$A239),CHAR(34),
", FeatureGeometry:  ",CHAR(34),INDEX(SamplingFeatures[Feature Geometry],$A239),CHAR(34),
", Elevation_m:  ",CHAR(34),INDEX(SamplingFeatures[Elevation_m],$A239),CHAR(34),
", ElevationDatumCV:  ",CHAR(34),ElevationDatum,CHAR(34),"}"))</f>
        <v>#REF!</v>
      </c>
      <c r="L239" t="e">
        <f>IF(INDEX(SamplingFeatures[Sampling Feature Type],$A239)&lt;&gt;"Site","",
CONCATENATE("  - &amp;SiteID",TEXT(SUMPRODUCT(--($L$3:$L238&lt;&gt;"")),"0000"),
" {","SamplingFeatureID:  *SamplingFeatureID",TEXT($A239,"0000"),
", SiteTypeCV:  ",CHAR(34),INDEX(Sites[Site Type],$A239),CHAR(34),
", Latitude:  ",INDEX(Sites[Latitude],$A239),
", Longitude:  ",INDEX(Sites[Longitude],$A239),
", SRSName:  ",CHAR(34),LatLonDatum,CHAR(34),"}"))</f>
        <v>#REF!</v>
      </c>
      <c r="M239" t="e">
        <f>IF(INDEX(SamplingFeatures[Sampling Feature Type],$A239)&lt;&gt;"Specimen","",
CONCATENATE("  - &amp;SpecimenID",TEXT(SUMPRODUCT(--($M$3:$M238&lt;&gt;"")),"0000"),
" {","SamplingFeatureID:  *SamplingFeatureID",TEXT($A239,"0000"),
", SpecimenTypeCV:  ",CHAR(34),INDEX(Specimens[Specimen Type],$A239),CHAR(34),
", SpecimenMediumCV:  ",INDEX(Specimens[Specimen Medium],$A239),
", IsFieldSpecimen:  ",CHAR(34),INDEX(Specimens[Is Field Specimen?],$A239),CHAR(34),"}"))</f>
        <v>#REF!</v>
      </c>
      <c r="N239" t="e">
        <f>IF(COUNTA(SpatialOffsets[])=0,"", IF(INDEX(SpatialOffsets[Spatial Offset Type],$A239)="","",
CONCATENATE("  - &amp;SpatialOffsetID",TEXT($A239,"0000"),
" {","SpatialOffsetTypeCV:  ",CHAR(34),INDEX(SpatialOffsets[Spatial Offset Type],$A239),CHAR(34),
", Offset1Value:  ",INDEX(SpatialOffsets[Offset 1 Value],$A239),
", Offset1UnitID:  ",CHAR(34),INDEX(SpatialOffsets[Offset 1 Unit],$A239),CHAR(34),
", Offset2Value:  ",INDEX(SpatialOffsets[Offset 2 Value],$A239),
", Offset2UnitID:  ",CHAR(34),INDEX(SpatialOffsets[Offset 2 Unit],$A239),CHAR(34),
", Offset3Value:  ",INDEX(SpatialOffsets[Offset 3 Value],$A239),
", Offset3UnitID:  ",CHAR(34),INDEX(SpatialOffsets[Offset 3 Unit],$A239),CHAR(34),,"}")))</f>
        <v>#REF!</v>
      </c>
      <c r="O239" t="e">
        <f>IF(COUNTA(RelatedFeatures[])=0,"", IF(INDEX(RelatedFeatures[First Sampling Feature Code],$A239)="","",
CONCATENATE("  - &amp;RelationID",TEXT($A239,"0000"),
" {","SamplingFeatureID:  *SamplingFeatureID",TEXT(MATCH(INDEX(RelatedFeatures[First Sampling Feature Code],$A239),SamplingFeatures[Feature Code],0),"0000"),
", RelationshipTypeCV:  ",CHAR(34),INDEX(RelatedFeatures[Relationship Type],$A239),CHAR(34),
", RelatedFeatureID: *SamplingFeatureID",TEXT(MATCH(INDEX(RelatedFeatures[Second Sampling Feature Code],$A239),SamplingFeatures[Feature Code],0),"0000"),
", SpatialOffsetID:  ",IF(INDEX(RelatedFeatures[Offset Number],$A239)="","",CONCATENATE("*SpatialOffsetID",TEXT(INDEX(RelatedFeatures[Offset Number],$A239),"0000"))),"}")))</f>
        <v>#REF!</v>
      </c>
      <c r="P239" t="e">
        <f>IF(INDEX(Methods[Method Type],$A239)="","",
CONCATENATE("  - &amp;MethodID",TEXT($A239,"0000"),
" {","MethodTypeCV:  ",CHAR(34),INDEX(Methods[Method Type],$A239),CHAR(34),
", MethodCode:  ",CHAR(34),INDEX(Methods[Method Code],$A239),CHAR(34),
", MethodName:  ",CHAR(34),INDEX(Methods[Method Name],$A239),CHAR(34),
", MethodDescription:  ",CHAR(34),INDEX(Methods[Method Description],$A239),CHAR(34),
", MethodLink:  ",CHAR(34),INDEX(Methods[Method Link],$A239),CHAR(34),
", OrganizationID: *OrganizationID",TEXT(MATCH(INDEX(Methods[Organization Name],$A239),Organizations[Organization Name],0),"0000"),"}"))</f>
        <v>#REF!</v>
      </c>
      <c r="Q239" t="e">
        <f>IF(INDEX(Variables[Variable Type],$A239)="","",
CONCATENATE("  - &amp;VariableID",TEXT($A239,"0000"),
" {","VariableTypeCV:  ",CHAR(34),INDEX(Variables[Variable Type],$A239),CHAR(34),
", VariableCode:  ",CHAR(34),INDEX(Variables[Variable Code],$A239),CHAR(34),
", VariableNameCV:  ",CHAR(34),INDEX(Variables[Variable Name],$A239),CHAR(34),
", VariableDefinition:  ",CHAR(34),INDEX(Variables[Variable Definition],$A239),CHAR(34),
", SpecciationCV:  ",CHAR(34),INDEX(Variables[Speciation],$A239),CHAR(34),
", NoDataValue:  ",CHAR(34),INDEX(Variables[No Data Value],$A239),CHAR(34),"}"))</f>
        <v>#REF!</v>
      </c>
    </row>
    <row r="240" spans="1:17" x14ac:dyDescent="0.25">
      <c r="A240">
        <v>237</v>
      </c>
      <c r="D240" t="e">
        <f>IF(INDEX(People[First Name],$A240)="","",
CONCATENATE("  - &amp;PersonID",TEXT($A240,"0000"),
" {","PersonFirstName:  ",CHAR(34),INDEX(People[First Name],$A240),CHAR(34),
", PersonMiddleName:  ",CHAR(34),INDEX(People[Middle Name],$A240),CHAR(34),
", PersonLastName:  ",CHAR(34),INDEX(People[Last Name],$A240),CHAR(34),"}"))</f>
        <v>#REF!</v>
      </c>
      <c r="E240" t="e">
        <f>IF(INDEX(Organizations[Organization Type '[CV']],$A240)="","",
CONCATENATE("  - &amp;OrganizationID",TEXT($A240,"0000"),
" {","OrganizationTypeCV:  ",CHAR(34),INDEX(Organizations[Organization Type '[CV']],$A240),CHAR(34),
", OrganizationCode:  ",CHAR(34),INDEX(Organizations[Organization Code],$A240),CHAR(34),
", OrganizationName:  ",CHAR(34),INDEX(Organizations[Organization Name],$A240),CHAR(34),
", OrganizationDescription:  ",CHAR(34),INDEX(Organizations[Organization Description],$A240),CHAR(34),
", OrganizationLink:  ",CHAR(34),INDEX(Organizations[Organization Link],$A240),CHAR(34),"}"))</f>
        <v>#REF!</v>
      </c>
      <c r="F240" t="e">
        <f>IF(INDEX(People[First Name],$A240)="","",
CONCATENATE("  - &amp;AffiliationID",TEXT($A240,"0000"),
" {PersonID: *PersonID",TEXT($A240,"0000"),
", OrganizationID: *OrganizationID",TEXT(MATCH(INDEX(People[Organization Name],$A240),Organizations[Organization Name],0),"0000"),
", IsPrimaryOrganizationContact: , AffiliationStartDate: , AffiliationEndDate: , PrimaryPhone: ",
", PrimaryEmail: ",CHAR(34),INDEX(People[Primary Email],$A240),CHAR(34),
", PrimaryAddress: ",CHAR(34),INDEX(People[Primary Address],$A240),CHAR(34),
", PersonLink: }"))</f>
        <v>#REF!</v>
      </c>
      <c r="H240" t="e">
        <f>IF(COUNTA(CitationInformation)=0,"",IF(INDEX(AuthorList[Author Name],$A240)="","",
CONCATENATE("  - &amp;AuthorListID",TEXT($A240,"0000"),
"  {CitationID: *CitationID0001",
", PersonID: *PersonID",TEXT(MATCH(INDEX(AuthorList[Author Name],$A240),People[Full Name],0),"0000"),
", AuthorOrder: ",INDEX(AuthorList[Author Number],$A240),"}")))</f>
        <v>#REF!</v>
      </c>
      <c r="K240" t="e">
        <f>IF(INDEX(SamplingFeatures[Feature Code],$A240)="","",
CONCATENATE("  - &amp;SamplingFeatureID",TEXT($A240,"0000"),
" {","SamplingFeatureUUID:  ",CHAR(34),INDEX(SamplingFeatures[Sampling Feature UUID],$A240),CHAR(34),
", SamplingFeatureTypeCV:  ",CHAR(34),INDEX(SamplingFeatures[Sampling Feature Type],$A240),CHAR(34),
", SamplingFeatureCode:  ",CHAR(34),INDEX(SamplingFeatures[Feature Code],$A240),CHAR(34),
", SamplingFeatureName:  ",CHAR(34),INDEX(SamplingFeatures[Feature Name],$A240),CHAR(34),
", SamplingFeatureDescription:  ",CHAR(34),INDEX(SamplingFeatures[Feature Description],$A240),CHAR(34),
", SamplingFeatureGeotypeCV:  ",CHAR(34),INDEX(SamplingFeatures[Feature Geo Type],$A240),CHAR(34),
", FeatureGeometry:  ",CHAR(34),INDEX(SamplingFeatures[Feature Geometry],$A240),CHAR(34),
", Elevation_m:  ",CHAR(34),INDEX(SamplingFeatures[Elevation_m],$A240),CHAR(34),
", ElevationDatumCV:  ",CHAR(34),ElevationDatum,CHAR(34),"}"))</f>
        <v>#REF!</v>
      </c>
      <c r="L240" t="e">
        <f>IF(INDEX(SamplingFeatures[Sampling Feature Type],$A240)&lt;&gt;"Site","",
CONCATENATE("  - &amp;SiteID",TEXT(SUMPRODUCT(--($L$3:$L239&lt;&gt;"")),"0000"),
" {","SamplingFeatureID:  *SamplingFeatureID",TEXT($A240,"0000"),
", SiteTypeCV:  ",CHAR(34),INDEX(Sites[Site Type],$A240),CHAR(34),
", Latitude:  ",INDEX(Sites[Latitude],$A240),
", Longitude:  ",INDEX(Sites[Longitude],$A240),
", SRSName:  ",CHAR(34),LatLonDatum,CHAR(34),"}"))</f>
        <v>#REF!</v>
      </c>
      <c r="M240" t="e">
        <f>IF(INDEX(SamplingFeatures[Sampling Feature Type],$A240)&lt;&gt;"Specimen","",
CONCATENATE("  - &amp;SpecimenID",TEXT(SUMPRODUCT(--($M$3:$M239&lt;&gt;"")),"0000"),
" {","SamplingFeatureID:  *SamplingFeatureID",TEXT($A240,"0000"),
", SpecimenTypeCV:  ",CHAR(34),INDEX(Specimens[Specimen Type],$A240),CHAR(34),
", SpecimenMediumCV:  ",INDEX(Specimens[Specimen Medium],$A240),
", IsFieldSpecimen:  ",CHAR(34),INDEX(Specimens[Is Field Specimen?],$A240),CHAR(34),"}"))</f>
        <v>#REF!</v>
      </c>
      <c r="N240" t="e">
        <f>IF(COUNTA(SpatialOffsets[])=0,"", IF(INDEX(SpatialOffsets[Spatial Offset Type],$A240)="","",
CONCATENATE("  - &amp;SpatialOffsetID",TEXT($A240,"0000"),
" {","SpatialOffsetTypeCV:  ",CHAR(34),INDEX(SpatialOffsets[Spatial Offset Type],$A240),CHAR(34),
", Offset1Value:  ",INDEX(SpatialOffsets[Offset 1 Value],$A240),
", Offset1UnitID:  ",CHAR(34),INDEX(SpatialOffsets[Offset 1 Unit],$A240),CHAR(34),
", Offset2Value:  ",INDEX(SpatialOffsets[Offset 2 Value],$A240),
", Offset2UnitID:  ",CHAR(34),INDEX(SpatialOffsets[Offset 2 Unit],$A240),CHAR(34),
", Offset3Value:  ",INDEX(SpatialOffsets[Offset 3 Value],$A240),
", Offset3UnitID:  ",CHAR(34),INDEX(SpatialOffsets[Offset 3 Unit],$A240),CHAR(34),,"}")))</f>
        <v>#REF!</v>
      </c>
      <c r="O240" t="e">
        <f>IF(COUNTA(RelatedFeatures[])=0,"", IF(INDEX(RelatedFeatures[First Sampling Feature Code],$A240)="","",
CONCATENATE("  - &amp;RelationID",TEXT($A240,"0000"),
" {","SamplingFeatureID:  *SamplingFeatureID",TEXT(MATCH(INDEX(RelatedFeatures[First Sampling Feature Code],$A240),SamplingFeatures[Feature Code],0),"0000"),
", RelationshipTypeCV:  ",CHAR(34),INDEX(RelatedFeatures[Relationship Type],$A240),CHAR(34),
", RelatedFeatureID: *SamplingFeatureID",TEXT(MATCH(INDEX(RelatedFeatures[Second Sampling Feature Code],$A240),SamplingFeatures[Feature Code],0),"0000"),
", SpatialOffsetID:  ",IF(INDEX(RelatedFeatures[Offset Number],$A240)="","",CONCATENATE("*SpatialOffsetID",TEXT(INDEX(RelatedFeatures[Offset Number],$A240),"0000"))),"}")))</f>
        <v>#REF!</v>
      </c>
      <c r="P240" t="e">
        <f>IF(INDEX(Methods[Method Type],$A240)="","",
CONCATENATE("  - &amp;MethodID",TEXT($A240,"0000"),
" {","MethodTypeCV:  ",CHAR(34),INDEX(Methods[Method Type],$A240),CHAR(34),
", MethodCode:  ",CHAR(34),INDEX(Methods[Method Code],$A240),CHAR(34),
", MethodName:  ",CHAR(34),INDEX(Methods[Method Name],$A240),CHAR(34),
", MethodDescription:  ",CHAR(34),INDEX(Methods[Method Description],$A240),CHAR(34),
", MethodLink:  ",CHAR(34),INDEX(Methods[Method Link],$A240),CHAR(34),
", OrganizationID: *OrganizationID",TEXT(MATCH(INDEX(Methods[Organization Name],$A240),Organizations[Organization Name],0),"0000"),"}"))</f>
        <v>#REF!</v>
      </c>
      <c r="Q240" t="e">
        <f>IF(INDEX(Variables[Variable Type],$A240)="","",
CONCATENATE("  - &amp;VariableID",TEXT($A240,"0000"),
" {","VariableTypeCV:  ",CHAR(34),INDEX(Variables[Variable Type],$A240),CHAR(34),
", VariableCode:  ",CHAR(34),INDEX(Variables[Variable Code],$A240),CHAR(34),
", VariableNameCV:  ",CHAR(34),INDEX(Variables[Variable Name],$A240),CHAR(34),
", VariableDefinition:  ",CHAR(34),INDEX(Variables[Variable Definition],$A240),CHAR(34),
", SpecciationCV:  ",CHAR(34),INDEX(Variables[Speciation],$A240),CHAR(34),
", NoDataValue:  ",CHAR(34),INDEX(Variables[No Data Value],$A240),CHAR(34),"}"))</f>
        <v>#REF!</v>
      </c>
    </row>
    <row r="241" spans="1:17" x14ac:dyDescent="0.25">
      <c r="A241">
        <v>238</v>
      </c>
      <c r="D241" t="e">
        <f>IF(INDEX(People[First Name],$A241)="","",
CONCATENATE("  - &amp;PersonID",TEXT($A241,"0000"),
" {","PersonFirstName:  ",CHAR(34),INDEX(People[First Name],$A241),CHAR(34),
", PersonMiddleName:  ",CHAR(34),INDEX(People[Middle Name],$A241),CHAR(34),
", PersonLastName:  ",CHAR(34),INDEX(People[Last Name],$A241),CHAR(34),"}"))</f>
        <v>#REF!</v>
      </c>
      <c r="E241" t="e">
        <f>IF(INDEX(Organizations[Organization Type '[CV']],$A241)="","",
CONCATENATE("  - &amp;OrganizationID",TEXT($A241,"0000"),
" {","OrganizationTypeCV:  ",CHAR(34),INDEX(Organizations[Organization Type '[CV']],$A241),CHAR(34),
", OrganizationCode:  ",CHAR(34),INDEX(Organizations[Organization Code],$A241),CHAR(34),
", OrganizationName:  ",CHAR(34),INDEX(Organizations[Organization Name],$A241),CHAR(34),
", OrganizationDescription:  ",CHAR(34),INDEX(Organizations[Organization Description],$A241),CHAR(34),
", OrganizationLink:  ",CHAR(34),INDEX(Organizations[Organization Link],$A241),CHAR(34),"}"))</f>
        <v>#REF!</v>
      </c>
      <c r="F241" t="e">
        <f>IF(INDEX(People[First Name],$A241)="","",
CONCATENATE("  - &amp;AffiliationID",TEXT($A241,"0000"),
" {PersonID: *PersonID",TEXT($A241,"0000"),
", OrganizationID: *OrganizationID",TEXT(MATCH(INDEX(People[Organization Name],$A241),Organizations[Organization Name],0),"0000"),
", IsPrimaryOrganizationContact: , AffiliationStartDate: , AffiliationEndDate: , PrimaryPhone: ",
", PrimaryEmail: ",CHAR(34),INDEX(People[Primary Email],$A241),CHAR(34),
", PrimaryAddress: ",CHAR(34),INDEX(People[Primary Address],$A241),CHAR(34),
", PersonLink: }"))</f>
        <v>#REF!</v>
      </c>
      <c r="H241" t="e">
        <f>IF(COUNTA(CitationInformation)=0,"",IF(INDEX(AuthorList[Author Name],$A241)="","",
CONCATENATE("  - &amp;AuthorListID",TEXT($A241,"0000"),
"  {CitationID: *CitationID0001",
", PersonID: *PersonID",TEXT(MATCH(INDEX(AuthorList[Author Name],$A241),People[Full Name],0),"0000"),
", AuthorOrder: ",INDEX(AuthorList[Author Number],$A241),"}")))</f>
        <v>#REF!</v>
      </c>
      <c r="K241" t="e">
        <f>IF(INDEX(SamplingFeatures[Feature Code],$A241)="","",
CONCATENATE("  - &amp;SamplingFeatureID",TEXT($A241,"0000"),
" {","SamplingFeatureUUID:  ",CHAR(34),INDEX(SamplingFeatures[Sampling Feature UUID],$A241),CHAR(34),
", SamplingFeatureTypeCV:  ",CHAR(34),INDEX(SamplingFeatures[Sampling Feature Type],$A241),CHAR(34),
", SamplingFeatureCode:  ",CHAR(34),INDEX(SamplingFeatures[Feature Code],$A241),CHAR(34),
", SamplingFeatureName:  ",CHAR(34),INDEX(SamplingFeatures[Feature Name],$A241),CHAR(34),
", SamplingFeatureDescription:  ",CHAR(34),INDEX(SamplingFeatures[Feature Description],$A241),CHAR(34),
", SamplingFeatureGeotypeCV:  ",CHAR(34),INDEX(SamplingFeatures[Feature Geo Type],$A241),CHAR(34),
", FeatureGeometry:  ",CHAR(34),INDEX(SamplingFeatures[Feature Geometry],$A241),CHAR(34),
", Elevation_m:  ",CHAR(34),INDEX(SamplingFeatures[Elevation_m],$A241),CHAR(34),
", ElevationDatumCV:  ",CHAR(34),ElevationDatum,CHAR(34),"}"))</f>
        <v>#REF!</v>
      </c>
      <c r="L241" t="e">
        <f>IF(INDEX(SamplingFeatures[Sampling Feature Type],$A241)&lt;&gt;"Site","",
CONCATENATE("  - &amp;SiteID",TEXT(SUMPRODUCT(--($L$3:$L240&lt;&gt;"")),"0000"),
" {","SamplingFeatureID:  *SamplingFeatureID",TEXT($A241,"0000"),
", SiteTypeCV:  ",CHAR(34),INDEX(Sites[Site Type],$A241),CHAR(34),
", Latitude:  ",INDEX(Sites[Latitude],$A241),
", Longitude:  ",INDEX(Sites[Longitude],$A241),
", SRSName:  ",CHAR(34),LatLonDatum,CHAR(34),"}"))</f>
        <v>#REF!</v>
      </c>
      <c r="M241" t="e">
        <f>IF(INDEX(SamplingFeatures[Sampling Feature Type],$A241)&lt;&gt;"Specimen","",
CONCATENATE("  - &amp;SpecimenID",TEXT(SUMPRODUCT(--($M$3:$M240&lt;&gt;"")),"0000"),
" {","SamplingFeatureID:  *SamplingFeatureID",TEXT($A241,"0000"),
", SpecimenTypeCV:  ",CHAR(34),INDEX(Specimens[Specimen Type],$A241),CHAR(34),
", SpecimenMediumCV:  ",INDEX(Specimens[Specimen Medium],$A241),
", IsFieldSpecimen:  ",CHAR(34),INDEX(Specimens[Is Field Specimen?],$A241),CHAR(34),"}"))</f>
        <v>#REF!</v>
      </c>
      <c r="N241" t="e">
        <f>IF(COUNTA(SpatialOffsets[])=0,"", IF(INDEX(SpatialOffsets[Spatial Offset Type],$A241)="","",
CONCATENATE("  - &amp;SpatialOffsetID",TEXT($A241,"0000"),
" {","SpatialOffsetTypeCV:  ",CHAR(34),INDEX(SpatialOffsets[Spatial Offset Type],$A241),CHAR(34),
", Offset1Value:  ",INDEX(SpatialOffsets[Offset 1 Value],$A241),
", Offset1UnitID:  ",CHAR(34),INDEX(SpatialOffsets[Offset 1 Unit],$A241),CHAR(34),
", Offset2Value:  ",INDEX(SpatialOffsets[Offset 2 Value],$A241),
", Offset2UnitID:  ",CHAR(34),INDEX(SpatialOffsets[Offset 2 Unit],$A241),CHAR(34),
", Offset3Value:  ",INDEX(SpatialOffsets[Offset 3 Value],$A241),
", Offset3UnitID:  ",CHAR(34),INDEX(SpatialOffsets[Offset 3 Unit],$A241),CHAR(34),,"}")))</f>
        <v>#REF!</v>
      </c>
      <c r="O241" t="e">
        <f>IF(COUNTA(RelatedFeatures[])=0,"", IF(INDEX(RelatedFeatures[First Sampling Feature Code],$A241)="","",
CONCATENATE("  - &amp;RelationID",TEXT($A241,"0000"),
" {","SamplingFeatureID:  *SamplingFeatureID",TEXT(MATCH(INDEX(RelatedFeatures[First Sampling Feature Code],$A241),SamplingFeatures[Feature Code],0),"0000"),
", RelationshipTypeCV:  ",CHAR(34),INDEX(RelatedFeatures[Relationship Type],$A241),CHAR(34),
", RelatedFeatureID: *SamplingFeatureID",TEXT(MATCH(INDEX(RelatedFeatures[Second Sampling Feature Code],$A241),SamplingFeatures[Feature Code],0),"0000"),
", SpatialOffsetID:  ",IF(INDEX(RelatedFeatures[Offset Number],$A241)="","",CONCATENATE("*SpatialOffsetID",TEXT(INDEX(RelatedFeatures[Offset Number],$A241),"0000"))),"}")))</f>
        <v>#REF!</v>
      </c>
      <c r="P241" t="e">
        <f>IF(INDEX(Methods[Method Type],$A241)="","",
CONCATENATE("  - &amp;MethodID",TEXT($A241,"0000"),
" {","MethodTypeCV:  ",CHAR(34),INDEX(Methods[Method Type],$A241),CHAR(34),
", MethodCode:  ",CHAR(34),INDEX(Methods[Method Code],$A241),CHAR(34),
", MethodName:  ",CHAR(34),INDEX(Methods[Method Name],$A241),CHAR(34),
", MethodDescription:  ",CHAR(34),INDEX(Methods[Method Description],$A241),CHAR(34),
", MethodLink:  ",CHAR(34),INDEX(Methods[Method Link],$A241),CHAR(34),
", OrganizationID: *OrganizationID",TEXT(MATCH(INDEX(Methods[Organization Name],$A241),Organizations[Organization Name],0),"0000"),"}"))</f>
        <v>#REF!</v>
      </c>
      <c r="Q241" t="e">
        <f>IF(INDEX(Variables[Variable Type],$A241)="","",
CONCATENATE("  - &amp;VariableID",TEXT($A241,"0000"),
" {","VariableTypeCV:  ",CHAR(34),INDEX(Variables[Variable Type],$A241),CHAR(34),
", VariableCode:  ",CHAR(34),INDEX(Variables[Variable Code],$A241),CHAR(34),
", VariableNameCV:  ",CHAR(34),INDEX(Variables[Variable Name],$A241),CHAR(34),
", VariableDefinition:  ",CHAR(34),INDEX(Variables[Variable Definition],$A241),CHAR(34),
", SpecciationCV:  ",CHAR(34),INDEX(Variables[Speciation],$A241),CHAR(34),
", NoDataValue:  ",CHAR(34),INDEX(Variables[No Data Value],$A241),CHAR(34),"}"))</f>
        <v>#REF!</v>
      </c>
    </row>
    <row r="242" spans="1:17" x14ac:dyDescent="0.25">
      <c r="A242">
        <v>239</v>
      </c>
      <c r="D242" t="e">
        <f>IF(INDEX(People[First Name],$A242)="","",
CONCATENATE("  - &amp;PersonID",TEXT($A242,"0000"),
" {","PersonFirstName:  ",CHAR(34),INDEX(People[First Name],$A242),CHAR(34),
", PersonMiddleName:  ",CHAR(34),INDEX(People[Middle Name],$A242),CHAR(34),
", PersonLastName:  ",CHAR(34),INDEX(People[Last Name],$A242),CHAR(34),"}"))</f>
        <v>#REF!</v>
      </c>
      <c r="E242" t="e">
        <f>IF(INDEX(Organizations[Organization Type '[CV']],$A242)="","",
CONCATENATE("  - &amp;OrganizationID",TEXT($A242,"0000"),
" {","OrganizationTypeCV:  ",CHAR(34),INDEX(Organizations[Organization Type '[CV']],$A242),CHAR(34),
", OrganizationCode:  ",CHAR(34),INDEX(Organizations[Organization Code],$A242),CHAR(34),
", OrganizationName:  ",CHAR(34),INDEX(Organizations[Organization Name],$A242),CHAR(34),
", OrganizationDescription:  ",CHAR(34),INDEX(Organizations[Organization Description],$A242),CHAR(34),
", OrganizationLink:  ",CHAR(34),INDEX(Organizations[Organization Link],$A242),CHAR(34),"}"))</f>
        <v>#REF!</v>
      </c>
      <c r="F242" t="e">
        <f>IF(INDEX(People[First Name],$A242)="","",
CONCATENATE("  - &amp;AffiliationID",TEXT($A242,"0000"),
" {PersonID: *PersonID",TEXT($A242,"0000"),
", OrganizationID: *OrganizationID",TEXT(MATCH(INDEX(People[Organization Name],$A242),Organizations[Organization Name],0),"0000"),
", IsPrimaryOrganizationContact: , AffiliationStartDate: , AffiliationEndDate: , PrimaryPhone: ",
", PrimaryEmail: ",CHAR(34),INDEX(People[Primary Email],$A242),CHAR(34),
", PrimaryAddress: ",CHAR(34),INDEX(People[Primary Address],$A242),CHAR(34),
", PersonLink: }"))</f>
        <v>#REF!</v>
      </c>
      <c r="H242" t="e">
        <f>IF(COUNTA(CitationInformation)=0,"",IF(INDEX(AuthorList[Author Name],$A242)="","",
CONCATENATE("  - &amp;AuthorListID",TEXT($A242,"0000"),
"  {CitationID: *CitationID0001",
", PersonID: *PersonID",TEXT(MATCH(INDEX(AuthorList[Author Name],$A242),People[Full Name],0),"0000"),
", AuthorOrder: ",INDEX(AuthorList[Author Number],$A242),"}")))</f>
        <v>#REF!</v>
      </c>
      <c r="K242" t="e">
        <f>IF(INDEX(SamplingFeatures[Feature Code],$A242)="","",
CONCATENATE("  - &amp;SamplingFeatureID",TEXT($A242,"0000"),
" {","SamplingFeatureUUID:  ",CHAR(34),INDEX(SamplingFeatures[Sampling Feature UUID],$A242),CHAR(34),
", SamplingFeatureTypeCV:  ",CHAR(34),INDEX(SamplingFeatures[Sampling Feature Type],$A242),CHAR(34),
", SamplingFeatureCode:  ",CHAR(34),INDEX(SamplingFeatures[Feature Code],$A242),CHAR(34),
", SamplingFeatureName:  ",CHAR(34),INDEX(SamplingFeatures[Feature Name],$A242),CHAR(34),
", SamplingFeatureDescription:  ",CHAR(34),INDEX(SamplingFeatures[Feature Description],$A242),CHAR(34),
", SamplingFeatureGeotypeCV:  ",CHAR(34),INDEX(SamplingFeatures[Feature Geo Type],$A242),CHAR(34),
", FeatureGeometry:  ",CHAR(34),INDEX(SamplingFeatures[Feature Geometry],$A242),CHAR(34),
", Elevation_m:  ",CHAR(34),INDEX(SamplingFeatures[Elevation_m],$A242),CHAR(34),
", ElevationDatumCV:  ",CHAR(34),ElevationDatum,CHAR(34),"}"))</f>
        <v>#REF!</v>
      </c>
      <c r="L242" t="e">
        <f>IF(INDEX(SamplingFeatures[Sampling Feature Type],$A242)&lt;&gt;"Site","",
CONCATENATE("  - &amp;SiteID",TEXT(SUMPRODUCT(--($L$3:$L241&lt;&gt;"")),"0000"),
" {","SamplingFeatureID:  *SamplingFeatureID",TEXT($A242,"0000"),
", SiteTypeCV:  ",CHAR(34),INDEX(Sites[Site Type],$A242),CHAR(34),
", Latitude:  ",INDEX(Sites[Latitude],$A242),
", Longitude:  ",INDEX(Sites[Longitude],$A242),
", SRSName:  ",CHAR(34),LatLonDatum,CHAR(34),"}"))</f>
        <v>#REF!</v>
      </c>
      <c r="M242" t="e">
        <f>IF(INDEX(SamplingFeatures[Sampling Feature Type],$A242)&lt;&gt;"Specimen","",
CONCATENATE("  - &amp;SpecimenID",TEXT(SUMPRODUCT(--($M$3:$M241&lt;&gt;"")),"0000"),
" {","SamplingFeatureID:  *SamplingFeatureID",TEXT($A242,"0000"),
", SpecimenTypeCV:  ",CHAR(34),INDEX(Specimens[Specimen Type],$A242),CHAR(34),
", SpecimenMediumCV:  ",INDEX(Specimens[Specimen Medium],$A242),
", IsFieldSpecimen:  ",CHAR(34),INDEX(Specimens[Is Field Specimen?],$A242),CHAR(34),"}"))</f>
        <v>#REF!</v>
      </c>
      <c r="N242" t="e">
        <f>IF(COUNTA(SpatialOffsets[])=0,"", IF(INDEX(SpatialOffsets[Spatial Offset Type],$A242)="","",
CONCATENATE("  - &amp;SpatialOffsetID",TEXT($A242,"0000"),
" {","SpatialOffsetTypeCV:  ",CHAR(34),INDEX(SpatialOffsets[Spatial Offset Type],$A242),CHAR(34),
", Offset1Value:  ",INDEX(SpatialOffsets[Offset 1 Value],$A242),
", Offset1UnitID:  ",CHAR(34),INDEX(SpatialOffsets[Offset 1 Unit],$A242),CHAR(34),
", Offset2Value:  ",INDEX(SpatialOffsets[Offset 2 Value],$A242),
", Offset2UnitID:  ",CHAR(34),INDEX(SpatialOffsets[Offset 2 Unit],$A242),CHAR(34),
", Offset3Value:  ",INDEX(SpatialOffsets[Offset 3 Value],$A242),
", Offset3UnitID:  ",CHAR(34),INDEX(SpatialOffsets[Offset 3 Unit],$A242),CHAR(34),,"}")))</f>
        <v>#REF!</v>
      </c>
      <c r="O242" t="e">
        <f>IF(COUNTA(RelatedFeatures[])=0,"", IF(INDEX(RelatedFeatures[First Sampling Feature Code],$A242)="","",
CONCATENATE("  - &amp;RelationID",TEXT($A242,"0000"),
" {","SamplingFeatureID:  *SamplingFeatureID",TEXT(MATCH(INDEX(RelatedFeatures[First Sampling Feature Code],$A242),SamplingFeatures[Feature Code],0),"0000"),
", RelationshipTypeCV:  ",CHAR(34),INDEX(RelatedFeatures[Relationship Type],$A242),CHAR(34),
", RelatedFeatureID: *SamplingFeatureID",TEXT(MATCH(INDEX(RelatedFeatures[Second Sampling Feature Code],$A242),SamplingFeatures[Feature Code],0),"0000"),
", SpatialOffsetID:  ",IF(INDEX(RelatedFeatures[Offset Number],$A242)="","",CONCATENATE("*SpatialOffsetID",TEXT(INDEX(RelatedFeatures[Offset Number],$A242),"0000"))),"}")))</f>
        <v>#REF!</v>
      </c>
      <c r="P242" t="e">
        <f>IF(INDEX(Methods[Method Type],$A242)="","",
CONCATENATE("  - &amp;MethodID",TEXT($A242,"0000"),
" {","MethodTypeCV:  ",CHAR(34),INDEX(Methods[Method Type],$A242),CHAR(34),
", MethodCode:  ",CHAR(34),INDEX(Methods[Method Code],$A242),CHAR(34),
", MethodName:  ",CHAR(34),INDEX(Methods[Method Name],$A242),CHAR(34),
", MethodDescription:  ",CHAR(34),INDEX(Methods[Method Description],$A242),CHAR(34),
", MethodLink:  ",CHAR(34),INDEX(Methods[Method Link],$A242),CHAR(34),
", OrganizationID: *OrganizationID",TEXT(MATCH(INDEX(Methods[Organization Name],$A242),Organizations[Organization Name],0),"0000"),"}"))</f>
        <v>#REF!</v>
      </c>
      <c r="Q242" t="e">
        <f>IF(INDEX(Variables[Variable Type],$A242)="","",
CONCATENATE("  - &amp;VariableID",TEXT($A242,"0000"),
" {","VariableTypeCV:  ",CHAR(34),INDEX(Variables[Variable Type],$A242),CHAR(34),
", VariableCode:  ",CHAR(34),INDEX(Variables[Variable Code],$A242),CHAR(34),
", VariableNameCV:  ",CHAR(34),INDEX(Variables[Variable Name],$A242),CHAR(34),
", VariableDefinition:  ",CHAR(34),INDEX(Variables[Variable Definition],$A242),CHAR(34),
", SpecciationCV:  ",CHAR(34),INDEX(Variables[Speciation],$A242),CHAR(34),
", NoDataValue:  ",CHAR(34),INDEX(Variables[No Data Value],$A242),CHAR(34),"}"))</f>
        <v>#REF!</v>
      </c>
    </row>
    <row r="243" spans="1:17" x14ac:dyDescent="0.25">
      <c r="A243">
        <v>240</v>
      </c>
      <c r="D243" t="e">
        <f>IF(INDEX(People[First Name],$A243)="","",
CONCATENATE("  - &amp;PersonID",TEXT($A243,"0000"),
" {","PersonFirstName:  ",CHAR(34),INDEX(People[First Name],$A243),CHAR(34),
", PersonMiddleName:  ",CHAR(34),INDEX(People[Middle Name],$A243),CHAR(34),
", PersonLastName:  ",CHAR(34),INDEX(People[Last Name],$A243),CHAR(34),"}"))</f>
        <v>#REF!</v>
      </c>
      <c r="E243" t="e">
        <f>IF(INDEX(Organizations[Organization Type '[CV']],$A243)="","",
CONCATENATE("  - &amp;OrganizationID",TEXT($A243,"0000"),
" {","OrganizationTypeCV:  ",CHAR(34),INDEX(Organizations[Organization Type '[CV']],$A243),CHAR(34),
", OrganizationCode:  ",CHAR(34),INDEX(Organizations[Organization Code],$A243),CHAR(34),
", OrganizationName:  ",CHAR(34),INDEX(Organizations[Organization Name],$A243),CHAR(34),
", OrganizationDescription:  ",CHAR(34),INDEX(Organizations[Organization Description],$A243),CHAR(34),
", OrganizationLink:  ",CHAR(34),INDEX(Organizations[Organization Link],$A243),CHAR(34),"}"))</f>
        <v>#REF!</v>
      </c>
      <c r="F243" t="e">
        <f>IF(INDEX(People[First Name],$A243)="","",
CONCATENATE("  - &amp;AffiliationID",TEXT($A243,"0000"),
" {PersonID: *PersonID",TEXT($A243,"0000"),
", OrganizationID: *OrganizationID",TEXT(MATCH(INDEX(People[Organization Name],$A243),Organizations[Organization Name],0),"0000"),
", IsPrimaryOrganizationContact: , AffiliationStartDate: , AffiliationEndDate: , PrimaryPhone: ",
", PrimaryEmail: ",CHAR(34),INDEX(People[Primary Email],$A243),CHAR(34),
", PrimaryAddress: ",CHAR(34),INDEX(People[Primary Address],$A243),CHAR(34),
", PersonLink: }"))</f>
        <v>#REF!</v>
      </c>
      <c r="H243" t="e">
        <f>IF(COUNTA(CitationInformation)=0,"",IF(INDEX(AuthorList[Author Name],$A243)="","",
CONCATENATE("  - &amp;AuthorListID",TEXT($A243,"0000"),
"  {CitationID: *CitationID0001",
", PersonID: *PersonID",TEXT(MATCH(INDEX(AuthorList[Author Name],$A243),People[Full Name],0),"0000"),
", AuthorOrder: ",INDEX(AuthorList[Author Number],$A243),"}")))</f>
        <v>#REF!</v>
      </c>
      <c r="K243" t="e">
        <f>IF(INDEX(SamplingFeatures[Feature Code],$A243)="","",
CONCATENATE("  - &amp;SamplingFeatureID",TEXT($A243,"0000"),
" {","SamplingFeatureUUID:  ",CHAR(34),INDEX(SamplingFeatures[Sampling Feature UUID],$A243),CHAR(34),
", SamplingFeatureTypeCV:  ",CHAR(34),INDEX(SamplingFeatures[Sampling Feature Type],$A243),CHAR(34),
", SamplingFeatureCode:  ",CHAR(34),INDEX(SamplingFeatures[Feature Code],$A243),CHAR(34),
", SamplingFeatureName:  ",CHAR(34),INDEX(SamplingFeatures[Feature Name],$A243),CHAR(34),
", SamplingFeatureDescription:  ",CHAR(34),INDEX(SamplingFeatures[Feature Description],$A243),CHAR(34),
", SamplingFeatureGeotypeCV:  ",CHAR(34),INDEX(SamplingFeatures[Feature Geo Type],$A243),CHAR(34),
", FeatureGeometry:  ",CHAR(34),INDEX(SamplingFeatures[Feature Geometry],$A243),CHAR(34),
", Elevation_m:  ",CHAR(34),INDEX(SamplingFeatures[Elevation_m],$A243),CHAR(34),
", ElevationDatumCV:  ",CHAR(34),ElevationDatum,CHAR(34),"}"))</f>
        <v>#REF!</v>
      </c>
      <c r="L243" t="e">
        <f>IF(INDEX(SamplingFeatures[Sampling Feature Type],$A243)&lt;&gt;"Site","",
CONCATENATE("  - &amp;SiteID",TEXT(SUMPRODUCT(--($L$3:$L242&lt;&gt;"")),"0000"),
" {","SamplingFeatureID:  *SamplingFeatureID",TEXT($A243,"0000"),
", SiteTypeCV:  ",CHAR(34),INDEX(Sites[Site Type],$A243),CHAR(34),
", Latitude:  ",INDEX(Sites[Latitude],$A243),
", Longitude:  ",INDEX(Sites[Longitude],$A243),
", SRSName:  ",CHAR(34),LatLonDatum,CHAR(34),"}"))</f>
        <v>#REF!</v>
      </c>
      <c r="M243" t="e">
        <f>IF(INDEX(SamplingFeatures[Sampling Feature Type],$A243)&lt;&gt;"Specimen","",
CONCATENATE("  - &amp;SpecimenID",TEXT(SUMPRODUCT(--($M$3:$M242&lt;&gt;"")),"0000"),
" {","SamplingFeatureID:  *SamplingFeatureID",TEXT($A243,"0000"),
", SpecimenTypeCV:  ",CHAR(34),INDEX(Specimens[Specimen Type],$A243),CHAR(34),
", SpecimenMediumCV:  ",INDEX(Specimens[Specimen Medium],$A243),
", IsFieldSpecimen:  ",CHAR(34),INDEX(Specimens[Is Field Specimen?],$A243),CHAR(34),"}"))</f>
        <v>#REF!</v>
      </c>
      <c r="N243" t="e">
        <f>IF(COUNTA(SpatialOffsets[])=0,"", IF(INDEX(SpatialOffsets[Spatial Offset Type],$A243)="","",
CONCATENATE("  - &amp;SpatialOffsetID",TEXT($A243,"0000"),
" {","SpatialOffsetTypeCV:  ",CHAR(34),INDEX(SpatialOffsets[Spatial Offset Type],$A243),CHAR(34),
", Offset1Value:  ",INDEX(SpatialOffsets[Offset 1 Value],$A243),
", Offset1UnitID:  ",CHAR(34),INDEX(SpatialOffsets[Offset 1 Unit],$A243),CHAR(34),
", Offset2Value:  ",INDEX(SpatialOffsets[Offset 2 Value],$A243),
", Offset2UnitID:  ",CHAR(34),INDEX(SpatialOffsets[Offset 2 Unit],$A243),CHAR(34),
", Offset3Value:  ",INDEX(SpatialOffsets[Offset 3 Value],$A243),
", Offset3UnitID:  ",CHAR(34),INDEX(SpatialOffsets[Offset 3 Unit],$A243),CHAR(34),,"}")))</f>
        <v>#REF!</v>
      </c>
      <c r="O243" t="e">
        <f>IF(COUNTA(RelatedFeatures[])=0,"", IF(INDEX(RelatedFeatures[First Sampling Feature Code],$A243)="","",
CONCATENATE("  - &amp;RelationID",TEXT($A243,"0000"),
" {","SamplingFeatureID:  *SamplingFeatureID",TEXT(MATCH(INDEX(RelatedFeatures[First Sampling Feature Code],$A243),SamplingFeatures[Feature Code],0),"0000"),
", RelationshipTypeCV:  ",CHAR(34),INDEX(RelatedFeatures[Relationship Type],$A243),CHAR(34),
", RelatedFeatureID: *SamplingFeatureID",TEXT(MATCH(INDEX(RelatedFeatures[Second Sampling Feature Code],$A243),SamplingFeatures[Feature Code],0),"0000"),
", SpatialOffsetID:  ",IF(INDEX(RelatedFeatures[Offset Number],$A243)="","",CONCATENATE("*SpatialOffsetID",TEXT(INDEX(RelatedFeatures[Offset Number],$A243),"0000"))),"}")))</f>
        <v>#REF!</v>
      </c>
      <c r="P243" t="e">
        <f>IF(INDEX(Methods[Method Type],$A243)="","",
CONCATENATE("  - &amp;MethodID",TEXT($A243,"0000"),
" {","MethodTypeCV:  ",CHAR(34),INDEX(Methods[Method Type],$A243),CHAR(34),
", MethodCode:  ",CHAR(34),INDEX(Methods[Method Code],$A243),CHAR(34),
", MethodName:  ",CHAR(34),INDEX(Methods[Method Name],$A243),CHAR(34),
", MethodDescription:  ",CHAR(34),INDEX(Methods[Method Description],$A243),CHAR(34),
", MethodLink:  ",CHAR(34),INDEX(Methods[Method Link],$A243),CHAR(34),
", OrganizationID: *OrganizationID",TEXT(MATCH(INDEX(Methods[Organization Name],$A243),Organizations[Organization Name],0),"0000"),"}"))</f>
        <v>#REF!</v>
      </c>
      <c r="Q243" t="e">
        <f>IF(INDEX(Variables[Variable Type],$A243)="","",
CONCATENATE("  - &amp;VariableID",TEXT($A243,"0000"),
" {","VariableTypeCV:  ",CHAR(34),INDEX(Variables[Variable Type],$A243),CHAR(34),
", VariableCode:  ",CHAR(34),INDEX(Variables[Variable Code],$A243),CHAR(34),
", VariableNameCV:  ",CHAR(34),INDEX(Variables[Variable Name],$A243),CHAR(34),
", VariableDefinition:  ",CHAR(34),INDEX(Variables[Variable Definition],$A243),CHAR(34),
", SpecciationCV:  ",CHAR(34),INDEX(Variables[Speciation],$A243),CHAR(34),
", NoDataValue:  ",CHAR(34),INDEX(Variables[No Data Value],$A243),CHAR(34),"}"))</f>
        <v>#REF!</v>
      </c>
    </row>
    <row r="244" spans="1:17" x14ac:dyDescent="0.25">
      <c r="A244">
        <v>241</v>
      </c>
      <c r="D244" t="e">
        <f>IF(INDEX(People[First Name],$A244)="","",
CONCATENATE("  - &amp;PersonID",TEXT($A244,"0000"),
" {","PersonFirstName:  ",CHAR(34),INDEX(People[First Name],$A244),CHAR(34),
", PersonMiddleName:  ",CHAR(34),INDEX(People[Middle Name],$A244),CHAR(34),
", PersonLastName:  ",CHAR(34),INDEX(People[Last Name],$A244),CHAR(34),"}"))</f>
        <v>#REF!</v>
      </c>
      <c r="E244" t="e">
        <f>IF(INDEX(Organizations[Organization Type '[CV']],$A244)="","",
CONCATENATE("  - &amp;OrganizationID",TEXT($A244,"0000"),
" {","OrganizationTypeCV:  ",CHAR(34),INDEX(Organizations[Organization Type '[CV']],$A244),CHAR(34),
", OrganizationCode:  ",CHAR(34),INDEX(Organizations[Organization Code],$A244),CHAR(34),
", OrganizationName:  ",CHAR(34),INDEX(Organizations[Organization Name],$A244),CHAR(34),
", OrganizationDescription:  ",CHAR(34),INDEX(Organizations[Organization Description],$A244),CHAR(34),
", OrganizationLink:  ",CHAR(34),INDEX(Organizations[Organization Link],$A244),CHAR(34),"}"))</f>
        <v>#REF!</v>
      </c>
      <c r="F244" t="e">
        <f>IF(INDEX(People[First Name],$A244)="","",
CONCATENATE("  - &amp;AffiliationID",TEXT($A244,"0000"),
" {PersonID: *PersonID",TEXT($A244,"0000"),
", OrganizationID: *OrganizationID",TEXT(MATCH(INDEX(People[Organization Name],$A244),Organizations[Organization Name],0),"0000"),
", IsPrimaryOrganizationContact: , AffiliationStartDate: , AffiliationEndDate: , PrimaryPhone: ",
", PrimaryEmail: ",CHAR(34),INDEX(People[Primary Email],$A244),CHAR(34),
", PrimaryAddress: ",CHAR(34),INDEX(People[Primary Address],$A244),CHAR(34),
", PersonLink: }"))</f>
        <v>#REF!</v>
      </c>
      <c r="H244" t="e">
        <f>IF(COUNTA(CitationInformation)=0,"",IF(INDEX(AuthorList[Author Name],$A244)="","",
CONCATENATE("  - &amp;AuthorListID",TEXT($A244,"0000"),
"  {CitationID: *CitationID0001",
", PersonID: *PersonID",TEXT(MATCH(INDEX(AuthorList[Author Name],$A244),People[Full Name],0),"0000"),
", AuthorOrder: ",INDEX(AuthorList[Author Number],$A244),"}")))</f>
        <v>#REF!</v>
      </c>
      <c r="K244" t="e">
        <f>IF(INDEX(SamplingFeatures[Feature Code],$A244)="","",
CONCATENATE("  - &amp;SamplingFeatureID",TEXT($A244,"0000"),
" {","SamplingFeatureUUID:  ",CHAR(34),INDEX(SamplingFeatures[Sampling Feature UUID],$A244),CHAR(34),
", SamplingFeatureTypeCV:  ",CHAR(34),INDEX(SamplingFeatures[Sampling Feature Type],$A244),CHAR(34),
", SamplingFeatureCode:  ",CHAR(34),INDEX(SamplingFeatures[Feature Code],$A244),CHAR(34),
", SamplingFeatureName:  ",CHAR(34),INDEX(SamplingFeatures[Feature Name],$A244),CHAR(34),
", SamplingFeatureDescription:  ",CHAR(34),INDEX(SamplingFeatures[Feature Description],$A244),CHAR(34),
", SamplingFeatureGeotypeCV:  ",CHAR(34),INDEX(SamplingFeatures[Feature Geo Type],$A244),CHAR(34),
", FeatureGeometry:  ",CHAR(34),INDEX(SamplingFeatures[Feature Geometry],$A244),CHAR(34),
", Elevation_m:  ",CHAR(34),INDEX(SamplingFeatures[Elevation_m],$A244),CHAR(34),
", ElevationDatumCV:  ",CHAR(34),ElevationDatum,CHAR(34),"}"))</f>
        <v>#REF!</v>
      </c>
      <c r="L244" t="e">
        <f>IF(INDEX(SamplingFeatures[Sampling Feature Type],$A244)&lt;&gt;"Site","",
CONCATENATE("  - &amp;SiteID",TEXT(SUMPRODUCT(--($L$3:$L243&lt;&gt;"")),"0000"),
" {","SamplingFeatureID:  *SamplingFeatureID",TEXT($A244,"0000"),
", SiteTypeCV:  ",CHAR(34),INDEX(Sites[Site Type],$A244),CHAR(34),
", Latitude:  ",INDEX(Sites[Latitude],$A244),
", Longitude:  ",INDEX(Sites[Longitude],$A244),
", SRSName:  ",CHAR(34),LatLonDatum,CHAR(34),"}"))</f>
        <v>#REF!</v>
      </c>
      <c r="M244" t="e">
        <f>IF(INDEX(SamplingFeatures[Sampling Feature Type],$A244)&lt;&gt;"Specimen","",
CONCATENATE("  - &amp;SpecimenID",TEXT(SUMPRODUCT(--($M$3:$M243&lt;&gt;"")),"0000"),
" {","SamplingFeatureID:  *SamplingFeatureID",TEXT($A244,"0000"),
", SpecimenTypeCV:  ",CHAR(34),INDEX(Specimens[Specimen Type],$A244),CHAR(34),
", SpecimenMediumCV:  ",INDEX(Specimens[Specimen Medium],$A244),
", IsFieldSpecimen:  ",CHAR(34),INDEX(Specimens[Is Field Specimen?],$A244),CHAR(34),"}"))</f>
        <v>#REF!</v>
      </c>
      <c r="N244" t="e">
        <f>IF(COUNTA(SpatialOffsets[])=0,"", IF(INDEX(SpatialOffsets[Spatial Offset Type],$A244)="","",
CONCATENATE("  - &amp;SpatialOffsetID",TEXT($A244,"0000"),
" {","SpatialOffsetTypeCV:  ",CHAR(34),INDEX(SpatialOffsets[Spatial Offset Type],$A244),CHAR(34),
", Offset1Value:  ",INDEX(SpatialOffsets[Offset 1 Value],$A244),
", Offset1UnitID:  ",CHAR(34),INDEX(SpatialOffsets[Offset 1 Unit],$A244),CHAR(34),
", Offset2Value:  ",INDEX(SpatialOffsets[Offset 2 Value],$A244),
", Offset2UnitID:  ",CHAR(34),INDEX(SpatialOffsets[Offset 2 Unit],$A244),CHAR(34),
", Offset3Value:  ",INDEX(SpatialOffsets[Offset 3 Value],$A244),
", Offset3UnitID:  ",CHAR(34),INDEX(SpatialOffsets[Offset 3 Unit],$A244),CHAR(34),,"}")))</f>
        <v>#REF!</v>
      </c>
      <c r="O244" t="e">
        <f>IF(COUNTA(RelatedFeatures[])=0,"", IF(INDEX(RelatedFeatures[First Sampling Feature Code],$A244)="","",
CONCATENATE("  - &amp;RelationID",TEXT($A244,"0000"),
" {","SamplingFeatureID:  *SamplingFeatureID",TEXT(MATCH(INDEX(RelatedFeatures[First Sampling Feature Code],$A244),SamplingFeatures[Feature Code],0),"0000"),
", RelationshipTypeCV:  ",CHAR(34),INDEX(RelatedFeatures[Relationship Type],$A244),CHAR(34),
", RelatedFeatureID: *SamplingFeatureID",TEXT(MATCH(INDEX(RelatedFeatures[Second Sampling Feature Code],$A244),SamplingFeatures[Feature Code],0),"0000"),
", SpatialOffsetID:  ",IF(INDEX(RelatedFeatures[Offset Number],$A244)="","",CONCATENATE("*SpatialOffsetID",TEXT(INDEX(RelatedFeatures[Offset Number],$A244),"0000"))),"}")))</f>
        <v>#REF!</v>
      </c>
      <c r="P244" t="e">
        <f>IF(INDEX(Methods[Method Type],$A244)="","",
CONCATENATE("  - &amp;MethodID",TEXT($A244,"0000"),
" {","MethodTypeCV:  ",CHAR(34),INDEX(Methods[Method Type],$A244),CHAR(34),
", MethodCode:  ",CHAR(34),INDEX(Methods[Method Code],$A244),CHAR(34),
", MethodName:  ",CHAR(34),INDEX(Methods[Method Name],$A244),CHAR(34),
", MethodDescription:  ",CHAR(34),INDEX(Methods[Method Description],$A244),CHAR(34),
", MethodLink:  ",CHAR(34),INDEX(Methods[Method Link],$A244),CHAR(34),
", OrganizationID: *OrganizationID",TEXT(MATCH(INDEX(Methods[Organization Name],$A244),Organizations[Organization Name],0),"0000"),"}"))</f>
        <v>#REF!</v>
      </c>
      <c r="Q244" t="e">
        <f>IF(INDEX(Variables[Variable Type],$A244)="","",
CONCATENATE("  - &amp;VariableID",TEXT($A244,"0000"),
" {","VariableTypeCV:  ",CHAR(34),INDEX(Variables[Variable Type],$A244),CHAR(34),
", VariableCode:  ",CHAR(34),INDEX(Variables[Variable Code],$A244),CHAR(34),
", VariableNameCV:  ",CHAR(34),INDEX(Variables[Variable Name],$A244),CHAR(34),
", VariableDefinition:  ",CHAR(34),INDEX(Variables[Variable Definition],$A244),CHAR(34),
", SpecciationCV:  ",CHAR(34),INDEX(Variables[Speciation],$A244),CHAR(34),
", NoDataValue:  ",CHAR(34),INDEX(Variables[No Data Value],$A244),CHAR(34),"}"))</f>
        <v>#REF!</v>
      </c>
    </row>
    <row r="245" spans="1:17" x14ac:dyDescent="0.25">
      <c r="A245">
        <v>242</v>
      </c>
      <c r="D245" t="e">
        <f>IF(INDEX(People[First Name],$A245)="","",
CONCATENATE("  - &amp;PersonID",TEXT($A245,"0000"),
" {","PersonFirstName:  ",CHAR(34),INDEX(People[First Name],$A245),CHAR(34),
", PersonMiddleName:  ",CHAR(34),INDEX(People[Middle Name],$A245),CHAR(34),
", PersonLastName:  ",CHAR(34),INDEX(People[Last Name],$A245),CHAR(34),"}"))</f>
        <v>#REF!</v>
      </c>
      <c r="E245" t="e">
        <f>IF(INDEX(Organizations[Organization Type '[CV']],$A245)="","",
CONCATENATE("  - &amp;OrganizationID",TEXT($A245,"0000"),
" {","OrganizationTypeCV:  ",CHAR(34),INDEX(Organizations[Organization Type '[CV']],$A245),CHAR(34),
", OrganizationCode:  ",CHAR(34),INDEX(Organizations[Organization Code],$A245),CHAR(34),
", OrganizationName:  ",CHAR(34),INDEX(Organizations[Organization Name],$A245),CHAR(34),
", OrganizationDescription:  ",CHAR(34),INDEX(Organizations[Organization Description],$A245),CHAR(34),
", OrganizationLink:  ",CHAR(34),INDEX(Organizations[Organization Link],$A245),CHAR(34),"}"))</f>
        <v>#REF!</v>
      </c>
      <c r="F245" t="e">
        <f>IF(INDEX(People[First Name],$A245)="","",
CONCATENATE("  - &amp;AffiliationID",TEXT($A245,"0000"),
" {PersonID: *PersonID",TEXT($A245,"0000"),
", OrganizationID: *OrganizationID",TEXT(MATCH(INDEX(People[Organization Name],$A245),Organizations[Organization Name],0),"0000"),
", IsPrimaryOrganizationContact: , AffiliationStartDate: , AffiliationEndDate: , PrimaryPhone: ",
", PrimaryEmail: ",CHAR(34),INDEX(People[Primary Email],$A245),CHAR(34),
", PrimaryAddress: ",CHAR(34),INDEX(People[Primary Address],$A245),CHAR(34),
", PersonLink: }"))</f>
        <v>#REF!</v>
      </c>
      <c r="H245" t="e">
        <f>IF(COUNTA(CitationInformation)=0,"",IF(INDEX(AuthorList[Author Name],$A245)="","",
CONCATENATE("  - &amp;AuthorListID",TEXT($A245,"0000"),
"  {CitationID: *CitationID0001",
", PersonID: *PersonID",TEXT(MATCH(INDEX(AuthorList[Author Name],$A245),People[Full Name],0),"0000"),
", AuthorOrder: ",INDEX(AuthorList[Author Number],$A245),"}")))</f>
        <v>#REF!</v>
      </c>
      <c r="K245" t="e">
        <f>IF(INDEX(SamplingFeatures[Feature Code],$A245)="","",
CONCATENATE("  - &amp;SamplingFeatureID",TEXT($A245,"0000"),
" {","SamplingFeatureUUID:  ",CHAR(34),INDEX(SamplingFeatures[Sampling Feature UUID],$A245),CHAR(34),
", SamplingFeatureTypeCV:  ",CHAR(34),INDEX(SamplingFeatures[Sampling Feature Type],$A245),CHAR(34),
", SamplingFeatureCode:  ",CHAR(34),INDEX(SamplingFeatures[Feature Code],$A245),CHAR(34),
", SamplingFeatureName:  ",CHAR(34),INDEX(SamplingFeatures[Feature Name],$A245),CHAR(34),
", SamplingFeatureDescription:  ",CHAR(34),INDEX(SamplingFeatures[Feature Description],$A245),CHAR(34),
", SamplingFeatureGeotypeCV:  ",CHAR(34),INDEX(SamplingFeatures[Feature Geo Type],$A245),CHAR(34),
", FeatureGeometry:  ",CHAR(34),INDEX(SamplingFeatures[Feature Geometry],$A245),CHAR(34),
", Elevation_m:  ",CHAR(34),INDEX(SamplingFeatures[Elevation_m],$A245),CHAR(34),
", ElevationDatumCV:  ",CHAR(34),ElevationDatum,CHAR(34),"}"))</f>
        <v>#REF!</v>
      </c>
      <c r="L245" t="e">
        <f>IF(INDEX(SamplingFeatures[Sampling Feature Type],$A245)&lt;&gt;"Site","",
CONCATENATE("  - &amp;SiteID",TEXT(SUMPRODUCT(--($L$3:$L244&lt;&gt;"")),"0000"),
" {","SamplingFeatureID:  *SamplingFeatureID",TEXT($A245,"0000"),
", SiteTypeCV:  ",CHAR(34),INDEX(Sites[Site Type],$A245),CHAR(34),
", Latitude:  ",INDEX(Sites[Latitude],$A245),
", Longitude:  ",INDEX(Sites[Longitude],$A245),
", SRSName:  ",CHAR(34),LatLonDatum,CHAR(34),"}"))</f>
        <v>#REF!</v>
      </c>
      <c r="M245" t="e">
        <f>IF(INDEX(SamplingFeatures[Sampling Feature Type],$A245)&lt;&gt;"Specimen","",
CONCATENATE("  - &amp;SpecimenID",TEXT(SUMPRODUCT(--($M$3:$M244&lt;&gt;"")),"0000"),
" {","SamplingFeatureID:  *SamplingFeatureID",TEXT($A245,"0000"),
", SpecimenTypeCV:  ",CHAR(34),INDEX(Specimens[Specimen Type],$A245),CHAR(34),
", SpecimenMediumCV:  ",INDEX(Specimens[Specimen Medium],$A245),
", IsFieldSpecimen:  ",CHAR(34),INDEX(Specimens[Is Field Specimen?],$A245),CHAR(34),"}"))</f>
        <v>#REF!</v>
      </c>
      <c r="N245" t="e">
        <f>IF(COUNTA(SpatialOffsets[])=0,"", IF(INDEX(SpatialOffsets[Spatial Offset Type],$A245)="","",
CONCATENATE("  - &amp;SpatialOffsetID",TEXT($A245,"0000"),
" {","SpatialOffsetTypeCV:  ",CHAR(34),INDEX(SpatialOffsets[Spatial Offset Type],$A245),CHAR(34),
", Offset1Value:  ",INDEX(SpatialOffsets[Offset 1 Value],$A245),
", Offset1UnitID:  ",CHAR(34),INDEX(SpatialOffsets[Offset 1 Unit],$A245),CHAR(34),
", Offset2Value:  ",INDEX(SpatialOffsets[Offset 2 Value],$A245),
", Offset2UnitID:  ",CHAR(34),INDEX(SpatialOffsets[Offset 2 Unit],$A245),CHAR(34),
", Offset3Value:  ",INDEX(SpatialOffsets[Offset 3 Value],$A245),
", Offset3UnitID:  ",CHAR(34),INDEX(SpatialOffsets[Offset 3 Unit],$A245),CHAR(34),,"}")))</f>
        <v>#REF!</v>
      </c>
      <c r="O245" t="e">
        <f>IF(COUNTA(RelatedFeatures[])=0,"", IF(INDEX(RelatedFeatures[First Sampling Feature Code],$A245)="","",
CONCATENATE("  - &amp;RelationID",TEXT($A245,"0000"),
" {","SamplingFeatureID:  *SamplingFeatureID",TEXT(MATCH(INDEX(RelatedFeatures[First Sampling Feature Code],$A245),SamplingFeatures[Feature Code],0),"0000"),
", RelationshipTypeCV:  ",CHAR(34),INDEX(RelatedFeatures[Relationship Type],$A245),CHAR(34),
", RelatedFeatureID: *SamplingFeatureID",TEXT(MATCH(INDEX(RelatedFeatures[Second Sampling Feature Code],$A245),SamplingFeatures[Feature Code],0),"0000"),
", SpatialOffsetID:  ",IF(INDEX(RelatedFeatures[Offset Number],$A245)="","",CONCATENATE("*SpatialOffsetID",TEXT(INDEX(RelatedFeatures[Offset Number],$A245),"0000"))),"}")))</f>
        <v>#REF!</v>
      </c>
      <c r="P245" t="e">
        <f>IF(INDEX(Methods[Method Type],$A245)="","",
CONCATENATE("  - &amp;MethodID",TEXT($A245,"0000"),
" {","MethodTypeCV:  ",CHAR(34),INDEX(Methods[Method Type],$A245),CHAR(34),
", MethodCode:  ",CHAR(34),INDEX(Methods[Method Code],$A245),CHAR(34),
", MethodName:  ",CHAR(34),INDEX(Methods[Method Name],$A245),CHAR(34),
", MethodDescription:  ",CHAR(34),INDEX(Methods[Method Description],$A245),CHAR(34),
", MethodLink:  ",CHAR(34),INDEX(Methods[Method Link],$A245),CHAR(34),
", OrganizationID: *OrganizationID",TEXT(MATCH(INDEX(Methods[Organization Name],$A245),Organizations[Organization Name],0),"0000"),"}"))</f>
        <v>#REF!</v>
      </c>
      <c r="Q245" t="e">
        <f>IF(INDEX(Variables[Variable Type],$A245)="","",
CONCATENATE("  - &amp;VariableID",TEXT($A245,"0000"),
" {","VariableTypeCV:  ",CHAR(34),INDEX(Variables[Variable Type],$A245),CHAR(34),
", VariableCode:  ",CHAR(34),INDEX(Variables[Variable Code],$A245),CHAR(34),
", VariableNameCV:  ",CHAR(34),INDEX(Variables[Variable Name],$A245),CHAR(34),
", VariableDefinition:  ",CHAR(34),INDEX(Variables[Variable Definition],$A245),CHAR(34),
", SpecciationCV:  ",CHAR(34),INDEX(Variables[Speciation],$A245),CHAR(34),
", NoDataValue:  ",CHAR(34),INDEX(Variables[No Data Value],$A245),CHAR(34),"}"))</f>
        <v>#REF!</v>
      </c>
    </row>
    <row r="246" spans="1:17" x14ac:dyDescent="0.25">
      <c r="A246">
        <v>243</v>
      </c>
      <c r="D246" t="e">
        <f>IF(INDEX(People[First Name],$A246)="","",
CONCATENATE("  - &amp;PersonID",TEXT($A246,"0000"),
" {","PersonFirstName:  ",CHAR(34),INDEX(People[First Name],$A246),CHAR(34),
", PersonMiddleName:  ",CHAR(34),INDEX(People[Middle Name],$A246),CHAR(34),
", PersonLastName:  ",CHAR(34),INDEX(People[Last Name],$A246),CHAR(34),"}"))</f>
        <v>#REF!</v>
      </c>
      <c r="E246" t="e">
        <f>IF(INDEX(Organizations[Organization Type '[CV']],$A246)="","",
CONCATENATE("  - &amp;OrganizationID",TEXT($A246,"0000"),
" {","OrganizationTypeCV:  ",CHAR(34),INDEX(Organizations[Organization Type '[CV']],$A246),CHAR(34),
", OrganizationCode:  ",CHAR(34),INDEX(Organizations[Organization Code],$A246),CHAR(34),
", OrganizationName:  ",CHAR(34),INDEX(Organizations[Organization Name],$A246),CHAR(34),
", OrganizationDescription:  ",CHAR(34),INDEX(Organizations[Organization Description],$A246),CHAR(34),
", OrganizationLink:  ",CHAR(34),INDEX(Organizations[Organization Link],$A246),CHAR(34),"}"))</f>
        <v>#REF!</v>
      </c>
      <c r="F246" t="e">
        <f>IF(INDEX(People[First Name],$A246)="","",
CONCATENATE("  - &amp;AffiliationID",TEXT($A246,"0000"),
" {PersonID: *PersonID",TEXT($A246,"0000"),
", OrganizationID: *OrganizationID",TEXT(MATCH(INDEX(People[Organization Name],$A246),Organizations[Organization Name],0),"0000"),
", IsPrimaryOrganizationContact: , AffiliationStartDate: , AffiliationEndDate: , PrimaryPhone: ",
", PrimaryEmail: ",CHAR(34),INDEX(People[Primary Email],$A246),CHAR(34),
", PrimaryAddress: ",CHAR(34),INDEX(People[Primary Address],$A246),CHAR(34),
", PersonLink: }"))</f>
        <v>#REF!</v>
      </c>
      <c r="H246" t="e">
        <f>IF(COUNTA(CitationInformation)=0,"",IF(INDEX(AuthorList[Author Name],$A246)="","",
CONCATENATE("  - &amp;AuthorListID",TEXT($A246,"0000"),
"  {CitationID: *CitationID0001",
", PersonID: *PersonID",TEXT(MATCH(INDEX(AuthorList[Author Name],$A246),People[Full Name],0),"0000"),
", AuthorOrder: ",INDEX(AuthorList[Author Number],$A246),"}")))</f>
        <v>#REF!</v>
      </c>
      <c r="K246" t="e">
        <f>IF(INDEX(SamplingFeatures[Feature Code],$A246)="","",
CONCATENATE("  - &amp;SamplingFeatureID",TEXT($A246,"0000"),
" {","SamplingFeatureUUID:  ",CHAR(34),INDEX(SamplingFeatures[Sampling Feature UUID],$A246),CHAR(34),
", SamplingFeatureTypeCV:  ",CHAR(34),INDEX(SamplingFeatures[Sampling Feature Type],$A246),CHAR(34),
", SamplingFeatureCode:  ",CHAR(34),INDEX(SamplingFeatures[Feature Code],$A246),CHAR(34),
", SamplingFeatureName:  ",CHAR(34),INDEX(SamplingFeatures[Feature Name],$A246),CHAR(34),
", SamplingFeatureDescription:  ",CHAR(34),INDEX(SamplingFeatures[Feature Description],$A246),CHAR(34),
", SamplingFeatureGeotypeCV:  ",CHAR(34),INDEX(SamplingFeatures[Feature Geo Type],$A246),CHAR(34),
", FeatureGeometry:  ",CHAR(34),INDEX(SamplingFeatures[Feature Geometry],$A246),CHAR(34),
", Elevation_m:  ",CHAR(34),INDEX(SamplingFeatures[Elevation_m],$A246),CHAR(34),
", ElevationDatumCV:  ",CHAR(34),ElevationDatum,CHAR(34),"}"))</f>
        <v>#REF!</v>
      </c>
      <c r="L246" t="e">
        <f>IF(INDEX(SamplingFeatures[Sampling Feature Type],$A246)&lt;&gt;"Site","",
CONCATENATE("  - &amp;SiteID",TEXT(SUMPRODUCT(--($L$3:$L245&lt;&gt;"")),"0000"),
" {","SamplingFeatureID:  *SamplingFeatureID",TEXT($A246,"0000"),
", SiteTypeCV:  ",CHAR(34),INDEX(Sites[Site Type],$A246),CHAR(34),
", Latitude:  ",INDEX(Sites[Latitude],$A246),
", Longitude:  ",INDEX(Sites[Longitude],$A246),
", SRSName:  ",CHAR(34),LatLonDatum,CHAR(34),"}"))</f>
        <v>#REF!</v>
      </c>
      <c r="M246" t="e">
        <f>IF(INDEX(SamplingFeatures[Sampling Feature Type],$A246)&lt;&gt;"Specimen","",
CONCATENATE("  - &amp;SpecimenID",TEXT(SUMPRODUCT(--($M$3:$M245&lt;&gt;"")),"0000"),
" {","SamplingFeatureID:  *SamplingFeatureID",TEXT($A246,"0000"),
", SpecimenTypeCV:  ",CHAR(34),INDEX(Specimens[Specimen Type],$A246),CHAR(34),
", SpecimenMediumCV:  ",INDEX(Specimens[Specimen Medium],$A246),
", IsFieldSpecimen:  ",CHAR(34),INDEX(Specimens[Is Field Specimen?],$A246),CHAR(34),"}"))</f>
        <v>#REF!</v>
      </c>
      <c r="N246" t="e">
        <f>IF(COUNTA(SpatialOffsets[])=0,"", IF(INDEX(SpatialOffsets[Spatial Offset Type],$A246)="","",
CONCATENATE("  - &amp;SpatialOffsetID",TEXT($A246,"0000"),
" {","SpatialOffsetTypeCV:  ",CHAR(34),INDEX(SpatialOffsets[Spatial Offset Type],$A246),CHAR(34),
", Offset1Value:  ",INDEX(SpatialOffsets[Offset 1 Value],$A246),
", Offset1UnitID:  ",CHAR(34),INDEX(SpatialOffsets[Offset 1 Unit],$A246),CHAR(34),
", Offset2Value:  ",INDEX(SpatialOffsets[Offset 2 Value],$A246),
", Offset2UnitID:  ",CHAR(34),INDEX(SpatialOffsets[Offset 2 Unit],$A246),CHAR(34),
", Offset3Value:  ",INDEX(SpatialOffsets[Offset 3 Value],$A246),
", Offset3UnitID:  ",CHAR(34),INDEX(SpatialOffsets[Offset 3 Unit],$A246),CHAR(34),,"}")))</f>
        <v>#REF!</v>
      </c>
      <c r="O246" t="e">
        <f>IF(COUNTA(RelatedFeatures[])=0,"", IF(INDEX(RelatedFeatures[First Sampling Feature Code],$A246)="","",
CONCATENATE("  - &amp;RelationID",TEXT($A246,"0000"),
" {","SamplingFeatureID:  *SamplingFeatureID",TEXT(MATCH(INDEX(RelatedFeatures[First Sampling Feature Code],$A246),SamplingFeatures[Feature Code],0),"0000"),
", RelationshipTypeCV:  ",CHAR(34),INDEX(RelatedFeatures[Relationship Type],$A246),CHAR(34),
", RelatedFeatureID: *SamplingFeatureID",TEXT(MATCH(INDEX(RelatedFeatures[Second Sampling Feature Code],$A246),SamplingFeatures[Feature Code],0),"0000"),
", SpatialOffsetID:  ",IF(INDEX(RelatedFeatures[Offset Number],$A246)="","",CONCATENATE("*SpatialOffsetID",TEXT(INDEX(RelatedFeatures[Offset Number],$A246),"0000"))),"}")))</f>
        <v>#REF!</v>
      </c>
      <c r="P246" t="e">
        <f>IF(INDEX(Methods[Method Type],$A246)="","",
CONCATENATE("  - &amp;MethodID",TEXT($A246,"0000"),
" {","MethodTypeCV:  ",CHAR(34),INDEX(Methods[Method Type],$A246),CHAR(34),
", MethodCode:  ",CHAR(34),INDEX(Methods[Method Code],$A246),CHAR(34),
", MethodName:  ",CHAR(34),INDEX(Methods[Method Name],$A246),CHAR(34),
", MethodDescription:  ",CHAR(34),INDEX(Methods[Method Description],$A246),CHAR(34),
", MethodLink:  ",CHAR(34),INDEX(Methods[Method Link],$A246),CHAR(34),
", OrganizationID: *OrganizationID",TEXT(MATCH(INDEX(Methods[Organization Name],$A246),Organizations[Organization Name],0),"0000"),"}"))</f>
        <v>#REF!</v>
      </c>
      <c r="Q246" t="e">
        <f>IF(INDEX(Variables[Variable Type],$A246)="","",
CONCATENATE("  - &amp;VariableID",TEXT($A246,"0000"),
" {","VariableTypeCV:  ",CHAR(34),INDEX(Variables[Variable Type],$A246),CHAR(34),
", VariableCode:  ",CHAR(34),INDEX(Variables[Variable Code],$A246),CHAR(34),
", VariableNameCV:  ",CHAR(34),INDEX(Variables[Variable Name],$A246),CHAR(34),
", VariableDefinition:  ",CHAR(34),INDEX(Variables[Variable Definition],$A246),CHAR(34),
", SpecciationCV:  ",CHAR(34),INDEX(Variables[Speciation],$A246),CHAR(34),
", NoDataValue:  ",CHAR(34),INDEX(Variables[No Data Value],$A246),CHAR(34),"}"))</f>
        <v>#REF!</v>
      </c>
    </row>
    <row r="247" spans="1:17" x14ac:dyDescent="0.25">
      <c r="A247">
        <v>244</v>
      </c>
      <c r="D247" t="e">
        <f>IF(INDEX(People[First Name],$A247)="","",
CONCATENATE("  - &amp;PersonID",TEXT($A247,"0000"),
" {","PersonFirstName:  ",CHAR(34),INDEX(People[First Name],$A247),CHAR(34),
", PersonMiddleName:  ",CHAR(34),INDEX(People[Middle Name],$A247),CHAR(34),
", PersonLastName:  ",CHAR(34),INDEX(People[Last Name],$A247),CHAR(34),"}"))</f>
        <v>#REF!</v>
      </c>
      <c r="E247" t="e">
        <f>IF(INDEX(Organizations[Organization Type '[CV']],$A247)="","",
CONCATENATE("  - &amp;OrganizationID",TEXT($A247,"0000"),
" {","OrganizationTypeCV:  ",CHAR(34),INDEX(Organizations[Organization Type '[CV']],$A247),CHAR(34),
", OrganizationCode:  ",CHAR(34),INDEX(Organizations[Organization Code],$A247),CHAR(34),
", OrganizationName:  ",CHAR(34),INDEX(Organizations[Organization Name],$A247),CHAR(34),
", OrganizationDescription:  ",CHAR(34),INDEX(Organizations[Organization Description],$A247),CHAR(34),
", OrganizationLink:  ",CHAR(34),INDEX(Organizations[Organization Link],$A247),CHAR(34),"}"))</f>
        <v>#REF!</v>
      </c>
      <c r="F247" t="e">
        <f>IF(INDEX(People[First Name],$A247)="","",
CONCATENATE("  - &amp;AffiliationID",TEXT($A247,"0000"),
" {PersonID: *PersonID",TEXT($A247,"0000"),
", OrganizationID: *OrganizationID",TEXT(MATCH(INDEX(People[Organization Name],$A247),Organizations[Organization Name],0),"0000"),
", IsPrimaryOrganizationContact: , AffiliationStartDate: , AffiliationEndDate: , PrimaryPhone: ",
", PrimaryEmail: ",CHAR(34),INDEX(People[Primary Email],$A247),CHAR(34),
", PrimaryAddress: ",CHAR(34),INDEX(People[Primary Address],$A247),CHAR(34),
", PersonLink: }"))</f>
        <v>#REF!</v>
      </c>
      <c r="H247" t="e">
        <f>IF(COUNTA(CitationInformation)=0,"",IF(INDEX(AuthorList[Author Name],$A247)="","",
CONCATENATE("  - &amp;AuthorListID",TEXT($A247,"0000"),
"  {CitationID: *CitationID0001",
", PersonID: *PersonID",TEXT(MATCH(INDEX(AuthorList[Author Name],$A247),People[Full Name],0),"0000"),
", AuthorOrder: ",INDEX(AuthorList[Author Number],$A247),"}")))</f>
        <v>#REF!</v>
      </c>
      <c r="K247" t="e">
        <f>IF(INDEX(SamplingFeatures[Feature Code],$A247)="","",
CONCATENATE("  - &amp;SamplingFeatureID",TEXT($A247,"0000"),
" {","SamplingFeatureUUID:  ",CHAR(34),INDEX(SamplingFeatures[Sampling Feature UUID],$A247),CHAR(34),
", SamplingFeatureTypeCV:  ",CHAR(34),INDEX(SamplingFeatures[Sampling Feature Type],$A247),CHAR(34),
", SamplingFeatureCode:  ",CHAR(34),INDEX(SamplingFeatures[Feature Code],$A247),CHAR(34),
", SamplingFeatureName:  ",CHAR(34),INDEX(SamplingFeatures[Feature Name],$A247),CHAR(34),
", SamplingFeatureDescription:  ",CHAR(34),INDEX(SamplingFeatures[Feature Description],$A247),CHAR(34),
", SamplingFeatureGeotypeCV:  ",CHAR(34),INDEX(SamplingFeatures[Feature Geo Type],$A247),CHAR(34),
", FeatureGeometry:  ",CHAR(34),INDEX(SamplingFeatures[Feature Geometry],$A247),CHAR(34),
", Elevation_m:  ",CHAR(34),INDEX(SamplingFeatures[Elevation_m],$A247),CHAR(34),
", ElevationDatumCV:  ",CHAR(34),ElevationDatum,CHAR(34),"}"))</f>
        <v>#REF!</v>
      </c>
      <c r="L247" t="e">
        <f>IF(INDEX(SamplingFeatures[Sampling Feature Type],$A247)&lt;&gt;"Site","",
CONCATENATE("  - &amp;SiteID",TEXT(SUMPRODUCT(--($L$3:$L246&lt;&gt;"")),"0000"),
" {","SamplingFeatureID:  *SamplingFeatureID",TEXT($A247,"0000"),
", SiteTypeCV:  ",CHAR(34),INDEX(Sites[Site Type],$A247),CHAR(34),
", Latitude:  ",INDEX(Sites[Latitude],$A247),
", Longitude:  ",INDEX(Sites[Longitude],$A247),
", SRSName:  ",CHAR(34),LatLonDatum,CHAR(34),"}"))</f>
        <v>#REF!</v>
      </c>
      <c r="M247" t="e">
        <f>IF(INDEX(SamplingFeatures[Sampling Feature Type],$A247)&lt;&gt;"Specimen","",
CONCATENATE("  - &amp;SpecimenID",TEXT(SUMPRODUCT(--($M$3:$M246&lt;&gt;"")),"0000"),
" {","SamplingFeatureID:  *SamplingFeatureID",TEXT($A247,"0000"),
", SpecimenTypeCV:  ",CHAR(34),INDEX(Specimens[Specimen Type],$A247),CHAR(34),
", SpecimenMediumCV:  ",INDEX(Specimens[Specimen Medium],$A247),
", IsFieldSpecimen:  ",CHAR(34),INDEX(Specimens[Is Field Specimen?],$A247),CHAR(34),"}"))</f>
        <v>#REF!</v>
      </c>
      <c r="N247" t="e">
        <f>IF(COUNTA(SpatialOffsets[])=0,"", IF(INDEX(SpatialOffsets[Spatial Offset Type],$A247)="","",
CONCATENATE("  - &amp;SpatialOffsetID",TEXT($A247,"0000"),
" {","SpatialOffsetTypeCV:  ",CHAR(34),INDEX(SpatialOffsets[Spatial Offset Type],$A247),CHAR(34),
", Offset1Value:  ",INDEX(SpatialOffsets[Offset 1 Value],$A247),
", Offset1UnitID:  ",CHAR(34),INDEX(SpatialOffsets[Offset 1 Unit],$A247),CHAR(34),
", Offset2Value:  ",INDEX(SpatialOffsets[Offset 2 Value],$A247),
", Offset2UnitID:  ",CHAR(34),INDEX(SpatialOffsets[Offset 2 Unit],$A247),CHAR(34),
", Offset3Value:  ",INDEX(SpatialOffsets[Offset 3 Value],$A247),
", Offset3UnitID:  ",CHAR(34),INDEX(SpatialOffsets[Offset 3 Unit],$A247),CHAR(34),,"}")))</f>
        <v>#REF!</v>
      </c>
      <c r="O247" t="e">
        <f>IF(COUNTA(RelatedFeatures[])=0,"", IF(INDEX(RelatedFeatures[First Sampling Feature Code],$A247)="","",
CONCATENATE("  - &amp;RelationID",TEXT($A247,"0000"),
" {","SamplingFeatureID:  *SamplingFeatureID",TEXT(MATCH(INDEX(RelatedFeatures[First Sampling Feature Code],$A247),SamplingFeatures[Feature Code],0),"0000"),
", RelationshipTypeCV:  ",CHAR(34),INDEX(RelatedFeatures[Relationship Type],$A247),CHAR(34),
", RelatedFeatureID: *SamplingFeatureID",TEXT(MATCH(INDEX(RelatedFeatures[Second Sampling Feature Code],$A247),SamplingFeatures[Feature Code],0),"0000"),
", SpatialOffsetID:  ",IF(INDEX(RelatedFeatures[Offset Number],$A247)="","",CONCATENATE("*SpatialOffsetID",TEXT(INDEX(RelatedFeatures[Offset Number],$A247),"0000"))),"}")))</f>
        <v>#REF!</v>
      </c>
      <c r="P247" t="e">
        <f>IF(INDEX(Methods[Method Type],$A247)="","",
CONCATENATE("  - &amp;MethodID",TEXT($A247,"0000"),
" {","MethodTypeCV:  ",CHAR(34),INDEX(Methods[Method Type],$A247),CHAR(34),
", MethodCode:  ",CHAR(34),INDEX(Methods[Method Code],$A247),CHAR(34),
", MethodName:  ",CHAR(34),INDEX(Methods[Method Name],$A247),CHAR(34),
", MethodDescription:  ",CHAR(34),INDEX(Methods[Method Description],$A247),CHAR(34),
", MethodLink:  ",CHAR(34),INDEX(Methods[Method Link],$A247),CHAR(34),
", OrganizationID: *OrganizationID",TEXT(MATCH(INDEX(Methods[Organization Name],$A247),Organizations[Organization Name],0),"0000"),"}"))</f>
        <v>#REF!</v>
      </c>
      <c r="Q247" t="e">
        <f>IF(INDEX(Variables[Variable Type],$A247)="","",
CONCATENATE("  - &amp;VariableID",TEXT($A247,"0000"),
" {","VariableTypeCV:  ",CHAR(34),INDEX(Variables[Variable Type],$A247),CHAR(34),
", VariableCode:  ",CHAR(34),INDEX(Variables[Variable Code],$A247),CHAR(34),
", VariableNameCV:  ",CHAR(34),INDEX(Variables[Variable Name],$A247),CHAR(34),
", VariableDefinition:  ",CHAR(34),INDEX(Variables[Variable Definition],$A247),CHAR(34),
", SpecciationCV:  ",CHAR(34),INDEX(Variables[Speciation],$A247),CHAR(34),
", NoDataValue:  ",CHAR(34),INDEX(Variables[No Data Value],$A247),CHAR(34),"}"))</f>
        <v>#REF!</v>
      </c>
    </row>
    <row r="248" spans="1:17" x14ac:dyDescent="0.25">
      <c r="A248">
        <v>245</v>
      </c>
      <c r="D248" t="e">
        <f>IF(INDEX(People[First Name],$A248)="","",
CONCATENATE("  - &amp;PersonID",TEXT($A248,"0000"),
" {","PersonFirstName:  ",CHAR(34),INDEX(People[First Name],$A248),CHAR(34),
", PersonMiddleName:  ",CHAR(34),INDEX(People[Middle Name],$A248),CHAR(34),
", PersonLastName:  ",CHAR(34),INDEX(People[Last Name],$A248),CHAR(34),"}"))</f>
        <v>#REF!</v>
      </c>
      <c r="E248" t="e">
        <f>IF(INDEX(Organizations[Organization Type '[CV']],$A248)="","",
CONCATENATE("  - &amp;OrganizationID",TEXT($A248,"0000"),
" {","OrganizationTypeCV:  ",CHAR(34),INDEX(Organizations[Organization Type '[CV']],$A248),CHAR(34),
", OrganizationCode:  ",CHAR(34),INDEX(Organizations[Organization Code],$A248),CHAR(34),
", OrganizationName:  ",CHAR(34),INDEX(Organizations[Organization Name],$A248),CHAR(34),
", OrganizationDescription:  ",CHAR(34),INDEX(Organizations[Organization Description],$A248),CHAR(34),
", OrganizationLink:  ",CHAR(34),INDEX(Organizations[Organization Link],$A248),CHAR(34),"}"))</f>
        <v>#REF!</v>
      </c>
      <c r="F248" t="e">
        <f>IF(INDEX(People[First Name],$A248)="","",
CONCATENATE("  - &amp;AffiliationID",TEXT($A248,"0000"),
" {PersonID: *PersonID",TEXT($A248,"0000"),
", OrganizationID: *OrganizationID",TEXT(MATCH(INDEX(People[Organization Name],$A248),Organizations[Organization Name],0),"0000"),
", IsPrimaryOrganizationContact: , AffiliationStartDate: , AffiliationEndDate: , PrimaryPhone: ",
", PrimaryEmail: ",CHAR(34),INDEX(People[Primary Email],$A248),CHAR(34),
", PrimaryAddress: ",CHAR(34),INDEX(People[Primary Address],$A248),CHAR(34),
", PersonLink: }"))</f>
        <v>#REF!</v>
      </c>
      <c r="H248" t="e">
        <f>IF(COUNTA(CitationInformation)=0,"",IF(INDEX(AuthorList[Author Name],$A248)="","",
CONCATENATE("  - &amp;AuthorListID",TEXT($A248,"0000"),
"  {CitationID: *CitationID0001",
", PersonID: *PersonID",TEXT(MATCH(INDEX(AuthorList[Author Name],$A248),People[Full Name],0),"0000"),
", AuthorOrder: ",INDEX(AuthorList[Author Number],$A248),"}")))</f>
        <v>#REF!</v>
      </c>
      <c r="K248" t="e">
        <f>IF(INDEX(SamplingFeatures[Feature Code],$A248)="","",
CONCATENATE("  - &amp;SamplingFeatureID",TEXT($A248,"0000"),
" {","SamplingFeatureUUID:  ",CHAR(34),INDEX(SamplingFeatures[Sampling Feature UUID],$A248),CHAR(34),
", SamplingFeatureTypeCV:  ",CHAR(34),INDEX(SamplingFeatures[Sampling Feature Type],$A248),CHAR(34),
", SamplingFeatureCode:  ",CHAR(34),INDEX(SamplingFeatures[Feature Code],$A248),CHAR(34),
", SamplingFeatureName:  ",CHAR(34),INDEX(SamplingFeatures[Feature Name],$A248),CHAR(34),
", SamplingFeatureDescription:  ",CHAR(34),INDEX(SamplingFeatures[Feature Description],$A248),CHAR(34),
", SamplingFeatureGeotypeCV:  ",CHAR(34),INDEX(SamplingFeatures[Feature Geo Type],$A248),CHAR(34),
", FeatureGeometry:  ",CHAR(34),INDEX(SamplingFeatures[Feature Geometry],$A248),CHAR(34),
", Elevation_m:  ",CHAR(34),INDEX(SamplingFeatures[Elevation_m],$A248),CHAR(34),
", ElevationDatumCV:  ",CHAR(34),ElevationDatum,CHAR(34),"}"))</f>
        <v>#REF!</v>
      </c>
      <c r="L248" t="e">
        <f>IF(INDEX(SamplingFeatures[Sampling Feature Type],$A248)&lt;&gt;"Site","",
CONCATENATE("  - &amp;SiteID",TEXT(SUMPRODUCT(--($L$3:$L247&lt;&gt;"")),"0000"),
" {","SamplingFeatureID:  *SamplingFeatureID",TEXT($A248,"0000"),
", SiteTypeCV:  ",CHAR(34),INDEX(Sites[Site Type],$A248),CHAR(34),
", Latitude:  ",INDEX(Sites[Latitude],$A248),
", Longitude:  ",INDEX(Sites[Longitude],$A248),
", SRSName:  ",CHAR(34),LatLonDatum,CHAR(34),"}"))</f>
        <v>#REF!</v>
      </c>
      <c r="M248" t="e">
        <f>IF(INDEX(SamplingFeatures[Sampling Feature Type],$A248)&lt;&gt;"Specimen","",
CONCATENATE("  - &amp;SpecimenID",TEXT(SUMPRODUCT(--($M$3:$M247&lt;&gt;"")),"0000"),
" {","SamplingFeatureID:  *SamplingFeatureID",TEXT($A248,"0000"),
", SpecimenTypeCV:  ",CHAR(34),INDEX(Specimens[Specimen Type],$A248),CHAR(34),
", SpecimenMediumCV:  ",INDEX(Specimens[Specimen Medium],$A248),
", IsFieldSpecimen:  ",CHAR(34),INDEX(Specimens[Is Field Specimen?],$A248),CHAR(34),"}"))</f>
        <v>#REF!</v>
      </c>
      <c r="N248" t="e">
        <f>IF(COUNTA(SpatialOffsets[])=0,"", IF(INDEX(SpatialOffsets[Spatial Offset Type],$A248)="","",
CONCATENATE("  - &amp;SpatialOffsetID",TEXT($A248,"0000"),
" {","SpatialOffsetTypeCV:  ",CHAR(34),INDEX(SpatialOffsets[Spatial Offset Type],$A248),CHAR(34),
", Offset1Value:  ",INDEX(SpatialOffsets[Offset 1 Value],$A248),
", Offset1UnitID:  ",CHAR(34),INDEX(SpatialOffsets[Offset 1 Unit],$A248),CHAR(34),
", Offset2Value:  ",INDEX(SpatialOffsets[Offset 2 Value],$A248),
", Offset2UnitID:  ",CHAR(34),INDEX(SpatialOffsets[Offset 2 Unit],$A248),CHAR(34),
", Offset3Value:  ",INDEX(SpatialOffsets[Offset 3 Value],$A248),
", Offset3UnitID:  ",CHAR(34),INDEX(SpatialOffsets[Offset 3 Unit],$A248),CHAR(34),,"}")))</f>
        <v>#REF!</v>
      </c>
      <c r="O248" t="e">
        <f>IF(COUNTA(RelatedFeatures[])=0,"", IF(INDEX(RelatedFeatures[First Sampling Feature Code],$A248)="","",
CONCATENATE("  - &amp;RelationID",TEXT($A248,"0000"),
" {","SamplingFeatureID:  *SamplingFeatureID",TEXT(MATCH(INDEX(RelatedFeatures[First Sampling Feature Code],$A248),SamplingFeatures[Feature Code],0),"0000"),
", RelationshipTypeCV:  ",CHAR(34),INDEX(RelatedFeatures[Relationship Type],$A248),CHAR(34),
", RelatedFeatureID: *SamplingFeatureID",TEXT(MATCH(INDEX(RelatedFeatures[Second Sampling Feature Code],$A248),SamplingFeatures[Feature Code],0),"0000"),
", SpatialOffsetID:  ",IF(INDEX(RelatedFeatures[Offset Number],$A248)="","",CONCATENATE("*SpatialOffsetID",TEXT(INDEX(RelatedFeatures[Offset Number],$A248),"0000"))),"}")))</f>
        <v>#REF!</v>
      </c>
      <c r="P248" t="e">
        <f>IF(INDEX(Methods[Method Type],$A248)="","",
CONCATENATE("  - &amp;MethodID",TEXT($A248,"0000"),
" {","MethodTypeCV:  ",CHAR(34),INDEX(Methods[Method Type],$A248),CHAR(34),
", MethodCode:  ",CHAR(34),INDEX(Methods[Method Code],$A248),CHAR(34),
", MethodName:  ",CHAR(34),INDEX(Methods[Method Name],$A248),CHAR(34),
", MethodDescription:  ",CHAR(34),INDEX(Methods[Method Description],$A248),CHAR(34),
", MethodLink:  ",CHAR(34),INDEX(Methods[Method Link],$A248),CHAR(34),
", OrganizationID: *OrganizationID",TEXT(MATCH(INDEX(Methods[Organization Name],$A248),Organizations[Organization Name],0),"0000"),"}"))</f>
        <v>#REF!</v>
      </c>
      <c r="Q248" t="e">
        <f>IF(INDEX(Variables[Variable Type],$A248)="","",
CONCATENATE("  - &amp;VariableID",TEXT($A248,"0000"),
" {","VariableTypeCV:  ",CHAR(34),INDEX(Variables[Variable Type],$A248),CHAR(34),
", VariableCode:  ",CHAR(34),INDEX(Variables[Variable Code],$A248),CHAR(34),
", VariableNameCV:  ",CHAR(34),INDEX(Variables[Variable Name],$A248),CHAR(34),
", VariableDefinition:  ",CHAR(34),INDEX(Variables[Variable Definition],$A248),CHAR(34),
", SpecciationCV:  ",CHAR(34),INDEX(Variables[Speciation],$A248),CHAR(34),
", NoDataValue:  ",CHAR(34),INDEX(Variables[No Data Value],$A248),CHAR(34),"}"))</f>
        <v>#REF!</v>
      </c>
    </row>
    <row r="249" spans="1:17" x14ac:dyDescent="0.25">
      <c r="A249">
        <v>246</v>
      </c>
      <c r="D249" t="e">
        <f>IF(INDEX(People[First Name],$A249)="","",
CONCATENATE("  - &amp;PersonID",TEXT($A249,"0000"),
" {","PersonFirstName:  ",CHAR(34),INDEX(People[First Name],$A249),CHAR(34),
", PersonMiddleName:  ",CHAR(34),INDEX(People[Middle Name],$A249),CHAR(34),
", PersonLastName:  ",CHAR(34),INDEX(People[Last Name],$A249),CHAR(34),"}"))</f>
        <v>#REF!</v>
      </c>
      <c r="E249" t="e">
        <f>IF(INDEX(Organizations[Organization Type '[CV']],$A249)="","",
CONCATENATE("  - &amp;OrganizationID",TEXT($A249,"0000"),
" {","OrganizationTypeCV:  ",CHAR(34),INDEX(Organizations[Organization Type '[CV']],$A249),CHAR(34),
", OrganizationCode:  ",CHAR(34),INDEX(Organizations[Organization Code],$A249),CHAR(34),
", OrganizationName:  ",CHAR(34),INDEX(Organizations[Organization Name],$A249),CHAR(34),
", OrganizationDescription:  ",CHAR(34),INDEX(Organizations[Organization Description],$A249),CHAR(34),
", OrganizationLink:  ",CHAR(34),INDEX(Organizations[Organization Link],$A249),CHAR(34),"}"))</f>
        <v>#REF!</v>
      </c>
      <c r="F249" t="e">
        <f>IF(INDEX(People[First Name],$A249)="","",
CONCATENATE("  - &amp;AffiliationID",TEXT($A249,"0000"),
" {PersonID: *PersonID",TEXT($A249,"0000"),
", OrganizationID: *OrganizationID",TEXT(MATCH(INDEX(People[Organization Name],$A249),Organizations[Organization Name],0),"0000"),
", IsPrimaryOrganizationContact: , AffiliationStartDate: , AffiliationEndDate: , PrimaryPhone: ",
", PrimaryEmail: ",CHAR(34),INDEX(People[Primary Email],$A249),CHAR(34),
", PrimaryAddress: ",CHAR(34),INDEX(People[Primary Address],$A249),CHAR(34),
", PersonLink: }"))</f>
        <v>#REF!</v>
      </c>
      <c r="H249" t="e">
        <f>IF(COUNTA(CitationInformation)=0,"",IF(INDEX(AuthorList[Author Name],$A249)="","",
CONCATENATE("  - &amp;AuthorListID",TEXT($A249,"0000"),
"  {CitationID: *CitationID0001",
", PersonID: *PersonID",TEXT(MATCH(INDEX(AuthorList[Author Name],$A249),People[Full Name],0),"0000"),
", AuthorOrder: ",INDEX(AuthorList[Author Number],$A249),"}")))</f>
        <v>#REF!</v>
      </c>
      <c r="K249" t="e">
        <f>IF(INDEX(SamplingFeatures[Feature Code],$A249)="","",
CONCATENATE("  - &amp;SamplingFeatureID",TEXT($A249,"0000"),
" {","SamplingFeatureUUID:  ",CHAR(34),INDEX(SamplingFeatures[Sampling Feature UUID],$A249),CHAR(34),
", SamplingFeatureTypeCV:  ",CHAR(34),INDEX(SamplingFeatures[Sampling Feature Type],$A249),CHAR(34),
", SamplingFeatureCode:  ",CHAR(34),INDEX(SamplingFeatures[Feature Code],$A249),CHAR(34),
", SamplingFeatureName:  ",CHAR(34),INDEX(SamplingFeatures[Feature Name],$A249),CHAR(34),
", SamplingFeatureDescription:  ",CHAR(34),INDEX(SamplingFeatures[Feature Description],$A249),CHAR(34),
", SamplingFeatureGeotypeCV:  ",CHAR(34),INDEX(SamplingFeatures[Feature Geo Type],$A249),CHAR(34),
", FeatureGeometry:  ",CHAR(34),INDEX(SamplingFeatures[Feature Geometry],$A249),CHAR(34),
", Elevation_m:  ",CHAR(34),INDEX(SamplingFeatures[Elevation_m],$A249),CHAR(34),
", ElevationDatumCV:  ",CHAR(34),ElevationDatum,CHAR(34),"}"))</f>
        <v>#REF!</v>
      </c>
      <c r="L249" t="e">
        <f>IF(INDEX(SamplingFeatures[Sampling Feature Type],$A249)&lt;&gt;"Site","",
CONCATENATE("  - &amp;SiteID",TEXT(SUMPRODUCT(--($L$3:$L248&lt;&gt;"")),"0000"),
" {","SamplingFeatureID:  *SamplingFeatureID",TEXT($A249,"0000"),
", SiteTypeCV:  ",CHAR(34),INDEX(Sites[Site Type],$A249),CHAR(34),
", Latitude:  ",INDEX(Sites[Latitude],$A249),
", Longitude:  ",INDEX(Sites[Longitude],$A249),
", SRSName:  ",CHAR(34),LatLonDatum,CHAR(34),"}"))</f>
        <v>#REF!</v>
      </c>
      <c r="M249" t="e">
        <f>IF(INDEX(SamplingFeatures[Sampling Feature Type],$A249)&lt;&gt;"Specimen","",
CONCATENATE("  - &amp;SpecimenID",TEXT(SUMPRODUCT(--($M$3:$M248&lt;&gt;"")),"0000"),
" {","SamplingFeatureID:  *SamplingFeatureID",TEXT($A249,"0000"),
", SpecimenTypeCV:  ",CHAR(34),INDEX(Specimens[Specimen Type],$A249),CHAR(34),
", SpecimenMediumCV:  ",INDEX(Specimens[Specimen Medium],$A249),
", IsFieldSpecimen:  ",CHAR(34),INDEX(Specimens[Is Field Specimen?],$A249),CHAR(34),"}"))</f>
        <v>#REF!</v>
      </c>
      <c r="N249" t="e">
        <f>IF(COUNTA(SpatialOffsets[])=0,"", IF(INDEX(SpatialOffsets[Spatial Offset Type],$A249)="","",
CONCATENATE("  - &amp;SpatialOffsetID",TEXT($A249,"0000"),
" {","SpatialOffsetTypeCV:  ",CHAR(34),INDEX(SpatialOffsets[Spatial Offset Type],$A249),CHAR(34),
", Offset1Value:  ",INDEX(SpatialOffsets[Offset 1 Value],$A249),
", Offset1UnitID:  ",CHAR(34),INDEX(SpatialOffsets[Offset 1 Unit],$A249),CHAR(34),
", Offset2Value:  ",INDEX(SpatialOffsets[Offset 2 Value],$A249),
", Offset2UnitID:  ",CHAR(34),INDEX(SpatialOffsets[Offset 2 Unit],$A249),CHAR(34),
", Offset3Value:  ",INDEX(SpatialOffsets[Offset 3 Value],$A249),
", Offset3UnitID:  ",CHAR(34),INDEX(SpatialOffsets[Offset 3 Unit],$A249),CHAR(34),,"}")))</f>
        <v>#REF!</v>
      </c>
      <c r="O249" t="e">
        <f>IF(COUNTA(RelatedFeatures[])=0,"", IF(INDEX(RelatedFeatures[First Sampling Feature Code],$A249)="","",
CONCATENATE("  - &amp;RelationID",TEXT($A249,"0000"),
" {","SamplingFeatureID:  *SamplingFeatureID",TEXT(MATCH(INDEX(RelatedFeatures[First Sampling Feature Code],$A249),SamplingFeatures[Feature Code],0),"0000"),
", RelationshipTypeCV:  ",CHAR(34),INDEX(RelatedFeatures[Relationship Type],$A249),CHAR(34),
", RelatedFeatureID: *SamplingFeatureID",TEXT(MATCH(INDEX(RelatedFeatures[Second Sampling Feature Code],$A249),SamplingFeatures[Feature Code],0),"0000"),
", SpatialOffsetID:  ",IF(INDEX(RelatedFeatures[Offset Number],$A249)="","",CONCATENATE("*SpatialOffsetID",TEXT(INDEX(RelatedFeatures[Offset Number],$A249),"0000"))),"}")))</f>
        <v>#REF!</v>
      </c>
      <c r="P249" t="e">
        <f>IF(INDEX(Methods[Method Type],$A249)="","",
CONCATENATE("  - &amp;MethodID",TEXT($A249,"0000"),
" {","MethodTypeCV:  ",CHAR(34),INDEX(Methods[Method Type],$A249),CHAR(34),
", MethodCode:  ",CHAR(34),INDEX(Methods[Method Code],$A249),CHAR(34),
", MethodName:  ",CHAR(34),INDEX(Methods[Method Name],$A249),CHAR(34),
", MethodDescription:  ",CHAR(34),INDEX(Methods[Method Description],$A249),CHAR(34),
", MethodLink:  ",CHAR(34),INDEX(Methods[Method Link],$A249),CHAR(34),
", OrganizationID: *OrganizationID",TEXT(MATCH(INDEX(Methods[Organization Name],$A249),Organizations[Organization Name],0),"0000"),"}"))</f>
        <v>#REF!</v>
      </c>
      <c r="Q249" t="e">
        <f>IF(INDEX(Variables[Variable Type],$A249)="","",
CONCATENATE("  - &amp;VariableID",TEXT($A249,"0000"),
" {","VariableTypeCV:  ",CHAR(34),INDEX(Variables[Variable Type],$A249),CHAR(34),
", VariableCode:  ",CHAR(34),INDEX(Variables[Variable Code],$A249),CHAR(34),
", VariableNameCV:  ",CHAR(34),INDEX(Variables[Variable Name],$A249),CHAR(34),
", VariableDefinition:  ",CHAR(34),INDEX(Variables[Variable Definition],$A249),CHAR(34),
", SpecciationCV:  ",CHAR(34),INDEX(Variables[Speciation],$A249),CHAR(34),
", NoDataValue:  ",CHAR(34),INDEX(Variables[No Data Value],$A249),CHAR(34),"}"))</f>
        <v>#REF!</v>
      </c>
    </row>
    <row r="250" spans="1:17" x14ac:dyDescent="0.25">
      <c r="A250">
        <v>247</v>
      </c>
      <c r="D250" t="e">
        <f>IF(INDEX(People[First Name],$A250)="","",
CONCATENATE("  - &amp;PersonID",TEXT($A250,"0000"),
" {","PersonFirstName:  ",CHAR(34),INDEX(People[First Name],$A250),CHAR(34),
", PersonMiddleName:  ",CHAR(34),INDEX(People[Middle Name],$A250),CHAR(34),
", PersonLastName:  ",CHAR(34),INDEX(People[Last Name],$A250),CHAR(34),"}"))</f>
        <v>#REF!</v>
      </c>
      <c r="E250" t="e">
        <f>IF(INDEX(Organizations[Organization Type '[CV']],$A250)="","",
CONCATENATE("  - &amp;OrganizationID",TEXT($A250,"0000"),
" {","OrganizationTypeCV:  ",CHAR(34),INDEX(Organizations[Organization Type '[CV']],$A250),CHAR(34),
", OrganizationCode:  ",CHAR(34),INDEX(Organizations[Organization Code],$A250),CHAR(34),
", OrganizationName:  ",CHAR(34),INDEX(Organizations[Organization Name],$A250),CHAR(34),
", OrganizationDescription:  ",CHAR(34),INDEX(Organizations[Organization Description],$A250),CHAR(34),
", OrganizationLink:  ",CHAR(34),INDEX(Organizations[Organization Link],$A250),CHAR(34),"}"))</f>
        <v>#REF!</v>
      </c>
      <c r="F250" t="e">
        <f>IF(INDEX(People[First Name],$A250)="","",
CONCATENATE("  - &amp;AffiliationID",TEXT($A250,"0000"),
" {PersonID: *PersonID",TEXT($A250,"0000"),
", OrganizationID: *OrganizationID",TEXT(MATCH(INDEX(People[Organization Name],$A250),Organizations[Organization Name],0),"0000"),
", IsPrimaryOrganizationContact: , AffiliationStartDate: , AffiliationEndDate: , PrimaryPhone: ",
", PrimaryEmail: ",CHAR(34),INDEX(People[Primary Email],$A250),CHAR(34),
", PrimaryAddress: ",CHAR(34),INDEX(People[Primary Address],$A250),CHAR(34),
", PersonLink: }"))</f>
        <v>#REF!</v>
      </c>
      <c r="H250" t="e">
        <f>IF(COUNTA(CitationInformation)=0,"",IF(INDEX(AuthorList[Author Name],$A250)="","",
CONCATENATE("  - &amp;AuthorListID",TEXT($A250,"0000"),
"  {CitationID: *CitationID0001",
", PersonID: *PersonID",TEXT(MATCH(INDEX(AuthorList[Author Name],$A250),People[Full Name],0),"0000"),
", AuthorOrder: ",INDEX(AuthorList[Author Number],$A250),"}")))</f>
        <v>#REF!</v>
      </c>
      <c r="K250" t="e">
        <f>IF(INDEX(SamplingFeatures[Feature Code],$A250)="","",
CONCATENATE("  - &amp;SamplingFeatureID",TEXT($A250,"0000"),
" {","SamplingFeatureUUID:  ",CHAR(34),INDEX(SamplingFeatures[Sampling Feature UUID],$A250),CHAR(34),
", SamplingFeatureTypeCV:  ",CHAR(34),INDEX(SamplingFeatures[Sampling Feature Type],$A250),CHAR(34),
", SamplingFeatureCode:  ",CHAR(34),INDEX(SamplingFeatures[Feature Code],$A250),CHAR(34),
", SamplingFeatureName:  ",CHAR(34),INDEX(SamplingFeatures[Feature Name],$A250),CHAR(34),
", SamplingFeatureDescription:  ",CHAR(34),INDEX(SamplingFeatures[Feature Description],$A250),CHAR(34),
", SamplingFeatureGeotypeCV:  ",CHAR(34),INDEX(SamplingFeatures[Feature Geo Type],$A250),CHAR(34),
", FeatureGeometry:  ",CHAR(34),INDEX(SamplingFeatures[Feature Geometry],$A250),CHAR(34),
", Elevation_m:  ",CHAR(34),INDEX(SamplingFeatures[Elevation_m],$A250),CHAR(34),
", ElevationDatumCV:  ",CHAR(34),ElevationDatum,CHAR(34),"}"))</f>
        <v>#REF!</v>
      </c>
      <c r="L250" t="e">
        <f>IF(INDEX(SamplingFeatures[Sampling Feature Type],$A250)&lt;&gt;"Site","",
CONCATENATE("  - &amp;SiteID",TEXT(SUMPRODUCT(--($L$3:$L249&lt;&gt;"")),"0000"),
" {","SamplingFeatureID:  *SamplingFeatureID",TEXT($A250,"0000"),
", SiteTypeCV:  ",CHAR(34),INDEX(Sites[Site Type],$A250),CHAR(34),
", Latitude:  ",INDEX(Sites[Latitude],$A250),
", Longitude:  ",INDEX(Sites[Longitude],$A250),
", SRSName:  ",CHAR(34),LatLonDatum,CHAR(34),"}"))</f>
        <v>#REF!</v>
      </c>
      <c r="M250" t="e">
        <f>IF(INDEX(SamplingFeatures[Sampling Feature Type],$A250)&lt;&gt;"Specimen","",
CONCATENATE("  - &amp;SpecimenID",TEXT(SUMPRODUCT(--($M$3:$M249&lt;&gt;"")),"0000"),
" {","SamplingFeatureID:  *SamplingFeatureID",TEXT($A250,"0000"),
", SpecimenTypeCV:  ",CHAR(34),INDEX(Specimens[Specimen Type],$A250),CHAR(34),
", SpecimenMediumCV:  ",INDEX(Specimens[Specimen Medium],$A250),
", IsFieldSpecimen:  ",CHAR(34),INDEX(Specimens[Is Field Specimen?],$A250),CHAR(34),"}"))</f>
        <v>#REF!</v>
      </c>
      <c r="N250" t="e">
        <f>IF(COUNTA(SpatialOffsets[])=0,"", IF(INDEX(SpatialOffsets[Spatial Offset Type],$A250)="","",
CONCATENATE("  - &amp;SpatialOffsetID",TEXT($A250,"0000"),
" {","SpatialOffsetTypeCV:  ",CHAR(34),INDEX(SpatialOffsets[Spatial Offset Type],$A250),CHAR(34),
", Offset1Value:  ",INDEX(SpatialOffsets[Offset 1 Value],$A250),
", Offset1UnitID:  ",CHAR(34),INDEX(SpatialOffsets[Offset 1 Unit],$A250),CHAR(34),
", Offset2Value:  ",INDEX(SpatialOffsets[Offset 2 Value],$A250),
", Offset2UnitID:  ",CHAR(34),INDEX(SpatialOffsets[Offset 2 Unit],$A250),CHAR(34),
", Offset3Value:  ",INDEX(SpatialOffsets[Offset 3 Value],$A250),
", Offset3UnitID:  ",CHAR(34),INDEX(SpatialOffsets[Offset 3 Unit],$A250),CHAR(34),,"}")))</f>
        <v>#REF!</v>
      </c>
      <c r="O250" t="e">
        <f>IF(COUNTA(RelatedFeatures[])=0,"", IF(INDEX(RelatedFeatures[First Sampling Feature Code],$A250)="","",
CONCATENATE("  - &amp;RelationID",TEXT($A250,"0000"),
" {","SamplingFeatureID:  *SamplingFeatureID",TEXT(MATCH(INDEX(RelatedFeatures[First Sampling Feature Code],$A250),SamplingFeatures[Feature Code],0),"0000"),
", RelationshipTypeCV:  ",CHAR(34),INDEX(RelatedFeatures[Relationship Type],$A250),CHAR(34),
", RelatedFeatureID: *SamplingFeatureID",TEXT(MATCH(INDEX(RelatedFeatures[Second Sampling Feature Code],$A250),SamplingFeatures[Feature Code],0),"0000"),
", SpatialOffsetID:  ",IF(INDEX(RelatedFeatures[Offset Number],$A250)="","",CONCATENATE("*SpatialOffsetID",TEXT(INDEX(RelatedFeatures[Offset Number],$A250),"0000"))),"}")))</f>
        <v>#REF!</v>
      </c>
      <c r="P250" t="e">
        <f>IF(INDEX(Methods[Method Type],$A250)="","",
CONCATENATE("  - &amp;MethodID",TEXT($A250,"0000"),
" {","MethodTypeCV:  ",CHAR(34),INDEX(Methods[Method Type],$A250),CHAR(34),
", MethodCode:  ",CHAR(34),INDEX(Methods[Method Code],$A250),CHAR(34),
", MethodName:  ",CHAR(34),INDEX(Methods[Method Name],$A250),CHAR(34),
", MethodDescription:  ",CHAR(34),INDEX(Methods[Method Description],$A250),CHAR(34),
", MethodLink:  ",CHAR(34),INDEX(Methods[Method Link],$A250),CHAR(34),
", OrganizationID: *OrganizationID",TEXT(MATCH(INDEX(Methods[Organization Name],$A250),Organizations[Organization Name],0),"0000"),"}"))</f>
        <v>#REF!</v>
      </c>
      <c r="Q250" t="e">
        <f>IF(INDEX(Variables[Variable Type],$A250)="","",
CONCATENATE("  - &amp;VariableID",TEXT($A250,"0000"),
" {","VariableTypeCV:  ",CHAR(34),INDEX(Variables[Variable Type],$A250),CHAR(34),
", VariableCode:  ",CHAR(34),INDEX(Variables[Variable Code],$A250),CHAR(34),
", VariableNameCV:  ",CHAR(34),INDEX(Variables[Variable Name],$A250),CHAR(34),
", VariableDefinition:  ",CHAR(34),INDEX(Variables[Variable Definition],$A250),CHAR(34),
", SpecciationCV:  ",CHAR(34),INDEX(Variables[Speciation],$A250),CHAR(34),
", NoDataValue:  ",CHAR(34),INDEX(Variables[No Data Value],$A250),CHAR(34),"}"))</f>
        <v>#REF!</v>
      </c>
    </row>
    <row r="251" spans="1:17" x14ac:dyDescent="0.25">
      <c r="A251">
        <v>248</v>
      </c>
      <c r="D251" t="e">
        <f>IF(INDEX(People[First Name],$A251)="","",
CONCATENATE("  - &amp;PersonID",TEXT($A251,"0000"),
" {","PersonFirstName:  ",CHAR(34),INDEX(People[First Name],$A251),CHAR(34),
", PersonMiddleName:  ",CHAR(34),INDEX(People[Middle Name],$A251),CHAR(34),
", PersonLastName:  ",CHAR(34),INDEX(People[Last Name],$A251),CHAR(34),"}"))</f>
        <v>#REF!</v>
      </c>
      <c r="E251" t="e">
        <f>IF(INDEX(Organizations[Organization Type '[CV']],$A251)="","",
CONCATENATE("  - &amp;OrganizationID",TEXT($A251,"0000"),
" {","OrganizationTypeCV:  ",CHAR(34),INDEX(Organizations[Organization Type '[CV']],$A251),CHAR(34),
", OrganizationCode:  ",CHAR(34),INDEX(Organizations[Organization Code],$A251),CHAR(34),
", OrganizationName:  ",CHAR(34),INDEX(Organizations[Organization Name],$A251),CHAR(34),
", OrganizationDescription:  ",CHAR(34),INDEX(Organizations[Organization Description],$A251),CHAR(34),
", OrganizationLink:  ",CHAR(34),INDEX(Organizations[Organization Link],$A251),CHAR(34),"}"))</f>
        <v>#REF!</v>
      </c>
      <c r="F251" t="e">
        <f>IF(INDEX(People[First Name],$A251)="","",
CONCATENATE("  - &amp;AffiliationID",TEXT($A251,"0000"),
" {PersonID: *PersonID",TEXT($A251,"0000"),
", OrganizationID: *OrganizationID",TEXT(MATCH(INDEX(People[Organization Name],$A251),Organizations[Organization Name],0),"0000"),
", IsPrimaryOrganizationContact: , AffiliationStartDate: , AffiliationEndDate: , PrimaryPhone: ",
", PrimaryEmail: ",CHAR(34),INDEX(People[Primary Email],$A251),CHAR(34),
", PrimaryAddress: ",CHAR(34),INDEX(People[Primary Address],$A251),CHAR(34),
", PersonLink: }"))</f>
        <v>#REF!</v>
      </c>
      <c r="H251" t="e">
        <f>IF(COUNTA(CitationInformation)=0,"",IF(INDEX(AuthorList[Author Name],$A251)="","",
CONCATENATE("  - &amp;AuthorListID",TEXT($A251,"0000"),
"  {CitationID: *CitationID0001",
", PersonID: *PersonID",TEXT(MATCH(INDEX(AuthorList[Author Name],$A251),People[Full Name],0),"0000"),
", AuthorOrder: ",INDEX(AuthorList[Author Number],$A251),"}")))</f>
        <v>#REF!</v>
      </c>
      <c r="K251" t="e">
        <f>IF(INDEX(SamplingFeatures[Feature Code],$A251)="","",
CONCATENATE("  - &amp;SamplingFeatureID",TEXT($A251,"0000"),
" {","SamplingFeatureUUID:  ",CHAR(34),INDEX(SamplingFeatures[Sampling Feature UUID],$A251),CHAR(34),
", SamplingFeatureTypeCV:  ",CHAR(34),INDEX(SamplingFeatures[Sampling Feature Type],$A251),CHAR(34),
", SamplingFeatureCode:  ",CHAR(34),INDEX(SamplingFeatures[Feature Code],$A251),CHAR(34),
", SamplingFeatureName:  ",CHAR(34),INDEX(SamplingFeatures[Feature Name],$A251),CHAR(34),
", SamplingFeatureDescription:  ",CHAR(34),INDEX(SamplingFeatures[Feature Description],$A251),CHAR(34),
", SamplingFeatureGeotypeCV:  ",CHAR(34),INDEX(SamplingFeatures[Feature Geo Type],$A251),CHAR(34),
", FeatureGeometry:  ",CHAR(34),INDEX(SamplingFeatures[Feature Geometry],$A251),CHAR(34),
", Elevation_m:  ",CHAR(34),INDEX(SamplingFeatures[Elevation_m],$A251),CHAR(34),
", ElevationDatumCV:  ",CHAR(34),ElevationDatum,CHAR(34),"}"))</f>
        <v>#REF!</v>
      </c>
      <c r="L251" t="e">
        <f>IF(INDEX(SamplingFeatures[Sampling Feature Type],$A251)&lt;&gt;"Site","",
CONCATENATE("  - &amp;SiteID",TEXT(SUMPRODUCT(--($L$3:$L250&lt;&gt;"")),"0000"),
" {","SamplingFeatureID:  *SamplingFeatureID",TEXT($A251,"0000"),
", SiteTypeCV:  ",CHAR(34),INDEX(Sites[Site Type],$A251),CHAR(34),
", Latitude:  ",INDEX(Sites[Latitude],$A251),
", Longitude:  ",INDEX(Sites[Longitude],$A251),
", SRSName:  ",CHAR(34),LatLonDatum,CHAR(34),"}"))</f>
        <v>#REF!</v>
      </c>
      <c r="M251" t="e">
        <f>IF(INDEX(SamplingFeatures[Sampling Feature Type],$A251)&lt;&gt;"Specimen","",
CONCATENATE("  - &amp;SpecimenID",TEXT(SUMPRODUCT(--($M$3:$M250&lt;&gt;"")),"0000"),
" {","SamplingFeatureID:  *SamplingFeatureID",TEXT($A251,"0000"),
", SpecimenTypeCV:  ",CHAR(34),INDEX(Specimens[Specimen Type],$A251),CHAR(34),
", SpecimenMediumCV:  ",INDEX(Specimens[Specimen Medium],$A251),
", IsFieldSpecimen:  ",CHAR(34),INDEX(Specimens[Is Field Specimen?],$A251),CHAR(34),"}"))</f>
        <v>#REF!</v>
      </c>
      <c r="N251" t="e">
        <f>IF(COUNTA(SpatialOffsets[])=0,"", IF(INDEX(SpatialOffsets[Spatial Offset Type],$A251)="","",
CONCATENATE("  - &amp;SpatialOffsetID",TEXT($A251,"0000"),
" {","SpatialOffsetTypeCV:  ",CHAR(34),INDEX(SpatialOffsets[Spatial Offset Type],$A251),CHAR(34),
", Offset1Value:  ",INDEX(SpatialOffsets[Offset 1 Value],$A251),
", Offset1UnitID:  ",CHAR(34),INDEX(SpatialOffsets[Offset 1 Unit],$A251),CHAR(34),
", Offset2Value:  ",INDEX(SpatialOffsets[Offset 2 Value],$A251),
", Offset2UnitID:  ",CHAR(34),INDEX(SpatialOffsets[Offset 2 Unit],$A251),CHAR(34),
", Offset3Value:  ",INDEX(SpatialOffsets[Offset 3 Value],$A251),
", Offset3UnitID:  ",CHAR(34),INDEX(SpatialOffsets[Offset 3 Unit],$A251),CHAR(34),,"}")))</f>
        <v>#REF!</v>
      </c>
      <c r="O251" t="e">
        <f>IF(COUNTA(RelatedFeatures[])=0,"", IF(INDEX(RelatedFeatures[First Sampling Feature Code],$A251)="","",
CONCATENATE("  - &amp;RelationID",TEXT($A251,"0000"),
" {","SamplingFeatureID:  *SamplingFeatureID",TEXT(MATCH(INDEX(RelatedFeatures[First Sampling Feature Code],$A251),SamplingFeatures[Feature Code],0),"0000"),
", RelationshipTypeCV:  ",CHAR(34),INDEX(RelatedFeatures[Relationship Type],$A251),CHAR(34),
", RelatedFeatureID: *SamplingFeatureID",TEXT(MATCH(INDEX(RelatedFeatures[Second Sampling Feature Code],$A251),SamplingFeatures[Feature Code],0),"0000"),
", SpatialOffsetID:  ",IF(INDEX(RelatedFeatures[Offset Number],$A251)="","",CONCATENATE("*SpatialOffsetID",TEXT(INDEX(RelatedFeatures[Offset Number],$A251),"0000"))),"}")))</f>
        <v>#REF!</v>
      </c>
      <c r="P251" t="e">
        <f>IF(INDEX(Methods[Method Type],$A251)="","",
CONCATENATE("  - &amp;MethodID",TEXT($A251,"0000"),
" {","MethodTypeCV:  ",CHAR(34),INDEX(Methods[Method Type],$A251),CHAR(34),
", MethodCode:  ",CHAR(34),INDEX(Methods[Method Code],$A251),CHAR(34),
", MethodName:  ",CHAR(34),INDEX(Methods[Method Name],$A251),CHAR(34),
", MethodDescription:  ",CHAR(34),INDEX(Methods[Method Description],$A251),CHAR(34),
", MethodLink:  ",CHAR(34),INDEX(Methods[Method Link],$A251),CHAR(34),
", OrganizationID: *OrganizationID",TEXT(MATCH(INDEX(Methods[Organization Name],$A251),Organizations[Organization Name],0),"0000"),"}"))</f>
        <v>#REF!</v>
      </c>
      <c r="Q251" t="e">
        <f>IF(INDEX(Variables[Variable Type],$A251)="","",
CONCATENATE("  - &amp;VariableID",TEXT($A251,"0000"),
" {","VariableTypeCV:  ",CHAR(34),INDEX(Variables[Variable Type],$A251),CHAR(34),
", VariableCode:  ",CHAR(34),INDEX(Variables[Variable Code],$A251),CHAR(34),
", VariableNameCV:  ",CHAR(34),INDEX(Variables[Variable Name],$A251),CHAR(34),
", VariableDefinition:  ",CHAR(34),INDEX(Variables[Variable Definition],$A251),CHAR(34),
", SpecciationCV:  ",CHAR(34),INDEX(Variables[Speciation],$A251),CHAR(34),
", NoDataValue:  ",CHAR(34),INDEX(Variables[No Data Value],$A251),CHAR(34),"}"))</f>
        <v>#REF!</v>
      </c>
    </row>
    <row r="252" spans="1:17" x14ac:dyDescent="0.25">
      <c r="A252">
        <v>249</v>
      </c>
      <c r="D252" t="e">
        <f>IF(INDEX(People[First Name],$A252)="","",
CONCATENATE("  - &amp;PersonID",TEXT($A252,"0000"),
" {","PersonFirstName:  ",CHAR(34),INDEX(People[First Name],$A252),CHAR(34),
", PersonMiddleName:  ",CHAR(34),INDEX(People[Middle Name],$A252),CHAR(34),
", PersonLastName:  ",CHAR(34),INDEX(People[Last Name],$A252),CHAR(34),"}"))</f>
        <v>#REF!</v>
      </c>
      <c r="E252" t="e">
        <f>IF(INDEX(Organizations[Organization Type '[CV']],$A252)="","",
CONCATENATE("  - &amp;OrganizationID",TEXT($A252,"0000"),
" {","OrganizationTypeCV:  ",CHAR(34),INDEX(Organizations[Organization Type '[CV']],$A252),CHAR(34),
", OrganizationCode:  ",CHAR(34),INDEX(Organizations[Organization Code],$A252),CHAR(34),
", OrganizationName:  ",CHAR(34),INDEX(Organizations[Organization Name],$A252),CHAR(34),
", OrganizationDescription:  ",CHAR(34),INDEX(Organizations[Organization Description],$A252),CHAR(34),
", OrganizationLink:  ",CHAR(34),INDEX(Organizations[Organization Link],$A252),CHAR(34),"}"))</f>
        <v>#REF!</v>
      </c>
      <c r="F252" t="e">
        <f>IF(INDEX(People[First Name],$A252)="","",
CONCATENATE("  - &amp;AffiliationID",TEXT($A252,"0000"),
" {PersonID: *PersonID",TEXT($A252,"0000"),
", OrganizationID: *OrganizationID",TEXT(MATCH(INDEX(People[Organization Name],$A252),Organizations[Organization Name],0),"0000"),
", IsPrimaryOrganizationContact: , AffiliationStartDate: , AffiliationEndDate: , PrimaryPhone: ",
", PrimaryEmail: ",CHAR(34),INDEX(People[Primary Email],$A252),CHAR(34),
", PrimaryAddress: ",CHAR(34),INDEX(People[Primary Address],$A252),CHAR(34),
", PersonLink: }"))</f>
        <v>#REF!</v>
      </c>
      <c r="H252" t="e">
        <f>IF(COUNTA(CitationInformation)=0,"",IF(INDEX(AuthorList[Author Name],$A252)="","",
CONCATENATE("  - &amp;AuthorListID",TEXT($A252,"0000"),
"  {CitationID: *CitationID0001",
", PersonID: *PersonID",TEXT(MATCH(INDEX(AuthorList[Author Name],$A252),People[Full Name],0),"0000"),
", AuthorOrder: ",INDEX(AuthorList[Author Number],$A252),"}")))</f>
        <v>#REF!</v>
      </c>
      <c r="K252" t="e">
        <f>IF(INDEX(SamplingFeatures[Feature Code],$A252)="","",
CONCATENATE("  - &amp;SamplingFeatureID",TEXT($A252,"0000"),
" {","SamplingFeatureUUID:  ",CHAR(34),INDEX(SamplingFeatures[Sampling Feature UUID],$A252),CHAR(34),
", SamplingFeatureTypeCV:  ",CHAR(34),INDEX(SamplingFeatures[Sampling Feature Type],$A252),CHAR(34),
", SamplingFeatureCode:  ",CHAR(34),INDEX(SamplingFeatures[Feature Code],$A252),CHAR(34),
", SamplingFeatureName:  ",CHAR(34),INDEX(SamplingFeatures[Feature Name],$A252),CHAR(34),
", SamplingFeatureDescription:  ",CHAR(34),INDEX(SamplingFeatures[Feature Description],$A252),CHAR(34),
", SamplingFeatureGeotypeCV:  ",CHAR(34),INDEX(SamplingFeatures[Feature Geo Type],$A252),CHAR(34),
", FeatureGeometry:  ",CHAR(34),INDEX(SamplingFeatures[Feature Geometry],$A252),CHAR(34),
", Elevation_m:  ",CHAR(34),INDEX(SamplingFeatures[Elevation_m],$A252),CHAR(34),
", ElevationDatumCV:  ",CHAR(34),ElevationDatum,CHAR(34),"}"))</f>
        <v>#REF!</v>
      </c>
      <c r="L252" t="e">
        <f>IF(INDEX(SamplingFeatures[Sampling Feature Type],$A252)&lt;&gt;"Site","",
CONCATENATE("  - &amp;SiteID",TEXT(SUMPRODUCT(--($L$3:$L251&lt;&gt;"")),"0000"),
" {","SamplingFeatureID:  *SamplingFeatureID",TEXT($A252,"0000"),
", SiteTypeCV:  ",CHAR(34),INDEX(Sites[Site Type],$A252),CHAR(34),
", Latitude:  ",INDEX(Sites[Latitude],$A252),
", Longitude:  ",INDEX(Sites[Longitude],$A252),
", SRSName:  ",CHAR(34),LatLonDatum,CHAR(34),"}"))</f>
        <v>#REF!</v>
      </c>
      <c r="M252" t="e">
        <f>IF(INDEX(SamplingFeatures[Sampling Feature Type],$A252)&lt;&gt;"Specimen","",
CONCATENATE("  - &amp;SpecimenID",TEXT(SUMPRODUCT(--($M$3:$M251&lt;&gt;"")),"0000"),
" {","SamplingFeatureID:  *SamplingFeatureID",TEXT($A252,"0000"),
", SpecimenTypeCV:  ",CHAR(34),INDEX(Specimens[Specimen Type],$A252),CHAR(34),
", SpecimenMediumCV:  ",INDEX(Specimens[Specimen Medium],$A252),
", IsFieldSpecimen:  ",CHAR(34),INDEX(Specimens[Is Field Specimen?],$A252),CHAR(34),"}"))</f>
        <v>#REF!</v>
      </c>
      <c r="N252" t="e">
        <f>IF(COUNTA(SpatialOffsets[])=0,"", IF(INDEX(SpatialOffsets[Spatial Offset Type],$A252)="","",
CONCATENATE("  - &amp;SpatialOffsetID",TEXT($A252,"0000"),
" {","SpatialOffsetTypeCV:  ",CHAR(34),INDEX(SpatialOffsets[Spatial Offset Type],$A252),CHAR(34),
", Offset1Value:  ",INDEX(SpatialOffsets[Offset 1 Value],$A252),
", Offset1UnitID:  ",CHAR(34),INDEX(SpatialOffsets[Offset 1 Unit],$A252),CHAR(34),
", Offset2Value:  ",INDEX(SpatialOffsets[Offset 2 Value],$A252),
", Offset2UnitID:  ",CHAR(34),INDEX(SpatialOffsets[Offset 2 Unit],$A252),CHAR(34),
", Offset3Value:  ",INDEX(SpatialOffsets[Offset 3 Value],$A252),
", Offset3UnitID:  ",CHAR(34),INDEX(SpatialOffsets[Offset 3 Unit],$A252),CHAR(34),,"}")))</f>
        <v>#REF!</v>
      </c>
      <c r="O252" t="e">
        <f>IF(COUNTA(RelatedFeatures[])=0,"", IF(INDEX(RelatedFeatures[First Sampling Feature Code],$A252)="","",
CONCATENATE("  - &amp;RelationID",TEXT($A252,"0000"),
" {","SamplingFeatureID:  *SamplingFeatureID",TEXT(MATCH(INDEX(RelatedFeatures[First Sampling Feature Code],$A252),SamplingFeatures[Feature Code],0),"0000"),
", RelationshipTypeCV:  ",CHAR(34),INDEX(RelatedFeatures[Relationship Type],$A252),CHAR(34),
", RelatedFeatureID: *SamplingFeatureID",TEXT(MATCH(INDEX(RelatedFeatures[Second Sampling Feature Code],$A252),SamplingFeatures[Feature Code],0),"0000"),
", SpatialOffsetID:  ",IF(INDEX(RelatedFeatures[Offset Number],$A252)="","",CONCATENATE("*SpatialOffsetID",TEXT(INDEX(RelatedFeatures[Offset Number],$A252),"0000"))),"}")))</f>
        <v>#REF!</v>
      </c>
      <c r="P252" t="e">
        <f>IF(INDEX(Methods[Method Type],$A252)="","",
CONCATENATE("  - &amp;MethodID",TEXT($A252,"0000"),
" {","MethodTypeCV:  ",CHAR(34),INDEX(Methods[Method Type],$A252),CHAR(34),
", MethodCode:  ",CHAR(34),INDEX(Methods[Method Code],$A252),CHAR(34),
", MethodName:  ",CHAR(34),INDEX(Methods[Method Name],$A252),CHAR(34),
", MethodDescription:  ",CHAR(34),INDEX(Methods[Method Description],$A252),CHAR(34),
", MethodLink:  ",CHAR(34),INDEX(Methods[Method Link],$A252),CHAR(34),
", OrganizationID: *OrganizationID",TEXT(MATCH(INDEX(Methods[Organization Name],$A252),Organizations[Organization Name],0),"0000"),"}"))</f>
        <v>#REF!</v>
      </c>
      <c r="Q252" t="e">
        <f>IF(INDEX(Variables[Variable Type],$A252)="","",
CONCATENATE("  - &amp;VariableID",TEXT($A252,"0000"),
" {","VariableTypeCV:  ",CHAR(34),INDEX(Variables[Variable Type],$A252),CHAR(34),
", VariableCode:  ",CHAR(34),INDEX(Variables[Variable Code],$A252),CHAR(34),
", VariableNameCV:  ",CHAR(34),INDEX(Variables[Variable Name],$A252),CHAR(34),
", VariableDefinition:  ",CHAR(34),INDEX(Variables[Variable Definition],$A252),CHAR(34),
", SpecciationCV:  ",CHAR(34),INDEX(Variables[Speciation],$A252),CHAR(34),
", NoDataValue:  ",CHAR(34),INDEX(Variables[No Data Value],$A252),CHAR(34),"}"))</f>
        <v>#REF!</v>
      </c>
    </row>
    <row r="253" spans="1:17" x14ac:dyDescent="0.25">
      <c r="A253">
        <v>250</v>
      </c>
      <c r="D253" t="e">
        <f>IF(INDEX(People[First Name],$A253)="","",
CONCATENATE("  - &amp;PersonID",TEXT($A253,"0000"),
" {","PersonFirstName:  ",CHAR(34),INDEX(People[First Name],$A253),CHAR(34),
", PersonMiddleName:  ",CHAR(34),INDEX(People[Middle Name],$A253),CHAR(34),
", PersonLastName:  ",CHAR(34),INDEX(People[Last Name],$A253),CHAR(34),"}"))</f>
        <v>#REF!</v>
      </c>
      <c r="E253" t="e">
        <f>IF(INDEX(Organizations[Organization Type '[CV']],$A253)="","",
CONCATENATE("  - &amp;OrganizationID",TEXT($A253,"0000"),
" {","OrganizationTypeCV:  ",CHAR(34),INDEX(Organizations[Organization Type '[CV']],$A253),CHAR(34),
", OrganizationCode:  ",CHAR(34),INDEX(Organizations[Organization Code],$A253),CHAR(34),
", OrganizationName:  ",CHAR(34),INDEX(Organizations[Organization Name],$A253),CHAR(34),
", OrganizationDescription:  ",CHAR(34),INDEX(Organizations[Organization Description],$A253),CHAR(34),
", OrganizationLink:  ",CHAR(34),INDEX(Organizations[Organization Link],$A253),CHAR(34),"}"))</f>
        <v>#REF!</v>
      </c>
      <c r="F253" t="e">
        <f>IF(INDEX(People[First Name],$A253)="","",
CONCATENATE("  - &amp;AffiliationID",TEXT($A253,"0000"),
" {PersonID: *PersonID",TEXT($A253,"0000"),
", OrganizationID: *OrganizationID",TEXT(MATCH(INDEX(People[Organization Name],$A253),Organizations[Organization Name],0),"0000"),
", IsPrimaryOrganizationContact: , AffiliationStartDate: , AffiliationEndDate: , PrimaryPhone: ",
", PrimaryEmail: ",CHAR(34),INDEX(People[Primary Email],$A253),CHAR(34),
", PrimaryAddress: ",CHAR(34),INDEX(People[Primary Address],$A253),CHAR(34),
", PersonLink: }"))</f>
        <v>#REF!</v>
      </c>
      <c r="H253" t="e">
        <f>IF(COUNTA(CitationInformation)=0,"",IF(INDEX(AuthorList[Author Name],$A253)="","",
CONCATENATE("  - &amp;AuthorListID",TEXT($A253,"0000"),
"  {CitationID: *CitationID0001",
", PersonID: *PersonID",TEXT(MATCH(INDEX(AuthorList[Author Name],$A253),People[Full Name],0),"0000"),
", AuthorOrder: ",INDEX(AuthorList[Author Number],$A253),"}")))</f>
        <v>#REF!</v>
      </c>
      <c r="K253" t="e">
        <f>IF(INDEX(SamplingFeatures[Feature Code],$A253)="","",
CONCATENATE("  - &amp;SamplingFeatureID",TEXT($A253,"0000"),
" {","SamplingFeatureUUID:  ",CHAR(34),INDEX(SamplingFeatures[Sampling Feature UUID],$A253),CHAR(34),
", SamplingFeatureTypeCV:  ",CHAR(34),INDEX(SamplingFeatures[Sampling Feature Type],$A253),CHAR(34),
", SamplingFeatureCode:  ",CHAR(34),INDEX(SamplingFeatures[Feature Code],$A253),CHAR(34),
", SamplingFeatureName:  ",CHAR(34),INDEX(SamplingFeatures[Feature Name],$A253),CHAR(34),
", SamplingFeatureDescription:  ",CHAR(34),INDEX(SamplingFeatures[Feature Description],$A253),CHAR(34),
", SamplingFeatureGeotypeCV:  ",CHAR(34),INDEX(SamplingFeatures[Feature Geo Type],$A253),CHAR(34),
", FeatureGeometry:  ",CHAR(34),INDEX(SamplingFeatures[Feature Geometry],$A253),CHAR(34),
", Elevation_m:  ",CHAR(34),INDEX(SamplingFeatures[Elevation_m],$A253),CHAR(34),
", ElevationDatumCV:  ",CHAR(34),ElevationDatum,CHAR(34),"}"))</f>
        <v>#REF!</v>
      </c>
      <c r="L253" t="e">
        <f>IF(INDEX(SamplingFeatures[Sampling Feature Type],$A253)&lt;&gt;"Site","",
CONCATENATE("  - &amp;SiteID",TEXT(SUMPRODUCT(--($L$3:$L252&lt;&gt;"")),"0000"),
" {","SamplingFeatureID:  *SamplingFeatureID",TEXT($A253,"0000"),
", SiteTypeCV:  ",CHAR(34),INDEX(Sites[Site Type],$A253),CHAR(34),
", Latitude:  ",INDEX(Sites[Latitude],$A253),
", Longitude:  ",INDEX(Sites[Longitude],$A253),
", SRSName:  ",CHAR(34),LatLonDatum,CHAR(34),"}"))</f>
        <v>#REF!</v>
      </c>
      <c r="M253" t="e">
        <f>IF(INDEX(SamplingFeatures[Sampling Feature Type],$A253)&lt;&gt;"Specimen","",
CONCATENATE("  - &amp;SpecimenID",TEXT(SUMPRODUCT(--($M$3:$M252&lt;&gt;"")),"0000"),
" {","SamplingFeatureID:  *SamplingFeatureID",TEXT($A253,"0000"),
", SpecimenTypeCV:  ",CHAR(34),INDEX(Specimens[Specimen Type],$A253),CHAR(34),
", SpecimenMediumCV:  ",INDEX(Specimens[Specimen Medium],$A253),
", IsFieldSpecimen:  ",CHAR(34),INDEX(Specimens[Is Field Specimen?],$A253),CHAR(34),"}"))</f>
        <v>#REF!</v>
      </c>
      <c r="N253" t="e">
        <f>IF(COUNTA(SpatialOffsets[])=0,"", IF(INDEX(SpatialOffsets[Spatial Offset Type],$A253)="","",
CONCATENATE("  - &amp;SpatialOffsetID",TEXT($A253,"0000"),
" {","SpatialOffsetTypeCV:  ",CHAR(34),INDEX(SpatialOffsets[Spatial Offset Type],$A253),CHAR(34),
", Offset1Value:  ",INDEX(SpatialOffsets[Offset 1 Value],$A253),
", Offset1UnitID:  ",CHAR(34),INDEX(SpatialOffsets[Offset 1 Unit],$A253),CHAR(34),
", Offset2Value:  ",INDEX(SpatialOffsets[Offset 2 Value],$A253),
", Offset2UnitID:  ",CHAR(34),INDEX(SpatialOffsets[Offset 2 Unit],$A253),CHAR(34),
", Offset3Value:  ",INDEX(SpatialOffsets[Offset 3 Value],$A253),
", Offset3UnitID:  ",CHAR(34),INDEX(SpatialOffsets[Offset 3 Unit],$A253),CHAR(34),,"}")))</f>
        <v>#REF!</v>
      </c>
      <c r="O253" t="e">
        <f>IF(COUNTA(RelatedFeatures[])=0,"", IF(INDEX(RelatedFeatures[First Sampling Feature Code],$A253)="","",
CONCATENATE("  - &amp;RelationID",TEXT($A253,"0000"),
" {","SamplingFeatureID:  *SamplingFeatureID",TEXT(MATCH(INDEX(RelatedFeatures[First Sampling Feature Code],$A253),SamplingFeatures[Feature Code],0),"0000"),
", RelationshipTypeCV:  ",CHAR(34),INDEX(RelatedFeatures[Relationship Type],$A253),CHAR(34),
", RelatedFeatureID: *SamplingFeatureID",TEXT(MATCH(INDEX(RelatedFeatures[Second Sampling Feature Code],$A253),SamplingFeatures[Feature Code],0),"0000"),
", SpatialOffsetID:  ",IF(INDEX(RelatedFeatures[Offset Number],$A253)="","",CONCATENATE("*SpatialOffsetID",TEXT(INDEX(RelatedFeatures[Offset Number],$A253),"0000"))),"}")))</f>
        <v>#REF!</v>
      </c>
      <c r="P253" t="e">
        <f>IF(INDEX(Methods[Method Type],$A253)="","",
CONCATENATE("  - &amp;MethodID",TEXT($A253,"0000"),
" {","MethodTypeCV:  ",CHAR(34),INDEX(Methods[Method Type],$A253),CHAR(34),
", MethodCode:  ",CHAR(34),INDEX(Methods[Method Code],$A253),CHAR(34),
", MethodName:  ",CHAR(34),INDEX(Methods[Method Name],$A253),CHAR(34),
", MethodDescription:  ",CHAR(34),INDEX(Methods[Method Description],$A253),CHAR(34),
", MethodLink:  ",CHAR(34),INDEX(Methods[Method Link],$A253),CHAR(34),
", OrganizationID: *OrganizationID",TEXT(MATCH(INDEX(Methods[Organization Name],$A253),Organizations[Organization Name],0),"0000"),"}"))</f>
        <v>#REF!</v>
      </c>
      <c r="Q253" t="e">
        <f>IF(INDEX(Variables[Variable Type],$A253)="","",
CONCATENATE("  - &amp;VariableID",TEXT($A253,"0000"),
" {","VariableTypeCV:  ",CHAR(34),INDEX(Variables[Variable Type],$A253),CHAR(34),
", VariableCode:  ",CHAR(34),INDEX(Variables[Variable Code],$A253),CHAR(34),
", VariableNameCV:  ",CHAR(34),INDEX(Variables[Variable Name],$A253),CHAR(34),
", VariableDefinition:  ",CHAR(34),INDEX(Variables[Variable Definition],$A253),CHAR(34),
", SpecciationCV:  ",CHAR(34),INDEX(Variables[Speciation],$A253),CHAR(34),
", NoDataValue:  ",CHAR(34),INDEX(Variables[No Data Value],$A253),CHAR(34),"}"))</f>
        <v>#REF!</v>
      </c>
    </row>
    <row r="254" spans="1:17" x14ac:dyDescent="0.25">
      <c r="A254">
        <v>251</v>
      </c>
      <c r="D254" t="e">
        <f>IF(INDEX(People[First Name],$A254)="","",
CONCATENATE("  - &amp;PersonID",TEXT($A254,"0000"),
" {","PersonFirstName:  ",CHAR(34),INDEX(People[First Name],$A254),CHAR(34),
", PersonMiddleName:  ",CHAR(34),INDEX(People[Middle Name],$A254),CHAR(34),
", PersonLastName:  ",CHAR(34),INDEX(People[Last Name],$A254),CHAR(34),"}"))</f>
        <v>#REF!</v>
      </c>
      <c r="E254" t="e">
        <f>IF(INDEX(Organizations[Organization Type '[CV']],$A254)="","",
CONCATENATE("  - &amp;OrganizationID",TEXT($A254,"0000"),
" {","OrganizationTypeCV:  ",CHAR(34),INDEX(Organizations[Organization Type '[CV']],$A254),CHAR(34),
", OrganizationCode:  ",CHAR(34),INDEX(Organizations[Organization Code],$A254),CHAR(34),
", OrganizationName:  ",CHAR(34),INDEX(Organizations[Organization Name],$A254),CHAR(34),
", OrganizationDescription:  ",CHAR(34),INDEX(Organizations[Organization Description],$A254),CHAR(34),
", OrganizationLink:  ",CHAR(34),INDEX(Organizations[Organization Link],$A254),CHAR(34),"}"))</f>
        <v>#REF!</v>
      </c>
      <c r="F254" t="e">
        <f>IF(INDEX(People[First Name],$A254)="","",
CONCATENATE("  - &amp;AffiliationID",TEXT($A254,"0000"),
" {PersonID: *PersonID",TEXT($A254,"0000"),
", OrganizationID: *OrganizationID",TEXT(MATCH(INDEX(People[Organization Name],$A254),Organizations[Organization Name],0),"0000"),
", IsPrimaryOrganizationContact: , AffiliationStartDate: , AffiliationEndDate: , PrimaryPhone: ",
", PrimaryEmail: ",CHAR(34),INDEX(People[Primary Email],$A254),CHAR(34),
", PrimaryAddress: ",CHAR(34),INDEX(People[Primary Address],$A254),CHAR(34),
", PersonLink: }"))</f>
        <v>#REF!</v>
      </c>
      <c r="H254" t="e">
        <f>IF(COUNTA(CitationInformation)=0,"",IF(INDEX(AuthorList[Author Name],$A254)="","",
CONCATENATE("  - &amp;AuthorListID",TEXT($A254,"0000"),
"  {CitationID: *CitationID0001",
", PersonID: *PersonID",TEXT(MATCH(INDEX(AuthorList[Author Name],$A254),People[Full Name],0),"0000"),
", AuthorOrder: ",INDEX(AuthorList[Author Number],$A254),"}")))</f>
        <v>#REF!</v>
      </c>
      <c r="K254" t="e">
        <f>IF(INDEX(SamplingFeatures[Feature Code],$A254)="","",
CONCATENATE("  - &amp;SamplingFeatureID",TEXT($A254,"0000"),
" {","SamplingFeatureUUID:  ",CHAR(34),INDEX(SamplingFeatures[Sampling Feature UUID],$A254),CHAR(34),
", SamplingFeatureTypeCV:  ",CHAR(34),INDEX(SamplingFeatures[Sampling Feature Type],$A254),CHAR(34),
", SamplingFeatureCode:  ",CHAR(34),INDEX(SamplingFeatures[Feature Code],$A254),CHAR(34),
", SamplingFeatureName:  ",CHAR(34),INDEX(SamplingFeatures[Feature Name],$A254),CHAR(34),
", SamplingFeatureDescription:  ",CHAR(34),INDEX(SamplingFeatures[Feature Description],$A254),CHAR(34),
", SamplingFeatureGeotypeCV:  ",CHAR(34),INDEX(SamplingFeatures[Feature Geo Type],$A254),CHAR(34),
", FeatureGeometry:  ",CHAR(34),INDEX(SamplingFeatures[Feature Geometry],$A254),CHAR(34),
", Elevation_m:  ",CHAR(34),INDEX(SamplingFeatures[Elevation_m],$A254),CHAR(34),
", ElevationDatumCV:  ",CHAR(34),ElevationDatum,CHAR(34),"}"))</f>
        <v>#REF!</v>
      </c>
      <c r="L254" t="e">
        <f>IF(INDEX(SamplingFeatures[Sampling Feature Type],$A254)&lt;&gt;"Site","",
CONCATENATE("  - &amp;SiteID",TEXT(SUMPRODUCT(--($L$3:$L253&lt;&gt;"")),"0000"),
" {","SamplingFeatureID:  *SamplingFeatureID",TEXT($A254,"0000"),
", SiteTypeCV:  ",CHAR(34),INDEX(Sites[Site Type],$A254),CHAR(34),
", Latitude:  ",INDEX(Sites[Latitude],$A254),
", Longitude:  ",INDEX(Sites[Longitude],$A254),
", SRSName:  ",CHAR(34),LatLonDatum,CHAR(34),"}"))</f>
        <v>#REF!</v>
      </c>
      <c r="M254" t="e">
        <f>IF(INDEX(SamplingFeatures[Sampling Feature Type],$A254)&lt;&gt;"Specimen","",
CONCATENATE("  - &amp;SpecimenID",TEXT(SUMPRODUCT(--($M$3:$M253&lt;&gt;"")),"0000"),
" {","SamplingFeatureID:  *SamplingFeatureID",TEXT($A254,"0000"),
", SpecimenTypeCV:  ",CHAR(34),INDEX(Specimens[Specimen Type],$A254),CHAR(34),
", SpecimenMediumCV:  ",INDEX(Specimens[Specimen Medium],$A254),
", IsFieldSpecimen:  ",CHAR(34),INDEX(Specimens[Is Field Specimen?],$A254),CHAR(34),"}"))</f>
        <v>#REF!</v>
      </c>
      <c r="N254" t="e">
        <f>IF(COUNTA(SpatialOffsets[])=0,"", IF(INDEX(SpatialOffsets[Spatial Offset Type],$A254)="","",
CONCATENATE("  - &amp;SpatialOffsetID",TEXT($A254,"0000"),
" {","SpatialOffsetTypeCV:  ",CHAR(34),INDEX(SpatialOffsets[Spatial Offset Type],$A254),CHAR(34),
", Offset1Value:  ",INDEX(SpatialOffsets[Offset 1 Value],$A254),
", Offset1UnitID:  ",CHAR(34),INDEX(SpatialOffsets[Offset 1 Unit],$A254),CHAR(34),
", Offset2Value:  ",INDEX(SpatialOffsets[Offset 2 Value],$A254),
", Offset2UnitID:  ",CHAR(34),INDEX(SpatialOffsets[Offset 2 Unit],$A254),CHAR(34),
", Offset3Value:  ",INDEX(SpatialOffsets[Offset 3 Value],$A254),
", Offset3UnitID:  ",CHAR(34),INDEX(SpatialOffsets[Offset 3 Unit],$A254),CHAR(34),,"}")))</f>
        <v>#REF!</v>
      </c>
      <c r="O254" t="e">
        <f>IF(COUNTA(RelatedFeatures[])=0,"", IF(INDEX(RelatedFeatures[First Sampling Feature Code],$A254)="","",
CONCATENATE("  - &amp;RelationID",TEXT($A254,"0000"),
" {","SamplingFeatureID:  *SamplingFeatureID",TEXT(MATCH(INDEX(RelatedFeatures[First Sampling Feature Code],$A254),SamplingFeatures[Feature Code],0),"0000"),
", RelationshipTypeCV:  ",CHAR(34),INDEX(RelatedFeatures[Relationship Type],$A254),CHAR(34),
", RelatedFeatureID: *SamplingFeatureID",TEXT(MATCH(INDEX(RelatedFeatures[Second Sampling Feature Code],$A254),SamplingFeatures[Feature Code],0),"0000"),
", SpatialOffsetID:  ",IF(INDEX(RelatedFeatures[Offset Number],$A254)="","",CONCATENATE("*SpatialOffsetID",TEXT(INDEX(RelatedFeatures[Offset Number],$A254),"0000"))),"}")))</f>
        <v>#REF!</v>
      </c>
      <c r="P254" t="e">
        <f>IF(INDEX(Methods[Method Type],$A254)="","",
CONCATENATE("  - &amp;MethodID",TEXT($A254,"0000"),
" {","MethodTypeCV:  ",CHAR(34),INDEX(Methods[Method Type],$A254),CHAR(34),
", MethodCode:  ",CHAR(34),INDEX(Methods[Method Code],$A254),CHAR(34),
", MethodName:  ",CHAR(34),INDEX(Methods[Method Name],$A254),CHAR(34),
", MethodDescription:  ",CHAR(34),INDEX(Methods[Method Description],$A254),CHAR(34),
", MethodLink:  ",CHAR(34),INDEX(Methods[Method Link],$A254),CHAR(34),
", OrganizationID: *OrganizationID",TEXT(MATCH(INDEX(Methods[Organization Name],$A254),Organizations[Organization Name],0),"0000"),"}"))</f>
        <v>#REF!</v>
      </c>
      <c r="Q254" t="e">
        <f>IF(INDEX(Variables[Variable Type],$A254)="","",
CONCATENATE("  - &amp;VariableID",TEXT($A254,"0000"),
" {","VariableTypeCV:  ",CHAR(34),INDEX(Variables[Variable Type],$A254),CHAR(34),
", VariableCode:  ",CHAR(34),INDEX(Variables[Variable Code],$A254),CHAR(34),
", VariableNameCV:  ",CHAR(34),INDEX(Variables[Variable Name],$A254),CHAR(34),
", VariableDefinition:  ",CHAR(34),INDEX(Variables[Variable Definition],$A254),CHAR(34),
", SpecciationCV:  ",CHAR(34),INDEX(Variables[Speciation],$A254),CHAR(34),
", NoDataValue:  ",CHAR(34),INDEX(Variables[No Data Value],$A254),CHAR(34),"}"))</f>
        <v>#REF!</v>
      </c>
    </row>
    <row r="255" spans="1:17" x14ac:dyDescent="0.25">
      <c r="A255">
        <v>252</v>
      </c>
      <c r="D255" t="e">
        <f>IF(INDEX(People[First Name],$A255)="","",
CONCATENATE("  - &amp;PersonID",TEXT($A255,"0000"),
" {","PersonFirstName:  ",CHAR(34),INDEX(People[First Name],$A255),CHAR(34),
", PersonMiddleName:  ",CHAR(34),INDEX(People[Middle Name],$A255),CHAR(34),
", PersonLastName:  ",CHAR(34),INDEX(People[Last Name],$A255),CHAR(34),"}"))</f>
        <v>#REF!</v>
      </c>
      <c r="E255" t="e">
        <f>IF(INDEX(Organizations[Organization Type '[CV']],$A255)="","",
CONCATENATE("  - &amp;OrganizationID",TEXT($A255,"0000"),
" {","OrganizationTypeCV:  ",CHAR(34),INDEX(Organizations[Organization Type '[CV']],$A255),CHAR(34),
", OrganizationCode:  ",CHAR(34),INDEX(Organizations[Organization Code],$A255),CHAR(34),
", OrganizationName:  ",CHAR(34),INDEX(Organizations[Organization Name],$A255),CHAR(34),
", OrganizationDescription:  ",CHAR(34),INDEX(Organizations[Organization Description],$A255),CHAR(34),
", OrganizationLink:  ",CHAR(34),INDEX(Organizations[Organization Link],$A255),CHAR(34),"}"))</f>
        <v>#REF!</v>
      </c>
      <c r="F255" t="e">
        <f>IF(INDEX(People[First Name],$A255)="","",
CONCATENATE("  - &amp;AffiliationID",TEXT($A255,"0000"),
" {PersonID: *PersonID",TEXT($A255,"0000"),
", OrganizationID: *OrganizationID",TEXT(MATCH(INDEX(People[Organization Name],$A255),Organizations[Organization Name],0),"0000"),
", IsPrimaryOrganizationContact: , AffiliationStartDate: , AffiliationEndDate: , PrimaryPhone: ",
", PrimaryEmail: ",CHAR(34),INDEX(People[Primary Email],$A255),CHAR(34),
", PrimaryAddress: ",CHAR(34),INDEX(People[Primary Address],$A255),CHAR(34),
", PersonLink: }"))</f>
        <v>#REF!</v>
      </c>
      <c r="H255" t="e">
        <f>IF(COUNTA(CitationInformation)=0,"",IF(INDEX(AuthorList[Author Name],$A255)="","",
CONCATENATE("  - &amp;AuthorListID",TEXT($A255,"0000"),
"  {CitationID: *CitationID0001",
", PersonID: *PersonID",TEXT(MATCH(INDEX(AuthorList[Author Name],$A255),People[Full Name],0),"0000"),
", AuthorOrder: ",INDEX(AuthorList[Author Number],$A255),"}")))</f>
        <v>#REF!</v>
      </c>
      <c r="K255" t="e">
        <f>IF(INDEX(SamplingFeatures[Feature Code],$A255)="","",
CONCATENATE("  - &amp;SamplingFeatureID",TEXT($A255,"0000"),
" {","SamplingFeatureUUID:  ",CHAR(34),INDEX(SamplingFeatures[Sampling Feature UUID],$A255),CHAR(34),
", SamplingFeatureTypeCV:  ",CHAR(34),INDEX(SamplingFeatures[Sampling Feature Type],$A255),CHAR(34),
", SamplingFeatureCode:  ",CHAR(34),INDEX(SamplingFeatures[Feature Code],$A255),CHAR(34),
", SamplingFeatureName:  ",CHAR(34),INDEX(SamplingFeatures[Feature Name],$A255),CHAR(34),
", SamplingFeatureDescription:  ",CHAR(34),INDEX(SamplingFeatures[Feature Description],$A255),CHAR(34),
", SamplingFeatureGeotypeCV:  ",CHAR(34),INDEX(SamplingFeatures[Feature Geo Type],$A255),CHAR(34),
", FeatureGeometry:  ",CHAR(34),INDEX(SamplingFeatures[Feature Geometry],$A255),CHAR(34),
", Elevation_m:  ",CHAR(34),INDEX(SamplingFeatures[Elevation_m],$A255),CHAR(34),
", ElevationDatumCV:  ",CHAR(34),ElevationDatum,CHAR(34),"}"))</f>
        <v>#REF!</v>
      </c>
      <c r="L255" t="e">
        <f>IF(INDEX(SamplingFeatures[Sampling Feature Type],$A255)&lt;&gt;"Site","",
CONCATENATE("  - &amp;SiteID",TEXT(SUMPRODUCT(--($L$3:$L254&lt;&gt;"")),"0000"),
" {","SamplingFeatureID:  *SamplingFeatureID",TEXT($A255,"0000"),
", SiteTypeCV:  ",CHAR(34),INDEX(Sites[Site Type],$A255),CHAR(34),
", Latitude:  ",INDEX(Sites[Latitude],$A255),
", Longitude:  ",INDEX(Sites[Longitude],$A255),
", SRSName:  ",CHAR(34),LatLonDatum,CHAR(34),"}"))</f>
        <v>#REF!</v>
      </c>
      <c r="M255" t="e">
        <f>IF(INDEX(SamplingFeatures[Sampling Feature Type],$A255)&lt;&gt;"Specimen","",
CONCATENATE("  - &amp;SpecimenID",TEXT(SUMPRODUCT(--($M$3:$M254&lt;&gt;"")),"0000"),
" {","SamplingFeatureID:  *SamplingFeatureID",TEXT($A255,"0000"),
", SpecimenTypeCV:  ",CHAR(34),INDEX(Specimens[Specimen Type],$A255),CHAR(34),
", SpecimenMediumCV:  ",INDEX(Specimens[Specimen Medium],$A255),
", IsFieldSpecimen:  ",CHAR(34),INDEX(Specimens[Is Field Specimen?],$A255),CHAR(34),"}"))</f>
        <v>#REF!</v>
      </c>
      <c r="N255" t="e">
        <f>IF(COUNTA(SpatialOffsets[])=0,"", IF(INDEX(SpatialOffsets[Spatial Offset Type],$A255)="","",
CONCATENATE("  - &amp;SpatialOffsetID",TEXT($A255,"0000"),
" {","SpatialOffsetTypeCV:  ",CHAR(34),INDEX(SpatialOffsets[Spatial Offset Type],$A255),CHAR(34),
", Offset1Value:  ",INDEX(SpatialOffsets[Offset 1 Value],$A255),
", Offset1UnitID:  ",CHAR(34),INDEX(SpatialOffsets[Offset 1 Unit],$A255),CHAR(34),
", Offset2Value:  ",INDEX(SpatialOffsets[Offset 2 Value],$A255),
", Offset2UnitID:  ",CHAR(34),INDEX(SpatialOffsets[Offset 2 Unit],$A255),CHAR(34),
", Offset3Value:  ",INDEX(SpatialOffsets[Offset 3 Value],$A255),
", Offset3UnitID:  ",CHAR(34),INDEX(SpatialOffsets[Offset 3 Unit],$A255),CHAR(34),,"}")))</f>
        <v>#REF!</v>
      </c>
      <c r="O255" t="e">
        <f>IF(COUNTA(RelatedFeatures[])=0,"", IF(INDEX(RelatedFeatures[First Sampling Feature Code],$A255)="","",
CONCATENATE("  - &amp;RelationID",TEXT($A255,"0000"),
" {","SamplingFeatureID:  *SamplingFeatureID",TEXT(MATCH(INDEX(RelatedFeatures[First Sampling Feature Code],$A255),SamplingFeatures[Feature Code],0),"0000"),
", RelationshipTypeCV:  ",CHAR(34),INDEX(RelatedFeatures[Relationship Type],$A255),CHAR(34),
", RelatedFeatureID: *SamplingFeatureID",TEXT(MATCH(INDEX(RelatedFeatures[Second Sampling Feature Code],$A255),SamplingFeatures[Feature Code],0),"0000"),
", SpatialOffsetID:  ",IF(INDEX(RelatedFeatures[Offset Number],$A255)="","",CONCATENATE("*SpatialOffsetID",TEXT(INDEX(RelatedFeatures[Offset Number],$A255),"0000"))),"}")))</f>
        <v>#REF!</v>
      </c>
      <c r="P255" t="e">
        <f>IF(INDEX(Methods[Method Type],$A255)="","",
CONCATENATE("  - &amp;MethodID",TEXT($A255,"0000"),
" {","MethodTypeCV:  ",CHAR(34),INDEX(Methods[Method Type],$A255),CHAR(34),
", MethodCode:  ",CHAR(34),INDEX(Methods[Method Code],$A255),CHAR(34),
", MethodName:  ",CHAR(34),INDEX(Methods[Method Name],$A255),CHAR(34),
", MethodDescription:  ",CHAR(34),INDEX(Methods[Method Description],$A255),CHAR(34),
", MethodLink:  ",CHAR(34),INDEX(Methods[Method Link],$A255),CHAR(34),
", OrganizationID: *OrganizationID",TEXT(MATCH(INDEX(Methods[Organization Name],$A255),Organizations[Organization Name],0),"0000"),"}"))</f>
        <v>#REF!</v>
      </c>
      <c r="Q255" t="e">
        <f>IF(INDEX(Variables[Variable Type],$A255)="","",
CONCATENATE("  - &amp;VariableID",TEXT($A255,"0000"),
" {","VariableTypeCV:  ",CHAR(34),INDEX(Variables[Variable Type],$A255),CHAR(34),
", VariableCode:  ",CHAR(34),INDEX(Variables[Variable Code],$A255),CHAR(34),
", VariableNameCV:  ",CHAR(34),INDEX(Variables[Variable Name],$A255),CHAR(34),
", VariableDefinition:  ",CHAR(34),INDEX(Variables[Variable Definition],$A255),CHAR(34),
", SpecciationCV:  ",CHAR(34),INDEX(Variables[Speciation],$A255),CHAR(34),
", NoDataValue:  ",CHAR(34),INDEX(Variables[No Data Value],$A255),CHAR(34),"}"))</f>
        <v>#REF!</v>
      </c>
    </row>
    <row r="256" spans="1:17" x14ac:dyDescent="0.25">
      <c r="A256">
        <v>253</v>
      </c>
      <c r="D256" t="e">
        <f>IF(INDEX(People[First Name],$A256)="","",
CONCATENATE("  - &amp;PersonID",TEXT($A256,"0000"),
" {","PersonFirstName:  ",CHAR(34),INDEX(People[First Name],$A256),CHAR(34),
", PersonMiddleName:  ",CHAR(34),INDEX(People[Middle Name],$A256),CHAR(34),
", PersonLastName:  ",CHAR(34),INDEX(People[Last Name],$A256),CHAR(34),"}"))</f>
        <v>#REF!</v>
      </c>
      <c r="E256" t="e">
        <f>IF(INDEX(Organizations[Organization Type '[CV']],$A256)="","",
CONCATENATE("  - &amp;OrganizationID",TEXT($A256,"0000"),
" {","OrganizationTypeCV:  ",CHAR(34),INDEX(Organizations[Organization Type '[CV']],$A256),CHAR(34),
", OrganizationCode:  ",CHAR(34),INDEX(Organizations[Organization Code],$A256),CHAR(34),
", OrganizationName:  ",CHAR(34),INDEX(Organizations[Organization Name],$A256),CHAR(34),
", OrganizationDescription:  ",CHAR(34),INDEX(Organizations[Organization Description],$A256),CHAR(34),
", OrganizationLink:  ",CHAR(34),INDEX(Organizations[Organization Link],$A256),CHAR(34),"}"))</f>
        <v>#REF!</v>
      </c>
      <c r="F256" t="e">
        <f>IF(INDEX(People[First Name],$A256)="","",
CONCATENATE("  - &amp;AffiliationID",TEXT($A256,"0000"),
" {PersonID: *PersonID",TEXT($A256,"0000"),
", OrganizationID: *OrganizationID",TEXT(MATCH(INDEX(People[Organization Name],$A256),Organizations[Organization Name],0),"0000"),
", IsPrimaryOrganizationContact: , AffiliationStartDate: , AffiliationEndDate: , PrimaryPhone: ",
", PrimaryEmail: ",CHAR(34),INDEX(People[Primary Email],$A256),CHAR(34),
", PrimaryAddress: ",CHAR(34),INDEX(People[Primary Address],$A256),CHAR(34),
", PersonLink: }"))</f>
        <v>#REF!</v>
      </c>
      <c r="H256" t="e">
        <f>IF(COUNTA(CitationInformation)=0,"",IF(INDEX(AuthorList[Author Name],$A256)="","",
CONCATENATE("  - &amp;AuthorListID",TEXT($A256,"0000"),
"  {CitationID: *CitationID0001",
", PersonID: *PersonID",TEXT(MATCH(INDEX(AuthorList[Author Name],$A256),People[Full Name],0),"0000"),
", AuthorOrder: ",INDEX(AuthorList[Author Number],$A256),"}")))</f>
        <v>#REF!</v>
      </c>
      <c r="K256" t="e">
        <f>IF(INDEX(SamplingFeatures[Feature Code],$A256)="","",
CONCATENATE("  - &amp;SamplingFeatureID",TEXT($A256,"0000"),
" {","SamplingFeatureUUID:  ",CHAR(34),INDEX(SamplingFeatures[Sampling Feature UUID],$A256),CHAR(34),
", SamplingFeatureTypeCV:  ",CHAR(34),INDEX(SamplingFeatures[Sampling Feature Type],$A256),CHAR(34),
", SamplingFeatureCode:  ",CHAR(34),INDEX(SamplingFeatures[Feature Code],$A256),CHAR(34),
", SamplingFeatureName:  ",CHAR(34),INDEX(SamplingFeatures[Feature Name],$A256),CHAR(34),
", SamplingFeatureDescription:  ",CHAR(34),INDEX(SamplingFeatures[Feature Description],$A256),CHAR(34),
", SamplingFeatureGeotypeCV:  ",CHAR(34),INDEX(SamplingFeatures[Feature Geo Type],$A256),CHAR(34),
", FeatureGeometry:  ",CHAR(34),INDEX(SamplingFeatures[Feature Geometry],$A256),CHAR(34),
", Elevation_m:  ",CHAR(34),INDEX(SamplingFeatures[Elevation_m],$A256),CHAR(34),
", ElevationDatumCV:  ",CHAR(34),ElevationDatum,CHAR(34),"}"))</f>
        <v>#REF!</v>
      </c>
      <c r="L256" t="e">
        <f>IF(INDEX(SamplingFeatures[Sampling Feature Type],$A256)&lt;&gt;"Site","",
CONCATENATE("  - &amp;SiteID",TEXT(SUMPRODUCT(--($L$3:$L255&lt;&gt;"")),"0000"),
" {","SamplingFeatureID:  *SamplingFeatureID",TEXT($A256,"0000"),
", SiteTypeCV:  ",CHAR(34),INDEX(Sites[Site Type],$A256),CHAR(34),
", Latitude:  ",INDEX(Sites[Latitude],$A256),
", Longitude:  ",INDEX(Sites[Longitude],$A256),
", SRSName:  ",CHAR(34),LatLonDatum,CHAR(34),"}"))</f>
        <v>#REF!</v>
      </c>
      <c r="M256" t="e">
        <f>IF(INDEX(SamplingFeatures[Sampling Feature Type],$A256)&lt;&gt;"Specimen","",
CONCATENATE("  - &amp;SpecimenID",TEXT(SUMPRODUCT(--($M$3:$M255&lt;&gt;"")),"0000"),
" {","SamplingFeatureID:  *SamplingFeatureID",TEXT($A256,"0000"),
", SpecimenTypeCV:  ",CHAR(34),INDEX(Specimens[Specimen Type],$A256),CHAR(34),
", SpecimenMediumCV:  ",INDEX(Specimens[Specimen Medium],$A256),
", IsFieldSpecimen:  ",CHAR(34),INDEX(Specimens[Is Field Specimen?],$A256),CHAR(34),"}"))</f>
        <v>#REF!</v>
      </c>
      <c r="N256" t="e">
        <f>IF(COUNTA(SpatialOffsets[])=0,"", IF(INDEX(SpatialOffsets[Spatial Offset Type],$A256)="","",
CONCATENATE("  - &amp;SpatialOffsetID",TEXT($A256,"0000"),
" {","SpatialOffsetTypeCV:  ",CHAR(34),INDEX(SpatialOffsets[Spatial Offset Type],$A256),CHAR(34),
", Offset1Value:  ",INDEX(SpatialOffsets[Offset 1 Value],$A256),
", Offset1UnitID:  ",CHAR(34),INDEX(SpatialOffsets[Offset 1 Unit],$A256),CHAR(34),
", Offset2Value:  ",INDEX(SpatialOffsets[Offset 2 Value],$A256),
", Offset2UnitID:  ",CHAR(34),INDEX(SpatialOffsets[Offset 2 Unit],$A256),CHAR(34),
", Offset3Value:  ",INDEX(SpatialOffsets[Offset 3 Value],$A256),
", Offset3UnitID:  ",CHAR(34),INDEX(SpatialOffsets[Offset 3 Unit],$A256),CHAR(34),,"}")))</f>
        <v>#REF!</v>
      </c>
      <c r="O256" t="e">
        <f>IF(COUNTA(RelatedFeatures[])=0,"", IF(INDEX(RelatedFeatures[First Sampling Feature Code],$A256)="","",
CONCATENATE("  - &amp;RelationID",TEXT($A256,"0000"),
" {","SamplingFeatureID:  *SamplingFeatureID",TEXT(MATCH(INDEX(RelatedFeatures[First Sampling Feature Code],$A256),SamplingFeatures[Feature Code],0),"0000"),
", RelationshipTypeCV:  ",CHAR(34),INDEX(RelatedFeatures[Relationship Type],$A256),CHAR(34),
", RelatedFeatureID: *SamplingFeatureID",TEXT(MATCH(INDEX(RelatedFeatures[Second Sampling Feature Code],$A256),SamplingFeatures[Feature Code],0),"0000"),
", SpatialOffsetID:  ",IF(INDEX(RelatedFeatures[Offset Number],$A256)="","",CONCATENATE("*SpatialOffsetID",TEXT(INDEX(RelatedFeatures[Offset Number],$A256),"0000"))),"}")))</f>
        <v>#REF!</v>
      </c>
      <c r="P256" t="e">
        <f>IF(INDEX(Methods[Method Type],$A256)="","",
CONCATENATE("  - &amp;MethodID",TEXT($A256,"0000"),
" {","MethodTypeCV:  ",CHAR(34),INDEX(Methods[Method Type],$A256),CHAR(34),
", MethodCode:  ",CHAR(34),INDEX(Methods[Method Code],$A256),CHAR(34),
", MethodName:  ",CHAR(34),INDEX(Methods[Method Name],$A256),CHAR(34),
", MethodDescription:  ",CHAR(34),INDEX(Methods[Method Description],$A256),CHAR(34),
", MethodLink:  ",CHAR(34),INDEX(Methods[Method Link],$A256),CHAR(34),
", OrganizationID: *OrganizationID",TEXT(MATCH(INDEX(Methods[Organization Name],$A256),Organizations[Organization Name],0),"0000"),"}"))</f>
        <v>#REF!</v>
      </c>
      <c r="Q256" t="e">
        <f>IF(INDEX(Variables[Variable Type],$A256)="","",
CONCATENATE("  - &amp;VariableID",TEXT($A256,"0000"),
" {","VariableTypeCV:  ",CHAR(34),INDEX(Variables[Variable Type],$A256),CHAR(34),
", VariableCode:  ",CHAR(34),INDEX(Variables[Variable Code],$A256),CHAR(34),
", VariableNameCV:  ",CHAR(34),INDEX(Variables[Variable Name],$A256),CHAR(34),
", VariableDefinition:  ",CHAR(34),INDEX(Variables[Variable Definition],$A256),CHAR(34),
", SpecciationCV:  ",CHAR(34),INDEX(Variables[Speciation],$A256),CHAR(34),
", NoDataValue:  ",CHAR(34),INDEX(Variables[No Data Value],$A256),CHAR(34),"}"))</f>
        <v>#REF!</v>
      </c>
    </row>
    <row r="257" spans="1:17" x14ac:dyDescent="0.25">
      <c r="A257">
        <v>254</v>
      </c>
      <c r="D257" t="e">
        <f>IF(INDEX(People[First Name],$A257)="","",
CONCATENATE("  - &amp;PersonID",TEXT($A257,"0000"),
" {","PersonFirstName:  ",CHAR(34),INDEX(People[First Name],$A257),CHAR(34),
", PersonMiddleName:  ",CHAR(34),INDEX(People[Middle Name],$A257),CHAR(34),
", PersonLastName:  ",CHAR(34),INDEX(People[Last Name],$A257),CHAR(34),"}"))</f>
        <v>#REF!</v>
      </c>
      <c r="E257" t="e">
        <f>IF(INDEX(Organizations[Organization Type '[CV']],$A257)="","",
CONCATENATE("  - &amp;OrganizationID",TEXT($A257,"0000"),
" {","OrganizationTypeCV:  ",CHAR(34),INDEX(Organizations[Organization Type '[CV']],$A257),CHAR(34),
", OrganizationCode:  ",CHAR(34),INDEX(Organizations[Organization Code],$A257),CHAR(34),
", OrganizationName:  ",CHAR(34),INDEX(Organizations[Organization Name],$A257),CHAR(34),
", OrganizationDescription:  ",CHAR(34),INDEX(Organizations[Organization Description],$A257),CHAR(34),
", OrganizationLink:  ",CHAR(34),INDEX(Organizations[Organization Link],$A257),CHAR(34),"}"))</f>
        <v>#REF!</v>
      </c>
      <c r="F257" t="e">
        <f>IF(INDEX(People[First Name],$A257)="","",
CONCATENATE("  - &amp;AffiliationID",TEXT($A257,"0000"),
" {PersonID: *PersonID",TEXT($A257,"0000"),
", OrganizationID: *OrganizationID",TEXT(MATCH(INDEX(People[Organization Name],$A257),Organizations[Organization Name],0),"0000"),
", IsPrimaryOrganizationContact: , AffiliationStartDate: , AffiliationEndDate: , PrimaryPhone: ",
", PrimaryEmail: ",CHAR(34),INDEX(People[Primary Email],$A257),CHAR(34),
", PrimaryAddress: ",CHAR(34),INDEX(People[Primary Address],$A257),CHAR(34),
", PersonLink: }"))</f>
        <v>#REF!</v>
      </c>
      <c r="H257" t="e">
        <f>IF(COUNTA(CitationInformation)=0,"",IF(INDEX(AuthorList[Author Name],$A257)="","",
CONCATENATE("  - &amp;AuthorListID",TEXT($A257,"0000"),
"  {CitationID: *CitationID0001",
", PersonID: *PersonID",TEXT(MATCH(INDEX(AuthorList[Author Name],$A257),People[Full Name],0),"0000"),
", AuthorOrder: ",INDEX(AuthorList[Author Number],$A257),"}")))</f>
        <v>#REF!</v>
      </c>
      <c r="K257" t="e">
        <f>IF(INDEX(SamplingFeatures[Feature Code],$A257)="","",
CONCATENATE("  - &amp;SamplingFeatureID",TEXT($A257,"0000"),
" {","SamplingFeatureUUID:  ",CHAR(34),INDEX(SamplingFeatures[Sampling Feature UUID],$A257),CHAR(34),
", SamplingFeatureTypeCV:  ",CHAR(34),INDEX(SamplingFeatures[Sampling Feature Type],$A257),CHAR(34),
", SamplingFeatureCode:  ",CHAR(34),INDEX(SamplingFeatures[Feature Code],$A257),CHAR(34),
", SamplingFeatureName:  ",CHAR(34),INDEX(SamplingFeatures[Feature Name],$A257),CHAR(34),
", SamplingFeatureDescription:  ",CHAR(34),INDEX(SamplingFeatures[Feature Description],$A257),CHAR(34),
", SamplingFeatureGeotypeCV:  ",CHAR(34),INDEX(SamplingFeatures[Feature Geo Type],$A257),CHAR(34),
", FeatureGeometry:  ",CHAR(34),INDEX(SamplingFeatures[Feature Geometry],$A257),CHAR(34),
", Elevation_m:  ",CHAR(34),INDEX(SamplingFeatures[Elevation_m],$A257),CHAR(34),
", ElevationDatumCV:  ",CHAR(34),ElevationDatum,CHAR(34),"}"))</f>
        <v>#REF!</v>
      </c>
      <c r="L257" t="e">
        <f>IF(INDEX(SamplingFeatures[Sampling Feature Type],$A257)&lt;&gt;"Site","",
CONCATENATE("  - &amp;SiteID",TEXT(SUMPRODUCT(--($L$3:$L256&lt;&gt;"")),"0000"),
" {","SamplingFeatureID:  *SamplingFeatureID",TEXT($A257,"0000"),
", SiteTypeCV:  ",CHAR(34),INDEX(Sites[Site Type],$A257),CHAR(34),
", Latitude:  ",INDEX(Sites[Latitude],$A257),
", Longitude:  ",INDEX(Sites[Longitude],$A257),
", SRSName:  ",CHAR(34),LatLonDatum,CHAR(34),"}"))</f>
        <v>#REF!</v>
      </c>
      <c r="M257" t="e">
        <f>IF(INDEX(SamplingFeatures[Sampling Feature Type],$A257)&lt;&gt;"Specimen","",
CONCATENATE("  - &amp;SpecimenID",TEXT(SUMPRODUCT(--($M$3:$M256&lt;&gt;"")),"0000"),
" {","SamplingFeatureID:  *SamplingFeatureID",TEXT($A257,"0000"),
", SpecimenTypeCV:  ",CHAR(34),INDEX(Specimens[Specimen Type],$A257),CHAR(34),
", SpecimenMediumCV:  ",INDEX(Specimens[Specimen Medium],$A257),
", IsFieldSpecimen:  ",CHAR(34),INDEX(Specimens[Is Field Specimen?],$A257),CHAR(34),"}"))</f>
        <v>#REF!</v>
      </c>
      <c r="N257" t="e">
        <f>IF(COUNTA(SpatialOffsets[])=0,"", IF(INDEX(SpatialOffsets[Spatial Offset Type],$A257)="","",
CONCATENATE("  - &amp;SpatialOffsetID",TEXT($A257,"0000"),
" {","SpatialOffsetTypeCV:  ",CHAR(34),INDEX(SpatialOffsets[Spatial Offset Type],$A257),CHAR(34),
", Offset1Value:  ",INDEX(SpatialOffsets[Offset 1 Value],$A257),
", Offset1UnitID:  ",CHAR(34),INDEX(SpatialOffsets[Offset 1 Unit],$A257),CHAR(34),
", Offset2Value:  ",INDEX(SpatialOffsets[Offset 2 Value],$A257),
", Offset2UnitID:  ",CHAR(34),INDEX(SpatialOffsets[Offset 2 Unit],$A257),CHAR(34),
", Offset3Value:  ",INDEX(SpatialOffsets[Offset 3 Value],$A257),
", Offset3UnitID:  ",CHAR(34),INDEX(SpatialOffsets[Offset 3 Unit],$A257),CHAR(34),,"}")))</f>
        <v>#REF!</v>
      </c>
      <c r="O257" t="e">
        <f>IF(COUNTA(RelatedFeatures[])=0,"", IF(INDEX(RelatedFeatures[First Sampling Feature Code],$A257)="","",
CONCATENATE("  - &amp;RelationID",TEXT($A257,"0000"),
" {","SamplingFeatureID:  *SamplingFeatureID",TEXT(MATCH(INDEX(RelatedFeatures[First Sampling Feature Code],$A257),SamplingFeatures[Feature Code],0),"0000"),
", RelationshipTypeCV:  ",CHAR(34),INDEX(RelatedFeatures[Relationship Type],$A257),CHAR(34),
", RelatedFeatureID: *SamplingFeatureID",TEXT(MATCH(INDEX(RelatedFeatures[Second Sampling Feature Code],$A257),SamplingFeatures[Feature Code],0),"0000"),
", SpatialOffsetID:  ",IF(INDEX(RelatedFeatures[Offset Number],$A257)="","",CONCATENATE("*SpatialOffsetID",TEXT(INDEX(RelatedFeatures[Offset Number],$A257),"0000"))),"}")))</f>
        <v>#REF!</v>
      </c>
      <c r="P257" t="e">
        <f>IF(INDEX(Methods[Method Type],$A257)="","",
CONCATENATE("  - &amp;MethodID",TEXT($A257,"0000"),
" {","MethodTypeCV:  ",CHAR(34),INDEX(Methods[Method Type],$A257),CHAR(34),
", MethodCode:  ",CHAR(34),INDEX(Methods[Method Code],$A257),CHAR(34),
", MethodName:  ",CHAR(34),INDEX(Methods[Method Name],$A257),CHAR(34),
", MethodDescription:  ",CHAR(34),INDEX(Methods[Method Description],$A257),CHAR(34),
", MethodLink:  ",CHAR(34),INDEX(Methods[Method Link],$A257),CHAR(34),
", OrganizationID: *OrganizationID",TEXT(MATCH(INDEX(Methods[Organization Name],$A257),Organizations[Organization Name],0),"0000"),"}"))</f>
        <v>#REF!</v>
      </c>
      <c r="Q257" t="e">
        <f>IF(INDEX(Variables[Variable Type],$A257)="","",
CONCATENATE("  - &amp;VariableID",TEXT($A257,"0000"),
" {","VariableTypeCV:  ",CHAR(34),INDEX(Variables[Variable Type],$A257),CHAR(34),
", VariableCode:  ",CHAR(34),INDEX(Variables[Variable Code],$A257),CHAR(34),
", VariableNameCV:  ",CHAR(34),INDEX(Variables[Variable Name],$A257),CHAR(34),
", VariableDefinition:  ",CHAR(34),INDEX(Variables[Variable Definition],$A257),CHAR(34),
", SpecciationCV:  ",CHAR(34),INDEX(Variables[Speciation],$A257),CHAR(34),
", NoDataValue:  ",CHAR(34),INDEX(Variables[No Data Value],$A257),CHAR(34),"}"))</f>
        <v>#REF!</v>
      </c>
    </row>
    <row r="258" spans="1:17" x14ac:dyDescent="0.25">
      <c r="A258">
        <v>255</v>
      </c>
      <c r="D258" t="e">
        <f>IF(INDEX(People[First Name],$A258)="","",
CONCATENATE("  - &amp;PersonID",TEXT($A258,"0000"),
" {","PersonFirstName:  ",CHAR(34),INDEX(People[First Name],$A258),CHAR(34),
", PersonMiddleName:  ",CHAR(34),INDEX(People[Middle Name],$A258),CHAR(34),
", PersonLastName:  ",CHAR(34),INDEX(People[Last Name],$A258),CHAR(34),"}"))</f>
        <v>#REF!</v>
      </c>
      <c r="E258" t="e">
        <f>IF(INDEX(Organizations[Organization Type '[CV']],$A258)="","",
CONCATENATE("  - &amp;OrganizationID",TEXT($A258,"0000"),
" {","OrganizationTypeCV:  ",CHAR(34),INDEX(Organizations[Organization Type '[CV']],$A258),CHAR(34),
", OrganizationCode:  ",CHAR(34),INDEX(Organizations[Organization Code],$A258),CHAR(34),
", OrganizationName:  ",CHAR(34),INDEX(Organizations[Organization Name],$A258),CHAR(34),
", OrganizationDescription:  ",CHAR(34),INDEX(Organizations[Organization Description],$A258),CHAR(34),
", OrganizationLink:  ",CHAR(34),INDEX(Organizations[Organization Link],$A258),CHAR(34),"}"))</f>
        <v>#REF!</v>
      </c>
      <c r="F258" t="e">
        <f>IF(INDEX(People[First Name],$A258)="","",
CONCATENATE("  - &amp;AffiliationID",TEXT($A258,"0000"),
" {PersonID: *PersonID",TEXT($A258,"0000"),
", OrganizationID: *OrganizationID",TEXT(MATCH(INDEX(People[Organization Name],$A258),Organizations[Organization Name],0),"0000"),
", IsPrimaryOrganizationContact: , AffiliationStartDate: , AffiliationEndDate: , PrimaryPhone: ",
", PrimaryEmail: ",CHAR(34),INDEX(People[Primary Email],$A258),CHAR(34),
", PrimaryAddress: ",CHAR(34),INDEX(People[Primary Address],$A258),CHAR(34),
", PersonLink: }"))</f>
        <v>#REF!</v>
      </c>
      <c r="H258" t="e">
        <f>IF(COUNTA(CitationInformation)=0,"",IF(INDEX(AuthorList[Author Name],$A258)="","",
CONCATENATE("  - &amp;AuthorListID",TEXT($A258,"0000"),
"  {CitationID: *CitationID0001",
", PersonID: *PersonID",TEXT(MATCH(INDEX(AuthorList[Author Name],$A258),People[Full Name],0),"0000"),
", AuthorOrder: ",INDEX(AuthorList[Author Number],$A258),"}")))</f>
        <v>#REF!</v>
      </c>
      <c r="K258" t="e">
        <f>IF(INDEX(SamplingFeatures[Feature Code],$A258)="","",
CONCATENATE("  - &amp;SamplingFeatureID",TEXT($A258,"0000"),
" {","SamplingFeatureUUID:  ",CHAR(34),INDEX(SamplingFeatures[Sampling Feature UUID],$A258),CHAR(34),
", SamplingFeatureTypeCV:  ",CHAR(34),INDEX(SamplingFeatures[Sampling Feature Type],$A258),CHAR(34),
", SamplingFeatureCode:  ",CHAR(34),INDEX(SamplingFeatures[Feature Code],$A258),CHAR(34),
", SamplingFeatureName:  ",CHAR(34),INDEX(SamplingFeatures[Feature Name],$A258),CHAR(34),
", SamplingFeatureDescription:  ",CHAR(34),INDEX(SamplingFeatures[Feature Description],$A258),CHAR(34),
", SamplingFeatureGeotypeCV:  ",CHAR(34),INDEX(SamplingFeatures[Feature Geo Type],$A258),CHAR(34),
", FeatureGeometry:  ",CHAR(34),INDEX(SamplingFeatures[Feature Geometry],$A258),CHAR(34),
", Elevation_m:  ",CHAR(34),INDEX(SamplingFeatures[Elevation_m],$A258),CHAR(34),
", ElevationDatumCV:  ",CHAR(34),ElevationDatum,CHAR(34),"}"))</f>
        <v>#REF!</v>
      </c>
      <c r="L258" t="e">
        <f>IF(INDEX(SamplingFeatures[Sampling Feature Type],$A258)&lt;&gt;"Site","",
CONCATENATE("  - &amp;SiteID",TEXT(SUMPRODUCT(--($L$3:$L257&lt;&gt;"")),"0000"),
" {","SamplingFeatureID:  *SamplingFeatureID",TEXT($A258,"0000"),
", SiteTypeCV:  ",CHAR(34),INDEX(Sites[Site Type],$A258),CHAR(34),
", Latitude:  ",INDEX(Sites[Latitude],$A258),
", Longitude:  ",INDEX(Sites[Longitude],$A258),
", SRSName:  ",CHAR(34),LatLonDatum,CHAR(34),"}"))</f>
        <v>#REF!</v>
      </c>
      <c r="M258" t="e">
        <f>IF(INDEX(SamplingFeatures[Sampling Feature Type],$A258)&lt;&gt;"Specimen","",
CONCATENATE("  - &amp;SpecimenID",TEXT(SUMPRODUCT(--($M$3:$M257&lt;&gt;"")),"0000"),
" {","SamplingFeatureID:  *SamplingFeatureID",TEXT($A258,"0000"),
", SpecimenTypeCV:  ",CHAR(34),INDEX(Specimens[Specimen Type],$A258),CHAR(34),
", SpecimenMediumCV:  ",INDEX(Specimens[Specimen Medium],$A258),
", IsFieldSpecimen:  ",CHAR(34),INDEX(Specimens[Is Field Specimen?],$A258),CHAR(34),"}"))</f>
        <v>#REF!</v>
      </c>
      <c r="N258" t="e">
        <f>IF(COUNTA(SpatialOffsets[])=0,"", IF(INDEX(SpatialOffsets[Spatial Offset Type],$A258)="","",
CONCATENATE("  - &amp;SpatialOffsetID",TEXT($A258,"0000"),
" {","SpatialOffsetTypeCV:  ",CHAR(34),INDEX(SpatialOffsets[Spatial Offset Type],$A258),CHAR(34),
", Offset1Value:  ",INDEX(SpatialOffsets[Offset 1 Value],$A258),
", Offset1UnitID:  ",CHAR(34),INDEX(SpatialOffsets[Offset 1 Unit],$A258),CHAR(34),
", Offset2Value:  ",INDEX(SpatialOffsets[Offset 2 Value],$A258),
", Offset2UnitID:  ",CHAR(34),INDEX(SpatialOffsets[Offset 2 Unit],$A258),CHAR(34),
", Offset3Value:  ",INDEX(SpatialOffsets[Offset 3 Value],$A258),
", Offset3UnitID:  ",CHAR(34),INDEX(SpatialOffsets[Offset 3 Unit],$A258),CHAR(34),,"}")))</f>
        <v>#REF!</v>
      </c>
      <c r="O258" t="e">
        <f>IF(COUNTA(RelatedFeatures[])=0,"", IF(INDEX(RelatedFeatures[First Sampling Feature Code],$A258)="","",
CONCATENATE("  - &amp;RelationID",TEXT($A258,"0000"),
" {","SamplingFeatureID:  *SamplingFeatureID",TEXT(MATCH(INDEX(RelatedFeatures[First Sampling Feature Code],$A258),SamplingFeatures[Feature Code],0),"0000"),
", RelationshipTypeCV:  ",CHAR(34),INDEX(RelatedFeatures[Relationship Type],$A258),CHAR(34),
", RelatedFeatureID: *SamplingFeatureID",TEXT(MATCH(INDEX(RelatedFeatures[Second Sampling Feature Code],$A258),SamplingFeatures[Feature Code],0),"0000"),
", SpatialOffsetID:  ",IF(INDEX(RelatedFeatures[Offset Number],$A258)="","",CONCATENATE("*SpatialOffsetID",TEXT(INDEX(RelatedFeatures[Offset Number],$A258),"0000"))),"}")))</f>
        <v>#REF!</v>
      </c>
      <c r="P258" t="e">
        <f>IF(INDEX(Methods[Method Type],$A258)="","",
CONCATENATE("  - &amp;MethodID",TEXT($A258,"0000"),
" {","MethodTypeCV:  ",CHAR(34),INDEX(Methods[Method Type],$A258),CHAR(34),
", MethodCode:  ",CHAR(34),INDEX(Methods[Method Code],$A258),CHAR(34),
", MethodName:  ",CHAR(34),INDEX(Methods[Method Name],$A258),CHAR(34),
", MethodDescription:  ",CHAR(34),INDEX(Methods[Method Description],$A258),CHAR(34),
", MethodLink:  ",CHAR(34),INDEX(Methods[Method Link],$A258),CHAR(34),
", OrganizationID: *OrganizationID",TEXT(MATCH(INDEX(Methods[Organization Name],$A258),Organizations[Organization Name],0),"0000"),"}"))</f>
        <v>#REF!</v>
      </c>
      <c r="Q258" t="e">
        <f>IF(INDEX(Variables[Variable Type],$A258)="","",
CONCATENATE("  - &amp;VariableID",TEXT($A258,"0000"),
" {","VariableTypeCV:  ",CHAR(34),INDEX(Variables[Variable Type],$A258),CHAR(34),
", VariableCode:  ",CHAR(34),INDEX(Variables[Variable Code],$A258),CHAR(34),
", VariableNameCV:  ",CHAR(34),INDEX(Variables[Variable Name],$A258),CHAR(34),
", VariableDefinition:  ",CHAR(34),INDEX(Variables[Variable Definition],$A258),CHAR(34),
", SpecciationCV:  ",CHAR(34),INDEX(Variables[Speciation],$A258),CHAR(34),
", NoDataValue:  ",CHAR(34),INDEX(Variables[No Data Value],$A258),CHAR(34),"}"))</f>
        <v>#REF!</v>
      </c>
    </row>
    <row r="259" spans="1:17" x14ac:dyDescent="0.25">
      <c r="A259">
        <v>256</v>
      </c>
      <c r="D259" t="e">
        <f>IF(INDEX(People[First Name],$A259)="","",
CONCATENATE("  - &amp;PersonID",TEXT($A259,"0000"),
" {","PersonFirstName:  ",CHAR(34),INDEX(People[First Name],$A259),CHAR(34),
", PersonMiddleName:  ",CHAR(34),INDEX(People[Middle Name],$A259),CHAR(34),
", PersonLastName:  ",CHAR(34),INDEX(People[Last Name],$A259),CHAR(34),"}"))</f>
        <v>#REF!</v>
      </c>
      <c r="E259" t="e">
        <f>IF(INDEX(Organizations[Organization Type '[CV']],$A259)="","",
CONCATENATE("  - &amp;OrganizationID",TEXT($A259,"0000"),
" {","OrganizationTypeCV:  ",CHAR(34),INDEX(Organizations[Organization Type '[CV']],$A259),CHAR(34),
", OrganizationCode:  ",CHAR(34),INDEX(Organizations[Organization Code],$A259),CHAR(34),
", OrganizationName:  ",CHAR(34),INDEX(Organizations[Organization Name],$A259),CHAR(34),
", OrganizationDescription:  ",CHAR(34),INDEX(Organizations[Organization Description],$A259),CHAR(34),
", OrganizationLink:  ",CHAR(34),INDEX(Organizations[Organization Link],$A259),CHAR(34),"}"))</f>
        <v>#REF!</v>
      </c>
      <c r="F259" t="e">
        <f>IF(INDEX(People[First Name],$A259)="","",
CONCATENATE("  - &amp;AffiliationID",TEXT($A259,"0000"),
" {PersonID: *PersonID",TEXT($A259,"0000"),
", OrganizationID: *OrganizationID",TEXT(MATCH(INDEX(People[Organization Name],$A259),Organizations[Organization Name],0),"0000"),
", IsPrimaryOrganizationContact: , AffiliationStartDate: , AffiliationEndDate: , PrimaryPhone: ",
", PrimaryEmail: ",CHAR(34),INDEX(People[Primary Email],$A259),CHAR(34),
", PrimaryAddress: ",CHAR(34),INDEX(People[Primary Address],$A259),CHAR(34),
", PersonLink: }"))</f>
        <v>#REF!</v>
      </c>
      <c r="H259" t="e">
        <f>IF(COUNTA(CitationInformation)=0,"",IF(INDEX(AuthorList[Author Name],$A259)="","",
CONCATENATE("  - &amp;AuthorListID",TEXT($A259,"0000"),
"  {CitationID: *CitationID0001",
", PersonID: *PersonID",TEXT(MATCH(INDEX(AuthorList[Author Name],$A259),People[Full Name],0),"0000"),
", AuthorOrder: ",INDEX(AuthorList[Author Number],$A259),"}")))</f>
        <v>#REF!</v>
      </c>
      <c r="K259" t="e">
        <f>IF(INDEX(SamplingFeatures[Feature Code],$A259)="","",
CONCATENATE("  - &amp;SamplingFeatureID",TEXT($A259,"0000"),
" {","SamplingFeatureUUID:  ",CHAR(34),INDEX(SamplingFeatures[Sampling Feature UUID],$A259),CHAR(34),
", SamplingFeatureTypeCV:  ",CHAR(34),INDEX(SamplingFeatures[Sampling Feature Type],$A259),CHAR(34),
", SamplingFeatureCode:  ",CHAR(34),INDEX(SamplingFeatures[Feature Code],$A259),CHAR(34),
", SamplingFeatureName:  ",CHAR(34),INDEX(SamplingFeatures[Feature Name],$A259),CHAR(34),
", SamplingFeatureDescription:  ",CHAR(34),INDEX(SamplingFeatures[Feature Description],$A259),CHAR(34),
", SamplingFeatureGeotypeCV:  ",CHAR(34),INDEX(SamplingFeatures[Feature Geo Type],$A259),CHAR(34),
", FeatureGeometry:  ",CHAR(34),INDEX(SamplingFeatures[Feature Geometry],$A259),CHAR(34),
", Elevation_m:  ",CHAR(34),INDEX(SamplingFeatures[Elevation_m],$A259),CHAR(34),
", ElevationDatumCV:  ",CHAR(34),ElevationDatum,CHAR(34),"}"))</f>
        <v>#REF!</v>
      </c>
      <c r="L259" t="e">
        <f>IF(INDEX(SamplingFeatures[Sampling Feature Type],$A259)&lt;&gt;"Site","",
CONCATENATE("  - &amp;SiteID",TEXT(SUMPRODUCT(--($L$3:$L258&lt;&gt;"")),"0000"),
" {","SamplingFeatureID:  *SamplingFeatureID",TEXT($A259,"0000"),
", SiteTypeCV:  ",CHAR(34),INDEX(Sites[Site Type],$A259),CHAR(34),
", Latitude:  ",INDEX(Sites[Latitude],$A259),
", Longitude:  ",INDEX(Sites[Longitude],$A259),
", SRSName:  ",CHAR(34),LatLonDatum,CHAR(34),"}"))</f>
        <v>#REF!</v>
      </c>
      <c r="M259" t="e">
        <f>IF(INDEX(SamplingFeatures[Sampling Feature Type],$A259)&lt;&gt;"Specimen","",
CONCATENATE("  - &amp;SpecimenID",TEXT(SUMPRODUCT(--($M$3:$M258&lt;&gt;"")),"0000"),
" {","SamplingFeatureID:  *SamplingFeatureID",TEXT($A259,"0000"),
", SpecimenTypeCV:  ",CHAR(34),INDEX(Specimens[Specimen Type],$A259),CHAR(34),
", SpecimenMediumCV:  ",INDEX(Specimens[Specimen Medium],$A259),
", IsFieldSpecimen:  ",CHAR(34),INDEX(Specimens[Is Field Specimen?],$A259),CHAR(34),"}"))</f>
        <v>#REF!</v>
      </c>
      <c r="N259" t="e">
        <f>IF(COUNTA(SpatialOffsets[])=0,"", IF(INDEX(SpatialOffsets[Spatial Offset Type],$A259)="","",
CONCATENATE("  - &amp;SpatialOffsetID",TEXT($A259,"0000"),
" {","SpatialOffsetTypeCV:  ",CHAR(34),INDEX(SpatialOffsets[Spatial Offset Type],$A259),CHAR(34),
", Offset1Value:  ",INDEX(SpatialOffsets[Offset 1 Value],$A259),
", Offset1UnitID:  ",CHAR(34),INDEX(SpatialOffsets[Offset 1 Unit],$A259),CHAR(34),
", Offset2Value:  ",INDEX(SpatialOffsets[Offset 2 Value],$A259),
", Offset2UnitID:  ",CHAR(34),INDEX(SpatialOffsets[Offset 2 Unit],$A259),CHAR(34),
", Offset3Value:  ",INDEX(SpatialOffsets[Offset 3 Value],$A259),
", Offset3UnitID:  ",CHAR(34),INDEX(SpatialOffsets[Offset 3 Unit],$A259),CHAR(34),,"}")))</f>
        <v>#REF!</v>
      </c>
      <c r="O259" t="e">
        <f>IF(COUNTA(RelatedFeatures[])=0,"", IF(INDEX(RelatedFeatures[First Sampling Feature Code],$A259)="","",
CONCATENATE("  - &amp;RelationID",TEXT($A259,"0000"),
" {","SamplingFeatureID:  *SamplingFeatureID",TEXT(MATCH(INDEX(RelatedFeatures[First Sampling Feature Code],$A259),SamplingFeatures[Feature Code],0),"0000"),
", RelationshipTypeCV:  ",CHAR(34),INDEX(RelatedFeatures[Relationship Type],$A259),CHAR(34),
", RelatedFeatureID: *SamplingFeatureID",TEXT(MATCH(INDEX(RelatedFeatures[Second Sampling Feature Code],$A259),SamplingFeatures[Feature Code],0),"0000"),
", SpatialOffsetID:  ",IF(INDEX(RelatedFeatures[Offset Number],$A259)="","",CONCATENATE("*SpatialOffsetID",TEXT(INDEX(RelatedFeatures[Offset Number],$A259),"0000"))),"}")))</f>
        <v>#REF!</v>
      </c>
      <c r="P259" t="e">
        <f>IF(INDEX(Methods[Method Type],$A259)="","",
CONCATENATE("  - &amp;MethodID",TEXT($A259,"0000"),
" {","MethodTypeCV:  ",CHAR(34),INDEX(Methods[Method Type],$A259),CHAR(34),
", MethodCode:  ",CHAR(34),INDEX(Methods[Method Code],$A259),CHAR(34),
", MethodName:  ",CHAR(34),INDEX(Methods[Method Name],$A259),CHAR(34),
", MethodDescription:  ",CHAR(34),INDEX(Methods[Method Description],$A259),CHAR(34),
", MethodLink:  ",CHAR(34),INDEX(Methods[Method Link],$A259),CHAR(34),
", OrganizationID: *OrganizationID",TEXT(MATCH(INDEX(Methods[Organization Name],$A259),Organizations[Organization Name],0),"0000"),"}"))</f>
        <v>#REF!</v>
      </c>
      <c r="Q259" t="e">
        <f>IF(INDEX(Variables[Variable Type],$A259)="","",
CONCATENATE("  - &amp;VariableID",TEXT($A259,"0000"),
" {","VariableTypeCV:  ",CHAR(34),INDEX(Variables[Variable Type],$A259),CHAR(34),
", VariableCode:  ",CHAR(34),INDEX(Variables[Variable Code],$A259),CHAR(34),
", VariableNameCV:  ",CHAR(34),INDEX(Variables[Variable Name],$A259),CHAR(34),
", VariableDefinition:  ",CHAR(34),INDEX(Variables[Variable Definition],$A259),CHAR(34),
", SpecciationCV:  ",CHAR(34),INDEX(Variables[Speciation],$A259),CHAR(34),
", NoDataValue:  ",CHAR(34),INDEX(Variables[No Data Value],$A259),CHAR(34),"}"))</f>
        <v>#REF!</v>
      </c>
    </row>
    <row r="260" spans="1:17" x14ac:dyDescent="0.25">
      <c r="A260">
        <v>257</v>
      </c>
      <c r="D260" t="e">
        <f>IF(INDEX(People[First Name],$A260)="","",
CONCATENATE("  - &amp;PersonID",TEXT($A260,"0000"),
" {","PersonFirstName:  ",CHAR(34),INDEX(People[First Name],$A260),CHAR(34),
", PersonMiddleName:  ",CHAR(34),INDEX(People[Middle Name],$A260),CHAR(34),
", PersonLastName:  ",CHAR(34),INDEX(People[Last Name],$A260),CHAR(34),"}"))</f>
        <v>#REF!</v>
      </c>
      <c r="E260" t="e">
        <f>IF(INDEX(Organizations[Organization Type '[CV']],$A260)="","",
CONCATENATE("  - &amp;OrganizationID",TEXT($A260,"0000"),
" {","OrganizationTypeCV:  ",CHAR(34),INDEX(Organizations[Organization Type '[CV']],$A260),CHAR(34),
", OrganizationCode:  ",CHAR(34),INDEX(Organizations[Organization Code],$A260),CHAR(34),
", OrganizationName:  ",CHAR(34),INDEX(Organizations[Organization Name],$A260),CHAR(34),
", OrganizationDescription:  ",CHAR(34),INDEX(Organizations[Organization Description],$A260),CHAR(34),
", OrganizationLink:  ",CHAR(34),INDEX(Organizations[Organization Link],$A260),CHAR(34),"}"))</f>
        <v>#REF!</v>
      </c>
      <c r="F260" t="e">
        <f>IF(INDEX(People[First Name],$A260)="","",
CONCATENATE("  - &amp;AffiliationID",TEXT($A260,"0000"),
" {PersonID: *PersonID",TEXT($A260,"0000"),
", OrganizationID: *OrganizationID",TEXT(MATCH(INDEX(People[Organization Name],$A260),Organizations[Organization Name],0),"0000"),
", IsPrimaryOrganizationContact: , AffiliationStartDate: , AffiliationEndDate: , PrimaryPhone: ",
", PrimaryEmail: ",CHAR(34),INDEX(People[Primary Email],$A260),CHAR(34),
", PrimaryAddress: ",CHAR(34),INDEX(People[Primary Address],$A260),CHAR(34),
", PersonLink: }"))</f>
        <v>#REF!</v>
      </c>
      <c r="H260" t="e">
        <f>IF(COUNTA(CitationInformation)=0,"",IF(INDEX(AuthorList[Author Name],$A260)="","",
CONCATENATE("  - &amp;AuthorListID",TEXT($A260,"0000"),
"  {CitationID: *CitationID0001",
", PersonID: *PersonID",TEXT(MATCH(INDEX(AuthorList[Author Name],$A260),People[Full Name],0),"0000"),
", AuthorOrder: ",INDEX(AuthorList[Author Number],$A260),"}")))</f>
        <v>#REF!</v>
      </c>
      <c r="K260" t="e">
        <f>IF(INDEX(SamplingFeatures[Feature Code],$A260)="","",
CONCATENATE("  - &amp;SamplingFeatureID",TEXT($A260,"0000"),
" {","SamplingFeatureUUID:  ",CHAR(34),INDEX(SamplingFeatures[Sampling Feature UUID],$A260),CHAR(34),
", SamplingFeatureTypeCV:  ",CHAR(34),INDEX(SamplingFeatures[Sampling Feature Type],$A260),CHAR(34),
", SamplingFeatureCode:  ",CHAR(34),INDEX(SamplingFeatures[Feature Code],$A260),CHAR(34),
", SamplingFeatureName:  ",CHAR(34),INDEX(SamplingFeatures[Feature Name],$A260),CHAR(34),
", SamplingFeatureDescription:  ",CHAR(34),INDEX(SamplingFeatures[Feature Description],$A260),CHAR(34),
", SamplingFeatureGeotypeCV:  ",CHAR(34),INDEX(SamplingFeatures[Feature Geo Type],$A260),CHAR(34),
", FeatureGeometry:  ",CHAR(34),INDEX(SamplingFeatures[Feature Geometry],$A260),CHAR(34),
", Elevation_m:  ",CHAR(34),INDEX(SamplingFeatures[Elevation_m],$A260),CHAR(34),
", ElevationDatumCV:  ",CHAR(34),ElevationDatum,CHAR(34),"}"))</f>
        <v>#REF!</v>
      </c>
      <c r="L260" t="e">
        <f>IF(INDEX(SamplingFeatures[Sampling Feature Type],$A260)&lt;&gt;"Site","",
CONCATENATE("  - &amp;SiteID",TEXT(SUMPRODUCT(--($L$3:$L259&lt;&gt;"")),"0000"),
" {","SamplingFeatureID:  *SamplingFeatureID",TEXT($A260,"0000"),
", SiteTypeCV:  ",CHAR(34),INDEX(Sites[Site Type],$A260),CHAR(34),
", Latitude:  ",INDEX(Sites[Latitude],$A260),
", Longitude:  ",INDEX(Sites[Longitude],$A260),
", SRSName:  ",CHAR(34),LatLonDatum,CHAR(34),"}"))</f>
        <v>#REF!</v>
      </c>
      <c r="M260" t="e">
        <f>IF(INDEX(SamplingFeatures[Sampling Feature Type],$A260)&lt;&gt;"Specimen","",
CONCATENATE("  - &amp;SpecimenID",TEXT(SUMPRODUCT(--($M$3:$M259&lt;&gt;"")),"0000"),
" {","SamplingFeatureID:  *SamplingFeatureID",TEXT($A260,"0000"),
", SpecimenTypeCV:  ",CHAR(34),INDEX(Specimens[Specimen Type],$A260),CHAR(34),
", SpecimenMediumCV:  ",INDEX(Specimens[Specimen Medium],$A260),
", IsFieldSpecimen:  ",CHAR(34),INDEX(Specimens[Is Field Specimen?],$A260),CHAR(34),"}"))</f>
        <v>#REF!</v>
      </c>
      <c r="N260" t="e">
        <f>IF(COUNTA(SpatialOffsets[])=0,"", IF(INDEX(SpatialOffsets[Spatial Offset Type],$A260)="","",
CONCATENATE("  - &amp;SpatialOffsetID",TEXT($A260,"0000"),
" {","SpatialOffsetTypeCV:  ",CHAR(34),INDEX(SpatialOffsets[Spatial Offset Type],$A260),CHAR(34),
", Offset1Value:  ",INDEX(SpatialOffsets[Offset 1 Value],$A260),
", Offset1UnitID:  ",CHAR(34),INDEX(SpatialOffsets[Offset 1 Unit],$A260),CHAR(34),
", Offset2Value:  ",INDEX(SpatialOffsets[Offset 2 Value],$A260),
", Offset2UnitID:  ",CHAR(34),INDEX(SpatialOffsets[Offset 2 Unit],$A260),CHAR(34),
", Offset3Value:  ",INDEX(SpatialOffsets[Offset 3 Value],$A260),
", Offset3UnitID:  ",CHAR(34),INDEX(SpatialOffsets[Offset 3 Unit],$A260),CHAR(34),,"}")))</f>
        <v>#REF!</v>
      </c>
      <c r="O260" t="e">
        <f>IF(COUNTA(RelatedFeatures[])=0,"", IF(INDEX(RelatedFeatures[First Sampling Feature Code],$A260)="","",
CONCATENATE("  - &amp;RelationID",TEXT($A260,"0000"),
" {","SamplingFeatureID:  *SamplingFeatureID",TEXT(MATCH(INDEX(RelatedFeatures[First Sampling Feature Code],$A260),SamplingFeatures[Feature Code],0),"0000"),
", RelationshipTypeCV:  ",CHAR(34),INDEX(RelatedFeatures[Relationship Type],$A260),CHAR(34),
", RelatedFeatureID: *SamplingFeatureID",TEXT(MATCH(INDEX(RelatedFeatures[Second Sampling Feature Code],$A260),SamplingFeatures[Feature Code],0),"0000"),
", SpatialOffsetID:  ",IF(INDEX(RelatedFeatures[Offset Number],$A260)="","",CONCATENATE("*SpatialOffsetID",TEXT(INDEX(RelatedFeatures[Offset Number],$A260),"0000"))),"}")))</f>
        <v>#REF!</v>
      </c>
      <c r="P260" t="e">
        <f>IF(INDEX(Methods[Method Type],$A260)="","",
CONCATENATE("  - &amp;MethodID",TEXT($A260,"0000"),
" {","MethodTypeCV:  ",CHAR(34),INDEX(Methods[Method Type],$A260),CHAR(34),
", MethodCode:  ",CHAR(34),INDEX(Methods[Method Code],$A260),CHAR(34),
", MethodName:  ",CHAR(34),INDEX(Methods[Method Name],$A260),CHAR(34),
", MethodDescription:  ",CHAR(34),INDEX(Methods[Method Description],$A260),CHAR(34),
", MethodLink:  ",CHAR(34),INDEX(Methods[Method Link],$A260),CHAR(34),
", OrganizationID: *OrganizationID",TEXT(MATCH(INDEX(Methods[Organization Name],$A260),Organizations[Organization Name],0),"0000"),"}"))</f>
        <v>#REF!</v>
      </c>
      <c r="Q260" t="e">
        <f>IF(INDEX(Variables[Variable Type],$A260)="","",
CONCATENATE("  - &amp;VariableID",TEXT($A260,"0000"),
" {","VariableTypeCV:  ",CHAR(34),INDEX(Variables[Variable Type],$A260),CHAR(34),
", VariableCode:  ",CHAR(34),INDEX(Variables[Variable Code],$A260),CHAR(34),
", VariableNameCV:  ",CHAR(34),INDEX(Variables[Variable Name],$A260),CHAR(34),
", VariableDefinition:  ",CHAR(34),INDEX(Variables[Variable Definition],$A260),CHAR(34),
", SpecciationCV:  ",CHAR(34),INDEX(Variables[Speciation],$A260),CHAR(34),
", NoDataValue:  ",CHAR(34),INDEX(Variables[No Data Value],$A260),CHAR(34),"}"))</f>
        <v>#REF!</v>
      </c>
    </row>
    <row r="261" spans="1:17" x14ac:dyDescent="0.25">
      <c r="A261">
        <v>258</v>
      </c>
      <c r="D261" t="e">
        <f>IF(INDEX(People[First Name],$A261)="","",
CONCATENATE("  - &amp;PersonID",TEXT($A261,"0000"),
" {","PersonFirstName:  ",CHAR(34),INDEX(People[First Name],$A261),CHAR(34),
", PersonMiddleName:  ",CHAR(34),INDEX(People[Middle Name],$A261),CHAR(34),
", PersonLastName:  ",CHAR(34),INDEX(People[Last Name],$A261),CHAR(34),"}"))</f>
        <v>#REF!</v>
      </c>
      <c r="E261" t="e">
        <f>IF(INDEX(Organizations[Organization Type '[CV']],$A261)="","",
CONCATENATE("  - &amp;OrganizationID",TEXT($A261,"0000"),
" {","OrganizationTypeCV:  ",CHAR(34),INDEX(Organizations[Organization Type '[CV']],$A261),CHAR(34),
", OrganizationCode:  ",CHAR(34),INDEX(Organizations[Organization Code],$A261),CHAR(34),
", OrganizationName:  ",CHAR(34),INDEX(Organizations[Organization Name],$A261),CHAR(34),
", OrganizationDescription:  ",CHAR(34),INDEX(Organizations[Organization Description],$A261),CHAR(34),
", OrganizationLink:  ",CHAR(34),INDEX(Organizations[Organization Link],$A261),CHAR(34),"}"))</f>
        <v>#REF!</v>
      </c>
      <c r="F261" t="e">
        <f>IF(INDEX(People[First Name],$A261)="","",
CONCATENATE("  - &amp;AffiliationID",TEXT($A261,"0000"),
" {PersonID: *PersonID",TEXT($A261,"0000"),
", OrganizationID: *OrganizationID",TEXT(MATCH(INDEX(People[Organization Name],$A261),Organizations[Organization Name],0),"0000"),
", IsPrimaryOrganizationContact: , AffiliationStartDate: , AffiliationEndDate: , PrimaryPhone: ",
", PrimaryEmail: ",CHAR(34),INDEX(People[Primary Email],$A261),CHAR(34),
", PrimaryAddress: ",CHAR(34),INDEX(People[Primary Address],$A261),CHAR(34),
", PersonLink: }"))</f>
        <v>#REF!</v>
      </c>
      <c r="H261" t="e">
        <f>IF(COUNTA(CitationInformation)=0,"",IF(INDEX(AuthorList[Author Name],$A261)="","",
CONCATENATE("  - &amp;AuthorListID",TEXT($A261,"0000"),
"  {CitationID: *CitationID0001",
", PersonID: *PersonID",TEXT(MATCH(INDEX(AuthorList[Author Name],$A261),People[Full Name],0),"0000"),
", AuthorOrder: ",INDEX(AuthorList[Author Number],$A261),"}")))</f>
        <v>#REF!</v>
      </c>
      <c r="K261" t="e">
        <f>IF(INDEX(SamplingFeatures[Feature Code],$A261)="","",
CONCATENATE("  - &amp;SamplingFeatureID",TEXT($A261,"0000"),
" {","SamplingFeatureUUID:  ",CHAR(34),INDEX(SamplingFeatures[Sampling Feature UUID],$A261),CHAR(34),
", SamplingFeatureTypeCV:  ",CHAR(34),INDEX(SamplingFeatures[Sampling Feature Type],$A261),CHAR(34),
", SamplingFeatureCode:  ",CHAR(34),INDEX(SamplingFeatures[Feature Code],$A261),CHAR(34),
", SamplingFeatureName:  ",CHAR(34),INDEX(SamplingFeatures[Feature Name],$A261),CHAR(34),
", SamplingFeatureDescription:  ",CHAR(34),INDEX(SamplingFeatures[Feature Description],$A261),CHAR(34),
", SamplingFeatureGeotypeCV:  ",CHAR(34),INDEX(SamplingFeatures[Feature Geo Type],$A261),CHAR(34),
", FeatureGeometry:  ",CHAR(34),INDEX(SamplingFeatures[Feature Geometry],$A261),CHAR(34),
", Elevation_m:  ",CHAR(34),INDEX(SamplingFeatures[Elevation_m],$A261),CHAR(34),
", ElevationDatumCV:  ",CHAR(34),ElevationDatum,CHAR(34),"}"))</f>
        <v>#REF!</v>
      </c>
      <c r="L261" t="e">
        <f>IF(INDEX(SamplingFeatures[Sampling Feature Type],$A261)&lt;&gt;"Site","",
CONCATENATE("  - &amp;SiteID",TEXT(SUMPRODUCT(--($L$3:$L260&lt;&gt;"")),"0000"),
" {","SamplingFeatureID:  *SamplingFeatureID",TEXT($A261,"0000"),
", SiteTypeCV:  ",CHAR(34),INDEX(Sites[Site Type],$A261),CHAR(34),
", Latitude:  ",INDEX(Sites[Latitude],$A261),
", Longitude:  ",INDEX(Sites[Longitude],$A261),
", SRSName:  ",CHAR(34),LatLonDatum,CHAR(34),"}"))</f>
        <v>#REF!</v>
      </c>
      <c r="M261" t="e">
        <f>IF(INDEX(SamplingFeatures[Sampling Feature Type],$A261)&lt;&gt;"Specimen","",
CONCATENATE("  - &amp;SpecimenID",TEXT(SUMPRODUCT(--($M$3:$M260&lt;&gt;"")),"0000"),
" {","SamplingFeatureID:  *SamplingFeatureID",TEXT($A261,"0000"),
", SpecimenTypeCV:  ",CHAR(34),INDEX(Specimens[Specimen Type],$A261),CHAR(34),
", SpecimenMediumCV:  ",INDEX(Specimens[Specimen Medium],$A261),
", IsFieldSpecimen:  ",CHAR(34),INDEX(Specimens[Is Field Specimen?],$A261),CHAR(34),"}"))</f>
        <v>#REF!</v>
      </c>
      <c r="N261" t="e">
        <f>IF(COUNTA(SpatialOffsets[])=0,"", IF(INDEX(SpatialOffsets[Spatial Offset Type],$A261)="","",
CONCATENATE("  - &amp;SpatialOffsetID",TEXT($A261,"0000"),
" {","SpatialOffsetTypeCV:  ",CHAR(34),INDEX(SpatialOffsets[Spatial Offset Type],$A261),CHAR(34),
", Offset1Value:  ",INDEX(SpatialOffsets[Offset 1 Value],$A261),
", Offset1UnitID:  ",CHAR(34),INDEX(SpatialOffsets[Offset 1 Unit],$A261),CHAR(34),
", Offset2Value:  ",INDEX(SpatialOffsets[Offset 2 Value],$A261),
", Offset2UnitID:  ",CHAR(34),INDEX(SpatialOffsets[Offset 2 Unit],$A261),CHAR(34),
", Offset3Value:  ",INDEX(SpatialOffsets[Offset 3 Value],$A261),
", Offset3UnitID:  ",CHAR(34),INDEX(SpatialOffsets[Offset 3 Unit],$A261),CHAR(34),,"}")))</f>
        <v>#REF!</v>
      </c>
      <c r="O261" t="e">
        <f>IF(COUNTA(RelatedFeatures[])=0,"", IF(INDEX(RelatedFeatures[First Sampling Feature Code],$A261)="","",
CONCATENATE("  - &amp;RelationID",TEXT($A261,"0000"),
" {","SamplingFeatureID:  *SamplingFeatureID",TEXT(MATCH(INDEX(RelatedFeatures[First Sampling Feature Code],$A261),SamplingFeatures[Feature Code],0),"0000"),
", RelationshipTypeCV:  ",CHAR(34),INDEX(RelatedFeatures[Relationship Type],$A261),CHAR(34),
", RelatedFeatureID: *SamplingFeatureID",TEXT(MATCH(INDEX(RelatedFeatures[Second Sampling Feature Code],$A261),SamplingFeatures[Feature Code],0),"0000"),
", SpatialOffsetID:  ",IF(INDEX(RelatedFeatures[Offset Number],$A261)="","",CONCATENATE("*SpatialOffsetID",TEXT(INDEX(RelatedFeatures[Offset Number],$A261),"0000"))),"}")))</f>
        <v>#REF!</v>
      </c>
      <c r="P261" t="e">
        <f>IF(INDEX(Methods[Method Type],$A261)="","",
CONCATENATE("  - &amp;MethodID",TEXT($A261,"0000"),
" {","MethodTypeCV:  ",CHAR(34),INDEX(Methods[Method Type],$A261),CHAR(34),
", MethodCode:  ",CHAR(34),INDEX(Methods[Method Code],$A261),CHAR(34),
", MethodName:  ",CHAR(34),INDEX(Methods[Method Name],$A261),CHAR(34),
", MethodDescription:  ",CHAR(34),INDEX(Methods[Method Description],$A261),CHAR(34),
", MethodLink:  ",CHAR(34),INDEX(Methods[Method Link],$A261),CHAR(34),
", OrganizationID: *OrganizationID",TEXT(MATCH(INDEX(Methods[Organization Name],$A261),Organizations[Organization Name],0),"0000"),"}"))</f>
        <v>#REF!</v>
      </c>
      <c r="Q261" t="e">
        <f>IF(INDEX(Variables[Variable Type],$A261)="","",
CONCATENATE("  - &amp;VariableID",TEXT($A261,"0000"),
" {","VariableTypeCV:  ",CHAR(34),INDEX(Variables[Variable Type],$A261),CHAR(34),
", VariableCode:  ",CHAR(34),INDEX(Variables[Variable Code],$A261),CHAR(34),
", VariableNameCV:  ",CHAR(34),INDEX(Variables[Variable Name],$A261),CHAR(34),
", VariableDefinition:  ",CHAR(34),INDEX(Variables[Variable Definition],$A261),CHAR(34),
", SpecciationCV:  ",CHAR(34),INDEX(Variables[Speciation],$A261),CHAR(34),
", NoDataValue:  ",CHAR(34),INDEX(Variables[No Data Value],$A261),CHAR(34),"}"))</f>
        <v>#REF!</v>
      </c>
    </row>
    <row r="262" spans="1:17" x14ac:dyDescent="0.25">
      <c r="A262">
        <v>259</v>
      </c>
      <c r="D262" t="e">
        <f>IF(INDEX(People[First Name],$A262)="","",
CONCATENATE("  - &amp;PersonID",TEXT($A262,"0000"),
" {","PersonFirstName:  ",CHAR(34),INDEX(People[First Name],$A262),CHAR(34),
", PersonMiddleName:  ",CHAR(34),INDEX(People[Middle Name],$A262),CHAR(34),
", PersonLastName:  ",CHAR(34),INDEX(People[Last Name],$A262),CHAR(34),"}"))</f>
        <v>#REF!</v>
      </c>
      <c r="E262" t="e">
        <f>IF(INDEX(Organizations[Organization Type '[CV']],$A262)="","",
CONCATENATE("  - &amp;OrganizationID",TEXT($A262,"0000"),
" {","OrganizationTypeCV:  ",CHAR(34),INDEX(Organizations[Organization Type '[CV']],$A262),CHAR(34),
", OrganizationCode:  ",CHAR(34),INDEX(Organizations[Organization Code],$A262),CHAR(34),
", OrganizationName:  ",CHAR(34),INDEX(Organizations[Organization Name],$A262),CHAR(34),
", OrganizationDescription:  ",CHAR(34),INDEX(Organizations[Organization Description],$A262),CHAR(34),
", OrganizationLink:  ",CHAR(34),INDEX(Organizations[Organization Link],$A262),CHAR(34),"}"))</f>
        <v>#REF!</v>
      </c>
      <c r="F262" t="e">
        <f>IF(INDEX(People[First Name],$A262)="","",
CONCATENATE("  - &amp;AffiliationID",TEXT($A262,"0000"),
" {PersonID: *PersonID",TEXT($A262,"0000"),
", OrganizationID: *OrganizationID",TEXT(MATCH(INDEX(People[Organization Name],$A262),Organizations[Organization Name],0),"0000"),
", IsPrimaryOrganizationContact: , AffiliationStartDate: , AffiliationEndDate: , PrimaryPhone: ",
", PrimaryEmail: ",CHAR(34),INDEX(People[Primary Email],$A262),CHAR(34),
", PrimaryAddress: ",CHAR(34),INDEX(People[Primary Address],$A262),CHAR(34),
", PersonLink: }"))</f>
        <v>#REF!</v>
      </c>
      <c r="H262" t="e">
        <f>IF(COUNTA(CitationInformation)=0,"",IF(INDEX(AuthorList[Author Name],$A262)="","",
CONCATENATE("  - &amp;AuthorListID",TEXT($A262,"0000"),
"  {CitationID: *CitationID0001",
", PersonID: *PersonID",TEXT(MATCH(INDEX(AuthorList[Author Name],$A262),People[Full Name],0),"0000"),
", AuthorOrder: ",INDEX(AuthorList[Author Number],$A262),"}")))</f>
        <v>#REF!</v>
      </c>
      <c r="K262" t="e">
        <f>IF(INDEX(SamplingFeatures[Feature Code],$A262)="","",
CONCATENATE("  - &amp;SamplingFeatureID",TEXT($A262,"0000"),
" {","SamplingFeatureUUID:  ",CHAR(34),INDEX(SamplingFeatures[Sampling Feature UUID],$A262),CHAR(34),
", SamplingFeatureTypeCV:  ",CHAR(34),INDEX(SamplingFeatures[Sampling Feature Type],$A262),CHAR(34),
", SamplingFeatureCode:  ",CHAR(34),INDEX(SamplingFeatures[Feature Code],$A262),CHAR(34),
", SamplingFeatureName:  ",CHAR(34),INDEX(SamplingFeatures[Feature Name],$A262),CHAR(34),
", SamplingFeatureDescription:  ",CHAR(34),INDEX(SamplingFeatures[Feature Description],$A262),CHAR(34),
", SamplingFeatureGeotypeCV:  ",CHAR(34),INDEX(SamplingFeatures[Feature Geo Type],$A262),CHAR(34),
", FeatureGeometry:  ",CHAR(34),INDEX(SamplingFeatures[Feature Geometry],$A262),CHAR(34),
", Elevation_m:  ",CHAR(34),INDEX(SamplingFeatures[Elevation_m],$A262),CHAR(34),
", ElevationDatumCV:  ",CHAR(34),ElevationDatum,CHAR(34),"}"))</f>
        <v>#REF!</v>
      </c>
      <c r="L262" t="e">
        <f>IF(INDEX(SamplingFeatures[Sampling Feature Type],$A262)&lt;&gt;"Site","",
CONCATENATE("  - &amp;SiteID",TEXT(SUMPRODUCT(--($L$3:$L261&lt;&gt;"")),"0000"),
" {","SamplingFeatureID:  *SamplingFeatureID",TEXT($A262,"0000"),
", SiteTypeCV:  ",CHAR(34),INDEX(Sites[Site Type],$A262),CHAR(34),
", Latitude:  ",INDEX(Sites[Latitude],$A262),
", Longitude:  ",INDEX(Sites[Longitude],$A262),
", SRSName:  ",CHAR(34),LatLonDatum,CHAR(34),"}"))</f>
        <v>#REF!</v>
      </c>
      <c r="M262" t="e">
        <f>IF(INDEX(SamplingFeatures[Sampling Feature Type],$A262)&lt;&gt;"Specimen","",
CONCATENATE("  - &amp;SpecimenID",TEXT(SUMPRODUCT(--($M$3:$M261&lt;&gt;"")),"0000"),
" {","SamplingFeatureID:  *SamplingFeatureID",TEXT($A262,"0000"),
", SpecimenTypeCV:  ",CHAR(34),INDEX(Specimens[Specimen Type],$A262),CHAR(34),
", SpecimenMediumCV:  ",INDEX(Specimens[Specimen Medium],$A262),
", IsFieldSpecimen:  ",CHAR(34),INDEX(Specimens[Is Field Specimen?],$A262),CHAR(34),"}"))</f>
        <v>#REF!</v>
      </c>
      <c r="N262" t="e">
        <f>IF(COUNTA(SpatialOffsets[])=0,"", IF(INDEX(SpatialOffsets[Spatial Offset Type],$A262)="","",
CONCATENATE("  - &amp;SpatialOffsetID",TEXT($A262,"0000"),
" {","SpatialOffsetTypeCV:  ",CHAR(34),INDEX(SpatialOffsets[Spatial Offset Type],$A262),CHAR(34),
", Offset1Value:  ",INDEX(SpatialOffsets[Offset 1 Value],$A262),
", Offset1UnitID:  ",CHAR(34),INDEX(SpatialOffsets[Offset 1 Unit],$A262),CHAR(34),
", Offset2Value:  ",INDEX(SpatialOffsets[Offset 2 Value],$A262),
", Offset2UnitID:  ",CHAR(34),INDEX(SpatialOffsets[Offset 2 Unit],$A262),CHAR(34),
", Offset3Value:  ",INDEX(SpatialOffsets[Offset 3 Value],$A262),
", Offset3UnitID:  ",CHAR(34),INDEX(SpatialOffsets[Offset 3 Unit],$A262),CHAR(34),,"}")))</f>
        <v>#REF!</v>
      </c>
      <c r="O262" t="e">
        <f>IF(COUNTA(RelatedFeatures[])=0,"", IF(INDEX(RelatedFeatures[First Sampling Feature Code],$A262)="","",
CONCATENATE("  - &amp;RelationID",TEXT($A262,"0000"),
" {","SamplingFeatureID:  *SamplingFeatureID",TEXT(MATCH(INDEX(RelatedFeatures[First Sampling Feature Code],$A262),SamplingFeatures[Feature Code],0),"0000"),
", RelationshipTypeCV:  ",CHAR(34),INDEX(RelatedFeatures[Relationship Type],$A262),CHAR(34),
", RelatedFeatureID: *SamplingFeatureID",TEXT(MATCH(INDEX(RelatedFeatures[Second Sampling Feature Code],$A262),SamplingFeatures[Feature Code],0),"0000"),
", SpatialOffsetID:  ",IF(INDEX(RelatedFeatures[Offset Number],$A262)="","",CONCATENATE("*SpatialOffsetID",TEXT(INDEX(RelatedFeatures[Offset Number],$A262),"0000"))),"}")))</f>
        <v>#REF!</v>
      </c>
      <c r="P262" t="e">
        <f>IF(INDEX(Methods[Method Type],$A262)="","",
CONCATENATE("  - &amp;MethodID",TEXT($A262,"0000"),
" {","MethodTypeCV:  ",CHAR(34),INDEX(Methods[Method Type],$A262),CHAR(34),
", MethodCode:  ",CHAR(34),INDEX(Methods[Method Code],$A262),CHAR(34),
", MethodName:  ",CHAR(34),INDEX(Methods[Method Name],$A262),CHAR(34),
", MethodDescription:  ",CHAR(34),INDEX(Methods[Method Description],$A262),CHAR(34),
", MethodLink:  ",CHAR(34),INDEX(Methods[Method Link],$A262),CHAR(34),
", OrganizationID: *OrganizationID",TEXT(MATCH(INDEX(Methods[Organization Name],$A262),Organizations[Organization Name],0),"0000"),"}"))</f>
        <v>#REF!</v>
      </c>
      <c r="Q262" t="e">
        <f>IF(INDEX(Variables[Variable Type],$A262)="","",
CONCATENATE("  - &amp;VariableID",TEXT($A262,"0000"),
" {","VariableTypeCV:  ",CHAR(34),INDEX(Variables[Variable Type],$A262),CHAR(34),
", VariableCode:  ",CHAR(34),INDEX(Variables[Variable Code],$A262),CHAR(34),
", VariableNameCV:  ",CHAR(34),INDEX(Variables[Variable Name],$A262),CHAR(34),
", VariableDefinition:  ",CHAR(34),INDEX(Variables[Variable Definition],$A262),CHAR(34),
", SpecciationCV:  ",CHAR(34),INDEX(Variables[Speciation],$A262),CHAR(34),
", NoDataValue:  ",CHAR(34),INDEX(Variables[No Data Value],$A262),CHAR(34),"}"))</f>
        <v>#REF!</v>
      </c>
    </row>
    <row r="263" spans="1:17" x14ac:dyDescent="0.25">
      <c r="A263">
        <v>260</v>
      </c>
      <c r="D263" t="e">
        <f>IF(INDEX(People[First Name],$A263)="","",
CONCATENATE("  - &amp;PersonID",TEXT($A263,"0000"),
" {","PersonFirstName:  ",CHAR(34),INDEX(People[First Name],$A263),CHAR(34),
", PersonMiddleName:  ",CHAR(34),INDEX(People[Middle Name],$A263),CHAR(34),
", PersonLastName:  ",CHAR(34),INDEX(People[Last Name],$A263),CHAR(34),"}"))</f>
        <v>#REF!</v>
      </c>
      <c r="E263" t="e">
        <f>IF(INDEX(Organizations[Organization Type '[CV']],$A263)="","",
CONCATENATE("  - &amp;OrganizationID",TEXT($A263,"0000"),
" {","OrganizationTypeCV:  ",CHAR(34),INDEX(Organizations[Organization Type '[CV']],$A263),CHAR(34),
", OrganizationCode:  ",CHAR(34),INDEX(Organizations[Organization Code],$A263),CHAR(34),
", OrganizationName:  ",CHAR(34),INDEX(Organizations[Organization Name],$A263),CHAR(34),
", OrganizationDescription:  ",CHAR(34),INDEX(Organizations[Organization Description],$A263),CHAR(34),
", OrganizationLink:  ",CHAR(34),INDEX(Organizations[Organization Link],$A263),CHAR(34),"}"))</f>
        <v>#REF!</v>
      </c>
      <c r="F263" t="e">
        <f>IF(INDEX(People[First Name],$A263)="","",
CONCATENATE("  - &amp;AffiliationID",TEXT($A263,"0000"),
" {PersonID: *PersonID",TEXT($A263,"0000"),
", OrganizationID: *OrganizationID",TEXT(MATCH(INDEX(People[Organization Name],$A263),Organizations[Organization Name],0),"0000"),
", IsPrimaryOrganizationContact: , AffiliationStartDate: , AffiliationEndDate: , PrimaryPhone: ",
", PrimaryEmail: ",CHAR(34),INDEX(People[Primary Email],$A263),CHAR(34),
", PrimaryAddress: ",CHAR(34),INDEX(People[Primary Address],$A263),CHAR(34),
", PersonLink: }"))</f>
        <v>#REF!</v>
      </c>
      <c r="H263" t="e">
        <f>IF(COUNTA(CitationInformation)=0,"",IF(INDEX(AuthorList[Author Name],$A263)="","",
CONCATENATE("  - &amp;AuthorListID",TEXT($A263,"0000"),
"  {CitationID: *CitationID0001",
", PersonID: *PersonID",TEXT(MATCH(INDEX(AuthorList[Author Name],$A263),People[Full Name],0),"0000"),
", AuthorOrder: ",INDEX(AuthorList[Author Number],$A263),"}")))</f>
        <v>#REF!</v>
      </c>
      <c r="K263" t="e">
        <f>IF(INDEX(SamplingFeatures[Feature Code],$A263)="","",
CONCATENATE("  - &amp;SamplingFeatureID",TEXT($A263,"0000"),
" {","SamplingFeatureUUID:  ",CHAR(34),INDEX(SamplingFeatures[Sampling Feature UUID],$A263),CHAR(34),
", SamplingFeatureTypeCV:  ",CHAR(34),INDEX(SamplingFeatures[Sampling Feature Type],$A263),CHAR(34),
", SamplingFeatureCode:  ",CHAR(34),INDEX(SamplingFeatures[Feature Code],$A263),CHAR(34),
", SamplingFeatureName:  ",CHAR(34),INDEX(SamplingFeatures[Feature Name],$A263),CHAR(34),
", SamplingFeatureDescription:  ",CHAR(34),INDEX(SamplingFeatures[Feature Description],$A263),CHAR(34),
", SamplingFeatureGeotypeCV:  ",CHAR(34),INDEX(SamplingFeatures[Feature Geo Type],$A263),CHAR(34),
", FeatureGeometry:  ",CHAR(34),INDEX(SamplingFeatures[Feature Geometry],$A263),CHAR(34),
", Elevation_m:  ",CHAR(34),INDEX(SamplingFeatures[Elevation_m],$A263),CHAR(34),
", ElevationDatumCV:  ",CHAR(34),ElevationDatum,CHAR(34),"}"))</f>
        <v>#REF!</v>
      </c>
      <c r="L263" t="e">
        <f>IF(INDEX(SamplingFeatures[Sampling Feature Type],$A263)&lt;&gt;"Site","",
CONCATENATE("  - &amp;SiteID",TEXT(SUMPRODUCT(--($L$3:$L262&lt;&gt;"")),"0000"),
" {","SamplingFeatureID:  *SamplingFeatureID",TEXT($A263,"0000"),
", SiteTypeCV:  ",CHAR(34),INDEX(Sites[Site Type],$A263),CHAR(34),
", Latitude:  ",INDEX(Sites[Latitude],$A263),
", Longitude:  ",INDEX(Sites[Longitude],$A263),
", SRSName:  ",CHAR(34),LatLonDatum,CHAR(34),"}"))</f>
        <v>#REF!</v>
      </c>
      <c r="M263" t="e">
        <f>IF(INDEX(SamplingFeatures[Sampling Feature Type],$A263)&lt;&gt;"Specimen","",
CONCATENATE("  - &amp;SpecimenID",TEXT(SUMPRODUCT(--($M$3:$M262&lt;&gt;"")),"0000"),
" {","SamplingFeatureID:  *SamplingFeatureID",TEXT($A263,"0000"),
", SpecimenTypeCV:  ",CHAR(34),INDEX(Specimens[Specimen Type],$A263),CHAR(34),
", SpecimenMediumCV:  ",INDEX(Specimens[Specimen Medium],$A263),
", IsFieldSpecimen:  ",CHAR(34),INDEX(Specimens[Is Field Specimen?],$A263),CHAR(34),"}"))</f>
        <v>#REF!</v>
      </c>
      <c r="N263" t="e">
        <f>IF(COUNTA(SpatialOffsets[])=0,"", IF(INDEX(SpatialOffsets[Spatial Offset Type],$A263)="","",
CONCATENATE("  - &amp;SpatialOffsetID",TEXT($A263,"0000"),
" {","SpatialOffsetTypeCV:  ",CHAR(34),INDEX(SpatialOffsets[Spatial Offset Type],$A263),CHAR(34),
", Offset1Value:  ",INDEX(SpatialOffsets[Offset 1 Value],$A263),
", Offset1UnitID:  ",CHAR(34),INDEX(SpatialOffsets[Offset 1 Unit],$A263),CHAR(34),
", Offset2Value:  ",INDEX(SpatialOffsets[Offset 2 Value],$A263),
", Offset2UnitID:  ",CHAR(34),INDEX(SpatialOffsets[Offset 2 Unit],$A263),CHAR(34),
", Offset3Value:  ",INDEX(SpatialOffsets[Offset 3 Value],$A263),
", Offset3UnitID:  ",CHAR(34),INDEX(SpatialOffsets[Offset 3 Unit],$A263),CHAR(34),,"}")))</f>
        <v>#REF!</v>
      </c>
      <c r="O263" t="e">
        <f>IF(COUNTA(RelatedFeatures[])=0,"", IF(INDEX(RelatedFeatures[First Sampling Feature Code],$A263)="","",
CONCATENATE("  - &amp;RelationID",TEXT($A263,"0000"),
" {","SamplingFeatureID:  *SamplingFeatureID",TEXT(MATCH(INDEX(RelatedFeatures[First Sampling Feature Code],$A263),SamplingFeatures[Feature Code],0),"0000"),
", RelationshipTypeCV:  ",CHAR(34),INDEX(RelatedFeatures[Relationship Type],$A263),CHAR(34),
", RelatedFeatureID: *SamplingFeatureID",TEXT(MATCH(INDEX(RelatedFeatures[Second Sampling Feature Code],$A263),SamplingFeatures[Feature Code],0),"0000"),
", SpatialOffsetID:  ",IF(INDEX(RelatedFeatures[Offset Number],$A263)="","",CONCATENATE("*SpatialOffsetID",TEXT(INDEX(RelatedFeatures[Offset Number],$A263),"0000"))),"}")))</f>
        <v>#REF!</v>
      </c>
      <c r="P263" t="e">
        <f>IF(INDEX(Methods[Method Type],$A263)="","",
CONCATENATE("  - &amp;MethodID",TEXT($A263,"0000"),
" {","MethodTypeCV:  ",CHAR(34),INDEX(Methods[Method Type],$A263),CHAR(34),
", MethodCode:  ",CHAR(34),INDEX(Methods[Method Code],$A263),CHAR(34),
", MethodName:  ",CHAR(34),INDEX(Methods[Method Name],$A263),CHAR(34),
", MethodDescription:  ",CHAR(34),INDEX(Methods[Method Description],$A263),CHAR(34),
", MethodLink:  ",CHAR(34),INDEX(Methods[Method Link],$A263),CHAR(34),
", OrganizationID: *OrganizationID",TEXT(MATCH(INDEX(Methods[Organization Name],$A263),Organizations[Organization Name],0),"0000"),"}"))</f>
        <v>#REF!</v>
      </c>
      <c r="Q263" t="e">
        <f>IF(INDEX(Variables[Variable Type],$A263)="","",
CONCATENATE("  - &amp;VariableID",TEXT($A263,"0000"),
" {","VariableTypeCV:  ",CHAR(34),INDEX(Variables[Variable Type],$A263),CHAR(34),
", VariableCode:  ",CHAR(34),INDEX(Variables[Variable Code],$A263),CHAR(34),
", VariableNameCV:  ",CHAR(34),INDEX(Variables[Variable Name],$A263),CHAR(34),
", VariableDefinition:  ",CHAR(34),INDEX(Variables[Variable Definition],$A263),CHAR(34),
", SpecciationCV:  ",CHAR(34),INDEX(Variables[Speciation],$A263),CHAR(34),
", NoDataValue:  ",CHAR(34),INDEX(Variables[No Data Value],$A263),CHAR(34),"}"))</f>
        <v>#REF!</v>
      </c>
    </row>
    <row r="264" spans="1:17" x14ac:dyDescent="0.25">
      <c r="A264">
        <v>261</v>
      </c>
      <c r="D264" t="e">
        <f>IF(INDEX(People[First Name],$A264)="","",
CONCATENATE("  - &amp;PersonID",TEXT($A264,"0000"),
" {","PersonFirstName:  ",CHAR(34),INDEX(People[First Name],$A264),CHAR(34),
", PersonMiddleName:  ",CHAR(34),INDEX(People[Middle Name],$A264),CHAR(34),
", PersonLastName:  ",CHAR(34),INDEX(People[Last Name],$A264),CHAR(34),"}"))</f>
        <v>#REF!</v>
      </c>
      <c r="E264" t="e">
        <f>IF(INDEX(Organizations[Organization Type '[CV']],$A264)="","",
CONCATENATE("  - &amp;OrganizationID",TEXT($A264,"0000"),
" {","OrganizationTypeCV:  ",CHAR(34),INDEX(Organizations[Organization Type '[CV']],$A264),CHAR(34),
", OrganizationCode:  ",CHAR(34),INDEX(Organizations[Organization Code],$A264),CHAR(34),
", OrganizationName:  ",CHAR(34),INDEX(Organizations[Organization Name],$A264),CHAR(34),
", OrganizationDescription:  ",CHAR(34),INDEX(Organizations[Organization Description],$A264),CHAR(34),
", OrganizationLink:  ",CHAR(34),INDEX(Organizations[Organization Link],$A264),CHAR(34),"}"))</f>
        <v>#REF!</v>
      </c>
      <c r="F264" t="e">
        <f>IF(INDEX(People[First Name],$A264)="","",
CONCATENATE("  - &amp;AffiliationID",TEXT($A264,"0000"),
" {PersonID: *PersonID",TEXT($A264,"0000"),
", OrganizationID: *OrganizationID",TEXT(MATCH(INDEX(People[Organization Name],$A264),Organizations[Organization Name],0),"0000"),
", IsPrimaryOrganizationContact: , AffiliationStartDate: , AffiliationEndDate: , PrimaryPhone: ",
", PrimaryEmail: ",CHAR(34),INDEX(People[Primary Email],$A264),CHAR(34),
", PrimaryAddress: ",CHAR(34),INDEX(People[Primary Address],$A264),CHAR(34),
", PersonLink: }"))</f>
        <v>#REF!</v>
      </c>
      <c r="H264" t="e">
        <f>IF(COUNTA(CitationInformation)=0,"",IF(INDEX(AuthorList[Author Name],$A264)="","",
CONCATENATE("  - &amp;AuthorListID",TEXT($A264,"0000"),
"  {CitationID: *CitationID0001",
", PersonID: *PersonID",TEXT(MATCH(INDEX(AuthorList[Author Name],$A264),People[Full Name],0),"0000"),
", AuthorOrder: ",INDEX(AuthorList[Author Number],$A264),"}")))</f>
        <v>#REF!</v>
      </c>
      <c r="K264" t="e">
        <f>IF(INDEX(SamplingFeatures[Feature Code],$A264)="","",
CONCATENATE("  - &amp;SamplingFeatureID",TEXT($A264,"0000"),
" {","SamplingFeatureUUID:  ",CHAR(34),INDEX(SamplingFeatures[Sampling Feature UUID],$A264),CHAR(34),
", SamplingFeatureTypeCV:  ",CHAR(34),INDEX(SamplingFeatures[Sampling Feature Type],$A264),CHAR(34),
", SamplingFeatureCode:  ",CHAR(34),INDEX(SamplingFeatures[Feature Code],$A264),CHAR(34),
", SamplingFeatureName:  ",CHAR(34),INDEX(SamplingFeatures[Feature Name],$A264),CHAR(34),
", SamplingFeatureDescription:  ",CHAR(34),INDEX(SamplingFeatures[Feature Description],$A264),CHAR(34),
", SamplingFeatureGeotypeCV:  ",CHAR(34),INDEX(SamplingFeatures[Feature Geo Type],$A264),CHAR(34),
", FeatureGeometry:  ",CHAR(34),INDEX(SamplingFeatures[Feature Geometry],$A264),CHAR(34),
", Elevation_m:  ",CHAR(34),INDEX(SamplingFeatures[Elevation_m],$A264),CHAR(34),
", ElevationDatumCV:  ",CHAR(34),ElevationDatum,CHAR(34),"}"))</f>
        <v>#REF!</v>
      </c>
      <c r="L264" t="e">
        <f>IF(INDEX(SamplingFeatures[Sampling Feature Type],$A264)&lt;&gt;"Site","",
CONCATENATE("  - &amp;SiteID",TEXT(SUMPRODUCT(--($L$3:$L263&lt;&gt;"")),"0000"),
" {","SamplingFeatureID:  *SamplingFeatureID",TEXT($A264,"0000"),
", SiteTypeCV:  ",CHAR(34),INDEX(Sites[Site Type],$A264),CHAR(34),
", Latitude:  ",INDEX(Sites[Latitude],$A264),
", Longitude:  ",INDEX(Sites[Longitude],$A264),
", SRSName:  ",CHAR(34),LatLonDatum,CHAR(34),"}"))</f>
        <v>#REF!</v>
      </c>
      <c r="M264" t="e">
        <f>IF(INDEX(SamplingFeatures[Sampling Feature Type],$A264)&lt;&gt;"Specimen","",
CONCATENATE("  - &amp;SpecimenID",TEXT(SUMPRODUCT(--($M$3:$M263&lt;&gt;"")),"0000"),
" {","SamplingFeatureID:  *SamplingFeatureID",TEXT($A264,"0000"),
", SpecimenTypeCV:  ",CHAR(34),INDEX(Specimens[Specimen Type],$A264),CHAR(34),
", SpecimenMediumCV:  ",INDEX(Specimens[Specimen Medium],$A264),
", IsFieldSpecimen:  ",CHAR(34),INDEX(Specimens[Is Field Specimen?],$A264),CHAR(34),"}"))</f>
        <v>#REF!</v>
      </c>
      <c r="N264" t="e">
        <f>IF(COUNTA(SpatialOffsets[])=0,"", IF(INDEX(SpatialOffsets[Spatial Offset Type],$A264)="","",
CONCATENATE("  - &amp;SpatialOffsetID",TEXT($A264,"0000"),
" {","SpatialOffsetTypeCV:  ",CHAR(34),INDEX(SpatialOffsets[Spatial Offset Type],$A264),CHAR(34),
", Offset1Value:  ",INDEX(SpatialOffsets[Offset 1 Value],$A264),
", Offset1UnitID:  ",CHAR(34),INDEX(SpatialOffsets[Offset 1 Unit],$A264),CHAR(34),
", Offset2Value:  ",INDEX(SpatialOffsets[Offset 2 Value],$A264),
", Offset2UnitID:  ",CHAR(34),INDEX(SpatialOffsets[Offset 2 Unit],$A264),CHAR(34),
", Offset3Value:  ",INDEX(SpatialOffsets[Offset 3 Value],$A264),
", Offset3UnitID:  ",CHAR(34),INDEX(SpatialOffsets[Offset 3 Unit],$A264),CHAR(34),,"}")))</f>
        <v>#REF!</v>
      </c>
      <c r="O264" t="e">
        <f>IF(COUNTA(RelatedFeatures[])=0,"", IF(INDEX(RelatedFeatures[First Sampling Feature Code],$A264)="","",
CONCATENATE("  - &amp;RelationID",TEXT($A264,"0000"),
" {","SamplingFeatureID:  *SamplingFeatureID",TEXT(MATCH(INDEX(RelatedFeatures[First Sampling Feature Code],$A264),SamplingFeatures[Feature Code],0),"0000"),
", RelationshipTypeCV:  ",CHAR(34),INDEX(RelatedFeatures[Relationship Type],$A264),CHAR(34),
", RelatedFeatureID: *SamplingFeatureID",TEXT(MATCH(INDEX(RelatedFeatures[Second Sampling Feature Code],$A264),SamplingFeatures[Feature Code],0),"0000"),
", SpatialOffsetID:  ",IF(INDEX(RelatedFeatures[Offset Number],$A264)="","",CONCATENATE("*SpatialOffsetID",TEXT(INDEX(RelatedFeatures[Offset Number],$A264),"0000"))),"}")))</f>
        <v>#REF!</v>
      </c>
      <c r="P264" t="e">
        <f>IF(INDEX(Methods[Method Type],$A264)="","",
CONCATENATE("  - &amp;MethodID",TEXT($A264,"0000"),
" {","MethodTypeCV:  ",CHAR(34),INDEX(Methods[Method Type],$A264),CHAR(34),
", MethodCode:  ",CHAR(34),INDEX(Methods[Method Code],$A264),CHAR(34),
", MethodName:  ",CHAR(34),INDEX(Methods[Method Name],$A264),CHAR(34),
", MethodDescription:  ",CHAR(34),INDEX(Methods[Method Description],$A264),CHAR(34),
", MethodLink:  ",CHAR(34),INDEX(Methods[Method Link],$A264),CHAR(34),
", OrganizationID: *OrganizationID",TEXT(MATCH(INDEX(Methods[Organization Name],$A264),Organizations[Organization Name],0),"0000"),"}"))</f>
        <v>#REF!</v>
      </c>
      <c r="Q264" t="e">
        <f>IF(INDEX(Variables[Variable Type],$A264)="","",
CONCATENATE("  - &amp;VariableID",TEXT($A264,"0000"),
" {","VariableTypeCV:  ",CHAR(34),INDEX(Variables[Variable Type],$A264),CHAR(34),
", VariableCode:  ",CHAR(34),INDEX(Variables[Variable Code],$A264),CHAR(34),
", VariableNameCV:  ",CHAR(34),INDEX(Variables[Variable Name],$A264),CHAR(34),
", VariableDefinition:  ",CHAR(34),INDEX(Variables[Variable Definition],$A264),CHAR(34),
", SpecciationCV:  ",CHAR(34),INDEX(Variables[Speciation],$A264),CHAR(34),
", NoDataValue:  ",CHAR(34),INDEX(Variables[No Data Value],$A264),CHAR(34),"}"))</f>
        <v>#REF!</v>
      </c>
    </row>
    <row r="265" spans="1:17" x14ac:dyDescent="0.25">
      <c r="A265">
        <v>262</v>
      </c>
      <c r="D265" t="e">
        <f>IF(INDEX(People[First Name],$A265)="","",
CONCATENATE("  - &amp;PersonID",TEXT($A265,"0000"),
" {","PersonFirstName:  ",CHAR(34),INDEX(People[First Name],$A265),CHAR(34),
", PersonMiddleName:  ",CHAR(34),INDEX(People[Middle Name],$A265),CHAR(34),
", PersonLastName:  ",CHAR(34),INDEX(People[Last Name],$A265),CHAR(34),"}"))</f>
        <v>#REF!</v>
      </c>
      <c r="E265" t="e">
        <f>IF(INDEX(Organizations[Organization Type '[CV']],$A265)="","",
CONCATENATE("  - &amp;OrganizationID",TEXT($A265,"0000"),
" {","OrganizationTypeCV:  ",CHAR(34),INDEX(Organizations[Organization Type '[CV']],$A265),CHAR(34),
", OrganizationCode:  ",CHAR(34),INDEX(Organizations[Organization Code],$A265),CHAR(34),
", OrganizationName:  ",CHAR(34),INDEX(Organizations[Organization Name],$A265),CHAR(34),
", OrganizationDescription:  ",CHAR(34),INDEX(Organizations[Organization Description],$A265),CHAR(34),
", OrganizationLink:  ",CHAR(34),INDEX(Organizations[Organization Link],$A265),CHAR(34),"}"))</f>
        <v>#REF!</v>
      </c>
      <c r="F265" t="e">
        <f>IF(INDEX(People[First Name],$A265)="","",
CONCATENATE("  - &amp;AffiliationID",TEXT($A265,"0000"),
" {PersonID: *PersonID",TEXT($A265,"0000"),
", OrganizationID: *OrganizationID",TEXT(MATCH(INDEX(People[Organization Name],$A265),Organizations[Organization Name],0),"0000"),
", IsPrimaryOrganizationContact: , AffiliationStartDate: , AffiliationEndDate: , PrimaryPhone: ",
", PrimaryEmail: ",CHAR(34),INDEX(People[Primary Email],$A265),CHAR(34),
", PrimaryAddress: ",CHAR(34),INDEX(People[Primary Address],$A265),CHAR(34),
", PersonLink: }"))</f>
        <v>#REF!</v>
      </c>
      <c r="H265" t="e">
        <f>IF(COUNTA(CitationInformation)=0,"",IF(INDEX(AuthorList[Author Name],$A265)="","",
CONCATENATE("  - &amp;AuthorListID",TEXT($A265,"0000"),
"  {CitationID: *CitationID0001",
", PersonID: *PersonID",TEXT(MATCH(INDEX(AuthorList[Author Name],$A265),People[Full Name],0),"0000"),
", AuthorOrder: ",INDEX(AuthorList[Author Number],$A265),"}")))</f>
        <v>#REF!</v>
      </c>
      <c r="K265" t="e">
        <f>IF(INDEX(SamplingFeatures[Feature Code],$A265)="","",
CONCATENATE("  - &amp;SamplingFeatureID",TEXT($A265,"0000"),
" {","SamplingFeatureUUID:  ",CHAR(34),INDEX(SamplingFeatures[Sampling Feature UUID],$A265),CHAR(34),
", SamplingFeatureTypeCV:  ",CHAR(34),INDEX(SamplingFeatures[Sampling Feature Type],$A265),CHAR(34),
", SamplingFeatureCode:  ",CHAR(34),INDEX(SamplingFeatures[Feature Code],$A265),CHAR(34),
", SamplingFeatureName:  ",CHAR(34),INDEX(SamplingFeatures[Feature Name],$A265),CHAR(34),
", SamplingFeatureDescription:  ",CHAR(34),INDEX(SamplingFeatures[Feature Description],$A265),CHAR(34),
", SamplingFeatureGeotypeCV:  ",CHAR(34),INDEX(SamplingFeatures[Feature Geo Type],$A265),CHAR(34),
", FeatureGeometry:  ",CHAR(34),INDEX(SamplingFeatures[Feature Geometry],$A265),CHAR(34),
", Elevation_m:  ",CHAR(34),INDEX(SamplingFeatures[Elevation_m],$A265),CHAR(34),
", ElevationDatumCV:  ",CHAR(34),ElevationDatum,CHAR(34),"}"))</f>
        <v>#REF!</v>
      </c>
      <c r="L265" t="e">
        <f>IF(INDEX(SamplingFeatures[Sampling Feature Type],$A265)&lt;&gt;"Site","",
CONCATENATE("  - &amp;SiteID",TEXT(SUMPRODUCT(--($L$3:$L264&lt;&gt;"")),"0000"),
" {","SamplingFeatureID:  *SamplingFeatureID",TEXT($A265,"0000"),
", SiteTypeCV:  ",CHAR(34),INDEX(Sites[Site Type],$A265),CHAR(34),
", Latitude:  ",INDEX(Sites[Latitude],$A265),
", Longitude:  ",INDEX(Sites[Longitude],$A265),
", SRSName:  ",CHAR(34),LatLonDatum,CHAR(34),"}"))</f>
        <v>#REF!</v>
      </c>
      <c r="M265" t="e">
        <f>IF(INDEX(SamplingFeatures[Sampling Feature Type],$A265)&lt;&gt;"Specimen","",
CONCATENATE("  - &amp;SpecimenID",TEXT(SUMPRODUCT(--($M$3:$M264&lt;&gt;"")),"0000"),
" {","SamplingFeatureID:  *SamplingFeatureID",TEXT($A265,"0000"),
", SpecimenTypeCV:  ",CHAR(34),INDEX(Specimens[Specimen Type],$A265),CHAR(34),
", SpecimenMediumCV:  ",INDEX(Specimens[Specimen Medium],$A265),
", IsFieldSpecimen:  ",CHAR(34),INDEX(Specimens[Is Field Specimen?],$A265),CHAR(34),"}"))</f>
        <v>#REF!</v>
      </c>
      <c r="N265" t="e">
        <f>IF(COUNTA(SpatialOffsets[])=0,"", IF(INDEX(SpatialOffsets[Spatial Offset Type],$A265)="","",
CONCATENATE("  - &amp;SpatialOffsetID",TEXT($A265,"0000"),
" {","SpatialOffsetTypeCV:  ",CHAR(34),INDEX(SpatialOffsets[Spatial Offset Type],$A265),CHAR(34),
", Offset1Value:  ",INDEX(SpatialOffsets[Offset 1 Value],$A265),
", Offset1UnitID:  ",CHAR(34),INDEX(SpatialOffsets[Offset 1 Unit],$A265),CHAR(34),
", Offset2Value:  ",INDEX(SpatialOffsets[Offset 2 Value],$A265),
", Offset2UnitID:  ",CHAR(34),INDEX(SpatialOffsets[Offset 2 Unit],$A265),CHAR(34),
", Offset3Value:  ",INDEX(SpatialOffsets[Offset 3 Value],$A265),
", Offset3UnitID:  ",CHAR(34),INDEX(SpatialOffsets[Offset 3 Unit],$A265),CHAR(34),,"}")))</f>
        <v>#REF!</v>
      </c>
      <c r="O265" t="e">
        <f>IF(COUNTA(RelatedFeatures[])=0,"", IF(INDEX(RelatedFeatures[First Sampling Feature Code],$A265)="","",
CONCATENATE("  - &amp;RelationID",TEXT($A265,"0000"),
" {","SamplingFeatureID:  *SamplingFeatureID",TEXT(MATCH(INDEX(RelatedFeatures[First Sampling Feature Code],$A265),SamplingFeatures[Feature Code],0),"0000"),
", RelationshipTypeCV:  ",CHAR(34),INDEX(RelatedFeatures[Relationship Type],$A265),CHAR(34),
", RelatedFeatureID: *SamplingFeatureID",TEXT(MATCH(INDEX(RelatedFeatures[Second Sampling Feature Code],$A265),SamplingFeatures[Feature Code],0),"0000"),
", SpatialOffsetID:  ",IF(INDEX(RelatedFeatures[Offset Number],$A265)="","",CONCATENATE("*SpatialOffsetID",TEXT(INDEX(RelatedFeatures[Offset Number],$A265),"0000"))),"}")))</f>
        <v>#REF!</v>
      </c>
      <c r="P265" t="e">
        <f>IF(INDEX(Methods[Method Type],$A265)="","",
CONCATENATE("  - &amp;MethodID",TEXT($A265,"0000"),
" {","MethodTypeCV:  ",CHAR(34),INDEX(Methods[Method Type],$A265),CHAR(34),
", MethodCode:  ",CHAR(34),INDEX(Methods[Method Code],$A265),CHAR(34),
", MethodName:  ",CHAR(34),INDEX(Methods[Method Name],$A265),CHAR(34),
", MethodDescription:  ",CHAR(34),INDEX(Methods[Method Description],$A265),CHAR(34),
", MethodLink:  ",CHAR(34),INDEX(Methods[Method Link],$A265),CHAR(34),
", OrganizationID: *OrganizationID",TEXT(MATCH(INDEX(Methods[Organization Name],$A265),Organizations[Organization Name],0),"0000"),"}"))</f>
        <v>#REF!</v>
      </c>
      <c r="Q265" t="e">
        <f>IF(INDEX(Variables[Variable Type],$A265)="","",
CONCATENATE("  - &amp;VariableID",TEXT($A265,"0000"),
" {","VariableTypeCV:  ",CHAR(34),INDEX(Variables[Variable Type],$A265),CHAR(34),
", VariableCode:  ",CHAR(34),INDEX(Variables[Variable Code],$A265),CHAR(34),
", VariableNameCV:  ",CHAR(34),INDEX(Variables[Variable Name],$A265),CHAR(34),
", VariableDefinition:  ",CHAR(34),INDEX(Variables[Variable Definition],$A265),CHAR(34),
", SpecciationCV:  ",CHAR(34),INDEX(Variables[Speciation],$A265),CHAR(34),
", NoDataValue:  ",CHAR(34),INDEX(Variables[No Data Value],$A265),CHAR(34),"}"))</f>
        <v>#REF!</v>
      </c>
    </row>
    <row r="266" spans="1:17" x14ac:dyDescent="0.25">
      <c r="A266">
        <v>263</v>
      </c>
      <c r="D266" t="e">
        <f>IF(INDEX(People[First Name],$A266)="","",
CONCATENATE("  - &amp;PersonID",TEXT($A266,"0000"),
" {","PersonFirstName:  ",CHAR(34),INDEX(People[First Name],$A266),CHAR(34),
", PersonMiddleName:  ",CHAR(34),INDEX(People[Middle Name],$A266),CHAR(34),
", PersonLastName:  ",CHAR(34),INDEX(People[Last Name],$A266),CHAR(34),"}"))</f>
        <v>#REF!</v>
      </c>
      <c r="E266" t="e">
        <f>IF(INDEX(Organizations[Organization Type '[CV']],$A266)="","",
CONCATENATE("  - &amp;OrganizationID",TEXT($A266,"0000"),
" {","OrganizationTypeCV:  ",CHAR(34),INDEX(Organizations[Organization Type '[CV']],$A266),CHAR(34),
", OrganizationCode:  ",CHAR(34),INDEX(Organizations[Organization Code],$A266),CHAR(34),
", OrganizationName:  ",CHAR(34),INDEX(Organizations[Organization Name],$A266),CHAR(34),
", OrganizationDescription:  ",CHAR(34),INDEX(Organizations[Organization Description],$A266),CHAR(34),
", OrganizationLink:  ",CHAR(34),INDEX(Organizations[Organization Link],$A266),CHAR(34),"}"))</f>
        <v>#REF!</v>
      </c>
      <c r="F266" t="e">
        <f>IF(INDEX(People[First Name],$A266)="","",
CONCATENATE("  - &amp;AffiliationID",TEXT($A266,"0000"),
" {PersonID: *PersonID",TEXT($A266,"0000"),
", OrganizationID: *OrganizationID",TEXT(MATCH(INDEX(People[Organization Name],$A266),Organizations[Organization Name],0),"0000"),
", IsPrimaryOrganizationContact: , AffiliationStartDate: , AffiliationEndDate: , PrimaryPhone: ",
", PrimaryEmail: ",CHAR(34),INDEX(People[Primary Email],$A266),CHAR(34),
", PrimaryAddress: ",CHAR(34),INDEX(People[Primary Address],$A266),CHAR(34),
", PersonLink: }"))</f>
        <v>#REF!</v>
      </c>
      <c r="H266" t="e">
        <f>IF(COUNTA(CitationInformation)=0,"",IF(INDEX(AuthorList[Author Name],$A266)="","",
CONCATENATE("  - &amp;AuthorListID",TEXT($A266,"0000"),
"  {CitationID: *CitationID0001",
", PersonID: *PersonID",TEXT(MATCH(INDEX(AuthorList[Author Name],$A266),People[Full Name],0),"0000"),
", AuthorOrder: ",INDEX(AuthorList[Author Number],$A266),"}")))</f>
        <v>#REF!</v>
      </c>
      <c r="K266" t="e">
        <f>IF(INDEX(SamplingFeatures[Feature Code],$A266)="","",
CONCATENATE("  - &amp;SamplingFeatureID",TEXT($A266,"0000"),
" {","SamplingFeatureUUID:  ",CHAR(34),INDEX(SamplingFeatures[Sampling Feature UUID],$A266),CHAR(34),
", SamplingFeatureTypeCV:  ",CHAR(34),INDEX(SamplingFeatures[Sampling Feature Type],$A266),CHAR(34),
", SamplingFeatureCode:  ",CHAR(34),INDEX(SamplingFeatures[Feature Code],$A266),CHAR(34),
", SamplingFeatureName:  ",CHAR(34),INDEX(SamplingFeatures[Feature Name],$A266),CHAR(34),
", SamplingFeatureDescription:  ",CHAR(34),INDEX(SamplingFeatures[Feature Description],$A266),CHAR(34),
", SamplingFeatureGeotypeCV:  ",CHAR(34),INDEX(SamplingFeatures[Feature Geo Type],$A266),CHAR(34),
", FeatureGeometry:  ",CHAR(34),INDEX(SamplingFeatures[Feature Geometry],$A266),CHAR(34),
", Elevation_m:  ",CHAR(34),INDEX(SamplingFeatures[Elevation_m],$A266),CHAR(34),
", ElevationDatumCV:  ",CHAR(34),ElevationDatum,CHAR(34),"}"))</f>
        <v>#REF!</v>
      </c>
      <c r="L266" t="e">
        <f>IF(INDEX(SamplingFeatures[Sampling Feature Type],$A266)&lt;&gt;"Site","",
CONCATENATE("  - &amp;SiteID",TEXT(SUMPRODUCT(--($L$3:$L265&lt;&gt;"")),"0000"),
" {","SamplingFeatureID:  *SamplingFeatureID",TEXT($A266,"0000"),
", SiteTypeCV:  ",CHAR(34),INDEX(Sites[Site Type],$A266),CHAR(34),
", Latitude:  ",INDEX(Sites[Latitude],$A266),
", Longitude:  ",INDEX(Sites[Longitude],$A266),
", SRSName:  ",CHAR(34),LatLonDatum,CHAR(34),"}"))</f>
        <v>#REF!</v>
      </c>
      <c r="M266" t="e">
        <f>IF(INDEX(SamplingFeatures[Sampling Feature Type],$A266)&lt;&gt;"Specimen","",
CONCATENATE("  - &amp;SpecimenID",TEXT(SUMPRODUCT(--($M$3:$M265&lt;&gt;"")),"0000"),
" {","SamplingFeatureID:  *SamplingFeatureID",TEXT($A266,"0000"),
", SpecimenTypeCV:  ",CHAR(34),INDEX(Specimens[Specimen Type],$A266),CHAR(34),
", SpecimenMediumCV:  ",INDEX(Specimens[Specimen Medium],$A266),
", IsFieldSpecimen:  ",CHAR(34),INDEX(Specimens[Is Field Specimen?],$A266),CHAR(34),"}"))</f>
        <v>#REF!</v>
      </c>
      <c r="N266" t="e">
        <f>IF(COUNTA(SpatialOffsets[])=0,"", IF(INDEX(SpatialOffsets[Spatial Offset Type],$A266)="","",
CONCATENATE("  - &amp;SpatialOffsetID",TEXT($A266,"0000"),
" {","SpatialOffsetTypeCV:  ",CHAR(34),INDEX(SpatialOffsets[Spatial Offset Type],$A266),CHAR(34),
", Offset1Value:  ",INDEX(SpatialOffsets[Offset 1 Value],$A266),
", Offset1UnitID:  ",CHAR(34),INDEX(SpatialOffsets[Offset 1 Unit],$A266),CHAR(34),
", Offset2Value:  ",INDEX(SpatialOffsets[Offset 2 Value],$A266),
", Offset2UnitID:  ",CHAR(34),INDEX(SpatialOffsets[Offset 2 Unit],$A266),CHAR(34),
", Offset3Value:  ",INDEX(SpatialOffsets[Offset 3 Value],$A266),
", Offset3UnitID:  ",CHAR(34),INDEX(SpatialOffsets[Offset 3 Unit],$A266),CHAR(34),,"}")))</f>
        <v>#REF!</v>
      </c>
      <c r="O266" t="e">
        <f>IF(COUNTA(RelatedFeatures[])=0,"", IF(INDEX(RelatedFeatures[First Sampling Feature Code],$A266)="","",
CONCATENATE("  - &amp;RelationID",TEXT($A266,"0000"),
" {","SamplingFeatureID:  *SamplingFeatureID",TEXT(MATCH(INDEX(RelatedFeatures[First Sampling Feature Code],$A266),SamplingFeatures[Feature Code],0),"0000"),
", RelationshipTypeCV:  ",CHAR(34),INDEX(RelatedFeatures[Relationship Type],$A266),CHAR(34),
", RelatedFeatureID: *SamplingFeatureID",TEXT(MATCH(INDEX(RelatedFeatures[Second Sampling Feature Code],$A266),SamplingFeatures[Feature Code],0),"0000"),
", SpatialOffsetID:  ",IF(INDEX(RelatedFeatures[Offset Number],$A266)="","",CONCATENATE("*SpatialOffsetID",TEXT(INDEX(RelatedFeatures[Offset Number],$A266),"0000"))),"}")))</f>
        <v>#REF!</v>
      </c>
      <c r="P266" t="e">
        <f>IF(INDEX(Methods[Method Type],$A266)="","",
CONCATENATE("  - &amp;MethodID",TEXT($A266,"0000"),
" {","MethodTypeCV:  ",CHAR(34),INDEX(Methods[Method Type],$A266),CHAR(34),
", MethodCode:  ",CHAR(34),INDEX(Methods[Method Code],$A266),CHAR(34),
", MethodName:  ",CHAR(34),INDEX(Methods[Method Name],$A266),CHAR(34),
", MethodDescription:  ",CHAR(34),INDEX(Methods[Method Description],$A266),CHAR(34),
", MethodLink:  ",CHAR(34),INDEX(Methods[Method Link],$A266),CHAR(34),
", OrganizationID: *OrganizationID",TEXT(MATCH(INDEX(Methods[Organization Name],$A266),Organizations[Organization Name],0),"0000"),"}"))</f>
        <v>#REF!</v>
      </c>
      <c r="Q266" t="e">
        <f>IF(INDEX(Variables[Variable Type],$A266)="","",
CONCATENATE("  - &amp;VariableID",TEXT($A266,"0000"),
" {","VariableTypeCV:  ",CHAR(34),INDEX(Variables[Variable Type],$A266),CHAR(34),
", VariableCode:  ",CHAR(34),INDEX(Variables[Variable Code],$A266),CHAR(34),
", VariableNameCV:  ",CHAR(34),INDEX(Variables[Variable Name],$A266),CHAR(34),
", VariableDefinition:  ",CHAR(34),INDEX(Variables[Variable Definition],$A266),CHAR(34),
", SpecciationCV:  ",CHAR(34),INDEX(Variables[Speciation],$A266),CHAR(34),
", NoDataValue:  ",CHAR(34),INDEX(Variables[No Data Value],$A266),CHAR(34),"}"))</f>
        <v>#REF!</v>
      </c>
    </row>
    <row r="267" spans="1:17" x14ac:dyDescent="0.25">
      <c r="A267">
        <v>264</v>
      </c>
      <c r="D267" t="e">
        <f>IF(INDEX(People[First Name],$A267)="","",
CONCATENATE("  - &amp;PersonID",TEXT($A267,"0000"),
" {","PersonFirstName:  ",CHAR(34),INDEX(People[First Name],$A267),CHAR(34),
", PersonMiddleName:  ",CHAR(34),INDEX(People[Middle Name],$A267),CHAR(34),
", PersonLastName:  ",CHAR(34),INDEX(People[Last Name],$A267),CHAR(34),"}"))</f>
        <v>#REF!</v>
      </c>
      <c r="E267" t="e">
        <f>IF(INDEX(Organizations[Organization Type '[CV']],$A267)="","",
CONCATENATE("  - &amp;OrganizationID",TEXT($A267,"0000"),
" {","OrganizationTypeCV:  ",CHAR(34),INDEX(Organizations[Organization Type '[CV']],$A267),CHAR(34),
", OrganizationCode:  ",CHAR(34),INDEX(Organizations[Organization Code],$A267),CHAR(34),
", OrganizationName:  ",CHAR(34),INDEX(Organizations[Organization Name],$A267),CHAR(34),
", OrganizationDescription:  ",CHAR(34),INDEX(Organizations[Organization Description],$A267),CHAR(34),
", OrganizationLink:  ",CHAR(34),INDEX(Organizations[Organization Link],$A267),CHAR(34),"}"))</f>
        <v>#REF!</v>
      </c>
      <c r="F267" t="e">
        <f>IF(INDEX(People[First Name],$A267)="","",
CONCATENATE("  - &amp;AffiliationID",TEXT($A267,"0000"),
" {PersonID: *PersonID",TEXT($A267,"0000"),
", OrganizationID: *OrganizationID",TEXT(MATCH(INDEX(People[Organization Name],$A267),Organizations[Organization Name],0),"0000"),
", IsPrimaryOrganizationContact: , AffiliationStartDate: , AffiliationEndDate: , PrimaryPhone: ",
", PrimaryEmail: ",CHAR(34),INDEX(People[Primary Email],$A267),CHAR(34),
", PrimaryAddress: ",CHAR(34),INDEX(People[Primary Address],$A267),CHAR(34),
", PersonLink: }"))</f>
        <v>#REF!</v>
      </c>
      <c r="H267" t="e">
        <f>IF(COUNTA(CitationInformation)=0,"",IF(INDEX(AuthorList[Author Name],$A267)="","",
CONCATENATE("  - &amp;AuthorListID",TEXT($A267,"0000"),
"  {CitationID: *CitationID0001",
", PersonID: *PersonID",TEXT(MATCH(INDEX(AuthorList[Author Name],$A267),People[Full Name],0),"0000"),
", AuthorOrder: ",INDEX(AuthorList[Author Number],$A267),"}")))</f>
        <v>#REF!</v>
      </c>
      <c r="K267" t="e">
        <f>IF(INDEX(SamplingFeatures[Feature Code],$A267)="","",
CONCATENATE("  - &amp;SamplingFeatureID",TEXT($A267,"0000"),
" {","SamplingFeatureUUID:  ",CHAR(34),INDEX(SamplingFeatures[Sampling Feature UUID],$A267),CHAR(34),
", SamplingFeatureTypeCV:  ",CHAR(34),INDEX(SamplingFeatures[Sampling Feature Type],$A267),CHAR(34),
", SamplingFeatureCode:  ",CHAR(34),INDEX(SamplingFeatures[Feature Code],$A267),CHAR(34),
", SamplingFeatureName:  ",CHAR(34),INDEX(SamplingFeatures[Feature Name],$A267),CHAR(34),
", SamplingFeatureDescription:  ",CHAR(34),INDEX(SamplingFeatures[Feature Description],$A267),CHAR(34),
", SamplingFeatureGeotypeCV:  ",CHAR(34),INDEX(SamplingFeatures[Feature Geo Type],$A267),CHAR(34),
", FeatureGeometry:  ",CHAR(34),INDEX(SamplingFeatures[Feature Geometry],$A267),CHAR(34),
", Elevation_m:  ",CHAR(34),INDEX(SamplingFeatures[Elevation_m],$A267),CHAR(34),
", ElevationDatumCV:  ",CHAR(34),ElevationDatum,CHAR(34),"}"))</f>
        <v>#REF!</v>
      </c>
      <c r="L267" t="e">
        <f>IF(INDEX(SamplingFeatures[Sampling Feature Type],$A267)&lt;&gt;"Site","",
CONCATENATE("  - &amp;SiteID",TEXT(SUMPRODUCT(--($L$3:$L266&lt;&gt;"")),"0000"),
" {","SamplingFeatureID:  *SamplingFeatureID",TEXT($A267,"0000"),
", SiteTypeCV:  ",CHAR(34),INDEX(Sites[Site Type],$A267),CHAR(34),
", Latitude:  ",INDEX(Sites[Latitude],$A267),
", Longitude:  ",INDEX(Sites[Longitude],$A267),
", SRSName:  ",CHAR(34),LatLonDatum,CHAR(34),"}"))</f>
        <v>#REF!</v>
      </c>
      <c r="M267" t="e">
        <f>IF(INDEX(SamplingFeatures[Sampling Feature Type],$A267)&lt;&gt;"Specimen","",
CONCATENATE("  - &amp;SpecimenID",TEXT(SUMPRODUCT(--($M$3:$M266&lt;&gt;"")),"0000"),
" {","SamplingFeatureID:  *SamplingFeatureID",TEXT($A267,"0000"),
", SpecimenTypeCV:  ",CHAR(34),INDEX(Specimens[Specimen Type],$A267),CHAR(34),
", SpecimenMediumCV:  ",INDEX(Specimens[Specimen Medium],$A267),
", IsFieldSpecimen:  ",CHAR(34),INDEX(Specimens[Is Field Specimen?],$A267),CHAR(34),"}"))</f>
        <v>#REF!</v>
      </c>
      <c r="N267" t="e">
        <f>IF(COUNTA(SpatialOffsets[])=0,"", IF(INDEX(SpatialOffsets[Spatial Offset Type],$A267)="","",
CONCATENATE("  - &amp;SpatialOffsetID",TEXT($A267,"0000"),
" {","SpatialOffsetTypeCV:  ",CHAR(34),INDEX(SpatialOffsets[Spatial Offset Type],$A267),CHAR(34),
", Offset1Value:  ",INDEX(SpatialOffsets[Offset 1 Value],$A267),
", Offset1UnitID:  ",CHAR(34),INDEX(SpatialOffsets[Offset 1 Unit],$A267),CHAR(34),
", Offset2Value:  ",INDEX(SpatialOffsets[Offset 2 Value],$A267),
", Offset2UnitID:  ",CHAR(34),INDEX(SpatialOffsets[Offset 2 Unit],$A267),CHAR(34),
", Offset3Value:  ",INDEX(SpatialOffsets[Offset 3 Value],$A267),
", Offset3UnitID:  ",CHAR(34),INDEX(SpatialOffsets[Offset 3 Unit],$A267),CHAR(34),,"}")))</f>
        <v>#REF!</v>
      </c>
      <c r="O267" t="e">
        <f>IF(COUNTA(RelatedFeatures[])=0,"", IF(INDEX(RelatedFeatures[First Sampling Feature Code],$A267)="","",
CONCATENATE("  - &amp;RelationID",TEXT($A267,"0000"),
" {","SamplingFeatureID:  *SamplingFeatureID",TEXT(MATCH(INDEX(RelatedFeatures[First Sampling Feature Code],$A267),SamplingFeatures[Feature Code],0),"0000"),
", RelationshipTypeCV:  ",CHAR(34),INDEX(RelatedFeatures[Relationship Type],$A267),CHAR(34),
", RelatedFeatureID: *SamplingFeatureID",TEXT(MATCH(INDEX(RelatedFeatures[Second Sampling Feature Code],$A267),SamplingFeatures[Feature Code],0),"0000"),
", SpatialOffsetID:  ",IF(INDEX(RelatedFeatures[Offset Number],$A267)="","",CONCATENATE("*SpatialOffsetID",TEXT(INDEX(RelatedFeatures[Offset Number],$A267),"0000"))),"}")))</f>
        <v>#REF!</v>
      </c>
      <c r="P267" t="e">
        <f>IF(INDEX(Methods[Method Type],$A267)="","",
CONCATENATE("  - &amp;MethodID",TEXT($A267,"0000"),
" {","MethodTypeCV:  ",CHAR(34),INDEX(Methods[Method Type],$A267),CHAR(34),
", MethodCode:  ",CHAR(34),INDEX(Methods[Method Code],$A267),CHAR(34),
", MethodName:  ",CHAR(34),INDEX(Methods[Method Name],$A267),CHAR(34),
", MethodDescription:  ",CHAR(34),INDEX(Methods[Method Description],$A267),CHAR(34),
", MethodLink:  ",CHAR(34),INDEX(Methods[Method Link],$A267),CHAR(34),
", OrganizationID: *OrganizationID",TEXT(MATCH(INDEX(Methods[Organization Name],$A267),Organizations[Organization Name],0),"0000"),"}"))</f>
        <v>#REF!</v>
      </c>
      <c r="Q267" t="e">
        <f>IF(INDEX(Variables[Variable Type],$A267)="","",
CONCATENATE("  - &amp;VariableID",TEXT($A267,"0000"),
" {","VariableTypeCV:  ",CHAR(34),INDEX(Variables[Variable Type],$A267),CHAR(34),
", VariableCode:  ",CHAR(34),INDEX(Variables[Variable Code],$A267),CHAR(34),
", VariableNameCV:  ",CHAR(34),INDEX(Variables[Variable Name],$A267),CHAR(34),
", VariableDefinition:  ",CHAR(34),INDEX(Variables[Variable Definition],$A267),CHAR(34),
", SpecciationCV:  ",CHAR(34),INDEX(Variables[Speciation],$A267),CHAR(34),
", NoDataValue:  ",CHAR(34),INDEX(Variables[No Data Value],$A267),CHAR(34),"}"))</f>
        <v>#REF!</v>
      </c>
    </row>
    <row r="268" spans="1:17" x14ac:dyDescent="0.25">
      <c r="A268">
        <v>265</v>
      </c>
      <c r="D268" t="e">
        <f>IF(INDEX(People[First Name],$A268)="","",
CONCATENATE("  - &amp;PersonID",TEXT($A268,"0000"),
" {","PersonFirstName:  ",CHAR(34),INDEX(People[First Name],$A268),CHAR(34),
", PersonMiddleName:  ",CHAR(34),INDEX(People[Middle Name],$A268),CHAR(34),
", PersonLastName:  ",CHAR(34),INDEX(People[Last Name],$A268),CHAR(34),"}"))</f>
        <v>#REF!</v>
      </c>
      <c r="E268" t="e">
        <f>IF(INDEX(Organizations[Organization Type '[CV']],$A268)="","",
CONCATENATE("  - &amp;OrganizationID",TEXT($A268,"0000"),
" {","OrganizationTypeCV:  ",CHAR(34),INDEX(Organizations[Organization Type '[CV']],$A268),CHAR(34),
", OrganizationCode:  ",CHAR(34),INDEX(Organizations[Organization Code],$A268),CHAR(34),
", OrganizationName:  ",CHAR(34),INDEX(Organizations[Organization Name],$A268),CHAR(34),
", OrganizationDescription:  ",CHAR(34),INDEX(Organizations[Organization Description],$A268),CHAR(34),
", OrganizationLink:  ",CHAR(34),INDEX(Organizations[Organization Link],$A268),CHAR(34),"}"))</f>
        <v>#REF!</v>
      </c>
      <c r="F268" t="e">
        <f>IF(INDEX(People[First Name],$A268)="","",
CONCATENATE("  - &amp;AffiliationID",TEXT($A268,"0000"),
" {PersonID: *PersonID",TEXT($A268,"0000"),
", OrganizationID: *OrganizationID",TEXT(MATCH(INDEX(People[Organization Name],$A268),Organizations[Organization Name],0),"0000"),
", IsPrimaryOrganizationContact: , AffiliationStartDate: , AffiliationEndDate: , PrimaryPhone: ",
", PrimaryEmail: ",CHAR(34),INDEX(People[Primary Email],$A268),CHAR(34),
", PrimaryAddress: ",CHAR(34),INDEX(People[Primary Address],$A268),CHAR(34),
", PersonLink: }"))</f>
        <v>#REF!</v>
      </c>
      <c r="H268" t="e">
        <f>IF(COUNTA(CitationInformation)=0,"",IF(INDEX(AuthorList[Author Name],$A268)="","",
CONCATENATE("  - &amp;AuthorListID",TEXT($A268,"0000"),
"  {CitationID: *CitationID0001",
", PersonID: *PersonID",TEXT(MATCH(INDEX(AuthorList[Author Name],$A268),People[Full Name],0),"0000"),
", AuthorOrder: ",INDEX(AuthorList[Author Number],$A268),"}")))</f>
        <v>#REF!</v>
      </c>
      <c r="K268" t="e">
        <f>IF(INDEX(SamplingFeatures[Feature Code],$A268)="","",
CONCATENATE("  - &amp;SamplingFeatureID",TEXT($A268,"0000"),
" {","SamplingFeatureUUID:  ",CHAR(34),INDEX(SamplingFeatures[Sampling Feature UUID],$A268),CHAR(34),
", SamplingFeatureTypeCV:  ",CHAR(34),INDEX(SamplingFeatures[Sampling Feature Type],$A268),CHAR(34),
", SamplingFeatureCode:  ",CHAR(34),INDEX(SamplingFeatures[Feature Code],$A268),CHAR(34),
", SamplingFeatureName:  ",CHAR(34),INDEX(SamplingFeatures[Feature Name],$A268),CHAR(34),
", SamplingFeatureDescription:  ",CHAR(34),INDEX(SamplingFeatures[Feature Description],$A268),CHAR(34),
", SamplingFeatureGeotypeCV:  ",CHAR(34),INDEX(SamplingFeatures[Feature Geo Type],$A268),CHAR(34),
", FeatureGeometry:  ",CHAR(34),INDEX(SamplingFeatures[Feature Geometry],$A268),CHAR(34),
", Elevation_m:  ",CHAR(34),INDEX(SamplingFeatures[Elevation_m],$A268),CHAR(34),
", ElevationDatumCV:  ",CHAR(34),ElevationDatum,CHAR(34),"}"))</f>
        <v>#REF!</v>
      </c>
      <c r="L268" t="e">
        <f>IF(INDEX(SamplingFeatures[Sampling Feature Type],$A268)&lt;&gt;"Site","",
CONCATENATE("  - &amp;SiteID",TEXT(SUMPRODUCT(--($L$3:$L267&lt;&gt;"")),"0000"),
" {","SamplingFeatureID:  *SamplingFeatureID",TEXT($A268,"0000"),
", SiteTypeCV:  ",CHAR(34),INDEX(Sites[Site Type],$A268),CHAR(34),
", Latitude:  ",INDEX(Sites[Latitude],$A268),
", Longitude:  ",INDEX(Sites[Longitude],$A268),
", SRSName:  ",CHAR(34),LatLonDatum,CHAR(34),"}"))</f>
        <v>#REF!</v>
      </c>
      <c r="M268" t="e">
        <f>IF(INDEX(SamplingFeatures[Sampling Feature Type],$A268)&lt;&gt;"Specimen","",
CONCATENATE("  - &amp;SpecimenID",TEXT(SUMPRODUCT(--($M$3:$M267&lt;&gt;"")),"0000"),
" {","SamplingFeatureID:  *SamplingFeatureID",TEXT($A268,"0000"),
", SpecimenTypeCV:  ",CHAR(34),INDEX(Specimens[Specimen Type],$A268),CHAR(34),
", SpecimenMediumCV:  ",INDEX(Specimens[Specimen Medium],$A268),
", IsFieldSpecimen:  ",CHAR(34),INDEX(Specimens[Is Field Specimen?],$A268),CHAR(34),"}"))</f>
        <v>#REF!</v>
      </c>
      <c r="N268" t="e">
        <f>IF(COUNTA(SpatialOffsets[])=0,"", IF(INDEX(SpatialOffsets[Spatial Offset Type],$A268)="","",
CONCATENATE("  - &amp;SpatialOffsetID",TEXT($A268,"0000"),
" {","SpatialOffsetTypeCV:  ",CHAR(34),INDEX(SpatialOffsets[Spatial Offset Type],$A268),CHAR(34),
", Offset1Value:  ",INDEX(SpatialOffsets[Offset 1 Value],$A268),
", Offset1UnitID:  ",CHAR(34),INDEX(SpatialOffsets[Offset 1 Unit],$A268),CHAR(34),
", Offset2Value:  ",INDEX(SpatialOffsets[Offset 2 Value],$A268),
", Offset2UnitID:  ",CHAR(34),INDEX(SpatialOffsets[Offset 2 Unit],$A268),CHAR(34),
", Offset3Value:  ",INDEX(SpatialOffsets[Offset 3 Value],$A268),
", Offset3UnitID:  ",CHAR(34),INDEX(SpatialOffsets[Offset 3 Unit],$A268),CHAR(34),,"}")))</f>
        <v>#REF!</v>
      </c>
      <c r="O268" t="e">
        <f>IF(COUNTA(RelatedFeatures[])=0,"", IF(INDEX(RelatedFeatures[First Sampling Feature Code],$A268)="","",
CONCATENATE("  - &amp;RelationID",TEXT($A268,"0000"),
" {","SamplingFeatureID:  *SamplingFeatureID",TEXT(MATCH(INDEX(RelatedFeatures[First Sampling Feature Code],$A268),SamplingFeatures[Feature Code],0),"0000"),
", RelationshipTypeCV:  ",CHAR(34),INDEX(RelatedFeatures[Relationship Type],$A268),CHAR(34),
", RelatedFeatureID: *SamplingFeatureID",TEXT(MATCH(INDEX(RelatedFeatures[Second Sampling Feature Code],$A268),SamplingFeatures[Feature Code],0),"0000"),
", SpatialOffsetID:  ",IF(INDEX(RelatedFeatures[Offset Number],$A268)="","",CONCATENATE("*SpatialOffsetID",TEXT(INDEX(RelatedFeatures[Offset Number],$A268),"0000"))),"}")))</f>
        <v>#REF!</v>
      </c>
      <c r="P268" t="e">
        <f>IF(INDEX(Methods[Method Type],$A268)="","",
CONCATENATE("  - &amp;MethodID",TEXT($A268,"0000"),
" {","MethodTypeCV:  ",CHAR(34),INDEX(Methods[Method Type],$A268),CHAR(34),
", MethodCode:  ",CHAR(34),INDEX(Methods[Method Code],$A268),CHAR(34),
", MethodName:  ",CHAR(34),INDEX(Methods[Method Name],$A268),CHAR(34),
", MethodDescription:  ",CHAR(34),INDEX(Methods[Method Description],$A268),CHAR(34),
", MethodLink:  ",CHAR(34),INDEX(Methods[Method Link],$A268),CHAR(34),
", OrganizationID: *OrganizationID",TEXT(MATCH(INDEX(Methods[Organization Name],$A268),Organizations[Organization Name],0),"0000"),"}"))</f>
        <v>#REF!</v>
      </c>
      <c r="Q268" t="e">
        <f>IF(INDEX(Variables[Variable Type],$A268)="","",
CONCATENATE("  - &amp;VariableID",TEXT($A268,"0000"),
" {","VariableTypeCV:  ",CHAR(34),INDEX(Variables[Variable Type],$A268),CHAR(34),
", VariableCode:  ",CHAR(34),INDEX(Variables[Variable Code],$A268),CHAR(34),
", VariableNameCV:  ",CHAR(34),INDEX(Variables[Variable Name],$A268),CHAR(34),
", VariableDefinition:  ",CHAR(34),INDEX(Variables[Variable Definition],$A268),CHAR(34),
", SpecciationCV:  ",CHAR(34),INDEX(Variables[Speciation],$A268),CHAR(34),
", NoDataValue:  ",CHAR(34),INDEX(Variables[No Data Value],$A268),CHAR(34),"}"))</f>
        <v>#REF!</v>
      </c>
    </row>
    <row r="269" spans="1:17" x14ac:dyDescent="0.25">
      <c r="A269">
        <v>266</v>
      </c>
      <c r="D269" t="e">
        <f>IF(INDEX(People[First Name],$A269)="","",
CONCATENATE("  - &amp;PersonID",TEXT($A269,"0000"),
" {","PersonFirstName:  ",CHAR(34),INDEX(People[First Name],$A269),CHAR(34),
", PersonMiddleName:  ",CHAR(34),INDEX(People[Middle Name],$A269),CHAR(34),
", PersonLastName:  ",CHAR(34),INDEX(People[Last Name],$A269),CHAR(34),"}"))</f>
        <v>#REF!</v>
      </c>
      <c r="E269" t="e">
        <f>IF(INDEX(Organizations[Organization Type '[CV']],$A269)="","",
CONCATENATE("  - &amp;OrganizationID",TEXT($A269,"0000"),
" {","OrganizationTypeCV:  ",CHAR(34),INDEX(Organizations[Organization Type '[CV']],$A269),CHAR(34),
", OrganizationCode:  ",CHAR(34),INDEX(Organizations[Organization Code],$A269),CHAR(34),
", OrganizationName:  ",CHAR(34),INDEX(Organizations[Organization Name],$A269),CHAR(34),
", OrganizationDescription:  ",CHAR(34),INDEX(Organizations[Organization Description],$A269),CHAR(34),
", OrganizationLink:  ",CHAR(34),INDEX(Organizations[Organization Link],$A269),CHAR(34),"}"))</f>
        <v>#REF!</v>
      </c>
      <c r="F269" t="e">
        <f>IF(INDEX(People[First Name],$A269)="","",
CONCATENATE("  - &amp;AffiliationID",TEXT($A269,"0000"),
" {PersonID: *PersonID",TEXT($A269,"0000"),
", OrganizationID: *OrganizationID",TEXT(MATCH(INDEX(People[Organization Name],$A269),Organizations[Organization Name],0),"0000"),
", IsPrimaryOrganizationContact: , AffiliationStartDate: , AffiliationEndDate: , PrimaryPhone: ",
", PrimaryEmail: ",CHAR(34),INDEX(People[Primary Email],$A269),CHAR(34),
", PrimaryAddress: ",CHAR(34),INDEX(People[Primary Address],$A269),CHAR(34),
", PersonLink: }"))</f>
        <v>#REF!</v>
      </c>
      <c r="H269" t="e">
        <f>IF(COUNTA(CitationInformation)=0,"",IF(INDEX(AuthorList[Author Name],$A269)="","",
CONCATENATE("  - &amp;AuthorListID",TEXT($A269,"0000"),
"  {CitationID: *CitationID0001",
", PersonID: *PersonID",TEXT(MATCH(INDEX(AuthorList[Author Name],$A269),People[Full Name],0),"0000"),
", AuthorOrder: ",INDEX(AuthorList[Author Number],$A269),"}")))</f>
        <v>#REF!</v>
      </c>
      <c r="K269" t="e">
        <f>IF(INDEX(SamplingFeatures[Feature Code],$A269)="","",
CONCATENATE("  - &amp;SamplingFeatureID",TEXT($A269,"0000"),
" {","SamplingFeatureUUID:  ",CHAR(34),INDEX(SamplingFeatures[Sampling Feature UUID],$A269),CHAR(34),
", SamplingFeatureTypeCV:  ",CHAR(34),INDEX(SamplingFeatures[Sampling Feature Type],$A269),CHAR(34),
", SamplingFeatureCode:  ",CHAR(34),INDEX(SamplingFeatures[Feature Code],$A269),CHAR(34),
", SamplingFeatureName:  ",CHAR(34),INDEX(SamplingFeatures[Feature Name],$A269),CHAR(34),
", SamplingFeatureDescription:  ",CHAR(34),INDEX(SamplingFeatures[Feature Description],$A269),CHAR(34),
", SamplingFeatureGeotypeCV:  ",CHAR(34),INDEX(SamplingFeatures[Feature Geo Type],$A269),CHAR(34),
", FeatureGeometry:  ",CHAR(34),INDEX(SamplingFeatures[Feature Geometry],$A269),CHAR(34),
", Elevation_m:  ",CHAR(34),INDEX(SamplingFeatures[Elevation_m],$A269),CHAR(34),
", ElevationDatumCV:  ",CHAR(34),ElevationDatum,CHAR(34),"}"))</f>
        <v>#REF!</v>
      </c>
      <c r="L269" t="e">
        <f>IF(INDEX(SamplingFeatures[Sampling Feature Type],$A269)&lt;&gt;"Site","",
CONCATENATE("  - &amp;SiteID",TEXT(SUMPRODUCT(--($L$3:$L268&lt;&gt;"")),"0000"),
" {","SamplingFeatureID:  *SamplingFeatureID",TEXT($A269,"0000"),
", SiteTypeCV:  ",CHAR(34),INDEX(Sites[Site Type],$A269),CHAR(34),
", Latitude:  ",INDEX(Sites[Latitude],$A269),
", Longitude:  ",INDEX(Sites[Longitude],$A269),
", SRSName:  ",CHAR(34),LatLonDatum,CHAR(34),"}"))</f>
        <v>#REF!</v>
      </c>
      <c r="M269" t="e">
        <f>IF(INDEX(SamplingFeatures[Sampling Feature Type],$A269)&lt;&gt;"Specimen","",
CONCATENATE("  - &amp;SpecimenID",TEXT(SUMPRODUCT(--($M$3:$M268&lt;&gt;"")),"0000"),
" {","SamplingFeatureID:  *SamplingFeatureID",TEXT($A269,"0000"),
", SpecimenTypeCV:  ",CHAR(34),INDEX(Specimens[Specimen Type],$A269),CHAR(34),
", SpecimenMediumCV:  ",INDEX(Specimens[Specimen Medium],$A269),
", IsFieldSpecimen:  ",CHAR(34),INDEX(Specimens[Is Field Specimen?],$A269),CHAR(34),"}"))</f>
        <v>#REF!</v>
      </c>
      <c r="N269" t="e">
        <f>IF(COUNTA(SpatialOffsets[])=0,"", IF(INDEX(SpatialOffsets[Spatial Offset Type],$A269)="","",
CONCATENATE("  - &amp;SpatialOffsetID",TEXT($A269,"0000"),
" {","SpatialOffsetTypeCV:  ",CHAR(34),INDEX(SpatialOffsets[Spatial Offset Type],$A269),CHAR(34),
", Offset1Value:  ",INDEX(SpatialOffsets[Offset 1 Value],$A269),
", Offset1UnitID:  ",CHAR(34),INDEX(SpatialOffsets[Offset 1 Unit],$A269),CHAR(34),
", Offset2Value:  ",INDEX(SpatialOffsets[Offset 2 Value],$A269),
", Offset2UnitID:  ",CHAR(34),INDEX(SpatialOffsets[Offset 2 Unit],$A269),CHAR(34),
", Offset3Value:  ",INDEX(SpatialOffsets[Offset 3 Value],$A269),
", Offset3UnitID:  ",CHAR(34),INDEX(SpatialOffsets[Offset 3 Unit],$A269),CHAR(34),,"}")))</f>
        <v>#REF!</v>
      </c>
      <c r="O269" t="e">
        <f>IF(COUNTA(RelatedFeatures[])=0,"", IF(INDEX(RelatedFeatures[First Sampling Feature Code],$A269)="","",
CONCATENATE("  - &amp;RelationID",TEXT($A269,"0000"),
" {","SamplingFeatureID:  *SamplingFeatureID",TEXT(MATCH(INDEX(RelatedFeatures[First Sampling Feature Code],$A269),SamplingFeatures[Feature Code],0),"0000"),
", RelationshipTypeCV:  ",CHAR(34),INDEX(RelatedFeatures[Relationship Type],$A269),CHAR(34),
", RelatedFeatureID: *SamplingFeatureID",TEXT(MATCH(INDEX(RelatedFeatures[Second Sampling Feature Code],$A269),SamplingFeatures[Feature Code],0),"0000"),
", SpatialOffsetID:  ",IF(INDEX(RelatedFeatures[Offset Number],$A269)="","",CONCATENATE("*SpatialOffsetID",TEXT(INDEX(RelatedFeatures[Offset Number],$A269),"0000"))),"}")))</f>
        <v>#REF!</v>
      </c>
      <c r="P269" t="e">
        <f>IF(INDEX(Methods[Method Type],$A269)="","",
CONCATENATE("  - &amp;MethodID",TEXT($A269,"0000"),
" {","MethodTypeCV:  ",CHAR(34),INDEX(Methods[Method Type],$A269),CHAR(34),
", MethodCode:  ",CHAR(34),INDEX(Methods[Method Code],$A269),CHAR(34),
", MethodName:  ",CHAR(34),INDEX(Methods[Method Name],$A269),CHAR(34),
", MethodDescription:  ",CHAR(34),INDEX(Methods[Method Description],$A269),CHAR(34),
", MethodLink:  ",CHAR(34),INDEX(Methods[Method Link],$A269),CHAR(34),
", OrganizationID: *OrganizationID",TEXT(MATCH(INDEX(Methods[Organization Name],$A269),Organizations[Organization Name],0),"0000"),"}"))</f>
        <v>#REF!</v>
      </c>
      <c r="Q269" t="e">
        <f>IF(INDEX(Variables[Variable Type],$A269)="","",
CONCATENATE("  - &amp;VariableID",TEXT($A269,"0000"),
" {","VariableTypeCV:  ",CHAR(34),INDEX(Variables[Variable Type],$A269),CHAR(34),
", VariableCode:  ",CHAR(34),INDEX(Variables[Variable Code],$A269),CHAR(34),
", VariableNameCV:  ",CHAR(34),INDEX(Variables[Variable Name],$A269),CHAR(34),
", VariableDefinition:  ",CHAR(34),INDEX(Variables[Variable Definition],$A269),CHAR(34),
", SpecciationCV:  ",CHAR(34),INDEX(Variables[Speciation],$A269),CHAR(34),
", NoDataValue:  ",CHAR(34),INDEX(Variables[No Data Value],$A269),CHAR(34),"}"))</f>
        <v>#REF!</v>
      </c>
    </row>
    <row r="270" spans="1:17" x14ac:dyDescent="0.25">
      <c r="A270">
        <v>267</v>
      </c>
      <c r="D270" t="e">
        <f>IF(INDEX(People[First Name],$A270)="","",
CONCATENATE("  - &amp;PersonID",TEXT($A270,"0000"),
" {","PersonFirstName:  ",CHAR(34),INDEX(People[First Name],$A270),CHAR(34),
", PersonMiddleName:  ",CHAR(34),INDEX(People[Middle Name],$A270),CHAR(34),
", PersonLastName:  ",CHAR(34),INDEX(People[Last Name],$A270),CHAR(34),"}"))</f>
        <v>#REF!</v>
      </c>
      <c r="E270" t="e">
        <f>IF(INDEX(Organizations[Organization Type '[CV']],$A270)="","",
CONCATENATE("  - &amp;OrganizationID",TEXT($A270,"0000"),
" {","OrganizationTypeCV:  ",CHAR(34),INDEX(Organizations[Organization Type '[CV']],$A270),CHAR(34),
", OrganizationCode:  ",CHAR(34),INDEX(Organizations[Organization Code],$A270),CHAR(34),
", OrganizationName:  ",CHAR(34),INDEX(Organizations[Organization Name],$A270),CHAR(34),
", OrganizationDescription:  ",CHAR(34),INDEX(Organizations[Organization Description],$A270),CHAR(34),
", OrganizationLink:  ",CHAR(34),INDEX(Organizations[Organization Link],$A270),CHAR(34),"}"))</f>
        <v>#REF!</v>
      </c>
      <c r="F270" t="e">
        <f>IF(INDEX(People[First Name],$A270)="","",
CONCATENATE("  - &amp;AffiliationID",TEXT($A270,"0000"),
" {PersonID: *PersonID",TEXT($A270,"0000"),
", OrganizationID: *OrganizationID",TEXT(MATCH(INDEX(People[Organization Name],$A270),Organizations[Organization Name],0),"0000"),
", IsPrimaryOrganizationContact: , AffiliationStartDate: , AffiliationEndDate: , PrimaryPhone: ",
", PrimaryEmail: ",CHAR(34),INDEX(People[Primary Email],$A270),CHAR(34),
", PrimaryAddress: ",CHAR(34),INDEX(People[Primary Address],$A270),CHAR(34),
", PersonLink: }"))</f>
        <v>#REF!</v>
      </c>
      <c r="H270" t="e">
        <f>IF(COUNTA(CitationInformation)=0,"",IF(INDEX(AuthorList[Author Name],$A270)="","",
CONCATENATE("  - &amp;AuthorListID",TEXT($A270,"0000"),
"  {CitationID: *CitationID0001",
", PersonID: *PersonID",TEXT(MATCH(INDEX(AuthorList[Author Name],$A270),People[Full Name],0),"0000"),
", AuthorOrder: ",INDEX(AuthorList[Author Number],$A270),"}")))</f>
        <v>#REF!</v>
      </c>
      <c r="K270" t="e">
        <f>IF(INDEX(SamplingFeatures[Feature Code],$A270)="","",
CONCATENATE("  - &amp;SamplingFeatureID",TEXT($A270,"0000"),
" {","SamplingFeatureUUID:  ",CHAR(34),INDEX(SamplingFeatures[Sampling Feature UUID],$A270),CHAR(34),
", SamplingFeatureTypeCV:  ",CHAR(34),INDEX(SamplingFeatures[Sampling Feature Type],$A270),CHAR(34),
", SamplingFeatureCode:  ",CHAR(34),INDEX(SamplingFeatures[Feature Code],$A270),CHAR(34),
", SamplingFeatureName:  ",CHAR(34),INDEX(SamplingFeatures[Feature Name],$A270),CHAR(34),
", SamplingFeatureDescription:  ",CHAR(34),INDEX(SamplingFeatures[Feature Description],$A270),CHAR(34),
", SamplingFeatureGeotypeCV:  ",CHAR(34),INDEX(SamplingFeatures[Feature Geo Type],$A270),CHAR(34),
", FeatureGeometry:  ",CHAR(34),INDEX(SamplingFeatures[Feature Geometry],$A270),CHAR(34),
", Elevation_m:  ",CHAR(34),INDEX(SamplingFeatures[Elevation_m],$A270),CHAR(34),
", ElevationDatumCV:  ",CHAR(34),ElevationDatum,CHAR(34),"}"))</f>
        <v>#REF!</v>
      </c>
      <c r="L270" t="e">
        <f>IF(INDEX(SamplingFeatures[Sampling Feature Type],$A270)&lt;&gt;"Site","",
CONCATENATE("  - &amp;SiteID",TEXT(SUMPRODUCT(--($L$3:$L269&lt;&gt;"")),"0000"),
" {","SamplingFeatureID:  *SamplingFeatureID",TEXT($A270,"0000"),
", SiteTypeCV:  ",CHAR(34),INDEX(Sites[Site Type],$A270),CHAR(34),
", Latitude:  ",INDEX(Sites[Latitude],$A270),
", Longitude:  ",INDEX(Sites[Longitude],$A270),
", SRSName:  ",CHAR(34),LatLonDatum,CHAR(34),"}"))</f>
        <v>#REF!</v>
      </c>
      <c r="M270" t="e">
        <f>IF(INDEX(SamplingFeatures[Sampling Feature Type],$A270)&lt;&gt;"Specimen","",
CONCATENATE("  - &amp;SpecimenID",TEXT(SUMPRODUCT(--($M$3:$M269&lt;&gt;"")),"0000"),
" {","SamplingFeatureID:  *SamplingFeatureID",TEXT($A270,"0000"),
", SpecimenTypeCV:  ",CHAR(34),INDEX(Specimens[Specimen Type],$A270),CHAR(34),
", SpecimenMediumCV:  ",INDEX(Specimens[Specimen Medium],$A270),
", IsFieldSpecimen:  ",CHAR(34),INDEX(Specimens[Is Field Specimen?],$A270),CHAR(34),"}"))</f>
        <v>#REF!</v>
      </c>
      <c r="N270" t="e">
        <f>IF(COUNTA(SpatialOffsets[])=0,"", IF(INDEX(SpatialOffsets[Spatial Offset Type],$A270)="","",
CONCATENATE("  - &amp;SpatialOffsetID",TEXT($A270,"0000"),
" {","SpatialOffsetTypeCV:  ",CHAR(34),INDEX(SpatialOffsets[Spatial Offset Type],$A270),CHAR(34),
", Offset1Value:  ",INDEX(SpatialOffsets[Offset 1 Value],$A270),
", Offset1UnitID:  ",CHAR(34),INDEX(SpatialOffsets[Offset 1 Unit],$A270),CHAR(34),
", Offset2Value:  ",INDEX(SpatialOffsets[Offset 2 Value],$A270),
", Offset2UnitID:  ",CHAR(34),INDEX(SpatialOffsets[Offset 2 Unit],$A270),CHAR(34),
", Offset3Value:  ",INDEX(SpatialOffsets[Offset 3 Value],$A270),
", Offset3UnitID:  ",CHAR(34),INDEX(SpatialOffsets[Offset 3 Unit],$A270),CHAR(34),,"}")))</f>
        <v>#REF!</v>
      </c>
      <c r="O270" t="e">
        <f>IF(COUNTA(RelatedFeatures[])=0,"", IF(INDEX(RelatedFeatures[First Sampling Feature Code],$A270)="","",
CONCATENATE("  - &amp;RelationID",TEXT($A270,"0000"),
" {","SamplingFeatureID:  *SamplingFeatureID",TEXT(MATCH(INDEX(RelatedFeatures[First Sampling Feature Code],$A270),SamplingFeatures[Feature Code],0),"0000"),
", RelationshipTypeCV:  ",CHAR(34),INDEX(RelatedFeatures[Relationship Type],$A270),CHAR(34),
", RelatedFeatureID: *SamplingFeatureID",TEXT(MATCH(INDEX(RelatedFeatures[Second Sampling Feature Code],$A270),SamplingFeatures[Feature Code],0),"0000"),
", SpatialOffsetID:  ",IF(INDEX(RelatedFeatures[Offset Number],$A270)="","",CONCATENATE("*SpatialOffsetID",TEXT(INDEX(RelatedFeatures[Offset Number],$A270),"0000"))),"}")))</f>
        <v>#REF!</v>
      </c>
      <c r="P270" t="e">
        <f>IF(INDEX(Methods[Method Type],$A270)="","",
CONCATENATE("  - &amp;MethodID",TEXT($A270,"0000"),
" {","MethodTypeCV:  ",CHAR(34),INDEX(Methods[Method Type],$A270),CHAR(34),
", MethodCode:  ",CHAR(34),INDEX(Methods[Method Code],$A270),CHAR(34),
", MethodName:  ",CHAR(34),INDEX(Methods[Method Name],$A270),CHAR(34),
", MethodDescription:  ",CHAR(34),INDEX(Methods[Method Description],$A270),CHAR(34),
", MethodLink:  ",CHAR(34),INDEX(Methods[Method Link],$A270),CHAR(34),
", OrganizationID: *OrganizationID",TEXT(MATCH(INDEX(Methods[Organization Name],$A270),Organizations[Organization Name],0),"0000"),"}"))</f>
        <v>#REF!</v>
      </c>
      <c r="Q270" t="e">
        <f>IF(INDEX(Variables[Variable Type],$A270)="","",
CONCATENATE("  - &amp;VariableID",TEXT($A270,"0000"),
" {","VariableTypeCV:  ",CHAR(34),INDEX(Variables[Variable Type],$A270),CHAR(34),
", VariableCode:  ",CHAR(34),INDEX(Variables[Variable Code],$A270),CHAR(34),
", VariableNameCV:  ",CHAR(34),INDEX(Variables[Variable Name],$A270),CHAR(34),
", VariableDefinition:  ",CHAR(34),INDEX(Variables[Variable Definition],$A270),CHAR(34),
", SpecciationCV:  ",CHAR(34),INDEX(Variables[Speciation],$A270),CHAR(34),
", NoDataValue:  ",CHAR(34),INDEX(Variables[No Data Value],$A270),CHAR(34),"}"))</f>
        <v>#REF!</v>
      </c>
    </row>
    <row r="271" spans="1:17" x14ac:dyDescent="0.25">
      <c r="A271">
        <v>268</v>
      </c>
      <c r="D271" t="e">
        <f>IF(INDEX(People[First Name],$A271)="","",
CONCATENATE("  - &amp;PersonID",TEXT($A271,"0000"),
" {","PersonFirstName:  ",CHAR(34),INDEX(People[First Name],$A271),CHAR(34),
", PersonMiddleName:  ",CHAR(34),INDEX(People[Middle Name],$A271),CHAR(34),
", PersonLastName:  ",CHAR(34),INDEX(People[Last Name],$A271),CHAR(34),"}"))</f>
        <v>#REF!</v>
      </c>
      <c r="E271" t="e">
        <f>IF(INDEX(Organizations[Organization Type '[CV']],$A271)="","",
CONCATENATE("  - &amp;OrganizationID",TEXT($A271,"0000"),
" {","OrganizationTypeCV:  ",CHAR(34),INDEX(Organizations[Organization Type '[CV']],$A271),CHAR(34),
", OrganizationCode:  ",CHAR(34),INDEX(Organizations[Organization Code],$A271),CHAR(34),
", OrganizationName:  ",CHAR(34),INDEX(Organizations[Organization Name],$A271),CHAR(34),
", OrganizationDescription:  ",CHAR(34),INDEX(Organizations[Organization Description],$A271),CHAR(34),
", OrganizationLink:  ",CHAR(34),INDEX(Organizations[Organization Link],$A271),CHAR(34),"}"))</f>
        <v>#REF!</v>
      </c>
      <c r="F271" t="e">
        <f>IF(INDEX(People[First Name],$A271)="","",
CONCATENATE("  - &amp;AffiliationID",TEXT($A271,"0000"),
" {PersonID: *PersonID",TEXT($A271,"0000"),
", OrganizationID: *OrganizationID",TEXT(MATCH(INDEX(People[Organization Name],$A271),Organizations[Organization Name],0),"0000"),
", IsPrimaryOrganizationContact: , AffiliationStartDate: , AffiliationEndDate: , PrimaryPhone: ",
", PrimaryEmail: ",CHAR(34),INDEX(People[Primary Email],$A271),CHAR(34),
", PrimaryAddress: ",CHAR(34),INDEX(People[Primary Address],$A271),CHAR(34),
", PersonLink: }"))</f>
        <v>#REF!</v>
      </c>
      <c r="H271" t="e">
        <f>IF(COUNTA(CitationInformation)=0,"",IF(INDEX(AuthorList[Author Name],$A271)="","",
CONCATENATE("  - &amp;AuthorListID",TEXT($A271,"0000"),
"  {CitationID: *CitationID0001",
", PersonID: *PersonID",TEXT(MATCH(INDEX(AuthorList[Author Name],$A271),People[Full Name],0),"0000"),
", AuthorOrder: ",INDEX(AuthorList[Author Number],$A271),"}")))</f>
        <v>#REF!</v>
      </c>
      <c r="K271" t="e">
        <f>IF(INDEX(SamplingFeatures[Feature Code],$A271)="","",
CONCATENATE("  - &amp;SamplingFeatureID",TEXT($A271,"0000"),
" {","SamplingFeatureUUID:  ",CHAR(34),INDEX(SamplingFeatures[Sampling Feature UUID],$A271),CHAR(34),
", SamplingFeatureTypeCV:  ",CHAR(34),INDEX(SamplingFeatures[Sampling Feature Type],$A271),CHAR(34),
", SamplingFeatureCode:  ",CHAR(34),INDEX(SamplingFeatures[Feature Code],$A271),CHAR(34),
", SamplingFeatureName:  ",CHAR(34),INDEX(SamplingFeatures[Feature Name],$A271),CHAR(34),
", SamplingFeatureDescription:  ",CHAR(34),INDEX(SamplingFeatures[Feature Description],$A271),CHAR(34),
", SamplingFeatureGeotypeCV:  ",CHAR(34),INDEX(SamplingFeatures[Feature Geo Type],$A271),CHAR(34),
", FeatureGeometry:  ",CHAR(34),INDEX(SamplingFeatures[Feature Geometry],$A271),CHAR(34),
", Elevation_m:  ",CHAR(34),INDEX(SamplingFeatures[Elevation_m],$A271),CHAR(34),
", ElevationDatumCV:  ",CHAR(34),ElevationDatum,CHAR(34),"}"))</f>
        <v>#REF!</v>
      </c>
      <c r="L271" t="e">
        <f>IF(INDEX(SamplingFeatures[Sampling Feature Type],$A271)&lt;&gt;"Site","",
CONCATENATE("  - &amp;SiteID",TEXT(SUMPRODUCT(--($L$3:$L270&lt;&gt;"")),"0000"),
" {","SamplingFeatureID:  *SamplingFeatureID",TEXT($A271,"0000"),
", SiteTypeCV:  ",CHAR(34),INDEX(Sites[Site Type],$A271),CHAR(34),
", Latitude:  ",INDEX(Sites[Latitude],$A271),
", Longitude:  ",INDEX(Sites[Longitude],$A271),
", SRSName:  ",CHAR(34),LatLonDatum,CHAR(34),"}"))</f>
        <v>#REF!</v>
      </c>
      <c r="M271" t="e">
        <f>IF(INDEX(SamplingFeatures[Sampling Feature Type],$A271)&lt;&gt;"Specimen","",
CONCATENATE("  - &amp;SpecimenID",TEXT(SUMPRODUCT(--($M$3:$M270&lt;&gt;"")),"0000"),
" {","SamplingFeatureID:  *SamplingFeatureID",TEXT($A271,"0000"),
", SpecimenTypeCV:  ",CHAR(34),INDEX(Specimens[Specimen Type],$A271),CHAR(34),
", SpecimenMediumCV:  ",INDEX(Specimens[Specimen Medium],$A271),
", IsFieldSpecimen:  ",CHAR(34),INDEX(Specimens[Is Field Specimen?],$A271),CHAR(34),"}"))</f>
        <v>#REF!</v>
      </c>
      <c r="N271" t="e">
        <f>IF(COUNTA(SpatialOffsets[])=0,"", IF(INDEX(SpatialOffsets[Spatial Offset Type],$A271)="","",
CONCATENATE("  - &amp;SpatialOffsetID",TEXT($A271,"0000"),
" {","SpatialOffsetTypeCV:  ",CHAR(34),INDEX(SpatialOffsets[Spatial Offset Type],$A271),CHAR(34),
", Offset1Value:  ",INDEX(SpatialOffsets[Offset 1 Value],$A271),
", Offset1UnitID:  ",CHAR(34),INDEX(SpatialOffsets[Offset 1 Unit],$A271),CHAR(34),
", Offset2Value:  ",INDEX(SpatialOffsets[Offset 2 Value],$A271),
", Offset2UnitID:  ",CHAR(34),INDEX(SpatialOffsets[Offset 2 Unit],$A271),CHAR(34),
", Offset3Value:  ",INDEX(SpatialOffsets[Offset 3 Value],$A271),
", Offset3UnitID:  ",CHAR(34),INDEX(SpatialOffsets[Offset 3 Unit],$A271),CHAR(34),,"}")))</f>
        <v>#REF!</v>
      </c>
      <c r="O271" t="e">
        <f>IF(COUNTA(RelatedFeatures[])=0,"", IF(INDEX(RelatedFeatures[First Sampling Feature Code],$A271)="","",
CONCATENATE("  - &amp;RelationID",TEXT($A271,"0000"),
" {","SamplingFeatureID:  *SamplingFeatureID",TEXT(MATCH(INDEX(RelatedFeatures[First Sampling Feature Code],$A271),SamplingFeatures[Feature Code],0),"0000"),
", RelationshipTypeCV:  ",CHAR(34),INDEX(RelatedFeatures[Relationship Type],$A271),CHAR(34),
", RelatedFeatureID: *SamplingFeatureID",TEXT(MATCH(INDEX(RelatedFeatures[Second Sampling Feature Code],$A271),SamplingFeatures[Feature Code],0),"0000"),
", SpatialOffsetID:  ",IF(INDEX(RelatedFeatures[Offset Number],$A271)="","",CONCATENATE("*SpatialOffsetID",TEXT(INDEX(RelatedFeatures[Offset Number],$A271),"0000"))),"}")))</f>
        <v>#REF!</v>
      </c>
      <c r="P271" t="e">
        <f>IF(INDEX(Methods[Method Type],$A271)="","",
CONCATENATE("  - &amp;MethodID",TEXT($A271,"0000"),
" {","MethodTypeCV:  ",CHAR(34),INDEX(Methods[Method Type],$A271),CHAR(34),
", MethodCode:  ",CHAR(34),INDEX(Methods[Method Code],$A271),CHAR(34),
", MethodName:  ",CHAR(34),INDEX(Methods[Method Name],$A271),CHAR(34),
", MethodDescription:  ",CHAR(34),INDEX(Methods[Method Description],$A271),CHAR(34),
", MethodLink:  ",CHAR(34),INDEX(Methods[Method Link],$A271),CHAR(34),
", OrganizationID: *OrganizationID",TEXT(MATCH(INDEX(Methods[Organization Name],$A271),Organizations[Organization Name],0),"0000"),"}"))</f>
        <v>#REF!</v>
      </c>
      <c r="Q271" t="e">
        <f>IF(INDEX(Variables[Variable Type],$A271)="","",
CONCATENATE("  - &amp;VariableID",TEXT($A271,"0000"),
" {","VariableTypeCV:  ",CHAR(34),INDEX(Variables[Variable Type],$A271),CHAR(34),
", VariableCode:  ",CHAR(34),INDEX(Variables[Variable Code],$A271),CHAR(34),
", VariableNameCV:  ",CHAR(34),INDEX(Variables[Variable Name],$A271),CHAR(34),
", VariableDefinition:  ",CHAR(34),INDEX(Variables[Variable Definition],$A271),CHAR(34),
", SpecciationCV:  ",CHAR(34),INDEX(Variables[Speciation],$A271),CHAR(34),
", NoDataValue:  ",CHAR(34),INDEX(Variables[No Data Value],$A271),CHAR(34),"}"))</f>
        <v>#REF!</v>
      </c>
    </row>
    <row r="272" spans="1:17" x14ac:dyDescent="0.25">
      <c r="A272">
        <v>269</v>
      </c>
      <c r="D272" t="e">
        <f>IF(INDEX(People[First Name],$A272)="","",
CONCATENATE("  - &amp;PersonID",TEXT($A272,"0000"),
" {","PersonFirstName:  ",CHAR(34),INDEX(People[First Name],$A272),CHAR(34),
", PersonMiddleName:  ",CHAR(34),INDEX(People[Middle Name],$A272),CHAR(34),
", PersonLastName:  ",CHAR(34),INDEX(People[Last Name],$A272),CHAR(34),"}"))</f>
        <v>#REF!</v>
      </c>
      <c r="E272" t="e">
        <f>IF(INDEX(Organizations[Organization Type '[CV']],$A272)="","",
CONCATENATE("  - &amp;OrganizationID",TEXT($A272,"0000"),
" {","OrganizationTypeCV:  ",CHAR(34),INDEX(Organizations[Organization Type '[CV']],$A272),CHAR(34),
", OrganizationCode:  ",CHAR(34),INDEX(Organizations[Organization Code],$A272),CHAR(34),
", OrganizationName:  ",CHAR(34),INDEX(Organizations[Organization Name],$A272),CHAR(34),
", OrganizationDescription:  ",CHAR(34),INDEX(Organizations[Organization Description],$A272),CHAR(34),
", OrganizationLink:  ",CHAR(34),INDEX(Organizations[Organization Link],$A272),CHAR(34),"}"))</f>
        <v>#REF!</v>
      </c>
      <c r="F272" t="e">
        <f>IF(INDEX(People[First Name],$A272)="","",
CONCATENATE("  - &amp;AffiliationID",TEXT($A272,"0000"),
" {PersonID: *PersonID",TEXT($A272,"0000"),
", OrganizationID: *OrganizationID",TEXT(MATCH(INDEX(People[Organization Name],$A272),Organizations[Organization Name],0),"0000"),
", IsPrimaryOrganizationContact: , AffiliationStartDate: , AffiliationEndDate: , PrimaryPhone: ",
", PrimaryEmail: ",CHAR(34),INDEX(People[Primary Email],$A272),CHAR(34),
", PrimaryAddress: ",CHAR(34),INDEX(People[Primary Address],$A272),CHAR(34),
", PersonLink: }"))</f>
        <v>#REF!</v>
      </c>
      <c r="H272" t="e">
        <f>IF(COUNTA(CitationInformation)=0,"",IF(INDEX(AuthorList[Author Name],$A272)="","",
CONCATENATE("  - &amp;AuthorListID",TEXT($A272,"0000"),
"  {CitationID: *CitationID0001",
", PersonID: *PersonID",TEXT(MATCH(INDEX(AuthorList[Author Name],$A272),People[Full Name],0),"0000"),
", AuthorOrder: ",INDEX(AuthorList[Author Number],$A272),"}")))</f>
        <v>#REF!</v>
      </c>
      <c r="K272" t="e">
        <f>IF(INDEX(SamplingFeatures[Feature Code],$A272)="","",
CONCATENATE("  - &amp;SamplingFeatureID",TEXT($A272,"0000"),
" {","SamplingFeatureUUID:  ",CHAR(34),INDEX(SamplingFeatures[Sampling Feature UUID],$A272),CHAR(34),
", SamplingFeatureTypeCV:  ",CHAR(34),INDEX(SamplingFeatures[Sampling Feature Type],$A272),CHAR(34),
", SamplingFeatureCode:  ",CHAR(34),INDEX(SamplingFeatures[Feature Code],$A272),CHAR(34),
", SamplingFeatureName:  ",CHAR(34),INDEX(SamplingFeatures[Feature Name],$A272),CHAR(34),
", SamplingFeatureDescription:  ",CHAR(34),INDEX(SamplingFeatures[Feature Description],$A272),CHAR(34),
", SamplingFeatureGeotypeCV:  ",CHAR(34),INDEX(SamplingFeatures[Feature Geo Type],$A272),CHAR(34),
", FeatureGeometry:  ",CHAR(34),INDEX(SamplingFeatures[Feature Geometry],$A272),CHAR(34),
", Elevation_m:  ",CHAR(34),INDEX(SamplingFeatures[Elevation_m],$A272),CHAR(34),
", ElevationDatumCV:  ",CHAR(34),ElevationDatum,CHAR(34),"}"))</f>
        <v>#REF!</v>
      </c>
      <c r="L272" t="e">
        <f>IF(INDEX(SamplingFeatures[Sampling Feature Type],$A272)&lt;&gt;"Site","",
CONCATENATE("  - &amp;SiteID",TEXT(SUMPRODUCT(--($L$3:$L271&lt;&gt;"")),"0000"),
" {","SamplingFeatureID:  *SamplingFeatureID",TEXT($A272,"0000"),
", SiteTypeCV:  ",CHAR(34),INDEX(Sites[Site Type],$A272),CHAR(34),
", Latitude:  ",INDEX(Sites[Latitude],$A272),
", Longitude:  ",INDEX(Sites[Longitude],$A272),
", SRSName:  ",CHAR(34),LatLonDatum,CHAR(34),"}"))</f>
        <v>#REF!</v>
      </c>
      <c r="M272" t="e">
        <f>IF(INDEX(SamplingFeatures[Sampling Feature Type],$A272)&lt;&gt;"Specimen","",
CONCATENATE("  - &amp;SpecimenID",TEXT(SUMPRODUCT(--($M$3:$M271&lt;&gt;"")),"0000"),
" {","SamplingFeatureID:  *SamplingFeatureID",TEXT($A272,"0000"),
", SpecimenTypeCV:  ",CHAR(34),INDEX(Specimens[Specimen Type],$A272),CHAR(34),
", SpecimenMediumCV:  ",INDEX(Specimens[Specimen Medium],$A272),
", IsFieldSpecimen:  ",CHAR(34),INDEX(Specimens[Is Field Specimen?],$A272),CHAR(34),"}"))</f>
        <v>#REF!</v>
      </c>
      <c r="N272" t="e">
        <f>IF(COUNTA(SpatialOffsets[])=0,"", IF(INDEX(SpatialOffsets[Spatial Offset Type],$A272)="","",
CONCATENATE("  - &amp;SpatialOffsetID",TEXT($A272,"0000"),
" {","SpatialOffsetTypeCV:  ",CHAR(34),INDEX(SpatialOffsets[Spatial Offset Type],$A272),CHAR(34),
", Offset1Value:  ",INDEX(SpatialOffsets[Offset 1 Value],$A272),
", Offset1UnitID:  ",CHAR(34),INDEX(SpatialOffsets[Offset 1 Unit],$A272),CHAR(34),
", Offset2Value:  ",INDEX(SpatialOffsets[Offset 2 Value],$A272),
", Offset2UnitID:  ",CHAR(34),INDEX(SpatialOffsets[Offset 2 Unit],$A272),CHAR(34),
", Offset3Value:  ",INDEX(SpatialOffsets[Offset 3 Value],$A272),
", Offset3UnitID:  ",CHAR(34),INDEX(SpatialOffsets[Offset 3 Unit],$A272),CHAR(34),,"}")))</f>
        <v>#REF!</v>
      </c>
      <c r="O272" t="e">
        <f>IF(COUNTA(RelatedFeatures[])=0,"", IF(INDEX(RelatedFeatures[First Sampling Feature Code],$A272)="","",
CONCATENATE("  - &amp;RelationID",TEXT($A272,"0000"),
" {","SamplingFeatureID:  *SamplingFeatureID",TEXT(MATCH(INDEX(RelatedFeatures[First Sampling Feature Code],$A272),SamplingFeatures[Feature Code],0),"0000"),
", RelationshipTypeCV:  ",CHAR(34),INDEX(RelatedFeatures[Relationship Type],$A272),CHAR(34),
", RelatedFeatureID: *SamplingFeatureID",TEXT(MATCH(INDEX(RelatedFeatures[Second Sampling Feature Code],$A272),SamplingFeatures[Feature Code],0),"0000"),
", SpatialOffsetID:  ",IF(INDEX(RelatedFeatures[Offset Number],$A272)="","",CONCATENATE("*SpatialOffsetID",TEXT(INDEX(RelatedFeatures[Offset Number],$A272),"0000"))),"}")))</f>
        <v>#REF!</v>
      </c>
      <c r="P272" t="e">
        <f>IF(INDEX(Methods[Method Type],$A272)="","",
CONCATENATE("  - &amp;MethodID",TEXT($A272,"0000"),
" {","MethodTypeCV:  ",CHAR(34),INDEX(Methods[Method Type],$A272),CHAR(34),
", MethodCode:  ",CHAR(34),INDEX(Methods[Method Code],$A272),CHAR(34),
", MethodName:  ",CHAR(34),INDEX(Methods[Method Name],$A272),CHAR(34),
", MethodDescription:  ",CHAR(34),INDEX(Methods[Method Description],$A272),CHAR(34),
", MethodLink:  ",CHAR(34),INDEX(Methods[Method Link],$A272),CHAR(34),
", OrganizationID: *OrganizationID",TEXT(MATCH(INDEX(Methods[Organization Name],$A272),Organizations[Organization Name],0),"0000"),"}"))</f>
        <v>#REF!</v>
      </c>
      <c r="Q272" t="e">
        <f>IF(INDEX(Variables[Variable Type],$A272)="","",
CONCATENATE("  - &amp;VariableID",TEXT($A272,"0000"),
" {","VariableTypeCV:  ",CHAR(34),INDEX(Variables[Variable Type],$A272),CHAR(34),
", VariableCode:  ",CHAR(34),INDEX(Variables[Variable Code],$A272),CHAR(34),
", VariableNameCV:  ",CHAR(34),INDEX(Variables[Variable Name],$A272),CHAR(34),
", VariableDefinition:  ",CHAR(34),INDEX(Variables[Variable Definition],$A272),CHAR(34),
", SpecciationCV:  ",CHAR(34),INDEX(Variables[Speciation],$A272),CHAR(34),
", NoDataValue:  ",CHAR(34),INDEX(Variables[No Data Value],$A272),CHAR(34),"}"))</f>
        <v>#REF!</v>
      </c>
    </row>
    <row r="273" spans="1:17" x14ac:dyDescent="0.25">
      <c r="A273">
        <v>270</v>
      </c>
      <c r="D273" t="e">
        <f>IF(INDEX(People[First Name],$A273)="","",
CONCATENATE("  - &amp;PersonID",TEXT($A273,"0000"),
" {","PersonFirstName:  ",CHAR(34),INDEX(People[First Name],$A273),CHAR(34),
", PersonMiddleName:  ",CHAR(34),INDEX(People[Middle Name],$A273),CHAR(34),
", PersonLastName:  ",CHAR(34),INDEX(People[Last Name],$A273),CHAR(34),"}"))</f>
        <v>#REF!</v>
      </c>
      <c r="E273" t="e">
        <f>IF(INDEX(Organizations[Organization Type '[CV']],$A273)="","",
CONCATENATE("  - &amp;OrganizationID",TEXT($A273,"0000"),
" {","OrganizationTypeCV:  ",CHAR(34),INDEX(Organizations[Organization Type '[CV']],$A273),CHAR(34),
", OrganizationCode:  ",CHAR(34),INDEX(Organizations[Organization Code],$A273),CHAR(34),
", OrganizationName:  ",CHAR(34),INDEX(Organizations[Organization Name],$A273),CHAR(34),
", OrganizationDescription:  ",CHAR(34),INDEX(Organizations[Organization Description],$A273),CHAR(34),
", OrganizationLink:  ",CHAR(34),INDEX(Organizations[Organization Link],$A273),CHAR(34),"}"))</f>
        <v>#REF!</v>
      </c>
      <c r="F273" t="e">
        <f>IF(INDEX(People[First Name],$A273)="","",
CONCATENATE("  - &amp;AffiliationID",TEXT($A273,"0000"),
" {PersonID: *PersonID",TEXT($A273,"0000"),
", OrganizationID: *OrganizationID",TEXT(MATCH(INDEX(People[Organization Name],$A273),Organizations[Organization Name],0),"0000"),
", IsPrimaryOrganizationContact: , AffiliationStartDate: , AffiliationEndDate: , PrimaryPhone: ",
", PrimaryEmail: ",CHAR(34),INDEX(People[Primary Email],$A273),CHAR(34),
", PrimaryAddress: ",CHAR(34),INDEX(People[Primary Address],$A273),CHAR(34),
", PersonLink: }"))</f>
        <v>#REF!</v>
      </c>
      <c r="H273" t="e">
        <f>IF(COUNTA(CitationInformation)=0,"",IF(INDEX(AuthorList[Author Name],$A273)="","",
CONCATENATE("  - &amp;AuthorListID",TEXT($A273,"0000"),
"  {CitationID: *CitationID0001",
", PersonID: *PersonID",TEXT(MATCH(INDEX(AuthorList[Author Name],$A273),People[Full Name],0),"0000"),
", AuthorOrder: ",INDEX(AuthorList[Author Number],$A273),"}")))</f>
        <v>#REF!</v>
      </c>
      <c r="K273" t="e">
        <f>IF(INDEX(SamplingFeatures[Feature Code],$A273)="","",
CONCATENATE("  - &amp;SamplingFeatureID",TEXT($A273,"0000"),
" {","SamplingFeatureUUID:  ",CHAR(34),INDEX(SamplingFeatures[Sampling Feature UUID],$A273),CHAR(34),
", SamplingFeatureTypeCV:  ",CHAR(34),INDEX(SamplingFeatures[Sampling Feature Type],$A273),CHAR(34),
", SamplingFeatureCode:  ",CHAR(34),INDEX(SamplingFeatures[Feature Code],$A273),CHAR(34),
", SamplingFeatureName:  ",CHAR(34),INDEX(SamplingFeatures[Feature Name],$A273),CHAR(34),
", SamplingFeatureDescription:  ",CHAR(34),INDEX(SamplingFeatures[Feature Description],$A273),CHAR(34),
", SamplingFeatureGeotypeCV:  ",CHAR(34),INDEX(SamplingFeatures[Feature Geo Type],$A273),CHAR(34),
", FeatureGeometry:  ",CHAR(34),INDEX(SamplingFeatures[Feature Geometry],$A273),CHAR(34),
", Elevation_m:  ",CHAR(34),INDEX(SamplingFeatures[Elevation_m],$A273),CHAR(34),
", ElevationDatumCV:  ",CHAR(34),ElevationDatum,CHAR(34),"}"))</f>
        <v>#REF!</v>
      </c>
      <c r="L273" t="e">
        <f>IF(INDEX(SamplingFeatures[Sampling Feature Type],$A273)&lt;&gt;"Site","",
CONCATENATE("  - &amp;SiteID",TEXT(SUMPRODUCT(--($L$3:$L272&lt;&gt;"")),"0000"),
" {","SamplingFeatureID:  *SamplingFeatureID",TEXT($A273,"0000"),
", SiteTypeCV:  ",CHAR(34),INDEX(Sites[Site Type],$A273),CHAR(34),
", Latitude:  ",INDEX(Sites[Latitude],$A273),
", Longitude:  ",INDEX(Sites[Longitude],$A273),
", SRSName:  ",CHAR(34),LatLonDatum,CHAR(34),"}"))</f>
        <v>#REF!</v>
      </c>
      <c r="M273" t="e">
        <f>IF(INDEX(SamplingFeatures[Sampling Feature Type],$A273)&lt;&gt;"Specimen","",
CONCATENATE("  - &amp;SpecimenID",TEXT(SUMPRODUCT(--($M$3:$M272&lt;&gt;"")),"0000"),
" {","SamplingFeatureID:  *SamplingFeatureID",TEXT($A273,"0000"),
", SpecimenTypeCV:  ",CHAR(34),INDEX(Specimens[Specimen Type],$A273),CHAR(34),
", SpecimenMediumCV:  ",INDEX(Specimens[Specimen Medium],$A273),
", IsFieldSpecimen:  ",CHAR(34),INDEX(Specimens[Is Field Specimen?],$A273),CHAR(34),"}"))</f>
        <v>#REF!</v>
      </c>
      <c r="N273" t="e">
        <f>IF(COUNTA(SpatialOffsets[])=0,"", IF(INDEX(SpatialOffsets[Spatial Offset Type],$A273)="","",
CONCATENATE("  - &amp;SpatialOffsetID",TEXT($A273,"0000"),
" {","SpatialOffsetTypeCV:  ",CHAR(34),INDEX(SpatialOffsets[Spatial Offset Type],$A273),CHAR(34),
", Offset1Value:  ",INDEX(SpatialOffsets[Offset 1 Value],$A273),
", Offset1UnitID:  ",CHAR(34),INDEX(SpatialOffsets[Offset 1 Unit],$A273),CHAR(34),
", Offset2Value:  ",INDEX(SpatialOffsets[Offset 2 Value],$A273),
", Offset2UnitID:  ",CHAR(34),INDEX(SpatialOffsets[Offset 2 Unit],$A273),CHAR(34),
", Offset3Value:  ",INDEX(SpatialOffsets[Offset 3 Value],$A273),
", Offset3UnitID:  ",CHAR(34),INDEX(SpatialOffsets[Offset 3 Unit],$A273),CHAR(34),,"}")))</f>
        <v>#REF!</v>
      </c>
      <c r="O273" t="e">
        <f>IF(COUNTA(RelatedFeatures[])=0,"", IF(INDEX(RelatedFeatures[First Sampling Feature Code],$A273)="","",
CONCATENATE("  - &amp;RelationID",TEXT($A273,"0000"),
" {","SamplingFeatureID:  *SamplingFeatureID",TEXT(MATCH(INDEX(RelatedFeatures[First Sampling Feature Code],$A273),SamplingFeatures[Feature Code],0),"0000"),
", RelationshipTypeCV:  ",CHAR(34),INDEX(RelatedFeatures[Relationship Type],$A273),CHAR(34),
", RelatedFeatureID: *SamplingFeatureID",TEXT(MATCH(INDEX(RelatedFeatures[Second Sampling Feature Code],$A273),SamplingFeatures[Feature Code],0),"0000"),
", SpatialOffsetID:  ",IF(INDEX(RelatedFeatures[Offset Number],$A273)="","",CONCATENATE("*SpatialOffsetID",TEXT(INDEX(RelatedFeatures[Offset Number],$A273),"0000"))),"}")))</f>
        <v>#REF!</v>
      </c>
      <c r="P273" t="e">
        <f>IF(INDEX(Methods[Method Type],$A273)="","",
CONCATENATE("  - &amp;MethodID",TEXT($A273,"0000"),
" {","MethodTypeCV:  ",CHAR(34),INDEX(Methods[Method Type],$A273),CHAR(34),
", MethodCode:  ",CHAR(34),INDEX(Methods[Method Code],$A273),CHAR(34),
", MethodName:  ",CHAR(34),INDEX(Methods[Method Name],$A273),CHAR(34),
", MethodDescription:  ",CHAR(34),INDEX(Methods[Method Description],$A273),CHAR(34),
", MethodLink:  ",CHAR(34),INDEX(Methods[Method Link],$A273),CHAR(34),
", OrganizationID: *OrganizationID",TEXT(MATCH(INDEX(Methods[Organization Name],$A273),Organizations[Organization Name],0),"0000"),"}"))</f>
        <v>#REF!</v>
      </c>
      <c r="Q273" t="e">
        <f>IF(INDEX(Variables[Variable Type],$A273)="","",
CONCATENATE("  - &amp;VariableID",TEXT($A273,"0000"),
" {","VariableTypeCV:  ",CHAR(34),INDEX(Variables[Variable Type],$A273),CHAR(34),
", VariableCode:  ",CHAR(34),INDEX(Variables[Variable Code],$A273),CHAR(34),
", VariableNameCV:  ",CHAR(34),INDEX(Variables[Variable Name],$A273),CHAR(34),
", VariableDefinition:  ",CHAR(34),INDEX(Variables[Variable Definition],$A273),CHAR(34),
", SpecciationCV:  ",CHAR(34),INDEX(Variables[Speciation],$A273),CHAR(34),
", NoDataValue:  ",CHAR(34),INDEX(Variables[No Data Value],$A273),CHAR(34),"}"))</f>
        <v>#REF!</v>
      </c>
    </row>
    <row r="274" spans="1:17" x14ac:dyDescent="0.25">
      <c r="A274">
        <v>271</v>
      </c>
      <c r="D274" t="e">
        <f>IF(INDEX(People[First Name],$A274)="","",
CONCATENATE("  - &amp;PersonID",TEXT($A274,"0000"),
" {","PersonFirstName:  ",CHAR(34),INDEX(People[First Name],$A274),CHAR(34),
", PersonMiddleName:  ",CHAR(34),INDEX(People[Middle Name],$A274),CHAR(34),
", PersonLastName:  ",CHAR(34),INDEX(People[Last Name],$A274),CHAR(34),"}"))</f>
        <v>#REF!</v>
      </c>
      <c r="E274" t="e">
        <f>IF(INDEX(Organizations[Organization Type '[CV']],$A274)="","",
CONCATENATE("  - &amp;OrganizationID",TEXT($A274,"0000"),
" {","OrganizationTypeCV:  ",CHAR(34),INDEX(Organizations[Organization Type '[CV']],$A274),CHAR(34),
", OrganizationCode:  ",CHAR(34),INDEX(Organizations[Organization Code],$A274),CHAR(34),
", OrganizationName:  ",CHAR(34),INDEX(Organizations[Organization Name],$A274),CHAR(34),
", OrganizationDescription:  ",CHAR(34),INDEX(Organizations[Organization Description],$A274),CHAR(34),
", OrganizationLink:  ",CHAR(34),INDEX(Organizations[Organization Link],$A274),CHAR(34),"}"))</f>
        <v>#REF!</v>
      </c>
      <c r="F274" t="e">
        <f>IF(INDEX(People[First Name],$A274)="","",
CONCATENATE("  - &amp;AffiliationID",TEXT($A274,"0000"),
" {PersonID: *PersonID",TEXT($A274,"0000"),
", OrganizationID: *OrganizationID",TEXT(MATCH(INDEX(People[Organization Name],$A274),Organizations[Organization Name],0),"0000"),
", IsPrimaryOrganizationContact: , AffiliationStartDate: , AffiliationEndDate: , PrimaryPhone: ",
", PrimaryEmail: ",CHAR(34),INDEX(People[Primary Email],$A274),CHAR(34),
", PrimaryAddress: ",CHAR(34),INDEX(People[Primary Address],$A274),CHAR(34),
", PersonLink: }"))</f>
        <v>#REF!</v>
      </c>
      <c r="H274" t="e">
        <f>IF(COUNTA(CitationInformation)=0,"",IF(INDEX(AuthorList[Author Name],$A274)="","",
CONCATENATE("  - &amp;AuthorListID",TEXT($A274,"0000"),
"  {CitationID: *CitationID0001",
", PersonID: *PersonID",TEXT(MATCH(INDEX(AuthorList[Author Name],$A274),People[Full Name],0),"0000"),
", AuthorOrder: ",INDEX(AuthorList[Author Number],$A274),"}")))</f>
        <v>#REF!</v>
      </c>
      <c r="K274" t="e">
        <f>IF(INDEX(SamplingFeatures[Feature Code],$A274)="","",
CONCATENATE("  - &amp;SamplingFeatureID",TEXT($A274,"0000"),
" {","SamplingFeatureUUID:  ",CHAR(34),INDEX(SamplingFeatures[Sampling Feature UUID],$A274),CHAR(34),
", SamplingFeatureTypeCV:  ",CHAR(34),INDEX(SamplingFeatures[Sampling Feature Type],$A274),CHAR(34),
", SamplingFeatureCode:  ",CHAR(34),INDEX(SamplingFeatures[Feature Code],$A274),CHAR(34),
", SamplingFeatureName:  ",CHAR(34),INDEX(SamplingFeatures[Feature Name],$A274),CHAR(34),
", SamplingFeatureDescription:  ",CHAR(34),INDEX(SamplingFeatures[Feature Description],$A274),CHAR(34),
", SamplingFeatureGeotypeCV:  ",CHAR(34),INDEX(SamplingFeatures[Feature Geo Type],$A274),CHAR(34),
", FeatureGeometry:  ",CHAR(34),INDEX(SamplingFeatures[Feature Geometry],$A274),CHAR(34),
", Elevation_m:  ",CHAR(34),INDEX(SamplingFeatures[Elevation_m],$A274),CHAR(34),
", ElevationDatumCV:  ",CHAR(34),ElevationDatum,CHAR(34),"}"))</f>
        <v>#REF!</v>
      </c>
      <c r="L274" t="e">
        <f>IF(INDEX(SamplingFeatures[Sampling Feature Type],$A274)&lt;&gt;"Site","",
CONCATENATE("  - &amp;SiteID",TEXT(SUMPRODUCT(--($L$3:$L273&lt;&gt;"")),"0000"),
" {","SamplingFeatureID:  *SamplingFeatureID",TEXT($A274,"0000"),
", SiteTypeCV:  ",CHAR(34),INDEX(Sites[Site Type],$A274),CHAR(34),
", Latitude:  ",INDEX(Sites[Latitude],$A274),
", Longitude:  ",INDEX(Sites[Longitude],$A274),
", SRSName:  ",CHAR(34),LatLonDatum,CHAR(34),"}"))</f>
        <v>#REF!</v>
      </c>
      <c r="M274" t="e">
        <f>IF(INDEX(SamplingFeatures[Sampling Feature Type],$A274)&lt;&gt;"Specimen","",
CONCATENATE("  - &amp;SpecimenID",TEXT(SUMPRODUCT(--($M$3:$M273&lt;&gt;"")),"0000"),
" {","SamplingFeatureID:  *SamplingFeatureID",TEXT($A274,"0000"),
", SpecimenTypeCV:  ",CHAR(34),INDEX(Specimens[Specimen Type],$A274),CHAR(34),
", SpecimenMediumCV:  ",INDEX(Specimens[Specimen Medium],$A274),
", IsFieldSpecimen:  ",CHAR(34),INDEX(Specimens[Is Field Specimen?],$A274),CHAR(34),"}"))</f>
        <v>#REF!</v>
      </c>
      <c r="N274" t="e">
        <f>IF(COUNTA(SpatialOffsets[])=0,"", IF(INDEX(SpatialOffsets[Spatial Offset Type],$A274)="","",
CONCATENATE("  - &amp;SpatialOffsetID",TEXT($A274,"0000"),
" {","SpatialOffsetTypeCV:  ",CHAR(34),INDEX(SpatialOffsets[Spatial Offset Type],$A274),CHAR(34),
", Offset1Value:  ",INDEX(SpatialOffsets[Offset 1 Value],$A274),
", Offset1UnitID:  ",CHAR(34),INDEX(SpatialOffsets[Offset 1 Unit],$A274),CHAR(34),
", Offset2Value:  ",INDEX(SpatialOffsets[Offset 2 Value],$A274),
", Offset2UnitID:  ",CHAR(34),INDEX(SpatialOffsets[Offset 2 Unit],$A274),CHAR(34),
", Offset3Value:  ",INDEX(SpatialOffsets[Offset 3 Value],$A274),
", Offset3UnitID:  ",CHAR(34),INDEX(SpatialOffsets[Offset 3 Unit],$A274),CHAR(34),,"}")))</f>
        <v>#REF!</v>
      </c>
      <c r="O274" t="e">
        <f>IF(COUNTA(RelatedFeatures[])=0,"", IF(INDEX(RelatedFeatures[First Sampling Feature Code],$A274)="","",
CONCATENATE("  - &amp;RelationID",TEXT($A274,"0000"),
" {","SamplingFeatureID:  *SamplingFeatureID",TEXT(MATCH(INDEX(RelatedFeatures[First Sampling Feature Code],$A274),SamplingFeatures[Feature Code],0),"0000"),
", RelationshipTypeCV:  ",CHAR(34),INDEX(RelatedFeatures[Relationship Type],$A274),CHAR(34),
", RelatedFeatureID: *SamplingFeatureID",TEXT(MATCH(INDEX(RelatedFeatures[Second Sampling Feature Code],$A274),SamplingFeatures[Feature Code],0),"0000"),
", SpatialOffsetID:  ",IF(INDEX(RelatedFeatures[Offset Number],$A274)="","",CONCATENATE("*SpatialOffsetID",TEXT(INDEX(RelatedFeatures[Offset Number],$A274),"0000"))),"}")))</f>
        <v>#REF!</v>
      </c>
      <c r="P274" t="e">
        <f>IF(INDEX(Methods[Method Type],$A274)="","",
CONCATENATE("  - &amp;MethodID",TEXT($A274,"0000"),
" {","MethodTypeCV:  ",CHAR(34),INDEX(Methods[Method Type],$A274),CHAR(34),
", MethodCode:  ",CHAR(34),INDEX(Methods[Method Code],$A274),CHAR(34),
", MethodName:  ",CHAR(34),INDEX(Methods[Method Name],$A274),CHAR(34),
", MethodDescription:  ",CHAR(34),INDEX(Methods[Method Description],$A274),CHAR(34),
", MethodLink:  ",CHAR(34),INDEX(Methods[Method Link],$A274),CHAR(34),
", OrganizationID: *OrganizationID",TEXT(MATCH(INDEX(Methods[Organization Name],$A274),Organizations[Organization Name],0),"0000"),"}"))</f>
        <v>#REF!</v>
      </c>
      <c r="Q274" t="e">
        <f>IF(INDEX(Variables[Variable Type],$A274)="","",
CONCATENATE("  - &amp;VariableID",TEXT($A274,"0000"),
" {","VariableTypeCV:  ",CHAR(34),INDEX(Variables[Variable Type],$A274),CHAR(34),
", VariableCode:  ",CHAR(34),INDEX(Variables[Variable Code],$A274),CHAR(34),
", VariableNameCV:  ",CHAR(34),INDEX(Variables[Variable Name],$A274),CHAR(34),
", VariableDefinition:  ",CHAR(34),INDEX(Variables[Variable Definition],$A274),CHAR(34),
", SpecciationCV:  ",CHAR(34),INDEX(Variables[Speciation],$A274),CHAR(34),
", NoDataValue:  ",CHAR(34),INDEX(Variables[No Data Value],$A274),CHAR(34),"}"))</f>
        <v>#REF!</v>
      </c>
    </row>
    <row r="275" spans="1:17" x14ac:dyDescent="0.25">
      <c r="A275">
        <v>272</v>
      </c>
      <c r="D275" t="e">
        <f>IF(INDEX(People[First Name],$A275)="","",
CONCATENATE("  - &amp;PersonID",TEXT($A275,"0000"),
" {","PersonFirstName:  ",CHAR(34),INDEX(People[First Name],$A275),CHAR(34),
", PersonMiddleName:  ",CHAR(34),INDEX(People[Middle Name],$A275),CHAR(34),
", PersonLastName:  ",CHAR(34),INDEX(People[Last Name],$A275),CHAR(34),"}"))</f>
        <v>#REF!</v>
      </c>
      <c r="E275" t="e">
        <f>IF(INDEX(Organizations[Organization Type '[CV']],$A275)="","",
CONCATENATE("  - &amp;OrganizationID",TEXT($A275,"0000"),
" {","OrganizationTypeCV:  ",CHAR(34),INDEX(Organizations[Organization Type '[CV']],$A275),CHAR(34),
", OrganizationCode:  ",CHAR(34),INDEX(Organizations[Organization Code],$A275),CHAR(34),
", OrganizationName:  ",CHAR(34),INDEX(Organizations[Organization Name],$A275),CHAR(34),
", OrganizationDescription:  ",CHAR(34),INDEX(Organizations[Organization Description],$A275),CHAR(34),
", OrganizationLink:  ",CHAR(34),INDEX(Organizations[Organization Link],$A275),CHAR(34),"}"))</f>
        <v>#REF!</v>
      </c>
      <c r="F275" t="e">
        <f>IF(INDEX(People[First Name],$A275)="","",
CONCATENATE("  - &amp;AffiliationID",TEXT($A275,"0000"),
" {PersonID: *PersonID",TEXT($A275,"0000"),
", OrganizationID: *OrganizationID",TEXT(MATCH(INDEX(People[Organization Name],$A275),Organizations[Organization Name],0),"0000"),
", IsPrimaryOrganizationContact: , AffiliationStartDate: , AffiliationEndDate: , PrimaryPhone: ",
", PrimaryEmail: ",CHAR(34),INDEX(People[Primary Email],$A275),CHAR(34),
", PrimaryAddress: ",CHAR(34),INDEX(People[Primary Address],$A275),CHAR(34),
", PersonLink: }"))</f>
        <v>#REF!</v>
      </c>
      <c r="H275" t="e">
        <f>IF(COUNTA(CitationInformation)=0,"",IF(INDEX(AuthorList[Author Name],$A275)="","",
CONCATENATE("  - &amp;AuthorListID",TEXT($A275,"0000"),
"  {CitationID: *CitationID0001",
", PersonID: *PersonID",TEXT(MATCH(INDEX(AuthorList[Author Name],$A275),People[Full Name],0),"0000"),
", AuthorOrder: ",INDEX(AuthorList[Author Number],$A275),"}")))</f>
        <v>#REF!</v>
      </c>
      <c r="K275" t="e">
        <f>IF(INDEX(SamplingFeatures[Feature Code],$A275)="","",
CONCATENATE("  - &amp;SamplingFeatureID",TEXT($A275,"0000"),
" {","SamplingFeatureUUID:  ",CHAR(34),INDEX(SamplingFeatures[Sampling Feature UUID],$A275),CHAR(34),
", SamplingFeatureTypeCV:  ",CHAR(34),INDEX(SamplingFeatures[Sampling Feature Type],$A275),CHAR(34),
", SamplingFeatureCode:  ",CHAR(34),INDEX(SamplingFeatures[Feature Code],$A275),CHAR(34),
", SamplingFeatureName:  ",CHAR(34),INDEX(SamplingFeatures[Feature Name],$A275),CHAR(34),
", SamplingFeatureDescription:  ",CHAR(34),INDEX(SamplingFeatures[Feature Description],$A275),CHAR(34),
", SamplingFeatureGeotypeCV:  ",CHAR(34),INDEX(SamplingFeatures[Feature Geo Type],$A275),CHAR(34),
", FeatureGeometry:  ",CHAR(34),INDEX(SamplingFeatures[Feature Geometry],$A275),CHAR(34),
", Elevation_m:  ",CHAR(34),INDEX(SamplingFeatures[Elevation_m],$A275),CHAR(34),
", ElevationDatumCV:  ",CHAR(34),ElevationDatum,CHAR(34),"}"))</f>
        <v>#REF!</v>
      </c>
      <c r="L275" t="e">
        <f>IF(INDEX(SamplingFeatures[Sampling Feature Type],$A275)&lt;&gt;"Site","",
CONCATENATE("  - &amp;SiteID",TEXT(SUMPRODUCT(--($L$3:$L274&lt;&gt;"")),"0000"),
" {","SamplingFeatureID:  *SamplingFeatureID",TEXT($A275,"0000"),
", SiteTypeCV:  ",CHAR(34),INDEX(Sites[Site Type],$A275),CHAR(34),
", Latitude:  ",INDEX(Sites[Latitude],$A275),
", Longitude:  ",INDEX(Sites[Longitude],$A275),
", SRSName:  ",CHAR(34),LatLonDatum,CHAR(34),"}"))</f>
        <v>#REF!</v>
      </c>
      <c r="M275" t="e">
        <f>IF(INDEX(SamplingFeatures[Sampling Feature Type],$A275)&lt;&gt;"Specimen","",
CONCATENATE("  - &amp;SpecimenID",TEXT(SUMPRODUCT(--($M$3:$M274&lt;&gt;"")),"0000"),
" {","SamplingFeatureID:  *SamplingFeatureID",TEXT($A275,"0000"),
", SpecimenTypeCV:  ",CHAR(34),INDEX(Specimens[Specimen Type],$A275),CHAR(34),
", SpecimenMediumCV:  ",INDEX(Specimens[Specimen Medium],$A275),
", IsFieldSpecimen:  ",CHAR(34),INDEX(Specimens[Is Field Specimen?],$A275),CHAR(34),"}"))</f>
        <v>#REF!</v>
      </c>
      <c r="N275" t="e">
        <f>IF(COUNTA(SpatialOffsets[])=0,"", IF(INDEX(SpatialOffsets[Spatial Offset Type],$A275)="","",
CONCATENATE("  - &amp;SpatialOffsetID",TEXT($A275,"0000"),
" {","SpatialOffsetTypeCV:  ",CHAR(34),INDEX(SpatialOffsets[Spatial Offset Type],$A275),CHAR(34),
", Offset1Value:  ",INDEX(SpatialOffsets[Offset 1 Value],$A275),
", Offset1UnitID:  ",CHAR(34),INDEX(SpatialOffsets[Offset 1 Unit],$A275),CHAR(34),
", Offset2Value:  ",INDEX(SpatialOffsets[Offset 2 Value],$A275),
", Offset2UnitID:  ",CHAR(34),INDEX(SpatialOffsets[Offset 2 Unit],$A275),CHAR(34),
", Offset3Value:  ",INDEX(SpatialOffsets[Offset 3 Value],$A275),
", Offset3UnitID:  ",CHAR(34),INDEX(SpatialOffsets[Offset 3 Unit],$A275),CHAR(34),,"}")))</f>
        <v>#REF!</v>
      </c>
      <c r="O275" t="e">
        <f>IF(COUNTA(RelatedFeatures[])=0,"", IF(INDEX(RelatedFeatures[First Sampling Feature Code],$A275)="","",
CONCATENATE("  - &amp;RelationID",TEXT($A275,"0000"),
" {","SamplingFeatureID:  *SamplingFeatureID",TEXT(MATCH(INDEX(RelatedFeatures[First Sampling Feature Code],$A275),SamplingFeatures[Feature Code],0),"0000"),
", RelationshipTypeCV:  ",CHAR(34),INDEX(RelatedFeatures[Relationship Type],$A275),CHAR(34),
", RelatedFeatureID: *SamplingFeatureID",TEXT(MATCH(INDEX(RelatedFeatures[Second Sampling Feature Code],$A275),SamplingFeatures[Feature Code],0),"0000"),
", SpatialOffsetID:  ",IF(INDEX(RelatedFeatures[Offset Number],$A275)="","",CONCATENATE("*SpatialOffsetID",TEXT(INDEX(RelatedFeatures[Offset Number],$A275),"0000"))),"}")))</f>
        <v>#REF!</v>
      </c>
      <c r="P275" t="e">
        <f>IF(INDEX(Methods[Method Type],$A275)="","",
CONCATENATE("  - &amp;MethodID",TEXT($A275,"0000"),
" {","MethodTypeCV:  ",CHAR(34),INDEX(Methods[Method Type],$A275),CHAR(34),
", MethodCode:  ",CHAR(34),INDEX(Methods[Method Code],$A275),CHAR(34),
", MethodName:  ",CHAR(34),INDEX(Methods[Method Name],$A275),CHAR(34),
", MethodDescription:  ",CHAR(34),INDEX(Methods[Method Description],$A275),CHAR(34),
", MethodLink:  ",CHAR(34),INDEX(Methods[Method Link],$A275),CHAR(34),
", OrganizationID: *OrganizationID",TEXT(MATCH(INDEX(Methods[Organization Name],$A275),Organizations[Organization Name],0),"0000"),"}"))</f>
        <v>#REF!</v>
      </c>
      <c r="Q275" t="e">
        <f>IF(INDEX(Variables[Variable Type],$A275)="","",
CONCATENATE("  - &amp;VariableID",TEXT($A275,"0000"),
" {","VariableTypeCV:  ",CHAR(34),INDEX(Variables[Variable Type],$A275),CHAR(34),
", VariableCode:  ",CHAR(34),INDEX(Variables[Variable Code],$A275),CHAR(34),
", VariableNameCV:  ",CHAR(34),INDEX(Variables[Variable Name],$A275),CHAR(34),
", VariableDefinition:  ",CHAR(34),INDEX(Variables[Variable Definition],$A275),CHAR(34),
", SpecciationCV:  ",CHAR(34),INDEX(Variables[Speciation],$A275),CHAR(34),
", NoDataValue:  ",CHAR(34),INDEX(Variables[No Data Value],$A275),CHAR(34),"}"))</f>
        <v>#REF!</v>
      </c>
    </row>
    <row r="276" spans="1:17" x14ac:dyDescent="0.25">
      <c r="A276">
        <v>273</v>
      </c>
      <c r="D276" t="e">
        <f>IF(INDEX(People[First Name],$A276)="","",
CONCATENATE("  - &amp;PersonID",TEXT($A276,"0000"),
" {","PersonFirstName:  ",CHAR(34),INDEX(People[First Name],$A276),CHAR(34),
", PersonMiddleName:  ",CHAR(34),INDEX(People[Middle Name],$A276),CHAR(34),
", PersonLastName:  ",CHAR(34),INDEX(People[Last Name],$A276),CHAR(34),"}"))</f>
        <v>#REF!</v>
      </c>
      <c r="E276" t="e">
        <f>IF(INDEX(Organizations[Organization Type '[CV']],$A276)="","",
CONCATENATE("  - &amp;OrganizationID",TEXT($A276,"0000"),
" {","OrganizationTypeCV:  ",CHAR(34),INDEX(Organizations[Organization Type '[CV']],$A276),CHAR(34),
", OrganizationCode:  ",CHAR(34),INDEX(Organizations[Organization Code],$A276),CHAR(34),
", OrganizationName:  ",CHAR(34),INDEX(Organizations[Organization Name],$A276),CHAR(34),
", OrganizationDescription:  ",CHAR(34),INDEX(Organizations[Organization Description],$A276),CHAR(34),
", OrganizationLink:  ",CHAR(34),INDEX(Organizations[Organization Link],$A276),CHAR(34),"}"))</f>
        <v>#REF!</v>
      </c>
      <c r="F276" t="e">
        <f>IF(INDEX(People[First Name],$A276)="","",
CONCATENATE("  - &amp;AffiliationID",TEXT($A276,"0000"),
" {PersonID: *PersonID",TEXT($A276,"0000"),
", OrganizationID: *OrganizationID",TEXT(MATCH(INDEX(People[Organization Name],$A276),Organizations[Organization Name],0),"0000"),
", IsPrimaryOrganizationContact: , AffiliationStartDate: , AffiliationEndDate: , PrimaryPhone: ",
", PrimaryEmail: ",CHAR(34),INDEX(People[Primary Email],$A276),CHAR(34),
", PrimaryAddress: ",CHAR(34),INDEX(People[Primary Address],$A276),CHAR(34),
", PersonLink: }"))</f>
        <v>#REF!</v>
      </c>
      <c r="H276" t="e">
        <f>IF(COUNTA(CitationInformation)=0,"",IF(INDEX(AuthorList[Author Name],$A276)="","",
CONCATENATE("  - &amp;AuthorListID",TEXT($A276,"0000"),
"  {CitationID: *CitationID0001",
", PersonID: *PersonID",TEXT(MATCH(INDEX(AuthorList[Author Name],$A276),People[Full Name],0),"0000"),
", AuthorOrder: ",INDEX(AuthorList[Author Number],$A276),"}")))</f>
        <v>#REF!</v>
      </c>
      <c r="K276" t="e">
        <f>IF(INDEX(SamplingFeatures[Feature Code],$A276)="","",
CONCATENATE("  - &amp;SamplingFeatureID",TEXT($A276,"0000"),
" {","SamplingFeatureUUID:  ",CHAR(34),INDEX(SamplingFeatures[Sampling Feature UUID],$A276),CHAR(34),
", SamplingFeatureTypeCV:  ",CHAR(34),INDEX(SamplingFeatures[Sampling Feature Type],$A276),CHAR(34),
", SamplingFeatureCode:  ",CHAR(34),INDEX(SamplingFeatures[Feature Code],$A276),CHAR(34),
", SamplingFeatureName:  ",CHAR(34),INDEX(SamplingFeatures[Feature Name],$A276),CHAR(34),
", SamplingFeatureDescription:  ",CHAR(34),INDEX(SamplingFeatures[Feature Description],$A276),CHAR(34),
", SamplingFeatureGeotypeCV:  ",CHAR(34),INDEX(SamplingFeatures[Feature Geo Type],$A276),CHAR(34),
", FeatureGeometry:  ",CHAR(34),INDEX(SamplingFeatures[Feature Geometry],$A276),CHAR(34),
", Elevation_m:  ",CHAR(34),INDEX(SamplingFeatures[Elevation_m],$A276),CHAR(34),
", ElevationDatumCV:  ",CHAR(34),ElevationDatum,CHAR(34),"}"))</f>
        <v>#REF!</v>
      </c>
      <c r="L276" t="e">
        <f>IF(INDEX(SamplingFeatures[Sampling Feature Type],$A276)&lt;&gt;"Site","",
CONCATENATE("  - &amp;SiteID",TEXT(SUMPRODUCT(--($L$3:$L275&lt;&gt;"")),"0000"),
" {","SamplingFeatureID:  *SamplingFeatureID",TEXT($A276,"0000"),
", SiteTypeCV:  ",CHAR(34),INDEX(Sites[Site Type],$A276),CHAR(34),
", Latitude:  ",INDEX(Sites[Latitude],$A276),
", Longitude:  ",INDEX(Sites[Longitude],$A276),
", SRSName:  ",CHAR(34),LatLonDatum,CHAR(34),"}"))</f>
        <v>#REF!</v>
      </c>
      <c r="M276" t="e">
        <f>IF(INDEX(SamplingFeatures[Sampling Feature Type],$A276)&lt;&gt;"Specimen","",
CONCATENATE("  - &amp;SpecimenID",TEXT(SUMPRODUCT(--($M$3:$M275&lt;&gt;"")),"0000"),
" {","SamplingFeatureID:  *SamplingFeatureID",TEXT($A276,"0000"),
", SpecimenTypeCV:  ",CHAR(34),INDEX(Specimens[Specimen Type],$A276),CHAR(34),
", SpecimenMediumCV:  ",INDEX(Specimens[Specimen Medium],$A276),
", IsFieldSpecimen:  ",CHAR(34),INDEX(Specimens[Is Field Specimen?],$A276),CHAR(34),"}"))</f>
        <v>#REF!</v>
      </c>
      <c r="N276" t="e">
        <f>IF(COUNTA(SpatialOffsets[])=0,"", IF(INDEX(SpatialOffsets[Spatial Offset Type],$A276)="","",
CONCATENATE("  - &amp;SpatialOffsetID",TEXT($A276,"0000"),
" {","SpatialOffsetTypeCV:  ",CHAR(34),INDEX(SpatialOffsets[Spatial Offset Type],$A276),CHAR(34),
", Offset1Value:  ",INDEX(SpatialOffsets[Offset 1 Value],$A276),
", Offset1UnitID:  ",CHAR(34),INDEX(SpatialOffsets[Offset 1 Unit],$A276),CHAR(34),
", Offset2Value:  ",INDEX(SpatialOffsets[Offset 2 Value],$A276),
", Offset2UnitID:  ",CHAR(34),INDEX(SpatialOffsets[Offset 2 Unit],$A276),CHAR(34),
", Offset3Value:  ",INDEX(SpatialOffsets[Offset 3 Value],$A276),
", Offset3UnitID:  ",CHAR(34),INDEX(SpatialOffsets[Offset 3 Unit],$A276),CHAR(34),,"}")))</f>
        <v>#REF!</v>
      </c>
      <c r="O276" t="e">
        <f>IF(COUNTA(RelatedFeatures[])=0,"", IF(INDEX(RelatedFeatures[First Sampling Feature Code],$A276)="","",
CONCATENATE("  - &amp;RelationID",TEXT($A276,"0000"),
" {","SamplingFeatureID:  *SamplingFeatureID",TEXT(MATCH(INDEX(RelatedFeatures[First Sampling Feature Code],$A276),SamplingFeatures[Feature Code],0),"0000"),
", RelationshipTypeCV:  ",CHAR(34),INDEX(RelatedFeatures[Relationship Type],$A276),CHAR(34),
", RelatedFeatureID: *SamplingFeatureID",TEXT(MATCH(INDEX(RelatedFeatures[Second Sampling Feature Code],$A276),SamplingFeatures[Feature Code],0),"0000"),
", SpatialOffsetID:  ",IF(INDEX(RelatedFeatures[Offset Number],$A276)="","",CONCATENATE("*SpatialOffsetID",TEXT(INDEX(RelatedFeatures[Offset Number],$A276),"0000"))),"}")))</f>
        <v>#REF!</v>
      </c>
      <c r="P276" t="e">
        <f>IF(INDEX(Methods[Method Type],$A276)="","",
CONCATENATE("  - &amp;MethodID",TEXT($A276,"0000"),
" {","MethodTypeCV:  ",CHAR(34),INDEX(Methods[Method Type],$A276),CHAR(34),
", MethodCode:  ",CHAR(34),INDEX(Methods[Method Code],$A276),CHAR(34),
", MethodName:  ",CHAR(34),INDEX(Methods[Method Name],$A276),CHAR(34),
", MethodDescription:  ",CHAR(34),INDEX(Methods[Method Description],$A276),CHAR(34),
", MethodLink:  ",CHAR(34),INDEX(Methods[Method Link],$A276),CHAR(34),
", OrganizationID: *OrganizationID",TEXT(MATCH(INDEX(Methods[Organization Name],$A276),Organizations[Organization Name],0),"0000"),"}"))</f>
        <v>#REF!</v>
      </c>
      <c r="Q276" t="e">
        <f>IF(INDEX(Variables[Variable Type],$A276)="","",
CONCATENATE("  - &amp;VariableID",TEXT($A276,"0000"),
" {","VariableTypeCV:  ",CHAR(34),INDEX(Variables[Variable Type],$A276),CHAR(34),
", VariableCode:  ",CHAR(34),INDEX(Variables[Variable Code],$A276),CHAR(34),
", VariableNameCV:  ",CHAR(34),INDEX(Variables[Variable Name],$A276),CHAR(34),
", VariableDefinition:  ",CHAR(34),INDEX(Variables[Variable Definition],$A276),CHAR(34),
", SpecciationCV:  ",CHAR(34),INDEX(Variables[Speciation],$A276),CHAR(34),
", NoDataValue:  ",CHAR(34),INDEX(Variables[No Data Value],$A276),CHAR(34),"}"))</f>
        <v>#REF!</v>
      </c>
    </row>
    <row r="277" spans="1:17" x14ac:dyDescent="0.25">
      <c r="A277">
        <v>274</v>
      </c>
      <c r="D277" t="e">
        <f>IF(INDEX(People[First Name],$A277)="","",
CONCATENATE("  - &amp;PersonID",TEXT($A277,"0000"),
" {","PersonFirstName:  ",CHAR(34),INDEX(People[First Name],$A277),CHAR(34),
", PersonMiddleName:  ",CHAR(34),INDEX(People[Middle Name],$A277),CHAR(34),
", PersonLastName:  ",CHAR(34),INDEX(People[Last Name],$A277),CHAR(34),"}"))</f>
        <v>#REF!</v>
      </c>
      <c r="E277" t="e">
        <f>IF(INDEX(Organizations[Organization Type '[CV']],$A277)="","",
CONCATENATE("  - &amp;OrganizationID",TEXT($A277,"0000"),
" {","OrganizationTypeCV:  ",CHAR(34),INDEX(Organizations[Organization Type '[CV']],$A277),CHAR(34),
", OrganizationCode:  ",CHAR(34),INDEX(Organizations[Organization Code],$A277),CHAR(34),
", OrganizationName:  ",CHAR(34),INDEX(Organizations[Organization Name],$A277),CHAR(34),
", OrganizationDescription:  ",CHAR(34),INDEX(Organizations[Organization Description],$A277),CHAR(34),
", OrganizationLink:  ",CHAR(34),INDEX(Organizations[Organization Link],$A277),CHAR(34),"}"))</f>
        <v>#REF!</v>
      </c>
      <c r="F277" t="e">
        <f>IF(INDEX(People[First Name],$A277)="","",
CONCATENATE("  - &amp;AffiliationID",TEXT($A277,"0000"),
" {PersonID: *PersonID",TEXT($A277,"0000"),
", OrganizationID: *OrganizationID",TEXT(MATCH(INDEX(People[Organization Name],$A277),Organizations[Organization Name],0),"0000"),
", IsPrimaryOrganizationContact: , AffiliationStartDate: , AffiliationEndDate: , PrimaryPhone: ",
", PrimaryEmail: ",CHAR(34),INDEX(People[Primary Email],$A277),CHAR(34),
", PrimaryAddress: ",CHAR(34),INDEX(People[Primary Address],$A277),CHAR(34),
", PersonLink: }"))</f>
        <v>#REF!</v>
      </c>
      <c r="H277" t="e">
        <f>IF(COUNTA(CitationInformation)=0,"",IF(INDEX(AuthorList[Author Name],$A277)="","",
CONCATENATE("  - &amp;AuthorListID",TEXT($A277,"0000"),
"  {CitationID: *CitationID0001",
", PersonID: *PersonID",TEXT(MATCH(INDEX(AuthorList[Author Name],$A277),People[Full Name],0),"0000"),
", AuthorOrder: ",INDEX(AuthorList[Author Number],$A277),"}")))</f>
        <v>#REF!</v>
      </c>
      <c r="K277" t="e">
        <f>IF(INDEX(SamplingFeatures[Feature Code],$A277)="","",
CONCATENATE("  - &amp;SamplingFeatureID",TEXT($A277,"0000"),
" {","SamplingFeatureUUID:  ",CHAR(34),INDEX(SamplingFeatures[Sampling Feature UUID],$A277),CHAR(34),
", SamplingFeatureTypeCV:  ",CHAR(34),INDEX(SamplingFeatures[Sampling Feature Type],$A277),CHAR(34),
", SamplingFeatureCode:  ",CHAR(34),INDEX(SamplingFeatures[Feature Code],$A277),CHAR(34),
", SamplingFeatureName:  ",CHAR(34),INDEX(SamplingFeatures[Feature Name],$A277),CHAR(34),
", SamplingFeatureDescription:  ",CHAR(34),INDEX(SamplingFeatures[Feature Description],$A277),CHAR(34),
", SamplingFeatureGeotypeCV:  ",CHAR(34),INDEX(SamplingFeatures[Feature Geo Type],$A277),CHAR(34),
", FeatureGeometry:  ",CHAR(34),INDEX(SamplingFeatures[Feature Geometry],$A277),CHAR(34),
", Elevation_m:  ",CHAR(34),INDEX(SamplingFeatures[Elevation_m],$A277),CHAR(34),
", ElevationDatumCV:  ",CHAR(34),ElevationDatum,CHAR(34),"}"))</f>
        <v>#REF!</v>
      </c>
      <c r="L277" t="e">
        <f>IF(INDEX(SamplingFeatures[Sampling Feature Type],$A277)&lt;&gt;"Site","",
CONCATENATE("  - &amp;SiteID",TEXT(SUMPRODUCT(--($L$3:$L276&lt;&gt;"")),"0000"),
" {","SamplingFeatureID:  *SamplingFeatureID",TEXT($A277,"0000"),
", SiteTypeCV:  ",CHAR(34),INDEX(Sites[Site Type],$A277),CHAR(34),
", Latitude:  ",INDEX(Sites[Latitude],$A277),
", Longitude:  ",INDEX(Sites[Longitude],$A277),
", SRSName:  ",CHAR(34),LatLonDatum,CHAR(34),"}"))</f>
        <v>#REF!</v>
      </c>
      <c r="M277" t="e">
        <f>IF(INDEX(SamplingFeatures[Sampling Feature Type],$A277)&lt;&gt;"Specimen","",
CONCATENATE("  - &amp;SpecimenID",TEXT(SUMPRODUCT(--($M$3:$M276&lt;&gt;"")),"0000"),
" {","SamplingFeatureID:  *SamplingFeatureID",TEXT($A277,"0000"),
", SpecimenTypeCV:  ",CHAR(34),INDEX(Specimens[Specimen Type],$A277),CHAR(34),
", SpecimenMediumCV:  ",INDEX(Specimens[Specimen Medium],$A277),
", IsFieldSpecimen:  ",CHAR(34),INDEX(Specimens[Is Field Specimen?],$A277),CHAR(34),"}"))</f>
        <v>#REF!</v>
      </c>
      <c r="N277" t="e">
        <f>IF(COUNTA(SpatialOffsets[])=0,"", IF(INDEX(SpatialOffsets[Spatial Offset Type],$A277)="","",
CONCATENATE("  - &amp;SpatialOffsetID",TEXT($A277,"0000"),
" {","SpatialOffsetTypeCV:  ",CHAR(34),INDEX(SpatialOffsets[Spatial Offset Type],$A277),CHAR(34),
", Offset1Value:  ",INDEX(SpatialOffsets[Offset 1 Value],$A277),
", Offset1UnitID:  ",CHAR(34),INDEX(SpatialOffsets[Offset 1 Unit],$A277),CHAR(34),
", Offset2Value:  ",INDEX(SpatialOffsets[Offset 2 Value],$A277),
", Offset2UnitID:  ",CHAR(34),INDEX(SpatialOffsets[Offset 2 Unit],$A277),CHAR(34),
", Offset3Value:  ",INDEX(SpatialOffsets[Offset 3 Value],$A277),
", Offset3UnitID:  ",CHAR(34),INDEX(SpatialOffsets[Offset 3 Unit],$A277),CHAR(34),,"}")))</f>
        <v>#REF!</v>
      </c>
      <c r="O277" t="e">
        <f>IF(COUNTA(RelatedFeatures[])=0,"", IF(INDEX(RelatedFeatures[First Sampling Feature Code],$A277)="","",
CONCATENATE("  - &amp;RelationID",TEXT($A277,"0000"),
" {","SamplingFeatureID:  *SamplingFeatureID",TEXT(MATCH(INDEX(RelatedFeatures[First Sampling Feature Code],$A277),SamplingFeatures[Feature Code],0),"0000"),
", RelationshipTypeCV:  ",CHAR(34),INDEX(RelatedFeatures[Relationship Type],$A277),CHAR(34),
", RelatedFeatureID: *SamplingFeatureID",TEXT(MATCH(INDEX(RelatedFeatures[Second Sampling Feature Code],$A277),SamplingFeatures[Feature Code],0),"0000"),
", SpatialOffsetID:  ",IF(INDEX(RelatedFeatures[Offset Number],$A277)="","",CONCATENATE("*SpatialOffsetID",TEXT(INDEX(RelatedFeatures[Offset Number],$A277),"0000"))),"}")))</f>
        <v>#REF!</v>
      </c>
      <c r="P277" t="e">
        <f>IF(INDEX(Methods[Method Type],$A277)="","",
CONCATENATE("  - &amp;MethodID",TEXT($A277,"0000"),
" {","MethodTypeCV:  ",CHAR(34),INDEX(Methods[Method Type],$A277),CHAR(34),
", MethodCode:  ",CHAR(34),INDEX(Methods[Method Code],$A277),CHAR(34),
", MethodName:  ",CHAR(34),INDEX(Methods[Method Name],$A277),CHAR(34),
", MethodDescription:  ",CHAR(34),INDEX(Methods[Method Description],$A277),CHAR(34),
", MethodLink:  ",CHAR(34),INDEX(Methods[Method Link],$A277),CHAR(34),
", OrganizationID: *OrganizationID",TEXT(MATCH(INDEX(Methods[Organization Name],$A277),Organizations[Organization Name],0),"0000"),"}"))</f>
        <v>#REF!</v>
      </c>
      <c r="Q277" t="e">
        <f>IF(INDEX(Variables[Variable Type],$A277)="","",
CONCATENATE("  - &amp;VariableID",TEXT($A277,"0000"),
" {","VariableTypeCV:  ",CHAR(34),INDEX(Variables[Variable Type],$A277),CHAR(34),
", VariableCode:  ",CHAR(34),INDEX(Variables[Variable Code],$A277),CHAR(34),
", VariableNameCV:  ",CHAR(34),INDEX(Variables[Variable Name],$A277),CHAR(34),
", VariableDefinition:  ",CHAR(34),INDEX(Variables[Variable Definition],$A277),CHAR(34),
", SpecciationCV:  ",CHAR(34),INDEX(Variables[Speciation],$A277),CHAR(34),
", NoDataValue:  ",CHAR(34),INDEX(Variables[No Data Value],$A277),CHAR(34),"}"))</f>
        <v>#REF!</v>
      </c>
    </row>
    <row r="278" spans="1:17" x14ac:dyDescent="0.25">
      <c r="A278">
        <v>275</v>
      </c>
      <c r="D278" t="e">
        <f>IF(INDEX(People[First Name],$A278)="","",
CONCATENATE("  - &amp;PersonID",TEXT($A278,"0000"),
" {","PersonFirstName:  ",CHAR(34),INDEX(People[First Name],$A278),CHAR(34),
", PersonMiddleName:  ",CHAR(34),INDEX(People[Middle Name],$A278),CHAR(34),
", PersonLastName:  ",CHAR(34),INDEX(People[Last Name],$A278),CHAR(34),"}"))</f>
        <v>#REF!</v>
      </c>
      <c r="E278" t="e">
        <f>IF(INDEX(Organizations[Organization Type '[CV']],$A278)="","",
CONCATENATE("  - &amp;OrganizationID",TEXT($A278,"0000"),
" {","OrganizationTypeCV:  ",CHAR(34),INDEX(Organizations[Organization Type '[CV']],$A278),CHAR(34),
", OrganizationCode:  ",CHAR(34),INDEX(Organizations[Organization Code],$A278),CHAR(34),
", OrganizationName:  ",CHAR(34),INDEX(Organizations[Organization Name],$A278),CHAR(34),
", OrganizationDescription:  ",CHAR(34),INDEX(Organizations[Organization Description],$A278),CHAR(34),
", OrganizationLink:  ",CHAR(34),INDEX(Organizations[Organization Link],$A278),CHAR(34),"}"))</f>
        <v>#REF!</v>
      </c>
      <c r="F278" t="e">
        <f>IF(INDEX(People[First Name],$A278)="","",
CONCATENATE("  - &amp;AffiliationID",TEXT($A278,"0000"),
" {PersonID: *PersonID",TEXT($A278,"0000"),
", OrganizationID: *OrganizationID",TEXT(MATCH(INDEX(People[Organization Name],$A278),Organizations[Organization Name],0),"0000"),
", IsPrimaryOrganizationContact: , AffiliationStartDate: , AffiliationEndDate: , PrimaryPhone: ",
", PrimaryEmail: ",CHAR(34),INDEX(People[Primary Email],$A278),CHAR(34),
", PrimaryAddress: ",CHAR(34),INDEX(People[Primary Address],$A278),CHAR(34),
", PersonLink: }"))</f>
        <v>#REF!</v>
      </c>
      <c r="H278" t="e">
        <f>IF(COUNTA(CitationInformation)=0,"",IF(INDEX(AuthorList[Author Name],$A278)="","",
CONCATENATE("  - &amp;AuthorListID",TEXT($A278,"0000"),
"  {CitationID: *CitationID0001",
", PersonID: *PersonID",TEXT(MATCH(INDEX(AuthorList[Author Name],$A278),People[Full Name],0),"0000"),
", AuthorOrder: ",INDEX(AuthorList[Author Number],$A278),"}")))</f>
        <v>#REF!</v>
      </c>
      <c r="K278" t="e">
        <f>IF(INDEX(SamplingFeatures[Feature Code],$A278)="","",
CONCATENATE("  - &amp;SamplingFeatureID",TEXT($A278,"0000"),
" {","SamplingFeatureUUID:  ",CHAR(34),INDEX(SamplingFeatures[Sampling Feature UUID],$A278),CHAR(34),
", SamplingFeatureTypeCV:  ",CHAR(34),INDEX(SamplingFeatures[Sampling Feature Type],$A278),CHAR(34),
", SamplingFeatureCode:  ",CHAR(34),INDEX(SamplingFeatures[Feature Code],$A278),CHAR(34),
", SamplingFeatureName:  ",CHAR(34),INDEX(SamplingFeatures[Feature Name],$A278),CHAR(34),
", SamplingFeatureDescription:  ",CHAR(34),INDEX(SamplingFeatures[Feature Description],$A278),CHAR(34),
", SamplingFeatureGeotypeCV:  ",CHAR(34),INDEX(SamplingFeatures[Feature Geo Type],$A278),CHAR(34),
", FeatureGeometry:  ",CHAR(34),INDEX(SamplingFeatures[Feature Geometry],$A278),CHAR(34),
", Elevation_m:  ",CHAR(34),INDEX(SamplingFeatures[Elevation_m],$A278),CHAR(34),
", ElevationDatumCV:  ",CHAR(34),ElevationDatum,CHAR(34),"}"))</f>
        <v>#REF!</v>
      </c>
      <c r="L278" t="e">
        <f>IF(INDEX(SamplingFeatures[Sampling Feature Type],$A278)&lt;&gt;"Site","",
CONCATENATE("  - &amp;SiteID",TEXT(SUMPRODUCT(--($L$3:$L277&lt;&gt;"")),"0000"),
" {","SamplingFeatureID:  *SamplingFeatureID",TEXT($A278,"0000"),
", SiteTypeCV:  ",CHAR(34),INDEX(Sites[Site Type],$A278),CHAR(34),
", Latitude:  ",INDEX(Sites[Latitude],$A278),
", Longitude:  ",INDEX(Sites[Longitude],$A278),
", SRSName:  ",CHAR(34),LatLonDatum,CHAR(34),"}"))</f>
        <v>#REF!</v>
      </c>
      <c r="M278" t="e">
        <f>IF(INDEX(SamplingFeatures[Sampling Feature Type],$A278)&lt;&gt;"Specimen","",
CONCATENATE("  - &amp;SpecimenID",TEXT(SUMPRODUCT(--($M$3:$M277&lt;&gt;"")),"0000"),
" {","SamplingFeatureID:  *SamplingFeatureID",TEXT($A278,"0000"),
", SpecimenTypeCV:  ",CHAR(34),INDEX(Specimens[Specimen Type],$A278),CHAR(34),
", SpecimenMediumCV:  ",INDEX(Specimens[Specimen Medium],$A278),
", IsFieldSpecimen:  ",CHAR(34),INDEX(Specimens[Is Field Specimen?],$A278),CHAR(34),"}"))</f>
        <v>#REF!</v>
      </c>
      <c r="N278" t="e">
        <f>IF(COUNTA(SpatialOffsets[])=0,"", IF(INDEX(SpatialOffsets[Spatial Offset Type],$A278)="","",
CONCATENATE("  - &amp;SpatialOffsetID",TEXT($A278,"0000"),
" {","SpatialOffsetTypeCV:  ",CHAR(34),INDEX(SpatialOffsets[Spatial Offset Type],$A278),CHAR(34),
", Offset1Value:  ",INDEX(SpatialOffsets[Offset 1 Value],$A278),
", Offset1UnitID:  ",CHAR(34),INDEX(SpatialOffsets[Offset 1 Unit],$A278),CHAR(34),
", Offset2Value:  ",INDEX(SpatialOffsets[Offset 2 Value],$A278),
", Offset2UnitID:  ",CHAR(34),INDEX(SpatialOffsets[Offset 2 Unit],$A278),CHAR(34),
", Offset3Value:  ",INDEX(SpatialOffsets[Offset 3 Value],$A278),
", Offset3UnitID:  ",CHAR(34),INDEX(SpatialOffsets[Offset 3 Unit],$A278),CHAR(34),,"}")))</f>
        <v>#REF!</v>
      </c>
      <c r="O278" t="e">
        <f>IF(COUNTA(RelatedFeatures[])=0,"", IF(INDEX(RelatedFeatures[First Sampling Feature Code],$A278)="","",
CONCATENATE("  - &amp;RelationID",TEXT($A278,"0000"),
" {","SamplingFeatureID:  *SamplingFeatureID",TEXT(MATCH(INDEX(RelatedFeatures[First Sampling Feature Code],$A278),SamplingFeatures[Feature Code],0),"0000"),
", RelationshipTypeCV:  ",CHAR(34),INDEX(RelatedFeatures[Relationship Type],$A278),CHAR(34),
", RelatedFeatureID: *SamplingFeatureID",TEXT(MATCH(INDEX(RelatedFeatures[Second Sampling Feature Code],$A278),SamplingFeatures[Feature Code],0),"0000"),
", SpatialOffsetID:  ",IF(INDEX(RelatedFeatures[Offset Number],$A278)="","",CONCATENATE("*SpatialOffsetID",TEXT(INDEX(RelatedFeatures[Offset Number],$A278),"0000"))),"}")))</f>
        <v>#REF!</v>
      </c>
      <c r="P278" t="e">
        <f>IF(INDEX(Methods[Method Type],$A278)="","",
CONCATENATE("  - &amp;MethodID",TEXT($A278,"0000"),
" {","MethodTypeCV:  ",CHAR(34),INDEX(Methods[Method Type],$A278),CHAR(34),
", MethodCode:  ",CHAR(34),INDEX(Methods[Method Code],$A278),CHAR(34),
", MethodName:  ",CHAR(34),INDEX(Methods[Method Name],$A278),CHAR(34),
", MethodDescription:  ",CHAR(34),INDEX(Methods[Method Description],$A278),CHAR(34),
", MethodLink:  ",CHAR(34),INDEX(Methods[Method Link],$A278),CHAR(34),
", OrganizationID: *OrganizationID",TEXT(MATCH(INDEX(Methods[Organization Name],$A278),Organizations[Organization Name],0),"0000"),"}"))</f>
        <v>#REF!</v>
      </c>
      <c r="Q278" t="e">
        <f>IF(INDEX(Variables[Variable Type],$A278)="","",
CONCATENATE("  - &amp;VariableID",TEXT($A278,"0000"),
" {","VariableTypeCV:  ",CHAR(34),INDEX(Variables[Variable Type],$A278),CHAR(34),
", VariableCode:  ",CHAR(34),INDEX(Variables[Variable Code],$A278),CHAR(34),
", VariableNameCV:  ",CHAR(34),INDEX(Variables[Variable Name],$A278),CHAR(34),
", VariableDefinition:  ",CHAR(34),INDEX(Variables[Variable Definition],$A278),CHAR(34),
", SpecciationCV:  ",CHAR(34),INDEX(Variables[Speciation],$A278),CHAR(34),
", NoDataValue:  ",CHAR(34),INDEX(Variables[No Data Value],$A278),CHAR(34),"}"))</f>
        <v>#REF!</v>
      </c>
    </row>
    <row r="279" spans="1:17" x14ac:dyDescent="0.25">
      <c r="A279">
        <v>276</v>
      </c>
      <c r="D279" t="e">
        <f>IF(INDEX(People[First Name],$A279)="","",
CONCATENATE("  - &amp;PersonID",TEXT($A279,"0000"),
" {","PersonFirstName:  ",CHAR(34),INDEX(People[First Name],$A279),CHAR(34),
", PersonMiddleName:  ",CHAR(34),INDEX(People[Middle Name],$A279),CHAR(34),
", PersonLastName:  ",CHAR(34),INDEX(People[Last Name],$A279),CHAR(34),"}"))</f>
        <v>#REF!</v>
      </c>
      <c r="E279" t="e">
        <f>IF(INDEX(Organizations[Organization Type '[CV']],$A279)="","",
CONCATENATE("  - &amp;OrganizationID",TEXT($A279,"0000"),
" {","OrganizationTypeCV:  ",CHAR(34),INDEX(Organizations[Organization Type '[CV']],$A279),CHAR(34),
", OrganizationCode:  ",CHAR(34),INDEX(Organizations[Organization Code],$A279),CHAR(34),
", OrganizationName:  ",CHAR(34),INDEX(Organizations[Organization Name],$A279),CHAR(34),
", OrganizationDescription:  ",CHAR(34),INDEX(Organizations[Organization Description],$A279),CHAR(34),
", OrganizationLink:  ",CHAR(34),INDEX(Organizations[Organization Link],$A279),CHAR(34),"}"))</f>
        <v>#REF!</v>
      </c>
      <c r="F279" t="e">
        <f>IF(INDEX(People[First Name],$A279)="","",
CONCATENATE("  - &amp;AffiliationID",TEXT($A279,"0000"),
" {PersonID: *PersonID",TEXT($A279,"0000"),
", OrganizationID: *OrganizationID",TEXT(MATCH(INDEX(People[Organization Name],$A279),Organizations[Organization Name],0),"0000"),
", IsPrimaryOrganizationContact: , AffiliationStartDate: , AffiliationEndDate: , PrimaryPhone: ",
", PrimaryEmail: ",CHAR(34),INDEX(People[Primary Email],$A279),CHAR(34),
", PrimaryAddress: ",CHAR(34),INDEX(People[Primary Address],$A279),CHAR(34),
", PersonLink: }"))</f>
        <v>#REF!</v>
      </c>
      <c r="H279" t="e">
        <f>IF(COUNTA(CitationInformation)=0,"",IF(INDEX(AuthorList[Author Name],$A279)="","",
CONCATENATE("  - &amp;AuthorListID",TEXT($A279,"0000"),
"  {CitationID: *CitationID0001",
", PersonID: *PersonID",TEXT(MATCH(INDEX(AuthorList[Author Name],$A279),People[Full Name],0),"0000"),
", AuthorOrder: ",INDEX(AuthorList[Author Number],$A279),"}")))</f>
        <v>#REF!</v>
      </c>
      <c r="K279" t="e">
        <f>IF(INDEX(SamplingFeatures[Feature Code],$A279)="","",
CONCATENATE("  - &amp;SamplingFeatureID",TEXT($A279,"0000"),
" {","SamplingFeatureUUID:  ",CHAR(34),INDEX(SamplingFeatures[Sampling Feature UUID],$A279),CHAR(34),
", SamplingFeatureTypeCV:  ",CHAR(34),INDEX(SamplingFeatures[Sampling Feature Type],$A279),CHAR(34),
", SamplingFeatureCode:  ",CHAR(34),INDEX(SamplingFeatures[Feature Code],$A279),CHAR(34),
", SamplingFeatureName:  ",CHAR(34),INDEX(SamplingFeatures[Feature Name],$A279),CHAR(34),
", SamplingFeatureDescription:  ",CHAR(34),INDEX(SamplingFeatures[Feature Description],$A279),CHAR(34),
", SamplingFeatureGeotypeCV:  ",CHAR(34),INDEX(SamplingFeatures[Feature Geo Type],$A279),CHAR(34),
", FeatureGeometry:  ",CHAR(34),INDEX(SamplingFeatures[Feature Geometry],$A279),CHAR(34),
", Elevation_m:  ",CHAR(34),INDEX(SamplingFeatures[Elevation_m],$A279),CHAR(34),
", ElevationDatumCV:  ",CHAR(34),ElevationDatum,CHAR(34),"}"))</f>
        <v>#REF!</v>
      </c>
      <c r="L279" t="e">
        <f>IF(INDEX(SamplingFeatures[Sampling Feature Type],$A279)&lt;&gt;"Site","",
CONCATENATE("  - &amp;SiteID",TEXT(SUMPRODUCT(--($L$3:$L278&lt;&gt;"")),"0000"),
" {","SamplingFeatureID:  *SamplingFeatureID",TEXT($A279,"0000"),
", SiteTypeCV:  ",CHAR(34),INDEX(Sites[Site Type],$A279),CHAR(34),
", Latitude:  ",INDEX(Sites[Latitude],$A279),
", Longitude:  ",INDEX(Sites[Longitude],$A279),
", SRSName:  ",CHAR(34),LatLonDatum,CHAR(34),"}"))</f>
        <v>#REF!</v>
      </c>
      <c r="M279" t="e">
        <f>IF(INDEX(SamplingFeatures[Sampling Feature Type],$A279)&lt;&gt;"Specimen","",
CONCATENATE("  - &amp;SpecimenID",TEXT(SUMPRODUCT(--($M$3:$M278&lt;&gt;"")),"0000"),
" {","SamplingFeatureID:  *SamplingFeatureID",TEXT($A279,"0000"),
", SpecimenTypeCV:  ",CHAR(34),INDEX(Specimens[Specimen Type],$A279),CHAR(34),
", SpecimenMediumCV:  ",INDEX(Specimens[Specimen Medium],$A279),
", IsFieldSpecimen:  ",CHAR(34),INDEX(Specimens[Is Field Specimen?],$A279),CHAR(34),"}"))</f>
        <v>#REF!</v>
      </c>
      <c r="N279" t="e">
        <f>IF(COUNTA(SpatialOffsets[])=0,"", IF(INDEX(SpatialOffsets[Spatial Offset Type],$A279)="","",
CONCATENATE("  - &amp;SpatialOffsetID",TEXT($A279,"0000"),
" {","SpatialOffsetTypeCV:  ",CHAR(34),INDEX(SpatialOffsets[Spatial Offset Type],$A279),CHAR(34),
", Offset1Value:  ",INDEX(SpatialOffsets[Offset 1 Value],$A279),
", Offset1UnitID:  ",CHAR(34),INDEX(SpatialOffsets[Offset 1 Unit],$A279),CHAR(34),
", Offset2Value:  ",INDEX(SpatialOffsets[Offset 2 Value],$A279),
", Offset2UnitID:  ",CHAR(34),INDEX(SpatialOffsets[Offset 2 Unit],$A279),CHAR(34),
", Offset3Value:  ",INDEX(SpatialOffsets[Offset 3 Value],$A279),
", Offset3UnitID:  ",CHAR(34),INDEX(SpatialOffsets[Offset 3 Unit],$A279),CHAR(34),,"}")))</f>
        <v>#REF!</v>
      </c>
      <c r="O279" t="e">
        <f>IF(COUNTA(RelatedFeatures[])=0,"", IF(INDEX(RelatedFeatures[First Sampling Feature Code],$A279)="","",
CONCATENATE("  - &amp;RelationID",TEXT($A279,"0000"),
" {","SamplingFeatureID:  *SamplingFeatureID",TEXT(MATCH(INDEX(RelatedFeatures[First Sampling Feature Code],$A279),SamplingFeatures[Feature Code],0),"0000"),
", RelationshipTypeCV:  ",CHAR(34),INDEX(RelatedFeatures[Relationship Type],$A279),CHAR(34),
", RelatedFeatureID: *SamplingFeatureID",TEXT(MATCH(INDEX(RelatedFeatures[Second Sampling Feature Code],$A279),SamplingFeatures[Feature Code],0),"0000"),
", SpatialOffsetID:  ",IF(INDEX(RelatedFeatures[Offset Number],$A279)="","",CONCATENATE("*SpatialOffsetID",TEXT(INDEX(RelatedFeatures[Offset Number],$A279),"0000"))),"}")))</f>
        <v>#REF!</v>
      </c>
      <c r="P279" t="e">
        <f>IF(INDEX(Methods[Method Type],$A279)="","",
CONCATENATE("  - &amp;MethodID",TEXT($A279,"0000"),
" {","MethodTypeCV:  ",CHAR(34),INDEX(Methods[Method Type],$A279),CHAR(34),
", MethodCode:  ",CHAR(34),INDEX(Methods[Method Code],$A279),CHAR(34),
", MethodName:  ",CHAR(34),INDEX(Methods[Method Name],$A279),CHAR(34),
", MethodDescription:  ",CHAR(34),INDEX(Methods[Method Description],$A279),CHAR(34),
", MethodLink:  ",CHAR(34),INDEX(Methods[Method Link],$A279),CHAR(34),
", OrganizationID: *OrganizationID",TEXT(MATCH(INDEX(Methods[Organization Name],$A279),Organizations[Organization Name],0),"0000"),"}"))</f>
        <v>#REF!</v>
      </c>
      <c r="Q279" t="e">
        <f>IF(INDEX(Variables[Variable Type],$A279)="","",
CONCATENATE("  - &amp;VariableID",TEXT($A279,"0000"),
" {","VariableTypeCV:  ",CHAR(34),INDEX(Variables[Variable Type],$A279),CHAR(34),
", VariableCode:  ",CHAR(34),INDEX(Variables[Variable Code],$A279),CHAR(34),
", VariableNameCV:  ",CHAR(34),INDEX(Variables[Variable Name],$A279),CHAR(34),
", VariableDefinition:  ",CHAR(34),INDEX(Variables[Variable Definition],$A279),CHAR(34),
", SpecciationCV:  ",CHAR(34),INDEX(Variables[Speciation],$A279),CHAR(34),
", NoDataValue:  ",CHAR(34),INDEX(Variables[No Data Value],$A279),CHAR(34),"}"))</f>
        <v>#REF!</v>
      </c>
    </row>
    <row r="280" spans="1:17" x14ac:dyDescent="0.25">
      <c r="A280">
        <v>277</v>
      </c>
      <c r="D280" t="e">
        <f>IF(INDEX(People[First Name],$A280)="","",
CONCATENATE("  - &amp;PersonID",TEXT($A280,"0000"),
" {","PersonFirstName:  ",CHAR(34),INDEX(People[First Name],$A280),CHAR(34),
", PersonMiddleName:  ",CHAR(34),INDEX(People[Middle Name],$A280),CHAR(34),
", PersonLastName:  ",CHAR(34),INDEX(People[Last Name],$A280),CHAR(34),"}"))</f>
        <v>#REF!</v>
      </c>
      <c r="E280" t="e">
        <f>IF(INDEX(Organizations[Organization Type '[CV']],$A280)="","",
CONCATENATE("  - &amp;OrganizationID",TEXT($A280,"0000"),
" {","OrganizationTypeCV:  ",CHAR(34),INDEX(Organizations[Organization Type '[CV']],$A280),CHAR(34),
", OrganizationCode:  ",CHAR(34),INDEX(Organizations[Organization Code],$A280),CHAR(34),
", OrganizationName:  ",CHAR(34),INDEX(Organizations[Organization Name],$A280),CHAR(34),
", OrganizationDescription:  ",CHAR(34),INDEX(Organizations[Organization Description],$A280),CHAR(34),
", OrganizationLink:  ",CHAR(34),INDEX(Organizations[Organization Link],$A280),CHAR(34),"}"))</f>
        <v>#REF!</v>
      </c>
      <c r="F280" t="e">
        <f>IF(INDEX(People[First Name],$A280)="","",
CONCATENATE("  - &amp;AffiliationID",TEXT($A280,"0000"),
" {PersonID: *PersonID",TEXT($A280,"0000"),
", OrganizationID: *OrganizationID",TEXT(MATCH(INDEX(People[Organization Name],$A280),Organizations[Organization Name],0),"0000"),
", IsPrimaryOrganizationContact: , AffiliationStartDate: , AffiliationEndDate: , PrimaryPhone: ",
", PrimaryEmail: ",CHAR(34),INDEX(People[Primary Email],$A280),CHAR(34),
", PrimaryAddress: ",CHAR(34),INDEX(People[Primary Address],$A280),CHAR(34),
", PersonLink: }"))</f>
        <v>#REF!</v>
      </c>
      <c r="H280" t="e">
        <f>IF(COUNTA(CitationInformation)=0,"",IF(INDEX(AuthorList[Author Name],$A280)="","",
CONCATENATE("  - &amp;AuthorListID",TEXT($A280,"0000"),
"  {CitationID: *CitationID0001",
", PersonID: *PersonID",TEXT(MATCH(INDEX(AuthorList[Author Name],$A280),People[Full Name],0),"0000"),
", AuthorOrder: ",INDEX(AuthorList[Author Number],$A280),"}")))</f>
        <v>#REF!</v>
      </c>
      <c r="K280" t="e">
        <f>IF(INDEX(SamplingFeatures[Feature Code],$A280)="","",
CONCATENATE("  - &amp;SamplingFeatureID",TEXT($A280,"0000"),
" {","SamplingFeatureUUID:  ",CHAR(34),INDEX(SamplingFeatures[Sampling Feature UUID],$A280),CHAR(34),
", SamplingFeatureTypeCV:  ",CHAR(34),INDEX(SamplingFeatures[Sampling Feature Type],$A280),CHAR(34),
", SamplingFeatureCode:  ",CHAR(34),INDEX(SamplingFeatures[Feature Code],$A280),CHAR(34),
", SamplingFeatureName:  ",CHAR(34),INDEX(SamplingFeatures[Feature Name],$A280),CHAR(34),
", SamplingFeatureDescription:  ",CHAR(34),INDEX(SamplingFeatures[Feature Description],$A280),CHAR(34),
", SamplingFeatureGeotypeCV:  ",CHAR(34),INDEX(SamplingFeatures[Feature Geo Type],$A280),CHAR(34),
", FeatureGeometry:  ",CHAR(34),INDEX(SamplingFeatures[Feature Geometry],$A280),CHAR(34),
", Elevation_m:  ",CHAR(34),INDEX(SamplingFeatures[Elevation_m],$A280),CHAR(34),
", ElevationDatumCV:  ",CHAR(34),ElevationDatum,CHAR(34),"}"))</f>
        <v>#REF!</v>
      </c>
      <c r="L280" t="e">
        <f>IF(INDEX(SamplingFeatures[Sampling Feature Type],$A280)&lt;&gt;"Site","",
CONCATENATE("  - &amp;SiteID",TEXT(SUMPRODUCT(--($L$3:$L279&lt;&gt;"")),"0000"),
" {","SamplingFeatureID:  *SamplingFeatureID",TEXT($A280,"0000"),
", SiteTypeCV:  ",CHAR(34),INDEX(Sites[Site Type],$A280),CHAR(34),
", Latitude:  ",INDEX(Sites[Latitude],$A280),
", Longitude:  ",INDEX(Sites[Longitude],$A280),
", SRSName:  ",CHAR(34),LatLonDatum,CHAR(34),"}"))</f>
        <v>#REF!</v>
      </c>
      <c r="M280" t="e">
        <f>IF(INDEX(SamplingFeatures[Sampling Feature Type],$A280)&lt;&gt;"Specimen","",
CONCATENATE("  - &amp;SpecimenID",TEXT(SUMPRODUCT(--($M$3:$M279&lt;&gt;"")),"0000"),
" {","SamplingFeatureID:  *SamplingFeatureID",TEXT($A280,"0000"),
", SpecimenTypeCV:  ",CHAR(34),INDEX(Specimens[Specimen Type],$A280),CHAR(34),
", SpecimenMediumCV:  ",INDEX(Specimens[Specimen Medium],$A280),
", IsFieldSpecimen:  ",CHAR(34),INDEX(Specimens[Is Field Specimen?],$A280),CHAR(34),"}"))</f>
        <v>#REF!</v>
      </c>
      <c r="N280" t="e">
        <f>IF(COUNTA(SpatialOffsets[])=0,"", IF(INDEX(SpatialOffsets[Spatial Offset Type],$A280)="","",
CONCATENATE("  - &amp;SpatialOffsetID",TEXT($A280,"0000"),
" {","SpatialOffsetTypeCV:  ",CHAR(34),INDEX(SpatialOffsets[Spatial Offset Type],$A280),CHAR(34),
", Offset1Value:  ",INDEX(SpatialOffsets[Offset 1 Value],$A280),
", Offset1UnitID:  ",CHAR(34),INDEX(SpatialOffsets[Offset 1 Unit],$A280),CHAR(34),
", Offset2Value:  ",INDEX(SpatialOffsets[Offset 2 Value],$A280),
", Offset2UnitID:  ",CHAR(34),INDEX(SpatialOffsets[Offset 2 Unit],$A280),CHAR(34),
", Offset3Value:  ",INDEX(SpatialOffsets[Offset 3 Value],$A280),
", Offset3UnitID:  ",CHAR(34),INDEX(SpatialOffsets[Offset 3 Unit],$A280),CHAR(34),,"}")))</f>
        <v>#REF!</v>
      </c>
      <c r="O280" t="e">
        <f>IF(COUNTA(RelatedFeatures[])=0,"", IF(INDEX(RelatedFeatures[First Sampling Feature Code],$A280)="","",
CONCATENATE("  - &amp;RelationID",TEXT($A280,"0000"),
" {","SamplingFeatureID:  *SamplingFeatureID",TEXT(MATCH(INDEX(RelatedFeatures[First Sampling Feature Code],$A280),SamplingFeatures[Feature Code],0),"0000"),
", RelationshipTypeCV:  ",CHAR(34),INDEX(RelatedFeatures[Relationship Type],$A280),CHAR(34),
", RelatedFeatureID: *SamplingFeatureID",TEXT(MATCH(INDEX(RelatedFeatures[Second Sampling Feature Code],$A280),SamplingFeatures[Feature Code],0),"0000"),
", SpatialOffsetID:  ",IF(INDEX(RelatedFeatures[Offset Number],$A280)="","",CONCATENATE("*SpatialOffsetID",TEXT(INDEX(RelatedFeatures[Offset Number],$A280),"0000"))),"}")))</f>
        <v>#REF!</v>
      </c>
      <c r="P280" t="e">
        <f>IF(INDEX(Methods[Method Type],$A280)="","",
CONCATENATE("  - &amp;MethodID",TEXT($A280,"0000"),
" {","MethodTypeCV:  ",CHAR(34),INDEX(Methods[Method Type],$A280),CHAR(34),
", MethodCode:  ",CHAR(34),INDEX(Methods[Method Code],$A280),CHAR(34),
", MethodName:  ",CHAR(34),INDEX(Methods[Method Name],$A280),CHAR(34),
", MethodDescription:  ",CHAR(34),INDEX(Methods[Method Description],$A280),CHAR(34),
", MethodLink:  ",CHAR(34),INDEX(Methods[Method Link],$A280),CHAR(34),
", OrganizationID: *OrganizationID",TEXT(MATCH(INDEX(Methods[Organization Name],$A280),Organizations[Organization Name],0),"0000"),"}"))</f>
        <v>#REF!</v>
      </c>
      <c r="Q280" t="e">
        <f>IF(INDEX(Variables[Variable Type],$A280)="","",
CONCATENATE("  - &amp;VariableID",TEXT($A280,"0000"),
" {","VariableTypeCV:  ",CHAR(34),INDEX(Variables[Variable Type],$A280),CHAR(34),
", VariableCode:  ",CHAR(34),INDEX(Variables[Variable Code],$A280),CHAR(34),
", VariableNameCV:  ",CHAR(34),INDEX(Variables[Variable Name],$A280),CHAR(34),
", VariableDefinition:  ",CHAR(34),INDEX(Variables[Variable Definition],$A280),CHAR(34),
", SpecciationCV:  ",CHAR(34),INDEX(Variables[Speciation],$A280),CHAR(34),
", NoDataValue:  ",CHAR(34),INDEX(Variables[No Data Value],$A280),CHAR(34),"}"))</f>
        <v>#REF!</v>
      </c>
    </row>
    <row r="281" spans="1:17" x14ac:dyDescent="0.25">
      <c r="A281">
        <v>278</v>
      </c>
      <c r="D281" t="e">
        <f>IF(INDEX(People[First Name],$A281)="","",
CONCATENATE("  - &amp;PersonID",TEXT($A281,"0000"),
" {","PersonFirstName:  ",CHAR(34),INDEX(People[First Name],$A281),CHAR(34),
", PersonMiddleName:  ",CHAR(34),INDEX(People[Middle Name],$A281),CHAR(34),
", PersonLastName:  ",CHAR(34),INDEX(People[Last Name],$A281),CHAR(34),"}"))</f>
        <v>#REF!</v>
      </c>
      <c r="E281" t="e">
        <f>IF(INDEX(Organizations[Organization Type '[CV']],$A281)="","",
CONCATENATE("  - &amp;OrganizationID",TEXT($A281,"0000"),
" {","OrganizationTypeCV:  ",CHAR(34),INDEX(Organizations[Organization Type '[CV']],$A281),CHAR(34),
", OrganizationCode:  ",CHAR(34),INDEX(Organizations[Organization Code],$A281),CHAR(34),
", OrganizationName:  ",CHAR(34),INDEX(Organizations[Organization Name],$A281),CHAR(34),
", OrganizationDescription:  ",CHAR(34),INDEX(Organizations[Organization Description],$A281),CHAR(34),
", OrganizationLink:  ",CHAR(34),INDEX(Organizations[Organization Link],$A281),CHAR(34),"}"))</f>
        <v>#REF!</v>
      </c>
      <c r="F281" t="e">
        <f>IF(INDEX(People[First Name],$A281)="","",
CONCATENATE("  - &amp;AffiliationID",TEXT($A281,"0000"),
" {PersonID: *PersonID",TEXT($A281,"0000"),
", OrganizationID: *OrganizationID",TEXT(MATCH(INDEX(People[Organization Name],$A281),Organizations[Organization Name],0),"0000"),
", IsPrimaryOrganizationContact: , AffiliationStartDate: , AffiliationEndDate: , PrimaryPhone: ",
", PrimaryEmail: ",CHAR(34),INDEX(People[Primary Email],$A281),CHAR(34),
", PrimaryAddress: ",CHAR(34),INDEX(People[Primary Address],$A281),CHAR(34),
", PersonLink: }"))</f>
        <v>#REF!</v>
      </c>
      <c r="H281" t="e">
        <f>IF(COUNTA(CitationInformation)=0,"",IF(INDEX(AuthorList[Author Name],$A281)="","",
CONCATENATE("  - &amp;AuthorListID",TEXT($A281,"0000"),
"  {CitationID: *CitationID0001",
", PersonID: *PersonID",TEXT(MATCH(INDEX(AuthorList[Author Name],$A281),People[Full Name],0),"0000"),
", AuthorOrder: ",INDEX(AuthorList[Author Number],$A281),"}")))</f>
        <v>#REF!</v>
      </c>
      <c r="K281" t="e">
        <f>IF(INDEX(SamplingFeatures[Feature Code],$A281)="","",
CONCATENATE("  - &amp;SamplingFeatureID",TEXT($A281,"0000"),
" {","SamplingFeatureUUID:  ",CHAR(34),INDEX(SamplingFeatures[Sampling Feature UUID],$A281),CHAR(34),
", SamplingFeatureTypeCV:  ",CHAR(34),INDEX(SamplingFeatures[Sampling Feature Type],$A281),CHAR(34),
", SamplingFeatureCode:  ",CHAR(34),INDEX(SamplingFeatures[Feature Code],$A281),CHAR(34),
", SamplingFeatureName:  ",CHAR(34),INDEX(SamplingFeatures[Feature Name],$A281),CHAR(34),
", SamplingFeatureDescription:  ",CHAR(34),INDEX(SamplingFeatures[Feature Description],$A281),CHAR(34),
", SamplingFeatureGeotypeCV:  ",CHAR(34),INDEX(SamplingFeatures[Feature Geo Type],$A281),CHAR(34),
", FeatureGeometry:  ",CHAR(34),INDEX(SamplingFeatures[Feature Geometry],$A281),CHAR(34),
", Elevation_m:  ",CHAR(34),INDEX(SamplingFeatures[Elevation_m],$A281),CHAR(34),
", ElevationDatumCV:  ",CHAR(34),ElevationDatum,CHAR(34),"}"))</f>
        <v>#REF!</v>
      </c>
      <c r="L281" t="e">
        <f>IF(INDEX(SamplingFeatures[Sampling Feature Type],$A281)&lt;&gt;"Site","",
CONCATENATE("  - &amp;SiteID",TEXT(SUMPRODUCT(--($L$3:$L280&lt;&gt;"")),"0000"),
" {","SamplingFeatureID:  *SamplingFeatureID",TEXT($A281,"0000"),
", SiteTypeCV:  ",CHAR(34),INDEX(Sites[Site Type],$A281),CHAR(34),
", Latitude:  ",INDEX(Sites[Latitude],$A281),
", Longitude:  ",INDEX(Sites[Longitude],$A281),
", SRSName:  ",CHAR(34),LatLonDatum,CHAR(34),"}"))</f>
        <v>#REF!</v>
      </c>
      <c r="M281" t="e">
        <f>IF(INDEX(SamplingFeatures[Sampling Feature Type],$A281)&lt;&gt;"Specimen","",
CONCATENATE("  - &amp;SpecimenID",TEXT(SUMPRODUCT(--($M$3:$M280&lt;&gt;"")),"0000"),
" {","SamplingFeatureID:  *SamplingFeatureID",TEXT($A281,"0000"),
", SpecimenTypeCV:  ",CHAR(34),INDEX(Specimens[Specimen Type],$A281),CHAR(34),
", SpecimenMediumCV:  ",INDEX(Specimens[Specimen Medium],$A281),
", IsFieldSpecimen:  ",CHAR(34),INDEX(Specimens[Is Field Specimen?],$A281),CHAR(34),"}"))</f>
        <v>#REF!</v>
      </c>
      <c r="N281" t="e">
        <f>IF(COUNTA(SpatialOffsets[])=0,"", IF(INDEX(SpatialOffsets[Spatial Offset Type],$A281)="","",
CONCATENATE("  - &amp;SpatialOffsetID",TEXT($A281,"0000"),
" {","SpatialOffsetTypeCV:  ",CHAR(34),INDEX(SpatialOffsets[Spatial Offset Type],$A281),CHAR(34),
", Offset1Value:  ",INDEX(SpatialOffsets[Offset 1 Value],$A281),
", Offset1UnitID:  ",CHAR(34),INDEX(SpatialOffsets[Offset 1 Unit],$A281),CHAR(34),
", Offset2Value:  ",INDEX(SpatialOffsets[Offset 2 Value],$A281),
", Offset2UnitID:  ",CHAR(34),INDEX(SpatialOffsets[Offset 2 Unit],$A281),CHAR(34),
", Offset3Value:  ",INDEX(SpatialOffsets[Offset 3 Value],$A281),
", Offset3UnitID:  ",CHAR(34),INDEX(SpatialOffsets[Offset 3 Unit],$A281),CHAR(34),,"}")))</f>
        <v>#REF!</v>
      </c>
      <c r="O281" t="e">
        <f>IF(COUNTA(RelatedFeatures[])=0,"", IF(INDEX(RelatedFeatures[First Sampling Feature Code],$A281)="","",
CONCATENATE("  - &amp;RelationID",TEXT($A281,"0000"),
" {","SamplingFeatureID:  *SamplingFeatureID",TEXT(MATCH(INDEX(RelatedFeatures[First Sampling Feature Code],$A281),SamplingFeatures[Feature Code],0),"0000"),
", RelationshipTypeCV:  ",CHAR(34),INDEX(RelatedFeatures[Relationship Type],$A281),CHAR(34),
", RelatedFeatureID: *SamplingFeatureID",TEXT(MATCH(INDEX(RelatedFeatures[Second Sampling Feature Code],$A281),SamplingFeatures[Feature Code],0),"0000"),
", SpatialOffsetID:  ",IF(INDEX(RelatedFeatures[Offset Number],$A281)="","",CONCATENATE("*SpatialOffsetID",TEXT(INDEX(RelatedFeatures[Offset Number],$A281),"0000"))),"}")))</f>
        <v>#REF!</v>
      </c>
      <c r="P281" t="e">
        <f>IF(INDEX(Methods[Method Type],$A281)="","",
CONCATENATE("  - &amp;MethodID",TEXT($A281,"0000"),
" {","MethodTypeCV:  ",CHAR(34),INDEX(Methods[Method Type],$A281),CHAR(34),
", MethodCode:  ",CHAR(34),INDEX(Methods[Method Code],$A281),CHAR(34),
", MethodName:  ",CHAR(34),INDEX(Methods[Method Name],$A281),CHAR(34),
", MethodDescription:  ",CHAR(34),INDEX(Methods[Method Description],$A281),CHAR(34),
", MethodLink:  ",CHAR(34),INDEX(Methods[Method Link],$A281),CHAR(34),
", OrganizationID: *OrganizationID",TEXT(MATCH(INDEX(Methods[Organization Name],$A281),Organizations[Organization Name],0),"0000"),"}"))</f>
        <v>#REF!</v>
      </c>
      <c r="Q281" t="e">
        <f>IF(INDEX(Variables[Variable Type],$A281)="","",
CONCATENATE("  - &amp;VariableID",TEXT($A281,"0000"),
" {","VariableTypeCV:  ",CHAR(34),INDEX(Variables[Variable Type],$A281),CHAR(34),
", VariableCode:  ",CHAR(34),INDEX(Variables[Variable Code],$A281),CHAR(34),
", VariableNameCV:  ",CHAR(34),INDEX(Variables[Variable Name],$A281),CHAR(34),
", VariableDefinition:  ",CHAR(34),INDEX(Variables[Variable Definition],$A281),CHAR(34),
", SpecciationCV:  ",CHAR(34),INDEX(Variables[Speciation],$A281),CHAR(34),
", NoDataValue:  ",CHAR(34),INDEX(Variables[No Data Value],$A281),CHAR(34),"}"))</f>
        <v>#REF!</v>
      </c>
    </row>
    <row r="282" spans="1:17" x14ac:dyDescent="0.25">
      <c r="A282">
        <v>279</v>
      </c>
      <c r="D282" t="e">
        <f>IF(INDEX(People[First Name],$A282)="","",
CONCATENATE("  - &amp;PersonID",TEXT($A282,"0000"),
" {","PersonFirstName:  ",CHAR(34),INDEX(People[First Name],$A282),CHAR(34),
", PersonMiddleName:  ",CHAR(34),INDEX(People[Middle Name],$A282),CHAR(34),
", PersonLastName:  ",CHAR(34),INDEX(People[Last Name],$A282),CHAR(34),"}"))</f>
        <v>#REF!</v>
      </c>
      <c r="E282" t="e">
        <f>IF(INDEX(Organizations[Organization Type '[CV']],$A282)="","",
CONCATENATE("  - &amp;OrganizationID",TEXT($A282,"0000"),
" {","OrganizationTypeCV:  ",CHAR(34),INDEX(Organizations[Organization Type '[CV']],$A282),CHAR(34),
", OrganizationCode:  ",CHAR(34),INDEX(Organizations[Organization Code],$A282),CHAR(34),
", OrganizationName:  ",CHAR(34),INDEX(Organizations[Organization Name],$A282),CHAR(34),
", OrganizationDescription:  ",CHAR(34),INDEX(Organizations[Organization Description],$A282),CHAR(34),
", OrganizationLink:  ",CHAR(34),INDEX(Organizations[Organization Link],$A282),CHAR(34),"}"))</f>
        <v>#REF!</v>
      </c>
      <c r="F282" t="e">
        <f>IF(INDEX(People[First Name],$A282)="","",
CONCATENATE("  - &amp;AffiliationID",TEXT($A282,"0000"),
" {PersonID: *PersonID",TEXT($A282,"0000"),
", OrganizationID: *OrganizationID",TEXT(MATCH(INDEX(People[Organization Name],$A282),Organizations[Organization Name],0),"0000"),
", IsPrimaryOrganizationContact: , AffiliationStartDate: , AffiliationEndDate: , PrimaryPhone: ",
", PrimaryEmail: ",CHAR(34),INDEX(People[Primary Email],$A282),CHAR(34),
", PrimaryAddress: ",CHAR(34),INDEX(People[Primary Address],$A282),CHAR(34),
", PersonLink: }"))</f>
        <v>#REF!</v>
      </c>
      <c r="H282" t="e">
        <f>IF(COUNTA(CitationInformation)=0,"",IF(INDEX(AuthorList[Author Name],$A282)="","",
CONCATENATE("  - &amp;AuthorListID",TEXT($A282,"0000"),
"  {CitationID: *CitationID0001",
", PersonID: *PersonID",TEXT(MATCH(INDEX(AuthorList[Author Name],$A282),People[Full Name],0),"0000"),
", AuthorOrder: ",INDEX(AuthorList[Author Number],$A282),"}")))</f>
        <v>#REF!</v>
      </c>
      <c r="K282" t="e">
        <f>IF(INDEX(SamplingFeatures[Feature Code],$A282)="","",
CONCATENATE("  - &amp;SamplingFeatureID",TEXT($A282,"0000"),
" {","SamplingFeatureUUID:  ",CHAR(34),INDEX(SamplingFeatures[Sampling Feature UUID],$A282),CHAR(34),
", SamplingFeatureTypeCV:  ",CHAR(34),INDEX(SamplingFeatures[Sampling Feature Type],$A282),CHAR(34),
", SamplingFeatureCode:  ",CHAR(34),INDEX(SamplingFeatures[Feature Code],$A282),CHAR(34),
", SamplingFeatureName:  ",CHAR(34),INDEX(SamplingFeatures[Feature Name],$A282),CHAR(34),
", SamplingFeatureDescription:  ",CHAR(34),INDEX(SamplingFeatures[Feature Description],$A282),CHAR(34),
", SamplingFeatureGeotypeCV:  ",CHAR(34),INDEX(SamplingFeatures[Feature Geo Type],$A282),CHAR(34),
", FeatureGeometry:  ",CHAR(34),INDEX(SamplingFeatures[Feature Geometry],$A282),CHAR(34),
", Elevation_m:  ",CHAR(34),INDEX(SamplingFeatures[Elevation_m],$A282),CHAR(34),
", ElevationDatumCV:  ",CHAR(34),ElevationDatum,CHAR(34),"}"))</f>
        <v>#REF!</v>
      </c>
      <c r="L282" t="e">
        <f>IF(INDEX(SamplingFeatures[Sampling Feature Type],$A282)&lt;&gt;"Site","",
CONCATENATE("  - &amp;SiteID",TEXT(SUMPRODUCT(--($L$3:$L281&lt;&gt;"")),"0000"),
" {","SamplingFeatureID:  *SamplingFeatureID",TEXT($A282,"0000"),
", SiteTypeCV:  ",CHAR(34),INDEX(Sites[Site Type],$A282),CHAR(34),
", Latitude:  ",INDEX(Sites[Latitude],$A282),
", Longitude:  ",INDEX(Sites[Longitude],$A282),
", SRSName:  ",CHAR(34),LatLonDatum,CHAR(34),"}"))</f>
        <v>#REF!</v>
      </c>
      <c r="M282" t="e">
        <f>IF(INDEX(SamplingFeatures[Sampling Feature Type],$A282)&lt;&gt;"Specimen","",
CONCATENATE("  - &amp;SpecimenID",TEXT(SUMPRODUCT(--($M$3:$M281&lt;&gt;"")),"0000"),
" {","SamplingFeatureID:  *SamplingFeatureID",TEXT($A282,"0000"),
", SpecimenTypeCV:  ",CHAR(34),INDEX(Specimens[Specimen Type],$A282),CHAR(34),
", SpecimenMediumCV:  ",INDEX(Specimens[Specimen Medium],$A282),
", IsFieldSpecimen:  ",CHAR(34),INDEX(Specimens[Is Field Specimen?],$A282),CHAR(34),"}"))</f>
        <v>#REF!</v>
      </c>
      <c r="N282" t="e">
        <f>IF(COUNTA(SpatialOffsets[])=0,"", IF(INDEX(SpatialOffsets[Spatial Offset Type],$A282)="","",
CONCATENATE("  - &amp;SpatialOffsetID",TEXT($A282,"0000"),
" {","SpatialOffsetTypeCV:  ",CHAR(34),INDEX(SpatialOffsets[Spatial Offset Type],$A282),CHAR(34),
", Offset1Value:  ",INDEX(SpatialOffsets[Offset 1 Value],$A282),
", Offset1UnitID:  ",CHAR(34),INDEX(SpatialOffsets[Offset 1 Unit],$A282),CHAR(34),
", Offset2Value:  ",INDEX(SpatialOffsets[Offset 2 Value],$A282),
", Offset2UnitID:  ",CHAR(34),INDEX(SpatialOffsets[Offset 2 Unit],$A282),CHAR(34),
", Offset3Value:  ",INDEX(SpatialOffsets[Offset 3 Value],$A282),
", Offset3UnitID:  ",CHAR(34),INDEX(SpatialOffsets[Offset 3 Unit],$A282),CHAR(34),,"}")))</f>
        <v>#REF!</v>
      </c>
      <c r="O282" t="e">
        <f>IF(COUNTA(RelatedFeatures[])=0,"", IF(INDEX(RelatedFeatures[First Sampling Feature Code],$A282)="","",
CONCATENATE("  - &amp;RelationID",TEXT($A282,"0000"),
" {","SamplingFeatureID:  *SamplingFeatureID",TEXT(MATCH(INDEX(RelatedFeatures[First Sampling Feature Code],$A282),SamplingFeatures[Feature Code],0),"0000"),
", RelationshipTypeCV:  ",CHAR(34),INDEX(RelatedFeatures[Relationship Type],$A282),CHAR(34),
", RelatedFeatureID: *SamplingFeatureID",TEXT(MATCH(INDEX(RelatedFeatures[Second Sampling Feature Code],$A282),SamplingFeatures[Feature Code],0),"0000"),
", SpatialOffsetID:  ",IF(INDEX(RelatedFeatures[Offset Number],$A282)="","",CONCATENATE("*SpatialOffsetID",TEXT(INDEX(RelatedFeatures[Offset Number],$A282),"0000"))),"}")))</f>
        <v>#REF!</v>
      </c>
      <c r="P282" t="e">
        <f>IF(INDEX(Methods[Method Type],$A282)="","",
CONCATENATE("  - &amp;MethodID",TEXT($A282,"0000"),
" {","MethodTypeCV:  ",CHAR(34),INDEX(Methods[Method Type],$A282),CHAR(34),
", MethodCode:  ",CHAR(34),INDEX(Methods[Method Code],$A282),CHAR(34),
", MethodName:  ",CHAR(34),INDEX(Methods[Method Name],$A282),CHAR(34),
", MethodDescription:  ",CHAR(34),INDEX(Methods[Method Description],$A282),CHAR(34),
", MethodLink:  ",CHAR(34),INDEX(Methods[Method Link],$A282),CHAR(34),
", OrganizationID: *OrganizationID",TEXT(MATCH(INDEX(Methods[Organization Name],$A282),Organizations[Organization Name],0),"0000"),"}"))</f>
        <v>#REF!</v>
      </c>
      <c r="Q282" t="e">
        <f>IF(INDEX(Variables[Variable Type],$A282)="","",
CONCATENATE("  - &amp;VariableID",TEXT($A282,"0000"),
" {","VariableTypeCV:  ",CHAR(34),INDEX(Variables[Variable Type],$A282),CHAR(34),
", VariableCode:  ",CHAR(34),INDEX(Variables[Variable Code],$A282),CHAR(34),
", VariableNameCV:  ",CHAR(34),INDEX(Variables[Variable Name],$A282),CHAR(34),
", VariableDefinition:  ",CHAR(34),INDEX(Variables[Variable Definition],$A282),CHAR(34),
", SpecciationCV:  ",CHAR(34),INDEX(Variables[Speciation],$A282),CHAR(34),
", NoDataValue:  ",CHAR(34),INDEX(Variables[No Data Value],$A282),CHAR(34),"}"))</f>
        <v>#REF!</v>
      </c>
    </row>
    <row r="283" spans="1:17" x14ac:dyDescent="0.25">
      <c r="A283">
        <v>280</v>
      </c>
      <c r="D283" t="e">
        <f>IF(INDEX(People[First Name],$A283)="","",
CONCATENATE("  - &amp;PersonID",TEXT($A283,"0000"),
" {","PersonFirstName:  ",CHAR(34),INDEX(People[First Name],$A283),CHAR(34),
", PersonMiddleName:  ",CHAR(34),INDEX(People[Middle Name],$A283),CHAR(34),
", PersonLastName:  ",CHAR(34),INDEX(People[Last Name],$A283),CHAR(34),"}"))</f>
        <v>#REF!</v>
      </c>
      <c r="E283" t="e">
        <f>IF(INDEX(Organizations[Organization Type '[CV']],$A283)="","",
CONCATENATE("  - &amp;OrganizationID",TEXT($A283,"0000"),
" {","OrganizationTypeCV:  ",CHAR(34),INDEX(Organizations[Organization Type '[CV']],$A283),CHAR(34),
", OrganizationCode:  ",CHAR(34),INDEX(Organizations[Organization Code],$A283),CHAR(34),
", OrganizationName:  ",CHAR(34),INDEX(Organizations[Organization Name],$A283),CHAR(34),
", OrganizationDescription:  ",CHAR(34),INDEX(Organizations[Organization Description],$A283),CHAR(34),
", OrganizationLink:  ",CHAR(34),INDEX(Organizations[Organization Link],$A283),CHAR(34),"}"))</f>
        <v>#REF!</v>
      </c>
      <c r="F283" t="e">
        <f>IF(INDEX(People[First Name],$A283)="","",
CONCATENATE("  - &amp;AffiliationID",TEXT($A283,"0000"),
" {PersonID: *PersonID",TEXT($A283,"0000"),
", OrganizationID: *OrganizationID",TEXT(MATCH(INDEX(People[Organization Name],$A283),Organizations[Organization Name],0),"0000"),
", IsPrimaryOrganizationContact: , AffiliationStartDate: , AffiliationEndDate: , PrimaryPhone: ",
", PrimaryEmail: ",CHAR(34),INDEX(People[Primary Email],$A283),CHAR(34),
", PrimaryAddress: ",CHAR(34),INDEX(People[Primary Address],$A283),CHAR(34),
", PersonLink: }"))</f>
        <v>#REF!</v>
      </c>
      <c r="H283" t="e">
        <f>IF(COUNTA(CitationInformation)=0,"",IF(INDEX(AuthorList[Author Name],$A283)="","",
CONCATENATE("  - &amp;AuthorListID",TEXT($A283,"0000"),
"  {CitationID: *CitationID0001",
", PersonID: *PersonID",TEXT(MATCH(INDEX(AuthorList[Author Name],$A283),People[Full Name],0),"0000"),
", AuthorOrder: ",INDEX(AuthorList[Author Number],$A283),"}")))</f>
        <v>#REF!</v>
      </c>
      <c r="K283" t="e">
        <f>IF(INDEX(SamplingFeatures[Feature Code],$A283)="","",
CONCATENATE("  - &amp;SamplingFeatureID",TEXT($A283,"0000"),
" {","SamplingFeatureUUID:  ",CHAR(34),INDEX(SamplingFeatures[Sampling Feature UUID],$A283),CHAR(34),
", SamplingFeatureTypeCV:  ",CHAR(34),INDEX(SamplingFeatures[Sampling Feature Type],$A283),CHAR(34),
", SamplingFeatureCode:  ",CHAR(34),INDEX(SamplingFeatures[Feature Code],$A283),CHAR(34),
", SamplingFeatureName:  ",CHAR(34),INDEX(SamplingFeatures[Feature Name],$A283),CHAR(34),
", SamplingFeatureDescription:  ",CHAR(34),INDEX(SamplingFeatures[Feature Description],$A283),CHAR(34),
", SamplingFeatureGeotypeCV:  ",CHAR(34),INDEX(SamplingFeatures[Feature Geo Type],$A283),CHAR(34),
", FeatureGeometry:  ",CHAR(34),INDEX(SamplingFeatures[Feature Geometry],$A283),CHAR(34),
", Elevation_m:  ",CHAR(34),INDEX(SamplingFeatures[Elevation_m],$A283),CHAR(34),
", ElevationDatumCV:  ",CHAR(34),ElevationDatum,CHAR(34),"}"))</f>
        <v>#REF!</v>
      </c>
      <c r="L283" t="e">
        <f>IF(INDEX(SamplingFeatures[Sampling Feature Type],$A283)&lt;&gt;"Site","",
CONCATENATE("  - &amp;SiteID",TEXT(SUMPRODUCT(--($L$3:$L282&lt;&gt;"")),"0000"),
" {","SamplingFeatureID:  *SamplingFeatureID",TEXT($A283,"0000"),
", SiteTypeCV:  ",CHAR(34),INDEX(Sites[Site Type],$A283),CHAR(34),
", Latitude:  ",INDEX(Sites[Latitude],$A283),
", Longitude:  ",INDEX(Sites[Longitude],$A283),
", SRSName:  ",CHAR(34),LatLonDatum,CHAR(34),"}"))</f>
        <v>#REF!</v>
      </c>
      <c r="M283" t="e">
        <f>IF(INDEX(SamplingFeatures[Sampling Feature Type],$A283)&lt;&gt;"Specimen","",
CONCATENATE("  - &amp;SpecimenID",TEXT(SUMPRODUCT(--($M$3:$M282&lt;&gt;"")),"0000"),
" {","SamplingFeatureID:  *SamplingFeatureID",TEXT($A283,"0000"),
", SpecimenTypeCV:  ",CHAR(34),INDEX(Specimens[Specimen Type],$A283),CHAR(34),
", SpecimenMediumCV:  ",INDEX(Specimens[Specimen Medium],$A283),
", IsFieldSpecimen:  ",CHAR(34),INDEX(Specimens[Is Field Specimen?],$A283),CHAR(34),"}"))</f>
        <v>#REF!</v>
      </c>
      <c r="N283" t="e">
        <f>IF(COUNTA(SpatialOffsets[])=0,"", IF(INDEX(SpatialOffsets[Spatial Offset Type],$A283)="","",
CONCATENATE("  - &amp;SpatialOffsetID",TEXT($A283,"0000"),
" {","SpatialOffsetTypeCV:  ",CHAR(34),INDEX(SpatialOffsets[Spatial Offset Type],$A283),CHAR(34),
", Offset1Value:  ",INDEX(SpatialOffsets[Offset 1 Value],$A283),
", Offset1UnitID:  ",CHAR(34),INDEX(SpatialOffsets[Offset 1 Unit],$A283),CHAR(34),
", Offset2Value:  ",INDEX(SpatialOffsets[Offset 2 Value],$A283),
", Offset2UnitID:  ",CHAR(34),INDEX(SpatialOffsets[Offset 2 Unit],$A283),CHAR(34),
", Offset3Value:  ",INDEX(SpatialOffsets[Offset 3 Value],$A283),
", Offset3UnitID:  ",CHAR(34),INDEX(SpatialOffsets[Offset 3 Unit],$A283),CHAR(34),,"}")))</f>
        <v>#REF!</v>
      </c>
      <c r="O283" t="e">
        <f>IF(COUNTA(RelatedFeatures[])=0,"", IF(INDEX(RelatedFeatures[First Sampling Feature Code],$A283)="","",
CONCATENATE("  - &amp;RelationID",TEXT($A283,"0000"),
" {","SamplingFeatureID:  *SamplingFeatureID",TEXT(MATCH(INDEX(RelatedFeatures[First Sampling Feature Code],$A283),SamplingFeatures[Feature Code],0),"0000"),
", RelationshipTypeCV:  ",CHAR(34),INDEX(RelatedFeatures[Relationship Type],$A283),CHAR(34),
", RelatedFeatureID: *SamplingFeatureID",TEXT(MATCH(INDEX(RelatedFeatures[Second Sampling Feature Code],$A283),SamplingFeatures[Feature Code],0),"0000"),
", SpatialOffsetID:  ",IF(INDEX(RelatedFeatures[Offset Number],$A283)="","",CONCATENATE("*SpatialOffsetID",TEXT(INDEX(RelatedFeatures[Offset Number],$A283),"0000"))),"}")))</f>
        <v>#REF!</v>
      </c>
      <c r="P283" t="e">
        <f>IF(INDEX(Methods[Method Type],$A283)="","",
CONCATENATE("  - &amp;MethodID",TEXT($A283,"0000"),
" {","MethodTypeCV:  ",CHAR(34),INDEX(Methods[Method Type],$A283),CHAR(34),
", MethodCode:  ",CHAR(34),INDEX(Methods[Method Code],$A283),CHAR(34),
", MethodName:  ",CHAR(34),INDEX(Methods[Method Name],$A283),CHAR(34),
", MethodDescription:  ",CHAR(34),INDEX(Methods[Method Description],$A283),CHAR(34),
", MethodLink:  ",CHAR(34),INDEX(Methods[Method Link],$A283),CHAR(34),
", OrganizationID: *OrganizationID",TEXT(MATCH(INDEX(Methods[Organization Name],$A283),Organizations[Organization Name],0),"0000"),"}"))</f>
        <v>#REF!</v>
      </c>
      <c r="Q283" t="e">
        <f>IF(INDEX(Variables[Variable Type],$A283)="","",
CONCATENATE("  - &amp;VariableID",TEXT($A283,"0000"),
" {","VariableTypeCV:  ",CHAR(34),INDEX(Variables[Variable Type],$A283),CHAR(34),
", VariableCode:  ",CHAR(34),INDEX(Variables[Variable Code],$A283),CHAR(34),
", VariableNameCV:  ",CHAR(34),INDEX(Variables[Variable Name],$A283),CHAR(34),
", VariableDefinition:  ",CHAR(34),INDEX(Variables[Variable Definition],$A283),CHAR(34),
", SpecciationCV:  ",CHAR(34),INDEX(Variables[Speciation],$A283),CHAR(34),
", NoDataValue:  ",CHAR(34),INDEX(Variables[No Data Value],$A283),CHAR(34),"}"))</f>
        <v>#REF!</v>
      </c>
    </row>
    <row r="284" spans="1:17" x14ac:dyDescent="0.25">
      <c r="A284">
        <v>281</v>
      </c>
      <c r="D284" t="e">
        <f>IF(INDEX(People[First Name],$A284)="","",
CONCATENATE("  - &amp;PersonID",TEXT($A284,"0000"),
" {","PersonFirstName:  ",CHAR(34),INDEX(People[First Name],$A284),CHAR(34),
", PersonMiddleName:  ",CHAR(34),INDEX(People[Middle Name],$A284),CHAR(34),
", PersonLastName:  ",CHAR(34),INDEX(People[Last Name],$A284),CHAR(34),"}"))</f>
        <v>#REF!</v>
      </c>
      <c r="E284" t="e">
        <f>IF(INDEX(Organizations[Organization Type '[CV']],$A284)="","",
CONCATENATE("  - &amp;OrganizationID",TEXT($A284,"0000"),
" {","OrganizationTypeCV:  ",CHAR(34),INDEX(Organizations[Organization Type '[CV']],$A284),CHAR(34),
", OrganizationCode:  ",CHAR(34),INDEX(Organizations[Organization Code],$A284),CHAR(34),
", OrganizationName:  ",CHAR(34),INDEX(Organizations[Organization Name],$A284),CHAR(34),
", OrganizationDescription:  ",CHAR(34),INDEX(Organizations[Organization Description],$A284),CHAR(34),
", OrganizationLink:  ",CHAR(34),INDEX(Organizations[Organization Link],$A284),CHAR(34),"}"))</f>
        <v>#REF!</v>
      </c>
      <c r="F284" t="e">
        <f>IF(INDEX(People[First Name],$A284)="","",
CONCATENATE("  - &amp;AffiliationID",TEXT($A284,"0000"),
" {PersonID: *PersonID",TEXT($A284,"0000"),
", OrganizationID: *OrganizationID",TEXT(MATCH(INDEX(People[Organization Name],$A284),Organizations[Organization Name],0),"0000"),
", IsPrimaryOrganizationContact: , AffiliationStartDate: , AffiliationEndDate: , PrimaryPhone: ",
", PrimaryEmail: ",CHAR(34),INDEX(People[Primary Email],$A284),CHAR(34),
", PrimaryAddress: ",CHAR(34),INDEX(People[Primary Address],$A284),CHAR(34),
", PersonLink: }"))</f>
        <v>#REF!</v>
      </c>
      <c r="H284" t="e">
        <f>IF(COUNTA(CitationInformation)=0,"",IF(INDEX(AuthorList[Author Name],$A284)="","",
CONCATENATE("  - &amp;AuthorListID",TEXT($A284,"0000"),
"  {CitationID: *CitationID0001",
", PersonID: *PersonID",TEXT(MATCH(INDEX(AuthorList[Author Name],$A284),People[Full Name],0),"0000"),
", AuthorOrder: ",INDEX(AuthorList[Author Number],$A284),"}")))</f>
        <v>#REF!</v>
      </c>
      <c r="K284" t="e">
        <f>IF(INDEX(SamplingFeatures[Feature Code],$A284)="","",
CONCATENATE("  - &amp;SamplingFeatureID",TEXT($A284,"0000"),
" {","SamplingFeatureUUID:  ",CHAR(34),INDEX(SamplingFeatures[Sampling Feature UUID],$A284),CHAR(34),
", SamplingFeatureTypeCV:  ",CHAR(34),INDEX(SamplingFeatures[Sampling Feature Type],$A284),CHAR(34),
", SamplingFeatureCode:  ",CHAR(34),INDEX(SamplingFeatures[Feature Code],$A284),CHAR(34),
", SamplingFeatureName:  ",CHAR(34),INDEX(SamplingFeatures[Feature Name],$A284),CHAR(34),
", SamplingFeatureDescription:  ",CHAR(34),INDEX(SamplingFeatures[Feature Description],$A284),CHAR(34),
", SamplingFeatureGeotypeCV:  ",CHAR(34),INDEX(SamplingFeatures[Feature Geo Type],$A284),CHAR(34),
", FeatureGeometry:  ",CHAR(34),INDEX(SamplingFeatures[Feature Geometry],$A284),CHAR(34),
", Elevation_m:  ",CHAR(34),INDEX(SamplingFeatures[Elevation_m],$A284),CHAR(34),
", ElevationDatumCV:  ",CHAR(34),ElevationDatum,CHAR(34),"}"))</f>
        <v>#REF!</v>
      </c>
      <c r="L284" t="e">
        <f>IF(INDEX(SamplingFeatures[Sampling Feature Type],$A284)&lt;&gt;"Site","",
CONCATENATE("  - &amp;SiteID",TEXT(SUMPRODUCT(--($L$3:$L283&lt;&gt;"")),"0000"),
" {","SamplingFeatureID:  *SamplingFeatureID",TEXT($A284,"0000"),
", SiteTypeCV:  ",CHAR(34),INDEX(Sites[Site Type],$A284),CHAR(34),
", Latitude:  ",INDEX(Sites[Latitude],$A284),
", Longitude:  ",INDEX(Sites[Longitude],$A284),
", SRSName:  ",CHAR(34),LatLonDatum,CHAR(34),"}"))</f>
        <v>#REF!</v>
      </c>
      <c r="M284" t="e">
        <f>IF(INDEX(SamplingFeatures[Sampling Feature Type],$A284)&lt;&gt;"Specimen","",
CONCATENATE("  - &amp;SpecimenID",TEXT(SUMPRODUCT(--($M$3:$M283&lt;&gt;"")),"0000"),
" {","SamplingFeatureID:  *SamplingFeatureID",TEXT($A284,"0000"),
", SpecimenTypeCV:  ",CHAR(34),INDEX(Specimens[Specimen Type],$A284),CHAR(34),
", SpecimenMediumCV:  ",INDEX(Specimens[Specimen Medium],$A284),
", IsFieldSpecimen:  ",CHAR(34),INDEX(Specimens[Is Field Specimen?],$A284),CHAR(34),"}"))</f>
        <v>#REF!</v>
      </c>
      <c r="N284" t="e">
        <f>IF(COUNTA(SpatialOffsets[])=0,"", IF(INDEX(SpatialOffsets[Spatial Offset Type],$A284)="","",
CONCATENATE("  - &amp;SpatialOffsetID",TEXT($A284,"0000"),
" {","SpatialOffsetTypeCV:  ",CHAR(34),INDEX(SpatialOffsets[Spatial Offset Type],$A284),CHAR(34),
", Offset1Value:  ",INDEX(SpatialOffsets[Offset 1 Value],$A284),
", Offset1UnitID:  ",CHAR(34),INDEX(SpatialOffsets[Offset 1 Unit],$A284),CHAR(34),
", Offset2Value:  ",INDEX(SpatialOffsets[Offset 2 Value],$A284),
", Offset2UnitID:  ",CHAR(34),INDEX(SpatialOffsets[Offset 2 Unit],$A284),CHAR(34),
", Offset3Value:  ",INDEX(SpatialOffsets[Offset 3 Value],$A284),
", Offset3UnitID:  ",CHAR(34),INDEX(SpatialOffsets[Offset 3 Unit],$A284),CHAR(34),,"}")))</f>
        <v>#REF!</v>
      </c>
      <c r="O284" t="e">
        <f>IF(COUNTA(RelatedFeatures[])=0,"", IF(INDEX(RelatedFeatures[First Sampling Feature Code],$A284)="","",
CONCATENATE("  - &amp;RelationID",TEXT($A284,"0000"),
" {","SamplingFeatureID:  *SamplingFeatureID",TEXT(MATCH(INDEX(RelatedFeatures[First Sampling Feature Code],$A284),SamplingFeatures[Feature Code],0),"0000"),
", RelationshipTypeCV:  ",CHAR(34),INDEX(RelatedFeatures[Relationship Type],$A284),CHAR(34),
", RelatedFeatureID: *SamplingFeatureID",TEXT(MATCH(INDEX(RelatedFeatures[Second Sampling Feature Code],$A284),SamplingFeatures[Feature Code],0),"0000"),
", SpatialOffsetID:  ",IF(INDEX(RelatedFeatures[Offset Number],$A284)="","",CONCATENATE("*SpatialOffsetID",TEXT(INDEX(RelatedFeatures[Offset Number],$A284),"0000"))),"}")))</f>
        <v>#REF!</v>
      </c>
      <c r="P284" t="e">
        <f>IF(INDEX(Methods[Method Type],$A284)="","",
CONCATENATE("  - &amp;MethodID",TEXT($A284,"0000"),
" {","MethodTypeCV:  ",CHAR(34),INDEX(Methods[Method Type],$A284),CHAR(34),
", MethodCode:  ",CHAR(34),INDEX(Methods[Method Code],$A284),CHAR(34),
", MethodName:  ",CHAR(34),INDEX(Methods[Method Name],$A284),CHAR(34),
", MethodDescription:  ",CHAR(34),INDEX(Methods[Method Description],$A284),CHAR(34),
", MethodLink:  ",CHAR(34),INDEX(Methods[Method Link],$A284),CHAR(34),
", OrganizationID: *OrganizationID",TEXT(MATCH(INDEX(Methods[Organization Name],$A284),Organizations[Organization Name],0),"0000"),"}"))</f>
        <v>#REF!</v>
      </c>
      <c r="Q284" t="e">
        <f>IF(INDEX(Variables[Variable Type],$A284)="","",
CONCATENATE("  - &amp;VariableID",TEXT($A284,"0000"),
" {","VariableTypeCV:  ",CHAR(34),INDEX(Variables[Variable Type],$A284),CHAR(34),
", VariableCode:  ",CHAR(34),INDEX(Variables[Variable Code],$A284),CHAR(34),
", VariableNameCV:  ",CHAR(34),INDEX(Variables[Variable Name],$A284),CHAR(34),
", VariableDefinition:  ",CHAR(34),INDEX(Variables[Variable Definition],$A284),CHAR(34),
", SpecciationCV:  ",CHAR(34),INDEX(Variables[Speciation],$A284),CHAR(34),
", NoDataValue:  ",CHAR(34),INDEX(Variables[No Data Value],$A284),CHAR(34),"}"))</f>
        <v>#REF!</v>
      </c>
    </row>
    <row r="285" spans="1:17" x14ac:dyDescent="0.25">
      <c r="A285">
        <v>282</v>
      </c>
      <c r="D285" t="e">
        <f>IF(INDEX(People[First Name],$A285)="","",
CONCATENATE("  - &amp;PersonID",TEXT($A285,"0000"),
" {","PersonFirstName:  ",CHAR(34),INDEX(People[First Name],$A285),CHAR(34),
", PersonMiddleName:  ",CHAR(34),INDEX(People[Middle Name],$A285),CHAR(34),
", PersonLastName:  ",CHAR(34),INDEX(People[Last Name],$A285),CHAR(34),"}"))</f>
        <v>#REF!</v>
      </c>
      <c r="E285" t="e">
        <f>IF(INDEX(Organizations[Organization Type '[CV']],$A285)="","",
CONCATENATE("  - &amp;OrganizationID",TEXT($A285,"0000"),
" {","OrganizationTypeCV:  ",CHAR(34),INDEX(Organizations[Organization Type '[CV']],$A285),CHAR(34),
", OrganizationCode:  ",CHAR(34),INDEX(Organizations[Organization Code],$A285),CHAR(34),
", OrganizationName:  ",CHAR(34),INDEX(Organizations[Organization Name],$A285),CHAR(34),
", OrganizationDescription:  ",CHAR(34),INDEX(Organizations[Organization Description],$A285),CHAR(34),
", OrganizationLink:  ",CHAR(34),INDEX(Organizations[Organization Link],$A285),CHAR(34),"}"))</f>
        <v>#REF!</v>
      </c>
      <c r="F285" t="e">
        <f>IF(INDEX(People[First Name],$A285)="","",
CONCATENATE("  - &amp;AffiliationID",TEXT($A285,"0000"),
" {PersonID: *PersonID",TEXT($A285,"0000"),
", OrganizationID: *OrganizationID",TEXT(MATCH(INDEX(People[Organization Name],$A285),Organizations[Organization Name],0),"0000"),
", IsPrimaryOrganizationContact: , AffiliationStartDate: , AffiliationEndDate: , PrimaryPhone: ",
", PrimaryEmail: ",CHAR(34),INDEX(People[Primary Email],$A285),CHAR(34),
", PrimaryAddress: ",CHAR(34),INDEX(People[Primary Address],$A285),CHAR(34),
", PersonLink: }"))</f>
        <v>#REF!</v>
      </c>
      <c r="H285" t="e">
        <f>IF(COUNTA(CitationInformation)=0,"",IF(INDEX(AuthorList[Author Name],$A285)="","",
CONCATENATE("  - &amp;AuthorListID",TEXT($A285,"0000"),
"  {CitationID: *CitationID0001",
", PersonID: *PersonID",TEXT(MATCH(INDEX(AuthorList[Author Name],$A285),People[Full Name],0),"0000"),
", AuthorOrder: ",INDEX(AuthorList[Author Number],$A285),"}")))</f>
        <v>#REF!</v>
      </c>
      <c r="K285" t="e">
        <f>IF(INDEX(SamplingFeatures[Feature Code],$A285)="","",
CONCATENATE("  - &amp;SamplingFeatureID",TEXT($A285,"0000"),
" {","SamplingFeatureUUID:  ",CHAR(34),INDEX(SamplingFeatures[Sampling Feature UUID],$A285),CHAR(34),
", SamplingFeatureTypeCV:  ",CHAR(34),INDEX(SamplingFeatures[Sampling Feature Type],$A285),CHAR(34),
", SamplingFeatureCode:  ",CHAR(34),INDEX(SamplingFeatures[Feature Code],$A285),CHAR(34),
", SamplingFeatureName:  ",CHAR(34),INDEX(SamplingFeatures[Feature Name],$A285),CHAR(34),
", SamplingFeatureDescription:  ",CHAR(34),INDEX(SamplingFeatures[Feature Description],$A285),CHAR(34),
", SamplingFeatureGeotypeCV:  ",CHAR(34),INDEX(SamplingFeatures[Feature Geo Type],$A285),CHAR(34),
", FeatureGeometry:  ",CHAR(34),INDEX(SamplingFeatures[Feature Geometry],$A285),CHAR(34),
", Elevation_m:  ",CHAR(34),INDEX(SamplingFeatures[Elevation_m],$A285),CHAR(34),
", ElevationDatumCV:  ",CHAR(34),ElevationDatum,CHAR(34),"}"))</f>
        <v>#REF!</v>
      </c>
      <c r="L285" t="e">
        <f>IF(INDEX(SamplingFeatures[Sampling Feature Type],$A285)&lt;&gt;"Site","",
CONCATENATE("  - &amp;SiteID",TEXT(SUMPRODUCT(--($L$3:$L284&lt;&gt;"")),"0000"),
" {","SamplingFeatureID:  *SamplingFeatureID",TEXT($A285,"0000"),
", SiteTypeCV:  ",CHAR(34),INDEX(Sites[Site Type],$A285),CHAR(34),
", Latitude:  ",INDEX(Sites[Latitude],$A285),
", Longitude:  ",INDEX(Sites[Longitude],$A285),
", SRSName:  ",CHAR(34),LatLonDatum,CHAR(34),"}"))</f>
        <v>#REF!</v>
      </c>
      <c r="M285" t="e">
        <f>IF(INDEX(SamplingFeatures[Sampling Feature Type],$A285)&lt;&gt;"Specimen","",
CONCATENATE("  - &amp;SpecimenID",TEXT(SUMPRODUCT(--($M$3:$M284&lt;&gt;"")),"0000"),
" {","SamplingFeatureID:  *SamplingFeatureID",TEXT($A285,"0000"),
", SpecimenTypeCV:  ",CHAR(34),INDEX(Specimens[Specimen Type],$A285),CHAR(34),
", SpecimenMediumCV:  ",INDEX(Specimens[Specimen Medium],$A285),
", IsFieldSpecimen:  ",CHAR(34),INDEX(Specimens[Is Field Specimen?],$A285),CHAR(34),"}"))</f>
        <v>#REF!</v>
      </c>
      <c r="N285" t="e">
        <f>IF(COUNTA(SpatialOffsets[])=0,"", IF(INDEX(SpatialOffsets[Spatial Offset Type],$A285)="","",
CONCATENATE("  - &amp;SpatialOffsetID",TEXT($A285,"0000"),
" {","SpatialOffsetTypeCV:  ",CHAR(34),INDEX(SpatialOffsets[Spatial Offset Type],$A285),CHAR(34),
", Offset1Value:  ",INDEX(SpatialOffsets[Offset 1 Value],$A285),
", Offset1UnitID:  ",CHAR(34),INDEX(SpatialOffsets[Offset 1 Unit],$A285),CHAR(34),
", Offset2Value:  ",INDEX(SpatialOffsets[Offset 2 Value],$A285),
", Offset2UnitID:  ",CHAR(34),INDEX(SpatialOffsets[Offset 2 Unit],$A285),CHAR(34),
", Offset3Value:  ",INDEX(SpatialOffsets[Offset 3 Value],$A285),
", Offset3UnitID:  ",CHAR(34),INDEX(SpatialOffsets[Offset 3 Unit],$A285),CHAR(34),,"}")))</f>
        <v>#REF!</v>
      </c>
      <c r="O285" t="e">
        <f>IF(COUNTA(RelatedFeatures[])=0,"", IF(INDEX(RelatedFeatures[First Sampling Feature Code],$A285)="","",
CONCATENATE("  - &amp;RelationID",TEXT($A285,"0000"),
" {","SamplingFeatureID:  *SamplingFeatureID",TEXT(MATCH(INDEX(RelatedFeatures[First Sampling Feature Code],$A285),SamplingFeatures[Feature Code],0),"0000"),
", RelationshipTypeCV:  ",CHAR(34),INDEX(RelatedFeatures[Relationship Type],$A285),CHAR(34),
", RelatedFeatureID: *SamplingFeatureID",TEXT(MATCH(INDEX(RelatedFeatures[Second Sampling Feature Code],$A285),SamplingFeatures[Feature Code],0),"0000"),
", SpatialOffsetID:  ",IF(INDEX(RelatedFeatures[Offset Number],$A285)="","",CONCATENATE("*SpatialOffsetID",TEXT(INDEX(RelatedFeatures[Offset Number],$A285),"0000"))),"}")))</f>
        <v>#REF!</v>
      </c>
      <c r="P285" t="e">
        <f>IF(INDEX(Methods[Method Type],$A285)="","",
CONCATENATE("  - &amp;MethodID",TEXT($A285,"0000"),
" {","MethodTypeCV:  ",CHAR(34),INDEX(Methods[Method Type],$A285),CHAR(34),
", MethodCode:  ",CHAR(34),INDEX(Methods[Method Code],$A285),CHAR(34),
", MethodName:  ",CHAR(34),INDEX(Methods[Method Name],$A285),CHAR(34),
", MethodDescription:  ",CHAR(34),INDEX(Methods[Method Description],$A285),CHAR(34),
", MethodLink:  ",CHAR(34),INDEX(Methods[Method Link],$A285),CHAR(34),
", OrganizationID: *OrganizationID",TEXT(MATCH(INDEX(Methods[Organization Name],$A285),Organizations[Organization Name],0),"0000"),"}"))</f>
        <v>#REF!</v>
      </c>
      <c r="Q285" t="e">
        <f>IF(INDEX(Variables[Variable Type],$A285)="","",
CONCATENATE("  - &amp;VariableID",TEXT($A285,"0000"),
" {","VariableTypeCV:  ",CHAR(34),INDEX(Variables[Variable Type],$A285),CHAR(34),
", VariableCode:  ",CHAR(34),INDEX(Variables[Variable Code],$A285),CHAR(34),
", VariableNameCV:  ",CHAR(34),INDEX(Variables[Variable Name],$A285),CHAR(34),
", VariableDefinition:  ",CHAR(34),INDEX(Variables[Variable Definition],$A285),CHAR(34),
", SpecciationCV:  ",CHAR(34),INDEX(Variables[Speciation],$A285),CHAR(34),
", NoDataValue:  ",CHAR(34),INDEX(Variables[No Data Value],$A285),CHAR(34),"}"))</f>
        <v>#REF!</v>
      </c>
    </row>
    <row r="286" spans="1:17" x14ac:dyDescent="0.25">
      <c r="A286">
        <v>283</v>
      </c>
      <c r="D286" t="e">
        <f>IF(INDEX(People[First Name],$A286)="","",
CONCATENATE("  - &amp;PersonID",TEXT($A286,"0000"),
" {","PersonFirstName:  ",CHAR(34),INDEX(People[First Name],$A286),CHAR(34),
", PersonMiddleName:  ",CHAR(34),INDEX(People[Middle Name],$A286),CHAR(34),
", PersonLastName:  ",CHAR(34),INDEX(People[Last Name],$A286),CHAR(34),"}"))</f>
        <v>#REF!</v>
      </c>
      <c r="E286" t="e">
        <f>IF(INDEX(Organizations[Organization Type '[CV']],$A286)="","",
CONCATENATE("  - &amp;OrganizationID",TEXT($A286,"0000"),
" {","OrganizationTypeCV:  ",CHAR(34),INDEX(Organizations[Organization Type '[CV']],$A286),CHAR(34),
", OrganizationCode:  ",CHAR(34),INDEX(Organizations[Organization Code],$A286),CHAR(34),
", OrganizationName:  ",CHAR(34),INDEX(Organizations[Organization Name],$A286),CHAR(34),
", OrganizationDescription:  ",CHAR(34),INDEX(Organizations[Organization Description],$A286),CHAR(34),
", OrganizationLink:  ",CHAR(34),INDEX(Organizations[Organization Link],$A286),CHAR(34),"}"))</f>
        <v>#REF!</v>
      </c>
      <c r="F286" t="e">
        <f>IF(INDEX(People[First Name],$A286)="","",
CONCATENATE("  - &amp;AffiliationID",TEXT($A286,"0000"),
" {PersonID: *PersonID",TEXT($A286,"0000"),
", OrganizationID: *OrganizationID",TEXT(MATCH(INDEX(People[Organization Name],$A286),Organizations[Organization Name],0),"0000"),
", IsPrimaryOrganizationContact: , AffiliationStartDate: , AffiliationEndDate: , PrimaryPhone: ",
", PrimaryEmail: ",CHAR(34),INDEX(People[Primary Email],$A286),CHAR(34),
", PrimaryAddress: ",CHAR(34),INDEX(People[Primary Address],$A286),CHAR(34),
", PersonLink: }"))</f>
        <v>#REF!</v>
      </c>
      <c r="H286" t="e">
        <f>IF(COUNTA(CitationInformation)=0,"",IF(INDEX(AuthorList[Author Name],$A286)="","",
CONCATENATE("  - &amp;AuthorListID",TEXT($A286,"0000"),
"  {CitationID: *CitationID0001",
", PersonID: *PersonID",TEXT(MATCH(INDEX(AuthorList[Author Name],$A286),People[Full Name],0),"0000"),
", AuthorOrder: ",INDEX(AuthorList[Author Number],$A286),"}")))</f>
        <v>#REF!</v>
      </c>
      <c r="K286" t="e">
        <f>IF(INDEX(SamplingFeatures[Feature Code],$A286)="","",
CONCATENATE("  - &amp;SamplingFeatureID",TEXT($A286,"0000"),
" {","SamplingFeatureUUID:  ",CHAR(34),INDEX(SamplingFeatures[Sampling Feature UUID],$A286),CHAR(34),
", SamplingFeatureTypeCV:  ",CHAR(34),INDEX(SamplingFeatures[Sampling Feature Type],$A286),CHAR(34),
", SamplingFeatureCode:  ",CHAR(34),INDEX(SamplingFeatures[Feature Code],$A286),CHAR(34),
", SamplingFeatureName:  ",CHAR(34),INDEX(SamplingFeatures[Feature Name],$A286),CHAR(34),
", SamplingFeatureDescription:  ",CHAR(34),INDEX(SamplingFeatures[Feature Description],$A286),CHAR(34),
", SamplingFeatureGeotypeCV:  ",CHAR(34),INDEX(SamplingFeatures[Feature Geo Type],$A286),CHAR(34),
", FeatureGeometry:  ",CHAR(34),INDEX(SamplingFeatures[Feature Geometry],$A286),CHAR(34),
", Elevation_m:  ",CHAR(34),INDEX(SamplingFeatures[Elevation_m],$A286),CHAR(34),
", ElevationDatumCV:  ",CHAR(34),ElevationDatum,CHAR(34),"}"))</f>
        <v>#REF!</v>
      </c>
      <c r="L286" t="e">
        <f>IF(INDEX(SamplingFeatures[Sampling Feature Type],$A286)&lt;&gt;"Site","",
CONCATENATE("  - &amp;SiteID",TEXT(SUMPRODUCT(--($L$3:$L285&lt;&gt;"")),"0000"),
" {","SamplingFeatureID:  *SamplingFeatureID",TEXT($A286,"0000"),
", SiteTypeCV:  ",CHAR(34),INDEX(Sites[Site Type],$A286),CHAR(34),
", Latitude:  ",INDEX(Sites[Latitude],$A286),
", Longitude:  ",INDEX(Sites[Longitude],$A286),
", SRSName:  ",CHAR(34),LatLonDatum,CHAR(34),"}"))</f>
        <v>#REF!</v>
      </c>
      <c r="M286" t="e">
        <f>IF(INDEX(SamplingFeatures[Sampling Feature Type],$A286)&lt;&gt;"Specimen","",
CONCATENATE("  - &amp;SpecimenID",TEXT(SUMPRODUCT(--($M$3:$M285&lt;&gt;"")),"0000"),
" {","SamplingFeatureID:  *SamplingFeatureID",TEXT($A286,"0000"),
", SpecimenTypeCV:  ",CHAR(34),INDEX(Specimens[Specimen Type],$A286),CHAR(34),
", SpecimenMediumCV:  ",INDEX(Specimens[Specimen Medium],$A286),
", IsFieldSpecimen:  ",CHAR(34),INDEX(Specimens[Is Field Specimen?],$A286),CHAR(34),"}"))</f>
        <v>#REF!</v>
      </c>
      <c r="N286" t="e">
        <f>IF(COUNTA(SpatialOffsets[])=0,"", IF(INDEX(SpatialOffsets[Spatial Offset Type],$A286)="","",
CONCATENATE("  - &amp;SpatialOffsetID",TEXT($A286,"0000"),
" {","SpatialOffsetTypeCV:  ",CHAR(34),INDEX(SpatialOffsets[Spatial Offset Type],$A286),CHAR(34),
", Offset1Value:  ",INDEX(SpatialOffsets[Offset 1 Value],$A286),
", Offset1UnitID:  ",CHAR(34),INDEX(SpatialOffsets[Offset 1 Unit],$A286),CHAR(34),
", Offset2Value:  ",INDEX(SpatialOffsets[Offset 2 Value],$A286),
", Offset2UnitID:  ",CHAR(34),INDEX(SpatialOffsets[Offset 2 Unit],$A286),CHAR(34),
", Offset3Value:  ",INDEX(SpatialOffsets[Offset 3 Value],$A286),
", Offset3UnitID:  ",CHAR(34),INDEX(SpatialOffsets[Offset 3 Unit],$A286),CHAR(34),,"}")))</f>
        <v>#REF!</v>
      </c>
      <c r="O286" t="e">
        <f>IF(COUNTA(RelatedFeatures[])=0,"", IF(INDEX(RelatedFeatures[First Sampling Feature Code],$A286)="","",
CONCATENATE("  - &amp;RelationID",TEXT($A286,"0000"),
" {","SamplingFeatureID:  *SamplingFeatureID",TEXT(MATCH(INDEX(RelatedFeatures[First Sampling Feature Code],$A286),SamplingFeatures[Feature Code],0),"0000"),
", RelationshipTypeCV:  ",CHAR(34),INDEX(RelatedFeatures[Relationship Type],$A286),CHAR(34),
", RelatedFeatureID: *SamplingFeatureID",TEXT(MATCH(INDEX(RelatedFeatures[Second Sampling Feature Code],$A286),SamplingFeatures[Feature Code],0),"0000"),
", SpatialOffsetID:  ",IF(INDEX(RelatedFeatures[Offset Number],$A286)="","",CONCATENATE("*SpatialOffsetID",TEXT(INDEX(RelatedFeatures[Offset Number],$A286),"0000"))),"}")))</f>
        <v>#REF!</v>
      </c>
      <c r="P286" t="e">
        <f>IF(INDEX(Methods[Method Type],$A286)="","",
CONCATENATE("  - &amp;MethodID",TEXT($A286,"0000"),
" {","MethodTypeCV:  ",CHAR(34),INDEX(Methods[Method Type],$A286),CHAR(34),
", MethodCode:  ",CHAR(34),INDEX(Methods[Method Code],$A286),CHAR(34),
", MethodName:  ",CHAR(34),INDEX(Methods[Method Name],$A286),CHAR(34),
", MethodDescription:  ",CHAR(34),INDEX(Methods[Method Description],$A286),CHAR(34),
", MethodLink:  ",CHAR(34),INDEX(Methods[Method Link],$A286),CHAR(34),
", OrganizationID: *OrganizationID",TEXT(MATCH(INDEX(Methods[Organization Name],$A286),Organizations[Organization Name],0),"0000"),"}"))</f>
        <v>#REF!</v>
      </c>
      <c r="Q286" t="e">
        <f>IF(INDEX(Variables[Variable Type],$A286)="","",
CONCATENATE("  - &amp;VariableID",TEXT($A286,"0000"),
" {","VariableTypeCV:  ",CHAR(34),INDEX(Variables[Variable Type],$A286),CHAR(34),
", VariableCode:  ",CHAR(34),INDEX(Variables[Variable Code],$A286),CHAR(34),
", VariableNameCV:  ",CHAR(34),INDEX(Variables[Variable Name],$A286),CHAR(34),
", VariableDefinition:  ",CHAR(34),INDEX(Variables[Variable Definition],$A286),CHAR(34),
", SpecciationCV:  ",CHAR(34),INDEX(Variables[Speciation],$A286),CHAR(34),
", NoDataValue:  ",CHAR(34),INDEX(Variables[No Data Value],$A286),CHAR(34),"}"))</f>
        <v>#REF!</v>
      </c>
    </row>
    <row r="287" spans="1:17" x14ac:dyDescent="0.25">
      <c r="A287">
        <v>284</v>
      </c>
      <c r="D287" t="e">
        <f>IF(INDEX(People[First Name],$A287)="","",
CONCATENATE("  - &amp;PersonID",TEXT($A287,"0000"),
" {","PersonFirstName:  ",CHAR(34),INDEX(People[First Name],$A287),CHAR(34),
", PersonMiddleName:  ",CHAR(34),INDEX(People[Middle Name],$A287),CHAR(34),
", PersonLastName:  ",CHAR(34),INDEX(People[Last Name],$A287),CHAR(34),"}"))</f>
        <v>#REF!</v>
      </c>
      <c r="E287" t="e">
        <f>IF(INDEX(Organizations[Organization Type '[CV']],$A287)="","",
CONCATENATE("  - &amp;OrganizationID",TEXT($A287,"0000"),
" {","OrganizationTypeCV:  ",CHAR(34),INDEX(Organizations[Organization Type '[CV']],$A287),CHAR(34),
", OrganizationCode:  ",CHAR(34),INDEX(Organizations[Organization Code],$A287),CHAR(34),
", OrganizationName:  ",CHAR(34),INDEX(Organizations[Organization Name],$A287),CHAR(34),
", OrganizationDescription:  ",CHAR(34),INDEX(Organizations[Organization Description],$A287),CHAR(34),
", OrganizationLink:  ",CHAR(34),INDEX(Organizations[Organization Link],$A287),CHAR(34),"}"))</f>
        <v>#REF!</v>
      </c>
      <c r="F287" t="e">
        <f>IF(INDEX(People[First Name],$A287)="","",
CONCATENATE("  - &amp;AffiliationID",TEXT($A287,"0000"),
" {PersonID: *PersonID",TEXT($A287,"0000"),
", OrganizationID: *OrganizationID",TEXT(MATCH(INDEX(People[Organization Name],$A287),Organizations[Organization Name],0),"0000"),
", IsPrimaryOrganizationContact: , AffiliationStartDate: , AffiliationEndDate: , PrimaryPhone: ",
", PrimaryEmail: ",CHAR(34),INDEX(People[Primary Email],$A287),CHAR(34),
", PrimaryAddress: ",CHAR(34),INDEX(People[Primary Address],$A287),CHAR(34),
", PersonLink: }"))</f>
        <v>#REF!</v>
      </c>
      <c r="H287" t="e">
        <f>IF(COUNTA(CitationInformation)=0,"",IF(INDEX(AuthorList[Author Name],$A287)="","",
CONCATENATE("  - &amp;AuthorListID",TEXT($A287,"0000"),
"  {CitationID: *CitationID0001",
", PersonID: *PersonID",TEXT(MATCH(INDEX(AuthorList[Author Name],$A287),People[Full Name],0),"0000"),
", AuthorOrder: ",INDEX(AuthorList[Author Number],$A287),"}")))</f>
        <v>#REF!</v>
      </c>
      <c r="K287" t="e">
        <f>IF(INDEX(SamplingFeatures[Feature Code],$A287)="","",
CONCATENATE("  - &amp;SamplingFeatureID",TEXT($A287,"0000"),
" {","SamplingFeatureUUID:  ",CHAR(34),INDEX(SamplingFeatures[Sampling Feature UUID],$A287),CHAR(34),
", SamplingFeatureTypeCV:  ",CHAR(34),INDEX(SamplingFeatures[Sampling Feature Type],$A287),CHAR(34),
", SamplingFeatureCode:  ",CHAR(34),INDEX(SamplingFeatures[Feature Code],$A287),CHAR(34),
", SamplingFeatureName:  ",CHAR(34),INDEX(SamplingFeatures[Feature Name],$A287),CHAR(34),
", SamplingFeatureDescription:  ",CHAR(34),INDEX(SamplingFeatures[Feature Description],$A287),CHAR(34),
", SamplingFeatureGeotypeCV:  ",CHAR(34),INDEX(SamplingFeatures[Feature Geo Type],$A287),CHAR(34),
", FeatureGeometry:  ",CHAR(34),INDEX(SamplingFeatures[Feature Geometry],$A287),CHAR(34),
", Elevation_m:  ",CHAR(34),INDEX(SamplingFeatures[Elevation_m],$A287),CHAR(34),
", ElevationDatumCV:  ",CHAR(34),ElevationDatum,CHAR(34),"}"))</f>
        <v>#REF!</v>
      </c>
      <c r="L287" t="e">
        <f>IF(INDEX(SamplingFeatures[Sampling Feature Type],$A287)&lt;&gt;"Site","",
CONCATENATE("  - &amp;SiteID",TEXT(SUMPRODUCT(--($L$3:$L286&lt;&gt;"")),"0000"),
" {","SamplingFeatureID:  *SamplingFeatureID",TEXT($A287,"0000"),
", SiteTypeCV:  ",CHAR(34),INDEX(Sites[Site Type],$A287),CHAR(34),
", Latitude:  ",INDEX(Sites[Latitude],$A287),
", Longitude:  ",INDEX(Sites[Longitude],$A287),
", SRSName:  ",CHAR(34),LatLonDatum,CHAR(34),"}"))</f>
        <v>#REF!</v>
      </c>
      <c r="M287" t="e">
        <f>IF(INDEX(SamplingFeatures[Sampling Feature Type],$A287)&lt;&gt;"Specimen","",
CONCATENATE("  - &amp;SpecimenID",TEXT(SUMPRODUCT(--($M$3:$M286&lt;&gt;"")),"0000"),
" {","SamplingFeatureID:  *SamplingFeatureID",TEXT($A287,"0000"),
", SpecimenTypeCV:  ",CHAR(34),INDEX(Specimens[Specimen Type],$A287),CHAR(34),
", SpecimenMediumCV:  ",INDEX(Specimens[Specimen Medium],$A287),
", IsFieldSpecimen:  ",CHAR(34),INDEX(Specimens[Is Field Specimen?],$A287),CHAR(34),"}"))</f>
        <v>#REF!</v>
      </c>
      <c r="N287" t="e">
        <f>IF(COUNTA(SpatialOffsets[])=0,"", IF(INDEX(SpatialOffsets[Spatial Offset Type],$A287)="","",
CONCATENATE("  - &amp;SpatialOffsetID",TEXT($A287,"0000"),
" {","SpatialOffsetTypeCV:  ",CHAR(34),INDEX(SpatialOffsets[Spatial Offset Type],$A287),CHAR(34),
", Offset1Value:  ",INDEX(SpatialOffsets[Offset 1 Value],$A287),
", Offset1UnitID:  ",CHAR(34),INDEX(SpatialOffsets[Offset 1 Unit],$A287),CHAR(34),
", Offset2Value:  ",INDEX(SpatialOffsets[Offset 2 Value],$A287),
", Offset2UnitID:  ",CHAR(34),INDEX(SpatialOffsets[Offset 2 Unit],$A287),CHAR(34),
", Offset3Value:  ",INDEX(SpatialOffsets[Offset 3 Value],$A287),
", Offset3UnitID:  ",CHAR(34),INDEX(SpatialOffsets[Offset 3 Unit],$A287),CHAR(34),,"}")))</f>
        <v>#REF!</v>
      </c>
      <c r="O287" t="e">
        <f>IF(COUNTA(RelatedFeatures[])=0,"", IF(INDEX(RelatedFeatures[First Sampling Feature Code],$A287)="","",
CONCATENATE("  - &amp;RelationID",TEXT($A287,"0000"),
" {","SamplingFeatureID:  *SamplingFeatureID",TEXT(MATCH(INDEX(RelatedFeatures[First Sampling Feature Code],$A287),SamplingFeatures[Feature Code],0),"0000"),
", RelationshipTypeCV:  ",CHAR(34),INDEX(RelatedFeatures[Relationship Type],$A287),CHAR(34),
", RelatedFeatureID: *SamplingFeatureID",TEXT(MATCH(INDEX(RelatedFeatures[Second Sampling Feature Code],$A287),SamplingFeatures[Feature Code],0),"0000"),
", SpatialOffsetID:  ",IF(INDEX(RelatedFeatures[Offset Number],$A287)="","",CONCATENATE("*SpatialOffsetID",TEXT(INDEX(RelatedFeatures[Offset Number],$A287),"0000"))),"}")))</f>
        <v>#REF!</v>
      </c>
      <c r="P287" t="e">
        <f>IF(INDEX(Methods[Method Type],$A287)="","",
CONCATENATE("  - &amp;MethodID",TEXT($A287,"0000"),
" {","MethodTypeCV:  ",CHAR(34),INDEX(Methods[Method Type],$A287),CHAR(34),
", MethodCode:  ",CHAR(34),INDEX(Methods[Method Code],$A287),CHAR(34),
", MethodName:  ",CHAR(34),INDEX(Methods[Method Name],$A287),CHAR(34),
", MethodDescription:  ",CHAR(34),INDEX(Methods[Method Description],$A287),CHAR(34),
", MethodLink:  ",CHAR(34),INDEX(Methods[Method Link],$A287),CHAR(34),
", OrganizationID: *OrganizationID",TEXT(MATCH(INDEX(Methods[Organization Name],$A287),Organizations[Organization Name],0),"0000"),"}"))</f>
        <v>#REF!</v>
      </c>
      <c r="Q287" t="e">
        <f>IF(INDEX(Variables[Variable Type],$A287)="","",
CONCATENATE("  - &amp;VariableID",TEXT($A287,"0000"),
" {","VariableTypeCV:  ",CHAR(34),INDEX(Variables[Variable Type],$A287),CHAR(34),
", VariableCode:  ",CHAR(34),INDEX(Variables[Variable Code],$A287),CHAR(34),
", VariableNameCV:  ",CHAR(34),INDEX(Variables[Variable Name],$A287),CHAR(34),
", VariableDefinition:  ",CHAR(34),INDEX(Variables[Variable Definition],$A287),CHAR(34),
", SpecciationCV:  ",CHAR(34),INDEX(Variables[Speciation],$A287),CHAR(34),
", NoDataValue:  ",CHAR(34),INDEX(Variables[No Data Value],$A287),CHAR(34),"}"))</f>
        <v>#REF!</v>
      </c>
    </row>
    <row r="288" spans="1:17" x14ac:dyDescent="0.25">
      <c r="A288">
        <v>285</v>
      </c>
      <c r="D288" t="e">
        <f>IF(INDEX(People[First Name],$A288)="","",
CONCATENATE("  - &amp;PersonID",TEXT($A288,"0000"),
" {","PersonFirstName:  ",CHAR(34),INDEX(People[First Name],$A288),CHAR(34),
", PersonMiddleName:  ",CHAR(34),INDEX(People[Middle Name],$A288),CHAR(34),
", PersonLastName:  ",CHAR(34),INDEX(People[Last Name],$A288),CHAR(34),"}"))</f>
        <v>#REF!</v>
      </c>
      <c r="E288" t="e">
        <f>IF(INDEX(Organizations[Organization Type '[CV']],$A288)="","",
CONCATENATE("  - &amp;OrganizationID",TEXT($A288,"0000"),
" {","OrganizationTypeCV:  ",CHAR(34),INDEX(Organizations[Organization Type '[CV']],$A288),CHAR(34),
", OrganizationCode:  ",CHAR(34),INDEX(Organizations[Organization Code],$A288),CHAR(34),
", OrganizationName:  ",CHAR(34),INDEX(Organizations[Organization Name],$A288),CHAR(34),
", OrganizationDescription:  ",CHAR(34),INDEX(Organizations[Organization Description],$A288),CHAR(34),
", OrganizationLink:  ",CHAR(34),INDEX(Organizations[Organization Link],$A288),CHAR(34),"}"))</f>
        <v>#REF!</v>
      </c>
      <c r="F288" t="e">
        <f>IF(INDEX(People[First Name],$A288)="","",
CONCATENATE("  - &amp;AffiliationID",TEXT($A288,"0000"),
" {PersonID: *PersonID",TEXT($A288,"0000"),
", OrganizationID: *OrganizationID",TEXT(MATCH(INDEX(People[Organization Name],$A288),Organizations[Organization Name],0),"0000"),
", IsPrimaryOrganizationContact: , AffiliationStartDate: , AffiliationEndDate: , PrimaryPhone: ",
", PrimaryEmail: ",CHAR(34),INDEX(People[Primary Email],$A288),CHAR(34),
", PrimaryAddress: ",CHAR(34),INDEX(People[Primary Address],$A288),CHAR(34),
", PersonLink: }"))</f>
        <v>#REF!</v>
      </c>
      <c r="H288" t="e">
        <f>IF(COUNTA(CitationInformation)=0,"",IF(INDEX(AuthorList[Author Name],$A288)="","",
CONCATENATE("  - &amp;AuthorListID",TEXT($A288,"0000"),
"  {CitationID: *CitationID0001",
", PersonID: *PersonID",TEXT(MATCH(INDEX(AuthorList[Author Name],$A288),People[Full Name],0),"0000"),
", AuthorOrder: ",INDEX(AuthorList[Author Number],$A288),"}")))</f>
        <v>#REF!</v>
      </c>
      <c r="K288" t="e">
        <f>IF(INDEX(SamplingFeatures[Feature Code],$A288)="","",
CONCATENATE("  - &amp;SamplingFeatureID",TEXT($A288,"0000"),
" {","SamplingFeatureUUID:  ",CHAR(34),INDEX(SamplingFeatures[Sampling Feature UUID],$A288),CHAR(34),
", SamplingFeatureTypeCV:  ",CHAR(34),INDEX(SamplingFeatures[Sampling Feature Type],$A288),CHAR(34),
", SamplingFeatureCode:  ",CHAR(34),INDEX(SamplingFeatures[Feature Code],$A288),CHAR(34),
", SamplingFeatureName:  ",CHAR(34),INDEX(SamplingFeatures[Feature Name],$A288),CHAR(34),
", SamplingFeatureDescription:  ",CHAR(34),INDEX(SamplingFeatures[Feature Description],$A288),CHAR(34),
", SamplingFeatureGeotypeCV:  ",CHAR(34),INDEX(SamplingFeatures[Feature Geo Type],$A288),CHAR(34),
", FeatureGeometry:  ",CHAR(34),INDEX(SamplingFeatures[Feature Geometry],$A288),CHAR(34),
", Elevation_m:  ",CHAR(34),INDEX(SamplingFeatures[Elevation_m],$A288),CHAR(34),
", ElevationDatumCV:  ",CHAR(34),ElevationDatum,CHAR(34),"}"))</f>
        <v>#REF!</v>
      </c>
      <c r="L288" t="e">
        <f>IF(INDEX(SamplingFeatures[Sampling Feature Type],$A288)&lt;&gt;"Site","",
CONCATENATE("  - &amp;SiteID",TEXT(SUMPRODUCT(--($L$3:$L287&lt;&gt;"")),"0000"),
" {","SamplingFeatureID:  *SamplingFeatureID",TEXT($A288,"0000"),
", SiteTypeCV:  ",CHAR(34),INDEX(Sites[Site Type],$A288),CHAR(34),
", Latitude:  ",INDEX(Sites[Latitude],$A288),
", Longitude:  ",INDEX(Sites[Longitude],$A288),
", SRSName:  ",CHAR(34),LatLonDatum,CHAR(34),"}"))</f>
        <v>#REF!</v>
      </c>
      <c r="M288" t="e">
        <f>IF(INDEX(SamplingFeatures[Sampling Feature Type],$A288)&lt;&gt;"Specimen","",
CONCATENATE("  - &amp;SpecimenID",TEXT(SUMPRODUCT(--($M$3:$M287&lt;&gt;"")),"0000"),
" {","SamplingFeatureID:  *SamplingFeatureID",TEXT($A288,"0000"),
", SpecimenTypeCV:  ",CHAR(34),INDEX(Specimens[Specimen Type],$A288),CHAR(34),
", SpecimenMediumCV:  ",INDEX(Specimens[Specimen Medium],$A288),
", IsFieldSpecimen:  ",CHAR(34),INDEX(Specimens[Is Field Specimen?],$A288),CHAR(34),"}"))</f>
        <v>#REF!</v>
      </c>
      <c r="N288" t="e">
        <f>IF(COUNTA(SpatialOffsets[])=0,"", IF(INDEX(SpatialOffsets[Spatial Offset Type],$A288)="","",
CONCATENATE("  - &amp;SpatialOffsetID",TEXT($A288,"0000"),
" {","SpatialOffsetTypeCV:  ",CHAR(34),INDEX(SpatialOffsets[Spatial Offset Type],$A288),CHAR(34),
", Offset1Value:  ",INDEX(SpatialOffsets[Offset 1 Value],$A288),
", Offset1UnitID:  ",CHAR(34),INDEX(SpatialOffsets[Offset 1 Unit],$A288),CHAR(34),
", Offset2Value:  ",INDEX(SpatialOffsets[Offset 2 Value],$A288),
", Offset2UnitID:  ",CHAR(34),INDEX(SpatialOffsets[Offset 2 Unit],$A288),CHAR(34),
", Offset3Value:  ",INDEX(SpatialOffsets[Offset 3 Value],$A288),
", Offset3UnitID:  ",CHAR(34),INDEX(SpatialOffsets[Offset 3 Unit],$A288),CHAR(34),,"}")))</f>
        <v>#REF!</v>
      </c>
      <c r="O288" t="e">
        <f>IF(COUNTA(RelatedFeatures[])=0,"", IF(INDEX(RelatedFeatures[First Sampling Feature Code],$A288)="","",
CONCATENATE("  - &amp;RelationID",TEXT($A288,"0000"),
" {","SamplingFeatureID:  *SamplingFeatureID",TEXT(MATCH(INDEX(RelatedFeatures[First Sampling Feature Code],$A288),SamplingFeatures[Feature Code],0),"0000"),
", RelationshipTypeCV:  ",CHAR(34),INDEX(RelatedFeatures[Relationship Type],$A288),CHAR(34),
", RelatedFeatureID: *SamplingFeatureID",TEXT(MATCH(INDEX(RelatedFeatures[Second Sampling Feature Code],$A288),SamplingFeatures[Feature Code],0),"0000"),
", SpatialOffsetID:  ",IF(INDEX(RelatedFeatures[Offset Number],$A288)="","",CONCATENATE("*SpatialOffsetID",TEXT(INDEX(RelatedFeatures[Offset Number],$A288),"0000"))),"}")))</f>
        <v>#REF!</v>
      </c>
      <c r="P288" t="e">
        <f>IF(INDEX(Methods[Method Type],$A288)="","",
CONCATENATE("  - &amp;MethodID",TEXT($A288,"0000"),
" {","MethodTypeCV:  ",CHAR(34),INDEX(Methods[Method Type],$A288),CHAR(34),
", MethodCode:  ",CHAR(34),INDEX(Methods[Method Code],$A288),CHAR(34),
", MethodName:  ",CHAR(34),INDEX(Methods[Method Name],$A288),CHAR(34),
", MethodDescription:  ",CHAR(34),INDEX(Methods[Method Description],$A288),CHAR(34),
", MethodLink:  ",CHAR(34),INDEX(Methods[Method Link],$A288),CHAR(34),
", OrganizationID: *OrganizationID",TEXT(MATCH(INDEX(Methods[Organization Name],$A288),Organizations[Organization Name],0),"0000"),"}"))</f>
        <v>#REF!</v>
      </c>
      <c r="Q288" t="e">
        <f>IF(INDEX(Variables[Variable Type],$A288)="","",
CONCATENATE("  - &amp;VariableID",TEXT($A288,"0000"),
" {","VariableTypeCV:  ",CHAR(34),INDEX(Variables[Variable Type],$A288),CHAR(34),
", VariableCode:  ",CHAR(34),INDEX(Variables[Variable Code],$A288),CHAR(34),
", VariableNameCV:  ",CHAR(34),INDEX(Variables[Variable Name],$A288),CHAR(34),
", VariableDefinition:  ",CHAR(34),INDEX(Variables[Variable Definition],$A288),CHAR(34),
", SpecciationCV:  ",CHAR(34),INDEX(Variables[Speciation],$A288),CHAR(34),
", NoDataValue:  ",CHAR(34),INDEX(Variables[No Data Value],$A288),CHAR(34),"}"))</f>
        <v>#REF!</v>
      </c>
    </row>
    <row r="289" spans="1:17" x14ac:dyDescent="0.25">
      <c r="A289">
        <v>286</v>
      </c>
      <c r="D289" t="e">
        <f>IF(INDEX(People[First Name],$A289)="","",
CONCATENATE("  - &amp;PersonID",TEXT($A289,"0000"),
" {","PersonFirstName:  ",CHAR(34),INDEX(People[First Name],$A289),CHAR(34),
", PersonMiddleName:  ",CHAR(34),INDEX(People[Middle Name],$A289),CHAR(34),
", PersonLastName:  ",CHAR(34),INDEX(People[Last Name],$A289),CHAR(34),"}"))</f>
        <v>#REF!</v>
      </c>
      <c r="E289" t="e">
        <f>IF(INDEX(Organizations[Organization Type '[CV']],$A289)="","",
CONCATENATE("  - &amp;OrganizationID",TEXT($A289,"0000"),
" {","OrganizationTypeCV:  ",CHAR(34),INDEX(Organizations[Organization Type '[CV']],$A289),CHAR(34),
", OrganizationCode:  ",CHAR(34),INDEX(Organizations[Organization Code],$A289),CHAR(34),
", OrganizationName:  ",CHAR(34),INDEX(Organizations[Organization Name],$A289),CHAR(34),
", OrganizationDescription:  ",CHAR(34),INDEX(Organizations[Organization Description],$A289),CHAR(34),
", OrganizationLink:  ",CHAR(34),INDEX(Organizations[Organization Link],$A289),CHAR(34),"}"))</f>
        <v>#REF!</v>
      </c>
      <c r="F289" t="e">
        <f>IF(INDEX(People[First Name],$A289)="","",
CONCATENATE("  - &amp;AffiliationID",TEXT($A289,"0000"),
" {PersonID: *PersonID",TEXT($A289,"0000"),
", OrganizationID: *OrganizationID",TEXT(MATCH(INDEX(People[Organization Name],$A289),Organizations[Organization Name],0),"0000"),
", IsPrimaryOrganizationContact: , AffiliationStartDate: , AffiliationEndDate: , PrimaryPhone: ",
", PrimaryEmail: ",CHAR(34),INDEX(People[Primary Email],$A289),CHAR(34),
", PrimaryAddress: ",CHAR(34),INDEX(People[Primary Address],$A289),CHAR(34),
", PersonLink: }"))</f>
        <v>#REF!</v>
      </c>
      <c r="H289" t="e">
        <f>IF(COUNTA(CitationInformation)=0,"",IF(INDEX(AuthorList[Author Name],$A289)="","",
CONCATENATE("  - &amp;AuthorListID",TEXT($A289,"0000"),
"  {CitationID: *CitationID0001",
", PersonID: *PersonID",TEXT(MATCH(INDEX(AuthorList[Author Name],$A289),People[Full Name],0),"0000"),
", AuthorOrder: ",INDEX(AuthorList[Author Number],$A289),"}")))</f>
        <v>#REF!</v>
      </c>
      <c r="K289" t="e">
        <f>IF(INDEX(SamplingFeatures[Feature Code],$A289)="","",
CONCATENATE("  - &amp;SamplingFeatureID",TEXT($A289,"0000"),
" {","SamplingFeatureUUID:  ",CHAR(34),INDEX(SamplingFeatures[Sampling Feature UUID],$A289),CHAR(34),
", SamplingFeatureTypeCV:  ",CHAR(34),INDEX(SamplingFeatures[Sampling Feature Type],$A289),CHAR(34),
", SamplingFeatureCode:  ",CHAR(34),INDEX(SamplingFeatures[Feature Code],$A289),CHAR(34),
", SamplingFeatureName:  ",CHAR(34),INDEX(SamplingFeatures[Feature Name],$A289),CHAR(34),
", SamplingFeatureDescription:  ",CHAR(34),INDEX(SamplingFeatures[Feature Description],$A289),CHAR(34),
", SamplingFeatureGeotypeCV:  ",CHAR(34),INDEX(SamplingFeatures[Feature Geo Type],$A289),CHAR(34),
", FeatureGeometry:  ",CHAR(34),INDEX(SamplingFeatures[Feature Geometry],$A289),CHAR(34),
", Elevation_m:  ",CHAR(34),INDEX(SamplingFeatures[Elevation_m],$A289),CHAR(34),
", ElevationDatumCV:  ",CHAR(34),ElevationDatum,CHAR(34),"}"))</f>
        <v>#REF!</v>
      </c>
      <c r="L289" t="e">
        <f>IF(INDEX(SamplingFeatures[Sampling Feature Type],$A289)&lt;&gt;"Site","",
CONCATENATE("  - &amp;SiteID",TEXT(SUMPRODUCT(--($L$3:$L288&lt;&gt;"")),"0000"),
" {","SamplingFeatureID:  *SamplingFeatureID",TEXT($A289,"0000"),
", SiteTypeCV:  ",CHAR(34),INDEX(Sites[Site Type],$A289),CHAR(34),
", Latitude:  ",INDEX(Sites[Latitude],$A289),
", Longitude:  ",INDEX(Sites[Longitude],$A289),
", SRSName:  ",CHAR(34),LatLonDatum,CHAR(34),"}"))</f>
        <v>#REF!</v>
      </c>
      <c r="M289" t="e">
        <f>IF(INDEX(SamplingFeatures[Sampling Feature Type],$A289)&lt;&gt;"Specimen","",
CONCATENATE("  - &amp;SpecimenID",TEXT(SUMPRODUCT(--($M$3:$M288&lt;&gt;"")),"0000"),
" {","SamplingFeatureID:  *SamplingFeatureID",TEXT($A289,"0000"),
", SpecimenTypeCV:  ",CHAR(34),INDEX(Specimens[Specimen Type],$A289),CHAR(34),
", SpecimenMediumCV:  ",INDEX(Specimens[Specimen Medium],$A289),
", IsFieldSpecimen:  ",CHAR(34),INDEX(Specimens[Is Field Specimen?],$A289),CHAR(34),"}"))</f>
        <v>#REF!</v>
      </c>
      <c r="N289" t="e">
        <f>IF(COUNTA(SpatialOffsets[])=0,"", IF(INDEX(SpatialOffsets[Spatial Offset Type],$A289)="","",
CONCATENATE("  - &amp;SpatialOffsetID",TEXT($A289,"0000"),
" {","SpatialOffsetTypeCV:  ",CHAR(34),INDEX(SpatialOffsets[Spatial Offset Type],$A289),CHAR(34),
", Offset1Value:  ",INDEX(SpatialOffsets[Offset 1 Value],$A289),
", Offset1UnitID:  ",CHAR(34),INDEX(SpatialOffsets[Offset 1 Unit],$A289),CHAR(34),
", Offset2Value:  ",INDEX(SpatialOffsets[Offset 2 Value],$A289),
", Offset2UnitID:  ",CHAR(34),INDEX(SpatialOffsets[Offset 2 Unit],$A289),CHAR(34),
", Offset3Value:  ",INDEX(SpatialOffsets[Offset 3 Value],$A289),
", Offset3UnitID:  ",CHAR(34),INDEX(SpatialOffsets[Offset 3 Unit],$A289),CHAR(34),,"}")))</f>
        <v>#REF!</v>
      </c>
      <c r="O289" t="e">
        <f>IF(COUNTA(RelatedFeatures[])=0,"", IF(INDEX(RelatedFeatures[First Sampling Feature Code],$A289)="","",
CONCATENATE("  - &amp;RelationID",TEXT($A289,"0000"),
" {","SamplingFeatureID:  *SamplingFeatureID",TEXT(MATCH(INDEX(RelatedFeatures[First Sampling Feature Code],$A289),SamplingFeatures[Feature Code],0),"0000"),
", RelationshipTypeCV:  ",CHAR(34),INDEX(RelatedFeatures[Relationship Type],$A289),CHAR(34),
", RelatedFeatureID: *SamplingFeatureID",TEXT(MATCH(INDEX(RelatedFeatures[Second Sampling Feature Code],$A289),SamplingFeatures[Feature Code],0),"0000"),
", SpatialOffsetID:  ",IF(INDEX(RelatedFeatures[Offset Number],$A289)="","",CONCATENATE("*SpatialOffsetID",TEXT(INDEX(RelatedFeatures[Offset Number],$A289),"0000"))),"}")))</f>
        <v>#REF!</v>
      </c>
      <c r="P289" t="e">
        <f>IF(INDEX(Methods[Method Type],$A289)="","",
CONCATENATE("  - &amp;MethodID",TEXT($A289,"0000"),
" {","MethodTypeCV:  ",CHAR(34),INDEX(Methods[Method Type],$A289),CHAR(34),
", MethodCode:  ",CHAR(34),INDEX(Methods[Method Code],$A289),CHAR(34),
", MethodName:  ",CHAR(34),INDEX(Methods[Method Name],$A289),CHAR(34),
", MethodDescription:  ",CHAR(34),INDEX(Methods[Method Description],$A289),CHAR(34),
", MethodLink:  ",CHAR(34),INDEX(Methods[Method Link],$A289),CHAR(34),
", OrganizationID: *OrganizationID",TEXT(MATCH(INDEX(Methods[Organization Name],$A289),Organizations[Organization Name],0),"0000"),"}"))</f>
        <v>#REF!</v>
      </c>
      <c r="Q289" t="e">
        <f>IF(INDEX(Variables[Variable Type],$A289)="","",
CONCATENATE("  - &amp;VariableID",TEXT($A289,"0000"),
" {","VariableTypeCV:  ",CHAR(34),INDEX(Variables[Variable Type],$A289),CHAR(34),
", VariableCode:  ",CHAR(34),INDEX(Variables[Variable Code],$A289),CHAR(34),
", VariableNameCV:  ",CHAR(34),INDEX(Variables[Variable Name],$A289),CHAR(34),
", VariableDefinition:  ",CHAR(34),INDEX(Variables[Variable Definition],$A289),CHAR(34),
", SpecciationCV:  ",CHAR(34),INDEX(Variables[Speciation],$A289),CHAR(34),
", NoDataValue:  ",CHAR(34),INDEX(Variables[No Data Value],$A289),CHAR(34),"}"))</f>
        <v>#REF!</v>
      </c>
    </row>
    <row r="290" spans="1:17" x14ac:dyDescent="0.25">
      <c r="A290">
        <v>287</v>
      </c>
      <c r="D290" t="e">
        <f>IF(INDEX(People[First Name],$A290)="","",
CONCATENATE("  - &amp;PersonID",TEXT($A290,"0000"),
" {","PersonFirstName:  ",CHAR(34),INDEX(People[First Name],$A290),CHAR(34),
", PersonMiddleName:  ",CHAR(34),INDEX(People[Middle Name],$A290),CHAR(34),
", PersonLastName:  ",CHAR(34),INDEX(People[Last Name],$A290),CHAR(34),"}"))</f>
        <v>#REF!</v>
      </c>
      <c r="E290" t="e">
        <f>IF(INDEX(Organizations[Organization Type '[CV']],$A290)="","",
CONCATENATE("  - &amp;OrganizationID",TEXT($A290,"0000"),
" {","OrganizationTypeCV:  ",CHAR(34),INDEX(Organizations[Organization Type '[CV']],$A290),CHAR(34),
", OrganizationCode:  ",CHAR(34),INDEX(Organizations[Organization Code],$A290),CHAR(34),
", OrganizationName:  ",CHAR(34),INDEX(Organizations[Organization Name],$A290),CHAR(34),
", OrganizationDescription:  ",CHAR(34),INDEX(Organizations[Organization Description],$A290),CHAR(34),
", OrganizationLink:  ",CHAR(34),INDEX(Organizations[Organization Link],$A290),CHAR(34),"}"))</f>
        <v>#REF!</v>
      </c>
      <c r="F290" t="e">
        <f>IF(INDEX(People[First Name],$A290)="","",
CONCATENATE("  - &amp;AffiliationID",TEXT($A290,"0000"),
" {PersonID: *PersonID",TEXT($A290,"0000"),
", OrganizationID: *OrganizationID",TEXT(MATCH(INDEX(People[Organization Name],$A290),Organizations[Organization Name],0),"0000"),
", IsPrimaryOrganizationContact: , AffiliationStartDate: , AffiliationEndDate: , PrimaryPhone: ",
", PrimaryEmail: ",CHAR(34),INDEX(People[Primary Email],$A290),CHAR(34),
", PrimaryAddress: ",CHAR(34),INDEX(People[Primary Address],$A290),CHAR(34),
", PersonLink: }"))</f>
        <v>#REF!</v>
      </c>
      <c r="H290" t="e">
        <f>IF(COUNTA(CitationInformation)=0,"",IF(INDEX(AuthorList[Author Name],$A290)="","",
CONCATENATE("  - &amp;AuthorListID",TEXT($A290,"0000"),
"  {CitationID: *CitationID0001",
", PersonID: *PersonID",TEXT(MATCH(INDEX(AuthorList[Author Name],$A290),People[Full Name],0),"0000"),
", AuthorOrder: ",INDEX(AuthorList[Author Number],$A290),"}")))</f>
        <v>#REF!</v>
      </c>
      <c r="K290" t="e">
        <f>IF(INDEX(SamplingFeatures[Feature Code],$A290)="","",
CONCATENATE("  - &amp;SamplingFeatureID",TEXT($A290,"0000"),
" {","SamplingFeatureUUID:  ",CHAR(34),INDEX(SamplingFeatures[Sampling Feature UUID],$A290),CHAR(34),
", SamplingFeatureTypeCV:  ",CHAR(34),INDEX(SamplingFeatures[Sampling Feature Type],$A290),CHAR(34),
", SamplingFeatureCode:  ",CHAR(34),INDEX(SamplingFeatures[Feature Code],$A290),CHAR(34),
", SamplingFeatureName:  ",CHAR(34),INDEX(SamplingFeatures[Feature Name],$A290),CHAR(34),
", SamplingFeatureDescription:  ",CHAR(34),INDEX(SamplingFeatures[Feature Description],$A290),CHAR(34),
", SamplingFeatureGeotypeCV:  ",CHAR(34),INDEX(SamplingFeatures[Feature Geo Type],$A290),CHAR(34),
", FeatureGeometry:  ",CHAR(34),INDEX(SamplingFeatures[Feature Geometry],$A290),CHAR(34),
", Elevation_m:  ",CHAR(34),INDEX(SamplingFeatures[Elevation_m],$A290),CHAR(34),
", ElevationDatumCV:  ",CHAR(34),ElevationDatum,CHAR(34),"}"))</f>
        <v>#REF!</v>
      </c>
      <c r="L290" t="e">
        <f>IF(INDEX(SamplingFeatures[Sampling Feature Type],$A290)&lt;&gt;"Site","",
CONCATENATE("  - &amp;SiteID",TEXT(SUMPRODUCT(--($L$3:$L289&lt;&gt;"")),"0000"),
" {","SamplingFeatureID:  *SamplingFeatureID",TEXT($A290,"0000"),
", SiteTypeCV:  ",CHAR(34),INDEX(Sites[Site Type],$A290),CHAR(34),
", Latitude:  ",INDEX(Sites[Latitude],$A290),
", Longitude:  ",INDEX(Sites[Longitude],$A290),
", SRSName:  ",CHAR(34),LatLonDatum,CHAR(34),"}"))</f>
        <v>#REF!</v>
      </c>
      <c r="M290" t="e">
        <f>IF(INDEX(SamplingFeatures[Sampling Feature Type],$A290)&lt;&gt;"Specimen","",
CONCATENATE("  - &amp;SpecimenID",TEXT(SUMPRODUCT(--($M$3:$M289&lt;&gt;"")),"0000"),
" {","SamplingFeatureID:  *SamplingFeatureID",TEXT($A290,"0000"),
", SpecimenTypeCV:  ",CHAR(34),INDEX(Specimens[Specimen Type],$A290),CHAR(34),
", SpecimenMediumCV:  ",INDEX(Specimens[Specimen Medium],$A290),
", IsFieldSpecimen:  ",CHAR(34),INDEX(Specimens[Is Field Specimen?],$A290),CHAR(34),"}"))</f>
        <v>#REF!</v>
      </c>
      <c r="N290" t="e">
        <f>IF(COUNTA(SpatialOffsets[])=0,"", IF(INDEX(SpatialOffsets[Spatial Offset Type],$A290)="","",
CONCATENATE("  - &amp;SpatialOffsetID",TEXT($A290,"0000"),
" {","SpatialOffsetTypeCV:  ",CHAR(34),INDEX(SpatialOffsets[Spatial Offset Type],$A290),CHAR(34),
", Offset1Value:  ",INDEX(SpatialOffsets[Offset 1 Value],$A290),
", Offset1UnitID:  ",CHAR(34),INDEX(SpatialOffsets[Offset 1 Unit],$A290),CHAR(34),
", Offset2Value:  ",INDEX(SpatialOffsets[Offset 2 Value],$A290),
", Offset2UnitID:  ",CHAR(34),INDEX(SpatialOffsets[Offset 2 Unit],$A290),CHAR(34),
", Offset3Value:  ",INDEX(SpatialOffsets[Offset 3 Value],$A290),
", Offset3UnitID:  ",CHAR(34),INDEX(SpatialOffsets[Offset 3 Unit],$A290),CHAR(34),,"}")))</f>
        <v>#REF!</v>
      </c>
      <c r="O290" t="e">
        <f>IF(COUNTA(RelatedFeatures[])=0,"", IF(INDEX(RelatedFeatures[First Sampling Feature Code],$A290)="","",
CONCATENATE("  - &amp;RelationID",TEXT($A290,"0000"),
" {","SamplingFeatureID:  *SamplingFeatureID",TEXT(MATCH(INDEX(RelatedFeatures[First Sampling Feature Code],$A290),SamplingFeatures[Feature Code],0),"0000"),
", RelationshipTypeCV:  ",CHAR(34),INDEX(RelatedFeatures[Relationship Type],$A290),CHAR(34),
", RelatedFeatureID: *SamplingFeatureID",TEXT(MATCH(INDEX(RelatedFeatures[Second Sampling Feature Code],$A290),SamplingFeatures[Feature Code],0),"0000"),
", SpatialOffsetID:  ",IF(INDEX(RelatedFeatures[Offset Number],$A290)="","",CONCATENATE("*SpatialOffsetID",TEXT(INDEX(RelatedFeatures[Offset Number],$A290),"0000"))),"}")))</f>
        <v>#REF!</v>
      </c>
      <c r="P290" t="e">
        <f>IF(INDEX(Methods[Method Type],$A290)="","",
CONCATENATE("  - &amp;MethodID",TEXT($A290,"0000"),
" {","MethodTypeCV:  ",CHAR(34),INDEX(Methods[Method Type],$A290),CHAR(34),
", MethodCode:  ",CHAR(34),INDEX(Methods[Method Code],$A290),CHAR(34),
", MethodName:  ",CHAR(34),INDEX(Methods[Method Name],$A290),CHAR(34),
", MethodDescription:  ",CHAR(34),INDEX(Methods[Method Description],$A290),CHAR(34),
", MethodLink:  ",CHAR(34),INDEX(Methods[Method Link],$A290),CHAR(34),
", OrganizationID: *OrganizationID",TEXT(MATCH(INDEX(Methods[Organization Name],$A290),Organizations[Organization Name],0),"0000"),"}"))</f>
        <v>#REF!</v>
      </c>
      <c r="Q290" t="e">
        <f>IF(INDEX(Variables[Variable Type],$A290)="","",
CONCATENATE("  - &amp;VariableID",TEXT($A290,"0000"),
" {","VariableTypeCV:  ",CHAR(34),INDEX(Variables[Variable Type],$A290),CHAR(34),
", VariableCode:  ",CHAR(34),INDEX(Variables[Variable Code],$A290),CHAR(34),
", VariableNameCV:  ",CHAR(34),INDEX(Variables[Variable Name],$A290),CHAR(34),
", VariableDefinition:  ",CHAR(34),INDEX(Variables[Variable Definition],$A290),CHAR(34),
", SpecciationCV:  ",CHAR(34),INDEX(Variables[Speciation],$A290),CHAR(34),
", NoDataValue:  ",CHAR(34),INDEX(Variables[No Data Value],$A290),CHAR(34),"}"))</f>
        <v>#REF!</v>
      </c>
    </row>
    <row r="291" spans="1:17" x14ac:dyDescent="0.25">
      <c r="A291">
        <v>288</v>
      </c>
      <c r="D291" t="e">
        <f>IF(INDEX(People[First Name],$A291)="","",
CONCATENATE("  - &amp;PersonID",TEXT($A291,"0000"),
" {","PersonFirstName:  ",CHAR(34),INDEX(People[First Name],$A291),CHAR(34),
", PersonMiddleName:  ",CHAR(34),INDEX(People[Middle Name],$A291),CHAR(34),
", PersonLastName:  ",CHAR(34),INDEX(People[Last Name],$A291),CHAR(34),"}"))</f>
        <v>#REF!</v>
      </c>
      <c r="E291" t="e">
        <f>IF(INDEX(Organizations[Organization Type '[CV']],$A291)="","",
CONCATENATE("  - &amp;OrganizationID",TEXT($A291,"0000"),
" {","OrganizationTypeCV:  ",CHAR(34),INDEX(Organizations[Organization Type '[CV']],$A291),CHAR(34),
", OrganizationCode:  ",CHAR(34),INDEX(Organizations[Organization Code],$A291),CHAR(34),
", OrganizationName:  ",CHAR(34),INDEX(Organizations[Organization Name],$A291),CHAR(34),
", OrganizationDescription:  ",CHAR(34),INDEX(Organizations[Organization Description],$A291),CHAR(34),
", OrganizationLink:  ",CHAR(34),INDEX(Organizations[Organization Link],$A291),CHAR(34),"}"))</f>
        <v>#REF!</v>
      </c>
      <c r="F291" t="e">
        <f>IF(INDEX(People[First Name],$A291)="","",
CONCATENATE("  - &amp;AffiliationID",TEXT($A291,"0000"),
" {PersonID: *PersonID",TEXT($A291,"0000"),
", OrganizationID: *OrganizationID",TEXT(MATCH(INDEX(People[Organization Name],$A291),Organizations[Organization Name],0),"0000"),
", IsPrimaryOrganizationContact: , AffiliationStartDate: , AffiliationEndDate: , PrimaryPhone: ",
", PrimaryEmail: ",CHAR(34),INDEX(People[Primary Email],$A291),CHAR(34),
", PrimaryAddress: ",CHAR(34),INDEX(People[Primary Address],$A291),CHAR(34),
", PersonLink: }"))</f>
        <v>#REF!</v>
      </c>
      <c r="H291" t="e">
        <f>IF(COUNTA(CitationInformation)=0,"",IF(INDEX(AuthorList[Author Name],$A291)="","",
CONCATENATE("  - &amp;AuthorListID",TEXT($A291,"0000"),
"  {CitationID: *CitationID0001",
", PersonID: *PersonID",TEXT(MATCH(INDEX(AuthorList[Author Name],$A291),People[Full Name],0),"0000"),
", AuthorOrder: ",INDEX(AuthorList[Author Number],$A291),"}")))</f>
        <v>#REF!</v>
      </c>
      <c r="K291" t="e">
        <f>IF(INDEX(SamplingFeatures[Feature Code],$A291)="","",
CONCATENATE("  - &amp;SamplingFeatureID",TEXT($A291,"0000"),
" {","SamplingFeatureUUID:  ",CHAR(34),INDEX(SamplingFeatures[Sampling Feature UUID],$A291),CHAR(34),
", SamplingFeatureTypeCV:  ",CHAR(34),INDEX(SamplingFeatures[Sampling Feature Type],$A291),CHAR(34),
", SamplingFeatureCode:  ",CHAR(34),INDEX(SamplingFeatures[Feature Code],$A291),CHAR(34),
", SamplingFeatureName:  ",CHAR(34),INDEX(SamplingFeatures[Feature Name],$A291),CHAR(34),
", SamplingFeatureDescription:  ",CHAR(34),INDEX(SamplingFeatures[Feature Description],$A291),CHAR(34),
", SamplingFeatureGeotypeCV:  ",CHAR(34),INDEX(SamplingFeatures[Feature Geo Type],$A291),CHAR(34),
", FeatureGeometry:  ",CHAR(34),INDEX(SamplingFeatures[Feature Geometry],$A291),CHAR(34),
", Elevation_m:  ",CHAR(34),INDEX(SamplingFeatures[Elevation_m],$A291),CHAR(34),
", ElevationDatumCV:  ",CHAR(34),ElevationDatum,CHAR(34),"}"))</f>
        <v>#REF!</v>
      </c>
      <c r="L291" t="e">
        <f>IF(INDEX(SamplingFeatures[Sampling Feature Type],$A291)&lt;&gt;"Site","",
CONCATENATE("  - &amp;SiteID",TEXT(SUMPRODUCT(--($L$3:$L290&lt;&gt;"")),"0000"),
" {","SamplingFeatureID:  *SamplingFeatureID",TEXT($A291,"0000"),
", SiteTypeCV:  ",CHAR(34),INDEX(Sites[Site Type],$A291),CHAR(34),
", Latitude:  ",INDEX(Sites[Latitude],$A291),
", Longitude:  ",INDEX(Sites[Longitude],$A291),
", SRSName:  ",CHAR(34),LatLonDatum,CHAR(34),"}"))</f>
        <v>#REF!</v>
      </c>
      <c r="M291" t="e">
        <f>IF(INDEX(SamplingFeatures[Sampling Feature Type],$A291)&lt;&gt;"Specimen","",
CONCATENATE("  - &amp;SpecimenID",TEXT(SUMPRODUCT(--($M$3:$M290&lt;&gt;"")),"0000"),
" {","SamplingFeatureID:  *SamplingFeatureID",TEXT($A291,"0000"),
", SpecimenTypeCV:  ",CHAR(34),INDEX(Specimens[Specimen Type],$A291),CHAR(34),
", SpecimenMediumCV:  ",INDEX(Specimens[Specimen Medium],$A291),
", IsFieldSpecimen:  ",CHAR(34),INDEX(Specimens[Is Field Specimen?],$A291),CHAR(34),"}"))</f>
        <v>#REF!</v>
      </c>
      <c r="N291" t="e">
        <f>IF(COUNTA(SpatialOffsets[])=0,"", IF(INDEX(SpatialOffsets[Spatial Offset Type],$A291)="","",
CONCATENATE("  - &amp;SpatialOffsetID",TEXT($A291,"0000"),
" {","SpatialOffsetTypeCV:  ",CHAR(34),INDEX(SpatialOffsets[Spatial Offset Type],$A291),CHAR(34),
", Offset1Value:  ",INDEX(SpatialOffsets[Offset 1 Value],$A291),
", Offset1UnitID:  ",CHAR(34),INDEX(SpatialOffsets[Offset 1 Unit],$A291),CHAR(34),
", Offset2Value:  ",INDEX(SpatialOffsets[Offset 2 Value],$A291),
", Offset2UnitID:  ",CHAR(34),INDEX(SpatialOffsets[Offset 2 Unit],$A291),CHAR(34),
", Offset3Value:  ",INDEX(SpatialOffsets[Offset 3 Value],$A291),
", Offset3UnitID:  ",CHAR(34),INDEX(SpatialOffsets[Offset 3 Unit],$A291),CHAR(34),,"}")))</f>
        <v>#REF!</v>
      </c>
      <c r="O291" t="e">
        <f>IF(COUNTA(RelatedFeatures[])=0,"", IF(INDEX(RelatedFeatures[First Sampling Feature Code],$A291)="","",
CONCATENATE("  - &amp;RelationID",TEXT($A291,"0000"),
" {","SamplingFeatureID:  *SamplingFeatureID",TEXT(MATCH(INDEX(RelatedFeatures[First Sampling Feature Code],$A291),SamplingFeatures[Feature Code],0),"0000"),
", RelationshipTypeCV:  ",CHAR(34),INDEX(RelatedFeatures[Relationship Type],$A291),CHAR(34),
", RelatedFeatureID: *SamplingFeatureID",TEXT(MATCH(INDEX(RelatedFeatures[Second Sampling Feature Code],$A291),SamplingFeatures[Feature Code],0),"0000"),
", SpatialOffsetID:  ",IF(INDEX(RelatedFeatures[Offset Number],$A291)="","",CONCATENATE("*SpatialOffsetID",TEXT(INDEX(RelatedFeatures[Offset Number],$A291),"0000"))),"}")))</f>
        <v>#REF!</v>
      </c>
      <c r="P291" t="e">
        <f>IF(INDEX(Methods[Method Type],$A291)="","",
CONCATENATE("  - &amp;MethodID",TEXT($A291,"0000"),
" {","MethodTypeCV:  ",CHAR(34),INDEX(Methods[Method Type],$A291),CHAR(34),
", MethodCode:  ",CHAR(34),INDEX(Methods[Method Code],$A291),CHAR(34),
", MethodName:  ",CHAR(34),INDEX(Methods[Method Name],$A291),CHAR(34),
", MethodDescription:  ",CHAR(34),INDEX(Methods[Method Description],$A291),CHAR(34),
", MethodLink:  ",CHAR(34),INDEX(Methods[Method Link],$A291),CHAR(34),
", OrganizationID: *OrganizationID",TEXT(MATCH(INDEX(Methods[Organization Name],$A291),Organizations[Organization Name],0),"0000"),"}"))</f>
        <v>#REF!</v>
      </c>
      <c r="Q291" t="e">
        <f>IF(INDEX(Variables[Variable Type],$A291)="","",
CONCATENATE("  - &amp;VariableID",TEXT($A291,"0000"),
" {","VariableTypeCV:  ",CHAR(34),INDEX(Variables[Variable Type],$A291),CHAR(34),
", VariableCode:  ",CHAR(34),INDEX(Variables[Variable Code],$A291),CHAR(34),
", VariableNameCV:  ",CHAR(34),INDEX(Variables[Variable Name],$A291),CHAR(34),
", VariableDefinition:  ",CHAR(34),INDEX(Variables[Variable Definition],$A291),CHAR(34),
", SpecciationCV:  ",CHAR(34),INDEX(Variables[Speciation],$A291),CHAR(34),
", NoDataValue:  ",CHAR(34),INDEX(Variables[No Data Value],$A291),CHAR(34),"}"))</f>
        <v>#REF!</v>
      </c>
    </row>
    <row r="292" spans="1:17" x14ac:dyDescent="0.25">
      <c r="A292">
        <v>289</v>
      </c>
      <c r="D292" t="e">
        <f>IF(INDEX(People[First Name],$A292)="","",
CONCATENATE("  - &amp;PersonID",TEXT($A292,"0000"),
" {","PersonFirstName:  ",CHAR(34),INDEX(People[First Name],$A292),CHAR(34),
", PersonMiddleName:  ",CHAR(34),INDEX(People[Middle Name],$A292),CHAR(34),
", PersonLastName:  ",CHAR(34),INDEX(People[Last Name],$A292),CHAR(34),"}"))</f>
        <v>#REF!</v>
      </c>
      <c r="E292" t="e">
        <f>IF(INDEX(Organizations[Organization Type '[CV']],$A292)="","",
CONCATENATE("  - &amp;OrganizationID",TEXT($A292,"0000"),
" {","OrganizationTypeCV:  ",CHAR(34),INDEX(Organizations[Organization Type '[CV']],$A292),CHAR(34),
", OrganizationCode:  ",CHAR(34),INDEX(Organizations[Organization Code],$A292),CHAR(34),
", OrganizationName:  ",CHAR(34),INDEX(Organizations[Organization Name],$A292),CHAR(34),
", OrganizationDescription:  ",CHAR(34),INDEX(Organizations[Organization Description],$A292),CHAR(34),
", OrganizationLink:  ",CHAR(34),INDEX(Organizations[Organization Link],$A292),CHAR(34),"}"))</f>
        <v>#REF!</v>
      </c>
      <c r="F292" t="e">
        <f>IF(INDEX(People[First Name],$A292)="","",
CONCATENATE("  - &amp;AffiliationID",TEXT($A292,"0000"),
" {PersonID: *PersonID",TEXT($A292,"0000"),
", OrganizationID: *OrganizationID",TEXT(MATCH(INDEX(People[Organization Name],$A292),Organizations[Organization Name],0),"0000"),
", IsPrimaryOrganizationContact: , AffiliationStartDate: , AffiliationEndDate: , PrimaryPhone: ",
", PrimaryEmail: ",CHAR(34),INDEX(People[Primary Email],$A292),CHAR(34),
", PrimaryAddress: ",CHAR(34),INDEX(People[Primary Address],$A292),CHAR(34),
", PersonLink: }"))</f>
        <v>#REF!</v>
      </c>
      <c r="H292" t="e">
        <f>IF(COUNTA(CitationInformation)=0,"",IF(INDEX(AuthorList[Author Name],$A292)="","",
CONCATENATE("  - &amp;AuthorListID",TEXT($A292,"0000"),
"  {CitationID: *CitationID0001",
", PersonID: *PersonID",TEXT(MATCH(INDEX(AuthorList[Author Name],$A292),People[Full Name],0),"0000"),
", AuthorOrder: ",INDEX(AuthorList[Author Number],$A292),"}")))</f>
        <v>#REF!</v>
      </c>
      <c r="K292" t="e">
        <f>IF(INDEX(SamplingFeatures[Feature Code],$A292)="","",
CONCATENATE("  - &amp;SamplingFeatureID",TEXT($A292,"0000"),
" {","SamplingFeatureUUID:  ",CHAR(34),INDEX(SamplingFeatures[Sampling Feature UUID],$A292),CHAR(34),
", SamplingFeatureTypeCV:  ",CHAR(34),INDEX(SamplingFeatures[Sampling Feature Type],$A292),CHAR(34),
", SamplingFeatureCode:  ",CHAR(34),INDEX(SamplingFeatures[Feature Code],$A292),CHAR(34),
", SamplingFeatureName:  ",CHAR(34),INDEX(SamplingFeatures[Feature Name],$A292),CHAR(34),
", SamplingFeatureDescription:  ",CHAR(34),INDEX(SamplingFeatures[Feature Description],$A292),CHAR(34),
", SamplingFeatureGeotypeCV:  ",CHAR(34),INDEX(SamplingFeatures[Feature Geo Type],$A292),CHAR(34),
", FeatureGeometry:  ",CHAR(34),INDEX(SamplingFeatures[Feature Geometry],$A292),CHAR(34),
", Elevation_m:  ",CHAR(34),INDEX(SamplingFeatures[Elevation_m],$A292),CHAR(34),
", ElevationDatumCV:  ",CHAR(34),ElevationDatum,CHAR(34),"}"))</f>
        <v>#REF!</v>
      </c>
      <c r="L292" t="e">
        <f>IF(INDEX(SamplingFeatures[Sampling Feature Type],$A292)&lt;&gt;"Site","",
CONCATENATE("  - &amp;SiteID",TEXT(SUMPRODUCT(--($L$3:$L291&lt;&gt;"")),"0000"),
" {","SamplingFeatureID:  *SamplingFeatureID",TEXT($A292,"0000"),
", SiteTypeCV:  ",CHAR(34),INDEX(Sites[Site Type],$A292),CHAR(34),
", Latitude:  ",INDEX(Sites[Latitude],$A292),
", Longitude:  ",INDEX(Sites[Longitude],$A292),
", SRSName:  ",CHAR(34),LatLonDatum,CHAR(34),"}"))</f>
        <v>#REF!</v>
      </c>
      <c r="M292" t="e">
        <f>IF(INDEX(SamplingFeatures[Sampling Feature Type],$A292)&lt;&gt;"Specimen","",
CONCATENATE("  - &amp;SpecimenID",TEXT(SUMPRODUCT(--($M$3:$M291&lt;&gt;"")),"0000"),
" {","SamplingFeatureID:  *SamplingFeatureID",TEXT($A292,"0000"),
", SpecimenTypeCV:  ",CHAR(34),INDEX(Specimens[Specimen Type],$A292),CHAR(34),
", SpecimenMediumCV:  ",INDEX(Specimens[Specimen Medium],$A292),
", IsFieldSpecimen:  ",CHAR(34),INDEX(Specimens[Is Field Specimen?],$A292),CHAR(34),"}"))</f>
        <v>#REF!</v>
      </c>
      <c r="N292" t="e">
        <f>IF(COUNTA(SpatialOffsets[])=0,"", IF(INDEX(SpatialOffsets[Spatial Offset Type],$A292)="","",
CONCATENATE("  - &amp;SpatialOffsetID",TEXT($A292,"0000"),
" {","SpatialOffsetTypeCV:  ",CHAR(34),INDEX(SpatialOffsets[Spatial Offset Type],$A292),CHAR(34),
", Offset1Value:  ",INDEX(SpatialOffsets[Offset 1 Value],$A292),
", Offset1UnitID:  ",CHAR(34),INDEX(SpatialOffsets[Offset 1 Unit],$A292),CHAR(34),
", Offset2Value:  ",INDEX(SpatialOffsets[Offset 2 Value],$A292),
", Offset2UnitID:  ",CHAR(34),INDEX(SpatialOffsets[Offset 2 Unit],$A292),CHAR(34),
", Offset3Value:  ",INDEX(SpatialOffsets[Offset 3 Value],$A292),
", Offset3UnitID:  ",CHAR(34),INDEX(SpatialOffsets[Offset 3 Unit],$A292),CHAR(34),,"}")))</f>
        <v>#REF!</v>
      </c>
      <c r="O292" t="e">
        <f>IF(COUNTA(RelatedFeatures[])=0,"", IF(INDEX(RelatedFeatures[First Sampling Feature Code],$A292)="","",
CONCATENATE("  - &amp;RelationID",TEXT($A292,"0000"),
" {","SamplingFeatureID:  *SamplingFeatureID",TEXT(MATCH(INDEX(RelatedFeatures[First Sampling Feature Code],$A292),SamplingFeatures[Feature Code],0),"0000"),
", RelationshipTypeCV:  ",CHAR(34),INDEX(RelatedFeatures[Relationship Type],$A292),CHAR(34),
", RelatedFeatureID: *SamplingFeatureID",TEXT(MATCH(INDEX(RelatedFeatures[Second Sampling Feature Code],$A292),SamplingFeatures[Feature Code],0),"0000"),
", SpatialOffsetID:  ",IF(INDEX(RelatedFeatures[Offset Number],$A292)="","",CONCATENATE("*SpatialOffsetID",TEXT(INDEX(RelatedFeatures[Offset Number],$A292),"0000"))),"}")))</f>
        <v>#REF!</v>
      </c>
      <c r="P292" t="e">
        <f>IF(INDEX(Methods[Method Type],$A292)="","",
CONCATENATE("  - &amp;MethodID",TEXT($A292,"0000"),
" {","MethodTypeCV:  ",CHAR(34),INDEX(Methods[Method Type],$A292),CHAR(34),
", MethodCode:  ",CHAR(34),INDEX(Methods[Method Code],$A292),CHAR(34),
", MethodName:  ",CHAR(34),INDEX(Methods[Method Name],$A292),CHAR(34),
", MethodDescription:  ",CHAR(34),INDEX(Methods[Method Description],$A292),CHAR(34),
", MethodLink:  ",CHAR(34),INDEX(Methods[Method Link],$A292),CHAR(34),
", OrganizationID: *OrganizationID",TEXT(MATCH(INDEX(Methods[Organization Name],$A292),Organizations[Organization Name],0),"0000"),"}"))</f>
        <v>#REF!</v>
      </c>
      <c r="Q292" t="e">
        <f>IF(INDEX(Variables[Variable Type],$A292)="","",
CONCATENATE("  - &amp;VariableID",TEXT($A292,"0000"),
" {","VariableTypeCV:  ",CHAR(34),INDEX(Variables[Variable Type],$A292),CHAR(34),
", VariableCode:  ",CHAR(34),INDEX(Variables[Variable Code],$A292),CHAR(34),
", VariableNameCV:  ",CHAR(34),INDEX(Variables[Variable Name],$A292),CHAR(34),
", VariableDefinition:  ",CHAR(34),INDEX(Variables[Variable Definition],$A292),CHAR(34),
", SpecciationCV:  ",CHAR(34),INDEX(Variables[Speciation],$A292),CHAR(34),
", NoDataValue:  ",CHAR(34),INDEX(Variables[No Data Value],$A292),CHAR(34),"}"))</f>
        <v>#REF!</v>
      </c>
    </row>
    <row r="293" spans="1:17" x14ac:dyDescent="0.25">
      <c r="A293">
        <v>290</v>
      </c>
      <c r="D293" t="e">
        <f>IF(INDEX(People[First Name],$A293)="","",
CONCATENATE("  - &amp;PersonID",TEXT($A293,"0000"),
" {","PersonFirstName:  ",CHAR(34),INDEX(People[First Name],$A293),CHAR(34),
", PersonMiddleName:  ",CHAR(34),INDEX(People[Middle Name],$A293),CHAR(34),
", PersonLastName:  ",CHAR(34),INDEX(People[Last Name],$A293),CHAR(34),"}"))</f>
        <v>#REF!</v>
      </c>
      <c r="E293" t="e">
        <f>IF(INDEX(Organizations[Organization Type '[CV']],$A293)="","",
CONCATENATE("  - &amp;OrganizationID",TEXT($A293,"0000"),
" {","OrganizationTypeCV:  ",CHAR(34),INDEX(Organizations[Organization Type '[CV']],$A293),CHAR(34),
", OrganizationCode:  ",CHAR(34),INDEX(Organizations[Organization Code],$A293),CHAR(34),
", OrganizationName:  ",CHAR(34),INDEX(Organizations[Organization Name],$A293),CHAR(34),
", OrganizationDescription:  ",CHAR(34),INDEX(Organizations[Organization Description],$A293),CHAR(34),
", OrganizationLink:  ",CHAR(34),INDEX(Organizations[Organization Link],$A293),CHAR(34),"}"))</f>
        <v>#REF!</v>
      </c>
      <c r="F293" t="e">
        <f>IF(INDEX(People[First Name],$A293)="","",
CONCATENATE("  - &amp;AffiliationID",TEXT($A293,"0000"),
" {PersonID: *PersonID",TEXT($A293,"0000"),
", OrganizationID: *OrganizationID",TEXT(MATCH(INDEX(People[Organization Name],$A293),Organizations[Organization Name],0),"0000"),
", IsPrimaryOrganizationContact: , AffiliationStartDate: , AffiliationEndDate: , PrimaryPhone: ",
", PrimaryEmail: ",CHAR(34),INDEX(People[Primary Email],$A293),CHAR(34),
", PrimaryAddress: ",CHAR(34),INDEX(People[Primary Address],$A293),CHAR(34),
", PersonLink: }"))</f>
        <v>#REF!</v>
      </c>
      <c r="H293" t="e">
        <f>IF(COUNTA(CitationInformation)=0,"",IF(INDEX(AuthorList[Author Name],$A293)="","",
CONCATENATE("  - &amp;AuthorListID",TEXT($A293,"0000"),
"  {CitationID: *CitationID0001",
", PersonID: *PersonID",TEXT(MATCH(INDEX(AuthorList[Author Name],$A293),People[Full Name],0),"0000"),
", AuthorOrder: ",INDEX(AuthorList[Author Number],$A293),"}")))</f>
        <v>#REF!</v>
      </c>
      <c r="K293" t="e">
        <f>IF(INDEX(SamplingFeatures[Feature Code],$A293)="","",
CONCATENATE("  - &amp;SamplingFeatureID",TEXT($A293,"0000"),
" {","SamplingFeatureUUID:  ",CHAR(34),INDEX(SamplingFeatures[Sampling Feature UUID],$A293),CHAR(34),
", SamplingFeatureTypeCV:  ",CHAR(34),INDEX(SamplingFeatures[Sampling Feature Type],$A293),CHAR(34),
", SamplingFeatureCode:  ",CHAR(34),INDEX(SamplingFeatures[Feature Code],$A293),CHAR(34),
", SamplingFeatureName:  ",CHAR(34),INDEX(SamplingFeatures[Feature Name],$A293),CHAR(34),
", SamplingFeatureDescription:  ",CHAR(34),INDEX(SamplingFeatures[Feature Description],$A293),CHAR(34),
", SamplingFeatureGeotypeCV:  ",CHAR(34),INDEX(SamplingFeatures[Feature Geo Type],$A293),CHAR(34),
", FeatureGeometry:  ",CHAR(34),INDEX(SamplingFeatures[Feature Geometry],$A293),CHAR(34),
", Elevation_m:  ",CHAR(34),INDEX(SamplingFeatures[Elevation_m],$A293),CHAR(34),
", ElevationDatumCV:  ",CHAR(34),ElevationDatum,CHAR(34),"}"))</f>
        <v>#REF!</v>
      </c>
      <c r="L293" t="e">
        <f>IF(INDEX(SamplingFeatures[Sampling Feature Type],$A293)&lt;&gt;"Site","",
CONCATENATE("  - &amp;SiteID",TEXT(SUMPRODUCT(--($L$3:$L292&lt;&gt;"")),"0000"),
" {","SamplingFeatureID:  *SamplingFeatureID",TEXT($A293,"0000"),
", SiteTypeCV:  ",CHAR(34),INDEX(Sites[Site Type],$A293),CHAR(34),
", Latitude:  ",INDEX(Sites[Latitude],$A293),
", Longitude:  ",INDEX(Sites[Longitude],$A293),
", SRSName:  ",CHAR(34),LatLonDatum,CHAR(34),"}"))</f>
        <v>#REF!</v>
      </c>
      <c r="M293" t="e">
        <f>IF(INDEX(SamplingFeatures[Sampling Feature Type],$A293)&lt;&gt;"Specimen","",
CONCATENATE("  - &amp;SpecimenID",TEXT(SUMPRODUCT(--($M$3:$M292&lt;&gt;"")),"0000"),
" {","SamplingFeatureID:  *SamplingFeatureID",TEXT($A293,"0000"),
", SpecimenTypeCV:  ",CHAR(34),INDEX(Specimens[Specimen Type],$A293),CHAR(34),
", SpecimenMediumCV:  ",INDEX(Specimens[Specimen Medium],$A293),
", IsFieldSpecimen:  ",CHAR(34),INDEX(Specimens[Is Field Specimen?],$A293),CHAR(34),"}"))</f>
        <v>#REF!</v>
      </c>
      <c r="N293" t="e">
        <f>IF(COUNTA(SpatialOffsets[])=0,"", IF(INDEX(SpatialOffsets[Spatial Offset Type],$A293)="","",
CONCATENATE("  - &amp;SpatialOffsetID",TEXT($A293,"0000"),
" {","SpatialOffsetTypeCV:  ",CHAR(34),INDEX(SpatialOffsets[Spatial Offset Type],$A293),CHAR(34),
", Offset1Value:  ",INDEX(SpatialOffsets[Offset 1 Value],$A293),
", Offset1UnitID:  ",CHAR(34),INDEX(SpatialOffsets[Offset 1 Unit],$A293),CHAR(34),
", Offset2Value:  ",INDEX(SpatialOffsets[Offset 2 Value],$A293),
", Offset2UnitID:  ",CHAR(34),INDEX(SpatialOffsets[Offset 2 Unit],$A293),CHAR(34),
", Offset3Value:  ",INDEX(SpatialOffsets[Offset 3 Value],$A293),
", Offset3UnitID:  ",CHAR(34),INDEX(SpatialOffsets[Offset 3 Unit],$A293),CHAR(34),,"}")))</f>
        <v>#REF!</v>
      </c>
      <c r="O293" t="e">
        <f>IF(COUNTA(RelatedFeatures[])=0,"", IF(INDEX(RelatedFeatures[First Sampling Feature Code],$A293)="","",
CONCATENATE("  - &amp;RelationID",TEXT($A293,"0000"),
" {","SamplingFeatureID:  *SamplingFeatureID",TEXT(MATCH(INDEX(RelatedFeatures[First Sampling Feature Code],$A293),SamplingFeatures[Feature Code],0),"0000"),
", RelationshipTypeCV:  ",CHAR(34),INDEX(RelatedFeatures[Relationship Type],$A293),CHAR(34),
", RelatedFeatureID: *SamplingFeatureID",TEXT(MATCH(INDEX(RelatedFeatures[Second Sampling Feature Code],$A293),SamplingFeatures[Feature Code],0),"0000"),
", SpatialOffsetID:  ",IF(INDEX(RelatedFeatures[Offset Number],$A293)="","",CONCATENATE("*SpatialOffsetID",TEXT(INDEX(RelatedFeatures[Offset Number],$A293),"0000"))),"}")))</f>
        <v>#REF!</v>
      </c>
      <c r="P293" t="e">
        <f>IF(INDEX(Methods[Method Type],$A293)="","",
CONCATENATE("  - &amp;MethodID",TEXT($A293,"0000"),
" {","MethodTypeCV:  ",CHAR(34),INDEX(Methods[Method Type],$A293),CHAR(34),
", MethodCode:  ",CHAR(34),INDEX(Methods[Method Code],$A293),CHAR(34),
", MethodName:  ",CHAR(34),INDEX(Methods[Method Name],$A293),CHAR(34),
", MethodDescription:  ",CHAR(34),INDEX(Methods[Method Description],$A293),CHAR(34),
", MethodLink:  ",CHAR(34),INDEX(Methods[Method Link],$A293),CHAR(34),
", OrganizationID: *OrganizationID",TEXT(MATCH(INDEX(Methods[Organization Name],$A293),Organizations[Organization Name],0),"0000"),"}"))</f>
        <v>#REF!</v>
      </c>
      <c r="Q293" t="e">
        <f>IF(INDEX(Variables[Variable Type],$A293)="","",
CONCATENATE("  - &amp;VariableID",TEXT($A293,"0000"),
" {","VariableTypeCV:  ",CHAR(34),INDEX(Variables[Variable Type],$A293),CHAR(34),
", VariableCode:  ",CHAR(34),INDEX(Variables[Variable Code],$A293),CHAR(34),
", VariableNameCV:  ",CHAR(34),INDEX(Variables[Variable Name],$A293),CHAR(34),
", VariableDefinition:  ",CHAR(34),INDEX(Variables[Variable Definition],$A293),CHAR(34),
", SpecciationCV:  ",CHAR(34),INDEX(Variables[Speciation],$A293),CHAR(34),
", NoDataValue:  ",CHAR(34),INDEX(Variables[No Data Value],$A293),CHAR(34),"}"))</f>
        <v>#REF!</v>
      </c>
    </row>
    <row r="294" spans="1:17" x14ac:dyDescent="0.25">
      <c r="A294">
        <v>291</v>
      </c>
      <c r="D294" t="e">
        <f>IF(INDEX(People[First Name],$A294)="","",
CONCATENATE("  - &amp;PersonID",TEXT($A294,"0000"),
" {","PersonFirstName:  ",CHAR(34),INDEX(People[First Name],$A294),CHAR(34),
", PersonMiddleName:  ",CHAR(34),INDEX(People[Middle Name],$A294),CHAR(34),
", PersonLastName:  ",CHAR(34),INDEX(People[Last Name],$A294),CHAR(34),"}"))</f>
        <v>#REF!</v>
      </c>
      <c r="E294" t="e">
        <f>IF(INDEX(Organizations[Organization Type '[CV']],$A294)="","",
CONCATENATE("  - &amp;OrganizationID",TEXT($A294,"0000"),
" {","OrganizationTypeCV:  ",CHAR(34),INDEX(Organizations[Organization Type '[CV']],$A294),CHAR(34),
", OrganizationCode:  ",CHAR(34),INDEX(Organizations[Organization Code],$A294),CHAR(34),
", OrganizationName:  ",CHAR(34),INDEX(Organizations[Organization Name],$A294),CHAR(34),
", OrganizationDescription:  ",CHAR(34),INDEX(Organizations[Organization Description],$A294),CHAR(34),
", OrganizationLink:  ",CHAR(34),INDEX(Organizations[Organization Link],$A294),CHAR(34),"}"))</f>
        <v>#REF!</v>
      </c>
      <c r="F294" t="e">
        <f>IF(INDEX(People[First Name],$A294)="","",
CONCATENATE("  - &amp;AffiliationID",TEXT($A294,"0000"),
" {PersonID: *PersonID",TEXT($A294,"0000"),
", OrganizationID: *OrganizationID",TEXT(MATCH(INDEX(People[Organization Name],$A294),Organizations[Organization Name],0),"0000"),
", IsPrimaryOrganizationContact: , AffiliationStartDate: , AffiliationEndDate: , PrimaryPhone: ",
", PrimaryEmail: ",CHAR(34),INDEX(People[Primary Email],$A294),CHAR(34),
", PrimaryAddress: ",CHAR(34),INDEX(People[Primary Address],$A294),CHAR(34),
", PersonLink: }"))</f>
        <v>#REF!</v>
      </c>
      <c r="H294" t="e">
        <f>IF(COUNTA(CitationInformation)=0,"",IF(INDEX(AuthorList[Author Name],$A294)="","",
CONCATENATE("  - &amp;AuthorListID",TEXT($A294,"0000"),
"  {CitationID: *CitationID0001",
", PersonID: *PersonID",TEXT(MATCH(INDEX(AuthorList[Author Name],$A294),People[Full Name],0),"0000"),
", AuthorOrder: ",INDEX(AuthorList[Author Number],$A294),"}")))</f>
        <v>#REF!</v>
      </c>
      <c r="K294" t="e">
        <f>IF(INDEX(SamplingFeatures[Feature Code],$A294)="","",
CONCATENATE("  - &amp;SamplingFeatureID",TEXT($A294,"0000"),
" {","SamplingFeatureUUID:  ",CHAR(34),INDEX(SamplingFeatures[Sampling Feature UUID],$A294),CHAR(34),
", SamplingFeatureTypeCV:  ",CHAR(34),INDEX(SamplingFeatures[Sampling Feature Type],$A294),CHAR(34),
", SamplingFeatureCode:  ",CHAR(34),INDEX(SamplingFeatures[Feature Code],$A294),CHAR(34),
", SamplingFeatureName:  ",CHAR(34),INDEX(SamplingFeatures[Feature Name],$A294),CHAR(34),
", SamplingFeatureDescription:  ",CHAR(34),INDEX(SamplingFeatures[Feature Description],$A294),CHAR(34),
", SamplingFeatureGeotypeCV:  ",CHAR(34),INDEX(SamplingFeatures[Feature Geo Type],$A294),CHAR(34),
", FeatureGeometry:  ",CHAR(34),INDEX(SamplingFeatures[Feature Geometry],$A294),CHAR(34),
", Elevation_m:  ",CHAR(34),INDEX(SamplingFeatures[Elevation_m],$A294),CHAR(34),
", ElevationDatumCV:  ",CHAR(34),ElevationDatum,CHAR(34),"}"))</f>
        <v>#REF!</v>
      </c>
      <c r="L294" t="e">
        <f>IF(INDEX(SamplingFeatures[Sampling Feature Type],$A294)&lt;&gt;"Site","",
CONCATENATE("  - &amp;SiteID",TEXT(SUMPRODUCT(--($L$3:$L293&lt;&gt;"")),"0000"),
" {","SamplingFeatureID:  *SamplingFeatureID",TEXT($A294,"0000"),
", SiteTypeCV:  ",CHAR(34),INDEX(Sites[Site Type],$A294),CHAR(34),
", Latitude:  ",INDEX(Sites[Latitude],$A294),
", Longitude:  ",INDEX(Sites[Longitude],$A294),
", SRSName:  ",CHAR(34),LatLonDatum,CHAR(34),"}"))</f>
        <v>#REF!</v>
      </c>
      <c r="M294" t="e">
        <f>IF(INDEX(SamplingFeatures[Sampling Feature Type],$A294)&lt;&gt;"Specimen","",
CONCATENATE("  - &amp;SpecimenID",TEXT(SUMPRODUCT(--($M$3:$M293&lt;&gt;"")),"0000"),
" {","SamplingFeatureID:  *SamplingFeatureID",TEXT($A294,"0000"),
", SpecimenTypeCV:  ",CHAR(34),INDEX(Specimens[Specimen Type],$A294),CHAR(34),
", SpecimenMediumCV:  ",INDEX(Specimens[Specimen Medium],$A294),
", IsFieldSpecimen:  ",CHAR(34),INDEX(Specimens[Is Field Specimen?],$A294),CHAR(34),"}"))</f>
        <v>#REF!</v>
      </c>
      <c r="N294" t="e">
        <f>IF(COUNTA(SpatialOffsets[])=0,"", IF(INDEX(SpatialOffsets[Spatial Offset Type],$A294)="","",
CONCATENATE("  - &amp;SpatialOffsetID",TEXT($A294,"0000"),
" {","SpatialOffsetTypeCV:  ",CHAR(34),INDEX(SpatialOffsets[Spatial Offset Type],$A294),CHAR(34),
", Offset1Value:  ",INDEX(SpatialOffsets[Offset 1 Value],$A294),
", Offset1UnitID:  ",CHAR(34),INDEX(SpatialOffsets[Offset 1 Unit],$A294),CHAR(34),
", Offset2Value:  ",INDEX(SpatialOffsets[Offset 2 Value],$A294),
", Offset2UnitID:  ",CHAR(34),INDEX(SpatialOffsets[Offset 2 Unit],$A294),CHAR(34),
", Offset3Value:  ",INDEX(SpatialOffsets[Offset 3 Value],$A294),
", Offset3UnitID:  ",CHAR(34),INDEX(SpatialOffsets[Offset 3 Unit],$A294),CHAR(34),,"}")))</f>
        <v>#REF!</v>
      </c>
      <c r="O294" t="e">
        <f>IF(COUNTA(RelatedFeatures[])=0,"", IF(INDEX(RelatedFeatures[First Sampling Feature Code],$A294)="","",
CONCATENATE("  - &amp;RelationID",TEXT($A294,"0000"),
" {","SamplingFeatureID:  *SamplingFeatureID",TEXT(MATCH(INDEX(RelatedFeatures[First Sampling Feature Code],$A294),SamplingFeatures[Feature Code],0),"0000"),
", RelationshipTypeCV:  ",CHAR(34),INDEX(RelatedFeatures[Relationship Type],$A294),CHAR(34),
", RelatedFeatureID: *SamplingFeatureID",TEXT(MATCH(INDEX(RelatedFeatures[Second Sampling Feature Code],$A294),SamplingFeatures[Feature Code],0),"0000"),
", SpatialOffsetID:  ",IF(INDEX(RelatedFeatures[Offset Number],$A294)="","",CONCATENATE("*SpatialOffsetID",TEXT(INDEX(RelatedFeatures[Offset Number],$A294),"0000"))),"}")))</f>
        <v>#REF!</v>
      </c>
      <c r="P294" t="e">
        <f>IF(INDEX(Methods[Method Type],$A294)="","",
CONCATENATE("  - &amp;MethodID",TEXT($A294,"0000"),
" {","MethodTypeCV:  ",CHAR(34),INDEX(Methods[Method Type],$A294),CHAR(34),
", MethodCode:  ",CHAR(34),INDEX(Methods[Method Code],$A294),CHAR(34),
", MethodName:  ",CHAR(34),INDEX(Methods[Method Name],$A294),CHAR(34),
", MethodDescription:  ",CHAR(34),INDEX(Methods[Method Description],$A294),CHAR(34),
", MethodLink:  ",CHAR(34),INDEX(Methods[Method Link],$A294),CHAR(34),
", OrganizationID: *OrganizationID",TEXT(MATCH(INDEX(Methods[Organization Name],$A294),Organizations[Organization Name],0),"0000"),"}"))</f>
        <v>#REF!</v>
      </c>
      <c r="Q294" t="e">
        <f>IF(INDEX(Variables[Variable Type],$A294)="","",
CONCATENATE("  - &amp;VariableID",TEXT($A294,"0000"),
" {","VariableTypeCV:  ",CHAR(34),INDEX(Variables[Variable Type],$A294),CHAR(34),
", VariableCode:  ",CHAR(34),INDEX(Variables[Variable Code],$A294),CHAR(34),
", VariableNameCV:  ",CHAR(34),INDEX(Variables[Variable Name],$A294),CHAR(34),
", VariableDefinition:  ",CHAR(34),INDEX(Variables[Variable Definition],$A294),CHAR(34),
", SpecciationCV:  ",CHAR(34),INDEX(Variables[Speciation],$A294),CHAR(34),
", NoDataValue:  ",CHAR(34),INDEX(Variables[No Data Value],$A294),CHAR(34),"}"))</f>
        <v>#REF!</v>
      </c>
    </row>
    <row r="295" spans="1:17" x14ac:dyDescent="0.25">
      <c r="A295">
        <v>292</v>
      </c>
      <c r="D295" t="e">
        <f>IF(INDEX(People[First Name],$A295)="","",
CONCATENATE("  - &amp;PersonID",TEXT($A295,"0000"),
" {","PersonFirstName:  ",CHAR(34),INDEX(People[First Name],$A295),CHAR(34),
", PersonMiddleName:  ",CHAR(34),INDEX(People[Middle Name],$A295),CHAR(34),
", PersonLastName:  ",CHAR(34),INDEX(People[Last Name],$A295),CHAR(34),"}"))</f>
        <v>#REF!</v>
      </c>
      <c r="E295" t="e">
        <f>IF(INDEX(Organizations[Organization Type '[CV']],$A295)="","",
CONCATENATE("  - &amp;OrganizationID",TEXT($A295,"0000"),
" {","OrganizationTypeCV:  ",CHAR(34),INDEX(Organizations[Organization Type '[CV']],$A295),CHAR(34),
", OrganizationCode:  ",CHAR(34),INDEX(Organizations[Organization Code],$A295),CHAR(34),
", OrganizationName:  ",CHAR(34),INDEX(Organizations[Organization Name],$A295),CHAR(34),
", OrganizationDescription:  ",CHAR(34),INDEX(Organizations[Organization Description],$A295),CHAR(34),
", OrganizationLink:  ",CHAR(34),INDEX(Organizations[Organization Link],$A295),CHAR(34),"}"))</f>
        <v>#REF!</v>
      </c>
      <c r="F295" t="e">
        <f>IF(INDEX(People[First Name],$A295)="","",
CONCATENATE("  - &amp;AffiliationID",TEXT($A295,"0000"),
" {PersonID: *PersonID",TEXT($A295,"0000"),
", OrganizationID: *OrganizationID",TEXT(MATCH(INDEX(People[Organization Name],$A295),Organizations[Organization Name],0),"0000"),
", IsPrimaryOrganizationContact: , AffiliationStartDate: , AffiliationEndDate: , PrimaryPhone: ",
", PrimaryEmail: ",CHAR(34),INDEX(People[Primary Email],$A295),CHAR(34),
", PrimaryAddress: ",CHAR(34),INDEX(People[Primary Address],$A295),CHAR(34),
", PersonLink: }"))</f>
        <v>#REF!</v>
      </c>
      <c r="H295" t="e">
        <f>IF(COUNTA(CitationInformation)=0,"",IF(INDEX(AuthorList[Author Name],$A295)="","",
CONCATENATE("  - &amp;AuthorListID",TEXT($A295,"0000"),
"  {CitationID: *CitationID0001",
", PersonID: *PersonID",TEXT(MATCH(INDEX(AuthorList[Author Name],$A295),People[Full Name],0),"0000"),
", AuthorOrder: ",INDEX(AuthorList[Author Number],$A295),"}")))</f>
        <v>#REF!</v>
      </c>
      <c r="K295" t="e">
        <f>IF(INDEX(SamplingFeatures[Feature Code],$A295)="","",
CONCATENATE("  - &amp;SamplingFeatureID",TEXT($A295,"0000"),
" {","SamplingFeatureUUID:  ",CHAR(34),INDEX(SamplingFeatures[Sampling Feature UUID],$A295),CHAR(34),
", SamplingFeatureTypeCV:  ",CHAR(34),INDEX(SamplingFeatures[Sampling Feature Type],$A295),CHAR(34),
", SamplingFeatureCode:  ",CHAR(34),INDEX(SamplingFeatures[Feature Code],$A295),CHAR(34),
", SamplingFeatureName:  ",CHAR(34),INDEX(SamplingFeatures[Feature Name],$A295),CHAR(34),
", SamplingFeatureDescription:  ",CHAR(34),INDEX(SamplingFeatures[Feature Description],$A295),CHAR(34),
", SamplingFeatureGeotypeCV:  ",CHAR(34),INDEX(SamplingFeatures[Feature Geo Type],$A295),CHAR(34),
", FeatureGeometry:  ",CHAR(34),INDEX(SamplingFeatures[Feature Geometry],$A295),CHAR(34),
", Elevation_m:  ",CHAR(34),INDEX(SamplingFeatures[Elevation_m],$A295),CHAR(34),
", ElevationDatumCV:  ",CHAR(34),ElevationDatum,CHAR(34),"}"))</f>
        <v>#REF!</v>
      </c>
      <c r="L295" t="e">
        <f>IF(INDEX(SamplingFeatures[Sampling Feature Type],$A295)&lt;&gt;"Site","",
CONCATENATE("  - &amp;SiteID",TEXT(SUMPRODUCT(--($L$3:$L294&lt;&gt;"")),"0000"),
" {","SamplingFeatureID:  *SamplingFeatureID",TEXT($A295,"0000"),
", SiteTypeCV:  ",CHAR(34),INDEX(Sites[Site Type],$A295),CHAR(34),
", Latitude:  ",INDEX(Sites[Latitude],$A295),
", Longitude:  ",INDEX(Sites[Longitude],$A295),
", SRSName:  ",CHAR(34),LatLonDatum,CHAR(34),"}"))</f>
        <v>#REF!</v>
      </c>
      <c r="M295" t="e">
        <f>IF(INDEX(SamplingFeatures[Sampling Feature Type],$A295)&lt;&gt;"Specimen","",
CONCATENATE("  - &amp;SpecimenID",TEXT(SUMPRODUCT(--($M$3:$M294&lt;&gt;"")),"0000"),
" {","SamplingFeatureID:  *SamplingFeatureID",TEXT($A295,"0000"),
", SpecimenTypeCV:  ",CHAR(34),INDEX(Specimens[Specimen Type],$A295),CHAR(34),
", SpecimenMediumCV:  ",INDEX(Specimens[Specimen Medium],$A295),
", IsFieldSpecimen:  ",CHAR(34),INDEX(Specimens[Is Field Specimen?],$A295),CHAR(34),"}"))</f>
        <v>#REF!</v>
      </c>
      <c r="N295" t="e">
        <f>IF(COUNTA(SpatialOffsets[])=0,"", IF(INDEX(SpatialOffsets[Spatial Offset Type],$A295)="","",
CONCATENATE("  - &amp;SpatialOffsetID",TEXT($A295,"0000"),
" {","SpatialOffsetTypeCV:  ",CHAR(34),INDEX(SpatialOffsets[Spatial Offset Type],$A295),CHAR(34),
", Offset1Value:  ",INDEX(SpatialOffsets[Offset 1 Value],$A295),
", Offset1UnitID:  ",CHAR(34),INDEX(SpatialOffsets[Offset 1 Unit],$A295),CHAR(34),
", Offset2Value:  ",INDEX(SpatialOffsets[Offset 2 Value],$A295),
", Offset2UnitID:  ",CHAR(34),INDEX(SpatialOffsets[Offset 2 Unit],$A295),CHAR(34),
", Offset3Value:  ",INDEX(SpatialOffsets[Offset 3 Value],$A295),
", Offset3UnitID:  ",CHAR(34),INDEX(SpatialOffsets[Offset 3 Unit],$A295),CHAR(34),,"}")))</f>
        <v>#REF!</v>
      </c>
      <c r="O295" t="e">
        <f>IF(COUNTA(RelatedFeatures[])=0,"", IF(INDEX(RelatedFeatures[First Sampling Feature Code],$A295)="","",
CONCATENATE("  - &amp;RelationID",TEXT($A295,"0000"),
" {","SamplingFeatureID:  *SamplingFeatureID",TEXT(MATCH(INDEX(RelatedFeatures[First Sampling Feature Code],$A295),SamplingFeatures[Feature Code],0),"0000"),
", RelationshipTypeCV:  ",CHAR(34),INDEX(RelatedFeatures[Relationship Type],$A295),CHAR(34),
", RelatedFeatureID: *SamplingFeatureID",TEXT(MATCH(INDEX(RelatedFeatures[Second Sampling Feature Code],$A295),SamplingFeatures[Feature Code],0),"0000"),
", SpatialOffsetID:  ",IF(INDEX(RelatedFeatures[Offset Number],$A295)="","",CONCATENATE("*SpatialOffsetID",TEXT(INDEX(RelatedFeatures[Offset Number],$A295),"0000"))),"}")))</f>
        <v>#REF!</v>
      </c>
      <c r="P295" t="e">
        <f>IF(INDEX(Methods[Method Type],$A295)="","",
CONCATENATE("  - &amp;MethodID",TEXT($A295,"0000"),
" {","MethodTypeCV:  ",CHAR(34),INDEX(Methods[Method Type],$A295),CHAR(34),
", MethodCode:  ",CHAR(34),INDEX(Methods[Method Code],$A295),CHAR(34),
", MethodName:  ",CHAR(34),INDEX(Methods[Method Name],$A295),CHAR(34),
", MethodDescription:  ",CHAR(34),INDEX(Methods[Method Description],$A295),CHAR(34),
", MethodLink:  ",CHAR(34),INDEX(Methods[Method Link],$A295),CHAR(34),
", OrganizationID: *OrganizationID",TEXT(MATCH(INDEX(Methods[Organization Name],$A295),Organizations[Organization Name],0),"0000"),"}"))</f>
        <v>#REF!</v>
      </c>
      <c r="Q295" t="e">
        <f>IF(INDEX(Variables[Variable Type],$A295)="","",
CONCATENATE("  - &amp;VariableID",TEXT($A295,"0000"),
" {","VariableTypeCV:  ",CHAR(34),INDEX(Variables[Variable Type],$A295),CHAR(34),
", VariableCode:  ",CHAR(34),INDEX(Variables[Variable Code],$A295),CHAR(34),
", VariableNameCV:  ",CHAR(34),INDEX(Variables[Variable Name],$A295),CHAR(34),
", VariableDefinition:  ",CHAR(34),INDEX(Variables[Variable Definition],$A295),CHAR(34),
", SpecciationCV:  ",CHAR(34),INDEX(Variables[Speciation],$A295),CHAR(34),
", NoDataValue:  ",CHAR(34),INDEX(Variables[No Data Value],$A295),CHAR(34),"}"))</f>
        <v>#REF!</v>
      </c>
    </row>
    <row r="296" spans="1:17" x14ac:dyDescent="0.25">
      <c r="A296">
        <v>293</v>
      </c>
      <c r="D296" t="e">
        <f>IF(INDEX(People[First Name],$A296)="","",
CONCATENATE("  - &amp;PersonID",TEXT($A296,"0000"),
" {","PersonFirstName:  ",CHAR(34),INDEX(People[First Name],$A296),CHAR(34),
", PersonMiddleName:  ",CHAR(34),INDEX(People[Middle Name],$A296),CHAR(34),
", PersonLastName:  ",CHAR(34),INDEX(People[Last Name],$A296),CHAR(34),"}"))</f>
        <v>#REF!</v>
      </c>
      <c r="E296" t="e">
        <f>IF(INDEX(Organizations[Organization Type '[CV']],$A296)="","",
CONCATENATE("  - &amp;OrganizationID",TEXT($A296,"0000"),
" {","OrganizationTypeCV:  ",CHAR(34),INDEX(Organizations[Organization Type '[CV']],$A296),CHAR(34),
", OrganizationCode:  ",CHAR(34),INDEX(Organizations[Organization Code],$A296),CHAR(34),
", OrganizationName:  ",CHAR(34),INDEX(Organizations[Organization Name],$A296),CHAR(34),
", OrganizationDescription:  ",CHAR(34),INDEX(Organizations[Organization Description],$A296),CHAR(34),
", OrganizationLink:  ",CHAR(34),INDEX(Organizations[Organization Link],$A296),CHAR(34),"}"))</f>
        <v>#REF!</v>
      </c>
      <c r="F296" t="e">
        <f>IF(INDEX(People[First Name],$A296)="","",
CONCATENATE("  - &amp;AffiliationID",TEXT($A296,"0000"),
" {PersonID: *PersonID",TEXT($A296,"0000"),
", OrganizationID: *OrganizationID",TEXT(MATCH(INDEX(People[Organization Name],$A296),Organizations[Organization Name],0),"0000"),
", IsPrimaryOrganizationContact: , AffiliationStartDate: , AffiliationEndDate: , PrimaryPhone: ",
", PrimaryEmail: ",CHAR(34),INDEX(People[Primary Email],$A296),CHAR(34),
", PrimaryAddress: ",CHAR(34),INDEX(People[Primary Address],$A296),CHAR(34),
", PersonLink: }"))</f>
        <v>#REF!</v>
      </c>
      <c r="H296" t="e">
        <f>IF(COUNTA(CitationInformation)=0,"",IF(INDEX(AuthorList[Author Name],$A296)="","",
CONCATENATE("  - &amp;AuthorListID",TEXT($A296,"0000"),
"  {CitationID: *CitationID0001",
", PersonID: *PersonID",TEXT(MATCH(INDEX(AuthorList[Author Name],$A296),People[Full Name],0),"0000"),
", AuthorOrder: ",INDEX(AuthorList[Author Number],$A296),"}")))</f>
        <v>#REF!</v>
      </c>
      <c r="K296" t="e">
        <f>IF(INDEX(SamplingFeatures[Feature Code],$A296)="","",
CONCATENATE("  - &amp;SamplingFeatureID",TEXT($A296,"0000"),
" {","SamplingFeatureUUID:  ",CHAR(34),INDEX(SamplingFeatures[Sampling Feature UUID],$A296),CHAR(34),
", SamplingFeatureTypeCV:  ",CHAR(34),INDEX(SamplingFeatures[Sampling Feature Type],$A296),CHAR(34),
", SamplingFeatureCode:  ",CHAR(34),INDEX(SamplingFeatures[Feature Code],$A296),CHAR(34),
", SamplingFeatureName:  ",CHAR(34),INDEX(SamplingFeatures[Feature Name],$A296),CHAR(34),
", SamplingFeatureDescription:  ",CHAR(34),INDEX(SamplingFeatures[Feature Description],$A296),CHAR(34),
", SamplingFeatureGeotypeCV:  ",CHAR(34),INDEX(SamplingFeatures[Feature Geo Type],$A296),CHAR(34),
", FeatureGeometry:  ",CHAR(34),INDEX(SamplingFeatures[Feature Geometry],$A296),CHAR(34),
", Elevation_m:  ",CHAR(34),INDEX(SamplingFeatures[Elevation_m],$A296),CHAR(34),
", ElevationDatumCV:  ",CHAR(34),ElevationDatum,CHAR(34),"}"))</f>
        <v>#REF!</v>
      </c>
      <c r="L296" t="e">
        <f>IF(INDEX(SamplingFeatures[Sampling Feature Type],$A296)&lt;&gt;"Site","",
CONCATENATE("  - &amp;SiteID",TEXT(SUMPRODUCT(--($L$3:$L295&lt;&gt;"")),"0000"),
" {","SamplingFeatureID:  *SamplingFeatureID",TEXT($A296,"0000"),
", SiteTypeCV:  ",CHAR(34),INDEX(Sites[Site Type],$A296),CHAR(34),
", Latitude:  ",INDEX(Sites[Latitude],$A296),
", Longitude:  ",INDEX(Sites[Longitude],$A296),
", SRSName:  ",CHAR(34),LatLonDatum,CHAR(34),"}"))</f>
        <v>#REF!</v>
      </c>
      <c r="M296" t="e">
        <f>IF(INDEX(SamplingFeatures[Sampling Feature Type],$A296)&lt;&gt;"Specimen","",
CONCATENATE("  - &amp;SpecimenID",TEXT(SUMPRODUCT(--($M$3:$M295&lt;&gt;"")),"0000"),
" {","SamplingFeatureID:  *SamplingFeatureID",TEXT($A296,"0000"),
", SpecimenTypeCV:  ",CHAR(34),INDEX(Specimens[Specimen Type],$A296),CHAR(34),
", SpecimenMediumCV:  ",INDEX(Specimens[Specimen Medium],$A296),
", IsFieldSpecimen:  ",CHAR(34),INDEX(Specimens[Is Field Specimen?],$A296),CHAR(34),"}"))</f>
        <v>#REF!</v>
      </c>
      <c r="N296" t="e">
        <f>IF(COUNTA(SpatialOffsets[])=0,"", IF(INDEX(SpatialOffsets[Spatial Offset Type],$A296)="","",
CONCATENATE("  - &amp;SpatialOffsetID",TEXT($A296,"0000"),
" {","SpatialOffsetTypeCV:  ",CHAR(34),INDEX(SpatialOffsets[Spatial Offset Type],$A296),CHAR(34),
", Offset1Value:  ",INDEX(SpatialOffsets[Offset 1 Value],$A296),
", Offset1UnitID:  ",CHAR(34),INDEX(SpatialOffsets[Offset 1 Unit],$A296),CHAR(34),
", Offset2Value:  ",INDEX(SpatialOffsets[Offset 2 Value],$A296),
", Offset2UnitID:  ",CHAR(34),INDEX(SpatialOffsets[Offset 2 Unit],$A296),CHAR(34),
", Offset3Value:  ",INDEX(SpatialOffsets[Offset 3 Value],$A296),
", Offset3UnitID:  ",CHAR(34),INDEX(SpatialOffsets[Offset 3 Unit],$A296),CHAR(34),,"}")))</f>
        <v>#REF!</v>
      </c>
      <c r="O296" t="e">
        <f>IF(COUNTA(RelatedFeatures[])=0,"", IF(INDEX(RelatedFeatures[First Sampling Feature Code],$A296)="","",
CONCATENATE("  - &amp;RelationID",TEXT($A296,"0000"),
" {","SamplingFeatureID:  *SamplingFeatureID",TEXT(MATCH(INDEX(RelatedFeatures[First Sampling Feature Code],$A296),SamplingFeatures[Feature Code],0),"0000"),
", RelationshipTypeCV:  ",CHAR(34),INDEX(RelatedFeatures[Relationship Type],$A296),CHAR(34),
", RelatedFeatureID: *SamplingFeatureID",TEXT(MATCH(INDEX(RelatedFeatures[Second Sampling Feature Code],$A296),SamplingFeatures[Feature Code],0),"0000"),
", SpatialOffsetID:  ",IF(INDEX(RelatedFeatures[Offset Number],$A296)="","",CONCATENATE("*SpatialOffsetID",TEXT(INDEX(RelatedFeatures[Offset Number],$A296),"0000"))),"}")))</f>
        <v>#REF!</v>
      </c>
      <c r="P296" t="e">
        <f>IF(INDEX(Methods[Method Type],$A296)="","",
CONCATENATE("  - &amp;MethodID",TEXT($A296,"0000"),
" {","MethodTypeCV:  ",CHAR(34),INDEX(Methods[Method Type],$A296),CHAR(34),
", MethodCode:  ",CHAR(34),INDEX(Methods[Method Code],$A296),CHAR(34),
", MethodName:  ",CHAR(34),INDEX(Methods[Method Name],$A296),CHAR(34),
", MethodDescription:  ",CHAR(34),INDEX(Methods[Method Description],$A296),CHAR(34),
", MethodLink:  ",CHAR(34),INDEX(Methods[Method Link],$A296),CHAR(34),
", OrganizationID: *OrganizationID",TEXT(MATCH(INDEX(Methods[Organization Name],$A296),Organizations[Organization Name],0),"0000"),"}"))</f>
        <v>#REF!</v>
      </c>
      <c r="Q296" t="e">
        <f>IF(INDEX(Variables[Variable Type],$A296)="","",
CONCATENATE("  - &amp;VariableID",TEXT($A296,"0000"),
" {","VariableTypeCV:  ",CHAR(34),INDEX(Variables[Variable Type],$A296),CHAR(34),
", VariableCode:  ",CHAR(34),INDEX(Variables[Variable Code],$A296),CHAR(34),
", VariableNameCV:  ",CHAR(34),INDEX(Variables[Variable Name],$A296),CHAR(34),
", VariableDefinition:  ",CHAR(34),INDEX(Variables[Variable Definition],$A296),CHAR(34),
", SpecciationCV:  ",CHAR(34),INDEX(Variables[Speciation],$A296),CHAR(34),
", NoDataValue:  ",CHAR(34),INDEX(Variables[No Data Value],$A296),CHAR(34),"}"))</f>
        <v>#REF!</v>
      </c>
    </row>
    <row r="297" spans="1:17" x14ac:dyDescent="0.25">
      <c r="A297">
        <v>294</v>
      </c>
      <c r="D297" t="e">
        <f>IF(INDEX(People[First Name],$A297)="","",
CONCATENATE("  - &amp;PersonID",TEXT($A297,"0000"),
" {","PersonFirstName:  ",CHAR(34),INDEX(People[First Name],$A297),CHAR(34),
", PersonMiddleName:  ",CHAR(34),INDEX(People[Middle Name],$A297),CHAR(34),
", PersonLastName:  ",CHAR(34),INDEX(People[Last Name],$A297),CHAR(34),"}"))</f>
        <v>#REF!</v>
      </c>
      <c r="E297" t="e">
        <f>IF(INDEX(Organizations[Organization Type '[CV']],$A297)="","",
CONCATENATE("  - &amp;OrganizationID",TEXT($A297,"0000"),
" {","OrganizationTypeCV:  ",CHAR(34),INDEX(Organizations[Organization Type '[CV']],$A297),CHAR(34),
", OrganizationCode:  ",CHAR(34),INDEX(Organizations[Organization Code],$A297),CHAR(34),
", OrganizationName:  ",CHAR(34),INDEX(Organizations[Organization Name],$A297),CHAR(34),
", OrganizationDescription:  ",CHAR(34),INDEX(Organizations[Organization Description],$A297),CHAR(34),
", OrganizationLink:  ",CHAR(34),INDEX(Organizations[Organization Link],$A297),CHAR(34),"}"))</f>
        <v>#REF!</v>
      </c>
      <c r="F297" t="e">
        <f>IF(INDEX(People[First Name],$A297)="","",
CONCATENATE("  - &amp;AffiliationID",TEXT($A297,"0000"),
" {PersonID: *PersonID",TEXT($A297,"0000"),
", OrganizationID: *OrganizationID",TEXT(MATCH(INDEX(People[Organization Name],$A297),Organizations[Organization Name],0),"0000"),
", IsPrimaryOrganizationContact: , AffiliationStartDate: , AffiliationEndDate: , PrimaryPhone: ",
", PrimaryEmail: ",CHAR(34),INDEX(People[Primary Email],$A297),CHAR(34),
", PrimaryAddress: ",CHAR(34),INDEX(People[Primary Address],$A297),CHAR(34),
", PersonLink: }"))</f>
        <v>#REF!</v>
      </c>
      <c r="H297" t="e">
        <f>IF(COUNTA(CitationInformation)=0,"",IF(INDEX(AuthorList[Author Name],$A297)="","",
CONCATENATE("  - &amp;AuthorListID",TEXT($A297,"0000"),
"  {CitationID: *CitationID0001",
", PersonID: *PersonID",TEXT(MATCH(INDEX(AuthorList[Author Name],$A297),People[Full Name],0),"0000"),
", AuthorOrder: ",INDEX(AuthorList[Author Number],$A297),"}")))</f>
        <v>#REF!</v>
      </c>
      <c r="K297" t="e">
        <f>IF(INDEX(SamplingFeatures[Feature Code],$A297)="","",
CONCATENATE("  - &amp;SamplingFeatureID",TEXT($A297,"0000"),
" {","SamplingFeatureUUID:  ",CHAR(34),INDEX(SamplingFeatures[Sampling Feature UUID],$A297),CHAR(34),
", SamplingFeatureTypeCV:  ",CHAR(34),INDEX(SamplingFeatures[Sampling Feature Type],$A297),CHAR(34),
", SamplingFeatureCode:  ",CHAR(34),INDEX(SamplingFeatures[Feature Code],$A297),CHAR(34),
", SamplingFeatureName:  ",CHAR(34),INDEX(SamplingFeatures[Feature Name],$A297),CHAR(34),
", SamplingFeatureDescription:  ",CHAR(34),INDEX(SamplingFeatures[Feature Description],$A297),CHAR(34),
", SamplingFeatureGeotypeCV:  ",CHAR(34),INDEX(SamplingFeatures[Feature Geo Type],$A297),CHAR(34),
", FeatureGeometry:  ",CHAR(34),INDEX(SamplingFeatures[Feature Geometry],$A297),CHAR(34),
", Elevation_m:  ",CHAR(34),INDEX(SamplingFeatures[Elevation_m],$A297),CHAR(34),
", ElevationDatumCV:  ",CHAR(34),ElevationDatum,CHAR(34),"}"))</f>
        <v>#REF!</v>
      </c>
      <c r="L297" t="e">
        <f>IF(INDEX(SamplingFeatures[Sampling Feature Type],$A297)&lt;&gt;"Site","",
CONCATENATE("  - &amp;SiteID",TEXT(SUMPRODUCT(--($L$3:$L296&lt;&gt;"")),"0000"),
" {","SamplingFeatureID:  *SamplingFeatureID",TEXT($A297,"0000"),
", SiteTypeCV:  ",CHAR(34),INDEX(Sites[Site Type],$A297),CHAR(34),
", Latitude:  ",INDEX(Sites[Latitude],$A297),
", Longitude:  ",INDEX(Sites[Longitude],$A297),
", SRSName:  ",CHAR(34),LatLonDatum,CHAR(34),"}"))</f>
        <v>#REF!</v>
      </c>
      <c r="M297" t="e">
        <f>IF(INDEX(SamplingFeatures[Sampling Feature Type],$A297)&lt;&gt;"Specimen","",
CONCATENATE("  - &amp;SpecimenID",TEXT(SUMPRODUCT(--($M$3:$M296&lt;&gt;"")),"0000"),
" {","SamplingFeatureID:  *SamplingFeatureID",TEXT($A297,"0000"),
", SpecimenTypeCV:  ",CHAR(34),INDEX(Specimens[Specimen Type],$A297),CHAR(34),
", SpecimenMediumCV:  ",INDEX(Specimens[Specimen Medium],$A297),
", IsFieldSpecimen:  ",CHAR(34),INDEX(Specimens[Is Field Specimen?],$A297),CHAR(34),"}"))</f>
        <v>#REF!</v>
      </c>
      <c r="N297" t="e">
        <f>IF(COUNTA(SpatialOffsets[])=0,"", IF(INDEX(SpatialOffsets[Spatial Offset Type],$A297)="","",
CONCATENATE("  - &amp;SpatialOffsetID",TEXT($A297,"0000"),
" {","SpatialOffsetTypeCV:  ",CHAR(34),INDEX(SpatialOffsets[Spatial Offset Type],$A297),CHAR(34),
", Offset1Value:  ",INDEX(SpatialOffsets[Offset 1 Value],$A297),
", Offset1UnitID:  ",CHAR(34),INDEX(SpatialOffsets[Offset 1 Unit],$A297),CHAR(34),
", Offset2Value:  ",INDEX(SpatialOffsets[Offset 2 Value],$A297),
", Offset2UnitID:  ",CHAR(34),INDEX(SpatialOffsets[Offset 2 Unit],$A297),CHAR(34),
", Offset3Value:  ",INDEX(SpatialOffsets[Offset 3 Value],$A297),
", Offset3UnitID:  ",CHAR(34),INDEX(SpatialOffsets[Offset 3 Unit],$A297),CHAR(34),,"}")))</f>
        <v>#REF!</v>
      </c>
      <c r="O297" t="e">
        <f>IF(COUNTA(RelatedFeatures[])=0,"", IF(INDEX(RelatedFeatures[First Sampling Feature Code],$A297)="","",
CONCATENATE("  - &amp;RelationID",TEXT($A297,"0000"),
" {","SamplingFeatureID:  *SamplingFeatureID",TEXT(MATCH(INDEX(RelatedFeatures[First Sampling Feature Code],$A297),SamplingFeatures[Feature Code],0),"0000"),
", RelationshipTypeCV:  ",CHAR(34),INDEX(RelatedFeatures[Relationship Type],$A297),CHAR(34),
", RelatedFeatureID: *SamplingFeatureID",TEXT(MATCH(INDEX(RelatedFeatures[Second Sampling Feature Code],$A297),SamplingFeatures[Feature Code],0),"0000"),
", SpatialOffsetID:  ",IF(INDEX(RelatedFeatures[Offset Number],$A297)="","",CONCATENATE("*SpatialOffsetID",TEXT(INDEX(RelatedFeatures[Offset Number],$A297),"0000"))),"}")))</f>
        <v>#REF!</v>
      </c>
      <c r="P297" t="e">
        <f>IF(INDEX(Methods[Method Type],$A297)="","",
CONCATENATE("  - &amp;MethodID",TEXT($A297,"0000"),
" {","MethodTypeCV:  ",CHAR(34),INDEX(Methods[Method Type],$A297),CHAR(34),
", MethodCode:  ",CHAR(34),INDEX(Methods[Method Code],$A297),CHAR(34),
", MethodName:  ",CHAR(34),INDEX(Methods[Method Name],$A297),CHAR(34),
", MethodDescription:  ",CHAR(34),INDEX(Methods[Method Description],$A297),CHAR(34),
", MethodLink:  ",CHAR(34),INDEX(Methods[Method Link],$A297),CHAR(34),
", OrganizationID: *OrganizationID",TEXT(MATCH(INDEX(Methods[Organization Name],$A297),Organizations[Organization Name],0),"0000"),"}"))</f>
        <v>#REF!</v>
      </c>
      <c r="Q297" t="e">
        <f>IF(INDEX(Variables[Variable Type],$A297)="","",
CONCATENATE("  - &amp;VariableID",TEXT($A297,"0000"),
" {","VariableTypeCV:  ",CHAR(34),INDEX(Variables[Variable Type],$A297),CHAR(34),
", VariableCode:  ",CHAR(34),INDEX(Variables[Variable Code],$A297),CHAR(34),
", VariableNameCV:  ",CHAR(34),INDEX(Variables[Variable Name],$A297),CHAR(34),
", VariableDefinition:  ",CHAR(34),INDEX(Variables[Variable Definition],$A297),CHAR(34),
", SpecciationCV:  ",CHAR(34),INDEX(Variables[Speciation],$A297),CHAR(34),
", NoDataValue:  ",CHAR(34),INDEX(Variables[No Data Value],$A297),CHAR(34),"}"))</f>
        <v>#REF!</v>
      </c>
    </row>
    <row r="298" spans="1:17" x14ac:dyDescent="0.25">
      <c r="A298">
        <v>295</v>
      </c>
      <c r="D298" t="e">
        <f>IF(INDEX(People[First Name],$A298)="","",
CONCATENATE("  - &amp;PersonID",TEXT($A298,"0000"),
" {","PersonFirstName:  ",CHAR(34),INDEX(People[First Name],$A298),CHAR(34),
", PersonMiddleName:  ",CHAR(34),INDEX(People[Middle Name],$A298),CHAR(34),
", PersonLastName:  ",CHAR(34),INDEX(People[Last Name],$A298),CHAR(34),"}"))</f>
        <v>#REF!</v>
      </c>
      <c r="E298" t="e">
        <f>IF(INDEX(Organizations[Organization Type '[CV']],$A298)="","",
CONCATENATE("  - &amp;OrganizationID",TEXT($A298,"0000"),
" {","OrganizationTypeCV:  ",CHAR(34),INDEX(Organizations[Organization Type '[CV']],$A298),CHAR(34),
", OrganizationCode:  ",CHAR(34),INDEX(Organizations[Organization Code],$A298),CHAR(34),
", OrganizationName:  ",CHAR(34),INDEX(Organizations[Organization Name],$A298),CHAR(34),
", OrganizationDescription:  ",CHAR(34),INDEX(Organizations[Organization Description],$A298),CHAR(34),
", OrganizationLink:  ",CHAR(34),INDEX(Organizations[Organization Link],$A298),CHAR(34),"}"))</f>
        <v>#REF!</v>
      </c>
      <c r="F298" t="e">
        <f>IF(INDEX(People[First Name],$A298)="","",
CONCATENATE("  - &amp;AffiliationID",TEXT($A298,"0000"),
" {PersonID: *PersonID",TEXT($A298,"0000"),
", OrganizationID: *OrganizationID",TEXT(MATCH(INDEX(People[Organization Name],$A298),Organizations[Organization Name],0),"0000"),
", IsPrimaryOrganizationContact: , AffiliationStartDate: , AffiliationEndDate: , PrimaryPhone: ",
", PrimaryEmail: ",CHAR(34),INDEX(People[Primary Email],$A298),CHAR(34),
", PrimaryAddress: ",CHAR(34),INDEX(People[Primary Address],$A298),CHAR(34),
", PersonLink: }"))</f>
        <v>#REF!</v>
      </c>
      <c r="H298" t="e">
        <f>IF(COUNTA(CitationInformation)=0,"",IF(INDEX(AuthorList[Author Name],$A298)="","",
CONCATENATE("  - &amp;AuthorListID",TEXT($A298,"0000"),
"  {CitationID: *CitationID0001",
", PersonID: *PersonID",TEXT(MATCH(INDEX(AuthorList[Author Name],$A298),People[Full Name],0),"0000"),
", AuthorOrder: ",INDEX(AuthorList[Author Number],$A298),"}")))</f>
        <v>#REF!</v>
      </c>
      <c r="K298" t="e">
        <f>IF(INDEX(SamplingFeatures[Feature Code],$A298)="","",
CONCATENATE("  - &amp;SamplingFeatureID",TEXT($A298,"0000"),
" {","SamplingFeatureUUID:  ",CHAR(34),INDEX(SamplingFeatures[Sampling Feature UUID],$A298),CHAR(34),
", SamplingFeatureTypeCV:  ",CHAR(34),INDEX(SamplingFeatures[Sampling Feature Type],$A298),CHAR(34),
", SamplingFeatureCode:  ",CHAR(34),INDEX(SamplingFeatures[Feature Code],$A298),CHAR(34),
", SamplingFeatureName:  ",CHAR(34),INDEX(SamplingFeatures[Feature Name],$A298),CHAR(34),
", SamplingFeatureDescription:  ",CHAR(34),INDEX(SamplingFeatures[Feature Description],$A298),CHAR(34),
", SamplingFeatureGeotypeCV:  ",CHAR(34),INDEX(SamplingFeatures[Feature Geo Type],$A298),CHAR(34),
", FeatureGeometry:  ",CHAR(34),INDEX(SamplingFeatures[Feature Geometry],$A298),CHAR(34),
", Elevation_m:  ",CHAR(34),INDEX(SamplingFeatures[Elevation_m],$A298),CHAR(34),
", ElevationDatumCV:  ",CHAR(34),ElevationDatum,CHAR(34),"}"))</f>
        <v>#REF!</v>
      </c>
      <c r="L298" t="e">
        <f>IF(INDEX(SamplingFeatures[Sampling Feature Type],$A298)&lt;&gt;"Site","",
CONCATENATE("  - &amp;SiteID",TEXT(SUMPRODUCT(--($L$3:$L297&lt;&gt;"")),"0000"),
" {","SamplingFeatureID:  *SamplingFeatureID",TEXT($A298,"0000"),
", SiteTypeCV:  ",CHAR(34),INDEX(Sites[Site Type],$A298),CHAR(34),
", Latitude:  ",INDEX(Sites[Latitude],$A298),
", Longitude:  ",INDEX(Sites[Longitude],$A298),
", SRSName:  ",CHAR(34),LatLonDatum,CHAR(34),"}"))</f>
        <v>#REF!</v>
      </c>
      <c r="M298" t="e">
        <f>IF(INDEX(SamplingFeatures[Sampling Feature Type],$A298)&lt;&gt;"Specimen","",
CONCATENATE("  - &amp;SpecimenID",TEXT(SUMPRODUCT(--($M$3:$M297&lt;&gt;"")),"0000"),
" {","SamplingFeatureID:  *SamplingFeatureID",TEXT($A298,"0000"),
", SpecimenTypeCV:  ",CHAR(34),INDEX(Specimens[Specimen Type],$A298),CHAR(34),
", SpecimenMediumCV:  ",INDEX(Specimens[Specimen Medium],$A298),
", IsFieldSpecimen:  ",CHAR(34),INDEX(Specimens[Is Field Specimen?],$A298),CHAR(34),"}"))</f>
        <v>#REF!</v>
      </c>
      <c r="N298" t="e">
        <f>IF(COUNTA(SpatialOffsets[])=0,"", IF(INDEX(SpatialOffsets[Spatial Offset Type],$A298)="","",
CONCATENATE("  - &amp;SpatialOffsetID",TEXT($A298,"0000"),
" {","SpatialOffsetTypeCV:  ",CHAR(34),INDEX(SpatialOffsets[Spatial Offset Type],$A298),CHAR(34),
", Offset1Value:  ",INDEX(SpatialOffsets[Offset 1 Value],$A298),
", Offset1UnitID:  ",CHAR(34),INDEX(SpatialOffsets[Offset 1 Unit],$A298),CHAR(34),
", Offset2Value:  ",INDEX(SpatialOffsets[Offset 2 Value],$A298),
", Offset2UnitID:  ",CHAR(34),INDEX(SpatialOffsets[Offset 2 Unit],$A298),CHAR(34),
", Offset3Value:  ",INDEX(SpatialOffsets[Offset 3 Value],$A298),
", Offset3UnitID:  ",CHAR(34),INDEX(SpatialOffsets[Offset 3 Unit],$A298),CHAR(34),,"}")))</f>
        <v>#REF!</v>
      </c>
      <c r="O298" t="e">
        <f>IF(COUNTA(RelatedFeatures[])=0,"", IF(INDEX(RelatedFeatures[First Sampling Feature Code],$A298)="","",
CONCATENATE("  - &amp;RelationID",TEXT($A298,"0000"),
" {","SamplingFeatureID:  *SamplingFeatureID",TEXT(MATCH(INDEX(RelatedFeatures[First Sampling Feature Code],$A298),SamplingFeatures[Feature Code],0),"0000"),
", RelationshipTypeCV:  ",CHAR(34),INDEX(RelatedFeatures[Relationship Type],$A298),CHAR(34),
", RelatedFeatureID: *SamplingFeatureID",TEXT(MATCH(INDEX(RelatedFeatures[Second Sampling Feature Code],$A298),SamplingFeatures[Feature Code],0),"0000"),
", SpatialOffsetID:  ",IF(INDEX(RelatedFeatures[Offset Number],$A298)="","",CONCATENATE("*SpatialOffsetID",TEXT(INDEX(RelatedFeatures[Offset Number],$A298),"0000"))),"}")))</f>
        <v>#REF!</v>
      </c>
      <c r="P298" t="e">
        <f>IF(INDEX(Methods[Method Type],$A298)="","",
CONCATENATE("  - &amp;MethodID",TEXT($A298,"0000"),
" {","MethodTypeCV:  ",CHAR(34),INDEX(Methods[Method Type],$A298),CHAR(34),
", MethodCode:  ",CHAR(34),INDEX(Methods[Method Code],$A298),CHAR(34),
", MethodName:  ",CHAR(34),INDEX(Methods[Method Name],$A298),CHAR(34),
", MethodDescription:  ",CHAR(34),INDEX(Methods[Method Description],$A298),CHAR(34),
", MethodLink:  ",CHAR(34),INDEX(Methods[Method Link],$A298),CHAR(34),
", OrganizationID: *OrganizationID",TEXT(MATCH(INDEX(Methods[Organization Name],$A298),Organizations[Organization Name],0),"0000"),"}"))</f>
        <v>#REF!</v>
      </c>
      <c r="Q298" t="e">
        <f>IF(INDEX(Variables[Variable Type],$A298)="","",
CONCATENATE("  - &amp;VariableID",TEXT($A298,"0000"),
" {","VariableTypeCV:  ",CHAR(34),INDEX(Variables[Variable Type],$A298),CHAR(34),
", VariableCode:  ",CHAR(34),INDEX(Variables[Variable Code],$A298),CHAR(34),
", VariableNameCV:  ",CHAR(34),INDEX(Variables[Variable Name],$A298),CHAR(34),
", VariableDefinition:  ",CHAR(34),INDEX(Variables[Variable Definition],$A298),CHAR(34),
", SpecciationCV:  ",CHAR(34),INDEX(Variables[Speciation],$A298),CHAR(34),
", NoDataValue:  ",CHAR(34),INDEX(Variables[No Data Value],$A298),CHAR(34),"}"))</f>
        <v>#REF!</v>
      </c>
    </row>
    <row r="299" spans="1:17" x14ac:dyDescent="0.25">
      <c r="A299">
        <v>296</v>
      </c>
      <c r="D299" t="e">
        <f>IF(INDEX(People[First Name],$A299)="","",
CONCATENATE("  - &amp;PersonID",TEXT($A299,"0000"),
" {","PersonFirstName:  ",CHAR(34),INDEX(People[First Name],$A299),CHAR(34),
", PersonMiddleName:  ",CHAR(34),INDEX(People[Middle Name],$A299),CHAR(34),
", PersonLastName:  ",CHAR(34),INDEX(People[Last Name],$A299),CHAR(34),"}"))</f>
        <v>#REF!</v>
      </c>
      <c r="E299" t="e">
        <f>IF(INDEX(Organizations[Organization Type '[CV']],$A299)="","",
CONCATENATE("  - &amp;OrganizationID",TEXT($A299,"0000"),
" {","OrganizationTypeCV:  ",CHAR(34),INDEX(Organizations[Organization Type '[CV']],$A299),CHAR(34),
", OrganizationCode:  ",CHAR(34),INDEX(Organizations[Organization Code],$A299),CHAR(34),
", OrganizationName:  ",CHAR(34),INDEX(Organizations[Organization Name],$A299),CHAR(34),
", OrganizationDescription:  ",CHAR(34),INDEX(Organizations[Organization Description],$A299),CHAR(34),
", OrganizationLink:  ",CHAR(34),INDEX(Organizations[Organization Link],$A299),CHAR(34),"}"))</f>
        <v>#REF!</v>
      </c>
      <c r="F299" t="e">
        <f>IF(INDEX(People[First Name],$A299)="","",
CONCATENATE("  - &amp;AffiliationID",TEXT($A299,"0000"),
" {PersonID: *PersonID",TEXT($A299,"0000"),
", OrganizationID: *OrganizationID",TEXT(MATCH(INDEX(People[Organization Name],$A299),Organizations[Organization Name],0),"0000"),
", IsPrimaryOrganizationContact: , AffiliationStartDate: , AffiliationEndDate: , PrimaryPhone: ",
", PrimaryEmail: ",CHAR(34),INDEX(People[Primary Email],$A299),CHAR(34),
", PrimaryAddress: ",CHAR(34),INDEX(People[Primary Address],$A299),CHAR(34),
", PersonLink: }"))</f>
        <v>#REF!</v>
      </c>
      <c r="H299" t="e">
        <f>IF(COUNTA(CitationInformation)=0,"",IF(INDEX(AuthorList[Author Name],$A299)="","",
CONCATENATE("  - &amp;AuthorListID",TEXT($A299,"0000"),
"  {CitationID: *CitationID0001",
", PersonID: *PersonID",TEXT(MATCH(INDEX(AuthorList[Author Name],$A299),People[Full Name],0),"0000"),
", AuthorOrder: ",INDEX(AuthorList[Author Number],$A299),"}")))</f>
        <v>#REF!</v>
      </c>
      <c r="K299" t="e">
        <f>IF(INDEX(SamplingFeatures[Feature Code],$A299)="","",
CONCATENATE("  - &amp;SamplingFeatureID",TEXT($A299,"0000"),
" {","SamplingFeatureUUID:  ",CHAR(34),INDEX(SamplingFeatures[Sampling Feature UUID],$A299),CHAR(34),
", SamplingFeatureTypeCV:  ",CHAR(34),INDEX(SamplingFeatures[Sampling Feature Type],$A299),CHAR(34),
", SamplingFeatureCode:  ",CHAR(34),INDEX(SamplingFeatures[Feature Code],$A299),CHAR(34),
", SamplingFeatureName:  ",CHAR(34),INDEX(SamplingFeatures[Feature Name],$A299),CHAR(34),
", SamplingFeatureDescription:  ",CHAR(34),INDEX(SamplingFeatures[Feature Description],$A299),CHAR(34),
", SamplingFeatureGeotypeCV:  ",CHAR(34),INDEX(SamplingFeatures[Feature Geo Type],$A299),CHAR(34),
", FeatureGeometry:  ",CHAR(34),INDEX(SamplingFeatures[Feature Geometry],$A299),CHAR(34),
", Elevation_m:  ",CHAR(34),INDEX(SamplingFeatures[Elevation_m],$A299),CHAR(34),
", ElevationDatumCV:  ",CHAR(34),ElevationDatum,CHAR(34),"}"))</f>
        <v>#REF!</v>
      </c>
      <c r="L299" t="e">
        <f>IF(INDEX(SamplingFeatures[Sampling Feature Type],$A299)&lt;&gt;"Site","",
CONCATENATE("  - &amp;SiteID",TEXT(SUMPRODUCT(--($L$3:$L298&lt;&gt;"")),"0000"),
" {","SamplingFeatureID:  *SamplingFeatureID",TEXT($A299,"0000"),
", SiteTypeCV:  ",CHAR(34),INDEX(Sites[Site Type],$A299),CHAR(34),
", Latitude:  ",INDEX(Sites[Latitude],$A299),
", Longitude:  ",INDEX(Sites[Longitude],$A299),
", SRSName:  ",CHAR(34),LatLonDatum,CHAR(34),"}"))</f>
        <v>#REF!</v>
      </c>
      <c r="M299" t="e">
        <f>IF(INDEX(SamplingFeatures[Sampling Feature Type],$A299)&lt;&gt;"Specimen","",
CONCATENATE("  - &amp;SpecimenID",TEXT(SUMPRODUCT(--($M$3:$M298&lt;&gt;"")),"0000"),
" {","SamplingFeatureID:  *SamplingFeatureID",TEXT($A299,"0000"),
", SpecimenTypeCV:  ",CHAR(34),INDEX(Specimens[Specimen Type],$A299),CHAR(34),
", SpecimenMediumCV:  ",INDEX(Specimens[Specimen Medium],$A299),
", IsFieldSpecimen:  ",CHAR(34),INDEX(Specimens[Is Field Specimen?],$A299),CHAR(34),"}"))</f>
        <v>#REF!</v>
      </c>
      <c r="N299" t="e">
        <f>IF(COUNTA(SpatialOffsets[])=0,"", IF(INDEX(SpatialOffsets[Spatial Offset Type],$A299)="","",
CONCATENATE("  - &amp;SpatialOffsetID",TEXT($A299,"0000"),
" {","SpatialOffsetTypeCV:  ",CHAR(34),INDEX(SpatialOffsets[Spatial Offset Type],$A299),CHAR(34),
", Offset1Value:  ",INDEX(SpatialOffsets[Offset 1 Value],$A299),
", Offset1UnitID:  ",CHAR(34),INDEX(SpatialOffsets[Offset 1 Unit],$A299),CHAR(34),
", Offset2Value:  ",INDEX(SpatialOffsets[Offset 2 Value],$A299),
", Offset2UnitID:  ",CHAR(34),INDEX(SpatialOffsets[Offset 2 Unit],$A299),CHAR(34),
", Offset3Value:  ",INDEX(SpatialOffsets[Offset 3 Value],$A299),
", Offset3UnitID:  ",CHAR(34),INDEX(SpatialOffsets[Offset 3 Unit],$A299),CHAR(34),,"}")))</f>
        <v>#REF!</v>
      </c>
      <c r="O299" t="e">
        <f>IF(COUNTA(RelatedFeatures[])=0,"", IF(INDEX(RelatedFeatures[First Sampling Feature Code],$A299)="","",
CONCATENATE("  - &amp;RelationID",TEXT($A299,"0000"),
" {","SamplingFeatureID:  *SamplingFeatureID",TEXT(MATCH(INDEX(RelatedFeatures[First Sampling Feature Code],$A299),SamplingFeatures[Feature Code],0),"0000"),
", RelationshipTypeCV:  ",CHAR(34),INDEX(RelatedFeatures[Relationship Type],$A299),CHAR(34),
", RelatedFeatureID: *SamplingFeatureID",TEXT(MATCH(INDEX(RelatedFeatures[Second Sampling Feature Code],$A299),SamplingFeatures[Feature Code],0),"0000"),
", SpatialOffsetID:  ",IF(INDEX(RelatedFeatures[Offset Number],$A299)="","",CONCATENATE("*SpatialOffsetID",TEXT(INDEX(RelatedFeatures[Offset Number],$A299),"0000"))),"}")))</f>
        <v>#REF!</v>
      </c>
      <c r="P299" t="e">
        <f>IF(INDEX(Methods[Method Type],$A299)="","",
CONCATENATE("  - &amp;MethodID",TEXT($A299,"0000"),
" {","MethodTypeCV:  ",CHAR(34),INDEX(Methods[Method Type],$A299),CHAR(34),
", MethodCode:  ",CHAR(34),INDEX(Methods[Method Code],$A299),CHAR(34),
", MethodName:  ",CHAR(34),INDEX(Methods[Method Name],$A299),CHAR(34),
", MethodDescription:  ",CHAR(34),INDEX(Methods[Method Description],$A299),CHAR(34),
", MethodLink:  ",CHAR(34),INDEX(Methods[Method Link],$A299),CHAR(34),
", OrganizationID: *OrganizationID",TEXT(MATCH(INDEX(Methods[Organization Name],$A299),Organizations[Organization Name],0),"0000"),"}"))</f>
        <v>#REF!</v>
      </c>
      <c r="Q299" t="e">
        <f>IF(INDEX(Variables[Variable Type],$A299)="","",
CONCATENATE("  - &amp;VariableID",TEXT($A299,"0000"),
" {","VariableTypeCV:  ",CHAR(34),INDEX(Variables[Variable Type],$A299),CHAR(34),
", VariableCode:  ",CHAR(34),INDEX(Variables[Variable Code],$A299),CHAR(34),
", VariableNameCV:  ",CHAR(34),INDEX(Variables[Variable Name],$A299),CHAR(34),
", VariableDefinition:  ",CHAR(34),INDEX(Variables[Variable Definition],$A299),CHAR(34),
", SpecciationCV:  ",CHAR(34),INDEX(Variables[Speciation],$A299),CHAR(34),
", NoDataValue:  ",CHAR(34),INDEX(Variables[No Data Value],$A299),CHAR(34),"}"))</f>
        <v>#REF!</v>
      </c>
    </row>
    <row r="300" spans="1:17" x14ac:dyDescent="0.25">
      <c r="A300">
        <v>297</v>
      </c>
      <c r="D300" t="e">
        <f>IF(INDEX(People[First Name],$A300)="","",
CONCATENATE("  - &amp;PersonID",TEXT($A300,"0000"),
" {","PersonFirstName:  ",CHAR(34),INDEX(People[First Name],$A300),CHAR(34),
", PersonMiddleName:  ",CHAR(34),INDEX(People[Middle Name],$A300),CHAR(34),
", PersonLastName:  ",CHAR(34),INDEX(People[Last Name],$A300),CHAR(34),"}"))</f>
        <v>#REF!</v>
      </c>
      <c r="E300" t="e">
        <f>IF(INDEX(Organizations[Organization Type '[CV']],$A300)="","",
CONCATENATE("  - &amp;OrganizationID",TEXT($A300,"0000"),
" {","OrganizationTypeCV:  ",CHAR(34),INDEX(Organizations[Organization Type '[CV']],$A300),CHAR(34),
", OrganizationCode:  ",CHAR(34),INDEX(Organizations[Organization Code],$A300),CHAR(34),
", OrganizationName:  ",CHAR(34),INDEX(Organizations[Organization Name],$A300),CHAR(34),
", OrganizationDescription:  ",CHAR(34),INDEX(Organizations[Organization Description],$A300),CHAR(34),
", OrganizationLink:  ",CHAR(34),INDEX(Organizations[Organization Link],$A300),CHAR(34),"}"))</f>
        <v>#REF!</v>
      </c>
      <c r="F300" t="e">
        <f>IF(INDEX(People[First Name],$A300)="","",
CONCATENATE("  - &amp;AffiliationID",TEXT($A300,"0000"),
" {PersonID: *PersonID",TEXT($A300,"0000"),
", OrganizationID: *OrganizationID",TEXT(MATCH(INDEX(People[Organization Name],$A300),Organizations[Organization Name],0),"0000"),
", IsPrimaryOrganizationContact: , AffiliationStartDate: , AffiliationEndDate: , PrimaryPhone: ",
", PrimaryEmail: ",CHAR(34),INDEX(People[Primary Email],$A300),CHAR(34),
", PrimaryAddress: ",CHAR(34),INDEX(People[Primary Address],$A300),CHAR(34),
", PersonLink: }"))</f>
        <v>#REF!</v>
      </c>
      <c r="H300" t="e">
        <f>IF(COUNTA(CitationInformation)=0,"",IF(INDEX(AuthorList[Author Name],$A300)="","",
CONCATENATE("  - &amp;AuthorListID",TEXT($A300,"0000"),
"  {CitationID: *CitationID0001",
", PersonID: *PersonID",TEXT(MATCH(INDEX(AuthorList[Author Name],$A300),People[Full Name],0),"0000"),
", AuthorOrder: ",INDEX(AuthorList[Author Number],$A300),"}")))</f>
        <v>#REF!</v>
      </c>
      <c r="K300" t="e">
        <f>IF(INDEX(SamplingFeatures[Feature Code],$A300)="","",
CONCATENATE("  - &amp;SamplingFeatureID",TEXT($A300,"0000"),
" {","SamplingFeatureUUID:  ",CHAR(34),INDEX(SamplingFeatures[Sampling Feature UUID],$A300),CHAR(34),
", SamplingFeatureTypeCV:  ",CHAR(34),INDEX(SamplingFeatures[Sampling Feature Type],$A300),CHAR(34),
", SamplingFeatureCode:  ",CHAR(34),INDEX(SamplingFeatures[Feature Code],$A300),CHAR(34),
", SamplingFeatureName:  ",CHAR(34),INDEX(SamplingFeatures[Feature Name],$A300),CHAR(34),
", SamplingFeatureDescription:  ",CHAR(34),INDEX(SamplingFeatures[Feature Description],$A300),CHAR(34),
", SamplingFeatureGeotypeCV:  ",CHAR(34),INDEX(SamplingFeatures[Feature Geo Type],$A300),CHAR(34),
", FeatureGeometry:  ",CHAR(34),INDEX(SamplingFeatures[Feature Geometry],$A300),CHAR(34),
", Elevation_m:  ",CHAR(34),INDEX(SamplingFeatures[Elevation_m],$A300),CHAR(34),
", ElevationDatumCV:  ",CHAR(34),ElevationDatum,CHAR(34),"}"))</f>
        <v>#REF!</v>
      </c>
      <c r="L300" t="e">
        <f>IF(INDEX(SamplingFeatures[Sampling Feature Type],$A300)&lt;&gt;"Site","",
CONCATENATE("  - &amp;SiteID",TEXT(SUMPRODUCT(--($L$3:$L299&lt;&gt;"")),"0000"),
" {","SamplingFeatureID:  *SamplingFeatureID",TEXT($A300,"0000"),
", SiteTypeCV:  ",CHAR(34),INDEX(Sites[Site Type],$A300),CHAR(34),
", Latitude:  ",INDEX(Sites[Latitude],$A300),
", Longitude:  ",INDEX(Sites[Longitude],$A300),
", SRSName:  ",CHAR(34),LatLonDatum,CHAR(34),"}"))</f>
        <v>#REF!</v>
      </c>
      <c r="M300" t="e">
        <f>IF(INDEX(SamplingFeatures[Sampling Feature Type],$A300)&lt;&gt;"Specimen","",
CONCATENATE("  - &amp;SpecimenID",TEXT(SUMPRODUCT(--($M$3:$M299&lt;&gt;"")),"0000"),
" {","SamplingFeatureID:  *SamplingFeatureID",TEXT($A300,"0000"),
", SpecimenTypeCV:  ",CHAR(34),INDEX(Specimens[Specimen Type],$A300),CHAR(34),
", SpecimenMediumCV:  ",INDEX(Specimens[Specimen Medium],$A300),
", IsFieldSpecimen:  ",CHAR(34),INDEX(Specimens[Is Field Specimen?],$A300),CHAR(34),"}"))</f>
        <v>#REF!</v>
      </c>
      <c r="N300" t="e">
        <f>IF(COUNTA(SpatialOffsets[])=0,"", IF(INDEX(SpatialOffsets[Spatial Offset Type],$A300)="","",
CONCATENATE("  - &amp;SpatialOffsetID",TEXT($A300,"0000"),
" {","SpatialOffsetTypeCV:  ",CHAR(34),INDEX(SpatialOffsets[Spatial Offset Type],$A300),CHAR(34),
", Offset1Value:  ",INDEX(SpatialOffsets[Offset 1 Value],$A300),
", Offset1UnitID:  ",CHAR(34),INDEX(SpatialOffsets[Offset 1 Unit],$A300),CHAR(34),
", Offset2Value:  ",INDEX(SpatialOffsets[Offset 2 Value],$A300),
", Offset2UnitID:  ",CHAR(34),INDEX(SpatialOffsets[Offset 2 Unit],$A300),CHAR(34),
", Offset3Value:  ",INDEX(SpatialOffsets[Offset 3 Value],$A300),
", Offset3UnitID:  ",CHAR(34),INDEX(SpatialOffsets[Offset 3 Unit],$A300),CHAR(34),,"}")))</f>
        <v>#REF!</v>
      </c>
      <c r="O300" t="e">
        <f>IF(COUNTA(RelatedFeatures[])=0,"", IF(INDEX(RelatedFeatures[First Sampling Feature Code],$A300)="","",
CONCATENATE("  - &amp;RelationID",TEXT($A300,"0000"),
" {","SamplingFeatureID:  *SamplingFeatureID",TEXT(MATCH(INDEX(RelatedFeatures[First Sampling Feature Code],$A300),SamplingFeatures[Feature Code],0),"0000"),
", RelationshipTypeCV:  ",CHAR(34),INDEX(RelatedFeatures[Relationship Type],$A300),CHAR(34),
", RelatedFeatureID: *SamplingFeatureID",TEXT(MATCH(INDEX(RelatedFeatures[Second Sampling Feature Code],$A300),SamplingFeatures[Feature Code],0),"0000"),
", SpatialOffsetID:  ",IF(INDEX(RelatedFeatures[Offset Number],$A300)="","",CONCATENATE("*SpatialOffsetID",TEXT(INDEX(RelatedFeatures[Offset Number],$A300),"0000"))),"}")))</f>
        <v>#REF!</v>
      </c>
      <c r="P300" t="e">
        <f>IF(INDEX(Methods[Method Type],$A300)="","",
CONCATENATE("  - &amp;MethodID",TEXT($A300,"0000"),
" {","MethodTypeCV:  ",CHAR(34),INDEX(Methods[Method Type],$A300),CHAR(34),
", MethodCode:  ",CHAR(34),INDEX(Methods[Method Code],$A300),CHAR(34),
", MethodName:  ",CHAR(34),INDEX(Methods[Method Name],$A300),CHAR(34),
", MethodDescription:  ",CHAR(34),INDEX(Methods[Method Description],$A300),CHAR(34),
", MethodLink:  ",CHAR(34),INDEX(Methods[Method Link],$A300),CHAR(34),
", OrganizationID: *OrganizationID",TEXT(MATCH(INDEX(Methods[Organization Name],$A300),Organizations[Organization Name],0),"0000"),"}"))</f>
        <v>#REF!</v>
      </c>
      <c r="Q300" t="e">
        <f>IF(INDEX(Variables[Variable Type],$A300)="","",
CONCATENATE("  - &amp;VariableID",TEXT($A300,"0000"),
" {","VariableTypeCV:  ",CHAR(34),INDEX(Variables[Variable Type],$A300),CHAR(34),
", VariableCode:  ",CHAR(34),INDEX(Variables[Variable Code],$A300),CHAR(34),
", VariableNameCV:  ",CHAR(34),INDEX(Variables[Variable Name],$A300),CHAR(34),
", VariableDefinition:  ",CHAR(34),INDEX(Variables[Variable Definition],$A300),CHAR(34),
", SpecciationCV:  ",CHAR(34),INDEX(Variables[Speciation],$A300),CHAR(34),
", NoDataValue:  ",CHAR(34),INDEX(Variables[No Data Value],$A300),CHAR(34),"}"))</f>
        <v>#REF!</v>
      </c>
    </row>
    <row r="301" spans="1:17" x14ac:dyDescent="0.25">
      <c r="A301">
        <v>298</v>
      </c>
      <c r="D301" t="e">
        <f>IF(INDEX(People[First Name],$A301)="","",
CONCATENATE("  - &amp;PersonID",TEXT($A301,"0000"),
" {","PersonFirstName:  ",CHAR(34),INDEX(People[First Name],$A301),CHAR(34),
", PersonMiddleName:  ",CHAR(34),INDEX(People[Middle Name],$A301),CHAR(34),
", PersonLastName:  ",CHAR(34),INDEX(People[Last Name],$A301),CHAR(34),"}"))</f>
        <v>#REF!</v>
      </c>
      <c r="E301" t="e">
        <f>IF(INDEX(Organizations[Organization Type '[CV']],$A301)="","",
CONCATENATE("  - &amp;OrganizationID",TEXT($A301,"0000"),
" {","OrganizationTypeCV:  ",CHAR(34),INDEX(Organizations[Organization Type '[CV']],$A301),CHAR(34),
", OrganizationCode:  ",CHAR(34),INDEX(Organizations[Organization Code],$A301),CHAR(34),
", OrganizationName:  ",CHAR(34),INDEX(Organizations[Organization Name],$A301),CHAR(34),
", OrganizationDescription:  ",CHAR(34),INDEX(Organizations[Organization Description],$A301),CHAR(34),
", OrganizationLink:  ",CHAR(34),INDEX(Organizations[Organization Link],$A301),CHAR(34),"}"))</f>
        <v>#REF!</v>
      </c>
      <c r="F301" t="e">
        <f>IF(INDEX(People[First Name],$A301)="","",
CONCATENATE("  - &amp;AffiliationID",TEXT($A301,"0000"),
" {PersonID: *PersonID",TEXT($A301,"0000"),
", OrganizationID: *OrganizationID",TEXT(MATCH(INDEX(People[Organization Name],$A301),Organizations[Organization Name],0),"0000"),
", IsPrimaryOrganizationContact: , AffiliationStartDate: , AffiliationEndDate: , PrimaryPhone: ",
", PrimaryEmail: ",CHAR(34),INDEX(People[Primary Email],$A301),CHAR(34),
", PrimaryAddress: ",CHAR(34),INDEX(People[Primary Address],$A301),CHAR(34),
", PersonLink: }"))</f>
        <v>#REF!</v>
      </c>
      <c r="H301" t="e">
        <f>IF(COUNTA(CitationInformation)=0,"",IF(INDEX(AuthorList[Author Name],$A301)="","",
CONCATENATE("  - &amp;AuthorListID",TEXT($A301,"0000"),
"  {CitationID: *CitationID0001",
", PersonID: *PersonID",TEXT(MATCH(INDEX(AuthorList[Author Name],$A301),People[Full Name],0),"0000"),
", AuthorOrder: ",INDEX(AuthorList[Author Number],$A301),"}")))</f>
        <v>#REF!</v>
      </c>
      <c r="K301" t="e">
        <f>IF(INDEX(SamplingFeatures[Feature Code],$A301)="","",
CONCATENATE("  - &amp;SamplingFeatureID",TEXT($A301,"0000"),
" {","SamplingFeatureUUID:  ",CHAR(34),INDEX(SamplingFeatures[Sampling Feature UUID],$A301),CHAR(34),
", SamplingFeatureTypeCV:  ",CHAR(34),INDEX(SamplingFeatures[Sampling Feature Type],$A301),CHAR(34),
", SamplingFeatureCode:  ",CHAR(34),INDEX(SamplingFeatures[Feature Code],$A301),CHAR(34),
", SamplingFeatureName:  ",CHAR(34),INDEX(SamplingFeatures[Feature Name],$A301),CHAR(34),
", SamplingFeatureDescription:  ",CHAR(34),INDEX(SamplingFeatures[Feature Description],$A301),CHAR(34),
", SamplingFeatureGeotypeCV:  ",CHAR(34),INDEX(SamplingFeatures[Feature Geo Type],$A301),CHAR(34),
", FeatureGeometry:  ",CHAR(34),INDEX(SamplingFeatures[Feature Geometry],$A301),CHAR(34),
", Elevation_m:  ",CHAR(34),INDEX(SamplingFeatures[Elevation_m],$A301),CHAR(34),
", ElevationDatumCV:  ",CHAR(34),ElevationDatum,CHAR(34),"}"))</f>
        <v>#REF!</v>
      </c>
      <c r="L301" t="e">
        <f>IF(INDEX(SamplingFeatures[Sampling Feature Type],$A301)&lt;&gt;"Site","",
CONCATENATE("  - &amp;SiteID",TEXT(SUMPRODUCT(--($L$3:$L300&lt;&gt;"")),"0000"),
" {","SamplingFeatureID:  *SamplingFeatureID",TEXT($A301,"0000"),
", SiteTypeCV:  ",CHAR(34),INDEX(Sites[Site Type],$A301),CHAR(34),
", Latitude:  ",INDEX(Sites[Latitude],$A301),
", Longitude:  ",INDEX(Sites[Longitude],$A301),
", SRSName:  ",CHAR(34),LatLonDatum,CHAR(34),"}"))</f>
        <v>#REF!</v>
      </c>
      <c r="M301" t="e">
        <f>IF(INDEX(SamplingFeatures[Sampling Feature Type],$A301)&lt;&gt;"Specimen","",
CONCATENATE("  - &amp;SpecimenID",TEXT(SUMPRODUCT(--($M$3:$M300&lt;&gt;"")),"0000"),
" {","SamplingFeatureID:  *SamplingFeatureID",TEXT($A301,"0000"),
", SpecimenTypeCV:  ",CHAR(34),INDEX(Specimens[Specimen Type],$A301),CHAR(34),
", SpecimenMediumCV:  ",INDEX(Specimens[Specimen Medium],$A301),
", IsFieldSpecimen:  ",CHAR(34),INDEX(Specimens[Is Field Specimen?],$A301),CHAR(34),"}"))</f>
        <v>#REF!</v>
      </c>
      <c r="N301" t="e">
        <f>IF(COUNTA(SpatialOffsets[])=0,"", IF(INDEX(SpatialOffsets[Spatial Offset Type],$A301)="","",
CONCATENATE("  - &amp;SpatialOffsetID",TEXT($A301,"0000"),
" {","SpatialOffsetTypeCV:  ",CHAR(34),INDEX(SpatialOffsets[Spatial Offset Type],$A301),CHAR(34),
", Offset1Value:  ",INDEX(SpatialOffsets[Offset 1 Value],$A301),
", Offset1UnitID:  ",CHAR(34),INDEX(SpatialOffsets[Offset 1 Unit],$A301),CHAR(34),
", Offset2Value:  ",INDEX(SpatialOffsets[Offset 2 Value],$A301),
", Offset2UnitID:  ",CHAR(34),INDEX(SpatialOffsets[Offset 2 Unit],$A301),CHAR(34),
", Offset3Value:  ",INDEX(SpatialOffsets[Offset 3 Value],$A301),
", Offset3UnitID:  ",CHAR(34),INDEX(SpatialOffsets[Offset 3 Unit],$A301),CHAR(34),,"}")))</f>
        <v>#REF!</v>
      </c>
      <c r="O301" t="e">
        <f>IF(COUNTA(RelatedFeatures[])=0,"", IF(INDEX(RelatedFeatures[First Sampling Feature Code],$A301)="","",
CONCATENATE("  - &amp;RelationID",TEXT($A301,"0000"),
" {","SamplingFeatureID:  *SamplingFeatureID",TEXT(MATCH(INDEX(RelatedFeatures[First Sampling Feature Code],$A301),SamplingFeatures[Feature Code],0),"0000"),
", RelationshipTypeCV:  ",CHAR(34),INDEX(RelatedFeatures[Relationship Type],$A301),CHAR(34),
", RelatedFeatureID: *SamplingFeatureID",TEXT(MATCH(INDEX(RelatedFeatures[Second Sampling Feature Code],$A301),SamplingFeatures[Feature Code],0),"0000"),
", SpatialOffsetID:  ",IF(INDEX(RelatedFeatures[Offset Number],$A301)="","",CONCATENATE("*SpatialOffsetID",TEXT(INDEX(RelatedFeatures[Offset Number],$A301),"0000"))),"}")))</f>
        <v>#REF!</v>
      </c>
      <c r="P301" t="e">
        <f>IF(INDEX(Methods[Method Type],$A301)="","",
CONCATENATE("  - &amp;MethodID",TEXT($A301,"0000"),
" {","MethodTypeCV:  ",CHAR(34),INDEX(Methods[Method Type],$A301),CHAR(34),
", MethodCode:  ",CHAR(34),INDEX(Methods[Method Code],$A301),CHAR(34),
", MethodName:  ",CHAR(34),INDEX(Methods[Method Name],$A301),CHAR(34),
", MethodDescription:  ",CHAR(34),INDEX(Methods[Method Description],$A301),CHAR(34),
", MethodLink:  ",CHAR(34),INDEX(Methods[Method Link],$A301),CHAR(34),
", OrganizationID: *OrganizationID",TEXT(MATCH(INDEX(Methods[Organization Name],$A301),Organizations[Organization Name],0),"0000"),"}"))</f>
        <v>#REF!</v>
      </c>
      <c r="Q301" t="e">
        <f>IF(INDEX(Variables[Variable Type],$A301)="","",
CONCATENATE("  - &amp;VariableID",TEXT($A301,"0000"),
" {","VariableTypeCV:  ",CHAR(34),INDEX(Variables[Variable Type],$A301),CHAR(34),
", VariableCode:  ",CHAR(34),INDEX(Variables[Variable Code],$A301),CHAR(34),
", VariableNameCV:  ",CHAR(34),INDEX(Variables[Variable Name],$A301),CHAR(34),
", VariableDefinition:  ",CHAR(34),INDEX(Variables[Variable Definition],$A301),CHAR(34),
", SpecciationCV:  ",CHAR(34),INDEX(Variables[Speciation],$A301),CHAR(34),
", NoDataValue:  ",CHAR(34),INDEX(Variables[No Data Value],$A301),CHAR(34),"}"))</f>
        <v>#REF!</v>
      </c>
    </row>
    <row r="302" spans="1:17" x14ac:dyDescent="0.25">
      <c r="A302">
        <v>299</v>
      </c>
      <c r="D302" t="e">
        <f>IF(INDEX(People[First Name],$A302)="","",
CONCATENATE("  - &amp;PersonID",TEXT($A302,"0000"),
" {","PersonFirstName:  ",CHAR(34),INDEX(People[First Name],$A302),CHAR(34),
", PersonMiddleName:  ",CHAR(34),INDEX(People[Middle Name],$A302),CHAR(34),
", PersonLastName:  ",CHAR(34),INDEX(People[Last Name],$A302),CHAR(34),"}"))</f>
        <v>#REF!</v>
      </c>
      <c r="E302" t="e">
        <f>IF(INDEX(Organizations[Organization Type '[CV']],$A302)="","",
CONCATENATE("  - &amp;OrganizationID",TEXT($A302,"0000"),
" {","OrganizationTypeCV:  ",CHAR(34),INDEX(Organizations[Organization Type '[CV']],$A302),CHAR(34),
", OrganizationCode:  ",CHAR(34),INDEX(Organizations[Organization Code],$A302),CHAR(34),
", OrganizationName:  ",CHAR(34),INDEX(Organizations[Organization Name],$A302),CHAR(34),
", OrganizationDescription:  ",CHAR(34),INDEX(Organizations[Organization Description],$A302),CHAR(34),
", OrganizationLink:  ",CHAR(34),INDEX(Organizations[Organization Link],$A302),CHAR(34),"}"))</f>
        <v>#REF!</v>
      </c>
      <c r="F302" t="e">
        <f>IF(INDEX(People[First Name],$A302)="","",
CONCATENATE("  - &amp;AffiliationID",TEXT($A302,"0000"),
" {PersonID: *PersonID",TEXT($A302,"0000"),
", OrganizationID: *OrganizationID",TEXT(MATCH(INDEX(People[Organization Name],$A302),Organizations[Organization Name],0),"0000"),
", IsPrimaryOrganizationContact: , AffiliationStartDate: , AffiliationEndDate: , PrimaryPhone: ",
", PrimaryEmail: ",CHAR(34),INDEX(People[Primary Email],$A302),CHAR(34),
", PrimaryAddress: ",CHAR(34),INDEX(People[Primary Address],$A302),CHAR(34),
", PersonLink: }"))</f>
        <v>#REF!</v>
      </c>
      <c r="H302" t="e">
        <f>IF(COUNTA(CitationInformation)=0,"",IF(INDEX(AuthorList[Author Name],$A302)="","",
CONCATENATE("  - &amp;AuthorListID",TEXT($A302,"0000"),
"  {CitationID: *CitationID0001",
", PersonID: *PersonID",TEXT(MATCH(INDEX(AuthorList[Author Name],$A302),People[Full Name],0),"0000"),
", AuthorOrder: ",INDEX(AuthorList[Author Number],$A302),"}")))</f>
        <v>#REF!</v>
      </c>
      <c r="K302" t="e">
        <f>IF(INDEX(SamplingFeatures[Feature Code],$A302)="","",
CONCATENATE("  - &amp;SamplingFeatureID",TEXT($A302,"0000"),
" {","SamplingFeatureUUID:  ",CHAR(34),INDEX(SamplingFeatures[Sampling Feature UUID],$A302),CHAR(34),
", SamplingFeatureTypeCV:  ",CHAR(34),INDEX(SamplingFeatures[Sampling Feature Type],$A302),CHAR(34),
", SamplingFeatureCode:  ",CHAR(34),INDEX(SamplingFeatures[Feature Code],$A302),CHAR(34),
", SamplingFeatureName:  ",CHAR(34),INDEX(SamplingFeatures[Feature Name],$A302),CHAR(34),
", SamplingFeatureDescription:  ",CHAR(34),INDEX(SamplingFeatures[Feature Description],$A302),CHAR(34),
", SamplingFeatureGeotypeCV:  ",CHAR(34),INDEX(SamplingFeatures[Feature Geo Type],$A302),CHAR(34),
", FeatureGeometry:  ",CHAR(34),INDEX(SamplingFeatures[Feature Geometry],$A302),CHAR(34),
", Elevation_m:  ",CHAR(34),INDEX(SamplingFeatures[Elevation_m],$A302),CHAR(34),
", ElevationDatumCV:  ",CHAR(34),ElevationDatum,CHAR(34),"}"))</f>
        <v>#REF!</v>
      </c>
      <c r="L302" t="e">
        <f>IF(INDEX(SamplingFeatures[Sampling Feature Type],$A302)&lt;&gt;"Site","",
CONCATENATE("  - &amp;SiteID",TEXT(SUMPRODUCT(--($L$3:$L301&lt;&gt;"")),"0000"),
" {","SamplingFeatureID:  *SamplingFeatureID",TEXT($A302,"0000"),
", SiteTypeCV:  ",CHAR(34),INDEX(Sites[Site Type],$A302),CHAR(34),
", Latitude:  ",INDEX(Sites[Latitude],$A302),
", Longitude:  ",INDEX(Sites[Longitude],$A302),
", SRSName:  ",CHAR(34),LatLonDatum,CHAR(34),"}"))</f>
        <v>#REF!</v>
      </c>
      <c r="M302" t="e">
        <f>IF(INDEX(SamplingFeatures[Sampling Feature Type],$A302)&lt;&gt;"Specimen","",
CONCATENATE("  - &amp;SpecimenID",TEXT(SUMPRODUCT(--($M$3:$M301&lt;&gt;"")),"0000"),
" {","SamplingFeatureID:  *SamplingFeatureID",TEXT($A302,"0000"),
", SpecimenTypeCV:  ",CHAR(34),INDEX(Specimens[Specimen Type],$A302),CHAR(34),
", SpecimenMediumCV:  ",INDEX(Specimens[Specimen Medium],$A302),
", IsFieldSpecimen:  ",CHAR(34),INDEX(Specimens[Is Field Specimen?],$A302),CHAR(34),"}"))</f>
        <v>#REF!</v>
      </c>
      <c r="N302" t="e">
        <f>IF(COUNTA(SpatialOffsets[])=0,"", IF(INDEX(SpatialOffsets[Spatial Offset Type],$A302)="","",
CONCATENATE("  - &amp;SpatialOffsetID",TEXT($A302,"0000"),
" {","SpatialOffsetTypeCV:  ",CHAR(34),INDEX(SpatialOffsets[Spatial Offset Type],$A302),CHAR(34),
", Offset1Value:  ",INDEX(SpatialOffsets[Offset 1 Value],$A302),
", Offset1UnitID:  ",CHAR(34),INDEX(SpatialOffsets[Offset 1 Unit],$A302),CHAR(34),
", Offset2Value:  ",INDEX(SpatialOffsets[Offset 2 Value],$A302),
", Offset2UnitID:  ",CHAR(34),INDEX(SpatialOffsets[Offset 2 Unit],$A302),CHAR(34),
", Offset3Value:  ",INDEX(SpatialOffsets[Offset 3 Value],$A302),
", Offset3UnitID:  ",CHAR(34),INDEX(SpatialOffsets[Offset 3 Unit],$A302),CHAR(34),,"}")))</f>
        <v>#REF!</v>
      </c>
      <c r="O302" t="e">
        <f>IF(COUNTA(RelatedFeatures[])=0,"", IF(INDEX(RelatedFeatures[First Sampling Feature Code],$A302)="","",
CONCATENATE("  - &amp;RelationID",TEXT($A302,"0000"),
" {","SamplingFeatureID:  *SamplingFeatureID",TEXT(MATCH(INDEX(RelatedFeatures[First Sampling Feature Code],$A302),SamplingFeatures[Feature Code],0),"0000"),
", RelationshipTypeCV:  ",CHAR(34),INDEX(RelatedFeatures[Relationship Type],$A302),CHAR(34),
", RelatedFeatureID: *SamplingFeatureID",TEXT(MATCH(INDEX(RelatedFeatures[Second Sampling Feature Code],$A302),SamplingFeatures[Feature Code],0),"0000"),
", SpatialOffsetID:  ",IF(INDEX(RelatedFeatures[Offset Number],$A302)="","",CONCATENATE("*SpatialOffsetID",TEXT(INDEX(RelatedFeatures[Offset Number],$A302),"0000"))),"}")))</f>
        <v>#REF!</v>
      </c>
      <c r="P302" t="e">
        <f>IF(INDEX(Methods[Method Type],$A302)="","",
CONCATENATE("  - &amp;MethodID",TEXT($A302,"0000"),
" {","MethodTypeCV:  ",CHAR(34),INDEX(Methods[Method Type],$A302),CHAR(34),
", MethodCode:  ",CHAR(34),INDEX(Methods[Method Code],$A302),CHAR(34),
", MethodName:  ",CHAR(34),INDEX(Methods[Method Name],$A302),CHAR(34),
", MethodDescription:  ",CHAR(34),INDEX(Methods[Method Description],$A302),CHAR(34),
", MethodLink:  ",CHAR(34),INDEX(Methods[Method Link],$A302),CHAR(34),
", OrganizationID: *OrganizationID",TEXT(MATCH(INDEX(Methods[Organization Name],$A302),Organizations[Organization Name],0),"0000"),"}"))</f>
        <v>#REF!</v>
      </c>
      <c r="Q302" t="e">
        <f>IF(INDEX(Variables[Variable Type],$A302)="","",
CONCATENATE("  - &amp;VariableID",TEXT($A302,"0000"),
" {","VariableTypeCV:  ",CHAR(34),INDEX(Variables[Variable Type],$A302),CHAR(34),
", VariableCode:  ",CHAR(34),INDEX(Variables[Variable Code],$A302),CHAR(34),
", VariableNameCV:  ",CHAR(34),INDEX(Variables[Variable Name],$A302),CHAR(34),
", VariableDefinition:  ",CHAR(34),INDEX(Variables[Variable Definition],$A302),CHAR(34),
", SpecciationCV:  ",CHAR(34),INDEX(Variables[Speciation],$A302),CHAR(34),
", NoDataValue:  ",CHAR(34),INDEX(Variables[No Data Value],$A302),CHAR(34),"}"))</f>
        <v>#REF!</v>
      </c>
    </row>
    <row r="303" spans="1:17" x14ac:dyDescent="0.25">
      <c r="A303">
        <v>300</v>
      </c>
      <c r="D303" t="e">
        <f>IF(INDEX(People[First Name],$A303)="","",
CONCATENATE("  - &amp;PersonID",TEXT($A303,"0000"),
" {","PersonFirstName:  ",CHAR(34),INDEX(People[First Name],$A303),CHAR(34),
", PersonMiddleName:  ",CHAR(34),INDEX(People[Middle Name],$A303),CHAR(34),
", PersonLastName:  ",CHAR(34),INDEX(People[Last Name],$A303),CHAR(34),"}"))</f>
        <v>#REF!</v>
      </c>
      <c r="E303" t="e">
        <f>IF(INDEX(Organizations[Organization Type '[CV']],$A303)="","",
CONCATENATE("  - &amp;OrganizationID",TEXT($A303,"0000"),
" {","OrganizationTypeCV:  ",CHAR(34),INDEX(Organizations[Organization Type '[CV']],$A303),CHAR(34),
", OrganizationCode:  ",CHAR(34),INDEX(Organizations[Organization Code],$A303),CHAR(34),
", OrganizationName:  ",CHAR(34),INDEX(Organizations[Organization Name],$A303),CHAR(34),
", OrganizationDescription:  ",CHAR(34),INDEX(Organizations[Organization Description],$A303),CHAR(34),
", OrganizationLink:  ",CHAR(34),INDEX(Organizations[Organization Link],$A303),CHAR(34),"}"))</f>
        <v>#REF!</v>
      </c>
      <c r="F303" t="e">
        <f>IF(INDEX(People[First Name],$A303)="","",
CONCATENATE("  - &amp;AffiliationID",TEXT($A303,"0000"),
" {PersonID: *PersonID",TEXT($A303,"0000"),
", OrganizationID: *OrganizationID",TEXT(MATCH(INDEX(People[Organization Name],$A303),Organizations[Organization Name],0),"0000"),
", IsPrimaryOrganizationContact: , AffiliationStartDate: , AffiliationEndDate: , PrimaryPhone: ",
", PrimaryEmail: ",CHAR(34),INDEX(People[Primary Email],$A303),CHAR(34),
", PrimaryAddress: ",CHAR(34),INDEX(People[Primary Address],$A303),CHAR(34),
", PersonLink: }"))</f>
        <v>#REF!</v>
      </c>
      <c r="H303" t="e">
        <f>IF(COUNTA(CitationInformation)=0,"",IF(INDEX(AuthorList[Author Name],$A303)="","",
CONCATENATE("  - &amp;AuthorListID",TEXT($A303,"0000"),
"  {CitationID: *CitationID0001",
", PersonID: *PersonID",TEXT(MATCH(INDEX(AuthorList[Author Name],$A303),People[Full Name],0),"0000"),
", AuthorOrder: ",INDEX(AuthorList[Author Number],$A303),"}")))</f>
        <v>#REF!</v>
      </c>
      <c r="K303" t="e">
        <f>IF(INDEX(SamplingFeatures[Feature Code],$A303)="","",
CONCATENATE("  - &amp;SamplingFeatureID",TEXT($A303,"0000"),
" {","SamplingFeatureUUID:  ",CHAR(34),INDEX(SamplingFeatures[Sampling Feature UUID],$A303),CHAR(34),
", SamplingFeatureTypeCV:  ",CHAR(34),INDEX(SamplingFeatures[Sampling Feature Type],$A303),CHAR(34),
", SamplingFeatureCode:  ",CHAR(34),INDEX(SamplingFeatures[Feature Code],$A303),CHAR(34),
", SamplingFeatureName:  ",CHAR(34),INDEX(SamplingFeatures[Feature Name],$A303),CHAR(34),
", SamplingFeatureDescription:  ",CHAR(34),INDEX(SamplingFeatures[Feature Description],$A303),CHAR(34),
", SamplingFeatureGeotypeCV:  ",CHAR(34),INDEX(SamplingFeatures[Feature Geo Type],$A303),CHAR(34),
", FeatureGeometry:  ",CHAR(34),INDEX(SamplingFeatures[Feature Geometry],$A303),CHAR(34),
", Elevation_m:  ",CHAR(34),INDEX(SamplingFeatures[Elevation_m],$A303),CHAR(34),
", ElevationDatumCV:  ",CHAR(34),ElevationDatum,CHAR(34),"}"))</f>
        <v>#REF!</v>
      </c>
      <c r="L303" t="e">
        <f>IF(INDEX(SamplingFeatures[Sampling Feature Type],$A303)&lt;&gt;"Site","",
CONCATENATE("  - &amp;SiteID",TEXT(SUMPRODUCT(--($L$3:$L302&lt;&gt;"")),"0000"),
" {","SamplingFeatureID:  *SamplingFeatureID",TEXT($A303,"0000"),
", SiteTypeCV:  ",CHAR(34),INDEX(Sites[Site Type],$A303),CHAR(34),
", Latitude:  ",INDEX(Sites[Latitude],$A303),
", Longitude:  ",INDEX(Sites[Longitude],$A303),
", SRSName:  ",CHAR(34),LatLonDatum,CHAR(34),"}"))</f>
        <v>#REF!</v>
      </c>
      <c r="M303" t="e">
        <f>IF(INDEX(SamplingFeatures[Sampling Feature Type],$A303)&lt;&gt;"Specimen","",
CONCATENATE("  - &amp;SpecimenID",TEXT(SUMPRODUCT(--($M$3:$M302&lt;&gt;"")),"0000"),
" {","SamplingFeatureID:  *SamplingFeatureID",TEXT($A303,"0000"),
", SpecimenTypeCV:  ",CHAR(34),INDEX(Specimens[Specimen Type],$A303),CHAR(34),
", SpecimenMediumCV:  ",INDEX(Specimens[Specimen Medium],$A303),
", IsFieldSpecimen:  ",CHAR(34),INDEX(Specimens[Is Field Specimen?],$A303),CHAR(34),"}"))</f>
        <v>#REF!</v>
      </c>
      <c r="N303" t="e">
        <f>IF(COUNTA(SpatialOffsets[])=0,"", IF(INDEX(SpatialOffsets[Spatial Offset Type],$A303)="","",
CONCATENATE("  - &amp;SpatialOffsetID",TEXT($A303,"0000"),
" {","SpatialOffsetTypeCV:  ",CHAR(34),INDEX(SpatialOffsets[Spatial Offset Type],$A303),CHAR(34),
", Offset1Value:  ",INDEX(SpatialOffsets[Offset 1 Value],$A303),
", Offset1UnitID:  ",CHAR(34),INDEX(SpatialOffsets[Offset 1 Unit],$A303),CHAR(34),
", Offset2Value:  ",INDEX(SpatialOffsets[Offset 2 Value],$A303),
", Offset2UnitID:  ",CHAR(34),INDEX(SpatialOffsets[Offset 2 Unit],$A303),CHAR(34),
", Offset3Value:  ",INDEX(SpatialOffsets[Offset 3 Value],$A303),
", Offset3UnitID:  ",CHAR(34),INDEX(SpatialOffsets[Offset 3 Unit],$A303),CHAR(34),,"}")))</f>
        <v>#REF!</v>
      </c>
      <c r="O303" t="e">
        <f>IF(COUNTA(RelatedFeatures[])=0,"", IF(INDEX(RelatedFeatures[First Sampling Feature Code],$A303)="","",
CONCATENATE("  - &amp;RelationID",TEXT($A303,"0000"),
" {","SamplingFeatureID:  *SamplingFeatureID",TEXT(MATCH(INDEX(RelatedFeatures[First Sampling Feature Code],$A303),SamplingFeatures[Feature Code],0),"0000"),
", RelationshipTypeCV:  ",CHAR(34),INDEX(RelatedFeatures[Relationship Type],$A303),CHAR(34),
", RelatedFeatureID: *SamplingFeatureID",TEXT(MATCH(INDEX(RelatedFeatures[Second Sampling Feature Code],$A303),SamplingFeatures[Feature Code],0),"0000"),
", SpatialOffsetID:  ",IF(INDEX(RelatedFeatures[Offset Number],$A303)="","",CONCATENATE("*SpatialOffsetID",TEXT(INDEX(RelatedFeatures[Offset Number],$A303),"0000"))),"}")))</f>
        <v>#REF!</v>
      </c>
      <c r="P303" t="e">
        <f>IF(INDEX(Methods[Method Type],$A303)="","",
CONCATENATE("  - &amp;MethodID",TEXT($A303,"0000"),
" {","MethodTypeCV:  ",CHAR(34),INDEX(Methods[Method Type],$A303),CHAR(34),
", MethodCode:  ",CHAR(34),INDEX(Methods[Method Code],$A303),CHAR(34),
", MethodName:  ",CHAR(34),INDEX(Methods[Method Name],$A303),CHAR(34),
", MethodDescription:  ",CHAR(34),INDEX(Methods[Method Description],$A303),CHAR(34),
", MethodLink:  ",CHAR(34),INDEX(Methods[Method Link],$A303),CHAR(34),
", OrganizationID: *OrganizationID",TEXT(MATCH(INDEX(Methods[Organization Name],$A303),Organizations[Organization Name],0),"0000"),"}"))</f>
        <v>#REF!</v>
      </c>
      <c r="Q303" t="e">
        <f>IF(INDEX(Variables[Variable Type],$A303)="","",
CONCATENATE("  - &amp;VariableID",TEXT($A303,"0000"),
" {","VariableTypeCV:  ",CHAR(34),INDEX(Variables[Variable Type],$A303),CHAR(34),
", VariableCode:  ",CHAR(34),INDEX(Variables[Variable Code],$A303),CHAR(34),
", VariableNameCV:  ",CHAR(34),INDEX(Variables[Variable Name],$A303),CHAR(34),
", VariableDefinition:  ",CHAR(34),INDEX(Variables[Variable Definition],$A303),CHAR(34),
", SpecciationCV:  ",CHAR(34),INDEX(Variables[Speciation],$A303),CHAR(34),
", NoDataValue:  ",CHAR(34),INDEX(Variables[No Data Value],$A303),CHAR(34),"}"))</f>
        <v>#REF!</v>
      </c>
    </row>
    <row r="304" spans="1:17" x14ac:dyDescent="0.25">
      <c r="A304">
        <v>301</v>
      </c>
      <c r="D304" t="e">
        <f>IF(INDEX(People[First Name],$A304)="","",
CONCATENATE("  - &amp;PersonID",TEXT($A304,"0000"),
" {","PersonFirstName:  ",CHAR(34),INDEX(People[First Name],$A304),CHAR(34),
", PersonMiddleName:  ",CHAR(34),INDEX(People[Middle Name],$A304),CHAR(34),
", PersonLastName:  ",CHAR(34),INDEX(People[Last Name],$A304),CHAR(34),"}"))</f>
        <v>#REF!</v>
      </c>
      <c r="E304" t="e">
        <f>IF(INDEX(Organizations[Organization Type '[CV']],$A304)="","",
CONCATENATE("  - &amp;OrganizationID",TEXT($A304,"0000"),
" {","OrganizationTypeCV:  ",CHAR(34),INDEX(Organizations[Organization Type '[CV']],$A304),CHAR(34),
", OrganizationCode:  ",CHAR(34),INDEX(Organizations[Organization Code],$A304),CHAR(34),
", OrganizationName:  ",CHAR(34),INDEX(Organizations[Organization Name],$A304),CHAR(34),
", OrganizationDescription:  ",CHAR(34),INDEX(Organizations[Organization Description],$A304),CHAR(34),
", OrganizationLink:  ",CHAR(34),INDEX(Organizations[Organization Link],$A304),CHAR(34),"}"))</f>
        <v>#REF!</v>
      </c>
      <c r="F304" t="e">
        <f>IF(INDEX(People[First Name],$A304)="","",
CONCATENATE("  - &amp;AffiliationID",TEXT($A304,"0000"),
" {PersonID: *PersonID",TEXT($A304,"0000"),
", OrganizationID: *OrganizationID",TEXT(MATCH(INDEX(People[Organization Name],$A304),Organizations[Organization Name],0),"0000"),
", IsPrimaryOrganizationContact: , AffiliationStartDate: , AffiliationEndDate: , PrimaryPhone: ",
", PrimaryEmail: ",CHAR(34),INDEX(People[Primary Email],$A304),CHAR(34),
", PrimaryAddress: ",CHAR(34),INDEX(People[Primary Address],$A304),CHAR(34),
", PersonLink: }"))</f>
        <v>#REF!</v>
      </c>
      <c r="H304" t="e">
        <f>IF(COUNTA(CitationInformation)=0,"",IF(INDEX(AuthorList[Author Name],$A304)="","",
CONCATENATE("  - &amp;AuthorListID",TEXT($A304,"0000"),
"  {CitationID: *CitationID0001",
", PersonID: *PersonID",TEXT(MATCH(INDEX(AuthorList[Author Name],$A304),People[Full Name],0),"0000"),
", AuthorOrder: ",INDEX(AuthorList[Author Number],$A304),"}")))</f>
        <v>#REF!</v>
      </c>
      <c r="K304" t="e">
        <f>IF(INDEX(SamplingFeatures[Feature Code],$A304)="","",
CONCATENATE("  - &amp;SamplingFeatureID",TEXT($A304,"0000"),
" {","SamplingFeatureUUID:  ",CHAR(34),INDEX(SamplingFeatures[Sampling Feature UUID],$A304),CHAR(34),
", SamplingFeatureTypeCV:  ",CHAR(34),INDEX(SamplingFeatures[Sampling Feature Type],$A304),CHAR(34),
", SamplingFeatureCode:  ",CHAR(34),INDEX(SamplingFeatures[Feature Code],$A304),CHAR(34),
", SamplingFeatureName:  ",CHAR(34),INDEX(SamplingFeatures[Feature Name],$A304),CHAR(34),
", SamplingFeatureDescription:  ",CHAR(34),INDEX(SamplingFeatures[Feature Description],$A304),CHAR(34),
", SamplingFeatureGeotypeCV:  ",CHAR(34),INDEX(SamplingFeatures[Feature Geo Type],$A304),CHAR(34),
", FeatureGeometry:  ",CHAR(34),INDEX(SamplingFeatures[Feature Geometry],$A304),CHAR(34),
", Elevation_m:  ",CHAR(34),INDEX(SamplingFeatures[Elevation_m],$A304),CHAR(34),
", ElevationDatumCV:  ",CHAR(34),ElevationDatum,CHAR(34),"}"))</f>
        <v>#REF!</v>
      </c>
      <c r="L304" t="e">
        <f>IF(INDEX(SamplingFeatures[Sampling Feature Type],$A304)&lt;&gt;"Site","",
CONCATENATE("  - &amp;SiteID",TEXT(SUMPRODUCT(--($L$3:$L303&lt;&gt;"")),"0000"),
" {","SamplingFeatureID:  *SamplingFeatureID",TEXT($A304,"0000"),
", SiteTypeCV:  ",CHAR(34),INDEX(Sites[Site Type],$A304),CHAR(34),
", Latitude:  ",INDEX(Sites[Latitude],$A304),
", Longitude:  ",INDEX(Sites[Longitude],$A304),
", SRSName:  ",CHAR(34),LatLonDatum,CHAR(34),"}"))</f>
        <v>#REF!</v>
      </c>
      <c r="M304" t="e">
        <f>IF(INDEX(SamplingFeatures[Sampling Feature Type],$A304)&lt;&gt;"Specimen","",
CONCATENATE("  - &amp;SpecimenID",TEXT(SUMPRODUCT(--($M$3:$M303&lt;&gt;"")),"0000"),
" {","SamplingFeatureID:  *SamplingFeatureID",TEXT($A304,"0000"),
", SpecimenTypeCV:  ",CHAR(34),INDEX(Specimens[Specimen Type],$A304),CHAR(34),
", SpecimenMediumCV:  ",INDEX(Specimens[Specimen Medium],$A304),
", IsFieldSpecimen:  ",CHAR(34),INDEX(Specimens[Is Field Specimen?],$A304),CHAR(34),"}"))</f>
        <v>#REF!</v>
      </c>
      <c r="N304" t="e">
        <f>IF(COUNTA(SpatialOffsets[])=0,"", IF(INDEX(SpatialOffsets[Spatial Offset Type],$A304)="","",
CONCATENATE("  - &amp;SpatialOffsetID",TEXT($A304,"0000"),
" {","SpatialOffsetTypeCV:  ",CHAR(34),INDEX(SpatialOffsets[Spatial Offset Type],$A304),CHAR(34),
", Offset1Value:  ",INDEX(SpatialOffsets[Offset 1 Value],$A304),
", Offset1UnitID:  ",CHAR(34),INDEX(SpatialOffsets[Offset 1 Unit],$A304),CHAR(34),
", Offset2Value:  ",INDEX(SpatialOffsets[Offset 2 Value],$A304),
", Offset2UnitID:  ",CHAR(34),INDEX(SpatialOffsets[Offset 2 Unit],$A304),CHAR(34),
", Offset3Value:  ",INDEX(SpatialOffsets[Offset 3 Value],$A304),
", Offset3UnitID:  ",CHAR(34),INDEX(SpatialOffsets[Offset 3 Unit],$A304),CHAR(34),,"}")))</f>
        <v>#REF!</v>
      </c>
      <c r="O304" t="e">
        <f>IF(COUNTA(RelatedFeatures[])=0,"", IF(INDEX(RelatedFeatures[First Sampling Feature Code],$A304)="","",
CONCATENATE("  - &amp;RelationID",TEXT($A304,"0000"),
" {","SamplingFeatureID:  *SamplingFeatureID",TEXT(MATCH(INDEX(RelatedFeatures[First Sampling Feature Code],$A304),SamplingFeatures[Feature Code],0),"0000"),
", RelationshipTypeCV:  ",CHAR(34),INDEX(RelatedFeatures[Relationship Type],$A304),CHAR(34),
", RelatedFeatureID: *SamplingFeatureID",TEXT(MATCH(INDEX(RelatedFeatures[Second Sampling Feature Code],$A304),SamplingFeatures[Feature Code],0),"0000"),
", SpatialOffsetID:  ",IF(INDEX(RelatedFeatures[Offset Number],$A304)="","",CONCATENATE("*SpatialOffsetID",TEXT(INDEX(RelatedFeatures[Offset Number],$A304),"0000"))),"}")))</f>
        <v>#REF!</v>
      </c>
      <c r="P304" t="e">
        <f>IF(INDEX(Methods[Method Type],$A304)="","",
CONCATENATE("  - &amp;MethodID",TEXT($A304,"0000"),
" {","MethodTypeCV:  ",CHAR(34),INDEX(Methods[Method Type],$A304),CHAR(34),
", MethodCode:  ",CHAR(34),INDEX(Methods[Method Code],$A304),CHAR(34),
", MethodName:  ",CHAR(34),INDEX(Methods[Method Name],$A304),CHAR(34),
", MethodDescription:  ",CHAR(34),INDEX(Methods[Method Description],$A304),CHAR(34),
", MethodLink:  ",CHAR(34),INDEX(Methods[Method Link],$A304),CHAR(34),
", OrganizationID: *OrganizationID",TEXT(MATCH(INDEX(Methods[Organization Name],$A304),Organizations[Organization Name],0),"0000"),"}"))</f>
        <v>#REF!</v>
      </c>
      <c r="Q304" t="e">
        <f>IF(INDEX(Variables[Variable Type],$A304)="","",
CONCATENATE("  - &amp;VariableID",TEXT($A304,"0000"),
" {","VariableTypeCV:  ",CHAR(34),INDEX(Variables[Variable Type],$A304),CHAR(34),
", VariableCode:  ",CHAR(34),INDEX(Variables[Variable Code],$A304),CHAR(34),
", VariableNameCV:  ",CHAR(34),INDEX(Variables[Variable Name],$A304),CHAR(34),
", VariableDefinition:  ",CHAR(34),INDEX(Variables[Variable Definition],$A304),CHAR(34),
", SpecciationCV:  ",CHAR(34),INDEX(Variables[Speciation],$A304),CHAR(34),
", NoDataValue:  ",CHAR(34),INDEX(Variables[No Data Value],$A304),CHAR(34),"}"))</f>
        <v>#REF!</v>
      </c>
    </row>
    <row r="305" spans="1:17" x14ac:dyDescent="0.25">
      <c r="A305">
        <v>302</v>
      </c>
      <c r="D305" t="e">
        <f>IF(INDEX(People[First Name],$A305)="","",
CONCATENATE("  - &amp;PersonID",TEXT($A305,"0000"),
" {","PersonFirstName:  ",CHAR(34),INDEX(People[First Name],$A305),CHAR(34),
", PersonMiddleName:  ",CHAR(34),INDEX(People[Middle Name],$A305),CHAR(34),
", PersonLastName:  ",CHAR(34),INDEX(People[Last Name],$A305),CHAR(34),"}"))</f>
        <v>#REF!</v>
      </c>
      <c r="E305" t="e">
        <f>IF(INDEX(Organizations[Organization Type '[CV']],$A305)="","",
CONCATENATE("  - &amp;OrganizationID",TEXT($A305,"0000"),
" {","OrganizationTypeCV:  ",CHAR(34),INDEX(Organizations[Organization Type '[CV']],$A305),CHAR(34),
", OrganizationCode:  ",CHAR(34),INDEX(Organizations[Organization Code],$A305),CHAR(34),
", OrganizationName:  ",CHAR(34),INDEX(Organizations[Organization Name],$A305),CHAR(34),
", OrganizationDescription:  ",CHAR(34),INDEX(Organizations[Organization Description],$A305),CHAR(34),
", OrganizationLink:  ",CHAR(34),INDEX(Organizations[Organization Link],$A305),CHAR(34),"}"))</f>
        <v>#REF!</v>
      </c>
      <c r="F305" t="e">
        <f>IF(INDEX(People[First Name],$A305)="","",
CONCATENATE("  - &amp;AffiliationID",TEXT($A305,"0000"),
" {PersonID: *PersonID",TEXT($A305,"0000"),
", OrganizationID: *OrganizationID",TEXT(MATCH(INDEX(People[Organization Name],$A305),Organizations[Organization Name],0),"0000"),
", IsPrimaryOrganizationContact: , AffiliationStartDate: , AffiliationEndDate: , PrimaryPhone: ",
", PrimaryEmail: ",CHAR(34),INDEX(People[Primary Email],$A305),CHAR(34),
", PrimaryAddress: ",CHAR(34),INDEX(People[Primary Address],$A305),CHAR(34),
", PersonLink: }"))</f>
        <v>#REF!</v>
      </c>
      <c r="H305" t="e">
        <f>IF(COUNTA(CitationInformation)=0,"",IF(INDEX(AuthorList[Author Name],$A305)="","",
CONCATENATE("  - &amp;AuthorListID",TEXT($A305,"0000"),
"  {CitationID: *CitationID0001",
", PersonID: *PersonID",TEXT(MATCH(INDEX(AuthorList[Author Name],$A305),People[Full Name],0),"0000"),
", AuthorOrder: ",INDEX(AuthorList[Author Number],$A305),"}")))</f>
        <v>#REF!</v>
      </c>
      <c r="K305" t="e">
        <f>IF(INDEX(SamplingFeatures[Feature Code],$A305)="","",
CONCATENATE("  - &amp;SamplingFeatureID",TEXT($A305,"0000"),
" {","SamplingFeatureUUID:  ",CHAR(34),INDEX(SamplingFeatures[Sampling Feature UUID],$A305),CHAR(34),
", SamplingFeatureTypeCV:  ",CHAR(34),INDEX(SamplingFeatures[Sampling Feature Type],$A305),CHAR(34),
", SamplingFeatureCode:  ",CHAR(34),INDEX(SamplingFeatures[Feature Code],$A305),CHAR(34),
", SamplingFeatureName:  ",CHAR(34),INDEX(SamplingFeatures[Feature Name],$A305),CHAR(34),
", SamplingFeatureDescription:  ",CHAR(34),INDEX(SamplingFeatures[Feature Description],$A305),CHAR(34),
", SamplingFeatureGeotypeCV:  ",CHAR(34),INDEX(SamplingFeatures[Feature Geo Type],$A305),CHAR(34),
", FeatureGeometry:  ",CHAR(34),INDEX(SamplingFeatures[Feature Geometry],$A305),CHAR(34),
", Elevation_m:  ",CHAR(34),INDEX(SamplingFeatures[Elevation_m],$A305),CHAR(34),
", ElevationDatumCV:  ",CHAR(34),ElevationDatum,CHAR(34),"}"))</f>
        <v>#REF!</v>
      </c>
      <c r="L305" t="e">
        <f>IF(INDEX(SamplingFeatures[Sampling Feature Type],$A305)&lt;&gt;"Site","",
CONCATENATE("  - &amp;SiteID",TEXT(SUMPRODUCT(--($L$3:$L304&lt;&gt;"")),"0000"),
" {","SamplingFeatureID:  *SamplingFeatureID",TEXT($A305,"0000"),
", SiteTypeCV:  ",CHAR(34),INDEX(Sites[Site Type],$A305),CHAR(34),
", Latitude:  ",INDEX(Sites[Latitude],$A305),
", Longitude:  ",INDEX(Sites[Longitude],$A305),
", SRSName:  ",CHAR(34),LatLonDatum,CHAR(34),"}"))</f>
        <v>#REF!</v>
      </c>
      <c r="M305" t="e">
        <f>IF(INDEX(SamplingFeatures[Sampling Feature Type],$A305)&lt;&gt;"Specimen","",
CONCATENATE("  - &amp;SpecimenID",TEXT(SUMPRODUCT(--($M$3:$M304&lt;&gt;"")),"0000"),
" {","SamplingFeatureID:  *SamplingFeatureID",TEXT($A305,"0000"),
", SpecimenTypeCV:  ",CHAR(34),INDEX(Specimens[Specimen Type],$A305),CHAR(34),
", SpecimenMediumCV:  ",INDEX(Specimens[Specimen Medium],$A305),
", IsFieldSpecimen:  ",CHAR(34),INDEX(Specimens[Is Field Specimen?],$A305),CHAR(34),"}"))</f>
        <v>#REF!</v>
      </c>
      <c r="N305" t="e">
        <f>IF(COUNTA(SpatialOffsets[])=0,"", IF(INDEX(SpatialOffsets[Spatial Offset Type],$A305)="","",
CONCATENATE("  - &amp;SpatialOffsetID",TEXT($A305,"0000"),
" {","SpatialOffsetTypeCV:  ",CHAR(34),INDEX(SpatialOffsets[Spatial Offset Type],$A305),CHAR(34),
", Offset1Value:  ",INDEX(SpatialOffsets[Offset 1 Value],$A305),
", Offset1UnitID:  ",CHAR(34),INDEX(SpatialOffsets[Offset 1 Unit],$A305),CHAR(34),
", Offset2Value:  ",INDEX(SpatialOffsets[Offset 2 Value],$A305),
", Offset2UnitID:  ",CHAR(34),INDEX(SpatialOffsets[Offset 2 Unit],$A305),CHAR(34),
", Offset3Value:  ",INDEX(SpatialOffsets[Offset 3 Value],$A305),
", Offset3UnitID:  ",CHAR(34),INDEX(SpatialOffsets[Offset 3 Unit],$A305),CHAR(34),,"}")))</f>
        <v>#REF!</v>
      </c>
      <c r="O305" t="e">
        <f>IF(COUNTA(RelatedFeatures[])=0,"", IF(INDEX(RelatedFeatures[First Sampling Feature Code],$A305)="","",
CONCATENATE("  - &amp;RelationID",TEXT($A305,"0000"),
" {","SamplingFeatureID:  *SamplingFeatureID",TEXT(MATCH(INDEX(RelatedFeatures[First Sampling Feature Code],$A305),SamplingFeatures[Feature Code],0),"0000"),
", RelationshipTypeCV:  ",CHAR(34),INDEX(RelatedFeatures[Relationship Type],$A305),CHAR(34),
", RelatedFeatureID: *SamplingFeatureID",TEXT(MATCH(INDEX(RelatedFeatures[Second Sampling Feature Code],$A305),SamplingFeatures[Feature Code],0),"0000"),
", SpatialOffsetID:  ",IF(INDEX(RelatedFeatures[Offset Number],$A305)="","",CONCATENATE("*SpatialOffsetID",TEXT(INDEX(RelatedFeatures[Offset Number],$A305),"0000"))),"}")))</f>
        <v>#REF!</v>
      </c>
      <c r="P305" t="e">
        <f>IF(INDEX(Methods[Method Type],$A305)="","",
CONCATENATE("  - &amp;MethodID",TEXT($A305,"0000"),
" {","MethodTypeCV:  ",CHAR(34),INDEX(Methods[Method Type],$A305),CHAR(34),
", MethodCode:  ",CHAR(34),INDEX(Methods[Method Code],$A305),CHAR(34),
", MethodName:  ",CHAR(34),INDEX(Methods[Method Name],$A305),CHAR(34),
", MethodDescription:  ",CHAR(34),INDEX(Methods[Method Description],$A305),CHAR(34),
", MethodLink:  ",CHAR(34),INDEX(Methods[Method Link],$A305),CHAR(34),
", OrganizationID: *OrganizationID",TEXT(MATCH(INDEX(Methods[Organization Name],$A305),Organizations[Organization Name],0),"0000"),"}"))</f>
        <v>#REF!</v>
      </c>
      <c r="Q305" t="e">
        <f>IF(INDEX(Variables[Variable Type],$A305)="","",
CONCATENATE("  - &amp;VariableID",TEXT($A305,"0000"),
" {","VariableTypeCV:  ",CHAR(34),INDEX(Variables[Variable Type],$A305),CHAR(34),
", VariableCode:  ",CHAR(34),INDEX(Variables[Variable Code],$A305),CHAR(34),
", VariableNameCV:  ",CHAR(34),INDEX(Variables[Variable Name],$A305),CHAR(34),
", VariableDefinition:  ",CHAR(34),INDEX(Variables[Variable Definition],$A305),CHAR(34),
", SpecciationCV:  ",CHAR(34),INDEX(Variables[Speciation],$A305),CHAR(34),
", NoDataValue:  ",CHAR(34),INDEX(Variables[No Data Value],$A305),CHAR(34),"}"))</f>
        <v>#REF!</v>
      </c>
    </row>
    <row r="306" spans="1:17" x14ac:dyDescent="0.25">
      <c r="A306">
        <v>303</v>
      </c>
      <c r="D306" t="e">
        <f>IF(INDEX(People[First Name],$A306)="","",
CONCATENATE("  - &amp;PersonID",TEXT($A306,"0000"),
" {","PersonFirstName:  ",CHAR(34),INDEX(People[First Name],$A306),CHAR(34),
", PersonMiddleName:  ",CHAR(34),INDEX(People[Middle Name],$A306),CHAR(34),
", PersonLastName:  ",CHAR(34),INDEX(People[Last Name],$A306),CHAR(34),"}"))</f>
        <v>#REF!</v>
      </c>
      <c r="E306" t="e">
        <f>IF(INDEX(Organizations[Organization Type '[CV']],$A306)="","",
CONCATENATE("  - &amp;OrganizationID",TEXT($A306,"0000"),
" {","OrganizationTypeCV:  ",CHAR(34),INDEX(Organizations[Organization Type '[CV']],$A306),CHAR(34),
", OrganizationCode:  ",CHAR(34),INDEX(Organizations[Organization Code],$A306),CHAR(34),
", OrganizationName:  ",CHAR(34),INDEX(Organizations[Organization Name],$A306),CHAR(34),
", OrganizationDescription:  ",CHAR(34),INDEX(Organizations[Organization Description],$A306),CHAR(34),
", OrganizationLink:  ",CHAR(34),INDEX(Organizations[Organization Link],$A306),CHAR(34),"}"))</f>
        <v>#REF!</v>
      </c>
      <c r="F306" t="e">
        <f>IF(INDEX(People[First Name],$A306)="","",
CONCATENATE("  - &amp;AffiliationID",TEXT($A306,"0000"),
" {PersonID: *PersonID",TEXT($A306,"0000"),
", OrganizationID: *OrganizationID",TEXT(MATCH(INDEX(People[Organization Name],$A306),Organizations[Organization Name],0),"0000"),
", IsPrimaryOrganizationContact: , AffiliationStartDate: , AffiliationEndDate: , PrimaryPhone: ",
", PrimaryEmail: ",CHAR(34),INDEX(People[Primary Email],$A306),CHAR(34),
", PrimaryAddress: ",CHAR(34),INDEX(People[Primary Address],$A306),CHAR(34),
", PersonLink: }"))</f>
        <v>#REF!</v>
      </c>
      <c r="H306" t="e">
        <f>IF(COUNTA(CitationInformation)=0,"",IF(INDEX(AuthorList[Author Name],$A306)="","",
CONCATENATE("  - &amp;AuthorListID",TEXT($A306,"0000"),
"  {CitationID: *CitationID0001",
", PersonID: *PersonID",TEXT(MATCH(INDEX(AuthorList[Author Name],$A306),People[Full Name],0),"0000"),
", AuthorOrder: ",INDEX(AuthorList[Author Number],$A306),"}")))</f>
        <v>#REF!</v>
      </c>
      <c r="K306" t="e">
        <f>IF(INDEX(SamplingFeatures[Feature Code],$A306)="","",
CONCATENATE("  - &amp;SamplingFeatureID",TEXT($A306,"0000"),
" {","SamplingFeatureUUID:  ",CHAR(34),INDEX(SamplingFeatures[Sampling Feature UUID],$A306),CHAR(34),
", SamplingFeatureTypeCV:  ",CHAR(34),INDEX(SamplingFeatures[Sampling Feature Type],$A306),CHAR(34),
", SamplingFeatureCode:  ",CHAR(34),INDEX(SamplingFeatures[Feature Code],$A306),CHAR(34),
", SamplingFeatureName:  ",CHAR(34),INDEX(SamplingFeatures[Feature Name],$A306),CHAR(34),
", SamplingFeatureDescription:  ",CHAR(34),INDEX(SamplingFeatures[Feature Description],$A306),CHAR(34),
", SamplingFeatureGeotypeCV:  ",CHAR(34),INDEX(SamplingFeatures[Feature Geo Type],$A306),CHAR(34),
", FeatureGeometry:  ",CHAR(34),INDEX(SamplingFeatures[Feature Geometry],$A306),CHAR(34),
", Elevation_m:  ",CHAR(34),INDEX(SamplingFeatures[Elevation_m],$A306),CHAR(34),
", ElevationDatumCV:  ",CHAR(34),ElevationDatum,CHAR(34),"}"))</f>
        <v>#REF!</v>
      </c>
      <c r="L306" t="e">
        <f>IF(INDEX(SamplingFeatures[Sampling Feature Type],$A306)&lt;&gt;"Site","",
CONCATENATE("  - &amp;SiteID",TEXT(SUMPRODUCT(--($L$3:$L305&lt;&gt;"")),"0000"),
" {","SamplingFeatureID:  *SamplingFeatureID",TEXT($A306,"0000"),
", SiteTypeCV:  ",CHAR(34),INDEX(Sites[Site Type],$A306),CHAR(34),
", Latitude:  ",INDEX(Sites[Latitude],$A306),
", Longitude:  ",INDEX(Sites[Longitude],$A306),
", SRSName:  ",CHAR(34),LatLonDatum,CHAR(34),"}"))</f>
        <v>#REF!</v>
      </c>
      <c r="M306" t="e">
        <f>IF(INDEX(SamplingFeatures[Sampling Feature Type],$A306)&lt;&gt;"Specimen","",
CONCATENATE("  - &amp;SpecimenID",TEXT(SUMPRODUCT(--($M$3:$M305&lt;&gt;"")),"0000"),
" {","SamplingFeatureID:  *SamplingFeatureID",TEXT($A306,"0000"),
", SpecimenTypeCV:  ",CHAR(34),INDEX(Specimens[Specimen Type],$A306),CHAR(34),
", SpecimenMediumCV:  ",INDEX(Specimens[Specimen Medium],$A306),
", IsFieldSpecimen:  ",CHAR(34),INDEX(Specimens[Is Field Specimen?],$A306),CHAR(34),"}"))</f>
        <v>#REF!</v>
      </c>
      <c r="N306" t="e">
        <f>IF(COUNTA(SpatialOffsets[])=0,"", IF(INDEX(SpatialOffsets[Spatial Offset Type],$A306)="","",
CONCATENATE("  - &amp;SpatialOffsetID",TEXT($A306,"0000"),
" {","SpatialOffsetTypeCV:  ",CHAR(34),INDEX(SpatialOffsets[Spatial Offset Type],$A306),CHAR(34),
", Offset1Value:  ",INDEX(SpatialOffsets[Offset 1 Value],$A306),
", Offset1UnitID:  ",CHAR(34),INDEX(SpatialOffsets[Offset 1 Unit],$A306),CHAR(34),
", Offset2Value:  ",INDEX(SpatialOffsets[Offset 2 Value],$A306),
", Offset2UnitID:  ",CHAR(34),INDEX(SpatialOffsets[Offset 2 Unit],$A306),CHAR(34),
", Offset3Value:  ",INDEX(SpatialOffsets[Offset 3 Value],$A306),
", Offset3UnitID:  ",CHAR(34),INDEX(SpatialOffsets[Offset 3 Unit],$A306),CHAR(34),,"}")))</f>
        <v>#REF!</v>
      </c>
      <c r="O306" t="e">
        <f>IF(COUNTA(RelatedFeatures[])=0,"", IF(INDEX(RelatedFeatures[First Sampling Feature Code],$A306)="","",
CONCATENATE("  - &amp;RelationID",TEXT($A306,"0000"),
" {","SamplingFeatureID:  *SamplingFeatureID",TEXT(MATCH(INDEX(RelatedFeatures[First Sampling Feature Code],$A306),SamplingFeatures[Feature Code],0),"0000"),
", RelationshipTypeCV:  ",CHAR(34),INDEX(RelatedFeatures[Relationship Type],$A306),CHAR(34),
", RelatedFeatureID: *SamplingFeatureID",TEXT(MATCH(INDEX(RelatedFeatures[Second Sampling Feature Code],$A306),SamplingFeatures[Feature Code],0),"0000"),
", SpatialOffsetID:  ",IF(INDEX(RelatedFeatures[Offset Number],$A306)="","",CONCATENATE("*SpatialOffsetID",TEXT(INDEX(RelatedFeatures[Offset Number],$A306),"0000"))),"}")))</f>
        <v>#REF!</v>
      </c>
      <c r="P306" t="e">
        <f>IF(INDEX(Methods[Method Type],$A306)="","",
CONCATENATE("  - &amp;MethodID",TEXT($A306,"0000"),
" {","MethodTypeCV:  ",CHAR(34),INDEX(Methods[Method Type],$A306),CHAR(34),
", MethodCode:  ",CHAR(34),INDEX(Methods[Method Code],$A306),CHAR(34),
", MethodName:  ",CHAR(34),INDEX(Methods[Method Name],$A306),CHAR(34),
", MethodDescription:  ",CHAR(34),INDEX(Methods[Method Description],$A306),CHAR(34),
", MethodLink:  ",CHAR(34),INDEX(Methods[Method Link],$A306),CHAR(34),
", OrganizationID: *OrganizationID",TEXT(MATCH(INDEX(Methods[Organization Name],$A306),Organizations[Organization Name],0),"0000"),"}"))</f>
        <v>#REF!</v>
      </c>
      <c r="Q306" t="e">
        <f>IF(INDEX(Variables[Variable Type],$A306)="","",
CONCATENATE("  - &amp;VariableID",TEXT($A306,"0000"),
" {","VariableTypeCV:  ",CHAR(34),INDEX(Variables[Variable Type],$A306),CHAR(34),
", VariableCode:  ",CHAR(34),INDEX(Variables[Variable Code],$A306),CHAR(34),
", VariableNameCV:  ",CHAR(34),INDEX(Variables[Variable Name],$A306),CHAR(34),
", VariableDefinition:  ",CHAR(34),INDEX(Variables[Variable Definition],$A306),CHAR(34),
", SpecciationCV:  ",CHAR(34),INDEX(Variables[Speciation],$A306),CHAR(34),
", NoDataValue:  ",CHAR(34),INDEX(Variables[No Data Value],$A306),CHAR(34),"}"))</f>
        <v>#REF!</v>
      </c>
    </row>
    <row r="307" spans="1:17" x14ac:dyDescent="0.25">
      <c r="A307">
        <v>304</v>
      </c>
      <c r="D307" t="e">
        <f>IF(INDEX(People[First Name],$A307)="","",
CONCATENATE("  - &amp;PersonID",TEXT($A307,"0000"),
" {","PersonFirstName:  ",CHAR(34),INDEX(People[First Name],$A307),CHAR(34),
", PersonMiddleName:  ",CHAR(34),INDEX(People[Middle Name],$A307),CHAR(34),
", PersonLastName:  ",CHAR(34),INDEX(People[Last Name],$A307),CHAR(34),"}"))</f>
        <v>#REF!</v>
      </c>
      <c r="E307" t="e">
        <f>IF(INDEX(Organizations[Organization Type '[CV']],$A307)="","",
CONCATENATE("  - &amp;OrganizationID",TEXT($A307,"0000"),
" {","OrganizationTypeCV:  ",CHAR(34),INDEX(Organizations[Organization Type '[CV']],$A307),CHAR(34),
", OrganizationCode:  ",CHAR(34),INDEX(Organizations[Organization Code],$A307),CHAR(34),
", OrganizationName:  ",CHAR(34),INDEX(Organizations[Organization Name],$A307),CHAR(34),
", OrganizationDescription:  ",CHAR(34),INDEX(Organizations[Organization Description],$A307),CHAR(34),
", OrganizationLink:  ",CHAR(34),INDEX(Organizations[Organization Link],$A307),CHAR(34),"}"))</f>
        <v>#REF!</v>
      </c>
      <c r="F307" t="e">
        <f>IF(INDEX(People[First Name],$A307)="","",
CONCATENATE("  - &amp;AffiliationID",TEXT($A307,"0000"),
" {PersonID: *PersonID",TEXT($A307,"0000"),
", OrganizationID: *OrganizationID",TEXT(MATCH(INDEX(People[Organization Name],$A307),Organizations[Organization Name],0),"0000"),
", IsPrimaryOrganizationContact: , AffiliationStartDate: , AffiliationEndDate: , PrimaryPhone: ",
", PrimaryEmail: ",CHAR(34),INDEX(People[Primary Email],$A307),CHAR(34),
", PrimaryAddress: ",CHAR(34),INDEX(People[Primary Address],$A307),CHAR(34),
", PersonLink: }"))</f>
        <v>#REF!</v>
      </c>
      <c r="H307" t="e">
        <f>IF(COUNTA(CitationInformation)=0,"",IF(INDEX(AuthorList[Author Name],$A307)="","",
CONCATENATE("  - &amp;AuthorListID",TEXT($A307,"0000"),
"  {CitationID: *CitationID0001",
", PersonID: *PersonID",TEXT(MATCH(INDEX(AuthorList[Author Name],$A307),People[Full Name],0),"0000"),
", AuthorOrder: ",INDEX(AuthorList[Author Number],$A307),"}")))</f>
        <v>#REF!</v>
      </c>
      <c r="K307" t="e">
        <f>IF(INDEX(SamplingFeatures[Feature Code],$A307)="","",
CONCATENATE("  - &amp;SamplingFeatureID",TEXT($A307,"0000"),
" {","SamplingFeatureUUID:  ",CHAR(34),INDEX(SamplingFeatures[Sampling Feature UUID],$A307),CHAR(34),
", SamplingFeatureTypeCV:  ",CHAR(34),INDEX(SamplingFeatures[Sampling Feature Type],$A307),CHAR(34),
", SamplingFeatureCode:  ",CHAR(34),INDEX(SamplingFeatures[Feature Code],$A307),CHAR(34),
", SamplingFeatureName:  ",CHAR(34),INDEX(SamplingFeatures[Feature Name],$A307),CHAR(34),
", SamplingFeatureDescription:  ",CHAR(34),INDEX(SamplingFeatures[Feature Description],$A307),CHAR(34),
", SamplingFeatureGeotypeCV:  ",CHAR(34),INDEX(SamplingFeatures[Feature Geo Type],$A307),CHAR(34),
", FeatureGeometry:  ",CHAR(34),INDEX(SamplingFeatures[Feature Geometry],$A307),CHAR(34),
", Elevation_m:  ",CHAR(34),INDEX(SamplingFeatures[Elevation_m],$A307),CHAR(34),
", ElevationDatumCV:  ",CHAR(34),ElevationDatum,CHAR(34),"}"))</f>
        <v>#REF!</v>
      </c>
      <c r="L307" t="e">
        <f>IF(INDEX(SamplingFeatures[Sampling Feature Type],$A307)&lt;&gt;"Site","",
CONCATENATE("  - &amp;SiteID",TEXT(SUMPRODUCT(--($L$3:$L306&lt;&gt;"")),"0000"),
" {","SamplingFeatureID:  *SamplingFeatureID",TEXT($A307,"0000"),
", SiteTypeCV:  ",CHAR(34),INDEX(Sites[Site Type],$A307),CHAR(34),
", Latitude:  ",INDEX(Sites[Latitude],$A307),
", Longitude:  ",INDEX(Sites[Longitude],$A307),
", SRSName:  ",CHAR(34),LatLonDatum,CHAR(34),"}"))</f>
        <v>#REF!</v>
      </c>
      <c r="M307" t="e">
        <f>IF(INDEX(SamplingFeatures[Sampling Feature Type],$A307)&lt;&gt;"Specimen","",
CONCATENATE("  - &amp;SpecimenID",TEXT(SUMPRODUCT(--($M$3:$M306&lt;&gt;"")),"0000"),
" {","SamplingFeatureID:  *SamplingFeatureID",TEXT($A307,"0000"),
", SpecimenTypeCV:  ",CHAR(34),INDEX(Specimens[Specimen Type],$A307),CHAR(34),
", SpecimenMediumCV:  ",INDEX(Specimens[Specimen Medium],$A307),
", IsFieldSpecimen:  ",CHAR(34),INDEX(Specimens[Is Field Specimen?],$A307),CHAR(34),"}"))</f>
        <v>#REF!</v>
      </c>
      <c r="N307" t="e">
        <f>IF(COUNTA(SpatialOffsets[])=0,"", IF(INDEX(SpatialOffsets[Spatial Offset Type],$A307)="","",
CONCATENATE("  - &amp;SpatialOffsetID",TEXT($A307,"0000"),
" {","SpatialOffsetTypeCV:  ",CHAR(34),INDEX(SpatialOffsets[Spatial Offset Type],$A307),CHAR(34),
", Offset1Value:  ",INDEX(SpatialOffsets[Offset 1 Value],$A307),
", Offset1UnitID:  ",CHAR(34),INDEX(SpatialOffsets[Offset 1 Unit],$A307),CHAR(34),
", Offset2Value:  ",INDEX(SpatialOffsets[Offset 2 Value],$A307),
", Offset2UnitID:  ",CHAR(34),INDEX(SpatialOffsets[Offset 2 Unit],$A307),CHAR(34),
", Offset3Value:  ",INDEX(SpatialOffsets[Offset 3 Value],$A307),
", Offset3UnitID:  ",CHAR(34),INDEX(SpatialOffsets[Offset 3 Unit],$A307),CHAR(34),,"}")))</f>
        <v>#REF!</v>
      </c>
      <c r="O307" t="e">
        <f>IF(COUNTA(RelatedFeatures[])=0,"", IF(INDEX(RelatedFeatures[First Sampling Feature Code],$A307)="","",
CONCATENATE("  - &amp;RelationID",TEXT($A307,"0000"),
" {","SamplingFeatureID:  *SamplingFeatureID",TEXT(MATCH(INDEX(RelatedFeatures[First Sampling Feature Code],$A307),SamplingFeatures[Feature Code],0),"0000"),
", RelationshipTypeCV:  ",CHAR(34),INDEX(RelatedFeatures[Relationship Type],$A307),CHAR(34),
", RelatedFeatureID: *SamplingFeatureID",TEXT(MATCH(INDEX(RelatedFeatures[Second Sampling Feature Code],$A307),SamplingFeatures[Feature Code],0),"0000"),
", SpatialOffsetID:  ",IF(INDEX(RelatedFeatures[Offset Number],$A307)="","",CONCATENATE("*SpatialOffsetID",TEXT(INDEX(RelatedFeatures[Offset Number],$A307),"0000"))),"}")))</f>
        <v>#REF!</v>
      </c>
      <c r="P307" t="e">
        <f>IF(INDEX(Methods[Method Type],$A307)="","",
CONCATENATE("  - &amp;MethodID",TEXT($A307,"0000"),
" {","MethodTypeCV:  ",CHAR(34),INDEX(Methods[Method Type],$A307),CHAR(34),
", MethodCode:  ",CHAR(34),INDEX(Methods[Method Code],$A307),CHAR(34),
", MethodName:  ",CHAR(34),INDEX(Methods[Method Name],$A307),CHAR(34),
", MethodDescription:  ",CHAR(34),INDEX(Methods[Method Description],$A307),CHAR(34),
", MethodLink:  ",CHAR(34),INDEX(Methods[Method Link],$A307),CHAR(34),
", OrganizationID: *OrganizationID",TEXT(MATCH(INDEX(Methods[Organization Name],$A307),Organizations[Organization Name],0),"0000"),"}"))</f>
        <v>#REF!</v>
      </c>
      <c r="Q307" t="e">
        <f>IF(INDEX(Variables[Variable Type],$A307)="","",
CONCATENATE("  - &amp;VariableID",TEXT($A307,"0000"),
" {","VariableTypeCV:  ",CHAR(34),INDEX(Variables[Variable Type],$A307),CHAR(34),
", VariableCode:  ",CHAR(34),INDEX(Variables[Variable Code],$A307),CHAR(34),
", VariableNameCV:  ",CHAR(34),INDEX(Variables[Variable Name],$A307),CHAR(34),
", VariableDefinition:  ",CHAR(34),INDEX(Variables[Variable Definition],$A307),CHAR(34),
", SpecciationCV:  ",CHAR(34),INDEX(Variables[Speciation],$A307),CHAR(34),
", NoDataValue:  ",CHAR(34),INDEX(Variables[No Data Value],$A307),CHAR(34),"}"))</f>
        <v>#REF!</v>
      </c>
    </row>
    <row r="308" spans="1:17" x14ac:dyDescent="0.25">
      <c r="A308">
        <v>305</v>
      </c>
      <c r="D308" t="e">
        <f>IF(INDEX(People[First Name],$A308)="","",
CONCATENATE("  - &amp;PersonID",TEXT($A308,"0000"),
" {","PersonFirstName:  ",CHAR(34),INDEX(People[First Name],$A308),CHAR(34),
", PersonMiddleName:  ",CHAR(34),INDEX(People[Middle Name],$A308),CHAR(34),
", PersonLastName:  ",CHAR(34),INDEX(People[Last Name],$A308),CHAR(34),"}"))</f>
        <v>#REF!</v>
      </c>
      <c r="E308" t="e">
        <f>IF(INDEX(Organizations[Organization Type '[CV']],$A308)="","",
CONCATENATE("  - &amp;OrganizationID",TEXT($A308,"0000"),
" {","OrganizationTypeCV:  ",CHAR(34),INDEX(Organizations[Organization Type '[CV']],$A308),CHAR(34),
", OrganizationCode:  ",CHAR(34),INDEX(Organizations[Organization Code],$A308),CHAR(34),
", OrganizationName:  ",CHAR(34),INDEX(Organizations[Organization Name],$A308),CHAR(34),
", OrganizationDescription:  ",CHAR(34),INDEX(Organizations[Organization Description],$A308),CHAR(34),
", OrganizationLink:  ",CHAR(34),INDEX(Organizations[Organization Link],$A308),CHAR(34),"}"))</f>
        <v>#REF!</v>
      </c>
      <c r="F308" t="e">
        <f>IF(INDEX(People[First Name],$A308)="","",
CONCATENATE("  - &amp;AffiliationID",TEXT($A308,"0000"),
" {PersonID: *PersonID",TEXT($A308,"0000"),
", OrganizationID: *OrganizationID",TEXT(MATCH(INDEX(People[Organization Name],$A308),Organizations[Organization Name],0),"0000"),
", IsPrimaryOrganizationContact: , AffiliationStartDate: , AffiliationEndDate: , PrimaryPhone: ",
", PrimaryEmail: ",CHAR(34),INDEX(People[Primary Email],$A308),CHAR(34),
", PrimaryAddress: ",CHAR(34),INDEX(People[Primary Address],$A308),CHAR(34),
", PersonLink: }"))</f>
        <v>#REF!</v>
      </c>
      <c r="H308" t="e">
        <f>IF(COUNTA(CitationInformation)=0,"",IF(INDEX(AuthorList[Author Name],$A308)="","",
CONCATENATE("  - &amp;AuthorListID",TEXT($A308,"0000"),
"  {CitationID: *CitationID0001",
", PersonID: *PersonID",TEXT(MATCH(INDEX(AuthorList[Author Name],$A308),People[Full Name],0),"0000"),
", AuthorOrder: ",INDEX(AuthorList[Author Number],$A308),"}")))</f>
        <v>#REF!</v>
      </c>
      <c r="K308" t="e">
        <f>IF(INDEX(SamplingFeatures[Feature Code],$A308)="","",
CONCATENATE("  - &amp;SamplingFeatureID",TEXT($A308,"0000"),
" {","SamplingFeatureUUID:  ",CHAR(34),INDEX(SamplingFeatures[Sampling Feature UUID],$A308),CHAR(34),
", SamplingFeatureTypeCV:  ",CHAR(34),INDEX(SamplingFeatures[Sampling Feature Type],$A308),CHAR(34),
", SamplingFeatureCode:  ",CHAR(34),INDEX(SamplingFeatures[Feature Code],$A308),CHAR(34),
", SamplingFeatureName:  ",CHAR(34),INDEX(SamplingFeatures[Feature Name],$A308),CHAR(34),
", SamplingFeatureDescription:  ",CHAR(34),INDEX(SamplingFeatures[Feature Description],$A308),CHAR(34),
", SamplingFeatureGeotypeCV:  ",CHAR(34),INDEX(SamplingFeatures[Feature Geo Type],$A308),CHAR(34),
", FeatureGeometry:  ",CHAR(34),INDEX(SamplingFeatures[Feature Geometry],$A308),CHAR(34),
", Elevation_m:  ",CHAR(34),INDEX(SamplingFeatures[Elevation_m],$A308),CHAR(34),
", ElevationDatumCV:  ",CHAR(34),ElevationDatum,CHAR(34),"}"))</f>
        <v>#REF!</v>
      </c>
      <c r="L308" t="e">
        <f>IF(INDEX(SamplingFeatures[Sampling Feature Type],$A308)&lt;&gt;"Site","",
CONCATENATE("  - &amp;SiteID",TEXT(SUMPRODUCT(--($L$3:$L307&lt;&gt;"")),"0000"),
" {","SamplingFeatureID:  *SamplingFeatureID",TEXT($A308,"0000"),
", SiteTypeCV:  ",CHAR(34),INDEX(Sites[Site Type],$A308),CHAR(34),
", Latitude:  ",INDEX(Sites[Latitude],$A308),
", Longitude:  ",INDEX(Sites[Longitude],$A308),
", SRSName:  ",CHAR(34),LatLonDatum,CHAR(34),"}"))</f>
        <v>#REF!</v>
      </c>
      <c r="M308" t="e">
        <f>IF(INDEX(SamplingFeatures[Sampling Feature Type],$A308)&lt;&gt;"Specimen","",
CONCATENATE("  - &amp;SpecimenID",TEXT(SUMPRODUCT(--($M$3:$M307&lt;&gt;"")),"0000"),
" {","SamplingFeatureID:  *SamplingFeatureID",TEXT($A308,"0000"),
", SpecimenTypeCV:  ",CHAR(34),INDEX(Specimens[Specimen Type],$A308),CHAR(34),
", SpecimenMediumCV:  ",INDEX(Specimens[Specimen Medium],$A308),
", IsFieldSpecimen:  ",CHAR(34),INDEX(Specimens[Is Field Specimen?],$A308),CHAR(34),"}"))</f>
        <v>#REF!</v>
      </c>
      <c r="N308" t="e">
        <f>IF(COUNTA(SpatialOffsets[])=0,"", IF(INDEX(SpatialOffsets[Spatial Offset Type],$A308)="","",
CONCATENATE("  - &amp;SpatialOffsetID",TEXT($A308,"0000"),
" {","SpatialOffsetTypeCV:  ",CHAR(34),INDEX(SpatialOffsets[Spatial Offset Type],$A308),CHAR(34),
", Offset1Value:  ",INDEX(SpatialOffsets[Offset 1 Value],$A308),
", Offset1UnitID:  ",CHAR(34),INDEX(SpatialOffsets[Offset 1 Unit],$A308),CHAR(34),
", Offset2Value:  ",INDEX(SpatialOffsets[Offset 2 Value],$A308),
", Offset2UnitID:  ",CHAR(34),INDEX(SpatialOffsets[Offset 2 Unit],$A308),CHAR(34),
", Offset3Value:  ",INDEX(SpatialOffsets[Offset 3 Value],$A308),
", Offset3UnitID:  ",CHAR(34),INDEX(SpatialOffsets[Offset 3 Unit],$A308),CHAR(34),,"}")))</f>
        <v>#REF!</v>
      </c>
      <c r="O308" t="e">
        <f>IF(COUNTA(RelatedFeatures[])=0,"", IF(INDEX(RelatedFeatures[First Sampling Feature Code],$A308)="","",
CONCATENATE("  - &amp;RelationID",TEXT($A308,"0000"),
" {","SamplingFeatureID:  *SamplingFeatureID",TEXT(MATCH(INDEX(RelatedFeatures[First Sampling Feature Code],$A308),SamplingFeatures[Feature Code],0),"0000"),
", RelationshipTypeCV:  ",CHAR(34),INDEX(RelatedFeatures[Relationship Type],$A308),CHAR(34),
", RelatedFeatureID: *SamplingFeatureID",TEXT(MATCH(INDEX(RelatedFeatures[Second Sampling Feature Code],$A308),SamplingFeatures[Feature Code],0),"0000"),
", SpatialOffsetID:  ",IF(INDEX(RelatedFeatures[Offset Number],$A308)="","",CONCATENATE("*SpatialOffsetID",TEXT(INDEX(RelatedFeatures[Offset Number],$A308),"0000"))),"}")))</f>
        <v>#REF!</v>
      </c>
      <c r="P308" t="e">
        <f>IF(INDEX(Methods[Method Type],$A308)="","",
CONCATENATE("  - &amp;MethodID",TEXT($A308,"0000"),
" {","MethodTypeCV:  ",CHAR(34),INDEX(Methods[Method Type],$A308),CHAR(34),
", MethodCode:  ",CHAR(34),INDEX(Methods[Method Code],$A308),CHAR(34),
", MethodName:  ",CHAR(34),INDEX(Methods[Method Name],$A308),CHAR(34),
", MethodDescription:  ",CHAR(34),INDEX(Methods[Method Description],$A308),CHAR(34),
", MethodLink:  ",CHAR(34),INDEX(Methods[Method Link],$A308),CHAR(34),
", OrganizationID: *OrganizationID",TEXT(MATCH(INDEX(Methods[Organization Name],$A308),Organizations[Organization Name],0),"0000"),"}"))</f>
        <v>#REF!</v>
      </c>
      <c r="Q308" t="e">
        <f>IF(INDEX(Variables[Variable Type],$A308)="","",
CONCATENATE("  - &amp;VariableID",TEXT($A308,"0000"),
" {","VariableTypeCV:  ",CHAR(34),INDEX(Variables[Variable Type],$A308),CHAR(34),
", VariableCode:  ",CHAR(34),INDEX(Variables[Variable Code],$A308),CHAR(34),
", VariableNameCV:  ",CHAR(34),INDEX(Variables[Variable Name],$A308),CHAR(34),
", VariableDefinition:  ",CHAR(34),INDEX(Variables[Variable Definition],$A308),CHAR(34),
", SpecciationCV:  ",CHAR(34),INDEX(Variables[Speciation],$A308),CHAR(34),
", NoDataValue:  ",CHAR(34),INDEX(Variables[No Data Value],$A308),CHAR(34),"}"))</f>
        <v>#REF!</v>
      </c>
    </row>
    <row r="309" spans="1:17" x14ac:dyDescent="0.25">
      <c r="A309">
        <v>306</v>
      </c>
      <c r="D309" t="e">
        <f>IF(INDEX(People[First Name],$A309)="","",
CONCATENATE("  - &amp;PersonID",TEXT($A309,"0000"),
" {","PersonFirstName:  ",CHAR(34),INDEX(People[First Name],$A309),CHAR(34),
", PersonMiddleName:  ",CHAR(34),INDEX(People[Middle Name],$A309),CHAR(34),
", PersonLastName:  ",CHAR(34),INDEX(People[Last Name],$A309),CHAR(34),"}"))</f>
        <v>#REF!</v>
      </c>
      <c r="E309" t="e">
        <f>IF(INDEX(Organizations[Organization Type '[CV']],$A309)="","",
CONCATENATE("  - &amp;OrganizationID",TEXT($A309,"0000"),
" {","OrganizationTypeCV:  ",CHAR(34),INDEX(Organizations[Organization Type '[CV']],$A309),CHAR(34),
", OrganizationCode:  ",CHAR(34),INDEX(Organizations[Organization Code],$A309),CHAR(34),
", OrganizationName:  ",CHAR(34),INDEX(Organizations[Organization Name],$A309),CHAR(34),
", OrganizationDescription:  ",CHAR(34),INDEX(Organizations[Organization Description],$A309),CHAR(34),
", OrganizationLink:  ",CHAR(34),INDEX(Organizations[Organization Link],$A309),CHAR(34),"}"))</f>
        <v>#REF!</v>
      </c>
      <c r="F309" t="e">
        <f>IF(INDEX(People[First Name],$A309)="","",
CONCATENATE("  - &amp;AffiliationID",TEXT($A309,"0000"),
" {PersonID: *PersonID",TEXT($A309,"0000"),
", OrganizationID: *OrganizationID",TEXT(MATCH(INDEX(People[Organization Name],$A309),Organizations[Organization Name],0),"0000"),
", IsPrimaryOrganizationContact: , AffiliationStartDate: , AffiliationEndDate: , PrimaryPhone: ",
", PrimaryEmail: ",CHAR(34),INDEX(People[Primary Email],$A309),CHAR(34),
", PrimaryAddress: ",CHAR(34),INDEX(People[Primary Address],$A309),CHAR(34),
", PersonLink: }"))</f>
        <v>#REF!</v>
      </c>
      <c r="H309" t="e">
        <f>IF(COUNTA(CitationInformation)=0,"",IF(INDEX(AuthorList[Author Name],$A309)="","",
CONCATENATE("  - &amp;AuthorListID",TEXT($A309,"0000"),
"  {CitationID: *CitationID0001",
", PersonID: *PersonID",TEXT(MATCH(INDEX(AuthorList[Author Name],$A309),People[Full Name],0),"0000"),
", AuthorOrder: ",INDEX(AuthorList[Author Number],$A309),"}")))</f>
        <v>#REF!</v>
      </c>
      <c r="K309" t="e">
        <f>IF(INDEX(SamplingFeatures[Feature Code],$A309)="","",
CONCATENATE("  - &amp;SamplingFeatureID",TEXT($A309,"0000"),
" {","SamplingFeatureUUID:  ",CHAR(34),INDEX(SamplingFeatures[Sampling Feature UUID],$A309),CHAR(34),
", SamplingFeatureTypeCV:  ",CHAR(34),INDEX(SamplingFeatures[Sampling Feature Type],$A309),CHAR(34),
", SamplingFeatureCode:  ",CHAR(34),INDEX(SamplingFeatures[Feature Code],$A309),CHAR(34),
", SamplingFeatureName:  ",CHAR(34),INDEX(SamplingFeatures[Feature Name],$A309),CHAR(34),
", SamplingFeatureDescription:  ",CHAR(34),INDEX(SamplingFeatures[Feature Description],$A309),CHAR(34),
", SamplingFeatureGeotypeCV:  ",CHAR(34),INDEX(SamplingFeatures[Feature Geo Type],$A309),CHAR(34),
", FeatureGeometry:  ",CHAR(34),INDEX(SamplingFeatures[Feature Geometry],$A309),CHAR(34),
", Elevation_m:  ",CHAR(34),INDEX(SamplingFeatures[Elevation_m],$A309),CHAR(34),
", ElevationDatumCV:  ",CHAR(34),ElevationDatum,CHAR(34),"}"))</f>
        <v>#REF!</v>
      </c>
      <c r="L309" t="e">
        <f>IF(INDEX(SamplingFeatures[Sampling Feature Type],$A309)&lt;&gt;"Site","",
CONCATENATE("  - &amp;SiteID",TEXT(SUMPRODUCT(--($L$3:$L308&lt;&gt;"")),"0000"),
" {","SamplingFeatureID:  *SamplingFeatureID",TEXT($A309,"0000"),
", SiteTypeCV:  ",CHAR(34),INDEX(Sites[Site Type],$A309),CHAR(34),
", Latitude:  ",INDEX(Sites[Latitude],$A309),
", Longitude:  ",INDEX(Sites[Longitude],$A309),
", SRSName:  ",CHAR(34),LatLonDatum,CHAR(34),"}"))</f>
        <v>#REF!</v>
      </c>
      <c r="M309" t="e">
        <f>IF(INDEX(SamplingFeatures[Sampling Feature Type],$A309)&lt;&gt;"Specimen","",
CONCATENATE("  - &amp;SpecimenID",TEXT(SUMPRODUCT(--($M$3:$M308&lt;&gt;"")),"0000"),
" {","SamplingFeatureID:  *SamplingFeatureID",TEXT($A309,"0000"),
", SpecimenTypeCV:  ",CHAR(34),INDEX(Specimens[Specimen Type],$A309),CHAR(34),
", SpecimenMediumCV:  ",INDEX(Specimens[Specimen Medium],$A309),
", IsFieldSpecimen:  ",CHAR(34),INDEX(Specimens[Is Field Specimen?],$A309),CHAR(34),"}"))</f>
        <v>#REF!</v>
      </c>
      <c r="N309" t="e">
        <f>IF(COUNTA(SpatialOffsets[])=0,"", IF(INDEX(SpatialOffsets[Spatial Offset Type],$A309)="","",
CONCATENATE("  - &amp;SpatialOffsetID",TEXT($A309,"0000"),
" {","SpatialOffsetTypeCV:  ",CHAR(34),INDEX(SpatialOffsets[Spatial Offset Type],$A309),CHAR(34),
", Offset1Value:  ",INDEX(SpatialOffsets[Offset 1 Value],$A309),
", Offset1UnitID:  ",CHAR(34),INDEX(SpatialOffsets[Offset 1 Unit],$A309),CHAR(34),
", Offset2Value:  ",INDEX(SpatialOffsets[Offset 2 Value],$A309),
", Offset2UnitID:  ",CHAR(34),INDEX(SpatialOffsets[Offset 2 Unit],$A309),CHAR(34),
", Offset3Value:  ",INDEX(SpatialOffsets[Offset 3 Value],$A309),
", Offset3UnitID:  ",CHAR(34),INDEX(SpatialOffsets[Offset 3 Unit],$A309),CHAR(34),,"}")))</f>
        <v>#REF!</v>
      </c>
      <c r="O309" t="e">
        <f>IF(COUNTA(RelatedFeatures[])=0,"", IF(INDEX(RelatedFeatures[First Sampling Feature Code],$A309)="","",
CONCATENATE("  - &amp;RelationID",TEXT($A309,"0000"),
" {","SamplingFeatureID:  *SamplingFeatureID",TEXT(MATCH(INDEX(RelatedFeatures[First Sampling Feature Code],$A309),SamplingFeatures[Feature Code],0),"0000"),
", RelationshipTypeCV:  ",CHAR(34),INDEX(RelatedFeatures[Relationship Type],$A309),CHAR(34),
", RelatedFeatureID: *SamplingFeatureID",TEXT(MATCH(INDEX(RelatedFeatures[Second Sampling Feature Code],$A309),SamplingFeatures[Feature Code],0),"0000"),
", SpatialOffsetID:  ",IF(INDEX(RelatedFeatures[Offset Number],$A309)="","",CONCATENATE("*SpatialOffsetID",TEXT(INDEX(RelatedFeatures[Offset Number],$A309),"0000"))),"}")))</f>
        <v>#REF!</v>
      </c>
      <c r="P309" t="e">
        <f>IF(INDEX(Methods[Method Type],$A309)="","",
CONCATENATE("  - &amp;MethodID",TEXT($A309,"0000"),
" {","MethodTypeCV:  ",CHAR(34),INDEX(Methods[Method Type],$A309),CHAR(34),
", MethodCode:  ",CHAR(34),INDEX(Methods[Method Code],$A309),CHAR(34),
", MethodName:  ",CHAR(34),INDEX(Methods[Method Name],$A309),CHAR(34),
", MethodDescription:  ",CHAR(34),INDEX(Methods[Method Description],$A309),CHAR(34),
", MethodLink:  ",CHAR(34),INDEX(Methods[Method Link],$A309),CHAR(34),
", OrganizationID: *OrganizationID",TEXT(MATCH(INDEX(Methods[Organization Name],$A309),Organizations[Organization Name],0),"0000"),"}"))</f>
        <v>#REF!</v>
      </c>
      <c r="Q309" t="e">
        <f>IF(INDEX(Variables[Variable Type],$A309)="","",
CONCATENATE("  - &amp;VariableID",TEXT($A309,"0000"),
" {","VariableTypeCV:  ",CHAR(34),INDEX(Variables[Variable Type],$A309),CHAR(34),
", VariableCode:  ",CHAR(34),INDEX(Variables[Variable Code],$A309),CHAR(34),
", VariableNameCV:  ",CHAR(34),INDEX(Variables[Variable Name],$A309),CHAR(34),
", VariableDefinition:  ",CHAR(34),INDEX(Variables[Variable Definition],$A309),CHAR(34),
", SpecciationCV:  ",CHAR(34),INDEX(Variables[Speciation],$A309),CHAR(34),
", NoDataValue:  ",CHAR(34),INDEX(Variables[No Data Value],$A309),CHAR(34),"}"))</f>
        <v>#REF!</v>
      </c>
    </row>
    <row r="310" spans="1:17" x14ac:dyDescent="0.25">
      <c r="A310">
        <v>307</v>
      </c>
      <c r="D310" t="e">
        <f>IF(INDEX(People[First Name],$A310)="","",
CONCATENATE("  - &amp;PersonID",TEXT($A310,"0000"),
" {","PersonFirstName:  ",CHAR(34),INDEX(People[First Name],$A310),CHAR(34),
", PersonMiddleName:  ",CHAR(34),INDEX(People[Middle Name],$A310),CHAR(34),
", PersonLastName:  ",CHAR(34),INDEX(People[Last Name],$A310),CHAR(34),"}"))</f>
        <v>#REF!</v>
      </c>
      <c r="E310" t="e">
        <f>IF(INDEX(Organizations[Organization Type '[CV']],$A310)="","",
CONCATENATE("  - &amp;OrganizationID",TEXT($A310,"0000"),
" {","OrganizationTypeCV:  ",CHAR(34),INDEX(Organizations[Organization Type '[CV']],$A310),CHAR(34),
", OrganizationCode:  ",CHAR(34),INDEX(Organizations[Organization Code],$A310),CHAR(34),
", OrganizationName:  ",CHAR(34),INDEX(Organizations[Organization Name],$A310),CHAR(34),
", OrganizationDescription:  ",CHAR(34),INDEX(Organizations[Organization Description],$A310),CHAR(34),
", OrganizationLink:  ",CHAR(34),INDEX(Organizations[Organization Link],$A310),CHAR(34),"}"))</f>
        <v>#REF!</v>
      </c>
      <c r="F310" t="e">
        <f>IF(INDEX(People[First Name],$A310)="","",
CONCATENATE("  - &amp;AffiliationID",TEXT($A310,"0000"),
" {PersonID: *PersonID",TEXT($A310,"0000"),
", OrganizationID: *OrganizationID",TEXT(MATCH(INDEX(People[Organization Name],$A310),Organizations[Organization Name],0),"0000"),
", IsPrimaryOrganizationContact: , AffiliationStartDate: , AffiliationEndDate: , PrimaryPhone: ",
", PrimaryEmail: ",CHAR(34),INDEX(People[Primary Email],$A310),CHAR(34),
", PrimaryAddress: ",CHAR(34),INDEX(People[Primary Address],$A310),CHAR(34),
", PersonLink: }"))</f>
        <v>#REF!</v>
      </c>
      <c r="H310" t="e">
        <f>IF(COUNTA(CitationInformation)=0,"",IF(INDEX(AuthorList[Author Name],$A310)="","",
CONCATENATE("  - &amp;AuthorListID",TEXT($A310,"0000"),
"  {CitationID: *CitationID0001",
", PersonID: *PersonID",TEXT(MATCH(INDEX(AuthorList[Author Name],$A310),People[Full Name],0),"0000"),
", AuthorOrder: ",INDEX(AuthorList[Author Number],$A310),"}")))</f>
        <v>#REF!</v>
      </c>
      <c r="K310" t="e">
        <f>IF(INDEX(SamplingFeatures[Feature Code],$A310)="","",
CONCATENATE("  - &amp;SamplingFeatureID",TEXT($A310,"0000"),
" {","SamplingFeatureUUID:  ",CHAR(34),INDEX(SamplingFeatures[Sampling Feature UUID],$A310),CHAR(34),
", SamplingFeatureTypeCV:  ",CHAR(34),INDEX(SamplingFeatures[Sampling Feature Type],$A310),CHAR(34),
", SamplingFeatureCode:  ",CHAR(34),INDEX(SamplingFeatures[Feature Code],$A310),CHAR(34),
", SamplingFeatureName:  ",CHAR(34),INDEX(SamplingFeatures[Feature Name],$A310),CHAR(34),
", SamplingFeatureDescription:  ",CHAR(34),INDEX(SamplingFeatures[Feature Description],$A310),CHAR(34),
", SamplingFeatureGeotypeCV:  ",CHAR(34),INDEX(SamplingFeatures[Feature Geo Type],$A310),CHAR(34),
", FeatureGeometry:  ",CHAR(34),INDEX(SamplingFeatures[Feature Geometry],$A310),CHAR(34),
", Elevation_m:  ",CHAR(34),INDEX(SamplingFeatures[Elevation_m],$A310),CHAR(34),
", ElevationDatumCV:  ",CHAR(34),ElevationDatum,CHAR(34),"}"))</f>
        <v>#REF!</v>
      </c>
      <c r="L310" t="e">
        <f>IF(INDEX(SamplingFeatures[Sampling Feature Type],$A310)&lt;&gt;"Site","",
CONCATENATE("  - &amp;SiteID",TEXT(SUMPRODUCT(--($L$3:$L309&lt;&gt;"")),"0000"),
" {","SamplingFeatureID:  *SamplingFeatureID",TEXT($A310,"0000"),
", SiteTypeCV:  ",CHAR(34),INDEX(Sites[Site Type],$A310),CHAR(34),
", Latitude:  ",INDEX(Sites[Latitude],$A310),
", Longitude:  ",INDEX(Sites[Longitude],$A310),
", SRSName:  ",CHAR(34),LatLonDatum,CHAR(34),"}"))</f>
        <v>#REF!</v>
      </c>
      <c r="M310" t="e">
        <f>IF(INDEX(SamplingFeatures[Sampling Feature Type],$A310)&lt;&gt;"Specimen","",
CONCATENATE("  - &amp;SpecimenID",TEXT(SUMPRODUCT(--($M$3:$M309&lt;&gt;"")),"0000"),
" {","SamplingFeatureID:  *SamplingFeatureID",TEXT($A310,"0000"),
", SpecimenTypeCV:  ",CHAR(34),INDEX(Specimens[Specimen Type],$A310),CHAR(34),
", SpecimenMediumCV:  ",INDEX(Specimens[Specimen Medium],$A310),
", IsFieldSpecimen:  ",CHAR(34),INDEX(Specimens[Is Field Specimen?],$A310),CHAR(34),"}"))</f>
        <v>#REF!</v>
      </c>
      <c r="N310" t="e">
        <f>IF(COUNTA(SpatialOffsets[])=0,"", IF(INDEX(SpatialOffsets[Spatial Offset Type],$A310)="","",
CONCATENATE("  - &amp;SpatialOffsetID",TEXT($A310,"0000"),
" {","SpatialOffsetTypeCV:  ",CHAR(34),INDEX(SpatialOffsets[Spatial Offset Type],$A310),CHAR(34),
", Offset1Value:  ",INDEX(SpatialOffsets[Offset 1 Value],$A310),
", Offset1UnitID:  ",CHAR(34),INDEX(SpatialOffsets[Offset 1 Unit],$A310),CHAR(34),
", Offset2Value:  ",INDEX(SpatialOffsets[Offset 2 Value],$A310),
", Offset2UnitID:  ",CHAR(34),INDEX(SpatialOffsets[Offset 2 Unit],$A310),CHAR(34),
", Offset3Value:  ",INDEX(SpatialOffsets[Offset 3 Value],$A310),
", Offset3UnitID:  ",CHAR(34),INDEX(SpatialOffsets[Offset 3 Unit],$A310),CHAR(34),,"}")))</f>
        <v>#REF!</v>
      </c>
      <c r="O310" t="e">
        <f>IF(COUNTA(RelatedFeatures[])=0,"", IF(INDEX(RelatedFeatures[First Sampling Feature Code],$A310)="","",
CONCATENATE("  - &amp;RelationID",TEXT($A310,"0000"),
" {","SamplingFeatureID:  *SamplingFeatureID",TEXT(MATCH(INDEX(RelatedFeatures[First Sampling Feature Code],$A310),SamplingFeatures[Feature Code],0),"0000"),
", RelationshipTypeCV:  ",CHAR(34),INDEX(RelatedFeatures[Relationship Type],$A310),CHAR(34),
", RelatedFeatureID: *SamplingFeatureID",TEXT(MATCH(INDEX(RelatedFeatures[Second Sampling Feature Code],$A310),SamplingFeatures[Feature Code],0),"0000"),
", SpatialOffsetID:  ",IF(INDEX(RelatedFeatures[Offset Number],$A310)="","",CONCATENATE("*SpatialOffsetID",TEXT(INDEX(RelatedFeatures[Offset Number],$A310),"0000"))),"}")))</f>
        <v>#REF!</v>
      </c>
      <c r="P310" t="e">
        <f>IF(INDEX(Methods[Method Type],$A310)="","",
CONCATENATE("  - &amp;MethodID",TEXT($A310,"0000"),
" {","MethodTypeCV:  ",CHAR(34),INDEX(Methods[Method Type],$A310),CHAR(34),
", MethodCode:  ",CHAR(34),INDEX(Methods[Method Code],$A310),CHAR(34),
", MethodName:  ",CHAR(34),INDEX(Methods[Method Name],$A310),CHAR(34),
", MethodDescription:  ",CHAR(34),INDEX(Methods[Method Description],$A310),CHAR(34),
", MethodLink:  ",CHAR(34),INDEX(Methods[Method Link],$A310),CHAR(34),
", OrganizationID: *OrganizationID",TEXT(MATCH(INDEX(Methods[Organization Name],$A310),Organizations[Organization Name],0),"0000"),"}"))</f>
        <v>#REF!</v>
      </c>
      <c r="Q310" t="e">
        <f>IF(INDEX(Variables[Variable Type],$A310)="","",
CONCATENATE("  - &amp;VariableID",TEXT($A310,"0000"),
" {","VariableTypeCV:  ",CHAR(34),INDEX(Variables[Variable Type],$A310),CHAR(34),
", VariableCode:  ",CHAR(34),INDEX(Variables[Variable Code],$A310),CHAR(34),
", VariableNameCV:  ",CHAR(34),INDEX(Variables[Variable Name],$A310),CHAR(34),
", VariableDefinition:  ",CHAR(34),INDEX(Variables[Variable Definition],$A310),CHAR(34),
", SpecciationCV:  ",CHAR(34),INDEX(Variables[Speciation],$A310),CHAR(34),
", NoDataValue:  ",CHAR(34),INDEX(Variables[No Data Value],$A310),CHAR(34),"}"))</f>
        <v>#REF!</v>
      </c>
    </row>
    <row r="311" spans="1:17" x14ac:dyDescent="0.25">
      <c r="A311">
        <v>308</v>
      </c>
      <c r="D311" t="e">
        <f>IF(INDEX(People[First Name],$A311)="","",
CONCATENATE("  - &amp;PersonID",TEXT($A311,"0000"),
" {","PersonFirstName:  ",CHAR(34),INDEX(People[First Name],$A311),CHAR(34),
", PersonMiddleName:  ",CHAR(34),INDEX(People[Middle Name],$A311),CHAR(34),
", PersonLastName:  ",CHAR(34),INDEX(People[Last Name],$A311),CHAR(34),"}"))</f>
        <v>#REF!</v>
      </c>
      <c r="E311" t="e">
        <f>IF(INDEX(Organizations[Organization Type '[CV']],$A311)="","",
CONCATENATE("  - &amp;OrganizationID",TEXT($A311,"0000"),
" {","OrganizationTypeCV:  ",CHAR(34),INDEX(Organizations[Organization Type '[CV']],$A311),CHAR(34),
", OrganizationCode:  ",CHAR(34),INDEX(Organizations[Organization Code],$A311),CHAR(34),
", OrganizationName:  ",CHAR(34),INDEX(Organizations[Organization Name],$A311),CHAR(34),
", OrganizationDescription:  ",CHAR(34),INDEX(Organizations[Organization Description],$A311),CHAR(34),
", OrganizationLink:  ",CHAR(34),INDEX(Organizations[Organization Link],$A311),CHAR(34),"}"))</f>
        <v>#REF!</v>
      </c>
      <c r="F311" t="e">
        <f>IF(INDEX(People[First Name],$A311)="","",
CONCATENATE("  - &amp;AffiliationID",TEXT($A311,"0000"),
" {PersonID: *PersonID",TEXT($A311,"0000"),
", OrganizationID: *OrganizationID",TEXT(MATCH(INDEX(People[Organization Name],$A311),Organizations[Organization Name],0),"0000"),
", IsPrimaryOrganizationContact: , AffiliationStartDate: , AffiliationEndDate: , PrimaryPhone: ",
", PrimaryEmail: ",CHAR(34),INDEX(People[Primary Email],$A311),CHAR(34),
", PrimaryAddress: ",CHAR(34),INDEX(People[Primary Address],$A311),CHAR(34),
", PersonLink: }"))</f>
        <v>#REF!</v>
      </c>
      <c r="H311" t="e">
        <f>IF(COUNTA(CitationInformation)=0,"",IF(INDEX(AuthorList[Author Name],$A311)="","",
CONCATENATE("  - &amp;AuthorListID",TEXT($A311,"0000"),
"  {CitationID: *CitationID0001",
", PersonID: *PersonID",TEXT(MATCH(INDEX(AuthorList[Author Name],$A311),People[Full Name],0),"0000"),
", AuthorOrder: ",INDEX(AuthorList[Author Number],$A311),"}")))</f>
        <v>#REF!</v>
      </c>
      <c r="K311" t="e">
        <f>IF(INDEX(SamplingFeatures[Feature Code],$A311)="","",
CONCATENATE("  - &amp;SamplingFeatureID",TEXT($A311,"0000"),
" {","SamplingFeatureUUID:  ",CHAR(34),INDEX(SamplingFeatures[Sampling Feature UUID],$A311),CHAR(34),
", SamplingFeatureTypeCV:  ",CHAR(34),INDEX(SamplingFeatures[Sampling Feature Type],$A311),CHAR(34),
", SamplingFeatureCode:  ",CHAR(34),INDEX(SamplingFeatures[Feature Code],$A311),CHAR(34),
", SamplingFeatureName:  ",CHAR(34),INDEX(SamplingFeatures[Feature Name],$A311),CHAR(34),
", SamplingFeatureDescription:  ",CHAR(34),INDEX(SamplingFeatures[Feature Description],$A311),CHAR(34),
", SamplingFeatureGeotypeCV:  ",CHAR(34),INDEX(SamplingFeatures[Feature Geo Type],$A311),CHAR(34),
", FeatureGeometry:  ",CHAR(34),INDEX(SamplingFeatures[Feature Geometry],$A311),CHAR(34),
", Elevation_m:  ",CHAR(34),INDEX(SamplingFeatures[Elevation_m],$A311),CHAR(34),
", ElevationDatumCV:  ",CHAR(34),ElevationDatum,CHAR(34),"}"))</f>
        <v>#REF!</v>
      </c>
      <c r="L311" t="e">
        <f>IF(INDEX(SamplingFeatures[Sampling Feature Type],$A311)&lt;&gt;"Site","",
CONCATENATE("  - &amp;SiteID",TEXT(SUMPRODUCT(--($L$3:$L310&lt;&gt;"")),"0000"),
" {","SamplingFeatureID:  *SamplingFeatureID",TEXT($A311,"0000"),
", SiteTypeCV:  ",CHAR(34),INDEX(Sites[Site Type],$A311),CHAR(34),
", Latitude:  ",INDEX(Sites[Latitude],$A311),
", Longitude:  ",INDEX(Sites[Longitude],$A311),
", SRSName:  ",CHAR(34),LatLonDatum,CHAR(34),"}"))</f>
        <v>#REF!</v>
      </c>
      <c r="M311" t="e">
        <f>IF(INDEX(SamplingFeatures[Sampling Feature Type],$A311)&lt;&gt;"Specimen","",
CONCATENATE("  - &amp;SpecimenID",TEXT(SUMPRODUCT(--($M$3:$M310&lt;&gt;"")),"0000"),
" {","SamplingFeatureID:  *SamplingFeatureID",TEXT($A311,"0000"),
", SpecimenTypeCV:  ",CHAR(34),INDEX(Specimens[Specimen Type],$A311),CHAR(34),
", SpecimenMediumCV:  ",INDEX(Specimens[Specimen Medium],$A311),
", IsFieldSpecimen:  ",CHAR(34),INDEX(Specimens[Is Field Specimen?],$A311),CHAR(34),"}"))</f>
        <v>#REF!</v>
      </c>
      <c r="N311" t="e">
        <f>IF(COUNTA(SpatialOffsets[])=0,"", IF(INDEX(SpatialOffsets[Spatial Offset Type],$A311)="","",
CONCATENATE("  - &amp;SpatialOffsetID",TEXT($A311,"0000"),
" {","SpatialOffsetTypeCV:  ",CHAR(34),INDEX(SpatialOffsets[Spatial Offset Type],$A311),CHAR(34),
", Offset1Value:  ",INDEX(SpatialOffsets[Offset 1 Value],$A311),
", Offset1UnitID:  ",CHAR(34),INDEX(SpatialOffsets[Offset 1 Unit],$A311),CHAR(34),
", Offset2Value:  ",INDEX(SpatialOffsets[Offset 2 Value],$A311),
", Offset2UnitID:  ",CHAR(34),INDEX(SpatialOffsets[Offset 2 Unit],$A311),CHAR(34),
", Offset3Value:  ",INDEX(SpatialOffsets[Offset 3 Value],$A311),
", Offset3UnitID:  ",CHAR(34),INDEX(SpatialOffsets[Offset 3 Unit],$A311),CHAR(34),,"}")))</f>
        <v>#REF!</v>
      </c>
      <c r="O311" t="e">
        <f>IF(COUNTA(RelatedFeatures[])=0,"", IF(INDEX(RelatedFeatures[First Sampling Feature Code],$A311)="","",
CONCATENATE("  - &amp;RelationID",TEXT($A311,"0000"),
" {","SamplingFeatureID:  *SamplingFeatureID",TEXT(MATCH(INDEX(RelatedFeatures[First Sampling Feature Code],$A311),SamplingFeatures[Feature Code],0),"0000"),
", RelationshipTypeCV:  ",CHAR(34),INDEX(RelatedFeatures[Relationship Type],$A311),CHAR(34),
", RelatedFeatureID: *SamplingFeatureID",TEXT(MATCH(INDEX(RelatedFeatures[Second Sampling Feature Code],$A311),SamplingFeatures[Feature Code],0),"0000"),
", SpatialOffsetID:  ",IF(INDEX(RelatedFeatures[Offset Number],$A311)="","",CONCATENATE("*SpatialOffsetID",TEXT(INDEX(RelatedFeatures[Offset Number],$A311),"0000"))),"}")))</f>
        <v>#REF!</v>
      </c>
      <c r="P311" t="e">
        <f>IF(INDEX(Methods[Method Type],$A311)="","",
CONCATENATE("  - &amp;MethodID",TEXT($A311,"0000"),
" {","MethodTypeCV:  ",CHAR(34),INDEX(Methods[Method Type],$A311),CHAR(34),
", MethodCode:  ",CHAR(34),INDEX(Methods[Method Code],$A311),CHAR(34),
", MethodName:  ",CHAR(34),INDEX(Methods[Method Name],$A311),CHAR(34),
", MethodDescription:  ",CHAR(34),INDEX(Methods[Method Description],$A311),CHAR(34),
", MethodLink:  ",CHAR(34),INDEX(Methods[Method Link],$A311),CHAR(34),
", OrganizationID: *OrganizationID",TEXT(MATCH(INDEX(Methods[Organization Name],$A311),Organizations[Organization Name],0),"0000"),"}"))</f>
        <v>#REF!</v>
      </c>
      <c r="Q311" t="e">
        <f>IF(INDEX(Variables[Variable Type],$A311)="","",
CONCATENATE("  - &amp;VariableID",TEXT($A311,"0000"),
" {","VariableTypeCV:  ",CHAR(34),INDEX(Variables[Variable Type],$A311),CHAR(34),
", VariableCode:  ",CHAR(34),INDEX(Variables[Variable Code],$A311),CHAR(34),
", VariableNameCV:  ",CHAR(34),INDEX(Variables[Variable Name],$A311),CHAR(34),
", VariableDefinition:  ",CHAR(34),INDEX(Variables[Variable Definition],$A311),CHAR(34),
", SpecciationCV:  ",CHAR(34),INDEX(Variables[Speciation],$A311),CHAR(34),
", NoDataValue:  ",CHAR(34),INDEX(Variables[No Data Value],$A311),CHAR(34),"}"))</f>
        <v>#REF!</v>
      </c>
    </row>
    <row r="312" spans="1:17" x14ac:dyDescent="0.25">
      <c r="A312">
        <v>309</v>
      </c>
      <c r="D312" t="e">
        <f>IF(INDEX(People[First Name],$A312)="","",
CONCATENATE("  - &amp;PersonID",TEXT($A312,"0000"),
" {","PersonFirstName:  ",CHAR(34),INDEX(People[First Name],$A312),CHAR(34),
", PersonMiddleName:  ",CHAR(34),INDEX(People[Middle Name],$A312),CHAR(34),
", PersonLastName:  ",CHAR(34),INDEX(People[Last Name],$A312),CHAR(34),"}"))</f>
        <v>#REF!</v>
      </c>
      <c r="E312" t="e">
        <f>IF(INDEX(Organizations[Organization Type '[CV']],$A312)="","",
CONCATENATE("  - &amp;OrganizationID",TEXT($A312,"0000"),
" {","OrganizationTypeCV:  ",CHAR(34),INDEX(Organizations[Organization Type '[CV']],$A312),CHAR(34),
", OrganizationCode:  ",CHAR(34),INDEX(Organizations[Organization Code],$A312),CHAR(34),
", OrganizationName:  ",CHAR(34),INDEX(Organizations[Organization Name],$A312),CHAR(34),
", OrganizationDescription:  ",CHAR(34),INDEX(Organizations[Organization Description],$A312),CHAR(34),
", OrganizationLink:  ",CHAR(34),INDEX(Organizations[Organization Link],$A312),CHAR(34),"}"))</f>
        <v>#REF!</v>
      </c>
      <c r="F312" t="e">
        <f>IF(INDEX(People[First Name],$A312)="","",
CONCATENATE("  - &amp;AffiliationID",TEXT($A312,"0000"),
" {PersonID: *PersonID",TEXT($A312,"0000"),
", OrganizationID: *OrganizationID",TEXT(MATCH(INDEX(People[Organization Name],$A312),Organizations[Organization Name],0),"0000"),
", IsPrimaryOrganizationContact: , AffiliationStartDate: , AffiliationEndDate: , PrimaryPhone: ",
", PrimaryEmail: ",CHAR(34),INDEX(People[Primary Email],$A312),CHAR(34),
", PrimaryAddress: ",CHAR(34),INDEX(People[Primary Address],$A312),CHAR(34),
", PersonLink: }"))</f>
        <v>#REF!</v>
      </c>
      <c r="H312" t="e">
        <f>IF(COUNTA(CitationInformation)=0,"",IF(INDEX(AuthorList[Author Name],$A312)="","",
CONCATENATE("  - &amp;AuthorListID",TEXT($A312,"0000"),
"  {CitationID: *CitationID0001",
", PersonID: *PersonID",TEXT(MATCH(INDEX(AuthorList[Author Name],$A312),People[Full Name],0),"0000"),
", AuthorOrder: ",INDEX(AuthorList[Author Number],$A312),"}")))</f>
        <v>#REF!</v>
      </c>
      <c r="K312" t="e">
        <f>IF(INDEX(SamplingFeatures[Feature Code],$A312)="","",
CONCATENATE("  - &amp;SamplingFeatureID",TEXT($A312,"0000"),
" {","SamplingFeatureUUID:  ",CHAR(34),INDEX(SamplingFeatures[Sampling Feature UUID],$A312),CHAR(34),
", SamplingFeatureTypeCV:  ",CHAR(34),INDEX(SamplingFeatures[Sampling Feature Type],$A312),CHAR(34),
", SamplingFeatureCode:  ",CHAR(34),INDEX(SamplingFeatures[Feature Code],$A312),CHAR(34),
", SamplingFeatureName:  ",CHAR(34),INDEX(SamplingFeatures[Feature Name],$A312),CHAR(34),
", SamplingFeatureDescription:  ",CHAR(34),INDEX(SamplingFeatures[Feature Description],$A312),CHAR(34),
", SamplingFeatureGeotypeCV:  ",CHAR(34),INDEX(SamplingFeatures[Feature Geo Type],$A312),CHAR(34),
", FeatureGeometry:  ",CHAR(34),INDEX(SamplingFeatures[Feature Geometry],$A312),CHAR(34),
", Elevation_m:  ",CHAR(34),INDEX(SamplingFeatures[Elevation_m],$A312),CHAR(34),
", ElevationDatumCV:  ",CHAR(34),ElevationDatum,CHAR(34),"}"))</f>
        <v>#REF!</v>
      </c>
      <c r="L312" t="e">
        <f>IF(INDEX(SamplingFeatures[Sampling Feature Type],$A312)&lt;&gt;"Site","",
CONCATENATE("  - &amp;SiteID",TEXT(SUMPRODUCT(--($L$3:$L311&lt;&gt;"")),"0000"),
" {","SamplingFeatureID:  *SamplingFeatureID",TEXT($A312,"0000"),
", SiteTypeCV:  ",CHAR(34),INDEX(Sites[Site Type],$A312),CHAR(34),
", Latitude:  ",INDEX(Sites[Latitude],$A312),
", Longitude:  ",INDEX(Sites[Longitude],$A312),
", SRSName:  ",CHAR(34),LatLonDatum,CHAR(34),"}"))</f>
        <v>#REF!</v>
      </c>
      <c r="M312" t="e">
        <f>IF(INDEX(SamplingFeatures[Sampling Feature Type],$A312)&lt;&gt;"Specimen","",
CONCATENATE("  - &amp;SpecimenID",TEXT(SUMPRODUCT(--($M$3:$M311&lt;&gt;"")),"0000"),
" {","SamplingFeatureID:  *SamplingFeatureID",TEXT($A312,"0000"),
", SpecimenTypeCV:  ",CHAR(34),INDEX(Specimens[Specimen Type],$A312),CHAR(34),
", SpecimenMediumCV:  ",INDEX(Specimens[Specimen Medium],$A312),
", IsFieldSpecimen:  ",CHAR(34),INDEX(Specimens[Is Field Specimen?],$A312),CHAR(34),"}"))</f>
        <v>#REF!</v>
      </c>
      <c r="N312" t="e">
        <f>IF(COUNTA(SpatialOffsets[])=0,"", IF(INDEX(SpatialOffsets[Spatial Offset Type],$A312)="","",
CONCATENATE("  - &amp;SpatialOffsetID",TEXT($A312,"0000"),
" {","SpatialOffsetTypeCV:  ",CHAR(34),INDEX(SpatialOffsets[Spatial Offset Type],$A312),CHAR(34),
", Offset1Value:  ",INDEX(SpatialOffsets[Offset 1 Value],$A312),
", Offset1UnitID:  ",CHAR(34),INDEX(SpatialOffsets[Offset 1 Unit],$A312),CHAR(34),
", Offset2Value:  ",INDEX(SpatialOffsets[Offset 2 Value],$A312),
", Offset2UnitID:  ",CHAR(34),INDEX(SpatialOffsets[Offset 2 Unit],$A312),CHAR(34),
", Offset3Value:  ",INDEX(SpatialOffsets[Offset 3 Value],$A312),
", Offset3UnitID:  ",CHAR(34),INDEX(SpatialOffsets[Offset 3 Unit],$A312),CHAR(34),,"}")))</f>
        <v>#REF!</v>
      </c>
      <c r="O312" t="e">
        <f>IF(COUNTA(RelatedFeatures[])=0,"", IF(INDEX(RelatedFeatures[First Sampling Feature Code],$A312)="","",
CONCATENATE("  - &amp;RelationID",TEXT($A312,"0000"),
" {","SamplingFeatureID:  *SamplingFeatureID",TEXT(MATCH(INDEX(RelatedFeatures[First Sampling Feature Code],$A312),SamplingFeatures[Feature Code],0),"0000"),
", RelationshipTypeCV:  ",CHAR(34),INDEX(RelatedFeatures[Relationship Type],$A312),CHAR(34),
", RelatedFeatureID: *SamplingFeatureID",TEXT(MATCH(INDEX(RelatedFeatures[Second Sampling Feature Code],$A312),SamplingFeatures[Feature Code],0),"0000"),
", SpatialOffsetID:  ",IF(INDEX(RelatedFeatures[Offset Number],$A312)="","",CONCATENATE("*SpatialOffsetID",TEXT(INDEX(RelatedFeatures[Offset Number],$A312),"0000"))),"}")))</f>
        <v>#REF!</v>
      </c>
      <c r="P312" t="e">
        <f>IF(INDEX(Methods[Method Type],$A312)="","",
CONCATENATE("  - &amp;MethodID",TEXT($A312,"0000"),
" {","MethodTypeCV:  ",CHAR(34),INDEX(Methods[Method Type],$A312),CHAR(34),
", MethodCode:  ",CHAR(34),INDEX(Methods[Method Code],$A312),CHAR(34),
", MethodName:  ",CHAR(34),INDEX(Methods[Method Name],$A312),CHAR(34),
", MethodDescription:  ",CHAR(34),INDEX(Methods[Method Description],$A312),CHAR(34),
", MethodLink:  ",CHAR(34),INDEX(Methods[Method Link],$A312),CHAR(34),
", OrganizationID: *OrganizationID",TEXT(MATCH(INDEX(Methods[Organization Name],$A312),Organizations[Organization Name],0),"0000"),"}"))</f>
        <v>#REF!</v>
      </c>
      <c r="Q312" t="e">
        <f>IF(INDEX(Variables[Variable Type],$A312)="","",
CONCATENATE("  - &amp;VariableID",TEXT($A312,"0000"),
" {","VariableTypeCV:  ",CHAR(34),INDEX(Variables[Variable Type],$A312),CHAR(34),
", VariableCode:  ",CHAR(34),INDEX(Variables[Variable Code],$A312),CHAR(34),
", VariableNameCV:  ",CHAR(34),INDEX(Variables[Variable Name],$A312),CHAR(34),
", VariableDefinition:  ",CHAR(34),INDEX(Variables[Variable Definition],$A312),CHAR(34),
", SpecciationCV:  ",CHAR(34),INDEX(Variables[Speciation],$A312),CHAR(34),
", NoDataValue:  ",CHAR(34),INDEX(Variables[No Data Value],$A312),CHAR(34),"}"))</f>
        <v>#REF!</v>
      </c>
    </row>
    <row r="313" spans="1:17" x14ac:dyDescent="0.25">
      <c r="A313">
        <v>310</v>
      </c>
      <c r="D313" t="e">
        <f>IF(INDEX(People[First Name],$A313)="","",
CONCATENATE("  - &amp;PersonID",TEXT($A313,"0000"),
" {","PersonFirstName:  ",CHAR(34),INDEX(People[First Name],$A313),CHAR(34),
", PersonMiddleName:  ",CHAR(34),INDEX(People[Middle Name],$A313),CHAR(34),
", PersonLastName:  ",CHAR(34),INDEX(People[Last Name],$A313),CHAR(34),"}"))</f>
        <v>#REF!</v>
      </c>
      <c r="E313" t="e">
        <f>IF(INDEX(Organizations[Organization Type '[CV']],$A313)="","",
CONCATENATE("  - &amp;OrganizationID",TEXT($A313,"0000"),
" {","OrganizationTypeCV:  ",CHAR(34),INDEX(Organizations[Organization Type '[CV']],$A313),CHAR(34),
", OrganizationCode:  ",CHAR(34),INDEX(Organizations[Organization Code],$A313),CHAR(34),
", OrganizationName:  ",CHAR(34),INDEX(Organizations[Organization Name],$A313),CHAR(34),
", OrganizationDescription:  ",CHAR(34),INDEX(Organizations[Organization Description],$A313),CHAR(34),
", OrganizationLink:  ",CHAR(34),INDEX(Organizations[Organization Link],$A313),CHAR(34),"}"))</f>
        <v>#REF!</v>
      </c>
      <c r="F313" t="e">
        <f>IF(INDEX(People[First Name],$A313)="","",
CONCATENATE("  - &amp;AffiliationID",TEXT($A313,"0000"),
" {PersonID: *PersonID",TEXT($A313,"0000"),
", OrganizationID: *OrganizationID",TEXT(MATCH(INDEX(People[Organization Name],$A313),Organizations[Organization Name],0),"0000"),
", IsPrimaryOrganizationContact: , AffiliationStartDate: , AffiliationEndDate: , PrimaryPhone: ",
", PrimaryEmail: ",CHAR(34),INDEX(People[Primary Email],$A313),CHAR(34),
", PrimaryAddress: ",CHAR(34),INDEX(People[Primary Address],$A313),CHAR(34),
", PersonLink: }"))</f>
        <v>#REF!</v>
      </c>
      <c r="H313" t="e">
        <f>IF(COUNTA(CitationInformation)=0,"",IF(INDEX(AuthorList[Author Name],$A313)="","",
CONCATENATE("  - &amp;AuthorListID",TEXT($A313,"0000"),
"  {CitationID: *CitationID0001",
", PersonID: *PersonID",TEXT(MATCH(INDEX(AuthorList[Author Name],$A313),People[Full Name],0),"0000"),
", AuthorOrder: ",INDEX(AuthorList[Author Number],$A313),"}")))</f>
        <v>#REF!</v>
      </c>
      <c r="K313" t="e">
        <f>IF(INDEX(SamplingFeatures[Feature Code],$A313)="","",
CONCATENATE("  - &amp;SamplingFeatureID",TEXT($A313,"0000"),
" {","SamplingFeatureUUID:  ",CHAR(34),INDEX(SamplingFeatures[Sampling Feature UUID],$A313),CHAR(34),
", SamplingFeatureTypeCV:  ",CHAR(34),INDEX(SamplingFeatures[Sampling Feature Type],$A313),CHAR(34),
", SamplingFeatureCode:  ",CHAR(34),INDEX(SamplingFeatures[Feature Code],$A313),CHAR(34),
", SamplingFeatureName:  ",CHAR(34),INDEX(SamplingFeatures[Feature Name],$A313),CHAR(34),
", SamplingFeatureDescription:  ",CHAR(34),INDEX(SamplingFeatures[Feature Description],$A313),CHAR(34),
", SamplingFeatureGeotypeCV:  ",CHAR(34),INDEX(SamplingFeatures[Feature Geo Type],$A313),CHAR(34),
", FeatureGeometry:  ",CHAR(34),INDEX(SamplingFeatures[Feature Geometry],$A313),CHAR(34),
", Elevation_m:  ",CHAR(34),INDEX(SamplingFeatures[Elevation_m],$A313),CHAR(34),
", ElevationDatumCV:  ",CHAR(34),ElevationDatum,CHAR(34),"}"))</f>
        <v>#REF!</v>
      </c>
      <c r="L313" t="e">
        <f>IF(INDEX(SamplingFeatures[Sampling Feature Type],$A313)&lt;&gt;"Site","",
CONCATENATE("  - &amp;SiteID",TEXT(SUMPRODUCT(--($L$3:$L312&lt;&gt;"")),"0000"),
" {","SamplingFeatureID:  *SamplingFeatureID",TEXT($A313,"0000"),
", SiteTypeCV:  ",CHAR(34),INDEX(Sites[Site Type],$A313),CHAR(34),
", Latitude:  ",INDEX(Sites[Latitude],$A313),
", Longitude:  ",INDEX(Sites[Longitude],$A313),
", SRSName:  ",CHAR(34),LatLonDatum,CHAR(34),"}"))</f>
        <v>#REF!</v>
      </c>
      <c r="M313" t="e">
        <f>IF(INDEX(SamplingFeatures[Sampling Feature Type],$A313)&lt;&gt;"Specimen","",
CONCATENATE("  - &amp;SpecimenID",TEXT(SUMPRODUCT(--($M$3:$M312&lt;&gt;"")),"0000"),
" {","SamplingFeatureID:  *SamplingFeatureID",TEXT($A313,"0000"),
", SpecimenTypeCV:  ",CHAR(34),INDEX(Specimens[Specimen Type],$A313),CHAR(34),
", SpecimenMediumCV:  ",INDEX(Specimens[Specimen Medium],$A313),
", IsFieldSpecimen:  ",CHAR(34),INDEX(Specimens[Is Field Specimen?],$A313),CHAR(34),"}"))</f>
        <v>#REF!</v>
      </c>
      <c r="N313" t="e">
        <f>IF(COUNTA(SpatialOffsets[])=0,"", IF(INDEX(SpatialOffsets[Spatial Offset Type],$A313)="","",
CONCATENATE("  - &amp;SpatialOffsetID",TEXT($A313,"0000"),
" {","SpatialOffsetTypeCV:  ",CHAR(34),INDEX(SpatialOffsets[Spatial Offset Type],$A313),CHAR(34),
", Offset1Value:  ",INDEX(SpatialOffsets[Offset 1 Value],$A313),
", Offset1UnitID:  ",CHAR(34),INDEX(SpatialOffsets[Offset 1 Unit],$A313),CHAR(34),
", Offset2Value:  ",INDEX(SpatialOffsets[Offset 2 Value],$A313),
", Offset2UnitID:  ",CHAR(34),INDEX(SpatialOffsets[Offset 2 Unit],$A313),CHAR(34),
", Offset3Value:  ",INDEX(SpatialOffsets[Offset 3 Value],$A313),
", Offset3UnitID:  ",CHAR(34),INDEX(SpatialOffsets[Offset 3 Unit],$A313),CHAR(34),,"}")))</f>
        <v>#REF!</v>
      </c>
      <c r="O313" t="e">
        <f>IF(COUNTA(RelatedFeatures[])=0,"", IF(INDEX(RelatedFeatures[First Sampling Feature Code],$A313)="","",
CONCATENATE("  - &amp;RelationID",TEXT($A313,"0000"),
" {","SamplingFeatureID:  *SamplingFeatureID",TEXT(MATCH(INDEX(RelatedFeatures[First Sampling Feature Code],$A313),SamplingFeatures[Feature Code],0),"0000"),
", RelationshipTypeCV:  ",CHAR(34),INDEX(RelatedFeatures[Relationship Type],$A313),CHAR(34),
", RelatedFeatureID: *SamplingFeatureID",TEXT(MATCH(INDEX(RelatedFeatures[Second Sampling Feature Code],$A313),SamplingFeatures[Feature Code],0),"0000"),
", SpatialOffsetID:  ",IF(INDEX(RelatedFeatures[Offset Number],$A313)="","",CONCATENATE("*SpatialOffsetID",TEXT(INDEX(RelatedFeatures[Offset Number],$A313),"0000"))),"}")))</f>
        <v>#REF!</v>
      </c>
      <c r="P313" t="e">
        <f>IF(INDEX(Methods[Method Type],$A313)="","",
CONCATENATE("  - &amp;MethodID",TEXT($A313,"0000"),
" {","MethodTypeCV:  ",CHAR(34),INDEX(Methods[Method Type],$A313),CHAR(34),
", MethodCode:  ",CHAR(34),INDEX(Methods[Method Code],$A313),CHAR(34),
", MethodName:  ",CHAR(34),INDEX(Methods[Method Name],$A313),CHAR(34),
", MethodDescription:  ",CHAR(34),INDEX(Methods[Method Description],$A313),CHAR(34),
", MethodLink:  ",CHAR(34),INDEX(Methods[Method Link],$A313),CHAR(34),
", OrganizationID: *OrganizationID",TEXT(MATCH(INDEX(Methods[Organization Name],$A313),Organizations[Organization Name],0),"0000"),"}"))</f>
        <v>#REF!</v>
      </c>
      <c r="Q313" t="e">
        <f>IF(INDEX(Variables[Variable Type],$A313)="","",
CONCATENATE("  - &amp;VariableID",TEXT($A313,"0000"),
" {","VariableTypeCV:  ",CHAR(34),INDEX(Variables[Variable Type],$A313),CHAR(34),
", VariableCode:  ",CHAR(34),INDEX(Variables[Variable Code],$A313),CHAR(34),
", VariableNameCV:  ",CHAR(34),INDEX(Variables[Variable Name],$A313),CHAR(34),
", VariableDefinition:  ",CHAR(34),INDEX(Variables[Variable Definition],$A313),CHAR(34),
", SpecciationCV:  ",CHAR(34),INDEX(Variables[Speciation],$A313),CHAR(34),
", NoDataValue:  ",CHAR(34),INDEX(Variables[No Data Value],$A313),CHAR(34),"}"))</f>
        <v>#REF!</v>
      </c>
    </row>
    <row r="314" spans="1:17" x14ac:dyDescent="0.25">
      <c r="A314">
        <v>311</v>
      </c>
      <c r="D314" t="e">
        <f>IF(INDEX(People[First Name],$A314)="","",
CONCATENATE("  - &amp;PersonID",TEXT($A314,"0000"),
" {","PersonFirstName:  ",CHAR(34),INDEX(People[First Name],$A314),CHAR(34),
", PersonMiddleName:  ",CHAR(34),INDEX(People[Middle Name],$A314),CHAR(34),
", PersonLastName:  ",CHAR(34),INDEX(People[Last Name],$A314),CHAR(34),"}"))</f>
        <v>#REF!</v>
      </c>
      <c r="E314" t="e">
        <f>IF(INDEX(Organizations[Organization Type '[CV']],$A314)="","",
CONCATENATE("  - &amp;OrganizationID",TEXT($A314,"0000"),
" {","OrganizationTypeCV:  ",CHAR(34),INDEX(Organizations[Organization Type '[CV']],$A314),CHAR(34),
", OrganizationCode:  ",CHAR(34),INDEX(Organizations[Organization Code],$A314),CHAR(34),
", OrganizationName:  ",CHAR(34),INDEX(Organizations[Organization Name],$A314),CHAR(34),
", OrganizationDescription:  ",CHAR(34),INDEX(Organizations[Organization Description],$A314),CHAR(34),
", OrganizationLink:  ",CHAR(34),INDEX(Organizations[Organization Link],$A314),CHAR(34),"}"))</f>
        <v>#REF!</v>
      </c>
      <c r="F314" t="e">
        <f>IF(INDEX(People[First Name],$A314)="","",
CONCATENATE("  - &amp;AffiliationID",TEXT($A314,"0000"),
" {PersonID: *PersonID",TEXT($A314,"0000"),
", OrganizationID: *OrganizationID",TEXT(MATCH(INDEX(People[Organization Name],$A314),Organizations[Organization Name],0),"0000"),
", IsPrimaryOrganizationContact: , AffiliationStartDate: , AffiliationEndDate: , PrimaryPhone: ",
", PrimaryEmail: ",CHAR(34),INDEX(People[Primary Email],$A314),CHAR(34),
", PrimaryAddress: ",CHAR(34),INDEX(People[Primary Address],$A314),CHAR(34),
", PersonLink: }"))</f>
        <v>#REF!</v>
      </c>
      <c r="H314" t="e">
        <f>IF(COUNTA(CitationInformation)=0,"",IF(INDEX(AuthorList[Author Name],$A314)="","",
CONCATENATE("  - &amp;AuthorListID",TEXT($A314,"0000"),
"  {CitationID: *CitationID0001",
", PersonID: *PersonID",TEXT(MATCH(INDEX(AuthorList[Author Name],$A314),People[Full Name],0),"0000"),
", AuthorOrder: ",INDEX(AuthorList[Author Number],$A314),"}")))</f>
        <v>#REF!</v>
      </c>
      <c r="K314" t="e">
        <f>IF(INDEX(SamplingFeatures[Feature Code],$A314)="","",
CONCATENATE("  - &amp;SamplingFeatureID",TEXT($A314,"0000"),
" {","SamplingFeatureUUID:  ",CHAR(34),INDEX(SamplingFeatures[Sampling Feature UUID],$A314),CHAR(34),
", SamplingFeatureTypeCV:  ",CHAR(34),INDEX(SamplingFeatures[Sampling Feature Type],$A314),CHAR(34),
", SamplingFeatureCode:  ",CHAR(34),INDEX(SamplingFeatures[Feature Code],$A314),CHAR(34),
", SamplingFeatureName:  ",CHAR(34),INDEX(SamplingFeatures[Feature Name],$A314),CHAR(34),
", SamplingFeatureDescription:  ",CHAR(34),INDEX(SamplingFeatures[Feature Description],$A314),CHAR(34),
", SamplingFeatureGeotypeCV:  ",CHAR(34),INDEX(SamplingFeatures[Feature Geo Type],$A314),CHAR(34),
", FeatureGeometry:  ",CHAR(34),INDEX(SamplingFeatures[Feature Geometry],$A314),CHAR(34),
", Elevation_m:  ",CHAR(34),INDEX(SamplingFeatures[Elevation_m],$A314),CHAR(34),
", ElevationDatumCV:  ",CHAR(34),ElevationDatum,CHAR(34),"}"))</f>
        <v>#REF!</v>
      </c>
      <c r="L314" t="e">
        <f>IF(INDEX(SamplingFeatures[Sampling Feature Type],$A314)&lt;&gt;"Site","",
CONCATENATE("  - &amp;SiteID",TEXT(SUMPRODUCT(--($L$3:$L313&lt;&gt;"")),"0000"),
" {","SamplingFeatureID:  *SamplingFeatureID",TEXT($A314,"0000"),
", SiteTypeCV:  ",CHAR(34),INDEX(Sites[Site Type],$A314),CHAR(34),
", Latitude:  ",INDEX(Sites[Latitude],$A314),
", Longitude:  ",INDEX(Sites[Longitude],$A314),
", SRSName:  ",CHAR(34),LatLonDatum,CHAR(34),"}"))</f>
        <v>#REF!</v>
      </c>
      <c r="M314" t="e">
        <f>IF(INDEX(SamplingFeatures[Sampling Feature Type],$A314)&lt;&gt;"Specimen","",
CONCATENATE("  - &amp;SpecimenID",TEXT(SUMPRODUCT(--($M$3:$M313&lt;&gt;"")),"0000"),
" {","SamplingFeatureID:  *SamplingFeatureID",TEXT($A314,"0000"),
", SpecimenTypeCV:  ",CHAR(34),INDEX(Specimens[Specimen Type],$A314),CHAR(34),
", SpecimenMediumCV:  ",INDEX(Specimens[Specimen Medium],$A314),
", IsFieldSpecimen:  ",CHAR(34),INDEX(Specimens[Is Field Specimen?],$A314),CHAR(34),"}"))</f>
        <v>#REF!</v>
      </c>
      <c r="N314" t="e">
        <f>IF(COUNTA(SpatialOffsets[])=0,"", IF(INDEX(SpatialOffsets[Spatial Offset Type],$A314)="","",
CONCATENATE("  - &amp;SpatialOffsetID",TEXT($A314,"0000"),
" {","SpatialOffsetTypeCV:  ",CHAR(34),INDEX(SpatialOffsets[Spatial Offset Type],$A314),CHAR(34),
", Offset1Value:  ",INDEX(SpatialOffsets[Offset 1 Value],$A314),
", Offset1UnitID:  ",CHAR(34),INDEX(SpatialOffsets[Offset 1 Unit],$A314),CHAR(34),
", Offset2Value:  ",INDEX(SpatialOffsets[Offset 2 Value],$A314),
", Offset2UnitID:  ",CHAR(34),INDEX(SpatialOffsets[Offset 2 Unit],$A314),CHAR(34),
", Offset3Value:  ",INDEX(SpatialOffsets[Offset 3 Value],$A314),
", Offset3UnitID:  ",CHAR(34),INDEX(SpatialOffsets[Offset 3 Unit],$A314),CHAR(34),,"}")))</f>
        <v>#REF!</v>
      </c>
      <c r="O314" t="e">
        <f>IF(COUNTA(RelatedFeatures[])=0,"", IF(INDEX(RelatedFeatures[First Sampling Feature Code],$A314)="","",
CONCATENATE("  - &amp;RelationID",TEXT($A314,"0000"),
" {","SamplingFeatureID:  *SamplingFeatureID",TEXT(MATCH(INDEX(RelatedFeatures[First Sampling Feature Code],$A314),SamplingFeatures[Feature Code],0),"0000"),
", RelationshipTypeCV:  ",CHAR(34),INDEX(RelatedFeatures[Relationship Type],$A314),CHAR(34),
", RelatedFeatureID: *SamplingFeatureID",TEXT(MATCH(INDEX(RelatedFeatures[Second Sampling Feature Code],$A314),SamplingFeatures[Feature Code],0),"0000"),
", SpatialOffsetID:  ",IF(INDEX(RelatedFeatures[Offset Number],$A314)="","",CONCATENATE("*SpatialOffsetID",TEXT(INDEX(RelatedFeatures[Offset Number],$A314),"0000"))),"}")))</f>
        <v>#REF!</v>
      </c>
      <c r="P314" t="e">
        <f>IF(INDEX(Methods[Method Type],$A314)="","",
CONCATENATE("  - &amp;MethodID",TEXT($A314,"0000"),
" {","MethodTypeCV:  ",CHAR(34),INDEX(Methods[Method Type],$A314),CHAR(34),
", MethodCode:  ",CHAR(34),INDEX(Methods[Method Code],$A314),CHAR(34),
", MethodName:  ",CHAR(34),INDEX(Methods[Method Name],$A314),CHAR(34),
", MethodDescription:  ",CHAR(34),INDEX(Methods[Method Description],$A314),CHAR(34),
", MethodLink:  ",CHAR(34),INDEX(Methods[Method Link],$A314),CHAR(34),
", OrganizationID: *OrganizationID",TEXT(MATCH(INDEX(Methods[Organization Name],$A314),Organizations[Organization Name],0),"0000"),"}"))</f>
        <v>#REF!</v>
      </c>
      <c r="Q314" t="e">
        <f>IF(INDEX(Variables[Variable Type],$A314)="","",
CONCATENATE("  - &amp;VariableID",TEXT($A314,"0000"),
" {","VariableTypeCV:  ",CHAR(34),INDEX(Variables[Variable Type],$A314),CHAR(34),
", VariableCode:  ",CHAR(34),INDEX(Variables[Variable Code],$A314),CHAR(34),
", VariableNameCV:  ",CHAR(34),INDEX(Variables[Variable Name],$A314),CHAR(34),
", VariableDefinition:  ",CHAR(34),INDEX(Variables[Variable Definition],$A314),CHAR(34),
", SpecciationCV:  ",CHAR(34),INDEX(Variables[Speciation],$A314),CHAR(34),
", NoDataValue:  ",CHAR(34),INDEX(Variables[No Data Value],$A314),CHAR(34),"}"))</f>
        <v>#REF!</v>
      </c>
    </row>
    <row r="315" spans="1:17" x14ac:dyDescent="0.25">
      <c r="A315">
        <v>312</v>
      </c>
      <c r="D315" t="e">
        <f>IF(INDEX(People[First Name],$A315)="","",
CONCATENATE("  - &amp;PersonID",TEXT($A315,"0000"),
" {","PersonFirstName:  ",CHAR(34),INDEX(People[First Name],$A315),CHAR(34),
", PersonMiddleName:  ",CHAR(34),INDEX(People[Middle Name],$A315),CHAR(34),
", PersonLastName:  ",CHAR(34),INDEX(People[Last Name],$A315),CHAR(34),"}"))</f>
        <v>#REF!</v>
      </c>
      <c r="E315" t="e">
        <f>IF(INDEX(Organizations[Organization Type '[CV']],$A315)="","",
CONCATENATE("  - &amp;OrganizationID",TEXT($A315,"0000"),
" {","OrganizationTypeCV:  ",CHAR(34),INDEX(Organizations[Organization Type '[CV']],$A315),CHAR(34),
", OrganizationCode:  ",CHAR(34),INDEX(Organizations[Organization Code],$A315),CHAR(34),
", OrganizationName:  ",CHAR(34),INDEX(Organizations[Organization Name],$A315),CHAR(34),
", OrganizationDescription:  ",CHAR(34),INDEX(Organizations[Organization Description],$A315),CHAR(34),
", OrganizationLink:  ",CHAR(34),INDEX(Organizations[Organization Link],$A315),CHAR(34),"}"))</f>
        <v>#REF!</v>
      </c>
      <c r="F315" t="e">
        <f>IF(INDEX(People[First Name],$A315)="","",
CONCATENATE("  - &amp;AffiliationID",TEXT($A315,"0000"),
" {PersonID: *PersonID",TEXT($A315,"0000"),
", OrganizationID: *OrganizationID",TEXT(MATCH(INDEX(People[Organization Name],$A315),Organizations[Organization Name],0),"0000"),
", IsPrimaryOrganizationContact: , AffiliationStartDate: , AffiliationEndDate: , PrimaryPhone: ",
", PrimaryEmail: ",CHAR(34),INDEX(People[Primary Email],$A315),CHAR(34),
", PrimaryAddress: ",CHAR(34),INDEX(People[Primary Address],$A315),CHAR(34),
", PersonLink: }"))</f>
        <v>#REF!</v>
      </c>
      <c r="H315" t="e">
        <f>IF(COUNTA(CitationInformation)=0,"",IF(INDEX(AuthorList[Author Name],$A315)="","",
CONCATENATE("  - &amp;AuthorListID",TEXT($A315,"0000"),
"  {CitationID: *CitationID0001",
", PersonID: *PersonID",TEXT(MATCH(INDEX(AuthorList[Author Name],$A315),People[Full Name],0),"0000"),
", AuthorOrder: ",INDEX(AuthorList[Author Number],$A315),"}")))</f>
        <v>#REF!</v>
      </c>
      <c r="K315" t="e">
        <f>IF(INDEX(SamplingFeatures[Feature Code],$A315)="","",
CONCATENATE("  - &amp;SamplingFeatureID",TEXT($A315,"0000"),
" {","SamplingFeatureUUID:  ",CHAR(34),INDEX(SamplingFeatures[Sampling Feature UUID],$A315),CHAR(34),
", SamplingFeatureTypeCV:  ",CHAR(34),INDEX(SamplingFeatures[Sampling Feature Type],$A315),CHAR(34),
", SamplingFeatureCode:  ",CHAR(34),INDEX(SamplingFeatures[Feature Code],$A315),CHAR(34),
", SamplingFeatureName:  ",CHAR(34),INDEX(SamplingFeatures[Feature Name],$A315),CHAR(34),
", SamplingFeatureDescription:  ",CHAR(34),INDEX(SamplingFeatures[Feature Description],$A315),CHAR(34),
", SamplingFeatureGeotypeCV:  ",CHAR(34),INDEX(SamplingFeatures[Feature Geo Type],$A315),CHAR(34),
", FeatureGeometry:  ",CHAR(34),INDEX(SamplingFeatures[Feature Geometry],$A315),CHAR(34),
", Elevation_m:  ",CHAR(34),INDEX(SamplingFeatures[Elevation_m],$A315),CHAR(34),
", ElevationDatumCV:  ",CHAR(34),ElevationDatum,CHAR(34),"}"))</f>
        <v>#REF!</v>
      </c>
      <c r="L315" t="e">
        <f>IF(INDEX(SamplingFeatures[Sampling Feature Type],$A315)&lt;&gt;"Site","",
CONCATENATE("  - &amp;SiteID",TEXT(SUMPRODUCT(--($L$3:$L314&lt;&gt;"")),"0000"),
" {","SamplingFeatureID:  *SamplingFeatureID",TEXT($A315,"0000"),
", SiteTypeCV:  ",CHAR(34),INDEX(Sites[Site Type],$A315),CHAR(34),
", Latitude:  ",INDEX(Sites[Latitude],$A315),
", Longitude:  ",INDEX(Sites[Longitude],$A315),
", SRSName:  ",CHAR(34),LatLonDatum,CHAR(34),"}"))</f>
        <v>#REF!</v>
      </c>
      <c r="M315" t="e">
        <f>IF(INDEX(SamplingFeatures[Sampling Feature Type],$A315)&lt;&gt;"Specimen","",
CONCATENATE("  - &amp;SpecimenID",TEXT(SUMPRODUCT(--($M$3:$M314&lt;&gt;"")),"0000"),
" {","SamplingFeatureID:  *SamplingFeatureID",TEXT($A315,"0000"),
", SpecimenTypeCV:  ",CHAR(34),INDEX(Specimens[Specimen Type],$A315),CHAR(34),
", SpecimenMediumCV:  ",INDEX(Specimens[Specimen Medium],$A315),
", IsFieldSpecimen:  ",CHAR(34),INDEX(Specimens[Is Field Specimen?],$A315),CHAR(34),"}"))</f>
        <v>#REF!</v>
      </c>
      <c r="N315" t="e">
        <f>IF(COUNTA(SpatialOffsets[])=0,"", IF(INDEX(SpatialOffsets[Spatial Offset Type],$A315)="","",
CONCATENATE("  - &amp;SpatialOffsetID",TEXT($A315,"0000"),
" {","SpatialOffsetTypeCV:  ",CHAR(34),INDEX(SpatialOffsets[Spatial Offset Type],$A315),CHAR(34),
", Offset1Value:  ",INDEX(SpatialOffsets[Offset 1 Value],$A315),
", Offset1UnitID:  ",CHAR(34),INDEX(SpatialOffsets[Offset 1 Unit],$A315),CHAR(34),
", Offset2Value:  ",INDEX(SpatialOffsets[Offset 2 Value],$A315),
", Offset2UnitID:  ",CHAR(34),INDEX(SpatialOffsets[Offset 2 Unit],$A315),CHAR(34),
", Offset3Value:  ",INDEX(SpatialOffsets[Offset 3 Value],$A315),
", Offset3UnitID:  ",CHAR(34),INDEX(SpatialOffsets[Offset 3 Unit],$A315),CHAR(34),,"}")))</f>
        <v>#REF!</v>
      </c>
      <c r="O315" t="e">
        <f>IF(COUNTA(RelatedFeatures[])=0,"", IF(INDEX(RelatedFeatures[First Sampling Feature Code],$A315)="","",
CONCATENATE("  - &amp;RelationID",TEXT($A315,"0000"),
" {","SamplingFeatureID:  *SamplingFeatureID",TEXT(MATCH(INDEX(RelatedFeatures[First Sampling Feature Code],$A315),SamplingFeatures[Feature Code],0),"0000"),
", RelationshipTypeCV:  ",CHAR(34),INDEX(RelatedFeatures[Relationship Type],$A315),CHAR(34),
", RelatedFeatureID: *SamplingFeatureID",TEXT(MATCH(INDEX(RelatedFeatures[Second Sampling Feature Code],$A315),SamplingFeatures[Feature Code],0),"0000"),
", SpatialOffsetID:  ",IF(INDEX(RelatedFeatures[Offset Number],$A315)="","",CONCATENATE("*SpatialOffsetID",TEXT(INDEX(RelatedFeatures[Offset Number],$A315),"0000"))),"}")))</f>
        <v>#REF!</v>
      </c>
      <c r="P315" t="e">
        <f>IF(INDEX(Methods[Method Type],$A315)="","",
CONCATENATE("  - &amp;MethodID",TEXT($A315,"0000"),
" {","MethodTypeCV:  ",CHAR(34),INDEX(Methods[Method Type],$A315),CHAR(34),
", MethodCode:  ",CHAR(34),INDEX(Methods[Method Code],$A315),CHAR(34),
", MethodName:  ",CHAR(34),INDEX(Methods[Method Name],$A315),CHAR(34),
", MethodDescription:  ",CHAR(34),INDEX(Methods[Method Description],$A315),CHAR(34),
", MethodLink:  ",CHAR(34),INDEX(Methods[Method Link],$A315),CHAR(34),
", OrganizationID: *OrganizationID",TEXT(MATCH(INDEX(Methods[Organization Name],$A315),Organizations[Organization Name],0),"0000"),"}"))</f>
        <v>#REF!</v>
      </c>
      <c r="Q315" t="e">
        <f>IF(INDEX(Variables[Variable Type],$A315)="","",
CONCATENATE("  - &amp;VariableID",TEXT($A315,"0000"),
" {","VariableTypeCV:  ",CHAR(34),INDEX(Variables[Variable Type],$A315),CHAR(34),
", VariableCode:  ",CHAR(34),INDEX(Variables[Variable Code],$A315),CHAR(34),
", VariableNameCV:  ",CHAR(34),INDEX(Variables[Variable Name],$A315),CHAR(34),
", VariableDefinition:  ",CHAR(34),INDEX(Variables[Variable Definition],$A315),CHAR(34),
", SpecciationCV:  ",CHAR(34),INDEX(Variables[Speciation],$A315),CHAR(34),
", NoDataValue:  ",CHAR(34),INDEX(Variables[No Data Value],$A315),CHAR(34),"}"))</f>
        <v>#REF!</v>
      </c>
    </row>
    <row r="316" spans="1:17" x14ac:dyDescent="0.25">
      <c r="A316">
        <v>313</v>
      </c>
      <c r="D316" t="e">
        <f>IF(INDEX(People[First Name],$A316)="","",
CONCATENATE("  - &amp;PersonID",TEXT($A316,"0000"),
" {","PersonFirstName:  ",CHAR(34),INDEX(People[First Name],$A316),CHAR(34),
", PersonMiddleName:  ",CHAR(34),INDEX(People[Middle Name],$A316),CHAR(34),
", PersonLastName:  ",CHAR(34),INDEX(People[Last Name],$A316),CHAR(34),"}"))</f>
        <v>#REF!</v>
      </c>
      <c r="E316" t="e">
        <f>IF(INDEX(Organizations[Organization Type '[CV']],$A316)="","",
CONCATENATE("  - &amp;OrganizationID",TEXT($A316,"0000"),
" {","OrganizationTypeCV:  ",CHAR(34),INDEX(Organizations[Organization Type '[CV']],$A316),CHAR(34),
", OrganizationCode:  ",CHAR(34),INDEX(Organizations[Organization Code],$A316),CHAR(34),
", OrganizationName:  ",CHAR(34),INDEX(Organizations[Organization Name],$A316),CHAR(34),
", OrganizationDescription:  ",CHAR(34),INDEX(Organizations[Organization Description],$A316),CHAR(34),
", OrganizationLink:  ",CHAR(34),INDEX(Organizations[Organization Link],$A316),CHAR(34),"}"))</f>
        <v>#REF!</v>
      </c>
      <c r="F316" t="e">
        <f>IF(INDEX(People[First Name],$A316)="","",
CONCATENATE("  - &amp;AffiliationID",TEXT($A316,"0000"),
" {PersonID: *PersonID",TEXT($A316,"0000"),
", OrganizationID: *OrganizationID",TEXT(MATCH(INDEX(People[Organization Name],$A316),Organizations[Organization Name],0),"0000"),
", IsPrimaryOrganizationContact: , AffiliationStartDate: , AffiliationEndDate: , PrimaryPhone: ",
", PrimaryEmail: ",CHAR(34),INDEX(People[Primary Email],$A316),CHAR(34),
", PrimaryAddress: ",CHAR(34),INDEX(People[Primary Address],$A316),CHAR(34),
", PersonLink: }"))</f>
        <v>#REF!</v>
      </c>
      <c r="H316" t="e">
        <f>IF(COUNTA(CitationInformation)=0,"",IF(INDEX(AuthorList[Author Name],$A316)="","",
CONCATENATE("  - &amp;AuthorListID",TEXT($A316,"0000"),
"  {CitationID: *CitationID0001",
", PersonID: *PersonID",TEXT(MATCH(INDEX(AuthorList[Author Name],$A316),People[Full Name],0),"0000"),
", AuthorOrder: ",INDEX(AuthorList[Author Number],$A316),"}")))</f>
        <v>#REF!</v>
      </c>
      <c r="K316" t="e">
        <f>IF(INDEX(SamplingFeatures[Feature Code],$A316)="","",
CONCATENATE("  - &amp;SamplingFeatureID",TEXT($A316,"0000"),
" {","SamplingFeatureUUID:  ",CHAR(34),INDEX(SamplingFeatures[Sampling Feature UUID],$A316),CHAR(34),
", SamplingFeatureTypeCV:  ",CHAR(34),INDEX(SamplingFeatures[Sampling Feature Type],$A316),CHAR(34),
", SamplingFeatureCode:  ",CHAR(34),INDEX(SamplingFeatures[Feature Code],$A316),CHAR(34),
", SamplingFeatureName:  ",CHAR(34),INDEX(SamplingFeatures[Feature Name],$A316),CHAR(34),
", SamplingFeatureDescription:  ",CHAR(34),INDEX(SamplingFeatures[Feature Description],$A316),CHAR(34),
", SamplingFeatureGeotypeCV:  ",CHAR(34),INDEX(SamplingFeatures[Feature Geo Type],$A316),CHAR(34),
", FeatureGeometry:  ",CHAR(34),INDEX(SamplingFeatures[Feature Geometry],$A316),CHAR(34),
", Elevation_m:  ",CHAR(34),INDEX(SamplingFeatures[Elevation_m],$A316),CHAR(34),
", ElevationDatumCV:  ",CHAR(34),ElevationDatum,CHAR(34),"}"))</f>
        <v>#REF!</v>
      </c>
      <c r="L316" t="e">
        <f>IF(INDEX(SamplingFeatures[Sampling Feature Type],$A316)&lt;&gt;"Site","",
CONCATENATE("  - &amp;SiteID",TEXT(SUMPRODUCT(--($L$3:$L315&lt;&gt;"")),"0000"),
" {","SamplingFeatureID:  *SamplingFeatureID",TEXT($A316,"0000"),
", SiteTypeCV:  ",CHAR(34),INDEX(Sites[Site Type],$A316),CHAR(34),
", Latitude:  ",INDEX(Sites[Latitude],$A316),
", Longitude:  ",INDEX(Sites[Longitude],$A316),
", SRSName:  ",CHAR(34),LatLonDatum,CHAR(34),"}"))</f>
        <v>#REF!</v>
      </c>
      <c r="M316" t="e">
        <f>IF(INDEX(SamplingFeatures[Sampling Feature Type],$A316)&lt;&gt;"Specimen","",
CONCATENATE("  - &amp;SpecimenID",TEXT(SUMPRODUCT(--($M$3:$M315&lt;&gt;"")),"0000"),
" {","SamplingFeatureID:  *SamplingFeatureID",TEXT($A316,"0000"),
", SpecimenTypeCV:  ",CHAR(34),INDEX(Specimens[Specimen Type],$A316),CHAR(34),
", SpecimenMediumCV:  ",INDEX(Specimens[Specimen Medium],$A316),
", IsFieldSpecimen:  ",CHAR(34),INDEX(Specimens[Is Field Specimen?],$A316),CHAR(34),"}"))</f>
        <v>#REF!</v>
      </c>
      <c r="N316" t="e">
        <f>IF(COUNTA(SpatialOffsets[])=0,"", IF(INDEX(SpatialOffsets[Spatial Offset Type],$A316)="","",
CONCATENATE("  - &amp;SpatialOffsetID",TEXT($A316,"0000"),
" {","SpatialOffsetTypeCV:  ",CHAR(34),INDEX(SpatialOffsets[Spatial Offset Type],$A316),CHAR(34),
", Offset1Value:  ",INDEX(SpatialOffsets[Offset 1 Value],$A316),
", Offset1UnitID:  ",CHAR(34),INDEX(SpatialOffsets[Offset 1 Unit],$A316),CHAR(34),
", Offset2Value:  ",INDEX(SpatialOffsets[Offset 2 Value],$A316),
", Offset2UnitID:  ",CHAR(34),INDEX(SpatialOffsets[Offset 2 Unit],$A316),CHAR(34),
", Offset3Value:  ",INDEX(SpatialOffsets[Offset 3 Value],$A316),
", Offset3UnitID:  ",CHAR(34),INDEX(SpatialOffsets[Offset 3 Unit],$A316),CHAR(34),,"}")))</f>
        <v>#REF!</v>
      </c>
      <c r="O316" t="e">
        <f>IF(COUNTA(RelatedFeatures[])=0,"", IF(INDEX(RelatedFeatures[First Sampling Feature Code],$A316)="","",
CONCATENATE("  - &amp;RelationID",TEXT($A316,"0000"),
" {","SamplingFeatureID:  *SamplingFeatureID",TEXT(MATCH(INDEX(RelatedFeatures[First Sampling Feature Code],$A316),SamplingFeatures[Feature Code],0),"0000"),
", RelationshipTypeCV:  ",CHAR(34),INDEX(RelatedFeatures[Relationship Type],$A316),CHAR(34),
", RelatedFeatureID: *SamplingFeatureID",TEXT(MATCH(INDEX(RelatedFeatures[Second Sampling Feature Code],$A316),SamplingFeatures[Feature Code],0),"0000"),
", SpatialOffsetID:  ",IF(INDEX(RelatedFeatures[Offset Number],$A316)="","",CONCATENATE("*SpatialOffsetID",TEXT(INDEX(RelatedFeatures[Offset Number],$A316),"0000"))),"}")))</f>
        <v>#REF!</v>
      </c>
      <c r="P316" t="e">
        <f>IF(INDEX(Methods[Method Type],$A316)="","",
CONCATENATE("  - &amp;MethodID",TEXT($A316,"0000"),
" {","MethodTypeCV:  ",CHAR(34),INDEX(Methods[Method Type],$A316),CHAR(34),
", MethodCode:  ",CHAR(34),INDEX(Methods[Method Code],$A316),CHAR(34),
", MethodName:  ",CHAR(34),INDEX(Methods[Method Name],$A316),CHAR(34),
", MethodDescription:  ",CHAR(34),INDEX(Methods[Method Description],$A316),CHAR(34),
", MethodLink:  ",CHAR(34),INDEX(Methods[Method Link],$A316),CHAR(34),
", OrganizationID: *OrganizationID",TEXT(MATCH(INDEX(Methods[Organization Name],$A316),Organizations[Organization Name],0),"0000"),"}"))</f>
        <v>#REF!</v>
      </c>
      <c r="Q316" t="e">
        <f>IF(INDEX(Variables[Variable Type],$A316)="","",
CONCATENATE("  - &amp;VariableID",TEXT($A316,"0000"),
" {","VariableTypeCV:  ",CHAR(34),INDEX(Variables[Variable Type],$A316),CHAR(34),
", VariableCode:  ",CHAR(34),INDEX(Variables[Variable Code],$A316),CHAR(34),
", VariableNameCV:  ",CHAR(34),INDEX(Variables[Variable Name],$A316),CHAR(34),
", VariableDefinition:  ",CHAR(34),INDEX(Variables[Variable Definition],$A316),CHAR(34),
", SpecciationCV:  ",CHAR(34),INDEX(Variables[Speciation],$A316),CHAR(34),
", NoDataValue:  ",CHAR(34),INDEX(Variables[No Data Value],$A316),CHAR(34),"}"))</f>
        <v>#REF!</v>
      </c>
    </row>
    <row r="317" spans="1:17" x14ac:dyDescent="0.25">
      <c r="A317">
        <v>314</v>
      </c>
      <c r="D317" t="e">
        <f>IF(INDEX(People[First Name],$A317)="","",
CONCATENATE("  - &amp;PersonID",TEXT($A317,"0000"),
" {","PersonFirstName:  ",CHAR(34),INDEX(People[First Name],$A317),CHAR(34),
", PersonMiddleName:  ",CHAR(34),INDEX(People[Middle Name],$A317),CHAR(34),
", PersonLastName:  ",CHAR(34),INDEX(People[Last Name],$A317),CHAR(34),"}"))</f>
        <v>#REF!</v>
      </c>
      <c r="E317" t="e">
        <f>IF(INDEX(Organizations[Organization Type '[CV']],$A317)="","",
CONCATENATE("  - &amp;OrganizationID",TEXT($A317,"0000"),
" {","OrganizationTypeCV:  ",CHAR(34),INDEX(Organizations[Organization Type '[CV']],$A317),CHAR(34),
", OrganizationCode:  ",CHAR(34),INDEX(Organizations[Organization Code],$A317),CHAR(34),
", OrganizationName:  ",CHAR(34),INDEX(Organizations[Organization Name],$A317),CHAR(34),
", OrganizationDescription:  ",CHAR(34),INDEX(Organizations[Organization Description],$A317),CHAR(34),
", OrganizationLink:  ",CHAR(34),INDEX(Organizations[Organization Link],$A317),CHAR(34),"}"))</f>
        <v>#REF!</v>
      </c>
      <c r="F317" t="e">
        <f>IF(INDEX(People[First Name],$A317)="","",
CONCATENATE("  - &amp;AffiliationID",TEXT($A317,"0000"),
" {PersonID: *PersonID",TEXT($A317,"0000"),
", OrganizationID: *OrganizationID",TEXT(MATCH(INDEX(People[Organization Name],$A317),Organizations[Organization Name],0),"0000"),
", IsPrimaryOrganizationContact: , AffiliationStartDate: , AffiliationEndDate: , PrimaryPhone: ",
", PrimaryEmail: ",CHAR(34),INDEX(People[Primary Email],$A317),CHAR(34),
", PrimaryAddress: ",CHAR(34),INDEX(People[Primary Address],$A317),CHAR(34),
", PersonLink: }"))</f>
        <v>#REF!</v>
      </c>
      <c r="H317" t="e">
        <f>IF(COUNTA(CitationInformation)=0,"",IF(INDEX(AuthorList[Author Name],$A317)="","",
CONCATENATE("  - &amp;AuthorListID",TEXT($A317,"0000"),
"  {CitationID: *CitationID0001",
", PersonID: *PersonID",TEXT(MATCH(INDEX(AuthorList[Author Name],$A317),People[Full Name],0),"0000"),
", AuthorOrder: ",INDEX(AuthorList[Author Number],$A317),"}")))</f>
        <v>#REF!</v>
      </c>
      <c r="K317" t="e">
        <f>IF(INDEX(SamplingFeatures[Feature Code],$A317)="","",
CONCATENATE("  - &amp;SamplingFeatureID",TEXT($A317,"0000"),
" {","SamplingFeatureUUID:  ",CHAR(34),INDEX(SamplingFeatures[Sampling Feature UUID],$A317),CHAR(34),
", SamplingFeatureTypeCV:  ",CHAR(34),INDEX(SamplingFeatures[Sampling Feature Type],$A317),CHAR(34),
", SamplingFeatureCode:  ",CHAR(34),INDEX(SamplingFeatures[Feature Code],$A317),CHAR(34),
", SamplingFeatureName:  ",CHAR(34),INDEX(SamplingFeatures[Feature Name],$A317),CHAR(34),
", SamplingFeatureDescription:  ",CHAR(34),INDEX(SamplingFeatures[Feature Description],$A317),CHAR(34),
", SamplingFeatureGeotypeCV:  ",CHAR(34),INDEX(SamplingFeatures[Feature Geo Type],$A317),CHAR(34),
", FeatureGeometry:  ",CHAR(34),INDEX(SamplingFeatures[Feature Geometry],$A317),CHAR(34),
", Elevation_m:  ",CHAR(34),INDEX(SamplingFeatures[Elevation_m],$A317),CHAR(34),
", ElevationDatumCV:  ",CHAR(34),ElevationDatum,CHAR(34),"}"))</f>
        <v>#REF!</v>
      </c>
      <c r="L317" t="e">
        <f>IF(INDEX(SamplingFeatures[Sampling Feature Type],$A317)&lt;&gt;"Site","",
CONCATENATE("  - &amp;SiteID",TEXT(SUMPRODUCT(--($L$3:$L316&lt;&gt;"")),"0000"),
" {","SamplingFeatureID:  *SamplingFeatureID",TEXT($A317,"0000"),
", SiteTypeCV:  ",CHAR(34),INDEX(Sites[Site Type],$A317),CHAR(34),
", Latitude:  ",INDEX(Sites[Latitude],$A317),
", Longitude:  ",INDEX(Sites[Longitude],$A317),
", SRSName:  ",CHAR(34),LatLonDatum,CHAR(34),"}"))</f>
        <v>#REF!</v>
      </c>
      <c r="M317" t="e">
        <f>IF(INDEX(SamplingFeatures[Sampling Feature Type],$A317)&lt;&gt;"Specimen","",
CONCATENATE("  - &amp;SpecimenID",TEXT(SUMPRODUCT(--($M$3:$M316&lt;&gt;"")),"0000"),
" {","SamplingFeatureID:  *SamplingFeatureID",TEXT($A317,"0000"),
", SpecimenTypeCV:  ",CHAR(34),INDEX(Specimens[Specimen Type],$A317),CHAR(34),
", SpecimenMediumCV:  ",INDEX(Specimens[Specimen Medium],$A317),
", IsFieldSpecimen:  ",CHAR(34),INDEX(Specimens[Is Field Specimen?],$A317),CHAR(34),"}"))</f>
        <v>#REF!</v>
      </c>
      <c r="N317" t="e">
        <f>IF(COUNTA(SpatialOffsets[])=0,"", IF(INDEX(SpatialOffsets[Spatial Offset Type],$A317)="","",
CONCATENATE("  - &amp;SpatialOffsetID",TEXT($A317,"0000"),
" {","SpatialOffsetTypeCV:  ",CHAR(34),INDEX(SpatialOffsets[Spatial Offset Type],$A317),CHAR(34),
", Offset1Value:  ",INDEX(SpatialOffsets[Offset 1 Value],$A317),
", Offset1UnitID:  ",CHAR(34),INDEX(SpatialOffsets[Offset 1 Unit],$A317),CHAR(34),
", Offset2Value:  ",INDEX(SpatialOffsets[Offset 2 Value],$A317),
", Offset2UnitID:  ",CHAR(34),INDEX(SpatialOffsets[Offset 2 Unit],$A317),CHAR(34),
", Offset3Value:  ",INDEX(SpatialOffsets[Offset 3 Value],$A317),
", Offset3UnitID:  ",CHAR(34),INDEX(SpatialOffsets[Offset 3 Unit],$A317),CHAR(34),,"}")))</f>
        <v>#REF!</v>
      </c>
      <c r="O317" t="e">
        <f>IF(COUNTA(RelatedFeatures[])=0,"", IF(INDEX(RelatedFeatures[First Sampling Feature Code],$A317)="","",
CONCATENATE("  - &amp;RelationID",TEXT($A317,"0000"),
" {","SamplingFeatureID:  *SamplingFeatureID",TEXT(MATCH(INDEX(RelatedFeatures[First Sampling Feature Code],$A317),SamplingFeatures[Feature Code],0),"0000"),
", RelationshipTypeCV:  ",CHAR(34),INDEX(RelatedFeatures[Relationship Type],$A317),CHAR(34),
", RelatedFeatureID: *SamplingFeatureID",TEXT(MATCH(INDEX(RelatedFeatures[Second Sampling Feature Code],$A317),SamplingFeatures[Feature Code],0),"0000"),
", SpatialOffsetID:  ",IF(INDEX(RelatedFeatures[Offset Number],$A317)="","",CONCATENATE("*SpatialOffsetID",TEXT(INDEX(RelatedFeatures[Offset Number],$A317),"0000"))),"}")))</f>
        <v>#REF!</v>
      </c>
      <c r="P317" t="e">
        <f>IF(INDEX(Methods[Method Type],$A317)="","",
CONCATENATE("  - &amp;MethodID",TEXT($A317,"0000"),
" {","MethodTypeCV:  ",CHAR(34),INDEX(Methods[Method Type],$A317),CHAR(34),
", MethodCode:  ",CHAR(34),INDEX(Methods[Method Code],$A317),CHAR(34),
", MethodName:  ",CHAR(34),INDEX(Methods[Method Name],$A317),CHAR(34),
", MethodDescription:  ",CHAR(34),INDEX(Methods[Method Description],$A317),CHAR(34),
", MethodLink:  ",CHAR(34),INDEX(Methods[Method Link],$A317),CHAR(34),
", OrganizationID: *OrganizationID",TEXT(MATCH(INDEX(Methods[Organization Name],$A317),Organizations[Organization Name],0),"0000"),"}"))</f>
        <v>#REF!</v>
      </c>
      <c r="Q317" t="e">
        <f>IF(INDEX(Variables[Variable Type],$A317)="","",
CONCATENATE("  - &amp;VariableID",TEXT($A317,"0000"),
" {","VariableTypeCV:  ",CHAR(34),INDEX(Variables[Variable Type],$A317),CHAR(34),
", VariableCode:  ",CHAR(34),INDEX(Variables[Variable Code],$A317),CHAR(34),
", VariableNameCV:  ",CHAR(34),INDEX(Variables[Variable Name],$A317),CHAR(34),
", VariableDefinition:  ",CHAR(34),INDEX(Variables[Variable Definition],$A317),CHAR(34),
", SpecciationCV:  ",CHAR(34),INDEX(Variables[Speciation],$A317),CHAR(34),
", NoDataValue:  ",CHAR(34),INDEX(Variables[No Data Value],$A317),CHAR(34),"}"))</f>
        <v>#REF!</v>
      </c>
    </row>
    <row r="318" spans="1:17" x14ac:dyDescent="0.25">
      <c r="A318">
        <v>315</v>
      </c>
      <c r="D318" t="e">
        <f>IF(INDEX(People[First Name],$A318)="","",
CONCATENATE("  - &amp;PersonID",TEXT($A318,"0000"),
" {","PersonFirstName:  ",CHAR(34),INDEX(People[First Name],$A318),CHAR(34),
", PersonMiddleName:  ",CHAR(34),INDEX(People[Middle Name],$A318),CHAR(34),
", PersonLastName:  ",CHAR(34),INDEX(People[Last Name],$A318),CHAR(34),"}"))</f>
        <v>#REF!</v>
      </c>
      <c r="E318" t="e">
        <f>IF(INDEX(Organizations[Organization Type '[CV']],$A318)="","",
CONCATENATE("  - &amp;OrganizationID",TEXT($A318,"0000"),
" {","OrganizationTypeCV:  ",CHAR(34),INDEX(Organizations[Organization Type '[CV']],$A318),CHAR(34),
", OrganizationCode:  ",CHAR(34),INDEX(Organizations[Organization Code],$A318),CHAR(34),
", OrganizationName:  ",CHAR(34),INDEX(Organizations[Organization Name],$A318),CHAR(34),
", OrganizationDescription:  ",CHAR(34),INDEX(Organizations[Organization Description],$A318),CHAR(34),
", OrganizationLink:  ",CHAR(34),INDEX(Organizations[Organization Link],$A318),CHAR(34),"}"))</f>
        <v>#REF!</v>
      </c>
      <c r="F318" t="e">
        <f>IF(INDEX(People[First Name],$A318)="","",
CONCATENATE("  - &amp;AffiliationID",TEXT($A318,"0000"),
" {PersonID: *PersonID",TEXT($A318,"0000"),
", OrganizationID: *OrganizationID",TEXT(MATCH(INDEX(People[Organization Name],$A318),Organizations[Organization Name],0),"0000"),
", IsPrimaryOrganizationContact: , AffiliationStartDate: , AffiliationEndDate: , PrimaryPhone: ",
", PrimaryEmail: ",CHAR(34),INDEX(People[Primary Email],$A318),CHAR(34),
", PrimaryAddress: ",CHAR(34),INDEX(People[Primary Address],$A318),CHAR(34),
", PersonLink: }"))</f>
        <v>#REF!</v>
      </c>
      <c r="H318" t="e">
        <f>IF(COUNTA(CitationInformation)=0,"",IF(INDEX(AuthorList[Author Name],$A318)="","",
CONCATENATE("  - &amp;AuthorListID",TEXT($A318,"0000"),
"  {CitationID: *CitationID0001",
", PersonID: *PersonID",TEXT(MATCH(INDEX(AuthorList[Author Name],$A318),People[Full Name],0),"0000"),
", AuthorOrder: ",INDEX(AuthorList[Author Number],$A318),"}")))</f>
        <v>#REF!</v>
      </c>
      <c r="K318" t="e">
        <f>IF(INDEX(SamplingFeatures[Feature Code],$A318)="","",
CONCATENATE("  - &amp;SamplingFeatureID",TEXT($A318,"0000"),
" {","SamplingFeatureUUID:  ",CHAR(34),INDEX(SamplingFeatures[Sampling Feature UUID],$A318),CHAR(34),
", SamplingFeatureTypeCV:  ",CHAR(34),INDEX(SamplingFeatures[Sampling Feature Type],$A318),CHAR(34),
", SamplingFeatureCode:  ",CHAR(34),INDEX(SamplingFeatures[Feature Code],$A318),CHAR(34),
", SamplingFeatureName:  ",CHAR(34),INDEX(SamplingFeatures[Feature Name],$A318),CHAR(34),
", SamplingFeatureDescription:  ",CHAR(34),INDEX(SamplingFeatures[Feature Description],$A318),CHAR(34),
", SamplingFeatureGeotypeCV:  ",CHAR(34),INDEX(SamplingFeatures[Feature Geo Type],$A318),CHAR(34),
", FeatureGeometry:  ",CHAR(34),INDEX(SamplingFeatures[Feature Geometry],$A318),CHAR(34),
", Elevation_m:  ",CHAR(34),INDEX(SamplingFeatures[Elevation_m],$A318),CHAR(34),
", ElevationDatumCV:  ",CHAR(34),ElevationDatum,CHAR(34),"}"))</f>
        <v>#REF!</v>
      </c>
      <c r="L318" t="e">
        <f>IF(INDEX(SamplingFeatures[Sampling Feature Type],$A318)&lt;&gt;"Site","",
CONCATENATE("  - &amp;SiteID",TEXT(SUMPRODUCT(--($L$3:$L317&lt;&gt;"")),"0000"),
" {","SamplingFeatureID:  *SamplingFeatureID",TEXT($A318,"0000"),
", SiteTypeCV:  ",CHAR(34),INDEX(Sites[Site Type],$A318),CHAR(34),
", Latitude:  ",INDEX(Sites[Latitude],$A318),
", Longitude:  ",INDEX(Sites[Longitude],$A318),
", SRSName:  ",CHAR(34),LatLonDatum,CHAR(34),"}"))</f>
        <v>#REF!</v>
      </c>
      <c r="M318" t="e">
        <f>IF(INDEX(SamplingFeatures[Sampling Feature Type],$A318)&lt;&gt;"Specimen","",
CONCATENATE("  - &amp;SpecimenID",TEXT(SUMPRODUCT(--($M$3:$M317&lt;&gt;"")),"0000"),
" {","SamplingFeatureID:  *SamplingFeatureID",TEXT($A318,"0000"),
", SpecimenTypeCV:  ",CHAR(34),INDEX(Specimens[Specimen Type],$A318),CHAR(34),
", SpecimenMediumCV:  ",INDEX(Specimens[Specimen Medium],$A318),
", IsFieldSpecimen:  ",CHAR(34),INDEX(Specimens[Is Field Specimen?],$A318),CHAR(34),"}"))</f>
        <v>#REF!</v>
      </c>
      <c r="N318" t="e">
        <f>IF(COUNTA(SpatialOffsets[])=0,"", IF(INDEX(SpatialOffsets[Spatial Offset Type],$A318)="","",
CONCATENATE("  - &amp;SpatialOffsetID",TEXT($A318,"0000"),
" {","SpatialOffsetTypeCV:  ",CHAR(34),INDEX(SpatialOffsets[Spatial Offset Type],$A318),CHAR(34),
", Offset1Value:  ",INDEX(SpatialOffsets[Offset 1 Value],$A318),
", Offset1UnitID:  ",CHAR(34),INDEX(SpatialOffsets[Offset 1 Unit],$A318),CHAR(34),
", Offset2Value:  ",INDEX(SpatialOffsets[Offset 2 Value],$A318),
", Offset2UnitID:  ",CHAR(34),INDEX(SpatialOffsets[Offset 2 Unit],$A318),CHAR(34),
", Offset3Value:  ",INDEX(SpatialOffsets[Offset 3 Value],$A318),
", Offset3UnitID:  ",CHAR(34),INDEX(SpatialOffsets[Offset 3 Unit],$A318),CHAR(34),,"}")))</f>
        <v>#REF!</v>
      </c>
      <c r="O318" t="e">
        <f>IF(COUNTA(RelatedFeatures[])=0,"", IF(INDEX(RelatedFeatures[First Sampling Feature Code],$A318)="","",
CONCATENATE("  - &amp;RelationID",TEXT($A318,"0000"),
" {","SamplingFeatureID:  *SamplingFeatureID",TEXT(MATCH(INDEX(RelatedFeatures[First Sampling Feature Code],$A318),SamplingFeatures[Feature Code],0),"0000"),
", RelationshipTypeCV:  ",CHAR(34),INDEX(RelatedFeatures[Relationship Type],$A318),CHAR(34),
", RelatedFeatureID: *SamplingFeatureID",TEXT(MATCH(INDEX(RelatedFeatures[Second Sampling Feature Code],$A318),SamplingFeatures[Feature Code],0),"0000"),
", SpatialOffsetID:  ",IF(INDEX(RelatedFeatures[Offset Number],$A318)="","",CONCATENATE("*SpatialOffsetID",TEXT(INDEX(RelatedFeatures[Offset Number],$A318),"0000"))),"}")))</f>
        <v>#REF!</v>
      </c>
      <c r="P318" t="e">
        <f>IF(INDEX(Methods[Method Type],$A318)="","",
CONCATENATE("  - &amp;MethodID",TEXT($A318,"0000"),
" {","MethodTypeCV:  ",CHAR(34),INDEX(Methods[Method Type],$A318),CHAR(34),
", MethodCode:  ",CHAR(34),INDEX(Methods[Method Code],$A318),CHAR(34),
", MethodName:  ",CHAR(34),INDEX(Methods[Method Name],$A318),CHAR(34),
", MethodDescription:  ",CHAR(34),INDEX(Methods[Method Description],$A318),CHAR(34),
", MethodLink:  ",CHAR(34),INDEX(Methods[Method Link],$A318),CHAR(34),
", OrganizationID: *OrganizationID",TEXT(MATCH(INDEX(Methods[Organization Name],$A318),Organizations[Organization Name],0),"0000"),"}"))</f>
        <v>#REF!</v>
      </c>
      <c r="Q318" t="e">
        <f>IF(INDEX(Variables[Variable Type],$A318)="","",
CONCATENATE("  - &amp;VariableID",TEXT($A318,"0000"),
" {","VariableTypeCV:  ",CHAR(34),INDEX(Variables[Variable Type],$A318),CHAR(34),
", VariableCode:  ",CHAR(34),INDEX(Variables[Variable Code],$A318),CHAR(34),
", VariableNameCV:  ",CHAR(34),INDEX(Variables[Variable Name],$A318),CHAR(34),
", VariableDefinition:  ",CHAR(34),INDEX(Variables[Variable Definition],$A318),CHAR(34),
", SpecciationCV:  ",CHAR(34),INDEX(Variables[Speciation],$A318),CHAR(34),
", NoDataValue:  ",CHAR(34),INDEX(Variables[No Data Value],$A318),CHAR(34),"}"))</f>
        <v>#REF!</v>
      </c>
    </row>
    <row r="319" spans="1:17" x14ac:dyDescent="0.25">
      <c r="A319">
        <v>316</v>
      </c>
      <c r="D319" t="e">
        <f>IF(INDEX(People[First Name],$A319)="","",
CONCATENATE("  - &amp;PersonID",TEXT($A319,"0000"),
" {","PersonFirstName:  ",CHAR(34),INDEX(People[First Name],$A319),CHAR(34),
", PersonMiddleName:  ",CHAR(34),INDEX(People[Middle Name],$A319),CHAR(34),
", PersonLastName:  ",CHAR(34),INDEX(People[Last Name],$A319),CHAR(34),"}"))</f>
        <v>#REF!</v>
      </c>
      <c r="E319" t="e">
        <f>IF(INDEX(Organizations[Organization Type '[CV']],$A319)="","",
CONCATENATE("  - &amp;OrganizationID",TEXT($A319,"0000"),
" {","OrganizationTypeCV:  ",CHAR(34),INDEX(Organizations[Organization Type '[CV']],$A319),CHAR(34),
", OrganizationCode:  ",CHAR(34),INDEX(Organizations[Organization Code],$A319),CHAR(34),
", OrganizationName:  ",CHAR(34),INDEX(Organizations[Organization Name],$A319),CHAR(34),
", OrganizationDescription:  ",CHAR(34),INDEX(Organizations[Organization Description],$A319),CHAR(34),
", OrganizationLink:  ",CHAR(34),INDEX(Organizations[Organization Link],$A319),CHAR(34),"}"))</f>
        <v>#REF!</v>
      </c>
      <c r="F319" t="e">
        <f>IF(INDEX(People[First Name],$A319)="","",
CONCATENATE("  - &amp;AffiliationID",TEXT($A319,"0000"),
" {PersonID: *PersonID",TEXT($A319,"0000"),
", OrganizationID: *OrganizationID",TEXT(MATCH(INDEX(People[Organization Name],$A319),Organizations[Organization Name],0),"0000"),
", IsPrimaryOrganizationContact: , AffiliationStartDate: , AffiliationEndDate: , PrimaryPhone: ",
", PrimaryEmail: ",CHAR(34),INDEX(People[Primary Email],$A319),CHAR(34),
", PrimaryAddress: ",CHAR(34),INDEX(People[Primary Address],$A319),CHAR(34),
", PersonLink: }"))</f>
        <v>#REF!</v>
      </c>
      <c r="H319" t="e">
        <f>IF(COUNTA(CitationInformation)=0,"",IF(INDEX(AuthorList[Author Name],$A319)="","",
CONCATENATE("  - &amp;AuthorListID",TEXT($A319,"0000"),
"  {CitationID: *CitationID0001",
", PersonID: *PersonID",TEXT(MATCH(INDEX(AuthorList[Author Name],$A319),People[Full Name],0),"0000"),
", AuthorOrder: ",INDEX(AuthorList[Author Number],$A319),"}")))</f>
        <v>#REF!</v>
      </c>
      <c r="K319" t="e">
        <f>IF(INDEX(SamplingFeatures[Feature Code],$A319)="","",
CONCATENATE("  - &amp;SamplingFeatureID",TEXT($A319,"0000"),
" {","SamplingFeatureUUID:  ",CHAR(34),INDEX(SamplingFeatures[Sampling Feature UUID],$A319),CHAR(34),
", SamplingFeatureTypeCV:  ",CHAR(34),INDEX(SamplingFeatures[Sampling Feature Type],$A319),CHAR(34),
", SamplingFeatureCode:  ",CHAR(34),INDEX(SamplingFeatures[Feature Code],$A319),CHAR(34),
", SamplingFeatureName:  ",CHAR(34),INDEX(SamplingFeatures[Feature Name],$A319),CHAR(34),
", SamplingFeatureDescription:  ",CHAR(34),INDEX(SamplingFeatures[Feature Description],$A319),CHAR(34),
", SamplingFeatureGeotypeCV:  ",CHAR(34),INDEX(SamplingFeatures[Feature Geo Type],$A319),CHAR(34),
", FeatureGeometry:  ",CHAR(34),INDEX(SamplingFeatures[Feature Geometry],$A319),CHAR(34),
", Elevation_m:  ",CHAR(34),INDEX(SamplingFeatures[Elevation_m],$A319),CHAR(34),
", ElevationDatumCV:  ",CHAR(34),ElevationDatum,CHAR(34),"}"))</f>
        <v>#REF!</v>
      </c>
      <c r="L319" t="e">
        <f>IF(INDEX(SamplingFeatures[Sampling Feature Type],$A319)&lt;&gt;"Site","",
CONCATENATE("  - &amp;SiteID",TEXT(SUMPRODUCT(--($L$3:$L318&lt;&gt;"")),"0000"),
" {","SamplingFeatureID:  *SamplingFeatureID",TEXT($A319,"0000"),
", SiteTypeCV:  ",CHAR(34),INDEX(Sites[Site Type],$A319),CHAR(34),
", Latitude:  ",INDEX(Sites[Latitude],$A319),
", Longitude:  ",INDEX(Sites[Longitude],$A319),
", SRSName:  ",CHAR(34),LatLonDatum,CHAR(34),"}"))</f>
        <v>#REF!</v>
      </c>
      <c r="M319" t="e">
        <f>IF(INDEX(SamplingFeatures[Sampling Feature Type],$A319)&lt;&gt;"Specimen","",
CONCATENATE("  - &amp;SpecimenID",TEXT(SUMPRODUCT(--($M$3:$M318&lt;&gt;"")),"0000"),
" {","SamplingFeatureID:  *SamplingFeatureID",TEXT($A319,"0000"),
", SpecimenTypeCV:  ",CHAR(34),INDEX(Specimens[Specimen Type],$A319),CHAR(34),
", SpecimenMediumCV:  ",INDEX(Specimens[Specimen Medium],$A319),
", IsFieldSpecimen:  ",CHAR(34),INDEX(Specimens[Is Field Specimen?],$A319),CHAR(34),"}"))</f>
        <v>#REF!</v>
      </c>
      <c r="N319" t="e">
        <f>IF(COUNTA(SpatialOffsets[])=0,"", IF(INDEX(SpatialOffsets[Spatial Offset Type],$A319)="","",
CONCATENATE("  - &amp;SpatialOffsetID",TEXT($A319,"0000"),
" {","SpatialOffsetTypeCV:  ",CHAR(34),INDEX(SpatialOffsets[Spatial Offset Type],$A319),CHAR(34),
", Offset1Value:  ",INDEX(SpatialOffsets[Offset 1 Value],$A319),
", Offset1UnitID:  ",CHAR(34),INDEX(SpatialOffsets[Offset 1 Unit],$A319),CHAR(34),
", Offset2Value:  ",INDEX(SpatialOffsets[Offset 2 Value],$A319),
", Offset2UnitID:  ",CHAR(34),INDEX(SpatialOffsets[Offset 2 Unit],$A319),CHAR(34),
", Offset3Value:  ",INDEX(SpatialOffsets[Offset 3 Value],$A319),
", Offset3UnitID:  ",CHAR(34),INDEX(SpatialOffsets[Offset 3 Unit],$A319),CHAR(34),,"}")))</f>
        <v>#REF!</v>
      </c>
      <c r="O319" t="e">
        <f>IF(COUNTA(RelatedFeatures[])=0,"", IF(INDEX(RelatedFeatures[First Sampling Feature Code],$A319)="","",
CONCATENATE("  - &amp;RelationID",TEXT($A319,"0000"),
" {","SamplingFeatureID:  *SamplingFeatureID",TEXT(MATCH(INDEX(RelatedFeatures[First Sampling Feature Code],$A319),SamplingFeatures[Feature Code],0),"0000"),
", RelationshipTypeCV:  ",CHAR(34),INDEX(RelatedFeatures[Relationship Type],$A319),CHAR(34),
", RelatedFeatureID: *SamplingFeatureID",TEXT(MATCH(INDEX(RelatedFeatures[Second Sampling Feature Code],$A319),SamplingFeatures[Feature Code],0),"0000"),
", SpatialOffsetID:  ",IF(INDEX(RelatedFeatures[Offset Number],$A319)="","",CONCATENATE("*SpatialOffsetID",TEXT(INDEX(RelatedFeatures[Offset Number],$A319),"0000"))),"}")))</f>
        <v>#REF!</v>
      </c>
      <c r="P319" t="e">
        <f>IF(INDEX(Methods[Method Type],$A319)="","",
CONCATENATE("  - &amp;MethodID",TEXT($A319,"0000"),
" {","MethodTypeCV:  ",CHAR(34),INDEX(Methods[Method Type],$A319),CHAR(34),
", MethodCode:  ",CHAR(34),INDEX(Methods[Method Code],$A319),CHAR(34),
", MethodName:  ",CHAR(34),INDEX(Methods[Method Name],$A319),CHAR(34),
", MethodDescription:  ",CHAR(34),INDEX(Methods[Method Description],$A319),CHAR(34),
", MethodLink:  ",CHAR(34),INDEX(Methods[Method Link],$A319),CHAR(34),
", OrganizationID: *OrganizationID",TEXT(MATCH(INDEX(Methods[Organization Name],$A319),Organizations[Organization Name],0),"0000"),"}"))</f>
        <v>#REF!</v>
      </c>
      <c r="Q319" t="e">
        <f>IF(INDEX(Variables[Variable Type],$A319)="","",
CONCATENATE("  - &amp;VariableID",TEXT($A319,"0000"),
" {","VariableTypeCV:  ",CHAR(34),INDEX(Variables[Variable Type],$A319),CHAR(34),
", VariableCode:  ",CHAR(34),INDEX(Variables[Variable Code],$A319),CHAR(34),
", VariableNameCV:  ",CHAR(34),INDEX(Variables[Variable Name],$A319),CHAR(34),
", VariableDefinition:  ",CHAR(34),INDEX(Variables[Variable Definition],$A319),CHAR(34),
", SpecciationCV:  ",CHAR(34),INDEX(Variables[Speciation],$A319),CHAR(34),
", NoDataValue:  ",CHAR(34),INDEX(Variables[No Data Value],$A319),CHAR(34),"}"))</f>
        <v>#REF!</v>
      </c>
    </row>
    <row r="320" spans="1:17" x14ac:dyDescent="0.25">
      <c r="A320">
        <v>317</v>
      </c>
      <c r="D320" t="e">
        <f>IF(INDEX(People[First Name],$A320)="","",
CONCATENATE("  - &amp;PersonID",TEXT($A320,"0000"),
" {","PersonFirstName:  ",CHAR(34),INDEX(People[First Name],$A320),CHAR(34),
", PersonMiddleName:  ",CHAR(34),INDEX(People[Middle Name],$A320),CHAR(34),
", PersonLastName:  ",CHAR(34),INDEX(People[Last Name],$A320),CHAR(34),"}"))</f>
        <v>#REF!</v>
      </c>
      <c r="E320" t="e">
        <f>IF(INDEX(Organizations[Organization Type '[CV']],$A320)="","",
CONCATENATE("  - &amp;OrganizationID",TEXT($A320,"0000"),
" {","OrganizationTypeCV:  ",CHAR(34),INDEX(Organizations[Organization Type '[CV']],$A320),CHAR(34),
", OrganizationCode:  ",CHAR(34),INDEX(Organizations[Organization Code],$A320),CHAR(34),
", OrganizationName:  ",CHAR(34),INDEX(Organizations[Organization Name],$A320),CHAR(34),
", OrganizationDescription:  ",CHAR(34),INDEX(Organizations[Organization Description],$A320),CHAR(34),
", OrganizationLink:  ",CHAR(34),INDEX(Organizations[Organization Link],$A320),CHAR(34),"}"))</f>
        <v>#REF!</v>
      </c>
      <c r="F320" t="e">
        <f>IF(INDEX(People[First Name],$A320)="","",
CONCATENATE("  - &amp;AffiliationID",TEXT($A320,"0000"),
" {PersonID: *PersonID",TEXT($A320,"0000"),
", OrganizationID: *OrganizationID",TEXT(MATCH(INDEX(People[Organization Name],$A320),Organizations[Organization Name],0),"0000"),
", IsPrimaryOrganizationContact: , AffiliationStartDate: , AffiliationEndDate: , PrimaryPhone: ",
", PrimaryEmail: ",CHAR(34),INDEX(People[Primary Email],$A320),CHAR(34),
", PrimaryAddress: ",CHAR(34),INDEX(People[Primary Address],$A320),CHAR(34),
", PersonLink: }"))</f>
        <v>#REF!</v>
      </c>
      <c r="H320" t="e">
        <f>IF(COUNTA(CitationInformation)=0,"",IF(INDEX(AuthorList[Author Name],$A320)="","",
CONCATENATE("  - &amp;AuthorListID",TEXT($A320,"0000"),
"  {CitationID: *CitationID0001",
", PersonID: *PersonID",TEXT(MATCH(INDEX(AuthorList[Author Name],$A320),People[Full Name],0),"0000"),
", AuthorOrder: ",INDEX(AuthorList[Author Number],$A320),"}")))</f>
        <v>#REF!</v>
      </c>
      <c r="K320" t="e">
        <f>IF(INDEX(SamplingFeatures[Feature Code],$A320)="","",
CONCATENATE("  - &amp;SamplingFeatureID",TEXT($A320,"0000"),
" {","SamplingFeatureUUID:  ",CHAR(34),INDEX(SamplingFeatures[Sampling Feature UUID],$A320),CHAR(34),
", SamplingFeatureTypeCV:  ",CHAR(34),INDEX(SamplingFeatures[Sampling Feature Type],$A320),CHAR(34),
", SamplingFeatureCode:  ",CHAR(34),INDEX(SamplingFeatures[Feature Code],$A320),CHAR(34),
", SamplingFeatureName:  ",CHAR(34),INDEX(SamplingFeatures[Feature Name],$A320),CHAR(34),
", SamplingFeatureDescription:  ",CHAR(34),INDEX(SamplingFeatures[Feature Description],$A320),CHAR(34),
", SamplingFeatureGeotypeCV:  ",CHAR(34),INDEX(SamplingFeatures[Feature Geo Type],$A320),CHAR(34),
", FeatureGeometry:  ",CHAR(34),INDEX(SamplingFeatures[Feature Geometry],$A320),CHAR(34),
", Elevation_m:  ",CHAR(34),INDEX(SamplingFeatures[Elevation_m],$A320),CHAR(34),
", ElevationDatumCV:  ",CHAR(34),ElevationDatum,CHAR(34),"}"))</f>
        <v>#REF!</v>
      </c>
      <c r="L320" t="e">
        <f>IF(INDEX(SamplingFeatures[Sampling Feature Type],$A320)&lt;&gt;"Site","",
CONCATENATE("  - &amp;SiteID",TEXT(SUMPRODUCT(--($L$3:$L319&lt;&gt;"")),"0000"),
" {","SamplingFeatureID:  *SamplingFeatureID",TEXT($A320,"0000"),
", SiteTypeCV:  ",CHAR(34),INDEX(Sites[Site Type],$A320),CHAR(34),
", Latitude:  ",INDEX(Sites[Latitude],$A320),
", Longitude:  ",INDEX(Sites[Longitude],$A320),
", SRSName:  ",CHAR(34),LatLonDatum,CHAR(34),"}"))</f>
        <v>#REF!</v>
      </c>
      <c r="M320" t="e">
        <f>IF(INDEX(SamplingFeatures[Sampling Feature Type],$A320)&lt;&gt;"Specimen","",
CONCATENATE("  - &amp;SpecimenID",TEXT(SUMPRODUCT(--($M$3:$M319&lt;&gt;"")),"0000"),
" {","SamplingFeatureID:  *SamplingFeatureID",TEXT($A320,"0000"),
", SpecimenTypeCV:  ",CHAR(34),INDEX(Specimens[Specimen Type],$A320),CHAR(34),
", SpecimenMediumCV:  ",INDEX(Specimens[Specimen Medium],$A320),
", IsFieldSpecimen:  ",CHAR(34),INDEX(Specimens[Is Field Specimen?],$A320),CHAR(34),"}"))</f>
        <v>#REF!</v>
      </c>
      <c r="N320" t="e">
        <f>IF(COUNTA(SpatialOffsets[])=0,"", IF(INDEX(SpatialOffsets[Spatial Offset Type],$A320)="","",
CONCATENATE("  - &amp;SpatialOffsetID",TEXT($A320,"0000"),
" {","SpatialOffsetTypeCV:  ",CHAR(34),INDEX(SpatialOffsets[Spatial Offset Type],$A320),CHAR(34),
", Offset1Value:  ",INDEX(SpatialOffsets[Offset 1 Value],$A320),
", Offset1UnitID:  ",CHAR(34),INDEX(SpatialOffsets[Offset 1 Unit],$A320),CHAR(34),
", Offset2Value:  ",INDEX(SpatialOffsets[Offset 2 Value],$A320),
", Offset2UnitID:  ",CHAR(34),INDEX(SpatialOffsets[Offset 2 Unit],$A320),CHAR(34),
", Offset3Value:  ",INDEX(SpatialOffsets[Offset 3 Value],$A320),
", Offset3UnitID:  ",CHAR(34),INDEX(SpatialOffsets[Offset 3 Unit],$A320),CHAR(34),,"}")))</f>
        <v>#REF!</v>
      </c>
      <c r="O320" t="e">
        <f>IF(COUNTA(RelatedFeatures[])=0,"", IF(INDEX(RelatedFeatures[First Sampling Feature Code],$A320)="","",
CONCATENATE("  - &amp;RelationID",TEXT($A320,"0000"),
" {","SamplingFeatureID:  *SamplingFeatureID",TEXT(MATCH(INDEX(RelatedFeatures[First Sampling Feature Code],$A320),SamplingFeatures[Feature Code],0),"0000"),
", RelationshipTypeCV:  ",CHAR(34),INDEX(RelatedFeatures[Relationship Type],$A320),CHAR(34),
", RelatedFeatureID: *SamplingFeatureID",TEXT(MATCH(INDEX(RelatedFeatures[Second Sampling Feature Code],$A320),SamplingFeatures[Feature Code],0),"0000"),
", SpatialOffsetID:  ",IF(INDEX(RelatedFeatures[Offset Number],$A320)="","",CONCATENATE("*SpatialOffsetID",TEXT(INDEX(RelatedFeatures[Offset Number],$A320),"0000"))),"}")))</f>
        <v>#REF!</v>
      </c>
      <c r="P320" t="e">
        <f>IF(INDEX(Methods[Method Type],$A320)="","",
CONCATENATE("  - &amp;MethodID",TEXT($A320,"0000"),
" {","MethodTypeCV:  ",CHAR(34),INDEX(Methods[Method Type],$A320),CHAR(34),
", MethodCode:  ",CHAR(34),INDEX(Methods[Method Code],$A320),CHAR(34),
", MethodName:  ",CHAR(34),INDEX(Methods[Method Name],$A320),CHAR(34),
", MethodDescription:  ",CHAR(34),INDEX(Methods[Method Description],$A320),CHAR(34),
", MethodLink:  ",CHAR(34),INDEX(Methods[Method Link],$A320),CHAR(34),
", OrganizationID: *OrganizationID",TEXT(MATCH(INDEX(Methods[Organization Name],$A320),Organizations[Organization Name],0),"0000"),"}"))</f>
        <v>#REF!</v>
      </c>
      <c r="Q320" t="e">
        <f>IF(INDEX(Variables[Variable Type],$A320)="","",
CONCATENATE("  - &amp;VariableID",TEXT($A320,"0000"),
" {","VariableTypeCV:  ",CHAR(34),INDEX(Variables[Variable Type],$A320),CHAR(34),
", VariableCode:  ",CHAR(34),INDEX(Variables[Variable Code],$A320),CHAR(34),
", VariableNameCV:  ",CHAR(34),INDEX(Variables[Variable Name],$A320),CHAR(34),
", VariableDefinition:  ",CHAR(34),INDEX(Variables[Variable Definition],$A320),CHAR(34),
", SpecciationCV:  ",CHAR(34),INDEX(Variables[Speciation],$A320),CHAR(34),
", NoDataValue:  ",CHAR(34),INDEX(Variables[No Data Value],$A320),CHAR(34),"}"))</f>
        <v>#REF!</v>
      </c>
    </row>
    <row r="321" spans="1:17" x14ac:dyDescent="0.25">
      <c r="A321">
        <v>318</v>
      </c>
      <c r="D321" t="e">
        <f>IF(INDEX(People[First Name],$A321)="","",
CONCATENATE("  - &amp;PersonID",TEXT($A321,"0000"),
" {","PersonFirstName:  ",CHAR(34),INDEX(People[First Name],$A321),CHAR(34),
", PersonMiddleName:  ",CHAR(34),INDEX(People[Middle Name],$A321),CHAR(34),
", PersonLastName:  ",CHAR(34),INDEX(People[Last Name],$A321),CHAR(34),"}"))</f>
        <v>#REF!</v>
      </c>
      <c r="E321" t="e">
        <f>IF(INDEX(Organizations[Organization Type '[CV']],$A321)="","",
CONCATENATE("  - &amp;OrganizationID",TEXT($A321,"0000"),
" {","OrganizationTypeCV:  ",CHAR(34),INDEX(Organizations[Organization Type '[CV']],$A321),CHAR(34),
", OrganizationCode:  ",CHAR(34),INDEX(Organizations[Organization Code],$A321),CHAR(34),
", OrganizationName:  ",CHAR(34),INDEX(Organizations[Organization Name],$A321),CHAR(34),
", OrganizationDescription:  ",CHAR(34),INDEX(Organizations[Organization Description],$A321),CHAR(34),
", OrganizationLink:  ",CHAR(34),INDEX(Organizations[Organization Link],$A321),CHAR(34),"}"))</f>
        <v>#REF!</v>
      </c>
      <c r="F321" t="e">
        <f>IF(INDEX(People[First Name],$A321)="","",
CONCATENATE("  - &amp;AffiliationID",TEXT($A321,"0000"),
" {PersonID: *PersonID",TEXT($A321,"0000"),
", OrganizationID: *OrganizationID",TEXT(MATCH(INDEX(People[Organization Name],$A321),Organizations[Organization Name],0),"0000"),
", IsPrimaryOrganizationContact: , AffiliationStartDate: , AffiliationEndDate: , PrimaryPhone: ",
", PrimaryEmail: ",CHAR(34),INDEX(People[Primary Email],$A321),CHAR(34),
", PrimaryAddress: ",CHAR(34),INDEX(People[Primary Address],$A321),CHAR(34),
", PersonLink: }"))</f>
        <v>#REF!</v>
      </c>
      <c r="H321" t="e">
        <f>IF(COUNTA(CitationInformation)=0,"",IF(INDEX(AuthorList[Author Name],$A321)="","",
CONCATENATE("  - &amp;AuthorListID",TEXT($A321,"0000"),
"  {CitationID: *CitationID0001",
", PersonID: *PersonID",TEXT(MATCH(INDEX(AuthorList[Author Name],$A321),People[Full Name],0),"0000"),
", AuthorOrder: ",INDEX(AuthorList[Author Number],$A321),"}")))</f>
        <v>#REF!</v>
      </c>
      <c r="K321" t="e">
        <f>IF(INDEX(SamplingFeatures[Feature Code],$A321)="","",
CONCATENATE("  - &amp;SamplingFeatureID",TEXT($A321,"0000"),
" {","SamplingFeatureUUID:  ",CHAR(34),INDEX(SamplingFeatures[Sampling Feature UUID],$A321),CHAR(34),
", SamplingFeatureTypeCV:  ",CHAR(34),INDEX(SamplingFeatures[Sampling Feature Type],$A321),CHAR(34),
", SamplingFeatureCode:  ",CHAR(34),INDEX(SamplingFeatures[Feature Code],$A321),CHAR(34),
", SamplingFeatureName:  ",CHAR(34),INDEX(SamplingFeatures[Feature Name],$A321),CHAR(34),
", SamplingFeatureDescription:  ",CHAR(34),INDEX(SamplingFeatures[Feature Description],$A321),CHAR(34),
", SamplingFeatureGeotypeCV:  ",CHAR(34),INDEX(SamplingFeatures[Feature Geo Type],$A321),CHAR(34),
", FeatureGeometry:  ",CHAR(34),INDEX(SamplingFeatures[Feature Geometry],$A321),CHAR(34),
", Elevation_m:  ",CHAR(34),INDEX(SamplingFeatures[Elevation_m],$A321),CHAR(34),
", ElevationDatumCV:  ",CHAR(34),ElevationDatum,CHAR(34),"}"))</f>
        <v>#REF!</v>
      </c>
      <c r="L321" t="e">
        <f>IF(INDEX(SamplingFeatures[Sampling Feature Type],$A321)&lt;&gt;"Site","",
CONCATENATE("  - &amp;SiteID",TEXT(SUMPRODUCT(--($L$3:$L320&lt;&gt;"")),"0000"),
" {","SamplingFeatureID:  *SamplingFeatureID",TEXT($A321,"0000"),
", SiteTypeCV:  ",CHAR(34),INDEX(Sites[Site Type],$A321),CHAR(34),
", Latitude:  ",INDEX(Sites[Latitude],$A321),
", Longitude:  ",INDEX(Sites[Longitude],$A321),
", SRSName:  ",CHAR(34),LatLonDatum,CHAR(34),"}"))</f>
        <v>#REF!</v>
      </c>
      <c r="M321" t="e">
        <f>IF(INDEX(SamplingFeatures[Sampling Feature Type],$A321)&lt;&gt;"Specimen","",
CONCATENATE("  - &amp;SpecimenID",TEXT(SUMPRODUCT(--($M$3:$M320&lt;&gt;"")),"0000"),
" {","SamplingFeatureID:  *SamplingFeatureID",TEXT($A321,"0000"),
", SpecimenTypeCV:  ",CHAR(34),INDEX(Specimens[Specimen Type],$A321),CHAR(34),
", SpecimenMediumCV:  ",INDEX(Specimens[Specimen Medium],$A321),
", IsFieldSpecimen:  ",CHAR(34),INDEX(Specimens[Is Field Specimen?],$A321),CHAR(34),"}"))</f>
        <v>#REF!</v>
      </c>
      <c r="N321" t="e">
        <f>IF(COUNTA(SpatialOffsets[])=0,"", IF(INDEX(SpatialOffsets[Spatial Offset Type],$A321)="","",
CONCATENATE("  - &amp;SpatialOffsetID",TEXT($A321,"0000"),
" {","SpatialOffsetTypeCV:  ",CHAR(34),INDEX(SpatialOffsets[Spatial Offset Type],$A321),CHAR(34),
", Offset1Value:  ",INDEX(SpatialOffsets[Offset 1 Value],$A321),
", Offset1UnitID:  ",CHAR(34),INDEX(SpatialOffsets[Offset 1 Unit],$A321),CHAR(34),
", Offset2Value:  ",INDEX(SpatialOffsets[Offset 2 Value],$A321),
", Offset2UnitID:  ",CHAR(34),INDEX(SpatialOffsets[Offset 2 Unit],$A321),CHAR(34),
", Offset3Value:  ",INDEX(SpatialOffsets[Offset 3 Value],$A321),
", Offset3UnitID:  ",CHAR(34),INDEX(SpatialOffsets[Offset 3 Unit],$A321),CHAR(34),,"}")))</f>
        <v>#REF!</v>
      </c>
      <c r="O321" t="e">
        <f>IF(COUNTA(RelatedFeatures[])=0,"", IF(INDEX(RelatedFeatures[First Sampling Feature Code],$A321)="","",
CONCATENATE("  - &amp;RelationID",TEXT($A321,"0000"),
" {","SamplingFeatureID:  *SamplingFeatureID",TEXT(MATCH(INDEX(RelatedFeatures[First Sampling Feature Code],$A321),SamplingFeatures[Feature Code],0),"0000"),
", RelationshipTypeCV:  ",CHAR(34),INDEX(RelatedFeatures[Relationship Type],$A321),CHAR(34),
", RelatedFeatureID: *SamplingFeatureID",TEXT(MATCH(INDEX(RelatedFeatures[Second Sampling Feature Code],$A321),SamplingFeatures[Feature Code],0),"0000"),
", SpatialOffsetID:  ",IF(INDEX(RelatedFeatures[Offset Number],$A321)="","",CONCATENATE("*SpatialOffsetID",TEXT(INDEX(RelatedFeatures[Offset Number],$A321),"0000"))),"}")))</f>
        <v>#REF!</v>
      </c>
      <c r="P321" t="e">
        <f>IF(INDEX(Methods[Method Type],$A321)="","",
CONCATENATE("  - &amp;MethodID",TEXT($A321,"0000"),
" {","MethodTypeCV:  ",CHAR(34),INDEX(Methods[Method Type],$A321),CHAR(34),
", MethodCode:  ",CHAR(34),INDEX(Methods[Method Code],$A321),CHAR(34),
", MethodName:  ",CHAR(34),INDEX(Methods[Method Name],$A321),CHAR(34),
", MethodDescription:  ",CHAR(34),INDEX(Methods[Method Description],$A321),CHAR(34),
", MethodLink:  ",CHAR(34),INDEX(Methods[Method Link],$A321),CHAR(34),
", OrganizationID: *OrganizationID",TEXT(MATCH(INDEX(Methods[Organization Name],$A321),Organizations[Organization Name],0),"0000"),"}"))</f>
        <v>#REF!</v>
      </c>
      <c r="Q321" t="e">
        <f>IF(INDEX(Variables[Variable Type],$A321)="","",
CONCATENATE("  - &amp;VariableID",TEXT($A321,"0000"),
" {","VariableTypeCV:  ",CHAR(34),INDEX(Variables[Variable Type],$A321),CHAR(34),
", VariableCode:  ",CHAR(34),INDEX(Variables[Variable Code],$A321),CHAR(34),
", VariableNameCV:  ",CHAR(34),INDEX(Variables[Variable Name],$A321),CHAR(34),
", VariableDefinition:  ",CHAR(34),INDEX(Variables[Variable Definition],$A321),CHAR(34),
", SpecciationCV:  ",CHAR(34),INDEX(Variables[Speciation],$A321),CHAR(34),
", NoDataValue:  ",CHAR(34),INDEX(Variables[No Data Value],$A321),CHAR(34),"}"))</f>
        <v>#REF!</v>
      </c>
    </row>
    <row r="322" spans="1:17" x14ac:dyDescent="0.25">
      <c r="A322">
        <v>319</v>
      </c>
      <c r="D322" t="e">
        <f>IF(INDEX(People[First Name],$A322)="","",
CONCATENATE("  - &amp;PersonID",TEXT($A322,"0000"),
" {","PersonFirstName:  ",CHAR(34),INDEX(People[First Name],$A322),CHAR(34),
", PersonMiddleName:  ",CHAR(34),INDEX(People[Middle Name],$A322),CHAR(34),
", PersonLastName:  ",CHAR(34),INDEX(People[Last Name],$A322),CHAR(34),"}"))</f>
        <v>#REF!</v>
      </c>
      <c r="E322" t="e">
        <f>IF(INDEX(Organizations[Organization Type '[CV']],$A322)="","",
CONCATENATE("  - &amp;OrganizationID",TEXT($A322,"0000"),
" {","OrganizationTypeCV:  ",CHAR(34),INDEX(Organizations[Organization Type '[CV']],$A322),CHAR(34),
", OrganizationCode:  ",CHAR(34),INDEX(Organizations[Organization Code],$A322),CHAR(34),
", OrganizationName:  ",CHAR(34),INDEX(Organizations[Organization Name],$A322),CHAR(34),
", OrganizationDescription:  ",CHAR(34),INDEX(Organizations[Organization Description],$A322),CHAR(34),
", OrganizationLink:  ",CHAR(34),INDEX(Organizations[Organization Link],$A322),CHAR(34),"}"))</f>
        <v>#REF!</v>
      </c>
      <c r="F322" t="e">
        <f>IF(INDEX(People[First Name],$A322)="","",
CONCATENATE("  - &amp;AffiliationID",TEXT($A322,"0000"),
" {PersonID: *PersonID",TEXT($A322,"0000"),
", OrganizationID: *OrganizationID",TEXT(MATCH(INDEX(People[Organization Name],$A322),Organizations[Organization Name],0),"0000"),
", IsPrimaryOrganizationContact: , AffiliationStartDate: , AffiliationEndDate: , PrimaryPhone: ",
", PrimaryEmail: ",CHAR(34),INDEX(People[Primary Email],$A322),CHAR(34),
", PrimaryAddress: ",CHAR(34),INDEX(People[Primary Address],$A322),CHAR(34),
", PersonLink: }"))</f>
        <v>#REF!</v>
      </c>
      <c r="H322" t="e">
        <f>IF(COUNTA(CitationInformation)=0,"",IF(INDEX(AuthorList[Author Name],$A322)="","",
CONCATENATE("  - &amp;AuthorListID",TEXT($A322,"0000"),
"  {CitationID: *CitationID0001",
", PersonID: *PersonID",TEXT(MATCH(INDEX(AuthorList[Author Name],$A322),People[Full Name],0),"0000"),
", AuthorOrder: ",INDEX(AuthorList[Author Number],$A322),"}")))</f>
        <v>#REF!</v>
      </c>
      <c r="K322" t="e">
        <f>IF(INDEX(SamplingFeatures[Feature Code],$A322)="","",
CONCATENATE("  - &amp;SamplingFeatureID",TEXT($A322,"0000"),
" {","SamplingFeatureUUID:  ",CHAR(34),INDEX(SamplingFeatures[Sampling Feature UUID],$A322),CHAR(34),
", SamplingFeatureTypeCV:  ",CHAR(34),INDEX(SamplingFeatures[Sampling Feature Type],$A322),CHAR(34),
", SamplingFeatureCode:  ",CHAR(34),INDEX(SamplingFeatures[Feature Code],$A322),CHAR(34),
", SamplingFeatureName:  ",CHAR(34),INDEX(SamplingFeatures[Feature Name],$A322),CHAR(34),
", SamplingFeatureDescription:  ",CHAR(34),INDEX(SamplingFeatures[Feature Description],$A322),CHAR(34),
", SamplingFeatureGeotypeCV:  ",CHAR(34),INDEX(SamplingFeatures[Feature Geo Type],$A322),CHAR(34),
", FeatureGeometry:  ",CHAR(34),INDEX(SamplingFeatures[Feature Geometry],$A322),CHAR(34),
", Elevation_m:  ",CHAR(34),INDEX(SamplingFeatures[Elevation_m],$A322),CHAR(34),
", ElevationDatumCV:  ",CHAR(34),ElevationDatum,CHAR(34),"}"))</f>
        <v>#REF!</v>
      </c>
      <c r="L322" t="e">
        <f>IF(INDEX(SamplingFeatures[Sampling Feature Type],$A322)&lt;&gt;"Site","",
CONCATENATE("  - &amp;SiteID",TEXT(SUMPRODUCT(--($L$3:$L321&lt;&gt;"")),"0000"),
" {","SamplingFeatureID:  *SamplingFeatureID",TEXT($A322,"0000"),
", SiteTypeCV:  ",CHAR(34),INDEX(Sites[Site Type],$A322),CHAR(34),
", Latitude:  ",INDEX(Sites[Latitude],$A322),
", Longitude:  ",INDEX(Sites[Longitude],$A322),
", SRSName:  ",CHAR(34),LatLonDatum,CHAR(34),"}"))</f>
        <v>#REF!</v>
      </c>
      <c r="M322" t="e">
        <f>IF(INDEX(SamplingFeatures[Sampling Feature Type],$A322)&lt;&gt;"Specimen","",
CONCATENATE("  - &amp;SpecimenID",TEXT(SUMPRODUCT(--($M$3:$M321&lt;&gt;"")),"0000"),
" {","SamplingFeatureID:  *SamplingFeatureID",TEXT($A322,"0000"),
", SpecimenTypeCV:  ",CHAR(34),INDEX(Specimens[Specimen Type],$A322),CHAR(34),
", SpecimenMediumCV:  ",INDEX(Specimens[Specimen Medium],$A322),
", IsFieldSpecimen:  ",CHAR(34),INDEX(Specimens[Is Field Specimen?],$A322),CHAR(34),"}"))</f>
        <v>#REF!</v>
      </c>
      <c r="N322" t="e">
        <f>IF(COUNTA(SpatialOffsets[])=0,"", IF(INDEX(SpatialOffsets[Spatial Offset Type],$A322)="","",
CONCATENATE("  - &amp;SpatialOffsetID",TEXT($A322,"0000"),
" {","SpatialOffsetTypeCV:  ",CHAR(34),INDEX(SpatialOffsets[Spatial Offset Type],$A322),CHAR(34),
", Offset1Value:  ",INDEX(SpatialOffsets[Offset 1 Value],$A322),
", Offset1UnitID:  ",CHAR(34),INDEX(SpatialOffsets[Offset 1 Unit],$A322),CHAR(34),
", Offset2Value:  ",INDEX(SpatialOffsets[Offset 2 Value],$A322),
", Offset2UnitID:  ",CHAR(34),INDEX(SpatialOffsets[Offset 2 Unit],$A322),CHAR(34),
", Offset3Value:  ",INDEX(SpatialOffsets[Offset 3 Value],$A322),
", Offset3UnitID:  ",CHAR(34),INDEX(SpatialOffsets[Offset 3 Unit],$A322),CHAR(34),,"}")))</f>
        <v>#REF!</v>
      </c>
      <c r="O322" t="e">
        <f>IF(COUNTA(RelatedFeatures[])=0,"", IF(INDEX(RelatedFeatures[First Sampling Feature Code],$A322)="","",
CONCATENATE("  - &amp;RelationID",TEXT($A322,"0000"),
" {","SamplingFeatureID:  *SamplingFeatureID",TEXT(MATCH(INDEX(RelatedFeatures[First Sampling Feature Code],$A322),SamplingFeatures[Feature Code],0),"0000"),
", RelationshipTypeCV:  ",CHAR(34),INDEX(RelatedFeatures[Relationship Type],$A322),CHAR(34),
", RelatedFeatureID: *SamplingFeatureID",TEXT(MATCH(INDEX(RelatedFeatures[Second Sampling Feature Code],$A322),SamplingFeatures[Feature Code],0),"0000"),
", SpatialOffsetID:  ",IF(INDEX(RelatedFeatures[Offset Number],$A322)="","",CONCATENATE("*SpatialOffsetID",TEXT(INDEX(RelatedFeatures[Offset Number],$A322),"0000"))),"}")))</f>
        <v>#REF!</v>
      </c>
      <c r="P322" t="e">
        <f>IF(INDEX(Methods[Method Type],$A322)="","",
CONCATENATE("  - &amp;MethodID",TEXT($A322,"0000"),
" {","MethodTypeCV:  ",CHAR(34),INDEX(Methods[Method Type],$A322),CHAR(34),
", MethodCode:  ",CHAR(34),INDEX(Methods[Method Code],$A322),CHAR(34),
", MethodName:  ",CHAR(34),INDEX(Methods[Method Name],$A322),CHAR(34),
", MethodDescription:  ",CHAR(34),INDEX(Methods[Method Description],$A322),CHAR(34),
", MethodLink:  ",CHAR(34),INDEX(Methods[Method Link],$A322),CHAR(34),
", OrganizationID: *OrganizationID",TEXT(MATCH(INDEX(Methods[Organization Name],$A322),Organizations[Organization Name],0),"0000"),"}"))</f>
        <v>#REF!</v>
      </c>
      <c r="Q322" t="e">
        <f>IF(INDEX(Variables[Variable Type],$A322)="","",
CONCATENATE("  - &amp;VariableID",TEXT($A322,"0000"),
" {","VariableTypeCV:  ",CHAR(34),INDEX(Variables[Variable Type],$A322),CHAR(34),
", VariableCode:  ",CHAR(34),INDEX(Variables[Variable Code],$A322),CHAR(34),
", VariableNameCV:  ",CHAR(34),INDEX(Variables[Variable Name],$A322),CHAR(34),
", VariableDefinition:  ",CHAR(34),INDEX(Variables[Variable Definition],$A322),CHAR(34),
", SpecciationCV:  ",CHAR(34),INDEX(Variables[Speciation],$A322),CHAR(34),
", NoDataValue:  ",CHAR(34),INDEX(Variables[No Data Value],$A322),CHAR(34),"}"))</f>
        <v>#REF!</v>
      </c>
    </row>
    <row r="323" spans="1:17" x14ac:dyDescent="0.25">
      <c r="A323">
        <v>320</v>
      </c>
      <c r="D323" t="e">
        <f>IF(INDEX(People[First Name],$A323)="","",
CONCATENATE("  - &amp;PersonID",TEXT($A323,"0000"),
" {","PersonFirstName:  ",CHAR(34),INDEX(People[First Name],$A323),CHAR(34),
", PersonMiddleName:  ",CHAR(34),INDEX(People[Middle Name],$A323),CHAR(34),
", PersonLastName:  ",CHAR(34),INDEX(People[Last Name],$A323),CHAR(34),"}"))</f>
        <v>#REF!</v>
      </c>
      <c r="E323" t="e">
        <f>IF(INDEX(Organizations[Organization Type '[CV']],$A323)="","",
CONCATENATE("  - &amp;OrganizationID",TEXT($A323,"0000"),
" {","OrganizationTypeCV:  ",CHAR(34),INDEX(Organizations[Organization Type '[CV']],$A323),CHAR(34),
", OrganizationCode:  ",CHAR(34),INDEX(Organizations[Organization Code],$A323),CHAR(34),
", OrganizationName:  ",CHAR(34),INDEX(Organizations[Organization Name],$A323),CHAR(34),
", OrganizationDescription:  ",CHAR(34),INDEX(Organizations[Organization Description],$A323),CHAR(34),
", OrganizationLink:  ",CHAR(34),INDEX(Organizations[Organization Link],$A323),CHAR(34),"}"))</f>
        <v>#REF!</v>
      </c>
      <c r="F323" t="e">
        <f>IF(INDEX(People[First Name],$A323)="","",
CONCATENATE("  - &amp;AffiliationID",TEXT($A323,"0000"),
" {PersonID: *PersonID",TEXT($A323,"0000"),
", OrganizationID: *OrganizationID",TEXT(MATCH(INDEX(People[Organization Name],$A323),Organizations[Organization Name],0),"0000"),
", IsPrimaryOrganizationContact: , AffiliationStartDate: , AffiliationEndDate: , PrimaryPhone: ",
", PrimaryEmail: ",CHAR(34),INDEX(People[Primary Email],$A323),CHAR(34),
", PrimaryAddress: ",CHAR(34),INDEX(People[Primary Address],$A323),CHAR(34),
", PersonLink: }"))</f>
        <v>#REF!</v>
      </c>
      <c r="H323" t="e">
        <f>IF(COUNTA(CitationInformation)=0,"",IF(INDEX(AuthorList[Author Name],$A323)="","",
CONCATENATE("  - &amp;AuthorListID",TEXT($A323,"0000"),
"  {CitationID: *CitationID0001",
", PersonID: *PersonID",TEXT(MATCH(INDEX(AuthorList[Author Name],$A323),People[Full Name],0),"0000"),
", AuthorOrder: ",INDEX(AuthorList[Author Number],$A323),"}")))</f>
        <v>#REF!</v>
      </c>
      <c r="K323" t="e">
        <f>IF(INDEX(SamplingFeatures[Feature Code],$A323)="","",
CONCATENATE("  - &amp;SamplingFeatureID",TEXT($A323,"0000"),
" {","SamplingFeatureUUID:  ",CHAR(34),INDEX(SamplingFeatures[Sampling Feature UUID],$A323),CHAR(34),
", SamplingFeatureTypeCV:  ",CHAR(34),INDEX(SamplingFeatures[Sampling Feature Type],$A323),CHAR(34),
", SamplingFeatureCode:  ",CHAR(34),INDEX(SamplingFeatures[Feature Code],$A323),CHAR(34),
", SamplingFeatureName:  ",CHAR(34),INDEX(SamplingFeatures[Feature Name],$A323),CHAR(34),
", SamplingFeatureDescription:  ",CHAR(34),INDEX(SamplingFeatures[Feature Description],$A323),CHAR(34),
", SamplingFeatureGeotypeCV:  ",CHAR(34),INDEX(SamplingFeatures[Feature Geo Type],$A323),CHAR(34),
", FeatureGeometry:  ",CHAR(34),INDEX(SamplingFeatures[Feature Geometry],$A323),CHAR(34),
", Elevation_m:  ",CHAR(34),INDEX(SamplingFeatures[Elevation_m],$A323),CHAR(34),
", ElevationDatumCV:  ",CHAR(34),ElevationDatum,CHAR(34),"}"))</f>
        <v>#REF!</v>
      </c>
      <c r="L323" t="e">
        <f>IF(INDEX(SamplingFeatures[Sampling Feature Type],$A323)&lt;&gt;"Site","",
CONCATENATE("  - &amp;SiteID",TEXT(SUMPRODUCT(--($L$3:$L322&lt;&gt;"")),"0000"),
" {","SamplingFeatureID:  *SamplingFeatureID",TEXT($A323,"0000"),
", SiteTypeCV:  ",CHAR(34),INDEX(Sites[Site Type],$A323),CHAR(34),
", Latitude:  ",INDEX(Sites[Latitude],$A323),
", Longitude:  ",INDEX(Sites[Longitude],$A323),
", SRSName:  ",CHAR(34),LatLonDatum,CHAR(34),"}"))</f>
        <v>#REF!</v>
      </c>
      <c r="M323" t="e">
        <f>IF(INDEX(SamplingFeatures[Sampling Feature Type],$A323)&lt;&gt;"Specimen","",
CONCATENATE("  - &amp;SpecimenID",TEXT(SUMPRODUCT(--($M$3:$M322&lt;&gt;"")),"0000"),
" {","SamplingFeatureID:  *SamplingFeatureID",TEXT($A323,"0000"),
", SpecimenTypeCV:  ",CHAR(34),INDEX(Specimens[Specimen Type],$A323),CHAR(34),
", SpecimenMediumCV:  ",INDEX(Specimens[Specimen Medium],$A323),
", IsFieldSpecimen:  ",CHAR(34),INDEX(Specimens[Is Field Specimen?],$A323),CHAR(34),"}"))</f>
        <v>#REF!</v>
      </c>
      <c r="N323" t="e">
        <f>IF(COUNTA(SpatialOffsets[])=0,"", IF(INDEX(SpatialOffsets[Spatial Offset Type],$A323)="","",
CONCATENATE("  - &amp;SpatialOffsetID",TEXT($A323,"0000"),
" {","SpatialOffsetTypeCV:  ",CHAR(34),INDEX(SpatialOffsets[Spatial Offset Type],$A323),CHAR(34),
", Offset1Value:  ",INDEX(SpatialOffsets[Offset 1 Value],$A323),
", Offset1UnitID:  ",CHAR(34),INDEX(SpatialOffsets[Offset 1 Unit],$A323),CHAR(34),
", Offset2Value:  ",INDEX(SpatialOffsets[Offset 2 Value],$A323),
", Offset2UnitID:  ",CHAR(34),INDEX(SpatialOffsets[Offset 2 Unit],$A323),CHAR(34),
", Offset3Value:  ",INDEX(SpatialOffsets[Offset 3 Value],$A323),
", Offset3UnitID:  ",CHAR(34),INDEX(SpatialOffsets[Offset 3 Unit],$A323),CHAR(34),,"}")))</f>
        <v>#REF!</v>
      </c>
      <c r="O323" t="e">
        <f>IF(COUNTA(RelatedFeatures[])=0,"", IF(INDEX(RelatedFeatures[First Sampling Feature Code],$A323)="","",
CONCATENATE("  - &amp;RelationID",TEXT($A323,"0000"),
" {","SamplingFeatureID:  *SamplingFeatureID",TEXT(MATCH(INDEX(RelatedFeatures[First Sampling Feature Code],$A323),SamplingFeatures[Feature Code],0),"0000"),
", RelationshipTypeCV:  ",CHAR(34),INDEX(RelatedFeatures[Relationship Type],$A323),CHAR(34),
", RelatedFeatureID: *SamplingFeatureID",TEXT(MATCH(INDEX(RelatedFeatures[Second Sampling Feature Code],$A323),SamplingFeatures[Feature Code],0),"0000"),
", SpatialOffsetID:  ",IF(INDEX(RelatedFeatures[Offset Number],$A323)="","",CONCATENATE("*SpatialOffsetID",TEXT(INDEX(RelatedFeatures[Offset Number],$A323),"0000"))),"}")))</f>
        <v>#REF!</v>
      </c>
      <c r="P323" t="e">
        <f>IF(INDEX(Methods[Method Type],$A323)="","",
CONCATENATE("  - &amp;MethodID",TEXT($A323,"0000"),
" {","MethodTypeCV:  ",CHAR(34),INDEX(Methods[Method Type],$A323),CHAR(34),
", MethodCode:  ",CHAR(34),INDEX(Methods[Method Code],$A323),CHAR(34),
", MethodName:  ",CHAR(34),INDEX(Methods[Method Name],$A323),CHAR(34),
", MethodDescription:  ",CHAR(34),INDEX(Methods[Method Description],$A323),CHAR(34),
", MethodLink:  ",CHAR(34),INDEX(Methods[Method Link],$A323),CHAR(34),
", OrganizationID: *OrganizationID",TEXT(MATCH(INDEX(Methods[Organization Name],$A323),Organizations[Organization Name],0),"0000"),"}"))</f>
        <v>#REF!</v>
      </c>
      <c r="Q323" t="e">
        <f>IF(INDEX(Variables[Variable Type],$A323)="","",
CONCATENATE("  - &amp;VariableID",TEXT($A323,"0000"),
" {","VariableTypeCV:  ",CHAR(34),INDEX(Variables[Variable Type],$A323),CHAR(34),
", VariableCode:  ",CHAR(34),INDEX(Variables[Variable Code],$A323),CHAR(34),
", VariableNameCV:  ",CHAR(34),INDEX(Variables[Variable Name],$A323),CHAR(34),
", VariableDefinition:  ",CHAR(34),INDEX(Variables[Variable Definition],$A323),CHAR(34),
", SpecciationCV:  ",CHAR(34),INDEX(Variables[Speciation],$A323),CHAR(34),
", NoDataValue:  ",CHAR(34),INDEX(Variables[No Data Value],$A323),CHAR(34),"}"))</f>
        <v>#REF!</v>
      </c>
    </row>
    <row r="324" spans="1:17" x14ac:dyDescent="0.25">
      <c r="A324">
        <v>321</v>
      </c>
      <c r="D324" t="e">
        <f>IF(INDEX(People[First Name],$A324)="","",
CONCATENATE("  - &amp;PersonID",TEXT($A324,"0000"),
" {","PersonFirstName:  ",CHAR(34),INDEX(People[First Name],$A324),CHAR(34),
", PersonMiddleName:  ",CHAR(34),INDEX(People[Middle Name],$A324),CHAR(34),
", PersonLastName:  ",CHAR(34),INDEX(People[Last Name],$A324),CHAR(34),"}"))</f>
        <v>#REF!</v>
      </c>
      <c r="E324" t="e">
        <f>IF(INDEX(Organizations[Organization Type '[CV']],$A324)="","",
CONCATENATE("  - &amp;OrganizationID",TEXT($A324,"0000"),
" {","OrganizationTypeCV:  ",CHAR(34),INDEX(Organizations[Organization Type '[CV']],$A324),CHAR(34),
", OrganizationCode:  ",CHAR(34),INDEX(Organizations[Organization Code],$A324),CHAR(34),
", OrganizationName:  ",CHAR(34),INDEX(Organizations[Organization Name],$A324),CHAR(34),
", OrganizationDescription:  ",CHAR(34),INDEX(Organizations[Organization Description],$A324),CHAR(34),
", OrganizationLink:  ",CHAR(34),INDEX(Organizations[Organization Link],$A324),CHAR(34),"}"))</f>
        <v>#REF!</v>
      </c>
      <c r="F324" t="e">
        <f>IF(INDEX(People[First Name],$A324)="","",
CONCATENATE("  - &amp;AffiliationID",TEXT($A324,"0000"),
" {PersonID: *PersonID",TEXT($A324,"0000"),
", OrganizationID: *OrganizationID",TEXT(MATCH(INDEX(People[Organization Name],$A324),Organizations[Organization Name],0),"0000"),
", IsPrimaryOrganizationContact: , AffiliationStartDate: , AffiliationEndDate: , PrimaryPhone: ",
", PrimaryEmail: ",CHAR(34),INDEX(People[Primary Email],$A324),CHAR(34),
", PrimaryAddress: ",CHAR(34),INDEX(People[Primary Address],$A324),CHAR(34),
", PersonLink: }"))</f>
        <v>#REF!</v>
      </c>
      <c r="H324" t="e">
        <f>IF(COUNTA(CitationInformation)=0,"",IF(INDEX(AuthorList[Author Name],$A324)="","",
CONCATENATE("  - &amp;AuthorListID",TEXT($A324,"0000"),
"  {CitationID: *CitationID0001",
", PersonID: *PersonID",TEXT(MATCH(INDEX(AuthorList[Author Name],$A324),People[Full Name],0),"0000"),
", AuthorOrder: ",INDEX(AuthorList[Author Number],$A324),"}")))</f>
        <v>#REF!</v>
      </c>
      <c r="K324" t="e">
        <f>IF(INDEX(SamplingFeatures[Feature Code],$A324)="","",
CONCATENATE("  - &amp;SamplingFeatureID",TEXT($A324,"0000"),
" {","SamplingFeatureUUID:  ",CHAR(34),INDEX(SamplingFeatures[Sampling Feature UUID],$A324),CHAR(34),
", SamplingFeatureTypeCV:  ",CHAR(34),INDEX(SamplingFeatures[Sampling Feature Type],$A324),CHAR(34),
", SamplingFeatureCode:  ",CHAR(34),INDEX(SamplingFeatures[Feature Code],$A324),CHAR(34),
", SamplingFeatureName:  ",CHAR(34),INDEX(SamplingFeatures[Feature Name],$A324),CHAR(34),
", SamplingFeatureDescription:  ",CHAR(34),INDEX(SamplingFeatures[Feature Description],$A324),CHAR(34),
", SamplingFeatureGeotypeCV:  ",CHAR(34),INDEX(SamplingFeatures[Feature Geo Type],$A324),CHAR(34),
", FeatureGeometry:  ",CHAR(34),INDEX(SamplingFeatures[Feature Geometry],$A324),CHAR(34),
", Elevation_m:  ",CHAR(34),INDEX(SamplingFeatures[Elevation_m],$A324),CHAR(34),
", ElevationDatumCV:  ",CHAR(34),ElevationDatum,CHAR(34),"}"))</f>
        <v>#REF!</v>
      </c>
      <c r="L324" t="e">
        <f>IF(INDEX(SamplingFeatures[Sampling Feature Type],$A324)&lt;&gt;"Site","",
CONCATENATE("  - &amp;SiteID",TEXT(SUMPRODUCT(--($L$3:$L323&lt;&gt;"")),"0000"),
" {","SamplingFeatureID:  *SamplingFeatureID",TEXT($A324,"0000"),
", SiteTypeCV:  ",CHAR(34),INDEX(Sites[Site Type],$A324),CHAR(34),
", Latitude:  ",INDEX(Sites[Latitude],$A324),
", Longitude:  ",INDEX(Sites[Longitude],$A324),
", SRSName:  ",CHAR(34),LatLonDatum,CHAR(34),"}"))</f>
        <v>#REF!</v>
      </c>
      <c r="M324" t="e">
        <f>IF(INDEX(SamplingFeatures[Sampling Feature Type],$A324)&lt;&gt;"Specimen","",
CONCATENATE("  - &amp;SpecimenID",TEXT(SUMPRODUCT(--($M$3:$M323&lt;&gt;"")),"0000"),
" {","SamplingFeatureID:  *SamplingFeatureID",TEXT($A324,"0000"),
", SpecimenTypeCV:  ",CHAR(34),INDEX(Specimens[Specimen Type],$A324),CHAR(34),
", SpecimenMediumCV:  ",INDEX(Specimens[Specimen Medium],$A324),
", IsFieldSpecimen:  ",CHAR(34),INDEX(Specimens[Is Field Specimen?],$A324),CHAR(34),"}"))</f>
        <v>#REF!</v>
      </c>
      <c r="N324" t="e">
        <f>IF(COUNTA(SpatialOffsets[])=0,"", IF(INDEX(SpatialOffsets[Spatial Offset Type],$A324)="","",
CONCATENATE("  - &amp;SpatialOffsetID",TEXT($A324,"0000"),
" {","SpatialOffsetTypeCV:  ",CHAR(34),INDEX(SpatialOffsets[Spatial Offset Type],$A324),CHAR(34),
", Offset1Value:  ",INDEX(SpatialOffsets[Offset 1 Value],$A324),
", Offset1UnitID:  ",CHAR(34),INDEX(SpatialOffsets[Offset 1 Unit],$A324),CHAR(34),
", Offset2Value:  ",INDEX(SpatialOffsets[Offset 2 Value],$A324),
", Offset2UnitID:  ",CHAR(34),INDEX(SpatialOffsets[Offset 2 Unit],$A324),CHAR(34),
", Offset3Value:  ",INDEX(SpatialOffsets[Offset 3 Value],$A324),
", Offset3UnitID:  ",CHAR(34),INDEX(SpatialOffsets[Offset 3 Unit],$A324),CHAR(34),,"}")))</f>
        <v>#REF!</v>
      </c>
      <c r="O324" t="e">
        <f>IF(COUNTA(RelatedFeatures[])=0,"", IF(INDEX(RelatedFeatures[First Sampling Feature Code],$A324)="","",
CONCATENATE("  - &amp;RelationID",TEXT($A324,"0000"),
" {","SamplingFeatureID:  *SamplingFeatureID",TEXT(MATCH(INDEX(RelatedFeatures[First Sampling Feature Code],$A324),SamplingFeatures[Feature Code],0),"0000"),
", RelationshipTypeCV:  ",CHAR(34),INDEX(RelatedFeatures[Relationship Type],$A324),CHAR(34),
", RelatedFeatureID: *SamplingFeatureID",TEXT(MATCH(INDEX(RelatedFeatures[Second Sampling Feature Code],$A324),SamplingFeatures[Feature Code],0),"0000"),
", SpatialOffsetID:  ",IF(INDEX(RelatedFeatures[Offset Number],$A324)="","",CONCATENATE("*SpatialOffsetID",TEXT(INDEX(RelatedFeatures[Offset Number],$A324),"0000"))),"}")))</f>
        <v>#REF!</v>
      </c>
      <c r="P324" t="e">
        <f>IF(INDEX(Methods[Method Type],$A324)="","",
CONCATENATE("  - &amp;MethodID",TEXT($A324,"0000"),
" {","MethodTypeCV:  ",CHAR(34),INDEX(Methods[Method Type],$A324),CHAR(34),
", MethodCode:  ",CHAR(34),INDEX(Methods[Method Code],$A324),CHAR(34),
", MethodName:  ",CHAR(34),INDEX(Methods[Method Name],$A324),CHAR(34),
", MethodDescription:  ",CHAR(34),INDEX(Methods[Method Description],$A324),CHAR(34),
", MethodLink:  ",CHAR(34),INDEX(Methods[Method Link],$A324),CHAR(34),
", OrganizationID: *OrganizationID",TEXT(MATCH(INDEX(Methods[Organization Name],$A324),Organizations[Organization Name],0),"0000"),"}"))</f>
        <v>#REF!</v>
      </c>
      <c r="Q324" t="e">
        <f>IF(INDEX(Variables[Variable Type],$A324)="","",
CONCATENATE("  - &amp;VariableID",TEXT($A324,"0000"),
" {","VariableTypeCV:  ",CHAR(34),INDEX(Variables[Variable Type],$A324),CHAR(34),
", VariableCode:  ",CHAR(34),INDEX(Variables[Variable Code],$A324),CHAR(34),
", VariableNameCV:  ",CHAR(34),INDEX(Variables[Variable Name],$A324),CHAR(34),
", VariableDefinition:  ",CHAR(34),INDEX(Variables[Variable Definition],$A324),CHAR(34),
", SpecciationCV:  ",CHAR(34),INDEX(Variables[Speciation],$A324),CHAR(34),
", NoDataValue:  ",CHAR(34),INDEX(Variables[No Data Value],$A324),CHAR(34),"}"))</f>
        <v>#REF!</v>
      </c>
    </row>
    <row r="325" spans="1:17" x14ac:dyDescent="0.25">
      <c r="A325">
        <v>322</v>
      </c>
      <c r="D325" t="e">
        <f>IF(INDEX(People[First Name],$A325)="","",
CONCATENATE("  - &amp;PersonID",TEXT($A325,"0000"),
" {","PersonFirstName:  ",CHAR(34),INDEX(People[First Name],$A325),CHAR(34),
", PersonMiddleName:  ",CHAR(34),INDEX(People[Middle Name],$A325),CHAR(34),
", PersonLastName:  ",CHAR(34),INDEX(People[Last Name],$A325),CHAR(34),"}"))</f>
        <v>#REF!</v>
      </c>
      <c r="E325" t="e">
        <f>IF(INDEX(Organizations[Organization Type '[CV']],$A325)="","",
CONCATENATE("  - &amp;OrganizationID",TEXT($A325,"0000"),
" {","OrganizationTypeCV:  ",CHAR(34),INDEX(Organizations[Organization Type '[CV']],$A325),CHAR(34),
", OrganizationCode:  ",CHAR(34),INDEX(Organizations[Organization Code],$A325),CHAR(34),
", OrganizationName:  ",CHAR(34),INDEX(Organizations[Organization Name],$A325),CHAR(34),
", OrganizationDescription:  ",CHAR(34),INDEX(Organizations[Organization Description],$A325),CHAR(34),
", OrganizationLink:  ",CHAR(34),INDEX(Organizations[Organization Link],$A325),CHAR(34),"}"))</f>
        <v>#REF!</v>
      </c>
      <c r="F325" t="e">
        <f>IF(INDEX(People[First Name],$A325)="","",
CONCATENATE("  - &amp;AffiliationID",TEXT($A325,"0000"),
" {PersonID: *PersonID",TEXT($A325,"0000"),
", OrganizationID: *OrganizationID",TEXT(MATCH(INDEX(People[Organization Name],$A325),Organizations[Organization Name],0),"0000"),
", IsPrimaryOrganizationContact: , AffiliationStartDate: , AffiliationEndDate: , PrimaryPhone: ",
", PrimaryEmail: ",CHAR(34),INDEX(People[Primary Email],$A325),CHAR(34),
", PrimaryAddress: ",CHAR(34),INDEX(People[Primary Address],$A325),CHAR(34),
", PersonLink: }"))</f>
        <v>#REF!</v>
      </c>
      <c r="H325" t="e">
        <f>IF(COUNTA(CitationInformation)=0,"",IF(INDEX(AuthorList[Author Name],$A325)="","",
CONCATENATE("  - &amp;AuthorListID",TEXT($A325,"0000"),
"  {CitationID: *CitationID0001",
", PersonID: *PersonID",TEXT(MATCH(INDEX(AuthorList[Author Name],$A325),People[Full Name],0),"0000"),
", AuthorOrder: ",INDEX(AuthorList[Author Number],$A325),"}")))</f>
        <v>#REF!</v>
      </c>
      <c r="K325" t="e">
        <f>IF(INDEX(SamplingFeatures[Feature Code],$A325)="","",
CONCATENATE("  - &amp;SamplingFeatureID",TEXT($A325,"0000"),
" {","SamplingFeatureUUID:  ",CHAR(34),INDEX(SamplingFeatures[Sampling Feature UUID],$A325),CHAR(34),
", SamplingFeatureTypeCV:  ",CHAR(34),INDEX(SamplingFeatures[Sampling Feature Type],$A325),CHAR(34),
", SamplingFeatureCode:  ",CHAR(34),INDEX(SamplingFeatures[Feature Code],$A325),CHAR(34),
", SamplingFeatureName:  ",CHAR(34),INDEX(SamplingFeatures[Feature Name],$A325),CHAR(34),
", SamplingFeatureDescription:  ",CHAR(34),INDEX(SamplingFeatures[Feature Description],$A325),CHAR(34),
", SamplingFeatureGeotypeCV:  ",CHAR(34),INDEX(SamplingFeatures[Feature Geo Type],$A325),CHAR(34),
", FeatureGeometry:  ",CHAR(34),INDEX(SamplingFeatures[Feature Geometry],$A325),CHAR(34),
", Elevation_m:  ",CHAR(34),INDEX(SamplingFeatures[Elevation_m],$A325),CHAR(34),
", ElevationDatumCV:  ",CHAR(34),ElevationDatum,CHAR(34),"}"))</f>
        <v>#REF!</v>
      </c>
      <c r="L325" t="e">
        <f>IF(INDEX(SamplingFeatures[Sampling Feature Type],$A325)&lt;&gt;"Site","",
CONCATENATE("  - &amp;SiteID",TEXT(SUMPRODUCT(--($L$3:$L324&lt;&gt;"")),"0000"),
" {","SamplingFeatureID:  *SamplingFeatureID",TEXT($A325,"0000"),
", SiteTypeCV:  ",CHAR(34),INDEX(Sites[Site Type],$A325),CHAR(34),
", Latitude:  ",INDEX(Sites[Latitude],$A325),
", Longitude:  ",INDEX(Sites[Longitude],$A325),
", SRSName:  ",CHAR(34),LatLonDatum,CHAR(34),"}"))</f>
        <v>#REF!</v>
      </c>
      <c r="M325" t="e">
        <f>IF(INDEX(SamplingFeatures[Sampling Feature Type],$A325)&lt;&gt;"Specimen","",
CONCATENATE("  - &amp;SpecimenID",TEXT(SUMPRODUCT(--($M$3:$M324&lt;&gt;"")),"0000"),
" {","SamplingFeatureID:  *SamplingFeatureID",TEXT($A325,"0000"),
", SpecimenTypeCV:  ",CHAR(34),INDEX(Specimens[Specimen Type],$A325),CHAR(34),
", SpecimenMediumCV:  ",INDEX(Specimens[Specimen Medium],$A325),
", IsFieldSpecimen:  ",CHAR(34),INDEX(Specimens[Is Field Specimen?],$A325),CHAR(34),"}"))</f>
        <v>#REF!</v>
      </c>
      <c r="N325" t="e">
        <f>IF(COUNTA(SpatialOffsets[])=0,"", IF(INDEX(SpatialOffsets[Spatial Offset Type],$A325)="","",
CONCATENATE("  - &amp;SpatialOffsetID",TEXT($A325,"0000"),
" {","SpatialOffsetTypeCV:  ",CHAR(34),INDEX(SpatialOffsets[Spatial Offset Type],$A325),CHAR(34),
", Offset1Value:  ",INDEX(SpatialOffsets[Offset 1 Value],$A325),
", Offset1UnitID:  ",CHAR(34),INDEX(SpatialOffsets[Offset 1 Unit],$A325),CHAR(34),
", Offset2Value:  ",INDEX(SpatialOffsets[Offset 2 Value],$A325),
", Offset2UnitID:  ",CHAR(34),INDEX(SpatialOffsets[Offset 2 Unit],$A325),CHAR(34),
", Offset3Value:  ",INDEX(SpatialOffsets[Offset 3 Value],$A325),
", Offset3UnitID:  ",CHAR(34),INDEX(SpatialOffsets[Offset 3 Unit],$A325),CHAR(34),,"}")))</f>
        <v>#REF!</v>
      </c>
      <c r="O325" t="e">
        <f>IF(COUNTA(RelatedFeatures[])=0,"", IF(INDEX(RelatedFeatures[First Sampling Feature Code],$A325)="","",
CONCATENATE("  - &amp;RelationID",TEXT($A325,"0000"),
" {","SamplingFeatureID:  *SamplingFeatureID",TEXT(MATCH(INDEX(RelatedFeatures[First Sampling Feature Code],$A325),SamplingFeatures[Feature Code],0),"0000"),
", RelationshipTypeCV:  ",CHAR(34),INDEX(RelatedFeatures[Relationship Type],$A325),CHAR(34),
", RelatedFeatureID: *SamplingFeatureID",TEXT(MATCH(INDEX(RelatedFeatures[Second Sampling Feature Code],$A325),SamplingFeatures[Feature Code],0),"0000"),
", SpatialOffsetID:  ",IF(INDEX(RelatedFeatures[Offset Number],$A325)="","",CONCATENATE("*SpatialOffsetID",TEXT(INDEX(RelatedFeatures[Offset Number],$A325),"0000"))),"}")))</f>
        <v>#REF!</v>
      </c>
      <c r="P325" t="e">
        <f>IF(INDEX(Methods[Method Type],$A325)="","",
CONCATENATE("  - &amp;MethodID",TEXT($A325,"0000"),
" {","MethodTypeCV:  ",CHAR(34),INDEX(Methods[Method Type],$A325),CHAR(34),
", MethodCode:  ",CHAR(34),INDEX(Methods[Method Code],$A325),CHAR(34),
", MethodName:  ",CHAR(34),INDEX(Methods[Method Name],$A325),CHAR(34),
", MethodDescription:  ",CHAR(34),INDEX(Methods[Method Description],$A325),CHAR(34),
", MethodLink:  ",CHAR(34),INDEX(Methods[Method Link],$A325),CHAR(34),
", OrganizationID: *OrganizationID",TEXT(MATCH(INDEX(Methods[Organization Name],$A325),Organizations[Organization Name],0),"0000"),"}"))</f>
        <v>#REF!</v>
      </c>
      <c r="Q325" t="e">
        <f>IF(INDEX(Variables[Variable Type],$A325)="","",
CONCATENATE("  - &amp;VariableID",TEXT($A325,"0000"),
" {","VariableTypeCV:  ",CHAR(34),INDEX(Variables[Variable Type],$A325),CHAR(34),
", VariableCode:  ",CHAR(34),INDEX(Variables[Variable Code],$A325),CHAR(34),
", VariableNameCV:  ",CHAR(34),INDEX(Variables[Variable Name],$A325),CHAR(34),
", VariableDefinition:  ",CHAR(34),INDEX(Variables[Variable Definition],$A325),CHAR(34),
", SpecciationCV:  ",CHAR(34),INDEX(Variables[Speciation],$A325),CHAR(34),
", NoDataValue:  ",CHAR(34),INDEX(Variables[No Data Value],$A325),CHAR(34),"}"))</f>
        <v>#REF!</v>
      </c>
    </row>
    <row r="326" spans="1:17" x14ac:dyDescent="0.25">
      <c r="A326">
        <v>323</v>
      </c>
      <c r="D326" t="e">
        <f>IF(INDEX(People[First Name],$A326)="","",
CONCATENATE("  - &amp;PersonID",TEXT($A326,"0000"),
" {","PersonFirstName:  ",CHAR(34),INDEX(People[First Name],$A326),CHAR(34),
", PersonMiddleName:  ",CHAR(34),INDEX(People[Middle Name],$A326),CHAR(34),
", PersonLastName:  ",CHAR(34),INDEX(People[Last Name],$A326),CHAR(34),"}"))</f>
        <v>#REF!</v>
      </c>
      <c r="E326" t="e">
        <f>IF(INDEX(Organizations[Organization Type '[CV']],$A326)="","",
CONCATENATE("  - &amp;OrganizationID",TEXT($A326,"0000"),
" {","OrganizationTypeCV:  ",CHAR(34),INDEX(Organizations[Organization Type '[CV']],$A326),CHAR(34),
", OrganizationCode:  ",CHAR(34),INDEX(Organizations[Organization Code],$A326),CHAR(34),
", OrganizationName:  ",CHAR(34),INDEX(Organizations[Organization Name],$A326),CHAR(34),
", OrganizationDescription:  ",CHAR(34),INDEX(Organizations[Organization Description],$A326),CHAR(34),
", OrganizationLink:  ",CHAR(34),INDEX(Organizations[Organization Link],$A326),CHAR(34),"}"))</f>
        <v>#REF!</v>
      </c>
      <c r="F326" t="e">
        <f>IF(INDEX(People[First Name],$A326)="","",
CONCATENATE("  - &amp;AffiliationID",TEXT($A326,"0000"),
" {PersonID: *PersonID",TEXT($A326,"0000"),
", OrganizationID: *OrganizationID",TEXT(MATCH(INDEX(People[Organization Name],$A326),Organizations[Organization Name],0),"0000"),
", IsPrimaryOrganizationContact: , AffiliationStartDate: , AffiliationEndDate: , PrimaryPhone: ",
", PrimaryEmail: ",CHAR(34),INDEX(People[Primary Email],$A326),CHAR(34),
", PrimaryAddress: ",CHAR(34),INDEX(People[Primary Address],$A326),CHAR(34),
", PersonLink: }"))</f>
        <v>#REF!</v>
      </c>
      <c r="H326" t="e">
        <f>IF(COUNTA(CitationInformation)=0,"",IF(INDEX(AuthorList[Author Name],$A326)="","",
CONCATENATE("  - &amp;AuthorListID",TEXT($A326,"0000"),
"  {CitationID: *CitationID0001",
", PersonID: *PersonID",TEXT(MATCH(INDEX(AuthorList[Author Name],$A326),People[Full Name],0),"0000"),
", AuthorOrder: ",INDEX(AuthorList[Author Number],$A326),"}")))</f>
        <v>#REF!</v>
      </c>
      <c r="K326" t="e">
        <f>IF(INDEX(SamplingFeatures[Feature Code],$A326)="","",
CONCATENATE("  - &amp;SamplingFeatureID",TEXT($A326,"0000"),
" {","SamplingFeatureUUID:  ",CHAR(34),INDEX(SamplingFeatures[Sampling Feature UUID],$A326),CHAR(34),
", SamplingFeatureTypeCV:  ",CHAR(34),INDEX(SamplingFeatures[Sampling Feature Type],$A326),CHAR(34),
", SamplingFeatureCode:  ",CHAR(34),INDEX(SamplingFeatures[Feature Code],$A326),CHAR(34),
", SamplingFeatureName:  ",CHAR(34),INDEX(SamplingFeatures[Feature Name],$A326),CHAR(34),
", SamplingFeatureDescription:  ",CHAR(34),INDEX(SamplingFeatures[Feature Description],$A326),CHAR(34),
", SamplingFeatureGeotypeCV:  ",CHAR(34),INDEX(SamplingFeatures[Feature Geo Type],$A326),CHAR(34),
", FeatureGeometry:  ",CHAR(34),INDEX(SamplingFeatures[Feature Geometry],$A326),CHAR(34),
", Elevation_m:  ",CHAR(34),INDEX(SamplingFeatures[Elevation_m],$A326),CHAR(34),
", ElevationDatumCV:  ",CHAR(34),ElevationDatum,CHAR(34),"}"))</f>
        <v>#REF!</v>
      </c>
      <c r="L326" t="e">
        <f>IF(INDEX(SamplingFeatures[Sampling Feature Type],$A326)&lt;&gt;"Site","",
CONCATENATE("  - &amp;SiteID",TEXT(SUMPRODUCT(--($L$3:$L325&lt;&gt;"")),"0000"),
" {","SamplingFeatureID:  *SamplingFeatureID",TEXT($A326,"0000"),
", SiteTypeCV:  ",CHAR(34),INDEX(Sites[Site Type],$A326),CHAR(34),
", Latitude:  ",INDEX(Sites[Latitude],$A326),
", Longitude:  ",INDEX(Sites[Longitude],$A326),
", SRSName:  ",CHAR(34),LatLonDatum,CHAR(34),"}"))</f>
        <v>#REF!</v>
      </c>
      <c r="M326" t="e">
        <f>IF(INDEX(SamplingFeatures[Sampling Feature Type],$A326)&lt;&gt;"Specimen","",
CONCATENATE("  - &amp;SpecimenID",TEXT(SUMPRODUCT(--($M$3:$M325&lt;&gt;"")),"0000"),
" {","SamplingFeatureID:  *SamplingFeatureID",TEXT($A326,"0000"),
", SpecimenTypeCV:  ",CHAR(34),INDEX(Specimens[Specimen Type],$A326),CHAR(34),
", SpecimenMediumCV:  ",INDEX(Specimens[Specimen Medium],$A326),
", IsFieldSpecimen:  ",CHAR(34),INDEX(Specimens[Is Field Specimen?],$A326),CHAR(34),"}"))</f>
        <v>#REF!</v>
      </c>
      <c r="N326" t="e">
        <f>IF(COUNTA(SpatialOffsets[])=0,"", IF(INDEX(SpatialOffsets[Spatial Offset Type],$A326)="","",
CONCATENATE("  - &amp;SpatialOffsetID",TEXT($A326,"0000"),
" {","SpatialOffsetTypeCV:  ",CHAR(34),INDEX(SpatialOffsets[Spatial Offset Type],$A326),CHAR(34),
", Offset1Value:  ",INDEX(SpatialOffsets[Offset 1 Value],$A326),
", Offset1UnitID:  ",CHAR(34),INDEX(SpatialOffsets[Offset 1 Unit],$A326),CHAR(34),
", Offset2Value:  ",INDEX(SpatialOffsets[Offset 2 Value],$A326),
", Offset2UnitID:  ",CHAR(34),INDEX(SpatialOffsets[Offset 2 Unit],$A326),CHAR(34),
", Offset3Value:  ",INDEX(SpatialOffsets[Offset 3 Value],$A326),
", Offset3UnitID:  ",CHAR(34),INDEX(SpatialOffsets[Offset 3 Unit],$A326),CHAR(34),,"}")))</f>
        <v>#REF!</v>
      </c>
      <c r="O326" t="e">
        <f>IF(COUNTA(RelatedFeatures[])=0,"", IF(INDEX(RelatedFeatures[First Sampling Feature Code],$A326)="","",
CONCATENATE("  - &amp;RelationID",TEXT($A326,"0000"),
" {","SamplingFeatureID:  *SamplingFeatureID",TEXT(MATCH(INDEX(RelatedFeatures[First Sampling Feature Code],$A326),SamplingFeatures[Feature Code],0),"0000"),
", RelationshipTypeCV:  ",CHAR(34),INDEX(RelatedFeatures[Relationship Type],$A326),CHAR(34),
", RelatedFeatureID: *SamplingFeatureID",TEXT(MATCH(INDEX(RelatedFeatures[Second Sampling Feature Code],$A326),SamplingFeatures[Feature Code],0),"0000"),
", SpatialOffsetID:  ",IF(INDEX(RelatedFeatures[Offset Number],$A326)="","",CONCATENATE("*SpatialOffsetID",TEXT(INDEX(RelatedFeatures[Offset Number],$A326),"0000"))),"}")))</f>
        <v>#REF!</v>
      </c>
      <c r="P326" t="e">
        <f>IF(INDEX(Methods[Method Type],$A326)="","",
CONCATENATE("  - &amp;MethodID",TEXT($A326,"0000"),
" {","MethodTypeCV:  ",CHAR(34),INDEX(Methods[Method Type],$A326),CHAR(34),
", MethodCode:  ",CHAR(34),INDEX(Methods[Method Code],$A326),CHAR(34),
", MethodName:  ",CHAR(34),INDEX(Methods[Method Name],$A326),CHAR(34),
", MethodDescription:  ",CHAR(34),INDEX(Methods[Method Description],$A326),CHAR(34),
", MethodLink:  ",CHAR(34),INDEX(Methods[Method Link],$A326),CHAR(34),
", OrganizationID: *OrganizationID",TEXT(MATCH(INDEX(Methods[Organization Name],$A326),Organizations[Organization Name],0),"0000"),"}"))</f>
        <v>#REF!</v>
      </c>
      <c r="Q326" t="e">
        <f>IF(INDEX(Variables[Variable Type],$A326)="","",
CONCATENATE("  - &amp;VariableID",TEXT($A326,"0000"),
" {","VariableTypeCV:  ",CHAR(34),INDEX(Variables[Variable Type],$A326),CHAR(34),
", VariableCode:  ",CHAR(34),INDEX(Variables[Variable Code],$A326),CHAR(34),
", VariableNameCV:  ",CHAR(34),INDEX(Variables[Variable Name],$A326),CHAR(34),
", VariableDefinition:  ",CHAR(34),INDEX(Variables[Variable Definition],$A326),CHAR(34),
", SpecciationCV:  ",CHAR(34),INDEX(Variables[Speciation],$A326),CHAR(34),
", NoDataValue:  ",CHAR(34),INDEX(Variables[No Data Value],$A326),CHAR(34),"}"))</f>
        <v>#REF!</v>
      </c>
    </row>
    <row r="327" spans="1:17" x14ac:dyDescent="0.25">
      <c r="A327">
        <v>324</v>
      </c>
      <c r="D327" t="e">
        <f>IF(INDEX(People[First Name],$A327)="","",
CONCATENATE("  - &amp;PersonID",TEXT($A327,"0000"),
" {","PersonFirstName:  ",CHAR(34),INDEX(People[First Name],$A327),CHAR(34),
", PersonMiddleName:  ",CHAR(34),INDEX(People[Middle Name],$A327),CHAR(34),
", PersonLastName:  ",CHAR(34),INDEX(People[Last Name],$A327),CHAR(34),"}"))</f>
        <v>#REF!</v>
      </c>
      <c r="E327" t="e">
        <f>IF(INDEX(Organizations[Organization Type '[CV']],$A327)="","",
CONCATENATE("  - &amp;OrganizationID",TEXT($A327,"0000"),
" {","OrganizationTypeCV:  ",CHAR(34),INDEX(Organizations[Organization Type '[CV']],$A327),CHAR(34),
", OrganizationCode:  ",CHAR(34),INDEX(Organizations[Organization Code],$A327),CHAR(34),
", OrganizationName:  ",CHAR(34),INDEX(Organizations[Organization Name],$A327),CHAR(34),
", OrganizationDescription:  ",CHAR(34),INDEX(Organizations[Organization Description],$A327),CHAR(34),
", OrganizationLink:  ",CHAR(34),INDEX(Organizations[Organization Link],$A327),CHAR(34),"}"))</f>
        <v>#REF!</v>
      </c>
      <c r="F327" t="e">
        <f>IF(INDEX(People[First Name],$A327)="","",
CONCATENATE("  - &amp;AffiliationID",TEXT($A327,"0000"),
" {PersonID: *PersonID",TEXT($A327,"0000"),
", OrganizationID: *OrganizationID",TEXT(MATCH(INDEX(People[Organization Name],$A327),Organizations[Organization Name],0),"0000"),
", IsPrimaryOrganizationContact: , AffiliationStartDate: , AffiliationEndDate: , PrimaryPhone: ",
", PrimaryEmail: ",CHAR(34),INDEX(People[Primary Email],$A327),CHAR(34),
", PrimaryAddress: ",CHAR(34),INDEX(People[Primary Address],$A327),CHAR(34),
", PersonLink: }"))</f>
        <v>#REF!</v>
      </c>
      <c r="H327" t="e">
        <f>IF(COUNTA(CitationInformation)=0,"",IF(INDEX(AuthorList[Author Name],$A327)="","",
CONCATENATE("  - &amp;AuthorListID",TEXT($A327,"0000"),
"  {CitationID: *CitationID0001",
", PersonID: *PersonID",TEXT(MATCH(INDEX(AuthorList[Author Name],$A327),People[Full Name],0),"0000"),
", AuthorOrder: ",INDEX(AuthorList[Author Number],$A327),"}")))</f>
        <v>#REF!</v>
      </c>
      <c r="K327" t="e">
        <f>IF(INDEX(SamplingFeatures[Feature Code],$A327)="","",
CONCATENATE("  - &amp;SamplingFeatureID",TEXT($A327,"0000"),
" {","SamplingFeatureUUID:  ",CHAR(34),INDEX(SamplingFeatures[Sampling Feature UUID],$A327),CHAR(34),
", SamplingFeatureTypeCV:  ",CHAR(34),INDEX(SamplingFeatures[Sampling Feature Type],$A327),CHAR(34),
", SamplingFeatureCode:  ",CHAR(34),INDEX(SamplingFeatures[Feature Code],$A327),CHAR(34),
", SamplingFeatureName:  ",CHAR(34),INDEX(SamplingFeatures[Feature Name],$A327),CHAR(34),
", SamplingFeatureDescription:  ",CHAR(34),INDEX(SamplingFeatures[Feature Description],$A327),CHAR(34),
", SamplingFeatureGeotypeCV:  ",CHAR(34),INDEX(SamplingFeatures[Feature Geo Type],$A327),CHAR(34),
", FeatureGeometry:  ",CHAR(34),INDEX(SamplingFeatures[Feature Geometry],$A327),CHAR(34),
", Elevation_m:  ",CHAR(34),INDEX(SamplingFeatures[Elevation_m],$A327),CHAR(34),
", ElevationDatumCV:  ",CHAR(34),ElevationDatum,CHAR(34),"}"))</f>
        <v>#REF!</v>
      </c>
      <c r="L327" t="e">
        <f>IF(INDEX(SamplingFeatures[Sampling Feature Type],$A327)&lt;&gt;"Site","",
CONCATENATE("  - &amp;SiteID",TEXT(SUMPRODUCT(--($L$3:$L326&lt;&gt;"")),"0000"),
" {","SamplingFeatureID:  *SamplingFeatureID",TEXT($A327,"0000"),
", SiteTypeCV:  ",CHAR(34),INDEX(Sites[Site Type],$A327),CHAR(34),
", Latitude:  ",INDEX(Sites[Latitude],$A327),
", Longitude:  ",INDEX(Sites[Longitude],$A327),
", SRSName:  ",CHAR(34),LatLonDatum,CHAR(34),"}"))</f>
        <v>#REF!</v>
      </c>
      <c r="M327" t="e">
        <f>IF(INDEX(SamplingFeatures[Sampling Feature Type],$A327)&lt;&gt;"Specimen","",
CONCATENATE("  - &amp;SpecimenID",TEXT(SUMPRODUCT(--($M$3:$M326&lt;&gt;"")),"0000"),
" {","SamplingFeatureID:  *SamplingFeatureID",TEXT($A327,"0000"),
", SpecimenTypeCV:  ",CHAR(34),INDEX(Specimens[Specimen Type],$A327),CHAR(34),
", SpecimenMediumCV:  ",INDEX(Specimens[Specimen Medium],$A327),
", IsFieldSpecimen:  ",CHAR(34),INDEX(Specimens[Is Field Specimen?],$A327),CHAR(34),"}"))</f>
        <v>#REF!</v>
      </c>
      <c r="N327" t="e">
        <f>IF(COUNTA(SpatialOffsets[])=0,"", IF(INDEX(SpatialOffsets[Spatial Offset Type],$A327)="","",
CONCATENATE("  - &amp;SpatialOffsetID",TEXT($A327,"0000"),
" {","SpatialOffsetTypeCV:  ",CHAR(34),INDEX(SpatialOffsets[Spatial Offset Type],$A327),CHAR(34),
", Offset1Value:  ",INDEX(SpatialOffsets[Offset 1 Value],$A327),
", Offset1UnitID:  ",CHAR(34),INDEX(SpatialOffsets[Offset 1 Unit],$A327),CHAR(34),
", Offset2Value:  ",INDEX(SpatialOffsets[Offset 2 Value],$A327),
", Offset2UnitID:  ",CHAR(34),INDEX(SpatialOffsets[Offset 2 Unit],$A327),CHAR(34),
", Offset3Value:  ",INDEX(SpatialOffsets[Offset 3 Value],$A327),
", Offset3UnitID:  ",CHAR(34),INDEX(SpatialOffsets[Offset 3 Unit],$A327),CHAR(34),,"}")))</f>
        <v>#REF!</v>
      </c>
      <c r="O327" t="e">
        <f>IF(COUNTA(RelatedFeatures[])=0,"", IF(INDEX(RelatedFeatures[First Sampling Feature Code],$A327)="","",
CONCATENATE("  - &amp;RelationID",TEXT($A327,"0000"),
" {","SamplingFeatureID:  *SamplingFeatureID",TEXT(MATCH(INDEX(RelatedFeatures[First Sampling Feature Code],$A327),SamplingFeatures[Feature Code],0),"0000"),
", RelationshipTypeCV:  ",CHAR(34),INDEX(RelatedFeatures[Relationship Type],$A327),CHAR(34),
", RelatedFeatureID: *SamplingFeatureID",TEXT(MATCH(INDEX(RelatedFeatures[Second Sampling Feature Code],$A327),SamplingFeatures[Feature Code],0),"0000"),
", SpatialOffsetID:  ",IF(INDEX(RelatedFeatures[Offset Number],$A327)="","",CONCATENATE("*SpatialOffsetID",TEXT(INDEX(RelatedFeatures[Offset Number],$A327),"0000"))),"}")))</f>
        <v>#REF!</v>
      </c>
      <c r="P327" t="e">
        <f>IF(INDEX(Methods[Method Type],$A327)="","",
CONCATENATE("  - &amp;MethodID",TEXT($A327,"0000"),
" {","MethodTypeCV:  ",CHAR(34),INDEX(Methods[Method Type],$A327),CHAR(34),
", MethodCode:  ",CHAR(34),INDEX(Methods[Method Code],$A327),CHAR(34),
", MethodName:  ",CHAR(34),INDEX(Methods[Method Name],$A327),CHAR(34),
", MethodDescription:  ",CHAR(34),INDEX(Methods[Method Description],$A327),CHAR(34),
", MethodLink:  ",CHAR(34),INDEX(Methods[Method Link],$A327),CHAR(34),
", OrganizationID: *OrganizationID",TEXT(MATCH(INDEX(Methods[Organization Name],$A327),Organizations[Organization Name],0),"0000"),"}"))</f>
        <v>#REF!</v>
      </c>
      <c r="Q327" t="e">
        <f>IF(INDEX(Variables[Variable Type],$A327)="","",
CONCATENATE("  - &amp;VariableID",TEXT($A327,"0000"),
" {","VariableTypeCV:  ",CHAR(34),INDEX(Variables[Variable Type],$A327),CHAR(34),
", VariableCode:  ",CHAR(34),INDEX(Variables[Variable Code],$A327),CHAR(34),
", VariableNameCV:  ",CHAR(34),INDEX(Variables[Variable Name],$A327),CHAR(34),
", VariableDefinition:  ",CHAR(34),INDEX(Variables[Variable Definition],$A327),CHAR(34),
", SpecciationCV:  ",CHAR(34),INDEX(Variables[Speciation],$A327),CHAR(34),
", NoDataValue:  ",CHAR(34),INDEX(Variables[No Data Value],$A327),CHAR(34),"}"))</f>
        <v>#REF!</v>
      </c>
    </row>
    <row r="328" spans="1:17" x14ac:dyDescent="0.25">
      <c r="A328">
        <v>325</v>
      </c>
      <c r="D328" t="e">
        <f>IF(INDEX(People[First Name],$A328)="","",
CONCATENATE("  - &amp;PersonID",TEXT($A328,"0000"),
" {","PersonFirstName:  ",CHAR(34),INDEX(People[First Name],$A328),CHAR(34),
", PersonMiddleName:  ",CHAR(34),INDEX(People[Middle Name],$A328),CHAR(34),
", PersonLastName:  ",CHAR(34),INDEX(People[Last Name],$A328),CHAR(34),"}"))</f>
        <v>#REF!</v>
      </c>
      <c r="E328" t="e">
        <f>IF(INDEX(Organizations[Organization Type '[CV']],$A328)="","",
CONCATENATE("  - &amp;OrganizationID",TEXT($A328,"0000"),
" {","OrganizationTypeCV:  ",CHAR(34),INDEX(Organizations[Organization Type '[CV']],$A328),CHAR(34),
", OrganizationCode:  ",CHAR(34),INDEX(Organizations[Organization Code],$A328),CHAR(34),
", OrganizationName:  ",CHAR(34),INDEX(Organizations[Organization Name],$A328),CHAR(34),
", OrganizationDescription:  ",CHAR(34),INDEX(Organizations[Organization Description],$A328),CHAR(34),
", OrganizationLink:  ",CHAR(34),INDEX(Organizations[Organization Link],$A328),CHAR(34),"}"))</f>
        <v>#REF!</v>
      </c>
      <c r="F328" t="e">
        <f>IF(INDEX(People[First Name],$A328)="","",
CONCATENATE("  - &amp;AffiliationID",TEXT($A328,"0000"),
" {PersonID: *PersonID",TEXT($A328,"0000"),
", OrganizationID: *OrganizationID",TEXT(MATCH(INDEX(People[Organization Name],$A328),Organizations[Organization Name],0),"0000"),
", IsPrimaryOrganizationContact: , AffiliationStartDate: , AffiliationEndDate: , PrimaryPhone: ",
", PrimaryEmail: ",CHAR(34),INDEX(People[Primary Email],$A328),CHAR(34),
", PrimaryAddress: ",CHAR(34),INDEX(People[Primary Address],$A328),CHAR(34),
", PersonLink: }"))</f>
        <v>#REF!</v>
      </c>
      <c r="H328" t="e">
        <f>IF(COUNTA(CitationInformation)=0,"",IF(INDEX(AuthorList[Author Name],$A328)="","",
CONCATENATE("  - &amp;AuthorListID",TEXT($A328,"0000"),
"  {CitationID: *CitationID0001",
", PersonID: *PersonID",TEXT(MATCH(INDEX(AuthorList[Author Name],$A328),People[Full Name],0),"0000"),
", AuthorOrder: ",INDEX(AuthorList[Author Number],$A328),"}")))</f>
        <v>#REF!</v>
      </c>
      <c r="K328" t="e">
        <f>IF(INDEX(SamplingFeatures[Feature Code],$A328)="","",
CONCATENATE("  - &amp;SamplingFeatureID",TEXT($A328,"0000"),
" {","SamplingFeatureUUID:  ",CHAR(34),INDEX(SamplingFeatures[Sampling Feature UUID],$A328),CHAR(34),
", SamplingFeatureTypeCV:  ",CHAR(34),INDEX(SamplingFeatures[Sampling Feature Type],$A328),CHAR(34),
", SamplingFeatureCode:  ",CHAR(34),INDEX(SamplingFeatures[Feature Code],$A328),CHAR(34),
", SamplingFeatureName:  ",CHAR(34),INDEX(SamplingFeatures[Feature Name],$A328),CHAR(34),
", SamplingFeatureDescription:  ",CHAR(34),INDEX(SamplingFeatures[Feature Description],$A328),CHAR(34),
", SamplingFeatureGeotypeCV:  ",CHAR(34),INDEX(SamplingFeatures[Feature Geo Type],$A328),CHAR(34),
", FeatureGeometry:  ",CHAR(34),INDEX(SamplingFeatures[Feature Geometry],$A328),CHAR(34),
", Elevation_m:  ",CHAR(34),INDEX(SamplingFeatures[Elevation_m],$A328),CHAR(34),
", ElevationDatumCV:  ",CHAR(34),ElevationDatum,CHAR(34),"}"))</f>
        <v>#REF!</v>
      </c>
      <c r="L328" t="e">
        <f>IF(INDEX(SamplingFeatures[Sampling Feature Type],$A328)&lt;&gt;"Site","",
CONCATENATE("  - &amp;SiteID",TEXT(SUMPRODUCT(--($L$3:$L327&lt;&gt;"")),"0000"),
" {","SamplingFeatureID:  *SamplingFeatureID",TEXT($A328,"0000"),
", SiteTypeCV:  ",CHAR(34),INDEX(Sites[Site Type],$A328),CHAR(34),
", Latitude:  ",INDEX(Sites[Latitude],$A328),
", Longitude:  ",INDEX(Sites[Longitude],$A328),
", SRSName:  ",CHAR(34),LatLonDatum,CHAR(34),"}"))</f>
        <v>#REF!</v>
      </c>
      <c r="M328" t="e">
        <f>IF(INDEX(SamplingFeatures[Sampling Feature Type],$A328)&lt;&gt;"Specimen","",
CONCATENATE("  - &amp;SpecimenID",TEXT(SUMPRODUCT(--($M$3:$M327&lt;&gt;"")),"0000"),
" {","SamplingFeatureID:  *SamplingFeatureID",TEXT($A328,"0000"),
", SpecimenTypeCV:  ",CHAR(34),INDEX(Specimens[Specimen Type],$A328),CHAR(34),
", SpecimenMediumCV:  ",INDEX(Specimens[Specimen Medium],$A328),
", IsFieldSpecimen:  ",CHAR(34),INDEX(Specimens[Is Field Specimen?],$A328),CHAR(34),"}"))</f>
        <v>#REF!</v>
      </c>
      <c r="N328" t="e">
        <f>IF(COUNTA(SpatialOffsets[])=0,"", IF(INDEX(SpatialOffsets[Spatial Offset Type],$A328)="","",
CONCATENATE("  - &amp;SpatialOffsetID",TEXT($A328,"0000"),
" {","SpatialOffsetTypeCV:  ",CHAR(34),INDEX(SpatialOffsets[Spatial Offset Type],$A328),CHAR(34),
", Offset1Value:  ",INDEX(SpatialOffsets[Offset 1 Value],$A328),
", Offset1UnitID:  ",CHAR(34),INDEX(SpatialOffsets[Offset 1 Unit],$A328),CHAR(34),
", Offset2Value:  ",INDEX(SpatialOffsets[Offset 2 Value],$A328),
", Offset2UnitID:  ",CHAR(34),INDEX(SpatialOffsets[Offset 2 Unit],$A328),CHAR(34),
", Offset3Value:  ",INDEX(SpatialOffsets[Offset 3 Value],$A328),
", Offset3UnitID:  ",CHAR(34),INDEX(SpatialOffsets[Offset 3 Unit],$A328),CHAR(34),,"}")))</f>
        <v>#REF!</v>
      </c>
      <c r="O328" t="e">
        <f>IF(COUNTA(RelatedFeatures[])=0,"", IF(INDEX(RelatedFeatures[First Sampling Feature Code],$A328)="","",
CONCATENATE("  - &amp;RelationID",TEXT($A328,"0000"),
" {","SamplingFeatureID:  *SamplingFeatureID",TEXT(MATCH(INDEX(RelatedFeatures[First Sampling Feature Code],$A328),SamplingFeatures[Feature Code],0),"0000"),
", RelationshipTypeCV:  ",CHAR(34),INDEX(RelatedFeatures[Relationship Type],$A328),CHAR(34),
", RelatedFeatureID: *SamplingFeatureID",TEXT(MATCH(INDEX(RelatedFeatures[Second Sampling Feature Code],$A328),SamplingFeatures[Feature Code],0),"0000"),
", SpatialOffsetID:  ",IF(INDEX(RelatedFeatures[Offset Number],$A328)="","",CONCATENATE("*SpatialOffsetID",TEXT(INDEX(RelatedFeatures[Offset Number],$A328),"0000"))),"}")))</f>
        <v>#REF!</v>
      </c>
      <c r="P328" t="e">
        <f>IF(INDEX(Methods[Method Type],$A328)="","",
CONCATENATE("  - &amp;MethodID",TEXT($A328,"0000"),
" {","MethodTypeCV:  ",CHAR(34),INDEX(Methods[Method Type],$A328),CHAR(34),
", MethodCode:  ",CHAR(34),INDEX(Methods[Method Code],$A328),CHAR(34),
", MethodName:  ",CHAR(34),INDEX(Methods[Method Name],$A328),CHAR(34),
", MethodDescription:  ",CHAR(34),INDEX(Methods[Method Description],$A328),CHAR(34),
", MethodLink:  ",CHAR(34),INDEX(Methods[Method Link],$A328),CHAR(34),
", OrganizationID: *OrganizationID",TEXT(MATCH(INDEX(Methods[Organization Name],$A328),Organizations[Organization Name],0),"0000"),"}"))</f>
        <v>#REF!</v>
      </c>
      <c r="Q328" t="e">
        <f>IF(INDEX(Variables[Variable Type],$A328)="","",
CONCATENATE("  - &amp;VariableID",TEXT($A328,"0000"),
" {","VariableTypeCV:  ",CHAR(34),INDEX(Variables[Variable Type],$A328),CHAR(34),
", VariableCode:  ",CHAR(34),INDEX(Variables[Variable Code],$A328),CHAR(34),
", VariableNameCV:  ",CHAR(34),INDEX(Variables[Variable Name],$A328),CHAR(34),
", VariableDefinition:  ",CHAR(34),INDEX(Variables[Variable Definition],$A328),CHAR(34),
", SpecciationCV:  ",CHAR(34),INDEX(Variables[Speciation],$A328),CHAR(34),
", NoDataValue:  ",CHAR(34),INDEX(Variables[No Data Value],$A328),CHAR(34),"}"))</f>
        <v>#REF!</v>
      </c>
    </row>
    <row r="329" spans="1:17" x14ac:dyDescent="0.25">
      <c r="A329">
        <v>326</v>
      </c>
      <c r="D329" t="e">
        <f>IF(INDEX(People[First Name],$A329)="","",
CONCATENATE("  - &amp;PersonID",TEXT($A329,"0000"),
" {","PersonFirstName:  ",CHAR(34),INDEX(People[First Name],$A329),CHAR(34),
", PersonMiddleName:  ",CHAR(34),INDEX(People[Middle Name],$A329),CHAR(34),
", PersonLastName:  ",CHAR(34),INDEX(People[Last Name],$A329),CHAR(34),"}"))</f>
        <v>#REF!</v>
      </c>
      <c r="E329" t="e">
        <f>IF(INDEX(Organizations[Organization Type '[CV']],$A329)="","",
CONCATENATE("  - &amp;OrganizationID",TEXT($A329,"0000"),
" {","OrganizationTypeCV:  ",CHAR(34),INDEX(Organizations[Organization Type '[CV']],$A329),CHAR(34),
", OrganizationCode:  ",CHAR(34),INDEX(Organizations[Organization Code],$A329),CHAR(34),
", OrganizationName:  ",CHAR(34),INDEX(Organizations[Organization Name],$A329),CHAR(34),
", OrganizationDescription:  ",CHAR(34),INDEX(Organizations[Organization Description],$A329),CHAR(34),
", OrganizationLink:  ",CHAR(34),INDEX(Organizations[Organization Link],$A329),CHAR(34),"}"))</f>
        <v>#REF!</v>
      </c>
      <c r="F329" t="e">
        <f>IF(INDEX(People[First Name],$A329)="","",
CONCATENATE("  - &amp;AffiliationID",TEXT($A329,"0000"),
" {PersonID: *PersonID",TEXT($A329,"0000"),
", OrganizationID: *OrganizationID",TEXT(MATCH(INDEX(People[Organization Name],$A329),Organizations[Organization Name],0),"0000"),
", IsPrimaryOrganizationContact: , AffiliationStartDate: , AffiliationEndDate: , PrimaryPhone: ",
", PrimaryEmail: ",CHAR(34),INDEX(People[Primary Email],$A329),CHAR(34),
", PrimaryAddress: ",CHAR(34),INDEX(People[Primary Address],$A329),CHAR(34),
", PersonLink: }"))</f>
        <v>#REF!</v>
      </c>
      <c r="H329" t="e">
        <f>IF(COUNTA(CitationInformation)=0,"",IF(INDEX(AuthorList[Author Name],$A329)="","",
CONCATENATE("  - &amp;AuthorListID",TEXT($A329,"0000"),
"  {CitationID: *CitationID0001",
", PersonID: *PersonID",TEXT(MATCH(INDEX(AuthorList[Author Name],$A329),People[Full Name],0),"0000"),
", AuthorOrder: ",INDEX(AuthorList[Author Number],$A329),"}")))</f>
        <v>#REF!</v>
      </c>
      <c r="K329" t="e">
        <f>IF(INDEX(SamplingFeatures[Feature Code],$A329)="","",
CONCATENATE("  - &amp;SamplingFeatureID",TEXT($A329,"0000"),
" {","SamplingFeatureUUID:  ",CHAR(34),INDEX(SamplingFeatures[Sampling Feature UUID],$A329),CHAR(34),
", SamplingFeatureTypeCV:  ",CHAR(34),INDEX(SamplingFeatures[Sampling Feature Type],$A329),CHAR(34),
", SamplingFeatureCode:  ",CHAR(34),INDEX(SamplingFeatures[Feature Code],$A329),CHAR(34),
", SamplingFeatureName:  ",CHAR(34),INDEX(SamplingFeatures[Feature Name],$A329),CHAR(34),
", SamplingFeatureDescription:  ",CHAR(34),INDEX(SamplingFeatures[Feature Description],$A329),CHAR(34),
", SamplingFeatureGeotypeCV:  ",CHAR(34),INDEX(SamplingFeatures[Feature Geo Type],$A329),CHAR(34),
", FeatureGeometry:  ",CHAR(34),INDEX(SamplingFeatures[Feature Geometry],$A329),CHAR(34),
", Elevation_m:  ",CHAR(34),INDEX(SamplingFeatures[Elevation_m],$A329),CHAR(34),
", ElevationDatumCV:  ",CHAR(34),ElevationDatum,CHAR(34),"}"))</f>
        <v>#REF!</v>
      </c>
      <c r="L329" t="e">
        <f>IF(INDEX(SamplingFeatures[Sampling Feature Type],$A329)&lt;&gt;"Site","",
CONCATENATE("  - &amp;SiteID",TEXT(SUMPRODUCT(--($L$3:$L328&lt;&gt;"")),"0000"),
" {","SamplingFeatureID:  *SamplingFeatureID",TEXT($A329,"0000"),
", SiteTypeCV:  ",CHAR(34),INDEX(Sites[Site Type],$A329),CHAR(34),
", Latitude:  ",INDEX(Sites[Latitude],$A329),
", Longitude:  ",INDEX(Sites[Longitude],$A329),
", SRSName:  ",CHAR(34),LatLonDatum,CHAR(34),"}"))</f>
        <v>#REF!</v>
      </c>
      <c r="M329" t="e">
        <f>IF(INDEX(SamplingFeatures[Sampling Feature Type],$A329)&lt;&gt;"Specimen","",
CONCATENATE("  - &amp;SpecimenID",TEXT(SUMPRODUCT(--($M$3:$M328&lt;&gt;"")),"0000"),
" {","SamplingFeatureID:  *SamplingFeatureID",TEXT($A329,"0000"),
", SpecimenTypeCV:  ",CHAR(34),INDEX(Specimens[Specimen Type],$A329),CHAR(34),
", SpecimenMediumCV:  ",INDEX(Specimens[Specimen Medium],$A329),
", IsFieldSpecimen:  ",CHAR(34),INDEX(Specimens[Is Field Specimen?],$A329),CHAR(34),"}"))</f>
        <v>#REF!</v>
      </c>
      <c r="N329" t="e">
        <f>IF(COUNTA(SpatialOffsets[])=0,"", IF(INDEX(SpatialOffsets[Spatial Offset Type],$A329)="","",
CONCATENATE("  - &amp;SpatialOffsetID",TEXT($A329,"0000"),
" {","SpatialOffsetTypeCV:  ",CHAR(34),INDEX(SpatialOffsets[Spatial Offset Type],$A329),CHAR(34),
", Offset1Value:  ",INDEX(SpatialOffsets[Offset 1 Value],$A329),
", Offset1UnitID:  ",CHAR(34),INDEX(SpatialOffsets[Offset 1 Unit],$A329),CHAR(34),
", Offset2Value:  ",INDEX(SpatialOffsets[Offset 2 Value],$A329),
", Offset2UnitID:  ",CHAR(34),INDEX(SpatialOffsets[Offset 2 Unit],$A329),CHAR(34),
", Offset3Value:  ",INDEX(SpatialOffsets[Offset 3 Value],$A329),
", Offset3UnitID:  ",CHAR(34),INDEX(SpatialOffsets[Offset 3 Unit],$A329),CHAR(34),,"}")))</f>
        <v>#REF!</v>
      </c>
      <c r="O329" t="e">
        <f>IF(COUNTA(RelatedFeatures[])=0,"", IF(INDEX(RelatedFeatures[First Sampling Feature Code],$A329)="","",
CONCATENATE("  - &amp;RelationID",TEXT($A329,"0000"),
" {","SamplingFeatureID:  *SamplingFeatureID",TEXT(MATCH(INDEX(RelatedFeatures[First Sampling Feature Code],$A329),SamplingFeatures[Feature Code],0),"0000"),
", RelationshipTypeCV:  ",CHAR(34),INDEX(RelatedFeatures[Relationship Type],$A329),CHAR(34),
", RelatedFeatureID: *SamplingFeatureID",TEXT(MATCH(INDEX(RelatedFeatures[Second Sampling Feature Code],$A329),SamplingFeatures[Feature Code],0),"0000"),
", SpatialOffsetID:  ",IF(INDEX(RelatedFeatures[Offset Number],$A329)="","",CONCATENATE("*SpatialOffsetID",TEXT(INDEX(RelatedFeatures[Offset Number],$A329),"0000"))),"}")))</f>
        <v>#REF!</v>
      </c>
      <c r="P329" t="e">
        <f>IF(INDEX(Methods[Method Type],$A329)="","",
CONCATENATE("  - &amp;MethodID",TEXT($A329,"0000"),
" {","MethodTypeCV:  ",CHAR(34),INDEX(Methods[Method Type],$A329),CHAR(34),
", MethodCode:  ",CHAR(34),INDEX(Methods[Method Code],$A329),CHAR(34),
", MethodName:  ",CHAR(34),INDEX(Methods[Method Name],$A329),CHAR(34),
", MethodDescription:  ",CHAR(34),INDEX(Methods[Method Description],$A329),CHAR(34),
", MethodLink:  ",CHAR(34),INDEX(Methods[Method Link],$A329),CHAR(34),
", OrganizationID: *OrganizationID",TEXT(MATCH(INDEX(Methods[Organization Name],$A329),Organizations[Organization Name],0),"0000"),"}"))</f>
        <v>#REF!</v>
      </c>
      <c r="Q329" t="e">
        <f>IF(INDEX(Variables[Variable Type],$A329)="","",
CONCATENATE("  - &amp;VariableID",TEXT($A329,"0000"),
" {","VariableTypeCV:  ",CHAR(34),INDEX(Variables[Variable Type],$A329),CHAR(34),
", VariableCode:  ",CHAR(34),INDEX(Variables[Variable Code],$A329),CHAR(34),
", VariableNameCV:  ",CHAR(34),INDEX(Variables[Variable Name],$A329),CHAR(34),
", VariableDefinition:  ",CHAR(34),INDEX(Variables[Variable Definition],$A329),CHAR(34),
", SpecciationCV:  ",CHAR(34),INDEX(Variables[Speciation],$A329),CHAR(34),
", NoDataValue:  ",CHAR(34),INDEX(Variables[No Data Value],$A329),CHAR(34),"}"))</f>
        <v>#REF!</v>
      </c>
    </row>
    <row r="330" spans="1:17" x14ac:dyDescent="0.25">
      <c r="A330">
        <v>327</v>
      </c>
      <c r="D330" t="e">
        <f>IF(INDEX(People[First Name],$A330)="","",
CONCATENATE("  - &amp;PersonID",TEXT($A330,"0000"),
" {","PersonFirstName:  ",CHAR(34),INDEX(People[First Name],$A330),CHAR(34),
", PersonMiddleName:  ",CHAR(34),INDEX(People[Middle Name],$A330),CHAR(34),
", PersonLastName:  ",CHAR(34),INDEX(People[Last Name],$A330),CHAR(34),"}"))</f>
        <v>#REF!</v>
      </c>
      <c r="E330" t="e">
        <f>IF(INDEX(Organizations[Organization Type '[CV']],$A330)="","",
CONCATENATE("  - &amp;OrganizationID",TEXT($A330,"0000"),
" {","OrganizationTypeCV:  ",CHAR(34),INDEX(Organizations[Organization Type '[CV']],$A330),CHAR(34),
", OrganizationCode:  ",CHAR(34),INDEX(Organizations[Organization Code],$A330),CHAR(34),
", OrganizationName:  ",CHAR(34),INDEX(Organizations[Organization Name],$A330),CHAR(34),
", OrganizationDescription:  ",CHAR(34),INDEX(Organizations[Organization Description],$A330),CHAR(34),
", OrganizationLink:  ",CHAR(34),INDEX(Organizations[Organization Link],$A330),CHAR(34),"}"))</f>
        <v>#REF!</v>
      </c>
      <c r="F330" t="e">
        <f>IF(INDEX(People[First Name],$A330)="","",
CONCATENATE("  - &amp;AffiliationID",TEXT($A330,"0000"),
" {PersonID: *PersonID",TEXT($A330,"0000"),
", OrganizationID: *OrganizationID",TEXT(MATCH(INDEX(People[Organization Name],$A330),Organizations[Organization Name],0),"0000"),
", IsPrimaryOrganizationContact: , AffiliationStartDate: , AffiliationEndDate: , PrimaryPhone: ",
", PrimaryEmail: ",CHAR(34),INDEX(People[Primary Email],$A330),CHAR(34),
", PrimaryAddress: ",CHAR(34),INDEX(People[Primary Address],$A330),CHAR(34),
", PersonLink: }"))</f>
        <v>#REF!</v>
      </c>
      <c r="H330" t="e">
        <f>IF(COUNTA(CitationInformation)=0,"",IF(INDEX(AuthorList[Author Name],$A330)="","",
CONCATENATE("  - &amp;AuthorListID",TEXT($A330,"0000"),
"  {CitationID: *CitationID0001",
", PersonID: *PersonID",TEXT(MATCH(INDEX(AuthorList[Author Name],$A330),People[Full Name],0),"0000"),
", AuthorOrder: ",INDEX(AuthorList[Author Number],$A330),"}")))</f>
        <v>#REF!</v>
      </c>
      <c r="K330" t="e">
        <f>IF(INDEX(SamplingFeatures[Feature Code],$A330)="","",
CONCATENATE("  - &amp;SamplingFeatureID",TEXT($A330,"0000"),
" {","SamplingFeatureUUID:  ",CHAR(34),INDEX(SamplingFeatures[Sampling Feature UUID],$A330),CHAR(34),
", SamplingFeatureTypeCV:  ",CHAR(34),INDEX(SamplingFeatures[Sampling Feature Type],$A330),CHAR(34),
", SamplingFeatureCode:  ",CHAR(34),INDEX(SamplingFeatures[Feature Code],$A330),CHAR(34),
", SamplingFeatureName:  ",CHAR(34),INDEX(SamplingFeatures[Feature Name],$A330),CHAR(34),
", SamplingFeatureDescription:  ",CHAR(34),INDEX(SamplingFeatures[Feature Description],$A330),CHAR(34),
", SamplingFeatureGeotypeCV:  ",CHAR(34),INDEX(SamplingFeatures[Feature Geo Type],$A330),CHAR(34),
", FeatureGeometry:  ",CHAR(34),INDEX(SamplingFeatures[Feature Geometry],$A330),CHAR(34),
", Elevation_m:  ",CHAR(34),INDEX(SamplingFeatures[Elevation_m],$A330),CHAR(34),
", ElevationDatumCV:  ",CHAR(34),ElevationDatum,CHAR(34),"}"))</f>
        <v>#REF!</v>
      </c>
      <c r="L330" t="e">
        <f>IF(INDEX(SamplingFeatures[Sampling Feature Type],$A330)&lt;&gt;"Site","",
CONCATENATE("  - &amp;SiteID",TEXT(SUMPRODUCT(--($L$3:$L329&lt;&gt;"")),"0000"),
" {","SamplingFeatureID:  *SamplingFeatureID",TEXT($A330,"0000"),
", SiteTypeCV:  ",CHAR(34),INDEX(Sites[Site Type],$A330),CHAR(34),
", Latitude:  ",INDEX(Sites[Latitude],$A330),
", Longitude:  ",INDEX(Sites[Longitude],$A330),
", SRSName:  ",CHAR(34),LatLonDatum,CHAR(34),"}"))</f>
        <v>#REF!</v>
      </c>
      <c r="M330" t="e">
        <f>IF(INDEX(SamplingFeatures[Sampling Feature Type],$A330)&lt;&gt;"Specimen","",
CONCATENATE("  - &amp;SpecimenID",TEXT(SUMPRODUCT(--($M$3:$M329&lt;&gt;"")),"0000"),
" {","SamplingFeatureID:  *SamplingFeatureID",TEXT($A330,"0000"),
", SpecimenTypeCV:  ",CHAR(34),INDEX(Specimens[Specimen Type],$A330),CHAR(34),
", SpecimenMediumCV:  ",INDEX(Specimens[Specimen Medium],$A330),
", IsFieldSpecimen:  ",CHAR(34),INDEX(Specimens[Is Field Specimen?],$A330),CHAR(34),"}"))</f>
        <v>#REF!</v>
      </c>
      <c r="N330" t="e">
        <f>IF(COUNTA(SpatialOffsets[])=0,"", IF(INDEX(SpatialOffsets[Spatial Offset Type],$A330)="","",
CONCATENATE("  - &amp;SpatialOffsetID",TEXT($A330,"0000"),
" {","SpatialOffsetTypeCV:  ",CHAR(34),INDEX(SpatialOffsets[Spatial Offset Type],$A330),CHAR(34),
", Offset1Value:  ",INDEX(SpatialOffsets[Offset 1 Value],$A330),
", Offset1UnitID:  ",CHAR(34),INDEX(SpatialOffsets[Offset 1 Unit],$A330),CHAR(34),
", Offset2Value:  ",INDEX(SpatialOffsets[Offset 2 Value],$A330),
", Offset2UnitID:  ",CHAR(34),INDEX(SpatialOffsets[Offset 2 Unit],$A330),CHAR(34),
", Offset3Value:  ",INDEX(SpatialOffsets[Offset 3 Value],$A330),
", Offset3UnitID:  ",CHAR(34),INDEX(SpatialOffsets[Offset 3 Unit],$A330),CHAR(34),,"}")))</f>
        <v>#REF!</v>
      </c>
      <c r="O330" t="e">
        <f>IF(COUNTA(RelatedFeatures[])=0,"", IF(INDEX(RelatedFeatures[First Sampling Feature Code],$A330)="","",
CONCATENATE("  - &amp;RelationID",TEXT($A330,"0000"),
" {","SamplingFeatureID:  *SamplingFeatureID",TEXT(MATCH(INDEX(RelatedFeatures[First Sampling Feature Code],$A330),SamplingFeatures[Feature Code],0),"0000"),
", RelationshipTypeCV:  ",CHAR(34),INDEX(RelatedFeatures[Relationship Type],$A330),CHAR(34),
", RelatedFeatureID: *SamplingFeatureID",TEXT(MATCH(INDEX(RelatedFeatures[Second Sampling Feature Code],$A330),SamplingFeatures[Feature Code],0),"0000"),
", SpatialOffsetID:  ",IF(INDEX(RelatedFeatures[Offset Number],$A330)="","",CONCATENATE("*SpatialOffsetID",TEXT(INDEX(RelatedFeatures[Offset Number],$A330),"0000"))),"}")))</f>
        <v>#REF!</v>
      </c>
      <c r="P330" t="e">
        <f>IF(INDEX(Methods[Method Type],$A330)="","",
CONCATENATE("  - &amp;MethodID",TEXT($A330,"0000"),
" {","MethodTypeCV:  ",CHAR(34),INDEX(Methods[Method Type],$A330),CHAR(34),
", MethodCode:  ",CHAR(34),INDEX(Methods[Method Code],$A330),CHAR(34),
", MethodName:  ",CHAR(34),INDEX(Methods[Method Name],$A330),CHAR(34),
", MethodDescription:  ",CHAR(34),INDEX(Methods[Method Description],$A330),CHAR(34),
", MethodLink:  ",CHAR(34),INDEX(Methods[Method Link],$A330),CHAR(34),
", OrganizationID: *OrganizationID",TEXT(MATCH(INDEX(Methods[Organization Name],$A330),Organizations[Organization Name],0),"0000"),"}"))</f>
        <v>#REF!</v>
      </c>
      <c r="Q330" t="e">
        <f>IF(INDEX(Variables[Variable Type],$A330)="","",
CONCATENATE("  - &amp;VariableID",TEXT($A330,"0000"),
" {","VariableTypeCV:  ",CHAR(34),INDEX(Variables[Variable Type],$A330),CHAR(34),
", VariableCode:  ",CHAR(34),INDEX(Variables[Variable Code],$A330),CHAR(34),
", VariableNameCV:  ",CHAR(34),INDEX(Variables[Variable Name],$A330),CHAR(34),
", VariableDefinition:  ",CHAR(34),INDEX(Variables[Variable Definition],$A330),CHAR(34),
", SpecciationCV:  ",CHAR(34),INDEX(Variables[Speciation],$A330),CHAR(34),
", NoDataValue:  ",CHAR(34),INDEX(Variables[No Data Value],$A330),CHAR(34),"}"))</f>
        <v>#REF!</v>
      </c>
    </row>
    <row r="331" spans="1:17" x14ac:dyDescent="0.25">
      <c r="A331">
        <v>328</v>
      </c>
      <c r="D331" t="e">
        <f>IF(INDEX(People[First Name],$A331)="","",
CONCATENATE("  - &amp;PersonID",TEXT($A331,"0000"),
" {","PersonFirstName:  ",CHAR(34),INDEX(People[First Name],$A331),CHAR(34),
", PersonMiddleName:  ",CHAR(34),INDEX(People[Middle Name],$A331),CHAR(34),
", PersonLastName:  ",CHAR(34),INDEX(People[Last Name],$A331),CHAR(34),"}"))</f>
        <v>#REF!</v>
      </c>
      <c r="E331" t="e">
        <f>IF(INDEX(Organizations[Organization Type '[CV']],$A331)="","",
CONCATENATE("  - &amp;OrganizationID",TEXT($A331,"0000"),
" {","OrganizationTypeCV:  ",CHAR(34),INDEX(Organizations[Organization Type '[CV']],$A331),CHAR(34),
", OrganizationCode:  ",CHAR(34),INDEX(Organizations[Organization Code],$A331),CHAR(34),
", OrganizationName:  ",CHAR(34),INDEX(Organizations[Organization Name],$A331),CHAR(34),
", OrganizationDescription:  ",CHAR(34),INDEX(Organizations[Organization Description],$A331),CHAR(34),
", OrganizationLink:  ",CHAR(34),INDEX(Organizations[Organization Link],$A331),CHAR(34),"}"))</f>
        <v>#REF!</v>
      </c>
      <c r="F331" t="e">
        <f>IF(INDEX(People[First Name],$A331)="","",
CONCATENATE("  - &amp;AffiliationID",TEXT($A331,"0000"),
" {PersonID: *PersonID",TEXT($A331,"0000"),
", OrganizationID: *OrganizationID",TEXT(MATCH(INDEX(People[Organization Name],$A331),Organizations[Organization Name],0),"0000"),
", IsPrimaryOrganizationContact: , AffiliationStartDate: , AffiliationEndDate: , PrimaryPhone: ",
", PrimaryEmail: ",CHAR(34),INDEX(People[Primary Email],$A331),CHAR(34),
", PrimaryAddress: ",CHAR(34),INDEX(People[Primary Address],$A331),CHAR(34),
", PersonLink: }"))</f>
        <v>#REF!</v>
      </c>
      <c r="H331" t="e">
        <f>IF(COUNTA(CitationInformation)=0,"",IF(INDEX(AuthorList[Author Name],$A331)="","",
CONCATENATE("  - &amp;AuthorListID",TEXT($A331,"0000"),
"  {CitationID: *CitationID0001",
", PersonID: *PersonID",TEXT(MATCH(INDEX(AuthorList[Author Name],$A331),People[Full Name],0),"0000"),
", AuthorOrder: ",INDEX(AuthorList[Author Number],$A331),"}")))</f>
        <v>#REF!</v>
      </c>
      <c r="K331" t="e">
        <f>IF(INDEX(SamplingFeatures[Feature Code],$A331)="","",
CONCATENATE("  - &amp;SamplingFeatureID",TEXT($A331,"0000"),
" {","SamplingFeatureUUID:  ",CHAR(34),INDEX(SamplingFeatures[Sampling Feature UUID],$A331),CHAR(34),
", SamplingFeatureTypeCV:  ",CHAR(34),INDEX(SamplingFeatures[Sampling Feature Type],$A331),CHAR(34),
", SamplingFeatureCode:  ",CHAR(34),INDEX(SamplingFeatures[Feature Code],$A331),CHAR(34),
", SamplingFeatureName:  ",CHAR(34),INDEX(SamplingFeatures[Feature Name],$A331),CHAR(34),
", SamplingFeatureDescription:  ",CHAR(34),INDEX(SamplingFeatures[Feature Description],$A331),CHAR(34),
", SamplingFeatureGeotypeCV:  ",CHAR(34),INDEX(SamplingFeatures[Feature Geo Type],$A331),CHAR(34),
", FeatureGeometry:  ",CHAR(34),INDEX(SamplingFeatures[Feature Geometry],$A331),CHAR(34),
", Elevation_m:  ",CHAR(34),INDEX(SamplingFeatures[Elevation_m],$A331),CHAR(34),
", ElevationDatumCV:  ",CHAR(34),ElevationDatum,CHAR(34),"}"))</f>
        <v>#REF!</v>
      </c>
      <c r="L331" t="e">
        <f>IF(INDEX(SamplingFeatures[Sampling Feature Type],$A331)&lt;&gt;"Site","",
CONCATENATE("  - &amp;SiteID",TEXT(SUMPRODUCT(--($L$3:$L330&lt;&gt;"")),"0000"),
" {","SamplingFeatureID:  *SamplingFeatureID",TEXT($A331,"0000"),
", SiteTypeCV:  ",CHAR(34),INDEX(Sites[Site Type],$A331),CHAR(34),
", Latitude:  ",INDEX(Sites[Latitude],$A331),
", Longitude:  ",INDEX(Sites[Longitude],$A331),
", SRSName:  ",CHAR(34),LatLonDatum,CHAR(34),"}"))</f>
        <v>#REF!</v>
      </c>
      <c r="M331" t="e">
        <f>IF(INDEX(SamplingFeatures[Sampling Feature Type],$A331)&lt;&gt;"Specimen","",
CONCATENATE("  - &amp;SpecimenID",TEXT(SUMPRODUCT(--($M$3:$M330&lt;&gt;"")),"0000"),
" {","SamplingFeatureID:  *SamplingFeatureID",TEXT($A331,"0000"),
", SpecimenTypeCV:  ",CHAR(34),INDEX(Specimens[Specimen Type],$A331),CHAR(34),
", SpecimenMediumCV:  ",INDEX(Specimens[Specimen Medium],$A331),
", IsFieldSpecimen:  ",CHAR(34),INDEX(Specimens[Is Field Specimen?],$A331),CHAR(34),"}"))</f>
        <v>#REF!</v>
      </c>
      <c r="N331" t="e">
        <f>IF(COUNTA(SpatialOffsets[])=0,"", IF(INDEX(SpatialOffsets[Spatial Offset Type],$A331)="","",
CONCATENATE("  - &amp;SpatialOffsetID",TEXT($A331,"0000"),
" {","SpatialOffsetTypeCV:  ",CHAR(34),INDEX(SpatialOffsets[Spatial Offset Type],$A331),CHAR(34),
", Offset1Value:  ",INDEX(SpatialOffsets[Offset 1 Value],$A331),
", Offset1UnitID:  ",CHAR(34),INDEX(SpatialOffsets[Offset 1 Unit],$A331),CHAR(34),
", Offset2Value:  ",INDEX(SpatialOffsets[Offset 2 Value],$A331),
", Offset2UnitID:  ",CHAR(34),INDEX(SpatialOffsets[Offset 2 Unit],$A331),CHAR(34),
", Offset3Value:  ",INDEX(SpatialOffsets[Offset 3 Value],$A331),
", Offset3UnitID:  ",CHAR(34),INDEX(SpatialOffsets[Offset 3 Unit],$A331),CHAR(34),,"}")))</f>
        <v>#REF!</v>
      </c>
      <c r="O331" t="e">
        <f>IF(COUNTA(RelatedFeatures[])=0,"", IF(INDEX(RelatedFeatures[First Sampling Feature Code],$A331)="","",
CONCATENATE("  - &amp;RelationID",TEXT($A331,"0000"),
" {","SamplingFeatureID:  *SamplingFeatureID",TEXT(MATCH(INDEX(RelatedFeatures[First Sampling Feature Code],$A331),SamplingFeatures[Feature Code],0),"0000"),
", RelationshipTypeCV:  ",CHAR(34),INDEX(RelatedFeatures[Relationship Type],$A331),CHAR(34),
", RelatedFeatureID: *SamplingFeatureID",TEXT(MATCH(INDEX(RelatedFeatures[Second Sampling Feature Code],$A331),SamplingFeatures[Feature Code],0),"0000"),
", SpatialOffsetID:  ",IF(INDEX(RelatedFeatures[Offset Number],$A331)="","",CONCATENATE("*SpatialOffsetID",TEXT(INDEX(RelatedFeatures[Offset Number],$A331),"0000"))),"}")))</f>
        <v>#REF!</v>
      </c>
      <c r="P331" t="e">
        <f>IF(INDEX(Methods[Method Type],$A331)="","",
CONCATENATE("  - &amp;MethodID",TEXT($A331,"0000"),
" {","MethodTypeCV:  ",CHAR(34),INDEX(Methods[Method Type],$A331),CHAR(34),
", MethodCode:  ",CHAR(34),INDEX(Methods[Method Code],$A331),CHAR(34),
", MethodName:  ",CHAR(34),INDEX(Methods[Method Name],$A331),CHAR(34),
", MethodDescription:  ",CHAR(34),INDEX(Methods[Method Description],$A331),CHAR(34),
", MethodLink:  ",CHAR(34),INDEX(Methods[Method Link],$A331),CHAR(34),
", OrganizationID: *OrganizationID",TEXT(MATCH(INDEX(Methods[Organization Name],$A331),Organizations[Organization Name],0),"0000"),"}"))</f>
        <v>#REF!</v>
      </c>
      <c r="Q331" t="e">
        <f>IF(INDEX(Variables[Variable Type],$A331)="","",
CONCATENATE("  - &amp;VariableID",TEXT($A331,"0000"),
" {","VariableTypeCV:  ",CHAR(34),INDEX(Variables[Variable Type],$A331),CHAR(34),
", VariableCode:  ",CHAR(34),INDEX(Variables[Variable Code],$A331),CHAR(34),
", VariableNameCV:  ",CHAR(34),INDEX(Variables[Variable Name],$A331),CHAR(34),
", VariableDefinition:  ",CHAR(34),INDEX(Variables[Variable Definition],$A331),CHAR(34),
", SpecciationCV:  ",CHAR(34),INDEX(Variables[Speciation],$A331),CHAR(34),
", NoDataValue:  ",CHAR(34),INDEX(Variables[No Data Value],$A331),CHAR(34),"}"))</f>
        <v>#REF!</v>
      </c>
    </row>
    <row r="332" spans="1:17" x14ac:dyDescent="0.25">
      <c r="A332">
        <v>329</v>
      </c>
      <c r="D332" t="e">
        <f>IF(INDEX(People[First Name],$A332)="","",
CONCATENATE("  - &amp;PersonID",TEXT($A332,"0000"),
" {","PersonFirstName:  ",CHAR(34),INDEX(People[First Name],$A332),CHAR(34),
", PersonMiddleName:  ",CHAR(34),INDEX(People[Middle Name],$A332),CHAR(34),
", PersonLastName:  ",CHAR(34),INDEX(People[Last Name],$A332),CHAR(34),"}"))</f>
        <v>#REF!</v>
      </c>
      <c r="E332" t="e">
        <f>IF(INDEX(Organizations[Organization Type '[CV']],$A332)="","",
CONCATENATE("  - &amp;OrganizationID",TEXT($A332,"0000"),
" {","OrganizationTypeCV:  ",CHAR(34),INDEX(Organizations[Organization Type '[CV']],$A332),CHAR(34),
", OrganizationCode:  ",CHAR(34),INDEX(Organizations[Organization Code],$A332),CHAR(34),
", OrganizationName:  ",CHAR(34),INDEX(Organizations[Organization Name],$A332),CHAR(34),
", OrganizationDescription:  ",CHAR(34),INDEX(Organizations[Organization Description],$A332),CHAR(34),
", OrganizationLink:  ",CHAR(34),INDEX(Organizations[Organization Link],$A332),CHAR(34),"}"))</f>
        <v>#REF!</v>
      </c>
      <c r="F332" t="e">
        <f>IF(INDEX(People[First Name],$A332)="","",
CONCATENATE("  - &amp;AffiliationID",TEXT($A332,"0000"),
" {PersonID: *PersonID",TEXT($A332,"0000"),
", OrganizationID: *OrganizationID",TEXT(MATCH(INDEX(People[Organization Name],$A332),Organizations[Organization Name],0),"0000"),
", IsPrimaryOrganizationContact: , AffiliationStartDate: , AffiliationEndDate: , PrimaryPhone: ",
", PrimaryEmail: ",CHAR(34),INDEX(People[Primary Email],$A332),CHAR(34),
", PrimaryAddress: ",CHAR(34),INDEX(People[Primary Address],$A332),CHAR(34),
", PersonLink: }"))</f>
        <v>#REF!</v>
      </c>
      <c r="H332" t="e">
        <f>IF(COUNTA(CitationInformation)=0,"",IF(INDEX(AuthorList[Author Name],$A332)="","",
CONCATENATE("  - &amp;AuthorListID",TEXT($A332,"0000"),
"  {CitationID: *CitationID0001",
", PersonID: *PersonID",TEXT(MATCH(INDEX(AuthorList[Author Name],$A332),People[Full Name],0),"0000"),
", AuthorOrder: ",INDEX(AuthorList[Author Number],$A332),"}")))</f>
        <v>#REF!</v>
      </c>
      <c r="K332" t="e">
        <f>IF(INDEX(SamplingFeatures[Feature Code],$A332)="","",
CONCATENATE("  - &amp;SamplingFeatureID",TEXT($A332,"0000"),
" {","SamplingFeatureUUID:  ",CHAR(34),INDEX(SamplingFeatures[Sampling Feature UUID],$A332),CHAR(34),
", SamplingFeatureTypeCV:  ",CHAR(34),INDEX(SamplingFeatures[Sampling Feature Type],$A332),CHAR(34),
", SamplingFeatureCode:  ",CHAR(34),INDEX(SamplingFeatures[Feature Code],$A332),CHAR(34),
", SamplingFeatureName:  ",CHAR(34),INDEX(SamplingFeatures[Feature Name],$A332),CHAR(34),
", SamplingFeatureDescription:  ",CHAR(34),INDEX(SamplingFeatures[Feature Description],$A332),CHAR(34),
", SamplingFeatureGeotypeCV:  ",CHAR(34),INDEX(SamplingFeatures[Feature Geo Type],$A332),CHAR(34),
", FeatureGeometry:  ",CHAR(34),INDEX(SamplingFeatures[Feature Geometry],$A332),CHAR(34),
", Elevation_m:  ",CHAR(34),INDEX(SamplingFeatures[Elevation_m],$A332),CHAR(34),
", ElevationDatumCV:  ",CHAR(34),ElevationDatum,CHAR(34),"}"))</f>
        <v>#REF!</v>
      </c>
      <c r="L332" t="e">
        <f>IF(INDEX(SamplingFeatures[Sampling Feature Type],$A332)&lt;&gt;"Site","",
CONCATENATE("  - &amp;SiteID",TEXT(SUMPRODUCT(--($L$3:$L331&lt;&gt;"")),"0000"),
" {","SamplingFeatureID:  *SamplingFeatureID",TEXT($A332,"0000"),
", SiteTypeCV:  ",CHAR(34),INDEX(Sites[Site Type],$A332),CHAR(34),
", Latitude:  ",INDEX(Sites[Latitude],$A332),
", Longitude:  ",INDEX(Sites[Longitude],$A332),
", SRSName:  ",CHAR(34),LatLonDatum,CHAR(34),"}"))</f>
        <v>#REF!</v>
      </c>
      <c r="M332" t="e">
        <f>IF(INDEX(SamplingFeatures[Sampling Feature Type],$A332)&lt;&gt;"Specimen","",
CONCATENATE("  - &amp;SpecimenID",TEXT(SUMPRODUCT(--($M$3:$M331&lt;&gt;"")),"0000"),
" {","SamplingFeatureID:  *SamplingFeatureID",TEXT($A332,"0000"),
", SpecimenTypeCV:  ",CHAR(34),INDEX(Specimens[Specimen Type],$A332),CHAR(34),
", SpecimenMediumCV:  ",INDEX(Specimens[Specimen Medium],$A332),
", IsFieldSpecimen:  ",CHAR(34),INDEX(Specimens[Is Field Specimen?],$A332),CHAR(34),"}"))</f>
        <v>#REF!</v>
      </c>
      <c r="N332" t="e">
        <f>IF(COUNTA(SpatialOffsets[])=0,"", IF(INDEX(SpatialOffsets[Spatial Offset Type],$A332)="","",
CONCATENATE("  - &amp;SpatialOffsetID",TEXT($A332,"0000"),
" {","SpatialOffsetTypeCV:  ",CHAR(34),INDEX(SpatialOffsets[Spatial Offset Type],$A332),CHAR(34),
", Offset1Value:  ",INDEX(SpatialOffsets[Offset 1 Value],$A332),
", Offset1UnitID:  ",CHAR(34),INDEX(SpatialOffsets[Offset 1 Unit],$A332),CHAR(34),
", Offset2Value:  ",INDEX(SpatialOffsets[Offset 2 Value],$A332),
", Offset2UnitID:  ",CHAR(34),INDEX(SpatialOffsets[Offset 2 Unit],$A332),CHAR(34),
", Offset3Value:  ",INDEX(SpatialOffsets[Offset 3 Value],$A332),
", Offset3UnitID:  ",CHAR(34),INDEX(SpatialOffsets[Offset 3 Unit],$A332),CHAR(34),,"}")))</f>
        <v>#REF!</v>
      </c>
      <c r="O332" t="e">
        <f>IF(COUNTA(RelatedFeatures[])=0,"", IF(INDEX(RelatedFeatures[First Sampling Feature Code],$A332)="","",
CONCATENATE("  - &amp;RelationID",TEXT($A332,"0000"),
" {","SamplingFeatureID:  *SamplingFeatureID",TEXT(MATCH(INDEX(RelatedFeatures[First Sampling Feature Code],$A332),SamplingFeatures[Feature Code],0),"0000"),
", RelationshipTypeCV:  ",CHAR(34),INDEX(RelatedFeatures[Relationship Type],$A332),CHAR(34),
", RelatedFeatureID: *SamplingFeatureID",TEXT(MATCH(INDEX(RelatedFeatures[Second Sampling Feature Code],$A332),SamplingFeatures[Feature Code],0),"0000"),
", SpatialOffsetID:  ",IF(INDEX(RelatedFeatures[Offset Number],$A332)="","",CONCATENATE("*SpatialOffsetID",TEXT(INDEX(RelatedFeatures[Offset Number],$A332),"0000"))),"}")))</f>
        <v>#REF!</v>
      </c>
      <c r="P332" t="e">
        <f>IF(INDEX(Methods[Method Type],$A332)="","",
CONCATENATE("  - &amp;MethodID",TEXT($A332,"0000"),
" {","MethodTypeCV:  ",CHAR(34),INDEX(Methods[Method Type],$A332),CHAR(34),
", MethodCode:  ",CHAR(34),INDEX(Methods[Method Code],$A332),CHAR(34),
", MethodName:  ",CHAR(34),INDEX(Methods[Method Name],$A332),CHAR(34),
", MethodDescription:  ",CHAR(34),INDEX(Methods[Method Description],$A332),CHAR(34),
", MethodLink:  ",CHAR(34),INDEX(Methods[Method Link],$A332),CHAR(34),
", OrganizationID: *OrganizationID",TEXT(MATCH(INDEX(Methods[Organization Name],$A332),Organizations[Organization Name],0),"0000"),"}"))</f>
        <v>#REF!</v>
      </c>
      <c r="Q332" t="e">
        <f>IF(INDEX(Variables[Variable Type],$A332)="","",
CONCATENATE("  - &amp;VariableID",TEXT($A332,"0000"),
" {","VariableTypeCV:  ",CHAR(34),INDEX(Variables[Variable Type],$A332),CHAR(34),
", VariableCode:  ",CHAR(34),INDEX(Variables[Variable Code],$A332),CHAR(34),
", VariableNameCV:  ",CHAR(34),INDEX(Variables[Variable Name],$A332),CHAR(34),
", VariableDefinition:  ",CHAR(34),INDEX(Variables[Variable Definition],$A332),CHAR(34),
", SpecciationCV:  ",CHAR(34),INDEX(Variables[Speciation],$A332),CHAR(34),
", NoDataValue:  ",CHAR(34),INDEX(Variables[No Data Value],$A332),CHAR(34),"}"))</f>
        <v>#REF!</v>
      </c>
    </row>
    <row r="333" spans="1:17" x14ac:dyDescent="0.25">
      <c r="A333">
        <v>330</v>
      </c>
      <c r="D333" t="e">
        <f>IF(INDEX(People[First Name],$A333)="","",
CONCATENATE("  - &amp;PersonID",TEXT($A333,"0000"),
" {","PersonFirstName:  ",CHAR(34),INDEX(People[First Name],$A333),CHAR(34),
", PersonMiddleName:  ",CHAR(34),INDEX(People[Middle Name],$A333),CHAR(34),
", PersonLastName:  ",CHAR(34),INDEX(People[Last Name],$A333),CHAR(34),"}"))</f>
        <v>#REF!</v>
      </c>
      <c r="E333" t="e">
        <f>IF(INDEX(Organizations[Organization Type '[CV']],$A333)="","",
CONCATENATE("  - &amp;OrganizationID",TEXT($A333,"0000"),
" {","OrganizationTypeCV:  ",CHAR(34),INDEX(Organizations[Organization Type '[CV']],$A333),CHAR(34),
", OrganizationCode:  ",CHAR(34),INDEX(Organizations[Organization Code],$A333),CHAR(34),
", OrganizationName:  ",CHAR(34),INDEX(Organizations[Organization Name],$A333),CHAR(34),
", OrganizationDescription:  ",CHAR(34),INDEX(Organizations[Organization Description],$A333),CHAR(34),
", OrganizationLink:  ",CHAR(34),INDEX(Organizations[Organization Link],$A333),CHAR(34),"}"))</f>
        <v>#REF!</v>
      </c>
      <c r="F333" t="e">
        <f>IF(INDEX(People[First Name],$A333)="","",
CONCATENATE("  - &amp;AffiliationID",TEXT($A333,"0000"),
" {PersonID: *PersonID",TEXT($A333,"0000"),
", OrganizationID: *OrganizationID",TEXT(MATCH(INDEX(People[Organization Name],$A333),Organizations[Organization Name],0),"0000"),
", IsPrimaryOrganizationContact: , AffiliationStartDate: , AffiliationEndDate: , PrimaryPhone: ",
", PrimaryEmail: ",CHAR(34),INDEX(People[Primary Email],$A333),CHAR(34),
", PrimaryAddress: ",CHAR(34),INDEX(People[Primary Address],$A333),CHAR(34),
", PersonLink: }"))</f>
        <v>#REF!</v>
      </c>
      <c r="H333" t="e">
        <f>IF(COUNTA(CitationInformation)=0,"",IF(INDEX(AuthorList[Author Name],$A333)="","",
CONCATENATE("  - &amp;AuthorListID",TEXT($A333,"0000"),
"  {CitationID: *CitationID0001",
", PersonID: *PersonID",TEXT(MATCH(INDEX(AuthorList[Author Name],$A333),People[Full Name],0),"0000"),
", AuthorOrder: ",INDEX(AuthorList[Author Number],$A333),"}")))</f>
        <v>#REF!</v>
      </c>
      <c r="K333" t="e">
        <f>IF(INDEX(SamplingFeatures[Feature Code],$A333)="","",
CONCATENATE("  - &amp;SamplingFeatureID",TEXT($A333,"0000"),
" {","SamplingFeatureUUID:  ",CHAR(34),INDEX(SamplingFeatures[Sampling Feature UUID],$A333),CHAR(34),
", SamplingFeatureTypeCV:  ",CHAR(34),INDEX(SamplingFeatures[Sampling Feature Type],$A333),CHAR(34),
", SamplingFeatureCode:  ",CHAR(34),INDEX(SamplingFeatures[Feature Code],$A333),CHAR(34),
", SamplingFeatureName:  ",CHAR(34),INDEX(SamplingFeatures[Feature Name],$A333),CHAR(34),
", SamplingFeatureDescription:  ",CHAR(34),INDEX(SamplingFeatures[Feature Description],$A333),CHAR(34),
", SamplingFeatureGeotypeCV:  ",CHAR(34),INDEX(SamplingFeatures[Feature Geo Type],$A333),CHAR(34),
", FeatureGeometry:  ",CHAR(34),INDEX(SamplingFeatures[Feature Geometry],$A333),CHAR(34),
", Elevation_m:  ",CHAR(34),INDEX(SamplingFeatures[Elevation_m],$A333),CHAR(34),
", ElevationDatumCV:  ",CHAR(34),ElevationDatum,CHAR(34),"}"))</f>
        <v>#REF!</v>
      </c>
      <c r="L333" t="e">
        <f>IF(INDEX(SamplingFeatures[Sampling Feature Type],$A333)&lt;&gt;"Site","",
CONCATENATE("  - &amp;SiteID",TEXT(SUMPRODUCT(--($L$3:$L332&lt;&gt;"")),"0000"),
" {","SamplingFeatureID:  *SamplingFeatureID",TEXT($A333,"0000"),
", SiteTypeCV:  ",CHAR(34),INDEX(Sites[Site Type],$A333),CHAR(34),
", Latitude:  ",INDEX(Sites[Latitude],$A333),
", Longitude:  ",INDEX(Sites[Longitude],$A333),
", SRSName:  ",CHAR(34),LatLonDatum,CHAR(34),"}"))</f>
        <v>#REF!</v>
      </c>
      <c r="M333" t="e">
        <f>IF(INDEX(SamplingFeatures[Sampling Feature Type],$A333)&lt;&gt;"Specimen","",
CONCATENATE("  - &amp;SpecimenID",TEXT(SUMPRODUCT(--($M$3:$M332&lt;&gt;"")),"0000"),
" {","SamplingFeatureID:  *SamplingFeatureID",TEXT($A333,"0000"),
", SpecimenTypeCV:  ",CHAR(34),INDEX(Specimens[Specimen Type],$A333),CHAR(34),
", SpecimenMediumCV:  ",INDEX(Specimens[Specimen Medium],$A333),
", IsFieldSpecimen:  ",CHAR(34),INDEX(Specimens[Is Field Specimen?],$A333),CHAR(34),"}"))</f>
        <v>#REF!</v>
      </c>
      <c r="N333" t="e">
        <f>IF(COUNTA(SpatialOffsets[])=0,"", IF(INDEX(SpatialOffsets[Spatial Offset Type],$A333)="","",
CONCATENATE("  - &amp;SpatialOffsetID",TEXT($A333,"0000"),
" {","SpatialOffsetTypeCV:  ",CHAR(34),INDEX(SpatialOffsets[Spatial Offset Type],$A333),CHAR(34),
", Offset1Value:  ",INDEX(SpatialOffsets[Offset 1 Value],$A333),
", Offset1UnitID:  ",CHAR(34),INDEX(SpatialOffsets[Offset 1 Unit],$A333),CHAR(34),
", Offset2Value:  ",INDEX(SpatialOffsets[Offset 2 Value],$A333),
", Offset2UnitID:  ",CHAR(34),INDEX(SpatialOffsets[Offset 2 Unit],$A333),CHAR(34),
", Offset3Value:  ",INDEX(SpatialOffsets[Offset 3 Value],$A333),
", Offset3UnitID:  ",CHAR(34),INDEX(SpatialOffsets[Offset 3 Unit],$A333),CHAR(34),,"}")))</f>
        <v>#REF!</v>
      </c>
      <c r="O333" t="e">
        <f>IF(COUNTA(RelatedFeatures[])=0,"", IF(INDEX(RelatedFeatures[First Sampling Feature Code],$A333)="","",
CONCATENATE("  - &amp;RelationID",TEXT($A333,"0000"),
" {","SamplingFeatureID:  *SamplingFeatureID",TEXT(MATCH(INDEX(RelatedFeatures[First Sampling Feature Code],$A333),SamplingFeatures[Feature Code],0),"0000"),
", RelationshipTypeCV:  ",CHAR(34),INDEX(RelatedFeatures[Relationship Type],$A333),CHAR(34),
", RelatedFeatureID: *SamplingFeatureID",TEXT(MATCH(INDEX(RelatedFeatures[Second Sampling Feature Code],$A333),SamplingFeatures[Feature Code],0),"0000"),
", SpatialOffsetID:  ",IF(INDEX(RelatedFeatures[Offset Number],$A333)="","",CONCATENATE("*SpatialOffsetID",TEXT(INDEX(RelatedFeatures[Offset Number],$A333),"0000"))),"}")))</f>
        <v>#REF!</v>
      </c>
      <c r="P333" t="e">
        <f>IF(INDEX(Methods[Method Type],$A333)="","",
CONCATENATE("  - &amp;MethodID",TEXT($A333,"0000"),
" {","MethodTypeCV:  ",CHAR(34),INDEX(Methods[Method Type],$A333),CHAR(34),
", MethodCode:  ",CHAR(34),INDEX(Methods[Method Code],$A333),CHAR(34),
", MethodName:  ",CHAR(34),INDEX(Methods[Method Name],$A333),CHAR(34),
", MethodDescription:  ",CHAR(34),INDEX(Methods[Method Description],$A333),CHAR(34),
", MethodLink:  ",CHAR(34),INDEX(Methods[Method Link],$A333),CHAR(34),
", OrganizationID: *OrganizationID",TEXT(MATCH(INDEX(Methods[Organization Name],$A333),Organizations[Organization Name],0),"0000"),"}"))</f>
        <v>#REF!</v>
      </c>
      <c r="Q333" t="e">
        <f>IF(INDEX(Variables[Variable Type],$A333)="","",
CONCATENATE("  - &amp;VariableID",TEXT($A333,"0000"),
" {","VariableTypeCV:  ",CHAR(34),INDEX(Variables[Variable Type],$A333),CHAR(34),
", VariableCode:  ",CHAR(34),INDEX(Variables[Variable Code],$A333),CHAR(34),
", VariableNameCV:  ",CHAR(34),INDEX(Variables[Variable Name],$A333),CHAR(34),
", VariableDefinition:  ",CHAR(34),INDEX(Variables[Variable Definition],$A333),CHAR(34),
", SpecciationCV:  ",CHAR(34),INDEX(Variables[Speciation],$A333),CHAR(34),
", NoDataValue:  ",CHAR(34),INDEX(Variables[No Data Value],$A333),CHAR(34),"}"))</f>
        <v>#REF!</v>
      </c>
    </row>
    <row r="334" spans="1:17" x14ac:dyDescent="0.25">
      <c r="A334">
        <v>331</v>
      </c>
      <c r="D334" t="e">
        <f>IF(INDEX(People[First Name],$A334)="","",
CONCATENATE("  - &amp;PersonID",TEXT($A334,"0000"),
" {","PersonFirstName:  ",CHAR(34),INDEX(People[First Name],$A334),CHAR(34),
", PersonMiddleName:  ",CHAR(34),INDEX(People[Middle Name],$A334),CHAR(34),
", PersonLastName:  ",CHAR(34),INDEX(People[Last Name],$A334),CHAR(34),"}"))</f>
        <v>#REF!</v>
      </c>
      <c r="E334" t="e">
        <f>IF(INDEX(Organizations[Organization Type '[CV']],$A334)="","",
CONCATENATE("  - &amp;OrganizationID",TEXT($A334,"0000"),
" {","OrganizationTypeCV:  ",CHAR(34),INDEX(Organizations[Organization Type '[CV']],$A334),CHAR(34),
", OrganizationCode:  ",CHAR(34),INDEX(Organizations[Organization Code],$A334),CHAR(34),
", OrganizationName:  ",CHAR(34),INDEX(Organizations[Organization Name],$A334),CHAR(34),
", OrganizationDescription:  ",CHAR(34),INDEX(Organizations[Organization Description],$A334),CHAR(34),
", OrganizationLink:  ",CHAR(34),INDEX(Organizations[Organization Link],$A334),CHAR(34),"}"))</f>
        <v>#REF!</v>
      </c>
      <c r="F334" t="e">
        <f>IF(INDEX(People[First Name],$A334)="","",
CONCATENATE("  - &amp;AffiliationID",TEXT($A334,"0000"),
" {PersonID: *PersonID",TEXT($A334,"0000"),
", OrganizationID: *OrganizationID",TEXT(MATCH(INDEX(People[Organization Name],$A334),Organizations[Organization Name],0),"0000"),
", IsPrimaryOrganizationContact: , AffiliationStartDate: , AffiliationEndDate: , PrimaryPhone: ",
", PrimaryEmail: ",CHAR(34),INDEX(People[Primary Email],$A334),CHAR(34),
", PrimaryAddress: ",CHAR(34),INDEX(People[Primary Address],$A334),CHAR(34),
", PersonLink: }"))</f>
        <v>#REF!</v>
      </c>
      <c r="H334" t="e">
        <f>IF(COUNTA(CitationInformation)=0,"",IF(INDEX(AuthorList[Author Name],$A334)="","",
CONCATENATE("  - &amp;AuthorListID",TEXT($A334,"0000"),
"  {CitationID: *CitationID0001",
", PersonID: *PersonID",TEXT(MATCH(INDEX(AuthorList[Author Name],$A334),People[Full Name],0),"0000"),
", AuthorOrder: ",INDEX(AuthorList[Author Number],$A334),"}")))</f>
        <v>#REF!</v>
      </c>
      <c r="K334" t="e">
        <f>IF(INDEX(SamplingFeatures[Feature Code],$A334)="","",
CONCATENATE("  - &amp;SamplingFeatureID",TEXT($A334,"0000"),
" {","SamplingFeatureUUID:  ",CHAR(34),INDEX(SamplingFeatures[Sampling Feature UUID],$A334),CHAR(34),
", SamplingFeatureTypeCV:  ",CHAR(34),INDEX(SamplingFeatures[Sampling Feature Type],$A334),CHAR(34),
", SamplingFeatureCode:  ",CHAR(34),INDEX(SamplingFeatures[Feature Code],$A334),CHAR(34),
", SamplingFeatureName:  ",CHAR(34),INDEX(SamplingFeatures[Feature Name],$A334),CHAR(34),
", SamplingFeatureDescription:  ",CHAR(34),INDEX(SamplingFeatures[Feature Description],$A334),CHAR(34),
", SamplingFeatureGeotypeCV:  ",CHAR(34),INDEX(SamplingFeatures[Feature Geo Type],$A334),CHAR(34),
", FeatureGeometry:  ",CHAR(34),INDEX(SamplingFeatures[Feature Geometry],$A334),CHAR(34),
", Elevation_m:  ",CHAR(34),INDEX(SamplingFeatures[Elevation_m],$A334),CHAR(34),
", ElevationDatumCV:  ",CHAR(34),ElevationDatum,CHAR(34),"}"))</f>
        <v>#REF!</v>
      </c>
      <c r="L334" t="e">
        <f>IF(INDEX(SamplingFeatures[Sampling Feature Type],$A334)&lt;&gt;"Site","",
CONCATENATE("  - &amp;SiteID",TEXT(SUMPRODUCT(--($L$3:$L333&lt;&gt;"")),"0000"),
" {","SamplingFeatureID:  *SamplingFeatureID",TEXT($A334,"0000"),
", SiteTypeCV:  ",CHAR(34),INDEX(Sites[Site Type],$A334),CHAR(34),
", Latitude:  ",INDEX(Sites[Latitude],$A334),
", Longitude:  ",INDEX(Sites[Longitude],$A334),
", SRSName:  ",CHAR(34),LatLonDatum,CHAR(34),"}"))</f>
        <v>#REF!</v>
      </c>
      <c r="M334" t="e">
        <f>IF(INDEX(SamplingFeatures[Sampling Feature Type],$A334)&lt;&gt;"Specimen","",
CONCATENATE("  - &amp;SpecimenID",TEXT(SUMPRODUCT(--($M$3:$M333&lt;&gt;"")),"0000"),
" {","SamplingFeatureID:  *SamplingFeatureID",TEXT($A334,"0000"),
", SpecimenTypeCV:  ",CHAR(34),INDEX(Specimens[Specimen Type],$A334),CHAR(34),
", SpecimenMediumCV:  ",INDEX(Specimens[Specimen Medium],$A334),
", IsFieldSpecimen:  ",CHAR(34),INDEX(Specimens[Is Field Specimen?],$A334),CHAR(34),"}"))</f>
        <v>#REF!</v>
      </c>
      <c r="N334" t="e">
        <f>IF(COUNTA(SpatialOffsets[])=0,"", IF(INDEX(SpatialOffsets[Spatial Offset Type],$A334)="","",
CONCATENATE("  - &amp;SpatialOffsetID",TEXT($A334,"0000"),
" {","SpatialOffsetTypeCV:  ",CHAR(34),INDEX(SpatialOffsets[Spatial Offset Type],$A334),CHAR(34),
", Offset1Value:  ",INDEX(SpatialOffsets[Offset 1 Value],$A334),
", Offset1UnitID:  ",CHAR(34),INDEX(SpatialOffsets[Offset 1 Unit],$A334),CHAR(34),
", Offset2Value:  ",INDEX(SpatialOffsets[Offset 2 Value],$A334),
", Offset2UnitID:  ",CHAR(34),INDEX(SpatialOffsets[Offset 2 Unit],$A334),CHAR(34),
", Offset3Value:  ",INDEX(SpatialOffsets[Offset 3 Value],$A334),
", Offset3UnitID:  ",CHAR(34),INDEX(SpatialOffsets[Offset 3 Unit],$A334),CHAR(34),,"}")))</f>
        <v>#REF!</v>
      </c>
      <c r="O334" t="e">
        <f>IF(COUNTA(RelatedFeatures[])=0,"", IF(INDEX(RelatedFeatures[First Sampling Feature Code],$A334)="","",
CONCATENATE("  - &amp;RelationID",TEXT($A334,"0000"),
" {","SamplingFeatureID:  *SamplingFeatureID",TEXT(MATCH(INDEX(RelatedFeatures[First Sampling Feature Code],$A334),SamplingFeatures[Feature Code],0),"0000"),
", RelationshipTypeCV:  ",CHAR(34),INDEX(RelatedFeatures[Relationship Type],$A334),CHAR(34),
", RelatedFeatureID: *SamplingFeatureID",TEXT(MATCH(INDEX(RelatedFeatures[Second Sampling Feature Code],$A334),SamplingFeatures[Feature Code],0),"0000"),
", SpatialOffsetID:  ",IF(INDEX(RelatedFeatures[Offset Number],$A334)="","",CONCATENATE("*SpatialOffsetID",TEXT(INDEX(RelatedFeatures[Offset Number],$A334),"0000"))),"}")))</f>
        <v>#REF!</v>
      </c>
      <c r="P334" t="e">
        <f>IF(INDEX(Methods[Method Type],$A334)="","",
CONCATENATE("  - &amp;MethodID",TEXT($A334,"0000"),
" {","MethodTypeCV:  ",CHAR(34),INDEX(Methods[Method Type],$A334),CHAR(34),
", MethodCode:  ",CHAR(34),INDEX(Methods[Method Code],$A334),CHAR(34),
", MethodName:  ",CHAR(34),INDEX(Methods[Method Name],$A334),CHAR(34),
", MethodDescription:  ",CHAR(34),INDEX(Methods[Method Description],$A334),CHAR(34),
", MethodLink:  ",CHAR(34),INDEX(Methods[Method Link],$A334),CHAR(34),
", OrganizationID: *OrganizationID",TEXT(MATCH(INDEX(Methods[Organization Name],$A334),Organizations[Organization Name],0),"0000"),"}"))</f>
        <v>#REF!</v>
      </c>
      <c r="Q334" t="e">
        <f>IF(INDEX(Variables[Variable Type],$A334)="","",
CONCATENATE("  - &amp;VariableID",TEXT($A334,"0000"),
" {","VariableTypeCV:  ",CHAR(34),INDEX(Variables[Variable Type],$A334),CHAR(34),
", VariableCode:  ",CHAR(34),INDEX(Variables[Variable Code],$A334),CHAR(34),
", VariableNameCV:  ",CHAR(34),INDEX(Variables[Variable Name],$A334),CHAR(34),
", VariableDefinition:  ",CHAR(34),INDEX(Variables[Variable Definition],$A334),CHAR(34),
", SpecciationCV:  ",CHAR(34),INDEX(Variables[Speciation],$A334),CHAR(34),
", NoDataValue:  ",CHAR(34),INDEX(Variables[No Data Value],$A334),CHAR(34),"}"))</f>
        <v>#REF!</v>
      </c>
    </row>
    <row r="335" spans="1:17" x14ac:dyDescent="0.25">
      <c r="A335">
        <v>332</v>
      </c>
      <c r="D335" t="e">
        <f>IF(INDEX(People[First Name],$A335)="","",
CONCATENATE("  - &amp;PersonID",TEXT($A335,"0000"),
" {","PersonFirstName:  ",CHAR(34),INDEX(People[First Name],$A335),CHAR(34),
", PersonMiddleName:  ",CHAR(34),INDEX(People[Middle Name],$A335),CHAR(34),
", PersonLastName:  ",CHAR(34),INDEX(People[Last Name],$A335),CHAR(34),"}"))</f>
        <v>#REF!</v>
      </c>
      <c r="E335" t="e">
        <f>IF(INDEX(Organizations[Organization Type '[CV']],$A335)="","",
CONCATENATE("  - &amp;OrganizationID",TEXT($A335,"0000"),
" {","OrganizationTypeCV:  ",CHAR(34),INDEX(Organizations[Organization Type '[CV']],$A335),CHAR(34),
", OrganizationCode:  ",CHAR(34),INDEX(Organizations[Organization Code],$A335),CHAR(34),
", OrganizationName:  ",CHAR(34),INDEX(Organizations[Organization Name],$A335),CHAR(34),
", OrganizationDescription:  ",CHAR(34),INDEX(Organizations[Organization Description],$A335),CHAR(34),
", OrganizationLink:  ",CHAR(34),INDEX(Organizations[Organization Link],$A335),CHAR(34),"}"))</f>
        <v>#REF!</v>
      </c>
      <c r="F335" t="e">
        <f>IF(INDEX(People[First Name],$A335)="","",
CONCATENATE("  - &amp;AffiliationID",TEXT($A335,"0000"),
" {PersonID: *PersonID",TEXT($A335,"0000"),
", OrganizationID: *OrganizationID",TEXT(MATCH(INDEX(People[Organization Name],$A335),Organizations[Organization Name],0),"0000"),
", IsPrimaryOrganizationContact: , AffiliationStartDate: , AffiliationEndDate: , PrimaryPhone: ",
", PrimaryEmail: ",CHAR(34),INDEX(People[Primary Email],$A335),CHAR(34),
", PrimaryAddress: ",CHAR(34),INDEX(People[Primary Address],$A335),CHAR(34),
", PersonLink: }"))</f>
        <v>#REF!</v>
      </c>
      <c r="H335" t="e">
        <f>IF(COUNTA(CitationInformation)=0,"",IF(INDEX(AuthorList[Author Name],$A335)="","",
CONCATENATE("  - &amp;AuthorListID",TEXT($A335,"0000"),
"  {CitationID: *CitationID0001",
", PersonID: *PersonID",TEXT(MATCH(INDEX(AuthorList[Author Name],$A335),People[Full Name],0),"0000"),
", AuthorOrder: ",INDEX(AuthorList[Author Number],$A335),"}")))</f>
        <v>#REF!</v>
      </c>
      <c r="K335" t="e">
        <f>IF(INDEX(SamplingFeatures[Feature Code],$A335)="","",
CONCATENATE("  - &amp;SamplingFeatureID",TEXT($A335,"0000"),
" {","SamplingFeatureUUID:  ",CHAR(34),INDEX(SamplingFeatures[Sampling Feature UUID],$A335),CHAR(34),
", SamplingFeatureTypeCV:  ",CHAR(34),INDEX(SamplingFeatures[Sampling Feature Type],$A335),CHAR(34),
", SamplingFeatureCode:  ",CHAR(34),INDEX(SamplingFeatures[Feature Code],$A335),CHAR(34),
", SamplingFeatureName:  ",CHAR(34),INDEX(SamplingFeatures[Feature Name],$A335),CHAR(34),
", SamplingFeatureDescription:  ",CHAR(34),INDEX(SamplingFeatures[Feature Description],$A335),CHAR(34),
", SamplingFeatureGeotypeCV:  ",CHAR(34),INDEX(SamplingFeatures[Feature Geo Type],$A335),CHAR(34),
", FeatureGeometry:  ",CHAR(34),INDEX(SamplingFeatures[Feature Geometry],$A335),CHAR(34),
", Elevation_m:  ",CHAR(34),INDEX(SamplingFeatures[Elevation_m],$A335),CHAR(34),
", ElevationDatumCV:  ",CHAR(34),ElevationDatum,CHAR(34),"}"))</f>
        <v>#REF!</v>
      </c>
      <c r="L335" t="e">
        <f>IF(INDEX(SamplingFeatures[Sampling Feature Type],$A335)&lt;&gt;"Site","",
CONCATENATE("  - &amp;SiteID",TEXT(SUMPRODUCT(--($L$3:$L334&lt;&gt;"")),"0000"),
" {","SamplingFeatureID:  *SamplingFeatureID",TEXT($A335,"0000"),
", SiteTypeCV:  ",CHAR(34),INDEX(Sites[Site Type],$A335),CHAR(34),
", Latitude:  ",INDEX(Sites[Latitude],$A335),
", Longitude:  ",INDEX(Sites[Longitude],$A335),
", SRSName:  ",CHAR(34),LatLonDatum,CHAR(34),"}"))</f>
        <v>#REF!</v>
      </c>
      <c r="M335" t="e">
        <f>IF(INDEX(SamplingFeatures[Sampling Feature Type],$A335)&lt;&gt;"Specimen","",
CONCATENATE("  - &amp;SpecimenID",TEXT(SUMPRODUCT(--($M$3:$M334&lt;&gt;"")),"0000"),
" {","SamplingFeatureID:  *SamplingFeatureID",TEXT($A335,"0000"),
", SpecimenTypeCV:  ",CHAR(34),INDEX(Specimens[Specimen Type],$A335),CHAR(34),
", SpecimenMediumCV:  ",INDEX(Specimens[Specimen Medium],$A335),
", IsFieldSpecimen:  ",CHAR(34),INDEX(Specimens[Is Field Specimen?],$A335),CHAR(34),"}"))</f>
        <v>#REF!</v>
      </c>
      <c r="N335" t="e">
        <f>IF(COUNTA(SpatialOffsets[])=0,"", IF(INDEX(SpatialOffsets[Spatial Offset Type],$A335)="","",
CONCATENATE("  - &amp;SpatialOffsetID",TEXT($A335,"0000"),
" {","SpatialOffsetTypeCV:  ",CHAR(34),INDEX(SpatialOffsets[Spatial Offset Type],$A335),CHAR(34),
", Offset1Value:  ",INDEX(SpatialOffsets[Offset 1 Value],$A335),
", Offset1UnitID:  ",CHAR(34),INDEX(SpatialOffsets[Offset 1 Unit],$A335),CHAR(34),
", Offset2Value:  ",INDEX(SpatialOffsets[Offset 2 Value],$A335),
", Offset2UnitID:  ",CHAR(34),INDEX(SpatialOffsets[Offset 2 Unit],$A335),CHAR(34),
", Offset3Value:  ",INDEX(SpatialOffsets[Offset 3 Value],$A335),
", Offset3UnitID:  ",CHAR(34),INDEX(SpatialOffsets[Offset 3 Unit],$A335),CHAR(34),,"}")))</f>
        <v>#REF!</v>
      </c>
      <c r="O335" t="e">
        <f>IF(COUNTA(RelatedFeatures[])=0,"", IF(INDEX(RelatedFeatures[First Sampling Feature Code],$A335)="","",
CONCATENATE("  - &amp;RelationID",TEXT($A335,"0000"),
" {","SamplingFeatureID:  *SamplingFeatureID",TEXT(MATCH(INDEX(RelatedFeatures[First Sampling Feature Code],$A335),SamplingFeatures[Feature Code],0),"0000"),
", RelationshipTypeCV:  ",CHAR(34),INDEX(RelatedFeatures[Relationship Type],$A335),CHAR(34),
", RelatedFeatureID: *SamplingFeatureID",TEXT(MATCH(INDEX(RelatedFeatures[Second Sampling Feature Code],$A335),SamplingFeatures[Feature Code],0),"0000"),
", SpatialOffsetID:  ",IF(INDEX(RelatedFeatures[Offset Number],$A335)="","",CONCATENATE("*SpatialOffsetID",TEXT(INDEX(RelatedFeatures[Offset Number],$A335),"0000"))),"}")))</f>
        <v>#REF!</v>
      </c>
      <c r="P335" t="e">
        <f>IF(INDEX(Methods[Method Type],$A335)="","",
CONCATENATE("  - &amp;MethodID",TEXT($A335,"0000"),
" {","MethodTypeCV:  ",CHAR(34),INDEX(Methods[Method Type],$A335),CHAR(34),
", MethodCode:  ",CHAR(34),INDEX(Methods[Method Code],$A335),CHAR(34),
", MethodName:  ",CHAR(34),INDEX(Methods[Method Name],$A335),CHAR(34),
", MethodDescription:  ",CHAR(34),INDEX(Methods[Method Description],$A335),CHAR(34),
", MethodLink:  ",CHAR(34),INDEX(Methods[Method Link],$A335),CHAR(34),
", OrganizationID: *OrganizationID",TEXT(MATCH(INDEX(Methods[Organization Name],$A335),Organizations[Organization Name],0),"0000"),"}"))</f>
        <v>#REF!</v>
      </c>
      <c r="Q335" t="e">
        <f>IF(INDEX(Variables[Variable Type],$A335)="","",
CONCATENATE("  - &amp;VariableID",TEXT($A335,"0000"),
" {","VariableTypeCV:  ",CHAR(34),INDEX(Variables[Variable Type],$A335),CHAR(34),
", VariableCode:  ",CHAR(34),INDEX(Variables[Variable Code],$A335),CHAR(34),
", VariableNameCV:  ",CHAR(34),INDEX(Variables[Variable Name],$A335),CHAR(34),
", VariableDefinition:  ",CHAR(34),INDEX(Variables[Variable Definition],$A335),CHAR(34),
", SpecciationCV:  ",CHAR(34),INDEX(Variables[Speciation],$A335),CHAR(34),
", NoDataValue:  ",CHAR(34),INDEX(Variables[No Data Value],$A335),CHAR(34),"}"))</f>
        <v>#REF!</v>
      </c>
    </row>
    <row r="336" spans="1:17" x14ac:dyDescent="0.25">
      <c r="A336">
        <v>333</v>
      </c>
      <c r="D336" t="e">
        <f>IF(INDEX(People[First Name],$A336)="","",
CONCATENATE("  - &amp;PersonID",TEXT($A336,"0000"),
" {","PersonFirstName:  ",CHAR(34),INDEX(People[First Name],$A336),CHAR(34),
", PersonMiddleName:  ",CHAR(34),INDEX(People[Middle Name],$A336),CHAR(34),
", PersonLastName:  ",CHAR(34),INDEX(People[Last Name],$A336),CHAR(34),"}"))</f>
        <v>#REF!</v>
      </c>
      <c r="E336" t="e">
        <f>IF(INDEX(Organizations[Organization Type '[CV']],$A336)="","",
CONCATENATE("  - &amp;OrganizationID",TEXT($A336,"0000"),
" {","OrganizationTypeCV:  ",CHAR(34),INDEX(Organizations[Organization Type '[CV']],$A336),CHAR(34),
", OrganizationCode:  ",CHAR(34),INDEX(Organizations[Organization Code],$A336),CHAR(34),
", OrganizationName:  ",CHAR(34),INDEX(Organizations[Organization Name],$A336),CHAR(34),
", OrganizationDescription:  ",CHAR(34),INDEX(Organizations[Organization Description],$A336),CHAR(34),
", OrganizationLink:  ",CHAR(34),INDEX(Organizations[Organization Link],$A336),CHAR(34),"}"))</f>
        <v>#REF!</v>
      </c>
      <c r="F336" t="e">
        <f>IF(INDEX(People[First Name],$A336)="","",
CONCATENATE("  - &amp;AffiliationID",TEXT($A336,"0000"),
" {PersonID: *PersonID",TEXT($A336,"0000"),
", OrganizationID: *OrganizationID",TEXT(MATCH(INDEX(People[Organization Name],$A336),Organizations[Organization Name],0),"0000"),
", IsPrimaryOrganizationContact: , AffiliationStartDate: , AffiliationEndDate: , PrimaryPhone: ",
", PrimaryEmail: ",CHAR(34),INDEX(People[Primary Email],$A336),CHAR(34),
", PrimaryAddress: ",CHAR(34),INDEX(People[Primary Address],$A336),CHAR(34),
", PersonLink: }"))</f>
        <v>#REF!</v>
      </c>
      <c r="H336" t="e">
        <f>IF(COUNTA(CitationInformation)=0,"",IF(INDEX(AuthorList[Author Name],$A336)="","",
CONCATENATE("  - &amp;AuthorListID",TEXT($A336,"0000"),
"  {CitationID: *CitationID0001",
", PersonID: *PersonID",TEXT(MATCH(INDEX(AuthorList[Author Name],$A336),People[Full Name],0),"0000"),
", AuthorOrder: ",INDEX(AuthorList[Author Number],$A336),"}")))</f>
        <v>#REF!</v>
      </c>
      <c r="K336" t="e">
        <f>IF(INDEX(SamplingFeatures[Feature Code],$A336)="","",
CONCATENATE("  - &amp;SamplingFeatureID",TEXT($A336,"0000"),
" {","SamplingFeatureUUID:  ",CHAR(34),INDEX(SamplingFeatures[Sampling Feature UUID],$A336),CHAR(34),
", SamplingFeatureTypeCV:  ",CHAR(34),INDEX(SamplingFeatures[Sampling Feature Type],$A336),CHAR(34),
", SamplingFeatureCode:  ",CHAR(34),INDEX(SamplingFeatures[Feature Code],$A336),CHAR(34),
", SamplingFeatureName:  ",CHAR(34),INDEX(SamplingFeatures[Feature Name],$A336),CHAR(34),
", SamplingFeatureDescription:  ",CHAR(34),INDEX(SamplingFeatures[Feature Description],$A336),CHAR(34),
", SamplingFeatureGeotypeCV:  ",CHAR(34),INDEX(SamplingFeatures[Feature Geo Type],$A336),CHAR(34),
", FeatureGeometry:  ",CHAR(34),INDEX(SamplingFeatures[Feature Geometry],$A336),CHAR(34),
", Elevation_m:  ",CHAR(34),INDEX(SamplingFeatures[Elevation_m],$A336),CHAR(34),
", ElevationDatumCV:  ",CHAR(34),ElevationDatum,CHAR(34),"}"))</f>
        <v>#REF!</v>
      </c>
      <c r="L336" t="e">
        <f>IF(INDEX(SamplingFeatures[Sampling Feature Type],$A336)&lt;&gt;"Site","",
CONCATENATE("  - &amp;SiteID",TEXT(SUMPRODUCT(--($L$3:$L335&lt;&gt;"")),"0000"),
" {","SamplingFeatureID:  *SamplingFeatureID",TEXT($A336,"0000"),
", SiteTypeCV:  ",CHAR(34),INDEX(Sites[Site Type],$A336),CHAR(34),
", Latitude:  ",INDEX(Sites[Latitude],$A336),
", Longitude:  ",INDEX(Sites[Longitude],$A336),
", SRSName:  ",CHAR(34),LatLonDatum,CHAR(34),"}"))</f>
        <v>#REF!</v>
      </c>
      <c r="M336" t="e">
        <f>IF(INDEX(SamplingFeatures[Sampling Feature Type],$A336)&lt;&gt;"Specimen","",
CONCATENATE("  - &amp;SpecimenID",TEXT(SUMPRODUCT(--($M$3:$M335&lt;&gt;"")),"0000"),
" {","SamplingFeatureID:  *SamplingFeatureID",TEXT($A336,"0000"),
", SpecimenTypeCV:  ",CHAR(34),INDEX(Specimens[Specimen Type],$A336),CHAR(34),
", SpecimenMediumCV:  ",INDEX(Specimens[Specimen Medium],$A336),
", IsFieldSpecimen:  ",CHAR(34),INDEX(Specimens[Is Field Specimen?],$A336),CHAR(34),"}"))</f>
        <v>#REF!</v>
      </c>
      <c r="N336" t="e">
        <f>IF(COUNTA(SpatialOffsets[])=0,"", IF(INDEX(SpatialOffsets[Spatial Offset Type],$A336)="","",
CONCATENATE("  - &amp;SpatialOffsetID",TEXT($A336,"0000"),
" {","SpatialOffsetTypeCV:  ",CHAR(34),INDEX(SpatialOffsets[Spatial Offset Type],$A336),CHAR(34),
", Offset1Value:  ",INDEX(SpatialOffsets[Offset 1 Value],$A336),
", Offset1UnitID:  ",CHAR(34),INDEX(SpatialOffsets[Offset 1 Unit],$A336),CHAR(34),
", Offset2Value:  ",INDEX(SpatialOffsets[Offset 2 Value],$A336),
", Offset2UnitID:  ",CHAR(34),INDEX(SpatialOffsets[Offset 2 Unit],$A336),CHAR(34),
", Offset3Value:  ",INDEX(SpatialOffsets[Offset 3 Value],$A336),
", Offset3UnitID:  ",CHAR(34),INDEX(SpatialOffsets[Offset 3 Unit],$A336),CHAR(34),,"}")))</f>
        <v>#REF!</v>
      </c>
      <c r="O336" t="e">
        <f>IF(COUNTA(RelatedFeatures[])=0,"", IF(INDEX(RelatedFeatures[First Sampling Feature Code],$A336)="","",
CONCATENATE("  - &amp;RelationID",TEXT($A336,"0000"),
" {","SamplingFeatureID:  *SamplingFeatureID",TEXT(MATCH(INDEX(RelatedFeatures[First Sampling Feature Code],$A336),SamplingFeatures[Feature Code],0),"0000"),
", RelationshipTypeCV:  ",CHAR(34),INDEX(RelatedFeatures[Relationship Type],$A336),CHAR(34),
", RelatedFeatureID: *SamplingFeatureID",TEXT(MATCH(INDEX(RelatedFeatures[Second Sampling Feature Code],$A336),SamplingFeatures[Feature Code],0),"0000"),
", SpatialOffsetID:  ",IF(INDEX(RelatedFeatures[Offset Number],$A336)="","",CONCATENATE("*SpatialOffsetID",TEXT(INDEX(RelatedFeatures[Offset Number],$A336),"0000"))),"}")))</f>
        <v>#REF!</v>
      </c>
      <c r="P336" t="e">
        <f>IF(INDEX(Methods[Method Type],$A336)="","",
CONCATENATE("  - &amp;MethodID",TEXT($A336,"0000"),
" {","MethodTypeCV:  ",CHAR(34),INDEX(Methods[Method Type],$A336),CHAR(34),
", MethodCode:  ",CHAR(34),INDEX(Methods[Method Code],$A336),CHAR(34),
", MethodName:  ",CHAR(34),INDEX(Methods[Method Name],$A336),CHAR(34),
", MethodDescription:  ",CHAR(34),INDEX(Methods[Method Description],$A336),CHAR(34),
", MethodLink:  ",CHAR(34),INDEX(Methods[Method Link],$A336),CHAR(34),
", OrganizationID: *OrganizationID",TEXT(MATCH(INDEX(Methods[Organization Name],$A336),Organizations[Organization Name],0),"0000"),"}"))</f>
        <v>#REF!</v>
      </c>
      <c r="Q336" t="e">
        <f>IF(INDEX(Variables[Variable Type],$A336)="","",
CONCATENATE("  - &amp;VariableID",TEXT($A336,"0000"),
" {","VariableTypeCV:  ",CHAR(34),INDEX(Variables[Variable Type],$A336),CHAR(34),
", VariableCode:  ",CHAR(34),INDEX(Variables[Variable Code],$A336),CHAR(34),
", VariableNameCV:  ",CHAR(34),INDEX(Variables[Variable Name],$A336),CHAR(34),
", VariableDefinition:  ",CHAR(34),INDEX(Variables[Variable Definition],$A336),CHAR(34),
", SpecciationCV:  ",CHAR(34),INDEX(Variables[Speciation],$A336),CHAR(34),
", NoDataValue:  ",CHAR(34),INDEX(Variables[No Data Value],$A336),CHAR(34),"}"))</f>
        <v>#REF!</v>
      </c>
    </row>
    <row r="337" spans="1:17" x14ac:dyDescent="0.25">
      <c r="A337">
        <v>334</v>
      </c>
      <c r="D337" t="e">
        <f>IF(INDEX(People[First Name],$A337)="","",
CONCATENATE("  - &amp;PersonID",TEXT($A337,"0000"),
" {","PersonFirstName:  ",CHAR(34),INDEX(People[First Name],$A337),CHAR(34),
", PersonMiddleName:  ",CHAR(34),INDEX(People[Middle Name],$A337),CHAR(34),
", PersonLastName:  ",CHAR(34),INDEX(People[Last Name],$A337),CHAR(34),"}"))</f>
        <v>#REF!</v>
      </c>
      <c r="E337" t="e">
        <f>IF(INDEX(Organizations[Organization Type '[CV']],$A337)="","",
CONCATENATE("  - &amp;OrganizationID",TEXT($A337,"0000"),
" {","OrganizationTypeCV:  ",CHAR(34),INDEX(Organizations[Organization Type '[CV']],$A337),CHAR(34),
", OrganizationCode:  ",CHAR(34),INDEX(Organizations[Organization Code],$A337),CHAR(34),
", OrganizationName:  ",CHAR(34),INDEX(Organizations[Organization Name],$A337),CHAR(34),
", OrganizationDescription:  ",CHAR(34),INDEX(Organizations[Organization Description],$A337),CHAR(34),
", OrganizationLink:  ",CHAR(34),INDEX(Organizations[Organization Link],$A337),CHAR(34),"}"))</f>
        <v>#REF!</v>
      </c>
      <c r="F337" t="e">
        <f>IF(INDEX(People[First Name],$A337)="","",
CONCATENATE("  - &amp;AffiliationID",TEXT($A337,"0000"),
" {PersonID: *PersonID",TEXT($A337,"0000"),
", OrganizationID: *OrganizationID",TEXT(MATCH(INDEX(People[Organization Name],$A337),Organizations[Organization Name],0),"0000"),
", IsPrimaryOrganizationContact: , AffiliationStartDate: , AffiliationEndDate: , PrimaryPhone: ",
", PrimaryEmail: ",CHAR(34),INDEX(People[Primary Email],$A337),CHAR(34),
", PrimaryAddress: ",CHAR(34),INDEX(People[Primary Address],$A337),CHAR(34),
", PersonLink: }"))</f>
        <v>#REF!</v>
      </c>
      <c r="H337" t="e">
        <f>IF(COUNTA(CitationInformation)=0,"",IF(INDEX(AuthorList[Author Name],$A337)="","",
CONCATENATE("  - &amp;AuthorListID",TEXT($A337,"0000"),
"  {CitationID: *CitationID0001",
", PersonID: *PersonID",TEXT(MATCH(INDEX(AuthorList[Author Name],$A337),People[Full Name],0),"0000"),
", AuthorOrder: ",INDEX(AuthorList[Author Number],$A337),"}")))</f>
        <v>#REF!</v>
      </c>
      <c r="K337" t="e">
        <f>IF(INDEX(SamplingFeatures[Feature Code],$A337)="","",
CONCATENATE("  - &amp;SamplingFeatureID",TEXT($A337,"0000"),
" {","SamplingFeatureUUID:  ",CHAR(34),INDEX(SamplingFeatures[Sampling Feature UUID],$A337),CHAR(34),
", SamplingFeatureTypeCV:  ",CHAR(34),INDEX(SamplingFeatures[Sampling Feature Type],$A337),CHAR(34),
", SamplingFeatureCode:  ",CHAR(34),INDEX(SamplingFeatures[Feature Code],$A337),CHAR(34),
", SamplingFeatureName:  ",CHAR(34),INDEX(SamplingFeatures[Feature Name],$A337),CHAR(34),
", SamplingFeatureDescription:  ",CHAR(34),INDEX(SamplingFeatures[Feature Description],$A337),CHAR(34),
", SamplingFeatureGeotypeCV:  ",CHAR(34),INDEX(SamplingFeatures[Feature Geo Type],$A337),CHAR(34),
", FeatureGeometry:  ",CHAR(34),INDEX(SamplingFeatures[Feature Geometry],$A337),CHAR(34),
", Elevation_m:  ",CHAR(34),INDEX(SamplingFeatures[Elevation_m],$A337),CHAR(34),
", ElevationDatumCV:  ",CHAR(34),ElevationDatum,CHAR(34),"}"))</f>
        <v>#REF!</v>
      </c>
      <c r="L337" t="e">
        <f>IF(INDEX(SamplingFeatures[Sampling Feature Type],$A337)&lt;&gt;"Site","",
CONCATENATE("  - &amp;SiteID",TEXT(SUMPRODUCT(--($L$3:$L336&lt;&gt;"")),"0000"),
" {","SamplingFeatureID:  *SamplingFeatureID",TEXT($A337,"0000"),
", SiteTypeCV:  ",CHAR(34),INDEX(Sites[Site Type],$A337),CHAR(34),
", Latitude:  ",INDEX(Sites[Latitude],$A337),
", Longitude:  ",INDEX(Sites[Longitude],$A337),
", SRSName:  ",CHAR(34),LatLonDatum,CHAR(34),"}"))</f>
        <v>#REF!</v>
      </c>
      <c r="M337" t="e">
        <f>IF(INDEX(SamplingFeatures[Sampling Feature Type],$A337)&lt;&gt;"Specimen","",
CONCATENATE("  - &amp;SpecimenID",TEXT(SUMPRODUCT(--($M$3:$M336&lt;&gt;"")),"0000"),
" {","SamplingFeatureID:  *SamplingFeatureID",TEXT($A337,"0000"),
", SpecimenTypeCV:  ",CHAR(34),INDEX(Specimens[Specimen Type],$A337),CHAR(34),
", SpecimenMediumCV:  ",INDEX(Specimens[Specimen Medium],$A337),
", IsFieldSpecimen:  ",CHAR(34),INDEX(Specimens[Is Field Specimen?],$A337),CHAR(34),"}"))</f>
        <v>#REF!</v>
      </c>
      <c r="N337" t="e">
        <f>IF(COUNTA(SpatialOffsets[])=0,"", IF(INDEX(SpatialOffsets[Spatial Offset Type],$A337)="","",
CONCATENATE("  - &amp;SpatialOffsetID",TEXT($A337,"0000"),
" {","SpatialOffsetTypeCV:  ",CHAR(34),INDEX(SpatialOffsets[Spatial Offset Type],$A337),CHAR(34),
", Offset1Value:  ",INDEX(SpatialOffsets[Offset 1 Value],$A337),
", Offset1UnitID:  ",CHAR(34),INDEX(SpatialOffsets[Offset 1 Unit],$A337),CHAR(34),
", Offset2Value:  ",INDEX(SpatialOffsets[Offset 2 Value],$A337),
", Offset2UnitID:  ",CHAR(34),INDEX(SpatialOffsets[Offset 2 Unit],$A337),CHAR(34),
", Offset3Value:  ",INDEX(SpatialOffsets[Offset 3 Value],$A337),
", Offset3UnitID:  ",CHAR(34),INDEX(SpatialOffsets[Offset 3 Unit],$A337),CHAR(34),,"}")))</f>
        <v>#REF!</v>
      </c>
      <c r="O337" t="e">
        <f>IF(COUNTA(RelatedFeatures[])=0,"", IF(INDEX(RelatedFeatures[First Sampling Feature Code],$A337)="","",
CONCATENATE("  - &amp;RelationID",TEXT($A337,"0000"),
" {","SamplingFeatureID:  *SamplingFeatureID",TEXT(MATCH(INDEX(RelatedFeatures[First Sampling Feature Code],$A337),SamplingFeatures[Feature Code],0),"0000"),
", RelationshipTypeCV:  ",CHAR(34),INDEX(RelatedFeatures[Relationship Type],$A337),CHAR(34),
", RelatedFeatureID: *SamplingFeatureID",TEXT(MATCH(INDEX(RelatedFeatures[Second Sampling Feature Code],$A337),SamplingFeatures[Feature Code],0),"0000"),
", SpatialOffsetID:  ",IF(INDEX(RelatedFeatures[Offset Number],$A337)="","",CONCATENATE("*SpatialOffsetID",TEXT(INDEX(RelatedFeatures[Offset Number],$A337),"0000"))),"}")))</f>
        <v>#REF!</v>
      </c>
      <c r="P337" t="e">
        <f>IF(INDEX(Methods[Method Type],$A337)="","",
CONCATENATE("  - &amp;MethodID",TEXT($A337,"0000"),
" {","MethodTypeCV:  ",CHAR(34),INDEX(Methods[Method Type],$A337),CHAR(34),
", MethodCode:  ",CHAR(34),INDEX(Methods[Method Code],$A337),CHAR(34),
", MethodName:  ",CHAR(34),INDEX(Methods[Method Name],$A337),CHAR(34),
", MethodDescription:  ",CHAR(34),INDEX(Methods[Method Description],$A337),CHAR(34),
", MethodLink:  ",CHAR(34),INDEX(Methods[Method Link],$A337),CHAR(34),
", OrganizationID: *OrganizationID",TEXT(MATCH(INDEX(Methods[Organization Name],$A337),Organizations[Organization Name],0),"0000"),"}"))</f>
        <v>#REF!</v>
      </c>
      <c r="Q337" t="e">
        <f>IF(INDEX(Variables[Variable Type],$A337)="","",
CONCATENATE("  - &amp;VariableID",TEXT($A337,"0000"),
" {","VariableTypeCV:  ",CHAR(34),INDEX(Variables[Variable Type],$A337),CHAR(34),
", VariableCode:  ",CHAR(34),INDEX(Variables[Variable Code],$A337),CHAR(34),
", VariableNameCV:  ",CHAR(34),INDEX(Variables[Variable Name],$A337),CHAR(34),
", VariableDefinition:  ",CHAR(34),INDEX(Variables[Variable Definition],$A337),CHAR(34),
", SpecciationCV:  ",CHAR(34),INDEX(Variables[Speciation],$A337),CHAR(34),
", NoDataValue:  ",CHAR(34),INDEX(Variables[No Data Value],$A337),CHAR(34),"}"))</f>
        <v>#REF!</v>
      </c>
    </row>
    <row r="338" spans="1:17" x14ac:dyDescent="0.25">
      <c r="A338">
        <v>335</v>
      </c>
      <c r="D338" t="e">
        <f>IF(INDEX(People[First Name],$A338)="","",
CONCATENATE("  - &amp;PersonID",TEXT($A338,"0000"),
" {","PersonFirstName:  ",CHAR(34),INDEX(People[First Name],$A338),CHAR(34),
", PersonMiddleName:  ",CHAR(34),INDEX(People[Middle Name],$A338),CHAR(34),
", PersonLastName:  ",CHAR(34),INDEX(People[Last Name],$A338),CHAR(34),"}"))</f>
        <v>#REF!</v>
      </c>
      <c r="E338" t="e">
        <f>IF(INDEX(Organizations[Organization Type '[CV']],$A338)="","",
CONCATENATE("  - &amp;OrganizationID",TEXT($A338,"0000"),
" {","OrganizationTypeCV:  ",CHAR(34),INDEX(Organizations[Organization Type '[CV']],$A338),CHAR(34),
", OrganizationCode:  ",CHAR(34),INDEX(Organizations[Organization Code],$A338),CHAR(34),
", OrganizationName:  ",CHAR(34),INDEX(Organizations[Organization Name],$A338),CHAR(34),
", OrganizationDescription:  ",CHAR(34),INDEX(Organizations[Organization Description],$A338),CHAR(34),
", OrganizationLink:  ",CHAR(34),INDEX(Organizations[Organization Link],$A338),CHAR(34),"}"))</f>
        <v>#REF!</v>
      </c>
      <c r="F338" t="e">
        <f>IF(INDEX(People[First Name],$A338)="","",
CONCATENATE("  - &amp;AffiliationID",TEXT($A338,"0000"),
" {PersonID: *PersonID",TEXT($A338,"0000"),
", OrganizationID: *OrganizationID",TEXT(MATCH(INDEX(People[Organization Name],$A338),Organizations[Organization Name],0),"0000"),
", IsPrimaryOrganizationContact: , AffiliationStartDate: , AffiliationEndDate: , PrimaryPhone: ",
", PrimaryEmail: ",CHAR(34),INDEX(People[Primary Email],$A338),CHAR(34),
", PrimaryAddress: ",CHAR(34),INDEX(People[Primary Address],$A338),CHAR(34),
", PersonLink: }"))</f>
        <v>#REF!</v>
      </c>
      <c r="H338" t="e">
        <f>IF(COUNTA(CitationInformation)=0,"",IF(INDEX(AuthorList[Author Name],$A338)="","",
CONCATENATE("  - &amp;AuthorListID",TEXT($A338,"0000"),
"  {CitationID: *CitationID0001",
", PersonID: *PersonID",TEXT(MATCH(INDEX(AuthorList[Author Name],$A338),People[Full Name],0),"0000"),
", AuthorOrder: ",INDEX(AuthorList[Author Number],$A338),"}")))</f>
        <v>#REF!</v>
      </c>
      <c r="K338" t="e">
        <f>IF(INDEX(SamplingFeatures[Feature Code],$A338)="","",
CONCATENATE("  - &amp;SamplingFeatureID",TEXT($A338,"0000"),
" {","SamplingFeatureUUID:  ",CHAR(34),INDEX(SamplingFeatures[Sampling Feature UUID],$A338),CHAR(34),
", SamplingFeatureTypeCV:  ",CHAR(34),INDEX(SamplingFeatures[Sampling Feature Type],$A338),CHAR(34),
", SamplingFeatureCode:  ",CHAR(34),INDEX(SamplingFeatures[Feature Code],$A338),CHAR(34),
", SamplingFeatureName:  ",CHAR(34),INDEX(SamplingFeatures[Feature Name],$A338),CHAR(34),
", SamplingFeatureDescription:  ",CHAR(34),INDEX(SamplingFeatures[Feature Description],$A338),CHAR(34),
", SamplingFeatureGeotypeCV:  ",CHAR(34),INDEX(SamplingFeatures[Feature Geo Type],$A338),CHAR(34),
", FeatureGeometry:  ",CHAR(34),INDEX(SamplingFeatures[Feature Geometry],$A338),CHAR(34),
", Elevation_m:  ",CHAR(34),INDEX(SamplingFeatures[Elevation_m],$A338),CHAR(34),
", ElevationDatumCV:  ",CHAR(34),ElevationDatum,CHAR(34),"}"))</f>
        <v>#REF!</v>
      </c>
      <c r="L338" t="e">
        <f>IF(INDEX(SamplingFeatures[Sampling Feature Type],$A338)&lt;&gt;"Site","",
CONCATENATE("  - &amp;SiteID",TEXT(SUMPRODUCT(--($L$3:$L337&lt;&gt;"")),"0000"),
" {","SamplingFeatureID:  *SamplingFeatureID",TEXT($A338,"0000"),
", SiteTypeCV:  ",CHAR(34),INDEX(Sites[Site Type],$A338),CHAR(34),
", Latitude:  ",INDEX(Sites[Latitude],$A338),
", Longitude:  ",INDEX(Sites[Longitude],$A338),
", SRSName:  ",CHAR(34),LatLonDatum,CHAR(34),"}"))</f>
        <v>#REF!</v>
      </c>
      <c r="M338" t="e">
        <f>IF(INDEX(SamplingFeatures[Sampling Feature Type],$A338)&lt;&gt;"Specimen","",
CONCATENATE("  - &amp;SpecimenID",TEXT(SUMPRODUCT(--($M$3:$M337&lt;&gt;"")),"0000"),
" {","SamplingFeatureID:  *SamplingFeatureID",TEXT($A338,"0000"),
", SpecimenTypeCV:  ",CHAR(34),INDEX(Specimens[Specimen Type],$A338),CHAR(34),
", SpecimenMediumCV:  ",INDEX(Specimens[Specimen Medium],$A338),
", IsFieldSpecimen:  ",CHAR(34),INDEX(Specimens[Is Field Specimen?],$A338),CHAR(34),"}"))</f>
        <v>#REF!</v>
      </c>
      <c r="N338" t="e">
        <f>IF(COUNTA(SpatialOffsets[])=0,"", IF(INDEX(SpatialOffsets[Spatial Offset Type],$A338)="","",
CONCATENATE("  - &amp;SpatialOffsetID",TEXT($A338,"0000"),
" {","SpatialOffsetTypeCV:  ",CHAR(34),INDEX(SpatialOffsets[Spatial Offset Type],$A338),CHAR(34),
", Offset1Value:  ",INDEX(SpatialOffsets[Offset 1 Value],$A338),
", Offset1UnitID:  ",CHAR(34),INDEX(SpatialOffsets[Offset 1 Unit],$A338),CHAR(34),
", Offset2Value:  ",INDEX(SpatialOffsets[Offset 2 Value],$A338),
", Offset2UnitID:  ",CHAR(34),INDEX(SpatialOffsets[Offset 2 Unit],$A338),CHAR(34),
", Offset3Value:  ",INDEX(SpatialOffsets[Offset 3 Value],$A338),
", Offset3UnitID:  ",CHAR(34),INDEX(SpatialOffsets[Offset 3 Unit],$A338),CHAR(34),,"}")))</f>
        <v>#REF!</v>
      </c>
      <c r="O338" t="e">
        <f>IF(COUNTA(RelatedFeatures[])=0,"", IF(INDEX(RelatedFeatures[First Sampling Feature Code],$A338)="","",
CONCATENATE("  - &amp;RelationID",TEXT($A338,"0000"),
" {","SamplingFeatureID:  *SamplingFeatureID",TEXT(MATCH(INDEX(RelatedFeatures[First Sampling Feature Code],$A338),SamplingFeatures[Feature Code],0),"0000"),
", RelationshipTypeCV:  ",CHAR(34),INDEX(RelatedFeatures[Relationship Type],$A338),CHAR(34),
", RelatedFeatureID: *SamplingFeatureID",TEXT(MATCH(INDEX(RelatedFeatures[Second Sampling Feature Code],$A338),SamplingFeatures[Feature Code],0),"0000"),
", SpatialOffsetID:  ",IF(INDEX(RelatedFeatures[Offset Number],$A338)="","",CONCATENATE("*SpatialOffsetID",TEXT(INDEX(RelatedFeatures[Offset Number],$A338),"0000"))),"}")))</f>
        <v>#REF!</v>
      </c>
      <c r="P338" t="e">
        <f>IF(INDEX(Methods[Method Type],$A338)="","",
CONCATENATE("  - &amp;MethodID",TEXT($A338,"0000"),
" {","MethodTypeCV:  ",CHAR(34),INDEX(Methods[Method Type],$A338),CHAR(34),
", MethodCode:  ",CHAR(34),INDEX(Methods[Method Code],$A338),CHAR(34),
", MethodName:  ",CHAR(34),INDEX(Methods[Method Name],$A338),CHAR(34),
", MethodDescription:  ",CHAR(34),INDEX(Methods[Method Description],$A338),CHAR(34),
", MethodLink:  ",CHAR(34),INDEX(Methods[Method Link],$A338),CHAR(34),
", OrganizationID: *OrganizationID",TEXT(MATCH(INDEX(Methods[Organization Name],$A338),Organizations[Organization Name],0),"0000"),"}"))</f>
        <v>#REF!</v>
      </c>
      <c r="Q338" t="e">
        <f>IF(INDEX(Variables[Variable Type],$A338)="","",
CONCATENATE("  - &amp;VariableID",TEXT($A338,"0000"),
" {","VariableTypeCV:  ",CHAR(34),INDEX(Variables[Variable Type],$A338),CHAR(34),
", VariableCode:  ",CHAR(34),INDEX(Variables[Variable Code],$A338),CHAR(34),
", VariableNameCV:  ",CHAR(34),INDEX(Variables[Variable Name],$A338),CHAR(34),
", VariableDefinition:  ",CHAR(34),INDEX(Variables[Variable Definition],$A338),CHAR(34),
", SpecciationCV:  ",CHAR(34),INDEX(Variables[Speciation],$A338),CHAR(34),
", NoDataValue:  ",CHAR(34),INDEX(Variables[No Data Value],$A338),CHAR(34),"}"))</f>
        <v>#REF!</v>
      </c>
    </row>
    <row r="339" spans="1:17" x14ac:dyDescent="0.25">
      <c r="A339">
        <v>336</v>
      </c>
      <c r="D339" t="e">
        <f>IF(INDEX(People[First Name],$A339)="","",
CONCATENATE("  - &amp;PersonID",TEXT($A339,"0000"),
" {","PersonFirstName:  ",CHAR(34),INDEX(People[First Name],$A339),CHAR(34),
", PersonMiddleName:  ",CHAR(34),INDEX(People[Middle Name],$A339),CHAR(34),
", PersonLastName:  ",CHAR(34),INDEX(People[Last Name],$A339),CHAR(34),"}"))</f>
        <v>#REF!</v>
      </c>
      <c r="E339" t="e">
        <f>IF(INDEX(Organizations[Organization Type '[CV']],$A339)="","",
CONCATENATE("  - &amp;OrganizationID",TEXT($A339,"0000"),
" {","OrganizationTypeCV:  ",CHAR(34),INDEX(Organizations[Organization Type '[CV']],$A339),CHAR(34),
", OrganizationCode:  ",CHAR(34),INDEX(Organizations[Organization Code],$A339),CHAR(34),
", OrganizationName:  ",CHAR(34),INDEX(Organizations[Organization Name],$A339),CHAR(34),
", OrganizationDescription:  ",CHAR(34),INDEX(Organizations[Organization Description],$A339),CHAR(34),
", OrganizationLink:  ",CHAR(34),INDEX(Organizations[Organization Link],$A339),CHAR(34),"}"))</f>
        <v>#REF!</v>
      </c>
      <c r="F339" t="e">
        <f>IF(INDEX(People[First Name],$A339)="","",
CONCATENATE("  - &amp;AffiliationID",TEXT($A339,"0000"),
" {PersonID: *PersonID",TEXT($A339,"0000"),
", OrganizationID: *OrganizationID",TEXT(MATCH(INDEX(People[Organization Name],$A339),Organizations[Organization Name],0),"0000"),
", IsPrimaryOrganizationContact: , AffiliationStartDate: , AffiliationEndDate: , PrimaryPhone: ",
", PrimaryEmail: ",CHAR(34),INDEX(People[Primary Email],$A339),CHAR(34),
", PrimaryAddress: ",CHAR(34),INDEX(People[Primary Address],$A339),CHAR(34),
", PersonLink: }"))</f>
        <v>#REF!</v>
      </c>
      <c r="H339" t="e">
        <f>IF(COUNTA(CitationInformation)=0,"",IF(INDEX(AuthorList[Author Name],$A339)="","",
CONCATENATE("  - &amp;AuthorListID",TEXT($A339,"0000"),
"  {CitationID: *CitationID0001",
", PersonID: *PersonID",TEXT(MATCH(INDEX(AuthorList[Author Name],$A339),People[Full Name],0),"0000"),
", AuthorOrder: ",INDEX(AuthorList[Author Number],$A339),"}")))</f>
        <v>#REF!</v>
      </c>
      <c r="K339" t="e">
        <f>IF(INDEX(SamplingFeatures[Feature Code],$A339)="","",
CONCATENATE("  - &amp;SamplingFeatureID",TEXT($A339,"0000"),
" {","SamplingFeatureUUID:  ",CHAR(34),INDEX(SamplingFeatures[Sampling Feature UUID],$A339),CHAR(34),
", SamplingFeatureTypeCV:  ",CHAR(34),INDEX(SamplingFeatures[Sampling Feature Type],$A339),CHAR(34),
", SamplingFeatureCode:  ",CHAR(34),INDEX(SamplingFeatures[Feature Code],$A339),CHAR(34),
", SamplingFeatureName:  ",CHAR(34),INDEX(SamplingFeatures[Feature Name],$A339),CHAR(34),
", SamplingFeatureDescription:  ",CHAR(34),INDEX(SamplingFeatures[Feature Description],$A339),CHAR(34),
", SamplingFeatureGeotypeCV:  ",CHAR(34),INDEX(SamplingFeatures[Feature Geo Type],$A339),CHAR(34),
", FeatureGeometry:  ",CHAR(34),INDEX(SamplingFeatures[Feature Geometry],$A339),CHAR(34),
", Elevation_m:  ",CHAR(34),INDEX(SamplingFeatures[Elevation_m],$A339),CHAR(34),
", ElevationDatumCV:  ",CHAR(34),ElevationDatum,CHAR(34),"}"))</f>
        <v>#REF!</v>
      </c>
      <c r="L339" t="e">
        <f>IF(INDEX(SamplingFeatures[Sampling Feature Type],$A339)&lt;&gt;"Site","",
CONCATENATE("  - &amp;SiteID",TEXT(SUMPRODUCT(--($L$3:$L338&lt;&gt;"")),"0000"),
" {","SamplingFeatureID:  *SamplingFeatureID",TEXT($A339,"0000"),
", SiteTypeCV:  ",CHAR(34),INDEX(Sites[Site Type],$A339),CHAR(34),
", Latitude:  ",INDEX(Sites[Latitude],$A339),
", Longitude:  ",INDEX(Sites[Longitude],$A339),
", SRSName:  ",CHAR(34),LatLonDatum,CHAR(34),"}"))</f>
        <v>#REF!</v>
      </c>
      <c r="M339" t="e">
        <f>IF(INDEX(SamplingFeatures[Sampling Feature Type],$A339)&lt;&gt;"Specimen","",
CONCATENATE("  - &amp;SpecimenID",TEXT(SUMPRODUCT(--($M$3:$M338&lt;&gt;"")),"0000"),
" {","SamplingFeatureID:  *SamplingFeatureID",TEXT($A339,"0000"),
", SpecimenTypeCV:  ",CHAR(34),INDEX(Specimens[Specimen Type],$A339),CHAR(34),
", SpecimenMediumCV:  ",INDEX(Specimens[Specimen Medium],$A339),
", IsFieldSpecimen:  ",CHAR(34),INDEX(Specimens[Is Field Specimen?],$A339),CHAR(34),"}"))</f>
        <v>#REF!</v>
      </c>
      <c r="N339" t="e">
        <f>IF(COUNTA(SpatialOffsets[])=0,"", IF(INDEX(SpatialOffsets[Spatial Offset Type],$A339)="","",
CONCATENATE("  - &amp;SpatialOffsetID",TEXT($A339,"0000"),
" {","SpatialOffsetTypeCV:  ",CHAR(34),INDEX(SpatialOffsets[Spatial Offset Type],$A339),CHAR(34),
", Offset1Value:  ",INDEX(SpatialOffsets[Offset 1 Value],$A339),
", Offset1UnitID:  ",CHAR(34),INDEX(SpatialOffsets[Offset 1 Unit],$A339),CHAR(34),
", Offset2Value:  ",INDEX(SpatialOffsets[Offset 2 Value],$A339),
", Offset2UnitID:  ",CHAR(34),INDEX(SpatialOffsets[Offset 2 Unit],$A339),CHAR(34),
", Offset3Value:  ",INDEX(SpatialOffsets[Offset 3 Value],$A339),
", Offset3UnitID:  ",CHAR(34),INDEX(SpatialOffsets[Offset 3 Unit],$A339),CHAR(34),,"}")))</f>
        <v>#REF!</v>
      </c>
      <c r="O339" t="e">
        <f>IF(COUNTA(RelatedFeatures[])=0,"", IF(INDEX(RelatedFeatures[First Sampling Feature Code],$A339)="","",
CONCATENATE("  - &amp;RelationID",TEXT($A339,"0000"),
" {","SamplingFeatureID:  *SamplingFeatureID",TEXT(MATCH(INDEX(RelatedFeatures[First Sampling Feature Code],$A339),SamplingFeatures[Feature Code],0),"0000"),
", RelationshipTypeCV:  ",CHAR(34),INDEX(RelatedFeatures[Relationship Type],$A339),CHAR(34),
", RelatedFeatureID: *SamplingFeatureID",TEXT(MATCH(INDEX(RelatedFeatures[Second Sampling Feature Code],$A339),SamplingFeatures[Feature Code],0),"0000"),
", SpatialOffsetID:  ",IF(INDEX(RelatedFeatures[Offset Number],$A339)="","",CONCATENATE("*SpatialOffsetID",TEXT(INDEX(RelatedFeatures[Offset Number],$A339),"0000"))),"}")))</f>
        <v>#REF!</v>
      </c>
      <c r="P339" t="e">
        <f>IF(INDEX(Methods[Method Type],$A339)="","",
CONCATENATE("  - &amp;MethodID",TEXT($A339,"0000"),
" {","MethodTypeCV:  ",CHAR(34),INDEX(Methods[Method Type],$A339),CHAR(34),
", MethodCode:  ",CHAR(34),INDEX(Methods[Method Code],$A339),CHAR(34),
", MethodName:  ",CHAR(34),INDEX(Methods[Method Name],$A339),CHAR(34),
", MethodDescription:  ",CHAR(34),INDEX(Methods[Method Description],$A339),CHAR(34),
", MethodLink:  ",CHAR(34),INDEX(Methods[Method Link],$A339),CHAR(34),
", OrganizationID: *OrganizationID",TEXT(MATCH(INDEX(Methods[Organization Name],$A339),Organizations[Organization Name],0),"0000"),"}"))</f>
        <v>#REF!</v>
      </c>
      <c r="Q339" t="e">
        <f>IF(INDEX(Variables[Variable Type],$A339)="","",
CONCATENATE("  - &amp;VariableID",TEXT($A339,"0000"),
" {","VariableTypeCV:  ",CHAR(34),INDEX(Variables[Variable Type],$A339),CHAR(34),
", VariableCode:  ",CHAR(34),INDEX(Variables[Variable Code],$A339),CHAR(34),
", VariableNameCV:  ",CHAR(34),INDEX(Variables[Variable Name],$A339),CHAR(34),
", VariableDefinition:  ",CHAR(34),INDEX(Variables[Variable Definition],$A339),CHAR(34),
", SpecciationCV:  ",CHAR(34),INDEX(Variables[Speciation],$A339),CHAR(34),
", NoDataValue:  ",CHAR(34),INDEX(Variables[No Data Value],$A339),CHAR(34),"}"))</f>
        <v>#REF!</v>
      </c>
    </row>
    <row r="340" spans="1:17" x14ac:dyDescent="0.25">
      <c r="A340">
        <v>337</v>
      </c>
      <c r="D340" t="e">
        <f>IF(INDEX(People[First Name],$A340)="","",
CONCATENATE("  - &amp;PersonID",TEXT($A340,"0000"),
" {","PersonFirstName:  ",CHAR(34),INDEX(People[First Name],$A340),CHAR(34),
", PersonMiddleName:  ",CHAR(34),INDEX(People[Middle Name],$A340),CHAR(34),
", PersonLastName:  ",CHAR(34),INDEX(People[Last Name],$A340),CHAR(34),"}"))</f>
        <v>#REF!</v>
      </c>
      <c r="E340" t="e">
        <f>IF(INDEX(Organizations[Organization Type '[CV']],$A340)="","",
CONCATENATE("  - &amp;OrganizationID",TEXT($A340,"0000"),
" {","OrganizationTypeCV:  ",CHAR(34),INDEX(Organizations[Organization Type '[CV']],$A340),CHAR(34),
", OrganizationCode:  ",CHAR(34),INDEX(Organizations[Organization Code],$A340),CHAR(34),
", OrganizationName:  ",CHAR(34),INDEX(Organizations[Organization Name],$A340),CHAR(34),
", OrganizationDescription:  ",CHAR(34),INDEX(Organizations[Organization Description],$A340),CHAR(34),
", OrganizationLink:  ",CHAR(34),INDEX(Organizations[Organization Link],$A340),CHAR(34),"}"))</f>
        <v>#REF!</v>
      </c>
      <c r="F340" t="e">
        <f>IF(INDEX(People[First Name],$A340)="","",
CONCATENATE("  - &amp;AffiliationID",TEXT($A340,"0000"),
" {PersonID: *PersonID",TEXT($A340,"0000"),
", OrganizationID: *OrganizationID",TEXT(MATCH(INDEX(People[Organization Name],$A340),Organizations[Organization Name],0),"0000"),
", IsPrimaryOrganizationContact: , AffiliationStartDate: , AffiliationEndDate: , PrimaryPhone: ",
", PrimaryEmail: ",CHAR(34),INDEX(People[Primary Email],$A340),CHAR(34),
", PrimaryAddress: ",CHAR(34),INDEX(People[Primary Address],$A340),CHAR(34),
", PersonLink: }"))</f>
        <v>#REF!</v>
      </c>
      <c r="H340" t="e">
        <f>IF(COUNTA(CitationInformation)=0,"",IF(INDEX(AuthorList[Author Name],$A340)="","",
CONCATENATE("  - &amp;AuthorListID",TEXT($A340,"0000"),
"  {CitationID: *CitationID0001",
", PersonID: *PersonID",TEXT(MATCH(INDEX(AuthorList[Author Name],$A340),People[Full Name],0),"0000"),
", AuthorOrder: ",INDEX(AuthorList[Author Number],$A340),"}")))</f>
        <v>#REF!</v>
      </c>
      <c r="K340" t="e">
        <f>IF(INDEX(SamplingFeatures[Feature Code],$A340)="","",
CONCATENATE("  - &amp;SamplingFeatureID",TEXT($A340,"0000"),
" {","SamplingFeatureUUID:  ",CHAR(34),INDEX(SamplingFeatures[Sampling Feature UUID],$A340),CHAR(34),
", SamplingFeatureTypeCV:  ",CHAR(34),INDEX(SamplingFeatures[Sampling Feature Type],$A340),CHAR(34),
", SamplingFeatureCode:  ",CHAR(34),INDEX(SamplingFeatures[Feature Code],$A340),CHAR(34),
", SamplingFeatureName:  ",CHAR(34),INDEX(SamplingFeatures[Feature Name],$A340),CHAR(34),
", SamplingFeatureDescription:  ",CHAR(34),INDEX(SamplingFeatures[Feature Description],$A340),CHAR(34),
", SamplingFeatureGeotypeCV:  ",CHAR(34),INDEX(SamplingFeatures[Feature Geo Type],$A340),CHAR(34),
", FeatureGeometry:  ",CHAR(34),INDEX(SamplingFeatures[Feature Geometry],$A340),CHAR(34),
", Elevation_m:  ",CHAR(34),INDEX(SamplingFeatures[Elevation_m],$A340),CHAR(34),
", ElevationDatumCV:  ",CHAR(34),ElevationDatum,CHAR(34),"}"))</f>
        <v>#REF!</v>
      </c>
      <c r="L340" t="e">
        <f>IF(INDEX(SamplingFeatures[Sampling Feature Type],$A340)&lt;&gt;"Site","",
CONCATENATE("  - &amp;SiteID",TEXT(SUMPRODUCT(--($L$3:$L339&lt;&gt;"")),"0000"),
" {","SamplingFeatureID:  *SamplingFeatureID",TEXT($A340,"0000"),
", SiteTypeCV:  ",CHAR(34),INDEX(Sites[Site Type],$A340),CHAR(34),
", Latitude:  ",INDEX(Sites[Latitude],$A340),
", Longitude:  ",INDEX(Sites[Longitude],$A340),
", SRSName:  ",CHAR(34),LatLonDatum,CHAR(34),"}"))</f>
        <v>#REF!</v>
      </c>
      <c r="M340" t="e">
        <f>IF(INDEX(SamplingFeatures[Sampling Feature Type],$A340)&lt;&gt;"Specimen","",
CONCATENATE("  - &amp;SpecimenID",TEXT(SUMPRODUCT(--($M$3:$M339&lt;&gt;"")),"0000"),
" {","SamplingFeatureID:  *SamplingFeatureID",TEXT($A340,"0000"),
", SpecimenTypeCV:  ",CHAR(34),INDEX(Specimens[Specimen Type],$A340),CHAR(34),
", SpecimenMediumCV:  ",INDEX(Specimens[Specimen Medium],$A340),
", IsFieldSpecimen:  ",CHAR(34),INDEX(Specimens[Is Field Specimen?],$A340),CHAR(34),"}"))</f>
        <v>#REF!</v>
      </c>
      <c r="N340" t="e">
        <f>IF(COUNTA(SpatialOffsets[])=0,"", IF(INDEX(SpatialOffsets[Spatial Offset Type],$A340)="","",
CONCATENATE("  - &amp;SpatialOffsetID",TEXT($A340,"0000"),
" {","SpatialOffsetTypeCV:  ",CHAR(34),INDEX(SpatialOffsets[Spatial Offset Type],$A340),CHAR(34),
", Offset1Value:  ",INDEX(SpatialOffsets[Offset 1 Value],$A340),
", Offset1UnitID:  ",CHAR(34),INDEX(SpatialOffsets[Offset 1 Unit],$A340),CHAR(34),
", Offset2Value:  ",INDEX(SpatialOffsets[Offset 2 Value],$A340),
", Offset2UnitID:  ",CHAR(34),INDEX(SpatialOffsets[Offset 2 Unit],$A340),CHAR(34),
", Offset3Value:  ",INDEX(SpatialOffsets[Offset 3 Value],$A340),
", Offset3UnitID:  ",CHAR(34),INDEX(SpatialOffsets[Offset 3 Unit],$A340),CHAR(34),,"}")))</f>
        <v>#REF!</v>
      </c>
      <c r="O340" t="e">
        <f>IF(COUNTA(RelatedFeatures[])=0,"", IF(INDEX(RelatedFeatures[First Sampling Feature Code],$A340)="","",
CONCATENATE("  - &amp;RelationID",TEXT($A340,"0000"),
" {","SamplingFeatureID:  *SamplingFeatureID",TEXT(MATCH(INDEX(RelatedFeatures[First Sampling Feature Code],$A340),SamplingFeatures[Feature Code],0),"0000"),
", RelationshipTypeCV:  ",CHAR(34),INDEX(RelatedFeatures[Relationship Type],$A340),CHAR(34),
", RelatedFeatureID: *SamplingFeatureID",TEXT(MATCH(INDEX(RelatedFeatures[Second Sampling Feature Code],$A340),SamplingFeatures[Feature Code],0),"0000"),
", SpatialOffsetID:  ",IF(INDEX(RelatedFeatures[Offset Number],$A340)="","",CONCATENATE("*SpatialOffsetID",TEXT(INDEX(RelatedFeatures[Offset Number],$A340),"0000"))),"}")))</f>
        <v>#REF!</v>
      </c>
      <c r="P340" t="e">
        <f>IF(INDEX(Methods[Method Type],$A340)="","",
CONCATENATE("  - &amp;MethodID",TEXT($A340,"0000"),
" {","MethodTypeCV:  ",CHAR(34),INDEX(Methods[Method Type],$A340),CHAR(34),
", MethodCode:  ",CHAR(34),INDEX(Methods[Method Code],$A340),CHAR(34),
", MethodName:  ",CHAR(34),INDEX(Methods[Method Name],$A340),CHAR(34),
", MethodDescription:  ",CHAR(34),INDEX(Methods[Method Description],$A340),CHAR(34),
", MethodLink:  ",CHAR(34),INDEX(Methods[Method Link],$A340),CHAR(34),
", OrganizationID: *OrganizationID",TEXT(MATCH(INDEX(Methods[Organization Name],$A340),Organizations[Organization Name],0),"0000"),"}"))</f>
        <v>#REF!</v>
      </c>
      <c r="Q340" t="e">
        <f>IF(INDEX(Variables[Variable Type],$A340)="","",
CONCATENATE("  - &amp;VariableID",TEXT($A340,"0000"),
" {","VariableTypeCV:  ",CHAR(34),INDEX(Variables[Variable Type],$A340),CHAR(34),
", VariableCode:  ",CHAR(34),INDEX(Variables[Variable Code],$A340),CHAR(34),
", VariableNameCV:  ",CHAR(34),INDEX(Variables[Variable Name],$A340),CHAR(34),
", VariableDefinition:  ",CHAR(34),INDEX(Variables[Variable Definition],$A340),CHAR(34),
", SpecciationCV:  ",CHAR(34),INDEX(Variables[Speciation],$A340),CHAR(34),
", NoDataValue:  ",CHAR(34),INDEX(Variables[No Data Value],$A340),CHAR(34),"}"))</f>
        <v>#REF!</v>
      </c>
    </row>
    <row r="341" spans="1:17" x14ac:dyDescent="0.25">
      <c r="A341">
        <v>338</v>
      </c>
      <c r="D341" t="e">
        <f>IF(INDEX(People[First Name],$A341)="","",
CONCATENATE("  - &amp;PersonID",TEXT($A341,"0000"),
" {","PersonFirstName:  ",CHAR(34),INDEX(People[First Name],$A341),CHAR(34),
", PersonMiddleName:  ",CHAR(34),INDEX(People[Middle Name],$A341),CHAR(34),
", PersonLastName:  ",CHAR(34),INDEX(People[Last Name],$A341),CHAR(34),"}"))</f>
        <v>#REF!</v>
      </c>
      <c r="E341" t="e">
        <f>IF(INDEX(Organizations[Organization Type '[CV']],$A341)="","",
CONCATENATE("  - &amp;OrganizationID",TEXT($A341,"0000"),
" {","OrganizationTypeCV:  ",CHAR(34),INDEX(Organizations[Organization Type '[CV']],$A341),CHAR(34),
", OrganizationCode:  ",CHAR(34),INDEX(Organizations[Organization Code],$A341),CHAR(34),
", OrganizationName:  ",CHAR(34),INDEX(Organizations[Organization Name],$A341),CHAR(34),
", OrganizationDescription:  ",CHAR(34),INDEX(Organizations[Organization Description],$A341),CHAR(34),
", OrganizationLink:  ",CHAR(34),INDEX(Organizations[Organization Link],$A341),CHAR(34),"}"))</f>
        <v>#REF!</v>
      </c>
      <c r="F341" t="e">
        <f>IF(INDEX(People[First Name],$A341)="","",
CONCATENATE("  - &amp;AffiliationID",TEXT($A341,"0000"),
" {PersonID: *PersonID",TEXT($A341,"0000"),
", OrganizationID: *OrganizationID",TEXT(MATCH(INDEX(People[Organization Name],$A341),Organizations[Organization Name],0),"0000"),
", IsPrimaryOrganizationContact: , AffiliationStartDate: , AffiliationEndDate: , PrimaryPhone: ",
", PrimaryEmail: ",CHAR(34),INDEX(People[Primary Email],$A341),CHAR(34),
", PrimaryAddress: ",CHAR(34),INDEX(People[Primary Address],$A341),CHAR(34),
", PersonLink: }"))</f>
        <v>#REF!</v>
      </c>
      <c r="H341" t="e">
        <f>IF(COUNTA(CitationInformation)=0,"",IF(INDEX(AuthorList[Author Name],$A341)="","",
CONCATENATE("  - &amp;AuthorListID",TEXT($A341,"0000"),
"  {CitationID: *CitationID0001",
", PersonID: *PersonID",TEXT(MATCH(INDEX(AuthorList[Author Name],$A341),People[Full Name],0),"0000"),
", AuthorOrder: ",INDEX(AuthorList[Author Number],$A341),"}")))</f>
        <v>#REF!</v>
      </c>
      <c r="K341" t="e">
        <f>IF(INDEX(SamplingFeatures[Feature Code],$A341)="","",
CONCATENATE("  - &amp;SamplingFeatureID",TEXT($A341,"0000"),
" {","SamplingFeatureUUID:  ",CHAR(34),INDEX(SamplingFeatures[Sampling Feature UUID],$A341),CHAR(34),
", SamplingFeatureTypeCV:  ",CHAR(34),INDEX(SamplingFeatures[Sampling Feature Type],$A341),CHAR(34),
", SamplingFeatureCode:  ",CHAR(34),INDEX(SamplingFeatures[Feature Code],$A341),CHAR(34),
", SamplingFeatureName:  ",CHAR(34),INDEX(SamplingFeatures[Feature Name],$A341),CHAR(34),
", SamplingFeatureDescription:  ",CHAR(34),INDEX(SamplingFeatures[Feature Description],$A341),CHAR(34),
", SamplingFeatureGeotypeCV:  ",CHAR(34),INDEX(SamplingFeatures[Feature Geo Type],$A341),CHAR(34),
", FeatureGeometry:  ",CHAR(34),INDEX(SamplingFeatures[Feature Geometry],$A341),CHAR(34),
", Elevation_m:  ",CHAR(34),INDEX(SamplingFeatures[Elevation_m],$A341),CHAR(34),
", ElevationDatumCV:  ",CHAR(34),ElevationDatum,CHAR(34),"}"))</f>
        <v>#REF!</v>
      </c>
      <c r="L341" t="e">
        <f>IF(INDEX(SamplingFeatures[Sampling Feature Type],$A341)&lt;&gt;"Site","",
CONCATENATE("  - &amp;SiteID",TEXT(SUMPRODUCT(--($L$3:$L340&lt;&gt;"")),"0000"),
" {","SamplingFeatureID:  *SamplingFeatureID",TEXT($A341,"0000"),
", SiteTypeCV:  ",CHAR(34),INDEX(Sites[Site Type],$A341),CHAR(34),
", Latitude:  ",INDEX(Sites[Latitude],$A341),
", Longitude:  ",INDEX(Sites[Longitude],$A341),
", SRSName:  ",CHAR(34),LatLonDatum,CHAR(34),"}"))</f>
        <v>#REF!</v>
      </c>
      <c r="M341" t="e">
        <f>IF(INDEX(SamplingFeatures[Sampling Feature Type],$A341)&lt;&gt;"Specimen","",
CONCATENATE("  - &amp;SpecimenID",TEXT(SUMPRODUCT(--($M$3:$M340&lt;&gt;"")),"0000"),
" {","SamplingFeatureID:  *SamplingFeatureID",TEXT($A341,"0000"),
", SpecimenTypeCV:  ",CHAR(34),INDEX(Specimens[Specimen Type],$A341),CHAR(34),
", SpecimenMediumCV:  ",INDEX(Specimens[Specimen Medium],$A341),
", IsFieldSpecimen:  ",CHAR(34),INDEX(Specimens[Is Field Specimen?],$A341),CHAR(34),"}"))</f>
        <v>#REF!</v>
      </c>
      <c r="N341" t="e">
        <f>IF(COUNTA(SpatialOffsets[])=0,"", IF(INDEX(SpatialOffsets[Spatial Offset Type],$A341)="","",
CONCATENATE("  - &amp;SpatialOffsetID",TEXT($A341,"0000"),
" {","SpatialOffsetTypeCV:  ",CHAR(34),INDEX(SpatialOffsets[Spatial Offset Type],$A341),CHAR(34),
", Offset1Value:  ",INDEX(SpatialOffsets[Offset 1 Value],$A341),
", Offset1UnitID:  ",CHAR(34),INDEX(SpatialOffsets[Offset 1 Unit],$A341),CHAR(34),
", Offset2Value:  ",INDEX(SpatialOffsets[Offset 2 Value],$A341),
", Offset2UnitID:  ",CHAR(34),INDEX(SpatialOffsets[Offset 2 Unit],$A341),CHAR(34),
", Offset3Value:  ",INDEX(SpatialOffsets[Offset 3 Value],$A341),
", Offset3UnitID:  ",CHAR(34),INDEX(SpatialOffsets[Offset 3 Unit],$A341),CHAR(34),,"}")))</f>
        <v>#REF!</v>
      </c>
      <c r="O341" t="e">
        <f>IF(COUNTA(RelatedFeatures[])=0,"", IF(INDEX(RelatedFeatures[First Sampling Feature Code],$A341)="","",
CONCATENATE("  - &amp;RelationID",TEXT($A341,"0000"),
" {","SamplingFeatureID:  *SamplingFeatureID",TEXT(MATCH(INDEX(RelatedFeatures[First Sampling Feature Code],$A341),SamplingFeatures[Feature Code],0),"0000"),
", RelationshipTypeCV:  ",CHAR(34),INDEX(RelatedFeatures[Relationship Type],$A341),CHAR(34),
", RelatedFeatureID: *SamplingFeatureID",TEXT(MATCH(INDEX(RelatedFeatures[Second Sampling Feature Code],$A341),SamplingFeatures[Feature Code],0),"0000"),
", SpatialOffsetID:  ",IF(INDEX(RelatedFeatures[Offset Number],$A341)="","",CONCATENATE("*SpatialOffsetID",TEXT(INDEX(RelatedFeatures[Offset Number],$A341),"0000"))),"}")))</f>
        <v>#REF!</v>
      </c>
      <c r="P341" t="e">
        <f>IF(INDEX(Methods[Method Type],$A341)="","",
CONCATENATE("  - &amp;MethodID",TEXT($A341,"0000"),
" {","MethodTypeCV:  ",CHAR(34),INDEX(Methods[Method Type],$A341),CHAR(34),
", MethodCode:  ",CHAR(34),INDEX(Methods[Method Code],$A341),CHAR(34),
", MethodName:  ",CHAR(34),INDEX(Methods[Method Name],$A341),CHAR(34),
", MethodDescription:  ",CHAR(34),INDEX(Methods[Method Description],$A341),CHAR(34),
", MethodLink:  ",CHAR(34),INDEX(Methods[Method Link],$A341),CHAR(34),
", OrganizationID: *OrganizationID",TEXT(MATCH(INDEX(Methods[Organization Name],$A341),Organizations[Organization Name],0),"0000"),"}"))</f>
        <v>#REF!</v>
      </c>
      <c r="Q341" t="e">
        <f>IF(INDEX(Variables[Variable Type],$A341)="","",
CONCATENATE("  - &amp;VariableID",TEXT($A341,"0000"),
" {","VariableTypeCV:  ",CHAR(34),INDEX(Variables[Variable Type],$A341),CHAR(34),
", VariableCode:  ",CHAR(34),INDEX(Variables[Variable Code],$A341),CHAR(34),
", VariableNameCV:  ",CHAR(34),INDEX(Variables[Variable Name],$A341),CHAR(34),
", VariableDefinition:  ",CHAR(34),INDEX(Variables[Variable Definition],$A341),CHAR(34),
", SpecciationCV:  ",CHAR(34),INDEX(Variables[Speciation],$A341),CHAR(34),
", NoDataValue:  ",CHAR(34),INDEX(Variables[No Data Value],$A341),CHAR(34),"}"))</f>
        <v>#REF!</v>
      </c>
    </row>
    <row r="342" spans="1:17" x14ac:dyDescent="0.25">
      <c r="A342">
        <v>339</v>
      </c>
      <c r="D342" t="e">
        <f>IF(INDEX(People[First Name],$A342)="","",
CONCATENATE("  - &amp;PersonID",TEXT($A342,"0000"),
" {","PersonFirstName:  ",CHAR(34),INDEX(People[First Name],$A342),CHAR(34),
", PersonMiddleName:  ",CHAR(34),INDEX(People[Middle Name],$A342),CHAR(34),
", PersonLastName:  ",CHAR(34),INDEX(People[Last Name],$A342),CHAR(34),"}"))</f>
        <v>#REF!</v>
      </c>
      <c r="E342" t="e">
        <f>IF(INDEX(Organizations[Organization Type '[CV']],$A342)="","",
CONCATENATE("  - &amp;OrganizationID",TEXT($A342,"0000"),
" {","OrganizationTypeCV:  ",CHAR(34),INDEX(Organizations[Organization Type '[CV']],$A342),CHAR(34),
", OrganizationCode:  ",CHAR(34),INDEX(Organizations[Organization Code],$A342),CHAR(34),
", OrganizationName:  ",CHAR(34),INDEX(Organizations[Organization Name],$A342),CHAR(34),
", OrganizationDescription:  ",CHAR(34),INDEX(Organizations[Organization Description],$A342),CHAR(34),
", OrganizationLink:  ",CHAR(34),INDEX(Organizations[Organization Link],$A342),CHAR(34),"}"))</f>
        <v>#REF!</v>
      </c>
      <c r="F342" t="e">
        <f>IF(INDEX(People[First Name],$A342)="","",
CONCATENATE("  - &amp;AffiliationID",TEXT($A342,"0000"),
" {PersonID: *PersonID",TEXT($A342,"0000"),
", OrganizationID: *OrganizationID",TEXT(MATCH(INDEX(People[Organization Name],$A342),Organizations[Organization Name],0),"0000"),
", IsPrimaryOrganizationContact: , AffiliationStartDate: , AffiliationEndDate: , PrimaryPhone: ",
", PrimaryEmail: ",CHAR(34),INDEX(People[Primary Email],$A342),CHAR(34),
", PrimaryAddress: ",CHAR(34),INDEX(People[Primary Address],$A342),CHAR(34),
", PersonLink: }"))</f>
        <v>#REF!</v>
      </c>
      <c r="H342" t="e">
        <f>IF(COUNTA(CitationInformation)=0,"",IF(INDEX(AuthorList[Author Name],$A342)="","",
CONCATENATE("  - &amp;AuthorListID",TEXT($A342,"0000"),
"  {CitationID: *CitationID0001",
", PersonID: *PersonID",TEXT(MATCH(INDEX(AuthorList[Author Name],$A342),People[Full Name],0),"0000"),
", AuthorOrder: ",INDEX(AuthorList[Author Number],$A342),"}")))</f>
        <v>#REF!</v>
      </c>
      <c r="K342" t="e">
        <f>IF(INDEX(SamplingFeatures[Feature Code],$A342)="","",
CONCATENATE("  - &amp;SamplingFeatureID",TEXT($A342,"0000"),
" {","SamplingFeatureUUID:  ",CHAR(34),INDEX(SamplingFeatures[Sampling Feature UUID],$A342),CHAR(34),
", SamplingFeatureTypeCV:  ",CHAR(34),INDEX(SamplingFeatures[Sampling Feature Type],$A342),CHAR(34),
", SamplingFeatureCode:  ",CHAR(34),INDEX(SamplingFeatures[Feature Code],$A342),CHAR(34),
", SamplingFeatureName:  ",CHAR(34),INDEX(SamplingFeatures[Feature Name],$A342),CHAR(34),
", SamplingFeatureDescription:  ",CHAR(34),INDEX(SamplingFeatures[Feature Description],$A342),CHAR(34),
", SamplingFeatureGeotypeCV:  ",CHAR(34),INDEX(SamplingFeatures[Feature Geo Type],$A342),CHAR(34),
", FeatureGeometry:  ",CHAR(34),INDEX(SamplingFeatures[Feature Geometry],$A342),CHAR(34),
", Elevation_m:  ",CHAR(34),INDEX(SamplingFeatures[Elevation_m],$A342),CHAR(34),
", ElevationDatumCV:  ",CHAR(34),ElevationDatum,CHAR(34),"}"))</f>
        <v>#REF!</v>
      </c>
      <c r="L342" t="e">
        <f>IF(INDEX(SamplingFeatures[Sampling Feature Type],$A342)&lt;&gt;"Site","",
CONCATENATE("  - &amp;SiteID",TEXT(SUMPRODUCT(--($L$3:$L341&lt;&gt;"")),"0000"),
" {","SamplingFeatureID:  *SamplingFeatureID",TEXT($A342,"0000"),
", SiteTypeCV:  ",CHAR(34),INDEX(Sites[Site Type],$A342),CHAR(34),
", Latitude:  ",INDEX(Sites[Latitude],$A342),
", Longitude:  ",INDEX(Sites[Longitude],$A342),
", SRSName:  ",CHAR(34),LatLonDatum,CHAR(34),"}"))</f>
        <v>#REF!</v>
      </c>
      <c r="M342" t="e">
        <f>IF(INDEX(SamplingFeatures[Sampling Feature Type],$A342)&lt;&gt;"Specimen","",
CONCATENATE("  - &amp;SpecimenID",TEXT(SUMPRODUCT(--($M$3:$M341&lt;&gt;"")),"0000"),
" {","SamplingFeatureID:  *SamplingFeatureID",TEXT($A342,"0000"),
", SpecimenTypeCV:  ",CHAR(34),INDEX(Specimens[Specimen Type],$A342),CHAR(34),
", SpecimenMediumCV:  ",INDEX(Specimens[Specimen Medium],$A342),
", IsFieldSpecimen:  ",CHAR(34),INDEX(Specimens[Is Field Specimen?],$A342),CHAR(34),"}"))</f>
        <v>#REF!</v>
      </c>
      <c r="N342" t="e">
        <f>IF(COUNTA(SpatialOffsets[])=0,"", IF(INDEX(SpatialOffsets[Spatial Offset Type],$A342)="","",
CONCATENATE("  - &amp;SpatialOffsetID",TEXT($A342,"0000"),
" {","SpatialOffsetTypeCV:  ",CHAR(34),INDEX(SpatialOffsets[Spatial Offset Type],$A342),CHAR(34),
", Offset1Value:  ",INDEX(SpatialOffsets[Offset 1 Value],$A342),
", Offset1UnitID:  ",CHAR(34),INDEX(SpatialOffsets[Offset 1 Unit],$A342),CHAR(34),
", Offset2Value:  ",INDEX(SpatialOffsets[Offset 2 Value],$A342),
", Offset2UnitID:  ",CHAR(34),INDEX(SpatialOffsets[Offset 2 Unit],$A342),CHAR(34),
", Offset3Value:  ",INDEX(SpatialOffsets[Offset 3 Value],$A342),
", Offset3UnitID:  ",CHAR(34),INDEX(SpatialOffsets[Offset 3 Unit],$A342),CHAR(34),,"}")))</f>
        <v>#REF!</v>
      </c>
      <c r="O342" t="e">
        <f>IF(COUNTA(RelatedFeatures[])=0,"", IF(INDEX(RelatedFeatures[First Sampling Feature Code],$A342)="","",
CONCATENATE("  - &amp;RelationID",TEXT($A342,"0000"),
" {","SamplingFeatureID:  *SamplingFeatureID",TEXT(MATCH(INDEX(RelatedFeatures[First Sampling Feature Code],$A342),SamplingFeatures[Feature Code],0),"0000"),
", RelationshipTypeCV:  ",CHAR(34),INDEX(RelatedFeatures[Relationship Type],$A342),CHAR(34),
", RelatedFeatureID: *SamplingFeatureID",TEXT(MATCH(INDEX(RelatedFeatures[Second Sampling Feature Code],$A342),SamplingFeatures[Feature Code],0),"0000"),
", SpatialOffsetID:  ",IF(INDEX(RelatedFeatures[Offset Number],$A342)="","",CONCATENATE("*SpatialOffsetID",TEXT(INDEX(RelatedFeatures[Offset Number],$A342),"0000"))),"}")))</f>
        <v>#REF!</v>
      </c>
      <c r="P342" t="e">
        <f>IF(INDEX(Methods[Method Type],$A342)="","",
CONCATENATE("  - &amp;MethodID",TEXT($A342,"0000"),
" {","MethodTypeCV:  ",CHAR(34),INDEX(Methods[Method Type],$A342),CHAR(34),
", MethodCode:  ",CHAR(34),INDEX(Methods[Method Code],$A342),CHAR(34),
", MethodName:  ",CHAR(34),INDEX(Methods[Method Name],$A342),CHAR(34),
", MethodDescription:  ",CHAR(34),INDEX(Methods[Method Description],$A342),CHAR(34),
", MethodLink:  ",CHAR(34),INDEX(Methods[Method Link],$A342),CHAR(34),
", OrganizationID: *OrganizationID",TEXT(MATCH(INDEX(Methods[Organization Name],$A342),Organizations[Organization Name],0),"0000"),"}"))</f>
        <v>#REF!</v>
      </c>
      <c r="Q342" t="e">
        <f>IF(INDEX(Variables[Variable Type],$A342)="","",
CONCATENATE("  - &amp;VariableID",TEXT($A342,"0000"),
" {","VariableTypeCV:  ",CHAR(34),INDEX(Variables[Variable Type],$A342),CHAR(34),
", VariableCode:  ",CHAR(34),INDEX(Variables[Variable Code],$A342),CHAR(34),
", VariableNameCV:  ",CHAR(34),INDEX(Variables[Variable Name],$A342),CHAR(34),
", VariableDefinition:  ",CHAR(34),INDEX(Variables[Variable Definition],$A342),CHAR(34),
", SpecciationCV:  ",CHAR(34),INDEX(Variables[Speciation],$A342),CHAR(34),
", NoDataValue:  ",CHAR(34),INDEX(Variables[No Data Value],$A342),CHAR(34),"}"))</f>
        <v>#REF!</v>
      </c>
    </row>
    <row r="343" spans="1:17" x14ac:dyDescent="0.25">
      <c r="A343">
        <v>340</v>
      </c>
      <c r="D343" t="e">
        <f>IF(INDEX(People[First Name],$A343)="","",
CONCATENATE("  - &amp;PersonID",TEXT($A343,"0000"),
" {","PersonFirstName:  ",CHAR(34),INDEX(People[First Name],$A343),CHAR(34),
", PersonMiddleName:  ",CHAR(34),INDEX(People[Middle Name],$A343),CHAR(34),
", PersonLastName:  ",CHAR(34),INDEX(People[Last Name],$A343),CHAR(34),"}"))</f>
        <v>#REF!</v>
      </c>
      <c r="E343" t="e">
        <f>IF(INDEX(Organizations[Organization Type '[CV']],$A343)="","",
CONCATENATE("  - &amp;OrganizationID",TEXT($A343,"0000"),
" {","OrganizationTypeCV:  ",CHAR(34),INDEX(Organizations[Organization Type '[CV']],$A343),CHAR(34),
", OrganizationCode:  ",CHAR(34),INDEX(Organizations[Organization Code],$A343),CHAR(34),
", OrganizationName:  ",CHAR(34),INDEX(Organizations[Organization Name],$A343),CHAR(34),
", OrganizationDescription:  ",CHAR(34),INDEX(Organizations[Organization Description],$A343),CHAR(34),
", OrganizationLink:  ",CHAR(34),INDEX(Organizations[Organization Link],$A343),CHAR(34),"}"))</f>
        <v>#REF!</v>
      </c>
      <c r="F343" t="e">
        <f>IF(INDEX(People[First Name],$A343)="","",
CONCATENATE("  - &amp;AffiliationID",TEXT($A343,"0000"),
" {PersonID: *PersonID",TEXT($A343,"0000"),
", OrganizationID: *OrganizationID",TEXT(MATCH(INDEX(People[Organization Name],$A343),Organizations[Organization Name],0),"0000"),
", IsPrimaryOrganizationContact: , AffiliationStartDate: , AffiliationEndDate: , PrimaryPhone: ",
", PrimaryEmail: ",CHAR(34),INDEX(People[Primary Email],$A343),CHAR(34),
", PrimaryAddress: ",CHAR(34),INDEX(People[Primary Address],$A343),CHAR(34),
", PersonLink: }"))</f>
        <v>#REF!</v>
      </c>
      <c r="H343" t="e">
        <f>IF(COUNTA(CitationInformation)=0,"",IF(INDEX(AuthorList[Author Name],$A343)="","",
CONCATENATE("  - &amp;AuthorListID",TEXT($A343,"0000"),
"  {CitationID: *CitationID0001",
", PersonID: *PersonID",TEXT(MATCH(INDEX(AuthorList[Author Name],$A343),People[Full Name],0),"0000"),
", AuthorOrder: ",INDEX(AuthorList[Author Number],$A343),"}")))</f>
        <v>#REF!</v>
      </c>
      <c r="K343" t="e">
        <f>IF(INDEX(SamplingFeatures[Feature Code],$A343)="","",
CONCATENATE("  - &amp;SamplingFeatureID",TEXT($A343,"0000"),
" {","SamplingFeatureUUID:  ",CHAR(34),INDEX(SamplingFeatures[Sampling Feature UUID],$A343),CHAR(34),
", SamplingFeatureTypeCV:  ",CHAR(34),INDEX(SamplingFeatures[Sampling Feature Type],$A343),CHAR(34),
", SamplingFeatureCode:  ",CHAR(34),INDEX(SamplingFeatures[Feature Code],$A343),CHAR(34),
", SamplingFeatureName:  ",CHAR(34),INDEX(SamplingFeatures[Feature Name],$A343),CHAR(34),
", SamplingFeatureDescription:  ",CHAR(34),INDEX(SamplingFeatures[Feature Description],$A343),CHAR(34),
", SamplingFeatureGeotypeCV:  ",CHAR(34),INDEX(SamplingFeatures[Feature Geo Type],$A343),CHAR(34),
", FeatureGeometry:  ",CHAR(34),INDEX(SamplingFeatures[Feature Geometry],$A343),CHAR(34),
", Elevation_m:  ",CHAR(34),INDEX(SamplingFeatures[Elevation_m],$A343),CHAR(34),
", ElevationDatumCV:  ",CHAR(34),ElevationDatum,CHAR(34),"}"))</f>
        <v>#REF!</v>
      </c>
      <c r="L343" t="e">
        <f>IF(INDEX(SamplingFeatures[Sampling Feature Type],$A343)&lt;&gt;"Site","",
CONCATENATE("  - &amp;SiteID",TEXT(SUMPRODUCT(--($L$3:$L342&lt;&gt;"")),"0000"),
" {","SamplingFeatureID:  *SamplingFeatureID",TEXT($A343,"0000"),
", SiteTypeCV:  ",CHAR(34),INDEX(Sites[Site Type],$A343),CHAR(34),
", Latitude:  ",INDEX(Sites[Latitude],$A343),
", Longitude:  ",INDEX(Sites[Longitude],$A343),
", SRSName:  ",CHAR(34),LatLonDatum,CHAR(34),"}"))</f>
        <v>#REF!</v>
      </c>
      <c r="M343" t="e">
        <f>IF(INDEX(SamplingFeatures[Sampling Feature Type],$A343)&lt;&gt;"Specimen","",
CONCATENATE("  - &amp;SpecimenID",TEXT(SUMPRODUCT(--($M$3:$M342&lt;&gt;"")),"0000"),
" {","SamplingFeatureID:  *SamplingFeatureID",TEXT($A343,"0000"),
", SpecimenTypeCV:  ",CHAR(34),INDEX(Specimens[Specimen Type],$A343),CHAR(34),
", SpecimenMediumCV:  ",INDEX(Specimens[Specimen Medium],$A343),
", IsFieldSpecimen:  ",CHAR(34),INDEX(Specimens[Is Field Specimen?],$A343),CHAR(34),"}"))</f>
        <v>#REF!</v>
      </c>
      <c r="N343" t="e">
        <f>IF(COUNTA(SpatialOffsets[])=0,"", IF(INDEX(SpatialOffsets[Spatial Offset Type],$A343)="","",
CONCATENATE("  - &amp;SpatialOffsetID",TEXT($A343,"0000"),
" {","SpatialOffsetTypeCV:  ",CHAR(34),INDEX(SpatialOffsets[Spatial Offset Type],$A343),CHAR(34),
", Offset1Value:  ",INDEX(SpatialOffsets[Offset 1 Value],$A343),
", Offset1UnitID:  ",CHAR(34),INDEX(SpatialOffsets[Offset 1 Unit],$A343),CHAR(34),
", Offset2Value:  ",INDEX(SpatialOffsets[Offset 2 Value],$A343),
", Offset2UnitID:  ",CHAR(34),INDEX(SpatialOffsets[Offset 2 Unit],$A343),CHAR(34),
", Offset3Value:  ",INDEX(SpatialOffsets[Offset 3 Value],$A343),
", Offset3UnitID:  ",CHAR(34),INDEX(SpatialOffsets[Offset 3 Unit],$A343),CHAR(34),,"}")))</f>
        <v>#REF!</v>
      </c>
      <c r="O343" t="e">
        <f>IF(COUNTA(RelatedFeatures[])=0,"", IF(INDEX(RelatedFeatures[First Sampling Feature Code],$A343)="","",
CONCATENATE("  - &amp;RelationID",TEXT($A343,"0000"),
" {","SamplingFeatureID:  *SamplingFeatureID",TEXT(MATCH(INDEX(RelatedFeatures[First Sampling Feature Code],$A343),SamplingFeatures[Feature Code],0),"0000"),
", RelationshipTypeCV:  ",CHAR(34),INDEX(RelatedFeatures[Relationship Type],$A343),CHAR(34),
", RelatedFeatureID: *SamplingFeatureID",TEXT(MATCH(INDEX(RelatedFeatures[Second Sampling Feature Code],$A343),SamplingFeatures[Feature Code],0),"0000"),
", SpatialOffsetID:  ",IF(INDEX(RelatedFeatures[Offset Number],$A343)="","",CONCATENATE("*SpatialOffsetID",TEXT(INDEX(RelatedFeatures[Offset Number],$A343),"0000"))),"}")))</f>
        <v>#REF!</v>
      </c>
      <c r="P343" t="e">
        <f>IF(INDEX(Methods[Method Type],$A343)="","",
CONCATENATE("  - &amp;MethodID",TEXT($A343,"0000"),
" {","MethodTypeCV:  ",CHAR(34),INDEX(Methods[Method Type],$A343),CHAR(34),
", MethodCode:  ",CHAR(34),INDEX(Methods[Method Code],$A343),CHAR(34),
", MethodName:  ",CHAR(34),INDEX(Methods[Method Name],$A343),CHAR(34),
", MethodDescription:  ",CHAR(34),INDEX(Methods[Method Description],$A343),CHAR(34),
", MethodLink:  ",CHAR(34),INDEX(Methods[Method Link],$A343),CHAR(34),
", OrganizationID: *OrganizationID",TEXT(MATCH(INDEX(Methods[Organization Name],$A343),Organizations[Organization Name],0),"0000"),"}"))</f>
        <v>#REF!</v>
      </c>
      <c r="Q343" t="e">
        <f>IF(INDEX(Variables[Variable Type],$A343)="","",
CONCATENATE("  - &amp;VariableID",TEXT($A343,"0000"),
" {","VariableTypeCV:  ",CHAR(34),INDEX(Variables[Variable Type],$A343),CHAR(34),
", VariableCode:  ",CHAR(34),INDEX(Variables[Variable Code],$A343),CHAR(34),
", VariableNameCV:  ",CHAR(34),INDEX(Variables[Variable Name],$A343),CHAR(34),
", VariableDefinition:  ",CHAR(34),INDEX(Variables[Variable Definition],$A343),CHAR(34),
", SpecciationCV:  ",CHAR(34),INDEX(Variables[Speciation],$A343),CHAR(34),
", NoDataValue:  ",CHAR(34),INDEX(Variables[No Data Value],$A343),CHAR(34),"}"))</f>
        <v>#REF!</v>
      </c>
    </row>
    <row r="344" spans="1:17" x14ac:dyDescent="0.25">
      <c r="A344">
        <v>341</v>
      </c>
      <c r="D344" t="e">
        <f>IF(INDEX(People[First Name],$A344)="","",
CONCATENATE("  - &amp;PersonID",TEXT($A344,"0000"),
" {","PersonFirstName:  ",CHAR(34),INDEX(People[First Name],$A344),CHAR(34),
", PersonMiddleName:  ",CHAR(34),INDEX(People[Middle Name],$A344),CHAR(34),
", PersonLastName:  ",CHAR(34),INDEX(People[Last Name],$A344),CHAR(34),"}"))</f>
        <v>#REF!</v>
      </c>
      <c r="E344" t="e">
        <f>IF(INDEX(Organizations[Organization Type '[CV']],$A344)="","",
CONCATENATE("  - &amp;OrganizationID",TEXT($A344,"0000"),
" {","OrganizationTypeCV:  ",CHAR(34),INDEX(Organizations[Organization Type '[CV']],$A344),CHAR(34),
", OrganizationCode:  ",CHAR(34),INDEX(Organizations[Organization Code],$A344),CHAR(34),
", OrganizationName:  ",CHAR(34),INDEX(Organizations[Organization Name],$A344),CHAR(34),
", OrganizationDescription:  ",CHAR(34),INDEX(Organizations[Organization Description],$A344),CHAR(34),
", OrganizationLink:  ",CHAR(34),INDEX(Organizations[Organization Link],$A344),CHAR(34),"}"))</f>
        <v>#REF!</v>
      </c>
      <c r="F344" t="e">
        <f>IF(INDEX(People[First Name],$A344)="","",
CONCATENATE("  - &amp;AffiliationID",TEXT($A344,"0000"),
" {PersonID: *PersonID",TEXT($A344,"0000"),
", OrganizationID: *OrganizationID",TEXT(MATCH(INDEX(People[Organization Name],$A344),Organizations[Organization Name],0),"0000"),
", IsPrimaryOrganizationContact: , AffiliationStartDate: , AffiliationEndDate: , PrimaryPhone: ",
", PrimaryEmail: ",CHAR(34),INDEX(People[Primary Email],$A344),CHAR(34),
", PrimaryAddress: ",CHAR(34),INDEX(People[Primary Address],$A344),CHAR(34),
", PersonLink: }"))</f>
        <v>#REF!</v>
      </c>
      <c r="H344" t="e">
        <f>IF(COUNTA(CitationInformation)=0,"",IF(INDEX(AuthorList[Author Name],$A344)="","",
CONCATENATE("  - &amp;AuthorListID",TEXT($A344,"0000"),
"  {CitationID: *CitationID0001",
", PersonID: *PersonID",TEXT(MATCH(INDEX(AuthorList[Author Name],$A344),People[Full Name],0),"0000"),
", AuthorOrder: ",INDEX(AuthorList[Author Number],$A344),"}")))</f>
        <v>#REF!</v>
      </c>
      <c r="K344" t="e">
        <f>IF(INDEX(SamplingFeatures[Feature Code],$A344)="","",
CONCATENATE("  - &amp;SamplingFeatureID",TEXT($A344,"0000"),
" {","SamplingFeatureUUID:  ",CHAR(34),INDEX(SamplingFeatures[Sampling Feature UUID],$A344),CHAR(34),
", SamplingFeatureTypeCV:  ",CHAR(34),INDEX(SamplingFeatures[Sampling Feature Type],$A344),CHAR(34),
", SamplingFeatureCode:  ",CHAR(34),INDEX(SamplingFeatures[Feature Code],$A344),CHAR(34),
", SamplingFeatureName:  ",CHAR(34),INDEX(SamplingFeatures[Feature Name],$A344),CHAR(34),
", SamplingFeatureDescription:  ",CHAR(34),INDEX(SamplingFeatures[Feature Description],$A344),CHAR(34),
", SamplingFeatureGeotypeCV:  ",CHAR(34),INDEX(SamplingFeatures[Feature Geo Type],$A344),CHAR(34),
", FeatureGeometry:  ",CHAR(34),INDEX(SamplingFeatures[Feature Geometry],$A344),CHAR(34),
", Elevation_m:  ",CHAR(34),INDEX(SamplingFeatures[Elevation_m],$A344),CHAR(34),
", ElevationDatumCV:  ",CHAR(34),ElevationDatum,CHAR(34),"}"))</f>
        <v>#REF!</v>
      </c>
      <c r="L344" t="e">
        <f>IF(INDEX(SamplingFeatures[Sampling Feature Type],$A344)&lt;&gt;"Site","",
CONCATENATE("  - &amp;SiteID",TEXT(SUMPRODUCT(--($L$3:$L343&lt;&gt;"")),"0000"),
" {","SamplingFeatureID:  *SamplingFeatureID",TEXT($A344,"0000"),
", SiteTypeCV:  ",CHAR(34),INDEX(Sites[Site Type],$A344),CHAR(34),
", Latitude:  ",INDEX(Sites[Latitude],$A344),
", Longitude:  ",INDEX(Sites[Longitude],$A344),
", SRSName:  ",CHAR(34),LatLonDatum,CHAR(34),"}"))</f>
        <v>#REF!</v>
      </c>
      <c r="M344" t="e">
        <f>IF(INDEX(SamplingFeatures[Sampling Feature Type],$A344)&lt;&gt;"Specimen","",
CONCATENATE("  - &amp;SpecimenID",TEXT(SUMPRODUCT(--($M$3:$M343&lt;&gt;"")),"0000"),
" {","SamplingFeatureID:  *SamplingFeatureID",TEXT($A344,"0000"),
", SpecimenTypeCV:  ",CHAR(34),INDEX(Specimens[Specimen Type],$A344),CHAR(34),
", SpecimenMediumCV:  ",INDEX(Specimens[Specimen Medium],$A344),
", IsFieldSpecimen:  ",CHAR(34),INDEX(Specimens[Is Field Specimen?],$A344),CHAR(34),"}"))</f>
        <v>#REF!</v>
      </c>
      <c r="N344" t="e">
        <f>IF(COUNTA(SpatialOffsets[])=0,"", IF(INDEX(SpatialOffsets[Spatial Offset Type],$A344)="","",
CONCATENATE("  - &amp;SpatialOffsetID",TEXT($A344,"0000"),
" {","SpatialOffsetTypeCV:  ",CHAR(34),INDEX(SpatialOffsets[Spatial Offset Type],$A344),CHAR(34),
", Offset1Value:  ",INDEX(SpatialOffsets[Offset 1 Value],$A344),
", Offset1UnitID:  ",CHAR(34),INDEX(SpatialOffsets[Offset 1 Unit],$A344),CHAR(34),
", Offset2Value:  ",INDEX(SpatialOffsets[Offset 2 Value],$A344),
", Offset2UnitID:  ",CHAR(34),INDEX(SpatialOffsets[Offset 2 Unit],$A344),CHAR(34),
", Offset3Value:  ",INDEX(SpatialOffsets[Offset 3 Value],$A344),
", Offset3UnitID:  ",CHAR(34),INDEX(SpatialOffsets[Offset 3 Unit],$A344),CHAR(34),,"}")))</f>
        <v>#REF!</v>
      </c>
      <c r="O344" t="e">
        <f>IF(COUNTA(RelatedFeatures[])=0,"", IF(INDEX(RelatedFeatures[First Sampling Feature Code],$A344)="","",
CONCATENATE("  - &amp;RelationID",TEXT($A344,"0000"),
" {","SamplingFeatureID:  *SamplingFeatureID",TEXT(MATCH(INDEX(RelatedFeatures[First Sampling Feature Code],$A344),SamplingFeatures[Feature Code],0),"0000"),
", RelationshipTypeCV:  ",CHAR(34),INDEX(RelatedFeatures[Relationship Type],$A344),CHAR(34),
", RelatedFeatureID: *SamplingFeatureID",TEXT(MATCH(INDEX(RelatedFeatures[Second Sampling Feature Code],$A344),SamplingFeatures[Feature Code],0),"0000"),
", SpatialOffsetID:  ",IF(INDEX(RelatedFeatures[Offset Number],$A344)="","",CONCATENATE("*SpatialOffsetID",TEXT(INDEX(RelatedFeatures[Offset Number],$A344),"0000"))),"}")))</f>
        <v>#REF!</v>
      </c>
      <c r="P344" t="e">
        <f>IF(INDEX(Methods[Method Type],$A344)="","",
CONCATENATE("  - &amp;MethodID",TEXT($A344,"0000"),
" {","MethodTypeCV:  ",CHAR(34),INDEX(Methods[Method Type],$A344),CHAR(34),
", MethodCode:  ",CHAR(34),INDEX(Methods[Method Code],$A344),CHAR(34),
", MethodName:  ",CHAR(34),INDEX(Methods[Method Name],$A344),CHAR(34),
", MethodDescription:  ",CHAR(34),INDEX(Methods[Method Description],$A344),CHAR(34),
", MethodLink:  ",CHAR(34),INDEX(Methods[Method Link],$A344),CHAR(34),
", OrganizationID: *OrganizationID",TEXT(MATCH(INDEX(Methods[Organization Name],$A344),Organizations[Organization Name],0),"0000"),"}"))</f>
        <v>#REF!</v>
      </c>
      <c r="Q344" t="e">
        <f>IF(INDEX(Variables[Variable Type],$A344)="","",
CONCATENATE("  - &amp;VariableID",TEXT($A344,"0000"),
" {","VariableTypeCV:  ",CHAR(34),INDEX(Variables[Variable Type],$A344),CHAR(34),
", VariableCode:  ",CHAR(34),INDEX(Variables[Variable Code],$A344),CHAR(34),
", VariableNameCV:  ",CHAR(34),INDEX(Variables[Variable Name],$A344),CHAR(34),
", VariableDefinition:  ",CHAR(34),INDEX(Variables[Variable Definition],$A344),CHAR(34),
", SpecciationCV:  ",CHAR(34),INDEX(Variables[Speciation],$A344),CHAR(34),
", NoDataValue:  ",CHAR(34),INDEX(Variables[No Data Value],$A344),CHAR(34),"}"))</f>
        <v>#REF!</v>
      </c>
    </row>
    <row r="345" spans="1:17" x14ac:dyDescent="0.25">
      <c r="A345">
        <v>342</v>
      </c>
      <c r="D345" t="e">
        <f>IF(INDEX(People[First Name],$A345)="","",
CONCATENATE("  - &amp;PersonID",TEXT($A345,"0000"),
" {","PersonFirstName:  ",CHAR(34),INDEX(People[First Name],$A345),CHAR(34),
", PersonMiddleName:  ",CHAR(34),INDEX(People[Middle Name],$A345),CHAR(34),
", PersonLastName:  ",CHAR(34),INDEX(People[Last Name],$A345),CHAR(34),"}"))</f>
        <v>#REF!</v>
      </c>
      <c r="E345" t="e">
        <f>IF(INDEX(Organizations[Organization Type '[CV']],$A345)="","",
CONCATENATE("  - &amp;OrganizationID",TEXT($A345,"0000"),
" {","OrganizationTypeCV:  ",CHAR(34),INDEX(Organizations[Organization Type '[CV']],$A345),CHAR(34),
", OrganizationCode:  ",CHAR(34),INDEX(Organizations[Organization Code],$A345),CHAR(34),
", OrganizationName:  ",CHAR(34),INDEX(Organizations[Organization Name],$A345),CHAR(34),
", OrganizationDescription:  ",CHAR(34),INDEX(Organizations[Organization Description],$A345),CHAR(34),
", OrganizationLink:  ",CHAR(34),INDEX(Organizations[Organization Link],$A345),CHAR(34),"}"))</f>
        <v>#REF!</v>
      </c>
      <c r="F345" t="e">
        <f>IF(INDEX(People[First Name],$A345)="","",
CONCATENATE("  - &amp;AffiliationID",TEXT($A345,"0000"),
" {PersonID: *PersonID",TEXT($A345,"0000"),
", OrganizationID: *OrganizationID",TEXT(MATCH(INDEX(People[Organization Name],$A345),Organizations[Organization Name],0),"0000"),
", IsPrimaryOrganizationContact: , AffiliationStartDate: , AffiliationEndDate: , PrimaryPhone: ",
", PrimaryEmail: ",CHAR(34),INDEX(People[Primary Email],$A345),CHAR(34),
", PrimaryAddress: ",CHAR(34),INDEX(People[Primary Address],$A345),CHAR(34),
", PersonLink: }"))</f>
        <v>#REF!</v>
      </c>
      <c r="H345" t="e">
        <f>IF(COUNTA(CitationInformation)=0,"",IF(INDEX(AuthorList[Author Name],$A345)="","",
CONCATENATE("  - &amp;AuthorListID",TEXT($A345,"0000"),
"  {CitationID: *CitationID0001",
", PersonID: *PersonID",TEXT(MATCH(INDEX(AuthorList[Author Name],$A345),People[Full Name],0),"0000"),
", AuthorOrder: ",INDEX(AuthorList[Author Number],$A345),"}")))</f>
        <v>#REF!</v>
      </c>
      <c r="K345" t="e">
        <f>IF(INDEX(SamplingFeatures[Feature Code],$A345)="","",
CONCATENATE("  - &amp;SamplingFeatureID",TEXT($A345,"0000"),
" {","SamplingFeatureUUID:  ",CHAR(34),INDEX(SamplingFeatures[Sampling Feature UUID],$A345),CHAR(34),
", SamplingFeatureTypeCV:  ",CHAR(34),INDEX(SamplingFeatures[Sampling Feature Type],$A345),CHAR(34),
", SamplingFeatureCode:  ",CHAR(34),INDEX(SamplingFeatures[Feature Code],$A345),CHAR(34),
", SamplingFeatureName:  ",CHAR(34),INDEX(SamplingFeatures[Feature Name],$A345),CHAR(34),
", SamplingFeatureDescription:  ",CHAR(34),INDEX(SamplingFeatures[Feature Description],$A345),CHAR(34),
", SamplingFeatureGeotypeCV:  ",CHAR(34),INDEX(SamplingFeatures[Feature Geo Type],$A345),CHAR(34),
", FeatureGeometry:  ",CHAR(34),INDEX(SamplingFeatures[Feature Geometry],$A345),CHAR(34),
", Elevation_m:  ",CHAR(34),INDEX(SamplingFeatures[Elevation_m],$A345),CHAR(34),
", ElevationDatumCV:  ",CHAR(34),ElevationDatum,CHAR(34),"}"))</f>
        <v>#REF!</v>
      </c>
      <c r="L345" t="e">
        <f>IF(INDEX(SamplingFeatures[Sampling Feature Type],$A345)&lt;&gt;"Site","",
CONCATENATE("  - &amp;SiteID",TEXT(SUMPRODUCT(--($L$3:$L344&lt;&gt;"")),"0000"),
" {","SamplingFeatureID:  *SamplingFeatureID",TEXT($A345,"0000"),
", SiteTypeCV:  ",CHAR(34),INDEX(Sites[Site Type],$A345),CHAR(34),
", Latitude:  ",INDEX(Sites[Latitude],$A345),
", Longitude:  ",INDEX(Sites[Longitude],$A345),
", SRSName:  ",CHAR(34),LatLonDatum,CHAR(34),"}"))</f>
        <v>#REF!</v>
      </c>
      <c r="M345" t="e">
        <f>IF(INDEX(SamplingFeatures[Sampling Feature Type],$A345)&lt;&gt;"Specimen","",
CONCATENATE("  - &amp;SpecimenID",TEXT(SUMPRODUCT(--($M$3:$M344&lt;&gt;"")),"0000"),
" {","SamplingFeatureID:  *SamplingFeatureID",TEXT($A345,"0000"),
", SpecimenTypeCV:  ",CHAR(34),INDEX(Specimens[Specimen Type],$A345),CHAR(34),
", SpecimenMediumCV:  ",INDEX(Specimens[Specimen Medium],$A345),
", IsFieldSpecimen:  ",CHAR(34),INDEX(Specimens[Is Field Specimen?],$A345),CHAR(34),"}"))</f>
        <v>#REF!</v>
      </c>
      <c r="N345" t="e">
        <f>IF(COUNTA(SpatialOffsets[])=0,"", IF(INDEX(SpatialOffsets[Spatial Offset Type],$A345)="","",
CONCATENATE("  - &amp;SpatialOffsetID",TEXT($A345,"0000"),
" {","SpatialOffsetTypeCV:  ",CHAR(34),INDEX(SpatialOffsets[Spatial Offset Type],$A345),CHAR(34),
", Offset1Value:  ",INDEX(SpatialOffsets[Offset 1 Value],$A345),
", Offset1UnitID:  ",CHAR(34),INDEX(SpatialOffsets[Offset 1 Unit],$A345),CHAR(34),
", Offset2Value:  ",INDEX(SpatialOffsets[Offset 2 Value],$A345),
", Offset2UnitID:  ",CHAR(34),INDEX(SpatialOffsets[Offset 2 Unit],$A345),CHAR(34),
", Offset3Value:  ",INDEX(SpatialOffsets[Offset 3 Value],$A345),
", Offset3UnitID:  ",CHAR(34),INDEX(SpatialOffsets[Offset 3 Unit],$A345),CHAR(34),,"}")))</f>
        <v>#REF!</v>
      </c>
      <c r="O345" t="e">
        <f>IF(COUNTA(RelatedFeatures[])=0,"", IF(INDEX(RelatedFeatures[First Sampling Feature Code],$A345)="","",
CONCATENATE("  - &amp;RelationID",TEXT($A345,"0000"),
" {","SamplingFeatureID:  *SamplingFeatureID",TEXT(MATCH(INDEX(RelatedFeatures[First Sampling Feature Code],$A345),SamplingFeatures[Feature Code],0),"0000"),
", RelationshipTypeCV:  ",CHAR(34),INDEX(RelatedFeatures[Relationship Type],$A345),CHAR(34),
", RelatedFeatureID: *SamplingFeatureID",TEXT(MATCH(INDEX(RelatedFeatures[Second Sampling Feature Code],$A345),SamplingFeatures[Feature Code],0),"0000"),
", SpatialOffsetID:  ",IF(INDEX(RelatedFeatures[Offset Number],$A345)="","",CONCATENATE("*SpatialOffsetID",TEXT(INDEX(RelatedFeatures[Offset Number],$A345),"0000"))),"}")))</f>
        <v>#REF!</v>
      </c>
      <c r="P345" t="e">
        <f>IF(INDEX(Methods[Method Type],$A345)="","",
CONCATENATE("  - &amp;MethodID",TEXT($A345,"0000"),
" {","MethodTypeCV:  ",CHAR(34),INDEX(Methods[Method Type],$A345),CHAR(34),
", MethodCode:  ",CHAR(34),INDEX(Methods[Method Code],$A345),CHAR(34),
", MethodName:  ",CHAR(34),INDEX(Methods[Method Name],$A345),CHAR(34),
", MethodDescription:  ",CHAR(34),INDEX(Methods[Method Description],$A345),CHAR(34),
", MethodLink:  ",CHAR(34),INDEX(Methods[Method Link],$A345),CHAR(34),
", OrganizationID: *OrganizationID",TEXT(MATCH(INDEX(Methods[Organization Name],$A345),Organizations[Organization Name],0),"0000"),"}"))</f>
        <v>#REF!</v>
      </c>
      <c r="Q345" t="e">
        <f>IF(INDEX(Variables[Variable Type],$A345)="","",
CONCATENATE("  - &amp;VariableID",TEXT($A345,"0000"),
" {","VariableTypeCV:  ",CHAR(34),INDEX(Variables[Variable Type],$A345),CHAR(34),
", VariableCode:  ",CHAR(34),INDEX(Variables[Variable Code],$A345),CHAR(34),
", VariableNameCV:  ",CHAR(34),INDEX(Variables[Variable Name],$A345),CHAR(34),
", VariableDefinition:  ",CHAR(34),INDEX(Variables[Variable Definition],$A345),CHAR(34),
", SpecciationCV:  ",CHAR(34),INDEX(Variables[Speciation],$A345),CHAR(34),
", NoDataValue:  ",CHAR(34),INDEX(Variables[No Data Value],$A345),CHAR(34),"}"))</f>
        <v>#REF!</v>
      </c>
    </row>
    <row r="346" spans="1:17" x14ac:dyDescent="0.25">
      <c r="A346">
        <v>343</v>
      </c>
      <c r="D346" t="e">
        <f>IF(INDEX(People[First Name],$A346)="","",
CONCATENATE("  - &amp;PersonID",TEXT($A346,"0000"),
" {","PersonFirstName:  ",CHAR(34),INDEX(People[First Name],$A346),CHAR(34),
", PersonMiddleName:  ",CHAR(34),INDEX(People[Middle Name],$A346),CHAR(34),
", PersonLastName:  ",CHAR(34),INDEX(People[Last Name],$A346),CHAR(34),"}"))</f>
        <v>#REF!</v>
      </c>
      <c r="E346" t="e">
        <f>IF(INDEX(Organizations[Organization Type '[CV']],$A346)="","",
CONCATENATE("  - &amp;OrganizationID",TEXT($A346,"0000"),
" {","OrganizationTypeCV:  ",CHAR(34),INDEX(Organizations[Organization Type '[CV']],$A346),CHAR(34),
", OrganizationCode:  ",CHAR(34),INDEX(Organizations[Organization Code],$A346),CHAR(34),
", OrganizationName:  ",CHAR(34),INDEX(Organizations[Organization Name],$A346),CHAR(34),
", OrganizationDescription:  ",CHAR(34),INDEX(Organizations[Organization Description],$A346),CHAR(34),
", OrganizationLink:  ",CHAR(34),INDEX(Organizations[Organization Link],$A346),CHAR(34),"}"))</f>
        <v>#REF!</v>
      </c>
      <c r="F346" t="e">
        <f>IF(INDEX(People[First Name],$A346)="","",
CONCATENATE("  - &amp;AffiliationID",TEXT($A346,"0000"),
" {PersonID: *PersonID",TEXT($A346,"0000"),
", OrganizationID: *OrganizationID",TEXT(MATCH(INDEX(People[Organization Name],$A346),Organizations[Organization Name],0),"0000"),
", IsPrimaryOrganizationContact: , AffiliationStartDate: , AffiliationEndDate: , PrimaryPhone: ",
", PrimaryEmail: ",CHAR(34),INDEX(People[Primary Email],$A346),CHAR(34),
", PrimaryAddress: ",CHAR(34),INDEX(People[Primary Address],$A346),CHAR(34),
", PersonLink: }"))</f>
        <v>#REF!</v>
      </c>
      <c r="H346" t="e">
        <f>IF(COUNTA(CitationInformation)=0,"",IF(INDEX(AuthorList[Author Name],$A346)="","",
CONCATENATE("  - &amp;AuthorListID",TEXT($A346,"0000"),
"  {CitationID: *CitationID0001",
", PersonID: *PersonID",TEXT(MATCH(INDEX(AuthorList[Author Name],$A346),People[Full Name],0),"0000"),
", AuthorOrder: ",INDEX(AuthorList[Author Number],$A346),"}")))</f>
        <v>#REF!</v>
      </c>
      <c r="K346" t="e">
        <f>IF(INDEX(SamplingFeatures[Feature Code],$A346)="","",
CONCATENATE("  - &amp;SamplingFeatureID",TEXT($A346,"0000"),
" {","SamplingFeatureUUID:  ",CHAR(34),INDEX(SamplingFeatures[Sampling Feature UUID],$A346),CHAR(34),
", SamplingFeatureTypeCV:  ",CHAR(34),INDEX(SamplingFeatures[Sampling Feature Type],$A346),CHAR(34),
", SamplingFeatureCode:  ",CHAR(34),INDEX(SamplingFeatures[Feature Code],$A346),CHAR(34),
", SamplingFeatureName:  ",CHAR(34),INDEX(SamplingFeatures[Feature Name],$A346),CHAR(34),
", SamplingFeatureDescription:  ",CHAR(34),INDEX(SamplingFeatures[Feature Description],$A346),CHAR(34),
", SamplingFeatureGeotypeCV:  ",CHAR(34),INDEX(SamplingFeatures[Feature Geo Type],$A346),CHAR(34),
", FeatureGeometry:  ",CHAR(34),INDEX(SamplingFeatures[Feature Geometry],$A346),CHAR(34),
", Elevation_m:  ",CHAR(34),INDEX(SamplingFeatures[Elevation_m],$A346),CHAR(34),
", ElevationDatumCV:  ",CHAR(34),ElevationDatum,CHAR(34),"}"))</f>
        <v>#REF!</v>
      </c>
      <c r="L346" t="e">
        <f>IF(INDEX(SamplingFeatures[Sampling Feature Type],$A346)&lt;&gt;"Site","",
CONCATENATE("  - &amp;SiteID",TEXT(SUMPRODUCT(--($L$3:$L345&lt;&gt;"")),"0000"),
" {","SamplingFeatureID:  *SamplingFeatureID",TEXT($A346,"0000"),
", SiteTypeCV:  ",CHAR(34),INDEX(Sites[Site Type],$A346),CHAR(34),
", Latitude:  ",INDEX(Sites[Latitude],$A346),
", Longitude:  ",INDEX(Sites[Longitude],$A346),
", SRSName:  ",CHAR(34),LatLonDatum,CHAR(34),"}"))</f>
        <v>#REF!</v>
      </c>
      <c r="M346" t="e">
        <f>IF(INDEX(SamplingFeatures[Sampling Feature Type],$A346)&lt;&gt;"Specimen","",
CONCATENATE("  - &amp;SpecimenID",TEXT(SUMPRODUCT(--($M$3:$M345&lt;&gt;"")),"0000"),
" {","SamplingFeatureID:  *SamplingFeatureID",TEXT($A346,"0000"),
", SpecimenTypeCV:  ",CHAR(34),INDEX(Specimens[Specimen Type],$A346),CHAR(34),
", SpecimenMediumCV:  ",INDEX(Specimens[Specimen Medium],$A346),
", IsFieldSpecimen:  ",CHAR(34),INDEX(Specimens[Is Field Specimen?],$A346),CHAR(34),"}"))</f>
        <v>#REF!</v>
      </c>
      <c r="N346" t="e">
        <f>IF(COUNTA(SpatialOffsets[])=0,"", IF(INDEX(SpatialOffsets[Spatial Offset Type],$A346)="","",
CONCATENATE("  - &amp;SpatialOffsetID",TEXT($A346,"0000"),
" {","SpatialOffsetTypeCV:  ",CHAR(34),INDEX(SpatialOffsets[Spatial Offset Type],$A346),CHAR(34),
", Offset1Value:  ",INDEX(SpatialOffsets[Offset 1 Value],$A346),
", Offset1UnitID:  ",CHAR(34),INDEX(SpatialOffsets[Offset 1 Unit],$A346),CHAR(34),
", Offset2Value:  ",INDEX(SpatialOffsets[Offset 2 Value],$A346),
", Offset2UnitID:  ",CHAR(34),INDEX(SpatialOffsets[Offset 2 Unit],$A346),CHAR(34),
", Offset3Value:  ",INDEX(SpatialOffsets[Offset 3 Value],$A346),
", Offset3UnitID:  ",CHAR(34),INDEX(SpatialOffsets[Offset 3 Unit],$A346),CHAR(34),,"}")))</f>
        <v>#REF!</v>
      </c>
      <c r="O346" t="e">
        <f>IF(COUNTA(RelatedFeatures[])=0,"", IF(INDEX(RelatedFeatures[First Sampling Feature Code],$A346)="","",
CONCATENATE("  - &amp;RelationID",TEXT($A346,"0000"),
" {","SamplingFeatureID:  *SamplingFeatureID",TEXT(MATCH(INDEX(RelatedFeatures[First Sampling Feature Code],$A346),SamplingFeatures[Feature Code],0),"0000"),
", RelationshipTypeCV:  ",CHAR(34),INDEX(RelatedFeatures[Relationship Type],$A346),CHAR(34),
", RelatedFeatureID: *SamplingFeatureID",TEXT(MATCH(INDEX(RelatedFeatures[Second Sampling Feature Code],$A346),SamplingFeatures[Feature Code],0),"0000"),
", SpatialOffsetID:  ",IF(INDEX(RelatedFeatures[Offset Number],$A346)="","",CONCATENATE("*SpatialOffsetID",TEXT(INDEX(RelatedFeatures[Offset Number],$A346),"0000"))),"}")))</f>
        <v>#REF!</v>
      </c>
      <c r="P346" t="e">
        <f>IF(INDEX(Methods[Method Type],$A346)="","",
CONCATENATE("  - &amp;MethodID",TEXT($A346,"0000"),
" {","MethodTypeCV:  ",CHAR(34),INDEX(Methods[Method Type],$A346),CHAR(34),
", MethodCode:  ",CHAR(34),INDEX(Methods[Method Code],$A346),CHAR(34),
", MethodName:  ",CHAR(34),INDEX(Methods[Method Name],$A346),CHAR(34),
", MethodDescription:  ",CHAR(34),INDEX(Methods[Method Description],$A346),CHAR(34),
", MethodLink:  ",CHAR(34),INDEX(Methods[Method Link],$A346),CHAR(34),
", OrganizationID: *OrganizationID",TEXT(MATCH(INDEX(Methods[Organization Name],$A346),Organizations[Organization Name],0),"0000"),"}"))</f>
        <v>#REF!</v>
      </c>
      <c r="Q346" t="e">
        <f>IF(INDEX(Variables[Variable Type],$A346)="","",
CONCATENATE("  - &amp;VariableID",TEXT($A346,"0000"),
" {","VariableTypeCV:  ",CHAR(34),INDEX(Variables[Variable Type],$A346),CHAR(34),
", VariableCode:  ",CHAR(34),INDEX(Variables[Variable Code],$A346),CHAR(34),
", VariableNameCV:  ",CHAR(34),INDEX(Variables[Variable Name],$A346),CHAR(34),
", VariableDefinition:  ",CHAR(34),INDEX(Variables[Variable Definition],$A346),CHAR(34),
", SpecciationCV:  ",CHAR(34),INDEX(Variables[Speciation],$A346),CHAR(34),
", NoDataValue:  ",CHAR(34),INDEX(Variables[No Data Value],$A346),CHAR(34),"}"))</f>
        <v>#REF!</v>
      </c>
    </row>
    <row r="347" spans="1:17" x14ac:dyDescent="0.25">
      <c r="A347">
        <v>344</v>
      </c>
      <c r="D347" t="e">
        <f>IF(INDEX(People[First Name],$A347)="","",
CONCATENATE("  - &amp;PersonID",TEXT($A347,"0000"),
" {","PersonFirstName:  ",CHAR(34),INDEX(People[First Name],$A347),CHAR(34),
", PersonMiddleName:  ",CHAR(34),INDEX(People[Middle Name],$A347),CHAR(34),
", PersonLastName:  ",CHAR(34),INDEX(People[Last Name],$A347),CHAR(34),"}"))</f>
        <v>#REF!</v>
      </c>
      <c r="E347" t="e">
        <f>IF(INDEX(Organizations[Organization Type '[CV']],$A347)="","",
CONCATENATE("  - &amp;OrganizationID",TEXT($A347,"0000"),
" {","OrganizationTypeCV:  ",CHAR(34),INDEX(Organizations[Organization Type '[CV']],$A347),CHAR(34),
", OrganizationCode:  ",CHAR(34),INDEX(Organizations[Organization Code],$A347),CHAR(34),
", OrganizationName:  ",CHAR(34),INDEX(Organizations[Organization Name],$A347),CHAR(34),
", OrganizationDescription:  ",CHAR(34),INDEX(Organizations[Organization Description],$A347),CHAR(34),
", OrganizationLink:  ",CHAR(34),INDEX(Organizations[Organization Link],$A347),CHAR(34),"}"))</f>
        <v>#REF!</v>
      </c>
      <c r="F347" t="e">
        <f>IF(INDEX(People[First Name],$A347)="","",
CONCATENATE("  - &amp;AffiliationID",TEXT($A347,"0000"),
" {PersonID: *PersonID",TEXT($A347,"0000"),
", OrganizationID: *OrganizationID",TEXT(MATCH(INDEX(People[Organization Name],$A347),Organizations[Organization Name],0),"0000"),
", IsPrimaryOrganizationContact: , AffiliationStartDate: , AffiliationEndDate: , PrimaryPhone: ",
", PrimaryEmail: ",CHAR(34),INDEX(People[Primary Email],$A347),CHAR(34),
", PrimaryAddress: ",CHAR(34),INDEX(People[Primary Address],$A347),CHAR(34),
", PersonLink: }"))</f>
        <v>#REF!</v>
      </c>
      <c r="H347" t="e">
        <f>IF(COUNTA(CitationInformation)=0,"",IF(INDEX(AuthorList[Author Name],$A347)="","",
CONCATENATE("  - &amp;AuthorListID",TEXT($A347,"0000"),
"  {CitationID: *CitationID0001",
", PersonID: *PersonID",TEXT(MATCH(INDEX(AuthorList[Author Name],$A347),People[Full Name],0),"0000"),
", AuthorOrder: ",INDEX(AuthorList[Author Number],$A347),"}")))</f>
        <v>#REF!</v>
      </c>
      <c r="K347" t="e">
        <f>IF(INDEX(SamplingFeatures[Feature Code],$A347)="","",
CONCATENATE("  - &amp;SamplingFeatureID",TEXT($A347,"0000"),
" {","SamplingFeatureUUID:  ",CHAR(34),INDEX(SamplingFeatures[Sampling Feature UUID],$A347),CHAR(34),
", SamplingFeatureTypeCV:  ",CHAR(34),INDEX(SamplingFeatures[Sampling Feature Type],$A347),CHAR(34),
", SamplingFeatureCode:  ",CHAR(34),INDEX(SamplingFeatures[Feature Code],$A347),CHAR(34),
", SamplingFeatureName:  ",CHAR(34),INDEX(SamplingFeatures[Feature Name],$A347),CHAR(34),
", SamplingFeatureDescription:  ",CHAR(34),INDEX(SamplingFeatures[Feature Description],$A347),CHAR(34),
", SamplingFeatureGeotypeCV:  ",CHAR(34),INDEX(SamplingFeatures[Feature Geo Type],$A347),CHAR(34),
", FeatureGeometry:  ",CHAR(34),INDEX(SamplingFeatures[Feature Geometry],$A347),CHAR(34),
", Elevation_m:  ",CHAR(34),INDEX(SamplingFeatures[Elevation_m],$A347),CHAR(34),
", ElevationDatumCV:  ",CHAR(34),ElevationDatum,CHAR(34),"}"))</f>
        <v>#REF!</v>
      </c>
      <c r="L347" t="e">
        <f>IF(INDEX(SamplingFeatures[Sampling Feature Type],$A347)&lt;&gt;"Site","",
CONCATENATE("  - &amp;SiteID",TEXT(SUMPRODUCT(--($L$3:$L346&lt;&gt;"")),"0000"),
" {","SamplingFeatureID:  *SamplingFeatureID",TEXT($A347,"0000"),
", SiteTypeCV:  ",CHAR(34),INDEX(Sites[Site Type],$A347),CHAR(34),
", Latitude:  ",INDEX(Sites[Latitude],$A347),
", Longitude:  ",INDEX(Sites[Longitude],$A347),
", SRSName:  ",CHAR(34),LatLonDatum,CHAR(34),"}"))</f>
        <v>#REF!</v>
      </c>
      <c r="M347" t="e">
        <f>IF(INDEX(SamplingFeatures[Sampling Feature Type],$A347)&lt;&gt;"Specimen","",
CONCATENATE("  - &amp;SpecimenID",TEXT(SUMPRODUCT(--($M$3:$M346&lt;&gt;"")),"0000"),
" {","SamplingFeatureID:  *SamplingFeatureID",TEXT($A347,"0000"),
", SpecimenTypeCV:  ",CHAR(34),INDEX(Specimens[Specimen Type],$A347),CHAR(34),
", SpecimenMediumCV:  ",INDEX(Specimens[Specimen Medium],$A347),
", IsFieldSpecimen:  ",CHAR(34),INDEX(Specimens[Is Field Specimen?],$A347),CHAR(34),"}"))</f>
        <v>#REF!</v>
      </c>
      <c r="N347" t="e">
        <f>IF(COUNTA(SpatialOffsets[])=0,"", IF(INDEX(SpatialOffsets[Spatial Offset Type],$A347)="","",
CONCATENATE("  - &amp;SpatialOffsetID",TEXT($A347,"0000"),
" {","SpatialOffsetTypeCV:  ",CHAR(34),INDEX(SpatialOffsets[Spatial Offset Type],$A347),CHAR(34),
", Offset1Value:  ",INDEX(SpatialOffsets[Offset 1 Value],$A347),
", Offset1UnitID:  ",CHAR(34),INDEX(SpatialOffsets[Offset 1 Unit],$A347),CHAR(34),
", Offset2Value:  ",INDEX(SpatialOffsets[Offset 2 Value],$A347),
", Offset2UnitID:  ",CHAR(34),INDEX(SpatialOffsets[Offset 2 Unit],$A347),CHAR(34),
", Offset3Value:  ",INDEX(SpatialOffsets[Offset 3 Value],$A347),
", Offset3UnitID:  ",CHAR(34),INDEX(SpatialOffsets[Offset 3 Unit],$A347),CHAR(34),,"}")))</f>
        <v>#REF!</v>
      </c>
      <c r="O347" t="e">
        <f>IF(COUNTA(RelatedFeatures[])=0,"", IF(INDEX(RelatedFeatures[First Sampling Feature Code],$A347)="","",
CONCATENATE("  - &amp;RelationID",TEXT($A347,"0000"),
" {","SamplingFeatureID:  *SamplingFeatureID",TEXT(MATCH(INDEX(RelatedFeatures[First Sampling Feature Code],$A347),SamplingFeatures[Feature Code],0),"0000"),
", RelationshipTypeCV:  ",CHAR(34),INDEX(RelatedFeatures[Relationship Type],$A347),CHAR(34),
", RelatedFeatureID: *SamplingFeatureID",TEXT(MATCH(INDEX(RelatedFeatures[Second Sampling Feature Code],$A347),SamplingFeatures[Feature Code],0),"0000"),
", SpatialOffsetID:  ",IF(INDEX(RelatedFeatures[Offset Number],$A347)="","",CONCATENATE("*SpatialOffsetID",TEXT(INDEX(RelatedFeatures[Offset Number],$A347),"0000"))),"}")))</f>
        <v>#REF!</v>
      </c>
      <c r="P347" t="e">
        <f>IF(INDEX(Methods[Method Type],$A347)="","",
CONCATENATE("  - &amp;MethodID",TEXT($A347,"0000"),
" {","MethodTypeCV:  ",CHAR(34),INDEX(Methods[Method Type],$A347),CHAR(34),
", MethodCode:  ",CHAR(34),INDEX(Methods[Method Code],$A347),CHAR(34),
", MethodName:  ",CHAR(34),INDEX(Methods[Method Name],$A347),CHAR(34),
", MethodDescription:  ",CHAR(34),INDEX(Methods[Method Description],$A347),CHAR(34),
", MethodLink:  ",CHAR(34),INDEX(Methods[Method Link],$A347),CHAR(34),
", OrganizationID: *OrganizationID",TEXT(MATCH(INDEX(Methods[Organization Name],$A347),Organizations[Organization Name],0),"0000"),"}"))</f>
        <v>#REF!</v>
      </c>
      <c r="Q347" t="e">
        <f>IF(INDEX(Variables[Variable Type],$A347)="","",
CONCATENATE("  - &amp;VariableID",TEXT($A347,"0000"),
" {","VariableTypeCV:  ",CHAR(34),INDEX(Variables[Variable Type],$A347),CHAR(34),
", VariableCode:  ",CHAR(34),INDEX(Variables[Variable Code],$A347),CHAR(34),
", VariableNameCV:  ",CHAR(34),INDEX(Variables[Variable Name],$A347),CHAR(34),
", VariableDefinition:  ",CHAR(34),INDEX(Variables[Variable Definition],$A347),CHAR(34),
", SpecciationCV:  ",CHAR(34),INDEX(Variables[Speciation],$A347),CHAR(34),
", NoDataValue:  ",CHAR(34),INDEX(Variables[No Data Value],$A347),CHAR(34),"}"))</f>
        <v>#REF!</v>
      </c>
    </row>
    <row r="348" spans="1:17" x14ac:dyDescent="0.25">
      <c r="A348">
        <v>345</v>
      </c>
      <c r="D348" t="e">
        <f>IF(INDEX(People[First Name],$A348)="","",
CONCATENATE("  - &amp;PersonID",TEXT($A348,"0000"),
" {","PersonFirstName:  ",CHAR(34),INDEX(People[First Name],$A348),CHAR(34),
", PersonMiddleName:  ",CHAR(34),INDEX(People[Middle Name],$A348),CHAR(34),
", PersonLastName:  ",CHAR(34),INDEX(People[Last Name],$A348),CHAR(34),"}"))</f>
        <v>#REF!</v>
      </c>
      <c r="E348" t="e">
        <f>IF(INDEX(Organizations[Organization Type '[CV']],$A348)="","",
CONCATENATE("  - &amp;OrganizationID",TEXT($A348,"0000"),
" {","OrganizationTypeCV:  ",CHAR(34),INDEX(Organizations[Organization Type '[CV']],$A348),CHAR(34),
", OrganizationCode:  ",CHAR(34),INDEX(Organizations[Organization Code],$A348),CHAR(34),
", OrganizationName:  ",CHAR(34),INDEX(Organizations[Organization Name],$A348),CHAR(34),
", OrganizationDescription:  ",CHAR(34),INDEX(Organizations[Organization Description],$A348),CHAR(34),
", OrganizationLink:  ",CHAR(34),INDEX(Organizations[Organization Link],$A348),CHAR(34),"}"))</f>
        <v>#REF!</v>
      </c>
      <c r="F348" t="e">
        <f>IF(INDEX(People[First Name],$A348)="","",
CONCATENATE("  - &amp;AffiliationID",TEXT($A348,"0000"),
" {PersonID: *PersonID",TEXT($A348,"0000"),
", OrganizationID: *OrganizationID",TEXT(MATCH(INDEX(People[Organization Name],$A348),Organizations[Organization Name],0),"0000"),
", IsPrimaryOrganizationContact: , AffiliationStartDate: , AffiliationEndDate: , PrimaryPhone: ",
", PrimaryEmail: ",CHAR(34),INDEX(People[Primary Email],$A348),CHAR(34),
", PrimaryAddress: ",CHAR(34),INDEX(People[Primary Address],$A348),CHAR(34),
", PersonLink: }"))</f>
        <v>#REF!</v>
      </c>
      <c r="H348" t="e">
        <f>IF(COUNTA(CitationInformation)=0,"",IF(INDEX(AuthorList[Author Name],$A348)="","",
CONCATENATE("  - &amp;AuthorListID",TEXT($A348,"0000"),
"  {CitationID: *CitationID0001",
", PersonID: *PersonID",TEXT(MATCH(INDEX(AuthorList[Author Name],$A348),People[Full Name],0),"0000"),
", AuthorOrder: ",INDEX(AuthorList[Author Number],$A348),"}")))</f>
        <v>#REF!</v>
      </c>
      <c r="K348" t="e">
        <f>IF(INDEX(SamplingFeatures[Feature Code],$A348)="","",
CONCATENATE("  - &amp;SamplingFeatureID",TEXT($A348,"0000"),
" {","SamplingFeatureUUID:  ",CHAR(34),INDEX(SamplingFeatures[Sampling Feature UUID],$A348),CHAR(34),
", SamplingFeatureTypeCV:  ",CHAR(34),INDEX(SamplingFeatures[Sampling Feature Type],$A348),CHAR(34),
", SamplingFeatureCode:  ",CHAR(34),INDEX(SamplingFeatures[Feature Code],$A348),CHAR(34),
", SamplingFeatureName:  ",CHAR(34),INDEX(SamplingFeatures[Feature Name],$A348),CHAR(34),
", SamplingFeatureDescription:  ",CHAR(34),INDEX(SamplingFeatures[Feature Description],$A348),CHAR(34),
", SamplingFeatureGeotypeCV:  ",CHAR(34),INDEX(SamplingFeatures[Feature Geo Type],$A348),CHAR(34),
", FeatureGeometry:  ",CHAR(34),INDEX(SamplingFeatures[Feature Geometry],$A348),CHAR(34),
", Elevation_m:  ",CHAR(34),INDEX(SamplingFeatures[Elevation_m],$A348),CHAR(34),
", ElevationDatumCV:  ",CHAR(34),ElevationDatum,CHAR(34),"}"))</f>
        <v>#REF!</v>
      </c>
      <c r="L348" t="e">
        <f>IF(INDEX(SamplingFeatures[Sampling Feature Type],$A348)&lt;&gt;"Site","",
CONCATENATE("  - &amp;SiteID",TEXT(SUMPRODUCT(--($L$3:$L347&lt;&gt;"")),"0000"),
" {","SamplingFeatureID:  *SamplingFeatureID",TEXT($A348,"0000"),
", SiteTypeCV:  ",CHAR(34),INDEX(Sites[Site Type],$A348),CHAR(34),
", Latitude:  ",INDEX(Sites[Latitude],$A348),
", Longitude:  ",INDEX(Sites[Longitude],$A348),
", SRSName:  ",CHAR(34),LatLonDatum,CHAR(34),"}"))</f>
        <v>#REF!</v>
      </c>
      <c r="M348" t="e">
        <f>IF(INDEX(SamplingFeatures[Sampling Feature Type],$A348)&lt;&gt;"Specimen","",
CONCATENATE("  - &amp;SpecimenID",TEXT(SUMPRODUCT(--($M$3:$M347&lt;&gt;"")),"0000"),
" {","SamplingFeatureID:  *SamplingFeatureID",TEXT($A348,"0000"),
", SpecimenTypeCV:  ",CHAR(34),INDEX(Specimens[Specimen Type],$A348),CHAR(34),
", SpecimenMediumCV:  ",INDEX(Specimens[Specimen Medium],$A348),
", IsFieldSpecimen:  ",CHAR(34),INDEX(Specimens[Is Field Specimen?],$A348),CHAR(34),"}"))</f>
        <v>#REF!</v>
      </c>
      <c r="N348" t="e">
        <f>IF(COUNTA(SpatialOffsets[])=0,"", IF(INDEX(SpatialOffsets[Spatial Offset Type],$A348)="","",
CONCATENATE("  - &amp;SpatialOffsetID",TEXT($A348,"0000"),
" {","SpatialOffsetTypeCV:  ",CHAR(34),INDEX(SpatialOffsets[Spatial Offset Type],$A348),CHAR(34),
", Offset1Value:  ",INDEX(SpatialOffsets[Offset 1 Value],$A348),
", Offset1UnitID:  ",CHAR(34),INDEX(SpatialOffsets[Offset 1 Unit],$A348),CHAR(34),
", Offset2Value:  ",INDEX(SpatialOffsets[Offset 2 Value],$A348),
", Offset2UnitID:  ",CHAR(34),INDEX(SpatialOffsets[Offset 2 Unit],$A348),CHAR(34),
", Offset3Value:  ",INDEX(SpatialOffsets[Offset 3 Value],$A348),
", Offset3UnitID:  ",CHAR(34),INDEX(SpatialOffsets[Offset 3 Unit],$A348),CHAR(34),,"}")))</f>
        <v>#REF!</v>
      </c>
      <c r="O348" t="e">
        <f>IF(COUNTA(RelatedFeatures[])=0,"", IF(INDEX(RelatedFeatures[First Sampling Feature Code],$A348)="","",
CONCATENATE("  - &amp;RelationID",TEXT($A348,"0000"),
" {","SamplingFeatureID:  *SamplingFeatureID",TEXT(MATCH(INDEX(RelatedFeatures[First Sampling Feature Code],$A348),SamplingFeatures[Feature Code],0),"0000"),
", RelationshipTypeCV:  ",CHAR(34),INDEX(RelatedFeatures[Relationship Type],$A348),CHAR(34),
", RelatedFeatureID: *SamplingFeatureID",TEXT(MATCH(INDEX(RelatedFeatures[Second Sampling Feature Code],$A348),SamplingFeatures[Feature Code],0),"0000"),
", SpatialOffsetID:  ",IF(INDEX(RelatedFeatures[Offset Number],$A348)="","",CONCATENATE("*SpatialOffsetID",TEXT(INDEX(RelatedFeatures[Offset Number],$A348),"0000"))),"}")))</f>
        <v>#REF!</v>
      </c>
      <c r="P348" t="e">
        <f>IF(INDEX(Methods[Method Type],$A348)="","",
CONCATENATE("  - &amp;MethodID",TEXT($A348,"0000"),
" {","MethodTypeCV:  ",CHAR(34),INDEX(Methods[Method Type],$A348),CHAR(34),
", MethodCode:  ",CHAR(34),INDEX(Methods[Method Code],$A348),CHAR(34),
", MethodName:  ",CHAR(34),INDEX(Methods[Method Name],$A348),CHAR(34),
", MethodDescription:  ",CHAR(34),INDEX(Methods[Method Description],$A348),CHAR(34),
", MethodLink:  ",CHAR(34),INDEX(Methods[Method Link],$A348),CHAR(34),
", OrganizationID: *OrganizationID",TEXT(MATCH(INDEX(Methods[Organization Name],$A348),Organizations[Organization Name],0),"0000"),"}"))</f>
        <v>#REF!</v>
      </c>
      <c r="Q348" t="e">
        <f>IF(INDEX(Variables[Variable Type],$A348)="","",
CONCATENATE("  - &amp;VariableID",TEXT($A348,"0000"),
" {","VariableTypeCV:  ",CHAR(34),INDEX(Variables[Variable Type],$A348),CHAR(34),
", VariableCode:  ",CHAR(34),INDEX(Variables[Variable Code],$A348),CHAR(34),
", VariableNameCV:  ",CHAR(34),INDEX(Variables[Variable Name],$A348),CHAR(34),
", VariableDefinition:  ",CHAR(34),INDEX(Variables[Variable Definition],$A348),CHAR(34),
", SpecciationCV:  ",CHAR(34),INDEX(Variables[Speciation],$A348),CHAR(34),
", NoDataValue:  ",CHAR(34),INDEX(Variables[No Data Value],$A348),CHAR(34),"}"))</f>
        <v>#REF!</v>
      </c>
    </row>
    <row r="349" spans="1:17" x14ac:dyDescent="0.25">
      <c r="A349">
        <v>346</v>
      </c>
      <c r="D349" t="e">
        <f>IF(INDEX(People[First Name],$A349)="","",
CONCATENATE("  - &amp;PersonID",TEXT($A349,"0000"),
" {","PersonFirstName:  ",CHAR(34),INDEX(People[First Name],$A349),CHAR(34),
", PersonMiddleName:  ",CHAR(34),INDEX(People[Middle Name],$A349),CHAR(34),
", PersonLastName:  ",CHAR(34),INDEX(People[Last Name],$A349),CHAR(34),"}"))</f>
        <v>#REF!</v>
      </c>
      <c r="E349" t="e">
        <f>IF(INDEX(Organizations[Organization Type '[CV']],$A349)="","",
CONCATENATE("  - &amp;OrganizationID",TEXT($A349,"0000"),
" {","OrganizationTypeCV:  ",CHAR(34),INDEX(Organizations[Organization Type '[CV']],$A349),CHAR(34),
", OrganizationCode:  ",CHAR(34),INDEX(Organizations[Organization Code],$A349),CHAR(34),
", OrganizationName:  ",CHAR(34),INDEX(Organizations[Organization Name],$A349),CHAR(34),
", OrganizationDescription:  ",CHAR(34),INDEX(Organizations[Organization Description],$A349),CHAR(34),
", OrganizationLink:  ",CHAR(34),INDEX(Organizations[Organization Link],$A349),CHAR(34),"}"))</f>
        <v>#REF!</v>
      </c>
      <c r="F349" t="e">
        <f>IF(INDEX(People[First Name],$A349)="","",
CONCATENATE("  - &amp;AffiliationID",TEXT($A349,"0000"),
" {PersonID: *PersonID",TEXT($A349,"0000"),
", OrganizationID: *OrganizationID",TEXT(MATCH(INDEX(People[Organization Name],$A349),Organizations[Organization Name],0),"0000"),
", IsPrimaryOrganizationContact: , AffiliationStartDate: , AffiliationEndDate: , PrimaryPhone: ",
", PrimaryEmail: ",CHAR(34),INDEX(People[Primary Email],$A349),CHAR(34),
", PrimaryAddress: ",CHAR(34),INDEX(People[Primary Address],$A349),CHAR(34),
", PersonLink: }"))</f>
        <v>#REF!</v>
      </c>
      <c r="H349" t="e">
        <f>IF(COUNTA(CitationInformation)=0,"",IF(INDEX(AuthorList[Author Name],$A349)="","",
CONCATENATE("  - &amp;AuthorListID",TEXT($A349,"0000"),
"  {CitationID: *CitationID0001",
", PersonID: *PersonID",TEXT(MATCH(INDEX(AuthorList[Author Name],$A349),People[Full Name],0),"0000"),
", AuthorOrder: ",INDEX(AuthorList[Author Number],$A349),"}")))</f>
        <v>#REF!</v>
      </c>
      <c r="K349" t="e">
        <f>IF(INDEX(SamplingFeatures[Feature Code],$A349)="","",
CONCATENATE("  - &amp;SamplingFeatureID",TEXT($A349,"0000"),
" {","SamplingFeatureUUID:  ",CHAR(34),INDEX(SamplingFeatures[Sampling Feature UUID],$A349),CHAR(34),
", SamplingFeatureTypeCV:  ",CHAR(34),INDEX(SamplingFeatures[Sampling Feature Type],$A349),CHAR(34),
", SamplingFeatureCode:  ",CHAR(34),INDEX(SamplingFeatures[Feature Code],$A349),CHAR(34),
", SamplingFeatureName:  ",CHAR(34),INDEX(SamplingFeatures[Feature Name],$A349),CHAR(34),
", SamplingFeatureDescription:  ",CHAR(34),INDEX(SamplingFeatures[Feature Description],$A349),CHAR(34),
", SamplingFeatureGeotypeCV:  ",CHAR(34),INDEX(SamplingFeatures[Feature Geo Type],$A349),CHAR(34),
", FeatureGeometry:  ",CHAR(34),INDEX(SamplingFeatures[Feature Geometry],$A349),CHAR(34),
", Elevation_m:  ",CHAR(34),INDEX(SamplingFeatures[Elevation_m],$A349),CHAR(34),
", ElevationDatumCV:  ",CHAR(34),ElevationDatum,CHAR(34),"}"))</f>
        <v>#REF!</v>
      </c>
      <c r="L349" t="e">
        <f>IF(INDEX(SamplingFeatures[Sampling Feature Type],$A349)&lt;&gt;"Site","",
CONCATENATE("  - &amp;SiteID",TEXT(SUMPRODUCT(--($L$3:$L348&lt;&gt;"")),"0000"),
" {","SamplingFeatureID:  *SamplingFeatureID",TEXT($A349,"0000"),
", SiteTypeCV:  ",CHAR(34),INDEX(Sites[Site Type],$A349),CHAR(34),
", Latitude:  ",INDEX(Sites[Latitude],$A349),
", Longitude:  ",INDEX(Sites[Longitude],$A349),
", SRSName:  ",CHAR(34),LatLonDatum,CHAR(34),"}"))</f>
        <v>#REF!</v>
      </c>
      <c r="M349" t="e">
        <f>IF(INDEX(SamplingFeatures[Sampling Feature Type],$A349)&lt;&gt;"Specimen","",
CONCATENATE("  - &amp;SpecimenID",TEXT(SUMPRODUCT(--($M$3:$M348&lt;&gt;"")),"0000"),
" {","SamplingFeatureID:  *SamplingFeatureID",TEXT($A349,"0000"),
", SpecimenTypeCV:  ",CHAR(34),INDEX(Specimens[Specimen Type],$A349),CHAR(34),
", SpecimenMediumCV:  ",INDEX(Specimens[Specimen Medium],$A349),
", IsFieldSpecimen:  ",CHAR(34),INDEX(Specimens[Is Field Specimen?],$A349),CHAR(34),"}"))</f>
        <v>#REF!</v>
      </c>
      <c r="N349" t="e">
        <f>IF(COUNTA(SpatialOffsets[])=0,"", IF(INDEX(SpatialOffsets[Spatial Offset Type],$A349)="","",
CONCATENATE("  - &amp;SpatialOffsetID",TEXT($A349,"0000"),
" {","SpatialOffsetTypeCV:  ",CHAR(34),INDEX(SpatialOffsets[Spatial Offset Type],$A349),CHAR(34),
", Offset1Value:  ",INDEX(SpatialOffsets[Offset 1 Value],$A349),
", Offset1UnitID:  ",CHAR(34),INDEX(SpatialOffsets[Offset 1 Unit],$A349),CHAR(34),
", Offset2Value:  ",INDEX(SpatialOffsets[Offset 2 Value],$A349),
", Offset2UnitID:  ",CHAR(34),INDEX(SpatialOffsets[Offset 2 Unit],$A349),CHAR(34),
", Offset3Value:  ",INDEX(SpatialOffsets[Offset 3 Value],$A349),
", Offset3UnitID:  ",CHAR(34),INDEX(SpatialOffsets[Offset 3 Unit],$A349),CHAR(34),,"}")))</f>
        <v>#REF!</v>
      </c>
      <c r="O349" t="e">
        <f>IF(COUNTA(RelatedFeatures[])=0,"", IF(INDEX(RelatedFeatures[First Sampling Feature Code],$A349)="","",
CONCATENATE("  - &amp;RelationID",TEXT($A349,"0000"),
" {","SamplingFeatureID:  *SamplingFeatureID",TEXT(MATCH(INDEX(RelatedFeatures[First Sampling Feature Code],$A349),SamplingFeatures[Feature Code],0),"0000"),
", RelationshipTypeCV:  ",CHAR(34),INDEX(RelatedFeatures[Relationship Type],$A349),CHAR(34),
", RelatedFeatureID: *SamplingFeatureID",TEXT(MATCH(INDEX(RelatedFeatures[Second Sampling Feature Code],$A349),SamplingFeatures[Feature Code],0),"0000"),
", SpatialOffsetID:  ",IF(INDEX(RelatedFeatures[Offset Number],$A349)="","",CONCATENATE("*SpatialOffsetID",TEXT(INDEX(RelatedFeatures[Offset Number],$A349),"0000"))),"}")))</f>
        <v>#REF!</v>
      </c>
      <c r="P349" t="e">
        <f>IF(INDEX(Methods[Method Type],$A349)="","",
CONCATENATE("  - &amp;MethodID",TEXT($A349,"0000"),
" {","MethodTypeCV:  ",CHAR(34),INDEX(Methods[Method Type],$A349),CHAR(34),
", MethodCode:  ",CHAR(34),INDEX(Methods[Method Code],$A349),CHAR(34),
", MethodName:  ",CHAR(34),INDEX(Methods[Method Name],$A349),CHAR(34),
", MethodDescription:  ",CHAR(34),INDEX(Methods[Method Description],$A349),CHAR(34),
", MethodLink:  ",CHAR(34),INDEX(Methods[Method Link],$A349),CHAR(34),
", OrganizationID: *OrganizationID",TEXT(MATCH(INDEX(Methods[Organization Name],$A349),Organizations[Organization Name],0),"0000"),"}"))</f>
        <v>#REF!</v>
      </c>
      <c r="Q349" t="e">
        <f>IF(INDEX(Variables[Variable Type],$A349)="","",
CONCATENATE("  - &amp;VariableID",TEXT($A349,"0000"),
" {","VariableTypeCV:  ",CHAR(34),INDEX(Variables[Variable Type],$A349),CHAR(34),
", VariableCode:  ",CHAR(34),INDEX(Variables[Variable Code],$A349),CHAR(34),
", VariableNameCV:  ",CHAR(34),INDEX(Variables[Variable Name],$A349),CHAR(34),
", VariableDefinition:  ",CHAR(34),INDEX(Variables[Variable Definition],$A349),CHAR(34),
", SpecciationCV:  ",CHAR(34),INDEX(Variables[Speciation],$A349),CHAR(34),
", NoDataValue:  ",CHAR(34),INDEX(Variables[No Data Value],$A349),CHAR(34),"}"))</f>
        <v>#REF!</v>
      </c>
    </row>
    <row r="350" spans="1:17" x14ac:dyDescent="0.25">
      <c r="A350">
        <v>347</v>
      </c>
      <c r="D350" t="e">
        <f>IF(INDEX(People[First Name],$A350)="","",
CONCATENATE("  - &amp;PersonID",TEXT($A350,"0000"),
" {","PersonFirstName:  ",CHAR(34),INDEX(People[First Name],$A350),CHAR(34),
", PersonMiddleName:  ",CHAR(34),INDEX(People[Middle Name],$A350),CHAR(34),
", PersonLastName:  ",CHAR(34),INDEX(People[Last Name],$A350),CHAR(34),"}"))</f>
        <v>#REF!</v>
      </c>
      <c r="E350" t="e">
        <f>IF(INDEX(Organizations[Organization Type '[CV']],$A350)="","",
CONCATENATE("  - &amp;OrganizationID",TEXT($A350,"0000"),
" {","OrganizationTypeCV:  ",CHAR(34),INDEX(Organizations[Organization Type '[CV']],$A350),CHAR(34),
", OrganizationCode:  ",CHAR(34),INDEX(Organizations[Organization Code],$A350),CHAR(34),
", OrganizationName:  ",CHAR(34),INDEX(Organizations[Organization Name],$A350),CHAR(34),
", OrganizationDescription:  ",CHAR(34),INDEX(Organizations[Organization Description],$A350),CHAR(34),
", OrganizationLink:  ",CHAR(34),INDEX(Organizations[Organization Link],$A350),CHAR(34),"}"))</f>
        <v>#REF!</v>
      </c>
      <c r="F350" t="e">
        <f>IF(INDEX(People[First Name],$A350)="","",
CONCATENATE("  - &amp;AffiliationID",TEXT($A350,"0000"),
" {PersonID: *PersonID",TEXT($A350,"0000"),
", OrganizationID: *OrganizationID",TEXT(MATCH(INDEX(People[Organization Name],$A350),Organizations[Organization Name],0),"0000"),
", IsPrimaryOrganizationContact: , AffiliationStartDate: , AffiliationEndDate: , PrimaryPhone: ",
", PrimaryEmail: ",CHAR(34),INDEX(People[Primary Email],$A350),CHAR(34),
", PrimaryAddress: ",CHAR(34),INDEX(People[Primary Address],$A350),CHAR(34),
", PersonLink: }"))</f>
        <v>#REF!</v>
      </c>
      <c r="H350" t="e">
        <f>IF(COUNTA(CitationInformation)=0,"",IF(INDEX(AuthorList[Author Name],$A350)="","",
CONCATENATE("  - &amp;AuthorListID",TEXT($A350,"0000"),
"  {CitationID: *CitationID0001",
", PersonID: *PersonID",TEXT(MATCH(INDEX(AuthorList[Author Name],$A350),People[Full Name],0),"0000"),
", AuthorOrder: ",INDEX(AuthorList[Author Number],$A350),"}")))</f>
        <v>#REF!</v>
      </c>
      <c r="K350" t="e">
        <f>IF(INDEX(SamplingFeatures[Feature Code],$A350)="","",
CONCATENATE("  - &amp;SamplingFeatureID",TEXT($A350,"0000"),
" {","SamplingFeatureUUID:  ",CHAR(34),INDEX(SamplingFeatures[Sampling Feature UUID],$A350),CHAR(34),
", SamplingFeatureTypeCV:  ",CHAR(34),INDEX(SamplingFeatures[Sampling Feature Type],$A350),CHAR(34),
", SamplingFeatureCode:  ",CHAR(34),INDEX(SamplingFeatures[Feature Code],$A350),CHAR(34),
", SamplingFeatureName:  ",CHAR(34),INDEX(SamplingFeatures[Feature Name],$A350),CHAR(34),
", SamplingFeatureDescription:  ",CHAR(34),INDEX(SamplingFeatures[Feature Description],$A350),CHAR(34),
", SamplingFeatureGeotypeCV:  ",CHAR(34),INDEX(SamplingFeatures[Feature Geo Type],$A350),CHAR(34),
", FeatureGeometry:  ",CHAR(34),INDEX(SamplingFeatures[Feature Geometry],$A350),CHAR(34),
", Elevation_m:  ",CHAR(34),INDEX(SamplingFeatures[Elevation_m],$A350),CHAR(34),
", ElevationDatumCV:  ",CHAR(34),ElevationDatum,CHAR(34),"}"))</f>
        <v>#REF!</v>
      </c>
      <c r="L350" t="e">
        <f>IF(INDEX(SamplingFeatures[Sampling Feature Type],$A350)&lt;&gt;"Site","",
CONCATENATE("  - &amp;SiteID",TEXT(SUMPRODUCT(--($L$3:$L349&lt;&gt;"")),"0000"),
" {","SamplingFeatureID:  *SamplingFeatureID",TEXT($A350,"0000"),
", SiteTypeCV:  ",CHAR(34),INDEX(Sites[Site Type],$A350),CHAR(34),
", Latitude:  ",INDEX(Sites[Latitude],$A350),
", Longitude:  ",INDEX(Sites[Longitude],$A350),
", SRSName:  ",CHAR(34),LatLonDatum,CHAR(34),"}"))</f>
        <v>#REF!</v>
      </c>
      <c r="M350" t="e">
        <f>IF(INDEX(SamplingFeatures[Sampling Feature Type],$A350)&lt;&gt;"Specimen","",
CONCATENATE("  - &amp;SpecimenID",TEXT(SUMPRODUCT(--($M$3:$M349&lt;&gt;"")),"0000"),
" {","SamplingFeatureID:  *SamplingFeatureID",TEXT($A350,"0000"),
", SpecimenTypeCV:  ",CHAR(34),INDEX(Specimens[Specimen Type],$A350),CHAR(34),
", SpecimenMediumCV:  ",INDEX(Specimens[Specimen Medium],$A350),
", IsFieldSpecimen:  ",CHAR(34),INDEX(Specimens[Is Field Specimen?],$A350),CHAR(34),"}"))</f>
        <v>#REF!</v>
      </c>
      <c r="N350" t="e">
        <f>IF(COUNTA(SpatialOffsets[])=0,"", IF(INDEX(SpatialOffsets[Spatial Offset Type],$A350)="","",
CONCATENATE("  - &amp;SpatialOffsetID",TEXT($A350,"0000"),
" {","SpatialOffsetTypeCV:  ",CHAR(34),INDEX(SpatialOffsets[Spatial Offset Type],$A350),CHAR(34),
", Offset1Value:  ",INDEX(SpatialOffsets[Offset 1 Value],$A350),
", Offset1UnitID:  ",CHAR(34),INDEX(SpatialOffsets[Offset 1 Unit],$A350),CHAR(34),
", Offset2Value:  ",INDEX(SpatialOffsets[Offset 2 Value],$A350),
", Offset2UnitID:  ",CHAR(34),INDEX(SpatialOffsets[Offset 2 Unit],$A350),CHAR(34),
", Offset3Value:  ",INDEX(SpatialOffsets[Offset 3 Value],$A350),
", Offset3UnitID:  ",CHAR(34),INDEX(SpatialOffsets[Offset 3 Unit],$A350),CHAR(34),,"}")))</f>
        <v>#REF!</v>
      </c>
      <c r="O350" t="e">
        <f>IF(COUNTA(RelatedFeatures[])=0,"", IF(INDEX(RelatedFeatures[First Sampling Feature Code],$A350)="","",
CONCATENATE("  - &amp;RelationID",TEXT($A350,"0000"),
" {","SamplingFeatureID:  *SamplingFeatureID",TEXT(MATCH(INDEX(RelatedFeatures[First Sampling Feature Code],$A350),SamplingFeatures[Feature Code],0),"0000"),
", RelationshipTypeCV:  ",CHAR(34),INDEX(RelatedFeatures[Relationship Type],$A350),CHAR(34),
", RelatedFeatureID: *SamplingFeatureID",TEXT(MATCH(INDEX(RelatedFeatures[Second Sampling Feature Code],$A350),SamplingFeatures[Feature Code],0),"0000"),
", SpatialOffsetID:  ",IF(INDEX(RelatedFeatures[Offset Number],$A350)="","",CONCATENATE("*SpatialOffsetID",TEXT(INDEX(RelatedFeatures[Offset Number],$A350),"0000"))),"}")))</f>
        <v>#REF!</v>
      </c>
      <c r="P350" t="e">
        <f>IF(INDEX(Methods[Method Type],$A350)="","",
CONCATENATE("  - &amp;MethodID",TEXT($A350,"0000"),
" {","MethodTypeCV:  ",CHAR(34),INDEX(Methods[Method Type],$A350),CHAR(34),
", MethodCode:  ",CHAR(34),INDEX(Methods[Method Code],$A350),CHAR(34),
", MethodName:  ",CHAR(34),INDEX(Methods[Method Name],$A350),CHAR(34),
", MethodDescription:  ",CHAR(34),INDEX(Methods[Method Description],$A350),CHAR(34),
", MethodLink:  ",CHAR(34),INDEX(Methods[Method Link],$A350),CHAR(34),
", OrganizationID: *OrganizationID",TEXT(MATCH(INDEX(Methods[Organization Name],$A350),Organizations[Organization Name],0),"0000"),"}"))</f>
        <v>#REF!</v>
      </c>
      <c r="Q350" t="e">
        <f>IF(INDEX(Variables[Variable Type],$A350)="","",
CONCATENATE("  - &amp;VariableID",TEXT($A350,"0000"),
" {","VariableTypeCV:  ",CHAR(34),INDEX(Variables[Variable Type],$A350),CHAR(34),
", VariableCode:  ",CHAR(34),INDEX(Variables[Variable Code],$A350),CHAR(34),
", VariableNameCV:  ",CHAR(34),INDEX(Variables[Variable Name],$A350),CHAR(34),
", VariableDefinition:  ",CHAR(34),INDEX(Variables[Variable Definition],$A350),CHAR(34),
", SpecciationCV:  ",CHAR(34),INDEX(Variables[Speciation],$A350),CHAR(34),
", NoDataValue:  ",CHAR(34),INDEX(Variables[No Data Value],$A350),CHAR(34),"}"))</f>
        <v>#REF!</v>
      </c>
    </row>
    <row r="351" spans="1:17" x14ac:dyDescent="0.25">
      <c r="A351">
        <v>348</v>
      </c>
      <c r="D351" t="e">
        <f>IF(INDEX(People[First Name],$A351)="","",
CONCATENATE("  - &amp;PersonID",TEXT($A351,"0000"),
" {","PersonFirstName:  ",CHAR(34),INDEX(People[First Name],$A351),CHAR(34),
", PersonMiddleName:  ",CHAR(34),INDEX(People[Middle Name],$A351),CHAR(34),
", PersonLastName:  ",CHAR(34),INDEX(People[Last Name],$A351),CHAR(34),"}"))</f>
        <v>#REF!</v>
      </c>
      <c r="E351" t="e">
        <f>IF(INDEX(Organizations[Organization Type '[CV']],$A351)="","",
CONCATENATE("  - &amp;OrganizationID",TEXT($A351,"0000"),
" {","OrganizationTypeCV:  ",CHAR(34),INDEX(Organizations[Organization Type '[CV']],$A351),CHAR(34),
", OrganizationCode:  ",CHAR(34),INDEX(Organizations[Organization Code],$A351),CHAR(34),
", OrganizationName:  ",CHAR(34),INDEX(Organizations[Organization Name],$A351),CHAR(34),
", OrganizationDescription:  ",CHAR(34),INDEX(Organizations[Organization Description],$A351),CHAR(34),
", OrganizationLink:  ",CHAR(34),INDEX(Organizations[Organization Link],$A351),CHAR(34),"}"))</f>
        <v>#REF!</v>
      </c>
      <c r="F351" t="e">
        <f>IF(INDEX(People[First Name],$A351)="","",
CONCATENATE("  - &amp;AffiliationID",TEXT($A351,"0000"),
" {PersonID: *PersonID",TEXT($A351,"0000"),
", OrganizationID: *OrganizationID",TEXT(MATCH(INDEX(People[Organization Name],$A351),Organizations[Organization Name],0),"0000"),
", IsPrimaryOrganizationContact: , AffiliationStartDate: , AffiliationEndDate: , PrimaryPhone: ",
", PrimaryEmail: ",CHAR(34),INDEX(People[Primary Email],$A351),CHAR(34),
", PrimaryAddress: ",CHAR(34),INDEX(People[Primary Address],$A351),CHAR(34),
", PersonLink: }"))</f>
        <v>#REF!</v>
      </c>
      <c r="H351" t="e">
        <f>IF(COUNTA(CitationInformation)=0,"",IF(INDEX(AuthorList[Author Name],$A351)="","",
CONCATENATE("  - &amp;AuthorListID",TEXT($A351,"0000"),
"  {CitationID: *CitationID0001",
", PersonID: *PersonID",TEXT(MATCH(INDEX(AuthorList[Author Name],$A351),People[Full Name],0),"0000"),
", AuthorOrder: ",INDEX(AuthorList[Author Number],$A351),"}")))</f>
        <v>#REF!</v>
      </c>
      <c r="K351" t="e">
        <f>IF(INDEX(SamplingFeatures[Feature Code],$A351)="","",
CONCATENATE("  - &amp;SamplingFeatureID",TEXT($A351,"0000"),
" {","SamplingFeatureUUID:  ",CHAR(34),INDEX(SamplingFeatures[Sampling Feature UUID],$A351),CHAR(34),
", SamplingFeatureTypeCV:  ",CHAR(34),INDEX(SamplingFeatures[Sampling Feature Type],$A351),CHAR(34),
", SamplingFeatureCode:  ",CHAR(34),INDEX(SamplingFeatures[Feature Code],$A351),CHAR(34),
", SamplingFeatureName:  ",CHAR(34),INDEX(SamplingFeatures[Feature Name],$A351),CHAR(34),
", SamplingFeatureDescription:  ",CHAR(34),INDEX(SamplingFeatures[Feature Description],$A351),CHAR(34),
", SamplingFeatureGeotypeCV:  ",CHAR(34),INDEX(SamplingFeatures[Feature Geo Type],$A351),CHAR(34),
", FeatureGeometry:  ",CHAR(34),INDEX(SamplingFeatures[Feature Geometry],$A351),CHAR(34),
", Elevation_m:  ",CHAR(34),INDEX(SamplingFeatures[Elevation_m],$A351),CHAR(34),
", ElevationDatumCV:  ",CHAR(34),ElevationDatum,CHAR(34),"}"))</f>
        <v>#REF!</v>
      </c>
      <c r="L351" t="e">
        <f>IF(INDEX(SamplingFeatures[Sampling Feature Type],$A351)&lt;&gt;"Site","",
CONCATENATE("  - &amp;SiteID",TEXT(SUMPRODUCT(--($L$3:$L350&lt;&gt;"")),"0000"),
" {","SamplingFeatureID:  *SamplingFeatureID",TEXT($A351,"0000"),
", SiteTypeCV:  ",CHAR(34),INDEX(Sites[Site Type],$A351),CHAR(34),
", Latitude:  ",INDEX(Sites[Latitude],$A351),
", Longitude:  ",INDEX(Sites[Longitude],$A351),
", SRSName:  ",CHAR(34),LatLonDatum,CHAR(34),"}"))</f>
        <v>#REF!</v>
      </c>
      <c r="M351" t="e">
        <f>IF(INDEX(SamplingFeatures[Sampling Feature Type],$A351)&lt;&gt;"Specimen","",
CONCATENATE("  - &amp;SpecimenID",TEXT(SUMPRODUCT(--($M$3:$M350&lt;&gt;"")),"0000"),
" {","SamplingFeatureID:  *SamplingFeatureID",TEXT($A351,"0000"),
", SpecimenTypeCV:  ",CHAR(34),INDEX(Specimens[Specimen Type],$A351),CHAR(34),
", SpecimenMediumCV:  ",INDEX(Specimens[Specimen Medium],$A351),
", IsFieldSpecimen:  ",CHAR(34),INDEX(Specimens[Is Field Specimen?],$A351),CHAR(34),"}"))</f>
        <v>#REF!</v>
      </c>
      <c r="N351" t="e">
        <f>IF(COUNTA(SpatialOffsets[])=0,"", IF(INDEX(SpatialOffsets[Spatial Offset Type],$A351)="","",
CONCATENATE("  - &amp;SpatialOffsetID",TEXT($A351,"0000"),
" {","SpatialOffsetTypeCV:  ",CHAR(34),INDEX(SpatialOffsets[Spatial Offset Type],$A351),CHAR(34),
", Offset1Value:  ",INDEX(SpatialOffsets[Offset 1 Value],$A351),
", Offset1UnitID:  ",CHAR(34),INDEX(SpatialOffsets[Offset 1 Unit],$A351),CHAR(34),
", Offset2Value:  ",INDEX(SpatialOffsets[Offset 2 Value],$A351),
", Offset2UnitID:  ",CHAR(34),INDEX(SpatialOffsets[Offset 2 Unit],$A351),CHAR(34),
", Offset3Value:  ",INDEX(SpatialOffsets[Offset 3 Value],$A351),
", Offset3UnitID:  ",CHAR(34),INDEX(SpatialOffsets[Offset 3 Unit],$A351),CHAR(34),,"}")))</f>
        <v>#REF!</v>
      </c>
      <c r="O351" t="e">
        <f>IF(COUNTA(RelatedFeatures[])=0,"", IF(INDEX(RelatedFeatures[First Sampling Feature Code],$A351)="","",
CONCATENATE("  - &amp;RelationID",TEXT($A351,"0000"),
" {","SamplingFeatureID:  *SamplingFeatureID",TEXT(MATCH(INDEX(RelatedFeatures[First Sampling Feature Code],$A351),SamplingFeatures[Feature Code],0),"0000"),
", RelationshipTypeCV:  ",CHAR(34),INDEX(RelatedFeatures[Relationship Type],$A351),CHAR(34),
", RelatedFeatureID: *SamplingFeatureID",TEXT(MATCH(INDEX(RelatedFeatures[Second Sampling Feature Code],$A351),SamplingFeatures[Feature Code],0),"0000"),
", SpatialOffsetID:  ",IF(INDEX(RelatedFeatures[Offset Number],$A351)="","",CONCATENATE("*SpatialOffsetID",TEXT(INDEX(RelatedFeatures[Offset Number],$A351),"0000"))),"}")))</f>
        <v>#REF!</v>
      </c>
      <c r="P351" t="e">
        <f>IF(INDEX(Methods[Method Type],$A351)="","",
CONCATENATE("  - &amp;MethodID",TEXT($A351,"0000"),
" {","MethodTypeCV:  ",CHAR(34),INDEX(Methods[Method Type],$A351),CHAR(34),
", MethodCode:  ",CHAR(34),INDEX(Methods[Method Code],$A351),CHAR(34),
", MethodName:  ",CHAR(34),INDEX(Methods[Method Name],$A351),CHAR(34),
", MethodDescription:  ",CHAR(34),INDEX(Methods[Method Description],$A351),CHAR(34),
", MethodLink:  ",CHAR(34),INDEX(Methods[Method Link],$A351),CHAR(34),
", OrganizationID: *OrganizationID",TEXT(MATCH(INDEX(Methods[Organization Name],$A351),Organizations[Organization Name],0),"0000"),"}"))</f>
        <v>#REF!</v>
      </c>
      <c r="Q351" t="e">
        <f>IF(INDEX(Variables[Variable Type],$A351)="","",
CONCATENATE("  - &amp;VariableID",TEXT($A351,"0000"),
" {","VariableTypeCV:  ",CHAR(34),INDEX(Variables[Variable Type],$A351),CHAR(34),
", VariableCode:  ",CHAR(34),INDEX(Variables[Variable Code],$A351),CHAR(34),
", VariableNameCV:  ",CHAR(34),INDEX(Variables[Variable Name],$A351),CHAR(34),
", VariableDefinition:  ",CHAR(34),INDEX(Variables[Variable Definition],$A351),CHAR(34),
", SpecciationCV:  ",CHAR(34),INDEX(Variables[Speciation],$A351),CHAR(34),
", NoDataValue:  ",CHAR(34),INDEX(Variables[No Data Value],$A351),CHAR(34),"}"))</f>
        <v>#REF!</v>
      </c>
    </row>
    <row r="352" spans="1:17" x14ac:dyDescent="0.25">
      <c r="A352">
        <v>349</v>
      </c>
      <c r="D352" t="e">
        <f>IF(INDEX(People[First Name],$A352)="","",
CONCATENATE("  - &amp;PersonID",TEXT($A352,"0000"),
" {","PersonFirstName:  ",CHAR(34),INDEX(People[First Name],$A352),CHAR(34),
", PersonMiddleName:  ",CHAR(34),INDEX(People[Middle Name],$A352),CHAR(34),
", PersonLastName:  ",CHAR(34),INDEX(People[Last Name],$A352),CHAR(34),"}"))</f>
        <v>#REF!</v>
      </c>
      <c r="E352" t="e">
        <f>IF(INDEX(Organizations[Organization Type '[CV']],$A352)="","",
CONCATENATE("  - &amp;OrganizationID",TEXT($A352,"0000"),
" {","OrganizationTypeCV:  ",CHAR(34),INDEX(Organizations[Organization Type '[CV']],$A352),CHAR(34),
", OrganizationCode:  ",CHAR(34),INDEX(Organizations[Organization Code],$A352),CHAR(34),
", OrganizationName:  ",CHAR(34),INDEX(Organizations[Organization Name],$A352),CHAR(34),
", OrganizationDescription:  ",CHAR(34),INDEX(Organizations[Organization Description],$A352),CHAR(34),
", OrganizationLink:  ",CHAR(34),INDEX(Organizations[Organization Link],$A352),CHAR(34),"}"))</f>
        <v>#REF!</v>
      </c>
      <c r="F352" t="e">
        <f>IF(INDEX(People[First Name],$A352)="","",
CONCATENATE("  - &amp;AffiliationID",TEXT($A352,"0000"),
" {PersonID: *PersonID",TEXT($A352,"0000"),
", OrganizationID: *OrganizationID",TEXT(MATCH(INDEX(People[Organization Name],$A352),Organizations[Organization Name],0),"0000"),
", IsPrimaryOrganizationContact: , AffiliationStartDate: , AffiliationEndDate: , PrimaryPhone: ",
", PrimaryEmail: ",CHAR(34),INDEX(People[Primary Email],$A352),CHAR(34),
", PrimaryAddress: ",CHAR(34),INDEX(People[Primary Address],$A352),CHAR(34),
", PersonLink: }"))</f>
        <v>#REF!</v>
      </c>
      <c r="H352" t="e">
        <f>IF(COUNTA(CitationInformation)=0,"",IF(INDEX(AuthorList[Author Name],$A352)="","",
CONCATENATE("  - &amp;AuthorListID",TEXT($A352,"0000"),
"  {CitationID: *CitationID0001",
", PersonID: *PersonID",TEXT(MATCH(INDEX(AuthorList[Author Name],$A352),People[Full Name],0),"0000"),
", AuthorOrder: ",INDEX(AuthorList[Author Number],$A352),"}")))</f>
        <v>#REF!</v>
      </c>
      <c r="K352" t="e">
        <f>IF(INDEX(SamplingFeatures[Feature Code],$A352)="","",
CONCATENATE("  - &amp;SamplingFeatureID",TEXT($A352,"0000"),
" {","SamplingFeatureUUID:  ",CHAR(34),INDEX(SamplingFeatures[Sampling Feature UUID],$A352),CHAR(34),
", SamplingFeatureTypeCV:  ",CHAR(34),INDEX(SamplingFeatures[Sampling Feature Type],$A352),CHAR(34),
", SamplingFeatureCode:  ",CHAR(34),INDEX(SamplingFeatures[Feature Code],$A352),CHAR(34),
", SamplingFeatureName:  ",CHAR(34),INDEX(SamplingFeatures[Feature Name],$A352),CHAR(34),
", SamplingFeatureDescription:  ",CHAR(34),INDEX(SamplingFeatures[Feature Description],$A352),CHAR(34),
", SamplingFeatureGeotypeCV:  ",CHAR(34),INDEX(SamplingFeatures[Feature Geo Type],$A352),CHAR(34),
", FeatureGeometry:  ",CHAR(34),INDEX(SamplingFeatures[Feature Geometry],$A352),CHAR(34),
", Elevation_m:  ",CHAR(34),INDEX(SamplingFeatures[Elevation_m],$A352),CHAR(34),
", ElevationDatumCV:  ",CHAR(34),ElevationDatum,CHAR(34),"}"))</f>
        <v>#REF!</v>
      </c>
      <c r="L352" t="e">
        <f>IF(INDEX(SamplingFeatures[Sampling Feature Type],$A352)&lt;&gt;"Site","",
CONCATENATE("  - &amp;SiteID",TEXT(SUMPRODUCT(--($L$3:$L351&lt;&gt;"")),"0000"),
" {","SamplingFeatureID:  *SamplingFeatureID",TEXT($A352,"0000"),
", SiteTypeCV:  ",CHAR(34),INDEX(Sites[Site Type],$A352),CHAR(34),
", Latitude:  ",INDEX(Sites[Latitude],$A352),
", Longitude:  ",INDEX(Sites[Longitude],$A352),
", SRSName:  ",CHAR(34),LatLonDatum,CHAR(34),"}"))</f>
        <v>#REF!</v>
      </c>
      <c r="M352" t="e">
        <f>IF(INDEX(SamplingFeatures[Sampling Feature Type],$A352)&lt;&gt;"Specimen","",
CONCATENATE("  - &amp;SpecimenID",TEXT(SUMPRODUCT(--($M$3:$M351&lt;&gt;"")),"0000"),
" {","SamplingFeatureID:  *SamplingFeatureID",TEXT($A352,"0000"),
", SpecimenTypeCV:  ",CHAR(34),INDEX(Specimens[Specimen Type],$A352),CHAR(34),
", SpecimenMediumCV:  ",INDEX(Specimens[Specimen Medium],$A352),
", IsFieldSpecimen:  ",CHAR(34),INDEX(Specimens[Is Field Specimen?],$A352),CHAR(34),"}"))</f>
        <v>#REF!</v>
      </c>
      <c r="N352" t="e">
        <f>IF(COUNTA(SpatialOffsets[])=0,"", IF(INDEX(SpatialOffsets[Spatial Offset Type],$A352)="","",
CONCATENATE("  - &amp;SpatialOffsetID",TEXT($A352,"0000"),
" {","SpatialOffsetTypeCV:  ",CHAR(34),INDEX(SpatialOffsets[Spatial Offset Type],$A352),CHAR(34),
", Offset1Value:  ",INDEX(SpatialOffsets[Offset 1 Value],$A352),
", Offset1UnitID:  ",CHAR(34),INDEX(SpatialOffsets[Offset 1 Unit],$A352),CHAR(34),
", Offset2Value:  ",INDEX(SpatialOffsets[Offset 2 Value],$A352),
", Offset2UnitID:  ",CHAR(34),INDEX(SpatialOffsets[Offset 2 Unit],$A352),CHAR(34),
", Offset3Value:  ",INDEX(SpatialOffsets[Offset 3 Value],$A352),
", Offset3UnitID:  ",CHAR(34),INDEX(SpatialOffsets[Offset 3 Unit],$A352),CHAR(34),,"}")))</f>
        <v>#REF!</v>
      </c>
      <c r="O352" t="e">
        <f>IF(COUNTA(RelatedFeatures[])=0,"", IF(INDEX(RelatedFeatures[First Sampling Feature Code],$A352)="","",
CONCATENATE("  - &amp;RelationID",TEXT($A352,"0000"),
" {","SamplingFeatureID:  *SamplingFeatureID",TEXT(MATCH(INDEX(RelatedFeatures[First Sampling Feature Code],$A352),SamplingFeatures[Feature Code],0),"0000"),
", RelationshipTypeCV:  ",CHAR(34),INDEX(RelatedFeatures[Relationship Type],$A352),CHAR(34),
", RelatedFeatureID: *SamplingFeatureID",TEXT(MATCH(INDEX(RelatedFeatures[Second Sampling Feature Code],$A352),SamplingFeatures[Feature Code],0),"0000"),
", SpatialOffsetID:  ",IF(INDEX(RelatedFeatures[Offset Number],$A352)="","",CONCATENATE("*SpatialOffsetID",TEXT(INDEX(RelatedFeatures[Offset Number],$A352),"0000"))),"}")))</f>
        <v>#REF!</v>
      </c>
      <c r="P352" t="e">
        <f>IF(INDEX(Methods[Method Type],$A352)="","",
CONCATENATE("  - &amp;MethodID",TEXT($A352,"0000"),
" {","MethodTypeCV:  ",CHAR(34),INDEX(Methods[Method Type],$A352),CHAR(34),
", MethodCode:  ",CHAR(34),INDEX(Methods[Method Code],$A352),CHAR(34),
", MethodName:  ",CHAR(34),INDEX(Methods[Method Name],$A352),CHAR(34),
", MethodDescription:  ",CHAR(34),INDEX(Methods[Method Description],$A352),CHAR(34),
", MethodLink:  ",CHAR(34),INDEX(Methods[Method Link],$A352),CHAR(34),
", OrganizationID: *OrganizationID",TEXT(MATCH(INDEX(Methods[Organization Name],$A352),Organizations[Organization Name],0),"0000"),"}"))</f>
        <v>#REF!</v>
      </c>
      <c r="Q352" t="e">
        <f>IF(INDEX(Variables[Variable Type],$A352)="","",
CONCATENATE("  - &amp;VariableID",TEXT($A352,"0000"),
" {","VariableTypeCV:  ",CHAR(34),INDEX(Variables[Variable Type],$A352),CHAR(34),
", VariableCode:  ",CHAR(34),INDEX(Variables[Variable Code],$A352),CHAR(34),
", VariableNameCV:  ",CHAR(34),INDEX(Variables[Variable Name],$A352),CHAR(34),
", VariableDefinition:  ",CHAR(34),INDEX(Variables[Variable Definition],$A352),CHAR(34),
", SpecciationCV:  ",CHAR(34),INDEX(Variables[Speciation],$A352),CHAR(34),
", NoDataValue:  ",CHAR(34),INDEX(Variables[No Data Value],$A352),CHAR(34),"}"))</f>
        <v>#REF!</v>
      </c>
    </row>
    <row r="353" spans="1:17" x14ac:dyDescent="0.25">
      <c r="A353">
        <v>350</v>
      </c>
      <c r="D353" t="e">
        <f>IF(INDEX(People[First Name],$A353)="","",
CONCATENATE("  - &amp;PersonID",TEXT($A353,"0000"),
" {","PersonFirstName:  ",CHAR(34),INDEX(People[First Name],$A353),CHAR(34),
", PersonMiddleName:  ",CHAR(34),INDEX(People[Middle Name],$A353),CHAR(34),
", PersonLastName:  ",CHAR(34),INDEX(People[Last Name],$A353),CHAR(34),"}"))</f>
        <v>#REF!</v>
      </c>
      <c r="E353" t="e">
        <f>IF(INDEX(Organizations[Organization Type '[CV']],$A353)="","",
CONCATENATE("  - &amp;OrganizationID",TEXT($A353,"0000"),
" {","OrganizationTypeCV:  ",CHAR(34),INDEX(Organizations[Organization Type '[CV']],$A353),CHAR(34),
", OrganizationCode:  ",CHAR(34),INDEX(Organizations[Organization Code],$A353),CHAR(34),
", OrganizationName:  ",CHAR(34),INDEX(Organizations[Organization Name],$A353),CHAR(34),
", OrganizationDescription:  ",CHAR(34),INDEX(Organizations[Organization Description],$A353),CHAR(34),
", OrganizationLink:  ",CHAR(34),INDEX(Organizations[Organization Link],$A353),CHAR(34),"}"))</f>
        <v>#REF!</v>
      </c>
      <c r="F353" t="e">
        <f>IF(INDEX(People[First Name],$A353)="","",
CONCATENATE("  - &amp;AffiliationID",TEXT($A353,"0000"),
" {PersonID: *PersonID",TEXT($A353,"0000"),
", OrganizationID: *OrganizationID",TEXT(MATCH(INDEX(People[Organization Name],$A353),Organizations[Organization Name],0),"0000"),
", IsPrimaryOrganizationContact: , AffiliationStartDate: , AffiliationEndDate: , PrimaryPhone: ",
", PrimaryEmail: ",CHAR(34),INDEX(People[Primary Email],$A353),CHAR(34),
", PrimaryAddress: ",CHAR(34),INDEX(People[Primary Address],$A353),CHAR(34),
", PersonLink: }"))</f>
        <v>#REF!</v>
      </c>
      <c r="H353" t="e">
        <f>IF(COUNTA(CitationInformation)=0,"",IF(INDEX(AuthorList[Author Name],$A353)="","",
CONCATENATE("  - &amp;AuthorListID",TEXT($A353,"0000"),
"  {CitationID: *CitationID0001",
", PersonID: *PersonID",TEXT(MATCH(INDEX(AuthorList[Author Name],$A353),People[Full Name],0),"0000"),
", AuthorOrder: ",INDEX(AuthorList[Author Number],$A353),"}")))</f>
        <v>#REF!</v>
      </c>
      <c r="K353" t="e">
        <f>IF(INDEX(SamplingFeatures[Feature Code],$A353)="","",
CONCATENATE("  - &amp;SamplingFeatureID",TEXT($A353,"0000"),
" {","SamplingFeatureUUID:  ",CHAR(34),INDEX(SamplingFeatures[Sampling Feature UUID],$A353),CHAR(34),
", SamplingFeatureTypeCV:  ",CHAR(34),INDEX(SamplingFeatures[Sampling Feature Type],$A353),CHAR(34),
", SamplingFeatureCode:  ",CHAR(34),INDEX(SamplingFeatures[Feature Code],$A353),CHAR(34),
", SamplingFeatureName:  ",CHAR(34),INDEX(SamplingFeatures[Feature Name],$A353),CHAR(34),
", SamplingFeatureDescription:  ",CHAR(34),INDEX(SamplingFeatures[Feature Description],$A353),CHAR(34),
", SamplingFeatureGeotypeCV:  ",CHAR(34),INDEX(SamplingFeatures[Feature Geo Type],$A353),CHAR(34),
", FeatureGeometry:  ",CHAR(34),INDEX(SamplingFeatures[Feature Geometry],$A353),CHAR(34),
", Elevation_m:  ",CHAR(34),INDEX(SamplingFeatures[Elevation_m],$A353),CHAR(34),
", ElevationDatumCV:  ",CHAR(34),ElevationDatum,CHAR(34),"}"))</f>
        <v>#REF!</v>
      </c>
      <c r="L353" t="e">
        <f>IF(INDEX(SamplingFeatures[Sampling Feature Type],$A353)&lt;&gt;"Site","",
CONCATENATE("  - &amp;SiteID",TEXT(SUMPRODUCT(--($L$3:$L352&lt;&gt;"")),"0000"),
" {","SamplingFeatureID:  *SamplingFeatureID",TEXT($A353,"0000"),
", SiteTypeCV:  ",CHAR(34),INDEX(Sites[Site Type],$A353),CHAR(34),
", Latitude:  ",INDEX(Sites[Latitude],$A353),
", Longitude:  ",INDEX(Sites[Longitude],$A353),
", SRSName:  ",CHAR(34),LatLonDatum,CHAR(34),"}"))</f>
        <v>#REF!</v>
      </c>
      <c r="M353" t="e">
        <f>IF(INDEX(SamplingFeatures[Sampling Feature Type],$A353)&lt;&gt;"Specimen","",
CONCATENATE("  - &amp;SpecimenID",TEXT(SUMPRODUCT(--($M$3:$M352&lt;&gt;"")),"0000"),
" {","SamplingFeatureID:  *SamplingFeatureID",TEXT($A353,"0000"),
", SpecimenTypeCV:  ",CHAR(34),INDEX(Specimens[Specimen Type],$A353),CHAR(34),
", SpecimenMediumCV:  ",INDEX(Specimens[Specimen Medium],$A353),
", IsFieldSpecimen:  ",CHAR(34),INDEX(Specimens[Is Field Specimen?],$A353),CHAR(34),"}"))</f>
        <v>#REF!</v>
      </c>
      <c r="N353" t="e">
        <f>IF(COUNTA(SpatialOffsets[])=0,"", IF(INDEX(SpatialOffsets[Spatial Offset Type],$A353)="","",
CONCATENATE("  - &amp;SpatialOffsetID",TEXT($A353,"0000"),
" {","SpatialOffsetTypeCV:  ",CHAR(34),INDEX(SpatialOffsets[Spatial Offset Type],$A353),CHAR(34),
", Offset1Value:  ",INDEX(SpatialOffsets[Offset 1 Value],$A353),
", Offset1UnitID:  ",CHAR(34),INDEX(SpatialOffsets[Offset 1 Unit],$A353),CHAR(34),
", Offset2Value:  ",INDEX(SpatialOffsets[Offset 2 Value],$A353),
", Offset2UnitID:  ",CHAR(34),INDEX(SpatialOffsets[Offset 2 Unit],$A353),CHAR(34),
", Offset3Value:  ",INDEX(SpatialOffsets[Offset 3 Value],$A353),
", Offset3UnitID:  ",CHAR(34),INDEX(SpatialOffsets[Offset 3 Unit],$A353),CHAR(34),,"}")))</f>
        <v>#REF!</v>
      </c>
      <c r="O353" t="e">
        <f>IF(COUNTA(RelatedFeatures[])=0,"", IF(INDEX(RelatedFeatures[First Sampling Feature Code],$A353)="","",
CONCATENATE("  - &amp;RelationID",TEXT($A353,"0000"),
" {","SamplingFeatureID:  *SamplingFeatureID",TEXT(MATCH(INDEX(RelatedFeatures[First Sampling Feature Code],$A353),SamplingFeatures[Feature Code],0),"0000"),
", RelationshipTypeCV:  ",CHAR(34),INDEX(RelatedFeatures[Relationship Type],$A353),CHAR(34),
", RelatedFeatureID: *SamplingFeatureID",TEXT(MATCH(INDEX(RelatedFeatures[Second Sampling Feature Code],$A353),SamplingFeatures[Feature Code],0),"0000"),
", SpatialOffsetID:  ",IF(INDEX(RelatedFeatures[Offset Number],$A353)="","",CONCATENATE("*SpatialOffsetID",TEXT(INDEX(RelatedFeatures[Offset Number],$A353),"0000"))),"}")))</f>
        <v>#REF!</v>
      </c>
      <c r="P353" t="e">
        <f>IF(INDEX(Methods[Method Type],$A353)="","",
CONCATENATE("  - &amp;MethodID",TEXT($A353,"0000"),
" {","MethodTypeCV:  ",CHAR(34),INDEX(Methods[Method Type],$A353),CHAR(34),
", MethodCode:  ",CHAR(34),INDEX(Methods[Method Code],$A353),CHAR(34),
", MethodName:  ",CHAR(34),INDEX(Methods[Method Name],$A353),CHAR(34),
", MethodDescription:  ",CHAR(34),INDEX(Methods[Method Description],$A353),CHAR(34),
", MethodLink:  ",CHAR(34),INDEX(Methods[Method Link],$A353),CHAR(34),
", OrganizationID: *OrganizationID",TEXT(MATCH(INDEX(Methods[Organization Name],$A353),Organizations[Organization Name],0),"0000"),"}"))</f>
        <v>#REF!</v>
      </c>
      <c r="Q353" t="e">
        <f>IF(INDEX(Variables[Variable Type],$A353)="","",
CONCATENATE("  - &amp;VariableID",TEXT($A353,"0000"),
" {","VariableTypeCV:  ",CHAR(34),INDEX(Variables[Variable Type],$A353),CHAR(34),
", VariableCode:  ",CHAR(34),INDEX(Variables[Variable Code],$A353),CHAR(34),
", VariableNameCV:  ",CHAR(34),INDEX(Variables[Variable Name],$A353),CHAR(34),
", VariableDefinition:  ",CHAR(34),INDEX(Variables[Variable Definition],$A353),CHAR(34),
", SpecciationCV:  ",CHAR(34),INDEX(Variables[Speciation],$A353),CHAR(34),
", NoDataValue:  ",CHAR(34),INDEX(Variables[No Data Value],$A353),CHAR(34),"}"))</f>
        <v>#REF!</v>
      </c>
    </row>
    <row r="354" spans="1:17" x14ac:dyDescent="0.25">
      <c r="A354">
        <v>351</v>
      </c>
      <c r="D354" t="e">
        <f>IF(INDEX(People[First Name],$A354)="","",
CONCATENATE("  - &amp;PersonID",TEXT($A354,"0000"),
" {","PersonFirstName:  ",CHAR(34),INDEX(People[First Name],$A354),CHAR(34),
", PersonMiddleName:  ",CHAR(34),INDEX(People[Middle Name],$A354),CHAR(34),
", PersonLastName:  ",CHAR(34),INDEX(People[Last Name],$A354),CHAR(34),"}"))</f>
        <v>#REF!</v>
      </c>
      <c r="E354" t="e">
        <f>IF(INDEX(Organizations[Organization Type '[CV']],$A354)="","",
CONCATENATE("  - &amp;OrganizationID",TEXT($A354,"0000"),
" {","OrganizationTypeCV:  ",CHAR(34),INDEX(Organizations[Organization Type '[CV']],$A354),CHAR(34),
", OrganizationCode:  ",CHAR(34),INDEX(Organizations[Organization Code],$A354),CHAR(34),
", OrganizationName:  ",CHAR(34),INDEX(Organizations[Organization Name],$A354),CHAR(34),
", OrganizationDescription:  ",CHAR(34),INDEX(Organizations[Organization Description],$A354),CHAR(34),
", OrganizationLink:  ",CHAR(34),INDEX(Organizations[Organization Link],$A354),CHAR(34),"}"))</f>
        <v>#REF!</v>
      </c>
      <c r="F354" t="e">
        <f>IF(INDEX(People[First Name],$A354)="","",
CONCATENATE("  - &amp;AffiliationID",TEXT($A354,"0000"),
" {PersonID: *PersonID",TEXT($A354,"0000"),
", OrganizationID: *OrganizationID",TEXT(MATCH(INDEX(People[Organization Name],$A354),Organizations[Organization Name],0),"0000"),
", IsPrimaryOrganizationContact: , AffiliationStartDate: , AffiliationEndDate: , PrimaryPhone: ",
", PrimaryEmail: ",CHAR(34),INDEX(People[Primary Email],$A354),CHAR(34),
", PrimaryAddress: ",CHAR(34),INDEX(People[Primary Address],$A354),CHAR(34),
", PersonLink: }"))</f>
        <v>#REF!</v>
      </c>
      <c r="H354" t="e">
        <f>IF(COUNTA(CitationInformation)=0,"",IF(INDEX(AuthorList[Author Name],$A354)="","",
CONCATENATE("  - &amp;AuthorListID",TEXT($A354,"0000"),
"  {CitationID: *CitationID0001",
", PersonID: *PersonID",TEXT(MATCH(INDEX(AuthorList[Author Name],$A354),People[Full Name],0),"0000"),
", AuthorOrder: ",INDEX(AuthorList[Author Number],$A354),"}")))</f>
        <v>#REF!</v>
      </c>
      <c r="K354" t="e">
        <f>IF(INDEX(SamplingFeatures[Feature Code],$A354)="","",
CONCATENATE("  - &amp;SamplingFeatureID",TEXT($A354,"0000"),
" {","SamplingFeatureUUID:  ",CHAR(34),INDEX(SamplingFeatures[Sampling Feature UUID],$A354),CHAR(34),
", SamplingFeatureTypeCV:  ",CHAR(34),INDEX(SamplingFeatures[Sampling Feature Type],$A354),CHAR(34),
", SamplingFeatureCode:  ",CHAR(34),INDEX(SamplingFeatures[Feature Code],$A354),CHAR(34),
", SamplingFeatureName:  ",CHAR(34),INDEX(SamplingFeatures[Feature Name],$A354),CHAR(34),
", SamplingFeatureDescription:  ",CHAR(34),INDEX(SamplingFeatures[Feature Description],$A354),CHAR(34),
", SamplingFeatureGeotypeCV:  ",CHAR(34),INDEX(SamplingFeatures[Feature Geo Type],$A354),CHAR(34),
", FeatureGeometry:  ",CHAR(34),INDEX(SamplingFeatures[Feature Geometry],$A354),CHAR(34),
", Elevation_m:  ",CHAR(34),INDEX(SamplingFeatures[Elevation_m],$A354),CHAR(34),
", ElevationDatumCV:  ",CHAR(34),ElevationDatum,CHAR(34),"}"))</f>
        <v>#REF!</v>
      </c>
      <c r="L354" t="e">
        <f>IF(INDEX(SamplingFeatures[Sampling Feature Type],$A354)&lt;&gt;"Site","",
CONCATENATE("  - &amp;SiteID",TEXT(SUMPRODUCT(--($L$3:$L353&lt;&gt;"")),"0000"),
" {","SamplingFeatureID:  *SamplingFeatureID",TEXT($A354,"0000"),
", SiteTypeCV:  ",CHAR(34),INDEX(Sites[Site Type],$A354),CHAR(34),
", Latitude:  ",INDEX(Sites[Latitude],$A354),
", Longitude:  ",INDEX(Sites[Longitude],$A354),
", SRSName:  ",CHAR(34),LatLonDatum,CHAR(34),"}"))</f>
        <v>#REF!</v>
      </c>
      <c r="M354" t="e">
        <f>IF(INDEX(SamplingFeatures[Sampling Feature Type],$A354)&lt;&gt;"Specimen","",
CONCATENATE("  - &amp;SpecimenID",TEXT(SUMPRODUCT(--($M$3:$M353&lt;&gt;"")),"0000"),
" {","SamplingFeatureID:  *SamplingFeatureID",TEXT($A354,"0000"),
", SpecimenTypeCV:  ",CHAR(34),INDEX(Specimens[Specimen Type],$A354),CHAR(34),
", SpecimenMediumCV:  ",INDEX(Specimens[Specimen Medium],$A354),
", IsFieldSpecimen:  ",CHAR(34),INDEX(Specimens[Is Field Specimen?],$A354),CHAR(34),"}"))</f>
        <v>#REF!</v>
      </c>
      <c r="N354" t="e">
        <f>IF(COUNTA(SpatialOffsets[])=0,"", IF(INDEX(SpatialOffsets[Spatial Offset Type],$A354)="","",
CONCATENATE("  - &amp;SpatialOffsetID",TEXT($A354,"0000"),
" {","SpatialOffsetTypeCV:  ",CHAR(34),INDEX(SpatialOffsets[Spatial Offset Type],$A354),CHAR(34),
", Offset1Value:  ",INDEX(SpatialOffsets[Offset 1 Value],$A354),
", Offset1UnitID:  ",CHAR(34),INDEX(SpatialOffsets[Offset 1 Unit],$A354),CHAR(34),
", Offset2Value:  ",INDEX(SpatialOffsets[Offset 2 Value],$A354),
", Offset2UnitID:  ",CHAR(34),INDEX(SpatialOffsets[Offset 2 Unit],$A354),CHAR(34),
", Offset3Value:  ",INDEX(SpatialOffsets[Offset 3 Value],$A354),
", Offset3UnitID:  ",CHAR(34),INDEX(SpatialOffsets[Offset 3 Unit],$A354),CHAR(34),,"}")))</f>
        <v>#REF!</v>
      </c>
      <c r="O354" t="e">
        <f>IF(COUNTA(RelatedFeatures[])=0,"", IF(INDEX(RelatedFeatures[First Sampling Feature Code],$A354)="","",
CONCATENATE("  - &amp;RelationID",TEXT($A354,"0000"),
" {","SamplingFeatureID:  *SamplingFeatureID",TEXT(MATCH(INDEX(RelatedFeatures[First Sampling Feature Code],$A354),SamplingFeatures[Feature Code],0),"0000"),
", RelationshipTypeCV:  ",CHAR(34),INDEX(RelatedFeatures[Relationship Type],$A354),CHAR(34),
", RelatedFeatureID: *SamplingFeatureID",TEXT(MATCH(INDEX(RelatedFeatures[Second Sampling Feature Code],$A354),SamplingFeatures[Feature Code],0),"0000"),
", SpatialOffsetID:  ",IF(INDEX(RelatedFeatures[Offset Number],$A354)="","",CONCATENATE("*SpatialOffsetID",TEXT(INDEX(RelatedFeatures[Offset Number],$A354),"0000"))),"}")))</f>
        <v>#REF!</v>
      </c>
      <c r="P354" t="e">
        <f>IF(INDEX(Methods[Method Type],$A354)="","",
CONCATENATE("  - &amp;MethodID",TEXT($A354,"0000"),
" {","MethodTypeCV:  ",CHAR(34),INDEX(Methods[Method Type],$A354),CHAR(34),
", MethodCode:  ",CHAR(34),INDEX(Methods[Method Code],$A354),CHAR(34),
", MethodName:  ",CHAR(34),INDEX(Methods[Method Name],$A354),CHAR(34),
", MethodDescription:  ",CHAR(34),INDEX(Methods[Method Description],$A354),CHAR(34),
", MethodLink:  ",CHAR(34),INDEX(Methods[Method Link],$A354),CHAR(34),
", OrganizationID: *OrganizationID",TEXT(MATCH(INDEX(Methods[Organization Name],$A354),Organizations[Organization Name],0),"0000"),"}"))</f>
        <v>#REF!</v>
      </c>
      <c r="Q354" t="e">
        <f>IF(INDEX(Variables[Variable Type],$A354)="","",
CONCATENATE("  - &amp;VariableID",TEXT($A354,"0000"),
" {","VariableTypeCV:  ",CHAR(34),INDEX(Variables[Variable Type],$A354),CHAR(34),
", VariableCode:  ",CHAR(34),INDEX(Variables[Variable Code],$A354),CHAR(34),
", VariableNameCV:  ",CHAR(34),INDEX(Variables[Variable Name],$A354),CHAR(34),
", VariableDefinition:  ",CHAR(34),INDEX(Variables[Variable Definition],$A354),CHAR(34),
", SpecciationCV:  ",CHAR(34),INDEX(Variables[Speciation],$A354),CHAR(34),
", NoDataValue:  ",CHAR(34),INDEX(Variables[No Data Value],$A354),CHAR(34),"}"))</f>
        <v>#REF!</v>
      </c>
    </row>
    <row r="355" spans="1:17" x14ac:dyDescent="0.25">
      <c r="A355">
        <v>352</v>
      </c>
      <c r="D355" t="e">
        <f>IF(INDEX(People[First Name],$A355)="","",
CONCATENATE("  - &amp;PersonID",TEXT($A355,"0000"),
" {","PersonFirstName:  ",CHAR(34),INDEX(People[First Name],$A355),CHAR(34),
", PersonMiddleName:  ",CHAR(34),INDEX(People[Middle Name],$A355),CHAR(34),
", PersonLastName:  ",CHAR(34),INDEX(People[Last Name],$A355),CHAR(34),"}"))</f>
        <v>#REF!</v>
      </c>
      <c r="E355" t="e">
        <f>IF(INDEX(Organizations[Organization Type '[CV']],$A355)="","",
CONCATENATE("  - &amp;OrganizationID",TEXT($A355,"0000"),
" {","OrganizationTypeCV:  ",CHAR(34),INDEX(Organizations[Organization Type '[CV']],$A355),CHAR(34),
", OrganizationCode:  ",CHAR(34),INDEX(Organizations[Organization Code],$A355),CHAR(34),
", OrganizationName:  ",CHAR(34),INDEX(Organizations[Organization Name],$A355),CHAR(34),
", OrganizationDescription:  ",CHAR(34),INDEX(Organizations[Organization Description],$A355),CHAR(34),
", OrganizationLink:  ",CHAR(34),INDEX(Organizations[Organization Link],$A355),CHAR(34),"}"))</f>
        <v>#REF!</v>
      </c>
      <c r="F355" t="e">
        <f>IF(INDEX(People[First Name],$A355)="","",
CONCATENATE("  - &amp;AffiliationID",TEXT($A355,"0000"),
" {PersonID: *PersonID",TEXT($A355,"0000"),
", OrganizationID: *OrganizationID",TEXT(MATCH(INDEX(People[Organization Name],$A355),Organizations[Organization Name],0),"0000"),
", IsPrimaryOrganizationContact: , AffiliationStartDate: , AffiliationEndDate: , PrimaryPhone: ",
", PrimaryEmail: ",CHAR(34),INDEX(People[Primary Email],$A355),CHAR(34),
", PrimaryAddress: ",CHAR(34),INDEX(People[Primary Address],$A355),CHAR(34),
", PersonLink: }"))</f>
        <v>#REF!</v>
      </c>
      <c r="H355" t="e">
        <f>IF(COUNTA(CitationInformation)=0,"",IF(INDEX(AuthorList[Author Name],$A355)="","",
CONCATENATE("  - &amp;AuthorListID",TEXT($A355,"0000"),
"  {CitationID: *CitationID0001",
", PersonID: *PersonID",TEXT(MATCH(INDEX(AuthorList[Author Name],$A355),People[Full Name],0),"0000"),
", AuthorOrder: ",INDEX(AuthorList[Author Number],$A355),"}")))</f>
        <v>#REF!</v>
      </c>
      <c r="K355" t="e">
        <f>IF(INDEX(SamplingFeatures[Feature Code],$A355)="","",
CONCATENATE("  - &amp;SamplingFeatureID",TEXT($A355,"0000"),
" {","SamplingFeatureUUID:  ",CHAR(34),INDEX(SamplingFeatures[Sampling Feature UUID],$A355),CHAR(34),
", SamplingFeatureTypeCV:  ",CHAR(34),INDEX(SamplingFeatures[Sampling Feature Type],$A355),CHAR(34),
", SamplingFeatureCode:  ",CHAR(34),INDEX(SamplingFeatures[Feature Code],$A355),CHAR(34),
", SamplingFeatureName:  ",CHAR(34),INDEX(SamplingFeatures[Feature Name],$A355),CHAR(34),
", SamplingFeatureDescription:  ",CHAR(34),INDEX(SamplingFeatures[Feature Description],$A355),CHAR(34),
", SamplingFeatureGeotypeCV:  ",CHAR(34),INDEX(SamplingFeatures[Feature Geo Type],$A355),CHAR(34),
", FeatureGeometry:  ",CHAR(34),INDEX(SamplingFeatures[Feature Geometry],$A355),CHAR(34),
", Elevation_m:  ",CHAR(34),INDEX(SamplingFeatures[Elevation_m],$A355),CHAR(34),
", ElevationDatumCV:  ",CHAR(34),ElevationDatum,CHAR(34),"}"))</f>
        <v>#REF!</v>
      </c>
      <c r="L355" t="e">
        <f>IF(INDEX(SamplingFeatures[Sampling Feature Type],$A355)&lt;&gt;"Site","",
CONCATENATE("  - &amp;SiteID",TEXT(SUMPRODUCT(--($L$3:$L354&lt;&gt;"")),"0000"),
" {","SamplingFeatureID:  *SamplingFeatureID",TEXT($A355,"0000"),
", SiteTypeCV:  ",CHAR(34),INDEX(Sites[Site Type],$A355),CHAR(34),
", Latitude:  ",INDEX(Sites[Latitude],$A355),
", Longitude:  ",INDEX(Sites[Longitude],$A355),
", SRSName:  ",CHAR(34),LatLonDatum,CHAR(34),"}"))</f>
        <v>#REF!</v>
      </c>
      <c r="M355" t="e">
        <f>IF(INDEX(SamplingFeatures[Sampling Feature Type],$A355)&lt;&gt;"Specimen","",
CONCATENATE("  - &amp;SpecimenID",TEXT(SUMPRODUCT(--($M$3:$M354&lt;&gt;"")),"0000"),
" {","SamplingFeatureID:  *SamplingFeatureID",TEXT($A355,"0000"),
", SpecimenTypeCV:  ",CHAR(34),INDEX(Specimens[Specimen Type],$A355),CHAR(34),
", SpecimenMediumCV:  ",INDEX(Specimens[Specimen Medium],$A355),
", IsFieldSpecimen:  ",CHAR(34),INDEX(Specimens[Is Field Specimen?],$A355),CHAR(34),"}"))</f>
        <v>#REF!</v>
      </c>
      <c r="N355" t="e">
        <f>IF(COUNTA(SpatialOffsets[])=0,"", IF(INDEX(SpatialOffsets[Spatial Offset Type],$A355)="","",
CONCATENATE("  - &amp;SpatialOffsetID",TEXT($A355,"0000"),
" {","SpatialOffsetTypeCV:  ",CHAR(34),INDEX(SpatialOffsets[Spatial Offset Type],$A355),CHAR(34),
", Offset1Value:  ",INDEX(SpatialOffsets[Offset 1 Value],$A355),
", Offset1UnitID:  ",CHAR(34),INDEX(SpatialOffsets[Offset 1 Unit],$A355),CHAR(34),
", Offset2Value:  ",INDEX(SpatialOffsets[Offset 2 Value],$A355),
", Offset2UnitID:  ",CHAR(34),INDEX(SpatialOffsets[Offset 2 Unit],$A355),CHAR(34),
", Offset3Value:  ",INDEX(SpatialOffsets[Offset 3 Value],$A355),
", Offset3UnitID:  ",CHAR(34),INDEX(SpatialOffsets[Offset 3 Unit],$A355),CHAR(34),,"}")))</f>
        <v>#REF!</v>
      </c>
      <c r="O355" t="e">
        <f>IF(COUNTA(RelatedFeatures[])=0,"", IF(INDEX(RelatedFeatures[First Sampling Feature Code],$A355)="","",
CONCATENATE("  - &amp;RelationID",TEXT($A355,"0000"),
" {","SamplingFeatureID:  *SamplingFeatureID",TEXT(MATCH(INDEX(RelatedFeatures[First Sampling Feature Code],$A355),SamplingFeatures[Feature Code],0),"0000"),
", RelationshipTypeCV:  ",CHAR(34),INDEX(RelatedFeatures[Relationship Type],$A355),CHAR(34),
", RelatedFeatureID: *SamplingFeatureID",TEXT(MATCH(INDEX(RelatedFeatures[Second Sampling Feature Code],$A355),SamplingFeatures[Feature Code],0),"0000"),
", SpatialOffsetID:  ",IF(INDEX(RelatedFeatures[Offset Number],$A355)="","",CONCATENATE("*SpatialOffsetID",TEXT(INDEX(RelatedFeatures[Offset Number],$A355),"0000"))),"}")))</f>
        <v>#REF!</v>
      </c>
      <c r="P355" t="e">
        <f>IF(INDEX(Methods[Method Type],$A355)="","",
CONCATENATE("  - &amp;MethodID",TEXT($A355,"0000"),
" {","MethodTypeCV:  ",CHAR(34),INDEX(Methods[Method Type],$A355),CHAR(34),
", MethodCode:  ",CHAR(34),INDEX(Methods[Method Code],$A355),CHAR(34),
", MethodName:  ",CHAR(34),INDEX(Methods[Method Name],$A355),CHAR(34),
", MethodDescription:  ",CHAR(34),INDEX(Methods[Method Description],$A355),CHAR(34),
", MethodLink:  ",CHAR(34),INDEX(Methods[Method Link],$A355),CHAR(34),
", OrganizationID: *OrganizationID",TEXT(MATCH(INDEX(Methods[Organization Name],$A355),Organizations[Organization Name],0),"0000"),"}"))</f>
        <v>#REF!</v>
      </c>
      <c r="Q355" t="e">
        <f>IF(INDEX(Variables[Variable Type],$A355)="","",
CONCATENATE("  - &amp;VariableID",TEXT($A355,"0000"),
" {","VariableTypeCV:  ",CHAR(34),INDEX(Variables[Variable Type],$A355),CHAR(34),
", VariableCode:  ",CHAR(34),INDEX(Variables[Variable Code],$A355),CHAR(34),
", VariableNameCV:  ",CHAR(34),INDEX(Variables[Variable Name],$A355),CHAR(34),
", VariableDefinition:  ",CHAR(34),INDEX(Variables[Variable Definition],$A355),CHAR(34),
", SpecciationCV:  ",CHAR(34),INDEX(Variables[Speciation],$A355),CHAR(34),
", NoDataValue:  ",CHAR(34),INDEX(Variables[No Data Value],$A355),CHAR(34),"}"))</f>
        <v>#REF!</v>
      </c>
    </row>
    <row r="356" spans="1:17" x14ac:dyDescent="0.25">
      <c r="A356">
        <v>353</v>
      </c>
      <c r="D356" t="e">
        <f>IF(INDEX(People[First Name],$A356)="","",
CONCATENATE("  - &amp;PersonID",TEXT($A356,"0000"),
" {","PersonFirstName:  ",CHAR(34),INDEX(People[First Name],$A356),CHAR(34),
", PersonMiddleName:  ",CHAR(34),INDEX(People[Middle Name],$A356),CHAR(34),
", PersonLastName:  ",CHAR(34),INDEX(People[Last Name],$A356),CHAR(34),"}"))</f>
        <v>#REF!</v>
      </c>
      <c r="E356" t="e">
        <f>IF(INDEX(Organizations[Organization Type '[CV']],$A356)="","",
CONCATENATE("  - &amp;OrganizationID",TEXT($A356,"0000"),
" {","OrganizationTypeCV:  ",CHAR(34),INDEX(Organizations[Organization Type '[CV']],$A356),CHAR(34),
", OrganizationCode:  ",CHAR(34),INDEX(Organizations[Organization Code],$A356),CHAR(34),
", OrganizationName:  ",CHAR(34),INDEX(Organizations[Organization Name],$A356),CHAR(34),
", OrganizationDescription:  ",CHAR(34),INDEX(Organizations[Organization Description],$A356),CHAR(34),
", OrganizationLink:  ",CHAR(34),INDEX(Organizations[Organization Link],$A356),CHAR(34),"}"))</f>
        <v>#REF!</v>
      </c>
      <c r="F356" t="e">
        <f>IF(INDEX(People[First Name],$A356)="","",
CONCATENATE("  - &amp;AffiliationID",TEXT($A356,"0000"),
" {PersonID: *PersonID",TEXT($A356,"0000"),
", OrganizationID: *OrganizationID",TEXT(MATCH(INDEX(People[Organization Name],$A356),Organizations[Organization Name],0),"0000"),
", IsPrimaryOrganizationContact: , AffiliationStartDate: , AffiliationEndDate: , PrimaryPhone: ",
", PrimaryEmail: ",CHAR(34),INDEX(People[Primary Email],$A356),CHAR(34),
", PrimaryAddress: ",CHAR(34),INDEX(People[Primary Address],$A356),CHAR(34),
", PersonLink: }"))</f>
        <v>#REF!</v>
      </c>
      <c r="H356" t="e">
        <f>IF(COUNTA(CitationInformation)=0,"",IF(INDEX(AuthorList[Author Name],$A356)="","",
CONCATENATE("  - &amp;AuthorListID",TEXT($A356,"0000"),
"  {CitationID: *CitationID0001",
", PersonID: *PersonID",TEXT(MATCH(INDEX(AuthorList[Author Name],$A356),People[Full Name],0),"0000"),
", AuthorOrder: ",INDEX(AuthorList[Author Number],$A356),"}")))</f>
        <v>#REF!</v>
      </c>
      <c r="K356" t="e">
        <f>IF(INDEX(SamplingFeatures[Feature Code],$A356)="","",
CONCATENATE("  - &amp;SamplingFeatureID",TEXT($A356,"0000"),
" {","SamplingFeatureUUID:  ",CHAR(34),INDEX(SamplingFeatures[Sampling Feature UUID],$A356),CHAR(34),
", SamplingFeatureTypeCV:  ",CHAR(34),INDEX(SamplingFeatures[Sampling Feature Type],$A356),CHAR(34),
", SamplingFeatureCode:  ",CHAR(34),INDEX(SamplingFeatures[Feature Code],$A356),CHAR(34),
", SamplingFeatureName:  ",CHAR(34),INDEX(SamplingFeatures[Feature Name],$A356),CHAR(34),
", SamplingFeatureDescription:  ",CHAR(34),INDEX(SamplingFeatures[Feature Description],$A356),CHAR(34),
", SamplingFeatureGeotypeCV:  ",CHAR(34),INDEX(SamplingFeatures[Feature Geo Type],$A356),CHAR(34),
", FeatureGeometry:  ",CHAR(34),INDEX(SamplingFeatures[Feature Geometry],$A356),CHAR(34),
", Elevation_m:  ",CHAR(34),INDEX(SamplingFeatures[Elevation_m],$A356),CHAR(34),
", ElevationDatumCV:  ",CHAR(34),ElevationDatum,CHAR(34),"}"))</f>
        <v>#REF!</v>
      </c>
      <c r="L356" t="e">
        <f>IF(INDEX(SamplingFeatures[Sampling Feature Type],$A356)&lt;&gt;"Site","",
CONCATENATE("  - &amp;SiteID",TEXT(SUMPRODUCT(--($L$3:$L355&lt;&gt;"")),"0000"),
" {","SamplingFeatureID:  *SamplingFeatureID",TEXT($A356,"0000"),
", SiteTypeCV:  ",CHAR(34),INDEX(Sites[Site Type],$A356),CHAR(34),
", Latitude:  ",INDEX(Sites[Latitude],$A356),
", Longitude:  ",INDEX(Sites[Longitude],$A356),
", SRSName:  ",CHAR(34),LatLonDatum,CHAR(34),"}"))</f>
        <v>#REF!</v>
      </c>
      <c r="M356" t="e">
        <f>IF(INDEX(SamplingFeatures[Sampling Feature Type],$A356)&lt;&gt;"Specimen","",
CONCATENATE("  - &amp;SpecimenID",TEXT(SUMPRODUCT(--($M$3:$M355&lt;&gt;"")),"0000"),
" {","SamplingFeatureID:  *SamplingFeatureID",TEXT($A356,"0000"),
", SpecimenTypeCV:  ",CHAR(34),INDEX(Specimens[Specimen Type],$A356),CHAR(34),
", SpecimenMediumCV:  ",INDEX(Specimens[Specimen Medium],$A356),
", IsFieldSpecimen:  ",CHAR(34),INDEX(Specimens[Is Field Specimen?],$A356),CHAR(34),"}"))</f>
        <v>#REF!</v>
      </c>
      <c r="N356" t="e">
        <f>IF(COUNTA(SpatialOffsets[])=0,"", IF(INDEX(SpatialOffsets[Spatial Offset Type],$A356)="","",
CONCATENATE("  - &amp;SpatialOffsetID",TEXT($A356,"0000"),
" {","SpatialOffsetTypeCV:  ",CHAR(34),INDEX(SpatialOffsets[Spatial Offset Type],$A356),CHAR(34),
", Offset1Value:  ",INDEX(SpatialOffsets[Offset 1 Value],$A356),
", Offset1UnitID:  ",CHAR(34),INDEX(SpatialOffsets[Offset 1 Unit],$A356),CHAR(34),
", Offset2Value:  ",INDEX(SpatialOffsets[Offset 2 Value],$A356),
", Offset2UnitID:  ",CHAR(34),INDEX(SpatialOffsets[Offset 2 Unit],$A356),CHAR(34),
", Offset3Value:  ",INDEX(SpatialOffsets[Offset 3 Value],$A356),
", Offset3UnitID:  ",CHAR(34),INDEX(SpatialOffsets[Offset 3 Unit],$A356),CHAR(34),,"}")))</f>
        <v>#REF!</v>
      </c>
      <c r="O356" t="e">
        <f>IF(COUNTA(RelatedFeatures[])=0,"", IF(INDEX(RelatedFeatures[First Sampling Feature Code],$A356)="","",
CONCATENATE("  - &amp;RelationID",TEXT($A356,"0000"),
" {","SamplingFeatureID:  *SamplingFeatureID",TEXT(MATCH(INDEX(RelatedFeatures[First Sampling Feature Code],$A356),SamplingFeatures[Feature Code],0),"0000"),
", RelationshipTypeCV:  ",CHAR(34),INDEX(RelatedFeatures[Relationship Type],$A356),CHAR(34),
", RelatedFeatureID: *SamplingFeatureID",TEXT(MATCH(INDEX(RelatedFeatures[Second Sampling Feature Code],$A356),SamplingFeatures[Feature Code],0),"0000"),
", SpatialOffsetID:  ",IF(INDEX(RelatedFeatures[Offset Number],$A356)="","",CONCATENATE("*SpatialOffsetID",TEXT(INDEX(RelatedFeatures[Offset Number],$A356),"0000"))),"}")))</f>
        <v>#REF!</v>
      </c>
      <c r="P356" t="e">
        <f>IF(INDEX(Methods[Method Type],$A356)="","",
CONCATENATE("  - &amp;MethodID",TEXT($A356,"0000"),
" {","MethodTypeCV:  ",CHAR(34),INDEX(Methods[Method Type],$A356),CHAR(34),
", MethodCode:  ",CHAR(34),INDEX(Methods[Method Code],$A356),CHAR(34),
", MethodName:  ",CHAR(34),INDEX(Methods[Method Name],$A356),CHAR(34),
", MethodDescription:  ",CHAR(34),INDEX(Methods[Method Description],$A356),CHAR(34),
", MethodLink:  ",CHAR(34),INDEX(Methods[Method Link],$A356),CHAR(34),
", OrganizationID: *OrganizationID",TEXT(MATCH(INDEX(Methods[Organization Name],$A356),Organizations[Organization Name],0),"0000"),"}"))</f>
        <v>#REF!</v>
      </c>
      <c r="Q356" t="e">
        <f>IF(INDEX(Variables[Variable Type],$A356)="","",
CONCATENATE("  - &amp;VariableID",TEXT($A356,"0000"),
" {","VariableTypeCV:  ",CHAR(34),INDEX(Variables[Variable Type],$A356),CHAR(34),
", VariableCode:  ",CHAR(34),INDEX(Variables[Variable Code],$A356),CHAR(34),
", VariableNameCV:  ",CHAR(34),INDEX(Variables[Variable Name],$A356),CHAR(34),
", VariableDefinition:  ",CHAR(34),INDEX(Variables[Variable Definition],$A356),CHAR(34),
", SpecciationCV:  ",CHAR(34),INDEX(Variables[Speciation],$A356),CHAR(34),
", NoDataValue:  ",CHAR(34),INDEX(Variables[No Data Value],$A356),CHAR(34),"}"))</f>
        <v>#REF!</v>
      </c>
    </row>
    <row r="357" spans="1:17" x14ac:dyDescent="0.25">
      <c r="A357">
        <v>354</v>
      </c>
      <c r="D357" t="e">
        <f>IF(INDEX(People[First Name],$A357)="","",
CONCATENATE("  - &amp;PersonID",TEXT($A357,"0000"),
" {","PersonFirstName:  ",CHAR(34),INDEX(People[First Name],$A357),CHAR(34),
", PersonMiddleName:  ",CHAR(34),INDEX(People[Middle Name],$A357),CHAR(34),
", PersonLastName:  ",CHAR(34),INDEX(People[Last Name],$A357),CHAR(34),"}"))</f>
        <v>#REF!</v>
      </c>
      <c r="E357" t="e">
        <f>IF(INDEX(Organizations[Organization Type '[CV']],$A357)="","",
CONCATENATE("  - &amp;OrganizationID",TEXT($A357,"0000"),
" {","OrganizationTypeCV:  ",CHAR(34),INDEX(Organizations[Organization Type '[CV']],$A357),CHAR(34),
", OrganizationCode:  ",CHAR(34),INDEX(Organizations[Organization Code],$A357),CHAR(34),
", OrganizationName:  ",CHAR(34),INDEX(Organizations[Organization Name],$A357),CHAR(34),
", OrganizationDescription:  ",CHAR(34),INDEX(Organizations[Organization Description],$A357),CHAR(34),
", OrganizationLink:  ",CHAR(34),INDEX(Organizations[Organization Link],$A357),CHAR(34),"}"))</f>
        <v>#REF!</v>
      </c>
      <c r="F357" t="e">
        <f>IF(INDEX(People[First Name],$A357)="","",
CONCATENATE("  - &amp;AffiliationID",TEXT($A357,"0000"),
" {PersonID: *PersonID",TEXT($A357,"0000"),
", OrganizationID: *OrganizationID",TEXT(MATCH(INDEX(People[Organization Name],$A357),Organizations[Organization Name],0),"0000"),
", IsPrimaryOrganizationContact: , AffiliationStartDate: , AffiliationEndDate: , PrimaryPhone: ",
", PrimaryEmail: ",CHAR(34),INDEX(People[Primary Email],$A357),CHAR(34),
", PrimaryAddress: ",CHAR(34),INDEX(People[Primary Address],$A357),CHAR(34),
", PersonLink: }"))</f>
        <v>#REF!</v>
      </c>
      <c r="H357" t="e">
        <f>IF(COUNTA(CitationInformation)=0,"",IF(INDEX(AuthorList[Author Name],$A357)="","",
CONCATENATE("  - &amp;AuthorListID",TEXT($A357,"0000"),
"  {CitationID: *CitationID0001",
", PersonID: *PersonID",TEXT(MATCH(INDEX(AuthorList[Author Name],$A357),People[Full Name],0),"0000"),
", AuthorOrder: ",INDEX(AuthorList[Author Number],$A357),"}")))</f>
        <v>#REF!</v>
      </c>
      <c r="K357" t="e">
        <f>IF(INDEX(SamplingFeatures[Feature Code],$A357)="","",
CONCATENATE("  - &amp;SamplingFeatureID",TEXT($A357,"0000"),
" {","SamplingFeatureUUID:  ",CHAR(34),INDEX(SamplingFeatures[Sampling Feature UUID],$A357),CHAR(34),
", SamplingFeatureTypeCV:  ",CHAR(34),INDEX(SamplingFeatures[Sampling Feature Type],$A357),CHAR(34),
", SamplingFeatureCode:  ",CHAR(34),INDEX(SamplingFeatures[Feature Code],$A357),CHAR(34),
", SamplingFeatureName:  ",CHAR(34),INDEX(SamplingFeatures[Feature Name],$A357),CHAR(34),
", SamplingFeatureDescription:  ",CHAR(34),INDEX(SamplingFeatures[Feature Description],$A357),CHAR(34),
", SamplingFeatureGeotypeCV:  ",CHAR(34),INDEX(SamplingFeatures[Feature Geo Type],$A357),CHAR(34),
", FeatureGeometry:  ",CHAR(34),INDEX(SamplingFeatures[Feature Geometry],$A357),CHAR(34),
", Elevation_m:  ",CHAR(34),INDEX(SamplingFeatures[Elevation_m],$A357),CHAR(34),
", ElevationDatumCV:  ",CHAR(34),ElevationDatum,CHAR(34),"}"))</f>
        <v>#REF!</v>
      </c>
      <c r="L357" t="e">
        <f>IF(INDEX(SamplingFeatures[Sampling Feature Type],$A357)&lt;&gt;"Site","",
CONCATENATE("  - &amp;SiteID",TEXT(SUMPRODUCT(--($L$3:$L356&lt;&gt;"")),"0000"),
" {","SamplingFeatureID:  *SamplingFeatureID",TEXT($A357,"0000"),
", SiteTypeCV:  ",CHAR(34),INDEX(Sites[Site Type],$A357),CHAR(34),
", Latitude:  ",INDEX(Sites[Latitude],$A357),
", Longitude:  ",INDEX(Sites[Longitude],$A357),
", SRSName:  ",CHAR(34),LatLonDatum,CHAR(34),"}"))</f>
        <v>#REF!</v>
      </c>
      <c r="M357" t="e">
        <f>IF(INDEX(SamplingFeatures[Sampling Feature Type],$A357)&lt;&gt;"Specimen","",
CONCATENATE("  - &amp;SpecimenID",TEXT(SUMPRODUCT(--($M$3:$M356&lt;&gt;"")),"0000"),
" {","SamplingFeatureID:  *SamplingFeatureID",TEXT($A357,"0000"),
", SpecimenTypeCV:  ",CHAR(34),INDEX(Specimens[Specimen Type],$A357),CHAR(34),
", SpecimenMediumCV:  ",INDEX(Specimens[Specimen Medium],$A357),
", IsFieldSpecimen:  ",CHAR(34),INDEX(Specimens[Is Field Specimen?],$A357),CHAR(34),"}"))</f>
        <v>#REF!</v>
      </c>
      <c r="N357" t="e">
        <f>IF(COUNTA(SpatialOffsets[])=0,"", IF(INDEX(SpatialOffsets[Spatial Offset Type],$A357)="","",
CONCATENATE("  - &amp;SpatialOffsetID",TEXT($A357,"0000"),
" {","SpatialOffsetTypeCV:  ",CHAR(34),INDEX(SpatialOffsets[Spatial Offset Type],$A357),CHAR(34),
", Offset1Value:  ",INDEX(SpatialOffsets[Offset 1 Value],$A357),
", Offset1UnitID:  ",CHAR(34),INDEX(SpatialOffsets[Offset 1 Unit],$A357),CHAR(34),
", Offset2Value:  ",INDEX(SpatialOffsets[Offset 2 Value],$A357),
", Offset2UnitID:  ",CHAR(34),INDEX(SpatialOffsets[Offset 2 Unit],$A357),CHAR(34),
", Offset3Value:  ",INDEX(SpatialOffsets[Offset 3 Value],$A357),
", Offset3UnitID:  ",CHAR(34),INDEX(SpatialOffsets[Offset 3 Unit],$A357),CHAR(34),,"}")))</f>
        <v>#REF!</v>
      </c>
      <c r="O357" t="e">
        <f>IF(COUNTA(RelatedFeatures[])=0,"", IF(INDEX(RelatedFeatures[First Sampling Feature Code],$A357)="","",
CONCATENATE("  - &amp;RelationID",TEXT($A357,"0000"),
" {","SamplingFeatureID:  *SamplingFeatureID",TEXT(MATCH(INDEX(RelatedFeatures[First Sampling Feature Code],$A357),SamplingFeatures[Feature Code],0),"0000"),
", RelationshipTypeCV:  ",CHAR(34),INDEX(RelatedFeatures[Relationship Type],$A357),CHAR(34),
", RelatedFeatureID: *SamplingFeatureID",TEXT(MATCH(INDEX(RelatedFeatures[Second Sampling Feature Code],$A357),SamplingFeatures[Feature Code],0),"0000"),
", SpatialOffsetID:  ",IF(INDEX(RelatedFeatures[Offset Number],$A357)="","",CONCATENATE("*SpatialOffsetID",TEXT(INDEX(RelatedFeatures[Offset Number],$A357),"0000"))),"}")))</f>
        <v>#REF!</v>
      </c>
      <c r="P357" t="e">
        <f>IF(INDEX(Methods[Method Type],$A357)="","",
CONCATENATE("  - &amp;MethodID",TEXT($A357,"0000"),
" {","MethodTypeCV:  ",CHAR(34),INDEX(Methods[Method Type],$A357),CHAR(34),
", MethodCode:  ",CHAR(34),INDEX(Methods[Method Code],$A357),CHAR(34),
", MethodName:  ",CHAR(34),INDEX(Methods[Method Name],$A357),CHAR(34),
", MethodDescription:  ",CHAR(34),INDEX(Methods[Method Description],$A357),CHAR(34),
", MethodLink:  ",CHAR(34),INDEX(Methods[Method Link],$A357),CHAR(34),
", OrganizationID: *OrganizationID",TEXT(MATCH(INDEX(Methods[Organization Name],$A357),Organizations[Organization Name],0),"0000"),"}"))</f>
        <v>#REF!</v>
      </c>
      <c r="Q357" t="e">
        <f>IF(INDEX(Variables[Variable Type],$A357)="","",
CONCATENATE("  - &amp;VariableID",TEXT($A357,"0000"),
" {","VariableTypeCV:  ",CHAR(34),INDEX(Variables[Variable Type],$A357),CHAR(34),
", VariableCode:  ",CHAR(34),INDEX(Variables[Variable Code],$A357),CHAR(34),
", VariableNameCV:  ",CHAR(34),INDEX(Variables[Variable Name],$A357),CHAR(34),
", VariableDefinition:  ",CHAR(34),INDEX(Variables[Variable Definition],$A357),CHAR(34),
", SpecciationCV:  ",CHAR(34),INDEX(Variables[Speciation],$A357),CHAR(34),
", NoDataValue:  ",CHAR(34),INDEX(Variables[No Data Value],$A357),CHAR(34),"}"))</f>
        <v>#REF!</v>
      </c>
    </row>
    <row r="358" spans="1:17" x14ac:dyDescent="0.25">
      <c r="A358">
        <v>355</v>
      </c>
      <c r="D358" t="e">
        <f>IF(INDEX(People[First Name],$A358)="","",
CONCATENATE("  - &amp;PersonID",TEXT($A358,"0000"),
" {","PersonFirstName:  ",CHAR(34),INDEX(People[First Name],$A358),CHAR(34),
", PersonMiddleName:  ",CHAR(34),INDEX(People[Middle Name],$A358),CHAR(34),
", PersonLastName:  ",CHAR(34),INDEX(People[Last Name],$A358),CHAR(34),"}"))</f>
        <v>#REF!</v>
      </c>
      <c r="E358" t="e">
        <f>IF(INDEX(Organizations[Organization Type '[CV']],$A358)="","",
CONCATENATE("  - &amp;OrganizationID",TEXT($A358,"0000"),
" {","OrganizationTypeCV:  ",CHAR(34),INDEX(Organizations[Organization Type '[CV']],$A358),CHAR(34),
", OrganizationCode:  ",CHAR(34),INDEX(Organizations[Organization Code],$A358),CHAR(34),
", OrganizationName:  ",CHAR(34),INDEX(Organizations[Organization Name],$A358),CHAR(34),
", OrganizationDescription:  ",CHAR(34),INDEX(Organizations[Organization Description],$A358),CHAR(34),
", OrganizationLink:  ",CHAR(34),INDEX(Organizations[Organization Link],$A358),CHAR(34),"}"))</f>
        <v>#REF!</v>
      </c>
      <c r="F358" t="e">
        <f>IF(INDEX(People[First Name],$A358)="","",
CONCATENATE("  - &amp;AffiliationID",TEXT($A358,"0000"),
" {PersonID: *PersonID",TEXT($A358,"0000"),
", OrganizationID: *OrganizationID",TEXT(MATCH(INDEX(People[Organization Name],$A358),Organizations[Organization Name],0),"0000"),
", IsPrimaryOrganizationContact: , AffiliationStartDate: , AffiliationEndDate: , PrimaryPhone: ",
", PrimaryEmail: ",CHAR(34),INDEX(People[Primary Email],$A358),CHAR(34),
", PrimaryAddress: ",CHAR(34),INDEX(People[Primary Address],$A358),CHAR(34),
", PersonLink: }"))</f>
        <v>#REF!</v>
      </c>
      <c r="H358" t="e">
        <f>IF(COUNTA(CitationInformation)=0,"",IF(INDEX(AuthorList[Author Name],$A358)="","",
CONCATENATE("  - &amp;AuthorListID",TEXT($A358,"0000"),
"  {CitationID: *CitationID0001",
", PersonID: *PersonID",TEXT(MATCH(INDEX(AuthorList[Author Name],$A358),People[Full Name],0),"0000"),
", AuthorOrder: ",INDEX(AuthorList[Author Number],$A358),"}")))</f>
        <v>#REF!</v>
      </c>
      <c r="K358" t="e">
        <f>IF(INDEX(SamplingFeatures[Feature Code],$A358)="","",
CONCATENATE("  - &amp;SamplingFeatureID",TEXT($A358,"0000"),
" {","SamplingFeatureUUID:  ",CHAR(34),INDEX(SamplingFeatures[Sampling Feature UUID],$A358),CHAR(34),
", SamplingFeatureTypeCV:  ",CHAR(34),INDEX(SamplingFeatures[Sampling Feature Type],$A358),CHAR(34),
", SamplingFeatureCode:  ",CHAR(34),INDEX(SamplingFeatures[Feature Code],$A358),CHAR(34),
", SamplingFeatureName:  ",CHAR(34),INDEX(SamplingFeatures[Feature Name],$A358),CHAR(34),
", SamplingFeatureDescription:  ",CHAR(34),INDEX(SamplingFeatures[Feature Description],$A358),CHAR(34),
", SamplingFeatureGeotypeCV:  ",CHAR(34),INDEX(SamplingFeatures[Feature Geo Type],$A358),CHAR(34),
", FeatureGeometry:  ",CHAR(34),INDEX(SamplingFeatures[Feature Geometry],$A358),CHAR(34),
", Elevation_m:  ",CHAR(34),INDEX(SamplingFeatures[Elevation_m],$A358),CHAR(34),
", ElevationDatumCV:  ",CHAR(34),ElevationDatum,CHAR(34),"}"))</f>
        <v>#REF!</v>
      </c>
      <c r="L358" t="e">
        <f>IF(INDEX(SamplingFeatures[Sampling Feature Type],$A358)&lt;&gt;"Site","",
CONCATENATE("  - &amp;SiteID",TEXT(SUMPRODUCT(--($L$3:$L357&lt;&gt;"")),"0000"),
" {","SamplingFeatureID:  *SamplingFeatureID",TEXT($A358,"0000"),
", SiteTypeCV:  ",CHAR(34),INDEX(Sites[Site Type],$A358),CHAR(34),
", Latitude:  ",INDEX(Sites[Latitude],$A358),
", Longitude:  ",INDEX(Sites[Longitude],$A358),
", SRSName:  ",CHAR(34),LatLonDatum,CHAR(34),"}"))</f>
        <v>#REF!</v>
      </c>
      <c r="M358" t="e">
        <f>IF(INDEX(SamplingFeatures[Sampling Feature Type],$A358)&lt;&gt;"Specimen","",
CONCATENATE("  - &amp;SpecimenID",TEXT(SUMPRODUCT(--($M$3:$M357&lt;&gt;"")),"0000"),
" {","SamplingFeatureID:  *SamplingFeatureID",TEXT($A358,"0000"),
", SpecimenTypeCV:  ",CHAR(34),INDEX(Specimens[Specimen Type],$A358),CHAR(34),
", SpecimenMediumCV:  ",INDEX(Specimens[Specimen Medium],$A358),
", IsFieldSpecimen:  ",CHAR(34),INDEX(Specimens[Is Field Specimen?],$A358),CHAR(34),"}"))</f>
        <v>#REF!</v>
      </c>
      <c r="N358" t="e">
        <f>IF(COUNTA(SpatialOffsets[])=0,"", IF(INDEX(SpatialOffsets[Spatial Offset Type],$A358)="","",
CONCATENATE("  - &amp;SpatialOffsetID",TEXT($A358,"0000"),
" {","SpatialOffsetTypeCV:  ",CHAR(34),INDEX(SpatialOffsets[Spatial Offset Type],$A358),CHAR(34),
", Offset1Value:  ",INDEX(SpatialOffsets[Offset 1 Value],$A358),
", Offset1UnitID:  ",CHAR(34),INDEX(SpatialOffsets[Offset 1 Unit],$A358),CHAR(34),
", Offset2Value:  ",INDEX(SpatialOffsets[Offset 2 Value],$A358),
", Offset2UnitID:  ",CHAR(34),INDEX(SpatialOffsets[Offset 2 Unit],$A358),CHAR(34),
", Offset3Value:  ",INDEX(SpatialOffsets[Offset 3 Value],$A358),
", Offset3UnitID:  ",CHAR(34),INDEX(SpatialOffsets[Offset 3 Unit],$A358),CHAR(34),,"}")))</f>
        <v>#REF!</v>
      </c>
      <c r="O358" t="e">
        <f>IF(COUNTA(RelatedFeatures[])=0,"", IF(INDEX(RelatedFeatures[First Sampling Feature Code],$A358)="","",
CONCATENATE("  - &amp;RelationID",TEXT($A358,"0000"),
" {","SamplingFeatureID:  *SamplingFeatureID",TEXT(MATCH(INDEX(RelatedFeatures[First Sampling Feature Code],$A358),SamplingFeatures[Feature Code],0),"0000"),
", RelationshipTypeCV:  ",CHAR(34),INDEX(RelatedFeatures[Relationship Type],$A358),CHAR(34),
", RelatedFeatureID: *SamplingFeatureID",TEXT(MATCH(INDEX(RelatedFeatures[Second Sampling Feature Code],$A358),SamplingFeatures[Feature Code],0),"0000"),
", SpatialOffsetID:  ",IF(INDEX(RelatedFeatures[Offset Number],$A358)="","",CONCATENATE("*SpatialOffsetID",TEXT(INDEX(RelatedFeatures[Offset Number],$A358),"0000"))),"}")))</f>
        <v>#REF!</v>
      </c>
      <c r="P358" t="e">
        <f>IF(INDEX(Methods[Method Type],$A358)="","",
CONCATENATE("  - &amp;MethodID",TEXT($A358,"0000"),
" {","MethodTypeCV:  ",CHAR(34),INDEX(Methods[Method Type],$A358),CHAR(34),
", MethodCode:  ",CHAR(34),INDEX(Methods[Method Code],$A358),CHAR(34),
", MethodName:  ",CHAR(34),INDEX(Methods[Method Name],$A358),CHAR(34),
", MethodDescription:  ",CHAR(34),INDEX(Methods[Method Description],$A358),CHAR(34),
", MethodLink:  ",CHAR(34),INDEX(Methods[Method Link],$A358),CHAR(34),
", OrganizationID: *OrganizationID",TEXT(MATCH(INDEX(Methods[Organization Name],$A358),Organizations[Organization Name],0),"0000"),"}"))</f>
        <v>#REF!</v>
      </c>
      <c r="Q358" t="e">
        <f>IF(INDEX(Variables[Variable Type],$A358)="","",
CONCATENATE("  - &amp;VariableID",TEXT($A358,"0000"),
" {","VariableTypeCV:  ",CHAR(34),INDEX(Variables[Variable Type],$A358),CHAR(34),
", VariableCode:  ",CHAR(34),INDEX(Variables[Variable Code],$A358),CHAR(34),
", VariableNameCV:  ",CHAR(34),INDEX(Variables[Variable Name],$A358),CHAR(34),
", VariableDefinition:  ",CHAR(34),INDEX(Variables[Variable Definition],$A358),CHAR(34),
", SpecciationCV:  ",CHAR(34),INDEX(Variables[Speciation],$A358),CHAR(34),
", NoDataValue:  ",CHAR(34),INDEX(Variables[No Data Value],$A358),CHAR(34),"}"))</f>
        <v>#REF!</v>
      </c>
    </row>
    <row r="359" spans="1:17" x14ac:dyDescent="0.25">
      <c r="A359">
        <v>356</v>
      </c>
      <c r="D359" t="e">
        <f>IF(INDEX(People[First Name],$A359)="","",
CONCATENATE("  - &amp;PersonID",TEXT($A359,"0000"),
" {","PersonFirstName:  ",CHAR(34),INDEX(People[First Name],$A359),CHAR(34),
", PersonMiddleName:  ",CHAR(34),INDEX(People[Middle Name],$A359),CHAR(34),
", PersonLastName:  ",CHAR(34),INDEX(People[Last Name],$A359),CHAR(34),"}"))</f>
        <v>#REF!</v>
      </c>
      <c r="E359" t="e">
        <f>IF(INDEX(Organizations[Organization Type '[CV']],$A359)="","",
CONCATENATE("  - &amp;OrganizationID",TEXT($A359,"0000"),
" {","OrganizationTypeCV:  ",CHAR(34),INDEX(Organizations[Organization Type '[CV']],$A359),CHAR(34),
", OrganizationCode:  ",CHAR(34),INDEX(Organizations[Organization Code],$A359),CHAR(34),
", OrganizationName:  ",CHAR(34),INDEX(Organizations[Organization Name],$A359),CHAR(34),
", OrganizationDescription:  ",CHAR(34),INDEX(Organizations[Organization Description],$A359),CHAR(34),
", OrganizationLink:  ",CHAR(34),INDEX(Organizations[Organization Link],$A359),CHAR(34),"}"))</f>
        <v>#REF!</v>
      </c>
      <c r="F359" t="e">
        <f>IF(INDEX(People[First Name],$A359)="","",
CONCATENATE("  - &amp;AffiliationID",TEXT($A359,"0000"),
" {PersonID: *PersonID",TEXT($A359,"0000"),
", OrganizationID: *OrganizationID",TEXT(MATCH(INDEX(People[Organization Name],$A359),Organizations[Organization Name],0),"0000"),
", IsPrimaryOrganizationContact: , AffiliationStartDate: , AffiliationEndDate: , PrimaryPhone: ",
", PrimaryEmail: ",CHAR(34),INDEX(People[Primary Email],$A359),CHAR(34),
", PrimaryAddress: ",CHAR(34),INDEX(People[Primary Address],$A359),CHAR(34),
", PersonLink: }"))</f>
        <v>#REF!</v>
      </c>
      <c r="H359" t="e">
        <f>IF(COUNTA(CitationInformation)=0,"",IF(INDEX(AuthorList[Author Name],$A359)="","",
CONCATENATE("  - &amp;AuthorListID",TEXT($A359,"0000"),
"  {CitationID: *CitationID0001",
", PersonID: *PersonID",TEXT(MATCH(INDEX(AuthorList[Author Name],$A359),People[Full Name],0),"0000"),
", AuthorOrder: ",INDEX(AuthorList[Author Number],$A359),"}")))</f>
        <v>#REF!</v>
      </c>
      <c r="K359" t="e">
        <f>IF(INDEX(SamplingFeatures[Feature Code],$A359)="","",
CONCATENATE("  - &amp;SamplingFeatureID",TEXT($A359,"0000"),
" {","SamplingFeatureUUID:  ",CHAR(34),INDEX(SamplingFeatures[Sampling Feature UUID],$A359),CHAR(34),
", SamplingFeatureTypeCV:  ",CHAR(34),INDEX(SamplingFeatures[Sampling Feature Type],$A359),CHAR(34),
", SamplingFeatureCode:  ",CHAR(34),INDEX(SamplingFeatures[Feature Code],$A359),CHAR(34),
", SamplingFeatureName:  ",CHAR(34),INDEX(SamplingFeatures[Feature Name],$A359),CHAR(34),
", SamplingFeatureDescription:  ",CHAR(34),INDEX(SamplingFeatures[Feature Description],$A359),CHAR(34),
", SamplingFeatureGeotypeCV:  ",CHAR(34),INDEX(SamplingFeatures[Feature Geo Type],$A359),CHAR(34),
", FeatureGeometry:  ",CHAR(34),INDEX(SamplingFeatures[Feature Geometry],$A359),CHAR(34),
", Elevation_m:  ",CHAR(34),INDEX(SamplingFeatures[Elevation_m],$A359),CHAR(34),
", ElevationDatumCV:  ",CHAR(34),ElevationDatum,CHAR(34),"}"))</f>
        <v>#REF!</v>
      </c>
      <c r="L359" t="e">
        <f>IF(INDEX(SamplingFeatures[Sampling Feature Type],$A359)&lt;&gt;"Site","",
CONCATENATE("  - &amp;SiteID",TEXT(SUMPRODUCT(--($L$3:$L358&lt;&gt;"")),"0000"),
" {","SamplingFeatureID:  *SamplingFeatureID",TEXT($A359,"0000"),
", SiteTypeCV:  ",CHAR(34),INDEX(Sites[Site Type],$A359),CHAR(34),
", Latitude:  ",INDEX(Sites[Latitude],$A359),
", Longitude:  ",INDEX(Sites[Longitude],$A359),
", SRSName:  ",CHAR(34),LatLonDatum,CHAR(34),"}"))</f>
        <v>#REF!</v>
      </c>
      <c r="M359" t="e">
        <f>IF(INDEX(SamplingFeatures[Sampling Feature Type],$A359)&lt;&gt;"Specimen","",
CONCATENATE("  - &amp;SpecimenID",TEXT(SUMPRODUCT(--($M$3:$M358&lt;&gt;"")),"0000"),
" {","SamplingFeatureID:  *SamplingFeatureID",TEXT($A359,"0000"),
", SpecimenTypeCV:  ",CHAR(34),INDEX(Specimens[Specimen Type],$A359),CHAR(34),
", SpecimenMediumCV:  ",INDEX(Specimens[Specimen Medium],$A359),
", IsFieldSpecimen:  ",CHAR(34),INDEX(Specimens[Is Field Specimen?],$A359),CHAR(34),"}"))</f>
        <v>#REF!</v>
      </c>
      <c r="N359" t="e">
        <f>IF(COUNTA(SpatialOffsets[])=0,"", IF(INDEX(SpatialOffsets[Spatial Offset Type],$A359)="","",
CONCATENATE("  - &amp;SpatialOffsetID",TEXT($A359,"0000"),
" {","SpatialOffsetTypeCV:  ",CHAR(34),INDEX(SpatialOffsets[Spatial Offset Type],$A359),CHAR(34),
", Offset1Value:  ",INDEX(SpatialOffsets[Offset 1 Value],$A359),
", Offset1UnitID:  ",CHAR(34),INDEX(SpatialOffsets[Offset 1 Unit],$A359),CHAR(34),
", Offset2Value:  ",INDEX(SpatialOffsets[Offset 2 Value],$A359),
", Offset2UnitID:  ",CHAR(34),INDEX(SpatialOffsets[Offset 2 Unit],$A359),CHAR(34),
", Offset3Value:  ",INDEX(SpatialOffsets[Offset 3 Value],$A359),
", Offset3UnitID:  ",CHAR(34),INDEX(SpatialOffsets[Offset 3 Unit],$A359),CHAR(34),,"}")))</f>
        <v>#REF!</v>
      </c>
      <c r="O359" t="e">
        <f>IF(COUNTA(RelatedFeatures[])=0,"", IF(INDEX(RelatedFeatures[First Sampling Feature Code],$A359)="","",
CONCATENATE("  - &amp;RelationID",TEXT($A359,"0000"),
" {","SamplingFeatureID:  *SamplingFeatureID",TEXT(MATCH(INDEX(RelatedFeatures[First Sampling Feature Code],$A359),SamplingFeatures[Feature Code],0),"0000"),
", RelationshipTypeCV:  ",CHAR(34),INDEX(RelatedFeatures[Relationship Type],$A359),CHAR(34),
", RelatedFeatureID: *SamplingFeatureID",TEXT(MATCH(INDEX(RelatedFeatures[Second Sampling Feature Code],$A359),SamplingFeatures[Feature Code],0),"0000"),
", SpatialOffsetID:  ",IF(INDEX(RelatedFeatures[Offset Number],$A359)="","",CONCATENATE("*SpatialOffsetID",TEXT(INDEX(RelatedFeatures[Offset Number],$A359),"0000"))),"}")))</f>
        <v>#REF!</v>
      </c>
      <c r="P359" t="e">
        <f>IF(INDEX(Methods[Method Type],$A359)="","",
CONCATENATE("  - &amp;MethodID",TEXT($A359,"0000"),
" {","MethodTypeCV:  ",CHAR(34),INDEX(Methods[Method Type],$A359),CHAR(34),
", MethodCode:  ",CHAR(34),INDEX(Methods[Method Code],$A359),CHAR(34),
", MethodName:  ",CHAR(34),INDEX(Methods[Method Name],$A359),CHAR(34),
", MethodDescription:  ",CHAR(34),INDEX(Methods[Method Description],$A359),CHAR(34),
", MethodLink:  ",CHAR(34),INDEX(Methods[Method Link],$A359),CHAR(34),
", OrganizationID: *OrganizationID",TEXT(MATCH(INDEX(Methods[Organization Name],$A359),Organizations[Organization Name],0),"0000"),"}"))</f>
        <v>#REF!</v>
      </c>
      <c r="Q359" t="e">
        <f>IF(INDEX(Variables[Variable Type],$A359)="","",
CONCATENATE("  - &amp;VariableID",TEXT($A359,"0000"),
" {","VariableTypeCV:  ",CHAR(34),INDEX(Variables[Variable Type],$A359),CHAR(34),
", VariableCode:  ",CHAR(34),INDEX(Variables[Variable Code],$A359),CHAR(34),
", VariableNameCV:  ",CHAR(34),INDEX(Variables[Variable Name],$A359),CHAR(34),
", VariableDefinition:  ",CHAR(34),INDEX(Variables[Variable Definition],$A359),CHAR(34),
", SpecciationCV:  ",CHAR(34),INDEX(Variables[Speciation],$A359),CHAR(34),
", NoDataValue:  ",CHAR(34),INDEX(Variables[No Data Value],$A359),CHAR(34),"}"))</f>
        <v>#REF!</v>
      </c>
    </row>
    <row r="360" spans="1:17" x14ac:dyDescent="0.25">
      <c r="A360">
        <v>357</v>
      </c>
      <c r="D360" t="e">
        <f>IF(INDEX(People[First Name],$A360)="","",
CONCATENATE("  - &amp;PersonID",TEXT($A360,"0000"),
" {","PersonFirstName:  ",CHAR(34),INDEX(People[First Name],$A360),CHAR(34),
", PersonMiddleName:  ",CHAR(34),INDEX(People[Middle Name],$A360),CHAR(34),
", PersonLastName:  ",CHAR(34),INDEX(People[Last Name],$A360),CHAR(34),"}"))</f>
        <v>#REF!</v>
      </c>
      <c r="E360" t="e">
        <f>IF(INDEX(Organizations[Organization Type '[CV']],$A360)="","",
CONCATENATE("  - &amp;OrganizationID",TEXT($A360,"0000"),
" {","OrganizationTypeCV:  ",CHAR(34),INDEX(Organizations[Organization Type '[CV']],$A360),CHAR(34),
", OrganizationCode:  ",CHAR(34),INDEX(Organizations[Organization Code],$A360),CHAR(34),
", OrganizationName:  ",CHAR(34),INDEX(Organizations[Organization Name],$A360),CHAR(34),
", OrganizationDescription:  ",CHAR(34),INDEX(Organizations[Organization Description],$A360),CHAR(34),
", OrganizationLink:  ",CHAR(34),INDEX(Organizations[Organization Link],$A360),CHAR(34),"}"))</f>
        <v>#REF!</v>
      </c>
      <c r="F360" t="e">
        <f>IF(INDEX(People[First Name],$A360)="","",
CONCATENATE("  - &amp;AffiliationID",TEXT($A360,"0000"),
" {PersonID: *PersonID",TEXT($A360,"0000"),
", OrganizationID: *OrganizationID",TEXT(MATCH(INDEX(People[Organization Name],$A360),Organizations[Organization Name],0),"0000"),
", IsPrimaryOrganizationContact: , AffiliationStartDate: , AffiliationEndDate: , PrimaryPhone: ",
", PrimaryEmail: ",CHAR(34),INDEX(People[Primary Email],$A360),CHAR(34),
", PrimaryAddress: ",CHAR(34),INDEX(People[Primary Address],$A360),CHAR(34),
", PersonLink: }"))</f>
        <v>#REF!</v>
      </c>
      <c r="H360" t="e">
        <f>IF(COUNTA(CitationInformation)=0,"",IF(INDEX(AuthorList[Author Name],$A360)="","",
CONCATENATE("  - &amp;AuthorListID",TEXT($A360,"0000"),
"  {CitationID: *CitationID0001",
", PersonID: *PersonID",TEXT(MATCH(INDEX(AuthorList[Author Name],$A360),People[Full Name],0),"0000"),
", AuthorOrder: ",INDEX(AuthorList[Author Number],$A360),"}")))</f>
        <v>#REF!</v>
      </c>
      <c r="K360" t="e">
        <f>IF(INDEX(SamplingFeatures[Feature Code],$A360)="","",
CONCATENATE("  - &amp;SamplingFeatureID",TEXT($A360,"0000"),
" {","SamplingFeatureUUID:  ",CHAR(34),INDEX(SamplingFeatures[Sampling Feature UUID],$A360),CHAR(34),
", SamplingFeatureTypeCV:  ",CHAR(34),INDEX(SamplingFeatures[Sampling Feature Type],$A360),CHAR(34),
", SamplingFeatureCode:  ",CHAR(34),INDEX(SamplingFeatures[Feature Code],$A360),CHAR(34),
", SamplingFeatureName:  ",CHAR(34),INDEX(SamplingFeatures[Feature Name],$A360),CHAR(34),
", SamplingFeatureDescription:  ",CHAR(34),INDEX(SamplingFeatures[Feature Description],$A360),CHAR(34),
", SamplingFeatureGeotypeCV:  ",CHAR(34),INDEX(SamplingFeatures[Feature Geo Type],$A360),CHAR(34),
", FeatureGeometry:  ",CHAR(34),INDEX(SamplingFeatures[Feature Geometry],$A360),CHAR(34),
", Elevation_m:  ",CHAR(34),INDEX(SamplingFeatures[Elevation_m],$A360),CHAR(34),
", ElevationDatumCV:  ",CHAR(34),ElevationDatum,CHAR(34),"}"))</f>
        <v>#REF!</v>
      </c>
      <c r="L360" t="e">
        <f>IF(INDEX(SamplingFeatures[Sampling Feature Type],$A360)&lt;&gt;"Site","",
CONCATENATE("  - &amp;SiteID",TEXT(SUMPRODUCT(--($L$3:$L359&lt;&gt;"")),"0000"),
" {","SamplingFeatureID:  *SamplingFeatureID",TEXT($A360,"0000"),
", SiteTypeCV:  ",CHAR(34),INDEX(Sites[Site Type],$A360),CHAR(34),
", Latitude:  ",INDEX(Sites[Latitude],$A360),
", Longitude:  ",INDEX(Sites[Longitude],$A360),
", SRSName:  ",CHAR(34),LatLonDatum,CHAR(34),"}"))</f>
        <v>#REF!</v>
      </c>
      <c r="M360" t="e">
        <f>IF(INDEX(SamplingFeatures[Sampling Feature Type],$A360)&lt;&gt;"Specimen","",
CONCATENATE("  - &amp;SpecimenID",TEXT(SUMPRODUCT(--($M$3:$M359&lt;&gt;"")),"0000"),
" {","SamplingFeatureID:  *SamplingFeatureID",TEXT($A360,"0000"),
", SpecimenTypeCV:  ",CHAR(34),INDEX(Specimens[Specimen Type],$A360),CHAR(34),
", SpecimenMediumCV:  ",INDEX(Specimens[Specimen Medium],$A360),
", IsFieldSpecimen:  ",CHAR(34),INDEX(Specimens[Is Field Specimen?],$A360),CHAR(34),"}"))</f>
        <v>#REF!</v>
      </c>
      <c r="N360" t="e">
        <f>IF(COUNTA(SpatialOffsets[])=0,"", IF(INDEX(SpatialOffsets[Spatial Offset Type],$A360)="","",
CONCATENATE("  - &amp;SpatialOffsetID",TEXT($A360,"0000"),
" {","SpatialOffsetTypeCV:  ",CHAR(34),INDEX(SpatialOffsets[Spatial Offset Type],$A360),CHAR(34),
", Offset1Value:  ",INDEX(SpatialOffsets[Offset 1 Value],$A360),
", Offset1UnitID:  ",CHAR(34),INDEX(SpatialOffsets[Offset 1 Unit],$A360),CHAR(34),
", Offset2Value:  ",INDEX(SpatialOffsets[Offset 2 Value],$A360),
", Offset2UnitID:  ",CHAR(34),INDEX(SpatialOffsets[Offset 2 Unit],$A360),CHAR(34),
", Offset3Value:  ",INDEX(SpatialOffsets[Offset 3 Value],$A360),
", Offset3UnitID:  ",CHAR(34),INDEX(SpatialOffsets[Offset 3 Unit],$A360),CHAR(34),,"}")))</f>
        <v>#REF!</v>
      </c>
      <c r="O360" t="e">
        <f>IF(COUNTA(RelatedFeatures[])=0,"", IF(INDEX(RelatedFeatures[First Sampling Feature Code],$A360)="","",
CONCATENATE("  - &amp;RelationID",TEXT($A360,"0000"),
" {","SamplingFeatureID:  *SamplingFeatureID",TEXT(MATCH(INDEX(RelatedFeatures[First Sampling Feature Code],$A360),SamplingFeatures[Feature Code],0),"0000"),
", RelationshipTypeCV:  ",CHAR(34),INDEX(RelatedFeatures[Relationship Type],$A360),CHAR(34),
", RelatedFeatureID: *SamplingFeatureID",TEXT(MATCH(INDEX(RelatedFeatures[Second Sampling Feature Code],$A360),SamplingFeatures[Feature Code],0),"0000"),
", SpatialOffsetID:  ",IF(INDEX(RelatedFeatures[Offset Number],$A360)="","",CONCATENATE("*SpatialOffsetID",TEXT(INDEX(RelatedFeatures[Offset Number],$A360),"0000"))),"}")))</f>
        <v>#REF!</v>
      </c>
      <c r="P360" t="e">
        <f>IF(INDEX(Methods[Method Type],$A360)="","",
CONCATENATE("  - &amp;MethodID",TEXT($A360,"0000"),
" {","MethodTypeCV:  ",CHAR(34),INDEX(Methods[Method Type],$A360),CHAR(34),
", MethodCode:  ",CHAR(34),INDEX(Methods[Method Code],$A360),CHAR(34),
", MethodName:  ",CHAR(34),INDEX(Methods[Method Name],$A360),CHAR(34),
", MethodDescription:  ",CHAR(34),INDEX(Methods[Method Description],$A360),CHAR(34),
", MethodLink:  ",CHAR(34),INDEX(Methods[Method Link],$A360),CHAR(34),
", OrganizationID: *OrganizationID",TEXT(MATCH(INDEX(Methods[Organization Name],$A360),Organizations[Organization Name],0),"0000"),"}"))</f>
        <v>#REF!</v>
      </c>
      <c r="Q360" t="e">
        <f>IF(INDEX(Variables[Variable Type],$A360)="","",
CONCATENATE("  - &amp;VariableID",TEXT($A360,"0000"),
" {","VariableTypeCV:  ",CHAR(34),INDEX(Variables[Variable Type],$A360),CHAR(34),
", VariableCode:  ",CHAR(34),INDEX(Variables[Variable Code],$A360),CHAR(34),
", VariableNameCV:  ",CHAR(34),INDEX(Variables[Variable Name],$A360),CHAR(34),
", VariableDefinition:  ",CHAR(34),INDEX(Variables[Variable Definition],$A360),CHAR(34),
", SpecciationCV:  ",CHAR(34),INDEX(Variables[Speciation],$A360),CHAR(34),
", NoDataValue:  ",CHAR(34),INDEX(Variables[No Data Value],$A360),CHAR(34),"}"))</f>
        <v>#REF!</v>
      </c>
    </row>
    <row r="361" spans="1:17" x14ac:dyDescent="0.25">
      <c r="A361">
        <v>358</v>
      </c>
      <c r="D361" t="e">
        <f>IF(INDEX(People[First Name],$A361)="","",
CONCATENATE("  - &amp;PersonID",TEXT($A361,"0000"),
" {","PersonFirstName:  ",CHAR(34),INDEX(People[First Name],$A361),CHAR(34),
", PersonMiddleName:  ",CHAR(34),INDEX(People[Middle Name],$A361),CHAR(34),
", PersonLastName:  ",CHAR(34),INDEX(People[Last Name],$A361),CHAR(34),"}"))</f>
        <v>#REF!</v>
      </c>
      <c r="E361" t="e">
        <f>IF(INDEX(Organizations[Organization Type '[CV']],$A361)="","",
CONCATENATE("  - &amp;OrganizationID",TEXT($A361,"0000"),
" {","OrganizationTypeCV:  ",CHAR(34),INDEX(Organizations[Organization Type '[CV']],$A361),CHAR(34),
", OrganizationCode:  ",CHAR(34),INDEX(Organizations[Organization Code],$A361),CHAR(34),
", OrganizationName:  ",CHAR(34),INDEX(Organizations[Organization Name],$A361),CHAR(34),
", OrganizationDescription:  ",CHAR(34),INDEX(Organizations[Organization Description],$A361),CHAR(34),
", OrganizationLink:  ",CHAR(34),INDEX(Organizations[Organization Link],$A361),CHAR(34),"}"))</f>
        <v>#REF!</v>
      </c>
      <c r="F361" t="e">
        <f>IF(INDEX(People[First Name],$A361)="","",
CONCATENATE("  - &amp;AffiliationID",TEXT($A361,"0000"),
" {PersonID: *PersonID",TEXT($A361,"0000"),
", OrganizationID: *OrganizationID",TEXT(MATCH(INDEX(People[Organization Name],$A361),Organizations[Organization Name],0),"0000"),
", IsPrimaryOrganizationContact: , AffiliationStartDate: , AffiliationEndDate: , PrimaryPhone: ",
", PrimaryEmail: ",CHAR(34),INDEX(People[Primary Email],$A361),CHAR(34),
", PrimaryAddress: ",CHAR(34),INDEX(People[Primary Address],$A361),CHAR(34),
", PersonLink: }"))</f>
        <v>#REF!</v>
      </c>
      <c r="H361" t="e">
        <f>IF(COUNTA(CitationInformation)=0,"",IF(INDEX(AuthorList[Author Name],$A361)="","",
CONCATENATE("  - &amp;AuthorListID",TEXT($A361,"0000"),
"  {CitationID: *CitationID0001",
", PersonID: *PersonID",TEXT(MATCH(INDEX(AuthorList[Author Name],$A361),People[Full Name],0),"0000"),
", AuthorOrder: ",INDEX(AuthorList[Author Number],$A361),"}")))</f>
        <v>#REF!</v>
      </c>
      <c r="K361" t="e">
        <f>IF(INDEX(SamplingFeatures[Feature Code],$A361)="","",
CONCATENATE("  - &amp;SamplingFeatureID",TEXT($A361,"0000"),
" {","SamplingFeatureUUID:  ",CHAR(34),INDEX(SamplingFeatures[Sampling Feature UUID],$A361),CHAR(34),
", SamplingFeatureTypeCV:  ",CHAR(34),INDEX(SamplingFeatures[Sampling Feature Type],$A361),CHAR(34),
", SamplingFeatureCode:  ",CHAR(34),INDEX(SamplingFeatures[Feature Code],$A361),CHAR(34),
", SamplingFeatureName:  ",CHAR(34),INDEX(SamplingFeatures[Feature Name],$A361),CHAR(34),
", SamplingFeatureDescription:  ",CHAR(34),INDEX(SamplingFeatures[Feature Description],$A361),CHAR(34),
", SamplingFeatureGeotypeCV:  ",CHAR(34),INDEX(SamplingFeatures[Feature Geo Type],$A361),CHAR(34),
", FeatureGeometry:  ",CHAR(34),INDEX(SamplingFeatures[Feature Geometry],$A361),CHAR(34),
", Elevation_m:  ",CHAR(34),INDEX(SamplingFeatures[Elevation_m],$A361),CHAR(34),
", ElevationDatumCV:  ",CHAR(34),ElevationDatum,CHAR(34),"}"))</f>
        <v>#REF!</v>
      </c>
      <c r="L361" t="e">
        <f>IF(INDEX(SamplingFeatures[Sampling Feature Type],$A361)&lt;&gt;"Site","",
CONCATENATE("  - &amp;SiteID",TEXT(SUMPRODUCT(--($L$3:$L360&lt;&gt;"")),"0000"),
" {","SamplingFeatureID:  *SamplingFeatureID",TEXT($A361,"0000"),
", SiteTypeCV:  ",CHAR(34),INDEX(Sites[Site Type],$A361),CHAR(34),
", Latitude:  ",INDEX(Sites[Latitude],$A361),
", Longitude:  ",INDEX(Sites[Longitude],$A361),
", SRSName:  ",CHAR(34),LatLonDatum,CHAR(34),"}"))</f>
        <v>#REF!</v>
      </c>
      <c r="M361" t="e">
        <f>IF(INDEX(SamplingFeatures[Sampling Feature Type],$A361)&lt;&gt;"Specimen","",
CONCATENATE("  - &amp;SpecimenID",TEXT(SUMPRODUCT(--($M$3:$M360&lt;&gt;"")),"0000"),
" {","SamplingFeatureID:  *SamplingFeatureID",TEXT($A361,"0000"),
", SpecimenTypeCV:  ",CHAR(34),INDEX(Specimens[Specimen Type],$A361),CHAR(34),
", SpecimenMediumCV:  ",INDEX(Specimens[Specimen Medium],$A361),
", IsFieldSpecimen:  ",CHAR(34),INDEX(Specimens[Is Field Specimen?],$A361),CHAR(34),"}"))</f>
        <v>#REF!</v>
      </c>
      <c r="N361" t="e">
        <f>IF(COUNTA(SpatialOffsets[])=0,"", IF(INDEX(SpatialOffsets[Spatial Offset Type],$A361)="","",
CONCATENATE("  - &amp;SpatialOffsetID",TEXT($A361,"0000"),
" {","SpatialOffsetTypeCV:  ",CHAR(34),INDEX(SpatialOffsets[Spatial Offset Type],$A361),CHAR(34),
", Offset1Value:  ",INDEX(SpatialOffsets[Offset 1 Value],$A361),
", Offset1UnitID:  ",CHAR(34),INDEX(SpatialOffsets[Offset 1 Unit],$A361),CHAR(34),
", Offset2Value:  ",INDEX(SpatialOffsets[Offset 2 Value],$A361),
", Offset2UnitID:  ",CHAR(34),INDEX(SpatialOffsets[Offset 2 Unit],$A361),CHAR(34),
", Offset3Value:  ",INDEX(SpatialOffsets[Offset 3 Value],$A361),
", Offset3UnitID:  ",CHAR(34),INDEX(SpatialOffsets[Offset 3 Unit],$A361),CHAR(34),,"}")))</f>
        <v>#REF!</v>
      </c>
      <c r="O361" t="e">
        <f>IF(COUNTA(RelatedFeatures[])=0,"", IF(INDEX(RelatedFeatures[First Sampling Feature Code],$A361)="","",
CONCATENATE("  - &amp;RelationID",TEXT($A361,"0000"),
" {","SamplingFeatureID:  *SamplingFeatureID",TEXT(MATCH(INDEX(RelatedFeatures[First Sampling Feature Code],$A361),SamplingFeatures[Feature Code],0),"0000"),
", RelationshipTypeCV:  ",CHAR(34),INDEX(RelatedFeatures[Relationship Type],$A361),CHAR(34),
", RelatedFeatureID: *SamplingFeatureID",TEXT(MATCH(INDEX(RelatedFeatures[Second Sampling Feature Code],$A361),SamplingFeatures[Feature Code],0),"0000"),
", SpatialOffsetID:  ",IF(INDEX(RelatedFeatures[Offset Number],$A361)="","",CONCATENATE("*SpatialOffsetID",TEXT(INDEX(RelatedFeatures[Offset Number],$A361),"0000"))),"}")))</f>
        <v>#REF!</v>
      </c>
      <c r="P361" t="e">
        <f>IF(INDEX(Methods[Method Type],$A361)="","",
CONCATENATE("  - &amp;MethodID",TEXT($A361,"0000"),
" {","MethodTypeCV:  ",CHAR(34),INDEX(Methods[Method Type],$A361),CHAR(34),
", MethodCode:  ",CHAR(34),INDEX(Methods[Method Code],$A361),CHAR(34),
", MethodName:  ",CHAR(34),INDEX(Methods[Method Name],$A361),CHAR(34),
", MethodDescription:  ",CHAR(34),INDEX(Methods[Method Description],$A361),CHAR(34),
", MethodLink:  ",CHAR(34),INDEX(Methods[Method Link],$A361),CHAR(34),
", OrganizationID: *OrganizationID",TEXT(MATCH(INDEX(Methods[Organization Name],$A361),Organizations[Organization Name],0),"0000"),"}"))</f>
        <v>#REF!</v>
      </c>
      <c r="Q361" t="e">
        <f>IF(INDEX(Variables[Variable Type],$A361)="","",
CONCATENATE("  - &amp;VariableID",TEXT($A361,"0000"),
" {","VariableTypeCV:  ",CHAR(34),INDEX(Variables[Variable Type],$A361),CHAR(34),
", VariableCode:  ",CHAR(34),INDEX(Variables[Variable Code],$A361),CHAR(34),
", VariableNameCV:  ",CHAR(34),INDEX(Variables[Variable Name],$A361),CHAR(34),
", VariableDefinition:  ",CHAR(34),INDEX(Variables[Variable Definition],$A361),CHAR(34),
", SpecciationCV:  ",CHAR(34),INDEX(Variables[Speciation],$A361),CHAR(34),
", NoDataValue:  ",CHAR(34),INDEX(Variables[No Data Value],$A361),CHAR(34),"}"))</f>
        <v>#REF!</v>
      </c>
    </row>
    <row r="362" spans="1:17" x14ac:dyDescent="0.25">
      <c r="A362">
        <v>359</v>
      </c>
      <c r="D362" t="e">
        <f>IF(INDEX(People[First Name],$A362)="","",
CONCATENATE("  - &amp;PersonID",TEXT($A362,"0000"),
" {","PersonFirstName:  ",CHAR(34),INDEX(People[First Name],$A362),CHAR(34),
", PersonMiddleName:  ",CHAR(34),INDEX(People[Middle Name],$A362),CHAR(34),
", PersonLastName:  ",CHAR(34),INDEX(People[Last Name],$A362),CHAR(34),"}"))</f>
        <v>#REF!</v>
      </c>
      <c r="E362" t="e">
        <f>IF(INDEX(Organizations[Organization Type '[CV']],$A362)="","",
CONCATENATE("  - &amp;OrganizationID",TEXT($A362,"0000"),
" {","OrganizationTypeCV:  ",CHAR(34),INDEX(Organizations[Organization Type '[CV']],$A362),CHAR(34),
", OrganizationCode:  ",CHAR(34),INDEX(Organizations[Organization Code],$A362),CHAR(34),
", OrganizationName:  ",CHAR(34),INDEX(Organizations[Organization Name],$A362),CHAR(34),
", OrganizationDescription:  ",CHAR(34),INDEX(Organizations[Organization Description],$A362),CHAR(34),
", OrganizationLink:  ",CHAR(34),INDEX(Organizations[Organization Link],$A362),CHAR(34),"}"))</f>
        <v>#REF!</v>
      </c>
      <c r="F362" t="e">
        <f>IF(INDEX(People[First Name],$A362)="","",
CONCATENATE("  - &amp;AffiliationID",TEXT($A362,"0000"),
" {PersonID: *PersonID",TEXT($A362,"0000"),
", OrganizationID: *OrganizationID",TEXT(MATCH(INDEX(People[Organization Name],$A362),Organizations[Organization Name],0),"0000"),
", IsPrimaryOrganizationContact: , AffiliationStartDate: , AffiliationEndDate: , PrimaryPhone: ",
", PrimaryEmail: ",CHAR(34),INDEX(People[Primary Email],$A362),CHAR(34),
", PrimaryAddress: ",CHAR(34),INDEX(People[Primary Address],$A362),CHAR(34),
", PersonLink: }"))</f>
        <v>#REF!</v>
      </c>
      <c r="H362" t="e">
        <f>IF(COUNTA(CitationInformation)=0,"",IF(INDEX(AuthorList[Author Name],$A362)="","",
CONCATENATE("  - &amp;AuthorListID",TEXT($A362,"0000"),
"  {CitationID: *CitationID0001",
", PersonID: *PersonID",TEXT(MATCH(INDEX(AuthorList[Author Name],$A362),People[Full Name],0),"0000"),
", AuthorOrder: ",INDEX(AuthorList[Author Number],$A362),"}")))</f>
        <v>#REF!</v>
      </c>
      <c r="K362" t="e">
        <f>IF(INDEX(SamplingFeatures[Feature Code],$A362)="","",
CONCATENATE("  - &amp;SamplingFeatureID",TEXT($A362,"0000"),
" {","SamplingFeatureUUID:  ",CHAR(34),INDEX(SamplingFeatures[Sampling Feature UUID],$A362),CHAR(34),
", SamplingFeatureTypeCV:  ",CHAR(34),INDEX(SamplingFeatures[Sampling Feature Type],$A362),CHAR(34),
", SamplingFeatureCode:  ",CHAR(34),INDEX(SamplingFeatures[Feature Code],$A362),CHAR(34),
", SamplingFeatureName:  ",CHAR(34),INDEX(SamplingFeatures[Feature Name],$A362),CHAR(34),
", SamplingFeatureDescription:  ",CHAR(34),INDEX(SamplingFeatures[Feature Description],$A362),CHAR(34),
", SamplingFeatureGeotypeCV:  ",CHAR(34),INDEX(SamplingFeatures[Feature Geo Type],$A362),CHAR(34),
", FeatureGeometry:  ",CHAR(34),INDEX(SamplingFeatures[Feature Geometry],$A362),CHAR(34),
", Elevation_m:  ",CHAR(34),INDEX(SamplingFeatures[Elevation_m],$A362),CHAR(34),
", ElevationDatumCV:  ",CHAR(34),ElevationDatum,CHAR(34),"}"))</f>
        <v>#REF!</v>
      </c>
      <c r="L362" t="e">
        <f>IF(INDEX(SamplingFeatures[Sampling Feature Type],$A362)&lt;&gt;"Site","",
CONCATENATE("  - &amp;SiteID",TEXT(SUMPRODUCT(--($L$3:$L361&lt;&gt;"")),"0000"),
" {","SamplingFeatureID:  *SamplingFeatureID",TEXT($A362,"0000"),
", SiteTypeCV:  ",CHAR(34),INDEX(Sites[Site Type],$A362),CHAR(34),
", Latitude:  ",INDEX(Sites[Latitude],$A362),
", Longitude:  ",INDEX(Sites[Longitude],$A362),
", SRSName:  ",CHAR(34),LatLonDatum,CHAR(34),"}"))</f>
        <v>#REF!</v>
      </c>
      <c r="M362" t="e">
        <f>IF(INDEX(SamplingFeatures[Sampling Feature Type],$A362)&lt;&gt;"Specimen","",
CONCATENATE("  - &amp;SpecimenID",TEXT(SUMPRODUCT(--($M$3:$M361&lt;&gt;"")),"0000"),
" {","SamplingFeatureID:  *SamplingFeatureID",TEXT($A362,"0000"),
", SpecimenTypeCV:  ",CHAR(34),INDEX(Specimens[Specimen Type],$A362),CHAR(34),
", SpecimenMediumCV:  ",INDEX(Specimens[Specimen Medium],$A362),
", IsFieldSpecimen:  ",CHAR(34),INDEX(Specimens[Is Field Specimen?],$A362),CHAR(34),"}"))</f>
        <v>#REF!</v>
      </c>
      <c r="N362" t="e">
        <f>IF(COUNTA(SpatialOffsets[])=0,"", IF(INDEX(SpatialOffsets[Spatial Offset Type],$A362)="","",
CONCATENATE("  - &amp;SpatialOffsetID",TEXT($A362,"0000"),
" {","SpatialOffsetTypeCV:  ",CHAR(34),INDEX(SpatialOffsets[Spatial Offset Type],$A362),CHAR(34),
", Offset1Value:  ",INDEX(SpatialOffsets[Offset 1 Value],$A362),
", Offset1UnitID:  ",CHAR(34),INDEX(SpatialOffsets[Offset 1 Unit],$A362),CHAR(34),
", Offset2Value:  ",INDEX(SpatialOffsets[Offset 2 Value],$A362),
", Offset2UnitID:  ",CHAR(34),INDEX(SpatialOffsets[Offset 2 Unit],$A362),CHAR(34),
", Offset3Value:  ",INDEX(SpatialOffsets[Offset 3 Value],$A362),
", Offset3UnitID:  ",CHAR(34),INDEX(SpatialOffsets[Offset 3 Unit],$A362),CHAR(34),,"}")))</f>
        <v>#REF!</v>
      </c>
      <c r="O362" t="e">
        <f>IF(COUNTA(RelatedFeatures[])=0,"", IF(INDEX(RelatedFeatures[First Sampling Feature Code],$A362)="","",
CONCATENATE("  - &amp;RelationID",TEXT($A362,"0000"),
" {","SamplingFeatureID:  *SamplingFeatureID",TEXT(MATCH(INDEX(RelatedFeatures[First Sampling Feature Code],$A362),SamplingFeatures[Feature Code],0),"0000"),
", RelationshipTypeCV:  ",CHAR(34),INDEX(RelatedFeatures[Relationship Type],$A362),CHAR(34),
", RelatedFeatureID: *SamplingFeatureID",TEXT(MATCH(INDEX(RelatedFeatures[Second Sampling Feature Code],$A362),SamplingFeatures[Feature Code],0),"0000"),
", SpatialOffsetID:  ",IF(INDEX(RelatedFeatures[Offset Number],$A362)="","",CONCATENATE("*SpatialOffsetID",TEXT(INDEX(RelatedFeatures[Offset Number],$A362),"0000"))),"}")))</f>
        <v>#REF!</v>
      </c>
      <c r="P362" t="e">
        <f>IF(INDEX(Methods[Method Type],$A362)="","",
CONCATENATE("  - &amp;MethodID",TEXT($A362,"0000"),
" {","MethodTypeCV:  ",CHAR(34),INDEX(Methods[Method Type],$A362),CHAR(34),
", MethodCode:  ",CHAR(34),INDEX(Methods[Method Code],$A362),CHAR(34),
", MethodName:  ",CHAR(34),INDEX(Methods[Method Name],$A362),CHAR(34),
", MethodDescription:  ",CHAR(34),INDEX(Methods[Method Description],$A362),CHAR(34),
", MethodLink:  ",CHAR(34),INDEX(Methods[Method Link],$A362),CHAR(34),
", OrganizationID: *OrganizationID",TEXT(MATCH(INDEX(Methods[Organization Name],$A362),Organizations[Organization Name],0),"0000"),"}"))</f>
        <v>#REF!</v>
      </c>
      <c r="Q362" t="e">
        <f>IF(INDEX(Variables[Variable Type],$A362)="","",
CONCATENATE("  - &amp;VariableID",TEXT($A362,"0000"),
" {","VariableTypeCV:  ",CHAR(34),INDEX(Variables[Variable Type],$A362),CHAR(34),
", VariableCode:  ",CHAR(34),INDEX(Variables[Variable Code],$A362),CHAR(34),
", VariableNameCV:  ",CHAR(34),INDEX(Variables[Variable Name],$A362),CHAR(34),
", VariableDefinition:  ",CHAR(34),INDEX(Variables[Variable Definition],$A362),CHAR(34),
", SpecciationCV:  ",CHAR(34),INDEX(Variables[Speciation],$A362),CHAR(34),
", NoDataValue:  ",CHAR(34),INDEX(Variables[No Data Value],$A362),CHAR(34),"}"))</f>
        <v>#REF!</v>
      </c>
    </row>
    <row r="363" spans="1:17" x14ac:dyDescent="0.25">
      <c r="A363">
        <v>360</v>
      </c>
      <c r="D363" t="e">
        <f>IF(INDEX(People[First Name],$A363)="","",
CONCATENATE("  - &amp;PersonID",TEXT($A363,"0000"),
" {","PersonFirstName:  ",CHAR(34),INDEX(People[First Name],$A363),CHAR(34),
", PersonMiddleName:  ",CHAR(34),INDEX(People[Middle Name],$A363),CHAR(34),
", PersonLastName:  ",CHAR(34),INDEX(People[Last Name],$A363),CHAR(34),"}"))</f>
        <v>#REF!</v>
      </c>
      <c r="E363" t="e">
        <f>IF(INDEX(Organizations[Organization Type '[CV']],$A363)="","",
CONCATENATE("  - &amp;OrganizationID",TEXT($A363,"0000"),
" {","OrganizationTypeCV:  ",CHAR(34),INDEX(Organizations[Organization Type '[CV']],$A363),CHAR(34),
", OrganizationCode:  ",CHAR(34),INDEX(Organizations[Organization Code],$A363),CHAR(34),
", OrganizationName:  ",CHAR(34),INDEX(Organizations[Organization Name],$A363),CHAR(34),
", OrganizationDescription:  ",CHAR(34),INDEX(Organizations[Organization Description],$A363),CHAR(34),
", OrganizationLink:  ",CHAR(34),INDEX(Organizations[Organization Link],$A363),CHAR(34),"}"))</f>
        <v>#REF!</v>
      </c>
      <c r="F363" t="e">
        <f>IF(INDEX(People[First Name],$A363)="","",
CONCATENATE("  - &amp;AffiliationID",TEXT($A363,"0000"),
" {PersonID: *PersonID",TEXT($A363,"0000"),
", OrganizationID: *OrganizationID",TEXT(MATCH(INDEX(People[Organization Name],$A363),Organizations[Organization Name],0),"0000"),
", IsPrimaryOrganizationContact: , AffiliationStartDate: , AffiliationEndDate: , PrimaryPhone: ",
", PrimaryEmail: ",CHAR(34),INDEX(People[Primary Email],$A363),CHAR(34),
", PrimaryAddress: ",CHAR(34),INDEX(People[Primary Address],$A363),CHAR(34),
", PersonLink: }"))</f>
        <v>#REF!</v>
      </c>
      <c r="H363" t="e">
        <f>IF(COUNTA(CitationInformation)=0,"",IF(INDEX(AuthorList[Author Name],$A363)="","",
CONCATENATE("  - &amp;AuthorListID",TEXT($A363,"0000"),
"  {CitationID: *CitationID0001",
", PersonID: *PersonID",TEXT(MATCH(INDEX(AuthorList[Author Name],$A363),People[Full Name],0),"0000"),
", AuthorOrder: ",INDEX(AuthorList[Author Number],$A363),"}")))</f>
        <v>#REF!</v>
      </c>
      <c r="K363" t="e">
        <f>IF(INDEX(SamplingFeatures[Feature Code],$A363)="","",
CONCATENATE("  - &amp;SamplingFeatureID",TEXT($A363,"0000"),
" {","SamplingFeatureUUID:  ",CHAR(34),INDEX(SamplingFeatures[Sampling Feature UUID],$A363),CHAR(34),
", SamplingFeatureTypeCV:  ",CHAR(34),INDEX(SamplingFeatures[Sampling Feature Type],$A363),CHAR(34),
", SamplingFeatureCode:  ",CHAR(34),INDEX(SamplingFeatures[Feature Code],$A363),CHAR(34),
", SamplingFeatureName:  ",CHAR(34),INDEX(SamplingFeatures[Feature Name],$A363),CHAR(34),
", SamplingFeatureDescription:  ",CHAR(34),INDEX(SamplingFeatures[Feature Description],$A363),CHAR(34),
", SamplingFeatureGeotypeCV:  ",CHAR(34),INDEX(SamplingFeatures[Feature Geo Type],$A363),CHAR(34),
", FeatureGeometry:  ",CHAR(34),INDEX(SamplingFeatures[Feature Geometry],$A363),CHAR(34),
", Elevation_m:  ",CHAR(34),INDEX(SamplingFeatures[Elevation_m],$A363),CHAR(34),
", ElevationDatumCV:  ",CHAR(34),ElevationDatum,CHAR(34),"}"))</f>
        <v>#REF!</v>
      </c>
      <c r="L363" t="e">
        <f>IF(INDEX(SamplingFeatures[Sampling Feature Type],$A363)&lt;&gt;"Site","",
CONCATENATE("  - &amp;SiteID",TEXT(SUMPRODUCT(--($L$3:$L362&lt;&gt;"")),"0000"),
" {","SamplingFeatureID:  *SamplingFeatureID",TEXT($A363,"0000"),
", SiteTypeCV:  ",CHAR(34),INDEX(Sites[Site Type],$A363),CHAR(34),
", Latitude:  ",INDEX(Sites[Latitude],$A363),
", Longitude:  ",INDEX(Sites[Longitude],$A363),
", SRSName:  ",CHAR(34),LatLonDatum,CHAR(34),"}"))</f>
        <v>#REF!</v>
      </c>
      <c r="M363" t="e">
        <f>IF(INDEX(SamplingFeatures[Sampling Feature Type],$A363)&lt;&gt;"Specimen","",
CONCATENATE("  - &amp;SpecimenID",TEXT(SUMPRODUCT(--($M$3:$M362&lt;&gt;"")),"0000"),
" {","SamplingFeatureID:  *SamplingFeatureID",TEXT($A363,"0000"),
", SpecimenTypeCV:  ",CHAR(34),INDEX(Specimens[Specimen Type],$A363),CHAR(34),
", SpecimenMediumCV:  ",INDEX(Specimens[Specimen Medium],$A363),
", IsFieldSpecimen:  ",CHAR(34),INDEX(Specimens[Is Field Specimen?],$A363),CHAR(34),"}"))</f>
        <v>#REF!</v>
      </c>
      <c r="N363" t="e">
        <f>IF(COUNTA(SpatialOffsets[])=0,"", IF(INDEX(SpatialOffsets[Spatial Offset Type],$A363)="","",
CONCATENATE("  - &amp;SpatialOffsetID",TEXT($A363,"0000"),
" {","SpatialOffsetTypeCV:  ",CHAR(34),INDEX(SpatialOffsets[Spatial Offset Type],$A363),CHAR(34),
", Offset1Value:  ",INDEX(SpatialOffsets[Offset 1 Value],$A363),
", Offset1UnitID:  ",CHAR(34),INDEX(SpatialOffsets[Offset 1 Unit],$A363),CHAR(34),
", Offset2Value:  ",INDEX(SpatialOffsets[Offset 2 Value],$A363),
", Offset2UnitID:  ",CHAR(34),INDEX(SpatialOffsets[Offset 2 Unit],$A363),CHAR(34),
", Offset3Value:  ",INDEX(SpatialOffsets[Offset 3 Value],$A363),
", Offset3UnitID:  ",CHAR(34),INDEX(SpatialOffsets[Offset 3 Unit],$A363),CHAR(34),,"}")))</f>
        <v>#REF!</v>
      </c>
      <c r="O363" t="e">
        <f>IF(COUNTA(RelatedFeatures[])=0,"", IF(INDEX(RelatedFeatures[First Sampling Feature Code],$A363)="","",
CONCATENATE("  - &amp;RelationID",TEXT($A363,"0000"),
" {","SamplingFeatureID:  *SamplingFeatureID",TEXT(MATCH(INDEX(RelatedFeatures[First Sampling Feature Code],$A363),SamplingFeatures[Feature Code],0),"0000"),
", RelationshipTypeCV:  ",CHAR(34),INDEX(RelatedFeatures[Relationship Type],$A363),CHAR(34),
", RelatedFeatureID: *SamplingFeatureID",TEXT(MATCH(INDEX(RelatedFeatures[Second Sampling Feature Code],$A363),SamplingFeatures[Feature Code],0),"0000"),
", SpatialOffsetID:  ",IF(INDEX(RelatedFeatures[Offset Number],$A363)="","",CONCATENATE("*SpatialOffsetID",TEXT(INDEX(RelatedFeatures[Offset Number],$A363),"0000"))),"}")))</f>
        <v>#REF!</v>
      </c>
      <c r="P363" t="e">
        <f>IF(INDEX(Methods[Method Type],$A363)="","",
CONCATENATE("  - &amp;MethodID",TEXT($A363,"0000"),
" {","MethodTypeCV:  ",CHAR(34),INDEX(Methods[Method Type],$A363),CHAR(34),
", MethodCode:  ",CHAR(34),INDEX(Methods[Method Code],$A363),CHAR(34),
", MethodName:  ",CHAR(34),INDEX(Methods[Method Name],$A363),CHAR(34),
", MethodDescription:  ",CHAR(34),INDEX(Methods[Method Description],$A363),CHAR(34),
", MethodLink:  ",CHAR(34),INDEX(Methods[Method Link],$A363),CHAR(34),
", OrganizationID: *OrganizationID",TEXT(MATCH(INDEX(Methods[Organization Name],$A363),Organizations[Organization Name],0),"0000"),"}"))</f>
        <v>#REF!</v>
      </c>
      <c r="Q363" t="e">
        <f>IF(INDEX(Variables[Variable Type],$A363)="","",
CONCATENATE("  - &amp;VariableID",TEXT($A363,"0000"),
" {","VariableTypeCV:  ",CHAR(34),INDEX(Variables[Variable Type],$A363),CHAR(34),
", VariableCode:  ",CHAR(34),INDEX(Variables[Variable Code],$A363),CHAR(34),
", VariableNameCV:  ",CHAR(34),INDEX(Variables[Variable Name],$A363),CHAR(34),
", VariableDefinition:  ",CHAR(34),INDEX(Variables[Variable Definition],$A363),CHAR(34),
", SpecciationCV:  ",CHAR(34),INDEX(Variables[Speciation],$A363),CHAR(34),
", NoDataValue:  ",CHAR(34),INDEX(Variables[No Data Value],$A363),CHAR(34),"}"))</f>
        <v>#REF!</v>
      </c>
    </row>
    <row r="364" spans="1:17" x14ac:dyDescent="0.25">
      <c r="A364">
        <v>361</v>
      </c>
      <c r="D364" t="e">
        <f>IF(INDEX(People[First Name],$A364)="","",
CONCATENATE("  - &amp;PersonID",TEXT($A364,"0000"),
" {","PersonFirstName:  ",CHAR(34),INDEX(People[First Name],$A364),CHAR(34),
", PersonMiddleName:  ",CHAR(34),INDEX(People[Middle Name],$A364),CHAR(34),
", PersonLastName:  ",CHAR(34),INDEX(People[Last Name],$A364),CHAR(34),"}"))</f>
        <v>#REF!</v>
      </c>
      <c r="E364" t="e">
        <f>IF(INDEX(Organizations[Organization Type '[CV']],$A364)="","",
CONCATENATE("  - &amp;OrganizationID",TEXT($A364,"0000"),
" {","OrganizationTypeCV:  ",CHAR(34),INDEX(Organizations[Organization Type '[CV']],$A364),CHAR(34),
", OrganizationCode:  ",CHAR(34),INDEX(Organizations[Organization Code],$A364),CHAR(34),
", OrganizationName:  ",CHAR(34),INDEX(Organizations[Organization Name],$A364),CHAR(34),
", OrganizationDescription:  ",CHAR(34),INDEX(Organizations[Organization Description],$A364),CHAR(34),
", OrganizationLink:  ",CHAR(34),INDEX(Organizations[Organization Link],$A364),CHAR(34),"}"))</f>
        <v>#REF!</v>
      </c>
      <c r="F364" t="e">
        <f>IF(INDEX(People[First Name],$A364)="","",
CONCATENATE("  - &amp;AffiliationID",TEXT($A364,"0000"),
" {PersonID: *PersonID",TEXT($A364,"0000"),
", OrganizationID: *OrganizationID",TEXT(MATCH(INDEX(People[Organization Name],$A364),Organizations[Organization Name],0),"0000"),
", IsPrimaryOrganizationContact: , AffiliationStartDate: , AffiliationEndDate: , PrimaryPhone: ",
", PrimaryEmail: ",CHAR(34),INDEX(People[Primary Email],$A364),CHAR(34),
", PrimaryAddress: ",CHAR(34),INDEX(People[Primary Address],$A364),CHAR(34),
", PersonLink: }"))</f>
        <v>#REF!</v>
      </c>
      <c r="H364" t="e">
        <f>IF(COUNTA(CitationInformation)=0,"",IF(INDEX(AuthorList[Author Name],$A364)="","",
CONCATENATE("  - &amp;AuthorListID",TEXT($A364,"0000"),
"  {CitationID: *CitationID0001",
", PersonID: *PersonID",TEXT(MATCH(INDEX(AuthorList[Author Name],$A364),People[Full Name],0),"0000"),
", AuthorOrder: ",INDEX(AuthorList[Author Number],$A364),"}")))</f>
        <v>#REF!</v>
      </c>
      <c r="K364" t="e">
        <f>IF(INDEX(SamplingFeatures[Feature Code],$A364)="","",
CONCATENATE("  - &amp;SamplingFeatureID",TEXT($A364,"0000"),
" {","SamplingFeatureUUID:  ",CHAR(34),INDEX(SamplingFeatures[Sampling Feature UUID],$A364),CHAR(34),
", SamplingFeatureTypeCV:  ",CHAR(34),INDEX(SamplingFeatures[Sampling Feature Type],$A364),CHAR(34),
", SamplingFeatureCode:  ",CHAR(34),INDEX(SamplingFeatures[Feature Code],$A364),CHAR(34),
", SamplingFeatureName:  ",CHAR(34),INDEX(SamplingFeatures[Feature Name],$A364),CHAR(34),
", SamplingFeatureDescription:  ",CHAR(34),INDEX(SamplingFeatures[Feature Description],$A364),CHAR(34),
", SamplingFeatureGeotypeCV:  ",CHAR(34),INDEX(SamplingFeatures[Feature Geo Type],$A364),CHAR(34),
", FeatureGeometry:  ",CHAR(34),INDEX(SamplingFeatures[Feature Geometry],$A364),CHAR(34),
", Elevation_m:  ",CHAR(34),INDEX(SamplingFeatures[Elevation_m],$A364),CHAR(34),
", ElevationDatumCV:  ",CHAR(34),ElevationDatum,CHAR(34),"}"))</f>
        <v>#REF!</v>
      </c>
      <c r="L364" t="e">
        <f>IF(INDEX(SamplingFeatures[Sampling Feature Type],$A364)&lt;&gt;"Site","",
CONCATENATE("  - &amp;SiteID",TEXT(SUMPRODUCT(--($L$3:$L363&lt;&gt;"")),"0000"),
" {","SamplingFeatureID:  *SamplingFeatureID",TEXT($A364,"0000"),
", SiteTypeCV:  ",CHAR(34),INDEX(Sites[Site Type],$A364),CHAR(34),
", Latitude:  ",INDEX(Sites[Latitude],$A364),
", Longitude:  ",INDEX(Sites[Longitude],$A364),
", SRSName:  ",CHAR(34),LatLonDatum,CHAR(34),"}"))</f>
        <v>#REF!</v>
      </c>
      <c r="M364" t="e">
        <f>IF(INDEX(SamplingFeatures[Sampling Feature Type],$A364)&lt;&gt;"Specimen","",
CONCATENATE("  - &amp;SpecimenID",TEXT(SUMPRODUCT(--($M$3:$M363&lt;&gt;"")),"0000"),
" {","SamplingFeatureID:  *SamplingFeatureID",TEXT($A364,"0000"),
", SpecimenTypeCV:  ",CHAR(34),INDEX(Specimens[Specimen Type],$A364),CHAR(34),
", SpecimenMediumCV:  ",INDEX(Specimens[Specimen Medium],$A364),
", IsFieldSpecimen:  ",CHAR(34),INDEX(Specimens[Is Field Specimen?],$A364),CHAR(34),"}"))</f>
        <v>#REF!</v>
      </c>
      <c r="N364" t="e">
        <f>IF(COUNTA(SpatialOffsets[])=0,"", IF(INDEX(SpatialOffsets[Spatial Offset Type],$A364)="","",
CONCATENATE("  - &amp;SpatialOffsetID",TEXT($A364,"0000"),
" {","SpatialOffsetTypeCV:  ",CHAR(34),INDEX(SpatialOffsets[Spatial Offset Type],$A364),CHAR(34),
", Offset1Value:  ",INDEX(SpatialOffsets[Offset 1 Value],$A364),
", Offset1UnitID:  ",CHAR(34),INDEX(SpatialOffsets[Offset 1 Unit],$A364),CHAR(34),
", Offset2Value:  ",INDEX(SpatialOffsets[Offset 2 Value],$A364),
", Offset2UnitID:  ",CHAR(34),INDEX(SpatialOffsets[Offset 2 Unit],$A364),CHAR(34),
", Offset3Value:  ",INDEX(SpatialOffsets[Offset 3 Value],$A364),
", Offset3UnitID:  ",CHAR(34),INDEX(SpatialOffsets[Offset 3 Unit],$A364),CHAR(34),,"}")))</f>
        <v>#REF!</v>
      </c>
      <c r="O364" t="e">
        <f>IF(COUNTA(RelatedFeatures[])=0,"", IF(INDEX(RelatedFeatures[First Sampling Feature Code],$A364)="","",
CONCATENATE("  - &amp;RelationID",TEXT($A364,"0000"),
" {","SamplingFeatureID:  *SamplingFeatureID",TEXT(MATCH(INDEX(RelatedFeatures[First Sampling Feature Code],$A364),SamplingFeatures[Feature Code],0),"0000"),
", RelationshipTypeCV:  ",CHAR(34),INDEX(RelatedFeatures[Relationship Type],$A364),CHAR(34),
", RelatedFeatureID: *SamplingFeatureID",TEXT(MATCH(INDEX(RelatedFeatures[Second Sampling Feature Code],$A364),SamplingFeatures[Feature Code],0),"0000"),
", SpatialOffsetID:  ",IF(INDEX(RelatedFeatures[Offset Number],$A364)="","",CONCATENATE("*SpatialOffsetID",TEXT(INDEX(RelatedFeatures[Offset Number],$A364),"0000"))),"}")))</f>
        <v>#REF!</v>
      </c>
      <c r="P364" t="e">
        <f>IF(INDEX(Methods[Method Type],$A364)="","",
CONCATENATE("  - &amp;MethodID",TEXT($A364,"0000"),
" {","MethodTypeCV:  ",CHAR(34),INDEX(Methods[Method Type],$A364),CHAR(34),
", MethodCode:  ",CHAR(34),INDEX(Methods[Method Code],$A364),CHAR(34),
", MethodName:  ",CHAR(34),INDEX(Methods[Method Name],$A364),CHAR(34),
", MethodDescription:  ",CHAR(34),INDEX(Methods[Method Description],$A364),CHAR(34),
", MethodLink:  ",CHAR(34),INDEX(Methods[Method Link],$A364),CHAR(34),
", OrganizationID: *OrganizationID",TEXT(MATCH(INDEX(Methods[Organization Name],$A364),Organizations[Organization Name],0),"0000"),"}"))</f>
        <v>#REF!</v>
      </c>
      <c r="Q364" t="e">
        <f>IF(INDEX(Variables[Variable Type],$A364)="","",
CONCATENATE("  - &amp;VariableID",TEXT($A364,"0000"),
" {","VariableTypeCV:  ",CHAR(34),INDEX(Variables[Variable Type],$A364),CHAR(34),
", VariableCode:  ",CHAR(34),INDEX(Variables[Variable Code],$A364),CHAR(34),
", VariableNameCV:  ",CHAR(34),INDEX(Variables[Variable Name],$A364),CHAR(34),
", VariableDefinition:  ",CHAR(34),INDEX(Variables[Variable Definition],$A364),CHAR(34),
", SpecciationCV:  ",CHAR(34),INDEX(Variables[Speciation],$A364),CHAR(34),
", NoDataValue:  ",CHAR(34),INDEX(Variables[No Data Value],$A364),CHAR(34),"}"))</f>
        <v>#REF!</v>
      </c>
    </row>
    <row r="365" spans="1:17" x14ac:dyDescent="0.25">
      <c r="A365">
        <v>362</v>
      </c>
      <c r="D365" t="e">
        <f>IF(INDEX(People[First Name],$A365)="","",
CONCATENATE("  - &amp;PersonID",TEXT($A365,"0000"),
" {","PersonFirstName:  ",CHAR(34),INDEX(People[First Name],$A365),CHAR(34),
", PersonMiddleName:  ",CHAR(34),INDEX(People[Middle Name],$A365),CHAR(34),
", PersonLastName:  ",CHAR(34),INDEX(People[Last Name],$A365),CHAR(34),"}"))</f>
        <v>#REF!</v>
      </c>
      <c r="E365" t="e">
        <f>IF(INDEX(Organizations[Organization Type '[CV']],$A365)="","",
CONCATENATE("  - &amp;OrganizationID",TEXT($A365,"0000"),
" {","OrganizationTypeCV:  ",CHAR(34),INDEX(Organizations[Organization Type '[CV']],$A365),CHAR(34),
", OrganizationCode:  ",CHAR(34),INDEX(Organizations[Organization Code],$A365),CHAR(34),
", OrganizationName:  ",CHAR(34),INDEX(Organizations[Organization Name],$A365),CHAR(34),
", OrganizationDescription:  ",CHAR(34),INDEX(Organizations[Organization Description],$A365),CHAR(34),
", OrganizationLink:  ",CHAR(34),INDEX(Organizations[Organization Link],$A365),CHAR(34),"}"))</f>
        <v>#REF!</v>
      </c>
      <c r="F365" t="e">
        <f>IF(INDEX(People[First Name],$A365)="","",
CONCATENATE("  - &amp;AffiliationID",TEXT($A365,"0000"),
" {PersonID: *PersonID",TEXT($A365,"0000"),
", OrganizationID: *OrganizationID",TEXT(MATCH(INDEX(People[Organization Name],$A365),Organizations[Organization Name],0),"0000"),
", IsPrimaryOrganizationContact: , AffiliationStartDate: , AffiliationEndDate: , PrimaryPhone: ",
", PrimaryEmail: ",CHAR(34),INDEX(People[Primary Email],$A365),CHAR(34),
", PrimaryAddress: ",CHAR(34),INDEX(People[Primary Address],$A365),CHAR(34),
", PersonLink: }"))</f>
        <v>#REF!</v>
      </c>
      <c r="H365" t="e">
        <f>IF(COUNTA(CitationInformation)=0,"",IF(INDEX(AuthorList[Author Name],$A365)="","",
CONCATENATE("  - &amp;AuthorListID",TEXT($A365,"0000"),
"  {CitationID: *CitationID0001",
", PersonID: *PersonID",TEXT(MATCH(INDEX(AuthorList[Author Name],$A365),People[Full Name],0),"0000"),
", AuthorOrder: ",INDEX(AuthorList[Author Number],$A365),"}")))</f>
        <v>#REF!</v>
      </c>
      <c r="K365" t="e">
        <f>IF(INDEX(SamplingFeatures[Feature Code],$A365)="","",
CONCATENATE("  - &amp;SamplingFeatureID",TEXT($A365,"0000"),
" {","SamplingFeatureUUID:  ",CHAR(34),INDEX(SamplingFeatures[Sampling Feature UUID],$A365),CHAR(34),
", SamplingFeatureTypeCV:  ",CHAR(34),INDEX(SamplingFeatures[Sampling Feature Type],$A365),CHAR(34),
", SamplingFeatureCode:  ",CHAR(34),INDEX(SamplingFeatures[Feature Code],$A365),CHAR(34),
", SamplingFeatureName:  ",CHAR(34),INDEX(SamplingFeatures[Feature Name],$A365),CHAR(34),
", SamplingFeatureDescription:  ",CHAR(34),INDEX(SamplingFeatures[Feature Description],$A365),CHAR(34),
", SamplingFeatureGeotypeCV:  ",CHAR(34),INDEX(SamplingFeatures[Feature Geo Type],$A365),CHAR(34),
", FeatureGeometry:  ",CHAR(34),INDEX(SamplingFeatures[Feature Geometry],$A365),CHAR(34),
", Elevation_m:  ",CHAR(34),INDEX(SamplingFeatures[Elevation_m],$A365),CHAR(34),
", ElevationDatumCV:  ",CHAR(34),ElevationDatum,CHAR(34),"}"))</f>
        <v>#REF!</v>
      </c>
      <c r="L365" t="e">
        <f>IF(INDEX(SamplingFeatures[Sampling Feature Type],$A365)&lt;&gt;"Site","",
CONCATENATE("  - &amp;SiteID",TEXT(SUMPRODUCT(--($L$3:$L364&lt;&gt;"")),"0000"),
" {","SamplingFeatureID:  *SamplingFeatureID",TEXT($A365,"0000"),
", SiteTypeCV:  ",CHAR(34),INDEX(Sites[Site Type],$A365),CHAR(34),
", Latitude:  ",INDEX(Sites[Latitude],$A365),
", Longitude:  ",INDEX(Sites[Longitude],$A365),
", SRSName:  ",CHAR(34),LatLonDatum,CHAR(34),"}"))</f>
        <v>#REF!</v>
      </c>
      <c r="M365" t="e">
        <f>IF(INDEX(SamplingFeatures[Sampling Feature Type],$A365)&lt;&gt;"Specimen","",
CONCATENATE("  - &amp;SpecimenID",TEXT(SUMPRODUCT(--($M$3:$M364&lt;&gt;"")),"0000"),
" {","SamplingFeatureID:  *SamplingFeatureID",TEXT($A365,"0000"),
", SpecimenTypeCV:  ",CHAR(34),INDEX(Specimens[Specimen Type],$A365),CHAR(34),
", SpecimenMediumCV:  ",INDEX(Specimens[Specimen Medium],$A365),
", IsFieldSpecimen:  ",CHAR(34),INDEX(Specimens[Is Field Specimen?],$A365),CHAR(34),"}"))</f>
        <v>#REF!</v>
      </c>
      <c r="N365" t="e">
        <f>IF(COUNTA(SpatialOffsets[])=0,"", IF(INDEX(SpatialOffsets[Spatial Offset Type],$A365)="","",
CONCATENATE("  - &amp;SpatialOffsetID",TEXT($A365,"0000"),
" {","SpatialOffsetTypeCV:  ",CHAR(34),INDEX(SpatialOffsets[Spatial Offset Type],$A365),CHAR(34),
", Offset1Value:  ",INDEX(SpatialOffsets[Offset 1 Value],$A365),
", Offset1UnitID:  ",CHAR(34),INDEX(SpatialOffsets[Offset 1 Unit],$A365),CHAR(34),
", Offset2Value:  ",INDEX(SpatialOffsets[Offset 2 Value],$A365),
", Offset2UnitID:  ",CHAR(34),INDEX(SpatialOffsets[Offset 2 Unit],$A365),CHAR(34),
", Offset3Value:  ",INDEX(SpatialOffsets[Offset 3 Value],$A365),
", Offset3UnitID:  ",CHAR(34),INDEX(SpatialOffsets[Offset 3 Unit],$A365),CHAR(34),,"}")))</f>
        <v>#REF!</v>
      </c>
      <c r="O365" t="e">
        <f>IF(COUNTA(RelatedFeatures[])=0,"", IF(INDEX(RelatedFeatures[First Sampling Feature Code],$A365)="","",
CONCATENATE("  - &amp;RelationID",TEXT($A365,"0000"),
" {","SamplingFeatureID:  *SamplingFeatureID",TEXT(MATCH(INDEX(RelatedFeatures[First Sampling Feature Code],$A365),SamplingFeatures[Feature Code],0),"0000"),
", RelationshipTypeCV:  ",CHAR(34),INDEX(RelatedFeatures[Relationship Type],$A365),CHAR(34),
", RelatedFeatureID: *SamplingFeatureID",TEXT(MATCH(INDEX(RelatedFeatures[Second Sampling Feature Code],$A365),SamplingFeatures[Feature Code],0),"0000"),
", SpatialOffsetID:  ",IF(INDEX(RelatedFeatures[Offset Number],$A365)="","",CONCATENATE("*SpatialOffsetID",TEXT(INDEX(RelatedFeatures[Offset Number],$A365),"0000"))),"}")))</f>
        <v>#REF!</v>
      </c>
      <c r="P365" t="e">
        <f>IF(INDEX(Methods[Method Type],$A365)="","",
CONCATENATE("  - &amp;MethodID",TEXT($A365,"0000"),
" {","MethodTypeCV:  ",CHAR(34),INDEX(Methods[Method Type],$A365),CHAR(34),
", MethodCode:  ",CHAR(34),INDEX(Methods[Method Code],$A365),CHAR(34),
", MethodName:  ",CHAR(34),INDEX(Methods[Method Name],$A365),CHAR(34),
", MethodDescription:  ",CHAR(34),INDEX(Methods[Method Description],$A365),CHAR(34),
", MethodLink:  ",CHAR(34),INDEX(Methods[Method Link],$A365),CHAR(34),
", OrganizationID: *OrganizationID",TEXT(MATCH(INDEX(Methods[Organization Name],$A365),Organizations[Organization Name],0),"0000"),"}"))</f>
        <v>#REF!</v>
      </c>
      <c r="Q365" t="e">
        <f>IF(INDEX(Variables[Variable Type],$A365)="","",
CONCATENATE("  - &amp;VariableID",TEXT($A365,"0000"),
" {","VariableTypeCV:  ",CHAR(34),INDEX(Variables[Variable Type],$A365),CHAR(34),
", VariableCode:  ",CHAR(34),INDEX(Variables[Variable Code],$A365),CHAR(34),
", VariableNameCV:  ",CHAR(34),INDEX(Variables[Variable Name],$A365),CHAR(34),
", VariableDefinition:  ",CHAR(34),INDEX(Variables[Variable Definition],$A365),CHAR(34),
", SpecciationCV:  ",CHAR(34),INDEX(Variables[Speciation],$A365),CHAR(34),
", NoDataValue:  ",CHAR(34),INDEX(Variables[No Data Value],$A365),CHAR(34),"}"))</f>
        <v>#REF!</v>
      </c>
    </row>
    <row r="366" spans="1:17" x14ac:dyDescent="0.25">
      <c r="A366">
        <v>363</v>
      </c>
      <c r="D366" t="e">
        <f>IF(INDEX(People[First Name],$A366)="","",
CONCATENATE("  - &amp;PersonID",TEXT($A366,"0000"),
" {","PersonFirstName:  ",CHAR(34),INDEX(People[First Name],$A366),CHAR(34),
", PersonMiddleName:  ",CHAR(34),INDEX(People[Middle Name],$A366),CHAR(34),
", PersonLastName:  ",CHAR(34),INDEX(People[Last Name],$A366),CHAR(34),"}"))</f>
        <v>#REF!</v>
      </c>
      <c r="E366" t="e">
        <f>IF(INDEX(Organizations[Organization Type '[CV']],$A366)="","",
CONCATENATE("  - &amp;OrganizationID",TEXT($A366,"0000"),
" {","OrganizationTypeCV:  ",CHAR(34),INDEX(Organizations[Organization Type '[CV']],$A366),CHAR(34),
", OrganizationCode:  ",CHAR(34),INDEX(Organizations[Organization Code],$A366),CHAR(34),
", OrganizationName:  ",CHAR(34),INDEX(Organizations[Organization Name],$A366),CHAR(34),
", OrganizationDescription:  ",CHAR(34),INDEX(Organizations[Organization Description],$A366),CHAR(34),
", OrganizationLink:  ",CHAR(34),INDEX(Organizations[Organization Link],$A366),CHAR(34),"}"))</f>
        <v>#REF!</v>
      </c>
      <c r="F366" t="e">
        <f>IF(INDEX(People[First Name],$A366)="","",
CONCATENATE("  - &amp;AffiliationID",TEXT($A366,"0000"),
" {PersonID: *PersonID",TEXT($A366,"0000"),
", OrganizationID: *OrganizationID",TEXT(MATCH(INDEX(People[Organization Name],$A366),Organizations[Organization Name],0),"0000"),
", IsPrimaryOrganizationContact: , AffiliationStartDate: , AffiliationEndDate: , PrimaryPhone: ",
", PrimaryEmail: ",CHAR(34),INDEX(People[Primary Email],$A366),CHAR(34),
", PrimaryAddress: ",CHAR(34),INDEX(People[Primary Address],$A366),CHAR(34),
", PersonLink: }"))</f>
        <v>#REF!</v>
      </c>
      <c r="H366" t="e">
        <f>IF(COUNTA(CitationInformation)=0,"",IF(INDEX(AuthorList[Author Name],$A366)="","",
CONCATENATE("  - &amp;AuthorListID",TEXT($A366,"0000"),
"  {CitationID: *CitationID0001",
", PersonID: *PersonID",TEXT(MATCH(INDEX(AuthorList[Author Name],$A366),People[Full Name],0),"0000"),
", AuthorOrder: ",INDEX(AuthorList[Author Number],$A366),"}")))</f>
        <v>#REF!</v>
      </c>
      <c r="K366" t="e">
        <f>IF(INDEX(SamplingFeatures[Feature Code],$A366)="","",
CONCATENATE("  - &amp;SamplingFeatureID",TEXT($A366,"0000"),
" {","SamplingFeatureUUID:  ",CHAR(34),INDEX(SamplingFeatures[Sampling Feature UUID],$A366),CHAR(34),
", SamplingFeatureTypeCV:  ",CHAR(34),INDEX(SamplingFeatures[Sampling Feature Type],$A366),CHAR(34),
", SamplingFeatureCode:  ",CHAR(34),INDEX(SamplingFeatures[Feature Code],$A366),CHAR(34),
", SamplingFeatureName:  ",CHAR(34),INDEX(SamplingFeatures[Feature Name],$A366),CHAR(34),
", SamplingFeatureDescription:  ",CHAR(34),INDEX(SamplingFeatures[Feature Description],$A366),CHAR(34),
", SamplingFeatureGeotypeCV:  ",CHAR(34),INDEX(SamplingFeatures[Feature Geo Type],$A366),CHAR(34),
", FeatureGeometry:  ",CHAR(34),INDEX(SamplingFeatures[Feature Geometry],$A366),CHAR(34),
", Elevation_m:  ",CHAR(34),INDEX(SamplingFeatures[Elevation_m],$A366),CHAR(34),
", ElevationDatumCV:  ",CHAR(34),ElevationDatum,CHAR(34),"}"))</f>
        <v>#REF!</v>
      </c>
      <c r="L366" t="e">
        <f>IF(INDEX(SamplingFeatures[Sampling Feature Type],$A366)&lt;&gt;"Site","",
CONCATENATE("  - &amp;SiteID",TEXT(SUMPRODUCT(--($L$3:$L365&lt;&gt;"")),"0000"),
" {","SamplingFeatureID:  *SamplingFeatureID",TEXT($A366,"0000"),
", SiteTypeCV:  ",CHAR(34),INDEX(Sites[Site Type],$A366),CHAR(34),
", Latitude:  ",INDEX(Sites[Latitude],$A366),
", Longitude:  ",INDEX(Sites[Longitude],$A366),
", SRSName:  ",CHAR(34),LatLonDatum,CHAR(34),"}"))</f>
        <v>#REF!</v>
      </c>
      <c r="M366" t="e">
        <f>IF(INDEX(SamplingFeatures[Sampling Feature Type],$A366)&lt;&gt;"Specimen","",
CONCATENATE("  - &amp;SpecimenID",TEXT(SUMPRODUCT(--($M$3:$M365&lt;&gt;"")),"0000"),
" {","SamplingFeatureID:  *SamplingFeatureID",TEXT($A366,"0000"),
", SpecimenTypeCV:  ",CHAR(34),INDEX(Specimens[Specimen Type],$A366),CHAR(34),
", SpecimenMediumCV:  ",INDEX(Specimens[Specimen Medium],$A366),
", IsFieldSpecimen:  ",CHAR(34),INDEX(Specimens[Is Field Specimen?],$A366),CHAR(34),"}"))</f>
        <v>#REF!</v>
      </c>
      <c r="N366" t="e">
        <f>IF(COUNTA(SpatialOffsets[])=0,"", IF(INDEX(SpatialOffsets[Spatial Offset Type],$A366)="","",
CONCATENATE("  - &amp;SpatialOffsetID",TEXT($A366,"0000"),
" {","SpatialOffsetTypeCV:  ",CHAR(34),INDEX(SpatialOffsets[Spatial Offset Type],$A366),CHAR(34),
", Offset1Value:  ",INDEX(SpatialOffsets[Offset 1 Value],$A366),
", Offset1UnitID:  ",CHAR(34),INDEX(SpatialOffsets[Offset 1 Unit],$A366),CHAR(34),
", Offset2Value:  ",INDEX(SpatialOffsets[Offset 2 Value],$A366),
", Offset2UnitID:  ",CHAR(34),INDEX(SpatialOffsets[Offset 2 Unit],$A366),CHAR(34),
", Offset3Value:  ",INDEX(SpatialOffsets[Offset 3 Value],$A366),
", Offset3UnitID:  ",CHAR(34),INDEX(SpatialOffsets[Offset 3 Unit],$A366),CHAR(34),,"}")))</f>
        <v>#REF!</v>
      </c>
      <c r="O366" t="e">
        <f>IF(COUNTA(RelatedFeatures[])=0,"", IF(INDEX(RelatedFeatures[First Sampling Feature Code],$A366)="","",
CONCATENATE("  - &amp;RelationID",TEXT($A366,"0000"),
" {","SamplingFeatureID:  *SamplingFeatureID",TEXT(MATCH(INDEX(RelatedFeatures[First Sampling Feature Code],$A366),SamplingFeatures[Feature Code],0),"0000"),
", RelationshipTypeCV:  ",CHAR(34),INDEX(RelatedFeatures[Relationship Type],$A366),CHAR(34),
", RelatedFeatureID: *SamplingFeatureID",TEXT(MATCH(INDEX(RelatedFeatures[Second Sampling Feature Code],$A366),SamplingFeatures[Feature Code],0),"0000"),
", SpatialOffsetID:  ",IF(INDEX(RelatedFeatures[Offset Number],$A366)="","",CONCATENATE("*SpatialOffsetID",TEXT(INDEX(RelatedFeatures[Offset Number],$A366),"0000"))),"}")))</f>
        <v>#REF!</v>
      </c>
      <c r="P366" t="e">
        <f>IF(INDEX(Methods[Method Type],$A366)="","",
CONCATENATE("  - &amp;MethodID",TEXT($A366,"0000"),
" {","MethodTypeCV:  ",CHAR(34),INDEX(Methods[Method Type],$A366),CHAR(34),
", MethodCode:  ",CHAR(34),INDEX(Methods[Method Code],$A366),CHAR(34),
", MethodName:  ",CHAR(34),INDEX(Methods[Method Name],$A366),CHAR(34),
", MethodDescription:  ",CHAR(34),INDEX(Methods[Method Description],$A366),CHAR(34),
", MethodLink:  ",CHAR(34),INDEX(Methods[Method Link],$A366),CHAR(34),
", OrganizationID: *OrganizationID",TEXT(MATCH(INDEX(Methods[Organization Name],$A366),Organizations[Organization Name],0),"0000"),"}"))</f>
        <v>#REF!</v>
      </c>
      <c r="Q366" t="e">
        <f>IF(INDEX(Variables[Variable Type],$A366)="","",
CONCATENATE("  - &amp;VariableID",TEXT($A366,"0000"),
" {","VariableTypeCV:  ",CHAR(34),INDEX(Variables[Variable Type],$A366),CHAR(34),
", VariableCode:  ",CHAR(34),INDEX(Variables[Variable Code],$A366),CHAR(34),
", VariableNameCV:  ",CHAR(34),INDEX(Variables[Variable Name],$A366),CHAR(34),
", VariableDefinition:  ",CHAR(34),INDEX(Variables[Variable Definition],$A366),CHAR(34),
", SpecciationCV:  ",CHAR(34),INDEX(Variables[Speciation],$A366),CHAR(34),
", NoDataValue:  ",CHAR(34),INDEX(Variables[No Data Value],$A366),CHAR(34),"}"))</f>
        <v>#REF!</v>
      </c>
    </row>
    <row r="367" spans="1:17" x14ac:dyDescent="0.25">
      <c r="A367">
        <v>364</v>
      </c>
      <c r="D367" t="e">
        <f>IF(INDEX(People[First Name],$A367)="","",
CONCATENATE("  - &amp;PersonID",TEXT($A367,"0000"),
" {","PersonFirstName:  ",CHAR(34),INDEX(People[First Name],$A367),CHAR(34),
", PersonMiddleName:  ",CHAR(34),INDEX(People[Middle Name],$A367),CHAR(34),
", PersonLastName:  ",CHAR(34),INDEX(People[Last Name],$A367),CHAR(34),"}"))</f>
        <v>#REF!</v>
      </c>
      <c r="E367" t="e">
        <f>IF(INDEX(Organizations[Organization Type '[CV']],$A367)="","",
CONCATENATE("  - &amp;OrganizationID",TEXT($A367,"0000"),
" {","OrganizationTypeCV:  ",CHAR(34),INDEX(Organizations[Organization Type '[CV']],$A367),CHAR(34),
", OrganizationCode:  ",CHAR(34),INDEX(Organizations[Organization Code],$A367),CHAR(34),
", OrganizationName:  ",CHAR(34),INDEX(Organizations[Organization Name],$A367),CHAR(34),
", OrganizationDescription:  ",CHAR(34),INDEX(Organizations[Organization Description],$A367),CHAR(34),
", OrganizationLink:  ",CHAR(34),INDEX(Organizations[Organization Link],$A367),CHAR(34),"}"))</f>
        <v>#REF!</v>
      </c>
      <c r="F367" t="e">
        <f>IF(INDEX(People[First Name],$A367)="","",
CONCATENATE("  - &amp;AffiliationID",TEXT($A367,"0000"),
" {PersonID: *PersonID",TEXT($A367,"0000"),
", OrganizationID: *OrganizationID",TEXT(MATCH(INDEX(People[Organization Name],$A367),Organizations[Organization Name],0),"0000"),
", IsPrimaryOrganizationContact: , AffiliationStartDate: , AffiliationEndDate: , PrimaryPhone: ",
", PrimaryEmail: ",CHAR(34),INDEX(People[Primary Email],$A367),CHAR(34),
", PrimaryAddress: ",CHAR(34),INDEX(People[Primary Address],$A367),CHAR(34),
", PersonLink: }"))</f>
        <v>#REF!</v>
      </c>
      <c r="H367" t="e">
        <f>IF(COUNTA(CitationInformation)=0,"",IF(INDEX(AuthorList[Author Name],$A367)="","",
CONCATENATE("  - &amp;AuthorListID",TEXT($A367,"0000"),
"  {CitationID: *CitationID0001",
", PersonID: *PersonID",TEXT(MATCH(INDEX(AuthorList[Author Name],$A367),People[Full Name],0),"0000"),
", AuthorOrder: ",INDEX(AuthorList[Author Number],$A367),"}")))</f>
        <v>#REF!</v>
      </c>
      <c r="K367" t="e">
        <f>IF(INDEX(SamplingFeatures[Feature Code],$A367)="","",
CONCATENATE("  - &amp;SamplingFeatureID",TEXT($A367,"0000"),
" {","SamplingFeatureUUID:  ",CHAR(34),INDEX(SamplingFeatures[Sampling Feature UUID],$A367),CHAR(34),
", SamplingFeatureTypeCV:  ",CHAR(34),INDEX(SamplingFeatures[Sampling Feature Type],$A367),CHAR(34),
", SamplingFeatureCode:  ",CHAR(34),INDEX(SamplingFeatures[Feature Code],$A367),CHAR(34),
", SamplingFeatureName:  ",CHAR(34),INDEX(SamplingFeatures[Feature Name],$A367),CHAR(34),
", SamplingFeatureDescription:  ",CHAR(34),INDEX(SamplingFeatures[Feature Description],$A367),CHAR(34),
", SamplingFeatureGeotypeCV:  ",CHAR(34),INDEX(SamplingFeatures[Feature Geo Type],$A367),CHAR(34),
", FeatureGeometry:  ",CHAR(34),INDEX(SamplingFeatures[Feature Geometry],$A367),CHAR(34),
", Elevation_m:  ",CHAR(34),INDEX(SamplingFeatures[Elevation_m],$A367),CHAR(34),
", ElevationDatumCV:  ",CHAR(34),ElevationDatum,CHAR(34),"}"))</f>
        <v>#REF!</v>
      </c>
      <c r="L367" t="e">
        <f>IF(INDEX(SamplingFeatures[Sampling Feature Type],$A367)&lt;&gt;"Site","",
CONCATENATE("  - &amp;SiteID",TEXT(SUMPRODUCT(--($L$3:$L366&lt;&gt;"")),"0000"),
" {","SamplingFeatureID:  *SamplingFeatureID",TEXT($A367,"0000"),
", SiteTypeCV:  ",CHAR(34),INDEX(Sites[Site Type],$A367),CHAR(34),
", Latitude:  ",INDEX(Sites[Latitude],$A367),
", Longitude:  ",INDEX(Sites[Longitude],$A367),
", SRSName:  ",CHAR(34),LatLonDatum,CHAR(34),"}"))</f>
        <v>#REF!</v>
      </c>
      <c r="M367" t="e">
        <f>IF(INDEX(SamplingFeatures[Sampling Feature Type],$A367)&lt;&gt;"Specimen","",
CONCATENATE("  - &amp;SpecimenID",TEXT(SUMPRODUCT(--($M$3:$M366&lt;&gt;"")),"0000"),
" {","SamplingFeatureID:  *SamplingFeatureID",TEXT($A367,"0000"),
", SpecimenTypeCV:  ",CHAR(34),INDEX(Specimens[Specimen Type],$A367),CHAR(34),
", SpecimenMediumCV:  ",INDEX(Specimens[Specimen Medium],$A367),
", IsFieldSpecimen:  ",CHAR(34),INDEX(Specimens[Is Field Specimen?],$A367),CHAR(34),"}"))</f>
        <v>#REF!</v>
      </c>
      <c r="N367" t="e">
        <f>IF(COUNTA(SpatialOffsets[])=0,"", IF(INDEX(SpatialOffsets[Spatial Offset Type],$A367)="","",
CONCATENATE("  - &amp;SpatialOffsetID",TEXT($A367,"0000"),
" {","SpatialOffsetTypeCV:  ",CHAR(34),INDEX(SpatialOffsets[Spatial Offset Type],$A367),CHAR(34),
", Offset1Value:  ",INDEX(SpatialOffsets[Offset 1 Value],$A367),
", Offset1UnitID:  ",CHAR(34),INDEX(SpatialOffsets[Offset 1 Unit],$A367),CHAR(34),
", Offset2Value:  ",INDEX(SpatialOffsets[Offset 2 Value],$A367),
", Offset2UnitID:  ",CHAR(34),INDEX(SpatialOffsets[Offset 2 Unit],$A367),CHAR(34),
", Offset3Value:  ",INDEX(SpatialOffsets[Offset 3 Value],$A367),
", Offset3UnitID:  ",CHAR(34),INDEX(SpatialOffsets[Offset 3 Unit],$A367),CHAR(34),,"}")))</f>
        <v>#REF!</v>
      </c>
      <c r="O367" t="e">
        <f>IF(COUNTA(RelatedFeatures[])=0,"", IF(INDEX(RelatedFeatures[First Sampling Feature Code],$A367)="","",
CONCATENATE("  - &amp;RelationID",TEXT($A367,"0000"),
" {","SamplingFeatureID:  *SamplingFeatureID",TEXT(MATCH(INDEX(RelatedFeatures[First Sampling Feature Code],$A367),SamplingFeatures[Feature Code],0),"0000"),
", RelationshipTypeCV:  ",CHAR(34),INDEX(RelatedFeatures[Relationship Type],$A367),CHAR(34),
", RelatedFeatureID: *SamplingFeatureID",TEXT(MATCH(INDEX(RelatedFeatures[Second Sampling Feature Code],$A367),SamplingFeatures[Feature Code],0),"0000"),
", SpatialOffsetID:  ",IF(INDEX(RelatedFeatures[Offset Number],$A367)="","",CONCATENATE("*SpatialOffsetID",TEXT(INDEX(RelatedFeatures[Offset Number],$A367),"0000"))),"}")))</f>
        <v>#REF!</v>
      </c>
      <c r="P367" t="e">
        <f>IF(INDEX(Methods[Method Type],$A367)="","",
CONCATENATE("  - &amp;MethodID",TEXT($A367,"0000"),
" {","MethodTypeCV:  ",CHAR(34),INDEX(Methods[Method Type],$A367),CHAR(34),
", MethodCode:  ",CHAR(34),INDEX(Methods[Method Code],$A367),CHAR(34),
", MethodName:  ",CHAR(34),INDEX(Methods[Method Name],$A367),CHAR(34),
", MethodDescription:  ",CHAR(34),INDEX(Methods[Method Description],$A367),CHAR(34),
", MethodLink:  ",CHAR(34),INDEX(Methods[Method Link],$A367),CHAR(34),
", OrganizationID: *OrganizationID",TEXT(MATCH(INDEX(Methods[Organization Name],$A367),Organizations[Organization Name],0),"0000"),"}"))</f>
        <v>#REF!</v>
      </c>
      <c r="Q367" t="e">
        <f>IF(INDEX(Variables[Variable Type],$A367)="","",
CONCATENATE("  - &amp;VariableID",TEXT($A367,"0000"),
" {","VariableTypeCV:  ",CHAR(34),INDEX(Variables[Variable Type],$A367),CHAR(34),
", VariableCode:  ",CHAR(34),INDEX(Variables[Variable Code],$A367),CHAR(34),
", VariableNameCV:  ",CHAR(34),INDEX(Variables[Variable Name],$A367),CHAR(34),
", VariableDefinition:  ",CHAR(34),INDEX(Variables[Variable Definition],$A367),CHAR(34),
", SpecciationCV:  ",CHAR(34),INDEX(Variables[Speciation],$A367),CHAR(34),
", NoDataValue:  ",CHAR(34),INDEX(Variables[No Data Value],$A367),CHAR(34),"}"))</f>
        <v>#REF!</v>
      </c>
    </row>
    <row r="368" spans="1:17" x14ac:dyDescent="0.25">
      <c r="A368">
        <v>365</v>
      </c>
      <c r="D368" t="e">
        <f>IF(INDEX(People[First Name],$A368)="","",
CONCATENATE("  - &amp;PersonID",TEXT($A368,"0000"),
" {","PersonFirstName:  ",CHAR(34),INDEX(People[First Name],$A368),CHAR(34),
", PersonMiddleName:  ",CHAR(34),INDEX(People[Middle Name],$A368),CHAR(34),
", PersonLastName:  ",CHAR(34),INDEX(People[Last Name],$A368),CHAR(34),"}"))</f>
        <v>#REF!</v>
      </c>
      <c r="E368" t="e">
        <f>IF(INDEX(Organizations[Organization Type '[CV']],$A368)="","",
CONCATENATE("  - &amp;OrganizationID",TEXT($A368,"0000"),
" {","OrganizationTypeCV:  ",CHAR(34),INDEX(Organizations[Organization Type '[CV']],$A368),CHAR(34),
", OrganizationCode:  ",CHAR(34),INDEX(Organizations[Organization Code],$A368),CHAR(34),
", OrganizationName:  ",CHAR(34),INDEX(Organizations[Organization Name],$A368),CHAR(34),
", OrganizationDescription:  ",CHAR(34),INDEX(Organizations[Organization Description],$A368),CHAR(34),
", OrganizationLink:  ",CHAR(34),INDEX(Organizations[Organization Link],$A368),CHAR(34),"}"))</f>
        <v>#REF!</v>
      </c>
      <c r="F368" t="e">
        <f>IF(INDEX(People[First Name],$A368)="","",
CONCATENATE("  - &amp;AffiliationID",TEXT($A368,"0000"),
" {PersonID: *PersonID",TEXT($A368,"0000"),
", OrganizationID: *OrganizationID",TEXT(MATCH(INDEX(People[Organization Name],$A368),Organizations[Organization Name],0),"0000"),
", IsPrimaryOrganizationContact: , AffiliationStartDate: , AffiliationEndDate: , PrimaryPhone: ",
", PrimaryEmail: ",CHAR(34),INDEX(People[Primary Email],$A368),CHAR(34),
", PrimaryAddress: ",CHAR(34),INDEX(People[Primary Address],$A368),CHAR(34),
", PersonLink: }"))</f>
        <v>#REF!</v>
      </c>
      <c r="H368" t="e">
        <f>IF(COUNTA(CitationInformation)=0,"",IF(INDEX(AuthorList[Author Name],$A368)="","",
CONCATENATE("  - &amp;AuthorListID",TEXT($A368,"0000"),
"  {CitationID: *CitationID0001",
", PersonID: *PersonID",TEXT(MATCH(INDEX(AuthorList[Author Name],$A368),People[Full Name],0),"0000"),
", AuthorOrder: ",INDEX(AuthorList[Author Number],$A368),"}")))</f>
        <v>#REF!</v>
      </c>
      <c r="K368" t="e">
        <f>IF(INDEX(SamplingFeatures[Feature Code],$A368)="","",
CONCATENATE("  - &amp;SamplingFeatureID",TEXT($A368,"0000"),
" {","SamplingFeatureUUID:  ",CHAR(34),INDEX(SamplingFeatures[Sampling Feature UUID],$A368),CHAR(34),
", SamplingFeatureTypeCV:  ",CHAR(34),INDEX(SamplingFeatures[Sampling Feature Type],$A368),CHAR(34),
", SamplingFeatureCode:  ",CHAR(34),INDEX(SamplingFeatures[Feature Code],$A368),CHAR(34),
", SamplingFeatureName:  ",CHAR(34),INDEX(SamplingFeatures[Feature Name],$A368),CHAR(34),
", SamplingFeatureDescription:  ",CHAR(34),INDEX(SamplingFeatures[Feature Description],$A368),CHAR(34),
", SamplingFeatureGeotypeCV:  ",CHAR(34),INDEX(SamplingFeatures[Feature Geo Type],$A368),CHAR(34),
", FeatureGeometry:  ",CHAR(34),INDEX(SamplingFeatures[Feature Geometry],$A368),CHAR(34),
", Elevation_m:  ",CHAR(34),INDEX(SamplingFeatures[Elevation_m],$A368),CHAR(34),
", ElevationDatumCV:  ",CHAR(34),ElevationDatum,CHAR(34),"}"))</f>
        <v>#REF!</v>
      </c>
      <c r="L368" t="e">
        <f>IF(INDEX(SamplingFeatures[Sampling Feature Type],$A368)&lt;&gt;"Site","",
CONCATENATE("  - &amp;SiteID",TEXT(SUMPRODUCT(--($L$3:$L367&lt;&gt;"")),"0000"),
" {","SamplingFeatureID:  *SamplingFeatureID",TEXT($A368,"0000"),
", SiteTypeCV:  ",CHAR(34),INDEX(Sites[Site Type],$A368),CHAR(34),
", Latitude:  ",INDEX(Sites[Latitude],$A368),
", Longitude:  ",INDEX(Sites[Longitude],$A368),
", SRSName:  ",CHAR(34),LatLonDatum,CHAR(34),"}"))</f>
        <v>#REF!</v>
      </c>
      <c r="M368" t="e">
        <f>IF(INDEX(SamplingFeatures[Sampling Feature Type],$A368)&lt;&gt;"Specimen","",
CONCATENATE("  - &amp;SpecimenID",TEXT(SUMPRODUCT(--($M$3:$M367&lt;&gt;"")),"0000"),
" {","SamplingFeatureID:  *SamplingFeatureID",TEXT($A368,"0000"),
", SpecimenTypeCV:  ",CHAR(34),INDEX(Specimens[Specimen Type],$A368),CHAR(34),
", SpecimenMediumCV:  ",INDEX(Specimens[Specimen Medium],$A368),
", IsFieldSpecimen:  ",CHAR(34),INDEX(Specimens[Is Field Specimen?],$A368),CHAR(34),"}"))</f>
        <v>#REF!</v>
      </c>
      <c r="N368" t="e">
        <f>IF(COUNTA(SpatialOffsets[])=0,"", IF(INDEX(SpatialOffsets[Spatial Offset Type],$A368)="","",
CONCATENATE("  - &amp;SpatialOffsetID",TEXT($A368,"0000"),
" {","SpatialOffsetTypeCV:  ",CHAR(34),INDEX(SpatialOffsets[Spatial Offset Type],$A368),CHAR(34),
", Offset1Value:  ",INDEX(SpatialOffsets[Offset 1 Value],$A368),
", Offset1UnitID:  ",CHAR(34),INDEX(SpatialOffsets[Offset 1 Unit],$A368),CHAR(34),
", Offset2Value:  ",INDEX(SpatialOffsets[Offset 2 Value],$A368),
", Offset2UnitID:  ",CHAR(34),INDEX(SpatialOffsets[Offset 2 Unit],$A368),CHAR(34),
", Offset3Value:  ",INDEX(SpatialOffsets[Offset 3 Value],$A368),
", Offset3UnitID:  ",CHAR(34),INDEX(SpatialOffsets[Offset 3 Unit],$A368),CHAR(34),,"}")))</f>
        <v>#REF!</v>
      </c>
      <c r="O368" t="e">
        <f>IF(COUNTA(RelatedFeatures[])=0,"", IF(INDEX(RelatedFeatures[First Sampling Feature Code],$A368)="","",
CONCATENATE("  - &amp;RelationID",TEXT($A368,"0000"),
" {","SamplingFeatureID:  *SamplingFeatureID",TEXT(MATCH(INDEX(RelatedFeatures[First Sampling Feature Code],$A368),SamplingFeatures[Feature Code],0),"0000"),
", RelationshipTypeCV:  ",CHAR(34),INDEX(RelatedFeatures[Relationship Type],$A368),CHAR(34),
", RelatedFeatureID: *SamplingFeatureID",TEXT(MATCH(INDEX(RelatedFeatures[Second Sampling Feature Code],$A368),SamplingFeatures[Feature Code],0),"0000"),
", SpatialOffsetID:  ",IF(INDEX(RelatedFeatures[Offset Number],$A368)="","",CONCATENATE("*SpatialOffsetID",TEXT(INDEX(RelatedFeatures[Offset Number],$A368),"0000"))),"}")))</f>
        <v>#REF!</v>
      </c>
      <c r="P368" t="e">
        <f>IF(INDEX(Methods[Method Type],$A368)="","",
CONCATENATE("  - &amp;MethodID",TEXT($A368,"0000"),
" {","MethodTypeCV:  ",CHAR(34),INDEX(Methods[Method Type],$A368),CHAR(34),
", MethodCode:  ",CHAR(34),INDEX(Methods[Method Code],$A368),CHAR(34),
", MethodName:  ",CHAR(34),INDEX(Methods[Method Name],$A368),CHAR(34),
", MethodDescription:  ",CHAR(34),INDEX(Methods[Method Description],$A368),CHAR(34),
", MethodLink:  ",CHAR(34),INDEX(Methods[Method Link],$A368),CHAR(34),
", OrganizationID: *OrganizationID",TEXT(MATCH(INDEX(Methods[Organization Name],$A368),Organizations[Organization Name],0),"0000"),"}"))</f>
        <v>#REF!</v>
      </c>
      <c r="Q368" t="e">
        <f>IF(INDEX(Variables[Variable Type],$A368)="","",
CONCATENATE("  - &amp;VariableID",TEXT($A368,"0000"),
" {","VariableTypeCV:  ",CHAR(34),INDEX(Variables[Variable Type],$A368),CHAR(34),
", VariableCode:  ",CHAR(34),INDEX(Variables[Variable Code],$A368),CHAR(34),
", VariableNameCV:  ",CHAR(34),INDEX(Variables[Variable Name],$A368),CHAR(34),
", VariableDefinition:  ",CHAR(34),INDEX(Variables[Variable Definition],$A368),CHAR(34),
", SpecciationCV:  ",CHAR(34),INDEX(Variables[Speciation],$A368),CHAR(34),
", NoDataValue:  ",CHAR(34),INDEX(Variables[No Data Value],$A368),CHAR(34),"}"))</f>
        <v>#REF!</v>
      </c>
    </row>
    <row r="369" spans="1:17" x14ac:dyDescent="0.25">
      <c r="A369">
        <v>366</v>
      </c>
      <c r="D369" t="e">
        <f>IF(INDEX(People[First Name],$A369)="","",
CONCATENATE("  - &amp;PersonID",TEXT($A369,"0000"),
" {","PersonFirstName:  ",CHAR(34),INDEX(People[First Name],$A369),CHAR(34),
", PersonMiddleName:  ",CHAR(34),INDEX(People[Middle Name],$A369),CHAR(34),
", PersonLastName:  ",CHAR(34),INDEX(People[Last Name],$A369),CHAR(34),"}"))</f>
        <v>#REF!</v>
      </c>
      <c r="E369" t="e">
        <f>IF(INDEX(Organizations[Organization Type '[CV']],$A369)="","",
CONCATENATE("  - &amp;OrganizationID",TEXT($A369,"0000"),
" {","OrganizationTypeCV:  ",CHAR(34),INDEX(Organizations[Organization Type '[CV']],$A369),CHAR(34),
", OrganizationCode:  ",CHAR(34),INDEX(Organizations[Organization Code],$A369),CHAR(34),
", OrganizationName:  ",CHAR(34),INDEX(Organizations[Organization Name],$A369),CHAR(34),
", OrganizationDescription:  ",CHAR(34),INDEX(Organizations[Organization Description],$A369),CHAR(34),
", OrganizationLink:  ",CHAR(34),INDEX(Organizations[Organization Link],$A369),CHAR(34),"}"))</f>
        <v>#REF!</v>
      </c>
      <c r="F369" t="e">
        <f>IF(INDEX(People[First Name],$A369)="","",
CONCATENATE("  - &amp;AffiliationID",TEXT($A369,"0000"),
" {PersonID: *PersonID",TEXT($A369,"0000"),
", OrganizationID: *OrganizationID",TEXT(MATCH(INDEX(People[Organization Name],$A369),Organizations[Organization Name],0),"0000"),
", IsPrimaryOrganizationContact: , AffiliationStartDate: , AffiliationEndDate: , PrimaryPhone: ",
", PrimaryEmail: ",CHAR(34),INDEX(People[Primary Email],$A369),CHAR(34),
", PrimaryAddress: ",CHAR(34),INDEX(People[Primary Address],$A369),CHAR(34),
", PersonLink: }"))</f>
        <v>#REF!</v>
      </c>
      <c r="H369" t="e">
        <f>IF(COUNTA(CitationInformation)=0,"",IF(INDEX(AuthorList[Author Name],$A369)="","",
CONCATENATE("  - &amp;AuthorListID",TEXT($A369,"0000"),
"  {CitationID: *CitationID0001",
", PersonID: *PersonID",TEXT(MATCH(INDEX(AuthorList[Author Name],$A369),People[Full Name],0),"0000"),
", AuthorOrder: ",INDEX(AuthorList[Author Number],$A369),"}")))</f>
        <v>#REF!</v>
      </c>
      <c r="K369" t="e">
        <f>IF(INDEX(SamplingFeatures[Feature Code],$A369)="","",
CONCATENATE("  - &amp;SamplingFeatureID",TEXT($A369,"0000"),
" {","SamplingFeatureUUID:  ",CHAR(34),INDEX(SamplingFeatures[Sampling Feature UUID],$A369),CHAR(34),
", SamplingFeatureTypeCV:  ",CHAR(34),INDEX(SamplingFeatures[Sampling Feature Type],$A369),CHAR(34),
", SamplingFeatureCode:  ",CHAR(34),INDEX(SamplingFeatures[Feature Code],$A369),CHAR(34),
", SamplingFeatureName:  ",CHAR(34),INDEX(SamplingFeatures[Feature Name],$A369),CHAR(34),
", SamplingFeatureDescription:  ",CHAR(34),INDEX(SamplingFeatures[Feature Description],$A369),CHAR(34),
", SamplingFeatureGeotypeCV:  ",CHAR(34),INDEX(SamplingFeatures[Feature Geo Type],$A369),CHAR(34),
", FeatureGeometry:  ",CHAR(34),INDEX(SamplingFeatures[Feature Geometry],$A369),CHAR(34),
", Elevation_m:  ",CHAR(34),INDEX(SamplingFeatures[Elevation_m],$A369),CHAR(34),
", ElevationDatumCV:  ",CHAR(34),ElevationDatum,CHAR(34),"}"))</f>
        <v>#REF!</v>
      </c>
      <c r="L369" t="e">
        <f>IF(INDEX(SamplingFeatures[Sampling Feature Type],$A369)&lt;&gt;"Site","",
CONCATENATE("  - &amp;SiteID",TEXT(SUMPRODUCT(--($L$3:$L368&lt;&gt;"")),"0000"),
" {","SamplingFeatureID:  *SamplingFeatureID",TEXT($A369,"0000"),
", SiteTypeCV:  ",CHAR(34),INDEX(Sites[Site Type],$A369),CHAR(34),
", Latitude:  ",INDEX(Sites[Latitude],$A369),
", Longitude:  ",INDEX(Sites[Longitude],$A369),
", SRSName:  ",CHAR(34),LatLonDatum,CHAR(34),"}"))</f>
        <v>#REF!</v>
      </c>
      <c r="M369" t="e">
        <f>IF(INDEX(SamplingFeatures[Sampling Feature Type],$A369)&lt;&gt;"Specimen","",
CONCATENATE("  - &amp;SpecimenID",TEXT(SUMPRODUCT(--($M$3:$M368&lt;&gt;"")),"0000"),
" {","SamplingFeatureID:  *SamplingFeatureID",TEXT($A369,"0000"),
", SpecimenTypeCV:  ",CHAR(34),INDEX(Specimens[Specimen Type],$A369),CHAR(34),
", SpecimenMediumCV:  ",INDEX(Specimens[Specimen Medium],$A369),
", IsFieldSpecimen:  ",CHAR(34),INDEX(Specimens[Is Field Specimen?],$A369),CHAR(34),"}"))</f>
        <v>#REF!</v>
      </c>
      <c r="N369" t="e">
        <f>IF(COUNTA(SpatialOffsets[])=0,"", IF(INDEX(SpatialOffsets[Spatial Offset Type],$A369)="","",
CONCATENATE("  - &amp;SpatialOffsetID",TEXT($A369,"0000"),
" {","SpatialOffsetTypeCV:  ",CHAR(34),INDEX(SpatialOffsets[Spatial Offset Type],$A369),CHAR(34),
", Offset1Value:  ",INDEX(SpatialOffsets[Offset 1 Value],$A369),
", Offset1UnitID:  ",CHAR(34),INDEX(SpatialOffsets[Offset 1 Unit],$A369),CHAR(34),
", Offset2Value:  ",INDEX(SpatialOffsets[Offset 2 Value],$A369),
", Offset2UnitID:  ",CHAR(34),INDEX(SpatialOffsets[Offset 2 Unit],$A369),CHAR(34),
", Offset3Value:  ",INDEX(SpatialOffsets[Offset 3 Value],$A369),
", Offset3UnitID:  ",CHAR(34),INDEX(SpatialOffsets[Offset 3 Unit],$A369),CHAR(34),,"}")))</f>
        <v>#REF!</v>
      </c>
      <c r="O369" t="e">
        <f>IF(COUNTA(RelatedFeatures[])=0,"", IF(INDEX(RelatedFeatures[First Sampling Feature Code],$A369)="","",
CONCATENATE("  - &amp;RelationID",TEXT($A369,"0000"),
" {","SamplingFeatureID:  *SamplingFeatureID",TEXT(MATCH(INDEX(RelatedFeatures[First Sampling Feature Code],$A369),SamplingFeatures[Feature Code],0),"0000"),
", RelationshipTypeCV:  ",CHAR(34),INDEX(RelatedFeatures[Relationship Type],$A369),CHAR(34),
", RelatedFeatureID: *SamplingFeatureID",TEXT(MATCH(INDEX(RelatedFeatures[Second Sampling Feature Code],$A369),SamplingFeatures[Feature Code],0),"0000"),
", SpatialOffsetID:  ",IF(INDEX(RelatedFeatures[Offset Number],$A369)="","",CONCATENATE("*SpatialOffsetID",TEXT(INDEX(RelatedFeatures[Offset Number],$A369),"0000"))),"}")))</f>
        <v>#REF!</v>
      </c>
      <c r="P369" t="e">
        <f>IF(INDEX(Methods[Method Type],$A369)="","",
CONCATENATE("  - &amp;MethodID",TEXT($A369,"0000"),
" {","MethodTypeCV:  ",CHAR(34),INDEX(Methods[Method Type],$A369),CHAR(34),
", MethodCode:  ",CHAR(34),INDEX(Methods[Method Code],$A369),CHAR(34),
", MethodName:  ",CHAR(34),INDEX(Methods[Method Name],$A369),CHAR(34),
", MethodDescription:  ",CHAR(34),INDEX(Methods[Method Description],$A369),CHAR(34),
", MethodLink:  ",CHAR(34),INDEX(Methods[Method Link],$A369),CHAR(34),
", OrganizationID: *OrganizationID",TEXT(MATCH(INDEX(Methods[Organization Name],$A369),Organizations[Organization Name],0),"0000"),"}"))</f>
        <v>#REF!</v>
      </c>
      <c r="Q369" t="e">
        <f>IF(INDEX(Variables[Variable Type],$A369)="","",
CONCATENATE("  - &amp;VariableID",TEXT($A369,"0000"),
" {","VariableTypeCV:  ",CHAR(34),INDEX(Variables[Variable Type],$A369),CHAR(34),
", VariableCode:  ",CHAR(34),INDEX(Variables[Variable Code],$A369),CHAR(34),
", VariableNameCV:  ",CHAR(34),INDEX(Variables[Variable Name],$A369),CHAR(34),
", VariableDefinition:  ",CHAR(34),INDEX(Variables[Variable Definition],$A369),CHAR(34),
", SpecciationCV:  ",CHAR(34),INDEX(Variables[Speciation],$A369),CHAR(34),
", NoDataValue:  ",CHAR(34),INDEX(Variables[No Data Value],$A369),CHAR(34),"}"))</f>
        <v>#REF!</v>
      </c>
    </row>
    <row r="370" spans="1:17" x14ac:dyDescent="0.25">
      <c r="A370">
        <v>367</v>
      </c>
      <c r="D370" t="e">
        <f>IF(INDEX(People[First Name],$A370)="","",
CONCATENATE("  - &amp;PersonID",TEXT($A370,"0000"),
" {","PersonFirstName:  ",CHAR(34),INDEX(People[First Name],$A370),CHAR(34),
", PersonMiddleName:  ",CHAR(34),INDEX(People[Middle Name],$A370),CHAR(34),
", PersonLastName:  ",CHAR(34),INDEX(People[Last Name],$A370),CHAR(34),"}"))</f>
        <v>#REF!</v>
      </c>
      <c r="E370" t="e">
        <f>IF(INDEX(Organizations[Organization Type '[CV']],$A370)="","",
CONCATENATE("  - &amp;OrganizationID",TEXT($A370,"0000"),
" {","OrganizationTypeCV:  ",CHAR(34),INDEX(Organizations[Organization Type '[CV']],$A370),CHAR(34),
", OrganizationCode:  ",CHAR(34),INDEX(Organizations[Organization Code],$A370),CHAR(34),
", OrganizationName:  ",CHAR(34),INDEX(Organizations[Organization Name],$A370),CHAR(34),
", OrganizationDescription:  ",CHAR(34),INDEX(Organizations[Organization Description],$A370),CHAR(34),
", OrganizationLink:  ",CHAR(34),INDEX(Organizations[Organization Link],$A370),CHAR(34),"}"))</f>
        <v>#REF!</v>
      </c>
      <c r="F370" t="e">
        <f>IF(INDEX(People[First Name],$A370)="","",
CONCATENATE("  - &amp;AffiliationID",TEXT($A370,"0000"),
" {PersonID: *PersonID",TEXT($A370,"0000"),
", OrganizationID: *OrganizationID",TEXT(MATCH(INDEX(People[Organization Name],$A370),Organizations[Organization Name],0),"0000"),
", IsPrimaryOrganizationContact: , AffiliationStartDate: , AffiliationEndDate: , PrimaryPhone: ",
", PrimaryEmail: ",CHAR(34),INDEX(People[Primary Email],$A370),CHAR(34),
", PrimaryAddress: ",CHAR(34),INDEX(People[Primary Address],$A370),CHAR(34),
", PersonLink: }"))</f>
        <v>#REF!</v>
      </c>
      <c r="H370" t="e">
        <f>IF(COUNTA(CitationInformation)=0,"",IF(INDEX(AuthorList[Author Name],$A370)="","",
CONCATENATE("  - &amp;AuthorListID",TEXT($A370,"0000"),
"  {CitationID: *CitationID0001",
", PersonID: *PersonID",TEXT(MATCH(INDEX(AuthorList[Author Name],$A370),People[Full Name],0),"0000"),
", AuthorOrder: ",INDEX(AuthorList[Author Number],$A370),"}")))</f>
        <v>#REF!</v>
      </c>
      <c r="K370" t="e">
        <f>IF(INDEX(SamplingFeatures[Feature Code],$A370)="","",
CONCATENATE("  - &amp;SamplingFeatureID",TEXT($A370,"0000"),
" {","SamplingFeatureUUID:  ",CHAR(34),INDEX(SamplingFeatures[Sampling Feature UUID],$A370),CHAR(34),
", SamplingFeatureTypeCV:  ",CHAR(34),INDEX(SamplingFeatures[Sampling Feature Type],$A370),CHAR(34),
", SamplingFeatureCode:  ",CHAR(34),INDEX(SamplingFeatures[Feature Code],$A370),CHAR(34),
", SamplingFeatureName:  ",CHAR(34),INDEX(SamplingFeatures[Feature Name],$A370),CHAR(34),
", SamplingFeatureDescription:  ",CHAR(34),INDEX(SamplingFeatures[Feature Description],$A370),CHAR(34),
", SamplingFeatureGeotypeCV:  ",CHAR(34),INDEX(SamplingFeatures[Feature Geo Type],$A370),CHAR(34),
", FeatureGeometry:  ",CHAR(34),INDEX(SamplingFeatures[Feature Geometry],$A370),CHAR(34),
", Elevation_m:  ",CHAR(34),INDEX(SamplingFeatures[Elevation_m],$A370),CHAR(34),
", ElevationDatumCV:  ",CHAR(34),ElevationDatum,CHAR(34),"}"))</f>
        <v>#REF!</v>
      </c>
      <c r="L370" t="e">
        <f>IF(INDEX(SamplingFeatures[Sampling Feature Type],$A370)&lt;&gt;"Site","",
CONCATENATE("  - &amp;SiteID",TEXT(SUMPRODUCT(--($L$3:$L369&lt;&gt;"")),"0000"),
" {","SamplingFeatureID:  *SamplingFeatureID",TEXT($A370,"0000"),
", SiteTypeCV:  ",CHAR(34),INDEX(Sites[Site Type],$A370),CHAR(34),
", Latitude:  ",INDEX(Sites[Latitude],$A370),
", Longitude:  ",INDEX(Sites[Longitude],$A370),
", SRSName:  ",CHAR(34),LatLonDatum,CHAR(34),"}"))</f>
        <v>#REF!</v>
      </c>
      <c r="M370" t="e">
        <f>IF(INDEX(SamplingFeatures[Sampling Feature Type],$A370)&lt;&gt;"Specimen","",
CONCATENATE("  - &amp;SpecimenID",TEXT(SUMPRODUCT(--($M$3:$M369&lt;&gt;"")),"0000"),
" {","SamplingFeatureID:  *SamplingFeatureID",TEXT($A370,"0000"),
", SpecimenTypeCV:  ",CHAR(34),INDEX(Specimens[Specimen Type],$A370),CHAR(34),
", SpecimenMediumCV:  ",INDEX(Specimens[Specimen Medium],$A370),
", IsFieldSpecimen:  ",CHAR(34),INDEX(Specimens[Is Field Specimen?],$A370),CHAR(34),"}"))</f>
        <v>#REF!</v>
      </c>
      <c r="N370" t="e">
        <f>IF(COUNTA(SpatialOffsets[])=0,"", IF(INDEX(SpatialOffsets[Spatial Offset Type],$A370)="","",
CONCATENATE("  - &amp;SpatialOffsetID",TEXT($A370,"0000"),
" {","SpatialOffsetTypeCV:  ",CHAR(34),INDEX(SpatialOffsets[Spatial Offset Type],$A370),CHAR(34),
", Offset1Value:  ",INDEX(SpatialOffsets[Offset 1 Value],$A370),
", Offset1UnitID:  ",CHAR(34),INDEX(SpatialOffsets[Offset 1 Unit],$A370),CHAR(34),
", Offset2Value:  ",INDEX(SpatialOffsets[Offset 2 Value],$A370),
", Offset2UnitID:  ",CHAR(34),INDEX(SpatialOffsets[Offset 2 Unit],$A370),CHAR(34),
", Offset3Value:  ",INDEX(SpatialOffsets[Offset 3 Value],$A370),
", Offset3UnitID:  ",CHAR(34),INDEX(SpatialOffsets[Offset 3 Unit],$A370),CHAR(34),,"}")))</f>
        <v>#REF!</v>
      </c>
      <c r="O370" t="e">
        <f>IF(COUNTA(RelatedFeatures[])=0,"", IF(INDEX(RelatedFeatures[First Sampling Feature Code],$A370)="","",
CONCATENATE("  - &amp;RelationID",TEXT($A370,"0000"),
" {","SamplingFeatureID:  *SamplingFeatureID",TEXT(MATCH(INDEX(RelatedFeatures[First Sampling Feature Code],$A370),SamplingFeatures[Feature Code],0),"0000"),
", RelationshipTypeCV:  ",CHAR(34),INDEX(RelatedFeatures[Relationship Type],$A370),CHAR(34),
", RelatedFeatureID: *SamplingFeatureID",TEXT(MATCH(INDEX(RelatedFeatures[Second Sampling Feature Code],$A370),SamplingFeatures[Feature Code],0),"0000"),
", SpatialOffsetID:  ",IF(INDEX(RelatedFeatures[Offset Number],$A370)="","",CONCATENATE("*SpatialOffsetID",TEXT(INDEX(RelatedFeatures[Offset Number],$A370),"0000"))),"}")))</f>
        <v>#REF!</v>
      </c>
      <c r="P370" t="e">
        <f>IF(INDEX(Methods[Method Type],$A370)="","",
CONCATENATE("  - &amp;MethodID",TEXT($A370,"0000"),
" {","MethodTypeCV:  ",CHAR(34),INDEX(Methods[Method Type],$A370),CHAR(34),
", MethodCode:  ",CHAR(34),INDEX(Methods[Method Code],$A370),CHAR(34),
", MethodName:  ",CHAR(34),INDEX(Methods[Method Name],$A370),CHAR(34),
", MethodDescription:  ",CHAR(34),INDEX(Methods[Method Description],$A370),CHAR(34),
", MethodLink:  ",CHAR(34),INDEX(Methods[Method Link],$A370),CHAR(34),
", OrganizationID: *OrganizationID",TEXT(MATCH(INDEX(Methods[Organization Name],$A370),Organizations[Organization Name],0),"0000"),"}"))</f>
        <v>#REF!</v>
      </c>
      <c r="Q370" t="e">
        <f>IF(INDEX(Variables[Variable Type],$A370)="","",
CONCATENATE("  - &amp;VariableID",TEXT($A370,"0000"),
" {","VariableTypeCV:  ",CHAR(34),INDEX(Variables[Variable Type],$A370),CHAR(34),
", VariableCode:  ",CHAR(34),INDEX(Variables[Variable Code],$A370),CHAR(34),
", VariableNameCV:  ",CHAR(34),INDEX(Variables[Variable Name],$A370),CHAR(34),
", VariableDefinition:  ",CHAR(34),INDEX(Variables[Variable Definition],$A370),CHAR(34),
", SpecciationCV:  ",CHAR(34),INDEX(Variables[Speciation],$A370),CHAR(34),
", NoDataValue:  ",CHAR(34),INDEX(Variables[No Data Value],$A370),CHAR(34),"}"))</f>
        <v>#REF!</v>
      </c>
    </row>
    <row r="371" spans="1:17" x14ac:dyDescent="0.25">
      <c r="A371">
        <v>368</v>
      </c>
      <c r="D371" t="e">
        <f>IF(INDEX(People[First Name],$A371)="","",
CONCATENATE("  - &amp;PersonID",TEXT($A371,"0000"),
" {","PersonFirstName:  ",CHAR(34),INDEX(People[First Name],$A371),CHAR(34),
", PersonMiddleName:  ",CHAR(34),INDEX(People[Middle Name],$A371),CHAR(34),
", PersonLastName:  ",CHAR(34),INDEX(People[Last Name],$A371),CHAR(34),"}"))</f>
        <v>#REF!</v>
      </c>
      <c r="E371" t="e">
        <f>IF(INDEX(Organizations[Organization Type '[CV']],$A371)="","",
CONCATENATE("  - &amp;OrganizationID",TEXT($A371,"0000"),
" {","OrganizationTypeCV:  ",CHAR(34),INDEX(Organizations[Organization Type '[CV']],$A371),CHAR(34),
", OrganizationCode:  ",CHAR(34),INDEX(Organizations[Organization Code],$A371),CHAR(34),
", OrganizationName:  ",CHAR(34),INDEX(Organizations[Organization Name],$A371),CHAR(34),
", OrganizationDescription:  ",CHAR(34),INDEX(Organizations[Organization Description],$A371),CHAR(34),
", OrganizationLink:  ",CHAR(34),INDEX(Organizations[Organization Link],$A371),CHAR(34),"}"))</f>
        <v>#REF!</v>
      </c>
      <c r="F371" t="e">
        <f>IF(INDEX(People[First Name],$A371)="","",
CONCATENATE("  - &amp;AffiliationID",TEXT($A371,"0000"),
" {PersonID: *PersonID",TEXT($A371,"0000"),
", OrganizationID: *OrganizationID",TEXT(MATCH(INDEX(People[Organization Name],$A371),Organizations[Organization Name],0),"0000"),
", IsPrimaryOrganizationContact: , AffiliationStartDate: , AffiliationEndDate: , PrimaryPhone: ",
", PrimaryEmail: ",CHAR(34),INDEX(People[Primary Email],$A371),CHAR(34),
", PrimaryAddress: ",CHAR(34),INDEX(People[Primary Address],$A371),CHAR(34),
", PersonLink: }"))</f>
        <v>#REF!</v>
      </c>
      <c r="H371" t="e">
        <f>IF(COUNTA(CitationInformation)=0,"",IF(INDEX(AuthorList[Author Name],$A371)="","",
CONCATENATE("  - &amp;AuthorListID",TEXT($A371,"0000"),
"  {CitationID: *CitationID0001",
", PersonID: *PersonID",TEXT(MATCH(INDEX(AuthorList[Author Name],$A371),People[Full Name],0),"0000"),
", AuthorOrder: ",INDEX(AuthorList[Author Number],$A371),"}")))</f>
        <v>#REF!</v>
      </c>
      <c r="K371" t="e">
        <f>IF(INDEX(SamplingFeatures[Feature Code],$A371)="","",
CONCATENATE("  - &amp;SamplingFeatureID",TEXT($A371,"0000"),
" {","SamplingFeatureUUID:  ",CHAR(34),INDEX(SamplingFeatures[Sampling Feature UUID],$A371),CHAR(34),
", SamplingFeatureTypeCV:  ",CHAR(34),INDEX(SamplingFeatures[Sampling Feature Type],$A371),CHAR(34),
", SamplingFeatureCode:  ",CHAR(34),INDEX(SamplingFeatures[Feature Code],$A371),CHAR(34),
", SamplingFeatureName:  ",CHAR(34),INDEX(SamplingFeatures[Feature Name],$A371),CHAR(34),
", SamplingFeatureDescription:  ",CHAR(34),INDEX(SamplingFeatures[Feature Description],$A371),CHAR(34),
", SamplingFeatureGeotypeCV:  ",CHAR(34),INDEX(SamplingFeatures[Feature Geo Type],$A371),CHAR(34),
", FeatureGeometry:  ",CHAR(34),INDEX(SamplingFeatures[Feature Geometry],$A371),CHAR(34),
", Elevation_m:  ",CHAR(34),INDEX(SamplingFeatures[Elevation_m],$A371),CHAR(34),
", ElevationDatumCV:  ",CHAR(34),ElevationDatum,CHAR(34),"}"))</f>
        <v>#REF!</v>
      </c>
      <c r="L371" t="e">
        <f>IF(INDEX(SamplingFeatures[Sampling Feature Type],$A371)&lt;&gt;"Site","",
CONCATENATE("  - &amp;SiteID",TEXT(SUMPRODUCT(--($L$3:$L370&lt;&gt;"")),"0000"),
" {","SamplingFeatureID:  *SamplingFeatureID",TEXT($A371,"0000"),
", SiteTypeCV:  ",CHAR(34),INDEX(Sites[Site Type],$A371),CHAR(34),
", Latitude:  ",INDEX(Sites[Latitude],$A371),
", Longitude:  ",INDEX(Sites[Longitude],$A371),
", SRSName:  ",CHAR(34),LatLonDatum,CHAR(34),"}"))</f>
        <v>#REF!</v>
      </c>
      <c r="M371" t="e">
        <f>IF(INDEX(SamplingFeatures[Sampling Feature Type],$A371)&lt;&gt;"Specimen","",
CONCATENATE("  - &amp;SpecimenID",TEXT(SUMPRODUCT(--($M$3:$M370&lt;&gt;"")),"0000"),
" {","SamplingFeatureID:  *SamplingFeatureID",TEXT($A371,"0000"),
", SpecimenTypeCV:  ",CHAR(34),INDEX(Specimens[Specimen Type],$A371),CHAR(34),
", SpecimenMediumCV:  ",INDEX(Specimens[Specimen Medium],$A371),
", IsFieldSpecimen:  ",CHAR(34),INDEX(Specimens[Is Field Specimen?],$A371),CHAR(34),"}"))</f>
        <v>#REF!</v>
      </c>
      <c r="N371" t="e">
        <f>IF(COUNTA(SpatialOffsets[])=0,"", IF(INDEX(SpatialOffsets[Spatial Offset Type],$A371)="","",
CONCATENATE("  - &amp;SpatialOffsetID",TEXT($A371,"0000"),
" {","SpatialOffsetTypeCV:  ",CHAR(34),INDEX(SpatialOffsets[Spatial Offset Type],$A371),CHAR(34),
", Offset1Value:  ",INDEX(SpatialOffsets[Offset 1 Value],$A371),
", Offset1UnitID:  ",CHAR(34),INDEX(SpatialOffsets[Offset 1 Unit],$A371),CHAR(34),
", Offset2Value:  ",INDEX(SpatialOffsets[Offset 2 Value],$A371),
", Offset2UnitID:  ",CHAR(34),INDEX(SpatialOffsets[Offset 2 Unit],$A371),CHAR(34),
", Offset3Value:  ",INDEX(SpatialOffsets[Offset 3 Value],$A371),
", Offset3UnitID:  ",CHAR(34),INDEX(SpatialOffsets[Offset 3 Unit],$A371),CHAR(34),,"}")))</f>
        <v>#REF!</v>
      </c>
      <c r="O371" t="e">
        <f>IF(COUNTA(RelatedFeatures[])=0,"", IF(INDEX(RelatedFeatures[First Sampling Feature Code],$A371)="","",
CONCATENATE("  - &amp;RelationID",TEXT($A371,"0000"),
" {","SamplingFeatureID:  *SamplingFeatureID",TEXT(MATCH(INDEX(RelatedFeatures[First Sampling Feature Code],$A371),SamplingFeatures[Feature Code],0),"0000"),
", RelationshipTypeCV:  ",CHAR(34),INDEX(RelatedFeatures[Relationship Type],$A371),CHAR(34),
", RelatedFeatureID: *SamplingFeatureID",TEXT(MATCH(INDEX(RelatedFeatures[Second Sampling Feature Code],$A371),SamplingFeatures[Feature Code],0),"0000"),
", SpatialOffsetID:  ",IF(INDEX(RelatedFeatures[Offset Number],$A371)="","",CONCATENATE("*SpatialOffsetID",TEXT(INDEX(RelatedFeatures[Offset Number],$A371),"0000"))),"}")))</f>
        <v>#REF!</v>
      </c>
      <c r="P371" t="e">
        <f>IF(INDEX(Methods[Method Type],$A371)="","",
CONCATENATE("  - &amp;MethodID",TEXT($A371,"0000"),
" {","MethodTypeCV:  ",CHAR(34),INDEX(Methods[Method Type],$A371),CHAR(34),
", MethodCode:  ",CHAR(34),INDEX(Methods[Method Code],$A371),CHAR(34),
", MethodName:  ",CHAR(34),INDEX(Methods[Method Name],$A371),CHAR(34),
", MethodDescription:  ",CHAR(34),INDEX(Methods[Method Description],$A371),CHAR(34),
", MethodLink:  ",CHAR(34),INDEX(Methods[Method Link],$A371),CHAR(34),
", OrganizationID: *OrganizationID",TEXT(MATCH(INDEX(Methods[Organization Name],$A371),Organizations[Organization Name],0),"0000"),"}"))</f>
        <v>#REF!</v>
      </c>
      <c r="Q371" t="e">
        <f>IF(INDEX(Variables[Variable Type],$A371)="","",
CONCATENATE("  - &amp;VariableID",TEXT($A371,"0000"),
" {","VariableTypeCV:  ",CHAR(34),INDEX(Variables[Variable Type],$A371),CHAR(34),
", VariableCode:  ",CHAR(34),INDEX(Variables[Variable Code],$A371),CHAR(34),
", VariableNameCV:  ",CHAR(34),INDEX(Variables[Variable Name],$A371),CHAR(34),
", VariableDefinition:  ",CHAR(34),INDEX(Variables[Variable Definition],$A371),CHAR(34),
", SpecciationCV:  ",CHAR(34),INDEX(Variables[Speciation],$A371),CHAR(34),
", NoDataValue:  ",CHAR(34),INDEX(Variables[No Data Value],$A371),CHAR(34),"}"))</f>
        <v>#REF!</v>
      </c>
    </row>
    <row r="372" spans="1:17" x14ac:dyDescent="0.25">
      <c r="A372">
        <v>369</v>
      </c>
      <c r="D372" t="e">
        <f>IF(INDEX(People[First Name],$A372)="","",
CONCATENATE("  - &amp;PersonID",TEXT($A372,"0000"),
" {","PersonFirstName:  ",CHAR(34),INDEX(People[First Name],$A372),CHAR(34),
", PersonMiddleName:  ",CHAR(34),INDEX(People[Middle Name],$A372),CHAR(34),
", PersonLastName:  ",CHAR(34),INDEX(People[Last Name],$A372),CHAR(34),"}"))</f>
        <v>#REF!</v>
      </c>
      <c r="E372" t="e">
        <f>IF(INDEX(Organizations[Organization Type '[CV']],$A372)="","",
CONCATENATE("  - &amp;OrganizationID",TEXT($A372,"0000"),
" {","OrganizationTypeCV:  ",CHAR(34),INDEX(Organizations[Organization Type '[CV']],$A372),CHAR(34),
", OrganizationCode:  ",CHAR(34),INDEX(Organizations[Organization Code],$A372),CHAR(34),
", OrganizationName:  ",CHAR(34),INDEX(Organizations[Organization Name],$A372),CHAR(34),
", OrganizationDescription:  ",CHAR(34),INDEX(Organizations[Organization Description],$A372),CHAR(34),
", OrganizationLink:  ",CHAR(34),INDEX(Organizations[Organization Link],$A372),CHAR(34),"}"))</f>
        <v>#REF!</v>
      </c>
      <c r="F372" t="e">
        <f>IF(INDEX(People[First Name],$A372)="","",
CONCATENATE("  - &amp;AffiliationID",TEXT($A372,"0000"),
" {PersonID: *PersonID",TEXT($A372,"0000"),
", OrganizationID: *OrganizationID",TEXT(MATCH(INDEX(People[Organization Name],$A372),Organizations[Organization Name],0),"0000"),
", IsPrimaryOrganizationContact: , AffiliationStartDate: , AffiliationEndDate: , PrimaryPhone: ",
", PrimaryEmail: ",CHAR(34),INDEX(People[Primary Email],$A372),CHAR(34),
", PrimaryAddress: ",CHAR(34),INDEX(People[Primary Address],$A372),CHAR(34),
", PersonLink: }"))</f>
        <v>#REF!</v>
      </c>
      <c r="H372" t="e">
        <f>IF(COUNTA(CitationInformation)=0,"",IF(INDEX(AuthorList[Author Name],$A372)="","",
CONCATENATE("  - &amp;AuthorListID",TEXT($A372,"0000"),
"  {CitationID: *CitationID0001",
", PersonID: *PersonID",TEXT(MATCH(INDEX(AuthorList[Author Name],$A372),People[Full Name],0),"0000"),
", AuthorOrder: ",INDEX(AuthorList[Author Number],$A372),"}")))</f>
        <v>#REF!</v>
      </c>
      <c r="K372" t="e">
        <f>IF(INDEX(SamplingFeatures[Feature Code],$A372)="","",
CONCATENATE("  - &amp;SamplingFeatureID",TEXT($A372,"0000"),
" {","SamplingFeatureUUID:  ",CHAR(34),INDEX(SamplingFeatures[Sampling Feature UUID],$A372),CHAR(34),
", SamplingFeatureTypeCV:  ",CHAR(34),INDEX(SamplingFeatures[Sampling Feature Type],$A372),CHAR(34),
", SamplingFeatureCode:  ",CHAR(34),INDEX(SamplingFeatures[Feature Code],$A372),CHAR(34),
", SamplingFeatureName:  ",CHAR(34),INDEX(SamplingFeatures[Feature Name],$A372),CHAR(34),
", SamplingFeatureDescription:  ",CHAR(34),INDEX(SamplingFeatures[Feature Description],$A372),CHAR(34),
", SamplingFeatureGeotypeCV:  ",CHAR(34),INDEX(SamplingFeatures[Feature Geo Type],$A372),CHAR(34),
", FeatureGeometry:  ",CHAR(34),INDEX(SamplingFeatures[Feature Geometry],$A372),CHAR(34),
", Elevation_m:  ",CHAR(34),INDEX(SamplingFeatures[Elevation_m],$A372),CHAR(34),
", ElevationDatumCV:  ",CHAR(34),ElevationDatum,CHAR(34),"}"))</f>
        <v>#REF!</v>
      </c>
      <c r="L372" t="e">
        <f>IF(INDEX(SamplingFeatures[Sampling Feature Type],$A372)&lt;&gt;"Site","",
CONCATENATE("  - &amp;SiteID",TEXT(SUMPRODUCT(--($L$3:$L371&lt;&gt;"")),"0000"),
" {","SamplingFeatureID:  *SamplingFeatureID",TEXT($A372,"0000"),
", SiteTypeCV:  ",CHAR(34),INDEX(Sites[Site Type],$A372),CHAR(34),
", Latitude:  ",INDEX(Sites[Latitude],$A372),
", Longitude:  ",INDEX(Sites[Longitude],$A372),
", SRSName:  ",CHAR(34),LatLonDatum,CHAR(34),"}"))</f>
        <v>#REF!</v>
      </c>
      <c r="M372" t="e">
        <f>IF(INDEX(SamplingFeatures[Sampling Feature Type],$A372)&lt;&gt;"Specimen","",
CONCATENATE("  - &amp;SpecimenID",TEXT(SUMPRODUCT(--($M$3:$M371&lt;&gt;"")),"0000"),
" {","SamplingFeatureID:  *SamplingFeatureID",TEXT($A372,"0000"),
", SpecimenTypeCV:  ",CHAR(34),INDEX(Specimens[Specimen Type],$A372),CHAR(34),
", SpecimenMediumCV:  ",INDEX(Specimens[Specimen Medium],$A372),
", IsFieldSpecimen:  ",CHAR(34),INDEX(Specimens[Is Field Specimen?],$A372),CHAR(34),"}"))</f>
        <v>#REF!</v>
      </c>
      <c r="N372" t="e">
        <f>IF(COUNTA(SpatialOffsets[])=0,"", IF(INDEX(SpatialOffsets[Spatial Offset Type],$A372)="","",
CONCATENATE("  - &amp;SpatialOffsetID",TEXT($A372,"0000"),
" {","SpatialOffsetTypeCV:  ",CHAR(34),INDEX(SpatialOffsets[Spatial Offset Type],$A372),CHAR(34),
", Offset1Value:  ",INDEX(SpatialOffsets[Offset 1 Value],$A372),
", Offset1UnitID:  ",CHAR(34),INDEX(SpatialOffsets[Offset 1 Unit],$A372),CHAR(34),
", Offset2Value:  ",INDEX(SpatialOffsets[Offset 2 Value],$A372),
", Offset2UnitID:  ",CHAR(34),INDEX(SpatialOffsets[Offset 2 Unit],$A372),CHAR(34),
", Offset3Value:  ",INDEX(SpatialOffsets[Offset 3 Value],$A372),
", Offset3UnitID:  ",CHAR(34),INDEX(SpatialOffsets[Offset 3 Unit],$A372),CHAR(34),,"}")))</f>
        <v>#REF!</v>
      </c>
      <c r="O372" t="e">
        <f>IF(COUNTA(RelatedFeatures[])=0,"", IF(INDEX(RelatedFeatures[First Sampling Feature Code],$A372)="","",
CONCATENATE("  - &amp;RelationID",TEXT($A372,"0000"),
" {","SamplingFeatureID:  *SamplingFeatureID",TEXT(MATCH(INDEX(RelatedFeatures[First Sampling Feature Code],$A372),SamplingFeatures[Feature Code],0),"0000"),
", RelationshipTypeCV:  ",CHAR(34),INDEX(RelatedFeatures[Relationship Type],$A372),CHAR(34),
", RelatedFeatureID: *SamplingFeatureID",TEXT(MATCH(INDEX(RelatedFeatures[Second Sampling Feature Code],$A372),SamplingFeatures[Feature Code],0),"0000"),
", SpatialOffsetID:  ",IF(INDEX(RelatedFeatures[Offset Number],$A372)="","",CONCATENATE("*SpatialOffsetID",TEXT(INDEX(RelatedFeatures[Offset Number],$A372),"0000"))),"}")))</f>
        <v>#REF!</v>
      </c>
      <c r="P372" t="e">
        <f>IF(INDEX(Methods[Method Type],$A372)="","",
CONCATENATE("  - &amp;MethodID",TEXT($A372,"0000"),
" {","MethodTypeCV:  ",CHAR(34),INDEX(Methods[Method Type],$A372),CHAR(34),
", MethodCode:  ",CHAR(34),INDEX(Methods[Method Code],$A372),CHAR(34),
", MethodName:  ",CHAR(34),INDEX(Methods[Method Name],$A372),CHAR(34),
", MethodDescription:  ",CHAR(34),INDEX(Methods[Method Description],$A372),CHAR(34),
", MethodLink:  ",CHAR(34),INDEX(Methods[Method Link],$A372),CHAR(34),
", OrganizationID: *OrganizationID",TEXT(MATCH(INDEX(Methods[Organization Name],$A372),Organizations[Organization Name],0),"0000"),"}"))</f>
        <v>#REF!</v>
      </c>
      <c r="Q372" t="e">
        <f>IF(INDEX(Variables[Variable Type],$A372)="","",
CONCATENATE("  - &amp;VariableID",TEXT($A372,"0000"),
" {","VariableTypeCV:  ",CHAR(34),INDEX(Variables[Variable Type],$A372),CHAR(34),
", VariableCode:  ",CHAR(34),INDEX(Variables[Variable Code],$A372),CHAR(34),
", VariableNameCV:  ",CHAR(34),INDEX(Variables[Variable Name],$A372),CHAR(34),
", VariableDefinition:  ",CHAR(34),INDEX(Variables[Variable Definition],$A372),CHAR(34),
", SpecciationCV:  ",CHAR(34),INDEX(Variables[Speciation],$A372),CHAR(34),
", NoDataValue:  ",CHAR(34),INDEX(Variables[No Data Value],$A372),CHAR(34),"}"))</f>
        <v>#REF!</v>
      </c>
    </row>
    <row r="373" spans="1:17" x14ac:dyDescent="0.25">
      <c r="A373">
        <v>370</v>
      </c>
      <c r="D373" t="e">
        <f>IF(INDEX(People[First Name],$A373)="","",
CONCATENATE("  - &amp;PersonID",TEXT($A373,"0000"),
" {","PersonFirstName:  ",CHAR(34),INDEX(People[First Name],$A373),CHAR(34),
", PersonMiddleName:  ",CHAR(34),INDEX(People[Middle Name],$A373),CHAR(34),
", PersonLastName:  ",CHAR(34),INDEX(People[Last Name],$A373),CHAR(34),"}"))</f>
        <v>#REF!</v>
      </c>
      <c r="E373" t="e">
        <f>IF(INDEX(Organizations[Organization Type '[CV']],$A373)="","",
CONCATENATE("  - &amp;OrganizationID",TEXT($A373,"0000"),
" {","OrganizationTypeCV:  ",CHAR(34),INDEX(Organizations[Organization Type '[CV']],$A373),CHAR(34),
", OrganizationCode:  ",CHAR(34),INDEX(Organizations[Organization Code],$A373),CHAR(34),
", OrganizationName:  ",CHAR(34),INDEX(Organizations[Organization Name],$A373),CHAR(34),
", OrganizationDescription:  ",CHAR(34),INDEX(Organizations[Organization Description],$A373),CHAR(34),
", OrganizationLink:  ",CHAR(34),INDEX(Organizations[Organization Link],$A373),CHAR(34),"}"))</f>
        <v>#REF!</v>
      </c>
      <c r="F373" t="e">
        <f>IF(INDEX(People[First Name],$A373)="","",
CONCATENATE("  - &amp;AffiliationID",TEXT($A373,"0000"),
" {PersonID: *PersonID",TEXT($A373,"0000"),
", OrganizationID: *OrganizationID",TEXT(MATCH(INDEX(People[Organization Name],$A373),Organizations[Organization Name],0),"0000"),
", IsPrimaryOrganizationContact: , AffiliationStartDate: , AffiliationEndDate: , PrimaryPhone: ",
", PrimaryEmail: ",CHAR(34),INDEX(People[Primary Email],$A373),CHAR(34),
", PrimaryAddress: ",CHAR(34),INDEX(People[Primary Address],$A373),CHAR(34),
", PersonLink: }"))</f>
        <v>#REF!</v>
      </c>
      <c r="H373" t="e">
        <f>IF(COUNTA(CitationInformation)=0,"",IF(INDEX(AuthorList[Author Name],$A373)="","",
CONCATENATE("  - &amp;AuthorListID",TEXT($A373,"0000"),
"  {CitationID: *CitationID0001",
", PersonID: *PersonID",TEXT(MATCH(INDEX(AuthorList[Author Name],$A373),People[Full Name],0),"0000"),
", AuthorOrder: ",INDEX(AuthorList[Author Number],$A373),"}")))</f>
        <v>#REF!</v>
      </c>
      <c r="K373" t="e">
        <f>IF(INDEX(SamplingFeatures[Feature Code],$A373)="","",
CONCATENATE("  - &amp;SamplingFeatureID",TEXT($A373,"0000"),
" {","SamplingFeatureUUID:  ",CHAR(34),INDEX(SamplingFeatures[Sampling Feature UUID],$A373),CHAR(34),
", SamplingFeatureTypeCV:  ",CHAR(34),INDEX(SamplingFeatures[Sampling Feature Type],$A373),CHAR(34),
", SamplingFeatureCode:  ",CHAR(34),INDEX(SamplingFeatures[Feature Code],$A373),CHAR(34),
", SamplingFeatureName:  ",CHAR(34),INDEX(SamplingFeatures[Feature Name],$A373),CHAR(34),
", SamplingFeatureDescription:  ",CHAR(34),INDEX(SamplingFeatures[Feature Description],$A373),CHAR(34),
", SamplingFeatureGeotypeCV:  ",CHAR(34),INDEX(SamplingFeatures[Feature Geo Type],$A373),CHAR(34),
", FeatureGeometry:  ",CHAR(34),INDEX(SamplingFeatures[Feature Geometry],$A373),CHAR(34),
", Elevation_m:  ",CHAR(34),INDEX(SamplingFeatures[Elevation_m],$A373),CHAR(34),
", ElevationDatumCV:  ",CHAR(34),ElevationDatum,CHAR(34),"}"))</f>
        <v>#REF!</v>
      </c>
      <c r="L373" t="e">
        <f>IF(INDEX(SamplingFeatures[Sampling Feature Type],$A373)&lt;&gt;"Site","",
CONCATENATE("  - &amp;SiteID",TEXT(SUMPRODUCT(--($L$3:$L372&lt;&gt;"")),"0000"),
" {","SamplingFeatureID:  *SamplingFeatureID",TEXT($A373,"0000"),
", SiteTypeCV:  ",CHAR(34),INDEX(Sites[Site Type],$A373),CHAR(34),
", Latitude:  ",INDEX(Sites[Latitude],$A373),
", Longitude:  ",INDEX(Sites[Longitude],$A373),
", SRSName:  ",CHAR(34),LatLonDatum,CHAR(34),"}"))</f>
        <v>#REF!</v>
      </c>
      <c r="M373" t="e">
        <f>IF(INDEX(SamplingFeatures[Sampling Feature Type],$A373)&lt;&gt;"Specimen","",
CONCATENATE("  - &amp;SpecimenID",TEXT(SUMPRODUCT(--($M$3:$M372&lt;&gt;"")),"0000"),
" {","SamplingFeatureID:  *SamplingFeatureID",TEXT($A373,"0000"),
", SpecimenTypeCV:  ",CHAR(34),INDEX(Specimens[Specimen Type],$A373),CHAR(34),
", SpecimenMediumCV:  ",INDEX(Specimens[Specimen Medium],$A373),
", IsFieldSpecimen:  ",CHAR(34),INDEX(Specimens[Is Field Specimen?],$A373),CHAR(34),"}"))</f>
        <v>#REF!</v>
      </c>
      <c r="N373" t="e">
        <f>IF(COUNTA(SpatialOffsets[])=0,"", IF(INDEX(SpatialOffsets[Spatial Offset Type],$A373)="","",
CONCATENATE("  - &amp;SpatialOffsetID",TEXT($A373,"0000"),
" {","SpatialOffsetTypeCV:  ",CHAR(34),INDEX(SpatialOffsets[Spatial Offset Type],$A373),CHAR(34),
", Offset1Value:  ",INDEX(SpatialOffsets[Offset 1 Value],$A373),
", Offset1UnitID:  ",CHAR(34),INDEX(SpatialOffsets[Offset 1 Unit],$A373),CHAR(34),
", Offset2Value:  ",INDEX(SpatialOffsets[Offset 2 Value],$A373),
", Offset2UnitID:  ",CHAR(34),INDEX(SpatialOffsets[Offset 2 Unit],$A373),CHAR(34),
", Offset3Value:  ",INDEX(SpatialOffsets[Offset 3 Value],$A373),
", Offset3UnitID:  ",CHAR(34),INDEX(SpatialOffsets[Offset 3 Unit],$A373),CHAR(34),,"}")))</f>
        <v>#REF!</v>
      </c>
      <c r="O373" t="e">
        <f>IF(COUNTA(RelatedFeatures[])=0,"", IF(INDEX(RelatedFeatures[First Sampling Feature Code],$A373)="","",
CONCATENATE("  - &amp;RelationID",TEXT($A373,"0000"),
" {","SamplingFeatureID:  *SamplingFeatureID",TEXT(MATCH(INDEX(RelatedFeatures[First Sampling Feature Code],$A373),SamplingFeatures[Feature Code],0),"0000"),
", RelationshipTypeCV:  ",CHAR(34),INDEX(RelatedFeatures[Relationship Type],$A373),CHAR(34),
", RelatedFeatureID: *SamplingFeatureID",TEXT(MATCH(INDEX(RelatedFeatures[Second Sampling Feature Code],$A373),SamplingFeatures[Feature Code],0),"0000"),
", SpatialOffsetID:  ",IF(INDEX(RelatedFeatures[Offset Number],$A373)="","",CONCATENATE("*SpatialOffsetID",TEXT(INDEX(RelatedFeatures[Offset Number],$A373),"0000"))),"}")))</f>
        <v>#REF!</v>
      </c>
      <c r="P373" t="e">
        <f>IF(INDEX(Methods[Method Type],$A373)="","",
CONCATENATE("  - &amp;MethodID",TEXT($A373,"0000"),
" {","MethodTypeCV:  ",CHAR(34),INDEX(Methods[Method Type],$A373),CHAR(34),
", MethodCode:  ",CHAR(34),INDEX(Methods[Method Code],$A373),CHAR(34),
", MethodName:  ",CHAR(34),INDEX(Methods[Method Name],$A373),CHAR(34),
", MethodDescription:  ",CHAR(34),INDEX(Methods[Method Description],$A373),CHAR(34),
", MethodLink:  ",CHAR(34),INDEX(Methods[Method Link],$A373),CHAR(34),
", OrganizationID: *OrganizationID",TEXT(MATCH(INDEX(Methods[Organization Name],$A373),Organizations[Organization Name],0),"0000"),"}"))</f>
        <v>#REF!</v>
      </c>
      <c r="Q373" t="e">
        <f>IF(INDEX(Variables[Variable Type],$A373)="","",
CONCATENATE("  - &amp;VariableID",TEXT($A373,"0000"),
" {","VariableTypeCV:  ",CHAR(34),INDEX(Variables[Variable Type],$A373),CHAR(34),
", VariableCode:  ",CHAR(34),INDEX(Variables[Variable Code],$A373),CHAR(34),
", VariableNameCV:  ",CHAR(34),INDEX(Variables[Variable Name],$A373),CHAR(34),
", VariableDefinition:  ",CHAR(34),INDEX(Variables[Variable Definition],$A373),CHAR(34),
", SpecciationCV:  ",CHAR(34),INDEX(Variables[Speciation],$A373),CHAR(34),
", NoDataValue:  ",CHAR(34),INDEX(Variables[No Data Value],$A373),CHAR(34),"}"))</f>
        <v>#REF!</v>
      </c>
    </row>
    <row r="374" spans="1:17" x14ac:dyDescent="0.25">
      <c r="A374">
        <v>371</v>
      </c>
      <c r="D374" t="e">
        <f>IF(INDEX(People[First Name],$A374)="","",
CONCATENATE("  - &amp;PersonID",TEXT($A374,"0000"),
" {","PersonFirstName:  ",CHAR(34),INDEX(People[First Name],$A374),CHAR(34),
", PersonMiddleName:  ",CHAR(34),INDEX(People[Middle Name],$A374),CHAR(34),
", PersonLastName:  ",CHAR(34),INDEX(People[Last Name],$A374),CHAR(34),"}"))</f>
        <v>#REF!</v>
      </c>
      <c r="E374" t="e">
        <f>IF(INDEX(Organizations[Organization Type '[CV']],$A374)="","",
CONCATENATE("  - &amp;OrganizationID",TEXT($A374,"0000"),
" {","OrganizationTypeCV:  ",CHAR(34),INDEX(Organizations[Organization Type '[CV']],$A374),CHAR(34),
", OrganizationCode:  ",CHAR(34),INDEX(Organizations[Organization Code],$A374),CHAR(34),
", OrganizationName:  ",CHAR(34),INDEX(Organizations[Organization Name],$A374),CHAR(34),
", OrganizationDescription:  ",CHAR(34),INDEX(Organizations[Organization Description],$A374),CHAR(34),
", OrganizationLink:  ",CHAR(34),INDEX(Organizations[Organization Link],$A374),CHAR(34),"}"))</f>
        <v>#REF!</v>
      </c>
      <c r="F374" t="e">
        <f>IF(INDEX(People[First Name],$A374)="","",
CONCATENATE("  - &amp;AffiliationID",TEXT($A374,"0000"),
" {PersonID: *PersonID",TEXT($A374,"0000"),
", OrganizationID: *OrganizationID",TEXT(MATCH(INDEX(People[Organization Name],$A374),Organizations[Organization Name],0),"0000"),
", IsPrimaryOrganizationContact: , AffiliationStartDate: , AffiliationEndDate: , PrimaryPhone: ",
", PrimaryEmail: ",CHAR(34),INDEX(People[Primary Email],$A374),CHAR(34),
", PrimaryAddress: ",CHAR(34),INDEX(People[Primary Address],$A374),CHAR(34),
", PersonLink: }"))</f>
        <v>#REF!</v>
      </c>
      <c r="H374" t="e">
        <f>IF(COUNTA(CitationInformation)=0,"",IF(INDEX(AuthorList[Author Name],$A374)="","",
CONCATENATE("  - &amp;AuthorListID",TEXT($A374,"0000"),
"  {CitationID: *CitationID0001",
", PersonID: *PersonID",TEXT(MATCH(INDEX(AuthorList[Author Name],$A374),People[Full Name],0),"0000"),
", AuthorOrder: ",INDEX(AuthorList[Author Number],$A374),"}")))</f>
        <v>#REF!</v>
      </c>
      <c r="K374" t="e">
        <f>IF(INDEX(SamplingFeatures[Feature Code],$A374)="","",
CONCATENATE("  - &amp;SamplingFeatureID",TEXT($A374,"0000"),
" {","SamplingFeatureUUID:  ",CHAR(34),INDEX(SamplingFeatures[Sampling Feature UUID],$A374),CHAR(34),
", SamplingFeatureTypeCV:  ",CHAR(34),INDEX(SamplingFeatures[Sampling Feature Type],$A374),CHAR(34),
", SamplingFeatureCode:  ",CHAR(34),INDEX(SamplingFeatures[Feature Code],$A374),CHAR(34),
", SamplingFeatureName:  ",CHAR(34),INDEX(SamplingFeatures[Feature Name],$A374),CHAR(34),
", SamplingFeatureDescription:  ",CHAR(34),INDEX(SamplingFeatures[Feature Description],$A374),CHAR(34),
", SamplingFeatureGeotypeCV:  ",CHAR(34),INDEX(SamplingFeatures[Feature Geo Type],$A374),CHAR(34),
", FeatureGeometry:  ",CHAR(34),INDEX(SamplingFeatures[Feature Geometry],$A374),CHAR(34),
", Elevation_m:  ",CHAR(34),INDEX(SamplingFeatures[Elevation_m],$A374),CHAR(34),
", ElevationDatumCV:  ",CHAR(34),ElevationDatum,CHAR(34),"}"))</f>
        <v>#REF!</v>
      </c>
      <c r="L374" t="e">
        <f>IF(INDEX(SamplingFeatures[Sampling Feature Type],$A374)&lt;&gt;"Site","",
CONCATENATE("  - &amp;SiteID",TEXT(SUMPRODUCT(--($L$3:$L373&lt;&gt;"")),"0000"),
" {","SamplingFeatureID:  *SamplingFeatureID",TEXT($A374,"0000"),
", SiteTypeCV:  ",CHAR(34),INDEX(Sites[Site Type],$A374),CHAR(34),
", Latitude:  ",INDEX(Sites[Latitude],$A374),
", Longitude:  ",INDEX(Sites[Longitude],$A374),
", SRSName:  ",CHAR(34),LatLonDatum,CHAR(34),"}"))</f>
        <v>#REF!</v>
      </c>
      <c r="M374" t="e">
        <f>IF(INDEX(SamplingFeatures[Sampling Feature Type],$A374)&lt;&gt;"Specimen","",
CONCATENATE("  - &amp;SpecimenID",TEXT(SUMPRODUCT(--($M$3:$M373&lt;&gt;"")),"0000"),
" {","SamplingFeatureID:  *SamplingFeatureID",TEXT($A374,"0000"),
", SpecimenTypeCV:  ",CHAR(34),INDEX(Specimens[Specimen Type],$A374),CHAR(34),
", SpecimenMediumCV:  ",INDEX(Specimens[Specimen Medium],$A374),
", IsFieldSpecimen:  ",CHAR(34),INDEX(Specimens[Is Field Specimen?],$A374),CHAR(34),"}"))</f>
        <v>#REF!</v>
      </c>
      <c r="N374" t="e">
        <f>IF(COUNTA(SpatialOffsets[])=0,"", IF(INDEX(SpatialOffsets[Spatial Offset Type],$A374)="","",
CONCATENATE("  - &amp;SpatialOffsetID",TEXT($A374,"0000"),
" {","SpatialOffsetTypeCV:  ",CHAR(34),INDEX(SpatialOffsets[Spatial Offset Type],$A374),CHAR(34),
", Offset1Value:  ",INDEX(SpatialOffsets[Offset 1 Value],$A374),
", Offset1UnitID:  ",CHAR(34),INDEX(SpatialOffsets[Offset 1 Unit],$A374),CHAR(34),
", Offset2Value:  ",INDEX(SpatialOffsets[Offset 2 Value],$A374),
", Offset2UnitID:  ",CHAR(34),INDEX(SpatialOffsets[Offset 2 Unit],$A374),CHAR(34),
", Offset3Value:  ",INDEX(SpatialOffsets[Offset 3 Value],$A374),
", Offset3UnitID:  ",CHAR(34),INDEX(SpatialOffsets[Offset 3 Unit],$A374),CHAR(34),,"}")))</f>
        <v>#REF!</v>
      </c>
      <c r="O374" t="e">
        <f>IF(COUNTA(RelatedFeatures[])=0,"", IF(INDEX(RelatedFeatures[First Sampling Feature Code],$A374)="","",
CONCATENATE("  - &amp;RelationID",TEXT($A374,"0000"),
" {","SamplingFeatureID:  *SamplingFeatureID",TEXT(MATCH(INDEX(RelatedFeatures[First Sampling Feature Code],$A374),SamplingFeatures[Feature Code],0),"0000"),
", RelationshipTypeCV:  ",CHAR(34),INDEX(RelatedFeatures[Relationship Type],$A374),CHAR(34),
", RelatedFeatureID: *SamplingFeatureID",TEXT(MATCH(INDEX(RelatedFeatures[Second Sampling Feature Code],$A374),SamplingFeatures[Feature Code],0),"0000"),
", SpatialOffsetID:  ",IF(INDEX(RelatedFeatures[Offset Number],$A374)="","",CONCATENATE("*SpatialOffsetID",TEXT(INDEX(RelatedFeatures[Offset Number],$A374),"0000"))),"}")))</f>
        <v>#REF!</v>
      </c>
      <c r="P374" t="e">
        <f>IF(INDEX(Methods[Method Type],$A374)="","",
CONCATENATE("  - &amp;MethodID",TEXT($A374,"0000"),
" {","MethodTypeCV:  ",CHAR(34),INDEX(Methods[Method Type],$A374),CHAR(34),
", MethodCode:  ",CHAR(34),INDEX(Methods[Method Code],$A374),CHAR(34),
", MethodName:  ",CHAR(34),INDEX(Methods[Method Name],$A374),CHAR(34),
", MethodDescription:  ",CHAR(34),INDEX(Methods[Method Description],$A374),CHAR(34),
", MethodLink:  ",CHAR(34),INDEX(Methods[Method Link],$A374),CHAR(34),
", OrganizationID: *OrganizationID",TEXT(MATCH(INDEX(Methods[Organization Name],$A374),Organizations[Organization Name],0),"0000"),"}"))</f>
        <v>#REF!</v>
      </c>
      <c r="Q374" t="e">
        <f>IF(INDEX(Variables[Variable Type],$A374)="","",
CONCATENATE("  - &amp;VariableID",TEXT($A374,"0000"),
" {","VariableTypeCV:  ",CHAR(34),INDEX(Variables[Variable Type],$A374),CHAR(34),
", VariableCode:  ",CHAR(34),INDEX(Variables[Variable Code],$A374),CHAR(34),
", VariableNameCV:  ",CHAR(34),INDEX(Variables[Variable Name],$A374),CHAR(34),
", VariableDefinition:  ",CHAR(34),INDEX(Variables[Variable Definition],$A374),CHAR(34),
", SpecciationCV:  ",CHAR(34),INDEX(Variables[Speciation],$A374),CHAR(34),
", NoDataValue:  ",CHAR(34),INDEX(Variables[No Data Value],$A374),CHAR(34),"}"))</f>
        <v>#REF!</v>
      </c>
    </row>
    <row r="375" spans="1:17" x14ac:dyDescent="0.25">
      <c r="A375">
        <v>372</v>
      </c>
      <c r="D375" t="e">
        <f>IF(INDEX(People[First Name],$A375)="","",
CONCATENATE("  - &amp;PersonID",TEXT($A375,"0000"),
" {","PersonFirstName:  ",CHAR(34),INDEX(People[First Name],$A375),CHAR(34),
", PersonMiddleName:  ",CHAR(34),INDEX(People[Middle Name],$A375),CHAR(34),
", PersonLastName:  ",CHAR(34),INDEX(People[Last Name],$A375),CHAR(34),"}"))</f>
        <v>#REF!</v>
      </c>
      <c r="E375" t="e">
        <f>IF(INDEX(Organizations[Organization Type '[CV']],$A375)="","",
CONCATENATE("  - &amp;OrganizationID",TEXT($A375,"0000"),
" {","OrganizationTypeCV:  ",CHAR(34),INDEX(Organizations[Organization Type '[CV']],$A375),CHAR(34),
", OrganizationCode:  ",CHAR(34),INDEX(Organizations[Organization Code],$A375),CHAR(34),
", OrganizationName:  ",CHAR(34),INDEX(Organizations[Organization Name],$A375),CHAR(34),
", OrganizationDescription:  ",CHAR(34),INDEX(Organizations[Organization Description],$A375),CHAR(34),
", OrganizationLink:  ",CHAR(34),INDEX(Organizations[Organization Link],$A375),CHAR(34),"}"))</f>
        <v>#REF!</v>
      </c>
      <c r="F375" t="e">
        <f>IF(INDEX(People[First Name],$A375)="","",
CONCATENATE("  - &amp;AffiliationID",TEXT($A375,"0000"),
" {PersonID: *PersonID",TEXT($A375,"0000"),
", OrganizationID: *OrganizationID",TEXT(MATCH(INDEX(People[Organization Name],$A375),Organizations[Organization Name],0),"0000"),
", IsPrimaryOrganizationContact: , AffiliationStartDate: , AffiliationEndDate: , PrimaryPhone: ",
", PrimaryEmail: ",CHAR(34),INDEX(People[Primary Email],$A375),CHAR(34),
", PrimaryAddress: ",CHAR(34),INDEX(People[Primary Address],$A375),CHAR(34),
", PersonLink: }"))</f>
        <v>#REF!</v>
      </c>
      <c r="H375" t="e">
        <f>IF(COUNTA(CitationInformation)=0,"",IF(INDEX(AuthorList[Author Name],$A375)="","",
CONCATENATE("  - &amp;AuthorListID",TEXT($A375,"0000"),
"  {CitationID: *CitationID0001",
", PersonID: *PersonID",TEXT(MATCH(INDEX(AuthorList[Author Name],$A375),People[Full Name],0),"0000"),
", AuthorOrder: ",INDEX(AuthorList[Author Number],$A375),"}")))</f>
        <v>#REF!</v>
      </c>
      <c r="K375" t="e">
        <f>IF(INDEX(SamplingFeatures[Feature Code],$A375)="","",
CONCATENATE("  - &amp;SamplingFeatureID",TEXT($A375,"0000"),
" {","SamplingFeatureUUID:  ",CHAR(34),INDEX(SamplingFeatures[Sampling Feature UUID],$A375),CHAR(34),
", SamplingFeatureTypeCV:  ",CHAR(34),INDEX(SamplingFeatures[Sampling Feature Type],$A375),CHAR(34),
", SamplingFeatureCode:  ",CHAR(34),INDEX(SamplingFeatures[Feature Code],$A375),CHAR(34),
", SamplingFeatureName:  ",CHAR(34),INDEX(SamplingFeatures[Feature Name],$A375),CHAR(34),
", SamplingFeatureDescription:  ",CHAR(34),INDEX(SamplingFeatures[Feature Description],$A375),CHAR(34),
", SamplingFeatureGeotypeCV:  ",CHAR(34),INDEX(SamplingFeatures[Feature Geo Type],$A375),CHAR(34),
", FeatureGeometry:  ",CHAR(34),INDEX(SamplingFeatures[Feature Geometry],$A375),CHAR(34),
", Elevation_m:  ",CHAR(34),INDEX(SamplingFeatures[Elevation_m],$A375),CHAR(34),
", ElevationDatumCV:  ",CHAR(34),ElevationDatum,CHAR(34),"}"))</f>
        <v>#REF!</v>
      </c>
      <c r="L375" t="e">
        <f>IF(INDEX(SamplingFeatures[Sampling Feature Type],$A375)&lt;&gt;"Site","",
CONCATENATE("  - &amp;SiteID",TEXT(SUMPRODUCT(--($L$3:$L374&lt;&gt;"")),"0000"),
" {","SamplingFeatureID:  *SamplingFeatureID",TEXT($A375,"0000"),
", SiteTypeCV:  ",CHAR(34),INDEX(Sites[Site Type],$A375),CHAR(34),
", Latitude:  ",INDEX(Sites[Latitude],$A375),
", Longitude:  ",INDEX(Sites[Longitude],$A375),
", SRSName:  ",CHAR(34),LatLonDatum,CHAR(34),"}"))</f>
        <v>#REF!</v>
      </c>
      <c r="M375" t="e">
        <f>IF(INDEX(SamplingFeatures[Sampling Feature Type],$A375)&lt;&gt;"Specimen","",
CONCATENATE("  - &amp;SpecimenID",TEXT(SUMPRODUCT(--($M$3:$M374&lt;&gt;"")),"0000"),
" {","SamplingFeatureID:  *SamplingFeatureID",TEXT($A375,"0000"),
", SpecimenTypeCV:  ",CHAR(34),INDEX(Specimens[Specimen Type],$A375),CHAR(34),
", SpecimenMediumCV:  ",INDEX(Specimens[Specimen Medium],$A375),
", IsFieldSpecimen:  ",CHAR(34),INDEX(Specimens[Is Field Specimen?],$A375),CHAR(34),"}"))</f>
        <v>#REF!</v>
      </c>
      <c r="N375" t="e">
        <f>IF(COUNTA(SpatialOffsets[])=0,"", IF(INDEX(SpatialOffsets[Spatial Offset Type],$A375)="","",
CONCATENATE("  - &amp;SpatialOffsetID",TEXT($A375,"0000"),
" {","SpatialOffsetTypeCV:  ",CHAR(34),INDEX(SpatialOffsets[Spatial Offset Type],$A375),CHAR(34),
", Offset1Value:  ",INDEX(SpatialOffsets[Offset 1 Value],$A375),
", Offset1UnitID:  ",CHAR(34),INDEX(SpatialOffsets[Offset 1 Unit],$A375),CHAR(34),
", Offset2Value:  ",INDEX(SpatialOffsets[Offset 2 Value],$A375),
", Offset2UnitID:  ",CHAR(34),INDEX(SpatialOffsets[Offset 2 Unit],$A375),CHAR(34),
", Offset3Value:  ",INDEX(SpatialOffsets[Offset 3 Value],$A375),
", Offset3UnitID:  ",CHAR(34),INDEX(SpatialOffsets[Offset 3 Unit],$A375),CHAR(34),,"}")))</f>
        <v>#REF!</v>
      </c>
      <c r="O375" t="e">
        <f>IF(COUNTA(RelatedFeatures[])=0,"", IF(INDEX(RelatedFeatures[First Sampling Feature Code],$A375)="","",
CONCATENATE("  - &amp;RelationID",TEXT($A375,"0000"),
" {","SamplingFeatureID:  *SamplingFeatureID",TEXT(MATCH(INDEX(RelatedFeatures[First Sampling Feature Code],$A375),SamplingFeatures[Feature Code],0),"0000"),
", RelationshipTypeCV:  ",CHAR(34),INDEX(RelatedFeatures[Relationship Type],$A375),CHAR(34),
", RelatedFeatureID: *SamplingFeatureID",TEXT(MATCH(INDEX(RelatedFeatures[Second Sampling Feature Code],$A375),SamplingFeatures[Feature Code],0),"0000"),
", SpatialOffsetID:  ",IF(INDEX(RelatedFeatures[Offset Number],$A375)="","",CONCATENATE("*SpatialOffsetID",TEXT(INDEX(RelatedFeatures[Offset Number],$A375),"0000"))),"}")))</f>
        <v>#REF!</v>
      </c>
      <c r="P375" t="e">
        <f>IF(INDEX(Methods[Method Type],$A375)="","",
CONCATENATE("  - &amp;MethodID",TEXT($A375,"0000"),
" {","MethodTypeCV:  ",CHAR(34),INDEX(Methods[Method Type],$A375),CHAR(34),
", MethodCode:  ",CHAR(34),INDEX(Methods[Method Code],$A375),CHAR(34),
", MethodName:  ",CHAR(34),INDEX(Methods[Method Name],$A375),CHAR(34),
", MethodDescription:  ",CHAR(34),INDEX(Methods[Method Description],$A375),CHAR(34),
", MethodLink:  ",CHAR(34),INDEX(Methods[Method Link],$A375),CHAR(34),
", OrganizationID: *OrganizationID",TEXT(MATCH(INDEX(Methods[Organization Name],$A375),Organizations[Organization Name],0),"0000"),"}"))</f>
        <v>#REF!</v>
      </c>
      <c r="Q375" t="e">
        <f>IF(INDEX(Variables[Variable Type],$A375)="","",
CONCATENATE("  - &amp;VariableID",TEXT($A375,"0000"),
" {","VariableTypeCV:  ",CHAR(34),INDEX(Variables[Variable Type],$A375),CHAR(34),
", VariableCode:  ",CHAR(34),INDEX(Variables[Variable Code],$A375),CHAR(34),
", VariableNameCV:  ",CHAR(34),INDEX(Variables[Variable Name],$A375),CHAR(34),
", VariableDefinition:  ",CHAR(34),INDEX(Variables[Variable Definition],$A375),CHAR(34),
", SpecciationCV:  ",CHAR(34),INDEX(Variables[Speciation],$A375),CHAR(34),
", NoDataValue:  ",CHAR(34),INDEX(Variables[No Data Value],$A375),CHAR(34),"}"))</f>
        <v>#REF!</v>
      </c>
    </row>
    <row r="376" spans="1:17" x14ac:dyDescent="0.25">
      <c r="A376">
        <v>373</v>
      </c>
      <c r="D376" t="e">
        <f>IF(INDEX(People[First Name],$A376)="","",
CONCATENATE("  - &amp;PersonID",TEXT($A376,"0000"),
" {","PersonFirstName:  ",CHAR(34),INDEX(People[First Name],$A376),CHAR(34),
", PersonMiddleName:  ",CHAR(34),INDEX(People[Middle Name],$A376),CHAR(34),
", PersonLastName:  ",CHAR(34),INDEX(People[Last Name],$A376),CHAR(34),"}"))</f>
        <v>#REF!</v>
      </c>
      <c r="E376" t="e">
        <f>IF(INDEX(Organizations[Organization Type '[CV']],$A376)="","",
CONCATENATE("  - &amp;OrganizationID",TEXT($A376,"0000"),
" {","OrganizationTypeCV:  ",CHAR(34),INDEX(Organizations[Organization Type '[CV']],$A376),CHAR(34),
", OrganizationCode:  ",CHAR(34),INDEX(Organizations[Organization Code],$A376),CHAR(34),
", OrganizationName:  ",CHAR(34),INDEX(Organizations[Organization Name],$A376),CHAR(34),
", OrganizationDescription:  ",CHAR(34),INDEX(Organizations[Organization Description],$A376),CHAR(34),
", OrganizationLink:  ",CHAR(34),INDEX(Organizations[Organization Link],$A376),CHAR(34),"}"))</f>
        <v>#REF!</v>
      </c>
      <c r="F376" t="e">
        <f>IF(INDEX(People[First Name],$A376)="","",
CONCATENATE("  - &amp;AffiliationID",TEXT($A376,"0000"),
" {PersonID: *PersonID",TEXT($A376,"0000"),
", OrganizationID: *OrganizationID",TEXT(MATCH(INDEX(People[Organization Name],$A376),Organizations[Organization Name],0),"0000"),
", IsPrimaryOrganizationContact: , AffiliationStartDate: , AffiliationEndDate: , PrimaryPhone: ",
", PrimaryEmail: ",CHAR(34),INDEX(People[Primary Email],$A376),CHAR(34),
", PrimaryAddress: ",CHAR(34),INDEX(People[Primary Address],$A376),CHAR(34),
", PersonLink: }"))</f>
        <v>#REF!</v>
      </c>
      <c r="H376" t="e">
        <f>IF(COUNTA(CitationInformation)=0,"",IF(INDEX(AuthorList[Author Name],$A376)="","",
CONCATENATE("  - &amp;AuthorListID",TEXT($A376,"0000"),
"  {CitationID: *CitationID0001",
", PersonID: *PersonID",TEXT(MATCH(INDEX(AuthorList[Author Name],$A376),People[Full Name],0),"0000"),
", AuthorOrder: ",INDEX(AuthorList[Author Number],$A376),"}")))</f>
        <v>#REF!</v>
      </c>
      <c r="K376" t="e">
        <f>IF(INDEX(SamplingFeatures[Feature Code],$A376)="","",
CONCATENATE("  - &amp;SamplingFeatureID",TEXT($A376,"0000"),
" {","SamplingFeatureUUID:  ",CHAR(34),INDEX(SamplingFeatures[Sampling Feature UUID],$A376),CHAR(34),
", SamplingFeatureTypeCV:  ",CHAR(34),INDEX(SamplingFeatures[Sampling Feature Type],$A376),CHAR(34),
", SamplingFeatureCode:  ",CHAR(34),INDEX(SamplingFeatures[Feature Code],$A376),CHAR(34),
", SamplingFeatureName:  ",CHAR(34),INDEX(SamplingFeatures[Feature Name],$A376),CHAR(34),
", SamplingFeatureDescription:  ",CHAR(34),INDEX(SamplingFeatures[Feature Description],$A376),CHAR(34),
", SamplingFeatureGeotypeCV:  ",CHAR(34),INDEX(SamplingFeatures[Feature Geo Type],$A376),CHAR(34),
", FeatureGeometry:  ",CHAR(34),INDEX(SamplingFeatures[Feature Geometry],$A376),CHAR(34),
", Elevation_m:  ",CHAR(34),INDEX(SamplingFeatures[Elevation_m],$A376),CHAR(34),
", ElevationDatumCV:  ",CHAR(34),ElevationDatum,CHAR(34),"}"))</f>
        <v>#REF!</v>
      </c>
      <c r="L376" t="e">
        <f>IF(INDEX(SamplingFeatures[Sampling Feature Type],$A376)&lt;&gt;"Site","",
CONCATENATE("  - &amp;SiteID",TEXT(SUMPRODUCT(--($L$3:$L375&lt;&gt;"")),"0000"),
" {","SamplingFeatureID:  *SamplingFeatureID",TEXT($A376,"0000"),
", SiteTypeCV:  ",CHAR(34),INDEX(Sites[Site Type],$A376),CHAR(34),
", Latitude:  ",INDEX(Sites[Latitude],$A376),
", Longitude:  ",INDEX(Sites[Longitude],$A376),
", SRSName:  ",CHAR(34),LatLonDatum,CHAR(34),"}"))</f>
        <v>#REF!</v>
      </c>
      <c r="M376" t="e">
        <f>IF(INDEX(SamplingFeatures[Sampling Feature Type],$A376)&lt;&gt;"Specimen","",
CONCATENATE("  - &amp;SpecimenID",TEXT(SUMPRODUCT(--($M$3:$M375&lt;&gt;"")),"0000"),
" {","SamplingFeatureID:  *SamplingFeatureID",TEXT($A376,"0000"),
", SpecimenTypeCV:  ",CHAR(34),INDEX(Specimens[Specimen Type],$A376),CHAR(34),
", SpecimenMediumCV:  ",INDEX(Specimens[Specimen Medium],$A376),
", IsFieldSpecimen:  ",CHAR(34),INDEX(Specimens[Is Field Specimen?],$A376),CHAR(34),"}"))</f>
        <v>#REF!</v>
      </c>
      <c r="N376" t="e">
        <f>IF(COUNTA(SpatialOffsets[])=0,"", IF(INDEX(SpatialOffsets[Spatial Offset Type],$A376)="","",
CONCATENATE("  - &amp;SpatialOffsetID",TEXT($A376,"0000"),
" {","SpatialOffsetTypeCV:  ",CHAR(34),INDEX(SpatialOffsets[Spatial Offset Type],$A376),CHAR(34),
", Offset1Value:  ",INDEX(SpatialOffsets[Offset 1 Value],$A376),
", Offset1UnitID:  ",CHAR(34),INDEX(SpatialOffsets[Offset 1 Unit],$A376),CHAR(34),
", Offset2Value:  ",INDEX(SpatialOffsets[Offset 2 Value],$A376),
", Offset2UnitID:  ",CHAR(34),INDEX(SpatialOffsets[Offset 2 Unit],$A376),CHAR(34),
", Offset3Value:  ",INDEX(SpatialOffsets[Offset 3 Value],$A376),
", Offset3UnitID:  ",CHAR(34),INDEX(SpatialOffsets[Offset 3 Unit],$A376),CHAR(34),,"}")))</f>
        <v>#REF!</v>
      </c>
      <c r="O376" t="e">
        <f>IF(COUNTA(RelatedFeatures[])=0,"", IF(INDEX(RelatedFeatures[First Sampling Feature Code],$A376)="","",
CONCATENATE("  - &amp;RelationID",TEXT($A376,"0000"),
" {","SamplingFeatureID:  *SamplingFeatureID",TEXT(MATCH(INDEX(RelatedFeatures[First Sampling Feature Code],$A376),SamplingFeatures[Feature Code],0),"0000"),
", RelationshipTypeCV:  ",CHAR(34),INDEX(RelatedFeatures[Relationship Type],$A376),CHAR(34),
", RelatedFeatureID: *SamplingFeatureID",TEXT(MATCH(INDEX(RelatedFeatures[Second Sampling Feature Code],$A376),SamplingFeatures[Feature Code],0),"0000"),
", SpatialOffsetID:  ",IF(INDEX(RelatedFeatures[Offset Number],$A376)="","",CONCATENATE("*SpatialOffsetID",TEXT(INDEX(RelatedFeatures[Offset Number],$A376),"0000"))),"}")))</f>
        <v>#REF!</v>
      </c>
      <c r="P376" t="e">
        <f>IF(INDEX(Methods[Method Type],$A376)="","",
CONCATENATE("  - &amp;MethodID",TEXT($A376,"0000"),
" {","MethodTypeCV:  ",CHAR(34),INDEX(Methods[Method Type],$A376),CHAR(34),
", MethodCode:  ",CHAR(34),INDEX(Methods[Method Code],$A376),CHAR(34),
", MethodName:  ",CHAR(34),INDEX(Methods[Method Name],$A376),CHAR(34),
", MethodDescription:  ",CHAR(34),INDEX(Methods[Method Description],$A376),CHAR(34),
", MethodLink:  ",CHAR(34),INDEX(Methods[Method Link],$A376),CHAR(34),
", OrganizationID: *OrganizationID",TEXT(MATCH(INDEX(Methods[Organization Name],$A376),Organizations[Organization Name],0),"0000"),"}"))</f>
        <v>#REF!</v>
      </c>
      <c r="Q376" t="e">
        <f>IF(INDEX(Variables[Variable Type],$A376)="","",
CONCATENATE("  - &amp;VariableID",TEXT($A376,"0000"),
" {","VariableTypeCV:  ",CHAR(34),INDEX(Variables[Variable Type],$A376),CHAR(34),
", VariableCode:  ",CHAR(34),INDEX(Variables[Variable Code],$A376),CHAR(34),
", VariableNameCV:  ",CHAR(34),INDEX(Variables[Variable Name],$A376),CHAR(34),
", VariableDefinition:  ",CHAR(34),INDEX(Variables[Variable Definition],$A376),CHAR(34),
", SpecciationCV:  ",CHAR(34),INDEX(Variables[Speciation],$A376),CHAR(34),
", NoDataValue:  ",CHAR(34),INDEX(Variables[No Data Value],$A376),CHAR(34),"}"))</f>
        <v>#REF!</v>
      </c>
    </row>
    <row r="377" spans="1:17" x14ac:dyDescent="0.25">
      <c r="A377">
        <v>374</v>
      </c>
      <c r="D377" t="e">
        <f>IF(INDEX(People[First Name],$A377)="","",
CONCATENATE("  - &amp;PersonID",TEXT($A377,"0000"),
" {","PersonFirstName:  ",CHAR(34),INDEX(People[First Name],$A377),CHAR(34),
", PersonMiddleName:  ",CHAR(34),INDEX(People[Middle Name],$A377),CHAR(34),
", PersonLastName:  ",CHAR(34),INDEX(People[Last Name],$A377),CHAR(34),"}"))</f>
        <v>#REF!</v>
      </c>
      <c r="E377" t="e">
        <f>IF(INDEX(Organizations[Organization Type '[CV']],$A377)="","",
CONCATENATE("  - &amp;OrganizationID",TEXT($A377,"0000"),
" {","OrganizationTypeCV:  ",CHAR(34),INDEX(Organizations[Organization Type '[CV']],$A377),CHAR(34),
", OrganizationCode:  ",CHAR(34),INDEX(Organizations[Organization Code],$A377),CHAR(34),
", OrganizationName:  ",CHAR(34),INDEX(Organizations[Organization Name],$A377),CHAR(34),
", OrganizationDescription:  ",CHAR(34),INDEX(Organizations[Organization Description],$A377),CHAR(34),
", OrganizationLink:  ",CHAR(34),INDEX(Organizations[Organization Link],$A377),CHAR(34),"}"))</f>
        <v>#REF!</v>
      </c>
      <c r="F377" t="e">
        <f>IF(INDEX(People[First Name],$A377)="","",
CONCATENATE("  - &amp;AffiliationID",TEXT($A377,"0000"),
" {PersonID: *PersonID",TEXT($A377,"0000"),
", OrganizationID: *OrganizationID",TEXT(MATCH(INDEX(People[Organization Name],$A377),Organizations[Organization Name],0),"0000"),
", IsPrimaryOrganizationContact: , AffiliationStartDate: , AffiliationEndDate: , PrimaryPhone: ",
", PrimaryEmail: ",CHAR(34),INDEX(People[Primary Email],$A377),CHAR(34),
", PrimaryAddress: ",CHAR(34),INDEX(People[Primary Address],$A377),CHAR(34),
", PersonLink: }"))</f>
        <v>#REF!</v>
      </c>
      <c r="H377" t="e">
        <f>IF(COUNTA(CitationInformation)=0,"",IF(INDEX(AuthorList[Author Name],$A377)="","",
CONCATENATE("  - &amp;AuthorListID",TEXT($A377,"0000"),
"  {CitationID: *CitationID0001",
", PersonID: *PersonID",TEXT(MATCH(INDEX(AuthorList[Author Name],$A377),People[Full Name],0),"0000"),
", AuthorOrder: ",INDEX(AuthorList[Author Number],$A377),"}")))</f>
        <v>#REF!</v>
      </c>
      <c r="K377" t="e">
        <f>IF(INDEX(SamplingFeatures[Feature Code],$A377)="","",
CONCATENATE("  - &amp;SamplingFeatureID",TEXT($A377,"0000"),
" {","SamplingFeatureUUID:  ",CHAR(34),INDEX(SamplingFeatures[Sampling Feature UUID],$A377),CHAR(34),
", SamplingFeatureTypeCV:  ",CHAR(34),INDEX(SamplingFeatures[Sampling Feature Type],$A377),CHAR(34),
", SamplingFeatureCode:  ",CHAR(34),INDEX(SamplingFeatures[Feature Code],$A377),CHAR(34),
", SamplingFeatureName:  ",CHAR(34),INDEX(SamplingFeatures[Feature Name],$A377),CHAR(34),
", SamplingFeatureDescription:  ",CHAR(34),INDEX(SamplingFeatures[Feature Description],$A377),CHAR(34),
", SamplingFeatureGeotypeCV:  ",CHAR(34),INDEX(SamplingFeatures[Feature Geo Type],$A377),CHAR(34),
", FeatureGeometry:  ",CHAR(34),INDEX(SamplingFeatures[Feature Geometry],$A377),CHAR(34),
", Elevation_m:  ",CHAR(34),INDEX(SamplingFeatures[Elevation_m],$A377),CHAR(34),
", ElevationDatumCV:  ",CHAR(34),ElevationDatum,CHAR(34),"}"))</f>
        <v>#REF!</v>
      </c>
      <c r="L377" t="e">
        <f>IF(INDEX(SamplingFeatures[Sampling Feature Type],$A377)&lt;&gt;"Site","",
CONCATENATE("  - &amp;SiteID",TEXT(SUMPRODUCT(--($L$3:$L376&lt;&gt;"")),"0000"),
" {","SamplingFeatureID:  *SamplingFeatureID",TEXT($A377,"0000"),
", SiteTypeCV:  ",CHAR(34),INDEX(Sites[Site Type],$A377),CHAR(34),
", Latitude:  ",INDEX(Sites[Latitude],$A377),
", Longitude:  ",INDEX(Sites[Longitude],$A377),
", SRSName:  ",CHAR(34),LatLonDatum,CHAR(34),"}"))</f>
        <v>#REF!</v>
      </c>
      <c r="M377" t="e">
        <f>IF(INDEX(SamplingFeatures[Sampling Feature Type],$A377)&lt;&gt;"Specimen","",
CONCATENATE("  - &amp;SpecimenID",TEXT(SUMPRODUCT(--($M$3:$M376&lt;&gt;"")),"0000"),
" {","SamplingFeatureID:  *SamplingFeatureID",TEXT($A377,"0000"),
", SpecimenTypeCV:  ",CHAR(34),INDEX(Specimens[Specimen Type],$A377),CHAR(34),
", SpecimenMediumCV:  ",INDEX(Specimens[Specimen Medium],$A377),
", IsFieldSpecimen:  ",CHAR(34),INDEX(Specimens[Is Field Specimen?],$A377),CHAR(34),"}"))</f>
        <v>#REF!</v>
      </c>
      <c r="N377" t="e">
        <f>IF(COUNTA(SpatialOffsets[])=0,"", IF(INDEX(SpatialOffsets[Spatial Offset Type],$A377)="","",
CONCATENATE("  - &amp;SpatialOffsetID",TEXT($A377,"0000"),
" {","SpatialOffsetTypeCV:  ",CHAR(34),INDEX(SpatialOffsets[Spatial Offset Type],$A377),CHAR(34),
", Offset1Value:  ",INDEX(SpatialOffsets[Offset 1 Value],$A377),
", Offset1UnitID:  ",CHAR(34),INDEX(SpatialOffsets[Offset 1 Unit],$A377),CHAR(34),
", Offset2Value:  ",INDEX(SpatialOffsets[Offset 2 Value],$A377),
", Offset2UnitID:  ",CHAR(34),INDEX(SpatialOffsets[Offset 2 Unit],$A377),CHAR(34),
", Offset3Value:  ",INDEX(SpatialOffsets[Offset 3 Value],$A377),
", Offset3UnitID:  ",CHAR(34),INDEX(SpatialOffsets[Offset 3 Unit],$A377),CHAR(34),,"}")))</f>
        <v>#REF!</v>
      </c>
      <c r="O377" t="e">
        <f>IF(COUNTA(RelatedFeatures[])=0,"", IF(INDEX(RelatedFeatures[First Sampling Feature Code],$A377)="","",
CONCATENATE("  - &amp;RelationID",TEXT($A377,"0000"),
" {","SamplingFeatureID:  *SamplingFeatureID",TEXT(MATCH(INDEX(RelatedFeatures[First Sampling Feature Code],$A377),SamplingFeatures[Feature Code],0),"0000"),
", RelationshipTypeCV:  ",CHAR(34),INDEX(RelatedFeatures[Relationship Type],$A377),CHAR(34),
", RelatedFeatureID: *SamplingFeatureID",TEXT(MATCH(INDEX(RelatedFeatures[Second Sampling Feature Code],$A377),SamplingFeatures[Feature Code],0),"0000"),
", SpatialOffsetID:  ",IF(INDEX(RelatedFeatures[Offset Number],$A377)="","",CONCATENATE("*SpatialOffsetID",TEXT(INDEX(RelatedFeatures[Offset Number],$A377),"0000"))),"}")))</f>
        <v>#REF!</v>
      </c>
      <c r="P377" t="e">
        <f>IF(INDEX(Methods[Method Type],$A377)="","",
CONCATENATE("  - &amp;MethodID",TEXT($A377,"0000"),
" {","MethodTypeCV:  ",CHAR(34),INDEX(Methods[Method Type],$A377),CHAR(34),
", MethodCode:  ",CHAR(34),INDEX(Methods[Method Code],$A377),CHAR(34),
", MethodName:  ",CHAR(34),INDEX(Methods[Method Name],$A377),CHAR(34),
", MethodDescription:  ",CHAR(34),INDEX(Methods[Method Description],$A377),CHAR(34),
", MethodLink:  ",CHAR(34),INDEX(Methods[Method Link],$A377),CHAR(34),
", OrganizationID: *OrganizationID",TEXT(MATCH(INDEX(Methods[Organization Name],$A377),Organizations[Organization Name],0),"0000"),"}"))</f>
        <v>#REF!</v>
      </c>
      <c r="Q377" t="e">
        <f>IF(INDEX(Variables[Variable Type],$A377)="","",
CONCATENATE("  - &amp;VariableID",TEXT($A377,"0000"),
" {","VariableTypeCV:  ",CHAR(34),INDEX(Variables[Variable Type],$A377),CHAR(34),
", VariableCode:  ",CHAR(34),INDEX(Variables[Variable Code],$A377),CHAR(34),
", VariableNameCV:  ",CHAR(34),INDEX(Variables[Variable Name],$A377),CHAR(34),
", VariableDefinition:  ",CHAR(34),INDEX(Variables[Variable Definition],$A377),CHAR(34),
", SpecciationCV:  ",CHAR(34),INDEX(Variables[Speciation],$A377),CHAR(34),
", NoDataValue:  ",CHAR(34),INDEX(Variables[No Data Value],$A377),CHAR(34),"}"))</f>
        <v>#REF!</v>
      </c>
    </row>
    <row r="378" spans="1:17" x14ac:dyDescent="0.25">
      <c r="A378">
        <v>375</v>
      </c>
      <c r="D378" t="e">
        <f>IF(INDEX(People[First Name],$A378)="","",
CONCATENATE("  - &amp;PersonID",TEXT($A378,"0000"),
" {","PersonFirstName:  ",CHAR(34),INDEX(People[First Name],$A378),CHAR(34),
", PersonMiddleName:  ",CHAR(34),INDEX(People[Middle Name],$A378),CHAR(34),
", PersonLastName:  ",CHAR(34),INDEX(People[Last Name],$A378),CHAR(34),"}"))</f>
        <v>#REF!</v>
      </c>
      <c r="E378" t="e">
        <f>IF(INDEX(Organizations[Organization Type '[CV']],$A378)="","",
CONCATENATE("  - &amp;OrganizationID",TEXT($A378,"0000"),
" {","OrganizationTypeCV:  ",CHAR(34),INDEX(Organizations[Organization Type '[CV']],$A378),CHAR(34),
", OrganizationCode:  ",CHAR(34),INDEX(Organizations[Organization Code],$A378),CHAR(34),
", OrganizationName:  ",CHAR(34),INDEX(Organizations[Organization Name],$A378),CHAR(34),
", OrganizationDescription:  ",CHAR(34),INDEX(Organizations[Organization Description],$A378),CHAR(34),
", OrganizationLink:  ",CHAR(34),INDEX(Organizations[Organization Link],$A378),CHAR(34),"}"))</f>
        <v>#REF!</v>
      </c>
      <c r="F378" t="e">
        <f>IF(INDEX(People[First Name],$A378)="","",
CONCATENATE("  - &amp;AffiliationID",TEXT($A378,"0000"),
" {PersonID: *PersonID",TEXT($A378,"0000"),
", OrganizationID: *OrganizationID",TEXT(MATCH(INDEX(People[Organization Name],$A378),Organizations[Organization Name],0),"0000"),
", IsPrimaryOrganizationContact: , AffiliationStartDate: , AffiliationEndDate: , PrimaryPhone: ",
", PrimaryEmail: ",CHAR(34),INDEX(People[Primary Email],$A378),CHAR(34),
", PrimaryAddress: ",CHAR(34),INDEX(People[Primary Address],$A378),CHAR(34),
", PersonLink: }"))</f>
        <v>#REF!</v>
      </c>
      <c r="H378" t="e">
        <f>IF(COUNTA(CitationInformation)=0,"",IF(INDEX(AuthorList[Author Name],$A378)="","",
CONCATENATE("  - &amp;AuthorListID",TEXT($A378,"0000"),
"  {CitationID: *CitationID0001",
", PersonID: *PersonID",TEXT(MATCH(INDEX(AuthorList[Author Name],$A378),People[Full Name],0),"0000"),
", AuthorOrder: ",INDEX(AuthorList[Author Number],$A378),"}")))</f>
        <v>#REF!</v>
      </c>
      <c r="K378" t="e">
        <f>IF(INDEX(SamplingFeatures[Feature Code],$A378)="","",
CONCATENATE("  - &amp;SamplingFeatureID",TEXT($A378,"0000"),
" {","SamplingFeatureUUID:  ",CHAR(34),INDEX(SamplingFeatures[Sampling Feature UUID],$A378),CHAR(34),
", SamplingFeatureTypeCV:  ",CHAR(34),INDEX(SamplingFeatures[Sampling Feature Type],$A378),CHAR(34),
", SamplingFeatureCode:  ",CHAR(34),INDEX(SamplingFeatures[Feature Code],$A378),CHAR(34),
", SamplingFeatureName:  ",CHAR(34),INDEX(SamplingFeatures[Feature Name],$A378),CHAR(34),
", SamplingFeatureDescription:  ",CHAR(34),INDEX(SamplingFeatures[Feature Description],$A378),CHAR(34),
", SamplingFeatureGeotypeCV:  ",CHAR(34),INDEX(SamplingFeatures[Feature Geo Type],$A378),CHAR(34),
", FeatureGeometry:  ",CHAR(34),INDEX(SamplingFeatures[Feature Geometry],$A378),CHAR(34),
", Elevation_m:  ",CHAR(34),INDEX(SamplingFeatures[Elevation_m],$A378),CHAR(34),
", ElevationDatumCV:  ",CHAR(34),ElevationDatum,CHAR(34),"}"))</f>
        <v>#REF!</v>
      </c>
      <c r="L378" t="e">
        <f>IF(INDEX(SamplingFeatures[Sampling Feature Type],$A378)&lt;&gt;"Site","",
CONCATENATE("  - &amp;SiteID",TEXT(SUMPRODUCT(--($L$3:$L377&lt;&gt;"")),"0000"),
" {","SamplingFeatureID:  *SamplingFeatureID",TEXT($A378,"0000"),
", SiteTypeCV:  ",CHAR(34),INDEX(Sites[Site Type],$A378),CHAR(34),
", Latitude:  ",INDEX(Sites[Latitude],$A378),
", Longitude:  ",INDEX(Sites[Longitude],$A378),
", SRSName:  ",CHAR(34),LatLonDatum,CHAR(34),"}"))</f>
        <v>#REF!</v>
      </c>
      <c r="M378" t="e">
        <f>IF(INDEX(SamplingFeatures[Sampling Feature Type],$A378)&lt;&gt;"Specimen","",
CONCATENATE("  - &amp;SpecimenID",TEXT(SUMPRODUCT(--($M$3:$M377&lt;&gt;"")),"0000"),
" {","SamplingFeatureID:  *SamplingFeatureID",TEXT($A378,"0000"),
", SpecimenTypeCV:  ",CHAR(34),INDEX(Specimens[Specimen Type],$A378),CHAR(34),
", SpecimenMediumCV:  ",INDEX(Specimens[Specimen Medium],$A378),
", IsFieldSpecimen:  ",CHAR(34),INDEX(Specimens[Is Field Specimen?],$A378),CHAR(34),"}"))</f>
        <v>#REF!</v>
      </c>
      <c r="N378" t="e">
        <f>IF(COUNTA(SpatialOffsets[])=0,"", IF(INDEX(SpatialOffsets[Spatial Offset Type],$A378)="","",
CONCATENATE("  - &amp;SpatialOffsetID",TEXT($A378,"0000"),
" {","SpatialOffsetTypeCV:  ",CHAR(34),INDEX(SpatialOffsets[Spatial Offset Type],$A378),CHAR(34),
", Offset1Value:  ",INDEX(SpatialOffsets[Offset 1 Value],$A378),
", Offset1UnitID:  ",CHAR(34),INDEX(SpatialOffsets[Offset 1 Unit],$A378),CHAR(34),
", Offset2Value:  ",INDEX(SpatialOffsets[Offset 2 Value],$A378),
", Offset2UnitID:  ",CHAR(34),INDEX(SpatialOffsets[Offset 2 Unit],$A378),CHAR(34),
", Offset3Value:  ",INDEX(SpatialOffsets[Offset 3 Value],$A378),
", Offset3UnitID:  ",CHAR(34),INDEX(SpatialOffsets[Offset 3 Unit],$A378),CHAR(34),,"}")))</f>
        <v>#REF!</v>
      </c>
      <c r="O378" t="e">
        <f>IF(COUNTA(RelatedFeatures[])=0,"", IF(INDEX(RelatedFeatures[First Sampling Feature Code],$A378)="","",
CONCATENATE("  - &amp;RelationID",TEXT($A378,"0000"),
" {","SamplingFeatureID:  *SamplingFeatureID",TEXT(MATCH(INDEX(RelatedFeatures[First Sampling Feature Code],$A378),SamplingFeatures[Feature Code],0),"0000"),
", RelationshipTypeCV:  ",CHAR(34),INDEX(RelatedFeatures[Relationship Type],$A378),CHAR(34),
", RelatedFeatureID: *SamplingFeatureID",TEXT(MATCH(INDEX(RelatedFeatures[Second Sampling Feature Code],$A378),SamplingFeatures[Feature Code],0),"0000"),
", SpatialOffsetID:  ",IF(INDEX(RelatedFeatures[Offset Number],$A378)="","",CONCATENATE("*SpatialOffsetID",TEXT(INDEX(RelatedFeatures[Offset Number],$A378),"0000"))),"}")))</f>
        <v>#REF!</v>
      </c>
      <c r="P378" t="e">
        <f>IF(INDEX(Methods[Method Type],$A378)="","",
CONCATENATE("  - &amp;MethodID",TEXT($A378,"0000"),
" {","MethodTypeCV:  ",CHAR(34),INDEX(Methods[Method Type],$A378),CHAR(34),
", MethodCode:  ",CHAR(34),INDEX(Methods[Method Code],$A378),CHAR(34),
", MethodName:  ",CHAR(34),INDEX(Methods[Method Name],$A378),CHAR(34),
", MethodDescription:  ",CHAR(34),INDEX(Methods[Method Description],$A378),CHAR(34),
", MethodLink:  ",CHAR(34),INDEX(Methods[Method Link],$A378),CHAR(34),
", OrganizationID: *OrganizationID",TEXT(MATCH(INDEX(Methods[Organization Name],$A378),Organizations[Organization Name],0),"0000"),"}"))</f>
        <v>#REF!</v>
      </c>
      <c r="Q378" t="e">
        <f>IF(INDEX(Variables[Variable Type],$A378)="","",
CONCATENATE("  - &amp;VariableID",TEXT($A378,"0000"),
" {","VariableTypeCV:  ",CHAR(34),INDEX(Variables[Variable Type],$A378),CHAR(34),
", VariableCode:  ",CHAR(34),INDEX(Variables[Variable Code],$A378),CHAR(34),
", VariableNameCV:  ",CHAR(34),INDEX(Variables[Variable Name],$A378),CHAR(34),
", VariableDefinition:  ",CHAR(34),INDEX(Variables[Variable Definition],$A378),CHAR(34),
", SpecciationCV:  ",CHAR(34),INDEX(Variables[Speciation],$A378),CHAR(34),
", NoDataValue:  ",CHAR(34),INDEX(Variables[No Data Value],$A378),CHAR(34),"}"))</f>
        <v>#REF!</v>
      </c>
    </row>
    <row r="379" spans="1:17" x14ac:dyDescent="0.25">
      <c r="A379">
        <v>376</v>
      </c>
      <c r="D379" t="e">
        <f>IF(INDEX(People[First Name],$A379)="","",
CONCATENATE("  - &amp;PersonID",TEXT($A379,"0000"),
" {","PersonFirstName:  ",CHAR(34),INDEX(People[First Name],$A379),CHAR(34),
", PersonMiddleName:  ",CHAR(34),INDEX(People[Middle Name],$A379),CHAR(34),
", PersonLastName:  ",CHAR(34),INDEX(People[Last Name],$A379),CHAR(34),"}"))</f>
        <v>#REF!</v>
      </c>
      <c r="E379" t="e">
        <f>IF(INDEX(Organizations[Organization Type '[CV']],$A379)="","",
CONCATENATE("  - &amp;OrganizationID",TEXT($A379,"0000"),
" {","OrganizationTypeCV:  ",CHAR(34),INDEX(Organizations[Organization Type '[CV']],$A379),CHAR(34),
", OrganizationCode:  ",CHAR(34),INDEX(Organizations[Organization Code],$A379),CHAR(34),
", OrganizationName:  ",CHAR(34),INDEX(Organizations[Organization Name],$A379),CHAR(34),
", OrganizationDescription:  ",CHAR(34),INDEX(Organizations[Organization Description],$A379),CHAR(34),
", OrganizationLink:  ",CHAR(34),INDEX(Organizations[Organization Link],$A379),CHAR(34),"}"))</f>
        <v>#REF!</v>
      </c>
      <c r="F379" t="e">
        <f>IF(INDEX(People[First Name],$A379)="","",
CONCATENATE("  - &amp;AffiliationID",TEXT($A379,"0000"),
" {PersonID: *PersonID",TEXT($A379,"0000"),
", OrganizationID: *OrganizationID",TEXT(MATCH(INDEX(People[Organization Name],$A379),Organizations[Organization Name],0),"0000"),
", IsPrimaryOrganizationContact: , AffiliationStartDate: , AffiliationEndDate: , PrimaryPhone: ",
", PrimaryEmail: ",CHAR(34),INDEX(People[Primary Email],$A379),CHAR(34),
", PrimaryAddress: ",CHAR(34),INDEX(People[Primary Address],$A379),CHAR(34),
", PersonLink: }"))</f>
        <v>#REF!</v>
      </c>
      <c r="H379" t="e">
        <f>IF(COUNTA(CitationInformation)=0,"",IF(INDEX(AuthorList[Author Name],$A379)="","",
CONCATENATE("  - &amp;AuthorListID",TEXT($A379,"0000"),
"  {CitationID: *CitationID0001",
", PersonID: *PersonID",TEXT(MATCH(INDEX(AuthorList[Author Name],$A379),People[Full Name],0),"0000"),
", AuthorOrder: ",INDEX(AuthorList[Author Number],$A379),"}")))</f>
        <v>#REF!</v>
      </c>
      <c r="K379" t="e">
        <f>IF(INDEX(SamplingFeatures[Feature Code],$A379)="","",
CONCATENATE("  - &amp;SamplingFeatureID",TEXT($A379,"0000"),
" {","SamplingFeatureUUID:  ",CHAR(34),INDEX(SamplingFeatures[Sampling Feature UUID],$A379),CHAR(34),
", SamplingFeatureTypeCV:  ",CHAR(34),INDEX(SamplingFeatures[Sampling Feature Type],$A379),CHAR(34),
", SamplingFeatureCode:  ",CHAR(34),INDEX(SamplingFeatures[Feature Code],$A379),CHAR(34),
", SamplingFeatureName:  ",CHAR(34),INDEX(SamplingFeatures[Feature Name],$A379),CHAR(34),
", SamplingFeatureDescription:  ",CHAR(34),INDEX(SamplingFeatures[Feature Description],$A379),CHAR(34),
", SamplingFeatureGeotypeCV:  ",CHAR(34),INDEX(SamplingFeatures[Feature Geo Type],$A379),CHAR(34),
", FeatureGeometry:  ",CHAR(34),INDEX(SamplingFeatures[Feature Geometry],$A379),CHAR(34),
", Elevation_m:  ",CHAR(34),INDEX(SamplingFeatures[Elevation_m],$A379),CHAR(34),
", ElevationDatumCV:  ",CHAR(34),ElevationDatum,CHAR(34),"}"))</f>
        <v>#REF!</v>
      </c>
      <c r="L379" t="e">
        <f>IF(INDEX(SamplingFeatures[Sampling Feature Type],$A379)&lt;&gt;"Site","",
CONCATENATE("  - &amp;SiteID",TEXT(SUMPRODUCT(--($L$3:$L378&lt;&gt;"")),"0000"),
" {","SamplingFeatureID:  *SamplingFeatureID",TEXT($A379,"0000"),
", SiteTypeCV:  ",CHAR(34),INDEX(Sites[Site Type],$A379),CHAR(34),
", Latitude:  ",INDEX(Sites[Latitude],$A379),
", Longitude:  ",INDEX(Sites[Longitude],$A379),
", SRSName:  ",CHAR(34),LatLonDatum,CHAR(34),"}"))</f>
        <v>#REF!</v>
      </c>
      <c r="M379" t="e">
        <f>IF(INDEX(SamplingFeatures[Sampling Feature Type],$A379)&lt;&gt;"Specimen","",
CONCATENATE("  - &amp;SpecimenID",TEXT(SUMPRODUCT(--($M$3:$M378&lt;&gt;"")),"0000"),
" {","SamplingFeatureID:  *SamplingFeatureID",TEXT($A379,"0000"),
", SpecimenTypeCV:  ",CHAR(34),INDEX(Specimens[Specimen Type],$A379),CHAR(34),
", SpecimenMediumCV:  ",INDEX(Specimens[Specimen Medium],$A379),
", IsFieldSpecimen:  ",CHAR(34),INDEX(Specimens[Is Field Specimen?],$A379),CHAR(34),"}"))</f>
        <v>#REF!</v>
      </c>
      <c r="N379" t="e">
        <f>IF(COUNTA(SpatialOffsets[])=0,"", IF(INDEX(SpatialOffsets[Spatial Offset Type],$A379)="","",
CONCATENATE("  - &amp;SpatialOffsetID",TEXT($A379,"0000"),
" {","SpatialOffsetTypeCV:  ",CHAR(34),INDEX(SpatialOffsets[Spatial Offset Type],$A379),CHAR(34),
", Offset1Value:  ",INDEX(SpatialOffsets[Offset 1 Value],$A379),
", Offset1UnitID:  ",CHAR(34),INDEX(SpatialOffsets[Offset 1 Unit],$A379),CHAR(34),
", Offset2Value:  ",INDEX(SpatialOffsets[Offset 2 Value],$A379),
", Offset2UnitID:  ",CHAR(34),INDEX(SpatialOffsets[Offset 2 Unit],$A379),CHAR(34),
", Offset3Value:  ",INDEX(SpatialOffsets[Offset 3 Value],$A379),
", Offset3UnitID:  ",CHAR(34),INDEX(SpatialOffsets[Offset 3 Unit],$A379),CHAR(34),,"}")))</f>
        <v>#REF!</v>
      </c>
      <c r="O379" t="e">
        <f>IF(COUNTA(RelatedFeatures[])=0,"", IF(INDEX(RelatedFeatures[First Sampling Feature Code],$A379)="","",
CONCATENATE("  - &amp;RelationID",TEXT($A379,"0000"),
" {","SamplingFeatureID:  *SamplingFeatureID",TEXT(MATCH(INDEX(RelatedFeatures[First Sampling Feature Code],$A379),SamplingFeatures[Feature Code],0),"0000"),
", RelationshipTypeCV:  ",CHAR(34),INDEX(RelatedFeatures[Relationship Type],$A379),CHAR(34),
", RelatedFeatureID: *SamplingFeatureID",TEXT(MATCH(INDEX(RelatedFeatures[Second Sampling Feature Code],$A379),SamplingFeatures[Feature Code],0),"0000"),
", SpatialOffsetID:  ",IF(INDEX(RelatedFeatures[Offset Number],$A379)="","",CONCATENATE("*SpatialOffsetID",TEXT(INDEX(RelatedFeatures[Offset Number],$A379),"0000"))),"}")))</f>
        <v>#REF!</v>
      </c>
      <c r="P379" t="e">
        <f>IF(INDEX(Methods[Method Type],$A379)="","",
CONCATENATE("  - &amp;MethodID",TEXT($A379,"0000"),
" {","MethodTypeCV:  ",CHAR(34),INDEX(Methods[Method Type],$A379),CHAR(34),
", MethodCode:  ",CHAR(34),INDEX(Methods[Method Code],$A379),CHAR(34),
", MethodName:  ",CHAR(34),INDEX(Methods[Method Name],$A379),CHAR(34),
", MethodDescription:  ",CHAR(34),INDEX(Methods[Method Description],$A379),CHAR(34),
", MethodLink:  ",CHAR(34),INDEX(Methods[Method Link],$A379),CHAR(34),
", OrganizationID: *OrganizationID",TEXT(MATCH(INDEX(Methods[Organization Name],$A379),Organizations[Organization Name],0),"0000"),"}"))</f>
        <v>#REF!</v>
      </c>
      <c r="Q379" t="e">
        <f>IF(INDEX(Variables[Variable Type],$A379)="","",
CONCATENATE("  - &amp;VariableID",TEXT($A379,"0000"),
" {","VariableTypeCV:  ",CHAR(34),INDEX(Variables[Variable Type],$A379),CHAR(34),
", VariableCode:  ",CHAR(34),INDEX(Variables[Variable Code],$A379),CHAR(34),
", VariableNameCV:  ",CHAR(34),INDEX(Variables[Variable Name],$A379),CHAR(34),
", VariableDefinition:  ",CHAR(34),INDEX(Variables[Variable Definition],$A379),CHAR(34),
", SpecciationCV:  ",CHAR(34),INDEX(Variables[Speciation],$A379),CHAR(34),
", NoDataValue:  ",CHAR(34),INDEX(Variables[No Data Value],$A379),CHAR(34),"}"))</f>
        <v>#REF!</v>
      </c>
    </row>
    <row r="380" spans="1:17" x14ac:dyDescent="0.25">
      <c r="A380">
        <v>377</v>
      </c>
      <c r="D380" t="e">
        <f>IF(INDEX(People[First Name],$A380)="","",
CONCATENATE("  - &amp;PersonID",TEXT($A380,"0000"),
" {","PersonFirstName:  ",CHAR(34),INDEX(People[First Name],$A380),CHAR(34),
", PersonMiddleName:  ",CHAR(34),INDEX(People[Middle Name],$A380),CHAR(34),
", PersonLastName:  ",CHAR(34),INDEX(People[Last Name],$A380),CHAR(34),"}"))</f>
        <v>#REF!</v>
      </c>
      <c r="E380" t="e">
        <f>IF(INDEX(Organizations[Organization Type '[CV']],$A380)="","",
CONCATENATE("  - &amp;OrganizationID",TEXT($A380,"0000"),
" {","OrganizationTypeCV:  ",CHAR(34),INDEX(Organizations[Organization Type '[CV']],$A380),CHAR(34),
", OrganizationCode:  ",CHAR(34),INDEX(Organizations[Organization Code],$A380),CHAR(34),
", OrganizationName:  ",CHAR(34),INDEX(Organizations[Organization Name],$A380),CHAR(34),
", OrganizationDescription:  ",CHAR(34),INDEX(Organizations[Organization Description],$A380),CHAR(34),
", OrganizationLink:  ",CHAR(34),INDEX(Organizations[Organization Link],$A380),CHAR(34),"}"))</f>
        <v>#REF!</v>
      </c>
      <c r="F380" t="e">
        <f>IF(INDEX(People[First Name],$A380)="","",
CONCATENATE("  - &amp;AffiliationID",TEXT($A380,"0000"),
" {PersonID: *PersonID",TEXT($A380,"0000"),
", OrganizationID: *OrganizationID",TEXT(MATCH(INDEX(People[Organization Name],$A380),Organizations[Organization Name],0),"0000"),
", IsPrimaryOrganizationContact: , AffiliationStartDate: , AffiliationEndDate: , PrimaryPhone: ",
", PrimaryEmail: ",CHAR(34),INDEX(People[Primary Email],$A380),CHAR(34),
", PrimaryAddress: ",CHAR(34),INDEX(People[Primary Address],$A380),CHAR(34),
", PersonLink: }"))</f>
        <v>#REF!</v>
      </c>
      <c r="H380" t="e">
        <f>IF(COUNTA(CitationInformation)=0,"",IF(INDEX(AuthorList[Author Name],$A380)="","",
CONCATENATE("  - &amp;AuthorListID",TEXT($A380,"0000"),
"  {CitationID: *CitationID0001",
", PersonID: *PersonID",TEXT(MATCH(INDEX(AuthorList[Author Name],$A380),People[Full Name],0),"0000"),
", AuthorOrder: ",INDEX(AuthorList[Author Number],$A380),"}")))</f>
        <v>#REF!</v>
      </c>
      <c r="K380" t="e">
        <f>IF(INDEX(SamplingFeatures[Feature Code],$A380)="","",
CONCATENATE("  - &amp;SamplingFeatureID",TEXT($A380,"0000"),
" {","SamplingFeatureUUID:  ",CHAR(34),INDEX(SamplingFeatures[Sampling Feature UUID],$A380),CHAR(34),
", SamplingFeatureTypeCV:  ",CHAR(34),INDEX(SamplingFeatures[Sampling Feature Type],$A380),CHAR(34),
", SamplingFeatureCode:  ",CHAR(34),INDEX(SamplingFeatures[Feature Code],$A380),CHAR(34),
", SamplingFeatureName:  ",CHAR(34),INDEX(SamplingFeatures[Feature Name],$A380),CHAR(34),
", SamplingFeatureDescription:  ",CHAR(34),INDEX(SamplingFeatures[Feature Description],$A380),CHAR(34),
", SamplingFeatureGeotypeCV:  ",CHAR(34),INDEX(SamplingFeatures[Feature Geo Type],$A380),CHAR(34),
", FeatureGeometry:  ",CHAR(34),INDEX(SamplingFeatures[Feature Geometry],$A380),CHAR(34),
", Elevation_m:  ",CHAR(34),INDEX(SamplingFeatures[Elevation_m],$A380),CHAR(34),
", ElevationDatumCV:  ",CHAR(34),ElevationDatum,CHAR(34),"}"))</f>
        <v>#REF!</v>
      </c>
      <c r="L380" t="e">
        <f>IF(INDEX(SamplingFeatures[Sampling Feature Type],$A380)&lt;&gt;"Site","",
CONCATENATE("  - &amp;SiteID",TEXT(SUMPRODUCT(--($L$3:$L379&lt;&gt;"")),"0000"),
" {","SamplingFeatureID:  *SamplingFeatureID",TEXT($A380,"0000"),
", SiteTypeCV:  ",CHAR(34),INDEX(Sites[Site Type],$A380),CHAR(34),
", Latitude:  ",INDEX(Sites[Latitude],$A380),
", Longitude:  ",INDEX(Sites[Longitude],$A380),
", SRSName:  ",CHAR(34),LatLonDatum,CHAR(34),"}"))</f>
        <v>#REF!</v>
      </c>
      <c r="M380" t="e">
        <f>IF(INDEX(SamplingFeatures[Sampling Feature Type],$A380)&lt;&gt;"Specimen","",
CONCATENATE("  - &amp;SpecimenID",TEXT(SUMPRODUCT(--($M$3:$M379&lt;&gt;"")),"0000"),
" {","SamplingFeatureID:  *SamplingFeatureID",TEXT($A380,"0000"),
", SpecimenTypeCV:  ",CHAR(34),INDEX(Specimens[Specimen Type],$A380),CHAR(34),
", SpecimenMediumCV:  ",INDEX(Specimens[Specimen Medium],$A380),
", IsFieldSpecimen:  ",CHAR(34),INDEX(Specimens[Is Field Specimen?],$A380),CHAR(34),"}"))</f>
        <v>#REF!</v>
      </c>
      <c r="N380" t="e">
        <f>IF(COUNTA(SpatialOffsets[])=0,"", IF(INDEX(SpatialOffsets[Spatial Offset Type],$A380)="","",
CONCATENATE("  - &amp;SpatialOffsetID",TEXT($A380,"0000"),
" {","SpatialOffsetTypeCV:  ",CHAR(34),INDEX(SpatialOffsets[Spatial Offset Type],$A380),CHAR(34),
", Offset1Value:  ",INDEX(SpatialOffsets[Offset 1 Value],$A380),
", Offset1UnitID:  ",CHAR(34),INDEX(SpatialOffsets[Offset 1 Unit],$A380),CHAR(34),
", Offset2Value:  ",INDEX(SpatialOffsets[Offset 2 Value],$A380),
", Offset2UnitID:  ",CHAR(34),INDEX(SpatialOffsets[Offset 2 Unit],$A380),CHAR(34),
", Offset3Value:  ",INDEX(SpatialOffsets[Offset 3 Value],$A380),
", Offset3UnitID:  ",CHAR(34),INDEX(SpatialOffsets[Offset 3 Unit],$A380),CHAR(34),,"}")))</f>
        <v>#REF!</v>
      </c>
      <c r="O380" t="e">
        <f>IF(COUNTA(RelatedFeatures[])=0,"", IF(INDEX(RelatedFeatures[First Sampling Feature Code],$A380)="","",
CONCATENATE("  - &amp;RelationID",TEXT($A380,"0000"),
" {","SamplingFeatureID:  *SamplingFeatureID",TEXT(MATCH(INDEX(RelatedFeatures[First Sampling Feature Code],$A380),SamplingFeatures[Feature Code],0),"0000"),
", RelationshipTypeCV:  ",CHAR(34),INDEX(RelatedFeatures[Relationship Type],$A380),CHAR(34),
", RelatedFeatureID: *SamplingFeatureID",TEXT(MATCH(INDEX(RelatedFeatures[Second Sampling Feature Code],$A380),SamplingFeatures[Feature Code],0),"0000"),
", SpatialOffsetID:  ",IF(INDEX(RelatedFeatures[Offset Number],$A380)="","",CONCATENATE("*SpatialOffsetID",TEXT(INDEX(RelatedFeatures[Offset Number],$A380),"0000"))),"}")))</f>
        <v>#REF!</v>
      </c>
      <c r="P380" t="e">
        <f>IF(INDEX(Methods[Method Type],$A380)="","",
CONCATENATE("  - &amp;MethodID",TEXT($A380,"0000"),
" {","MethodTypeCV:  ",CHAR(34),INDEX(Methods[Method Type],$A380),CHAR(34),
", MethodCode:  ",CHAR(34),INDEX(Methods[Method Code],$A380),CHAR(34),
", MethodName:  ",CHAR(34),INDEX(Methods[Method Name],$A380),CHAR(34),
", MethodDescription:  ",CHAR(34),INDEX(Methods[Method Description],$A380),CHAR(34),
", MethodLink:  ",CHAR(34),INDEX(Methods[Method Link],$A380),CHAR(34),
", OrganizationID: *OrganizationID",TEXT(MATCH(INDEX(Methods[Organization Name],$A380),Organizations[Organization Name],0),"0000"),"}"))</f>
        <v>#REF!</v>
      </c>
      <c r="Q380" t="e">
        <f>IF(INDEX(Variables[Variable Type],$A380)="","",
CONCATENATE("  - &amp;VariableID",TEXT($A380,"0000"),
" {","VariableTypeCV:  ",CHAR(34),INDEX(Variables[Variable Type],$A380),CHAR(34),
", VariableCode:  ",CHAR(34),INDEX(Variables[Variable Code],$A380),CHAR(34),
", VariableNameCV:  ",CHAR(34),INDEX(Variables[Variable Name],$A380),CHAR(34),
", VariableDefinition:  ",CHAR(34),INDEX(Variables[Variable Definition],$A380),CHAR(34),
", SpecciationCV:  ",CHAR(34),INDEX(Variables[Speciation],$A380),CHAR(34),
", NoDataValue:  ",CHAR(34),INDEX(Variables[No Data Value],$A380),CHAR(34),"}"))</f>
        <v>#REF!</v>
      </c>
    </row>
    <row r="381" spans="1:17" x14ac:dyDescent="0.25">
      <c r="A381">
        <v>378</v>
      </c>
      <c r="D381" t="e">
        <f>IF(INDEX(People[First Name],$A381)="","",
CONCATENATE("  - &amp;PersonID",TEXT($A381,"0000"),
" {","PersonFirstName:  ",CHAR(34),INDEX(People[First Name],$A381),CHAR(34),
", PersonMiddleName:  ",CHAR(34),INDEX(People[Middle Name],$A381),CHAR(34),
", PersonLastName:  ",CHAR(34),INDEX(People[Last Name],$A381),CHAR(34),"}"))</f>
        <v>#REF!</v>
      </c>
      <c r="E381" t="e">
        <f>IF(INDEX(Organizations[Organization Type '[CV']],$A381)="","",
CONCATENATE("  - &amp;OrganizationID",TEXT($A381,"0000"),
" {","OrganizationTypeCV:  ",CHAR(34),INDEX(Organizations[Organization Type '[CV']],$A381),CHAR(34),
", OrganizationCode:  ",CHAR(34),INDEX(Organizations[Organization Code],$A381),CHAR(34),
", OrganizationName:  ",CHAR(34),INDEX(Organizations[Organization Name],$A381),CHAR(34),
", OrganizationDescription:  ",CHAR(34),INDEX(Organizations[Organization Description],$A381),CHAR(34),
", OrganizationLink:  ",CHAR(34),INDEX(Organizations[Organization Link],$A381),CHAR(34),"}"))</f>
        <v>#REF!</v>
      </c>
      <c r="F381" t="e">
        <f>IF(INDEX(People[First Name],$A381)="","",
CONCATENATE("  - &amp;AffiliationID",TEXT($A381,"0000"),
" {PersonID: *PersonID",TEXT($A381,"0000"),
", OrganizationID: *OrganizationID",TEXT(MATCH(INDEX(People[Organization Name],$A381),Organizations[Organization Name],0),"0000"),
", IsPrimaryOrganizationContact: , AffiliationStartDate: , AffiliationEndDate: , PrimaryPhone: ",
", PrimaryEmail: ",CHAR(34),INDEX(People[Primary Email],$A381),CHAR(34),
", PrimaryAddress: ",CHAR(34),INDEX(People[Primary Address],$A381),CHAR(34),
", PersonLink: }"))</f>
        <v>#REF!</v>
      </c>
      <c r="H381" t="e">
        <f>IF(COUNTA(CitationInformation)=0,"",IF(INDEX(AuthorList[Author Name],$A381)="","",
CONCATENATE("  - &amp;AuthorListID",TEXT($A381,"0000"),
"  {CitationID: *CitationID0001",
", PersonID: *PersonID",TEXT(MATCH(INDEX(AuthorList[Author Name],$A381),People[Full Name],0),"0000"),
", AuthorOrder: ",INDEX(AuthorList[Author Number],$A381),"}")))</f>
        <v>#REF!</v>
      </c>
      <c r="K381" t="e">
        <f>IF(INDEX(SamplingFeatures[Feature Code],$A381)="","",
CONCATENATE("  - &amp;SamplingFeatureID",TEXT($A381,"0000"),
" {","SamplingFeatureUUID:  ",CHAR(34),INDEX(SamplingFeatures[Sampling Feature UUID],$A381),CHAR(34),
", SamplingFeatureTypeCV:  ",CHAR(34),INDEX(SamplingFeatures[Sampling Feature Type],$A381),CHAR(34),
", SamplingFeatureCode:  ",CHAR(34),INDEX(SamplingFeatures[Feature Code],$A381),CHAR(34),
", SamplingFeatureName:  ",CHAR(34),INDEX(SamplingFeatures[Feature Name],$A381),CHAR(34),
", SamplingFeatureDescription:  ",CHAR(34),INDEX(SamplingFeatures[Feature Description],$A381),CHAR(34),
", SamplingFeatureGeotypeCV:  ",CHAR(34),INDEX(SamplingFeatures[Feature Geo Type],$A381),CHAR(34),
", FeatureGeometry:  ",CHAR(34),INDEX(SamplingFeatures[Feature Geometry],$A381),CHAR(34),
", Elevation_m:  ",CHAR(34),INDEX(SamplingFeatures[Elevation_m],$A381),CHAR(34),
", ElevationDatumCV:  ",CHAR(34),ElevationDatum,CHAR(34),"}"))</f>
        <v>#REF!</v>
      </c>
      <c r="L381" t="e">
        <f>IF(INDEX(SamplingFeatures[Sampling Feature Type],$A381)&lt;&gt;"Site","",
CONCATENATE("  - &amp;SiteID",TEXT(SUMPRODUCT(--($L$3:$L380&lt;&gt;"")),"0000"),
" {","SamplingFeatureID:  *SamplingFeatureID",TEXT($A381,"0000"),
", SiteTypeCV:  ",CHAR(34),INDEX(Sites[Site Type],$A381),CHAR(34),
", Latitude:  ",INDEX(Sites[Latitude],$A381),
", Longitude:  ",INDEX(Sites[Longitude],$A381),
", SRSName:  ",CHAR(34),LatLonDatum,CHAR(34),"}"))</f>
        <v>#REF!</v>
      </c>
      <c r="M381" t="e">
        <f>IF(INDEX(SamplingFeatures[Sampling Feature Type],$A381)&lt;&gt;"Specimen","",
CONCATENATE("  - &amp;SpecimenID",TEXT(SUMPRODUCT(--($M$3:$M380&lt;&gt;"")),"0000"),
" {","SamplingFeatureID:  *SamplingFeatureID",TEXT($A381,"0000"),
", SpecimenTypeCV:  ",CHAR(34),INDEX(Specimens[Specimen Type],$A381),CHAR(34),
", SpecimenMediumCV:  ",INDEX(Specimens[Specimen Medium],$A381),
", IsFieldSpecimen:  ",CHAR(34),INDEX(Specimens[Is Field Specimen?],$A381),CHAR(34),"}"))</f>
        <v>#REF!</v>
      </c>
      <c r="N381" t="e">
        <f>IF(COUNTA(SpatialOffsets[])=0,"", IF(INDEX(SpatialOffsets[Spatial Offset Type],$A381)="","",
CONCATENATE("  - &amp;SpatialOffsetID",TEXT($A381,"0000"),
" {","SpatialOffsetTypeCV:  ",CHAR(34),INDEX(SpatialOffsets[Spatial Offset Type],$A381),CHAR(34),
", Offset1Value:  ",INDEX(SpatialOffsets[Offset 1 Value],$A381),
", Offset1UnitID:  ",CHAR(34),INDEX(SpatialOffsets[Offset 1 Unit],$A381),CHAR(34),
", Offset2Value:  ",INDEX(SpatialOffsets[Offset 2 Value],$A381),
", Offset2UnitID:  ",CHAR(34),INDEX(SpatialOffsets[Offset 2 Unit],$A381),CHAR(34),
", Offset3Value:  ",INDEX(SpatialOffsets[Offset 3 Value],$A381),
", Offset3UnitID:  ",CHAR(34),INDEX(SpatialOffsets[Offset 3 Unit],$A381),CHAR(34),,"}")))</f>
        <v>#REF!</v>
      </c>
      <c r="O381" t="e">
        <f>IF(COUNTA(RelatedFeatures[])=0,"", IF(INDEX(RelatedFeatures[First Sampling Feature Code],$A381)="","",
CONCATENATE("  - &amp;RelationID",TEXT($A381,"0000"),
" {","SamplingFeatureID:  *SamplingFeatureID",TEXT(MATCH(INDEX(RelatedFeatures[First Sampling Feature Code],$A381),SamplingFeatures[Feature Code],0),"0000"),
", RelationshipTypeCV:  ",CHAR(34),INDEX(RelatedFeatures[Relationship Type],$A381),CHAR(34),
", RelatedFeatureID: *SamplingFeatureID",TEXT(MATCH(INDEX(RelatedFeatures[Second Sampling Feature Code],$A381),SamplingFeatures[Feature Code],0),"0000"),
", SpatialOffsetID:  ",IF(INDEX(RelatedFeatures[Offset Number],$A381)="","",CONCATENATE("*SpatialOffsetID",TEXT(INDEX(RelatedFeatures[Offset Number],$A381),"0000"))),"}")))</f>
        <v>#REF!</v>
      </c>
      <c r="P381" t="e">
        <f>IF(INDEX(Methods[Method Type],$A381)="","",
CONCATENATE("  - &amp;MethodID",TEXT($A381,"0000"),
" {","MethodTypeCV:  ",CHAR(34),INDEX(Methods[Method Type],$A381),CHAR(34),
", MethodCode:  ",CHAR(34),INDEX(Methods[Method Code],$A381),CHAR(34),
", MethodName:  ",CHAR(34),INDEX(Methods[Method Name],$A381),CHAR(34),
", MethodDescription:  ",CHAR(34),INDEX(Methods[Method Description],$A381),CHAR(34),
", MethodLink:  ",CHAR(34),INDEX(Methods[Method Link],$A381),CHAR(34),
", OrganizationID: *OrganizationID",TEXT(MATCH(INDEX(Methods[Organization Name],$A381),Organizations[Organization Name],0),"0000"),"}"))</f>
        <v>#REF!</v>
      </c>
      <c r="Q381" t="e">
        <f>IF(INDEX(Variables[Variable Type],$A381)="","",
CONCATENATE("  - &amp;VariableID",TEXT($A381,"0000"),
" {","VariableTypeCV:  ",CHAR(34),INDEX(Variables[Variable Type],$A381),CHAR(34),
", VariableCode:  ",CHAR(34),INDEX(Variables[Variable Code],$A381),CHAR(34),
", VariableNameCV:  ",CHAR(34),INDEX(Variables[Variable Name],$A381),CHAR(34),
", VariableDefinition:  ",CHAR(34),INDEX(Variables[Variable Definition],$A381),CHAR(34),
", SpecciationCV:  ",CHAR(34),INDEX(Variables[Speciation],$A381),CHAR(34),
", NoDataValue:  ",CHAR(34),INDEX(Variables[No Data Value],$A381),CHAR(34),"}"))</f>
        <v>#REF!</v>
      </c>
    </row>
    <row r="382" spans="1:17" x14ac:dyDescent="0.25">
      <c r="A382">
        <v>379</v>
      </c>
      <c r="D382" t="e">
        <f>IF(INDEX(People[First Name],$A382)="","",
CONCATENATE("  - &amp;PersonID",TEXT($A382,"0000"),
" {","PersonFirstName:  ",CHAR(34),INDEX(People[First Name],$A382),CHAR(34),
", PersonMiddleName:  ",CHAR(34),INDEX(People[Middle Name],$A382),CHAR(34),
", PersonLastName:  ",CHAR(34),INDEX(People[Last Name],$A382),CHAR(34),"}"))</f>
        <v>#REF!</v>
      </c>
      <c r="E382" t="e">
        <f>IF(INDEX(Organizations[Organization Type '[CV']],$A382)="","",
CONCATENATE("  - &amp;OrganizationID",TEXT($A382,"0000"),
" {","OrganizationTypeCV:  ",CHAR(34),INDEX(Organizations[Organization Type '[CV']],$A382),CHAR(34),
", OrganizationCode:  ",CHAR(34),INDEX(Organizations[Organization Code],$A382),CHAR(34),
", OrganizationName:  ",CHAR(34),INDEX(Organizations[Organization Name],$A382),CHAR(34),
", OrganizationDescription:  ",CHAR(34),INDEX(Organizations[Organization Description],$A382),CHAR(34),
", OrganizationLink:  ",CHAR(34),INDEX(Organizations[Organization Link],$A382),CHAR(34),"}"))</f>
        <v>#REF!</v>
      </c>
      <c r="F382" t="e">
        <f>IF(INDEX(People[First Name],$A382)="","",
CONCATENATE("  - &amp;AffiliationID",TEXT($A382,"0000"),
" {PersonID: *PersonID",TEXT($A382,"0000"),
", OrganizationID: *OrganizationID",TEXT(MATCH(INDEX(People[Organization Name],$A382),Organizations[Organization Name],0),"0000"),
", IsPrimaryOrganizationContact: , AffiliationStartDate: , AffiliationEndDate: , PrimaryPhone: ",
", PrimaryEmail: ",CHAR(34),INDEX(People[Primary Email],$A382),CHAR(34),
", PrimaryAddress: ",CHAR(34),INDEX(People[Primary Address],$A382),CHAR(34),
", PersonLink: }"))</f>
        <v>#REF!</v>
      </c>
      <c r="H382" t="e">
        <f>IF(COUNTA(CitationInformation)=0,"",IF(INDEX(AuthorList[Author Name],$A382)="","",
CONCATENATE("  - &amp;AuthorListID",TEXT($A382,"0000"),
"  {CitationID: *CitationID0001",
", PersonID: *PersonID",TEXT(MATCH(INDEX(AuthorList[Author Name],$A382),People[Full Name],0),"0000"),
", AuthorOrder: ",INDEX(AuthorList[Author Number],$A382),"}")))</f>
        <v>#REF!</v>
      </c>
      <c r="K382" t="e">
        <f>IF(INDEX(SamplingFeatures[Feature Code],$A382)="","",
CONCATENATE("  - &amp;SamplingFeatureID",TEXT($A382,"0000"),
" {","SamplingFeatureUUID:  ",CHAR(34),INDEX(SamplingFeatures[Sampling Feature UUID],$A382),CHAR(34),
", SamplingFeatureTypeCV:  ",CHAR(34),INDEX(SamplingFeatures[Sampling Feature Type],$A382),CHAR(34),
", SamplingFeatureCode:  ",CHAR(34),INDEX(SamplingFeatures[Feature Code],$A382),CHAR(34),
", SamplingFeatureName:  ",CHAR(34),INDEX(SamplingFeatures[Feature Name],$A382),CHAR(34),
", SamplingFeatureDescription:  ",CHAR(34),INDEX(SamplingFeatures[Feature Description],$A382),CHAR(34),
", SamplingFeatureGeotypeCV:  ",CHAR(34),INDEX(SamplingFeatures[Feature Geo Type],$A382),CHAR(34),
", FeatureGeometry:  ",CHAR(34),INDEX(SamplingFeatures[Feature Geometry],$A382),CHAR(34),
", Elevation_m:  ",CHAR(34),INDEX(SamplingFeatures[Elevation_m],$A382),CHAR(34),
", ElevationDatumCV:  ",CHAR(34),ElevationDatum,CHAR(34),"}"))</f>
        <v>#REF!</v>
      </c>
      <c r="L382" t="e">
        <f>IF(INDEX(SamplingFeatures[Sampling Feature Type],$A382)&lt;&gt;"Site","",
CONCATENATE("  - &amp;SiteID",TEXT(SUMPRODUCT(--($L$3:$L381&lt;&gt;"")),"0000"),
" {","SamplingFeatureID:  *SamplingFeatureID",TEXT($A382,"0000"),
", SiteTypeCV:  ",CHAR(34),INDEX(Sites[Site Type],$A382),CHAR(34),
", Latitude:  ",INDEX(Sites[Latitude],$A382),
", Longitude:  ",INDEX(Sites[Longitude],$A382),
", SRSName:  ",CHAR(34),LatLonDatum,CHAR(34),"}"))</f>
        <v>#REF!</v>
      </c>
      <c r="M382" t="e">
        <f>IF(INDEX(SamplingFeatures[Sampling Feature Type],$A382)&lt;&gt;"Specimen","",
CONCATENATE("  - &amp;SpecimenID",TEXT(SUMPRODUCT(--($M$3:$M381&lt;&gt;"")),"0000"),
" {","SamplingFeatureID:  *SamplingFeatureID",TEXT($A382,"0000"),
", SpecimenTypeCV:  ",CHAR(34),INDEX(Specimens[Specimen Type],$A382),CHAR(34),
", SpecimenMediumCV:  ",INDEX(Specimens[Specimen Medium],$A382),
", IsFieldSpecimen:  ",CHAR(34),INDEX(Specimens[Is Field Specimen?],$A382),CHAR(34),"}"))</f>
        <v>#REF!</v>
      </c>
      <c r="N382" t="e">
        <f>IF(COUNTA(SpatialOffsets[])=0,"", IF(INDEX(SpatialOffsets[Spatial Offset Type],$A382)="","",
CONCATENATE("  - &amp;SpatialOffsetID",TEXT($A382,"0000"),
" {","SpatialOffsetTypeCV:  ",CHAR(34),INDEX(SpatialOffsets[Spatial Offset Type],$A382),CHAR(34),
", Offset1Value:  ",INDEX(SpatialOffsets[Offset 1 Value],$A382),
", Offset1UnitID:  ",CHAR(34),INDEX(SpatialOffsets[Offset 1 Unit],$A382),CHAR(34),
", Offset2Value:  ",INDEX(SpatialOffsets[Offset 2 Value],$A382),
", Offset2UnitID:  ",CHAR(34),INDEX(SpatialOffsets[Offset 2 Unit],$A382),CHAR(34),
", Offset3Value:  ",INDEX(SpatialOffsets[Offset 3 Value],$A382),
", Offset3UnitID:  ",CHAR(34),INDEX(SpatialOffsets[Offset 3 Unit],$A382),CHAR(34),,"}")))</f>
        <v>#REF!</v>
      </c>
      <c r="O382" t="e">
        <f>IF(COUNTA(RelatedFeatures[])=0,"", IF(INDEX(RelatedFeatures[First Sampling Feature Code],$A382)="","",
CONCATENATE("  - &amp;RelationID",TEXT($A382,"0000"),
" {","SamplingFeatureID:  *SamplingFeatureID",TEXT(MATCH(INDEX(RelatedFeatures[First Sampling Feature Code],$A382),SamplingFeatures[Feature Code],0),"0000"),
", RelationshipTypeCV:  ",CHAR(34),INDEX(RelatedFeatures[Relationship Type],$A382),CHAR(34),
", RelatedFeatureID: *SamplingFeatureID",TEXT(MATCH(INDEX(RelatedFeatures[Second Sampling Feature Code],$A382),SamplingFeatures[Feature Code],0),"0000"),
", SpatialOffsetID:  ",IF(INDEX(RelatedFeatures[Offset Number],$A382)="","",CONCATENATE("*SpatialOffsetID",TEXT(INDEX(RelatedFeatures[Offset Number],$A382),"0000"))),"}")))</f>
        <v>#REF!</v>
      </c>
      <c r="P382" t="e">
        <f>IF(INDEX(Methods[Method Type],$A382)="","",
CONCATENATE("  - &amp;MethodID",TEXT($A382,"0000"),
" {","MethodTypeCV:  ",CHAR(34),INDEX(Methods[Method Type],$A382),CHAR(34),
", MethodCode:  ",CHAR(34),INDEX(Methods[Method Code],$A382),CHAR(34),
", MethodName:  ",CHAR(34),INDEX(Methods[Method Name],$A382),CHAR(34),
", MethodDescription:  ",CHAR(34),INDEX(Methods[Method Description],$A382),CHAR(34),
", MethodLink:  ",CHAR(34),INDEX(Methods[Method Link],$A382),CHAR(34),
", OrganizationID: *OrganizationID",TEXT(MATCH(INDEX(Methods[Organization Name],$A382),Organizations[Organization Name],0),"0000"),"}"))</f>
        <v>#REF!</v>
      </c>
      <c r="Q382" t="e">
        <f>IF(INDEX(Variables[Variable Type],$A382)="","",
CONCATENATE("  - &amp;VariableID",TEXT($A382,"0000"),
" {","VariableTypeCV:  ",CHAR(34),INDEX(Variables[Variable Type],$A382),CHAR(34),
", VariableCode:  ",CHAR(34),INDEX(Variables[Variable Code],$A382),CHAR(34),
", VariableNameCV:  ",CHAR(34),INDEX(Variables[Variable Name],$A382),CHAR(34),
", VariableDefinition:  ",CHAR(34),INDEX(Variables[Variable Definition],$A382),CHAR(34),
", SpecciationCV:  ",CHAR(34),INDEX(Variables[Speciation],$A382),CHAR(34),
", NoDataValue:  ",CHAR(34),INDEX(Variables[No Data Value],$A382),CHAR(34),"}"))</f>
        <v>#REF!</v>
      </c>
    </row>
    <row r="383" spans="1:17" x14ac:dyDescent="0.25">
      <c r="A383">
        <v>380</v>
      </c>
      <c r="D383" t="e">
        <f>IF(INDEX(People[First Name],$A383)="","",
CONCATENATE("  - &amp;PersonID",TEXT($A383,"0000"),
" {","PersonFirstName:  ",CHAR(34),INDEX(People[First Name],$A383),CHAR(34),
", PersonMiddleName:  ",CHAR(34),INDEX(People[Middle Name],$A383),CHAR(34),
", PersonLastName:  ",CHAR(34),INDEX(People[Last Name],$A383),CHAR(34),"}"))</f>
        <v>#REF!</v>
      </c>
      <c r="E383" t="e">
        <f>IF(INDEX(Organizations[Organization Type '[CV']],$A383)="","",
CONCATENATE("  - &amp;OrganizationID",TEXT($A383,"0000"),
" {","OrganizationTypeCV:  ",CHAR(34),INDEX(Organizations[Organization Type '[CV']],$A383),CHAR(34),
", OrganizationCode:  ",CHAR(34),INDEX(Organizations[Organization Code],$A383),CHAR(34),
", OrganizationName:  ",CHAR(34),INDEX(Organizations[Organization Name],$A383),CHAR(34),
", OrganizationDescription:  ",CHAR(34),INDEX(Organizations[Organization Description],$A383),CHAR(34),
", OrganizationLink:  ",CHAR(34),INDEX(Organizations[Organization Link],$A383),CHAR(34),"}"))</f>
        <v>#REF!</v>
      </c>
      <c r="F383" t="e">
        <f>IF(INDEX(People[First Name],$A383)="","",
CONCATENATE("  - &amp;AffiliationID",TEXT($A383,"0000"),
" {PersonID: *PersonID",TEXT($A383,"0000"),
", OrganizationID: *OrganizationID",TEXT(MATCH(INDEX(People[Organization Name],$A383),Organizations[Organization Name],0),"0000"),
", IsPrimaryOrganizationContact: , AffiliationStartDate: , AffiliationEndDate: , PrimaryPhone: ",
", PrimaryEmail: ",CHAR(34),INDEX(People[Primary Email],$A383),CHAR(34),
", PrimaryAddress: ",CHAR(34),INDEX(People[Primary Address],$A383),CHAR(34),
", PersonLink: }"))</f>
        <v>#REF!</v>
      </c>
      <c r="H383" t="e">
        <f>IF(COUNTA(CitationInformation)=0,"",IF(INDEX(AuthorList[Author Name],$A383)="","",
CONCATENATE("  - &amp;AuthorListID",TEXT($A383,"0000"),
"  {CitationID: *CitationID0001",
", PersonID: *PersonID",TEXT(MATCH(INDEX(AuthorList[Author Name],$A383),People[Full Name],0),"0000"),
", AuthorOrder: ",INDEX(AuthorList[Author Number],$A383),"}")))</f>
        <v>#REF!</v>
      </c>
      <c r="K383" t="e">
        <f>IF(INDEX(SamplingFeatures[Feature Code],$A383)="","",
CONCATENATE("  - &amp;SamplingFeatureID",TEXT($A383,"0000"),
" {","SamplingFeatureUUID:  ",CHAR(34),INDEX(SamplingFeatures[Sampling Feature UUID],$A383),CHAR(34),
", SamplingFeatureTypeCV:  ",CHAR(34),INDEX(SamplingFeatures[Sampling Feature Type],$A383),CHAR(34),
", SamplingFeatureCode:  ",CHAR(34),INDEX(SamplingFeatures[Feature Code],$A383),CHAR(34),
", SamplingFeatureName:  ",CHAR(34),INDEX(SamplingFeatures[Feature Name],$A383),CHAR(34),
", SamplingFeatureDescription:  ",CHAR(34),INDEX(SamplingFeatures[Feature Description],$A383),CHAR(34),
", SamplingFeatureGeotypeCV:  ",CHAR(34),INDEX(SamplingFeatures[Feature Geo Type],$A383),CHAR(34),
", FeatureGeometry:  ",CHAR(34),INDEX(SamplingFeatures[Feature Geometry],$A383),CHAR(34),
", Elevation_m:  ",CHAR(34),INDEX(SamplingFeatures[Elevation_m],$A383),CHAR(34),
", ElevationDatumCV:  ",CHAR(34),ElevationDatum,CHAR(34),"}"))</f>
        <v>#REF!</v>
      </c>
      <c r="L383" t="e">
        <f>IF(INDEX(SamplingFeatures[Sampling Feature Type],$A383)&lt;&gt;"Site","",
CONCATENATE("  - &amp;SiteID",TEXT(SUMPRODUCT(--($L$3:$L382&lt;&gt;"")),"0000"),
" {","SamplingFeatureID:  *SamplingFeatureID",TEXT($A383,"0000"),
", SiteTypeCV:  ",CHAR(34),INDEX(Sites[Site Type],$A383),CHAR(34),
", Latitude:  ",INDEX(Sites[Latitude],$A383),
", Longitude:  ",INDEX(Sites[Longitude],$A383),
", SRSName:  ",CHAR(34),LatLonDatum,CHAR(34),"}"))</f>
        <v>#REF!</v>
      </c>
      <c r="M383" t="e">
        <f>IF(INDEX(SamplingFeatures[Sampling Feature Type],$A383)&lt;&gt;"Specimen","",
CONCATENATE("  - &amp;SpecimenID",TEXT(SUMPRODUCT(--($M$3:$M382&lt;&gt;"")),"0000"),
" {","SamplingFeatureID:  *SamplingFeatureID",TEXT($A383,"0000"),
", SpecimenTypeCV:  ",CHAR(34),INDEX(Specimens[Specimen Type],$A383),CHAR(34),
", SpecimenMediumCV:  ",INDEX(Specimens[Specimen Medium],$A383),
", IsFieldSpecimen:  ",CHAR(34),INDEX(Specimens[Is Field Specimen?],$A383),CHAR(34),"}"))</f>
        <v>#REF!</v>
      </c>
      <c r="N383" t="e">
        <f>IF(COUNTA(SpatialOffsets[])=0,"", IF(INDEX(SpatialOffsets[Spatial Offset Type],$A383)="","",
CONCATENATE("  - &amp;SpatialOffsetID",TEXT($A383,"0000"),
" {","SpatialOffsetTypeCV:  ",CHAR(34),INDEX(SpatialOffsets[Spatial Offset Type],$A383),CHAR(34),
", Offset1Value:  ",INDEX(SpatialOffsets[Offset 1 Value],$A383),
", Offset1UnitID:  ",CHAR(34),INDEX(SpatialOffsets[Offset 1 Unit],$A383),CHAR(34),
", Offset2Value:  ",INDEX(SpatialOffsets[Offset 2 Value],$A383),
", Offset2UnitID:  ",CHAR(34),INDEX(SpatialOffsets[Offset 2 Unit],$A383),CHAR(34),
", Offset3Value:  ",INDEX(SpatialOffsets[Offset 3 Value],$A383),
", Offset3UnitID:  ",CHAR(34),INDEX(SpatialOffsets[Offset 3 Unit],$A383),CHAR(34),,"}")))</f>
        <v>#REF!</v>
      </c>
      <c r="O383" t="e">
        <f>IF(COUNTA(RelatedFeatures[])=0,"", IF(INDEX(RelatedFeatures[First Sampling Feature Code],$A383)="","",
CONCATENATE("  - &amp;RelationID",TEXT($A383,"0000"),
" {","SamplingFeatureID:  *SamplingFeatureID",TEXT(MATCH(INDEX(RelatedFeatures[First Sampling Feature Code],$A383),SamplingFeatures[Feature Code],0),"0000"),
", RelationshipTypeCV:  ",CHAR(34),INDEX(RelatedFeatures[Relationship Type],$A383),CHAR(34),
", RelatedFeatureID: *SamplingFeatureID",TEXT(MATCH(INDEX(RelatedFeatures[Second Sampling Feature Code],$A383),SamplingFeatures[Feature Code],0),"0000"),
", SpatialOffsetID:  ",IF(INDEX(RelatedFeatures[Offset Number],$A383)="","",CONCATENATE("*SpatialOffsetID",TEXT(INDEX(RelatedFeatures[Offset Number],$A383),"0000"))),"}")))</f>
        <v>#REF!</v>
      </c>
      <c r="P383" t="e">
        <f>IF(INDEX(Methods[Method Type],$A383)="","",
CONCATENATE("  - &amp;MethodID",TEXT($A383,"0000"),
" {","MethodTypeCV:  ",CHAR(34),INDEX(Methods[Method Type],$A383),CHAR(34),
", MethodCode:  ",CHAR(34),INDEX(Methods[Method Code],$A383),CHAR(34),
", MethodName:  ",CHAR(34),INDEX(Methods[Method Name],$A383),CHAR(34),
", MethodDescription:  ",CHAR(34),INDEX(Methods[Method Description],$A383),CHAR(34),
", MethodLink:  ",CHAR(34),INDEX(Methods[Method Link],$A383),CHAR(34),
", OrganizationID: *OrganizationID",TEXT(MATCH(INDEX(Methods[Organization Name],$A383),Organizations[Organization Name],0),"0000"),"}"))</f>
        <v>#REF!</v>
      </c>
      <c r="Q383" t="e">
        <f>IF(INDEX(Variables[Variable Type],$A383)="","",
CONCATENATE("  - &amp;VariableID",TEXT($A383,"0000"),
" {","VariableTypeCV:  ",CHAR(34),INDEX(Variables[Variable Type],$A383),CHAR(34),
", VariableCode:  ",CHAR(34),INDEX(Variables[Variable Code],$A383),CHAR(34),
", VariableNameCV:  ",CHAR(34),INDEX(Variables[Variable Name],$A383),CHAR(34),
", VariableDefinition:  ",CHAR(34),INDEX(Variables[Variable Definition],$A383),CHAR(34),
", SpecciationCV:  ",CHAR(34),INDEX(Variables[Speciation],$A383),CHAR(34),
", NoDataValue:  ",CHAR(34),INDEX(Variables[No Data Value],$A383),CHAR(34),"}"))</f>
        <v>#REF!</v>
      </c>
    </row>
    <row r="384" spans="1:17" x14ac:dyDescent="0.25">
      <c r="A384">
        <v>381</v>
      </c>
      <c r="D384" t="e">
        <f>IF(INDEX(People[First Name],$A384)="","",
CONCATENATE("  - &amp;PersonID",TEXT($A384,"0000"),
" {","PersonFirstName:  ",CHAR(34),INDEX(People[First Name],$A384),CHAR(34),
", PersonMiddleName:  ",CHAR(34),INDEX(People[Middle Name],$A384),CHAR(34),
", PersonLastName:  ",CHAR(34),INDEX(People[Last Name],$A384),CHAR(34),"}"))</f>
        <v>#REF!</v>
      </c>
      <c r="E384" t="e">
        <f>IF(INDEX(Organizations[Organization Type '[CV']],$A384)="","",
CONCATENATE("  - &amp;OrganizationID",TEXT($A384,"0000"),
" {","OrganizationTypeCV:  ",CHAR(34),INDEX(Organizations[Organization Type '[CV']],$A384),CHAR(34),
", OrganizationCode:  ",CHAR(34),INDEX(Organizations[Organization Code],$A384),CHAR(34),
", OrganizationName:  ",CHAR(34),INDEX(Organizations[Organization Name],$A384),CHAR(34),
", OrganizationDescription:  ",CHAR(34),INDEX(Organizations[Organization Description],$A384),CHAR(34),
", OrganizationLink:  ",CHAR(34),INDEX(Organizations[Organization Link],$A384),CHAR(34),"}"))</f>
        <v>#REF!</v>
      </c>
      <c r="F384" t="e">
        <f>IF(INDEX(People[First Name],$A384)="","",
CONCATENATE("  - &amp;AffiliationID",TEXT($A384,"0000"),
" {PersonID: *PersonID",TEXT($A384,"0000"),
", OrganizationID: *OrganizationID",TEXT(MATCH(INDEX(People[Organization Name],$A384),Organizations[Organization Name],0),"0000"),
", IsPrimaryOrganizationContact: , AffiliationStartDate: , AffiliationEndDate: , PrimaryPhone: ",
", PrimaryEmail: ",CHAR(34),INDEX(People[Primary Email],$A384),CHAR(34),
", PrimaryAddress: ",CHAR(34),INDEX(People[Primary Address],$A384),CHAR(34),
", PersonLink: }"))</f>
        <v>#REF!</v>
      </c>
      <c r="H384" t="e">
        <f>IF(COUNTA(CitationInformation)=0,"",IF(INDEX(AuthorList[Author Name],$A384)="","",
CONCATENATE("  - &amp;AuthorListID",TEXT($A384,"0000"),
"  {CitationID: *CitationID0001",
", PersonID: *PersonID",TEXT(MATCH(INDEX(AuthorList[Author Name],$A384),People[Full Name],0),"0000"),
", AuthorOrder: ",INDEX(AuthorList[Author Number],$A384),"}")))</f>
        <v>#REF!</v>
      </c>
      <c r="K384" t="e">
        <f>IF(INDEX(SamplingFeatures[Feature Code],$A384)="","",
CONCATENATE("  - &amp;SamplingFeatureID",TEXT($A384,"0000"),
" {","SamplingFeatureUUID:  ",CHAR(34),INDEX(SamplingFeatures[Sampling Feature UUID],$A384),CHAR(34),
", SamplingFeatureTypeCV:  ",CHAR(34),INDEX(SamplingFeatures[Sampling Feature Type],$A384),CHAR(34),
", SamplingFeatureCode:  ",CHAR(34),INDEX(SamplingFeatures[Feature Code],$A384),CHAR(34),
", SamplingFeatureName:  ",CHAR(34),INDEX(SamplingFeatures[Feature Name],$A384),CHAR(34),
", SamplingFeatureDescription:  ",CHAR(34),INDEX(SamplingFeatures[Feature Description],$A384),CHAR(34),
", SamplingFeatureGeotypeCV:  ",CHAR(34),INDEX(SamplingFeatures[Feature Geo Type],$A384),CHAR(34),
", FeatureGeometry:  ",CHAR(34),INDEX(SamplingFeatures[Feature Geometry],$A384),CHAR(34),
", Elevation_m:  ",CHAR(34),INDEX(SamplingFeatures[Elevation_m],$A384),CHAR(34),
", ElevationDatumCV:  ",CHAR(34),ElevationDatum,CHAR(34),"}"))</f>
        <v>#REF!</v>
      </c>
      <c r="L384" t="e">
        <f>IF(INDEX(SamplingFeatures[Sampling Feature Type],$A384)&lt;&gt;"Site","",
CONCATENATE("  - &amp;SiteID",TEXT(SUMPRODUCT(--($L$3:$L383&lt;&gt;"")),"0000"),
" {","SamplingFeatureID:  *SamplingFeatureID",TEXT($A384,"0000"),
", SiteTypeCV:  ",CHAR(34),INDEX(Sites[Site Type],$A384),CHAR(34),
", Latitude:  ",INDEX(Sites[Latitude],$A384),
", Longitude:  ",INDEX(Sites[Longitude],$A384),
", SRSName:  ",CHAR(34),LatLonDatum,CHAR(34),"}"))</f>
        <v>#REF!</v>
      </c>
      <c r="M384" t="e">
        <f>IF(INDEX(SamplingFeatures[Sampling Feature Type],$A384)&lt;&gt;"Specimen","",
CONCATENATE("  - &amp;SpecimenID",TEXT(SUMPRODUCT(--($M$3:$M383&lt;&gt;"")),"0000"),
" {","SamplingFeatureID:  *SamplingFeatureID",TEXT($A384,"0000"),
", SpecimenTypeCV:  ",CHAR(34),INDEX(Specimens[Specimen Type],$A384),CHAR(34),
", SpecimenMediumCV:  ",INDEX(Specimens[Specimen Medium],$A384),
", IsFieldSpecimen:  ",CHAR(34),INDEX(Specimens[Is Field Specimen?],$A384),CHAR(34),"}"))</f>
        <v>#REF!</v>
      </c>
      <c r="N384" t="e">
        <f>IF(COUNTA(SpatialOffsets[])=0,"", IF(INDEX(SpatialOffsets[Spatial Offset Type],$A384)="","",
CONCATENATE("  - &amp;SpatialOffsetID",TEXT($A384,"0000"),
" {","SpatialOffsetTypeCV:  ",CHAR(34),INDEX(SpatialOffsets[Spatial Offset Type],$A384),CHAR(34),
", Offset1Value:  ",INDEX(SpatialOffsets[Offset 1 Value],$A384),
", Offset1UnitID:  ",CHAR(34),INDEX(SpatialOffsets[Offset 1 Unit],$A384),CHAR(34),
", Offset2Value:  ",INDEX(SpatialOffsets[Offset 2 Value],$A384),
", Offset2UnitID:  ",CHAR(34),INDEX(SpatialOffsets[Offset 2 Unit],$A384),CHAR(34),
", Offset3Value:  ",INDEX(SpatialOffsets[Offset 3 Value],$A384),
", Offset3UnitID:  ",CHAR(34),INDEX(SpatialOffsets[Offset 3 Unit],$A384),CHAR(34),,"}")))</f>
        <v>#REF!</v>
      </c>
      <c r="O384" t="e">
        <f>IF(COUNTA(RelatedFeatures[])=0,"", IF(INDEX(RelatedFeatures[First Sampling Feature Code],$A384)="","",
CONCATENATE("  - &amp;RelationID",TEXT($A384,"0000"),
" {","SamplingFeatureID:  *SamplingFeatureID",TEXT(MATCH(INDEX(RelatedFeatures[First Sampling Feature Code],$A384),SamplingFeatures[Feature Code],0),"0000"),
", RelationshipTypeCV:  ",CHAR(34),INDEX(RelatedFeatures[Relationship Type],$A384),CHAR(34),
", RelatedFeatureID: *SamplingFeatureID",TEXT(MATCH(INDEX(RelatedFeatures[Second Sampling Feature Code],$A384),SamplingFeatures[Feature Code],0),"0000"),
", SpatialOffsetID:  ",IF(INDEX(RelatedFeatures[Offset Number],$A384)="","",CONCATENATE("*SpatialOffsetID",TEXT(INDEX(RelatedFeatures[Offset Number],$A384),"0000"))),"}")))</f>
        <v>#REF!</v>
      </c>
      <c r="P384" t="e">
        <f>IF(INDEX(Methods[Method Type],$A384)="","",
CONCATENATE("  - &amp;MethodID",TEXT($A384,"0000"),
" {","MethodTypeCV:  ",CHAR(34),INDEX(Methods[Method Type],$A384),CHAR(34),
", MethodCode:  ",CHAR(34),INDEX(Methods[Method Code],$A384),CHAR(34),
", MethodName:  ",CHAR(34),INDEX(Methods[Method Name],$A384),CHAR(34),
", MethodDescription:  ",CHAR(34),INDEX(Methods[Method Description],$A384),CHAR(34),
", MethodLink:  ",CHAR(34),INDEX(Methods[Method Link],$A384),CHAR(34),
", OrganizationID: *OrganizationID",TEXT(MATCH(INDEX(Methods[Organization Name],$A384),Organizations[Organization Name],0),"0000"),"}"))</f>
        <v>#REF!</v>
      </c>
      <c r="Q384" t="e">
        <f>IF(INDEX(Variables[Variable Type],$A384)="","",
CONCATENATE("  - &amp;VariableID",TEXT($A384,"0000"),
" {","VariableTypeCV:  ",CHAR(34),INDEX(Variables[Variable Type],$A384),CHAR(34),
", VariableCode:  ",CHAR(34),INDEX(Variables[Variable Code],$A384),CHAR(34),
", VariableNameCV:  ",CHAR(34),INDEX(Variables[Variable Name],$A384),CHAR(34),
", VariableDefinition:  ",CHAR(34),INDEX(Variables[Variable Definition],$A384),CHAR(34),
", SpecciationCV:  ",CHAR(34),INDEX(Variables[Speciation],$A384),CHAR(34),
", NoDataValue:  ",CHAR(34),INDEX(Variables[No Data Value],$A384),CHAR(34),"}"))</f>
        <v>#REF!</v>
      </c>
    </row>
    <row r="385" spans="1:17" x14ac:dyDescent="0.25">
      <c r="A385">
        <v>382</v>
      </c>
      <c r="D385" t="e">
        <f>IF(INDEX(People[First Name],$A385)="","",
CONCATENATE("  - &amp;PersonID",TEXT($A385,"0000"),
" {","PersonFirstName:  ",CHAR(34),INDEX(People[First Name],$A385),CHAR(34),
", PersonMiddleName:  ",CHAR(34),INDEX(People[Middle Name],$A385),CHAR(34),
", PersonLastName:  ",CHAR(34),INDEX(People[Last Name],$A385),CHAR(34),"}"))</f>
        <v>#REF!</v>
      </c>
      <c r="E385" t="e">
        <f>IF(INDEX(Organizations[Organization Type '[CV']],$A385)="","",
CONCATENATE("  - &amp;OrganizationID",TEXT($A385,"0000"),
" {","OrganizationTypeCV:  ",CHAR(34),INDEX(Organizations[Organization Type '[CV']],$A385),CHAR(34),
", OrganizationCode:  ",CHAR(34),INDEX(Organizations[Organization Code],$A385),CHAR(34),
", OrganizationName:  ",CHAR(34),INDEX(Organizations[Organization Name],$A385),CHAR(34),
", OrganizationDescription:  ",CHAR(34),INDEX(Organizations[Organization Description],$A385),CHAR(34),
", OrganizationLink:  ",CHAR(34),INDEX(Organizations[Organization Link],$A385),CHAR(34),"}"))</f>
        <v>#REF!</v>
      </c>
      <c r="F385" t="e">
        <f>IF(INDEX(People[First Name],$A385)="","",
CONCATENATE("  - &amp;AffiliationID",TEXT($A385,"0000"),
" {PersonID: *PersonID",TEXT($A385,"0000"),
", OrganizationID: *OrganizationID",TEXT(MATCH(INDEX(People[Organization Name],$A385),Organizations[Organization Name],0),"0000"),
", IsPrimaryOrganizationContact: , AffiliationStartDate: , AffiliationEndDate: , PrimaryPhone: ",
", PrimaryEmail: ",CHAR(34),INDEX(People[Primary Email],$A385),CHAR(34),
", PrimaryAddress: ",CHAR(34),INDEX(People[Primary Address],$A385),CHAR(34),
", PersonLink: }"))</f>
        <v>#REF!</v>
      </c>
      <c r="H385" t="e">
        <f>IF(COUNTA(CitationInformation)=0,"",IF(INDEX(AuthorList[Author Name],$A385)="","",
CONCATENATE("  - &amp;AuthorListID",TEXT($A385,"0000"),
"  {CitationID: *CitationID0001",
", PersonID: *PersonID",TEXT(MATCH(INDEX(AuthorList[Author Name],$A385),People[Full Name],0),"0000"),
", AuthorOrder: ",INDEX(AuthorList[Author Number],$A385),"}")))</f>
        <v>#REF!</v>
      </c>
      <c r="K385" t="e">
        <f>IF(INDEX(SamplingFeatures[Feature Code],$A385)="","",
CONCATENATE("  - &amp;SamplingFeatureID",TEXT($A385,"0000"),
" {","SamplingFeatureUUID:  ",CHAR(34),INDEX(SamplingFeatures[Sampling Feature UUID],$A385),CHAR(34),
", SamplingFeatureTypeCV:  ",CHAR(34),INDEX(SamplingFeatures[Sampling Feature Type],$A385),CHAR(34),
", SamplingFeatureCode:  ",CHAR(34),INDEX(SamplingFeatures[Feature Code],$A385),CHAR(34),
", SamplingFeatureName:  ",CHAR(34),INDEX(SamplingFeatures[Feature Name],$A385),CHAR(34),
", SamplingFeatureDescription:  ",CHAR(34),INDEX(SamplingFeatures[Feature Description],$A385),CHAR(34),
", SamplingFeatureGeotypeCV:  ",CHAR(34),INDEX(SamplingFeatures[Feature Geo Type],$A385),CHAR(34),
", FeatureGeometry:  ",CHAR(34),INDEX(SamplingFeatures[Feature Geometry],$A385),CHAR(34),
", Elevation_m:  ",CHAR(34),INDEX(SamplingFeatures[Elevation_m],$A385),CHAR(34),
", ElevationDatumCV:  ",CHAR(34),ElevationDatum,CHAR(34),"}"))</f>
        <v>#REF!</v>
      </c>
      <c r="L385" t="e">
        <f>IF(INDEX(SamplingFeatures[Sampling Feature Type],$A385)&lt;&gt;"Site","",
CONCATENATE("  - &amp;SiteID",TEXT(SUMPRODUCT(--($L$3:$L384&lt;&gt;"")),"0000"),
" {","SamplingFeatureID:  *SamplingFeatureID",TEXT($A385,"0000"),
", SiteTypeCV:  ",CHAR(34),INDEX(Sites[Site Type],$A385),CHAR(34),
", Latitude:  ",INDEX(Sites[Latitude],$A385),
", Longitude:  ",INDEX(Sites[Longitude],$A385),
", SRSName:  ",CHAR(34),LatLonDatum,CHAR(34),"}"))</f>
        <v>#REF!</v>
      </c>
      <c r="M385" t="e">
        <f>IF(INDEX(SamplingFeatures[Sampling Feature Type],$A385)&lt;&gt;"Specimen","",
CONCATENATE("  - &amp;SpecimenID",TEXT(SUMPRODUCT(--($M$3:$M384&lt;&gt;"")),"0000"),
" {","SamplingFeatureID:  *SamplingFeatureID",TEXT($A385,"0000"),
", SpecimenTypeCV:  ",CHAR(34),INDEX(Specimens[Specimen Type],$A385),CHAR(34),
", SpecimenMediumCV:  ",INDEX(Specimens[Specimen Medium],$A385),
", IsFieldSpecimen:  ",CHAR(34),INDEX(Specimens[Is Field Specimen?],$A385),CHAR(34),"}"))</f>
        <v>#REF!</v>
      </c>
      <c r="N385" t="e">
        <f>IF(COUNTA(SpatialOffsets[])=0,"", IF(INDEX(SpatialOffsets[Spatial Offset Type],$A385)="","",
CONCATENATE("  - &amp;SpatialOffsetID",TEXT($A385,"0000"),
" {","SpatialOffsetTypeCV:  ",CHAR(34),INDEX(SpatialOffsets[Spatial Offset Type],$A385),CHAR(34),
", Offset1Value:  ",INDEX(SpatialOffsets[Offset 1 Value],$A385),
", Offset1UnitID:  ",CHAR(34),INDEX(SpatialOffsets[Offset 1 Unit],$A385),CHAR(34),
", Offset2Value:  ",INDEX(SpatialOffsets[Offset 2 Value],$A385),
", Offset2UnitID:  ",CHAR(34),INDEX(SpatialOffsets[Offset 2 Unit],$A385),CHAR(34),
", Offset3Value:  ",INDEX(SpatialOffsets[Offset 3 Value],$A385),
", Offset3UnitID:  ",CHAR(34),INDEX(SpatialOffsets[Offset 3 Unit],$A385),CHAR(34),,"}")))</f>
        <v>#REF!</v>
      </c>
      <c r="O385" t="e">
        <f>IF(COUNTA(RelatedFeatures[])=0,"", IF(INDEX(RelatedFeatures[First Sampling Feature Code],$A385)="","",
CONCATENATE("  - &amp;RelationID",TEXT($A385,"0000"),
" {","SamplingFeatureID:  *SamplingFeatureID",TEXT(MATCH(INDEX(RelatedFeatures[First Sampling Feature Code],$A385),SamplingFeatures[Feature Code],0),"0000"),
", RelationshipTypeCV:  ",CHAR(34),INDEX(RelatedFeatures[Relationship Type],$A385),CHAR(34),
", RelatedFeatureID: *SamplingFeatureID",TEXT(MATCH(INDEX(RelatedFeatures[Second Sampling Feature Code],$A385),SamplingFeatures[Feature Code],0),"0000"),
", SpatialOffsetID:  ",IF(INDEX(RelatedFeatures[Offset Number],$A385)="","",CONCATENATE("*SpatialOffsetID",TEXT(INDEX(RelatedFeatures[Offset Number],$A385),"0000"))),"}")))</f>
        <v>#REF!</v>
      </c>
      <c r="P385" t="e">
        <f>IF(INDEX(Methods[Method Type],$A385)="","",
CONCATENATE("  - &amp;MethodID",TEXT($A385,"0000"),
" {","MethodTypeCV:  ",CHAR(34),INDEX(Methods[Method Type],$A385),CHAR(34),
", MethodCode:  ",CHAR(34),INDEX(Methods[Method Code],$A385),CHAR(34),
", MethodName:  ",CHAR(34),INDEX(Methods[Method Name],$A385),CHAR(34),
", MethodDescription:  ",CHAR(34),INDEX(Methods[Method Description],$A385),CHAR(34),
", MethodLink:  ",CHAR(34),INDEX(Methods[Method Link],$A385),CHAR(34),
", OrganizationID: *OrganizationID",TEXT(MATCH(INDEX(Methods[Organization Name],$A385),Organizations[Organization Name],0),"0000"),"}"))</f>
        <v>#REF!</v>
      </c>
      <c r="Q385" t="e">
        <f>IF(INDEX(Variables[Variable Type],$A385)="","",
CONCATENATE("  - &amp;VariableID",TEXT($A385,"0000"),
" {","VariableTypeCV:  ",CHAR(34),INDEX(Variables[Variable Type],$A385),CHAR(34),
", VariableCode:  ",CHAR(34),INDEX(Variables[Variable Code],$A385),CHAR(34),
", VariableNameCV:  ",CHAR(34),INDEX(Variables[Variable Name],$A385),CHAR(34),
", VariableDefinition:  ",CHAR(34),INDEX(Variables[Variable Definition],$A385),CHAR(34),
", SpecciationCV:  ",CHAR(34),INDEX(Variables[Speciation],$A385),CHAR(34),
", NoDataValue:  ",CHAR(34),INDEX(Variables[No Data Value],$A385),CHAR(34),"}"))</f>
        <v>#REF!</v>
      </c>
    </row>
    <row r="386" spans="1:17" x14ac:dyDescent="0.25">
      <c r="A386">
        <v>383</v>
      </c>
      <c r="D386" t="e">
        <f>IF(INDEX(People[First Name],$A386)="","",
CONCATENATE("  - &amp;PersonID",TEXT($A386,"0000"),
" {","PersonFirstName:  ",CHAR(34),INDEX(People[First Name],$A386),CHAR(34),
", PersonMiddleName:  ",CHAR(34),INDEX(People[Middle Name],$A386),CHAR(34),
", PersonLastName:  ",CHAR(34),INDEX(People[Last Name],$A386),CHAR(34),"}"))</f>
        <v>#REF!</v>
      </c>
      <c r="E386" t="e">
        <f>IF(INDEX(Organizations[Organization Type '[CV']],$A386)="","",
CONCATENATE("  - &amp;OrganizationID",TEXT($A386,"0000"),
" {","OrganizationTypeCV:  ",CHAR(34),INDEX(Organizations[Organization Type '[CV']],$A386),CHAR(34),
", OrganizationCode:  ",CHAR(34),INDEX(Organizations[Organization Code],$A386),CHAR(34),
", OrganizationName:  ",CHAR(34),INDEX(Organizations[Organization Name],$A386),CHAR(34),
", OrganizationDescription:  ",CHAR(34),INDEX(Organizations[Organization Description],$A386),CHAR(34),
", OrganizationLink:  ",CHAR(34),INDEX(Organizations[Organization Link],$A386),CHAR(34),"}"))</f>
        <v>#REF!</v>
      </c>
      <c r="F386" t="e">
        <f>IF(INDEX(People[First Name],$A386)="","",
CONCATENATE("  - &amp;AffiliationID",TEXT($A386,"0000"),
" {PersonID: *PersonID",TEXT($A386,"0000"),
", OrganizationID: *OrganizationID",TEXT(MATCH(INDEX(People[Organization Name],$A386),Organizations[Organization Name],0),"0000"),
", IsPrimaryOrganizationContact: , AffiliationStartDate: , AffiliationEndDate: , PrimaryPhone: ",
", PrimaryEmail: ",CHAR(34),INDEX(People[Primary Email],$A386),CHAR(34),
", PrimaryAddress: ",CHAR(34),INDEX(People[Primary Address],$A386),CHAR(34),
", PersonLink: }"))</f>
        <v>#REF!</v>
      </c>
      <c r="H386" t="e">
        <f>IF(COUNTA(CitationInformation)=0,"",IF(INDEX(AuthorList[Author Name],$A386)="","",
CONCATENATE("  - &amp;AuthorListID",TEXT($A386,"0000"),
"  {CitationID: *CitationID0001",
", PersonID: *PersonID",TEXT(MATCH(INDEX(AuthorList[Author Name],$A386),People[Full Name],0),"0000"),
", AuthorOrder: ",INDEX(AuthorList[Author Number],$A386),"}")))</f>
        <v>#REF!</v>
      </c>
      <c r="K386" t="e">
        <f>IF(INDEX(SamplingFeatures[Feature Code],$A386)="","",
CONCATENATE("  - &amp;SamplingFeatureID",TEXT($A386,"0000"),
" {","SamplingFeatureUUID:  ",CHAR(34),INDEX(SamplingFeatures[Sampling Feature UUID],$A386),CHAR(34),
", SamplingFeatureTypeCV:  ",CHAR(34),INDEX(SamplingFeatures[Sampling Feature Type],$A386),CHAR(34),
", SamplingFeatureCode:  ",CHAR(34),INDEX(SamplingFeatures[Feature Code],$A386),CHAR(34),
", SamplingFeatureName:  ",CHAR(34),INDEX(SamplingFeatures[Feature Name],$A386),CHAR(34),
", SamplingFeatureDescription:  ",CHAR(34),INDEX(SamplingFeatures[Feature Description],$A386),CHAR(34),
", SamplingFeatureGeotypeCV:  ",CHAR(34),INDEX(SamplingFeatures[Feature Geo Type],$A386),CHAR(34),
", FeatureGeometry:  ",CHAR(34),INDEX(SamplingFeatures[Feature Geometry],$A386),CHAR(34),
", Elevation_m:  ",CHAR(34),INDEX(SamplingFeatures[Elevation_m],$A386),CHAR(34),
", ElevationDatumCV:  ",CHAR(34),ElevationDatum,CHAR(34),"}"))</f>
        <v>#REF!</v>
      </c>
      <c r="L386" t="e">
        <f>IF(INDEX(SamplingFeatures[Sampling Feature Type],$A386)&lt;&gt;"Site","",
CONCATENATE("  - &amp;SiteID",TEXT(SUMPRODUCT(--($L$3:$L385&lt;&gt;"")),"0000"),
" {","SamplingFeatureID:  *SamplingFeatureID",TEXT($A386,"0000"),
", SiteTypeCV:  ",CHAR(34),INDEX(Sites[Site Type],$A386),CHAR(34),
", Latitude:  ",INDEX(Sites[Latitude],$A386),
", Longitude:  ",INDEX(Sites[Longitude],$A386),
", SRSName:  ",CHAR(34),LatLonDatum,CHAR(34),"}"))</f>
        <v>#REF!</v>
      </c>
      <c r="M386" t="e">
        <f>IF(INDEX(SamplingFeatures[Sampling Feature Type],$A386)&lt;&gt;"Specimen","",
CONCATENATE("  - &amp;SpecimenID",TEXT(SUMPRODUCT(--($M$3:$M385&lt;&gt;"")),"0000"),
" {","SamplingFeatureID:  *SamplingFeatureID",TEXT($A386,"0000"),
", SpecimenTypeCV:  ",CHAR(34),INDEX(Specimens[Specimen Type],$A386),CHAR(34),
", SpecimenMediumCV:  ",INDEX(Specimens[Specimen Medium],$A386),
", IsFieldSpecimen:  ",CHAR(34),INDEX(Specimens[Is Field Specimen?],$A386),CHAR(34),"}"))</f>
        <v>#REF!</v>
      </c>
      <c r="N386" t="e">
        <f>IF(COUNTA(SpatialOffsets[])=0,"", IF(INDEX(SpatialOffsets[Spatial Offset Type],$A386)="","",
CONCATENATE("  - &amp;SpatialOffsetID",TEXT($A386,"0000"),
" {","SpatialOffsetTypeCV:  ",CHAR(34),INDEX(SpatialOffsets[Spatial Offset Type],$A386),CHAR(34),
", Offset1Value:  ",INDEX(SpatialOffsets[Offset 1 Value],$A386),
", Offset1UnitID:  ",CHAR(34),INDEX(SpatialOffsets[Offset 1 Unit],$A386),CHAR(34),
", Offset2Value:  ",INDEX(SpatialOffsets[Offset 2 Value],$A386),
", Offset2UnitID:  ",CHAR(34),INDEX(SpatialOffsets[Offset 2 Unit],$A386),CHAR(34),
", Offset3Value:  ",INDEX(SpatialOffsets[Offset 3 Value],$A386),
", Offset3UnitID:  ",CHAR(34),INDEX(SpatialOffsets[Offset 3 Unit],$A386),CHAR(34),,"}")))</f>
        <v>#REF!</v>
      </c>
      <c r="O386" t="e">
        <f>IF(COUNTA(RelatedFeatures[])=0,"", IF(INDEX(RelatedFeatures[First Sampling Feature Code],$A386)="","",
CONCATENATE("  - &amp;RelationID",TEXT($A386,"0000"),
" {","SamplingFeatureID:  *SamplingFeatureID",TEXT(MATCH(INDEX(RelatedFeatures[First Sampling Feature Code],$A386),SamplingFeatures[Feature Code],0),"0000"),
", RelationshipTypeCV:  ",CHAR(34),INDEX(RelatedFeatures[Relationship Type],$A386),CHAR(34),
", RelatedFeatureID: *SamplingFeatureID",TEXT(MATCH(INDEX(RelatedFeatures[Second Sampling Feature Code],$A386),SamplingFeatures[Feature Code],0),"0000"),
", SpatialOffsetID:  ",IF(INDEX(RelatedFeatures[Offset Number],$A386)="","",CONCATENATE("*SpatialOffsetID",TEXT(INDEX(RelatedFeatures[Offset Number],$A386),"0000"))),"}")))</f>
        <v>#REF!</v>
      </c>
      <c r="P386" t="e">
        <f>IF(INDEX(Methods[Method Type],$A386)="","",
CONCATENATE("  - &amp;MethodID",TEXT($A386,"0000"),
" {","MethodTypeCV:  ",CHAR(34),INDEX(Methods[Method Type],$A386),CHAR(34),
", MethodCode:  ",CHAR(34),INDEX(Methods[Method Code],$A386),CHAR(34),
", MethodName:  ",CHAR(34),INDEX(Methods[Method Name],$A386),CHAR(34),
", MethodDescription:  ",CHAR(34),INDEX(Methods[Method Description],$A386),CHAR(34),
", MethodLink:  ",CHAR(34),INDEX(Methods[Method Link],$A386),CHAR(34),
", OrganizationID: *OrganizationID",TEXT(MATCH(INDEX(Methods[Organization Name],$A386),Organizations[Organization Name],0),"0000"),"}"))</f>
        <v>#REF!</v>
      </c>
      <c r="Q386" t="e">
        <f>IF(INDEX(Variables[Variable Type],$A386)="","",
CONCATENATE("  - &amp;VariableID",TEXT($A386,"0000"),
" {","VariableTypeCV:  ",CHAR(34),INDEX(Variables[Variable Type],$A386),CHAR(34),
", VariableCode:  ",CHAR(34),INDEX(Variables[Variable Code],$A386),CHAR(34),
", VariableNameCV:  ",CHAR(34),INDEX(Variables[Variable Name],$A386),CHAR(34),
", VariableDefinition:  ",CHAR(34),INDEX(Variables[Variable Definition],$A386),CHAR(34),
", SpecciationCV:  ",CHAR(34),INDEX(Variables[Speciation],$A386),CHAR(34),
", NoDataValue:  ",CHAR(34),INDEX(Variables[No Data Value],$A386),CHAR(34),"}"))</f>
        <v>#REF!</v>
      </c>
    </row>
    <row r="387" spans="1:17" x14ac:dyDescent="0.25">
      <c r="A387">
        <v>384</v>
      </c>
      <c r="D387" t="e">
        <f>IF(INDEX(People[First Name],$A387)="","",
CONCATENATE("  - &amp;PersonID",TEXT($A387,"0000"),
" {","PersonFirstName:  ",CHAR(34),INDEX(People[First Name],$A387),CHAR(34),
", PersonMiddleName:  ",CHAR(34),INDEX(People[Middle Name],$A387),CHAR(34),
", PersonLastName:  ",CHAR(34),INDEX(People[Last Name],$A387),CHAR(34),"}"))</f>
        <v>#REF!</v>
      </c>
      <c r="E387" t="e">
        <f>IF(INDEX(Organizations[Organization Type '[CV']],$A387)="","",
CONCATENATE("  - &amp;OrganizationID",TEXT($A387,"0000"),
" {","OrganizationTypeCV:  ",CHAR(34),INDEX(Organizations[Organization Type '[CV']],$A387),CHAR(34),
", OrganizationCode:  ",CHAR(34),INDEX(Organizations[Organization Code],$A387),CHAR(34),
", OrganizationName:  ",CHAR(34),INDEX(Organizations[Organization Name],$A387),CHAR(34),
", OrganizationDescription:  ",CHAR(34),INDEX(Organizations[Organization Description],$A387),CHAR(34),
", OrganizationLink:  ",CHAR(34),INDEX(Organizations[Organization Link],$A387),CHAR(34),"}"))</f>
        <v>#REF!</v>
      </c>
      <c r="F387" t="e">
        <f>IF(INDEX(People[First Name],$A387)="","",
CONCATENATE("  - &amp;AffiliationID",TEXT($A387,"0000"),
" {PersonID: *PersonID",TEXT($A387,"0000"),
", OrganizationID: *OrganizationID",TEXT(MATCH(INDEX(People[Organization Name],$A387),Organizations[Organization Name],0),"0000"),
", IsPrimaryOrganizationContact: , AffiliationStartDate: , AffiliationEndDate: , PrimaryPhone: ",
", PrimaryEmail: ",CHAR(34),INDEX(People[Primary Email],$A387),CHAR(34),
", PrimaryAddress: ",CHAR(34),INDEX(People[Primary Address],$A387),CHAR(34),
", PersonLink: }"))</f>
        <v>#REF!</v>
      </c>
      <c r="H387" t="e">
        <f>IF(COUNTA(CitationInformation)=0,"",IF(INDEX(AuthorList[Author Name],$A387)="","",
CONCATENATE("  - &amp;AuthorListID",TEXT($A387,"0000"),
"  {CitationID: *CitationID0001",
", PersonID: *PersonID",TEXT(MATCH(INDEX(AuthorList[Author Name],$A387),People[Full Name],0),"0000"),
", AuthorOrder: ",INDEX(AuthorList[Author Number],$A387),"}")))</f>
        <v>#REF!</v>
      </c>
      <c r="K387" t="e">
        <f>IF(INDEX(SamplingFeatures[Feature Code],$A387)="","",
CONCATENATE("  - &amp;SamplingFeatureID",TEXT($A387,"0000"),
" {","SamplingFeatureUUID:  ",CHAR(34),INDEX(SamplingFeatures[Sampling Feature UUID],$A387),CHAR(34),
", SamplingFeatureTypeCV:  ",CHAR(34),INDEX(SamplingFeatures[Sampling Feature Type],$A387),CHAR(34),
", SamplingFeatureCode:  ",CHAR(34),INDEX(SamplingFeatures[Feature Code],$A387),CHAR(34),
", SamplingFeatureName:  ",CHAR(34),INDEX(SamplingFeatures[Feature Name],$A387),CHAR(34),
", SamplingFeatureDescription:  ",CHAR(34),INDEX(SamplingFeatures[Feature Description],$A387),CHAR(34),
", SamplingFeatureGeotypeCV:  ",CHAR(34),INDEX(SamplingFeatures[Feature Geo Type],$A387),CHAR(34),
", FeatureGeometry:  ",CHAR(34),INDEX(SamplingFeatures[Feature Geometry],$A387),CHAR(34),
", Elevation_m:  ",CHAR(34),INDEX(SamplingFeatures[Elevation_m],$A387),CHAR(34),
", ElevationDatumCV:  ",CHAR(34),ElevationDatum,CHAR(34),"}"))</f>
        <v>#REF!</v>
      </c>
      <c r="L387" t="e">
        <f>IF(INDEX(SamplingFeatures[Sampling Feature Type],$A387)&lt;&gt;"Site","",
CONCATENATE("  - &amp;SiteID",TEXT(SUMPRODUCT(--($L$3:$L386&lt;&gt;"")),"0000"),
" {","SamplingFeatureID:  *SamplingFeatureID",TEXT($A387,"0000"),
", SiteTypeCV:  ",CHAR(34),INDEX(Sites[Site Type],$A387),CHAR(34),
", Latitude:  ",INDEX(Sites[Latitude],$A387),
", Longitude:  ",INDEX(Sites[Longitude],$A387),
", SRSName:  ",CHAR(34),LatLonDatum,CHAR(34),"}"))</f>
        <v>#REF!</v>
      </c>
      <c r="M387" t="e">
        <f>IF(INDEX(SamplingFeatures[Sampling Feature Type],$A387)&lt;&gt;"Specimen","",
CONCATENATE("  - &amp;SpecimenID",TEXT(SUMPRODUCT(--($M$3:$M386&lt;&gt;"")),"0000"),
" {","SamplingFeatureID:  *SamplingFeatureID",TEXT($A387,"0000"),
", SpecimenTypeCV:  ",CHAR(34),INDEX(Specimens[Specimen Type],$A387),CHAR(34),
", SpecimenMediumCV:  ",INDEX(Specimens[Specimen Medium],$A387),
", IsFieldSpecimen:  ",CHAR(34),INDEX(Specimens[Is Field Specimen?],$A387),CHAR(34),"}"))</f>
        <v>#REF!</v>
      </c>
      <c r="N387" t="e">
        <f>IF(COUNTA(SpatialOffsets[])=0,"", IF(INDEX(SpatialOffsets[Spatial Offset Type],$A387)="","",
CONCATENATE("  - &amp;SpatialOffsetID",TEXT($A387,"0000"),
" {","SpatialOffsetTypeCV:  ",CHAR(34),INDEX(SpatialOffsets[Spatial Offset Type],$A387),CHAR(34),
", Offset1Value:  ",INDEX(SpatialOffsets[Offset 1 Value],$A387),
", Offset1UnitID:  ",CHAR(34),INDEX(SpatialOffsets[Offset 1 Unit],$A387),CHAR(34),
", Offset2Value:  ",INDEX(SpatialOffsets[Offset 2 Value],$A387),
", Offset2UnitID:  ",CHAR(34),INDEX(SpatialOffsets[Offset 2 Unit],$A387),CHAR(34),
", Offset3Value:  ",INDEX(SpatialOffsets[Offset 3 Value],$A387),
", Offset3UnitID:  ",CHAR(34),INDEX(SpatialOffsets[Offset 3 Unit],$A387),CHAR(34),,"}")))</f>
        <v>#REF!</v>
      </c>
      <c r="O387" t="e">
        <f>IF(COUNTA(RelatedFeatures[])=0,"", IF(INDEX(RelatedFeatures[First Sampling Feature Code],$A387)="","",
CONCATENATE("  - &amp;RelationID",TEXT($A387,"0000"),
" {","SamplingFeatureID:  *SamplingFeatureID",TEXT(MATCH(INDEX(RelatedFeatures[First Sampling Feature Code],$A387),SamplingFeatures[Feature Code],0),"0000"),
", RelationshipTypeCV:  ",CHAR(34),INDEX(RelatedFeatures[Relationship Type],$A387),CHAR(34),
", RelatedFeatureID: *SamplingFeatureID",TEXT(MATCH(INDEX(RelatedFeatures[Second Sampling Feature Code],$A387),SamplingFeatures[Feature Code],0),"0000"),
", SpatialOffsetID:  ",IF(INDEX(RelatedFeatures[Offset Number],$A387)="","",CONCATENATE("*SpatialOffsetID",TEXT(INDEX(RelatedFeatures[Offset Number],$A387),"0000"))),"}")))</f>
        <v>#REF!</v>
      </c>
      <c r="P387" t="e">
        <f>IF(INDEX(Methods[Method Type],$A387)="","",
CONCATENATE("  - &amp;MethodID",TEXT($A387,"0000"),
" {","MethodTypeCV:  ",CHAR(34),INDEX(Methods[Method Type],$A387),CHAR(34),
", MethodCode:  ",CHAR(34),INDEX(Methods[Method Code],$A387),CHAR(34),
", MethodName:  ",CHAR(34),INDEX(Methods[Method Name],$A387),CHAR(34),
", MethodDescription:  ",CHAR(34),INDEX(Methods[Method Description],$A387),CHAR(34),
", MethodLink:  ",CHAR(34),INDEX(Methods[Method Link],$A387),CHAR(34),
", OrganizationID: *OrganizationID",TEXT(MATCH(INDEX(Methods[Organization Name],$A387),Organizations[Organization Name],0),"0000"),"}"))</f>
        <v>#REF!</v>
      </c>
      <c r="Q387" t="e">
        <f>IF(INDEX(Variables[Variable Type],$A387)="","",
CONCATENATE("  - &amp;VariableID",TEXT($A387,"0000"),
" {","VariableTypeCV:  ",CHAR(34),INDEX(Variables[Variable Type],$A387),CHAR(34),
", VariableCode:  ",CHAR(34),INDEX(Variables[Variable Code],$A387),CHAR(34),
", VariableNameCV:  ",CHAR(34),INDEX(Variables[Variable Name],$A387),CHAR(34),
", VariableDefinition:  ",CHAR(34),INDEX(Variables[Variable Definition],$A387),CHAR(34),
", SpecciationCV:  ",CHAR(34),INDEX(Variables[Speciation],$A387),CHAR(34),
", NoDataValue:  ",CHAR(34),INDEX(Variables[No Data Value],$A387),CHAR(34),"}"))</f>
        <v>#REF!</v>
      </c>
    </row>
    <row r="388" spans="1:17" x14ac:dyDescent="0.25">
      <c r="A388">
        <v>385</v>
      </c>
      <c r="D388" t="e">
        <f>IF(INDEX(People[First Name],$A388)="","",
CONCATENATE("  - &amp;PersonID",TEXT($A388,"0000"),
" {","PersonFirstName:  ",CHAR(34),INDEX(People[First Name],$A388),CHAR(34),
", PersonMiddleName:  ",CHAR(34),INDEX(People[Middle Name],$A388),CHAR(34),
", PersonLastName:  ",CHAR(34),INDEX(People[Last Name],$A388),CHAR(34),"}"))</f>
        <v>#REF!</v>
      </c>
      <c r="E388" t="e">
        <f>IF(INDEX(Organizations[Organization Type '[CV']],$A388)="","",
CONCATENATE("  - &amp;OrganizationID",TEXT($A388,"0000"),
" {","OrganizationTypeCV:  ",CHAR(34),INDEX(Organizations[Organization Type '[CV']],$A388),CHAR(34),
", OrganizationCode:  ",CHAR(34),INDEX(Organizations[Organization Code],$A388),CHAR(34),
", OrganizationName:  ",CHAR(34),INDEX(Organizations[Organization Name],$A388),CHAR(34),
", OrganizationDescription:  ",CHAR(34),INDEX(Organizations[Organization Description],$A388),CHAR(34),
", OrganizationLink:  ",CHAR(34),INDEX(Organizations[Organization Link],$A388),CHAR(34),"}"))</f>
        <v>#REF!</v>
      </c>
      <c r="F388" t="e">
        <f>IF(INDEX(People[First Name],$A388)="","",
CONCATENATE("  - &amp;AffiliationID",TEXT($A388,"0000"),
" {PersonID: *PersonID",TEXT($A388,"0000"),
", OrganizationID: *OrganizationID",TEXT(MATCH(INDEX(People[Organization Name],$A388),Organizations[Organization Name],0),"0000"),
", IsPrimaryOrganizationContact: , AffiliationStartDate: , AffiliationEndDate: , PrimaryPhone: ",
", PrimaryEmail: ",CHAR(34),INDEX(People[Primary Email],$A388),CHAR(34),
", PrimaryAddress: ",CHAR(34),INDEX(People[Primary Address],$A388),CHAR(34),
", PersonLink: }"))</f>
        <v>#REF!</v>
      </c>
      <c r="H388" t="e">
        <f>IF(COUNTA(CitationInformation)=0,"",IF(INDEX(AuthorList[Author Name],$A388)="","",
CONCATENATE("  - &amp;AuthorListID",TEXT($A388,"0000"),
"  {CitationID: *CitationID0001",
", PersonID: *PersonID",TEXT(MATCH(INDEX(AuthorList[Author Name],$A388),People[Full Name],0),"0000"),
", AuthorOrder: ",INDEX(AuthorList[Author Number],$A388),"}")))</f>
        <v>#REF!</v>
      </c>
      <c r="K388" t="e">
        <f>IF(INDEX(SamplingFeatures[Feature Code],$A388)="","",
CONCATENATE("  - &amp;SamplingFeatureID",TEXT($A388,"0000"),
" {","SamplingFeatureUUID:  ",CHAR(34),INDEX(SamplingFeatures[Sampling Feature UUID],$A388),CHAR(34),
", SamplingFeatureTypeCV:  ",CHAR(34),INDEX(SamplingFeatures[Sampling Feature Type],$A388),CHAR(34),
", SamplingFeatureCode:  ",CHAR(34),INDEX(SamplingFeatures[Feature Code],$A388),CHAR(34),
", SamplingFeatureName:  ",CHAR(34),INDEX(SamplingFeatures[Feature Name],$A388),CHAR(34),
", SamplingFeatureDescription:  ",CHAR(34),INDEX(SamplingFeatures[Feature Description],$A388),CHAR(34),
", SamplingFeatureGeotypeCV:  ",CHAR(34),INDEX(SamplingFeatures[Feature Geo Type],$A388),CHAR(34),
", FeatureGeometry:  ",CHAR(34),INDEX(SamplingFeatures[Feature Geometry],$A388),CHAR(34),
", Elevation_m:  ",CHAR(34),INDEX(SamplingFeatures[Elevation_m],$A388),CHAR(34),
", ElevationDatumCV:  ",CHAR(34),ElevationDatum,CHAR(34),"}"))</f>
        <v>#REF!</v>
      </c>
      <c r="L388" t="e">
        <f>IF(INDEX(SamplingFeatures[Sampling Feature Type],$A388)&lt;&gt;"Site","",
CONCATENATE("  - &amp;SiteID",TEXT(SUMPRODUCT(--($L$3:$L387&lt;&gt;"")),"0000"),
" {","SamplingFeatureID:  *SamplingFeatureID",TEXT($A388,"0000"),
", SiteTypeCV:  ",CHAR(34),INDEX(Sites[Site Type],$A388),CHAR(34),
", Latitude:  ",INDEX(Sites[Latitude],$A388),
", Longitude:  ",INDEX(Sites[Longitude],$A388),
", SRSName:  ",CHAR(34),LatLonDatum,CHAR(34),"}"))</f>
        <v>#REF!</v>
      </c>
      <c r="M388" t="e">
        <f>IF(INDEX(SamplingFeatures[Sampling Feature Type],$A388)&lt;&gt;"Specimen","",
CONCATENATE("  - &amp;SpecimenID",TEXT(SUMPRODUCT(--($M$3:$M387&lt;&gt;"")),"0000"),
" {","SamplingFeatureID:  *SamplingFeatureID",TEXT($A388,"0000"),
", SpecimenTypeCV:  ",CHAR(34),INDEX(Specimens[Specimen Type],$A388),CHAR(34),
", SpecimenMediumCV:  ",INDEX(Specimens[Specimen Medium],$A388),
", IsFieldSpecimen:  ",CHAR(34),INDEX(Specimens[Is Field Specimen?],$A388),CHAR(34),"}"))</f>
        <v>#REF!</v>
      </c>
      <c r="N388" t="e">
        <f>IF(COUNTA(SpatialOffsets[])=0,"", IF(INDEX(SpatialOffsets[Spatial Offset Type],$A388)="","",
CONCATENATE("  - &amp;SpatialOffsetID",TEXT($A388,"0000"),
" {","SpatialOffsetTypeCV:  ",CHAR(34),INDEX(SpatialOffsets[Spatial Offset Type],$A388),CHAR(34),
", Offset1Value:  ",INDEX(SpatialOffsets[Offset 1 Value],$A388),
", Offset1UnitID:  ",CHAR(34),INDEX(SpatialOffsets[Offset 1 Unit],$A388),CHAR(34),
", Offset2Value:  ",INDEX(SpatialOffsets[Offset 2 Value],$A388),
", Offset2UnitID:  ",CHAR(34),INDEX(SpatialOffsets[Offset 2 Unit],$A388),CHAR(34),
", Offset3Value:  ",INDEX(SpatialOffsets[Offset 3 Value],$A388),
", Offset3UnitID:  ",CHAR(34),INDEX(SpatialOffsets[Offset 3 Unit],$A388),CHAR(34),,"}")))</f>
        <v>#REF!</v>
      </c>
      <c r="O388" t="e">
        <f>IF(COUNTA(RelatedFeatures[])=0,"", IF(INDEX(RelatedFeatures[First Sampling Feature Code],$A388)="","",
CONCATENATE("  - &amp;RelationID",TEXT($A388,"0000"),
" {","SamplingFeatureID:  *SamplingFeatureID",TEXT(MATCH(INDEX(RelatedFeatures[First Sampling Feature Code],$A388),SamplingFeatures[Feature Code],0),"0000"),
", RelationshipTypeCV:  ",CHAR(34),INDEX(RelatedFeatures[Relationship Type],$A388),CHAR(34),
", RelatedFeatureID: *SamplingFeatureID",TEXT(MATCH(INDEX(RelatedFeatures[Second Sampling Feature Code],$A388),SamplingFeatures[Feature Code],0),"0000"),
", SpatialOffsetID:  ",IF(INDEX(RelatedFeatures[Offset Number],$A388)="","",CONCATENATE("*SpatialOffsetID",TEXT(INDEX(RelatedFeatures[Offset Number],$A388),"0000"))),"}")))</f>
        <v>#REF!</v>
      </c>
      <c r="P388" t="e">
        <f>IF(INDEX(Methods[Method Type],$A388)="","",
CONCATENATE("  - &amp;MethodID",TEXT($A388,"0000"),
" {","MethodTypeCV:  ",CHAR(34),INDEX(Methods[Method Type],$A388),CHAR(34),
", MethodCode:  ",CHAR(34),INDEX(Methods[Method Code],$A388),CHAR(34),
", MethodName:  ",CHAR(34),INDEX(Methods[Method Name],$A388),CHAR(34),
", MethodDescription:  ",CHAR(34),INDEX(Methods[Method Description],$A388),CHAR(34),
", MethodLink:  ",CHAR(34),INDEX(Methods[Method Link],$A388),CHAR(34),
", OrganizationID: *OrganizationID",TEXT(MATCH(INDEX(Methods[Organization Name],$A388),Organizations[Organization Name],0),"0000"),"}"))</f>
        <v>#REF!</v>
      </c>
      <c r="Q388" t="e">
        <f>IF(INDEX(Variables[Variable Type],$A388)="","",
CONCATENATE("  - &amp;VariableID",TEXT($A388,"0000"),
" {","VariableTypeCV:  ",CHAR(34),INDEX(Variables[Variable Type],$A388),CHAR(34),
", VariableCode:  ",CHAR(34),INDEX(Variables[Variable Code],$A388),CHAR(34),
", VariableNameCV:  ",CHAR(34),INDEX(Variables[Variable Name],$A388),CHAR(34),
", VariableDefinition:  ",CHAR(34),INDEX(Variables[Variable Definition],$A388),CHAR(34),
", SpecciationCV:  ",CHAR(34),INDEX(Variables[Speciation],$A388),CHAR(34),
", NoDataValue:  ",CHAR(34),INDEX(Variables[No Data Value],$A388),CHAR(34),"}"))</f>
        <v>#REF!</v>
      </c>
    </row>
    <row r="389" spans="1:17" x14ac:dyDescent="0.25">
      <c r="A389">
        <v>386</v>
      </c>
      <c r="D389" t="e">
        <f>IF(INDEX(People[First Name],$A389)="","",
CONCATENATE("  - &amp;PersonID",TEXT($A389,"0000"),
" {","PersonFirstName:  ",CHAR(34),INDEX(People[First Name],$A389),CHAR(34),
", PersonMiddleName:  ",CHAR(34),INDEX(People[Middle Name],$A389),CHAR(34),
", PersonLastName:  ",CHAR(34),INDEX(People[Last Name],$A389),CHAR(34),"}"))</f>
        <v>#REF!</v>
      </c>
      <c r="E389" t="e">
        <f>IF(INDEX(Organizations[Organization Type '[CV']],$A389)="","",
CONCATENATE("  - &amp;OrganizationID",TEXT($A389,"0000"),
" {","OrganizationTypeCV:  ",CHAR(34),INDEX(Organizations[Organization Type '[CV']],$A389),CHAR(34),
", OrganizationCode:  ",CHAR(34),INDEX(Organizations[Organization Code],$A389),CHAR(34),
", OrganizationName:  ",CHAR(34),INDEX(Organizations[Organization Name],$A389),CHAR(34),
", OrganizationDescription:  ",CHAR(34),INDEX(Organizations[Organization Description],$A389),CHAR(34),
", OrganizationLink:  ",CHAR(34),INDEX(Organizations[Organization Link],$A389),CHAR(34),"}"))</f>
        <v>#REF!</v>
      </c>
      <c r="F389" t="e">
        <f>IF(INDEX(People[First Name],$A389)="","",
CONCATENATE("  - &amp;AffiliationID",TEXT($A389,"0000"),
" {PersonID: *PersonID",TEXT($A389,"0000"),
", OrganizationID: *OrganizationID",TEXT(MATCH(INDEX(People[Organization Name],$A389),Organizations[Organization Name],0),"0000"),
", IsPrimaryOrganizationContact: , AffiliationStartDate: , AffiliationEndDate: , PrimaryPhone: ",
", PrimaryEmail: ",CHAR(34),INDEX(People[Primary Email],$A389),CHAR(34),
", PrimaryAddress: ",CHAR(34),INDEX(People[Primary Address],$A389),CHAR(34),
", PersonLink: }"))</f>
        <v>#REF!</v>
      </c>
      <c r="H389" t="e">
        <f>IF(COUNTA(CitationInformation)=0,"",IF(INDEX(AuthorList[Author Name],$A389)="","",
CONCATENATE("  - &amp;AuthorListID",TEXT($A389,"0000"),
"  {CitationID: *CitationID0001",
", PersonID: *PersonID",TEXT(MATCH(INDEX(AuthorList[Author Name],$A389),People[Full Name],0),"0000"),
", AuthorOrder: ",INDEX(AuthorList[Author Number],$A389),"}")))</f>
        <v>#REF!</v>
      </c>
      <c r="K389" t="e">
        <f>IF(INDEX(SamplingFeatures[Feature Code],$A389)="","",
CONCATENATE("  - &amp;SamplingFeatureID",TEXT($A389,"0000"),
" {","SamplingFeatureUUID:  ",CHAR(34),INDEX(SamplingFeatures[Sampling Feature UUID],$A389),CHAR(34),
", SamplingFeatureTypeCV:  ",CHAR(34),INDEX(SamplingFeatures[Sampling Feature Type],$A389),CHAR(34),
", SamplingFeatureCode:  ",CHAR(34),INDEX(SamplingFeatures[Feature Code],$A389),CHAR(34),
", SamplingFeatureName:  ",CHAR(34),INDEX(SamplingFeatures[Feature Name],$A389),CHAR(34),
", SamplingFeatureDescription:  ",CHAR(34),INDEX(SamplingFeatures[Feature Description],$A389),CHAR(34),
", SamplingFeatureGeotypeCV:  ",CHAR(34),INDEX(SamplingFeatures[Feature Geo Type],$A389),CHAR(34),
", FeatureGeometry:  ",CHAR(34),INDEX(SamplingFeatures[Feature Geometry],$A389),CHAR(34),
", Elevation_m:  ",CHAR(34),INDEX(SamplingFeatures[Elevation_m],$A389),CHAR(34),
", ElevationDatumCV:  ",CHAR(34),ElevationDatum,CHAR(34),"}"))</f>
        <v>#REF!</v>
      </c>
      <c r="L389" t="e">
        <f>IF(INDEX(SamplingFeatures[Sampling Feature Type],$A389)&lt;&gt;"Site","",
CONCATENATE("  - &amp;SiteID",TEXT(SUMPRODUCT(--($L$3:$L388&lt;&gt;"")),"0000"),
" {","SamplingFeatureID:  *SamplingFeatureID",TEXT($A389,"0000"),
", SiteTypeCV:  ",CHAR(34),INDEX(Sites[Site Type],$A389),CHAR(34),
", Latitude:  ",INDEX(Sites[Latitude],$A389),
", Longitude:  ",INDEX(Sites[Longitude],$A389),
", SRSName:  ",CHAR(34),LatLonDatum,CHAR(34),"}"))</f>
        <v>#REF!</v>
      </c>
      <c r="M389" t="e">
        <f>IF(INDEX(SamplingFeatures[Sampling Feature Type],$A389)&lt;&gt;"Specimen","",
CONCATENATE("  - &amp;SpecimenID",TEXT(SUMPRODUCT(--($M$3:$M388&lt;&gt;"")),"0000"),
" {","SamplingFeatureID:  *SamplingFeatureID",TEXT($A389,"0000"),
", SpecimenTypeCV:  ",CHAR(34),INDEX(Specimens[Specimen Type],$A389),CHAR(34),
", SpecimenMediumCV:  ",INDEX(Specimens[Specimen Medium],$A389),
", IsFieldSpecimen:  ",CHAR(34),INDEX(Specimens[Is Field Specimen?],$A389),CHAR(34),"}"))</f>
        <v>#REF!</v>
      </c>
      <c r="N389" t="e">
        <f>IF(COUNTA(SpatialOffsets[])=0,"", IF(INDEX(SpatialOffsets[Spatial Offset Type],$A389)="","",
CONCATENATE("  - &amp;SpatialOffsetID",TEXT($A389,"0000"),
" {","SpatialOffsetTypeCV:  ",CHAR(34),INDEX(SpatialOffsets[Spatial Offset Type],$A389),CHAR(34),
", Offset1Value:  ",INDEX(SpatialOffsets[Offset 1 Value],$A389),
", Offset1UnitID:  ",CHAR(34),INDEX(SpatialOffsets[Offset 1 Unit],$A389),CHAR(34),
", Offset2Value:  ",INDEX(SpatialOffsets[Offset 2 Value],$A389),
", Offset2UnitID:  ",CHAR(34),INDEX(SpatialOffsets[Offset 2 Unit],$A389),CHAR(34),
", Offset3Value:  ",INDEX(SpatialOffsets[Offset 3 Value],$A389),
", Offset3UnitID:  ",CHAR(34),INDEX(SpatialOffsets[Offset 3 Unit],$A389),CHAR(34),,"}")))</f>
        <v>#REF!</v>
      </c>
      <c r="O389" t="e">
        <f>IF(COUNTA(RelatedFeatures[])=0,"", IF(INDEX(RelatedFeatures[First Sampling Feature Code],$A389)="","",
CONCATENATE("  - &amp;RelationID",TEXT($A389,"0000"),
" {","SamplingFeatureID:  *SamplingFeatureID",TEXT(MATCH(INDEX(RelatedFeatures[First Sampling Feature Code],$A389),SamplingFeatures[Feature Code],0),"0000"),
", RelationshipTypeCV:  ",CHAR(34),INDEX(RelatedFeatures[Relationship Type],$A389),CHAR(34),
", RelatedFeatureID: *SamplingFeatureID",TEXT(MATCH(INDEX(RelatedFeatures[Second Sampling Feature Code],$A389),SamplingFeatures[Feature Code],0),"0000"),
", SpatialOffsetID:  ",IF(INDEX(RelatedFeatures[Offset Number],$A389)="","",CONCATENATE("*SpatialOffsetID",TEXT(INDEX(RelatedFeatures[Offset Number],$A389),"0000"))),"}")))</f>
        <v>#REF!</v>
      </c>
      <c r="P389" t="e">
        <f>IF(INDEX(Methods[Method Type],$A389)="","",
CONCATENATE("  - &amp;MethodID",TEXT($A389,"0000"),
" {","MethodTypeCV:  ",CHAR(34),INDEX(Methods[Method Type],$A389),CHAR(34),
", MethodCode:  ",CHAR(34),INDEX(Methods[Method Code],$A389),CHAR(34),
", MethodName:  ",CHAR(34),INDEX(Methods[Method Name],$A389),CHAR(34),
", MethodDescription:  ",CHAR(34),INDEX(Methods[Method Description],$A389),CHAR(34),
", MethodLink:  ",CHAR(34),INDEX(Methods[Method Link],$A389),CHAR(34),
", OrganizationID: *OrganizationID",TEXT(MATCH(INDEX(Methods[Organization Name],$A389),Organizations[Organization Name],0),"0000"),"}"))</f>
        <v>#REF!</v>
      </c>
      <c r="Q389" t="e">
        <f>IF(INDEX(Variables[Variable Type],$A389)="","",
CONCATENATE("  - &amp;VariableID",TEXT($A389,"0000"),
" {","VariableTypeCV:  ",CHAR(34),INDEX(Variables[Variable Type],$A389),CHAR(34),
", VariableCode:  ",CHAR(34),INDEX(Variables[Variable Code],$A389),CHAR(34),
", VariableNameCV:  ",CHAR(34),INDEX(Variables[Variable Name],$A389),CHAR(34),
", VariableDefinition:  ",CHAR(34),INDEX(Variables[Variable Definition],$A389),CHAR(34),
", SpecciationCV:  ",CHAR(34),INDEX(Variables[Speciation],$A389),CHAR(34),
", NoDataValue:  ",CHAR(34),INDEX(Variables[No Data Value],$A389),CHAR(34),"}"))</f>
        <v>#REF!</v>
      </c>
    </row>
    <row r="390" spans="1:17" x14ac:dyDescent="0.25">
      <c r="A390">
        <v>387</v>
      </c>
      <c r="D390" t="e">
        <f>IF(INDEX(People[First Name],$A390)="","",
CONCATENATE("  - &amp;PersonID",TEXT($A390,"0000"),
" {","PersonFirstName:  ",CHAR(34),INDEX(People[First Name],$A390),CHAR(34),
", PersonMiddleName:  ",CHAR(34),INDEX(People[Middle Name],$A390),CHAR(34),
", PersonLastName:  ",CHAR(34),INDEX(People[Last Name],$A390),CHAR(34),"}"))</f>
        <v>#REF!</v>
      </c>
      <c r="E390" t="e">
        <f>IF(INDEX(Organizations[Organization Type '[CV']],$A390)="","",
CONCATENATE("  - &amp;OrganizationID",TEXT($A390,"0000"),
" {","OrganizationTypeCV:  ",CHAR(34),INDEX(Organizations[Organization Type '[CV']],$A390),CHAR(34),
", OrganizationCode:  ",CHAR(34),INDEX(Organizations[Organization Code],$A390),CHAR(34),
", OrganizationName:  ",CHAR(34),INDEX(Organizations[Organization Name],$A390),CHAR(34),
", OrganizationDescription:  ",CHAR(34),INDEX(Organizations[Organization Description],$A390),CHAR(34),
", OrganizationLink:  ",CHAR(34),INDEX(Organizations[Organization Link],$A390),CHAR(34),"}"))</f>
        <v>#REF!</v>
      </c>
      <c r="F390" t="e">
        <f>IF(INDEX(People[First Name],$A390)="","",
CONCATENATE("  - &amp;AffiliationID",TEXT($A390,"0000"),
" {PersonID: *PersonID",TEXT($A390,"0000"),
", OrganizationID: *OrganizationID",TEXT(MATCH(INDEX(People[Organization Name],$A390),Organizations[Organization Name],0),"0000"),
", IsPrimaryOrganizationContact: , AffiliationStartDate: , AffiliationEndDate: , PrimaryPhone: ",
", PrimaryEmail: ",CHAR(34),INDEX(People[Primary Email],$A390),CHAR(34),
", PrimaryAddress: ",CHAR(34),INDEX(People[Primary Address],$A390),CHAR(34),
", PersonLink: }"))</f>
        <v>#REF!</v>
      </c>
      <c r="H390" t="e">
        <f>IF(COUNTA(CitationInformation)=0,"",IF(INDEX(AuthorList[Author Name],$A390)="","",
CONCATENATE("  - &amp;AuthorListID",TEXT($A390,"0000"),
"  {CitationID: *CitationID0001",
", PersonID: *PersonID",TEXT(MATCH(INDEX(AuthorList[Author Name],$A390),People[Full Name],0),"0000"),
", AuthorOrder: ",INDEX(AuthorList[Author Number],$A390),"}")))</f>
        <v>#REF!</v>
      </c>
      <c r="K390" t="e">
        <f>IF(INDEX(SamplingFeatures[Feature Code],$A390)="","",
CONCATENATE("  - &amp;SamplingFeatureID",TEXT($A390,"0000"),
" {","SamplingFeatureUUID:  ",CHAR(34),INDEX(SamplingFeatures[Sampling Feature UUID],$A390),CHAR(34),
", SamplingFeatureTypeCV:  ",CHAR(34),INDEX(SamplingFeatures[Sampling Feature Type],$A390),CHAR(34),
", SamplingFeatureCode:  ",CHAR(34),INDEX(SamplingFeatures[Feature Code],$A390),CHAR(34),
", SamplingFeatureName:  ",CHAR(34),INDEX(SamplingFeatures[Feature Name],$A390),CHAR(34),
", SamplingFeatureDescription:  ",CHAR(34),INDEX(SamplingFeatures[Feature Description],$A390),CHAR(34),
", SamplingFeatureGeotypeCV:  ",CHAR(34),INDEX(SamplingFeatures[Feature Geo Type],$A390),CHAR(34),
", FeatureGeometry:  ",CHAR(34),INDEX(SamplingFeatures[Feature Geometry],$A390),CHAR(34),
", Elevation_m:  ",CHAR(34),INDEX(SamplingFeatures[Elevation_m],$A390),CHAR(34),
", ElevationDatumCV:  ",CHAR(34),ElevationDatum,CHAR(34),"}"))</f>
        <v>#REF!</v>
      </c>
      <c r="L390" t="e">
        <f>IF(INDEX(SamplingFeatures[Sampling Feature Type],$A390)&lt;&gt;"Site","",
CONCATENATE("  - &amp;SiteID",TEXT(SUMPRODUCT(--($L$3:$L389&lt;&gt;"")),"0000"),
" {","SamplingFeatureID:  *SamplingFeatureID",TEXT($A390,"0000"),
", SiteTypeCV:  ",CHAR(34),INDEX(Sites[Site Type],$A390),CHAR(34),
", Latitude:  ",INDEX(Sites[Latitude],$A390),
", Longitude:  ",INDEX(Sites[Longitude],$A390),
", SRSName:  ",CHAR(34),LatLonDatum,CHAR(34),"}"))</f>
        <v>#REF!</v>
      </c>
      <c r="M390" t="e">
        <f>IF(INDEX(SamplingFeatures[Sampling Feature Type],$A390)&lt;&gt;"Specimen","",
CONCATENATE("  - &amp;SpecimenID",TEXT(SUMPRODUCT(--($M$3:$M389&lt;&gt;"")),"0000"),
" {","SamplingFeatureID:  *SamplingFeatureID",TEXT($A390,"0000"),
", SpecimenTypeCV:  ",CHAR(34),INDEX(Specimens[Specimen Type],$A390),CHAR(34),
", SpecimenMediumCV:  ",INDEX(Specimens[Specimen Medium],$A390),
", IsFieldSpecimen:  ",CHAR(34),INDEX(Specimens[Is Field Specimen?],$A390),CHAR(34),"}"))</f>
        <v>#REF!</v>
      </c>
      <c r="N390" t="e">
        <f>IF(COUNTA(SpatialOffsets[])=0,"", IF(INDEX(SpatialOffsets[Spatial Offset Type],$A390)="","",
CONCATENATE("  - &amp;SpatialOffsetID",TEXT($A390,"0000"),
" {","SpatialOffsetTypeCV:  ",CHAR(34),INDEX(SpatialOffsets[Spatial Offset Type],$A390),CHAR(34),
", Offset1Value:  ",INDEX(SpatialOffsets[Offset 1 Value],$A390),
", Offset1UnitID:  ",CHAR(34),INDEX(SpatialOffsets[Offset 1 Unit],$A390),CHAR(34),
", Offset2Value:  ",INDEX(SpatialOffsets[Offset 2 Value],$A390),
", Offset2UnitID:  ",CHAR(34),INDEX(SpatialOffsets[Offset 2 Unit],$A390),CHAR(34),
", Offset3Value:  ",INDEX(SpatialOffsets[Offset 3 Value],$A390),
", Offset3UnitID:  ",CHAR(34),INDEX(SpatialOffsets[Offset 3 Unit],$A390),CHAR(34),,"}")))</f>
        <v>#REF!</v>
      </c>
      <c r="O390" t="e">
        <f>IF(COUNTA(RelatedFeatures[])=0,"", IF(INDEX(RelatedFeatures[First Sampling Feature Code],$A390)="","",
CONCATENATE("  - &amp;RelationID",TEXT($A390,"0000"),
" {","SamplingFeatureID:  *SamplingFeatureID",TEXT(MATCH(INDEX(RelatedFeatures[First Sampling Feature Code],$A390),SamplingFeatures[Feature Code],0),"0000"),
", RelationshipTypeCV:  ",CHAR(34),INDEX(RelatedFeatures[Relationship Type],$A390),CHAR(34),
", RelatedFeatureID: *SamplingFeatureID",TEXT(MATCH(INDEX(RelatedFeatures[Second Sampling Feature Code],$A390),SamplingFeatures[Feature Code],0),"0000"),
", SpatialOffsetID:  ",IF(INDEX(RelatedFeatures[Offset Number],$A390)="","",CONCATENATE("*SpatialOffsetID",TEXT(INDEX(RelatedFeatures[Offset Number],$A390),"0000"))),"}")))</f>
        <v>#REF!</v>
      </c>
      <c r="P390" t="e">
        <f>IF(INDEX(Methods[Method Type],$A390)="","",
CONCATENATE("  - &amp;MethodID",TEXT($A390,"0000"),
" {","MethodTypeCV:  ",CHAR(34),INDEX(Methods[Method Type],$A390),CHAR(34),
", MethodCode:  ",CHAR(34),INDEX(Methods[Method Code],$A390),CHAR(34),
", MethodName:  ",CHAR(34),INDEX(Methods[Method Name],$A390),CHAR(34),
", MethodDescription:  ",CHAR(34),INDEX(Methods[Method Description],$A390),CHAR(34),
", MethodLink:  ",CHAR(34),INDEX(Methods[Method Link],$A390),CHAR(34),
", OrganizationID: *OrganizationID",TEXT(MATCH(INDEX(Methods[Organization Name],$A390),Organizations[Organization Name],0),"0000"),"}"))</f>
        <v>#REF!</v>
      </c>
      <c r="Q390" t="e">
        <f>IF(INDEX(Variables[Variable Type],$A390)="","",
CONCATENATE("  - &amp;VariableID",TEXT($A390,"0000"),
" {","VariableTypeCV:  ",CHAR(34),INDEX(Variables[Variable Type],$A390),CHAR(34),
", VariableCode:  ",CHAR(34),INDEX(Variables[Variable Code],$A390),CHAR(34),
", VariableNameCV:  ",CHAR(34),INDEX(Variables[Variable Name],$A390),CHAR(34),
", VariableDefinition:  ",CHAR(34),INDEX(Variables[Variable Definition],$A390),CHAR(34),
", SpecciationCV:  ",CHAR(34),INDEX(Variables[Speciation],$A390),CHAR(34),
", NoDataValue:  ",CHAR(34),INDEX(Variables[No Data Value],$A390),CHAR(34),"}"))</f>
        <v>#REF!</v>
      </c>
    </row>
    <row r="391" spans="1:17" x14ac:dyDescent="0.25">
      <c r="A391">
        <v>388</v>
      </c>
      <c r="D391" t="e">
        <f>IF(INDEX(People[First Name],$A391)="","",
CONCATENATE("  - &amp;PersonID",TEXT($A391,"0000"),
" {","PersonFirstName:  ",CHAR(34),INDEX(People[First Name],$A391),CHAR(34),
", PersonMiddleName:  ",CHAR(34),INDEX(People[Middle Name],$A391),CHAR(34),
", PersonLastName:  ",CHAR(34),INDEX(People[Last Name],$A391),CHAR(34),"}"))</f>
        <v>#REF!</v>
      </c>
      <c r="E391" t="e">
        <f>IF(INDEX(Organizations[Organization Type '[CV']],$A391)="","",
CONCATENATE("  - &amp;OrganizationID",TEXT($A391,"0000"),
" {","OrganizationTypeCV:  ",CHAR(34),INDEX(Organizations[Organization Type '[CV']],$A391),CHAR(34),
", OrganizationCode:  ",CHAR(34),INDEX(Organizations[Organization Code],$A391),CHAR(34),
", OrganizationName:  ",CHAR(34),INDEX(Organizations[Organization Name],$A391),CHAR(34),
", OrganizationDescription:  ",CHAR(34),INDEX(Organizations[Organization Description],$A391),CHAR(34),
", OrganizationLink:  ",CHAR(34),INDEX(Organizations[Organization Link],$A391),CHAR(34),"}"))</f>
        <v>#REF!</v>
      </c>
      <c r="F391" t="e">
        <f>IF(INDEX(People[First Name],$A391)="","",
CONCATENATE("  - &amp;AffiliationID",TEXT($A391,"0000"),
" {PersonID: *PersonID",TEXT($A391,"0000"),
", OrganizationID: *OrganizationID",TEXT(MATCH(INDEX(People[Organization Name],$A391),Organizations[Organization Name],0),"0000"),
", IsPrimaryOrganizationContact: , AffiliationStartDate: , AffiliationEndDate: , PrimaryPhone: ",
", PrimaryEmail: ",CHAR(34),INDEX(People[Primary Email],$A391),CHAR(34),
", PrimaryAddress: ",CHAR(34),INDEX(People[Primary Address],$A391),CHAR(34),
", PersonLink: }"))</f>
        <v>#REF!</v>
      </c>
      <c r="H391" t="e">
        <f>IF(COUNTA(CitationInformation)=0,"",IF(INDEX(AuthorList[Author Name],$A391)="","",
CONCATENATE("  - &amp;AuthorListID",TEXT($A391,"0000"),
"  {CitationID: *CitationID0001",
", PersonID: *PersonID",TEXT(MATCH(INDEX(AuthorList[Author Name],$A391),People[Full Name],0),"0000"),
", AuthorOrder: ",INDEX(AuthorList[Author Number],$A391),"}")))</f>
        <v>#REF!</v>
      </c>
      <c r="K391" t="e">
        <f>IF(INDEX(SamplingFeatures[Feature Code],$A391)="","",
CONCATENATE("  - &amp;SamplingFeatureID",TEXT($A391,"0000"),
" {","SamplingFeatureUUID:  ",CHAR(34),INDEX(SamplingFeatures[Sampling Feature UUID],$A391),CHAR(34),
", SamplingFeatureTypeCV:  ",CHAR(34),INDEX(SamplingFeatures[Sampling Feature Type],$A391),CHAR(34),
", SamplingFeatureCode:  ",CHAR(34),INDEX(SamplingFeatures[Feature Code],$A391),CHAR(34),
", SamplingFeatureName:  ",CHAR(34),INDEX(SamplingFeatures[Feature Name],$A391),CHAR(34),
", SamplingFeatureDescription:  ",CHAR(34),INDEX(SamplingFeatures[Feature Description],$A391),CHAR(34),
", SamplingFeatureGeotypeCV:  ",CHAR(34),INDEX(SamplingFeatures[Feature Geo Type],$A391),CHAR(34),
", FeatureGeometry:  ",CHAR(34),INDEX(SamplingFeatures[Feature Geometry],$A391),CHAR(34),
", Elevation_m:  ",CHAR(34),INDEX(SamplingFeatures[Elevation_m],$A391),CHAR(34),
", ElevationDatumCV:  ",CHAR(34),ElevationDatum,CHAR(34),"}"))</f>
        <v>#REF!</v>
      </c>
      <c r="L391" t="e">
        <f>IF(INDEX(SamplingFeatures[Sampling Feature Type],$A391)&lt;&gt;"Site","",
CONCATENATE("  - &amp;SiteID",TEXT(SUMPRODUCT(--($L$3:$L390&lt;&gt;"")),"0000"),
" {","SamplingFeatureID:  *SamplingFeatureID",TEXT($A391,"0000"),
", SiteTypeCV:  ",CHAR(34),INDEX(Sites[Site Type],$A391),CHAR(34),
", Latitude:  ",INDEX(Sites[Latitude],$A391),
", Longitude:  ",INDEX(Sites[Longitude],$A391),
", SRSName:  ",CHAR(34),LatLonDatum,CHAR(34),"}"))</f>
        <v>#REF!</v>
      </c>
      <c r="M391" t="e">
        <f>IF(INDEX(SamplingFeatures[Sampling Feature Type],$A391)&lt;&gt;"Specimen","",
CONCATENATE("  - &amp;SpecimenID",TEXT(SUMPRODUCT(--($M$3:$M390&lt;&gt;"")),"0000"),
" {","SamplingFeatureID:  *SamplingFeatureID",TEXT($A391,"0000"),
", SpecimenTypeCV:  ",CHAR(34),INDEX(Specimens[Specimen Type],$A391),CHAR(34),
", SpecimenMediumCV:  ",INDEX(Specimens[Specimen Medium],$A391),
", IsFieldSpecimen:  ",CHAR(34),INDEX(Specimens[Is Field Specimen?],$A391),CHAR(34),"}"))</f>
        <v>#REF!</v>
      </c>
      <c r="N391" t="e">
        <f>IF(COUNTA(SpatialOffsets[])=0,"", IF(INDEX(SpatialOffsets[Spatial Offset Type],$A391)="","",
CONCATENATE("  - &amp;SpatialOffsetID",TEXT($A391,"0000"),
" {","SpatialOffsetTypeCV:  ",CHAR(34),INDEX(SpatialOffsets[Spatial Offset Type],$A391),CHAR(34),
", Offset1Value:  ",INDEX(SpatialOffsets[Offset 1 Value],$A391),
", Offset1UnitID:  ",CHAR(34),INDEX(SpatialOffsets[Offset 1 Unit],$A391),CHAR(34),
", Offset2Value:  ",INDEX(SpatialOffsets[Offset 2 Value],$A391),
", Offset2UnitID:  ",CHAR(34),INDEX(SpatialOffsets[Offset 2 Unit],$A391),CHAR(34),
", Offset3Value:  ",INDEX(SpatialOffsets[Offset 3 Value],$A391),
", Offset3UnitID:  ",CHAR(34),INDEX(SpatialOffsets[Offset 3 Unit],$A391),CHAR(34),,"}")))</f>
        <v>#REF!</v>
      </c>
      <c r="O391" t="e">
        <f>IF(COUNTA(RelatedFeatures[])=0,"", IF(INDEX(RelatedFeatures[First Sampling Feature Code],$A391)="","",
CONCATENATE("  - &amp;RelationID",TEXT($A391,"0000"),
" {","SamplingFeatureID:  *SamplingFeatureID",TEXT(MATCH(INDEX(RelatedFeatures[First Sampling Feature Code],$A391),SamplingFeatures[Feature Code],0),"0000"),
", RelationshipTypeCV:  ",CHAR(34),INDEX(RelatedFeatures[Relationship Type],$A391),CHAR(34),
", RelatedFeatureID: *SamplingFeatureID",TEXT(MATCH(INDEX(RelatedFeatures[Second Sampling Feature Code],$A391),SamplingFeatures[Feature Code],0),"0000"),
", SpatialOffsetID:  ",IF(INDEX(RelatedFeatures[Offset Number],$A391)="","",CONCATENATE("*SpatialOffsetID",TEXT(INDEX(RelatedFeatures[Offset Number],$A391),"0000"))),"}")))</f>
        <v>#REF!</v>
      </c>
      <c r="P391" t="e">
        <f>IF(INDEX(Methods[Method Type],$A391)="","",
CONCATENATE("  - &amp;MethodID",TEXT($A391,"0000"),
" {","MethodTypeCV:  ",CHAR(34),INDEX(Methods[Method Type],$A391),CHAR(34),
", MethodCode:  ",CHAR(34),INDEX(Methods[Method Code],$A391),CHAR(34),
", MethodName:  ",CHAR(34),INDEX(Methods[Method Name],$A391),CHAR(34),
", MethodDescription:  ",CHAR(34),INDEX(Methods[Method Description],$A391),CHAR(34),
", MethodLink:  ",CHAR(34),INDEX(Methods[Method Link],$A391),CHAR(34),
", OrganizationID: *OrganizationID",TEXT(MATCH(INDEX(Methods[Organization Name],$A391),Organizations[Organization Name],0),"0000"),"}"))</f>
        <v>#REF!</v>
      </c>
      <c r="Q391" t="e">
        <f>IF(INDEX(Variables[Variable Type],$A391)="","",
CONCATENATE("  - &amp;VariableID",TEXT($A391,"0000"),
" {","VariableTypeCV:  ",CHAR(34),INDEX(Variables[Variable Type],$A391),CHAR(34),
", VariableCode:  ",CHAR(34),INDEX(Variables[Variable Code],$A391),CHAR(34),
", VariableNameCV:  ",CHAR(34),INDEX(Variables[Variable Name],$A391),CHAR(34),
", VariableDefinition:  ",CHAR(34),INDEX(Variables[Variable Definition],$A391),CHAR(34),
", SpecciationCV:  ",CHAR(34),INDEX(Variables[Speciation],$A391),CHAR(34),
", NoDataValue:  ",CHAR(34),INDEX(Variables[No Data Value],$A391),CHAR(34),"}"))</f>
        <v>#REF!</v>
      </c>
    </row>
    <row r="392" spans="1:17" x14ac:dyDescent="0.25">
      <c r="A392">
        <v>389</v>
      </c>
      <c r="D392" t="e">
        <f>IF(INDEX(People[First Name],$A392)="","",
CONCATENATE("  - &amp;PersonID",TEXT($A392,"0000"),
" {","PersonFirstName:  ",CHAR(34),INDEX(People[First Name],$A392),CHAR(34),
", PersonMiddleName:  ",CHAR(34),INDEX(People[Middle Name],$A392),CHAR(34),
", PersonLastName:  ",CHAR(34),INDEX(People[Last Name],$A392),CHAR(34),"}"))</f>
        <v>#REF!</v>
      </c>
      <c r="E392" t="e">
        <f>IF(INDEX(Organizations[Organization Type '[CV']],$A392)="","",
CONCATENATE("  - &amp;OrganizationID",TEXT($A392,"0000"),
" {","OrganizationTypeCV:  ",CHAR(34),INDEX(Organizations[Organization Type '[CV']],$A392),CHAR(34),
", OrganizationCode:  ",CHAR(34),INDEX(Organizations[Organization Code],$A392),CHAR(34),
", OrganizationName:  ",CHAR(34),INDEX(Organizations[Organization Name],$A392),CHAR(34),
", OrganizationDescription:  ",CHAR(34),INDEX(Organizations[Organization Description],$A392),CHAR(34),
", OrganizationLink:  ",CHAR(34),INDEX(Organizations[Organization Link],$A392),CHAR(34),"}"))</f>
        <v>#REF!</v>
      </c>
      <c r="F392" t="e">
        <f>IF(INDEX(People[First Name],$A392)="","",
CONCATENATE("  - &amp;AffiliationID",TEXT($A392,"0000"),
" {PersonID: *PersonID",TEXT($A392,"0000"),
", OrganizationID: *OrganizationID",TEXT(MATCH(INDEX(People[Organization Name],$A392),Organizations[Organization Name],0),"0000"),
", IsPrimaryOrganizationContact: , AffiliationStartDate: , AffiliationEndDate: , PrimaryPhone: ",
", PrimaryEmail: ",CHAR(34),INDEX(People[Primary Email],$A392),CHAR(34),
", PrimaryAddress: ",CHAR(34),INDEX(People[Primary Address],$A392),CHAR(34),
", PersonLink: }"))</f>
        <v>#REF!</v>
      </c>
      <c r="H392" t="e">
        <f>IF(COUNTA(CitationInformation)=0,"",IF(INDEX(AuthorList[Author Name],$A392)="","",
CONCATENATE("  - &amp;AuthorListID",TEXT($A392,"0000"),
"  {CitationID: *CitationID0001",
", PersonID: *PersonID",TEXT(MATCH(INDEX(AuthorList[Author Name],$A392),People[Full Name],0),"0000"),
", AuthorOrder: ",INDEX(AuthorList[Author Number],$A392),"}")))</f>
        <v>#REF!</v>
      </c>
      <c r="K392" t="e">
        <f>IF(INDEX(SamplingFeatures[Feature Code],$A392)="","",
CONCATENATE("  - &amp;SamplingFeatureID",TEXT($A392,"0000"),
" {","SamplingFeatureUUID:  ",CHAR(34),INDEX(SamplingFeatures[Sampling Feature UUID],$A392),CHAR(34),
", SamplingFeatureTypeCV:  ",CHAR(34),INDEX(SamplingFeatures[Sampling Feature Type],$A392),CHAR(34),
", SamplingFeatureCode:  ",CHAR(34),INDEX(SamplingFeatures[Feature Code],$A392),CHAR(34),
", SamplingFeatureName:  ",CHAR(34),INDEX(SamplingFeatures[Feature Name],$A392),CHAR(34),
", SamplingFeatureDescription:  ",CHAR(34),INDEX(SamplingFeatures[Feature Description],$A392),CHAR(34),
", SamplingFeatureGeotypeCV:  ",CHAR(34),INDEX(SamplingFeatures[Feature Geo Type],$A392),CHAR(34),
", FeatureGeometry:  ",CHAR(34),INDEX(SamplingFeatures[Feature Geometry],$A392),CHAR(34),
", Elevation_m:  ",CHAR(34),INDEX(SamplingFeatures[Elevation_m],$A392),CHAR(34),
", ElevationDatumCV:  ",CHAR(34),ElevationDatum,CHAR(34),"}"))</f>
        <v>#REF!</v>
      </c>
      <c r="L392" t="e">
        <f>IF(INDEX(SamplingFeatures[Sampling Feature Type],$A392)&lt;&gt;"Site","",
CONCATENATE("  - &amp;SiteID",TEXT(SUMPRODUCT(--($L$3:$L391&lt;&gt;"")),"0000"),
" {","SamplingFeatureID:  *SamplingFeatureID",TEXT($A392,"0000"),
", SiteTypeCV:  ",CHAR(34),INDEX(Sites[Site Type],$A392),CHAR(34),
", Latitude:  ",INDEX(Sites[Latitude],$A392),
", Longitude:  ",INDEX(Sites[Longitude],$A392),
", SRSName:  ",CHAR(34),LatLonDatum,CHAR(34),"}"))</f>
        <v>#REF!</v>
      </c>
      <c r="M392" t="e">
        <f>IF(INDEX(SamplingFeatures[Sampling Feature Type],$A392)&lt;&gt;"Specimen","",
CONCATENATE("  - &amp;SpecimenID",TEXT(SUMPRODUCT(--($M$3:$M391&lt;&gt;"")),"0000"),
" {","SamplingFeatureID:  *SamplingFeatureID",TEXT($A392,"0000"),
", SpecimenTypeCV:  ",CHAR(34),INDEX(Specimens[Specimen Type],$A392),CHAR(34),
", SpecimenMediumCV:  ",INDEX(Specimens[Specimen Medium],$A392),
", IsFieldSpecimen:  ",CHAR(34),INDEX(Specimens[Is Field Specimen?],$A392),CHAR(34),"}"))</f>
        <v>#REF!</v>
      </c>
      <c r="N392" t="e">
        <f>IF(COUNTA(SpatialOffsets[])=0,"", IF(INDEX(SpatialOffsets[Spatial Offset Type],$A392)="","",
CONCATENATE("  - &amp;SpatialOffsetID",TEXT($A392,"0000"),
" {","SpatialOffsetTypeCV:  ",CHAR(34),INDEX(SpatialOffsets[Spatial Offset Type],$A392),CHAR(34),
", Offset1Value:  ",INDEX(SpatialOffsets[Offset 1 Value],$A392),
", Offset1UnitID:  ",CHAR(34),INDEX(SpatialOffsets[Offset 1 Unit],$A392),CHAR(34),
", Offset2Value:  ",INDEX(SpatialOffsets[Offset 2 Value],$A392),
", Offset2UnitID:  ",CHAR(34),INDEX(SpatialOffsets[Offset 2 Unit],$A392),CHAR(34),
", Offset3Value:  ",INDEX(SpatialOffsets[Offset 3 Value],$A392),
", Offset3UnitID:  ",CHAR(34),INDEX(SpatialOffsets[Offset 3 Unit],$A392),CHAR(34),,"}")))</f>
        <v>#REF!</v>
      </c>
      <c r="O392" t="e">
        <f>IF(COUNTA(RelatedFeatures[])=0,"", IF(INDEX(RelatedFeatures[First Sampling Feature Code],$A392)="","",
CONCATENATE("  - &amp;RelationID",TEXT($A392,"0000"),
" {","SamplingFeatureID:  *SamplingFeatureID",TEXT(MATCH(INDEX(RelatedFeatures[First Sampling Feature Code],$A392),SamplingFeatures[Feature Code],0),"0000"),
", RelationshipTypeCV:  ",CHAR(34),INDEX(RelatedFeatures[Relationship Type],$A392),CHAR(34),
", RelatedFeatureID: *SamplingFeatureID",TEXT(MATCH(INDEX(RelatedFeatures[Second Sampling Feature Code],$A392),SamplingFeatures[Feature Code],0),"0000"),
", SpatialOffsetID:  ",IF(INDEX(RelatedFeatures[Offset Number],$A392)="","",CONCATENATE("*SpatialOffsetID",TEXT(INDEX(RelatedFeatures[Offset Number],$A392),"0000"))),"}")))</f>
        <v>#REF!</v>
      </c>
      <c r="P392" t="e">
        <f>IF(INDEX(Methods[Method Type],$A392)="","",
CONCATENATE("  - &amp;MethodID",TEXT($A392,"0000"),
" {","MethodTypeCV:  ",CHAR(34),INDEX(Methods[Method Type],$A392),CHAR(34),
", MethodCode:  ",CHAR(34),INDEX(Methods[Method Code],$A392),CHAR(34),
", MethodName:  ",CHAR(34),INDEX(Methods[Method Name],$A392),CHAR(34),
", MethodDescription:  ",CHAR(34),INDEX(Methods[Method Description],$A392),CHAR(34),
", MethodLink:  ",CHAR(34),INDEX(Methods[Method Link],$A392),CHAR(34),
", OrganizationID: *OrganizationID",TEXT(MATCH(INDEX(Methods[Organization Name],$A392),Organizations[Organization Name],0),"0000"),"}"))</f>
        <v>#REF!</v>
      </c>
      <c r="Q392" t="e">
        <f>IF(INDEX(Variables[Variable Type],$A392)="","",
CONCATENATE("  - &amp;VariableID",TEXT($A392,"0000"),
" {","VariableTypeCV:  ",CHAR(34),INDEX(Variables[Variable Type],$A392),CHAR(34),
", VariableCode:  ",CHAR(34),INDEX(Variables[Variable Code],$A392),CHAR(34),
", VariableNameCV:  ",CHAR(34),INDEX(Variables[Variable Name],$A392),CHAR(34),
", VariableDefinition:  ",CHAR(34),INDEX(Variables[Variable Definition],$A392),CHAR(34),
", SpecciationCV:  ",CHAR(34),INDEX(Variables[Speciation],$A392),CHAR(34),
", NoDataValue:  ",CHAR(34),INDEX(Variables[No Data Value],$A392),CHAR(34),"}"))</f>
        <v>#REF!</v>
      </c>
    </row>
    <row r="393" spans="1:17" x14ac:dyDescent="0.25">
      <c r="A393">
        <v>390</v>
      </c>
      <c r="D393" t="e">
        <f>IF(INDEX(People[First Name],$A393)="","",
CONCATENATE("  - &amp;PersonID",TEXT($A393,"0000"),
" {","PersonFirstName:  ",CHAR(34),INDEX(People[First Name],$A393),CHAR(34),
", PersonMiddleName:  ",CHAR(34),INDEX(People[Middle Name],$A393),CHAR(34),
", PersonLastName:  ",CHAR(34),INDEX(People[Last Name],$A393),CHAR(34),"}"))</f>
        <v>#REF!</v>
      </c>
      <c r="E393" t="e">
        <f>IF(INDEX(Organizations[Organization Type '[CV']],$A393)="","",
CONCATENATE("  - &amp;OrganizationID",TEXT($A393,"0000"),
" {","OrganizationTypeCV:  ",CHAR(34),INDEX(Organizations[Organization Type '[CV']],$A393),CHAR(34),
", OrganizationCode:  ",CHAR(34),INDEX(Organizations[Organization Code],$A393),CHAR(34),
", OrganizationName:  ",CHAR(34),INDEX(Organizations[Organization Name],$A393),CHAR(34),
", OrganizationDescription:  ",CHAR(34),INDEX(Organizations[Organization Description],$A393),CHAR(34),
", OrganizationLink:  ",CHAR(34),INDEX(Organizations[Organization Link],$A393),CHAR(34),"}"))</f>
        <v>#REF!</v>
      </c>
      <c r="F393" t="e">
        <f>IF(INDEX(People[First Name],$A393)="","",
CONCATENATE("  - &amp;AffiliationID",TEXT($A393,"0000"),
" {PersonID: *PersonID",TEXT($A393,"0000"),
", OrganizationID: *OrganizationID",TEXT(MATCH(INDEX(People[Organization Name],$A393),Organizations[Organization Name],0),"0000"),
", IsPrimaryOrganizationContact: , AffiliationStartDate: , AffiliationEndDate: , PrimaryPhone: ",
", PrimaryEmail: ",CHAR(34),INDEX(People[Primary Email],$A393),CHAR(34),
", PrimaryAddress: ",CHAR(34),INDEX(People[Primary Address],$A393),CHAR(34),
", PersonLink: }"))</f>
        <v>#REF!</v>
      </c>
      <c r="H393" t="e">
        <f>IF(COUNTA(CitationInformation)=0,"",IF(INDEX(AuthorList[Author Name],$A393)="","",
CONCATENATE("  - &amp;AuthorListID",TEXT($A393,"0000"),
"  {CitationID: *CitationID0001",
", PersonID: *PersonID",TEXT(MATCH(INDEX(AuthorList[Author Name],$A393),People[Full Name],0),"0000"),
", AuthorOrder: ",INDEX(AuthorList[Author Number],$A393),"}")))</f>
        <v>#REF!</v>
      </c>
      <c r="K393" t="e">
        <f>IF(INDEX(SamplingFeatures[Feature Code],$A393)="","",
CONCATENATE("  - &amp;SamplingFeatureID",TEXT($A393,"0000"),
" {","SamplingFeatureUUID:  ",CHAR(34),INDEX(SamplingFeatures[Sampling Feature UUID],$A393),CHAR(34),
", SamplingFeatureTypeCV:  ",CHAR(34),INDEX(SamplingFeatures[Sampling Feature Type],$A393),CHAR(34),
", SamplingFeatureCode:  ",CHAR(34),INDEX(SamplingFeatures[Feature Code],$A393),CHAR(34),
", SamplingFeatureName:  ",CHAR(34),INDEX(SamplingFeatures[Feature Name],$A393),CHAR(34),
", SamplingFeatureDescription:  ",CHAR(34),INDEX(SamplingFeatures[Feature Description],$A393),CHAR(34),
", SamplingFeatureGeotypeCV:  ",CHAR(34),INDEX(SamplingFeatures[Feature Geo Type],$A393),CHAR(34),
", FeatureGeometry:  ",CHAR(34),INDEX(SamplingFeatures[Feature Geometry],$A393),CHAR(34),
", Elevation_m:  ",CHAR(34),INDEX(SamplingFeatures[Elevation_m],$A393),CHAR(34),
", ElevationDatumCV:  ",CHAR(34),ElevationDatum,CHAR(34),"}"))</f>
        <v>#REF!</v>
      </c>
      <c r="L393" t="e">
        <f>IF(INDEX(SamplingFeatures[Sampling Feature Type],$A393)&lt;&gt;"Site","",
CONCATENATE("  - &amp;SiteID",TEXT(SUMPRODUCT(--($L$3:$L392&lt;&gt;"")),"0000"),
" {","SamplingFeatureID:  *SamplingFeatureID",TEXT($A393,"0000"),
", SiteTypeCV:  ",CHAR(34),INDEX(Sites[Site Type],$A393),CHAR(34),
", Latitude:  ",INDEX(Sites[Latitude],$A393),
", Longitude:  ",INDEX(Sites[Longitude],$A393),
", SRSName:  ",CHAR(34),LatLonDatum,CHAR(34),"}"))</f>
        <v>#REF!</v>
      </c>
      <c r="M393" t="e">
        <f>IF(INDEX(SamplingFeatures[Sampling Feature Type],$A393)&lt;&gt;"Specimen","",
CONCATENATE("  - &amp;SpecimenID",TEXT(SUMPRODUCT(--($M$3:$M392&lt;&gt;"")),"0000"),
" {","SamplingFeatureID:  *SamplingFeatureID",TEXT($A393,"0000"),
", SpecimenTypeCV:  ",CHAR(34),INDEX(Specimens[Specimen Type],$A393),CHAR(34),
", SpecimenMediumCV:  ",INDEX(Specimens[Specimen Medium],$A393),
", IsFieldSpecimen:  ",CHAR(34),INDEX(Specimens[Is Field Specimen?],$A393),CHAR(34),"}"))</f>
        <v>#REF!</v>
      </c>
      <c r="N393" t="e">
        <f>IF(COUNTA(SpatialOffsets[])=0,"", IF(INDEX(SpatialOffsets[Spatial Offset Type],$A393)="","",
CONCATENATE("  - &amp;SpatialOffsetID",TEXT($A393,"0000"),
" {","SpatialOffsetTypeCV:  ",CHAR(34),INDEX(SpatialOffsets[Spatial Offset Type],$A393),CHAR(34),
", Offset1Value:  ",INDEX(SpatialOffsets[Offset 1 Value],$A393),
", Offset1UnitID:  ",CHAR(34),INDEX(SpatialOffsets[Offset 1 Unit],$A393),CHAR(34),
", Offset2Value:  ",INDEX(SpatialOffsets[Offset 2 Value],$A393),
", Offset2UnitID:  ",CHAR(34),INDEX(SpatialOffsets[Offset 2 Unit],$A393),CHAR(34),
", Offset3Value:  ",INDEX(SpatialOffsets[Offset 3 Value],$A393),
", Offset3UnitID:  ",CHAR(34),INDEX(SpatialOffsets[Offset 3 Unit],$A393),CHAR(34),,"}")))</f>
        <v>#REF!</v>
      </c>
      <c r="O393" t="e">
        <f>IF(COUNTA(RelatedFeatures[])=0,"", IF(INDEX(RelatedFeatures[First Sampling Feature Code],$A393)="","",
CONCATENATE("  - &amp;RelationID",TEXT($A393,"0000"),
" {","SamplingFeatureID:  *SamplingFeatureID",TEXT(MATCH(INDEX(RelatedFeatures[First Sampling Feature Code],$A393),SamplingFeatures[Feature Code],0),"0000"),
", RelationshipTypeCV:  ",CHAR(34),INDEX(RelatedFeatures[Relationship Type],$A393),CHAR(34),
", RelatedFeatureID: *SamplingFeatureID",TEXT(MATCH(INDEX(RelatedFeatures[Second Sampling Feature Code],$A393),SamplingFeatures[Feature Code],0),"0000"),
", SpatialOffsetID:  ",IF(INDEX(RelatedFeatures[Offset Number],$A393)="","",CONCATENATE("*SpatialOffsetID",TEXT(INDEX(RelatedFeatures[Offset Number],$A393),"0000"))),"}")))</f>
        <v>#REF!</v>
      </c>
      <c r="P393" t="e">
        <f>IF(INDEX(Methods[Method Type],$A393)="","",
CONCATENATE("  - &amp;MethodID",TEXT($A393,"0000"),
" {","MethodTypeCV:  ",CHAR(34),INDEX(Methods[Method Type],$A393),CHAR(34),
", MethodCode:  ",CHAR(34),INDEX(Methods[Method Code],$A393),CHAR(34),
", MethodName:  ",CHAR(34),INDEX(Methods[Method Name],$A393),CHAR(34),
", MethodDescription:  ",CHAR(34),INDEX(Methods[Method Description],$A393),CHAR(34),
", MethodLink:  ",CHAR(34),INDEX(Methods[Method Link],$A393),CHAR(34),
", OrganizationID: *OrganizationID",TEXT(MATCH(INDEX(Methods[Organization Name],$A393),Organizations[Organization Name],0),"0000"),"}"))</f>
        <v>#REF!</v>
      </c>
      <c r="Q393" t="e">
        <f>IF(INDEX(Variables[Variable Type],$A393)="","",
CONCATENATE("  - &amp;VariableID",TEXT($A393,"0000"),
" {","VariableTypeCV:  ",CHAR(34),INDEX(Variables[Variable Type],$A393),CHAR(34),
", VariableCode:  ",CHAR(34),INDEX(Variables[Variable Code],$A393),CHAR(34),
", VariableNameCV:  ",CHAR(34),INDEX(Variables[Variable Name],$A393),CHAR(34),
", VariableDefinition:  ",CHAR(34),INDEX(Variables[Variable Definition],$A393),CHAR(34),
", SpecciationCV:  ",CHAR(34),INDEX(Variables[Speciation],$A393),CHAR(34),
", NoDataValue:  ",CHAR(34),INDEX(Variables[No Data Value],$A393),CHAR(34),"}"))</f>
        <v>#REF!</v>
      </c>
    </row>
    <row r="394" spans="1:17" x14ac:dyDescent="0.25">
      <c r="A394">
        <v>391</v>
      </c>
      <c r="D394" t="e">
        <f>IF(INDEX(People[First Name],$A394)="","",
CONCATENATE("  - &amp;PersonID",TEXT($A394,"0000"),
" {","PersonFirstName:  ",CHAR(34),INDEX(People[First Name],$A394),CHAR(34),
", PersonMiddleName:  ",CHAR(34),INDEX(People[Middle Name],$A394),CHAR(34),
", PersonLastName:  ",CHAR(34),INDEX(People[Last Name],$A394),CHAR(34),"}"))</f>
        <v>#REF!</v>
      </c>
      <c r="E394" t="e">
        <f>IF(INDEX(Organizations[Organization Type '[CV']],$A394)="","",
CONCATENATE("  - &amp;OrganizationID",TEXT($A394,"0000"),
" {","OrganizationTypeCV:  ",CHAR(34),INDEX(Organizations[Organization Type '[CV']],$A394),CHAR(34),
", OrganizationCode:  ",CHAR(34),INDEX(Organizations[Organization Code],$A394),CHAR(34),
", OrganizationName:  ",CHAR(34),INDEX(Organizations[Organization Name],$A394),CHAR(34),
", OrganizationDescription:  ",CHAR(34),INDEX(Organizations[Organization Description],$A394),CHAR(34),
", OrganizationLink:  ",CHAR(34),INDEX(Organizations[Organization Link],$A394),CHAR(34),"}"))</f>
        <v>#REF!</v>
      </c>
      <c r="F394" t="e">
        <f>IF(INDEX(People[First Name],$A394)="","",
CONCATENATE("  - &amp;AffiliationID",TEXT($A394,"0000"),
" {PersonID: *PersonID",TEXT($A394,"0000"),
", OrganizationID: *OrganizationID",TEXT(MATCH(INDEX(People[Organization Name],$A394),Organizations[Organization Name],0),"0000"),
", IsPrimaryOrganizationContact: , AffiliationStartDate: , AffiliationEndDate: , PrimaryPhone: ",
", PrimaryEmail: ",CHAR(34),INDEX(People[Primary Email],$A394),CHAR(34),
", PrimaryAddress: ",CHAR(34),INDEX(People[Primary Address],$A394),CHAR(34),
", PersonLink: }"))</f>
        <v>#REF!</v>
      </c>
      <c r="H394" t="e">
        <f>IF(COUNTA(CitationInformation)=0,"",IF(INDEX(AuthorList[Author Name],$A394)="","",
CONCATENATE("  - &amp;AuthorListID",TEXT($A394,"0000"),
"  {CitationID: *CitationID0001",
", PersonID: *PersonID",TEXT(MATCH(INDEX(AuthorList[Author Name],$A394),People[Full Name],0),"0000"),
", AuthorOrder: ",INDEX(AuthorList[Author Number],$A394),"}")))</f>
        <v>#REF!</v>
      </c>
      <c r="K394" t="e">
        <f>IF(INDEX(SamplingFeatures[Feature Code],$A394)="","",
CONCATENATE("  - &amp;SamplingFeatureID",TEXT($A394,"0000"),
" {","SamplingFeatureUUID:  ",CHAR(34),INDEX(SamplingFeatures[Sampling Feature UUID],$A394),CHAR(34),
", SamplingFeatureTypeCV:  ",CHAR(34),INDEX(SamplingFeatures[Sampling Feature Type],$A394),CHAR(34),
", SamplingFeatureCode:  ",CHAR(34),INDEX(SamplingFeatures[Feature Code],$A394),CHAR(34),
", SamplingFeatureName:  ",CHAR(34),INDEX(SamplingFeatures[Feature Name],$A394),CHAR(34),
", SamplingFeatureDescription:  ",CHAR(34),INDEX(SamplingFeatures[Feature Description],$A394),CHAR(34),
", SamplingFeatureGeotypeCV:  ",CHAR(34),INDEX(SamplingFeatures[Feature Geo Type],$A394),CHAR(34),
", FeatureGeometry:  ",CHAR(34),INDEX(SamplingFeatures[Feature Geometry],$A394),CHAR(34),
", Elevation_m:  ",CHAR(34),INDEX(SamplingFeatures[Elevation_m],$A394),CHAR(34),
", ElevationDatumCV:  ",CHAR(34),ElevationDatum,CHAR(34),"}"))</f>
        <v>#REF!</v>
      </c>
      <c r="L394" t="e">
        <f>IF(INDEX(SamplingFeatures[Sampling Feature Type],$A394)&lt;&gt;"Site","",
CONCATENATE("  - &amp;SiteID",TEXT(SUMPRODUCT(--($L$3:$L393&lt;&gt;"")),"0000"),
" {","SamplingFeatureID:  *SamplingFeatureID",TEXT($A394,"0000"),
", SiteTypeCV:  ",CHAR(34),INDEX(Sites[Site Type],$A394),CHAR(34),
", Latitude:  ",INDEX(Sites[Latitude],$A394),
", Longitude:  ",INDEX(Sites[Longitude],$A394),
", SRSName:  ",CHAR(34),LatLonDatum,CHAR(34),"}"))</f>
        <v>#REF!</v>
      </c>
      <c r="M394" t="e">
        <f>IF(INDEX(SamplingFeatures[Sampling Feature Type],$A394)&lt;&gt;"Specimen","",
CONCATENATE("  - &amp;SpecimenID",TEXT(SUMPRODUCT(--($M$3:$M393&lt;&gt;"")),"0000"),
" {","SamplingFeatureID:  *SamplingFeatureID",TEXT($A394,"0000"),
", SpecimenTypeCV:  ",CHAR(34),INDEX(Specimens[Specimen Type],$A394),CHAR(34),
", SpecimenMediumCV:  ",INDEX(Specimens[Specimen Medium],$A394),
", IsFieldSpecimen:  ",CHAR(34),INDEX(Specimens[Is Field Specimen?],$A394),CHAR(34),"}"))</f>
        <v>#REF!</v>
      </c>
      <c r="N394" t="e">
        <f>IF(COUNTA(SpatialOffsets[])=0,"", IF(INDEX(SpatialOffsets[Spatial Offset Type],$A394)="","",
CONCATENATE("  - &amp;SpatialOffsetID",TEXT($A394,"0000"),
" {","SpatialOffsetTypeCV:  ",CHAR(34),INDEX(SpatialOffsets[Spatial Offset Type],$A394),CHAR(34),
", Offset1Value:  ",INDEX(SpatialOffsets[Offset 1 Value],$A394),
", Offset1UnitID:  ",CHAR(34),INDEX(SpatialOffsets[Offset 1 Unit],$A394),CHAR(34),
", Offset2Value:  ",INDEX(SpatialOffsets[Offset 2 Value],$A394),
", Offset2UnitID:  ",CHAR(34),INDEX(SpatialOffsets[Offset 2 Unit],$A394),CHAR(34),
", Offset3Value:  ",INDEX(SpatialOffsets[Offset 3 Value],$A394),
", Offset3UnitID:  ",CHAR(34),INDEX(SpatialOffsets[Offset 3 Unit],$A394),CHAR(34),,"}")))</f>
        <v>#REF!</v>
      </c>
      <c r="O394" t="e">
        <f>IF(COUNTA(RelatedFeatures[])=0,"", IF(INDEX(RelatedFeatures[First Sampling Feature Code],$A394)="","",
CONCATENATE("  - &amp;RelationID",TEXT($A394,"0000"),
" {","SamplingFeatureID:  *SamplingFeatureID",TEXT(MATCH(INDEX(RelatedFeatures[First Sampling Feature Code],$A394),SamplingFeatures[Feature Code],0),"0000"),
", RelationshipTypeCV:  ",CHAR(34),INDEX(RelatedFeatures[Relationship Type],$A394),CHAR(34),
", RelatedFeatureID: *SamplingFeatureID",TEXT(MATCH(INDEX(RelatedFeatures[Second Sampling Feature Code],$A394),SamplingFeatures[Feature Code],0),"0000"),
", SpatialOffsetID:  ",IF(INDEX(RelatedFeatures[Offset Number],$A394)="","",CONCATENATE("*SpatialOffsetID",TEXT(INDEX(RelatedFeatures[Offset Number],$A394),"0000"))),"}")))</f>
        <v>#REF!</v>
      </c>
      <c r="P394" t="e">
        <f>IF(INDEX(Methods[Method Type],$A394)="","",
CONCATENATE("  - &amp;MethodID",TEXT($A394,"0000"),
" {","MethodTypeCV:  ",CHAR(34),INDEX(Methods[Method Type],$A394),CHAR(34),
", MethodCode:  ",CHAR(34),INDEX(Methods[Method Code],$A394),CHAR(34),
", MethodName:  ",CHAR(34),INDEX(Methods[Method Name],$A394),CHAR(34),
", MethodDescription:  ",CHAR(34),INDEX(Methods[Method Description],$A394),CHAR(34),
", MethodLink:  ",CHAR(34),INDEX(Methods[Method Link],$A394),CHAR(34),
", OrganizationID: *OrganizationID",TEXT(MATCH(INDEX(Methods[Organization Name],$A394),Organizations[Organization Name],0),"0000"),"}"))</f>
        <v>#REF!</v>
      </c>
      <c r="Q394" t="e">
        <f>IF(INDEX(Variables[Variable Type],$A394)="","",
CONCATENATE("  - &amp;VariableID",TEXT($A394,"0000"),
" {","VariableTypeCV:  ",CHAR(34),INDEX(Variables[Variable Type],$A394),CHAR(34),
", VariableCode:  ",CHAR(34),INDEX(Variables[Variable Code],$A394),CHAR(34),
", VariableNameCV:  ",CHAR(34),INDEX(Variables[Variable Name],$A394),CHAR(34),
", VariableDefinition:  ",CHAR(34),INDEX(Variables[Variable Definition],$A394),CHAR(34),
", SpecciationCV:  ",CHAR(34),INDEX(Variables[Speciation],$A394),CHAR(34),
", NoDataValue:  ",CHAR(34),INDEX(Variables[No Data Value],$A394),CHAR(34),"}"))</f>
        <v>#REF!</v>
      </c>
    </row>
    <row r="395" spans="1:17" x14ac:dyDescent="0.25">
      <c r="A395">
        <v>392</v>
      </c>
      <c r="D395" t="e">
        <f>IF(INDEX(People[First Name],$A395)="","",
CONCATENATE("  - &amp;PersonID",TEXT($A395,"0000"),
" {","PersonFirstName:  ",CHAR(34),INDEX(People[First Name],$A395),CHAR(34),
", PersonMiddleName:  ",CHAR(34),INDEX(People[Middle Name],$A395),CHAR(34),
", PersonLastName:  ",CHAR(34),INDEX(People[Last Name],$A395),CHAR(34),"}"))</f>
        <v>#REF!</v>
      </c>
      <c r="E395" t="e">
        <f>IF(INDEX(Organizations[Organization Type '[CV']],$A395)="","",
CONCATENATE("  - &amp;OrganizationID",TEXT($A395,"0000"),
" {","OrganizationTypeCV:  ",CHAR(34),INDEX(Organizations[Organization Type '[CV']],$A395),CHAR(34),
", OrganizationCode:  ",CHAR(34),INDEX(Organizations[Organization Code],$A395),CHAR(34),
", OrganizationName:  ",CHAR(34),INDEX(Organizations[Organization Name],$A395),CHAR(34),
", OrganizationDescription:  ",CHAR(34),INDEX(Organizations[Organization Description],$A395),CHAR(34),
", OrganizationLink:  ",CHAR(34),INDEX(Organizations[Organization Link],$A395),CHAR(34),"}"))</f>
        <v>#REF!</v>
      </c>
      <c r="F395" t="e">
        <f>IF(INDEX(People[First Name],$A395)="","",
CONCATENATE("  - &amp;AffiliationID",TEXT($A395,"0000"),
" {PersonID: *PersonID",TEXT($A395,"0000"),
", OrganizationID: *OrganizationID",TEXT(MATCH(INDEX(People[Organization Name],$A395),Organizations[Organization Name],0),"0000"),
", IsPrimaryOrganizationContact: , AffiliationStartDate: , AffiliationEndDate: , PrimaryPhone: ",
", PrimaryEmail: ",CHAR(34),INDEX(People[Primary Email],$A395),CHAR(34),
", PrimaryAddress: ",CHAR(34),INDEX(People[Primary Address],$A395),CHAR(34),
", PersonLink: }"))</f>
        <v>#REF!</v>
      </c>
      <c r="H395" t="e">
        <f>IF(COUNTA(CitationInformation)=0,"",IF(INDEX(AuthorList[Author Name],$A395)="","",
CONCATENATE("  - &amp;AuthorListID",TEXT($A395,"0000"),
"  {CitationID: *CitationID0001",
", PersonID: *PersonID",TEXT(MATCH(INDEX(AuthorList[Author Name],$A395),People[Full Name],0),"0000"),
", AuthorOrder: ",INDEX(AuthorList[Author Number],$A395),"}")))</f>
        <v>#REF!</v>
      </c>
      <c r="K395" t="e">
        <f>IF(INDEX(SamplingFeatures[Feature Code],$A395)="","",
CONCATENATE("  - &amp;SamplingFeatureID",TEXT($A395,"0000"),
" {","SamplingFeatureUUID:  ",CHAR(34),INDEX(SamplingFeatures[Sampling Feature UUID],$A395),CHAR(34),
", SamplingFeatureTypeCV:  ",CHAR(34),INDEX(SamplingFeatures[Sampling Feature Type],$A395),CHAR(34),
", SamplingFeatureCode:  ",CHAR(34),INDEX(SamplingFeatures[Feature Code],$A395),CHAR(34),
", SamplingFeatureName:  ",CHAR(34),INDEX(SamplingFeatures[Feature Name],$A395),CHAR(34),
", SamplingFeatureDescription:  ",CHAR(34),INDEX(SamplingFeatures[Feature Description],$A395),CHAR(34),
", SamplingFeatureGeotypeCV:  ",CHAR(34),INDEX(SamplingFeatures[Feature Geo Type],$A395),CHAR(34),
", FeatureGeometry:  ",CHAR(34),INDEX(SamplingFeatures[Feature Geometry],$A395),CHAR(34),
", Elevation_m:  ",CHAR(34),INDEX(SamplingFeatures[Elevation_m],$A395),CHAR(34),
", ElevationDatumCV:  ",CHAR(34),ElevationDatum,CHAR(34),"}"))</f>
        <v>#REF!</v>
      </c>
      <c r="L395" t="e">
        <f>IF(INDEX(SamplingFeatures[Sampling Feature Type],$A395)&lt;&gt;"Site","",
CONCATENATE("  - &amp;SiteID",TEXT(SUMPRODUCT(--($L$3:$L394&lt;&gt;"")),"0000"),
" {","SamplingFeatureID:  *SamplingFeatureID",TEXT($A395,"0000"),
", SiteTypeCV:  ",CHAR(34),INDEX(Sites[Site Type],$A395),CHAR(34),
", Latitude:  ",INDEX(Sites[Latitude],$A395),
", Longitude:  ",INDEX(Sites[Longitude],$A395),
", SRSName:  ",CHAR(34),LatLonDatum,CHAR(34),"}"))</f>
        <v>#REF!</v>
      </c>
      <c r="M395" t="e">
        <f>IF(INDEX(SamplingFeatures[Sampling Feature Type],$A395)&lt;&gt;"Specimen","",
CONCATENATE("  - &amp;SpecimenID",TEXT(SUMPRODUCT(--($M$3:$M394&lt;&gt;"")),"0000"),
" {","SamplingFeatureID:  *SamplingFeatureID",TEXT($A395,"0000"),
", SpecimenTypeCV:  ",CHAR(34),INDEX(Specimens[Specimen Type],$A395),CHAR(34),
", SpecimenMediumCV:  ",INDEX(Specimens[Specimen Medium],$A395),
", IsFieldSpecimen:  ",CHAR(34),INDEX(Specimens[Is Field Specimen?],$A395),CHAR(34),"}"))</f>
        <v>#REF!</v>
      </c>
      <c r="N395" t="e">
        <f>IF(COUNTA(SpatialOffsets[])=0,"", IF(INDEX(SpatialOffsets[Spatial Offset Type],$A395)="","",
CONCATENATE("  - &amp;SpatialOffsetID",TEXT($A395,"0000"),
" {","SpatialOffsetTypeCV:  ",CHAR(34),INDEX(SpatialOffsets[Spatial Offset Type],$A395),CHAR(34),
", Offset1Value:  ",INDEX(SpatialOffsets[Offset 1 Value],$A395),
", Offset1UnitID:  ",CHAR(34),INDEX(SpatialOffsets[Offset 1 Unit],$A395),CHAR(34),
", Offset2Value:  ",INDEX(SpatialOffsets[Offset 2 Value],$A395),
", Offset2UnitID:  ",CHAR(34),INDEX(SpatialOffsets[Offset 2 Unit],$A395),CHAR(34),
", Offset3Value:  ",INDEX(SpatialOffsets[Offset 3 Value],$A395),
", Offset3UnitID:  ",CHAR(34),INDEX(SpatialOffsets[Offset 3 Unit],$A395),CHAR(34),,"}")))</f>
        <v>#REF!</v>
      </c>
      <c r="O395" t="e">
        <f>IF(COUNTA(RelatedFeatures[])=0,"", IF(INDEX(RelatedFeatures[First Sampling Feature Code],$A395)="","",
CONCATENATE("  - &amp;RelationID",TEXT($A395,"0000"),
" {","SamplingFeatureID:  *SamplingFeatureID",TEXT(MATCH(INDEX(RelatedFeatures[First Sampling Feature Code],$A395),SamplingFeatures[Feature Code],0),"0000"),
", RelationshipTypeCV:  ",CHAR(34),INDEX(RelatedFeatures[Relationship Type],$A395),CHAR(34),
", RelatedFeatureID: *SamplingFeatureID",TEXT(MATCH(INDEX(RelatedFeatures[Second Sampling Feature Code],$A395),SamplingFeatures[Feature Code],0),"0000"),
", SpatialOffsetID:  ",IF(INDEX(RelatedFeatures[Offset Number],$A395)="","",CONCATENATE("*SpatialOffsetID",TEXT(INDEX(RelatedFeatures[Offset Number],$A395),"0000"))),"}")))</f>
        <v>#REF!</v>
      </c>
      <c r="P395" t="e">
        <f>IF(INDEX(Methods[Method Type],$A395)="","",
CONCATENATE("  - &amp;MethodID",TEXT($A395,"0000"),
" {","MethodTypeCV:  ",CHAR(34),INDEX(Methods[Method Type],$A395),CHAR(34),
", MethodCode:  ",CHAR(34),INDEX(Methods[Method Code],$A395),CHAR(34),
", MethodName:  ",CHAR(34),INDEX(Methods[Method Name],$A395),CHAR(34),
", MethodDescription:  ",CHAR(34),INDEX(Methods[Method Description],$A395),CHAR(34),
", MethodLink:  ",CHAR(34),INDEX(Methods[Method Link],$A395),CHAR(34),
", OrganizationID: *OrganizationID",TEXT(MATCH(INDEX(Methods[Organization Name],$A395),Organizations[Organization Name],0),"0000"),"}"))</f>
        <v>#REF!</v>
      </c>
      <c r="Q395" t="e">
        <f>IF(INDEX(Variables[Variable Type],$A395)="","",
CONCATENATE("  - &amp;VariableID",TEXT($A395,"0000"),
" {","VariableTypeCV:  ",CHAR(34),INDEX(Variables[Variable Type],$A395),CHAR(34),
", VariableCode:  ",CHAR(34),INDEX(Variables[Variable Code],$A395),CHAR(34),
", VariableNameCV:  ",CHAR(34),INDEX(Variables[Variable Name],$A395),CHAR(34),
", VariableDefinition:  ",CHAR(34),INDEX(Variables[Variable Definition],$A395),CHAR(34),
", SpecciationCV:  ",CHAR(34),INDEX(Variables[Speciation],$A395),CHAR(34),
", NoDataValue:  ",CHAR(34),INDEX(Variables[No Data Value],$A395),CHAR(34),"}"))</f>
        <v>#REF!</v>
      </c>
    </row>
    <row r="396" spans="1:17" x14ac:dyDescent="0.25">
      <c r="A396">
        <v>393</v>
      </c>
      <c r="D396" t="e">
        <f>IF(INDEX(People[First Name],$A396)="","",
CONCATENATE("  - &amp;PersonID",TEXT($A396,"0000"),
" {","PersonFirstName:  ",CHAR(34),INDEX(People[First Name],$A396),CHAR(34),
", PersonMiddleName:  ",CHAR(34),INDEX(People[Middle Name],$A396),CHAR(34),
", PersonLastName:  ",CHAR(34),INDEX(People[Last Name],$A396),CHAR(34),"}"))</f>
        <v>#REF!</v>
      </c>
      <c r="E396" t="e">
        <f>IF(INDEX(Organizations[Organization Type '[CV']],$A396)="","",
CONCATENATE("  - &amp;OrganizationID",TEXT($A396,"0000"),
" {","OrganizationTypeCV:  ",CHAR(34),INDEX(Organizations[Organization Type '[CV']],$A396),CHAR(34),
", OrganizationCode:  ",CHAR(34),INDEX(Organizations[Organization Code],$A396),CHAR(34),
", OrganizationName:  ",CHAR(34),INDEX(Organizations[Organization Name],$A396),CHAR(34),
", OrganizationDescription:  ",CHAR(34),INDEX(Organizations[Organization Description],$A396),CHAR(34),
", OrganizationLink:  ",CHAR(34),INDEX(Organizations[Organization Link],$A396),CHAR(34),"}"))</f>
        <v>#REF!</v>
      </c>
      <c r="F396" t="e">
        <f>IF(INDEX(People[First Name],$A396)="","",
CONCATENATE("  - &amp;AffiliationID",TEXT($A396,"0000"),
" {PersonID: *PersonID",TEXT($A396,"0000"),
", OrganizationID: *OrganizationID",TEXT(MATCH(INDEX(People[Organization Name],$A396),Organizations[Organization Name],0),"0000"),
", IsPrimaryOrganizationContact: , AffiliationStartDate: , AffiliationEndDate: , PrimaryPhone: ",
", PrimaryEmail: ",CHAR(34),INDEX(People[Primary Email],$A396),CHAR(34),
", PrimaryAddress: ",CHAR(34),INDEX(People[Primary Address],$A396),CHAR(34),
", PersonLink: }"))</f>
        <v>#REF!</v>
      </c>
      <c r="H396" t="e">
        <f>IF(COUNTA(CitationInformation)=0,"",IF(INDEX(AuthorList[Author Name],$A396)="","",
CONCATENATE("  - &amp;AuthorListID",TEXT($A396,"0000"),
"  {CitationID: *CitationID0001",
", PersonID: *PersonID",TEXT(MATCH(INDEX(AuthorList[Author Name],$A396),People[Full Name],0),"0000"),
", AuthorOrder: ",INDEX(AuthorList[Author Number],$A396),"}")))</f>
        <v>#REF!</v>
      </c>
      <c r="K396" t="e">
        <f>IF(INDEX(SamplingFeatures[Feature Code],$A396)="","",
CONCATENATE("  - &amp;SamplingFeatureID",TEXT($A396,"0000"),
" {","SamplingFeatureUUID:  ",CHAR(34),INDEX(SamplingFeatures[Sampling Feature UUID],$A396),CHAR(34),
", SamplingFeatureTypeCV:  ",CHAR(34),INDEX(SamplingFeatures[Sampling Feature Type],$A396),CHAR(34),
", SamplingFeatureCode:  ",CHAR(34),INDEX(SamplingFeatures[Feature Code],$A396),CHAR(34),
", SamplingFeatureName:  ",CHAR(34),INDEX(SamplingFeatures[Feature Name],$A396),CHAR(34),
", SamplingFeatureDescription:  ",CHAR(34),INDEX(SamplingFeatures[Feature Description],$A396),CHAR(34),
", SamplingFeatureGeotypeCV:  ",CHAR(34),INDEX(SamplingFeatures[Feature Geo Type],$A396),CHAR(34),
", FeatureGeometry:  ",CHAR(34),INDEX(SamplingFeatures[Feature Geometry],$A396),CHAR(34),
", Elevation_m:  ",CHAR(34),INDEX(SamplingFeatures[Elevation_m],$A396),CHAR(34),
", ElevationDatumCV:  ",CHAR(34),ElevationDatum,CHAR(34),"}"))</f>
        <v>#REF!</v>
      </c>
      <c r="L396" t="e">
        <f>IF(INDEX(SamplingFeatures[Sampling Feature Type],$A396)&lt;&gt;"Site","",
CONCATENATE("  - &amp;SiteID",TEXT(SUMPRODUCT(--($L$3:$L395&lt;&gt;"")),"0000"),
" {","SamplingFeatureID:  *SamplingFeatureID",TEXT($A396,"0000"),
", SiteTypeCV:  ",CHAR(34),INDEX(Sites[Site Type],$A396),CHAR(34),
", Latitude:  ",INDEX(Sites[Latitude],$A396),
", Longitude:  ",INDEX(Sites[Longitude],$A396),
", SRSName:  ",CHAR(34),LatLonDatum,CHAR(34),"}"))</f>
        <v>#REF!</v>
      </c>
      <c r="M396" t="e">
        <f>IF(INDEX(SamplingFeatures[Sampling Feature Type],$A396)&lt;&gt;"Specimen","",
CONCATENATE("  - &amp;SpecimenID",TEXT(SUMPRODUCT(--($M$3:$M395&lt;&gt;"")),"0000"),
" {","SamplingFeatureID:  *SamplingFeatureID",TEXT($A396,"0000"),
", SpecimenTypeCV:  ",CHAR(34),INDEX(Specimens[Specimen Type],$A396),CHAR(34),
", SpecimenMediumCV:  ",INDEX(Specimens[Specimen Medium],$A396),
", IsFieldSpecimen:  ",CHAR(34),INDEX(Specimens[Is Field Specimen?],$A396),CHAR(34),"}"))</f>
        <v>#REF!</v>
      </c>
      <c r="N396" t="e">
        <f>IF(COUNTA(SpatialOffsets[])=0,"", IF(INDEX(SpatialOffsets[Spatial Offset Type],$A396)="","",
CONCATENATE("  - &amp;SpatialOffsetID",TEXT($A396,"0000"),
" {","SpatialOffsetTypeCV:  ",CHAR(34),INDEX(SpatialOffsets[Spatial Offset Type],$A396),CHAR(34),
", Offset1Value:  ",INDEX(SpatialOffsets[Offset 1 Value],$A396),
", Offset1UnitID:  ",CHAR(34),INDEX(SpatialOffsets[Offset 1 Unit],$A396),CHAR(34),
", Offset2Value:  ",INDEX(SpatialOffsets[Offset 2 Value],$A396),
", Offset2UnitID:  ",CHAR(34),INDEX(SpatialOffsets[Offset 2 Unit],$A396),CHAR(34),
", Offset3Value:  ",INDEX(SpatialOffsets[Offset 3 Value],$A396),
", Offset3UnitID:  ",CHAR(34),INDEX(SpatialOffsets[Offset 3 Unit],$A396),CHAR(34),,"}")))</f>
        <v>#REF!</v>
      </c>
      <c r="O396" t="e">
        <f>IF(COUNTA(RelatedFeatures[])=0,"", IF(INDEX(RelatedFeatures[First Sampling Feature Code],$A396)="","",
CONCATENATE("  - &amp;RelationID",TEXT($A396,"0000"),
" {","SamplingFeatureID:  *SamplingFeatureID",TEXT(MATCH(INDEX(RelatedFeatures[First Sampling Feature Code],$A396),SamplingFeatures[Feature Code],0),"0000"),
", RelationshipTypeCV:  ",CHAR(34),INDEX(RelatedFeatures[Relationship Type],$A396),CHAR(34),
", RelatedFeatureID: *SamplingFeatureID",TEXT(MATCH(INDEX(RelatedFeatures[Second Sampling Feature Code],$A396),SamplingFeatures[Feature Code],0),"0000"),
", SpatialOffsetID:  ",IF(INDEX(RelatedFeatures[Offset Number],$A396)="","",CONCATENATE("*SpatialOffsetID",TEXT(INDEX(RelatedFeatures[Offset Number],$A396),"0000"))),"}")))</f>
        <v>#REF!</v>
      </c>
      <c r="P396" t="e">
        <f>IF(INDEX(Methods[Method Type],$A396)="","",
CONCATENATE("  - &amp;MethodID",TEXT($A396,"0000"),
" {","MethodTypeCV:  ",CHAR(34),INDEX(Methods[Method Type],$A396),CHAR(34),
", MethodCode:  ",CHAR(34),INDEX(Methods[Method Code],$A396),CHAR(34),
", MethodName:  ",CHAR(34),INDEX(Methods[Method Name],$A396),CHAR(34),
", MethodDescription:  ",CHAR(34),INDEX(Methods[Method Description],$A396),CHAR(34),
", MethodLink:  ",CHAR(34),INDEX(Methods[Method Link],$A396),CHAR(34),
", OrganizationID: *OrganizationID",TEXT(MATCH(INDEX(Methods[Organization Name],$A396),Organizations[Organization Name],0),"0000"),"}"))</f>
        <v>#REF!</v>
      </c>
      <c r="Q396" t="e">
        <f>IF(INDEX(Variables[Variable Type],$A396)="","",
CONCATENATE("  - &amp;VariableID",TEXT($A396,"0000"),
" {","VariableTypeCV:  ",CHAR(34),INDEX(Variables[Variable Type],$A396),CHAR(34),
", VariableCode:  ",CHAR(34),INDEX(Variables[Variable Code],$A396),CHAR(34),
", VariableNameCV:  ",CHAR(34),INDEX(Variables[Variable Name],$A396),CHAR(34),
", VariableDefinition:  ",CHAR(34),INDEX(Variables[Variable Definition],$A396),CHAR(34),
", SpecciationCV:  ",CHAR(34),INDEX(Variables[Speciation],$A396),CHAR(34),
", NoDataValue:  ",CHAR(34),INDEX(Variables[No Data Value],$A396),CHAR(34),"}"))</f>
        <v>#REF!</v>
      </c>
    </row>
    <row r="397" spans="1:17" x14ac:dyDescent="0.25">
      <c r="A397">
        <v>394</v>
      </c>
      <c r="D397" t="e">
        <f>IF(INDEX(People[First Name],$A397)="","",
CONCATENATE("  - &amp;PersonID",TEXT($A397,"0000"),
" {","PersonFirstName:  ",CHAR(34),INDEX(People[First Name],$A397),CHAR(34),
", PersonMiddleName:  ",CHAR(34),INDEX(People[Middle Name],$A397),CHAR(34),
", PersonLastName:  ",CHAR(34),INDEX(People[Last Name],$A397),CHAR(34),"}"))</f>
        <v>#REF!</v>
      </c>
      <c r="E397" t="e">
        <f>IF(INDEX(Organizations[Organization Type '[CV']],$A397)="","",
CONCATENATE("  - &amp;OrganizationID",TEXT($A397,"0000"),
" {","OrganizationTypeCV:  ",CHAR(34),INDEX(Organizations[Organization Type '[CV']],$A397),CHAR(34),
", OrganizationCode:  ",CHAR(34),INDEX(Organizations[Organization Code],$A397),CHAR(34),
", OrganizationName:  ",CHAR(34),INDEX(Organizations[Organization Name],$A397),CHAR(34),
", OrganizationDescription:  ",CHAR(34),INDEX(Organizations[Organization Description],$A397),CHAR(34),
", OrganizationLink:  ",CHAR(34),INDEX(Organizations[Organization Link],$A397),CHAR(34),"}"))</f>
        <v>#REF!</v>
      </c>
      <c r="F397" t="e">
        <f>IF(INDEX(People[First Name],$A397)="","",
CONCATENATE("  - &amp;AffiliationID",TEXT($A397,"0000"),
" {PersonID: *PersonID",TEXT($A397,"0000"),
", OrganizationID: *OrganizationID",TEXT(MATCH(INDEX(People[Organization Name],$A397),Organizations[Organization Name],0),"0000"),
", IsPrimaryOrganizationContact: , AffiliationStartDate: , AffiliationEndDate: , PrimaryPhone: ",
", PrimaryEmail: ",CHAR(34),INDEX(People[Primary Email],$A397),CHAR(34),
", PrimaryAddress: ",CHAR(34),INDEX(People[Primary Address],$A397),CHAR(34),
", PersonLink: }"))</f>
        <v>#REF!</v>
      </c>
      <c r="H397" t="e">
        <f>IF(COUNTA(CitationInformation)=0,"",IF(INDEX(AuthorList[Author Name],$A397)="","",
CONCATENATE("  - &amp;AuthorListID",TEXT($A397,"0000"),
"  {CitationID: *CitationID0001",
", PersonID: *PersonID",TEXT(MATCH(INDEX(AuthorList[Author Name],$A397),People[Full Name],0),"0000"),
", AuthorOrder: ",INDEX(AuthorList[Author Number],$A397),"}")))</f>
        <v>#REF!</v>
      </c>
      <c r="K397" t="e">
        <f>IF(INDEX(SamplingFeatures[Feature Code],$A397)="","",
CONCATENATE("  - &amp;SamplingFeatureID",TEXT($A397,"0000"),
" {","SamplingFeatureUUID:  ",CHAR(34),INDEX(SamplingFeatures[Sampling Feature UUID],$A397),CHAR(34),
", SamplingFeatureTypeCV:  ",CHAR(34),INDEX(SamplingFeatures[Sampling Feature Type],$A397),CHAR(34),
", SamplingFeatureCode:  ",CHAR(34),INDEX(SamplingFeatures[Feature Code],$A397),CHAR(34),
", SamplingFeatureName:  ",CHAR(34),INDEX(SamplingFeatures[Feature Name],$A397),CHAR(34),
", SamplingFeatureDescription:  ",CHAR(34),INDEX(SamplingFeatures[Feature Description],$A397),CHAR(34),
", SamplingFeatureGeotypeCV:  ",CHAR(34),INDEX(SamplingFeatures[Feature Geo Type],$A397),CHAR(34),
", FeatureGeometry:  ",CHAR(34),INDEX(SamplingFeatures[Feature Geometry],$A397),CHAR(34),
", Elevation_m:  ",CHAR(34),INDEX(SamplingFeatures[Elevation_m],$A397),CHAR(34),
", ElevationDatumCV:  ",CHAR(34),ElevationDatum,CHAR(34),"}"))</f>
        <v>#REF!</v>
      </c>
      <c r="L397" t="e">
        <f>IF(INDEX(SamplingFeatures[Sampling Feature Type],$A397)&lt;&gt;"Site","",
CONCATENATE("  - &amp;SiteID",TEXT(SUMPRODUCT(--($L$3:$L396&lt;&gt;"")),"0000"),
" {","SamplingFeatureID:  *SamplingFeatureID",TEXT($A397,"0000"),
", SiteTypeCV:  ",CHAR(34),INDEX(Sites[Site Type],$A397),CHAR(34),
", Latitude:  ",INDEX(Sites[Latitude],$A397),
", Longitude:  ",INDEX(Sites[Longitude],$A397),
", SRSName:  ",CHAR(34),LatLonDatum,CHAR(34),"}"))</f>
        <v>#REF!</v>
      </c>
      <c r="M397" t="e">
        <f>IF(INDEX(SamplingFeatures[Sampling Feature Type],$A397)&lt;&gt;"Specimen","",
CONCATENATE("  - &amp;SpecimenID",TEXT(SUMPRODUCT(--($M$3:$M396&lt;&gt;"")),"0000"),
" {","SamplingFeatureID:  *SamplingFeatureID",TEXT($A397,"0000"),
", SpecimenTypeCV:  ",CHAR(34),INDEX(Specimens[Specimen Type],$A397),CHAR(34),
", SpecimenMediumCV:  ",INDEX(Specimens[Specimen Medium],$A397),
", IsFieldSpecimen:  ",CHAR(34),INDEX(Specimens[Is Field Specimen?],$A397),CHAR(34),"}"))</f>
        <v>#REF!</v>
      </c>
      <c r="N397" t="e">
        <f>IF(COUNTA(SpatialOffsets[])=0,"", IF(INDEX(SpatialOffsets[Spatial Offset Type],$A397)="","",
CONCATENATE("  - &amp;SpatialOffsetID",TEXT($A397,"0000"),
" {","SpatialOffsetTypeCV:  ",CHAR(34),INDEX(SpatialOffsets[Spatial Offset Type],$A397),CHAR(34),
", Offset1Value:  ",INDEX(SpatialOffsets[Offset 1 Value],$A397),
", Offset1UnitID:  ",CHAR(34),INDEX(SpatialOffsets[Offset 1 Unit],$A397),CHAR(34),
", Offset2Value:  ",INDEX(SpatialOffsets[Offset 2 Value],$A397),
", Offset2UnitID:  ",CHAR(34),INDEX(SpatialOffsets[Offset 2 Unit],$A397),CHAR(34),
", Offset3Value:  ",INDEX(SpatialOffsets[Offset 3 Value],$A397),
", Offset3UnitID:  ",CHAR(34),INDEX(SpatialOffsets[Offset 3 Unit],$A397),CHAR(34),,"}")))</f>
        <v>#REF!</v>
      </c>
      <c r="O397" t="e">
        <f>IF(COUNTA(RelatedFeatures[])=0,"", IF(INDEX(RelatedFeatures[First Sampling Feature Code],$A397)="","",
CONCATENATE("  - &amp;RelationID",TEXT($A397,"0000"),
" {","SamplingFeatureID:  *SamplingFeatureID",TEXT(MATCH(INDEX(RelatedFeatures[First Sampling Feature Code],$A397),SamplingFeatures[Feature Code],0),"0000"),
", RelationshipTypeCV:  ",CHAR(34),INDEX(RelatedFeatures[Relationship Type],$A397),CHAR(34),
", RelatedFeatureID: *SamplingFeatureID",TEXT(MATCH(INDEX(RelatedFeatures[Second Sampling Feature Code],$A397),SamplingFeatures[Feature Code],0),"0000"),
", SpatialOffsetID:  ",IF(INDEX(RelatedFeatures[Offset Number],$A397)="","",CONCATENATE("*SpatialOffsetID",TEXT(INDEX(RelatedFeatures[Offset Number],$A397),"0000"))),"}")))</f>
        <v>#REF!</v>
      </c>
      <c r="P397" t="e">
        <f>IF(INDEX(Methods[Method Type],$A397)="","",
CONCATENATE("  - &amp;MethodID",TEXT($A397,"0000"),
" {","MethodTypeCV:  ",CHAR(34),INDEX(Methods[Method Type],$A397),CHAR(34),
", MethodCode:  ",CHAR(34),INDEX(Methods[Method Code],$A397),CHAR(34),
", MethodName:  ",CHAR(34),INDEX(Methods[Method Name],$A397),CHAR(34),
", MethodDescription:  ",CHAR(34),INDEX(Methods[Method Description],$A397),CHAR(34),
", MethodLink:  ",CHAR(34),INDEX(Methods[Method Link],$A397),CHAR(34),
", OrganizationID: *OrganizationID",TEXT(MATCH(INDEX(Methods[Organization Name],$A397),Organizations[Organization Name],0),"0000"),"}"))</f>
        <v>#REF!</v>
      </c>
      <c r="Q397" t="e">
        <f>IF(INDEX(Variables[Variable Type],$A397)="","",
CONCATENATE("  - &amp;VariableID",TEXT($A397,"0000"),
" {","VariableTypeCV:  ",CHAR(34),INDEX(Variables[Variable Type],$A397),CHAR(34),
", VariableCode:  ",CHAR(34),INDEX(Variables[Variable Code],$A397),CHAR(34),
", VariableNameCV:  ",CHAR(34),INDEX(Variables[Variable Name],$A397),CHAR(34),
", VariableDefinition:  ",CHAR(34),INDEX(Variables[Variable Definition],$A397),CHAR(34),
", SpecciationCV:  ",CHAR(34),INDEX(Variables[Speciation],$A397),CHAR(34),
", NoDataValue:  ",CHAR(34),INDEX(Variables[No Data Value],$A397),CHAR(34),"}"))</f>
        <v>#REF!</v>
      </c>
    </row>
    <row r="398" spans="1:17" x14ac:dyDescent="0.25">
      <c r="A398">
        <v>395</v>
      </c>
      <c r="D398" t="e">
        <f>IF(INDEX(People[First Name],$A398)="","",
CONCATENATE("  - &amp;PersonID",TEXT($A398,"0000"),
" {","PersonFirstName:  ",CHAR(34),INDEX(People[First Name],$A398),CHAR(34),
", PersonMiddleName:  ",CHAR(34),INDEX(People[Middle Name],$A398),CHAR(34),
", PersonLastName:  ",CHAR(34),INDEX(People[Last Name],$A398),CHAR(34),"}"))</f>
        <v>#REF!</v>
      </c>
      <c r="E398" t="e">
        <f>IF(INDEX(Organizations[Organization Type '[CV']],$A398)="","",
CONCATENATE("  - &amp;OrganizationID",TEXT($A398,"0000"),
" {","OrganizationTypeCV:  ",CHAR(34),INDEX(Organizations[Organization Type '[CV']],$A398),CHAR(34),
", OrganizationCode:  ",CHAR(34),INDEX(Organizations[Organization Code],$A398),CHAR(34),
", OrganizationName:  ",CHAR(34),INDEX(Organizations[Organization Name],$A398),CHAR(34),
", OrganizationDescription:  ",CHAR(34),INDEX(Organizations[Organization Description],$A398),CHAR(34),
", OrganizationLink:  ",CHAR(34),INDEX(Organizations[Organization Link],$A398),CHAR(34),"}"))</f>
        <v>#REF!</v>
      </c>
      <c r="F398" t="e">
        <f>IF(INDEX(People[First Name],$A398)="","",
CONCATENATE("  - &amp;AffiliationID",TEXT($A398,"0000"),
" {PersonID: *PersonID",TEXT($A398,"0000"),
", OrganizationID: *OrganizationID",TEXT(MATCH(INDEX(People[Organization Name],$A398),Organizations[Organization Name],0),"0000"),
", IsPrimaryOrganizationContact: , AffiliationStartDate: , AffiliationEndDate: , PrimaryPhone: ",
", PrimaryEmail: ",CHAR(34),INDEX(People[Primary Email],$A398),CHAR(34),
", PrimaryAddress: ",CHAR(34),INDEX(People[Primary Address],$A398),CHAR(34),
", PersonLink: }"))</f>
        <v>#REF!</v>
      </c>
      <c r="H398" t="e">
        <f>IF(COUNTA(CitationInformation)=0,"",IF(INDEX(AuthorList[Author Name],$A398)="","",
CONCATENATE("  - &amp;AuthorListID",TEXT($A398,"0000"),
"  {CitationID: *CitationID0001",
", PersonID: *PersonID",TEXT(MATCH(INDEX(AuthorList[Author Name],$A398),People[Full Name],0),"0000"),
", AuthorOrder: ",INDEX(AuthorList[Author Number],$A398),"}")))</f>
        <v>#REF!</v>
      </c>
      <c r="K398" t="e">
        <f>IF(INDEX(SamplingFeatures[Feature Code],$A398)="","",
CONCATENATE("  - &amp;SamplingFeatureID",TEXT($A398,"0000"),
" {","SamplingFeatureUUID:  ",CHAR(34),INDEX(SamplingFeatures[Sampling Feature UUID],$A398),CHAR(34),
", SamplingFeatureTypeCV:  ",CHAR(34),INDEX(SamplingFeatures[Sampling Feature Type],$A398),CHAR(34),
", SamplingFeatureCode:  ",CHAR(34),INDEX(SamplingFeatures[Feature Code],$A398),CHAR(34),
", SamplingFeatureName:  ",CHAR(34),INDEX(SamplingFeatures[Feature Name],$A398),CHAR(34),
", SamplingFeatureDescription:  ",CHAR(34),INDEX(SamplingFeatures[Feature Description],$A398),CHAR(34),
", SamplingFeatureGeotypeCV:  ",CHAR(34),INDEX(SamplingFeatures[Feature Geo Type],$A398),CHAR(34),
", FeatureGeometry:  ",CHAR(34),INDEX(SamplingFeatures[Feature Geometry],$A398),CHAR(34),
", Elevation_m:  ",CHAR(34),INDEX(SamplingFeatures[Elevation_m],$A398),CHAR(34),
", ElevationDatumCV:  ",CHAR(34),ElevationDatum,CHAR(34),"}"))</f>
        <v>#REF!</v>
      </c>
      <c r="L398" t="e">
        <f>IF(INDEX(SamplingFeatures[Sampling Feature Type],$A398)&lt;&gt;"Site","",
CONCATENATE("  - &amp;SiteID",TEXT(SUMPRODUCT(--($L$3:$L397&lt;&gt;"")),"0000"),
" {","SamplingFeatureID:  *SamplingFeatureID",TEXT($A398,"0000"),
", SiteTypeCV:  ",CHAR(34),INDEX(Sites[Site Type],$A398),CHAR(34),
", Latitude:  ",INDEX(Sites[Latitude],$A398),
", Longitude:  ",INDEX(Sites[Longitude],$A398),
", SRSName:  ",CHAR(34),LatLonDatum,CHAR(34),"}"))</f>
        <v>#REF!</v>
      </c>
      <c r="M398" t="e">
        <f>IF(INDEX(SamplingFeatures[Sampling Feature Type],$A398)&lt;&gt;"Specimen","",
CONCATENATE("  - &amp;SpecimenID",TEXT(SUMPRODUCT(--($M$3:$M397&lt;&gt;"")),"0000"),
" {","SamplingFeatureID:  *SamplingFeatureID",TEXT($A398,"0000"),
", SpecimenTypeCV:  ",CHAR(34),INDEX(Specimens[Specimen Type],$A398),CHAR(34),
", SpecimenMediumCV:  ",INDEX(Specimens[Specimen Medium],$A398),
", IsFieldSpecimen:  ",CHAR(34),INDEX(Specimens[Is Field Specimen?],$A398),CHAR(34),"}"))</f>
        <v>#REF!</v>
      </c>
      <c r="N398" t="e">
        <f>IF(COUNTA(SpatialOffsets[])=0,"", IF(INDEX(SpatialOffsets[Spatial Offset Type],$A398)="","",
CONCATENATE("  - &amp;SpatialOffsetID",TEXT($A398,"0000"),
" {","SpatialOffsetTypeCV:  ",CHAR(34),INDEX(SpatialOffsets[Spatial Offset Type],$A398),CHAR(34),
", Offset1Value:  ",INDEX(SpatialOffsets[Offset 1 Value],$A398),
", Offset1UnitID:  ",CHAR(34),INDEX(SpatialOffsets[Offset 1 Unit],$A398),CHAR(34),
", Offset2Value:  ",INDEX(SpatialOffsets[Offset 2 Value],$A398),
", Offset2UnitID:  ",CHAR(34),INDEX(SpatialOffsets[Offset 2 Unit],$A398),CHAR(34),
", Offset3Value:  ",INDEX(SpatialOffsets[Offset 3 Value],$A398),
", Offset3UnitID:  ",CHAR(34),INDEX(SpatialOffsets[Offset 3 Unit],$A398),CHAR(34),,"}")))</f>
        <v>#REF!</v>
      </c>
      <c r="O398" t="e">
        <f>IF(COUNTA(RelatedFeatures[])=0,"", IF(INDEX(RelatedFeatures[First Sampling Feature Code],$A398)="","",
CONCATENATE("  - &amp;RelationID",TEXT($A398,"0000"),
" {","SamplingFeatureID:  *SamplingFeatureID",TEXT(MATCH(INDEX(RelatedFeatures[First Sampling Feature Code],$A398),SamplingFeatures[Feature Code],0),"0000"),
", RelationshipTypeCV:  ",CHAR(34),INDEX(RelatedFeatures[Relationship Type],$A398),CHAR(34),
", RelatedFeatureID: *SamplingFeatureID",TEXT(MATCH(INDEX(RelatedFeatures[Second Sampling Feature Code],$A398),SamplingFeatures[Feature Code],0),"0000"),
", SpatialOffsetID:  ",IF(INDEX(RelatedFeatures[Offset Number],$A398)="","",CONCATENATE("*SpatialOffsetID",TEXT(INDEX(RelatedFeatures[Offset Number],$A398),"0000"))),"}")))</f>
        <v>#REF!</v>
      </c>
      <c r="P398" t="e">
        <f>IF(INDEX(Methods[Method Type],$A398)="","",
CONCATENATE("  - &amp;MethodID",TEXT($A398,"0000"),
" {","MethodTypeCV:  ",CHAR(34),INDEX(Methods[Method Type],$A398),CHAR(34),
", MethodCode:  ",CHAR(34),INDEX(Methods[Method Code],$A398),CHAR(34),
", MethodName:  ",CHAR(34),INDEX(Methods[Method Name],$A398),CHAR(34),
", MethodDescription:  ",CHAR(34),INDEX(Methods[Method Description],$A398),CHAR(34),
", MethodLink:  ",CHAR(34),INDEX(Methods[Method Link],$A398),CHAR(34),
", OrganizationID: *OrganizationID",TEXT(MATCH(INDEX(Methods[Organization Name],$A398),Organizations[Organization Name],0),"0000"),"}"))</f>
        <v>#REF!</v>
      </c>
      <c r="Q398" t="e">
        <f>IF(INDEX(Variables[Variable Type],$A398)="","",
CONCATENATE("  - &amp;VariableID",TEXT($A398,"0000"),
" {","VariableTypeCV:  ",CHAR(34),INDEX(Variables[Variable Type],$A398),CHAR(34),
", VariableCode:  ",CHAR(34),INDEX(Variables[Variable Code],$A398),CHAR(34),
", VariableNameCV:  ",CHAR(34),INDEX(Variables[Variable Name],$A398),CHAR(34),
", VariableDefinition:  ",CHAR(34),INDEX(Variables[Variable Definition],$A398),CHAR(34),
", SpecciationCV:  ",CHAR(34),INDEX(Variables[Speciation],$A398),CHAR(34),
", NoDataValue:  ",CHAR(34),INDEX(Variables[No Data Value],$A398),CHAR(34),"}"))</f>
        <v>#REF!</v>
      </c>
    </row>
    <row r="399" spans="1:17" x14ac:dyDescent="0.25">
      <c r="A399">
        <v>396</v>
      </c>
      <c r="D399" t="e">
        <f>IF(INDEX(People[First Name],$A399)="","",
CONCATENATE("  - &amp;PersonID",TEXT($A399,"0000"),
" {","PersonFirstName:  ",CHAR(34),INDEX(People[First Name],$A399),CHAR(34),
", PersonMiddleName:  ",CHAR(34),INDEX(People[Middle Name],$A399),CHAR(34),
", PersonLastName:  ",CHAR(34),INDEX(People[Last Name],$A399),CHAR(34),"}"))</f>
        <v>#REF!</v>
      </c>
      <c r="E399" t="e">
        <f>IF(INDEX(Organizations[Organization Type '[CV']],$A399)="","",
CONCATENATE("  - &amp;OrganizationID",TEXT($A399,"0000"),
" {","OrganizationTypeCV:  ",CHAR(34),INDEX(Organizations[Organization Type '[CV']],$A399),CHAR(34),
", OrganizationCode:  ",CHAR(34),INDEX(Organizations[Organization Code],$A399),CHAR(34),
", OrganizationName:  ",CHAR(34),INDEX(Organizations[Organization Name],$A399),CHAR(34),
", OrganizationDescription:  ",CHAR(34),INDEX(Organizations[Organization Description],$A399),CHAR(34),
", OrganizationLink:  ",CHAR(34),INDEX(Organizations[Organization Link],$A399),CHAR(34),"}"))</f>
        <v>#REF!</v>
      </c>
      <c r="F399" t="e">
        <f>IF(INDEX(People[First Name],$A399)="","",
CONCATENATE("  - &amp;AffiliationID",TEXT($A399,"0000"),
" {PersonID: *PersonID",TEXT($A399,"0000"),
", OrganizationID: *OrganizationID",TEXT(MATCH(INDEX(People[Organization Name],$A399),Organizations[Organization Name],0),"0000"),
", IsPrimaryOrganizationContact: , AffiliationStartDate: , AffiliationEndDate: , PrimaryPhone: ",
", PrimaryEmail: ",CHAR(34),INDEX(People[Primary Email],$A399),CHAR(34),
", PrimaryAddress: ",CHAR(34),INDEX(People[Primary Address],$A399),CHAR(34),
", PersonLink: }"))</f>
        <v>#REF!</v>
      </c>
      <c r="H399" t="e">
        <f>IF(COUNTA(CitationInformation)=0,"",IF(INDEX(AuthorList[Author Name],$A399)="","",
CONCATENATE("  - &amp;AuthorListID",TEXT($A399,"0000"),
"  {CitationID: *CitationID0001",
", PersonID: *PersonID",TEXT(MATCH(INDEX(AuthorList[Author Name],$A399),People[Full Name],0),"0000"),
", AuthorOrder: ",INDEX(AuthorList[Author Number],$A399),"}")))</f>
        <v>#REF!</v>
      </c>
      <c r="K399" t="e">
        <f>IF(INDEX(SamplingFeatures[Feature Code],$A399)="","",
CONCATENATE("  - &amp;SamplingFeatureID",TEXT($A399,"0000"),
" {","SamplingFeatureUUID:  ",CHAR(34),INDEX(SamplingFeatures[Sampling Feature UUID],$A399),CHAR(34),
", SamplingFeatureTypeCV:  ",CHAR(34),INDEX(SamplingFeatures[Sampling Feature Type],$A399),CHAR(34),
", SamplingFeatureCode:  ",CHAR(34),INDEX(SamplingFeatures[Feature Code],$A399),CHAR(34),
", SamplingFeatureName:  ",CHAR(34),INDEX(SamplingFeatures[Feature Name],$A399),CHAR(34),
", SamplingFeatureDescription:  ",CHAR(34),INDEX(SamplingFeatures[Feature Description],$A399),CHAR(34),
", SamplingFeatureGeotypeCV:  ",CHAR(34),INDEX(SamplingFeatures[Feature Geo Type],$A399),CHAR(34),
", FeatureGeometry:  ",CHAR(34),INDEX(SamplingFeatures[Feature Geometry],$A399),CHAR(34),
", Elevation_m:  ",CHAR(34),INDEX(SamplingFeatures[Elevation_m],$A399),CHAR(34),
", ElevationDatumCV:  ",CHAR(34),ElevationDatum,CHAR(34),"}"))</f>
        <v>#REF!</v>
      </c>
      <c r="L399" t="e">
        <f>IF(INDEX(SamplingFeatures[Sampling Feature Type],$A399)&lt;&gt;"Site","",
CONCATENATE("  - &amp;SiteID",TEXT(SUMPRODUCT(--($L$3:$L398&lt;&gt;"")),"0000"),
" {","SamplingFeatureID:  *SamplingFeatureID",TEXT($A399,"0000"),
", SiteTypeCV:  ",CHAR(34),INDEX(Sites[Site Type],$A399),CHAR(34),
", Latitude:  ",INDEX(Sites[Latitude],$A399),
", Longitude:  ",INDEX(Sites[Longitude],$A399),
", SRSName:  ",CHAR(34),LatLonDatum,CHAR(34),"}"))</f>
        <v>#REF!</v>
      </c>
      <c r="M399" t="e">
        <f>IF(INDEX(SamplingFeatures[Sampling Feature Type],$A399)&lt;&gt;"Specimen","",
CONCATENATE("  - &amp;SpecimenID",TEXT(SUMPRODUCT(--($M$3:$M398&lt;&gt;"")),"0000"),
" {","SamplingFeatureID:  *SamplingFeatureID",TEXT($A399,"0000"),
", SpecimenTypeCV:  ",CHAR(34),INDEX(Specimens[Specimen Type],$A399),CHAR(34),
", SpecimenMediumCV:  ",INDEX(Specimens[Specimen Medium],$A399),
", IsFieldSpecimen:  ",CHAR(34),INDEX(Specimens[Is Field Specimen?],$A399),CHAR(34),"}"))</f>
        <v>#REF!</v>
      </c>
      <c r="N399" t="e">
        <f>IF(COUNTA(SpatialOffsets[])=0,"", IF(INDEX(SpatialOffsets[Spatial Offset Type],$A399)="","",
CONCATENATE("  - &amp;SpatialOffsetID",TEXT($A399,"0000"),
" {","SpatialOffsetTypeCV:  ",CHAR(34),INDEX(SpatialOffsets[Spatial Offset Type],$A399),CHAR(34),
", Offset1Value:  ",INDEX(SpatialOffsets[Offset 1 Value],$A399),
", Offset1UnitID:  ",CHAR(34),INDEX(SpatialOffsets[Offset 1 Unit],$A399),CHAR(34),
", Offset2Value:  ",INDEX(SpatialOffsets[Offset 2 Value],$A399),
", Offset2UnitID:  ",CHAR(34),INDEX(SpatialOffsets[Offset 2 Unit],$A399),CHAR(34),
", Offset3Value:  ",INDEX(SpatialOffsets[Offset 3 Value],$A399),
", Offset3UnitID:  ",CHAR(34),INDEX(SpatialOffsets[Offset 3 Unit],$A399),CHAR(34),,"}")))</f>
        <v>#REF!</v>
      </c>
      <c r="O399" t="e">
        <f>IF(COUNTA(RelatedFeatures[])=0,"", IF(INDEX(RelatedFeatures[First Sampling Feature Code],$A399)="","",
CONCATENATE("  - &amp;RelationID",TEXT($A399,"0000"),
" {","SamplingFeatureID:  *SamplingFeatureID",TEXT(MATCH(INDEX(RelatedFeatures[First Sampling Feature Code],$A399),SamplingFeatures[Feature Code],0),"0000"),
", RelationshipTypeCV:  ",CHAR(34),INDEX(RelatedFeatures[Relationship Type],$A399),CHAR(34),
", RelatedFeatureID: *SamplingFeatureID",TEXT(MATCH(INDEX(RelatedFeatures[Second Sampling Feature Code],$A399),SamplingFeatures[Feature Code],0),"0000"),
", SpatialOffsetID:  ",IF(INDEX(RelatedFeatures[Offset Number],$A399)="","",CONCATENATE("*SpatialOffsetID",TEXT(INDEX(RelatedFeatures[Offset Number],$A399),"0000"))),"}")))</f>
        <v>#REF!</v>
      </c>
      <c r="P399" t="e">
        <f>IF(INDEX(Methods[Method Type],$A399)="","",
CONCATENATE("  - &amp;MethodID",TEXT($A399,"0000"),
" {","MethodTypeCV:  ",CHAR(34),INDEX(Methods[Method Type],$A399),CHAR(34),
", MethodCode:  ",CHAR(34),INDEX(Methods[Method Code],$A399),CHAR(34),
", MethodName:  ",CHAR(34),INDEX(Methods[Method Name],$A399),CHAR(34),
", MethodDescription:  ",CHAR(34),INDEX(Methods[Method Description],$A399),CHAR(34),
", MethodLink:  ",CHAR(34),INDEX(Methods[Method Link],$A399),CHAR(34),
", OrganizationID: *OrganizationID",TEXT(MATCH(INDEX(Methods[Organization Name],$A399),Organizations[Organization Name],0),"0000"),"}"))</f>
        <v>#REF!</v>
      </c>
      <c r="Q399" t="e">
        <f>IF(INDEX(Variables[Variable Type],$A399)="","",
CONCATENATE("  - &amp;VariableID",TEXT($A399,"0000"),
" {","VariableTypeCV:  ",CHAR(34),INDEX(Variables[Variable Type],$A399),CHAR(34),
", VariableCode:  ",CHAR(34),INDEX(Variables[Variable Code],$A399),CHAR(34),
", VariableNameCV:  ",CHAR(34),INDEX(Variables[Variable Name],$A399),CHAR(34),
", VariableDefinition:  ",CHAR(34),INDEX(Variables[Variable Definition],$A399),CHAR(34),
", SpecciationCV:  ",CHAR(34),INDEX(Variables[Speciation],$A399),CHAR(34),
", NoDataValue:  ",CHAR(34),INDEX(Variables[No Data Value],$A399),CHAR(34),"}"))</f>
        <v>#REF!</v>
      </c>
    </row>
    <row r="400" spans="1:17" x14ac:dyDescent="0.25">
      <c r="A400">
        <v>397</v>
      </c>
      <c r="D400" t="e">
        <f>IF(INDEX(People[First Name],$A400)="","",
CONCATENATE("  - &amp;PersonID",TEXT($A400,"0000"),
" {","PersonFirstName:  ",CHAR(34),INDEX(People[First Name],$A400),CHAR(34),
", PersonMiddleName:  ",CHAR(34),INDEX(People[Middle Name],$A400),CHAR(34),
", PersonLastName:  ",CHAR(34),INDEX(People[Last Name],$A400),CHAR(34),"}"))</f>
        <v>#REF!</v>
      </c>
      <c r="E400" t="e">
        <f>IF(INDEX(Organizations[Organization Type '[CV']],$A400)="","",
CONCATENATE("  - &amp;OrganizationID",TEXT($A400,"0000"),
" {","OrganizationTypeCV:  ",CHAR(34),INDEX(Organizations[Organization Type '[CV']],$A400),CHAR(34),
", OrganizationCode:  ",CHAR(34),INDEX(Organizations[Organization Code],$A400),CHAR(34),
", OrganizationName:  ",CHAR(34),INDEX(Organizations[Organization Name],$A400),CHAR(34),
", OrganizationDescription:  ",CHAR(34),INDEX(Organizations[Organization Description],$A400),CHAR(34),
", OrganizationLink:  ",CHAR(34),INDEX(Organizations[Organization Link],$A400),CHAR(34),"}"))</f>
        <v>#REF!</v>
      </c>
      <c r="F400" t="e">
        <f>IF(INDEX(People[First Name],$A400)="","",
CONCATENATE("  - &amp;AffiliationID",TEXT($A400,"0000"),
" {PersonID: *PersonID",TEXT($A400,"0000"),
", OrganizationID: *OrganizationID",TEXT(MATCH(INDEX(People[Organization Name],$A400),Organizations[Organization Name],0),"0000"),
", IsPrimaryOrganizationContact: , AffiliationStartDate: , AffiliationEndDate: , PrimaryPhone: ",
", PrimaryEmail: ",CHAR(34),INDEX(People[Primary Email],$A400),CHAR(34),
", PrimaryAddress: ",CHAR(34),INDEX(People[Primary Address],$A400),CHAR(34),
", PersonLink: }"))</f>
        <v>#REF!</v>
      </c>
      <c r="H400" t="e">
        <f>IF(COUNTA(CitationInformation)=0,"",IF(INDEX(AuthorList[Author Name],$A400)="","",
CONCATENATE("  - &amp;AuthorListID",TEXT($A400,"0000"),
"  {CitationID: *CitationID0001",
", PersonID: *PersonID",TEXT(MATCH(INDEX(AuthorList[Author Name],$A400),People[Full Name],0),"0000"),
", AuthorOrder: ",INDEX(AuthorList[Author Number],$A400),"}")))</f>
        <v>#REF!</v>
      </c>
      <c r="K400" t="e">
        <f>IF(INDEX(SamplingFeatures[Feature Code],$A400)="","",
CONCATENATE("  - &amp;SamplingFeatureID",TEXT($A400,"0000"),
" {","SamplingFeatureUUID:  ",CHAR(34),INDEX(SamplingFeatures[Sampling Feature UUID],$A400),CHAR(34),
", SamplingFeatureTypeCV:  ",CHAR(34),INDEX(SamplingFeatures[Sampling Feature Type],$A400),CHAR(34),
", SamplingFeatureCode:  ",CHAR(34),INDEX(SamplingFeatures[Feature Code],$A400),CHAR(34),
", SamplingFeatureName:  ",CHAR(34),INDEX(SamplingFeatures[Feature Name],$A400),CHAR(34),
", SamplingFeatureDescription:  ",CHAR(34),INDEX(SamplingFeatures[Feature Description],$A400),CHAR(34),
", SamplingFeatureGeotypeCV:  ",CHAR(34),INDEX(SamplingFeatures[Feature Geo Type],$A400),CHAR(34),
", FeatureGeometry:  ",CHAR(34),INDEX(SamplingFeatures[Feature Geometry],$A400),CHAR(34),
", Elevation_m:  ",CHAR(34),INDEX(SamplingFeatures[Elevation_m],$A400),CHAR(34),
", ElevationDatumCV:  ",CHAR(34),ElevationDatum,CHAR(34),"}"))</f>
        <v>#REF!</v>
      </c>
      <c r="L400" t="e">
        <f>IF(INDEX(SamplingFeatures[Sampling Feature Type],$A400)&lt;&gt;"Site","",
CONCATENATE("  - &amp;SiteID",TEXT(SUMPRODUCT(--($L$3:$L399&lt;&gt;"")),"0000"),
" {","SamplingFeatureID:  *SamplingFeatureID",TEXT($A400,"0000"),
", SiteTypeCV:  ",CHAR(34),INDEX(Sites[Site Type],$A400),CHAR(34),
", Latitude:  ",INDEX(Sites[Latitude],$A400),
", Longitude:  ",INDEX(Sites[Longitude],$A400),
", SRSName:  ",CHAR(34),LatLonDatum,CHAR(34),"}"))</f>
        <v>#REF!</v>
      </c>
      <c r="M400" t="e">
        <f>IF(INDEX(SamplingFeatures[Sampling Feature Type],$A400)&lt;&gt;"Specimen","",
CONCATENATE("  - &amp;SpecimenID",TEXT(SUMPRODUCT(--($M$3:$M399&lt;&gt;"")),"0000"),
" {","SamplingFeatureID:  *SamplingFeatureID",TEXT($A400,"0000"),
", SpecimenTypeCV:  ",CHAR(34),INDEX(Specimens[Specimen Type],$A400),CHAR(34),
", SpecimenMediumCV:  ",INDEX(Specimens[Specimen Medium],$A400),
", IsFieldSpecimen:  ",CHAR(34),INDEX(Specimens[Is Field Specimen?],$A400),CHAR(34),"}"))</f>
        <v>#REF!</v>
      </c>
      <c r="N400" t="e">
        <f>IF(COUNTA(SpatialOffsets[])=0,"", IF(INDEX(SpatialOffsets[Spatial Offset Type],$A400)="","",
CONCATENATE("  - &amp;SpatialOffsetID",TEXT($A400,"0000"),
" {","SpatialOffsetTypeCV:  ",CHAR(34),INDEX(SpatialOffsets[Spatial Offset Type],$A400),CHAR(34),
", Offset1Value:  ",INDEX(SpatialOffsets[Offset 1 Value],$A400),
", Offset1UnitID:  ",CHAR(34),INDEX(SpatialOffsets[Offset 1 Unit],$A400),CHAR(34),
", Offset2Value:  ",INDEX(SpatialOffsets[Offset 2 Value],$A400),
", Offset2UnitID:  ",CHAR(34),INDEX(SpatialOffsets[Offset 2 Unit],$A400),CHAR(34),
", Offset3Value:  ",INDEX(SpatialOffsets[Offset 3 Value],$A400),
", Offset3UnitID:  ",CHAR(34),INDEX(SpatialOffsets[Offset 3 Unit],$A400),CHAR(34),,"}")))</f>
        <v>#REF!</v>
      </c>
      <c r="O400" t="e">
        <f>IF(COUNTA(RelatedFeatures[])=0,"", IF(INDEX(RelatedFeatures[First Sampling Feature Code],$A400)="","",
CONCATENATE("  - &amp;RelationID",TEXT($A400,"0000"),
" {","SamplingFeatureID:  *SamplingFeatureID",TEXT(MATCH(INDEX(RelatedFeatures[First Sampling Feature Code],$A400),SamplingFeatures[Feature Code],0),"0000"),
", RelationshipTypeCV:  ",CHAR(34),INDEX(RelatedFeatures[Relationship Type],$A400),CHAR(34),
", RelatedFeatureID: *SamplingFeatureID",TEXT(MATCH(INDEX(RelatedFeatures[Second Sampling Feature Code],$A400),SamplingFeatures[Feature Code],0),"0000"),
", SpatialOffsetID:  ",IF(INDEX(RelatedFeatures[Offset Number],$A400)="","",CONCATENATE("*SpatialOffsetID",TEXT(INDEX(RelatedFeatures[Offset Number],$A400),"0000"))),"}")))</f>
        <v>#REF!</v>
      </c>
      <c r="P400" t="e">
        <f>IF(INDEX(Methods[Method Type],$A400)="","",
CONCATENATE("  - &amp;MethodID",TEXT($A400,"0000"),
" {","MethodTypeCV:  ",CHAR(34),INDEX(Methods[Method Type],$A400),CHAR(34),
", MethodCode:  ",CHAR(34),INDEX(Methods[Method Code],$A400),CHAR(34),
", MethodName:  ",CHAR(34),INDEX(Methods[Method Name],$A400),CHAR(34),
", MethodDescription:  ",CHAR(34),INDEX(Methods[Method Description],$A400),CHAR(34),
", MethodLink:  ",CHAR(34),INDEX(Methods[Method Link],$A400),CHAR(34),
", OrganizationID: *OrganizationID",TEXT(MATCH(INDEX(Methods[Organization Name],$A400),Organizations[Organization Name],0),"0000"),"}"))</f>
        <v>#REF!</v>
      </c>
      <c r="Q400" t="e">
        <f>IF(INDEX(Variables[Variable Type],$A400)="","",
CONCATENATE("  - &amp;VariableID",TEXT($A400,"0000"),
" {","VariableTypeCV:  ",CHAR(34),INDEX(Variables[Variable Type],$A400),CHAR(34),
", VariableCode:  ",CHAR(34),INDEX(Variables[Variable Code],$A400),CHAR(34),
", VariableNameCV:  ",CHAR(34),INDEX(Variables[Variable Name],$A400),CHAR(34),
", VariableDefinition:  ",CHAR(34),INDEX(Variables[Variable Definition],$A400),CHAR(34),
", SpecciationCV:  ",CHAR(34),INDEX(Variables[Speciation],$A400),CHAR(34),
", NoDataValue:  ",CHAR(34),INDEX(Variables[No Data Value],$A400),CHAR(34),"}"))</f>
        <v>#REF!</v>
      </c>
    </row>
    <row r="401" spans="1:17" x14ac:dyDescent="0.25">
      <c r="A401">
        <v>398</v>
      </c>
      <c r="D401" t="e">
        <f>IF(INDEX(People[First Name],$A401)="","",
CONCATENATE("  - &amp;PersonID",TEXT($A401,"0000"),
" {","PersonFirstName:  ",CHAR(34),INDEX(People[First Name],$A401),CHAR(34),
", PersonMiddleName:  ",CHAR(34),INDEX(People[Middle Name],$A401),CHAR(34),
", PersonLastName:  ",CHAR(34),INDEX(People[Last Name],$A401),CHAR(34),"}"))</f>
        <v>#REF!</v>
      </c>
      <c r="E401" t="e">
        <f>IF(INDEX(Organizations[Organization Type '[CV']],$A401)="","",
CONCATENATE("  - &amp;OrganizationID",TEXT($A401,"0000"),
" {","OrganizationTypeCV:  ",CHAR(34),INDEX(Organizations[Organization Type '[CV']],$A401),CHAR(34),
", OrganizationCode:  ",CHAR(34),INDEX(Organizations[Organization Code],$A401),CHAR(34),
", OrganizationName:  ",CHAR(34),INDEX(Organizations[Organization Name],$A401),CHAR(34),
", OrganizationDescription:  ",CHAR(34),INDEX(Organizations[Organization Description],$A401),CHAR(34),
", OrganizationLink:  ",CHAR(34),INDEX(Organizations[Organization Link],$A401),CHAR(34),"}"))</f>
        <v>#REF!</v>
      </c>
      <c r="F401" t="e">
        <f>IF(INDEX(People[First Name],$A401)="","",
CONCATENATE("  - &amp;AffiliationID",TEXT($A401,"0000"),
" {PersonID: *PersonID",TEXT($A401,"0000"),
", OrganizationID: *OrganizationID",TEXT(MATCH(INDEX(People[Organization Name],$A401),Organizations[Organization Name],0),"0000"),
", IsPrimaryOrganizationContact: , AffiliationStartDate: , AffiliationEndDate: , PrimaryPhone: ",
", PrimaryEmail: ",CHAR(34),INDEX(People[Primary Email],$A401),CHAR(34),
", PrimaryAddress: ",CHAR(34),INDEX(People[Primary Address],$A401),CHAR(34),
", PersonLink: }"))</f>
        <v>#REF!</v>
      </c>
      <c r="H401" t="e">
        <f>IF(COUNTA(CitationInformation)=0,"",IF(INDEX(AuthorList[Author Name],$A401)="","",
CONCATENATE("  - &amp;AuthorListID",TEXT($A401,"0000"),
"  {CitationID: *CitationID0001",
", PersonID: *PersonID",TEXT(MATCH(INDEX(AuthorList[Author Name],$A401),People[Full Name],0),"0000"),
", AuthorOrder: ",INDEX(AuthorList[Author Number],$A401),"}")))</f>
        <v>#REF!</v>
      </c>
      <c r="K401" t="e">
        <f>IF(INDEX(SamplingFeatures[Feature Code],$A401)="","",
CONCATENATE("  - &amp;SamplingFeatureID",TEXT($A401,"0000"),
" {","SamplingFeatureUUID:  ",CHAR(34),INDEX(SamplingFeatures[Sampling Feature UUID],$A401),CHAR(34),
", SamplingFeatureTypeCV:  ",CHAR(34),INDEX(SamplingFeatures[Sampling Feature Type],$A401),CHAR(34),
", SamplingFeatureCode:  ",CHAR(34),INDEX(SamplingFeatures[Feature Code],$A401),CHAR(34),
", SamplingFeatureName:  ",CHAR(34),INDEX(SamplingFeatures[Feature Name],$A401),CHAR(34),
", SamplingFeatureDescription:  ",CHAR(34),INDEX(SamplingFeatures[Feature Description],$A401),CHAR(34),
", SamplingFeatureGeotypeCV:  ",CHAR(34),INDEX(SamplingFeatures[Feature Geo Type],$A401),CHAR(34),
", FeatureGeometry:  ",CHAR(34),INDEX(SamplingFeatures[Feature Geometry],$A401),CHAR(34),
", Elevation_m:  ",CHAR(34),INDEX(SamplingFeatures[Elevation_m],$A401),CHAR(34),
", ElevationDatumCV:  ",CHAR(34),ElevationDatum,CHAR(34),"}"))</f>
        <v>#REF!</v>
      </c>
      <c r="L401" t="e">
        <f>IF(INDEX(SamplingFeatures[Sampling Feature Type],$A401)&lt;&gt;"Site","",
CONCATENATE("  - &amp;SiteID",TEXT(SUMPRODUCT(--($L$3:$L400&lt;&gt;"")),"0000"),
" {","SamplingFeatureID:  *SamplingFeatureID",TEXT($A401,"0000"),
", SiteTypeCV:  ",CHAR(34),INDEX(Sites[Site Type],$A401),CHAR(34),
", Latitude:  ",INDEX(Sites[Latitude],$A401),
", Longitude:  ",INDEX(Sites[Longitude],$A401),
", SRSName:  ",CHAR(34),LatLonDatum,CHAR(34),"}"))</f>
        <v>#REF!</v>
      </c>
      <c r="M401" t="e">
        <f>IF(INDEX(SamplingFeatures[Sampling Feature Type],$A401)&lt;&gt;"Specimen","",
CONCATENATE("  - &amp;SpecimenID",TEXT(SUMPRODUCT(--($M$3:$M400&lt;&gt;"")),"0000"),
" {","SamplingFeatureID:  *SamplingFeatureID",TEXT($A401,"0000"),
", SpecimenTypeCV:  ",CHAR(34),INDEX(Specimens[Specimen Type],$A401),CHAR(34),
", SpecimenMediumCV:  ",INDEX(Specimens[Specimen Medium],$A401),
", IsFieldSpecimen:  ",CHAR(34),INDEX(Specimens[Is Field Specimen?],$A401),CHAR(34),"}"))</f>
        <v>#REF!</v>
      </c>
      <c r="N401" t="e">
        <f>IF(COUNTA(SpatialOffsets[])=0,"", IF(INDEX(SpatialOffsets[Spatial Offset Type],$A401)="","",
CONCATENATE("  - &amp;SpatialOffsetID",TEXT($A401,"0000"),
" {","SpatialOffsetTypeCV:  ",CHAR(34),INDEX(SpatialOffsets[Spatial Offset Type],$A401),CHAR(34),
", Offset1Value:  ",INDEX(SpatialOffsets[Offset 1 Value],$A401),
", Offset1UnitID:  ",CHAR(34),INDEX(SpatialOffsets[Offset 1 Unit],$A401),CHAR(34),
", Offset2Value:  ",INDEX(SpatialOffsets[Offset 2 Value],$A401),
", Offset2UnitID:  ",CHAR(34),INDEX(SpatialOffsets[Offset 2 Unit],$A401),CHAR(34),
", Offset3Value:  ",INDEX(SpatialOffsets[Offset 3 Value],$A401),
", Offset3UnitID:  ",CHAR(34),INDEX(SpatialOffsets[Offset 3 Unit],$A401),CHAR(34),,"}")))</f>
        <v>#REF!</v>
      </c>
      <c r="O401" t="e">
        <f>IF(COUNTA(RelatedFeatures[])=0,"", IF(INDEX(RelatedFeatures[First Sampling Feature Code],$A401)="","",
CONCATENATE("  - &amp;RelationID",TEXT($A401,"0000"),
" {","SamplingFeatureID:  *SamplingFeatureID",TEXT(MATCH(INDEX(RelatedFeatures[First Sampling Feature Code],$A401),SamplingFeatures[Feature Code],0),"0000"),
", RelationshipTypeCV:  ",CHAR(34),INDEX(RelatedFeatures[Relationship Type],$A401),CHAR(34),
", RelatedFeatureID: *SamplingFeatureID",TEXT(MATCH(INDEX(RelatedFeatures[Second Sampling Feature Code],$A401),SamplingFeatures[Feature Code],0),"0000"),
", SpatialOffsetID:  ",IF(INDEX(RelatedFeatures[Offset Number],$A401)="","",CONCATENATE("*SpatialOffsetID",TEXT(INDEX(RelatedFeatures[Offset Number],$A401),"0000"))),"}")))</f>
        <v>#REF!</v>
      </c>
      <c r="P401" t="e">
        <f>IF(INDEX(Methods[Method Type],$A401)="","",
CONCATENATE("  - &amp;MethodID",TEXT($A401,"0000"),
" {","MethodTypeCV:  ",CHAR(34),INDEX(Methods[Method Type],$A401),CHAR(34),
", MethodCode:  ",CHAR(34),INDEX(Methods[Method Code],$A401),CHAR(34),
", MethodName:  ",CHAR(34),INDEX(Methods[Method Name],$A401),CHAR(34),
", MethodDescription:  ",CHAR(34),INDEX(Methods[Method Description],$A401),CHAR(34),
", MethodLink:  ",CHAR(34),INDEX(Methods[Method Link],$A401),CHAR(34),
", OrganizationID: *OrganizationID",TEXT(MATCH(INDEX(Methods[Organization Name],$A401),Organizations[Organization Name],0),"0000"),"}"))</f>
        <v>#REF!</v>
      </c>
      <c r="Q401" t="e">
        <f>IF(INDEX(Variables[Variable Type],$A401)="","",
CONCATENATE("  - &amp;VariableID",TEXT($A401,"0000"),
" {","VariableTypeCV:  ",CHAR(34),INDEX(Variables[Variable Type],$A401),CHAR(34),
", VariableCode:  ",CHAR(34),INDEX(Variables[Variable Code],$A401),CHAR(34),
", VariableNameCV:  ",CHAR(34),INDEX(Variables[Variable Name],$A401),CHAR(34),
", VariableDefinition:  ",CHAR(34),INDEX(Variables[Variable Definition],$A401),CHAR(34),
", SpecciationCV:  ",CHAR(34),INDEX(Variables[Speciation],$A401),CHAR(34),
", NoDataValue:  ",CHAR(34),INDEX(Variables[No Data Value],$A401),CHAR(34),"}"))</f>
        <v>#REF!</v>
      </c>
    </row>
    <row r="402" spans="1:17" x14ac:dyDescent="0.25">
      <c r="A402">
        <v>399</v>
      </c>
      <c r="D402" t="e">
        <f>IF(INDEX(People[First Name],$A402)="","",
CONCATENATE("  - &amp;PersonID",TEXT($A402,"0000"),
" {","PersonFirstName:  ",CHAR(34),INDEX(People[First Name],$A402),CHAR(34),
", PersonMiddleName:  ",CHAR(34),INDEX(People[Middle Name],$A402),CHAR(34),
", PersonLastName:  ",CHAR(34),INDEX(People[Last Name],$A402),CHAR(34),"}"))</f>
        <v>#REF!</v>
      </c>
      <c r="E402" t="e">
        <f>IF(INDEX(Organizations[Organization Type '[CV']],$A402)="","",
CONCATENATE("  - &amp;OrganizationID",TEXT($A402,"0000"),
" {","OrganizationTypeCV:  ",CHAR(34),INDEX(Organizations[Organization Type '[CV']],$A402),CHAR(34),
", OrganizationCode:  ",CHAR(34),INDEX(Organizations[Organization Code],$A402),CHAR(34),
", OrganizationName:  ",CHAR(34),INDEX(Organizations[Organization Name],$A402),CHAR(34),
", OrganizationDescription:  ",CHAR(34),INDEX(Organizations[Organization Description],$A402),CHAR(34),
", OrganizationLink:  ",CHAR(34),INDEX(Organizations[Organization Link],$A402),CHAR(34),"}"))</f>
        <v>#REF!</v>
      </c>
      <c r="F402" t="e">
        <f>IF(INDEX(People[First Name],$A402)="","",
CONCATENATE("  - &amp;AffiliationID",TEXT($A402,"0000"),
" {PersonID: *PersonID",TEXT($A402,"0000"),
", OrganizationID: *OrganizationID",TEXT(MATCH(INDEX(People[Organization Name],$A402),Organizations[Organization Name],0),"0000"),
", IsPrimaryOrganizationContact: , AffiliationStartDate: , AffiliationEndDate: , PrimaryPhone: ",
", PrimaryEmail: ",CHAR(34),INDEX(People[Primary Email],$A402),CHAR(34),
", PrimaryAddress: ",CHAR(34),INDEX(People[Primary Address],$A402),CHAR(34),
", PersonLink: }"))</f>
        <v>#REF!</v>
      </c>
      <c r="H402" t="e">
        <f>IF(COUNTA(CitationInformation)=0,"",IF(INDEX(AuthorList[Author Name],$A402)="","",
CONCATENATE("  - &amp;AuthorListID",TEXT($A402,"0000"),
"  {CitationID: *CitationID0001",
", PersonID: *PersonID",TEXT(MATCH(INDEX(AuthorList[Author Name],$A402),People[Full Name],0),"0000"),
", AuthorOrder: ",INDEX(AuthorList[Author Number],$A402),"}")))</f>
        <v>#REF!</v>
      </c>
      <c r="K402" t="e">
        <f>IF(INDEX(SamplingFeatures[Feature Code],$A402)="","",
CONCATENATE("  - &amp;SamplingFeatureID",TEXT($A402,"0000"),
" {","SamplingFeatureUUID:  ",CHAR(34),INDEX(SamplingFeatures[Sampling Feature UUID],$A402),CHAR(34),
", SamplingFeatureTypeCV:  ",CHAR(34),INDEX(SamplingFeatures[Sampling Feature Type],$A402),CHAR(34),
", SamplingFeatureCode:  ",CHAR(34),INDEX(SamplingFeatures[Feature Code],$A402),CHAR(34),
", SamplingFeatureName:  ",CHAR(34),INDEX(SamplingFeatures[Feature Name],$A402),CHAR(34),
", SamplingFeatureDescription:  ",CHAR(34),INDEX(SamplingFeatures[Feature Description],$A402),CHAR(34),
", SamplingFeatureGeotypeCV:  ",CHAR(34),INDEX(SamplingFeatures[Feature Geo Type],$A402),CHAR(34),
", FeatureGeometry:  ",CHAR(34),INDEX(SamplingFeatures[Feature Geometry],$A402),CHAR(34),
", Elevation_m:  ",CHAR(34),INDEX(SamplingFeatures[Elevation_m],$A402),CHAR(34),
", ElevationDatumCV:  ",CHAR(34),ElevationDatum,CHAR(34),"}"))</f>
        <v>#REF!</v>
      </c>
      <c r="L402" t="e">
        <f>IF(INDEX(SamplingFeatures[Sampling Feature Type],$A402)&lt;&gt;"Site","",
CONCATENATE("  - &amp;SiteID",TEXT(SUMPRODUCT(--($L$3:$L401&lt;&gt;"")),"0000"),
" {","SamplingFeatureID:  *SamplingFeatureID",TEXT($A402,"0000"),
", SiteTypeCV:  ",CHAR(34),INDEX(Sites[Site Type],$A402),CHAR(34),
", Latitude:  ",INDEX(Sites[Latitude],$A402),
", Longitude:  ",INDEX(Sites[Longitude],$A402),
", SRSName:  ",CHAR(34),LatLonDatum,CHAR(34),"}"))</f>
        <v>#REF!</v>
      </c>
      <c r="M402" t="e">
        <f>IF(INDEX(SamplingFeatures[Sampling Feature Type],$A402)&lt;&gt;"Specimen","",
CONCATENATE("  - &amp;SpecimenID",TEXT(SUMPRODUCT(--($M$3:$M401&lt;&gt;"")),"0000"),
" {","SamplingFeatureID:  *SamplingFeatureID",TEXT($A402,"0000"),
", SpecimenTypeCV:  ",CHAR(34),INDEX(Specimens[Specimen Type],$A402),CHAR(34),
", SpecimenMediumCV:  ",INDEX(Specimens[Specimen Medium],$A402),
", IsFieldSpecimen:  ",CHAR(34),INDEX(Specimens[Is Field Specimen?],$A402),CHAR(34),"}"))</f>
        <v>#REF!</v>
      </c>
      <c r="N402" t="e">
        <f>IF(COUNTA(SpatialOffsets[])=0,"", IF(INDEX(SpatialOffsets[Spatial Offset Type],$A402)="","",
CONCATENATE("  - &amp;SpatialOffsetID",TEXT($A402,"0000"),
" {","SpatialOffsetTypeCV:  ",CHAR(34),INDEX(SpatialOffsets[Spatial Offset Type],$A402),CHAR(34),
", Offset1Value:  ",INDEX(SpatialOffsets[Offset 1 Value],$A402),
", Offset1UnitID:  ",CHAR(34),INDEX(SpatialOffsets[Offset 1 Unit],$A402),CHAR(34),
", Offset2Value:  ",INDEX(SpatialOffsets[Offset 2 Value],$A402),
", Offset2UnitID:  ",CHAR(34),INDEX(SpatialOffsets[Offset 2 Unit],$A402),CHAR(34),
", Offset3Value:  ",INDEX(SpatialOffsets[Offset 3 Value],$A402),
", Offset3UnitID:  ",CHAR(34),INDEX(SpatialOffsets[Offset 3 Unit],$A402),CHAR(34),,"}")))</f>
        <v>#REF!</v>
      </c>
      <c r="O402" t="e">
        <f>IF(COUNTA(RelatedFeatures[])=0,"", IF(INDEX(RelatedFeatures[First Sampling Feature Code],$A402)="","",
CONCATENATE("  - &amp;RelationID",TEXT($A402,"0000"),
" {","SamplingFeatureID:  *SamplingFeatureID",TEXT(MATCH(INDEX(RelatedFeatures[First Sampling Feature Code],$A402),SamplingFeatures[Feature Code],0),"0000"),
", RelationshipTypeCV:  ",CHAR(34),INDEX(RelatedFeatures[Relationship Type],$A402),CHAR(34),
", RelatedFeatureID: *SamplingFeatureID",TEXT(MATCH(INDEX(RelatedFeatures[Second Sampling Feature Code],$A402),SamplingFeatures[Feature Code],0),"0000"),
", SpatialOffsetID:  ",IF(INDEX(RelatedFeatures[Offset Number],$A402)="","",CONCATENATE("*SpatialOffsetID",TEXT(INDEX(RelatedFeatures[Offset Number],$A402),"0000"))),"}")))</f>
        <v>#REF!</v>
      </c>
      <c r="P402" t="e">
        <f>IF(INDEX(Methods[Method Type],$A402)="","",
CONCATENATE("  - &amp;MethodID",TEXT($A402,"0000"),
" {","MethodTypeCV:  ",CHAR(34),INDEX(Methods[Method Type],$A402),CHAR(34),
", MethodCode:  ",CHAR(34),INDEX(Methods[Method Code],$A402),CHAR(34),
", MethodName:  ",CHAR(34),INDEX(Methods[Method Name],$A402),CHAR(34),
", MethodDescription:  ",CHAR(34),INDEX(Methods[Method Description],$A402),CHAR(34),
", MethodLink:  ",CHAR(34),INDEX(Methods[Method Link],$A402),CHAR(34),
", OrganizationID: *OrganizationID",TEXT(MATCH(INDEX(Methods[Organization Name],$A402),Organizations[Organization Name],0),"0000"),"}"))</f>
        <v>#REF!</v>
      </c>
      <c r="Q402" t="e">
        <f>IF(INDEX(Variables[Variable Type],$A402)="","",
CONCATENATE("  - &amp;VariableID",TEXT($A402,"0000"),
" {","VariableTypeCV:  ",CHAR(34),INDEX(Variables[Variable Type],$A402),CHAR(34),
", VariableCode:  ",CHAR(34),INDEX(Variables[Variable Code],$A402),CHAR(34),
", VariableNameCV:  ",CHAR(34),INDEX(Variables[Variable Name],$A402),CHAR(34),
", VariableDefinition:  ",CHAR(34),INDEX(Variables[Variable Definition],$A402),CHAR(34),
", SpecciationCV:  ",CHAR(34),INDEX(Variables[Speciation],$A402),CHAR(34),
", NoDataValue:  ",CHAR(34),INDEX(Variables[No Data Value],$A402),CHAR(34),"}"))</f>
        <v>#REF!</v>
      </c>
    </row>
    <row r="403" spans="1:17" x14ac:dyDescent="0.25">
      <c r="A403">
        <v>400</v>
      </c>
      <c r="D403" t="e">
        <f>IF(INDEX(People[First Name],$A403)="","",
CONCATENATE("  - &amp;PersonID",TEXT($A403,"0000"),
" {","PersonFirstName:  ",CHAR(34),INDEX(People[First Name],$A403),CHAR(34),
", PersonMiddleName:  ",CHAR(34),INDEX(People[Middle Name],$A403),CHAR(34),
", PersonLastName:  ",CHAR(34),INDEX(People[Last Name],$A403),CHAR(34),"}"))</f>
        <v>#REF!</v>
      </c>
      <c r="E403" t="e">
        <f>IF(INDEX(Organizations[Organization Type '[CV']],$A403)="","",
CONCATENATE("  - &amp;OrganizationID",TEXT($A403,"0000"),
" {","OrganizationTypeCV:  ",CHAR(34),INDEX(Organizations[Organization Type '[CV']],$A403),CHAR(34),
", OrganizationCode:  ",CHAR(34),INDEX(Organizations[Organization Code],$A403),CHAR(34),
", OrganizationName:  ",CHAR(34),INDEX(Organizations[Organization Name],$A403),CHAR(34),
", OrganizationDescription:  ",CHAR(34),INDEX(Organizations[Organization Description],$A403),CHAR(34),
", OrganizationLink:  ",CHAR(34),INDEX(Organizations[Organization Link],$A403),CHAR(34),"}"))</f>
        <v>#REF!</v>
      </c>
      <c r="F403" t="e">
        <f>IF(INDEX(People[First Name],$A403)="","",
CONCATENATE("  - &amp;AffiliationID",TEXT($A403,"0000"),
" {PersonID: *PersonID",TEXT($A403,"0000"),
", OrganizationID: *OrganizationID",TEXT(MATCH(INDEX(People[Organization Name],$A403),Organizations[Organization Name],0),"0000"),
", IsPrimaryOrganizationContact: , AffiliationStartDate: , AffiliationEndDate: , PrimaryPhone: ",
", PrimaryEmail: ",CHAR(34),INDEX(People[Primary Email],$A403),CHAR(34),
", PrimaryAddress: ",CHAR(34),INDEX(People[Primary Address],$A403),CHAR(34),
", PersonLink: }"))</f>
        <v>#REF!</v>
      </c>
      <c r="H403" t="e">
        <f>IF(COUNTA(CitationInformation)=0,"",IF(INDEX(AuthorList[Author Name],$A403)="","",
CONCATENATE("  - &amp;AuthorListID",TEXT($A403,"0000"),
"  {CitationID: *CitationID0001",
", PersonID: *PersonID",TEXT(MATCH(INDEX(AuthorList[Author Name],$A403),People[Full Name],0),"0000"),
", AuthorOrder: ",INDEX(AuthorList[Author Number],$A403),"}")))</f>
        <v>#REF!</v>
      </c>
      <c r="K403" t="e">
        <f>IF(INDEX(SamplingFeatures[Feature Code],$A403)="","",
CONCATENATE("  - &amp;SamplingFeatureID",TEXT($A403,"0000"),
" {","SamplingFeatureUUID:  ",CHAR(34),INDEX(SamplingFeatures[Sampling Feature UUID],$A403),CHAR(34),
", SamplingFeatureTypeCV:  ",CHAR(34),INDEX(SamplingFeatures[Sampling Feature Type],$A403),CHAR(34),
", SamplingFeatureCode:  ",CHAR(34),INDEX(SamplingFeatures[Feature Code],$A403),CHAR(34),
", SamplingFeatureName:  ",CHAR(34),INDEX(SamplingFeatures[Feature Name],$A403),CHAR(34),
", SamplingFeatureDescription:  ",CHAR(34),INDEX(SamplingFeatures[Feature Description],$A403),CHAR(34),
", SamplingFeatureGeotypeCV:  ",CHAR(34),INDEX(SamplingFeatures[Feature Geo Type],$A403),CHAR(34),
", FeatureGeometry:  ",CHAR(34),INDEX(SamplingFeatures[Feature Geometry],$A403),CHAR(34),
", Elevation_m:  ",CHAR(34),INDEX(SamplingFeatures[Elevation_m],$A403),CHAR(34),
", ElevationDatumCV:  ",CHAR(34),ElevationDatum,CHAR(34),"}"))</f>
        <v>#REF!</v>
      </c>
      <c r="L403" t="e">
        <f>IF(INDEX(SamplingFeatures[Sampling Feature Type],$A403)&lt;&gt;"Site","",
CONCATENATE("  - &amp;SiteID",TEXT(SUMPRODUCT(--($L$3:$L402&lt;&gt;"")),"0000"),
" {","SamplingFeatureID:  *SamplingFeatureID",TEXT($A403,"0000"),
", SiteTypeCV:  ",CHAR(34),INDEX(Sites[Site Type],$A403),CHAR(34),
", Latitude:  ",INDEX(Sites[Latitude],$A403),
", Longitude:  ",INDEX(Sites[Longitude],$A403),
", SRSName:  ",CHAR(34),LatLonDatum,CHAR(34),"}"))</f>
        <v>#REF!</v>
      </c>
      <c r="M403" t="e">
        <f>IF(INDEX(SamplingFeatures[Sampling Feature Type],$A403)&lt;&gt;"Specimen","",
CONCATENATE("  - &amp;SpecimenID",TEXT(SUMPRODUCT(--($M$3:$M402&lt;&gt;"")),"0000"),
" {","SamplingFeatureID:  *SamplingFeatureID",TEXT($A403,"0000"),
", SpecimenTypeCV:  ",CHAR(34),INDEX(Specimens[Specimen Type],$A403),CHAR(34),
", SpecimenMediumCV:  ",INDEX(Specimens[Specimen Medium],$A403),
", IsFieldSpecimen:  ",CHAR(34),INDEX(Specimens[Is Field Specimen?],$A403),CHAR(34),"}"))</f>
        <v>#REF!</v>
      </c>
      <c r="N403" t="e">
        <f>IF(COUNTA(SpatialOffsets[])=0,"", IF(INDEX(SpatialOffsets[Spatial Offset Type],$A403)="","",
CONCATENATE("  - &amp;SpatialOffsetID",TEXT($A403,"0000"),
" {","SpatialOffsetTypeCV:  ",CHAR(34),INDEX(SpatialOffsets[Spatial Offset Type],$A403),CHAR(34),
", Offset1Value:  ",INDEX(SpatialOffsets[Offset 1 Value],$A403),
", Offset1UnitID:  ",CHAR(34),INDEX(SpatialOffsets[Offset 1 Unit],$A403),CHAR(34),
", Offset2Value:  ",INDEX(SpatialOffsets[Offset 2 Value],$A403),
", Offset2UnitID:  ",CHAR(34),INDEX(SpatialOffsets[Offset 2 Unit],$A403),CHAR(34),
", Offset3Value:  ",INDEX(SpatialOffsets[Offset 3 Value],$A403),
", Offset3UnitID:  ",CHAR(34),INDEX(SpatialOffsets[Offset 3 Unit],$A403),CHAR(34),,"}")))</f>
        <v>#REF!</v>
      </c>
      <c r="O403" t="e">
        <f>IF(COUNTA(RelatedFeatures[])=0,"", IF(INDEX(RelatedFeatures[First Sampling Feature Code],$A403)="","",
CONCATENATE("  - &amp;RelationID",TEXT($A403,"0000"),
" {","SamplingFeatureID:  *SamplingFeatureID",TEXT(MATCH(INDEX(RelatedFeatures[First Sampling Feature Code],$A403),SamplingFeatures[Feature Code],0),"0000"),
", RelationshipTypeCV:  ",CHAR(34),INDEX(RelatedFeatures[Relationship Type],$A403),CHAR(34),
", RelatedFeatureID: *SamplingFeatureID",TEXT(MATCH(INDEX(RelatedFeatures[Second Sampling Feature Code],$A403),SamplingFeatures[Feature Code],0),"0000"),
", SpatialOffsetID:  ",IF(INDEX(RelatedFeatures[Offset Number],$A403)="","",CONCATENATE("*SpatialOffsetID",TEXT(INDEX(RelatedFeatures[Offset Number],$A403),"0000"))),"}")))</f>
        <v>#REF!</v>
      </c>
      <c r="P403" t="e">
        <f>IF(INDEX(Methods[Method Type],$A403)="","",
CONCATENATE("  - &amp;MethodID",TEXT($A403,"0000"),
" {","MethodTypeCV:  ",CHAR(34),INDEX(Methods[Method Type],$A403),CHAR(34),
", MethodCode:  ",CHAR(34),INDEX(Methods[Method Code],$A403),CHAR(34),
", MethodName:  ",CHAR(34),INDEX(Methods[Method Name],$A403),CHAR(34),
", MethodDescription:  ",CHAR(34),INDEX(Methods[Method Description],$A403),CHAR(34),
", MethodLink:  ",CHAR(34),INDEX(Methods[Method Link],$A403),CHAR(34),
", OrganizationID: *OrganizationID",TEXT(MATCH(INDEX(Methods[Organization Name],$A403),Organizations[Organization Name],0),"0000"),"}"))</f>
        <v>#REF!</v>
      </c>
      <c r="Q403" t="e">
        <f>IF(INDEX(Variables[Variable Type],$A403)="","",
CONCATENATE("  - &amp;VariableID",TEXT($A403,"0000"),
" {","VariableTypeCV:  ",CHAR(34),INDEX(Variables[Variable Type],$A403),CHAR(34),
", VariableCode:  ",CHAR(34),INDEX(Variables[Variable Code],$A403),CHAR(34),
", VariableNameCV:  ",CHAR(34),INDEX(Variables[Variable Name],$A403),CHAR(34),
", VariableDefinition:  ",CHAR(34),INDEX(Variables[Variable Definition],$A403),CHAR(34),
", SpecciationCV:  ",CHAR(34),INDEX(Variables[Speciation],$A403),CHAR(34),
", NoDataValue:  ",CHAR(34),INDEX(Variables[No Data Value],$A403),CHAR(34),"}"))</f>
        <v>#REF!</v>
      </c>
    </row>
    <row r="404" spans="1:17" x14ac:dyDescent="0.25">
      <c r="A404">
        <v>401</v>
      </c>
      <c r="D404" t="e">
        <f>IF(INDEX(People[First Name],$A404)="","",
CONCATENATE("  - &amp;PersonID",TEXT($A404,"0000"),
" {","PersonFirstName:  ",CHAR(34),INDEX(People[First Name],$A404),CHAR(34),
", PersonMiddleName:  ",CHAR(34),INDEX(People[Middle Name],$A404),CHAR(34),
", PersonLastName:  ",CHAR(34),INDEX(People[Last Name],$A404),CHAR(34),"}"))</f>
        <v>#REF!</v>
      </c>
      <c r="E404" t="e">
        <f>IF(INDEX(Organizations[Organization Type '[CV']],$A404)="","",
CONCATENATE("  - &amp;OrganizationID",TEXT($A404,"0000"),
" {","OrganizationTypeCV:  ",CHAR(34),INDEX(Organizations[Organization Type '[CV']],$A404),CHAR(34),
", OrganizationCode:  ",CHAR(34),INDEX(Organizations[Organization Code],$A404),CHAR(34),
", OrganizationName:  ",CHAR(34),INDEX(Organizations[Organization Name],$A404),CHAR(34),
", OrganizationDescription:  ",CHAR(34),INDEX(Organizations[Organization Description],$A404),CHAR(34),
", OrganizationLink:  ",CHAR(34),INDEX(Organizations[Organization Link],$A404),CHAR(34),"}"))</f>
        <v>#REF!</v>
      </c>
      <c r="F404" t="e">
        <f>IF(INDEX(People[First Name],$A404)="","",
CONCATENATE("  - &amp;AffiliationID",TEXT($A404,"0000"),
" {PersonID: *PersonID",TEXT($A404,"0000"),
", OrganizationID: *OrganizationID",TEXT(MATCH(INDEX(People[Organization Name],$A404),Organizations[Organization Name],0),"0000"),
", IsPrimaryOrganizationContact: , AffiliationStartDate: , AffiliationEndDate: , PrimaryPhone: ",
", PrimaryEmail: ",CHAR(34),INDEX(People[Primary Email],$A404),CHAR(34),
", PrimaryAddress: ",CHAR(34),INDEX(People[Primary Address],$A404),CHAR(34),
", PersonLink: }"))</f>
        <v>#REF!</v>
      </c>
      <c r="H404" t="e">
        <f>IF(COUNTA(CitationInformation)=0,"",IF(INDEX(AuthorList[Author Name],$A404)="","",
CONCATENATE("  - &amp;AuthorListID",TEXT($A404,"0000"),
"  {CitationID: *CitationID0001",
", PersonID: *PersonID",TEXT(MATCH(INDEX(AuthorList[Author Name],$A404),People[Full Name],0),"0000"),
", AuthorOrder: ",INDEX(AuthorList[Author Number],$A404),"}")))</f>
        <v>#REF!</v>
      </c>
      <c r="K404" t="e">
        <f>IF(INDEX(SamplingFeatures[Feature Code],$A404)="","",
CONCATENATE("  - &amp;SamplingFeatureID",TEXT($A404,"0000"),
" {","SamplingFeatureUUID:  ",CHAR(34),INDEX(SamplingFeatures[Sampling Feature UUID],$A404),CHAR(34),
", SamplingFeatureTypeCV:  ",CHAR(34),INDEX(SamplingFeatures[Sampling Feature Type],$A404),CHAR(34),
", SamplingFeatureCode:  ",CHAR(34),INDEX(SamplingFeatures[Feature Code],$A404),CHAR(34),
", SamplingFeatureName:  ",CHAR(34),INDEX(SamplingFeatures[Feature Name],$A404),CHAR(34),
", SamplingFeatureDescription:  ",CHAR(34),INDEX(SamplingFeatures[Feature Description],$A404),CHAR(34),
", SamplingFeatureGeotypeCV:  ",CHAR(34),INDEX(SamplingFeatures[Feature Geo Type],$A404),CHAR(34),
", FeatureGeometry:  ",CHAR(34),INDEX(SamplingFeatures[Feature Geometry],$A404),CHAR(34),
", Elevation_m:  ",CHAR(34),INDEX(SamplingFeatures[Elevation_m],$A404),CHAR(34),
", ElevationDatumCV:  ",CHAR(34),ElevationDatum,CHAR(34),"}"))</f>
        <v>#REF!</v>
      </c>
      <c r="L404" t="e">
        <f>IF(INDEX(SamplingFeatures[Sampling Feature Type],$A404)&lt;&gt;"Site","",
CONCATENATE("  - &amp;SiteID",TEXT(SUMPRODUCT(--($L$3:$L403&lt;&gt;"")),"0000"),
" {","SamplingFeatureID:  *SamplingFeatureID",TEXT($A404,"0000"),
", SiteTypeCV:  ",CHAR(34),INDEX(Sites[Site Type],$A404),CHAR(34),
", Latitude:  ",INDEX(Sites[Latitude],$A404),
", Longitude:  ",INDEX(Sites[Longitude],$A404),
", SRSName:  ",CHAR(34),LatLonDatum,CHAR(34),"}"))</f>
        <v>#REF!</v>
      </c>
      <c r="M404" t="e">
        <f>IF(INDEX(SamplingFeatures[Sampling Feature Type],$A404)&lt;&gt;"Specimen","",
CONCATENATE("  - &amp;SpecimenID",TEXT(SUMPRODUCT(--($M$3:$M403&lt;&gt;"")),"0000"),
" {","SamplingFeatureID:  *SamplingFeatureID",TEXT($A404,"0000"),
", SpecimenTypeCV:  ",CHAR(34),INDEX(Specimens[Specimen Type],$A404),CHAR(34),
", SpecimenMediumCV:  ",INDEX(Specimens[Specimen Medium],$A404),
", IsFieldSpecimen:  ",CHAR(34),INDEX(Specimens[Is Field Specimen?],$A404),CHAR(34),"}"))</f>
        <v>#REF!</v>
      </c>
      <c r="N404" t="e">
        <f>IF(COUNTA(SpatialOffsets[])=0,"", IF(INDEX(SpatialOffsets[Spatial Offset Type],$A404)="","",
CONCATENATE("  - &amp;SpatialOffsetID",TEXT($A404,"0000"),
" {","SpatialOffsetTypeCV:  ",CHAR(34),INDEX(SpatialOffsets[Spatial Offset Type],$A404),CHAR(34),
", Offset1Value:  ",INDEX(SpatialOffsets[Offset 1 Value],$A404),
", Offset1UnitID:  ",CHAR(34),INDEX(SpatialOffsets[Offset 1 Unit],$A404),CHAR(34),
", Offset2Value:  ",INDEX(SpatialOffsets[Offset 2 Value],$A404),
", Offset2UnitID:  ",CHAR(34),INDEX(SpatialOffsets[Offset 2 Unit],$A404),CHAR(34),
", Offset3Value:  ",INDEX(SpatialOffsets[Offset 3 Value],$A404),
", Offset3UnitID:  ",CHAR(34),INDEX(SpatialOffsets[Offset 3 Unit],$A404),CHAR(34),,"}")))</f>
        <v>#REF!</v>
      </c>
      <c r="O404" t="e">
        <f>IF(COUNTA(RelatedFeatures[])=0,"", IF(INDEX(RelatedFeatures[First Sampling Feature Code],$A404)="","",
CONCATENATE("  - &amp;RelationID",TEXT($A404,"0000"),
" {","SamplingFeatureID:  *SamplingFeatureID",TEXT(MATCH(INDEX(RelatedFeatures[First Sampling Feature Code],$A404),SamplingFeatures[Feature Code],0),"0000"),
", RelationshipTypeCV:  ",CHAR(34),INDEX(RelatedFeatures[Relationship Type],$A404),CHAR(34),
", RelatedFeatureID: *SamplingFeatureID",TEXT(MATCH(INDEX(RelatedFeatures[Second Sampling Feature Code],$A404),SamplingFeatures[Feature Code],0),"0000"),
", SpatialOffsetID:  ",IF(INDEX(RelatedFeatures[Offset Number],$A404)="","",CONCATENATE("*SpatialOffsetID",TEXT(INDEX(RelatedFeatures[Offset Number],$A404),"0000"))),"}")))</f>
        <v>#REF!</v>
      </c>
      <c r="P404" t="e">
        <f>IF(INDEX(Methods[Method Type],$A404)="","",
CONCATENATE("  - &amp;MethodID",TEXT($A404,"0000"),
" {","MethodTypeCV:  ",CHAR(34),INDEX(Methods[Method Type],$A404),CHAR(34),
", MethodCode:  ",CHAR(34),INDEX(Methods[Method Code],$A404),CHAR(34),
", MethodName:  ",CHAR(34),INDEX(Methods[Method Name],$A404),CHAR(34),
", MethodDescription:  ",CHAR(34),INDEX(Methods[Method Description],$A404),CHAR(34),
", MethodLink:  ",CHAR(34),INDEX(Methods[Method Link],$A404),CHAR(34),
", OrganizationID: *OrganizationID",TEXT(MATCH(INDEX(Methods[Organization Name],$A404),Organizations[Organization Name],0),"0000"),"}"))</f>
        <v>#REF!</v>
      </c>
      <c r="Q404" t="e">
        <f>IF(INDEX(Variables[Variable Type],$A404)="","",
CONCATENATE("  - &amp;VariableID",TEXT($A404,"0000"),
" {","VariableTypeCV:  ",CHAR(34),INDEX(Variables[Variable Type],$A404),CHAR(34),
", VariableCode:  ",CHAR(34),INDEX(Variables[Variable Code],$A404),CHAR(34),
", VariableNameCV:  ",CHAR(34),INDEX(Variables[Variable Name],$A404),CHAR(34),
", VariableDefinition:  ",CHAR(34),INDEX(Variables[Variable Definition],$A404),CHAR(34),
", SpecciationCV:  ",CHAR(34),INDEX(Variables[Speciation],$A404),CHAR(34),
", NoDataValue:  ",CHAR(34),INDEX(Variables[No Data Value],$A404),CHAR(34),"}"))</f>
        <v>#REF!</v>
      </c>
    </row>
    <row r="405" spans="1:17" x14ac:dyDescent="0.25">
      <c r="A405">
        <v>402</v>
      </c>
      <c r="D405" t="e">
        <f>IF(INDEX(People[First Name],$A405)="","",
CONCATENATE("  - &amp;PersonID",TEXT($A405,"0000"),
" {","PersonFirstName:  ",CHAR(34),INDEX(People[First Name],$A405),CHAR(34),
", PersonMiddleName:  ",CHAR(34),INDEX(People[Middle Name],$A405),CHAR(34),
", PersonLastName:  ",CHAR(34),INDEX(People[Last Name],$A405),CHAR(34),"}"))</f>
        <v>#REF!</v>
      </c>
      <c r="E405" t="e">
        <f>IF(INDEX(Organizations[Organization Type '[CV']],$A405)="","",
CONCATENATE("  - &amp;OrganizationID",TEXT($A405,"0000"),
" {","OrganizationTypeCV:  ",CHAR(34),INDEX(Organizations[Organization Type '[CV']],$A405),CHAR(34),
", OrganizationCode:  ",CHAR(34),INDEX(Organizations[Organization Code],$A405),CHAR(34),
", OrganizationName:  ",CHAR(34),INDEX(Organizations[Organization Name],$A405),CHAR(34),
", OrganizationDescription:  ",CHAR(34),INDEX(Organizations[Organization Description],$A405),CHAR(34),
", OrganizationLink:  ",CHAR(34),INDEX(Organizations[Organization Link],$A405),CHAR(34),"}"))</f>
        <v>#REF!</v>
      </c>
      <c r="F405" t="e">
        <f>IF(INDEX(People[First Name],$A405)="","",
CONCATENATE("  - &amp;AffiliationID",TEXT($A405,"0000"),
" {PersonID: *PersonID",TEXT($A405,"0000"),
", OrganizationID: *OrganizationID",TEXT(MATCH(INDEX(People[Organization Name],$A405),Organizations[Organization Name],0),"0000"),
", IsPrimaryOrganizationContact: , AffiliationStartDate: , AffiliationEndDate: , PrimaryPhone: ",
", PrimaryEmail: ",CHAR(34),INDEX(People[Primary Email],$A405),CHAR(34),
", PrimaryAddress: ",CHAR(34),INDEX(People[Primary Address],$A405),CHAR(34),
", PersonLink: }"))</f>
        <v>#REF!</v>
      </c>
      <c r="H405" t="e">
        <f>IF(COUNTA(CitationInformation)=0,"",IF(INDEX(AuthorList[Author Name],$A405)="","",
CONCATENATE("  - &amp;AuthorListID",TEXT($A405,"0000"),
"  {CitationID: *CitationID0001",
", PersonID: *PersonID",TEXT(MATCH(INDEX(AuthorList[Author Name],$A405),People[Full Name],0),"0000"),
", AuthorOrder: ",INDEX(AuthorList[Author Number],$A405),"}")))</f>
        <v>#REF!</v>
      </c>
      <c r="K405" t="e">
        <f>IF(INDEX(SamplingFeatures[Feature Code],$A405)="","",
CONCATENATE("  - &amp;SamplingFeatureID",TEXT($A405,"0000"),
" {","SamplingFeatureUUID:  ",CHAR(34),INDEX(SamplingFeatures[Sampling Feature UUID],$A405),CHAR(34),
", SamplingFeatureTypeCV:  ",CHAR(34),INDEX(SamplingFeatures[Sampling Feature Type],$A405),CHAR(34),
", SamplingFeatureCode:  ",CHAR(34),INDEX(SamplingFeatures[Feature Code],$A405),CHAR(34),
", SamplingFeatureName:  ",CHAR(34),INDEX(SamplingFeatures[Feature Name],$A405),CHAR(34),
", SamplingFeatureDescription:  ",CHAR(34),INDEX(SamplingFeatures[Feature Description],$A405),CHAR(34),
", SamplingFeatureGeotypeCV:  ",CHAR(34),INDEX(SamplingFeatures[Feature Geo Type],$A405),CHAR(34),
", FeatureGeometry:  ",CHAR(34),INDEX(SamplingFeatures[Feature Geometry],$A405),CHAR(34),
", Elevation_m:  ",CHAR(34),INDEX(SamplingFeatures[Elevation_m],$A405),CHAR(34),
", ElevationDatumCV:  ",CHAR(34),ElevationDatum,CHAR(34),"}"))</f>
        <v>#REF!</v>
      </c>
      <c r="L405" t="e">
        <f>IF(INDEX(SamplingFeatures[Sampling Feature Type],$A405)&lt;&gt;"Site","",
CONCATENATE("  - &amp;SiteID",TEXT(SUMPRODUCT(--($L$3:$L404&lt;&gt;"")),"0000"),
" {","SamplingFeatureID:  *SamplingFeatureID",TEXT($A405,"0000"),
", SiteTypeCV:  ",CHAR(34),INDEX(Sites[Site Type],$A405),CHAR(34),
", Latitude:  ",INDEX(Sites[Latitude],$A405),
", Longitude:  ",INDEX(Sites[Longitude],$A405),
", SRSName:  ",CHAR(34),LatLonDatum,CHAR(34),"}"))</f>
        <v>#REF!</v>
      </c>
      <c r="M405" t="e">
        <f>IF(INDEX(SamplingFeatures[Sampling Feature Type],$A405)&lt;&gt;"Specimen","",
CONCATENATE("  - &amp;SpecimenID",TEXT(SUMPRODUCT(--($M$3:$M404&lt;&gt;"")),"0000"),
" {","SamplingFeatureID:  *SamplingFeatureID",TEXT($A405,"0000"),
", SpecimenTypeCV:  ",CHAR(34),INDEX(Specimens[Specimen Type],$A405),CHAR(34),
", SpecimenMediumCV:  ",INDEX(Specimens[Specimen Medium],$A405),
", IsFieldSpecimen:  ",CHAR(34),INDEX(Specimens[Is Field Specimen?],$A405),CHAR(34),"}"))</f>
        <v>#REF!</v>
      </c>
      <c r="N405" t="e">
        <f>IF(COUNTA(SpatialOffsets[])=0,"", IF(INDEX(SpatialOffsets[Spatial Offset Type],$A405)="","",
CONCATENATE("  - &amp;SpatialOffsetID",TEXT($A405,"0000"),
" {","SpatialOffsetTypeCV:  ",CHAR(34),INDEX(SpatialOffsets[Spatial Offset Type],$A405),CHAR(34),
", Offset1Value:  ",INDEX(SpatialOffsets[Offset 1 Value],$A405),
", Offset1UnitID:  ",CHAR(34),INDEX(SpatialOffsets[Offset 1 Unit],$A405),CHAR(34),
", Offset2Value:  ",INDEX(SpatialOffsets[Offset 2 Value],$A405),
", Offset2UnitID:  ",CHAR(34),INDEX(SpatialOffsets[Offset 2 Unit],$A405),CHAR(34),
", Offset3Value:  ",INDEX(SpatialOffsets[Offset 3 Value],$A405),
", Offset3UnitID:  ",CHAR(34),INDEX(SpatialOffsets[Offset 3 Unit],$A405),CHAR(34),,"}")))</f>
        <v>#REF!</v>
      </c>
      <c r="O405" t="e">
        <f>IF(COUNTA(RelatedFeatures[])=0,"", IF(INDEX(RelatedFeatures[First Sampling Feature Code],$A405)="","",
CONCATENATE("  - &amp;RelationID",TEXT($A405,"0000"),
" {","SamplingFeatureID:  *SamplingFeatureID",TEXT(MATCH(INDEX(RelatedFeatures[First Sampling Feature Code],$A405),SamplingFeatures[Feature Code],0),"0000"),
", RelationshipTypeCV:  ",CHAR(34),INDEX(RelatedFeatures[Relationship Type],$A405),CHAR(34),
", RelatedFeatureID: *SamplingFeatureID",TEXT(MATCH(INDEX(RelatedFeatures[Second Sampling Feature Code],$A405),SamplingFeatures[Feature Code],0),"0000"),
", SpatialOffsetID:  ",IF(INDEX(RelatedFeatures[Offset Number],$A405)="","",CONCATENATE("*SpatialOffsetID",TEXT(INDEX(RelatedFeatures[Offset Number],$A405),"0000"))),"}")))</f>
        <v>#REF!</v>
      </c>
      <c r="P405" t="e">
        <f>IF(INDEX(Methods[Method Type],$A405)="","",
CONCATENATE("  - &amp;MethodID",TEXT($A405,"0000"),
" {","MethodTypeCV:  ",CHAR(34),INDEX(Methods[Method Type],$A405),CHAR(34),
", MethodCode:  ",CHAR(34),INDEX(Methods[Method Code],$A405),CHAR(34),
", MethodName:  ",CHAR(34),INDEX(Methods[Method Name],$A405),CHAR(34),
", MethodDescription:  ",CHAR(34),INDEX(Methods[Method Description],$A405),CHAR(34),
", MethodLink:  ",CHAR(34),INDEX(Methods[Method Link],$A405),CHAR(34),
", OrganizationID: *OrganizationID",TEXT(MATCH(INDEX(Methods[Organization Name],$A405),Organizations[Organization Name],0),"0000"),"}"))</f>
        <v>#REF!</v>
      </c>
      <c r="Q405" t="e">
        <f>IF(INDEX(Variables[Variable Type],$A405)="","",
CONCATENATE("  - &amp;VariableID",TEXT($A405,"0000"),
" {","VariableTypeCV:  ",CHAR(34),INDEX(Variables[Variable Type],$A405),CHAR(34),
", VariableCode:  ",CHAR(34),INDEX(Variables[Variable Code],$A405),CHAR(34),
", VariableNameCV:  ",CHAR(34),INDEX(Variables[Variable Name],$A405),CHAR(34),
", VariableDefinition:  ",CHAR(34),INDEX(Variables[Variable Definition],$A405),CHAR(34),
", SpecciationCV:  ",CHAR(34),INDEX(Variables[Speciation],$A405),CHAR(34),
", NoDataValue:  ",CHAR(34),INDEX(Variables[No Data Value],$A405),CHAR(34),"}"))</f>
        <v>#REF!</v>
      </c>
    </row>
    <row r="406" spans="1:17" x14ac:dyDescent="0.25">
      <c r="A406">
        <v>403</v>
      </c>
      <c r="D406" t="e">
        <f>IF(INDEX(People[First Name],$A406)="","",
CONCATENATE("  - &amp;PersonID",TEXT($A406,"0000"),
" {","PersonFirstName:  ",CHAR(34),INDEX(People[First Name],$A406),CHAR(34),
", PersonMiddleName:  ",CHAR(34),INDEX(People[Middle Name],$A406),CHAR(34),
", PersonLastName:  ",CHAR(34),INDEX(People[Last Name],$A406),CHAR(34),"}"))</f>
        <v>#REF!</v>
      </c>
      <c r="E406" t="e">
        <f>IF(INDEX(Organizations[Organization Type '[CV']],$A406)="","",
CONCATENATE("  - &amp;OrganizationID",TEXT($A406,"0000"),
" {","OrganizationTypeCV:  ",CHAR(34),INDEX(Organizations[Organization Type '[CV']],$A406),CHAR(34),
", OrganizationCode:  ",CHAR(34),INDEX(Organizations[Organization Code],$A406),CHAR(34),
", OrganizationName:  ",CHAR(34),INDEX(Organizations[Organization Name],$A406),CHAR(34),
", OrganizationDescription:  ",CHAR(34),INDEX(Organizations[Organization Description],$A406),CHAR(34),
", OrganizationLink:  ",CHAR(34),INDEX(Organizations[Organization Link],$A406),CHAR(34),"}"))</f>
        <v>#REF!</v>
      </c>
      <c r="F406" t="e">
        <f>IF(INDEX(People[First Name],$A406)="","",
CONCATENATE("  - &amp;AffiliationID",TEXT($A406,"0000"),
" {PersonID: *PersonID",TEXT($A406,"0000"),
", OrganizationID: *OrganizationID",TEXT(MATCH(INDEX(People[Organization Name],$A406),Organizations[Organization Name],0),"0000"),
", IsPrimaryOrganizationContact: , AffiliationStartDate: , AffiliationEndDate: , PrimaryPhone: ",
", PrimaryEmail: ",CHAR(34),INDEX(People[Primary Email],$A406),CHAR(34),
", PrimaryAddress: ",CHAR(34),INDEX(People[Primary Address],$A406),CHAR(34),
", PersonLink: }"))</f>
        <v>#REF!</v>
      </c>
      <c r="H406" t="e">
        <f>IF(COUNTA(CitationInformation)=0,"",IF(INDEX(AuthorList[Author Name],$A406)="","",
CONCATENATE("  - &amp;AuthorListID",TEXT($A406,"0000"),
"  {CitationID: *CitationID0001",
", PersonID: *PersonID",TEXT(MATCH(INDEX(AuthorList[Author Name],$A406),People[Full Name],0),"0000"),
", AuthorOrder: ",INDEX(AuthorList[Author Number],$A406),"}")))</f>
        <v>#REF!</v>
      </c>
      <c r="K406" t="e">
        <f>IF(INDEX(SamplingFeatures[Feature Code],$A406)="","",
CONCATENATE("  - &amp;SamplingFeatureID",TEXT($A406,"0000"),
" {","SamplingFeatureUUID:  ",CHAR(34),INDEX(SamplingFeatures[Sampling Feature UUID],$A406),CHAR(34),
", SamplingFeatureTypeCV:  ",CHAR(34),INDEX(SamplingFeatures[Sampling Feature Type],$A406),CHAR(34),
", SamplingFeatureCode:  ",CHAR(34),INDEX(SamplingFeatures[Feature Code],$A406),CHAR(34),
", SamplingFeatureName:  ",CHAR(34),INDEX(SamplingFeatures[Feature Name],$A406),CHAR(34),
", SamplingFeatureDescription:  ",CHAR(34),INDEX(SamplingFeatures[Feature Description],$A406),CHAR(34),
", SamplingFeatureGeotypeCV:  ",CHAR(34),INDEX(SamplingFeatures[Feature Geo Type],$A406),CHAR(34),
", FeatureGeometry:  ",CHAR(34),INDEX(SamplingFeatures[Feature Geometry],$A406),CHAR(34),
", Elevation_m:  ",CHAR(34),INDEX(SamplingFeatures[Elevation_m],$A406),CHAR(34),
", ElevationDatumCV:  ",CHAR(34),ElevationDatum,CHAR(34),"}"))</f>
        <v>#REF!</v>
      </c>
      <c r="L406" t="e">
        <f>IF(INDEX(SamplingFeatures[Sampling Feature Type],$A406)&lt;&gt;"Site","",
CONCATENATE("  - &amp;SiteID",TEXT(SUMPRODUCT(--($L$3:$L405&lt;&gt;"")),"0000"),
" {","SamplingFeatureID:  *SamplingFeatureID",TEXT($A406,"0000"),
", SiteTypeCV:  ",CHAR(34),INDEX(Sites[Site Type],$A406),CHAR(34),
", Latitude:  ",INDEX(Sites[Latitude],$A406),
", Longitude:  ",INDEX(Sites[Longitude],$A406),
", SRSName:  ",CHAR(34),LatLonDatum,CHAR(34),"}"))</f>
        <v>#REF!</v>
      </c>
      <c r="M406" t="e">
        <f>IF(INDEX(SamplingFeatures[Sampling Feature Type],$A406)&lt;&gt;"Specimen","",
CONCATENATE("  - &amp;SpecimenID",TEXT(SUMPRODUCT(--($M$3:$M405&lt;&gt;"")),"0000"),
" {","SamplingFeatureID:  *SamplingFeatureID",TEXT($A406,"0000"),
", SpecimenTypeCV:  ",CHAR(34),INDEX(Specimens[Specimen Type],$A406),CHAR(34),
", SpecimenMediumCV:  ",INDEX(Specimens[Specimen Medium],$A406),
", IsFieldSpecimen:  ",CHAR(34),INDEX(Specimens[Is Field Specimen?],$A406),CHAR(34),"}"))</f>
        <v>#REF!</v>
      </c>
      <c r="N406" t="e">
        <f>IF(COUNTA(SpatialOffsets[])=0,"", IF(INDEX(SpatialOffsets[Spatial Offset Type],$A406)="","",
CONCATENATE("  - &amp;SpatialOffsetID",TEXT($A406,"0000"),
" {","SpatialOffsetTypeCV:  ",CHAR(34),INDEX(SpatialOffsets[Spatial Offset Type],$A406),CHAR(34),
", Offset1Value:  ",INDEX(SpatialOffsets[Offset 1 Value],$A406),
", Offset1UnitID:  ",CHAR(34),INDEX(SpatialOffsets[Offset 1 Unit],$A406),CHAR(34),
", Offset2Value:  ",INDEX(SpatialOffsets[Offset 2 Value],$A406),
", Offset2UnitID:  ",CHAR(34),INDEX(SpatialOffsets[Offset 2 Unit],$A406),CHAR(34),
", Offset3Value:  ",INDEX(SpatialOffsets[Offset 3 Value],$A406),
", Offset3UnitID:  ",CHAR(34),INDEX(SpatialOffsets[Offset 3 Unit],$A406),CHAR(34),,"}")))</f>
        <v>#REF!</v>
      </c>
      <c r="O406" t="e">
        <f>IF(COUNTA(RelatedFeatures[])=0,"", IF(INDEX(RelatedFeatures[First Sampling Feature Code],$A406)="","",
CONCATENATE("  - &amp;RelationID",TEXT($A406,"0000"),
" {","SamplingFeatureID:  *SamplingFeatureID",TEXT(MATCH(INDEX(RelatedFeatures[First Sampling Feature Code],$A406),SamplingFeatures[Feature Code],0),"0000"),
", RelationshipTypeCV:  ",CHAR(34),INDEX(RelatedFeatures[Relationship Type],$A406),CHAR(34),
", RelatedFeatureID: *SamplingFeatureID",TEXT(MATCH(INDEX(RelatedFeatures[Second Sampling Feature Code],$A406),SamplingFeatures[Feature Code],0),"0000"),
", SpatialOffsetID:  ",IF(INDEX(RelatedFeatures[Offset Number],$A406)="","",CONCATENATE("*SpatialOffsetID",TEXT(INDEX(RelatedFeatures[Offset Number],$A406),"0000"))),"}")))</f>
        <v>#REF!</v>
      </c>
      <c r="P406" t="e">
        <f>IF(INDEX(Methods[Method Type],$A406)="","",
CONCATENATE("  - &amp;MethodID",TEXT($A406,"0000"),
" {","MethodTypeCV:  ",CHAR(34),INDEX(Methods[Method Type],$A406),CHAR(34),
", MethodCode:  ",CHAR(34),INDEX(Methods[Method Code],$A406),CHAR(34),
", MethodName:  ",CHAR(34),INDEX(Methods[Method Name],$A406),CHAR(34),
", MethodDescription:  ",CHAR(34),INDEX(Methods[Method Description],$A406),CHAR(34),
", MethodLink:  ",CHAR(34),INDEX(Methods[Method Link],$A406),CHAR(34),
", OrganizationID: *OrganizationID",TEXT(MATCH(INDEX(Methods[Organization Name],$A406),Organizations[Organization Name],0),"0000"),"}"))</f>
        <v>#REF!</v>
      </c>
      <c r="Q406" t="e">
        <f>IF(INDEX(Variables[Variable Type],$A406)="","",
CONCATENATE("  - &amp;VariableID",TEXT($A406,"0000"),
" {","VariableTypeCV:  ",CHAR(34),INDEX(Variables[Variable Type],$A406),CHAR(34),
", VariableCode:  ",CHAR(34),INDEX(Variables[Variable Code],$A406),CHAR(34),
", VariableNameCV:  ",CHAR(34),INDEX(Variables[Variable Name],$A406),CHAR(34),
", VariableDefinition:  ",CHAR(34),INDEX(Variables[Variable Definition],$A406),CHAR(34),
", SpecciationCV:  ",CHAR(34),INDEX(Variables[Speciation],$A406),CHAR(34),
", NoDataValue:  ",CHAR(34),INDEX(Variables[No Data Value],$A406),CHAR(34),"}"))</f>
        <v>#REF!</v>
      </c>
    </row>
    <row r="407" spans="1:17" x14ac:dyDescent="0.25">
      <c r="A407">
        <v>404</v>
      </c>
      <c r="D407" t="e">
        <f>IF(INDEX(People[First Name],$A407)="","",
CONCATENATE("  - &amp;PersonID",TEXT($A407,"0000"),
" {","PersonFirstName:  ",CHAR(34),INDEX(People[First Name],$A407),CHAR(34),
", PersonMiddleName:  ",CHAR(34),INDEX(People[Middle Name],$A407),CHAR(34),
", PersonLastName:  ",CHAR(34),INDEX(People[Last Name],$A407),CHAR(34),"}"))</f>
        <v>#REF!</v>
      </c>
      <c r="E407" t="e">
        <f>IF(INDEX(Organizations[Organization Type '[CV']],$A407)="","",
CONCATENATE("  - &amp;OrganizationID",TEXT($A407,"0000"),
" {","OrganizationTypeCV:  ",CHAR(34),INDEX(Organizations[Organization Type '[CV']],$A407),CHAR(34),
", OrganizationCode:  ",CHAR(34),INDEX(Organizations[Organization Code],$A407),CHAR(34),
", OrganizationName:  ",CHAR(34),INDEX(Organizations[Organization Name],$A407),CHAR(34),
", OrganizationDescription:  ",CHAR(34),INDEX(Organizations[Organization Description],$A407),CHAR(34),
", OrganizationLink:  ",CHAR(34),INDEX(Organizations[Organization Link],$A407),CHAR(34),"}"))</f>
        <v>#REF!</v>
      </c>
      <c r="F407" t="e">
        <f>IF(INDEX(People[First Name],$A407)="","",
CONCATENATE("  - &amp;AffiliationID",TEXT($A407,"0000"),
" {PersonID: *PersonID",TEXT($A407,"0000"),
", OrganizationID: *OrganizationID",TEXT(MATCH(INDEX(People[Organization Name],$A407),Organizations[Organization Name],0),"0000"),
", IsPrimaryOrganizationContact: , AffiliationStartDate: , AffiliationEndDate: , PrimaryPhone: ",
", PrimaryEmail: ",CHAR(34),INDEX(People[Primary Email],$A407),CHAR(34),
", PrimaryAddress: ",CHAR(34),INDEX(People[Primary Address],$A407),CHAR(34),
", PersonLink: }"))</f>
        <v>#REF!</v>
      </c>
      <c r="H407" t="e">
        <f>IF(COUNTA(CitationInformation)=0,"",IF(INDEX(AuthorList[Author Name],$A407)="","",
CONCATENATE("  - &amp;AuthorListID",TEXT($A407,"0000"),
"  {CitationID: *CitationID0001",
", PersonID: *PersonID",TEXT(MATCH(INDEX(AuthorList[Author Name],$A407),People[Full Name],0),"0000"),
", AuthorOrder: ",INDEX(AuthorList[Author Number],$A407),"}")))</f>
        <v>#REF!</v>
      </c>
      <c r="K407" t="e">
        <f>IF(INDEX(SamplingFeatures[Feature Code],$A407)="","",
CONCATENATE("  - &amp;SamplingFeatureID",TEXT($A407,"0000"),
" {","SamplingFeatureUUID:  ",CHAR(34),INDEX(SamplingFeatures[Sampling Feature UUID],$A407),CHAR(34),
", SamplingFeatureTypeCV:  ",CHAR(34),INDEX(SamplingFeatures[Sampling Feature Type],$A407),CHAR(34),
", SamplingFeatureCode:  ",CHAR(34),INDEX(SamplingFeatures[Feature Code],$A407),CHAR(34),
", SamplingFeatureName:  ",CHAR(34),INDEX(SamplingFeatures[Feature Name],$A407),CHAR(34),
", SamplingFeatureDescription:  ",CHAR(34),INDEX(SamplingFeatures[Feature Description],$A407),CHAR(34),
", SamplingFeatureGeotypeCV:  ",CHAR(34),INDEX(SamplingFeatures[Feature Geo Type],$A407),CHAR(34),
", FeatureGeometry:  ",CHAR(34),INDEX(SamplingFeatures[Feature Geometry],$A407),CHAR(34),
", Elevation_m:  ",CHAR(34),INDEX(SamplingFeatures[Elevation_m],$A407),CHAR(34),
", ElevationDatumCV:  ",CHAR(34),ElevationDatum,CHAR(34),"}"))</f>
        <v>#REF!</v>
      </c>
      <c r="L407" t="e">
        <f>IF(INDEX(SamplingFeatures[Sampling Feature Type],$A407)&lt;&gt;"Site","",
CONCATENATE("  - &amp;SiteID",TEXT(SUMPRODUCT(--($L$3:$L406&lt;&gt;"")),"0000"),
" {","SamplingFeatureID:  *SamplingFeatureID",TEXT($A407,"0000"),
", SiteTypeCV:  ",CHAR(34),INDEX(Sites[Site Type],$A407),CHAR(34),
", Latitude:  ",INDEX(Sites[Latitude],$A407),
", Longitude:  ",INDEX(Sites[Longitude],$A407),
", SRSName:  ",CHAR(34),LatLonDatum,CHAR(34),"}"))</f>
        <v>#REF!</v>
      </c>
      <c r="M407" t="e">
        <f>IF(INDEX(SamplingFeatures[Sampling Feature Type],$A407)&lt;&gt;"Specimen","",
CONCATENATE("  - &amp;SpecimenID",TEXT(SUMPRODUCT(--($M$3:$M406&lt;&gt;"")),"0000"),
" {","SamplingFeatureID:  *SamplingFeatureID",TEXT($A407,"0000"),
", SpecimenTypeCV:  ",CHAR(34),INDEX(Specimens[Specimen Type],$A407),CHAR(34),
", SpecimenMediumCV:  ",INDEX(Specimens[Specimen Medium],$A407),
", IsFieldSpecimen:  ",CHAR(34),INDEX(Specimens[Is Field Specimen?],$A407),CHAR(34),"}"))</f>
        <v>#REF!</v>
      </c>
      <c r="N407" t="e">
        <f>IF(COUNTA(SpatialOffsets[])=0,"", IF(INDEX(SpatialOffsets[Spatial Offset Type],$A407)="","",
CONCATENATE("  - &amp;SpatialOffsetID",TEXT($A407,"0000"),
" {","SpatialOffsetTypeCV:  ",CHAR(34),INDEX(SpatialOffsets[Spatial Offset Type],$A407),CHAR(34),
", Offset1Value:  ",INDEX(SpatialOffsets[Offset 1 Value],$A407),
", Offset1UnitID:  ",CHAR(34),INDEX(SpatialOffsets[Offset 1 Unit],$A407),CHAR(34),
", Offset2Value:  ",INDEX(SpatialOffsets[Offset 2 Value],$A407),
", Offset2UnitID:  ",CHAR(34),INDEX(SpatialOffsets[Offset 2 Unit],$A407),CHAR(34),
", Offset3Value:  ",INDEX(SpatialOffsets[Offset 3 Value],$A407),
", Offset3UnitID:  ",CHAR(34),INDEX(SpatialOffsets[Offset 3 Unit],$A407),CHAR(34),,"}")))</f>
        <v>#REF!</v>
      </c>
      <c r="O407" t="e">
        <f>IF(COUNTA(RelatedFeatures[])=0,"", IF(INDEX(RelatedFeatures[First Sampling Feature Code],$A407)="","",
CONCATENATE("  - &amp;RelationID",TEXT($A407,"0000"),
" {","SamplingFeatureID:  *SamplingFeatureID",TEXT(MATCH(INDEX(RelatedFeatures[First Sampling Feature Code],$A407),SamplingFeatures[Feature Code],0),"0000"),
", RelationshipTypeCV:  ",CHAR(34),INDEX(RelatedFeatures[Relationship Type],$A407),CHAR(34),
", RelatedFeatureID: *SamplingFeatureID",TEXT(MATCH(INDEX(RelatedFeatures[Second Sampling Feature Code],$A407),SamplingFeatures[Feature Code],0),"0000"),
", SpatialOffsetID:  ",IF(INDEX(RelatedFeatures[Offset Number],$A407)="","",CONCATENATE("*SpatialOffsetID",TEXT(INDEX(RelatedFeatures[Offset Number],$A407),"0000"))),"}")))</f>
        <v>#REF!</v>
      </c>
      <c r="P407" t="e">
        <f>IF(INDEX(Methods[Method Type],$A407)="","",
CONCATENATE("  - &amp;MethodID",TEXT($A407,"0000"),
" {","MethodTypeCV:  ",CHAR(34),INDEX(Methods[Method Type],$A407),CHAR(34),
", MethodCode:  ",CHAR(34),INDEX(Methods[Method Code],$A407),CHAR(34),
", MethodName:  ",CHAR(34),INDEX(Methods[Method Name],$A407),CHAR(34),
", MethodDescription:  ",CHAR(34),INDEX(Methods[Method Description],$A407),CHAR(34),
", MethodLink:  ",CHAR(34),INDEX(Methods[Method Link],$A407),CHAR(34),
", OrganizationID: *OrganizationID",TEXT(MATCH(INDEX(Methods[Organization Name],$A407),Organizations[Organization Name],0),"0000"),"}"))</f>
        <v>#REF!</v>
      </c>
      <c r="Q407" t="e">
        <f>IF(INDEX(Variables[Variable Type],$A407)="","",
CONCATENATE("  - &amp;VariableID",TEXT($A407,"0000"),
" {","VariableTypeCV:  ",CHAR(34),INDEX(Variables[Variable Type],$A407),CHAR(34),
", VariableCode:  ",CHAR(34),INDEX(Variables[Variable Code],$A407),CHAR(34),
", VariableNameCV:  ",CHAR(34),INDEX(Variables[Variable Name],$A407),CHAR(34),
", VariableDefinition:  ",CHAR(34),INDEX(Variables[Variable Definition],$A407),CHAR(34),
", SpecciationCV:  ",CHAR(34),INDEX(Variables[Speciation],$A407),CHAR(34),
", NoDataValue:  ",CHAR(34),INDEX(Variables[No Data Value],$A407),CHAR(34),"}"))</f>
        <v>#REF!</v>
      </c>
    </row>
    <row r="408" spans="1:17" x14ac:dyDescent="0.25">
      <c r="A408">
        <v>405</v>
      </c>
      <c r="D408" t="e">
        <f>IF(INDEX(People[First Name],$A408)="","",
CONCATENATE("  - &amp;PersonID",TEXT($A408,"0000"),
" {","PersonFirstName:  ",CHAR(34),INDEX(People[First Name],$A408),CHAR(34),
", PersonMiddleName:  ",CHAR(34),INDEX(People[Middle Name],$A408),CHAR(34),
", PersonLastName:  ",CHAR(34),INDEX(People[Last Name],$A408),CHAR(34),"}"))</f>
        <v>#REF!</v>
      </c>
      <c r="E408" t="e">
        <f>IF(INDEX(Organizations[Organization Type '[CV']],$A408)="","",
CONCATENATE("  - &amp;OrganizationID",TEXT($A408,"0000"),
" {","OrganizationTypeCV:  ",CHAR(34),INDEX(Organizations[Organization Type '[CV']],$A408),CHAR(34),
", OrganizationCode:  ",CHAR(34),INDEX(Organizations[Organization Code],$A408),CHAR(34),
", OrganizationName:  ",CHAR(34),INDEX(Organizations[Organization Name],$A408),CHAR(34),
", OrganizationDescription:  ",CHAR(34),INDEX(Organizations[Organization Description],$A408),CHAR(34),
", OrganizationLink:  ",CHAR(34),INDEX(Organizations[Organization Link],$A408),CHAR(34),"}"))</f>
        <v>#REF!</v>
      </c>
      <c r="F408" t="e">
        <f>IF(INDEX(People[First Name],$A408)="","",
CONCATENATE("  - &amp;AffiliationID",TEXT($A408,"0000"),
" {PersonID: *PersonID",TEXT($A408,"0000"),
", OrganizationID: *OrganizationID",TEXT(MATCH(INDEX(People[Organization Name],$A408),Organizations[Organization Name],0),"0000"),
", IsPrimaryOrganizationContact: , AffiliationStartDate: , AffiliationEndDate: , PrimaryPhone: ",
", PrimaryEmail: ",CHAR(34),INDEX(People[Primary Email],$A408),CHAR(34),
", PrimaryAddress: ",CHAR(34),INDEX(People[Primary Address],$A408),CHAR(34),
", PersonLink: }"))</f>
        <v>#REF!</v>
      </c>
      <c r="H408" t="e">
        <f>IF(COUNTA(CitationInformation)=0,"",IF(INDEX(AuthorList[Author Name],$A408)="","",
CONCATENATE("  - &amp;AuthorListID",TEXT($A408,"0000"),
"  {CitationID: *CitationID0001",
", PersonID: *PersonID",TEXT(MATCH(INDEX(AuthorList[Author Name],$A408),People[Full Name],0),"0000"),
", AuthorOrder: ",INDEX(AuthorList[Author Number],$A408),"}")))</f>
        <v>#REF!</v>
      </c>
      <c r="K408" t="e">
        <f>IF(INDEX(SamplingFeatures[Feature Code],$A408)="","",
CONCATENATE("  - &amp;SamplingFeatureID",TEXT($A408,"0000"),
" {","SamplingFeatureUUID:  ",CHAR(34),INDEX(SamplingFeatures[Sampling Feature UUID],$A408),CHAR(34),
", SamplingFeatureTypeCV:  ",CHAR(34),INDEX(SamplingFeatures[Sampling Feature Type],$A408),CHAR(34),
", SamplingFeatureCode:  ",CHAR(34),INDEX(SamplingFeatures[Feature Code],$A408),CHAR(34),
", SamplingFeatureName:  ",CHAR(34),INDEX(SamplingFeatures[Feature Name],$A408),CHAR(34),
", SamplingFeatureDescription:  ",CHAR(34),INDEX(SamplingFeatures[Feature Description],$A408),CHAR(34),
", SamplingFeatureGeotypeCV:  ",CHAR(34),INDEX(SamplingFeatures[Feature Geo Type],$A408),CHAR(34),
", FeatureGeometry:  ",CHAR(34),INDEX(SamplingFeatures[Feature Geometry],$A408),CHAR(34),
", Elevation_m:  ",CHAR(34),INDEX(SamplingFeatures[Elevation_m],$A408),CHAR(34),
", ElevationDatumCV:  ",CHAR(34),ElevationDatum,CHAR(34),"}"))</f>
        <v>#REF!</v>
      </c>
      <c r="L408" t="e">
        <f>IF(INDEX(SamplingFeatures[Sampling Feature Type],$A408)&lt;&gt;"Site","",
CONCATENATE("  - &amp;SiteID",TEXT(SUMPRODUCT(--($L$3:$L407&lt;&gt;"")),"0000"),
" {","SamplingFeatureID:  *SamplingFeatureID",TEXT($A408,"0000"),
", SiteTypeCV:  ",CHAR(34),INDEX(Sites[Site Type],$A408),CHAR(34),
", Latitude:  ",INDEX(Sites[Latitude],$A408),
", Longitude:  ",INDEX(Sites[Longitude],$A408),
", SRSName:  ",CHAR(34),LatLonDatum,CHAR(34),"}"))</f>
        <v>#REF!</v>
      </c>
      <c r="M408" t="e">
        <f>IF(INDEX(SamplingFeatures[Sampling Feature Type],$A408)&lt;&gt;"Specimen","",
CONCATENATE("  - &amp;SpecimenID",TEXT(SUMPRODUCT(--($M$3:$M407&lt;&gt;"")),"0000"),
" {","SamplingFeatureID:  *SamplingFeatureID",TEXT($A408,"0000"),
", SpecimenTypeCV:  ",CHAR(34),INDEX(Specimens[Specimen Type],$A408),CHAR(34),
", SpecimenMediumCV:  ",INDEX(Specimens[Specimen Medium],$A408),
", IsFieldSpecimen:  ",CHAR(34),INDEX(Specimens[Is Field Specimen?],$A408),CHAR(34),"}"))</f>
        <v>#REF!</v>
      </c>
      <c r="N408" t="e">
        <f>IF(COUNTA(SpatialOffsets[])=0,"", IF(INDEX(SpatialOffsets[Spatial Offset Type],$A408)="","",
CONCATENATE("  - &amp;SpatialOffsetID",TEXT($A408,"0000"),
" {","SpatialOffsetTypeCV:  ",CHAR(34),INDEX(SpatialOffsets[Spatial Offset Type],$A408),CHAR(34),
", Offset1Value:  ",INDEX(SpatialOffsets[Offset 1 Value],$A408),
", Offset1UnitID:  ",CHAR(34),INDEX(SpatialOffsets[Offset 1 Unit],$A408),CHAR(34),
", Offset2Value:  ",INDEX(SpatialOffsets[Offset 2 Value],$A408),
", Offset2UnitID:  ",CHAR(34),INDEX(SpatialOffsets[Offset 2 Unit],$A408),CHAR(34),
", Offset3Value:  ",INDEX(SpatialOffsets[Offset 3 Value],$A408),
", Offset3UnitID:  ",CHAR(34),INDEX(SpatialOffsets[Offset 3 Unit],$A408),CHAR(34),,"}")))</f>
        <v>#REF!</v>
      </c>
      <c r="O408" t="e">
        <f>IF(COUNTA(RelatedFeatures[])=0,"", IF(INDEX(RelatedFeatures[First Sampling Feature Code],$A408)="","",
CONCATENATE("  - &amp;RelationID",TEXT($A408,"0000"),
" {","SamplingFeatureID:  *SamplingFeatureID",TEXT(MATCH(INDEX(RelatedFeatures[First Sampling Feature Code],$A408),SamplingFeatures[Feature Code],0),"0000"),
", RelationshipTypeCV:  ",CHAR(34),INDEX(RelatedFeatures[Relationship Type],$A408),CHAR(34),
", RelatedFeatureID: *SamplingFeatureID",TEXT(MATCH(INDEX(RelatedFeatures[Second Sampling Feature Code],$A408),SamplingFeatures[Feature Code],0),"0000"),
", SpatialOffsetID:  ",IF(INDEX(RelatedFeatures[Offset Number],$A408)="","",CONCATENATE("*SpatialOffsetID",TEXT(INDEX(RelatedFeatures[Offset Number],$A408),"0000"))),"}")))</f>
        <v>#REF!</v>
      </c>
      <c r="P408" t="e">
        <f>IF(INDEX(Methods[Method Type],$A408)="","",
CONCATENATE("  - &amp;MethodID",TEXT($A408,"0000"),
" {","MethodTypeCV:  ",CHAR(34),INDEX(Methods[Method Type],$A408),CHAR(34),
", MethodCode:  ",CHAR(34),INDEX(Methods[Method Code],$A408),CHAR(34),
", MethodName:  ",CHAR(34),INDEX(Methods[Method Name],$A408),CHAR(34),
", MethodDescription:  ",CHAR(34),INDEX(Methods[Method Description],$A408),CHAR(34),
", MethodLink:  ",CHAR(34),INDEX(Methods[Method Link],$A408),CHAR(34),
", OrganizationID: *OrganizationID",TEXT(MATCH(INDEX(Methods[Organization Name],$A408),Organizations[Organization Name],0),"0000"),"}"))</f>
        <v>#REF!</v>
      </c>
      <c r="Q408" t="e">
        <f>IF(INDEX(Variables[Variable Type],$A408)="","",
CONCATENATE("  - &amp;VariableID",TEXT($A408,"0000"),
" {","VariableTypeCV:  ",CHAR(34),INDEX(Variables[Variable Type],$A408),CHAR(34),
", VariableCode:  ",CHAR(34),INDEX(Variables[Variable Code],$A408),CHAR(34),
", VariableNameCV:  ",CHAR(34),INDEX(Variables[Variable Name],$A408),CHAR(34),
", VariableDefinition:  ",CHAR(34),INDEX(Variables[Variable Definition],$A408),CHAR(34),
", SpecciationCV:  ",CHAR(34),INDEX(Variables[Speciation],$A408),CHAR(34),
", NoDataValue:  ",CHAR(34),INDEX(Variables[No Data Value],$A408),CHAR(34),"}"))</f>
        <v>#REF!</v>
      </c>
    </row>
    <row r="409" spans="1:17" x14ac:dyDescent="0.25">
      <c r="A409">
        <v>406</v>
      </c>
      <c r="D409" t="e">
        <f>IF(INDEX(People[First Name],$A409)="","",
CONCATENATE("  - &amp;PersonID",TEXT($A409,"0000"),
" {","PersonFirstName:  ",CHAR(34),INDEX(People[First Name],$A409),CHAR(34),
", PersonMiddleName:  ",CHAR(34),INDEX(People[Middle Name],$A409),CHAR(34),
", PersonLastName:  ",CHAR(34),INDEX(People[Last Name],$A409),CHAR(34),"}"))</f>
        <v>#REF!</v>
      </c>
      <c r="E409" t="e">
        <f>IF(INDEX(Organizations[Organization Type '[CV']],$A409)="","",
CONCATENATE("  - &amp;OrganizationID",TEXT($A409,"0000"),
" {","OrganizationTypeCV:  ",CHAR(34),INDEX(Organizations[Organization Type '[CV']],$A409),CHAR(34),
", OrganizationCode:  ",CHAR(34),INDEX(Organizations[Organization Code],$A409),CHAR(34),
", OrganizationName:  ",CHAR(34),INDEX(Organizations[Organization Name],$A409),CHAR(34),
", OrganizationDescription:  ",CHAR(34),INDEX(Organizations[Organization Description],$A409),CHAR(34),
", OrganizationLink:  ",CHAR(34),INDEX(Organizations[Organization Link],$A409),CHAR(34),"}"))</f>
        <v>#REF!</v>
      </c>
      <c r="F409" t="e">
        <f>IF(INDEX(People[First Name],$A409)="","",
CONCATENATE("  - &amp;AffiliationID",TEXT($A409,"0000"),
" {PersonID: *PersonID",TEXT($A409,"0000"),
", OrganizationID: *OrganizationID",TEXT(MATCH(INDEX(People[Organization Name],$A409),Organizations[Organization Name],0),"0000"),
", IsPrimaryOrganizationContact: , AffiliationStartDate: , AffiliationEndDate: , PrimaryPhone: ",
", PrimaryEmail: ",CHAR(34),INDEX(People[Primary Email],$A409),CHAR(34),
", PrimaryAddress: ",CHAR(34),INDEX(People[Primary Address],$A409),CHAR(34),
", PersonLink: }"))</f>
        <v>#REF!</v>
      </c>
      <c r="H409" t="e">
        <f>IF(COUNTA(CitationInformation)=0,"",IF(INDEX(AuthorList[Author Name],$A409)="","",
CONCATENATE("  - &amp;AuthorListID",TEXT($A409,"0000"),
"  {CitationID: *CitationID0001",
", PersonID: *PersonID",TEXT(MATCH(INDEX(AuthorList[Author Name],$A409),People[Full Name],0),"0000"),
", AuthorOrder: ",INDEX(AuthorList[Author Number],$A409),"}")))</f>
        <v>#REF!</v>
      </c>
      <c r="K409" t="e">
        <f>IF(INDEX(SamplingFeatures[Feature Code],$A409)="","",
CONCATENATE("  - &amp;SamplingFeatureID",TEXT($A409,"0000"),
" {","SamplingFeatureUUID:  ",CHAR(34),INDEX(SamplingFeatures[Sampling Feature UUID],$A409),CHAR(34),
", SamplingFeatureTypeCV:  ",CHAR(34),INDEX(SamplingFeatures[Sampling Feature Type],$A409),CHAR(34),
", SamplingFeatureCode:  ",CHAR(34),INDEX(SamplingFeatures[Feature Code],$A409),CHAR(34),
", SamplingFeatureName:  ",CHAR(34),INDEX(SamplingFeatures[Feature Name],$A409),CHAR(34),
", SamplingFeatureDescription:  ",CHAR(34),INDEX(SamplingFeatures[Feature Description],$A409),CHAR(34),
", SamplingFeatureGeotypeCV:  ",CHAR(34),INDEX(SamplingFeatures[Feature Geo Type],$A409),CHAR(34),
", FeatureGeometry:  ",CHAR(34),INDEX(SamplingFeatures[Feature Geometry],$A409),CHAR(34),
", Elevation_m:  ",CHAR(34),INDEX(SamplingFeatures[Elevation_m],$A409),CHAR(34),
", ElevationDatumCV:  ",CHAR(34),ElevationDatum,CHAR(34),"}"))</f>
        <v>#REF!</v>
      </c>
      <c r="L409" t="e">
        <f>IF(INDEX(SamplingFeatures[Sampling Feature Type],$A409)&lt;&gt;"Site","",
CONCATENATE("  - &amp;SiteID",TEXT(SUMPRODUCT(--($L$3:$L408&lt;&gt;"")),"0000"),
" {","SamplingFeatureID:  *SamplingFeatureID",TEXT($A409,"0000"),
", SiteTypeCV:  ",CHAR(34),INDEX(Sites[Site Type],$A409),CHAR(34),
", Latitude:  ",INDEX(Sites[Latitude],$A409),
", Longitude:  ",INDEX(Sites[Longitude],$A409),
", SRSName:  ",CHAR(34),LatLonDatum,CHAR(34),"}"))</f>
        <v>#REF!</v>
      </c>
      <c r="M409" t="e">
        <f>IF(INDEX(SamplingFeatures[Sampling Feature Type],$A409)&lt;&gt;"Specimen","",
CONCATENATE("  - &amp;SpecimenID",TEXT(SUMPRODUCT(--($M$3:$M408&lt;&gt;"")),"0000"),
" {","SamplingFeatureID:  *SamplingFeatureID",TEXT($A409,"0000"),
", SpecimenTypeCV:  ",CHAR(34),INDEX(Specimens[Specimen Type],$A409),CHAR(34),
", SpecimenMediumCV:  ",INDEX(Specimens[Specimen Medium],$A409),
", IsFieldSpecimen:  ",CHAR(34),INDEX(Specimens[Is Field Specimen?],$A409),CHAR(34),"}"))</f>
        <v>#REF!</v>
      </c>
      <c r="N409" t="e">
        <f>IF(COUNTA(SpatialOffsets[])=0,"", IF(INDEX(SpatialOffsets[Spatial Offset Type],$A409)="","",
CONCATENATE("  - &amp;SpatialOffsetID",TEXT($A409,"0000"),
" {","SpatialOffsetTypeCV:  ",CHAR(34),INDEX(SpatialOffsets[Spatial Offset Type],$A409),CHAR(34),
", Offset1Value:  ",INDEX(SpatialOffsets[Offset 1 Value],$A409),
", Offset1UnitID:  ",CHAR(34),INDEX(SpatialOffsets[Offset 1 Unit],$A409),CHAR(34),
", Offset2Value:  ",INDEX(SpatialOffsets[Offset 2 Value],$A409),
", Offset2UnitID:  ",CHAR(34),INDEX(SpatialOffsets[Offset 2 Unit],$A409),CHAR(34),
", Offset3Value:  ",INDEX(SpatialOffsets[Offset 3 Value],$A409),
", Offset3UnitID:  ",CHAR(34),INDEX(SpatialOffsets[Offset 3 Unit],$A409),CHAR(34),,"}")))</f>
        <v>#REF!</v>
      </c>
      <c r="O409" t="e">
        <f>IF(COUNTA(RelatedFeatures[])=0,"", IF(INDEX(RelatedFeatures[First Sampling Feature Code],$A409)="","",
CONCATENATE("  - &amp;RelationID",TEXT($A409,"0000"),
" {","SamplingFeatureID:  *SamplingFeatureID",TEXT(MATCH(INDEX(RelatedFeatures[First Sampling Feature Code],$A409),SamplingFeatures[Feature Code],0),"0000"),
", RelationshipTypeCV:  ",CHAR(34),INDEX(RelatedFeatures[Relationship Type],$A409),CHAR(34),
", RelatedFeatureID: *SamplingFeatureID",TEXT(MATCH(INDEX(RelatedFeatures[Second Sampling Feature Code],$A409),SamplingFeatures[Feature Code],0),"0000"),
", SpatialOffsetID:  ",IF(INDEX(RelatedFeatures[Offset Number],$A409)="","",CONCATENATE("*SpatialOffsetID",TEXT(INDEX(RelatedFeatures[Offset Number],$A409),"0000"))),"}")))</f>
        <v>#REF!</v>
      </c>
      <c r="P409" t="e">
        <f>IF(INDEX(Methods[Method Type],$A409)="","",
CONCATENATE("  - &amp;MethodID",TEXT($A409,"0000"),
" {","MethodTypeCV:  ",CHAR(34),INDEX(Methods[Method Type],$A409),CHAR(34),
", MethodCode:  ",CHAR(34),INDEX(Methods[Method Code],$A409),CHAR(34),
", MethodName:  ",CHAR(34),INDEX(Methods[Method Name],$A409),CHAR(34),
", MethodDescription:  ",CHAR(34),INDEX(Methods[Method Description],$A409),CHAR(34),
", MethodLink:  ",CHAR(34),INDEX(Methods[Method Link],$A409),CHAR(34),
", OrganizationID: *OrganizationID",TEXT(MATCH(INDEX(Methods[Organization Name],$A409),Organizations[Organization Name],0),"0000"),"}"))</f>
        <v>#REF!</v>
      </c>
      <c r="Q409" t="e">
        <f>IF(INDEX(Variables[Variable Type],$A409)="","",
CONCATENATE("  - &amp;VariableID",TEXT($A409,"0000"),
" {","VariableTypeCV:  ",CHAR(34),INDEX(Variables[Variable Type],$A409),CHAR(34),
", VariableCode:  ",CHAR(34),INDEX(Variables[Variable Code],$A409),CHAR(34),
", VariableNameCV:  ",CHAR(34),INDEX(Variables[Variable Name],$A409),CHAR(34),
", VariableDefinition:  ",CHAR(34),INDEX(Variables[Variable Definition],$A409),CHAR(34),
", SpecciationCV:  ",CHAR(34),INDEX(Variables[Speciation],$A409),CHAR(34),
", NoDataValue:  ",CHAR(34),INDEX(Variables[No Data Value],$A409),CHAR(34),"}"))</f>
        <v>#REF!</v>
      </c>
    </row>
    <row r="410" spans="1:17" x14ac:dyDescent="0.25">
      <c r="A410">
        <v>407</v>
      </c>
      <c r="D410" t="e">
        <f>IF(INDEX(People[First Name],$A410)="","",
CONCATENATE("  - &amp;PersonID",TEXT($A410,"0000"),
" {","PersonFirstName:  ",CHAR(34),INDEX(People[First Name],$A410),CHAR(34),
", PersonMiddleName:  ",CHAR(34),INDEX(People[Middle Name],$A410),CHAR(34),
", PersonLastName:  ",CHAR(34),INDEX(People[Last Name],$A410),CHAR(34),"}"))</f>
        <v>#REF!</v>
      </c>
      <c r="E410" t="e">
        <f>IF(INDEX(Organizations[Organization Type '[CV']],$A410)="","",
CONCATENATE("  - &amp;OrganizationID",TEXT($A410,"0000"),
" {","OrganizationTypeCV:  ",CHAR(34),INDEX(Organizations[Organization Type '[CV']],$A410),CHAR(34),
", OrganizationCode:  ",CHAR(34),INDEX(Organizations[Organization Code],$A410),CHAR(34),
", OrganizationName:  ",CHAR(34),INDEX(Organizations[Organization Name],$A410),CHAR(34),
", OrganizationDescription:  ",CHAR(34),INDEX(Organizations[Organization Description],$A410),CHAR(34),
", OrganizationLink:  ",CHAR(34),INDEX(Organizations[Organization Link],$A410),CHAR(34),"}"))</f>
        <v>#REF!</v>
      </c>
      <c r="F410" t="e">
        <f>IF(INDEX(People[First Name],$A410)="","",
CONCATENATE("  - &amp;AffiliationID",TEXT($A410,"0000"),
" {PersonID: *PersonID",TEXT($A410,"0000"),
", OrganizationID: *OrganizationID",TEXT(MATCH(INDEX(People[Organization Name],$A410),Organizations[Organization Name],0),"0000"),
", IsPrimaryOrganizationContact: , AffiliationStartDate: , AffiliationEndDate: , PrimaryPhone: ",
", PrimaryEmail: ",CHAR(34),INDEX(People[Primary Email],$A410),CHAR(34),
", PrimaryAddress: ",CHAR(34),INDEX(People[Primary Address],$A410),CHAR(34),
", PersonLink: }"))</f>
        <v>#REF!</v>
      </c>
      <c r="H410" t="e">
        <f>IF(COUNTA(CitationInformation)=0,"",IF(INDEX(AuthorList[Author Name],$A410)="","",
CONCATENATE("  - &amp;AuthorListID",TEXT($A410,"0000"),
"  {CitationID: *CitationID0001",
", PersonID: *PersonID",TEXT(MATCH(INDEX(AuthorList[Author Name],$A410),People[Full Name],0),"0000"),
", AuthorOrder: ",INDEX(AuthorList[Author Number],$A410),"}")))</f>
        <v>#REF!</v>
      </c>
      <c r="K410" t="e">
        <f>IF(INDEX(SamplingFeatures[Feature Code],$A410)="","",
CONCATENATE("  - &amp;SamplingFeatureID",TEXT($A410,"0000"),
" {","SamplingFeatureUUID:  ",CHAR(34),INDEX(SamplingFeatures[Sampling Feature UUID],$A410),CHAR(34),
", SamplingFeatureTypeCV:  ",CHAR(34),INDEX(SamplingFeatures[Sampling Feature Type],$A410),CHAR(34),
", SamplingFeatureCode:  ",CHAR(34),INDEX(SamplingFeatures[Feature Code],$A410),CHAR(34),
", SamplingFeatureName:  ",CHAR(34),INDEX(SamplingFeatures[Feature Name],$A410),CHAR(34),
", SamplingFeatureDescription:  ",CHAR(34),INDEX(SamplingFeatures[Feature Description],$A410),CHAR(34),
", SamplingFeatureGeotypeCV:  ",CHAR(34),INDEX(SamplingFeatures[Feature Geo Type],$A410),CHAR(34),
", FeatureGeometry:  ",CHAR(34),INDEX(SamplingFeatures[Feature Geometry],$A410),CHAR(34),
", Elevation_m:  ",CHAR(34),INDEX(SamplingFeatures[Elevation_m],$A410),CHAR(34),
", ElevationDatumCV:  ",CHAR(34),ElevationDatum,CHAR(34),"}"))</f>
        <v>#REF!</v>
      </c>
      <c r="L410" t="e">
        <f>IF(INDEX(SamplingFeatures[Sampling Feature Type],$A410)&lt;&gt;"Site","",
CONCATENATE("  - &amp;SiteID",TEXT(SUMPRODUCT(--($L$3:$L409&lt;&gt;"")),"0000"),
" {","SamplingFeatureID:  *SamplingFeatureID",TEXT($A410,"0000"),
", SiteTypeCV:  ",CHAR(34),INDEX(Sites[Site Type],$A410),CHAR(34),
", Latitude:  ",INDEX(Sites[Latitude],$A410),
", Longitude:  ",INDEX(Sites[Longitude],$A410),
", SRSName:  ",CHAR(34),LatLonDatum,CHAR(34),"}"))</f>
        <v>#REF!</v>
      </c>
      <c r="M410" t="e">
        <f>IF(INDEX(SamplingFeatures[Sampling Feature Type],$A410)&lt;&gt;"Specimen","",
CONCATENATE("  - &amp;SpecimenID",TEXT(SUMPRODUCT(--($M$3:$M409&lt;&gt;"")),"0000"),
" {","SamplingFeatureID:  *SamplingFeatureID",TEXT($A410,"0000"),
", SpecimenTypeCV:  ",CHAR(34),INDEX(Specimens[Specimen Type],$A410),CHAR(34),
", SpecimenMediumCV:  ",INDEX(Specimens[Specimen Medium],$A410),
", IsFieldSpecimen:  ",CHAR(34),INDEX(Specimens[Is Field Specimen?],$A410),CHAR(34),"}"))</f>
        <v>#REF!</v>
      </c>
      <c r="N410" t="e">
        <f>IF(COUNTA(SpatialOffsets[])=0,"", IF(INDEX(SpatialOffsets[Spatial Offset Type],$A410)="","",
CONCATENATE("  - &amp;SpatialOffsetID",TEXT($A410,"0000"),
" {","SpatialOffsetTypeCV:  ",CHAR(34),INDEX(SpatialOffsets[Spatial Offset Type],$A410),CHAR(34),
", Offset1Value:  ",INDEX(SpatialOffsets[Offset 1 Value],$A410),
", Offset1UnitID:  ",CHAR(34),INDEX(SpatialOffsets[Offset 1 Unit],$A410),CHAR(34),
", Offset2Value:  ",INDEX(SpatialOffsets[Offset 2 Value],$A410),
", Offset2UnitID:  ",CHAR(34),INDEX(SpatialOffsets[Offset 2 Unit],$A410),CHAR(34),
", Offset3Value:  ",INDEX(SpatialOffsets[Offset 3 Value],$A410),
", Offset3UnitID:  ",CHAR(34),INDEX(SpatialOffsets[Offset 3 Unit],$A410),CHAR(34),,"}")))</f>
        <v>#REF!</v>
      </c>
      <c r="O410" t="e">
        <f>IF(COUNTA(RelatedFeatures[])=0,"", IF(INDEX(RelatedFeatures[First Sampling Feature Code],$A410)="","",
CONCATENATE("  - &amp;RelationID",TEXT($A410,"0000"),
" {","SamplingFeatureID:  *SamplingFeatureID",TEXT(MATCH(INDEX(RelatedFeatures[First Sampling Feature Code],$A410),SamplingFeatures[Feature Code],0),"0000"),
", RelationshipTypeCV:  ",CHAR(34),INDEX(RelatedFeatures[Relationship Type],$A410),CHAR(34),
", RelatedFeatureID: *SamplingFeatureID",TEXT(MATCH(INDEX(RelatedFeatures[Second Sampling Feature Code],$A410),SamplingFeatures[Feature Code],0),"0000"),
", SpatialOffsetID:  ",IF(INDEX(RelatedFeatures[Offset Number],$A410)="","",CONCATENATE("*SpatialOffsetID",TEXT(INDEX(RelatedFeatures[Offset Number],$A410),"0000"))),"}")))</f>
        <v>#REF!</v>
      </c>
      <c r="P410" t="e">
        <f>IF(INDEX(Methods[Method Type],$A410)="","",
CONCATENATE("  - &amp;MethodID",TEXT($A410,"0000"),
" {","MethodTypeCV:  ",CHAR(34),INDEX(Methods[Method Type],$A410),CHAR(34),
", MethodCode:  ",CHAR(34),INDEX(Methods[Method Code],$A410),CHAR(34),
", MethodName:  ",CHAR(34),INDEX(Methods[Method Name],$A410),CHAR(34),
", MethodDescription:  ",CHAR(34),INDEX(Methods[Method Description],$A410),CHAR(34),
", MethodLink:  ",CHAR(34),INDEX(Methods[Method Link],$A410),CHAR(34),
", OrganizationID: *OrganizationID",TEXT(MATCH(INDEX(Methods[Organization Name],$A410),Organizations[Organization Name],0),"0000"),"}"))</f>
        <v>#REF!</v>
      </c>
      <c r="Q410" t="e">
        <f>IF(INDEX(Variables[Variable Type],$A410)="","",
CONCATENATE("  - &amp;VariableID",TEXT($A410,"0000"),
" {","VariableTypeCV:  ",CHAR(34),INDEX(Variables[Variable Type],$A410),CHAR(34),
", VariableCode:  ",CHAR(34),INDEX(Variables[Variable Code],$A410),CHAR(34),
", VariableNameCV:  ",CHAR(34),INDEX(Variables[Variable Name],$A410),CHAR(34),
", VariableDefinition:  ",CHAR(34),INDEX(Variables[Variable Definition],$A410),CHAR(34),
", SpecciationCV:  ",CHAR(34),INDEX(Variables[Speciation],$A410),CHAR(34),
", NoDataValue:  ",CHAR(34),INDEX(Variables[No Data Value],$A410),CHAR(34),"}"))</f>
        <v>#REF!</v>
      </c>
    </row>
    <row r="411" spans="1:17" x14ac:dyDescent="0.25">
      <c r="A411">
        <v>408</v>
      </c>
      <c r="D411" t="e">
        <f>IF(INDEX(People[First Name],$A411)="","",
CONCATENATE("  - &amp;PersonID",TEXT($A411,"0000"),
" {","PersonFirstName:  ",CHAR(34),INDEX(People[First Name],$A411),CHAR(34),
", PersonMiddleName:  ",CHAR(34),INDEX(People[Middle Name],$A411),CHAR(34),
", PersonLastName:  ",CHAR(34),INDEX(People[Last Name],$A411),CHAR(34),"}"))</f>
        <v>#REF!</v>
      </c>
      <c r="E411" t="e">
        <f>IF(INDEX(Organizations[Organization Type '[CV']],$A411)="","",
CONCATENATE("  - &amp;OrganizationID",TEXT($A411,"0000"),
" {","OrganizationTypeCV:  ",CHAR(34),INDEX(Organizations[Organization Type '[CV']],$A411),CHAR(34),
", OrganizationCode:  ",CHAR(34),INDEX(Organizations[Organization Code],$A411),CHAR(34),
", OrganizationName:  ",CHAR(34),INDEX(Organizations[Organization Name],$A411),CHAR(34),
", OrganizationDescription:  ",CHAR(34),INDEX(Organizations[Organization Description],$A411),CHAR(34),
", OrganizationLink:  ",CHAR(34),INDEX(Organizations[Organization Link],$A411),CHAR(34),"}"))</f>
        <v>#REF!</v>
      </c>
      <c r="F411" t="e">
        <f>IF(INDEX(People[First Name],$A411)="","",
CONCATENATE("  - &amp;AffiliationID",TEXT($A411,"0000"),
" {PersonID: *PersonID",TEXT($A411,"0000"),
", OrganizationID: *OrganizationID",TEXT(MATCH(INDEX(People[Organization Name],$A411),Organizations[Organization Name],0),"0000"),
", IsPrimaryOrganizationContact: , AffiliationStartDate: , AffiliationEndDate: , PrimaryPhone: ",
", PrimaryEmail: ",CHAR(34),INDEX(People[Primary Email],$A411),CHAR(34),
", PrimaryAddress: ",CHAR(34),INDEX(People[Primary Address],$A411),CHAR(34),
", PersonLink: }"))</f>
        <v>#REF!</v>
      </c>
      <c r="H411" t="e">
        <f>IF(COUNTA(CitationInformation)=0,"",IF(INDEX(AuthorList[Author Name],$A411)="","",
CONCATENATE("  - &amp;AuthorListID",TEXT($A411,"0000"),
"  {CitationID: *CitationID0001",
", PersonID: *PersonID",TEXT(MATCH(INDEX(AuthorList[Author Name],$A411),People[Full Name],0),"0000"),
", AuthorOrder: ",INDEX(AuthorList[Author Number],$A411),"}")))</f>
        <v>#REF!</v>
      </c>
      <c r="K411" t="e">
        <f>IF(INDEX(SamplingFeatures[Feature Code],$A411)="","",
CONCATENATE("  - &amp;SamplingFeatureID",TEXT($A411,"0000"),
" {","SamplingFeatureUUID:  ",CHAR(34),INDEX(SamplingFeatures[Sampling Feature UUID],$A411),CHAR(34),
", SamplingFeatureTypeCV:  ",CHAR(34),INDEX(SamplingFeatures[Sampling Feature Type],$A411),CHAR(34),
", SamplingFeatureCode:  ",CHAR(34),INDEX(SamplingFeatures[Feature Code],$A411),CHAR(34),
", SamplingFeatureName:  ",CHAR(34),INDEX(SamplingFeatures[Feature Name],$A411),CHAR(34),
", SamplingFeatureDescription:  ",CHAR(34),INDEX(SamplingFeatures[Feature Description],$A411),CHAR(34),
", SamplingFeatureGeotypeCV:  ",CHAR(34),INDEX(SamplingFeatures[Feature Geo Type],$A411),CHAR(34),
", FeatureGeometry:  ",CHAR(34),INDEX(SamplingFeatures[Feature Geometry],$A411),CHAR(34),
", Elevation_m:  ",CHAR(34),INDEX(SamplingFeatures[Elevation_m],$A411),CHAR(34),
", ElevationDatumCV:  ",CHAR(34),ElevationDatum,CHAR(34),"}"))</f>
        <v>#REF!</v>
      </c>
      <c r="L411" t="e">
        <f>IF(INDEX(SamplingFeatures[Sampling Feature Type],$A411)&lt;&gt;"Site","",
CONCATENATE("  - &amp;SiteID",TEXT(SUMPRODUCT(--($L$3:$L410&lt;&gt;"")),"0000"),
" {","SamplingFeatureID:  *SamplingFeatureID",TEXT($A411,"0000"),
", SiteTypeCV:  ",CHAR(34),INDEX(Sites[Site Type],$A411),CHAR(34),
", Latitude:  ",INDEX(Sites[Latitude],$A411),
", Longitude:  ",INDEX(Sites[Longitude],$A411),
", SRSName:  ",CHAR(34),LatLonDatum,CHAR(34),"}"))</f>
        <v>#REF!</v>
      </c>
      <c r="M411" t="e">
        <f>IF(INDEX(SamplingFeatures[Sampling Feature Type],$A411)&lt;&gt;"Specimen","",
CONCATENATE("  - &amp;SpecimenID",TEXT(SUMPRODUCT(--($M$3:$M410&lt;&gt;"")),"0000"),
" {","SamplingFeatureID:  *SamplingFeatureID",TEXT($A411,"0000"),
", SpecimenTypeCV:  ",CHAR(34),INDEX(Specimens[Specimen Type],$A411),CHAR(34),
", SpecimenMediumCV:  ",INDEX(Specimens[Specimen Medium],$A411),
", IsFieldSpecimen:  ",CHAR(34),INDEX(Specimens[Is Field Specimen?],$A411),CHAR(34),"}"))</f>
        <v>#REF!</v>
      </c>
      <c r="N411" t="e">
        <f>IF(COUNTA(SpatialOffsets[])=0,"", IF(INDEX(SpatialOffsets[Spatial Offset Type],$A411)="","",
CONCATENATE("  - &amp;SpatialOffsetID",TEXT($A411,"0000"),
" {","SpatialOffsetTypeCV:  ",CHAR(34),INDEX(SpatialOffsets[Spatial Offset Type],$A411),CHAR(34),
", Offset1Value:  ",INDEX(SpatialOffsets[Offset 1 Value],$A411),
", Offset1UnitID:  ",CHAR(34),INDEX(SpatialOffsets[Offset 1 Unit],$A411),CHAR(34),
", Offset2Value:  ",INDEX(SpatialOffsets[Offset 2 Value],$A411),
", Offset2UnitID:  ",CHAR(34),INDEX(SpatialOffsets[Offset 2 Unit],$A411),CHAR(34),
", Offset3Value:  ",INDEX(SpatialOffsets[Offset 3 Value],$A411),
", Offset3UnitID:  ",CHAR(34),INDEX(SpatialOffsets[Offset 3 Unit],$A411),CHAR(34),,"}")))</f>
        <v>#REF!</v>
      </c>
      <c r="O411" t="e">
        <f>IF(COUNTA(RelatedFeatures[])=0,"", IF(INDEX(RelatedFeatures[First Sampling Feature Code],$A411)="","",
CONCATENATE("  - &amp;RelationID",TEXT($A411,"0000"),
" {","SamplingFeatureID:  *SamplingFeatureID",TEXT(MATCH(INDEX(RelatedFeatures[First Sampling Feature Code],$A411),SamplingFeatures[Feature Code],0),"0000"),
", RelationshipTypeCV:  ",CHAR(34),INDEX(RelatedFeatures[Relationship Type],$A411),CHAR(34),
", RelatedFeatureID: *SamplingFeatureID",TEXT(MATCH(INDEX(RelatedFeatures[Second Sampling Feature Code],$A411),SamplingFeatures[Feature Code],0),"0000"),
", SpatialOffsetID:  ",IF(INDEX(RelatedFeatures[Offset Number],$A411)="","",CONCATENATE("*SpatialOffsetID",TEXT(INDEX(RelatedFeatures[Offset Number],$A411),"0000"))),"}")))</f>
        <v>#REF!</v>
      </c>
      <c r="P411" t="e">
        <f>IF(INDEX(Methods[Method Type],$A411)="","",
CONCATENATE("  - &amp;MethodID",TEXT($A411,"0000"),
" {","MethodTypeCV:  ",CHAR(34),INDEX(Methods[Method Type],$A411),CHAR(34),
", MethodCode:  ",CHAR(34),INDEX(Methods[Method Code],$A411),CHAR(34),
", MethodName:  ",CHAR(34),INDEX(Methods[Method Name],$A411),CHAR(34),
", MethodDescription:  ",CHAR(34),INDEX(Methods[Method Description],$A411),CHAR(34),
", MethodLink:  ",CHAR(34),INDEX(Methods[Method Link],$A411),CHAR(34),
", OrganizationID: *OrganizationID",TEXT(MATCH(INDEX(Methods[Organization Name],$A411),Organizations[Organization Name],0),"0000"),"}"))</f>
        <v>#REF!</v>
      </c>
      <c r="Q411" t="e">
        <f>IF(INDEX(Variables[Variable Type],$A411)="","",
CONCATENATE("  - &amp;VariableID",TEXT($A411,"0000"),
" {","VariableTypeCV:  ",CHAR(34),INDEX(Variables[Variable Type],$A411),CHAR(34),
", VariableCode:  ",CHAR(34),INDEX(Variables[Variable Code],$A411),CHAR(34),
", VariableNameCV:  ",CHAR(34),INDEX(Variables[Variable Name],$A411),CHAR(34),
", VariableDefinition:  ",CHAR(34),INDEX(Variables[Variable Definition],$A411),CHAR(34),
", SpecciationCV:  ",CHAR(34),INDEX(Variables[Speciation],$A411),CHAR(34),
", NoDataValue:  ",CHAR(34),INDEX(Variables[No Data Value],$A411),CHAR(34),"}"))</f>
        <v>#REF!</v>
      </c>
    </row>
    <row r="412" spans="1:17" x14ac:dyDescent="0.25">
      <c r="A412">
        <v>409</v>
      </c>
      <c r="D412" t="e">
        <f>IF(INDEX(People[First Name],$A412)="","",
CONCATENATE("  - &amp;PersonID",TEXT($A412,"0000"),
" {","PersonFirstName:  ",CHAR(34),INDEX(People[First Name],$A412),CHAR(34),
", PersonMiddleName:  ",CHAR(34),INDEX(People[Middle Name],$A412),CHAR(34),
", PersonLastName:  ",CHAR(34),INDEX(People[Last Name],$A412),CHAR(34),"}"))</f>
        <v>#REF!</v>
      </c>
      <c r="E412" t="e">
        <f>IF(INDEX(Organizations[Organization Type '[CV']],$A412)="","",
CONCATENATE("  - &amp;OrganizationID",TEXT($A412,"0000"),
" {","OrganizationTypeCV:  ",CHAR(34),INDEX(Organizations[Organization Type '[CV']],$A412),CHAR(34),
", OrganizationCode:  ",CHAR(34),INDEX(Organizations[Organization Code],$A412),CHAR(34),
", OrganizationName:  ",CHAR(34),INDEX(Organizations[Organization Name],$A412),CHAR(34),
", OrganizationDescription:  ",CHAR(34),INDEX(Organizations[Organization Description],$A412),CHAR(34),
", OrganizationLink:  ",CHAR(34),INDEX(Organizations[Organization Link],$A412),CHAR(34),"}"))</f>
        <v>#REF!</v>
      </c>
      <c r="F412" t="e">
        <f>IF(INDEX(People[First Name],$A412)="","",
CONCATENATE("  - &amp;AffiliationID",TEXT($A412,"0000"),
" {PersonID: *PersonID",TEXT($A412,"0000"),
", OrganizationID: *OrganizationID",TEXT(MATCH(INDEX(People[Organization Name],$A412),Organizations[Organization Name],0),"0000"),
", IsPrimaryOrganizationContact: , AffiliationStartDate: , AffiliationEndDate: , PrimaryPhone: ",
", PrimaryEmail: ",CHAR(34),INDEX(People[Primary Email],$A412),CHAR(34),
", PrimaryAddress: ",CHAR(34),INDEX(People[Primary Address],$A412),CHAR(34),
", PersonLink: }"))</f>
        <v>#REF!</v>
      </c>
      <c r="H412" t="e">
        <f>IF(COUNTA(CitationInformation)=0,"",IF(INDEX(AuthorList[Author Name],$A412)="","",
CONCATENATE("  - &amp;AuthorListID",TEXT($A412,"0000"),
"  {CitationID: *CitationID0001",
", PersonID: *PersonID",TEXT(MATCH(INDEX(AuthorList[Author Name],$A412),People[Full Name],0),"0000"),
", AuthorOrder: ",INDEX(AuthorList[Author Number],$A412),"}")))</f>
        <v>#REF!</v>
      </c>
      <c r="K412" t="e">
        <f>IF(INDEX(SamplingFeatures[Feature Code],$A412)="","",
CONCATENATE("  - &amp;SamplingFeatureID",TEXT($A412,"0000"),
" {","SamplingFeatureUUID:  ",CHAR(34),INDEX(SamplingFeatures[Sampling Feature UUID],$A412),CHAR(34),
", SamplingFeatureTypeCV:  ",CHAR(34),INDEX(SamplingFeatures[Sampling Feature Type],$A412),CHAR(34),
", SamplingFeatureCode:  ",CHAR(34),INDEX(SamplingFeatures[Feature Code],$A412),CHAR(34),
", SamplingFeatureName:  ",CHAR(34),INDEX(SamplingFeatures[Feature Name],$A412),CHAR(34),
", SamplingFeatureDescription:  ",CHAR(34),INDEX(SamplingFeatures[Feature Description],$A412),CHAR(34),
", SamplingFeatureGeotypeCV:  ",CHAR(34),INDEX(SamplingFeatures[Feature Geo Type],$A412),CHAR(34),
", FeatureGeometry:  ",CHAR(34),INDEX(SamplingFeatures[Feature Geometry],$A412),CHAR(34),
", Elevation_m:  ",CHAR(34),INDEX(SamplingFeatures[Elevation_m],$A412),CHAR(34),
", ElevationDatumCV:  ",CHAR(34),ElevationDatum,CHAR(34),"}"))</f>
        <v>#REF!</v>
      </c>
      <c r="L412" t="e">
        <f>IF(INDEX(SamplingFeatures[Sampling Feature Type],$A412)&lt;&gt;"Site","",
CONCATENATE("  - &amp;SiteID",TEXT(SUMPRODUCT(--($L$3:$L411&lt;&gt;"")),"0000"),
" {","SamplingFeatureID:  *SamplingFeatureID",TEXT($A412,"0000"),
", SiteTypeCV:  ",CHAR(34),INDEX(Sites[Site Type],$A412),CHAR(34),
", Latitude:  ",INDEX(Sites[Latitude],$A412),
", Longitude:  ",INDEX(Sites[Longitude],$A412),
", SRSName:  ",CHAR(34),LatLonDatum,CHAR(34),"}"))</f>
        <v>#REF!</v>
      </c>
      <c r="M412" t="e">
        <f>IF(INDEX(SamplingFeatures[Sampling Feature Type],$A412)&lt;&gt;"Specimen","",
CONCATENATE("  - &amp;SpecimenID",TEXT(SUMPRODUCT(--($M$3:$M411&lt;&gt;"")),"0000"),
" {","SamplingFeatureID:  *SamplingFeatureID",TEXT($A412,"0000"),
", SpecimenTypeCV:  ",CHAR(34),INDEX(Specimens[Specimen Type],$A412),CHAR(34),
", SpecimenMediumCV:  ",INDEX(Specimens[Specimen Medium],$A412),
", IsFieldSpecimen:  ",CHAR(34),INDEX(Specimens[Is Field Specimen?],$A412),CHAR(34),"}"))</f>
        <v>#REF!</v>
      </c>
      <c r="N412" t="e">
        <f>IF(COUNTA(SpatialOffsets[])=0,"", IF(INDEX(SpatialOffsets[Spatial Offset Type],$A412)="","",
CONCATENATE("  - &amp;SpatialOffsetID",TEXT($A412,"0000"),
" {","SpatialOffsetTypeCV:  ",CHAR(34),INDEX(SpatialOffsets[Spatial Offset Type],$A412),CHAR(34),
", Offset1Value:  ",INDEX(SpatialOffsets[Offset 1 Value],$A412),
", Offset1UnitID:  ",CHAR(34),INDEX(SpatialOffsets[Offset 1 Unit],$A412),CHAR(34),
", Offset2Value:  ",INDEX(SpatialOffsets[Offset 2 Value],$A412),
", Offset2UnitID:  ",CHAR(34),INDEX(SpatialOffsets[Offset 2 Unit],$A412),CHAR(34),
", Offset3Value:  ",INDEX(SpatialOffsets[Offset 3 Value],$A412),
", Offset3UnitID:  ",CHAR(34),INDEX(SpatialOffsets[Offset 3 Unit],$A412),CHAR(34),,"}")))</f>
        <v>#REF!</v>
      </c>
      <c r="O412" t="e">
        <f>IF(COUNTA(RelatedFeatures[])=0,"", IF(INDEX(RelatedFeatures[First Sampling Feature Code],$A412)="","",
CONCATENATE("  - &amp;RelationID",TEXT($A412,"0000"),
" {","SamplingFeatureID:  *SamplingFeatureID",TEXT(MATCH(INDEX(RelatedFeatures[First Sampling Feature Code],$A412),SamplingFeatures[Feature Code],0),"0000"),
", RelationshipTypeCV:  ",CHAR(34),INDEX(RelatedFeatures[Relationship Type],$A412),CHAR(34),
", RelatedFeatureID: *SamplingFeatureID",TEXT(MATCH(INDEX(RelatedFeatures[Second Sampling Feature Code],$A412),SamplingFeatures[Feature Code],0),"0000"),
", SpatialOffsetID:  ",IF(INDEX(RelatedFeatures[Offset Number],$A412)="","",CONCATENATE("*SpatialOffsetID",TEXT(INDEX(RelatedFeatures[Offset Number],$A412),"0000"))),"}")))</f>
        <v>#REF!</v>
      </c>
      <c r="P412" t="e">
        <f>IF(INDEX(Methods[Method Type],$A412)="","",
CONCATENATE("  - &amp;MethodID",TEXT($A412,"0000"),
" {","MethodTypeCV:  ",CHAR(34),INDEX(Methods[Method Type],$A412),CHAR(34),
", MethodCode:  ",CHAR(34),INDEX(Methods[Method Code],$A412),CHAR(34),
", MethodName:  ",CHAR(34),INDEX(Methods[Method Name],$A412),CHAR(34),
", MethodDescription:  ",CHAR(34),INDEX(Methods[Method Description],$A412),CHAR(34),
", MethodLink:  ",CHAR(34),INDEX(Methods[Method Link],$A412),CHAR(34),
", OrganizationID: *OrganizationID",TEXT(MATCH(INDEX(Methods[Organization Name],$A412),Organizations[Organization Name],0),"0000"),"}"))</f>
        <v>#REF!</v>
      </c>
      <c r="Q412" t="e">
        <f>IF(INDEX(Variables[Variable Type],$A412)="","",
CONCATENATE("  - &amp;VariableID",TEXT($A412,"0000"),
" {","VariableTypeCV:  ",CHAR(34),INDEX(Variables[Variable Type],$A412),CHAR(34),
", VariableCode:  ",CHAR(34),INDEX(Variables[Variable Code],$A412),CHAR(34),
", VariableNameCV:  ",CHAR(34),INDEX(Variables[Variable Name],$A412),CHAR(34),
", VariableDefinition:  ",CHAR(34),INDEX(Variables[Variable Definition],$A412),CHAR(34),
", SpecciationCV:  ",CHAR(34),INDEX(Variables[Speciation],$A412),CHAR(34),
", NoDataValue:  ",CHAR(34),INDEX(Variables[No Data Value],$A412),CHAR(34),"}"))</f>
        <v>#REF!</v>
      </c>
    </row>
    <row r="413" spans="1:17" x14ac:dyDescent="0.25">
      <c r="A413">
        <v>410</v>
      </c>
      <c r="D413" t="e">
        <f>IF(INDEX(People[First Name],$A413)="","",
CONCATENATE("  - &amp;PersonID",TEXT($A413,"0000"),
" {","PersonFirstName:  ",CHAR(34),INDEX(People[First Name],$A413),CHAR(34),
", PersonMiddleName:  ",CHAR(34),INDEX(People[Middle Name],$A413),CHAR(34),
", PersonLastName:  ",CHAR(34),INDEX(People[Last Name],$A413),CHAR(34),"}"))</f>
        <v>#REF!</v>
      </c>
      <c r="E413" t="e">
        <f>IF(INDEX(Organizations[Organization Type '[CV']],$A413)="","",
CONCATENATE("  - &amp;OrganizationID",TEXT($A413,"0000"),
" {","OrganizationTypeCV:  ",CHAR(34),INDEX(Organizations[Organization Type '[CV']],$A413),CHAR(34),
", OrganizationCode:  ",CHAR(34),INDEX(Organizations[Organization Code],$A413),CHAR(34),
", OrganizationName:  ",CHAR(34),INDEX(Organizations[Organization Name],$A413),CHAR(34),
", OrganizationDescription:  ",CHAR(34),INDEX(Organizations[Organization Description],$A413),CHAR(34),
", OrganizationLink:  ",CHAR(34),INDEX(Organizations[Organization Link],$A413),CHAR(34),"}"))</f>
        <v>#REF!</v>
      </c>
      <c r="F413" t="e">
        <f>IF(INDEX(People[First Name],$A413)="","",
CONCATENATE("  - &amp;AffiliationID",TEXT($A413,"0000"),
" {PersonID: *PersonID",TEXT($A413,"0000"),
", OrganizationID: *OrganizationID",TEXT(MATCH(INDEX(People[Organization Name],$A413),Organizations[Organization Name],0),"0000"),
", IsPrimaryOrganizationContact: , AffiliationStartDate: , AffiliationEndDate: , PrimaryPhone: ",
", PrimaryEmail: ",CHAR(34),INDEX(People[Primary Email],$A413),CHAR(34),
", PrimaryAddress: ",CHAR(34),INDEX(People[Primary Address],$A413),CHAR(34),
", PersonLink: }"))</f>
        <v>#REF!</v>
      </c>
      <c r="H413" t="e">
        <f>IF(COUNTA(CitationInformation)=0,"",IF(INDEX(AuthorList[Author Name],$A413)="","",
CONCATENATE("  - &amp;AuthorListID",TEXT($A413,"0000"),
"  {CitationID: *CitationID0001",
", PersonID: *PersonID",TEXT(MATCH(INDEX(AuthorList[Author Name],$A413),People[Full Name],0),"0000"),
", AuthorOrder: ",INDEX(AuthorList[Author Number],$A413),"}")))</f>
        <v>#REF!</v>
      </c>
      <c r="K413" t="e">
        <f>IF(INDEX(SamplingFeatures[Feature Code],$A413)="","",
CONCATENATE("  - &amp;SamplingFeatureID",TEXT($A413,"0000"),
" {","SamplingFeatureUUID:  ",CHAR(34),INDEX(SamplingFeatures[Sampling Feature UUID],$A413),CHAR(34),
", SamplingFeatureTypeCV:  ",CHAR(34),INDEX(SamplingFeatures[Sampling Feature Type],$A413),CHAR(34),
", SamplingFeatureCode:  ",CHAR(34),INDEX(SamplingFeatures[Feature Code],$A413),CHAR(34),
", SamplingFeatureName:  ",CHAR(34),INDEX(SamplingFeatures[Feature Name],$A413),CHAR(34),
", SamplingFeatureDescription:  ",CHAR(34),INDEX(SamplingFeatures[Feature Description],$A413),CHAR(34),
", SamplingFeatureGeotypeCV:  ",CHAR(34),INDEX(SamplingFeatures[Feature Geo Type],$A413),CHAR(34),
", FeatureGeometry:  ",CHAR(34),INDEX(SamplingFeatures[Feature Geometry],$A413),CHAR(34),
", Elevation_m:  ",CHAR(34),INDEX(SamplingFeatures[Elevation_m],$A413),CHAR(34),
", ElevationDatumCV:  ",CHAR(34),ElevationDatum,CHAR(34),"}"))</f>
        <v>#REF!</v>
      </c>
      <c r="L413" t="e">
        <f>IF(INDEX(SamplingFeatures[Sampling Feature Type],$A413)&lt;&gt;"Site","",
CONCATENATE("  - &amp;SiteID",TEXT(SUMPRODUCT(--($L$3:$L412&lt;&gt;"")),"0000"),
" {","SamplingFeatureID:  *SamplingFeatureID",TEXT($A413,"0000"),
", SiteTypeCV:  ",CHAR(34),INDEX(Sites[Site Type],$A413),CHAR(34),
", Latitude:  ",INDEX(Sites[Latitude],$A413),
", Longitude:  ",INDEX(Sites[Longitude],$A413),
", SRSName:  ",CHAR(34),LatLonDatum,CHAR(34),"}"))</f>
        <v>#REF!</v>
      </c>
      <c r="M413" t="e">
        <f>IF(INDEX(SamplingFeatures[Sampling Feature Type],$A413)&lt;&gt;"Specimen","",
CONCATENATE("  - &amp;SpecimenID",TEXT(SUMPRODUCT(--($M$3:$M412&lt;&gt;"")),"0000"),
" {","SamplingFeatureID:  *SamplingFeatureID",TEXT($A413,"0000"),
", SpecimenTypeCV:  ",CHAR(34),INDEX(Specimens[Specimen Type],$A413),CHAR(34),
", SpecimenMediumCV:  ",INDEX(Specimens[Specimen Medium],$A413),
", IsFieldSpecimen:  ",CHAR(34),INDEX(Specimens[Is Field Specimen?],$A413),CHAR(34),"}"))</f>
        <v>#REF!</v>
      </c>
      <c r="N413" t="e">
        <f>IF(COUNTA(SpatialOffsets[])=0,"", IF(INDEX(SpatialOffsets[Spatial Offset Type],$A413)="","",
CONCATENATE("  - &amp;SpatialOffsetID",TEXT($A413,"0000"),
" {","SpatialOffsetTypeCV:  ",CHAR(34),INDEX(SpatialOffsets[Spatial Offset Type],$A413),CHAR(34),
", Offset1Value:  ",INDEX(SpatialOffsets[Offset 1 Value],$A413),
", Offset1UnitID:  ",CHAR(34),INDEX(SpatialOffsets[Offset 1 Unit],$A413),CHAR(34),
", Offset2Value:  ",INDEX(SpatialOffsets[Offset 2 Value],$A413),
", Offset2UnitID:  ",CHAR(34),INDEX(SpatialOffsets[Offset 2 Unit],$A413),CHAR(34),
", Offset3Value:  ",INDEX(SpatialOffsets[Offset 3 Value],$A413),
", Offset3UnitID:  ",CHAR(34),INDEX(SpatialOffsets[Offset 3 Unit],$A413),CHAR(34),,"}")))</f>
        <v>#REF!</v>
      </c>
      <c r="O413" t="e">
        <f>IF(COUNTA(RelatedFeatures[])=0,"", IF(INDEX(RelatedFeatures[First Sampling Feature Code],$A413)="","",
CONCATENATE("  - &amp;RelationID",TEXT($A413,"0000"),
" {","SamplingFeatureID:  *SamplingFeatureID",TEXT(MATCH(INDEX(RelatedFeatures[First Sampling Feature Code],$A413),SamplingFeatures[Feature Code],0),"0000"),
", RelationshipTypeCV:  ",CHAR(34),INDEX(RelatedFeatures[Relationship Type],$A413),CHAR(34),
", RelatedFeatureID: *SamplingFeatureID",TEXT(MATCH(INDEX(RelatedFeatures[Second Sampling Feature Code],$A413),SamplingFeatures[Feature Code],0),"0000"),
", SpatialOffsetID:  ",IF(INDEX(RelatedFeatures[Offset Number],$A413)="","",CONCATENATE("*SpatialOffsetID",TEXT(INDEX(RelatedFeatures[Offset Number],$A413),"0000"))),"}")))</f>
        <v>#REF!</v>
      </c>
      <c r="P413" t="e">
        <f>IF(INDEX(Methods[Method Type],$A413)="","",
CONCATENATE("  - &amp;MethodID",TEXT($A413,"0000"),
" {","MethodTypeCV:  ",CHAR(34),INDEX(Methods[Method Type],$A413),CHAR(34),
", MethodCode:  ",CHAR(34),INDEX(Methods[Method Code],$A413),CHAR(34),
", MethodName:  ",CHAR(34),INDEX(Methods[Method Name],$A413),CHAR(34),
", MethodDescription:  ",CHAR(34),INDEX(Methods[Method Description],$A413),CHAR(34),
", MethodLink:  ",CHAR(34),INDEX(Methods[Method Link],$A413),CHAR(34),
", OrganizationID: *OrganizationID",TEXT(MATCH(INDEX(Methods[Organization Name],$A413),Organizations[Organization Name],0),"0000"),"}"))</f>
        <v>#REF!</v>
      </c>
      <c r="Q413" t="e">
        <f>IF(INDEX(Variables[Variable Type],$A413)="","",
CONCATENATE("  - &amp;VariableID",TEXT($A413,"0000"),
" {","VariableTypeCV:  ",CHAR(34),INDEX(Variables[Variable Type],$A413),CHAR(34),
", VariableCode:  ",CHAR(34),INDEX(Variables[Variable Code],$A413),CHAR(34),
", VariableNameCV:  ",CHAR(34),INDEX(Variables[Variable Name],$A413),CHAR(34),
", VariableDefinition:  ",CHAR(34),INDEX(Variables[Variable Definition],$A413),CHAR(34),
", SpecciationCV:  ",CHAR(34),INDEX(Variables[Speciation],$A413),CHAR(34),
", NoDataValue:  ",CHAR(34),INDEX(Variables[No Data Value],$A413),CHAR(34),"}"))</f>
        <v>#REF!</v>
      </c>
    </row>
    <row r="414" spans="1:17" x14ac:dyDescent="0.25">
      <c r="A414">
        <v>411</v>
      </c>
      <c r="D414" t="e">
        <f>IF(INDEX(People[First Name],$A414)="","",
CONCATENATE("  - &amp;PersonID",TEXT($A414,"0000"),
" {","PersonFirstName:  ",CHAR(34),INDEX(People[First Name],$A414),CHAR(34),
", PersonMiddleName:  ",CHAR(34),INDEX(People[Middle Name],$A414),CHAR(34),
", PersonLastName:  ",CHAR(34),INDEX(People[Last Name],$A414),CHAR(34),"}"))</f>
        <v>#REF!</v>
      </c>
      <c r="E414" t="e">
        <f>IF(INDEX(Organizations[Organization Type '[CV']],$A414)="","",
CONCATENATE("  - &amp;OrganizationID",TEXT($A414,"0000"),
" {","OrganizationTypeCV:  ",CHAR(34),INDEX(Organizations[Organization Type '[CV']],$A414),CHAR(34),
", OrganizationCode:  ",CHAR(34),INDEX(Organizations[Organization Code],$A414),CHAR(34),
", OrganizationName:  ",CHAR(34),INDEX(Organizations[Organization Name],$A414),CHAR(34),
", OrganizationDescription:  ",CHAR(34),INDEX(Organizations[Organization Description],$A414),CHAR(34),
", OrganizationLink:  ",CHAR(34),INDEX(Organizations[Organization Link],$A414),CHAR(34),"}"))</f>
        <v>#REF!</v>
      </c>
      <c r="F414" t="e">
        <f>IF(INDEX(People[First Name],$A414)="","",
CONCATENATE("  - &amp;AffiliationID",TEXT($A414,"0000"),
" {PersonID: *PersonID",TEXT($A414,"0000"),
", OrganizationID: *OrganizationID",TEXT(MATCH(INDEX(People[Organization Name],$A414),Organizations[Organization Name],0),"0000"),
", IsPrimaryOrganizationContact: , AffiliationStartDate: , AffiliationEndDate: , PrimaryPhone: ",
", PrimaryEmail: ",CHAR(34),INDEX(People[Primary Email],$A414),CHAR(34),
", PrimaryAddress: ",CHAR(34),INDEX(People[Primary Address],$A414),CHAR(34),
", PersonLink: }"))</f>
        <v>#REF!</v>
      </c>
      <c r="H414" t="e">
        <f>IF(COUNTA(CitationInformation)=0,"",IF(INDEX(AuthorList[Author Name],$A414)="","",
CONCATENATE("  - &amp;AuthorListID",TEXT($A414,"0000"),
"  {CitationID: *CitationID0001",
", PersonID: *PersonID",TEXT(MATCH(INDEX(AuthorList[Author Name],$A414),People[Full Name],0),"0000"),
", AuthorOrder: ",INDEX(AuthorList[Author Number],$A414),"}")))</f>
        <v>#REF!</v>
      </c>
      <c r="K414" t="e">
        <f>IF(INDEX(SamplingFeatures[Feature Code],$A414)="","",
CONCATENATE("  - &amp;SamplingFeatureID",TEXT($A414,"0000"),
" {","SamplingFeatureUUID:  ",CHAR(34),INDEX(SamplingFeatures[Sampling Feature UUID],$A414),CHAR(34),
", SamplingFeatureTypeCV:  ",CHAR(34),INDEX(SamplingFeatures[Sampling Feature Type],$A414),CHAR(34),
", SamplingFeatureCode:  ",CHAR(34),INDEX(SamplingFeatures[Feature Code],$A414),CHAR(34),
", SamplingFeatureName:  ",CHAR(34),INDEX(SamplingFeatures[Feature Name],$A414),CHAR(34),
", SamplingFeatureDescription:  ",CHAR(34),INDEX(SamplingFeatures[Feature Description],$A414),CHAR(34),
", SamplingFeatureGeotypeCV:  ",CHAR(34),INDEX(SamplingFeatures[Feature Geo Type],$A414),CHAR(34),
", FeatureGeometry:  ",CHAR(34),INDEX(SamplingFeatures[Feature Geometry],$A414),CHAR(34),
", Elevation_m:  ",CHAR(34),INDEX(SamplingFeatures[Elevation_m],$A414),CHAR(34),
", ElevationDatumCV:  ",CHAR(34),ElevationDatum,CHAR(34),"}"))</f>
        <v>#REF!</v>
      </c>
      <c r="L414" t="e">
        <f>IF(INDEX(SamplingFeatures[Sampling Feature Type],$A414)&lt;&gt;"Site","",
CONCATENATE("  - &amp;SiteID",TEXT(SUMPRODUCT(--($L$3:$L413&lt;&gt;"")),"0000"),
" {","SamplingFeatureID:  *SamplingFeatureID",TEXT($A414,"0000"),
", SiteTypeCV:  ",CHAR(34),INDEX(Sites[Site Type],$A414),CHAR(34),
", Latitude:  ",INDEX(Sites[Latitude],$A414),
", Longitude:  ",INDEX(Sites[Longitude],$A414),
", SRSName:  ",CHAR(34),LatLonDatum,CHAR(34),"}"))</f>
        <v>#REF!</v>
      </c>
      <c r="M414" t="e">
        <f>IF(INDEX(SamplingFeatures[Sampling Feature Type],$A414)&lt;&gt;"Specimen","",
CONCATENATE("  - &amp;SpecimenID",TEXT(SUMPRODUCT(--($M$3:$M413&lt;&gt;"")),"0000"),
" {","SamplingFeatureID:  *SamplingFeatureID",TEXT($A414,"0000"),
", SpecimenTypeCV:  ",CHAR(34),INDEX(Specimens[Specimen Type],$A414),CHAR(34),
", SpecimenMediumCV:  ",INDEX(Specimens[Specimen Medium],$A414),
", IsFieldSpecimen:  ",CHAR(34),INDEX(Specimens[Is Field Specimen?],$A414),CHAR(34),"}"))</f>
        <v>#REF!</v>
      </c>
      <c r="N414" t="e">
        <f>IF(COUNTA(SpatialOffsets[])=0,"", IF(INDEX(SpatialOffsets[Spatial Offset Type],$A414)="","",
CONCATENATE("  - &amp;SpatialOffsetID",TEXT($A414,"0000"),
" {","SpatialOffsetTypeCV:  ",CHAR(34),INDEX(SpatialOffsets[Spatial Offset Type],$A414),CHAR(34),
", Offset1Value:  ",INDEX(SpatialOffsets[Offset 1 Value],$A414),
", Offset1UnitID:  ",CHAR(34),INDEX(SpatialOffsets[Offset 1 Unit],$A414),CHAR(34),
", Offset2Value:  ",INDEX(SpatialOffsets[Offset 2 Value],$A414),
", Offset2UnitID:  ",CHAR(34),INDEX(SpatialOffsets[Offset 2 Unit],$A414),CHAR(34),
", Offset3Value:  ",INDEX(SpatialOffsets[Offset 3 Value],$A414),
", Offset3UnitID:  ",CHAR(34),INDEX(SpatialOffsets[Offset 3 Unit],$A414),CHAR(34),,"}")))</f>
        <v>#REF!</v>
      </c>
      <c r="O414" t="e">
        <f>IF(COUNTA(RelatedFeatures[])=0,"", IF(INDEX(RelatedFeatures[First Sampling Feature Code],$A414)="","",
CONCATENATE("  - &amp;RelationID",TEXT($A414,"0000"),
" {","SamplingFeatureID:  *SamplingFeatureID",TEXT(MATCH(INDEX(RelatedFeatures[First Sampling Feature Code],$A414),SamplingFeatures[Feature Code],0),"0000"),
", RelationshipTypeCV:  ",CHAR(34),INDEX(RelatedFeatures[Relationship Type],$A414),CHAR(34),
", RelatedFeatureID: *SamplingFeatureID",TEXT(MATCH(INDEX(RelatedFeatures[Second Sampling Feature Code],$A414),SamplingFeatures[Feature Code],0),"0000"),
", SpatialOffsetID:  ",IF(INDEX(RelatedFeatures[Offset Number],$A414)="","",CONCATENATE("*SpatialOffsetID",TEXT(INDEX(RelatedFeatures[Offset Number],$A414),"0000"))),"}")))</f>
        <v>#REF!</v>
      </c>
      <c r="P414" t="e">
        <f>IF(INDEX(Methods[Method Type],$A414)="","",
CONCATENATE("  - &amp;MethodID",TEXT($A414,"0000"),
" {","MethodTypeCV:  ",CHAR(34),INDEX(Methods[Method Type],$A414),CHAR(34),
", MethodCode:  ",CHAR(34),INDEX(Methods[Method Code],$A414),CHAR(34),
", MethodName:  ",CHAR(34),INDEX(Methods[Method Name],$A414),CHAR(34),
", MethodDescription:  ",CHAR(34),INDEX(Methods[Method Description],$A414),CHAR(34),
", MethodLink:  ",CHAR(34),INDEX(Methods[Method Link],$A414),CHAR(34),
", OrganizationID: *OrganizationID",TEXT(MATCH(INDEX(Methods[Organization Name],$A414),Organizations[Organization Name],0),"0000"),"}"))</f>
        <v>#REF!</v>
      </c>
      <c r="Q414" t="e">
        <f>IF(INDEX(Variables[Variable Type],$A414)="","",
CONCATENATE("  - &amp;VariableID",TEXT($A414,"0000"),
" {","VariableTypeCV:  ",CHAR(34),INDEX(Variables[Variable Type],$A414),CHAR(34),
", VariableCode:  ",CHAR(34),INDEX(Variables[Variable Code],$A414),CHAR(34),
", VariableNameCV:  ",CHAR(34),INDEX(Variables[Variable Name],$A414),CHAR(34),
", VariableDefinition:  ",CHAR(34),INDEX(Variables[Variable Definition],$A414),CHAR(34),
", SpecciationCV:  ",CHAR(34),INDEX(Variables[Speciation],$A414),CHAR(34),
", NoDataValue:  ",CHAR(34),INDEX(Variables[No Data Value],$A414),CHAR(34),"}"))</f>
        <v>#REF!</v>
      </c>
    </row>
    <row r="415" spans="1:17" x14ac:dyDescent="0.25">
      <c r="A415">
        <v>412</v>
      </c>
      <c r="D415" t="e">
        <f>IF(INDEX(People[First Name],$A415)="","",
CONCATENATE("  - &amp;PersonID",TEXT($A415,"0000"),
" {","PersonFirstName:  ",CHAR(34),INDEX(People[First Name],$A415),CHAR(34),
", PersonMiddleName:  ",CHAR(34),INDEX(People[Middle Name],$A415),CHAR(34),
", PersonLastName:  ",CHAR(34),INDEX(People[Last Name],$A415),CHAR(34),"}"))</f>
        <v>#REF!</v>
      </c>
      <c r="E415" t="e">
        <f>IF(INDEX(Organizations[Organization Type '[CV']],$A415)="","",
CONCATENATE("  - &amp;OrganizationID",TEXT($A415,"0000"),
" {","OrganizationTypeCV:  ",CHAR(34),INDEX(Organizations[Organization Type '[CV']],$A415),CHAR(34),
", OrganizationCode:  ",CHAR(34),INDEX(Organizations[Organization Code],$A415),CHAR(34),
", OrganizationName:  ",CHAR(34),INDEX(Organizations[Organization Name],$A415),CHAR(34),
", OrganizationDescription:  ",CHAR(34),INDEX(Organizations[Organization Description],$A415),CHAR(34),
", OrganizationLink:  ",CHAR(34),INDEX(Organizations[Organization Link],$A415),CHAR(34),"}"))</f>
        <v>#REF!</v>
      </c>
      <c r="F415" t="e">
        <f>IF(INDEX(People[First Name],$A415)="","",
CONCATENATE("  - &amp;AffiliationID",TEXT($A415,"0000"),
" {PersonID: *PersonID",TEXT($A415,"0000"),
", OrganizationID: *OrganizationID",TEXT(MATCH(INDEX(People[Organization Name],$A415),Organizations[Organization Name],0),"0000"),
", IsPrimaryOrganizationContact: , AffiliationStartDate: , AffiliationEndDate: , PrimaryPhone: ",
", PrimaryEmail: ",CHAR(34),INDEX(People[Primary Email],$A415),CHAR(34),
", PrimaryAddress: ",CHAR(34),INDEX(People[Primary Address],$A415),CHAR(34),
", PersonLink: }"))</f>
        <v>#REF!</v>
      </c>
      <c r="H415" t="e">
        <f>IF(COUNTA(CitationInformation)=0,"",IF(INDEX(AuthorList[Author Name],$A415)="","",
CONCATENATE("  - &amp;AuthorListID",TEXT($A415,"0000"),
"  {CitationID: *CitationID0001",
", PersonID: *PersonID",TEXT(MATCH(INDEX(AuthorList[Author Name],$A415),People[Full Name],0),"0000"),
", AuthorOrder: ",INDEX(AuthorList[Author Number],$A415),"}")))</f>
        <v>#REF!</v>
      </c>
      <c r="K415" t="e">
        <f>IF(INDEX(SamplingFeatures[Feature Code],$A415)="","",
CONCATENATE("  - &amp;SamplingFeatureID",TEXT($A415,"0000"),
" {","SamplingFeatureUUID:  ",CHAR(34),INDEX(SamplingFeatures[Sampling Feature UUID],$A415),CHAR(34),
", SamplingFeatureTypeCV:  ",CHAR(34),INDEX(SamplingFeatures[Sampling Feature Type],$A415),CHAR(34),
", SamplingFeatureCode:  ",CHAR(34),INDEX(SamplingFeatures[Feature Code],$A415),CHAR(34),
", SamplingFeatureName:  ",CHAR(34),INDEX(SamplingFeatures[Feature Name],$A415),CHAR(34),
", SamplingFeatureDescription:  ",CHAR(34),INDEX(SamplingFeatures[Feature Description],$A415),CHAR(34),
", SamplingFeatureGeotypeCV:  ",CHAR(34),INDEX(SamplingFeatures[Feature Geo Type],$A415),CHAR(34),
", FeatureGeometry:  ",CHAR(34),INDEX(SamplingFeatures[Feature Geometry],$A415),CHAR(34),
", Elevation_m:  ",CHAR(34),INDEX(SamplingFeatures[Elevation_m],$A415),CHAR(34),
", ElevationDatumCV:  ",CHAR(34),ElevationDatum,CHAR(34),"}"))</f>
        <v>#REF!</v>
      </c>
      <c r="L415" t="e">
        <f>IF(INDEX(SamplingFeatures[Sampling Feature Type],$A415)&lt;&gt;"Site","",
CONCATENATE("  - &amp;SiteID",TEXT(SUMPRODUCT(--($L$3:$L414&lt;&gt;"")),"0000"),
" {","SamplingFeatureID:  *SamplingFeatureID",TEXT($A415,"0000"),
", SiteTypeCV:  ",CHAR(34),INDEX(Sites[Site Type],$A415),CHAR(34),
", Latitude:  ",INDEX(Sites[Latitude],$A415),
", Longitude:  ",INDEX(Sites[Longitude],$A415),
", SRSName:  ",CHAR(34),LatLonDatum,CHAR(34),"}"))</f>
        <v>#REF!</v>
      </c>
      <c r="M415" t="e">
        <f>IF(INDEX(SamplingFeatures[Sampling Feature Type],$A415)&lt;&gt;"Specimen","",
CONCATENATE("  - &amp;SpecimenID",TEXT(SUMPRODUCT(--($M$3:$M414&lt;&gt;"")),"0000"),
" {","SamplingFeatureID:  *SamplingFeatureID",TEXT($A415,"0000"),
", SpecimenTypeCV:  ",CHAR(34),INDEX(Specimens[Specimen Type],$A415),CHAR(34),
", SpecimenMediumCV:  ",INDEX(Specimens[Specimen Medium],$A415),
", IsFieldSpecimen:  ",CHAR(34),INDEX(Specimens[Is Field Specimen?],$A415),CHAR(34),"}"))</f>
        <v>#REF!</v>
      </c>
      <c r="N415" t="e">
        <f>IF(COUNTA(SpatialOffsets[])=0,"", IF(INDEX(SpatialOffsets[Spatial Offset Type],$A415)="","",
CONCATENATE("  - &amp;SpatialOffsetID",TEXT($A415,"0000"),
" {","SpatialOffsetTypeCV:  ",CHAR(34),INDEX(SpatialOffsets[Spatial Offset Type],$A415),CHAR(34),
", Offset1Value:  ",INDEX(SpatialOffsets[Offset 1 Value],$A415),
", Offset1UnitID:  ",CHAR(34),INDEX(SpatialOffsets[Offset 1 Unit],$A415),CHAR(34),
", Offset2Value:  ",INDEX(SpatialOffsets[Offset 2 Value],$A415),
", Offset2UnitID:  ",CHAR(34),INDEX(SpatialOffsets[Offset 2 Unit],$A415),CHAR(34),
", Offset3Value:  ",INDEX(SpatialOffsets[Offset 3 Value],$A415),
", Offset3UnitID:  ",CHAR(34),INDEX(SpatialOffsets[Offset 3 Unit],$A415),CHAR(34),,"}")))</f>
        <v>#REF!</v>
      </c>
      <c r="O415" t="e">
        <f>IF(COUNTA(RelatedFeatures[])=0,"", IF(INDEX(RelatedFeatures[First Sampling Feature Code],$A415)="","",
CONCATENATE("  - &amp;RelationID",TEXT($A415,"0000"),
" {","SamplingFeatureID:  *SamplingFeatureID",TEXT(MATCH(INDEX(RelatedFeatures[First Sampling Feature Code],$A415),SamplingFeatures[Feature Code],0),"0000"),
", RelationshipTypeCV:  ",CHAR(34),INDEX(RelatedFeatures[Relationship Type],$A415),CHAR(34),
", RelatedFeatureID: *SamplingFeatureID",TEXT(MATCH(INDEX(RelatedFeatures[Second Sampling Feature Code],$A415),SamplingFeatures[Feature Code],0),"0000"),
", SpatialOffsetID:  ",IF(INDEX(RelatedFeatures[Offset Number],$A415)="","",CONCATENATE("*SpatialOffsetID",TEXT(INDEX(RelatedFeatures[Offset Number],$A415),"0000"))),"}")))</f>
        <v>#REF!</v>
      </c>
      <c r="P415" t="e">
        <f>IF(INDEX(Methods[Method Type],$A415)="","",
CONCATENATE("  - &amp;MethodID",TEXT($A415,"0000"),
" {","MethodTypeCV:  ",CHAR(34),INDEX(Methods[Method Type],$A415),CHAR(34),
", MethodCode:  ",CHAR(34),INDEX(Methods[Method Code],$A415),CHAR(34),
", MethodName:  ",CHAR(34),INDEX(Methods[Method Name],$A415),CHAR(34),
", MethodDescription:  ",CHAR(34),INDEX(Methods[Method Description],$A415),CHAR(34),
", MethodLink:  ",CHAR(34),INDEX(Methods[Method Link],$A415),CHAR(34),
", OrganizationID: *OrganizationID",TEXT(MATCH(INDEX(Methods[Organization Name],$A415),Organizations[Organization Name],0),"0000"),"}"))</f>
        <v>#REF!</v>
      </c>
      <c r="Q415" t="e">
        <f>IF(INDEX(Variables[Variable Type],$A415)="","",
CONCATENATE("  - &amp;VariableID",TEXT($A415,"0000"),
" {","VariableTypeCV:  ",CHAR(34),INDEX(Variables[Variable Type],$A415),CHAR(34),
", VariableCode:  ",CHAR(34),INDEX(Variables[Variable Code],$A415),CHAR(34),
", VariableNameCV:  ",CHAR(34),INDEX(Variables[Variable Name],$A415),CHAR(34),
", VariableDefinition:  ",CHAR(34),INDEX(Variables[Variable Definition],$A415),CHAR(34),
", SpecciationCV:  ",CHAR(34),INDEX(Variables[Speciation],$A415),CHAR(34),
", NoDataValue:  ",CHAR(34),INDEX(Variables[No Data Value],$A415),CHAR(34),"}"))</f>
        <v>#REF!</v>
      </c>
    </row>
    <row r="416" spans="1:17" x14ac:dyDescent="0.25">
      <c r="A416">
        <v>413</v>
      </c>
      <c r="D416" t="e">
        <f>IF(INDEX(People[First Name],$A416)="","",
CONCATENATE("  - &amp;PersonID",TEXT($A416,"0000"),
" {","PersonFirstName:  ",CHAR(34),INDEX(People[First Name],$A416),CHAR(34),
", PersonMiddleName:  ",CHAR(34),INDEX(People[Middle Name],$A416),CHAR(34),
", PersonLastName:  ",CHAR(34),INDEX(People[Last Name],$A416),CHAR(34),"}"))</f>
        <v>#REF!</v>
      </c>
      <c r="E416" t="e">
        <f>IF(INDEX(Organizations[Organization Type '[CV']],$A416)="","",
CONCATENATE("  - &amp;OrganizationID",TEXT($A416,"0000"),
" {","OrganizationTypeCV:  ",CHAR(34),INDEX(Organizations[Organization Type '[CV']],$A416),CHAR(34),
", OrganizationCode:  ",CHAR(34),INDEX(Organizations[Organization Code],$A416),CHAR(34),
", OrganizationName:  ",CHAR(34),INDEX(Organizations[Organization Name],$A416),CHAR(34),
", OrganizationDescription:  ",CHAR(34),INDEX(Organizations[Organization Description],$A416),CHAR(34),
", OrganizationLink:  ",CHAR(34),INDEX(Organizations[Organization Link],$A416),CHAR(34),"}"))</f>
        <v>#REF!</v>
      </c>
      <c r="F416" t="e">
        <f>IF(INDEX(People[First Name],$A416)="","",
CONCATENATE("  - &amp;AffiliationID",TEXT($A416,"0000"),
" {PersonID: *PersonID",TEXT($A416,"0000"),
", OrganizationID: *OrganizationID",TEXT(MATCH(INDEX(People[Organization Name],$A416),Organizations[Organization Name],0),"0000"),
", IsPrimaryOrganizationContact: , AffiliationStartDate: , AffiliationEndDate: , PrimaryPhone: ",
", PrimaryEmail: ",CHAR(34),INDEX(People[Primary Email],$A416),CHAR(34),
", PrimaryAddress: ",CHAR(34),INDEX(People[Primary Address],$A416),CHAR(34),
", PersonLink: }"))</f>
        <v>#REF!</v>
      </c>
      <c r="H416" t="e">
        <f>IF(COUNTA(CitationInformation)=0,"",IF(INDEX(AuthorList[Author Name],$A416)="","",
CONCATENATE("  - &amp;AuthorListID",TEXT($A416,"0000"),
"  {CitationID: *CitationID0001",
", PersonID: *PersonID",TEXT(MATCH(INDEX(AuthorList[Author Name],$A416),People[Full Name],0),"0000"),
", AuthorOrder: ",INDEX(AuthorList[Author Number],$A416),"}")))</f>
        <v>#REF!</v>
      </c>
      <c r="K416" t="e">
        <f>IF(INDEX(SamplingFeatures[Feature Code],$A416)="","",
CONCATENATE("  - &amp;SamplingFeatureID",TEXT($A416,"0000"),
" {","SamplingFeatureUUID:  ",CHAR(34),INDEX(SamplingFeatures[Sampling Feature UUID],$A416),CHAR(34),
", SamplingFeatureTypeCV:  ",CHAR(34),INDEX(SamplingFeatures[Sampling Feature Type],$A416),CHAR(34),
", SamplingFeatureCode:  ",CHAR(34),INDEX(SamplingFeatures[Feature Code],$A416),CHAR(34),
", SamplingFeatureName:  ",CHAR(34),INDEX(SamplingFeatures[Feature Name],$A416),CHAR(34),
", SamplingFeatureDescription:  ",CHAR(34),INDEX(SamplingFeatures[Feature Description],$A416),CHAR(34),
", SamplingFeatureGeotypeCV:  ",CHAR(34),INDEX(SamplingFeatures[Feature Geo Type],$A416),CHAR(34),
", FeatureGeometry:  ",CHAR(34),INDEX(SamplingFeatures[Feature Geometry],$A416),CHAR(34),
", Elevation_m:  ",CHAR(34),INDEX(SamplingFeatures[Elevation_m],$A416),CHAR(34),
", ElevationDatumCV:  ",CHAR(34),ElevationDatum,CHAR(34),"}"))</f>
        <v>#REF!</v>
      </c>
      <c r="L416" t="e">
        <f>IF(INDEX(SamplingFeatures[Sampling Feature Type],$A416)&lt;&gt;"Site","",
CONCATENATE("  - &amp;SiteID",TEXT(SUMPRODUCT(--($L$3:$L415&lt;&gt;"")),"0000"),
" {","SamplingFeatureID:  *SamplingFeatureID",TEXT($A416,"0000"),
", SiteTypeCV:  ",CHAR(34),INDEX(Sites[Site Type],$A416),CHAR(34),
", Latitude:  ",INDEX(Sites[Latitude],$A416),
", Longitude:  ",INDEX(Sites[Longitude],$A416),
", SRSName:  ",CHAR(34),LatLonDatum,CHAR(34),"}"))</f>
        <v>#REF!</v>
      </c>
      <c r="M416" t="e">
        <f>IF(INDEX(SamplingFeatures[Sampling Feature Type],$A416)&lt;&gt;"Specimen","",
CONCATENATE("  - &amp;SpecimenID",TEXT(SUMPRODUCT(--($M$3:$M415&lt;&gt;"")),"0000"),
" {","SamplingFeatureID:  *SamplingFeatureID",TEXT($A416,"0000"),
", SpecimenTypeCV:  ",CHAR(34),INDEX(Specimens[Specimen Type],$A416),CHAR(34),
", SpecimenMediumCV:  ",INDEX(Specimens[Specimen Medium],$A416),
", IsFieldSpecimen:  ",CHAR(34),INDEX(Specimens[Is Field Specimen?],$A416),CHAR(34),"}"))</f>
        <v>#REF!</v>
      </c>
      <c r="N416" t="e">
        <f>IF(COUNTA(SpatialOffsets[])=0,"", IF(INDEX(SpatialOffsets[Spatial Offset Type],$A416)="","",
CONCATENATE("  - &amp;SpatialOffsetID",TEXT($A416,"0000"),
" {","SpatialOffsetTypeCV:  ",CHAR(34),INDEX(SpatialOffsets[Spatial Offset Type],$A416),CHAR(34),
", Offset1Value:  ",INDEX(SpatialOffsets[Offset 1 Value],$A416),
", Offset1UnitID:  ",CHAR(34),INDEX(SpatialOffsets[Offset 1 Unit],$A416),CHAR(34),
", Offset2Value:  ",INDEX(SpatialOffsets[Offset 2 Value],$A416),
", Offset2UnitID:  ",CHAR(34),INDEX(SpatialOffsets[Offset 2 Unit],$A416),CHAR(34),
", Offset3Value:  ",INDEX(SpatialOffsets[Offset 3 Value],$A416),
", Offset3UnitID:  ",CHAR(34),INDEX(SpatialOffsets[Offset 3 Unit],$A416),CHAR(34),,"}")))</f>
        <v>#REF!</v>
      </c>
      <c r="O416" t="e">
        <f>IF(COUNTA(RelatedFeatures[])=0,"", IF(INDEX(RelatedFeatures[First Sampling Feature Code],$A416)="","",
CONCATENATE("  - &amp;RelationID",TEXT($A416,"0000"),
" {","SamplingFeatureID:  *SamplingFeatureID",TEXT(MATCH(INDEX(RelatedFeatures[First Sampling Feature Code],$A416),SamplingFeatures[Feature Code],0),"0000"),
", RelationshipTypeCV:  ",CHAR(34),INDEX(RelatedFeatures[Relationship Type],$A416),CHAR(34),
", RelatedFeatureID: *SamplingFeatureID",TEXT(MATCH(INDEX(RelatedFeatures[Second Sampling Feature Code],$A416),SamplingFeatures[Feature Code],0),"0000"),
", SpatialOffsetID:  ",IF(INDEX(RelatedFeatures[Offset Number],$A416)="","",CONCATENATE("*SpatialOffsetID",TEXT(INDEX(RelatedFeatures[Offset Number],$A416),"0000"))),"}")))</f>
        <v>#REF!</v>
      </c>
      <c r="P416" t="e">
        <f>IF(INDEX(Methods[Method Type],$A416)="","",
CONCATENATE("  - &amp;MethodID",TEXT($A416,"0000"),
" {","MethodTypeCV:  ",CHAR(34),INDEX(Methods[Method Type],$A416),CHAR(34),
", MethodCode:  ",CHAR(34),INDEX(Methods[Method Code],$A416),CHAR(34),
", MethodName:  ",CHAR(34),INDEX(Methods[Method Name],$A416),CHAR(34),
", MethodDescription:  ",CHAR(34),INDEX(Methods[Method Description],$A416),CHAR(34),
", MethodLink:  ",CHAR(34),INDEX(Methods[Method Link],$A416),CHAR(34),
", OrganizationID: *OrganizationID",TEXT(MATCH(INDEX(Methods[Organization Name],$A416),Organizations[Organization Name],0),"0000"),"}"))</f>
        <v>#REF!</v>
      </c>
      <c r="Q416" t="e">
        <f>IF(INDEX(Variables[Variable Type],$A416)="","",
CONCATENATE("  - &amp;VariableID",TEXT($A416,"0000"),
" {","VariableTypeCV:  ",CHAR(34),INDEX(Variables[Variable Type],$A416),CHAR(34),
", VariableCode:  ",CHAR(34),INDEX(Variables[Variable Code],$A416),CHAR(34),
", VariableNameCV:  ",CHAR(34),INDEX(Variables[Variable Name],$A416),CHAR(34),
", VariableDefinition:  ",CHAR(34),INDEX(Variables[Variable Definition],$A416),CHAR(34),
", SpecciationCV:  ",CHAR(34),INDEX(Variables[Speciation],$A416),CHAR(34),
", NoDataValue:  ",CHAR(34),INDEX(Variables[No Data Value],$A416),CHAR(34),"}"))</f>
        <v>#REF!</v>
      </c>
    </row>
    <row r="417" spans="1:17" x14ac:dyDescent="0.25">
      <c r="A417">
        <v>414</v>
      </c>
      <c r="D417" t="e">
        <f>IF(INDEX(People[First Name],$A417)="","",
CONCATENATE("  - &amp;PersonID",TEXT($A417,"0000"),
" {","PersonFirstName:  ",CHAR(34),INDEX(People[First Name],$A417),CHAR(34),
", PersonMiddleName:  ",CHAR(34),INDEX(People[Middle Name],$A417),CHAR(34),
", PersonLastName:  ",CHAR(34),INDEX(People[Last Name],$A417),CHAR(34),"}"))</f>
        <v>#REF!</v>
      </c>
      <c r="E417" t="e">
        <f>IF(INDEX(Organizations[Organization Type '[CV']],$A417)="","",
CONCATENATE("  - &amp;OrganizationID",TEXT($A417,"0000"),
" {","OrganizationTypeCV:  ",CHAR(34),INDEX(Organizations[Organization Type '[CV']],$A417),CHAR(34),
", OrganizationCode:  ",CHAR(34),INDEX(Organizations[Organization Code],$A417),CHAR(34),
", OrganizationName:  ",CHAR(34),INDEX(Organizations[Organization Name],$A417),CHAR(34),
", OrganizationDescription:  ",CHAR(34),INDEX(Organizations[Organization Description],$A417),CHAR(34),
", OrganizationLink:  ",CHAR(34),INDEX(Organizations[Organization Link],$A417),CHAR(34),"}"))</f>
        <v>#REF!</v>
      </c>
      <c r="F417" t="e">
        <f>IF(INDEX(People[First Name],$A417)="","",
CONCATENATE("  - &amp;AffiliationID",TEXT($A417,"0000"),
" {PersonID: *PersonID",TEXT($A417,"0000"),
", OrganizationID: *OrganizationID",TEXT(MATCH(INDEX(People[Organization Name],$A417),Organizations[Organization Name],0),"0000"),
", IsPrimaryOrganizationContact: , AffiliationStartDate: , AffiliationEndDate: , PrimaryPhone: ",
", PrimaryEmail: ",CHAR(34),INDEX(People[Primary Email],$A417),CHAR(34),
", PrimaryAddress: ",CHAR(34),INDEX(People[Primary Address],$A417),CHAR(34),
", PersonLink: }"))</f>
        <v>#REF!</v>
      </c>
      <c r="H417" t="e">
        <f>IF(COUNTA(CitationInformation)=0,"",IF(INDEX(AuthorList[Author Name],$A417)="","",
CONCATENATE("  - &amp;AuthorListID",TEXT($A417,"0000"),
"  {CitationID: *CitationID0001",
", PersonID: *PersonID",TEXT(MATCH(INDEX(AuthorList[Author Name],$A417),People[Full Name],0),"0000"),
", AuthorOrder: ",INDEX(AuthorList[Author Number],$A417),"}")))</f>
        <v>#REF!</v>
      </c>
      <c r="K417" t="e">
        <f>IF(INDEX(SamplingFeatures[Feature Code],$A417)="","",
CONCATENATE("  - &amp;SamplingFeatureID",TEXT($A417,"0000"),
" {","SamplingFeatureUUID:  ",CHAR(34),INDEX(SamplingFeatures[Sampling Feature UUID],$A417),CHAR(34),
", SamplingFeatureTypeCV:  ",CHAR(34),INDEX(SamplingFeatures[Sampling Feature Type],$A417),CHAR(34),
", SamplingFeatureCode:  ",CHAR(34),INDEX(SamplingFeatures[Feature Code],$A417),CHAR(34),
", SamplingFeatureName:  ",CHAR(34),INDEX(SamplingFeatures[Feature Name],$A417),CHAR(34),
", SamplingFeatureDescription:  ",CHAR(34),INDEX(SamplingFeatures[Feature Description],$A417),CHAR(34),
", SamplingFeatureGeotypeCV:  ",CHAR(34),INDEX(SamplingFeatures[Feature Geo Type],$A417),CHAR(34),
", FeatureGeometry:  ",CHAR(34),INDEX(SamplingFeatures[Feature Geometry],$A417),CHAR(34),
", Elevation_m:  ",CHAR(34),INDEX(SamplingFeatures[Elevation_m],$A417),CHAR(34),
", ElevationDatumCV:  ",CHAR(34),ElevationDatum,CHAR(34),"}"))</f>
        <v>#REF!</v>
      </c>
      <c r="L417" t="e">
        <f>IF(INDEX(SamplingFeatures[Sampling Feature Type],$A417)&lt;&gt;"Site","",
CONCATENATE("  - &amp;SiteID",TEXT(SUMPRODUCT(--($L$3:$L416&lt;&gt;"")),"0000"),
" {","SamplingFeatureID:  *SamplingFeatureID",TEXT($A417,"0000"),
", SiteTypeCV:  ",CHAR(34),INDEX(Sites[Site Type],$A417),CHAR(34),
", Latitude:  ",INDEX(Sites[Latitude],$A417),
", Longitude:  ",INDEX(Sites[Longitude],$A417),
", SRSName:  ",CHAR(34),LatLonDatum,CHAR(34),"}"))</f>
        <v>#REF!</v>
      </c>
      <c r="M417" t="e">
        <f>IF(INDEX(SamplingFeatures[Sampling Feature Type],$A417)&lt;&gt;"Specimen","",
CONCATENATE("  - &amp;SpecimenID",TEXT(SUMPRODUCT(--($M$3:$M416&lt;&gt;"")),"0000"),
" {","SamplingFeatureID:  *SamplingFeatureID",TEXT($A417,"0000"),
", SpecimenTypeCV:  ",CHAR(34),INDEX(Specimens[Specimen Type],$A417),CHAR(34),
", SpecimenMediumCV:  ",INDEX(Specimens[Specimen Medium],$A417),
", IsFieldSpecimen:  ",CHAR(34),INDEX(Specimens[Is Field Specimen?],$A417),CHAR(34),"}"))</f>
        <v>#REF!</v>
      </c>
      <c r="N417" t="e">
        <f>IF(COUNTA(SpatialOffsets[])=0,"", IF(INDEX(SpatialOffsets[Spatial Offset Type],$A417)="","",
CONCATENATE("  - &amp;SpatialOffsetID",TEXT($A417,"0000"),
" {","SpatialOffsetTypeCV:  ",CHAR(34),INDEX(SpatialOffsets[Spatial Offset Type],$A417),CHAR(34),
", Offset1Value:  ",INDEX(SpatialOffsets[Offset 1 Value],$A417),
", Offset1UnitID:  ",CHAR(34),INDEX(SpatialOffsets[Offset 1 Unit],$A417),CHAR(34),
", Offset2Value:  ",INDEX(SpatialOffsets[Offset 2 Value],$A417),
", Offset2UnitID:  ",CHAR(34),INDEX(SpatialOffsets[Offset 2 Unit],$A417),CHAR(34),
", Offset3Value:  ",INDEX(SpatialOffsets[Offset 3 Value],$A417),
", Offset3UnitID:  ",CHAR(34),INDEX(SpatialOffsets[Offset 3 Unit],$A417),CHAR(34),,"}")))</f>
        <v>#REF!</v>
      </c>
      <c r="O417" t="e">
        <f>IF(COUNTA(RelatedFeatures[])=0,"", IF(INDEX(RelatedFeatures[First Sampling Feature Code],$A417)="","",
CONCATENATE("  - &amp;RelationID",TEXT($A417,"0000"),
" {","SamplingFeatureID:  *SamplingFeatureID",TEXT(MATCH(INDEX(RelatedFeatures[First Sampling Feature Code],$A417),SamplingFeatures[Feature Code],0),"0000"),
", RelationshipTypeCV:  ",CHAR(34),INDEX(RelatedFeatures[Relationship Type],$A417),CHAR(34),
", RelatedFeatureID: *SamplingFeatureID",TEXT(MATCH(INDEX(RelatedFeatures[Second Sampling Feature Code],$A417),SamplingFeatures[Feature Code],0),"0000"),
", SpatialOffsetID:  ",IF(INDEX(RelatedFeatures[Offset Number],$A417)="","",CONCATENATE("*SpatialOffsetID",TEXT(INDEX(RelatedFeatures[Offset Number],$A417),"0000"))),"}")))</f>
        <v>#REF!</v>
      </c>
      <c r="P417" t="e">
        <f>IF(INDEX(Methods[Method Type],$A417)="","",
CONCATENATE("  - &amp;MethodID",TEXT($A417,"0000"),
" {","MethodTypeCV:  ",CHAR(34),INDEX(Methods[Method Type],$A417),CHAR(34),
", MethodCode:  ",CHAR(34),INDEX(Methods[Method Code],$A417),CHAR(34),
", MethodName:  ",CHAR(34),INDEX(Methods[Method Name],$A417),CHAR(34),
", MethodDescription:  ",CHAR(34),INDEX(Methods[Method Description],$A417),CHAR(34),
", MethodLink:  ",CHAR(34),INDEX(Methods[Method Link],$A417),CHAR(34),
", OrganizationID: *OrganizationID",TEXT(MATCH(INDEX(Methods[Organization Name],$A417),Organizations[Organization Name],0),"0000"),"}"))</f>
        <v>#REF!</v>
      </c>
      <c r="Q417" t="e">
        <f>IF(INDEX(Variables[Variable Type],$A417)="","",
CONCATENATE("  - &amp;VariableID",TEXT($A417,"0000"),
" {","VariableTypeCV:  ",CHAR(34),INDEX(Variables[Variable Type],$A417),CHAR(34),
", VariableCode:  ",CHAR(34),INDEX(Variables[Variable Code],$A417),CHAR(34),
", VariableNameCV:  ",CHAR(34),INDEX(Variables[Variable Name],$A417),CHAR(34),
", VariableDefinition:  ",CHAR(34),INDEX(Variables[Variable Definition],$A417),CHAR(34),
", SpecciationCV:  ",CHAR(34),INDEX(Variables[Speciation],$A417),CHAR(34),
", NoDataValue:  ",CHAR(34),INDEX(Variables[No Data Value],$A417),CHAR(34),"}"))</f>
        <v>#REF!</v>
      </c>
    </row>
    <row r="418" spans="1:17" x14ac:dyDescent="0.25">
      <c r="A418">
        <v>415</v>
      </c>
      <c r="D418" t="e">
        <f>IF(INDEX(People[First Name],$A418)="","",
CONCATENATE("  - &amp;PersonID",TEXT($A418,"0000"),
" {","PersonFirstName:  ",CHAR(34),INDEX(People[First Name],$A418),CHAR(34),
", PersonMiddleName:  ",CHAR(34),INDEX(People[Middle Name],$A418),CHAR(34),
", PersonLastName:  ",CHAR(34),INDEX(People[Last Name],$A418),CHAR(34),"}"))</f>
        <v>#REF!</v>
      </c>
      <c r="E418" t="e">
        <f>IF(INDEX(Organizations[Organization Type '[CV']],$A418)="","",
CONCATENATE("  - &amp;OrganizationID",TEXT($A418,"0000"),
" {","OrganizationTypeCV:  ",CHAR(34),INDEX(Organizations[Organization Type '[CV']],$A418),CHAR(34),
", OrganizationCode:  ",CHAR(34),INDEX(Organizations[Organization Code],$A418),CHAR(34),
", OrganizationName:  ",CHAR(34),INDEX(Organizations[Organization Name],$A418),CHAR(34),
", OrganizationDescription:  ",CHAR(34),INDEX(Organizations[Organization Description],$A418),CHAR(34),
", OrganizationLink:  ",CHAR(34),INDEX(Organizations[Organization Link],$A418),CHAR(34),"}"))</f>
        <v>#REF!</v>
      </c>
      <c r="F418" t="e">
        <f>IF(INDEX(People[First Name],$A418)="","",
CONCATENATE("  - &amp;AffiliationID",TEXT($A418,"0000"),
" {PersonID: *PersonID",TEXT($A418,"0000"),
", OrganizationID: *OrganizationID",TEXT(MATCH(INDEX(People[Organization Name],$A418),Organizations[Organization Name],0),"0000"),
", IsPrimaryOrganizationContact: , AffiliationStartDate: , AffiliationEndDate: , PrimaryPhone: ",
", PrimaryEmail: ",CHAR(34),INDEX(People[Primary Email],$A418),CHAR(34),
", PrimaryAddress: ",CHAR(34),INDEX(People[Primary Address],$A418),CHAR(34),
", PersonLink: }"))</f>
        <v>#REF!</v>
      </c>
      <c r="H418" t="e">
        <f>IF(COUNTA(CitationInformation)=0,"",IF(INDEX(AuthorList[Author Name],$A418)="","",
CONCATENATE("  - &amp;AuthorListID",TEXT($A418,"0000"),
"  {CitationID: *CitationID0001",
", PersonID: *PersonID",TEXT(MATCH(INDEX(AuthorList[Author Name],$A418),People[Full Name],0),"0000"),
", AuthorOrder: ",INDEX(AuthorList[Author Number],$A418),"}")))</f>
        <v>#REF!</v>
      </c>
      <c r="K418" t="e">
        <f>IF(INDEX(SamplingFeatures[Feature Code],$A418)="","",
CONCATENATE("  - &amp;SamplingFeatureID",TEXT($A418,"0000"),
" {","SamplingFeatureUUID:  ",CHAR(34),INDEX(SamplingFeatures[Sampling Feature UUID],$A418),CHAR(34),
", SamplingFeatureTypeCV:  ",CHAR(34),INDEX(SamplingFeatures[Sampling Feature Type],$A418),CHAR(34),
", SamplingFeatureCode:  ",CHAR(34),INDEX(SamplingFeatures[Feature Code],$A418),CHAR(34),
", SamplingFeatureName:  ",CHAR(34),INDEX(SamplingFeatures[Feature Name],$A418),CHAR(34),
", SamplingFeatureDescription:  ",CHAR(34),INDEX(SamplingFeatures[Feature Description],$A418),CHAR(34),
", SamplingFeatureGeotypeCV:  ",CHAR(34),INDEX(SamplingFeatures[Feature Geo Type],$A418),CHAR(34),
", FeatureGeometry:  ",CHAR(34),INDEX(SamplingFeatures[Feature Geometry],$A418),CHAR(34),
", Elevation_m:  ",CHAR(34),INDEX(SamplingFeatures[Elevation_m],$A418),CHAR(34),
", ElevationDatumCV:  ",CHAR(34),ElevationDatum,CHAR(34),"}"))</f>
        <v>#REF!</v>
      </c>
      <c r="L418" t="e">
        <f>IF(INDEX(SamplingFeatures[Sampling Feature Type],$A418)&lt;&gt;"Site","",
CONCATENATE("  - &amp;SiteID",TEXT(SUMPRODUCT(--($L$3:$L417&lt;&gt;"")),"0000"),
" {","SamplingFeatureID:  *SamplingFeatureID",TEXT($A418,"0000"),
", SiteTypeCV:  ",CHAR(34),INDEX(Sites[Site Type],$A418),CHAR(34),
", Latitude:  ",INDEX(Sites[Latitude],$A418),
", Longitude:  ",INDEX(Sites[Longitude],$A418),
", SRSName:  ",CHAR(34),LatLonDatum,CHAR(34),"}"))</f>
        <v>#REF!</v>
      </c>
      <c r="M418" t="e">
        <f>IF(INDEX(SamplingFeatures[Sampling Feature Type],$A418)&lt;&gt;"Specimen","",
CONCATENATE("  - &amp;SpecimenID",TEXT(SUMPRODUCT(--($M$3:$M417&lt;&gt;"")),"0000"),
" {","SamplingFeatureID:  *SamplingFeatureID",TEXT($A418,"0000"),
", SpecimenTypeCV:  ",CHAR(34),INDEX(Specimens[Specimen Type],$A418),CHAR(34),
", SpecimenMediumCV:  ",INDEX(Specimens[Specimen Medium],$A418),
", IsFieldSpecimen:  ",CHAR(34),INDEX(Specimens[Is Field Specimen?],$A418),CHAR(34),"}"))</f>
        <v>#REF!</v>
      </c>
      <c r="N418" t="e">
        <f>IF(COUNTA(SpatialOffsets[])=0,"", IF(INDEX(SpatialOffsets[Spatial Offset Type],$A418)="","",
CONCATENATE("  - &amp;SpatialOffsetID",TEXT($A418,"0000"),
" {","SpatialOffsetTypeCV:  ",CHAR(34),INDEX(SpatialOffsets[Spatial Offset Type],$A418),CHAR(34),
", Offset1Value:  ",INDEX(SpatialOffsets[Offset 1 Value],$A418),
", Offset1UnitID:  ",CHAR(34),INDEX(SpatialOffsets[Offset 1 Unit],$A418),CHAR(34),
", Offset2Value:  ",INDEX(SpatialOffsets[Offset 2 Value],$A418),
", Offset2UnitID:  ",CHAR(34),INDEX(SpatialOffsets[Offset 2 Unit],$A418),CHAR(34),
", Offset3Value:  ",INDEX(SpatialOffsets[Offset 3 Value],$A418),
", Offset3UnitID:  ",CHAR(34),INDEX(SpatialOffsets[Offset 3 Unit],$A418),CHAR(34),,"}")))</f>
        <v>#REF!</v>
      </c>
      <c r="O418" t="e">
        <f>IF(COUNTA(RelatedFeatures[])=0,"", IF(INDEX(RelatedFeatures[First Sampling Feature Code],$A418)="","",
CONCATENATE("  - &amp;RelationID",TEXT($A418,"0000"),
" {","SamplingFeatureID:  *SamplingFeatureID",TEXT(MATCH(INDEX(RelatedFeatures[First Sampling Feature Code],$A418),SamplingFeatures[Feature Code],0),"0000"),
", RelationshipTypeCV:  ",CHAR(34),INDEX(RelatedFeatures[Relationship Type],$A418),CHAR(34),
", RelatedFeatureID: *SamplingFeatureID",TEXT(MATCH(INDEX(RelatedFeatures[Second Sampling Feature Code],$A418),SamplingFeatures[Feature Code],0),"0000"),
", SpatialOffsetID:  ",IF(INDEX(RelatedFeatures[Offset Number],$A418)="","",CONCATENATE("*SpatialOffsetID",TEXT(INDEX(RelatedFeatures[Offset Number],$A418),"0000"))),"}")))</f>
        <v>#REF!</v>
      </c>
      <c r="P418" t="e">
        <f>IF(INDEX(Methods[Method Type],$A418)="","",
CONCATENATE("  - &amp;MethodID",TEXT($A418,"0000"),
" {","MethodTypeCV:  ",CHAR(34),INDEX(Methods[Method Type],$A418),CHAR(34),
", MethodCode:  ",CHAR(34),INDEX(Methods[Method Code],$A418),CHAR(34),
", MethodName:  ",CHAR(34),INDEX(Methods[Method Name],$A418),CHAR(34),
", MethodDescription:  ",CHAR(34),INDEX(Methods[Method Description],$A418),CHAR(34),
", MethodLink:  ",CHAR(34),INDEX(Methods[Method Link],$A418),CHAR(34),
", OrganizationID: *OrganizationID",TEXT(MATCH(INDEX(Methods[Organization Name],$A418),Organizations[Organization Name],0),"0000"),"}"))</f>
        <v>#REF!</v>
      </c>
      <c r="Q418" t="e">
        <f>IF(INDEX(Variables[Variable Type],$A418)="","",
CONCATENATE("  - &amp;VariableID",TEXT($A418,"0000"),
" {","VariableTypeCV:  ",CHAR(34),INDEX(Variables[Variable Type],$A418),CHAR(34),
", VariableCode:  ",CHAR(34),INDEX(Variables[Variable Code],$A418),CHAR(34),
", VariableNameCV:  ",CHAR(34),INDEX(Variables[Variable Name],$A418),CHAR(34),
", VariableDefinition:  ",CHAR(34),INDEX(Variables[Variable Definition],$A418),CHAR(34),
", SpecciationCV:  ",CHAR(34),INDEX(Variables[Speciation],$A418),CHAR(34),
", NoDataValue:  ",CHAR(34),INDEX(Variables[No Data Value],$A418),CHAR(34),"}"))</f>
        <v>#REF!</v>
      </c>
    </row>
    <row r="419" spans="1:17" x14ac:dyDescent="0.25">
      <c r="A419">
        <v>416</v>
      </c>
      <c r="D419" t="e">
        <f>IF(INDEX(People[First Name],$A419)="","",
CONCATENATE("  - &amp;PersonID",TEXT($A419,"0000"),
" {","PersonFirstName:  ",CHAR(34),INDEX(People[First Name],$A419),CHAR(34),
", PersonMiddleName:  ",CHAR(34),INDEX(People[Middle Name],$A419),CHAR(34),
", PersonLastName:  ",CHAR(34),INDEX(People[Last Name],$A419),CHAR(34),"}"))</f>
        <v>#REF!</v>
      </c>
      <c r="E419" t="e">
        <f>IF(INDEX(Organizations[Organization Type '[CV']],$A419)="","",
CONCATENATE("  - &amp;OrganizationID",TEXT($A419,"0000"),
" {","OrganizationTypeCV:  ",CHAR(34),INDEX(Organizations[Organization Type '[CV']],$A419),CHAR(34),
", OrganizationCode:  ",CHAR(34),INDEX(Organizations[Organization Code],$A419),CHAR(34),
", OrganizationName:  ",CHAR(34),INDEX(Organizations[Organization Name],$A419),CHAR(34),
", OrganizationDescription:  ",CHAR(34),INDEX(Organizations[Organization Description],$A419),CHAR(34),
", OrganizationLink:  ",CHAR(34),INDEX(Organizations[Organization Link],$A419),CHAR(34),"}"))</f>
        <v>#REF!</v>
      </c>
      <c r="F419" t="e">
        <f>IF(INDEX(People[First Name],$A419)="","",
CONCATENATE("  - &amp;AffiliationID",TEXT($A419,"0000"),
" {PersonID: *PersonID",TEXT($A419,"0000"),
", OrganizationID: *OrganizationID",TEXT(MATCH(INDEX(People[Organization Name],$A419),Organizations[Organization Name],0),"0000"),
", IsPrimaryOrganizationContact: , AffiliationStartDate: , AffiliationEndDate: , PrimaryPhone: ",
", PrimaryEmail: ",CHAR(34),INDEX(People[Primary Email],$A419),CHAR(34),
", PrimaryAddress: ",CHAR(34),INDEX(People[Primary Address],$A419),CHAR(34),
", PersonLink: }"))</f>
        <v>#REF!</v>
      </c>
      <c r="H419" t="e">
        <f>IF(COUNTA(CitationInformation)=0,"",IF(INDEX(AuthorList[Author Name],$A419)="","",
CONCATENATE("  - &amp;AuthorListID",TEXT($A419,"0000"),
"  {CitationID: *CitationID0001",
", PersonID: *PersonID",TEXT(MATCH(INDEX(AuthorList[Author Name],$A419),People[Full Name],0),"0000"),
", AuthorOrder: ",INDEX(AuthorList[Author Number],$A419),"}")))</f>
        <v>#REF!</v>
      </c>
      <c r="K419" t="e">
        <f>IF(INDEX(SamplingFeatures[Feature Code],$A419)="","",
CONCATENATE("  - &amp;SamplingFeatureID",TEXT($A419,"0000"),
" {","SamplingFeatureUUID:  ",CHAR(34),INDEX(SamplingFeatures[Sampling Feature UUID],$A419),CHAR(34),
", SamplingFeatureTypeCV:  ",CHAR(34),INDEX(SamplingFeatures[Sampling Feature Type],$A419),CHAR(34),
", SamplingFeatureCode:  ",CHAR(34),INDEX(SamplingFeatures[Feature Code],$A419),CHAR(34),
", SamplingFeatureName:  ",CHAR(34),INDEX(SamplingFeatures[Feature Name],$A419),CHAR(34),
", SamplingFeatureDescription:  ",CHAR(34),INDEX(SamplingFeatures[Feature Description],$A419),CHAR(34),
", SamplingFeatureGeotypeCV:  ",CHAR(34),INDEX(SamplingFeatures[Feature Geo Type],$A419),CHAR(34),
", FeatureGeometry:  ",CHAR(34),INDEX(SamplingFeatures[Feature Geometry],$A419),CHAR(34),
", Elevation_m:  ",CHAR(34),INDEX(SamplingFeatures[Elevation_m],$A419),CHAR(34),
", ElevationDatumCV:  ",CHAR(34),ElevationDatum,CHAR(34),"}"))</f>
        <v>#REF!</v>
      </c>
      <c r="L419" t="e">
        <f>IF(INDEX(SamplingFeatures[Sampling Feature Type],$A419)&lt;&gt;"Site","",
CONCATENATE("  - &amp;SiteID",TEXT(SUMPRODUCT(--($L$3:$L418&lt;&gt;"")),"0000"),
" {","SamplingFeatureID:  *SamplingFeatureID",TEXT($A419,"0000"),
", SiteTypeCV:  ",CHAR(34),INDEX(Sites[Site Type],$A419),CHAR(34),
", Latitude:  ",INDEX(Sites[Latitude],$A419),
", Longitude:  ",INDEX(Sites[Longitude],$A419),
", SRSName:  ",CHAR(34),LatLonDatum,CHAR(34),"}"))</f>
        <v>#REF!</v>
      </c>
      <c r="M419" t="e">
        <f>IF(INDEX(SamplingFeatures[Sampling Feature Type],$A419)&lt;&gt;"Specimen","",
CONCATENATE("  - &amp;SpecimenID",TEXT(SUMPRODUCT(--($M$3:$M418&lt;&gt;"")),"0000"),
" {","SamplingFeatureID:  *SamplingFeatureID",TEXT($A419,"0000"),
", SpecimenTypeCV:  ",CHAR(34),INDEX(Specimens[Specimen Type],$A419),CHAR(34),
", SpecimenMediumCV:  ",INDEX(Specimens[Specimen Medium],$A419),
", IsFieldSpecimen:  ",CHAR(34),INDEX(Specimens[Is Field Specimen?],$A419),CHAR(34),"}"))</f>
        <v>#REF!</v>
      </c>
      <c r="N419" t="e">
        <f>IF(COUNTA(SpatialOffsets[])=0,"", IF(INDEX(SpatialOffsets[Spatial Offset Type],$A419)="","",
CONCATENATE("  - &amp;SpatialOffsetID",TEXT($A419,"0000"),
" {","SpatialOffsetTypeCV:  ",CHAR(34),INDEX(SpatialOffsets[Spatial Offset Type],$A419),CHAR(34),
", Offset1Value:  ",INDEX(SpatialOffsets[Offset 1 Value],$A419),
", Offset1UnitID:  ",CHAR(34),INDEX(SpatialOffsets[Offset 1 Unit],$A419),CHAR(34),
", Offset2Value:  ",INDEX(SpatialOffsets[Offset 2 Value],$A419),
", Offset2UnitID:  ",CHAR(34),INDEX(SpatialOffsets[Offset 2 Unit],$A419),CHAR(34),
", Offset3Value:  ",INDEX(SpatialOffsets[Offset 3 Value],$A419),
", Offset3UnitID:  ",CHAR(34),INDEX(SpatialOffsets[Offset 3 Unit],$A419),CHAR(34),,"}")))</f>
        <v>#REF!</v>
      </c>
      <c r="O419" t="e">
        <f>IF(COUNTA(RelatedFeatures[])=0,"", IF(INDEX(RelatedFeatures[First Sampling Feature Code],$A419)="","",
CONCATENATE("  - &amp;RelationID",TEXT($A419,"0000"),
" {","SamplingFeatureID:  *SamplingFeatureID",TEXT(MATCH(INDEX(RelatedFeatures[First Sampling Feature Code],$A419),SamplingFeatures[Feature Code],0),"0000"),
", RelationshipTypeCV:  ",CHAR(34),INDEX(RelatedFeatures[Relationship Type],$A419),CHAR(34),
", RelatedFeatureID: *SamplingFeatureID",TEXT(MATCH(INDEX(RelatedFeatures[Second Sampling Feature Code],$A419),SamplingFeatures[Feature Code],0),"0000"),
", SpatialOffsetID:  ",IF(INDEX(RelatedFeatures[Offset Number],$A419)="","",CONCATENATE("*SpatialOffsetID",TEXT(INDEX(RelatedFeatures[Offset Number],$A419),"0000"))),"}")))</f>
        <v>#REF!</v>
      </c>
      <c r="P419" t="e">
        <f>IF(INDEX(Methods[Method Type],$A419)="","",
CONCATENATE("  - &amp;MethodID",TEXT($A419,"0000"),
" {","MethodTypeCV:  ",CHAR(34),INDEX(Methods[Method Type],$A419),CHAR(34),
", MethodCode:  ",CHAR(34),INDEX(Methods[Method Code],$A419),CHAR(34),
", MethodName:  ",CHAR(34),INDEX(Methods[Method Name],$A419),CHAR(34),
", MethodDescription:  ",CHAR(34),INDEX(Methods[Method Description],$A419),CHAR(34),
", MethodLink:  ",CHAR(34),INDEX(Methods[Method Link],$A419),CHAR(34),
", OrganizationID: *OrganizationID",TEXT(MATCH(INDEX(Methods[Organization Name],$A419),Organizations[Organization Name],0),"0000"),"}"))</f>
        <v>#REF!</v>
      </c>
      <c r="Q419" t="e">
        <f>IF(INDEX(Variables[Variable Type],$A419)="","",
CONCATENATE("  - &amp;VariableID",TEXT($A419,"0000"),
" {","VariableTypeCV:  ",CHAR(34),INDEX(Variables[Variable Type],$A419),CHAR(34),
", VariableCode:  ",CHAR(34),INDEX(Variables[Variable Code],$A419),CHAR(34),
", VariableNameCV:  ",CHAR(34),INDEX(Variables[Variable Name],$A419),CHAR(34),
", VariableDefinition:  ",CHAR(34),INDEX(Variables[Variable Definition],$A419),CHAR(34),
", SpecciationCV:  ",CHAR(34),INDEX(Variables[Speciation],$A419),CHAR(34),
", NoDataValue:  ",CHAR(34),INDEX(Variables[No Data Value],$A419),CHAR(34),"}"))</f>
        <v>#REF!</v>
      </c>
    </row>
    <row r="420" spans="1:17" x14ac:dyDescent="0.25">
      <c r="A420">
        <v>417</v>
      </c>
      <c r="D420" t="e">
        <f>IF(INDEX(People[First Name],$A420)="","",
CONCATENATE("  - &amp;PersonID",TEXT($A420,"0000"),
" {","PersonFirstName:  ",CHAR(34),INDEX(People[First Name],$A420),CHAR(34),
", PersonMiddleName:  ",CHAR(34),INDEX(People[Middle Name],$A420),CHAR(34),
", PersonLastName:  ",CHAR(34),INDEX(People[Last Name],$A420),CHAR(34),"}"))</f>
        <v>#REF!</v>
      </c>
      <c r="E420" t="e">
        <f>IF(INDEX(Organizations[Organization Type '[CV']],$A420)="","",
CONCATENATE("  - &amp;OrganizationID",TEXT($A420,"0000"),
" {","OrganizationTypeCV:  ",CHAR(34),INDEX(Organizations[Organization Type '[CV']],$A420),CHAR(34),
", OrganizationCode:  ",CHAR(34),INDEX(Organizations[Organization Code],$A420),CHAR(34),
", OrganizationName:  ",CHAR(34),INDEX(Organizations[Organization Name],$A420),CHAR(34),
", OrganizationDescription:  ",CHAR(34),INDEX(Organizations[Organization Description],$A420),CHAR(34),
", OrganizationLink:  ",CHAR(34),INDEX(Organizations[Organization Link],$A420),CHAR(34),"}"))</f>
        <v>#REF!</v>
      </c>
      <c r="F420" t="e">
        <f>IF(INDEX(People[First Name],$A420)="","",
CONCATENATE("  - &amp;AffiliationID",TEXT($A420,"0000"),
" {PersonID: *PersonID",TEXT($A420,"0000"),
", OrganizationID: *OrganizationID",TEXT(MATCH(INDEX(People[Organization Name],$A420),Organizations[Organization Name],0),"0000"),
", IsPrimaryOrganizationContact: , AffiliationStartDate: , AffiliationEndDate: , PrimaryPhone: ",
", PrimaryEmail: ",CHAR(34),INDEX(People[Primary Email],$A420),CHAR(34),
", PrimaryAddress: ",CHAR(34),INDEX(People[Primary Address],$A420),CHAR(34),
", PersonLink: }"))</f>
        <v>#REF!</v>
      </c>
      <c r="H420" t="e">
        <f>IF(COUNTA(CitationInformation)=0,"",IF(INDEX(AuthorList[Author Name],$A420)="","",
CONCATENATE("  - &amp;AuthorListID",TEXT($A420,"0000"),
"  {CitationID: *CitationID0001",
", PersonID: *PersonID",TEXT(MATCH(INDEX(AuthorList[Author Name],$A420),People[Full Name],0),"0000"),
", AuthorOrder: ",INDEX(AuthorList[Author Number],$A420),"}")))</f>
        <v>#REF!</v>
      </c>
      <c r="K420" t="e">
        <f>IF(INDEX(SamplingFeatures[Feature Code],$A420)="","",
CONCATENATE("  - &amp;SamplingFeatureID",TEXT($A420,"0000"),
" {","SamplingFeatureUUID:  ",CHAR(34),INDEX(SamplingFeatures[Sampling Feature UUID],$A420),CHAR(34),
", SamplingFeatureTypeCV:  ",CHAR(34),INDEX(SamplingFeatures[Sampling Feature Type],$A420),CHAR(34),
", SamplingFeatureCode:  ",CHAR(34),INDEX(SamplingFeatures[Feature Code],$A420),CHAR(34),
", SamplingFeatureName:  ",CHAR(34),INDEX(SamplingFeatures[Feature Name],$A420),CHAR(34),
", SamplingFeatureDescription:  ",CHAR(34),INDEX(SamplingFeatures[Feature Description],$A420),CHAR(34),
", SamplingFeatureGeotypeCV:  ",CHAR(34),INDEX(SamplingFeatures[Feature Geo Type],$A420),CHAR(34),
", FeatureGeometry:  ",CHAR(34),INDEX(SamplingFeatures[Feature Geometry],$A420),CHAR(34),
", Elevation_m:  ",CHAR(34),INDEX(SamplingFeatures[Elevation_m],$A420),CHAR(34),
", ElevationDatumCV:  ",CHAR(34),ElevationDatum,CHAR(34),"}"))</f>
        <v>#REF!</v>
      </c>
      <c r="L420" t="e">
        <f>IF(INDEX(SamplingFeatures[Sampling Feature Type],$A420)&lt;&gt;"Site","",
CONCATENATE("  - &amp;SiteID",TEXT(SUMPRODUCT(--($L$3:$L419&lt;&gt;"")),"0000"),
" {","SamplingFeatureID:  *SamplingFeatureID",TEXT($A420,"0000"),
", SiteTypeCV:  ",CHAR(34),INDEX(Sites[Site Type],$A420),CHAR(34),
", Latitude:  ",INDEX(Sites[Latitude],$A420),
", Longitude:  ",INDEX(Sites[Longitude],$A420),
", SRSName:  ",CHAR(34),LatLonDatum,CHAR(34),"}"))</f>
        <v>#REF!</v>
      </c>
      <c r="M420" t="e">
        <f>IF(INDEX(SamplingFeatures[Sampling Feature Type],$A420)&lt;&gt;"Specimen","",
CONCATENATE("  - &amp;SpecimenID",TEXT(SUMPRODUCT(--($M$3:$M419&lt;&gt;"")),"0000"),
" {","SamplingFeatureID:  *SamplingFeatureID",TEXT($A420,"0000"),
", SpecimenTypeCV:  ",CHAR(34),INDEX(Specimens[Specimen Type],$A420),CHAR(34),
", SpecimenMediumCV:  ",INDEX(Specimens[Specimen Medium],$A420),
", IsFieldSpecimen:  ",CHAR(34),INDEX(Specimens[Is Field Specimen?],$A420),CHAR(34),"}"))</f>
        <v>#REF!</v>
      </c>
      <c r="N420" t="e">
        <f>IF(COUNTA(SpatialOffsets[])=0,"", IF(INDEX(SpatialOffsets[Spatial Offset Type],$A420)="","",
CONCATENATE("  - &amp;SpatialOffsetID",TEXT($A420,"0000"),
" {","SpatialOffsetTypeCV:  ",CHAR(34),INDEX(SpatialOffsets[Spatial Offset Type],$A420),CHAR(34),
", Offset1Value:  ",INDEX(SpatialOffsets[Offset 1 Value],$A420),
", Offset1UnitID:  ",CHAR(34),INDEX(SpatialOffsets[Offset 1 Unit],$A420),CHAR(34),
", Offset2Value:  ",INDEX(SpatialOffsets[Offset 2 Value],$A420),
", Offset2UnitID:  ",CHAR(34),INDEX(SpatialOffsets[Offset 2 Unit],$A420),CHAR(34),
", Offset3Value:  ",INDEX(SpatialOffsets[Offset 3 Value],$A420),
", Offset3UnitID:  ",CHAR(34),INDEX(SpatialOffsets[Offset 3 Unit],$A420),CHAR(34),,"}")))</f>
        <v>#REF!</v>
      </c>
      <c r="O420" t="e">
        <f>IF(COUNTA(RelatedFeatures[])=0,"", IF(INDEX(RelatedFeatures[First Sampling Feature Code],$A420)="","",
CONCATENATE("  - &amp;RelationID",TEXT($A420,"0000"),
" {","SamplingFeatureID:  *SamplingFeatureID",TEXT(MATCH(INDEX(RelatedFeatures[First Sampling Feature Code],$A420),SamplingFeatures[Feature Code],0),"0000"),
", RelationshipTypeCV:  ",CHAR(34),INDEX(RelatedFeatures[Relationship Type],$A420),CHAR(34),
", RelatedFeatureID: *SamplingFeatureID",TEXT(MATCH(INDEX(RelatedFeatures[Second Sampling Feature Code],$A420),SamplingFeatures[Feature Code],0),"0000"),
", SpatialOffsetID:  ",IF(INDEX(RelatedFeatures[Offset Number],$A420)="","",CONCATENATE("*SpatialOffsetID",TEXT(INDEX(RelatedFeatures[Offset Number],$A420),"0000"))),"}")))</f>
        <v>#REF!</v>
      </c>
      <c r="P420" t="e">
        <f>IF(INDEX(Methods[Method Type],$A420)="","",
CONCATENATE("  - &amp;MethodID",TEXT($A420,"0000"),
" {","MethodTypeCV:  ",CHAR(34),INDEX(Methods[Method Type],$A420),CHAR(34),
", MethodCode:  ",CHAR(34),INDEX(Methods[Method Code],$A420),CHAR(34),
", MethodName:  ",CHAR(34),INDEX(Methods[Method Name],$A420),CHAR(34),
", MethodDescription:  ",CHAR(34),INDEX(Methods[Method Description],$A420),CHAR(34),
", MethodLink:  ",CHAR(34),INDEX(Methods[Method Link],$A420),CHAR(34),
", OrganizationID: *OrganizationID",TEXT(MATCH(INDEX(Methods[Organization Name],$A420),Organizations[Organization Name],0),"0000"),"}"))</f>
        <v>#REF!</v>
      </c>
      <c r="Q420" t="e">
        <f>IF(INDEX(Variables[Variable Type],$A420)="","",
CONCATENATE("  - &amp;VariableID",TEXT($A420,"0000"),
" {","VariableTypeCV:  ",CHAR(34),INDEX(Variables[Variable Type],$A420),CHAR(34),
", VariableCode:  ",CHAR(34),INDEX(Variables[Variable Code],$A420),CHAR(34),
", VariableNameCV:  ",CHAR(34),INDEX(Variables[Variable Name],$A420),CHAR(34),
", VariableDefinition:  ",CHAR(34),INDEX(Variables[Variable Definition],$A420),CHAR(34),
", SpecciationCV:  ",CHAR(34),INDEX(Variables[Speciation],$A420),CHAR(34),
", NoDataValue:  ",CHAR(34),INDEX(Variables[No Data Value],$A420),CHAR(34),"}"))</f>
        <v>#REF!</v>
      </c>
    </row>
    <row r="421" spans="1:17" x14ac:dyDescent="0.25">
      <c r="A421">
        <v>418</v>
      </c>
      <c r="D421" t="e">
        <f>IF(INDEX(People[First Name],$A421)="","",
CONCATENATE("  - &amp;PersonID",TEXT($A421,"0000"),
" {","PersonFirstName:  ",CHAR(34),INDEX(People[First Name],$A421),CHAR(34),
", PersonMiddleName:  ",CHAR(34),INDEX(People[Middle Name],$A421),CHAR(34),
", PersonLastName:  ",CHAR(34),INDEX(People[Last Name],$A421),CHAR(34),"}"))</f>
        <v>#REF!</v>
      </c>
      <c r="E421" t="e">
        <f>IF(INDEX(Organizations[Organization Type '[CV']],$A421)="","",
CONCATENATE("  - &amp;OrganizationID",TEXT($A421,"0000"),
" {","OrganizationTypeCV:  ",CHAR(34),INDEX(Organizations[Organization Type '[CV']],$A421),CHAR(34),
", OrganizationCode:  ",CHAR(34),INDEX(Organizations[Organization Code],$A421),CHAR(34),
", OrganizationName:  ",CHAR(34),INDEX(Organizations[Organization Name],$A421),CHAR(34),
", OrganizationDescription:  ",CHAR(34),INDEX(Organizations[Organization Description],$A421),CHAR(34),
", OrganizationLink:  ",CHAR(34),INDEX(Organizations[Organization Link],$A421),CHAR(34),"}"))</f>
        <v>#REF!</v>
      </c>
      <c r="F421" t="e">
        <f>IF(INDEX(People[First Name],$A421)="","",
CONCATENATE("  - &amp;AffiliationID",TEXT($A421,"0000"),
" {PersonID: *PersonID",TEXT($A421,"0000"),
", OrganizationID: *OrganizationID",TEXT(MATCH(INDEX(People[Organization Name],$A421),Organizations[Organization Name],0),"0000"),
", IsPrimaryOrganizationContact: , AffiliationStartDate: , AffiliationEndDate: , PrimaryPhone: ",
", PrimaryEmail: ",CHAR(34),INDEX(People[Primary Email],$A421),CHAR(34),
", PrimaryAddress: ",CHAR(34),INDEX(People[Primary Address],$A421),CHAR(34),
", PersonLink: }"))</f>
        <v>#REF!</v>
      </c>
      <c r="H421" t="e">
        <f>IF(COUNTA(CitationInformation)=0,"",IF(INDEX(AuthorList[Author Name],$A421)="","",
CONCATENATE("  - &amp;AuthorListID",TEXT($A421,"0000"),
"  {CitationID: *CitationID0001",
", PersonID: *PersonID",TEXT(MATCH(INDEX(AuthorList[Author Name],$A421),People[Full Name],0),"0000"),
", AuthorOrder: ",INDEX(AuthorList[Author Number],$A421),"}")))</f>
        <v>#REF!</v>
      </c>
      <c r="K421" t="e">
        <f>IF(INDEX(SamplingFeatures[Feature Code],$A421)="","",
CONCATENATE("  - &amp;SamplingFeatureID",TEXT($A421,"0000"),
" {","SamplingFeatureUUID:  ",CHAR(34),INDEX(SamplingFeatures[Sampling Feature UUID],$A421),CHAR(34),
", SamplingFeatureTypeCV:  ",CHAR(34),INDEX(SamplingFeatures[Sampling Feature Type],$A421),CHAR(34),
", SamplingFeatureCode:  ",CHAR(34),INDEX(SamplingFeatures[Feature Code],$A421),CHAR(34),
", SamplingFeatureName:  ",CHAR(34),INDEX(SamplingFeatures[Feature Name],$A421),CHAR(34),
", SamplingFeatureDescription:  ",CHAR(34),INDEX(SamplingFeatures[Feature Description],$A421),CHAR(34),
", SamplingFeatureGeotypeCV:  ",CHAR(34),INDEX(SamplingFeatures[Feature Geo Type],$A421),CHAR(34),
", FeatureGeometry:  ",CHAR(34),INDEX(SamplingFeatures[Feature Geometry],$A421),CHAR(34),
", Elevation_m:  ",CHAR(34),INDEX(SamplingFeatures[Elevation_m],$A421),CHAR(34),
", ElevationDatumCV:  ",CHAR(34),ElevationDatum,CHAR(34),"}"))</f>
        <v>#REF!</v>
      </c>
      <c r="L421" t="e">
        <f>IF(INDEX(SamplingFeatures[Sampling Feature Type],$A421)&lt;&gt;"Site","",
CONCATENATE("  - &amp;SiteID",TEXT(SUMPRODUCT(--($L$3:$L420&lt;&gt;"")),"0000"),
" {","SamplingFeatureID:  *SamplingFeatureID",TEXT($A421,"0000"),
", SiteTypeCV:  ",CHAR(34),INDEX(Sites[Site Type],$A421),CHAR(34),
", Latitude:  ",INDEX(Sites[Latitude],$A421),
", Longitude:  ",INDEX(Sites[Longitude],$A421),
", SRSName:  ",CHAR(34),LatLonDatum,CHAR(34),"}"))</f>
        <v>#REF!</v>
      </c>
      <c r="M421" t="e">
        <f>IF(INDEX(SamplingFeatures[Sampling Feature Type],$A421)&lt;&gt;"Specimen","",
CONCATENATE("  - &amp;SpecimenID",TEXT(SUMPRODUCT(--($M$3:$M420&lt;&gt;"")),"0000"),
" {","SamplingFeatureID:  *SamplingFeatureID",TEXT($A421,"0000"),
", SpecimenTypeCV:  ",CHAR(34),INDEX(Specimens[Specimen Type],$A421),CHAR(34),
", SpecimenMediumCV:  ",INDEX(Specimens[Specimen Medium],$A421),
", IsFieldSpecimen:  ",CHAR(34),INDEX(Specimens[Is Field Specimen?],$A421),CHAR(34),"}"))</f>
        <v>#REF!</v>
      </c>
      <c r="N421" t="e">
        <f>IF(COUNTA(SpatialOffsets[])=0,"", IF(INDEX(SpatialOffsets[Spatial Offset Type],$A421)="","",
CONCATENATE("  - &amp;SpatialOffsetID",TEXT($A421,"0000"),
" {","SpatialOffsetTypeCV:  ",CHAR(34),INDEX(SpatialOffsets[Spatial Offset Type],$A421),CHAR(34),
", Offset1Value:  ",INDEX(SpatialOffsets[Offset 1 Value],$A421),
", Offset1UnitID:  ",CHAR(34),INDEX(SpatialOffsets[Offset 1 Unit],$A421),CHAR(34),
", Offset2Value:  ",INDEX(SpatialOffsets[Offset 2 Value],$A421),
", Offset2UnitID:  ",CHAR(34),INDEX(SpatialOffsets[Offset 2 Unit],$A421),CHAR(34),
", Offset3Value:  ",INDEX(SpatialOffsets[Offset 3 Value],$A421),
", Offset3UnitID:  ",CHAR(34),INDEX(SpatialOffsets[Offset 3 Unit],$A421),CHAR(34),,"}")))</f>
        <v>#REF!</v>
      </c>
      <c r="O421" t="e">
        <f>IF(COUNTA(RelatedFeatures[])=0,"", IF(INDEX(RelatedFeatures[First Sampling Feature Code],$A421)="","",
CONCATENATE("  - &amp;RelationID",TEXT($A421,"0000"),
" {","SamplingFeatureID:  *SamplingFeatureID",TEXT(MATCH(INDEX(RelatedFeatures[First Sampling Feature Code],$A421),SamplingFeatures[Feature Code],0),"0000"),
", RelationshipTypeCV:  ",CHAR(34),INDEX(RelatedFeatures[Relationship Type],$A421),CHAR(34),
", RelatedFeatureID: *SamplingFeatureID",TEXT(MATCH(INDEX(RelatedFeatures[Second Sampling Feature Code],$A421),SamplingFeatures[Feature Code],0),"0000"),
", SpatialOffsetID:  ",IF(INDEX(RelatedFeatures[Offset Number],$A421)="","",CONCATENATE("*SpatialOffsetID",TEXT(INDEX(RelatedFeatures[Offset Number],$A421),"0000"))),"}")))</f>
        <v>#REF!</v>
      </c>
      <c r="P421" t="e">
        <f>IF(INDEX(Methods[Method Type],$A421)="","",
CONCATENATE("  - &amp;MethodID",TEXT($A421,"0000"),
" {","MethodTypeCV:  ",CHAR(34),INDEX(Methods[Method Type],$A421),CHAR(34),
", MethodCode:  ",CHAR(34),INDEX(Methods[Method Code],$A421),CHAR(34),
", MethodName:  ",CHAR(34),INDEX(Methods[Method Name],$A421),CHAR(34),
", MethodDescription:  ",CHAR(34),INDEX(Methods[Method Description],$A421),CHAR(34),
", MethodLink:  ",CHAR(34),INDEX(Methods[Method Link],$A421),CHAR(34),
", OrganizationID: *OrganizationID",TEXT(MATCH(INDEX(Methods[Organization Name],$A421),Organizations[Organization Name],0),"0000"),"}"))</f>
        <v>#REF!</v>
      </c>
      <c r="Q421" t="e">
        <f>IF(INDEX(Variables[Variable Type],$A421)="","",
CONCATENATE("  - &amp;VariableID",TEXT($A421,"0000"),
" {","VariableTypeCV:  ",CHAR(34),INDEX(Variables[Variable Type],$A421),CHAR(34),
", VariableCode:  ",CHAR(34),INDEX(Variables[Variable Code],$A421),CHAR(34),
", VariableNameCV:  ",CHAR(34),INDEX(Variables[Variable Name],$A421),CHAR(34),
", VariableDefinition:  ",CHAR(34),INDEX(Variables[Variable Definition],$A421),CHAR(34),
", SpecciationCV:  ",CHAR(34),INDEX(Variables[Speciation],$A421),CHAR(34),
", NoDataValue:  ",CHAR(34),INDEX(Variables[No Data Value],$A421),CHAR(34),"}"))</f>
        <v>#REF!</v>
      </c>
    </row>
    <row r="422" spans="1:17" x14ac:dyDescent="0.25">
      <c r="A422">
        <v>419</v>
      </c>
      <c r="D422" t="e">
        <f>IF(INDEX(People[First Name],$A422)="","",
CONCATENATE("  - &amp;PersonID",TEXT($A422,"0000"),
" {","PersonFirstName:  ",CHAR(34),INDEX(People[First Name],$A422),CHAR(34),
", PersonMiddleName:  ",CHAR(34),INDEX(People[Middle Name],$A422),CHAR(34),
", PersonLastName:  ",CHAR(34),INDEX(People[Last Name],$A422),CHAR(34),"}"))</f>
        <v>#REF!</v>
      </c>
      <c r="E422" t="e">
        <f>IF(INDEX(Organizations[Organization Type '[CV']],$A422)="","",
CONCATENATE("  - &amp;OrganizationID",TEXT($A422,"0000"),
" {","OrganizationTypeCV:  ",CHAR(34),INDEX(Organizations[Organization Type '[CV']],$A422),CHAR(34),
", OrganizationCode:  ",CHAR(34),INDEX(Organizations[Organization Code],$A422),CHAR(34),
", OrganizationName:  ",CHAR(34),INDEX(Organizations[Organization Name],$A422),CHAR(34),
", OrganizationDescription:  ",CHAR(34),INDEX(Organizations[Organization Description],$A422),CHAR(34),
", OrganizationLink:  ",CHAR(34),INDEX(Organizations[Organization Link],$A422),CHAR(34),"}"))</f>
        <v>#REF!</v>
      </c>
      <c r="F422" t="e">
        <f>IF(INDEX(People[First Name],$A422)="","",
CONCATENATE("  - &amp;AffiliationID",TEXT($A422,"0000"),
" {PersonID: *PersonID",TEXT($A422,"0000"),
", OrganizationID: *OrganizationID",TEXT(MATCH(INDEX(People[Organization Name],$A422),Organizations[Organization Name],0),"0000"),
", IsPrimaryOrganizationContact: , AffiliationStartDate: , AffiliationEndDate: , PrimaryPhone: ",
", PrimaryEmail: ",CHAR(34),INDEX(People[Primary Email],$A422),CHAR(34),
", PrimaryAddress: ",CHAR(34),INDEX(People[Primary Address],$A422),CHAR(34),
", PersonLink: }"))</f>
        <v>#REF!</v>
      </c>
      <c r="H422" t="e">
        <f>IF(COUNTA(CitationInformation)=0,"",IF(INDEX(AuthorList[Author Name],$A422)="","",
CONCATENATE("  - &amp;AuthorListID",TEXT($A422,"0000"),
"  {CitationID: *CitationID0001",
", PersonID: *PersonID",TEXT(MATCH(INDEX(AuthorList[Author Name],$A422),People[Full Name],0),"0000"),
", AuthorOrder: ",INDEX(AuthorList[Author Number],$A422),"}")))</f>
        <v>#REF!</v>
      </c>
      <c r="K422" t="e">
        <f>IF(INDEX(SamplingFeatures[Feature Code],$A422)="","",
CONCATENATE("  - &amp;SamplingFeatureID",TEXT($A422,"0000"),
" {","SamplingFeatureUUID:  ",CHAR(34),INDEX(SamplingFeatures[Sampling Feature UUID],$A422),CHAR(34),
", SamplingFeatureTypeCV:  ",CHAR(34),INDEX(SamplingFeatures[Sampling Feature Type],$A422),CHAR(34),
", SamplingFeatureCode:  ",CHAR(34),INDEX(SamplingFeatures[Feature Code],$A422),CHAR(34),
", SamplingFeatureName:  ",CHAR(34),INDEX(SamplingFeatures[Feature Name],$A422),CHAR(34),
", SamplingFeatureDescription:  ",CHAR(34),INDEX(SamplingFeatures[Feature Description],$A422),CHAR(34),
", SamplingFeatureGeotypeCV:  ",CHAR(34),INDEX(SamplingFeatures[Feature Geo Type],$A422),CHAR(34),
", FeatureGeometry:  ",CHAR(34),INDEX(SamplingFeatures[Feature Geometry],$A422),CHAR(34),
", Elevation_m:  ",CHAR(34),INDEX(SamplingFeatures[Elevation_m],$A422),CHAR(34),
", ElevationDatumCV:  ",CHAR(34),ElevationDatum,CHAR(34),"}"))</f>
        <v>#REF!</v>
      </c>
      <c r="L422" t="e">
        <f>IF(INDEX(SamplingFeatures[Sampling Feature Type],$A422)&lt;&gt;"Site","",
CONCATENATE("  - &amp;SiteID",TEXT(SUMPRODUCT(--($L$3:$L421&lt;&gt;"")),"0000"),
" {","SamplingFeatureID:  *SamplingFeatureID",TEXT($A422,"0000"),
", SiteTypeCV:  ",CHAR(34),INDEX(Sites[Site Type],$A422),CHAR(34),
", Latitude:  ",INDEX(Sites[Latitude],$A422),
", Longitude:  ",INDEX(Sites[Longitude],$A422),
", SRSName:  ",CHAR(34),LatLonDatum,CHAR(34),"}"))</f>
        <v>#REF!</v>
      </c>
      <c r="M422" t="e">
        <f>IF(INDEX(SamplingFeatures[Sampling Feature Type],$A422)&lt;&gt;"Specimen","",
CONCATENATE("  - &amp;SpecimenID",TEXT(SUMPRODUCT(--($M$3:$M421&lt;&gt;"")),"0000"),
" {","SamplingFeatureID:  *SamplingFeatureID",TEXT($A422,"0000"),
", SpecimenTypeCV:  ",CHAR(34),INDEX(Specimens[Specimen Type],$A422),CHAR(34),
", SpecimenMediumCV:  ",INDEX(Specimens[Specimen Medium],$A422),
", IsFieldSpecimen:  ",CHAR(34),INDEX(Specimens[Is Field Specimen?],$A422),CHAR(34),"}"))</f>
        <v>#REF!</v>
      </c>
      <c r="N422" t="e">
        <f>IF(COUNTA(SpatialOffsets[])=0,"", IF(INDEX(SpatialOffsets[Spatial Offset Type],$A422)="","",
CONCATENATE("  - &amp;SpatialOffsetID",TEXT($A422,"0000"),
" {","SpatialOffsetTypeCV:  ",CHAR(34),INDEX(SpatialOffsets[Spatial Offset Type],$A422),CHAR(34),
", Offset1Value:  ",INDEX(SpatialOffsets[Offset 1 Value],$A422),
", Offset1UnitID:  ",CHAR(34),INDEX(SpatialOffsets[Offset 1 Unit],$A422),CHAR(34),
", Offset2Value:  ",INDEX(SpatialOffsets[Offset 2 Value],$A422),
", Offset2UnitID:  ",CHAR(34),INDEX(SpatialOffsets[Offset 2 Unit],$A422),CHAR(34),
", Offset3Value:  ",INDEX(SpatialOffsets[Offset 3 Value],$A422),
", Offset3UnitID:  ",CHAR(34),INDEX(SpatialOffsets[Offset 3 Unit],$A422),CHAR(34),,"}")))</f>
        <v>#REF!</v>
      </c>
      <c r="O422" t="e">
        <f>IF(COUNTA(RelatedFeatures[])=0,"", IF(INDEX(RelatedFeatures[First Sampling Feature Code],$A422)="","",
CONCATENATE("  - &amp;RelationID",TEXT($A422,"0000"),
" {","SamplingFeatureID:  *SamplingFeatureID",TEXT(MATCH(INDEX(RelatedFeatures[First Sampling Feature Code],$A422),SamplingFeatures[Feature Code],0),"0000"),
", RelationshipTypeCV:  ",CHAR(34),INDEX(RelatedFeatures[Relationship Type],$A422),CHAR(34),
", RelatedFeatureID: *SamplingFeatureID",TEXT(MATCH(INDEX(RelatedFeatures[Second Sampling Feature Code],$A422),SamplingFeatures[Feature Code],0),"0000"),
", SpatialOffsetID:  ",IF(INDEX(RelatedFeatures[Offset Number],$A422)="","",CONCATENATE("*SpatialOffsetID",TEXT(INDEX(RelatedFeatures[Offset Number],$A422),"0000"))),"}")))</f>
        <v>#REF!</v>
      </c>
      <c r="P422" t="e">
        <f>IF(INDEX(Methods[Method Type],$A422)="","",
CONCATENATE("  - &amp;MethodID",TEXT($A422,"0000"),
" {","MethodTypeCV:  ",CHAR(34),INDEX(Methods[Method Type],$A422),CHAR(34),
", MethodCode:  ",CHAR(34),INDEX(Methods[Method Code],$A422),CHAR(34),
", MethodName:  ",CHAR(34),INDEX(Methods[Method Name],$A422),CHAR(34),
", MethodDescription:  ",CHAR(34),INDEX(Methods[Method Description],$A422),CHAR(34),
", MethodLink:  ",CHAR(34),INDEX(Methods[Method Link],$A422),CHAR(34),
", OrganizationID: *OrganizationID",TEXT(MATCH(INDEX(Methods[Organization Name],$A422),Organizations[Organization Name],0),"0000"),"}"))</f>
        <v>#REF!</v>
      </c>
      <c r="Q422" t="e">
        <f>IF(INDEX(Variables[Variable Type],$A422)="","",
CONCATENATE("  - &amp;VariableID",TEXT($A422,"0000"),
" {","VariableTypeCV:  ",CHAR(34),INDEX(Variables[Variable Type],$A422),CHAR(34),
", VariableCode:  ",CHAR(34),INDEX(Variables[Variable Code],$A422),CHAR(34),
", VariableNameCV:  ",CHAR(34),INDEX(Variables[Variable Name],$A422),CHAR(34),
", VariableDefinition:  ",CHAR(34),INDEX(Variables[Variable Definition],$A422),CHAR(34),
", SpecciationCV:  ",CHAR(34),INDEX(Variables[Speciation],$A422),CHAR(34),
", NoDataValue:  ",CHAR(34),INDEX(Variables[No Data Value],$A422),CHAR(34),"}"))</f>
        <v>#REF!</v>
      </c>
    </row>
    <row r="423" spans="1:17" x14ac:dyDescent="0.25">
      <c r="A423">
        <v>420</v>
      </c>
      <c r="D423" t="e">
        <f>IF(INDEX(People[First Name],$A423)="","",
CONCATENATE("  - &amp;PersonID",TEXT($A423,"0000"),
" {","PersonFirstName:  ",CHAR(34),INDEX(People[First Name],$A423),CHAR(34),
", PersonMiddleName:  ",CHAR(34),INDEX(People[Middle Name],$A423),CHAR(34),
", PersonLastName:  ",CHAR(34),INDEX(People[Last Name],$A423),CHAR(34),"}"))</f>
        <v>#REF!</v>
      </c>
      <c r="E423" t="e">
        <f>IF(INDEX(Organizations[Organization Type '[CV']],$A423)="","",
CONCATENATE("  - &amp;OrganizationID",TEXT($A423,"0000"),
" {","OrganizationTypeCV:  ",CHAR(34),INDEX(Organizations[Organization Type '[CV']],$A423),CHAR(34),
", OrganizationCode:  ",CHAR(34),INDEX(Organizations[Organization Code],$A423),CHAR(34),
", OrganizationName:  ",CHAR(34),INDEX(Organizations[Organization Name],$A423),CHAR(34),
", OrganizationDescription:  ",CHAR(34),INDEX(Organizations[Organization Description],$A423),CHAR(34),
", OrganizationLink:  ",CHAR(34),INDEX(Organizations[Organization Link],$A423),CHAR(34),"}"))</f>
        <v>#REF!</v>
      </c>
      <c r="F423" t="e">
        <f>IF(INDEX(People[First Name],$A423)="","",
CONCATENATE("  - &amp;AffiliationID",TEXT($A423,"0000"),
" {PersonID: *PersonID",TEXT($A423,"0000"),
", OrganizationID: *OrganizationID",TEXT(MATCH(INDEX(People[Organization Name],$A423),Organizations[Organization Name],0),"0000"),
", IsPrimaryOrganizationContact: , AffiliationStartDate: , AffiliationEndDate: , PrimaryPhone: ",
", PrimaryEmail: ",CHAR(34),INDEX(People[Primary Email],$A423),CHAR(34),
", PrimaryAddress: ",CHAR(34),INDEX(People[Primary Address],$A423),CHAR(34),
", PersonLink: }"))</f>
        <v>#REF!</v>
      </c>
      <c r="H423" t="e">
        <f>IF(COUNTA(CitationInformation)=0,"",IF(INDEX(AuthorList[Author Name],$A423)="","",
CONCATENATE("  - &amp;AuthorListID",TEXT($A423,"0000"),
"  {CitationID: *CitationID0001",
", PersonID: *PersonID",TEXT(MATCH(INDEX(AuthorList[Author Name],$A423),People[Full Name],0),"0000"),
", AuthorOrder: ",INDEX(AuthorList[Author Number],$A423),"}")))</f>
        <v>#REF!</v>
      </c>
      <c r="K423" t="e">
        <f>IF(INDEX(SamplingFeatures[Feature Code],$A423)="","",
CONCATENATE("  - &amp;SamplingFeatureID",TEXT($A423,"0000"),
" {","SamplingFeatureUUID:  ",CHAR(34),INDEX(SamplingFeatures[Sampling Feature UUID],$A423),CHAR(34),
", SamplingFeatureTypeCV:  ",CHAR(34),INDEX(SamplingFeatures[Sampling Feature Type],$A423),CHAR(34),
", SamplingFeatureCode:  ",CHAR(34),INDEX(SamplingFeatures[Feature Code],$A423),CHAR(34),
", SamplingFeatureName:  ",CHAR(34),INDEX(SamplingFeatures[Feature Name],$A423),CHAR(34),
", SamplingFeatureDescription:  ",CHAR(34),INDEX(SamplingFeatures[Feature Description],$A423),CHAR(34),
", SamplingFeatureGeotypeCV:  ",CHAR(34),INDEX(SamplingFeatures[Feature Geo Type],$A423),CHAR(34),
", FeatureGeometry:  ",CHAR(34),INDEX(SamplingFeatures[Feature Geometry],$A423),CHAR(34),
", Elevation_m:  ",CHAR(34),INDEX(SamplingFeatures[Elevation_m],$A423),CHAR(34),
", ElevationDatumCV:  ",CHAR(34),ElevationDatum,CHAR(34),"}"))</f>
        <v>#REF!</v>
      </c>
      <c r="L423" t="e">
        <f>IF(INDEX(SamplingFeatures[Sampling Feature Type],$A423)&lt;&gt;"Site","",
CONCATENATE("  - &amp;SiteID",TEXT(SUMPRODUCT(--($L$3:$L422&lt;&gt;"")),"0000"),
" {","SamplingFeatureID:  *SamplingFeatureID",TEXT($A423,"0000"),
", SiteTypeCV:  ",CHAR(34),INDEX(Sites[Site Type],$A423),CHAR(34),
", Latitude:  ",INDEX(Sites[Latitude],$A423),
", Longitude:  ",INDEX(Sites[Longitude],$A423),
", SRSName:  ",CHAR(34),LatLonDatum,CHAR(34),"}"))</f>
        <v>#REF!</v>
      </c>
      <c r="M423" t="e">
        <f>IF(INDEX(SamplingFeatures[Sampling Feature Type],$A423)&lt;&gt;"Specimen","",
CONCATENATE("  - &amp;SpecimenID",TEXT(SUMPRODUCT(--($M$3:$M422&lt;&gt;"")),"0000"),
" {","SamplingFeatureID:  *SamplingFeatureID",TEXT($A423,"0000"),
", SpecimenTypeCV:  ",CHAR(34),INDEX(Specimens[Specimen Type],$A423),CHAR(34),
", SpecimenMediumCV:  ",INDEX(Specimens[Specimen Medium],$A423),
", IsFieldSpecimen:  ",CHAR(34),INDEX(Specimens[Is Field Specimen?],$A423),CHAR(34),"}"))</f>
        <v>#REF!</v>
      </c>
      <c r="N423" t="e">
        <f>IF(COUNTA(SpatialOffsets[])=0,"", IF(INDEX(SpatialOffsets[Spatial Offset Type],$A423)="","",
CONCATENATE("  - &amp;SpatialOffsetID",TEXT($A423,"0000"),
" {","SpatialOffsetTypeCV:  ",CHAR(34),INDEX(SpatialOffsets[Spatial Offset Type],$A423),CHAR(34),
", Offset1Value:  ",INDEX(SpatialOffsets[Offset 1 Value],$A423),
", Offset1UnitID:  ",CHAR(34),INDEX(SpatialOffsets[Offset 1 Unit],$A423),CHAR(34),
", Offset2Value:  ",INDEX(SpatialOffsets[Offset 2 Value],$A423),
", Offset2UnitID:  ",CHAR(34),INDEX(SpatialOffsets[Offset 2 Unit],$A423),CHAR(34),
", Offset3Value:  ",INDEX(SpatialOffsets[Offset 3 Value],$A423),
", Offset3UnitID:  ",CHAR(34),INDEX(SpatialOffsets[Offset 3 Unit],$A423),CHAR(34),,"}")))</f>
        <v>#REF!</v>
      </c>
      <c r="O423" t="e">
        <f>IF(COUNTA(RelatedFeatures[])=0,"", IF(INDEX(RelatedFeatures[First Sampling Feature Code],$A423)="","",
CONCATENATE("  - &amp;RelationID",TEXT($A423,"0000"),
" {","SamplingFeatureID:  *SamplingFeatureID",TEXT(MATCH(INDEX(RelatedFeatures[First Sampling Feature Code],$A423),SamplingFeatures[Feature Code],0),"0000"),
", RelationshipTypeCV:  ",CHAR(34),INDEX(RelatedFeatures[Relationship Type],$A423),CHAR(34),
", RelatedFeatureID: *SamplingFeatureID",TEXT(MATCH(INDEX(RelatedFeatures[Second Sampling Feature Code],$A423),SamplingFeatures[Feature Code],0),"0000"),
", SpatialOffsetID:  ",IF(INDEX(RelatedFeatures[Offset Number],$A423)="","",CONCATENATE("*SpatialOffsetID",TEXT(INDEX(RelatedFeatures[Offset Number],$A423),"0000"))),"}")))</f>
        <v>#REF!</v>
      </c>
      <c r="P423" t="e">
        <f>IF(INDEX(Methods[Method Type],$A423)="","",
CONCATENATE("  - &amp;MethodID",TEXT($A423,"0000"),
" {","MethodTypeCV:  ",CHAR(34),INDEX(Methods[Method Type],$A423),CHAR(34),
", MethodCode:  ",CHAR(34),INDEX(Methods[Method Code],$A423),CHAR(34),
", MethodName:  ",CHAR(34),INDEX(Methods[Method Name],$A423),CHAR(34),
", MethodDescription:  ",CHAR(34),INDEX(Methods[Method Description],$A423),CHAR(34),
", MethodLink:  ",CHAR(34),INDEX(Methods[Method Link],$A423),CHAR(34),
", OrganizationID: *OrganizationID",TEXT(MATCH(INDEX(Methods[Organization Name],$A423),Organizations[Organization Name],0),"0000"),"}"))</f>
        <v>#REF!</v>
      </c>
      <c r="Q423" t="e">
        <f>IF(INDEX(Variables[Variable Type],$A423)="","",
CONCATENATE("  - &amp;VariableID",TEXT($A423,"0000"),
" {","VariableTypeCV:  ",CHAR(34),INDEX(Variables[Variable Type],$A423),CHAR(34),
", VariableCode:  ",CHAR(34),INDEX(Variables[Variable Code],$A423),CHAR(34),
", VariableNameCV:  ",CHAR(34),INDEX(Variables[Variable Name],$A423),CHAR(34),
", VariableDefinition:  ",CHAR(34),INDEX(Variables[Variable Definition],$A423),CHAR(34),
", SpecciationCV:  ",CHAR(34),INDEX(Variables[Speciation],$A423),CHAR(34),
", NoDataValue:  ",CHAR(34),INDEX(Variables[No Data Value],$A423),CHAR(34),"}"))</f>
        <v>#REF!</v>
      </c>
    </row>
    <row r="424" spans="1:17" x14ac:dyDescent="0.25">
      <c r="A424">
        <v>421</v>
      </c>
      <c r="D424" t="e">
        <f>IF(INDEX(People[First Name],$A424)="","",
CONCATENATE("  - &amp;PersonID",TEXT($A424,"0000"),
" {","PersonFirstName:  ",CHAR(34),INDEX(People[First Name],$A424),CHAR(34),
", PersonMiddleName:  ",CHAR(34),INDEX(People[Middle Name],$A424),CHAR(34),
", PersonLastName:  ",CHAR(34),INDEX(People[Last Name],$A424),CHAR(34),"}"))</f>
        <v>#REF!</v>
      </c>
      <c r="E424" t="e">
        <f>IF(INDEX(Organizations[Organization Type '[CV']],$A424)="","",
CONCATENATE("  - &amp;OrganizationID",TEXT($A424,"0000"),
" {","OrganizationTypeCV:  ",CHAR(34),INDEX(Organizations[Organization Type '[CV']],$A424),CHAR(34),
", OrganizationCode:  ",CHAR(34),INDEX(Organizations[Organization Code],$A424),CHAR(34),
", OrganizationName:  ",CHAR(34),INDEX(Organizations[Organization Name],$A424),CHAR(34),
", OrganizationDescription:  ",CHAR(34),INDEX(Organizations[Organization Description],$A424),CHAR(34),
", OrganizationLink:  ",CHAR(34),INDEX(Organizations[Organization Link],$A424),CHAR(34),"}"))</f>
        <v>#REF!</v>
      </c>
      <c r="F424" t="e">
        <f>IF(INDEX(People[First Name],$A424)="","",
CONCATENATE("  - &amp;AffiliationID",TEXT($A424,"0000"),
" {PersonID: *PersonID",TEXT($A424,"0000"),
", OrganizationID: *OrganizationID",TEXT(MATCH(INDEX(People[Organization Name],$A424),Organizations[Organization Name],0),"0000"),
", IsPrimaryOrganizationContact: , AffiliationStartDate: , AffiliationEndDate: , PrimaryPhone: ",
", PrimaryEmail: ",CHAR(34),INDEX(People[Primary Email],$A424),CHAR(34),
", PrimaryAddress: ",CHAR(34),INDEX(People[Primary Address],$A424),CHAR(34),
", PersonLink: }"))</f>
        <v>#REF!</v>
      </c>
      <c r="H424" t="e">
        <f>IF(COUNTA(CitationInformation)=0,"",IF(INDEX(AuthorList[Author Name],$A424)="","",
CONCATENATE("  - &amp;AuthorListID",TEXT($A424,"0000"),
"  {CitationID: *CitationID0001",
", PersonID: *PersonID",TEXT(MATCH(INDEX(AuthorList[Author Name],$A424),People[Full Name],0),"0000"),
", AuthorOrder: ",INDEX(AuthorList[Author Number],$A424),"}")))</f>
        <v>#REF!</v>
      </c>
      <c r="K424" t="e">
        <f>IF(INDEX(SamplingFeatures[Feature Code],$A424)="","",
CONCATENATE("  - &amp;SamplingFeatureID",TEXT($A424,"0000"),
" {","SamplingFeatureUUID:  ",CHAR(34),INDEX(SamplingFeatures[Sampling Feature UUID],$A424),CHAR(34),
", SamplingFeatureTypeCV:  ",CHAR(34),INDEX(SamplingFeatures[Sampling Feature Type],$A424),CHAR(34),
", SamplingFeatureCode:  ",CHAR(34),INDEX(SamplingFeatures[Feature Code],$A424),CHAR(34),
", SamplingFeatureName:  ",CHAR(34),INDEX(SamplingFeatures[Feature Name],$A424),CHAR(34),
", SamplingFeatureDescription:  ",CHAR(34),INDEX(SamplingFeatures[Feature Description],$A424),CHAR(34),
", SamplingFeatureGeotypeCV:  ",CHAR(34),INDEX(SamplingFeatures[Feature Geo Type],$A424),CHAR(34),
", FeatureGeometry:  ",CHAR(34),INDEX(SamplingFeatures[Feature Geometry],$A424),CHAR(34),
", Elevation_m:  ",CHAR(34),INDEX(SamplingFeatures[Elevation_m],$A424),CHAR(34),
", ElevationDatumCV:  ",CHAR(34),ElevationDatum,CHAR(34),"}"))</f>
        <v>#REF!</v>
      </c>
      <c r="L424" t="e">
        <f>IF(INDEX(SamplingFeatures[Sampling Feature Type],$A424)&lt;&gt;"Site","",
CONCATENATE("  - &amp;SiteID",TEXT(SUMPRODUCT(--($L$3:$L423&lt;&gt;"")),"0000"),
" {","SamplingFeatureID:  *SamplingFeatureID",TEXT($A424,"0000"),
", SiteTypeCV:  ",CHAR(34),INDEX(Sites[Site Type],$A424),CHAR(34),
", Latitude:  ",INDEX(Sites[Latitude],$A424),
", Longitude:  ",INDEX(Sites[Longitude],$A424),
", SRSName:  ",CHAR(34),LatLonDatum,CHAR(34),"}"))</f>
        <v>#REF!</v>
      </c>
      <c r="M424" t="e">
        <f>IF(INDEX(SamplingFeatures[Sampling Feature Type],$A424)&lt;&gt;"Specimen","",
CONCATENATE("  - &amp;SpecimenID",TEXT(SUMPRODUCT(--($M$3:$M423&lt;&gt;"")),"0000"),
" {","SamplingFeatureID:  *SamplingFeatureID",TEXT($A424,"0000"),
", SpecimenTypeCV:  ",CHAR(34),INDEX(Specimens[Specimen Type],$A424),CHAR(34),
", SpecimenMediumCV:  ",INDEX(Specimens[Specimen Medium],$A424),
", IsFieldSpecimen:  ",CHAR(34),INDEX(Specimens[Is Field Specimen?],$A424),CHAR(34),"}"))</f>
        <v>#REF!</v>
      </c>
      <c r="N424" t="e">
        <f>IF(COUNTA(SpatialOffsets[])=0,"", IF(INDEX(SpatialOffsets[Spatial Offset Type],$A424)="","",
CONCATENATE("  - &amp;SpatialOffsetID",TEXT($A424,"0000"),
" {","SpatialOffsetTypeCV:  ",CHAR(34),INDEX(SpatialOffsets[Spatial Offset Type],$A424),CHAR(34),
", Offset1Value:  ",INDEX(SpatialOffsets[Offset 1 Value],$A424),
", Offset1UnitID:  ",CHAR(34),INDEX(SpatialOffsets[Offset 1 Unit],$A424),CHAR(34),
", Offset2Value:  ",INDEX(SpatialOffsets[Offset 2 Value],$A424),
", Offset2UnitID:  ",CHAR(34),INDEX(SpatialOffsets[Offset 2 Unit],$A424),CHAR(34),
", Offset3Value:  ",INDEX(SpatialOffsets[Offset 3 Value],$A424),
", Offset3UnitID:  ",CHAR(34),INDEX(SpatialOffsets[Offset 3 Unit],$A424),CHAR(34),,"}")))</f>
        <v>#REF!</v>
      </c>
      <c r="O424" t="e">
        <f>IF(COUNTA(RelatedFeatures[])=0,"", IF(INDEX(RelatedFeatures[First Sampling Feature Code],$A424)="","",
CONCATENATE("  - &amp;RelationID",TEXT($A424,"0000"),
" {","SamplingFeatureID:  *SamplingFeatureID",TEXT(MATCH(INDEX(RelatedFeatures[First Sampling Feature Code],$A424),SamplingFeatures[Feature Code],0),"0000"),
", RelationshipTypeCV:  ",CHAR(34),INDEX(RelatedFeatures[Relationship Type],$A424),CHAR(34),
", RelatedFeatureID: *SamplingFeatureID",TEXT(MATCH(INDEX(RelatedFeatures[Second Sampling Feature Code],$A424),SamplingFeatures[Feature Code],0),"0000"),
", SpatialOffsetID:  ",IF(INDEX(RelatedFeatures[Offset Number],$A424)="","",CONCATENATE("*SpatialOffsetID",TEXT(INDEX(RelatedFeatures[Offset Number],$A424),"0000"))),"}")))</f>
        <v>#REF!</v>
      </c>
      <c r="P424" t="e">
        <f>IF(INDEX(Methods[Method Type],$A424)="","",
CONCATENATE("  - &amp;MethodID",TEXT($A424,"0000"),
" {","MethodTypeCV:  ",CHAR(34),INDEX(Methods[Method Type],$A424),CHAR(34),
", MethodCode:  ",CHAR(34),INDEX(Methods[Method Code],$A424),CHAR(34),
", MethodName:  ",CHAR(34),INDEX(Methods[Method Name],$A424),CHAR(34),
", MethodDescription:  ",CHAR(34),INDEX(Methods[Method Description],$A424),CHAR(34),
", MethodLink:  ",CHAR(34),INDEX(Methods[Method Link],$A424),CHAR(34),
", OrganizationID: *OrganizationID",TEXT(MATCH(INDEX(Methods[Organization Name],$A424),Organizations[Organization Name],0),"0000"),"}"))</f>
        <v>#REF!</v>
      </c>
      <c r="Q424" t="e">
        <f>IF(INDEX(Variables[Variable Type],$A424)="","",
CONCATENATE("  - &amp;VariableID",TEXT($A424,"0000"),
" {","VariableTypeCV:  ",CHAR(34),INDEX(Variables[Variable Type],$A424),CHAR(34),
", VariableCode:  ",CHAR(34),INDEX(Variables[Variable Code],$A424),CHAR(34),
", VariableNameCV:  ",CHAR(34),INDEX(Variables[Variable Name],$A424),CHAR(34),
", VariableDefinition:  ",CHAR(34),INDEX(Variables[Variable Definition],$A424),CHAR(34),
", SpecciationCV:  ",CHAR(34),INDEX(Variables[Speciation],$A424),CHAR(34),
", NoDataValue:  ",CHAR(34),INDEX(Variables[No Data Value],$A424),CHAR(34),"}"))</f>
        <v>#REF!</v>
      </c>
    </row>
    <row r="425" spans="1:17" x14ac:dyDescent="0.25">
      <c r="A425">
        <v>422</v>
      </c>
      <c r="D425" t="e">
        <f>IF(INDEX(People[First Name],$A425)="","",
CONCATENATE("  - &amp;PersonID",TEXT($A425,"0000"),
" {","PersonFirstName:  ",CHAR(34),INDEX(People[First Name],$A425),CHAR(34),
", PersonMiddleName:  ",CHAR(34),INDEX(People[Middle Name],$A425),CHAR(34),
", PersonLastName:  ",CHAR(34),INDEX(People[Last Name],$A425),CHAR(34),"}"))</f>
        <v>#REF!</v>
      </c>
      <c r="E425" t="e">
        <f>IF(INDEX(Organizations[Organization Type '[CV']],$A425)="","",
CONCATENATE("  - &amp;OrganizationID",TEXT($A425,"0000"),
" {","OrganizationTypeCV:  ",CHAR(34),INDEX(Organizations[Organization Type '[CV']],$A425),CHAR(34),
", OrganizationCode:  ",CHAR(34),INDEX(Organizations[Organization Code],$A425),CHAR(34),
", OrganizationName:  ",CHAR(34),INDEX(Organizations[Organization Name],$A425),CHAR(34),
", OrganizationDescription:  ",CHAR(34),INDEX(Organizations[Organization Description],$A425),CHAR(34),
", OrganizationLink:  ",CHAR(34),INDEX(Organizations[Organization Link],$A425),CHAR(34),"}"))</f>
        <v>#REF!</v>
      </c>
      <c r="F425" t="e">
        <f>IF(INDEX(People[First Name],$A425)="","",
CONCATENATE("  - &amp;AffiliationID",TEXT($A425,"0000"),
" {PersonID: *PersonID",TEXT($A425,"0000"),
", OrganizationID: *OrganizationID",TEXT(MATCH(INDEX(People[Organization Name],$A425),Organizations[Organization Name],0),"0000"),
", IsPrimaryOrganizationContact: , AffiliationStartDate: , AffiliationEndDate: , PrimaryPhone: ",
", PrimaryEmail: ",CHAR(34),INDEX(People[Primary Email],$A425),CHAR(34),
", PrimaryAddress: ",CHAR(34),INDEX(People[Primary Address],$A425),CHAR(34),
", PersonLink: }"))</f>
        <v>#REF!</v>
      </c>
      <c r="H425" t="e">
        <f>IF(COUNTA(CitationInformation)=0,"",IF(INDEX(AuthorList[Author Name],$A425)="","",
CONCATENATE("  - &amp;AuthorListID",TEXT($A425,"0000"),
"  {CitationID: *CitationID0001",
", PersonID: *PersonID",TEXT(MATCH(INDEX(AuthorList[Author Name],$A425),People[Full Name],0),"0000"),
", AuthorOrder: ",INDEX(AuthorList[Author Number],$A425),"}")))</f>
        <v>#REF!</v>
      </c>
      <c r="K425" t="e">
        <f>IF(INDEX(SamplingFeatures[Feature Code],$A425)="","",
CONCATENATE("  - &amp;SamplingFeatureID",TEXT($A425,"0000"),
" {","SamplingFeatureUUID:  ",CHAR(34),INDEX(SamplingFeatures[Sampling Feature UUID],$A425),CHAR(34),
", SamplingFeatureTypeCV:  ",CHAR(34),INDEX(SamplingFeatures[Sampling Feature Type],$A425),CHAR(34),
", SamplingFeatureCode:  ",CHAR(34),INDEX(SamplingFeatures[Feature Code],$A425),CHAR(34),
", SamplingFeatureName:  ",CHAR(34),INDEX(SamplingFeatures[Feature Name],$A425),CHAR(34),
", SamplingFeatureDescription:  ",CHAR(34),INDEX(SamplingFeatures[Feature Description],$A425),CHAR(34),
", SamplingFeatureGeotypeCV:  ",CHAR(34),INDEX(SamplingFeatures[Feature Geo Type],$A425),CHAR(34),
", FeatureGeometry:  ",CHAR(34),INDEX(SamplingFeatures[Feature Geometry],$A425),CHAR(34),
", Elevation_m:  ",CHAR(34),INDEX(SamplingFeatures[Elevation_m],$A425),CHAR(34),
", ElevationDatumCV:  ",CHAR(34),ElevationDatum,CHAR(34),"}"))</f>
        <v>#REF!</v>
      </c>
      <c r="L425" t="e">
        <f>IF(INDEX(SamplingFeatures[Sampling Feature Type],$A425)&lt;&gt;"Site","",
CONCATENATE("  - &amp;SiteID",TEXT(SUMPRODUCT(--($L$3:$L424&lt;&gt;"")),"0000"),
" {","SamplingFeatureID:  *SamplingFeatureID",TEXT($A425,"0000"),
", SiteTypeCV:  ",CHAR(34),INDEX(Sites[Site Type],$A425),CHAR(34),
", Latitude:  ",INDEX(Sites[Latitude],$A425),
", Longitude:  ",INDEX(Sites[Longitude],$A425),
", SRSName:  ",CHAR(34),LatLonDatum,CHAR(34),"}"))</f>
        <v>#REF!</v>
      </c>
      <c r="M425" t="e">
        <f>IF(INDEX(SamplingFeatures[Sampling Feature Type],$A425)&lt;&gt;"Specimen","",
CONCATENATE("  - &amp;SpecimenID",TEXT(SUMPRODUCT(--($M$3:$M424&lt;&gt;"")),"0000"),
" {","SamplingFeatureID:  *SamplingFeatureID",TEXT($A425,"0000"),
", SpecimenTypeCV:  ",CHAR(34),INDEX(Specimens[Specimen Type],$A425),CHAR(34),
", SpecimenMediumCV:  ",INDEX(Specimens[Specimen Medium],$A425),
", IsFieldSpecimen:  ",CHAR(34),INDEX(Specimens[Is Field Specimen?],$A425),CHAR(34),"}"))</f>
        <v>#REF!</v>
      </c>
      <c r="N425" t="e">
        <f>IF(COUNTA(SpatialOffsets[])=0,"", IF(INDEX(SpatialOffsets[Spatial Offset Type],$A425)="","",
CONCATENATE("  - &amp;SpatialOffsetID",TEXT($A425,"0000"),
" {","SpatialOffsetTypeCV:  ",CHAR(34),INDEX(SpatialOffsets[Spatial Offset Type],$A425),CHAR(34),
", Offset1Value:  ",INDEX(SpatialOffsets[Offset 1 Value],$A425),
", Offset1UnitID:  ",CHAR(34),INDEX(SpatialOffsets[Offset 1 Unit],$A425),CHAR(34),
", Offset2Value:  ",INDEX(SpatialOffsets[Offset 2 Value],$A425),
", Offset2UnitID:  ",CHAR(34),INDEX(SpatialOffsets[Offset 2 Unit],$A425),CHAR(34),
", Offset3Value:  ",INDEX(SpatialOffsets[Offset 3 Value],$A425),
", Offset3UnitID:  ",CHAR(34),INDEX(SpatialOffsets[Offset 3 Unit],$A425),CHAR(34),,"}")))</f>
        <v>#REF!</v>
      </c>
      <c r="O425" t="e">
        <f>IF(COUNTA(RelatedFeatures[])=0,"", IF(INDEX(RelatedFeatures[First Sampling Feature Code],$A425)="","",
CONCATENATE("  - &amp;RelationID",TEXT($A425,"0000"),
" {","SamplingFeatureID:  *SamplingFeatureID",TEXT(MATCH(INDEX(RelatedFeatures[First Sampling Feature Code],$A425),SamplingFeatures[Feature Code],0),"0000"),
", RelationshipTypeCV:  ",CHAR(34),INDEX(RelatedFeatures[Relationship Type],$A425),CHAR(34),
", RelatedFeatureID: *SamplingFeatureID",TEXT(MATCH(INDEX(RelatedFeatures[Second Sampling Feature Code],$A425),SamplingFeatures[Feature Code],0),"0000"),
", SpatialOffsetID:  ",IF(INDEX(RelatedFeatures[Offset Number],$A425)="","",CONCATENATE("*SpatialOffsetID",TEXT(INDEX(RelatedFeatures[Offset Number],$A425),"0000"))),"}")))</f>
        <v>#REF!</v>
      </c>
      <c r="P425" t="e">
        <f>IF(INDEX(Methods[Method Type],$A425)="","",
CONCATENATE("  - &amp;MethodID",TEXT($A425,"0000"),
" {","MethodTypeCV:  ",CHAR(34),INDEX(Methods[Method Type],$A425),CHAR(34),
", MethodCode:  ",CHAR(34),INDEX(Methods[Method Code],$A425),CHAR(34),
", MethodName:  ",CHAR(34),INDEX(Methods[Method Name],$A425),CHAR(34),
", MethodDescription:  ",CHAR(34),INDEX(Methods[Method Description],$A425),CHAR(34),
", MethodLink:  ",CHAR(34),INDEX(Methods[Method Link],$A425),CHAR(34),
", OrganizationID: *OrganizationID",TEXT(MATCH(INDEX(Methods[Organization Name],$A425),Organizations[Organization Name],0),"0000"),"}"))</f>
        <v>#REF!</v>
      </c>
      <c r="Q425" t="e">
        <f>IF(INDEX(Variables[Variable Type],$A425)="","",
CONCATENATE("  - &amp;VariableID",TEXT($A425,"0000"),
" {","VariableTypeCV:  ",CHAR(34),INDEX(Variables[Variable Type],$A425),CHAR(34),
", VariableCode:  ",CHAR(34),INDEX(Variables[Variable Code],$A425),CHAR(34),
", VariableNameCV:  ",CHAR(34),INDEX(Variables[Variable Name],$A425),CHAR(34),
", VariableDefinition:  ",CHAR(34),INDEX(Variables[Variable Definition],$A425),CHAR(34),
", SpecciationCV:  ",CHAR(34),INDEX(Variables[Speciation],$A425),CHAR(34),
", NoDataValue:  ",CHAR(34),INDEX(Variables[No Data Value],$A425),CHAR(34),"}"))</f>
        <v>#REF!</v>
      </c>
    </row>
    <row r="426" spans="1:17" x14ac:dyDescent="0.25">
      <c r="A426">
        <v>423</v>
      </c>
      <c r="D426" t="e">
        <f>IF(INDEX(People[First Name],$A426)="","",
CONCATENATE("  - &amp;PersonID",TEXT($A426,"0000"),
" {","PersonFirstName:  ",CHAR(34),INDEX(People[First Name],$A426),CHAR(34),
", PersonMiddleName:  ",CHAR(34),INDEX(People[Middle Name],$A426),CHAR(34),
", PersonLastName:  ",CHAR(34),INDEX(People[Last Name],$A426),CHAR(34),"}"))</f>
        <v>#REF!</v>
      </c>
      <c r="E426" t="e">
        <f>IF(INDEX(Organizations[Organization Type '[CV']],$A426)="","",
CONCATENATE("  - &amp;OrganizationID",TEXT($A426,"0000"),
" {","OrganizationTypeCV:  ",CHAR(34),INDEX(Organizations[Organization Type '[CV']],$A426),CHAR(34),
", OrganizationCode:  ",CHAR(34),INDEX(Organizations[Organization Code],$A426),CHAR(34),
", OrganizationName:  ",CHAR(34),INDEX(Organizations[Organization Name],$A426),CHAR(34),
", OrganizationDescription:  ",CHAR(34),INDEX(Organizations[Organization Description],$A426),CHAR(34),
", OrganizationLink:  ",CHAR(34),INDEX(Organizations[Organization Link],$A426),CHAR(34),"}"))</f>
        <v>#REF!</v>
      </c>
      <c r="F426" t="e">
        <f>IF(INDEX(People[First Name],$A426)="","",
CONCATENATE("  - &amp;AffiliationID",TEXT($A426,"0000"),
" {PersonID: *PersonID",TEXT($A426,"0000"),
", OrganizationID: *OrganizationID",TEXT(MATCH(INDEX(People[Organization Name],$A426),Organizations[Organization Name],0),"0000"),
", IsPrimaryOrganizationContact: , AffiliationStartDate: , AffiliationEndDate: , PrimaryPhone: ",
", PrimaryEmail: ",CHAR(34),INDEX(People[Primary Email],$A426),CHAR(34),
", PrimaryAddress: ",CHAR(34),INDEX(People[Primary Address],$A426),CHAR(34),
", PersonLink: }"))</f>
        <v>#REF!</v>
      </c>
      <c r="H426" t="e">
        <f>IF(COUNTA(CitationInformation)=0,"",IF(INDEX(AuthorList[Author Name],$A426)="","",
CONCATENATE("  - &amp;AuthorListID",TEXT($A426,"0000"),
"  {CitationID: *CitationID0001",
", PersonID: *PersonID",TEXT(MATCH(INDEX(AuthorList[Author Name],$A426),People[Full Name],0),"0000"),
", AuthorOrder: ",INDEX(AuthorList[Author Number],$A426),"}")))</f>
        <v>#REF!</v>
      </c>
      <c r="K426" t="e">
        <f>IF(INDEX(SamplingFeatures[Feature Code],$A426)="","",
CONCATENATE("  - &amp;SamplingFeatureID",TEXT($A426,"0000"),
" {","SamplingFeatureUUID:  ",CHAR(34),INDEX(SamplingFeatures[Sampling Feature UUID],$A426),CHAR(34),
", SamplingFeatureTypeCV:  ",CHAR(34),INDEX(SamplingFeatures[Sampling Feature Type],$A426),CHAR(34),
", SamplingFeatureCode:  ",CHAR(34),INDEX(SamplingFeatures[Feature Code],$A426),CHAR(34),
", SamplingFeatureName:  ",CHAR(34),INDEX(SamplingFeatures[Feature Name],$A426),CHAR(34),
", SamplingFeatureDescription:  ",CHAR(34),INDEX(SamplingFeatures[Feature Description],$A426),CHAR(34),
", SamplingFeatureGeotypeCV:  ",CHAR(34),INDEX(SamplingFeatures[Feature Geo Type],$A426),CHAR(34),
", FeatureGeometry:  ",CHAR(34),INDEX(SamplingFeatures[Feature Geometry],$A426),CHAR(34),
", Elevation_m:  ",CHAR(34),INDEX(SamplingFeatures[Elevation_m],$A426),CHAR(34),
", ElevationDatumCV:  ",CHAR(34),ElevationDatum,CHAR(34),"}"))</f>
        <v>#REF!</v>
      </c>
      <c r="L426" t="e">
        <f>IF(INDEX(SamplingFeatures[Sampling Feature Type],$A426)&lt;&gt;"Site","",
CONCATENATE("  - &amp;SiteID",TEXT(SUMPRODUCT(--($L$3:$L425&lt;&gt;"")),"0000"),
" {","SamplingFeatureID:  *SamplingFeatureID",TEXT($A426,"0000"),
", SiteTypeCV:  ",CHAR(34),INDEX(Sites[Site Type],$A426),CHAR(34),
", Latitude:  ",INDEX(Sites[Latitude],$A426),
", Longitude:  ",INDEX(Sites[Longitude],$A426),
", SRSName:  ",CHAR(34),LatLonDatum,CHAR(34),"}"))</f>
        <v>#REF!</v>
      </c>
      <c r="M426" t="e">
        <f>IF(INDEX(SamplingFeatures[Sampling Feature Type],$A426)&lt;&gt;"Specimen","",
CONCATENATE("  - &amp;SpecimenID",TEXT(SUMPRODUCT(--($M$3:$M425&lt;&gt;"")),"0000"),
" {","SamplingFeatureID:  *SamplingFeatureID",TEXT($A426,"0000"),
", SpecimenTypeCV:  ",CHAR(34),INDEX(Specimens[Specimen Type],$A426),CHAR(34),
", SpecimenMediumCV:  ",INDEX(Specimens[Specimen Medium],$A426),
", IsFieldSpecimen:  ",CHAR(34),INDEX(Specimens[Is Field Specimen?],$A426),CHAR(34),"}"))</f>
        <v>#REF!</v>
      </c>
      <c r="N426" t="e">
        <f>IF(COUNTA(SpatialOffsets[])=0,"", IF(INDEX(SpatialOffsets[Spatial Offset Type],$A426)="","",
CONCATENATE("  - &amp;SpatialOffsetID",TEXT($A426,"0000"),
" {","SpatialOffsetTypeCV:  ",CHAR(34),INDEX(SpatialOffsets[Spatial Offset Type],$A426),CHAR(34),
", Offset1Value:  ",INDEX(SpatialOffsets[Offset 1 Value],$A426),
", Offset1UnitID:  ",CHAR(34),INDEX(SpatialOffsets[Offset 1 Unit],$A426),CHAR(34),
", Offset2Value:  ",INDEX(SpatialOffsets[Offset 2 Value],$A426),
", Offset2UnitID:  ",CHAR(34),INDEX(SpatialOffsets[Offset 2 Unit],$A426),CHAR(34),
", Offset3Value:  ",INDEX(SpatialOffsets[Offset 3 Value],$A426),
", Offset3UnitID:  ",CHAR(34),INDEX(SpatialOffsets[Offset 3 Unit],$A426),CHAR(34),,"}")))</f>
        <v>#REF!</v>
      </c>
      <c r="O426" t="e">
        <f>IF(COUNTA(RelatedFeatures[])=0,"", IF(INDEX(RelatedFeatures[First Sampling Feature Code],$A426)="","",
CONCATENATE("  - &amp;RelationID",TEXT($A426,"0000"),
" {","SamplingFeatureID:  *SamplingFeatureID",TEXT(MATCH(INDEX(RelatedFeatures[First Sampling Feature Code],$A426),SamplingFeatures[Feature Code],0),"0000"),
", RelationshipTypeCV:  ",CHAR(34),INDEX(RelatedFeatures[Relationship Type],$A426),CHAR(34),
", RelatedFeatureID: *SamplingFeatureID",TEXT(MATCH(INDEX(RelatedFeatures[Second Sampling Feature Code],$A426),SamplingFeatures[Feature Code],0),"0000"),
", SpatialOffsetID:  ",IF(INDEX(RelatedFeatures[Offset Number],$A426)="","",CONCATENATE("*SpatialOffsetID",TEXT(INDEX(RelatedFeatures[Offset Number],$A426),"0000"))),"}")))</f>
        <v>#REF!</v>
      </c>
      <c r="P426" t="e">
        <f>IF(INDEX(Methods[Method Type],$A426)="","",
CONCATENATE("  - &amp;MethodID",TEXT($A426,"0000"),
" {","MethodTypeCV:  ",CHAR(34),INDEX(Methods[Method Type],$A426),CHAR(34),
", MethodCode:  ",CHAR(34),INDEX(Methods[Method Code],$A426),CHAR(34),
", MethodName:  ",CHAR(34),INDEX(Methods[Method Name],$A426),CHAR(34),
", MethodDescription:  ",CHAR(34),INDEX(Methods[Method Description],$A426),CHAR(34),
", MethodLink:  ",CHAR(34),INDEX(Methods[Method Link],$A426),CHAR(34),
", OrganizationID: *OrganizationID",TEXT(MATCH(INDEX(Methods[Organization Name],$A426),Organizations[Organization Name],0),"0000"),"}"))</f>
        <v>#REF!</v>
      </c>
      <c r="Q426" t="e">
        <f>IF(INDEX(Variables[Variable Type],$A426)="","",
CONCATENATE("  - &amp;VariableID",TEXT($A426,"0000"),
" {","VariableTypeCV:  ",CHAR(34),INDEX(Variables[Variable Type],$A426),CHAR(34),
", VariableCode:  ",CHAR(34),INDEX(Variables[Variable Code],$A426),CHAR(34),
", VariableNameCV:  ",CHAR(34),INDEX(Variables[Variable Name],$A426),CHAR(34),
", VariableDefinition:  ",CHAR(34),INDEX(Variables[Variable Definition],$A426),CHAR(34),
", SpecciationCV:  ",CHAR(34),INDEX(Variables[Speciation],$A426),CHAR(34),
", NoDataValue:  ",CHAR(34),INDEX(Variables[No Data Value],$A426),CHAR(34),"}"))</f>
        <v>#REF!</v>
      </c>
    </row>
    <row r="427" spans="1:17" x14ac:dyDescent="0.25">
      <c r="A427">
        <v>424</v>
      </c>
      <c r="D427" t="e">
        <f>IF(INDEX(People[First Name],$A427)="","",
CONCATENATE("  - &amp;PersonID",TEXT($A427,"0000"),
" {","PersonFirstName:  ",CHAR(34),INDEX(People[First Name],$A427),CHAR(34),
", PersonMiddleName:  ",CHAR(34),INDEX(People[Middle Name],$A427),CHAR(34),
", PersonLastName:  ",CHAR(34),INDEX(People[Last Name],$A427),CHAR(34),"}"))</f>
        <v>#REF!</v>
      </c>
      <c r="E427" t="e">
        <f>IF(INDEX(Organizations[Organization Type '[CV']],$A427)="","",
CONCATENATE("  - &amp;OrganizationID",TEXT($A427,"0000"),
" {","OrganizationTypeCV:  ",CHAR(34),INDEX(Organizations[Organization Type '[CV']],$A427),CHAR(34),
", OrganizationCode:  ",CHAR(34),INDEX(Organizations[Organization Code],$A427),CHAR(34),
", OrganizationName:  ",CHAR(34),INDEX(Organizations[Organization Name],$A427),CHAR(34),
", OrganizationDescription:  ",CHAR(34),INDEX(Organizations[Organization Description],$A427),CHAR(34),
", OrganizationLink:  ",CHAR(34),INDEX(Organizations[Organization Link],$A427),CHAR(34),"}"))</f>
        <v>#REF!</v>
      </c>
      <c r="F427" t="e">
        <f>IF(INDEX(People[First Name],$A427)="","",
CONCATENATE("  - &amp;AffiliationID",TEXT($A427,"0000"),
" {PersonID: *PersonID",TEXT($A427,"0000"),
", OrganizationID: *OrganizationID",TEXT(MATCH(INDEX(People[Organization Name],$A427),Organizations[Organization Name],0),"0000"),
", IsPrimaryOrganizationContact: , AffiliationStartDate: , AffiliationEndDate: , PrimaryPhone: ",
", PrimaryEmail: ",CHAR(34),INDEX(People[Primary Email],$A427),CHAR(34),
", PrimaryAddress: ",CHAR(34),INDEX(People[Primary Address],$A427),CHAR(34),
", PersonLink: }"))</f>
        <v>#REF!</v>
      </c>
      <c r="H427" t="e">
        <f>IF(COUNTA(CitationInformation)=0,"",IF(INDEX(AuthorList[Author Name],$A427)="","",
CONCATENATE("  - &amp;AuthorListID",TEXT($A427,"0000"),
"  {CitationID: *CitationID0001",
", PersonID: *PersonID",TEXT(MATCH(INDEX(AuthorList[Author Name],$A427),People[Full Name],0),"0000"),
", AuthorOrder: ",INDEX(AuthorList[Author Number],$A427),"}")))</f>
        <v>#REF!</v>
      </c>
      <c r="K427" t="e">
        <f>IF(INDEX(SamplingFeatures[Feature Code],$A427)="","",
CONCATENATE("  - &amp;SamplingFeatureID",TEXT($A427,"0000"),
" {","SamplingFeatureUUID:  ",CHAR(34),INDEX(SamplingFeatures[Sampling Feature UUID],$A427),CHAR(34),
", SamplingFeatureTypeCV:  ",CHAR(34),INDEX(SamplingFeatures[Sampling Feature Type],$A427),CHAR(34),
", SamplingFeatureCode:  ",CHAR(34),INDEX(SamplingFeatures[Feature Code],$A427),CHAR(34),
", SamplingFeatureName:  ",CHAR(34),INDEX(SamplingFeatures[Feature Name],$A427),CHAR(34),
", SamplingFeatureDescription:  ",CHAR(34),INDEX(SamplingFeatures[Feature Description],$A427),CHAR(34),
", SamplingFeatureGeotypeCV:  ",CHAR(34),INDEX(SamplingFeatures[Feature Geo Type],$A427),CHAR(34),
", FeatureGeometry:  ",CHAR(34),INDEX(SamplingFeatures[Feature Geometry],$A427),CHAR(34),
", Elevation_m:  ",CHAR(34),INDEX(SamplingFeatures[Elevation_m],$A427),CHAR(34),
", ElevationDatumCV:  ",CHAR(34),ElevationDatum,CHAR(34),"}"))</f>
        <v>#REF!</v>
      </c>
      <c r="L427" t="e">
        <f>IF(INDEX(SamplingFeatures[Sampling Feature Type],$A427)&lt;&gt;"Site","",
CONCATENATE("  - &amp;SiteID",TEXT(SUMPRODUCT(--($L$3:$L426&lt;&gt;"")),"0000"),
" {","SamplingFeatureID:  *SamplingFeatureID",TEXT($A427,"0000"),
", SiteTypeCV:  ",CHAR(34),INDEX(Sites[Site Type],$A427),CHAR(34),
", Latitude:  ",INDEX(Sites[Latitude],$A427),
", Longitude:  ",INDEX(Sites[Longitude],$A427),
", SRSName:  ",CHAR(34),LatLonDatum,CHAR(34),"}"))</f>
        <v>#REF!</v>
      </c>
      <c r="M427" t="e">
        <f>IF(INDEX(SamplingFeatures[Sampling Feature Type],$A427)&lt;&gt;"Specimen","",
CONCATENATE("  - &amp;SpecimenID",TEXT(SUMPRODUCT(--($M$3:$M426&lt;&gt;"")),"0000"),
" {","SamplingFeatureID:  *SamplingFeatureID",TEXT($A427,"0000"),
", SpecimenTypeCV:  ",CHAR(34),INDEX(Specimens[Specimen Type],$A427),CHAR(34),
", SpecimenMediumCV:  ",INDEX(Specimens[Specimen Medium],$A427),
", IsFieldSpecimen:  ",CHAR(34),INDEX(Specimens[Is Field Specimen?],$A427),CHAR(34),"}"))</f>
        <v>#REF!</v>
      </c>
      <c r="N427" t="e">
        <f>IF(COUNTA(SpatialOffsets[])=0,"", IF(INDEX(SpatialOffsets[Spatial Offset Type],$A427)="","",
CONCATENATE("  - &amp;SpatialOffsetID",TEXT($A427,"0000"),
" {","SpatialOffsetTypeCV:  ",CHAR(34),INDEX(SpatialOffsets[Spatial Offset Type],$A427),CHAR(34),
", Offset1Value:  ",INDEX(SpatialOffsets[Offset 1 Value],$A427),
", Offset1UnitID:  ",CHAR(34),INDEX(SpatialOffsets[Offset 1 Unit],$A427),CHAR(34),
", Offset2Value:  ",INDEX(SpatialOffsets[Offset 2 Value],$A427),
", Offset2UnitID:  ",CHAR(34),INDEX(SpatialOffsets[Offset 2 Unit],$A427),CHAR(34),
", Offset3Value:  ",INDEX(SpatialOffsets[Offset 3 Value],$A427),
", Offset3UnitID:  ",CHAR(34),INDEX(SpatialOffsets[Offset 3 Unit],$A427),CHAR(34),,"}")))</f>
        <v>#REF!</v>
      </c>
      <c r="O427" t="e">
        <f>IF(COUNTA(RelatedFeatures[])=0,"", IF(INDEX(RelatedFeatures[First Sampling Feature Code],$A427)="","",
CONCATENATE("  - &amp;RelationID",TEXT($A427,"0000"),
" {","SamplingFeatureID:  *SamplingFeatureID",TEXT(MATCH(INDEX(RelatedFeatures[First Sampling Feature Code],$A427),SamplingFeatures[Feature Code],0),"0000"),
", RelationshipTypeCV:  ",CHAR(34),INDEX(RelatedFeatures[Relationship Type],$A427),CHAR(34),
", RelatedFeatureID: *SamplingFeatureID",TEXT(MATCH(INDEX(RelatedFeatures[Second Sampling Feature Code],$A427),SamplingFeatures[Feature Code],0),"0000"),
", SpatialOffsetID:  ",IF(INDEX(RelatedFeatures[Offset Number],$A427)="","",CONCATENATE("*SpatialOffsetID",TEXT(INDEX(RelatedFeatures[Offset Number],$A427),"0000"))),"}")))</f>
        <v>#REF!</v>
      </c>
      <c r="P427" t="e">
        <f>IF(INDEX(Methods[Method Type],$A427)="","",
CONCATENATE("  - &amp;MethodID",TEXT($A427,"0000"),
" {","MethodTypeCV:  ",CHAR(34),INDEX(Methods[Method Type],$A427),CHAR(34),
", MethodCode:  ",CHAR(34),INDEX(Methods[Method Code],$A427),CHAR(34),
", MethodName:  ",CHAR(34),INDEX(Methods[Method Name],$A427),CHAR(34),
", MethodDescription:  ",CHAR(34),INDEX(Methods[Method Description],$A427),CHAR(34),
", MethodLink:  ",CHAR(34),INDEX(Methods[Method Link],$A427),CHAR(34),
", OrganizationID: *OrganizationID",TEXT(MATCH(INDEX(Methods[Organization Name],$A427),Organizations[Organization Name],0),"0000"),"}"))</f>
        <v>#REF!</v>
      </c>
      <c r="Q427" t="e">
        <f>IF(INDEX(Variables[Variable Type],$A427)="","",
CONCATENATE("  - &amp;VariableID",TEXT($A427,"0000"),
" {","VariableTypeCV:  ",CHAR(34),INDEX(Variables[Variable Type],$A427),CHAR(34),
", VariableCode:  ",CHAR(34),INDEX(Variables[Variable Code],$A427),CHAR(34),
", VariableNameCV:  ",CHAR(34),INDEX(Variables[Variable Name],$A427),CHAR(34),
", VariableDefinition:  ",CHAR(34),INDEX(Variables[Variable Definition],$A427),CHAR(34),
", SpecciationCV:  ",CHAR(34),INDEX(Variables[Speciation],$A427),CHAR(34),
", NoDataValue:  ",CHAR(34),INDEX(Variables[No Data Value],$A427),CHAR(34),"}"))</f>
        <v>#REF!</v>
      </c>
    </row>
    <row r="428" spans="1:17" x14ac:dyDescent="0.25">
      <c r="A428">
        <v>425</v>
      </c>
      <c r="D428" t="e">
        <f>IF(INDEX(People[First Name],$A428)="","",
CONCATENATE("  - &amp;PersonID",TEXT($A428,"0000"),
" {","PersonFirstName:  ",CHAR(34),INDEX(People[First Name],$A428),CHAR(34),
", PersonMiddleName:  ",CHAR(34),INDEX(People[Middle Name],$A428),CHAR(34),
", PersonLastName:  ",CHAR(34),INDEX(People[Last Name],$A428),CHAR(34),"}"))</f>
        <v>#REF!</v>
      </c>
      <c r="E428" t="e">
        <f>IF(INDEX(Organizations[Organization Type '[CV']],$A428)="","",
CONCATENATE("  - &amp;OrganizationID",TEXT($A428,"0000"),
" {","OrganizationTypeCV:  ",CHAR(34),INDEX(Organizations[Organization Type '[CV']],$A428),CHAR(34),
", OrganizationCode:  ",CHAR(34),INDEX(Organizations[Organization Code],$A428),CHAR(34),
", OrganizationName:  ",CHAR(34),INDEX(Organizations[Organization Name],$A428),CHAR(34),
", OrganizationDescription:  ",CHAR(34),INDEX(Organizations[Organization Description],$A428),CHAR(34),
", OrganizationLink:  ",CHAR(34),INDEX(Organizations[Organization Link],$A428),CHAR(34),"}"))</f>
        <v>#REF!</v>
      </c>
      <c r="F428" t="e">
        <f>IF(INDEX(People[First Name],$A428)="","",
CONCATENATE("  - &amp;AffiliationID",TEXT($A428,"0000"),
" {PersonID: *PersonID",TEXT($A428,"0000"),
", OrganizationID: *OrganizationID",TEXT(MATCH(INDEX(People[Organization Name],$A428),Organizations[Organization Name],0),"0000"),
", IsPrimaryOrganizationContact: , AffiliationStartDate: , AffiliationEndDate: , PrimaryPhone: ",
", PrimaryEmail: ",CHAR(34),INDEX(People[Primary Email],$A428),CHAR(34),
", PrimaryAddress: ",CHAR(34),INDEX(People[Primary Address],$A428),CHAR(34),
", PersonLink: }"))</f>
        <v>#REF!</v>
      </c>
      <c r="H428" t="e">
        <f>IF(COUNTA(CitationInformation)=0,"",IF(INDEX(AuthorList[Author Name],$A428)="","",
CONCATENATE("  - &amp;AuthorListID",TEXT($A428,"0000"),
"  {CitationID: *CitationID0001",
", PersonID: *PersonID",TEXT(MATCH(INDEX(AuthorList[Author Name],$A428),People[Full Name],0),"0000"),
", AuthorOrder: ",INDEX(AuthorList[Author Number],$A428),"}")))</f>
        <v>#REF!</v>
      </c>
      <c r="K428" t="e">
        <f>IF(INDEX(SamplingFeatures[Feature Code],$A428)="","",
CONCATENATE("  - &amp;SamplingFeatureID",TEXT($A428,"0000"),
" {","SamplingFeatureUUID:  ",CHAR(34),INDEX(SamplingFeatures[Sampling Feature UUID],$A428),CHAR(34),
", SamplingFeatureTypeCV:  ",CHAR(34),INDEX(SamplingFeatures[Sampling Feature Type],$A428),CHAR(34),
", SamplingFeatureCode:  ",CHAR(34),INDEX(SamplingFeatures[Feature Code],$A428),CHAR(34),
", SamplingFeatureName:  ",CHAR(34),INDEX(SamplingFeatures[Feature Name],$A428),CHAR(34),
", SamplingFeatureDescription:  ",CHAR(34),INDEX(SamplingFeatures[Feature Description],$A428),CHAR(34),
", SamplingFeatureGeotypeCV:  ",CHAR(34),INDEX(SamplingFeatures[Feature Geo Type],$A428),CHAR(34),
", FeatureGeometry:  ",CHAR(34),INDEX(SamplingFeatures[Feature Geometry],$A428),CHAR(34),
", Elevation_m:  ",CHAR(34),INDEX(SamplingFeatures[Elevation_m],$A428),CHAR(34),
", ElevationDatumCV:  ",CHAR(34),ElevationDatum,CHAR(34),"}"))</f>
        <v>#REF!</v>
      </c>
      <c r="L428" t="e">
        <f>IF(INDEX(SamplingFeatures[Sampling Feature Type],$A428)&lt;&gt;"Site","",
CONCATENATE("  - &amp;SiteID",TEXT(SUMPRODUCT(--($L$3:$L427&lt;&gt;"")),"0000"),
" {","SamplingFeatureID:  *SamplingFeatureID",TEXT($A428,"0000"),
", SiteTypeCV:  ",CHAR(34),INDEX(Sites[Site Type],$A428),CHAR(34),
", Latitude:  ",INDEX(Sites[Latitude],$A428),
", Longitude:  ",INDEX(Sites[Longitude],$A428),
", SRSName:  ",CHAR(34),LatLonDatum,CHAR(34),"}"))</f>
        <v>#REF!</v>
      </c>
      <c r="M428" t="e">
        <f>IF(INDEX(SamplingFeatures[Sampling Feature Type],$A428)&lt;&gt;"Specimen","",
CONCATENATE("  - &amp;SpecimenID",TEXT(SUMPRODUCT(--($M$3:$M427&lt;&gt;"")),"0000"),
" {","SamplingFeatureID:  *SamplingFeatureID",TEXT($A428,"0000"),
", SpecimenTypeCV:  ",CHAR(34),INDEX(Specimens[Specimen Type],$A428),CHAR(34),
", SpecimenMediumCV:  ",INDEX(Specimens[Specimen Medium],$A428),
", IsFieldSpecimen:  ",CHAR(34),INDEX(Specimens[Is Field Specimen?],$A428),CHAR(34),"}"))</f>
        <v>#REF!</v>
      </c>
      <c r="N428" t="e">
        <f>IF(COUNTA(SpatialOffsets[])=0,"", IF(INDEX(SpatialOffsets[Spatial Offset Type],$A428)="","",
CONCATENATE("  - &amp;SpatialOffsetID",TEXT($A428,"0000"),
" {","SpatialOffsetTypeCV:  ",CHAR(34),INDEX(SpatialOffsets[Spatial Offset Type],$A428),CHAR(34),
", Offset1Value:  ",INDEX(SpatialOffsets[Offset 1 Value],$A428),
", Offset1UnitID:  ",CHAR(34),INDEX(SpatialOffsets[Offset 1 Unit],$A428),CHAR(34),
", Offset2Value:  ",INDEX(SpatialOffsets[Offset 2 Value],$A428),
", Offset2UnitID:  ",CHAR(34),INDEX(SpatialOffsets[Offset 2 Unit],$A428),CHAR(34),
", Offset3Value:  ",INDEX(SpatialOffsets[Offset 3 Value],$A428),
", Offset3UnitID:  ",CHAR(34),INDEX(SpatialOffsets[Offset 3 Unit],$A428),CHAR(34),,"}")))</f>
        <v>#REF!</v>
      </c>
      <c r="O428" t="e">
        <f>IF(COUNTA(RelatedFeatures[])=0,"", IF(INDEX(RelatedFeatures[First Sampling Feature Code],$A428)="","",
CONCATENATE("  - &amp;RelationID",TEXT($A428,"0000"),
" {","SamplingFeatureID:  *SamplingFeatureID",TEXT(MATCH(INDEX(RelatedFeatures[First Sampling Feature Code],$A428),SamplingFeatures[Feature Code],0),"0000"),
", RelationshipTypeCV:  ",CHAR(34),INDEX(RelatedFeatures[Relationship Type],$A428),CHAR(34),
", RelatedFeatureID: *SamplingFeatureID",TEXT(MATCH(INDEX(RelatedFeatures[Second Sampling Feature Code],$A428),SamplingFeatures[Feature Code],0),"0000"),
", SpatialOffsetID:  ",IF(INDEX(RelatedFeatures[Offset Number],$A428)="","",CONCATENATE("*SpatialOffsetID",TEXT(INDEX(RelatedFeatures[Offset Number],$A428),"0000"))),"}")))</f>
        <v>#REF!</v>
      </c>
      <c r="P428" t="e">
        <f>IF(INDEX(Methods[Method Type],$A428)="","",
CONCATENATE("  - &amp;MethodID",TEXT($A428,"0000"),
" {","MethodTypeCV:  ",CHAR(34),INDEX(Methods[Method Type],$A428),CHAR(34),
", MethodCode:  ",CHAR(34),INDEX(Methods[Method Code],$A428),CHAR(34),
", MethodName:  ",CHAR(34),INDEX(Methods[Method Name],$A428),CHAR(34),
", MethodDescription:  ",CHAR(34),INDEX(Methods[Method Description],$A428),CHAR(34),
", MethodLink:  ",CHAR(34),INDEX(Methods[Method Link],$A428),CHAR(34),
", OrganizationID: *OrganizationID",TEXT(MATCH(INDEX(Methods[Organization Name],$A428),Organizations[Organization Name],0),"0000"),"}"))</f>
        <v>#REF!</v>
      </c>
      <c r="Q428" t="e">
        <f>IF(INDEX(Variables[Variable Type],$A428)="","",
CONCATENATE("  - &amp;VariableID",TEXT($A428,"0000"),
" {","VariableTypeCV:  ",CHAR(34),INDEX(Variables[Variable Type],$A428),CHAR(34),
", VariableCode:  ",CHAR(34),INDEX(Variables[Variable Code],$A428),CHAR(34),
", VariableNameCV:  ",CHAR(34),INDEX(Variables[Variable Name],$A428),CHAR(34),
", VariableDefinition:  ",CHAR(34),INDEX(Variables[Variable Definition],$A428),CHAR(34),
", SpecciationCV:  ",CHAR(34),INDEX(Variables[Speciation],$A428),CHAR(34),
", NoDataValue:  ",CHAR(34),INDEX(Variables[No Data Value],$A428),CHAR(34),"}"))</f>
        <v>#REF!</v>
      </c>
    </row>
    <row r="429" spans="1:17" x14ac:dyDescent="0.25">
      <c r="A429">
        <v>426</v>
      </c>
      <c r="D429" t="e">
        <f>IF(INDEX(People[First Name],$A429)="","",
CONCATENATE("  - &amp;PersonID",TEXT($A429,"0000"),
" {","PersonFirstName:  ",CHAR(34),INDEX(People[First Name],$A429),CHAR(34),
", PersonMiddleName:  ",CHAR(34),INDEX(People[Middle Name],$A429),CHAR(34),
", PersonLastName:  ",CHAR(34),INDEX(People[Last Name],$A429),CHAR(34),"}"))</f>
        <v>#REF!</v>
      </c>
      <c r="E429" t="e">
        <f>IF(INDEX(Organizations[Organization Type '[CV']],$A429)="","",
CONCATENATE("  - &amp;OrganizationID",TEXT($A429,"0000"),
" {","OrganizationTypeCV:  ",CHAR(34),INDEX(Organizations[Organization Type '[CV']],$A429),CHAR(34),
", OrganizationCode:  ",CHAR(34),INDEX(Organizations[Organization Code],$A429),CHAR(34),
", OrganizationName:  ",CHAR(34),INDEX(Organizations[Organization Name],$A429),CHAR(34),
", OrganizationDescription:  ",CHAR(34),INDEX(Organizations[Organization Description],$A429),CHAR(34),
", OrganizationLink:  ",CHAR(34),INDEX(Organizations[Organization Link],$A429),CHAR(34),"}"))</f>
        <v>#REF!</v>
      </c>
      <c r="F429" t="e">
        <f>IF(INDEX(People[First Name],$A429)="","",
CONCATENATE("  - &amp;AffiliationID",TEXT($A429,"0000"),
" {PersonID: *PersonID",TEXT($A429,"0000"),
", OrganizationID: *OrganizationID",TEXT(MATCH(INDEX(People[Organization Name],$A429),Organizations[Organization Name],0),"0000"),
", IsPrimaryOrganizationContact: , AffiliationStartDate: , AffiliationEndDate: , PrimaryPhone: ",
", PrimaryEmail: ",CHAR(34),INDEX(People[Primary Email],$A429),CHAR(34),
", PrimaryAddress: ",CHAR(34),INDEX(People[Primary Address],$A429),CHAR(34),
", PersonLink: }"))</f>
        <v>#REF!</v>
      </c>
      <c r="H429" t="e">
        <f>IF(COUNTA(CitationInformation)=0,"",IF(INDEX(AuthorList[Author Name],$A429)="","",
CONCATENATE("  - &amp;AuthorListID",TEXT($A429,"0000"),
"  {CitationID: *CitationID0001",
", PersonID: *PersonID",TEXT(MATCH(INDEX(AuthorList[Author Name],$A429),People[Full Name],0),"0000"),
", AuthorOrder: ",INDEX(AuthorList[Author Number],$A429),"}")))</f>
        <v>#REF!</v>
      </c>
      <c r="K429" t="e">
        <f>IF(INDEX(SamplingFeatures[Feature Code],$A429)="","",
CONCATENATE("  - &amp;SamplingFeatureID",TEXT($A429,"0000"),
" {","SamplingFeatureUUID:  ",CHAR(34),INDEX(SamplingFeatures[Sampling Feature UUID],$A429),CHAR(34),
", SamplingFeatureTypeCV:  ",CHAR(34),INDEX(SamplingFeatures[Sampling Feature Type],$A429),CHAR(34),
", SamplingFeatureCode:  ",CHAR(34),INDEX(SamplingFeatures[Feature Code],$A429),CHAR(34),
", SamplingFeatureName:  ",CHAR(34),INDEX(SamplingFeatures[Feature Name],$A429),CHAR(34),
", SamplingFeatureDescription:  ",CHAR(34),INDEX(SamplingFeatures[Feature Description],$A429),CHAR(34),
", SamplingFeatureGeotypeCV:  ",CHAR(34),INDEX(SamplingFeatures[Feature Geo Type],$A429),CHAR(34),
", FeatureGeometry:  ",CHAR(34),INDEX(SamplingFeatures[Feature Geometry],$A429),CHAR(34),
", Elevation_m:  ",CHAR(34),INDEX(SamplingFeatures[Elevation_m],$A429),CHAR(34),
", ElevationDatumCV:  ",CHAR(34),ElevationDatum,CHAR(34),"}"))</f>
        <v>#REF!</v>
      </c>
      <c r="L429" t="e">
        <f>IF(INDEX(SamplingFeatures[Sampling Feature Type],$A429)&lt;&gt;"Site","",
CONCATENATE("  - &amp;SiteID",TEXT(SUMPRODUCT(--($L$3:$L428&lt;&gt;"")),"0000"),
" {","SamplingFeatureID:  *SamplingFeatureID",TEXT($A429,"0000"),
", SiteTypeCV:  ",CHAR(34),INDEX(Sites[Site Type],$A429),CHAR(34),
", Latitude:  ",INDEX(Sites[Latitude],$A429),
", Longitude:  ",INDEX(Sites[Longitude],$A429),
", SRSName:  ",CHAR(34),LatLonDatum,CHAR(34),"}"))</f>
        <v>#REF!</v>
      </c>
      <c r="M429" t="e">
        <f>IF(INDEX(SamplingFeatures[Sampling Feature Type],$A429)&lt;&gt;"Specimen","",
CONCATENATE("  - &amp;SpecimenID",TEXT(SUMPRODUCT(--($M$3:$M428&lt;&gt;"")),"0000"),
" {","SamplingFeatureID:  *SamplingFeatureID",TEXT($A429,"0000"),
", SpecimenTypeCV:  ",CHAR(34),INDEX(Specimens[Specimen Type],$A429),CHAR(34),
", SpecimenMediumCV:  ",INDEX(Specimens[Specimen Medium],$A429),
", IsFieldSpecimen:  ",CHAR(34),INDEX(Specimens[Is Field Specimen?],$A429),CHAR(34),"}"))</f>
        <v>#REF!</v>
      </c>
      <c r="N429" t="e">
        <f>IF(COUNTA(SpatialOffsets[])=0,"", IF(INDEX(SpatialOffsets[Spatial Offset Type],$A429)="","",
CONCATENATE("  - &amp;SpatialOffsetID",TEXT($A429,"0000"),
" {","SpatialOffsetTypeCV:  ",CHAR(34),INDEX(SpatialOffsets[Spatial Offset Type],$A429),CHAR(34),
", Offset1Value:  ",INDEX(SpatialOffsets[Offset 1 Value],$A429),
", Offset1UnitID:  ",CHAR(34),INDEX(SpatialOffsets[Offset 1 Unit],$A429),CHAR(34),
", Offset2Value:  ",INDEX(SpatialOffsets[Offset 2 Value],$A429),
", Offset2UnitID:  ",CHAR(34),INDEX(SpatialOffsets[Offset 2 Unit],$A429),CHAR(34),
", Offset3Value:  ",INDEX(SpatialOffsets[Offset 3 Value],$A429),
", Offset3UnitID:  ",CHAR(34),INDEX(SpatialOffsets[Offset 3 Unit],$A429),CHAR(34),,"}")))</f>
        <v>#REF!</v>
      </c>
      <c r="O429" t="e">
        <f>IF(COUNTA(RelatedFeatures[])=0,"", IF(INDEX(RelatedFeatures[First Sampling Feature Code],$A429)="","",
CONCATENATE("  - &amp;RelationID",TEXT($A429,"0000"),
" {","SamplingFeatureID:  *SamplingFeatureID",TEXT(MATCH(INDEX(RelatedFeatures[First Sampling Feature Code],$A429),SamplingFeatures[Feature Code],0),"0000"),
", RelationshipTypeCV:  ",CHAR(34),INDEX(RelatedFeatures[Relationship Type],$A429),CHAR(34),
", RelatedFeatureID: *SamplingFeatureID",TEXT(MATCH(INDEX(RelatedFeatures[Second Sampling Feature Code],$A429),SamplingFeatures[Feature Code],0),"0000"),
", SpatialOffsetID:  ",IF(INDEX(RelatedFeatures[Offset Number],$A429)="","",CONCATENATE("*SpatialOffsetID",TEXT(INDEX(RelatedFeatures[Offset Number],$A429),"0000"))),"}")))</f>
        <v>#REF!</v>
      </c>
      <c r="P429" t="e">
        <f>IF(INDEX(Methods[Method Type],$A429)="","",
CONCATENATE("  - &amp;MethodID",TEXT($A429,"0000"),
" {","MethodTypeCV:  ",CHAR(34),INDEX(Methods[Method Type],$A429),CHAR(34),
", MethodCode:  ",CHAR(34),INDEX(Methods[Method Code],$A429),CHAR(34),
", MethodName:  ",CHAR(34),INDEX(Methods[Method Name],$A429),CHAR(34),
", MethodDescription:  ",CHAR(34),INDEX(Methods[Method Description],$A429),CHAR(34),
", MethodLink:  ",CHAR(34),INDEX(Methods[Method Link],$A429),CHAR(34),
", OrganizationID: *OrganizationID",TEXT(MATCH(INDEX(Methods[Organization Name],$A429),Organizations[Organization Name],0),"0000"),"}"))</f>
        <v>#REF!</v>
      </c>
      <c r="Q429" t="e">
        <f>IF(INDEX(Variables[Variable Type],$A429)="","",
CONCATENATE("  - &amp;VariableID",TEXT($A429,"0000"),
" {","VariableTypeCV:  ",CHAR(34),INDEX(Variables[Variable Type],$A429),CHAR(34),
", VariableCode:  ",CHAR(34),INDEX(Variables[Variable Code],$A429),CHAR(34),
", VariableNameCV:  ",CHAR(34),INDEX(Variables[Variable Name],$A429),CHAR(34),
", VariableDefinition:  ",CHAR(34),INDEX(Variables[Variable Definition],$A429),CHAR(34),
", SpecciationCV:  ",CHAR(34),INDEX(Variables[Speciation],$A429),CHAR(34),
", NoDataValue:  ",CHAR(34),INDEX(Variables[No Data Value],$A429),CHAR(34),"}"))</f>
        <v>#REF!</v>
      </c>
    </row>
    <row r="430" spans="1:17" x14ac:dyDescent="0.25">
      <c r="A430">
        <v>427</v>
      </c>
      <c r="D430" t="e">
        <f>IF(INDEX(People[First Name],$A430)="","",
CONCATENATE("  - &amp;PersonID",TEXT($A430,"0000"),
" {","PersonFirstName:  ",CHAR(34),INDEX(People[First Name],$A430),CHAR(34),
", PersonMiddleName:  ",CHAR(34),INDEX(People[Middle Name],$A430),CHAR(34),
", PersonLastName:  ",CHAR(34),INDEX(People[Last Name],$A430),CHAR(34),"}"))</f>
        <v>#REF!</v>
      </c>
      <c r="E430" t="e">
        <f>IF(INDEX(Organizations[Organization Type '[CV']],$A430)="","",
CONCATENATE("  - &amp;OrganizationID",TEXT($A430,"0000"),
" {","OrganizationTypeCV:  ",CHAR(34),INDEX(Organizations[Organization Type '[CV']],$A430),CHAR(34),
", OrganizationCode:  ",CHAR(34),INDEX(Organizations[Organization Code],$A430),CHAR(34),
", OrganizationName:  ",CHAR(34),INDEX(Organizations[Organization Name],$A430),CHAR(34),
", OrganizationDescription:  ",CHAR(34),INDEX(Organizations[Organization Description],$A430),CHAR(34),
", OrganizationLink:  ",CHAR(34),INDEX(Organizations[Organization Link],$A430),CHAR(34),"}"))</f>
        <v>#REF!</v>
      </c>
      <c r="F430" t="e">
        <f>IF(INDEX(People[First Name],$A430)="","",
CONCATENATE("  - &amp;AffiliationID",TEXT($A430,"0000"),
" {PersonID: *PersonID",TEXT($A430,"0000"),
", OrganizationID: *OrganizationID",TEXT(MATCH(INDEX(People[Organization Name],$A430),Organizations[Organization Name],0),"0000"),
", IsPrimaryOrganizationContact: , AffiliationStartDate: , AffiliationEndDate: , PrimaryPhone: ",
", PrimaryEmail: ",CHAR(34),INDEX(People[Primary Email],$A430),CHAR(34),
", PrimaryAddress: ",CHAR(34),INDEX(People[Primary Address],$A430),CHAR(34),
", PersonLink: }"))</f>
        <v>#REF!</v>
      </c>
      <c r="H430" t="e">
        <f>IF(COUNTA(CitationInformation)=0,"",IF(INDEX(AuthorList[Author Name],$A430)="","",
CONCATENATE("  - &amp;AuthorListID",TEXT($A430,"0000"),
"  {CitationID: *CitationID0001",
", PersonID: *PersonID",TEXT(MATCH(INDEX(AuthorList[Author Name],$A430),People[Full Name],0),"0000"),
", AuthorOrder: ",INDEX(AuthorList[Author Number],$A430),"}")))</f>
        <v>#REF!</v>
      </c>
      <c r="K430" t="e">
        <f>IF(INDEX(SamplingFeatures[Feature Code],$A430)="","",
CONCATENATE("  - &amp;SamplingFeatureID",TEXT($A430,"0000"),
" {","SamplingFeatureUUID:  ",CHAR(34),INDEX(SamplingFeatures[Sampling Feature UUID],$A430),CHAR(34),
", SamplingFeatureTypeCV:  ",CHAR(34),INDEX(SamplingFeatures[Sampling Feature Type],$A430),CHAR(34),
", SamplingFeatureCode:  ",CHAR(34),INDEX(SamplingFeatures[Feature Code],$A430),CHAR(34),
", SamplingFeatureName:  ",CHAR(34),INDEX(SamplingFeatures[Feature Name],$A430),CHAR(34),
", SamplingFeatureDescription:  ",CHAR(34),INDEX(SamplingFeatures[Feature Description],$A430),CHAR(34),
", SamplingFeatureGeotypeCV:  ",CHAR(34),INDEX(SamplingFeatures[Feature Geo Type],$A430),CHAR(34),
", FeatureGeometry:  ",CHAR(34),INDEX(SamplingFeatures[Feature Geometry],$A430),CHAR(34),
", Elevation_m:  ",CHAR(34),INDEX(SamplingFeatures[Elevation_m],$A430),CHAR(34),
", ElevationDatumCV:  ",CHAR(34),ElevationDatum,CHAR(34),"}"))</f>
        <v>#REF!</v>
      </c>
      <c r="L430" t="e">
        <f>IF(INDEX(SamplingFeatures[Sampling Feature Type],$A430)&lt;&gt;"Site","",
CONCATENATE("  - &amp;SiteID",TEXT(SUMPRODUCT(--($L$3:$L429&lt;&gt;"")),"0000"),
" {","SamplingFeatureID:  *SamplingFeatureID",TEXT($A430,"0000"),
", SiteTypeCV:  ",CHAR(34),INDEX(Sites[Site Type],$A430),CHAR(34),
", Latitude:  ",INDEX(Sites[Latitude],$A430),
", Longitude:  ",INDEX(Sites[Longitude],$A430),
", SRSName:  ",CHAR(34),LatLonDatum,CHAR(34),"}"))</f>
        <v>#REF!</v>
      </c>
      <c r="M430" t="e">
        <f>IF(INDEX(SamplingFeatures[Sampling Feature Type],$A430)&lt;&gt;"Specimen","",
CONCATENATE("  - &amp;SpecimenID",TEXT(SUMPRODUCT(--($M$3:$M429&lt;&gt;"")),"0000"),
" {","SamplingFeatureID:  *SamplingFeatureID",TEXT($A430,"0000"),
", SpecimenTypeCV:  ",CHAR(34),INDEX(Specimens[Specimen Type],$A430),CHAR(34),
", SpecimenMediumCV:  ",INDEX(Specimens[Specimen Medium],$A430),
", IsFieldSpecimen:  ",CHAR(34),INDEX(Specimens[Is Field Specimen?],$A430),CHAR(34),"}"))</f>
        <v>#REF!</v>
      </c>
      <c r="N430" t="e">
        <f>IF(COUNTA(SpatialOffsets[])=0,"", IF(INDEX(SpatialOffsets[Spatial Offset Type],$A430)="","",
CONCATENATE("  - &amp;SpatialOffsetID",TEXT($A430,"0000"),
" {","SpatialOffsetTypeCV:  ",CHAR(34),INDEX(SpatialOffsets[Spatial Offset Type],$A430),CHAR(34),
", Offset1Value:  ",INDEX(SpatialOffsets[Offset 1 Value],$A430),
", Offset1UnitID:  ",CHAR(34),INDEX(SpatialOffsets[Offset 1 Unit],$A430),CHAR(34),
", Offset2Value:  ",INDEX(SpatialOffsets[Offset 2 Value],$A430),
", Offset2UnitID:  ",CHAR(34),INDEX(SpatialOffsets[Offset 2 Unit],$A430),CHAR(34),
", Offset3Value:  ",INDEX(SpatialOffsets[Offset 3 Value],$A430),
", Offset3UnitID:  ",CHAR(34),INDEX(SpatialOffsets[Offset 3 Unit],$A430),CHAR(34),,"}")))</f>
        <v>#REF!</v>
      </c>
      <c r="O430" t="e">
        <f>IF(COUNTA(RelatedFeatures[])=0,"", IF(INDEX(RelatedFeatures[First Sampling Feature Code],$A430)="","",
CONCATENATE("  - &amp;RelationID",TEXT($A430,"0000"),
" {","SamplingFeatureID:  *SamplingFeatureID",TEXT(MATCH(INDEX(RelatedFeatures[First Sampling Feature Code],$A430),SamplingFeatures[Feature Code],0),"0000"),
", RelationshipTypeCV:  ",CHAR(34),INDEX(RelatedFeatures[Relationship Type],$A430),CHAR(34),
", RelatedFeatureID: *SamplingFeatureID",TEXT(MATCH(INDEX(RelatedFeatures[Second Sampling Feature Code],$A430),SamplingFeatures[Feature Code],0),"0000"),
", SpatialOffsetID:  ",IF(INDEX(RelatedFeatures[Offset Number],$A430)="","",CONCATENATE("*SpatialOffsetID",TEXT(INDEX(RelatedFeatures[Offset Number],$A430),"0000"))),"}")))</f>
        <v>#REF!</v>
      </c>
      <c r="P430" t="e">
        <f>IF(INDEX(Methods[Method Type],$A430)="","",
CONCATENATE("  - &amp;MethodID",TEXT($A430,"0000"),
" {","MethodTypeCV:  ",CHAR(34),INDEX(Methods[Method Type],$A430),CHAR(34),
", MethodCode:  ",CHAR(34),INDEX(Methods[Method Code],$A430),CHAR(34),
", MethodName:  ",CHAR(34),INDEX(Methods[Method Name],$A430),CHAR(34),
", MethodDescription:  ",CHAR(34),INDEX(Methods[Method Description],$A430),CHAR(34),
", MethodLink:  ",CHAR(34),INDEX(Methods[Method Link],$A430),CHAR(34),
", OrganizationID: *OrganizationID",TEXT(MATCH(INDEX(Methods[Organization Name],$A430),Organizations[Organization Name],0),"0000"),"}"))</f>
        <v>#REF!</v>
      </c>
      <c r="Q430" t="e">
        <f>IF(INDEX(Variables[Variable Type],$A430)="","",
CONCATENATE("  - &amp;VariableID",TEXT($A430,"0000"),
" {","VariableTypeCV:  ",CHAR(34),INDEX(Variables[Variable Type],$A430),CHAR(34),
", VariableCode:  ",CHAR(34),INDEX(Variables[Variable Code],$A430),CHAR(34),
", VariableNameCV:  ",CHAR(34),INDEX(Variables[Variable Name],$A430),CHAR(34),
", VariableDefinition:  ",CHAR(34),INDEX(Variables[Variable Definition],$A430),CHAR(34),
", SpecciationCV:  ",CHAR(34),INDEX(Variables[Speciation],$A430),CHAR(34),
", NoDataValue:  ",CHAR(34),INDEX(Variables[No Data Value],$A430),CHAR(34),"}"))</f>
        <v>#REF!</v>
      </c>
    </row>
    <row r="431" spans="1:17" x14ac:dyDescent="0.25">
      <c r="A431">
        <v>428</v>
      </c>
      <c r="D431" t="e">
        <f>IF(INDEX(People[First Name],$A431)="","",
CONCATENATE("  - &amp;PersonID",TEXT($A431,"0000"),
" {","PersonFirstName:  ",CHAR(34),INDEX(People[First Name],$A431),CHAR(34),
", PersonMiddleName:  ",CHAR(34),INDEX(People[Middle Name],$A431),CHAR(34),
", PersonLastName:  ",CHAR(34),INDEX(People[Last Name],$A431),CHAR(34),"}"))</f>
        <v>#REF!</v>
      </c>
      <c r="E431" t="e">
        <f>IF(INDEX(Organizations[Organization Type '[CV']],$A431)="","",
CONCATENATE("  - &amp;OrganizationID",TEXT($A431,"0000"),
" {","OrganizationTypeCV:  ",CHAR(34),INDEX(Organizations[Organization Type '[CV']],$A431),CHAR(34),
", OrganizationCode:  ",CHAR(34),INDEX(Organizations[Organization Code],$A431),CHAR(34),
", OrganizationName:  ",CHAR(34),INDEX(Organizations[Organization Name],$A431),CHAR(34),
", OrganizationDescription:  ",CHAR(34),INDEX(Organizations[Organization Description],$A431),CHAR(34),
", OrganizationLink:  ",CHAR(34),INDEX(Organizations[Organization Link],$A431),CHAR(34),"}"))</f>
        <v>#REF!</v>
      </c>
      <c r="F431" t="e">
        <f>IF(INDEX(People[First Name],$A431)="","",
CONCATENATE("  - &amp;AffiliationID",TEXT($A431,"0000"),
" {PersonID: *PersonID",TEXT($A431,"0000"),
", OrganizationID: *OrganizationID",TEXT(MATCH(INDEX(People[Organization Name],$A431),Organizations[Organization Name],0),"0000"),
", IsPrimaryOrganizationContact: , AffiliationStartDate: , AffiliationEndDate: , PrimaryPhone: ",
", PrimaryEmail: ",CHAR(34),INDEX(People[Primary Email],$A431),CHAR(34),
", PrimaryAddress: ",CHAR(34),INDEX(People[Primary Address],$A431),CHAR(34),
", PersonLink: }"))</f>
        <v>#REF!</v>
      </c>
      <c r="H431" t="e">
        <f>IF(COUNTA(CitationInformation)=0,"",IF(INDEX(AuthorList[Author Name],$A431)="","",
CONCATENATE("  - &amp;AuthorListID",TEXT($A431,"0000"),
"  {CitationID: *CitationID0001",
", PersonID: *PersonID",TEXT(MATCH(INDEX(AuthorList[Author Name],$A431),People[Full Name],0),"0000"),
", AuthorOrder: ",INDEX(AuthorList[Author Number],$A431),"}")))</f>
        <v>#REF!</v>
      </c>
      <c r="K431" t="e">
        <f>IF(INDEX(SamplingFeatures[Feature Code],$A431)="","",
CONCATENATE("  - &amp;SamplingFeatureID",TEXT($A431,"0000"),
" {","SamplingFeatureUUID:  ",CHAR(34),INDEX(SamplingFeatures[Sampling Feature UUID],$A431),CHAR(34),
", SamplingFeatureTypeCV:  ",CHAR(34),INDEX(SamplingFeatures[Sampling Feature Type],$A431),CHAR(34),
", SamplingFeatureCode:  ",CHAR(34),INDEX(SamplingFeatures[Feature Code],$A431),CHAR(34),
", SamplingFeatureName:  ",CHAR(34),INDEX(SamplingFeatures[Feature Name],$A431),CHAR(34),
", SamplingFeatureDescription:  ",CHAR(34),INDEX(SamplingFeatures[Feature Description],$A431),CHAR(34),
", SamplingFeatureGeotypeCV:  ",CHAR(34),INDEX(SamplingFeatures[Feature Geo Type],$A431),CHAR(34),
", FeatureGeometry:  ",CHAR(34),INDEX(SamplingFeatures[Feature Geometry],$A431),CHAR(34),
", Elevation_m:  ",CHAR(34),INDEX(SamplingFeatures[Elevation_m],$A431),CHAR(34),
", ElevationDatumCV:  ",CHAR(34),ElevationDatum,CHAR(34),"}"))</f>
        <v>#REF!</v>
      </c>
      <c r="L431" t="e">
        <f>IF(INDEX(SamplingFeatures[Sampling Feature Type],$A431)&lt;&gt;"Site","",
CONCATENATE("  - &amp;SiteID",TEXT(SUMPRODUCT(--($L$3:$L430&lt;&gt;"")),"0000"),
" {","SamplingFeatureID:  *SamplingFeatureID",TEXT($A431,"0000"),
", SiteTypeCV:  ",CHAR(34),INDEX(Sites[Site Type],$A431),CHAR(34),
", Latitude:  ",INDEX(Sites[Latitude],$A431),
", Longitude:  ",INDEX(Sites[Longitude],$A431),
", SRSName:  ",CHAR(34),LatLonDatum,CHAR(34),"}"))</f>
        <v>#REF!</v>
      </c>
      <c r="M431" t="e">
        <f>IF(INDEX(SamplingFeatures[Sampling Feature Type],$A431)&lt;&gt;"Specimen","",
CONCATENATE("  - &amp;SpecimenID",TEXT(SUMPRODUCT(--($M$3:$M430&lt;&gt;"")),"0000"),
" {","SamplingFeatureID:  *SamplingFeatureID",TEXT($A431,"0000"),
", SpecimenTypeCV:  ",CHAR(34),INDEX(Specimens[Specimen Type],$A431),CHAR(34),
", SpecimenMediumCV:  ",INDEX(Specimens[Specimen Medium],$A431),
", IsFieldSpecimen:  ",CHAR(34),INDEX(Specimens[Is Field Specimen?],$A431),CHAR(34),"}"))</f>
        <v>#REF!</v>
      </c>
      <c r="N431" t="e">
        <f>IF(COUNTA(SpatialOffsets[])=0,"", IF(INDEX(SpatialOffsets[Spatial Offset Type],$A431)="","",
CONCATENATE("  - &amp;SpatialOffsetID",TEXT($A431,"0000"),
" {","SpatialOffsetTypeCV:  ",CHAR(34),INDEX(SpatialOffsets[Spatial Offset Type],$A431),CHAR(34),
", Offset1Value:  ",INDEX(SpatialOffsets[Offset 1 Value],$A431),
", Offset1UnitID:  ",CHAR(34),INDEX(SpatialOffsets[Offset 1 Unit],$A431),CHAR(34),
", Offset2Value:  ",INDEX(SpatialOffsets[Offset 2 Value],$A431),
", Offset2UnitID:  ",CHAR(34),INDEX(SpatialOffsets[Offset 2 Unit],$A431),CHAR(34),
", Offset3Value:  ",INDEX(SpatialOffsets[Offset 3 Value],$A431),
", Offset3UnitID:  ",CHAR(34),INDEX(SpatialOffsets[Offset 3 Unit],$A431),CHAR(34),,"}")))</f>
        <v>#REF!</v>
      </c>
      <c r="O431" t="e">
        <f>IF(COUNTA(RelatedFeatures[])=0,"", IF(INDEX(RelatedFeatures[First Sampling Feature Code],$A431)="","",
CONCATENATE("  - &amp;RelationID",TEXT($A431,"0000"),
" {","SamplingFeatureID:  *SamplingFeatureID",TEXT(MATCH(INDEX(RelatedFeatures[First Sampling Feature Code],$A431),SamplingFeatures[Feature Code],0),"0000"),
", RelationshipTypeCV:  ",CHAR(34),INDEX(RelatedFeatures[Relationship Type],$A431),CHAR(34),
", RelatedFeatureID: *SamplingFeatureID",TEXT(MATCH(INDEX(RelatedFeatures[Second Sampling Feature Code],$A431),SamplingFeatures[Feature Code],0),"0000"),
", SpatialOffsetID:  ",IF(INDEX(RelatedFeatures[Offset Number],$A431)="","",CONCATENATE("*SpatialOffsetID",TEXT(INDEX(RelatedFeatures[Offset Number],$A431),"0000"))),"}")))</f>
        <v>#REF!</v>
      </c>
      <c r="P431" t="e">
        <f>IF(INDEX(Methods[Method Type],$A431)="","",
CONCATENATE("  - &amp;MethodID",TEXT($A431,"0000"),
" {","MethodTypeCV:  ",CHAR(34),INDEX(Methods[Method Type],$A431),CHAR(34),
", MethodCode:  ",CHAR(34),INDEX(Methods[Method Code],$A431),CHAR(34),
", MethodName:  ",CHAR(34),INDEX(Methods[Method Name],$A431),CHAR(34),
", MethodDescription:  ",CHAR(34),INDEX(Methods[Method Description],$A431),CHAR(34),
", MethodLink:  ",CHAR(34),INDEX(Methods[Method Link],$A431),CHAR(34),
", OrganizationID: *OrganizationID",TEXT(MATCH(INDEX(Methods[Organization Name],$A431),Organizations[Organization Name],0),"0000"),"}"))</f>
        <v>#REF!</v>
      </c>
      <c r="Q431" t="e">
        <f>IF(INDEX(Variables[Variable Type],$A431)="","",
CONCATENATE("  - &amp;VariableID",TEXT($A431,"0000"),
" {","VariableTypeCV:  ",CHAR(34),INDEX(Variables[Variable Type],$A431),CHAR(34),
", VariableCode:  ",CHAR(34),INDEX(Variables[Variable Code],$A431),CHAR(34),
", VariableNameCV:  ",CHAR(34),INDEX(Variables[Variable Name],$A431),CHAR(34),
", VariableDefinition:  ",CHAR(34),INDEX(Variables[Variable Definition],$A431),CHAR(34),
", SpecciationCV:  ",CHAR(34),INDEX(Variables[Speciation],$A431),CHAR(34),
", NoDataValue:  ",CHAR(34),INDEX(Variables[No Data Value],$A431),CHAR(34),"}"))</f>
        <v>#REF!</v>
      </c>
    </row>
    <row r="432" spans="1:17" x14ac:dyDescent="0.25">
      <c r="A432">
        <v>429</v>
      </c>
      <c r="D432" t="e">
        <f>IF(INDEX(People[First Name],$A432)="","",
CONCATENATE("  - &amp;PersonID",TEXT($A432,"0000"),
" {","PersonFirstName:  ",CHAR(34),INDEX(People[First Name],$A432),CHAR(34),
", PersonMiddleName:  ",CHAR(34),INDEX(People[Middle Name],$A432),CHAR(34),
", PersonLastName:  ",CHAR(34),INDEX(People[Last Name],$A432),CHAR(34),"}"))</f>
        <v>#REF!</v>
      </c>
      <c r="E432" t="e">
        <f>IF(INDEX(Organizations[Organization Type '[CV']],$A432)="","",
CONCATENATE("  - &amp;OrganizationID",TEXT($A432,"0000"),
" {","OrganizationTypeCV:  ",CHAR(34),INDEX(Organizations[Organization Type '[CV']],$A432),CHAR(34),
", OrganizationCode:  ",CHAR(34),INDEX(Organizations[Organization Code],$A432),CHAR(34),
", OrganizationName:  ",CHAR(34),INDEX(Organizations[Organization Name],$A432),CHAR(34),
", OrganizationDescription:  ",CHAR(34),INDEX(Organizations[Organization Description],$A432),CHAR(34),
", OrganizationLink:  ",CHAR(34),INDEX(Organizations[Organization Link],$A432),CHAR(34),"}"))</f>
        <v>#REF!</v>
      </c>
      <c r="F432" t="e">
        <f>IF(INDEX(People[First Name],$A432)="","",
CONCATENATE("  - &amp;AffiliationID",TEXT($A432,"0000"),
" {PersonID: *PersonID",TEXT($A432,"0000"),
", OrganizationID: *OrganizationID",TEXT(MATCH(INDEX(People[Organization Name],$A432),Organizations[Organization Name],0),"0000"),
", IsPrimaryOrganizationContact: , AffiliationStartDate: , AffiliationEndDate: , PrimaryPhone: ",
", PrimaryEmail: ",CHAR(34),INDEX(People[Primary Email],$A432),CHAR(34),
", PrimaryAddress: ",CHAR(34),INDEX(People[Primary Address],$A432),CHAR(34),
", PersonLink: }"))</f>
        <v>#REF!</v>
      </c>
      <c r="H432" t="e">
        <f>IF(COUNTA(CitationInformation)=0,"",IF(INDEX(AuthorList[Author Name],$A432)="","",
CONCATENATE("  - &amp;AuthorListID",TEXT($A432,"0000"),
"  {CitationID: *CitationID0001",
", PersonID: *PersonID",TEXT(MATCH(INDEX(AuthorList[Author Name],$A432),People[Full Name],0),"0000"),
", AuthorOrder: ",INDEX(AuthorList[Author Number],$A432),"}")))</f>
        <v>#REF!</v>
      </c>
      <c r="K432" t="e">
        <f>IF(INDEX(SamplingFeatures[Feature Code],$A432)="","",
CONCATENATE("  - &amp;SamplingFeatureID",TEXT($A432,"0000"),
" {","SamplingFeatureUUID:  ",CHAR(34),INDEX(SamplingFeatures[Sampling Feature UUID],$A432),CHAR(34),
", SamplingFeatureTypeCV:  ",CHAR(34),INDEX(SamplingFeatures[Sampling Feature Type],$A432),CHAR(34),
", SamplingFeatureCode:  ",CHAR(34),INDEX(SamplingFeatures[Feature Code],$A432),CHAR(34),
", SamplingFeatureName:  ",CHAR(34),INDEX(SamplingFeatures[Feature Name],$A432),CHAR(34),
", SamplingFeatureDescription:  ",CHAR(34),INDEX(SamplingFeatures[Feature Description],$A432),CHAR(34),
", SamplingFeatureGeotypeCV:  ",CHAR(34),INDEX(SamplingFeatures[Feature Geo Type],$A432),CHAR(34),
", FeatureGeometry:  ",CHAR(34),INDEX(SamplingFeatures[Feature Geometry],$A432),CHAR(34),
", Elevation_m:  ",CHAR(34),INDEX(SamplingFeatures[Elevation_m],$A432),CHAR(34),
", ElevationDatumCV:  ",CHAR(34),ElevationDatum,CHAR(34),"}"))</f>
        <v>#REF!</v>
      </c>
      <c r="L432" t="e">
        <f>IF(INDEX(SamplingFeatures[Sampling Feature Type],$A432)&lt;&gt;"Site","",
CONCATENATE("  - &amp;SiteID",TEXT(SUMPRODUCT(--($L$3:$L431&lt;&gt;"")),"0000"),
" {","SamplingFeatureID:  *SamplingFeatureID",TEXT($A432,"0000"),
", SiteTypeCV:  ",CHAR(34),INDEX(Sites[Site Type],$A432),CHAR(34),
", Latitude:  ",INDEX(Sites[Latitude],$A432),
", Longitude:  ",INDEX(Sites[Longitude],$A432),
", SRSName:  ",CHAR(34),LatLonDatum,CHAR(34),"}"))</f>
        <v>#REF!</v>
      </c>
      <c r="M432" t="e">
        <f>IF(INDEX(SamplingFeatures[Sampling Feature Type],$A432)&lt;&gt;"Specimen","",
CONCATENATE("  - &amp;SpecimenID",TEXT(SUMPRODUCT(--($M$3:$M431&lt;&gt;"")),"0000"),
" {","SamplingFeatureID:  *SamplingFeatureID",TEXT($A432,"0000"),
", SpecimenTypeCV:  ",CHAR(34),INDEX(Specimens[Specimen Type],$A432),CHAR(34),
", SpecimenMediumCV:  ",INDEX(Specimens[Specimen Medium],$A432),
", IsFieldSpecimen:  ",CHAR(34),INDEX(Specimens[Is Field Specimen?],$A432),CHAR(34),"}"))</f>
        <v>#REF!</v>
      </c>
      <c r="N432" t="e">
        <f>IF(COUNTA(SpatialOffsets[])=0,"", IF(INDEX(SpatialOffsets[Spatial Offset Type],$A432)="","",
CONCATENATE("  - &amp;SpatialOffsetID",TEXT($A432,"0000"),
" {","SpatialOffsetTypeCV:  ",CHAR(34),INDEX(SpatialOffsets[Spatial Offset Type],$A432),CHAR(34),
", Offset1Value:  ",INDEX(SpatialOffsets[Offset 1 Value],$A432),
", Offset1UnitID:  ",CHAR(34),INDEX(SpatialOffsets[Offset 1 Unit],$A432),CHAR(34),
", Offset2Value:  ",INDEX(SpatialOffsets[Offset 2 Value],$A432),
", Offset2UnitID:  ",CHAR(34),INDEX(SpatialOffsets[Offset 2 Unit],$A432),CHAR(34),
", Offset3Value:  ",INDEX(SpatialOffsets[Offset 3 Value],$A432),
", Offset3UnitID:  ",CHAR(34),INDEX(SpatialOffsets[Offset 3 Unit],$A432),CHAR(34),,"}")))</f>
        <v>#REF!</v>
      </c>
      <c r="O432" t="e">
        <f>IF(COUNTA(RelatedFeatures[])=0,"", IF(INDEX(RelatedFeatures[First Sampling Feature Code],$A432)="","",
CONCATENATE("  - &amp;RelationID",TEXT($A432,"0000"),
" {","SamplingFeatureID:  *SamplingFeatureID",TEXT(MATCH(INDEX(RelatedFeatures[First Sampling Feature Code],$A432),SamplingFeatures[Feature Code],0),"0000"),
", RelationshipTypeCV:  ",CHAR(34),INDEX(RelatedFeatures[Relationship Type],$A432),CHAR(34),
", RelatedFeatureID: *SamplingFeatureID",TEXT(MATCH(INDEX(RelatedFeatures[Second Sampling Feature Code],$A432),SamplingFeatures[Feature Code],0),"0000"),
", SpatialOffsetID:  ",IF(INDEX(RelatedFeatures[Offset Number],$A432)="","",CONCATENATE("*SpatialOffsetID",TEXT(INDEX(RelatedFeatures[Offset Number],$A432),"0000"))),"}")))</f>
        <v>#REF!</v>
      </c>
      <c r="P432" t="e">
        <f>IF(INDEX(Methods[Method Type],$A432)="","",
CONCATENATE("  - &amp;MethodID",TEXT($A432,"0000"),
" {","MethodTypeCV:  ",CHAR(34),INDEX(Methods[Method Type],$A432),CHAR(34),
", MethodCode:  ",CHAR(34),INDEX(Methods[Method Code],$A432),CHAR(34),
", MethodName:  ",CHAR(34),INDEX(Methods[Method Name],$A432),CHAR(34),
", MethodDescription:  ",CHAR(34),INDEX(Methods[Method Description],$A432),CHAR(34),
", MethodLink:  ",CHAR(34),INDEX(Methods[Method Link],$A432),CHAR(34),
", OrganizationID: *OrganizationID",TEXT(MATCH(INDEX(Methods[Organization Name],$A432),Organizations[Organization Name],0),"0000"),"}"))</f>
        <v>#REF!</v>
      </c>
      <c r="Q432" t="e">
        <f>IF(INDEX(Variables[Variable Type],$A432)="","",
CONCATENATE("  - &amp;VariableID",TEXT($A432,"0000"),
" {","VariableTypeCV:  ",CHAR(34),INDEX(Variables[Variable Type],$A432),CHAR(34),
", VariableCode:  ",CHAR(34),INDEX(Variables[Variable Code],$A432),CHAR(34),
", VariableNameCV:  ",CHAR(34),INDEX(Variables[Variable Name],$A432),CHAR(34),
", VariableDefinition:  ",CHAR(34),INDEX(Variables[Variable Definition],$A432),CHAR(34),
", SpecciationCV:  ",CHAR(34),INDEX(Variables[Speciation],$A432),CHAR(34),
", NoDataValue:  ",CHAR(34),INDEX(Variables[No Data Value],$A432),CHAR(34),"}"))</f>
        <v>#REF!</v>
      </c>
    </row>
    <row r="433" spans="1:17" x14ac:dyDescent="0.25">
      <c r="A433">
        <v>430</v>
      </c>
      <c r="D433" t="e">
        <f>IF(INDEX(People[First Name],$A433)="","",
CONCATENATE("  - &amp;PersonID",TEXT($A433,"0000"),
" {","PersonFirstName:  ",CHAR(34),INDEX(People[First Name],$A433),CHAR(34),
", PersonMiddleName:  ",CHAR(34),INDEX(People[Middle Name],$A433),CHAR(34),
", PersonLastName:  ",CHAR(34),INDEX(People[Last Name],$A433),CHAR(34),"}"))</f>
        <v>#REF!</v>
      </c>
      <c r="E433" t="e">
        <f>IF(INDEX(Organizations[Organization Type '[CV']],$A433)="","",
CONCATENATE("  - &amp;OrganizationID",TEXT($A433,"0000"),
" {","OrganizationTypeCV:  ",CHAR(34),INDEX(Organizations[Organization Type '[CV']],$A433),CHAR(34),
", OrganizationCode:  ",CHAR(34),INDEX(Organizations[Organization Code],$A433),CHAR(34),
", OrganizationName:  ",CHAR(34),INDEX(Organizations[Organization Name],$A433),CHAR(34),
", OrganizationDescription:  ",CHAR(34),INDEX(Organizations[Organization Description],$A433),CHAR(34),
", OrganizationLink:  ",CHAR(34),INDEX(Organizations[Organization Link],$A433),CHAR(34),"}"))</f>
        <v>#REF!</v>
      </c>
      <c r="F433" t="e">
        <f>IF(INDEX(People[First Name],$A433)="","",
CONCATENATE("  - &amp;AffiliationID",TEXT($A433,"0000"),
" {PersonID: *PersonID",TEXT($A433,"0000"),
", OrganizationID: *OrganizationID",TEXT(MATCH(INDEX(People[Organization Name],$A433),Organizations[Organization Name],0),"0000"),
", IsPrimaryOrganizationContact: , AffiliationStartDate: , AffiliationEndDate: , PrimaryPhone: ",
", PrimaryEmail: ",CHAR(34),INDEX(People[Primary Email],$A433),CHAR(34),
", PrimaryAddress: ",CHAR(34),INDEX(People[Primary Address],$A433),CHAR(34),
", PersonLink: }"))</f>
        <v>#REF!</v>
      </c>
      <c r="H433" t="e">
        <f>IF(COUNTA(CitationInformation)=0,"",IF(INDEX(AuthorList[Author Name],$A433)="","",
CONCATENATE("  - &amp;AuthorListID",TEXT($A433,"0000"),
"  {CitationID: *CitationID0001",
", PersonID: *PersonID",TEXT(MATCH(INDEX(AuthorList[Author Name],$A433),People[Full Name],0),"0000"),
", AuthorOrder: ",INDEX(AuthorList[Author Number],$A433),"}")))</f>
        <v>#REF!</v>
      </c>
      <c r="K433" t="e">
        <f>IF(INDEX(SamplingFeatures[Feature Code],$A433)="","",
CONCATENATE("  - &amp;SamplingFeatureID",TEXT($A433,"0000"),
" {","SamplingFeatureUUID:  ",CHAR(34),INDEX(SamplingFeatures[Sampling Feature UUID],$A433),CHAR(34),
", SamplingFeatureTypeCV:  ",CHAR(34),INDEX(SamplingFeatures[Sampling Feature Type],$A433),CHAR(34),
", SamplingFeatureCode:  ",CHAR(34),INDEX(SamplingFeatures[Feature Code],$A433),CHAR(34),
", SamplingFeatureName:  ",CHAR(34),INDEX(SamplingFeatures[Feature Name],$A433),CHAR(34),
", SamplingFeatureDescription:  ",CHAR(34),INDEX(SamplingFeatures[Feature Description],$A433),CHAR(34),
", SamplingFeatureGeotypeCV:  ",CHAR(34),INDEX(SamplingFeatures[Feature Geo Type],$A433),CHAR(34),
", FeatureGeometry:  ",CHAR(34),INDEX(SamplingFeatures[Feature Geometry],$A433),CHAR(34),
", Elevation_m:  ",CHAR(34),INDEX(SamplingFeatures[Elevation_m],$A433),CHAR(34),
", ElevationDatumCV:  ",CHAR(34),ElevationDatum,CHAR(34),"}"))</f>
        <v>#REF!</v>
      </c>
      <c r="L433" t="e">
        <f>IF(INDEX(SamplingFeatures[Sampling Feature Type],$A433)&lt;&gt;"Site","",
CONCATENATE("  - &amp;SiteID",TEXT(SUMPRODUCT(--($L$3:$L432&lt;&gt;"")),"0000"),
" {","SamplingFeatureID:  *SamplingFeatureID",TEXT($A433,"0000"),
", SiteTypeCV:  ",CHAR(34),INDEX(Sites[Site Type],$A433),CHAR(34),
", Latitude:  ",INDEX(Sites[Latitude],$A433),
", Longitude:  ",INDEX(Sites[Longitude],$A433),
", SRSName:  ",CHAR(34),LatLonDatum,CHAR(34),"}"))</f>
        <v>#REF!</v>
      </c>
      <c r="M433" t="e">
        <f>IF(INDEX(SamplingFeatures[Sampling Feature Type],$A433)&lt;&gt;"Specimen","",
CONCATENATE("  - &amp;SpecimenID",TEXT(SUMPRODUCT(--($M$3:$M432&lt;&gt;"")),"0000"),
" {","SamplingFeatureID:  *SamplingFeatureID",TEXT($A433,"0000"),
", SpecimenTypeCV:  ",CHAR(34),INDEX(Specimens[Specimen Type],$A433),CHAR(34),
", SpecimenMediumCV:  ",INDEX(Specimens[Specimen Medium],$A433),
", IsFieldSpecimen:  ",CHAR(34),INDEX(Specimens[Is Field Specimen?],$A433),CHAR(34),"}"))</f>
        <v>#REF!</v>
      </c>
      <c r="N433" t="e">
        <f>IF(COUNTA(SpatialOffsets[])=0,"", IF(INDEX(SpatialOffsets[Spatial Offset Type],$A433)="","",
CONCATENATE("  - &amp;SpatialOffsetID",TEXT($A433,"0000"),
" {","SpatialOffsetTypeCV:  ",CHAR(34),INDEX(SpatialOffsets[Spatial Offset Type],$A433),CHAR(34),
", Offset1Value:  ",INDEX(SpatialOffsets[Offset 1 Value],$A433),
", Offset1UnitID:  ",CHAR(34),INDEX(SpatialOffsets[Offset 1 Unit],$A433),CHAR(34),
", Offset2Value:  ",INDEX(SpatialOffsets[Offset 2 Value],$A433),
", Offset2UnitID:  ",CHAR(34),INDEX(SpatialOffsets[Offset 2 Unit],$A433),CHAR(34),
", Offset3Value:  ",INDEX(SpatialOffsets[Offset 3 Value],$A433),
", Offset3UnitID:  ",CHAR(34),INDEX(SpatialOffsets[Offset 3 Unit],$A433),CHAR(34),,"}")))</f>
        <v>#REF!</v>
      </c>
      <c r="O433" t="e">
        <f>IF(COUNTA(RelatedFeatures[])=0,"", IF(INDEX(RelatedFeatures[First Sampling Feature Code],$A433)="","",
CONCATENATE("  - &amp;RelationID",TEXT($A433,"0000"),
" {","SamplingFeatureID:  *SamplingFeatureID",TEXT(MATCH(INDEX(RelatedFeatures[First Sampling Feature Code],$A433),SamplingFeatures[Feature Code],0),"0000"),
", RelationshipTypeCV:  ",CHAR(34),INDEX(RelatedFeatures[Relationship Type],$A433),CHAR(34),
", RelatedFeatureID: *SamplingFeatureID",TEXT(MATCH(INDEX(RelatedFeatures[Second Sampling Feature Code],$A433),SamplingFeatures[Feature Code],0),"0000"),
", SpatialOffsetID:  ",IF(INDEX(RelatedFeatures[Offset Number],$A433)="","",CONCATENATE("*SpatialOffsetID",TEXT(INDEX(RelatedFeatures[Offset Number],$A433),"0000"))),"}")))</f>
        <v>#REF!</v>
      </c>
      <c r="P433" t="e">
        <f>IF(INDEX(Methods[Method Type],$A433)="","",
CONCATENATE("  - &amp;MethodID",TEXT($A433,"0000"),
" {","MethodTypeCV:  ",CHAR(34),INDEX(Methods[Method Type],$A433),CHAR(34),
", MethodCode:  ",CHAR(34),INDEX(Methods[Method Code],$A433),CHAR(34),
", MethodName:  ",CHAR(34),INDEX(Methods[Method Name],$A433),CHAR(34),
", MethodDescription:  ",CHAR(34),INDEX(Methods[Method Description],$A433),CHAR(34),
", MethodLink:  ",CHAR(34),INDEX(Methods[Method Link],$A433),CHAR(34),
", OrganizationID: *OrganizationID",TEXT(MATCH(INDEX(Methods[Organization Name],$A433),Organizations[Organization Name],0),"0000"),"}"))</f>
        <v>#REF!</v>
      </c>
      <c r="Q433" t="e">
        <f>IF(INDEX(Variables[Variable Type],$A433)="","",
CONCATENATE("  - &amp;VariableID",TEXT($A433,"0000"),
" {","VariableTypeCV:  ",CHAR(34),INDEX(Variables[Variable Type],$A433),CHAR(34),
", VariableCode:  ",CHAR(34),INDEX(Variables[Variable Code],$A433),CHAR(34),
", VariableNameCV:  ",CHAR(34),INDEX(Variables[Variable Name],$A433),CHAR(34),
", VariableDefinition:  ",CHAR(34),INDEX(Variables[Variable Definition],$A433),CHAR(34),
", SpecciationCV:  ",CHAR(34),INDEX(Variables[Speciation],$A433),CHAR(34),
", NoDataValue:  ",CHAR(34),INDEX(Variables[No Data Value],$A433),CHAR(34),"}"))</f>
        <v>#REF!</v>
      </c>
    </row>
    <row r="434" spans="1:17" x14ac:dyDescent="0.25">
      <c r="A434">
        <v>431</v>
      </c>
      <c r="D434" t="e">
        <f>IF(INDEX(People[First Name],$A434)="","",
CONCATENATE("  - &amp;PersonID",TEXT($A434,"0000"),
" {","PersonFirstName:  ",CHAR(34),INDEX(People[First Name],$A434),CHAR(34),
", PersonMiddleName:  ",CHAR(34),INDEX(People[Middle Name],$A434),CHAR(34),
", PersonLastName:  ",CHAR(34),INDEX(People[Last Name],$A434),CHAR(34),"}"))</f>
        <v>#REF!</v>
      </c>
      <c r="E434" t="e">
        <f>IF(INDEX(Organizations[Organization Type '[CV']],$A434)="","",
CONCATENATE("  - &amp;OrganizationID",TEXT($A434,"0000"),
" {","OrganizationTypeCV:  ",CHAR(34),INDEX(Organizations[Organization Type '[CV']],$A434),CHAR(34),
", OrganizationCode:  ",CHAR(34),INDEX(Organizations[Organization Code],$A434),CHAR(34),
", OrganizationName:  ",CHAR(34),INDEX(Organizations[Organization Name],$A434),CHAR(34),
", OrganizationDescription:  ",CHAR(34),INDEX(Organizations[Organization Description],$A434),CHAR(34),
", OrganizationLink:  ",CHAR(34),INDEX(Organizations[Organization Link],$A434),CHAR(34),"}"))</f>
        <v>#REF!</v>
      </c>
      <c r="F434" t="e">
        <f>IF(INDEX(People[First Name],$A434)="","",
CONCATENATE("  - &amp;AffiliationID",TEXT($A434,"0000"),
" {PersonID: *PersonID",TEXT($A434,"0000"),
", OrganizationID: *OrganizationID",TEXT(MATCH(INDEX(People[Organization Name],$A434),Organizations[Organization Name],0),"0000"),
", IsPrimaryOrganizationContact: , AffiliationStartDate: , AffiliationEndDate: , PrimaryPhone: ",
", PrimaryEmail: ",CHAR(34),INDEX(People[Primary Email],$A434),CHAR(34),
", PrimaryAddress: ",CHAR(34),INDEX(People[Primary Address],$A434),CHAR(34),
", PersonLink: }"))</f>
        <v>#REF!</v>
      </c>
      <c r="H434" t="e">
        <f>IF(COUNTA(CitationInformation)=0,"",IF(INDEX(AuthorList[Author Name],$A434)="","",
CONCATENATE("  - &amp;AuthorListID",TEXT($A434,"0000"),
"  {CitationID: *CitationID0001",
", PersonID: *PersonID",TEXT(MATCH(INDEX(AuthorList[Author Name],$A434),People[Full Name],0),"0000"),
", AuthorOrder: ",INDEX(AuthorList[Author Number],$A434),"}")))</f>
        <v>#REF!</v>
      </c>
      <c r="K434" t="e">
        <f>IF(INDEX(SamplingFeatures[Feature Code],$A434)="","",
CONCATENATE("  - &amp;SamplingFeatureID",TEXT($A434,"0000"),
" {","SamplingFeatureUUID:  ",CHAR(34),INDEX(SamplingFeatures[Sampling Feature UUID],$A434),CHAR(34),
", SamplingFeatureTypeCV:  ",CHAR(34),INDEX(SamplingFeatures[Sampling Feature Type],$A434),CHAR(34),
", SamplingFeatureCode:  ",CHAR(34),INDEX(SamplingFeatures[Feature Code],$A434),CHAR(34),
", SamplingFeatureName:  ",CHAR(34),INDEX(SamplingFeatures[Feature Name],$A434),CHAR(34),
", SamplingFeatureDescription:  ",CHAR(34),INDEX(SamplingFeatures[Feature Description],$A434),CHAR(34),
", SamplingFeatureGeotypeCV:  ",CHAR(34),INDEX(SamplingFeatures[Feature Geo Type],$A434),CHAR(34),
", FeatureGeometry:  ",CHAR(34),INDEX(SamplingFeatures[Feature Geometry],$A434),CHAR(34),
", Elevation_m:  ",CHAR(34),INDEX(SamplingFeatures[Elevation_m],$A434),CHAR(34),
", ElevationDatumCV:  ",CHAR(34),ElevationDatum,CHAR(34),"}"))</f>
        <v>#REF!</v>
      </c>
      <c r="L434" t="e">
        <f>IF(INDEX(SamplingFeatures[Sampling Feature Type],$A434)&lt;&gt;"Site","",
CONCATENATE("  - &amp;SiteID",TEXT(SUMPRODUCT(--($L$3:$L433&lt;&gt;"")),"0000"),
" {","SamplingFeatureID:  *SamplingFeatureID",TEXT($A434,"0000"),
", SiteTypeCV:  ",CHAR(34),INDEX(Sites[Site Type],$A434),CHAR(34),
", Latitude:  ",INDEX(Sites[Latitude],$A434),
", Longitude:  ",INDEX(Sites[Longitude],$A434),
", SRSName:  ",CHAR(34),LatLonDatum,CHAR(34),"}"))</f>
        <v>#REF!</v>
      </c>
      <c r="M434" t="e">
        <f>IF(INDEX(SamplingFeatures[Sampling Feature Type],$A434)&lt;&gt;"Specimen","",
CONCATENATE("  - &amp;SpecimenID",TEXT(SUMPRODUCT(--($M$3:$M433&lt;&gt;"")),"0000"),
" {","SamplingFeatureID:  *SamplingFeatureID",TEXT($A434,"0000"),
", SpecimenTypeCV:  ",CHAR(34),INDEX(Specimens[Specimen Type],$A434),CHAR(34),
", SpecimenMediumCV:  ",INDEX(Specimens[Specimen Medium],$A434),
", IsFieldSpecimen:  ",CHAR(34),INDEX(Specimens[Is Field Specimen?],$A434),CHAR(34),"}"))</f>
        <v>#REF!</v>
      </c>
      <c r="N434" t="e">
        <f>IF(COUNTA(SpatialOffsets[])=0,"", IF(INDEX(SpatialOffsets[Spatial Offset Type],$A434)="","",
CONCATENATE("  - &amp;SpatialOffsetID",TEXT($A434,"0000"),
" {","SpatialOffsetTypeCV:  ",CHAR(34),INDEX(SpatialOffsets[Spatial Offset Type],$A434),CHAR(34),
", Offset1Value:  ",INDEX(SpatialOffsets[Offset 1 Value],$A434),
", Offset1UnitID:  ",CHAR(34),INDEX(SpatialOffsets[Offset 1 Unit],$A434),CHAR(34),
", Offset2Value:  ",INDEX(SpatialOffsets[Offset 2 Value],$A434),
", Offset2UnitID:  ",CHAR(34),INDEX(SpatialOffsets[Offset 2 Unit],$A434),CHAR(34),
", Offset3Value:  ",INDEX(SpatialOffsets[Offset 3 Value],$A434),
", Offset3UnitID:  ",CHAR(34),INDEX(SpatialOffsets[Offset 3 Unit],$A434),CHAR(34),,"}")))</f>
        <v>#REF!</v>
      </c>
      <c r="O434" t="e">
        <f>IF(COUNTA(RelatedFeatures[])=0,"", IF(INDEX(RelatedFeatures[First Sampling Feature Code],$A434)="","",
CONCATENATE("  - &amp;RelationID",TEXT($A434,"0000"),
" {","SamplingFeatureID:  *SamplingFeatureID",TEXT(MATCH(INDEX(RelatedFeatures[First Sampling Feature Code],$A434),SamplingFeatures[Feature Code],0),"0000"),
", RelationshipTypeCV:  ",CHAR(34),INDEX(RelatedFeatures[Relationship Type],$A434),CHAR(34),
", RelatedFeatureID: *SamplingFeatureID",TEXT(MATCH(INDEX(RelatedFeatures[Second Sampling Feature Code],$A434),SamplingFeatures[Feature Code],0),"0000"),
", SpatialOffsetID:  ",IF(INDEX(RelatedFeatures[Offset Number],$A434)="","",CONCATENATE("*SpatialOffsetID",TEXT(INDEX(RelatedFeatures[Offset Number],$A434),"0000"))),"}")))</f>
        <v>#REF!</v>
      </c>
      <c r="P434" t="e">
        <f>IF(INDEX(Methods[Method Type],$A434)="","",
CONCATENATE("  - &amp;MethodID",TEXT($A434,"0000"),
" {","MethodTypeCV:  ",CHAR(34),INDEX(Methods[Method Type],$A434),CHAR(34),
", MethodCode:  ",CHAR(34),INDEX(Methods[Method Code],$A434),CHAR(34),
", MethodName:  ",CHAR(34),INDEX(Methods[Method Name],$A434),CHAR(34),
", MethodDescription:  ",CHAR(34),INDEX(Methods[Method Description],$A434),CHAR(34),
", MethodLink:  ",CHAR(34),INDEX(Methods[Method Link],$A434),CHAR(34),
", OrganizationID: *OrganizationID",TEXT(MATCH(INDEX(Methods[Organization Name],$A434),Organizations[Organization Name],0),"0000"),"}"))</f>
        <v>#REF!</v>
      </c>
      <c r="Q434" t="e">
        <f>IF(INDEX(Variables[Variable Type],$A434)="","",
CONCATENATE("  - &amp;VariableID",TEXT($A434,"0000"),
" {","VariableTypeCV:  ",CHAR(34),INDEX(Variables[Variable Type],$A434),CHAR(34),
", VariableCode:  ",CHAR(34),INDEX(Variables[Variable Code],$A434),CHAR(34),
", VariableNameCV:  ",CHAR(34),INDEX(Variables[Variable Name],$A434),CHAR(34),
", VariableDefinition:  ",CHAR(34),INDEX(Variables[Variable Definition],$A434),CHAR(34),
", SpecciationCV:  ",CHAR(34),INDEX(Variables[Speciation],$A434),CHAR(34),
", NoDataValue:  ",CHAR(34),INDEX(Variables[No Data Value],$A434),CHAR(34),"}"))</f>
        <v>#REF!</v>
      </c>
    </row>
    <row r="435" spans="1:17" x14ac:dyDescent="0.25">
      <c r="A435">
        <v>432</v>
      </c>
      <c r="D435" t="e">
        <f>IF(INDEX(People[First Name],$A435)="","",
CONCATENATE("  - &amp;PersonID",TEXT($A435,"0000"),
" {","PersonFirstName:  ",CHAR(34),INDEX(People[First Name],$A435),CHAR(34),
", PersonMiddleName:  ",CHAR(34),INDEX(People[Middle Name],$A435),CHAR(34),
", PersonLastName:  ",CHAR(34),INDEX(People[Last Name],$A435),CHAR(34),"}"))</f>
        <v>#REF!</v>
      </c>
      <c r="E435" t="e">
        <f>IF(INDEX(Organizations[Organization Type '[CV']],$A435)="","",
CONCATENATE("  - &amp;OrganizationID",TEXT($A435,"0000"),
" {","OrganizationTypeCV:  ",CHAR(34),INDEX(Organizations[Organization Type '[CV']],$A435),CHAR(34),
", OrganizationCode:  ",CHAR(34),INDEX(Organizations[Organization Code],$A435),CHAR(34),
", OrganizationName:  ",CHAR(34),INDEX(Organizations[Organization Name],$A435),CHAR(34),
", OrganizationDescription:  ",CHAR(34),INDEX(Organizations[Organization Description],$A435),CHAR(34),
", OrganizationLink:  ",CHAR(34),INDEX(Organizations[Organization Link],$A435),CHAR(34),"}"))</f>
        <v>#REF!</v>
      </c>
      <c r="F435" t="e">
        <f>IF(INDEX(People[First Name],$A435)="","",
CONCATENATE("  - &amp;AffiliationID",TEXT($A435,"0000"),
" {PersonID: *PersonID",TEXT($A435,"0000"),
", OrganizationID: *OrganizationID",TEXT(MATCH(INDEX(People[Organization Name],$A435),Organizations[Organization Name],0),"0000"),
", IsPrimaryOrganizationContact: , AffiliationStartDate: , AffiliationEndDate: , PrimaryPhone: ",
", PrimaryEmail: ",CHAR(34),INDEX(People[Primary Email],$A435),CHAR(34),
", PrimaryAddress: ",CHAR(34),INDEX(People[Primary Address],$A435),CHAR(34),
", PersonLink: }"))</f>
        <v>#REF!</v>
      </c>
      <c r="H435" t="e">
        <f>IF(COUNTA(CitationInformation)=0,"",IF(INDEX(AuthorList[Author Name],$A435)="","",
CONCATENATE("  - &amp;AuthorListID",TEXT($A435,"0000"),
"  {CitationID: *CitationID0001",
", PersonID: *PersonID",TEXT(MATCH(INDEX(AuthorList[Author Name],$A435),People[Full Name],0),"0000"),
", AuthorOrder: ",INDEX(AuthorList[Author Number],$A435),"}")))</f>
        <v>#REF!</v>
      </c>
      <c r="K435" t="e">
        <f>IF(INDEX(SamplingFeatures[Feature Code],$A435)="","",
CONCATENATE("  - &amp;SamplingFeatureID",TEXT($A435,"0000"),
" {","SamplingFeatureUUID:  ",CHAR(34),INDEX(SamplingFeatures[Sampling Feature UUID],$A435),CHAR(34),
", SamplingFeatureTypeCV:  ",CHAR(34),INDEX(SamplingFeatures[Sampling Feature Type],$A435),CHAR(34),
", SamplingFeatureCode:  ",CHAR(34),INDEX(SamplingFeatures[Feature Code],$A435),CHAR(34),
", SamplingFeatureName:  ",CHAR(34),INDEX(SamplingFeatures[Feature Name],$A435),CHAR(34),
", SamplingFeatureDescription:  ",CHAR(34),INDEX(SamplingFeatures[Feature Description],$A435),CHAR(34),
", SamplingFeatureGeotypeCV:  ",CHAR(34),INDEX(SamplingFeatures[Feature Geo Type],$A435),CHAR(34),
", FeatureGeometry:  ",CHAR(34),INDEX(SamplingFeatures[Feature Geometry],$A435),CHAR(34),
", Elevation_m:  ",CHAR(34),INDEX(SamplingFeatures[Elevation_m],$A435),CHAR(34),
", ElevationDatumCV:  ",CHAR(34),ElevationDatum,CHAR(34),"}"))</f>
        <v>#REF!</v>
      </c>
      <c r="L435" t="e">
        <f>IF(INDEX(SamplingFeatures[Sampling Feature Type],$A435)&lt;&gt;"Site","",
CONCATENATE("  - &amp;SiteID",TEXT(SUMPRODUCT(--($L$3:$L434&lt;&gt;"")),"0000"),
" {","SamplingFeatureID:  *SamplingFeatureID",TEXT($A435,"0000"),
", SiteTypeCV:  ",CHAR(34),INDEX(Sites[Site Type],$A435),CHAR(34),
", Latitude:  ",INDEX(Sites[Latitude],$A435),
", Longitude:  ",INDEX(Sites[Longitude],$A435),
", SRSName:  ",CHAR(34),LatLonDatum,CHAR(34),"}"))</f>
        <v>#REF!</v>
      </c>
      <c r="M435" t="e">
        <f>IF(INDEX(SamplingFeatures[Sampling Feature Type],$A435)&lt;&gt;"Specimen","",
CONCATENATE("  - &amp;SpecimenID",TEXT(SUMPRODUCT(--($M$3:$M434&lt;&gt;"")),"0000"),
" {","SamplingFeatureID:  *SamplingFeatureID",TEXT($A435,"0000"),
", SpecimenTypeCV:  ",CHAR(34),INDEX(Specimens[Specimen Type],$A435),CHAR(34),
", SpecimenMediumCV:  ",INDEX(Specimens[Specimen Medium],$A435),
", IsFieldSpecimen:  ",CHAR(34),INDEX(Specimens[Is Field Specimen?],$A435),CHAR(34),"}"))</f>
        <v>#REF!</v>
      </c>
      <c r="N435" t="e">
        <f>IF(COUNTA(SpatialOffsets[])=0,"", IF(INDEX(SpatialOffsets[Spatial Offset Type],$A435)="","",
CONCATENATE("  - &amp;SpatialOffsetID",TEXT($A435,"0000"),
" {","SpatialOffsetTypeCV:  ",CHAR(34),INDEX(SpatialOffsets[Spatial Offset Type],$A435),CHAR(34),
", Offset1Value:  ",INDEX(SpatialOffsets[Offset 1 Value],$A435),
", Offset1UnitID:  ",CHAR(34),INDEX(SpatialOffsets[Offset 1 Unit],$A435),CHAR(34),
", Offset2Value:  ",INDEX(SpatialOffsets[Offset 2 Value],$A435),
", Offset2UnitID:  ",CHAR(34),INDEX(SpatialOffsets[Offset 2 Unit],$A435),CHAR(34),
", Offset3Value:  ",INDEX(SpatialOffsets[Offset 3 Value],$A435),
", Offset3UnitID:  ",CHAR(34),INDEX(SpatialOffsets[Offset 3 Unit],$A435),CHAR(34),,"}")))</f>
        <v>#REF!</v>
      </c>
      <c r="O435" t="e">
        <f>IF(COUNTA(RelatedFeatures[])=0,"", IF(INDEX(RelatedFeatures[First Sampling Feature Code],$A435)="","",
CONCATENATE("  - &amp;RelationID",TEXT($A435,"0000"),
" {","SamplingFeatureID:  *SamplingFeatureID",TEXT(MATCH(INDEX(RelatedFeatures[First Sampling Feature Code],$A435),SamplingFeatures[Feature Code],0),"0000"),
", RelationshipTypeCV:  ",CHAR(34),INDEX(RelatedFeatures[Relationship Type],$A435),CHAR(34),
", RelatedFeatureID: *SamplingFeatureID",TEXT(MATCH(INDEX(RelatedFeatures[Second Sampling Feature Code],$A435),SamplingFeatures[Feature Code],0),"0000"),
", SpatialOffsetID:  ",IF(INDEX(RelatedFeatures[Offset Number],$A435)="","",CONCATENATE("*SpatialOffsetID",TEXT(INDEX(RelatedFeatures[Offset Number],$A435),"0000"))),"}")))</f>
        <v>#REF!</v>
      </c>
      <c r="P435" t="e">
        <f>IF(INDEX(Methods[Method Type],$A435)="","",
CONCATENATE("  - &amp;MethodID",TEXT($A435,"0000"),
" {","MethodTypeCV:  ",CHAR(34),INDEX(Methods[Method Type],$A435),CHAR(34),
", MethodCode:  ",CHAR(34),INDEX(Methods[Method Code],$A435),CHAR(34),
", MethodName:  ",CHAR(34),INDEX(Methods[Method Name],$A435),CHAR(34),
", MethodDescription:  ",CHAR(34),INDEX(Methods[Method Description],$A435),CHAR(34),
", MethodLink:  ",CHAR(34),INDEX(Methods[Method Link],$A435),CHAR(34),
", OrganizationID: *OrganizationID",TEXT(MATCH(INDEX(Methods[Organization Name],$A435),Organizations[Organization Name],0),"0000"),"}"))</f>
        <v>#REF!</v>
      </c>
      <c r="Q435" t="e">
        <f>IF(INDEX(Variables[Variable Type],$A435)="","",
CONCATENATE("  - &amp;VariableID",TEXT($A435,"0000"),
" {","VariableTypeCV:  ",CHAR(34),INDEX(Variables[Variable Type],$A435),CHAR(34),
", VariableCode:  ",CHAR(34),INDEX(Variables[Variable Code],$A435),CHAR(34),
", VariableNameCV:  ",CHAR(34),INDEX(Variables[Variable Name],$A435),CHAR(34),
", VariableDefinition:  ",CHAR(34),INDEX(Variables[Variable Definition],$A435),CHAR(34),
", SpecciationCV:  ",CHAR(34),INDEX(Variables[Speciation],$A435),CHAR(34),
", NoDataValue:  ",CHAR(34),INDEX(Variables[No Data Value],$A435),CHAR(34),"}"))</f>
        <v>#REF!</v>
      </c>
    </row>
    <row r="436" spans="1:17" x14ac:dyDescent="0.25">
      <c r="A436">
        <v>433</v>
      </c>
      <c r="D436" t="e">
        <f>IF(INDEX(People[First Name],$A436)="","",
CONCATENATE("  - &amp;PersonID",TEXT($A436,"0000"),
" {","PersonFirstName:  ",CHAR(34),INDEX(People[First Name],$A436),CHAR(34),
", PersonMiddleName:  ",CHAR(34),INDEX(People[Middle Name],$A436),CHAR(34),
", PersonLastName:  ",CHAR(34),INDEX(People[Last Name],$A436),CHAR(34),"}"))</f>
        <v>#REF!</v>
      </c>
      <c r="E436" t="e">
        <f>IF(INDEX(Organizations[Organization Type '[CV']],$A436)="","",
CONCATENATE("  - &amp;OrganizationID",TEXT($A436,"0000"),
" {","OrganizationTypeCV:  ",CHAR(34),INDEX(Organizations[Organization Type '[CV']],$A436),CHAR(34),
", OrganizationCode:  ",CHAR(34),INDEX(Organizations[Organization Code],$A436),CHAR(34),
", OrganizationName:  ",CHAR(34),INDEX(Organizations[Organization Name],$A436),CHAR(34),
", OrganizationDescription:  ",CHAR(34),INDEX(Organizations[Organization Description],$A436),CHAR(34),
", OrganizationLink:  ",CHAR(34),INDEX(Organizations[Organization Link],$A436),CHAR(34),"}"))</f>
        <v>#REF!</v>
      </c>
      <c r="F436" t="e">
        <f>IF(INDEX(People[First Name],$A436)="","",
CONCATENATE("  - &amp;AffiliationID",TEXT($A436,"0000"),
" {PersonID: *PersonID",TEXT($A436,"0000"),
", OrganizationID: *OrganizationID",TEXT(MATCH(INDEX(People[Organization Name],$A436),Organizations[Organization Name],0),"0000"),
", IsPrimaryOrganizationContact: , AffiliationStartDate: , AffiliationEndDate: , PrimaryPhone: ",
", PrimaryEmail: ",CHAR(34),INDEX(People[Primary Email],$A436),CHAR(34),
", PrimaryAddress: ",CHAR(34),INDEX(People[Primary Address],$A436),CHAR(34),
", PersonLink: }"))</f>
        <v>#REF!</v>
      </c>
      <c r="H436" t="e">
        <f>IF(COUNTA(CitationInformation)=0,"",IF(INDEX(AuthorList[Author Name],$A436)="","",
CONCATENATE("  - &amp;AuthorListID",TEXT($A436,"0000"),
"  {CitationID: *CitationID0001",
", PersonID: *PersonID",TEXT(MATCH(INDEX(AuthorList[Author Name],$A436),People[Full Name],0),"0000"),
", AuthorOrder: ",INDEX(AuthorList[Author Number],$A436),"}")))</f>
        <v>#REF!</v>
      </c>
      <c r="K436" t="e">
        <f>IF(INDEX(SamplingFeatures[Feature Code],$A436)="","",
CONCATENATE("  - &amp;SamplingFeatureID",TEXT($A436,"0000"),
" {","SamplingFeatureUUID:  ",CHAR(34),INDEX(SamplingFeatures[Sampling Feature UUID],$A436),CHAR(34),
", SamplingFeatureTypeCV:  ",CHAR(34),INDEX(SamplingFeatures[Sampling Feature Type],$A436),CHAR(34),
", SamplingFeatureCode:  ",CHAR(34),INDEX(SamplingFeatures[Feature Code],$A436),CHAR(34),
", SamplingFeatureName:  ",CHAR(34),INDEX(SamplingFeatures[Feature Name],$A436),CHAR(34),
", SamplingFeatureDescription:  ",CHAR(34),INDEX(SamplingFeatures[Feature Description],$A436),CHAR(34),
", SamplingFeatureGeotypeCV:  ",CHAR(34),INDEX(SamplingFeatures[Feature Geo Type],$A436),CHAR(34),
", FeatureGeometry:  ",CHAR(34),INDEX(SamplingFeatures[Feature Geometry],$A436),CHAR(34),
", Elevation_m:  ",CHAR(34),INDEX(SamplingFeatures[Elevation_m],$A436),CHAR(34),
", ElevationDatumCV:  ",CHAR(34),ElevationDatum,CHAR(34),"}"))</f>
        <v>#REF!</v>
      </c>
      <c r="L436" t="e">
        <f>IF(INDEX(SamplingFeatures[Sampling Feature Type],$A436)&lt;&gt;"Site","",
CONCATENATE("  - &amp;SiteID",TEXT(SUMPRODUCT(--($L$3:$L435&lt;&gt;"")),"0000"),
" {","SamplingFeatureID:  *SamplingFeatureID",TEXT($A436,"0000"),
", SiteTypeCV:  ",CHAR(34),INDEX(Sites[Site Type],$A436),CHAR(34),
", Latitude:  ",INDEX(Sites[Latitude],$A436),
", Longitude:  ",INDEX(Sites[Longitude],$A436),
", SRSName:  ",CHAR(34),LatLonDatum,CHAR(34),"}"))</f>
        <v>#REF!</v>
      </c>
      <c r="M436" t="e">
        <f>IF(INDEX(SamplingFeatures[Sampling Feature Type],$A436)&lt;&gt;"Specimen","",
CONCATENATE("  - &amp;SpecimenID",TEXT(SUMPRODUCT(--($M$3:$M435&lt;&gt;"")),"0000"),
" {","SamplingFeatureID:  *SamplingFeatureID",TEXT($A436,"0000"),
", SpecimenTypeCV:  ",CHAR(34),INDEX(Specimens[Specimen Type],$A436),CHAR(34),
", SpecimenMediumCV:  ",INDEX(Specimens[Specimen Medium],$A436),
", IsFieldSpecimen:  ",CHAR(34),INDEX(Specimens[Is Field Specimen?],$A436),CHAR(34),"}"))</f>
        <v>#REF!</v>
      </c>
      <c r="N436" t="e">
        <f>IF(COUNTA(SpatialOffsets[])=0,"", IF(INDEX(SpatialOffsets[Spatial Offset Type],$A436)="","",
CONCATENATE("  - &amp;SpatialOffsetID",TEXT($A436,"0000"),
" {","SpatialOffsetTypeCV:  ",CHAR(34),INDEX(SpatialOffsets[Spatial Offset Type],$A436),CHAR(34),
", Offset1Value:  ",INDEX(SpatialOffsets[Offset 1 Value],$A436),
", Offset1UnitID:  ",CHAR(34),INDEX(SpatialOffsets[Offset 1 Unit],$A436),CHAR(34),
", Offset2Value:  ",INDEX(SpatialOffsets[Offset 2 Value],$A436),
", Offset2UnitID:  ",CHAR(34),INDEX(SpatialOffsets[Offset 2 Unit],$A436),CHAR(34),
", Offset3Value:  ",INDEX(SpatialOffsets[Offset 3 Value],$A436),
", Offset3UnitID:  ",CHAR(34),INDEX(SpatialOffsets[Offset 3 Unit],$A436),CHAR(34),,"}")))</f>
        <v>#REF!</v>
      </c>
      <c r="O436" t="e">
        <f>IF(COUNTA(RelatedFeatures[])=0,"", IF(INDEX(RelatedFeatures[First Sampling Feature Code],$A436)="","",
CONCATENATE("  - &amp;RelationID",TEXT($A436,"0000"),
" {","SamplingFeatureID:  *SamplingFeatureID",TEXT(MATCH(INDEX(RelatedFeatures[First Sampling Feature Code],$A436),SamplingFeatures[Feature Code],0),"0000"),
", RelationshipTypeCV:  ",CHAR(34),INDEX(RelatedFeatures[Relationship Type],$A436),CHAR(34),
", RelatedFeatureID: *SamplingFeatureID",TEXT(MATCH(INDEX(RelatedFeatures[Second Sampling Feature Code],$A436),SamplingFeatures[Feature Code],0),"0000"),
", SpatialOffsetID:  ",IF(INDEX(RelatedFeatures[Offset Number],$A436)="","",CONCATENATE("*SpatialOffsetID",TEXT(INDEX(RelatedFeatures[Offset Number],$A436),"0000"))),"}")))</f>
        <v>#REF!</v>
      </c>
      <c r="P436" t="e">
        <f>IF(INDEX(Methods[Method Type],$A436)="","",
CONCATENATE("  - &amp;MethodID",TEXT($A436,"0000"),
" {","MethodTypeCV:  ",CHAR(34),INDEX(Methods[Method Type],$A436),CHAR(34),
", MethodCode:  ",CHAR(34),INDEX(Methods[Method Code],$A436),CHAR(34),
", MethodName:  ",CHAR(34),INDEX(Methods[Method Name],$A436),CHAR(34),
", MethodDescription:  ",CHAR(34),INDEX(Methods[Method Description],$A436),CHAR(34),
", MethodLink:  ",CHAR(34),INDEX(Methods[Method Link],$A436),CHAR(34),
", OrganizationID: *OrganizationID",TEXT(MATCH(INDEX(Methods[Organization Name],$A436),Organizations[Organization Name],0),"0000"),"}"))</f>
        <v>#REF!</v>
      </c>
      <c r="Q436" t="e">
        <f>IF(INDEX(Variables[Variable Type],$A436)="","",
CONCATENATE("  - &amp;VariableID",TEXT($A436,"0000"),
" {","VariableTypeCV:  ",CHAR(34),INDEX(Variables[Variable Type],$A436),CHAR(34),
", VariableCode:  ",CHAR(34),INDEX(Variables[Variable Code],$A436),CHAR(34),
", VariableNameCV:  ",CHAR(34),INDEX(Variables[Variable Name],$A436),CHAR(34),
", VariableDefinition:  ",CHAR(34),INDEX(Variables[Variable Definition],$A436),CHAR(34),
", SpecciationCV:  ",CHAR(34),INDEX(Variables[Speciation],$A436),CHAR(34),
", NoDataValue:  ",CHAR(34),INDEX(Variables[No Data Value],$A436),CHAR(34),"}"))</f>
        <v>#REF!</v>
      </c>
    </row>
    <row r="437" spans="1:17" x14ac:dyDescent="0.25">
      <c r="A437">
        <v>434</v>
      </c>
      <c r="D437" t="e">
        <f>IF(INDEX(People[First Name],$A437)="","",
CONCATENATE("  - &amp;PersonID",TEXT($A437,"0000"),
" {","PersonFirstName:  ",CHAR(34),INDEX(People[First Name],$A437),CHAR(34),
", PersonMiddleName:  ",CHAR(34),INDEX(People[Middle Name],$A437),CHAR(34),
", PersonLastName:  ",CHAR(34),INDEX(People[Last Name],$A437),CHAR(34),"}"))</f>
        <v>#REF!</v>
      </c>
      <c r="E437" t="e">
        <f>IF(INDEX(Organizations[Organization Type '[CV']],$A437)="","",
CONCATENATE("  - &amp;OrganizationID",TEXT($A437,"0000"),
" {","OrganizationTypeCV:  ",CHAR(34),INDEX(Organizations[Organization Type '[CV']],$A437),CHAR(34),
", OrganizationCode:  ",CHAR(34),INDEX(Organizations[Organization Code],$A437),CHAR(34),
", OrganizationName:  ",CHAR(34),INDEX(Organizations[Organization Name],$A437),CHAR(34),
", OrganizationDescription:  ",CHAR(34),INDEX(Organizations[Organization Description],$A437),CHAR(34),
", OrganizationLink:  ",CHAR(34),INDEX(Organizations[Organization Link],$A437),CHAR(34),"}"))</f>
        <v>#REF!</v>
      </c>
      <c r="F437" t="e">
        <f>IF(INDEX(People[First Name],$A437)="","",
CONCATENATE("  - &amp;AffiliationID",TEXT($A437,"0000"),
" {PersonID: *PersonID",TEXT($A437,"0000"),
", OrganizationID: *OrganizationID",TEXT(MATCH(INDEX(People[Organization Name],$A437),Organizations[Organization Name],0),"0000"),
", IsPrimaryOrganizationContact: , AffiliationStartDate: , AffiliationEndDate: , PrimaryPhone: ",
", PrimaryEmail: ",CHAR(34),INDEX(People[Primary Email],$A437),CHAR(34),
", PrimaryAddress: ",CHAR(34),INDEX(People[Primary Address],$A437),CHAR(34),
", PersonLink: }"))</f>
        <v>#REF!</v>
      </c>
      <c r="H437" t="e">
        <f>IF(COUNTA(CitationInformation)=0,"",IF(INDEX(AuthorList[Author Name],$A437)="","",
CONCATENATE("  - &amp;AuthorListID",TEXT($A437,"0000"),
"  {CitationID: *CitationID0001",
", PersonID: *PersonID",TEXT(MATCH(INDEX(AuthorList[Author Name],$A437),People[Full Name],0),"0000"),
", AuthorOrder: ",INDEX(AuthorList[Author Number],$A437),"}")))</f>
        <v>#REF!</v>
      </c>
      <c r="K437" t="e">
        <f>IF(INDEX(SamplingFeatures[Feature Code],$A437)="","",
CONCATENATE("  - &amp;SamplingFeatureID",TEXT($A437,"0000"),
" {","SamplingFeatureUUID:  ",CHAR(34),INDEX(SamplingFeatures[Sampling Feature UUID],$A437),CHAR(34),
", SamplingFeatureTypeCV:  ",CHAR(34),INDEX(SamplingFeatures[Sampling Feature Type],$A437),CHAR(34),
", SamplingFeatureCode:  ",CHAR(34),INDEX(SamplingFeatures[Feature Code],$A437),CHAR(34),
", SamplingFeatureName:  ",CHAR(34),INDEX(SamplingFeatures[Feature Name],$A437),CHAR(34),
", SamplingFeatureDescription:  ",CHAR(34),INDEX(SamplingFeatures[Feature Description],$A437),CHAR(34),
", SamplingFeatureGeotypeCV:  ",CHAR(34),INDEX(SamplingFeatures[Feature Geo Type],$A437),CHAR(34),
", FeatureGeometry:  ",CHAR(34),INDEX(SamplingFeatures[Feature Geometry],$A437),CHAR(34),
", Elevation_m:  ",CHAR(34),INDEX(SamplingFeatures[Elevation_m],$A437),CHAR(34),
", ElevationDatumCV:  ",CHAR(34),ElevationDatum,CHAR(34),"}"))</f>
        <v>#REF!</v>
      </c>
      <c r="L437" t="e">
        <f>IF(INDEX(SamplingFeatures[Sampling Feature Type],$A437)&lt;&gt;"Site","",
CONCATENATE("  - &amp;SiteID",TEXT(SUMPRODUCT(--($L$3:$L436&lt;&gt;"")),"0000"),
" {","SamplingFeatureID:  *SamplingFeatureID",TEXT($A437,"0000"),
", SiteTypeCV:  ",CHAR(34),INDEX(Sites[Site Type],$A437),CHAR(34),
", Latitude:  ",INDEX(Sites[Latitude],$A437),
", Longitude:  ",INDEX(Sites[Longitude],$A437),
", SRSName:  ",CHAR(34),LatLonDatum,CHAR(34),"}"))</f>
        <v>#REF!</v>
      </c>
      <c r="M437" t="e">
        <f>IF(INDEX(SamplingFeatures[Sampling Feature Type],$A437)&lt;&gt;"Specimen","",
CONCATENATE("  - &amp;SpecimenID",TEXT(SUMPRODUCT(--($M$3:$M436&lt;&gt;"")),"0000"),
" {","SamplingFeatureID:  *SamplingFeatureID",TEXT($A437,"0000"),
", SpecimenTypeCV:  ",CHAR(34),INDEX(Specimens[Specimen Type],$A437),CHAR(34),
", SpecimenMediumCV:  ",INDEX(Specimens[Specimen Medium],$A437),
", IsFieldSpecimen:  ",CHAR(34),INDEX(Specimens[Is Field Specimen?],$A437),CHAR(34),"}"))</f>
        <v>#REF!</v>
      </c>
      <c r="N437" t="e">
        <f>IF(COUNTA(SpatialOffsets[])=0,"", IF(INDEX(SpatialOffsets[Spatial Offset Type],$A437)="","",
CONCATENATE("  - &amp;SpatialOffsetID",TEXT($A437,"0000"),
" {","SpatialOffsetTypeCV:  ",CHAR(34),INDEX(SpatialOffsets[Spatial Offset Type],$A437),CHAR(34),
", Offset1Value:  ",INDEX(SpatialOffsets[Offset 1 Value],$A437),
", Offset1UnitID:  ",CHAR(34),INDEX(SpatialOffsets[Offset 1 Unit],$A437),CHAR(34),
", Offset2Value:  ",INDEX(SpatialOffsets[Offset 2 Value],$A437),
", Offset2UnitID:  ",CHAR(34),INDEX(SpatialOffsets[Offset 2 Unit],$A437),CHAR(34),
", Offset3Value:  ",INDEX(SpatialOffsets[Offset 3 Value],$A437),
", Offset3UnitID:  ",CHAR(34),INDEX(SpatialOffsets[Offset 3 Unit],$A437),CHAR(34),,"}")))</f>
        <v>#REF!</v>
      </c>
      <c r="O437" t="e">
        <f>IF(COUNTA(RelatedFeatures[])=0,"", IF(INDEX(RelatedFeatures[First Sampling Feature Code],$A437)="","",
CONCATENATE("  - &amp;RelationID",TEXT($A437,"0000"),
" {","SamplingFeatureID:  *SamplingFeatureID",TEXT(MATCH(INDEX(RelatedFeatures[First Sampling Feature Code],$A437),SamplingFeatures[Feature Code],0),"0000"),
", RelationshipTypeCV:  ",CHAR(34),INDEX(RelatedFeatures[Relationship Type],$A437),CHAR(34),
", RelatedFeatureID: *SamplingFeatureID",TEXT(MATCH(INDEX(RelatedFeatures[Second Sampling Feature Code],$A437),SamplingFeatures[Feature Code],0),"0000"),
", SpatialOffsetID:  ",IF(INDEX(RelatedFeatures[Offset Number],$A437)="","",CONCATENATE("*SpatialOffsetID",TEXT(INDEX(RelatedFeatures[Offset Number],$A437),"0000"))),"}")))</f>
        <v>#REF!</v>
      </c>
      <c r="P437" t="e">
        <f>IF(INDEX(Methods[Method Type],$A437)="","",
CONCATENATE("  - &amp;MethodID",TEXT($A437,"0000"),
" {","MethodTypeCV:  ",CHAR(34),INDEX(Methods[Method Type],$A437),CHAR(34),
", MethodCode:  ",CHAR(34),INDEX(Methods[Method Code],$A437),CHAR(34),
", MethodName:  ",CHAR(34),INDEX(Methods[Method Name],$A437),CHAR(34),
", MethodDescription:  ",CHAR(34),INDEX(Methods[Method Description],$A437),CHAR(34),
", MethodLink:  ",CHAR(34),INDEX(Methods[Method Link],$A437),CHAR(34),
", OrganizationID: *OrganizationID",TEXT(MATCH(INDEX(Methods[Organization Name],$A437),Organizations[Organization Name],0),"0000"),"}"))</f>
        <v>#REF!</v>
      </c>
      <c r="Q437" t="e">
        <f>IF(INDEX(Variables[Variable Type],$A437)="","",
CONCATENATE("  - &amp;VariableID",TEXT($A437,"0000"),
" {","VariableTypeCV:  ",CHAR(34),INDEX(Variables[Variable Type],$A437),CHAR(34),
", VariableCode:  ",CHAR(34),INDEX(Variables[Variable Code],$A437),CHAR(34),
", VariableNameCV:  ",CHAR(34),INDEX(Variables[Variable Name],$A437),CHAR(34),
", VariableDefinition:  ",CHAR(34),INDEX(Variables[Variable Definition],$A437),CHAR(34),
", SpecciationCV:  ",CHAR(34),INDEX(Variables[Speciation],$A437),CHAR(34),
", NoDataValue:  ",CHAR(34),INDEX(Variables[No Data Value],$A437),CHAR(34),"}"))</f>
        <v>#REF!</v>
      </c>
    </row>
    <row r="438" spans="1:17" x14ac:dyDescent="0.25">
      <c r="A438">
        <v>435</v>
      </c>
      <c r="D438" t="e">
        <f>IF(INDEX(People[First Name],$A438)="","",
CONCATENATE("  - &amp;PersonID",TEXT($A438,"0000"),
" {","PersonFirstName:  ",CHAR(34),INDEX(People[First Name],$A438),CHAR(34),
", PersonMiddleName:  ",CHAR(34),INDEX(People[Middle Name],$A438),CHAR(34),
", PersonLastName:  ",CHAR(34),INDEX(People[Last Name],$A438),CHAR(34),"}"))</f>
        <v>#REF!</v>
      </c>
      <c r="E438" t="e">
        <f>IF(INDEX(Organizations[Organization Type '[CV']],$A438)="","",
CONCATENATE("  - &amp;OrganizationID",TEXT($A438,"0000"),
" {","OrganizationTypeCV:  ",CHAR(34),INDEX(Organizations[Organization Type '[CV']],$A438),CHAR(34),
", OrganizationCode:  ",CHAR(34),INDEX(Organizations[Organization Code],$A438),CHAR(34),
", OrganizationName:  ",CHAR(34),INDEX(Organizations[Organization Name],$A438),CHAR(34),
", OrganizationDescription:  ",CHAR(34),INDEX(Organizations[Organization Description],$A438),CHAR(34),
", OrganizationLink:  ",CHAR(34),INDEX(Organizations[Organization Link],$A438),CHAR(34),"}"))</f>
        <v>#REF!</v>
      </c>
      <c r="F438" t="e">
        <f>IF(INDEX(People[First Name],$A438)="","",
CONCATENATE("  - &amp;AffiliationID",TEXT($A438,"0000"),
" {PersonID: *PersonID",TEXT($A438,"0000"),
", OrganizationID: *OrganizationID",TEXT(MATCH(INDEX(People[Organization Name],$A438),Organizations[Organization Name],0),"0000"),
", IsPrimaryOrganizationContact: , AffiliationStartDate: , AffiliationEndDate: , PrimaryPhone: ",
", PrimaryEmail: ",CHAR(34),INDEX(People[Primary Email],$A438),CHAR(34),
", PrimaryAddress: ",CHAR(34),INDEX(People[Primary Address],$A438),CHAR(34),
", PersonLink: }"))</f>
        <v>#REF!</v>
      </c>
      <c r="H438" t="e">
        <f>IF(COUNTA(CitationInformation)=0,"",IF(INDEX(AuthorList[Author Name],$A438)="","",
CONCATENATE("  - &amp;AuthorListID",TEXT($A438,"0000"),
"  {CitationID: *CitationID0001",
", PersonID: *PersonID",TEXT(MATCH(INDEX(AuthorList[Author Name],$A438),People[Full Name],0),"0000"),
", AuthorOrder: ",INDEX(AuthorList[Author Number],$A438),"}")))</f>
        <v>#REF!</v>
      </c>
      <c r="K438" t="e">
        <f>IF(INDEX(SamplingFeatures[Feature Code],$A438)="","",
CONCATENATE("  - &amp;SamplingFeatureID",TEXT($A438,"0000"),
" {","SamplingFeatureUUID:  ",CHAR(34),INDEX(SamplingFeatures[Sampling Feature UUID],$A438),CHAR(34),
", SamplingFeatureTypeCV:  ",CHAR(34),INDEX(SamplingFeatures[Sampling Feature Type],$A438),CHAR(34),
", SamplingFeatureCode:  ",CHAR(34),INDEX(SamplingFeatures[Feature Code],$A438),CHAR(34),
", SamplingFeatureName:  ",CHAR(34),INDEX(SamplingFeatures[Feature Name],$A438),CHAR(34),
", SamplingFeatureDescription:  ",CHAR(34),INDEX(SamplingFeatures[Feature Description],$A438),CHAR(34),
", SamplingFeatureGeotypeCV:  ",CHAR(34),INDEX(SamplingFeatures[Feature Geo Type],$A438),CHAR(34),
", FeatureGeometry:  ",CHAR(34),INDEX(SamplingFeatures[Feature Geometry],$A438),CHAR(34),
", Elevation_m:  ",CHAR(34),INDEX(SamplingFeatures[Elevation_m],$A438),CHAR(34),
", ElevationDatumCV:  ",CHAR(34),ElevationDatum,CHAR(34),"}"))</f>
        <v>#REF!</v>
      </c>
      <c r="L438" t="e">
        <f>IF(INDEX(SamplingFeatures[Sampling Feature Type],$A438)&lt;&gt;"Site","",
CONCATENATE("  - &amp;SiteID",TEXT(SUMPRODUCT(--($L$3:$L437&lt;&gt;"")),"0000"),
" {","SamplingFeatureID:  *SamplingFeatureID",TEXT($A438,"0000"),
", SiteTypeCV:  ",CHAR(34),INDEX(Sites[Site Type],$A438),CHAR(34),
", Latitude:  ",INDEX(Sites[Latitude],$A438),
", Longitude:  ",INDEX(Sites[Longitude],$A438),
", SRSName:  ",CHAR(34),LatLonDatum,CHAR(34),"}"))</f>
        <v>#REF!</v>
      </c>
      <c r="M438" t="e">
        <f>IF(INDEX(SamplingFeatures[Sampling Feature Type],$A438)&lt;&gt;"Specimen","",
CONCATENATE("  - &amp;SpecimenID",TEXT(SUMPRODUCT(--($M$3:$M437&lt;&gt;"")),"0000"),
" {","SamplingFeatureID:  *SamplingFeatureID",TEXT($A438,"0000"),
", SpecimenTypeCV:  ",CHAR(34),INDEX(Specimens[Specimen Type],$A438),CHAR(34),
", SpecimenMediumCV:  ",INDEX(Specimens[Specimen Medium],$A438),
", IsFieldSpecimen:  ",CHAR(34),INDEX(Specimens[Is Field Specimen?],$A438),CHAR(34),"}"))</f>
        <v>#REF!</v>
      </c>
      <c r="N438" t="e">
        <f>IF(COUNTA(SpatialOffsets[])=0,"", IF(INDEX(SpatialOffsets[Spatial Offset Type],$A438)="","",
CONCATENATE("  - &amp;SpatialOffsetID",TEXT($A438,"0000"),
" {","SpatialOffsetTypeCV:  ",CHAR(34),INDEX(SpatialOffsets[Spatial Offset Type],$A438),CHAR(34),
", Offset1Value:  ",INDEX(SpatialOffsets[Offset 1 Value],$A438),
", Offset1UnitID:  ",CHAR(34),INDEX(SpatialOffsets[Offset 1 Unit],$A438),CHAR(34),
", Offset2Value:  ",INDEX(SpatialOffsets[Offset 2 Value],$A438),
", Offset2UnitID:  ",CHAR(34),INDEX(SpatialOffsets[Offset 2 Unit],$A438),CHAR(34),
", Offset3Value:  ",INDEX(SpatialOffsets[Offset 3 Value],$A438),
", Offset3UnitID:  ",CHAR(34),INDEX(SpatialOffsets[Offset 3 Unit],$A438),CHAR(34),,"}")))</f>
        <v>#REF!</v>
      </c>
      <c r="O438" t="e">
        <f>IF(COUNTA(RelatedFeatures[])=0,"", IF(INDEX(RelatedFeatures[First Sampling Feature Code],$A438)="","",
CONCATENATE("  - &amp;RelationID",TEXT($A438,"0000"),
" {","SamplingFeatureID:  *SamplingFeatureID",TEXT(MATCH(INDEX(RelatedFeatures[First Sampling Feature Code],$A438),SamplingFeatures[Feature Code],0),"0000"),
", RelationshipTypeCV:  ",CHAR(34),INDEX(RelatedFeatures[Relationship Type],$A438),CHAR(34),
", RelatedFeatureID: *SamplingFeatureID",TEXT(MATCH(INDEX(RelatedFeatures[Second Sampling Feature Code],$A438),SamplingFeatures[Feature Code],0),"0000"),
", SpatialOffsetID:  ",IF(INDEX(RelatedFeatures[Offset Number],$A438)="","",CONCATENATE("*SpatialOffsetID",TEXT(INDEX(RelatedFeatures[Offset Number],$A438),"0000"))),"}")))</f>
        <v>#REF!</v>
      </c>
      <c r="P438" t="e">
        <f>IF(INDEX(Methods[Method Type],$A438)="","",
CONCATENATE("  - &amp;MethodID",TEXT($A438,"0000"),
" {","MethodTypeCV:  ",CHAR(34),INDEX(Methods[Method Type],$A438),CHAR(34),
", MethodCode:  ",CHAR(34),INDEX(Methods[Method Code],$A438),CHAR(34),
", MethodName:  ",CHAR(34),INDEX(Methods[Method Name],$A438),CHAR(34),
", MethodDescription:  ",CHAR(34),INDEX(Methods[Method Description],$A438),CHAR(34),
", MethodLink:  ",CHAR(34),INDEX(Methods[Method Link],$A438),CHAR(34),
", OrganizationID: *OrganizationID",TEXT(MATCH(INDEX(Methods[Organization Name],$A438),Organizations[Organization Name],0),"0000"),"}"))</f>
        <v>#REF!</v>
      </c>
      <c r="Q438" t="e">
        <f>IF(INDEX(Variables[Variable Type],$A438)="","",
CONCATENATE("  - &amp;VariableID",TEXT($A438,"0000"),
" {","VariableTypeCV:  ",CHAR(34),INDEX(Variables[Variable Type],$A438),CHAR(34),
", VariableCode:  ",CHAR(34),INDEX(Variables[Variable Code],$A438),CHAR(34),
", VariableNameCV:  ",CHAR(34),INDEX(Variables[Variable Name],$A438),CHAR(34),
", VariableDefinition:  ",CHAR(34),INDEX(Variables[Variable Definition],$A438),CHAR(34),
", SpecciationCV:  ",CHAR(34),INDEX(Variables[Speciation],$A438),CHAR(34),
", NoDataValue:  ",CHAR(34),INDEX(Variables[No Data Value],$A438),CHAR(34),"}"))</f>
        <v>#REF!</v>
      </c>
    </row>
    <row r="439" spans="1:17" x14ac:dyDescent="0.25">
      <c r="A439">
        <v>436</v>
      </c>
      <c r="D439" t="e">
        <f>IF(INDEX(People[First Name],$A439)="","",
CONCATENATE("  - &amp;PersonID",TEXT($A439,"0000"),
" {","PersonFirstName:  ",CHAR(34),INDEX(People[First Name],$A439),CHAR(34),
", PersonMiddleName:  ",CHAR(34),INDEX(People[Middle Name],$A439),CHAR(34),
", PersonLastName:  ",CHAR(34),INDEX(People[Last Name],$A439),CHAR(34),"}"))</f>
        <v>#REF!</v>
      </c>
      <c r="E439" t="e">
        <f>IF(INDEX(Organizations[Organization Type '[CV']],$A439)="","",
CONCATENATE("  - &amp;OrganizationID",TEXT($A439,"0000"),
" {","OrganizationTypeCV:  ",CHAR(34),INDEX(Organizations[Organization Type '[CV']],$A439),CHAR(34),
", OrganizationCode:  ",CHAR(34),INDEX(Organizations[Organization Code],$A439),CHAR(34),
", OrganizationName:  ",CHAR(34),INDEX(Organizations[Organization Name],$A439),CHAR(34),
", OrganizationDescription:  ",CHAR(34),INDEX(Organizations[Organization Description],$A439),CHAR(34),
", OrganizationLink:  ",CHAR(34),INDEX(Organizations[Organization Link],$A439),CHAR(34),"}"))</f>
        <v>#REF!</v>
      </c>
      <c r="F439" t="e">
        <f>IF(INDEX(People[First Name],$A439)="","",
CONCATENATE("  - &amp;AffiliationID",TEXT($A439,"0000"),
" {PersonID: *PersonID",TEXT($A439,"0000"),
", OrganizationID: *OrganizationID",TEXT(MATCH(INDEX(People[Organization Name],$A439),Organizations[Organization Name],0),"0000"),
", IsPrimaryOrganizationContact: , AffiliationStartDate: , AffiliationEndDate: , PrimaryPhone: ",
", PrimaryEmail: ",CHAR(34),INDEX(People[Primary Email],$A439),CHAR(34),
", PrimaryAddress: ",CHAR(34),INDEX(People[Primary Address],$A439),CHAR(34),
", PersonLink: }"))</f>
        <v>#REF!</v>
      </c>
      <c r="H439" t="e">
        <f>IF(COUNTA(CitationInformation)=0,"",IF(INDEX(AuthorList[Author Name],$A439)="","",
CONCATENATE("  - &amp;AuthorListID",TEXT($A439,"0000"),
"  {CitationID: *CitationID0001",
", PersonID: *PersonID",TEXT(MATCH(INDEX(AuthorList[Author Name],$A439),People[Full Name],0),"0000"),
", AuthorOrder: ",INDEX(AuthorList[Author Number],$A439),"}")))</f>
        <v>#REF!</v>
      </c>
      <c r="K439" t="e">
        <f>IF(INDEX(SamplingFeatures[Feature Code],$A439)="","",
CONCATENATE("  - &amp;SamplingFeatureID",TEXT($A439,"0000"),
" {","SamplingFeatureUUID:  ",CHAR(34),INDEX(SamplingFeatures[Sampling Feature UUID],$A439),CHAR(34),
", SamplingFeatureTypeCV:  ",CHAR(34),INDEX(SamplingFeatures[Sampling Feature Type],$A439),CHAR(34),
", SamplingFeatureCode:  ",CHAR(34),INDEX(SamplingFeatures[Feature Code],$A439),CHAR(34),
", SamplingFeatureName:  ",CHAR(34),INDEX(SamplingFeatures[Feature Name],$A439),CHAR(34),
", SamplingFeatureDescription:  ",CHAR(34),INDEX(SamplingFeatures[Feature Description],$A439),CHAR(34),
", SamplingFeatureGeotypeCV:  ",CHAR(34),INDEX(SamplingFeatures[Feature Geo Type],$A439),CHAR(34),
", FeatureGeometry:  ",CHAR(34),INDEX(SamplingFeatures[Feature Geometry],$A439),CHAR(34),
", Elevation_m:  ",CHAR(34),INDEX(SamplingFeatures[Elevation_m],$A439),CHAR(34),
", ElevationDatumCV:  ",CHAR(34),ElevationDatum,CHAR(34),"}"))</f>
        <v>#REF!</v>
      </c>
      <c r="L439" t="e">
        <f>IF(INDEX(SamplingFeatures[Sampling Feature Type],$A439)&lt;&gt;"Site","",
CONCATENATE("  - &amp;SiteID",TEXT(SUMPRODUCT(--($L$3:$L438&lt;&gt;"")),"0000"),
" {","SamplingFeatureID:  *SamplingFeatureID",TEXT($A439,"0000"),
", SiteTypeCV:  ",CHAR(34),INDEX(Sites[Site Type],$A439),CHAR(34),
", Latitude:  ",INDEX(Sites[Latitude],$A439),
", Longitude:  ",INDEX(Sites[Longitude],$A439),
", SRSName:  ",CHAR(34),LatLonDatum,CHAR(34),"}"))</f>
        <v>#REF!</v>
      </c>
      <c r="M439" t="e">
        <f>IF(INDEX(SamplingFeatures[Sampling Feature Type],$A439)&lt;&gt;"Specimen","",
CONCATENATE("  - &amp;SpecimenID",TEXT(SUMPRODUCT(--($M$3:$M438&lt;&gt;"")),"0000"),
" {","SamplingFeatureID:  *SamplingFeatureID",TEXT($A439,"0000"),
", SpecimenTypeCV:  ",CHAR(34),INDEX(Specimens[Specimen Type],$A439),CHAR(34),
", SpecimenMediumCV:  ",INDEX(Specimens[Specimen Medium],$A439),
", IsFieldSpecimen:  ",CHAR(34),INDEX(Specimens[Is Field Specimen?],$A439),CHAR(34),"}"))</f>
        <v>#REF!</v>
      </c>
      <c r="N439" t="e">
        <f>IF(COUNTA(SpatialOffsets[])=0,"", IF(INDEX(SpatialOffsets[Spatial Offset Type],$A439)="","",
CONCATENATE("  - &amp;SpatialOffsetID",TEXT($A439,"0000"),
" {","SpatialOffsetTypeCV:  ",CHAR(34),INDEX(SpatialOffsets[Spatial Offset Type],$A439),CHAR(34),
", Offset1Value:  ",INDEX(SpatialOffsets[Offset 1 Value],$A439),
", Offset1UnitID:  ",CHAR(34),INDEX(SpatialOffsets[Offset 1 Unit],$A439),CHAR(34),
", Offset2Value:  ",INDEX(SpatialOffsets[Offset 2 Value],$A439),
", Offset2UnitID:  ",CHAR(34),INDEX(SpatialOffsets[Offset 2 Unit],$A439),CHAR(34),
", Offset3Value:  ",INDEX(SpatialOffsets[Offset 3 Value],$A439),
", Offset3UnitID:  ",CHAR(34),INDEX(SpatialOffsets[Offset 3 Unit],$A439),CHAR(34),,"}")))</f>
        <v>#REF!</v>
      </c>
      <c r="O439" t="e">
        <f>IF(COUNTA(RelatedFeatures[])=0,"", IF(INDEX(RelatedFeatures[First Sampling Feature Code],$A439)="","",
CONCATENATE("  - &amp;RelationID",TEXT($A439,"0000"),
" {","SamplingFeatureID:  *SamplingFeatureID",TEXT(MATCH(INDEX(RelatedFeatures[First Sampling Feature Code],$A439),SamplingFeatures[Feature Code],0),"0000"),
", RelationshipTypeCV:  ",CHAR(34),INDEX(RelatedFeatures[Relationship Type],$A439),CHAR(34),
", RelatedFeatureID: *SamplingFeatureID",TEXT(MATCH(INDEX(RelatedFeatures[Second Sampling Feature Code],$A439),SamplingFeatures[Feature Code],0),"0000"),
", SpatialOffsetID:  ",IF(INDEX(RelatedFeatures[Offset Number],$A439)="","",CONCATENATE("*SpatialOffsetID",TEXT(INDEX(RelatedFeatures[Offset Number],$A439),"0000"))),"}")))</f>
        <v>#REF!</v>
      </c>
      <c r="P439" t="e">
        <f>IF(INDEX(Methods[Method Type],$A439)="","",
CONCATENATE("  - &amp;MethodID",TEXT($A439,"0000"),
" {","MethodTypeCV:  ",CHAR(34),INDEX(Methods[Method Type],$A439),CHAR(34),
", MethodCode:  ",CHAR(34),INDEX(Methods[Method Code],$A439),CHAR(34),
", MethodName:  ",CHAR(34),INDEX(Methods[Method Name],$A439),CHAR(34),
", MethodDescription:  ",CHAR(34),INDEX(Methods[Method Description],$A439),CHAR(34),
", MethodLink:  ",CHAR(34),INDEX(Methods[Method Link],$A439),CHAR(34),
", OrganizationID: *OrganizationID",TEXT(MATCH(INDEX(Methods[Organization Name],$A439),Organizations[Organization Name],0),"0000"),"}"))</f>
        <v>#REF!</v>
      </c>
      <c r="Q439" t="e">
        <f>IF(INDEX(Variables[Variable Type],$A439)="","",
CONCATENATE("  - &amp;VariableID",TEXT($A439,"0000"),
" {","VariableTypeCV:  ",CHAR(34),INDEX(Variables[Variable Type],$A439),CHAR(34),
", VariableCode:  ",CHAR(34),INDEX(Variables[Variable Code],$A439),CHAR(34),
", VariableNameCV:  ",CHAR(34),INDEX(Variables[Variable Name],$A439),CHAR(34),
", VariableDefinition:  ",CHAR(34),INDEX(Variables[Variable Definition],$A439),CHAR(34),
", SpecciationCV:  ",CHAR(34),INDEX(Variables[Speciation],$A439),CHAR(34),
", NoDataValue:  ",CHAR(34),INDEX(Variables[No Data Value],$A439),CHAR(34),"}"))</f>
        <v>#REF!</v>
      </c>
    </row>
    <row r="440" spans="1:17" x14ac:dyDescent="0.25">
      <c r="A440">
        <v>437</v>
      </c>
      <c r="D440" t="e">
        <f>IF(INDEX(People[First Name],$A440)="","",
CONCATENATE("  - &amp;PersonID",TEXT($A440,"0000"),
" {","PersonFirstName:  ",CHAR(34),INDEX(People[First Name],$A440),CHAR(34),
", PersonMiddleName:  ",CHAR(34),INDEX(People[Middle Name],$A440),CHAR(34),
", PersonLastName:  ",CHAR(34),INDEX(People[Last Name],$A440),CHAR(34),"}"))</f>
        <v>#REF!</v>
      </c>
      <c r="E440" t="e">
        <f>IF(INDEX(Organizations[Organization Type '[CV']],$A440)="","",
CONCATENATE("  - &amp;OrganizationID",TEXT($A440,"0000"),
" {","OrganizationTypeCV:  ",CHAR(34),INDEX(Organizations[Organization Type '[CV']],$A440),CHAR(34),
", OrganizationCode:  ",CHAR(34),INDEX(Organizations[Organization Code],$A440),CHAR(34),
", OrganizationName:  ",CHAR(34),INDEX(Organizations[Organization Name],$A440),CHAR(34),
", OrganizationDescription:  ",CHAR(34),INDEX(Organizations[Organization Description],$A440),CHAR(34),
", OrganizationLink:  ",CHAR(34),INDEX(Organizations[Organization Link],$A440),CHAR(34),"}"))</f>
        <v>#REF!</v>
      </c>
      <c r="F440" t="e">
        <f>IF(INDEX(People[First Name],$A440)="","",
CONCATENATE("  - &amp;AffiliationID",TEXT($A440,"0000"),
" {PersonID: *PersonID",TEXT($A440,"0000"),
", OrganizationID: *OrganizationID",TEXT(MATCH(INDEX(People[Organization Name],$A440),Organizations[Organization Name],0),"0000"),
", IsPrimaryOrganizationContact: , AffiliationStartDate: , AffiliationEndDate: , PrimaryPhone: ",
", PrimaryEmail: ",CHAR(34),INDEX(People[Primary Email],$A440),CHAR(34),
", PrimaryAddress: ",CHAR(34),INDEX(People[Primary Address],$A440),CHAR(34),
", PersonLink: }"))</f>
        <v>#REF!</v>
      </c>
      <c r="H440" t="e">
        <f>IF(COUNTA(CitationInformation)=0,"",IF(INDEX(AuthorList[Author Name],$A440)="","",
CONCATENATE("  - &amp;AuthorListID",TEXT($A440,"0000"),
"  {CitationID: *CitationID0001",
", PersonID: *PersonID",TEXT(MATCH(INDEX(AuthorList[Author Name],$A440),People[Full Name],0),"0000"),
", AuthorOrder: ",INDEX(AuthorList[Author Number],$A440),"}")))</f>
        <v>#REF!</v>
      </c>
      <c r="K440" t="e">
        <f>IF(INDEX(SamplingFeatures[Feature Code],$A440)="","",
CONCATENATE("  - &amp;SamplingFeatureID",TEXT($A440,"0000"),
" {","SamplingFeatureUUID:  ",CHAR(34),INDEX(SamplingFeatures[Sampling Feature UUID],$A440),CHAR(34),
", SamplingFeatureTypeCV:  ",CHAR(34),INDEX(SamplingFeatures[Sampling Feature Type],$A440),CHAR(34),
", SamplingFeatureCode:  ",CHAR(34),INDEX(SamplingFeatures[Feature Code],$A440),CHAR(34),
", SamplingFeatureName:  ",CHAR(34),INDEX(SamplingFeatures[Feature Name],$A440),CHAR(34),
", SamplingFeatureDescription:  ",CHAR(34),INDEX(SamplingFeatures[Feature Description],$A440),CHAR(34),
", SamplingFeatureGeotypeCV:  ",CHAR(34),INDEX(SamplingFeatures[Feature Geo Type],$A440),CHAR(34),
", FeatureGeometry:  ",CHAR(34),INDEX(SamplingFeatures[Feature Geometry],$A440),CHAR(34),
", Elevation_m:  ",CHAR(34),INDEX(SamplingFeatures[Elevation_m],$A440),CHAR(34),
", ElevationDatumCV:  ",CHAR(34),ElevationDatum,CHAR(34),"}"))</f>
        <v>#REF!</v>
      </c>
      <c r="L440" t="e">
        <f>IF(INDEX(SamplingFeatures[Sampling Feature Type],$A440)&lt;&gt;"Site","",
CONCATENATE("  - &amp;SiteID",TEXT(SUMPRODUCT(--($L$3:$L439&lt;&gt;"")),"0000"),
" {","SamplingFeatureID:  *SamplingFeatureID",TEXT($A440,"0000"),
", SiteTypeCV:  ",CHAR(34),INDEX(Sites[Site Type],$A440),CHAR(34),
", Latitude:  ",INDEX(Sites[Latitude],$A440),
", Longitude:  ",INDEX(Sites[Longitude],$A440),
", SRSName:  ",CHAR(34),LatLonDatum,CHAR(34),"}"))</f>
        <v>#REF!</v>
      </c>
      <c r="M440" t="e">
        <f>IF(INDEX(SamplingFeatures[Sampling Feature Type],$A440)&lt;&gt;"Specimen","",
CONCATENATE("  - &amp;SpecimenID",TEXT(SUMPRODUCT(--($M$3:$M439&lt;&gt;"")),"0000"),
" {","SamplingFeatureID:  *SamplingFeatureID",TEXT($A440,"0000"),
", SpecimenTypeCV:  ",CHAR(34),INDEX(Specimens[Specimen Type],$A440),CHAR(34),
", SpecimenMediumCV:  ",INDEX(Specimens[Specimen Medium],$A440),
", IsFieldSpecimen:  ",CHAR(34),INDEX(Specimens[Is Field Specimen?],$A440),CHAR(34),"}"))</f>
        <v>#REF!</v>
      </c>
      <c r="N440" t="e">
        <f>IF(COUNTA(SpatialOffsets[])=0,"", IF(INDEX(SpatialOffsets[Spatial Offset Type],$A440)="","",
CONCATENATE("  - &amp;SpatialOffsetID",TEXT($A440,"0000"),
" {","SpatialOffsetTypeCV:  ",CHAR(34),INDEX(SpatialOffsets[Spatial Offset Type],$A440),CHAR(34),
", Offset1Value:  ",INDEX(SpatialOffsets[Offset 1 Value],$A440),
", Offset1UnitID:  ",CHAR(34),INDEX(SpatialOffsets[Offset 1 Unit],$A440),CHAR(34),
", Offset2Value:  ",INDEX(SpatialOffsets[Offset 2 Value],$A440),
", Offset2UnitID:  ",CHAR(34),INDEX(SpatialOffsets[Offset 2 Unit],$A440),CHAR(34),
", Offset3Value:  ",INDEX(SpatialOffsets[Offset 3 Value],$A440),
", Offset3UnitID:  ",CHAR(34),INDEX(SpatialOffsets[Offset 3 Unit],$A440),CHAR(34),,"}")))</f>
        <v>#REF!</v>
      </c>
      <c r="O440" t="e">
        <f>IF(COUNTA(RelatedFeatures[])=0,"", IF(INDEX(RelatedFeatures[First Sampling Feature Code],$A440)="","",
CONCATENATE("  - &amp;RelationID",TEXT($A440,"0000"),
" {","SamplingFeatureID:  *SamplingFeatureID",TEXT(MATCH(INDEX(RelatedFeatures[First Sampling Feature Code],$A440),SamplingFeatures[Feature Code],0),"0000"),
", RelationshipTypeCV:  ",CHAR(34),INDEX(RelatedFeatures[Relationship Type],$A440),CHAR(34),
", RelatedFeatureID: *SamplingFeatureID",TEXT(MATCH(INDEX(RelatedFeatures[Second Sampling Feature Code],$A440),SamplingFeatures[Feature Code],0),"0000"),
", SpatialOffsetID:  ",IF(INDEX(RelatedFeatures[Offset Number],$A440)="","",CONCATENATE("*SpatialOffsetID",TEXT(INDEX(RelatedFeatures[Offset Number],$A440),"0000"))),"}")))</f>
        <v>#REF!</v>
      </c>
      <c r="P440" t="e">
        <f>IF(INDEX(Methods[Method Type],$A440)="","",
CONCATENATE("  - &amp;MethodID",TEXT($A440,"0000"),
" {","MethodTypeCV:  ",CHAR(34),INDEX(Methods[Method Type],$A440),CHAR(34),
", MethodCode:  ",CHAR(34),INDEX(Methods[Method Code],$A440),CHAR(34),
", MethodName:  ",CHAR(34),INDEX(Methods[Method Name],$A440),CHAR(34),
", MethodDescription:  ",CHAR(34),INDEX(Methods[Method Description],$A440),CHAR(34),
", MethodLink:  ",CHAR(34),INDEX(Methods[Method Link],$A440),CHAR(34),
", OrganizationID: *OrganizationID",TEXT(MATCH(INDEX(Methods[Organization Name],$A440),Organizations[Organization Name],0),"0000"),"}"))</f>
        <v>#REF!</v>
      </c>
      <c r="Q440" t="e">
        <f>IF(INDEX(Variables[Variable Type],$A440)="","",
CONCATENATE("  - &amp;VariableID",TEXT($A440,"0000"),
" {","VariableTypeCV:  ",CHAR(34),INDEX(Variables[Variable Type],$A440),CHAR(34),
", VariableCode:  ",CHAR(34),INDEX(Variables[Variable Code],$A440),CHAR(34),
", VariableNameCV:  ",CHAR(34),INDEX(Variables[Variable Name],$A440),CHAR(34),
", VariableDefinition:  ",CHAR(34),INDEX(Variables[Variable Definition],$A440),CHAR(34),
", SpecciationCV:  ",CHAR(34),INDEX(Variables[Speciation],$A440),CHAR(34),
", NoDataValue:  ",CHAR(34),INDEX(Variables[No Data Value],$A440),CHAR(34),"}"))</f>
        <v>#REF!</v>
      </c>
    </row>
    <row r="441" spans="1:17" x14ac:dyDescent="0.25">
      <c r="A441">
        <v>438</v>
      </c>
      <c r="D441" t="e">
        <f>IF(INDEX(People[First Name],$A441)="","",
CONCATENATE("  - &amp;PersonID",TEXT($A441,"0000"),
" {","PersonFirstName:  ",CHAR(34),INDEX(People[First Name],$A441),CHAR(34),
", PersonMiddleName:  ",CHAR(34),INDEX(People[Middle Name],$A441),CHAR(34),
", PersonLastName:  ",CHAR(34),INDEX(People[Last Name],$A441),CHAR(34),"}"))</f>
        <v>#REF!</v>
      </c>
      <c r="E441" t="e">
        <f>IF(INDEX(Organizations[Organization Type '[CV']],$A441)="","",
CONCATENATE("  - &amp;OrganizationID",TEXT($A441,"0000"),
" {","OrganizationTypeCV:  ",CHAR(34),INDEX(Organizations[Organization Type '[CV']],$A441),CHAR(34),
", OrganizationCode:  ",CHAR(34),INDEX(Organizations[Organization Code],$A441),CHAR(34),
", OrganizationName:  ",CHAR(34),INDEX(Organizations[Organization Name],$A441),CHAR(34),
", OrganizationDescription:  ",CHAR(34),INDEX(Organizations[Organization Description],$A441),CHAR(34),
", OrganizationLink:  ",CHAR(34),INDEX(Organizations[Organization Link],$A441),CHAR(34),"}"))</f>
        <v>#REF!</v>
      </c>
      <c r="F441" t="e">
        <f>IF(INDEX(People[First Name],$A441)="","",
CONCATENATE("  - &amp;AffiliationID",TEXT($A441,"0000"),
" {PersonID: *PersonID",TEXT($A441,"0000"),
", OrganizationID: *OrganizationID",TEXT(MATCH(INDEX(People[Organization Name],$A441),Organizations[Organization Name],0),"0000"),
", IsPrimaryOrganizationContact: , AffiliationStartDate: , AffiliationEndDate: , PrimaryPhone: ",
", PrimaryEmail: ",CHAR(34),INDEX(People[Primary Email],$A441),CHAR(34),
", PrimaryAddress: ",CHAR(34),INDEX(People[Primary Address],$A441),CHAR(34),
", PersonLink: }"))</f>
        <v>#REF!</v>
      </c>
      <c r="H441" t="e">
        <f>IF(COUNTA(CitationInformation)=0,"",IF(INDEX(AuthorList[Author Name],$A441)="","",
CONCATENATE("  - &amp;AuthorListID",TEXT($A441,"0000"),
"  {CitationID: *CitationID0001",
", PersonID: *PersonID",TEXT(MATCH(INDEX(AuthorList[Author Name],$A441),People[Full Name],0),"0000"),
", AuthorOrder: ",INDEX(AuthorList[Author Number],$A441),"}")))</f>
        <v>#REF!</v>
      </c>
      <c r="K441" t="e">
        <f>IF(INDEX(SamplingFeatures[Feature Code],$A441)="","",
CONCATENATE("  - &amp;SamplingFeatureID",TEXT($A441,"0000"),
" {","SamplingFeatureUUID:  ",CHAR(34),INDEX(SamplingFeatures[Sampling Feature UUID],$A441),CHAR(34),
", SamplingFeatureTypeCV:  ",CHAR(34),INDEX(SamplingFeatures[Sampling Feature Type],$A441),CHAR(34),
", SamplingFeatureCode:  ",CHAR(34),INDEX(SamplingFeatures[Feature Code],$A441),CHAR(34),
", SamplingFeatureName:  ",CHAR(34),INDEX(SamplingFeatures[Feature Name],$A441),CHAR(34),
", SamplingFeatureDescription:  ",CHAR(34),INDEX(SamplingFeatures[Feature Description],$A441),CHAR(34),
", SamplingFeatureGeotypeCV:  ",CHAR(34),INDEX(SamplingFeatures[Feature Geo Type],$A441),CHAR(34),
", FeatureGeometry:  ",CHAR(34),INDEX(SamplingFeatures[Feature Geometry],$A441),CHAR(34),
", Elevation_m:  ",CHAR(34),INDEX(SamplingFeatures[Elevation_m],$A441),CHAR(34),
", ElevationDatumCV:  ",CHAR(34),ElevationDatum,CHAR(34),"}"))</f>
        <v>#REF!</v>
      </c>
      <c r="L441" t="e">
        <f>IF(INDEX(SamplingFeatures[Sampling Feature Type],$A441)&lt;&gt;"Site","",
CONCATENATE("  - &amp;SiteID",TEXT(SUMPRODUCT(--($L$3:$L440&lt;&gt;"")),"0000"),
" {","SamplingFeatureID:  *SamplingFeatureID",TEXT($A441,"0000"),
", SiteTypeCV:  ",CHAR(34),INDEX(Sites[Site Type],$A441),CHAR(34),
", Latitude:  ",INDEX(Sites[Latitude],$A441),
", Longitude:  ",INDEX(Sites[Longitude],$A441),
", SRSName:  ",CHAR(34),LatLonDatum,CHAR(34),"}"))</f>
        <v>#REF!</v>
      </c>
      <c r="M441" t="e">
        <f>IF(INDEX(SamplingFeatures[Sampling Feature Type],$A441)&lt;&gt;"Specimen","",
CONCATENATE("  - &amp;SpecimenID",TEXT(SUMPRODUCT(--($M$3:$M440&lt;&gt;"")),"0000"),
" {","SamplingFeatureID:  *SamplingFeatureID",TEXT($A441,"0000"),
", SpecimenTypeCV:  ",CHAR(34),INDEX(Specimens[Specimen Type],$A441),CHAR(34),
", SpecimenMediumCV:  ",INDEX(Specimens[Specimen Medium],$A441),
", IsFieldSpecimen:  ",CHAR(34),INDEX(Specimens[Is Field Specimen?],$A441),CHAR(34),"}"))</f>
        <v>#REF!</v>
      </c>
      <c r="N441" t="e">
        <f>IF(COUNTA(SpatialOffsets[])=0,"", IF(INDEX(SpatialOffsets[Spatial Offset Type],$A441)="","",
CONCATENATE("  - &amp;SpatialOffsetID",TEXT($A441,"0000"),
" {","SpatialOffsetTypeCV:  ",CHAR(34),INDEX(SpatialOffsets[Spatial Offset Type],$A441),CHAR(34),
", Offset1Value:  ",INDEX(SpatialOffsets[Offset 1 Value],$A441),
", Offset1UnitID:  ",CHAR(34),INDEX(SpatialOffsets[Offset 1 Unit],$A441),CHAR(34),
", Offset2Value:  ",INDEX(SpatialOffsets[Offset 2 Value],$A441),
", Offset2UnitID:  ",CHAR(34),INDEX(SpatialOffsets[Offset 2 Unit],$A441),CHAR(34),
", Offset3Value:  ",INDEX(SpatialOffsets[Offset 3 Value],$A441),
", Offset3UnitID:  ",CHAR(34),INDEX(SpatialOffsets[Offset 3 Unit],$A441),CHAR(34),,"}")))</f>
        <v>#REF!</v>
      </c>
      <c r="O441" t="e">
        <f>IF(COUNTA(RelatedFeatures[])=0,"", IF(INDEX(RelatedFeatures[First Sampling Feature Code],$A441)="","",
CONCATENATE("  - &amp;RelationID",TEXT($A441,"0000"),
" {","SamplingFeatureID:  *SamplingFeatureID",TEXT(MATCH(INDEX(RelatedFeatures[First Sampling Feature Code],$A441),SamplingFeatures[Feature Code],0),"0000"),
", RelationshipTypeCV:  ",CHAR(34),INDEX(RelatedFeatures[Relationship Type],$A441),CHAR(34),
", RelatedFeatureID: *SamplingFeatureID",TEXT(MATCH(INDEX(RelatedFeatures[Second Sampling Feature Code],$A441),SamplingFeatures[Feature Code],0),"0000"),
", SpatialOffsetID:  ",IF(INDEX(RelatedFeatures[Offset Number],$A441)="","",CONCATENATE("*SpatialOffsetID",TEXT(INDEX(RelatedFeatures[Offset Number],$A441),"0000"))),"}")))</f>
        <v>#REF!</v>
      </c>
      <c r="P441" t="e">
        <f>IF(INDEX(Methods[Method Type],$A441)="","",
CONCATENATE("  - &amp;MethodID",TEXT($A441,"0000"),
" {","MethodTypeCV:  ",CHAR(34),INDEX(Methods[Method Type],$A441),CHAR(34),
", MethodCode:  ",CHAR(34),INDEX(Methods[Method Code],$A441),CHAR(34),
", MethodName:  ",CHAR(34),INDEX(Methods[Method Name],$A441),CHAR(34),
", MethodDescription:  ",CHAR(34),INDEX(Methods[Method Description],$A441),CHAR(34),
", MethodLink:  ",CHAR(34),INDEX(Methods[Method Link],$A441),CHAR(34),
", OrganizationID: *OrganizationID",TEXT(MATCH(INDEX(Methods[Organization Name],$A441),Organizations[Organization Name],0),"0000"),"}"))</f>
        <v>#REF!</v>
      </c>
      <c r="Q441" t="e">
        <f>IF(INDEX(Variables[Variable Type],$A441)="","",
CONCATENATE("  - &amp;VariableID",TEXT($A441,"0000"),
" {","VariableTypeCV:  ",CHAR(34),INDEX(Variables[Variable Type],$A441),CHAR(34),
", VariableCode:  ",CHAR(34),INDEX(Variables[Variable Code],$A441),CHAR(34),
", VariableNameCV:  ",CHAR(34),INDEX(Variables[Variable Name],$A441),CHAR(34),
", VariableDefinition:  ",CHAR(34),INDEX(Variables[Variable Definition],$A441),CHAR(34),
", SpecciationCV:  ",CHAR(34),INDEX(Variables[Speciation],$A441),CHAR(34),
", NoDataValue:  ",CHAR(34),INDEX(Variables[No Data Value],$A441),CHAR(34),"}"))</f>
        <v>#REF!</v>
      </c>
    </row>
    <row r="442" spans="1:17" x14ac:dyDescent="0.25">
      <c r="A442">
        <v>439</v>
      </c>
      <c r="D442" t="e">
        <f>IF(INDEX(People[First Name],$A442)="","",
CONCATENATE("  - &amp;PersonID",TEXT($A442,"0000"),
" {","PersonFirstName:  ",CHAR(34),INDEX(People[First Name],$A442),CHAR(34),
", PersonMiddleName:  ",CHAR(34),INDEX(People[Middle Name],$A442),CHAR(34),
", PersonLastName:  ",CHAR(34),INDEX(People[Last Name],$A442),CHAR(34),"}"))</f>
        <v>#REF!</v>
      </c>
      <c r="E442" t="e">
        <f>IF(INDEX(Organizations[Organization Type '[CV']],$A442)="","",
CONCATENATE("  - &amp;OrganizationID",TEXT($A442,"0000"),
" {","OrganizationTypeCV:  ",CHAR(34),INDEX(Organizations[Organization Type '[CV']],$A442),CHAR(34),
", OrganizationCode:  ",CHAR(34),INDEX(Organizations[Organization Code],$A442),CHAR(34),
", OrganizationName:  ",CHAR(34),INDEX(Organizations[Organization Name],$A442),CHAR(34),
", OrganizationDescription:  ",CHAR(34),INDEX(Organizations[Organization Description],$A442),CHAR(34),
", OrganizationLink:  ",CHAR(34),INDEX(Organizations[Organization Link],$A442),CHAR(34),"}"))</f>
        <v>#REF!</v>
      </c>
      <c r="F442" t="e">
        <f>IF(INDEX(People[First Name],$A442)="","",
CONCATENATE("  - &amp;AffiliationID",TEXT($A442,"0000"),
" {PersonID: *PersonID",TEXT($A442,"0000"),
", OrganizationID: *OrganizationID",TEXT(MATCH(INDEX(People[Organization Name],$A442),Organizations[Organization Name],0),"0000"),
", IsPrimaryOrganizationContact: , AffiliationStartDate: , AffiliationEndDate: , PrimaryPhone: ",
", PrimaryEmail: ",CHAR(34),INDEX(People[Primary Email],$A442),CHAR(34),
", PrimaryAddress: ",CHAR(34),INDEX(People[Primary Address],$A442),CHAR(34),
", PersonLink: }"))</f>
        <v>#REF!</v>
      </c>
      <c r="H442" t="e">
        <f>IF(COUNTA(CitationInformation)=0,"",IF(INDEX(AuthorList[Author Name],$A442)="","",
CONCATENATE("  - &amp;AuthorListID",TEXT($A442,"0000"),
"  {CitationID: *CitationID0001",
", PersonID: *PersonID",TEXT(MATCH(INDEX(AuthorList[Author Name],$A442),People[Full Name],0),"0000"),
", AuthorOrder: ",INDEX(AuthorList[Author Number],$A442),"}")))</f>
        <v>#REF!</v>
      </c>
      <c r="K442" t="e">
        <f>IF(INDEX(SamplingFeatures[Feature Code],$A442)="","",
CONCATENATE("  - &amp;SamplingFeatureID",TEXT($A442,"0000"),
" {","SamplingFeatureUUID:  ",CHAR(34),INDEX(SamplingFeatures[Sampling Feature UUID],$A442),CHAR(34),
", SamplingFeatureTypeCV:  ",CHAR(34),INDEX(SamplingFeatures[Sampling Feature Type],$A442),CHAR(34),
", SamplingFeatureCode:  ",CHAR(34),INDEX(SamplingFeatures[Feature Code],$A442),CHAR(34),
", SamplingFeatureName:  ",CHAR(34),INDEX(SamplingFeatures[Feature Name],$A442),CHAR(34),
", SamplingFeatureDescription:  ",CHAR(34),INDEX(SamplingFeatures[Feature Description],$A442),CHAR(34),
", SamplingFeatureGeotypeCV:  ",CHAR(34),INDEX(SamplingFeatures[Feature Geo Type],$A442),CHAR(34),
", FeatureGeometry:  ",CHAR(34),INDEX(SamplingFeatures[Feature Geometry],$A442),CHAR(34),
", Elevation_m:  ",CHAR(34),INDEX(SamplingFeatures[Elevation_m],$A442),CHAR(34),
", ElevationDatumCV:  ",CHAR(34),ElevationDatum,CHAR(34),"}"))</f>
        <v>#REF!</v>
      </c>
      <c r="L442" t="e">
        <f>IF(INDEX(SamplingFeatures[Sampling Feature Type],$A442)&lt;&gt;"Site","",
CONCATENATE("  - &amp;SiteID",TEXT(SUMPRODUCT(--($L$3:$L441&lt;&gt;"")),"0000"),
" {","SamplingFeatureID:  *SamplingFeatureID",TEXT($A442,"0000"),
", SiteTypeCV:  ",CHAR(34),INDEX(Sites[Site Type],$A442),CHAR(34),
", Latitude:  ",INDEX(Sites[Latitude],$A442),
", Longitude:  ",INDEX(Sites[Longitude],$A442),
", SRSName:  ",CHAR(34),LatLonDatum,CHAR(34),"}"))</f>
        <v>#REF!</v>
      </c>
      <c r="M442" t="e">
        <f>IF(INDEX(SamplingFeatures[Sampling Feature Type],$A442)&lt;&gt;"Specimen","",
CONCATENATE("  - &amp;SpecimenID",TEXT(SUMPRODUCT(--($M$3:$M441&lt;&gt;"")),"0000"),
" {","SamplingFeatureID:  *SamplingFeatureID",TEXT($A442,"0000"),
", SpecimenTypeCV:  ",CHAR(34),INDEX(Specimens[Specimen Type],$A442),CHAR(34),
", SpecimenMediumCV:  ",INDEX(Specimens[Specimen Medium],$A442),
", IsFieldSpecimen:  ",CHAR(34),INDEX(Specimens[Is Field Specimen?],$A442),CHAR(34),"}"))</f>
        <v>#REF!</v>
      </c>
      <c r="N442" t="e">
        <f>IF(COUNTA(SpatialOffsets[])=0,"", IF(INDEX(SpatialOffsets[Spatial Offset Type],$A442)="","",
CONCATENATE("  - &amp;SpatialOffsetID",TEXT($A442,"0000"),
" {","SpatialOffsetTypeCV:  ",CHAR(34),INDEX(SpatialOffsets[Spatial Offset Type],$A442),CHAR(34),
", Offset1Value:  ",INDEX(SpatialOffsets[Offset 1 Value],$A442),
", Offset1UnitID:  ",CHAR(34),INDEX(SpatialOffsets[Offset 1 Unit],$A442),CHAR(34),
", Offset2Value:  ",INDEX(SpatialOffsets[Offset 2 Value],$A442),
", Offset2UnitID:  ",CHAR(34),INDEX(SpatialOffsets[Offset 2 Unit],$A442),CHAR(34),
", Offset3Value:  ",INDEX(SpatialOffsets[Offset 3 Value],$A442),
", Offset3UnitID:  ",CHAR(34),INDEX(SpatialOffsets[Offset 3 Unit],$A442),CHAR(34),,"}")))</f>
        <v>#REF!</v>
      </c>
      <c r="O442" t="e">
        <f>IF(COUNTA(RelatedFeatures[])=0,"", IF(INDEX(RelatedFeatures[First Sampling Feature Code],$A442)="","",
CONCATENATE("  - &amp;RelationID",TEXT($A442,"0000"),
" {","SamplingFeatureID:  *SamplingFeatureID",TEXT(MATCH(INDEX(RelatedFeatures[First Sampling Feature Code],$A442),SamplingFeatures[Feature Code],0),"0000"),
", RelationshipTypeCV:  ",CHAR(34),INDEX(RelatedFeatures[Relationship Type],$A442),CHAR(34),
", RelatedFeatureID: *SamplingFeatureID",TEXT(MATCH(INDEX(RelatedFeatures[Second Sampling Feature Code],$A442),SamplingFeatures[Feature Code],0),"0000"),
", SpatialOffsetID:  ",IF(INDEX(RelatedFeatures[Offset Number],$A442)="","",CONCATENATE("*SpatialOffsetID",TEXT(INDEX(RelatedFeatures[Offset Number],$A442),"0000"))),"}")))</f>
        <v>#REF!</v>
      </c>
      <c r="P442" t="e">
        <f>IF(INDEX(Methods[Method Type],$A442)="","",
CONCATENATE("  - &amp;MethodID",TEXT($A442,"0000"),
" {","MethodTypeCV:  ",CHAR(34),INDEX(Methods[Method Type],$A442),CHAR(34),
", MethodCode:  ",CHAR(34),INDEX(Methods[Method Code],$A442),CHAR(34),
", MethodName:  ",CHAR(34),INDEX(Methods[Method Name],$A442),CHAR(34),
", MethodDescription:  ",CHAR(34),INDEX(Methods[Method Description],$A442),CHAR(34),
", MethodLink:  ",CHAR(34),INDEX(Methods[Method Link],$A442),CHAR(34),
", OrganizationID: *OrganizationID",TEXT(MATCH(INDEX(Methods[Organization Name],$A442),Organizations[Organization Name],0),"0000"),"}"))</f>
        <v>#REF!</v>
      </c>
      <c r="Q442" t="e">
        <f>IF(INDEX(Variables[Variable Type],$A442)="","",
CONCATENATE("  - &amp;VariableID",TEXT($A442,"0000"),
" {","VariableTypeCV:  ",CHAR(34),INDEX(Variables[Variable Type],$A442),CHAR(34),
", VariableCode:  ",CHAR(34),INDEX(Variables[Variable Code],$A442),CHAR(34),
", VariableNameCV:  ",CHAR(34),INDEX(Variables[Variable Name],$A442),CHAR(34),
", VariableDefinition:  ",CHAR(34),INDEX(Variables[Variable Definition],$A442),CHAR(34),
", SpecciationCV:  ",CHAR(34),INDEX(Variables[Speciation],$A442),CHAR(34),
", NoDataValue:  ",CHAR(34),INDEX(Variables[No Data Value],$A442),CHAR(34),"}"))</f>
        <v>#REF!</v>
      </c>
    </row>
    <row r="443" spans="1:17" x14ac:dyDescent="0.25">
      <c r="A443">
        <v>440</v>
      </c>
      <c r="D443" t="e">
        <f>IF(INDEX(People[First Name],$A443)="","",
CONCATENATE("  - &amp;PersonID",TEXT($A443,"0000"),
" {","PersonFirstName:  ",CHAR(34),INDEX(People[First Name],$A443),CHAR(34),
", PersonMiddleName:  ",CHAR(34),INDEX(People[Middle Name],$A443),CHAR(34),
", PersonLastName:  ",CHAR(34),INDEX(People[Last Name],$A443),CHAR(34),"}"))</f>
        <v>#REF!</v>
      </c>
      <c r="E443" t="e">
        <f>IF(INDEX(Organizations[Organization Type '[CV']],$A443)="","",
CONCATENATE("  - &amp;OrganizationID",TEXT($A443,"0000"),
" {","OrganizationTypeCV:  ",CHAR(34),INDEX(Organizations[Organization Type '[CV']],$A443),CHAR(34),
", OrganizationCode:  ",CHAR(34),INDEX(Organizations[Organization Code],$A443),CHAR(34),
", OrganizationName:  ",CHAR(34),INDEX(Organizations[Organization Name],$A443),CHAR(34),
", OrganizationDescription:  ",CHAR(34),INDEX(Organizations[Organization Description],$A443),CHAR(34),
", OrganizationLink:  ",CHAR(34),INDEX(Organizations[Organization Link],$A443),CHAR(34),"}"))</f>
        <v>#REF!</v>
      </c>
      <c r="F443" t="e">
        <f>IF(INDEX(People[First Name],$A443)="","",
CONCATENATE("  - &amp;AffiliationID",TEXT($A443,"0000"),
" {PersonID: *PersonID",TEXT($A443,"0000"),
", OrganizationID: *OrganizationID",TEXT(MATCH(INDEX(People[Organization Name],$A443),Organizations[Organization Name],0),"0000"),
", IsPrimaryOrganizationContact: , AffiliationStartDate: , AffiliationEndDate: , PrimaryPhone: ",
", PrimaryEmail: ",CHAR(34),INDEX(People[Primary Email],$A443),CHAR(34),
", PrimaryAddress: ",CHAR(34),INDEX(People[Primary Address],$A443),CHAR(34),
", PersonLink: }"))</f>
        <v>#REF!</v>
      </c>
      <c r="H443" t="e">
        <f>IF(COUNTA(CitationInformation)=0,"",IF(INDEX(AuthorList[Author Name],$A443)="","",
CONCATENATE("  - &amp;AuthorListID",TEXT($A443,"0000"),
"  {CitationID: *CitationID0001",
", PersonID: *PersonID",TEXT(MATCH(INDEX(AuthorList[Author Name],$A443),People[Full Name],0),"0000"),
", AuthorOrder: ",INDEX(AuthorList[Author Number],$A443),"}")))</f>
        <v>#REF!</v>
      </c>
      <c r="K443" t="e">
        <f>IF(INDEX(SamplingFeatures[Feature Code],$A443)="","",
CONCATENATE("  - &amp;SamplingFeatureID",TEXT($A443,"0000"),
" {","SamplingFeatureUUID:  ",CHAR(34),INDEX(SamplingFeatures[Sampling Feature UUID],$A443),CHAR(34),
", SamplingFeatureTypeCV:  ",CHAR(34),INDEX(SamplingFeatures[Sampling Feature Type],$A443),CHAR(34),
", SamplingFeatureCode:  ",CHAR(34),INDEX(SamplingFeatures[Feature Code],$A443),CHAR(34),
", SamplingFeatureName:  ",CHAR(34),INDEX(SamplingFeatures[Feature Name],$A443),CHAR(34),
", SamplingFeatureDescription:  ",CHAR(34),INDEX(SamplingFeatures[Feature Description],$A443),CHAR(34),
", SamplingFeatureGeotypeCV:  ",CHAR(34),INDEX(SamplingFeatures[Feature Geo Type],$A443),CHAR(34),
", FeatureGeometry:  ",CHAR(34),INDEX(SamplingFeatures[Feature Geometry],$A443),CHAR(34),
", Elevation_m:  ",CHAR(34),INDEX(SamplingFeatures[Elevation_m],$A443),CHAR(34),
", ElevationDatumCV:  ",CHAR(34),ElevationDatum,CHAR(34),"}"))</f>
        <v>#REF!</v>
      </c>
      <c r="L443" t="e">
        <f>IF(INDEX(SamplingFeatures[Sampling Feature Type],$A443)&lt;&gt;"Site","",
CONCATENATE("  - &amp;SiteID",TEXT(SUMPRODUCT(--($L$3:$L442&lt;&gt;"")),"0000"),
" {","SamplingFeatureID:  *SamplingFeatureID",TEXT($A443,"0000"),
", SiteTypeCV:  ",CHAR(34),INDEX(Sites[Site Type],$A443),CHAR(34),
", Latitude:  ",INDEX(Sites[Latitude],$A443),
", Longitude:  ",INDEX(Sites[Longitude],$A443),
", SRSName:  ",CHAR(34),LatLonDatum,CHAR(34),"}"))</f>
        <v>#REF!</v>
      </c>
      <c r="M443" t="e">
        <f>IF(INDEX(SamplingFeatures[Sampling Feature Type],$A443)&lt;&gt;"Specimen","",
CONCATENATE("  - &amp;SpecimenID",TEXT(SUMPRODUCT(--($M$3:$M442&lt;&gt;"")),"0000"),
" {","SamplingFeatureID:  *SamplingFeatureID",TEXT($A443,"0000"),
", SpecimenTypeCV:  ",CHAR(34),INDEX(Specimens[Specimen Type],$A443),CHAR(34),
", SpecimenMediumCV:  ",INDEX(Specimens[Specimen Medium],$A443),
", IsFieldSpecimen:  ",CHAR(34),INDEX(Specimens[Is Field Specimen?],$A443),CHAR(34),"}"))</f>
        <v>#REF!</v>
      </c>
      <c r="N443" t="e">
        <f>IF(COUNTA(SpatialOffsets[])=0,"", IF(INDEX(SpatialOffsets[Spatial Offset Type],$A443)="","",
CONCATENATE("  - &amp;SpatialOffsetID",TEXT($A443,"0000"),
" {","SpatialOffsetTypeCV:  ",CHAR(34),INDEX(SpatialOffsets[Spatial Offset Type],$A443),CHAR(34),
", Offset1Value:  ",INDEX(SpatialOffsets[Offset 1 Value],$A443),
", Offset1UnitID:  ",CHAR(34),INDEX(SpatialOffsets[Offset 1 Unit],$A443),CHAR(34),
", Offset2Value:  ",INDEX(SpatialOffsets[Offset 2 Value],$A443),
", Offset2UnitID:  ",CHAR(34),INDEX(SpatialOffsets[Offset 2 Unit],$A443),CHAR(34),
", Offset3Value:  ",INDEX(SpatialOffsets[Offset 3 Value],$A443),
", Offset3UnitID:  ",CHAR(34),INDEX(SpatialOffsets[Offset 3 Unit],$A443),CHAR(34),,"}")))</f>
        <v>#REF!</v>
      </c>
      <c r="O443" t="e">
        <f>IF(COUNTA(RelatedFeatures[])=0,"", IF(INDEX(RelatedFeatures[First Sampling Feature Code],$A443)="","",
CONCATENATE("  - &amp;RelationID",TEXT($A443,"0000"),
" {","SamplingFeatureID:  *SamplingFeatureID",TEXT(MATCH(INDEX(RelatedFeatures[First Sampling Feature Code],$A443),SamplingFeatures[Feature Code],0),"0000"),
", RelationshipTypeCV:  ",CHAR(34),INDEX(RelatedFeatures[Relationship Type],$A443),CHAR(34),
", RelatedFeatureID: *SamplingFeatureID",TEXT(MATCH(INDEX(RelatedFeatures[Second Sampling Feature Code],$A443),SamplingFeatures[Feature Code],0),"0000"),
", SpatialOffsetID:  ",IF(INDEX(RelatedFeatures[Offset Number],$A443)="","",CONCATENATE("*SpatialOffsetID",TEXT(INDEX(RelatedFeatures[Offset Number],$A443),"0000"))),"}")))</f>
        <v>#REF!</v>
      </c>
      <c r="P443" t="e">
        <f>IF(INDEX(Methods[Method Type],$A443)="","",
CONCATENATE("  - &amp;MethodID",TEXT($A443,"0000"),
" {","MethodTypeCV:  ",CHAR(34),INDEX(Methods[Method Type],$A443),CHAR(34),
", MethodCode:  ",CHAR(34),INDEX(Methods[Method Code],$A443),CHAR(34),
", MethodName:  ",CHAR(34),INDEX(Methods[Method Name],$A443),CHAR(34),
", MethodDescription:  ",CHAR(34),INDEX(Methods[Method Description],$A443),CHAR(34),
", MethodLink:  ",CHAR(34),INDEX(Methods[Method Link],$A443),CHAR(34),
", OrganizationID: *OrganizationID",TEXT(MATCH(INDEX(Methods[Organization Name],$A443),Organizations[Organization Name],0),"0000"),"}"))</f>
        <v>#REF!</v>
      </c>
      <c r="Q443" t="e">
        <f>IF(INDEX(Variables[Variable Type],$A443)="","",
CONCATENATE("  - &amp;VariableID",TEXT($A443,"0000"),
" {","VariableTypeCV:  ",CHAR(34),INDEX(Variables[Variable Type],$A443),CHAR(34),
", VariableCode:  ",CHAR(34),INDEX(Variables[Variable Code],$A443),CHAR(34),
", VariableNameCV:  ",CHAR(34),INDEX(Variables[Variable Name],$A443),CHAR(34),
", VariableDefinition:  ",CHAR(34),INDEX(Variables[Variable Definition],$A443),CHAR(34),
", SpecciationCV:  ",CHAR(34),INDEX(Variables[Speciation],$A443),CHAR(34),
", NoDataValue:  ",CHAR(34),INDEX(Variables[No Data Value],$A443),CHAR(34),"}"))</f>
        <v>#REF!</v>
      </c>
    </row>
    <row r="444" spans="1:17" x14ac:dyDescent="0.25">
      <c r="A444">
        <v>441</v>
      </c>
      <c r="D444" t="e">
        <f>IF(INDEX(People[First Name],$A444)="","",
CONCATENATE("  - &amp;PersonID",TEXT($A444,"0000"),
" {","PersonFirstName:  ",CHAR(34),INDEX(People[First Name],$A444),CHAR(34),
", PersonMiddleName:  ",CHAR(34),INDEX(People[Middle Name],$A444),CHAR(34),
", PersonLastName:  ",CHAR(34),INDEX(People[Last Name],$A444),CHAR(34),"}"))</f>
        <v>#REF!</v>
      </c>
      <c r="E444" t="e">
        <f>IF(INDEX(Organizations[Organization Type '[CV']],$A444)="","",
CONCATENATE("  - &amp;OrganizationID",TEXT($A444,"0000"),
" {","OrganizationTypeCV:  ",CHAR(34),INDEX(Organizations[Organization Type '[CV']],$A444),CHAR(34),
", OrganizationCode:  ",CHAR(34),INDEX(Organizations[Organization Code],$A444),CHAR(34),
", OrganizationName:  ",CHAR(34),INDEX(Organizations[Organization Name],$A444),CHAR(34),
", OrganizationDescription:  ",CHAR(34),INDEX(Organizations[Organization Description],$A444),CHAR(34),
", OrganizationLink:  ",CHAR(34),INDEX(Organizations[Organization Link],$A444),CHAR(34),"}"))</f>
        <v>#REF!</v>
      </c>
      <c r="F444" t="e">
        <f>IF(INDEX(People[First Name],$A444)="","",
CONCATENATE("  - &amp;AffiliationID",TEXT($A444,"0000"),
" {PersonID: *PersonID",TEXT($A444,"0000"),
", OrganizationID: *OrganizationID",TEXT(MATCH(INDEX(People[Organization Name],$A444),Organizations[Organization Name],0),"0000"),
", IsPrimaryOrganizationContact: , AffiliationStartDate: , AffiliationEndDate: , PrimaryPhone: ",
", PrimaryEmail: ",CHAR(34),INDEX(People[Primary Email],$A444),CHAR(34),
", PrimaryAddress: ",CHAR(34),INDEX(People[Primary Address],$A444),CHAR(34),
", PersonLink: }"))</f>
        <v>#REF!</v>
      </c>
      <c r="H444" t="e">
        <f>IF(COUNTA(CitationInformation)=0,"",IF(INDEX(AuthorList[Author Name],$A444)="","",
CONCATENATE("  - &amp;AuthorListID",TEXT($A444,"0000"),
"  {CitationID: *CitationID0001",
", PersonID: *PersonID",TEXT(MATCH(INDEX(AuthorList[Author Name],$A444),People[Full Name],0),"0000"),
", AuthorOrder: ",INDEX(AuthorList[Author Number],$A444),"}")))</f>
        <v>#REF!</v>
      </c>
      <c r="K444" t="e">
        <f>IF(INDEX(SamplingFeatures[Feature Code],$A444)="","",
CONCATENATE("  - &amp;SamplingFeatureID",TEXT($A444,"0000"),
" {","SamplingFeatureUUID:  ",CHAR(34),INDEX(SamplingFeatures[Sampling Feature UUID],$A444),CHAR(34),
", SamplingFeatureTypeCV:  ",CHAR(34),INDEX(SamplingFeatures[Sampling Feature Type],$A444),CHAR(34),
", SamplingFeatureCode:  ",CHAR(34),INDEX(SamplingFeatures[Feature Code],$A444),CHAR(34),
", SamplingFeatureName:  ",CHAR(34),INDEX(SamplingFeatures[Feature Name],$A444),CHAR(34),
", SamplingFeatureDescription:  ",CHAR(34),INDEX(SamplingFeatures[Feature Description],$A444),CHAR(34),
", SamplingFeatureGeotypeCV:  ",CHAR(34),INDEX(SamplingFeatures[Feature Geo Type],$A444),CHAR(34),
", FeatureGeometry:  ",CHAR(34),INDEX(SamplingFeatures[Feature Geometry],$A444),CHAR(34),
", Elevation_m:  ",CHAR(34),INDEX(SamplingFeatures[Elevation_m],$A444),CHAR(34),
", ElevationDatumCV:  ",CHAR(34),ElevationDatum,CHAR(34),"}"))</f>
        <v>#REF!</v>
      </c>
      <c r="L444" t="e">
        <f>IF(INDEX(SamplingFeatures[Sampling Feature Type],$A444)&lt;&gt;"Site","",
CONCATENATE("  - &amp;SiteID",TEXT(SUMPRODUCT(--($L$3:$L443&lt;&gt;"")),"0000"),
" {","SamplingFeatureID:  *SamplingFeatureID",TEXT($A444,"0000"),
", SiteTypeCV:  ",CHAR(34),INDEX(Sites[Site Type],$A444),CHAR(34),
", Latitude:  ",INDEX(Sites[Latitude],$A444),
", Longitude:  ",INDEX(Sites[Longitude],$A444),
", SRSName:  ",CHAR(34),LatLonDatum,CHAR(34),"}"))</f>
        <v>#REF!</v>
      </c>
      <c r="M444" t="e">
        <f>IF(INDEX(SamplingFeatures[Sampling Feature Type],$A444)&lt;&gt;"Specimen","",
CONCATENATE("  - &amp;SpecimenID",TEXT(SUMPRODUCT(--($M$3:$M443&lt;&gt;"")),"0000"),
" {","SamplingFeatureID:  *SamplingFeatureID",TEXT($A444,"0000"),
", SpecimenTypeCV:  ",CHAR(34),INDEX(Specimens[Specimen Type],$A444),CHAR(34),
", SpecimenMediumCV:  ",INDEX(Specimens[Specimen Medium],$A444),
", IsFieldSpecimen:  ",CHAR(34),INDEX(Specimens[Is Field Specimen?],$A444),CHAR(34),"}"))</f>
        <v>#REF!</v>
      </c>
      <c r="N444" t="e">
        <f>IF(COUNTA(SpatialOffsets[])=0,"", IF(INDEX(SpatialOffsets[Spatial Offset Type],$A444)="","",
CONCATENATE("  - &amp;SpatialOffsetID",TEXT($A444,"0000"),
" {","SpatialOffsetTypeCV:  ",CHAR(34),INDEX(SpatialOffsets[Spatial Offset Type],$A444),CHAR(34),
", Offset1Value:  ",INDEX(SpatialOffsets[Offset 1 Value],$A444),
", Offset1UnitID:  ",CHAR(34),INDEX(SpatialOffsets[Offset 1 Unit],$A444),CHAR(34),
", Offset2Value:  ",INDEX(SpatialOffsets[Offset 2 Value],$A444),
", Offset2UnitID:  ",CHAR(34),INDEX(SpatialOffsets[Offset 2 Unit],$A444),CHAR(34),
", Offset3Value:  ",INDEX(SpatialOffsets[Offset 3 Value],$A444),
", Offset3UnitID:  ",CHAR(34),INDEX(SpatialOffsets[Offset 3 Unit],$A444),CHAR(34),,"}")))</f>
        <v>#REF!</v>
      </c>
      <c r="O444" t="e">
        <f>IF(COUNTA(RelatedFeatures[])=0,"", IF(INDEX(RelatedFeatures[First Sampling Feature Code],$A444)="","",
CONCATENATE("  - &amp;RelationID",TEXT($A444,"0000"),
" {","SamplingFeatureID:  *SamplingFeatureID",TEXT(MATCH(INDEX(RelatedFeatures[First Sampling Feature Code],$A444),SamplingFeatures[Feature Code],0),"0000"),
", RelationshipTypeCV:  ",CHAR(34),INDEX(RelatedFeatures[Relationship Type],$A444),CHAR(34),
", RelatedFeatureID: *SamplingFeatureID",TEXT(MATCH(INDEX(RelatedFeatures[Second Sampling Feature Code],$A444),SamplingFeatures[Feature Code],0),"0000"),
", SpatialOffsetID:  ",IF(INDEX(RelatedFeatures[Offset Number],$A444)="","",CONCATENATE("*SpatialOffsetID",TEXT(INDEX(RelatedFeatures[Offset Number],$A444),"0000"))),"}")))</f>
        <v>#REF!</v>
      </c>
      <c r="P444" t="e">
        <f>IF(INDEX(Methods[Method Type],$A444)="","",
CONCATENATE("  - &amp;MethodID",TEXT($A444,"0000"),
" {","MethodTypeCV:  ",CHAR(34),INDEX(Methods[Method Type],$A444),CHAR(34),
", MethodCode:  ",CHAR(34),INDEX(Methods[Method Code],$A444),CHAR(34),
", MethodName:  ",CHAR(34),INDEX(Methods[Method Name],$A444),CHAR(34),
", MethodDescription:  ",CHAR(34),INDEX(Methods[Method Description],$A444),CHAR(34),
", MethodLink:  ",CHAR(34),INDEX(Methods[Method Link],$A444),CHAR(34),
", OrganizationID: *OrganizationID",TEXT(MATCH(INDEX(Methods[Organization Name],$A444),Organizations[Organization Name],0),"0000"),"}"))</f>
        <v>#REF!</v>
      </c>
      <c r="Q444" t="e">
        <f>IF(INDEX(Variables[Variable Type],$A444)="","",
CONCATENATE("  - &amp;VariableID",TEXT($A444,"0000"),
" {","VariableTypeCV:  ",CHAR(34),INDEX(Variables[Variable Type],$A444),CHAR(34),
", VariableCode:  ",CHAR(34),INDEX(Variables[Variable Code],$A444),CHAR(34),
", VariableNameCV:  ",CHAR(34),INDEX(Variables[Variable Name],$A444),CHAR(34),
", VariableDefinition:  ",CHAR(34),INDEX(Variables[Variable Definition],$A444),CHAR(34),
", SpecciationCV:  ",CHAR(34),INDEX(Variables[Speciation],$A444),CHAR(34),
", NoDataValue:  ",CHAR(34),INDEX(Variables[No Data Value],$A444),CHAR(34),"}"))</f>
        <v>#REF!</v>
      </c>
    </row>
    <row r="445" spans="1:17" x14ac:dyDescent="0.25">
      <c r="A445">
        <v>442</v>
      </c>
      <c r="D445" t="e">
        <f>IF(INDEX(People[First Name],$A445)="","",
CONCATENATE("  - &amp;PersonID",TEXT($A445,"0000"),
" {","PersonFirstName:  ",CHAR(34),INDEX(People[First Name],$A445),CHAR(34),
", PersonMiddleName:  ",CHAR(34),INDEX(People[Middle Name],$A445),CHAR(34),
", PersonLastName:  ",CHAR(34),INDEX(People[Last Name],$A445),CHAR(34),"}"))</f>
        <v>#REF!</v>
      </c>
      <c r="E445" t="e">
        <f>IF(INDEX(Organizations[Organization Type '[CV']],$A445)="","",
CONCATENATE("  - &amp;OrganizationID",TEXT($A445,"0000"),
" {","OrganizationTypeCV:  ",CHAR(34),INDEX(Organizations[Organization Type '[CV']],$A445),CHAR(34),
", OrganizationCode:  ",CHAR(34),INDEX(Organizations[Organization Code],$A445),CHAR(34),
", OrganizationName:  ",CHAR(34),INDEX(Organizations[Organization Name],$A445),CHAR(34),
", OrganizationDescription:  ",CHAR(34),INDEX(Organizations[Organization Description],$A445),CHAR(34),
", OrganizationLink:  ",CHAR(34),INDEX(Organizations[Organization Link],$A445),CHAR(34),"}"))</f>
        <v>#REF!</v>
      </c>
      <c r="F445" t="e">
        <f>IF(INDEX(People[First Name],$A445)="","",
CONCATENATE("  - &amp;AffiliationID",TEXT($A445,"0000"),
" {PersonID: *PersonID",TEXT($A445,"0000"),
", OrganizationID: *OrganizationID",TEXT(MATCH(INDEX(People[Organization Name],$A445),Organizations[Organization Name],0),"0000"),
", IsPrimaryOrganizationContact: , AffiliationStartDate: , AffiliationEndDate: , PrimaryPhone: ",
", PrimaryEmail: ",CHAR(34),INDEX(People[Primary Email],$A445),CHAR(34),
", PrimaryAddress: ",CHAR(34),INDEX(People[Primary Address],$A445),CHAR(34),
", PersonLink: }"))</f>
        <v>#REF!</v>
      </c>
      <c r="H445" t="e">
        <f>IF(COUNTA(CitationInformation)=0,"",IF(INDEX(AuthorList[Author Name],$A445)="","",
CONCATENATE("  - &amp;AuthorListID",TEXT($A445,"0000"),
"  {CitationID: *CitationID0001",
", PersonID: *PersonID",TEXT(MATCH(INDEX(AuthorList[Author Name],$A445),People[Full Name],0),"0000"),
", AuthorOrder: ",INDEX(AuthorList[Author Number],$A445),"}")))</f>
        <v>#REF!</v>
      </c>
      <c r="K445" t="e">
        <f>IF(INDEX(SamplingFeatures[Feature Code],$A445)="","",
CONCATENATE("  - &amp;SamplingFeatureID",TEXT($A445,"0000"),
" {","SamplingFeatureUUID:  ",CHAR(34),INDEX(SamplingFeatures[Sampling Feature UUID],$A445),CHAR(34),
", SamplingFeatureTypeCV:  ",CHAR(34),INDEX(SamplingFeatures[Sampling Feature Type],$A445),CHAR(34),
", SamplingFeatureCode:  ",CHAR(34),INDEX(SamplingFeatures[Feature Code],$A445),CHAR(34),
", SamplingFeatureName:  ",CHAR(34),INDEX(SamplingFeatures[Feature Name],$A445),CHAR(34),
", SamplingFeatureDescription:  ",CHAR(34),INDEX(SamplingFeatures[Feature Description],$A445),CHAR(34),
", SamplingFeatureGeotypeCV:  ",CHAR(34),INDEX(SamplingFeatures[Feature Geo Type],$A445),CHAR(34),
", FeatureGeometry:  ",CHAR(34),INDEX(SamplingFeatures[Feature Geometry],$A445),CHAR(34),
", Elevation_m:  ",CHAR(34),INDEX(SamplingFeatures[Elevation_m],$A445),CHAR(34),
", ElevationDatumCV:  ",CHAR(34),ElevationDatum,CHAR(34),"}"))</f>
        <v>#REF!</v>
      </c>
      <c r="L445" t="e">
        <f>IF(INDEX(SamplingFeatures[Sampling Feature Type],$A445)&lt;&gt;"Site","",
CONCATENATE("  - &amp;SiteID",TEXT(SUMPRODUCT(--($L$3:$L444&lt;&gt;"")),"0000"),
" {","SamplingFeatureID:  *SamplingFeatureID",TEXT($A445,"0000"),
", SiteTypeCV:  ",CHAR(34),INDEX(Sites[Site Type],$A445),CHAR(34),
", Latitude:  ",INDEX(Sites[Latitude],$A445),
", Longitude:  ",INDEX(Sites[Longitude],$A445),
", SRSName:  ",CHAR(34),LatLonDatum,CHAR(34),"}"))</f>
        <v>#REF!</v>
      </c>
      <c r="M445" t="e">
        <f>IF(INDEX(SamplingFeatures[Sampling Feature Type],$A445)&lt;&gt;"Specimen","",
CONCATENATE("  - &amp;SpecimenID",TEXT(SUMPRODUCT(--($M$3:$M444&lt;&gt;"")),"0000"),
" {","SamplingFeatureID:  *SamplingFeatureID",TEXT($A445,"0000"),
", SpecimenTypeCV:  ",CHAR(34),INDEX(Specimens[Specimen Type],$A445),CHAR(34),
", SpecimenMediumCV:  ",INDEX(Specimens[Specimen Medium],$A445),
", IsFieldSpecimen:  ",CHAR(34),INDEX(Specimens[Is Field Specimen?],$A445),CHAR(34),"}"))</f>
        <v>#REF!</v>
      </c>
      <c r="N445" t="e">
        <f>IF(COUNTA(SpatialOffsets[])=0,"", IF(INDEX(SpatialOffsets[Spatial Offset Type],$A445)="","",
CONCATENATE("  - &amp;SpatialOffsetID",TEXT($A445,"0000"),
" {","SpatialOffsetTypeCV:  ",CHAR(34),INDEX(SpatialOffsets[Spatial Offset Type],$A445),CHAR(34),
", Offset1Value:  ",INDEX(SpatialOffsets[Offset 1 Value],$A445),
", Offset1UnitID:  ",CHAR(34),INDEX(SpatialOffsets[Offset 1 Unit],$A445),CHAR(34),
", Offset2Value:  ",INDEX(SpatialOffsets[Offset 2 Value],$A445),
", Offset2UnitID:  ",CHAR(34),INDEX(SpatialOffsets[Offset 2 Unit],$A445),CHAR(34),
", Offset3Value:  ",INDEX(SpatialOffsets[Offset 3 Value],$A445),
", Offset3UnitID:  ",CHAR(34),INDEX(SpatialOffsets[Offset 3 Unit],$A445),CHAR(34),,"}")))</f>
        <v>#REF!</v>
      </c>
      <c r="O445" t="e">
        <f>IF(COUNTA(RelatedFeatures[])=0,"", IF(INDEX(RelatedFeatures[First Sampling Feature Code],$A445)="","",
CONCATENATE("  - &amp;RelationID",TEXT($A445,"0000"),
" {","SamplingFeatureID:  *SamplingFeatureID",TEXT(MATCH(INDEX(RelatedFeatures[First Sampling Feature Code],$A445),SamplingFeatures[Feature Code],0),"0000"),
", RelationshipTypeCV:  ",CHAR(34),INDEX(RelatedFeatures[Relationship Type],$A445),CHAR(34),
", RelatedFeatureID: *SamplingFeatureID",TEXT(MATCH(INDEX(RelatedFeatures[Second Sampling Feature Code],$A445),SamplingFeatures[Feature Code],0),"0000"),
", SpatialOffsetID:  ",IF(INDEX(RelatedFeatures[Offset Number],$A445)="","",CONCATENATE("*SpatialOffsetID",TEXT(INDEX(RelatedFeatures[Offset Number],$A445),"0000"))),"}")))</f>
        <v>#REF!</v>
      </c>
      <c r="P445" t="e">
        <f>IF(INDEX(Methods[Method Type],$A445)="","",
CONCATENATE("  - &amp;MethodID",TEXT($A445,"0000"),
" {","MethodTypeCV:  ",CHAR(34),INDEX(Methods[Method Type],$A445),CHAR(34),
", MethodCode:  ",CHAR(34),INDEX(Methods[Method Code],$A445),CHAR(34),
", MethodName:  ",CHAR(34),INDEX(Methods[Method Name],$A445),CHAR(34),
", MethodDescription:  ",CHAR(34),INDEX(Methods[Method Description],$A445),CHAR(34),
", MethodLink:  ",CHAR(34),INDEX(Methods[Method Link],$A445),CHAR(34),
", OrganizationID: *OrganizationID",TEXT(MATCH(INDEX(Methods[Organization Name],$A445),Organizations[Organization Name],0),"0000"),"}"))</f>
        <v>#REF!</v>
      </c>
      <c r="Q445" t="e">
        <f>IF(INDEX(Variables[Variable Type],$A445)="","",
CONCATENATE("  - &amp;VariableID",TEXT($A445,"0000"),
" {","VariableTypeCV:  ",CHAR(34),INDEX(Variables[Variable Type],$A445),CHAR(34),
", VariableCode:  ",CHAR(34),INDEX(Variables[Variable Code],$A445),CHAR(34),
", VariableNameCV:  ",CHAR(34),INDEX(Variables[Variable Name],$A445),CHAR(34),
", VariableDefinition:  ",CHAR(34),INDEX(Variables[Variable Definition],$A445),CHAR(34),
", SpecciationCV:  ",CHAR(34),INDEX(Variables[Speciation],$A445),CHAR(34),
", NoDataValue:  ",CHAR(34),INDEX(Variables[No Data Value],$A445),CHAR(34),"}"))</f>
        <v>#REF!</v>
      </c>
    </row>
    <row r="446" spans="1:17" x14ac:dyDescent="0.25">
      <c r="A446">
        <v>443</v>
      </c>
      <c r="D446" t="e">
        <f>IF(INDEX(People[First Name],$A446)="","",
CONCATENATE("  - &amp;PersonID",TEXT($A446,"0000"),
" {","PersonFirstName:  ",CHAR(34),INDEX(People[First Name],$A446),CHAR(34),
", PersonMiddleName:  ",CHAR(34),INDEX(People[Middle Name],$A446),CHAR(34),
", PersonLastName:  ",CHAR(34),INDEX(People[Last Name],$A446),CHAR(34),"}"))</f>
        <v>#REF!</v>
      </c>
      <c r="E446" t="e">
        <f>IF(INDEX(Organizations[Organization Type '[CV']],$A446)="","",
CONCATENATE("  - &amp;OrganizationID",TEXT($A446,"0000"),
" {","OrganizationTypeCV:  ",CHAR(34),INDEX(Organizations[Organization Type '[CV']],$A446),CHAR(34),
", OrganizationCode:  ",CHAR(34),INDEX(Organizations[Organization Code],$A446),CHAR(34),
", OrganizationName:  ",CHAR(34),INDEX(Organizations[Organization Name],$A446),CHAR(34),
", OrganizationDescription:  ",CHAR(34),INDEX(Organizations[Organization Description],$A446),CHAR(34),
", OrganizationLink:  ",CHAR(34),INDEX(Organizations[Organization Link],$A446),CHAR(34),"}"))</f>
        <v>#REF!</v>
      </c>
      <c r="F446" t="e">
        <f>IF(INDEX(People[First Name],$A446)="","",
CONCATENATE("  - &amp;AffiliationID",TEXT($A446,"0000"),
" {PersonID: *PersonID",TEXT($A446,"0000"),
", OrganizationID: *OrganizationID",TEXT(MATCH(INDEX(People[Organization Name],$A446),Organizations[Organization Name],0),"0000"),
", IsPrimaryOrganizationContact: , AffiliationStartDate: , AffiliationEndDate: , PrimaryPhone: ",
", PrimaryEmail: ",CHAR(34),INDEX(People[Primary Email],$A446),CHAR(34),
", PrimaryAddress: ",CHAR(34),INDEX(People[Primary Address],$A446),CHAR(34),
", PersonLink: }"))</f>
        <v>#REF!</v>
      </c>
      <c r="H446" t="e">
        <f>IF(COUNTA(CitationInformation)=0,"",IF(INDEX(AuthorList[Author Name],$A446)="","",
CONCATENATE("  - &amp;AuthorListID",TEXT($A446,"0000"),
"  {CitationID: *CitationID0001",
", PersonID: *PersonID",TEXT(MATCH(INDEX(AuthorList[Author Name],$A446),People[Full Name],0),"0000"),
", AuthorOrder: ",INDEX(AuthorList[Author Number],$A446),"}")))</f>
        <v>#REF!</v>
      </c>
      <c r="K446" t="e">
        <f>IF(INDEX(SamplingFeatures[Feature Code],$A446)="","",
CONCATENATE("  - &amp;SamplingFeatureID",TEXT($A446,"0000"),
" {","SamplingFeatureUUID:  ",CHAR(34),INDEX(SamplingFeatures[Sampling Feature UUID],$A446),CHAR(34),
", SamplingFeatureTypeCV:  ",CHAR(34),INDEX(SamplingFeatures[Sampling Feature Type],$A446),CHAR(34),
", SamplingFeatureCode:  ",CHAR(34),INDEX(SamplingFeatures[Feature Code],$A446),CHAR(34),
", SamplingFeatureName:  ",CHAR(34),INDEX(SamplingFeatures[Feature Name],$A446),CHAR(34),
", SamplingFeatureDescription:  ",CHAR(34),INDEX(SamplingFeatures[Feature Description],$A446),CHAR(34),
", SamplingFeatureGeotypeCV:  ",CHAR(34),INDEX(SamplingFeatures[Feature Geo Type],$A446),CHAR(34),
", FeatureGeometry:  ",CHAR(34),INDEX(SamplingFeatures[Feature Geometry],$A446),CHAR(34),
", Elevation_m:  ",CHAR(34),INDEX(SamplingFeatures[Elevation_m],$A446),CHAR(34),
", ElevationDatumCV:  ",CHAR(34),ElevationDatum,CHAR(34),"}"))</f>
        <v>#REF!</v>
      </c>
      <c r="L446" t="e">
        <f>IF(INDEX(SamplingFeatures[Sampling Feature Type],$A446)&lt;&gt;"Site","",
CONCATENATE("  - &amp;SiteID",TEXT(SUMPRODUCT(--($L$3:$L445&lt;&gt;"")),"0000"),
" {","SamplingFeatureID:  *SamplingFeatureID",TEXT($A446,"0000"),
", SiteTypeCV:  ",CHAR(34),INDEX(Sites[Site Type],$A446),CHAR(34),
", Latitude:  ",INDEX(Sites[Latitude],$A446),
", Longitude:  ",INDEX(Sites[Longitude],$A446),
", SRSName:  ",CHAR(34),LatLonDatum,CHAR(34),"}"))</f>
        <v>#REF!</v>
      </c>
      <c r="M446" t="e">
        <f>IF(INDEX(SamplingFeatures[Sampling Feature Type],$A446)&lt;&gt;"Specimen","",
CONCATENATE("  - &amp;SpecimenID",TEXT(SUMPRODUCT(--($M$3:$M445&lt;&gt;"")),"0000"),
" {","SamplingFeatureID:  *SamplingFeatureID",TEXT($A446,"0000"),
", SpecimenTypeCV:  ",CHAR(34),INDEX(Specimens[Specimen Type],$A446),CHAR(34),
", SpecimenMediumCV:  ",INDEX(Specimens[Specimen Medium],$A446),
", IsFieldSpecimen:  ",CHAR(34),INDEX(Specimens[Is Field Specimen?],$A446),CHAR(34),"}"))</f>
        <v>#REF!</v>
      </c>
      <c r="N446" t="e">
        <f>IF(COUNTA(SpatialOffsets[])=0,"", IF(INDEX(SpatialOffsets[Spatial Offset Type],$A446)="","",
CONCATENATE("  - &amp;SpatialOffsetID",TEXT($A446,"0000"),
" {","SpatialOffsetTypeCV:  ",CHAR(34),INDEX(SpatialOffsets[Spatial Offset Type],$A446),CHAR(34),
", Offset1Value:  ",INDEX(SpatialOffsets[Offset 1 Value],$A446),
", Offset1UnitID:  ",CHAR(34),INDEX(SpatialOffsets[Offset 1 Unit],$A446),CHAR(34),
", Offset2Value:  ",INDEX(SpatialOffsets[Offset 2 Value],$A446),
", Offset2UnitID:  ",CHAR(34),INDEX(SpatialOffsets[Offset 2 Unit],$A446),CHAR(34),
", Offset3Value:  ",INDEX(SpatialOffsets[Offset 3 Value],$A446),
", Offset3UnitID:  ",CHAR(34),INDEX(SpatialOffsets[Offset 3 Unit],$A446),CHAR(34),,"}")))</f>
        <v>#REF!</v>
      </c>
      <c r="O446" t="e">
        <f>IF(COUNTA(RelatedFeatures[])=0,"", IF(INDEX(RelatedFeatures[First Sampling Feature Code],$A446)="","",
CONCATENATE("  - &amp;RelationID",TEXT($A446,"0000"),
" {","SamplingFeatureID:  *SamplingFeatureID",TEXT(MATCH(INDEX(RelatedFeatures[First Sampling Feature Code],$A446),SamplingFeatures[Feature Code],0),"0000"),
", RelationshipTypeCV:  ",CHAR(34),INDEX(RelatedFeatures[Relationship Type],$A446),CHAR(34),
", RelatedFeatureID: *SamplingFeatureID",TEXT(MATCH(INDEX(RelatedFeatures[Second Sampling Feature Code],$A446),SamplingFeatures[Feature Code],0),"0000"),
", SpatialOffsetID:  ",IF(INDEX(RelatedFeatures[Offset Number],$A446)="","",CONCATENATE("*SpatialOffsetID",TEXT(INDEX(RelatedFeatures[Offset Number],$A446),"0000"))),"}")))</f>
        <v>#REF!</v>
      </c>
      <c r="P446" t="e">
        <f>IF(INDEX(Methods[Method Type],$A446)="","",
CONCATENATE("  - &amp;MethodID",TEXT($A446,"0000"),
" {","MethodTypeCV:  ",CHAR(34),INDEX(Methods[Method Type],$A446),CHAR(34),
", MethodCode:  ",CHAR(34),INDEX(Methods[Method Code],$A446),CHAR(34),
", MethodName:  ",CHAR(34),INDEX(Methods[Method Name],$A446),CHAR(34),
", MethodDescription:  ",CHAR(34),INDEX(Methods[Method Description],$A446),CHAR(34),
", MethodLink:  ",CHAR(34),INDEX(Methods[Method Link],$A446),CHAR(34),
", OrganizationID: *OrganizationID",TEXT(MATCH(INDEX(Methods[Organization Name],$A446),Organizations[Organization Name],0),"0000"),"}"))</f>
        <v>#REF!</v>
      </c>
      <c r="Q446" t="e">
        <f>IF(INDEX(Variables[Variable Type],$A446)="","",
CONCATENATE("  - &amp;VariableID",TEXT($A446,"0000"),
" {","VariableTypeCV:  ",CHAR(34),INDEX(Variables[Variable Type],$A446),CHAR(34),
", VariableCode:  ",CHAR(34),INDEX(Variables[Variable Code],$A446),CHAR(34),
", VariableNameCV:  ",CHAR(34),INDEX(Variables[Variable Name],$A446),CHAR(34),
", VariableDefinition:  ",CHAR(34),INDEX(Variables[Variable Definition],$A446),CHAR(34),
", SpecciationCV:  ",CHAR(34),INDEX(Variables[Speciation],$A446),CHAR(34),
", NoDataValue:  ",CHAR(34),INDEX(Variables[No Data Value],$A446),CHAR(34),"}"))</f>
        <v>#REF!</v>
      </c>
    </row>
    <row r="447" spans="1:17" x14ac:dyDescent="0.25">
      <c r="A447">
        <v>444</v>
      </c>
      <c r="D447" t="e">
        <f>IF(INDEX(People[First Name],$A447)="","",
CONCATENATE("  - &amp;PersonID",TEXT($A447,"0000"),
" {","PersonFirstName:  ",CHAR(34),INDEX(People[First Name],$A447),CHAR(34),
", PersonMiddleName:  ",CHAR(34),INDEX(People[Middle Name],$A447),CHAR(34),
", PersonLastName:  ",CHAR(34),INDEX(People[Last Name],$A447),CHAR(34),"}"))</f>
        <v>#REF!</v>
      </c>
      <c r="E447" t="e">
        <f>IF(INDEX(Organizations[Organization Type '[CV']],$A447)="","",
CONCATENATE("  - &amp;OrganizationID",TEXT($A447,"0000"),
" {","OrganizationTypeCV:  ",CHAR(34),INDEX(Organizations[Organization Type '[CV']],$A447),CHAR(34),
", OrganizationCode:  ",CHAR(34),INDEX(Organizations[Organization Code],$A447),CHAR(34),
", OrganizationName:  ",CHAR(34),INDEX(Organizations[Organization Name],$A447),CHAR(34),
", OrganizationDescription:  ",CHAR(34),INDEX(Organizations[Organization Description],$A447),CHAR(34),
", OrganizationLink:  ",CHAR(34),INDEX(Organizations[Organization Link],$A447),CHAR(34),"}"))</f>
        <v>#REF!</v>
      </c>
      <c r="F447" t="e">
        <f>IF(INDEX(People[First Name],$A447)="","",
CONCATENATE("  - &amp;AffiliationID",TEXT($A447,"0000"),
" {PersonID: *PersonID",TEXT($A447,"0000"),
", OrganizationID: *OrganizationID",TEXT(MATCH(INDEX(People[Organization Name],$A447),Organizations[Organization Name],0),"0000"),
", IsPrimaryOrganizationContact: , AffiliationStartDate: , AffiliationEndDate: , PrimaryPhone: ",
", PrimaryEmail: ",CHAR(34),INDEX(People[Primary Email],$A447),CHAR(34),
", PrimaryAddress: ",CHAR(34),INDEX(People[Primary Address],$A447),CHAR(34),
", PersonLink: }"))</f>
        <v>#REF!</v>
      </c>
      <c r="H447" t="e">
        <f>IF(COUNTA(CitationInformation)=0,"",IF(INDEX(AuthorList[Author Name],$A447)="","",
CONCATENATE("  - &amp;AuthorListID",TEXT($A447,"0000"),
"  {CitationID: *CitationID0001",
", PersonID: *PersonID",TEXT(MATCH(INDEX(AuthorList[Author Name],$A447),People[Full Name],0),"0000"),
", AuthorOrder: ",INDEX(AuthorList[Author Number],$A447),"}")))</f>
        <v>#REF!</v>
      </c>
      <c r="K447" t="e">
        <f>IF(INDEX(SamplingFeatures[Feature Code],$A447)="","",
CONCATENATE("  - &amp;SamplingFeatureID",TEXT($A447,"0000"),
" {","SamplingFeatureUUID:  ",CHAR(34),INDEX(SamplingFeatures[Sampling Feature UUID],$A447),CHAR(34),
", SamplingFeatureTypeCV:  ",CHAR(34),INDEX(SamplingFeatures[Sampling Feature Type],$A447),CHAR(34),
", SamplingFeatureCode:  ",CHAR(34),INDEX(SamplingFeatures[Feature Code],$A447),CHAR(34),
", SamplingFeatureName:  ",CHAR(34),INDEX(SamplingFeatures[Feature Name],$A447),CHAR(34),
", SamplingFeatureDescription:  ",CHAR(34),INDEX(SamplingFeatures[Feature Description],$A447),CHAR(34),
", SamplingFeatureGeotypeCV:  ",CHAR(34),INDEX(SamplingFeatures[Feature Geo Type],$A447),CHAR(34),
", FeatureGeometry:  ",CHAR(34),INDEX(SamplingFeatures[Feature Geometry],$A447),CHAR(34),
", Elevation_m:  ",CHAR(34),INDEX(SamplingFeatures[Elevation_m],$A447),CHAR(34),
", ElevationDatumCV:  ",CHAR(34),ElevationDatum,CHAR(34),"}"))</f>
        <v>#REF!</v>
      </c>
      <c r="L447" t="e">
        <f>IF(INDEX(SamplingFeatures[Sampling Feature Type],$A447)&lt;&gt;"Site","",
CONCATENATE("  - &amp;SiteID",TEXT(SUMPRODUCT(--($L$3:$L446&lt;&gt;"")),"0000"),
" {","SamplingFeatureID:  *SamplingFeatureID",TEXT($A447,"0000"),
", SiteTypeCV:  ",CHAR(34),INDEX(Sites[Site Type],$A447),CHAR(34),
", Latitude:  ",INDEX(Sites[Latitude],$A447),
", Longitude:  ",INDEX(Sites[Longitude],$A447),
", SRSName:  ",CHAR(34),LatLonDatum,CHAR(34),"}"))</f>
        <v>#REF!</v>
      </c>
      <c r="M447" t="e">
        <f>IF(INDEX(SamplingFeatures[Sampling Feature Type],$A447)&lt;&gt;"Specimen","",
CONCATENATE("  - &amp;SpecimenID",TEXT(SUMPRODUCT(--($M$3:$M446&lt;&gt;"")),"0000"),
" {","SamplingFeatureID:  *SamplingFeatureID",TEXT($A447,"0000"),
", SpecimenTypeCV:  ",CHAR(34),INDEX(Specimens[Specimen Type],$A447),CHAR(34),
", SpecimenMediumCV:  ",INDEX(Specimens[Specimen Medium],$A447),
", IsFieldSpecimen:  ",CHAR(34),INDEX(Specimens[Is Field Specimen?],$A447),CHAR(34),"}"))</f>
        <v>#REF!</v>
      </c>
      <c r="N447" t="e">
        <f>IF(COUNTA(SpatialOffsets[])=0,"", IF(INDEX(SpatialOffsets[Spatial Offset Type],$A447)="","",
CONCATENATE("  - &amp;SpatialOffsetID",TEXT($A447,"0000"),
" {","SpatialOffsetTypeCV:  ",CHAR(34),INDEX(SpatialOffsets[Spatial Offset Type],$A447),CHAR(34),
", Offset1Value:  ",INDEX(SpatialOffsets[Offset 1 Value],$A447),
", Offset1UnitID:  ",CHAR(34),INDEX(SpatialOffsets[Offset 1 Unit],$A447),CHAR(34),
", Offset2Value:  ",INDEX(SpatialOffsets[Offset 2 Value],$A447),
", Offset2UnitID:  ",CHAR(34),INDEX(SpatialOffsets[Offset 2 Unit],$A447),CHAR(34),
", Offset3Value:  ",INDEX(SpatialOffsets[Offset 3 Value],$A447),
", Offset3UnitID:  ",CHAR(34),INDEX(SpatialOffsets[Offset 3 Unit],$A447),CHAR(34),,"}")))</f>
        <v>#REF!</v>
      </c>
      <c r="O447" t="e">
        <f>IF(COUNTA(RelatedFeatures[])=0,"", IF(INDEX(RelatedFeatures[First Sampling Feature Code],$A447)="","",
CONCATENATE("  - &amp;RelationID",TEXT($A447,"0000"),
" {","SamplingFeatureID:  *SamplingFeatureID",TEXT(MATCH(INDEX(RelatedFeatures[First Sampling Feature Code],$A447),SamplingFeatures[Feature Code],0),"0000"),
", RelationshipTypeCV:  ",CHAR(34),INDEX(RelatedFeatures[Relationship Type],$A447),CHAR(34),
", RelatedFeatureID: *SamplingFeatureID",TEXT(MATCH(INDEX(RelatedFeatures[Second Sampling Feature Code],$A447),SamplingFeatures[Feature Code],0),"0000"),
", SpatialOffsetID:  ",IF(INDEX(RelatedFeatures[Offset Number],$A447)="","",CONCATENATE("*SpatialOffsetID",TEXT(INDEX(RelatedFeatures[Offset Number],$A447),"0000"))),"}")))</f>
        <v>#REF!</v>
      </c>
      <c r="P447" t="e">
        <f>IF(INDEX(Methods[Method Type],$A447)="","",
CONCATENATE("  - &amp;MethodID",TEXT($A447,"0000"),
" {","MethodTypeCV:  ",CHAR(34),INDEX(Methods[Method Type],$A447),CHAR(34),
", MethodCode:  ",CHAR(34),INDEX(Methods[Method Code],$A447),CHAR(34),
", MethodName:  ",CHAR(34),INDEX(Methods[Method Name],$A447),CHAR(34),
", MethodDescription:  ",CHAR(34),INDEX(Methods[Method Description],$A447),CHAR(34),
", MethodLink:  ",CHAR(34),INDEX(Methods[Method Link],$A447),CHAR(34),
", OrganizationID: *OrganizationID",TEXT(MATCH(INDEX(Methods[Organization Name],$A447),Organizations[Organization Name],0),"0000"),"}"))</f>
        <v>#REF!</v>
      </c>
      <c r="Q447" t="e">
        <f>IF(INDEX(Variables[Variable Type],$A447)="","",
CONCATENATE("  - &amp;VariableID",TEXT($A447,"0000"),
" {","VariableTypeCV:  ",CHAR(34),INDEX(Variables[Variable Type],$A447),CHAR(34),
", VariableCode:  ",CHAR(34),INDEX(Variables[Variable Code],$A447),CHAR(34),
", VariableNameCV:  ",CHAR(34),INDEX(Variables[Variable Name],$A447),CHAR(34),
", VariableDefinition:  ",CHAR(34),INDEX(Variables[Variable Definition],$A447),CHAR(34),
", SpecciationCV:  ",CHAR(34),INDEX(Variables[Speciation],$A447),CHAR(34),
", NoDataValue:  ",CHAR(34),INDEX(Variables[No Data Value],$A447),CHAR(34),"}"))</f>
        <v>#REF!</v>
      </c>
    </row>
    <row r="448" spans="1:17" x14ac:dyDescent="0.25">
      <c r="A448">
        <v>445</v>
      </c>
      <c r="D448" t="e">
        <f>IF(INDEX(People[First Name],$A448)="","",
CONCATENATE("  - &amp;PersonID",TEXT($A448,"0000"),
" {","PersonFirstName:  ",CHAR(34),INDEX(People[First Name],$A448),CHAR(34),
", PersonMiddleName:  ",CHAR(34),INDEX(People[Middle Name],$A448),CHAR(34),
", PersonLastName:  ",CHAR(34),INDEX(People[Last Name],$A448),CHAR(34),"}"))</f>
        <v>#REF!</v>
      </c>
      <c r="E448" t="e">
        <f>IF(INDEX(Organizations[Organization Type '[CV']],$A448)="","",
CONCATENATE("  - &amp;OrganizationID",TEXT($A448,"0000"),
" {","OrganizationTypeCV:  ",CHAR(34),INDEX(Organizations[Organization Type '[CV']],$A448),CHAR(34),
", OrganizationCode:  ",CHAR(34),INDEX(Organizations[Organization Code],$A448),CHAR(34),
", OrganizationName:  ",CHAR(34),INDEX(Organizations[Organization Name],$A448),CHAR(34),
", OrganizationDescription:  ",CHAR(34),INDEX(Organizations[Organization Description],$A448),CHAR(34),
", OrganizationLink:  ",CHAR(34),INDEX(Organizations[Organization Link],$A448),CHAR(34),"}"))</f>
        <v>#REF!</v>
      </c>
      <c r="F448" t="e">
        <f>IF(INDEX(People[First Name],$A448)="","",
CONCATENATE("  - &amp;AffiliationID",TEXT($A448,"0000"),
" {PersonID: *PersonID",TEXT($A448,"0000"),
", OrganizationID: *OrganizationID",TEXT(MATCH(INDEX(People[Organization Name],$A448),Organizations[Organization Name],0),"0000"),
", IsPrimaryOrganizationContact: , AffiliationStartDate: , AffiliationEndDate: , PrimaryPhone: ",
", PrimaryEmail: ",CHAR(34),INDEX(People[Primary Email],$A448),CHAR(34),
", PrimaryAddress: ",CHAR(34),INDEX(People[Primary Address],$A448),CHAR(34),
", PersonLink: }"))</f>
        <v>#REF!</v>
      </c>
      <c r="H448" t="e">
        <f>IF(COUNTA(CitationInformation)=0,"",IF(INDEX(AuthorList[Author Name],$A448)="","",
CONCATENATE("  - &amp;AuthorListID",TEXT($A448,"0000"),
"  {CitationID: *CitationID0001",
", PersonID: *PersonID",TEXT(MATCH(INDEX(AuthorList[Author Name],$A448),People[Full Name],0),"0000"),
", AuthorOrder: ",INDEX(AuthorList[Author Number],$A448),"}")))</f>
        <v>#REF!</v>
      </c>
      <c r="K448" t="e">
        <f>IF(INDEX(SamplingFeatures[Feature Code],$A448)="","",
CONCATENATE("  - &amp;SamplingFeatureID",TEXT($A448,"0000"),
" {","SamplingFeatureUUID:  ",CHAR(34),INDEX(SamplingFeatures[Sampling Feature UUID],$A448),CHAR(34),
", SamplingFeatureTypeCV:  ",CHAR(34),INDEX(SamplingFeatures[Sampling Feature Type],$A448),CHAR(34),
", SamplingFeatureCode:  ",CHAR(34),INDEX(SamplingFeatures[Feature Code],$A448),CHAR(34),
", SamplingFeatureName:  ",CHAR(34),INDEX(SamplingFeatures[Feature Name],$A448),CHAR(34),
", SamplingFeatureDescription:  ",CHAR(34),INDEX(SamplingFeatures[Feature Description],$A448),CHAR(34),
", SamplingFeatureGeotypeCV:  ",CHAR(34),INDEX(SamplingFeatures[Feature Geo Type],$A448),CHAR(34),
", FeatureGeometry:  ",CHAR(34),INDEX(SamplingFeatures[Feature Geometry],$A448),CHAR(34),
", Elevation_m:  ",CHAR(34),INDEX(SamplingFeatures[Elevation_m],$A448),CHAR(34),
", ElevationDatumCV:  ",CHAR(34),ElevationDatum,CHAR(34),"}"))</f>
        <v>#REF!</v>
      </c>
      <c r="L448" t="e">
        <f>IF(INDEX(SamplingFeatures[Sampling Feature Type],$A448)&lt;&gt;"Site","",
CONCATENATE("  - &amp;SiteID",TEXT(SUMPRODUCT(--($L$3:$L447&lt;&gt;"")),"0000"),
" {","SamplingFeatureID:  *SamplingFeatureID",TEXT($A448,"0000"),
", SiteTypeCV:  ",CHAR(34),INDEX(Sites[Site Type],$A448),CHAR(34),
", Latitude:  ",INDEX(Sites[Latitude],$A448),
", Longitude:  ",INDEX(Sites[Longitude],$A448),
", SRSName:  ",CHAR(34),LatLonDatum,CHAR(34),"}"))</f>
        <v>#REF!</v>
      </c>
      <c r="M448" t="e">
        <f>IF(INDEX(SamplingFeatures[Sampling Feature Type],$A448)&lt;&gt;"Specimen","",
CONCATENATE("  - &amp;SpecimenID",TEXT(SUMPRODUCT(--($M$3:$M447&lt;&gt;"")),"0000"),
" {","SamplingFeatureID:  *SamplingFeatureID",TEXT($A448,"0000"),
", SpecimenTypeCV:  ",CHAR(34),INDEX(Specimens[Specimen Type],$A448),CHAR(34),
", SpecimenMediumCV:  ",INDEX(Specimens[Specimen Medium],$A448),
", IsFieldSpecimen:  ",CHAR(34),INDEX(Specimens[Is Field Specimen?],$A448),CHAR(34),"}"))</f>
        <v>#REF!</v>
      </c>
      <c r="N448" t="e">
        <f>IF(COUNTA(SpatialOffsets[])=0,"", IF(INDEX(SpatialOffsets[Spatial Offset Type],$A448)="","",
CONCATENATE("  - &amp;SpatialOffsetID",TEXT($A448,"0000"),
" {","SpatialOffsetTypeCV:  ",CHAR(34),INDEX(SpatialOffsets[Spatial Offset Type],$A448),CHAR(34),
", Offset1Value:  ",INDEX(SpatialOffsets[Offset 1 Value],$A448),
", Offset1UnitID:  ",CHAR(34),INDEX(SpatialOffsets[Offset 1 Unit],$A448),CHAR(34),
", Offset2Value:  ",INDEX(SpatialOffsets[Offset 2 Value],$A448),
", Offset2UnitID:  ",CHAR(34),INDEX(SpatialOffsets[Offset 2 Unit],$A448),CHAR(34),
", Offset3Value:  ",INDEX(SpatialOffsets[Offset 3 Value],$A448),
", Offset3UnitID:  ",CHAR(34),INDEX(SpatialOffsets[Offset 3 Unit],$A448),CHAR(34),,"}")))</f>
        <v>#REF!</v>
      </c>
      <c r="O448" t="e">
        <f>IF(COUNTA(RelatedFeatures[])=0,"", IF(INDEX(RelatedFeatures[First Sampling Feature Code],$A448)="","",
CONCATENATE("  - &amp;RelationID",TEXT($A448,"0000"),
" {","SamplingFeatureID:  *SamplingFeatureID",TEXT(MATCH(INDEX(RelatedFeatures[First Sampling Feature Code],$A448),SamplingFeatures[Feature Code],0),"0000"),
", RelationshipTypeCV:  ",CHAR(34),INDEX(RelatedFeatures[Relationship Type],$A448),CHAR(34),
", RelatedFeatureID: *SamplingFeatureID",TEXT(MATCH(INDEX(RelatedFeatures[Second Sampling Feature Code],$A448),SamplingFeatures[Feature Code],0),"0000"),
", SpatialOffsetID:  ",IF(INDEX(RelatedFeatures[Offset Number],$A448)="","",CONCATENATE("*SpatialOffsetID",TEXT(INDEX(RelatedFeatures[Offset Number],$A448),"0000"))),"}")))</f>
        <v>#REF!</v>
      </c>
      <c r="P448" t="e">
        <f>IF(INDEX(Methods[Method Type],$A448)="","",
CONCATENATE("  - &amp;MethodID",TEXT($A448,"0000"),
" {","MethodTypeCV:  ",CHAR(34),INDEX(Methods[Method Type],$A448),CHAR(34),
", MethodCode:  ",CHAR(34),INDEX(Methods[Method Code],$A448),CHAR(34),
", MethodName:  ",CHAR(34),INDEX(Methods[Method Name],$A448),CHAR(34),
", MethodDescription:  ",CHAR(34),INDEX(Methods[Method Description],$A448),CHAR(34),
", MethodLink:  ",CHAR(34),INDEX(Methods[Method Link],$A448),CHAR(34),
", OrganizationID: *OrganizationID",TEXT(MATCH(INDEX(Methods[Organization Name],$A448),Organizations[Organization Name],0),"0000"),"}"))</f>
        <v>#REF!</v>
      </c>
      <c r="Q448" t="e">
        <f>IF(INDEX(Variables[Variable Type],$A448)="","",
CONCATENATE("  - &amp;VariableID",TEXT($A448,"0000"),
" {","VariableTypeCV:  ",CHAR(34),INDEX(Variables[Variable Type],$A448),CHAR(34),
", VariableCode:  ",CHAR(34),INDEX(Variables[Variable Code],$A448),CHAR(34),
", VariableNameCV:  ",CHAR(34),INDEX(Variables[Variable Name],$A448),CHAR(34),
", VariableDefinition:  ",CHAR(34),INDEX(Variables[Variable Definition],$A448),CHAR(34),
", SpecciationCV:  ",CHAR(34),INDEX(Variables[Speciation],$A448),CHAR(34),
", NoDataValue:  ",CHAR(34),INDEX(Variables[No Data Value],$A448),CHAR(34),"}"))</f>
        <v>#REF!</v>
      </c>
    </row>
    <row r="449" spans="1:17" x14ac:dyDescent="0.25">
      <c r="A449">
        <v>446</v>
      </c>
      <c r="D449" t="e">
        <f>IF(INDEX(People[First Name],$A449)="","",
CONCATENATE("  - &amp;PersonID",TEXT($A449,"0000"),
" {","PersonFirstName:  ",CHAR(34),INDEX(People[First Name],$A449),CHAR(34),
", PersonMiddleName:  ",CHAR(34),INDEX(People[Middle Name],$A449),CHAR(34),
", PersonLastName:  ",CHAR(34),INDEX(People[Last Name],$A449),CHAR(34),"}"))</f>
        <v>#REF!</v>
      </c>
      <c r="E449" t="e">
        <f>IF(INDEX(Organizations[Organization Type '[CV']],$A449)="","",
CONCATENATE("  - &amp;OrganizationID",TEXT($A449,"0000"),
" {","OrganizationTypeCV:  ",CHAR(34),INDEX(Organizations[Organization Type '[CV']],$A449),CHAR(34),
", OrganizationCode:  ",CHAR(34),INDEX(Organizations[Organization Code],$A449),CHAR(34),
", OrganizationName:  ",CHAR(34),INDEX(Organizations[Organization Name],$A449),CHAR(34),
", OrganizationDescription:  ",CHAR(34),INDEX(Organizations[Organization Description],$A449),CHAR(34),
", OrganizationLink:  ",CHAR(34),INDEX(Organizations[Organization Link],$A449),CHAR(34),"}"))</f>
        <v>#REF!</v>
      </c>
      <c r="F449" t="e">
        <f>IF(INDEX(People[First Name],$A449)="","",
CONCATENATE("  - &amp;AffiliationID",TEXT($A449,"0000"),
" {PersonID: *PersonID",TEXT($A449,"0000"),
", OrganizationID: *OrganizationID",TEXT(MATCH(INDEX(People[Organization Name],$A449),Organizations[Organization Name],0),"0000"),
", IsPrimaryOrganizationContact: , AffiliationStartDate: , AffiliationEndDate: , PrimaryPhone: ",
", PrimaryEmail: ",CHAR(34),INDEX(People[Primary Email],$A449),CHAR(34),
", PrimaryAddress: ",CHAR(34),INDEX(People[Primary Address],$A449),CHAR(34),
", PersonLink: }"))</f>
        <v>#REF!</v>
      </c>
      <c r="H449" t="e">
        <f>IF(COUNTA(CitationInformation)=0,"",IF(INDEX(AuthorList[Author Name],$A449)="","",
CONCATENATE("  - &amp;AuthorListID",TEXT($A449,"0000"),
"  {CitationID: *CitationID0001",
", PersonID: *PersonID",TEXT(MATCH(INDEX(AuthorList[Author Name],$A449),People[Full Name],0),"0000"),
", AuthorOrder: ",INDEX(AuthorList[Author Number],$A449),"}")))</f>
        <v>#REF!</v>
      </c>
      <c r="K449" t="e">
        <f>IF(INDEX(SamplingFeatures[Feature Code],$A449)="","",
CONCATENATE("  - &amp;SamplingFeatureID",TEXT($A449,"0000"),
" {","SamplingFeatureUUID:  ",CHAR(34),INDEX(SamplingFeatures[Sampling Feature UUID],$A449),CHAR(34),
", SamplingFeatureTypeCV:  ",CHAR(34),INDEX(SamplingFeatures[Sampling Feature Type],$A449),CHAR(34),
", SamplingFeatureCode:  ",CHAR(34),INDEX(SamplingFeatures[Feature Code],$A449),CHAR(34),
", SamplingFeatureName:  ",CHAR(34),INDEX(SamplingFeatures[Feature Name],$A449),CHAR(34),
", SamplingFeatureDescription:  ",CHAR(34),INDEX(SamplingFeatures[Feature Description],$A449),CHAR(34),
", SamplingFeatureGeotypeCV:  ",CHAR(34),INDEX(SamplingFeatures[Feature Geo Type],$A449),CHAR(34),
", FeatureGeometry:  ",CHAR(34),INDEX(SamplingFeatures[Feature Geometry],$A449),CHAR(34),
", Elevation_m:  ",CHAR(34),INDEX(SamplingFeatures[Elevation_m],$A449),CHAR(34),
", ElevationDatumCV:  ",CHAR(34),ElevationDatum,CHAR(34),"}"))</f>
        <v>#REF!</v>
      </c>
      <c r="L449" t="e">
        <f>IF(INDEX(SamplingFeatures[Sampling Feature Type],$A449)&lt;&gt;"Site","",
CONCATENATE("  - &amp;SiteID",TEXT(SUMPRODUCT(--($L$3:$L448&lt;&gt;"")),"0000"),
" {","SamplingFeatureID:  *SamplingFeatureID",TEXT($A449,"0000"),
", SiteTypeCV:  ",CHAR(34),INDEX(Sites[Site Type],$A449),CHAR(34),
", Latitude:  ",INDEX(Sites[Latitude],$A449),
", Longitude:  ",INDEX(Sites[Longitude],$A449),
", SRSName:  ",CHAR(34),LatLonDatum,CHAR(34),"}"))</f>
        <v>#REF!</v>
      </c>
      <c r="M449" t="e">
        <f>IF(INDEX(SamplingFeatures[Sampling Feature Type],$A449)&lt;&gt;"Specimen","",
CONCATENATE("  - &amp;SpecimenID",TEXT(SUMPRODUCT(--($M$3:$M448&lt;&gt;"")),"0000"),
" {","SamplingFeatureID:  *SamplingFeatureID",TEXT($A449,"0000"),
", SpecimenTypeCV:  ",CHAR(34),INDEX(Specimens[Specimen Type],$A449),CHAR(34),
", SpecimenMediumCV:  ",INDEX(Specimens[Specimen Medium],$A449),
", IsFieldSpecimen:  ",CHAR(34),INDEX(Specimens[Is Field Specimen?],$A449),CHAR(34),"}"))</f>
        <v>#REF!</v>
      </c>
      <c r="N449" t="e">
        <f>IF(COUNTA(SpatialOffsets[])=0,"", IF(INDEX(SpatialOffsets[Spatial Offset Type],$A449)="","",
CONCATENATE("  - &amp;SpatialOffsetID",TEXT($A449,"0000"),
" {","SpatialOffsetTypeCV:  ",CHAR(34),INDEX(SpatialOffsets[Spatial Offset Type],$A449),CHAR(34),
", Offset1Value:  ",INDEX(SpatialOffsets[Offset 1 Value],$A449),
", Offset1UnitID:  ",CHAR(34),INDEX(SpatialOffsets[Offset 1 Unit],$A449),CHAR(34),
", Offset2Value:  ",INDEX(SpatialOffsets[Offset 2 Value],$A449),
", Offset2UnitID:  ",CHAR(34),INDEX(SpatialOffsets[Offset 2 Unit],$A449),CHAR(34),
", Offset3Value:  ",INDEX(SpatialOffsets[Offset 3 Value],$A449),
", Offset3UnitID:  ",CHAR(34),INDEX(SpatialOffsets[Offset 3 Unit],$A449),CHAR(34),,"}")))</f>
        <v>#REF!</v>
      </c>
      <c r="O449" t="e">
        <f>IF(COUNTA(RelatedFeatures[])=0,"", IF(INDEX(RelatedFeatures[First Sampling Feature Code],$A449)="","",
CONCATENATE("  - &amp;RelationID",TEXT($A449,"0000"),
" {","SamplingFeatureID:  *SamplingFeatureID",TEXT(MATCH(INDEX(RelatedFeatures[First Sampling Feature Code],$A449),SamplingFeatures[Feature Code],0),"0000"),
", RelationshipTypeCV:  ",CHAR(34),INDEX(RelatedFeatures[Relationship Type],$A449),CHAR(34),
", RelatedFeatureID: *SamplingFeatureID",TEXT(MATCH(INDEX(RelatedFeatures[Second Sampling Feature Code],$A449),SamplingFeatures[Feature Code],0),"0000"),
", SpatialOffsetID:  ",IF(INDEX(RelatedFeatures[Offset Number],$A449)="","",CONCATENATE("*SpatialOffsetID",TEXT(INDEX(RelatedFeatures[Offset Number],$A449),"0000"))),"}")))</f>
        <v>#REF!</v>
      </c>
      <c r="P449" t="e">
        <f>IF(INDEX(Methods[Method Type],$A449)="","",
CONCATENATE("  - &amp;MethodID",TEXT($A449,"0000"),
" {","MethodTypeCV:  ",CHAR(34),INDEX(Methods[Method Type],$A449),CHAR(34),
", MethodCode:  ",CHAR(34),INDEX(Methods[Method Code],$A449),CHAR(34),
", MethodName:  ",CHAR(34),INDEX(Methods[Method Name],$A449),CHAR(34),
", MethodDescription:  ",CHAR(34),INDEX(Methods[Method Description],$A449),CHAR(34),
", MethodLink:  ",CHAR(34),INDEX(Methods[Method Link],$A449),CHAR(34),
", OrganizationID: *OrganizationID",TEXT(MATCH(INDEX(Methods[Organization Name],$A449),Organizations[Organization Name],0),"0000"),"}"))</f>
        <v>#REF!</v>
      </c>
      <c r="Q449" t="e">
        <f>IF(INDEX(Variables[Variable Type],$A449)="","",
CONCATENATE("  - &amp;VariableID",TEXT($A449,"0000"),
" {","VariableTypeCV:  ",CHAR(34),INDEX(Variables[Variable Type],$A449),CHAR(34),
", VariableCode:  ",CHAR(34),INDEX(Variables[Variable Code],$A449),CHAR(34),
", VariableNameCV:  ",CHAR(34),INDEX(Variables[Variable Name],$A449),CHAR(34),
", VariableDefinition:  ",CHAR(34),INDEX(Variables[Variable Definition],$A449),CHAR(34),
", SpecciationCV:  ",CHAR(34),INDEX(Variables[Speciation],$A449),CHAR(34),
", NoDataValue:  ",CHAR(34),INDEX(Variables[No Data Value],$A449),CHAR(34),"}"))</f>
        <v>#REF!</v>
      </c>
    </row>
    <row r="450" spans="1:17" x14ac:dyDescent="0.25">
      <c r="A450">
        <v>447</v>
      </c>
      <c r="D450" t="e">
        <f>IF(INDEX(People[First Name],$A450)="","",
CONCATENATE("  - &amp;PersonID",TEXT($A450,"0000"),
" {","PersonFirstName:  ",CHAR(34),INDEX(People[First Name],$A450),CHAR(34),
", PersonMiddleName:  ",CHAR(34),INDEX(People[Middle Name],$A450),CHAR(34),
", PersonLastName:  ",CHAR(34),INDEX(People[Last Name],$A450),CHAR(34),"}"))</f>
        <v>#REF!</v>
      </c>
      <c r="E450" t="e">
        <f>IF(INDEX(Organizations[Organization Type '[CV']],$A450)="","",
CONCATENATE("  - &amp;OrganizationID",TEXT($A450,"0000"),
" {","OrganizationTypeCV:  ",CHAR(34),INDEX(Organizations[Organization Type '[CV']],$A450),CHAR(34),
", OrganizationCode:  ",CHAR(34),INDEX(Organizations[Organization Code],$A450),CHAR(34),
", OrganizationName:  ",CHAR(34),INDEX(Organizations[Organization Name],$A450),CHAR(34),
", OrganizationDescription:  ",CHAR(34),INDEX(Organizations[Organization Description],$A450),CHAR(34),
", OrganizationLink:  ",CHAR(34),INDEX(Organizations[Organization Link],$A450),CHAR(34),"}"))</f>
        <v>#REF!</v>
      </c>
      <c r="F450" t="e">
        <f>IF(INDEX(People[First Name],$A450)="","",
CONCATENATE("  - &amp;AffiliationID",TEXT($A450,"0000"),
" {PersonID: *PersonID",TEXT($A450,"0000"),
", OrganizationID: *OrganizationID",TEXT(MATCH(INDEX(People[Organization Name],$A450),Organizations[Organization Name],0),"0000"),
", IsPrimaryOrganizationContact: , AffiliationStartDate: , AffiliationEndDate: , PrimaryPhone: ",
", PrimaryEmail: ",CHAR(34),INDEX(People[Primary Email],$A450),CHAR(34),
", PrimaryAddress: ",CHAR(34),INDEX(People[Primary Address],$A450),CHAR(34),
", PersonLink: }"))</f>
        <v>#REF!</v>
      </c>
      <c r="H450" t="e">
        <f>IF(COUNTA(CitationInformation)=0,"",IF(INDEX(AuthorList[Author Name],$A450)="","",
CONCATENATE("  - &amp;AuthorListID",TEXT($A450,"0000"),
"  {CitationID: *CitationID0001",
", PersonID: *PersonID",TEXT(MATCH(INDEX(AuthorList[Author Name],$A450),People[Full Name],0),"0000"),
", AuthorOrder: ",INDEX(AuthorList[Author Number],$A450),"}")))</f>
        <v>#REF!</v>
      </c>
      <c r="K450" t="e">
        <f>IF(INDEX(SamplingFeatures[Feature Code],$A450)="","",
CONCATENATE("  - &amp;SamplingFeatureID",TEXT($A450,"0000"),
" {","SamplingFeatureUUID:  ",CHAR(34),INDEX(SamplingFeatures[Sampling Feature UUID],$A450),CHAR(34),
", SamplingFeatureTypeCV:  ",CHAR(34),INDEX(SamplingFeatures[Sampling Feature Type],$A450),CHAR(34),
", SamplingFeatureCode:  ",CHAR(34),INDEX(SamplingFeatures[Feature Code],$A450),CHAR(34),
", SamplingFeatureName:  ",CHAR(34),INDEX(SamplingFeatures[Feature Name],$A450),CHAR(34),
", SamplingFeatureDescription:  ",CHAR(34),INDEX(SamplingFeatures[Feature Description],$A450),CHAR(34),
", SamplingFeatureGeotypeCV:  ",CHAR(34),INDEX(SamplingFeatures[Feature Geo Type],$A450),CHAR(34),
", FeatureGeometry:  ",CHAR(34),INDEX(SamplingFeatures[Feature Geometry],$A450),CHAR(34),
", Elevation_m:  ",CHAR(34),INDEX(SamplingFeatures[Elevation_m],$A450),CHAR(34),
", ElevationDatumCV:  ",CHAR(34),ElevationDatum,CHAR(34),"}"))</f>
        <v>#REF!</v>
      </c>
      <c r="L450" t="e">
        <f>IF(INDEX(SamplingFeatures[Sampling Feature Type],$A450)&lt;&gt;"Site","",
CONCATENATE("  - &amp;SiteID",TEXT(SUMPRODUCT(--($L$3:$L449&lt;&gt;"")),"0000"),
" {","SamplingFeatureID:  *SamplingFeatureID",TEXT($A450,"0000"),
", SiteTypeCV:  ",CHAR(34),INDEX(Sites[Site Type],$A450),CHAR(34),
", Latitude:  ",INDEX(Sites[Latitude],$A450),
", Longitude:  ",INDEX(Sites[Longitude],$A450),
", SRSName:  ",CHAR(34),LatLonDatum,CHAR(34),"}"))</f>
        <v>#REF!</v>
      </c>
      <c r="M450" t="e">
        <f>IF(INDEX(SamplingFeatures[Sampling Feature Type],$A450)&lt;&gt;"Specimen","",
CONCATENATE("  - &amp;SpecimenID",TEXT(SUMPRODUCT(--($M$3:$M449&lt;&gt;"")),"0000"),
" {","SamplingFeatureID:  *SamplingFeatureID",TEXT($A450,"0000"),
", SpecimenTypeCV:  ",CHAR(34),INDEX(Specimens[Specimen Type],$A450),CHAR(34),
", SpecimenMediumCV:  ",INDEX(Specimens[Specimen Medium],$A450),
", IsFieldSpecimen:  ",CHAR(34),INDEX(Specimens[Is Field Specimen?],$A450),CHAR(34),"}"))</f>
        <v>#REF!</v>
      </c>
      <c r="N450" t="e">
        <f>IF(COUNTA(SpatialOffsets[])=0,"", IF(INDEX(SpatialOffsets[Spatial Offset Type],$A450)="","",
CONCATENATE("  - &amp;SpatialOffsetID",TEXT($A450,"0000"),
" {","SpatialOffsetTypeCV:  ",CHAR(34),INDEX(SpatialOffsets[Spatial Offset Type],$A450),CHAR(34),
", Offset1Value:  ",INDEX(SpatialOffsets[Offset 1 Value],$A450),
", Offset1UnitID:  ",CHAR(34),INDEX(SpatialOffsets[Offset 1 Unit],$A450),CHAR(34),
", Offset2Value:  ",INDEX(SpatialOffsets[Offset 2 Value],$A450),
", Offset2UnitID:  ",CHAR(34),INDEX(SpatialOffsets[Offset 2 Unit],$A450),CHAR(34),
", Offset3Value:  ",INDEX(SpatialOffsets[Offset 3 Value],$A450),
", Offset3UnitID:  ",CHAR(34),INDEX(SpatialOffsets[Offset 3 Unit],$A450),CHAR(34),,"}")))</f>
        <v>#REF!</v>
      </c>
      <c r="O450" t="e">
        <f>IF(COUNTA(RelatedFeatures[])=0,"", IF(INDEX(RelatedFeatures[First Sampling Feature Code],$A450)="","",
CONCATENATE("  - &amp;RelationID",TEXT($A450,"0000"),
" {","SamplingFeatureID:  *SamplingFeatureID",TEXT(MATCH(INDEX(RelatedFeatures[First Sampling Feature Code],$A450),SamplingFeatures[Feature Code],0),"0000"),
", RelationshipTypeCV:  ",CHAR(34),INDEX(RelatedFeatures[Relationship Type],$A450),CHAR(34),
", RelatedFeatureID: *SamplingFeatureID",TEXT(MATCH(INDEX(RelatedFeatures[Second Sampling Feature Code],$A450),SamplingFeatures[Feature Code],0),"0000"),
", SpatialOffsetID:  ",IF(INDEX(RelatedFeatures[Offset Number],$A450)="","",CONCATENATE("*SpatialOffsetID",TEXT(INDEX(RelatedFeatures[Offset Number],$A450),"0000"))),"}")))</f>
        <v>#REF!</v>
      </c>
      <c r="P450" t="e">
        <f>IF(INDEX(Methods[Method Type],$A450)="","",
CONCATENATE("  - &amp;MethodID",TEXT($A450,"0000"),
" {","MethodTypeCV:  ",CHAR(34),INDEX(Methods[Method Type],$A450),CHAR(34),
", MethodCode:  ",CHAR(34),INDEX(Methods[Method Code],$A450),CHAR(34),
", MethodName:  ",CHAR(34),INDEX(Methods[Method Name],$A450),CHAR(34),
", MethodDescription:  ",CHAR(34),INDEX(Methods[Method Description],$A450),CHAR(34),
", MethodLink:  ",CHAR(34),INDEX(Methods[Method Link],$A450),CHAR(34),
", OrganizationID: *OrganizationID",TEXT(MATCH(INDEX(Methods[Organization Name],$A450),Organizations[Organization Name],0),"0000"),"}"))</f>
        <v>#REF!</v>
      </c>
      <c r="Q450" t="e">
        <f>IF(INDEX(Variables[Variable Type],$A450)="","",
CONCATENATE("  - &amp;VariableID",TEXT($A450,"0000"),
" {","VariableTypeCV:  ",CHAR(34),INDEX(Variables[Variable Type],$A450),CHAR(34),
", VariableCode:  ",CHAR(34),INDEX(Variables[Variable Code],$A450),CHAR(34),
", VariableNameCV:  ",CHAR(34),INDEX(Variables[Variable Name],$A450),CHAR(34),
", VariableDefinition:  ",CHAR(34),INDEX(Variables[Variable Definition],$A450),CHAR(34),
", SpecciationCV:  ",CHAR(34),INDEX(Variables[Speciation],$A450),CHAR(34),
", NoDataValue:  ",CHAR(34),INDEX(Variables[No Data Value],$A450),CHAR(34),"}"))</f>
        <v>#REF!</v>
      </c>
    </row>
    <row r="451" spans="1:17" x14ac:dyDescent="0.25">
      <c r="A451">
        <v>448</v>
      </c>
      <c r="D451" t="e">
        <f>IF(INDEX(People[First Name],$A451)="","",
CONCATENATE("  - &amp;PersonID",TEXT($A451,"0000"),
" {","PersonFirstName:  ",CHAR(34),INDEX(People[First Name],$A451),CHAR(34),
", PersonMiddleName:  ",CHAR(34),INDEX(People[Middle Name],$A451),CHAR(34),
", PersonLastName:  ",CHAR(34),INDEX(People[Last Name],$A451),CHAR(34),"}"))</f>
        <v>#REF!</v>
      </c>
      <c r="E451" t="e">
        <f>IF(INDEX(Organizations[Organization Type '[CV']],$A451)="","",
CONCATENATE("  - &amp;OrganizationID",TEXT($A451,"0000"),
" {","OrganizationTypeCV:  ",CHAR(34),INDEX(Organizations[Organization Type '[CV']],$A451),CHAR(34),
", OrganizationCode:  ",CHAR(34),INDEX(Organizations[Organization Code],$A451),CHAR(34),
", OrganizationName:  ",CHAR(34),INDEX(Organizations[Organization Name],$A451),CHAR(34),
", OrganizationDescription:  ",CHAR(34),INDEX(Organizations[Organization Description],$A451),CHAR(34),
", OrganizationLink:  ",CHAR(34),INDEX(Organizations[Organization Link],$A451),CHAR(34),"}"))</f>
        <v>#REF!</v>
      </c>
      <c r="F451" t="e">
        <f>IF(INDEX(People[First Name],$A451)="","",
CONCATENATE("  - &amp;AffiliationID",TEXT($A451,"0000"),
" {PersonID: *PersonID",TEXT($A451,"0000"),
", OrganizationID: *OrganizationID",TEXT(MATCH(INDEX(People[Organization Name],$A451),Organizations[Organization Name],0),"0000"),
", IsPrimaryOrganizationContact: , AffiliationStartDate: , AffiliationEndDate: , PrimaryPhone: ",
", PrimaryEmail: ",CHAR(34),INDEX(People[Primary Email],$A451),CHAR(34),
", PrimaryAddress: ",CHAR(34),INDEX(People[Primary Address],$A451),CHAR(34),
", PersonLink: }"))</f>
        <v>#REF!</v>
      </c>
      <c r="H451" t="e">
        <f>IF(COUNTA(CitationInformation)=0,"",IF(INDEX(AuthorList[Author Name],$A451)="","",
CONCATENATE("  - &amp;AuthorListID",TEXT($A451,"0000"),
"  {CitationID: *CitationID0001",
", PersonID: *PersonID",TEXT(MATCH(INDEX(AuthorList[Author Name],$A451),People[Full Name],0),"0000"),
", AuthorOrder: ",INDEX(AuthorList[Author Number],$A451),"}")))</f>
        <v>#REF!</v>
      </c>
      <c r="K451" t="e">
        <f>IF(INDEX(SamplingFeatures[Feature Code],$A451)="","",
CONCATENATE("  - &amp;SamplingFeatureID",TEXT($A451,"0000"),
" {","SamplingFeatureUUID:  ",CHAR(34),INDEX(SamplingFeatures[Sampling Feature UUID],$A451),CHAR(34),
", SamplingFeatureTypeCV:  ",CHAR(34),INDEX(SamplingFeatures[Sampling Feature Type],$A451),CHAR(34),
", SamplingFeatureCode:  ",CHAR(34),INDEX(SamplingFeatures[Feature Code],$A451),CHAR(34),
", SamplingFeatureName:  ",CHAR(34),INDEX(SamplingFeatures[Feature Name],$A451),CHAR(34),
", SamplingFeatureDescription:  ",CHAR(34),INDEX(SamplingFeatures[Feature Description],$A451),CHAR(34),
", SamplingFeatureGeotypeCV:  ",CHAR(34),INDEX(SamplingFeatures[Feature Geo Type],$A451),CHAR(34),
", FeatureGeometry:  ",CHAR(34),INDEX(SamplingFeatures[Feature Geometry],$A451),CHAR(34),
", Elevation_m:  ",CHAR(34),INDEX(SamplingFeatures[Elevation_m],$A451),CHAR(34),
", ElevationDatumCV:  ",CHAR(34),ElevationDatum,CHAR(34),"}"))</f>
        <v>#REF!</v>
      </c>
      <c r="L451" t="e">
        <f>IF(INDEX(SamplingFeatures[Sampling Feature Type],$A451)&lt;&gt;"Site","",
CONCATENATE("  - &amp;SiteID",TEXT(SUMPRODUCT(--($L$3:$L450&lt;&gt;"")),"0000"),
" {","SamplingFeatureID:  *SamplingFeatureID",TEXT($A451,"0000"),
", SiteTypeCV:  ",CHAR(34),INDEX(Sites[Site Type],$A451),CHAR(34),
", Latitude:  ",INDEX(Sites[Latitude],$A451),
", Longitude:  ",INDEX(Sites[Longitude],$A451),
", SRSName:  ",CHAR(34),LatLonDatum,CHAR(34),"}"))</f>
        <v>#REF!</v>
      </c>
      <c r="M451" t="e">
        <f>IF(INDEX(SamplingFeatures[Sampling Feature Type],$A451)&lt;&gt;"Specimen","",
CONCATENATE("  - &amp;SpecimenID",TEXT(SUMPRODUCT(--($M$3:$M450&lt;&gt;"")),"0000"),
" {","SamplingFeatureID:  *SamplingFeatureID",TEXT($A451,"0000"),
", SpecimenTypeCV:  ",CHAR(34),INDEX(Specimens[Specimen Type],$A451),CHAR(34),
", SpecimenMediumCV:  ",INDEX(Specimens[Specimen Medium],$A451),
", IsFieldSpecimen:  ",CHAR(34),INDEX(Specimens[Is Field Specimen?],$A451),CHAR(34),"}"))</f>
        <v>#REF!</v>
      </c>
      <c r="N451" t="e">
        <f>IF(COUNTA(SpatialOffsets[])=0,"", IF(INDEX(SpatialOffsets[Spatial Offset Type],$A451)="","",
CONCATENATE("  - &amp;SpatialOffsetID",TEXT($A451,"0000"),
" {","SpatialOffsetTypeCV:  ",CHAR(34),INDEX(SpatialOffsets[Spatial Offset Type],$A451),CHAR(34),
", Offset1Value:  ",INDEX(SpatialOffsets[Offset 1 Value],$A451),
", Offset1UnitID:  ",CHAR(34),INDEX(SpatialOffsets[Offset 1 Unit],$A451),CHAR(34),
", Offset2Value:  ",INDEX(SpatialOffsets[Offset 2 Value],$A451),
", Offset2UnitID:  ",CHAR(34),INDEX(SpatialOffsets[Offset 2 Unit],$A451),CHAR(34),
", Offset3Value:  ",INDEX(SpatialOffsets[Offset 3 Value],$A451),
", Offset3UnitID:  ",CHAR(34),INDEX(SpatialOffsets[Offset 3 Unit],$A451),CHAR(34),,"}")))</f>
        <v>#REF!</v>
      </c>
      <c r="O451" t="e">
        <f>IF(COUNTA(RelatedFeatures[])=0,"", IF(INDEX(RelatedFeatures[First Sampling Feature Code],$A451)="","",
CONCATENATE("  - &amp;RelationID",TEXT($A451,"0000"),
" {","SamplingFeatureID:  *SamplingFeatureID",TEXT(MATCH(INDEX(RelatedFeatures[First Sampling Feature Code],$A451),SamplingFeatures[Feature Code],0),"0000"),
", RelationshipTypeCV:  ",CHAR(34),INDEX(RelatedFeatures[Relationship Type],$A451),CHAR(34),
", RelatedFeatureID: *SamplingFeatureID",TEXT(MATCH(INDEX(RelatedFeatures[Second Sampling Feature Code],$A451),SamplingFeatures[Feature Code],0),"0000"),
", SpatialOffsetID:  ",IF(INDEX(RelatedFeatures[Offset Number],$A451)="","",CONCATENATE("*SpatialOffsetID",TEXT(INDEX(RelatedFeatures[Offset Number],$A451),"0000"))),"}")))</f>
        <v>#REF!</v>
      </c>
      <c r="P451" t="e">
        <f>IF(INDEX(Methods[Method Type],$A451)="","",
CONCATENATE("  - &amp;MethodID",TEXT($A451,"0000"),
" {","MethodTypeCV:  ",CHAR(34),INDEX(Methods[Method Type],$A451),CHAR(34),
", MethodCode:  ",CHAR(34),INDEX(Methods[Method Code],$A451),CHAR(34),
", MethodName:  ",CHAR(34),INDEX(Methods[Method Name],$A451),CHAR(34),
", MethodDescription:  ",CHAR(34),INDEX(Methods[Method Description],$A451),CHAR(34),
", MethodLink:  ",CHAR(34),INDEX(Methods[Method Link],$A451),CHAR(34),
", OrganizationID: *OrganizationID",TEXT(MATCH(INDEX(Methods[Organization Name],$A451),Organizations[Organization Name],0),"0000"),"}"))</f>
        <v>#REF!</v>
      </c>
      <c r="Q451" t="e">
        <f>IF(INDEX(Variables[Variable Type],$A451)="","",
CONCATENATE("  - &amp;VariableID",TEXT($A451,"0000"),
" {","VariableTypeCV:  ",CHAR(34),INDEX(Variables[Variable Type],$A451),CHAR(34),
", VariableCode:  ",CHAR(34),INDEX(Variables[Variable Code],$A451),CHAR(34),
", VariableNameCV:  ",CHAR(34),INDEX(Variables[Variable Name],$A451),CHAR(34),
", VariableDefinition:  ",CHAR(34),INDEX(Variables[Variable Definition],$A451),CHAR(34),
", SpecciationCV:  ",CHAR(34),INDEX(Variables[Speciation],$A451),CHAR(34),
", NoDataValue:  ",CHAR(34),INDEX(Variables[No Data Value],$A451),CHAR(34),"}"))</f>
        <v>#REF!</v>
      </c>
    </row>
    <row r="452" spans="1:17" x14ac:dyDescent="0.25">
      <c r="A452">
        <v>449</v>
      </c>
      <c r="D452" t="e">
        <f>IF(INDEX(People[First Name],$A452)="","",
CONCATENATE("  - &amp;PersonID",TEXT($A452,"0000"),
" {","PersonFirstName:  ",CHAR(34),INDEX(People[First Name],$A452),CHAR(34),
", PersonMiddleName:  ",CHAR(34),INDEX(People[Middle Name],$A452),CHAR(34),
", PersonLastName:  ",CHAR(34),INDEX(People[Last Name],$A452),CHAR(34),"}"))</f>
        <v>#REF!</v>
      </c>
      <c r="E452" t="e">
        <f>IF(INDEX(Organizations[Organization Type '[CV']],$A452)="","",
CONCATENATE("  - &amp;OrganizationID",TEXT($A452,"0000"),
" {","OrganizationTypeCV:  ",CHAR(34),INDEX(Organizations[Organization Type '[CV']],$A452),CHAR(34),
", OrganizationCode:  ",CHAR(34),INDEX(Organizations[Organization Code],$A452),CHAR(34),
", OrganizationName:  ",CHAR(34),INDEX(Organizations[Organization Name],$A452),CHAR(34),
", OrganizationDescription:  ",CHAR(34),INDEX(Organizations[Organization Description],$A452),CHAR(34),
", OrganizationLink:  ",CHAR(34),INDEX(Organizations[Organization Link],$A452),CHAR(34),"}"))</f>
        <v>#REF!</v>
      </c>
      <c r="F452" t="e">
        <f>IF(INDEX(People[First Name],$A452)="","",
CONCATENATE("  - &amp;AffiliationID",TEXT($A452,"0000"),
" {PersonID: *PersonID",TEXT($A452,"0000"),
", OrganizationID: *OrganizationID",TEXT(MATCH(INDEX(People[Organization Name],$A452),Organizations[Organization Name],0),"0000"),
", IsPrimaryOrganizationContact: , AffiliationStartDate: , AffiliationEndDate: , PrimaryPhone: ",
", PrimaryEmail: ",CHAR(34),INDEX(People[Primary Email],$A452),CHAR(34),
", PrimaryAddress: ",CHAR(34),INDEX(People[Primary Address],$A452),CHAR(34),
", PersonLink: }"))</f>
        <v>#REF!</v>
      </c>
      <c r="H452" t="e">
        <f>IF(COUNTA(CitationInformation)=0,"",IF(INDEX(AuthorList[Author Name],$A452)="","",
CONCATENATE("  - &amp;AuthorListID",TEXT($A452,"0000"),
"  {CitationID: *CitationID0001",
", PersonID: *PersonID",TEXT(MATCH(INDEX(AuthorList[Author Name],$A452),People[Full Name],0),"0000"),
", AuthorOrder: ",INDEX(AuthorList[Author Number],$A452),"}")))</f>
        <v>#REF!</v>
      </c>
      <c r="K452" t="e">
        <f>IF(INDEX(SamplingFeatures[Feature Code],$A452)="","",
CONCATENATE("  - &amp;SamplingFeatureID",TEXT($A452,"0000"),
" {","SamplingFeatureUUID:  ",CHAR(34),INDEX(SamplingFeatures[Sampling Feature UUID],$A452),CHAR(34),
", SamplingFeatureTypeCV:  ",CHAR(34),INDEX(SamplingFeatures[Sampling Feature Type],$A452),CHAR(34),
", SamplingFeatureCode:  ",CHAR(34),INDEX(SamplingFeatures[Feature Code],$A452),CHAR(34),
", SamplingFeatureName:  ",CHAR(34),INDEX(SamplingFeatures[Feature Name],$A452),CHAR(34),
", SamplingFeatureDescription:  ",CHAR(34),INDEX(SamplingFeatures[Feature Description],$A452),CHAR(34),
", SamplingFeatureGeotypeCV:  ",CHAR(34),INDEX(SamplingFeatures[Feature Geo Type],$A452),CHAR(34),
", FeatureGeometry:  ",CHAR(34),INDEX(SamplingFeatures[Feature Geometry],$A452),CHAR(34),
", Elevation_m:  ",CHAR(34),INDEX(SamplingFeatures[Elevation_m],$A452),CHAR(34),
", ElevationDatumCV:  ",CHAR(34),ElevationDatum,CHAR(34),"}"))</f>
        <v>#REF!</v>
      </c>
      <c r="L452" t="e">
        <f>IF(INDEX(SamplingFeatures[Sampling Feature Type],$A452)&lt;&gt;"Site","",
CONCATENATE("  - &amp;SiteID",TEXT(SUMPRODUCT(--($L$3:$L451&lt;&gt;"")),"0000"),
" {","SamplingFeatureID:  *SamplingFeatureID",TEXT($A452,"0000"),
", SiteTypeCV:  ",CHAR(34),INDEX(Sites[Site Type],$A452),CHAR(34),
", Latitude:  ",INDEX(Sites[Latitude],$A452),
", Longitude:  ",INDEX(Sites[Longitude],$A452),
", SRSName:  ",CHAR(34),LatLonDatum,CHAR(34),"}"))</f>
        <v>#REF!</v>
      </c>
      <c r="M452" t="e">
        <f>IF(INDEX(SamplingFeatures[Sampling Feature Type],$A452)&lt;&gt;"Specimen","",
CONCATENATE("  - &amp;SpecimenID",TEXT(SUMPRODUCT(--($M$3:$M451&lt;&gt;"")),"0000"),
" {","SamplingFeatureID:  *SamplingFeatureID",TEXT($A452,"0000"),
", SpecimenTypeCV:  ",CHAR(34),INDEX(Specimens[Specimen Type],$A452),CHAR(34),
", SpecimenMediumCV:  ",INDEX(Specimens[Specimen Medium],$A452),
", IsFieldSpecimen:  ",CHAR(34),INDEX(Specimens[Is Field Specimen?],$A452),CHAR(34),"}"))</f>
        <v>#REF!</v>
      </c>
      <c r="N452" t="e">
        <f>IF(COUNTA(SpatialOffsets[])=0,"", IF(INDEX(SpatialOffsets[Spatial Offset Type],$A452)="","",
CONCATENATE("  - &amp;SpatialOffsetID",TEXT($A452,"0000"),
" {","SpatialOffsetTypeCV:  ",CHAR(34),INDEX(SpatialOffsets[Spatial Offset Type],$A452),CHAR(34),
", Offset1Value:  ",INDEX(SpatialOffsets[Offset 1 Value],$A452),
", Offset1UnitID:  ",CHAR(34),INDEX(SpatialOffsets[Offset 1 Unit],$A452),CHAR(34),
", Offset2Value:  ",INDEX(SpatialOffsets[Offset 2 Value],$A452),
", Offset2UnitID:  ",CHAR(34),INDEX(SpatialOffsets[Offset 2 Unit],$A452),CHAR(34),
", Offset3Value:  ",INDEX(SpatialOffsets[Offset 3 Value],$A452),
", Offset3UnitID:  ",CHAR(34),INDEX(SpatialOffsets[Offset 3 Unit],$A452),CHAR(34),,"}")))</f>
        <v>#REF!</v>
      </c>
      <c r="O452" t="e">
        <f>IF(COUNTA(RelatedFeatures[])=0,"", IF(INDEX(RelatedFeatures[First Sampling Feature Code],$A452)="","",
CONCATENATE("  - &amp;RelationID",TEXT($A452,"0000"),
" {","SamplingFeatureID:  *SamplingFeatureID",TEXT(MATCH(INDEX(RelatedFeatures[First Sampling Feature Code],$A452),SamplingFeatures[Feature Code],0),"0000"),
", RelationshipTypeCV:  ",CHAR(34),INDEX(RelatedFeatures[Relationship Type],$A452),CHAR(34),
", RelatedFeatureID: *SamplingFeatureID",TEXT(MATCH(INDEX(RelatedFeatures[Second Sampling Feature Code],$A452),SamplingFeatures[Feature Code],0),"0000"),
", SpatialOffsetID:  ",IF(INDEX(RelatedFeatures[Offset Number],$A452)="","",CONCATENATE("*SpatialOffsetID",TEXT(INDEX(RelatedFeatures[Offset Number],$A452),"0000"))),"}")))</f>
        <v>#REF!</v>
      </c>
      <c r="P452" t="e">
        <f>IF(INDEX(Methods[Method Type],$A452)="","",
CONCATENATE("  - &amp;MethodID",TEXT($A452,"0000"),
" {","MethodTypeCV:  ",CHAR(34),INDEX(Methods[Method Type],$A452),CHAR(34),
", MethodCode:  ",CHAR(34),INDEX(Methods[Method Code],$A452),CHAR(34),
", MethodName:  ",CHAR(34),INDEX(Methods[Method Name],$A452),CHAR(34),
", MethodDescription:  ",CHAR(34),INDEX(Methods[Method Description],$A452),CHAR(34),
", MethodLink:  ",CHAR(34),INDEX(Methods[Method Link],$A452),CHAR(34),
", OrganizationID: *OrganizationID",TEXT(MATCH(INDEX(Methods[Organization Name],$A452),Organizations[Organization Name],0),"0000"),"}"))</f>
        <v>#REF!</v>
      </c>
      <c r="Q452" t="e">
        <f>IF(INDEX(Variables[Variable Type],$A452)="","",
CONCATENATE("  - &amp;VariableID",TEXT($A452,"0000"),
" {","VariableTypeCV:  ",CHAR(34),INDEX(Variables[Variable Type],$A452),CHAR(34),
", VariableCode:  ",CHAR(34),INDEX(Variables[Variable Code],$A452),CHAR(34),
", VariableNameCV:  ",CHAR(34),INDEX(Variables[Variable Name],$A452),CHAR(34),
", VariableDefinition:  ",CHAR(34),INDEX(Variables[Variable Definition],$A452),CHAR(34),
", SpecciationCV:  ",CHAR(34),INDEX(Variables[Speciation],$A452),CHAR(34),
", NoDataValue:  ",CHAR(34),INDEX(Variables[No Data Value],$A452),CHAR(34),"}"))</f>
        <v>#REF!</v>
      </c>
    </row>
    <row r="453" spans="1:17" x14ac:dyDescent="0.25">
      <c r="A453">
        <v>450</v>
      </c>
      <c r="D453" t="e">
        <f>IF(INDEX(People[First Name],$A453)="","",
CONCATENATE("  - &amp;PersonID",TEXT($A453,"0000"),
" {","PersonFirstName:  ",CHAR(34),INDEX(People[First Name],$A453),CHAR(34),
", PersonMiddleName:  ",CHAR(34),INDEX(People[Middle Name],$A453),CHAR(34),
", PersonLastName:  ",CHAR(34),INDEX(People[Last Name],$A453),CHAR(34),"}"))</f>
        <v>#REF!</v>
      </c>
      <c r="E453" t="e">
        <f>IF(INDEX(Organizations[Organization Type '[CV']],$A453)="","",
CONCATENATE("  - &amp;OrganizationID",TEXT($A453,"0000"),
" {","OrganizationTypeCV:  ",CHAR(34),INDEX(Organizations[Organization Type '[CV']],$A453),CHAR(34),
", OrganizationCode:  ",CHAR(34),INDEX(Organizations[Organization Code],$A453),CHAR(34),
", OrganizationName:  ",CHAR(34),INDEX(Organizations[Organization Name],$A453),CHAR(34),
", OrganizationDescription:  ",CHAR(34),INDEX(Organizations[Organization Description],$A453),CHAR(34),
", OrganizationLink:  ",CHAR(34),INDEX(Organizations[Organization Link],$A453),CHAR(34),"}"))</f>
        <v>#REF!</v>
      </c>
      <c r="F453" t="e">
        <f>IF(INDEX(People[First Name],$A453)="","",
CONCATENATE("  - &amp;AffiliationID",TEXT($A453,"0000"),
" {PersonID: *PersonID",TEXT($A453,"0000"),
", OrganizationID: *OrganizationID",TEXT(MATCH(INDEX(People[Organization Name],$A453),Organizations[Organization Name],0),"0000"),
", IsPrimaryOrganizationContact: , AffiliationStartDate: , AffiliationEndDate: , PrimaryPhone: ",
", PrimaryEmail: ",CHAR(34),INDEX(People[Primary Email],$A453),CHAR(34),
", PrimaryAddress: ",CHAR(34),INDEX(People[Primary Address],$A453),CHAR(34),
", PersonLink: }"))</f>
        <v>#REF!</v>
      </c>
      <c r="H453" t="e">
        <f>IF(COUNTA(CitationInformation)=0,"",IF(INDEX(AuthorList[Author Name],$A453)="","",
CONCATENATE("  - &amp;AuthorListID",TEXT($A453,"0000"),
"  {CitationID: *CitationID0001",
", PersonID: *PersonID",TEXT(MATCH(INDEX(AuthorList[Author Name],$A453),People[Full Name],0),"0000"),
", AuthorOrder: ",INDEX(AuthorList[Author Number],$A453),"}")))</f>
        <v>#REF!</v>
      </c>
      <c r="K453" t="e">
        <f>IF(INDEX(SamplingFeatures[Feature Code],$A453)="","",
CONCATENATE("  - &amp;SamplingFeatureID",TEXT($A453,"0000"),
" {","SamplingFeatureUUID:  ",CHAR(34),INDEX(SamplingFeatures[Sampling Feature UUID],$A453),CHAR(34),
", SamplingFeatureTypeCV:  ",CHAR(34),INDEX(SamplingFeatures[Sampling Feature Type],$A453),CHAR(34),
", SamplingFeatureCode:  ",CHAR(34),INDEX(SamplingFeatures[Feature Code],$A453),CHAR(34),
", SamplingFeatureName:  ",CHAR(34),INDEX(SamplingFeatures[Feature Name],$A453),CHAR(34),
", SamplingFeatureDescription:  ",CHAR(34),INDEX(SamplingFeatures[Feature Description],$A453),CHAR(34),
", SamplingFeatureGeotypeCV:  ",CHAR(34),INDEX(SamplingFeatures[Feature Geo Type],$A453),CHAR(34),
", FeatureGeometry:  ",CHAR(34),INDEX(SamplingFeatures[Feature Geometry],$A453),CHAR(34),
", Elevation_m:  ",CHAR(34),INDEX(SamplingFeatures[Elevation_m],$A453),CHAR(34),
", ElevationDatumCV:  ",CHAR(34),ElevationDatum,CHAR(34),"}"))</f>
        <v>#REF!</v>
      </c>
      <c r="L453" t="e">
        <f>IF(INDEX(SamplingFeatures[Sampling Feature Type],$A453)&lt;&gt;"Site","",
CONCATENATE("  - &amp;SiteID",TEXT(SUMPRODUCT(--($L$3:$L452&lt;&gt;"")),"0000"),
" {","SamplingFeatureID:  *SamplingFeatureID",TEXT($A453,"0000"),
", SiteTypeCV:  ",CHAR(34),INDEX(Sites[Site Type],$A453),CHAR(34),
", Latitude:  ",INDEX(Sites[Latitude],$A453),
", Longitude:  ",INDEX(Sites[Longitude],$A453),
", SRSName:  ",CHAR(34),LatLonDatum,CHAR(34),"}"))</f>
        <v>#REF!</v>
      </c>
      <c r="M453" t="e">
        <f>IF(INDEX(SamplingFeatures[Sampling Feature Type],$A453)&lt;&gt;"Specimen","",
CONCATENATE("  - &amp;SpecimenID",TEXT(SUMPRODUCT(--($M$3:$M452&lt;&gt;"")),"0000"),
" {","SamplingFeatureID:  *SamplingFeatureID",TEXT($A453,"0000"),
", SpecimenTypeCV:  ",CHAR(34),INDEX(Specimens[Specimen Type],$A453),CHAR(34),
", SpecimenMediumCV:  ",INDEX(Specimens[Specimen Medium],$A453),
", IsFieldSpecimen:  ",CHAR(34),INDEX(Specimens[Is Field Specimen?],$A453),CHAR(34),"}"))</f>
        <v>#REF!</v>
      </c>
      <c r="N453" t="e">
        <f>IF(COUNTA(SpatialOffsets[])=0,"", IF(INDEX(SpatialOffsets[Spatial Offset Type],$A453)="","",
CONCATENATE("  - &amp;SpatialOffsetID",TEXT($A453,"0000"),
" {","SpatialOffsetTypeCV:  ",CHAR(34),INDEX(SpatialOffsets[Spatial Offset Type],$A453),CHAR(34),
", Offset1Value:  ",INDEX(SpatialOffsets[Offset 1 Value],$A453),
", Offset1UnitID:  ",CHAR(34),INDEX(SpatialOffsets[Offset 1 Unit],$A453),CHAR(34),
", Offset2Value:  ",INDEX(SpatialOffsets[Offset 2 Value],$A453),
", Offset2UnitID:  ",CHAR(34),INDEX(SpatialOffsets[Offset 2 Unit],$A453),CHAR(34),
", Offset3Value:  ",INDEX(SpatialOffsets[Offset 3 Value],$A453),
", Offset3UnitID:  ",CHAR(34),INDEX(SpatialOffsets[Offset 3 Unit],$A453),CHAR(34),,"}")))</f>
        <v>#REF!</v>
      </c>
      <c r="O453" t="e">
        <f>IF(COUNTA(RelatedFeatures[])=0,"", IF(INDEX(RelatedFeatures[First Sampling Feature Code],$A453)="","",
CONCATENATE("  - &amp;RelationID",TEXT($A453,"0000"),
" {","SamplingFeatureID:  *SamplingFeatureID",TEXT(MATCH(INDEX(RelatedFeatures[First Sampling Feature Code],$A453),SamplingFeatures[Feature Code],0),"0000"),
", RelationshipTypeCV:  ",CHAR(34),INDEX(RelatedFeatures[Relationship Type],$A453),CHAR(34),
", RelatedFeatureID: *SamplingFeatureID",TEXT(MATCH(INDEX(RelatedFeatures[Second Sampling Feature Code],$A453),SamplingFeatures[Feature Code],0),"0000"),
", SpatialOffsetID:  ",IF(INDEX(RelatedFeatures[Offset Number],$A453)="","",CONCATENATE("*SpatialOffsetID",TEXT(INDEX(RelatedFeatures[Offset Number],$A453),"0000"))),"}")))</f>
        <v>#REF!</v>
      </c>
      <c r="P453" t="e">
        <f>IF(INDEX(Methods[Method Type],$A453)="","",
CONCATENATE("  - &amp;MethodID",TEXT($A453,"0000"),
" {","MethodTypeCV:  ",CHAR(34),INDEX(Methods[Method Type],$A453),CHAR(34),
", MethodCode:  ",CHAR(34),INDEX(Methods[Method Code],$A453),CHAR(34),
", MethodName:  ",CHAR(34),INDEX(Methods[Method Name],$A453),CHAR(34),
", MethodDescription:  ",CHAR(34),INDEX(Methods[Method Description],$A453),CHAR(34),
", MethodLink:  ",CHAR(34),INDEX(Methods[Method Link],$A453),CHAR(34),
", OrganizationID: *OrganizationID",TEXT(MATCH(INDEX(Methods[Organization Name],$A453),Organizations[Organization Name],0),"0000"),"}"))</f>
        <v>#REF!</v>
      </c>
      <c r="Q453" t="e">
        <f>IF(INDEX(Variables[Variable Type],$A453)="","",
CONCATENATE("  - &amp;VariableID",TEXT($A453,"0000"),
" {","VariableTypeCV:  ",CHAR(34),INDEX(Variables[Variable Type],$A453),CHAR(34),
", VariableCode:  ",CHAR(34),INDEX(Variables[Variable Code],$A453),CHAR(34),
", VariableNameCV:  ",CHAR(34),INDEX(Variables[Variable Name],$A453),CHAR(34),
", VariableDefinition:  ",CHAR(34),INDEX(Variables[Variable Definition],$A453),CHAR(34),
", SpecciationCV:  ",CHAR(34),INDEX(Variables[Speciation],$A453),CHAR(34),
", NoDataValue:  ",CHAR(34),INDEX(Variables[No Data Value],$A453),CHAR(34),"}"))</f>
        <v>#REF!</v>
      </c>
    </row>
    <row r="454" spans="1:17" x14ac:dyDescent="0.25">
      <c r="A454">
        <v>451</v>
      </c>
      <c r="D454" t="e">
        <f>IF(INDEX(People[First Name],$A454)="","",
CONCATENATE("  - &amp;PersonID",TEXT($A454,"0000"),
" {","PersonFirstName:  ",CHAR(34),INDEX(People[First Name],$A454),CHAR(34),
", PersonMiddleName:  ",CHAR(34),INDEX(People[Middle Name],$A454),CHAR(34),
", PersonLastName:  ",CHAR(34),INDEX(People[Last Name],$A454),CHAR(34),"}"))</f>
        <v>#REF!</v>
      </c>
      <c r="E454" t="e">
        <f>IF(INDEX(Organizations[Organization Type '[CV']],$A454)="","",
CONCATENATE("  - &amp;OrganizationID",TEXT($A454,"0000"),
" {","OrganizationTypeCV:  ",CHAR(34),INDEX(Organizations[Organization Type '[CV']],$A454),CHAR(34),
", OrganizationCode:  ",CHAR(34),INDEX(Organizations[Organization Code],$A454),CHAR(34),
", OrganizationName:  ",CHAR(34),INDEX(Organizations[Organization Name],$A454),CHAR(34),
", OrganizationDescription:  ",CHAR(34),INDEX(Organizations[Organization Description],$A454),CHAR(34),
", OrganizationLink:  ",CHAR(34),INDEX(Organizations[Organization Link],$A454),CHAR(34),"}"))</f>
        <v>#REF!</v>
      </c>
      <c r="F454" t="e">
        <f>IF(INDEX(People[First Name],$A454)="","",
CONCATENATE("  - &amp;AffiliationID",TEXT($A454,"0000"),
" {PersonID: *PersonID",TEXT($A454,"0000"),
", OrganizationID: *OrganizationID",TEXT(MATCH(INDEX(People[Organization Name],$A454),Organizations[Organization Name],0),"0000"),
", IsPrimaryOrganizationContact: , AffiliationStartDate: , AffiliationEndDate: , PrimaryPhone: ",
", PrimaryEmail: ",CHAR(34),INDEX(People[Primary Email],$A454),CHAR(34),
", PrimaryAddress: ",CHAR(34),INDEX(People[Primary Address],$A454),CHAR(34),
", PersonLink: }"))</f>
        <v>#REF!</v>
      </c>
      <c r="H454" t="e">
        <f>IF(COUNTA(CitationInformation)=0,"",IF(INDEX(AuthorList[Author Name],$A454)="","",
CONCATENATE("  - &amp;AuthorListID",TEXT($A454,"0000"),
"  {CitationID: *CitationID0001",
", PersonID: *PersonID",TEXT(MATCH(INDEX(AuthorList[Author Name],$A454),People[Full Name],0),"0000"),
", AuthorOrder: ",INDEX(AuthorList[Author Number],$A454),"}")))</f>
        <v>#REF!</v>
      </c>
      <c r="K454" t="e">
        <f>IF(INDEX(SamplingFeatures[Feature Code],$A454)="","",
CONCATENATE("  - &amp;SamplingFeatureID",TEXT($A454,"0000"),
" {","SamplingFeatureUUID:  ",CHAR(34),INDEX(SamplingFeatures[Sampling Feature UUID],$A454),CHAR(34),
", SamplingFeatureTypeCV:  ",CHAR(34),INDEX(SamplingFeatures[Sampling Feature Type],$A454),CHAR(34),
", SamplingFeatureCode:  ",CHAR(34),INDEX(SamplingFeatures[Feature Code],$A454),CHAR(34),
", SamplingFeatureName:  ",CHAR(34),INDEX(SamplingFeatures[Feature Name],$A454),CHAR(34),
", SamplingFeatureDescription:  ",CHAR(34),INDEX(SamplingFeatures[Feature Description],$A454),CHAR(34),
", SamplingFeatureGeotypeCV:  ",CHAR(34),INDEX(SamplingFeatures[Feature Geo Type],$A454),CHAR(34),
", FeatureGeometry:  ",CHAR(34),INDEX(SamplingFeatures[Feature Geometry],$A454),CHAR(34),
", Elevation_m:  ",CHAR(34),INDEX(SamplingFeatures[Elevation_m],$A454),CHAR(34),
", ElevationDatumCV:  ",CHAR(34),ElevationDatum,CHAR(34),"}"))</f>
        <v>#REF!</v>
      </c>
      <c r="L454" t="e">
        <f>IF(INDEX(SamplingFeatures[Sampling Feature Type],$A454)&lt;&gt;"Site","",
CONCATENATE("  - &amp;SiteID",TEXT(SUMPRODUCT(--($L$3:$L453&lt;&gt;"")),"0000"),
" {","SamplingFeatureID:  *SamplingFeatureID",TEXT($A454,"0000"),
", SiteTypeCV:  ",CHAR(34),INDEX(Sites[Site Type],$A454),CHAR(34),
", Latitude:  ",INDEX(Sites[Latitude],$A454),
", Longitude:  ",INDEX(Sites[Longitude],$A454),
", SRSName:  ",CHAR(34),LatLonDatum,CHAR(34),"}"))</f>
        <v>#REF!</v>
      </c>
      <c r="M454" t="e">
        <f>IF(INDEX(SamplingFeatures[Sampling Feature Type],$A454)&lt;&gt;"Specimen","",
CONCATENATE("  - &amp;SpecimenID",TEXT(SUMPRODUCT(--($M$3:$M453&lt;&gt;"")),"0000"),
" {","SamplingFeatureID:  *SamplingFeatureID",TEXT($A454,"0000"),
", SpecimenTypeCV:  ",CHAR(34),INDEX(Specimens[Specimen Type],$A454),CHAR(34),
", SpecimenMediumCV:  ",INDEX(Specimens[Specimen Medium],$A454),
", IsFieldSpecimen:  ",CHAR(34),INDEX(Specimens[Is Field Specimen?],$A454),CHAR(34),"}"))</f>
        <v>#REF!</v>
      </c>
      <c r="N454" t="e">
        <f>IF(COUNTA(SpatialOffsets[])=0,"", IF(INDEX(SpatialOffsets[Spatial Offset Type],$A454)="","",
CONCATENATE("  - &amp;SpatialOffsetID",TEXT($A454,"0000"),
" {","SpatialOffsetTypeCV:  ",CHAR(34),INDEX(SpatialOffsets[Spatial Offset Type],$A454),CHAR(34),
", Offset1Value:  ",INDEX(SpatialOffsets[Offset 1 Value],$A454),
", Offset1UnitID:  ",CHAR(34),INDEX(SpatialOffsets[Offset 1 Unit],$A454),CHAR(34),
", Offset2Value:  ",INDEX(SpatialOffsets[Offset 2 Value],$A454),
", Offset2UnitID:  ",CHAR(34),INDEX(SpatialOffsets[Offset 2 Unit],$A454),CHAR(34),
", Offset3Value:  ",INDEX(SpatialOffsets[Offset 3 Value],$A454),
", Offset3UnitID:  ",CHAR(34),INDEX(SpatialOffsets[Offset 3 Unit],$A454),CHAR(34),,"}")))</f>
        <v>#REF!</v>
      </c>
      <c r="O454" t="e">
        <f>IF(COUNTA(RelatedFeatures[])=0,"", IF(INDEX(RelatedFeatures[First Sampling Feature Code],$A454)="","",
CONCATENATE("  - &amp;RelationID",TEXT($A454,"0000"),
" {","SamplingFeatureID:  *SamplingFeatureID",TEXT(MATCH(INDEX(RelatedFeatures[First Sampling Feature Code],$A454),SamplingFeatures[Feature Code],0),"0000"),
", RelationshipTypeCV:  ",CHAR(34),INDEX(RelatedFeatures[Relationship Type],$A454),CHAR(34),
", RelatedFeatureID: *SamplingFeatureID",TEXT(MATCH(INDEX(RelatedFeatures[Second Sampling Feature Code],$A454),SamplingFeatures[Feature Code],0),"0000"),
", SpatialOffsetID:  ",IF(INDEX(RelatedFeatures[Offset Number],$A454)="","",CONCATENATE("*SpatialOffsetID",TEXT(INDEX(RelatedFeatures[Offset Number],$A454),"0000"))),"}")))</f>
        <v>#REF!</v>
      </c>
      <c r="P454" t="e">
        <f>IF(INDEX(Methods[Method Type],$A454)="","",
CONCATENATE("  - &amp;MethodID",TEXT($A454,"0000"),
" {","MethodTypeCV:  ",CHAR(34),INDEX(Methods[Method Type],$A454),CHAR(34),
", MethodCode:  ",CHAR(34),INDEX(Methods[Method Code],$A454),CHAR(34),
", MethodName:  ",CHAR(34),INDEX(Methods[Method Name],$A454),CHAR(34),
", MethodDescription:  ",CHAR(34),INDEX(Methods[Method Description],$A454),CHAR(34),
", MethodLink:  ",CHAR(34),INDEX(Methods[Method Link],$A454),CHAR(34),
", OrganizationID: *OrganizationID",TEXT(MATCH(INDEX(Methods[Organization Name],$A454),Organizations[Organization Name],0),"0000"),"}"))</f>
        <v>#REF!</v>
      </c>
      <c r="Q454" t="e">
        <f>IF(INDEX(Variables[Variable Type],$A454)="","",
CONCATENATE("  - &amp;VariableID",TEXT($A454,"0000"),
" {","VariableTypeCV:  ",CHAR(34),INDEX(Variables[Variable Type],$A454),CHAR(34),
", VariableCode:  ",CHAR(34),INDEX(Variables[Variable Code],$A454),CHAR(34),
", VariableNameCV:  ",CHAR(34),INDEX(Variables[Variable Name],$A454),CHAR(34),
", VariableDefinition:  ",CHAR(34),INDEX(Variables[Variable Definition],$A454),CHAR(34),
", SpecciationCV:  ",CHAR(34),INDEX(Variables[Speciation],$A454),CHAR(34),
", NoDataValue:  ",CHAR(34),INDEX(Variables[No Data Value],$A454),CHAR(34),"}"))</f>
        <v>#REF!</v>
      </c>
    </row>
    <row r="455" spans="1:17" x14ac:dyDescent="0.25">
      <c r="A455">
        <v>452</v>
      </c>
      <c r="D455" t="e">
        <f>IF(INDEX(People[First Name],$A455)="","",
CONCATENATE("  - &amp;PersonID",TEXT($A455,"0000"),
" {","PersonFirstName:  ",CHAR(34),INDEX(People[First Name],$A455),CHAR(34),
", PersonMiddleName:  ",CHAR(34),INDEX(People[Middle Name],$A455),CHAR(34),
", PersonLastName:  ",CHAR(34),INDEX(People[Last Name],$A455),CHAR(34),"}"))</f>
        <v>#REF!</v>
      </c>
      <c r="E455" t="e">
        <f>IF(INDEX(Organizations[Organization Type '[CV']],$A455)="","",
CONCATENATE("  - &amp;OrganizationID",TEXT($A455,"0000"),
" {","OrganizationTypeCV:  ",CHAR(34),INDEX(Organizations[Organization Type '[CV']],$A455),CHAR(34),
", OrganizationCode:  ",CHAR(34),INDEX(Organizations[Organization Code],$A455),CHAR(34),
", OrganizationName:  ",CHAR(34),INDEX(Organizations[Organization Name],$A455),CHAR(34),
", OrganizationDescription:  ",CHAR(34),INDEX(Organizations[Organization Description],$A455),CHAR(34),
", OrganizationLink:  ",CHAR(34),INDEX(Organizations[Organization Link],$A455),CHAR(34),"}"))</f>
        <v>#REF!</v>
      </c>
      <c r="F455" t="e">
        <f>IF(INDEX(People[First Name],$A455)="","",
CONCATENATE("  - &amp;AffiliationID",TEXT($A455,"0000"),
" {PersonID: *PersonID",TEXT($A455,"0000"),
", OrganizationID: *OrganizationID",TEXT(MATCH(INDEX(People[Organization Name],$A455),Organizations[Organization Name],0),"0000"),
", IsPrimaryOrganizationContact: , AffiliationStartDate: , AffiliationEndDate: , PrimaryPhone: ",
", PrimaryEmail: ",CHAR(34),INDEX(People[Primary Email],$A455),CHAR(34),
", PrimaryAddress: ",CHAR(34),INDEX(People[Primary Address],$A455),CHAR(34),
", PersonLink: }"))</f>
        <v>#REF!</v>
      </c>
      <c r="H455" t="e">
        <f>IF(COUNTA(CitationInformation)=0,"",IF(INDEX(AuthorList[Author Name],$A455)="","",
CONCATENATE("  - &amp;AuthorListID",TEXT($A455,"0000"),
"  {CitationID: *CitationID0001",
", PersonID: *PersonID",TEXT(MATCH(INDEX(AuthorList[Author Name],$A455),People[Full Name],0),"0000"),
", AuthorOrder: ",INDEX(AuthorList[Author Number],$A455),"}")))</f>
        <v>#REF!</v>
      </c>
      <c r="K455" t="e">
        <f>IF(INDEX(SamplingFeatures[Feature Code],$A455)="","",
CONCATENATE("  - &amp;SamplingFeatureID",TEXT($A455,"0000"),
" {","SamplingFeatureUUID:  ",CHAR(34),INDEX(SamplingFeatures[Sampling Feature UUID],$A455),CHAR(34),
", SamplingFeatureTypeCV:  ",CHAR(34),INDEX(SamplingFeatures[Sampling Feature Type],$A455),CHAR(34),
", SamplingFeatureCode:  ",CHAR(34),INDEX(SamplingFeatures[Feature Code],$A455),CHAR(34),
", SamplingFeatureName:  ",CHAR(34),INDEX(SamplingFeatures[Feature Name],$A455),CHAR(34),
", SamplingFeatureDescription:  ",CHAR(34),INDEX(SamplingFeatures[Feature Description],$A455),CHAR(34),
", SamplingFeatureGeotypeCV:  ",CHAR(34),INDEX(SamplingFeatures[Feature Geo Type],$A455),CHAR(34),
", FeatureGeometry:  ",CHAR(34),INDEX(SamplingFeatures[Feature Geometry],$A455),CHAR(34),
", Elevation_m:  ",CHAR(34),INDEX(SamplingFeatures[Elevation_m],$A455),CHAR(34),
", ElevationDatumCV:  ",CHAR(34),ElevationDatum,CHAR(34),"}"))</f>
        <v>#REF!</v>
      </c>
      <c r="L455" t="e">
        <f>IF(INDEX(SamplingFeatures[Sampling Feature Type],$A455)&lt;&gt;"Site","",
CONCATENATE("  - &amp;SiteID",TEXT(SUMPRODUCT(--($L$3:$L454&lt;&gt;"")),"0000"),
" {","SamplingFeatureID:  *SamplingFeatureID",TEXT($A455,"0000"),
", SiteTypeCV:  ",CHAR(34),INDEX(Sites[Site Type],$A455),CHAR(34),
", Latitude:  ",INDEX(Sites[Latitude],$A455),
", Longitude:  ",INDEX(Sites[Longitude],$A455),
", SRSName:  ",CHAR(34),LatLonDatum,CHAR(34),"}"))</f>
        <v>#REF!</v>
      </c>
      <c r="M455" t="e">
        <f>IF(INDEX(SamplingFeatures[Sampling Feature Type],$A455)&lt;&gt;"Specimen","",
CONCATENATE("  - &amp;SpecimenID",TEXT(SUMPRODUCT(--($M$3:$M454&lt;&gt;"")),"0000"),
" {","SamplingFeatureID:  *SamplingFeatureID",TEXT($A455,"0000"),
", SpecimenTypeCV:  ",CHAR(34),INDEX(Specimens[Specimen Type],$A455),CHAR(34),
", SpecimenMediumCV:  ",INDEX(Specimens[Specimen Medium],$A455),
", IsFieldSpecimen:  ",CHAR(34),INDEX(Specimens[Is Field Specimen?],$A455),CHAR(34),"}"))</f>
        <v>#REF!</v>
      </c>
      <c r="N455" t="e">
        <f>IF(COUNTA(SpatialOffsets[])=0,"", IF(INDEX(SpatialOffsets[Spatial Offset Type],$A455)="","",
CONCATENATE("  - &amp;SpatialOffsetID",TEXT($A455,"0000"),
" {","SpatialOffsetTypeCV:  ",CHAR(34),INDEX(SpatialOffsets[Spatial Offset Type],$A455),CHAR(34),
", Offset1Value:  ",INDEX(SpatialOffsets[Offset 1 Value],$A455),
", Offset1UnitID:  ",CHAR(34),INDEX(SpatialOffsets[Offset 1 Unit],$A455),CHAR(34),
", Offset2Value:  ",INDEX(SpatialOffsets[Offset 2 Value],$A455),
", Offset2UnitID:  ",CHAR(34),INDEX(SpatialOffsets[Offset 2 Unit],$A455),CHAR(34),
", Offset3Value:  ",INDEX(SpatialOffsets[Offset 3 Value],$A455),
", Offset3UnitID:  ",CHAR(34),INDEX(SpatialOffsets[Offset 3 Unit],$A455),CHAR(34),,"}")))</f>
        <v>#REF!</v>
      </c>
      <c r="O455" t="e">
        <f>IF(COUNTA(RelatedFeatures[])=0,"", IF(INDEX(RelatedFeatures[First Sampling Feature Code],$A455)="","",
CONCATENATE("  - &amp;RelationID",TEXT($A455,"0000"),
" {","SamplingFeatureID:  *SamplingFeatureID",TEXT(MATCH(INDEX(RelatedFeatures[First Sampling Feature Code],$A455),SamplingFeatures[Feature Code],0),"0000"),
", RelationshipTypeCV:  ",CHAR(34),INDEX(RelatedFeatures[Relationship Type],$A455),CHAR(34),
", RelatedFeatureID: *SamplingFeatureID",TEXT(MATCH(INDEX(RelatedFeatures[Second Sampling Feature Code],$A455),SamplingFeatures[Feature Code],0),"0000"),
", SpatialOffsetID:  ",IF(INDEX(RelatedFeatures[Offset Number],$A455)="","",CONCATENATE("*SpatialOffsetID",TEXT(INDEX(RelatedFeatures[Offset Number],$A455),"0000"))),"}")))</f>
        <v>#REF!</v>
      </c>
      <c r="P455" t="e">
        <f>IF(INDEX(Methods[Method Type],$A455)="","",
CONCATENATE("  - &amp;MethodID",TEXT($A455,"0000"),
" {","MethodTypeCV:  ",CHAR(34),INDEX(Methods[Method Type],$A455),CHAR(34),
", MethodCode:  ",CHAR(34),INDEX(Methods[Method Code],$A455),CHAR(34),
", MethodName:  ",CHAR(34),INDEX(Methods[Method Name],$A455),CHAR(34),
", MethodDescription:  ",CHAR(34),INDEX(Methods[Method Description],$A455),CHAR(34),
", MethodLink:  ",CHAR(34),INDEX(Methods[Method Link],$A455),CHAR(34),
", OrganizationID: *OrganizationID",TEXT(MATCH(INDEX(Methods[Organization Name],$A455),Organizations[Organization Name],0),"0000"),"}"))</f>
        <v>#REF!</v>
      </c>
      <c r="Q455" t="e">
        <f>IF(INDEX(Variables[Variable Type],$A455)="","",
CONCATENATE("  - &amp;VariableID",TEXT($A455,"0000"),
" {","VariableTypeCV:  ",CHAR(34),INDEX(Variables[Variable Type],$A455),CHAR(34),
", VariableCode:  ",CHAR(34),INDEX(Variables[Variable Code],$A455),CHAR(34),
", VariableNameCV:  ",CHAR(34),INDEX(Variables[Variable Name],$A455),CHAR(34),
", VariableDefinition:  ",CHAR(34),INDEX(Variables[Variable Definition],$A455),CHAR(34),
", SpecciationCV:  ",CHAR(34),INDEX(Variables[Speciation],$A455),CHAR(34),
", NoDataValue:  ",CHAR(34),INDEX(Variables[No Data Value],$A455),CHAR(34),"}"))</f>
        <v>#REF!</v>
      </c>
    </row>
    <row r="456" spans="1:17" x14ac:dyDescent="0.25">
      <c r="A456">
        <v>453</v>
      </c>
      <c r="D456" t="e">
        <f>IF(INDEX(People[First Name],$A456)="","",
CONCATENATE("  - &amp;PersonID",TEXT($A456,"0000"),
" {","PersonFirstName:  ",CHAR(34),INDEX(People[First Name],$A456),CHAR(34),
", PersonMiddleName:  ",CHAR(34),INDEX(People[Middle Name],$A456),CHAR(34),
", PersonLastName:  ",CHAR(34),INDEX(People[Last Name],$A456),CHAR(34),"}"))</f>
        <v>#REF!</v>
      </c>
      <c r="E456" t="e">
        <f>IF(INDEX(Organizations[Organization Type '[CV']],$A456)="","",
CONCATENATE("  - &amp;OrganizationID",TEXT($A456,"0000"),
" {","OrganizationTypeCV:  ",CHAR(34),INDEX(Organizations[Organization Type '[CV']],$A456),CHAR(34),
", OrganizationCode:  ",CHAR(34),INDEX(Organizations[Organization Code],$A456),CHAR(34),
", OrganizationName:  ",CHAR(34),INDEX(Organizations[Organization Name],$A456),CHAR(34),
", OrganizationDescription:  ",CHAR(34),INDEX(Organizations[Organization Description],$A456),CHAR(34),
", OrganizationLink:  ",CHAR(34),INDEX(Organizations[Organization Link],$A456),CHAR(34),"}"))</f>
        <v>#REF!</v>
      </c>
      <c r="F456" t="e">
        <f>IF(INDEX(People[First Name],$A456)="","",
CONCATENATE("  - &amp;AffiliationID",TEXT($A456,"0000"),
" {PersonID: *PersonID",TEXT($A456,"0000"),
", OrganizationID: *OrganizationID",TEXT(MATCH(INDEX(People[Organization Name],$A456),Organizations[Organization Name],0),"0000"),
", IsPrimaryOrganizationContact: , AffiliationStartDate: , AffiliationEndDate: , PrimaryPhone: ",
", PrimaryEmail: ",CHAR(34),INDEX(People[Primary Email],$A456),CHAR(34),
", PrimaryAddress: ",CHAR(34),INDEX(People[Primary Address],$A456),CHAR(34),
", PersonLink: }"))</f>
        <v>#REF!</v>
      </c>
      <c r="H456" t="e">
        <f>IF(COUNTA(CitationInformation)=0,"",IF(INDEX(AuthorList[Author Name],$A456)="","",
CONCATENATE("  - &amp;AuthorListID",TEXT($A456,"0000"),
"  {CitationID: *CitationID0001",
", PersonID: *PersonID",TEXT(MATCH(INDEX(AuthorList[Author Name],$A456),People[Full Name],0),"0000"),
", AuthorOrder: ",INDEX(AuthorList[Author Number],$A456),"}")))</f>
        <v>#REF!</v>
      </c>
      <c r="K456" t="e">
        <f>IF(INDEX(SamplingFeatures[Feature Code],$A456)="","",
CONCATENATE("  - &amp;SamplingFeatureID",TEXT($A456,"0000"),
" {","SamplingFeatureUUID:  ",CHAR(34),INDEX(SamplingFeatures[Sampling Feature UUID],$A456),CHAR(34),
", SamplingFeatureTypeCV:  ",CHAR(34),INDEX(SamplingFeatures[Sampling Feature Type],$A456),CHAR(34),
", SamplingFeatureCode:  ",CHAR(34),INDEX(SamplingFeatures[Feature Code],$A456),CHAR(34),
", SamplingFeatureName:  ",CHAR(34),INDEX(SamplingFeatures[Feature Name],$A456),CHAR(34),
", SamplingFeatureDescription:  ",CHAR(34),INDEX(SamplingFeatures[Feature Description],$A456),CHAR(34),
", SamplingFeatureGeotypeCV:  ",CHAR(34),INDEX(SamplingFeatures[Feature Geo Type],$A456),CHAR(34),
", FeatureGeometry:  ",CHAR(34),INDEX(SamplingFeatures[Feature Geometry],$A456),CHAR(34),
", Elevation_m:  ",CHAR(34),INDEX(SamplingFeatures[Elevation_m],$A456),CHAR(34),
", ElevationDatumCV:  ",CHAR(34),ElevationDatum,CHAR(34),"}"))</f>
        <v>#REF!</v>
      </c>
      <c r="L456" t="e">
        <f>IF(INDEX(SamplingFeatures[Sampling Feature Type],$A456)&lt;&gt;"Site","",
CONCATENATE("  - &amp;SiteID",TEXT(SUMPRODUCT(--($L$3:$L455&lt;&gt;"")),"0000"),
" {","SamplingFeatureID:  *SamplingFeatureID",TEXT($A456,"0000"),
", SiteTypeCV:  ",CHAR(34),INDEX(Sites[Site Type],$A456),CHAR(34),
", Latitude:  ",INDEX(Sites[Latitude],$A456),
", Longitude:  ",INDEX(Sites[Longitude],$A456),
", SRSName:  ",CHAR(34),LatLonDatum,CHAR(34),"}"))</f>
        <v>#REF!</v>
      </c>
      <c r="M456" t="e">
        <f>IF(INDEX(SamplingFeatures[Sampling Feature Type],$A456)&lt;&gt;"Specimen","",
CONCATENATE("  - &amp;SpecimenID",TEXT(SUMPRODUCT(--($M$3:$M455&lt;&gt;"")),"0000"),
" {","SamplingFeatureID:  *SamplingFeatureID",TEXT($A456,"0000"),
", SpecimenTypeCV:  ",CHAR(34),INDEX(Specimens[Specimen Type],$A456),CHAR(34),
", SpecimenMediumCV:  ",INDEX(Specimens[Specimen Medium],$A456),
", IsFieldSpecimen:  ",CHAR(34),INDEX(Specimens[Is Field Specimen?],$A456),CHAR(34),"}"))</f>
        <v>#REF!</v>
      </c>
      <c r="N456" t="e">
        <f>IF(COUNTA(SpatialOffsets[])=0,"", IF(INDEX(SpatialOffsets[Spatial Offset Type],$A456)="","",
CONCATENATE("  - &amp;SpatialOffsetID",TEXT($A456,"0000"),
" {","SpatialOffsetTypeCV:  ",CHAR(34),INDEX(SpatialOffsets[Spatial Offset Type],$A456),CHAR(34),
", Offset1Value:  ",INDEX(SpatialOffsets[Offset 1 Value],$A456),
", Offset1UnitID:  ",CHAR(34),INDEX(SpatialOffsets[Offset 1 Unit],$A456),CHAR(34),
", Offset2Value:  ",INDEX(SpatialOffsets[Offset 2 Value],$A456),
", Offset2UnitID:  ",CHAR(34),INDEX(SpatialOffsets[Offset 2 Unit],$A456),CHAR(34),
", Offset3Value:  ",INDEX(SpatialOffsets[Offset 3 Value],$A456),
", Offset3UnitID:  ",CHAR(34),INDEX(SpatialOffsets[Offset 3 Unit],$A456),CHAR(34),,"}")))</f>
        <v>#REF!</v>
      </c>
      <c r="O456" t="e">
        <f>IF(COUNTA(RelatedFeatures[])=0,"", IF(INDEX(RelatedFeatures[First Sampling Feature Code],$A456)="","",
CONCATENATE("  - &amp;RelationID",TEXT($A456,"0000"),
" {","SamplingFeatureID:  *SamplingFeatureID",TEXT(MATCH(INDEX(RelatedFeatures[First Sampling Feature Code],$A456),SamplingFeatures[Feature Code],0),"0000"),
", RelationshipTypeCV:  ",CHAR(34),INDEX(RelatedFeatures[Relationship Type],$A456),CHAR(34),
", RelatedFeatureID: *SamplingFeatureID",TEXT(MATCH(INDEX(RelatedFeatures[Second Sampling Feature Code],$A456),SamplingFeatures[Feature Code],0),"0000"),
", SpatialOffsetID:  ",IF(INDEX(RelatedFeatures[Offset Number],$A456)="","",CONCATENATE("*SpatialOffsetID",TEXT(INDEX(RelatedFeatures[Offset Number],$A456),"0000"))),"}")))</f>
        <v>#REF!</v>
      </c>
      <c r="P456" t="e">
        <f>IF(INDEX(Methods[Method Type],$A456)="","",
CONCATENATE("  - &amp;MethodID",TEXT($A456,"0000"),
" {","MethodTypeCV:  ",CHAR(34),INDEX(Methods[Method Type],$A456),CHAR(34),
", MethodCode:  ",CHAR(34),INDEX(Methods[Method Code],$A456),CHAR(34),
", MethodName:  ",CHAR(34),INDEX(Methods[Method Name],$A456),CHAR(34),
", MethodDescription:  ",CHAR(34),INDEX(Methods[Method Description],$A456),CHAR(34),
", MethodLink:  ",CHAR(34),INDEX(Methods[Method Link],$A456),CHAR(34),
", OrganizationID: *OrganizationID",TEXT(MATCH(INDEX(Methods[Organization Name],$A456),Organizations[Organization Name],0),"0000"),"}"))</f>
        <v>#REF!</v>
      </c>
      <c r="Q456" t="e">
        <f>IF(INDEX(Variables[Variable Type],$A456)="","",
CONCATENATE("  - &amp;VariableID",TEXT($A456,"0000"),
" {","VariableTypeCV:  ",CHAR(34),INDEX(Variables[Variable Type],$A456),CHAR(34),
", VariableCode:  ",CHAR(34),INDEX(Variables[Variable Code],$A456),CHAR(34),
", VariableNameCV:  ",CHAR(34),INDEX(Variables[Variable Name],$A456),CHAR(34),
", VariableDefinition:  ",CHAR(34),INDEX(Variables[Variable Definition],$A456),CHAR(34),
", SpecciationCV:  ",CHAR(34),INDEX(Variables[Speciation],$A456),CHAR(34),
", NoDataValue:  ",CHAR(34),INDEX(Variables[No Data Value],$A456),CHAR(34),"}"))</f>
        <v>#REF!</v>
      </c>
    </row>
    <row r="457" spans="1:17" x14ac:dyDescent="0.25">
      <c r="A457">
        <v>454</v>
      </c>
      <c r="D457" t="e">
        <f>IF(INDEX(People[First Name],$A457)="","",
CONCATENATE("  - &amp;PersonID",TEXT($A457,"0000"),
" {","PersonFirstName:  ",CHAR(34),INDEX(People[First Name],$A457),CHAR(34),
", PersonMiddleName:  ",CHAR(34),INDEX(People[Middle Name],$A457),CHAR(34),
", PersonLastName:  ",CHAR(34),INDEX(People[Last Name],$A457),CHAR(34),"}"))</f>
        <v>#REF!</v>
      </c>
      <c r="E457" t="e">
        <f>IF(INDEX(Organizations[Organization Type '[CV']],$A457)="","",
CONCATENATE("  - &amp;OrganizationID",TEXT($A457,"0000"),
" {","OrganizationTypeCV:  ",CHAR(34),INDEX(Organizations[Organization Type '[CV']],$A457),CHAR(34),
", OrganizationCode:  ",CHAR(34),INDEX(Organizations[Organization Code],$A457),CHAR(34),
", OrganizationName:  ",CHAR(34),INDEX(Organizations[Organization Name],$A457),CHAR(34),
", OrganizationDescription:  ",CHAR(34),INDEX(Organizations[Organization Description],$A457),CHAR(34),
", OrganizationLink:  ",CHAR(34),INDEX(Organizations[Organization Link],$A457),CHAR(34),"}"))</f>
        <v>#REF!</v>
      </c>
      <c r="F457" t="e">
        <f>IF(INDEX(People[First Name],$A457)="","",
CONCATENATE("  - &amp;AffiliationID",TEXT($A457,"0000"),
" {PersonID: *PersonID",TEXT($A457,"0000"),
", OrganizationID: *OrganizationID",TEXT(MATCH(INDEX(People[Organization Name],$A457),Organizations[Organization Name],0),"0000"),
", IsPrimaryOrganizationContact: , AffiliationStartDate: , AffiliationEndDate: , PrimaryPhone: ",
", PrimaryEmail: ",CHAR(34),INDEX(People[Primary Email],$A457),CHAR(34),
", PrimaryAddress: ",CHAR(34),INDEX(People[Primary Address],$A457),CHAR(34),
", PersonLink: }"))</f>
        <v>#REF!</v>
      </c>
      <c r="H457" t="e">
        <f>IF(COUNTA(CitationInformation)=0,"",IF(INDEX(AuthorList[Author Name],$A457)="","",
CONCATENATE("  - &amp;AuthorListID",TEXT($A457,"0000"),
"  {CitationID: *CitationID0001",
", PersonID: *PersonID",TEXT(MATCH(INDEX(AuthorList[Author Name],$A457),People[Full Name],0),"0000"),
", AuthorOrder: ",INDEX(AuthorList[Author Number],$A457),"}")))</f>
        <v>#REF!</v>
      </c>
      <c r="K457" t="e">
        <f>IF(INDEX(SamplingFeatures[Feature Code],$A457)="","",
CONCATENATE("  - &amp;SamplingFeatureID",TEXT($A457,"0000"),
" {","SamplingFeatureUUID:  ",CHAR(34),INDEX(SamplingFeatures[Sampling Feature UUID],$A457),CHAR(34),
", SamplingFeatureTypeCV:  ",CHAR(34),INDEX(SamplingFeatures[Sampling Feature Type],$A457),CHAR(34),
", SamplingFeatureCode:  ",CHAR(34),INDEX(SamplingFeatures[Feature Code],$A457),CHAR(34),
", SamplingFeatureName:  ",CHAR(34),INDEX(SamplingFeatures[Feature Name],$A457),CHAR(34),
", SamplingFeatureDescription:  ",CHAR(34),INDEX(SamplingFeatures[Feature Description],$A457),CHAR(34),
", SamplingFeatureGeotypeCV:  ",CHAR(34),INDEX(SamplingFeatures[Feature Geo Type],$A457),CHAR(34),
", FeatureGeometry:  ",CHAR(34),INDEX(SamplingFeatures[Feature Geometry],$A457),CHAR(34),
", Elevation_m:  ",CHAR(34),INDEX(SamplingFeatures[Elevation_m],$A457),CHAR(34),
", ElevationDatumCV:  ",CHAR(34),ElevationDatum,CHAR(34),"}"))</f>
        <v>#REF!</v>
      </c>
      <c r="L457" t="e">
        <f>IF(INDEX(SamplingFeatures[Sampling Feature Type],$A457)&lt;&gt;"Site","",
CONCATENATE("  - &amp;SiteID",TEXT(SUMPRODUCT(--($L$3:$L456&lt;&gt;"")),"0000"),
" {","SamplingFeatureID:  *SamplingFeatureID",TEXT($A457,"0000"),
", SiteTypeCV:  ",CHAR(34),INDEX(Sites[Site Type],$A457),CHAR(34),
", Latitude:  ",INDEX(Sites[Latitude],$A457),
", Longitude:  ",INDEX(Sites[Longitude],$A457),
", SRSName:  ",CHAR(34),LatLonDatum,CHAR(34),"}"))</f>
        <v>#REF!</v>
      </c>
      <c r="M457" t="e">
        <f>IF(INDEX(SamplingFeatures[Sampling Feature Type],$A457)&lt;&gt;"Specimen","",
CONCATENATE("  - &amp;SpecimenID",TEXT(SUMPRODUCT(--($M$3:$M456&lt;&gt;"")),"0000"),
" {","SamplingFeatureID:  *SamplingFeatureID",TEXT($A457,"0000"),
", SpecimenTypeCV:  ",CHAR(34),INDEX(Specimens[Specimen Type],$A457),CHAR(34),
", SpecimenMediumCV:  ",INDEX(Specimens[Specimen Medium],$A457),
", IsFieldSpecimen:  ",CHAR(34),INDEX(Specimens[Is Field Specimen?],$A457),CHAR(34),"}"))</f>
        <v>#REF!</v>
      </c>
      <c r="N457" t="e">
        <f>IF(COUNTA(SpatialOffsets[])=0,"", IF(INDEX(SpatialOffsets[Spatial Offset Type],$A457)="","",
CONCATENATE("  - &amp;SpatialOffsetID",TEXT($A457,"0000"),
" {","SpatialOffsetTypeCV:  ",CHAR(34),INDEX(SpatialOffsets[Spatial Offset Type],$A457),CHAR(34),
", Offset1Value:  ",INDEX(SpatialOffsets[Offset 1 Value],$A457),
", Offset1UnitID:  ",CHAR(34),INDEX(SpatialOffsets[Offset 1 Unit],$A457),CHAR(34),
", Offset2Value:  ",INDEX(SpatialOffsets[Offset 2 Value],$A457),
", Offset2UnitID:  ",CHAR(34),INDEX(SpatialOffsets[Offset 2 Unit],$A457),CHAR(34),
", Offset3Value:  ",INDEX(SpatialOffsets[Offset 3 Value],$A457),
", Offset3UnitID:  ",CHAR(34),INDEX(SpatialOffsets[Offset 3 Unit],$A457),CHAR(34),,"}")))</f>
        <v>#REF!</v>
      </c>
      <c r="O457" t="e">
        <f>IF(COUNTA(RelatedFeatures[])=0,"", IF(INDEX(RelatedFeatures[First Sampling Feature Code],$A457)="","",
CONCATENATE("  - &amp;RelationID",TEXT($A457,"0000"),
" {","SamplingFeatureID:  *SamplingFeatureID",TEXT(MATCH(INDEX(RelatedFeatures[First Sampling Feature Code],$A457),SamplingFeatures[Feature Code],0),"0000"),
", RelationshipTypeCV:  ",CHAR(34),INDEX(RelatedFeatures[Relationship Type],$A457),CHAR(34),
", RelatedFeatureID: *SamplingFeatureID",TEXT(MATCH(INDEX(RelatedFeatures[Second Sampling Feature Code],$A457),SamplingFeatures[Feature Code],0),"0000"),
", SpatialOffsetID:  ",IF(INDEX(RelatedFeatures[Offset Number],$A457)="","",CONCATENATE("*SpatialOffsetID",TEXT(INDEX(RelatedFeatures[Offset Number],$A457),"0000"))),"}")))</f>
        <v>#REF!</v>
      </c>
      <c r="P457" t="e">
        <f>IF(INDEX(Methods[Method Type],$A457)="","",
CONCATENATE("  - &amp;MethodID",TEXT($A457,"0000"),
" {","MethodTypeCV:  ",CHAR(34),INDEX(Methods[Method Type],$A457),CHAR(34),
", MethodCode:  ",CHAR(34),INDEX(Methods[Method Code],$A457),CHAR(34),
", MethodName:  ",CHAR(34),INDEX(Methods[Method Name],$A457),CHAR(34),
", MethodDescription:  ",CHAR(34),INDEX(Methods[Method Description],$A457),CHAR(34),
", MethodLink:  ",CHAR(34),INDEX(Methods[Method Link],$A457),CHAR(34),
", OrganizationID: *OrganizationID",TEXT(MATCH(INDEX(Methods[Organization Name],$A457),Organizations[Organization Name],0),"0000"),"}"))</f>
        <v>#REF!</v>
      </c>
      <c r="Q457" t="e">
        <f>IF(INDEX(Variables[Variable Type],$A457)="","",
CONCATENATE("  - &amp;VariableID",TEXT($A457,"0000"),
" {","VariableTypeCV:  ",CHAR(34),INDEX(Variables[Variable Type],$A457),CHAR(34),
", VariableCode:  ",CHAR(34),INDEX(Variables[Variable Code],$A457),CHAR(34),
", VariableNameCV:  ",CHAR(34),INDEX(Variables[Variable Name],$A457),CHAR(34),
", VariableDefinition:  ",CHAR(34),INDEX(Variables[Variable Definition],$A457),CHAR(34),
", SpecciationCV:  ",CHAR(34),INDEX(Variables[Speciation],$A457),CHAR(34),
", NoDataValue:  ",CHAR(34),INDEX(Variables[No Data Value],$A457),CHAR(34),"}"))</f>
        <v>#REF!</v>
      </c>
    </row>
    <row r="458" spans="1:17" x14ac:dyDescent="0.25">
      <c r="A458">
        <v>455</v>
      </c>
      <c r="D458" t="e">
        <f>IF(INDEX(People[First Name],$A458)="","",
CONCATENATE("  - &amp;PersonID",TEXT($A458,"0000"),
" {","PersonFirstName:  ",CHAR(34),INDEX(People[First Name],$A458),CHAR(34),
", PersonMiddleName:  ",CHAR(34),INDEX(People[Middle Name],$A458),CHAR(34),
", PersonLastName:  ",CHAR(34),INDEX(People[Last Name],$A458),CHAR(34),"}"))</f>
        <v>#REF!</v>
      </c>
      <c r="E458" t="e">
        <f>IF(INDEX(Organizations[Organization Type '[CV']],$A458)="","",
CONCATENATE("  - &amp;OrganizationID",TEXT($A458,"0000"),
" {","OrganizationTypeCV:  ",CHAR(34),INDEX(Organizations[Organization Type '[CV']],$A458),CHAR(34),
", OrganizationCode:  ",CHAR(34),INDEX(Organizations[Organization Code],$A458),CHAR(34),
", OrganizationName:  ",CHAR(34),INDEX(Organizations[Organization Name],$A458),CHAR(34),
", OrganizationDescription:  ",CHAR(34),INDEX(Organizations[Organization Description],$A458),CHAR(34),
", OrganizationLink:  ",CHAR(34),INDEX(Organizations[Organization Link],$A458),CHAR(34),"}"))</f>
        <v>#REF!</v>
      </c>
      <c r="F458" t="e">
        <f>IF(INDEX(People[First Name],$A458)="","",
CONCATENATE("  - &amp;AffiliationID",TEXT($A458,"0000"),
" {PersonID: *PersonID",TEXT($A458,"0000"),
", OrganizationID: *OrganizationID",TEXT(MATCH(INDEX(People[Organization Name],$A458),Organizations[Organization Name],0),"0000"),
", IsPrimaryOrganizationContact: , AffiliationStartDate: , AffiliationEndDate: , PrimaryPhone: ",
", PrimaryEmail: ",CHAR(34),INDEX(People[Primary Email],$A458),CHAR(34),
", PrimaryAddress: ",CHAR(34),INDEX(People[Primary Address],$A458),CHAR(34),
", PersonLink: }"))</f>
        <v>#REF!</v>
      </c>
      <c r="H458" t="e">
        <f>IF(COUNTA(CitationInformation)=0,"",IF(INDEX(AuthorList[Author Name],$A458)="","",
CONCATENATE("  - &amp;AuthorListID",TEXT($A458,"0000"),
"  {CitationID: *CitationID0001",
", PersonID: *PersonID",TEXT(MATCH(INDEX(AuthorList[Author Name],$A458),People[Full Name],0),"0000"),
", AuthorOrder: ",INDEX(AuthorList[Author Number],$A458),"}")))</f>
        <v>#REF!</v>
      </c>
      <c r="K458" t="e">
        <f>IF(INDEX(SamplingFeatures[Feature Code],$A458)="","",
CONCATENATE("  - &amp;SamplingFeatureID",TEXT($A458,"0000"),
" {","SamplingFeatureUUID:  ",CHAR(34),INDEX(SamplingFeatures[Sampling Feature UUID],$A458),CHAR(34),
", SamplingFeatureTypeCV:  ",CHAR(34),INDEX(SamplingFeatures[Sampling Feature Type],$A458),CHAR(34),
", SamplingFeatureCode:  ",CHAR(34),INDEX(SamplingFeatures[Feature Code],$A458),CHAR(34),
", SamplingFeatureName:  ",CHAR(34),INDEX(SamplingFeatures[Feature Name],$A458),CHAR(34),
", SamplingFeatureDescription:  ",CHAR(34),INDEX(SamplingFeatures[Feature Description],$A458),CHAR(34),
", SamplingFeatureGeotypeCV:  ",CHAR(34),INDEX(SamplingFeatures[Feature Geo Type],$A458),CHAR(34),
", FeatureGeometry:  ",CHAR(34),INDEX(SamplingFeatures[Feature Geometry],$A458),CHAR(34),
", Elevation_m:  ",CHAR(34),INDEX(SamplingFeatures[Elevation_m],$A458),CHAR(34),
", ElevationDatumCV:  ",CHAR(34),ElevationDatum,CHAR(34),"}"))</f>
        <v>#REF!</v>
      </c>
      <c r="L458" t="e">
        <f>IF(INDEX(SamplingFeatures[Sampling Feature Type],$A458)&lt;&gt;"Site","",
CONCATENATE("  - &amp;SiteID",TEXT(SUMPRODUCT(--($L$3:$L457&lt;&gt;"")),"0000"),
" {","SamplingFeatureID:  *SamplingFeatureID",TEXT($A458,"0000"),
", SiteTypeCV:  ",CHAR(34),INDEX(Sites[Site Type],$A458),CHAR(34),
", Latitude:  ",INDEX(Sites[Latitude],$A458),
", Longitude:  ",INDEX(Sites[Longitude],$A458),
", SRSName:  ",CHAR(34),LatLonDatum,CHAR(34),"}"))</f>
        <v>#REF!</v>
      </c>
      <c r="M458" t="e">
        <f>IF(INDEX(SamplingFeatures[Sampling Feature Type],$A458)&lt;&gt;"Specimen","",
CONCATENATE("  - &amp;SpecimenID",TEXT(SUMPRODUCT(--($M$3:$M457&lt;&gt;"")),"0000"),
" {","SamplingFeatureID:  *SamplingFeatureID",TEXT($A458,"0000"),
", SpecimenTypeCV:  ",CHAR(34),INDEX(Specimens[Specimen Type],$A458),CHAR(34),
", SpecimenMediumCV:  ",INDEX(Specimens[Specimen Medium],$A458),
", IsFieldSpecimen:  ",CHAR(34),INDEX(Specimens[Is Field Specimen?],$A458),CHAR(34),"}"))</f>
        <v>#REF!</v>
      </c>
      <c r="N458" t="e">
        <f>IF(COUNTA(SpatialOffsets[])=0,"", IF(INDEX(SpatialOffsets[Spatial Offset Type],$A458)="","",
CONCATENATE("  - &amp;SpatialOffsetID",TEXT($A458,"0000"),
" {","SpatialOffsetTypeCV:  ",CHAR(34),INDEX(SpatialOffsets[Spatial Offset Type],$A458),CHAR(34),
", Offset1Value:  ",INDEX(SpatialOffsets[Offset 1 Value],$A458),
", Offset1UnitID:  ",CHAR(34),INDEX(SpatialOffsets[Offset 1 Unit],$A458),CHAR(34),
", Offset2Value:  ",INDEX(SpatialOffsets[Offset 2 Value],$A458),
", Offset2UnitID:  ",CHAR(34),INDEX(SpatialOffsets[Offset 2 Unit],$A458),CHAR(34),
", Offset3Value:  ",INDEX(SpatialOffsets[Offset 3 Value],$A458),
", Offset3UnitID:  ",CHAR(34),INDEX(SpatialOffsets[Offset 3 Unit],$A458),CHAR(34),,"}")))</f>
        <v>#REF!</v>
      </c>
      <c r="O458" t="e">
        <f>IF(COUNTA(RelatedFeatures[])=0,"", IF(INDEX(RelatedFeatures[First Sampling Feature Code],$A458)="","",
CONCATENATE("  - &amp;RelationID",TEXT($A458,"0000"),
" {","SamplingFeatureID:  *SamplingFeatureID",TEXT(MATCH(INDEX(RelatedFeatures[First Sampling Feature Code],$A458),SamplingFeatures[Feature Code],0),"0000"),
", RelationshipTypeCV:  ",CHAR(34),INDEX(RelatedFeatures[Relationship Type],$A458),CHAR(34),
", RelatedFeatureID: *SamplingFeatureID",TEXT(MATCH(INDEX(RelatedFeatures[Second Sampling Feature Code],$A458),SamplingFeatures[Feature Code],0),"0000"),
", SpatialOffsetID:  ",IF(INDEX(RelatedFeatures[Offset Number],$A458)="","",CONCATENATE("*SpatialOffsetID",TEXT(INDEX(RelatedFeatures[Offset Number],$A458),"0000"))),"}")))</f>
        <v>#REF!</v>
      </c>
      <c r="P458" t="e">
        <f>IF(INDEX(Methods[Method Type],$A458)="","",
CONCATENATE("  - &amp;MethodID",TEXT($A458,"0000"),
" {","MethodTypeCV:  ",CHAR(34),INDEX(Methods[Method Type],$A458),CHAR(34),
", MethodCode:  ",CHAR(34),INDEX(Methods[Method Code],$A458),CHAR(34),
", MethodName:  ",CHAR(34),INDEX(Methods[Method Name],$A458),CHAR(34),
", MethodDescription:  ",CHAR(34),INDEX(Methods[Method Description],$A458),CHAR(34),
", MethodLink:  ",CHAR(34),INDEX(Methods[Method Link],$A458),CHAR(34),
", OrganizationID: *OrganizationID",TEXT(MATCH(INDEX(Methods[Organization Name],$A458),Organizations[Organization Name],0),"0000"),"}"))</f>
        <v>#REF!</v>
      </c>
      <c r="Q458" t="e">
        <f>IF(INDEX(Variables[Variable Type],$A458)="","",
CONCATENATE("  - &amp;VariableID",TEXT($A458,"0000"),
" {","VariableTypeCV:  ",CHAR(34),INDEX(Variables[Variable Type],$A458),CHAR(34),
", VariableCode:  ",CHAR(34),INDEX(Variables[Variable Code],$A458),CHAR(34),
", VariableNameCV:  ",CHAR(34),INDEX(Variables[Variable Name],$A458),CHAR(34),
", VariableDefinition:  ",CHAR(34),INDEX(Variables[Variable Definition],$A458),CHAR(34),
", SpecciationCV:  ",CHAR(34),INDEX(Variables[Speciation],$A458),CHAR(34),
", NoDataValue:  ",CHAR(34),INDEX(Variables[No Data Value],$A458),CHAR(34),"}"))</f>
        <v>#REF!</v>
      </c>
    </row>
    <row r="459" spans="1:17" x14ac:dyDescent="0.25">
      <c r="A459">
        <v>456</v>
      </c>
      <c r="D459" t="e">
        <f>IF(INDEX(People[First Name],$A459)="","",
CONCATENATE("  - &amp;PersonID",TEXT($A459,"0000"),
" {","PersonFirstName:  ",CHAR(34),INDEX(People[First Name],$A459),CHAR(34),
", PersonMiddleName:  ",CHAR(34),INDEX(People[Middle Name],$A459),CHAR(34),
", PersonLastName:  ",CHAR(34),INDEX(People[Last Name],$A459),CHAR(34),"}"))</f>
        <v>#REF!</v>
      </c>
      <c r="E459" t="e">
        <f>IF(INDEX(Organizations[Organization Type '[CV']],$A459)="","",
CONCATENATE("  - &amp;OrganizationID",TEXT($A459,"0000"),
" {","OrganizationTypeCV:  ",CHAR(34),INDEX(Organizations[Organization Type '[CV']],$A459),CHAR(34),
", OrganizationCode:  ",CHAR(34),INDEX(Organizations[Organization Code],$A459),CHAR(34),
", OrganizationName:  ",CHAR(34),INDEX(Organizations[Organization Name],$A459),CHAR(34),
", OrganizationDescription:  ",CHAR(34),INDEX(Organizations[Organization Description],$A459),CHAR(34),
", OrganizationLink:  ",CHAR(34),INDEX(Organizations[Organization Link],$A459),CHAR(34),"}"))</f>
        <v>#REF!</v>
      </c>
      <c r="F459" t="e">
        <f>IF(INDEX(People[First Name],$A459)="","",
CONCATENATE("  - &amp;AffiliationID",TEXT($A459,"0000"),
" {PersonID: *PersonID",TEXT($A459,"0000"),
", OrganizationID: *OrganizationID",TEXT(MATCH(INDEX(People[Organization Name],$A459),Organizations[Organization Name],0),"0000"),
", IsPrimaryOrganizationContact: , AffiliationStartDate: , AffiliationEndDate: , PrimaryPhone: ",
", PrimaryEmail: ",CHAR(34),INDEX(People[Primary Email],$A459),CHAR(34),
", PrimaryAddress: ",CHAR(34),INDEX(People[Primary Address],$A459),CHAR(34),
", PersonLink: }"))</f>
        <v>#REF!</v>
      </c>
      <c r="H459" t="e">
        <f>IF(COUNTA(CitationInformation)=0,"",IF(INDEX(AuthorList[Author Name],$A459)="","",
CONCATENATE("  - &amp;AuthorListID",TEXT($A459,"0000"),
"  {CitationID: *CitationID0001",
", PersonID: *PersonID",TEXT(MATCH(INDEX(AuthorList[Author Name],$A459),People[Full Name],0),"0000"),
", AuthorOrder: ",INDEX(AuthorList[Author Number],$A459),"}")))</f>
        <v>#REF!</v>
      </c>
      <c r="K459" t="e">
        <f>IF(INDEX(SamplingFeatures[Feature Code],$A459)="","",
CONCATENATE("  - &amp;SamplingFeatureID",TEXT($A459,"0000"),
" {","SamplingFeatureUUID:  ",CHAR(34),INDEX(SamplingFeatures[Sampling Feature UUID],$A459),CHAR(34),
", SamplingFeatureTypeCV:  ",CHAR(34),INDEX(SamplingFeatures[Sampling Feature Type],$A459),CHAR(34),
", SamplingFeatureCode:  ",CHAR(34),INDEX(SamplingFeatures[Feature Code],$A459),CHAR(34),
", SamplingFeatureName:  ",CHAR(34),INDEX(SamplingFeatures[Feature Name],$A459),CHAR(34),
", SamplingFeatureDescription:  ",CHAR(34),INDEX(SamplingFeatures[Feature Description],$A459),CHAR(34),
", SamplingFeatureGeotypeCV:  ",CHAR(34),INDEX(SamplingFeatures[Feature Geo Type],$A459),CHAR(34),
", FeatureGeometry:  ",CHAR(34),INDEX(SamplingFeatures[Feature Geometry],$A459),CHAR(34),
", Elevation_m:  ",CHAR(34),INDEX(SamplingFeatures[Elevation_m],$A459),CHAR(34),
", ElevationDatumCV:  ",CHAR(34),ElevationDatum,CHAR(34),"}"))</f>
        <v>#REF!</v>
      </c>
      <c r="L459" t="e">
        <f>IF(INDEX(SamplingFeatures[Sampling Feature Type],$A459)&lt;&gt;"Site","",
CONCATENATE("  - &amp;SiteID",TEXT(SUMPRODUCT(--($L$3:$L458&lt;&gt;"")),"0000"),
" {","SamplingFeatureID:  *SamplingFeatureID",TEXT($A459,"0000"),
", SiteTypeCV:  ",CHAR(34),INDEX(Sites[Site Type],$A459),CHAR(34),
", Latitude:  ",INDEX(Sites[Latitude],$A459),
", Longitude:  ",INDEX(Sites[Longitude],$A459),
", SRSName:  ",CHAR(34),LatLonDatum,CHAR(34),"}"))</f>
        <v>#REF!</v>
      </c>
      <c r="M459" t="e">
        <f>IF(INDEX(SamplingFeatures[Sampling Feature Type],$A459)&lt;&gt;"Specimen","",
CONCATENATE("  - &amp;SpecimenID",TEXT(SUMPRODUCT(--($M$3:$M458&lt;&gt;"")),"0000"),
" {","SamplingFeatureID:  *SamplingFeatureID",TEXT($A459,"0000"),
", SpecimenTypeCV:  ",CHAR(34),INDEX(Specimens[Specimen Type],$A459),CHAR(34),
", SpecimenMediumCV:  ",INDEX(Specimens[Specimen Medium],$A459),
", IsFieldSpecimen:  ",CHAR(34),INDEX(Specimens[Is Field Specimen?],$A459),CHAR(34),"}"))</f>
        <v>#REF!</v>
      </c>
      <c r="N459" t="e">
        <f>IF(COUNTA(SpatialOffsets[])=0,"", IF(INDEX(SpatialOffsets[Spatial Offset Type],$A459)="","",
CONCATENATE("  - &amp;SpatialOffsetID",TEXT($A459,"0000"),
" {","SpatialOffsetTypeCV:  ",CHAR(34),INDEX(SpatialOffsets[Spatial Offset Type],$A459),CHAR(34),
", Offset1Value:  ",INDEX(SpatialOffsets[Offset 1 Value],$A459),
", Offset1UnitID:  ",CHAR(34),INDEX(SpatialOffsets[Offset 1 Unit],$A459),CHAR(34),
", Offset2Value:  ",INDEX(SpatialOffsets[Offset 2 Value],$A459),
", Offset2UnitID:  ",CHAR(34),INDEX(SpatialOffsets[Offset 2 Unit],$A459),CHAR(34),
", Offset3Value:  ",INDEX(SpatialOffsets[Offset 3 Value],$A459),
", Offset3UnitID:  ",CHAR(34),INDEX(SpatialOffsets[Offset 3 Unit],$A459),CHAR(34),,"}")))</f>
        <v>#REF!</v>
      </c>
      <c r="O459" t="e">
        <f>IF(COUNTA(RelatedFeatures[])=0,"", IF(INDEX(RelatedFeatures[First Sampling Feature Code],$A459)="","",
CONCATENATE("  - &amp;RelationID",TEXT($A459,"0000"),
" {","SamplingFeatureID:  *SamplingFeatureID",TEXT(MATCH(INDEX(RelatedFeatures[First Sampling Feature Code],$A459),SamplingFeatures[Feature Code],0),"0000"),
", RelationshipTypeCV:  ",CHAR(34),INDEX(RelatedFeatures[Relationship Type],$A459),CHAR(34),
", RelatedFeatureID: *SamplingFeatureID",TEXT(MATCH(INDEX(RelatedFeatures[Second Sampling Feature Code],$A459),SamplingFeatures[Feature Code],0),"0000"),
", SpatialOffsetID:  ",IF(INDEX(RelatedFeatures[Offset Number],$A459)="","",CONCATENATE("*SpatialOffsetID",TEXT(INDEX(RelatedFeatures[Offset Number],$A459),"0000"))),"}")))</f>
        <v>#REF!</v>
      </c>
      <c r="P459" t="e">
        <f>IF(INDEX(Methods[Method Type],$A459)="","",
CONCATENATE("  - &amp;MethodID",TEXT($A459,"0000"),
" {","MethodTypeCV:  ",CHAR(34),INDEX(Methods[Method Type],$A459),CHAR(34),
", MethodCode:  ",CHAR(34),INDEX(Methods[Method Code],$A459),CHAR(34),
", MethodName:  ",CHAR(34),INDEX(Methods[Method Name],$A459),CHAR(34),
", MethodDescription:  ",CHAR(34),INDEX(Methods[Method Description],$A459),CHAR(34),
", MethodLink:  ",CHAR(34),INDEX(Methods[Method Link],$A459),CHAR(34),
", OrganizationID: *OrganizationID",TEXT(MATCH(INDEX(Methods[Organization Name],$A459),Organizations[Organization Name],0),"0000"),"}"))</f>
        <v>#REF!</v>
      </c>
      <c r="Q459" t="e">
        <f>IF(INDEX(Variables[Variable Type],$A459)="","",
CONCATENATE("  - &amp;VariableID",TEXT($A459,"0000"),
" {","VariableTypeCV:  ",CHAR(34),INDEX(Variables[Variable Type],$A459),CHAR(34),
", VariableCode:  ",CHAR(34),INDEX(Variables[Variable Code],$A459),CHAR(34),
", VariableNameCV:  ",CHAR(34),INDEX(Variables[Variable Name],$A459),CHAR(34),
", VariableDefinition:  ",CHAR(34),INDEX(Variables[Variable Definition],$A459),CHAR(34),
", SpecciationCV:  ",CHAR(34),INDEX(Variables[Speciation],$A459),CHAR(34),
", NoDataValue:  ",CHAR(34),INDEX(Variables[No Data Value],$A459),CHAR(34),"}"))</f>
        <v>#REF!</v>
      </c>
    </row>
    <row r="460" spans="1:17" x14ac:dyDescent="0.25">
      <c r="A460">
        <v>457</v>
      </c>
      <c r="D460" t="e">
        <f>IF(INDEX(People[First Name],$A460)="","",
CONCATENATE("  - &amp;PersonID",TEXT($A460,"0000"),
" {","PersonFirstName:  ",CHAR(34),INDEX(People[First Name],$A460),CHAR(34),
", PersonMiddleName:  ",CHAR(34),INDEX(People[Middle Name],$A460),CHAR(34),
", PersonLastName:  ",CHAR(34),INDEX(People[Last Name],$A460),CHAR(34),"}"))</f>
        <v>#REF!</v>
      </c>
      <c r="E460" t="e">
        <f>IF(INDEX(Organizations[Organization Type '[CV']],$A460)="","",
CONCATENATE("  - &amp;OrganizationID",TEXT($A460,"0000"),
" {","OrganizationTypeCV:  ",CHAR(34),INDEX(Organizations[Organization Type '[CV']],$A460),CHAR(34),
", OrganizationCode:  ",CHAR(34),INDEX(Organizations[Organization Code],$A460),CHAR(34),
", OrganizationName:  ",CHAR(34),INDEX(Organizations[Organization Name],$A460),CHAR(34),
", OrganizationDescription:  ",CHAR(34),INDEX(Organizations[Organization Description],$A460),CHAR(34),
", OrganizationLink:  ",CHAR(34),INDEX(Organizations[Organization Link],$A460),CHAR(34),"}"))</f>
        <v>#REF!</v>
      </c>
      <c r="F460" t="e">
        <f>IF(INDEX(People[First Name],$A460)="","",
CONCATENATE("  - &amp;AffiliationID",TEXT($A460,"0000"),
" {PersonID: *PersonID",TEXT($A460,"0000"),
", OrganizationID: *OrganizationID",TEXT(MATCH(INDEX(People[Organization Name],$A460),Organizations[Organization Name],0),"0000"),
", IsPrimaryOrganizationContact: , AffiliationStartDate: , AffiliationEndDate: , PrimaryPhone: ",
", PrimaryEmail: ",CHAR(34),INDEX(People[Primary Email],$A460),CHAR(34),
", PrimaryAddress: ",CHAR(34),INDEX(People[Primary Address],$A460),CHAR(34),
", PersonLink: }"))</f>
        <v>#REF!</v>
      </c>
      <c r="H460" t="e">
        <f>IF(COUNTA(CitationInformation)=0,"",IF(INDEX(AuthorList[Author Name],$A460)="","",
CONCATENATE("  - &amp;AuthorListID",TEXT($A460,"0000"),
"  {CitationID: *CitationID0001",
", PersonID: *PersonID",TEXT(MATCH(INDEX(AuthorList[Author Name],$A460),People[Full Name],0),"0000"),
", AuthorOrder: ",INDEX(AuthorList[Author Number],$A460),"}")))</f>
        <v>#REF!</v>
      </c>
      <c r="K460" t="e">
        <f>IF(INDEX(SamplingFeatures[Feature Code],$A460)="","",
CONCATENATE("  - &amp;SamplingFeatureID",TEXT($A460,"0000"),
" {","SamplingFeatureUUID:  ",CHAR(34),INDEX(SamplingFeatures[Sampling Feature UUID],$A460),CHAR(34),
", SamplingFeatureTypeCV:  ",CHAR(34),INDEX(SamplingFeatures[Sampling Feature Type],$A460),CHAR(34),
", SamplingFeatureCode:  ",CHAR(34),INDEX(SamplingFeatures[Feature Code],$A460),CHAR(34),
", SamplingFeatureName:  ",CHAR(34),INDEX(SamplingFeatures[Feature Name],$A460),CHAR(34),
", SamplingFeatureDescription:  ",CHAR(34),INDEX(SamplingFeatures[Feature Description],$A460),CHAR(34),
", SamplingFeatureGeotypeCV:  ",CHAR(34),INDEX(SamplingFeatures[Feature Geo Type],$A460),CHAR(34),
", FeatureGeometry:  ",CHAR(34),INDEX(SamplingFeatures[Feature Geometry],$A460),CHAR(34),
", Elevation_m:  ",CHAR(34),INDEX(SamplingFeatures[Elevation_m],$A460),CHAR(34),
", ElevationDatumCV:  ",CHAR(34),ElevationDatum,CHAR(34),"}"))</f>
        <v>#REF!</v>
      </c>
      <c r="L460" t="e">
        <f>IF(INDEX(SamplingFeatures[Sampling Feature Type],$A460)&lt;&gt;"Site","",
CONCATENATE("  - &amp;SiteID",TEXT(SUMPRODUCT(--($L$3:$L459&lt;&gt;"")),"0000"),
" {","SamplingFeatureID:  *SamplingFeatureID",TEXT($A460,"0000"),
", SiteTypeCV:  ",CHAR(34),INDEX(Sites[Site Type],$A460),CHAR(34),
", Latitude:  ",INDEX(Sites[Latitude],$A460),
", Longitude:  ",INDEX(Sites[Longitude],$A460),
", SRSName:  ",CHAR(34),LatLonDatum,CHAR(34),"}"))</f>
        <v>#REF!</v>
      </c>
      <c r="M460" t="e">
        <f>IF(INDEX(SamplingFeatures[Sampling Feature Type],$A460)&lt;&gt;"Specimen","",
CONCATENATE("  - &amp;SpecimenID",TEXT(SUMPRODUCT(--($M$3:$M459&lt;&gt;"")),"0000"),
" {","SamplingFeatureID:  *SamplingFeatureID",TEXT($A460,"0000"),
", SpecimenTypeCV:  ",CHAR(34),INDEX(Specimens[Specimen Type],$A460),CHAR(34),
", SpecimenMediumCV:  ",INDEX(Specimens[Specimen Medium],$A460),
", IsFieldSpecimen:  ",CHAR(34),INDEX(Specimens[Is Field Specimen?],$A460),CHAR(34),"}"))</f>
        <v>#REF!</v>
      </c>
      <c r="N460" t="e">
        <f>IF(COUNTA(SpatialOffsets[])=0,"", IF(INDEX(SpatialOffsets[Spatial Offset Type],$A460)="","",
CONCATENATE("  - &amp;SpatialOffsetID",TEXT($A460,"0000"),
" {","SpatialOffsetTypeCV:  ",CHAR(34),INDEX(SpatialOffsets[Spatial Offset Type],$A460),CHAR(34),
", Offset1Value:  ",INDEX(SpatialOffsets[Offset 1 Value],$A460),
", Offset1UnitID:  ",CHAR(34),INDEX(SpatialOffsets[Offset 1 Unit],$A460),CHAR(34),
", Offset2Value:  ",INDEX(SpatialOffsets[Offset 2 Value],$A460),
", Offset2UnitID:  ",CHAR(34),INDEX(SpatialOffsets[Offset 2 Unit],$A460),CHAR(34),
", Offset3Value:  ",INDEX(SpatialOffsets[Offset 3 Value],$A460),
", Offset3UnitID:  ",CHAR(34),INDEX(SpatialOffsets[Offset 3 Unit],$A460),CHAR(34),,"}")))</f>
        <v>#REF!</v>
      </c>
      <c r="O460" t="e">
        <f>IF(COUNTA(RelatedFeatures[])=0,"", IF(INDEX(RelatedFeatures[First Sampling Feature Code],$A460)="","",
CONCATENATE("  - &amp;RelationID",TEXT($A460,"0000"),
" {","SamplingFeatureID:  *SamplingFeatureID",TEXT(MATCH(INDEX(RelatedFeatures[First Sampling Feature Code],$A460),SamplingFeatures[Feature Code],0),"0000"),
", RelationshipTypeCV:  ",CHAR(34),INDEX(RelatedFeatures[Relationship Type],$A460),CHAR(34),
", RelatedFeatureID: *SamplingFeatureID",TEXT(MATCH(INDEX(RelatedFeatures[Second Sampling Feature Code],$A460),SamplingFeatures[Feature Code],0),"0000"),
", SpatialOffsetID:  ",IF(INDEX(RelatedFeatures[Offset Number],$A460)="","",CONCATENATE("*SpatialOffsetID",TEXT(INDEX(RelatedFeatures[Offset Number],$A460),"0000"))),"}")))</f>
        <v>#REF!</v>
      </c>
      <c r="P460" t="e">
        <f>IF(INDEX(Methods[Method Type],$A460)="","",
CONCATENATE("  - &amp;MethodID",TEXT($A460,"0000"),
" {","MethodTypeCV:  ",CHAR(34),INDEX(Methods[Method Type],$A460),CHAR(34),
", MethodCode:  ",CHAR(34),INDEX(Methods[Method Code],$A460),CHAR(34),
", MethodName:  ",CHAR(34),INDEX(Methods[Method Name],$A460),CHAR(34),
", MethodDescription:  ",CHAR(34),INDEX(Methods[Method Description],$A460),CHAR(34),
", MethodLink:  ",CHAR(34),INDEX(Methods[Method Link],$A460),CHAR(34),
", OrganizationID: *OrganizationID",TEXT(MATCH(INDEX(Methods[Organization Name],$A460),Organizations[Organization Name],0),"0000"),"}"))</f>
        <v>#REF!</v>
      </c>
      <c r="Q460" t="e">
        <f>IF(INDEX(Variables[Variable Type],$A460)="","",
CONCATENATE("  - &amp;VariableID",TEXT($A460,"0000"),
" {","VariableTypeCV:  ",CHAR(34),INDEX(Variables[Variable Type],$A460),CHAR(34),
", VariableCode:  ",CHAR(34),INDEX(Variables[Variable Code],$A460),CHAR(34),
", VariableNameCV:  ",CHAR(34),INDEX(Variables[Variable Name],$A460),CHAR(34),
", VariableDefinition:  ",CHAR(34),INDEX(Variables[Variable Definition],$A460),CHAR(34),
", SpecciationCV:  ",CHAR(34),INDEX(Variables[Speciation],$A460),CHAR(34),
", NoDataValue:  ",CHAR(34),INDEX(Variables[No Data Value],$A460),CHAR(34),"}"))</f>
        <v>#REF!</v>
      </c>
    </row>
    <row r="461" spans="1:17" x14ac:dyDescent="0.25">
      <c r="A461">
        <v>458</v>
      </c>
      <c r="D461" t="e">
        <f>IF(INDEX(People[First Name],$A461)="","",
CONCATENATE("  - &amp;PersonID",TEXT($A461,"0000"),
" {","PersonFirstName:  ",CHAR(34),INDEX(People[First Name],$A461),CHAR(34),
", PersonMiddleName:  ",CHAR(34),INDEX(People[Middle Name],$A461),CHAR(34),
", PersonLastName:  ",CHAR(34),INDEX(People[Last Name],$A461),CHAR(34),"}"))</f>
        <v>#REF!</v>
      </c>
      <c r="E461" t="e">
        <f>IF(INDEX(Organizations[Organization Type '[CV']],$A461)="","",
CONCATENATE("  - &amp;OrganizationID",TEXT($A461,"0000"),
" {","OrganizationTypeCV:  ",CHAR(34),INDEX(Organizations[Organization Type '[CV']],$A461),CHAR(34),
", OrganizationCode:  ",CHAR(34),INDEX(Organizations[Organization Code],$A461),CHAR(34),
", OrganizationName:  ",CHAR(34),INDEX(Organizations[Organization Name],$A461),CHAR(34),
", OrganizationDescription:  ",CHAR(34),INDEX(Organizations[Organization Description],$A461),CHAR(34),
", OrganizationLink:  ",CHAR(34),INDEX(Organizations[Organization Link],$A461),CHAR(34),"}"))</f>
        <v>#REF!</v>
      </c>
      <c r="F461" t="e">
        <f>IF(INDEX(People[First Name],$A461)="","",
CONCATENATE("  - &amp;AffiliationID",TEXT($A461,"0000"),
" {PersonID: *PersonID",TEXT($A461,"0000"),
", OrganizationID: *OrganizationID",TEXT(MATCH(INDEX(People[Organization Name],$A461),Organizations[Organization Name],0),"0000"),
", IsPrimaryOrganizationContact: , AffiliationStartDate: , AffiliationEndDate: , PrimaryPhone: ",
", PrimaryEmail: ",CHAR(34),INDEX(People[Primary Email],$A461),CHAR(34),
", PrimaryAddress: ",CHAR(34),INDEX(People[Primary Address],$A461),CHAR(34),
", PersonLink: }"))</f>
        <v>#REF!</v>
      </c>
      <c r="H461" t="e">
        <f>IF(COUNTA(CitationInformation)=0,"",IF(INDEX(AuthorList[Author Name],$A461)="","",
CONCATENATE("  - &amp;AuthorListID",TEXT($A461,"0000"),
"  {CitationID: *CitationID0001",
", PersonID: *PersonID",TEXT(MATCH(INDEX(AuthorList[Author Name],$A461),People[Full Name],0),"0000"),
", AuthorOrder: ",INDEX(AuthorList[Author Number],$A461),"}")))</f>
        <v>#REF!</v>
      </c>
      <c r="K461" t="e">
        <f>IF(INDEX(SamplingFeatures[Feature Code],$A461)="","",
CONCATENATE("  - &amp;SamplingFeatureID",TEXT($A461,"0000"),
" {","SamplingFeatureUUID:  ",CHAR(34),INDEX(SamplingFeatures[Sampling Feature UUID],$A461),CHAR(34),
", SamplingFeatureTypeCV:  ",CHAR(34),INDEX(SamplingFeatures[Sampling Feature Type],$A461),CHAR(34),
", SamplingFeatureCode:  ",CHAR(34),INDEX(SamplingFeatures[Feature Code],$A461),CHAR(34),
", SamplingFeatureName:  ",CHAR(34),INDEX(SamplingFeatures[Feature Name],$A461),CHAR(34),
", SamplingFeatureDescription:  ",CHAR(34),INDEX(SamplingFeatures[Feature Description],$A461),CHAR(34),
", SamplingFeatureGeotypeCV:  ",CHAR(34),INDEX(SamplingFeatures[Feature Geo Type],$A461),CHAR(34),
", FeatureGeometry:  ",CHAR(34),INDEX(SamplingFeatures[Feature Geometry],$A461),CHAR(34),
", Elevation_m:  ",CHAR(34),INDEX(SamplingFeatures[Elevation_m],$A461),CHAR(34),
", ElevationDatumCV:  ",CHAR(34),ElevationDatum,CHAR(34),"}"))</f>
        <v>#REF!</v>
      </c>
      <c r="L461" t="e">
        <f>IF(INDEX(SamplingFeatures[Sampling Feature Type],$A461)&lt;&gt;"Site","",
CONCATENATE("  - &amp;SiteID",TEXT(SUMPRODUCT(--($L$3:$L460&lt;&gt;"")),"0000"),
" {","SamplingFeatureID:  *SamplingFeatureID",TEXT($A461,"0000"),
", SiteTypeCV:  ",CHAR(34),INDEX(Sites[Site Type],$A461),CHAR(34),
", Latitude:  ",INDEX(Sites[Latitude],$A461),
", Longitude:  ",INDEX(Sites[Longitude],$A461),
", SRSName:  ",CHAR(34),LatLonDatum,CHAR(34),"}"))</f>
        <v>#REF!</v>
      </c>
      <c r="M461" t="e">
        <f>IF(INDEX(SamplingFeatures[Sampling Feature Type],$A461)&lt;&gt;"Specimen","",
CONCATENATE("  - &amp;SpecimenID",TEXT(SUMPRODUCT(--($M$3:$M460&lt;&gt;"")),"0000"),
" {","SamplingFeatureID:  *SamplingFeatureID",TEXT($A461,"0000"),
", SpecimenTypeCV:  ",CHAR(34),INDEX(Specimens[Specimen Type],$A461),CHAR(34),
", SpecimenMediumCV:  ",INDEX(Specimens[Specimen Medium],$A461),
", IsFieldSpecimen:  ",CHAR(34),INDEX(Specimens[Is Field Specimen?],$A461),CHAR(34),"}"))</f>
        <v>#REF!</v>
      </c>
      <c r="N461" t="e">
        <f>IF(COUNTA(SpatialOffsets[])=0,"", IF(INDEX(SpatialOffsets[Spatial Offset Type],$A461)="","",
CONCATENATE("  - &amp;SpatialOffsetID",TEXT($A461,"0000"),
" {","SpatialOffsetTypeCV:  ",CHAR(34),INDEX(SpatialOffsets[Spatial Offset Type],$A461),CHAR(34),
", Offset1Value:  ",INDEX(SpatialOffsets[Offset 1 Value],$A461),
", Offset1UnitID:  ",CHAR(34),INDEX(SpatialOffsets[Offset 1 Unit],$A461),CHAR(34),
", Offset2Value:  ",INDEX(SpatialOffsets[Offset 2 Value],$A461),
", Offset2UnitID:  ",CHAR(34),INDEX(SpatialOffsets[Offset 2 Unit],$A461),CHAR(34),
", Offset3Value:  ",INDEX(SpatialOffsets[Offset 3 Value],$A461),
", Offset3UnitID:  ",CHAR(34),INDEX(SpatialOffsets[Offset 3 Unit],$A461),CHAR(34),,"}")))</f>
        <v>#REF!</v>
      </c>
      <c r="O461" t="e">
        <f>IF(COUNTA(RelatedFeatures[])=0,"", IF(INDEX(RelatedFeatures[First Sampling Feature Code],$A461)="","",
CONCATENATE("  - &amp;RelationID",TEXT($A461,"0000"),
" {","SamplingFeatureID:  *SamplingFeatureID",TEXT(MATCH(INDEX(RelatedFeatures[First Sampling Feature Code],$A461),SamplingFeatures[Feature Code],0),"0000"),
", RelationshipTypeCV:  ",CHAR(34),INDEX(RelatedFeatures[Relationship Type],$A461),CHAR(34),
", RelatedFeatureID: *SamplingFeatureID",TEXT(MATCH(INDEX(RelatedFeatures[Second Sampling Feature Code],$A461),SamplingFeatures[Feature Code],0),"0000"),
", SpatialOffsetID:  ",IF(INDEX(RelatedFeatures[Offset Number],$A461)="","",CONCATENATE("*SpatialOffsetID",TEXT(INDEX(RelatedFeatures[Offset Number],$A461),"0000"))),"}")))</f>
        <v>#REF!</v>
      </c>
      <c r="P461" t="e">
        <f>IF(INDEX(Methods[Method Type],$A461)="","",
CONCATENATE("  - &amp;MethodID",TEXT($A461,"0000"),
" {","MethodTypeCV:  ",CHAR(34),INDEX(Methods[Method Type],$A461),CHAR(34),
", MethodCode:  ",CHAR(34),INDEX(Methods[Method Code],$A461),CHAR(34),
", MethodName:  ",CHAR(34),INDEX(Methods[Method Name],$A461),CHAR(34),
", MethodDescription:  ",CHAR(34),INDEX(Methods[Method Description],$A461),CHAR(34),
", MethodLink:  ",CHAR(34),INDEX(Methods[Method Link],$A461),CHAR(34),
", OrganizationID: *OrganizationID",TEXT(MATCH(INDEX(Methods[Organization Name],$A461),Organizations[Organization Name],0),"0000"),"}"))</f>
        <v>#REF!</v>
      </c>
      <c r="Q461" t="e">
        <f>IF(INDEX(Variables[Variable Type],$A461)="","",
CONCATENATE("  - &amp;VariableID",TEXT($A461,"0000"),
" {","VariableTypeCV:  ",CHAR(34),INDEX(Variables[Variable Type],$A461),CHAR(34),
", VariableCode:  ",CHAR(34),INDEX(Variables[Variable Code],$A461),CHAR(34),
", VariableNameCV:  ",CHAR(34),INDEX(Variables[Variable Name],$A461),CHAR(34),
", VariableDefinition:  ",CHAR(34),INDEX(Variables[Variable Definition],$A461),CHAR(34),
", SpecciationCV:  ",CHAR(34),INDEX(Variables[Speciation],$A461),CHAR(34),
", NoDataValue:  ",CHAR(34),INDEX(Variables[No Data Value],$A461),CHAR(34),"}"))</f>
        <v>#REF!</v>
      </c>
    </row>
    <row r="462" spans="1:17" x14ac:dyDescent="0.25">
      <c r="A462">
        <v>459</v>
      </c>
      <c r="D462" t="e">
        <f>IF(INDEX(People[First Name],$A462)="","",
CONCATENATE("  - &amp;PersonID",TEXT($A462,"0000"),
" {","PersonFirstName:  ",CHAR(34),INDEX(People[First Name],$A462),CHAR(34),
", PersonMiddleName:  ",CHAR(34),INDEX(People[Middle Name],$A462),CHAR(34),
", PersonLastName:  ",CHAR(34),INDEX(People[Last Name],$A462),CHAR(34),"}"))</f>
        <v>#REF!</v>
      </c>
      <c r="E462" t="e">
        <f>IF(INDEX(Organizations[Organization Type '[CV']],$A462)="","",
CONCATENATE("  - &amp;OrganizationID",TEXT($A462,"0000"),
" {","OrganizationTypeCV:  ",CHAR(34),INDEX(Organizations[Organization Type '[CV']],$A462),CHAR(34),
", OrganizationCode:  ",CHAR(34),INDEX(Organizations[Organization Code],$A462),CHAR(34),
", OrganizationName:  ",CHAR(34),INDEX(Organizations[Organization Name],$A462),CHAR(34),
", OrganizationDescription:  ",CHAR(34),INDEX(Organizations[Organization Description],$A462),CHAR(34),
", OrganizationLink:  ",CHAR(34),INDEX(Organizations[Organization Link],$A462),CHAR(34),"}"))</f>
        <v>#REF!</v>
      </c>
      <c r="F462" t="e">
        <f>IF(INDEX(People[First Name],$A462)="","",
CONCATENATE("  - &amp;AffiliationID",TEXT($A462,"0000"),
" {PersonID: *PersonID",TEXT($A462,"0000"),
", OrganizationID: *OrganizationID",TEXT(MATCH(INDEX(People[Organization Name],$A462),Organizations[Organization Name],0),"0000"),
", IsPrimaryOrganizationContact: , AffiliationStartDate: , AffiliationEndDate: , PrimaryPhone: ",
", PrimaryEmail: ",CHAR(34),INDEX(People[Primary Email],$A462),CHAR(34),
", PrimaryAddress: ",CHAR(34),INDEX(People[Primary Address],$A462),CHAR(34),
", PersonLink: }"))</f>
        <v>#REF!</v>
      </c>
      <c r="H462" t="e">
        <f>IF(COUNTA(CitationInformation)=0,"",IF(INDEX(AuthorList[Author Name],$A462)="","",
CONCATENATE("  - &amp;AuthorListID",TEXT($A462,"0000"),
"  {CitationID: *CitationID0001",
", PersonID: *PersonID",TEXT(MATCH(INDEX(AuthorList[Author Name],$A462),People[Full Name],0),"0000"),
", AuthorOrder: ",INDEX(AuthorList[Author Number],$A462),"}")))</f>
        <v>#REF!</v>
      </c>
      <c r="K462" t="e">
        <f>IF(INDEX(SamplingFeatures[Feature Code],$A462)="","",
CONCATENATE("  - &amp;SamplingFeatureID",TEXT($A462,"0000"),
" {","SamplingFeatureUUID:  ",CHAR(34),INDEX(SamplingFeatures[Sampling Feature UUID],$A462),CHAR(34),
", SamplingFeatureTypeCV:  ",CHAR(34),INDEX(SamplingFeatures[Sampling Feature Type],$A462),CHAR(34),
", SamplingFeatureCode:  ",CHAR(34),INDEX(SamplingFeatures[Feature Code],$A462),CHAR(34),
", SamplingFeatureName:  ",CHAR(34),INDEX(SamplingFeatures[Feature Name],$A462),CHAR(34),
", SamplingFeatureDescription:  ",CHAR(34),INDEX(SamplingFeatures[Feature Description],$A462),CHAR(34),
", SamplingFeatureGeotypeCV:  ",CHAR(34),INDEX(SamplingFeatures[Feature Geo Type],$A462),CHAR(34),
", FeatureGeometry:  ",CHAR(34),INDEX(SamplingFeatures[Feature Geometry],$A462),CHAR(34),
", Elevation_m:  ",CHAR(34),INDEX(SamplingFeatures[Elevation_m],$A462),CHAR(34),
", ElevationDatumCV:  ",CHAR(34),ElevationDatum,CHAR(34),"}"))</f>
        <v>#REF!</v>
      </c>
      <c r="L462" t="e">
        <f>IF(INDEX(SamplingFeatures[Sampling Feature Type],$A462)&lt;&gt;"Site","",
CONCATENATE("  - &amp;SiteID",TEXT(SUMPRODUCT(--($L$3:$L461&lt;&gt;"")),"0000"),
" {","SamplingFeatureID:  *SamplingFeatureID",TEXT($A462,"0000"),
", SiteTypeCV:  ",CHAR(34),INDEX(Sites[Site Type],$A462),CHAR(34),
", Latitude:  ",INDEX(Sites[Latitude],$A462),
", Longitude:  ",INDEX(Sites[Longitude],$A462),
", SRSName:  ",CHAR(34),LatLonDatum,CHAR(34),"}"))</f>
        <v>#REF!</v>
      </c>
      <c r="M462" t="e">
        <f>IF(INDEX(SamplingFeatures[Sampling Feature Type],$A462)&lt;&gt;"Specimen","",
CONCATENATE("  - &amp;SpecimenID",TEXT(SUMPRODUCT(--($M$3:$M461&lt;&gt;"")),"0000"),
" {","SamplingFeatureID:  *SamplingFeatureID",TEXT($A462,"0000"),
", SpecimenTypeCV:  ",CHAR(34),INDEX(Specimens[Specimen Type],$A462),CHAR(34),
", SpecimenMediumCV:  ",INDEX(Specimens[Specimen Medium],$A462),
", IsFieldSpecimen:  ",CHAR(34),INDEX(Specimens[Is Field Specimen?],$A462),CHAR(34),"}"))</f>
        <v>#REF!</v>
      </c>
      <c r="N462" t="e">
        <f>IF(COUNTA(SpatialOffsets[])=0,"", IF(INDEX(SpatialOffsets[Spatial Offset Type],$A462)="","",
CONCATENATE("  - &amp;SpatialOffsetID",TEXT($A462,"0000"),
" {","SpatialOffsetTypeCV:  ",CHAR(34),INDEX(SpatialOffsets[Spatial Offset Type],$A462),CHAR(34),
", Offset1Value:  ",INDEX(SpatialOffsets[Offset 1 Value],$A462),
", Offset1UnitID:  ",CHAR(34),INDEX(SpatialOffsets[Offset 1 Unit],$A462),CHAR(34),
", Offset2Value:  ",INDEX(SpatialOffsets[Offset 2 Value],$A462),
", Offset2UnitID:  ",CHAR(34),INDEX(SpatialOffsets[Offset 2 Unit],$A462),CHAR(34),
", Offset3Value:  ",INDEX(SpatialOffsets[Offset 3 Value],$A462),
", Offset3UnitID:  ",CHAR(34),INDEX(SpatialOffsets[Offset 3 Unit],$A462),CHAR(34),,"}")))</f>
        <v>#REF!</v>
      </c>
      <c r="O462" t="e">
        <f>IF(COUNTA(RelatedFeatures[])=0,"", IF(INDEX(RelatedFeatures[First Sampling Feature Code],$A462)="","",
CONCATENATE("  - &amp;RelationID",TEXT($A462,"0000"),
" {","SamplingFeatureID:  *SamplingFeatureID",TEXT(MATCH(INDEX(RelatedFeatures[First Sampling Feature Code],$A462),SamplingFeatures[Feature Code],0),"0000"),
", RelationshipTypeCV:  ",CHAR(34),INDEX(RelatedFeatures[Relationship Type],$A462),CHAR(34),
", RelatedFeatureID: *SamplingFeatureID",TEXT(MATCH(INDEX(RelatedFeatures[Second Sampling Feature Code],$A462),SamplingFeatures[Feature Code],0),"0000"),
", SpatialOffsetID:  ",IF(INDEX(RelatedFeatures[Offset Number],$A462)="","",CONCATENATE("*SpatialOffsetID",TEXT(INDEX(RelatedFeatures[Offset Number],$A462),"0000"))),"}")))</f>
        <v>#REF!</v>
      </c>
      <c r="P462" t="e">
        <f>IF(INDEX(Methods[Method Type],$A462)="","",
CONCATENATE("  - &amp;MethodID",TEXT($A462,"0000"),
" {","MethodTypeCV:  ",CHAR(34),INDEX(Methods[Method Type],$A462),CHAR(34),
", MethodCode:  ",CHAR(34),INDEX(Methods[Method Code],$A462),CHAR(34),
", MethodName:  ",CHAR(34),INDEX(Methods[Method Name],$A462),CHAR(34),
", MethodDescription:  ",CHAR(34),INDEX(Methods[Method Description],$A462),CHAR(34),
", MethodLink:  ",CHAR(34),INDEX(Methods[Method Link],$A462),CHAR(34),
", OrganizationID: *OrganizationID",TEXT(MATCH(INDEX(Methods[Organization Name],$A462),Organizations[Organization Name],0),"0000"),"}"))</f>
        <v>#REF!</v>
      </c>
      <c r="Q462" t="e">
        <f>IF(INDEX(Variables[Variable Type],$A462)="","",
CONCATENATE("  - &amp;VariableID",TEXT($A462,"0000"),
" {","VariableTypeCV:  ",CHAR(34),INDEX(Variables[Variable Type],$A462),CHAR(34),
", VariableCode:  ",CHAR(34),INDEX(Variables[Variable Code],$A462),CHAR(34),
", VariableNameCV:  ",CHAR(34),INDEX(Variables[Variable Name],$A462),CHAR(34),
", VariableDefinition:  ",CHAR(34),INDEX(Variables[Variable Definition],$A462),CHAR(34),
", SpecciationCV:  ",CHAR(34),INDEX(Variables[Speciation],$A462),CHAR(34),
", NoDataValue:  ",CHAR(34),INDEX(Variables[No Data Value],$A462),CHAR(34),"}"))</f>
        <v>#REF!</v>
      </c>
    </row>
    <row r="463" spans="1:17" x14ac:dyDescent="0.25">
      <c r="A463">
        <v>460</v>
      </c>
      <c r="D463" t="e">
        <f>IF(INDEX(People[First Name],$A463)="","",
CONCATENATE("  - &amp;PersonID",TEXT($A463,"0000"),
" {","PersonFirstName:  ",CHAR(34),INDEX(People[First Name],$A463),CHAR(34),
", PersonMiddleName:  ",CHAR(34),INDEX(People[Middle Name],$A463),CHAR(34),
", PersonLastName:  ",CHAR(34),INDEX(People[Last Name],$A463),CHAR(34),"}"))</f>
        <v>#REF!</v>
      </c>
      <c r="E463" t="e">
        <f>IF(INDEX(Organizations[Organization Type '[CV']],$A463)="","",
CONCATENATE("  - &amp;OrganizationID",TEXT($A463,"0000"),
" {","OrganizationTypeCV:  ",CHAR(34),INDEX(Organizations[Organization Type '[CV']],$A463),CHAR(34),
", OrganizationCode:  ",CHAR(34),INDEX(Organizations[Organization Code],$A463),CHAR(34),
", OrganizationName:  ",CHAR(34),INDEX(Organizations[Organization Name],$A463),CHAR(34),
", OrganizationDescription:  ",CHAR(34),INDEX(Organizations[Organization Description],$A463),CHAR(34),
", OrganizationLink:  ",CHAR(34),INDEX(Organizations[Organization Link],$A463),CHAR(34),"}"))</f>
        <v>#REF!</v>
      </c>
      <c r="F463" t="e">
        <f>IF(INDEX(People[First Name],$A463)="","",
CONCATENATE("  - &amp;AffiliationID",TEXT($A463,"0000"),
" {PersonID: *PersonID",TEXT($A463,"0000"),
", OrganizationID: *OrganizationID",TEXT(MATCH(INDEX(People[Organization Name],$A463),Organizations[Organization Name],0),"0000"),
", IsPrimaryOrganizationContact: , AffiliationStartDate: , AffiliationEndDate: , PrimaryPhone: ",
", PrimaryEmail: ",CHAR(34),INDEX(People[Primary Email],$A463),CHAR(34),
", PrimaryAddress: ",CHAR(34),INDEX(People[Primary Address],$A463),CHAR(34),
", PersonLink: }"))</f>
        <v>#REF!</v>
      </c>
      <c r="H463" t="e">
        <f>IF(COUNTA(CitationInformation)=0,"",IF(INDEX(AuthorList[Author Name],$A463)="","",
CONCATENATE("  - &amp;AuthorListID",TEXT($A463,"0000"),
"  {CitationID: *CitationID0001",
", PersonID: *PersonID",TEXT(MATCH(INDEX(AuthorList[Author Name],$A463),People[Full Name],0),"0000"),
", AuthorOrder: ",INDEX(AuthorList[Author Number],$A463),"}")))</f>
        <v>#REF!</v>
      </c>
      <c r="K463" t="e">
        <f>IF(INDEX(SamplingFeatures[Feature Code],$A463)="","",
CONCATENATE("  - &amp;SamplingFeatureID",TEXT($A463,"0000"),
" {","SamplingFeatureUUID:  ",CHAR(34),INDEX(SamplingFeatures[Sampling Feature UUID],$A463),CHAR(34),
", SamplingFeatureTypeCV:  ",CHAR(34),INDEX(SamplingFeatures[Sampling Feature Type],$A463),CHAR(34),
", SamplingFeatureCode:  ",CHAR(34),INDEX(SamplingFeatures[Feature Code],$A463),CHAR(34),
", SamplingFeatureName:  ",CHAR(34),INDEX(SamplingFeatures[Feature Name],$A463),CHAR(34),
", SamplingFeatureDescription:  ",CHAR(34),INDEX(SamplingFeatures[Feature Description],$A463),CHAR(34),
", SamplingFeatureGeotypeCV:  ",CHAR(34),INDEX(SamplingFeatures[Feature Geo Type],$A463),CHAR(34),
", FeatureGeometry:  ",CHAR(34),INDEX(SamplingFeatures[Feature Geometry],$A463),CHAR(34),
", Elevation_m:  ",CHAR(34),INDEX(SamplingFeatures[Elevation_m],$A463),CHAR(34),
", ElevationDatumCV:  ",CHAR(34),ElevationDatum,CHAR(34),"}"))</f>
        <v>#REF!</v>
      </c>
      <c r="L463" t="e">
        <f>IF(INDEX(SamplingFeatures[Sampling Feature Type],$A463)&lt;&gt;"Site","",
CONCATENATE("  - &amp;SiteID",TEXT(SUMPRODUCT(--($L$3:$L462&lt;&gt;"")),"0000"),
" {","SamplingFeatureID:  *SamplingFeatureID",TEXT($A463,"0000"),
", SiteTypeCV:  ",CHAR(34),INDEX(Sites[Site Type],$A463),CHAR(34),
", Latitude:  ",INDEX(Sites[Latitude],$A463),
", Longitude:  ",INDEX(Sites[Longitude],$A463),
", SRSName:  ",CHAR(34),LatLonDatum,CHAR(34),"}"))</f>
        <v>#REF!</v>
      </c>
      <c r="M463" t="e">
        <f>IF(INDEX(SamplingFeatures[Sampling Feature Type],$A463)&lt;&gt;"Specimen","",
CONCATENATE("  - &amp;SpecimenID",TEXT(SUMPRODUCT(--($M$3:$M462&lt;&gt;"")),"0000"),
" {","SamplingFeatureID:  *SamplingFeatureID",TEXT($A463,"0000"),
", SpecimenTypeCV:  ",CHAR(34),INDEX(Specimens[Specimen Type],$A463),CHAR(34),
", SpecimenMediumCV:  ",INDEX(Specimens[Specimen Medium],$A463),
", IsFieldSpecimen:  ",CHAR(34),INDEX(Specimens[Is Field Specimen?],$A463),CHAR(34),"}"))</f>
        <v>#REF!</v>
      </c>
      <c r="N463" t="e">
        <f>IF(COUNTA(SpatialOffsets[])=0,"", IF(INDEX(SpatialOffsets[Spatial Offset Type],$A463)="","",
CONCATENATE("  - &amp;SpatialOffsetID",TEXT($A463,"0000"),
" {","SpatialOffsetTypeCV:  ",CHAR(34),INDEX(SpatialOffsets[Spatial Offset Type],$A463),CHAR(34),
", Offset1Value:  ",INDEX(SpatialOffsets[Offset 1 Value],$A463),
", Offset1UnitID:  ",CHAR(34),INDEX(SpatialOffsets[Offset 1 Unit],$A463),CHAR(34),
", Offset2Value:  ",INDEX(SpatialOffsets[Offset 2 Value],$A463),
", Offset2UnitID:  ",CHAR(34),INDEX(SpatialOffsets[Offset 2 Unit],$A463),CHAR(34),
", Offset3Value:  ",INDEX(SpatialOffsets[Offset 3 Value],$A463),
", Offset3UnitID:  ",CHAR(34),INDEX(SpatialOffsets[Offset 3 Unit],$A463),CHAR(34),,"}")))</f>
        <v>#REF!</v>
      </c>
      <c r="O463" t="e">
        <f>IF(COUNTA(RelatedFeatures[])=0,"", IF(INDEX(RelatedFeatures[First Sampling Feature Code],$A463)="","",
CONCATENATE("  - &amp;RelationID",TEXT($A463,"0000"),
" {","SamplingFeatureID:  *SamplingFeatureID",TEXT(MATCH(INDEX(RelatedFeatures[First Sampling Feature Code],$A463),SamplingFeatures[Feature Code],0),"0000"),
", RelationshipTypeCV:  ",CHAR(34),INDEX(RelatedFeatures[Relationship Type],$A463),CHAR(34),
", RelatedFeatureID: *SamplingFeatureID",TEXT(MATCH(INDEX(RelatedFeatures[Second Sampling Feature Code],$A463),SamplingFeatures[Feature Code],0),"0000"),
", SpatialOffsetID:  ",IF(INDEX(RelatedFeatures[Offset Number],$A463)="","",CONCATENATE("*SpatialOffsetID",TEXT(INDEX(RelatedFeatures[Offset Number],$A463),"0000"))),"}")))</f>
        <v>#REF!</v>
      </c>
      <c r="P463" t="e">
        <f>IF(INDEX(Methods[Method Type],$A463)="","",
CONCATENATE("  - &amp;MethodID",TEXT($A463,"0000"),
" {","MethodTypeCV:  ",CHAR(34),INDEX(Methods[Method Type],$A463),CHAR(34),
", MethodCode:  ",CHAR(34),INDEX(Methods[Method Code],$A463),CHAR(34),
", MethodName:  ",CHAR(34),INDEX(Methods[Method Name],$A463),CHAR(34),
", MethodDescription:  ",CHAR(34),INDEX(Methods[Method Description],$A463),CHAR(34),
", MethodLink:  ",CHAR(34),INDEX(Methods[Method Link],$A463),CHAR(34),
", OrganizationID: *OrganizationID",TEXT(MATCH(INDEX(Methods[Organization Name],$A463),Organizations[Organization Name],0),"0000"),"}"))</f>
        <v>#REF!</v>
      </c>
      <c r="Q463" t="e">
        <f>IF(INDEX(Variables[Variable Type],$A463)="","",
CONCATENATE("  - &amp;VariableID",TEXT($A463,"0000"),
" {","VariableTypeCV:  ",CHAR(34),INDEX(Variables[Variable Type],$A463),CHAR(34),
", VariableCode:  ",CHAR(34),INDEX(Variables[Variable Code],$A463),CHAR(34),
", VariableNameCV:  ",CHAR(34),INDEX(Variables[Variable Name],$A463),CHAR(34),
", VariableDefinition:  ",CHAR(34),INDEX(Variables[Variable Definition],$A463),CHAR(34),
", SpecciationCV:  ",CHAR(34),INDEX(Variables[Speciation],$A463),CHAR(34),
", NoDataValue:  ",CHAR(34),INDEX(Variables[No Data Value],$A463),CHAR(34),"}"))</f>
        <v>#REF!</v>
      </c>
    </row>
    <row r="464" spans="1:17" x14ac:dyDescent="0.25">
      <c r="A464">
        <v>461</v>
      </c>
      <c r="D464" t="e">
        <f>IF(INDEX(People[First Name],$A464)="","",
CONCATENATE("  - &amp;PersonID",TEXT($A464,"0000"),
" {","PersonFirstName:  ",CHAR(34),INDEX(People[First Name],$A464),CHAR(34),
", PersonMiddleName:  ",CHAR(34),INDEX(People[Middle Name],$A464),CHAR(34),
", PersonLastName:  ",CHAR(34),INDEX(People[Last Name],$A464),CHAR(34),"}"))</f>
        <v>#REF!</v>
      </c>
      <c r="E464" t="e">
        <f>IF(INDEX(Organizations[Organization Type '[CV']],$A464)="","",
CONCATENATE("  - &amp;OrganizationID",TEXT($A464,"0000"),
" {","OrganizationTypeCV:  ",CHAR(34),INDEX(Organizations[Organization Type '[CV']],$A464),CHAR(34),
", OrganizationCode:  ",CHAR(34),INDEX(Organizations[Organization Code],$A464),CHAR(34),
", OrganizationName:  ",CHAR(34),INDEX(Organizations[Organization Name],$A464),CHAR(34),
", OrganizationDescription:  ",CHAR(34),INDEX(Organizations[Organization Description],$A464),CHAR(34),
", OrganizationLink:  ",CHAR(34),INDEX(Organizations[Organization Link],$A464),CHAR(34),"}"))</f>
        <v>#REF!</v>
      </c>
      <c r="F464" t="e">
        <f>IF(INDEX(People[First Name],$A464)="","",
CONCATENATE("  - &amp;AffiliationID",TEXT($A464,"0000"),
" {PersonID: *PersonID",TEXT($A464,"0000"),
", OrganizationID: *OrganizationID",TEXT(MATCH(INDEX(People[Organization Name],$A464),Organizations[Organization Name],0),"0000"),
", IsPrimaryOrganizationContact: , AffiliationStartDate: , AffiliationEndDate: , PrimaryPhone: ",
", PrimaryEmail: ",CHAR(34),INDEX(People[Primary Email],$A464),CHAR(34),
", PrimaryAddress: ",CHAR(34),INDEX(People[Primary Address],$A464),CHAR(34),
", PersonLink: }"))</f>
        <v>#REF!</v>
      </c>
      <c r="H464" t="e">
        <f>IF(COUNTA(CitationInformation)=0,"",IF(INDEX(AuthorList[Author Name],$A464)="","",
CONCATENATE("  - &amp;AuthorListID",TEXT($A464,"0000"),
"  {CitationID: *CitationID0001",
", PersonID: *PersonID",TEXT(MATCH(INDEX(AuthorList[Author Name],$A464),People[Full Name],0),"0000"),
", AuthorOrder: ",INDEX(AuthorList[Author Number],$A464),"}")))</f>
        <v>#REF!</v>
      </c>
      <c r="K464" t="e">
        <f>IF(INDEX(SamplingFeatures[Feature Code],$A464)="","",
CONCATENATE("  - &amp;SamplingFeatureID",TEXT($A464,"0000"),
" {","SamplingFeatureUUID:  ",CHAR(34),INDEX(SamplingFeatures[Sampling Feature UUID],$A464),CHAR(34),
", SamplingFeatureTypeCV:  ",CHAR(34),INDEX(SamplingFeatures[Sampling Feature Type],$A464),CHAR(34),
", SamplingFeatureCode:  ",CHAR(34),INDEX(SamplingFeatures[Feature Code],$A464),CHAR(34),
", SamplingFeatureName:  ",CHAR(34),INDEX(SamplingFeatures[Feature Name],$A464),CHAR(34),
", SamplingFeatureDescription:  ",CHAR(34),INDEX(SamplingFeatures[Feature Description],$A464),CHAR(34),
", SamplingFeatureGeotypeCV:  ",CHAR(34),INDEX(SamplingFeatures[Feature Geo Type],$A464),CHAR(34),
", FeatureGeometry:  ",CHAR(34),INDEX(SamplingFeatures[Feature Geometry],$A464),CHAR(34),
", Elevation_m:  ",CHAR(34),INDEX(SamplingFeatures[Elevation_m],$A464),CHAR(34),
", ElevationDatumCV:  ",CHAR(34),ElevationDatum,CHAR(34),"}"))</f>
        <v>#REF!</v>
      </c>
      <c r="L464" t="e">
        <f>IF(INDEX(SamplingFeatures[Sampling Feature Type],$A464)&lt;&gt;"Site","",
CONCATENATE("  - &amp;SiteID",TEXT(SUMPRODUCT(--($L$3:$L463&lt;&gt;"")),"0000"),
" {","SamplingFeatureID:  *SamplingFeatureID",TEXT($A464,"0000"),
", SiteTypeCV:  ",CHAR(34),INDEX(Sites[Site Type],$A464),CHAR(34),
", Latitude:  ",INDEX(Sites[Latitude],$A464),
", Longitude:  ",INDEX(Sites[Longitude],$A464),
", SRSName:  ",CHAR(34),LatLonDatum,CHAR(34),"}"))</f>
        <v>#REF!</v>
      </c>
      <c r="M464" t="e">
        <f>IF(INDEX(SamplingFeatures[Sampling Feature Type],$A464)&lt;&gt;"Specimen","",
CONCATENATE("  - &amp;SpecimenID",TEXT(SUMPRODUCT(--($M$3:$M463&lt;&gt;"")),"0000"),
" {","SamplingFeatureID:  *SamplingFeatureID",TEXT($A464,"0000"),
", SpecimenTypeCV:  ",CHAR(34),INDEX(Specimens[Specimen Type],$A464),CHAR(34),
", SpecimenMediumCV:  ",INDEX(Specimens[Specimen Medium],$A464),
", IsFieldSpecimen:  ",CHAR(34),INDEX(Specimens[Is Field Specimen?],$A464),CHAR(34),"}"))</f>
        <v>#REF!</v>
      </c>
      <c r="N464" t="e">
        <f>IF(COUNTA(SpatialOffsets[])=0,"", IF(INDEX(SpatialOffsets[Spatial Offset Type],$A464)="","",
CONCATENATE("  - &amp;SpatialOffsetID",TEXT($A464,"0000"),
" {","SpatialOffsetTypeCV:  ",CHAR(34),INDEX(SpatialOffsets[Spatial Offset Type],$A464),CHAR(34),
", Offset1Value:  ",INDEX(SpatialOffsets[Offset 1 Value],$A464),
", Offset1UnitID:  ",CHAR(34),INDEX(SpatialOffsets[Offset 1 Unit],$A464),CHAR(34),
", Offset2Value:  ",INDEX(SpatialOffsets[Offset 2 Value],$A464),
", Offset2UnitID:  ",CHAR(34),INDEX(SpatialOffsets[Offset 2 Unit],$A464),CHAR(34),
", Offset3Value:  ",INDEX(SpatialOffsets[Offset 3 Value],$A464),
", Offset3UnitID:  ",CHAR(34),INDEX(SpatialOffsets[Offset 3 Unit],$A464),CHAR(34),,"}")))</f>
        <v>#REF!</v>
      </c>
      <c r="O464" t="e">
        <f>IF(COUNTA(RelatedFeatures[])=0,"", IF(INDEX(RelatedFeatures[First Sampling Feature Code],$A464)="","",
CONCATENATE("  - &amp;RelationID",TEXT($A464,"0000"),
" {","SamplingFeatureID:  *SamplingFeatureID",TEXT(MATCH(INDEX(RelatedFeatures[First Sampling Feature Code],$A464),SamplingFeatures[Feature Code],0),"0000"),
", RelationshipTypeCV:  ",CHAR(34),INDEX(RelatedFeatures[Relationship Type],$A464),CHAR(34),
", RelatedFeatureID: *SamplingFeatureID",TEXT(MATCH(INDEX(RelatedFeatures[Second Sampling Feature Code],$A464),SamplingFeatures[Feature Code],0),"0000"),
", SpatialOffsetID:  ",IF(INDEX(RelatedFeatures[Offset Number],$A464)="","",CONCATENATE("*SpatialOffsetID",TEXT(INDEX(RelatedFeatures[Offset Number],$A464),"0000"))),"}")))</f>
        <v>#REF!</v>
      </c>
      <c r="P464" t="e">
        <f>IF(INDEX(Methods[Method Type],$A464)="","",
CONCATENATE("  - &amp;MethodID",TEXT($A464,"0000"),
" {","MethodTypeCV:  ",CHAR(34),INDEX(Methods[Method Type],$A464),CHAR(34),
", MethodCode:  ",CHAR(34),INDEX(Methods[Method Code],$A464),CHAR(34),
", MethodName:  ",CHAR(34),INDEX(Methods[Method Name],$A464),CHAR(34),
", MethodDescription:  ",CHAR(34),INDEX(Methods[Method Description],$A464),CHAR(34),
", MethodLink:  ",CHAR(34),INDEX(Methods[Method Link],$A464),CHAR(34),
", OrganizationID: *OrganizationID",TEXT(MATCH(INDEX(Methods[Organization Name],$A464),Organizations[Organization Name],0),"0000"),"}"))</f>
        <v>#REF!</v>
      </c>
      <c r="Q464" t="e">
        <f>IF(INDEX(Variables[Variable Type],$A464)="","",
CONCATENATE("  - &amp;VariableID",TEXT($A464,"0000"),
" {","VariableTypeCV:  ",CHAR(34),INDEX(Variables[Variable Type],$A464),CHAR(34),
", VariableCode:  ",CHAR(34),INDEX(Variables[Variable Code],$A464),CHAR(34),
", VariableNameCV:  ",CHAR(34),INDEX(Variables[Variable Name],$A464),CHAR(34),
", VariableDefinition:  ",CHAR(34),INDEX(Variables[Variable Definition],$A464),CHAR(34),
", SpecciationCV:  ",CHAR(34),INDEX(Variables[Speciation],$A464),CHAR(34),
", NoDataValue:  ",CHAR(34),INDEX(Variables[No Data Value],$A464),CHAR(34),"}"))</f>
        <v>#REF!</v>
      </c>
    </row>
    <row r="465" spans="1:17" x14ac:dyDescent="0.25">
      <c r="A465">
        <v>462</v>
      </c>
      <c r="D465" t="e">
        <f>IF(INDEX(People[First Name],$A465)="","",
CONCATENATE("  - &amp;PersonID",TEXT($A465,"0000"),
" {","PersonFirstName:  ",CHAR(34),INDEX(People[First Name],$A465),CHAR(34),
", PersonMiddleName:  ",CHAR(34),INDEX(People[Middle Name],$A465),CHAR(34),
", PersonLastName:  ",CHAR(34),INDEX(People[Last Name],$A465),CHAR(34),"}"))</f>
        <v>#REF!</v>
      </c>
      <c r="E465" t="e">
        <f>IF(INDEX(Organizations[Organization Type '[CV']],$A465)="","",
CONCATENATE("  - &amp;OrganizationID",TEXT($A465,"0000"),
" {","OrganizationTypeCV:  ",CHAR(34),INDEX(Organizations[Organization Type '[CV']],$A465),CHAR(34),
", OrganizationCode:  ",CHAR(34),INDEX(Organizations[Organization Code],$A465),CHAR(34),
", OrganizationName:  ",CHAR(34),INDEX(Organizations[Organization Name],$A465),CHAR(34),
", OrganizationDescription:  ",CHAR(34),INDEX(Organizations[Organization Description],$A465),CHAR(34),
", OrganizationLink:  ",CHAR(34),INDEX(Organizations[Organization Link],$A465),CHAR(34),"}"))</f>
        <v>#REF!</v>
      </c>
      <c r="F465" t="e">
        <f>IF(INDEX(People[First Name],$A465)="","",
CONCATENATE("  - &amp;AffiliationID",TEXT($A465,"0000"),
" {PersonID: *PersonID",TEXT($A465,"0000"),
", OrganizationID: *OrganizationID",TEXT(MATCH(INDEX(People[Organization Name],$A465),Organizations[Organization Name],0),"0000"),
", IsPrimaryOrganizationContact: , AffiliationStartDate: , AffiliationEndDate: , PrimaryPhone: ",
", PrimaryEmail: ",CHAR(34),INDEX(People[Primary Email],$A465),CHAR(34),
", PrimaryAddress: ",CHAR(34),INDEX(People[Primary Address],$A465),CHAR(34),
", PersonLink: }"))</f>
        <v>#REF!</v>
      </c>
      <c r="H465" t="e">
        <f>IF(COUNTA(CitationInformation)=0,"",IF(INDEX(AuthorList[Author Name],$A465)="","",
CONCATENATE("  - &amp;AuthorListID",TEXT($A465,"0000"),
"  {CitationID: *CitationID0001",
", PersonID: *PersonID",TEXT(MATCH(INDEX(AuthorList[Author Name],$A465),People[Full Name],0),"0000"),
", AuthorOrder: ",INDEX(AuthorList[Author Number],$A465),"}")))</f>
        <v>#REF!</v>
      </c>
      <c r="K465" t="e">
        <f>IF(INDEX(SamplingFeatures[Feature Code],$A465)="","",
CONCATENATE("  - &amp;SamplingFeatureID",TEXT($A465,"0000"),
" {","SamplingFeatureUUID:  ",CHAR(34),INDEX(SamplingFeatures[Sampling Feature UUID],$A465),CHAR(34),
", SamplingFeatureTypeCV:  ",CHAR(34),INDEX(SamplingFeatures[Sampling Feature Type],$A465),CHAR(34),
", SamplingFeatureCode:  ",CHAR(34),INDEX(SamplingFeatures[Feature Code],$A465),CHAR(34),
", SamplingFeatureName:  ",CHAR(34),INDEX(SamplingFeatures[Feature Name],$A465),CHAR(34),
", SamplingFeatureDescription:  ",CHAR(34),INDEX(SamplingFeatures[Feature Description],$A465),CHAR(34),
", SamplingFeatureGeotypeCV:  ",CHAR(34),INDEX(SamplingFeatures[Feature Geo Type],$A465),CHAR(34),
", FeatureGeometry:  ",CHAR(34),INDEX(SamplingFeatures[Feature Geometry],$A465),CHAR(34),
", Elevation_m:  ",CHAR(34),INDEX(SamplingFeatures[Elevation_m],$A465),CHAR(34),
", ElevationDatumCV:  ",CHAR(34),ElevationDatum,CHAR(34),"}"))</f>
        <v>#REF!</v>
      </c>
      <c r="L465" t="e">
        <f>IF(INDEX(SamplingFeatures[Sampling Feature Type],$A465)&lt;&gt;"Site","",
CONCATENATE("  - &amp;SiteID",TEXT(SUMPRODUCT(--($L$3:$L464&lt;&gt;"")),"0000"),
" {","SamplingFeatureID:  *SamplingFeatureID",TEXT($A465,"0000"),
", SiteTypeCV:  ",CHAR(34),INDEX(Sites[Site Type],$A465),CHAR(34),
", Latitude:  ",INDEX(Sites[Latitude],$A465),
", Longitude:  ",INDEX(Sites[Longitude],$A465),
", SRSName:  ",CHAR(34),LatLonDatum,CHAR(34),"}"))</f>
        <v>#REF!</v>
      </c>
      <c r="M465" t="e">
        <f>IF(INDEX(SamplingFeatures[Sampling Feature Type],$A465)&lt;&gt;"Specimen","",
CONCATENATE("  - &amp;SpecimenID",TEXT(SUMPRODUCT(--($M$3:$M464&lt;&gt;"")),"0000"),
" {","SamplingFeatureID:  *SamplingFeatureID",TEXT($A465,"0000"),
", SpecimenTypeCV:  ",CHAR(34),INDEX(Specimens[Specimen Type],$A465),CHAR(34),
", SpecimenMediumCV:  ",INDEX(Specimens[Specimen Medium],$A465),
", IsFieldSpecimen:  ",CHAR(34),INDEX(Specimens[Is Field Specimen?],$A465),CHAR(34),"}"))</f>
        <v>#REF!</v>
      </c>
      <c r="N465" t="e">
        <f>IF(COUNTA(SpatialOffsets[])=0,"", IF(INDEX(SpatialOffsets[Spatial Offset Type],$A465)="","",
CONCATENATE("  - &amp;SpatialOffsetID",TEXT($A465,"0000"),
" {","SpatialOffsetTypeCV:  ",CHAR(34),INDEX(SpatialOffsets[Spatial Offset Type],$A465),CHAR(34),
", Offset1Value:  ",INDEX(SpatialOffsets[Offset 1 Value],$A465),
", Offset1UnitID:  ",CHAR(34),INDEX(SpatialOffsets[Offset 1 Unit],$A465),CHAR(34),
", Offset2Value:  ",INDEX(SpatialOffsets[Offset 2 Value],$A465),
", Offset2UnitID:  ",CHAR(34),INDEX(SpatialOffsets[Offset 2 Unit],$A465),CHAR(34),
", Offset3Value:  ",INDEX(SpatialOffsets[Offset 3 Value],$A465),
", Offset3UnitID:  ",CHAR(34),INDEX(SpatialOffsets[Offset 3 Unit],$A465),CHAR(34),,"}")))</f>
        <v>#REF!</v>
      </c>
      <c r="O465" t="e">
        <f>IF(COUNTA(RelatedFeatures[])=0,"", IF(INDEX(RelatedFeatures[First Sampling Feature Code],$A465)="","",
CONCATENATE("  - &amp;RelationID",TEXT($A465,"0000"),
" {","SamplingFeatureID:  *SamplingFeatureID",TEXT(MATCH(INDEX(RelatedFeatures[First Sampling Feature Code],$A465),SamplingFeatures[Feature Code],0),"0000"),
", RelationshipTypeCV:  ",CHAR(34),INDEX(RelatedFeatures[Relationship Type],$A465),CHAR(34),
", RelatedFeatureID: *SamplingFeatureID",TEXT(MATCH(INDEX(RelatedFeatures[Second Sampling Feature Code],$A465),SamplingFeatures[Feature Code],0),"0000"),
", SpatialOffsetID:  ",IF(INDEX(RelatedFeatures[Offset Number],$A465)="","",CONCATENATE("*SpatialOffsetID",TEXT(INDEX(RelatedFeatures[Offset Number],$A465),"0000"))),"}")))</f>
        <v>#REF!</v>
      </c>
      <c r="P465" t="e">
        <f>IF(INDEX(Methods[Method Type],$A465)="","",
CONCATENATE("  - &amp;MethodID",TEXT($A465,"0000"),
" {","MethodTypeCV:  ",CHAR(34),INDEX(Methods[Method Type],$A465),CHAR(34),
", MethodCode:  ",CHAR(34),INDEX(Methods[Method Code],$A465),CHAR(34),
", MethodName:  ",CHAR(34),INDEX(Methods[Method Name],$A465),CHAR(34),
", MethodDescription:  ",CHAR(34),INDEX(Methods[Method Description],$A465),CHAR(34),
", MethodLink:  ",CHAR(34),INDEX(Methods[Method Link],$A465),CHAR(34),
", OrganizationID: *OrganizationID",TEXT(MATCH(INDEX(Methods[Organization Name],$A465),Organizations[Organization Name],0),"0000"),"}"))</f>
        <v>#REF!</v>
      </c>
      <c r="Q465" t="e">
        <f>IF(INDEX(Variables[Variable Type],$A465)="","",
CONCATENATE("  - &amp;VariableID",TEXT($A465,"0000"),
" {","VariableTypeCV:  ",CHAR(34),INDEX(Variables[Variable Type],$A465),CHAR(34),
", VariableCode:  ",CHAR(34),INDEX(Variables[Variable Code],$A465),CHAR(34),
", VariableNameCV:  ",CHAR(34),INDEX(Variables[Variable Name],$A465),CHAR(34),
", VariableDefinition:  ",CHAR(34),INDEX(Variables[Variable Definition],$A465),CHAR(34),
", SpecciationCV:  ",CHAR(34),INDEX(Variables[Speciation],$A465),CHAR(34),
", NoDataValue:  ",CHAR(34),INDEX(Variables[No Data Value],$A465),CHAR(34),"}"))</f>
        <v>#REF!</v>
      </c>
    </row>
    <row r="466" spans="1:17" x14ac:dyDescent="0.25">
      <c r="A466">
        <v>463</v>
      </c>
      <c r="D466" t="e">
        <f>IF(INDEX(People[First Name],$A466)="","",
CONCATENATE("  - &amp;PersonID",TEXT($A466,"0000"),
" {","PersonFirstName:  ",CHAR(34),INDEX(People[First Name],$A466),CHAR(34),
", PersonMiddleName:  ",CHAR(34),INDEX(People[Middle Name],$A466),CHAR(34),
", PersonLastName:  ",CHAR(34),INDEX(People[Last Name],$A466),CHAR(34),"}"))</f>
        <v>#REF!</v>
      </c>
      <c r="E466" t="e">
        <f>IF(INDEX(Organizations[Organization Type '[CV']],$A466)="","",
CONCATENATE("  - &amp;OrganizationID",TEXT($A466,"0000"),
" {","OrganizationTypeCV:  ",CHAR(34),INDEX(Organizations[Organization Type '[CV']],$A466),CHAR(34),
", OrganizationCode:  ",CHAR(34),INDEX(Organizations[Organization Code],$A466),CHAR(34),
", OrganizationName:  ",CHAR(34),INDEX(Organizations[Organization Name],$A466),CHAR(34),
", OrganizationDescription:  ",CHAR(34),INDEX(Organizations[Organization Description],$A466),CHAR(34),
", OrganizationLink:  ",CHAR(34),INDEX(Organizations[Organization Link],$A466),CHAR(34),"}"))</f>
        <v>#REF!</v>
      </c>
      <c r="F466" t="e">
        <f>IF(INDEX(People[First Name],$A466)="","",
CONCATENATE("  - &amp;AffiliationID",TEXT($A466,"0000"),
" {PersonID: *PersonID",TEXT($A466,"0000"),
", OrganizationID: *OrganizationID",TEXT(MATCH(INDEX(People[Organization Name],$A466),Organizations[Organization Name],0),"0000"),
", IsPrimaryOrganizationContact: , AffiliationStartDate: , AffiliationEndDate: , PrimaryPhone: ",
", PrimaryEmail: ",CHAR(34),INDEX(People[Primary Email],$A466),CHAR(34),
", PrimaryAddress: ",CHAR(34),INDEX(People[Primary Address],$A466),CHAR(34),
", PersonLink: }"))</f>
        <v>#REF!</v>
      </c>
      <c r="H466" t="e">
        <f>IF(COUNTA(CitationInformation)=0,"",IF(INDEX(AuthorList[Author Name],$A466)="","",
CONCATENATE("  - &amp;AuthorListID",TEXT($A466,"0000"),
"  {CitationID: *CitationID0001",
", PersonID: *PersonID",TEXT(MATCH(INDEX(AuthorList[Author Name],$A466),People[Full Name],0),"0000"),
", AuthorOrder: ",INDEX(AuthorList[Author Number],$A466),"}")))</f>
        <v>#REF!</v>
      </c>
      <c r="K466" t="e">
        <f>IF(INDEX(SamplingFeatures[Feature Code],$A466)="","",
CONCATENATE("  - &amp;SamplingFeatureID",TEXT($A466,"0000"),
" {","SamplingFeatureUUID:  ",CHAR(34),INDEX(SamplingFeatures[Sampling Feature UUID],$A466),CHAR(34),
", SamplingFeatureTypeCV:  ",CHAR(34),INDEX(SamplingFeatures[Sampling Feature Type],$A466),CHAR(34),
", SamplingFeatureCode:  ",CHAR(34),INDEX(SamplingFeatures[Feature Code],$A466),CHAR(34),
", SamplingFeatureName:  ",CHAR(34),INDEX(SamplingFeatures[Feature Name],$A466),CHAR(34),
", SamplingFeatureDescription:  ",CHAR(34),INDEX(SamplingFeatures[Feature Description],$A466),CHAR(34),
", SamplingFeatureGeotypeCV:  ",CHAR(34),INDEX(SamplingFeatures[Feature Geo Type],$A466),CHAR(34),
", FeatureGeometry:  ",CHAR(34),INDEX(SamplingFeatures[Feature Geometry],$A466),CHAR(34),
", Elevation_m:  ",CHAR(34),INDEX(SamplingFeatures[Elevation_m],$A466),CHAR(34),
", ElevationDatumCV:  ",CHAR(34),ElevationDatum,CHAR(34),"}"))</f>
        <v>#REF!</v>
      </c>
      <c r="L466" t="e">
        <f>IF(INDEX(SamplingFeatures[Sampling Feature Type],$A466)&lt;&gt;"Site","",
CONCATENATE("  - &amp;SiteID",TEXT(SUMPRODUCT(--($L$3:$L465&lt;&gt;"")),"0000"),
" {","SamplingFeatureID:  *SamplingFeatureID",TEXT($A466,"0000"),
", SiteTypeCV:  ",CHAR(34),INDEX(Sites[Site Type],$A466),CHAR(34),
", Latitude:  ",INDEX(Sites[Latitude],$A466),
", Longitude:  ",INDEX(Sites[Longitude],$A466),
", SRSName:  ",CHAR(34),LatLonDatum,CHAR(34),"}"))</f>
        <v>#REF!</v>
      </c>
      <c r="M466" t="e">
        <f>IF(INDEX(SamplingFeatures[Sampling Feature Type],$A466)&lt;&gt;"Specimen","",
CONCATENATE("  - &amp;SpecimenID",TEXT(SUMPRODUCT(--($M$3:$M465&lt;&gt;"")),"0000"),
" {","SamplingFeatureID:  *SamplingFeatureID",TEXT($A466,"0000"),
", SpecimenTypeCV:  ",CHAR(34),INDEX(Specimens[Specimen Type],$A466),CHAR(34),
", SpecimenMediumCV:  ",INDEX(Specimens[Specimen Medium],$A466),
", IsFieldSpecimen:  ",CHAR(34),INDEX(Specimens[Is Field Specimen?],$A466),CHAR(34),"}"))</f>
        <v>#REF!</v>
      </c>
      <c r="N466" t="e">
        <f>IF(COUNTA(SpatialOffsets[])=0,"", IF(INDEX(SpatialOffsets[Spatial Offset Type],$A466)="","",
CONCATENATE("  - &amp;SpatialOffsetID",TEXT($A466,"0000"),
" {","SpatialOffsetTypeCV:  ",CHAR(34),INDEX(SpatialOffsets[Spatial Offset Type],$A466),CHAR(34),
", Offset1Value:  ",INDEX(SpatialOffsets[Offset 1 Value],$A466),
", Offset1UnitID:  ",CHAR(34),INDEX(SpatialOffsets[Offset 1 Unit],$A466),CHAR(34),
", Offset2Value:  ",INDEX(SpatialOffsets[Offset 2 Value],$A466),
", Offset2UnitID:  ",CHAR(34),INDEX(SpatialOffsets[Offset 2 Unit],$A466),CHAR(34),
", Offset3Value:  ",INDEX(SpatialOffsets[Offset 3 Value],$A466),
", Offset3UnitID:  ",CHAR(34),INDEX(SpatialOffsets[Offset 3 Unit],$A466),CHAR(34),,"}")))</f>
        <v>#REF!</v>
      </c>
      <c r="O466" t="e">
        <f>IF(COUNTA(RelatedFeatures[])=0,"", IF(INDEX(RelatedFeatures[First Sampling Feature Code],$A466)="","",
CONCATENATE("  - &amp;RelationID",TEXT($A466,"0000"),
" {","SamplingFeatureID:  *SamplingFeatureID",TEXT(MATCH(INDEX(RelatedFeatures[First Sampling Feature Code],$A466),SamplingFeatures[Feature Code],0),"0000"),
", RelationshipTypeCV:  ",CHAR(34),INDEX(RelatedFeatures[Relationship Type],$A466),CHAR(34),
", RelatedFeatureID: *SamplingFeatureID",TEXT(MATCH(INDEX(RelatedFeatures[Second Sampling Feature Code],$A466),SamplingFeatures[Feature Code],0),"0000"),
", SpatialOffsetID:  ",IF(INDEX(RelatedFeatures[Offset Number],$A466)="","",CONCATENATE("*SpatialOffsetID",TEXT(INDEX(RelatedFeatures[Offset Number],$A466),"0000"))),"}")))</f>
        <v>#REF!</v>
      </c>
      <c r="P466" t="e">
        <f>IF(INDEX(Methods[Method Type],$A466)="","",
CONCATENATE("  - &amp;MethodID",TEXT($A466,"0000"),
" {","MethodTypeCV:  ",CHAR(34),INDEX(Methods[Method Type],$A466),CHAR(34),
", MethodCode:  ",CHAR(34),INDEX(Methods[Method Code],$A466),CHAR(34),
", MethodName:  ",CHAR(34),INDEX(Methods[Method Name],$A466),CHAR(34),
", MethodDescription:  ",CHAR(34),INDEX(Methods[Method Description],$A466),CHAR(34),
", MethodLink:  ",CHAR(34),INDEX(Methods[Method Link],$A466),CHAR(34),
", OrganizationID: *OrganizationID",TEXT(MATCH(INDEX(Methods[Organization Name],$A466),Organizations[Organization Name],0),"0000"),"}"))</f>
        <v>#REF!</v>
      </c>
      <c r="Q466" t="e">
        <f>IF(INDEX(Variables[Variable Type],$A466)="","",
CONCATENATE("  - &amp;VariableID",TEXT($A466,"0000"),
" {","VariableTypeCV:  ",CHAR(34),INDEX(Variables[Variable Type],$A466),CHAR(34),
", VariableCode:  ",CHAR(34),INDEX(Variables[Variable Code],$A466),CHAR(34),
", VariableNameCV:  ",CHAR(34),INDEX(Variables[Variable Name],$A466),CHAR(34),
", VariableDefinition:  ",CHAR(34),INDEX(Variables[Variable Definition],$A466),CHAR(34),
", SpecciationCV:  ",CHAR(34),INDEX(Variables[Speciation],$A466),CHAR(34),
", NoDataValue:  ",CHAR(34),INDEX(Variables[No Data Value],$A466),CHAR(34),"}"))</f>
        <v>#REF!</v>
      </c>
    </row>
    <row r="467" spans="1:17" x14ac:dyDescent="0.25">
      <c r="A467">
        <v>464</v>
      </c>
      <c r="D467" t="e">
        <f>IF(INDEX(People[First Name],$A467)="","",
CONCATENATE("  - &amp;PersonID",TEXT($A467,"0000"),
" {","PersonFirstName:  ",CHAR(34),INDEX(People[First Name],$A467),CHAR(34),
", PersonMiddleName:  ",CHAR(34),INDEX(People[Middle Name],$A467),CHAR(34),
", PersonLastName:  ",CHAR(34),INDEX(People[Last Name],$A467),CHAR(34),"}"))</f>
        <v>#REF!</v>
      </c>
      <c r="E467" t="e">
        <f>IF(INDEX(Organizations[Organization Type '[CV']],$A467)="","",
CONCATENATE("  - &amp;OrganizationID",TEXT($A467,"0000"),
" {","OrganizationTypeCV:  ",CHAR(34),INDEX(Organizations[Organization Type '[CV']],$A467),CHAR(34),
", OrganizationCode:  ",CHAR(34),INDEX(Organizations[Organization Code],$A467),CHAR(34),
", OrganizationName:  ",CHAR(34),INDEX(Organizations[Organization Name],$A467),CHAR(34),
", OrganizationDescription:  ",CHAR(34),INDEX(Organizations[Organization Description],$A467),CHAR(34),
", OrganizationLink:  ",CHAR(34),INDEX(Organizations[Organization Link],$A467),CHAR(34),"}"))</f>
        <v>#REF!</v>
      </c>
      <c r="F467" t="e">
        <f>IF(INDEX(People[First Name],$A467)="","",
CONCATENATE("  - &amp;AffiliationID",TEXT($A467,"0000"),
" {PersonID: *PersonID",TEXT($A467,"0000"),
", OrganizationID: *OrganizationID",TEXT(MATCH(INDEX(People[Organization Name],$A467),Organizations[Organization Name],0),"0000"),
", IsPrimaryOrganizationContact: , AffiliationStartDate: , AffiliationEndDate: , PrimaryPhone: ",
", PrimaryEmail: ",CHAR(34),INDEX(People[Primary Email],$A467),CHAR(34),
", PrimaryAddress: ",CHAR(34),INDEX(People[Primary Address],$A467),CHAR(34),
", PersonLink: }"))</f>
        <v>#REF!</v>
      </c>
      <c r="H467" t="e">
        <f>IF(COUNTA(CitationInformation)=0,"",IF(INDEX(AuthorList[Author Name],$A467)="","",
CONCATENATE("  - &amp;AuthorListID",TEXT($A467,"0000"),
"  {CitationID: *CitationID0001",
", PersonID: *PersonID",TEXT(MATCH(INDEX(AuthorList[Author Name],$A467),People[Full Name],0),"0000"),
", AuthorOrder: ",INDEX(AuthorList[Author Number],$A467),"}")))</f>
        <v>#REF!</v>
      </c>
      <c r="K467" t="e">
        <f>IF(INDEX(SamplingFeatures[Feature Code],$A467)="","",
CONCATENATE("  - &amp;SamplingFeatureID",TEXT($A467,"0000"),
" {","SamplingFeatureUUID:  ",CHAR(34),INDEX(SamplingFeatures[Sampling Feature UUID],$A467),CHAR(34),
", SamplingFeatureTypeCV:  ",CHAR(34),INDEX(SamplingFeatures[Sampling Feature Type],$A467),CHAR(34),
", SamplingFeatureCode:  ",CHAR(34),INDEX(SamplingFeatures[Feature Code],$A467),CHAR(34),
", SamplingFeatureName:  ",CHAR(34),INDEX(SamplingFeatures[Feature Name],$A467),CHAR(34),
", SamplingFeatureDescription:  ",CHAR(34),INDEX(SamplingFeatures[Feature Description],$A467),CHAR(34),
", SamplingFeatureGeotypeCV:  ",CHAR(34),INDEX(SamplingFeatures[Feature Geo Type],$A467),CHAR(34),
", FeatureGeometry:  ",CHAR(34),INDEX(SamplingFeatures[Feature Geometry],$A467),CHAR(34),
", Elevation_m:  ",CHAR(34),INDEX(SamplingFeatures[Elevation_m],$A467),CHAR(34),
", ElevationDatumCV:  ",CHAR(34),ElevationDatum,CHAR(34),"}"))</f>
        <v>#REF!</v>
      </c>
      <c r="L467" t="e">
        <f>IF(INDEX(SamplingFeatures[Sampling Feature Type],$A467)&lt;&gt;"Site","",
CONCATENATE("  - &amp;SiteID",TEXT(SUMPRODUCT(--($L$3:$L466&lt;&gt;"")),"0000"),
" {","SamplingFeatureID:  *SamplingFeatureID",TEXT($A467,"0000"),
", SiteTypeCV:  ",CHAR(34),INDEX(Sites[Site Type],$A467),CHAR(34),
", Latitude:  ",INDEX(Sites[Latitude],$A467),
", Longitude:  ",INDEX(Sites[Longitude],$A467),
", SRSName:  ",CHAR(34),LatLonDatum,CHAR(34),"}"))</f>
        <v>#REF!</v>
      </c>
      <c r="M467" t="e">
        <f>IF(INDEX(SamplingFeatures[Sampling Feature Type],$A467)&lt;&gt;"Specimen","",
CONCATENATE("  - &amp;SpecimenID",TEXT(SUMPRODUCT(--($M$3:$M466&lt;&gt;"")),"0000"),
" {","SamplingFeatureID:  *SamplingFeatureID",TEXT($A467,"0000"),
", SpecimenTypeCV:  ",CHAR(34),INDEX(Specimens[Specimen Type],$A467),CHAR(34),
", SpecimenMediumCV:  ",INDEX(Specimens[Specimen Medium],$A467),
", IsFieldSpecimen:  ",CHAR(34),INDEX(Specimens[Is Field Specimen?],$A467),CHAR(34),"}"))</f>
        <v>#REF!</v>
      </c>
      <c r="N467" t="e">
        <f>IF(COUNTA(SpatialOffsets[])=0,"", IF(INDEX(SpatialOffsets[Spatial Offset Type],$A467)="","",
CONCATENATE("  - &amp;SpatialOffsetID",TEXT($A467,"0000"),
" {","SpatialOffsetTypeCV:  ",CHAR(34),INDEX(SpatialOffsets[Spatial Offset Type],$A467),CHAR(34),
", Offset1Value:  ",INDEX(SpatialOffsets[Offset 1 Value],$A467),
", Offset1UnitID:  ",CHAR(34),INDEX(SpatialOffsets[Offset 1 Unit],$A467),CHAR(34),
", Offset2Value:  ",INDEX(SpatialOffsets[Offset 2 Value],$A467),
", Offset2UnitID:  ",CHAR(34),INDEX(SpatialOffsets[Offset 2 Unit],$A467),CHAR(34),
", Offset3Value:  ",INDEX(SpatialOffsets[Offset 3 Value],$A467),
", Offset3UnitID:  ",CHAR(34),INDEX(SpatialOffsets[Offset 3 Unit],$A467),CHAR(34),,"}")))</f>
        <v>#REF!</v>
      </c>
      <c r="O467" t="e">
        <f>IF(COUNTA(RelatedFeatures[])=0,"", IF(INDEX(RelatedFeatures[First Sampling Feature Code],$A467)="","",
CONCATENATE("  - &amp;RelationID",TEXT($A467,"0000"),
" {","SamplingFeatureID:  *SamplingFeatureID",TEXT(MATCH(INDEX(RelatedFeatures[First Sampling Feature Code],$A467),SamplingFeatures[Feature Code],0),"0000"),
", RelationshipTypeCV:  ",CHAR(34),INDEX(RelatedFeatures[Relationship Type],$A467),CHAR(34),
", RelatedFeatureID: *SamplingFeatureID",TEXT(MATCH(INDEX(RelatedFeatures[Second Sampling Feature Code],$A467),SamplingFeatures[Feature Code],0),"0000"),
", SpatialOffsetID:  ",IF(INDEX(RelatedFeatures[Offset Number],$A467)="","",CONCATENATE("*SpatialOffsetID",TEXT(INDEX(RelatedFeatures[Offset Number],$A467),"0000"))),"}")))</f>
        <v>#REF!</v>
      </c>
      <c r="P467" t="e">
        <f>IF(INDEX(Methods[Method Type],$A467)="","",
CONCATENATE("  - &amp;MethodID",TEXT($A467,"0000"),
" {","MethodTypeCV:  ",CHAR(34),INDEX(Methods[Method Type],$A467),CHAR(34),
", MethodCode:  ",CHAR(34),INDEX(Methods[Method Code],$A467),CHAR(34),
", MethodName:  ",CHAR(34),INDEX(Methods[Method Name],$A467),CHAR(34),
", MethodDescription:  ",CHAR(34),INDEX(Methods[Method Description],$A467),CHAR(34),
", MethodLink:  ",CHAR(34),INDEX(Methods[Method Link],$A467),CHAR(34),
", OrganizationID: *OrganizationID",TEXT(MATCH(INDEX(Methods[Organization Name],$A467),Organizations[Organization Name],0),"0000"),"}"))</f>
        <v>#REF!</v>
      </c>
      <c r="Q467" t="e">
        <f>IF(INDEX(Variables[Variable Type],$A467)="","",
CONCATENATE("  - &amp;VariableID",TEXT($A467,"0000"),
" {","VariableTypeCV:  ",CHAR(34),INDEX(Variables[Variable Type],$A467),CHAR(34),
", VariableCode:  ",CHAR(34),INDEX(Variables[Variable Code],$A467),CHAR(34),
", VariableNameCV:  ",CHAR(34),INDEX(Variables[Variable Name],$A467),CHAR(34),
", VariableDefinition:  ",CHAR(34),INDEX(Variables[Variable Definition],$A467),CHAR(34),
", SpecciationCV:  ",CHAR(34),INDEX(Variables[Speciation],$A467),CHAR(34),
", NoDataValue:  ",CHAR(34),INDEX(Variables[No Data Value],$A467),CHAR(34),"}"))</f>
        <v>#REF!</v>
      </c>
    </row>
    <row r="468" spans="1:17" x14ac:dyDescent="0.25">
      <c r="A468">
        <v>465</v>
      </c>
      <c r="D468" t="e">
        <f>IF(INDEX(People[First Name],$A468)="","",
CONCATENATE("  - &amp;PersonID",TEXT($A468,"0000"),
" {","PersonFirstName:  ",CHAR(34),INDEX(People[First Name],$A468),CHAR(34),
", PersonMiddleName:  ",CHAR(34),INDEX(People[Middle Name],$A468),CHAR(34),
", PersonLastName:  ",CHAR(34),INDEX(People[Last Name],$A468),CHAR(34),"}"))</f>
        <v>#REF!</v>
      </c>
      <c r="E468" t="e">
        <f>IF(INDEX(Organizations[Organization Type '[CV']],$A468)="","",
CONCATENATE("  - &amp;OrganizationID",TEXT($A468,"0000"),
" {","OrganizationTypeCV:  ",CHAR(34),INDEX(Organizations[Organization Type '[CV']],$A468),CHAR(34),
", OrganizationCode:  ",CHAR(34),INDEX(Organizations[Organization Code],$A468),CHAR(34),
", OrganizationName:  ",CHAR(34),INDEX(Organizations[Organization Name],$A468),CHAR(34),
", OrganizationDescription:  ",CHAR(34),INDEX(Organizations[Organization Description],$A468),CHAR(34),
", OrganizationLink:  ",CHAR(34),INDEX(Organizations[Organization Link],$A468),CHAR(34),"}"))</f>
        <v>#REF!</v>
      </c>
      <c r="F468" t="e">
        <f>IF(INDEX(People[First Name],$A468)="","",
CONCATENATE("  - &amp;AffiliationID",TEXT($A468,"0000"),
" {PersonID: *PersonID",TEXT($A468,"0000"),
", OrganizationID: *OrganizationID",TEXT(MATCH(INDEX(People[Organization Name],$A468),Organizations[Organization Name],0),"0000"),
", IsPrimaryOrganizationContact: , AffiliationStartDate: , AffiliationEndDate: , PrimaryPhone: ",
", PrimaryEmail: ",CHAR(34),INDEX(People[Primary Email],$A468),CHAR(34),
", PrimaryAddress: ",CHAR(34),INDEX(People[Primary Address],$A468),CHAR(34),
", PersonLink: }"))</f>
        <v>#REF!</v>
      </c>
      <c r="H468" t="e">
        <f>IF(COUNTA(CitationInformation)=0,"",IF(INDEX(AuthorList[Author Name],$A468)="","",
CONCATENATE("  - &amp;AuthorListID",TEXT($A468,"0000"),
"  {CitationID: *CitationID0001",
", PersonID: *PersonID",TEXT(MATCH(INDEX(AuthorList[Author Name],$A468),People[Full Name],0),"0000"),
", AuthorOrder: ",INDEX(AuthorList[Author Number],$A468),"}")))</f>
        <v>#REF!</v>
      </c>
      <c r="K468" t="e">
        <f>IF(INDEX(SamplingFeatures[Feature Code],$A468)="","",
CONCATENATE("  - &amp;SamplingFeatureID",TEXT($A468,"0000"),
" {","SamplingFeatureUUID:  ",CHAR(34),INDEX(SamplingFeatures[Sampling Feature UUID],$A468),CHAR(34),
", SamplingFeatureTypeCV:  ",CHAR(34),INDEX(SamplingFeatures[Sampling Feature Type],$A468),CHAR(34),
", SamplingFeatureCode:  ",CHAR(34),INDEX(SamplingFeatures[Feature Code],$A468),CHAR(34),
", SamplingFeatureName:  ",CHAR(34),INDEX(SamplingFeatures[Feature Name],$A468),CHAR(34),
", SamplingFeatureDescription:  ",CHAR(34),INDEX(SamplingFeatures[Feature Description],$A468),CHAR(34),
", SamplingFeatureGeotypeCV:  ",CHAR(34),INDEX(SamplingFeatures[Feature Geo Type],$A468),CHAR(34),
", FeatureGeometry:  ",CHAR(34),INDEX(SamplingFeatures[Feature Geometry],$A468),CHAR(34),
", Elevation_m:  ",CHAR(34),INDEX(SamplingFeatures[Elevation_m],$A468),CHAR(34),
", ElevationDatumCV:  ",CHAR(34),ElevationDatum,CHAR(34),"}"))</f>
        <v>#REF!</v>
      </c>
      <c r="L468" t="e">
        <f>IF(INDEX(SamplingFeatures[Sampling Feature Type],$A468)&lt;&gt;"Site","",
CONCATENATE("  - &amp;SiteID",TEXT(SUMPRODUCT(--($L$3:$L467&lt;&gt;"")),"0000"),
" {","SamplingFeatureID:  *SamplingFeatureID",TEXT($A468,"0000"),
", SiteTypeCV:  ",CHAR(34),INDEX(Sites[Site Type],$A468),CHAR(34),
", Latitude:  ",INDEX(Sites[Latitude],$A468),
", Longitude:  ",INDEX(Sites[Longitude],$A468),
", SRSName:  ",CHAR(34),LatLonDatum,CHAR(34),"}"))</f>
        <v>#REF!</v>
      </c>
      <c r="M468" t="e">
        <f>IF(INDEX(SamplingFeatures[Sampling Feature Type],$A468)&lt;&gt;"Specimen","",
CONCATENATE("  - &amp;SpecimenID",TEXT(SUMPRODUCT(--($M$3:$M467&lt;&gt;"")),"0000"),
" {","SamplingFeatureID:  *SamplingFeatureID",TEXT($A468,"0000"),
", SpecimenTypeCV:  ",CHAR(34),INDEX(Specimens[Specimen Type],$A468),CHAR(34),
", SpecimenMediumCV:  ",INDEX(Specimens[Specimen Medium],$A468),
", IsFieldSpecimen:  ",CHAR(34),INDEX(Specimens[Is Field Specimen?],$A468),CHAR(34),"}"))</f>
        <v>#REF!</v>
      </c>
      <c r="N468" t="e">
        <f>IF(COUNTA(SpatialOffsets[])=0,"", IF(INDEX(SpatialOffsets[Spatial Offset Type],$A468)="","",
CONCATENATE("  - &amp;SpatialOffsetID",TEXT($A468,"0000"),
" {","SpatialOffsetTypeCV:  ",CHAR(34),INDEX(SpatialOffsets[Spatial Offset Type],$A468),CHAR(34),
", Offset1Value:  ",INDEX(SpatialOffsets[Offset 1 Value],$A468),
", Offset1UnitID:  ",CHAR(34),INDEX(SpatialOffsets[Offset 1 Unit],$A468),CHAR(34),
", Offset2Value:  ",INDEX(SpatialOffsets[Offset 2 Value],$A468),
", Offset2UnitID:  ",CHAR(34),INDEX(SpatialOffsets[Offset 2 Unit],$A468),CHAR(34),
", Offset3Value:  ",INDEX(SpatialOffsets[Offset 3 Value],$A468),
", Offset3UnitID:  ",CHAR(34),INDEX(SpatialOffsets[Offset 3 Unit],$A468),CHAR(34),,"}")))</f>
        <v>#REF!</v>
      </c>
      <c r="O468" t="e">
        <f>IF(COUNTA(RelatedFeatures[])=0,"", IF(INDEX(RelatedFeatures[First Sampling Feature Code],$A468)="","",
CONCATENATE("  - &amp;RelationID",TEXT($A468,"0000"),
" {","SamplingFeatureID:  *SamplingFeatureID",TEXT(MATCH(INDEX(RelatedFeatures[First Sampling Feature Code],$A468),SamplingFeatures[Feature Code],0),"0000"),
", RelationshipTypeCV:  ",CHAR(34),INDEX(RelatedFeatures[Relationship Type],$A468),CHAR(34),
", RelatedFeatureID: *SamplingFeatureID",TEXT(MATCH(INDEX(RelatedFeatures[Second Sampling Feature Code],$A468),SamplingFeatures[Feature Code],0),"0000"),
", SpatialOffsetID:  ",IF(INDEX(RelatedFeatures[Offset Number],$A468)="","",CONCATENATE("*SpatialOffsetID",TEXT(INDEX(RelatedFeatures[Offset Number],$A468),"0000"))),"}")))</f>
        <v>#REF!</v>
      </c>
      <c r="P468" t="e">
        <f>IF(INDEX(Methods[Method Type],$A468)="","",
CONCATENATE("  - &amp;MethodID",TEXT($A468,"0000"),
" {","MethodTypeCV:  ",CHAR(34),INDEX(Methods[Method Type],$A468),CHAR(34),
", MethodCode:  ",CHAR(34),INDEX(Methods[Method Code],$A468),CHAR(34),
", MethodName:  ",CHAR(34),INDEX(Methods[Method Name],$A468),CHAR(34),
", MethodDescription:  ",CHAR(34),INDEX(Methods[Method Description],$A468),CHAR(34),
", MethodLink:  ",CHAR(34),INDEX(Methods[Method Link],$A468),CHAR(34),
", OrganizationID: *OrganizationID",TEXT(MATCH(INDEX(Methods[Organization Name],$A468),Organizations[Organization Name],0),"0000"),"}"))</f>
        <v>#REF!</v>
      </c>
      <c r="Q468" t="e">
        <f>IF(INDEX(Variables[Variable Type],$A468)="","",
CONCATENATE("  - &amp;VariableID",TEXT($A468,"0000"),
" {","VariableTypeCV:  ",CHAR(34),INDEX(Variables[Variable Type],$A468),CHAR(34),
", VariableCode:  ",CHAR(34),INDEX(Variables[Variable Code],$A468),CHAR(34),
", VariableNameCV:  ",CHAR(34),INDEX(Variables[Variable Name],$A468),CHAR(34),
", VariableDefinition:  ",CHAR(34),INDEX(Variables[Variable Definition],$A468),CHAR(34),
", SpecciationCV:  ",CHAR(34),INDEX(Variables[Speciation],$A468),CHAR(34),
", NoDataValue:  ",CHAR(34),INDEX(Variables[No Data Value],$A468),CHAR(34),"}"))</f>
        <v>#REF!</v>
      </c>
    </row>
    <row r="469" spans="1:17" x14ac:dyDescent="0.25">
      <c r="A469">
        <v>466</v>
      </c>
      <c r="D469" t="e">
        <f>IF(INDEX(People[First Name],$A469)="","",
CONCATENATE("  - &amp;PersonID",TEXT($A469,"0000"),
" {","PersonFirstName:  ",CHAR(34),INDEX(People[First Name],$A469),CHAR(34),
", PersonMiddleName:  ",CHAR(34),INDEX(People[Middle Name],$A469),CHAR(34),
", PersonLastName:  ",CHAR(34),INDEX(People[Last Name],$A469),CHAR(34),"}"))</f>
        <v>#REF!</v>
      </c>
      <c r="E469" t="e">
        <f>IF(INDEX(Organizations[Organization Type '[CV']],$A469)="","",
CONCATENATE("  - &amp;OrganizationID",TEXT($A469,"0000"),
" {","OrganizationTypeCV:  ",CHAR(34),INDEX(Organizations[Organization Type '[CV']],$A469),CHAR(34),
", OrganizationCode:  ",CHAR(34),INDEX(Organizations[Organization Code],$A469),CHAR(34),
", OrganizationName:  ",CHAR(34),INDEX(Organizations[Organization Name],$A469),CHAR(34),
", OrganizationDescription:  ",CHAR(34),INDEX(Organizations[Organization Description],$A469),CHAR(34),
", OrganizationLink:  ",CHAR(34),INDEX(Organizations[Organization Link],$A469),CHAR(34),"}"))</f>
        <v>#REF!</v>
      </c>
      <c r="F469" t="e">
        <f>IF(INDEX(People[First Name],$A469)="","",
CONCATENATE("  - &amp;AffiliationID",TEXT($A469,"0000"),
" {PersonID: *PersonID",TEXT($A469,"0000"),
", OrganizationID: *OrganizationID",TEXT(MATCH(INDEX(People[Organization Name],$A469),Organizations[Organization Name],0),"0000"),
", IsPrimaryOrganizationContact: , AffiliationStartDate: , AffiliationEndDate: , PrimaryPhone: ",
", PrimaryEmail: ",CHAR(34),INDEX(People[Primary Email],$A469),CHAR(34),
", PrimaryAddress: ",CHAR(34),INDEX(People[Primary Address],$A469),CHAR(34),
", PersonLink: }"))</f>
        <v>#REF!</v>
      </c>
      <c r="H469" t="e">
        <f>IF(COUNTA(CitationInformation)=0,"",IF(INDEX(AuthorList[Author Name],$A469)="","",
CONCATENATE("  - &amp;AuthorListID",TEXT($A469,"0000"),
"  {CitationID: *CitationID0001",
", PersonID: *PersonID",TEXT(MATCH(INDEX(AuthorList[Author Name],$A469),People[Full Name],0),"0000"),
", AuthorOrder: ",INDEX(AuthorList[Author Number],$A469),"}")))</f>
        <v>#REF!</v>
      </c>
      <c r="K469" t="e">
        <f>IF(INDEX(SamplingFeatures[Feature Code],$A469)="","",
CONCATENATE("  - &amp;SamplingFeatureID",TEXT($A469,"0000"),
" {","SamplingFeatureUUID:  ",CHAR(34),INDEX(SamplingFeatures[Sampling Feature UUID],$A469),CHAR(34),
", SamplingFeatureTypeCV:  ",CHAR(34),INDEX(SamplingFeatures[Sampling Feature Type],$A469),CHAR(34),
", SamplingFeatureCode:  ",CHAR(34),INDEX(SamplingFeatures[Feature Code],$A469),CHAR(34),
", SamplingFeatureName:  ",CHAR(34),INDEX(SamplingFeatures[Feature Name],$A469),CHAR(34),
", SamplingFeatureDescription:  ",CHAR(34),INDEX(SamplingFeatures[Feature Description],$A469),CHAR(34),
", SamplingFeatureGeotypeCV:  ",CHAR(34),INDEX(SamplingFeatures[Feature Geo Type],$A469),CHAR(34),
", FeatureGeometry:  ",CHAR(34),INDEX(SamplingFeatures[Feature Geometry],$A469),CHAR(34),
", Elevation_m:  ",CHAR(34),INDEX(SamplingFeatures[Elevation_m],$A469),CHAR(34),
", ElevationDatumCV:  ",CHAR(34),ElevationDatum,CHAR(34),"}"))</f>
        <v>#REF!</v>
      </c>
      <c r="L469" t="e">
        <f>IF(INDEX(SamplingFeatures[Sampling Feature Type],$A469)&lt;&gt;"Site","",
CONCATENATE("  - &amp;SiteID",TEXT(SUMPRODUCT(--($L$3:$L468&lt;&gt;"")),"0000"),
" {","SamplingFeatureID:  *SamplingFeatureID",TEXT($A469,"0000"),
", SiteTypeCV:  ",CHAR(34),INDEX(Sites[Site Type],$A469),CHAR(34),
", Latitude:  ",INDEX(Sites[Latitude],$A469),
", Longitude:  ",INDEX(Sites[Longitude],$A469),
", SRSName:  ",CHAR(34),LatLonDatum,CHAR(34),"}"))</f>
        <v>#REF!</v>
      </c>
      <c r="M469" t="e">
        <f>IF(INDEX(SamplingFeatures[Sampling Feature Type],$A469)&lt;&gt;"Specimen","",
CONCATENATE("  - &amp;SpecimenID",TEXT(SUMPRODUCT(--($M$3:$M468&lt;&gt;"")),"0000"),
" {","SamplingFeatureID:  *SamplingFeatureID",TEXT($A469,"0000"),
", SpecimenTypeCV:  ",CHAR(34),INDEX(Specimens[Specimen Type],$A469),CHAR(34),
", SpecimenMediumCV:  ",INDEX(Specimens[Specimen Medium],$A469),
", IsFieldSpecimen:  ",CHAR(34),INDEX(Specimens[Is Field Specimen?],$A469),CHAR(34),"}"))</f>
        <v>#REF!</v>
      </c>
      <c r="N469" t="e">
        <f>IF(COUNTA(SpatialOffsets[])=0,"", IF(INDEX(SpatialOffsets[Spatial Offset Type],$A469)="","",
CONCATENATE("  - &amp;SpatialOffsetID",TEXT($A469,"0000"),
" {","SpatialOffsetTypeCV:  ",CHAR(34),INDEX(SpatialOffsets[Spatial Offset Type],$A469),CHAR(34),
", Offset1Value:  ",INDEX(SpatialOffsets[Offset 1 Value],$A469),
", Offset1UnitID:  ",CHAR(34),INDEX(SpatialOffsets[Offset 1 Unit],$A469),CHAR(34),
", Offset2Value:  ",INDEX(SpatialOffsets[Offset 2 Value],$A469),
", Offset2UnitID:  ",CHAR(34),INDEX(SpatialOffsets[Offset 2 Unit],$A469),CHAR(34),
", Offset3Value:  ",INDEX(SpatialOffsets[Offset 3 Value],$A469),
", Offset3UnitID:  ",CHAR(34),INDEX(SpatialOffsets[Offset 3 Unit],$A469),CHAR(34),,"}")))</f>
        <v>#REF!</v>
      </c>
      <c r="O469" t="e">
        <f>IF(COUNTA(RelatedFeatures[])=0,"", IF(INDEX(RelatedFeatures[First Sampling Feature Code],$A469)="","",
CONCATENATE("  - &amp;RelationID",TEXT($A469,"0000"),
" {","SamplingFeatureID:  *SamplingFeatureID",TEXT(MATCH(INDEX(RelatedFeatures[First Sampling Feature Code],$A469),SamplingFeatures[Feature Code],0),"0000"),
", RelationshipTypeCV:  ",CHAR(34),INDEX(RelatedFeatures[Relationship Type],$A469),CHAR(34),
", RelatedFeatureID: *SamplingFeatureID",TEXT(MATCH(INDEX(RelatedFeatures[Second Sampling Feature Code],$A469),SamplingFeatures[Feature Code],0),"0000"),
", SpatialOffsetID:  ",IF(INDEX(RelatedFeatures[Offset Number],$A469)="","",CONCATENATE("*SpatialOffsetID",TEXT(INDEX(RelatedFeatures[Offset Number],$A469),"0000"))),"}")))</f>
        <v>#REF!</v>
      </c>
      <c r="P469" t="e">
        <f>IF(INDEX(Methods[Method Type],$A469)="","",
CONCATENATE("  - &amp;MethodID",TEXT($A469,"0000"),
" {","MethodTypeCV:  ",CHAR(34),INDEX(Methods[Method Type],$A469),CHAR(34),
", MethodCode:  ",CHAR(34),INDEX(Methods[Method Code],$A469),CHAR(34),
", MethodName:  ",CHAR(34),INDEX(Methods[Method Name],$A469),CHAR(34),
", MethodDescription:  ",CHAR(34),INDEX(Methods[Method Description],$A469),CHAR(34),
", MethodLink:  ",CHAR(34),INDEX(Methods[Method Link],$A469),CHAR(34),
", OrganizationID: *OrganizationID",TEXT(MATCH(INDEX(Methods[Organization Name],$A469),Organizations[Organization Name],0),"0000"),"}"))</f>
        <v>#REF!</v>
      </c>
      <c r="Q469" t="e">
        <f>IF(INDEX(Variables[Variable Type],$A469)="","",
CONCATENATE("  - &amp;VariableID",TEXT($A469,"0000"),
" {","VariableTypeCV:  ",CHAR(34),INDEX(Variables[Variable Type],$A469),CHAR(34),
", VariableCode:  ",CHAR(34),INDEX(Variables[Variable Code],$A469),CHAR(34),
", VariableNameCV:  ",CHAR(34),INDEX(Variables[Variable Name],$A469),CHAR(34),
", VariableDefinition:  ",CHAR(34),INDEX(Variables[Variable Definition],$A469),CHAR(34),
", SpecciationCV:  ",CHAR(34),INDEX(Variables[Speciation],$A469),CHAR(34),
", NoDataValue:  ",CHAR(34),INDEX(Variables[No Data Value],$A469),CHAR(34),"}"))</f>
        <v>#REF!</v>
      </c>
    </row>
    <row r="470" spans="1:17" x14ac:dyDescent="0.25">
      <c r="A470">
        <v>467</v>
      </c>
      <c r="D470" t="e">
        <f>IF(INDEX(People[First Name],$A470)="","",
CONCATENATE("  - &amp;PersonID",TEXT($A470,"0000"),
" {","PersonFirstName:  ",CHAR(34),INDEX(People[First Name],$A470),CHAR(34),
", PersonMiddleName:  ",CHAR(34),INDEX(People[Middle Name],$A470),CHAR(34),
", PersonLastName:  ",CHAR(34),INDEX(People[Last Name],$A470),CHAR(34),"}"))</f>
        <v>#REF!</v>
      </c>
      <c r="E470" t="e">
        <f>IF(INDEX(Organizations[Organization Type '[CV']],$A470)="","",
CONCATENATE("  - &amp;OrganizationID",TEXT($A470,"0000"),
" {","OrganizationTypeCV:  ",CHAR(34),INDEX(Organizations[Organization Type '[CV']],$A470),CHAR(34),
", OrganizationCode:  ",CHAR(34),INDEX(Organizations[Organization Code],$A470),CHAR(34),
", OrganizationName:  ",CHAR(34),INDEX(Organizations[Organization Name],$A470),CHAR(34),
", OrganizationDescription:  ",CHAR(34),INDEX(Organizations[Organization Description],$A470),CHAR(34),
", OrganizationLink:  ",CHAR(34),INDEX(Organizations[Organization Link],$A470),CHAR(34),"}"))</f>
        <v>#REF!</v>
      </c>
      <c r="F470" t="e">
        <f>IF(INDEX(People[First Name],$A470)="","",
CONCATENATE("  - &amp;AffiliationID",TEXT($A470,"0000"),
" {PersonID: *PersonID",TEXT($A470,"0000"),
", OrganizationID: *OrganizationID",TEXT(MATCH(INDEX(People[Organization Name],$A470),Organizations[Organization Name],0),"0000"),
", IsPrimaryOrganizationContact: , AffiliationStartDate: , AffiliationEndDate: , PrimaryPhone: ",
", PrimaryEmail: ",CHAR(34),INDEX(People[Primary Email],$A470),CHAR(34),
", PrimaryAddress: ",CHAR(34),INDEX(People[Primary Address],$A470),CHAR(34),
", PersonLink: }"))</f>
        <v>#REF!</v>
      </c>
      <c r="H470" t="e">
        <f>IF(COUNTA(CitationInformation)=0,"",IF(INDEX(AuthorList[Author Name],$A470)="","",
CONCATENATE("  - &amp;AuthorListID",TEXT($A470,"0000"),
"  {CitationID: *CitationID0001",
", PersonID: *PersonID",TEXT(MATCH(INDEX(AuthorList[Author Name],$A470),People[Full Name],0),"0000"),
", AuthorOrder: ",INDEX(AuthorList[Author Number],$A470),"}")))</f>
        <v>#REF!</v>
      </c>
      <c r="K470" t="e">
        <f>IF(INDEX(SamplingFeatures[Feature Code],$A470)="","",
CONCATENATE("  - &amp;SamplingFeatureID",TEXT($A470,"0000"),
" {","SamplingFeatureUUID:  ",CHAR(34),INDEX(SamplingFeatures[Sampling Feature UUID],$A470),CHAR(34),
", SamplingFeatureTypeCV:  ",CHAR(34),INDEX(SamplingFeatures[Sampling Feature Type],$A470),CHAR(34),
", SamplingFeatureCode:  ",CHAR(34),INDEX(SamplingFeatures[Feature Code],$A470),CHAR(34),
", SamplingFeatureName:  ",CHAR(34),INDEX(SamplingFeatures[Feature Name],$A470),CHAR(34),
", SamplingFeatureDescription:  ",CHAR(34),INDEX(SamplingFeatures[Feature Description],$A470),CHAR(34),
", SamplingFeatureGeotypeCV:  ",CHAR(34),INDEX(SamplingFeatures[Feature Geo Type],$A470),CHAR(34),
", FeatureGeometry:  ",CHAR(34),INDEX(SamplingFeatures[Feature Geometry],$A470),CHAR(34),
", Elevation_m:  ",CHAR(34),INDEX(SamplingFeatures[Elevation_m],$A470),CHAR(34),
", ElevationDatumCV:  ",CHAR(34),ElevationDatum,CHAR(34),"}"))</f>
        <v>#REF!</v>
      </c>
      <c r="L470" t="e">
        <f>IF(INDEX(SamplingFeatures[Sampling Feature Type],$A470)&lt;&gt;"Site","",
CONCATENATE("  - &amp;SiteID",TEXT(SUMPRODUCT(--($L$3:$L469&lt;&gt;"")),"0000"),
" {","SamplingFeatureID:  *SamplingFeatureID",TEXT($A470,"0000"),
", SiteTypeCV:  ",CHAR(34),INDEX(Sites[Site Type],$A470),CHAR(34),
", Latitude:  ",INDEX(Sites[Latitude],$A470),
", Longitude:  ",INDEX(Sites[Longitude],$A470),
", SRSName:  ",CHAR(34),LatLonDatum,CHAR(34),"}"))</f>
        <v>#REF!</v>
      </c>
      <c r="M470" t="e">
        <f>IF(INDEX(SamplingFeatures[Sampling Feature Type],$A470)&lt;&gt;"Specimen","",
CONCATENATE("  - &amp;SpecimenID",TEXT(SUMPRODUCT(--($M$3:$M469&lt;&gt;"")),"0000"),
" {","SamplingFeatureID:  *SamplingFeatureID",TEXT($A470,"0000"),
", SpecimenTypeCV:  ",CHAR(34),INDEX(Specimens[Specimen Type],$A470),CHAR(34),
", SpecimenMediumCV:  ",INDEX(Specimens[Specimen Medium],$A470),
", IsFieldSpecimen:  ",CHAR(34),INDEX(Specimens[Is Field Specimen?],$A470),CHAR(34),"}"))</f>
        <v>#REF!</v>
      </c>
      <c r="N470" t="e">
        <f>IF(COUNTA(SpatialOffsets[])=0,"", IF(INDEX(SpatialOffsets[Spatial Offset Type],$A470)="","",
CONCATENATE("  - &amp;SpatialOffsetID",TEXT($A470,"0000"),
" {","SpatialOffsetTypeCV:  ",CHAR(34),INDEX(SpatialOffsets[Spatial Offset Type],$A470),CHAR(34),
", Offset1Value:  ",INDEX(SpatialOffsets[Offset 1 Value],$A470),
", Offset1UnitID:  ",CHAR(34),INDEX(SpatialOffsets[Offset 1 Unit],$A470),CHAR(34),
", Offset2Value:  ",INDEX(SpatialOffsets[Offset 2 Value],$A470),
", Offset2UnitID:  ",CHAR(34),INDEX(SpatialOffsets[Offset 2 Unit],$A470),CHAR(34),
", Offset3Value:  ",INDEX(SpatialOffsets[Offset 3 Value],$A470),
", Offset3UnitID:  ",CHAR(34),INDEX(SpatialOffsets[Offset 3 Unit],$A470),CHAR(34),,"}")))</f>
        <v>#REF!</v>
      </c>
      <c r="O470" t="e">
        <f>IF(COUNTA(RelatedFeatures[])=0,"", IF(INDEX(RelatedFeatures[First Sampling Feature Code],$A470)="","",
CONCATENATE("  - &amp;RelationID",TEXT($A470,"0000"),
" {","SamplingFeatureID:  *SamplingFeatureID",TEXT(MATCH(INDEX(RelatedFeatures[First Sampling Feature Code],$A470),SamplingFeatures[Feature Code],0),"0000"),
", RelationshipTypeCV:  ",CHAR(34),INDEX(RelatedFeatures[Relationship Type],$A470),CHAR(34),
", RelatedFeatureID: *SamplingFeatureID",TEXT(MATCH(INDEX(RelatedFeatures[Second Sampling Feature Code],$A470),SamplingFeatures[Feature Code],0),"0000"),
", SpatialOffsetID:  ",IF(INDEX(RelatedFeatures[Offset Number],$A470)="","",CONCATENATE("*SpatialOffsetID",TEXT(INDEX(RelatedFeatures[Offset Number],$A470),"0000"))),"}")))</f>
        <v>#REF!</v>
      </c>
      <c r="P470" t="e">
        <f>IF(INDEX(Methods[Method Type],$A470)="","",
CONCATENATE("  - &amp;MethodID",TEXT($A470,"0000"),
" {","MethodTypeCV:  ",CHAR(34),INDEX(Methods[Method Type],$A470),CHAR(34),
", MethodCode:  ",CHAR(34),INDEX(Methods[Method Code],$A470),CHAR(34),
", MethodName:  ",CHAR(34),INDEX(Methods[Method Name],$A470),CHAR(34),
", MethodDescription:  ",CHAR(34),INDEX(Methods[Method Description],$A470),CHAR(34),
", MethodLink:  ",CHAR(34),INDEX(Methods[Method Link],$A470),CHAR(34),
", OrganizationID: *OrganizationID",TEXT(MATCH(INDEX(Methods[Organization Name],$A470),Organizations[Organization Name],0),"0000"),"}"))</f>
        <v>#REF!</v>
      </c>
      <c r="Q470" t="e">
        <f>IF(INDEX(Variables[Variable Type],$A470)="","",
CONCATENATE("  - &amp;VariableID",TEXT($A470,"0000"),
" {","VariableTypeCV:  ",CHAR(34),INDEX(Variables[Variable Type],$A470),CHAR(34),
", VariableCode:  ",CHAR(34),INDEX(Variables[Variable Code],$A470),CHAR(34),
", VariableNameCV:  ",CHAR(34),INDEX(Variables[Variable Name],$A470),CHAR(34),
", VariableDefinition:  ",CHAR(34),INDEX(Variables[Variable Definition],$A470),CHAR(34),
", SpecciationCV:  ",CHAR(34),INDEX(Variables[Speciation],$A470),CHAR(34),
", NoDataValue:  ",CHAR(34),INDEX(Variables[No Data Value],$A470),CHAR(34),"}"))</f>
        <v>#REF!</v>
      </c>
    </row>
    <row r="471" spans="1:17" x14ac:dyDescent="0.25">
      <c r="A471">
        <v>468</v>
      </c>
      <c r="D471" t="e">
        <f>IF(INDEX(People[First Name],$A471)="","",
CONCATENATE("  - &amp;PersonID",TEXT($A471,"0000"),
" {","PersonFirstName:  ",CHAR(34),INDEX(People[First Name],$A471),CHAR(34),
", PersonMiddleName:  ",CHAR(34),INDEX(People[Middle Name],$A471),CHAR(34),
", PersonLastName:  ",CHAR(34),INDEX(People[Last Name],$A471),CHAR(34),"}"))</f>
        <v>#REF!</v>
      </c>
      <c r="E471" t="e">
        <f>IF(INDEX(Organizations[Organization Type '[CV']],$A471)="","",
CONCATENATE("  - &amp;OrganizationID",TEXT($A471,"0000"),
" {","OrganizationTypeCV:  ",CHAR(34),INDEX(Organizations[Organization Type '[CV']],$A471),CHAR(34),
", OrganizationCode:  ",CHAR(34),INDEX(Organizations[Organization Code],$A471),CHAR(34),
", OrganizationName:  ",CHAR(34),INDEX(Organizations[Organization Name],$A471),CHAR(34),
", OrganizationDescription:  ",CHAR(34),INDEX(Organizations[Organization Description],$A471),CHAR(34),
", OrganizationLink:  ",CHAR(34),INDEX(Organizations[Organization Link],$A471),CHAR(34),"}"))</f>
        <v>#REF!</v>
      </c>
      <c r="F471" t="e">
        <f>IF(INDEX(People[First Name],$A471)="","",
CONCATENATE("  - &amp;AffiliationID",TEXT($A471,"0000"),
" {PersonID: *PersonID",TEXT($A471,"0000"),
", OrganizationID: *OrganizationID",TEXT(MATCH(INDEX(People[Organization Name],$A471),Organizations[Organization Name],0),"0000"),
", IsPrimaryOrganizationContact: , AffiliationStartDate: , AffiliationEndDate: , PrimaryPhone: ",
", PrimaryEmail: ",CHAR(34),INDEX(People[Primary Email],$A471),CHAR(34),
", PrimaryAddress: ",CHAR(34),INDEX(People[Primary Address],$A471),CHAR(34),
", PersonLink: }"))</f>
        <v>#REF!</v>
      </c>
      <c r="H471" t="e">
        <f>IF(COUNTA(CitationInformation)=0,"",IF(INDEX(AuthorList[Author Name],$A471)="","",
CONCATENATE("  - &amp;AuthorListID",TEXT($A471,"0000"),
"  {CitationID: *CitationID0001",
", PersonID: *PersonID",TEXT(MATCH(INDEX(AuthorList[Author Name],$A471),People[Full Name],0),"0000"),
", AuthorOrder: ",INDEX(AuthorList[Author Number],$A471),"}")))</f>
        <v>#REF!</v>
      </c>
      <c r="K471" t="e">
        <f>IF(INDEX(SamplingFeatures[Feature Code],$A471)="","",
CONCATENATE("  - &amp;SamplingFeatureID",TEXT($A471,"0000"),
" {","SamplingFeatureUUID:  ",CHAR(34),INDEX(SamplingFeatures[Sampling Feature UUID],$A471),CHAR(34),
", SamplingFeatureTypeCV:  ",CHAR(34),INDEX(SamplingFeatures[Sampling Feature Type],$A471),CHAR(34),
", SamplingFeatureCode:  ",CHAR(34),INDEX(SamplingFeatures[Feature Code],$A471),CHAR(34),
", SamplingFeatureName:  ",CHAR(34),INDEX(SamplingFeatures[Feature Name],$A471),CHAR(34),
", SamplingFeatureDescription:  ",CHAR(34),INDEX(SamplingFeatures[Feature Description],$A471),CHAR(34),
", SamplingFeatureGeotypeCV:  ",CHAR(34),INDEX(SamplingFeatures[Feature Geo Type],$A471),CHAR(34),
", FeatureGeometry:  ",CHAR(34),INDEX(SamplingFeatures[Feature Geometry],$A471),CHAR(34),
", Elevation_m:  ",CHAR(34),INDEX(SamplingFeatures[Elevation_m],$A471),CHAR(34),
", ElevationDatumCV:  ",CHAR(34),ElevationDatum,CHAR(34),"}"))</f>
        <v>#REF!</v>
      </c>
      <c r="L471" t="e">
        <f>IF(INDEX(SamplingFeatures[Sampling Feature Type],$A471)&lt;&gt;"Site","",
CONCATENATE("  - &amp;SiteID",TEXT(SUMPRODUCT(--($L$3:$L470&lt;&gt;"")),"0000"),
" {","SamplingFeatureID:  *SamplingFeatureID",TEXT($A471,"0000"),
", SiteTypeCV:  ",CHAR(34),INDEX(Sites[Site Type],$A471),CHAR(34),
", Latitude:  ",INDEX(Sites[Latitude],$A471),
", Longitude:  ",INDEX(Sites[Longitude],$A471),
", SRSName:  ",CHAR(34),LatLonDatum,CHAR(34),"}"))</f>
        <v>#REF!</v>
      </c>
      <c r="M471" t="e">
        <f>IF(INDEX(SamplingFeatures[Sampling Feature Type],$A471)&lt;&gt;"Specimen","",
CONCATENATE("  - &amp;SpecimenID",TEXT(SUMPRODUCT(--($M$3:$M470&lt;&gt;"")),"0000"),
" {","SamplingFeatureID:  *SamplingFeatureID",TEXT($A471,"0000"),
", SpecimenTypeCV:  ",CHAR(34),INDEX(Specimens[Specimen Type],$A471),CHAR(34),
", SpecimenMediumCV:  ",INDEX(Specimens[Specimen Medium],$A471),
", IsFieldSpecimen:  ",CHAR(34),INDEX(Specimens[Is Field Specimen?],$A471),CHAR(34),"}"))</f>
        <v>#REF!</v>
      </c>
      <c r="N471" t="e">
        <f>IF(COUNTA(SpatialOffsets[])=0,"", IF(INDEX(SpatialOffsets[Spatial Offset Type],$A471)="","",
CONCATENATE("  - &amp;SpatialOffsetID",TEXT($A471,"0000"),
" {","SpatialOffsetTypeCV:  ",CHAR(34),INDEX(SpatialOffsets[Spatial Offset Type],$A471),CHAR(34),
", Offset1Value:  ",INDEX(SpatialOffsets[Offset 1 Value],$A471),
", Offset1UnitID:  ",CHAR(34),INDEX(SpatialOffsets[Offset 1 Unit],$A471),CHAR(34),
", Offset2Value:  ",INDEX(SpatialOffsets[Offset 2 Value],$A471),
", Offset2UnitID:  ",CHAR(34),INDEX(SpatialOffsets[Offset 2 Unit],$A471),CHAR(34),
", Offset3Value:  ",INDEX(SpatialOffsets[Offset 3 Value],$A471),
", Offset3UnitID:  ",CHAR(34),INDEX(SpatialOffsets[Offset 3 Unit],$A471),CHAR(34),,"}")))</f>
        <v>#REF!</v>
      </c>
      <c r="O471" t="e">
        <f>IF(COUNTA(RelatedFeatures[])=0,"", IF(INDEX(RelatedFeatures[First Sampling Feature Code],$A471)="","",
CONCATENATE("  - &amp;RelationID",TEXT($A471,"0000"),
" {","SamplingFeatureID:  *SamplingFeatureID",TEXT(MATCH(INDEX(RelatedFeatures[First Sampling Feature Code],$A471),SamplingFeatures[Feature Code],0),"0000"),
", RelationshipTypeCV:  ",CHAR(34),INDEX(RelatedFeatures[Relationship Type],$A471),CHAR(34),
", RelatedFeatureID: *SamplingFeatureID",TEXT(MATCH(INDEX(RelatedFeatures[Second Sampling Feature Code],$A471),SamplingFeatures[Feature Code],0),"0000"),
", SpatialOffsetID:  ",IF(INDEX(RelatedFeatures[Offset Number],$A471)="","",CONCATENATE("*SpatialOffsetID",TEXT(INDEX(RelatedFeatures[Offset Number],$A471),"0000"))),"}")))</f>
        <v>#REF!</v>
      </c>
      <c r="P471" t="e">
        <f>IF(INDEX(Methods[Method Type],$A471)="","",
CONCATENATE("  - &amp;MethodID",TEXT($A471,"0000"),
" {","MethodTypeCV:  ",CHAR(34),INDEX(Methods[Method Type],$A471),CHAR(34),
", MethodCode:  ",CHAR(34),INDEX(Methods[Method Code],$A471),CHAR(34),
", MethodName:  ",CHAR(34),INDEX(Methods[Method Name],$A471),CHAR(34),
", MethodDescription:  ",CHAR(34),INDEX(Methods[Method Description],$A471),CHAR(34),
", MethodLink:  ",CHAR(34),INDEX(Methods[Method Link],$A471),CHAR(34),
", OrganizationID: *OrganizationID",TEXT(MATCH(INDEX(Methods[Organization Name],$A471),Organizations[Organization Name],0),"0000"),"}"))</f>
        <v>#REF!</v>
      </c>
      <c r="Q471" t="e">
        <f>IF(INDEX(Variables[Variable Type],$A471)="","",
CONCATENATE("  - &amp;VariableID",TEXT($A471,"0000"),
" {","VariableTypeCV:  ",CHAR(34),INDEX(Variables[Variable Type],$A471),CHAR(34),
", VariableCode:  ",CHAR(34),INDEX(Variables[Variable Code],$A471),CHAR(34),
", VariableNameCV:  ",CHAR(34),INDEX(Variables[Variable Name],$A471),CHAR(34),
", VariableDefinition:  ",CHAR(34),INDEX(Variables[Variable Definition],$A471),CHAR(34),
", SpecciationCV:  ",CHAR(34),INDEX(Variables[Speciation],$A471),CHAR(34),
", NoDataValue:  ",CHAR(34),INDEX(Variables[No Data Value],$A471),CHAR(34),"}"))</f>
        <v>#REF!</v>
      </c>
    </row>
    <row r="472" spans="1:17" x14ac:dyDescent="0.25">
      <c r="A472">
        <v>469</v>
      </c>
      <c r="D472" t="e">
        <f>IF(INDEX(People[First Name],$A472)="","",
CONCATENATE("  - &amp;PersonID",TEXT($A472,"0000"),
" {","PersonFirstName:  ",CHAR(34),INDEX(People[First Name],$A472),CHAR(34),
", PersonMiddleName:  ",CHAR(34),INDEX(People[Middle Name],$A472),CHAR(34),
", PersonLastName:  ",CHAR(34),INDEX(People[Last Name],$A472),CHAR(34),"}"))</f>
        <v>#REF!</v>
      </c>
      <c r="E472" t="e">
        <f>IF(INDEX(Organizations[Organization Type '[CV']],$A472)="","",
CONCATENATE("  - &amp;OrganizationID",TEXT($A472,"0000"),
" {","OrganizationTypeCV:  ",CHAR(34),INDEX(Organizations[Organization Type '[CV']],$A472),CHAR(34),
", OrganizationCode:  ",CHAR(34),INDEX(Organizations[Organization Code],$A472),CHAR(34),
", OrganizationName:  ",CHAR(34),INDEX(Organizations[Organization Name],$A472),CHAR(34),
", OrganizationDescription:  ",CHAR(34),INDEX(Organizations[Organization Description],$A472),CHAR(34),
", OrganizationLink:  ",CHAR(34),INDEX(Organizations[Organization Link],$A472),CHAR(34),"}"))</f>
        <v>#REF!</v>
      </c>
      <c r="F472" t="e">
        <f>IF(INDEX(People[First Name],$A472)="","",
CONCATENATE("  - &amp;AffiliationID",TEXT($A472,"0000"),
" {PersonID: *PersonID",TEXT($A472,"0000"),
", OrganizationID: *OrganizationID",TEXT(MATCH(INDEX(People[Organization Name],$A472),Organizations[Organization Name],0),"0000"),
", IsPrimaryOrganizationContact: , AffiliationStartDate: , AffiliationEndDate: , PrimaryPhone: ",
", PrimaryEmail: ",CHAR(34),INDEX(People[Primary Email],$A472),CHAR(34),
", PrimaryAddress: ",CHAR(34),INDEX(People[Primary Address],$A472),CHAR(34),
", PersonLink: }"))</f>
        <v>#REF!</v>
      </c>
      <c r="H472" t="e">
        <f>IF(COUNTA(CitationInformation)=0,"",IF(INDEX(AuthorList[Author Name],$A472)="","",
CONCATENATE("  - &amp;AuthorListID",TEXT($A472,"0000"),
"  {CitationID: *CitationID0001",
", PersonID: *PersonID",TEXT(MATCH(INDEX(AuthorList[Author Name],$A472),People[Full Name],0),"0000"),
", AuthorOrder: ",INDEX(AuthorList[Author Number],$A472),"}")))</f>
        <v>#REF!</v>
      </c>
      <c r="K472" t="e">
        <f>IF(INDEX(SamplingFeatures[Feature Code],$A472)="","",
CONCATENATE("  - &amp;SamplingFeatureID",TEXT($A472,"0000"),
" {","SamplingFeatureUUID:  ",CHAR(34),INDEX(SamplingFeatures[Sampling Feature UUID],$A472),CHAR(34),
", SamplingFeatureTypeCV:  ",CHAR(34),INDEX(SamplingFeatures[Sampling Feature Type],$A472),CHAR(34),
", SamplingFeatureCode:  ",CHAR(34),INDEX(SamplingFeatures[Feature Code],$A472),CHAR(34),
", SamplingFeatureName:  ",CHAR(34),INDEX(SamplingFeatures[Feature Name],$A472),CHAR(34),
", SamplingFeatureDescription:  ",CHAR(34),INDEX(SamplingFeatures[Feature Description],$A472),CHAR(34),
", SamplingFeatureGeotypeCV:  ",CHAR(34),INDEX(SamplingFeatures[Feature Geo Type],$A472),CHAR(34),
", FeatureGeometry:  ",CHAR(34),INDEX(SamplingFeatures[Feature Geometry],$A472),CHAR(34),
", Elevation_m:  ",CHAR(34),INDEX(SamplingFeatures[Elevation_m],$A472),CHAR(34),
", ElevationDatumCV:  ",CHAR(34),ElevationDatum,CHAR(34),"}"))</f>
        <v>#REF!</v>
      </c>
      <c r="L472" t="e">
        <f>IF(INDEX(SamplingFeatures[Sampling Feature Type],$A472)&lt;&gt;"Site","",
CONCATENATE("  - &amp;SiteID",TEXT(SUMPRODUCT(--($L$3:$L471&lt;&gt;"")),"0000"),
" {","SamplingFeatureID:  *SamplingFeatureID",TEXT($A472,"0000"),
", SiteTypeCV:  ",CHAR(34),INDEX(Sites[Site Type],$A472),CHAR(34),
", Latitude:  ",INDEX(Sites[Latitude],$A472),
", Longitude:  ",INDEX(Sites[Longitude],$A472),
", SRSName:  ",CHAR(34),LatLonDatum,CHAR(34),"}"))</f>
        <v>#REF!</v>
      </c>
      <c r="M472" t="e">
        <f>IF(INDEX(SamplingFeatures[Sampling Feature Type],$A472)&lt;&gt;"Specimen","",
CONCATENATE("  - &amp;SpecimenID",TEXT(SUMPRODUCT(--($M$3:$M471&lt;&gt;"")),"0000"),
" {","SamplingFeatureID:  *SamplingFeatureID",TEXT($A472,"0000"),
", SpecimenTypeCV:  ",CHAR(34),INDEX(Specimens[Specimen Type],$A472),CHAR(34),
", SpecimenMediumCV:  ",INDEX(Specimens[Specimen Medium],$A472),
", IsFieldSpecimen:  ",CHAR(34),INDEX(Specimens[Is Field Specimen?],$A472),CHAR(34),"}"))</f>
        <v>#REF!</v>
      </c>
      <c r="N472" t="e">
        <f>IF(COUNTA(SpatialOffsets[])=0,"", IF(INDEX(SpatialOffsets[Spatial Offset Type],$A472)="","",
CONCATENATE("  - &amp;SpatialOffsetID",TEXT($A472,"0000"),
" {","SpatialOffsetTypeCV:  ",CHAR(34),INDEX(SpatialOffsets[Spatial Offset Type],$A472),CHAR(34),
", Offset1Value:  ",INDEX(SpatialOffsets[Offset 1 Value],$A472),
", Offset1UnitID:  ",CHAR(34),INDEX(SpatialOffsets[Offset 1 Unit],$A472),CHAR(34),
", Offset2Value:  ",INDEX(SpatialOffsets[Offset 2 Value],$A472),
", Offset2UnitID:  ",CHAR(34),INDEX(SpatialOffsets[Offset 2 Unit],$A472),CHAR(34),
", Offset3Value:  ",INDEX(SpatialOffsets[Offset 3 Value],$A472),
", Offset3UnitID:  ",CHAR(34),INDEX(SpatialOffsets[Offset 3 Unit],$A472),CHAR(34),,"}")))</f>
        <v>#REF!</v>
      </c>
      <c r="O472" t="e">
        <f>IF(COUNTA(RelatedFeatures[])=0,"", IF(INDEX(RelatedFeatures[First Sampling Feature Code],$A472)="","",
CONCATENATE("  - &amp;RelationID",TEXT($A472,"0000"),
" {","SamplingFeatureID:  *SamplingFeatureID",TEXT(MATCH(INDEX(RelatedFeatures[First Sampling Feature Code],$A472),SamplingFeatures[Feature Code],0),"0000"),
", RelationshipTypeCV:  ",CHAR(34),INDEX(RelatedFeatures[Relationship Type],$A472),CHAR(34),
", RelatedFeatureID: *SamplingFeatureID",TEXT(MATCH(INDEX(RelatedFeatures[Second Sampling Feature Code],$A472),SamplingFeatures[Feature Code],0),"0000"),
", SpatialOffsetID:  ",IF(INDEX(RelatedFeatures[Offset Number],$A472)="","",CONCATENATE("*SpatialOffsetID",TEXT(INDEX(RelatedFeatures[Offset Number],$A472),"0000"))),"}")))</f>
        <v>#REF!</v>
      </c>
      <c r="P472" t="e">
        <f>IF(INDEX(Methods[Method Type],$A472)="","",
CONCATENATE("  - &amp;MethodID",TEXT($A472,"0000"),
" {","MethodTypeCV:  ",CHAR(34),INDEX(Methods[Method Type],$A472),CHAR(34),
", MethodCode:  ",CHAR(34),INDEX(Methods[Method Code],$A472),CHAR(34),
", MethodName:  ",CHAR(34),INDEX(Methods[Method Name],$A472),CHAR(34),
", MethodDescription:  ",CHAR(34),INDEX(Methods[Method Description],$A472),CHAR(34),
", MethodLink:  ",CHAR(34),INDEX(Methods[Method Link],$A472),CHAR(34),
", OrganizationID: *OrganizationID",TEXT(MATCH(INDEX(Methods[Organization Name],$A472),Organizations[Organization Name],0),"0000"),"}"))</f>
        <v>#REF!</v>
      </c>
      <c r="Q472" t="e">
        <f>IF(INDEX(Variables[Variable Type],$A472)="","",
CONCATENATE("  - &amp;VariableID",TEXT($A472,"0000"),
" {","VariableTypeCV:  ",CHAR(34),INDEX(Variables[Variable Type],$A472),CHAR(34),
", VariableCode:  ",CHAR(34),INDEX(Variables[Variable Code],$A472),CHAR(34),
", VariableNameCV:  ",CHAR(34),INDEX(Variables[Variable Name],$A472),CHAR(34),
", VariableDefinition:  ",CHAR(34),INDEX(Variables[Variable Definition],$A472),CHAR(34),
", SpecciationCV:  ",CHAR(34),INDEX(Variables[Speciation],$A472),CHAR(34),
", NoDataValue:  ",CHAR(34),INDEX(Variables[No Data Value],$A472),CHAR(34),"}"))</f>
        <v>#REF!</v>
      </c>
    </row>
    <row r="473" spans="1:17" x14ac:dyDescent="0.25">
      <c r="A473">
        <v>470</v>
      </c>
      <c r="D473" t="e">
        <f>IF(INDEX(People[First Name],$A473)="","",
CONCATENATE("  - &amp;PersonID",TEXT($A473,"0000"),
" {","PersonFirstName:  ",CHAR(34),INDEX(People[First Name],$A473),CHAR(34),
", PersonMiddleName:  ",CHAR(34),INDEX(People[Middle Name],$A473),CHAR(34),
", PersonLastName:  ",CHAR(34),INDEX(People[Last Name],$A473),CHAR(34),"}"))</f>
        <v>#REF!</v>
      </c>
      <c r="E473" t="e">
        <f>IF(INDEX(Organizations[Organization Type '[CV']],$A473)="","",
CONCATENATE("  - &amp;OrganizationID",TEXT($A473,"0000"),
" {","OrganizationTypeCV:  ",CHAR(34),INDEX(Organizations[Organization Type '[CV']],$A473),CHAR(34),
", OrganizationCode:  ",CHAR(34),INDEX(Organizations[Organization Code],$A473),CHAR(34),
", OrganizationName:  ",CHAR(34),INDEX(Organizations[Organization Name],$A473),CHAR(34),
", OrganizationDescription:  ",CHAR(34),INDEX(Organizations[Organization Description],$A473),CHAR(34),
", OrganizationLink:  ",CHAR(34),INDEX(Organizations[Organization Link],$A473),CHAR(34),"}"))</f>
        <v>#REF!</v>
      </c>
      <c r="F473" t="e">
        <f>IF(INDEX(People[First Name],$A473)="","",
CONCATENATE("  - &amp;AffiliationID",TEXT($A473,"0000"),
" {PersonID: *PersonID",TEXT($A473,"0000"),
", OrganizationID: *OrganizationID",TEXT(MATCH(INDEX(People[Organization Name],$A473),Organizations[Organization Name],0),"0000"),
", IsPrimaryOrganizationContact: , AffiliationStartDate: , AffiliationEndDate: , PrimaryPhone: ",
", PrimaryEmail: ",CHAR(34),INDEX(People[Primary Email],$A473),CHAR(34),
", PrimaryAddress: ",CHAR(34),INDEX(People[Primary Address],$A473),CHAR(34),
", PersonLink: }"))</f>
        <v>#REF!</v>
      </c>
      <c r="H473" t="e">
        <f>IF(COUNTA(CitationInformation)=0,"",IF(INDEX(AuthorList[Author Name],$A473)="","",
CONCATENATE("  - &amp;AuthorListID",TEXT($A473,"0000"),
"  {CitationID: *CitationID0001",
", PersonID: *PersonID",TEXT(MATCH(INDEX(AuthorList[Author Name],$A473),People[Full Name],0),"0000"),
", AuthorOrder: ",INDEX(AuthorList[Author Number],$A473),"}")))</f>
        <v>#REF!</v>
      </c>
      <c r="K473" t="e">
        <f>IF(INDEX(SamplingFeatures[Feature Code],$A473)="","",
CONCATENATE("  - &amp;SamplingFeatureID",TEXT($A473,"0000"),
" {","SamplingFeatureUUID:  ",CHAR(34),INDEX(SamplingFeatures[Sampling Feature UUID],$A473),CHAR(34),
", SamplingFeatureTypeCV:  ",CHAR(34),INDEX(SamplingFeatures[Sampling Feature Type],$A473),CHAR(34),
", SamplingFeatureCode:  ",CHAR(34),INDEX(SamplingFeatures[Feature Code],$A473),CHAR(34),
", SamplingFeatureName:  ",CHAR(34),INDEX(SamplingFeatures[Feature Name],$A473),CHAR(34),
", SamplingFeatureDescription:  ",CHAR(34),INDEX(SamplingFeatures[Feature Description],$A473),CHAR(34),
", SamplingFeatureGeotypeCV:  ",CHAR(34),INDEX(SamplingFeatures[Feature Geo Type],$A473),CHAR(34),
", FeatureGeometry:  ",CHAR(34),INDEX(SamplingFeatures[Feature Geometry],$A473),CHAR(34),
", Elevation_m:  ",CHAR(34),INDEX(SamplingFeatures[Elevation_m],$A473),CHAR(34),
", ElevationDatumCV:  ",CHAR(34),ElevationDatum,CHAR(34),"}"))</f>
        <v>#REF!</v>
      </c>
      <c r="L473" t="e">
        <f>IF(INDEX(SamplingFeatures[Sampling Feature Type],$A473)&lt;&gt;"Site","",
CONCATENATE("  - &amp;SiteID",TEXT(SUMPRODUCT(--($L$3:$L472&lt;&gt;"")),"0000"),
" {","SamplingFeatureID:  *SamplingFeatureID",TEXT($A473,"0000"),
", SiteTypeCV:  ",CHAR(34),INDEX(Sites[Site Type],$A473),CHAR(34),
", Latitude:  ",INDEX(Sites[Latitude],$A473),
", Longitude:  ",INDEX(Sites[Longitude],$A473),
", SRSName:  ",CHAR(34),LatLonDatum,CHAR(34),"}"))</f>
        <v>#REF!</v>
      </c>
      <c r="M473" t="e">
        <f>IF(INDEX(SamplingFeatures[Sampling Feature Type],$A473)&lt;&gt;"Specimen","",
CONCATENATE("  - &amp;SpecimenID",TEXT(SUMPRODUCT(--($M$3:$M472&lt;&gt;"")),"0000"),
" {","SamplingFeatureID:  *SamplingFeatureID",TEXT($A473,"0000"),
", SpecimenTypeCV:  ",CHAR(34),INDEX(Specimens[Specimen Type],$A473),CHAR(34),
", SpecimenMediumCV:  ",INDEX(Specimens[Specimen Medium],$A473),
", IsFieldSpecimen:  ",CHAR(34),INDEX(Specimens[Is Field Specimen?],$A473),CHAR(34),"}"))</f>
        <v>#REF!</v>
      </c>
      <c r="N473" t="e">
        <f>IF(COUNTA(SpatialOffsets[])=0,"", IF(INDEX(SpatialOffsets[Spatial Offset Type],$A473)="","",
CONCATENATE("  - &amp;SpatialOffsetID",TEXT($A473,"0000"),
" {","SpatialOffsetTypeCV:  ",CHAR(34),INDEX(SpatialOffsets[Spatial Offset Type],$A473),CHAR(34),
", Offset1Value:  ",INDEX(SpatialOffsets[Offset 1 Value],$A473),
", Offset1UnitID:  ",CHAR(34),INDEX(SpatialOffsets[Offset 1 Unit],$A473),CHAR(34),
", Offset2Value:  ",INDEX(SpatialOffsets[Offset 2 Value],$A473),
", Offset2UnitID:  ",CHAR(34),INDEX(SpatialOffsets[Offset 2 Unit],$A473),CHAR(34),
", Offset3Value:  ",INDEX(SpatialOffsets[Offset 3 Value],$A473),
", Offset3UnitID:  ",CHAR(34),INDEX(SpatialOffsets[Offset 3 Unit],$A473),CHAR(34),,"}")))</f>
        <v>#REF!</v>
      </c>
      <c r="O473" t="e">
        <f>IF(COUNTA(RelatedFeatures[])=0,"", IF(INDEX(RelatedFeatures[First Sampling Feature Code],$A473)="","",
CONCATENATE("  - &amp;RelationID",TEXT($A473,"0000"),
" {","SamplingFeatureID:  *SamplingFeatureID",TEXT(MATCH(INDEX(RelatedFeatures[First Sampling Feature Code],$A473),SamplingFeatures[Feature Code],0),"0000"),
", RelationshipTypeCV:  ",CHAR(34),INDEX(RelatedFeatures[Relationship Type],$A473),CHAR(34),
", RelatedFeatureID: *SamplingFeatureID",TEXT(MATCH(INDEX(RelatedFeatures[Second Sampling Feature Code],$A473),SamplingFeatures[Feature Code],0),"0000"),
", SpatialOffsetID:  ",IF(INDEX(RelatedFeatures[Offset Number],$A473)="","",CONCATENATE("*SpatialOffsetID",TEXT(INDEX(RelatedFeatures[Offset Number],$A473),"0000"))),"}")))</f>
        <v>#REF!</v>
      </c>
      <c r="P473" t="e">
        <f>IF(INDEX(Methods[Method Type],$A473)="","",
CONCATENATE("  - &amp;MethodID",TEXT($A473,"0000"),
" {","MethodTypeCV:  ",CHAR(34),INDEX(Methods[Method Type],$A473),CHAR(34),
", MethodCode:  ",CHAR(34),INDEX(Methods[Method Code],$A473),CHAR(34),
", MethodName:  ",CHAR(34),INDEX(Methods[Method Name],$A473),CHAR(34),
", MethodDescription:  ",CHAR(34),INDEX(Methods[Method Description],$A473),CHAR(34),
", MethodLink:  ",CHAR(34),INDEX(Methods[Method Link],$A473),CHAR(34),
", OrganizationID: *OrganizationID",TEXT(MATCH(INDEX(Methods[Organization Name],$A473),Organizations[Organization Name],0),"0000"),"}"))</f>
        <v>#REF!</v>
      </c>
      <c r="Q473" t="e">
        <f>IF(INDEX(Variables[Variable Type],$A473)="","",
CONCATENATE("  - &amp;VariableID",TEXT($A473,"0000"),
" {","VariableTypeCV:  ",CHAR(34),INDEX(Variables[Variable Type],$A473),CHAR(34),
", VariableCode:  ",CHAR(34),INDEX(Variables[Variable Code],$A473),CHAR(34),
", VariableNameCV:  ",CHAR(34),INDEX(Variables[Variable Name],$A473),CHAR(34),
", VariableDefinition:  ",CHAR(34),INDEX(Variables[Variable Definition],$A473),CHAR(34),
", SpecciationCV:  ",CHAR(34),INDEX(Variables[Speciation],$A473),CHAR(34),
", NoDataValue:  ",CHAR(34),INDEX(Variables[No Data Value],$A473),CHAR(34),"}"))</f>
        <v>#REF!</v>
      </c>
    </row>
    <row r="474" spans="1:17" x14ac:dyDescent="0.25">
      <c r="A474">
        <v>471</v>
      </c>
      <c r="D474" t="e">
        <f>IF(INDEX(People[First Name],$A474)="","",
CONCATENATE("  - &amp;PersonID",TEXT($A474,"0000"),
" {","PersonFirstName:  ",CHAR(34),INDEX(People[First Name],$A474),CHAR(34),
", PersonMiddleName:  ",CHAR(34),INDEX(People[Middle Name],$A474),CHAR(34),
", PersonLastName:  ",CHAR(34),INDEX(People[Last Name],$A474),CHAR(34),"}"))</f>
        <v>#REF!</v>
      </c>
      <c r="E474" t="e">
        <f>IF(INDEX(Organizations[Organization Type '[CV']],$A474)="","",
CONCATENATE("  - &amp;OrganizationID",TEXT($A474,"0000"),
" {","OrganizationTypeCV:  ",CHAR(34),INDEX(Organizations[Organization Type '[CV']],$A474),CHAR(34),
", OrganizationCode:  ",CHAR(34),INDEX(Organizations[Organization Code],$A474),CHAR(34),
", OrganizationName:  ",CHAR(34),INDEX(Organizations[Organization Name],$A474),CHAR(34),
", OrganizationDescription:  ",CHAR(34),INDEX(Organizations[Organization Description],$A474),CHAR(34),
", OrganizationLink:  ",CHAR(34),INDEX(Organizations[Organization Link],$A474),CHAR(34),"}"))</f>
        <v>#REF!</v>
      </c>
      <c r="F474" t="e">
        <f>IF(INDEX(People[First Name],$A474)="","",
CONCATENATE("  - &amp;AffiliationID",TEXT($A474,"0000"),
" {PersonID: *PersonID",TEXT($A474,"0000"),
", OrganizationID: *OrganizationID",TEXT(MATCH(INDEX(People[Organization Name],$A474),Organizations[Organization Name],0),"0000"),
", IsPrimaryOrganizationContact: , AffiliationStartDate: , AffiliationEndDate: , PrimaryPhone: ",
", PrimaryEmail: ",CHAR(34),INDEX(People[Primary Email],$A474),CHAR(34),
", PrimaryAddress: ",CHAR(34),INDEX(People[Primary Address],$A474),CHAR(34),
", PersonLink: }"))</f>
        <v>#REF!</v>
      </c>
      <c r="H474" t="e">
        <f>IF(COUNTA(CitationInformation)=0,"",IF(INDEX(AuthorList[Author Name],$A474)="","",
CONCATENATE("  - &amp;AuthorListID",TEXT($A474,"0000"),
"  {CitationID: *CitationID0001",
", PersonID: *PersonID",TEXT(MATCH(INDEX(AuthorList[Author Name],$A474),People[Full Name],0),"0000"),
", AuthorOrder: ",INDEX(AuthorList[Author Number],$A474),"}")))</f>
        <v>#REF!</v>
      </c>
      <c r="K474" t="e">
        <f>IF(INDEX(SamplingFeatures[Feature Code],$A474)="","",
CONCATENATE("  - &amp;SamplingFeatureID",TEXT($A474,"0000"),
" {","SamplingFeatureUUID:  ",CHAR(34),INDEX(SamplingFeatures[Sampling Feature UUID],$A474),CHAR(34),
", SamplingFeatureTypeCV:  ",CHAR(34),INDEX(SamplingFeatures[Sampling Feature Type],$A474),CHAR(34),
", SamplingFeatureCode:  ",CHAR(34),INDEX(SamplingFeatures[Feature Code],$A474),CHAR(34),
", SamplingFeatureName:  ",CHAR(34),INDEX(SamplingFeatures[Feature Name],$A474),CHAR(34),
", SamplingFeatureDescription:  ",CHAR(34),INDEX(SamplingFeatures[Feature Description],$A474),CHAR(34),
", SamplingFeatureGeotypeCV:  ",CHAR(34),INDEX(SamplingFeatures[Feature Geo Type],$A474),CHAR(34),
", FeatureGeometry:  ",CHAR(34),INDEX(SamplingFeatures[Feature Geometry],$A474),CHAR(34),
", Elevation_m:  ",CHAR(34),INDEX(SamplingFeatures[Elevation_m],$A474),CHAR(34),
", ElevationDatumCV:  ",CHAR(34),ElevationDatum,CHAR(34),"}"))</f>
        <v>#REF!</v>
      </c>
      <c r="L474" t="e">
        <f>IF(INDEX(SamplingFeatures[Sampling Feature Type],$A474)&lt;&gt;"Site","",
CONCATENATE("  - &amp;SiteID",TEXT(SUMPRODUCT(--($L$3:$L473&lt;&gt;"")),"0000"),
" {","SamplingFeatureID:  *SamplingFeatureID",TEXT($A474,"0000"),
", SiteTypeCV:  ",CHAR(34),INDEX(Sites[Site Type],$A474),CHAR(34),
", Latitude:  ",INDEX(Sites[Latitude],$A474),
", Longitude:  ",INDEX(Sites[Longitude],$A474),
", SRSName:  ",CHAR(34),LatLonDatum,CHAR(34),"}"))</f>
        <v>#REF!</v>
      </c>
      <c r="M474" t="e">
        <f>IF(INDEX(SamplingFeatures[Sampling Feature Type],$A474)&lt;&gt;"Specimen","",
CONCATENATE("  - &amp;SpecimenID",TEXT(SUMPRODUCT(--($M$3:$M473&lt;&gt;"")),"0000"),
" {","SamplingFeatureID:  *SamplingFeatureID",TEXT($A474,"0000"),
", SpecimenTypeCV:  ",CHAR(34),INDEX(Specimens[Specimen Type],$A474),CHAR(34),
", SpecimenMediumCV:  ",INDEX(Specimens[Specimen Medium],$A474),
", IsFieldSpecimen:  ",CHAR(34),INDEX(Specimens[Is Field Specimen?],$A474),CHAR(34),"}"))</f>
        <v>#REF!</v>
      </c>
      <c r="N474" t="e">
        <f>IF(COUNTA(SpatialOffsets[])=0,"", IF(INDEX(SpatialOffsets[Spatial Offset Type],$A474)="","",
CONCATENATE("  - &amp;SpatialOffsetID",TEXT($A474,"0000"),
" {","SpatialOffsetTypeCV:  ",CHAR(34),INDEX(SpatialOffsets[Spatial Offset Type],$A474),CHAR(34),
", Offset1Value:  ",INDEX(SpatialOffsets[Offset 1 Value],$A474),
", Offset1UnitID:  ",CHAR(34),INDEX(SpatialOffsets[Offset 1 Unit],$A474),CHAR(34),
", Offset2Value:  ",INDEX(SpatialOffsets[Offset 2 Value],$A474),
", Offset2UnitID:  ",CHAR(34),INDEX(SpatialOffsets[Offset 2 Unit],$A474),CHAR(34),
", Offset3Value:  ",INDEX(SpatialOffsets[Offset 3 Value],$A474),
", Offset3UnitID:  ",CHAR(34),INDEX(SpatialOffsets[Offset 3 Unit],$A474),CHAR(34),,"}")))</f>
        <v>#REF!</v>
      </c>
      <c r="O474" t="e">
        <f>IF(COUNTA(RelatedFeatures[])=0,"", IF(INDEX(RelatedFeatures[First Sampling Feature Code],$A474)="","",
CONCATENATE("  - &amp;RelationID",TEXT($A474,"0000"),
" {","SamplingFeatureID:  *SamplingFeatureID",TEXT(MATCH(INDEX(RelatedFeatures[First Sampling Feature Code],$A474),SamplingFeatures[Feature Code],0),"0000"),
", RelationshipTypeCV:  ",CHAR(34),INDEX(RelatedFeatures[Relationship Type],$A474),CHAR(34),
", RelatedFeatureID: *SamplingFeatureID",TEXT(MATCH(INDEX(RelatedFeatures[Second Sampling Feature Code],$A474),SamplingFeatures[Feature Code],0),"0000"),
", SpatialOffsetID:  ",IF(INDEX(RelatedFeatures[Offset Number],$A474)="","",CONCATENATE("*SpatialOffsetID",TEXT(INDEX(RelatedFeatures[Offset Number],$A474),"0000"))),"}")))</f>
        <v>#REF!</v>
      </c>
      <c r="P474" t="e">
        <f>IF(INDEX(Methods[Method Type],$A474)="","",
CONCATENATE("  - &amp;MethodID",TEXT($A474,"0000"),
" {","MethodTypeCV:  ",CHAR(34),INDEX(Methods[Method Type],$A474),CHAR(34),
", MethodCode:  ",CHAR(34),INDEX(Methods[Method Code],$A474),CHAR(34),
", MethodName:  ",CHAR(34),INDEX(Methods[Method Name],$A474),CHAR(34),
", MethodDescription:  ",CHAR(34),INDEX(Methods[Method Description],$A474),CHAR(34),
", MethodLink:  ",CHAR(34),INDEX(Methods[Method Link],$A474),CHAR(34),
", OrganizationID: *OrganizationID",TEXT(MATCH(INDEX(Methods[Organization Name],$A474),Organizations[Organization Name],0),"0000"),"}"))</f>
        <v>#REF!</v>
      </c>
      <c r="Q474" t="e">
        <f>IF(INDEX(Variables[Variable Type],$A474)="","",
CONCATENATE("  - &amp;VariableID",TEXT($A474,"0000"),
" {","VariableTypeCV:  ",CHAR(34),INDEX(Variables[Variable Type],$A474),CHAR(34),
", VariableCode:  ",CHAR(34),INDEX(Variables[Variable Code],$A474),CHAR(34),
", VariableNameCV:  ",CHAR(34),INDEX(Variables[Variable Name],$A474),CHAR(34),
", VariableDefinition:  ",CHAR(34),INDEX(Variables[Variable Definition],$A474),CHAR(34),
", SpecciationCV:  ",CHAR(34),INDEX(Variables[Speciation],$A474),CHAR(34),
", NoDataValue:  ",CHAR(34),INDEX(Variables[No Data Value],$A474),CHAR(34),"}"))</f>
        <v>#REF!</v>
      </c>
    </row>
    <row r="475" spans="1:17" x14ac:dyDescent="0.25">
      <c r="A475">
        <v>472</v>
      </c>
      <c r="D475" t="e">
        <f>IF(INDEX(People[First Name],$A475)="","",
CONCATENATE("  - &amp;PersonID",TEXT($A475,"0000"),
" {","PersonFirstName:  ",CHAR(34),INDEX(People[First Name],$A475),CHAR(34),
", PersonMiddleName:  ",CHAR(34),INDEX(People[Middle Name],$A475),CHAR(34),
", PersonLastName:  ",CHAR(34),INDEX(People[Last Name],$A475),CHAR(34),"}"))</f>
        <v>#REF!</v>
      </c>
      <c r="E475" t="e">
        <f>IF(INDEX(Organizations[Organization Type '[CV']],$A475)="","",
CONCATENATE("  - &amp;OrganizationID",TEXT($A475,"0000"),
" {","OrganizationTypeCV:  ",CHAR(34),INDEX(Organizations[Organization Type '[CV']],$A475),CHAR(34),
", OrganizationCode:  ",CHAR(34),INDEX(Organizations[Organization Code],$A475),CHAR(34),
", OrganizationName:  ",CHAR(34),INDEX(Organizations[Organization Name],$A475),CHAR(34),
", OrganizationDescription:  ",CHAR(34),INDEX(Organizations[Organization Description],$A475),CHAR(34),
", OrganizationLink:  ",CHAR(34),INDEX(Organizations[Organization Link],$A475),CHAR(34),"}"))</f>
        <v>#REF!</v>
      </c>
      <c r="F475" t="e">
        <f>IF(INDEX(People[First Name],$A475)="","",
CONCATENATE("  - &amp;AffiliationID",TEXT($A475,"0000"),
" {PersonID: *PersonID",TEXT($A475,"0000"),
", OrganizationID: *OrganizationID",TEXT(MATCH(INDEX(People[Organization Name],$A475),Organizations[Organization Name],0),"0000"),
", IsPrimaryOrganizationContact: , AffiliationStartDate: , AffiliationEndDate: , PrimaryPhone: ",
", PrimaryEmail: ",CHAR(34),INDEX(People[Primary Email],$A475),CHAR(34),
", PrimaryAddress: ",CHAR(34),INDEX(People[Primary Address],$A475),CHAR(34),
", PersonLink: }"))</f>
        <v>#REF!</v>
      </c>
      <c r="H475" t="e">
        <f>IF(COUNTA(CitationInformation)=0,"",IF(INDEX(AuthorList[Author Name],$A475)="","",
CONCATENATE("  - &amp;AuthorListID",TEXT($A475,"0000"),
"  {CitationID: *CitationID0001",
", PersonID: *PersonID",TEXT(MATCH(INDEX(AuthorList[Author Name],$A475),People[Full Name],0),"0000"),
", AuthorOrder: ",INDEX(AuthorList[Author Number],$A475),"}")))</f>
        <v>#REF!</v>
      </c>
      <c r="K475" t="e">
        <f>IF(INDEX(SamplingFeatures[Feature Code],$A475)="","",
CONCATENATE("  - &amp;SamplingFeatureID",TEXT($A475,"0000"),
" {","SamplingFeatureUUID:  ",CHAR(34),INDEX(SamplingFeatures[Sampling Feature UUID],$A475),CHAR(34),
", SamplingFeatureTypeCV:  ",CHAR(34),INDEX(SamplingFeatures[Sampling Feature Type],$A475),CHAR(34),
", SamplingFeatureCode:  ",CHAR(34),INDEX(SamplingFeatures[Feature Code],$A475),CHAR(34),
", SamplingFeatureName:  ",CHAR(34),INDEX(SamplingFeatures[Feature Name],$A475),CHAR(34),
", SamplingFeatureDescription:  ",CHAR(34),INDEX(SamplingFeatures[Feature Description],$A475),CHAR(34),
", SamplingFeatureGeotypeCV:  ",CHAR(34),INDEX(SamplingFeatures[Feature Geo Type],$A475),CHAR(34),
", FeatureGeometry:  ",CHAR(34),INDEX(SamplingFeatures[Feature Geometry],$A475),CHAR(34),
", Elevation_m:  ",CHAR(34),INDEX(SamplingFeatures[Elevation_m],$A475),CHAR(34),
", ElevationDatumCV:  ",CHAR(34),ElevationDatum,CHAR(34),"}"))</f>
        <v>#REF!</v>
      </c>
      <c r="L475" t="e">
        <f>IF(INDEX(SamplingFeatures[Sampling Feature Type],$A475)&lt;&gt;"Site","",
CONCATENATE("  - &amp;SiteID",TEXT(SUMPRODUCT(--($L$3:$L474&lt;&gt;"")),"0000"),
" {","SamplingFeatureID:  *SamplingFeatureID",TEXT($A475,"0000"),
", SiteTypeCV:  ",CHAR(34),INDEX(Sites[Site Type],$A475),CHAR(34),
", Latitude:  ",INDEX(Sites[Latitude],$A475),
", Longitude:  ",INDEX(Sites[Longitude],$A475),
", SRSName:  ",CHAR(34),LatLonDatum,CHAR(34),"}"))</f>
        <v>#REF!</v>
      </c>
      <c r="M475" t="e">
        <f>IF(INDEX(SamplingFeatures[Sampling Feature Type],$A475)&lt;&gt;"Specimen","",
CONCATENATE("  - &amp;SpecimenID",TEXT(SUMPRODUCT(--($M$3:$M474&lt;&gt;"")),"0000"),
" {","SamplingFeatureID:  *SamplingFeatureID",TEXT($A475,"0000"),
", SpecimenTypeCV:  ",CHAR(34),INDEX(Specimens[Specimen Type],$A475),CHAR(34),
", SpecimenMediumCV:  ",INDEX(Specimens[Specimen Medium],$A475),
", IsFieldSpecimen:  ",CHAR(34),INDEX(Specimens[Is Field Specimen?],$A475),CHAR(34),"}"))</f>
        <v>#REF!</v>
      </c>
      <c r="N475" t="e">
        <f>IF(COUNTA(SpatialOffsets[])=0,"", IF(INDEX(SpatialOffsets[Spatial Offset Type],$A475)="","",
CONCATENATE("  - &amp;SpatialOffsetID",TEXT($A475,"0000"),
" {","SpatialOffsetTypeCV:  ",CHAR(34),INDEX(SpatialOffsets[Spatial Offset Type],$A475),CHAR(34),
", Offset1Value:  ",INDEX(SpatialOffsets[Offset 1 Value],$A475),
", Offset1UnitID:  ",CHAR(34),INDEX(SpatialOffsets[Offset 1 Unit],$A475),CHAR(34),
", Offset2Value:  ",INDEX(SpatialOffsets[Offset 2 Value],$A475),
", Offset2UnitID:  ",CHAR(34),INDEX(SpatialOffsets[Offset 2 Unit],$A475),CHAR(34),
", Offset3Value:  ",INDEX(SpatialOffsets[Offset 3 Value],$A475),
", Offset3UnitID:  ",CHAR(34),INDEX(SpatialOffsets[Offset 3 Unit],$A475),CHAR(34),,"}")))</f>
        <v>#REF!</v>
      </c>
      <c r="O475" t="e">
        <f>IF(COUNTA(RelatedFeatures[])=0,"", IF(INDEX(RelatedFeatures[First Sampling Feature Code],$A475)="","",
CONCATENATE("  - &amp;RelationID",TEXT($A475,"0000"),
" {","SamplingFeatureID:  *SamplingFeatureID",TEXT(MATCH(INDEX(RelatedFeatures[First Sampling Feature Code],$A475),SamplingFeatures[Feature Code],0),"0000"),
", RelationshipTypeCV:  ",CHAR(34),INDEX(RelatedFeatures[Relationship Type],$A475),CHAR(34),
", RelatedFeatureID: *SamplingFeatureID",TEXT(MATCH(INDEX(RelatedFeatures[Second Sampling Feature Code],$A475),SamplingFeatures[Feature Code],0),"0000"),
", SpatialOffsetID:  ",IF(INDEX(RelatedFeatures[Offset Number],$A475)="","",CONCATENATE("*SpatialOffsetID",TEXT(INDEX(RelatedFeatures[Offset Number],$A475),"0000"))),"}")))</f>
        <v>#REF!</v>
      </c>
      <c r="P475" t="e">
        <f>IF(INDEX(Methods[Method Type],$A475)="","",
CONCATENATE("  - &amp;MethodID",TEXT($A475,"0000"),
" {","MethodTypeCV:  ",CHAR(34),INDEX(Methods[Method Type],$A475),CHAR(34),
", MethodCode:  ",CHAR(34),INDEX(Methods[Method Code],$A475),CHAR(34),
", MethodName:  ",CHAR(34),INDEX(Methods[Method Name],$A475),CHAR(34),
", MethodDescription:  ",CHAR(34),INDEX(Methods[Method Description],$A475),CHAR(34),
", MethodLink:  ",CHAR(34),INDEX(Methods[Method Link],$A475),CHAR(34),
", OrganizationID: *OrganizationID",TEXT(MATCH(INDEX(Methods[Organization Name],$A475),Organizations[Organization Name],0),"0000"),"}"))</f>
        <v>#REF!</v>
      </c>
      <c r="Q475" t="e">
        <f>IF(INDEX(Variables[Variable Type],$A475)="","",
CONCATENATE("  - &amp;VariableID",TEXT($A475,"0000"),
" {","VariableTypeCV:  ",CHAR(34),INDEX(Variables[Variable Type],$A475),CHAR(34),
", VariableCode:  ",CHAR(34),INDEX(Variables[Variable Code],$A475),CHAR(34),
", VariableNameCV:  ",CHAR(34),INDEX(Variables[Variable Name],$A475),CHAR(34),
", VariableDefinition:  ",CHAR(34),INDEX(Variables[Variable Definition],$A475),CHAR(34),
", SpecciationCV:  ",CHAR(34),INDEX(Variables[Speciation],$A475),CHAR(34),
", NoDataValue:  ",CHAR(34),INDEX(Variables[No Data Value],$A475),CHAR(34),"}"))</f>
        <v>#REF!</v>
      </c>
    </row>
    <row r="476" spans="1:17" x14ac:dyDescent="0.25">
      <c r="A476">
        <v>473</v>
      </c>
      <c r="D476" t="e">
        <f>IF(INDEX(People[First Name],$A476)="","",
CONCATENATE("  - &amp;PersonID",TEXT($A476,"0000"),
" {","PersonFirstName:  ",CHAR(34),INDEX(People[First Name],$A476),CHAR(34),
", PersonMiddleName:  ",CHAR(34),INDEX(People[Middle Name],$A476),CHAR(34),
", PersonLastName:  ",CHAR(34),INDEX(People[Last Name],$A476),CHAR(34),"}"))</f>
        <v>#REF!</v>
      </c>
      <c r="E476" t="e">
        <f>IF(INDEX(Organizations[Organization Type '[CV']],$A476)="","",
CONCATENATE("  - &amp;OrganizationID",TEXT($A476,"0000"),
" {","OrganizationTypeCV:  ",CHAR(34),INDEX(Organizations[Organization Type '[CV']],$A476),CHAR(34),
", OrganizationCode:  ",CHAR(34),INDEX(Organizations[Organization Code],$A476),CHAR(34),
", OrganizationName:  ",CHAR(34),INDEX(Organizations[Organization Name],$A476),CHAR(34),
", OrganizationDescription:  ",CHAR(34),INDEX(Organizations[Organization Description],$A476),CHAR(34),
", OrganizationLink:  ",CHAR(34),INDEX(Organizations[Organization Link],$A476),CHAR(34),"}"))</f>
        <v>#REF!</v>
      </c>
      <c r="F476" t="e">
        <f>IF(INDEX(People[First Name],$A476)="","",
CONCATENATE("  - &amp;AffiliationID",TEXT($A476,"0000"),
" {PersonID: *PersonID",TEXT($A476,"0000"),
", OrganizationID: *OrganizationID",TEXT(MATCH(INDEX(People[Organization Name],$A476),Organizations[Organization Name],0),"0000"),
", IsPrimaryOrganizationContact: , AffiliationStartDate: , AffiliationEndDate: , PrimaryPhone: ",
", PrimaryEmail: ",CHAR(34),INDEX(People[Primary Email],$A476),CHAR(34),
", PrimaryAddress: ",CHAR(34),INDEX(People[Primary Address],$A476),CHAR(34),
", PersonLink: }"))</f>
        <v>#REF!</v>
      </c>
      <c r="H476" t="e">
        <f>IF(COUNTA(CitationInformation)=0,"",IF(INDEX(AuthorList[Author Name],$A476)="","",
CONCATENATE("  - &amp;AuthorListID",TEXT($A476,"0000"),
"  {CitationID: *CitationID0001",
", PersonID: *PersonID",TEXT(MATCH(INDEX(AuthorList[Author Name],$A476),People[Full Name],0),"0000"),
", AuthorOrder: ",INDEX(AuthorList[Author Number],$A476),"}")))</f>
        <v>#REF!</v>
      </c>
      <c r="K476" t="e">
        <f>IF(INDEX(SamplingFeatures[Feature Code],$A476)="","",
CONCATENATE("  - &amp;SamplingFeatureID",TEXT($A476,"0000"),
" {","SamplingFeatureUUID:  ",CHAR(34),INDEX(SamplingFeatures[Sampling Feature UUID],$A476),CHAR(34),
", SamplingFeatureTypeCV:  ",CHAR(34),INDEX(SamplingFeatures[Sampling Feature Type],$A476),CHAR(34),
", SamplingFeatureCode:  ",CHAR(34),INDEX(SamplingFeatures[Feature Code],$A476),CHAR(34),
", SamplingFeatureName:  ",CHAR(34),INDEX(SamplingFeatures[Feature Name],$A476),CHAR(34),
", SamplingFeatureDescription:  ",CHAR(34),INDEX(SamplingFeatures[Feature Description],$A476),CHAR(34),
", SamplingFeatureGeotypeCV:  ",CHAR(34),INDEX(SamplingFeatures[Feature Geo Type],$A476),CHAR(34),
", FeatureGeometry:  ",CHAR(34),INDEX(SamplingFeatures[Feature Geometry],$A476),CHAR(34),
", Elevation_m:  ",CHAR(34),INDEX(SamplingFeatures[Elevation_m],$A476),CHAR(34),
", ElevationDatumCV:  ",CHAR(34),ElevationDatum,CHAR(34),"}"))</f>
        <v>#REF!</v>
      </c>
      <c r="L476" t="e">
        <f>IF(INDEX(SamplingFeatures[Sampling Feature Type],$A476)&lt;&gt;"Site","",
CONCATENATE("  - &amp;SiteID",TEXT(SUMPRODUCT(--($L$3:$L475&lt;&gt;"")),"0000"),
" {","SamplingFeatureID:  *SamplingFeatureID",TEXT($A476,"0000"),
", SiteTypeCV:  ",CHAR(34),INDEX(Sites[Site Type],$A476),CHAR(34),
", Latitude:  ",INDEX(Sites[Latitude],$A476),
", Longitude:  ",INDEX(Sites[Longitude],$A476),
", SRSName:  ",CHAR(34),LatLonDatum,CHAR(34),"}"))</f>
        <v>#REF!</v>
      </c>
      <c r="M476" t="e">
        <f>IF(INDEX(SamplingFeatures[Sampling Feature Type],$A476)&lt;&gt;"Specimen","",
CONCATENATE("  - &amp;SpecimenID",TEXT(SUMPRODUCT(--($M$3:$M475&lt;&gt;"")),"0000"),
" {","SamplingFeatureID:  *SamplingFeatureID",TEXT($A476,"0000"),
", SpecimenTypeCV:  ",CHAR(34),INDEX(Specimens[Specimen Type],$A476),CHAR(34),
", SpecimenMediumCV:  ",INDEX(Specimens[Specimen Medium],$A476),
", IsFieldSpecimen:  ",CHAR(34),INDEX(Specimens[Is Field Specimen?],$A476),CHAR(34),"}"))</f>
        <v>#REF!</v>
      </c>
      <c r="N476" t="e">
        <f>IF(COUNTA(SpatialOffsets[])=0,"", IF(INDEX(SpatialOffsets[Spatial Offset Type],$A476)="","",
CONCATENATE("  - &amp;SpatialOffsetID",TEXT($A476,"0000"),
" {","SpatialOffsetTypeCV:  ",CHAR(34),INDEX(SpatialOffsets[Spatial Offset Type],$A476),CHAR(34),
", Offset1Value:  ",INDEX(SpatialOffsets[Offset 1 Value],$A476),
", Offset1UnitID:  ",CHAR(34),INDEX(SpatialOffsets[Offset 1 Unit],$A476),CHAR(34),
", Offset2Value:  ",INDEX(SpatialOffsets[Offset 2 Value],$A476),
", Offset2UnitID:  ",CHAR(34),INDEX(SpatialOffsets[Offset 2 Unit],$A476),CHAR(34),
", Offset3Value:  ",INDEX(SpatialOffsets[Offset 3 Value],$A476),
", Offset3UnitID:  ",CHAR(34),INDEX(SpatialOffsets[Offset 3 Unit],$A476),CHAR(34),,"}")))</f>
        <v>#REF!</v>
      </c>
      <c r="O476" t="e">
        <f>IF(COUNTA(RelatedFeatures[])=0,"", IF(INDEX(RelatedFeatures[First Sampling Feature Code],$A476)="","",
CONCATENATE("  - &amp;RelationID",TEXT($A476,"0000"),
" {","SamplingFeatureID:  *SamplingFeatureID",TEXT(MATCH(INDEX(RelatedFeatures[First Sampling Feature Code],$A476),SamplingFeatures[Feature Code],0),"0000"),
", RelationshipTypeCV:  ",CHAR(34),INDEX(RelatedFeatures[Relationship Type],$A476),CHAR(34),
", RelatedFeatureID: *SamplingFeatureID",TEXT(MATCH(INDEX(RelatedFeatures[Second Sampling Feature Code],$A476),SamplingFeatures[Feature Code],0),"0000"),
", SpatialOffsetID:  ",IF(INDEX(RelatedFeatures[Offset Number],$A476)="","",CONCATENATE("*SpatialOffsetID",TEXT(INDEX(RelatedFeatures[Offset Number],$A476),"0000"))),"}")))</f>
        <v>#REF!</v>
      </c>
      <c r="P476" t="e">
        <f>IF(INDEX(Methods[Method Type],$A476)="","",
CONCATENATE("  - &amp;MethodID",TEXT($A476,"0000"),
" {","MethodTypeCV:  ",CHAR(34),INDEX(Methods[Method Type],$A476),CHAR(34),
", MethodCode:  ",CHAR(34),INDEX(Methods[Method Code],$A476),CHAR(34),
", MethodName:  ",CHAR(34),INDEX(Methods[Method Name],$A476),CHAR(34),
", MethodDescription:  ",CHAR(34),INDEX(Methods[Method Description],$A476),CHAR(34),
", MethodLink:  ",CHAR(34),INDEX(Methods[Method Link],$A476),CHAR(34),
", OrganizationID: *OrganizationID",TEXT(MATCH(INDEX(Methods[Organization Name],$A476),Organizations[Organization Name],0),"0000"),"}"))</f>
        <v>#REF!</v>
      </c>
      <c r="Q476" t="e">
        <f>IF(INDEX(Variables[Variable Type],$A476)="","",
CONCATENATE("  - &amp;VariableID",TEXT($A476,"0000"),
" {","VariableTypeCV:  ",CHAR(34),INDEX(Variables[Variable Type],$A476),CHAR(34),
", VariableCode:  ",CHAR(34),INDEX(Variables[Variable Code],$A476),CHAR(34),
", VariableNameCV:  ",CHAR(34),INDEX(Variables[Variable Name],$A476),CHAR(34),
", VariableDefinition:  ",CHAR(34),INDEX(Variables[Variable Definition],$A476),CHAR(34),
", SpecciationCV:  ",CHAR(34),INDEX(Variables[Speciation],$A476),CHAR(34),
", NoDataValue:  ",CHAR(34),INDEX(Variables[No Data Value],$A476),CHAR(34),"}"))</f>
        <v>#REF!</v>
      </c>
    </row>
    <row r="477" spans="1:17" x14ac:dyDescent="0.25">
      <c r="A477">
        <v>474</v>
      </c>
      <c r="D477" t="e">
        <f>IF(INDEX(People[First Name],$A477)="","",
CONCATENATE("  - &amp;PersonID",TEXT($A477,"0000"),
" {","PersonFirstName:  ",CHAR(34),INDEX(People[First Name],$A477),CHAR(34),
", PersonMiddleName:  ",CHAR(34),INDEX(People[Middle Name],$A477),CHAR(34),
", PersonLastName:  ",CHAR(34),INDEX(People[Last Name],$A477),CHAR(34),"}"))</f>
        <v>#REF!</v>
      </c>
      <c r="E477" t="e">
        <f>IF(INDEX(Organizations[Organization Type '[CV']],$A477)="","",
CONCATENATE("  - &amp;OrganizationID",TEXT($A477,"0000"),
" {","OrganizationTypeCV:  ",CHAR(34),INDEX(Organizations[Organization Type '[CV']],$A477),CHAR(34),
", OrganizationCode:  ",CHAR(34),INDEX(Organizations[Organization Code],$A477),CHAR(34),
", OrganizationName:  ",CHAR(34),INDEX(Organizations[Organization Name],$A477),CHAR(34),
", OrganizationDescription:  ",CHAR(34),INDEX(Organizations[Organization Description],$A477),CHAR(34),
", OrganizationLink:  ",CHAR(34),INDEX(Organizations[Organization Link],$A477),CHAR(34),"}"))</f>
        <v>#REF!</v>
      </c>
      <c r="F477" t="e">
        <f>IF(INDEX(People[First Name],$A477)="","",
CONCATENATE("  - &amp;AffiliationID",TEXT($A477,"0000"),
" {PersonID: *PersonID",TEXT($A477,"0000"),
", OrganizationID: *OrganizationID",TEXT(MATCH(INDEX(People[Organization Name],$A477),Organizations[Organization Name],0),"0000"),
", IsPrimaryOrganizationContact: , AffiliationStartDate: , AffiliationEndDate: , PrimaryPhone: ",
", PrimaryEmail: ",CHAR(34),INDEX(People[Primary Email],$A477),CHAR(34),
", PrimaryAddress: ",CHAR(34),INDEX(People[Primary Address],$A477),CHAR(34),
", PersonLink: }"))</f>
        <v>#REF!</v>
      </c>
      <c r="H477" t="e">
        <f>IF(COUNTA(CitationInformation)=0,"",IF(INDEX(AuthorList[Author Name],$A477)="","",
CONCATENATE("  - &amp;AuthorListID",TEXT($A477,"0000"),
"  {CitationID: *CitationID0001",
", PersonID: *PersonID",TEXT(MATCH(INDEX(AuthorList[Author Name],$A477),People[Full Name],0),"0000"),
", AuthorOrder: ",INDEX(AuthorList[Author Number],$A477),"}")))</f>
        <v>#REF!</v>
      </c>
      <c r="K477" t="e">
        <f>IF(INDEX(SamplingFeatures[Feature Code],$A477)="","",
CONCATENATE("  - &amp;SamplingFeatureID",TEXT($A477,"0000"),
" {","SamplingFeatureUUID:  ",CHAR(34),INDEX(SamplingFeatures[Sampling Feature UUID],$A477),CHAR(34),
", SamplingFeatureTypeCV:  ",CHAR(34),INDEX(SamplingFeatures[Sampling Feature Type],$A477),CHAR(34),
", SamplingFeatureCode:  ",CHAR(34),INDEX(SamplingFeatures[Feature Code],$A477),CHAR(34),
", SamplingFeatureName:  ",CHAR(34),INDEX(SamplingFeatures[Feature Name],$A477),CHAR(34),
", SamplingFeatureDescription:  ",CHAR(34),INDEX(SamplingFeatures[Feature Description],$A477),CHAR(34),
", SamplingFeatureGeotypeCV:  ",CHAR(34),INDEX(SamplingFeatures[Feature Geo Type],$A477),CHAR(34),
", FeatureGeometry:  ",CHAR(34),INDEX(SamplingFeatures[Feature Geometry],$A477),CHAR(34),
", Elevation_m:  ",CHAR(34),INDEX(SamplingFeatures[Elevation_m],$A477),CHAR(34),
", ElevationDatumCV:  ",CHAR(34),ElevationDatum,CHAR(34),"}"))</f>
        <v>#REF!</v>
      </c>
      <c r="L477" t="e">
        <f>IF(INDEX(SamplingFeatures[Sampling Feature Type],$A477)&lt;&gt;"Site","",
CONCATENATE("  - &amp;SiteID",TEXT(SUMPRODUCT(--($L$3:$L476&lt;&gt;"")),"0000"),
" {","SamplingFeatureID:  *SamplingFeatureID",TEXT($A477,"0000"),
", SiteTypeCV:  ",CHAR(34),INDEX(Sites[Site Type],$A477),CHAR(34),
", Latitude:  ",INDEX(Sites[Latitude],$A477),
", Longitude:  ",INDEX(Sites[Longitude],$A477),
", SRSName:  ",CHAR(34),LatLonDatum,CHAR(34),"}"))</f>
        <v>#REF!</v>
      </c>
      <c r="M477" t="e">
        <f>IF(INDEX(SamplingFeatures[Sampling Feature Type],$A477)&lt;&gt;"Specimen","",
CONCATENATE("  - &amp;SpecimenID",TEXT(SUMPRODUCT(--($M$3:$M476&lt;&gt;"")),"0000"),
" {","SamplingFeatureID:  *SamplingFeatureID",TEXT($A477,"0000"),
", SpecimenTypeCV:  ",CHAR(34),INDEX(Specimens[Specimen Type],$A477),CHAR(34),
", SpecimenMediumCV:  ",INDEX(Specimens[Specimen Medium],$A477),
", IsFieldSpecimen:  ",CHAR(34),INDEX(Specimens[Is Field Specimen?],$A477),CHAR(34),"}"))</f>
        <v>#REF!</v>
      </c>
      <c r="N477" t="e">
        <f>IF(COUNTA(SpatialOffsets[])=0,"", IF(INDEX(SpatialOffsets[Spatial Offset Type],$A477)="","",
CONCATENATE("  - &amp;SpatialOffsetID",TEXT($A477,"0000"),
" {","SpatialOffsetTypeCV:  ",CHAR(34),INDEX(SpatialOffsets[Spatial Offset Type],$A477),CHAR(34),
", Offset1Value:  ",INDEX(SpatialOffsets[Offset 1 Value],$A477),
", Offset1UnitID:  ",CHAR(34),INDEX(SpatialOffsets[Offset 1 Unit],$A477),CHAR(34),
", Offset2Value:  ",INDEX(SpatialOffsets[Offset 2 Value],$A477),
", Offset2UnitID:  ",CHAR(34),INDEX(SpatialOffsets[Offset 2 Unit],$A477),CHAR(34),
", Offset3Value:  ",INDEX(SpatialOffsets[Offset 3 Value],$A477),
", Offset3UnitID:  ",CHAR(34),INDEX(SpatialOffsets[Offset 3 Unit],$A477),CHAR(34),,"}")))</f>
        <v>#REF!</v>
      </c>
      <c r="O477" t="e">
        <f>IF(COUNTA(RelatedFeatures[])=0,"", IF(INDEX(RelatedFeatures[First Sampling Feature Code],$A477)="","",
CONCATENATE("  - &amp;RelationID",TEXT($A477,"0000"),
" {","SamplingFeatureID:  *SamplingFeatureID",TEXT(MATCH(INDEX(RelatedFeatures[First Sampling Feature Code],$A477),SamplingFeatures[Feature Code],0),"0000"),
", RelationshipTypeCV:  ",CHAR(34),INDEX(RelatedFeatures[Relationship Type],$A477),CHAR(34),
", RelatedFeatureID: *SamplingFeatureID",TEXT(MATCH(INDEX(RelatedFeatures[Second Sampling Feature Code],$A477),SamplingFeatures[Feature Code],0),"0000"),
", SpatialOffsetID:  ",IF(INDEX(RelatedFeatures[Offset Number],$A477)="","",CONCATENATE("*SpatialOffsetID",TEXT(INDEX(RelatedFeatures[Offset Number],$A477),"0000"))),"}")))</f>
        <v>#REF!</v>
      </c>
      <c r="P477" t="e">
        <f>IF(INDEX(Methods[Method Type],$A477)="","",
CONCATENATE("  - &amp;MethodID",TEXT($A477,"0000"),
" {","MethodTypeCV:  ",CHAR(34),INDEX(Methods[Method Type],$A477),CHAR(34),
", MethodCode:  ",CHAR(34),INDEX(Methods[Method Code],$A477),CHAR(34),
", MethodName:  ",CHAR(34),INDEX(Methods[Method Name],$A477),CHAR(34),
", MethodDescription:  ",CHAR(34),INDEX(Methods[Method Description],$A477),CHAR(34),
", MethodLink:  ",CHAR(34),INDEX(Methods[Method Link],$A477),CHAR(34),
", OrganizationID: *OrganizationID",TEXT(MATCH(INDEX(Methods[Organization Name],$A477),Organizations[Organization Name],0),"0000"),"}"))</f>
        <v>#REF!</v>
      </c>
      <c r="Q477" t="e">
        <f>IF(INDEX(Variables[Variable Type],$A477)="","",
CONCATENATE("  - &amp;VariableID",TEXT($A477,"0000"),
" {","VariableTypeCV:  ",CHAR(34),INDEX(Variables[Variable Type],$A477),CHAR(34),
", VariableCode:  ",CHAR(34),INDEX(Variables[Variable Code],$A477),CHAR(34),
", VariableNameCV:  ",CHAR(34),INDEX(Variables[Variable Name],$A477),CHAR(34),
", VariableDefinition:  ",CHAR(34),INDEX(Variables[Variable Definition],$A477),CHAR(34),
", SpecciationCV:  ",CHAR(34),INDEX(Variables[Speciation],$A477),CHAR(34),
", NoDataValue:  ",CHAR(34),INDEX(Variables[No Data Value],$A477),CHAR(34),"}"))</f>
        <v>#REF!</v>
      </c>
    </row>
    <row r="478" spans="1:17" x14ac:dyDescent="0.25">
      <c r="A478">
        <v>475</v>
      </c>
      <c r="D478" t="e">
        <f>IF(INDEX(People[First Name],$A478)="","",
CONCATENATE("  - &amp;PersonID",TEXT($A478,"0000"),
" {","PersonFirstName:  ",CHAR(34),INDEX(People[First Name],$A478),CHAR(34),
", PersonMiddleName:  ",CHAR(34),INDEX(People[Middle Name],$A478),CHAR(34),
", PersonLastName:  ",CHAR(34),INDEX(People[Last Name],$A478),CHAR(34),"}"))</f>
        <v>#REF!</v>
      </c>
      <c r="E478" t="e">
        <f>IF(INDEX(Organizations[Organization Type '[CV']],$A478)="","",
CONCATENATE("  - &amp;OrganizationID",TEXT($A478,"0000"),
" {","OrganizationTypeCV:  ",CHAR(34),INDEX(Organizations[Organization Type '[CV']],$A478),CHAR(34),
", OrganizationCode:  ",CHAR(34),INDEX(Organizations[Organization Code],$A478),CHAR(34),
", OrganizationName:  ",CHAR(34),INDEX(Organizations[Organization Name],$A478),CHAR(34),
", OrganizationDescription:  ",CHAR(34),INDEX(Organizations[Organization Description],$A478),CHAR(34),
", OrganizationLink:  ",CHAR(34),INDEX(Organizations[Organization Link],$A478),CHAR(34),"}"))</f>
        <v>#REF!</v>
      </c>
      <c r="F478" t="e">
        <f>IF(INDEX(People[First Name],$A478)="","",
CONCATENATE("  - &amp;AffiliationID",TEXT($A478,"0000"),
" {PersonID: *PersonID",TEXT($A478,"0000"),
", OrganizationID: *OrganizationID",TEXT(MATCH(INDEX(People[Organization Name],$A478),Organizations[Organization Name],0),"0000"),
", IsPrimaryOrganizationContact: , AffiliationStartDate: , AffiliationEndDate: , PrimaryPhone: ",
", PrimaryEmail: ",CHAR(34),INDEX(People[Primary Email],$A478),CHAR(34),
", PrimaryAddress: ",CHAR(34),INDEX(People[Primary Address],$A478),CHAR(34),
", PersonLink: }"))</f>
        <v>#REF!</v>
      </c>
      <c r="H478" t="e">
        <f>IF(COUNTA(CitationInformation)=0,"",IF(INDEX(AuthorList[Author Name],$A478)="","",
CONCATENATE("  - &amp;AuthorListID",TEXT($A478,"0000"),
"  {CitationID: *CitationID0001",
", PersonID: *PersonID",TEXT(MATCH(INDEX(AuthorList[Author Name],$A478),People[Full Name],0),"0000"),
", AuthorOrder: ",INDEX(AuthorList[Author Number],$A478),"}")))</f>
        <v>#REF!</v>
      </c>
      <c r="K478" t="e">
        <f>IF(INDEX(SamplingFeatures[Feature Code],$A478)="","",
CONCATENATE("  - &amp;SamplingFeatureID",TEXT($A478,"0000"),
" {","SamplingFeatureUUID:  ",CHAR(34),INDEX(SamplingFeatures[Sampling Feature UUID],$A478),CHAR(34),
", SamplingFeatureTypeCV:  ",CHAR(34),INDEX(SamplingFeatures[Sampling Feature Type],$A478),CHAR(34),
", SamplingFeatureCode:  ",CHAR(34),INDEX(SamplingFeatures[Feature Code],$A478),CHAR(34),
", SamplingFeatureName:  ",CHAR(34),INDEX(SamplingFeatures[Feature Name],$A478),CHAR(34),
", SamplingFeatureDescription:  ",CHAR(34),INDEX(SamplingFeatures[Feature Description],$A478),CHAR(34),
", SamplingFeatureGeotypeCV:  ",CHAR(34),INDEX(SamplingFeatures[Feature Geo Type],$A478),CHAR(34),
", FeatureGeometry:  ",CHAR(34),INDEX(SamplingFeatures[Feature Geometry],$A478),CHAR(34),
", Elevation_m:  ",CHAR(34),INDEX(SamplingFeatures[Elevation_m],$A478),CHAR(34),
", ElevationDatumCV:  ",CHAR(34),ElevationDatum,CHAR(34),"}"))</f>
        <v>#REF!</v>
      </c>
      <c r="L478" t="e">
        <f>IF(INDEX(SamplingFeatures[Sampling Feature Type],$A478)&lt;&gt;"Site","",
CONCATENATE("  - &amp;SiteID",TEXT(SUMPRODUCT(--($L$3:$L477&lt;&gt;"")),"0000"),
" {","SamplingFeatureID:  *SamplingFeatureID",TEXT($A478,"0000"),
", SiteTypeCV:  ",CHAR(34),INDEX(Sites[Site Type],$A478),CHAR(34),
", Latitude:  ",INDEX(Sites[Latitude],$A478),
", Longitude:  ",INDEX(Sites[Longitude],$A478),
", SRSName:  ",CHAR(34),LatLonDatum,CHAR(34),"}"))</f>
        <v>#REF!</v>
      </c>
      <c r="M478" t="e">
        <f>IF(INDEX(SamplingFeatures[Sampling Feature Type],$A478)&lt;&gt;"Specimen","",
CONCATENATE("  - &amp;SpecimenID",TEXT(SUMPRODUCT(--($M$3:$M477&lt;&gt;"")),"0000"),
" {","SamplingFeatureID:  *SamplingFeatureID",TEXT($A478,"0000"),
", SpecimenTypeCV:  ",CHAR(34),INDEX(Specimens[Specimen Type],$A478),CHAR(34),
", SpecimenMediumCV:  ",INDEX(Specimens[Specimen Medium],$A478),
", IsFieldSpecimen:  ",CHAR(34),INDEX(Specimens[Is Field Specimen?],$A478),CHAR(34),"}"))</f>
        <v>#REF!</v>
      </c>
      <c r="N478" t="e">
        <f>IF(COUNTA(SpatialOffsets[])=0,"", IF(INDEX(SpatialOffsets[Spatial Offset Type],$A478)="","",
CONCATENATE("  - &amp;SpatialOffsetID",TEXT($A478,"0000"),
" {","SpatialOffsetTypeCV:  ",CHAR(34),INDEX(SpatialOffsets[Spatial Offset Type],$A478),CHAR(34),
", Offset1Value:  ",INDEX(SpatialOffsets[Offset 1 Value],$A478),
", Offset1UnitID:  ",CHAR(34),INDEX(SpatialOffsets[Offset 1 Unit],$A478),CHAR(34),
", Offset2Value:  ",INDEX(SpatialOffsets[Offset 2 Value],$A478),
", Offset2UnitID:  ",CHAR(34),INDEX(SpatialOffsets[Offset 2 Unit],$A478),CHAR(34),
", Offset3Value:  ",INDEX(SpatialOffsets[Offset 3 Value],$A478),
", Offset3UnitID:  ",CHAR(34),INDEX(SpatialOffsets[Offset 3 Unit],$A478),CHAR(34),,"}")))</f>
        <v>#REF!</v>
      </c>
      <c r="O478" t="e">
        <f>IF(COUNTA(RelatedFeatures[])=0,"", IF(INDEX(RelatedFeatures[First Sampling Feature Code],$A478)="","",
CONCATENATE("  - &amp;RelationID",TEXT($A478,"0000"),
" {","SamplingFeatureID:  *SamplingFeatureID",TEXT(MATCH(INDEX(RelatedFeatures[First Sampling Feature Code],$A478),SamplingFeatures[Feature Code],0),"0000"),
", RelationshipTypeCV:  ",CHAR(34),INDEX(RelatedFeatures[Relationship Type],$A478),CHAR(34),
", RelatedFeatureID: *SamplingFeatureID",TEXT(MATCH(INDEX(RelatedFeatures[Second Sampling Feature Code],$A478),SamplingFeatures[Feature Code],0),"0000"),
", SpatialOffsetID:  ",IF(INDEX(RelatedFeatures[Offset Number],$A478)="","",CONCATENATE("*SpatialOffsetID",TEXT(INDEX(RelatedFeatures[Offset Number],$A478),"0000"))),"}")))</f>
        <v>#REF!</v>
      </c>
      <c r="P478" t="e">
        <f>IF(INDEX(Methods[Method Type],$A478)="","",
CONCATENATE("  - &amp;MethodID",TEXT($A478,"0000"),
" {","MethodTypeCV:  ",CHAR(34),INDEX(Methods[Method Type],$A478),CHAR(34),
", MethodCode:  ",CHAR(34),INDEX(Methods[Method Code],$A478),CHAR(34),
", MethodName:  ",CHAR(34),INDEX(Methods[Method Name],$A478),CHAR(34),
", MethodDescription:  ",CHAR(34),INDEX(Methods[Method Description],$A478),CHAR(34),
", MethodLink:  ",CHAR(34),INDEX(Methods[Method Link],$A478),CHAR(34),
", OrganizationID: *OrganizationID",TEXT(MATCH(INDEX(Methods[Organization Name],$A478),Organizations[Organization Name],0),"0000"),"}"))</f>
        <v>#REF!</v>
      </c>
      <c r="Q478" t="e">
        <f>IF(INDEX(Variables[Variable Type],$A478)="","",
CONCATENATE("  - &amp;VariableID",TEXT($A478,"0000"),
" {","VariableTypeCV:  ",CHAR(34),INDEX(Variables[Variable Type],$A478),CHAR(34),
", VariableCode:  ",CHAR(34),INDEX(Variables[Variable Code],$A478),CHAR(34),
", VariableNameCV:  ",CHAR(34),INDEX(Variables[Variable Name],$A478),CHAR(34),
", VariableDefinition:  ",CHAR(34),INDEX(Variables[Variable Definition],$A478),CHAR(34),
", SpecciationCV:  ",CHAR(34),INDEX(Variables[Speciation],$A478),CHAR(34),
", NoDataValue:  ",CHAR(34),INDEX(Variables[No Data Value],$A478),CHAR(34),"}"))</f>
        <v>#REF!</v>
      </c>
    </row>
    <row r="479" spans="1:17" x14ac:dyDescent="0.25">
      <c r="A479">
        <v>476</v>
      </c>
      <c r="D479" t="e">
        <f>IF(INDEX(People[First Name],$A479)="","",
CONCATENATE("  - &amp;PersonID",TEXT($A479,"0000"),
" {","PersonFirstName:  ",CHAR(34),INDEX(People[First Name],$A479),CHAR(34),
", PersonMiddleName:  ",CHAR(34),INDEX(People[Middle Name],$A479),CHAR(34),
", PersonLastName:  ",CHAR(34),INDEX(People[Last Name],$A479),CHAR(34),"}"))</f>
        <v>#REF!</v>
      </c>
      <c r="E479" t="e">
        <f>IF(INDEX(Organizations[Organization Type '[CV']],$A479)="","",
CONCATENATE("  - &amp;OrganizationID",TEXT($A479,"0000"),
" {","OrganizationTypeCV:  ",CHAR(34),INDEX(Organizations[Organization Type '[CV']],$A479),CHAR(34),
", OrganizationCode:  ",CHAR(34),INDEX(Organizations[Organization Code],$A479),CHAR(34),
", OrganizationName:  ",CHAR(34),INDEX(Organizations[Organization Name],$A479),CHAR(34),
", OrganizationDescription:  ",CHAR(34),INDEX(Organizations[Organization Description],$A479),CHAR(34),
", OrganizationLink:  ",CHAR(34),INDEX(Organizations[Organization Link],$A479),CHAR(34),"}"))</f>
        <v>#REF!</v>
      </c>
      <c r="F479" t="e">
        <f>IF(INDEX(People[First Name],$A479)="","",
CONCATENATE("  - &amp;AffiliationID",TEXT($A479,"0000"),
" {PersonID: *PersonID",TEXT($A479,"0000"),
", OrganizationID: *OrganizationID",TEXT(MATCH(INDEX(People[Organization Name],$A479),Organizations[Organization Name],0),"0000"),
", IsPrimaryOrganizationContact: , AffiliationStartDate: , AffiliationEndDate: , PrimaryPhone: ",
", PrimaryEmail: ",CHAR(34),INDEX(People[Primary Email],$A479),CHAR(34),
", PrimaryAddress: ",CHAR(34),INDEX(People[Primary Address],$A479),CHAR(34),
", PersonLink: }"))</f>
        <v>#REF!</v>
      </c>
      <c r="H479" t="e">
        <f>IF(COUNTA(CitationInformation)=0,"",IF(INDEX(AuthorList[Author Name],$A479)="","",
CONCATENATE("  - &amp;AuthorListID",TEXT($A479,"0000"),
"  {CitationID: *CitationID0001",
", PersonID: *PersonID",TEXT(MATCH(INDEX(AuthorList[Author Name],$A479),People[Full Name],0),"0000"),
", AuthorOrder: ",INDEX(AuthorList[Author Number],$A479),"}")))</f>
        <v>#REF!</v>
      </c>
      <c r="K479" t="e">
        <f>IF(INDEX(SamplingFeatures[Feature Code],$A479)="","",
CONCATENATE("  - &amp;SamplingFeatureID",TEXT($A479,"0000"),
" {","SamplingFeatureUUID:  ",CHAR(34),INDEX(SamplingFeatures[Sampling Feature UUID],$A479),CHAR(34),
", SamplingFeatureTypeCV:  ",CHAR(34),INDEX(SamplingFeatures[Sampling Feature Type],$A479),CHAR(34),
", SamplingFeatureCode:  ",CHAR(34),INDEX(SamplingFeatures[Feature Code],$A479),CHAR(34),
", SamplingFeatureName:  ",CHAR(34),INDEX(SamplingFeatures[Feature Name],$A479),CHAR(34),
", SamplingFeatureDescription:  ",CHAR(34),INDEX(SamplingFeatures[Feature Description],$A479),CHAR(34),
", SamplingFeatureGeotypeCV:  ",CHAR(34),INDEX(SamplingFeatures[Feature Geo Type],$A479),CHAR(34),
", FeatureGeometry:  ",CHAR(34),INDEX(SamplingFeatures[Feature Geometry],$A479),CHAR(34),
", Elevation_m:  ",CHAR(34),INDEX(SamplingFeatures[Elevation_m],$A479),CHAR(34),
", ElevationDatumCV:  ",CHAR(34),ElevationDatum,CHAR(34),"}"))</f>
        <v>#REF!</v>
      </c>
      <c r="L479" t="e">
        <f>IF(INDEX(SamplingFeatures[Sampling Feature Type],$A479)&lt;&gt;"Site","",
CONCATENATE("  - &amp;SiteID",TEXT(SUMPRODUCT(--($L$3:$L478&lt;&gt;"")),"0000"),
" {","SamplingFeatureID:  *SamplingFeatureID",TEXT($A479,"0000"),
", SiteTypeCV:  ",CHAR(34),INDEX(Sites[Site Type],$A479),CHAR(34),
", Latitude:  ",INDEX(Sites[Latitude],$A479),
", Longitude:  ",INDEX(Sites[Longitude],$A479),
", SRSName:  ",CHAR(34),LatLonDatum,CHAR(34),"}"))</f>
        <v>#REF!</v>
      </c>
      <c r="M479" t="e">
        <f>IF(INDEX(SamplingFeatures[Sampling Feature Type],$A479)&lt;&gt;"Specimen","",
CONCATENATE("  - &amp;SpecimenID",TEXT(SUMPRODUCT(--($M$3:$M478&lt;&gt;"")),"0000"),
" {","SamplingFeatureID:  *SamplingFeatureID",TEXT($A479,"0000"),
", SpecimenTypeCV:  ",CHAR(34),INDEX(Specimens[Specimen Type],$A479),CHAR(34),
", SpecimenMediumCV:  ",INDEX(Specimens[Specimen Medium],$A479),
", IsFieldSpecimen:  ",CHAR(34),INDEX(Specimens[Is Field Specimen?],$A479),CHAR(34),"}"))</f>
        <v>#REF!</v>
      </c>
      <c r="N479" t="e">
        <f>IF(COUNTA(SpatialOffsets[])=0,"", IF(INDEX(SpatialOffsets[Spatial Offset Type],$A479)="","",
CONCATENATE("  - &amp;SpatialOffsetID",TEXT($A479,"0000"),
" {","SpatialOffsetTypeCV:  ",CHAR(34),INDEX(SpatialOffsets[Spatial Offset Type],$A479),CHAR(34),
", Offset1Value:  ",INDEX(SpatialOffsets[Offset 1 Value],$A479),
", Offset1UnitID:  ",CHAR(34),INDEX(SpatialOffsets[Offset 1 Unit],$A479),CHAR(34),
", Offset2Value:  ",INDEX(SpatialOffsets[Offset 2 Value],$A479),
", Offset2UnitID:  ",CHAR(34),INDEX(SpatialOffsets[Offset 2 Unit],$A479),CHAR(34),
", Offset3Value:  ",INDEX(SpatialOffsets[Offset 3 Value],$A479),
", Offset3UnitID:  ",CHAR(34),INDEX(SpatialOffsets[Offset 3 Unit],$A479),CHAR(34),,"}")))</f>
        <v>#REF!</v>
      </c>
      <c r="O479" t="e">
        <f>IF(COUNTA(RelatedFeatures[])=0,"", IF(INDEX(RelatedFeatures[First Sampling Feature Code],$A479)="","",
CONCATENATE("  - &amp;RelationID",TEXT($A479,"0000"),
" {","SamplingFeatureID:  *SamplingFeatureID",TEXT(MATCH(INDEX(RelatedFeatures[First Sampling Feature Code],$A479),SamplingFeatures[Feature Code],0),"0000"),
", RelationshipTypeCV:  ",CHAR(34),INDEX(RelatedFeatures[Relationship Type],$A479),CHAR(34),
", RelatedFeatureID: *SamplingFeatureID",TEXT(MATCH(INDEX(RelatedFeatures[Second Sampling Feature Code],$A479),SamplingFeatures[Feature Code],0),"0000"),
", SpatialOffsetID:  ",IF(INDEX(RelatedFeatures[Offset Number],$A479)="","",CONCATENATE("*SpatialOffsetID",TEXT(INDEX(RelatedFeatures[Offset Number],$A479),"0000"))),"}")))</f>
        <v>#REF!</v>
      </c>
      <c r="P479" t="e">
        <f>IF(INDEX(Methods[Method Type],$A479)="","",
CONCATENATE("  - &amp;MethodID",TEXT($A479,"0000"),
" {","MethodTypeCV:  ",CHAR(34),INDEX(Methods[Method Type],$A479),CHAR(34),
", MethodCode:  ",CHAR(34),INDEX(Methods[Method Code],$A479),CHAR(34),
", MethodName:  ",CHAR(34),INDEX(Methods[Method Name],$A479),CHAR(34),
", MethodDescription:  ",CHAR(34),INDEX(Methods[Method Description],$A479),CHAR(34),
", MethodLink:  ",CHAR(34),INDEX(Methods[Method Link],$A479),CHAR(34),
", OrganizationID: *OrganizationID",TEXT(MATCH(INDEX(Methods[Organization Name],$A479),Organizations[Organization Name],0),"0000"),"}"))</f>
        <v>#REF!</v>
      </c>
      <c r="Q479" t="e">
        <f>IF(INDEX(Variables[Variable Type],$A479)="","",
CONCATENATE("  - &amp;VariableID",TEXT($A479,"0000"),
" {","VariableTypeCV:  ",CHAR(34),INDEX(Variables[Variable Type],$A479),CHAR(34),
", VariableCode:  ",CHAR(34),INDEX(Variables[Variable Code],$A479),CHAR(34),
", VariableNameCV:  ",CHAR(34),INDEX(Variables[Variable Name],$A479),CHAR(34),
", VariableDefinition:  ",CHAR(34),INDEX(Variables[Variable Definition],$A479),CHAR(34),
", SpecciationCV:  ",CHAR(34),INDEX(Variables[Speciation],$A479),CHAR(34),
", NoDataValue:  ",CHAR(34),INDEX(Variables[No Data Value],$A479),CHAR(34),"}"))</f>
        <v>#REF!</v>
      </c>
    </row>
    <row r="480" spans="1:17" x14ac:dyDescent="0.25">
      <c r="A480">
        <v>477</v>
      </c>
      <c r="D480" t="e">
        <f>IF(INDEX(People[First Name],$A480)="","",
CONCATENATE("  - &amp;PersonID",TEXT($A480,"0000"),
" {","PersonFirstName:  ",CHAR(34),INDEX(People[First Name],$A480),CHAR(34),
", PersonMiddleName:  ",CHAR(34),INDEX(People[Middle Name],$A480),CHAR(34),
", PersonLastName:  ",CHAR(34),INDEX(People[Last Name],$A480),CHAR(34),"}"))</f>
        <v>#REF!</v>
      </c>
      <c r="E480" t="e">
        <f>IF(INDEX(Organizations[Organization Type '[CV']],$A480)="","",
CONCATENATE("  - &amp;OrganizationID",TEXT($A480,"0000"),
" {","OrganizationTypeCV:  ",CHAR(34),INDEX(Organizations[Organization Type '[CV']],$A480),CHAR(34),
", OrganizationCode:  ",CHAR(34),INDEX(Organizations[Organization Code],$A480),CHAR(34),
", OrganizationName:  ",CHAR(34),INDEX(Organizations[Organization Name],$A480),CHAR(34),
", OrganizationDescription:  ",CHAR(34),INDEX(Organizations[Organization Description],$A480),CHAR(34),
", OrganizationLink:  ",CHAR(34),INDEX(Organizations[Organization Link],$A480),CHAR(34),"}"))</f>
        <v>#REF!</v>
      </c>
      <c r="F480" t="e">
        <f>IF(INDEX(People[First Name],$A480)="","",
CONCATENATE("  - &amp;AffiliationID",TEXT($A480,"0000"),
" {PersonID: *PersonID",TEXT($A480,"0000"),
", OrganizationID: *OrganizationID",TEXT(MATCH(INDEX(People[Organization Name],$A480),Organizations[Organization Name],0),"0000"),
", IsPrimaryOrganizationContact: , AffiliationStartDate: , AffiliationEndDate: , PrimaryPhone: ",
", PrimaryEmail: ",CHAR(34),INDEX(People[Primary Email],$A480),CHAR(34),
", PrimaryAddress: ",CHAR(34),INDEX(People[Primary Address],$A480),CHAR(34),
", PersonLink: }"))</f>
        <v>#REF!</v>
      </c>
      <c r="H480" t="e">
        <f>IF(COUNTA(CitationInformation)=0,"",IF(INDEX(AuthorList[Author Name],$A480)="","",
CONCATENATE("  - &amp;AuthorListID",TEXT($A480,"0000"),
"  {CitationID: *CitationID0001",
", PersonID: *PersonID",TEXT(MATCH(INDEX(AuthorList[Author Name],$A480),People[Full Name],0),"0000"),
", AuthorOrder: ",INDEX(AuthorList[Author Number],$A480),"}")))</f>
        <v>#REF!</v>
      </c>
      <c r="K480" t="e">
        <f>IF(INDEX(SamplingFeatures[Feature Code],$A480)="","",
CONCATENATE("  - &amp;SamplingFeatureID",TEXT($A480,"0000"),
" {","SamplingFeatureUUID:  ",CHAR(34),INDEX(SamplingFeatures[Sampling Feature UUID],$A480),CHAR(34),
", SamplingFeatureTypeCV:  ",CHAR(34),INDEX(SamplingFeatures[Sampling Feature Type],$A480),CHAR(34),
", SamplingFeatureCode:  ",CHAR(34),INDEX(SamplingFeatures[Feature Code],$A480),CHAR(34),
", SamplingFeatureName:  ",CHAR(34),INDEX(SamplingFeatures[Feature Name],$A480),CHAR(34),
", SamplingFeatureDescription:  ",CHAR(34),INDEX(SamplingFeatures[Feature Description],$A480),CHAR(34),
", SamplingFeatureGeotypeCV:  ",CHAR(34),INDEX(SamplingFeatures[Feature Geo Type],$A480),CHAR(34),
", FeatureGeometry:  ",CHAR(34),INDEX(SamplingFeatures[Feature Geometry],$A480),CHAR(34),
", Elevation_m:  ",CHAR(34),INDEX(SamplingFeatures[Elevation_m],$A480),CHAR(34),
", ElevationDatumCV:  ",CHAR(34),ElevationDatum,CHAR(34),"}"))</f>
        <v>#REF!</v>
      </c>
      <c r="L480" t="e">
        <f>IF(INDEX(SamplingFeatures[Sampling Feature Type],$A480)&lt;&gt;"Site","",
CONCATENATE("  - &amp;SiteID",TEXT(SUMPRODUCT(--($L$3:$L479&lt;&gt;"")),"0000"),
" {","SamplingFeatureID:  *SamplingFeatureID",TEXT($A480,"0000"),
", SiteTypeCV:  ",CHAR(34),INDEX(Sites[Site Type],$A480),CHAR(34),
", Latitude:  ",INDEX(Sites[Latitude],$A480),
", Longitude:  ",INDEX(Sites[Longitude],$A480),
", SRSName:  ",CHAR(34),LatLonDatum,CHAR(34),"}"))</f>
        <v>#REF!</v>
      </c>
      <c r="M480" t="e">
        <f>IF(INDEX(SamplingFeatures[Sampling Feature Type],$A480)&lt;&gt;"Specimen","",
CONCATENATE("  - &amp;SpecimenID",TEXT(SUMPRODUCT(--($M$3:$M479&lt;&gt;"")),"0000"),
" {","SamplingFeatureID:  *SamplingFeatureID",TEXT($A480,"0000"),
", SpecimenTypeCV:  ",CHAR(34),INDEX(Specimens[Specimen Type],$A480),CHAR(34),
", SpecimenMediumCV:  ",INDEX(Specimens[Specimen Medium],$A480),
", IsFieldSpecimen:  ",CHAR(34),INDEX(Specimens[Is Field Specimen?],$A480),CHAR(34),"}"))</f>
        <v>#REF!</v>
      </c>
      <c r="N480" t="e">
        <f>IF(COUNTA(SpatialOffsets[])=0,"", IF(INDEX(SpatialOffsets[Spatial Offset Type],$A480)="","",
CONCATENATE("  - &amp;SpatialOffsetID",TEXT($A480,"0000"),
" {","SpatialOffsetTypeCV:  ",CHAR(34),INDEX(SpatialOffsets[Spatial Offset Type],$A480),CHAR(34),
", Offset1Value:  ",INDEX(SpatialOffsets[Offset 1 Value],$A480),
", Offset1UnitID:  ",CHAR(34),INDEX(SpatialOffsets[Offset 1 Unit],$A480),CHAR(34),
", Offset2Value:  ",INDEX(SpatialOffsets[Offset 2 Value],$A480),
", Offset2UnitID:  ",CHAR(34),INDEX(SpatialOffsets[Offset 2 Unit],$A480),CHAR(34),
", Offset3Value:  ",INDEX(SpatialOffsets[Offset 3 Value],$A480),
", Offset3UnitID:  ",CHAR(34),INDEX(SpatialOffsets[Offset 3 Unit],$A480),CHAR(34),,"}")))</f>
        <v>#REF!</v>
      </c>
      <c r="O480" t="e">
        <f>IF(COUNTA(RelatedFeatures[])=0,"", IF(INDEX(RelatedFeatures[First Sampling Feature Code],$A480)="","",
CONCATENATE("  - &amp;RelationID",TEXT($A480,"0000"),
" {","SamplingFeatureID:  *SamplingFeatureID",TEXT(MATCH(INDEX(RelatedFeatures[First Sampling Feature Code],$A480),SamplingFeatures[Feature Code],0),"0000"),
", RelationshipTypeCV:  ",CHAR(34),INDEX(RelatedFeatures[Relationship Type],$A480),CHAR(34),
", RelatedFeatureID: *SamplingFeatureID",TEXT(MATCH(INDEX(RelatedFeatures[Second Sampling Feature Code],$A480),SamplingFeatures[Feature Code],0),"0000"),
", SpatialOffsetID:  ",IF(INDEX(RelatedFeatures[Offset Number],$A480)="","",CONCATENATE("*SpatialOffsetID",TEXT(INDEX(RelatedFeatures[Offset Number],$A480),"0000"))),"}")))</f>
        <v>#REF!</v>
      </c>
      <c r="P480" t="e">
        <f>IF(INDEX(Methods[Method Type],$A480)="","",
CONCATENATE("  - &amp;MethodID",TEXT($A480,"0000"),
" {","MethodTypeCV:  ",CHAR(34),INDEX(Methods[Method Type],$A480),CHAR(34),
", MethodCode:  ",CHAR(34),INDEX(Methods[Method Code],$A480),CHAR(34),
", MethodName:  ",CHAR(34),INDEX(Methods[Method Name],$A480),CHAR(34),
", MethodDescription:  ",CHAR(34),INDEX(Methods[Method Description],$A480),CHAR(34),
", MethodLink:  ",CHAR(34),INDEX(Methods[Method Link],$A480),CHAR(34),
", OrganizationID: *OrganizationID",TEXT(MATCH(INDEX(Methods[Organization Name],$A480),Organizations[Organization Name],0),"0000"),"}"))</f>
        <v>#REF!</v>
      </c>
      <c r="Q480" t="e">
        <f>IF(INDEX(Variables[Variable Type],$A480)="","",
CONCATENATE("  - &amp;VariableID",TEXT($A480,"0000"),
" {","VariableTypeCV:  ",CHAR(34),INDEX(Variables[Variable Type],$A480),CHAR(34),
", VariableCode:  ",CHAR(34),INDEX(Variables[Variable Code],$A480),CHAR(34),
", VariableNameCV:  ",CHAR(34),INDEX(Variables[Variable Name],$A480),CHAR(34),
", VariableDefinition:  ",CHAR(34),INDEX(Variables[Variable Definition],$A480),CHAR(34),
", SpecciationCV:  ",CHAR(34),INDEX(Variables[Speciation],$A480),CHAR(34),
", NoDataValue:  ",CHAR(34),INDEX(Variables[No Data Value],$A480),CHAR(34),"}"))</f>
        <v>#REF!</v>
      </c>
    </row>
    <row r="481" spans="1:17" x14ac:dyDescent="0.25">
      <c r="A481">
        <v>478</v>
      </c>
      <c r="D481" t="e">
        <f>IF(INDEX(People[First Name],$A481)="","",
CONCATENATE("  - &amp;PersonID",TEXT($A481,"0000"),
" {","PersonFirstName:  ",CHAR(34),INDEX(People[First Name],$A481),CHAR(34),
", PersonMiddleName:  ",CHAR(34),INDEX(People[Middle Name],$A481),CHAR(34),
", PersonLastName:  ",CHAR(34),INDEX(People[Last Name],$A481),CHAR(34),"}"))</f>
        <v>#REF!</v>
      </c>
      <c r="E481" t="e">
        <f>IF(INDEX(Organizations[Organization Type '[CV']],$A481)="","",
CONCATENATE("  - &amp;OrganizationID",TEXT($A481,"0000"),
" {","OrganizationTypeCV:  ",CHAR(34),INDEX(Organizations[Organization Type '[CV']],$A481),CHAR(34),
", OrganizationCode:  ",CHAR(34),INDEX(Organizations[Organization Code],$A481),CHAR(34),
", OrganizationName:  ",CHAR(34),INDEX(Organizations[Organization Name],$A481),CHAR(34),
", OrganizationDescription:  ",CHAR(34),INDEX(Organizations[Organization Description],$A481),CHAR(34),
", OrganizationLink:  ",CHAR(34),INDEX(Organizations[Organization Link],$A481),CHAR(34),"}"))</f>
        <v>#REF!</v>
      </c>
      <c r="F481" t="e">
        <f>IF(INDEX(People[First Name],$A481)="","",
CONCATENATE("  - &amp;AffiliationID",TEXT($A481,"0000"),
" {PersonID: *PersonID",TEXT($A481,"0000"),
", OrganizationID: *OrganizationID",TEXT(MATCH(INDEX(People[Organization Name],$A481),Organizations[Organization Name],0),"0000"),
", IsPrimaryOrganizationContact: , AffiliationStartDate: , AffiliationEndDate: , PrimaryPhone: ",
", PrimaryEmail: ",CHAR(34),INDEX(People[Primary Email],$A481),CHAR(34),
", PrimaryAddress: ",CHAR(34),INDEX(People[Primary Address],$A481),CHAR(34),
", PersonLink: }"))</f>
        <v>#REF!</v>
      </c>
      <c r="H481" t="e">
        <f>IF(COUNTA(CitationInformation)=0,"",IF(INDEX(AuthorList[Author Name],$A481)="","",
CONCATENATE("  - &amp;AuthorListID",TEXT($A481,"0000"),
"  {CitationID: *CitationID0001",
", PersonID: *PersonID",TEXT(MATCH(INDEX(AuthorList[Author Name],$A481),People[Full Name],0),"0000"),
", AuthorOrder: ",INDEX(AuthorList[Author Number],$A481),"}")))</f>
        <v>#REF!</v>
      </c>
      <c r="K481" t="e">
        <f>IF(INDEX(SamplingFeatures[Feature Code],$A481)="","",
CONCATENATE("  - &amp;SamplingFeatureID",TEXT($A481,"0000"),
" {","SamplingFeatureUUID:  ",CHAR(34),INDEX(SamplingFeatures[Sampling Feature UUID],$A481),CHAR(34),
", SamplingFeatureTypeCV:  ",CHAR(34),INDEX(SamplingFeatures[Sampling Feature Type],$A481),CHAR(34),
", SamplingFeatureCode:  ",CHAR(34),INDEX(SamplingFeatures[Feature Code],$A481),CHAR(34),
", SamplingFeatureName:  ",CHAR(34),INDEX(SamplingFeatures[Feature Name],$A481),CHAR(34),
", SamplingFeatureDescription:  ",CHAR(34),INDEX(SamplingFeatures[Feature Description],$A481),CHAR(34),
", SamplingFeatureGeotypeCV:  ",CHAR(34),INDEX(SamplingFeatures[Feature Geo Type],$A481),CHAR(34),
", FeatureGeometry:  ",CHAR(34),INDEX(SamplingFeatures[Feature Geometry],$A481),CHAR(34),
", Elevation_m:  ",CHAR(34),INDEX(SamplingFeatures[Elevation_m],$A481),CHAR(34),
", ElevationDatumCV:  ",CHAR(34),ElevationDatum,CHAR(34),"}"))</f>
        <v>#REF!</v>
      </c>
      <c r="L481" t="e">
        <f>IF(INDEX(SamplingFeatures[Sampling Feature Type],$A481)&lt;&gt;"Site","",
CONCATENATE("  - &amp;SiteID",TEXT(SUMPRODUCT(--($L$3:$L480&lt;&gt;"")),"0000"),
" {","SamplingFeatureID:  *SamplingFeatureID",TEXT($A481,"0000"),
", SiteTypeCV:  ",CHAR(34),INDEX(Sites[Site Type],$A481),CHAR(34),
", Latitude:  ",INDEX(Sites[Latitude],$A481),
", Longitude:  ",INDEX(Sites[Longitude],$A481),
", SRSName:  ",CHAR(34),LatLonDatum,CHAR(34),"}"))</f>
        <v>#REF!</v>
      </c>
      <c r="M481" t="e">
        <f>IF(INDEX(SamplingFeatures[Sampling Feature Type],$A481)&lt;&gt;"Specimen","",
CONCATENATE("  - &amp;SpecimenID",TEXT(SUMPRODUCT(--($M$3:$M480&lt;&gt;"")),"0000"),
" {","SamplingFeatureID:  *SamplingFeatureID",TEXT($A481,"0000"),
", SpecimenTypeCV:  ",CHAR(34),INDEX(Specimens[Specimen Type],$A481),CHAR(34),
", SpecimenMediumCV:  ",INDEX(Specimens[Specimen Medium],$A481),
", IsFieldSpecimen:  ",CHAR(34),INDEX(Specimens[Is Field Specimen?],$A481),CHAR(34),"}"))</f>
        <v>#REF!</v>
      </c>
      <c r="N481" t="e">
        <f>IF(COUNTA(SpatialOffsets[])=0,"", IF(INDEX(SpatialOffsets[Spatial Offset Type],$A481)="","",
CONCATENATE("  - &amp;SpatialOffsetID",TEXT($A481,"0000"),
" {","SpatialOffsetTypeCV:  ",CHAR(34),INDEX(SpatialOffsets[Spatial Offset Type],$A481),CHAR(34),
", Offset1Value:  ",INDEX(SpatialOffsets[Offset 1 Value],$A481),
", Offset1UnitID:  ",CHAR(34),INDEX(SpatialOffsets[Offset 1 Unit],$A481),CHAR(34),
", Offset2Value:  ",INDEX(SpatialOffsets[Offset 2 Value],$A481),
", Offset2UnitID:  ",CHAR(34),INDEX(SpatialOffsets[Offset 2 Unit],$A481),CHAR(34),
", Offset3Value:  ",INDEX(SpatialOffsets[Offset 3 Value],$A481),
", Offset3UnitID:  ",CHAR(34),INDEX(SpatialOffsets[Offset 3 Unit],$A481),CHAR(34),,"}")))</f>
        <v>#REF!</v>
      </c>
      <c r="O481" t="e">
        <f>IF(COUNTA(RelatedFeatures[])=0,"", IF(INDEX(RelatedFeatures[First Sampling Feature Code],$A481)="","",
CONCATENATE("  - &amp;RelationID",TEXT($A481,"0000"),
" {","SamplingFeatureID:  *SamplingFeatureID",TEXT(MATCH(INDEX(RelatedFeatures[First Sampling Feature Code],$A481),SamplingFeatures[Feature Code],0),"0000"),
", RelationshipTypeCV:  ",CHAR(34),INDEX(RelatedFeatures[Relationship Type],$A481),CHAR(34),
", RelatedFeatureID: *SamplingFeatureID",TEXT(MATCH(INDEX(RelatedFeatures[Second Sampling Feature Code],$A481),SamplingFeatures[Feature Code],0),"0000"),
", SpatialOffsetID:  ",IF(INDEX(RelatedFeatures[Offset Number],$A481)="","",CONCATENATE("*SpatialOffsetID",TEXT(INDEX(RelatedFeatures[Offset Number],$A481),"0000"))),"}")))</f>
        <v>#REF!</v>
      </c>
      <c r="P481" t="e">
        <f>IF(INDEX(Methods[Method Type],$A481)="","",
CONCATENATE("  - &amp;MethodID",TEXT($A481,"0000"),
" {","MethodTypeCV:  ",CHAR(34),INDEX(Methods[Method Type],$A481),CHAR(34),
", MethodCode:  ",CHAR(34),INDEX(Methods[Method Code],$A481),CHAR(34),
", MethodName:  ",CHAR(34),INDEX(Methods[Method Name],$A481),CHAR(34),
", MethodDescription:  ",CHAR(34),INDEX(Methods[Method Description],$A481),CHAR(34),
", MethodLink:  ",CHAR(34),INDEX(Methods[Method Link],$A481),CHAR(34),
", OrganizationID: *OrganizationID",TEXT(MATCH(INDEX(Methods[Organization Name],$A481),Organizations[Organization Name],0),"0000"),"}"))</f>
        <v>#REF!</v>
      </c>
      <c r="Q481" t="e">
        <f>IF(INDEX(Variables[Variable Type],$A481)="","",
CONCATENATE("  - &amp;VariableID",TEXT($A481,"0000"),
" {","VariableTypeCV:  ",CHAR(34),INDEX(Variables[Variable Type],$A481),CHAR(34),
", VariableCode:  ",CHAR(34),INDEX(Variables[Variable Code],$A481),CHAR(34),
", VariableNameCV:  ",CHAR(34),INDEX(Variables[Variable Name],$A481),CHAR(34),
", VariableDefinition:  ",CHAR(34),INDEX(Variables[Variable Definition],$A481),CHAR(34),
", SpecciationCV:  ",CHAR(34),INDEX(Variables[Speciation],$A481),CHAR(34),
", NoDataValue:  ",CHAR(34),INDEX(Variables[No Data Value],$A481),CHAR(34),"}"))</f>
        <v>#REF!</v>
      </c>
    </row>
    <row r="482" spans="1:17" x14ac:dyDescent="0.25">
      <c r="A482">
        <v>479</v>
      </c>
      <c r="D482" t="e">
        <f>IF(INDEX(People[First Name],$A482)="","",
CONCATENATE("  - &amp;PersonID",TEXT($A482,"0000"),
" {","PersonFirstName:  ",CHAR(34),INDEX(People[First Name],$A482),CHAR(34),
", PersonMiddleName:  ",CHAR(34),INDEX(People[Middle Name],$A482),CHAR(34),
", PersonLastName:  ",CHAR(34),INDEX(People[Last Name],$A482),CHAR(34),"}"))</f>
        <v>#REF!</v>
      </c>
      <c r="E482" t="e">
        <f>IF(INDEX(Organizations[Organization Type '[CV']],$A482)="","",
CONCATENATE("  - &amp;OrganizationID",TEXT($A482,"0000"),
" {","OrganizationTypeCV:  ",CHAR(34),INDEX(Organizations[Organization Type '[CV']],$A482),CHAR(34),
", OrganizationCode:  ",CHAR(34),INDEX(Organizations[Organization Code],$A482),CHAR(34),
", OrganizationName:  ",CHAR(34),INDEX(Organizations[Organization Name],$A482),CHAR(34),
", OrganizationDescription:  ",CHAR(34),INDEX(Organizations[Organization Description],$A482),CHAR(34),
", OrganizationLink:  ",CHAR(34),INDEX(Organizations[Organization Link],$A482),CHAR(34),"}"))</f>
        <v>#REF!</v>
      </c>
      <c r="F482" t="e">
        <f>IF(INDEX(People[First Name],$A482)="","",
CONCATENATE("  - &amp;AffiliationID",TEXT($A482,"0000"),
" {PersonID: *PersonID",TEXT($A482,"0000"),
", OrganizationID: *OrganizationID",TEXT(MATCH(INDEX(People[Organization Name],$A482),Organizations[Organization Name],0),"0000"),
", IsPrimaryOrganizationContact: , AffiliationStartDate: , AffiliationEndDate: , PrimaryPhone: ",
", PrimaryEmail: ",CHAR(34),INDEX(People[Primary Email],$A482),CHAR(34),
", PrimaryAddress: ",CHAR(34),INDEX(People[Primary Address],$A482),CHAR(34),
", PersonLink: }"))</f>
        <v>#REF!</v>
      </c>
      <c r="H482" t="e">
        <f>IF(COUNTA(CitationInformation)=0,"",IF(INDEX(AuthorList[Author Name],$A482)="","",
CONCATENATE("  - &amp;AuthorListID",TEXT($A482,"0000"),
"  {CitationID: *CitationID0001",
", PersonID: *PersonID",TEXT(MATCH(INDEX(AuthorList[Author Name],$A482),People[Full Name],0),"0000"),
", AuthorOrder: ",INDEX(AuthorList[Author Number],$A482),"}")))</f>
        <v>#REF!</v>
      </c>
      <c r="K482" t="e">
        <f>IF(INDEX(SamplingFeatures[Feature Code],$A482)="","",
CONCATENATE("  - &amp;SamplingFeatureID",TEXT($A482,"0000"),
" {","SamplingFeatureUUID:  ",CHAR(34),INDEX(SamplingFeatures[Sampling Feature UUID],$A482),CHAR(34),
", SamplingFeatureTypeCV:  ",CHAR(34),INDEX(SamplingFeatures[Sampling Feature Type],$A482),CHAR(34),
", SamplingFeatureCode:  ",CHAR(34),INDEX(SamplingFeatures[Feature Code],$A482),CHAR(34),
", SamplingFeatureName:  ",CHAR(34),INDEX(SamplingFeatures[Feature Name],$A482),CHAR(34),
", SamplingFeatureDescription:  ",CHAR(34),INDEX(SamplingFeatures[Feature Description],$A482),CHAR(34),
", SamplingFeatureGeotypeCV:  ",CHAR(34),INDEX(SamplingFeatures[Feature Geo Type],$A482),CHAR(34),
", FeatureGeometry:  ",CHAR(34),INDEX(SamplingFeatures[Feature Geometry],$A482),CHAR(34),
", Elevation_m:  ",CHAR(34),INDEX(SamplingFeatures[Elevation_m],$A482),CHAR(34),
", ElevationDatumCV:  ",CHAR(34),ElevationDatum,CHAR(34),"}"))</f>
        <v>#REF!</v>
      </c>
      <c r="L482" t="e">
        <f>IF(INDEX(SamplingFeatures[Sampling Feature Type],$A482)&lt;&gt;"Site","",
CONCATENATE("  - &amp;SiteID",TEXT(SUMPRODUCT(--($L$3:$L481&lt;&gt;"")),"0000"),
" {","SamplingFeatureID:  *SamplingFeatureID",TEXT($A482,"0000"),
", SiteTypeCV:  ",CHAR(34),INDEX(Sites[Site Type],$A482),CHAR(34),
", Latitude:  ",INDEX(Sites[Latitude],$A482),
", Longitude:  ",INDEX(Sites[Longitude],$A482),
", SRSName:  ",CHAR(34),LatLonDatum,CHAR(34),"}"))</f>
        <v>#REF!</v>
      </c>
      <c r="M482" t="e">
        <f>IF(INDEX(SamplingFeatures[Sampling Feature Type],$A482)&lt;&gt;"Specimen","",
CONCATENATE("  - &amp;SpecimenID",TEXT(SUMPRODUCT(--($M$3:$M481&lt;&gt;"")),"0000"),
" {","SamplingFeatureID:  *SamplingFeatureID",TEXT($A482,"0000"),
", SpecimenTypeCV:  ",CHAR(34),INDEX(Specimens[Specimen Type],$A482),CHAR(34),
", SpecimenMediumCV:  ",INDEX(Specimens[Specimen Medium],$A482),
", IsFieldSpecimen:  ",CHAR(34),INDEX(Specimens[Is Field Specimen?],$A482),CHAR(34),"}"))</f>
        <v>#REF!</v>
      </c>
      <c r="N482" t="e">
        <f>IF(COUNTA(SpatialOffsets[])=0,"", IF(INDEX(SpatialOffsets[Spatial Offset Type],$A482)="","",
CONCATENATE("  - &amp;SpatialOffsetID",TEXT($A482,"0000"),
" {","SpatialOffsetTypeCV:  ",CHAR(34),INDEX(SpatialOffsets[Spatial Offset Type],$A482),CHAR(34),
", Offset1Value:  ",INDEX(SpatialOffsets[Offset 1 Value],$A482),
", Offset1UnitID:  ",CHAR(34),INDEX(SpatialOffsets[Offset 1 Unit],$A482),CHAR(34),
", Offset2Value:  ",INDEX(SpatialOffsets[Offset 2 Value],$A482),
", Offset2UnitID:  ",CHAR(34),INDEX(SpatialOffsets[Offset 2 Unit],$A482),CHAR(34),
", Offset3Value:  ",INDEX(SpatialOffsets[Offset 3 Value],$A482),
", Offset3UnitID:  ",CHAR(34),INDEX(SpatialOffsets[Offset 3 Unit],$A482),CHAR(34),,"}")))</f>
        <v>#REF!</v>
      </c>
      <c r="O482" t="e">
        <f>IF(COUNTA(RelatedFeatures[])=0,"", IF(INDEX(RelatedFeatures[First Sampling Feature Code],$A482)="","",
CONCATENATE("  - &amp;RelationID",TEXT($A482,"0000"),
" {","SamplingFeatureID:  *SamplingFeatureID",TEXT(MATCH(INDEX(RelatedFeatures[First Sampling Feature Code],$A482),SamplingFeatures[Feature Code],0),"0000"),
", RelationshipTypeCV:  ",CHAR(34),INDEX(RelatedFeatures[Relationship Type],$A482),CHAR(34),
", RelatedFeatureID: *SamplingFeatureID",TEXT(MATCH(INDEX(RelatedFeatures[Second Sampling Feature Code],$A482),SamplingFeatures[Feature Code],0),"0000"),
", SpatialOffsetID:  ",IF(INDEX(RelatedFeatures[Offset Number],$A482)="","",CONCATENATE("*SpatialOffsetID",TEXT(INDEX(RelatedFeatures[Offset Number],$A482),"0000"))),"}")))</f>
        <v>#REF!</v>
      </c>
      <c r="P482" t="e">
        <f>IF(INDEX(Methods[Method Type],$A482)="","",
CONCATENATE("  - &amp;MethodID",TEXT($A482,"0000"),
" {","MethodTypeCV:  ",CHAR(34),INDEX(Methods[Method Type],$A482),CHAR(34),
", MethodCode:  ",CHAR(34),INDEX(Methods[Method Code],$A482),CHAR(34),
", MethodName:  ",CHAR(34),INDEX(Methods[Method Name],$A482),CHAR(34),
", MethodDescription:  ",CHAR(34),INDEX(Methods[Method Description],$A482),CHAR(34),
", MethodLink:  ",CHAR(34),INDEX(Methods[Method Link],$A482),CHAR(34),
", OrganizationID: *OrganizationID",TEXT(MATCH(INDEX(Methods[Organization Name],$A482),Organizations[Organization Name],0),"0000"),"}"))</f>
        <v>#REF!</v>
      </c>
      <c r="Q482" t="e">
        <f>IF(INDEX(Variables[Variable Type],$A482)="","",
CONCATENATE("  - &amp;VariableID",TEXT($A482,"0000"),
" {","VariableTypeCV:  ",CHAR(34),INDEX(Variables[Variable Type],$A482),CHAR(34),
", VariableCode:  ",CHAR(34),INDEX(Variables[Variable Code],$A482),CHAR(34),
", VariableNameCV:  ",CHAR(34),INDEX(Variables[Variable Name],$A482),CHAR(34),
", VariableDefinition:  ",CHAR(34),INDEX(Variables[Variable Definition],$A482),CHAR(34),
", SpecciationCV:  ",CHAR(34),INDEX(Variables[Speciation],$A482),CHAR(34),
", NoDataValue:  ",CHAR(34),INDEX(Variables[No Data Value],$A482),CHAR(34),"}"))</f>
        <v>#REF!</v>
      </c>
    </row>
    <row r="483" spans="1:17" x14ac:dyDescent="0.25">
      <c r="A483">
        <v>480</v>
      </c>
      <c r="D483" t="e">
        <f>IF(INDEX(People[First Name],$A483)="","",
CONCATENATE("  - &amp;PersonID",TEXT($A483,"0000"),
" {","PersonFirstName:  ",CHAR(34),INDEX(People[First Name],$A483),CHAR(34),
", PersonMiddleName:  ",CHAR(34),INDEX(People[Middle Name],$A483),CHAR(34),
", PersonLastName:  ",CHAR(34),INDEX(People[Last Name],$A483),CHAR(34),"}"))</f>
        <v>#REF!</v>
      </c>
      <c r="E483" t="e">
        <f>IF(INDEX(Organizations[Organization Type '[CV']],$A483)="","",
CONCATENATE("  - &amp;OrganizationID",TEXT($A483,"0000"),
" {","OrganizationTypeCV:  ",CHAR(34),INDEX(Organizations[Organization Type '[CV']],$A483),CHAR(34),
", OrganizationCode:  ",CHAR(34),INDEX(Organizations[Organization Code],$A483),CHAR(34),
", OrganizationName:  ",CHAR(34),INDEX(Organizations[Organization Name],$A483),CHAR(34),
", OrganizationDescription:  ",CHAR(34),INDEX(Organizations[Organization Description],$A483),CHAR(34),
", OrganizationLink:  ",CHAR(34),INDEX(Organizations[Organization Link],$A483),CHAR(34),"}"))</f>
        <v>#REF!</v>
      </c>
      <c r="F483" t="e">
        <f>IF(INDEX(People[First Name],$A483)="","",
CONCATENATE("  - &amp;AffiliationID",TEXT($A483,"0000"),
" {PersonID: *PersonID",TEXT($A483,"0000"),
", OrganizationID: *OrganizationID",TEXT(MATCH(INDEX(People[Organization Name],$A483),Organizations[Organization Name],0),"0000"),
", IsPrimaryOrganizationContact: , AffiliationStartDate: , AffiliationEndDate: , PrimaryPhone: ",
", PrimaryEmail: ",CHAR(34),INDEX(People[Primary Email],$A483),CHAR(34),
", PrimaryAddress: ",CHAR(34),INDEX(People[Primary Address],$A483),CHAR(34),
", PersonLink: }"))</f>
        <v>#REF!</v>
      </c>
      <c r="H483" t="e">
        <f>IF(COUNTA(CitationInformation)=0,"",IF(INDEX(AuthorList[Author Name],$A483)="","",
CONCATENATE("  - &amp;AuthorListID",TEXT($A483,"0000"),
"  {CitationID: *CitationID0001",
", PersonID: *PersonID",TEXT(MATCH(INDEX(AuthorList[Author Name],$A483),People[Full Name],0),"0000"),
", AuthorOrder: ",INDEX(AuthorList[Author Number],$A483),"}")))</f>
        <v>#REF!</v>
      </c>
      <c r="K483" t="e">
        <f>IF(INDEX(SamplingFeatures[Feature Code],$A483)="","",
CONCATENATE("  - &amp;SamplingFeatureID",TEXT($A483,"0000"),
" {","SamplingFeatureUUID:  ",CHAR(34),INDEX(SamplingFeatures[Sampling Feature UUID],$A483),CHAR(34),
", SamplingFeatureTypeCV:  ",CHAR(34),INDEX(SamplingFeatures[Sampling Feature Type],$A483),CHAR(34),
", SamplingFeatureCode:  ",CHAR(34),INDEX(SamplingFeatures[Feature Code],$A483),CHAR(34),
", SamplingFeatureName:  ",CHAR(34),INDEX(SamplingFeatures[Feature Name],$A483),CHAR(34),
", SamplingFeatureDescription:  ",CHAR(34),INDEX(SamplingFeatures[Feature Description],$A483),CHAR(34),
", SamplingFeatureGeotypeCV:  ",CHAR(34),INDEX(SamplingFeatures[Feature Geo Type],$A483),CHAR(34),
", FeatureGeometry:  ",CHAR(34),INDEX(SamplingFeatures[Feature Geometry],$A483),CHAR(34),
", Elevation_m:  ",CHAR(34),INDEX(SamplingFeatures[Elevation_m],$A483),CHAR(34),
", ElevationDatumCV:  ",CHAR(34),ElevationDatum,CHAR(34),"}"))</f>
        <v>#REF!</v>
      </c>
      <c r="L483" t="e">
        <f>IF(INDEX(SamplingFeatures[Sampling Feature Type],$A483)&lt;&gt;"Site","",
CONCATENATE("  - &amp;SiteID",TEXT(SUMPRODUCT(--($L$3:$L482&lt;&gt;"")),"0000"),
" {","SamplingFeatureID:  *SamplingFeatureID",TEXT($A483,"0000"),
", SiteTypeCV:  ",CHAR(34),INDEX(Sites[Site Type],$A483),CHAR(34),
", Latitude:  ",INDEX(Sites[Latitude],$A483),
", Longitude:  ",INDEX(Sites[Longitude],$A483),
", SRSName:  ",CHAR(34),LatLonDatum,CHAR(34),"}"))</f>
        <v>#REF!</v>
      </c>
      <c r="M483" t="e">
        <f>IF(INDEX(SamplingFeatures[Sampling Feature Type],$A483)&lt;&gt;"Specimen","",
CONCATENATE("  - &amp;SpecimenID",TEXT(SUMPRODUCT(--($M$3:$M482&lt;&gt;"")),"0000"),
" {","SamplingFeatureID:  *SamplingFeatureID",TEXT($A483,"0000"),
", SpecimenTypeCV:  ",CHAR(34),INDEX(Specimens[Specimen Type],$A483),CHAR(34),
", SpecimenMediumCV:  ",INDEX(Specimens[Specimen Medium],$A483),
", IsFieldSpecimen:  ",CHAR(34),INDEX(Specimens[Is Field Specimen?],$A483),CHAR(34),"}"))</f>
        <v>#REF!</v>
      </c>
      <c r="N483" t="e">
        <f>IF(COUNTA(SpatialOffsets[])=0,"", IF(INDEX(SpatialOffsets[Spatial Offset Type],$A483)="","",
CONCATENATE("  - &amp;SpatialOffsetID",TEXT($A483,"0000"),
" {","SpatialOffsetTypeCV:  ",CHAR(34),INDEX(SpatialOffsets[Spatial Offset Type],$A483),CHAR(34),
", Offset1Value:  ",INDEX(SpatialOffsets[Offset 1 Value],$A483),
", Offset1UnitID:  ",CHAR(34),INDEX(SpatialOffsets[Offset 1 Unit],$A483),CHAR(34),
", Offset2Value:  ",INDEX(SpatialOffsets[Offset 2 Value],$A483),
", Offset2UnitID:  ",CHAR(34),INDEX(SpatialOffsets[Offset 2 Unit],$A483),CHAR(34),
", Offset3Value:  ",INDEX(SpatialOffsets[Offset 3 Value],$A483),
", Offset3UnitID:  ",CHAR(34),INDEX(SpatialOffsets[Offset 3 Unit],$A483),CHAR(34),,"}")))</f>
        <v>#REF!</v>
      </c>
      <c r="O483" t="e">
        <f>IF(COUNTA(RelatedFeatures[])=0,"", IF(INDEX(RelatedFeatures[First Sampling Feature Code],$A483)="","",
CONCATENATE("  - &amp;RelationID",TEXT($A483,"0000"),
" {","SamplingFeatureID:  *SamplingFeatureID",TEXT(MATCH(INDEX(RelatedFeatures[First Sampling Feature Code],$A483),SamplingFeatures[Feature Code],0),"0000"),
", RelationshipTypeCV:  ",CHAR(34),INDEX(RelatedFeatures[Relationship Type],$A483),CHAR(34),
", RelatedFeatureID: *SamplingFeatureID",TEXT(MATCH(INDEX(RelatedFeatures[Second Sampling Feature Code],$A483),SamplingFeatures[Feature Code],0),"0000"),
", SpatialOffsetID:  ",IF(INDEX(RelatedFeatures[Offset Number],$A483)="","",CONCATENATE("*SpatialOffsetID",TEXT(INDEX(RelatedFeatures[Offset Number],$A483),"0000"))),"}")))</f>
        <v>#REF!</v>
      </c>
      <c r="P483" t="e">
        <f>IF(INDEX(Methods[Method Type],$A483)="","",
CONCATENATE("  - &amp;MethodID",TEXT($A483,"0000"),
" {","MethodTypeCV:  ",CHAR(34),INDEX(Methods[Method Type],$A483),CHAR(34),
", MethodCode:  ",CHAR(34),INDEX(Methods[Method Code],$A483),CHAR(34),
", MethodName:  ",CHAR(34),INDEX(Methods[Method Name],$A483),CHAR(34),
", MethodDescription:  ",CHAR(34),INDEX(Methods[Method Description],$A483),CHAR(34),
", MethodLink:  ",CHAR(34),INDEX(Methods[Method Link],$A483),CHAR(34),
", OrganizationID: *OrganizationID",TEXT(MATCH(INDEX(Methods[Organization Name],$A483),Organizations[Organization Name],0),"0000"),"}"))</f>
        <v>#REF!</v>
      </c>
      <c r="Q483" t="e">
        <f>IF(INDEX(Variables[Variable Type],$A483)="","",
CONCATENATE("  - &amp;VariableID",TEXT($A483,"0000"),
" {","VariableTypeCV:  ",CHAR(34),INDEX(Variables[Variable Type],$A483),CHAR(34),
", VariableCode:  ",CHAR(34),INDEX(Variables[Variable Code],$A483),CHAR(34),
", VariableNameCV:  ",CHAR(34),INDEX(Variables[Variable Name],$A483),CHAR(34),
", VariableDefinition:  ",CHAR(34),INDEX(Variables[Variable Definition],$A483),CHAR(34),
", SpecciationCV:  ",CHAR(34),INDEX(Variables[Speciation],$A483),CHAR(34),
", NoDataValue:  ",CHAR(34),INDEX(Variables[No Data Value],$A483),CHAR(34),"}"))</f>
        <v>#REF!</v>
      </c>
    </row>
    <row r="484" spans="1:17" x14ac:dyDescent="0.25">
      <c r="A484">
        <v>481</v>
      </c>
      <c r="D484" t="e">
        <f>IF(INDEX(People[First Name],$A484)="","",
CONCATENATE("  - &amp;PersonID",TEXT($A484,"0000"),
" {","PersonFirstName:  ",CHAR(34),INDEX(People[First Name],$A484),CHAR(34),
", PersonMiddleName:  ",CHAR(34),INDEX(People[Middle Name],$A484),CHAR(34),
", PersonLastName:  ",CHAR(34),INDEX(People[Last Name],$A484),CHAR(34),"}"))</f>
        <v>#REF!</v>
      </c>
      <c r="E484" t="e">
        <f>IF(INDEX(Organizations[Organization Type '[CV']],$A484)="","",
CONCATENATE("  - &amp;OrganizationID",TEXT($A484,"0000"),
" {","OrganizationTypeCV:  ",CHAR(34),INDEX(Organizations[Organization Type '[CV']],$A484),CHAR(34),
", OrganizationCode:  ",CHAR(34),INDEX(Organizations[Organization Code],$A484),CHAR(34),
", OrganizationName:  ",CHAR(34),INDEX(Organizations[Organization Name],$A484),CHAR(34),
", OrganizationDescription:  ",CHAR(34),INDEX(Organizations[Organization Description],$A484),CHAR(34),
", OrganizationLink:  ",CHAR(34),INDEX(Organizations[Organization Link],$A484),CHAR(34),"}"))</f>
        <v>#REF!</v>
      </c>
      <c r="F484" t="e">
        <f>IF(INDEX(People[First Name],$A484)="","",
CONCATENATE("  - &amp;AffiliationID",TEXT($A484,"0000"),
" {PersonID: *PersonID",TEXT($A484,"0000"),
", OrganizationID: *OrganizationID",TEXT(MATCH(INDEX(People[Organization Name],$A484),Organizations[Organization Name],0),"0000"),
", IsPrimaryOrganizationContact: , AffiliationStartDate: , AffiliationEndDate: , PrimaryPhone: ",
", PrimaryEmail: ",CHAR(34),INDEX(People[Primary Email],$A484),CHAR(34),
", PrimaryAddress: ",CHAR(34),INDEX(People[Primary Address],$A484),CHAR(34),
", PersonLink: }"))</f>
        <v>#REF!</v>
      </c>
      <c r="H484" t="e">
        <f>IF(COUNTA(CitationInformation)=0,"",IF(INDEX(AuthorList[Author Name],$A484)="","",
CONCATENATE("  - &amp;AuthorListID",TEXT($A484,"0000"),
"  {CitationID: *CitationID0001",
", PersonID: *PersonID",TEXT(MATCH(INDEX(AuthorList[Author Name],$A484),People[Full Name],0),"0000"),
", AuthorOrder: ",INDEX(AuthorList[Author Number],$A484),"}")))</f>
        <v>#REF!</v>
      </c>
      <c r="K484" t="e">
        <f>IF(INDEX(SamplingFeatures[Feature Code],$A484)="","",
CONCATENATE("  - &amp;SamplingFeatureID",TEXT($A484,"0000"),
" {","SamplingFeatureUUID:  ",CHAR(34),INDEX(SamplingFeatures[Sampling Feature UUID],$A484),CHAR(34),
", SamplingFeatureTypeCV:  ",CHAR(34),INDEX(SamplingFeatures[Sampling Feature Type],$A484),CHAR(34),
", SamplingFeatureCode:  ",CHAR(34),INDEX(SamplingFeatures[Feature Code],$A484),CHAR(34),
", SamplingFeatureName:  ",CHAR(34),INDEX(SamplingFeatures[Feature Name],$A484),CHAR(34),
", SamplingFeatureDescription:  ",CHAR(34),INDEX(SamplingFeatures[Feature Description],$A484),CHAR(34),
", SamplingFeatureGeotypeCV:  ",CHAR(34),INDEX(SamplingFeatures[Feature Geo Type],$A484),CHAR(34),
", FeatureGeometry:  ",CHAR(34),INDEX(SamplingFeatures[Feature Geometry],$A484),CHAR(34),
", Elevation_m:  ",CHAR(34),INDEX(SamplingFeatures[Elevation_m],$A484),CHAR(34),
", ElevationDatumCV:  ",CHAR(34),ElevationDatum,CHAR(34),"}"))</f>
        <v>#REF!</v>
      </c>
      <c r="L484" t="e">
        <f>IF(INDEX(SamplingFeatures[Sampling Feature Type],$A484)&lt;&gt;"Site","",
CONCATENATE("  - &amp;SiteID",TEXT(SUMPRODUCT(--($L$3:$L483&lt;&gt;"")),"0000"),
" {","SamplingFeatureID:  *SamplingFeatureID",TEXT($A484,"0000"),
", SiteTypeCV:  ",CHAR(34),INDEX(Sites[Site Type],$A484),CHAR(34),
", Latitude:  ",INDEX(Sites[Latitude],$A484),
", Longitude:  ",INDEX(Sites[Longitude],$A484),
", SRSName:  ",CHAR(34),LatLonDatum,CHAR(34),"}"))</f>
        <v>#REF!</v>
      </c>
      <c r="M484" t="e">
        <f>IF(INDEX(SamplingFeatures[Sampling Feature Type],$A484)&lt;&gt;"Specimen","",
CONCATENATE("  - &amp;SpecimenID",TEXT(SUMPRODUCT(--($M$3:$M483&lt;&gt;"")),"0000"),
" {","SamplingFeatureID:  *SamplingFeatureID",TEXT($A484,"0000"),
", SpecimenTypeCV:  ",CHAR(34),INDEX(Specimens[Specimen Type],$A484),CHAR(34),
", SpecimenMediumCV:  ",INDEX(Specimens[Specimen Medium],$A484),
", IsFieldSpecimen:  ",CHAR(34),INDEX(Specimens[Is Field Specimen?],$A484),CHAR(34),"}"))</f>
        <v>#REF!</v>
      </c>
      <c r="N484" t="e">
        <f>IF(COUNTA(SpatialOffsets[])=0,"", IF(INDEX(SpatialOffsets[Spatial Offset Type],$A484)="","",
CONCATENATE("  - &amp;SpatialOffsetID",TEXT($A484,"0000"),
" {","SpatialOffsetTypeCV:  ",CHAR(34),INDEX(SpatialOffsets[Spatial Offset Type],$A484),CHAR(34),
", Offset1Value:  ",INDEX(SpatialOffsets[Offset 1 Value],$A484),
", Offset1UnitID:  ",CHAR(34),INDEX(SpatialOffsets[Offset 1 Unit],$A484),CHAR(34),
", Offset2Value:  ",INDEX(SpatialOffsets[Offset 2 Value],$A484),
", Offset2UnitID:  ",CHAR(34),INDEX(SpatialOffsets[Offset 2 Unit],$A484),CHAR(34),
", Offset3Value:  ",INDEX(SpatialOffsets[Offset 3 Value],$A484),
", Offset3UnitID:  ",CHAR(34),INDEX(SpatialOffsets[Offset 3 Unit],$A484),CHAR(34),,"}")))</f>
        <v>#REF!</v>
      </c>
      <c r="O484" t="e">
        <f>IF(COUNTA(RelatedFeatures[])=0,"", IF(INDEX(RelatedFeatures[First Sampling Feature Code],$A484)="","",
CONCATENATE("  - &amp;RelationID",TEXT($A484,"0000"),
" {","SamplingFeatureID:  *SamplingFeatureID",TEXT(MATCH(INDEX(RelatedFeatures[First Sampling Feature Code],$A484),SamplingFeatures[Feature Code],0),"0000"),
", RelationshipTypeCV:  ",CHAR(34),INDEX(RelatedFeatures[Relationship Type],$A484),CHAR(34),
", RelatedFeatureID: *SamplingFeatureID",TEXT(MATCH(INDEX(RelatedFeatures[Second Sampling Feature Code],$A484),SamplingFeatures[Feature Code],0),"0000"),
", SpatialOffsetID:  ",IF(INDEX(RelatedFeatures[Offset Number],$A484)="","",CONCATENATE("*SpatialOffsetID",TEXT(INDEX(RelatedFeatures[Offset Number],$A484),"0000"))),"}")))</f>
        <v>#REF!</v>
      </c>
      <c r="P484" t="e">
        <f>IF(INDEX(Methods[Method Type],$A484)="","",
CONCATENATE("  - &amp;MethodID",TEXT($A484,"0000"),
" {","MethodTypeCV:  ",CHAR(34),INDEX(Methods[Method Type],$A484),CHAR(34),
", MethodCode:  ",CHAR(34),INDEX(Methods[Method Code],$A484),CHAR(34),
", MethodName:  ",CHAR(34),INDEX(Methods[Method Name],$A484),CHAR(34),
", MethodDescription:  ",CHAR(34),INDEX(Methods[Method Description],$A484),CHAR(34),
", MethodLink:  ",CHAR(34),INDEX(Methods[Method Link],$A484),CHAR(34),
", OrganizationID: *OrganizationID",TEXT(MATCH(INDEX(Methods[Organization Name],$A484),Organizations[Organization Name],0),"0000"),"}"))</f>
        <v>#REF!</v>
      </c>
      <c r="Q484" t="e">
        <f>IF(INDEX(Variables[Variable Type],$A484)="","",
CONCATENATE("  - &amp;VariableID",TEXT($A484,"0000"),
" {","VariableTypeCV:  ",CHAR(34),INDEX(Variables[Variable Type],$A484),CHAR(34),
", VariableCode:  ",CHAR(34),INDEX(Variables[Variable Code],$A484),CHAR(34),
", VariableNameCV:  ",CHAR(34),INDEX(Variables[Variable Name],$A484),CHAR(34),
", VariableDefinition:  ",CHAR(34),INDEX(Variables[Variable Definition],$A484),CHAR(34),
", SpecciationCV:  ",CHAR(34),INDEX(Variables[Speciation],$A484),CHAR(34),
", NoDataValue:  ",CHAR(34),INDEX(Variables[No Data Value],$A484),CHAR(34),"}"))</f>
        <v>#REF!</v>
      </c>
    </row>
    <row r="485" spans="1:17" x14ac:dyDescent="0.25">
      <c r="A485">
        <v>482</v>
      </c>
      <c r="D485" t="e">
        <f>IF(INDEX(People[First Name],$A485)="","",
CONCATENATE("  - &amp;PersonID",TEXT($A485,"0000"),
" {","PersonFirstName:  ",CHAR(34),INDEX(People[First Name],$A485),CHAR(34),
", PersonMiddleName:  ",CHAR(34),INDEX(People[Middle Name],$A485),CHAR(34),
", PersonLastName:  ",CHAR(34),INDEX(People[Last Name],$A485),CHAR(34),"}"))</f>
        <v>#REF!</v>
      </c>
      <c r="E485" t="e">
        <f>IF(INDEX(Organizations[Organization Type '[CV']],$A485)="","",
CONCATENATE("  - &amp;OrganizationID",TEXT($A485,"0000"),
" {","OrganizationTypeCV:  ",CHAR(34),INDEX(Organizations[Organization Type '[CV']],$A485),CHAR(34),
", OrganizationCode:  ",CHAR(34),INDEX(Organizations[Organization Code],$A485),CHAR(34),
", OrganizationName:  ",CHAR(34),INDEX(Organizations[Organization Name],$A485),CHAR(34),
", OrganizationDescription:  ",CHAR(34),INDEX(Organizations[Organization Description],$A485),CHAR(34),
", OrganizationLink:  ",CHAR(34),INDEX(Organizations[Organization Link],$A485),CHAR(34),"}"))</f>
        <v>#REF!</v>
      </c>
      <c r="F485" t="e">
        <f>IF(INDEX(People[First Name],$A485)="","",
CONCATENATE("  - &amp;AffiliationID",TEXT($A485,"0000"),
" {PersonID: *PersonID",TEXT($A485,"0000"),
", OrganizationID: *OrganizationID",TEXT(MATCH(INDEX(People[Organization Name],$A485),Organizations[Organization Name],0),"0000"),
", IsPrimaryOrganizationContact: , AffiliationStartDate: , AffiliationEndDate: , PrimaryPhone: ",
", PrimaryEmail: ",CHAR(34),INDEX(People[Primary Email],$A485),CHAR(34),
", PrimaryAddress: ",CHAR(34),INDEX(People[Primary Address],$A485),CHAR(34),
", PersonLink: }"))</f>
        <v>#REF!</v>
      </c>
      <c r="H485" t="e">
        <f>IF(COUNTA(CitationInformation)=0,"",IF(INDEX(AuthorList[Author Name],$A485)="","",
CONCATENATE("  - &amp;AuthorListID",TEXT($A485,"0000"),
"  {CitationID: *CitationID0001",
", PersonID: *PersonID",TEXT(MATCH(INDEX(AuthorList[Author Name],$A485),People[Full Name],0),"0000"),
", AuthorOrder: ",INDEX(AuthorList[Author Number],$A485),"}")))</f>
        <v>#REF!</v>
      </c>
      <c r="K485" t="e">
        <f>IF(INDEX(SamplingFeatures[Feature Code],$A485)="","",
CONCATENATE("  - &amp;SamplingFeatureID",TEXT($A485,"0000"),
" {","SamplingFeatureUUID:  ",CHAR(34),INDEX(SamplingFeatures[Sampling Feature UUID],$A485),CHAR(34),
", SamplingFeatureTypeCV:  ",CHAR(34),INDEX(SamplingFeatures[Sampling Feature Type],$A485),CHAR(34),
", SamplingFeatureCode:  ",CHAR(34),INDEX(SamplingFeatures[Feature Code],$A485),CHAR(34),
", SamplingFeatureName:  ",CHAR(34),INDEX(SamplingFeatures[Feature Name],$A485),CHAR(34),
", SamplingFeatureDescription:  ",CHAR(34),INDEX(SamplingFeatures[Feature Description],$A485),CHAR(34),
", SamplingFeatureGeotypeCV:  ",CHAR(34),INDEX(SamplingFeatures[Feature Geo Type],$A485),CHAR(34),
", FeatureGeometry:  ",CHAR(34),INDEX(SamplingFeatures[Feature Geometry],$A485),CHAR(34),
", Elevation_m:  ",CHAR(34),INDEX(SamplingFeatures[Elevation_m],$A485),CHAR(34),
", ElevationDatumCV:  ",CHAR(34),ElevationDatum,CHAR(34),"}"))</f>
        <v>#REF!</v>
      </c>
      <c r="L485" t="e">
        <f>IF(INDEX(SamplingFeatures[Sampling Feature Type],$A485)&lt;&gt;"Site","",
CONCATENATE("  - &amp;SiteID",TEXT(SUMPRODUCT(--($L$3:$L484&lt;&gt;"")),"0000"),
" {","SamplingFeatureID:  *SamplingFeatureID",TEXT($A485,"0000"),
", SiteTypeCV:  ",CHAR(34),INDEX(Sites[Site Type],$A485),CHAR(34),
", Latitude:  ",INDEX(Sites[Latitude],$A485),
", Longitude:  ",INDEX(Sites[Longitude],$A485),
", SRSName:  ",CHAR(34),LatLonDatum,CHAR(34),"}"))</f>
        <v>#REF!</v>
      </c>
      <c r="M485" t="e">
        <f>IF(INDEX(SamplingFeatures[Sampling Feature Type],$A485)&lt;&gt;"Specimen","",
CONCATENATE("  - &amp;SpecimenID",TEXT(SUMPRODUCT(--($M$3:$M484&lt;&gt;"")),"0000"),
" {","SamplingFeatureID:  *SamplingFeatureID",TEXT($A485,"0000"),
", SpecimenTypeCV:  ",CHAR(34),INDEX(Specimens[Specimen Type],$A485),CHAR(34),
", SpecimenMediumCV:  ",INDEX(Specimens[Specimen Medium],$A485),
", IsFieldSpecimen:  ",CHAR(34),INDEX(Specimens[Is Field Specimen?],$A485),CHAR(34),"}"))</f>
        <v>#REF!</v>
      </c>
      <c r="N485" t="e">
        <f>IF(COUNTA(SpatialOffsets[])=0,"", IF(INDEX(SpatialOffsets[Spatial Offset Type],$A485)="","",
CONCATENATE("  - &amp;SpatialOffsetID",TEXT($A485,"0000"),
" {","SpatialOffsetTypeCV:  ",CHAR(34),INDEX(SpatialOffsets[Spatial Offset Type],$A485),CHAR(34),
", Offset1Value:  ",INDEX(SpatialOffsets[Offset 1 Value],$A485),
", Offset1UnitID:  ",CHAR(34),INDEX(SpatialOffsets[Offset 1 Unit],$A485),CHAR(34),
", Offset2Value:  ",INDEX(SpatialOffsets[Offset 2 Value],$A485),
", Offset2UnitID:  ",CHAR(34),INDEX(SpatialOffsets[Offset 2 Unit],$A485),CHAR(34),
", Offset3Value:  ",INDEX(SpatialOffsets[Offset 3 Value],$A485),
", Offset3UnitID:  ",CHAR(34),INDEX(SpatialOffsets[Offset 3 Unit],$A485),CHAR(34),,"}")))</f>
        <v>#REF!</v>
      </c>
      <c r="O485" t="e">
        <f>IF(COUNTA(RelatedFeatures[])=0,"", IF(INDEX(RelatedFeatures[First Sampling Feature Code],$A485)="","",
CONCATENATE("  - &amp;RelationID",TEXT($A485,"0000"),
" {","SamplingFeatureID:  *SamplingFeatureID",TEXT(MATCH(INDEX(RelatedFeatures[First Sampling Feature Code],$A485),SamplingFeatures[Feature Code],0),"0000"),
", RelationshipTypeCV:  ",CHAR(34),INDEX(RelatedFeatures[Relationship Type],$A485),CHAR(34),
", RelatedFeatureID: *SamplingFeatureID",TEXT(MATCH(INDEX(RelatedFeatures[Second Sampling Feature Code],$A485),SamplingFeatures[Feature Code],0),"0000"),
", SpatialOffsetID:  ",IF(INDEX(RelatedFeatures[Offset Number],$A485)="","",CONCATENATE("*SpatialOffsetID",TEXT(INDEX(RelatedFeatures[Offset Number],$A485),"0000"))),"}")))</f>
        <v>#REF!</v>
      </c>
      <c r="P485" t="e">
        <f>IF(INDEX(Methods[Method Type],$A485)="","",
CONCATENATE("  - &amp;MethodID",TEXT($A485,"0000"),
" {","MethodTypeCV:  ",CHAR(34),INDEX(Methods[Method Type],$A485),CHAR(34),
", MethodCode:  ",CHAR(34),INDEX(Methods[Method Code],$A485),CHAR(34),
", MethodName:  ",CHAR(34),INDEX(Methods[Method Name],$A485),CHAR(34),
", MethodDescription:  ",CHAR(34),INDEX(Methods[Method Description],$A485),CHAR(34),
", MethodLink:  ",CHAR(34),INDEX(Methods[Method Link],$A485),CHAR(34),
", OrganizationID: *OrganizationID",TEXT(MATCH(INDEX(Methods[Organization Name],$A485),Organizations[Organization Name],0),"0000"),"}"))</f>
        <v>#REF!</v>
      </c>
      <c r="Q485" t="e">
        <f>IF(INDEX(Variables[Variable Type],$A485)="","",
CONCATENATE("  - &amp;VariableID",TEXT($A485,"0000"),
" {","VariableTypeCV:  ",CHAR(34),INDEX(Variables[Variable Type],$A485),CHAR(34),
", VariableCode:  ",CHAR(34),INDEX(Variables[Variable Code],$A485),CHAR(34),
", VariableNameCV:  ",CHAR(34),INDEX(Variables[Variable Name],$A485),CHAR(34),
", VariableDefinition:  ",CHAR(34),INDEX(Variables[Variable Definition],$A485),CHAR(34),
", SpecciationCV:  ",CHAR(34),INDEX(Variables[Speciation],$A485),CHAR(34),
", NoDataValue:  ",CHAR(34),INDEX(Variables[No Data Value],$A485),CHAR(34),"}"))</f>
        <v>#REF!</v>
      </c>
    </row>
    <row r="486" spans="1:17" x14ac:dyDescent="0.25">
      <c r="A486">
        <v>483</v>
      </c>
      <c r="D486" t="e">
        <f>IF(INDEX(People[First Name],$A486)="","",
CONCATENATE("  - &amp;PersonID",TEXT($A486,"0000"),
" {","PersonFirstName:  ",CHAR(34),INDEX(People[First Name],$A486),CHAR(34),
", PersonMiddleName:  ",CHAR(34),INDEX(People[Middle Name],$A486),CHAR(34),
", PersonLastName:  ",CHAR(34),INDEX(People[Last Name],$A486),CHAR(34),"}"))</f>
        <v>#REF!</v>
      </c>
      <c r="E486" t="e">
        <f>IF(INDEX(Organizations[Organization Type '[CV']],$A486)="","",
CONCATENATE("  - &amp;OrganizationID",TEXT($A486,"0000"),
" {","OrganizationTypeCV:  ",CHAR(34),INDEX(Organizations[Organization Type '[CV']],$A486),CHAR(34),
", OrganizationCode:  ",CHAR(34),INDEX(Organizations[Organization Code],$A486),CHAR(34),
", OrganizationName:  ",CHAR(34),INDEX(Organizations[Organization Name],$A486),CHAR(34),
", OrganizationDescription:  ",CHAR(34),INDEX(Organizations[Organization Description],$A486),CHAR(34),
", OrganizationLink:  ",CHAR(34),INDEX(Organizations[Organization Link],$A486),CHAR(34),"}"))</f>
        <v>#REF!</v>
      </c>
      <c r="F486" t="e">
        <f>IF(INDEX(People[First Name],$A486)="","",
CONCATENATE("  - &amp;AffiliationID",TEXT($A486,"0000"),
" {PersonID: *PersonID",TEXT($A486,"0000"),
", OrganizationID: *OrganizationID",TEXT(MATCH(INDEX(People[Organization Name],$A486),Organizations[Organization Name],0),"0000"),
", IsPrimaryOrganizationContact: , AffiliationStartDate: , AffiliationEndDate: , PrimaryPhone: ",
", PrimaryEmail: ",CHAR(34),INDEX(People[Primary Email],$A486),CHAR(34),
", PrimaryAddress: ",CHAR(34),INDEX(People[Primary Address],$A486),CHAR(34),
", PersonLink: }"))</f>
        <v>#REF!</v>
      </c>
      <c r="H486" t="e">
        <f>IF(COUNTA(CitationInformation)=0,"",IF(INDEX(AuthorList[Author Name],$A486)="","",
CONCATENATE("  - &amp;AuthorListID",TEXT($A486,"0000"),
"  {CitationID: *CitationID0001",
", PersonID: *PersonID",TEXT(MATCH(INDEX(AuthorList[Author Name],$A486),People[Full Name],0),"0000"),
", AuthorOrder: ",INDEX(AuthorList[Author Number],$A486),"}")))</f>
        <v>#REF!</v>
      </c>
      <c r="K486" t="e">
        <f>IF(INDEX(SamplingFeatures[Feature Code],$A486)="","",
CONCATENATE("  - &amp;SamplingFeatureID",TEXT($A486,"0000"),
" {","SamplingFeatureUUID:  ",CHAR(34),INDEX(SamplingFeatures[Sampling Feature UUID],$A486),CHAR(34),
", SamplingFeatureTypeCV:  ",CHAR(34),INDEX(SamplingFeatures[Sampling Feature Type],$A486),CHAR(34),
", SamplingFeatureCode:  ",CHAR(34),INDEX(SamplingFeatures[Feature Code],$A486),CHAR(34),
", SamplingFeatureName:  ",CHAR(34),INDEX(SamplingFeatures[Feature Name],$A486),CHAR(34),
", SamplingFeatureDescription:  ",CHAR(34),INDEX(SamplingFeatures[Feature Description],$A486),CHAR(34),
", SamplingFeatureGeotypeCV:  ",CHAR(34),INDEX(SamplingFeatures[Feature Geo Type],$A486),CHAR(34),
", FeatureGeometry:  ",CHAR(34),INDEX(SamplingFeatures[Feature Geometry],$A486),CHAR(34),
", Elevation_m:  ",CHAR(34),INDEX(SamplingFeatures[Elevation_m],$A486),CHAR(34),
", ElevationDatumCV:  ",CHAR(34),ElevationDatum,CHAR(34),"}"))</f>
        <v>#REF!</v>
      </c>
      <c r="L486" t="e">
        <f>IF(INDEX(SamplingFeatures[Sampling Feature Type],$A486)&lt;&gt;"Site","",
CONCATENATE("  - &amp;SiteID",TEXT(SUMPRODUCT(--($L$3:$L485&lt;&gt;"")),"0000"),
" {","SamplingFeatureID:  *SamplingFeatureID",TEXT($A486,"0000"),
", SiteTypeCV:  ",CHAR(34),INDEX(Sites[Site Type],$A486),CHAR(34),
", Latitude:  ",INDEX(Sites[Latitude],$A486),
", Longitude:  ",INDEX(Sites[Longitude],$A486),
", SRSName:  ",CHAR(34),LatLonDatum,CHAR(34),"}"))</f>
        <v>#REF!</v>
      </c>
      <c r="M486" t="e">
        <f>IF(INDEX(SamplingFeatures[Sampling Feature Type],$A486)&lt;&gt;"Specimen","",
CONCATENATE("  - &amp;SpecimenID",TEXT(SUMPRODUCT(--($M$3:$M485&lt;&gt;"")),"0000"),
" {","SamplingFeatureID:  *SamplingFeatureID",TEXT($A486,"0000"),
", SpecimenTypeCV:  ",CHAR(34),INDEX(Specimens[Specimen Type],$A486),CHAR(34),
", SpecimenMediumCV:  ",INDEX(Specimens[Specimen Medium],$A486),
", IsFieldSpecimen:  ",CHAR(34),INDEX(Specimens[Is Field Specimen?],$A486),CHAR(34),"}"))</f>
        <v>#REF!</v>
      </c>
      <c r="N486" t="e">
        <f>IF(COUNTA(SpatialOffsets[])=0,"", IF(INDEX(SpatialOffsets[Spatial Offset Type],$A486)="","",
CONCATENATE("  - &amp;SpatialOffsetID",TEXT($A486,"0000"),
" {","SpatialOffsetTypeCV:  ",CHAR(34),INDEX(SpatialOffsets[Spatial Offset Type],$A486),CHAR(34),
", Offset1Value:  ",INDEX(SpatialOffsets[Offset 1 Value],$A486),
", Offset1UnitID:  ",CHAR(34),INDEX(SpatialOffsets[Offset 1 Unit],$A486),CHAR(34),
", Offset2Value:  ",INDEX(SpatialOffsets[Offset 2 Value],$A486),
", Offset2UnitID:  ",CHAR(34),INDEX(SpatialOffsets[Offset 2 Unit],$A486),CHAR(34),
", Offset3Value:  ",INDEX(SpatialOffsets[Offset 3 Value],$A486),
", Offset3UnitID:  ",CHAR(34),INDEX(SpatialOffsets[Offset 3 Unit],$A486),CHAR(34),,"}")))</f>
        <v>#REF!</v>
      </c>
      <c r="O486" t="e">
        <f>IF(COUNTA(RelatedFeatures[])=0,"", IF(INDEX(RelatedFeatures[First Sampling Feature Code],$A486)="","",
CONCATENATE("  - &amp;RelationID",TEXT($A486,"0000"),
" {","SamplingFeatureID:  *SamplingFeatureID",TEXT(MATCH(INDEX(RelatedFeatures[First Sampling Feature Code],$A486),SamplingFeatures[Feature Code],0),"0000"),
", RelationshipTypeCV:  ",CHAR(34),INDEX(RelatedFeatures[Relationship Type],$A486),CHAR(34),
", RelatedFeatureID: *SamplingFeatureID",TEXT(MATCH(INDEX(RelatedFeatures[Second Sampling Feature Code],$A486),SamplingFeatures[Feature Code],0),"0000"),
", SpatialOffsetID:  ",IF(INDEX(RelatedFeatures[Offset Number],$A486)="","",CONCATENATE("*SpatialOffsetID",TEXT(INDEX(RelatedFeatures[Offset Number],$A486),"0000"))),"}")))</f>
        <v>#REF!</v>
      </c>
      <c r="P486" t="e">
        <f>IF(INDEX(Methods[Method Type],$A486)="","",
CONCATENATE("  - &amp;MethodID",TEXT($A486,"0000"),
" {","MethodTypeCV:  ",CHAR(34),INDEX(Methods[Method Type],$A486),CHAR(34),
", MethodCode:  ",CHAR(34),INDEX(Methods[Method Code],$A486),CHAR(34),
", MethodName:  ",CHAR(34),INDEX(Methods[Method Name],$A486),CHAR(34),
", MethodDescription:  ",CHAR(34),INDEX(Methods[Method Description],$A486),CHAR(34),
", MethodLink:  ",CHAR(34),INDEX(Methods[Method Link],$A486),CHAR(34),
", OrganizationID: *OrganizationID",TEXT(MATCH(INDEX(Methods[Organization Name],$A486),Organizations[Organization Name],0),"0000"),"}"))</f>
        <v>#REF!</v>
      </c>
      <c r="Q486" t="e">
        <f>IF(INDEX(Variables[Variable Type],$A486)="","",
CONCATENATE("  - &amp;VariableID",TEXT($A486,"0000"),
" {","VariableTypeCV:  ",CHAR(34),INDEX(Variables[Variable Type],$A486),CHAR(34),
", VariableCode:  ",CHAR(34),INDEX(Variables[Variable Code],$A486),CHAR(34),
", VariableNameCV:  ",CHAR(34),INDEX(Variables[Variable Name],$A486),CHAR(34),
", VariableDefinition:  ",CHAR(34),INDEX(Variables[Variable Definition],$A486),CHAR(34),
", SpecciationCV:  ",CHAR(34),INDEX(Variables[Speciation],$A486),CHAR(34),
", NoDataValue:  ",CHAR(34),INDEX(Variables[No Data Value],$A486),CHAR(34),"}"))</f>
        <v>#REF!</v>
      </c>
    </row>
    <row r="487" spans="1:17" x14ac:dyDescent="0.25">
      <c r="A487">
        <v>484</v>
      </c>
      <c r="D487" t="e">
        <f>IF(INDEX(People[First Name],$A487)="","",
CONCATENATE("  - &amp;PersonID",TEXT($A487,"0000"),
" {","PersonFirstName:  ",CHAR(34),INDEX(People[First Name],$A487),CHAR(34),
", PersonMiddleName:  ",CHAR(34),INDEX(People[Middle Name],$A487),CHAR(34),
", PersonLastName:  ",CHAR(34),INDEX(People[Last Name],$A487),CHAR(34),"}"))</f>
        <v>#REF!</v>
      </c>
      <c r="E487" t="e">
        <f>IF(INDEX(Organizations[Organization Type '[CV']],$A487)="","",
CONCATENATE("  - &amp;OrganizationID",TEXT($A487,"0000"),
" {","OrganizationTypeCV:  ",CHAR(34),INDEX(Organizations[Organization Type '[CV']],$A487),CHAR(34),
", OrganizationCode:  ",CHAR(34),INDEX(Organizations[Organization Code],$A487),CHAR(34),
", OrganizationName:  ",CHAR(34),INDEX(Organizations[Organization Name],$A487),CHAR(34),
", OrganizationDescription:  ",CHAR(34),INDEX(Organizations[Organization Description],$A487),CHAR(34),
", OrganizationLink:  ",CHAR(34),INDEX(Organizations[Organization Link],$A487),CHAR(34),"}"))</f>
        <v>#REF!</v>
      </c>
      <c r="F487" t="e">
        <f>IF(INDEX(People[First Name],$A487)="","",
CONCATENATE("  - &amp;AffiliationID",TEXT($A487,"0000"),
" {PersonID: *PersonID",TEXT($A487,"0000"),
", OrganizationID: *OrganizationID",TEXT(MATCH(INDEX(People[Organization Name],$A487),Organizations[Organization Name],0),"0000"),
", IsPrimaryOrganizationContact: , AffiliationStartDate: , AffiliationEndDate: , PrimaryPhone: ",
", PrimaryEmail: ",CHAR(34),INDEX(People[Primary Email],$A487),CHAR(34),
", PrimaryAddress: ",CHAR(34),INDEX(People[Primary Address],$A487),CHAR(34),
", PersonLink: }"))</f>
        <v>#REF!</v>
      </c>
      <c r="H487" t="e">
        <f>IF(COUNTA(CitationInformation)=0,"",IF(INDEX(AuthorList[Author Name],$A487)="","",
CONCATENATE("  - &amp;AuthorListID",TEXT($A487,"0000"),
"  {CitationID: *CitationID0001",
", PersonID: *PersonID",TEXT(MATCH(INDEX(AuthorList[Author Name],$A487),People[Full Name],0),"0000"),
", AuthorOrder: ",INDEX(AuthorList[Author Number],$A487),"}")))</f>
        <v>#REF!</v>
      </c>
      <c r="K487" t="e">
        <f>IF(INDEX(SamplingFeatures[Feature Code],$A487)="","",
CONCATENATE("  - &amp;SamplingFeatureID",TEXT($A487,"0000"),
" {","SamplingFeatureUUID:  ",CHAR(34),INDEX(SamplingFeatures[Sampling Feature UUID],$A487),CHAR(34),
", SamplingFeatureTypeCV:  ",CHAR(34),INDEX(SamplingFeatures[Sampling Feature Type],$A487),CHAR(34),
", SamplingFeatureCode:  ",CHAR(34),INDEX(SamplingFeatures[Feature Code],$A487),CHAR(34),
", SamplingFeatureName:  ",CHAR(34),INDEX(SamplingFeatures[Feature Name],$A487),CHAR(34),
", SamplingFeatureDescription:  ",CHAR(34),INDEX(SamplingFeatures[Feature Description],$A487),CHAR(34),
", SamplingFeatureGeotypeCV:  ",CHAR(34),INDEX(SamplingFeatures[Feature Geo Type],$A487),CHAR(34),
", FeatureGeometry:  ",CHAR(34),INDEX(SamplingFeatures[Feature Geometry],$A487),CHAR(34),
", Elevation_m:  ",CHAR(34),INDEX(SamplingFeatures[Elevation_m],$A487),CHAR(34),
", ElevationDatumCV:  ",CHAR(34),ElevationDatum,CHAR(34),"}"))</f>
        <v>#REF!</v>
      </c>
      <c r="L487" t="e">
        <f>IF(INDEX(SamplingFeatures[Sampling Feature Type],$A487)&lt;&gt;"Site","",
CONCATENATE("  - &amp;SiteID",TEXT(SUMPRODUCT(--($L$3:$L486&lt;&gt;"")),"0000"),
" {","SamplingFeatureID:  *SamplingFeatureID",TEXT($A487,"0000"),
", SiteTypeCV:  ",CHAR(34),INDEX(Sites[Site Type],$A487),CHAR(34),
", Latitude:  ",INDEX(Sites[Latitude],$A487),
", Longitude:  ",INDEX(Sites[Longitude],$A487),
", SRSName:  ",CHAR(34),LatLonDatum,CHAR(34),"}"))</f>
        <v>#REF!</v>
      </c>
      <c r="M487" t="e">
        <f>IF(INDEX(SamplingFeatures[Sampling Feature Type],$A487)&lt;&gt;"Specimen","",
CONCATENATE("  - &amp;SpecimenID",TEXT(SUMPRODUCT(--($M$3:$M486&lt;&gt;"")),"0000"),
" {","SamplingFeatureID:  *SamplingFeatureID",TEXT($A487,"0000"),
", SpecimenTypeCV:  ",CHAR(34),INDEX(Specimens[Specimen Type],$A487),CHAR(34),
", SpecimenMediumCV:  ",INDEX(Specimens[Specimen Medium],$A487),
", IsFieldSpecimen:  ",CHAR(34),INDEX(Specimens[Is Field Specimen?],$A487),CHAR(34),"}"))</f>
        <v>#REF!</v>
      </c>
      <c r="N487" t="e">
        <f>IF(COUNTA(SpatialOffsets[])=0,"", IF(INDEX(SpatialOffsets[Spatial Offset Type],$A487)="","",
CONCATENATE("  - &amp;SpatialOffsetID",TEXT($A487,"0000"),
" {","SpatialOffsetTypeCV:  ",CHAR(34),INDEX(SpatialOffsets[Spatial Offset Type],$A487),CHAR(34),
", Offset1Value:  ",INDEX(SpatialOffsets[Offset 1 Value],$A487),
", Offset1UnitID:  ",CHAR(34),INDEX(SpatialOffsets[Offset 1 Unit],$A487),CHAR(34),
", Offset2Value:  ",INDEX(SpatialOffsets[Offset 2 Value],$A487),
", Offset2UnitID:  ",CHAR(34),INDEX(SpatialOffsets[Offset 2 Unit],$A487),CHAR(34),
", Offset3Value:  ",INDEX(SpatialOffsets[Offset 3 Value],$A487),
", Offset3UnitID:  ",CHAR(34),INDEX(SpatialOffsets[Offset 3 Unit],$A487),CHAR(34),,"}")))</f>
        <v>#REF!</v>
      </c>
      <c r="O487" t="e">
        <f>IF(COUNTA(RelatedFeatures[])=0,"", IF(INDEX(RelatedFeatures[First Sampling Feature Code],$A487)="","",
CONCATENATE("  - &amp;RelationID",TEXT($A487,"0000"),
" {","SamplingFeatureID:  *SamplingFeatureID",TEXT(MATCH(INDEX(RelatedFeatures[First Sampling Feature Code],$A487),SamplingFeatures[Feature Code],0),"0000"),
", RelationshipTypeCV:  ",CHAR(34),INDEX(RelatedFeatures[Relationship Type],$A487),CHAR(34),
", RelatedFeatureID: *SamplingFeatureID",TEXT(MATCH(INDEX(RelatedFeatures[Second Sampling Feature Code],$A487),SamplingFeatures[Feature Code],0),"0000"),
", SpatialOffsetID:  ",IF(INDEX(RelatedFeatures[Offset Number],$A487)="","",CONCATENATE("*SpatialOffsetID",TEXT(INDEX(RelatedFeatures[Offset Number],$A487),"0000"))),"}")))</f>
        <v>#REF!</v>
      </c>
      <c r="P487" t="e">
        <f>IF(INDEX(Methods[Method Type],$A487)="","",
CONCATENATE("  - &amp;MethodID",TEXT($A487,"0000"),
" {","MethodTypeCV:  ",CHAR(34),INDEX(Methods[Method Type],$A487),CHAR(34),
", MethodCode:  ",CHAR(34),INDEX(Methods[Method Code],$A487),CHAR(34),
", MethodName:  ",CHAR(34),INDEX(Methods[Method Name],$A487),CHAR(34),
", MethodDescription:  ",CHAR(34),INDEX(Methods[Method Description],$A487),CHAR(34),
", MethodLink:  ",CHAR(34),INDEX(Methods[Method Link],$A487),CHAR(34),
", OrganizationID: *OrganizationID",TEXT(MATCH(INDEX(Methods[Organization Name],$A487),Organizations[Organization Name],0),"0000"),"}"))</f>
        <v>#REF!</v>
      </c>
      <c r="Q487" t="e">
        <f>IF(INDEX(Variables[Variable Type],$A487)="","",
CONCATENATE("  - &amp;VariableID",TEXT($A487,"0000"),
" {","VariableTypeCV:  ",CHAR(34),INDEX(Variables[Variable Type],$A487),CHAR(34),
", VariableCode:  ",CHAR(34),INDEX(Variables[Variable Code],$A487),CHAR(34),
", VariableNameCV:  ",CHAR(34),INDEX(Variables[Variable Name],$A487),CHAR(34),
", VariableDefinition:  ",CHAR(34),INDEX(Variables[Variable Definition],$A487),CHAR(34),
", SpecciationCV:  ",CHAR(34),INDEX(Variables[Speciation],$A487),CHAR(34),
", NoDataValue:  ",CHAR(34),INDEX(Variables[No Data Value],$A487),CHAR(34),"}"))</f>
        <v>#REF!</v>
      </c>
    </row>
    <row r="488" spans="1:17" x14ac:dyDescent="0.25">
      <c r="A488">
        <v>485</v>
      </c>
      <c r="D488" t="e">
        <f>IF(INDEX(People[First Name],$A488)="","",
CONCATENATE("  - &amp;PersonID",TEXT($A488,"0000"),
" {","PersonFirstName:  ",CHAR(34),INDEX(People[First Name],$A488),CHAR(34),
", PersonMiddleName:  ",CHAR(34),INDEX(People[Middle Name],$A488),CHAR(34),
", PersonLastName:  ",CHAR(34),INDEX(People[Last Name],$A488),CHAR(34),"}"))</f>
        <v>#REF!</v>
      </c>
      <c r="E488" t="e">
        <f>IF(INDEX(Organizations[Organization Type '[CV']],$A488)="","",
CONCATENATE("  - &amp;OrganizationID",TEXT($A488,"0000"),
" {","OrganizationTypeCV:  ",CHAR(34),INDEX(Organizations[Organization Type '[CV']],$A488),CHAR(34),
", OrganizationCode:  ",CHAR(34),INDEX(Organizations[Organization Code],$A488),CHAR(34),
", OrganizationName:  ",CHAR(34),INDEX(Organizations[Organization Name],$A488),CHAR(34),
", OrganizationDescription:  ",CHAR(34),INDEX(Organizations[Organization Description],$A488),CHAR(34),
", OrganizationLink:  ",CHAR(34),INDEX(Organizations[Organization Link],$A488),CHAR(34),"}"))</f>
        <v>#REF!</v>
      </c>
      <c r="F488" t="e">
        <f>IF(INDEX(People[First Name],$A488)="","",
CONCATENATE("  - &amp;AffiliationID",TEXT($A488,"0000"),
" {PersonID: *PersonID",TEXT($A488,"0000"),
", OrganizationID: *OrganizationID",TEXT(MATCH(INDEX(People[Organization Name],$A488),Organizations[Organization Name],0),"0000"),
", IsPrimaryOrganizationContact: , AffiliationStartDate: , AffiliationEndDate: , PrimaryPhone: ",
", PrimaryEmail: ",CHAR(34),INDEX(People[Primary Email],$A488),CHAR(34),
", PrimaryAddress: ",CHAR(34),INDEX(People[Primary Address],$A488),CHAR(34),
", PersonLink: }"))</f>
        <v>#REF!</v>
      </c>
      <c r="H488" t="e">
        <f>IF(COUNTA(CitationInformation)=0,"",IF(INDEX(AuthorList[Author Name],$A488)="","",
CONCATENATE("  - &amp;AuthorListID",TEXT($A488,"0000"),
"  {CitationID: *CitationID0001",
", PersonID: *PersonID",TEXT(MATCH(INDEX(AuthorList[Author Name],$A488),People[Full Name],0),"0000"),
", AuthorOrder: ",INDEX(AuthorList[Author Number],$A488),"}")))</f>
        <v>#REF!</v>
      </c>
      <c r="K488" t="e">
        <f>IF(INDEX(SamplingFeatures[Feature Code],$A488)="","",
CONCATENATE("  - &amp;SamplingFeatureID",TEXT($A488,"0000"),
" {","SamplingFeatureUUID:  ",CHAR(34),INDEX(SamplingFeatures[Sampling Feature UUID],$A488),CHAR(34),
", SamplingFeatureTypeCV:  ",CHAR(34),INDEX(SamplingFeatures[Sampling Feature Type],$A488),CHAR(34),
", SamplingFeatureCode:  ",CHAR(34),INDEX(SamplingFeatures[Feature Code],$A488),CHAR(34),
", SamplingFeatureName:  ",CHAR(34),INDEX(SamplingFeatures[Feature Name],$A488),CHAR(34),
", SamplingFeatureDescription:  ",CHAR(34),INDEX(SamplingFeatures[Feature Description],$A488),CHAR(34),
", SamplingFeatureGeotypeCV:  ",CHAR(34),INDEX(SamplingFeatures[Feature Geo Type],$A488),CHAR(34),
", FeatureGeometry:  ",CHAR(34),INDEX(SamplingFeatures[Feature Geometry],$A488),CHAR(34),
", Elevation_m:  ",CHAR(34),INDEX(SamplingFeatures[Elevation_m],$A488),CHAR(34),
", ElevationDatumCV:  ",CHAR(34),ElevationDatum,CHAR(34),"}"))</f>
        <v>#REF!</v>
      </c>
      <c r="L488" t="e">
        <f>IF(INDEX(SamplingFeatures[Sampling Feature Type],$A488)&lt;&gt;"Site","",
CONCATENATE("  - &amp;SiteID",TEXT(SUMPRODUCT(--($L$3:$L487&lt;&gt;"")),"0000"),
" {","SamplingFeatureID:  *SamplingFeatureID",TEXT($A488,"0000"),
", SiteTypeCV:  ",CHAR(34),INDEX(Sites[Site Type],$A488),CHAR(34),
", Latitude:  ",INDEX(Sites[Latitude],$A488),
", Longitude:  ",INDEX(Sites[Longitude],$A488),
", SRSName:  ",CHAR(34),LatLonDatum,CHAR(34),"}"))</f>
        <v>#REF!</v>
      </c>
      <c r="M488" t="e">
        <f>IF(INDEX(SamplingFeatures[Sampling Feature Type],$A488)&lt;&gt;"Specimen","",
CONCATENATE("  - &amp;SpecimenID",TEXT(SUMPRODUCT(--($M$3:$M487&lt;&gt;"")),"0000"),
" {","SamplingFeatureID:  *SamplingFeatureID",TEXT($A488,"0000"),
", SpecimenTypeCV:  ",CHAR(34),INDEX(Specimens[Specimen Type],$A488),CHAR(34),
", SpecimenMediumCV:  ",INDEX(Specimens[Specimen Medium],$A488),
", IsFieldSpecimen:  ",CHAR(34),INDEX(Specimens[Is Field Specimen?],$A488),CHAR(34),"}"))</f>
        <v>#REF!</v>
      </c>
      <c r="N488" t="e">
        <f>IF(COUNTA(SpatialOffsets[])=0,"", IF(INDEX(SpatialOffsets[Spatial Offset Type],$A488)="","",
CONCATENATE("  - &amp;SpatialOffsetID",TEXT($A488,"0000"),
" {","SpatialOffsetTypeCV:  ",CHAR(34),INDEX(SpatialOffsets[Spatial Offset Type],$A488),CHAR(34),
", Offset1Value:  ",INDEX(SpatialOffsets[Offset 1 Value],$A488),
", Offset1UnitID:  ",CHAR(34),INDEX(SpatialOffsets[Offset 1 Unit],$A488),CHAR(34),
", Offset2Value:  ",INDEX(SpatialOffsets[Offset 2 Value],$A488),
", Offset2UnitID:  ",CHAR(34),INDEX(SpatialOffsets[Offset 2 Unit],$A488),CHAR(34),
", Offset3Value:  ",INDEX(SpatialOffsets[Offset 3 Value],$A488),
", Offset3UnitID:  ",CHAR(34),INDEX(SpatialOffsets[Offset 3 Unit],$A488),CHAR(34),,"}")))</f>
        <v>#REF!</v>
      </c>
      <c r="O488" t="e">
        <f>IF(COUNTA(RelatedFeatures[])=0,"", IF(INDEX(RelatedFeatures[First Sampling Feature Code],$A488)="","",
CONCATENATE("  - &amp;RelationID",TEXT($A488,"0000"),
" {","SamplingFeatureID:  *SamplingFeatureID",TEXT(MATCH(INDEX(RelatedFeatures[First Sampling Feature Code],$A488),SamplingFeatures[Feature Code],0),"0000"),
", RelationshipTypeCV:  ",CHAR(34),INDEX(RelatedFeatures[Relationship Type],$A488),CHAR(34),
", RelatedFeatureID: *SamplingFeatureID",TEXT(MATCH(INDEX(RelatedFeatures[Second Sampling Feature Code],$A488),SamplingFeatures[Feature Code],0),"0000"),
", SpatialOffsetID:  ",IF(INDEX(RelatedFeatures[Offset Number],$A488)="","",CONCATENATE("*SpatialOffsetID",TEXT(INDEX(RelatedFeatures[Offset Number],$A488),"0000"))),"}")))</f>
        <v>#REF!</v>
      </c>
      <c r="P488" t="e">
        <f>IF(INDEX(Methods[Method Type],$A488)="","",
CONCATENATE("  - &amp;MethodID",TEXT($A488,"0000"),
" {","MethodTypeCV:  ",CHAR(34),INDEX(Methods[Method Type],$A488),CHAR(34),
", MethodCode:  ",CHAR(34),INDEX(Methods[Method Code],$A488),CHAR(34),
", MethodName:  ",CHAR(34),INDEX(Methods[Method Name],$A488),CHAR(34),
", MethodDescription:  ",CHAR(34),INDEX(Methods[Method Description],$A488),CHAR(34),
", MethodLink:  ",CHAR(34),INDEX(Methods[Method Link],$A488),CHAR(34),
", OrganizationID: *OrganizationID",TEXT(MATCH(INDEX(Methods[Organization Name],$A488),Organizations[Organization Name],0),"0000"),"}"))</f>
        <v>#REF!</v>
      </c>
      <c r="Q488" t="e">
        <f>IF(INDEX(Variables[Variable Type],$A488)="","",
CONCATENATE("  - &amp;VariableID",TEXT($A488,"0000"),
" {","VariableTypeCV:  ",CHAR(34),INDEX(Variables[Variable Type],$A488),CHAR(34),
", VariableCode:  ",CHAR(34),INDEX(Variables[Variable Code],$A488),CHAR(34),
", VariableNameCV:  ",CHAR(34),INDEX(Variables[Variable Name],$A488),CHAR(34),
", VariableDefinition:  ",CHAR(34),INDEX(Variables[Variable Definition],$A488),CHAR(34),
", SpecciationCV:  ",CHAR(34),INDEX(Variables[Speciation],$A488),CHAR(34),
", NoDataValue:  ",CHAR(34),INDEX(Variables[No Data Value],$A488),CHAR(34),"}"))</f>
        <v>#REF!</v>
      </c>
    </row>
    <row r="489" spans="1:17" x14ac:dyDescent="0.25">
      <c r="A489">
        <v>486</v>
      </c>
      <c r="D489" t="e">
        <f>IF(INDEX(People[First Name],$A489)="","",
CONCATENATE("  - &amp;PersonID",TEXT($A489,"0000"),
" {","PersonFirstName:  ",CHAR(34),INDEX(People[First Name],$A489),CHAR(34),
", PersonMiddleName:  ",CHAR(34),INDEX(People[Middle Name],$A489),CHAR(34),
", PersonLastName:  ",CHAR(34),INDEX(People[Last Name],$A489),CHAR(34),"}"))</f>
        <v>#REF!</v>
      </c>
      <c r="E489" t="e">
        <f>IF(INDEX(Organizations[Organization Type '[CV']],$A489)="","",
CONCATENATE("  - &amp;OrganizationID",TEXT($A489,"0000"),
" {","OrganizationTypeCV:  ",CHAR(34),INDEX(Organizations[Organization Type '[CV']],$A489),CHAR(34),
", OrganizationCode:  ",CHAR(34),INDEX(Organizations[Organization Code],$A489),CHAR(34),
", OrganizationName:  ",CHAR(34),INDEX(Organizations[Organization Name],$A489),CHAR(34),
", OrganizationDescription:  ",CHAR(34),INDEX(Organizations[Organization Description],$A489),CHAR(34),
", OrganizationLink:  ",CHAR(34),INDEX(Organizations[Organization Link],$A489),CHAR(34),"}"))</f>
        <v>#REF!</v>
      </c>
      <c r="F489" t="e">
        <f>IF(INDEX(People[First Name],$A489)="","",
CONCATENATE("  - &amp;AffiliationID",TEXT($A489,"0000"),
" {PersonID: *PersonID",TEXT($A489,"0000"),
", OrganizationID: *OrganizationID",TEXT(MATCH(INDEX(People[Organization Name],$A489),Organizations[Organization Name],0),"0000"),
", IsPrimaryOrganizationContact: , AffiliationStartDate: , AffiliationEndDate: , PrimaryPhone: ",
", PrimaryEmail: ",CHAR(34),INDEX(People[Primary Email],$A489),CHAR(34),
", PrimaryAddress: ",CHAR(34),INDEX(People[Primary Address],$A489),CHAR(34),
", PersonLink: }"))</f>
        <v>#REF!</v>
      </c>
      <c r="H489" t="e">
        <f>IF(COUNTA(CitationInformation)=0,"",IF(INDEX(AuthorList[Author Name],$A489)="","",
CONCATENATE("  - &amp;AuthorListID",TEXT($A489,"0000"),
"  {CitationID: *CitationID0001",
", PersonID: *PersonID",TEXT(MATCH(INDEX(AuthorList[Author Name],$A489),People[Full Name],0),"0000"),
", AuthorOrder: ",INDEX(AuthorList[Author Number],$A489),"}")))</f>
        <v>#REF!</v>
      </c>
      <c r="K489" t="e">
        <f>IF(INDEX(SamplingFeatures[Feature Code],$A489)="","",
CONCATENATE("  - &amp;SamplingFeatureID",TEXT($A489,"0000"),
" {","SamplingFeatureUUID:  ",CHAR(34),INDEX(SamplingFeatures[Sampling Feature UUID],$A489),CHAR(34),
", SamplingFeatureTypeCV:  ",CHAR(34),INDEX(SamplingFeatures[Sampling Feature Type],$A489),CHAR(34),
", SamplingFeatureCode:  ",CHAR(34),INDEX(SamplingFeatures[Feature Code],$A489),CHAR(34),
", SamplingFeatureName:  ",CHAR(34),INDEX(SamplingFeatures[Feature Name],$A489),CHAR(34),
", SamplingFeatureDescription:  ",CHAR(34),INDEX(SamplingFeatures[Feature Description],$A489),CHAR(34),
", SamplingFeatureGeotypeCV:  ",CHAR(34),INDEX(SamplingFeatures[Feature Geo Type],$A489),CHAR(34),
", FeatureGeometry:  ",CHAR(34),INDEX(SamplingFeatures[Feature Geometry],$A489),CHAR(34),
", Elevation_m:  ",CHAR(34),INDEX(SamplingFeatures[Elevation_m],$A489),CHAR(34),
", ElevationDatumCV:  ",CHAR(34),ElevationDatum,CHAR(34),"}"))</f>
        <v>#REF!</v>
      </c>
      <c r="L489" t="e">
        <f>IF(INDEX(SamplingFeatures[Sampling Feature Type],$A489)&lt;&gt;"Site","",
CONCATENATE("  - &amp;SiteID",TEXT(SUMPRODUCT(--($L$3:$L488&lt;&gt;"")),"0000"),
" {","SamplingFeatureID:  *SamplingFeatureID",TEXT($A489,"0000"),
", SiteTypeCV:  ",CHAR(34),INDEX(Sites[Site Type],$A489),CHAR(34),
", Latitude:  ",INDEX(Sites[Latitude],$A489),
", Longitude:  ",INDEX(Sites[Longitude],$A489),
", SRSName:  ",CHAR(34),LatLonDatum,CHAR(34),"}"))</f>
        <v>#REF!</v>
      </c>
      <c r="M489" t="e">
        <f>IF(INDEX(SamplingFeatures[Sampling Feature Type],$A489)&lt;&gt;"Specimen","",
CONCATENATE("  - &amp;SpecimenID",TEXT(SUMPRODUCT(--($M$3:$M488&lt;&gt;"")),"0000"),
" {","SamplingFeatureID:  *SamplingFeatureID",TEXT($A489,"0000"),
", SpecimenTypeCV:  ",CHAR(34),INDEX(Specimens[Specimen Type],$A489),CHAR(34),
", SpecimenMediumCV:  ",INDEX(Specimens[Specimen Medium],$A489),
", IsFieldSpecimen:  ",CHAR(34),INDEX(Specimens[Is Field Specimen?],$A489),CHAR(34),"}"))</f>
        <v>#REF!</v>
      </c>
      <c r="N489" t="e">
        <f>IF(COUNTA(SpatialOffsets[])=0,"", IF(INDEX(SpatialOffsets[Spatial Offset Type],$A489)="","",
CONCATENATE("  - &amp;SpatialOffsetID",TEXT($A489,"0000"),
" {","SpatialOffsetTypeCV:  ",CHAR(34),INDEX(SpatialOffsets[Spatial Offset Type],$A489),CHAR(34),
", Offset1Value:  ",INDEX(SpatialOffsets[Offset 1 Value],$A489),
", Offset1UnitID:  ",CHAR(34),INDEX(SpatialOffsets[Offset 1 Unit],$A489),CHAR(34),
", Offset2Value:  ",INDEX(SpatialOffsets[Offset 2 Value],$A489),
", Offset2UnitID:  ",CHAR(34),INDEX(SpatialOffsets[Offset 2 Unit],$A489),CHAR(34),
", Offset3Value:  ",INDEX(SpatialOffsets[Offset 3 Value],$A489),
", Offset3UnitID:  ",CHAR(34),INDEX(SpatialOffsets[Offset 3 Unit],$A489),CHAR(34),,"}")))</f>
        <v>#REF!</v>
      </c>
      <c r="O489" t="e">
        <f>IF(COUNTA(RelatedFeatures[])=0,"", IF(INDEX(RelatedFeatures[First Sampling Feature Code],$A489)="","",
CONCATENATE("  - &amp;RelationID",TEXT($A489,"0000"),
" {","SamplingFeatureID:  *SamplingFeatureID",TEXT(MATCH(INDEX(RelatedFeatures[First Sampling Feature Code],$A489),SamplingFeatures[Feature Code],0),"0000"),
", RelationshipTypeCV:  ",CHAR(34),INDEX(RelatedFeatures[Relationship Type],$A489),CHAR(34),
", RelatedFeatureID: *SamplingFeatureID",TEXT(MATCH(INDEX(RelatedFeatures[Second Sampling Feature Code],$A489),SamplingFeatures[Feature Code],0),"0000"),
", SpatialOffsetID:  ",IF(INDEX(RelatedFeatures[Offset Number],$A489)="","",CONCATENATE("*SpatialOffsetID",TEXT(INDEX(RelatedFeatures[Offset Number],$A489),"0000"))),"}")))</f>
        <v>#REF!</v>
      </c>
      <c r="P489" t="e">
        <f>IF(INDEX(Methods[Method Type],$A489)="","",
CONCATENATE("  - &amp;MethodID",TEXT($A489,"0000"),
" {","MethodTypeCV:  ",CHAR(34),INDEX(Methods[Method Type],$A489),CHAR(34),
", MethodCode:  ",CHAR(34),INDEX(Methods[Method Code],$A489),CHAR(34),
", MethodName:  ",CHAR(34),INDEX(Methods[Method Name],$A489),CHAR(34),
", MethodDescription:  ",CHAR(34),INDEX(Methods[Method Description],$A489),CHAR(34),
", MethodLink:  ",CHAR(34),INDEX(Methods[Method Link],$A489),CHAR(34),
", OrganizationID: *OrganizationID",TEXT(MATCH(INDEX(Methods[Organization Name],$A489),Organizations[Organization Name],0),"0000"),"}"))</f>
        <v>#REF!</v>
      </c>
      <c r="Q489" t="e">
        <f>IF(INDEX(Variables[Variable Type],$A489)="","",
CONCATENATE("  - &amp;VariableID",TEXT($A489,"0000"),
" {","VariableTypeCV:  ",CHAR(34),INDEX(Variables[Variable Type],$A489),CHAR(34),
", VariableCode:  ",CHAR(34),INDEX(Variables[Variable Code],$A489),CHAR(34),
", VariableNameCV:  ",CHAR(34),INDEX(Variables[Variable Name],$A489),CHAR(34),
", VariableDefinition:  ",CHAR(34),INDEX(Variables[Variable Definition],$A489),CHAR(34),
", SpecciationCV:  ",CHAR(34),INDEX(Variables[Speciation],$A489),CHAR(34),
", NoDataValue:  ",CHAR(34),INDEX(Variables[No Data Value],$A489),CHAR(34),"}"))</f>
        <v>#REF!</v>
      </c>
    </row>
    <row r="490" spans="1:17" x14ac:dyDescent="0.25">
      <c r="A490">
        <v>487</v>
      </c>
      <c r="D490" t="e">
        <f>IF(INDEX(People[First Name],$A490)="","",
CONCATENATE("  - &amp;PersonID",TEXT($A490,"0000"),
" {","PersonFirstName:  ",CHAR(34),INDEX(People[First Name],$A490),CHAR(34),
", PersonMiddleName:  ",CHAR(34),INDEX(People[Middle Name],$A490),CHAR(34),
", PersonLastName:  ",CHAR(34),INDEX(People[Last Name],$A490),CHAR(34),"}"))</f>
        <v>#REF!</v>
      </c>
      <c r="E490" t="e">
        <f>IF(INDEX(Organizations[Organization Type '[CV']],$A490)="","",
CONCATENATE("  - &amp;OrganizationID",TEXT($A490,"0000"),
" {","OrganizationTypeCV:  ",CHAR(34),INDEX(Organizations[Organization Type '[CV']],$A490),CHAR(34),
", OrganizationCode:  ",CHAR(34),INDEX(Organizations[Organization Code],$A490),CHAR(34),
", OrganizationName:  ",CHAR(34),INDEX(Organizations[Organization Name],$A490),CHAR(34),
", OrganizationDescription:  ",CHAR(34),INDEX(Organizations[Organization Description],$A490),CHAR(34),
", OrganizationLink:  ",CHAR(34),INDEX(Organizations[Organization Link],$A490),CHAR(34),"}"))</f>
        <v>#REF!</v>
      </c>
      <c r="F490" t="e">
        <f>IF(INDEX(People[First Name],$A490)="","",
CONCATENATE("  - &amp;AffiliationID",TEXT($A490,"0000"),
" {PersonID: *PersonID",TEXT($A490,"0000"),
", OrganizationID: *OrganizationID",TEXT(MATCH(INDEX(People[Organization Name],$A490),Organizations[Organization Name],0),"0000"),
", IsPrimaryOrganizationContact: , AffiliationStartDate: , AffiliationEndDate: , PrimaryPhone: ",
", PrimaryEmail: ",CHAR(34),INDEX(People[Primary Email],$A490),CHAR(34),
", PrimaryAddress: ",CHAR(34),INDEX(People[Primary Address],$A490),CHAR(34),
", PersonLink: }"))</f>
        <v>#REF!</v>
      </c>
      <c r="H490" t="e">
        <f>IF(COUNTA(CitationInformation)=0,"",IF(INDEX(AuthorList[Author Name],$A490)="","",
CONCATENATE("  - &amp;AuthorListID",TEXT($A490,"0000"),
"  {CitationID: *CitationID0001",
", PersonID: *PersonID",TEXT(MATCH(INDEX(AuthorList[Author Name],$A490),People[Full Name],0),"0000"),
", AuthorOrder: ",INDEX(AuthorList[Author Number],$A490),"}")))</f>
        <v>#REF!</v>
      </c>
      <c r="K490" t="e">
        <f>IF(INDEX(SamplingFeatures[Feature Code],$A490)="","",
CONCATENATE("  - &amp;SamplingFeatureID",TEXT($A490,"0000"),
" {","SamplingFeatureUUID:  ",CHAR(34),INDEX(SamplingFeatures[Sampling Feature UUID],$A490),CHAR(34),
", SamplingFeatureTypeCV:  ",CHAR(34),INDEX(SamplingFeatures[Sampling Feature Type],$A490),CHAR(34),
", SamplingFeatureCode:  ",CHAR(34),INDEX(SamplingFeatures[Feature Code],$A490),CHAR(34),
", SamplingFeatureName:  ",CHAR(34),INDEX(SamplingFeatures[Feature Name],$A490),CHAR(34),
", SamplingFeatureDescription:  ",CHAR(34),INDEX(SamplingFeatures[Feature Description],$A490),CHAR(34),
", SamplingFeatureGeotypeCV:  ",CHAR(34),INDEX(SamplingFeatures[Feature Geo Type],$A490),CHAR(34),
", FeatureGeometry:  ",CHAR(34),INDEX(SamplingFeatures[Feature Geometry],$A490),CHAR(34),
", Elevation_m:  ",CHAR(34),INDEX(SamplingFeatures[Elevation_m],$A490),CHAR(34),
", ElevationDatumCV:  ",CHAR(34),ElevationDatum,CHAR(34),"}"))</f>
        <v>#REF!</v>
      </c>
      <c r="L490" t="e">
        <f>IF(INDEX(SamplingFeatures[Sampling Feature Type],$A490)&lt;&gt;"Site","",
CONCATENATE("  - &amp;SiteID",TEXT(SUMPRODUCT(--($L$3:$L489&lt;&gt;"")),"0000"),
" {","SamplingFeatureID:  *SamplingFeatureID",TEXT($A490,"0000"),
", SiteTypeCV:  ",CHAR(34),INDEX(Sites[Site Type],$A490),CHAR(34),
", Latitude:  ",INDEX(Sites[Latitude],$A490),
", Longitude:  ",INDEX(Sites[Longitude],$A490),
", SRSName:  ",CHAR(34),LatLonDatum,CHAR(34),"}"))</f>
        <v>#REF!</v>
      </c>
      <c r="M490" t="e">
        <f>IF(INDEX(SamplingFeatures[Sampling Feature Type],$A490)&lt;&gt;"Specimen","",
CONCATENATE("  - &amp;SpecimenID",TEXT(SUMPRODUCT(--($M$3:$M489&lt;&gt;"")),"0000"),
" {","SamplingFeatureID:  *SamplingFeatureID",TEXT($A490,"0000"),
", SpecimenTypeCV:  ",CHAR(34),INDEX(Specimens[Specimen Type],$A490),CHAR(34),
", SpecimenMediumCV:  ",INDEX(Specimens[Specimen Medium],$A490),
", IsFieldSpecimen:  ",CHAR(34),INDEX(Specimens[Is Field Specimen?],$A490),CHAR(34),"}"))</f>
        <v>#REF!</v>
      </c>
      <c r="N490" t="e">
        <f>IF(COUNTA(SpatialOffsets[])=0,"", IF(INDEX(SpatialOffsets[Spatial Offset Type],$A490)="","",
CONCATENATE("  - &amp;SpatialOffsetID",TEXT($A490,"0000"),
" {","SpatialOffsetTypeCV:  ",CHAR(34),INDEX(SpatialOffsets[Spatial Offset Type],$A490),CHAR(34),
", Offset1Value:  ",INDEX(SpatialOffsets[Offset 1 Value],$A490),
", Offset1UnitID:  ",CHAR(34),INDEX(SpatialOffsets[Offset 1 Unit],$A490),CHAR(34),
", Offset2Value:  ",INDEX(SpatialOffsets[Offset 2 Value],$A490),
", Offset2UnitID:  ",CHAR(34),INDEX(SpatialOffsets[Offset 2 Unit],$A490),CHAR(34),
", Offset3Value:  ",INDEX(SpatialOffsets[Offset 3 Value],$A490),
", Offset3UnitID:  ",CHAR(34),INDEX(SpatialOffsets[Offset 3 Unit],$A490),CHAR(34),,"}")))</f>
        <v>#REF!</v>
      </c>
      <c r="O490" t="e">
        <f>IF(COUNTA(RelatedFeatures[])=0,"", IF(INDEX(RelatedFeatures[First Sampling Feature Code],$A490)="","",
CONCATENATE("  - &amp;RelationID",TEXT($A490,"0000"),
" {","SamplingFeatureID:  *SamplingFeatureID",TEXT(MATCH(INDEX(RelatedFeatures[First Sampling Feature Code],$A490),SamplingFeatures[Feature Code],0),"0000"),
", RelationshipTypeCV:  ",CHAR(34),INDEX(RelatedFeatures[Relationship Type],$A490),CHAR(34),
", RelatedFeatureID: *SamplingFeatureID",TEXT(MATCH(INDEX(RelatedFeatures[Second Sampling Feature Code],$A490),SamplingFeatures[Feature Code],0),"0000"),
", SpatialOffsetID:  ",IF(INDEX(RelatedFeatures[Offset Number],$A490)="","",CONCATENATE("*SpatialOffsetID",TEXT(INDEX(RelatedFeatures[Offset Number],$A490),"0000"))),"}")))</f>
        <v>#REF!</v>
      </c>
      <c r="P490" t="e">
        <f>IF(INDEX(Methods[Method Type],$A490)="","",
CONCATENATE("  - &amp;MethodID",TEXT($A490,"0000"),
" {","MethodTypeCV:  ",CHAR(34),INDEX(Methods[Method Type],$A490),CHAR(34),
", MethodCode:  ",CHAR(34),INDEX(Methods[Method Code],$A490),CHAR(34),
", MethodName:  ",CHAR(34),INDEX(Methods[Method Name],$A490),CHAR(34),
", MethodDescription:  ",CHAR(34),INDEX(Methods[Method Description],$A490),CHAR(34),
", MethodLink:  ",CHAR(34),INDEX(Methods[Method Link],$A490),CHAR(34),
", OrganizationID: *OrganizationID",TEXT(MATCH(INDEX(Methods[Organization Name],$A490),Organizations[Organization Name],0),"0000"),"}"))</f>
        <v>#REF!</v>
      </c>
      <c r="Q490" t="e">
        <f>IF(INDEX(Variables[Variable Type],$A490)="","",
CONCATENATE("  - &amp;VariableID",TEXT($A490,"0000"),
" {","VariableTypeCV:  ",CHAR(34),INDEX(Variables[Variable Type],$A490),CHAR(34),
", VariableCode:  ",CHAR(34),INDEX(Variables[Variable Code],$A490),CHAR(34),
", VariableNameCV:  ",CHAR(34),INDEX(Variables[Variable Name],$A490),CHAR(34),
", VariableDefinition:  ",CHAR(34),INDEX(Variables[Variable Definition],$A490),CHAR(34),
", SpecciationCV:  ",CHAR(34),INDEX(Variables[Speciation],$A490),CHAR(34),
", NoDataValue:  ",CHAR(34),INDEX(Variables[No Data Value],$A490),CHAR(34),"}"))</f>
        <v>#REF!</v>
      </c>
    </row>
    <row r="491" spans="1:17" x14ac:dyDescent="0.25">
      <c r="A491">
        <v>488</v>
      </c>
      <c r="D491" t="e">
        <f>IF(INDEX(People[First Name],$A491)="","",
CONCATENATE("  - &amp;PersonID",TEXT($A491,"0000"),
" {","PersonFirstName:  ",CHAR(34),INDEX(People[First Name],$A491),CHAR(34),
", PersonMiddleName:  ",CHAR(34),INDEX(People[Middle Name],$A491),CHAR(34),
", PersonLastName:  ",CHAR(34),INDEX(People[Last Name],$A491),CHAR(34),"}"))</f>
        <v>#REF!</v>
      </c>
      <c r="E491" t="e">
        <f>IF(INDEX(Organizations[Organization Type '[CV']],$A491)="","",
CONCATENATE("  - &amp;OrganizationID",TEXT($A491,"0000"),
" {","OrganizationTypeCV:  ",CHAR(34),INDEX(Organizations[Organization Type '[CV']],$A491),CHAR(34),
", OrganizationCode:  ",CHAR(34),INDEX(Organizations[Organization Code],$A491),CHAR(34),
", OrganizationName:  ",CHAR(34),INDEX(Organizations[Organization Name],$A491),CHAR(34),
", OrganizationDescription:  ",CHAR(34),INDEX(Organizations[Organization Description],$A491),CHAR(34),
", OrganizationLink:  ",CHAR(34),INDEX(Organizations[Organization Link],$A491),CHAR(34),"}"))</f>
        <v>#REF!</v>
      </c>
      <c r="F491" t="e">
        <f>IF(INDEX(People[First Name],$A491)="","",
CONCATENATE("  - &amp;AffiliationID",TEXT($A491,"0000"),
" {PersonID: *PersonID",TEXT($A491,"0000"),
", OrganizationID: *OrganizationID",TEXT(MATCH(INDEX(People[Organization Name],$A491),Organizations[Organization Name],0),"0000"),
", IsPrimaryOrganizationContact: , AffiliationStartDate: , AffiliationEndDate: , PrimaryPhone: ",
", PrimaryEmail: ",CHAR(34),INDEX(People[Primary Email],$A491),CHAR(34),
", PrimaryAddress: ",CHAR(34),INDEX(People[Primary Address],$A491),CHAR(34),
", PersonLink: }"))</f>
        <v>#REF!</v>
      </c>
      <c r="H491" t="e">
        <f>IF(COUNTA(CitationInformation)=0,"",IF(INDEX(AuthorList[Author Name],$A491)="","",
CONCATENATE("  - &amp;AuthorListID",TEXT($A491,"0000"),
"  {CitationID: *CitationID0001",
", PersonID: *PersonID",TEXT(MATCH(INDEX(AuthorList[Author Name],$A491),People[Full Name],0),"0000"),
", AuthorOrder: ",INDEX(AuthorList[Author Number],$A491),"}")))</f>
        <v>#REF!</v>
      </c>
      <c r="K491" t="e">
        <f>IF(INDEX(SamplingFeatures[Feature Code],$A491)="","",
CONCATENATE("  - &amp;SamplingFeatureID",TEXT($A491,"0000"),
" {","SamplingFeatureUUID:  ",CHAR(34),INDEX(SamplingFeatures[Sampling Feature UUID],$A491),CHAR(34),
", SamplingFeatureTypeCV:  ",CHAR(34),INDEX(SamplingFeatures[Sampling Feature Type],$A491),CHAR(34),
", SamplingFeatureCode:  ",CHAR(34),INDEX(SamplingFeatures[Feature Code],$A491),CHAR(34),
", SamplingFeatureName:  ",CHAR(34),INDEX(SamplingFeatures[Feature Name],$A491),CHAR(34),
", SamplingFeatureDescription:  ",CHAR(34),INDEX(SamplingFeatures[Feature Description],$A491),CHAR(34),
", SamplingFeatureGeotypeCV:  ",CHAR(34),INDEX(SamplingFeatures[Feature Geo Type],$A491),CHAR(34),
", FeatureGeometry:  ",CHAR(34),INDEX(SamplingFeatures[Feature Geometry],$A491),CHAR(34),
", Elevation_m:  ",CHAR(34),INDEX(SamplingFeatures[Elevation_m],$A491),CHAR(34),
", ElevationDatumCV:  ",CHAR(34),ElevationDatum,CHAR(34),"}"))</f>
        <v>#REF!</v>
      </c>
      <c r="L491" t="e">
        <f>IF(INDEX(SamplingFeatures[Sampling Feature Type],$A491)&lt;&gt;"Site","",
CONCATENATE("  - &amp;SiteID",TEXT(SUMPRODUCT(--($L$3:$L490&lt;&gt;"")),"0000"),
" {","SamplingFeatureID:  *SamplingFeatureID",TEXT($A491,"0000"),
", SiteTypeCV:  ",CHAR(34),INDEX(Sites[Site Type],$A491),CHAR(34),
", Latitude:  ",INDEX(Sites[Latitude],$A491),
", Longitude:  ",INDEX(Sites[Longitude],$A491),
", SRSName:  ",CHAR(34),LatLonDatum,CHAR(34),"}"))</f>
        <v>#REF!</v>
      </c>
      <c r="M491" t="e">
        <f>IF(INDEX(SamplingFeatures[Sampling Feature Type],$A491)&lt;&gt;"Specimen","",
CONCATENATE("  - &amp;SpecimenID",TEXT(SUMPRODUCT(--($M$3:$M490&lt;&gt;"")),"0000"),
" {","SamplingFeatureID:  *SamplingFeatureID",TEXT($A491,"0000"),
", SpecimenTypeCV:  ",CHAR(34),INDEX(Specimens[Specimen Type],$A491),CHAR(34),
", SpecimenMediumCV:  ",INDEX(Specimens[Specimen Medium],$A491),
", IsFieldSpecimen:  ",CHAR(34),INDEX(Specimens[Is Field Specimen?],$A491),CHAR(34),"}"))</f>
        <v>#REF!</v>
      </c>
      <c r="N491" t="e">
        <f>IF(COUNTA(SpatialOffsets[])=0,"", IF(INDEX(SpatialOffsets[Spatial Offset Type],$A491)="","",
CONCATENATE("  - &amp;SpatialOffsetID",TEXT($A491,"0000"),
" {","SpatialOffsetTypeCV:  ",CHAR(34),INDEX(SpatialOffsets[Spatial Offset Type],$A491),CHAR(34),
", Offset1Value:  ",INDEX(SpatialOffsets[Offset 1 Value],$A491),
", Offset1UnitID:  ",CHAR(34),INDEX(SpatialOffsets[Offset 1 Unit],$A491),CHAR(34),
", Offset2Value:  ",INDEX(SpatialOffsets[Offset 2 Value],$A491),
", Offset2UnitID:  ",CHAR(34),INDEX(SpatialOffsets[Offset 2 Unit],$A491),CHAR(34),
", Offset3Value:  ",INDEX(SpatialOffsets[Offset 3 Value],$A491),
", Offset3UnitID:  ",CHAR(34),INDEX(SpatialOffsets[Offset 3 Unit],$A491),CHAR(34),,"}")))</f>
        <v>#REF!</v>
      </c>
      <c r="O491" t="e">
        <f>IF(COUNTA(RelatedFeatures[])=0,"", IF(INDEX(RelatedFeatures[First Sampling Feature Code],$A491)="","",
CONCATENATE("  - &amp;RelationID",TEXT($A491,"0000"),
" {","SamplingFeatureID:  *SamplingFeatureID",TEXT(MATCH(INDEX(RelatedFeatures[First Sampling Feature Code],$A491),SamplingFeatures[Feature Code],0),"0000"),
", RelationshipTypeCV:  ",CHAR(34),INDEX(RelatedFeatures[Relationship Type],$A491),CHAR(34),
", RelatedFeatureID: *SamplingFeatureID",TEXT(MATCH(INDEX(RelatedFeatures[Second Sampling Feature Code],$A491),SamplingFeatures[Feature Code],0),"0000"),
", SpatialOffsetID:  ",IF(INDEX(RelatedFeatures[Offset Number],$A491)="","",CONCATENATE("*SpatialOffsetID",TEXT(INDEX(RelatedFeatures[Offset Number],$A491),"0000"))),"}")))</f>
        <v>#REF!</v>
      </c>
      <c r="P491" t="e">
        <f>IF(INDEX(Methods[Method Type],$A491)="","",
CONCATENATE("  - &amp;MethodID",TEXT($A491,"0000"),
" {","MethodTypeCV:  ",CHAR(34),INDEX(Methods[Method Type],$A491),CHAR(34),
", MethodCode:  ",CHAR(34),INDEX(Methods[Method Code],$A491),CHAR(34),
", MethodName:  ",CHAR(34),INDEX(Methods[Method Name],$A491),CHAR(34),
", MethodDescription:  ",CHAR(34),INDEX(Methods[Method Description],$A491),CHAR(34),
", MethodLink:  ",CHAR(34),INDEX(Methods[Method Link],$A491),CHAR(34),
", OrganizationID: *OrganizationID",TEXT(MATCH(INDEX(Methods[Organization Name],$A491),Organizations[Organization Name],0),"0000"),"}"))</f>
        <v>#REF!</v>
      </c>
      <c r="Q491" t="e">
        <f>IF(INDEX(Variables[Variable Type],$A491)="","",
CONCATENATE("  - &amp;VariableID",TEXT($A491,"0000"),
" {","VariableTypeCV:  ",CHAR(34),INDEX(Variables[Variable Type],$A491),CHAR(34),
", VariableCode:  ",CHAR(34),INDEX(Variables[Variable Code],$A491),CHAR(34),
", VariableNameCV:  ",CHAR(34),INDEX(Variables[Variable Name],$A491),CHAR(34),
", VariableDefinition:  ",CHAR(34),INDEX(Variables[Variable Definition],$A491),CHAR(34),
", SpecciationCV:  ",CHAR(34),INDEX(Variables[Speciation],$A491),CHAR(34),
", NoDataValue:  ",CHAR(34),INDEX(Variables[No Data Value],$A491),CHAR(34),"}"))</f>
        <v>#REF!</v>
      </c>
    </row>
    <row r="492" spans="1:17" x14ac:dyDescent="0.25">
      <c r="A492">
        <v>489</v>
      </c>
      <c r="D492" t="e">
        <f>IF(INDEX(People[First Name],$A492)="","",
CONCATENATE("  - &amp;PersonID",TEXT($A492,"0000"),
" {","PersonFirstName:  ",CHAR(34),INDEX(People[First Name],$A492),CHAR(34),
", PersonMiddleName:  ",CHAR(34),INDEX(People[Middle Name],$A492),CHAR(34),
", PersonLastName:  ",CHAR(34),INDEX(People[Last Name],$A492),CHAR(34),"}"))</f>
        <v>#REF!</v>
      </c>
      <c r="E492" t="e">
        <f>IF(INDEX(Organizations[Organization Type '[CV']],$A492)="","",
CONCATENATE("  - &amp;OrganizationID",TEXT($A492,"0000"),
" {","OrganizationTypeCV:  ",CHAR(34),INDEX(Organizations[Organization Type '[CV']],$A492),CHAR(34),
", OrganizationCode:  ",CHAR(34),INDEX(Organizations[Organization Code],$A492),CHAR(34),
", OrganizationName:  ",CHAR(34),INDEX(Organizations[Organization Name],$A492),CHAR(34),
", OrganizationDescription:  ",CHAR(34),INDEX(Organizations[Organization Description],$A492),CHAR(34),
", OrganizationLink:  ",CHAR(34),INDEX(Organizations[Organization Link],$A492),CHAR(34),"}"))</f>
        <v>#REF!</v>
      </c>
      <c r="F492" t="e">
        <f>IF(INDEX(People[First Name],$A492)="","",
CONCATENATE("  - &amp;AffiliationID",TEXT($A492,"0000"),
" {PersonID: *PersonID",TEXT($A492,"0000"),
", OrganizationID: *OrganizationID",TEXT(MATCH(INDEX(People[Organization Name],$A492),Organizations[Organization Name],0),"0000"),
", IsPrimaryOrganizationContact: , AffiliationStartDate: , AffiliationEndDate: , PrimaryPhone: ",
", PrimaryEmail: ",CHAR(34),INDEX(People[Primary Email],$A492),CHAR(34),
", PrimaryAddress: ",CHAR(34),INDEX(People[Primary Address],$A492),CHAR(34),
", PersonLink: }"))</f>
        <v>#REF!</v>
      </c>
      <c r="H492" t="e">
        <f>IF(COUNTA(CitationInformation)=0,"",IF(INDEX(AuthorList[Author Name],$A492)="","",
CONCATENATE("  - &amp;AuthorListID",TEXT($A492,"0000"),
"  {CitationID: *CitationID0001",
", PersonID: *PersonID",TEXT(MATCH(INDEX(AuthorList[Author Name],$A492),People[Full Name],0),"0000"),
", AuthorOrder: ",INDEX(AuthorList[Author Number],$A492),"}")))</f>
        <v>#REF!</v>
      </c>
      <c r="K492" t="e">
        <f>IF(INDEX(SamplingFeatures[Feature Code],$A492)="","",
CONCATENATE("  - &amp;SamplingFeatureID",TEXT($A492,"0000"),
" {","SamplingFeatureUUID:  ",CHAR(34),INDEX(SamplingFeatures[Sampling Feature UUID],$A492),CHAR(34),
", SamplingFeatureTypeCV:  ",CHAR(34),INDEX(SamplingFeatures[Sampling Feature Type],$A492),CHAR(34),
", SamplingFeatureCode:  ",CHAR(34),INDEX(SamplingFeatures[Feature Code],$A492),CHAR(34),
", SamplingFeatureName:  ",CHAR(34),INDEX(SamplingFeatures[Feature Name],$A492),CHAR(34),
", SamplingFeatureDescription:  ",CHAR(34),INDEX(SamplingFeatures[Feature Description],$A492),CHAR(34),
", SamplingFeatureGeotypeCV:  ",CHAR(34),INDEX(SamplingFeatures[Feature Geo Type],$A492),CHAR(34),
", FeatureGeometry:  ",CHAR(34),INDEX(SamplingFeatures[Feature Geometry],$A492),CHAR(34),
", Elevation_m:  ",CHAR(34),INDEX(SamplingFeatures[Elevation_m],$A492),CHAR(34),
", ElevationDatumCV:  ",CHAR(34),ElevationDatum,CHAR(34),"}"))</f>
        <v>#REF!</v>
      </c>
      <c r="L492" t="e">
        <f>IF(INDEX(SamplingFeatures[Sampling Feature Type],$A492)&lt;&gt;"Site","",
CONCATENATE("  - &amp;SiteID",TEXT(SUMPRODUCT(--($L$3:$L491&lt;&gt;"")),"0000"),
" {","SamplingFeatureID:  *SamplingFeatureID",TEXT($A492,"0000"),
", SiteTypeCV:  ",CHAR(34),INDEX(Sites[Site Type],$A492),CHAR(34),
", Latitude:  ",INDEX(Sites[Latitude],$A492),
", Longitude:  ",INDEX(Sites[Longitude],$A492),
", SRSName:  ",CHAR(34),LatLonDatum,CHAR(34),"}"))</f>
        <v>#REF!</v>
      </c>
      <c r="M492" t="e">
        <f>IF(INDEX(SamplingFeatures[Sampling Feature Type],$A492)&lt;&gt;"Specimen","",
CONCATENATE("  - &amp;SpecimenID",TEXT(SUMPRODUCT(--($M$3:$M491&lt;&gt;"")),"0000"),
" {","SamplingFeatureID:  *SamplingFeatureID",TEXT($A492,"0000"),
", SpecimenTypeCV:  ",CHAR(34),INDEX(Specimens[Specimen Type],$A492),CHAR(34),
", SpecimenMediumCV:  ",INDEX(Specimens[Specimen Medium],$A492),
", IsFieldSpecimen:  ",CHAR(34),INDEX(Specimens[Is Field Specimen?],$A492),CHAR(34),"}"))</f>
        <v>#REF!</v>
      </c>
      <c r="N492" t="e">
        <f>IF(COUNTA(SpatialOffsets[])=0,"", IF(INDEX(SpatialOffsets[Spatial Offset Type],$A492)="","",
CONCATENATE("  - &amp;SpatialOffsetID",TEXT($A492,"0000"),
" {","SpatialOffsetTypeCV:  ",CHAR(34),INDEX(SpatialOffsets[Spatial Offset Type],$A492),CHAR(34),
", Offset1Value:  ",INDEX(SpatialOffsets[Offset 1 Value],$A492),
", Offset1UnitID:  ",CHAR(34),INDEX(SpatialOffsets[Offset 1 Unit],$A492),CHAR(34),
", Offset2Value:  ",INDEX(SpatialOffsets[Offset 2 Value],$A492),
", Offset2UnitID:  ",CHAR(34),INDEX(SpatialOffsets[Offset 2 Unit],$A492),CHAR(34),
", Offset3Value:  ",INDEX(SpatialOffsets[Offset 3 Value],$A492),
", Offset3UnitID:  ",CHAR(34),INDEX(SpatialOffsets[Offset 3 Unit],$A492),CHAR(34),,"}")))</f>
        <v>#REF!</v>
      </c>
      <c r="O492" t="e">
        <f>IF(COUNTA(RelatedFeatures[])=0,"", IF(INDEX(RelatedFeatures[First Sampling Feature Code],$A492)="","",
CONCATENATE("  - &amp;RelationID",TEXT($A492,"0000"),
" {","SamplingFeatureID:  *SamplingFeatureID",TEXT(MATCH(INDEX(RelatedFeatures[First Sampling Feature Code],$A492),SamplingFeatures[Feature Code],0),"0000"),
", RelationshipTypeCV:  ",CHAR(34),INDEX(RelatedFeatures[Relationship Type],$A492),CHAR(34),
", RelatedFeatureID: *SamplingFeatureID",TEXT(MATCH(INDEX(RelatedFeatures[Second Sampling Feature Code],$A492),SamplingFeatures[Feature Code],0),"0000"),
", SpatialOffsetID:  ",IF(INDEX(RelatedFeatures[Offset Number],$A492)="","",CONCATENATE("*SpatialOffsetID",TEXT(INDEX(RelatedFeatures[Offset Number],$A492),"0000"))),"}")))</f>
        <v>#REF!</v>
      </c>
      <c r="P492" t="e">
        <f>IF(INDEX(Methods[Method Type],$A492)="","",
CONCATENATE("  - &amp;MethodID",TEXT($A492,"0000"),
" {","MethodTypeCV:  ",CHAR(34),INDEX(Methods[Method Type],$A492),CHAR(34),
", MethodCode:  ",CHAR(34),INDEX(Methods[Method Code],$A492),CHAR(34),
", MethodName:  ",CHAR(34),INDEX(Methods[Method Name],$A492),CHAR(34),
", MethodDescription:  ",CHAR(34),INDEX(Methods[Method Description],$A492),CHAR(34),
", MethodLink:  ",CHAR(34),INDEX(Methods[Method Link],$A492),CHAR(34),
", OrganizationID: *OrganizationID",TEXT(MATCH(INDEX(Methods[Organization Name],$A492),Organizations[Organization Name],0),"0000"),"}"))</f>
        <v>#REF!</v>
      </c>
      <c r="Q492" t="e">
        <f>IF(INDEX(Variables[Variable Type],$A492)="","",
CONCATENATE("  - &amp;VariableID",TEXT($A492,"0000"),
" {","VariableTypeCV:  ",CHAR(34),INDEX(Variables[Variable Type],$A492),CHAR(34),
", VariableCode:  ",CHAR(34),INDEX(Variables[Variable Code],$A492),CHAR(34),
", VariableNameCV:  ",CHAR(34),INDEX(Variables[Variable Name],$A492),CHAR(34),
", VariableDefinition:  ",CHAR(34),INDEX(Variables[Variable Definition],$A492),CHAR(34),
", SpecciationCV:  ",CHAR(34),INDEX(Variables[Speciation],$A492),CHAR(34),
", NoDataValue:  ",CHAR(34),INDEX(Variables[No Data Value],$A492),CHAR(34),"}"))</f>
        <v>#REF!</v>
      </c>
    </row>
    <row r="493" spans="1:17" x14ac:dyDescent="0.25">
      <c r="A493">
        <v>490</v>
      </c>
      <c r="D493" t="e">
        <f>IF(INDEX(People[First Name],$A493)="","",
CONCATENATE("  - &amp;PersonID",TEXT($A493,"0000"),
" {","PersonFirstName:  ",CHAR(34),INDEX(People[First Name],$A493),CHAR(34),
", PersonMiddleName:  ",CHAR(34),INDEX(People[Middle Name],$A493),CHAR(34),
", PersonLastName:  ",CHAR(34),INDEX(People[Last Name],$A493),CHAR(34),"}"))</f>
        <v>#REF!</v>
      </c>
      <c r="E493" t="e">
        <f>IF(INDEX(Organizations[Organization Type '[CV']],$A493)="","",
CONCATENATE("  - &amp;OrganizationID",TEXT($A493,"0000"),
" {","OrganizationTypeCV:  ",CHAR(34),INDEX(Organizations[Organization Type '[CV']],$A493),CHAR(34),
", OrganizationCode:  ",CHAR(34),INDEX(Organizations[Organization Code],$A493),CHAR(34),
", OrganizationName:  ",CHAR(34),INDEX(Organizations[Organization Name],$A493),CHAR(34),
", OrganizationDescription:  ",CHAR(34),INDEX(Organizations[Organization Description],$A493),CHAR(34),
", OrganizationLink:  ",CHAR(34),INDEX(Organizations[Organization Link],$A493),CHAR(34),"}"))</f>
        <v>#REF!</v>
      </c>
      <c r="F493" t="e">
        <f>IF(INDEX(People[First Name],$A493)="","",
CONCATENATE("  - &amp;AffiliationID",TEXT($A493,"0000"),
" {PersonID: *PersonID",TEXT($A493,"0000"),
", OrganizationID: *OrganizationID",TEXT(MATCH(INDEX(People[Organization Name],$A493),Organizations[Organization Name],0),"0000"),
", IsPrimaryOrganizationContact: , AffiliationStartDate: , AffiliationEndDate: , PrimaryPhone: ",
", PrimaryEmail: ",CHAR(34),INDEX(People[Primary Email],$A493),CHAR(34),
", PrimaryAddress: ",CHAR(34),INDEX(People[Primary Address],$A493),CHAR(34),
", PersonLink: }"))</f>
        <v>#REF!</v>
      </c>
      <c r="H493" t="e">
        <f>IF(COUNTA(CitationInformation)=0,"",IF(INDEX(AuthorList[Author Name],$A493)="","",
CONCATENATE("  - &amp;AuthorListID",TEXT($A493,"0000"),
"  {CitationID: *CitationID0001",
", PersonID: *PersonID",TEXT(MATCH(INDEX(AuthorList[Author Name],$A493),People[Full Name],0),"0000"),
", AuthorOrder: ",INDEX(AuthorList[Author Number],$A493),"}")))</f>
        <v>#REF!</v>
      </c>
      <c r="K493" t="e">
        <f>IF(INDEX(SamplingFeatures[Feature Code],$A493)="","",
CONCATENATE("  - &amp;SamplingFeatureID",TEXT($A493,"0000"),
" {","SamplingFeatureUUID:  ",CHAR(34),INDEX(SamplingFeatures[Sampling Feature UUID],$A493),CHAR(34),
", SamplingFeatureTypeCV:  ",CHAR(34),INDEX(SamplingFeatures[Sampling Feature Type],$A493),CHAR(34),
", SamplingFeatureCode:  ",CHAR(34),INDEX(SamplingFeatures[Feature Code],$A493),CHAR(34),
", SamplingFeatureName:  ",CHAR(34),INDEX(SamplingFeatures[Feature Name],$A493),CHAR(34),
", SamplingFeatureDescription:  ",CHAR(34),INDEX(SamplingFeatures[Feature Description],$A493),CHAR(34),
", SamplingFeatureGeotypeCV:  ",CHAR(34),INDEX(SamplingFeatures[Feature Geo Type],$A493),CHAR(34),
", FeatureGeometry:  ",CHAR(34),INDEX(SamplingFeatures[Feature Geometry],$A493),CHAR(34),
", Elevation_m:  ",CHAR(34),INDEX(SamplingFeatures[Elevation_m],$A493),CHAR(34),
", ElevationDatumCV:  ",CHAR(34),ElevationDatum,CHAR(34),"}"))</f>
        <v>#REF!</v>
      </c>
      <c r="L493" t="e">
        <f>IF(INDEX(SamplingFeatures[Sampling Feature Type],$A493)&lt;&gt;"Site","",
CONCATENATE("  - &amp;SiteID",TEXT(SUMPRODUCT(--($L$3:$L492&lt;&gt;"")),"0000"),
" {","SamplingFeatureID:  *SamplingFeatureID",TEXT($A493,"0000"),
", SiteTypeCV:  ",CHAR(34),INDEX(Sites[Site Type],$A493),CHAR(34),
", Latitude:  ",INDEX(Sites[Latitude],$A493),
", Longitude:  ",INDEX(Sites[Longitude],$A493),
", SRSName:  ",CHAR(34),LatLonDatum,CHAR(34),"}"))</f>
        <v>#REF!</v>
      </c>
      <c r="M493" t="e">
        <f>IF(INDEX(SamplingFeatures[Sampling Feature Type],$A493)&lt;&gt;"Specimen","",
CONCATENATE("  - &amp;SpecimenID",TEXT(SUMPRODUCT(--($M$3:$M492&lt;&gt;"")),"0000"),
" {","SamplingFeatureID:  *SamplingFeatureID",TEXT($A493,"0000"),
", SpecimenTypeCV:  ",CHAR(34),INDEX(Specimens[Specimen Type],$A493),CHAR(34),
", SpecimenMediumCV:  ",INDEX(Specimens[Specimen Medium],$A493),
", IsFieldSpecimen:  ",CHAR(34),INDEX(Specimens[Is Field Specimen?],$A493),CHAR(34),"}"))</f>
        <v>#REF!</v>
      </c>
      <c r="N493" t="e">
        <f>IF(COUNTA(SpatialOffsets[])=0,"", IF(INDEX(SpatialOffsets[Spatial Offset Type],$A493)="","",
CONCATENATE("  - &amp;SpatialOffsetID",TEXT($A493,"0000"),
" {","SpatialOffsetTypeCV:  ",CHAR(34),INDEX(SpatialOffsets[Spatial Offset Type],$A493),CHAR(34),
", Offset1Value:  ",INDEX(SpatialOffsets[Offset 1 Value],$A493),
", Offset1UnitID:  ",CHAR(34),INDEX(SpatialOffsets[Offset 1 Unit],$A493),CHAR(34),
", Offset2Value:  ",INDEX(SpatialOffsets[Offset 2 Value],$A493),
", Offset2UnitID:  ",CHAR(34),INDEX(SpatialOffsets[Offset 2 Unit],$A493),CHAR(34),
", Offset3Value:  ",INDEX(SpatialOffsets[Offset 3 Value],$A493),
", Offset3UnitID:  ",CHAR(34),INDEX(SpatialOffsets[Offset 3 Unit],$A493),CHAR(34),,"}")))</f>
        <v>#REF!</v>
      </c>
      <c r="O493" t="e">
        <f>IF(COUNTA(RelatedFeatures[])=0,"", IF(INDEX(RelatedFeatures[First Sampling Feature Code],$A493)="","",
CONCATENATE("  - &amp;RelationID",TEXT($A493,"0000"),
" {","SamplingFeatureID:  *SamplingFeatureID",TEXT(MATCH(INDEX(RelatedFeatures[First Sampling Feature Code],$A493),SamplingFeatures[Feature Code],0),"0000"),
", RelationshipTypeCV:  ",CHAR(34),INDEX(RelatedFeatures[Relationship Type],$A493),CHAR(34),
", RelatedFeatureID: *SamplingFeatureID",TEXT(MATCH(INDEX(RelatedFeatures[Second Sampling Feature Code],$A493),SamplingFeatures[Feature Code],0),"0000"),
", SpatialOffsetID:  ",IF(INDEX(RelatedFeatures[Offset Number],$A493)="","",CONCATENATE("*SpatialOffsetID",TEXT(INDEX(RelatedFeatures[Offset Number],$A493),"0000"))),"}")))</f>
        <v>#REF!</v>
      </c>
      <c r="P493" t="e">
        <f>IF(INDEX(Methods[Method Type],$A493)="","",
CONCATENATE("  - &amp;MethodID",TEXT($A493,"0000"),
" {","MethodTypeCV:  ",CHAR(34),INDEX(Methods[Method Type],$A493),CHAR(34),
", MethodCode:  ",CHAR(34),INDEX(Methods[Method Code],$A493),CHAR(34),
", MethodName:  ",CHAR(34),INDEX(Methods[Method Name],$A493),CHAR(34),
", MethodDescription:  ",CHAR(34),INDEX(Methods[Method Description],$A493),CHAR(34),
", MethodLink:  ",CHAR(34),INDEX(Methods[Method Link],$A493),CHAR(34),
", OrganizationID: *OrganizationID",TEXT(MATCH(INDEX(Methods[Organization Name],$A493),Organizations[Organization Name],0),"0000"),"}"))</f>
        <v>#REF!</v>
      </c>
      <c r="Q493" t="e">
        <f>IF(INDEX(Variables[Variable Type],$A493)="","",
CONCATENATE("  - &amp;VariableID",TEXT($A493,"0000"),
" {","VariableTypeCV:  ",CHAR(34),INDEX(Variables[Variable Type],$A493),CHAR(34),
", VariableCode:  ",CHAR(34),INDEX(Variables[Variable Code],$A493),CHAR(34),
", VariableNameCV:  ",CHAR(34),INDEX(Variables[Variable Name],$A493),CHAR(34),
", VariableDefinition:  ",CHAR(34),INDEX(Variables[Variable Definition],$A493),CHAR(34),
", SpecciationCV:  ",CHAR(34),INDEX(Variables[Speciation],$A493),CHAR(34),
", NoDataValue:  ",CHAR(34),INDEX(Variables[No Data Value],$A493),CHAR(34),"}"))</f>
        <v>#REF!</v>
      </c>
    </row>
    <row r="494" spans="1:17" x14ac:dyDescent="0.25">
      <c r="A494">
        <v>491</v>
      </c>
      <c r="D494" t="e">
        <f>IF(INDEX(People[First Name],$A494)="","",
CONCATENATE("  - &amp;PersonID",TEXT($A494,"0000"),
" {","PersonFirstName:  ",CHAR(34),INDEX(People[First Name],$A494),CHAR(34),
", PersonMiddleName:  ",CHAR(34),INDEX(People[Middle Name],$A494),CHAR(34),
", PersonLastName:  ",CHAR(34),INDEX(People[Last Name],$A494),CHAR(34),"}"))</f>
        <v>#REF!</v>
      </c>
      <c r="E494" t="e">
        <f>IF(INDEX(Organizations[Organization Type '[CV']],$A494)="","",
CONCATENATE("  - &amp;OrganizationID",TEXT($A494,"0000"),
" {","OrganizationTypeCV:  ",CHAR(34),INDEX(Organizations[Organization Type '[CV']],$A494),CHAR(34),
", OrganizationCode:  ",CHAR(34),INDEX(Organizations[Organization Code],$A494),CHAR(34),
", OrganizationName:  ",CHAR(34),INDEX(Organizations[Organization Name],$A494),CHAR(34),
", OrganizationDescription:  ",CHAR(34),INDEX(Organizations[Organization Description],$A494),CHAR(34),
", OrganizationLink:  ",CHAR(34),INDEX(Organizations[Organization Link],$A494),CHAR(34),"}"))</f>
        <v>#REF!</v>
      </c>
      <c r="F494" t="e">
        <f>IF(INDEX(People[First Name],$A494)="","",
CONCATENATE("  - &amp;AffiliationID",TEXT($A494,"0000"),
" {PersonID: *PersonID",TEXT($A494,"0000"),
", OrganizationID: *OrganizationID",TEXT(MATCH(INDEX(People[Organization Name],$A494),Organizations[Organization Name],0),"0000"),
", IsPrimaryOrganizationContact: , AffiliationStartDate: , AffiliationEndDate: , PrimaryPhone: ",
", PrimaryEmail: ",CHAR(34),INDEX(People[Primary Email],$A494),CHAR(34),
", PrimaryAddress: ",CHAR(34),INDEX(People[Primary Address],$A494),CHAR(34),
", PersonLink: }"))</f>
        <v>#REF!</v>
      </c>
      <c r="H494" t="e">
        <f>IF(COUNTA(CitationInformation)=0,"",IF(INDEX(AuthorList[Author Name],$A494)="","",
CONCATENATE("  - &amp;AuthorListID",TEXT($A494,"0000"),
"  {CitationID: *CitationID0001",
", PersonID: *PersonID",TEXT(MATCH(INDEX(AuthorList[Author Name],$A494),People[Full Name],0),"0000"),
", AuthorOrder: ",INDEX(AuthorList[Author Number],$A494),"}")))</f>
        <v>#REF!</v>
      </c>
      <c r="K494" t="e">
        <f>IF(INDEX(SamplingFeatures[Feature Code],$A494)="","",
CONCATENATE("  - &amp;SamplingFeatureID",TEXT($A494,"0000"),
" {","SamplingFeatureUUID:  ",CHAR(34),INDEX(SamplingFeatures[Sampling Feature UUID],$A494),CHAR(34),
", SamplingFeatureTypeCV:  ",CHAR(34),INDEX(SamplingFeatures[Sampling Feature Type],$A494),CHAR(34),
", SamplingFeatureCode:  ",CHAR(34),INDEX(SamplingFeatures[Feature Code],$A494),CHAR(34),
", SamplingFeatureName:  ",CHAR(34),INDEX(SamplingFeatures[Feature Name],$A494),CHAR(34),
", SamplingFeatureDescription:  ",CHAR(34),INDEX(SamplingFeatures[Feature Description],$A494),CHAR(34),
", SamplingFeatureGeotypeCV:  ",CHAR(34),INDEX(SamplingFeatures[Feature Geo Type],$A494),CHAR(34),
", FeatureGeometry:  ",CHAR(34),INDEX(SamplingFeatures[Feature Geometry],$A494),CHAR(34),
", Elevation_m:  ",CHAR(34),INDEX(SamplingFeatures[Elevation_m],$A494),CHAR(34),
", ElevationDatumCV:  ",CHAR(34),ElevationDatum,CHAR(34),"}"))</f>
        <v>#REF!</v>
      </c>
      <c r="L494" t="e">
        <f>IF(INDEX(SamplingFeatures[Sampling Feature Type],$A494)&lt;&gt;"Site","",
CONCATENATE("  - &amp;SiteID",TEXT(SUMPRODUCT(--($L$3:$L493&lt;&gt;"")),"0000"),
" {","SamplingFeatureID:  *SamplingFeatureID",TEXT($A494,"0000"),
", SiteTypeCV:  ",CHAR(34),INDEX(Sites[Site Type],$A494),CHAR(34),
", Latitude:  ",INDEX(Sites[Latitude],$A494),
", Longitude:  ",INDEX(Sites[Longitude],$A494),
", SRSName:  ",CHAR(34),LatLonDatum,CHAR(34),"}"))</f>
        <v>#REF!</v>
      </c>
      <c r="M494" t="e">
        <f>IF(INDEX(SamplingFeatures[Sampling Feature Type],$A494)&lt;&gt;"Specimen","",
CONCATENATE("  - &amp;SpecimenID",TEXT(SUMPRODUCT(--($M$3:$M493&lt;&gt;"")),"0000"),
" {","SamplingFeatureID:  *SamplingFeatureID",TEXT($A494,"0000"),
", SpecimenTypeCV:  ",CHAR(34),INDEX(Specimens[Specimen Type],$A494),CHAR(34),
", SpecimenMediumCV:  ",INDEX(Specimens[Specimen Medium],$A494),
", IsFieldSpecimen:  ",CHAR(34),INDEX(Specimens[Is Field Specimen?],$A494),CHAR(34),"}"))</f>
        <v>#REF!</v>
      </c>
      <c r="N494" t="e">
        <f>IF(COUNTA(SpatialOffsets[])=0,"", IF(INDEX(SpatialOffsets[Spatial Offset Type],$A494)="","",
CONCATENATE("  - &amp;SpatialOffsetID",TEXT($A494,"0000"),
" {","SpatialOffsetTypeCV:  ",CHAR(34),INDEX(SpatialOffsets[Spatial Offset Type],$A494),CHAR(34),
", Offset1Value:  ",INDEX(SpatialOffsets[Offset 1 Value],$A494),
", Offset1UnitID:  ",CHAR(34),INDEX(SpatialOffsets[Offset 1 Unit],$A494),CHAR(34),
", Offset2Value:  ",INDEX(SpatialOffsets[Offset 2 Value],$A494),
", Offset2UnitID:  ",CHAR(34),INDEX(SpatialOffsets[Offset 2 Unit],$A494),CHAR(34),
", Offset3Value:  ",INDEX(SpatialOffsets[Offset 3 Value],$A494),
", Offset3UnitID:  ",CHAR(34),INDEX(SpatialOffsets[Offset 3 Unit],$A494),CHAR(34),,"}")))</f>
        <v>#REF!</v>
      </c>
      <c r="O494" t="e">
        <f>IF(COUNTA(RelatedFeatures[])=0,"", IF(INDEX(RelatedFeatures[First Sampling Feature Code],$A494)="","",
CONCATENATE("  - &amp;RelationID",TEXT($A494,"0000"),
" {","SamplingFeatureID:  *SamplingFeatureID",TEXT(MATCH(INDEX(RelatedFeatures[First Sampling Feature Code],$A494),SamplingFeatures[Feature Code],0),"0000"),
", RelationshipTypeCV:  ",CHAR(34),INDEX(RelatedFeatures[Relationship Type],$A494),CHAR(34),
", RelatedFeatureID: *SamplingFeatureID",TEXT(MATCH(INDEX(RelatedFeatures[Second Sampling Feature Code],$A494),SamplingFeatures[Feature Code],0),"0000"),
", SpatialOffsetID:  ",IF(INDEX(RelatedFeatures[Offset Number],$A494)="","",CONCATENATE("*SpatialOffsetID",TEXT(INDEX(RelatedFeatures[Offset Number],$A494),"0000"))),"}")))</f>
        <v>#REF!</v>
      </c>
      <c r="P494" t="e">
        <f>IF(INDEX(Methods[Method Type],$A494)="","",
CONCATENATE("  - &amp;MethodID",TEXT($A494,"0000"),
" {","MethodTypeCV:  ",CHAR(34),INDEX(Methods[Method Type],$A494),CHAR(34),
", MethodCode:  ",CHAR(34),INDEX(Methods[Method Code],$A494),CHAR(34),
", MethodName:  ",CHAR(34),INDEX(Methods[Method Name],$A494),CHAR(34),
", MethodDescription:  ",CHAR(34),INDEX(Methods[Method Description],$A494),CHAR(34),
", MethodLink:  ",CHAR(34),INDEX(Methods[Method Link],$A494),CHAR(34),
", OrganizationID: *OrganizationID",TEXT(MATCH(INDEX(Methods[Organization Name],$A494),Organizations[Organization Name],0),"0000"),"}"))</f>
        <v>#REF!</v>
      </c>
      <c r="Q494" t="e">
        <f>IF(INDEX(Variables[Variable Type],$A494)="","",
CONCATENATE("  - &amp;VariableID",TEXT($A494,"0000"),
" {","VariableTypeCV:  ",CHAR(34),INDEX(Variables[Variable Type],$A494),CHAR(34),
", VariableCode:  ",CHAR(34),INDEX(Variables[Variable Code],$A494),CHAR(34),
", VariableNameCV:  ",CHAR(34),INDEX(Variables[Variable Name],$A494),CHAR(34),
", VariableDefinition:  ",CHAR(34),INDEX(Variables[Variable Definition],$A494),CHAR(34),
", SpecciationCV:  ",CHAR(34),INDEX(Variables[Speciation],$A494),CHAR(34),
", NoDataValue:  ",CHAR(34),INDEX(Variables[No Data Value],$A494),CHAR(34),"}"))</f>
        <v>#REF!</v>
      </c>
    </row>
    <row r="495" spans="1:17" x14ac:dyDescent="0.25">
      <c r="A495">
        <v>492</v>
      </c>
      <c r="D495" t="e">
        <f>IF(INDEX(People[First Name],$A495)="","",
CONCATENATE("  - &amp;PersonID",TEXT($A495,"0000"),
" {","PersonFirstName:  ",CHAR(34),INDEX(People[First Name],$A495),CHAR(34),
", PersonMiddleName:  ",CHAR(34),INDEX(People[Middle Name],$A495),CHAR(34),
", PersonLastName:  ",CHAR(34),INDEX(People[Last Name],$A495),CHAR(34),"}"))</f>
        <v>#REF!</v>
      </c>
      <c r="E495" t="e">
        <f>IF(INDEX(Organizations[Organization Type '[CV']],$A495)="","",
CONCATENATE("  - &amp;OrganizationID",TEXT($A495,"0000"),
" {","OrganizationTypeCV:  ",CHAR(34),INDEX(Organizations[Organization Type '[CV']],$A495),CHAR(34),
", OrganizationCode:  ",CHAR(34),INDEX(Organizations[Organization Code],$A495),CHAR(34),
", OrganizationName:  ",CHAR(34),INDEX(Organizations[Organization Name],$A495),CHAR(34),
", OrganizationDescription:  ",CHAR(34),INDEX(Organizations[Organization Description],$A495),CHAR(34),
", OrganizationLink:  ",CHAR(34),INDEX(Organizations[Organization Link],$A495),CHAR(34),"}"))</f>
        <v>#REF!</v>
      </c>
      <c r="F495" t="e">
        <f>IF(INDEX(People[First Name],$A495)="","",
CONCATENATE("  - &amp;AffiliationID",TEXT($A495,"0000"),
" {PersonID: *PersonID",TEXT($A495,"0000"),
", OrganizationID: *OrganizationID",TEXT(MATCH(INDEX(People[Organization Name],$A495),Organizations[Organization Name],0),"0000"),
", IsPrimaryOrganizationContact: , AffiliationStartDate: , AffiliationEndDate: , PrimaryPhone: ",
", PrimaryEmail: ",CHAR(34),INDEX(People[Primary Email],$A495),CHAR(34),
", PrimaryAddress: ",CHAR(34),INDEX(People[Primary Address],$A495),CHAR(34),
", PersonLink: }"))</f>
        <v>#REF!</v>
      </c>
      <c r="H495" t="e">
        <f>IF(COUNTA(CitationInformation)=0,"",IF(INDEX(AuthorList[Author Name],$A495)="","",
CONCATENATE("  - &amp;AuthorListID",TEXT($A495,"0000"),
"  {CitationID: *CitationID0001",
", PersonID: *PersonID",TEXT(MATCH(INDEX(AuthorList[Author Name],$A495),People[Full Name],0),"0000"),
", AuthorOrder: ",INDEX(AuthorList[Author Number],$A495),"}")))</f>
        <v>#REF!</v>
      </c>
      <c r="K495" t="e">
        <f>IF(INDEX(SamplingFeatures[Feature Code],$A495)="","",
CONCATENATE("  - &amp;SamplingFeatureID",TEXT($A495,"0000"),
" {","SamplingFeatureUUID:  ",CHAR(34),INDEX(SamplingFeatures[Sampling Feature UUID],$A495),CHAR(34),
", SamplingFeatureTypeCV:  ",CHAR(34),INDEX(SamplingFeatures[Sampling Feature Type],$A495),CHAR(34),
", SamplingFeatureCode:  ",CHAR(34),INDEX(SamplingFeatures[Feature Code],$A495),CHAR(34),
", SamplingFeatureName:  ",CHAR(34),INDEX(SamplingFeatures[Feature Name],$A495),CHAR(34),
", SamplingFeatureDescription:  ",CHAR(34),INDEX(SamplingFeatures[Feature Description],$A495),CHAR(34),
", SamplingFeatureGeotypeCV:  ",CHAR(34),INDEX(SamplingFeatures[Feature Geo Type],$A495),CHAR(34),
", FeatureGeometry:  ",CHAR(34),INDEX(SamplingFeatures[Feature Geometry],$A495),CHAR(34),
", Elevation_m:  ",CHAR(34),INDEX(SamplingFeatures[Elevation_m],$A495),CHAR(34),
", ElevationDatumCV:  ",CHAR(34),ElevationDatum,CHAR(34),"}"))</f>
        <v>#REF!</v>
      </c>
      <c r="L495" t="e">
        <f>IF(INDEX(SamplingFeatures[Sampling Feature Type],$A495)&lt;&gt;"Site","",
CONCATENATE("  - &amp;SiteID",TEXT(SUMPRODUCT(--($L$3:$L494&lt;&gt;"")),"0000"),
" {","SamplingFeatureID:  *SamplingFeatureID",TEXT($A495,"0000"),
", SiteTypeCV:  ",CHAR(34),INDEX(Sites[Site Type],$A495),CHAR(34),
", Latitude:  ",INDEX(Sites[Latitude],$A495),
", Longitude:  ",INDEX(Sites[Longitude],$A495),
", SRSName:  ",CHAR(34),LatLonDatum,CHAR(34),"}"))</f>
        <v>#REF!</v>
      </c>
      <c r="M495" t="e">
        <f>IF(INDEX(SamplingFeatures[Sampling Feature Type],$A495)&lt;&gt;"Specimen","",
CONCATENATE("  - &amp;SpecimenID",TEXT(SUMPRODUCT(--($M$3:$M494&lt;&gt;"")),"0000"),
" {","SamplingFeatureID:  *SamplingFeatureID",TEXT($A495,"0000"),
", SpecimenTypeCV:  ",CHAR(34),INDEX(Specimens[Specimen Type],$A495),CHAR(34),
", SpecimenMediumCV:  ",INDEX(Specimens[Specimen Medium],$A495),
", IsFieldSpecimen:  ",CHAR(34),INDEX(Specimens[Is Field Specimen?],$A495),CHAR(34),"}"))</f>
        <v>#REF!</v>
      </c>
      <c r="N495" t="e">
        <f>IF(COUNTA(SpatialOffsets[])=0,"", IF(INDEX(SpatialOffsets[Spatial Offset Type],$A495)="","",
CONCATENATE("  - &amp;SpatialOffsetID",TEXT($A495,"0000"),
" {","SpatialOffsetTypeCV:  ",CHAR(34),INDEX(SpatialOffsets[Spatial Offset Type],$A495),CHAR(34),
", Offset1Value:  ",INDEX(SpatialOffsets[Offset 1 Value],$A495),
", Offset1UnitID:  ",CHAR(34),INDEX(SpatialOffsets[Offset 1 Unit],$A495),CHAR(34),
", Offset2Value:  ",INDEX(SpatialOffsets[Offset 2 Value],$A495),
", Offset2UnitID:  ",CHAR(34),INDEX(SpatialOffsets[Offset 2 Unit],$A495),CHAR(34),
", Offset3Value:  ",INDEX(SpatialOffsets[Offset 3 Value],$A495),
", Offset3UnitID:  ",CHAR(34),INDEX(SpatialOffsets[Offset 3 Unit],$A495),CHAR(34),,"}")))</f>
        <v>#REF!</v>
      </c>
      <c r="O495" t="e">
        <f>IF(COUNTA(RelatedFeatures[])=0,"", IF(INDEX(RelatedFeatures[First Sampling Feature Code],$A495)="","",
CONCATENATE("  - &amp;RelationID",TEXT($A495,"0000"),
" {","SamplingFeatureID:  *SamplingFeatureID",TEXT(MATCH(INDEX(RelatedFeatures[First Sampling Feature Code],$A495),SamplingFeatures[Feature Code],0),"0000"),
", RelationshipTypeCV:  ",CHAR(34),INDEX(RelatedFeatures[Relationship Type],$A495),CHAR(34),
", RelatedFeatureID: *SamplingFeatureID",TEXT(MATCH(INDEX(RelatedFeatures[Second Sampling Feature Code],$A495),SamplingFeatures[Feature Code],0),"0000"),
", SpatialOffsetID:  ",IF(INDEX(RelatedFeatures[Offset Number],$A495)="","",CONCATENATE("*SpatialOffsetID",TEXT(INDEX(RelatedFeatures[Offset Number],$A495),"0000"))),"}")))</f>
        <v>#REF!</v>
      </c>
      <c r="P495" t="e">
        <f>IF(INDEX(Methods[Method Type],$A495)="","",
CONCATENATE("  - &amp;MethodID",TEXT($A495,"0000"),
" {","MethodTypeCV:  ",CHAR(34),INDEX(Methods[Method Type],$A495),CHAR(34),
", MethodCode:  ",CHAR(34),INDEX(Methods[Method Code],$A495),CHAR(34),
", MethodName:  ",CHAR(34),INDEX(Methods[Method Name],$A495),CHAR(34),
", MethodDescription:  ",CHAR(34),INDEX(Methods[Method Description],$A495),CHAR(34),
", MethodLink:  ",CHAR(34),INDEX(Methods[Method Link],$A495),CHAR(34),
", OrganizationID: *OrganizationID",TEXT(MATCH(INDEX(Methods[Organization Name],$A495),Organizations[Organization Name],0),"0000"),"}"))</f>
        <v>#REF!</v>
      </c>
      <c r="Q495" t="e">
        <f>IF(INDEX(Variables[Variable Type],$A495)="","",
CONCATENATE("  - &amp;VariableID",TEXT($A495,"0000"),
" {","VariableTypeCV:  ",CHAR(34),INDEX(Variables[Variable Type],$A495),CHAR(34),
", VariableCode:  ",CHAR(34),INDEX(Variables[Variable Code],$A495),CHAR(34),
", VariableNameCV:  ",CHAR(34),INDEX(Variables[Variable Name],$A495),CHAR(34),
", VariableDefinition:  ",CHAR(34),INDEX(Variables[Variable Definition],$A495),CHAR(34),
", SpecciationCV:  ",CHAR(34),INDEX(Variables[Speciation],$A495),CHAR(34),
", NoDataValue:  ",CHAR(34),INDEX(Variables[No Data Value],$A495),CHAR(34),"}"))</f>
        <v>#REF!</v>
      </c>
    </row>
    <row r="496" spans="1:17" x14ac:dyDescent="0.25">
      <c r="A496">
        <v>493</v>
      </c>
      <c r="D496" t="e">
        <f>IF(INDEX(People[First Name],$A496)="","",
CONCATENATE("  - &amp;PersonID",TEXT($A496,"0000"),
" {","PersonFirstName:  ",CHAR(34),INDEX(People[First Name],$A496),CHAR(34),
", PersonMiddleName:  ",CHAR(34),INDEX(People[Middle Name],$A496),CHAR(34),
", PersonLastName:  ",CHAR(34),INDEX(People[Last Name],$A496),CHAR(34),"}"))</f>
        <v>#REF!</v>
      </c>
      <c r="E496" t="e">
        <f>IF(INDEX(Organizations[Organization Type '[CV']],$A496)="","",
CONCATENATE("  - &amp;OrganizationID",TEXT($A496,"0000"),
" {","OrganizationTypeCV:  ",CHAR(34),INDEX(Organizations[Organization Type '[CV']],$A496),CHAR(34),
", OrganizationCode:  ",CHAR(34),INDEX(Organizations[Organization Code],$A496),CHAR(34),
", OrganizationName:  ",CHAR(34),INDEX(Organizations[Organization Name],$A496),CHAR(34),
", OrganizationDescription:  ",CHAR(34),INDEX(Organizations[Organization Description],$A496),CHAR(34),
", OrganizationLink:  ",CHAR(34),INDEX(Organizations[Organization Link],$A496),CHAR(34),"}"))</f>
        <v>#REF!</v>
      </c>
      <c r="F496" t="e">
        <f>IF(INDEX(People[First Name],$A496)="","",
CONCATENATE("  - &amp;AffiliationID",TEXT($A496,"0000"),
" {PersonID: *PersonID",TEXT($A496,"0000"),
", OrganizationID: *OrganizationID",TEXT(MATCH(INDEX(People[Organization Name],$A496),Organizations[Organization Name],0),"0000"),
", IsPrimaryOrganizationContact: , AffiliationStartDate: , AffiliationEndDate: , PrimaryPhone: ",
", PrimaryEmail: ",CHAR(34),INDEX(People[Primary Email],$A496),CHAR(34),
", PrimaryAddress: ",CHAR(34),INDEX(People[Primary Address],$A496),CHAR(34),
", PersonLink: }"))</f>
        <v>#REF!</v>
      </c>
      <c r="H496" t="e">
        <f>IF(COUNTA(CitationInformation)=0,"",IF(INDEX(AuthorList[Author Name],$A496)="","",
CONCATENATE("  - &amp;AuthorListID",TEXT($A496,"0000"),
"  {CitationID: *CitationID0001",
", PersonID: *PersonID",TEXT(MATCH(INDEX(AuthorList[Author Name],$A496),People[Full Name],0),"0000"),
", AuthorOrder: ",INDEX(AuthorList[Author Number],$A496),"}")))</f>
        <v>#REF!</v>
      </c>
      <c r="K496" t="e">
        <f>IF(INDEX(SamplingFeatures[Feature Code],$A496)="","",
CONCATENATE("  - &amp;SamplingFeatureID",TEXT($A496,"0000"),
" {","SamplingFeatureUUID:  ",CHAR(34),INDEX(SamplingFeatures[Sampling Feature UUID],$A496),CHAR(34),
", SamplingFeatureTypeCV:  ",CHAR(34),INDEX(SamplingFeatures[Sampling Feature Type],$A496),CHAR(34),
", SamplingFeatureCode:  ",CHAR(34),INDEX(SamplingFeatures[Feature Code],$A496),CHAR(34),
", SamplingFeatureName:  ",CHAR(34),INDEX(SamplingFeatures[Feature Name],$A496),CHAR(34),
", SamplingFeatureDescription:  ",CHAR(34),INDEX(SamplingFeatures[Feature Description],$A496),CHAR(34),
", SamplingFeatureGeotypeCV:  ",CHAR(34),INDEX(SamplingFeatures[Feature Geo Type],$A496),CHAR(34),
", FeatureGeometry:  ",CHAR(34),INDEX(SamplingFeatures[Feature Geometry],$A496),CHAR(34),
", Elevation_m:  ",CHAR(34),INDEX(SamplingFeatures[Elevation_m],$A496),CHAR(34),
", ElevationDatumCV:  ",CHAR(34),ElevationDatum,CHAR(34),"}"))</f>
        <v>#REF!</v>
      </c>
      <c r="L496" t="e">
        <f>IF(INDEX(SamplingFeatures[Sampling Feature Type],$A496)&lt;&gt;"Site","",
CONCATENATE("  - &amp;SiteID",TEXT(SUMPRODUCT(--($L$3:$L495&lt;&gt;"")),"0000"),
" {","SamplingFeatureID:  *SamplingFeatureID",TEXT($A496,"0000"),
", SiteTypeCV:  ",CHAR(34),INDEX(Sites[Site Type],$A496),CHAR(34),
", Latitude:  ",INDEX(Sites[Latitude],$A496),
", Longitude:  ",INDEX(Sites[Longitude],$A496),
", SRSName:  ",CHAR(34),LatLonDatum,CHAR(34),"}"))</f>
        <v>#REF!</v>
      </c>
      <c r="M496" t="e">
        <f>IF(INDEX(SamplingFeatures[Sampling Feature Type],$A496)&lt;&gt;"Specimen","",
CONCATENATE("  - &amp;SpecimenID",TEXT(SUMPRODUCT(--($M$3:$M495&lt;&gt;"")),"0000"),
" {","SamplingFeatureID:  *SamplingFeatureID",TEXT($A496,"0000"),
", SpecimenTypeCV:  ",CHAR(34),INDEX(Specimens[Specimen Type],$A496),CHAR(34),
", SpecimenMediumCV:  ",INDEX(Specimens[Specimen Medium],$A496),
", IsFieldSpecimen:  ",CHAR(34),INDEX(Specimens[Is Field Specimen?],$A496),CHAR(34),"}"))</f>
        <v>#REF!</v>
      </c>
      <c r="N496" t="e">
        <f>IF(COUNTA(SpatialOffsets[])=0,"", IF(INDEX(SpatialOffsets[Spatial Offset Type],$A496)="","",
CONCATENATE("  - &amp;SpatialOffsetID",TEXT($A496,"0000"),
" {","SpatialOffsetTypeCV:  ",CHAR(34),INDEX(SpatialOffsets[Spatial Offset Type],$A496),CHAR(34),
", Offset1Value:  ",INDEX(SpatialOffsets[Offset 1 Value],$A496),
", Offset1UnitID:  ",CHAR(34),INDEX(SpatialOffsets[Offset 1 Unit],$A496),CHAR(34),
", Offset2Value:  ",INDEX(SpatialOffsets[Offset 2 Value],$A496),
", Offset2UnitID:  ",CHAR(34),INDEX(SpatialOffsets[Offset 2 Unit],$A496),CHAR(34),
", Offset3Value:  ",INDEX(SpatialOffsets[Offset 3 Value],$A496),
", Offset3UnitID:  ",CHAR(34),INDEX(SpatialOffsets[Offset 3 Unit],$A496),CHAR(34),,"}")))</f>
        <v>#REF!</v>
      </c>
      <c r="O496" t="e">
        <f>IF(COUNTA(RelatedFeatures[])=0,"", IF(INDEX(RelatedFeatures[First Sampling Feature Code],$A496)="","",
CONCATENATE("  - &amp;RelationID",TEXT($A496,"0000"),
" {","SamplingFeatureID:  *SamplingFeatureID",TEXT(MATCH(INDEX(RelatedFeatures[First Sampling Feature Code],$A496),SamplingFeatures[Feature Code],0),"0000"),
", RelationshipTypeCV:  ",CHAR(34),INDEX(RelatedFeatures[Relationship Type],$A496),CHAR(34),
", RelatedFeatureID: *SamplingFeatureID",TEXT(MATCH(INDEX(RelatedFeatures[Second Sampling Feature Code],$A496),SamplingFeatures[Feature Code],0),"0000"),
", SpatialOffsetID:  ",IF(INDEX(RelatedFeatures[Offset Number],$A496)="","",CONCATENATE("*SpatialOffsetID",TEXT(INDEX(RelatedFeatures[Offset Number],$A496),"0000"))),"}")))</f>
        <v>#REF!</v>
      </c>
      <c r="P496" t="e">
        <f>IF(INDEX(Methods[Method Type],$A496)="","",
CONCATENATE("  - &amp;MethodID",TEXT($A496,"0000"),
" {","MethodTypeCV:  ",CHAR(34),INDEX(Methods[Method Type],$A496),CHAR(34),
", MethodCode:  ",CHAR(34),INDEX(Methods[Method Code],$A496),CHAR(34),
", MethodName:  ",CHAR(34),INDEX(Methods[Method Name],$A496),CHAR(34),
", MethodDescription:  ",CHAR(34),INDEX(Methods[Method Description],$A496),CHAR(34),
", MethodLink:  ",CHAR(34),INDEX(Methods[Method Link],$A496),CHAR(34),
", OrganizationID: *OrganizationID",TEXT(MATCH(INDEX(Methods[Organization Name],$A496),Organizations[Organization Name],0),"0000"),"}"))</f>
        <v>#REF!</v>
      </c>
      <c r="Q496" t="e">
        <f>IF(INDEX(Variables[Variable Type],$A496)="","",
CONCATENATE("  - &amp;VariableID",TEXT($A496,"0000"),
" {","VariableTypeCV:  ",CHAR(34),INDEX(Variables[Variable Type],$A496),CHAR(34),
", VariableCode:  ",CHAR(34),INDEX(Variables[Variable Code],$A496),CHAR(34),
", VariableNameCV:  ",CHAR(34),INDEX(Variables[Variable Name],$A496),CHAR(34),
", VariableDefinition:  ",CHAR(34),INDEX(Variables[Variable Definition],$A496),CHAR(34),
", SpecciationCV:  ",CHAR(34),INDEX(Variables[Speciation],$A496),CHAR(34),
", NoDataValue:  ",CHAR(34),INDEX(Variables[No Data Value],$A496),CHAR(34),"}"))</f>
        <v>#REF!</v>
      </c>
    </row>
    <row r="497" spans="1:17" x14ac:dyDescent="0.25">
      <c r="A497">
        <v>494</v>
      </c>
      <c r="D497" t="e">
        <f>IF(INDEX(People[First Name],$A497)="","",
CONCATENATE("  - &amp;PersonID",TEXT($A497,"0000"),
" {","PersonFirstName:  ",CHAR(34),INDEX(People[First Name],$A497),CHAR(34),
", PersonMiddleName:  ",CHAR(34),INDEX(People[Middle Name],$A497),CHAR(34),
", PersonLastName:  ",CHAR(34),INDEX(People[Last Name],$A497),CHAR(34),"}"))</f>
        <v>#REF!</v>
      </c>
      <c r="E497" t="e">
        <f>IF(INDEX(Organizations[Organization Type '[CV']],$A497)="","",
CONCATENATE("  - &amp;OrganizationID",TEXT($A497,"0000"),
" {","OrganizationTypeCV:  ",CHAR(34),INDEX(Organizations[Organization Type '[CV']],$A497),CHAR(34),
", OrganizationCode:  ",CHAR(34),INDEX(Organizations[Organization Code],$A497),CHAR(34),
", OrganizationName:  ",CHAR(34),INDEX(Organizations[Organization Name],$A497),CHAR(34),
", OrganizationDescription:  ",CHAR(34),INDEX(Organizations[Organization Description],$A497),CHAR(34),
", OrganizationLink:  ",CHAR(34),INDEX(Organizations[Organization Link],$A497),CHAR(34),"}"))</f>
        <v>#REF!</v>
      </c>
      <c r="F497" t="e">
        <f>IF(INDEX(People[First Name],$A497)="","",
CONCATENATE("  - &amp;AffiliationID",TEXT($A497,"0000"),
" {PersonID: *PersonID",TEXT($A497,"0000"),
", OrganizationID: *OrganizationID",TEXT(MATCH(INDEX(People[Organization Name],$A497),Organizations[Organization Name],0),"0000"),
", IsPrimaryOrganizationContact: , AffiliationStartDate: , AffiliationEndDate: , PrimaryPhone: ",
", PrimaryEmail: ",CHAR(34),INDEX(People[Primary Email],$A497),CHAR(34),
", PrimaryAddress: ",CHAR(34),INDEX(People[Primary Address],$A497),CHAR(34),
", PersonLink: }"))</f>
        <v>#REF!</v>
      </c>
      <c r="H497" t="e">
        <f>IF(COUNTA(CitationInformation)=0,"",IF(INDEX(AuthorList[Author Name],$A497)="","",
CONCATENATE("  - &amp;AuthorListID",TEXT($A497,"0000"),
"  {CitationID: *CitationID0001",
", PersonID: *PersonID",TEXT(MATCH(INDEX(AuthorList[Author Name],$A497),People[Full Name],0),"0000"),
", AuthorOrder: ",INDEX(AuthorList[Author Number],$A497),"}")))</f>
        <v>#REF!</v>
      </c>
      <c r="K497" t="e">
        <f>IF(INDEX(SamplingFeatures[Feature Code],$A497)="","",
CONCATENATE("  - &amp;SamplingFeatureID",TEXT($A497,"0000"),
" {","SamplingFeatureUUID:  ",CHAR(34),INDEX(SamplingFeatures[Sampling Feature UUID],$A497),CHAR(34),
", SamplingFeatureTypeCV:  ",CHAR(34),INDEX(SamplingFeatures[Sampling Feature Type],$A497),CHAR(34),
", SamplingFeatureCode:  ",CHAR(34),INDEX(SamplingFeatures[Feature Code],$A497),CHAR(34),
", SamplingFeatureName:  ",CHAR(34),INDEX(SamplingFeatures[Feature Name],$A497),CHAR(34),
", SamplingFeatureDescription:  ",CHAR(34),INDEX(SamplingFeatures[Feature Description],$A497),CHAR(34),
", SamplingFeatureGeotypeCV:  ",CHAR(34),INDEX(SamplingFeatures[Feature Geo Type],$A497),CHAR(34),
", FeatureGeometry:  ",CHAR(34),INDEX(SamplingFeatures[Feature Geometry],$A497),CHAR(34),
", Elevation_m:  ",CHAR(34),INDEX(SamplingFeatures[Elevation_m],$A497),CHAR(34),
", ElevationDatumCV:  ",CHAR(34),ElevationDatum,CHAR(34),"}"))</f>
        <v>#REF!</v>
      </c>
      <c r="L497" t="e">
        <f>IF(INDEX(SamplingFeatures[Sampling Feature Type],$A497)&lt;&gt;"Site","",
CONCATENATE("  - &amp;SiteID",TEXT(SUMPRODUCT(--($L$3:$L496&lt;&gt;"")),"0000"),
" {","SamplingFeatureID:  *SamplingFeatureID",TEXT($A497,"0000"),
", SiteTypeCV:  ",CHAR(34),INDEX(Sites[Site Type],$A497),CHAR(34),
", Latitude:  ",INDEX(Sites[Latitude],$A497),
", Longitude:  ",INDEX(Sites[Longitude],$A497),
", SRSName:  ",CHAR(34),LatLonDatum,CHAR(34),"}"))</f>
        <v>#REF!</v>
      </c>
      <c r="M497" t="e">
        <f>IF(INDEX(SamplingFeatures[Sampling Feature Type],$A497)&lt;&gt;"Specimen","",
CONCATENATE("  - &amp;SpecimenID",TEXT(SUMPRODUCT(--($M$3:$M496&lt;&gt;"")),"0000"),
" {","SamplingFeatureID:  *SamplingFeatureID",TEXT($A497,"0000"),
", SpecimenTypeCV:  ",CHAR(34),INDEX(Specimens[Specimen Type],$A497),CHAR(34),
", SpecimenMediumCV:  ",INDEX(Specimens[Specimen Medium],$A497),
", IsFieldSpecimen:  ",CHAR(34),INDEX(Specimens[Is Field Specimen?],$A497),CHAR(34),"}"))</f>
        <v>#REF!</v>
      </c>
      <c r="N497" t="e">
        <f>IF(COUNTA(SpatialOffsets[])=0,"", IF(INDEX(SpatialOffsets[Spatial Offset Type],$A497)="","",
CONCATENATE("  - &amp;SpatialOffsetID",TEXT($A497,"0000"),
" {","SpatialOffsetTypeCV:  ",CHAR(34),INDEX(SpatialOffsets[Spatial Offset Type],$A497),CHAR(34),
", Offset1Value:  ",INDEX(SpatialOffsets[Offset 1 Value],$A497),
", Offset1UnitID:  ",CHAR(34),INDEX(SpatialOffsets[Offset 1 Unit],$A497),CHAR(34),
", Offset2Value:  ",INDEX(SpatialOffsets[Offset 2 Value],$A497),
", Offset2UnitID:  ",CHAR(34),INDEX(SpatialOffsets[Offset 2 Unit],$A497),CHAR(34),
", Offset3Value:  ",INDEX(SpatialOffsets[Offset 3 Value],$A497),
", Offset3UnitID:  ",CHAR(34),INDEX(SpatialOffsets[Offset 3 Unit],$A497),CHAR(34),,"}")))</f>
        <v>#REF!</v>
      </c>
      <c r="O497" t="e">
        <f>IF(COUNTA(RelatedFeatures[])=0,"", IF(INDEX(RelatedFeatures[First Sampling Feature Code],$A497)="","",
CONCATENATE("  - &amp;RelationID",TEXT($A497,"0000"),
" {","SamplingFeatureID:  *SamplingFeatureID",TEXT(MATCH(INDEX(RelatedFeatures[First Sampling Feature Code],$A497),SamplingFeatures[Feature Code],0),"0000"),
", RelationshipTypeCV:  ",CHAR(34),INDEX(RelatedFeatures[Relationship Type],$A497),CHAR(34),
", RelatedFeatureID: *SamplingFeatureID",TEXT(MATCH(INDEX(RelatedFeatures[Second Sampling Feature Code],$A497),SamplingFeatures[Feature Code],0),"0000"),
", SpatialOffsetID:  ",IF(INDEX(RelatedFeatures[Offset Number],$A497)="","",CONCATENATE("*SpatialOffsetID",TEXT(INDEX(RelatedFeatures[Offset Number],$A497),"0000"))),"}")))</f>
        <v>#REF!</v>
      </c>
      <c r="P497" t="e">
        <f>IF(INDEX(Methods[Method Type],$A497)="","",
CONCATENATE("  - &amp;MethodID",TEXT($A497,"0000"),
" {","MethodTypeCV:  ",CHAR(34),INDEX(Methods[Method Type],$A497),CHAR(34),
", MethodCode:  ",CHAR(34),INDEX(Methods[Method Code],$A497),CHAR(34),
", MethodName:  ",CHAR(34),INDEX(Methods[Method Name],$A497),CHAR(34),
", MethodDescription:  ",CHAR(34),INDEX(Methods[Method Description],$A497),CHAR(34),
", MethodLink:  ",CHAR(34),INDEX(Methods[Method Link],$A497),CHAR(34),
", OrganizationID: *OrganizationID",TEXT(MATCH(INDEX(Methods[Organization Name],$A497),Organizations[Organization Name],0),"0000"),"}"))</f>
        <v>#REF!</v>
      </c>
      <c r="Q497" t="e">
        <f>IF(INDEX(Variables[Variable Type],$A497)="","",
CONCATENATE("  - &amp;VariableID",TEXT($A497,"0000"),
" {","VariableTypeCV:  ",CHAR(34),INDEX(Variables[Variable Type],$A497),CHAR(34),
", VariableCode:  ",CHAR(34),INDEX(Variables[Variable Code],$A497),CHAR(34),
", VariableNameCV:  ",CHAR(34),INDEX(Variables[Variable Name],$A497),CHAR(34),
", VariableDefinition:  ",CHAR(34),INDEX(Variables[Variable Definition],$A497),CHAR(34),
", SpecciationCV:  ",CHAR(34),INDEX(Variables[Speciation],$A497),CHAR(34),
", NoDataValue:  ",CHAR(34),INDEX(Variables[No Data Value],$A497),CHAR(34),"}"))</f>
        <v>#REF!</v>
      </c>
    </row>
    <row r="498" spans="1:17" x14ac:dyDescent="0.25">
      <c r="A498">
        <v>495</v>
      </c>
      <c r="D498" t="e">
        <f>IF(INDEX(People[First Name],$A498)="","",
CONCATENATE("  - &amp;PersonID",TEXT($A498,"0000"),
" {","PersonFirstName:  ",CHAR(34),INDEX(People[First Name],$A498),CHAR(34),
", PersonMiddleName:  ",CHAR(34),INDEX(People[Middle Name],$A498),CHAR(34),
", PersonLastName:  ",CHAR(34),INDEX(People[Last Name],$A498),CHAR(34),"}"))</f>
        <v>#REF!</v>
      </c>
      <c r="E498" t="e">
        <f>IF(INDEX(Organizations[Organization Type '[CV']],$A498)="","",
CONCATENATE("  - &amp;OrganizationID",TEXT($A498,"0000"),
" {","OrganizationTypeCV:  ",CHAR(34),INDEX(Organizations[Organization Type '[CV']],$A498),CHAR(34),
", OrganizationCode:  ",CHAR(34),INDEX(Organizations[Organization Code],$A498),CHAR(34),
", OrganizationName:  ",CHAR(34),INDEX(Organizations[Organization Name],$A498),CHAR(34),
", OrganizationDescription:  ",CHAR(34),INDEX(Organizations[Organization Description],$A498),CHAR(34),
", OrganizationLink:  ",CHAR(34),INDEX(Organizations[Organization Link],$A498),CHAR(34),"}"))</f>
        <v>#REF!</v>
      </c>
      <c r="F498" t="e">
        <f>IF(INDEX(People[First Name],$A498)="","",
CONCATENATE("  - &amp;AffiliationID",TEXT($A498,"0000"),
" {PersonID: *PersonID",TEXT($A498,"0000"),
", OrganizationID: *OrganizationID",TEXT(MATCH(INDEX(People[Organization Name],$A498),Organizations[Organization Name],0),"0000"),
", IsPrimaryOrganizationContact: , AffiliationStartDate: , AffiliationEndDate: , PrimaryPhone: ",
", PrimaryEmail: ",CHAR(34),INDEX(People[Primary Email],$A498),CHAR(34),
", PrimaryAddress: ",CHAR(34),INDEX(People[Primary Address],$A498),CHAR(34),
", PersonLink: }"))</f>
        <v>#REF!</v>
      </c>
      <c r="H498" t="e">
        <f>IF(COUNTA(CitationInformation)=0,"",IF(INDEX(AuthorList[Author Name],$A498)="","",
CONCATENATE("  - &amp;AuthorListID",TEXT($A498,"0000"),
"  {CitationID: *CitationID0001",
", PersonID: *PersonID",TEXT(MATCH(INDEX(AuthorList[Author Name],$A498),People[Full Name],0),"0000"),
", AuthorOrder: ",INDEX(AuthorList[Author Number],$A498),"}")))</f>
        <v>#REF!</v>
      </c>
      <c r="K498" t="e">
        <f>IF(INDEX(SamplingFeatures[Feature Code],$A498)="","",
CONCATENATE("  - &amp;SamplingFeatureID",TEXT($A498,"0000"),
" {","SamplingFeatureUUID:  ",CHAR(34),INDEX(SamplingFeatures[Sampling Feature UUID],$A498),CHAR(34),
", SamplingFeatureTypeCV:  ",CHAR(34),INDEX(SamplingFeatures[Sampling Feature Type],$A498),CHAR(34),
", SamplingFeatureCode:  ",CHAR(34),INDEX(SamplingFeatures[Feature Code],$A498),CHAR(34),
", SamplingFeatureName:  ",CHAR(34),INDEX(SamplingFeatures[Feature Name],$A498),CHAR(34),
", SamplingFeatureDescription:  ",CHAR(34),INDEX(SamplingFeatures[Feature Description],$A498),CHAR(34),
", SamplingFeatureGeotypeCV:  ",CHAR(34),INDEX(SamplingFeatures[Feature Geo Type],$A498),CHAR(34),
", FeatureGeometry:  ",CHAR(34),INDEX(SamplingFeatures[Feature Geometry],$A498),CHAR(34),
", Elevation_m:  ",CHAR(34),INDEX(SamplingFeatures[Elevation_m],$A498),CHAR(34),
", ElevationDatumCV:  ",CHAR(34),ElevationDatum,CHAR(34),"}"))</f>
        <v>#REF!</v>
      </c>
      <c r="L498" t="e">
        <f>IF(INDEX(SamplingFeatures[Sampling Feature Type],$A498)&lt;&gt;"Site","",
CONCATENATE("  - &amp;SiteID",TEXT(SUMPRODUCT(--($L$3:$L497&lt;&gt;"")),"0000"),
" {","SamplingFeatureID:  *SamplingFeatureID",TEXT($A498,"0000"),
", SiteTypeCV:  ",CHAR(34),INDEX(Sites[Site Type],$A498),CHAR(34),
", Latitude:  ",INDEX(Sites[Latitude],$A498),
", Longitude:  ",INDEX(Sites[Longitude],$A498),
", SRSName:  ",CHAR(34),LatLonDatum,CHAR(34),"}"))</f>
        <v>#REF!</v>
      </c>
      <c r="M498" t="e">
        <f>IF(INDEX(SamplingFeatures[Sampling Feature Type],$A498)&lt;&gt;"Specimen","",
CONCATENATE("  - &amp;SpecimenID",TEXT(SUMPRODUCT(--($M$3:$M497&lt;&gt;"")),"0000"),
" {","SamplingFeatureID:  *SamplingFeatureID",TEXT($A498,"0000"),
", SpecimenTypeCV:  ",CHAR(34),INDEX(Specimens[Specimen Type],$A498),CHAR(34),
", SpecimenMediumCV:  ",INDEX(Specimens[Specimen Medium],$A498),
", IsFieldSpecimen:  ",CHAR(34),INDEX(Specimens[Is Field Specimen?],$A498),CHAR(34),"}"))</f>
        <v>#REF!</v>
      </c>
      <c r="N498" t="e">
        <f>IF(COUNTA(SpatialOffsets[])=0,"", IF(INDEX(SpatialOffsets[Spatial Offset Type],$A498)="","",
CONCATENATE("  - &amp;SpatialOffsetID",TEXT($A498,"0000"),
" {","SpatialOffsetTypeCV:  ",CHAR(34),INDEX(SpatialOffsets[Spatial Offset Type],$A498),CHAR(34),
", Offset1Value:  ",INDEX(SpatialOffsets[Offset 1 Value],$A498),
", Offset1UnitID:  ",CHAR(34),INDEX(SpatialOffsets[Offset 1 Unit],$A498),CHAR(34),
", Offset2Value:  ",INDEX(SpatialOffsets[Offset 2 Value],$A498),
", Offset2UnitID:  ",CHAR(34),INDEX(SpatialOffsets[Offset 2 Unit],$A498),CHAR(34),
", Offset3Value:  ",INDEX(SpatialOffsets[Offset 3 Value],$A498),
", Offset3UnitID:  ",CHAR(34),INDEX(SpatialOffsets[Offset 3 Unit],$A498),CHAR(34),,"}")))</f>
        <v>#REF!</v>
      </c>
      <c r="O498" t="e">
        <f>IF(COUNTA(RelatedFeatures[])=0,"", IF(INDEX(RelatedFeatures[First Sampling Feature Code],$A498)="","",
CONCATENATE("  - &amp;RelationID",TEXT($A498,"0000"),
" {","SamplingFeatureID:  *SamplingFeatureID",TEXT(MATCH(INDEX(RelatedFeatures[First Sampling Feature Code],$A498),SamplingFeatures[Feature Code],0),"0000"),
", RelationshipTypeCV:  ",CHAR(34),INDEX(RelatedFeatures[Relationship Type],$A498),CHAR(34),
", RelatedFeatureID: *SamplingFeatureID",TEXT(MATCH(INDEX(RelatedFeatures[Second Sampling Feature Code],$A498),SamplingFeatures[Feature Code],0),"0000"),
", SpatialOffsetID:  ",IF(INDEX(RelatedFeatures[Offset Number],$A498)="","",CONCATENATE("*SpatialOffsetID",TEXT(INDEX(RelatedFeatures[Offset Number],$A498),"0000"))),"}")))</f>
        <v>#REF!</v>
      </c>
      <c r="P498" t="e">
        <f>IF(INDEX(Methods[Method Type],$A498)="","",
CONCATENATE("  - &amp;MethodID",TEXT($A498,"0000"),
" {","MethodTypeCV:  ",CHAR(34),INDEX(Methods[Method Type],$A498),CHAR(34),
", MethodCode:  ",CHAR(34),INDEX(Methods[Method Code],$A498),CHAR(34),
", MethodName:  ",CHAR(34),INDEX(Methods[Method Name],$A498),CHAR(34),
", MethodDescription:  ",CHAR(34),INDEX(Methods[Method Description],$A498),CHAR(34),
", MethodLink:  ",CHAR(34),INDEX(Methods[Method Link],$A498),CHAR(34),
", OrganizationID: *OrganizationID",TEXT(MATCH(INDEX(Methods[Organization Name],$A498),Organizations[Organization Name],0),"0000"),"}"))</f>
        <v>#REF!</v>
      </c>
      <c r="Q498" t="e">
        <f>IF(INDEX(Variables[Variable Type],$A498)="","",
CONCATENATE("  - &amp;VariableID",TEXT($A498,"0000"),
" {","VariableTypeCV:  ",CHAR(34),INDEX(Variables[Variable Type],$A498),CHAR(34),
", VariableCode:  ",CHAR(34),INDEX(Variables[Variable Code],$A498),CHAR(34),
", VariableNameCV:  ",CHAR(34),INDEX(Variables[Variable Name],$A498),CHAR(34),
", VariableDefinition:  ",CHAR(34),INDEX(Variables[Variable Definition],$A498),CHAR(34),
", SpecciationCV:  ",CHAR(34),INDEX(Variables[Speciation],$A498),CHAR(34),
", NoDataValue:  ",CHAR(34),INDEX(Variables[No Data Value],$A498),CHAR(34),"}"))</f>
        <v>#REF!</v>
      </c>
    </row>
    <row r="499" spans="1:17" x14ac:dyDescent="0.25">
      <c r="A499">
        <v>496</v>
      </c>
      <c r="D499" t="e">
        <f>IF(INDEX(People[First Name],$A499)="","",
CONCATENATE("  - &amp;PersonID",TEXT($A499,"0000"),
" {","PersonFirstName:  ",CHAR(34),INDEX(People[First Name],$A499),CHAR(34),
", PersonMiddleName:  ",CHAR(34),INDEX(People[Middle Name],$A499),CHAR(34),
", PersonLastName:  ",CHAR(34),INDEX(People[Last Name],$A499),CHAR(34),"}"))</f>
        <v>#REF!</v>
      </c>
      <c r="E499" t="e">
        <f>IF(INDEX(Organizations[Organization Type '[CV']],$A499)="","",
CONCATENATE("  - &amp;OrganizationID",TEXT($A499,"0000"),
" {","OrganizationTypeCV:  ",CHAR(34),INDEX(Organizations[Organization Type '[CV']],$A499),CHAR(34),
", OrganizationCode:  ",CHAR(34),INDEX(Organizations[Organization Code],$A499),CHAR(34),
", OrganizationName:  ",CHAR(34),INDEX(Organizations[Organization Name],$A499),CHAR(34),
", OrganizationDescription:  ",CHAR(34),INDEX(Organizations[Organization Description],$A499),CHAR(34),
", OrganizationLink:  ",CHAR(34),INDEX(Organizations[Organization Link],$A499),CHAR(34),"}"))</f>
        <v>#REF!</v>
      </c>
      <c r="F499" t="e">
        <f>IF(INDEX(People[First Name],$A499)="","",
CONCATENATE("  - &amp;AffiliationID",TEXT($A499,"0000"),
" {PersonID: *PersonID",TEXT($A499,"0000"),
", OrganizationID: *OrganizationID",TEXT(MATCH(INDEX(People[Organization Name],$A499),Organizations[Organization Name],0),"0000"),
", IsPrimaryOrganizationContact: , AffiliationStartDate: , AffiliationEndDate: , PrimaryPhone: ",
", PrimaryEmail: ",CHAR(34),INDEX(People[Primary Email],$A499),CHAR(34),
", PrimaryAddress: ",CHAR(34),INDEX(People[Primary Address],$A499),CHAR(34),
", PersonLink: }"))</f>
        <v>#REF!</v>
      </c>
      <c r="H499" t="e">
        <f>IF(COUNTA(CitationInformation)=0,"",IF(INDEX(AuthorList[Author Name],$A499)="","",
CONCATENATE("  - &amp;AuthorListID",TEXT($A499,"0000"),
"  {CitationID: *CitationID0001",
", PersonID: *PersonID",TEXT(MATCH(INDEX(AuthorList[Author Name],$A499),People[Full Name],0),"0000"),
", AuthorOrder: ",INDEX(AuthorList[Author Number],$A499),"}")))</f>
        <v>#REF!</v>
      </c>
      <c r="K499" t="e">
        <f>IF(INDEX(SamplingFeatures[Feature Code],$A499)="","",
CONCATENATE("  - &amp;SamplingFeatureID",TEXT($A499,"0000"),
" {","SamplingFeatureUUID:  ",CHAR(34),INDEX(SamplingFeatures[Sampling Feature UUID],$A499),CHAR(34),
", SamplingFeatureTypeCV:  ",CHAR(34),INDEX(SamplingFeatures[Sampling Feature Type],$A499),CHAR(34),
", SamplingFeatureCode:  ",CHAR(34),INDEX(SamplingFeatures[Feature Code],$A499),CHAR(34),
", SamplingFeatureName:  ",CHAR(34),INDEX(SamplingFeatures[Feature Name],$A499),CHAR(34),
", SamplingFeatureDescription:  ",CHAR(34),INDEX(SamplingFeatures[Feature Description],$A499),CHAR(34),
", SamplingFeatureGeotypeCV:  ",CHAR(34),INDEX(SamplingFeatures[Feature Geo Type],$A499),CHAR(34),
", FeatureGeometry:  ",CHAR(34),INDEX(SamplingFeatures[Feature Geometry],$A499),CHAR(34),
", Elevation_m:  ",CHAR(34),INDEX(SamplingFeatures[Elevation_m],$A499),CHAR(34),
", ElevationDatumCV:  ",CHAR(34),ElevationDatum,CHAR(34),"}"))</f>
        <v>#REF!</v>
      </c>
      <c r="L499" t="e">
        <f>IF(INDEX(SamplingFeatures[Sampling Feature Type],$A499)&lt;&gt;"Site","",
CONCATENATE("  - &amp;SiteID",TEXT(SUMPRODUCT(--($L$3:$L498&lt;&gt;"")),"0000"),
" {","SamplingFeatureID:  *SamplingFeatureID",TEXT($A499,"0000"),
", SiteTypeCV:  ",CHAR(34),INDEX(Sites[Site Type],$A499),CHAR(34),
", Latitude:  ",INDEX(Sites[Latitude],$A499),
", Longitude:  ",INDEX(Sites[Longitude],$A499),
", SRSName:  ",CHAR(34),LatLonDatum,CHAR(34),"}"))</f>
        <v>#REF!</v>
      </c>
      <c r="M499" t="e">
        <f>IF(INDEX(SamplingFeatures[Sampling Feature Type],$A499)&lt;&gt;"Specimen","",
CONCATENATE("  - &amp;SpecimenID",TEXT(SUMPRODUCT(--($M$3:$M498&lt;&gt;"")),"0000"),
" {","SamplingFeatureID:  *SamplingFeatureID",TEXT($A499,"0000"),
", SpecimenTypeCV:  ",CHAR(34),INDEX(Specimens[Specimen Type],$A499),CHAR(34),
", SpecimenMediumCV:  ",INDEX(Specimens[Specimen Medium],$A499),
", IsFieldSpecimen:  ",CHAR(34),INDEX(Specimens[Is Field Specimen?],$A499),CHAR(34),"}"))</f>
        <v>#REF!</v>
      </c>
      <c r="N499" t="e">
        <f>IF(COUNTA(SpatialOffsets[])=0,"", IF(INDEX(SpatialOffsets[Spatial Offset Type],$A499)="","",
CONCATENATE("  - &amp;SpatialOffsetID",TEXT($A499,"0000"),
" {","SpatialOffsetTypeCV:  ",CHAR(34),INDEX(SpatialOffsets[Spatial Offset Type],$A499),CHAR(34),
", Offset1Value:  ",INDEX(SpatialOffsets[Offset 1 Value],$A499),
", Offset1UnitID:  ",CHAR(34),INDEX(SpatialOffsets[Offset 1 Unit],$A499),CHAR(34),
", Offset2Value:  ",INDEX(SpatialOffsets[Offset 2 Value],$A499),
", Offset2UnitID:  ",CHAR(34),INDEX(SpatialOffsets[Offset 2 Unit],$A499),CHAR(34),
", Offset3Value:  ",INDEX(SpatialOffsets[Offset 3 Value],$A499),
", Offset3UnitID:  ",CHAR(34),INDEX(SpatialOffsets[Offset 3 Unit],$A499),CHAR(34),,"}")))</f>
        <v>#REF!</v>
      </c>
      <c r="O499" t="e">
        <f>IF(COUNTA(RelatedFeatures[])=0,"", IF(INDEX(RelatedFeatures[First Sampling Feature Code],$A499)="","",
CONCATENATE("  - &amp;RelationID",TEXT($A499,"0000"),
" {","SamplingFeatureID:  *SamplingFeatureID",TEXT(MATCH(INDEX(RelatedFeatures[First Sampling Feature Code],$A499),SamplingFeatures[Feature Code],0),"0000"),
", RelationshipTypeCV:  ",CHAR(34),INDEX(RelatedFeatures[Relationship Type],$A499),CHAR(34),
", RelatedFeatureID: *SamplingFeatureID",TEXT(MATCH(INDEX(RelatedFeatures[Second Sampling Feature Code],$A499),SamplingFeatures[Feature Code],0),"0000"),
", SpatialOffsetID:  ",IF(INDEX(RelatedFeatures[Offset Number],$A499)="","",CONCATENATE("*SpatialOffsetID",TEXT(INDEX(RelatedFeatures[Offset Number],$A499),"0000"))),"}")))</f>
        <v>#REF!</v>
      </c>
      <c r="P499" t="e">
        <f>IF(INDEX(Methods[Method Type],$A499)="","",
CONCATENATE("  - &amp;MethodID",TEXT($A499,"0000"),
" {","MethodTypeCV:  ",CHAR(34),INDEX(Methods[Method Type],$A499),CHAR(34),
", MethodCode:  ",CHAR(34),INDEX(Methods[Method Code],$A499),CHAR(34),
", MethodName:  ",CHAR(34),INDEX(Methods[Method Name],$A499),CHAR(34),
", MethodDescription:  ",CHAR(34),INDEX(Methods[Method Description],$A499),CHAR(34),
", MethodLink:  ",CHAR(34),INDEX(Methods[Method Link],$A499),CHAR(34),
", OrganizationID: *OrganizationID",TEXT(MATCH(INDEX(Methods[Organization Name],$A499),Organizations[Organization Name],0),"0000"),"}"))</f>
        <v>#REF!</v>
      </c>
      <c r="Q499" t="e">
        <f>IF(INDEX(Variables[Variable Type],$A499)="","",
CONCATENATE("  - &amp;VariableID",TEXT($A499,"0000"),
" {","VariableTypeCV:  ",CHAR(34),INDEX(Variables[Variable Type],$A499),CHAR(34),
", VariableCode:  ",CHAR(34),INDEX(Variables[Variable Code],$A499),CHAR(34),
", VariableNameCV:  ",CHAR(34),INDEX(Variables[Variable Name],$A499),CHAR(34),
", VariableDefinition:  ",CHAR(34),INDEX(Variables[Variable Definition],$A499),CHAR(34),
", SpecciationCV:  ",CHAR(34),INDEX(Variables[Speciation],$A499),CHAR(34),
", NoDataValue:  ",CHAR(34),INDEX(Variables[No Data Value],$A499),CHAR(34),"}"))</f>
        <v>#REF!</v>
      </c>
    </row>
    <row r="500" spans="1:17" x14ac:dyDescent="0.25">
      <c r="A500">
        <v>497</v>
      </c>
      <c r="D500" t="e">
        <f>IF(INDEX(People[First Name],$A500)="","",
CONCATENATE("  - &amp;PersonID",TEXT($A500,"0000"),
" {","PersonFirstName:  ",CHAR(34),INDEX(People[First Name],$A500),CHAR(34),
", PersonMiddleName:  ",CHAR(34),INDEX(People[Middle Name],$A500),CHAR(34),
", PersonLastName:  ",CHAR(34),INDEX(People[Last Name],$A500),CHAR(34),"}"))</f>
        <v>#REF!</v>
      </c>
      <c r="E500" t="e">
        <f>IF(INDEX(Organizations[Organization Type '[CV']],$A500)="","",
CONCATENATE("  - &amp;OrganizationID",TEXT($A500,"0000"),
" {","OrganizationTypeCV:  ",CHAR(34),INDEX(Organizations[Organization Type '[CV']],$A500),CHAR(34),
", OrganizationCode:  ",CHAR(34),INDEX(Organizations[Organization Code],$A500),CHAR(34),
", OrganizationName:  ",CHAR(34),INDEX(Organizations[Organization Name],$A500),CHAR(34),
", OrganizationDescription:  ",CHAR(34),INDEX(Organizations[Organization Description],$A500),CHAR(34),
", OrganizationLink:  ",CHAR(34),INDEX(Organizations[Organization Link],$A500),CHAR(34),"}"))</f>
        <v>#REF!</v>
      </c>
      <c r="F500" t="e">
        <f>IF(INDEX(People[First Name],$A500)="","",
CONCATENATE("  - &amp;AffiliationID",TEXT($A500,"0000"),
" {PersonID: *PersonID",TEXT($A500,"0000"),
", OrganizationID: *OrganizationID",TEXT(MATCH(INDEX(People[Organization Name],$A500),Organizations[Organization Name],0),"0000"),
", IsPrimaryOrganizationContact: , AffiliationStartDate: , AffiliationEndDate: , PrimaryPhone: ",
", PrimaryEmail: ",CHAR(34),INDEX(People[Primary Email],$A500),CHAR(34),
", PrimaryAddress: ",CHAR(34),INDEX(People[Primary Address],$A500),CHAR(34),
", PersonLink: }"))</f>
        <v>#REF!</v>
      </c>
      <c r="H500" t="e">
        <f>IF(COUNTA(CitationInformation)=0,"",IF(INDEX(AuthorList[Author Name],$A500)="","",
CONCATENATE("  - &amp;AuthorListID",TEXT($A500,"0000"),
"  {CitationID: *CitationID0001",
", PersonID: *PersonID",TEXT(MATCH(INDEX(AuthorList[Author Name],$A500),People[Full Name],0),"0000"),
", AuthorOrder: ",INDEX(AuthorList[Author Number],$A500),"}")))</f>
        <v>#REF!</v>
      </c>
      <c r="K500" t="e">
        <f>IF(INDEX(SamplingFeatures[Feature Code],$A500)="","",
CONCATENATE("  - &amp;SamplingFeatureID",TEXT($A500,"0000"),
" {","SamplingFeatureUUID:  ",CHAR(34),INDEX(SamplingFeatures[Sampling Feature UUID],$A500),CHAR(34),
", SamplingFeatureTypeCV:  ",CHAR(34),INDEX(SamplingFeatures[Sampling Feature Type],$A500),CHAR(34),
", SamplingFeatureCode:  ",CHAR(34),INDEX(SamplingFeatures[Feature Code],$A500),CHAR(34),
", SamplingFeatureName:  ",CHAR(34),INDEX(SamplingFeatures[Feature Name],$A500),CHAR(34),
", SamplingFeatureDescription:  ",CHAR(34),INDEX(SamplingFeatures[Feature Description],$A500),CHAR(34),
", SamplingFeatureGeotypeCV:  ",CHAR(34),INDEX(SamplingFeatures[Feature Geo Type],$A500),CHAR(34),
", FeatureGeometry:  ",CHAR(34),INDEX(SamplingFeatures[Feature Geometry],$A500),CHAR(34),
", Elevation_m:  ",CHAR(34),INDEX(SamplingFeatures[Elevation_m],$A500),CHAR(34),
", ElevationDatumCV:  ",CHAR(34),ElevationDatum,CHAR(34),"}"))</f>
        <v>#REF!</v>
      </c>
      <c r="L500" t="e">
        <f>IF(INDEX(SamplingFeatures[Sampling Feature Type],$A500)&lt;&gt;"Site","",
CONCATENATE("  - &amp;SiteID",TEXT(SUMPRODUCT(--($L$3:$L499&lt;&gt;"")),"0000"),
" {","SamplingFeatureID:  *SamplingFeatureID",TEXT($A500,"0000"),
", SiteTypeCV:  ",CHAR(34),INDEX(Sites[Site Type],$A500),CHAR(34),
", Latitude:  ",INDEX(Sites[Latitude],$A500),
", Longitude:  ",INDEX(Sites[Longitude],$A500),
", SRSName:  ",CHAR(34),LatLonDatum,CHAR(34),"}"))</f>
        <v>#REF!</v>
      </c>
      <c r="M500" t="e">
        <f>IF(INDEX(SamplingFeatures[Sampling Feature Type],$A500)&lt;&gt;"Specimen","",
CONCATENATE("  - &amp;SpecimenID",TEXT(SUMPRODUCT(--($M$3:$M499&lt;&gt;"")),"0000"),
" {","SamplingFeatureID:  *SamplingFeatureID",TEXT($A500,"0000"),
", SpecimenTypeCV:  ",CHAR(34),INDEX(Specimens[Specimen Type],$A500),CHAR(34),
", SpecimenMediumCV:  ",INDEX(Specimens[Specimen Medium],$A500),
", IsFieldSpecimen:  ",CHAR(34),INDEX(Specimens[Is Field Specimen?],$A500),CHAR(34),"}"))</f>
        <v>#REF!</v>
      </c>
      <c r="N500" t="e">
        <f>IF(COUNTA(SpatialOffsets[])=0,"", IF(INDEX(SpatialOffsets[Spatial Offset Type],$A500)="","",
CONCATENATE("  - &amp;SpatialOffsetID",TEXT($A500,"0000"),
" {","SpatialOffsetTypeCV:  ",CHAR(34),INDEX(SpatialOffsets[Spatial Offset Type],$A500),CHAR(34),
", Offset1Value:  ",INDEX(SpatialOffsets[Offset 1 Value],$A500),
", Offset1UnitID:  ",CHAR(34),INDEX(SpatialOffsets[Offset 1 Unit],$A500),CHAR(34),
", Offset2Value:  ",INDEX(SpatialOffsets[Offset 2 Value],$A500),
", Offset2UnitID:  ",CHAR(34),INDEX(SpatialOffsets[Offset 2 Unit],$A500),CHAR(34),
", Offset3Value:  ",INDEX(SpatialOffsets[Offset 3 Value],$A500),
", Offset3UnitID:  ",CHAR(34),INDEX(SpatialOffsets[Offset 3 Unit],$A500),CHAR(34),,"}")))</f>
        <v>#REF!</v>
      </c>
      <c r="O500" t="e">
        <f>IF(COUNTA(RelatedFeatures[])=0,"", IF(INDEX(RelatedFeatures[First Sampling Feature Code],$A500)="","",
CONCATENATE("  - &amp;RelationID",TEXT($A500,"0000"),
" {","SamplingFeatureID:  *SamplingFeatureID",TEXT(MATCH(INDEX(RelatedFeatures[First Sampling Feature Code],$A500),SamplingFeatures[Feature Code],0),"0000"),
", RelationshipTypeCV:  ",CHAR(34),INDEX(RelatedFeatures[Relationship Type],$A500),CHAR(34),
", RelatedFeatureID: *SamplingFeatureID",TEXT(MATCH(INDEX(RelatedFeatures[Second Sampling Feature Code],$A500),SamplingFeatures[Feature Code],0),"0000"),
", SpatialOffsetID:  ",IF(INDEX(RelatedFeatures[Offset Number],$A500)="","",CONCATENATE("*SpatialOffsetID",TEXT(INDEX(RelatedFeatures[Offset Number],$A500),"0000"))),"}")))</f>
        <v>#REF!</v>
      </c>
      <c r="P500" t="e">
        <f>IF(INDEX(Methods[Method Type],$A500)="","",
CONCATENATE("  - &amp;MethodID",TEXT($A500,"0000"),
" {","MethodTypeCV:  ",CHAR(34),INDEX(Methods[Method Type],$A500),CHAR(34),
", MethodCode:  ",CHAR(34),INDEX(Methods[Method Code],$A500),CHAR(34),
", MethodName:  ",CHAR(34),INDEX(Methods[Method Name],$A500),CHAR(34),
", MethodDescription:  ",CHAR(34),INDEX(Methods[Method Description],$A500),CHAR(34),
", MethodLink:  ",CHAR(34),INDEX(Methods[Method Link],$A500),CHAR(34),
", OrganizationID: *OrganizationID",TEXT(MATCH(INDEX(Methods[Organization Name],$A500),Organizations[Organization Name],0),"0000"),"}"))</f>
        <v>#REF!</v>
      </c>
      <c r="Q500" t="e">
        <f>IF(INDEX(Variables[Variable Type],$A500)="","",
CONCATENATE("  - &amp;VariableID",TEXT($A500,"0000"),
" {","VariableTypeCV:  ",CHAR(34),INDEX(Variables[Variable Type],$A500),CHAR(34),
", VariableCode:  ",CHAR(34),INDEX(Variables[Variable Code],$A500),CHAR(34),
", VariableNameCV:  ",CHAR(34),INDEX(Variables[Variable Name],$A500),CHAR(34),
", VariableDefinition:  ",CHAR(34),INDEX(Variables[Variable Definition],$A500),CHAR(34),
", SpecciationCV:  ",CHAR(34),INDEX(Variables[Speciation],$A500),CHAR(34),
", NoDataValue:  ",CHAR(34),INDEX(Variables[No Data Value],$A500),CHAR(34),"}"))</f>
        <v>#REF!</v>
      </c>
    </row>
    <row r="501" spans="1:17" x14ac:dyDescent="0.25">
      <c r="A501">
        <v>498</v>
      </c>
      <c r="D501" t="e">
        <f>IF(INDEX(People[First Name],$A501)="","",
CONCATENATE("  - &amp;PersonID",TEXT($A501,"0000"),
" {","PersonFirstName:  ",CHAR(34),INDEX(People[First Name],$A501),CHAR(34),
", PersonMiddleName:  ",CHAR(34),INDEX(People[Middle Name],$A501),CHAR(34),
", PersonLastName:  ",CHAR(34),INDEX(People[Last Name],$A501),CHAR(34),"}"))</f>
        <v>#REF!</v>
      </c>
      <c r="E501" t="e">
        <f>IF(INDEX(Organizations[Organization Type '[CV']],$A501)="","",
CONCATENATE("  - &amp;OrganizationID",TEXT($A501,"0000"),
" {","OrganizationTypeCV:  ",CHAR(34),INDEX(Organizations[Organization Type '[CV']],$A501),CHAR(34),
", OrganizationCode:  ",CHAR(34),INDEX(Organizations[Organization Code],$A501),CHAR(34),
", OrganizationName:  ",CHAR(34),INDEX(Organizations[Organization Name],$A501),CHAR(34),
", OrganizationDescription:  ",CHAR(34),INDEX(Organizations[Organization Description],$A501),CHAR(34),
", OrganizationLink:  ",CHAR(34),INDEX(Organizations[Organization Link],$A501),CHAR(34),"}"))</f>
        <v>#REF!</v>
      </c>
      <c r="F501" t="e">
        <f>IF(INDEX(People[First Name],$A501)="","",
CONCATENATE("  - &amp;AffiliationID",TEXT($A501,"0000"),
" {PersonID: *PersonID",TEXT($A501,"0000"),
", OrganizationID: *OrganizationID",TEXT(MATCH(INDEX(People[Organization Name],$A501),Organizations[Organization Name],0),"0000"),
", IsPrimaryOrganizationContact: , AffiliationStartDate: , AffiliationEndDate: , PrimaryPhone: ",
", PrimaryEmail: ",CHAR(34),INDEX(People[Primary Email],$A501),CHAR(34),
", PrimaryAddress: ",CHAR(34),INDEX(People[Primary Address],$A501),CHAR(34),
", PersonLink: }"))</f>
        <v>#REF!</v>
      </c>
      <c r="H501" t="e">
        <f>IF(COUNTA(CitationInformation)=0,"",IF(INDEX(AuthorList[Author Name],$A501)="","",
CONCATENATE("  - &amp;AuthorListID",TEXT($A501,"0000"),
"  {CitationID: *CitationID0001",
", PersonID: *PersonID",TEXT(MATCH(INDEX(AuthorList[Author Name],$A501),People[Full Name],0),"0000"),
", AuthorOrder: ",INDEX(AuthorList[Author Number],$A501),"}")))</f>
        <v>#REF!</v>
      </c>
      <c r="K501" t="e">
        <f>IF(INDEX(SamplingFeatures[Feature Code],$A501)="","",
CONCATENATE("  - &amp;SamplingFeatureID",TEXT($A501,"0000"),
" {","SamplingFeatureUUID:  ",CHAR(34),INDEX(SamplingFeatures[Sampling Feature UUID],$A501),CHAR(34),
", SamplingFeatureTypeCV:  ",CHAR(34),INDEX(SamplingFeatures[Sampling Feature Type],$A501),CHAR(34),
", SamplingFeatureCode:  ",CHAR(34),INDEX(SamplingFeatures[Feature Code],$A501),CHAR(34),
", SamplingFeatureName:  ",CHAR(34),INDEX(SamplingFeatures[Feature Name],$A501),CHAR(34),
", SamplingFeatureDescription:  ",CHAR(34),INDEX(SamplingFeatures[Feature Description],$A501),CHAR(34),
", SamplingFeatureGeotypeCV:  ",CHAR(34),INDEX(SamplingFeatures[Feature Geo Type],$A501),CHAR(34),
", FeatureGeometry:  ",CHAR(34),INDEX(SamplingFeatures[Feature Geometry],$A501),CHAR(34),
", Elevation_m:  ",CHAR(34),INDEX(SamplingFeatures[Elevation_m],$A501),CHAR(34),
", ElevationDatumCV:  ",CHAR(34),ElevationDatum,CHAR(34),"}"))</f>
        <v>#REF!</v>
      </c>
      <c r="L501" t="e">
        <f>IF(INDEX(SamplingFeatures[Sampling Feature Type],$A501)&lt;&gt;"Site","",
CONCATENATE("  - &amp;SiteID",TEXT(SUMPRODUCT(--($L$3:$L500&lt;&gt;"")),"0000"),
" {","SamplingFeatureID:  *SamplingFeatureID",TEXT($A501,"0000"),
", SiteTypeCV:  ",CHAR(34),INDEX(Sites[Site Type],$A501),CHAR(34),
", Latitude:  ",INDEX(Sites[Latitude],$A501),
", Longitude:  ",INDEX(Sites[Longitude],$A501),
", SRSName:  ",CHAR(34),LatLonDatum,CHAR(34),"}"))</f>
        <v>#REF!</v>
      </c>
      <c r="M501" t="e">
        <f>IF(INDEX(SamplingFeatures[Sampling Feature Type],$A501)&lt;&gt;"Specimen","",
CONCATENATE("  - &amp;SpecimenID",TEXT(SUMPRODUCT(--($M$3:$M500&lt;&gt;"")),"0000"),
" {","SamplingFeatureID:  *SamplingFeatureID",TEXT($A501,"0000"),
", SpecimenTypeCV:  ",CHAR(34),INDEX(Specimens[Specimen Type],$A501),CHAR(34),
", SpecimenMediumCV:  ",INDEX(Specimens[Specimen Medium],$A501),
", IsFieldSpecimen:  ",CHAR(34),INDEX(Specimens[Is Field Specimen?],$A501),CHAR(34),"}"))</f>
        <v>#REF!</v>
      </c>
      <c r="N501" t="e">
        <f>IF(COUNTA(SpatialOffsets[])=0,"", IF(INDEX(SpatialOffsets[Spatial Offset Type],$A501)="","",
CONCATENATE("  - &amp;SpatialOffsetID",TEXT($A501,"0000"),
" {","SpatialOffsetTypeCV:  ",CHAR(34),INDEX(SpatialOffsets[Spatial Offset Type],$A501),CHAR(34),
", Offset1Value:  ",INDEX(SpatialOffsets[Offset 1 Value],$A501),
", Offset1UnitID:  ",CHAR(34),INDEX(SpatialOffsets[Offset 1 Unit],$A501),CHAR(34),
", Offset2Value:  ",INDEX(SpatialOffsets[Offset 2 Value],$A501),
", Offset2UnitID:  ",CHAR(34),INDEX(SpatialOffsets[Offset 2 Unit],$A501),CHAR(34),
", Offset3Value:  ",INDEX(SpatialOffsets[Offset 3 Value],$A501),
", Offset3UnitID:  ",CHAR(34),INDEX(SpatialOffsets[Offset 3 Unit],$A501),CHAR(34),,"}")))</f>
        <v>#REF!</v>
      </c>
      <c r="O501" t="e">
        <f>IF(COUNTA(RelatedFeatures[])=0,"", IF(INDEX(RelatedFeatures[First Sampling Feature Code],$A501)="","",
CONCATENATE("  - &amp;RelationID",TEXT($A501,"0000"),
" {","SamplingFeatureID:  *SamplingFeatureID",TEXT(MATCH(INDEX(RelatedFeatures[First Sampling Feature Code],$A501),SamplingFeatures[Feature Code],0),"0000"),
", RelationshipTypeCV:  ",CHAR(34),INDEX(RelatedFeatures[Relationship Type],$A501),CHAR(34),
", RelatedFeatureID: *SamplingFeatureID",TEXT(MATCH(INDEX(RelatedFeatures[Second Sampling Feature Code],$A501),SamplingFeatures[Feature Code],0),"0000"),
", SpatialOffsetID:  ",IF(INDEX(RelatedFeatures[Offset Number],$A501)="","",CONCATENATE("*SpatialOffsetID",TEXT(INDEX(RelatedFeatures[Offset Number],$A501),"0000"))),"}")))</f>
        <v>#REF!</v>
      </c>
      <c r="P501" t="e">
        <f>IF(INDEX(Methods[Method Type],$A501)="","",
CONCATENATE("  - &amp;MethodID",TEXT($A501,"0000"),
" {","MethodTypeCV:  ",CHAR(34),INDEX(Methods[Method Type],$A501),CHAR(34),
", MethodCode:  ",CHAR(34),INDEX(Methods[Method Code],$A501),CHAR(34),
", MethodName:  ",CHAR(34),INDEX(Methods[Method Name],$A501),CHAR(34),
", MethodDescription:  ",CHAR(34),INDEX(Methods[Method Description],$A501),CHAR(34),
", MethodLink:  ",CHAR(34),INDEX(Methods[Method Link],$A501),CHAR(34),
", OrganizationID: *OrganizationID",TEXT(MATCH(INDEX(Methods[Organization Name],$A501),Organizations[Organization Name],0),"0000"),"}"))</f>
        <v>#REF!</v>
      </c>
      <c r="Q501" t="e">
        <f>IF(INDEX(Variables[Variable Type],$A501)="","",
CONCATENATE("  - &amp;VariableID",TEXT($A501,"0000"),
" {","VariableTypeCV:  ",CHAR(34),INDEX(Variables[Variable Type],$A501),CHAR(34),
", VariableCode:  ",CHAR(34),INDEX(Variables[Variable Code],$A501),CHAR(34),
", VariableNameCV:  ",CHAR(34),INDEX(Variables[Variable Name],$A501),CHAR(34),
", VariableDefinition:  ",CHAR(34),INDEX(Variables[Variable Definition],$A501),CHAR(34),
", SpecciationCV:  ",CHAR(34),INDEX(Variables[Speciation],$A501),CHAR(34),
", NoDataValue:  ",CHAR(34),INDEX(Variables[No Data Value],$A501),CHAR(34),"}"))</f>
        <v>#REF!</v>
      </c>
    </row>
    <row r="502" spans="1:17" x14ac:dyDescent="0.25">
      <c r="A502">
        <v>499</v>
      </c>
      <c r="D502" t="e">
        <f>IF(INDEX(People[First Name],$A502)="","",
CONCATENATE("  - &amp;PersonID",TEXT($A502,"0000"),
" {","PersonFirstName:  ",CHAR(34),INDEX(People[First Name],$A502),CHAR(34),
", PersonMiddleName:  ",CHAR(34),INDEX(People[Middle Name],$A502),CHAR(34),
", PersonLastName:  ",CHAR(34),INDEX(People[Last Name],$A502),CHAR(34),"}"))</f>
        <v>#REF!</v>
      </c>
      <c r="E502" t="e">
        <f>IF(INDEX(Organizations[Organization Type '[CV']],$A502)="","",
CONCATENATE("  - &amp;OrganizationID",TEXT($A502,"0000"),
" {","OrganizationTypeCV:  ",CHAR(34),INDEX(Organizations[Organization Type '[CV']],$A502),CHAR(34),
", OrganizationCode:  ",CHAR(34),INDEX(Organizations[Organization Code],$A502),CHAR(34),
", OrganizationName:  ",CHAR(34),INDEX(Organizations[Organization Name],$A502),CHAR(34),
", OrganizationDescription:  ",CHAR(34),INDEX(Organizations[Organization Description],$A502),CHAR(34),
", OrganizationLink:  ",CHAR(34),INDEX(Organizations[Organization Link],$A502),CHAR(34),"}"))</f>
        <v>#REF!</v>
      </c>
      <c r="F502" t="e">
        <f>IF(INDEX(People[First Name],$A502)="","",
CONCATENATE("  - &amp;AffiliationID",TEXT($A502,"0000"),
" {PersonID: *PersonID",TEXT($A502,"0000"),
", OrganizationID: *OrganizationID",TEXT(MATCH(INDEX(People[Organization Name],$A502),Organizations[Organization Name],0),"0000"),
", IsPrimaryOrganizationContact: , AffiliationStartDate: , AffiliationEndDate: , PrimaryPhone: ",
", PrimaryEmail: ",CHAR(34),INDEX(People[Primary Email],$A502),CHAR(34),
", PrimaryAddress: ",CHAR(34),INDEX(People[Primary Address],$A502),CHAR(34),
", PersonLink: }"))</f>
        <v>#REF!</v>
      </c>
      <c r="H502" t="e">
        <f>IF(COUNTA(CitationInformation)=0,"",IF(INDEX(AuthorList[Author Name],$A502)="","",
CONCATENATE("  - &amp;AuthorListID",TEXT($A502,"0000"),
"  {CitationID: *CitationID0001",
", PersonID: *PersonID",TEXT(MATCH(INDEX(AuthorList[Author Name],$A502),People[Full Name],0),"0000"),
", AuthorOrder: ",INDEX(AuthorList[Author Number],$A502),"}")))</f>
        <v>#REF!</v>
      </c>
      <c r="K502" t="e">
        <f>IF(INDEX(SamplingFeatures[Feature Code],$A502)="","",
CONCATENATE("  - &amp;SamplingFeatureID",TEXT($A502,"0000"),
" {","SamplingFeatureUUID:  ",CHAR(34),INDEX(SamplingFeatures[Sampling Feature UUID],$A502),CHAR(34),
", SamplingFeatureTypeCV:  ",CHAR(34),INDEX(SamplingFeatures[Sampling Feature Type],$A502),CHAR(34),
", SamplingFeatureCode:  ",CHAR(34),INDEX(SamplingFeatures[Feature Code],$A502),CHAR(34),
", SamplingFeatureName:  ",CHAR(34),INDEX(SamplingFeatures[Feature Name],$A502),CHAR(34),
", SamplingFeatureDescription:  ",CHAR(34),INDEX(SamplingFeatures[Feature Description],$A502),CHAR(34),
", SamplingFeatureGeotypeCV:  ",CHAR(34),INDEX(SamplingFeatures[Feature Geo Type],$A502),CHAR(34),
", FeatureGeometry:  ",CHAR(34),INDEX(SamplingFeatures[Feature Geometry],$A502),CHAR(34),
", Elevation_m:  ",CHAR(34),INDEX(SamplingFeatures[Elevation_m],$A502),CHAR(34),
", ElevationDatumCV:  ",CHAR(34),ElevationDatum,CHAR(34),"}"))</f>
        <v>#REF!</v>
      </c>
      <c r="L502" t="e">
        <f>IF(INDEX(SamplingFeatures[Sampling Feature Type],$A502)&lt;&gt;"Site","",
CONCATENATE("  - &amp;SiteID",TEXT(SUMPRODUCT(--($L$3:$L501&lt;&gt;"")),"0000"),
" {","SamplingFeatureID:  *SamplingFeatureID",TEXT($A502,"0000"),
", SiteTypeCV:  ",CHAR(34),INDEX(Sites[Site Type],$A502),CHAR(34),
", Latitude:  ",INDEX(Sites[Latitude],$A502),
", Longitude:  ",INDEX(Sites[Longitude],$A502),
", SRSName:  ",CHAR(34),LatLonDatum,CHAR(34),"}"))</f>
        <v>#REF!</v>
      </c>
      <c r="M502" t="e">
        <f>IF(INDEX(SamplingFeatures[Sampling Feature Type],$A502)&lt;&gt;"Specimen","",
CONCATENATE("  - &amp;SpecimenID",TEXT(SUMPRODUCT(--($M$3:$M501&lt;&gt;"")),"0000"),
" {","SamplingFeatureID:  *SamplingFeatureID",TEXT($A502,"0000"),
", SpecimenTypeCV:  ",CHAR(34),INDEX(Specimens[Specimen Type],$A502),CHAR(34),
", SpecimenMediumCV:  ",INDEX(Specimens[Specimen Medium],$A502),
", IsFieldSpecimen:  ",CHAR(34),INDEX(Specimens[Is Field Specimen?],$A502),CHAR(34),"}"))</f>
        <v>#REF!</v>
      </c>
      <c r="N502" t="e">
        <f>IF(COUNTA(SpatialOffsets[])=0,"", IF(INDEX(SpatialOffsets[Spatial Offset Type],$A502)="","",
CONCATENATE("  - &amp;SpatialOffsetID",TEXT($A502,"0000"),
" {","SpatialOffsetTypeCV:  ",CHAR(34),INDEX(SpatialOffsets[Spatial Offset Type],$A502),CHAR(34),
", Offset1Value:  ",INDEX(SpatialOffsets[Offset 1 Value],$A502),
", Offset1UnitID:  ",CHAR(34),INDEX(SpatialOffsets[Offset 1 Unit],$A502),CHAR(34),
", Offset2Value:  ",INDEX(SpatialOffsets[Offset 2 Value],$A502),
", Offset2UnitID:  ",CHAR(34),INDEX(SpatialOffsets[Offset 2 Unit],$A502),CHAR(34),
", Offset3Value:  ",INDEX(SpatialOffsets[Offset 3 Value],$A502),
", Offset3UnitID:  ",CHAR(34),INDEX(SpatialOffsets[Offset 3 Unit],$A502),CHAR(34),,"}")))</f>
        <v>#REF!</v>
      </c>
      <c r="O502" t="e">
        <f>IF(COUNTA(RelatedFeatures[])=0,"", IF(INDEX(RelatedFeatures[First Sampling Feature Code],$A502)="","",
CONCATENATE("  - &amp;RelationID",TEXT($A502,"0000"),
" {","SamplingFeatureID:  *SamplingFeatureID",TEXT(MATCH(INDEX(RelatedFeatures[First Sampling Feature Code],$A502),SamplingFeatures[Feature Code],0),"0000"),
", RelationshipTypeCV:  ",CHAR(34),INDEX(RelatedFeatures[Relationship Type],$A502),CHAR(34),
", RelatedFeatureID: *SamplingFeatureID",TEXT(MATCH(INDEX(RelatedFeatures[Second Sampling Feature Code],$A502),SamplingFeatures[Feature Code],0),"0000"),
", SpatialOffsetID:  ",IF(INDEX(RelatedFeatures[Offset Number],$A502)="","",CONCATENATE("*SpatialOffsetID",TEXT(INDEX(RelatedFeatures[Offset Number],$A502),"0000"))),"}")))</f>
        <v>#REF!</v>
      </c>
      <c r="P502" t="e">
        <f>IF(INDEX(Methods[Method Type],$A502)="","",
CONCATENATE("  - &amp;MethodID",TEXT($A502,"0000"),
" {","MethodTypeCV:  ",CHAR(34),INDEX(Methods[Method Type],$A502),CHAR(34),
", MethodCode:  ",CHAR(34),INDEX(Methods[Method Code],$A502),CHAR(34),
", MethodName:  ",CHAR(34),INDEX(Methods[Method Name],$A502),CHAR(34),
", MethodDescription:  ",CHAR(34),INDEX(Methods[Method Description],$A502),CHAR(34),
", MethodLink:  ",CHAR(34),INDEX(Methods[Method Link],$A502),CHAR(34),
", OrganizationID: *OrganizationID",TEXT(MATCH(INDEX(Methods[Organization Name],$A502),Organizations[Organization Name],0),"0000"),"}"))</f>
        <v>#REF!</v>
      </c>
      <c r="Q502" t="e">
        <f>IF(INDEX(Variables[Variable Type],$A502)="","",
CONCATENATE("  - &amp;VariableID",TEXT($A502,"0000"),
" {","VariableTypeCV:  ",CHAR(34),INDEX(Variables[Variable Type],$A502),CHAR(34),
", VariableCode:  ",CHAR(34),INDEX(Variables[Variable Code],$A502),CHAR(34),
", VariableNameCV:  ",CHAR(34),INDEX(Variables[Variable Name],$A502),CHAR(34),
", VariableDefinition:  ",CHAR(34),INDEX(Variables[Variable Definition],$A502),CHAR(34),
", SpecciationCV:  ",CHAR(34),INDEX(Variables[Speciation],$A502),CHAR(34),
", NoDataValue:  ",CHAR(34),INDEX(Variables[No Data Value],$A502),CHAR(34),"}"))</f>
        <v>#REF!</v>
      </c>
    </row>
    <row r="503" spans="1:17" x14ac:dyDescent="0.25">
      <c r="A503">
        <v>500</v>
      </c>
      <c r="D503" t="e">
        <f>IF(INDEX(People[First Name],$A503)="","",
CONCATENATE("  - &amp;PersonID",TEXT($A503,"0000"),
" {","PersonFirstName:  ",CHAR(34),INDEX(People[First Name],$A503),CHAR(34),
", PersonMiddleName:  ",CHAR(34),INDEX(People[Middle Name],$A503),CHAR(34),
", PersonLastName:  ",CHAR(34),INDEX(People[Last Name],$A503),CHAR(34),"}"))</f>
        <v>#REF!</v>
      </c>
      <c r="E503" t="e">
        <f>IF(INDEX(Organizations[Organization Type '[CV']],$A503)="","",
CONCATENATE("  - &amp;OrganizationID",TEXT($A503,"0000"),
" {","OrganizationTypeCV:  ",CHAR(34),INDEX(Organizations[Organization Type '[CV']],$A503),CHAR(34),
", OrganizationCode:  ",CHAR(34),INDEX(Organizations[Organization Code],$A503),CHAR(34),
", OrganizationName:  ",CHAR(34),INDEX(Organizations[Organization Name],$A503),CHAR(34),
", OrganizationDescription:  ",CHAR(34),INDEX(Organizations[Organization Description],$A503),CHAR(34),
", OrganizationLink:  ",CHAR(34),INDEX(Organizations[Organization Link],$A503),CHAR(34),"}"))</f>
        <v>#REF!</v>
      </c>
      <c r="F503" t="e">
        <f>IF(INDEX(People[First Name],$A503)="","",
CONCATENATE("  - &amp;AffiliationID",TEXT($A503,"0000"),
" {PersonID: *PersonID",TEXT($A503,"0000"),
", OrganizationID: *OrganizationID",TEXT(MATCH(INDEX(People[Organization Name],$A503),Organizations[Organization Name],0),"0000"),
", IsPrimaryOrganizationContact: , AffiliationStartDate: , AffiliationEndDate: , PrimaryPhone: ",
", PrimaryEmail: ",CHAR(34),INDEX(People[Primary Email],$A503),CHAR(34),
", PrimaryAddress: ",CHAR(34),INDEX(People[Primary Address],$A503),CHAR(34),
", PersonLink: }"))</f>
        <v>#REF!</v>
      </c>
      <c r="H503" t="e">
        <f>IF(COUNTA(CitationInformation)=0,"",IF(INDEX(AuthorList[Author Name],$A503)="","",
CONCATENATE("  - &amp;AuthorListID",TEXT($A503,"0000"),
"  {CitationID: *CitationID0001",
", PersonID: *PersonID",TEXT(MATCH(INDEX(AuthorList[Author Name],$A503),People[Full Name],0),"0000"),
", AuthorOrder: ",INDEX(AuthorList[Author Number],$A503),"}")))</f>
        <v>#REF!</v>
      </c>
      <c r="K503" t="e">
        <f>IF(INDEX(SamplingFeatures[Feature Code],$A503)="","",
CONCATENATE("  - &amp;SamplingFeatureID",TEXT($A503,"0000"),
" {","SamplingFeatureUUID:  ",CHAR(34),INDEX(SamplingFeatures[Sampling Feature UUID],$A503),CHAR(34),
", SamplingFeatureTypeCV:  ",CHAR(34),INDEX(SamplingFeatures[Sampling Feature Type],$A503),CHAR(34),
", SamplingFeatureCode:  ",CHAR(34),INDEX(SamplingFeatures[Feature Code],$A503),CHAR(34),
", SamplingFeatureName:  ",CHAR(34),INDEX(SamplingFeatures[Feature Name],$A503),CHAR(34),
", SamplingFeatureDescription:  ",CHAR(34),INDEX(SamplingFeatures[Feature Description],$A503),CHAR(34),
", SamplingFeatureGeotypeCV:  ",CHAR(34),INDEX(SamplingFeatures[Feature Geo Type],$A503),CHAR(34),
", FeatureGeometry:  ",CHAR(34),INDEX(SamplingFeatures[Feature Geometry],$A503),CHAR(34),
", Elevation_m:  ",CHAR(34),INDEX(SamplingFeatures[Elevation_m],$A503),CHAR(34),
", ElevationDatumCV:  ",CHAR(34),ElevationDatum,CHAR(34),"}"))</f>
        <v>#REF!</v>
      </c>
      <c r="L503" t="e">
        <f>IF(INDEX(SamplingFeatures[Sampling Feature Type],$A503)&lt;&gt;"Site","",
CONCATENATE("  - &amp;SiteID",TEXT(SUMPRODUCT(--($L$3:$L502&lt;&gt;"")),"0000"),
" {","SamplingFeatureID:  *SamplingFeatureID",TEXT($A503,"0000"),
", SiteTypeCV:  ",CHAR(34),INDEX(Sites[Site Type],$A503),CHAR(34),
", Latitude:  ",INDEX(Sites[Latitude],$A503),
", Longitude:  ",INDEX(Sites[Longitude],$A503),
", SRSName:  ",CHAR(34),LatLonDatum,CHAR(34),"}"))</f>
        <v>#REF!</v>
      </c>
      <c r="M503" t="e">
        <f>IF(INDEX(SamplingFeatures[Sampling Feature Type],$A503)&lt;&gt;"Specimen","",
CONCATENATE("  - &amp;SpecimenID",TEXT(SUMPRODUCT(--($M$3:$M502&lt;&gt;"")),"0000"),
" {","SamplingFeatureID:  *SamplingFeatureID",TEXT($A503,"0000"),
", SpecimenTypeCV:  ",CHAR(34),INDEX(Specimens[Specimen Type],$A503),CHAR(34),
", SpecimenMediumCV:  ",INDEX(Specimens[Specimen Medium],$A503),
", IsFieldSpecimen:  ",CHAR(34),INDEX(Specimens[Is Field Specimen?],$A503),CHAR(34),"}"))</f>
        <v>#REF!</v>
      </c>
      <c r="N503" t="e">
        <f>IF(COUNTA(SpatialOffsets[])=0,"", IF(INDEX(SpatialOffsets[Spatial Offset Type],$A503)="","",
CONCATENATE("  - &amp;SpatialOffsetID",TEXT($A503,"0000"),
" {","SpatialOffsetTypeCV:  ",CHAR(34),INDEX(SpatialOffsets[Spatial Offset Type],$A503),CHAR(34),
", Offset1Value:  ",INDEX(SpatialOffsets[Offset 1 Value],$A503),
", Offset1UnitID:  ",CHAR(34),INDEX(SpatialOffsets[Offset 1 Unit],$A503),CHAR(34),
", Offset2Value:  ",INDEX(SpatialOffsets[Offset 2 Value],$A503),
", Offset2UnitID:  ",CHAR(34),INDEX(SpatialOffsets[Offset 2 Unit],$A503),CHAR(34),
", Offset3Value:  ",INDEX(SpatialOffsets[Offset 3 Value],$A503),
", Offset3UnitID:  ",CHAR(34),INDEX(SpatialOffsets[Offset 3 Unit],$A503),CHAR(34),,"}")))</f>
        <v>#REF!</v>
      </c>
      <c r="O503" t="e">
        <f>IF(COUNTA(RelatedFeatures[])=0,"", IF(INDEX(RelatedFeatures[First Sampling Feature Code],$A503)="","",
CONCATENATE("  - &amp;RelationID",TEXT($A503,"0000"),
" {","SamplingFeatureID:  *SamplingFeatureID",TEXT(MATCH(INDEX(RelatedFeatures[First Sampling Feature Code],$A503),SamplingFeatures[Feature Code],0),"0000"),
", RelationshipTypeCV:  ",CHAR(34),INDEX(RelatedFeatures[Relationship Type],$A503),CHAR(34),
", RelatedFeatureID: *SamplingFeatureID",TEXT(MATCH(INDEX(RelatedFeatures[Second Sampling Feature Code],$A503),SamplingFeatures[Feature Code],0),"0000"),
", SpatialOffsetID:  ",IF(INDEX(RelatedFeatures[Offset Number],$A503)="","",CONCATENATE("*SpatialOffsetID",TEXT(INDEX(RelatedFeatures[Offset Number],$A503),"0000"))),"}")))</f>
        <v>#REF!</v>
      </c>
      <c r="P503" t="e">
        <f>IF(INDEX(Methods[Method Type],$A503)="","",
CONCATENATE("  - &amp;MethodID",TEXT($A503,"0000"),
" {","MethodTypeCV:  ",CHAR(34),INDEX(Methods[Method Type],$A503),CHAR(34),
", MethodCode:  ",CHAR(34),INDEX(Methods[Method Code],$A503),CHAR(34),
", MethodName:  ",CHAR(34),INDEX(Methods[Method Name],$A503),CHAR(34),
", MethodDescription:  ",CHAR(34),INDEX(Methods[Method Description],$A503),CHAR(34),
", MethodLink:  ",CHAR(34),INDEX(Methods[Method Link],$A503),CHAR(34),
", OrganizationID: *OrganizationID",TEXT(MATCH(INDEX(Methods[Organization Name],$A503),Organizations[Organization Name],0),"0000"),"}"))</f>
        <v>#REF!</v>
      </c>
      <c r="Q503" t="e">
        <f>IF(INDEX(Variables[Variable Type],$A503)="","",
CONCATENATE("  - &amp;VariableID",TEXT($A503,"0000"),
" {","VariableTypeCV:  ",CHAR(34),INDEX(Variables[Variable Type],$A503),CHAR(34),
", VariableCode:  ",CHAR(34),INDEX(Variables[Variable Code],$A503),CHAR(34),
", VariableNameCV:  ",CHAR(34),INDEX(Variables[Variable Name],$A503),CHAR(34),
", VariableDefinition:  ",CHAR(34),INDEX(Variables[Variable Definition],$A503),CHAR(34),
", SpecciationCV:  ",CHAR(34),INDEX(Variables[Speciation],$A503),CHAR(34),
", NoDataValue:  ",CHAR(34),INDEX(Variables[No Data Value],$A503),CHAR(34),"}"))</f>
        <v>#REF!</v>
      </c>
    </row>
    <row r="504" spans="1:17" x14ac:dyDescent="0.25">
      <c r="A504">
        <v>501</v>
      </c>
      <c r="D504" t="e">
        <f>IF(INDEX(People[First Name],$A504)="","",
CONCATENATE("  - &amp;PersonID",TEXT($A504,"0000"),
" {","PersonFirstName:  ",CHAR(34),INDEX(People[First Name],$A504),CHAR(34),
", PersonMiddleName:  ",CHAR(34),INDEX(People[Middle Name],$A504),CHAR(34),
", PersonLastName:  ",CHAR(34),INDEX(People[Last Name],$A504),CHAR(34),"}"))</f>
        <v>#REF!</v>
      </c>
      <c r="E504" t="e">
        <f>IF(INDEX(Organizations[Organization Type '[CV']],$A504)="","",
CONCATENATE("  - &amp;OrganizationID",TEXT($A504,"0000"),
" {","OrganizationTypeCV:  ",CHAR(34),INDEX(Organizations[Organization Type '[CV']],$A504),CHAR(34),
", OrganizationCode:  ",CHAR(34),INDEX(Organizations[Organization Code],$A504),CHAR(34),
", OrganizationName:  ",CHAR(34),INDEX(Organizations[Organization Name],$A504),CHAR(34),
", OrganizationDescription:  ",CHAR(34),INDEX(Organizations[Organization Description],$A504),CHAR(34),
", OrganizationLink:  ",CHAR(34),INDEX(Organizations[Organization Link],$A504),CHAR(34),"}"))</f>
        <v>#REF!</v>
      </c>
      <c r="F504" t="e">
        <f>IF(INDEX(People[First Name],$A504)="","",
CONCATENATE("  - &amp;AffiliationID",TEXT($A504,"0000"),
" {PersonID: *PersonID",TEXT($A504,"0000"),
", OrganizationID: *OrganizationID",TEXT(MATCH(INDEX(People[Organization Name],$A504),Organizations[Organization Name],0),"0000"),
", IsPrimaryOrganizationContact: , AffiliationStartDate: , AffiliationEndDate: , PrimaryPhone: ",
", PrimaryEmail: ",CHAR(34),INDEX(People[Primary Email],$A504),CHAR(34),
", PrimaryAddress: ",CHAR(34),INDEX(People[Primary Address],$A504),CHAR(34),
", PersonLink: }"))</f>
        <v>#REF!</v>
      </c>
      <c r="H504" t="e">
        <f>IF(COUNTA(CitationInformation)=0,"",IF(INDEX(AuthorList[Author Name],$A504)="","",
CONCATENATE("  - &amp;AuthorListID",TEXT($A504,"0000"),
"  {CitationID: *CitationID0001",
", PersonID: *PersonID",TEXT(MATCH(INDEX(AuthorList[Author Name],$A504),People[Full Name],0),"0000"),
", AuthorOrder: ",INDEX(AuthorList[Author Number],$A504),"}")))</f>
        <v>#REF!</v>
      </c>
      <c r="K504" t="e">
        <f>IF(INDEX(SamplingFeatures[Feature Code],$A504)="","",
CONCATENATE("  - &amp;SamplingFeatureID",TEXT($A504,"0000"),
" {","SamplingFeatureUUID:  ",CHAR(34),INDEX(SamplingFeatures[Sampling Feature UUID],$A504),CHAR(34),
", SamplingFeatureTypeCV:  ",CHAR(34),INDEX(SamplingFeatures[Sampling Feature Type],$A504),CHAR(34),
", SamplingFeatureCode:  ",CHAR(34),INDEX(SamplingFeatures[Feature Code],$A504),CHAR(34),
", SamplingFeatureName:  ",CHAR(34),INDEX(SamplingFeatures[Feature Name],$A504),CHAR(34),
", SamplingFeatureDescription:  ",CHAR(34),INDEX(SamplingFeatures[Feature Description],$A504),CHAR(34),
", SamplingFeatureGeotypeCV:  ",CHAR(34),INDEX(SamplingFeatures[Feature Geo Type],$A504),CHAR(34),
", FeatureGeometry:  ",CHAR(34),INDEX(SamplingFeatures[Feature Geometry],$A504),CHAR(34),
", Elevation_m:  ",CHAR(34),INDEX(SamplingFeatures[Elevation_m],$A504),CHAR(34),
", ElevationDatumCV:  ",CHAR(34),ElevationDatum,CHAR(34),"}"))</f>
        <v>#REF!</v>
      </c>
      <c r="L504" t="e">
        <f>IF(INDEX(SamplingFeatures[Sampling Feature Type],$A504)&lt;&gt;"Site","",
CONCATENATE("  - &amp;SiteID",TEXT(SUMPRODUCT(--($L$3:$L503&lt;&gt;"")),"0000"),
" {","SamplingFeatureID:  *SamplingFeatureID",TEXT($A504,"0000"),
", SiteTypeCV:  ",CHAR(34),INDEX(Sites[Site Type],$A504),CHAR(34),
", Latitude:  ",INDEX(Sites[Latitude],$A504),
", Longitude:  ",INDEX(Sites[Longitude],$A504),
", SRSName:  ",CHAR(34),LatLonDatum,CHAR(34),"}"))</f>
        <v>#REF!</v>
      </c>
      <c r="M504" t="e">
        <f>IF(INDEX(SamplingFeatures[Sampling Feature Type],$A504)&lt;&gt;"Specimen","",
CONCATENATE("  - &amp;SpecimenID",TEXT(SUMPRODUCT(--($M$3:$M503&lt;&gt;"")),"0000"),
" {","SamplingFeatureID:  *SamplingFeatureID",TEXT($A504,"0000"),
", SpecimenTypeCV:  ",CHAR(34),INDEX(Specimens[Specimen Type],$A504),CHAR(34),
", SpecimenMediumCV:  ",INDEX(Specimens[Specimen Medium],$A504),
", IsFieldSpecimen:  ",CHAR(34),INDEX(Specimens[Is Field Specimen?],$A504),CHAR(34),"}"))</f>
        <v>#REF!</v>
      </c>
      <c r="N504" t="e">
        <f>IF(COUNTA(SpatialOffsets[])=0,"", IF(INDEX(SpatialOffsets[Spatial Offset Type],$A504)="","",
CONCATENATE("  - &amp;SpatialOffsetID",TEXT($A504,"0000"),
" {","SpatialOffsetTypeCV:  ",CHAR(34),INDEX(SpatialOffsets[Spatial Offset Type],$A504),CHAR(34),
", Offset1Value:  ",INDEX(SpatialOffsets[Offset 1 Value],$A504),
", Offset1UnitID:  ",CHAR(34),INDEX(SpatialOffsets[Offset 1 Unit],$A504),CHAR(34),
", Offset2Value:  ",INDEX(SpatialOffsets[Offset 2 Value],$A504),
", Offset2UnitID:  ",CHAR(34),INDEX(SpatialOffsets[Offset 2 Unit],$A504),CHAR(34),
", Offset3Value:  ",INDEX(SpatialOffsets[Offset 3 Value],$A504),
", Offset3UnitID:  ",CHAR(34),INDEX(SpatialOffsets[Offset 3 Unit],$A504),CHAR(34),,"}")))</f>
        <v>#REF!</v>
      </c>
      <c r="O504" t="e">
        <f>IF(COUNTA(RelatedFeatures[])=0,"", IF(INDEX(RelatedFeatures[First Sampling Feature Code],$A504)="","",
CONCATENATE("  - &amp;RelationID",TEXT($A504,"0000"),
" {","SamplingFeatureID:  *SamplingFeatureID",TEXT(MATCH(INDEX(RelatedFeatures[First Sampling Feature Code],$A504),SamplingFeatures[Feature Code],0),"0000"),
", RelationshipTypeCV:  ",CHAR(34),INDEX(RelatedFeatures[Relationship Type],$A504),CHAR(34),
", RelatedFeatureID: *SamplingFeatureID",TEXT(MATCH(INDEX(RelatedFeatures[Second Sampling Feature Code],$A504),SamplingFeatures[Feature Code],0),"0000"),
", SpatialOffsetID:  ",IF(INDEX(RelatedFeatures[Offset Number],$A504)="","",CONCATENATE("*SpatialOffsetID",TEXT(INDEX(RelatedFeatures[Offset Number],$A504),"0000"))),"}")))</f>
        <v>#REF!</v>
      </c>
      <c r="P504" t="e">
        <f>IF(INDEX(Methods[Method Type],$A504)="","",
CONCATENATE("  - &amp;MethodID",TEXT($A504,"0000"),
" {","MethodTypeCV:  ",CHAR(34),INDEX(Methods[Method Type],$A504),CHAR(34),
", MethodCode:  ",CHAR(34),INDEX(Methods[Method Code],$A504),CHAR(34),
", MethodName:  ",CHAR(34),INDEX(Methods[Method Name],$A504),CHAR(34),
", MethodDescription:  ",CHAR(34),INDEX(Methods[Method Description],$A504),CHAR(34),
", MethodLink:  ",CHAR(34),INDEX(Methods[Method Link],$A504),CHAR(34),
", OrganizationID: *OrganizationID",TEXT(MATCH(INDEX(Methods[Organization Name],$A504),Organizations[Organization Name],0),"0000"),"}"))</f>
        <v>#REF!</v>
      </c>
      <c r="Q504" t="e">
        <f>IF(INDEX(Variables[Variable Type],$A504)="","",
CONCATENATE("  - &amp;VariableID",TEXT($A504,"0000"),
" {","VariableTypeCV:  ",CHAR(34),INDEX(Variables[Variable Type],$A504),CHAR(34),
", VariableCode:  ",CHAR(34),INDEX(Variables[Variable Code],$A504),CHAR(34),
", VariableNameCV:  ",CHAR(34),INDEX(Variables[Variable Name],$A504),CHAR(34),
", VariableDefinition:  ",CHAR(34),INDEX(Variables[Variable Definition],$A504),CHAR(34),
", SpecciationCV:  ",CHAR(34),INDEX(Variables[Speciation],$A504),CHAR(34),
", NoDataValue:  ",CHAR(34),INDEX(Variables[No Data Value],$A504),CHAR(34),"}"))</f>
        <v>#REF!</v>
      </c>
    </row>
    <row r="505" spans="1:17" x14ac:dyDescent="0.25">
      <c r="A505">
        <v>502</v>
      </c>
      <c r="D505" t="e">
        <f>IF(INDEX(People[First Name],$A505)="","",
CONCATENATE("  - &amp;PersonID",TEXT($A505,"0000"),
" {","PersonFirstName:  ",CHAR(34),INDEX(People[First Name],$A505),CHAR(34),
", PersonMiddleName:  ",CHAR(34),INDEX(People[Middle Name],$A505),CHAR(34),
", PersonLastName:  ",CHAR(34),INDEX(People[Last Name],$A505),CHAR(34),"}"))</f>
        <v>#REF!</v>
      </c>
      <c r="E505" t="e">
        <f>IF(INDEX(Organizations[Organization Type '[CV']],$A505)="","",
CONCATENATE("  - &amp;OrganizationID",TEXT($A505,"0000"),
" {","OrganizationTypeCV:  ",CHAR(34),INDEX(Organizations[Organization Type '[CV']],$A505),CHAR(34),
", OrganizationCode:  ",CHAR(34),INDEX(Organizations[Organization Code],$A505),CHAR(34),
", OrganizationName:  ",CHAR(34),INDEX(Organizations[Organization Name],$A505),CHAR(34),
", OrganizationDescription:  ",CHAR(34),INDEX(Organizations[Organization Description],$A505),CHAR(34),
", OrganizationLink:  ",CHAR(34),INDEX(Organizations[Organization Link],$A505),CHAR(34),"}"))</f>
        <v>#REF!</v>
      </c>
      <c r="F505" t="e">
        <f>IF(INDEX(People[First Name],$A505)="","",
CONCATENATE("  - &amp;AffiliationID",TEXT($A505,"0000"),
" {PersonID: *PersonID",TEXT($A505,"0000"),
", OrganizationID: *OrganizationID",TEXT(MATCH(INDEX(People[Organization Name],$A505),Organizations[Organization Name],0),"0000"),
", IsPrimaryOrganizationContact: , AffiliationStartDate: , AffiliationEndDate: , PrimaryPhone: ",
", PrimaryEmail: ",CHAR(34),INDEX(People[Primary Email],$A505),CHAR(34),
", PrimaryAddress: ",CHAR(34),INDEX(People[Primary Address],$A505),CHAR(34),
", PersonLink: }"))</f>
        <v>#REF!</v>
      </c>
      <c r="H505" t="e">
        <f>IF(COUNTA(CitationInformation)=0,"",IF(INDEX(AuthorList[Author Name],$A505)="","",
CONCATENATE("  - &amp;AuthorListID",TEXT($A505,"0000"),
"  {CitationID: *CitationID0001",
", PersonID: *PersonID",TEXT(MATCH(INDEX(AuthorList[Author Name],$A505),People[Full Name],0),"0000"),
", AuthorOrder: ",INDEX(AuthorList[Author Number],$A505),"}")))</f>
        <v>#REF!</v>
      </c>
      <c r="K505" t="e">
        <f>IF(INDEX(SamplingFeatures[Feature Code],$A505)="","",
CONCATENATE("  - &amp;SamplingFeatureID",TEXT($A505,"0000"),
" {","SamplingFeatureUUID:  ",CHAR(34),INDEX(SamplingFeatures[Sampling Feature UUID],$A505),CHAR(34),
", SamplingFeatureTypeCV:  ",CHAR(34),INDEX(SamplingFeatures[Sampling Feature Type],$A505),CHAR(34),
", SamplingFeatureCode:  ",CHAR(34),INDEX(SamplingFeatures[Feature Code],$A505),CHAR(34),
", SamplingFeatureName:  ",CHAR(34),INDEX(SamplingFeatures[Feature Name],$A505),CHAR(34),
", SamplingFeatureDescription:  ",CHAR(34),INDEX(SamplingFeatures[Feature Description],$A505),CHAR(34),
", SamplingFeatureGeotypeCV:  ",CHAR(34),INDEX(SamplingFeatures[Feature Geo Type],$A505),CHAR(34),
", FeatureGeometry:  ",CHAR(34),INDEX(SamplingFeatures[Feature Geometry],$A505),CHAR(34),
", Elevation_m:  ",CHAR(34),INDEX(SamplingFeatures[Elevation_m],$A505),CHAR(34),
", ElevationDatumCV:  ",CHAR(34),ElevationDatum,CHAR(34),"}"))</f>
        <v>#REF!</v>
      </c>
      <c r="L505" t="e">
        <f>IF(INDEX(SamplingFeatures[Sampling Feature Type],$A505)&lt;&gt;"Site","",
CONCATENATE("  - &amp;SiteID",TEXT(SUMPRODUCT(--($L$3:$L504&lt;&gt;"")),"0000"),
" {","SamplingFeatureID:  *SamplingFeatureID",TEXT($A505,"0000"),
", SiteTypeCV:  ",CHAR(34),INDEX(Sites[Site Type],$A505),CHAR(34),
", Latitude:  ",INDEX(Sites[Latitude],$A505),
", Longitude:  ",INDEX(Sites[Longitude],$A505),
", SRSName:  ",CHAR(34),LatLonDatum,CHAR(34),"}"))</f>
        <v>#REF!</v>
      </c>
      <c r="M505" t="e">
        <f>IF(INDEX(SamplingFeatures[Sampling Feature Type],$A505)&lt;&gt;"Specimen","",
CONCATENATE("  - &amp;SpecimenID",TEXT(SUMPRODUCT(--($M$3:$M504&lt;&gt;"")),"0000"),
" {","SamplingFeatureID:  *SamplingFeatureID",TEXT($A505,"0000"),
", SpecimenTypeCV:  ",CHAR(34),INDEX(Specimens[Specimen Type],$A505),CHAR(34),
", SpecimenMediumCV:  ",INDEX(Specimens[Specimen Medium],$A505),
", IsFieldSpecimen:  ",CHAR(34),INDEX(Specimens[Is Field Specimen?],$A505),CHAR(34),"}"))</f>
        <v>#REF!</v>
      </c>
      <c r="N505" t="e">
        <f>IF(COUNTA(SpatialOffsets[])=0,"", IF(INDEX(SpatialOffsets[Spatial Offset Type],$A505)="","",
CONCATENATE("  - &amp;SpatialOffsetID",TEXT($A505,"0000"),
" {","SpatialOffsetTypeCV:  ",CHAR(34),INDEX(SpatialOffsets[Spatial Offset Type],$A505),CHAR(34),
", Offset1Value:  ",INDEX(SpatialOffsets[Offset 1 Value],$A505),
", Offset1UnitID:  ",CHAR(34),INDEX(SpatialOffsets[Offset 1 Unit],$A505),CHAR(34),
", Offset2Value:  ",INDEX(SpatialOffsets[Offset 2 Value],$A505),
", Offset2UnitID:  ",CHAR(34),INDEX(SpatialOffsets[Offset 2 Unit],$A505),CHAR(34),
", Offset3Value:  ",INDEX(SpatialOffsets[Offset 3 Value],$A505),
", Offset3UnitID:  ",CHAR(34),INDEX(SpatialOffsets[Offset 3 Unit],$A505),CHAR(34),,"}")))</f>
        <v>#REF!</v>
      </c>
      <c r="O505" t="e">
        <f>IF(COUNTA(RelatedFeatures[])=0,"", IF(INDEX(RelatedFeatures[First Sampling Feature Code],$A505)="","",
CONCATENATE("  - &amp;RelationID",TEXT($A505,"0000"),
" {","SamplingFeatureID:  *SamplingFeatureID",TEXT(MATCH(INDEX(RelatedFeatures[First Sampling Feature Code],$A505),SamplingFeatures[Feature Code],0),"0000"),
", RelationshipTypeCV:  ",CHAR(34),INDEX(RelatedFeatures[Relationship Type],$A505),CHAR(34),
", RelatedFeatureID: *SamplingFeatureID",TEXT(MATCH(INDEX(RelatedFeatures[Second Sampling Feature Code],$A505),SamplingFeatures[Feature Code],0),"0000"),
", SpatialOffsetID:  ",IF(INDEX(RelatedFeatures[Offset Number],$A505)="","",CONCATENATE("*SpatialOffsetID",TEXT(INDEX(RelatedFeatures[Offset Number],$A505),"0000"))),"}")))</f>
        <v>#REF!</v>
      </c>
      <c r="P505" t="e">
        <f>IF(INDEX(Methods[Method Type],$A505)="","",
CONCATENATE("  - &amp;MethodID",TEXT($A505,"0000"),
" {","MethodTypeCV:  ",CHAR(34),INDEX(Methods[Method Type],$A505),CHAR(34),
", MethodCode:  ",CHAR(34),INDEX(Methods[Method Code],$A505),CHAR(34),
", MethodName:  ",CHAR(34),INDEX(Methods[Method Name],$A505),CHAR(34),
", MethodDescription:  ",CHAR(34),INDEX(Methods[Method Description],$A505),CHAR(34),
", MethodLink:  ",CHAR(34),INDEX(Methods[Method Link],$A505),CHAR(34),
", OrganizationID: *OrganizationID",TEXT(MATCH(INDEX(Methods[Organization Name],$A505),Organizations[Organization Name],0),"0000"),"}"))</f>
        <v>#REF!</v>
      </c>
      <c r="Q505" t="e">
        <f>IF(INDEX(Variables[Variable Type],$A505)="","",
CONCATENATE("  - &amp;VariableID",TEXT($A505,"0000"),
" {","VariableTypeCV:  ",CHAR(34),INDEX(Variables[Variable Type],$A505),CHAR(34),
", VariableCode:  ",CHAR(34),INDEX(Variables[Variable Code],$A505),CHAR(34),
", VariableNameCV:  ",CHAR(34),INDEX(Variables[Variable Name],$A505),CHAR(34),
", VariableDefinition:  ",CHAR(34),INDEX(Variables[Variable Definition],$A505),CHAR(34),
", SpecciationCV:  ",CHAR(34),INDEX(Variables[Speciation],$A505),CHAR(34),
", NoDataValue:  ",CHAR(34),INDEX(Variables[No Data Value],$A505),CHAR(34),"}"))</f>
        <v>#REF!</v>
      </c>
    </row>
    <row r="506" spans="1:17" x14ac:dyDescent="0.25">
      <c r="A506">
        <v>503</v>
      </c>
      <c r="D506" t="e">
        <f>IF(INDEX(People[First Name],$A506)="","",
CONCATENATE("  - &amp;PersonID",TEXT($A506,"0000"),
" {","PersonFirstName:  ",CHAR(34),INDEX(People[First Name],$A506),CHAR(34),
", PersonMiddleName:  ",CHAR(34),INDEX(People[Middle Name],$A506),CHAR(34),
", PersonLastName:  ",CHAR(34),INDEX(People[Last Name],$A506),CHAR(34),"}"))</f>
        <v>#REF!</v>
      </c>
      <c r="E506" t="e">
        <f>IF(INDEX(Organizations[Organization Type '[CV']],$A506)="","",
CONCATENATE("  - &amp;OrganizationID",TEXT($A506,"0000"),
" {","OrganizationTypeCV:  ",CHAR(34),INDEX(Organizations[Organization Type '[CV']],$A506),CHAR(34),
", OrganizationCode:  ",CHAR(34),INDEX(Organizations[Organization Code],$A506),CHAR(34),
", OrganizationName:  ",CHAR(34),INDEX(Organizations[Organization Name],$A506),CHAR(34),
", OrganizationDescription:  ",CHAR(34),INDEX(Organizations[Organization Description],$A506),CHAR(34),
", OrganizationLink:  ",CHAR(34),INDEX(Organizations[Organization Link],$A506),CHAR(34),"}"))</f>
        <v>#REF!</v>
      </c>
      <c r="F506" t="e">
        <f>IF(INDEX(People[First Name],$A506)="","",
CONCATENATE("  - &amp;AffiliationID",TEXT($A506,"0000"),
" {PersonID: *PersonID",TEXT($A506,"0000"),
", OrganizationID: *OrganizationID",TEXT(MATCH(INDEX(People[Organization Name],$A506),Organizations[Organization Name],0),"0000"),
", IsPrimaryOrganizationContact: , AffiliationStartDate: , AffiliationEndDate: , PrimaryPhone: ",
", PrimaryEmail: ",CHAR(34),INDEX(People[Primary Email],$A506),CHAR(34),
", PrimaryAddress: ",CHAR(34),INDEX(People[Primary Address],$A506),CHAR(34),
", PersonLink: }"))</f>
        <v>#REF!</v>
      </c>
      <c r="H506" t="e">
        <f>IF(COUNTA(CitationInformation)=0,"",IF(INDEX(AuthorList[Author Name],$A506)="","",
CONCATENATE("  - &amp;AuthorListID",TEXT($A506,"0000"),
"  {CitationID: *CitationID0001",
", PersonID: *PersonID",TEXT(MATCH(INDEX(AuthorList[Author Name],$A506),People[Full Name],0),"0000"),
", AuthorOrder: ",INDEX(AuthorList[Author Number],$A506),"}")))</f>
        <v>#REF!</v>
      </c>
      <c r="K506" t="e">
        <f>IF(INDEX(SamplingFeatures[Feature Code],$A506)="","",
CONCATENATE("  - &amp;SamplingFeatureID",TEXT($A506,"0000"),
" {","SamplingFeatureUUID:  ",CHAR(34),INDEX(SamplingFeatures[Sampling Feature UUID],$A506),CHAR(34),
", SamplingFeatureTypeCV:  ",CHAR(34),INDEX(SamplingFeatures[Sampling Feature Type],$A506),CHAR(34),
", SamplingFeatureCode:  ",CHAR(34),INDEX(SamplingFeatures[Feature Code],$A506),CHAR(34),
", SamplingFeatureName:  ",CHAR(34),INDEX(SamplingFeatures[Feature Name],$A506),CHAR(34),
", SamplingFeatureDescription:  ",CHAR(34),INDEX(SamplingFeatures[Feature Description],$A506),CHAR(34),
", SamplingFeatureGeotypeCV:  ",CHAR(34),INDEX(SamplingFeatures[Feature Geo Type],$A506),CHAR(34),
", FeatureGeometry:  ",CHAR(34),INDEX(SamplingFeatures[Feature Geometry],$A506),CHAR(34),
", Elevation_m:  ",CHAR(34),INDEX(SamplingFeatures[Elevation_m],$A506),CHAR(34),
", ElevationDatumCV:  ",CHAR(34),ElevationDatum,CHAR(34),"}"))</f>
        <v>#REF!</v>
      </c>
      <c r="L506" t="e">
        <f>IF(INDEX(SamplingFeatures[Sampling Feature Type],$A506)&lt;&gt;"Site","",
CONCATENATE("  - &amp;SiteID",TEXT(SUMPRODUCT(--($L$3:$L505&lt;&gt;"")),"0000"),
" {","SamplingFeatureID:  *SamplingFeatureID",TEXT($A506,"0000"),
", SiteTypeCV:  ",CHAR(34),INDEX(Sites[Site Type],$A506),CHAR(34),
", Latitude:  ",INDEX(Sites[Latitude],$A506),
", Longitude:  ",INDEX(Sites[Longitude],$A506),
", SRSName:  ",CHAR(34),LatLonDatum,CHAR(34),"}"))</f>
        <v>#REF!</v>
      </c>
      <c r="M506" t="e">
        <f>IF(INDEX(SamplingFeatures[Sampling Feature Type],$A506)&lt;&gt;"Specimen","",
CONCATENATE("  - &amp;SpecimenID",TEXT(SUMPRODUCT(--($M$3:$M505&lt;&gt;"")),"0000"),
" {","SamplingFeatureID:  *SamplingFeatureID",TEXT($A506,"0000"),
", SpecimenTypeCV:  ",CHAR(34),INDEX(Specimens[Specimen Type],$A506),CHAR(34),
", SpecimenMediumCV:  ",INDEX(Specimens[Specimen Medium],$A506),
", IsFieldSpecimen:  ",CHAR(34),INDEX(Specimens[Is Field Specimen?],$A506),CHAR(34),"}"))</f>
        <v>#REF!</v>
      </c>
      <c r="N506" t="e">
        <f>IF(COUNTA(SpatialOffsets[])=0,"", IF(INDEX(SpatialOffsets[Spatial Offset Type],$A506)="","",
CONCATENATE("  - &amp;SpatialOffsetID",TEXT($A506,"0000"),
" {","SpatialOffsetTypeCV:  ",CHAR(34),INDEX(SpatialOffsets[Spatial Offset Type],$A506),CHAR(34),
", Offset1Value:  ",INDEX(SpatialOffsets[Offset 1 Value],$A506),
", Offset1UnitID:  ",CHAR(34),INDEX(SpatialOffsets[Offset 1 Unit],$A506),CHAR(34),
", Offset2Value:  ",INDEX(SpatialOffsets[Offset 2 Value],$A506),
", Offset2UnitID:  ",CHAR(34),INDEX(SpatialOffsets[Offset 2 Unit],$A506),CHAR(34),
", Offset3Value:  ",INDEX(SpatialOffsets[Offset 3 Value],$A506),
", Offset3UnitID:  ",CHAR(34),INDEX(SpatialOffsets[Offset 3 Unit],$A506),CHAR(34),,"}")))</f>
        <v>#REF!</v>
      </c>
      <c r="O506" t="e">
        <f>IF(COUNTA(RelatedFeatures[])=0,"", IF(INDEX(RelatedFeatures[First Sampling Feature Code],$A506)="","",
CONCATENATE("  - &amp;RelationID",TEXT($A506,"0000"),
" {","SamplingFeatureID:  *SamplingFeatureID",TEXT(MATCH(INDEX(RelatedFeatures[First Sampling Feature Code],$A506),SamplingFeatures[Feature Code],0),"0000"),
", RelationshipTypeCV:  ",CHAR(34),INDEX(RelatedFeatures[Relationship Type],$A506),CHAR(34),
", RelatedFeatureID: *SamplingFeatureID",TEXT(MATCH(INDEX(RelatedFeatures[Second Sampling Feature Code],$A506),SamplingFeatures[Feature Code],0),"0000"),
", SpatialOffsetID:  ",IF(INDEX(RelatedFeatures[Offset Number],$A506)="","",CONCATENATE("*SpatialOffsetID",TEXT(INDEX(RelatedFeatures[Offset Number],$A506),"0000"))),"}")))</f>
        <v>#REF!</v>
      </c>
      <c r="P506" t="e">
        <f>IF(INDEX(Methods[Method Type],$A506)="","",
CONCATENATE("  - &amp;MethodID",TEXT($A506,"0000"),
" {","MethodTypeCV:  ",CHAR(34),INDEX(Methods[Method Type],$A506),CHAR(34),
", MethodCode:  ",CHAR(34),INDEX(Methods[Method Code],$A506),CHAR(34),
", MethodName:  ",CHAR(34),INDEX(Methods[Method Name],$A506),CHAR(34),
", MethodDescription:  ",CHAR(34),INDEX(Methods[Method Description],$A506),CHAR(34),
", MethodLink:  ",CHAR(34),INDEX(Methods[Method Link],$A506),CHAR(34),
", OrganizationID: *OrganizationID",TEXT(MATCH(INDEX(Methods[Organization Name],$A506),Organizations[Organization Name],0),"0000"),"}"))</f>
        <v>#REF!</v>
      </c>
      <c r="Q506" t="e">
        <f>IF(INDEX(Variables[Variable Type],$A506)="","",
CONCATENATE("  - &amp;VariableID",TEXT($A506,"0000"),
" {","VariableTypeCV:  ",CHAR(34),INDEX(Variables[Variable Type],$A506),CHAR(34),
", VariableCode:  ",CHAR(34),INDEX(Variables[Variable Code],$A506),CHAR(34),
", VariableNameCV:  ",CHAR(34),INDEX(Variables[Variable Name],$A506),CHAR(34),
", VariableDefinition:  ",CHAR(34),INDEX(Variables[Variable Definition],$A506),CHAR(34),
", SpecciationCV:  ",CHAR(34),INDEX(Variables[Speciation],$A506),CHAR(34),
", NoDataValue:  ",CHAR(34),INDEX(Variables[No Data Value],$A506),CHAR(34),"}"))</f>
        <v>#REF!</v>
      </c>
    </row>
    <row r="507" spans="1:17" x14ac:dyDescent="0.25">
      <c r="A507">
        <v>504</v>
      </c>
      <c r="D507" t="e">
        <f>IF(INDEX(People[First Name],$A507)="","",
CONCATENATE("  - &amp;PersonID",TEXT($A507,"0000"),
" {","PersonFirstName:  ",CHAR(34),INDEX(People[First Name],$A507),CHAR(34),
", PersonMiddleName:  ",CHAR(34),INDEX(People[Middle Name],$A507),CHAR(34),
", PersonLastName:  ",CHAR(34),INDEX(People[Last Name],$A507),CHAR(34),"}"))</f>
        <v>#REF!</v>
      </c>
      <c r="E507" t="e">
        <f>IF(INDEX(Organizations[Organization Type '[CV']],$A507)="","",
CONCATENATE("  - &amp;OrganizationID",TEXT($A507,"0000"),
" {","OrganizationTypeCV:  ",CHAR(34),INDEX(Organizations[Organization Type '[CV']],$A507),CHAR(34),
", OrganizationCode:  ",CHAR(34),INDEX(Organizations[Organization Code],$A507),CHAR(34),
", OrganizationName:  ",CHAR(34),INDEX(Organizations[Organization Name],$A507),CHAR(34),
", OrganizationDescription:  ",CHAR(34),INDEX(Organizations[Organization Description],$A507),CHAR(34),
", OrganizationLink:  ",CHAR(34),INDEX(Organizations[Organization Link],$A507),CHAR(34),"}"))</f>
        <v>#REF!</v>
      </c>
      <c r="F507" t="e">
        <f>IF(INDEX(People[First Name],$A507)="","",
CONCATENATE("  - &amp;AffiliationID",TEXT($A507,"0000"),
" {PersonID: *PersonID",TEXT($A507,"0000"),
", OrganizationID: *OrganizationID",TEXT(MATCH(INDEX(People[Organization Name],$A507),Organizations[Organization Name],0),"0000"),
", IsPrimaryOrganizationContact: , AffiliationStartDate: , AffiliationEndDate: , PrimaryPhone: ",
", PrimaryEmail: ",CHAR(34),INDEX(People[Primary Email],$A507),CHAR(34),
", PrimaryAddress: ",CHAR(34),INDEX(People[Primary Address],$A507),CHAR(34),
", PersonLink: }"))</f>
        <v>#REF!</v>
      </c>
      <c r="H507" t="e">
        <f>IF(COUNTA(CitationInformation)=0,"",IF(INDEX(AuthorList[Author Name],$A507)="","",
CONCATENATE("  - &amp;AuthorListID",TEXT($A507,"0000"),
"  {CitationID: *CitationID0001",
", PersonID: *PersonID",TEXT(MATCH(INDEX(AuthorList[Author Name],$A507),People[Full Name],0),"0000"),
", AuthorOrder: ",INDEX(AuthorList[Author Number],$A507),"}")))</f>
        <v>#REF!</v>
      </c>
      <c r="K507" t="e">
        <f>IF(INDEX(SamplingFeatures[Feature Code],$A507)="","",
CONCATENATE("  - &amp;SamplingFeatureID",TEXT($A507,"0000"),
" {","SamplingFeatureUUID:  ",CHAR(34),INDEX(SamplingFeatures[Sampling Feature UUID],$A507),CHAR(34),
", SamplingFeatureTypeCV:  ",CHAR(34),INDEX(SamplingFeatures[Sampling Feature Type],$A507),CHAR(34),
", SamplingFeatureCode:  ",CHAR(34),INDEX(SamplingFeatures[Feature Code],$A507),CHAR(34),
", SamplingFeatureName:  ",CHAR(34),INDEX(SamplingFeatures[Feature Name],$A507),CHAR(34),
", SamplingFeatureDescription:  ",CHAR(34),INDEX(SamplingFeatures[Feature Description],$A507),CHAR(34),
", SamplingFeatureGeotypeCV:  ",CHAR(34),INDEX(SamplingFeatures[Feature Geo Type],$A507),CHAR(34),
", FeatureGeometry:  ",CHAR(34),INDEX(SamplingFeatures[Feature Geometry],$A507),CHAR(34),
", Elevation_m:  ",CHAR(34),INDEX(SamplingFeatures[Elevation_m],$A507),CHAR(34),
", ElevationDatumCV:  ",CHAR(34),ElevationDatum,CHAR(34),"}"))</f>
        <v>#REF!</v>
      </c>
      <c r="L507" t="e">
        <f>IF(INDEX(SamplingFeatures[Sampling Feature Type],$A507)&lt;&gt;"Site","",
CONCATENATE("  - &amp;SiteID",TEXT(SUMPRODUCT(--($L$3:$L506&lt;&gt;"")),"0000"),
" {","SamplingFeatureID:  *SamplingFeatureID",TEXT($A507,"0000"),
", SiteTypeCV:  ",CHAR(34),INDEX(Sites[Site Type],$A507),CHAR(34),
", Latitude:  ",INDEX(Sites[Latitude],$A507),
", Longitude:  ",INDEX(Sites[Longitude],$A507),
", SRSName:  ",CHAR(34),LatLonDatum,CHAR(34),"}"))</f>
        <v>#REF!</v>
      </c>
      <c r="M507" t="e">
        <f>IF(INDEX(SamplingFeatures[Sampling Feature Type],$A507)&lt;&gt;"Specimen","",
CONCATENATE("  - &amp;SpecimenID",TEXT(SUMPRODUCT(--($M$3:$M506&lt;&gt;"")),"0000"),
" {","SamplingFeatureID:  *SamplingFeatureID",TEXT($A507,"0000"),
", SpecimenTypeCV:  ",CHAR(34),INDEX(Specimens[Specimen Type],$A507),CHAR(34),
", SpecimenMediumCV:  ",INDEX(Specimens[Specimen Medium],$A507),
", IsFieldSpecimen:  ",CHAR(34),INDEX(Specimens[Is Field Specimen?],$A507),CHAR(34),"}"))</f>
        <v>#REF!</v>
      </c>
      <c r="N507" t="e">
        <f>IF(COUNTA(SpatialOffsets[])=0,"", IF(INDEX(SpatialOffsets[Spatial Offset Type],$A507)="","",
CONCATENATE("  - &amp;SpatialOffsetID",TEXT($A507,"0000"),
" {","SpatialOffsetTypeCV:  ",CHAR(34),INDEX(SpatialOffsets[Spatial Offset Type],$A507),CHAR(34),
", Offset1Value:  ",INDEX(SpatialOffsets[Offset 1 Value],$A507),
", Offset1UnitID:  ",CHAR(34),INDEX(SpatialOffsets[Offset 1 Unit],$A507),CHAR(34),
", Offset2Value:  ",INDEX(SpatialOffsets[Offset 2 Value],$A507),
", Offset2UnitID:  ",CHAR(34),INDEX(SpatialOffsets[Offset 2 Unit],$A507),CHAR(34),
", Offset3Value:  ",INDEX(SpatialOffsets[Offset 3 Value],$A507),
", Offset3UnitID:  ",CHAR(34),INDEX(SpatialOffsets[Offset 3 Unit],$A507),CHAR(34),,"}")))</f>
        <v>#REF!</v>
      </c>
      <c r="O507" t="e">
        <f>IF(COUNTA(RelatedFeatures[])=0,"", IF(INDEX(RelatedFeatures[First Sampling Feature Code],$A507)="","",
CONCATENATE("  - &amp;RelationID",TEXT($A507,"0000"),
" {","SamplingFeatureID:  *SamplingFeatureID",TEXT(MATCH(INDEX(RelatedFeatures[First Sampling Feature Code],$A507),SamplingFeatures[Feature Code],0),"0000"),
", RelationshipTypeCV:  ",CHAR(34),INDEX(RelatedFeatures[Relationship Type],$A507),CHAR(34),
", RelatedFeatureID: *SamplingFeatureID",TEXT(MATCH(INDEX(RelatedFeatures[Second Sampling Feature Code],$A507),SamplingFeatures[Feature Code],0),"0000"),
", SpatialOffsetID:  ",IF(INDEX(RelatedFeatures[Offset Number],$A507)="","",CONCATENATE("*SpatialOffsetID",TEXT(INDEX(RelatedFeatures[Offset Number],$A507),"0000"))),"}")))</f>
        <v>#REF!</v>
      </c>
      <c r="P507" t="e">
        <f>IF(INDEX(Methods[Method Type],$A507)="","",
CONCATENATE("  - &amp;MethodID",TEXT($A507,"0000"),
" {","MethodTypeCV:  ",CHAR(34),INDEX(Methods[Method Type],$A507),CHAR(34),
", MethodCode:  ",CHAR(34),INDEX(Methods[Method Code],$A507),CHAR(34),
", MethodName:  ",CHAR(34),INDEX(Methods[Method Name],$A507),CHAR(34),
", MethodDescription:  ",CHAR(34),INDEX(Methods[Method Description],$A507),CHAR(34),
", MethodLink:  ",CHAR(34),INDEX(Methods[Method Link],$A507),CHAR(34),
", OrganizationID: *OrganizationID",TEXT(MATCH(INDEX(Methods[Organization Name],$A507),Organizations[Organization Name],0),"0000"),"}"))</f>
        <v>#REF!</v>
      </c>
      <c r="Q507" t="e">
        <f>IF(INDEX(Variables[Variable Type],$A507)="","",
CONCATENATE("  - &amp;VariableID",TEXT($A507,"0000"),
" {","VariableTypeCV:  ",CHAR(34),INDEX(Variables[Variable Type],$A507),CHAR(34),
", VariableCode:  ",CHAR(34),INDEX(Variables[Variable Code],$A507),CHAR(34),
", VariableNameCV:  ",CHAR(34),INDEX(Variables[Variable Name],$A507),CHAR(34),
", VariableDefinition:  ",CHAR(34),INDEX(Variables[Variable Definition],$A507),CHAR(34),
", SpecciationCV:  ",CHAR(34),INDEX(Variables[Speciation],$A507),CHAR(34),
", NoDataValue:  ",CHAR(34),INDEX(Variables[No Data Value],$A507),CHAR(34),"}"))</f>
        <v>#REF!</v>
      </c>
    </row>
    <row r="508" spans="1:17" x14ac:dyDescent="0.25">
      <c r="A508">
        <v>505</v>
      </c>
      <c r="D508" t="e">
        <f>IF(INDEX(People[First Name],$A508)="","",
CONCATENATE("  - &amp;PersonID",TEXT($A508,"0000"),
" {","PersonFirstName:  ",CHAR(34),INDEX(People[First Name],$A508),CHAR(34),
", PersonMiddleName:  ",CHAR(34),INDEX(People[Middle Name],$A508),CHAR(34),
", PersonLastName:  ",CHAR(34),INDEX(People[Last Name],$A508),CHAR(34),"}"))</f>
        <v>#REF!</v>
      </c>
      <c r="E508" t="e">
        <f>IF(INDEX(Organizations[Organization Type '[CV']],$A508)="","",
CONCATENATE("  - &amp;OrganizationID",TEXT($A508,"0000"),
" {","OrganizationTypeCV:  ",CHAR(34),INDEX(Organizations[Organization Type '[CV']],$A508),CHAR(34),
", OrganizationCode:  ",CHAR(34),INDEX(Organizations[Organization Code],$A508),CHAR(34),
", OrganizationName:  ",CHAR(34),INDEX(Organizations[Organization Name],$A508),CHAR(34),
", OrganizationDescription:  ",CHAR(34),INDEX(Organizations[Organization Description],$A508),CHAR(34),
", OrganizationLink:  ",CHAR(34),INDEX(Organizations[Organization Link],$A508),CHAR(34),"}"))</f>
        <v>#REF!</v>
      </c>
      <c r="F508" t="e">
        <f>IF(INDEX(People[First Name],$A508)="","",
CONCATENATE("  - &amp;AffiliationID",TEXT($A508,"0000"),
" {PersonID: *PersonID",TEXT($A508,"0000"),
", OrganizationID: *OrganizationID",TEXT(MATCH(INDEX(People[Organization Name],$A508),Organizations[Organization Name],0),"0000"),
", IsPrimaryOrganizationContact: , AffiliationStartDate: , AffiliationEndDate: , PrimaryPhone: ",
", PrimaryEmail: ",CHAR(34),INDEX(People[Primary Email],$A508),CHAR(34),
", PrimaryAddress: ",CHAR(34),INDEX(People[Primary Address],$A508),CHAR(34),
", PersonLink: }"))</f>
        <v>#REF!</v>
      </c>
      <c r="H508" t="e">
        <f>IF(COUNTA(CitationInformation)=0,"",IF(INDEX(AuthorList[Author Name],$A508)="","",
CONCATENATE("  - &amp;AuthorListID",TEXT($A508,"0000"),
"  {CitationID: *CitationID0001",
", PersonID: *PersonID",TEXT(MATCH(INDEX(AuthorList[Author Name],$A508),People[Full Name],0),"0000"),
", AuthorOrder: ",INDEX(AuthorList[Author Number],$A508),"}")))</f>
        <v>#REF!</v>
      </c>
      <c r="K508" t="e">
        <f>IF(INDEX(SamplingFeatures[Feature Code],$A508)="","",
CONCATENATE("  - &amp;SamplingFeatureID",TEXT($A508,"0000"),
" {","SamplingFeatureUUID:  ",CHAR(34),INDEX(SamplingFeatures[Sampling Feature UUID],$A508),CHAR(34),
", SamplingFeatureTypeCV:  ",CHAR(34),INDEX(SamplingFeatures[Sampling Feature Type],$A508),CHAR(34),
", SamplingFeatureCode:  ",CHAR(34),INDEX(SamplingFeatures[Feature Code],$A508),CHAR(34),
", SamplingFeatureName:  ",CHAR(34),INDEX(SamplingFeatures[Feature Name],$A508),CHAR(34),
", SamplingFeatureDescription:  ",CHAR(34),INDEX(SamplingFeatures[Feature Description],$A508),CHAR(34),
", SamplingFeatureGeotypeCV:  ",CHAR(34),INDEX(SamplingFeatures[Feature Geo Type],$A508),CHAR(34),
", FeatureGeometry:  ",CHAR(34),INDEX(SamplingFeatures[Feature Geometry],$A508),CHAR(34),
", Elevation_m:  ",CHAR(34),INDEX(SamplingFeatures[Elevation_m],$A508),CHAR(34),
", ElevationDatumCV:  ",CHAR(34),ElevationDatum,CHAR(34),"}"))</f>
        <v>#REF!</v>
      </c>
      <c r="L508" t="e">
        <f>IF(INDEX(SamplingFeatures[Sampling Feature Type],$A508)&lt;&gt;"Site","",
CONCATENATE("  - &amp;SiteID",TEXT(SUMPRODUCT(--($L$3:$L507&lt;&gt;"")),"0000"),
" {","SamplingFeatureID:  *SamplingFeatureID",TEXT($A508,"0000"),
", SiteTypeCV:  ",CHAR(34),INDEX(Sites[Site Type],$A508),CHAR(34),
", Latitude:  ",INDEX(Sites[Latitude],$A508),
", Longitude:  ",INDEX(Sites[Longitude],$A508),
", SRSName:  ",CHAR(34),LatLonDatum,CHAR(34),"}"))</f>
        <v>#REF!</v>
      </c>
      <c r="M508" t="e">
        <f>IF(INDEX(SamplingFeatures[Sampling Feature Type],$A508)&lt;&gt;"Specimen","",
CONCATENATE("  - &amp;SpecimenID",TEXT(SUMPRODUCT(--($M$3:$M507&lt;&gt;"")),"0000"),
" {","SamplingFeatureID:  *SamplingFeatureID",TEXT($A508,"0000"),
", SpecimenTypeCV:  ",CHAR(34),INDEX(Specimens[Specimen Type],$A508),CHAR(34),
", SpecimenMediumCV:  ",INDEX(Specimens[Specimen Medium],$A508),
", IsFieldSpecimen:  ",CHAR(34),INDEX(Specimens[Is Field Specimen?],$A508),CHAR(34),"}"))</f>
        <v>#REF!</v>
      </c>
      <c r="N508" t="e">
        <f>IF(COUNTA(SpatialOffsets[])=0,"", IF(INDEX(SpatialOffsets[Spatial Offset Type],$A508)="","",
CONCATENATE("  - &amp;SpatialOffsetID",TEXT($A508,"0000"),
" {","SpatialOffsetTypeCV:  ",CHAR(34),INDEX(SpatialOffsets[Spatial Offset Type],$A508),CHAR(34),
", Offset1Value:  ",INDEX(SpatialOffsets[Offset 1 Value],$A508),
", Offset1UnitID:  ",CHAR(34),INDEX(SpatialOffsets[Offset 1 Unit],$A508),CHAR(34),
", Offset2Value:  ",INDEX(SpatialOffsets[Offset 2 Value],$A508),
", Offset2UnitID:  ",CHAR(34),INDEX(SpatialOffsets[Offset 2 Unit],$A508),CHAR(34),
", Offset3Value:  ",INDEX(SpatialOffsets[Offset 3 Value],$A508),
", Offset3UnitID:  ",CHAR(34),INDEX(SpatialOffsets[Offset 3 Unit],$A508),CHAR(34),,"}")))</f>
        <v>#REF!</v>
      </c>
      <c r="O508" t="e">
        <f>IF(COUNTA(RelatedFeatures[])=0,"", IF(INDEX(RelatedFeatures[First Sampling Feature Code],$A508)="","",
CONCATENATE("  - &amp;RelationID",TEXT($A508,"0000"),
" {","SamplingFeatureID:  *SamplingFeatureID",TEXT(MATCH(INDEX(RelatedFeatures[First Sampling Feature Code],$A508),SamplingFeatures[Feature Code],0),"0000"),
", RelationshipTypeCV:  ",CHAR(34),INDEX(RelatedFeatures[Relationship Type],$A508),CHAR(34),
", RelatedFeatureID: *SamplingFeatureID",TEXT(MATCH(INDEX(RelatedFeatures[Second Sampling Feature Code],$A508),SamplingFeatures[Feature Code],0),"0000"),
", SpatialOffsetID:  ",IF(INDEX(RelatedFeatures[Offset Number],$A508)="","",CONCATENATE("*SpatialOffsetID",TEXT(INDEX(RelatedFeatures[Offset Number],$A508),"0000"))),"}")))</f>
        <v>#REF!</v>
      </c>
      <c r="P508" t="e">
        <f>IF(INDEX(Methods[Method Type],$A508)="","",
CONCATENATE("  - &amp;MethodID",TEXT($A508,"0000"),
" {","MethodTypeCV:  ",CHAR(34),INDEX(Methods[Method Type],$A508),CHAR(34),
", MethodCode:  ",CHAR(34),INDEX(Methods[Method Code],$A508),CHAR(34),
", MethodName:  ",CHAR(34),INDEX(Methods[Method Name],$A508),CHAR(34),
", MethodDescription:  ",CHAR(34),INDEX(Methods[Method Description],$A508),CHAR(34),
", MethodLink:  ",CHAR(34),INDEX(Methods[Method Link],$A508),CHAR(34),
", OrganizationID: *OrganizationID",TEXT(MATCH(INDEX(Methods[Organization Name],$A508),Organizations[Organization Name],0),"0000"),"}"))</f>
        <v>#REF!</v>
      </c>
      <c r="Q508" t="e">
        <f>IF(INDEX(Variables[Variable Type],$A508)="","",
CONCATENATE("  - &amp;VariableID",TEXT($A508,"0000"),
" {","VariableTypeCV:  ",CHAR(34),INDEX(Variables[Variable Type],$A508),CHAR(34),
", VariableCode:  ",CHAR(34),INDEX(Variables[Variable Code],$A508),CHAR(34),
", VariableNameCV:  ",CHAR(34),INDEX(Variables[Variable Name],$A508),CHAR(34),
", VariableDefinition:  ",CHAR(34),INDEX(Variables[Variable Definition],$A508),CHAR(34),
", SpecciationCV:  ",CHAR(34),INDEX(Variables[Speciation],$A508),CHAR(34),
", NoDataValue:  ",CHAR(34),INDEX(Variables[No Data Value],$A508),CHAR(34),"}"))</f>
        <v>#REF!</v>
      </c>
    </row>
    <row r="509" spans="1:17" x14ac:dyDescent="0.25">
      <c r="A509">
        <v>506</v>
      </c>
      <c r="D509" t="e">
        <f>IF(INDEX(People[First Name],$A509)="","",
CONCATENATE("  - &amp;PersonID",TEXT($A509,"0000"),
" {","PersonFirstName:  ",CHAR(34),INDEX(People[First Name],$A509),CHAR(34),
", PersonMiddleName:  ",CHAR(34),INDEX(People[Middle Name],$A509),CHAR(34),
", PersonLastName:  ",CHAR(34),INDEX(People[Last Name],$A509),CHAR(34),"}"))</f>
        <v>#REF!</v>
      </c>
      <c r="E509" t="e">
        <f>IF(INDEX(Organizations[Organization Type '[CV']],$A509)="","",
CONCATENATE("  - &amp;OrganizationID",TEXT($A509,"0000"),
" {","OrganizationTypeCV:  ",CHAR(34),INDEX(Organizations[Organization Type '[CV']],$A509),CHAR(34),
", OrganizationCode:  ",CHAR(34),INDEX(Organizations[Organization Code],$A509),CHAR(34),
", OrganizationName:  ",CHAR(34),INDEX(Organizations[Organization Name],$A509),CHAR(34),
", OrganizationDescription:  ",CHAR(34),INDEX(Organizations[Organization Description],$A509),CHAR(34),
", OrganizationLink:  ",CHAR(34),INDEX(Organizations[Organization Link],$A509),CHAR(34),"}"))</f>
        <v>#REF!</v>
      </c>
      <c r="F509" t="e">
        <f>IF(INDEX(People[First Name],$A509)="","",
CONCATENATE("  - &amp;AffiliationID",TEXT($A509,"0000"),
" {PersonID: *PersonID",TEXT($A509,"0000"),
", OrganizationID: *OrganizationID",TEXT(MATCH(INDEX(People[Organization Name],$A509),Organizations[Organization Name],0),"0000"),
", IsPrimaryOrganizationContact: , AffiliationStartDate: , AffiliationEndDate: , PrimaryPhone: ",
", PrimaryEmail: ",CHAR(34),INDEX(People[Primary Email],$A509),CHAR(34),
", PrimaryAddress: ",CHAR(34),INDEX(People[Primary Address],$A509),CHAR(34),
", PersonLink: }"))</f>
        <v>#REF!</v>
      </c>
      <c r="H509" t="e">
        <f>IF(COUNTA(CitationInformation)=0,"",IF(INDEX(AuthorList[Author Name],$A509)="","",
CONCATENATE("  - &amp;AuthorListID",TEXT($A509,"0000"),
"  {CitationID: *CitationID0001",
", PersonID: *PersonID",TEXT(MATCH(INDEX(AuthorList[Author Name],$A509),People[Full Name],0),"0000"),
", AuthorOrder: ",INDEX(AuthorList[Author Number],$A509),"}")))</f>
        <v>#REF!</v>
      </c>
      <c r="K509" t="e">
        <f>IF(INDEX(SamplingFeatures[Feature Code],$A509)="","",
CONCATENATE("  - &amp;SamplingFeatureID",TEXT($A509,"0000"),
" {","SamplingFeatureUUID:  ",CHAR(34),INDEX(SamplingFeatures[Sampling Feature UUID],$A509),CHAR(34),
", SamplingFeatureTypeCV:  ",CHAR(34),INDEX(SamplingFeatures[Sampling Feature Type],$A509),CHAR(34),
", SamplingFeatureCode:  ",CHAR(34),INDEX(SamplingFeatures[Feature Code],$A509),CHAR(34),
", SamplingFeatureName:  ",CHAR(34),INDEX(SamplingFeatures[Feature Name],$A509),CHAR(34),
", SamplingFeatureDescription:  ",CHAR(34),INDEX(SamplingFeatures[Feature Description],$A509),CHAR(34),
", SamplingFeatureGeotypeCV:  ",CHAR(34),INDEX(SamplingFeatures[Feature Geo Type],$A509),CHAR(34),
", FeatureGeometry:  ",CHAR(34),INDEX(SamplingFeatures[Feature Geometry],$A509),CHAR(34),
", Elevation_m:  ",CHAR(34),INDEX(SamplingFeatures[Elevation_m],$A509),CHAR(34),
", ElevationDatumCV:  ",CHAR(34),ElevationDatum,CHAR(34),"}"))</f>
        <v>#REF!</v>
      </c>
      <c r="L509" t="e">
        <f>IF(INDEX(SamplingFeatures[Sampling Feature Type],$A509)&lt;&gt;"Site","",
CONCATENATE("  - &amp;SiteID",TEXT(SUMPRODUCT(--($L$3:$L508&lt;&gt;"")),"0000"),
" {","SamplingFeatureID:  *SamplingFeatureID",TEXT($A509,"0000"),
", SiteTypeCV:  ",CHAR(34),INDEX(Sites[Site Type],$A509),CHAR(34),
", Latitude:  ",INDEX(Sites[Latitude],$A509),
", Longitude:  ",INDEX(Sites[Longitude],$A509),
", SRSName:  ",CHAR(34),LatLonDatum,CHAR(34),"}"))</f>
        <v>#REF!</v>
      </c>
      <c r="M509" t="e">
        <f>IF(INDEX(SamplingFeatures[Sampling Feature Type],$A509)&lt;&gt;"Specimen","",
CONCATENATE("  - &amp;SpecimenID",TEXT(SUMPRODUCT(--($M$3:$M508&lt;&gt;"")),"0000"),
" {","SamplingFeatureID:  *SamplingFeatureID",TEXT($A509,"0000"),
", SpecimenTypeCV:  ",CHAR(34),INDEX(Specimens[Specimen Type],$A509),CHAR(34),
", SpecimenMediumCV:  ",INDEX(Specimens[Specimen Medium],$A509),
", IsFieldSpecimen:  ",CHAR(34),INDEX(Specimens[Is Field Specimen?],$A509),CHAR(34),"}"))</f>
        <v>#REF!</v>
      </c>
      <c r="N509" t="e">
        <f>IF(COUNTA(SpatialOffsets[])=0,"", IF(INDEX(SpatialOffsets[Spatial Offset Type],$A509)="","",
CONCATENATE("  - &amp;SpatialOffsetID",TEXT($A509,"0000"),
" {","SpatialOffsetTypeCV:  ",CHAR(34),INDEX(SpatialOffsets[Spatial Offset Type],$A509),CHAR(34),
", Offset1Value:  ",INDEX(SpatialOffsets[Offset 1 Value],$A509),
", Offset1UnitID:  ",CHAR(34),INDEX(SpatialOffsets[Offset 1 Unit],$A509),CHAR(34),
", Offset2Value:  ",INDEX(SpatialOffsets[Offset 2 Value],$A509),
", Offset2UnitID:  ",CHAR(34),INDEX(SpatialOffsets[Offset 2 Unit],$A509),CHAR(34),
", Offset3Value:  ",INDEX(SpatialOffsets[Offset 3 Value],$A509),
", Offset3UnitID:  ",CHAR(34),INDEX(SpatialOffsets[Offset 3 Unit],$A509),CHAR(34),,"}")))</f>
        <v>#REF!</v>
      </c>
      <c r="O509" t="e">
        <f>IF(COUNTA(RelatedFeatures[])=0,"", IF(INDEX(RelatedFeatures[First Sampling Feature Code],$A509)="","",
CONCATENATE("  - &amp;RelationID",TEXT($A509,"0000"),
" {","SamplingFeatureID:  *SamplingFeatureID",TEXT(MATCH(INDEX(RelatedFeatures[First Sampling Feature Code],$A509),SamplingFeatures[Feature Code],0),"0000"),
", RelationshipTypeCV:  ",CHAR(34),INDEX(RelatedFeatures[Relationship Type],$A509),CHAR(34),
", RelatedFeatureID: *SamplingFeatureID",TEXT(MATCH(INDEX(RelatedFeatures[Second Sampling Feature Code],$A509),SamplingFeatures[Feature Code],0),"0000"),
", SpatialOffsetID:  ",IF(INDEX(RelatedFeatures[Offset Number],$A509)="","",CONCATENATE("*SpatialOffsetID",TEXT(INDEX(RelatedFeatures[Offset Number],$A509),"0000"))),"}")))</f>
        <v>#REF!</v>
      </c>
      <c r="P509" t="e">
        <f>IF(INDEX(Methods[Method Type],$A509)="","",
CONCATENATE("  - &amp;MethodID",TEXT($A509,"0000"),
" {","MethodTypeCV:  ",CHAR(34),INDEX(Methods[Method Type],$A509),CHAR(34),
", MethodCode:  ",CHAR(34),INDEX(Methods[Method Code],$A509),CHAR(34),
", MethodName:  ",CHAR(34),INDEX(Methods[Method Name],$A509),CHAR(34),
", MethodDescription:  ",CHAR(34),INDEX(Methods[Method Description],$A509),CHAR(34),
", MethodLink:  ",CHAR(34),INDEX(Methods[Method Link],$A509),CHAR(34),
", OrganizationID: *OrganizationID",TEXT(MATCH(INDEX(Methods[Organization Name],$A509),Organizations[Organization Name],0),"0000"),"}"))</f>
        <v>#REF!</v>
      </c>
      <c r="Q509" t="e">
        <f>IF(INDEX(Variables[Variable Type],$A509)="","",
CONCATENATE("  - &amp;VariableID",TEXT($A509,"0000"),
" {","VariableTypeCV:  ",CHAR(34),INDEX(Variables[Variable Type],$A509),CHAR(34),
", VariableCode:  ",CHAR(34),INDEX(Variables[Variable Code],$A509),CHAR(34),
", VariableNameCV:  ",CHAR(34),INDEX(Variables[Variable Name],$A509),CHAR(34),
", VariableDefinition:  ",CHAR(34),INDEX(Variables[Variable Definition],$A509),CHAR(34),
", SpecciationCV:  ",CHAR(34),INDEX(Variables[Speciation],$A509),CHAR(34),
", NoDataValue:  ",CHAR(34),INDEX(Variables[No Data Value],$A509),CHAR(34),"}"))</f>
        <v>#REF!</v>
      </c>
    </row>
    <row r="510" spans="1:17" x14ac:dyDescent="0.25">
      <c r="A510">
        <v>507</v>
      </c>
      <c r="D510" t="e">
        <f>IF(INDEX(People[First Name],$A510)="","",
CONCATENATE("  - &amp;PersonID",TEXT($A510,"0000"),
" {","PersonFirstName:  ",CHAR(34),INDEX(People[First Name],$A510),CHAR(34),
", PersonMiddleName:  ",CHAR(34),INDEX(People[Middle Name],$A510),CHAR(34),
", PersonLastName:  ",CHAR(34),INDEX(People[Last Name],$A510),CHAR(34),"}"))</f>
        <v>#REF!</v>
      </c>
      <c r="E510" t="e">
        <f>IF(INDEX(Organizations[Organization Type '[CV']],$A510)="","",
CONCATENATE("  - &amp;OrganizationID",TEXT($A510,"0000"),
" {","OrganizationTypeCV:  ",CHAR(34),INDEX(Organizations[Organization Type '[CV']],$A510),CHAR(34),
", OrganizationCode:  ",CHAR(34),INDEX(Organizations[Organization Code],$A510),CHAR(34),
", OrganizationName:  ",CHAR(34),INDEX(Organizations[Organization Name],$A510),CHAR(34),
", OrganizationDescription:  ",CHAR(34),INDEX(Organizations[Organization Description],$A510),CHAR(34),
", OrganizationLink:  ",CHAR(34),INDEX(Organizations[Organization Link],$A510),CHAR(34),"}"))</f>
        <v>#REF!</v>
      </c>
      <c r="F510" t="e">
        <f>IF(INDEX(People[First Name],$A510)="","",
CONCATENATE("  - &amp;AffiliationID",TEXT($A510,"0000"),
" {PersonID: *PersonID",TEXT($A510,"0000"),
", OrganizationID: *OrganizationID",TEXT(MATCH(INDEX(People[Organization Name],$A510),Organizations[Organization Name],0),"0000"),
", IsPrimaryOrganizationContact: , AffiliationStartDate: , AffiliationEndDate: , PrimaryPhone: ",
", PrimaryEmail: ",CHAR(34),INDEX(People[Primary Email],$A510),CHAR(34),
", PrimaryAddress: ",CHAR(34),INDEX(People[Primary Address],$A510),CHAR(34),
", PersonLink: }"))</f>
        <v>#REF!</v>
      </c>
      <c r="H510" t="e">
        <f>IF(COUNTA(CitationInformation)=0,"",IF(INDEX(AuthorList[Author Name],$A510)="","",
CONCATENATE("  - &amp;AuthorListID",TEXT($A510,"0000"),
"  {CitationID: *CitationID0001",
", PersonID: *PersonID",TEXT(MATCH(INDEX(AuthorList[Author Name],$A510),People[Full Name],0),"0000"),
", AuthorOrder: ",INDEX(AuthorList[Author Number],$A510),"}")))</f>
        <v>#REF!</v>
      </c>
      <c r="K510" t="e">
        <f>IF(INDEX(SamplingFeatures[Feature Code],$A510)="","",
CONCATENATE("  - &amp;SamplingFeatureID",TEXT($A510,"0000"),
" {","SamplingFeatureUUID:  ",CHAR(34),INDEX(SamplingFeatures[Sampling Feature UUID],$A510),CHAR(34),
", SamplingFeatureTypeCV:  ",CHAR(34),INDEX(SamplingFeatures[Sampling Feature Type],$A510),CHAR(34),
", SamplingFeatureCode:  ",CHAR(34),INDEX(SamplingFeatures[Feature Code],$A510),CHAR(34),
", SamplingFeatureName:  ",CHAR(34),INDEX(SamplingFeatures[Feature Name],$A510),CHAR(34),
", SamplingFeatureDescription:  ",CHAR(34),INDEX(SamplingFeatures[Feature Description],$A510),CHAR(34),
", SamplingFeatureGeotypeCV:  ",CHAR(34),INDEX(SamplingFeatures[Feature Geo Type],$A510),CHAR(34),
", FeatureGeometry:  ",CHAR(34),INDEX(SamplingFeatures[Feature Geometry],$A510),CHAR(34),
", Elevation_m:  ",CHAR(34),INDEX(SamplingFeatures[Elevation_m],$A510),CHAR(34),
", ElevationDatumCV:  ",CHAR(34),ElevationDatum,CHAR(34),"}"))</f>
        <v>#REF!</v>
      </c>
      <c r="L510" t="e">
        <f>IF(INDEX(SamplingFeatures[Sampling Feature Type],$A510)&lt;&gt;"Site","",
CONCATENATE("  - &amp;SiteID",TEXT(SUMPRODUCT(--($L$3:$L509&lt;&gt;"")),"0000"),
" {","SamplingFeatureID:  *SamplingFeatureID",TEXT($A510,"0000"),
", SiteTypeCV:  ",CHAR(34),INDEX(Sites[Site Type],$A510),CHAR(34),
", Latitude:  ",INDEX(Sites[Latitude],$A510),
", Longitude:  ",INDEX(Sites[Longitude],$A510),
", SRSName:  ",CHAR(34),LatLonDatum,CHAR(34),"}"))</f>
        <v>#REF!</v>
      </c>
      <c r="M510" t="e">
        <f>IF(INDEX(SamplingFeatures[Sampling Feature Type],$A510)&lt;&gt;"Specimen","",
CONCATENATE("  - &amp;SpecimenID",TEXT(SUMPRODUCT(--($M$3:$M509&lt;&gt;"")),"0000"),
" {","SamplingFeatureID:  *SamplingFeatureID",TEXT($A510,"0000"),
", SpecimenTypeCV:  ",CHAR(34),INDEX(Specimens[Specimen Type],$A510),CHAR(34),
", SpecimenMediumCV:  ",INDEX(Specimens[Specimen Medium],$A510),
", IsFieldSpecimen:  ",CHAR(34),INDEX(Specimens[Is Field Specimen?],$A510),CHAR(34),"}"))</f>
        <v>#REF!</v>
      </c>
      <c r="N510" t="e">
        <f>IF(COUNTA(SpatialOffsets[])=0,"", IF(INDEX(SpatialOffsets[Spatial Offset Type],$A510)="","",
CONCATENATE("  - &amp;SpatialOffsetID",TEXT($A510,"0000"),
" {","SpatialOffsetTypeCV:  ",CHAR(34),INDEX(SpatialOffsets[Spatial Offset Type],$A510),CHAR(34),
", Offset1Value:  ",INDEX(SpatialOffsets[Offset 1 Value],$A510),
", Offset1UnitID:  ",CHAR(34),INDEX(SpatialOffsets[Offset 1 Unit],$A510),CHAR(34),
", Offset2Value:  ",INDEX(SpatialOffsets[Offset 2 Value],$A510),
", Offset2UnitID:  ",CHAR(34),INDEX(SpatialOffsets[Offset 2 Unit],$A510),CHAR(34),
", Offset3Value:  ",INDEX(SpatialOffsets[Offset 3 Value],$A510),
", Offset3UnitID:  ",CHAR(34),INDEX(SpatialOffsets[Offset 3 Unit],$A510),CHAR(34),,"}")))</f>
        <v>#REF!</v>
      </c>
      <c r="O510" t="e">
        <f>IF(COUNTA(RelatedFeatures[])=0,"", IF(INDEX(RelatedFeatures[First Sampling Feature Code],$A510)="","",
CONCATENATE("  - &amp;RelationID",TEXT($A510,"0000"),
" {","SamplingFeatureID:  *SamplingFeatureID",TEXT(MATCH(INDEX(RelatedFeatures[First Sampling Feature Code],$A510),SamplingFeatures[Feature Code],0),"0000"),
", RelationshipTypeCV:  ",CHAR(34),INDEX(RelatedFeatures[Relationship Type],$A510),CHAR(34),
", RelatedFeatureID: *SamplingFeatureID",TEXT(MATCH(INDEX(RelatedFeatures[Second Sampling Feature Code],$A510),SamplingFeatures[Feature Code],0),"0000"),
", SpatialOffsetID:  ",IF(INDEX(RelatedFeatures[Offset Number],$A510)="","",CONCATENATE("*SpatialOffsetID",TEXT(INDEX(RelatedFeatures[Offset Number],$A510),"0000"))),"}")))</f>
        <v>#REF!</v>
      </c>
      <c r="P510" t="e">
        <f>IF(INDEX(Methods[Method Type],$A510)="","",
CONCATENATE("  - &amp;MethodID",TEXT($A510,"0000"),
" {","MethodTypeCV:  ",CHAR(34),INDEX(Methods[Method Type],$A510),CHAR(34),
", MethodCode:  ",CHAR(34),INDEX(Methods[Method Code],$A510),CHAR(34),
", MethodName:  ",CHAR(34),INDEX(Methods[Method Name],$A510),CHAR(34),
", MethodDescription:  ",CHAR(34),INDEX(Methods[Method Description],$A510),CHAR(34),
", MethodLink:  ",CHAR(34),INDEX(Methods[Method Link],$A510),CHAR(34),
", OrganizationID: *OrganizationID",TEXT(MATCH(INDEX(Methods[Organization Name],$A510),Organizations[Organization Name],0),"0000"),"}"))</f>
        <v>#REF!</v>
      </c>
      <c r="Q510" t="e">
        <f>IF(INDEX(Variables[Variable Type],$A510)="","",
CONCATENATE("  - &amp;VariableID",TEXT($A510,"0000"),
" {","VariableTypeCV:  ",CHAR(34),INDEX(Variables[Variable Type],$A510),CHAR(34),
", VariableCode:  ",CHAR(34),INDEX(Variables[Variable Code],$A510),CHAR(34),
", VariableNameCV:  ",CHAR(34),INDEX(Variables[Variable Name],$A510),CHAR(34),
", VariableDefinition:  ",CHAR(34),INDEX(Variables[Variable Definition],$A510),CHAR(34),
", SpecciationCV:  ",CHAR(34),INDEX(Variables[Speciation],$A510),CHAR(34),
", NoDataValue:  ",CHAR(34),INDEX(Variables[No Data Value],$A510),CHAR(34),"}"))</f>
        <v>#REF!</v>
      </c>
    </row>
    <row r="511" spans="1:17" x14ac:dyDescent="0.25">
      <c r="A511">
        <v>508</v>
      </c>
      <c r="D511" t="e">
        <f>IF(INDEX(People[First Name],$A511)="","",
CONCATENATE("  - &amp;PersonID",TEXT($A511,"0000"),
" {","PersonFirstName:  ",CHAR(34),INDEX(People[First Name],$A511),CHAR(34),
", PersonMiddleName:  ",CHAR(34),INDEX(People[Middle Name],$A511),CHAR(34),
", PersonLastName:  ",CHAR(34),INDEX(People[Last Name],$A511),CHAR(34),"}"))</f>
        <v>#REF!</v>
      </c>
      <c r="E511" t="e">
        <f>IF(INDEX(Organizations[Organization Type '[CV']],$A511)="","",
CONCATENATE("  - &amp;OrganizationID",TEXT($A511,"0000"),
" {","OrganizationTypeCV:  ",CHAR(34),INDEX(Organizations[Organization Type '[CV']],$A511),CHAR(34),
", OrganizationCode:  ",CHAR(34),INDEX(Organizations[Organization Code],$A511),CHAR(34),
", OrganizationName:  ",CHAR(34),INDEX(Organizations[Organization Name],$A511),CHAR(34),
", OrganizationDescription:  ",CHAR(34),INDEX(Organizations[Organization Description],$A511),CHAR(34),
", OrganizationLink:  ",CHAR(34),INDEX(Organizations[Organization Link],$A511),CHAR(34),"}"))</f>
        <v>#REF!</v>
      </c>
      <c r="F511" t="e">
        <f>IF(INDEX(People[First Name],$A511)="","",
CONCATENATE("  - &amp;AffiliationID",TEXT($A511,"0000"),
" {PersonID: *PersonID",TEXT($A511,"0000"),
", OrganizationID: *OrganizationID",TEXT(MATCH(INDEX(People[Organization Name],$A511),Organizations[Organization Name],0),"0000"),
", IsPrimaryOrganizationContact: , AffiliationStartDate: , AffiliationEndDate: , PrimaryPhone: ",
", PrimaryEmail: ",CHAR(34),INDEX(People[Primary Email],$A511),CHAR(34),
", PrimaryAddress: ",CHAR(34),INDEX(People[Primary Address],$A511),CHAR(34),
", PersonLink: }"))</f>
        <v>#REF!</v>
      </c>
      <c r="H511" t="e">
        <f>IF(COUNTA(CitationInformation)=0,"",IF(INDEX(AuthorList[Author Name],$A511)="","",
CONCATENATE("  - &amp;AuthorListID",TEXT($A511,"0000"),
"  {CitationID: *CitationID0001",
", PersonID: *PersonID",TEXT(MATCH(INDEX(AuthorList[Author Name],$A511),People[Full Name],0),"0000"),
", AuthorOrder: ",INDEX(AuthorList[Author Number],$A511),"}")))</f>
        <v>#REF!</v>
      </c>
      <c r="K511" t="e">
        <f>IF(INDEX(SamplingFeatures[Feature Code],$A511)="","",
CONCATENATE("  - &amp;SamplingFeatureID",TEXT($A511,"0000"),
" {","SamplingFeatureUUID:  ",CHAR(34),INDEX(SamplingFeatures[Sampling Feature UUID],$A511),CHAR(34),
", SamplingFeatureTypeCV:  ",CHAR(34),INDEX(SamplingFeatures[Sampling Feature Type],$A511),CHAR(34),
", SamplingFeatureCode:  ",CHAR(34),INDEX(SamplingFeatures[Feature Code],$A511),CHAR(34),
", SamplingFeatureName:  ",CHAR(34),INDEX(SamplingFeatures[Feature Name],$A511),CHAR(34),
", SamplingFeatureDescription:  ",CHAR(34),INDEX(SamplingFeatures[Feature Description],$A511),CHAR(34),
", SamplingFeatureGeotypeCV:  ",CHAR(34),INDEX(SamplingFeatures[Feature Geo Type],$A511),CHAR(34),
", FeatureGeometry:  ",CHAR(34),INDEX(SamplingFeatures[Feature Geometry],$A511),CHAR(34),
", Elevation_m:  ",CHAR(34),INDEX(SamplingFeatures[Elevation_m],$A511),CHAR(34),
", ElevationDatumCV:  ",CHAR(34),ElevationDatum,CHAR(34),"}"))</f>
        <v>#REF!</v>
      </c>
      <c r="L511" t="e">
        <f>IF(INDEX(SamplingFeatures[Sampling Feature Type],$A511)&lt;&gt;"Site","",
CONCATENATE("  - &amp;SiteID",TEXT(SUMPRODUCT(--($L$3:$L510&lt;&gt;"")),"0000"),
" {","SamplingFeatureID:  *SamplingFeatureID",TEXT($A511,"0000"),
", SiteTypeCV:  ",CHAR(34),INDEX(Sites[Site Type],$A511),CHAR(34),
", Latitude:  ",INDEX(Sites[Latitude],$A511),
", Longitude:  ",INDEX(Sites[Longitude],$A511),
", SRSName:  ",CHAR(34),LatLonDatum,CHAR(34),"}"))</f>
        <v>#REF!</v>
      </c>
      <c r="M511" t="e">
        <f>IF(INDEX(SamplingFeatures[Sampling Feature Type],$A511)&lt;&gt;"Specimen","",
CONCATENATE("  - &amp;SpecimenID",TEXT(SUMPRODUCT(--($M$3:$M510&lt;&gt;"")),"0000"),
" {","SamplingFeatureID:  *SamplingFeatureID",TEXT($A511,"0000"),
", SpecimenTypeCV:  ",CHAR(34),INDEX(Specimens[Specimen Type],$A511),CHAR(34),
", SpecimenMediumCV:  ",INDEX(Specimens[Specimen Medium],$A511),
", IsFieldSpecimen:  ",CHAR(34),INDEX(Specimens[Is Field Specimen?],$A511),CHAR(34),"}"))</f>
        <v>#REF!</v>
      </c>
      <c r="N511" t="e">
        <f>IF(COUNTA(SpatialOffsets[])=0,"", IF(INDEX(SpatialOffsets[Spatial Offset Type],$A511)="","",
CONCATENATE("  - &amp;SpatialOffsetID",TEXT($A511,"0000"),
" {","SpatialOffsetTypeCV:  ",CHAR(34),INDEX(SpatialOffsets[Spatial Offset Type],$A511),CHAR(34),
", Offset1Value:  ",INDEX(SpatialOffsets[Offset 1 Value],$A511),
", Offset1UnitID:  ",CHAR(34),INDEX(SpatialOffsets[Offset 1 Unit],$A511),CHAR(34),
", Offset2Value:  ",INDEX(SpatialOffsets[Offset 2 Value],$A511),
", Offset2UnitID:  ",CHAR(34),INDEX(SpatialOffsets[Offset 2 Unit],$A511),CHAR(34),
", Offset3Value:  ",INDEX(SpatialOffsets[Offset 3 Value],$A511),
", Offset3UnitID:  ",CHAR(34),INDEX(SpatialOffsets[Offset 3 Unit],$A511),CHAR(34),,"}")))</f>
        <v>#REF!</v>
      </c>
      <c r="O511" t="e">
        <f>IF(COUNTA(RelatedFeatures[])=0,"", IF(INDEX(RelatedFeatures[First Sampling Feature Code],$A511)="","",
CONCATENATE("  - &amp;RelationID",TEXT($A511,"0000"),
" {","SamplingFeatureID:  *SamplingFeatureID",TEXT(MATCH(INDEX(RelatedFeatures[First Sampling Feature Code],$A511),SamplingFeatures[Feature Code],0),"0000"),
", RelationshipTypeCV:  ",CHAR(34),INDEX(RelatedFeatures[Relationship Type],$A511),CHAR(34),
", RelatedFeatureID: *SamplingFeatureID",TEXT(MATCH(INDEX(RelatedFeatures[Second Sampling Feature Code],$A511),SamplingFeatures[Feature Code],0),"0000"),
", SpatialOffsetID:  ",IF(INDEX(RelatedFeatures[Offset Number],$A511)="","",CONCATENATE("*SpatialOffsetID",TEXT(INDEX(RelatedFeatures[Offset Number],$A511),"0000"))),"}")))</f>
        <v>#REF!</v>
      </c>
      <c r="P511" t="e">
        <f>IF(INDEX(Methods[Method Type],$A511)="","",
CONCATENATE("  - &amp;MethodID",TEXT($A511,"0000"),
" {","MethodTypeCV:  ",CHAR(34),INDEX(Methods[Method Type],$A511),CHAR(34),
", MethodCode:  ",CHAR(34),INDEX(Methods[Method Code],$A511),CHAR(34),
", MethodName:  ",CHAR(34),INDEX(Methods[Method Name],$A511),CHAR(34),
", MethodDescription:  ",CHAR(34),INDEX(Methods[Method Description],$A511),CHAR(34),
", MethodLink:  ",CHAR(34),INDEX(Methods[Method Link],$A511),CHAR(34),
", OrganizationID: *OrganizationID",TEXT(MATCH(INDEX(Methods[Organization Name],$A511),Organizations[Organization Name],0),"0000"),"}"))</f>
        <v>#REF!</v>
      </c>
      <c r="Q511" t="e">
        <f>IF(INDEX(Variables[Variable Type],$A511)="","",
CONCATENATE("  - &amp;VariableID",TEXT($A511,"0000"),
" {","VariableTypeCV:  ",CHAR(34),INDEX(Variables[Variable Type],$A511),CHAR(34),
", VariableCode:  ",CHAR(34),INDEX(Variables[Variable Code],$A511),CHAR(34),
", VariableNameCV:  ",CHAR(34),INDEX(Variables[Variable Name],$A511),CHAR(34),
", VariableDefinition:  ",CHAR(34),INDEX(Variables[Variable Definition],$A511),CHAR(34),
", SpecciationCV:  ",CHAR(34),INDEX(Variables[Speciation],$A511),CHAR(34),
", NoDataValue:  ",CHAR(34),INDEX(Variables[No Data Value],$A511),CHAR(34),"}"))</f>
        <v>#REF!</v>
      </c>
    </row>
    <row r="512" spans="1:17" x14ac:dyDescent="0.25">
      <c r="A512">
        <v>509</v>
      </c>
      <c r="D512" t="e">
        <f>IF(INDEX(People[First Name],$A512)="","",
CONCATENATE("  - &amp;PersonID",TEXT($A512,"0000"),
" {","PersonFirstName:  ",CHAR(34),INDEX(People[First Name],$A512),CHAR(34),
", PersonMiddleName:  ",CHAR(34),INDEX(People[Middle Name],$A512),CHAR(34),
", PersonLastName:  ",CHAR(34),INDEX(People[Last Name],$A512),CHAR(34),"}"))</f>
        <v>#REF!</v>
      </c>
      <c r="E512" t="e">
        <f>IF(INDEX(Organizations[Organization Type '[CV']],$A512)="","",
CONCATENATE("  - &amp;OrganizationID",TEXT($A512,"0000"),
" {","OrganizationTypeCV:  ",CHAR(34),INDEX(Organizations[Organization Type '[CV']],$A512),CHAR(34),
", OrganizationCode:  ",CHAR(34),INDEX(Organizations[Organization Code],$A512),CHAR(34),
", OrganizationName:  ",CHAR(34),INDEX(Organizations[Organization Name],$A512),CHAR(34),
", OrganizationDescription:  ",CHAR(34),INDEX(Organizations[Organization Description],$A512),CHAR(34),
", OrganizationLink:  ",CHAR(34),INDEX(Organizations[Organization Link],$A512),CHAR(34),"}"))</f>
        <v>#REF!</v>
      </c>
      <c r="F512" t="e">
        <f>IF(INDEX(People[First Name],$A512)="","",
CONCATENATE("  - &amp;AffiliationID",TEXT($A512,"0000"),
" {PersonID: *PersonID",TEXT($A512,"0000"),
", OrganizationID: *OrganizationID",TEXT(MATCH(INDEX(People[Organization Name],$A512),Organizations[Organization Name],0),"0000"),
", IsPrimaryOrganizationContact: , AffiliationStartDate: , AffiliationEndDate: , PrimaryPhone: ",
", PrimaryEmail: ",CHAR(34),INDEX(People[Primary Email],$A512),CHAR(34),
", PrimaryAddress: ",CHAR(34),INDEX(People[Primary Address],$A512),CHAR(34),
", PersonLink: }"))</f>
        <v>#REF!</v>
      </c>
      <c r="H512" t="e">
        <f>IF(COUNTA(CitationInformation)=0,"",IF(INDEX(AuthorList[Author Name],$A512)="","",
CONCATENATE("  - &amp;AuthorListID",TEXT($A512,"0000"),
"  {CitationID: *CitationID0001",
", PersonID: *PersonID",TEXT(MATCH(INDEX(AuthorList[Author Name],$A512),People[Full Name],0),"0000"),
", AuthorOrder: ",INDEX(AuthorList[Author Number],$A512),"}")))</f>
        <v>#REF!</v>
      </c>
      <c r="K512" t="e">
        <f>IF(INDEX(SamplingFeatures[Feature Code],$A512)="","",
CONCATENATE("  - &amp;SamplingFeatureID",TEXT($A512,"0000"),
" {","SamplingFeatureUUID:  ",CHAR(34),INDEX(SamplingFeatures[Sampling Feature UUID],$A512),CHAR(34),
", SamplingFeatureTypeCV:  ",CHAR(34),INDEX(SamplingFeatures[Sampling Feature Type],$A512),CHAR(34),
", SamplingFeatureCode:  ",CHAR(34),INDEX(SamplingFeatures[Feature Code],$A512),CHAR(34),
", SamplingFeatureName:  ",CHAR(34),INDEX(SamplingFeatures[Feature Name],$A512),CHAR(34),
", SamplingFeatureDescription:  ",CHAR(34),INDEX(SamplingFeatures[Feature Description],$A512),CHAR(34),
", SamplingFeatureGeotypeCV:  ",CHAR(34),INDEX(SamplingFeatures[Feature Geo Type],$A512),CHAR(34),
", FeatureGeometry:  ",CHAR(34),INDEX(SamplingFeatures[Feature Geometry],$A512),CHAR(34),
", Elevation_m:  ",CHAR(34),INDEX(SamplingFeatures[Elevation_m],$A512),CHAR(34),
", ElevationDatumCV:  ",CHAR(34),ElevationDatum,CHAR(34),"}"))</f>
        <v>#REF!</v>
      </c>
      <c r="L512" t="e">
        <f>IF(INDEX(SamplingFeatures[Sampling Feature Type],$A512)&lt;&gt;"Site","",
CONCATENATE("  - &amp;SiteID",TEXT(SUMPRODUCT(--($L$3:$L511&lt;&gt;"")),"0000"),
" {","SamplingFeatureID:  *SamplingFeatureID",TEXT($A512,"0000"),
", SiteTypeCV:  ",CHAR(34),INDEX(Sites[Site Type],$A512),CHAR(34),
", Latitude:  ",INDEX(Sites[Latitude],$A512),
", Longitude:  ",INDEX(Sites[Longitude],$A512),
", SRSName:  ",CHAR(34),LatLonDatum,CHAR(34),"}"))</f>
        <v>#REF!</v>
      </c>
      <c r="M512" t="e">
        <f>IF(INDEX(SamplingFeatures[Sampling Feature Type],$A512)&lt;&gt;"Specimen","",
CONCATENATE("  - &amp;SpecimenID",TEXT(SUMPRODUCT(--($M$3:$M511&lt;&gt;"")),"0000"),
" {","SamplingFeatureID:  *SamplingFeatureID",TEXT($A512,"0000"),
", SpecimenTypeCV:  ",CHAR(34),INDEX(Specimens[Specimen Type],$A512),CHAR(34),
", SpecimenMediumCV:  ",INDEX(Specimens[Specimen Medium],$A512),
", IsFieldSpecimen:  ",CHAR(34),INDEX(Specimens[Is Field Specimen?],$A512),CHAR(34),"}"))</f>
        <v>#REF!</v>
      </c>
      <c r="N512" t="e">
        <f>IF(COUNTA(SpatialOffsets[])=0,"", IF(INDEX(SpatialOffsets[Spatial Offset Type],$A512)="","",
CONCATENATE("  - &amp;SpatialOffsetID",TEXT($A512,"0000"),
" {","SpatialOffsetTypeCV:  ",CHAR(34),INDEX(SpatialOffsets[Spatial Offset Type],$A512),CHAR(34),
", Offset1Value:  ",INDEX(SpatialOffsets[Offset 1 Value],$A512),
", Offset1UnitID:  ",CHAR(34),INDEX(SpatialOffsets[Offset 1 Unit],$A512),CHAR(34),
", Offset2Value:  ",INDEX(SpatialOffsets[Offset 2 Value],$A512),
", Offset2UnitID:  ",CHAR(34),INDEX(SpatialOffsets[Offset 2 Unit],$A512),CHAR(34),
", Offset3Value:  ",INDEX(SpatialOffsets[Offset 3 Value],$A512),
", Offset3UnitID:  ",CHAR(34),INDEX(SpatialOffsets[Offset 3 Unit],$A512),CHAR(34),,"}")))</f>
        <v>#REF!</v>
      </c>
      <c r="O512" t="e">
        <f>IF(COUNTA(RelatedFeatures[])=0,"", IF(INDEX(RelatedFeatures[First Sampling Feature Code],$A512)="","",
CONCATENATE("  - &amp;RelationID",TEXT($A512,"0000"),
" {","SamplingFeatureID:  *SamplingFeatureID",TEXT(MATCH(INDEX(RelatedFeatures[First Sampling Feature Code],$A512),SamplingFeatures[Feature Code],0),"0000"),
", RelationshipTypeCV:  ",CHAR(34),INDEX(RelatedFeatures[Relationship Type],$A512),CHAR(34),
", RelatedFeatureID: *SamplingFeatureID",TEXT(MATCH(INDEX(RelatedFeatures[Second Sampling Feature Code],$A512),SamplingFeatures[Feature Code],0),"0000"),
", SpatialOffsetID:  ",IF(INDEX(RelatedFeatures[Offset Number],$A512)="","",CONCATENATE("*SpatialOffsetID",TEXT(INDEX(RelatedFeatures[Offset Number],$A512),"0000"))),"}")))</f>
        <v>#REF!</v>
      </c>
      <c r="P512" t="e">
        <f>IF(INDEX(Methods[Method Type],$A512)="","",
CONCATENATE("  - &amp;MethodID",TEXT($A512,"0000"),
" {","MethodTypeCV:  ",CHAR(34),INDEX(Methods[Method Type],$A512),CHAR(34),
", MethodCode:  ",CHAR(34),INDEX(Methods[Method Code],$A512),CHAR(34),
", MethodName:  ",CHAR(34),INDEX(Methods[Method Name],$A512),CHAR(34),
", MethodDescription:  ",CHAR(34),INDEX(Methods[Method Description],$A512),CHAR(34),
", MethodLink:  ",CHAR(34),INDEX(Methods[Method Link],$A512),CHAR(34),
", OrganizationID: *OrganizationID",TEXT(MATCH(INDEX(Methods[Organization Name],$A512),Organizations[Organization Name],0),"0000"),"}"))</f>
        <v>#REF!</v>
      </c>
      <c r="Q512" t="e">
        <f>IF(INDEX(Variables[Variable Type],$A512)="","",
CONCATENATE("  - &amp;VariableID",TEXT($A512,"0000"),
" {","VariableTypeCV:  ",CHAR(34),INDEX(Variables[Variable Type],$A512),CHAR(34),
", VariableCode:  ",CHAR(34),INDEX(Variables[Variable Code],$A512),CHAR(34),
", VariableNameCV:  ",CHAR(34),INDEX(Variables[Variable Name],$A512),CHAR(34),
", VariableDefinition:  ",CHAR(34),INDEX(Variables[Variable Definition],$A512),CHAR(34),
", SpecciationCV:  ",CHAR(34),INDEX(Variables[Speciation],$A512),CHAR(34),
", NoDataValue:  ",CHAR(34),INDEX(Variables[No Data Value],$A512),CHAR(34),"}"))</f>
        <v>#REF!</v>
      </c>
    </row>
    <row r="513" spans="1:17" x14ac:dyDescent="0.25">
      <c r="A513">
        <v>510</v>
      </c>
      <c r="D513" t="e">
        <f>IF(INDEX(People[First Name],$A513)="","",
CONCATENATE("  - &amp;PersonID",TEXT($A513,"0000"),
" {","PersonFirstName:  ",CHAR(34),INDEX(People[First Name],$A513),CHAR(34),
", PersonMiddleName:  ",CHAR(34),INDEX(People[Middle Name],$A513),CHAR(34),
", PersonLastName:  ",CHAR(34),INDEX(People[Last Name],$A513),CHAR(34),"}"))</f>
        <v>#REF!</v>
      </c>
      <c r="E513" t="e">
        <f>IF(INDEX(Organizations[Organization Type '[CV']],$A513)="","",
CONCATENATE("  - &amp;OrganizationID",TEXT($A513,"0000"),
" {","OrganizationTypeCV:  ",CHAR(34),INDEX(Organizations[Organization Type '[CV']],$A513),CHAR(34),
", OrganizationCode:  ",CHAR(34),INDEX(Organizations[Organization Code],$A513),CHAR(34),
", OrganizationName:  ",CHAR(34),INDEX(Organizations[Organization Name],$A513),CHAR(34),
", OrganizationDescription:  ",CHAR(34),INDEX(Organizations[Organization Description],$A513),CHAR(34),
", OrganizationLink:  ",CHAR(34),INDEX(Organizations[Organization Link],$A513),CHAR(34),"}"))</f>
        <v>#REF!</v>
      </c>
      <c r="F513" t="e">
        <f>IF(INDEX(People[First Name],$A513)="","",
CONCATENATE("  - &amp;AffiliationID",TEXT($A513,"0000"),
" {PersonID: *PersonID",TEXT($A513,"0000"),
", OrganizationID: *OrganizationID",TEXT(MATCH(INDEX(People[Organization Name],$A513),Organizations[Organization Name],0),"0000"),
", IsPrimaryOrganizationContact: , AffiliationStartDate: , AffiliationEndDate: , PrimaryPhone: ",
", PrimaryEmail: ",CHAR(34),INDEX(People[Primary Email],$A513),CHAR(34),
", PrimaryAddress: ",CHAR(34),INDEX(People[Primary Address],$A513),CHAR(34),
", PersonLink: }"))</f>
        <v>#REF!</v>
      </c>
      <c r="H513" t="e">
        <f>IF(COUNTA(CitationInformation)=0,"",IF(INDEX(AuthorList[Author Name],$A513)="","",
CONCATENATE("  - &amp;AuthorListID",TEXT($A513,"0000"),
"  {CitationID: *CitationID0001",
", PersonID: *PersonID",TEXT(MATCH(INDEX(AuthorList[Author Name],$A513),People[Full Name],0),"0000"),
", AuthorOrder: ",INDEX(AuthorList[Author Number],$A513),"}")))</f>
        <v>#REF!</v>
      </c>
      <c r="K513" t="e">
        <f>IF(INDEX(SamplingFeatures[Feature Code],$A513)="","",
CONCATENATE("  - &amp;SamplingFeatureID",TEXT($A513,"0000"),
" {","SamplingFeatureUUID:  ",CHAR(34),INDEX(SamplingFeatures[Sampling Feature UUID],$A513),CHAR(34),
", SamplingFeatureTypeCV:  ",CHAR(34),INDEX(SamplingFeatures[Sampling Feature Type],$A513),CHAR(34),
", SamplingFeatureCode:  ",CHAR(34),INDEX(SamplingFeatures[Feature Code],$A513),CHAR(34),
", SamplingFeatureName:  ",CHAR(34),INDEX(SamplingFeatures[Feature Name],$A513),CHAR(34),
", SamplingFeatureDescription:  ",CHAR(34),INDEX(SamplingFeatures[Feature Description],$A513),CHAR(34),
", SamplingFeatureGeotypeCV:  ",CHAR(34),INDEX(SamplingFeatures[Feature Geo Type],$A513),CHAR(34),
", FeatureGeometry:  ",CHAR(34),INDEX(SamplingFeatures[Feature Geometry],$A513),CHAR(34),
", Elevation_m:  ",CHAR(34),INDEX(SamplingFeatures[Elevation_m],$A513),CHAR(34),
", ElevationDatumCV:  ",CHAR(34),ElevationDatum,CHAR(34),"}"))</f>
        <v>#REF!</v>
      </c>
      <c r="L513" t="e">
        <f>IF(INDEX(SamplingFeatures[Sampling Feature Type],$A513)&lt;&gt;"Site","",
CONCATENATE("  - &amp;SiteID",TEXT(SUMPRODUCT(--($L$3:$L512&lt;&gt;"")),"0000"),
" {","SamplingFeatureID:  *SamplingFeatureID",TEXT($A513,"0000"),
", SiteTypeCV:  ",CHAR(34),INDEX(Sites[Site Type],$A513),CHAR(34),
", Latitude:  ",INDEX(Sites[Latitude],$A513),
", Longitude:  ",INDEX(Sites[Longitude],$A513),
", SRSName:  ",CHAR(34),LatLonDatum,CHAR(34),"}"))</f>
        <v>#REF!</v>
      </c>
      <c r="M513" t="e">
        <f>IF(INDEX(SamplingFeatures[Sampling Feature Type],$A513)&lt;&gt;"Specimen","",
CONCATENATE("  - &amp;SpecimenID",TEXT(SUMPRODUCT(--($M$3:$M512&lt;&gt;"")),"0000"),
" {","SamplingFeatureID:  *SamplingFeatureID",TEXT($A513,"0000"),
", SpecimenTypeCV:  ",CHAR(34),INDEX(Specimens[Specimen Type],$A513),CHAR(34),
", SpecimenMediumCV:  ",INDEX(Specimens[Specimen Medium],$A513),
", IsFieldSpecimen:  ",CHAR(34),INDEX(Specimens[Is Field Specimen?],$A513),CHAR(34),"}"))</f>
        <v>#REF!</v>
      </c>
      <c r="N513" t="e">
        <f>IF(COUNTA(SpatialOffsets[])=0,"", IF(INDEX(SpatialOffsets[Spatial Offset Type],$A513)="","",
CONCATENATE("  - &amp;SpatialOffsetID",TEXT($A513,"0000"),
" {","SpatialOffsetTypeCV:  ",CHAR(34),INDEX(SpatialOffsets[Spatial Offset Type],$A513),CHAR(34),
", Offset1Value:  ",INDEX(SpatialOffsets[Offset 1 Value],$A513),
", Offset1UnitID:  ",CHAR(34),INDEX(SpatialOffsets[Offset 1 Unit],$A513),CHAR(34),
", Offset2Value:  ",INDEX(SpatialOffsets[Offset 2 Value],$A513),
", Offset2UnitID:  ",CHAR(34),INDEX(SpatialOffsets[Offset 2 Unit],$A513),CHAR(34),
", Offset3Value:  ",INDEX(SpatialOffsets[Offset 3 Value],$A513),
", Offset3UnitID:  ",CHAR(34),INDEX(SpatialOffsets[Offset 3 Unit],$A513),CHAR(34),,"}")))</f>
        <v>#REF!</v>
      </c>
      <c r="O513" t="e">
        <f>IF(COUNTA(RelatedFeatures[])=0,"", IF(INDEX(RelatedFeatures[First Sampling Feature Code],$A513)="","",
CONCATENATE("  - &amp;RelationID",TEXT($A513,"0000"),
" {","SamplingFeatureID:  *SamplingFeatureID",TEXT(MATCH(INDEX(RelatedFeatures[First Sampling Feature Code],$A513),SamplingFeatures[Feature Code],0),"0000"),
", RelationshipTypeCV:  ",CHAR(34),INDEX(RelatedFeatures[Relationship Type],$A513),CHAR(34),
", RelatedFeatureID: *SamplingFeatureID",TEXT(MATCH(INDEX(RelatedFeatures[Second Sampling Feature Code],$A513),SamplingFeatures[Feature Code],0),"0000"),
", SpatialOffsetID:  ",IF(INDEX(RelatedFeatures[Offset Number],$A513)="","",CONCATENATE("*SpatialOffsetID",TEXT(INDEX(RelatedFeatures[Offset Number],$A513),"0000"))),"}")))</f>
        <v>#REF!</v>
      </c>
      <c r="P513" t="e">
        <f>IF(INDEX(Methods[Method Type],$A513)="","",
CONCATENATE("  - &amp;MethodID",TEXT($A513,"0000"),
" {","MethodTypeCV:  ",CHAR(34),INDEX(Methods[Method Type],$A513),CHAR(34),
", MethodCode:  ",CHAR(34),INDEX(Methods[Method Code],$A513),CHAR(34),
", MethodName:  ",CHAR(34),INDEX(Methods[Method Name],$A513),CHAR(34),
", MethodDescription:  ",CHAR(34),INDEX(Methods[Method Description],$A513),CHAR(34),
", MethodLink:  ",CHAR(34),INDEX(Methods[Method Link],$A513),CHAR(34),
", OrganizationID: *OrganizationID",TEXT(MATCH(INDEX(Methods[Organization Name],$A513),Organizations[Organization Name],0),"0000"),"}"))</f>
        <v>#REF!</v>
      </c>
      <c r="Q513" t="e">
        <f>IF(INDEX(Variables[Variable Type],$A513)="","",
CONCATENATE("  - &amp;VariableID",TEXT($A513,"0000"),
" {","VariableTypeCV:  ",CHAR(34),INDEX(Variables[Variable Type],$A513),CHAR(34),
", VariableCode:  ",CHAR(34),INDEX(Variables[Variable Code],$A513),CHAR(34),
", VariableNameCV:  ",CHAR(34),INDEX(Variables[Variable Name],$A513),CHAR(34),
", VariableDefinition:  ",CHAR(34),INDEX(Variables[Variable Definition],$A513),CHAR(34),
", SpecciationCV:  ",CHAR(34),INDEX(Variables[Speciation],$A513),CHAR(34),
", NoDataValue:  ",CHAR(34),INDEX(Variables[No Data Value],$A513),CHAR(34),"}"))</f>
        <v>#REF!</v>
      </c>
    </row>
    <row r="514" spans="1:17" x14ac:dyDescent="0.25">
      <c r="A514">
        <v>511</v>
      </c>
      <c r="D514" t="e">
        <f>IF(INDEX(People[First Name],$A514)="","",
CONCATENATE("  - &amp;PersonID",TEXT($A514,"0000"),
" {","PersonFirstName:  ",CHAR(34),INDEX(People[First Name],$A514),CHAR(34),
", PersonMiddleName:  ",CHAR(34),INDEX(People[Middle Name],$A514),CHAR(34),
", PersonLastName:  ",CHAR(34),INDEX(People[Last Name],$A514),CHAR(34),"}"))</f>
        <v>#REF!</v>
      </c>
      <c r="E514" t="e">
        <f>IF(INDEX(Organizations[Organization Type '[CV']],$A514)="","",
CONCATENATE("  - &amp;OrganizationID",TEXT($A514,"0000"),
" {","OrganizationTypeCV:  ",CHAR(34),INDEX(Organizations[Organization Type '[CV']],$A514),CHAR(34),
", OrganizationCode:  ",CHAR(34),INDEX(Organizations[Organization Code],$A514),CHAR(34),
", OrganizationName:  ",CHAR(34),INDEX(Organizations[Organization Name],$A514),CHAR(34),
", OrganizationDescription:  ",CHAR(34),INDEX(Organizations[Organization Description],$A514),CHAR(34),
", OrganizationLink:  ",CHAR(34),INDEX(Organizations[Organization Link],$A514),CHAR(34),"}"))</f>
        <v>#REF!</v>
      </c>
      <c r="F514" t="e">
        <f>IF(INDEX(People[First Name],$A514)="","",
CONCATENATE("  - &amp;AffiliationID",TEXT($A514,"0000"),
" {PersonID: *PersonID",TEXT($A514,"0000"),
", OrganizationID: *OrganizationID",TEXT(MATCH(INDEX(People[Organization Name],$A514),Organizations[Organization Name],0),"0000"),
", IsPrimaryOrganizationContact: , AffiliationStartDate: , AffiliationEndDate: , PrimaryPhone: ",
", PrimaryEmail: ",CHAR(34),INDEX(People[Primary Email],$A514),CHAR(34),
", PrimaryAddress: ",CHAR(34),INDEX(People[Primary Address],$A514),CHAR(34),
", PersonLink: }"))</f>
        <v>#REF!</v>
      </c>
      <c r="H514" t="e">
        <f>IF(COUNTA(CitationInformation)=0,"",IF(INDEX(AuthorList[Author Name],$A514)="","",
CONCATENATE("  - &amp;AuthorListID",TEXT($A514,"0000"),
"  {CitationID: *CitationID0001",
", PersonID: *PersonID",TEXT(MATCH(INDEX(AuthorList[Author Name],$A514),People[Full Name],0),"0000"),
", AuthorOrder: ",INDEX(AuthorList[Author Number],$A514),"}")))</f>
        <v>#REF!</v>
      </c>
      <c r="K514" t="e">
        <f>IF(INDEX(SamplingFeatures[Feature Code],$A514)="","",
CONCATENATE("  - &amp;SamplingFeatureID",TEXT($A514,"0000"),
" {","SamplingFeatureUUID:  ",CHAR(34),INDEX(SamplingFeatures[Sampling Feature UUID],$A514),CHAR(34),
", SamplingFeatureTypeCV:  ",CHAR(34),INDEX(SamplingFeatures[Sampling Feature Type],$A514),CHAR(34),
", SamplingFeatureCode:  ",CHAR(34),INDEX(SamplingFeatures[Feature Code],$A514),CHAR(34),
", SamplingFeatureName:  ",CHAR(34),INDEX(SamplingFeatures[Feature Name],$A514),CHAR(34),
", SamplingFeatureDescription:  ",CHAR(34),INDEX(SamplingFeatures[Feature Description],$A514),CHAR(34),
", SamplingFeatureGeotypeCV:  ",CHAR(34),INDEX(SamplingFeatures[Feature Geo Type],$A514),CHAR(34),
", FeatureGeometry:  ",CHAR(34),INDEX(SamplingFeatures[Feature Geometry],$A514),CHAR(34),
", Elevation_m:  ",CHAR(34),INDEX(SamplingFeatures[Elevation_m],$A514),CHAR(34),
", ElevationDatumCV:  ",CHAR(34),ElevationDatum,CHAR(34),"}"))</f>
        <v>#REF!</v>
      </c>
      <c r="L514" t="e">
        <f>IF(INDEX(SamplingFeatures[Sampling Feature Type],$A514)&lt;&gt;"Site","",
CONCATENATE("  - &amp;SiteID",TEXT(SUMPRODUCT(--($L$3:$L513&lt;&gt;"")),"0000"),
" {","SamplingFeatureID:  *SamplingFeatureID",TEXT($A514,"0000"),
", SiteTypeCV:  ",CHAR(34),INDEX(Sites[Site Type],$A514),CHAR(34),
", Latitude:  ",INDEX(Sites[Latitude],$A514),
", Longitude:  ",INDEX(Sites[Longitude],$A514),
", SRSName:  ",CHAR(34),LatLonDatum,CHAR(34),"}"))</f>
        <v>#REF!</v>
      </c>
      <c r="M514" t="e">
        <f>IF(INDEX(SamplingFeatures[Sampling Feature Type],$A514)&lt;&gt;"Specimen","",
CONCATENATE("  - &amp;SpecimenID",TEXT(SUMPRODUCT(--($M$3:$M513&lt;&gt;"")),"0000"),
" {","SamplingFeatureID:  *SamplingFeatureID",TEXT($A514,"0000"),
", SpecimenTypeCV:  ",CHAR(34),INDEX(Specimens[Specimen Type],$A514),CHAR(34),
", SpecimenMediumCV:  ",INDEX(Specimens[Specimen Medium],$A514),
", IsFieldSpecimen:  ",CHAR(34),INDEX(Specimens[Is Field Specimen?],$A514),CHAR(34),"}"))</f>
        <v>#REF!</v>
      </c>
      <c r="N514" t="e">
        <f>IF(COUNTA(SpatialOffsets[])=0,"", IF(INDEX(SpatialOffsets[Spatial Offset Type],$A514)="","",
CONCATENATE("  - &amp;SpatialOffsetID",TEXT($A514,"0000"),
" {","SpatialOffsetTypeCV:  ",CHAR(34),INDEX(SpatialOffsets[Spatial Offset Type],$A514),CHAR(34),
", Offset1Value:  ",INDEX(SpatialOffsets[Offset 1 Value],$A514),
", Offset1UnitID:  ",CHAR(34),INDEX(SpatialOffsets[Offset 1 Unit],$A514),CHAR(34),
", Offset2Value:  ",INDEX(SpatialOffsets[Offset 2 Value],$A514),
", Offset2UnitID:  ",CHAR(34),INDEX(SpatialOffsets[Offset 2 Unit],$A514),CHAR(34),
", Offset3Value:  ",INDEX(SpatialOffsets[Offset 3 Value],$A514),
", Offset3UnitID:  ",CHAR(34),INDEX(SpatialOffsets[Offset 3 Unit],$A514),CHAR(34),,"}")))</f>
        <v>#REF!</v>
      </c>
      <c r="O514" t="e">
        <f>IF(COUNTA(RelatedFeatures[])=0,"", IF(INDEX(RelatedFeatures[First Sampling Feature Code],$A514)="","",
CONCATENATE("  - &amp;RelationID",TEXT($A514,"0000"),
" {","SamplingFeatureID:  *SamplingFeatureID",TEXT(MATCH(INDEX(RelatedFeatures[First Sampling Feature Code],$A514),SamplingFeatures[Feature Code],0),"0000"),
", RelationshipTypeCV:  ",CHAR(34),INDEX(RelatedFeatures[Relationship Type],$A514),CHAR(34),
", RelatedFeatureID: *SamplingFeatureID",TEXT(MATCH(INDEX(RelatedFeatures[Second Sampling Feature Code],$A514),SamplingFeatures[Feature Code],0),"0000"),
", SpatialOffsetID:  ",IF(INDEX(RelatedFeatures[Offset Number],$A514)="","",CONCATENATE("*SpatialOffsetID",TEXT(INDEX(RelatedFeatures[Offset Number],$A514),"0000"))),"}")))</f>
        <v>#REF!</v>
      </c>
      <c r="P514" t="e">
        <f>IF(INDEX(Methods[Method Type],$A514)="","",
CONCATENATE("  - &amp;MethodID",TEXT($A514,"0000"),
" {","MethodTypeCV:  ",CHAR(34),INDEX(Methods[Method Type],$A514),CHAR(34),
", MethodCode:  ",CHAR(34),INDEX(Methods[Method Code],$A514),CHAR(34),
", MethodName:  ",CHAR(34),INDEX(Methods[Method Name],$A514),CHAR(34),
", MethodDescription:  ",CHAR(34),INDEX(Methods[Method Description],$A514),CHAR(34),
", MethodLink:  ",CHAR(34),INDEX(Methods[Method Link],$A514),CHAR(34),
", OrganizationID: *OrganizationID",TEXT(MATCH(INDEX(Methods[Organization Name],$A514),Organizations[Organization Name],0),"0000"),"}"))</f>
        <v>#REF!</v>
      </c>
      <c r="Q514" t="e">
        <f>IF(INDEX(Variables[Variable Type],$A514)="","",
CONCATENATE("  - &amp;VariableID",TEXT($A514,"0000"),
" {","VariableTypeCV:  ",CHAR(34),INDEX(Variables[Variable Type],$A514),CHAR(34),
", VariableCode:  ",CHAR(34),INDEX(Variables[Variable Code],$A514),CHAR(34),
", VariableNameCV:  ",CHAR(34),INDEX(Variables[Variable Name],$A514),CHAR(34),
", VariableDefinition:  ",CHAR(34),INDEX(Variables[Variable Definition],$A514),CHAR(34),
", SpecciationCV:  ",CHAR(34),INDEX(Variables[Speciation],$A514),CHAR(34),
", NoDataValue:  ",CHAR(34),INDEX(Variables[No Data Value],$A514),CHAR(34),"}"))</f>
        <v>#REF!</v>
      </c>
    </row>
    <row r="515" spans="1:17" x14ac:dyDescent="0.25">
      <c r="A515">
        <v>512</v>
      </c>
      <c r="D515" t="e">
        <f>IF(INDEX(People[First Name],$A515)="","",
CONCATENATE("  - &amp;PersonID",TEXT($A515,"0000"),
" {","PersonFirstName:  ",CHAR(34),INDEX(People[First Name],$A515),CHAR(34),
", PersonMiddleName:  ",CHAR(34),INDEX(People[Middle Name],$A515),CHAR(34),
", PersonLastName:  ",CHAR(34),INDEX(People[Last Name],$A515),CHAR(34),"}"))</f>
        <v>#REF!</v>
      </c>
      <c r="E515" t="e">
        <f>IF(INDEX(Organizations[Organization Type '[CV']],$A515)="","",
CONCATENATE("  - &amp;OrganizationID",TEXT($A515,"0000"),
" {","OrganizationTypeCV:  ",CHAR(34),INDEX(Organizations[Organization Type '[CV']],$A515),CHAR(34),
", OrganizationCode:  ",CHAR(34),INDEX(Organizations[Organization Code],$A515),CHAR(34),
", OrganizationName:  ",CHAR(34),INDEX(Organizations[Organization Name],$A515),CHAR(34),
", OrganizationDescription:  ",CHAR(34),INDEX(Organizations[Organization Description],$A515),CHAR(34),
", OrganizationLink:  ",CHAR(34),INDEX(Organizations[Organization Link],$A515),CHAR(34),"}"))</f>
        <v>#REF!</v>
      </c>
      <c r="F515" t="e">
        <f>IF(INDEX(People[First Name],$A515)="","",
CONCATENATE("  - &amp;AffiliationID",TEXT($A515,"0000"),
" {PersonID: *PersonID",TEXT($A515,"0000"),
", OrganizationID: *OrganizationID",TEXT(MATCH(INDEX(People[Organization Name],$A515),Organizations[Organization Name],0),"0000"),
", IsPrimaryOrganizationContact: , AffiliationStartDate: , AffiliationEndDate: , PrimaryPhone: ",
", PrimaryEmail: ",CHAR(34),INDEX(People[Primary Email],$A515),CHAR(34),
", PrimaryAddress: ",CHAR(34),INDEX(People[Primary Address],$A515),CHAR(34),
", PersonLink: }"))</f>
        <v>#REF!</v>
      </c>
      <c r="H515" t="e">
        <f>IF(COUNTA(CitationInformation)=0,"",IF(INDEX(AuthorList[Author Name],$A515)="","",
CONCATENATE("  - &amp;AuthorListID",TEXT($A515,"0000"),
"  {CitationID: *CitationID0001",
", PersonID: *PersonID",TEXT(MATCH(INDEX(AuthorList[Author Name],$A515),People[Full Name],0),"0000"),
", AuthorOrder: ",INDEX(AuthorList[Author Number],$A515),"}")))</f>
        <v>#REF!</v>
      </c>
      <c r="K515" t="e">
        <f>IF(INDEX(SamplingFeatures[Feature Code],$A515)="","",
CONCATENATE("  - &amp;SamplingFeatureID",TEXT($A515,"0000"),
" {","SamplingFeatureUUID:  ",CHAR(34),INDEX(SamplingFeatures[Sampling Feature UUID],$A515),CHAR(34),
", SamplingFeatureTypeCV:  ",CHAR(34),INDEX(SamplingFeatures[Sampling Feature Type],$A515),CHAR(34),
", SamplingFeatureCode:  ",CHAR(34),INDEX(SamplingFeatures[Feature Code],$A515),CHAR(34),
", SamplingFeatureName:  ",CHAR(34),INDEX(SamplingFeatures[Feature Name],$A515),CHAR(34),
", SamplingFeatureDescription:  ",CHAR(34),INDEX(SamplingFeatures[Feature Description],$A515),CHAR(34),
", SamplingFeatureGeotypeCV:  ",CHAR(34),INDEX(SamplingFeatures[Feature Geo Type],$A515),CHAR(34),
", FeatureGeometry:  ",CHAR(34),INDEX(SamplingFeatures[Feature Geometry],$A515),CHAR(34),
", Elevation_m:  ",CHAR(34),INDEX(SamplingFeatures[Elevation_m],$A515),CHAR(34),
", ElevationDatumCV:  ",CHAR(34),ElevationDatum,CHAR(34),"}"))</f>
        <v>#REF!</v>
      </c>
      <c r="L515" t="e">
        <f>IF(INDEX(SamplingFeatures[Sampling Feature Type],$A515)&lt;&gt;"Site","",
CONCATENATE("  - &amp;SiteID",TEXT(SUMPRODUCT(--($L$3:$L514&lt;&gt;"")),"0000"),
" {","SamplingFeatureID:  *SamplingFeatureID",TEXT($A515,"0000"),
", SiteTypeCV:  ",CHAR(34),INDEX(Sites[Site Type],$A515),CHAR(34),
", Latitude:  ",INDEX(Sites[Latitude],$A515),
", Longitude:  ",INDEX(Sites[Longitude],$A515),
", SRSName:  ",CHAR(34),LatLonDatum,CHAR(34),"}"))</f>
        <v>#REF!</v>
      </c>
      <c r="M515" t="e">
        <f>IF(INDEX(SamplingFeatures[Sampling Feature Type],$A515)&lt;&gt;"Specimen","",
CONCATENATE("  - &amp;SpecimenID",TEXT(SUMPRODUCT(--($M$3:$M514&lt;&gt;"")),"0000"),
" {","SamplingFeatureID:  *SamplingFeatureID",TEXT($A515,"0000"),
", SpecimenTypeCV:  ",CHAR(34),INDEX(Specimens[Specimen Type],$A515),CHAR(34),
", SpecimenMediumCV:  ",INDEX(Specimens[Specimen Medium],$A515),
", IsFieldSpecimen:  ",CHAR(34),INDEX(Specimens[Is Field Specimen?],$A515),CHAR(34),"}"))</f>
        <v>#REF!</v>
      </c>
      <c r="N515" t="e">
        <f>IF(COUNTA(SpatialOffsets[])=0,"", IF(INDEX(SpatialOffsets[Spatial Offset Type],$A515)="","",
CONCATENATE("  - &amp;SpatialOffsetID",TEXT($A515,"0000"),
" {","SpatialOffsetTypeCV:  ",CHAR(34),INDEX(SpatialOffsets[Spatial Offset Type],$A515),CHAR(34),
", Offset1Value:  ",INDEX(SpatialOffsets[Offset 1 Value],$A515),
", Offset1UnitID:  ",CHAR(34),INDEX(SpatialOffsets[Offset 1 Unit],$A515),CHAR(34),
", Offset2Value:  ",INDEX(SpatialOffsets[Offset 2 Value],$A515),
", Offset2UnitID:  ",CHAR(34),INDEX(SpatialOffsets[Offset 2 Unit],$A515),CHAR(34),
", Offset3Value:  ",INDEX(SpatialOffsets[Offset 3 Value],$A515),
", Offset3UnitID:  ",CHAR(34),INDEX(SpatialOffsets[Offset 3 Unit],$A515),CHAR(34),,"}")))</f>
        <v>#REF!</v>
      </c>
      <c r="O515" t="e">
        <f>IF(COUNTA(RelatedFeatures[])=0,"", IF(INDEX(RelatedFeatures[First Sampling Feature Code],$A515)="","",
CONCATENATE("  - &amp;RelationID",TEXT($A515,"0000"),
" {","SamplingFeatureID:  *SamplingFeatureID",TEXT(MATCH(INDEX(RelatedFeatures[First Sampling Feature Code],$A515),SamplingFeatures[Feature Code],0),"0000"),
", RelationshipTypeCV:  ",CHAR(34),INDEX(RelatedFeatures[Relationship Type],$A515),CHAR(34),
", RelatedFeatureID: *SamplingFeatureID",TEXT(MATCH(INDEX(RelatedFeatures[Second Sampling Feature Code],$A515),SamplingFeatures[Feature Code],0),"0000"),
", SpatialOffsetID:  ",IF(INDEX(RelatedFeatures[Offset Number],$A515)="","",CONCATENATE("*SpatialOffsetID",TEXT(INDEX(RelatedFeatures[Offset Number],$A515),"0000"))),"}")))</f>
        <v>#REF!</v>
      </c>
      <c r="P515" t="e">
        <f>IF(INDEX(Methods[Method Type],$A515)="","",
CONCATENATE("  - &amp;MethodID",TEXT($A515,"0000"),
" {","MethodTypeCV:  ",CHAR(34),INDEX(Methods[Method Type],$A515),CHAR(34),
", MethodCode:  ",CHAR(34),INDEX(Methods[Method Code],$A515),CHAR(34),
", MethodName:  ",CHAR(34),INDEX(Methods[Method Name],$A515),CHAR(34),
", MethodDescription:  ",CHAR(34),INDEX(Methods[Method Description],$A515),CHAR(34),
", MethodLink:  ",CHAR(34),INDEX(Methods[Method Link],$A515),CHAR(34),
", OrganizationID: *OrganizationID",TEXT(MATCH(INDEX(Methods[Organization Name],$A515),Organizations[Organization Name],0),"0000"),"}"))</f>
        <v>#REF!</v>
      </c>
      <c r="Q515" t="e">
        <f>IF(INDEX(Variables[Variable Type],$A515)="","",
CONCATENATE("  - &amp;VariableID",TEXT($A515,"0000"),
" {","VariableTypeCV:  ",CHAR(34),INDEX(Variables[Variable Type],$A515),CHAR(34),
", VariableCode:  ",CHAR(34),INDEX(Variables[Variable Code],$A515),CHAR(34),
", VariableNameCV:  ",CHAR(34),INDEX(Variables[Variable Name],$A515),CHAR(34),
", VariableDefinition:  ",CHAR(34),INDEX(Variables[Variable Definition],$A515),CHAR(34),
", SpecciationCV:  ",CHAR(34),INDEX(Variables[Speciation],$A515),CHAR(34),
", NoDataValue:  ",CHAR(34),INDEX(Variables[No Data Value],$A515),CHAR(34),"}"))</f>
        <v>#REF!</v>
      </c>
    </row>
    <row r="516" spans="1:17" x14ac:dyDescent="0.25">
      <c r="A516">
        <v>513</v>
      </c>
      <c r="D516" t="e">
        <f>IF(INDEX(People[First Name],$A516)="","",
CONCATENATE("  - &amp;PersonID",TEXT($A516,"0000"),
" {","PersonFirstName:  ",CHAR(34),INDEX(People[First Name],$A516),CHAR(34),
", PersonMiddleName:  ",CHAR(34),INDEX(People[Middle Name],$A516),CHAR(34),
", PersonLastName:  ",CHAR(34),INDEX(People[Last Name],$A516),CHAR(34),"}"))</f>
        <v>#REF!</v>
      </c>
      <c r="E516" t="e">
        <f>IF(INDEX(Organizations[Organization Type '[CV']],$A516)="","",
CONCATENATE("  - &amp;OrganizationID",TEXT($A516,"0000"),
" {","OrganizationTypeCV:  ",CHAR(34),INDEX(Organizations[Organization Type '[CV']],$A516),CHAR(34),
", OrganizationCode:  ",CHAR(34),INDEX(Organizations[Organization Code],$A516),CHAR(34),
", OrganizationName:  ",CHAR(34),INDEX(Organizations[Organization Name],$A516),CHAR(34),
", OrganizationDescription:  ",CHAR(34),INDEX(Organizations[Organization Description],$A516),CHAR(34),
", OrganizationLink:  ",CHAR(34),INDEX(Organizations[Organization Link],$A516),CHAR(34),"}"))</f>
        <v>#REF!</v>
      </c>
      <c r="F516" t="e">
        <f>IF(INDEX(People[First Name],$A516)="","",
CONCATENATE("  - &amp;AffiliationID",TEXT($A516,"0000"),
" {PersonID: *PersonID",TEXT($A516,"0000"),
", OrganizationID: *OrganizationID",TEXT(MATCH(INDEX(People[Organization Name],$A516),Organizations[Organization Name],0),"0000"),
", IsPrimaryOrganizationContact: , AffiliationStartDate: , AffiliationEndDate: , PrimaryPhone: ",
", PrimaryEmail: ",CHAR(34),INDEX(People[Primary Email],$A516),CHAR(34),
", PrimaryAddress: ",CHAR(34),INDEX(People[Primary Address],$A516),CHAR(34),
", PersonLink: }"))</f>
        <v>#REF!</v>
      </c>
      <c r="H516" t="e">
        <f>IF(COUNTA(CitationInformation)=0,"",IF(INDEX(AuthorList[Author Name],$A516)="","",
CONCATENATE("  - &amp;AuthorListID",TEXT($A516,"0000"),
"  {CitationID: *CitationID0001",
", PersonID: *PersonID",TEXT(MATCH(INDEX(AuthorList[Author Name],$A516),People[Full Name],0),"0000"),
", AuthorOrder: ",INDEX(AuthorList[Author Number],$A516),"}")))</f>
        <v>#REF!</v>
      </c>
      <c r="K516" t="e">
        <f>IF(INDEX(SamplingFeatures[Feature Code],$A516)="","",
CONCATENATE("  - &amp;SamplingFeatureID",TEXT($A516,"0000"),
" {","SamplingFeatureUUID:  ",CHAR(34),INDEX(SamplingFeatures[Sampling Feature UUID],$A516),CHAR(34),
", SamplingFeatureTypeCV:  ",CHAR(34),INDEX(SamplingFeatures[Sampling Feature Type],$A516),CHAR(34),
", SamplingFeatureCode:  ",CHAR(34),INDEX(SamplingFeatures[Feature Code],$A516),CHAR(34),
", SamplingFeatureName:  ",CHAR(34),INDEX(SamplingFeatures[Feature Name],$A516),CHAR(34),
", SamplingFeatureDescription:  ",CHAR(34),INDEX(SamplingFeatures[Feature Description],$A516),CHAR(34),
", SamplingFeatureGeotypeCV:  ",CHAR(34),INDEX(SamplingFeatures[Feature Geo Type],$A516),CHAR(34),
", FeatureGeometry:  ",CHAR(34),INDEX(SamplingFeatures[Feature Geometry],$A516),CHAR(34),
", Elevation_m:  ",CHAR(34),INDEX(SamplingFeatures[Elevation_m],$A516),CHAR(34),
", ElevationDatumCV:  ",CHAR(34),ElevationDatum,CHAR(34),"}"))</f>
        <v>#REF!</v>
      </c>
      <c r="L516" t="e">
        <f>IF(INDEX(SamplingFeatures[Sampling Feature Type],$A516)&lt;&gt;"Site","",
CONCATENATE("  - &amp;SiteID",TEXT(SUMPRODUCT(--($L$3:$L515&lt;&gt;"")),"0000"),
" {","SamplingFeatureID:  *SamplingFeatureID",TEXT($A516,"0000"),
", SiteTypeCV:  ",CHAR(34),INDEX(Sites[Site Type],$A516),CHAR(34),
", Latitude:  ",INDEX(Sites[Latitude],$A516),
", Longitude:  ",INDEX(Sites[Longitude],$A516),
", SRSName:  ",CHAR(34),LatLonDatum,CHAR(34),"}"))</f>
        <v>#REF!</v>
      </c>
      <c r="M516" t="e">
        <f>IF(INDEX(SamplingFeatures[Sampling Feature Type],$A516)&lt;&gt;"Specimen","",
CONCATENATE("  - &amp;SpecimenID",TEXT(SUMPRODUCT(--($M$3:$M515&lt;&gt;"")),"0000"),
" {","SamplingFeatureID:  *SamplingFeatureID",TEXT($A516,"0000"),
", SpecimenTypeCV:  ",CHAR(34),INDEX(Specimens[Specimen Type],$A516),CHAR(34),
", SpecimenMediumCV:  ",INDEX(Specimens[Specimen Medium],$A516),
", IsFieldSpecimen:  ",CHAR(34),INDEX(Specimens[Is Field Specimen?],$A516),CHAR(34),"}"))</f>
        <v>#REF!</v>
      </c>
      <c r="N516" t="e">
        <f>IF(COUNTA(SpatialOffsets[])=0,"", IF(INDEX(SpatialOffsets[Spatial Offset Type],$A516)="","",
CONCATENATE("  - &amp;SpatialOffsetID",TEXT($A516,"0000"),
" {","SpatialOffsetTypeCV:  ",CHAR(34),INDEX(SpatialOffsets[Spatial Offset Type],$A516),CHAR(34),
", Offset1Value:  ",INDEX(SpatialOffsets[Offset 1 Value],$A516),
", Offset1UnitID:  ",CHAR(34),INDEX(SpatialOffsets[Offset 1 Unit],$A516),CHAR(34),
", Offset2Value:  ",INDEX(SpatialOffsets[Offset 2 Value],$A516),
", Offset2UnitID:  ",CHAR(34),INDEX(SpatialOffsets[Offset 2 Unit],$A516),CHAR(34),
", Offset3Value:  ",INDEX(SpatialOffsets[Offset 3 Value],$A516),
", Offset3UnitID:  ",CHAR(34),INDEX(SpatialOffsets[Offset 3 Unit],$A516),CHAR(34),,"}")))</f>
        <v>#REF!</v>
      </c>
      <c r="O516" t="e">
        <f>IF(COUNTA(RelatedFeatures[])=0,"", IF(INDEX(RelatedFeatures[First Sampling Feature Code],$A516)="","",
CONCATENATE("  - &amp;RelationID",TEXT($A516,"0000"),
" {","SamplingFeatureID:  *SamplingFeatureID",TEXT(MATCH(INDEX(RelatedFeatures[First Sampling Feature Code],$A516),SamplingFeatures[Feature Code],0),"0000"),
", RelationshipTypeCV:  ",CHAR(34),INDEX(RelatedFeatures[Relationship Type],$A516),CHAR(34),
", RelatedFeatureID: *SamplingFeatureID",TEXT(MATCH(INDEX(RelatedFeatures[Second Sampling Feature Code],$A516),SamplingFeatures[Feature Code],0),"0000"),
", SpatialOffsetID:  ",IF(INDEX(RelatedFeatures[Offset Number],$A516)="","",CONCATENATE("*SpatialOffsetID",TEXT(INDEX(RelatedFeatures[Offset Number],$A516),"0000"))),"}")))</f>
        <v>#REF!</v>
      </c>
      <c r="P516" t="e">
        <f>IF(INDEX(Methods[Method Type],$A516)="","",
CONCATENATE("  - &amp;MethodID",TEXT($A516,"0000"),
" {","MethodTypeCV:  ",CHAR(34),INDEX(Methods[Method Type],$A516),CHAR(34),
", MethodCode:  ",CHAR(34),INDEX(Methods[Method Code],$A516),CHAR(34),
", MethodName:  ",CHAR(34),INDEX(Methods[Method Name],$A516),CHAR(34),
", MethodDescription:  ",CHAR(34),INDEX(Methods[Method Description],$A516),CHAR(34),
", MethodLink:  ",CHAR(34),INDEX(Methods[Method Link],$A516),CHAR(34),
", OrganizationID: *OrganizationID",TEXT(MATCH(INDEX(Methods[Organization Name],$A516),Organizations[Organization Name],0),"0000"),"}"))</f>
        <v>#REF!</v>
      </c>
      <c r="Q516" t="e">
        <f>IF(INDEX(Variables[Variable Type],$A516)="","",
CONCATENATE("  - &amp;VariableID",TEXT($A516,"0000"),
" {","VariableTypeCV:  ",CHAR(34),INDEX(Variables[Variable Type],$A516),CHAR(34),
", VariableCode:  ",CHAR(34),INDEX(Variables[Variable Code],$A516),CHAR(34),
", VariableNameCV:  ",CHAR(34),INDEX(Variables[Variable Name],$A516),CHAR(34),
", VariableDefinition:  ",CHAR(34),INDEX(Variables[Variable Definition],$A516),CHAR(34),
", SpecciationCV:  ",CHAR(34),INDEX(Variables[Speciation],$A516),CHAR(34),
", NoDataValue:  ",CHAR(34),INDEX(Variables[No Data Value],$A516),CHAR(34),"}"))</f>
        <v>#REF!</v>
      </c>
    </row>
    <row r="517" spans="1:17" x14ac:dyDescent="0.25">
      <c r="A517">
        <v>514</v>
      </c>
      <c r="D517" t="e">
        <f>IF(INDEX(People[First Name],$A517)="","",
CONCATENATE("  - &amp;PersonID",TEXT($A517,"0000"),
" {","PersonFirstName:  ",CHAR(34),INDEX(People[First Name],$A517),CHAR(34),
", PersonMiddleName:  ",CHAR(34),INDEX(People[Middle Name],$A517),CHAR(34),
", PersonLastName:  ",CHAR(34),INDEX(People[Last Name],$A517),CHAR(34),"}"))</f>
        <v>#REF!</v>
      </c>
      <c r="E517" t="e">
        <f>IF(INDEX(Organizations[Organization Type '[CV']],$A517)="","",
CONCATENATE("  - &amp;OrganizationID",TEXT($A517,"0000"),
" {","OrganizationTypeCV:  ",CHAR(34),INDEX(Organizations[Organization Type '[CV']],$A517),CHAR(34),
", OrganizationCode:  ",CHAR(34),INDEX(Organizations[Organization Code],$A517),CHAR(34),
", OrganizationName:  ",CHAR(34),INDEX(Organizations[Organization Name],$A517),CHAR(34),
", OrganizationDescription:  ",CHAR(34),INDEX(Organizations[Organization Description],$A517),CHAR(34),
", OrganizationLink:  ",CHAR(34),INDEX(Organizations[Organization Link],$A517),CHAR(34),"}"))</f>
        <v>#REF!</v>
      </c>
      <c r="F517" t="e">
        <f>IF(INDEX(People[First Name],$A517)="","",
CONCATENATE("  - &amp;AffiliationID",TEXT($A517,"0000"),
" {PersonID: *PersonID",TEXT($A517,"0000"),
", OrganizationID: *OrganizationID",TEXT(MATCH(INDEX(People[Organization Name],$A517),Organizations[Organization Name],0),"0000"),
", IsPrimaryOrganizationContact: , AffiliationStartDate: , AffiliationEndDate: , PrimaryPhone: ",
", PrimaryEmail: ",CHAR(34),INDEX(People[Primary Email],$A517),CHAR(34),
", PrimaryAddress: ",CHAR(34),INDEX(People[Primary Address],$A517),CHAR(34),
", PersonLink: }"))</f>
        <v>#REF!</v>
      </c>
      <c r="H517" t="e">
        <f>IF(COUNTA(CitationInformation)=0,"",IF(INDEX(AuthorList[Author Name],$A517)="","",
CONCATENATE("  - &amp;AuthorListID",TEXT($A517,"0000"),
"  {CitationID: *CitationID0001",
", PersonID: *PersonID",TEXT(MATCH(INDEX(AuthorList[Author Name],$A517),People[Full Name],0),"0000"),
", AuthorOrder: ",INDEX(AuthorList[Author Number],$A517),"}")))</f>
        <v>#REF!</v>
      </c>
      <c r="K517" t="e">
        <f>IF(INDEX(SamplingFeatures[Feature Code],$A517)="","",
CONCATENATE("  - &amp;SamplingFeatureID",TEXT($A517,"0000"),
" {","SamplingFeatureUUID:  ",CHAR(34),INDEX(SamplingFeatures[Sampling Feature UUID],$A517),CHAR(34),
", SamplingFeatureTypeCV:  ",CHAR(34),INDEX(SamplingFeatures[Sampling Feature Type],$A517),CHAR(34),
", SamplingFeatureCode:  ",CHAR(34),INDEX(SamplingFeatures[Feature Code],$A517),CHAR(34),
", SamplingFeatureName:  ",CHAR(34),INDEX(SamplingFeatures[Feature Name],$A517),CHAR(34),
", SamplingFeatureDescription:  ",CHAR(34),INDEX(SamplingFeatures[Feature Description],$A517),CHAR(34),
", SamplingFeatureGeotypeCV:  ",CHAR(34),INDEX(SamplingFeatures[Feature Geo Type],$A517),CHAR(34),
", FeatureGeometry:  ",CHAR(34),INDEX(SamplingFeatures[Feature Geometry],$A517),CHAR(34),
", Elevation_m:  ",CHAR(34),INDEX(SamplingFeatures[Elevation_m],$A517),CHAR(34),
", ElevationDatumCV:  ",CHAR(34),ElevationDatum,CHAR(34),"}"))</f>
        <v>#REF!</v>
      </c>
      <c r="L517" t="e">
        <f>IF(INDEX(SamplingFeatures[Sampling Feature Type],$A517)&lt;&gt;"Site","",
CONCATENATE("  - &amp;SiteID",TEXT(SUMPRODUCT(--($L$3:$L516&lt;&gt;"")),"0000"),
" {","SamplingFeatureID:  *SamplingFeatureID",TEXT($A517,"0000"),
", SiteTypeCV:  ",CHAR(34),INDEX(Sites[Site Type],$A517),CHAR(34),
", Latitude:  ",INDEX(Sites[Latitude],$A517),
", Longitude:  ",INDEX(Sites[Longitude],$A517),
", SRSName:  ",CHAR(34),LatLonDatum,CHAR(34),"}"))</f>
        <v>#REF!</v>
      </c>
      <c r="M517" t="e">
        <f>IF(INDEX(SamplingFeatures[Sampling Feature Type],$A517)&lt;&gt;"Specimen","",
CONCATENATE("  - &amp;SpecimenID",TEXT(SUMPRODUCT(--($M$3:$M516&lt;&gt;"")),"0000"),
" {","SamplingFeatureID:  *SamplingFeatureID",TEXT($A517,"0000"),
", SpecimenTypeCV:  ",CHAR(34),INDEX(Specimens[Specimen Type],$A517),CHAR(34),
", SpecimenMediumCV:  ",INDEX(Specimens[Specimen Medium],$A517),
", IsFieldSpecimen:  ",CHAR(34),INDEX(Specimens[Is Field Specimen?],$A517),CHAR(34),"}"))</f>
        <v>#REF!</v>
      </c>
      <c r="N517" t="e">
        <f>IF(COUNTA(SpatialOffsets[])=0,"", IF(INDEX(SpatialOffsets[Spatial Offset Type],$A517)="","",
CONCATENATE("  - &amp;SpatialOffsetID",TEXT($A517,"0000"),
" {","SpatialOffsetTypeCV:  ",CHAR(34),INDEX(SpatialOffsets[Spatial Offset Type],$A517),CHAR(34),
", Offset1Value:  ",INDEX(SpatialOffsets[Offset 1 Value],$A517),
", Offset1UnitID:  ",CHAR(34),INDEX(SpatialOffsets[Offset 1 Unit],$A517),CHAR(34),
", Offset2Value:  ",INDEX(SpatialOffsets[Offset 2 Value],$A517),
", Offset2UnitID:  ",CHAR(34),INDEX(SpatialOffsets[Offset 2 Unit],$A517),CHAR(34),
", Offset3Value:  ",INDEX(SpatialOffsets[Offset 3 Value],$A517),
", Offset3UnitID:  ",CHAR(34),INDEX(SpatialOffsets[Offset 3 Unit],$A517),CHAR(34),,"}")))</f>
        <v>#REF!</v>
      </c>
      <c r="O517" t="e">
        <f>IF(COUNTA(RelatedFeatures[])=0,"", IF(INDEX(RelatedFeatures[First Sampling Feature Code],$A517)="","",
CONCATENATE("  - &amp;RelationID",TEXT($A517,"0000"),
" {","SamplingFeatureID:  *SamplingFeatureID",TEXT(MATCH(INDEX(RelatedFeatures[First Sampling Feature Code],$A517),SamplingFeatures[Feature Code],0),"0000"),
", RelationshipTypeCV:  ",CHAR(34),INDEX(RelatedFeatures[Relationship Type],$A517),CHAR(34),
", RelatedFeatureID: *SamplingFeatureID",TEXT(MATCH(INDEX(RelatedFeatures[Second Sampling Feature Code],$A517),SamplingFeatures[Feature Code],0),"0000"),
", SpatialOffsetID:  ",IF(INDEX(RelatedFeatures[Offset Number],$A517)="","",CONCATENATE("*SpatialOffsetID",TEXT(INDEX(RelatedFeatures[Offset Number],$A517),"0000"))),"}")))</f>
        <v>#REF!</v>
      </c>
      <c r="P517" t="e">
        <f>IF(INDEX(Methods[Method Type],$A517)="","",
CONCATENATE("  - &amp;MethodID",TEXT($A517,"0000"),
" {","MethodTypeCV:  ",CHAR(34),INDEX(Methods[Method Type],$A517),CHAR(34),
", MethodCode:  ",CHAR(34),INDEX(Methods[Method Code],$A517),CHAR(34),
", MethodName:  ",CHAR(34),INDEX(Methods[Method Name],$A517),CHAR(34),
", MethodDescription:  ",CHAR(34),INDEX(Methods[Method Description],$A517),CHAR(34),
", MethodLink:  ",CHAR(34),INDEX(Methods[Method Link],$A517),CHAR(34),
", OrganizationID: *OrganizationID",TEXT(MATCH(INDEX(Methods[Organization Name],$A517),Organizations[Organization Name],0),"0000"),"}"))</f>
        <v>#REF!</v>
      </c>
      <c r="Q517" t="e">
        <f>IF(INDEX(Variables[Variable Type],$A517)="","",
CONCATENATE("  - &amp;VariableID",TEXT($A517,"0000"),
" {","VariableTypeCV:  ",CHAR(34),INDEX(Variables[Variable Type],$A517),CHAR(34),
", VariableCode:  ",CHAR(34),INDEX(Variables[Variable Code],$A517),CHAR(34),
", VariableNameCV:  ",CHAR(34),INDEX(Variables[Variable Name],$A517),CHAR(34),
", VariableDefinition:  ",CHAR(34),INDEX(Variables[Variable Definition],$A517),CHAR(34),
", SpecciationCV:  ",CHAR(34),INDEX(Variables[Speciation],$A517),CHAR(34),
", NoDataValue:  ",CHAR(34),INDEX(Variables[No Data Value],$A517),CHAR(34),"}"))</f>
        <v>#REF!</v>
      </c>
    </row>
    <row r="518" spans="1:17" x14ac:dyDescent="0.25">
      <c r="A518">
        <v>515</v>
      </c>
      <c r="D518" t="e">
        <f>IF(INDEX(People[First Name],$A518)="","",
CONCATENATE("  - &amp;PersonID",TEXT($A518,"0000"),
" {","PersonFirstName:  ",CHAR(34),INDEX(People[First Name],$A518),CHAR(34),
", PersonMiddleName:  ",CHAR(34),INDEX(People[Middle Name],$A518),CHAR(34),
", PersonLastName:  ",CHAR(34),INDEX(People[Last Name],$A518),CHAR(34),"}"))</f>
        <v>#REF!</v>
      </c>
      <c r="E518" t="e">
        <f>IF(INDEX(Organizations[Organization Type '[CV']],$A518)="","",
CONCATENATE("  - &amp;OrganizationID",TEXT($A518,"0000"),
" {","OrganizationTypeCV:  ",CHAR(34),INDEX(Organizations[Organization Type '[CV']],$A518),CHAR(34),
", OrganizationCode:  ",CHAR(34),INDEX(Organizations[Organization Code],$A518),CHAR(34),
", OrganizationName:  ",CHAR(34),INDEX(Organizations[Organization Name],$A518),CHAR(34),
", OrganizationDescription:  ",CHAR(34),INDEX(Organizations[Organization Description],$A518),CHAR(34),
", OrganizationLink:  ",CHAR(34),INDEX(Organizations[Organization Link],$A518),CHAR(34),"}"))</f>
        <v>#REF!</v>
      </c>
      <c r="F518" t="e">
        <f>IF(INDEX(People[First Name],$A518)="","",
CONCATENATE("  - &amp;AffiliationID",TEXT($A518,"0000"),
" {PersonID: *PersonID",TEXT($A518,"0000"),
", OrganizationID: *OrganizationID",TEXT(MATCH(INDEX(People[Organization Name],$A518),Organizations[Organization Name],0),"0000"),
", IsPrimaryOrganizationContact: , AffiliationStartDate: , AffiliationEndDate: , PrimaryPhone: ",
", PrimaryEmail: ",CHAR(34),INDEX(People[Primary Email],$A518),CHAR(34),
", PrimaryAddress: ",CHAR(34),INDEX(People[Primary Address],$A518),CHAR(34),
", PersonLink: }"))</f>
        <v>#REF!</v>
      </c>
      <c r="H518" t="e">
        <f>IF(COUNTA(CitationInformation)=0,"",IF(INDEX(AuthorList[Author Name],$A518)="","",
CONCATENATE("  - &amp;AuthorListID",TEXT($A518,"0000"),
"  {CitationID: *CitationID0001",
", PersonID: *PersonID",TEXT(MATCH(INDEX(AuthorList[Author Name],$A518),People[Full Name],0),"0000"),
", AuthorOrder: ",INDEX(AuthorList[Author Number],$A518),"}")))</f>
        <v>#REF!</v>
      </c>
      <c r="K518" t="e">
        <f>IF(INDEX(SamplingFeatures[Feature Code],$A518)="","",
CONCATENATE("  - &amp;SamplingFeatureID",TEXT($A518,"0000"),
" {","SamplingFeatureUUID:  ",CHAR(34),INDEX(SamplingFeatures[Sampling Feature UUID],$A518),CHAR(34),
", SamplingFeatureTypeCV:  ",CHAR(34),INDEX(SamplingFeatures[Sampling Feature Type],$A518),CHAR(34),
", SamplingFeatureCode:  ",CHAR(34),INDEX(SamplingFeatures[Feature Code],$A518),CHAR(34),
", SamplingFeatureName:  ",CHAR(34),INDEX(SamplingFeatures[Feature Name],$A518),CHAR(34),
", SamplingFeatureDescription:  ",CHAR(34),INDEX(SamplingFeatures[Feature Description],$A518),CHAR(34),
", SamplingFeatureGeotypeCV:  ",CHAR(34),INDEX(SamplingFeatures[Feature Geo Type],$A518),CHAR(34),
", FeatureGeometry:  ",CHAR(34),INDEX(SamplingFeatures[Feature Geometry],$A518),CHAR(34),
", Elevation_m:  ",CHAR(34),INDEX(SamplingFeatures[Elevation_m],$A518),CHAR(34),
", ElevationDatumCV:  ",CHAR(34),ElevationDatum,CHAR(34),"}"))</f>
        <v>#REF!</v>
      </c>
      <c r="L518" t="e">
        <f>IF(INDEX(SamplingFeatures[Sampling Feature Type],$A518)&lt;&gt;"Site","",
CONCATENATE("  - &amp;SiteID",TEXT(SUMPRODUCT(--($L$3:$L517&lt;&gt;"")),"0000"),
" {","SamplingFeatureID:  *SamplingFeatureID",TEXT($A518,"0000"),
", SiteTypeCV:  ",CHAR(34),INDEX(Sites[Site Type],$A518),CHAR(34),
", Latitude:  ",INDEX(Sites[Latitude],$A518),
", Longitude:  ",INDEX(Sites[Longitude],$A518),
", SRSName:  ",CHAR(34),LatLonDatum,CHAR(34),"}"))</f>
        <v>#REF!</v>
      </c>
      <c r="M518" t="e">
        <f>IF(INDEX(SamplingFeatures[Sampling Feature Type],$A518)&lt;&gt;"Specimen","",
CONCATENATE("  - &amp;SpecimenID",TEXT(SUMPRODUCT(--($M$3:$M517&lt;&gt;"")),"0000"),
" {","SamplingFeatureID:  *SamplingFeatureID",TEXT($A518,"0000"),
", SpecimenTypeCV:  ",CHAR(34),INDEX(Specimens[Specimen Type],$A518),CHAR(34),
", SpecimenMediumCV:  ",INDEX(Specimens[Specimen Medium],$A518),
", IsFieldSpecimen:  ",CHAR(34),INDEX(Specimens[Is Field Specimen?],$A518),CHAR(34),"}"))</f>
        <v>#REF!</v>
      </c>
      <c r="N518" t="e">
        <f>IF(COUNTA(SpatialOffsets[])=0,"", IF(INDEX(SpatialOffsets[Spatial Offset Type],$A518)="","",
CONCATENATE("  - &amp;SpatialOffsetID",TEXT($A518,"0000"),
" {","SpatialOffsetTypeCV:  ",CHAR(34),INDEX(SpatialOffsets[Spatial Offset Type],$A518),CHAR(34),
", Offset1Value:  ",INDEX(SpatialOffsets[Offset 1 Value],$A518),
", Offset1UnitID:  ",CHAR(34),INDEX(SpatialOffsets[Offset 1 Unit],$A518),CHAR(34),
", Offset2Value:  ",INDEX(SpatialOffsets[Offset 2 Value],$A518),
", Offset2UnitID:  ",CHAR(34),INDEX(SpatialOffsets[Offset 2 Unit],$A518),CHAR(34),
", Offset3Value:  ",INDEX(SpatialOffsets[Offset 3 Value],$A518),
", Offset3UnitID:  ",CHAR(34),INDEX(SpatialOffsets[Offset 3 Unit],$A518),CHAR(34),,"}")))</f>
        <v>#REF!</v>
      </c>
      <c r="O518" t="e">
        <f>IF(COUNTA(RelatedFeatures[])=0,"", IF(INDEX(RelatedFeatures[First Sampling Feature Code],$A518)="","",
CONCATENATE("  - &amp;RelationID",TEXT($A518,"0000"),
" {","SamplingFeatureID:  *SamplingFeatureID",TEXT(MATCH(INDEX(RelatedFeatures[First Sampling Feature Code],$A518),SamplingFeatures[Feature Code],0),"0000"),
", RelationshipTypeCV:  ",CHAR(34),INDEX(RelatedFeatures[Relationship Type],$A518),CHAR(34),
", RelatedFeatureID: *SamplingFeatureID",TEXT(MATCH(INDEX(RelatedFeatures[Second Sampling Feature Code],$A518),SamplingFeatures[Feature Code],0),"0000"),
", SpatialOffsetID:  ",IF(INDEX(RelatedFeatures[Offset Number],$A518)="","",CONCATENATE("*SpatialOffsetID",TEXT(INDEX(RelatedFeatures[Offset Number],$A518),"0000"))),"}")))</f>
        <v>#REF!</v>
      </c>
      <c r="P518" t="e">
        <f>IF(INDEX(Methods[Method Type],$A518)="","",
CONCATENATE("  - &amp;MethodID",TEXT($A518,"0000"),
" {","MethodTypeCV:  ",CHAR(34),INDEX(Methods[Method Type],$A518),CHAR(34),
", MethodCode:  ",CHAR(34),INDEX(Methods[Method Code],$A518),CHAR(34),
", MethodName:  ",CHAR(34),INDEX(Methods[Method Name],$A518),CHAR(34),
", MethodDescription:  ",CHAR(34),INDEX(Methods[Method Description],$A518),CHAR(34),
", MethodLink:  ",CHAR(34),INDEX(Methods[Method Link],$A518),CHAR(34),
", OrganizationID: *OrganizationID",TEXT(MATCH(INDEX(Methods[Organization Name],$A518),Organizations[Organization Name],0),"0000"),"}"))</f>
        <v>#REF!</v>
      </c>
      <c r="Q518" t="e">
        <f>IF(INDEX(Variables[Variable Type],$A518)="","",
CONCATENATE("  - &amp;VariableID",TEXT($A518,"0000"),
" {","VariableTypeCV:  ",CHAR(34),INDEX(Variables[Variable Type],$A518),CHAR(34),
", VariableCode:  ",CHAR(34),INDEX(Variables[Variable Code],$A518),CHAR(34),
", VariableNameCV:  ",CHAR(34),INDEX(Variables[Variable Name],$A518),CHAR(34),
", VariableDefinition:  ",CHAR(34),INDEX(Variables[Variable Definition],$A518),CHAR(34),
", SpecciationCV:  ",CHAR(34),INDEX(Variables[Speciation],$A518),CHAR(34),
", NoDataValue:  ",CHAR(34),INDEX(Variables[No Data Value],$A518),CHAR(34),"}"))</f>
        <v>#REF!</v>
      </c>
    </row>
    <row r="519" spans="1:17" x14ac:dyDescent="0.25">
      <c r="A519">
        <v>516</v>
      </c>
      <c r="D519" t="e">
        <f>IF(INDEX(People[First Name],$A519)="","",
CONCATENATE("  - &amp;PersonID",TEXT($A519,"0000"),
" {","PersonFirstName:  ",CHAR(34),INDEX(People[First Name],$A519),CHAR(34),
", PersonMiddleName:  ",CHAR(34),INDEX(People[Middle Name],$A519),CHAR(34),
", PersonLastName:  ",CHAR(34),INDEX(People[Last Name],$A519),CHAR(34),"}"))</f>
        <v>#REF!</v>
      </c>
      <c r="E519" t="e">
        <f>IF(INDEX(Organizations[Organization Type '[CV']],$A519)="","",
CONCATENATE("  - &amp;OrganizationID",TEXT($A519,"0000"),
" {","OrganizationTypeCV:  ",CHAR(34),INDEX(Organizations[Organization Type '[CV']],$A519),CHAR(34),
", OrganizationCode:  ",CHAR(34),INDEX(Organizations[Organization Code],$A519),CHAR(34),
", OrganizationName:  ",CHAR(34),INDEX(Organizations[Organization Name],$A519),CHAR(34),
", OrganizationDescription:  ",CHAR(34),INDEX(Organizations[Organization Description],$A519),CHAR(34),
", OrganizationLink:  ",CHAR(34),INDEX(Organizations[Organization Link],$A519),CHAR(34),"}"))</f>
        <v>#REF!</v>
      </c>
      <c r="F519" t="e">
        <f>IF(INDEX(People[First Name],$A519)="","",
CONCATENATE("  - &amp;AffiliationID",TEXT($A519,"0000"),
" {PersonID: *PersonID",TEXT($A519,"0000"),
", OrganizationID: *OrganizationID",TEXT(MATCH(INDEX(People[Organization Name],$A519),Organizations[Organization Name],0),"0000"),
", IsPrimaryOrganizationContact: , AffiliationStartDate: , AffiliationEndDate: , PrimaryPhone: ",
", PrimaryEmail: ",CHAR(34),INDEX(People[Primary Email],$A519),CHAR(34),
", PrimaryAddress: ",CHAR(34),INDEX(People[Primary Address],$A519),CHAR(34),
", PersonLink: }"))</f>
        <v>#REF!</v>
      </c>
      <c r="H519" t="e">
        <f>IF(COUNTA(CitationInformation)=0,"",IF(INDEX(AuthorList[Author Name],$A519)="","",
CONCATENATE("  - &amp;AuthorListID",TEXT($A519,"0000"),
"  {CitationID: *CitationID0001",
", PersonID: *PersonID",TEXT(MATCH(INDEX(AuthorList[Author Name],$A519),People[Full Name],0),"0000"),
", AuthorOrder: ",INDEX(AuthorList[Author Number],$A519),"}")))</f>
        <v>#REF!</v>
      </c>
      <c r="K519" t="e">
        <f>IF(INDEX(SamplingFeatures[Feature Code],$A519)="","",
CONCATENATE("  - &amp;SamplingFeatureID",TEXT($A519,"0000"),
" {","SamplingFeatureUUID:  ",CHAR(34),INDEX(SamplingFeatures[Sampling Feature UUID],$A519),CHAR(34),
", SamplingFeatureTypeCV:  ",CHAR(34),INDEX(SamplingFeatures[Sampling Feature Type],$A519),CHAR(34),
", SamplingFeatureCode:  ",CHAR(34),INDEX(SamplingFeatures[Feature Code],$A519),CHAR(34),
", SamplingFeatureName:  ",CHAR(34),INDEX(SamplingFeatures[Feature Name],$A519),CHAR(34),
", SamplingFeatureDescription:  ",CHAR(34),INDEX(SamplingFeatures[Feature Description],$A519),CHAR(34),
", SamplingFeatureGeotypeCV:  ",CHAR(34),INDEX(SamplingFeatures[Feature Geo Type],$A519),CHAR(34),
", FeatureGeometry:  ",CHAR(34),INDEX(SamplingFeatures[Feature Geometry],$A519),CHAR(34),
", Elevation_m:  ",CHAR(34),INDEX(SamplingFeatures[Elevation_m],$A519),CHAR(34),
", ElevationDatumCV:  ",CHAR(34),ElevationDatum,CHAR(34),"}"))</f>
        <v>#REF!</v>
      </c>
      <c r="L519" t="e">
        <f>IF(INDEX(SamplingFeatures[Sampling Feature Type],$A519)&lt;&gt;"Site","",
CONCATENATE("  - &amp;SiteID",TEXT(SUMPRODUCT(--($L$3:$L518&lt;&gt;"")),"0000"),
" {","SamplingFeatureID:  *SamplingFeatureID",TEXT($A519,"0000"),
", SiteTypeCV:  ",CHAR(34),INDEX(Sites[Site Type],$A519),CHAR(34),
", Latitude:  ",INDEX(Sites[Latitude],$A519),
", Longitude:  ",INDEX(Sites[Longitude],$A519),
", SRSName:  ",CHAR(34),LatLonDatum,CHAR(34),"}"))</f>
        <v>#REF!</v>
      </c>
      <c r="M519" t="e">
        <f>IF(INDEX(SamplingFeatures[Sampling Feature Type],$A519)&lt;&gt;"Specimen","",
CONCATENATE("  - &amp;SpecimenID",TEXT(SUMPRODUCT(--($M$3:$M518&lt;&gt;"")),"0000"),
" {","SamplingFeatureID:  *SamplingFeatureID",TEXT($A519,"0000"),
", SpecimenTypeCV:  ",CHAR(34),INDEX(Specimens[Specimen Type],$A519),CHAR(34),
", SpecimenMediumCV:  ",INDEX(Specimens[Specimen Medium],$A519),
", IsFieldSpecimen:  ",CHAR(34),INDEX(Specimens[Is Field Specimen?],$A519),CHAR(34),"}"))</f>
        <v>#REF!</v>
      </c>
      <c r="N519" t="e">
        <f>IF(COUNTA(SpatialOffsets[])=0,"", IF(INDEX(SpatialOffsets[Spatial Offset Type],$A519)="","",
CONCATENATE("  - &amp;SpatialOffsetID",TEXT($A519,"0000"),
" {","SpatialOffsetTypeCV:  ",CHAR(34),INDEX(SpatialOffsets[Spatial Offset Type],$A519),CHAR(34),
", Offset1Value:  ",INDEX(SpatialOffsets[Offset 1 Value],$A519),
", Offset1UnitID:  ",CHAR(34),INDEX(SpatialOffsets[Offset 1 Unit],$A519),CHAR(34),
", Offset2Value:  ",INDEX(SpatialOffsets[Offset 2 Value],$A519),
", Offset2UnitID:  ",CHAR(34),INDEX(SpatialOffsets[Offset 2 Unit],$A519),CHAR(34),
", Offset3Value:  ",INDEX(SpatialOffsets[Offset 3 Value],$A519),
", Offset3UnitID:  ",CHAR(34),INDEX(SpatialOffsets[Offset 3 Unit],$A519),CHAR(34),,"}")))</f>
        <v>#REF!</v>
      </c>
      <c r="O519" t="e">
        <f>IF(COUNTA(RelatedFeatures[])=0,"", IF(INDEX(RelatedFeatures[First Sampling Feature Code],$A519)="","",
CONCATENATE("  - &amp;RelationID",TEXT($A519,"0000"),
" {","SamplingFeatureID:  *SamplingFeatureID",TEXT(MATCH(INDEX(RelatedFeatures[First Sampling Feature Code],$A519),SamplingFeatures[Feature Code],0),"0000"),
", RelationshipTypeCV:  ",CHAR(34),INDEX(RelatedFeatures[Relationship Type],$A519),CHAR(34),
", RelatedFeatureID: *SamplingFeatureID",TEXT(MATCH(INDEX(RelatedFeatures[Second Sampling Feature Code],$A519),SamplingFeatures[Feature Code],0),"0000"),
", SpatialOffsetID:  ",IF(INDEX(RelatedFeatures[Offset Number],$A519)="","",CONCATENATE("*SpatialOffsetID",TEXT(INDEX(RelatedFeatures[Offset Number],$A519),"0000"))),"}")))</f>
        <v>#REF!</v>
      </c>
      <c r="P519" t="e">
        <f>IF(INDEX(Methods[Method Type],$A519)="","",
CONCATENATE("  - &amp;MethodID",TEXT($A519,"0000"),
" {","MethodTypeCV:  ",CHAR(34),INDEX(Methods[Method Type],$A519),CHAR(34),
", MethodCode:  ",CHAR(34),INDEX(Methods[Method Code],$A519),CHAR(34),
", MethodName:  ",CHAR(34),INDEX(Methods[Method Name],$A519),CHAR(34),
", MethodDescription:  ",CHAR(34),INDEX(Methods[Method Description],$A519),CHAR(34),
", MethodLink:  ",CHAR(34),INDEX(Methods[Method Link],$A519),CHAR(34),
", OrganizationID: *OrganizationID",TEXT(MATCH(INDEX(Methods[Organization Name],$A519),Organizations[Organization Name],0),"0000"),"}"))</f>
        <v>#REF!</v>
      </c>
      <c r="Q519" t="e">
        <f>IF(INDEX(Variables[Variable Type],$A519)="","",
CONCATENATE("  - &amp;VariableID",TEXT($A519,"0000"),
" {","VariableTypeCV:  ",CHAR(34),INDEX(Variables[Variable Type],$A519),CHAR(34),
", VariableCode:  ",CHAR(34),INDEX(Variables[Variable Code],$A519),CHAR(34),
", VariableNameCV:  ",CHAR(34),INDEX(Variables[Variable Name],$A519),CHAR(34),
", VariableDefinition:  ",CHAR(34),INDEX(Variables[Variable Definition],$A519),CHAR(34),
", SpecciationCV:  ",CHAR(34),INDEX(Variables[Speciation],$A519),CHAR(34),
", NoDataValue:  ",CHAR(34),INDEX(Variables[No Data Value],$A519),CHAR(34),"}"))</f>
        <v>#REF!</v>
      </c>
    </row>
    <row r="520" spans="1:17" x14ac:dyDescent="0.25">
      <c r="A520">
        <v>517</v>
      </c>
      <c r="D520" t="e">
        <f>IF(INDEX(People[First Name],$A520)="","",
CONCATENATE("  - &amp;PersonID",TEXT($A520,"0000"),
" {","PersonFirstName:  ",CHAR(34),INDEX(People[First Name],$A520),CHAR(34),
", PersonMiddleName:  ",CHAR(34),INDEX(People[Middle Name],$A520),CHAR(34),
", PersonLastName:  ",CHAR(34),INDEX(People[Last Name],$A520),CHAR(34),"}"))</f>
        <v>#REF!</v>
      </c>
      <c r="E520" t="e">
        <f>IF(INDEX(Organizations[Organization Type '[CV']],$A520)="","",
CONCATENATE("  - &amp;OrganizationID",TEXT($A520,"0000"),
" {","OrganizationTypeCV:  ",CHAR(34),INDEX(Organizations[Organization Type '[CV']],$A520),CHAR(34),
", OrganizationCode:  ",CHAR(34),INDEX(Organizations[Organization Code],$A520),CHAR(34),
", OrganizationName:  ",CHAR(34),INDEX(Organizations[Organization Name],$A520),CHAR(34),
", OrganizationDescription:  ",CHAR(34),INDEX(Organizations[Organization Description],$A520),CHAR(34),
", OrganizationLink:  ",CHAR(34),INDEX(Organizations[Organization Link],$A520),CHAR(34),"}"))</f>
        <v>#REF!</v>
      </c>
      <c r="F520" t="e">
        <f>IF(INDEX(People[First Name],$A520)="","",
CONCATENATE("  - &amp;AffiliationID",TEXT($A520,"0000"),
" {PersonID: *PersonID",TEXT($A520,"0000"),
", OrganizationID: *OrganizationID",TEXT(MATCH(INDEX(People[Organization Name],$A520),Organizations[Organization Name],0),"0000"),
", IsPrimaryOrganizationContact: , AffiliationStartDate: , AffiliationEndDate: , PrimaryPhone: ",
", PrimaryEmail: ",CHAR(34),INDEX(People[Primary Email],$A520),CHAR(34),
", PrimaryAddress: ",CHAR(34),INDEX(People[Primary Address],$A520),CHAR(34),
", PersonLink: }"))</f>
        <v>#REF!</v>
      </c>
      <c r="H520" t="e">
        <f>IF(COUNTA(CitationInformation)=0,"",IF(INDEX(AuthorList[Author Name],$A520)="","",
CONCATENATE("  - &amp;AuthorListID",TEXT($A520,"0000"),
"  {CitationID: *CitationID0001",
", PersonID: *PersonID",TEXT(MATCH(INDEX(AuthorList[Author Name],$A520),People[Full Name],0),"0000"),
", AuthorOrder: ",INDEX(AuthorList[Author Number],$A520),"}")))</f>
        <v>#REF!</v>
      </c>
      <c r="K520" t="e">
        <f>IF(INDEX(SamplingFeatures[Feature Code],$A520)="","",
CONCATENATE("  - &amp;SamplingFeatureID",TEXT($A520,"0000"),
" {","SamplingFeatureUUID:  ",CHAR(34),INDEX(SamplingFeatures[Sampling Feature UUID],$A520),CHAR(34),
", SamplingFeatureTypeCV:  ",CHAR(34),INDEX(SamplingFeatures[Sampling Feature Type],$A520),CHAR(34),
", SamplingFeatureCode:  ",CHAR(34),INDEX(SamplingFeatures[Feature Code],$A520),CHAR(34),
", SamplingFeatureName:  ",CHAR(34),INDEX(SamplingFeatures[Feature Name],$A520),CHAR(34),
", SamplingFeatureDescription:  ",CHAR(34),INDEX(SamplingFeatures[Feature Description],$A520),CHAR(34),
", SamplingFeatureGeotypeCV:  ",CHAR(34),INDEX(SamplingFeatures[Feature Geo Type],$A520),CHAR(34),
", FeatureGeometry:  ",CHAR(34),INDEX(SamplingFeatures[Feature Geometry],$A520),CHAR(34),
", Elevation_m:  ",CHAR(34),INDEX(SamplingFeatures[Elevation_m],$A520),CHAR(34),
", ElevationDatumCV:  ",CHAR(34),ElevationDatum,CHAR(34),"}"))</f>
        <v>#REF!</v>
      </c>
      <c r="L520" t="e">
        <f>IF(INDEX(SamplingFeatures[Sampling Feature Type],$A520)&lt;&gt;"Site","",
CONCATENATE("  - &amp;SiteID",TEXT(SUMPRODUCT(--($L$3:$L519&lt;&gt;"")),"0000"),
" {","SamplingFeatureID:  *SamplingFeatureID",TEXT($A520,"0000"),
", SiteTypeCV:  ",CHAR(34),INDEX(Sites[Site Type],$A520),CHAR(34),
", Latitude:  ",INDEX(Sites[Latitude],$A520),
", Longitude:  ",INDEX(Sites[Longitude],$A520),
", SRSName:  ",CHAR(34),LatLonDatum,CHAR(34),"}"))</f>
        <v>#REF!</v>
      </c>
      <c r="M520" t="e">
        <f>IF(INDEX(SamplingFeatures[Sampling Feature Type],$A520)&lt;&gt;"Specimen","",
CONCATENATE("  - &amp;SpecimenID",TEXT(SUMPRODUCT(--($M$3:$M519&lt;&gt;"")),"0000"),
" {","SamplingFeatureID:  *SamplingFeatureID",TEXT($A520,"0000"),
", SpecimenTypeCV:  ",CHAR(34),INDEX(Specimens[Specimen Type],$A520),CHAR(34),
", SpecimenMediumCV:  ",INDEX(Specimens[Specimen Medium],$A520),
", IsFieldSpecimen:  ",CHAR(34),INDEX(Specimens[Is Field Specimen?],$A520),CHAR(34),"}"))</f>
        <v>#REF!</v>
      </c>
      <c r="N520" t="e">
        <f>IF(COUNTA(SpatialOffsets[])=0,"", IF(INDEX(SpatialOffsets[Spatial Offset Type],$A520)="","",
CONCATENATE("  - &amp;SpatialOffsetID",TEXT($A520,"0000"),
" {","SpatialOffsetTypeCV:  ",CHAR(34),INDEX(SpatialOffsets[Spatial Offset Type],$A520),CHAR(34),
", Offset1Value:  ",INDEX(SpatialOffsets[Offset 1 Value],$A520),
", Offset1UnitID:  ",CHAR(34),INDEX(SpatialOffsets[Offset 1 Unit],$A520),CHAR(34),
", Offset2Value:  ",INDEX(SpatialOffsets[Offset 2 Value],$A520),
", Offset2UnitID:  ",CHAR(34),INDEX(SpatialOffsets[Offset 2 Unit],$A520),CHAR(34),
", Offset3Value:  ",INDEX(SpatialOffsets[Offset 3 Value],$A520),
", Offset3UnitID:  ",CHAR(34),INDEX(SpatialOffsets[Offset 3 Unit],$A520),CHAR(34),,"}")))</f>
        <v>#REF!</v>
      </c>
      <c r="O520" t="e">
        <f>IF(COUNTA(RelatedFeatures[])=0,"", IF(INDEX(RelatedFeatures[First Sampling Feature Code],$A520)="","",
CONCATENATE("  - &amp;RelationID",TEXT($A520,"0000"),
" {","SamplingFeatureID:  *SamplingFeatureID",TEXT(MATCH(INDEX(RelatedFeatures[First Sampling Feature Code],$A520),SamplingFeatures[Feature Code],0),"0000"),
", RelationshipTypeCV:  ",CHAR(34),INDEX(RelatedFeatures[Relationship Type],$A520),CHAR(34),
", RelatedFeatureID: *SamplingFeatureID",TEXT(MATCH(INDEX(RelatedFeatures[Second Sampling Feature Code],$A520),SamplingFeatures[Feature Code],0),"0000"),
", SpatialOffsetID:  ",IF(INDEX(RelatedFeatures[Offset Number],$A520)="","",CONCATENATE("*SpatialOffsetID",TEXT(INDEX(RelatedFeatures[Offset Number],$A520),"0000"))),"}")))</f>
        <v>#REF!</v>
      </c>
      <c r="P520" t="e">
        <f>IF(INDEX(Methods[Method Type],$A520)="","",
CONCATENATE("  - &amp;MethodID",TEXT($A520,"0000"),
" {","MethodTypeCV:  ",CHAR(34),INDEX(Methods[Method Type],$A520),CHAR(34),
", MethodCode:  ",CHAR(34),INDEX(Methods[Method Code],$A520),CHAR(34),
", MethodName:  ",CHAR(34),INDEX(Methods[Method Name],$A520),CHAR(34),
", MethodDescription:  ",CHAR(34),INDEX(Methods[Method Description],$A520),CHAR(34),
", MethodLink:  ",CHAR(34),INDEX(Methods[Method Link],$A520),CHAR(34),
", OrganizationID: *OrganizationID",TEXT(MATCH(INDEX(Methods[Organization Name],$A520),Organizations[Organization Name],0),"0000"),"}"))</f>
        <v>#REF!</v>
      </c>
      <c r="Q520" t="e">
        <f>IF(INDEX(Variables[Variable Type],$A520)="","",
CONCATENATE("  - &amp;VariableID",TEXT($A520,"0000"),
" {","VariableTypeCV:  ",CHAR(34),INDEX(Variables[Variable Type],$A520),CHAR(34),
", VariableCode:  ",CHAR(34),INDEX(Variables[Variable Code],$A520),CHAR(34),
", VariableNameCV:  ",CHAR(34),INDEX(Variables[Variable Name],$A520),CHAR(34),
", VariableDefinition:  ",CHAR(34),INDEX(Variables[Variable Definition],$A520),CHAR(34),
", SpecciationCV:  ",CHAR(34),INDEX(Variables[Speciation],$A520),CHAR(34),
", NoDataValue:  ",CHAR(34),INDEX(Variables[No Data Value],$A520),CHAR(34),"}"))</f>
        <v>#REF!</v>
      </c>
    </row>
    <row r="521" spans="1:17" x14ac:dyDescent="0.25">
      <c r="A521">
        <v>518</v>
      </c>
      <c r="D521" t="e">
        <f>IF(INDEX(People[First Name],$A521)="","",
CONCATENATE("  - &amp;PersonID",TEXT($A521,"0000"),
" {","PersonFirstName:  ",CHAR(34),INDEX(People[First Name],$A521),CHAR(34),
", PersonMiddleName:  ",CHAR(34),INDEX(People[Middle Name],$A521),CHAR(34),
", PersonLastName:  ",CHAR(34),INDEX(People[Last Name],$A521),CHAR(34),"}"))</f>
        <v>#REF!</v>
      </c>
      <c r="E521" t="e">
        <f>IF(INDEX(Organizations[Organization Type '[CV']],$A521)="","",
CONCATENATE("  - &amp;OrganizationID",TEXT($A521,"0000"),
" {","OrganizationTypeCV:  ",CHAR(34),INDEX(Organizations[Organization Type '[CV']],$A521),CHAR(34),
", OrganizationCode:  ",CHAR(34),INDEX(Organizations[Organization Code],$A521),CHAR(34),
", OrganizationName:  ",CHAR(34),INDEX(Organizations[Organization Name],$A521),CHAR(34),
", OrganizationDescription:  ",CHAR(34),INDEX(Organizations[Organization Description],$A521),CHAR(34),
", OrganizationLink:  ",CHAR(34),INDEX(Organizations[Organization Link],$A521),CHAR(34),"}"))</f>
        <v>#REF!</v>
      </c>
      <c r="F521" t="e">
        <f>IF(INDEX(People[First Name],$A521)="","",
CONCATENATE("  - &amp;AffiliationID",TEXT($A521,"0000"),
" {PersonID: *PersonID",TEXT($A521,"0000"),
", OrganizationID: *OrganizationID",TEXT(MATCH(INDEX(People[Organization Name],$A521),Organizations[Organization Name],0),"0000"),
", IsPrimaryOrganizationContact: , AffiliationStartDate: , AffiliationEndDate: , PrimaryPhone: ",
", PrimaryEmail: ",CHAR(34),INDEX(People[Primary Email],$A521),CHAR(34),
", PrimaryAddress: ",CHAR(34),INDEX(People[Primary Address],$A521),CHAR(34),
", PersonLink: }"))</f>
        <v>#REF!</v>
      </c>
      <c r="H521" t="e">
        <f>IF(COUNTA(CitationInformation)=0,"",IF(INDEX(AuthorList[Author Name],$A521)="","",
CONCATENATE("  - &amp;AuthorListID",TEXT($A521,"0000"),
"  {CitationID: *CitationID0001",
", PersonID: *PersonID",TEXT(MATCH(INDEX(AuthorList[Author Name],$A521),People[Full Name],0),"0000"),
", AuthorOrder: ",INDEX(AuthorList[Author Number],$A521),"}")))</f>
        <v>#REF!</v>
      </c>
      <c r="K521" t="e">
        <f>IF(INDEX(SamplingFeatures[Feature Code],$A521)="","",
CONCATENATE("  - &amp;SamplingFeatureID",TEXT($A521,"0000"),
" {","SamplingFeatureUUID:  ",CHAR(34),INDEX(SamplingFeatures[Sampling Feature UUID],$A521),CHAR(34),
", SamplingFeatureTypeCV:  ",CHAR(34),INDEX(SamplingFeatures[Sampling Feature Type],$A521),CHAR(34),
", SamplingFeatureCode:  ",CHAR(34),INDEX(SamplingFeatures[Feature Code],$A521),CHAR(34),
", SamplingFeatureName:  ",CHAR(34),INDEX(SamplingFeatures[Feature Name],$A521),CHAR(34),
", SamplingFeatureDescription:  ",CHAR(34),INDEX(SamplingFeatures[Feature Description],$A521),CHAR(34),
", SamplingFeatureGeotypeCV:  ",CHAR(34),INDEX(SamplingFeatures[Feature Geo Type],$A521),CHAR(34),
", FeatureGeometry:  ",CHAR(34),INDEX(SamplingFeatures[Feature Geometry],$A521),CHAR(34),
", Elevation_m:  ",CHAR(34),INDEX(SamplingFeatures[Elevation_m],$A521),CHAR(34),
", ElevationDatumCV:  ",CHAR(34),ElevationDatum,CHAR(34),"}"))</f>
        <v>#REF!</v>
      </c>
      <c r="L521" t="e">
        <f>IF(INDEX(SamplingFeatures[Sampling Feature Type],$A521)&lt;&gt;"Site","",
CONCATENATE("  - &amp;SiteID",TEXT(SUMPRODUCT(--($L$3:$L520&lt;&gt;"")),"0000"),
" {","SamplingFeatureID:  *SamplingFeatureID",TEXT($A521,"0000"),
", SiteTypeCV:  ",CHAR(34),INDEX(Sites[Site Type],$A521),CHAR(34),
", Latitude:  ",INDEX(Sites[Latitude],$A521),
", Longitude:  ",INDEX(Sites[Longitude],$A521),
", SRSName:  ",CHAR(34),LatLonDatum,CHAR(34),"}"))</f>
        <v>#REF!</v>
      </c>
      <c r="M521" t="e">
        <f>IF(INDEX(SamplingFeatures[Sampling Feature Type],$A521)&lt;&gt;"Specimen","",
CONCATENATE("  - &amp;SpecimenID",TEXT(SUMPRODUCT(--($M$3:$M520&lt;&gt;"")),"0000"),
" {","SamplingFeatureID:  *SamplingFeatureID",TEXT($A521,"0000"),
", SpecimenTypeCV:  ",CHAR(34),INDEX(Specimens[Specimen Type],$A521),CHAR(34),
", SpecimenMediumCV:  ",INDEX(Specimens[Specimen Medium],$A521),
", IsFieldSpecimen:  ",CHAR(34),INDEX(Specimens[Is Field Specimen?],$A521),CHAR(34),"}"))</f>
        <v>#REF!</v>
      </c>
      <c r="N521" t="e">
        <f>IF(COUNTA(SpatialOffsets[])=0,"", IF(INDEX(SpatialOffsets[Spatial Offset Type],$A521)="","",
CONCATENATE("  - &amp;SpatialOffsetID",TEXT($A521,"0000"),
" {","SpatialOffsetTypeCV:  ",CHAR(34),INDEX(SpatialOffsets[Spatial Offset Type],$A521),CHAR(34),
", Offset1Value:  ",INDEX(SpatialOffsets[Offset 1 Value],$A521),
", Offset1UnitID:  ",CHAR(34),INDEX(SpatialOffsets[Offset 1 Unit],$A521),CHAR(34),
", Offset2Value:  ",INDEX(SpatialOffsets[Offset 2 Value],$A521),
", Offset2UnitID:  ",CHAR(34),INDEX(SpatialOffsets[Offset 2 Unit],$A521),CHAR(34),
", Offset3Value:  ",INDEX(SpatialOffsets[Offset 3 Value],$A521),
", Offset3UnitID:  ",CHAR(34),INDEX(SpatialOffsets[Offset 3 Unit],$A521),CHAR(34),,"}")))</f>
        <v>#REF!</v>
      </c>
      <c r="O521" t="e">
        <f>IF(COUNTA(RelatedFeatures[])=0,"", IF(INDEX(RelatedFeatures[First Sampling Feature Code],$A521)="","",
CONCATENATE("  - &amp;RelationID",TEXT($A521,"0000"),
" {","SamplingFeatureID:  *SamplingFeatureID",TEXT(MATCH(INDEX(RelatedFeatures[First Sampling Feature Code],$A521),SamplingFeatures[Feature Code],0),"0000"),
", RelationshipTypeCV:  ",CHAR(34),INDEX(RelatedFeatures[Relationship Type],$A521),CHAR(34),
", RelatedFeatureID: *SamplingFeatureID",TEXT(MATCH(INDEX(RelatedFeatures[Second Sampling Feature Code],$A521),SamplingFeatures[Feature Code],0),"0000"),
", SpatialOffsetID:  ",IF(INDEX(RelatedFeatures[Offset Number],$A521)="","",CONCATENATE("*SpatialOffsetID",TEXT(INDEX(RelatedFeatures[Offset Number],$A521),"0000"))),"}")))</f>
        <v>#REF!</v>
      </c>
      <c r="P521" t="e">
        <f>IF(INDEX(Methods[Method Type],$A521)="","",
CONCATENATE("  - &amp;MethodID",TEXT($A521,"0000"),
" {","MethodTypeCV:  ",CHAR(34),INDEX(Methods[Method Type],$A521),CHAR(34),
", MethodCode:  ",CHAR(34),INDEX(Methods[Method Code],$A521),CHAR(34),
", MethodName:  ",CHAR(34),INDEX(Methods[Method Name],$A521),CHAR(34),
", MethodDescription:  ",CHAR(34),INDEX(Methods[Method Description],$A521),CHAR(34),
", MethodLink:  ",CHAR(34),INDEX(Methods[Method Link],$A521),CHAR(34),
", OrganizationID: *OrganizationID",TEXT(MATCH(INDEX(Methods[Organization Name],$A521),Organizations[Organization Name],0),"0000"),"}"))</f>
        <v>#REF!</v>
      </c>
      <c r="Q521" t="e">
        <f>IF(INDEX(Variables[Variable Type],$A521)="","",
CONCATENATE("  - &amp;VariableID",TEXT($A521,"0000"),
" {","VariableTypeCV:  ",CHAR(34),INDEX(Variables[Variable Type],$A521),CHAR(34),
", VariableCode:  ",CHAR(34),INDEX(Variables[Variable Code],$A521),CHAR(34),
", VariableNameCV:  ",CHAR(34),INDEX(Variables[Variable Name],$A521),CHAR(34),
", VariableDefinition:  ",CHAR(34),INDEX(Variables[Variable Definition],$A521),CHAR(34),
", SpecciationCV:  ",CHAR(34),INDEX(Variables[Speciation],$A521),CHAR(34),
", NoDataValue:  ",CHAR(34),INDEX(Variables[No Data Value],$A521),CHAR(34),"}"))</f>
        <v>#REF!</v>
      </c>
    </row>
    <row r="522" spans="1:17" x14ac:dyDescent="0.25">
      <c r="A522">
        <v>519</v>
      </c>
      <c r="D522" t="e">
        <f>IF(INDEX(People[First Name],$A522)="","",
CONCATENATE("  - &amp;PersonID",TEXT($A522,"0000"),
" {","PersonFirstName:  ",CHAR(34),INDEX(People[First Name],$A522),CHAR(34),
", PersonMiddleName:  ",CHAR(34),INDEX(People[Middle Name],$A522),CHAR(34),
", PersonLastName:  ",CHAR(34),INDEX(People[Last Name],$A522),CHAR(34),"}"))</f>
        <v>#REF!</v>
      </c>
      <c r="E522" t="e">
        <f>IF(INDEX(Organizations[Organization Type '[CV']],$A522)="","",
CONCATENATE("  - &amp;OrganizationID",TEXT($A522,"0000"),
" {","OrganizationTypeCV:  ",CHAR(34),INDEX(Organizations[Organization Type '[CV']],$A522),CHAR(34),
", OrganizationCode:  ",CHAR(34),INDEX(Organizations[Organization Code],$A522),CHAR(34),
", OrganizationName:  ",CHAR(34),INDEX(Organizations[Organization Name],$A522),CHAR(34),
", OrganizationDescription:  ",CHAR(34),INDEX(Organizations[Organization Description],$A522),CHAR(34),
", OrganizationLink:  ",CHAR(34),INDEX(Organizations[Organization Link],$A522),CHAR(34),"}"))</f>
        <v>#REF!</v>
      </c>
      <c r="F522" t="e">
        <f>IF(INDEX(People[First Name],$A522)="","",
CONCATENATE("  - &amp;AffiliationID",TEXT($A522,"0000"),
" {PersonID: *PersonID",TEXT($A522,"0000"),
", OrganizationID: *OrganizationID",TEXT(MATCH(INDEX(People[Organization Name],$A522),Organizations[Organization Name],0),"0000"),
", IsPrimaryOrganizationContact: , AffiliationStartDate: , AffiliationEndDate: , PrimaryPhone: ",
", PrimaryEmail: ",CHAR(34),INDEX(People[Primary Email],$A522),CHAR(34),
", PrimaryAddress: ",CHAR(34),INDEX(People[Primary Address],$A522),CHAR(34),
", PersonLink: }"))</f>
        <v>#REF!</v>
      </c>
      <c r="H522" t="e">
        <f>IF(COUNTA(CitationInformation)=0,"",IF(INDEX(AuthorList[Author Name],$A522)="","",
CONCATENATE("  - &amp;AuthorListID",TEXT($A522,"0000"),
"  {CitationID: *CitationID0001",
", PersonID: *PersonID",TEXT(MATCH(INDEX(AuthorList[Author Name],$A522),People[Full Name],0),"0000"),
", AuthorOrder: ",INDEX(AuthorList[Author Number],$A522),"}")))</f>
        <v>#REF!</v>
      </c>
      <c r="K522" t="e">
        <f>IF(INDEX(SamplingFeatures[Feature Code],$A522)="","",
CONCATENATE("  - &amp;SamplingFeatureID",TEXT($A522,"0000"),
" {","SamplingFeatureUUID:  ",CHAR(34),INDEX(SamplingFeatures[Sampling Feature UUID],$A522),CHAR(34),
", SamplingFeatureTypeCV:  ",CHAR(34),INDEX(SamplingFeatures[Sampling Feature Type],$A522),CHAR(34),
", SamplingFeatureCode:  ",CHAR(34),INDEX(SamplingFeatures[Feature Code],$A522),CHAR(34),
", SamplingFeatureName:  ",CHAR(34),INDEX(SamplingFeatures[Feature Name],$A522),CHAR(34),
", SamplingFeatureDescription:  ",CHAR(34),INDEX(SamplingFeatures[Feature Description],$A522),CHAR(34),
", SamplingFeatureGeotypeCV:  ",CHAR(34),INDEX(SamplingFeatures[Feature Geo Type],$A522),CHAR(34),
", FeatureGeometry:  ",CHAR(34),INDEX(SamplingFeatures[Feature Geometry],$A522),CHAR(34),
", Elevation_m:  ",CHAR(34),INDEX(SamplingFeatures[Elevation_m],$A522),CHAR(34),
", ElevationDatumCV:  ",CHAR(34),ElevationDatum,CHAR(34),"}"))</f>
        <v>#REF!</v>
      </c>
      <c r="L522" t="e">
        <f>IF(INDEX(SamplingFeatures[Sampling Feature Type],$A522)&lt;&gt;"Site","",
CONCATENATE("  - &amp;SiteID",TEXT(SUMPRODUCT(--($L$3:$L521&lt;&gt;"")),"0000"),
" {","SamplingFeatureID:  *SamplingFeatureID",TEXT($A522,"0000"),
", SiteTypeCV:  ",CHAR(34),INDEX(Sites[Site Type],$A522),CHAR(34),
", Latitude:  ",INDEX(Sites[Latitude],$A522),
", Longitude:  ",INDEX(Sites[Longitude],$A522),
", SRSName:  ",CHAR(34),LatLonDatum,CHAR(34),"}"))</f>
        <v>#REF!</v>
      </c>
      <c r="M522" t="e">
        <f>IF(INDEX(SamplingFeatures[Sampling Feature Type],$A522)&lt;&gt;"Specimen","",
CONCATENATE("  - &amp;SpecimenID",TEXT(SUMPRODUCT(--($M$3:$M521&lt;&gt;"")),"0000"),
" {","SamplingFeatureID:  *SamplingFeatureID",TEXT($A522,"0000"),
", SpecimenTypeCV:  ",CHAR(34),INDEX(Specimens[Specimen Type],$A522),CHAR(34),
", SpecimenMediumCV:  ",INDEX(Specimens[Specimen Medium],$A522),
", IsFieldSpecimen:  ",CHAR(34),INDEX(Specimens[Is Field Specimen?],$A522),CHAR(34),"}"))</f>
        <v>#REF!</v>
      </c>
      <c r="N522" t="e">
        <f>IF(COUNTA(SpatialOffsets[])=0,"", IF(INDEX(SpatialOffsets[Spatial Offset Type],$A522)="","",
CONCATENATE("  - &amp;SpatialOffsetID",TEXT($A522,"0000"),
" {","SpatialOffsetTypeCV:  ",CHAR(34),INDEX(SpatialOffsets[Spatial Offset Type],$A522),CHAR(34),
", Offset1Value:  ",INDEX(SpatialOffsets[Offset 1 Value],$A522),
", Offset1UnitID:  ",CHAR(34),INDEX(SpatialOffsets[Offset 1 Unit],$A522),CHAR(34),
", Offset2Value:  ",INDEX(SpatialOffsets[Offset 2 Value],$A522),
", Offset2UnitID:  ",CHAR(34),INDEX(SpatialOffsets[Offset 2 Unit],$A522),CHAR(34),
", Offset3Value:  ",INDEX(SpatialOffsets[Offset 3 Value],$A522),
", Offset3UnitID:  ",CHAR(34),INDEX(SpatialOffsets[Offset 3 Unit],$A522),CHAR(34),,"}")))</f>
        <v>#REF!</v>
      </c>
      <c r="O522" t="e">
        <f>IF(COUNTA(RelatedFeatures[])=0,"", IF(INDEX(RelatedFeatures[First Sampling Feature Code],$A522)="","",
CONCATENATE("  - &amp;RelationID",TEXT($A522,"0000"),
" {","SamplingFeatureID:  *SamplingFeatureID",TEXT(MATCH(INDEX(RelatedFeatures[First Sampling Feature Code],$A522),SamplingFeatures[Feature Code],0),"0000"),
", RelationshipTypeCV:  ",CHAR(34),INDEX(RelatedFeatures[Relationship Type],$A522),CHAR(34),
", RelatedFeatureID: *SamplingFeatureID",TEXT(MATCH(INDEX(RelatedFeatures[Second Sampling Feature Code],$A522),SamplingFeatures[Feature Code],0),"0000"),
", SpatialOffsetID:  ",IF(INDEX(RelatedFeatures[Offset Number],$A522)="","",CONCATENATE("*SpatialOffsetID",TEXT(INDEX(RelatedFeatures[Offset Number],$A522),"0000"))),"}")))</f>
        <v>#REF!</v>
      </c>
      <c r="P522" t="e">
        <f>IF(INDEX(Methods[Method Type],$A522)="","",
CONCATENATE("  - &amp;MethodID",TEXT($A522,"0000"),
" {","MethodTypeCV:  ",CHAR(34),INDEX(Methods[Method Type],$A522),CHAR(34),
", MethodCode:  ",CHAR(34),INDEX(Methods[Method Code],$A522),CHAR(34),
", MethodName:  ",CHAR(34),INDEX(Methods[Method Name],$A522),CHAR(34),
", MethodDescription:  ",CHAR(34),INDEX(Methods[Method Description],$A522),CHAR(34),
", MethodLink:  ",CHAR(34),INDEX(Methods[Method Link],$A522),CHAR(34),
", OrganizationID: *OrganizationID",TEXT(MATCH(INDEX(Methods[Organization Name],$A522),Organizations[Organization Name],0),"0000"),"}"))</f>
        <v>#REF!</v>
      </c>
      <c r="Q522" t="e">
        <f>IF(INDEX(Variables[Variable Type],$A522)="","",
CONCATENATE("  - &amp;VariableID",TEXT($A522,"0000"),
" {","VariableTypeCV:  ",CHAR(34),INDEX(Variables[Variable Type],$A522),CHAR(34),
", VariableCode:  ",CHAR(34),INDEX(Variables[Variable Code],$A522),CHAR(34),
", VariableNameCV:  ",CHAR(34),INDEX(Variables[Variable Name],$A522),CHAR(34),
", VariableDefinition:  ",CHAR(34),INDEX(Variables[Variable Definition],$A522),CHAR(34),
", SpecciationCV:  ",CHAR(34),INDEX(Variables[Speciation],$A522),CHAR(34),
", NoDataValue:  ",CHAR(34),INDEX(Variables[No Data Value],$A522),CHAR(34),"}"))</f>
        <v>#REF!</v>
      </c>
    </row>
    <row r="523" spans="1:17" x14ac:dyDescent="0.25">
      <c r="A523">
        <v>520</v>
      </c>
      <c r="D523" t="e">
        <f>IF(INDEX(People[First Name],$A523)="","",
CONCATENATE("  - &amp;PersonID",TEXT($A523,"0000"),
" {","PersonFirstName:  ",CHAR(34),INDEX(People[First Name],$A523),CHAR(34),
", PersonMiddleName:  ",CHAR(34),INDEX(People[Middle Name],$A523),CHAR(34),
", PersonLastName:  ",CHAR(34),INDEX(People[Last Name],$A523),CHAR(34),"}"))</f>
        <v>#REF!</v>
      </c>
      <c r="E523" t="e">
        <f>IF(INDEX(Organizations[Organization Type '[CV']],$A523)="","",
CONCATENATE("  - &amp;OrganizationID",TEXT($A523,"0000"),
" {","OrganizationTypeCV:  ",CHAR(34),INDEX(Organizations[Organization Type '[CV']],$A523),CHAR(34),
", OrganizationCode:  ",CHAR(34),INDEX(Organizations[Organization Code],$A523),CHAR(34),
", OrganizationName:  ",CHAR(34),INDEX(Organizations[Organization Name],$A523),CHAR(34),
", OrganizationDescription:  ",CHAR(34),INDEX(Organizations[Organization Description],$A523),CHAR(34),
", OrganizationLink:  ",CHAR(34),INDEX(Organizations[Organization Link],$A523),CHAR(34),"}"))</f>
        <v>#REF!</v>
      </c>
      <c r="F523" t="e">
        <f>IF(INDEX(People[First Name],$A523)="","",
CONCATENATE("  - &amp;AffiliationID",TEXT($A523,"0000"),
" {PersonID: *PersonID",TEXT($A523,"0000"),
", OrganizationID: *OrganizationID",TEXT(MATCH(INDEX(People[Organization Name],$A523),Organizations[Organization Name],0),"0000"),
", IsPrimaryOrganizationContact: , AffiliationStartDate: , AffiliationEndDate: , PrimaryPhone: ",
", PrimaryEmail: ",CHAR(34),INDEX(People[Primary Email],$A523),CHAR(34),
", PrimaryAddress: ",CHAR(34),INDEX(People[Primary Address],$A523),CHAR(34),
", PersonLink: }"))</f>
        <v>#REF!</v>
      </c>
      <c r="H523" t="e">
        <f>IF(COUNTA(CitationInformation)=0,"",IF(INDEX(AuthorList[Author Name],$A523)="","",
CONCATENATE("  - &amp;AuthorListID",TEXT($A523,"0000"),
"  {CitationID: *CitationID0001",
", PersonID: *PersonID",TEXT(MATCH(INDEX(AuthorList[Author Name],$A523),People[Full Name],0),"0000"),
", AuthorOrder: ",INDEX(AuthorList[Author Number],$A523),"}")))</f>
        <v>#REF!</v>
      </c>
      <c r="K523" t="e">
        <f>IF(INDEX(SamplingFeatures[Feature Code],$A523)="","",
CONCATENATE("  - &amp;SamplingFeatureID",TEXT($A523,"0000"),
" {","SamplingFeatureUUID:  ",CHAR(34),INDEX(SamplingFeatures[Sampling Feature UUID],$A523),CHAR(34),
", SamplingFeatureTypeCV:  ",CHAR(34),INDEX(SamplingFeatures[Sampling Feature Type],$A523),CHAR(34),
", SamplingFeatureCode:  ",CHAR(34),INDEX(SamplingFeatures[Feature Code],$A523),CHAR(34),
", SamplingFeatureName:  ",CHAR(34),INDEX(SamplingFeatures[Feature Name],$A523),CHAR(34),
", SamplingFeatureDescription:  ",CHAR(34),INDEX(SamplingFeatures[Feature Description],$A523),CHAR(34),
", SamplingFeatureGeotypeCV:  ",CHAR(34),INDEX(SamplingFeatures[Feature Geo Type],$A523),CHAR(34),
", FeatureGeometry:  ",CHAR(34),INDEX(SamplingFeatures[Feature Geometry],$A523),CHAR(34),
", Elevation_m:  ",CHAR(34),INDEX(SamplingFeatures[Elevation_m],$A523),CHAR(34),
", ElevationDatumCV:  ",CHAR(34),ElevationDatum,CHAR(34),"}"))</f>
        <v>#REF!</v>
      </c>
      <c r="L523" t="e">
        <f>IF(INDEX(SamplingFeatures[Sampling Feature Type],$A523)&lt;&gt;"Site","",
CONCATENATE("  - &amp;SiteID",TEXT(SUMPRODUCT(--($L$3:$L522&lt;&gt;"")),"0000"),
" {","SamplingFeatureID:  *SamplingFeatureID",TEXT($A523,"0000"),
", SiteTypeCV:  ",CHAR(34),INDEX(Sites[Site Type],$A523),CHAR(34),
", Latitude:  ",INDEX(Sites[Latitude],$A523),
", Longitude:  ",INDEX(Sites[Longitude],$A523),
", SRSName:  ",CHAR(34),LatLonDatum,CHAR(34),"}"))</f>
        <v>#REF!</v>
      </c>
      <c r="M523" t="e">
        <f>IF(INDEX(SamplingFeatures[Sampling Feature Type],$A523)&lt;&gt;"Specimen","",
CONCATENATE("  - &amp;SpecimenID",TEXT(SUMPRODUCT(--($M$3:$M522&lt;&gt;"")),"0000"),
" {","SamplingFeatureID:  *SamplingFeatureID",TEXT($A523,"0000"),
", SpecimenTypeCV:  ",CHAR(34),INDEX(Specimens[Specimen Type],$A523),CHAR(34),
", SpecimenMediumCV:  ",INDEX(Specimens[Specimen Medium],$A523),
", IsFieldSpecimen:  ",CHAR(34),INDEX(Specimens[Is Field Specimen?],$A523),CHAR(34),"}"))</f>
        <v>#REF!</v>
      </c>
      <c r="N523" t="e">
        <f>IF(COUNTA(SpatialOffsets[])=0,"", IF(INDEX(SpatialOffsets[Spatial Offset Type],$A523)="","",
CONCATENATE("  - &amp;SpatialOffsetID",TEXT($A523,"0000"),
" {","SpatialOffsetTypeCV:  ",CHAR(34),INDEX(SpatialOffsets[Spatial Offset Type],$A523),CHAR(34),
", Offset1Value:  ",INDEX(SpatialOffsets[Offset 1 Value],$A523),
", Offset1UnitID:  ",CHAR(34),INDEX(SpatialOffsets[Offset 1 Unit],$A523),CHAR(34),
", Offset2Value:  ",INDEX(SpatialOffsets[Offset 2 Value],$A523),
", Offset2UnitID:  ",CHAR(34),INDEX(SpatialOffsets[Offset 2 Unit],$A523),CHAR(34),
", Offset3Value:  ",INDEX(SpatialOffsets[Offset 3 Value],$A523),
", Offset3UnitID:  ",CHAR(34),INDEX(SpatialOffsets[Offset 3 Unit],$A523),CHAR(34),,"}")))</f>
        <v>#REF!</v>
      </c>
      <c r="O523" t="e">
        <f>IF(COUNTA(RelatedFeatures[])=0,"", IF(INDEX(RelatedFeatures[First Sampling Feature Code],$A523)="","",
CONCATENATE("  - &amp;RelationID",TEXT($A523,"0000"),
" {","SamplingFeatureID:  *SamplingFeatureID",TEXT(MATCH(INDEX(RelatedFeatures[First Sampling Feature Code],$A523),SamplingFeatures[Feature Code],0),"0000"),
", RelationshipTypeCV:  ",CHAR(34),INDEX(RelatedFeatures[Relationship Type],$A523),CHAR(34),
", RelatedFeatureID: *SamplingFeatureID",TEXT(MATCH(INDEX(RelatedFeatures[Second Sampling Feature Code],$A523),SamplingFeatures[Feature Code],0),"0000"),
", SpatialOffsetID:  ",IF(INDEX(RelatedFeatures[Offset Number],$A523)="","",CONCATENATE("*SpatialOffsetID",TEXT(INDEX(RelatedFeatures[Offset Number],$A523),"0000"))),"}")))</f>
        <v>#REF!</v>
      </c>
      <c r="P523" t="e">
        <f>IF(INDEX(Methods[Method Type],$A523)="","",
CONCATENATE("  - &amp;MethodID",TEXT($A523,"0000"),
" {","MethodTypeCV:  ",CHAR(34),INDEX(Methods[Method Type],$A523),CHAR(34),
", MethodCode:  ",CHAR(34),INDEX(Methods[Method Code],$A523),CHAR(34),
", MethodName:  ",CHAR(34),INDEX(Methods[Method Name],$A523),CHAR(34),
", MethodDescription:  ",CHAR(34),INDEX(Methods[Method Description],$A523),CHAR(34),
", MethodLink:  ",CHAR(34),INDEX(Methods[Method Link],$A523),CHAR(34),
", OrganizationID: *OrganizationID",TEXT(MATCH(INDEX(Methods[Organization Name],$A523),Organizations[Organization Name],0),"0000"),"}"))</f>
        <v>#REF!</v>
      </c>
      <c r="Q523" t="e">
        <f>IF(INDEX(Variables[Variable Type],$A523)="","",
CONCATENATE("  - &amp;VariableID",TEXT($A523,"0000"),
" {","VariableTypeCV:  ",CHAR(34),INDEX(Variables[Variable Type],$A523),CHAR(34),
", VariableCode:  ",CHAR(34),INDEX(Variables[Variable Code],$A523),CHAR(34),
", VariableNameCV:  ",CHAR(34),INDEX(Variables[Variable Name],$A523),CHAR(34),
", VariableDefinition:  ",CHAR(34),INDEX(Variables[Variable Definition],$A523),CHAR(34),
", SpecciationCV:  ",CHAR(34),INDEX(Variables[Speciation],$A523),CHAR(34),
", NoDataValue:  ",CHAR(34),INDEX(Variables[No Data Value],$A523),CHAR(34),"}"))</f>
        <v>#REF!</v>
      </c>
    </row>
    <row r="524" spans="1:17" x14ac:dyDescent="0.25">
      <c r="A524">
        <v>521</v>
      </c>
      <c r="D524" t="e">
        <f>IF(INDEX(People[First Name],$A524)="","",
CONCATENATE("  - &amp;PersonID",TEXT($A524,"0000"),
" {","PersonFirstName:  ",CHAR(34),INDEX(People[First Name],$A524),CHAR(34),
", PersonMiddleName:  ",CHAR(34),INDEX(People[Middle Name],$A524),CHAR(34),
", PersonLastName:  ",CHAR(34),INDEX(People[Last Name],$A524),CHAR(34),"}"))</f>
        <v>#REF!</v>
      </c>
      <c r="E524" t="e">
        <f>IF(INDEX(Organizations[Organization Type '[CV']],$A524)="","",
CONCATENATE("  - &amp;OrganizationID",TEXT($A524,"0000"),
" {","OrganizationTypeCV:  ",CHAR(34),INDEX(Organizations[Organization Type '[CV']],$A524),CHAR(34),
", OrganizationCode:  ",CHAR(34),INDEX(Organizations[Organization Code],$A524),CHAR(34),
", OrganizationName:  ",CHAR(34),INDEX(Organizations[Organization Name],$A524),CHAR(34),
", OrganizationDescription:  ",CHAR(34),INDEX(Organizations[Organization Description],$A524),CHAR(34),
", OrganizationLink:  ",CHAR(34),INDEX(Organizations[Organization Link],$A524),CHAR(34),"}"))</f>
        <v>#REF!</v>
      </c>
      <c r="F524" t="e">
        <f>IF(INDEX(People[First Name],$A524)="","",
CONCATENATE("  - &amp;AffiliationID",TEXT($A524,"0000"),
" {PersonID: *PersonID",TEXT($A524,"0000"),
", OrganizationID: *OrganizationID",TEXT(MATCH(INDEX(People[Organization Name],$A524),Organizations[Organization Name],0),"0000"),
", IsPrimaryOrganizationContact: , AffiliationStartDate: , AffiliationEndDate: , PrimaryPhone: ",
", PrimaryEmail: ",CHAR(34),INDEX(People[Primary Email],$A524),CHAR(34),
", PrimaryAddress: ",CHAR(34),INDEX(People[Primary Address],$A524),CHAR(34),
", PersonLink: }"))</f>
        <v>#REF!</v>
      </c>
      <c r="H524" t="e">
        <f>IF(COUNTA(CitationInformation)=0,"",IF(INDEX(AuthorList[Author Name],$A524)="","",
CONCATENATE("  - &amp;AuthorListID",TEXT($A524,"0000"),
"  {CitationID: *CitationID0001",
", PersonID: *PersonID",TEXT(MATCH(INDEX(AuthorList[Author Name],$A524),People[Full Name],0),"0000"),
", AuthorOrder: ",INDEX(AuthorList[Author Number],$A524),"}")))</f>
        <v>#REF!</v>
      </c>
      <c r="K524" t="e">
        <f>IF(INDEX(SamplingFeatures[Feature Code],$A524)="","",
CONCATENATE("  - &amp;SamplingFeatureID",TEXT($A524,"0000"),
" {","SamplingFeatureUUID:  ",CHAR(34),INDEX(SamplingFeatures[Sampling Feature UUID],$A524),CHAR(34),
", SamplingFeatureTypeCV:  ",CHAR(34),INDEX(SamplingFeatures[Sampling Feature Type],$A524),CHAR(34),
", SamplingFeatureCode:  ",CHAR(34),INDEX(SamplingFeatures[Feature Code],$A524),CHAR(34),
", SamplingFeatureName:  ",CHAR(34),INDEX(SamplingFeatures[Feature Name],$A524),CHAR(34),
", SamplingFeatureDescription:  ",CHAR(34),INDEX(SamplingFeatures[Feature Description],$A524),CHAR(34),
", SamplingFeatureGeotypeCV:  ",CHAR(34),INDEX(SamplingFeatures[Feature Geo Type],$A524),CHAR(34),
", FeatureGeometry:  ",CHAR(34),INDEX(SamplingFeatures[Feature Geometry],$A524),CHAR(34),
", Elevation_m:  ",CHAR(34),INDEX(SamplingFeatures[Elevation_m],$A524),CHAR(34),
", ElevationDatumCV:  ",CHAR(34),ElevationDatum,CHAR(34),"}"))</f>
        <v>#REF!</v>
      </c>
      <c r="L524" t="e">
        <f>IF(INDEX(SamplingFeatures[Sampling Feature Type],$A524)&lt;&gt;"Site","",
CONCATENATE("  - &amp;SiteID",TEXT(SUMPRODUCT(--($L$3:$L523&lt;&gt;"")),"0000"),
" {","SamplingFeatureID:  *SamplingFeatureID",TEXT($A524,"0000"),
", SiteTypeCV:  ",CHAR(34),INDEX(Sites[Site Type],$A524),CHAR(34),
", Latitude:  ",INDEX(Sites[Latitude],$A524),
", Longitude:  ",INDEX(Sites[Longitude],$A524),
", SRSName:  ",CHAR(34),LatLonDatum,CHAR(34),"}"))</f>
        <v>#REF!</v>
      </c>
      <c r="M524" t="e">
        <f>IF(INDEX(SamplingFeatures[Sampling Feature Type],$A524)&lt;&gt;"Specimen","",
CONCATENATE("  - &amp;SpecimenID",TEXT(SUMPRODUCT(--($M$3:$M523&lt;&gt;"")),"0000"),
" {","SamplingFeatureID:  *SamplingFeatureID",TEXT($A524,"0000"),
", SpecimenTypeCV:  ",CHAR(34),INDEX(Specimens[Specimen Type],$A524),CHAR(34),
", SpecimenMediumCV:  ",INDEX(Specimens[Specimen Medium],$A524),
", IsFieldSpecimen:  ",CHAR(34),INDEX(Specimens[Is Field Specimen?],$A524),CHAR(34),"}"))</f>
        <v>#REF!</v>
      </c>
      <c r="N524" t="e">
        <f>IF(COUNTA(SpatialOffsets[])=0,"", IF(INDEX(SpatialOffsets[Spatial Offset Type],$A524)="","",
CONCATENATE("  - &amp;SpatialOffsetID",TEXT($A524,"0000"),
" {","SpatialOffsetTypeCV:  ",CHAR(34),INDEX(SpatialOffsets[Spatial Offset Type],$A524),CHAR(34),
", Offset1Value:  ",INDEX(SpatialOffsets[Offset 1 Value],$A524),
", Offset1UnitID:  ",CHAR(34),INDEX(SpatialOffsets[Offset 1 Unit],$A524),CHAR(34),
", Offset2Value:  ",INDEX(SpatialOffsets[Offset 2 Value],$A524),
", Offset2UnitID:  ",CHAR(34),INDEX(SpatialOffsets[Offset 2 Unit],$A524),CHAR(34),
", Offset3Value:  ",INDEX(SpatialOffsets[Offset 3 Value],$A524),
", Offset3UnitID:  ",CHAR(34),INDEX(SpatialOffsets[Offset 3 Unit],$A524),CHAR(34),,"}")))</f>
        <v>#REF!</v>
      </c>
      <c r="O524" t="e">
        <f>IF(COUNTA(RelatedFeatures[])=0,"", IF(INDEX(RelatedFeatures[First Sampling Feature Code],$A524)="","",
CONCATENATE("  - &amp;RelationID",TEXT($A524,"0000"),
" {","SamplingFeatureID:  *SamplingFeatureID",TEXT(MATCH(INDEX(RelatedFeatures[First Sampling Feature Code],$A524),SamplingFeatures[Feature Code],0),"0000"),
", RelationshipTypeCV:  ",CHAR(34),INDEX(RelatedFeatures[Relationship Type],$A524),CHAR(34),
", RelatedFeatureID: *SamplingFeatureID",TEXT(MATCH(INDEX(RelatedFeatures[Second Sampling Feature Code],$A524),SamplingFeatures[Feature Code],0),"0000"),
", SpatialOffsetID:  ",IF(INDEX(RelatedFeatures[Offset Number],$A524)="","",CONCATENATE("*SpatialOffsetID",TEXT(INDEX(RelatedFeatures[Offset Number],$A524),"0000"))),"}")))</f>
        <v>#REF!</v>
      </c>
      <c r="P524" t="e">
        <f>IF(INDEX(Methods[Method Type],$A524)="","",
CONCATENATE("  - &amp;MethodID",TEXT($A524,"0000"),
" {","MethodTypeCV:  ",CHAR(34),INDEX(Methods[Method Type],$A524),CHAR(34),
", MethodCode:  ",CHAR(34),INDEX(Methods[Method Code],$A524),CHAR(34),
", MethodName:  ",CHAR(34),INDEX(Methods[Method Name],$A524),CHAR(34),
", MethodDescription:  ",CHAR(34),INDEX(Methods[Method Description],$A524),CHAR(34),
", MethodLink:  ",CHAR(34),INDEX(Methods[Method Link],$A524),CHAR(34),
", OrganizationID: *OrganizationID",TEXT(MATCH(INDEX(Methods[Organization Name],$A524),Organizations[Organization Name],0),"0000"),"}"))</f>
        <v>#REF!</v>
      </c>
      <c r="Q524" t="e">
        <f>IF(INDEX(Variables[Variable Type],$A524)="","",
CONCATENATE("  - &amp;VariableID",TEXT($A524,"0000"),
" {","VariableTypeCV:  ",CHAR(34),INDEX(Variables[Variable Type],$A524),CHAR(34),
", VariableCode:  ",CHAR(34),INDEX(Variables[Variable Code],$A524),CHAR(34),
", VariableNameCV:  ",CHAR(34),INDEX(Variables[Variable Name],$A524),CHAR(34),
", VariableDefinition:  ",CHAR(34),INDEX(Variables[Variable Definition],$A524),CHAR(34),
", SpecciationCV:  ",CHAR(34),INDEX(Variables[Speciation],$A524),CHAR(34),
", NoDataValue:  ",CHAR(34),INDEX(Variables[No Data Value],$A524),CHAR(34),"}"))</f>
        <v>#REF!</v>
      </c>
    </row>
    <row r="525" spans="1:17" x14ac:dyDescent="0.25">
      <c r="A525">
        <v>522</v>
      </c>
      <c r="D525" t="e">
        <f>IF(INDEX(People[First Name],$A525)="","",
CONCATENATE("  - &amp;PersonID",TEXT($A525,"0000"),
" {","PersonFirstName:  ",CHAR(34),INDEX(People[First Name],$A525),CHAR(34),
", PersonMiddleName:  ",CHAR(34),INDEX(People[Middle Name],$A525),CHAR(34),
", PersonLastName:  ",CHAR(34),INDEX(People[Last Name],$A525),CHAR(34),"}"))</f>
        <v>#REF!</v>
      </c>
      <c r="E525" t="e">
        <f>IF(INDEX(Organizations[Organization Type '[CV']],$A525)="","",
CONCATENATE("  - &amp;OrganizationID",TEXT($A525,"0000"),
" {","OrganizationTypeCV:  ",CHAR(34),INDEX(Organizations[Organization Type '[CV']],$A525),CHAR(34),
", OrganizationCode:  ",CHAR(34),INDEX(Organizations[Organization Code],$A525),CHAR(34),
", OrganizationName:  ",CHAR(34),INDEX(Organizations[Organization Name],$A525),CHAR(34),
", OrganizationDescription:  ",CHAR(34),INDEX(Organizations[Organization Description],$A525),CHAR(34),
", OrganizationLink:  ",CHAR(34),INDEX(Organizations[Organization Link],$A525),CHAR(34),"}"))</f>
        <v>#REF!</v>
      </c>
      <c r="F525" t="e">
        <f>IF(INDEX(People[First Name],$A525)="","",
CONCATENATE("  - &amp;AffiliationID",TEXT($A525,"0000"),
" {PersonID: *PersonID",TEXT($A525,"0000"),
", OrganizationID: *OrganizationID",TEXT(MATCH(INDEX(People[Organization Name],$A525),Organizations[Organization Name],0),"0000"),
", IsPrimaryOrganizationContact: , AffiliationStartDate: , AffiliationEndDate: , PrimaryPhone: ",
", PrimaryEmail: ",CHAR(34),INDEX(People[Primary Email],$A525),CHAR(34),
", PrimaryAddress: ",CHAR(34),INDEX(People[Primary Address],$A525),CHAR(34),
", PersonLink: }"))</f>
        <v>#REF!</v>
      </c>
      <c r="H525" t="e">
        <f>IF(COUNTA(CitationInformation)=0,"",IF(INDEX(AuthorList[Author Name],$A525)="","",
CONCATENATE("  - &amp;AuthorListID",TEXT($A525,"0000"),
"  {CitationID: *CitationID0001",
", PersonID: *PersonID",TEXT(MATCH(INDEX(AuthorList[Author Name],$A525),People[Full Name],0),"0000"),
", AuthorOrder: ",INDEX(AuthorList[Author Number],$A525),"}")))</f>
        <v>#REF!</v>
      </c>
      <c r="K525" t="e">
        <f>IF(INDEX(SamplingFeatures[Feature Code],$A525)="","",
CONCATENATE("  - &amp;SamplingFeatureID",TEXT($A525,"0000"),
" {","SamplingFeatureUUID:  ",CHAR(34),INDEX(SamplingFeatures[Sampling Feature UUID],$A525),CHAR(34),
", SamplingFeatureTypeCV:  ",CHAR(34),INDEX(SamplingFeatures[Sampling Feature Type],$A525),CHAR(34),
", SamplingFeatureCode:  ",CHAR(34),INDEX(SamplingFeatures[Feature Code],$A525),CHAR(34),
", SamplingFeatureName:  ",CHAR(34),INDEX(SamplingFeatures[Feature Name],$A525),CHAR(34),
", SamplingFeatureDescription:  ",CHAR(34),INDEX(SamplingFeatures[Feature Description],$A525),CHAR(34),
", SamplingFeatureGeotypeCV:  ",CHAR(34),INDEX(SamplingFeatures[Feature Geo Type],$A525),CHAR(34),
", FeatureGeometry:  ",CHAR(34),INDEX(SamplingFeatures[Feature Geometry],$A525),CHAR(34),
", Elevation_m:  ",CHAR(34),INDEX(SamplingFeatures[Elevation_m],$A525),CHAR(34),
", ElevationDatumCV:  ",CHAR(34),ElevationDatum,CHAR(34),"}"))</f>
        <v>#REF!</v>
      </c>
      <c r="L525" t="e">
        <f>IF(INDEX(SamplingFeatures[Sampling Feature Type],$A525)&lt;&gt;"Site","",
CONCATENATE("  - &amp;SiteID",TEXT(SUMPRODUCT(--($L$3:$L524&lt;&gt;"")),"0000"),
" {","SamplingFeatureID:  *SamplingFeatureID",TEXT($A525,"0000"),
", SiteTypeCV:  ",CHAR(34),INDEX(Sites[Site Type],$A525),CHAR(34),
", Latitude:  ",INDEX(Sites[Latitude],$A525),
", Longitude:  ",INDEX(Sites[Longitude],$A525),
", SRSName:  ",CHAR(34),LatLonDatum,CHAR(34),"}"))</f>
        <v>#REF!</v>
      </c>
      <c r="M525" t="e">
        <f>IF(INDEX(SamplingFeatures[Sampling Feature Type],$A525)&lt;&gt;"Specimen","",
CONCATENATE("  - &amp;SpecimenID",TEXT(SUMPRODUCT(--($M$3:$M524&lt;&gt;"")),"0000"),
" {","SamplingFeatureID:  *SamplingFeatureID",TEXT($A525,"0000"),
", SpecimenTypeCV:  ",CHAR(34),INDEX(Specimens[Specimen Type],$A525),CHAR(34),
", SpecimenMediumCV:  ",INDEX(Specimens[Specimen Medium],$A525),
", IsFieldSpecimen:  ",CHAR(34),INDEX(Specimens[Is Field Specimen?],$A525),CHAR(34),"}"))</f>
        <v>#REF!</v>
      </c>
      <c r="N525" t="e">
        <f>IF(COUNTA(SpatialOffsets[])=0,"", IF(INDEX(SpatialOffsets[Spatial Offset Type],$A525)="","",
CONCATENATE("  - &amp;SpatialOffsetID",TEXT($A525,"0000"),
" {","SpatialOffsetTypeCV:  ",CHAR(34),INDEX(SpatialOffsets[Spatial Offset Type],$A525),CHAR(34),
", Offset1Value:  ",INDEX(SpatialOffsets[Offset 1 Value],$A525),
", Offset1UnitID:  ",CHAR(34),INDEX(SpatialOffsets[Offset 1 Unit],$A525),CHAR(34),
", Offset2Value:  ",INDEX(SpatialOffsets[Offset 2 Value],$A525),
", Offset2UnitID:  ",CHAR(34),INDEX(SpatialOffsets[Offset 2 Unit],$A525),CHAR(34),
", Offset3Value:  ",INDEX(SpatialOffsets[Offset 3 Value],$A525),
", Offset3UnitID:  ",CHAR(34),INDEX(SpatialOffsets[Offset 3 Unit],$A525),CHAR(34),,"}")))</f>
        <v>#REF!</v>
      </c>
      <c r="O525" t="e">
        <f>IF(COUNTA(RelatedFeatures[])=0,"", IF(INDEX(RelatedFeatures[First Sampling Feature Code],$A525)="","",
CONCATENATE("  - &amp;RelationID",TEXT($A525,"0000"),
" {","SamplingFeatureID:  *SamplingFeatureID",TEXT(MATCH(INDEX(RelatedFeatures[First Sampling Feature Code],$A525),SamplingFeatures[Feature Code],0),"0000"),
", RelationshipTypeCV:  ",CHAR(34),INDEX(RelatedFeatures[Relationship Type],$A525),CHAR(34),
", RelatedFeatureID: *SamplingFeatureID",TEXT(MATCH(INDEX(RelatedFeatures[Second Sampling Feature Code],$A525),SamplingFeatures[Feature Code],0),"0000"),
", SpatialOffsetID:  ",IF(INDEX(RelatedFeatures[Offset Number],$A525)="","",CONCATENATE("*SpatialOffsetID",TEXT(INDEX(RelatedFeatures[Offset Number],$A525),"0000"))),"}")))</f>
        <v>#REF!</v>
      </c>
      <c r="P525" t="e">
        <f>IF(INDEX(Methods[Method Type],$A525)="","",
CONCATENATE("  - &amp;MethodID",TEXT($A525,"0000"),
" {","MethodTypeCV:  ",CHAR(34),INDEX(Methods[Method Type],$A525),CHAR(34),
", MethodCode:  ",CHAR(34),INDEX(Methods[Method Code],$A525),CHAR(34),
", MethodName:  ",CHAR(34),INDEX(Methods[Method Name],$A525),CHAR(34),
", MethodDescription:  ",CHAR(34),INDEX(Methods[Method Description],$A525),CHAR(34),
", MethodLink:  ",CHAR(34),INDEX(Methods[Method Link],$A525),CHAR(34),
", OrganizationID: *OrganizationID",TEXT(MATCH(INDEX(Methods[Organization Name],$A525),Organizations[Organization Name],0),"0000"),"}"))</f>
        <v>#REF!</v>
      </c>
      <c r="Q525" t="e">
        <f>IF(INDEX(Variables[Variable Type],$A525)="","",
CONCATENATE("  - &amp;VariableID",TEXT($A525,"0000"),
" {","VariableTypeCV:  ",CHAR(34),INDEX(Variables[Variable Type],$A525),CHAR(34),
", VariableCode:  ",CHAR(34),INDEX(Variables[Variable Code],$A525),CHAR(34),
", VariableNameCV:  ",CHAR(34),INDEX(Variables[Variable Name],$A525),CHAR(34),
", VariableDefinition:  ",CHAR(34),INDEX(Variables[Variable Definition],$A525),CHAR(34),
", SpecciationCV:  ",CHAR(34),INDEX(Variables[Speciation],$A525),CHAR(34),
", NoDataValue:  ",CHAR(34),INDEX(Variables[No Data Value],$A525),CHAR(34),"}"))</f>
        <v>#REF!</v>
      </c>
    </row>
    <row r="526" spans="1:17" x14ac:dyDescent="0.25">
      <c r="A526">
        <v>523</v>
      </c>
      <c r="D526" t="e">
        <f>IF(INDEX(People[First Name],$A526)="","",
CONCATENATE("  - &amp;PersonID",TEXT($A526,"0000"),
" {","PersonFirstName:  ",CHAR(34),INDEX(People[First Name],$A526),CHAR(34),
", PersonMiddleName:  ",CHAR(34),INDEX(People[Middle Name],$A526),CHAR(34),
", PersonLastName:  ",CHAR(34),INDEX(People[Last Name],$A526),CHAR(34),"}"))</f>
        <v>#REF!</v>
      </c>
      <c r="E526" t="e">
        <f>IF(INDEX(Organizations[Organization Type '[CV']],$A526)="","",
CONCATENATE("  - &amp;OrganizationID",TEXT($A526,"0000"),
" {","OrganizationTypeCV:  ",CHAR(34),INDEX(Organizations[Organization Type '[CV']],$A526),CHAR(34),
", OrganizationCode:  ",CHAR(34),INDEX(Organizations[Organization Code],$A526),CHAR(34),
", OrganizationName:  ",CHAR(34),INDEX(Organizations[Organization Name],$A526),CHAR(34),
", OrganizationDescription:  ",CHAR(34),INDEX(Organizations[Organization Description],$A526),CHAR(34),
", OrganizationLink:  ",CHAR(34),INDEX(Organizations[Organization Link],$A526),CHAR(34),"}"))</f>
        <v>#REF!</v>
      </c>
      <c r="F526" t="e">
        <f>IF(INDEX(People[First Name],$A526)="","",
CONCATENATE("  - &amp;AffiliationID",TEXT($A526,"0000"),
" {PersonID: *PersonID",TEXT($A526,"0000"),
", OrganizationID: *OrganizationID",TEXT(MATCH(INDEX(People[Organization Name],$A526),Organizations[Organization Name],0),"0000"),
", IsPrimaryOrganizationContact: , AffiliationStartDate: , AffiliationEndDate: , PrimaryPhone: ",
", PrimaryEmail: ",CHAR(34),INDEX(People[Primary Email],$A526),CHAR(34),
", PrimaryAddress: ",CHAR(34),INDEX(People[Primary Address],$A526),CHAR(34),
", PersonLink: }"))</f>
        <v>#REF!</v>
      </c>
      <c r="H526" t="e">
        <f>IF(COUNTA(CitationInformation)=0,"",IF(INDEX(AuthorList[Author Name],$A526)="","",
CONCATENATE("  - &amp;AuthorListID",TEXT($A526,"0000"),
"  {CitationID: *CitationID0001",
", PersonID: *PersonID",TEXT(MATCH(INDEX(AuthorList[Author Name],$A526),People[Full Name],0),"0000"),
", AuthorOrder: ",INDEX(AuthorList[Author Number],$A526),"}")))</f>
        <v>#REF!</v>
      </c>
      <c r="K526" t="e">
        <f>IF(INDEX(SamplingFeatures[Feature Code],$A526)="","",
CONCATENATE("  - &amp;SamplingFeatureID",TEXT($A526,"0000"),
" {","SamplingFeatureUUID:  ",CHAR(34),INDEX(SamplingFeatures[Sampling Feature UUID],$A526),CHAR(34),
", SamplingFeatureTypeCV:  ",CHAR(34),INDEX(SamplingFeatures[Sampling Feature Type],$A526),CHAR(34),
", SamplingFeatureCode:  ",CHAR(34),INDEX(SamplingFeatures[Feature Code],$A526),CHAR(34),
", SamplingFeatureName:  ",CHAR(34),INDEX(SamplingFeatures[Feature Name],$A526),CHAR(34),
", SamplingFeatureDescription:  ",CHAR(34),INDEX(SamplingFeatures[Feature Description],$A526),CHAR(34),
", SamplingFeatureGeotypeCV:  ",CHAR(34),INDEX(SamplingFeatures[Feature Geo Type],$A526),CHAR(34),
", FeatureGeometry:  ",CHAR(34),INDEX(SamplingFeatures[Feature Geometry],$A526),CHAR(34),
", Elevation_m:  ",CHAR(34),INDEX(SamplingFeatures[Elevation_m],$A526),CHAR(34),
", ElevationDatumCV:  ",CHAR(34),ElevationDatum,CHAR(34),"}"))</f>
        <v>#REF!</v>
      </c>
      <c r="L526" t="e">
        <f>IF(INDEX(SamplingFeatures[Sampling Feature Type],$A526)&lt;&gt;"Site","",
CONCATENATE("  - &amp;SiteID",TEXT(SUMPRODUCT(--($L$3:$L525&lt;&gt;"")),"0000"),
" {","SamplingFeatureID:  *SamplingFeatureID",TEXT($A526,"0000"),
", SiteTypeCV:  ",CHAR(34),INDEX(Sites[Site Type],$A526),CHAR(34),
", Latitude:  ",INDEX(Sites[Latitude],$A526),
", Longitude:  ",INDEX(Sites[Longitude],$A526),
", SRSName:  ",CHAR(34),LatLonDatum,CHAR(34),"}"))</f>
        <v>#REF!</v>
      </c>
      <c r="M526" t="e">
        <f>IF(INDEX(SamplingFeatures[Sampling Feature Type],$A526)&lt;&gt;"Specimen","",
CONCATENATE("  - &amp;SpecimenID",TEXT(SUMPRODUCT(--($M$3:$M525&lt;&gt;"")),"0000"),
" {","SamplingFeatureID:  *SamplingFeatureID",TEXT($A526,"0000"),
", SpecimenTypeCV:  ",CHAR(34),INDEX(Specimens[Specimen Type],$A526),CHAR(34),
", SpecimenMediumCV:  ",INDEX(Specimens[Specimen Medium],$A526),
", IsFieldSpecimen:  ",CHAR(34),INDEX(Specimens[Is Field Specimen?],$A526),CHAR(34),"}"))</f>
        <v>#REF!</v>
      </c>
      <c r="N526" t="e">
        <f>IF(COUNTA(SpatialOffsets[])=0,"", IF(INDEX(SpatialOffsets[Spatial Offset Type],$A526)="","",
CONCATENATE("  - &amp;SpatialOffsetID",TEXT($A526,"0000"),
" {","SpatialOffsetTypeCV:  ",CHAR(34),INDEX(SpatialOffsets[Spatial Offset Type],$A526),CHAR(34),
", Offset1Value:  ",INDEX(SpatialOffsets[Offset 1 Value],$A526),
", Offset1UnitID:  ",CHAR(34),INDEX(SpatialOffsets[Offset 1 Unit],$A526),CHAR(34),
", Offset2Value:  ",INDEX(SpatialOffsets[Offset 2 Value],$A526),
", Offset2UnitID:  ",CHAR(34),INDEX(SpatialOffsets[Offset 2 Unit],$A526),CHAR(34),
", Offset3Value:  ",INDEX(SpatialOffsets[Offset 3 Value],$A526),
", Offset3UnitID:  ",CHAR(34),INDEX(SpatialOffsets[Offset 3 Unit],$A526),CHAR(34),,"}")))</f>
        <v>#REF!</v>
      </c>
      <c r="O526" t="e">
        <f>IF(COUNTA(RelatedFeatures[])=0,"", IF(INDEX(RelatedFeatures[First Sampling Feature Code],$A526)="","",
CONCATENATE("  - &amp;RelationID",TEXT($A526,"0000"),
" {","SamplingFeatureID:  *SamplingFeatureID",TEXT(MATCH(INDEX(RelatedFeatures[First Sampling Feature Code],$A526),SamplingFeatures[Feature Code],0),"0000"),
", RelationshipTypeCV:  ",CHAR(34),INDEX(RelatedFeatures[Relationship Type],$A526),CHAR(34),
", RelatedFeatureID: *SamplingFeatureID",TEXT(MATCH(INDEX(RelatedFeatures[Second Sampling Feature Code],$A526),SamplingFeatures[Feature Code],0),"0000"),
", SpatialOffsetID:  ",IF(INDEX(RelatedFeatures[Offset Number],$A526)="","",CONCATENATE("*SpatialOffsetID",TEXT(INDEX(RelatedFeatures[Offset Number],$A526),"0000"))),"}")))</f>
        <v>#REF!</v>
      </c>
      <c r="P526" t="e">
        <f>IF(INDEX(Methods[Method Type],$A526)="","",
CONCATENATE("  - &amp;MethodID",TEXT($A526,"0000"),
" {","MethodTypeCV:  ",CHAR(34),INDEX(Methods[Method Type],$A526),CHAR(34),
", MethodCode:  ",CHAR(34),INDEX(Methods[Method Code],$A526),CHAR(34),
", MethodName:  ",CHAR(34),INDEX(Methods[Method Name],$A526),CHAR(34),
", MethodDescription:  ",CHAR(34),INDEX(Methods[Method Description],$A526),CHAR(34),
", MethodLink:  ",CHAR(34),INDEX(Methods[Method Link],$A526),CHAR(34),
", OrganizationID: *OrganizationID",TEXT(MATCH(INDEX(Methods[Organization Name],$A526),Organizations[Organization Name],0),"0000"),"}"))</f>
        <v>#REF!</v>
      </c>
      <c r="Q526" t="e">
        <f>IF(INDEX(Variables[Variable Type],$A526)="","",
CONCATENATE("  - &amp;VariableID",TEXT($A526,"0000"),
" {","VariableTypeCV:  ",CHAR(34),INDEX(Variables[Variable Type],$A526),CHAR(34),
", VariableCode:  ",CHAR(34),INDEX(Variables[Variable Code],$A526),CHAR(34),
", VariableNameCV:  ",CHAR(34),INDEX(Variables[Variable Name],$A526),CHAR(34),
", VariableDefinition:  ",CHAR(34),INDEX(Variables[Variable Definition],$A526),CHAR(34),
", SpecciationCV:  ",CHAR(34),INDEX(Variables[Speciation],$A526),CHAR(34),
", NoDataValue:  ",CHAR(34),INDEX(Variables[No Data Value],$A526),CHAR(34),"}"))</f>
        <v>#REF!</v>
      </c>
    </row>
    <row r="527" spans="1:17" x14ac:dyDescent="0.25">
      <c r="A527">
        <v>524</v>
      </c>
      <c r="D527" t="e">
        <f>IF(INDEX(People[First Name],$A527)="","",
CONCATENATE("  - &amp;PersonID",TEXT($A527,"0000"),
" {","PersonFirstName:  ",CHAR(34),INDEX(People[First Name],$A527),CHAR(34),
", PersonMiddleName:  ",CHAR(34),INDEX(People[Middle Name],$A527),CHAR(34),
", PersonLastName:  ",CHAR(34),INDEX(People[Last Name],$A527),CHAR(34),"}"))</f>
        <v>#REF!</v>
      </c>
      <c r="E527" t="e">
        <f>IF(INDEX(Organizations[Organization Type '[CV']],$A527)="","",
CONCATENATE("  - &amp;OrganizationID",TEXT($A527,"0000"),
" {","OrganizationTypeCV:  ",CHAR(34),INDEX(Organizations[Organization Type '[CV']],$A527),CHAR(34),
", OrganizationCode:  ",CHAR(34),INDEX(Organizations[Organization Code],$A527),CHAR(34),
", OrganizationName:  ",CHAR(34),INDEX(Organizations[Organization Name],$A527),CHAR(34),
", OrganizationDescription:  ",CHAR(34),INDEX(Organizations[Organization Description],$A527),CHAR(34),
", OrganizationLink:  ",CHAR(34),INDEX(Organizations[Organization Link],$A527),CHAR(34),"}"))</f>
        <v>#REF!</v>
      </c>
      <c r="F527" t="e">
        <f>IF(INDEX(People[First Name],$A527)="","",
CONCATENATE("  - &amp;AffiliationID",TEXT($A527,"0000"),
" {PersonID: *PersonID",TEXT($A527,"0000"),
", OrganizationID: *OrganizationID",TEXT(MATCH(INDEX(People[Organization Name],$A527),Organizations[Organization Name],0),"0000"),
", IsPrimaryOrganizationContact: , AffiliationStartDate: , AffiliationEndDate: , PrimaryPhone: ",
", PrimaryEmail: ",CHAR(34),INDEX(People[Primary Email],$A527),CHAR(34),
", PrimaryAddress: ",CHAR(34),INDEX(People[Primary Address],$A527),CHAR(34),
", PersonLink: }"))</f>
        <v>#REF!</v>
      </c>
      <c r="H527" t="e">
        <f>IF(COUNTA(CitationInformation)=0,"",IF(INDEX(AuthorList[Author Name],$A527)="","",
CONCATENATE("  - &amp;AuthorListID",TEXT($A527,"0000"),
"  {CitationID: *CitationID0001",
", PersonID: *PersonID",TEXT(MATCH(INDEX(AuthorList[Author Name],$A527),People[Full Name],0),"0000"),
", AuthorOrder: ",INDEX(AuthorList[Author Number],$A527),"}")))</f>
        <v>#REF!</v>
      </c>
      <c r="K527" t="e">
        <f>IF(INDEX(SamplingFeatures[Feature Code],$A527)="","",
CONCATENATE("  - &amp;SamplingFeatureID",TEXT($A527,"0000"),
" {","SamplingFeatureUUID:  ",CHAR(34),INDEX(SamplingFeatures[Sampling Feature UUID],$A527),CHAR(34),
", SamplingFeatureTypeCV:  ",CHAR(34),INDEX(SamplingFeatures[Sampling Feature Type],$A527),CHAR(34),
", SamplingFeatureCode:  ",CHAR(34),INDEX(SamplingFeatures[Feature Code],$A527),CHAR(34),
", SamplingFeatureName:  ",CHAR(34),INDEX(SamplingFeatures[Feature Name],$A527),CHAR(34),
", SamplingFeatureDescription:  ",CHAR(34),INDEX(SamplingFeatures[Feature Description],$A527),CHAR(34),
", SamplingFeatureGeotypeCV:  ",CHAR(34),INDEX(SamplingFeatures[Feature Geo Type],$A527),CHAR(34),
", FeatureGeometry:  ",CHAR(34),INDEX(SamplingFeatures[Feature Geometry],$A527),CHAR(34),
", Elevation_m:  ",CHAR(34),INDEX(SamplingFeatures[Elevation_m],$A527),CHAR(34),
", ElevationDatumCV:  ",CHAR(34),ElevationDatum,CHAR(34),"}"))</f>
        <v>#REF!</v>
      </c>
      <c r="L527" t="e">
        <f>IF(INDEX(SamplingFeatures[Sampling Feature Type],$A527)&lt;&gt;"Site","",
CONCATENATE("  - &amp;SiteID",TEXT(SUMPRODUCT(--($L$3:$L526&lt;&gt;"")),"0000"),
" {","SamplingFeatureID:  *SamplingFeatureID",TEXT($A527,"0000"),
", SiteTypeCV:  ",CHAR(34),INDEX(Sites[Site Type],$A527),CHAR(34),
", Latitude:  ",INDEX(Sites[Latitude],$A527),
", Longitude:  ",INDEX(Sites[Longitude],$A527),
", SRSName:  ",CHAR(34),LatLonDatum,CHAR(34),"}"))</f>
        <v>#REF!</v>
      </c>
      <c r="M527" t="e">
        <f>IF(INDEX(SamplingFeatures[Sampling Feature Type],$A527)&lt;&gt;"Specimen","",
CONCATENATE("  - &amp;SpecimenID",TEXT(SUMPRODUCT(--($M$3:$M526&lt;&gt;"")),"0000"),
" {","SamplingFeatureID:  *SamplingFeatureID",TEXT($A527,"0000"),
", SpecimenTypeCV:  ",CHAR(34),INDEX(Specimens[Specimen Type],$A527),CHAR(34),
", SpecimenMediumCV:  ",INDEX(Specimens[Specimen Medium],$A527),
", IsFieldSpecimen:  ",CHAR(34),INDEX(Specimens[Is Field Specimen?],$A527),CHAR(34),"}"))</f>
        <v>#REF!</v>
      </c>
      <c r="N527" t="e">
        <f>IF(COUNTA(SpatialOffsets[])=0,"", IF(INDEX(SpatialOffsets[Spatial Offset Type],$A527)="","",
CONCATENATE("  - &amp;SpatialOffsetID",TEXT($A527,"0000"),
" {","SpatialOffsetTypeCV:  ",CHAR(34),INDEX(SpatialOffsets[Spatial Offset Type],$A527),CHAR(34),
", Offset1Value:  ",INDEX(SpatialOffsets[Offset 1 Value],$A527),
", Offset1UnitID:  ",CHAR(34),INDEX(SpatialOffsets[Offset 1 Unit],$A527),CHAR(34),
", Offset2Value:  ",INDEX(SpatialOffsets[Offset 2 Value],$A527),
", Offset2UnitID:  ",CHAR(34),INDEX(SpatialOffsets[Offset 2 Unit],$A527),CHAR(34),
", Offset3Value:  ",INDEX(SpatialOffsets[Offset 3 Value],$A527),
", Offset3UnitID:  ",CHAR(34),INDEX(SpatialOffsets[Offset 3 Unit],$A527),CHAR(34),,"}")))</f>
        <v>#REF!</v>
      </c>
      <c r="O527" t="e">
        <f>IF(COUNTA(RelatedFeatures[])=0,"", IF(INDEX(RelatedFeatures[First Sampling Feature Code],$A527)="","",
CONCATENATE("  - &amp;RelationID",TEXT($A527,"0000"),
" {","SamplingFeatureID:  *SamplingFeatureID",TEXT(MATCH(INDEX(RelatedFeatures[First Sampling Feature Code],$A527),SamplingFeatures[Feature Code],0),"0000"),
", RelationshipTypeCV:  ",CHAR(34),INDEX(RelatedFeatures[Relationship Type],$A527),CHAR(34),
", RelatedFeatureID: *SamplingFeatureID",TEXT(MATCH(INDEX(RelatedFeatures[Second Sampling Feature Code],$A527),SamplingFeatures[Feature Code],0),"0000"),
", SpatialOffsetID:  ",IF(INDEX(RelatedFeatures[Offset Number],$A527)="","",CONCATENATE("*SpatialOffsetID",TEXT(INDEX(RelatedFeatures[Offset Number],$A527),"0000"))),"}")))</f>
        <v>#REF!</v>
      </c>
      <c r="P527" t="e">
        <f>IF(INDEX(Methods[Method Type],$A527)="","",
CONCATENATE("  - &amp;MethodID",TEXT($A527,"0000"),
" {","MethodTypeCV:  ",CHAR(34),INDEX(Methods[Method Type],$A527),CHAR(34),
", MethodCode:  ",CHAR(34),INDEX(Methods[Method Code],$A527),CHAR(34),
", MethodName:  ",CHAR(34),INDEX(Methods[Method Name],$A527),CHAR(34),
", MethodDescription:  ",CHAR(34),INDEX(Methods[Method Description],$A527),CHAR(34),
", MethodLink:  ",CHAR(34),INDEX(Methods[Method Link],$A527),CHAR(34),
", OrganizationID: *OrganizationID",TEXT(MATCH(INDEX(Methods[Organization Name],$A527),Organizations[Organization Name],0),"0000"),"}"))</f>
        <v>#REF!</v>
      </c>
      <c r="Q527" t="e">
        <f>IF(INDEX(Variables[Variable Type],$A527)="","",
CONCATENATE("  - &amp;VariableID",TEXT($A527,"0000"),
" {","VariableTypeCV:  ",CHAR(34),INDEX(Variables[Variable Type],$A527),CHAR(34),
", VariableCode:  ",CHAR(34),INDEX(Variables[Variable Code],$A527),CHAR(34),
", VariableNameCV:  ",CHAR(34),INDEX(Variables[Variable Name],$A527),CHAR(34),
", VariableDefinition:  ",CHAR(34),INDEX(Variables[Variable Definition],$A527),CHAR(34),
", SpecciationCV:  ",CHAR(34),INDEX(Variables[Speciation],$A527),CHAR(34),
", NoDataValue:  ",CHAR(34),INDEX(Variables[No Data Value],$A527),CHAR(34),"}"))</f>
        <v>#REF!</v>
      </c>
    </row>
    <row r="528" spans="1:17" x14ac:dyDescent="0.25">
      <c r="A528">
        <v>525</v>
      </c>
      <c r="D528" t="e">
        <f>IF(INDEX(People[First Name],$A528)="","",
CONCATENATE("  - &amp;PersonID",TEXT($A528,"0000"),
" {","PersonFirstName:  ",CHAR(34),INDEX(People[First Name],$A528),CHAR(34),
", PersonMiddleName:  ",CHAR(34),INDEX(People[Middle Name],$A528),CHAR(34),
", PersonLastName:  ",CHAR(34),INDEX(People[Last Name],$A528),CHAR(34),"}"))</f>
        <v>#REF!</v>
      </c>
      <c r="E528" t="e">
        <f>IF(INDEX(Organizations[Organization Type '[CV']],$A528)="","",
CONCATENATE("  - &amp;OrganizationID",TEXT($A528,"0000"),
" {","OrganizationTypeCV:  ",CHAR(34),INDEX(Organizations[Organization Type '[CV']],$A528),CHAR(34),
", OrganizationCode:  ",CHAR(34),INDEX(Organizations[Organization Code],$A528),CHAR(34),
", OrganizationName:  ",CHAR(34),INDEX(Organizations[Organization Name],$A528),CHAR(34),
", OrganizationDescription:  ",CHAR(34),INDEX(Organizations[Organization Description],$A528),CHAR(34),
", OrganizationLink:  ",CHAR(34),INDEX(Organizations[Organization Link],$A528),CHAR(34),"}"))</f>
        <v>#REF!</v>
      </c>
      <c r="F528" t="e">
        <f>IF(INDEX(People[First Name],$A528)="","",
CONCATENATE("  - &amp;AffiliationID",TEXT($A528,"0000"),
" {PersonID: *PersonID",TEXT($A528,"0000"),
", OrganizationID: *OrganizationID",TEXT(MATCH(INDEX(People[Organization Name],$A528),Organizations[Organization Name],0),"0000"),
", IsPrimaryOrganizationContact: , AffiliationStartDate: , AffiliationEndDate: , PrimaryPhone: ",
", PrimaryEmail: ",CHAR(34),INDEX(People[Primary Email],$A528),CHAR(34),
", PrimaryAddress: ",CHAR(34),INDEX(People[Primary Address],$A528),CHAR(34),
", PersonLink: }"))</f>
        <v>#REF!</v>
      </c>
      <c r="H528" t="e">
        <f>IF(COUNTA(CitationInformation)=0,"",IF(INDEX(AuthorList[Author Name],$A528)="","",
CONCATENATE("  - &amp;AuthorListID",TEXT($A528,"0000"),
"  {CitationID: *CitationID0001",
", PersonID: *PersonID",TEXT(MATCH(INDEX(AuthorList[Author Name],$A528),People[Full Name],0),"0000"),
", AuthorOrder: ",INDEX(AuthorList[Author Number],$A528),"}")))</f>
        <v>#REF!</v>
      </c>
      <c r="K528" t="e">
        <f>IF(INDEX(SamplingFeatures[Feature Code],$A528)="","",
CONCATENATE("  - &amp;SamplingFeatureID",TEXT($A528,"0000"),
" {","SamplingFeatureUUID:  ",CHAR(34),INDEX(SamplingFeatures[Sampling Feature UUID],$A528),CHAR(34),
", SamplingFeatureTypeCV:  ",CHAR(34),INDEX(SamplingFeatures[Sampling Feature Type],$A528),CHAR(34),
", SamplingFeatureCode:  ",CHAR(34),INDEX(SamplingFeatures[Feature Code],$A528),CHAR(34),
", SamplingFeatureName:  ",CHAR(34),INDEX(SamplingFeatures[Feature Name],$A528),CHAR(34),
", SamplingFeatureDescription:  ",CHAR(34),INDEX(SamplingFeatures[Feature Description],$A528),CHAR(34),
", SamplingFeatureGeotypeCV:  ",CHAR(34),INDEX(SamplingFeatures[Feature Geo Type],$A528),CHAR(34),
", FeatureGeometry:  ",CHAR(34),INDEX(SamplingFeatures[Feature Geometry],$A528),CHAR(34),
", Elevation_m:  ",CHAR(34),INDEX(SamplingFeatures[Elevation_m],$A528),CHAR(34),
", ElevationDatumCV:  ",CHAR(34),ElevationDatum,CHAR(34),"}"))</f>
        <v>#REF!</v>
      </c>
      <c r="L528" t="e">
        <f>IF(INDEX(SamplingFeatures[Sampling Feature Type],$A528)&lt;&gt;"Site","",
CONCATENATE("  - &amp;SiteID",TEXT(SUMPRODUCT(--($L$3:$L527&lt;&gt;"")),"0000"),
" {","SamplingFeatureID:  *SamplingFeatureID",TEXT($A528,"0000"),
", SiteTypeCV:  ",CHAR(34),INDEX(Sites[Site Type],$A528),CHAR(34),
", Latitude:  ",INDEX(Sites[Latitude],$A528),
", Longitude:  ",INDEX(Sites[Longitude],$A528),
", SRSName:  ",CHAR(34),LatLonDatum,CHAR(34),"}"))</f>
        <v>#REF!</v>
      </c>
      <c r="M528" t="e">
        <f>IF(INDEX(SamplingFeatures[Sampling Feature Type],$A528)&lt;&gt;"Specimen","",
CONCATENATE("  - &amp;SpecimenID",TEXT(SUMPRODUCT(--($M$3:$M527&lt;&gt;"")),"0000"),
" {","SamplingFeatureID:  *SamplingFeatureID",TEXT($A528,"0000"),
", SpecimenTypeCV:  ",CHAR(34),INDEX(Specimens[Specimen Type],$A528),CHAR(34),
", SpecimenMediumCV:  ",INDEX(Specimens[Specimen Medium],$A528),
", IsFieldSpecimen:  ",CHAR(34),INDEX(Specimens[Is Field Specimen?],$A528),CHAR(34),"}"))</f>
        <v>#REF!</v>
      </c>
      <c r="N528" t="e">
        <f>IF(COUNTA(SpatialOffsets[])=0,"", IF(INDEX(SpatialOffsets[Spatial Offset Type],$A528)="","",
CONCATENATE("  - &amp;SpatialOffsetID",TEXT($A528,"0000"),
" {","SpatialOffsetTypeCV:  ",CHAR(34),INDEX(SpatialOffsets[Spatial Offset Type],$A528),CHAR(34),
", Offset1Value:  ",INDEX(SpatialOffsets[Offset 1 Value],$A528),
", Offset1UnitID:  ",CHAR(34),INDEX(SpatialOffsets[Offset 1 Unit],$A528),CHAR(34),
", Offset2Value:  ",INDEX(SpatialOffsets[Offset 2 Value],$A528),
", Offset2UnitID:  ",CHAR(34),INDEX(SpatialOffsets[Offset 2 Unit],$A528),CHAR(34),
", Offset3Value:  ",INDEX(SpatialOffsets[Offset 3 Value],$A528),
", Offset3UnitID:  ",CHAR(34),INDEX(SpatialOffsets[Offset 3 Unit],$A528),CHAR(34),,"}")))</f>
        <v>#REF!</v>
      </c>
      <c r="O528" t="e">
        <f>IF(COUNTA(RelatedFeatures[])=0,"", IF(INDEX(RelatedFeatures[First Sampling Feature Code],$A528)="","",
CONCATENATE("  - &amp;RelationID",TEXT($A528,"0000"),
" {","SamplingFeatureID:  *SamplingFeatureID",TEXT(MATCH(INDEX(RelatedFeatures[First Sampling Feature Code],$A528),SamplingFeatures[Feature Code],0),"0000"),
", RelationshipTypeCV:  ",CHAR(34),INDEX(RelatedFeatures[Relationship Type],$A528),CHAR(34),
", RelatedFeatureID: *SamplingFeatureID",TEXT(MATCH(INDEX(RelatedFeatures[Second Sampling Feature Code],$A528),SamplingFeatures[Feature Code],0),"0000"),
", SpatialOffsetID:  ",IF(INDEX(RelatedFeatures[Offset Number],$A528)="","",CONCATENATE("*SpatialOffsetID",TEXT(INDEX(RelatedFeatures[Offset Number],$A528),"0000"))),"}")))</f>
        <v>#REF!</v>
      </c>
      <c r="P528" t="e">
        <f>IF(INDEX(Methods[Method Type],$A528)="","",
CONCATENATE("  - &amp;MethodID",TEXT($A528,"0000"),
" {","MethodTypeCV:  ",CHAR(34),INDEX(Methods[Method Type],$A528),CHAR(34),
", MethodCode:  ",CHAR(34),INDEX(Methods[Method Code],$A528),CHAR(34),
", MethodName:  ",CHAR(34),INDEX(Methods[Method Name],$A528),CHAR(34),
", MethodDescription:  ",CHAR(34),INDEX(Methods[Method Description],$A528),CHAR(34),
", MethodLink:  ",CHAR(34),INDEX(Methods[Method Link],$A528),CHAR(34),
", OrganizationID: *OrganizationID",TEXT(MATCH(INDEX(Methods[Organization Name],$A528),Organizations[Organization Name],0),"0000"),"}"))</f>
        <v>#REF!</v>
      </c>
      <c r="Q528" t="e">
        <f>IF(INDEX(Variables[Variable Type],$A528)="","",
CONCATENATE("  - &amp;VariableID",TEXT($A528,"0000"),
" {","VariableTypeCV:  ",CHAR(34),INDEX(Variables[Variable Type],$A528),CHAR(34),
", VariableCode:  ",CHAR(34),INDEX(Variables[Variable Code],$A528),CHAR(34),
", VariableNameCV:  ",CHAR(34),INDEX(Variables[Variable Name],$A528),CHAR(34),
", VariableDefinition:  ",CHAR(34),INDEX(Variables[Variable Definition],$A528),CHAR(34),
", SpecciationCV:  ",CHAR(34),INDEX(Variables[Speciation],$A528),CHAR(34),
", NoDataValue:  ",CHAR(34),INDEX(Variables[No Data Value],$A528),CHAR(34),"}"))</f>
        <v>#REF!</v>
      </c>
    </row>
    <row r="529" spans="1:17" x14ac:dyDescent="0.25">
      <c r="A529">
        <v>526</v>
      </c>
      <c r="D529" t="e">
        <f>IF(INDEX(People[First Name],$A529)="","",
CONCATENATE("  - &amp;PersonID",TEXT($A529,"0000"),
" {","PersonFirstName:  ",CHAR(34),INDEX(People[First Name],$A529),CHAR(34),
", PersonMiddleName:  ",CHAR(34),INDEX(People[Middle Name],$A529),CHAR(34),
", PersonLastName:  ",CHAR(34),INDEX(People[Last Name],$A529),CHAR(34),"}"))</f>
        <v>#REF!</v>
      </c>
      <c r="E529" t="e">
        <f>IF(INDEX(Organizations[Organization Type '[CV']],$A529)="","",
CONCATENATE("  - &amp;OrganizationID",TEXT($A529,"0000"),
" {","OrganizationTypeCV:  ",CHAR(34),INDEX(Organizations[Organization Type '[CV']],$A529),CHAR(34),
", OrganizationCode:  ",CHAR(34),INDEX(Organizations[Organization Code],$A529),CHAR(34),
", OrganizationName:  ",CHAR(34),INDEX(Organizations[Organization Name],$A529),CHAR(34),
", OrganizationDescription:  ",CHAR(34),INDEX(Organizations[Organization Description],$A529),CHAR(34),
", OrganizationLink:  ",CHAR(34),INDEX(Organizations[Organization Link],$A529),CHAR(34),"}"))</f>
        <v>#REF!</v>
      </c>
      <c r="F529" t="e">
        <f>IF(INDEX(People[First Name],$A529)="","",
CONCATENATE("  - &amp;AffiliationID",TEXT($A529,"0000"),
" {PersonID: *PersonID",TEXT($A529,"0000"),
", OrganizationID: *OrganizationID",TEXT(MATCH(INDEX(People[Organization Name],$A529),Organizations[Organization Name],0),"0000"),
", IsPrimaryOrganizationContact: , AffiliationStartDate: , AffiliationEndDate: , PrimaryPhone: ",
", PrimaryEmail: ",CHAR(34),INDEX(People[Primary Email],$A529),CHAR(34),
", PrimaryAddress: ",CHAR(34),INDEX(People[Primary Address],$A529),CHAR(34),
", PersonLink: }"))</f>
        <v>#REF!</v>
      </c>
      <c r="H529" t="e">
        <f>IF(COUNTA(CitationInformation)=0,"",IF(INDEX(AuthorList[Author Name],$A529)="","",
CONCATENATE("  - &amp;AuthorListID",TEXT($A529,"0000"),
"  {CitationID: *CitationID0001",
", PersonID: *PersonID",TEXT(MATCH(INDEX(AuthorList[Author Name],$A529),People[Full Name],0),"0000"),
", AuthorOrder: ",INDEX(AuthorList[Author Number],$A529),"}")))</f>
        <v>#REF!</v>
      </c>
      <c r="K529" t="e">
        <f>IF(INDEX(SamplingFeatures[Feature Code],$A529)="","",
CONCATENATE("  - &amp;SamplingFeatureID",TEXT($A529,"0000"),
" {","SamplingFeatureUUID:  ",CHAR(34),INDEX(SamplingFeatures[Sampling Feature UUID],$A529),CHAR(34),
", SamplingFeatureTypeCV:  ",CHAR(34),INDEX(SamplingFeatures[Sampling Feature Type],$A529),CHAR(34),
", SamplingFeatureCode:  ",CHAR(34),INDEX(SamplingFeatures[Feature Code],$A529),CHAR(34),
", SamplingFeatureName:  ",CHAR(34),INDEX(SamplingFeatures[Feature Name],$A529),CHAR(34),
", SamplingFeatureDescription:  ",CHAR(34),INDEX(SamplingFeatures[Feature Description],$A529),CHAR(34),
", SamplingFeatureGeotypeCV:  ",CHAR(34),INDEX(SamplingFeatures[Feature Geo Type],$A529),CHAR(34),
", FeatureGeometry:  ",CHAR(34),INDEX(SamplingFeatures[Feature Geometry],$A529),CHAR(34),
", Elevation_m:  ",CHAR(34),INDEX(SamplingFeatures[Elevation_m],$A529),CHAR(34),
", ElevationDatumCV:  ",CHAR(34),ElevationDatum,CHAR(34),"}"))</f>
        <v>#REF!</v>
      </c>
      <c r="L529" t="e">
        <f>IF(INDEX(SamplingFeatures[Sampling Feature Type],$A529)&lt;&gt;"Site","",
CONCATENATE("  - &amp;SiteID",TEXT(SUMPRODUCT(--($L$3:$L528&lt;&gt;"")),"0000"),
" {","SamplingFeatureID:  *SamplingFeatureID",TEXT($A529,"0000"),
", SiteTypeCV:  ",CHAR(34),INDEX(Sites[Site Type],$A529),CHAR(34),
", Latitude:  ",INDEX(Sites[Latitude],$A529),
", Longitude:  ",INDEX(Sites[Longitude],$A529),
", SRSName:  ",CHAR(34),LatLonDatum,CHAR(34),"}"))</f>
        <v>#REF!</v>
      </c>
      <c r="M529" t="e">
        <f>IF(INDEX(SamplingFeatures[Sampling Feature Type],$A529)&lt;&gt;"Specimen","",
CONCATENATE("  - &amp;SpecimenID",TEXT(SUMPRODUCT(--($M$3:$M528&lt;&gt;"")),"0000"),
" {","SamplingFeatureID:  *SamplingFeatureID",TEXT($A529,"0000"),
", SpecimenTypeCV:  ",CHAR(34),INDEX(Specimens[Specimen Type],$A529),CHAR(34),
", SpecimenMediumCV:  ",INDEX(Specimens[Specimen Medium],$A529),
", IsFieldSpecimen:  ",CHAR(34),INDEX(Specimens[Is Field Specimen?],$A529),CHAR(34),"}"))</f>
        <v>#REF!</v>
      </c>
      <c r="N529" t="e">
        <f>IF(COUNTA(SpatialOffsets[])=0,"", IF(INDEX(SpatialOffsets[Spatial Offset Type],$A529)="","",
CONCATENATE("  - &amp;SpatialOffsetID",TEXT($A529,"0000"),
" {","SpatialOffsetTypeCV:  ",CHAR(34),INDEX(SpatialOffsets[Spatial Offset Type],$A529),CHAR(34),
", Offset1Value:  ",INDEX(SpatialOffsets[Offset 1 Value],$A529),
", Offset1UnitID:  ",CHAR(34),INDEX(SpatialOffsets[Offset 1 Unit],$A529),CHAR(34),
", Offset2Value:  ",INDEX(SpatialOffsets[Offset 2 Value],$A529),
", Offset2UnitID:  ",CHAR(34),INDEX(SpatialOffsets[Offset 2 Unit],$A529),CHAR(34),
", Offset3Value:  ",INDEX(SpatialOffsets[Offset 3 Value],$A529),
", Offset3UnitID:  ",CHAR(34),INDEX(SpatialOffsets[Offset 3 Unit],$A529),CHAR(34),,"}")))</f>
        <v>#REF!</v>
      </c>
      <c r="O529" t="e">
        <f>IF(COUNTA(RelatedFeatures[])=0,"", IF(INDEX(RelatedFeatures[First Sampling Feature Code],$A529)="","",
CONCATENATE("  - &amp;RelationID",TEXT($A529,"0000"),
" {","SamplingFeatureID:  *SamplingFeatureID",TEXT(MATCH(INDEX(RelatedFeatures[First Sampling Feature Code],$A529),SamplingFeatures[Feature Code],0),"0000"),
", RelationshipTypeCV:  ",CHAR(34),INDEX(RelatedFeatures[Relationship Type],$A529),CHAR(34),
", RelatedFeatureID: *SamplingFeatureID",TEXT(MATCH(INDEX(RelatedFeatures[Second Sampling Feature Code],$A529),SamplingFeatures[Feature Code],0),"0000"),
", SpatialOffsetID:  ",IF(INDEX(RelatedFeatures[Offset Number],$A529)="","",CONCATENATE("*SpatialOffsetID",TEXT(INDEX(RelatedFeatures[Offset Number],$A529),"0000"))),"}")))</f>
        <v>#REF!</v>
      </c>
      <c r="P529" t="e">
        <f>IF(INDEX(Methods[Method Type],$A529)="","",
CONCATENATE("  - &amp;MethodID",TEXT($A529,"0000"),
" {","MethodTypeCV:  ",CHAR(34),INDEX(Methods[Method Type],$A529),CHAR(34),
", MethodCode:  ",CHAR(34),INDEX(Methods[Method Code],$A529),CHAR(34),
", MethodName:  ",CHAR(34),INDEX(Methods[Method Name],$A529),CHAR(34),
", MethodDescription:  ",CHAR(34),INDEX(Methods[Method Description],$A529),CHAR(34),
", MethodLink:  ",CHAR(34),INDEX(Methods[Method Link],$A529),CHAR(34),
", OrganizationID: *OrganizationID",TEXT(MATCH(INDEX(Methods[Organization Name],$A529),Organizations[Organization Name],0),"0000"),"}"))</f>
        <v>#REF!</v>
      </c>
      <c r="Q529" t="e">
        <f>IF(INDEX(Variables[Variable Type],$A529)="","",
CONCATENATE("  - &amp;VariableID",TEXT($A529,"0000"),
" {","VariableTypeCV:  ",CHAR(34),INDEX(Variables[Variable Type],$A529),CHAR(34),
", VariableCode:  ",CHAR(34),INDEX(Variables[Variable Code],$A529),CHAR(34),
", VariableNameCV:  ",CHAR(34),INDEX(Variables[Variable Name],$A529),CHAR(34),
", VariableDefinition:  ",CHAR(34),INDEX(Variables[Variable Definition],$A529),CHAR(34),
", SpecciationCV:  ",CHAR(34),INDEX(Variables[Speciation],$A529),CHAR(34),
", NoDataValue:  ",CHAR(34),INDEX(Variables[No Data Value],$A529),CHAR(34),"}"))</f>
        <v>#REF!</v>
      </c>
    </row>
    <row r="530" spans="1:17" x14ac:dyDescent="0.25">
      <c r="A530">
        <v>527</v>
      </c>
      <c r="D530" t="e">
        <f>IF(INDEX(People[First Name],$A530)="","",
CONCATENATE("  - &amp;PersonID",TEXT($A530,"0000"),
" {","PersonFirstName:  ",CHAR(34),INDEX(People[First Name],$A530),CHAR(34),
", PersonMiddleName:  ",CHAR(34),INDEX(People[Middle Name],$A530),CHAR(34),
", PersonLastName:  ",CHAR(34),INDEX(People[Last Name],$A530),CHAR(34),"}"))</f>
        <v>#REF!</v>
      </c>
      <c r="E530" t="e">
        <f>IF(INDEX(Organizations[Organization Type '[CV']],$A530)="","",
CONCATENATE("  - &amp;OrganizationID",TEXT($A530,"0000"),
" {","OrganizationTypeCV:  ",CHAR(34),INDEX(Organizations[Organization Type '[CV']],$A530),CHAR(34),
", OrganizationCode:  ",CHAR(34),INDEX(Organizations[Organization Code],$A530),CHAR(34),
", OrganizationName:  ",CHAR(34),INDEX(Organizations[Organization Name],$A530),CHAR(34),
", OrganizationDescription:  ",CHAR(34),INDEX(Organizations[Organization Description],$A530),CHAR(34),
", OrganizationLink:  ",CHAR(34),INDEX(Organizations[Organization Link],$A530),CHAR(34),"}"))</f>
        <v>#REF!</v>
      </c>
      <c r="F530" t="e">
        <f>IF(INDEX(People[First Name],$A530)="","",
CONCATENATE("  - &amp;AffiliationID",TEXT($A530,"0000"),
" {PersonID: *PersonID",TEXT($A530,"0000"),
", OrganizationID: *OrganizationID",TEXT(MATCH(INDEX(People[Organization Name],$A530),Organizations[Organization Name],0),"0000"),
", IsPrimaryOrganizationContact: , AffiliationStartDate: , AffiliationEndDate: , PrimaryPhone: ",
", PrimaryEmail: ",CHAR(34),INDEX(People[Primary Email],$A530),CHAR(34),
", PrimaryAddress: ",CHAR(34),INDEX(People[Primary Address],$A530),CHAR(34),
", PersonLink: }"))</f>
        <v>#REF!</v>
      </c>
      <c r="H530" t="e">
        <f>IF(COUNTA(CitationInformation)=0,"",IF(INDEX(AuthorList[Author Name],$A530)="","",
CONCATENATE("  - &amp;AuthorListID",TEXT($A530,"0000"),
"  {CitationID: *CitationID0001",
", PersonID: *PersonID",TEXT(MATCH(INDEX(AuthorList[Author Name],$A530),People[Full Name],0),"0000"),
", AuthorOrder: ",INDEX(AuthorList[Author Number],$A530),"}")))</f>
        <v>#REF!</v>
      </c>
      <c r="K530" t="e">
        <f>IF(INDEX(SamplingFeatures[Feature Code],$A530)="","",
CONCATENATE("  - &amp;SamplingFeatureID",TEXT($A530,"0000"),
" {","SamplingFeatureUUID:  ",CHAR(34),INDEX(SamplingFeatures[Sampling Feature UUID],$A530),CHAR(34),
", SamplingFeatureTypeCV:  ",CHAR(34),INDEX(SamplingFeatures[Sampling Feature Type],$A530),CHAR(34),
", SamplingFeatureCode:  ",CHAR(34),INDEX(SamplingFeatures[Feature Code],$A530),CHAR(34),
", SamplingFeatureName:  ",CHAR(34),INDEX(SamplingFeatures[Feature Name],$A530),CHAR(34),
", SamplingFeatureDescription:  ",CHAR(34),INDEX(SamplingFeatures[Feature Description],$A530),CHAR(34),
", SamplingFeatureGeotypeCV:  ",CHAR(34),INDEX(SamplingFeatures[Feature Geo Type],$A530),CHAR(34),
", FeatureGeometry:  ",CHAR(34),INDEX(SamplingFeatures[Feature Geometry],$A530),CHAR(34),
", Elevation_m:  ",CHAR(34),INDEX(SamplingFeatures[Elevation_m],$A530),CHAR(34),
", ElevationDatumCV:  ",CHAR(34),ElevationDatum,CHAR(34),"}"))</f>
        <v>#REF!</v>
      </c>
      <c r="L530" t="e">
        <f>IF(INDEX(SamplingFeatures[Sampling Feature Type],$A530)&lt;&gt;"Site","",
CONCATENATE("  - &amp;SiteID",TEXT(SUMPRODUCT(--($L$3:$L529&lt;&gt;"")),"0000"),
" {","SamplingFeatureID:  *SamplingFeatureID",TEXT($A530,"0000"),
", SiteTypeCV:  ",CHAR(34),INDEX(Sites[Site Type],$A530),CHAR(34),
", Latitude:  ",INDEX(Sites[Latitude],$A530),
", Longitude:  ",INDEX(Sites[Longitude],$A530),
", SRSName:  ",CHAR(34),LatLonDatum,CHAR(34),"}"))</f>
        <v>#REF!</v>
      </c>
      <c r="M530" t="e">
        <f>IF(INDEX(SamplingFeatures[Sampling Feature Type],$A530)&lt;&gt;"Specimen","",
CONCATENATE("  - &amp;SpecimenID",TEXT(SUMPRODUCT(--($M$3:$M529&lt;&gt;"")),"0000"),
" {","SamplingFeatureID:  *SamplingFeatureID",TEXT($A530,"0000"),
", SpecimenTypeCV:  ",CHAR(34),INDEX(Specimens[Specimen Type],$A530),CHAR(34),
", SpecimenMediumCV:  ",INDEX(Specimens[Specimen Medium],$A530),
", IsFieldSpecimen:  ",CHAR(34),INDEX(Specimens[Is Field Specimen?],$A530),CHAR(34),"}"))</f>
        <v>#REF!</v>
      </c>
      <c r="N530" t="e">
        <f>IF(COUNTA(SpatialOffsets[])=0,"", IF(INDEX(SpatialOffsets[Spatial Offset Type],$A530)="","",
CONCATENATE("  - &amp;SpatialOffsetID",TEXT($A530,"0000"),
" {","SpatialOffsetTypeCV:  ",CHAR(34),INDEX(SpatialOffsets[Spatial Offset Type],$A530),CHAR(34),
", Offset1Value:  ",INDEX(SpatialOffsets[Offset 1 Value],$A530),
", Offset1UnitID:  ",CHAR(34),INDEX(SpatialOffsets[Offset 1 Unit],$A530),CHAR(34),
", Offset2Value:  ",INDEX(SpatialOffsets[Offset 2 Value],$A530),
", Offset2UnitID:  ",CHAR(34),INDEX(SpatialOffsets[Offset 2 Unit],$A530),CHAR(34),
", Offset3Value:  ",INDEX(SpatialOffsets[Offset 3 Value],$A530),
", Offset3UnitID:  ",CHAR(34),INDEX(SpatialOffsets[Offset 3 Unit],$A530),CHAR(34),,"}")))</f>
        <v>#REF!</v>
      </c>
      <c r="O530" t="e">
        <f>IF(COUNTA(RelatedFeatures[])=0,"", IF(INDEX(RelatedFeatures[First Sampling Feature Code],$A530)="","",
CONCATENATE("  - &amp;RelationID",TEXT($A530,"0000"),
" {","SamplingFeatureID:  *SamplingFeatureID",TEXT(MATCH(INDEX(RelatedFeatures[First Sampling Feature Code],$A530),SamplingFeatures[Feature Code],0),"0000"),
", RelationshipTypeCV:  ",CHAR(34),INDEX(RelatedFeatures[Relationship Type],$A530),CHAR(34),
", RelatedFeatureID: *SamplingFeatureID",TEXT(MATCH(INDEX(RelatedFeatures[Second Sampling Feature Code],$A530),SamplingFeatures[Feature Code],0),"0000"),
", SpatialOffsetID:  ",IF(INDEX(RelatedFeatures[Offset Number],$A530)="","",CONCATENATE("*SpatialOffsetID",TEXT(INDEX(RelatedFeatures[Offset Number],$A530),"0000"))),"}")))</f>
        <v>#REF!</v>
      </c>
      <c r="P530" t="e">
        <f>IF(INDEX(Methods[Method Type],$A530)="","",
CONCATENATE("  - &amp;MethodID",TEXT($A530,"0000"),
" {","MethodTypeCV:  ",CHAR(34),INDEX(Methods[Method Type],$A530),CHAR(34),
", MethodCode:  ",CHAR(34),INDEX(Methods[Method Code],$A530),CHAR(34),
", MethodName:  ",CHAR(34),INDEX(Methods[Method Name],$A530),CHAR(34),
", MethodDescription:  ",CHAR(34),INDEX(Methods[Method Description],$A530),CHAR(34),
", MethodLink:  ",CHAR(34),INDEX(Methods[Method Link],$A530),CHAR(34),
", OrganizationID: *OrganizationID",TEXT(MATCH(INDEX(Methods[Organization Name],$A530),Organizations[Organization Name],0),"0000"),"}"))</f>
        <v>#REF!</v>
      </c>
      <c r="Q530" t="e">
        <f>IF(INDEX(Variables[Variable Type],$A530)="","",
CONCATENATE("  - &amp;VariableID",TEXT($A530,"0000"),
" {","VariableTypeCV:  ",CHAR(34),INDEX(Variables[Variable Type],$A530),CHAR(34),
", VariableCode:  ",CHAR(34),INDEX(Variables[Variable Code],$A530),CHAR(34),
", VariableNameCV:  ",CHAR(34),INDEX(Variables[Variable Name],$A530),CHAR(34),
", VariableDefinition:  ",CHAR(34),INDEX(Variables[Variable Definition],$A530),CHAR(34),
", SpecciationCV:  ",CHAR(34),INDEX(Variables[Speciation],$A530),CHAR(34),
", NoDataValue:  ",CHAR(34),INDEX(Variables[No Data Value],$A530),CHAR(34),"}"))</f>
        <v>#REF!</v>
      </c>
    </row>
    <row r="531" spans="1:17" x14ac:dyDescent="0.25">
      <c r="A531">
        <v>528</v>
      </c>
      <c r="D531" t="e">
        <f>IF(INDEX(People[First Name],$A531)="","",
CONCATENATE("  - &amp;PersonID",TEXT($A531,"0000"),
" {","PersonFirstName:  ",CHAR(34),INDEX(People[First Name],$A531),CHAR(34),
", PersonMiddleName:  ",CHAR(34),INDEX(People[Middle Name],$A531),CHAR(34),
", PersonLastName:  ",CHAR(34),INDEX(People[Last Name],$A531),CHAR(34),"}"))</f>
        <v>#REF!</v>
      </c>
      <c r="E531" t="e">
        <f>IF(INDEX(Organizations[Organization Type '[CV']],$A531)="","",
CONCATENATE("  - &amp;OrganizationID",TEXT($A531,"0000"),
" {","OrganizationTypeCV:  ",CHAR(34),INDEX(Organizations[Organization Type '[CV']],$A531),CHAR(34),
", OrganizationCode:  ",CHAR(34),INDEX(Organizations[Organization Code],$A531),CHAR(34),
", OrganizationName:  ",CHAR(34),INDEX(Organizations[Organization Name],$A531),CHAR(34),
", OrganizationDescription:  ",CHAR(34),INDEX(Organizations[Organization Description],$A531),CHAR(34),
", OrganizationLink:  ",CHAR(34),INDEX(Organizations[Organization Link],$A531),CHAR(34),"}"))</f>
        <v>#REF!</v>
      </c>
      <c r="F531" t="e">
        <f>IF(INDEX(People[First Name],$A531)="","",
CONCATENATE("  - &amp;AffiliationID",TEXT($A531,"0000"),
" {PersonID: *PersonID",TEXT($A531,"0000"),
", OrganizationID: *OrganizationID",TEXT(MATCH(INDEX(People[Organization Name],$A531),Organizations[Organization Name],0),"0000"),
", IsPrimaryOrganizationContact: , AffiliationStartDate: , AffiliationEndDate: , PrimaryPhone: ",
", PrimaryEmail: ",CHAR(34),INDEX(People[Primary Email],$A531),CHAR(34),
", PrimaryAddress: ",CHAR(34),INDEX(People[Primary Address],$A531),CHAR(34),
", PersonLink: }"))</f>
        <v>#REF!</v>
      </c>
      <c r="H531" t="e">
        <f>IF(COUNTA(CitationInformation)=0,"",IF(INDEX(AuthorList[Author Name],$A531)="","",
CONCATENATE("  - &amp;AuthorListID",TEXT($A531,"0000"),
"  {CitationID: *CitationID0001",
", PersonID: *PersonID",TEXT(MATCH(INDEX(AuthorList[Author Name],$A531),People[Full Name],0),"0000"),
", AuthorOrder: ",INDEX(AuthorList[Author Number],$A531),"}")))</f>
        <v>#REF!</v>
      </c>
      <c r="K531" t="e">
        <f>IF(INDEX(SamplingFeatures[Feature Code],$A531)="","",
CONCATENATE("  - &amp;SamplingFeatureID",TEXT($A531,"0000"),
" {","SamplingFeatureUUID:  ",CHAR(34),INDEX(SamplingFeatures[Sampling Feature UUID],$A531),CHAR(34),
", SamplingFeatureTypeCV:  ",CHAR(34),INDEX(SamplingFeatures[Sampling Feature Type],$A531),CHAR(34),
", SamplingFeatureCode:  ",CHAR(34),INDEX(SamplingFeatures[Feature Code],$A531),CHAR(34),
", SamplingFeatureName:  ",CHAR(34),INDEX(SamplingFeatures[Feature Name],$A531),CHAR(34),
", SamplingFeatureDescription:  ",CHAR(34),INDEX(SamplingFeatures[Feature Description],$A531),CHAR(34),
", SamplingFeatureGeotypeCV:  ",CHAR(34),INDEX(SamplingFeatures[Feature Geo Type],$A531),CHAR(34),
", FeatureGeometry:  ",CHAR(34),INDEX(SamplingFeatures[Feature Geometry],$A531),CHAR(34),
", Elevation_m:  ",CHAR(34),INDEX(SamplingFeatures[Elevation_m],$A531),CHAR(34),
", ElevationDatumCV:  ",CHAR(34),ElevationDatum,CHAR(34),"}"))</f>
        <v>#REF!</v>
      </c>
      <c r="L531" t="e">
        <f>IF(INDEX(SamplingFeatures[Sampling Feature Type],$A531)&lt;&gt;"Site","",
CONCATENATE("  - &amp;SiteID",TEXT(SUMPRODUCT(--($L$3:$L530&lt;&gt;"")),"0000"),
" {","SamplingFeatureID:  *SamplingFeatureID",TEXT($A531,"0000"),
", SiteTypeCV:  ",CHAR(34),INDEX(Sites[Site Type],$A531),CHAR(34),
", Latitude:  ",INDEX(Sites[Latitude],$A531),
", Longitude:  ",INDEX(Sites[Longitude],$A531),
", SRSName:  ",CHAR(34),LatLonDatum,CHAR(34),"}"))</f>
        <v>#REF!</v>
      </c>
      <c r="M531" t="e">
        <f>IF(INDEX(SamplingFeatures[Sampling Feature Type],$A531)&lt;&gt;"Specimen","",
CONCATENATE("  - &amp;SpecimenID",TEXT(SUMPRODUCT(--($M$3:$M530&lt;&gt;"")),"0000"),
" {","SamplingFeatureID:  *SamplingFeatureID",TEXT($A531,"0000"),
", SpecimenTypeCV:  ",CHAR(34),INDEX(Specimens[Specimen Type],$A531),CHAR(34),
", SpecimenMediumCV:  ",INDEX(Specimens[Specimen Medium],$A531),
", IsFieldSpecimen:  ",CHAR(34),INDEX(Specimens[Is Field Specimen?],$A531),CHAR(34),"}"))</f>
        <v>#REF!</v>
      </c>
      <c r="N531" t="e">
        <f>IF(COUNTA(SpatialOffsets[])=0,"", IF(INDEX(SpatialOffsets[Spatial Offset Type],$A531)="","",
CONCATENATE("  - &amp;SpatialOffsetID",TEXT($A531,"0000"),
" {","SpatialOffsetTypeCV:  ",CHAR(34),INDEX(SpatialOffsets[Spatial Offset Type],$A531),CHAR(34),
", Offset1Value:  ",INDEX(SpatialOffsets[Offset 1 Value],$A531),
", Offset1UnitID:  ",CHAR(34),INDEX(SpatialOffsets[Offset 1 Unit],$A531),CHAR(34),
", Offset2Value:  ",INDEX(SpatialOffsets[Offset 2 Value],$A531),
", Offset2UnitID:  ",CHAR(34),INDEX(SpatialOffsets[Offset 2 Unit],$A531),CHAR(34),
", Offset3Value:  ",INDEX(SpatialOffsets[Offset 3 Value],$A531),
", Offset3UnitID:  ",CHAR(34),INDEX(SpatialOffsets[Offset 3 Unit],$A531),CHAR(34),,"}")))</f>
        <v>#REF!</v>
      </c>
      <c r="O531" t="e">
        <f>IF(COUNTA(RelatedFeatures[])=0,"", IF(INDEX(RelatedFeatures[First Sampling Feature Code],$A531)="","",
CONCATENATE("  - &amp;RelationID",TEXT($A531,"0000"),
" {","SamplingFeatureID:  *SamplingFeatureID",TEXT(MATCH(INDEX(RelatedFeatures[First Sampling Feature Code],$A531),SamplingFeatures[Feature Code],0),"0000"),
", RelationshipTypeCV:  ",CHAR(34),INDEX(RelatedFeatures[Relationship Type],$A531),CHAR(34),
", RelatedFeatureID: *SamplingFeatureID",TEXT(MATCH(INDEX(RelatedFeatures[Second Sampling Feature Code],$A531),SamplingFeatures[Feature Code],0),"0000"),
", SpatialOffsetID:  ",IF(INDEX(RelatedFeatures[Offset Number],$A531)="","",CONCATENATE("*SpatialOffsetID",TEXT(INDEX(RelatedFeatures[Offset Number],$A531),"0000"))),"}")))</f>
        <v>#REF!</v>
      </c>
      <c r="P531" t="e">
        <f>IF(INDEX(Methods[Method Type],$A531)="","",
CONCATENATE("  - &amp;MethodID",TEXT($A531,"0000"),
" {","MethodTypeCV:  ",CHAR(34),INDEX(Methods[Method Type],$A531),CHAR(34),
", MethodCode:  ",CHAR(34),INDEX(Methods[Method Code],$A531),CHAR(34),
", MethodName:  ",CHAR(34),INDEX(Methods[Method Name],$A531),CHAR(34),
", MethodDescription:  ",CHAR(34),INDEX(Methods[Method Description],$A531),CHAR(34),
", MethodLink:  ",CHAR(34),INDEX(Methods[Method Link],$A531),CHAR(34),
", OrganizationID: *OrganizationID",TEXT(MATCH(INDEX(Methods[Organization Name],$A531),Organizations[Organization Name],0),"0000"),"}"))</f>
        <v>#REF!</v>
      </c>
      <c r="Q531" t="e">
        <f>IF(INDEX(Variables[Variable Type],$A531)="","",
CONCATENATE("  - &amp;VariableID",TEXT($A531,"0000"),
" {","VariableTypeCV:  ",CHAR(34),INDEX(Variables[Variable Type],$A531),CHAR(34),
", VariableCode:  ",CHAR(34),INDEX(Variables[Variable Code],$A531),CHAR(34),
", VariableNameCV:  ",CHAR(34),INDEX(Variables[Variable Name],$A531),CHAR(34),
", VariableDefinition:  ",CHAR(34),INDEX(Variables[Variable Definition],$A531),CHAR(34),
", SpecciationCV:  ",CHAR(34),INDEX(Variables[Speciation],$A531),CHAR(34),
", NoDataValue:  ",CHAR(34),INDEX(Variables[No Data Value],$A531),CHAR(34),"}"))</f>
        <v>#REF!</v>
      </c>
    </row>
    <row r="532" spans="1:17" x14ac:dyDescent="0.25">
      <c r="A532">
        <v>529</v>
      </c>
      <c r="D532" t="e">
        <f>IF(INDEX(People[First Name],$A532)="","",
CONCATENATE("  - &amp;PersonID",TEXT($A532,"0000"),
" {","PersonFirstName:  ",CHAR(34),INDEX(People[First Name],$A532),CHAR(34),
", PersonMiddleName:  ",CHAR(34),INDEX(People[Middle Name],$A532),CHAR(34),
", PersonLastName:  ",CHAR(34),INDEX(People[Last Name],$A532),CHAR(34),"}"))</f>
        <v>#REF!</v>
      </c>
      <c r="E532" t="e">
        <f>IF(INDEX(Organizations[Organization Type '[CV']],$A532)="","",
CONCATENATE("  - &amp;OrganizationID",TEXT($A532,"0000"),
" {","OrganizationTypeCV:  ",CHAR(34),INDEX(Organizations[Organization Type '[CV']],$A532),CHAR(34),
", OrganizationCode:  ",CHAR(34),INDEX(Organizations[Organization Code],$A532),CHAR(34),
", OrganizationName:  ",CHAR(34),INDEX(Organizations[Organization Name],$A532),CHAR(34),
", OrganizationDescription:  ",CHAR(34),INDEX(Organizations[Organization Description],$A532),CHAR(34),
", OrganizationLink:  ",CHAR(34),INDEX(Organizations[Organization Link],$A532),CHAR(34),"}"))</f>
        <v>#REF!</v>
      </c>
      <c r="F532" t="e">
        <f>IF(INDEX(People[First Name],$A532)="","",
CONCATENATE("  - &amp;AffiliationID",TEXT($A532,"0000"),
" {PersonID: *PersonID",TEXT($A532,"0000"),
", OrganizationID: *OrganizationID",TEXT(MATCH(INDEX(People[Organization Name],$A532),Organizations[Organization Name],0),"0000"),
", IsPrimaryOrganizationContact: , AffiliationStartDate: , AffiliationEndDate: , PrimaryPhone: ",
", PrimaryEmail: ",CHAR(34),INDEX(People[Primary Email],$A532),CHAR(34),
", PrimaryAddress: ",CHAR(34),INDEX(People[Primary Address],$A532),CHAR(34),
", PersonLink: }"))</f>
        <v>#REF!</v>
      </c>
      <c r="H532" t="e">
        <f>IF(COUNTA(CitationInformation)=0,"",IF(INDEX(AuthorList[Author Name],$A532)="","",
CONCATENATE("  - &amp;AuthorListID",TEXT($A532,"0000"),
"  {CitationID: *CitationID0001",
", PersonID: *PersonID",TEXT(MATCH(INDEX(AuthorList[Author Name],$A532),People[Full Name],0),"0000"),
", AuthorOrder: ",INDEX(AuthorList[Author Number],$A532),"}")))</f>
        <v>#REF!</v>
      </c>
      <c r="K532" t="e">
        <f>IF(INDEX(SamplingFeatures[Feature Code],$A532)="","",
CONCATENATE("  - &amp;SamplingFeatureID",TEXT($A532,"0000"),
" {","SamplingFeatureUUID:  ",CHAR(34),INDEX(SamplingFeatures[Sampling Feature UUID],$A532),CHAR(34),
", SamplingFeatureTypeCV:  ",CHAR(34),INDEX(SamplingFeatures[Sampling Feature Type],$A532),CHAR(34),
", SamplingFeatureCode:  ",CHAR(34),INDEX(SamplingFeatures[Feature Code],$A532),CHAR(34),
", SamplingFeatureName:  ",CHAR(34),INDEX(SamplingFeatures[Feature Name],$A532),CHAR(34),
", SamplingFeatureDescription:  ",CHAR(34),INDEX(SamplingFeatures[Feature Description],$A532),CHAR(34),
", SamplingFeatureGeotypeCV:  ",CHAR(34),INDEX(SamplingFeatures[Feature Geo Type],$A532),CHAR(34),
", FeatureGeometry:  ",CHAR(34),INDEX(SamplingFeatures[Feature Geometry],$A532),CHAR(34),
", Elevation_m:  ",CHAR(34),INDEX(SamplingFeatures[Elevation_m],$A532),CHAR(34),
", ElevationDatumCV:  ",CHAR(34),ElevationDatum,CHAR(34),"}"))</f>
        <v>#REF!</v>
      </c>
      <c r="L532" t="e">
        <f>IF(INDEX(SamplingFeatures[Sampling Feature Type],$A532)&lt;&gt;"Site","",
CONCATENATE("  - &amp;SiteID",TEXT(SUMPRODUCT(--($L$3:$L531&lt;&gt;"")),"0000"),
" {","SamplingFeatureID:  *SamplingFeatureID",TEXT($A532,"0000"),
", SiteTypeCV:  ",CHAR(34),INDEX(Sites[Site Type],$A532),CHAR(34),
", Latitude:  ",INDEX(Sites[Latitude],$A532),
", Longitude:  ",INDEX(Sites[Longitude],$A532),
", SRSName:  ",CHAR(34),LatLonDatum,CHAR(34),"}"))</f>
        <v>#REF!</v>
      </c>
      <c r="M532" t="e">
        <f>IF(INDEX(SamplingFeatures[Sampling Feature Type],$A532)&lt;&gt;"Specimen","",
CONCATENATE("  - &amp;SpecimenID",TEXT(SUMPRODUCT(--($M$3:$M531&lt;&gt;"")),"0000"),
" {","SamplingFeatureID:  *SamplingFeatureID",TEXT($A532,"0000"),
", SpecimenTypeCV:  ",CHAR(34),INDEX(Specimens[Specimen Type],$A532),CHAR(34),
", SpecimenMediumCV:  ",INDEX(Specimens[Specimen Medium],$A532),
", IsFieldSpecimen:  ",CHAR(34),INDEX(Specimens[Is Field Specimen?],$A532),CHAR(34),"}"))</f>
        <v>#REF!</v>
      </c>
      <c r="N532" t="e">
        <f>IF(COUNTA(SpatialOffsets[])=0,"", IF(INDEX(SpatialOffsets[Spatial Offset Type],$A532)="","",
CONCATENATE("  - &amp;SpatialOffsetID",TEXT($A532,"0000"),
" {","SpatialOffsetTypeCV:  ",CHAR(34),INDEX(SpatialOffsets[Spatial Offset Type],$A532),CHAR(34),
", Offset1Value:  ",INDEX(SpatialOffsets[Offset 1 Value],$A532),
", Offset1UnitID:  ",CHAR(34),INDEX(SpatialOffsets[Offset 1 Unit],$A532),CHAR(34),
", Offset2Value:  ",INDEX(SpatialOffsets[Offset 2 Value],$A532),
", Offset2UnitID:  ",CHAR(34),INDEX(SpatialOffsets[Offset 2 Unit],$A532),CHAR(34),
", Offset3Value:  ",INDEX(SpatialOffsets[Offset 3 Value],$A532),
", Offset3UnitID:  ",CHAR(34),INDEX(SpatialOffsets[Offset 3 Unit],$A532),CHAR(34),,"}")))</f>
        <v>#REF!</v>
      </c>
      <c r="O532" t="e">
        <f>IF(COUNTA(RelatedFeatures[])=0,"", IF(INDEX(RelatedFeatures[First Sampling Feature Code],$A532)="","",
CONCATENATE("  - &amp;RelationID",TEXT($A532,"0000"),
" {","SamplingFeatureID:  *SamplingFeatureID",TEXT(MATCH(INDEX(RelatedFeatures[First Sampling Feature Code],$A532),SamplingFeatures[Feature Code],0),"0000"),
", RelationshipTypeCV:  ",CHAR(34),INDEX(RelatedFeatures[Relationship Type],$A532),CHAR(34),
", RelatedFeatureID: *SamplingFeatureID",TEXT(MATCH(INDEX(RelatedFeatures[Second Sampling Feature Code],$A532),SamplingFeatures[Feature Code],0),"0000"),
", SpatialOffsetID:  ",IF(INDEX(RelatedFeatures[Offset Number],$A532)="","",CONCATENATE("*SpatialOffsetID",TEXT(INDEX(RelatedFeatures[Offset Number],$A532),"0000"))),"}")))</f>
        <v>#REF!</v>
      </c>
      <c r="P532" t="e">
        <f>IF(INDEX(Methods[Method Type],$A532)="","",
CONCATENATE("  - &amp;MethodID",TEXT($A532,"0000"),
" {","MethodTypeCV:  ",CHAR(34),INDEX(Methods[Method Type],$A532),CHAR(34),
", MethodCode:  ",CHAR(34),INDEX(Methods[Method Code],$A532),CHAR(34),
", MethodName:  ",CHAR(34),INDEX(Methods[Method Name],$A532),CHAR(34),
", MethodDescription:  ",CHAR(34),INDEX(Methods[Method Description],$A532),CHAR(34),
", MethodLink:  ",CHAR(34),INDEX(Methods[Method Link],$A532),CHAR(34),
", OrganizationID: *OrganizationID",TEXT(MATCH(INDEX(Methods[Organization Name],$A532),Organizations[Organization Name],0),"0000"),"}"))</f>
        <v>#REF!</v>
      </c>
      <c r="Q532" t="e">
        <f>IF(INDEX(Variables[Variable Type],$A532)="","",
CONCATENATE("  - &amp;VariableID",TEXT($A532,"0000"),
" {","VariableTypeCV:  ",CHAR(34),INDEX(Variables[Variable Type],$A532),CHAR(34),
", VariableCode:  ",CHAR(34),INDEX(Variables[Variable Code],$A532),CHAR(34),
", VariableNameCV:  ",CHAR(34),INDEX(Variables[Variable Name],$A532),CHAR(34),
", VariableDefinition:  ",CHAR(34),INDEX(Variables[Variable Definition],$A532),CHAR(34),
", SpecciationCV:  ",CHAR(34),INDEX(Variables[Speciation],$A532),CHAR(34),
", NoDataValue:  ",CHAR(34),INDEX(Variables[No Data Value],$A532),CHAR(34),"}"))</f>
        <v>#REF!</v>
      </c>
    </row>
    <row r="533" spans="1:17" x14ac:dyDescent="0.25">
      <c r="A533">
        <v>530</v>
      </c>
      <c r="D533" t="e">
        <f>IF(INDEX(People[First Name],$A533)="","",
CONCATENATE("  - &amp;PersonID",TEXT($A533,"0000"),
" {","PersonFirstName:  ",CHAR(34),INDEX(People[First Name],$A533),CHAR(34),
", PersonMiddleName:  ",CHAR(34),INDEX(People[Middle Name],$A533),CHAR(34),
", PersonLastName:  ",CHAR(34),INDEX(People[Last Name],$A533),CHAR(34),"}"))</f>
        <v>#REF!</v>
      </c>
      <c r="E533" t="e">
        <f>IF(INDEX(Organizations[Organization Type '[CV']],$A533)="","",
CONCATENATE("  - &amp;OrganizationID",TEXT($A533,"0000"),
" {","OrganizationTypeCV:  ",CHAR(34),INDEX(Organizations[Organization Type '[CV']],$A533),CHAR(34),
", OrganizationCode:  ",CHAR(34),INDEX(Organizations[Organization Code],$A533),CHAR(34),
", OrganizationName:  ",CHAR(34),INDEX(Organizations[Organization Name],$A533),CHAR(34),
", OrganizationDescription:  ",CHAR(34),INDEX(Organizations[Organization Description],$A533),CHAR(34),
", OrganizationLink:  ",CHAR(34),INDEX(Organizations[Organization Link],$A533),CHAR(34),"}"))</f>
        <v>#REF!</v>
      </c>
      <c r="F533" t="e">
        <f>IF(INDEX(People[First Name],$A533)="","",
CONCATENATE("  - &amp;AffiliationID",TEXT($A533,"0000"),
" {PersonID: *PersonID",TEXT($A533,"0000"),
", OrganizationID: *OrganizationID",TEXT(MATCH(INDEX(People[Organization Name],$A533),Organizations[Organization Name],0),"0000"),
", IsPrimaryOrganizationContact: , AffiliationStartDate: , AffiliationEndDate: , PrimaryPhone: ",
", PrimaryEmail: ",CHAR(34),INDEX(People[Primary Email],$A533),CHAR(34),
", PrimaryAddress: ",CHAR(34),INDEX(People[Primary Address],$A533),CHAR(34),
", PersonLink: }"))</f>
        <v>#REF!</v>
      </c>
      <c r="H533" t="e">
        <f>IF(COUNTA(CitationInformation)=0,"",IF(INDEX(AuthorList[Author Name],$A533)="","",
CONCATENATE("  - &amp;AuthorListID",TEXT($A533,"0000"),
"  {CitationID: *CitationID0001",
", PersonID: *PersonID",TEXT(MATCH(INDEX(AuthorList[Author Name],$A533),People[Full Name],0),"0000"),
", AuthorOrder: ",INDEX(AuthorList[Author Number],$A533),"}")))</f>
        <v>#REF!</v>
      </c>
      <c r="K533" t="e">
        <f>IF(INDEX(SamplingFeatures[Feature Code],$A533)="","",
CONCATENATE("  - &amp;SamplingFeatureID",TEXT($A533,"0000"),
" {","SamplingFeatureUUID:  ",CHAR(34),INDEX(SamplingFeatures[Sampling Feature UUID],$A533),CHAR(34),
", SamplingFeatureTypeCV:  ",CHAR(34),INDEX(SamplingFeatures[Sampling Feature Type],$A533),CHAR(34),
", SamplingFeatureCode:  ",CHAR(34),INDEX(SamplingFeatures[Feature Code],$A533),CHAR(34),
", SamplingFeatureName:  ",CHAR(34),INDEX(SamplingFeatures[Feature Name],$A533),CHAR(34),
", SamplingFeatureDescription:  ",CHAR(34),INDEX(SamplingFeatures[Feature Description],$A533),CHAR(34),
", SamplingFeatureGeotypeCV:  ",CHAR(34),INDEX(SamplingFeatures[Feature Geo Type],$A533),CHAR(34),
", FeatureGeometry:  ",CHAR(34),INDEX(SamplingFeatures[Feature Geometry],$A533),CHAR(34),
", Elevation_m:  ",CHAR(34),INDEX(SamplingFeatures[Elevation_m],$A533),CHAR(34),
", ElevationDatumCV:  ",CHAR(34),ElevationDatum,CHAR(34),"}"))</f>
        <v>#REF!</v>
      </c>
      <c r="L533" t="e">
        <f>IF(INDEX(SamplingFeatures[Sampling Feature Type],$A533)&lt;&gt;"Site","",
CONCATENATE("  - &amp;SiteID",TEXT(SUMPRODUCT(--($L$3:$L532&lt;&gt;"")),"0000"),
" {","SamplingFeatureID:  *SamplingFeatureID",TEXT($A533,"0000"),
", SiteTypeCV:  ",CHAR(34),INDEX(Sites[Site Type],$A533),CHAR(34),
", Latitude:  ",INDEX(Sites[Latitude],$A533),
", Longitude:  ",INDEX(Sites[Longitude],$A533),
", SRSName:  ",CHAR(34),LatLonDatum,CHAR(34),"}"))</f>
        <v>#REF!</v>
      </c>
      <c r="M533" t="e">
        <f>IF(INDEX(SamplingFeatures[Sampling Feature Type],$A533)&lt;&gt;"Specimen","",
CONCATENATE("  - &amp;SpecimenID",TEXT(SUMPRODUCT(--($M$3:$M532&lt;&gt;"")),"0000"),
" {","SamplingFeatureID:  *SamplingFeatureID",TEXT($A533,"0000"),
", SpecimenTypeCV:  ",CHAR(34),INDEX(Specimens[Specimen Type],$A533),CHAR(34),
", SpecimenMediumCV:  ",INDEX(Specimens[Specimen Medium],$A533),
", IsFieldSpecimen:  ",CHAR(34),INDEX(Specimens[Is Field Specimen?],$A533),CHAR(34),"}"))</f>
        <v>#REF!</v>
      </c>
      <c r="N533" t="e">
        <f>IF(COUNTA(SpatialOffsets[])=0,"", IF(INDEX(SpatialOffsets[Spatial Offset Type],$A533)="","",
CONCATENATE("  - &amp;SpatialOffsetID",TEXT($A533,"0000"),
" {","SpatialOffsetTypeCV:  ",CHAR(34),INDEX(SpatialOffsets[Spatial Offset Type],$A533),CHAR(34),
", Offset1Value:  ",INDEX(SpatialOffsets[Offset 1 Value],$A533),
", Offset1UnitID:  ",CHAR(34),INDEX(SpatialOffsets[Offset 1 Unit],$A533),CHAR(34),
", Offset2Value:  ",INDEX(SpatialOffsets[Offset 2 Value],$A533),
", Offset2UnitID:  ",CHAR(34),INDEX(SpatialOffsets[Offset 2 Unit],$A533),CHAR(34),
", Offset3Value:  ",INDEX(SpatialOffsets[Offset 3 Value],$A533),
", Offset3UnitID:  ",CHAR(34),INDEX(SpatialOffsets[Offset 3 Unit],$A533),CHAR(34),,"}")))</f>
        <v>#REF!</v>
      </c>
      <c r="O533" t="e">
        <f>IF(COUNTA(RelatedFeatures[])=0,"", IF(INDEX(RelatedFeatures[First Sampling Feature Code],$A533)="","",
CONCATENATE("  - &amp;RelationID",TEXT($A533,"0000"),
" {","SamplingFeatureID:  *SamplingFeatureID",TEXT(MATCH(INDEX(RelatedFeatures[First Sampling Feature Code],$A533),SamplingFeatures[Feature Code],0),"0000"),
", RelationshipTypeCV:  ",CHAR(34),INDEX(RelatedFeatures[Relationship Type],$A533),CHAR(34),
", RelatedFeatureID: *SamplingFeatureID",TEXT(MATCH(INDEX(RelatedFeatures[Second Sampling Feature Code],$A533),SamplingFeatures[Feature Code],0),"0000"),
", SpatialOffsetID:  ",IF(INDEX(RelatedFeatures[Offset Number],$A533)="","",CONCATENATE("*SpatialOffsetID",TEXT(INDEX(RelatedFeatures[Offset Number],$A533),"0000"))),"}")))</f>
        <v>#REF!</v>
      </c>
      <c r="P533" t="e">
        <f>IF(INDEX(Methods[Method Type],$A533)="","",
CONCATENATE("  - &amp;MethodID",TEXT($A533,"0000"),
" {","MethodTypeCV:  ",CHAR(34),INDEX(Methods[Method Type],$A533),CHAR(34),
", MethodCode:  ",CHAR(34),INDEX(Methods[Method Code],$A533),CHAR(34),
", MethodName:  ",CHAR(34),INDEX(Methods[Method Name],$A533),CHAR(34),
", MethodDescription:  ",CHAR(34),INDEX(Methods[Method Description],$A533),CHAR(34),
", MethodLink:  ",CHAR(34),INDEX(Methods[Method Link],$A533),CHAR(34),
", OrganizationID: *OrganizationID",TEXT(MATCH(INDEX(Methods[Organization Name],$A533),Organizations[Organization Name],0),"0000"),"}"))</f>
        <v>#REF!</v>
      </c>
      <c r="Q533" t="e">
        <f>IF(INDEX(Variables[Variable Type],$A533)="","",
CONCATENATE("  - &amp;VariableID",TEXT($A533,"0000"),
" {","VariableTypeCV:  ",CHAR(34),INDEX(Variables[Variable Type],$A533),CHAR(34),
", VariableCode:  ",CHAR(34),INDEX(Variables[Variable Code],$A533),CHAR(34),
", VariableNameCV:  ",CHAR(34),INDEX(Variables[Variable Name],$A533),CHAR(34),
", VariableDefinition:  ",CHAR(34),INDEX(Variables[Variable Definition],$A533),CHAR(34),
", SpecciationCV:  ",CHAR(34),INDEX(Variables[Speciation],$A533),CHAR(34),
", NoDataValue:  ",CHAR(34),INDEX(Variables[No Data Value],$A533),CHAR(34),"}"))</f>
        <v>#REF!</v>
      </c>
    </row>
    <row r="534" spans="1:17" x14ac:dyDescent="0.25">
      <c r="A534">
        <v>531</v>
      </c>
      <c r="D534" t="e">
        <f>IF(INDEX(People[First Name],$A534)="","",
CONCATENATE("  - &amp;PersonID",TEXT($A534,"0000"),
" {","PersonFirstName:  ",CHAR(34),INDEX(People[First Name],$A534),CHAR(34),
", PersonMiddleName:  ",CHAR(34),INDEX(People[Middle Name],$A534),CHAR(34),
", PersonLastName:  ",CHAR(34),INDEX(People[Last Name],$A534),CHAR(34),"}"))</f>
        <v>#REF!</v>
      </c>
      <c r="E534" t="e">
        <f>IF(INDEX(Organizations[Organization Type '[CV']],$A534)="","",
CONCATENATE("  - &amp;OrganizationID",TEXT($A534,"0000"),
" {","OrganizationTypeCV:  ",CHAR(34),INDEX(Organizations[Organization Type '[CV']],$A534),CHAR(34),
", OrganizationCode:  ",CHAR(34),INDEX(Organizations[Organization Code],$A534),CHAR(34),
", OrganizationName:  ",CHAR(34),INDEX(Organizations[Organization Name],$A534),CHAR(34),
", OrganizationDescription:  ",CHAR(34),INDEX(Organizations[Organization Description],$A534),CHAR(34),
", OrganizationLink:  ",CHAR(34),INDEX(Organizations[Organization Link],$A534),CHAR(34),"}"))</f>
        <v>#REF!</v>
      </c>
      <c r="F534" t="e">
        <f>IF(INDEX(People[First Name],$A534)="","",
CONCATENATE("  - &amp;AffiliationID",TEXT($A534,"0000"),
" {PersonID: *PersonID",TEXT($A534,"0000"),
", OrganizationID: *OrganizationID",TEXT(MATCH(INDEX(People[Organization Name],$A534),Organizations[Organization Name],0),"0000"),
", IsPrimaryOrganizationContact: , AffiliationStartDate: , AffiliationEndDate: , PrimaryPhone: ",
", PrimaryEmail: ",CHAR(34),INDEX(People[Primary Email],$A534),CHAR(34),
", PrimaryAddress: ",CHAR(34),INDEX(People[Primary Address],$A534),CHAR(34),
", PersonLink: }"))</f>
        <v>#REF!</v>
      </c>
      <c r="H534" t="e">
        <f>IF(COUNTA(CitationInformation)=0,"",IF(INDEX(AuthorList[Author Name],$A534)="","",
CONCATENATE("  - &amp;AuthorListID",TEXT($A534,"0000"),
"  {CitationID: *CitationID0001",
", PersonID: *PersonID",TEXT(MATCH(INDEX(AuthorList[Author Name],$A534),People[Full Name],0),"0000"),
", AuthorOrder: ",INDEX(AuthorList[Author Number],$A534),"}")))</f>
        <v>#REF!</v>
      </c>
      <c r="K534" t="e">
        <f>IF(INDEX(SamplingFeatures[Feature Code],$A534)="","",
CONCATENATE("  - &amp;SamplingFeatureID",TEXT($A534,"0000"),
" {","SamplingFeatureUUID:  ",CHAR(34),INDEX(SamplingFeatures[Sampling Feature UUID],$A534),CHAR(34),
", SamplingFeatureTypeCV:  ",CHAR(34),INDEX(SamplingFeatures[Sampling Feature Type],$A534),CHAR(34),
", SamplingFeatureCode:  ",CHAR(34),INDEX(SamplingFeatures[Feature Code],$A534),CHAR(34),
", SamplingFeatureName:  ",CHAR(34),INDEX(SamplingFeatures[Feature Name],$A534),CHAR(34),
", SamplingFeatureDescription:  ",CHAR(34),INDEX(SamplingFeatures[Feature Description],$A534),CHAR(34),
", SamplingFeatureGeotypeCV:  ",CHAR(34),INDEX(SamplingFeatures[Feature Geo Type],$A534),CHAR(34),
", FeatureGeometry:  ",CHAR(34),INDEX(SamplingFeatures[Feature Geometry],$A534),CHAR(34),
", Elevation_m:  ",CHAR(34),INDEX(SamplingFeatures[Elevation_m],$A534),CHAR(34),
", ElevationDatumCV:  ",CHAR(34),ElevationDatum,CHAR(34),"}"))</f>
        <v>#REF!</v>
      </c>
      <c r="L534" t="e">
        <f>IF(INDEX(SamplingFeatures[Sampling Feature Type],$A534)&lt;&gt;"Site","",
CONCATENATE("  - &amp;SiteID",TEXT(SUMPRODUCT(--($L$3:$L533&lt;&gt;"")),"0000"),
" {","SamplingFeatureID:  *SamplingFeatureID",TEXT($A534,"0000"),
", SiteTypeCV:  ",CHAR(34),INDEX(Sites[Site Type],$A534),CHAR(34),
", Latitude:  ",INDEX(Sites[Latitude],$A534),
", Longitude:  ",INDEX(Sites[Longitude],$A534),
", SRSName:  ",CHAR(34),LatLonDatum,CHAR(34),"}"))</f>
        <v>#REF!</v>
      </c>
      <c r="M534" t="e">
        <f>IF(INDEX(SamplingFeatures[Sampling Feature Type],$A534)&lt;&gt;"Specimen","",
CONCATENATE("  - &amp;SpecimenID",TEXT(SUMPRODUCT(--($M$3:$M533&lt;&gt;"")),"0000"),
" {","SamplingFeatureID:  *SamplingFeatureID",TEXT($A534,"0000"),
", SpecimenTypeCV:  ",CHAR(34),INDEX(Specimens[Specimen Type],$A534),CHAR(34),
", SpecimenMediumCV:  ",INDEX(Specimens[Specimen Medium],$A534),
", IsFieldSpecimen:  ",CHAR(34),INDEX(Specimens[Is Field Specimen?],$A534),CHAR(34),"}"))</f>
        <v>#REF!</v>
      </c>
      <c r="N534" t="e">
        <f>IF(COUNTA(SpatialOffsets[])=0,"", IF(INDEX(SpatialOffsets[Spatial Offset Type],$A534)="","",
CONCATENATE("  - &amp;SpatialOffsetID",TEXT($A534,"0000"),
" {","SpatialOffsetTypeCV:  ",CHAR(34),INDEX(SpatialOffsets[Spatial Offset Type],$A534),CHAR(34),
", Offset1Value:  ",INDEX(SpatialOffsets[Offset 1 Value],$A534),
", Offset1UnitID:  ",CHAR(34),INDEX(SpatialOffsets[Offset 1 Unit],$A534),CHAR(34),
", Offset2Value:  ",INDEX(SpatialOffsets[Offset 2 Value],$A534),
", Offset2UnitID:  ",CHAR(34),INDEX(SpatialOffsets[Offset 2 Unit],$A534),CHAR(34),
", Offset3Value:  ",INDEX(SpatialOffsets[Offset 3 Value],$A534),
", Offset3UnitID:  ",CHAR(34),INDEX(SpatialOffsets[Offset 3 Unit],$A534),CHAR(34),,"}")))</f>
        <v>#REF!</v>
      </c>
      <c r="O534" t="e">
        <f>IF(COUNTA(RelatedFeatures[])=0,"", IF(INDEX(RelatedFeatures[First Sampling Feature Code],$A534)="","",
CONCATENATE("  - &amp;RelationID",TEXT($A534,"0000"),
" {","SamplingFeatureID:  *SamplingFeatureID",TEXT(MATCH(INDEX(RelatedFeatures[First Sampling Feature Code],$A534),SamplingFeatures[Feature Code],0),"0000"),
", RelationshipTypeCV:  ",CHAR(34),INDEX(RelatedFeatures[Relationship Type],$A534),CHAR(34),
", RelatedFeatureID: *SamplingFeatureID",TEXT(MATCH(INDEX(RelatedFeatures[Second Sampling Feature Code],$A534),SamplingFeatures[Feature Code],0),"0000"),
", SpatialOffsetID:  ",IF(INDEX(RelatedFeatures[Offset Number],$A534)="","",CONCATENATE("*SpatialOffsetID",TEXT(INDEX(RelatedFeatures[Offset Number],$A534),"0000"))),"}")))</f>
        <v>#REF!</v>
      </c>
      <c r="P534" t="e">
        <f>IF(INDEX(Methods[Method Type],$A534)="","",
CONCATENATE("  - &amp;MethodID",TEXT($A534,"0000"),
" {","MethodTypeCV:  ",CHAR(34),INDEX(Methods[Method Type],$A534),CHAR(34),
", MethodCode:  ",CHAR(34),INDEX(Methods[Method Code],$A534),CHAR(34),
", MethodName:  ",CHAR(34),INDEX(Methods[Method Name],$A534),CHAR(34),
", MethodDescription:  ",CHAR(34),INDEX(Methods[Method Description],$A534),CHAR(34),
", MethodLink:  ",CHAR(34),INDEX(Methods[Method Link],$A534),CHAR(34),
", OrganizationID: *OrganizationID",TEXT(MATCH(INDEX(Methods[Organization Name],$A534),Organizations[Organization Name],0),"0000"),"}"))</f>
        <v>#REF!</v>
      </c>
      <c r="Q534" t="e">
        <f>IF(INDEX(Variables[Variable Type],$A534)="","",
CONCATENATE("  - &amp;VariableID",TEXT($A534,"0000"),
" {","VariableTypeCV:  ",CHAR(34),INDEX(Variables[Variable Type],$A534),CHAR(34),
", VariableCode:  ",CHAR(34),INDEX(Variables[Variable Code],$A534),CHAR(34),
", VariableNameCV:  ",CHAR(34),INDEX(Variables[Variable Name],$A534),CHAR(34),
", VariableDefinition:  ",CHAR(34),INDEX(Variables[Variable Definition],$A534),CHAR(34),
", SpecciationCV:  ",CHAR(34),INDEX(Variables[Speciation],$A534),CHAR(34),
", NoDataValue:  ",CHAR(34),INDEX(Variables[No Data Value],$A534),CHAR(34),"}"))</f>
        <v>#REF!</v>
      </c>
    </row>
    <row r="535" spans="1:17" x14ac:dyDescent="0.25">
      <c r="A535">
        <v>532</v>
      </c>
      <c r="D535" t="e">
        <f>IF(INDEX(People[First Name],$A535)="","",
CONCATENATE("  - &amp;PersonID",TEXT($A535,"0000"),
" {","PersonFirstName:  ",CHAR(34),INDEX(People[First Name],$A535),CHAR(34),
", PersonMiddleName:  ",CHAR(34),INDEX(People[Middle Name],$A535),CHAR(34),
", PersonLastName:  ",CHAR(34),INDEX(People[Last Name],$A535),CHAR(34),"}"))</f>
        <v>#REF!</v>
      </c>
      <c r="E535" t="e">
        <f>IF(INDEX(Organizations[Organization Type '[CV']],$A535)="","",
CONCATENATE("  - &amp;OrganizationID",TEXT($A535,"0000"),
" {","OrganizationTypeCV:  ",CHAR(34),INDEX(Organizations[Organization Type '[CV']],$A535),CHAR(34),
", OrganizationCode:  ",CHAR(34),INDEX(Organizations[Organization Code],$A535),CHAR(34),
", OrganizationName:  ",CHAR(34),INDEX(Organizations[Organization Name],$A535),CHAR(34),
", OrganizationDescription:  ",CHAR(34),INDEX(Organizations[Organization Description],$A535),CHAR(34),
", OrganizationLink:  ",CHAR(34),INDEX(Organizations[Organization Link],$A535),CHAR(34),"}"))</f>
        <v>#REF!</v>
      </c>
      <c r="F535" t="e">
        <f>IF(INDEX(People[First Name],$A535)="","",
CONCATENATE("  - &amp;AffiliationID",TEXT($A535,"0000"),
" {PersonID: *PersonID",TEXT($A535,"0000"),
", OrganizationID: *OrganizationID",TEXT(MATCH(INDEX(People[Organization Name],$A535),Organizations[Organization Name],0),"0000"),
", IsPrimaryOrganizationContact: , AffiliationStartDate: , AffiliationEndDate: , PrimaryPhone: ",
", PrimaryEmail: ",CHAR(34),INDEX(People[Primary Email],$A535),CHAR(34),
", PrimaryAddress: ",CHAR(34),INDEX(People[Primary Address],$A535),CHAR(34),
", PersonLink: }"))</f>
        <v>#REF!</v>
      </c>
      <c r="H535" t="e">
        <f>IF(COUNTA(CitationInformation)=0,"",IF(INDEX(AuthorList[Author Name],$A535)="","",
CONCATENATE("  - &amp;AuthorListID",TEXT($A535,"0000"),
"  {CitationID: *CitationID0001",
", PersonID: *PersonID",TEXT(MATCH(INDEX(AuthorList[Author Name],$A535),People[Full Name],0),"0000"),
", AuthorOrder: ",INDEX(AuthorList[Author Number],$A535),"}")))</f>
        <v>#REF!</v>
      </c>
      <c r="K535" t="e">
        <f>IF(INDEX(SamplingFeatures[Feature Code],$A535)="","",
CONCATENATE("  - &amp;SamplingFeatureID",TEXT($A535,"0000"),
" {","SamplingFeatureUUID:  ",CHAR(34),INDEX(SamplingFeatures[Sampling Feature UUID],$A535),CHAR(34),
", SamplingFeatureTypeCV:  ",CHAR(34),INDEX(SamplingFeatures[Sampling Feature Type],$A535),CHAR(34),
", SamplingFeatureCode:  ",CHAR(34),INDEX(SamplingFeatures[Feature Code],$A535),CHAR(34),
", SamplingFeatureName:  ",CHAR(34),INDEX(SamplingFeatures[Feature Name],$A535),CHAR(34),
", SamplingFeatureDescription:  ",CHAR(34),INDEX(SamplingFeatures[Feature Description],$A535),CHAR(34),
", SamplingFeatureGeotypeCV:  ",CHAR(34),INDEX(SamplingFeatures[Feature Geo Type],$A535),CHAR(34),
", FeatureGeometry:  ",CHAR(34),INDEX(SamplingFeatures[Feature Geometry],$A535),CHAR(34),
", Elevation_m:  ",CHAR(34),INDEX(SamplingFeatures[Elevation_m],$A535),CHAR(34),
", ElevationDatumCV:  ",CHAR(34),ElevationDatum,CHAR(34),"}"))</f>
        <v>#REF!</v>
      </c>
      <c r="L535" t="e">
        <f>IF(INDEX(SamplingFeatures[Sampling Feature Type],$A535)&lt;&gt;"Site","",
CONCATENATE("  - &amp;SiteID",TEXT(SUMPRODUCT(--($L$3:$L534&lt;&gt;"")),"0000"),
" {","SamplingFeatureID:  *SamplingFeatureID",TEXT($A535,"0000"),
", SiteTypeCV:  ",CHAR(34),INDEX(Sites[Site Type],$A535),CHAR(34),
", Latitude:  ",INDEX(Sites[Latitude],$A535),
", Longitude:  ",INDEX(Sites[Longitude],$A535),
", SRSName:  ",CHAR(34),LatLonDatum,CHAR(34),"}"))</f>
        <v>#REF!</v>
      </c>
      <c r="M535" t="e">
        <f>IF(INDEX(SamplingFeatures[Sampling Feature Type],$A535)&lt;&gt;"Specimen","",
CONCATENATE("  - &amp;SpecimenID",TEXT(SUMPRODUCT(--($M$3:$M534&lt;&gt;"")),"0000"),
" {","SamplingFeatureID:  *SamplingFeatureID",TEXT($A535,"0000"),
", SpecimenTypeCV:  ",CHAR(34),INDEX(Specimens[Specimen Type],$A535),CHAR(34),
", SpecimenMediumCV:  ",INDEX(Specimens[Specimen Medium],$A535),
", IsFieldSpecimen:  ",CHAR(34),INDEX(Specimens[Is Field Specimen?],$A535),CHAR(34),"}"))</f>
        <v>#REF!</v>
      </c>
      <c r="N535" t="e">
        <f>IF(COUNTA(SpatialOffsets[])=0,"", IF(INDEX(SpatialOffsets[Spatial Offset Type],$A535)="","",
CONCATENATE("  - &amp;SpatialOffsetID",TEXT($A535,"0000"),
" {","SpatialOffsetTypeCV:  ",CHAR(34),INDEX(SpatialOffsets[Spatial Offset Type],$A535),CHAR(34),
", Offset1Value:  ",INDEX(SpatialOffsets[Offset 1 Value],$A535),
", Offset1UnitID:  ",CHAR(34),INDEX(SpatialOffsets[Offset 1 Unit],$A535),CHAR(34),
", Offset2Value:  ",INDEX(SpatialOffsets[Offset 2 Value],$A535),
", Offset2UnitID:  ",CHAR(34),INDEX(SpatialOffsets[Offset 2 Unit],$A535),CHAR(34),
", Offset3Value:  ",INDEX(SpatialOffsets[Offset 3 Value],$A535),
", Offset3UnitID:  ",CHAR(34),INDEX(SpatialOffsets[Offset 3 Unit],$A535),CHAR(34),,"}")))</f>
        <v>#REF!</v>
      </c>
      <c r="O535" t="e">
        <f>IF(COUNTA(RelatedFeatures[])=0,"", IF(INDEX(RelatedFeatures[First Sampling Feature Code],$A535)="","",
CONCATENATE("  - &amp;RelationID",TEXT($A535,"0000"),
" {","SamplingFeatureID:  *SamplingFeatureID",TEXT(MATCH(INDEX(RelatedFeatures[First Sampling Feature Code],$A535),SamplingFeatures[Feature Code],0),"0000"),
", RelationshipTypeCV:  ",CHAR(34),INDEX(RelatedFeatures[Relationship Type],$A535),CHAR(34),
", RelatedFeatureID: *SamplingFeatureID",TEXT(MATCH(INDEX(RelatedFeatures[Second Sampling Feature Code],$A535),SamplingFeatures[Feature Code],0),"0000"),
", SpatialOffsetID:  ",IF(INDEX(RelatedFeatures[Offset Number],$A535)="","",CONCATENATE("*SpatialOffsetID",TEXT(INDEX(RelatedFeatures[Offset Number],$A535),"0000"))),"}")))</f>
        <v>#REF!</v>
      </c>
      <c r="P535" t="e">
        <f>IF(INDEX(Methods[Method Type],$A535)="","",
CONCATENATE("  - &amp;MethodID",TEXT($A535,"0000"),
" {","MethodTypeCV:  ",CHAR(34),INDEX(Methods[Method Type],$A535),CHAR(34),
", MethodCode:  ",CHAR(34),INDEX(Methods[Method Code],$A535),CHAR(34),
", MethodName:  ",CHAR(34),INDEX(Methods[Method Name],$A535),CHAR(34),
", MethodDescription:  ",CHAR(34),INDEX(Methods[Method Description],$A535),CHAR(34),
", MethodLink:  ",CHAR(34),INDEX(Methods[Method Link],$A535),CHAR(34),
", OrganizationID: *OrganizationID",TEXT(MATCH(INDEX(Methods[Organization Name],$A535),Organizations[Organization Name],0),"0000"),"}"))</f>
        <v>#REF!</v>
      </c>
      <c r="Q535" t="e">
        <f>IF(INDEX(Variables[Variable Type],$A535)="","",
CONCATENATE("  - &amp;VariableID",TEXT($A535,"0000"),
" {","VariableTypeCV:  ",CHAR(34),INDEX(Variables[Variable Type],$A535),CHAR(34),
", VariableCode:  ",CHAR(34),INDEX(Variables[Variable Code],$A535),CHAR(34),
", VariableNameCV:  ",CHAR(34),INDEX(Variables[Variable Name],$A535),CHAR(34),
", VariableDefinition:  ",CHAR(34),INDEX(Variables[Variable Definition],$A535),CHAR(34),
", SpecciationCV:  ",CHAR(34),INDEX(Variables[Speciation],$A535),CHAR(34),
", NoDataValue:  ",CHAR(34),INDEX(Variables[No Data Value],$A535),CHAR(34),"}"))</f>
        <v>#REF!</v>
      </c>
    </row>
    <row r="536" spans="1:17" x14ac:dyDescent="0.25">
      <c r="A536">
        <v>533</v>
      </c>
      <c r="D536" t="e">
        <f>IF(INDEX(People[First Name],$A536)="","",
CONCATENATE("  - &amp;PersonID",TEXT($A536,"0000"),
" {","PersonFirstName:  ",CHAR(34),INDEX(People[First Name],$A536),CHAR(34),
", PersonMiddleName:  ",CHAR(34),INDEX(People[Middle Name],$A536),CHAR(34),
", PersonLastName:  ",CHAR(34),INDEX(People[Last Name],$A536),CHAR(34),"}"))</f>
        <v>#REF!</v>
      </c>
      <c r="E536" t="e">
        <f>IF(INDEX(Organizations[Organization Type '[CV']],$A536)="","",
CONCATENATE("  - &amp;OrganizationID",TEXT($A536,"0000"),
" {","OrganizationTypeCV:  ",CHAR(34),INDEX(Organizations[Organization Type '[CV']],$A536),CHAR(34),
", OrganizationCode:  ",CHAR(34),INDEX(Organizations[Organization Code],$A536),CHAR(34),
", OrganizationName:  ",CHAR(34),INDEX(Organizations[Organization Name],$A536),CHAR(34),
", OrganizationDescription:  ",CHAR(34),INDEX(Organizations[Organization Description],$A536),CHAR(34),
", OrganizationLink:  ",CHAR(34),INDEX(Organizations[Organization Link],$A536),CHAR(34),"}"))</f>
        <v>#REF!</v>
      </c>
      <c r="F536" t="e">
        <f>IF(INDEX(People[First Name],$A536)="","",
CONCATENATE("  - &amp;AffiliationID",TEXT($A536,"0000"),
" {PersonID: *PersonID",TEXT($A536,"0000"),
", OrganizationID: *OrganizationID",TEXT(MATCH(INDEX(People[Organization Name],$A536),Organizations[Organization Name],0),"0000"),
", IsPrimaryOrganizationContact: , AffiliationStartDate: , AffiliationEndDate: , PrimaryPhone: ",
", PrimaryEmail: ",CHAR(34),INDEX(People[Primary Email],$A536),CHAR(34),
", PrimaryAddress: ",CHAR(34),INDEX(People[Primary Address],$A536),CHAR(34),
", PersonLink: }"))</f>
        <v>#REF!</v>
      </c>
      <c r="H536" t="e">
        <f>IF(COUNTA(CitationInformation)=0,"",IF(INDEX(AuthorList[Author Name],$A536)="","",
CONCATENATE("  - &amp;AuthorListID",TEXT($A536,"0000"),
"  {CitationID: *CitationID0001",
", PersonID: *PersonID",TEXT(MATCH(INDEX(AuthorList[Author Name],$A536),People[Full Name],0),"0000"),
", AuthorOrder: ",INDEX(AuthorList[Author Number],$A536),"}")))</f>
        <v>#REF!</v>
      </c>
      <c r="K536" t="e">
        <f>IF(INDEX(SamplingFeatures[Feature Code],$A536)="","",
CONCATENATE("  - &amp;SamplingFeatureID",TEXT($A536,"0000"),
" {","SamplingFeatureUUID:  ",CHAR(34),INDEX(SamplingFeatures[Sampling Feature UUID],$A536),CHAR(34),
", SamplingFeatureTypeCV:  ",CHAR(34),INDEX(SamplingFeatures[Sampling Feature Type],$A536),CHAR(34),
", SamplingFeatureCode:  ",CHAR(34),INDEX(SamplingFeatures[Feature Code],$A536),CHAR(34),
", SamplingFeatureName:  ",CHAR(34),INDEX(SamplingFeatures[Feature Name],$A536),CHAR(34),
", SamplingFeatureDescription:  ",CHAR(34),INDEX(SamplingFeatures[Feature Description],$A536),CHAR(34),
", SamplingFeatureGeotypeCV:  ",CHAR(34),INDEX(SamplingFeatures[Feature Geo Type],$A536),CHAR(34),
", FeatureGeometry:  ",CHAR(34),INDEX(SamplingFeatures[Feature Geometry],$A536),CHAR(34),
", Elevation_m:  ",CHAR(34),INDEX(SamplingFeatures[Elevation_m],$A536),CHAR(34),
", ElevationDatumCV:  ",CHAR(34),ElevationDatum,CHAR(34),"}"))</f>
        <v>#REF!</v>
      </c>
      <c r="L536" t="e">
        <f>IF(INDEX(SamplingFeatures[Sampling Feature Type],$A536)&lt;&gt;"Site","",
CONCATENATE("  - &amp;SiteID",TEXT(SUMPRODUCT(--($L$3:$L535&lt;&gt;"")),"0000"),
" {","SamplingFeatureID:  *SamplingFeatureID",TEXT($A536,"0000"),
", SiteTypeCV:  ",CHAR(34),INDEX(Sites[Site Type],$A536),CHAR(34),
", Latitude:  ",INDEX(Sites[Latitude],$A536),
", Longitude:  ",INDEX(Sites[Longitude],$A536),
", SRSName:  ",CHAR(34),LatLonDatum,CHAR(34),"}"))</f>
        <v>#REF!</v>
      </c>
      <c r="M536" t="e">
        <f>IF(INDEX(SamplingFeatures[Sampling Feature Type],$A536)&lt;&gt;"Specimen","",
CONCATENATE("  - &amp;SpecimenID",TEXT(SUMPRODUCT(--($M$3:$M535&lt;&gt;"")),"0000"),
" {","SamplingFeatureID:  *SamplingFeatureID",TEXT($A536,"0000"),
", SpecimenTypeCV:  ",CHAR(34),INDEX(Specimens[Specimen Type],$A536),CHAR(34),
", SpecimenMediumCV:  ",INDEX(Specimens[Specimen Medium],$A536),
", IsFieldSpecimen:  ",CHAR(34),INDEX(Specimens[Is Field Specimen?],$A536),CHAR(34),"}"))</f>
        <v>#REF!</v>
      </c>
      <c r="N536" t="e">
        <f>IF(COUNTA(SpatialOffsets[])=0,"", IF(INDEX(SpatialOffsets[Spatial Offset Type],$A536)="","",
CONCATENATE("  - &amp;SpatialOffsetID",TEXT($A536,"0000"),
" {","SpatialOffsetTypeCV:  ",CHAR(34),INDEX(SpatialOffsets[Spatial Offset Type],$A536),CHAR(34),
", Offset1Value:  ",INDEX(SpatialOffsets[Offset 1 Value],$A536),
", Offset1UnitID:  ",CHAR(34),INDEX(SpatialOffsets[Offset 1 Unit],$A536),CHAR(34),
", Offset2Value:  ",INDEX(SpatialOffsets[Offset 2 Value],$A536),
", Offset2UnitID:  ",CHAR(34),INDEX(SpatialOffsets[Offset 2 Unit],$A536),CHAR(34),
", Offset3Value:  ",INDEX(SpatialOffsets[Offset 3 Value],$A536),
", Offset3UnitID:  ",CHAR(34),INDEX(SpatialOffsets[Offset 3 Unit],$A536),CHAR(34),,"}")))</f>
        <v>#REF!</v>
      </c>
      <c r="O536" t="e">
        <f>IF(COUNTA(RelatedFeatures[])=0,"", IF(INDEX(RelatedFeatures[First Sampling Feature Code],$A536)="","",
CONCATENATE("  - &amp;RelationID",TEXT($A536,"0000"),
" {","SamplingFeatureID:  *SamplingFeatureID",TEXT(MATCH(INDEX(RelatedFeatures[First Sampling Feature Code],$A536),SamplingFeatures[Feature Code],0),"0000"),
", RelationshipTypeCV:  ",CHAR(34),INDEX(RelatedFeatures[Relationship Type],$A536),CHAR(34),
", RelatedFeatureID: *SamplingFeatureID",TEXT(MATCH(INDEX(RelatedFeatures[Second Sampling Feature Code],$A536),SamplingFeatures[Feature Code],0),"0000"),
", SpatialOffsetID:  ",IF(INDEX(RelatedFeatures[Offset Number],$A536)="","",CONCATENATE("*SpatialOffsetID",TEXT(INDEX(RelatedFeatures[Offset Number],$A536),"0000"))),"}")))</f>
        <v>#REF!</v>
      </c>
      <c r="P536" t="e">
        <f>IF(INDEX(Methods[Method Type],$A536)="","",
CONCATENATE("  - &amp;MethodID",TEXT($A536,"0000"),
" {","MethodTypeCV:  ",CHAR(34),INDEX(Methods[Method Type],$A536),CHAR(34),
", MethodCode:  ",CHAR(34),INDEX(Methods[Method Code],$A536),CHAR(34),
", MethodName:  ",CHAR(34),INDEX(Methods[Method Name],$A536),CHAR(34),
", MethodDescription:  ",CHAR(34),INDEX(Methods[Method Description],$A536),CHAR(34),
", MethodLink:  ",CHAR(34),INDEX(Methods[Method Link],$A536),CHAR(34),
", OrganizationID: *OrganizationID",TEXT(MATCH(INDEX(Methods[Organization Name],$A536),Organizations[Organization Name],0),"0000"),"}"))</f>
        <v>#REF!</v>
      </c>
      <c r="Q536" t="e">
        <f>IF(INDEX(Variables[Variable Type],$A536)="","",
CONCATENATE("  - &amp;VariableID",TEXT($A536,"0000"),
" {","VariableTypeCV:  ",CHAR(34),INDEX(Variables[Variable Type],$A536),CHAR(34),
", VariableCode:  ",CHAR(34),INDEX(Variables[Variable Code],$A536),CHAR(34),
", VariableNameCV:  ",CHAR(34),INDEX(Variables[Variable Name],$A536),CHAR(34),
", VariableDefinition:  ",CHAR(34),INDEX(Variables[Variable Definition],$A536),CHAR(34),
", SpecciationCV:  ",CHAR(34),INDEX(Variables[Speciation],$A536),CHAR(34),
", NoDataValue:  ",CHAR(34),INDEX(Variables[No Data Value],$A536),CHAR(34),"}"))</f>
        <v>#REF!</v>
      </c>
    </row>
    <row r="537" spans="1:17" x14ac:dyDescent="0.25">
      <c r="A537">
        <v>534</v>
      </c>
      <c r="D537" t="e">
        <f>IF(INDEX(People[First Name],$A537)="","",
CONCATENATE("  - &amp;PersonID",TEXT($A537,"0000"),
" {","PersonFirstName:  ",CHAR(34),INDEX(People[First Name],$A537),CHAR(34),
", PersonMiddleName:  ",CHAR(34),INDEX(People[Middle Name],$A537),CHAR(34),
", PersonLastName:  ",CHAR(34),INDEX(People[Last Name],$A537),CHAR(34),"}"))</f>
        <v>#REF!</v>
      </c>
      <c r="E537" t="e">
        <f>IF(INDEX(Organizations[Organization Type '[CV']],$A537)="","",
CONCATENATE("  - &amp;OrganizationID",TEXT($A537,"0000"),
" {","OrganizationTypeCV:  ",CHAR(34),INDEX(Organizations[Organization Type '[CV']],$A537),CHAR(34),
", OrganizationCode:  ",CHAR(34),INDEX(Organizations[Organization Code],$A537),CHAR(34),
", OrganizationName:  ",CHAR(34),INDEX(Organizations[Organization Name],$A537),CHAR(34),
", OrganizationDescription:  ",CHAR(34),INDEX(Organizations[Organization Description],$A537),CHAR(34),
", OrganizationLink:  ",CHAR(34),INDEX(Organizations[Organization Link],$A537),CHAR(34),"}"))</f>
        <v>#REF!</v>
      </c>
      <c r="F537" t="e">
        <f>IF(INDEX(People[First Name],$A537)="","",
CONCATENATE("  - &amp;AffiliationID",TEXT($A537,"0000"),
" {PersonID: *PersonID",TEXT($A537,"0000"),
", OrganizationID: *OrganizationID",TEXT(MATCH(INDEX(People[Organization Name],$A537),Organizations[Organization Name],0),"0000"),
", IsPrimaryOrganizationContact: , AffiliationStartDate: , AffiliationEndDate: , PrimaryPhone: ",
", PrimaryEmail: ",CHAR(34),INDEX(People[Primary Email],$A537),CHAR(34),
", PrimaryAddress: ",CHAR(34),INDEX(People[Primary Address],$A537),CHAR(34),
", PersonLink: }"))</f>
        <v>#REF!</v>
      </c>
      <c r="H537" t="e">
        <f>IF(COUNTA(CitationInformation)=0,"",IF(INDEX(AuthorList[Author Name],$A537)="","",
CONCATENATE("  - &amp;AuthorListID",TEXT($A537,"0000"),
"  {CitationID: *CitationID0001",
", PersonID: *PersonID",TEXT(MATCH(INDEX(AuthorList[Author Name],$A537),People[Full Name],0),"0000"),
", AuthorOrder: ",INDEX(AuthorList[Author Number],$A537),"}")))</f>
        <v>#REF!</v>
      </c>
      <c r="K537" t="e">
        <f>IF(INDEX(SamplingFeatures[Feature Code],$A537)="","",
CONCATENATE("  - &amp;SamplingFeatureID",TEXT($A537,"0000"),
" {","SamplingFeatureUUID:  ",CHAR(34),INDEX(SamplingFeatures[Sampling Feature UUID],$A537),CHAR(34),
", SamplingFeatureTypeCV:  ",CHAR(34),INDEX(SamplingFeatures[Sampling Feature Type],$A537),CHAR(34),
", SamplingFeatureCode:  ",CHAR(34),INDEX(SamplingFeatures[Feature Code],$A537),CHAR(34),
", SamplingFeatureName:  ",CHAR(34),INDEX(SamplingFeatures[Feature Name],$A537),CHAR(34),
", SamplingFeatureDescription:  ",CHAR(34),INDEX(SamplingFeatures[Feature Description],$A537),CHAR(34),
", SamplingFeatureGeotypeCV:  ",CHAR(34),INDEX(SamplingFeatures[Feature Geo Type],$A537),CHAR(34),
", FeatureGeometry:  ",CHAR(34),INDEX(SamplingFeatures[Feature Geometry],$A537),CHAR(34),
", Elevation_m:  ",CHAR(34),INDEX(SamplingFeatures[Elevation_m],$A537),CHAR(34),
", ElevationDatumCV:  ",CHAR(34),ElevationDatum,CHAR(34),"}"))</f>
        <v>#REF!</v>
      </c>
      <c r="L537" t="e">
        <f>IF(INDEX(SamplingFeatures[Sampling Feature Type],$A537)&lt;&gt;"Site","",
CONCATENATE("  - &amp;SiteID",TEXT(SUMPRODUCT(--($L$3:$L536&lt;&gt;"")),"0000"),
" {","SamplingFeatureID:  *SamplingFeatureID",TEXT($A537,"0000"),
", SiteTypeCV:  ",CHAR(34),INDEX(Sites[Site Type],$A537),CHAR(34),
", Latitude:  ",INDEX(Sites[Latitude],$A537),
", Longitude:  ",INDEX(Sites[Longitude],$A537),
", SRSName:  ",CHAR(34),LatLonDatum,CHAR(34),"}"))</f>
        <v>#REF!</v>
      </c>
      <c r="M537" t="e">
        <f>IF(INDEX(SamplingFeatures[Sampling Feature Type],$A537)&lt;&gt;"Specimen","",
CONCATENATE("  - &amp;SpecimenID",TEXT(SUMPRODUCT(--($M$3:$M536&lt;&gt;"")),"0000"),
" {","SamplingFeatureID:  *SamplingFeatureID",TEXT($A537,"0000"),
", SpecimenTypeCV:  ",CHAR(34),INDEX(Specimens[Specimen Type],$A537),CHAR(34),
", SpecimenMediumCV:  ",INDEX(Specimens[Specimen Medium],$A537),
", IsFieldSpecimen:  ",CHAR(34),INDEX(Specimens[Is Field Specimen?],$A537),CHAR(34),"}"))</f>
        <v>#REF!</v>
      </c>
      <c r="N537" t="e">
        <f>IF(COUNTA(SpatialOffsets[])=0,"", IF(INDEX(SpatialOffsets[Spatial Offset Type],$A537)="","",
CONCATENATE("  - &amp;SpatialOffsetID",TEXT($A537,"0000"),
" {","SpatialOffsetTypeCV:  ",CHAR(34),INDEX(SpatialOffsets[Spatial Offset Type],$A537),CHAR(34),
", Offset1Value:  ",INDEX(SpatialOffsets[Offset 1 Value],$A537),
", Offset1UnitID:  ",CHAR(34),INDEX(SpatialOffsets[Offset 1 Unit],$A537),CHAR(34),
", Offset2Value:  ",INDEX(SpatialOffsets[Offset 2 Value],$A537),
", Offset2UnitID:  ",CHAR(34),INDEX(SpatialOffsets[Offset 2 Unit],$A537),CHAR(34),
", Offset3Value:  ",INDEX(SpatialOffsets[Offset 3 Value],$A537),
", Offset3UnitID:  ",CHAR(34),INDEX(SpatialOffsets[Offset 3 Unit],$A537),CHAR(34),,"}")))</f>
        <v>#REF!</v>
      </c>
      <c r="O537" t="e">
        <f>IF(COUNTA(RelatedFeatures[])=0,"", IF(INDEX(RelatedFeatures[First Sampling Feature Code],$A537)="","",
CONCATENATE("  - &amp;RelationID",TEXT($A537,"0000"),
" {","SamplingFeatureID:  *SamplingFeatureID",TEXT(MATCH(INDEX(RelatedFeatures[First Sampling Feature Code],$A537),SamplingFeatures[Feature Code],0),"0000"),
", RelationshipTypeCV:  ",CHAR(34),INDEX(RelatedFeatures[Relationship Type],$A537),CHAR(34),
", RelatedFeatureID: *SamplingFeatureID",TEXT(MATCH(INDEX(RelatedFeatures[Second Sampling Feature Code],$A537),SamplingFeatures[Feature Code],0),"0000"),
", SpatialOffsetID:  ",IF(INDEX(RelatedFeatures[Offset Number],$A537)="","",CONCATENATE("*SpatialOffsetID",TEXT(INDEX(RelatedFeatures[Offset Number],$A537),"0000"))),"}")))</f>
        <v>#REF!</v>
      </c>
      <c r="P537" t="e">
        <f>IF(INDEX(Methods[Method Type],$A537)="","",
CONCATENATE("  - &amp;MethodID",TEXT($A537,"0000"),
" {","MethodTypeCV:  ",CHAR(34),INDEX(Methods[Method Type],$A537),CHAR(34),
", MethodCode:  ",CHAR(34),INDEX(Methods[Method Code],$A537),CHAR(34),
", MethodName:  ",CHAR(34),INDEX(Methods[Method Name],$A537),CHAR(34),
", MethodDescription:  ",CHAR(34),INDEX(Methods[Method Description],$A537),CHAR(34),
", MethodLink:  ",CHAR(34),INDEX(Methods[Method Link],$A537),CHAR(34),
", OrganizationID: *OrganizationID",TEXT(MATCH(INDEX(Methods[Organization Name],$A537),Organizations[Organization Name],0),"0000"),"}"))</f>
        <v>#REF!</v>
      </c>
      <c r="Q537" t="e">
        <f>IF(INDEX(Variables[Variable Type],$A537)="","",
CONCATENATE("  - &amp;VariableID",TEXT($A537,"0000"),
" {","VariableTypeCV:  ",CHAR(34),INDEX(Variables[Variable Type],$A537),CHAR(34),
", VariableCode:  ",CHAR(34),INDEX(Variables[Variable Code],$A537),CHAR(34),
", VariableNameCV:  ",CHAR(34),INDEX(Variables[Variable Name],$A537),CHAR(34),
", VariableDefinition:  ",CHAR(34),INDEX(Variables[Variable Definition],$A537),CHAR(34),
", SpecciationCV:  ",CHAR(34),INDEX(Variables[Speciation],$A537),CHAR(34),
", NoDataValue:  ",CHAR(34),INDEX(Variables[No Data Value],$A537),CHAR(34),"}"))</f>
        <v>#REF!</v>
      </c>
    </row>
    <row r="538" spans="1:17" x14ac:dyDescent="0.25">
      <c r="A538">
        <v>535</v>
      </c>
      <c r="D538" t="e">
        <f>IF(INDEX(People[First Name],$A538)="","",
CONCATENATE("  - &amp;PersonID",TEXT($A538,"0000"),
" {","PersonFirstName:  ",CHAR(34),INDEX(People[First Name],$A538),CHAR(34),
", PersonMiddleName:  ",CHAR(34),INDEX(People[Middle Name],$A538),CHAR(34),
", PersonLastName:  ",CHAR(34),INDEX(People[Last Name],$A538),CHAR(34),"}"))</f>
        <v>#REF!</v>
      </c>
      <c r="E538" t="e">
        <f>IF(INDEX(Organizations[Organization Type '[CV']],$A538)="","",
CONCATENATE("  - &amp;OrganizationID",TEXT($A538,"0000"),
" {","OrganizationTypeCV:  ",CHAR(34),INDEX(Organizations[Organization Type '[CV']],$A538),CHAR(34),
", OrganizationCode:  ",CHAR(34),INDEX(Organizations[Organization Code],$A538),CHAR(34),
", OrganizationName:  ",CHAR(34),INDEX(Organizations[Organization Name],$A538),CHAR(34),
", OrganizationDescription:  ",CHAR(34),INDEX(Organizations[Organization Description],$A538),CHAR(34),
", OrganizationLink:  ",CHAR(34),INDEX(Organizations[Organization Link],$A538),CHAR(34),"}"))</f>
        <v>#REF!</v>
      </c>
      <c r="F538" t="e">
        <f>IF(INDEX(People[First Name],$A538)="","",
CONCATENATE("  - &amp;AffiliationID",TEXT($A538,"0000"),
" {PersonID: *PersonID",TEXT($A538,"0000"),
", OrganizationID: *OrganizationID",TEXT(MATCH(INDEX(People[Organization Name],$A538),Organizations[Organization Name],0),"0000"),
", IsPrimaryOrganizationContact: , AffiliationStartDate: , AffiliationEndDate: , PrimaryPhone: ",
", PrimaryEmail: ",CHAR(34),INDEX(People[Primary Email],$A538),CHAR(34),
", PrimaryAddress: ",CHAR(34),INDEX(People[Primary Address],$A538),CHAR(34),
", PersonLink: }"))</f>
        <v>#REF!</v>
      </c>
      <c r="H538" t="e">
        <f>IF(COUNTA(CitationInformation)=0,"",IF(INDEX(AuthorList[Author Name],$A538)="","",
CONCATENATE("  - &amp;AuthorListID",TEXT($A538,"0000"),
"  {CitationID: *CitationID0001",
", PersonID: *PersonID",TEXT(MATCH(INDEX(AuthorList[Author Name],$A538),People[Full Name],0),"0000"),
", AuthorOrder: ",INDEX(AuthorList[Author Number],$A538),"}")))</f>
        <v>#REF!</v>
      </c>
      <c r="K538" t="e">
        <f>IF(INDEX(SamplingFeatures[Feature Code],$A538)="","",
CONCATENATE("  - &amp;SamplingFeatureID",TEXT($A538,"0000"),
" {","SamplingFeatureUUID:  ",CHAR(34),INDEX(SamplingFeatures[Sampling Feature UUID],$A538),CHAR(34),
", SamplingFeatureTypeCV:  ",CHAR(34),INDEX(SamplingFeatures[Sampling Feature Type],$A538),CHAR(34),
", SamplingFeatureCode:  ",CHAR(34),INDEX(SamplingFeatures[Feature Code],$A538),CHAR(34),
", SamplingFeatureName:  ",CHAR(34),INDEX(SamplingFeatures[Feature Name],$A538),CHAR(34),
", SamplingFeatureDescription:  ",CHAR(34),INDEX(SamplingFeatures[Feature Description],$A538),CHAR(34),
", SamplingFeatureGeotypeCV:  ",CHAR(34),INDEX(SamplingFeatures[Feature Geo Type],$A538),CHAR(34),
", FeatureGeometry:  ",CHAR(34),INDEX(SamplingFeatures[Feature Geometry],$A538),CHAR(34),
", Elevation_m:  ",CHAR(34),INDEX(SamplingFeatures[Elevation_m],$A538),CHAR(34),
", ElevationDatumCV:  ",CHAR(34),ElevationDatum,CHAR(34),"}"))</f>
        <v>#REF!</v>
      </c>
      <c r="L538" t="e">
        <f>IF(INDEX(SamplingFeatures[Sampling Feature Type],$A538)&lt;&gt;"Site","",
CONCATENATE("  - &amp;SiteID",TEXT(SUMPRODUCT(--($L$3:$L537&lt;&gt;"")),"0000"),
" {","SamplingFeatureID:  *SamplingFeatureID",TEXT($A538,"0000"),
", SiteTypeCV:  ",CHAR(34),INDEX(Sites[Site Type],$A538),CHAR(34),
", Latitude:  ",INDEX(Sites[Latitude],$A538),
", Longitude:  ",INDEX(Sites[Longitude],$A538),
", SRSName:  ",CHAR(34),LatLonDatum,CHAR(34),"}"))</f>
        <v>#REF!</v>
      </c>
      <c r="M538" t="e">
        <f>IF(INDEX(SamplingFeatures[Sampling Feature Type],$A538)&lt;&gt;"Specimen","",
CONCATENATE("  - &amp;SpecimenID",TEXT(SUMPRODUCT(--($M$3:$M537&lt;&gt;"")),"0000"),
" {","SamplingFeatureID:  *SamplingFeatureID",TEXT($A538,"0000"),
", SpecimenTypeCV:  ",CHAR(34),INDEX(Specimens[Specimen Type],$A538),CHAR(34),
", SpecimenMediumCV:  ",INDEX(Specimens[Specimen Medium],$A538),
", IsFieldSpecimen:  ",CHAR(34),INDEX(Specimens[Is Field Specimen?],$A538),CHAR(34),"}"))</f>
        <v>#REF!</v>
      </c>
      <c r="N538" t="e">
        <f>IF(COUNTA(SpatialOffsets[])=0,"", IF(INDEX(SpatialOffsets[Spatial Offset Type],$A538)="","",
CONCATENATE("  - &amp;SpatialOffsetID",TEXT($A538,"0000"),
" {","SpatialOffsetTypeCV:  ",CHAR(34),INDEX(SpatialOffsets[Spatial Offset Type],$A538),CHAR(34),
", Offset1Value:  ",INDEX(SpatialOffsets[Offset 1 Value],$A538),
", Offset1UnitID:  ",CHAR(34),INDEX(SpatialOffsets[Offset 1 Unit],$A538),CHAR(34),
", Offset2Value:  ",INDEX(SpatialOffsets[Offset 2 Value],$A538),
", Offset2UnitID:  ",CHAR(34),INDEX(SpatialOffsets[Offset 2 Unit],$A538),CHAR(34),
", Offset3Value:  ",INDEX(SpatialOffsets[Offset 3 Value],$A538),
", Offset3UnitID:  ",CHAR(34),INDEX(SpatialOffsets[Offset 3 Unit],$A538),CHAR(34),,"}")))</f>
        <v>#REF!</v>
      </c>
      <c r="O538" t="e">
        <f>IF(COUNTA(RelatedFeatures[])=0,"", IF(INDEX(RelatedFeatures[First Sampling Feature Code],$A538)="","",
CONCATENATE("  - &amp;RelationID",TEXT($A538,"0000"),
" {","SamplingFeatureID:  *SamplingFeatureID",TEXT(MATCH(INDEX(RelatedFeatures[First Sampling Feature Code],$A538),SamplingFeatures[Feature Code],0),"0000"),
", RelationshipTypeCV:  ",CHAR(34),INDEX(RelatedFeatures[Relationship Type],$A538),CHAR(34),
", RelatedFeatureID: *SamplingFeatureID",TEXT(MATCH(INDEX(RelatedFeatures[Second Sampling Feature Code],$A538),SamplingFeatures[Feature Code],0),"0000"),
", SpatialOffsetID:  ",IF(INDEX(RelatedFeatures[Offset Number],$A538)="","",CONCATENATE("*SpatialOffsetID",TEXT(INDEX(RelatedFeatures[Offset Number],$A538),"0000"))),"}")))</f>
        <v>#REF!</v>
      </c>
      <c r="P538" t="e">
        <f>IF(INDEX(Methods[Method Type],$A538)="","",
CONCATENATE("  - &amp;MethodID",TEXT($A538,"0000"),
" {","MethodTypeCV:  ",CHAR(34),INDEX(Methods[Method Type],$A538),CHAR(34),
", MethodCode:  ",CHAR(34),INDEX(Methods[Method Code],$A538),CHAR(34),
", MethodName:  ",CHAR(34),INDEX(Methods[Method Name],$A538),CHAR(34),
", MethodDescription:  ",CHAR(34),INDEX(Methods[Method Description],$A538),CHAR(34),
", MethodLink:  ",CHAR(34),INDEX(Methods[Method Link],$A538),CHAR(34),
", OrganizationID: *OrganizationID",TEXT(MATCH(INDEX(Methods[Organization Name],$A538),Organizations[Organization Name],0),"0000"),"}"))</f>
        <v>#REF!</v>
      </c>
      <c r="Q538" t="e">
        <f>IF(INDEX(Variables[Variable Type],$A538)="","",
CONCATENATE("  - &amp;VariableID",TEXT($A538,"0000"),
" {","VariableTypeCV:  ",CHAR(34),INDEX(Variables[Variable Type],$A538),CHAR(34),
", VariableCode:  ",CHAR(34),INDEX(Variables[Variable Code],$A538),CHAR(34),
", VariableNameCV:  ",CHAR(34),INDEX(Variables[Variable Name],$A538),CHAR(34),
", VariableDefinition:  ",CHAR(34),INDEX(Variables[Variable Definition],$A538),CHAR(34),
", SpecciationCV:  ",CHAR(34),INDEX(Variables[Speciation],$A538),CHAR(34),
", NoDataValue:  ",CHAR(34),INDEX(Variables[No Data Value],$A538),CHAR(34),"}"))</f>
        <v>#REF!</v>
      </c>
    </row>
    <row r="539" spans="1:17" x14ac:dyDescent="0.25">
      <c r="A539">
        <v>536</v>
      </c>
      <c r="D539" t="e">
        <f>IF(INDEX(People[First Name],$A539)="","",
CONCATENATE("  - &amp;PersonID",TEXT($A539,"0000"),
" {","PersonFirstName:  ",CHAR(34),INDEX(People[First Name],$A539),CHAR(34),
", PersonMiddleName:  ",CHAR(34),INDEX(People[Middle Name],$A539),CHAR(34),
", PersonLastName:  ",CHAR(34),INDEX(People[Last Name],$A539),CHAR(34),"}"))</f>
        <v>#REF!</v>
      </c>
      <c r="E539" t="e">
        <f>IF(INDEX(Organizations[Organization Type '[CV']],$A539)="","",
CONCATENATE("  - &amp;OrganizationID",TEXT($A539,"0000"),
" {","OrganizationTypeCV:  ",CHAR(34),INDEX(Organizations[Organization Type '[CV']],$A539),CHAR(34),
", OrganizationCode:  ",CHAR(34),INDEX(Organizations[Organization Code],$A539),CHAR(34),
", OrganizationName:  ",CHAR(34),INDEX(Organizations[Organization Name],$A539),CHAR(34),
", OrganizationDescription:  ",CHAR(34),INDEX(Organizations[Organization Description],$A539),CHAR(34),
", OrganizationLink:  ",CHAR(34),INDEX(Organizations[Organization Link],$A539),CHAR(34),"}"))</f>
        <v>#REF!</v>
      </c>
      <c r="F539" t="e">
        <f>IF(INDEX(People[First Name],$A539)="","",
CONCATENATE("  - &amp;AffiliationID",TEXT($A539,"0000"),
" {PersonID: *PersonID",TEXT($A539,"0000"),
", OrganizationID: *OrganizationID",TEXT(MATCH(INDEX(People[Organization Name],$A539),Organizations[Organization Name],0),"0000"),
", IsPrimaryOrganizationContact: , AffiliationStartDate: , AffiliationEndDate: , PrimaryPhone: ",
", PrimaryEmail: ",CHAR(34),INDEX(People[Primary Email],$A539),CHAR(34),
", PrimaryAddress: ",CHAR(34),INDEX(People[Primary Address],$A539),CHAR(34),
", PersonLink: }"))</f>
        <v>#REF!</v>
      </c>
      <c r="H539" t="e">
        <f>IF(COUNTA(CitationInformation)=0,"",IF(INDEX(AuthorList[Author Name],$A539)="","",
CONCATENATE("  - &amp;AuthorListID",TEXT($A539,"0000"),
"  {CitationID: *CitationID0001",
", PersonID: *PersonID",TEXT(MATCH(INDEX(AuthorList[Author Name],$A539),People[Full Name],0),"0000"),
", AuthorOrder: ",INDEX(AuthorList[Author Number],$A539),"}")))</f>
        <v>#REF!</v>
      </c>
      <c r="K539" t="e">
        <f>IF(INDEX(SamplingFeatures[Feature Code],$A539)="","",
CONCATENATE("  - &amp;SamplingFeatureID",TEXT($A539,"0000"),
" {","SamplingFeatureUUID:  ",CHAR(34),INDEX(SamplingFeatures[Sampling Feature UUID],$A539),CHAR(34),
", SamplingFeatureTypeCV:  ",CHAR(34),INDEX(SamplingFeatures[Sampling Feature Type],$A539),CHAR(34),
", SamplingFeatureCode:  ",CHAR(34),INDEX(SamplingFeatures[Feature Code],$A539),CHAR(34),
", SamplingFeatureName:  ",CHAR(34),INDEX(SamplingFeatures[Feature Name],$A539),CHAR(34),
", SamplingFeatureDescription:  ",CHAR(34),INDEX(SamplingFeatures[Feature Description],$A539),CHAR(34),
", SamplingFeatureGeotypeCV:  ",CHAR(34),INDEX(SamplingFeatures[Feature Geo Type],$A539),CHAR(34),
", FeatureGeometry:  ",CHAR(34),INDEX(SamplingFeatures[Feature Geometry],$A539),CHAR(34),
", Elevation_m:  ",CHAR(34),INDEX(SamplingFeatures[Elevation_m],$A539),CHAR(34),
", ElevationDatumCV:  ",CHAR(34),ElevationDatum,CHAR(34),"}"))</f>
        <v>#REF!</v>
      </c>
      <c r="L539" t="e">
        <f>IF(INDEX(SamplingFeatures[Sampling Feature Type],$A539)&lt;&gt;"Site","",
CONCATENATE("  - &amp;SiteID",TEXT(SUMPRODUCT(--($L$3:$L538&lt;&gt;"")),"0000"),
" {","SamplingFeatureID:  *SamplingFeatureID",TEXT($A539,"0000"),
", SiteTypeCV:  ",CHAR(34),INDEX(Sites[Site Type],$A539),CHAR(34),
", Latitude:  ",INDEX(Sites[Latitude],$A539),
", Longitude:  ",INDEX(Sites[Longitude],$A539),
", SRSName:  ",CHAR(34),LatLonDatum,CHAR(34),"}"))</f>
        <v>#REF!</v>
      </c>
      <c r="M539" t="e">
        <f>IF(INDEX(SamplingFeatures[Sampling Feature Type],$A539)&lt;&gt;"Specimen","",
CONCATENATE("  - &amp;SpecimenID",TEXT(SUMPRODUCT(--($M$3:$M538&lt;&gt;"")),"0000"),
" {","SamplingFeatureID:  *SamplingFeatureID",TEXT($A539,"0000"),
", SpecimenTypeCV:  ",CHAR(34),INDEX(Specimens[Specimen Type],$A539),CHAR(34),
", SpecimenMediumCV:  ",INDEX(Specimens[Specimen Medium],$A539),
", IsFieldSpecimen:  ",CHAR(34),INDEX(Specimens[Is Field Specimen?],$A539),CHAR(34),"}"))</f>
        <v>#REF!</v>
      </c>
      <c r="N539" t="e">
        <f>IF(COUNTA(SpatialOffsets[])=0,"", IF(INDEX(SpatialOffsets[Spatial Offset Type],$A539)="","",
CONCATENATE("  - &amp;SpatialOffsetID",TEXT($A539,"0000"),
" {","SpatialOffsetTypeCV:  ",CHAR(34),INDEX(SpatialOffsets[Spatial Offset Type],$A539),CHAR(34),
", Offset1Value:  ",INDEX(SpatialOffsets[Offset 1 Value],$A539),
", Offset1UnitID:  ",CHAR(34),INDEX(SpatialOffsets[Offset 1 Unit],$A539),CHAR(34),
", Offset2Value:  ",INDEX(SpatialOffsets[Offset 2 Value],$A539),
", Offset2UnitID:  ",CHAR(34),INDEX(SpatialOffsets[Offset 2 Unit],$A539),CHAR(34),
", Offset3Value:  ",INDEX(SpatialOffsets[Offset 3 Value],$A539),
", Offset3UnitID:  ",CHAR(34),INDEX(SpatialOffsets[Offset 3 Unit],$A539),CHAR(34),,"}")))</f>
        <v>#REF!</v>
      </c>
      <c r="O539" t="e">
        <f>IF(COUNTA(RelatedFeatures[])=0,"", IF(INDEX(RelatedFeatures[First Sampling Feature Code],$A539)="","",
CONCATENATE("  - &amp;RelationID",TEXT($A539,"0000"),
" {","SamplingFeatureID:  *SamplingFeatureID",TEXT(MATCH(INDEX(RelatedFeatures[First Sampling Feature Code],$A539),SamplingFeatures[Feature Code],0),"0000"),
", RelationshipTypeCV:  ",CHAR(34),INDEX(RelatedFeatures[Relationship Type],$A539),CHAR(34),
", RelatedFeatureID: *SamplingFeatureID",TEXT(MATCH(INDEX(RelatedFeatures[Second Sampling Feature Code],$A539),SamplingFeatures[Feature Code],0),"0000"),
", SpatialOffsetID:  ",IF(INDEX(RelatedFeatures[Offset Number],$A539)="","",CONCATENATE("*SpatialOffsetID",TEXT(INDEX(RelatedFeatures[Offset Number],$A539),"0000"))),"}")))</f>
        <v>#REF!</v>
      </c>
      <c r="P539" t="e">
        <f>IF(INDEX(Methods[Method Type],$A539)="","",
CONCATENATE("  - &amp;MethodID",TEXT($A539,"0000"),
" {","MethodTypeCV:  ",CHAR(34),INDEX(Methods[Method Type],$A539),CHAR(34),
", MethodCode:  ",CHAR(34),INDEX(Methods[Method Code],$A539),CHAR(34),
", MethodName:  ",CHAR(34),INDEX(Methods[Method Name],$A539),CHAR(34),
", MethodDescription:  ",CHAR(34),INDEX(Methods[Method Description],$A539),CHAR(34),
", MethodLink:  ",CHAR(34),INDEX(Methods[Method Link],$A539),CHAR(34),
", OrganizationID: *OrganizationID",TEXT(MATCH(INDEX(Methods[Organization Name],$A539),Organizations[Organization Name],0),"0000"),"}"))</f>
        <v>#REF!</v>
      </c>
      <c r="Q539" t="e">
        <f>IF(INDEX(Variables[Variable Type],$A539)="","",
CONCATENATE("  - &amp;VariableID",TEXT($A539,"0000"),
" {","VariableTypeCV:  ",CHAR(34),INDEX(Variables[Variable Type],$A539),CHAR(34),
", VariableCode:  ",CHAR(34),INDEX(Variables[Variable Code],$A539),CHAR(34),
", VariableNameCV:  ",CHAR(34),INDEX(Variables[Variable Name],$A539),CHAR(34),
", VariableDefinition:  ",CHAR(34),INDEX(Variables[Variable Definition],$A539),CHAR(34),
", SpecciationCV:  ",CHAR(34),INDEX(Variables[Speciation],$A539),CHAR(34),
", NoDataValue:  ",CHAR(34),INDEX(Variables[No Data Value],$A539),CHAR(34),"}"))</f>
        <v>#REF!</v>
      </c>
    </row>
    <row r="540" spans="1:17" x14ac:dyDescent="0.25">
      <c r="A540">
        <v>537</v>
      </c>
      <c r="D540" t="e">
        <f>IF(INDEX(People[First Name],$A540)="","",
CONCATENATE("  - &amp;PersonID",TEXT($A540,"0000"),
" {","PersonFirstName:  ",CHAR(34),INDEX(People[First Name],$A540),CHAR(34),
", PersonMiddleName:  ",CHAR(34),INDEX(People[Middle Name],$A540),CHAR(34),
", PersonLastName:  ",CHAR(34),INDEX(People[Last Name],$A540),CHAR(34),"}"))</f>
        <v>#REF!</v>
      </c>
      <c r="E540" t="e">
        <f>IF(INDEX(Organizations[Organization Type '[CV']],$A540)="","",
CONCATENATE("  - &amp;OrganizationID",TEXT($A540,"0000"),
" {","OrganizationTypeCV:  ",CHAR(34),INDEX(Organizations[Organization Type '[CV']],$A540),CHAR(34),
", OrganizationCode:  ",CHAR(34),INDEX(Organizations[Organization Code],$A540),CHAR(34),
", OrganizationName:  ",CHAR(34),INDEX(Organizations[Organization Name],$A540),CHAR(34),
", OrganizationDescription:  ",CHAR(34),INDEX(Organizations[Organization Description],$A540),CHAR(34),
", OrganizationLink:  ",CHAR(34),INDEX(Organizations[Organization Link],$A540),CHAR(34),"}"))</f>
        <v>#REF!</v>
      </c>
      <c r="F540" t="e">
        <f>IF(INDEX(People[First Name],$A540)="","",
CONCATENATE("  - &amp;AffiliationID",TEXT($A540,"0000"),
" {PersonID: *PersonID",TEXT($A540,"0000"),
", OrganizationID: *OrganizationID",TEXT(MATCH(INDEX(People[Organization Name],$A540),Organizations[Organization Name],0),"0000"),
", IsPrimaryOrganizationContact: , AffiliationStartDate: , AffiliationEndDate: , PrimaryPhone: ",
", PrimaryEmail: ",CHAR(34),INDEX(People[Primary Email],$A540),CHAR(34),
", PrimaryAddress: ",CHAR(34),INDEX(People[Primary Address],$A540),CHAR(34),
", PersonLink: }"))</f>
        <v>#REF!</v>
      </c>
      <c r="H540" t="e">
        <f>IF(COUNTA(CitationInformation)=0,"",IF(INDEX(AuthorList[Author Name],$A540)="","",
CONCATENATE("  - &amp;AuthorListID",TEXT($A540,"0000"),
"  {CitationID: *CitationID0001",
", PersonID: *PersonID",TEXT(MATCH(INDEX(AuthorList[Author Name],$A540),People[Full Name],0),"0000"),
", AuthorOrder: ",INDEX(AuthorList[Author Number],$A540),"}")))</f>
        <v>#REF!</v>
      </c>
      <c r="K540" t="e">
        <f>IF(INDEX(SamplingFeatures[Feature Code],$A540)="","",
CONCATENATE("  - &amp;SamplingFeatureID",TEXT($A540,"0000"),
" {","SamplingFeatureUUID:  ",CHAR(34),INDEX(SamplingFeatures[Sampling Feature UUID],$A540),CHAR(34),
", SamplingFeatureTypeCV:  ",CHAR(34),INDEX(SamplingFeatures[Sampling Feature Type],$A540),CHAR(34),
", SamplingFeatureCode:  ",CHAR(34),INDEX(SamplingFeatures[Feature Code],$A540),CHAR(34),
", SamplingFeatureName:  ",CHAR(34),INDEX(SamplingFeatures[Feature Name],$A540),CHAR(34),
", SamplingFeatureDescription:  ",CHAR(34),INDEX(SamplingFeatures[Feature Description],$A540),CHAR(34),
", SamplingFeatureGeotypeCV:  ",CHAR(34),INDEX(SamplingFeatures[Feature Geo Type],$A540),CHAR(34),
", FeatureGeometry:  ",CHAR(34),INDEX(SamplingFeatures[Feature Geometry],$A540),CHAR(34),
", Elevation_m:  ",CHAR(34),INDEX(SamplingFeatures[Elevation_m],$A540),CHAR(34),
", ElevationDatumCV:  ",CHAR(34),ElevationDatum,CHAR(34),"}"))</f>
        <v>#REF!</v>
      </c>
      <c r="L540" t="e">
        <f>IF(INDEX(SamplingFeatures[Sampling Feature Type],$A540)&lt;&gt;"Site","",
CONCATENATE("  - &amp;SiteID",TEXT(SUMPRODUCT(--($L$3:$L539&lt;&gt;"")),"0000"),
" {","SamplingFeatureID:  *SamplingFeatureID",TEXT($A540,"0000"),
", SiteTypeCV:  ",CHAR(34),INDEX(Sites[Site Type],$A540),CHAR(34),
", Latitude:  ",INDEX(Sites[Latitude],$A540),
", Longitude:  ",INDEX(Sites[Longitude],$A540),
", SRSName:  ",CHAR(34),LatLonDatum,CHAR(34),"}"))</f>
        <v>#REF!</v>
      </c>
      <c r="M540" t="e">
        <f>IF(INDEX(SamplingFeatures[Sampling Feature Type],$A540)&lt;&gt;"Specimen","",
CONCATENATE("  - &amp;SpecimenID",TEXT(SUMPRODUCT(--($M$3:$M539&lt;&gt;"")),"0000"),
" {","SamplingFeatureID:  *SamplingFeatureID",TEXT($A540,"0000"),
", SpecimenTypeCV:  ",CHAR(34),INDEX(Specimens[Specimen Type],$A540),CHAR(34),
", SpecimenMediumCV:  ",INDEX(Specimens[Specimen Medium],$A540),
", IsFieldSpecimen:  ",CHAR(34),INDEX(Specimens[Is Field Specimen?],$A540),CHAR(34),"}"))</f>
        <v>#REF!</v>
      </c>
      <c r="N540" t="e">
        <f>IF(COUNTA(SpatialOffsets[])=0,"", IF(INDEX(SpatialOffsets[Spatial Offset Type],$A540)="","",
CONCATENATE("  - &amp;SpatialOffsetID",TEXT($A540,"0000"),
" {","SpatialOffsetTypeCV:  ",CHAR(34),INDEX(SpatialOffsets[Spatial Offset Type],$A540),CHAR(34),
", Offset1Value:  ",INDEX(SpatialOffsets[Offset 1 Value],$A540),
", Offset1UnitID:  ",CHAR(34),INDEX(SpatialOffsets[Offset 1 Unit],$A540),CHAR(34),
", Offset2Value:  ",INDEX(SpatialOffsets[Offset 2 Value],$A540),
", Offset2UnitID:  ",CHAR(34),INDEX(SpatialOffsets[Offset 2 Unit],$A540),CHAR(34),
", Offset3Value:  ",INDEX(SpatialOffsets[Offset 3 Value],$A540),
", Offset3UnitID:  ",CHAR(34),INDEX(SpatialOffsets[Offset 3 Unit],$A540),CHAR(34),,"}")))</f>
        <v>#REF!</v>
      </c>
      <c r="O540" t="e">
        <f>IF(COUNTA(RelatedFeatures[])=0,"", IF(INDEX(RelatedFeatures[First Sampling Feature Code],$A540)="","",
CONCATENATE("  - &amp;RelationID",TEXT($A540,"0000"),
" {","SamplingFeatureID:  *SamplingFeatureID",TEXT(MATCH(INDEX(RelatedFeatures[First Sampling Feature Code],$A540),SamplingFeatures[Feature Code],0),"0000"),
", RelationshipTypeCV:  ",CHAR(34),INDEX(RelatedFeatures[Relationship Type],$A540),CHAR(34),
", RelatedFeatureID: *SamplingFeatureID",TEXT(MATCH(INDEX(RelatedFeatures[Second Sampling Feature Code],$A540),SamplingFeatures[Feature Code],0),"0000"),
", SpatialOffsetID:  ",IF(INDEX(RelatedFeatures[Offset Number],$A540)="","",CONCATENATE("*SpatialOffsetID",TEXT(INDEX(RelatedFeatures[Offset Number],$A540),"0000"))),"}")))</f>
        <v>#REF!</v>
      </c>
      <c r="P540" t="e">
        <f>IF(INDEX(Methods[Method Type],$A540)="","",
CONCATENATE("  - &amp;MethodID",TEXT($A540,"0000"),
" {","MethodTypeCV:  ",CHAR(34),INDEX(Methods[Method Type],$A540),CHAR(34),
", MethodCode:  ",CHAR(34),INDEX(Methods[Method Code],$A540),CHAR(34),
", MethodName:  ",CHAR(34),INDEX(Methods[Method Name],$A540),CHAR(34),
", MethodDescription:  ",CHAR(34),INDEX(Methods[Method Description],$A540),CHAR(34),
", MethodLink:  ",CHAR(34),INDEX(Methods[Method Link],$A540),CHAR(34),
", OrganizationID: *OrganizationID",TEXT(MATCH(INDEX(Methods[Organization Name],$A540),Organizations[Organization Name],0),"0000"),"}"))</f>
        <v>#REF!</v>
      </c>
      <c r="Q540" t="e">
        <f>IF(INDEX(Variables[Variable Type],$A540)="","",
CONCATENATE("  - &amp;VariableID",TEXT($A540,"0000"),
" {","VariableTypeCV:  ",CHAR(34),INDEX(Variables[Variable Type],$A540),CHAR(34),
", VariableCode:  ",CHAR(34),INDEX(Variables[Variable Code],$A540),CHAR(34),
", VariableNameCV:  ",CHAR(34),INDEX(Variables[Variable Name],$A540),CHAR(34),
", VariableDefinition:  ",CHAR(34),INDEX(Variables[Variable Definition],$A540),CHAR(34),
", SpecciationCV:  ",CHAR(34),INDEX(Variables[Speciation],$A540),CHAR(34),
", NoDataValue:  ",CHAR(34),INDEX(Variables[No Data Value],$A540),CHAR(34),"}"))</f>
        <v>#REF!</v>
      </c>
    </row>
    <row r="541" spans="1:17" x14ac:dyDescent="0.25">
      <c r="A541">
        <v>538</v>
      </c>
      <c r="D541" t="e">
        <f>IF(INDEX(People[First Name],$A541)="","",
CONCATENATE("  - &amp;PersonID",TEXT($A541,"0000"),
" {","PersonFirstName:  ",CHAR(34),INDEX(People[First Name],$A541),CHAR(34),
", PersonMiddleName:  ",CHAR(34),INDEX(People[Middle Name],$A541),CHAR(34),
", PersonLastName:  ",CHAR(34),INDEX(People[Last Name],$A541),CHAR(34),"}"))</f>
        <v>#REF!</v>
      </c>
      <c r="E541" t="e">
        <f>IF(INDEX(Organizations[Organization Type '[CV']],$A541)="","",
CONCATENATE("  - &amp;OrganizationID",TEXT($A541,"0000"),
" {","OrganizationTypeCV:  ",CHAR(34),INDEX(Organizations[Organization Type '[CV']],$A541),CHAR(34),
", OrganizationCode:  ",CHAR(34),INDEX(Organizations[Organization Code],$A541),CHAR(34),
", OrganizationName:  ",CHAR(34),INDEX(Organizations[Organization Name],$A541),CHAR(34),
", OrganizationDescription:  ",CHAR(34),INDEX(Organizations[Organization Description],$A541),CHAR(34),
", OrganizationLink:  ",CHAR(34),INDEX(Organizations[Organization Link],$A541),CHAR(34),"}"))</f>
        <v>#REF!</v>
      </c>
      <c r="F541" t="e">
        <f>IF(INDEX(People[First Name],$A541)="","",
CONCATENATE("  - &amp;AffiliationID",TEXT($A541,"0000"),
" {PersonID: *PersonID",TEXT($A541,"0000"),
", OrganizationID: *OrganizationID",TEXT(MATCH(INDEX(People[Organization Name],$A541),Organizations[Organization Name],0),"0000"),
", IsPrimaryOrganizationContact: , AffiliationStartDate: , AffiliationEndDate: , PrimaryPhone: ",
", PrimaryEmail: ",CHAR(34),INDEX(People[Primary Email],$A541),CHAR(34),
", PrimaryAddress: ",CHAR(34),INDEX(People[Primary Address],$A541),CHAR(34),
", PersonLink: }"))</f>
        <v>#REF!</v>
      </c>
      <c r="H541" t="e">
        <f>IF(COUNTA(CitationInformation)=0,"",IF(INDEX(AuthorList[Author Name],$A541)="","",
CONCATENATE("  - &amp;AuthorListID",TEXT($A541,"0000"),
"  {CitationID: *CitationID0001",
", PersonID: *PersonID",TEXT(MATCH(INDEX(AuthorList[Author Name],$A541),People[Full Name],0),"0000"),
", AuthorOrder: ",INDEX(AuthorList[Author Number],$A541),"}")))</f>
        <v>#REF!</v>
      </c>
      <c r="K541" t="e">
        <f>IF(INDEX(SamplingFeatures[Feature Code],$A541)="","",
CONCATENATE("  - &amp;SamplingFeatureID",TEXT($A541,"0000"),
" {","SamplingFeatureUUID:  ",CHAR(34),INDEX(SamplingFeatures[Sampling Feature UUID],$A541),CHAR(34),
", SamplingFeatureTypeCV:  ",CHAR(34),INDEX(SamplingFeatures[Sampling Feature Type],$A541),CHAR(34),
", SamplingFeatureCode:  ",CHAR(34),INDEX(SamplingFeatures[Feature Code],$A541),CHAR(34),
", SamplingFeatureName:  ",CHAR(34),INDEX(SamplingFeatures[Feature Name],$A541),CHAR(34),
", SamplingFeatureDescription:  ",CHAR(34),INDEX(SamplingFeatures[Feature Description],$A541),CHAR(34),
", SamplingFeatureGeotypeCV:  ",CHAR(34),INDEX(SamplingFeatures[Feature Geo Type],$A541),CHAR(34),
", FeatureGeometry:  ",CHAR(34),INDEX(SamplingFeatures[Feature Geometry],$A541),CHAR(34),
", Elevation_m:  ",CHAR(34),INDEX(SamplingFeatures[Elevation_m],$A541),CHAR(34),
", ElevationDatumCV:  ",CHAR(34),ElevationDatum,CHAR(34),"}"))</f>
        <v>#REF!</v>
      </c>
      <c r="L541" t="e">
        <f>IF(INDEX(SamplingFeatures[Sampling Feature Type],$A541)&lt;&gt;"Site","",
CONCATENATE("  - &amp;SiteID",TEXT(SUMPRODUCT(--($L$3:$L540&lt;&gt;"")),"0000"),
" {","SamplingFeatureID:  *SamplingFeatureID",TEXT($A541,"0000"),
", SiteTypeCV:  ",CHAR(34),INDEX(Sites[Site Type],$A541),CHAR(34),
", Latitude:  ",INDEX(Sites[Latitude],$A541),
", Longitude:  ",INDEX(Sites[Longitude],$A541),
", SRSName:  ",CHAR(34),LatLonDatum,CHAR(34),"}"))</f>
        <v>#REF!</v>
      </c>
      <c r="M541" t="e">
        <f>IF(INDEX(SamplingFeatures[Sampling Feature Type],$A541)&lt;&gt;"Specimen","",
CONCATENATE("  - &amp;SpecimenID",TEXT(SUMPRODUCT(--($M$3:$M540&lt;&gt;"")),"0000"),
" {","SamplingFeatureID:  *SamplingFeatureID",TEXT($A541,"0000"),
", SpecimenTypeCV:  ",CHAR(34),INDEX(Specimens[Specimen Type],$A541),CHAR(34),
", SpecimenMediumCV:  ",INDEX(Specimens[Specimen Medium],$A541),
", IsFieldSpecimen:  ",CHAR(34),INDEX(Specimens[Is Field Specimen?],$A541),CHAR(34),"}"))</f>
        <v>#REF!</v>
      </c>
      <c r="N541" t="e">
        <f>IF(COUNTA(SpatialOffsets[])=0,"", IF(INDEX(SpatialOffsets[Spatial Offset Type],$A541)="","",
CONCATENATE("  - &amp;SpatialOffsetID",TEXT($A541,"0000"),
" {","SpatialOffsetTypeCV:  ",CHAR(34),INDEX(SpatialOffsets[Spatial Offset Type],$A541),CHAR(34),
", Offset1Value:  ",INDEX(SpatialOffsets[Offset 1 Value],$A541),
", Offset1UnitID:  ",CHAR(34),INDEX(SpatialOffsets[Offset 1 Unit],$A541),CHAR(34),
", Offset2Value:  ",INDEX(SpatialOffsets[Offset 2 Value],$A541),
", Offset2UnitID:  ",CHAR(34),INDEX(SpatialOffsets[Offset 2 Unit],$A541),CHAR(34),
", Offset3Value:  ",INDEX(SpatialOffsets[Offset 3 Value],$A541),
", Offset3UnitID:  ",CHAR(34),INDEX(SpatialOffsets[Offset 3 Unit],$A541),CHAR(34),,"}")))</f>
        <v>#REF!</v>
      </c>
      <c r="O541" t="e">
        <f>IF(COUNTA(RelatedFeatures[])=0,"", IF(INDEX(RelatedFeatures[First Sampling Feature Code],$A541)="","",
CONCATENATE("  - &amp;RelationID",TEXT($A541,"0000"),
" {","SamplingFeatureID:  *SamplingFeatureID",TEXT(MATCH(INDEX(RelatedFeatures[First Sampling Feature Code],$A541),SamplingFeatures[Feature Code],0),"0000"),
", RelationshipTypeCV:  ",CHAR(34),INDEX(RelatedFeatures[Relationship Type],$A541),CHAR(34),
", RelatedFeatureID: *SamplingFeatureID",TEXT(MATCH(INDEX(RelatedFeatures[Second Sampling Feature Code],$A541),SamplingFeatures[Feature Code],0),"0000"),
", SpatialOffsetID:  ",IF(INDEX(RelatedFeatures[Offset Number],$A541)="","",CONCATENATE("*SpatialOffsetID",TEXT(INDEX(RelatedFeatures[Offset Number],$A541),"0000"))),"}")))</f>
        <v>#REF!</v>
      </c>
      <c r="P541" t="e">
        <f>IF(INDEX(Methods[Method Type],$A541)="","",
CONCATENATE("  - &amp;MethodID",TEXT($A541,"0000"),
" {","MethodTypeCV:  ",CHAR(34),INDEX(Methods[Method Type],$A541),CHAR(34),
", MethodCode:  ",CHAR(34),INDEX(Methods[Method Code],$A541),CHAR(34),
", MethodName:  ",CHAR(34),INDEX(Methods[Method Name],$A541),CHAR(34),
", MethodDescription:  ",CHAR(34),INDEX(Methods[Method Description],$A541),CHAR(34),
", MethodLink:  ",CHAR(34),INDEX(Methods[Method Link],$A541),CHAR(34),
", OrganizationID: *OrganizationID",TEXT(MATCH(INDEX(Methods[Organization Name],$A541),Organizations[Organization Name],0),"0000"),"}"))</f>
        <v>#REF!</v>
      </c>
      <c r="Q541" t="e">
        <f>IF(INDEX(Variables[Variable Type],$A541)="","",
CONCATENATE("  - &amp;VariableID",TEXT($A541,"0000"),
" {","VariableTypeCV:  ",CHAR(34),INDEX(Variables[Variable Type],$A541),CHAR(34),
", VariableCode:  ",CHAR(34),INDEX(Variables[Variable Code],$A541),CHAR(34),
", VariableNameCV:  ",CHAR(34),INDEX(Variables[Variable Name],$A541),CHAR(34),
", VariableDefinition:  ",CHAR(34),INDEX(Variables[Variable Definition],$A541),CHAR(34),
", SpecciationCV:  ",CHAR(34),INDEX(Variables[Speciation],$A541),CHAR(34),
", NoDataValue:  ",CHAR(34),INDEX(Variables[No Data Value],$A541),CHAR(34),"}"))</f>
        <v>#REF!</v>
      </c>
    </row>
    <row r="542" spans="1:17" x14ac:dyDescent="0.25">
      <c r="A542">
        <v>539</v>
      </c>
      <c r="D542" t="e">
        <f>IF(INDEX(People[First Name],$A542)="","",
CONCATENATE("  - &amp;PersonID",TEXT($A542,"0000"),
" {","PersonFirstName:  ",CHAR(34),INDEX(People[First Name],$A542),CHAR(34),
", PersonMiddleName:  ",CHAR(34),INDEX(People[Middle Name],$A542),CHAR(34),
", PersonLastName:  ",CHAR(34),INDEX(People[Last Name],$A542),CHAR(34),"}"))</f>
        <v>#REF!</v>
      </c>
      <c r="E542" t="e">
        <f>IF(INDEX(Organizations[Organization Type '[CV']],$A542)="","",
CONCATENATE("  - &amp;OrganizationID",TEXT($A542,"0000"),
" {","OrganizationTypeCV:  ",CHAR(34),INDEX(Organizations[Organization Type '[CV']],$A542),CHAR(34),
", OrganizationCode:  ",CHAR(34),INDEX(Organizations[Organization Code],$A542),CHAR(34),
", OrganizationName:  ",CHAR(34),INDEX(Organizations[Organization Name],$A542),CHAR(34),
", OrganizationDescription:  ",CHAR(34),INDEX(Organizations[Organization Description],$A542),CHAR(34),
", OrganizationLink:  ",CHAR(34),INDEX(Organizations[Organization Link],$A542),CHAR(34),"}"))</f>
        <v>#REF!</v>
      </c>
      <c r="F542" t="e">
        <f>IF(INDEX(People[First Name],$A542)="","",
CONCATENATE("  - &amp;AffiliationID",TEXT($A542,"0000"),
" {PersonID: *PersonID",TEXT($A542,"0000"),
", OrganizationID: *OrganizationID",TEXT(MATCH(INDEX(People[Organization Name],$A542),Organizations[Organization Name],0),"0000"),
", IsPrimaryOrganizationContact: , AffiliationStartDate: , AffiliationEndDate: , PrimaryPhone: ",
", PrimaryEmail: ",CHAR(34),INDEX(People[Primary Email],$A542),CHAR(34),
", PrimaryAddress: ",CHAR(34),INDEX(People[Primary Address],$A542),CHAR(34),
", PersonLink: }"))</f>
        <v>#REF!</v>
      </c>
      <c r="H542" t="e">
        <f>IF(COUNTA(CitationInformation)=0,"",IF(INDEX(AuthorList[Author Name],$A542)="","",
CONCATENATE("  - &amp;AuthorListID",TEXT($A542,"0000"),
"  {CitationID: *CitationID0001",
", PersonID: *PersonID",TEXT(MATCH(INDEX(AuthorList[Author Name],$A542),People[Full Name],0),"0000"),
", AuthorOrder: ",INDEX(AuthorList[Author Number],$A542),"}")))</f>
        <v>#REF!</v>
      </c>
      <c r="K542" t="e">
        <f>IF(INDEX(SamplingFeatures[Feature Code],$A542)="","",
CONCATENATE("  - &amp;SamplingFeatureID",TEXT($A542,"0000"),
" {","SamplingFeatureUUID:  ",CHAR(34),INDEX(SamplingFeatures[Sampling Feature UUID],$A542),CHAR(34),
", SamplingFeatureTypeCV:  ",CHAR(34),INDEX(SamplingFeatures[Sampling Feature Type],$A542),CHAR(34),
", SamplingFeatureCode:  ",CHAR(34),INDEX(SamplingFeatures[Feature Code],$A542),CHAR(34),
", SamplingFeatureName:  ",CHAR(34),INDEX(SamplingFeatures[Feature Name],$A542),CHAR(34),
", SamplingFeatureDescription:  ",CHAR(34),INDEX(SamplingFeatures[Feature Description],$A542),CHAR(34),
", SamplingFeatureGeotypeCV:  ",CHAR(34),INDEX(SamplingFeatures[Feature Geo Type],$A542),CHAR(34),
", FeatureGeometry:  ",CHAR(34),INDEX(SamplingFeatures[Feature Geometry],$A542),CHAR(34),
", Elevation_m:  ",CHAR(34),INDEX(SamplingFeatures[Elevation_m],$A542),CHAR(34),
", ElevationDatumCV:  ",CHAR(34),ElevationDatum,CHAR(34),"}"))</f>
        <v>#REF!</v>
      </c>
      <c r="L542" t="e">
        <f>IF(INDEX(SamplingFeatures[Sampling Feature Type],$A542)&lt;&gt;"Site","",
CONCATENATE("  - &amp;SiteID",TEXT(SUMPRODUCT(--($L$3:$L541&lt;&gt;"")),"0000"),
" {","SamplingFeatureID:  *SamplingFeatureID",TEXT($A542,"0000"),
", SiteTypeCV:  ",CHAR(34),INDEX(Sites[Site Type],$A542),CHAR(34),
", Latitude:  ",INDEX(Sites[Latitude],$A542),
", Longitude:  ",INDEX(Sites[Longitude],$A542),
", SRSName:  ",CHAR(34),LatLonDatum,CHAR(34),"}"))</f>
        <v>#REF!</v>
      </c>
      <c r="M542" t="e">
        <f>IF(INDEX(SamplingFeatures[Sampling Feature Type],$A542)&lt;&gt;"Specimen","",
CONCATENATE("  - &amp;SpecimenID",TEXT(SUMPRODUCT(--($M$3:$M541&lt;&gt;"")),"0000"),
" {","SamplingFeatureID:  *SamplingFeatureID",TEXT($A542,"0000"),
", SpecimenTypeCV:  ",CHAR(34),INDEX(Specimens[Specimen Type],$A542),CHAR(34),
", SpecimenMediumCV:  ",INDEX(Specimens[Specimen Medium],$A542),
", IsFieldSpecimen:  ",CHAR(34),INDEX(Specimens[Is Field Specimen?],$A542),CHAR(34),"}"))</f>
        <v>#REF!</v>
      </c>
      <c r="N542" t="e">
        <f>IF(COUNTA(SpatialOffsets[])=0,"", IF(INDEX(SpatialOffsets[Spatial Offset Type],$A542)="","",
CONCATENATE("  - &amp;SpatialOffsetID",TEXT($A542,"0000"),
" {","SpatialOffsetTypeCV:  ",CHAR(34),INDEX(SpatialOffsets[Spatial Offset Type],$A542),CHAR(34),
", Offset1Value:  ",INDEX(SpatialOffsets[Offset 1 Value],$A542),
", Offset1UnitID:  ",CHAR(34),INDEX(SpatialOffsets[Offset 1 Unit],$A542),CHAR(34),
", Offset2Value:  ",INDEX(SpatialOffsets[Offset 2 Value],$A542),
", Offset2UnitID:  ",CHAR(34),INDEX(SpatialOffsets[Offset 2 Unit],$A542),CHAR(34),
", Offset3Value:  ",INDEX(SpatialOffsets[Offset 3 Value],$A542),
", Offset3UnitID:  ",CHAR(34),INDEX(SpatialOffsets[Offset 3 Unit],$A542),CHAR(34),,"}")))</f>
        <v>#REF!</v>
      </c>
      <c r="O542" t="e">
        <f>IF(COUNTA(RelatedFeatures[])=0,"", IF(INDEX(RelatedFeatures[First Sampling Feature Code],$A542)="","",
CONCATENATE("  - &amp;RelationID",TEXT($A542,"0000"),
" {","SamplingFeatureID:  *SamplingFeatureID",TEXT(MATCH(INDEX(RelatedFeatures[First Sampling Feature Code],$A542),SamplingFeatures[Feature Code],0),"0000"),
", RelationshipTypeCV:  ",CHAR(34),INDEX(RelatedFeatures[Relationship Type],$A542),CHAR(34),
", RelatedFeatureID: *SamplingFeatureID",TEXT(MATCH(INDEX(RelatedFeatures[Second Sampling Feature Code],$A542),SamplingFeatures[Feature Code],0),"0000"),
", SpatialOffsetID:  ",IF(INDEX(RelatedFeatures[Offset Number],$A542)="","",CONCATENATE("*SpatialOffsetID",TEXT(INDEX(RelatedFeatures[Offset Number],$A542),"0000"))),"}")))</f>
        <v>#REF!</v>
      </c>
      <c r="P542" t="e">
        <f>IF(INDEX(Methods[Method Type],$A542)="","",
CONCATENATE("  - &amp;MethodID",TEXT($A542,"0000"),
" {","MethodTypeCV:  ",CHAR(34),INDEX(Methods[Method Type],$A542),CHAR(34),
", MethodCode:  ",CHAR(34),INDEX(Methods[Method Code],$A542),CHAR(34),
", MethodName:  ",CHAR(34),INDEX(Methods[Method Name],$A542),CHAR(34),
", MethodDescription:  ",CHAR(34),INDEX(Methods[Method Description],$A542),CHAR(34),
", MethodLink:  ",CHAR(34),INDEX(Methods[Method Link],$A542),CHAR(34),
", OrganizationID: *OrganizationID",TEXT(MATCH(INDEX(Methods[Organization Name],$A542),Organizations[Organization Name],0),"0000"),"}"))</f>
        <v>#REF!</v>
      </c>
      <c r="Q542" t="e">
        <f>IF(INDEX(Variables[Variable Type],$A542)="","",
CONCATENATE("  - &amp;VariableID",TEXT($A542,"0000"),
" {","VariableTypeCV:  ",CHAR(34),INDEX(Variables[Variable Type],$A542),CHAR(34),
", VariableCode:  ",CHAR(34),INDEX(Variables[Variable Code],$A542),CHAR(34),
", VariableNameCV:  ",CHAR(34),INDEX(Variables[Variable Name],$A542),CHAR(34),
", VariableDefinition:  ",CHAR(34),INDEX(Variables[Variable Definition],$A542),CHAR(34),
", SpecciationCV:  ",CHAR(34),INDEX(Variables[Speciation],$A542),CHAR(34),
", NoDataValue:  ",CHAR(34),INDEX(Variables[No Data Value],$A542),CHAR(34),"}"))</f>
        <v>#REF!</v>
      </c>
    </row>
    <row r="543" spans="1:17" x14ac:dyDescent="0.25">
      <c r="A543">
        <v>540</v>
      </c>
      <c r="D543" t="e">
        <f>IF(INDEX(People[First Name],$A543)="","",
CONCATENATE("  - &amp;PersonID",TEXT($A543,"0000"),
" {","PersonFirstName:  ",CHAR(34),INDEX(People[First Name],$A543),CHAR(34),
", PersonMiddleName:  ",CHAR(34),INDEX(People[Middle Name],$A543),CHAR(34),
", PersonLastName:  ",CHAR(34),INDEX(People[Last Name],$A543),CHAR(34),"}"))</f>
        <v>#REF!</v>
      </c>
      <c r="E543" t="e">
        <f>IF(INDEX(Organizations[Organization Type '[CV']],$A543)="","",
CONCATENATE("  - &amp;OrganizationID",TEXT($A543,"0000"),
" {","OrganizationTypeCV:  ",CHAR(34),INDEX(Organizations[Organization Type '[CV']],$A543),CHAR(34),
", OrganizationCode:  ",CHAR(34),INDEX(Organizations[Organization Code],$A543),CHAR(34),
", OrganizationName:  ",CHAR(34),INDEX(Organizations[Organization Name],$A543),CHAR(34),
", OrganizationDescription:  ",CHAR(34),INDEX(Organizations[Organization Description],$A543),CHAR(34),
", OrganizationLink:  ",CHAR(34),INDEX(Organizations[Organization Link],$A543),CHAR(34),"}"))</f>
        <v>#REF!</v>
      </c>
      <c r="F543" t="e">
        <f>IF(INDEX(People[First Name],$A543)="","",
CONCATENATE("  - &amp;AffiliationID",TEXT($A543,"0000"),
" {PersonID: *PersonID",TEXT($A543,"0000"),
", OrganizationID: *OrganizationID",TEXT(MATCH(INDEX(People[Organization Name],$A543),Organizations[Organization Name],0),"0000"),
", IsPrimaryOrganizationContact: , AffiliationStartDate: , AffiliationEndDate: , PrimaryPhone: ",
", PrimaryEmail: ",CHAR(34),INDEX(People[Primary Email],$A543),CHAR(34),
", PrimaryAddress: ",CHAR(34),INDEX(People[Primary Address],$A543),CHAR(34),
", PersonLink: }"))</f>
        <v>#REF!</v>
      </c>
      <c r="H543" t="e">
        <f>IF(COUNTA(CitationInformation)=0,"",IF(INDEX(AuthorList[Author Name],$A543)="","",
CONCATENATE("  - &amp;AuthorListID",TEXT($A543,"0000"),
"  {CitationID: *CitationID0001",
", PersonID: *PersonID",TEXT(MATCH(INDEX(AuthorList[Author Name],$A543),People[Full Name],0),"0000"),
", AuthorOrder: ",INDEX(AuthorList[Author Number],$A543),"}")))</f>
        <v>#REF!</v>
      </c>
      <c r="K543" t="e">
        <f>IF(INDEX(SamplingFeatures[Feature Code],$A543)="","",
CONCATENATE("  - &amp;SamplingFeatureID",TEXT($A543,"0000"),
" {","SamplingFeatureUUID:  ",CHAR(34),INDEX(SamplingFeatures[Sampling Feature UUID],$A543),CHAR(34),
", SamplingFeatureTypeCV:  ",CHAR(34),INDEX(SamplingFeatures[Sampling Feature Type],$A543),CHAR(34),
", SamplingFeatureCode:  ",CHAR(34),INDEX(SamplingFeatures[Feature Code],$A543),CHAR(34),
", SamplingFeatureName:  ",CHAR(34),INDEX(SamplingFeatures[Feature Name],$A543),CHAR(34),
", SamplingFeatureDescription:  ",CHAR(34),INDEX(SamplingFeatures[Feature Description],$A543),CHAR(34),
", SamplingFeatureGeotypeCV:  ",CHAR(34),INDEX(SamplingFeatures[Feature Geo Type],$A543),CHAR(34),
", FeatureGeometry:  ",CHAR(34),INDEX(SamplingFeatures[Feature Geometry],$A543),CHAR(34),
", Elevation_m:  ",CHAR(34),INDEX(SamplingFeatures[Elevation_m],$A543),CHAR(34),
", ElevationDatumCV:  ",CHAR(34),ElevationDatum,CHAR(34),"}"))</f>
        <v>#REF!</v>
      </c>
      <c r="L543" t="e">
        <f>IF(INDEX(SamplingFeatures[Sampling Feature Type],$A543)&lt;&gt;"Site","",
CONCATENATE("  - &amp;SiteID",TEXT(SUMPRODUCT(--($L$3:$L542&lt;&gt;"")),"0000"),
" {","SamplingFeatureID:  *SamplingFeatureID",TEXT($A543,"0000"),
", SiteTypeCV:  ",CHAR(34),INDEX(Sites[Site Type],$A543),CHAR(34),
", Latitude:  ",INDEX(Sites[Latitude],$A543),
", Longitude:  ",INDEX(Sites[Longitude],$A543),
", SRSName:  ",CHAR(34),LatLonDatum,CHAR(34),"}"))</f>
        <v>#REF!</v>
      </c>
      <c r="M543" t="e">
        <f>IF(INDEX(SamplingFeatures[Sampling Feature Type],$A543)&lt;&gt;"Specimen","",
CONCATENATE("  - &amp;SpecimenID",TEXT(SUMPRODUCT(--($M$3:$M542&lt;&gt;"")),"0000"),
" {","SamplingFeatureID:  *SamplingFeatureID",TEXT($A543,"0000"),
", SpecimenTypeCV:  ",CHAR(34),INDEX(Specimens[Specimen Type],$A543),CHAR(34),
", SpecimenMediumCV:  ",INDEX(Specimens[Specimen Medium],$A543),
", IsFieldSpecimen:  ",CHAR(34),INDEX(Specimens[Is Field Specimen?],$A543),CHAR(34),"}"))</f>
        <v>#REF!</v>
      </c>
      <c r="N543" t="e">
        <f>IF(COUNTA(SpatialOffsets[])=0,"", IF(INDEX(SpatialOffsets[Spatial Offset Type],$A543)="","",
CONCATENATE("  - &amp;SpatialOffsetID",TEXT($A543,"0000"),
" {","SpatialOffsetTypeCV:  ",CHAR(34),INDEX(SpatialOffsets[Spatial Offset Type],$A543),CHAR(34),
", Offset1Value:  ",INDEX(SpatialOffsets[Offset 1 Value],$A543),
", Offset1UnitID:  ",CHAR(34),INDEX(SpatialOffsets[Offset 1 Unit],$A543),CHAR(34),
", Offset2Value:  ",INDEX(SpatialOffsets[Offset 2 Value],$A543),
", Offset2UnitID:  ",CHAR(34),INDEX(SpatialOffsets[Offset 2 Unit],$A543),CHAR(34),
", Offset3Value:  ",INDEX(SpatialOffsets[Offset 3 Value],$A543),
", Offset3UnitID:  ",CHAR(34),INDEX(SpatialOffsets[Offset 3 Unit],$A543),CHAR(34),,"}")))</f>
        <v>#REF!</v>
      </c>
      <c r="O543" t="e">
        <f>IF(COUNTA(RelatedFeatures[])=0,"", IF(INDEX(RelatedFeatures[First Sampling Feature Code],$A543)="","",
CONCATENATE("  - &amp;RelationID",TEXT($A543,"0000"),
" {","SamplingFeatureID:  *SamplingFeatureID",TEXT(MATCH(INDEX(RelatedFeatures[First Sampling Feature Code],$A543),SamplingFeatures[Feature Code],0),"0000"),
", RelationshipTypeCV:  ",CHAR(34),INDEX(RelatedFeatures[Relationship Type],$A543),CHAR(34),
", RelatedFeatureID: *SamplingFeatureID",TEXT(MATCH(INDEX(RelatedFeatures[Second Sampling Feature Code],$A543),SamplingFeatures[Feature Code],0),"0000"),
", SpatialOffsetID:  ",IF(INDEX(RelatedFeatures[Offset Number],$A543)="","",CONCATENATE("*SpatialOffsetID",TEXT(INDEX(RelatedFeatures[Offset Number],$A543),"0000"))),"}")))</f>
        <v>#REF!</v>
      </c>
      <c r="P543" t="e">
        <f>IF(INDEX(Methods[Method Type],$A543)="","",
CONCATENATE("  - &amp;MethodID",TEXT($A543,"0000"),
" {","MethodTypeCV:  ",CHAR(34),INDEX(Methods[Method Type],$A543),CHAR(34),
", MethodCode:  ",CHAR(34),INDEX(Methods[Method Code],$A543),CHAR(34),
", MethodName:  ",CHAR(34),INDEX(Methods[Method Name],$A543),CHAR(34),
", MethodDescription:  ",CHAR(34),INDEX(Methods[Method Description],$A543),CHAR(34),
", MethodLink:  ",CHAR(34),INDEX(Methods[Method Link],$A543),CHAR(34),
", OrganizationID: *OrganizationID",TEXT(MATCH(INDEX(Methods[Organization Name],$A543),Organizations[Organization Name],0),"0000"),"}"))</f>
        <v>#REF!</v>
      </c>
      <c r="Q543" t="e">
        <f>IF(INDEX(Variables[Variable Type],$A543)="","",
CONCATENATE("  - &amp;VariableID",TEXT($A543,"0000"),
" {","VariableTypeCV:  ",CHAR(34),INDEX(Variables[Variable Type],$A543),CHAR(34),
", VariableCode:  ",CHAR(34),INDEX(Variables[Variable Code],$A543),CHAR(34),
", VariableNameCV:  ",CHAR(34),INDEX(Variables[Variable Name],$A543),CHAR(34),
", VariableDefinition:  ",CHAR(34),INDEX(Variables[Variable Definition],$A543),CHAR(34),
", SpecciationCV:  ",CHAR(34),INDEX(Variables[Speciation],$A543),CHAR(34),
", NoDataValue:  ",CHAR(34),INDEX(Variables[No Data Value],$A543),CHAR(34),"}"))</f>
        <v>#REF!</v>
      </c>
    </row>
    <row r="544" spans="1:17" x14ac:dyDescent="0.25">
      <c r="A544">
        <v>541</v>
      </c>
      <c r="D544" t="e">
        <f>IF(INDEX(People[First Name],$A544)="","",
CONCATENATE("  - &amp;PersonID",TEXT($A544,"0000"),
" {","PersonFirstName:  ",CHAR(34),INDEX(People[First Name],$A544),CHAR(34),
", PersonMiddleName:  ",CHAR(34),INDEX(People[Middle Name],$A544),CHAR(34),
", PersonLastName:  ",CHAR(34),INDEX(People[Last Name],$A544),CHAR(34),"}"))</f>
        <v>#REF!</v>
      </c>
      <c r="E544" t="e">
        <f>IF(INDEX(Organizations[Organization Type '[CV']],$A544)="","",
CONCATENATE("  - &amp;OrganizationID",TEXT($A544,"0000"),
" {","OrganizationTypeCV:  ",CHAR(34),INDEX(Organizations[Organization Type '[CV']],$A544),CHAR(34),
", OrganizationCode:  ",CHAR(34),INDEX(Organizations[Organization Code],$A544),CHAR(34),
", OrganizationName:  ",CHAR(34),INDEX(Organizations[Organization Name],$A544),CHAR(34),
", OrganizationDescription:  ",CHAR(34),INDEX(Organizations[Organization Description],$A544),CHAR(34),
", OrganizationLink:  ",CHAR(34),INDEX(Organizations[Organization Link],$A544),CHAR(34),"}"))</f>
        <v>#REF!</v>
      </c>
      <c r="F544" t="e">
        <f>IF(INDEX(People[First Name],$A544)="","",
CONCATENATE("  - &amp;AffiliationID",TEXT($A544,"0000"),
" {PersonID: *PersonID",TEXT($A544,"0000"),
", OrganizationID: *OrganizationID",TEXT(MATCH(INDEX(People[Organization Name],$A544),Organizations[Organization Name],0),"0000"),
", IsPrimaryOrganizationContact: , AffiliationStartDate: , AffiliationEndDate: , PrimaryPhone: ",
", PrimaryEmail: ",CHAR(34),INDEX(People[Primary Email],$A544),CHAR(34),
", PrimaryAddress: ",CHAR(34),INDEX(People[Primary Address],$A544),CHAR(34),
", PersonLink: }"))</f>
        <v>#REF!</v>
      </c>
      <c r="H544" t="e">
        <f>IF(COUNTA(CitationInformation)=0,"",IF(INDEX(AuthorList[Author Name],$A544)="","",
CONCATENATE("  - &amp;AuthorListID",TEXT($A544,"0000"),
"  {CitationID: *CitationID0001",
", PersonID: *PersonID",TEXT(MATCH(INDEX(AuthorList[Author Name],$A544),People[Full Name],0),"0000"),
", AuthorOrder: ",INDEX(AuthorList[Author Number],$A544),"}")))</f>
        <v>#REF!</v>
      </c>
      <c r="K544" t="e">
        <f>IF(INDEX(SamplingFeatures[Feature Code],$A544)="","",
CONCATENATE("  - &amp;SamplingFeatureID",TEXT($A544,"0000"),
" {","SamplingFeatureUUID:  ",CHAR(34),INDEX(SamplingFeatures[Sampling Feature UUID],$A544),CHAR(34),
", SamplingFeatureTypeCV:  ",CHAR(34),INDEX(SamplingFeatures[Sampling Feature Type],$A544),CHAR(34),
", SamplingFeatureCode:  ",CHAR(34),INDEX(SamplingFeatures[Feature Code],$A544),CHAR(34),
", SamplingFeatureName:  ",CHAR(34),INDEX(SamplingFeatures[Feature Name],$A544),CHAR(34),
", SamplingFeatureDescription:  ",CHAR(34),INDEX(SamplingFeatures[Feature Description],$A544),CHAR(34),
", SamplingFeatureGeotypeCV:  ",CHAR(34),INDEX(SamplingFeatures[Feature Geo Type],$A544),CHAR(34),
", FeatureGeometry:  ",CHAR(34),INDEX(SamplingFeatures[Feature Geometry],$A544),CHAR(34),
", Elevation_m:  ",CHAR(34),INDEX(SamplingFeatures[Elevation_m],$A544),CHAR(34),
", ElevationDatumCV:  ",CHAR(34),ElevationDatum,CHAR(34),"}"))</f>
        <v>#REF!</v>
      </c>
      <c r="L544" t="e">
        <f>IF(INDEX(SamplingFeatures[Sampling Feature Type],$A544)&lt;&gt;"Site","",
CONCATENATE("  - &amp;SiteID",TEXT(SUMPRODUCT(--($L$3:$L543&lt;&gt;"")),"0000"),
" {","SamplingFeatureID:  *SamplingFeatureID",TEXT($A544,"0000"),
", SiteTypeCV:  ",CHAR(34),INDEX(Sites[Site Type],$A544),CHAR(34),
", Latitude:  ",INDEX(Sites[Latitude],$A544),
", Longitude:  ",INDEX(Sites[Longitude],$A544),
", SRSName:  ",CHAR(34),LatLonDatum,CHAR(34),"}"))</f>
        <v>#REF!</v>
      </c>
      <c r="M544" t="e">
        <f>IF(INDEX(SamplingFeatures[Sampling Feature Type],$A544)&lt;&gt;"Specimen","",
CONCATENATE("  - &amp;SpecimenID",TEXT(SUMPRODUCT(--($M$3:$M543&lt;&gt;"")),"0000"),
" {","SamplingFeatureID:  *SamplingFeatureID",TEXT($A544,"0000"),
", SpecimenTypeCV:  ",CHAR(34),INDEX(Specimens[Specimen Type],$A544),CHAR(34),
", SpecimenMediumCV:  ",INDEX(Specimens[Specimen Medium],$A544),
", IsFieldSpecimen:  ",CHAR(34),INDEX(Specimens[Is Field Specimen?],$A544),CHAR(34),"}"))</f>
        <v>#REF!</v>
      </c>
      <c r="N544" t="e">
        <f>IF(COUNTA(SpatialOffsets[])=0,"", IF(INDEX(SpatialOffsets[Spatial Offset Type],$A544)="","",
CONCATENATE("  - &amp;SpatialOffsetID",TEXT($A544,"0000"),
" {","SpatialOffsetTypeCV:  ",CHAR(34),INDEX(SpatialOffsets[Spatial Offset Type],$A544),CHAR(34),
", Offset1Value:  ",INDEX(SpatialOffsets[Offset 1 Value],$A544),
", Offset1UnitID:  ",CHAR(34),INDEX(SpatialOffsets[Offset 1 Unit],$A544),CHAR(34),
", Offset2Value:  ",INDEX(SpatialOffsets[Offset 2 Value],$A544),
", Offset2UnitID:  ",CHAR(34),INDEX(SpatialOffsets[Offset 2 Unit],$A544),CHAR(34),
", Offset3Value:  ",INDEX(SpatialOffsets[Offset 3 Value],$A544),
", Offset3UnitID:  ",CHAR(34),INDEX(SpatialOffsets[Offset 3 Unit],$A544),CHAR(34),,"}")))</f>
        <v>#REF!</v>
      </c>
      <c r="O544" t="e">
        <f>IF(COUNTA(RelatedFeatures[])=0,"", IF(INDEX(RelatedFeatures[First Sampling Feature Code],$A544)="","",
CONCATENATE("  - &amp;RelationID",TEXT($A544,"0000"),
" {","SamplingFeatureID:  *SamplingFeatureID",TEXT(MATCH(INDEX(RelatedFeatures[First Sampling Feature Code],$A544),SamplingFeatures[Feature Code],0),"0000"),
", RelationshipTypeCV:  ",CHAR(34),INDEX(RelatedFeatures[Relationship Type],$A544),CHAR(34),
", RelatedFeatureID: *SamplingFeatureID",TEXT(MATCH(INDEX(RelatedFeatures[Second Sampling Feature Code],$A544),SamplingFeatures[Feature Code],0),"0000"),
", SpatialOffsetID:  ",IF(INDEX(RelatedFeatures[Offset Number],$A544)="","",CONCATENATE("*SpatialOffsetID",TEXT(INDEX(RelatedFeatures[Offset Number],$A544),"0000"))),"}")))</f>
        <v>#REF!</v>
      </c>
      <c r="P544" t="e">
        <f>IF(INDEX(Methods[Method Type],$A544)="","",
CONCATENATE("  - &amp;MethodID",TEXT($A544,"0000"),
" {","MethodTypeCV:  ",CHAR(34),INDEX(Methods[Method Type],$A544),CHAR(34),
", MethodCode:  ",CHAR(34),INDEX(Methods[Method Code],$A544),CHAR(34),
", MethodName:  ",CHAR(34),INDEX(Methods[Method Name],$A544),CHAR(34),
", MethodDescription:  ",CHAR(34),INDEX(Methods[Method Description],$A544),CHAR(34),
", MethodLink:  ",CHAR(34),INDEX(Methods[Method Link],$A544),CHAR(34),
", OrganizationID: *OrganizationID",TEXT(MATCH(INDEX(Methods[Organization Name],$A544),Organizations[Organization Name],0),"0000"),"}"))</f>
        <v>#REF!</v>
      </c>
      <c r="Q544" t="e">
        <f>IF(INDEX(Variables[Variable Type],$A544)="","",
CONCATENATE("  - &amp;VariableID",TEXT($A544,"0000"),
" {","VariableTypeCV:  ",CHAR(34),INDEX(Variables[Variable Type],$A544),CHAR(34),
", VariableCode:  ",CHAR(34),INDEX(Variables[Variable Code],$A544),CHAR(34),
", VariableNameCV:  ",CHAR(34),INDEX(Variables[Variable Name],$A544),CHAR(34),
", VariableDefinition:  ",CHAR(34),INDEX(Variables[Variable Definition],$A544),CHAR(34),
", SpecciationCV:  ",CHAR(34),INDEX(Variables[Speciation],$A544),CHAR(34),
", NoDataValue:  ",CHAR(34),INDEX(Variables[No Data Value],$A544),CHAR(34),"}"))</f>
        <v>#REF!</v>
      </c>
    </row>
    <row r="545" spans="1:17" x14ac:dyDescent="0.25">
      <c r="A545">
        <v>542</v>
      </c>
      <c r="D545" t="e">
        <f>IF(INDEX(People[First Name],$A545)="","",
CONCATENATE("  - &amp;PersonID",TEXT($A545,"0000"),
" {","PersonFirstName:  ",CHAR(34),INDEX(People[First Name],$A545),CHAR(34),
", PersonMiddleName:  ",CHAR(34),INDEX(People[Middle Name],$A545),CHAR(34),
", PersonLastName:  ",CHAR(34),INDEX(People[Last Name],$A545),CHAR(34),"}"))</f>
        <v>#REF!</v>
      </c>
      <c r="E545" t="e">
        <f>IF(INDEX(Organizations[Organization Type '[CV']],$A545)="","",
CONCATENATE("  - &amp;OrganizationID",TEXT($A545,"0000"),
" {","OrganizationTypeCV:  ",CHAR(34),INDEX(Organizations[Organization Type '[CV']],$A545),CHAR(34),
", OrganizationCode:  ",CHAR(34),INDEX(Organizations[Organization Code],$A545),CHAR(34),
", OrganizationName:  ",CHAR(34),INDEX(Organizations[Organization Name],$A545),CHAR(34),
", OrganizationDescription:  ",CHAR(34),INDEX(Organizations[Organization Description],$A545),CHAR(34),
", OrganizationLink:  ",CHAR(34),INDEX(Organizations[Organization Link],$A545),CHAR(34),"}"))</f>
        <v>#REF!</v>
      </c>
      <c r="F545" t="e">
        <f>IF(INDEX(People[First Name],$A545)="","",
CONCATENATE("  - &amp;AffiliationID",TEXT($A545,"0000"),
" {PersonID: *PersonID",TEXT($A545,"0000"),
", OrganizationID: *OrganizationID",TEXT(MATCH(INDEX(People[Organization Name],$A545),Organizations[Organization Name],0),"0000"),
", IsPrimaryOrganizationContact: , AffiliationStartDate: , AffiliationEndDate: , PrimaryPhone: ",
", PrimaryEmail: ",CHAR(34),INDEX(People[Primary Email],$A545),CHAR(34),
", PrimaryAddress: ",CHAR(34),INDEX(People[Primary Address],$A545),CHAR(34),
", PersonLink: }"))</f>
        <v>#REF!</v>
      </c>
      <c r="H545" t="e">
        <f>IF(COUNTA(CitationInformation)=0,"",IF(INDEX(AuthorList[Author Name],$A545)="","",
CONCATENATE("  - &amp;AuthorListID",TEXT($A545,"0000"),
"  {CitationID: *CitationID0001",
", PersonID: *PersonID",TEXT(MATCH(INDEX(AuthorList[Author Name],$A545),People[Full Name],0),"0000"),
", AuthorOrder: ",INDEX(AuthorList[Author Number],$A545),"}")))</f>
        <v>#REF!</v>
      </c>
      <c r="K545" t="e">
        <f>IF(INDEX(SamplingFeatures[Feature Code],$A545)="","",
CONCATENATE("  - &amp;SamplingFeatureID",TEXT($A545,"0000"),
" {","SamplingFeatureUUID:  ",CHAR(34),INDEX(SamplingFeatures[Sampling Feature UUID],$A545),CHAR(34),
", SamplingFeatureTypeCV:  ",CHAR(34),INDEX(SamplingFeatures[Sampling Feature Type],$A545),CHAR(34),
", SamplingFeatureCode:  ",CHAR(34),INDEX(SamplingFeatures[Feature Code],$A545),CHAR(34),
", SamplingFeatureName:  ",CHAR(34),INDEX(SamplingFeatures[Feature Name],$A545),CHAR(34),
", SamplingFeatureDescription:  ",CHAR(34),INDEX(SamplingFeatures[Feature Description],$A545),CHAR(34),
", SamplingFeatureGeotypeCV:  ",CHAR(34),INDEX(SamplingFeatures[Feature Geo Type],$A545),CHAR(34),
", FeatureGeometry:  ",CHAR(34),INDEX(SamplingFeatures[Feature Geometry],$A545),CHAR(34),
", Elevation_m:  ",CHAR(34),INDEX(SamplingFeatures[Elevation_m],$A545),CHAR(34),
", ElevationDatumCV:  ",CHAR(34),ElevationDatum,CHAR(34),"}"))</f>
        <v>#REF!</v>
      </c>
      <c r="L545" t="e">
        <f>IF(INDEX(SamplingFeatures[Sampling Feature Type],$A545)&lt;&gt;"Site","",
CONCATENATE("  - &amp;SiteID",TEXT(SUMPRODUCT(--($L$3:$L544&lt;&gt;"")),"0000"),
" {","SamplingFeatureID:  *SamplingFeatureID",TEXT($A545,"0000"),
", SiteTypeCV:  ",CHAR(34),INDEX(Sites[Site Type],$A545),CHAR(34),
", Latitude:  ",INDEX(Sites[Latitude],$A545),
", Longitude:  ",INDEX(Sites[Longitude],$A545),
", SRSName:  ",CHAR(34),LatLonDatum,CHAR(34),"}"))</f>
        <v>#REF!</v>
      </c>
      <c r="M545" t="e">
        <f>IF(INDEX(SamplingFeatures[Sampling Feature Type],$A545)&lt;&gt;"Specimen","",
CONCATENATE("  - &amp;SpecimenID",TEXT(SUMPRODUCT(--($M$3:$M544&lt;&gt;"")),"0000"),
" {","SamplingFeatureID:  *SamplingFeatureID",TEXT($A545,"0000"),
", SpecimenTypeCV:  ",CHAR(34),INDEX(Specimens[Specimen Type],$A545),CHAR(34),
", SpecimenMediumCV:  ",INDEX(Specimens[Specimen Medium],$A545),
", IsFieldSpecimen:  ",CHAR(34),INDEX(Specimens[Is Field Specimen?],$A545),CHAR(34),"}"))</f>
        <v>#REF!</v>
      </c>
      <c r="N545" t="e">
        <f>IF(COUNTA(SpatialOffsets[])=0,"", IF(INDEX(SpatialOffsets[Spatial Offset Type],$A545)="","",
CONCATENATE("  - &amp;SpatialOffsetID",TEXT($A545,"0000"),
" {","SpatialOffsetTypeCV:  ",CHAR(34),INDEX(SpatialOffsets[Spatial Offset Type],$A545),CHAR(34),
", Offset1Value:  ",INDEX(SpatialOffsets[Offset 1 Value],$A545),
", Offset1UnitID:  ",CHAR(34),INDEX(SpatialOffsets[Offset 1 Unit],$A545),CHAR(34),
", Offset2Value:  ",INDEX(SpatialOffsets[Offset 2 Value],$A545),
", Offset2UnitID:  ",CHAR(34),INDEX(SpatialOffsets[Offset 2 Unit],$A545),CHAR(34),
", Offset3Value:  ",INDEX(SpatialOffsets[Offset 3 Value],$A545),
", Offset3UnitID:  ",CHAR(34),INDEX(SpatialOffsets[Offset 3 Unit],$A545),CHAR(34),,"}")))</f>
        <v>#REF!</v>
      </c>
      <c r="O545" t="e">
        <f>IF(COUNTA(RelatedFeatures[])=0,"", IF(INDEX(RelatedFeatures[First Sampling Feature Code],$A545)="","",
CONCATENATE("  - &amp;RelationID",TEXT($A545,"0000"),
" {","SamplingFeatureID:  *SamplingFeatureID",TEXT(MATCH(INDEX(RelatedFeatures[First Sampling Feature Code],$A545),SamplingFeatures[Feature Code],0),"0000"),
", RelationshipTypeCV:  ",CHAR(34),INDEX(RelatedFeatures[Relationship Type],$A545),CHAR(34),
", RelatedFeatureID: *SamplingFeatureID",TEXT(MATCH(INDEX(RelatedFeatures[Second Sampling Feature Code],$A545),SamplingFeatures[Feature Code],0),"0000"),
", SpatialOffsetID:  ",IF(INDEX(RelatedFeatures[Offset Number],$A545)="","",CONCATENATE("*SpatialOffsetID",TEXT(INDEX(RelatedFeatures[Offset Number],$A545),"0000"))),"}")))</f>
        <v>#REF!</v>
      </c>
      <c r="P545" t="e">
        <f>IF(INDEX(Methods[Method Type],$A545)="","",
CONCATENATE("  - &amp;MethodID",TEXT($A545,"0000"),
" {","MethodTypeCV:  ",CHAR(34),INDEX(Methods[Method Type],$A545),CHAR(34),
", MethodCode:  ",CHAR(34),INDEX(Methods[Method Code],$A545),CHAR(34),
", MethodName:  ",CHAR(34),INDEX(Methods[Method Name],$A545),CHAR(34),
", MethodDescription:  ",CHAR(34),INDEX(Methods[Method Description],$A545),CHAR(34),
", MethodLink:  ",CHAR(34),INDEX(Methods[Method Link],$A545),CHAR(34),
", OrganizationID: *OrganizationID",TEXT(MATCH(INDEX(Methods[Organization Name],$A545),Organizations[Organization Name],0),"0000"),"}"))</f>
        <v>#REF!</v>
      </c>
      <c r="Q545" t="e">
        <f>IF(INDEX(Variables[Variable Type],$A545)="","",
CONCATENATE("  - &amp;VariableID",TEXT($A545,"0000"),
" {","VariableTypeCV:  ",CHAR(34),INDEX(Variables[Variable Type],$A545),CHAR(34),
", VariableCode:  ",CHAR(34),INDEX(Variables[Variable Code],$A545),CHAR(34),
", VariableNameCV:  ",CHAR(34),INDEX(Variables[Variable Name],$A545),CHAR(34),
", VariableDefinition:  ",CHAR(34),INDEX(Variables[Variable Definition],$A545),CHAR(34),
", SpecciationCV:  ",CHAR(34),INDEX(Variables[Speciation],$A545),CHAR(34),
", NoDataValue:  ",CHAR(34),INDEX(Variables[No Data Value],$A545),CHAR(34),"}"))</f>
        <v>#REF!</v>
      </c>
    </row>
    <row r="546" spans="1:17" x14ac:dyDescent="0.25">
      <c r="A546">
        <v>543</v>
      </c>
      <c r="D546" t="e">
        <f>IF(INDEX(People[First Name],$A546)="","",
CONCATENATE("  - &amp;PersonID",TEXT($A546,"0000"),
" {","PersonFirstName:  ",CHAR(34),INDEX(People[First Name],$A546),CHAR(34),
", PersonMiddleName:  ",CHAR(34),INDEX(People[Middle Name],$A546),CHAR(34),
", PersonLastName:  ",CHAR(34),INDEX(People[Last Name],$A546),CHAR(34),"}"))</f>
        <v>#REF!</v>
      </c>
      <c r="E546" t="e">
        <f>IF(INDEX(Organizations[Organization Type '[CV']],$A546)="","",
CONCATENATE("  - &amp;OrganizationID",TEXT($A546,"0000"),
" {","OrganizationTypeCV:  ",CHAR(34),INDEX(Organizations[Organization Type '[CV']],$A546),CHAR(34),
", OrganizationCode:  ",CHAR(34),INDEX(Organizations[Organization Code],$A546),CHAR(34),
", OrganizationName:  ",CHAR(34),INDEX(Organizations[Organization Name],$A546),CHAR(34),
", OrganizationDescription:  ",CHAR(34),INDEX(Organizations[Organization Description],$A546),CHAR(34),
", OrganizationLink:  ",CHAR(34),INDEX(Organizations[Organization Link],$A546),CHAR(34),"}"))</f>
        <v>#REF!</v>
      </c>
      <c r="F546" t="e">
        <f>IF(INDEX(People[First Name],$A546)="","",
CONCATENATE("  - &amp;AffiliationID",TEXT($A546,"0000"),
" {PersonID: *PersonID",TEXT($A546,"0000"),
", OrganizationID: *OrganizationID",TEXT(MATCH(INDEX(People[Organization Name],$A546),Organizations[Organization Name],0),"0000"),
", IsPrimaryOrganizationContact: , AffiliationStartDate: , AffiliationEndDate: , PrimaryPhone: ",
", PrimaryEmail: ",CHAR(34),INDEX(People[Primary Email],$A546),CHAR(34),
", PrimaryAddress: ",CHAR(34),INDEX(People[Primary Address],$A546),CHAR(34),
", PersonLink: }"))</f>
        <v>#REF!</v>
      </c>
      <c r="H546" t="e">
        <f>IF(COUNTA(CitationInformation)=0,"",IF(INDEX(AuthorList[Author Name],$A546)="","",
CONCATENATE("  - &amp;AuthorListID",TEXT($A546,"0000"),
"  {CitationID: *CitationID0001",
", PersonID: *PersonID",TEXT(MATCH(INDEX(AuthorList[Author Name],$A546),People[Full Name],0),"0000"),
", AuthorOrder: ",INDEX(AuthorList[Author Number],$A546),"}")))</f>
        <v>#REF!</v>
      </c>
      <c r="K546" t="e">
        <f>IF(INDEX(SamplingFeatures[Feature Code],$A546)="","",
CONCATENATE("  - &amp;SamplingFeatureID",TEXT($A546,"0000"),
" {","SamplingFeatureUUID:  ",CHAR(34),INDEX(SamplingFeatures[Sampling Feature UUID],$A546),CHAR(34),
", SamplingFeatureTypeCV:  ",CHAR(34),INDEX(SamplingFeatures[Sampling Feature Type],$A546),CHAR(34),
", SamplingFeatureCode:  ",CHAR(34),INDEX(SamplingFeatures[Feature Code],$A546),CHAR(34),
", SamplingFeatureName:  ",CHAR(34),INDEX(SamplingFeatures[Feature Name],$A546),CHAR(34),
", SamplingFeatureDescription:  ",CHAR(34),INDEX(SamplingFeatures[Feature Description],$A546),CHAR(34),
", SamplingFeatureGeotypeCV:  ",CHAR(34),INDEX(SamplingFeatures[Feature Geo Type],$A546),CHAR(34),
", FeatureGeometry:  ",CHAR(34),INDEX(SamplingFeatures[Feature Geometry],$A546),CHAR(34),
", Elevation_m:  ",CHAR(34),INDEX(SamplingFeatures[Elevation_m],$A546),CHAR(34),
", ElevationDatumCV:  ",CHAR(34),ElevationDatum,CHAR(34),"}"))</f>
        <v>#REF!</v>
      </c>
      <c r="L546" t="e">
        <f>IF(INDEX(SamplingFeatures[Sampling Feature Type],$A546)&lt;&gt;"Site","",
CONCATENATE("  - &amp;SiteID",TEXT(SUMPRODUCT(--($L$3:$L545&lt;&gt;"")),"0000"),
" {","SamplingFeatureID:  *SamplingFeatureID",TEXT($A546,"0000"),
", SiteTypeCV:  ",CHAR(34),INDEX(Sites[Site Type],$A546),CHAR(34),
", Latitude:  ",INDEX(Sites[Latitude],$A546),
", Longitude:  ",INDEX(Sites[Longitude],$A546),
", SRSName:  ",CHAR(34),LatLonDatum,CHAR(34),"}"))</f>
        <v>#REF!</v>
      </c>
      <c r="M546" t="e">
        <f>IF(INDEX(SamplingFeatures[Sampling Feature Type],$A546)&lt;&gt;"Specimen","",
CONCATENATE("  - &amp;SpecimenID",TEXT(SUMPRODUCT(--($M$3:$M545&lt;&gt;"")),"0000"),
" {","SamplingFeatureID:  *SamplingFeatureID",TEXT($A546,"0000"),
", SpecimenTypeCV:  ",CHAR(34),INDEX(Specimens[Specimen Type],$A546),CHAR(34),
", SpecimenMediumCV:  ",INDEX(Specimens[Specimen Medium],$A546),
", IsFieldSpecimen:  ",CHAR(34),INDEX(Specimens[Is Field Specimen?],$A546),CHAR(34),"}"))</f>
        <v>#REF!</v>
      </c>
      <c r="N546" t="e">
        <f>IF(COUNTA(SpatialOffsets[])=0,"", IF(INDEX(SpatialOffsets[Spatial Offset Type],$A546)="","",
CONCATENATE("  - &amp;SpatialOffsetID",TEXT($A546,"0000"),
" {","SpatialOffsetTypeCV:  ",CHAR(34),INDEX(SpatialOffsets[Spatial Offset Type],$A546),CHAR(34),
", Offset1Value:  ",INDEX(SpatialOffsets[Offset 1 Value],$A546),
", Offset1UnitID:  ",CHAR(34),INDEX(SpatialOffsets[Offset 1 Unit],$A546),CHAR(34),
", Offset2Value:  ",INDEX(SpatialOffsets[Offset 2 Value],$A546),
", Offset2UnitID:  ",CHAR(34),INDEX(SpatialOffsets[Offset 2 Unit],$A546),CHAR(34),
", Offset3Value:  ",INDEX(SpatialOffsets[Offset 3 Value],$A546),
", Offset3UnitID:  ",CHAR(34),INDEX(SpatialOffsets[Offset 3 Unit],$A546),CHAR(34),,"}")))</f>
        <v>#REF!</v>
      </c>
      <c r="O546" t="e">
        <f>IF(COUNTA(RelatedFeatures[])=0,"", IF(INDEX(RelatedFeatures[First Sampling Feature Code],$A546)="","",
CONCATENATE("  - &amp;RelationID",TEXT($A546,"0000"),
" {","SamplingFeatureID:  *SamplingFeatureID",TEXT(MATCH(INDEX(RelatedFeatures[First Sampling Feature Code],$A546),SamplingFeatures[Feature Code],0),"0000"),
", RelationshipTypeCV:  ",CHAR(34),INDEX(RelatedFeatures[Relationship Type],$A546),CHAR(34),
", RelatedFeatureID: *SamplingFeatureID",TEXT(MATCH(INDEX(RelatedFeatures[Second Sampling Feature Code],$A546),SamplingFeatures[Feature Code],0),"0000"),
", SpatialOffsetID:  ",IF(INDEX(RelatedFeatures[Offset Number],$A546)="","",CONCATENATE("*SpatialOffsetID",TEXT(INDEX(RelatedFeatures[Offset Number],$A546),"0000"))),"}")))</f>
        <v>#REF!</v>
      </c>
      <c r="P546" t="e">
        <f>IF(INDEX(Methods[Method Type],$A546)="","",
CONCATENATE("  - &amp;MethodID",TEXT($A546,"0000"),
" {","MethodTypeCV:  ",CHAR(34),INDEX(Methods[Method Type],$A546),CHAR(34),
", MethodCode:  ",CHAR(34),INDEX(Methods[Method Code],$A546),CHAR(34),
", MethodName:  ",CHAR(34),INDEX(Methods[Method Name],$A546),CHAR(34),
", MethodDescription:  ",CHAR(34),INDEX(Methods[Method Description],$A546),CHAR(34),
", MethodLink:  ",CHAR(34),INDEX(Methods[Method Link],$A546),CHAR(34),
", OrganizationID: *OrganizationID",TEXT(MATCH(INDEX(Methods[Organization Name],$A546),Organizations[Organization Name],0),"0000"),"}"))</f>
        <v>#REF!</v>
      </c>
      <c r="Q546" t="e">
        <f>IF(INDEX(Variables[Variable Type],$A546)="","",
CONCATENATE("  - &amp;VariableID",TEXT($A546,"0000"),
" {","VariableTypeCV:  ",CHAR(34),INDEX(Variables[Variable Type],$A546),CHAR(34),
", VariableCode:  ",CHAR(34),INDEX(Variables[Variable Code],$A546),CHAR(34),
", VariableNameCV:  ",CHAR(34),INDEX(Variables[Variable Name],$A546),CHAR(34),
", VariableDefinition:  ",CHAR(34),INDEX(Variables[Variable Definition],$A546),CHAR(34),
", SpecciationCV:  ",CHAR(34),INDEX(Variables[Speciation],$A546),CHAR(34),
", NoDataValue:  ",CHAR(34),INDEX(Variables[No Data Value],$A546),CHAR(34),"}"))</f>
        <v>#REF!</v>
      </c>
    </row>
    <row r="547" spans="1:17" x14ac:dyDescent="0.25">
      <c r="A547">
        <v>544</v>
      </c>
      <c r="D547" t="e">
        <f>IF(INDEX(People[First Name],$A547)="","",
CONCATENATE("  - &amp;PersonID",TEXT($A547,"0000"),
" {","PersonFirstName:  ",CHAR(34),INDEX(People[First Name],$A547),CHAR(34),
", PersonMiddleName:  ",CHAR(34),INDEX(People[Middle Name],$A547),CHAR(34),
", PersonLastName:  ",CHAR(34),INDEX(People[Last Name],$A547),CHAR(34),"}"))</f>
        <v>#REF!</v>
      </c>
      <c r="E547" t="e">
        <f>IF(INDEX(Organizations[Organization Type '[CV']],$A547)="","",
CONCATENATE("  - &amp;OrganizationID",TEXT($A547,"0000"),
" {","OrganizationTypeCV:  ",CHAR(34),INDEX(Organizations[Organization Type '[CV']],$A547),CHAR(34),
", OrganizationCode:  ",CHAR(34),INDEX(Organizations[Organization Code],$A547),CHAR(34),
", OrganizationName:  ",CHAR(34),INDEX(Organizations[Organization Name],$A547),CHAR(34),
", OrganizationDescription:  ",CHAR(34),INDEX(Organizations[Organization Description],$A547),CHAR(34),
", OrganizationLink:  ",CHAR(34),INDEX(Organizations[Organization Link],$A547),CHAR(34),"}"))</f>
        <v>#REF!</v>
      </c>
      <c r="F547" t="e">
        <f>IF(INDEX(People[First Name],$A547)="","",
CONCATENATE("  - &amp;AffiliationID",TEXT($A547,"0000"),
" {PersonID: *PersonID",TEXT($A547,"0000"),
", OrganizationID: *OrganizationID",TEXT(MATCH(INDEX(People[Organization Name],$A547),Organizations[Organization Name],0),"0000"),
", IsPrimaryOrganizationContact: , AffiliationStartDate: , AffiliationEndDate: , PrimaryPhone: ",
", PrimaryEmail: ",CHAR(34),INDEX(People[Primary Email],$A547),CHAR(34),
", PrimaryAddress: ",CHAR(34),INDEX(People[Primary Address],$A547),CHAR(34),
", PersonLink: }"))</f>
        <v>#REF!</v>
      </c>
      <c r="H547" t="e">
        <f>IF(COUNTA(CitationInformation)=0,"",IF(INDEX(AuthorList[Author Name],$A547)="","",
CONCATENATE("  - &amp;AuthorListID",TEXT($A547,"0000"),
"  {CitationID: *CitationID0001",
", PersonID: *PersonID",TEXT(MATCH(INDEX(AuthorList[Author Name],$A547),People[Full Name],0),"0000"),
", AuthorOrder: ",INDEX(AuthorList[Author Number],$A547),"}")))</f>
        <v>#REF!</v>
      </c>
      <c r="K547" t="e">
        <f>IF(INDEX(SamplingFeatures[Feature Code],$A547)="","",
CONCATENATE("  - &amp;SamplingFeatureID",TEXT($A547,"0000"),
" {","SamplingFeatureUUID:  ",CHAR(34),INDEX(SamplingFeatures[Sampling Feature UUID],$A547),CHAR(34),
", SamplingFeatureTypeCV:  ",CHAR(34),INDEX(SamplingFeatures[Sampling Feature Type],$A547),CHAR(34),
", SamplingFeatureCode:  ",CHAR(34),INDEX(SamplingFeatures[Feature Code],$A547),CHAR(34),
", SamplingFeatureName:  ",CHAR(34),INDEX(SamplingFeatures[Feature Name],$A547),CHAR(34),
", SamplingFeatureDescription:  ",CHAR(34),INDEX(SamplingFeatures[Feature Description],$A547),CHAR(34),
", SamplingFeatureGeotypeCV:  ",CHAR(34),INDEX(SamplingFeatures[Feature Geo Type],$A547),CHAR(34),
", FeatureGeometry:  ",CHAR(34),INDEX(SamplingFeatures[Feature Geometry],$A547),CHAR(34),
", Elevation_m:  ",CHAR(34),INDEX(SamplingFeatures[Elevation_m],$A547),CHAR(34),
", ElevationDatumCV:  ",CHAR(34),ElevationDatum,CHAR(34),"}"))</f>
        <v>#REF!</v>
      </c>
      <c r="L547" t="e">
        <f>IF(INDEX(SamplingFeatures[Sampling Feature Type],$A547)&lt;&gt;"Site","",
CONCATENATE("  - &amp;SiteID",TEXT(SUMPRODUCT(--($L$3:$L546&lt;&gt;"")),"0000"),
" {","SamplingFeatureID:  *SamplingFeatureID",TEXT($A547,"0000"),
", SiteTypeCV:  ",CHAR(34),INDEX(Sites[Site Type],$A547),CHAR(34),
", Latitude:  ",INDEX(Sites[Latitude],$A547),
", Longitude:  ",INDEX(Sites[Longitude],$A547),
", SRSName:  ",CHAR(34),LatLonDatum,CHAR(34),"}"))</f>
        <v>#REF!</v>
      </c>
      <c r="M547" t="e">
        <f>IF(INDEX(SamplingFeatures[Sampling Feature Type],$A547)&lt;&gt;"Specimen","",
CONCATENATE("  - &amp;SpecimenID",TEXT(SUMPRODUCT(--($M$3:$M546&lt;&gt;"")),"0000"),
" {","SamplingFeatureID:  *SamplingFeatureID",TEXT($A547,"0000"),
", SpecimenTypeCV:  ",CHAR(34),INDEX(Specimens[Specimen Type],$A547),CHAR(34),
", SpecimenMediumCV:  ",INDEX(Specimens[Specimen Medium],$A547),
", IsFieldSpecimen:  ",CHAR(34),INDEX(Specimens[Is Field Specimen?],$A547),CHAR(34),"}"))</f>
        <v>#REF!</v>
      </c>
      <c r="N547" t="e">
        <f>IF(COUNTA(SpatialOffsets[])=0,"", IF(INDEX(SpatialOffsets[Spatial Offset Type],$A547)="","",
CONCATENATE("  - &amp;SpatialOffsetID",TEXT($A547,"0000"),
" {","SpatialOffsetTypeCV:  ",CHAR(34),INDEX(SpatialOffsets[Spatial Offset Type],$A547),CHAR(34),
", Offset1Value:  ",INDEX(SpatialOffsets[Offset 1 Value],$A547),
", Offset1UnitID:  ",CHAR(34),INDEX(SpatialOffsets[Offset 1 Unit],$A547),CHAR(34),
", Offset2Value:  ",INDEX(SpatialOffsets[Offset 2 Value],$A547),
", Offset2UnitID:  ",CHAR(34),INDEX(SpatialOffsets[Offset 2 Unit],$A547),CHAR(34),
", Offset3Value:  ",INDEX(SpatialOffsets[Offset 3 Value],$A547),
", Offset3UnitID:  ",CHAR(34),INDEX(SpatialOffsets[Offset 3 Unit],$A547),CHAR(34),,"}")))</f>
        <v>#REF!</v>
      </c>
      <c r="O547" t="e">
        <f>IF(COUNTA(RelatedFeatures[])=0,"", IF(INDEX(RelatedFeatures[First Sampling Feature Code],$A547)="","",
CONCATENATE("  - &amp;RelationID",TEXT($A547,"0000"),
" {","SamplingFeatureID:  *SamplingFeatureID",TEXT(MATCH(INDEX(RelatedFeatures[First Sampling Feature Code],$A547),SamplingFeatures[Feature Code],0),"0000"),
", RelationshipTypeCV:  ",CHAR(34),INDEX(RelatedFeatures[Relationship Type],$A547),CHAR(34),
", RelatedFeatureID: *SamplingFeatureID",TEXT(MATCH(INDEX(RelatedFeatures[Second Sampling Feature Code],$A547),SamplingFeatures[Feature Code],0),"0000"),
", SpatialOffsetID:  ",IF(INDEX(RelatedFeatures[Offset Number],$A547)="","",CONCATENATE("*SpatialOffsetID",TEXT(INDEX(RelatedFeatures[Offset Number],$A547),"0000"))),"}")))</f>
        <v>#REF!</v>
      </c>
      <c r="P547" t="e">
        <f>IF(INDEX(Methods[Method Type],$A547)="","",
CONCATENATE("  - &amp;MethodID",TEXT($A547,"0000"),
" {","MethodTypeCV:  ",CHAR(34),INDEX(Methods[Method Type],$A547),CHAR(34),
", MethodCode:  ",CHAR(34),INDEX(Methods[Method Code],$A547),CHAR(34),
", MethodName:  ",CHAR(34),INDEX(Methods[Method Name],$A547),CHAR(34),
", MethodDescription:  ",CHAR(34),INDEX(Methods[Method Description],$A547),CHAR(34),
", MethodLink:  ",CHAR(34),INDEX(Methods[Method Link],$A547),CHAR(34),
", OrganizationID: *OrganizationID",TEXT(MATCH(INDEX(Methods[Organization Name],$A547),Organizations[Organization Name],0),"0000"),"}"))</f>
        <v>#REF!</v>
      </c>
      <c r="Q547" t="e">
        <f>IF(INDEX(Variables[Variable Type],$A547)="","",
CONCATENATE("  - &amp;VariableID",TEXT($A547,"0000"),
" {","VariableTypeCV:  ",CHAR(34),INDEX(Variables[Variable Type],$A547),CHAR(34),
", VariableCode:  ",CHAR(34),INDEX(Variables[Variable Code],$A547),CHAR(34),
", VariableNameCV:  ",CHAR(34),INDEX(Variables[Variable Name],$A547),CHAR(34),
", VariableDefinition:  ",CHAR(34),INDEX(Variables[Variable Definition],$A547),CHAR(34),
", SpecciationCV:  ",CHAR(34),INDEX(Variables[Speciation],$A547),CHAR(34),
", NoDataValue:  ",CHAR(34),INDEX(Variables[No Data Value],$A547),CHAR(34),"}"))</f>
        <v>#REF!</v>
      </c>
    </row>
    <row r="548" spans="1:17" x14ac:dyDescent="0.25">
      <c r="A548">
        <v>545</v>
      </c>
      <c r="D548" t="e">
        <f>IF(INDEX(People[First Name],$A548)="","",
CONCATENATE("  - &amp;PersonID",TEXT($A548,"0000"),
" {","PersonFirstName:  ",CHAR(34),INDEX(People[First Name],$A548),CHAR(34),
", PersonMiddleName:  ",CHAR(34),INDEX(People[Middle Name],$A548),CHAR(34),
", PersonLastName:  ",CHAR(34),INDEX(People[Last Name],$A548),CHAR(34),"}"))</f>
        <v>#REF!</v>
      </c>
      <c r="E548" t="e">
        <f>IF(INDEX(Organizations[Organization Type '[CV']],$A548)="","",
CONCATENATE("  - &amp;OrganizationID",TEXT($A548,"0000"),
" {","OrganizationTypeCV:  ",CHAR(34),INDEX(Organizations[Organization Type '[CV']],$A548),CHAR(34),
", OrganizationCode:  ",CHAR(34),INDEX(Organizations[Organization Code],$A548),CHAR(34),
", OrganizationName:  ",CHAR(34),INDEX(Organizations[Organization Name],$A548),CHAR(34),
", OrganizationDescription:  ",CHAR(34),INDEX(Organizations[Organization Description],$A548),CHAR(34),
", OrganizationLink:  ",CHAR(34),INDEX(Organizations[Organization Link],$A548),CHAR(34),"}"))</f>
        <v>#REF!</v>
      </c>
      <c r="F548" t="e">
        <f>IF(INDEX(People[First Name],$A548)="","",
CONCATENATE("  - &amp;AffiliationID",TEXT($A548,"0000"),
" {PersonID: *PersonID",TEXT($A548,"0000"),
", OrganizationID: *OrganizationID",TEXT(MATCH(INDEX(People[Organization Name],$A548),Organizations[Organization Name],0),"0000"),
", IsPrimaryOrganizationContact: , AffiliationStartDate: , AffiliationEndDate: , PrimaryPhone: ",
", PrimaryEmail: ",CHAR(34),INDEX(People[Primary Email],$A548),CHAR(34),
", PrimaryAddress: ",CHAR(34),INDEX(People[Primary Address],$A548),CHAR(34),
", PersonLink: }"))</f>
        <v>#REF!</v>
      </c>
      <c r="H548" t="e">
        <f>IF(COUNTA(CitationInformation)=0,"",IF(INDEX(AuthorList[Author Name],$A548)="","",
CONCATENATE("  - &amp;AuthorListID",TEXT($A548,"0000"),
"  {CitationID: *CitationID0001",
", PersonID: *PersonID",TEXT(MATCH(INDEX(AuthorList[Author Name],$A548),People[Full Name],0),"0000"),
", AuthorOrder: ",INDEX(AuthorList[Author Number],$A548),"}")))</f>
        <v>#REF!</v>
      </c>
      <c r="K548" t="e">
        <f>IF(INDEX(SamplingFeatures[Feature Code],$A548)="","",
CONCATENATE("  - &amp;SamplingFeatureID",TEXT($A548,"0000"),
" {","SamplingFeatureUUID:  ",CHAR(34),INDEX(SamplingFeatures[Sampling Feature UUID],$A548),CHAR(34),
", SamplingFeatureTypeCV:  ",CHAR(34),INDEX(SamplingFeatures[Sampling Feature Type],$A548),CHAR(34),
", SamplingFeatureCode:  ",CHAR(34),INDEX(SamplingFeatures[Feature Code],$A548),CHAR(34),
", SamplingFeatureName:  ",CHAR(34),INDEX(SamplingFeatures[Feature Name],$A548),CHAR(34),
", SamplingFeatureDescription:  ",CHAR(34),INDEX(SamplingFeatures[Feature Description],$A548),CHAR(34),
", SamplingFeatureGeotypeCV:  ",CHAR(34),INDEX(SamplingFeatures[Feature Geo Type],$A548),CHAR(34),
", FeatureGeometry:  ",CHAR(34),INDEX(SamplingFeatures[Feature Geometry],$A548),CHAR(34),
", Elevation_m:  ",CHAR(34),INDEX(SamplingFeatures[Elevation_m],$A548),CHAR(34),
", ElevationDatumCV:  ",CHAR(34),ElevationDatum,CHAR(34),"}"))</f>
        <v>#REF!</v>
      </c>
      <c r="L548" t="e">
        <f>IF(INDEX(SamplingFeatures[Sampling Feature Type],$A548)&lt;&gt;"Site","",
CONCATENATE("  - &amp;SiteID",TEXT(SUMPRODUCT(--($L$3:$L547&lt;&gt;"")),"0000"),
" {","SamplingFeatureID:  *SamplingFeatureID",TEXT($A548,"0000"),
", SiteTypeCV:  ",CHAR(34),INDEX(Sites[Site Type],$A548),CHAR(34),
", Latitude:  ",INDEX(Sites[Latitude],$A548),
", Longitude:  ",INDEX(Sites[Longitude],$A548),
", SRSName:  ",CHAR(34),LatLonDatum,CHAR(34),"}"))</f>
        <v>#REF!</v>
      </c>
      <c r="M548" t="e">
        <f>IF(INDEX(SamplingFeatures[Sampling Feature Type],$A548)&lt;&gt;"Specimen","",
CONCATENATE("  - &amp;SpecimenID",TEXT(SUMPRODUCT(--($M$3:$M547&lt;&gt;"")),"0000"),
" {","SamplingFeatureID:  *SamplingFeatureID",TEXT($A548,"0000"),
", SpecimenTypeCV:  ",CHAR(34),INDEX(Specimens[Specimen Type],$A548),CHAR(34),
", SpecimenMediumCV:  ",INDEX(Specimens[Specimen Medium],$A548),
", IsFieldSpecimen:  ",CHAR(34),INDEX(Specimens[Is Field Specimen?],$A548),CHAR(34),"}"))</f>
        <v>#REF!</v>
      </c>
      <c r="N548" t="e">
        <f>IF(COUNTA(SpatialOffsets[])=0,"", IF(INDEX(SpatialOffsets[Spatial Offset Type],$A548)="","",
CONCATENATE("  - &amp;SpatialOffsetID",TEXT($A548,"0000"),
" {","SpatialOffsetTypeCV:  ",CHAR(34),INDEX(SpatialOffsets[Spatial Offset Type],$A548),CHAR(34),
", Offset1Value:  ",INDEX(SpatialOffsets[Offset 1 Value],$A548),
", Offset1UnitID:  ",CHAR(34),INDEX(SpatialOffsets[Offset 1 Unit],$A548),CHAR(34),
", Offset2Value:  ",INDEX(SpatialOffsets[Offset 2 Value],$A548),
", Offset2UnitID:  ",CHAR(34),INDEX(SpatialOffsets[Offset 2 Unit],$A548),CHAR(34),
", Offset3Value:  ",INDEX(SpatialOffsets[Offset 3 Value],$A548),
", Offset3UnitID:  ",CHAR(34),INDEX(SpatialOffsets[Offset 3 Unit],$A548),CHAR(34),,"}")))</f>
        <v>#REF!</v>
      </c>
      <c r="O548" t="e">
        <f>IF(COUNTA(RelatedFeatures[])=0,"", IF(INDEX(RelatedFeatures[First Sampling Feature Code],$A548)="","",
CONCATENATE("  - &amp;RelationID",TEXT($A548,"0000"),
" {","SamplingFeatureID:  *SamplingFeatureID",TEXT(MATCH(INDEX(RelatedFeatures[First Sampling Feature Code],$A548),SamplingFeatures[Feature Code],0),"0000"),
", RelationshipTypeCV:  ",CHAR(34),INDEX(RelatedFeatures[Relationship Type],$A548),CHAR(34),
", RelatedFeatureID: *SamplingFeatureID",TEXT(MATCH(INDEX(RelatedFeatures[Second Sampling Feature Code],$A548),SamplingFeatures[Feature Code],0),"0000"),
", SpatialOffsetID:  ",IF(INDEX(RelatedFeatures[Offset Number],$A548)="","",CONCATENATE("*SpatialOffsetID",TEXT(INDEX(RelatedFeatures[Offset Number],$A548),"0000"))),"}")))</f>
        <v>#REF!</v>
      </c>
      <c r="P548" t="e">
        <f>IF(INDEX(Methods[Method Type],$A548)="","",
CONCATENATE("  - &amp;MethodID",TEXT($A548,"0000"),
" {","MethodTypeCV:  ",CHAR(34),INDEX(Methods[Method Type],$A548),CHAR(34),
", MethodCode:  ",CHAR(34),INDEX(Methods[Method Code],$A548),CHAR(34),
", MethodName:  ",CHAR(34),INDEX(Methods[Method Name],$A548),CHAR(34),
", MethodDescription:  ",CHAR(34),INDEX(Methods[Method Description],$A548),CHAR(34),
", MethodLink:  ",CHAR(34),INDEX(Methods[Method Link],$A548),CHAR(34),
", OrganizationID: *OrganizationID",TEXT(MATCH(INDEX(Methods[Organization Name],$A548),Organizations[Organization Name],0),"0000"),"}"))</f>
        <v>#REF!</v>
      </c>
      <c r="Q548" t="e">
        <f>IF(INDEX(Variables[Variable Type],$A548)="","",
CONCATENATE("  - &amp;VariableID",TEXT($A548,"0000"),
" {","VariableTypeCV:  ",CHAR(34),INDEX(Variables[Variable Type],$A548),CHAR(34),
", VariableCode:  ",CHAR(34),INDEX(Variables[Variable Code],$A548),CHAR(34),
", VariableNameCV:  ",CHAR(34),INDEX(Variables[Variable Name],$A548),CHAR(34),
", VariableDefinition:  ",CHAR(34),INDEX(Variables[Variable Definition],$A548),CHAR(34),
", SpecciationCV:  ",CHAR(34),INDEX(Variables[Speciation],$A548),CHAR(34),
", NoDataValue:  ",CHAR(34),INDEX(Variables[No Data Value],$A548),CHAR(34),"}"))</f>
        <v>#REF!</v>
      </c>
    </row>
    <row r="549" spans="1:17" x14ac:dyDescent="0.25">
      <c r="A549">
        <v>546</v>
      </c>
      <c r="D549" t="e">
        <f>IF(INDEX(People[First Name],$A549)="","",
CONCATENATE("  - &amp;PersonID",TEXT($A549,"0000"),
" {","PersonFirstName:  ",CHAR(34),INDEX(People[First Name],$A549),CHAR(34),
", PersonMiddleName:  ",CHAR(34),INDEX(People[Middle Name],$A549),CHAR(34),
", PersonLastName:  ",CHAR(34),INDEX(People[Last Name],$A549),CHAR(34),"}"))</f>
        <v>#REF!</v>
      </c>
      <c r="E549" t="e">
        <f>IF(INDEX(Organizations[Organization Type '[CV']],$A549)="","",
CONCATENATE("  - &amp;OrganizationID",TEXT($A549,"0000"),
" {","OrganizationTypeCV:  ",CHAR(34),INDEX(Organizations[Organization Type '[CV']],$A549),CHAR(34),
", OrganizationCode:  ",CHAR(34),INDEX(Organizations[Organization Code],$A549),CHAR(34),
", OrganizationName:  ",CHAR(34),INDEX(Organizations[Organization Name],$A549),CHAR(34),
", OrganizationDescription:  ",CHAR(34),INDEX(Organizations[Organization Description],$A549),CHAR(34),
", OrganizationLink:  ",CHAR(34),INDEX(Organizations[Organization Link],$A549),CHAR(34),"}"))</f>
        <v>#REF!</v>
      </c>
      <c r="F549" t="e">
        <f>IF(INDEX(People[First Name],$A549)="","",
CONCATENATE("  - &amp;AffiliationID",TEXT($A549,"0000"),
" {PersonID: *PersonID",TEXT($A549,"0000"),
", OrganizationID: *OrganizationID",TEXT(MATCH(INDEX(People[Organization Name],$A549),Organizations[Organization Name],0),"0000"),
", IsPrimaryOrganizationContact: , AffiliationStartDate: , AffiliationEndDate: , PrimaryPhone: ",
", PrimaryEmail: ",CHAR(34),INDEX(People[Primary Email],$A549),CHAR(34),
", PrimaryAddress: ",CHAR(34),INDEX(People[Primary Address],$A549),CHAR(34),
", PersonLink: }"))</f>
        <v>#REF!</v>
      </c>
      <c r="H549" t="e">
        <f>IF(COUNTA(CitationInformation)=0,"",IF(INDEX(AuthorList[Author Name],$A549)="","",
CONCATENATE("  - &amp;AuthorListID",TEXT($A549,"0000"),
"  {CitationID: *CitationID0001",
", PersonID: *PersonID",TEXT(MATCH(INDEX(AuthorList[Author Name],$A549),People[Full Name],0),"0000"),
", AuthorOrder: ",INDEX(AuthorList[Author Number],$A549),"}")))</f>
        <v>#REF!</v>
      </c>
      <c r="K549" t="e">
        <f>IF(INDEX(SamplingFeatures[Feature Code],$A549)="","",
CONCATENATE("  - &amp;SamplingFeatureID",TEXT($A549,"0000"),
" {","SamplingFeatureUUID:  ",CHAR(34),INDEX(SamplingFeatures[Sampling Feature UUID],$A549),CHAR(34),
", SamplingFeatureTypeCV:  ",CHAR(34),INDEX(SamplingFeatures[Sampling Feature Type],$A549),CHAR(34),
", SamplingFeatureCode:  ",CHAR(34),INDEX(SamplingFeatures[Feature Code],$A549),CHAR(34),
", SamplingFeatureName:  ",CHAR(34),INDEX(SamplingFeatures[Feature Name],$A549),CHAR(34),
", SamplingFeatureDescription:  ",CHAR(34),INDEX(SamplingFeatures[Feature Description],$A549),CHAR(34),
", SamplingFeatureGeotypeCV:  ",CHAR(34),INDEX(SamplingFeatures[Feature Geo Type],$A549),CHAR(34),
", FeatureGeometry:  ",CHAR(34),INDEX(SamplingFeatures[Feature Geometry],$A549),CHAR(34),
", Elevation_m:  ",CHAR(34),INDEX(SamplingFeatures[Elevation_m],$A549),CHAR(34),
", ElevationDatumCV:  ",CHAR(34),ElevationDatum,CHAR(34),"}"))</f>
        <v>#REF!</v>
      </c>
      <c r="L549" t="e">
        <f>IF(INDEX(SamplingFeatures[Sampling Feature Type],$A549)&lt;&gt;"Site","",
CONCATENATE("  - &amp;SiteID",TEXT(SUMPRODUCT(--($L$3:$L548&lt;&gt;"")),"0000"),
" {","SamplingFeatureID:  *SamplingFeatureID",TEXT($A549,"0000"),
", SiteTypeCV:  ",CHAR(34),INDEX(Sites[Site Type],$A549),CHAR(34),
", Latitude:  ",INDEX(Sites[Latitude],$A549),
", Longitude:  ",INDEX(Sites[Longitude],$A549),
", SRSName:  ",CHAR(34),LatLonDatum,CHAR(34),"}"))</f>
        <v>#REF!</v>
      </c>
      <c r="M549" t="e">
        <f>IF(INDEX(SamplingFeatures[Sampling Feature Type],$A549)&lt;&gt;"Specimen","",
CONCATENATE("  - &amp;SpecimenID",TEXT(SUMPRODUCT(--($M$3:$M548&lt;&gt;"")),"0000"),
" {","SamplingFeatureID:  *SamplingFeatureID",TEXT($A549,"0000"),
", SpecimenTypeCV:  ",CHAR(34),INDEX(Specimens[Specimen Type],$A549),CHAR(34),
", SpecimenMediumCV:  ",INDEX(Specimens[Specimen Medium],$A549),
", IsFieldSpecimen:  ",CHAR(34),INDEX(Specimens[Is Field Specimen?],$A549),CHAR(34),"}"))</f>
        <v>#REF!</v>
      </c>
      <c r="N549" t="e">
        <f>IF(COUNTA(SpatialOffsets[])=0,"", IF(INDEX(SpatialOffsets[Spatial Offset Type],$A549)="","",
CONCATENATE("  - &amp;SpatialOffsetID",TEXT($A549,"0000"),
" {","SpatialOffsetTypeCV:  ",CHAR(34),INDEX(SpatialOffsets[Spatial Offset Type],$A549),CHAR(34),
", Offset1Value:  ",INDEX(SpatialOffsets[Offset 1 Value],$A549),
", Offset1UnitID:  ",CHAR(34),INDEX(SpatialOffsets[Offset 1 Unit],$A549),CHAR(34),
", Offset2Value:  ",INDEX(SpatialOffsets[Offset 2 Value],$A549),
", Offset2UnitID:  ",CHAR(34),INDEX(SpatialOffsets[Offset 2 Unit],$A549),CHAR(34),
", Offset3Value:  ",INDEX(SpatialOffsets[Offset 3 Value],$A549),
", Offset3UnitID:  ",CHAR(34),INDEX(SpatialOffsets[Offset 3 Unit],$A549),CHAR(34),,"}")))</f>
        <v>#REF!</v>
      </c>
      <c r="O549" t="e">
        <f>IF(COUNTA(RelatedFeatures[])=0,"", IF(INDEX(RelatedFeatures[First Sampling Feature Code],$A549)="","",
CONCATENATE("  - &amp;RelationID",TEXT($A549,"0000"),
" {","SamplingFeatureID:  *SamplingFeatureID",TEXT(MATCH(INDEX(RelatedFeatures[First Sampling Feature Code],$A549),SamplingFeatures[Feature Code],0),"0000"),
", RelationshipTypeCV:  ",CHAR(34),INDEX(RelatedFeatures[Relationship Type],$A549),CHAR(34),
", RelatedFeatureID: *SamplingFeatureID",TEXT(MATCH(INDEX(RelatedFeatures[Second Sampling Feature Code],$A549),SamplingFeatures[Feature Code],0),"0000"),
", SpatialOffsetID:  ",IF(INDEX(RelatedFeatures[Offset Number],$A549)="","",CONCATENATE("*SpatialOffsetID",TEXT(INDEX(RelatedFeatures[Offset Number],$A549),"0000"))),"}")))</f>
        <v>#REF!</v>
      </c>
      <c r="P549" t="e">
        <f>IF(INDEX(Methods[Method Type],$A549)="","",
CONCATENATE("  - &amp;MethodID",TEXT($A549,"0000"),
" {","MethodTypeCV:  ",CHAR(34),INDEX(Methods[Method Type],$A549),CHAR(34),
", MethodCode:  ",CHAR(34),INDEX(Methods[Method Code],$A549),CHAR(34),
", MethodName:  ",CHAR(34),INDEX(Methods[Method Name],$A549),CHAR(34),
", MethodDescription:  ",CHAR(34),INDEX(Methods[Method Description],$A549),CHAR(34),
", MethodLink:  ",CHAR(34),INDEX(Methods[Method Link],$A549),CHAR(34),
", OrganizationID: *OrganizationID",TEXT(MATCH(INDEX(Methods[Organization Name],$A549),Organizations[Organization Name],0),"0000"),"}"))</f>
        <v>#REF!</v>
      </c>
      <c r="Q549" t="e">
        <f>IF(INDEX(Variables[Variable Type],$A549)="","",
CONCATENATE("  - &amp;VariableID",TEXT($A549,"0000"),
" {","VariableTypeCV:  ",CHAR(34),INDEX(Variables[Variable Type],$A549),CHAR(34),
", VariableCode:  ",CHAR(34),INDEX(Variables[Variable Code],$A549),CHAR(34),
", VariableNameCV:  ",CHAR(34),INDEX(Variables[Variable Name],$A549),CHAR(34),
", VariableDefinition:  ",CHAR(34),INDEX(Variables[Variable Definition],$A549),CHAR(34),
", SpecciationCV:  ",CHAR(34),INDEX(Variables[Speciation],$A549),CHAR(34),
", NoDataValue:  ",CHAR(34),INDEX(Variables[No Data Value],$A549),CHAR(34),"}"))</f>
        <v>#REF!</v>
      </c>
    </row>
    <row r="550" spans="1:17" x14ac:dyDescent="0.25">
      <c r="A550">
        <v>547</v>
      </c>
      <c r="D550" t="e">
        <f>IF(INDEX(People[First Name],$A550)="","",
CONCATENATE("  - &amp;PersonID",TEXT($A550,"0000"),
" {","PersonFirstName:  ",CHAR(34),INDEX(People[First Name],$A550),CHAR(34),
", PersonMiddleName:  ",CHAR(34),INDEX(People[Middle Name],$A550),CHAR(34),
", PersonLastName:  ",CHAR(34),INDEX(People[Last Name],$A550),CHAR(34),"}"))</f>
        <v>#REF!</v>
      </c>
      <c r="E550" t="e">
        <f>IF(INDEX(Organizations[Organization Type '[CV']],$A550)="","",
CONCATENATE("  - &amp;OrganizationID",TEXT($A550,"0000"),
" {","OrganizationTypeCV:  ",CHAR(34),INDEX(Organizations[Organization Type '[CV']],$A550),CHAR(34),
", OrganizationCode:  ",CHAR(34),INDEX(Organizations[Organization Code],$A550),CHAR(34),
", OrganizationName:  ",CHAR(34),INDEX(Organizations[Organization Name],$A550),CHAR(34),
", OrganizationDescription:  ",CHAR(34),INDEX(Organizations[Organization Description],$A550),CHAR(34),
", OrganizationLink:  ",CHAR(34),INDEX(Organizations[Organization Link],$A550),CHAR(34),"}"))</f>
        <v>#REF!</v>
      </c>
      <c r="F550" t="e">
        <f>IF(INDEX(People[First Name],$A550)="","",
CONCATENATE("  - &amp;AffiliationID",TEXT($A550,"0000"),
" {PersonID: *PersonID",TEXT($A550,"0000"),
", OrganizationID: *OrganizationID",TEXT(MATCH(INDEX(People[Organization Name],$A550),Organizations[Organization Name],0),"0000"),
", IsPrimaryOrganizationContact: , AffiliationStartDate: , AffiliationEndDate: , PrimaryPhone: ",
", PrimaryEmail: ",CHAR(34),INDEX(People[Primary Email],$A550),CHAR(34),
", PrimaryAddress: ",CHAR(34),INDEX(People[Primary Address],$A550),CHAR(34),
", PersonLink: }"))</f>
        <v>#REF!</v>
      </c>
      <c r="H550" t="e">
        <f>IF(COUNTA(CitationInformation)=0,"",IF(INDEX(AuthorList[Author Name],$A550)="","",
CONCATENATE("  - &amp;AuthorListID",TEXT($A550,"0000"),
"  {CitationID: *CitationID0001",
", PersonID: *PersonID",TEXT(MATCH(INDEX(AuthorList[Author Name],$A550),People[Full Name],0),"0000"),
", AuthorOrder: ",INDEX(AuthorList[Author Number],$A550),"}")))</f>
        <v>#REF!</v>
      </c>
      <c r="K550" t="e">
        <f>IF(INDEX(SamplingFeatures[Feature Code],$A550)="","",
CONCATENATE("  - &amp;SamplingFeatureID",TEXT($A550,"0000"),
" {","SamplingFeatureUUID:  ",CHAR(34),INDEX(SamplingFeatures[Sampling Feature UUID],$A550),CHAR(34),
", SamplingFeatureTypeCV:  ",CHAR(34),INDEX(SamplingFeatures[Sampling Feature Type],$A550),CHAR(34),
", SamplingFeatureCode:  ",CHAR(34),INDEX(SamplingFeatures[Feature Code],$A550),CHAR(34),
", SamplingFeatureName:  ",CHAR(34),INDEX(SamplingFeatures[Feature Name],$A550),CHAR(34),
", SamplingFeatureDescription:  ",CHAR(34),INDEX(SamplingFeatures[Feature Description],$A550),CHAR(34),
", SamplingFeatureGeotypeCV:  ",CHAR(34),INDEX(SamplingFeatures[Feature Geo Type],$A550),CHAR(34),
", FeatureGeometry:  ",CHAR(34),INDEX(SamplingFeatures[Feature Geometry],$A550),CHAR(34),
", Elevation_m:  ",CHAR(34),INDEX(SamplingFeatures[Elevation_m],$A550),CHAR(34),
", ElevationDatumCV:  ",CHAR(34),ElevationDatum,CHAR(34),"}"))</f>
        <v>#REF!</v>
      </c>
      <c r="L550" t="e">
        <f>IF(INDEX(SamplingFeatures[Sampling Feature Type],$A550)&lt;&gt;"Site","",
CONCATENATE("  - &amp;SiteID",TEXT(SUMPRODUCT(--($L$3:$L549&lt;&gt;"")),"0000"),
" {","SamplingFeatureID:  *SamplingFeatureID",TEXT($A550,"0000"),
", SiteTypeCV:  ",CHAR(34),INDEX(Sites[Site Type],$A550),CHAR(34),
", Latitude:  ",INDEX(Sites[Latitude],$A550),
", Longitude:  ",INDEX(Sites[Longitude],$A550),
", SRSName:  ",CHAR(34),LatLonDatum,CHAR(34),"}"))</f>
        <v>#REF!</v>
      </c>
      <c r="M550" t="e">
        <f>IF(INDEX(SamplingFeatures[Sampling Feature Type],$A550)&lt;&gt;"Specimen","",
CONCATENATE("  - &amp;SpecimenID",TEXT(SUMPRODUCT(--($M$3:$M549&lt;&gt;"")),"0000"),
" {","SamplingFeatureID:  *SamplingFeatureID",TEXT($A550,"0000"),
", SpecimenTypeCV:  ",CHAR(34),INDEX(Specimens[Specimen Type],$A550),CHAR(34),
", SpecimenMediumCV:  ",INDEX(Specimens[Specimen Medium],$A550),
", IsFieldSpecimen:  ",CHAR(34),INDEX(Specimens[Is Field Specimen?],$A550),CHAR(34),"}"))</f>
        <v>#REF!</v>
      </c>
      <c r="N550" t="e">
        <f>IF(COUNTA(SpatialOffsets[])=0,"", IF(INDEX(SpatialOffsets[Spatial Offset Type],$A550)="","",
CONCATENATE("  - &amp;SpatialOffsetID",TEXT($A550,"0000"),
" {","SpatialOffsetTypeCV:  ",CHAR(34),INDEX(SpatialOffsets[Spatial Offset Type],$A550),CHAR(34),
", Offset1Value:  ",INDEX(SpatialOffsets[Offset 1 Value],$A550),
", Offset1UnitID:  ",CHAR(34),INDEX(SpatialOffsets[Offset 1 Unit],$A550),CHAR(34),
", Offset2Value:  ",INDEX(SpatialOffsets[Offset 2 Value],$A550),
", Offset2UnitID:  ",CHAR(34),INDEX(SpatialOffsets[Offset 2 Unit],$A550),CHAR(34),
", Offset3Value:  ",INDEX(SpatialOffsets[Offset 3 Value],$A550),
", Offset3UnitID:  ",CHAR(34),INDEX(SpatialOffsets[Offset 3 Unit],$A550),CHAR(34),,"}")))</f>
        <v>#REF!</v>
      </c>
      <c r="O550" t="e">
        <f>IF(COUNTA(RelatedFeatures[])=0,"", IF(INDEX(RelatedFeatures[First Sampling Feature Code],$A550)="","",
CONCATENATE("  - &amp;RelationID",TEXT($A550,"0000"),
" {","SamplingFeatureID:  *SamplingFeatureID",TEXT(MATCH(INDEX(RelatedFeatures[First Sampling Feature Code],$A550),SamplingFeatures[Feature Code],0),"0000"),
", RelationshipTypeCV:  ",CHAR(34),INDEX(RelatedFeatures[Relationship Type],$A550),CHAR(34),
", RelatedFeatureID: *SamplingFeatureID",TEXT(MATCH(INDEX(RelatedFeatures[Second Sampling Feature Code],$A550),SamplingFeatures[Feature Code],0),"0000"),
", SpatialOffsetID:  ",IF(INDEX(RelatedFeatures[Offset Number],$A550)="","",CONCATENATE("*SpatialOffsetID",TEXT(INDEX(RelatedFeatures[Offset Number],$A550),"0000"))),"}")))</f>
        <v>#REF!</v>
      </c>
      <c r="P550" t="e">
        <f>IF(INDEX(Methods[Method Type],$A550)="","",
CONCATENATE("  - &amp;MethodID",TEXT($A550,"0000"),
" {","MethodTypeCV:  ",CHAR(34),INDEX(Methods[Method Type],$A550),CHAR(34),
", MethodCode:  ",CHAR(34),INDEX(Methods[Method Code],$A550),CHAR(34),
", MethodName:  ",CHAR(34),INDEX(Methods[Method Name],$A550),CHAR(34),
", MethodDescription:  ",CHAR(34),INDEX(Methods[Method Description],$A550),CHAR(34),
", MethodLink:  ",CHAR(34),INDEX(Methods[Method Link],$A550),CHAR(34),
", OrganizationID: *OrganizationID",TEXT(MATCH(INDEX(Methods[Organization Name],$A550),Organizations[Organization Name],0),"0000"),"}"))</f>
        <v>#REF!</v>
      </c>
      <c r="Q550" t="e">
        <f>IF(INDEX(Variables[Variable Type],$A550)="","",
CONCATENATE("  - &amp;VariableID",TEXT($A550,"0000"),
" {","VariableTypeCV:  ",CHAR(34),INDEX(Variables[Variable Type],$A550),CHAR(34),
", VariableCode:  ",CHAR(34),INDEX(Variables[Variable Code],$A550),CHAR(34),
", VariableNameCV:  ",CHAR(34),INDEX(Variables[Variable Name],$A550),CHAR(34),
", VariableDefinition:  ",CHAR(34),INDEX(Variables[Variable Definition],$A550),CHAR(34),
", SpecciationCV:  ",CHAR(34),INDEX(Variables[Speciation],$A550),CHAR(34),
", NoDataValue:  ",CHAR(34),INDEX(Variables[No Data Value],$A550),CHAR(34),"}"))</f>
        <v>#REF!</v>
      </c>
    </row>
    <row r="551" spans="1:17" x14ac:dyDescent="0.25">
      <c r="A551">
        <v>548</v>
      </c>
      <c r="D551" t="e">
        <f>IF(INDEX(People[First Name],$A551)="","",
CONCATENATE("  - &amp;PersonID",TEXT($A551,"0000"),
" {","PersonFirstName:  ",CHAR(34),INDEX(People[First Name],$A551),CHAR(34),
", PersonMiddleName:  ",CHAR(34),INDEX(People[Middle Name],$A551),CHAR(34),
", PersonLastName:  ",CHAR(34),INDEX(People[Last Name],$A551),CHAR(34),"}"))</f>
        <v>#REF!</v>
      </c>
      <c r="E551" t="e">
        <f>IF(INDEX(Organizations[Organization Type '[CV']],$A551)="","",
CONCATENATE("  - &amp;OrganizationID",TEXT($A551,"0000"),
" {","OrganizationTypeCV:  ",CHAR(34),INDEX(Organizations[Organization Type '[CV']],$A551),CHAR(34),
", OrganizationCode:  ",CHAR(34),INDEX(Organizations[Organization Code],$A551),CHAR(34),
", OrganizationName:  ",CHAR(34),INDEX(Organizations[Organization Name],$A551),CHAR(34),
", OrganizationDescription:  ",CHAR(34),INDEX(Organizations[Organization Description],$A551),CHAR(34),
", OrganizationLink:  ",CHAR(34),INDEX(Organizations[Organization Link],$A551),CHAR(34),"}"))</f>
        <v>#REF!</v>
      </c>
      <c r="F551" t="e">
        <f>IF(INDEX(People[First Name],$A551)="","",
CONCATENATE("  - &amp;AffiliationID",TEXT($A551,"0000"),
" {PersonID: *PersonID",TEXT($A551,"0000"),
", OrganizationID: *OrganizationID",TEXT(MATCH(INDEX(People[Organization Name],$A551),Organizations[Organization Name],0),"0000"),
", IsPrimaryOrganizationContact: , AffiliationStartDate: , AffiliationEndDate: , PrimaryPhone: ",
", PrimaryEmail: ",CHAR(34),INDEX(People[Primary Email],$A551),CHAR(34),
", PrimaryAddress: ",CHAR(34),INDEX(People[Primary Address],$A551),CHAR(34),
", PersonLink: }"))</f>
        <v>#REF!</v>
      </c>
      <c r="H551" t="e">
        <f>IF(COUNTA(CitationInformation)=0,"",IF(INDEX(AuthorList[Author Name],$A551)="","",
CONCATENATE("  - &amp;AuthorListID",TEXT($A551,"0000"),
"  {CitationID: *CitationID0001",
", PersonID: *PersonID",TEXT(MATCH(INDEX(AuthorList[Author Name],$A551),People[Full Name],0),"0000"),
", AuthorOrder: ",INDEX(AuthorList[Author Number],$A551),"}")))</f>
        <v>#REF!</v>
      </c>
      <c r="K551" t="e">
        <f>IF(INDEX(SamplingFeatures[Feature Code],$A551)="","",
CONCATENATE("  - &amp;SamplingFeatureID",TEXT($A551,"0000"),
" {","SamplingFeatureUUID:  ",CHAR(34),INDEX(SamplingFeatures[Sampling Feature UUID],$A551),CHAR(34),
", SamplingFeatureTypeCV:  ",CHAR(34),INDEX(SamplingFeatures[Sampling Feature Type],$A551),CHAR(34),
", SamplingFeatureCode:  ",CHAR(34),INDEX(SamplingFeatures[Feature Code],$A551),CHAR(34),
", SamplingFeatureName:  ",CHAR(34),INDEX(SamplingFeatures[Feature Name],$A551),CHAR(34),
", SamplingFeatureDescription:  ",CHAR(34),INDEX(SamplingFeatures[Feature Description],$A551),CHAR(34),
", SamplingFeatureGeotypeCV:  ",CHAR(34),INDEX(SamplingFeatures[Feature Geo Type],$A551),CHAR(34),
", FeatureGeometry:  ",CHAR(34),INDEX(SamplingFeatures[Feature Geometry],$A551),CHAR(34),
", Elevation_m:  ",CHAR(34),INDEX(SamplingFeatures[Elevation_m],$A551),CHAR(34),
", ElevationDatumCV:  ",CHAR(34),ElevationDatum,CHAR(34),"}"))</f>
        <v>#REF!</v>
      </c>
      <c r="L551" t="e">
        <f>IF(INDEX(SamplingFeatures[Sampling Feature Type],$A551)&lt;&gt;"Site","",
CONCATENATE("  - &amp;SiteID",TEXT(SUMPRODUCT(--($L$3:$L550&lt;&gt;"")),"0000"),
" {","SamplingFeatureID:  *SamplingFeatureID",TEXT($A551,"0000"),
", SiteTypeCV:  ",CHAR(34),INDEX(Sites[Site Type],$A551),CHAR(34),
", Latitude:  ",INDEX(Sites[Latitude],$A551),
", Longitude:  ",INDEX(Sites[Longitude],$A551),
", SRSName:  ",CHAR(34),LatLonDatum,CHAR(34),"}"))</f>
        <v>#REF!</v>
      </c>
      <c r="M551" t="e">
        <f>IF(INDEX(SamplingFeatures[Sampling Feature Type],$A551)&lt;&gt;"Specimen","",
CONCATENATE("  - &amp;SpecimenID",TEXT(SUMPRODUCT(--($M$3:$M550&lt;&gt;"")),"0000"),
" {","SamplingFeatureID:  *SamplingFeatureID",TEXT($A551,"0000"),
", SpecimenTypeCV:  ",CHAR(34),INDEX(Specimens[Specimen Type],$A551),CHAR(34),
", SpecimenMediumCV:  ",INDEX(Specimens[Specimen Medium],$A551),
", IsFieldSpecimen:  ",CHAR(34),INDEX(Specimens[Is Field Specimen?],$A551),CHAR(34),"}"))</f>
        <v>#REF!</v>
      </c>
      <c r="N551" t="e">
        <f>IF(COUNTA(SpatialOffsets[])=0,"", IF(INDEX(SpatialOffsets[Spatial Offset Type],$A551)="","",
CONCATENATE("  - &amp;SpatialOffsetID",TEXT($A551,"0000"),
" {","SpatialOffsetTypeCV:  ",CHAR(34),INDEX(SpatialOffsets[Spatial Offset Type],$A551),CHAR(34),
", Offset1Value:  ",INDEX(SpatialOffsets[Offset 1 Value],$A551),
", Offset1UnitID:  ",CHAR(34),INDEX(SpatialOffsets[Offset 1 Unit],$A551),CHAR(34),
", Offset2Value:  ",INDEX(SpatialOffsets[Offset 2 Value],$A551),
", Offset2UnitID:  ",CHAR(34),INDEX(SpatialOffsets[Offset 2 Unit],$A551),CHAR(34),
", Offset3Value:  ",INDEX(SpatialOffsets[Offset 3 Value],$A551),
", Offset3UnitID:  ",CHAR(34),INDEX(SpatialOffsets[Offset 3 Unit],$A551),CHAR(34),,"}")))</f>
        <v>#REF!</v>
      </c>
      <c r="O551" t="e">
        <f>IF(COUNTA(RelatedFeatures[])=0,"", IF(INDEX(RelatedFeatures[First Sampling Feature Code],$A551)="","",
CONCATENATE("  - &amp;RelationID",TEXT($A551,"0000"),
" {","SamplingFeatureID:  *SamplingFeatureID",TEXT(MATCH(INDEX(RelatedFeatures[First Sampling Feature Code],$A551),SamplingFeatures[Feature Code],0),"0000"),
", RelationshipTypeCV:  ",CHAR(34),INDEX(RelatedFeatures[Relationship Type],$A551),CHAR(34),
", RelatedFeatureID: *SamplingFeatureID",TEXT(MATCH(INDEX(RelatedFeatures[Second Sampling Feature Code],$A551),SamplingFeatures[Feature Code],0),"0000"),
", SpatialOffsetID:  ",IF(INDEX(RelatedFeatures[Offset Number],$A551)="","",CONCATENATE("*SpatialOffsetID",TEXT(INDEX(RelatedFeatures[Offset Number],$A551),"0000"))),"}")))</f>
        <v>#REF!</v>
      </c>
      <c r="P551" t="e">
        <f>IF(INDEX(Methods[Method Type],$A551)="","",
CONCATENATE("  - &amp;MethodID",TEXT($A551,"0000"),
" {","MethodTypeCV:  ",CHAR(34),INDEX(Methods[Method Type],$A551),CHAR(34),
", MethodCode:  ",CHAR(34),INDEX(Methods[Method Code],$A551),CHAR(34),
", MethodName:  ",CHAR(34),INDEX(Methods[Method Name],$A551),CHAR(34),
", MethodDescription:  ",CHAR(34),INDEX(Methods[Method Description],$A551),CHAR(34),
", MethodLink:  ",CHAR(34),INDEX(Methods[Method Link],$A551),CHAR(34),
", OrganizationID: *OrganizationID",TEXT(MATCH(INDEX(Methods[Organization Name],$A551),Organizations[Organization Name],0),"0000"),"}"))</f>
        <v>#REF!</v>
      </c>
      <c r="Q551" t="e">
        <f>IF(INDEX(Variables[Variable Type],$A551)="","",
CONCATENATE("  - &amp;VariableID",TEXT($A551,"0000"),
" {","VariableTypeCV:  ",CHAR(34),INDEX(Variables[Variable Type],$A551),CHAR(34),
", VariableCode:  ",CHAR(34),INDEX(Variables[Variable Code],$A551),CHAR(34),
", VariableNameCV:  ",CHAR(34),INDEX(Variables[Variable Name],$A551),CHAR(34),
", VariableDefinition:  ",CHAR(34),INDEX(Variables[Variable Definition],$A551),CHAR(34),
", SpecciationCV:  ",CHAR(34),INDEX(Variables[Speciation],$A551),CHAR(34),
", NoDataValue:  ",CHAR(34),INDEX(Variables[No Data Value],$A551),CHAR(34),"}"))</f>
        <v>#REF!</v>
      </c>
    </row>
    <row r="552" spans="1:17" x14ac:dyDescent="0.25">
      <c r="A552">
        <v>549</v>
      </c>
      <c r="D552" t="e">
        <f>IF(INDEX(People[First Name],$A552)="","",
CONCATENATE("  - &amp;PersonID",TEXT($A552,"0000"),
" {","PersonFirstName:  ",CHAR(34),INDEX(People[First Name],$A552),CHAR(34),
", PersonMiddleName:  ",CHAR(34),INDEX(People[Middle Name],$A552),CHAR(34),
", PersonLastName:  ",CHAR(34),INDEX(People[Last Name],$A552),CHAR(34),"}"))</f>
        <v>#REF!</v>
      </c>
      <c r="E552" t="e">
        <f>IF(INDEX(Organizations[Organization Type '[CV']],$A552)="","",
CONCATENATE("  - &amp;OrganizationID",TEXT($A552,"0000"),
" {","OrganizationTypeCV:  ",CHAR(34),INDEX(Organizations[Organization Type '[CV']],$A552),CHAR(34),
", OrganizationCode:  ",CHAR(34),INDEX(Organizations[Organization Code],$A552),CHAR(34),
", OrganizationName:  ",CHAR(34),INDEX(Organizations[Organization Name],$A552),CHAR(34),
", OrganizationDescription:  ",CHAR(34),INDEX(Organizations[Organization Description],$A552),CHAR(34),
", OrganizationLink:  ",CHAR(34),INDEX(Organizations[Organization Link],$A552),CHAR(34),"}"))</f>
        <v>#REF!</v>
      </c>
      <c r="F552" t="e">
        <f>IF(INDEX(People[First Name],$A552)="","",
CONCATENATE("  - &amp;AffiliationID",TEXT($A552,"0000"),
" {PersonID: *PersonID",TEXT($A552,"0000"),
", OrganizationID: *OrganizationID",TEXT(MATCH(INDEX(People[Organization Name],$A552),Organizations[Organization Name],0),"0000"),
", IsPrimaryOrganizationContact: , AffiliationStartDate: , AffiliationEndDate: , PrimaryPhone: ",
", PrimaryEmail: ",CHAR(34),INDEX(People[Primary Email],$A552),CHAR(34),
", PrimaryAddress: ",CHAR(34),INDEX(People[Primary Address],$A552),CHAR(34),
", PersonLink: }"))</f>
        <v>#REF!</v>
      </c>
      <c r="H552" t="e">
        <f>IF(COUNTA(CitationInformation)=0,"",IF(INDEX(AuthorList[Author Name],$A552)="","",
CONCATENATE("  - &amp;AuthorListID",TEXT($A552,"0000"),
"  {CitationID: *CitationID0001",
", PersonID: *PersonID",TEXT(MATCH(INDEX(AuthorList[Author Name],$A552),People[Full Name],0),"0000"),
", AuthorOrder: ",INDEX(AuthorList[Author Number],$A552),"}")))</f>
        <v>#REF!</v>
      </c>
      <c r="K552" t="e">
        <f>IF(INDEX(SamplingFeatures[Feature Code],$A552)="","",
CONCATENATE("  - &amp;SamplingFeatureID",TEXT($A552,"0000"),
" {","SamplingFeatureUUID:  ",CHAR(34),INDEX(SamplingFeatures[Sampling Feature UUID],$A552),CHAR(34),
", SamplingFeatureTypeCV:  ",CHAR(34),INDEX(SamplingFeatures[Sampling Feature Type],$A552),CHAR(34),
", SamplingFeatureCode:  ",CHAR(34),INDEX(SamplingFeatures[Feature Code],$A552),CHAR(34),
", SamplingFeatureName:  ",CHAR(34),INDEX(SamplingFeatures[Feature Name],$A552),CHAR(34),
", SamplingFeatureDescription:  ",CHAR(34),INDEX(SamplingFeatures[Feature Description],$A552),CHAR(34),
", SamplingFeatureGeotypeCV:  ",CHAR(34),INDEX(SamplingFeatures[Feature Geo Type],$A552),CHAR(34),
", FeatureGeometry:  ",CHAR(34),INDEX(SamplingFeatures[Feature Geometry],$A552),CHAR(34),
", Elevation_m:  ",CHAR(34),INDEX(SamplingFeatures[Elevation_m],$A552),CHAR(34),
", ElevationDatumCV:  ",CHAR(34),ElevationDatum,CHAR(34),"}"))</f>
        <v>#REF!</v>
      </c>
      <c r="L552" t="e">
        <f>IF(INDEX(SamplingFeatures[Sampling Feature Type],$A552)&lt;&gt;"Site","",
CONCATENATE("  - &amp;SiteID",TEXT(SUMPRODUCT(--($L$3:$L551&lt;&gt;"")),"0000"),
" {","SamplingFeatureID:  *SamplingFeatureID",TEXT($A552,"0000"),
", SiteTypeCV:  ",CHAR(34),INDEX(Sites[Site Type],$A552),CHAR(34),
", Latitude:  ",INDEX(Sites[Latitude],$A552),
", Longitude:  ",INDEX(Sites[Longitude],$A552),
", SRSName:  ",CHAR(34),LatLonDatum,CHAR(34),"}"))</f>
        <v>#REF!</v>
      </c>
      <c r="M552" t="e">
        <f>IF(INDEX(SamplingFeatures[Sampling Feature Type],$A552)&lt;&gt;"Specimen","",
CONCATENATE("  - &amp;SpecimenID",TEXT(SUMPRODUCT(--($M$3:$M551&lt;&gt;"")),"0000"),
" {","SamplingFeatureID:  *SamplingFeatureID",TEXT($A552,"0000"),
", SpecimenTypeCV:  ",CHAR(34),INDEX(Specimens[Specimen Type],$A552),CHAR(34),
", SpecimenMediumCV:  ",INDEX(Specimens[Specimen Medium],$A552),
", IsFieldSpecimen:  ",CHAR(34),INDEX(Specimens[Is Field Specimen?],$A552),CHAR(34),"}"))</f>
        <v>#REF!</v>
      </c>
      <c r="N552" t="e">
        <f>IF(COUNTA(SpatialOffsets[])=0,"", IF(INDEX(SpatialOffsets[Spatial Offset Type],$A552)="","",
CONCATENATE("  - &amp;SpatialOffsetID",TEXT($A552,"0000"),
" {","SpatialOffsetTypeCV:  ",CHAR(34),INDEX(SpatialOffsets[Spatial Offset Type],$A552),CHAR(34),
", Offset1Value:  ",INDEX(SpatialOffsets[Offset 1 Value],$A552),
", Offset1UnitID:  ",CHAR(34),INDEX(SpatialOffsets[Offset 1 Unit],$A552),CHAR(34),
", Offset2Value:  ",INDEX(SpatialOffsets[Offset 2 Value],$A552),
", Offset2UnitID:  ",CHAR(34),INDEX(SpatialOffsets[Offset 2 Unit],$A552),CHAR(34),
", Offset3Value:  ",INDEX(SpatialOffsets[Offset 3 Value],$A552),
", Offset3UnitID:  ",CHAR(34),INDEX(SpatialOffsets[Offset 3 Unit],$A552),CHAR(34),,"}")))</f>
        <v>#REF!</v>
      </c>
      <c r="O552" t="e">
        <f>IF(COUNTA(RelatedFeatures[])=0,"", IF(INDEX(RelatedFeatures[First Sampling Feature Code],$A552)="","",
CONCATENATE("  - &amp;RelationID",TEXT($A552,"0000"),
" {","SamplingFeatureID:  *SamplingFeatureID",TEXT(MATCH(INDEX(RelatedFeatures[First Sampling Feature Code],$A552),SamplingFeatures[Feature Code],0),"0000"),
", RelationshipTypeCV:  ",CHAR(34),INDEX(RelatedFeatures[Relationship Type],$A552),CHAR(34),
", RelatedFeatureID: *SamplingFeatureID",TEXT(MATCH(INDEX(RelatedFeatures[Second Sampling Feature Code],$A552),SamplingFeatures[Feature Code],0),"0000"),
", SpatialOffsetID:  ",IF(INDEX(RelatedFeatures[Offset Number],$A552)="","",CONCATENATE("*SpatialOffsetID",TEXT(INDEX(RelatedFeatures[Offset Number],$A552),"0000"))),"}")))</f>
        <v>#REF!</v>
      </c>
      <c r="P552" t="e">
        <f>IF(INDEX(Methods[Method Type],$A552)="","",
CONCATENATE("  - &amp;MethodID",TEXT($A552,"0000"),
" {","MethodTypeCV:  ",CHAR(34),INDEX(Methods[Method Type],$A552),CHAR(34),
", MethodCode:  ",CHAR(34),INDEX(Methods[Method Code],$A552),CHAR(34),
", MethodName:  ",CHAR(34),INDEX(Methods[Method Name],$A552),CHAR(34),
", MethodDescription:  ",CHAR(34),INDEX(Methods[Method Description],$A552),CHAR(34),
", MethodLink:  ",CHAR(34),INDEX(Methods[Method Link],$A552),CHAR(34),
", OrganizationID: *OrganizationID",TEXT(MATCH(INDEX(Methods[Organization Name],$A552),Organizations[Organization Name],0),"0000"),"}"))</f>
        <v>#REF!</v>
      </c>
      <c r="Q552" t="e">
        <f>IF(INDEX(Variables[Variable Type],$A552)="","",
CONCATENATE("  - &amp;VariableID",TEXT($A552,"0000"),
" {","VariableTypeCV:  ",CHAR(34),INDEX(Variables[Variable Type],$A552),CHAR(34),
", VariableCode:  ",CHAR(34),INDEX(Variables[Variable Code],$A552),CHAR(34),
", VariableNameCV:  ",CHAR(34),INDEX(Variables[Variable Name],$A552),CHAR(34),
", VariableDefinition:  ",CHAR(34),INDEX(Variables[Variable Definition],$A552),CHAR(34),
", SpecciationCV:  ",CHAR(34),INDEX(Variables[Speciation],$A552),CHAR(34),
", NoDataValue:  ",CHAR(34),INDEX(Variables[No Data Value],$A552),CHAR(34),"}"))</f>
        <v>#REF!</v>
      </c>
    </row>
    <row r="553" spans="1:17" x14ac:dyDescent="0.25">
      <c r="A553">
        <v>550</v>
      </c>
      <c r="D553" t="e">
        <f>IF(INDEX(People[First Name],$A553)="","",
CONCATENATE("  - &amp;PersonID",TEXT($A553,"0000"),
" {","PersonFirstName:  ",CHAR(34),INDEX(People[First Name],$A553),CHAR(34),
", PersonMiddleName:  ",CHAR(34),INDEX(People[Middle Name],$A553),CHAR(34),
", PersonLastName:  ",CHAR(34),INDEX(People[Last Name],$A553),CHAR(34),"}"))</f>
        <v>#REF!</v>
      </c>
      <c r="E553" t="e">
        <f>IF(INDEX(Organizations[Organization Type '[CV']],$A553)="","",
CONCATENATE("  - &amp;OrganizationID",TEXT($A553,"0000"),
" {","OrganizationTypeCV:  ",CHAR(34),INDEX(Organizations[Organization Type '[CV']],$A553),CHAR(34),
", OrganizationCode:  ",CHAR(34),INDEX(Organizations[Organization Code],$A553),CHAR(34),
", OrganizationName:  ",CHAR(34),INDEX(Organizations[Organization Name],$A553),CHAR(34),
", OrganizationDescription:  ",CHAR(34),INDEX(Organizations[Organization Description],$A553),CHAR(34),
", OrganizationLink:  ",CHAR(34),INDEX(Organizations[Organization Link],$A553),CHAR(34),"}"))</f>
        <v>#REF!</v>
      </c>
      <c r="F553" t="e">
        <f>IF(INDEX(People[First Name],$A553)="","",
CONCATENATE("  - &amp;AffiliationID",TEXT($A553,"0000"),
" {PersonID: *PersonID",TEXT($A553,"0000"),
", OrganizationID: *OrganizationID",TEXT(MATCH(INDEX(People[Organization Name],$A553),Organizations[Organization Name],0),"0000"),
", IsPrimaryOrganizationContact: , AffiliationStartDate: , AffiliationEndDate: , PrimaryPhone: ",
", PrimaryEmail: ",CHAR(34),INDEX(People[Primary Email],$A553),CHAR(34),
", PrimaryAddress: ",CHAR(34),INDEX(People[Primary Address],$A553),CHAR(34),
", PersonLink: }"))</f>
        <v>#REF!</v>
      </c>
      <c r="H553" t="e">
        <f>IF(COUNTA(CitationInformation)=0,"",IF(INDEX(AuthorList[Author Name],$A553)="","",
CONCATENATE("  - &amp;AuthorListID",TEXT($A553,"0000"),
"  {CitationID: *CitationID0001",
", PersonID: *PersonID",TEXT(MATCH(INDEX(AuthorList[Author Name],$A553),People[Full Name],0),"0000"),
", AuthorOrder: ",INDEX(AuthorList[Author Number],$A553),"}")))</f>
        <v>#REF!</v>
      </c>
      <c r="K553" t="e">
        <f>IF(INDEX(SamplingFeatures[Feature Code],$A553)="","",
CONCATENATE("  - &amp;SamplingFeatureID",TEXT($A553,"0000"),
" {","SamplingFeatureUUID:  ",CHAR(34),INDEX(SamplingFeatures[Sampling Feature UUID],$A553),CHAR(34),
", SamplingFeatureTypeCV:  ",CHAR(34),INDEX(SamplingFeatures[Sampling Feature Type],$A553),CHAR(34),
", SamplingFeatureCode:  ",CHAR(34),INDEX(SamplingFeatures[Feature Code],$A553),CHAR(34),
", SamplingFeatureName:  ",CHAR(34),INDEX(SamplingFeatures[Feature Name],$A553),CHAR(34),
", SamplingFeatureDescription:  ",CHAR(34),INDEX(SamplingFeatures[Feature Description],$A553),CHAR(34),
", SamplingFeatureGeotypeCV:  ",CHAR(34),INDEX(SamplingFeatures[Feature Geo Type],$A553),CHAR(34),
", FeatureGeometry:  ",CHAR(34),INDEX(SamplingFeatures[Feature Geometry],$A553),CHAR(34),
", Elevation_m:  ",CHAR(34),INDEX(SamplingFeatures[Elevation_m],$A553),CHAR(34),
", ElevationDatumCV:  ",CHAR(34),ElevationDatum,CHAR(34),"}"))</f>
        <v>#REF!</v>
      </c>
      <c r="L553" t="e">
        <f>IF(INDEX(SamplingFeatures[Sampling Feature Type],$A553)&lt;&gt;"Site","",
CONCATENATE("  - &amp;SiteID",TEXT(SUMPRODUCT(--($L$3:$L552&lt;&gt;"")),"0000"),
" {","SamplingFeatureID:  *SamplingFeatureID",TEXT($A553,"0000"),
", SiteTypeCV:  ",CHAR(34),INDEX(Sites[Site Type],$A553),CHAR(34),
", Latitude:  ",INDEX(Sites[Latitude],$A553),
", Longitude:  ",INDEX(Sites[Longitude],$A553),
", SRSName:  ",CHAR(34),LatLonDatum,CHAR(34),"}"))</f>
        <v>#REF!</v>
      </c>
      <c r="M553" t="e">
        <f>IF(INDEX(SamplingFeatures[Sampling Feature Type],$A553)&lt;&gt;"Specimen","",
CONCATENATE("  - &amp;SpecimenID",TEXT(SUMPRODUCT(--($M$3:$M552&lt;&gt;"")),"0000"),
" {","SamplingFeatureID:  *SamplingFeatureID",TEXT($A553,"0000"),
", SpecimenTypeCV:  ",CHAR(34),INDEX(Specimens[Specimen Type],$A553),CHAR(34),
", SpecimenMediumCV:  ",INDEX(Specimens[Specimen Medium],$A553),
", IsFieldSpecimen:  ",CHAR(34),INDEX(Specimens[Is Field Specimen?],$A553),CHAR(34),"}"))</f>
        <v>#REF!</v>
      </c>
      <c r="N553" t="e">
        <f>IF(COUNTA(SpatialOffsets[])=0,"", IF(INDEX(SpatialOffsets[Spatial Offset Type],$A553)="","",
CONCATENATE("  - &amp;SpatialOffsetID",TEXT($A553,"0000"),
" {","SpatialOffsetTypeCV:  ",CHAR(34),INDEX(SpatialOffsets[Spatial Offset Type],$A553),CHAR(34),
", Offset1Value:  ",INDEX(SpatialOffsets[Offset 1 Value],$A553),
", Offset1UnitID:  ",CHAR(34),INDEX(SpatialOffsets[Offset 1 Unit],$A553),CHAR(34),
", Offset2Value:  ",INDEX(SpatialOffsets[Offset 2 Value],$A553),
", Offset2UnitID:  ",CHAR(34),INDEX(SpatialOffsets[Offset 2 Unit],$A553),CHAR(34),
", Offset3Value:  ",INDEX(SpatialOffsets[Offset 3 Value],$A553),
", Offset3UnitID:  ",CHAR(34),INDEX(SpatialOffsets[Offset 3 Unit],$A553),CHAR(34),,"}")))</f>
        <v>#REF!</v>
      </c>
      <c r="O553" t="e">
        <f>IF(COUNTA(RelatedFeatures[])=0,"", IF(INDEX(RelatedFeatures[First Sampling Feature Code],$A553)="","",
CONCATENATE("  - &amp;RelationID",TEXT($A553,"0000"),
" {","SamplingFeatureID:  *SamplingFeatureID",TEXT(MATCH(INDEX(RelatedFeatures[First Sampling Feature Code],$A553),SamplingFeatures[Feature Code],0),"0000"),
", RelationshipTypeCV:  ",CHAR(34),INDEX(RelatedFeatures[Relationship Type],$A553),CHAR(34),
", RelatedFeatureID: *SamplingFeatureID",TEXT(MATCH(INDEX(RelatedFeatures[Second Sampling Feature Code],$A553),SamplingFeatures[Feature Code],0),"0000"),
", SpatialOffsetID:  ",IF(INDEX(RelatedFeatures[Offset Number],$A553)="","",CONCATENATE("*SpatialOffsetID",TEXT(INDEX(RelatedFeatures[Offset Number],$A553),"0000"))),"}")))</f>
        <v>#REF!</v>
      </c>
      <c r="P553" t="e">
        <f>IF(INDEX(Methods[Method Type],$A553)="","",
CONCATENATE("  - &amp;MethodID",TEXT($A553,"0000"),
" {","MethodTypeCV:  ",CHAR(34),INDEX(Methods[Method Type],$A553),CHAR(34),
", MethodCode:  ",CHAR(34),INDEX(Methods[Method Code],$A553),CHAR(34),
", MethodName:  ",CHAR(34),INDEX(Methods[Method Name],$A553),CHAR(34),
", MethodDescription:  ",CHAR(34),INDEX(Methods[Method Description],$A553),CHAR(34),
", MethodLink:  ",CHAR(34),INDEX(Methods[Method Link],$A553),CHAR(34),
", OrganizationID: *OrganizationID",TEXT(MATCH(INDEX(Methods[Organization Name],$A553),Organizations[Organization Name],0),"0000"),"}"))</f>
        <v>#REF!</v>
      </c>
      <c r="Q553" t="e">
        <f>IF(INDEX(Variables[Variable Type],$A553)="","",
CONCATENATE("  - &amp;VariableID",TEXT($A553,"0000"),
" {","VariableTypeCV:  ",CHAR(34),INDEX(Variables[Variable Type],$A553),CHAR(34),
", VariableCode:  ",CHAR(34),INDEX(Variables[Variable Code],$A553),CHAR(34),
", VariableNameCV:  ",CHAR(34),INDEX(Variables[Variable Name],$A553),CHAR(34),
", VariableDefinition:  ",CHAR(34),INDEX(Variables[Variable Definition],$A553),CHAR(34),
", SpecciationCV:  ",CHAR(34),INDEX(Variables[Speciation],$A553),CHAR(34),
", NoDataValue:  ",CHAR(34),INDEX(Variables[No Data Value],$A553),CHAR(34),"}"))</f>
        <v>#REF!</v>
      </c>
    </row>
    <row r="554" spans="1:17" x14ac:dyDescent="0.25">
      <c r="A554">
        <v>551</v>
      </c>
      <c r="D554" t="e">
        <f>IF(INDEX(People[First Name],$A554)="","",
CONCATENATE("  - &amp;PersonID",TEXT($A554,"0000"),
" {","PersonFirstName:  ",CHAR(34),INDEX(People[First Name],$A554),CHAR(34),
", PersonMiddleName:  ",CHAR(34),INDEX(People[Middle Name],$A554),CHAR(34),
", PersonLastName:  ",CHAR(34),INDEX(People[Last Name],$A554),CHAR(34),"}"))</f>
        <v>#REF!</v>
      </c>
      <c r="E554" t="e">
        <f>IF(INDEX(Organizations[Organization Type '[CV']],$A554)="","",
CONCATENATE("  - &amp;OrganizationID",TEXT($A554,"0000"),
" {","OrganizationTypeCV:  ",CHAR(34),INDEX(Organizations[Organization Type '[CV']],$A554),CHAR(34),
", OrganizationCode:  ",CHAR(34),INDEX(Organizations[Organization Code],$A554),CHAR(34),
", OrganizationName:  ",CHAR(34),INDEX(Organizations[Organization Name],$A554),CHAR(34),
", OrganizationDescription:  ",CHAR(34),INDEX(Organizations[Organization Description],$A554),CHAR(34),
", OrganizationLink:  ",CHAR(34),INDEX(Organizations[Organization Link],$A554),CHAR(34),"}"))</f>
        <v>#REF!</v>
      </c>
      <c r="F554" t="e">
        <f>IF(INDEX(People[First Name],$A554)="","",
CONCATENATE("  - &amp;AffiliationID",TEXT($A554,"0000"),
" {PersonID: *PersonID",TEXT($A554,"0000"),
", OrganizationID: *OrganizationID",TEXT(MATCH(INDEX(People[Organization Name],$A554),Organizations[Organization Name],0),"0000"),
", IsPrimaryOrganizationContact: , AffiliationStartDate: , AffiliationEndDate: , PrimaryPhone: ",
", PrimaryEmail: ",CHAR(34),INDEX(People[Primary Email],$A554),CHAR(34),
", PrimaryAddress: ",CHAR(34),INDEX(People[Primary Address],$A554),CHAR(34),
", PersonLink: }"))</f>
        <v>#REF!</v>
      </c>
      <c r="H554" t="e">
        <f>IF(COUNTA(CitationInformation)=0,"",IF(INDEX(AuthorList[Author Name],$A554)="","",
CONCATENATE("  - &amp;AuthorListID",TEXT($A554,"0000"),
"  {CitationID: *CitationID0001",
", PersonID: *PersonID",TEXT(MATCH(INDEX(AuthorList[Author Name],$A554),People[Full Name],0),"0000"),
", AuthorOrder: ",INDEX(AuthorList[Author Number],$A554),"}")))</f>
        <v>#REF!</v>
      </c>
      <c r="K554" t="e">
        <f>IF(INDEX(SamplingFeatures[Feature Code],$A554)="","",
CONCATENATE("  - &amp;SamplingFeatureID",TEXT($A554,"0000"),
" {","SamplingFeatureUUID:  ",CHAR(34),INDEX(SamplingFeatures[Sampling Feature UUID],$A554),CHAR(34),
", SamplingFeatureTypeCV:  ",CHAR(34),INDEX(SamplingFeatures[Sampling Feature Type],$A554),CHAR(34),
", SamplingFeatureCode:  ",CHAR(34),INDEX(SamplingFeatures[Feature Code],$A554),CHAR(34),
", SamplingFeatureName:  ",CHAR(34),INDEX(SamplingFeatures[Feature Name],$A554),CHAR(34),
", SamplingFeatureDescription:  ",CHAR(34),INDEX(SamplingFeatures[Feature Description],$A554),CHAR(34),
", SamplingFeatureGeotypeCV:  ",CHAR(34),INDEX(SamplingFeatures[Feature Geo Type],$A554),CHAR(34),
", FeatureGeometry:  ",CHAR(34),INDEX(SamplingFeatures[Feature Geometry],$A554),CHAR(34),
", Elevation_m:  ",CHAR(34),INDEX(SamplingFeatures[Elevation_m],$A554),CHAR(34),
", ElevationDatumCV:  ",CHAR(34),ElevationDatum,CHAR(34),"}"))</f>
        <v>#REF!</v>
      </c>
      <c r="L554" t="e">
        <f>IF(INDEX(SamplingFeatures[Sampling Feature Type],$A554)&lt;&gt;"Site","",
CONCATENATE("  - &amp;SiteID",TEXT(SUMPRODUCT(--($L$3:$L553&lt;&gt;"")),"0000"),
" {","SamplingFeatureID:  *SamplingFeatureID",TEXT($A554,"0000"),
", SiteTypeCV:  ",CHAR(34),INDEX(Sites[Site Type],$A554),CHAR(34),
", Latitude:  ",INDEX(Sites[Latitude],$A554),
", Longitude:  ",INDEX(Sites[Longitude],$A554),
", SRSName:  ",CHAR(34),LatLonDatum,CHAR(34),"}"))</f>
        <v>#REF!</v>
      </c>
      <c r="M554" t="e">
        <f>IF(INDEX(SamplingFeatures[Sampling Feature Type],$A554)&lt;&gt;"Specimen","",
CONCATENATE("  - &amp;SpecimenID",TEXT(SUMPRODUCT(--($M$3:$M553&lt;&gt;"")),"0000"),
" {","SamplingFeatureID:  *SamplingFeatureID",TEXT($A554,"0000"),
", SpecimenTypeCV:  ",CHAR(34),INDEX(Specimens[Specimen Type],$A554),CHAR(34),
", SpecimenMediumCV:  ",INDEX(Specimens[Specimen Medium],$A554),
", IsFieldSpecimen:  ",CHAR(34),INDEX(Specimens[Is Field Specimen?],$A554),CHAR(34),"}"))</f>
        <v>#REF!</v>
      </c>
      <c r="N554" t="e">
        <f>IF(COUNTA(SpatialOffsets[])=0,"", IF(INDEX(SpatialOffsets[Spatial Offset Type],$A554)="","",
CONCATENATE("  - &amp;SpatialOffsetID",TEXT($A554,"0000"),
" {","SpatialOffsetTypeCV:  ",CHAR(34),INDEX(SpatialOffsets[Spatial Offset Type],$A554),CHAR(34),
", Offset1Value:  ",INDEX(SpatialOffsets[Offset 1 Value],$A554),
", Offset1UnitID:  ",CHAR(34),INDEX(SpatialOffsets[Offset 1 Unit],$A554),CHAR(34),
", Offset2Value:  ",INDEX(SpatialOffsets[Offset 2 Value],$A554),
", Offset2UnitID:  ",CHAR(34),INDEX(SpatialOffsets[Offset 2 Unit],$A554),CHAR(34),
", Offset3Value:  ",INDEX(SpatialOffsets[Offset 3 Value],$A554),
", Offset3UnitID:  ",CHAR(34),INDEX(SpatialOffsets[Offset 3 Unit],$A554),CHAR(34),,"}")))</f>
        <v>#REF!</v>
      </c>
      <c r="O554" t="e">
        <f>IF(COUNTA(RelatedFeatures[])=0,"", IF(INDEX(RelatedFeatures[First Sampling Feature Code],$A554)="","",
CONCATENATE("  - &amp;RelationID",TEXT($A554,"0000"),
" {","SamplingFeatureID:  *SamplingFeatureID",TEXT(MATCH(INDEX(RelatedFeatures[First Sampling Feature Code],$A554),SamplingFeatures[Feature Code],0),"0000"),
", RelationshipTypeCV:  ",CHAR(34),INDEX(RelatedFeatures[Relationship Type],$A554),CHAR(34),
", RelatedFeatureID: *SamplingFeatureID",TEXT(MATCH(INDEX(RelatedFeatures[Second Sampling Feature Code],$A554),SamplingFeatures[Feature Code],0),"0000"),
", SpatialOffsetID:  ",IF(INDEX(RelatedFeatures[Offset Number],$A554)="","",CONCATENATE("*SpatialOffsetID",TEXT(INDEX(RelatedFeatures[Offset Number],$A554),"0000"))),"}")))</f>
        <v>#REF!</v>
      </c>
      <c r="P554" t="e">
        <f>IF(INDEX(Methods[Method Type],$A554)="","",
CONCATENATE("  - &amp;MethodID",TEXT($A554,"0000"),
" {","MethodTypeCV:  ",CHAR(34),INDEX(Methods[Method Type],$A554),CHAR(34),
", MethodCode:  ",CHAR(34),INDEX(Methods[Method Code],$A554),CHAR(34),
", MethodName:  ",CHAR(34),INDEX(Methods[Method Name],$A554),CHAR(34),
", MethodDescription:  ",CHAR(34),INDEX(Methods[Method Description],$A554),CHAR(34),
", MethodLink:  ",CHAR(34),INDEX(Methods[Method Link],$A554),CHAR(34),
", OrganizationID: *OrganizationID",TEXT(MATCH(INDEX(Methods[Organization Name],$A554),Organizations[Organization Name],0),"0000"),"}"))</f>
        <v>#REF!</v>
      </c>
      <c r="Q554" t="e">
        <f>IF(INDEX(Variables[Variable Type],$A554)="","",
CONCATENATE("  - &amp;VariableID",TEXT($A554,"0000"),
" {","VariableTypeCV:  ",CHAR(34),INDEX(Variables[Variable Type],$A554),CHAR(34),
", VariableCode:  ",CHAR(34),INDEX(Variables[Variable Code],$A554),CHAR(34),
", VariableNameCV:  ",CHAR(34),INDEX(Variables[Variable Name],$A554),CHAR(34),
", VariableDefinition:  ",CHAR(34),INDEX(Variables[Variable Definition],$A554),CHAR(34),
", SpecciationCV:  ",CHAR(34),INDEX(Variables[Speciation],$A554),CHAR(34),
", NoDataValue:  ",CHAR(34),INDEX(Variables[No Data Value],$A554),CHAR(34),"}"))</f>
        <v>#REF!</v>
      </c>
    </row>
    <row r="555" spans="1:17" x14ac:dyDescent="0.25">
      <c r="A555">
        <v>552</v>
      </c>
      <c r="D555" t="e">
        <f>IF(INDEX(People[First Name],$A555)="","",
CONCATENATE("  - &amp;PersonID",TEXT($A555,"0000"),
" {","PersonFirstName:  ",CHAR(34),INDEX(People[First Name],$A555),CHAR(34),
", PersonMiddleName:  ",CHAR(34),INDEX(People[Middle Name],$A555),CHAR(34),
", PersonLastName:  ",CHAR(34),INDEX(People[Last Name],$A555),CHAR(34),"}"))</f>
        <v>#REF!</v>
      </c>
      <c r="E555" t="e">
        <f>IF(INDEX(Organizations[Organization Type '[CV']],$A555)="","",
CONCATENATE("  - &amp;OrganizationID",TEXT($A555,"0000"),
" {","OrganizationTypeCV:  ",CHAR(34),INDEX(Organizations[Organization Type '[CV']],$A555),CHAR(34),
", OrganizationCode:  ",CHAR(34),INDEX(Organizations[Organization Code],$A555),CHAR(34),
", OrganizationName:  ",CHAR(34),INDEX(Organizations[Organization Name],$A555),CHAR(34),
", OrganizationDescription:  ",CHAR(34),INDEX(Organizations[Organization Description],$A555),CHAR(34),
", OrganizationLink:  ",CHAR(34),INDEX(Organizations[Organization Link],$A555),CHAR(34),"}"))</f>
        <v>#REF!</v>
      </c>
      <c r="F555" t="e">
        <f>IF(INDEX(People[First Name],$A555)="","",
CONCATENATE("  - &amp;AffiliationID",TEXT($A555,"0000"),
" {PersonID: *PersonID",TEXT($A555,"0000"),
", OrganizationID: *OrganizationID",TEXT(MATCH(INDEX(People[Organization Name],$A555),Organizations[Organization Name],0),"0000"),
", IsPrimaryOrganizationContact: , AffiliationStartDate: , AffiliationEndDate: , PrimaryPhone: ",
", PrimaryEmail: ",CHAR(34),INDEX(People[Primary Email],$A555),CHAR(34),
", PrimaryAddress: ",CHAR(34),INDEX(People[Primary Address],$A555),CHAR(34),
", PersonLink: }"))</f>
        <v>#REF!</v>
      </c>
      <c r="H555" t="e">
        <f>IF(COUNTA(CitationInformation)=0,"",IF(INDEX(AuthorList[Author Name],$A555)="","",
CONCATENATE("  - &amp;AuthorListID",TEXT($A555,"0000"),
"  {CitationID: *CitationID0001",
", PersonID: *PersonID",TEXT(MATCH(INDEX(AuthorList[Author Name],$A555),People[Full Name],0),"0000"),
", AuthorOrder: ",INDEX(AuthorList[Author Number],$A555),"}")))</f>
        <v>#REF!</v>
      </c>
      <c r="K555" t="e">
        <f>IF(INDEX(SamplingFeatures[Feature Code],$A555)="","",
CONCATENATE("  - &amp;SamplingFeatureID",TEXT($A555,"0000"),
" {","SamplingFeatureUUID:  ",CHAR(34),INDEX(SamplingFeatures[Sampling Feature UUID],$A555),CHAR(34),
", SamplingFeatureTypeCV:  ",CHAR(34),INDEX(SamplingFeatures[Sampling Feature Type],$A555),CHAR(34),
", SamplingFeatureCode:  ",CHAR(34),INDEX(SamplingFeatures[Feature Code],$A555),CHAR(34),
", SamplingFeatureName:  ",CHAR(34),INDEX(SamplingFeatures[Feature Name],$A555),CHAR(34),
", SamplingFeatureDescription:  ",CHAR(34),INDEX(SamplingFeatures[Feature Description],$A555),CHAR(34),
", SamplingFeatureGeotypeCV:  ",CHAR(34),INDEX(SamplingFeatures[Feature Geo Type],$A555),CHAR(34),
", FeatureGeometry:  ",CHAR(34),INDEX(SamplingFeatures[Feature Geometry],$A555),CHAR(34),
", Elevation_m:  ",CHAR(34),INDEX(SamplingFeatures[Elevation_m],$A555),CHAR(34),
", ElevationDatumCV:  ",CHAR(34),ElevationDatum,CHAR(34),"}"))</f>
        <v>#REF!</v>
      </c>
      <c r="L555" t="e">
        <f>IF(INDEX(SamplingFeatures[Sampling Feature Type],$A555)&lt;&gt;"Site","",
CONCATENATE("  - &amp;SiteID",TEXT(SUMPRODUCT(--($L$3:$L554&lt;&gt;"")),"0000"),
" {","SamplingFeatureID:  *SamplingFeatureID",TEXT($A555,"0000"),
", SiteTypeCV:  ",CHAR(34),INDEX(Sites[Site Type],$A555),CHAR(34),
", Latitude:  ",INDEX(Sites[Latitude],$A555),
", Longitude:  ",INDEX(Sites[Longitude],$A555),
", SRSName:  ",CHAR(34),LatLonDatum,CHAR(34),"}"))</f>
        <v>#REF!</v>
      </c>
      <c r="M555" t="e">
        <f>IF(INDEX(SamplingFeatures[Sampling Feature Type],$A555)&lt;&gt;"Specimen","",
CONCATENATE("  - &amp;SpecimenID",TEXT(SUMPRODUCT(--($M$3:$M554&lt;&gt;"")),"0000"),
" {","SamplingFeatureID:  *SamplingFeatureID",TEXT($A555,"0000"),
", SpecimenTypeCV:  ",CHAR(34),INDEX(Specimens[Specimen Type],$A555),CHAR(34),
", SpecimenMediumCV:  ",INDEX(Specimens[Specimen Medium],$A555),
", IsFieldSpecimen:  ",CHAR(34),INDEX(Specimens[Is Field Specimen?],$A555),CHAR(34),"}"))</f>
        <v>#REF!</v>
      </c>
      <c r="N555" t="e">
        <f>IF(COUNTA(SpatialOffsets[])=0,"", IF(INDEX(SpatialOffsets[Spatial Offset Type],$A555)="","",
CONCATENATE("  - &amp;SpatialOffsetID",TEXT($A555,"0000"),
" {","SpatialOffsetTypeCV:  ",CHAR(34),INDEX(SpatialOffsets[Spatial Offset Type],$A555),CHAR(34),
", Offset1Value:  ",INDEX(SpatialOffsets[Offset 1 Value],$A555),
", Offset1UnitID:  ",CHAR(34),INDEX(SpatialOffsets[Offset 1 Unit],$A555),CHAR(34),
", Offset2Value:  ",INDEX(SpatialOffsets[Offset 2 Value],$A555),
", Offset2UnitID:  ",CHAR(34),INDEX(SpatialOffsets[Offset 2 Unit],$A555),CHAR(34),
", Offset3Value:  ",INDEX(SpatialOffsets[Offset 3 Value],$A555),
", Offset3UnitID:  ",CHAR(34),INDEX(SpatialOffsets[Offset 3 Unit],$A555),CHAR(34),,"}")))</f>
        <v>#REF!</v>
      </c>
      <c r="O555" t="e">
        <f>IF(COUNTA(RelatedFeatures[])=0,"", IF(INDEX(RelatedFeatures[First Sampling Feature Code],$A555)="","",
CONCATENATE("  - &amp;RelationID",TEXT($A555,"0000"),
" {","SamplingFeatureID:  *SamplingFeatureID",TEXT(MATCH(INDEX(RelatedFeatures[First Sampling Feature Code],$A555),SamplingFeatures[Feature Code],0),"0000"),
", RelationshipTypeCV:  ",CHAR(34),INDEX(RelatedFeatures[Relationship Type],$A555),CHAR(34),
", RelatedFeatureID: *SamplingFeatureID",TEXT(MATCH(INDEX(RelatedFeatures[Second Sampling Feature Code],$A555),SamplingFeatures[Feature Code],0),"0000"),
", SpatialOffsetID:  ",IF(INDEX(RelatedFeatures[Offset Number],$A555)="","",CONCATENATE("*SpatialOffsetID",TEXT(INDEX(RelatedFeatures[Offset Number],$A555),"0000"))),"}")))</f>
        <v>#REF!</v>
      </c>
      <c r="P555" t="e">
        <f>IF(INDEX(Methods[Method Type],$A555)="","",
CONCATENATE("  - &amp;MethodID",TEXT($A555,"0000"),
" {","MethodTypeCV:  ",CHAR(34),INDEX(Methods[Method Type],$A555),CHAR(34),
", MethodCode:  ",CHAR(34),INDEX(Methods[Method Code],$A555),CHAR(34),
", MethodName:  ",CHAR(34),INDEX(Methods[Method Name],$A555),CHAR(34),
", MethodDescription:  ",CHAR(34),INDEX(Methods[Method Description],$A555),CHAR(34),
", MethodLink:  ",CHAR(34),INDEX(Methods[Method Link],$A555),CHAR(34),
", OrganizationID: *OrganizationID",TEXT(MATCH(INDEX(Methods[Organization Name],$A555),Organizations[Organization Name],0),"0000"),"}"))</f>
        <v>#REF!</v>
      </c>
      <c r="Q555" t="e">
        <f>IF(INDEX(Variables[Variable Type],$A555)="","",
CONCATENATE("  - &amp;VariableID",TEXT($A555,"0000"),
" {","VariableTypeCV:  ",CHAR(34),INDEX(Variables[Variable Type],$A555),CHAR(34),
", VariableCode:  ",CHAR(34),INDEX(Variables[Variable Code],$A555),CHAR(34),
", VariableNameCV:  ",CHAR(34),INDEX(Variables[Variable Name],$A555),CHAR(34),
", VariableDefinition:  ",CHAR(34),INDEX(Variables[Variable Definition],$A555),CHAR(34),
", SpecciationCV:  ",CHAR(34),INDEX(Variables[Speciation],$A555),CHAR(34),
", NoDataValue:  ",CHAR(34),INDEX(Variables[No Data Value],$A555),CHAR(34),"}"))</f>
        <v>#REF!</v>
      </c>
    </row>
    <row r="556" spans="1:17" x14ac:dyDescent="0.25">
      <c r="A556">
        <v>553</v>
      </c>
      <c r="D556" t="e">
        <f>IF(INDEX(People[First Name],$A556)="","",
CONCATENATE("  - &amp;PersonID",TEXT($A556,"0000"),
" {","PersonFirstName:  ",CHAR(34),INDEX(People[First Name],$A556),CHAR(34),
", PersonMiddleName:  ",CHAR(34),INDEX(People[Middle Name],$A556),CHAR(34),
", PersonLastName:  ",CHAR(34),INDEX(People[Last Name],$A556),CHAR(34),"}"))</f>
        <v>#REF!</v>
      </c>
      <c r="E556" t="e">
        <f>IF(INDEX(Organizations[Organization Type '[CV']],$A556)="","",
CONCATENATE("  - &amp;OrganizationID",TEXT($A556,"0000"),
" {","OrganizationTypeCV:  ",CHAR(34),INDEX(Organizations[Organization Type '[CV']],$A556),CHAR(34),
", OrganizationCode:  ",CHAR(34),INDEX(Organizations[Organization Code],$A556),CHAR(34),
", OrganizationName:  ",CHAR(34),INDEX(Organizations[Organization Name],$A556),CHAR(34),
", OrganizationDescription:  ",CHAR(34),INDEX(Organizations[Organization Description],$A556),CHAR(34),
", OrganizationLink:  ",CHAR(34),INDEX(Organizations[Organization Link],$A556),CHAR(34),"}"))</f>
        <v>#REF!</v>
      </c>
      <c r="F556" t="e">
        <f>IF(INDEX(People[First Name],$A556)="","",
CONCATENATE("  - &amp;AffiliationID",TEXT($A556,"0000"),
" {PersonID: *PersonID",TEXT($A556,"0000"),
", OrganizationID: *OrganizationID",TEXT(MATCH(INDEX(People[Organization Name],$A556),Organizations[Organization Name],0),"0000"),
", IsPrimaryOrganizationContact: , AffiliationStartDate: , AffiliationEndDate: , PrimaryPhone: ",
", PrimaryEmail: ",CHAR(34),INDEX(People[Primary Email],$A556),CHAR(34),
", PrimaryAddress: ",CHAR(34),INDEX(People[Primary Address],$A556),CHAR(34),
", PersonLink: }"))</f>
        <v>#REF!</v>
      </c>
      <c r="H556" t="e">
        <f>IF(COUNTA(CitationInformation)=0,"",IF(INDEX(AuthorList[Author Name],$A556)="","",
CONCATENATE("  - &amp;AuthorListID",TEXT($A556,"0000"),
"  {CitationID: *CitationID0001",
", PersonID: *PersonID",TEXT(MATCH(INDEX(AuthorList[Author Name],$A556),People[Full Name],0),"0000"),
", AuthorOrder: ",INDEX(AuthorList[Author Number],$A556),"}")))</f>
        <v>#REF!</v>
      </c>
      <c r="K556" t="e">
        <f>IF(INDEX(SamplingFeatures[Feature Code],$A556)="","",
CONCATENATE("  - &amp;SamplingFeatureID",TEXT($A556,"0000"),
" {","SamplingFeatureUUID:  ",CHAR(34),INDEX(SamplingFeatures[Sampling Feature UUID],$A556),CHAR(34),
", SamplingFeatureTypeCV:  ",CHAR(34),INDEX(SamplingFeatures[Sampling Feature Type],$A556),CHAR(34),
", SamplingFeatureCode:  ",CHAR(34),INDEX(SamplingFeatures[Feature Code],$A556),CHAR(34),
", SamplingFeatureName:  ",CHAR(34),INDEX(SamplingFeatures[Feature Name],$A556),CHAR(34),
", SamplingFeatureDescription:  ",CHAR(34),INDEX(SamplingFeatures[Feature Description],$A556),CHAR(34),
", SamplingFeatureGeotypeCV:  ",CHAR(34),INDEX(SamplingFeatures[Feature Geo Type],$A556),CHAR(34),
", FeatureGeometry:  ",CHAR(34),INDEX(SamplingFeatures[Feature Geometry],$A556),CHAR(34),
", Elevation_m:  ",CHAR(34),INDEX(SamplingFeatures[Elevation_m],$A556),CHAR(34),
", ElevationDatumCV:  ",CHAR(34),ElevationDatum,CHAR(34),"}"))</f>
        <v>#REF!</v>
      </c>
      <c r="L556" t="e">
        <f>IF(INDEX(SamplingFeatures[Sampling Feature Type],$A556)&lt;&gt;"Site","",
CONCATENATE("  - &amp;SiteID",TEXT(SUMPRODUCT(--($L$3:$L555&lt;&gt;"")),"0000"),
" {","SamplingFeatureID:  *SamplingFeatureID",TEXT($A556,"0000"),
", SiteTypeCV:  ",CHAR(34),INDEX(Sites[Site Type],$A556),CHAR(34),
", Latitude:  ",INDEX(Sites[Latitude],$A556),
", Longitude:  ",INDEX(Sites[Longitude],$A556),
", SRSName:  ",CHAR(34),LatLonDatum,CHAR(34),"}"))</f>
        <v>#REF!</v>
      </c>
      <c r="M556" t="e">
        <f>IF(INDEX(SamplingFeatures[Sampling Feature Type],$A556)&lt;&gt;"Specimen","",
CONCATENATE("  - &amp;SpecimenID",TEXT(SUMPRODUCT(--($M$3:$M555&lt;&gt;"")),"0000"),
" {","SamplingFeatureID:  *SamplingFeatureID",TEXT($A556,"0000"),
", SpecimenTypeCV:  ",CHAR(34),INDEX(Specimens[Specimen Type],$A556),CHAR(34),
", SpecimenMediumCV:  ",INDEX(Specimens[Specimen Medium],$A556),
", IsFieldSpecimen:  ",CHAR(34),INDEX(Specimens[Is Field Specimen?],$A556),CHAR(34),"}"))</f>
        <v>#REF!</v>
      </c>
      <c r="N556" t="e">
        <f>IF(COUNTA(SpatialOffsets[])=0,"", IF(INDEX(SpatialOffsets[Spatial Offset Type],$A556)="","",
CONCATENATE("  - &amp;SpatialOffsetID",TEXT($A556,"0000"),
" {","SpatialOffsetTypeCV:  ",CHAR(34),INDEX(SpatialOffsets[Spatial Offset Type],$A556),CHAR(34),
", Offset1Value:  ",INDEX(SpatialOffsets[Offset 1 Value],$A556),
", Offset1UnitID:  ",CHAR(34),INDEX(SpatialOffsets[Offset 1 Unit],$A556),CHAR(34),
", Offset2Value:  ",INDEX(SpatialOffsets[Offset 2 Value],$A556),
", Offset2UnitID:  ",CHAR(34),INDEX(SpatialOffsets[Offset 2 Unit],$A556),CHAR(34),
", Offset3Value:  ",INDEX(SpatialOffsets[Offset 3 Value],$A556),
", Offset3UnitID:  ",CHAR(34),INDEX(SpatialOffsets[Offset 3 Unit],$A556),CHAR(34),,"}")))</f>
        <v>#REF!</v>
      </c>
      <c r="O556" t="e">
        <f>IF(COUNTA(RelatedFeatures[])=0,"", IF(INDEX(RelatedFeatures[First Sampling Feature Code],$A556)="","",
CONCATENATE("  - &amp;RelationID",TEXT($A556,"0000"),
" {","SamplingFeatureID:  *SamplingFeatureID",TEXT(MATCH(INDEX(RelatedFeatures[First Sampling Feature Code],$A556),SamplingFeatures[Feature Code],0),"0000"),
", RelationshipTypeCV:  ",CHAR(34),INDEX(RelatedFeatures[Relationship Type],$A556),CHAR(34),
", RelatedFeatureID: *SamplingFeatureID",TEXT(MATCH(INDEX(RelatedFeatures[Second Sampling Feature Code],$A556),SamplingFeatures[Feature Code],0),"0000"),
", SpatialOffsetID:  ",IF(INDEX(RelatedFeatures[Offset Number],$A556)="","",CONCATENATE("*SpatialOffsetID",TEXT(INDEX(RelatedFeatures[Offset Number],$A556),"0000"))),"}")))</f>
        <v>#REF!</v>
      </c>
      <c r="P556" t="e">
        <f>IF(INDEX(Methods[Method Type],$A556)="","",
CONCATENATE("  - &amp;MethodID",TEXT($A556,"0000"),
" {","MethodTypeCV:  ",CHAR(34),INDEX(Methods[Method Type],$A556),CHAR(34),
", MethodCode:  ",CHAR(34),INDEX(Methods[Method Code],$A556),CHAR(34),
", MethodName:  ",CHAR(34),INDEX(Methods[Method Name],$A556),CHAR(34),
", MethodDescription:  ",CHAR(34),INDEX(Methods[Method Description],$A556),CHAR(34),
", MethodLink:  ",CHAR(34),INDEX(Methods[Method Link],$A556),CHAR(34),
", OrganizationID: *OrganizationID",TEXT(MATCH(INDEX(Methods[Organization Name],$A556),Organizations[Organization Name],0),"0000"),"}"))</f>
        <v>#REF!</v>
      </c>
      <c r="Q556" t="e">
        <f>IF(INDEX(Variables[Variable Type],$A556)="","",
CONCATENATE("  - &amp;VariableID",TEXT($A556,"0000"),
" {","VariableTypeCV:  ",CHAR(34),INDEX(Variables[Variable Type],$A556),CHAR(34),
", VariableCode:  ",CHAR(34),INDEX(Variables[Variable Code],$A556),CHAR(34),
", VariableNameCV:  ",CHAR(34),INDEX(Variables[Variable Name],$A556),CHAR(34),
", VariableDefinition:  ",CHAR(34),INDEX(Variables[Variable Definition],$A556),CHAR(34),
", SpecciationCV:  ",CHAR(34),INDEX(Variables[Speciation],$A556),CHAR(34),
", NoDataValue:  ",CHAR(34),INDEX(Variables[No Data Value],$A556),CHAR(34),"}"))</f>
        <v>#REF!</v>
      </c>
    </row>
    <row r="557" spans="1:17" x14ac:dyDescent="0.25">
      <c r="A557">
        <v>554</v>
      </c>
      <c r="D557" t="e">
        <f>IF(INDEX(People[First Name],$A557)="","",
CONCATENATE("  - &amp;PersonID",TEXT($A557,"0000"),
" {","PersonFirstName:  ",CHAR(34),INDEX(People[First Name],$A557),CHAR(34),
", PersonMiddleName:  ",CHAR(34),INDEX(People[Middle Name],$A557),CHAR(34),
", PersonLastName:  ",CHAR(34),INDEX(People[Last Name],$A557),CHAR(34),"}"))</f>
        <v>#REF!</v>
      </c>
      <c r="E557" t="e">
        <f>IF(INDEX(Organizations[Organization Type '[CV']],$A557)="","",
CONCATENATE("  - &amp;OrganizationID",TEXT($A557,"0000"),
" {","OrganizationTypeCV:  ",CHAR(34),INDEX(Organizations[Organization Type '[CV']],$A557),CHAR(34),
", OrganizationCode:  ",CHAR(34),INDEX(Organizations[Organization Code],$A557),CHAR(34),
", OrganizationName:  ",CHAR(34),INDEX(Organizations[Organization Name],$A557),CHAR(34),
", OrganizationDescription:  ",CHAR(34),INDEX(Organizations[Organization Description],$A557),CHAR(34),
", OrganizationLink:  ",CHAR(34),INDEX(Organizations[Organization Link],$A557),CHAR(34),"}"))</f>
        <v>#REF!</v>
      </c>
      <c r="F557" t="e">
        <f>IF(INDEX(People[First Name],$A557)="","",
CONCATENATE("  - &amp;AffiliationID",TEXT($A557,"0000"),
" {PersonID: *PersonID",TEXT($A557,"0000"),
", OrganizationID: *OrganizationID",TEXT(MATCH(INDEX(People[Organization Name],$A557),Organizations[Organization Name],0),"0000"),
", IsPrimaryOrganizationContact: , AffiliationStartDate: , AffiliationEndDate: , PrimaryPhone: ",
", PrimaryEmail: ",CHAR(34),INDEX(People[Primary Email],$A557),CHAR(34),
", PrimaryAddress: ",CHAR(34),INDEX(People[Primary Address],$A557),CHAR(34),
", PersonLink: }"))</f>
        <v>#REF!</v>
      </c>
      <c r="H557" t="e">
        <f>IF(COUNTA(CitationInformation)=0,"",IF(INDEX(AuthorList[Author Name],$A557)="","",
CONCATENATE("  - &amp;AuthorListID",TEXT($A557,"0000"),
"  {CitationID: *CitationID0001",
", PersonID: *PersonID",TEXT(MATCH(INDEX(AuthorList[Author Name],$A557),People[Full Name],0),"0000"),
", AuthorOrder: ",INDEX(AuthorList[Author Number],$A557),"}")))</f>
        <v>#REF!</v>
      </c>
      <c r="K557" t="e">
        <f>IF(INDEX(SamplingFeatures[Feature Code],$A557)="","",
CONCATENATE("  - &amp;SamplingFeatureID",TEXT($A557,"0000"),
" {","SamplingFeatureUUID:  ",CHAR(34),INDEX(SamplingFeatures[Sampling Feature UUID],$A557),CHAR(34),
", SamplingFeatureTypeCV:  ",CHAR(34),INDEX(SamplingFeatures[Sampling Feature Type],$A557),CHAR(34),
", SamplingFeatureCode:  ",CHAR(34),INDEX(SamplingFeatures[Feature Code],$A557),CHAR(34),
", SamplingFeatureName:  ",CHAR(34),INDEX(SamplingFeatures[Feature Name],$A557),CHAR(34),
", SamplingFeatureDescription:  ",CHAR(34),INDEX(SamplingFeatures[Feature Description],$A557),CHAR(34),
", SamplingFeatureGeotypeCV:  ",CHAR(34),INDEX(SamplingFeatures[Feature Geo Type],$A557),CHAR(34),
", FeatureGeometry:  ",CHAR(34),INDEX(SamplingFeatures[Feature Geometry],$A557),CHAR(34),
", Elevation_m:  ",CHAR(34),INDEX(SamplingFeatures[Elevation_m],$A557),CHAR(34),
", ElevationDatumCV:  ",CHAR(34),ElevationDatum,CHAR(34),"}"))</f>
        <v>#REF!</v>
      </c>
      <c r="L557" t="e">
        <f>IF(INDEX(SamplingFeatures[Sampling Feature Type],$A557)&lt;&gt;"Site","",
CONCATENATE("  - &amp;SiteID",TEXT(SUMPRODUCT(--($L$3:$L556&lt;&gt;"")),"0000"),
" {","SamplingFeatureID:  *SamplingFeatureID",TEXT($A557,"0000"),
", SiteTypeCV:  ",CHAR(34),INDEX(Sites[Site Type],$A557),CHAR(34),
", Latitude:  ",INDEX(Sites[Latitude],$A557),
", Longitude:  ",INDEX(Sites[Longitude],$A557),
", SRSName:  ",CHAR(34),LatLonDatum,CHAR(34),"}"))</f>
        <v>#REF!</v>
      </c>
      <c r="M557" t="e">
        <f>IF(INDEX(SamplingFeatures[Sampling Feature Type],$A557)&lt;&gt;"Specimen","",
CONCATENATE("  - &amp;SpecimenID",TEXT(SUMPRODUCT(--($M$3:$M556&lt;&gt;"")),"0000"),
" {","SamplingFeatureID:  *SamplingFeatureID",TEXT($A557,"0000"),
", SpecimenTypeCV:  ",CHAR(34),INDEX(Specimens[Specimen Type],$A557),CHAR(34),
", SpecimenMediumCV:  ",INDEX(Specimens[Specimen Medium],$A557),
", IsFieldSpecimen:  ",CHAR(34),INDEX(Specimens[Is Field Specimen?],$A557),CHAR(34),"}"))</f>
        <v>#REF!</v>
      </c>
      <c r="N557" t="e">
        <f>IF(COUNTA(SpatialOffsets[])=0,"", IF(INDEX(SpatialOffsets[Spatial Offset Type],$A557)="","",
CONCATENATE("  - &amp;SpatialOffsetID",TEXT($A557,"0000"),
" {","SpatialOffsetTypeCV:  ",CHAR(34),INDEX(SpatialOffsets[Spatial Offset Type],$A557),CHAR(34),
", Offset1Value:  ",INDEX(SpatialOffsets[Offset 1 Value],$A557),
", Offset1UnitID:  ",CHAR(34),INDEX(SpatialOffsets[Offset 1 Unit],$A557),CHAR(34),
", Offset2Value:  ",INDEX(SpatialOffsets[Offset 2 Value],$A557),
", Offset2UnitID:  ",CHAR(34),INDEX(SpatialOffsets[Offset 2 Unit],$A557),CHAR(34),
", Offset3Value:  ",INDEX(SpatialOffsets[Offset 3 Value],$A557),
", Offset3UnitID:  ",CHAR(34),INDEX(SpatialOffsets[Offset 3 Unit],$A557),CHAR(34),,"}")))</f>
        <v>#REF!</v>
      </c>
      <c r="O557" t="e">
        <f>IF(COUNTA(RelatedFeatures[])=0,"", IF(INDEX(RelatedFeatures[First Sampling Feature Code],$A557)="","",
CONCATENATE("  - &amp;RelationID",TEXT($A557,"0000"),
" {","SamplingFeatureID:  *SamplingFeatureID",TEXT(MATCH(INDEX(RelatedFeatures[First Sampling Feature Code],$A557),SamplingFeatures[Feature Code],0),"0000"),
", RelationshipTypeCV:  ",CHAR(34),INDEX(RelatedFeatures[Relationship Type],$A557),CHAR(34),
", RelatedFeatureID: *SamplingFeatureID",TEXT(MATCH(INDEX(RelatedFeatures[Second Sampling Feature Code],$A557),SamplingFeatures[Feature Code],0),"0000"),
", SpatialOffsetID:  ",IF(INDEX(RelatedFeatures[Offset Number],$A557)="","",CONCATENATE("*SpatialOffsetID",TEXT(INDEX(RelatedFeatures[Offset Number],$A557),"0000"))),"}")))</f>
        <v>#REF!</v>
      </c>
      <c r="P557" t="e">
        <f>IF(INDEX(Methods[Method Type],$A557)="","",
CONCATENATE("  - &amp;MethodID",TEXT($A557,"0000"),
" {","MethodTypeCV:  ",CHAR(34),INDEX(Methods[Method Type],$A557),CHAR(34),
", MethodCode:  ",CHAR(34),INDEX(Methods[Method Code],$A557),CHAR(34),
", MethodName:  ",CHAR(34),INDEX(Methods[Method Name],$A557),CHAR(34),
", MethodDescription:  ",CHAR(34),INDEX(Methods[Method Description],$A557),CHAR(34),
", MethodLink:  ",CHAR(34),INDEX(Methods[Method Link],$A557),CHAR(34),
", OrganizationID: *OrganizationID",TEXT(MATCH(INDEX(Methods[Organization Name],$A557),Organizations[Organization Name],0),"0000"),"}"))</f>
        <v>#REF!</v>
      </c>
      <c r="Q557" t="e">
        <f>IF(INDEX(Variables[Variable Type],$A557)="","",
CONCATENATE("  - &amp;VariableID",TEXT($A557,"0000"),
" {","VariableTypeCV:  ",CHAR(34),INDEX(Variables[Variable Type],$A557),CHAR(34),
", VariableCode:  ",CHAR(34),INDEX(Variables[Variable Code],$A557),CHAR(34),
", VariableNameCV:  ",CHAR(34),INDEX(Variables[Variable Name],$A557),CHAR(34),
", VariableDefinition:  ",CHAR(34),INDEX(Variables[Variable Definition],$A557),CHAR(34),
", SpecciationCV:  ",CHAR(34),INDEX(Variables[Speciation],$A557),CHAR(34),
", NoDataValue:  ",CHAR(34),INDEX(Variables[No Data Value],$A557),CHAR(34),"}"))</f>
        <v>#REF!</v>
      </c>
    </row>
    <row r="558" spans="1:17" x14ac:dyDescent="0.25">
      <c r="A558">
        <v>555</v>
      </c>
      <c r="D558" t="e">
        <f>IF(INDEX(People[First Name],$A558)="","",
CONCATENATE("  - &amp;PersonID",TEXT($A558,"0000"),
" {","PersonFirstName:  ",CHAR(34),INDEX(People[First Name],$A558),CHAR(34),
", PersonMiddleName:  ",CHAR(34),INDEX(People[Middle Name],$A558),CHAR(34),
", PersonLastName:  ",CHAR(34),INDEX(People[Last Name],$A558),CHAR(34),"}"))</f>
        <v>#REF!</v>
      </c>
      <c r="E558" t="e">
        <f>IF(INDEX(Organizations[Organization Type '[CV']],$A558)="","",
CONCATENATE("  - &amp;OrganizationID",TEXT($A558,"0000"),
" {","OrganizationTypeCV:  ",CHAR(34),INDEX(Organizations[Organization Type '[CV']],$A558),CHAR(34),
", OrganizationCode:  ",CHAR(34),INDEX(Organizations[Organization Code],$A558),CHAR(34),
", OrganizationName:  ",CHAR(34),INDEX(Organizations[Organization Name],$A558),CHAR(34),
", OrganizationDescription:  ",CHAR(34),INDEX(Organizations[Organization Description],$A558),CHAR(34),
", OrganizationLink:  ",CHAR(34),INDEX(Organizations[Organization Link],$A558),CHAR(34),"}"))</f>
        <v>#REF!</v>
      </c>
      <c r="F558" t="e">
        <f>IF(INDEX(People[First Name],$A558)="","",
CONCATENATE("  - &amp;AffiliationID",TEXT($A558,"0000"),
" {PersonID: *PersonID",TEXT($A558,"0000"),
", OrganizationID: *OrganizationID",TEXT(MATCH(INDEX(People[Organization Name],$A558),Organizations[Organization Name],0),"0000"),
", IsPrimaryOrganizationContact: , AffiliationStartDate: , AffiliationEndDate: , PrimaryPhone: ",
", PrimaryEmail: ",CHAR(34),INDEX(People[Primary Email],$A558),CHAR(34),
", PrimaryAddress: ",CHAR(34),INDEX(People[Primary Address],$A558),CHAR(34),
", PersonLink: }"))</f>
        <v>#REF!</v>
      </c>
      <c r="H558" t="e">
        <f>IF(COUNTA(CitationInformation)=0,"",IF(INDEX(AuthorList[Author Name],$A558)="","",
CONCATENATE("  - &amp;AuthorListID",TEXT($A558,"0000"),
"  {CitationID: *CitationID0001",
", PersonID: *PersonID",TEXT(MATCH(INDEX(AuthorList[Author Name],$A558),People[Full Name],0),"0000"),
", AuthorOrder: ",INDEX(AuthorList[Author Number],$A558),"}")))</f>
        <v>#REF!</v>
      </c>
      <c r="K558" t="e">
        <f>IF(INDEX(SamplingFeatures[Feature Code],$A558)="","",
CONCATENATE("  - &amp;SamplingFeatureID",TEXT($A558,"0000"),
" {","SamplingFeatureUUID:  ",CHAR(34),INDEX(SamplingFeatures[Sampling Feature UUID],$A558),CHAR(34),
", SamplingFeatureTypeCV:  ",CHAR(34),INDEX(SamplingFeatures[Sampling Feature Type],$A558),CHAR(34),
", SamplingFeatureCode:  ",CHAR(34),INDEX(SamplingFeatures[Feature Code],$A558),CHAR(34),
", SamplingFeatureName:  ",CHAR(34),INDEX(SamplingFeatures[Feature Name],$A558),CHAR(34),
", SamplingFeatureDescription:  ",CHAR(34),INDEX(SamplingFeatures[Feature Description],$A558),CHAR(34),
", SamplingFeatureGeotypeCV:  ",CHAR(34),INDEX(SamplingFeatures[Feature Geo Type],$A558),CHAR(34),
", FeatureGeometry:  ",CHAR(34),INDEX(SamplingFeatures[Feature Geometry],$A558),CHAR(34),
", Elevation_m:  ",CHAR(34),INDEX(SamplingFeatures[Elevation_m],$A558),CHAR(34),
", ElevationDatumCV:  ",CHAR(34),ElevationDatum,CHAR(34),"}"))</f>
        <v>#REF!</v>
      </c>
      <c r="L558" t="e">
        <f>IF(INDEX(SamplingFeatures[Sampling Feature Type],$A558)&lt;&gt;"Site","",
CONCATENATE("  - &amp;SiteID",TEXT(SUMPRODUCT(--($L$3:$L557&lt;&gt;"")),"0000"),
" {","SamplingFeatureID:  *SamplingFeatureID",TEXT($A558,"0000"),
", SiteTypeCV:  ",CHAR(34),INDEX(Sites[Site Type],$A558),CHAR(34),
", Latitude:  ",INDEX(Sites[Latitude],$A558),
", Longitude:  ",INDEX(Sites[Longitude],$A558),
", SRSName:  ",CHAR(34),LatLonDatum,CHAR(34),"}"))</f>
        <v>#REF!</v>
      </c>
      <c r="M558" t="e">
        <f>IF(INDEX(SamplingFeatures[Sampling Feature Type],$A558)&lt;&gt;"Specimen","",
CONCATENATE("  - &amp;SpecimenID",TEXT(SUMPRODUCT(--($M$3:$M557&lt;&gt;"")),"0000"),
" {","SamplingFeatureID:  *SamplingFeatureID",TEXT($A558,"0000"),
", SpecimenTypeCV:  ",CHAR(34),INDEX(Specimens[Specimen Type],$A558),CHAR(34),
", SpecimenMediumCV:  ",INDEX(Specimens[Specimen Medium],$A558),
", IsFieldSpecimen:  ",CHAR(34),INDEX(Specimens[Is Field Specimen?],$A558),CHAR(34),"}"))</f>
        <v>#REF!</v>
      </c>
      <c r="N558" t="e">
        <f>IF(COUNTA(SpatialOffsets[])=0,"", IF(INDEX(SpatialOffsets[Spatial Offset Type],$A558)="","",
CONCATENATE("  - &amp;SpatialOffsetID",TEXT($A558,"0000"),
" {","SpatialOffsetTypeCV:  ",CHAR(34),INDEX(SpatialOffsets[Spatial Offset Type],$A558),CHAR(34),
", Offset1Value:  ",INDEX(SpatialOffsets[Offset 1 Value],$A558),
", Offset1UnitID:  ",CHAR(34),INDEX(SpatialOffsets[Offset 1 Unit],$A558),CHAR(34),
", Offset2Value:  ",INDEX(SpatialOffsets[Offset 2 Value],$A558),
", Offset2UnitID:  ",CHAR(34),INDEX(SpatialOffsets[Offset 2 Unit],$A558),CHAR(34),
", Offset3Value:  ",INDEX(SpatialOffsets[Offset 3 Value],$A558),
", Offset3UnitID:  ",CHAR(34),INDEX(SpatialOffsets[Offset 3 Unit],$A558),CHAR(34),,"}")))</f>
        <v>#REF!</v>
      </c>
      <c r="O558" t="e">
        <f>IF(COUNTA(RelatedFeatures[])=0,"", IF(INDEX(RelatedFeatures[First Sampling Feature Code],$A558)="","",
CONCATENATE("  - &amp;RelationID",TEXT($A558,"0000"),
" {","SamplingFeatureID:  *SamplingFeatureID",TEXT(MATCH(INDEX(RelatedFeatures[First Sampling Feature Code],$A558),SamplingFeatures[Feature Code],0),"0000"),
", RelationshipTypeCV:  ",CHAR(34),INDEX(RelatedFeatures[Relationship Type],$A558),CHAR(34),
", RelatedFeatureID: *SamplingFeatureID",TEXT(MATCH(INDEX(RelatedFeatures[Second Sampling Feature Code],$A558),SamplingFeatures[Feature Code],0),"0000"),
", SpatialOffsetID:  ",IF(INDEX(RelatedFeatures[Offset Number],$A558)="","",CONCATENATE("*SpatialOffsetID",TEXT(INDEX(RelatedFeatures[Offset Number],$A558),"0000"))),"}")))</f>
        <v>#REF!</v>
      </c>
      <c r="P558" t="e">
        <f>IF(INDEX(Methods[Method Type],$A558)="","",
CONCATENATE("  - &amp;MethodID",TEXT($A558,"0000"),
" {","MethodTypeCV:  ",CHAR(34),INDEX(Methods[Method Type],$A558),CHAR(34),
", MethodCode:  ",CHAR(34),INDEX(Methods[Method Code],$A558),CHAR(34),
", MethodName:  ",CHAR(34),INDEX(Methods[Method Name],$A558),CHAR(34),
", MethodDescription:  ",CHAR(34),INDEX(Methods[Method Description],$A558),CHAR(34),
", MethodLink:  ",CHAR(34),INDEX(Methods[Method Link],$A558),CHAR(34),
", OrganizationID: *OrganizationID",TEXT(MATCH(INDEX(Methods[Organization Name],$A558),Organizations[Organization Name],0),"0000"),"}"))</f>
        <v>#REF!</v>
      </c>
      <c r="Q558" t="e">
        <f>IF(INDEX(Variables[Variable Type],$A558)="","",
CONCATENATE("  - &amp;VariableID",TEXT($A558,"0000"),
" {","VariableTypeCV:  ",CHAR(34),INDEX(Variables[Variable Type],$A558),CHAR(34),
", VariableCode:  ",CHAR(34),INDEX(Variables[Variable Code],$A558),CHAR(34),
", VariableNameCV:  ",CHAR(34),INDEX(Variables[Variable Name],$A558),CHAR(34),
", VariableDefinition:  ",CHAR(34),INDEX(Variables[Variable Definition],$A558),CHAR(34),
", SpecciationCV:  ",CHAR(34),INDEX(Variables[Speciation],$A558),CHAR(34),
", NoDataValue:  ",CHAR(34),INDEX(Variables[No Data Value],$A558),CHAR(34),"}"))</f>
        <v>#REF!</v>
      </c>
    </row>
    <row r="559" spans="1:17" x14ac:dyDescent="0.25">
      <c r="A559">
        <v>556</v>
      </c>
      <c r="D559" t="e">
        <f>IF(INDEX(People[First Name],$A559)="","",
CONCATENATE("  - &amp;PersonID",TEXT($A559,"0000"),
" {","PersonFirstName:  ",CHAR(34),INDEX(People[First Name],$A559),CHAR(34),
", PersonMiddleName:  ",CHAR(34),INDEX(People[Middle Name],$A559),CHAR(34),
", PersonLastName:  ",CHAR(34),INDEX(People[Last Name],$A559),CHAR(34),"}"))</f>
        <v>#REF!</v>
      </c>
      <c r="E559" t="e">
        <f>IF(INDEX(Organizations[Organization Type '[CV']],$A559)="","",
CONCATENATE("  - &amp;OrganizationID",TEXT($A559,"0000"),
" {","OrganizationTypeCV:  ",CHAR(34),INDEX(Organizations[Organization Type '[CV']],$A559),CHAR(34),
", OrganizationCode:  ",CHAR(34),INDEX(Organizations[Organization Code],$A559),CHAR(34),
", OrganizationName:  ",CHAR(34),INDEX(Organizations[Organization Name],$A559),CHAR(34),
", OrganizationDescription:  ",CHAR(34),INDEX(Organizations[Organization Description],$A559),CHAR(34),
", OrganizationLink:  ",CHAR(34),INDEX(Organizations[Organization Link],$A559),CHAR(34),"}"))</f>
        <v>#REF!</v>
      </c>
      <c r="F559" t="e">
        <f>IF(INDEX(People[First Name],$A559)="","",
CONCATENATE("  - &amp;AffiliationID",TEXT($A559,"0000"),
" {PersonID: *PersonID",TEXT($A559,"0000"),
", OrganizationID: *OrganizationID",TEXT(MATCH(INDEX(People[Organization Name],$A559),Organizations[Organization Name],0),"0000"),
", IsPrimaryOrganizationContact: , AffiliationStartDate: , AffiliationEndDate: , PrimaryPhone: ",
", PrimaryEmail: ",CHAR(34),INDEX(People[Primary Email],$A559),CHAR(34),
", PrimaryAddress: ",CHAR(34),INDEX(People[Primary Address],$A559),CHAR(34),
", PersonLink: }"))</f>
        <v>#REF!</v>
      </c>
      <c r="H559" t="e">
        <f>IF(COUNTA(CitationInformation)=0,"",IF(INDEX(AuthorList[Author Name],$A559)="","",
CONCATENATE("  - &amp;AuthorListID",TEXT($A559,"0000"),
"  {CitationID: *CitationID0001",
", PersonID: *PersonID",TEXT(MATCH(INDEX(AuthorList[Author Name],$A559),People[Full Name],0),"0000"),
", AuthorOrder: ",INDEX(AuthorList[Author Number],$A559),"}")))</f>
        <v>#REF!</v>
      </c>
      <c r="K559" t="e">
        <f>IF(INDEX(SamplingFeatures[Feature Code],$A559)="","",
CONCATENATE("  - &amp;SamplingFeatureID",TEXT($A559,"0000"),
" {","SamplingFeatureUUID:  ",CHAR(34),INDEX(SamplingFeatures[Sampling Feature UUID],$A559),CHAR(34),
", SamplingFeatureTypeCV:  ",CHAR(34),INDEX(SamplingFeatures[Sampling Feature Type],$A559),CHAR(34),
", SamplingFeatureCode:  ",CHAR(34),INDEX(SamplingFeatures[Feature Code],$A559),CHAR(34),
", SamplingFeatureName:  ",CHAR(34),INDEX(SamplingFeatures[Feature Name],$A559),CHAR(34),
", SamplingFeatureDescription:  ",CHAR(34),INDEX(SamplingFeatures[Feature Description],$A559),CHAR(34),
", SamplingFeatureGeotypeCV:  ",CHAR(34),INDEX(SamplingFeatures[Feature Geo Type],$A559),CHAR(34),
", FeatureGeometry:  ",CHAR(34),INDEX(SamplingFeatures[Feature Geometry],$A559),CHAR(34),
", Elevation_m:  ",CHAR(34),INDEX(SamplingFeatures[Elevation_m],$A559),CHAR(34),
", ElevationDatumCV:  ",CHAR(34),ElevationDatum,CHAR(34),"}"))</f>
        <v>#REF!</v>
      </c>
      <c r="L559" t="e">
        <f>IF(INDEX(SamplingFeatures[Sampling Feature Type],$A559)&lt;&gt;"Site","",
CONCATENATE("  - &amp;SiteID",TEXT(SUMPRODUCT(--($L$3:$L558&lt;&gt;"")),"0000"),
" {","SamplingFeatureID:  *SamplingFeatureID",TEXT($A559,"0000"),
", SiteTypeCV:  ",CHAR(34),INDEX(Sites[Site Type],$A559),CHAR(34),
", Latitude:  ",INDEX(Sites[Latitude],$A559),
", Longitude:  ",INDEX(Sites[Longitude],$A559),
", SRSName:  ",CHAR(34),LatLonDatum,CHAR(34),"}"))</f>
        <v>#REF!</v>
      </c>
      <c r="M559" t="e">
        <f>IF(INDEX(SamplingFeatures[Sampling Feature Type],$A559)&lt;&gt;"Specimen","",
CONCATENATE("  - &amp;SpecimenID",TEXT(SUMPRODUCT(--($M$3:$M558&lt;&gt;"")),"0000"),
" {","SamplingFeatureID:  *SamplingFeatureID",TEXT($A559,"0000"),
", SpecimenTypeCV:  ",CHAR(34),INDEX(Specimens[Specimen Type],$A559),CHAR(34),
", SpecimenMediumCV:  ",INDEX(Specimens[Specimen Medium],$A559),
", IsFieldSpecimen:  ",CHAR(34),INDEX(Specimens[Is Field Specimen?],$A559),CHAR(34),"}"))</f>
        <v>#REF!</v>
      </c>
      <c r="N559" t="e">
        <f>IF(COUNTA(SpatialOffsets[])=0,"", IF(INDEX(SpatialOffsets[Spatial Offset Type],$A559)="","",
CONCATENATE("  - &amp;SpatialOffsetID",TEXT($A559,"0000"),
" {","SpatialOffsetTypeCV:  ",CHAR(34),INDEX(SpatialOffsets[Spatial Offset Type],$A559),CHAR(34),
", Offset1Value:  ",INDEX(SpatialOffsets[Offset 1 Value],$A559),
", Offset1UnitID:  ",CHAR(34),INDEX(SpatialOffsets[Offset 1 Unit],$A559),CHAR(34),
", Offset2Value:  ",INDEX(SpatialOffsets[Offset 2 Value],$A559),
", Offset2UnitID:  ",CHAR(34),INDEX(SpatialOffsets[Offset 2 Unit],$A559),CHAR(34),
", Offset3Value:  ",INDEX(SpatialOffsets[Offset 3 Value],$A559),
", Offset3UnitID:  ",CHAR(34),INDEX(SpatialOffsets[Offset 3 Unit],$A559),CHAR(34),,"}")))</f>
        <v>#REF!</v>
      </c>
      <c r="O559" t="e">
        <f>IF(COUNTA(RelatedFeatures[])=0,"", IF(INDEX(RelatedFeatures[First Sampling Feature Code],$A559)="","",
CONCATENATE("  - &amp;RelationID",TEXT($A559,"0000"),
" {","SamplingFeatureID:  *SamplingFeatureID",TEXT(MATCH(INDEX(RelatedFeatures[First Sampling Feature Code],$A559),SamplingFeatures[Feature Code],0),"0000"),
", RelationshipTypeCV:  ",CHAR(34),INDEX(RelatedFeatures[Relationship Type],$A559),CHAR(34),
", RelatedFeatureID: *SamplingFeatureID",TEXT(MATCH(INDEX(RelatedFeatures[Second Sampling Feature Code],$A559),SamplingFeatures[Feature Code],0),"0000"),
", SpatialOffsetID:  ",IF(INDEX(RelatedFeatures[Offset Number],$A559)="","",CONCATENATE("*SpatialOffsetID",TEXT(INDEX(RelatedFeatures[Offset Number],$A559),"0000"))),"}")))</f>
        <v>#REF!</v>
      </c>
      <c r="P559" t="e">
        <f>IF(INDEX(Methods[Method Type],$A559)="","",
CONCATENATE("  - &amp;MethodID",TEXT($A559,"0000"),
" {","MethodTypeCV:  ",CHAR(34),INDEX(Methods[Method Type],$A559),CHAR(34),
", MethodCode:  ",CHAR(34),INDEX(Methods[Method Code],$A559),CHAR(34),
", MethodName:  ",CHAR(34),INDEX(Methods[Method Name],$A559),CHAR(34),
", MethodDescription:  ",CHAR(34),INDEX(Methods[Method Description],$A559),CHAR(34),
", MethodLink:  ",CHAR(34),INDEX(Methods[Method Link],$A559),CHAR(34),
", OrganizationID: *OrganizationID",TEXT(MATCH(INDEX(Methods[Organization Name],$A559),Organizations[Organization Name],0),"0000"),"}"))</f>
        <v>#REF!</v>
      </c>
      <c r="Q559" t="e">
        <f>IF(INDEX(Variables[Variable Type],$A559)="","",
CONCATENATE("  - &amp;VariableID",TEXT($A559,"0000"),
" {","VariableTypeCV:  ",CHAR(34),INDEX(Variables[Variable Type],$A559),CHAR(34),
", VariableCode:  ",CHAR(34),INDEX(Variables[Variable Code],$A559),CHAR(34),
", VariableNameCV:  ",CHAR(34),INDEX(Variables[Variable Name],$A559),CHAR(34),
", VariableDefinition:  ",CHAR(34),INDEX(Variables[Variable Definition],$A559),CHAR(34),
", SpecciationCV:  ",CHAR(34),INDEX(Variables[Speciation],$A559),CHAR(34),
", NoDataValue:  ",CHAR(34),INDEX(Variables[No Data Value],$A559),CHAR(34),"}"))</f>
        <v>#REF!</v>
      </c>
    </row>
    <row r="560" spans="1:17" x14ac:dyDescent="0.25">
      <c r="A560">
        <v>557</v>
      </c>
      <c r="D560" t="e">
        <f>IF(INDEX(People[First Name],$A560)="","",
CONCATENATE("  - &amp;PersonID",TEXT($A560,"0000"),
" {","PersonFirstName:  ",CHAR(34),INDEX(People[First Name],$A560),CHAR(34),
", PersonMiddleName:  ",CHAR(34),INDEX(People[Middle Name],$A560),CHAR(34),
", PersonLastName:  ",CHAR(34),INDEX(People[Last Name],$A560),CHAR(34),"}"))</f>
        <v>#REF!</v>
      </c>
      <c r="E560" t="e">
        <f>IF(INDEX(Organizations[Organization Type '[CV']],$A560)="","",
CONCATENATE("  - &amp;OrganizationID",TEXT($A560,"0000"),
" {","OrganizationTypeCV:  ",CHAR(34),INDEX(Organizations[Organization Type '[CV']],$A560),CHAR(34),
", OrganizationCode:  ",CHAR(34),INDEX(Organizations[Organization Code],$A560),CHAR(34),
", OrganizationName:  ",CHAR(34),INDEX(Organizations[Organization Name],$A560),CHAR(34),
", OrganizationDescription:  ",CHAR(34),INDEX(Organizations[Organization Description],$A560),CHAR(34),
", OrganizationLink:  ",CHAR(34),INDEX(Organizations[Organization Link],$A560),CHAR(34),"}"))</f>
        <v>#REF!</v>
      </c>
      <c r="F560" t="e">
        <f>IF(INDEX(People[First Name],$A560)="","",
CONCATENATE("  - &amp;AffiliationID",TEXT($A560,"0000"),
" {PersonID: *PersonID",TEXT($A560,"0000"),
", OrganizationID: *OrganizationID",TEXT(MATCH(INDEX(People[Organization Name],$A560),Organizations[Organization Name],0),"0000"),
", IsPrimaryOrganizationContact: , AffiliationStartDate: , AffiliationEndDate: , PrimaryPhone: ",
", PrimaryEmail: ",CHAR(34),INDEX(People[Primary Email],$A560),CHAR(34),
", PrimaryAddress: ",CHAR(34),INDEX(People[Primary Address],$A560),CHAR(34),
", PersonLink: }"))</f>
        <v>#REF!</v>
      </c>
      <c r="H560" t="e">
        <f>IF(COUNTA(CitationInformation)=0,"",IF(INDEX(AuthorList[Author Name],$A560)="","",
CONCATENATE("  - &amp;AuthorListID",TEXT($A560,"0000"),
"  {CitationID: *CitationID0001",
", PersonID: *PersonID",TEXT(MATCH(INDEX(AuthorList[Author Name],$A560),People[Full Name],0),"0000"),
", AuthorOrder: ",INDEX(AuthorList[Author Number],$A560),"}")))</f>
        <v>#REF!</v>
      </c>
      <c r="K560" t="e">
        <f>IF(INDEX(SamplingFeatures[Feature Code],$A560)="","",
CONCATENATE("  - &amp;SamplingFeatureID",TEXT($A560,"0000"),
" {","SamplingFeatureUUID:  ",CHAR(34),INDEX(SamplingFeatures[Sampling Feature UUID],$A560),CHAR(34),
", SamplingFeatureTypeCV:  ",CHAR(34),INDEX(SamplingFeatures[Sampling Feature Type],$A560),CHAR(34),
", SamplingFeatureCode:  ",CHAR(34),INDEX(SamplingFeatures[Feature Code],$A560),CHAR(34),
", SamplingFeatureName:  ",CHAR(34),INDEX(SamplingFeatures[Feature Name],$A560),CHAR(34),
", SamplingFeatureDescription:  ",CHAR(34),INDEX(SamplingFeatures[Feature Description],$A560),CHAR(34),
", SamplingFeatureGeotypeCV:  ",CHAR(34),INDEX(SamplingFeatures[Feature Geo Type],$A560),CHAR(34),
", FeatureGeometry:  ",CHAR(34),INDEX(SamplingFeatures[Feature Geometry],$A560),CHAR(34),
", Elevation_m:  ",CHAR(34),INDEX(SamplingFeatures[Elevation_m],$A560),CHAR(34),
", ElevationDatumCV:  ",CHAR(34),ElevationDatum,CHAR(34),"}"))</f>
        <v>#REF!</v>
      </c>
      <c r="L560" t="e">
        <f>IF(INDEX(SamplingFeatures[Sampling Feature Type],$A560)&lt;&gt;"Site","",
CONCATENATE("  - &amp;SiteID",TEXT(SUMPRODUCT(--($L$3:$L559&lt;&gt;"")),"0000"),
" {","SamplingFeatureID:  *SamplingFeatureID",TEXT($A560,"0000"),
", SiteTypeCV:  ",CHAR(34),INDEX(Sites[Site Type],$A560),CHAR(34),
", Latitude:  ",INDEX(Sites[Latitude],$A560),
", Longitude:  ",INDEX(Sites[Longitude],$A560),
", SRSName:  ",CHAR(34),LatLonDatum,CHAR(34),"}"))</f>
        <v>#REF!</v>
      </c>
      <c r="M560" t="e">
        <f>IF(INDEX(SamplingFeatures[Sampling Feature Type],$A560)&lt;&gt;"Specimen","",
CONCATENATE("  - &amp;SpecimenID",TEXT(SUMPRODUCT(--($M$3:$M559&lt;&gt;"")),"0000"),
" {","SamplingFeatureID:  *SamplingFeatureID",TEXT($A560,"0000"),
", SpecimenTypeCV:  ",CHAR(34),INDEX(Specimens[Specimen Type],$A560),CHAR(34),
", SpecimenMediumCV:  ",INDEX(Specimens[Specimen Medium],$A560),
", IsFieldSpecimen:  ",CHAR(34),INDEX(Specimens[Is Field Specimen?],$A560),CHAR(34),"}"))</f>
        <v>#REF!</v>
      </c>
      <c r="N560" t="e">
        <f>IF(COUNTA(SpatialOffsets[])=0,"", IF(INDEX(SpatialOffsets[Spatial Offset Type],$A560)="","",
CONCATENATE("  - &amp;SpatialOffsetID",TEXT($A560,"0000"),
" {","SpatialOffsetTypeCV:  ",CHAR(34),INDEX(SpatialOffsets[Spatial Offset Type],$A560),CHAR(34),
", Offset1Value:  ",INDEX(SpatialOffsets[Offset 1 Value],$A560),
", Offset1UnitID:  ",CHAR(34),INDEX(SpatialOffsets[Offset 1 Unit],$A560),CHAR(34),
", Offset2Value:  ",INDEX(SpatialOffsets[Offset 2 Value],$A560),
", Offset2UnitID:  ",CHAR(34),INDEX(SpatialOffsets[Offset 2 Unit],$A560),CHAR(34),
", Offset3Value:  ",INDEX(SpatialOffsets[Offset 3 Value],$A560),
", Offset3UnitID:  ",CHAR(34),INDEX(SpatialOffsets[Offset 3 Unit],$A560),CHAR(34),,"}")))</f>
        <v>#REF!</v>
      </c>
      <c r="O560" t="e">
        <f>IF(COUNTA(RelatedFeatures[])=0,"", IF(INDEX(RelatedFeatures[First Sampling Feature Code],$A560)="","",
CONCATENATE("  - &amp;RelationID",TEXT($A560,"0000"),
" {","SamplingFeatureID:  *SamplingFeatureID",TEXT(MATCH(INDEX(RelatedFeatures[First Sampling Feature Code],$A560),SamplingFeatures[Feature Code],0),"0000"),
", RelationshipTypeCV:  ",CHAR(34),INDEX(RelatedFeatures[Relationship Type],$A560),CHAR(34),
", RelatedFeatureID: *SamplingFeatureID",TEXT(MATCH(INDEX(RelatedFeatures[Second Sampling Feature Code],$A560),SamplingFeatures[Feature Code],0),"0000"),
", SpatialOffsetID:  ",IF(INDEX(RelatedFeatures[Offset Number],$A560)="","",CONCATENATE("*SpatialOffsetID",TEXT(INDEX(RelatedFeatures[Offset Number],$A560),"0000"))),"}")))</f>
        <v>#REF!</v>
      </c>
      <c r="P560" t="e">
        <f>IF(INDEX(Methods[Method Type],$A560)="","",
CONCATENATE("  - &amp;MethodID",TEXT($A560,"0000"),
" {","MethodTypeCV:  ",CHAR(34),INDEX(Methods[Method Type],$A560),CHAR(34),
", MethodCode:  ",CHAR(34),INDEX(Methods[Method Code],$A560),CHAR(34),
", MethodName:  ",CHAR(34),INDEX(Methods[Method Name],$A560),CHAR(34),
", MethodDescription:  ",CHAR(34),INDEX(Methods[Method Description],$A560),CHAR(34),
", MethodLink:  ",CHAR(34),INDEX(Methods[Method Link],$A560),CHAR(34),
", OrganizationID: *OrganizationID",TEXT(MATCH(INDEX(Methods[Organization Name],$A560),Organizations[Organization Name],0),"0000"),"}"))</f>
        <v>#REF!</v>
      </c>
      <c r="Q560" t="e">
        <f>IF(INDEX(Variables[Variable Type],$A560)="","",
CONCATENATE("  - &amp;VariableID",TEXT($A560,"0000"),
" {","VariableTypeCV:  ",CHAR(34),INDEX(Variables[Variable Type],$A560),CHAR(34),
", VariableCode:  ",CHAR(34),INDEX(Variables[Variable Code],$A560),CHAR(34),
", VariableNameCV:  ",CHAR(34),INDEX(Variables[Variable Name],$A560),CHAR(34),
", VariableDefinition:  ",CHAR(34),INDEX(Variables[Variable Definition],$A560),CHAR(34),
", SpecciationCV:  ",CHAR(34),INDEX(Variables[Speciation],$A560),CHAR(34),
", NoDataValue:  ",CHAR(34),INDEX(Variables[No Data Value],$A560),CHAR(34),"}"))</f>
        <v>#REF!</v>
      </c>
    </row>
    <row r="561" spans="1:17" x14ac:dyDescent="0.25">
      <c r="A561">
        <v>558</v>
      </c>
      <c r="D561" t="e">
        <f>IF(INDEX(People[First Name],$A561)="","",
CONCATENATE("  - &amp;PersonID",TEXT($A561,"0000"),
" {","PersonFirstName:  ",CHAR(34),INDEX(People[First Name],$A561),CHAR(34),
", PersonMiddleName:  ",CHAR(34),INDEX(People[Middle Name],$A561),CHAR(34),
", PersonLastName:  ",CHAR(34),INDEX(People[Last Name],$A561),CHAR(34),"}"))</f>
        <v>#REF!</v>
      </c>
      <c r="E561" t="e">
        <f>IF(INDEX(Organizations[Organization Type '[CV']],$A561)="","",
CONCATENATE("  - &amp;OrganizationID",TEXT($A561,"0000"),
" {","OrganizationTypeCV:  ",CHAR(34),INDEX(Organizations[Organization Type '[CV']],$A561),CHAR(34),
", OrganizationCode:  ",CHAR(34),INDEX(Organizations[Organization Code],$A561),CHAR(34),
", OrganizationName:  ",CHAR(34),INDEX(Organizations[Organization Name],$A561),CHAR(34),
", OrganizationDescription:  ",CHAR(34),INDEX(Organizations[Organization Description],$A561),CHAR(34),
", OrganizationLink:  ",CHAR(34),INDEX(Organizations[Organization Link],$A561),CHAR(34),"}"))</f>
        <v>#REF!</v>
      </c>
      <c r="F561" t="e">
        <f>IF(INDEX(People[First Name],$A561)="","",
CONCATENATE("  - &amp;AffiliationID",TEXT($A561,"0000"),
" {PersonID: *PersonID",TEXT($A561,"0000"),
", OrganizationID: *OrganizationID",TEXT(MATCH(INDEX(People[Organization Name],$A561),Organizations[Organization Name],0),"0000"),
", IsPrimaryOrganizationContact: , AffiliationStartDate: , AffiliationEndDate: , PrimaryPhone: ",
", PrimaryEmail: ",CHAR(34),INDEX(People[Primary Email],$A561),CHAR(34),
", PrimaryAddress: ",CHAR(34),INDEX(People[Primary Address],$A561),CHAR(34),
", PersonLink: }"))</f>
        <v>#REF!</v>
      </c>
      <c r="H561" t="e">
        <f>IF(COUNTA(CitationInformation)=0,"",IF(INDEX(AuthorList[Author Name],$A561)="","",
CONCATENATE("  - &amp;AuthorListID",TEXT($A561,"0000"),
"  {CitationID: *CitationID0001",
", PersonID: *PersonID",TEXT(MATCH(INDEX(AuthorList[Author Name],$A561),People[Full Name],0),"0000"),
", AuthorOrder: ",INDEX(AuthorList[Author Number],$A561),"}")))</f>
        <v>#REF!</v>
      </c>
      <c r="K561" t="e">
        <f>IF(INDEX(SamplingFeatures[Feature Code],$A561)="","",
CONCATENATE("  - &amp;SamplingFeatureID",TEXT($A561,"0000"),
" {","SamplingFeatureUUID:  ",CHAR(34),INDEX(SamplingFeatures[Sampling Feature UUID],$A561),CHAR(34),
", SamplingFeatureTypeCV:  ",CHAR(34),INDEX(SamplingFeatures[Sampling Feature Type],$A561),CHAR(34),
", SamplingFeatureCode:  ",CHAR(34),INDEX(SamplingFeatures[Feature Code],$A561),CHAR(34),
", SamplingFeatureName:  ",CHAR(34),INDEX(SamplingFeatures[Feature Name],$A561),CHAR(34),
", SamplingFeatureDescription:  ",CHAR(34),INDEX(SamplingFeatures[Feature Description],$A561),CHAR(34),
", SamplingFeatureGeotypeCV:  ",CHAR(34),INDEX(SamplingFeatures[Feature Geo Type],$A561),CHAR(34),
", FeatureGeometry:  ",CHAR(34),INDEX(SamplingFeatures[Feature Geometry],$A561),CHAR(34),
", Elevation_m:  ",CHAR(34),INDEX(SamplingFeatures[Elevation_m],$A561),CHAR(34),
", ElevationDatumCV:  ",CHAR(34),ElevationDatum,CHAR(34),"}"))</f>
        <v>#REF!</v>
      </c>
      <c r="L561" t="e">
        <f>IF(INDEX(SamplingFeatures[Sampling Feature Type],$A561)&lt;&gt;"Site","",
CONCATENATE("  - &amp;SiteID",TEXT(SUMPRODUCT(--($L$3:$L560&lt;&gt;"")),"0000"),
" {","SamplingFeatureID:  *SamplingFeatureID",TEXT($A561,"0000"),
", SiteTypeCV:  ",CHAR(34),INDEX(Sites[Site Type],$A561),CHAR(34),
", Latitude:  ",INDEX(Sites[Latitude],$A561),
", Longitude:  ",INDEX(Sites[Longitude],$A561),
", SRSName:  ",CHAR(34),LatLonDatum,CHAR(34),"}"))</f>
        <v>#REF!</v>
      </c>
      <c r="M561" t="e">
        <f>IF(INDEX(SamplingFeatures[Sampling Feature Type],$A561)&lt;&gt;"Specimen","",
CONCATENATE("  - &amp;SpecimenID",TEXT(SUMPRODUCT(--($M$3:$M560&lt;&gt;"")),"0000"),
" {","SamplingFeatureID:  *SamplingFeatureID",TEXT($A561,"0000"),
", SpecimenTypeCV:  ",CHAR(34),INDEX(Specimens[Specimen Type],$A561),CHAR(34),
", SpecimenMediumCV:  ",INDEX(Specimens[Specimen Medium],$A561),
", IsFieldSpecimen:  ",CHAR(34),INDEX(Specimens[Is Field Specimen?],$A561),CHAR(34),"}"))</f>
        <v>#REF!</v>
      </c>
      <c r="N561" t="e">
        <f>IF(COUNTA(SpatialOffsets[])=0,"", IF(INDEX(SpatialOffsets[Spatial Offset Type],$A561)="","",
CONCATENATE("  - &amp;SpatialOffsetID",TEXT($A561,"0000"),
" {","SpatialOffsetTypeCV:  ",CHAR(34),INDEX(SpatialOffsets[Spatial Offset Type],$A561),CHAR(34),
", Offset1Value:  ",INDEX(SpatialOffsets[Offset 1 Value],$A561),
", Offset1UnitID:  ",CHAR(34),INDEX(SpatialOffsets[Offset 1 Unit],$A561),CHAR(34),
", Offset2Value:  ",INDEX(SpatialOffsets[Offset 2 Value],$A561),
", Offset2UnitID:  ",CHAR(34),INDEX(SpatialOffsets[Offset 2 Unit],$A561),CHAR(34),
", Offset3Value:  ",INDEX(SpatialOffsets[Offset 3 Value],$A561),
", Offset3UnitID:  ",CHAR(34),INDEX(SpatialOffsets[Offset 3 Unit],$A561),CHAR(34),,"}")))</f>
        <v>#REF!</v>
      </c>
      <c r="O561" t="e">
        <f>IF(COUNTA(RelatedFeatures[])=0,"", IF(INDEX(RelatedFeatures[First Sampling Feature Code],$A561)="","",
CONCATENATE("  - &amp;RelationID",TEXT($A561,"0000"),
" {","SamplingFeatureID:  *SamplingFeatureID",TEXT(MATCH(INDEX(RelatedFeatures[First Sampling Feature Code],$A561),SamplingFeatures[Feature Code],0),"0000"),
", RelationshipTypeCV:  ",CHAR(34),INDEX(RelatedFeatures[Relationship Type],$A561),CHAR(34),
", RelatedFeatureID: *SamplingFeatureID",TEXT(MATCH(INDEX(RelatedFeatures[Second Sampling Feature Code],$A561),SamplingFeatures[Feature Code],0),"0000"),
", SpatialOffsetID:  ",IF(INDEX(RelatedFeatures[Offset Number],$A561)="","",CONCATENATE("*SpatialOffsetID",TEXT(INDEX(RelatedFeatures[Offset Number],$A561),"0000"))),"}")))</f>
        <v>#REF!</v>
      </c>
      <c r="P561" t="e">
        <f>IF(INDEX(Methods[Method Type],$A561)="","",
CONCATENATE("  - &amp;MethodID",TEXT($A561,"0000"),
" {","MethodTypeCV:  ",CHAR(34),INDEX(Methods[Method Type],$A561),CHAR(34),
", MethodCode:  ",CHAR(34),INDEX(Methods[Method Code],$A561),CHAR(34),
", MethodName:  ",CHAR(34),INDEX(Methods[Method Name],$A561),CHAR(34),
", MethodDescription:  ",CHAR(34),INDEX(Methods[Method Description],$A561),CHAR(34),
", MethodLink:  ",CHAR(34),INDEX(Methods[Method Link],$A561),CHAR(34),
", OrganizationID: *OrganizationID",TEXT(MATCH(INDEX(Methods[Organization Name],$A561),Organizations[Organization Name],0),"0000"),"}"))</f>
        <v>#REF!</v>
      </c>
      <c r="Q561" t="e">
        <f>IF(INDEX(Variables[Variable Type],$A561)="","",
CONCATENATE("  - &amp;VariableID",TEXT($A561,"0000"),
" {","VariableTypeCV:  ",CHAR(34),INDEX(Variables[Variable Type],$A561),CHAR(34),
", VariableCode:  ",CHAR(34),INDEX(Variables[Variable Code],$A561),CHAR(34),
", VariableNameCV:  ",CHAR(34),INDEX(Variables[Variable Name],$A561),CHAR(34),
", VariableDefinition:  ",CHAR(34),INDEX(Variables[Variable Definition],$A561),CHAR(34),
", SpecciationCV:  ",CHAR(34),INDEX(Variables[Speciation],$A561),CHAR(34),
", NoDataValue:  ",CHAR(34),INDEX(Variables[No Data Value],$A561),CHAR(34),"}"))</f>
        <v>#REF!</v>
      </c>
    </row>
    <row r="562" spans="1:17" x14ac:dyDescent="0.25">
      <c r="A562">
        <v>559</v>
      </c>
      <c r="D562" t="e">
        <f>IF(INDEX(People[First Name],$A562)="","",
CONCATENATE("  - &amp;PersonID",TEXT($A562,"0000"),
" {","PersonFirstName:  ",CHAR(34),INDEX(People[First Name],$A562),CHAR(34),
", PersonMiddleName:  ",CHAR(34),INDEX(People[Middle Name],$A562),CHAR(34),
", PersonLastName:  ",CHAR(34),INDEX(People[Last Name],$A562),CHAR(34),"}"))</f>
        <v>#REF!</v>
      </c>
      <c r="E562" t="e">
        <f>IF(INDEX(Organizations[Organization Type '[CV']],$A562)="","",
CONCATENATE("  - &amp;OrganizationID",TEXT($A562,"0000"),
" {","OrganizationTypeCV:  ",CHAR(34),INDEX(Organizations[Organization Type '[CV']],$A562),CHAR(34),
", OrganizationCode:  ",CHAR(34),INDEX(Organizations[Organization Code],$A562),CHAR(34),
", OrganizationName:  ",CHAR(34),INDEX(Organizations[Organization Name],$A562),CHAR(34),
", OrganizationDescription:  ",CHAR(34),INDEX(Organizations[Organization Description],$A562),CHAR(34),
", OrganizationLink:  ",CHAR(34),INDEX(Organizations[Organization Link],$A562),CHAR(34),"}"))</f>
        <v>#REF!</v>
      </c>
      <c r="F562" t="e">
        <f>IF(INDEX(People[First Name],$A562)="","",
CONCATENATE("  - &amp;AffiliationID",TEXT($A562,"0000"),
" {PersonID: *PersonID",TEXT($A562,"0000"),
", OrganizationID: *OrganizationID",TEXT(MATCH(INDEX(People[Organization Name],$A562),Organizations[Organization Name],0),"0000"),
", IsPrimaryOrganizationContact: , AffiliationStartDate: , AffiliationEndDate: , PrimaryPhone: ",
", PrimaryEmail: ",CHAR(34),INDEX(People[Primary Email],$A562),CHAR(34),
", PrimaryAddress: ",CHAR(34),INDEX(People[Primary Address],$A562),CHAR(34),
", PersonLink: }"))</f>
        <v>#REF!</v>
      </c>
      <c r="H562" t="e">
        <f>IF(COUNTA(CitationInformation)=0,"",IF(INDEX(AuthorList[Author Name],$A562)="","",
CONCATENATE("  - &amp;AuthorListID",TEXT($A562,"0000"),
"  {CitationID: *CitationID0001",
", PersonID: *PersonID",TEXT(MATCH(INDEX(AuthorList[Author Name],$A562),People[Full Name],0),"0000"),
", AuthorOrder: ",INDEX(AuthorList[Author Number],$A562),"}")))</f>
        <v>#REF!</v>
      </c>
      <c r="K562" t="e">
        <f>IF(INDEX(SamplingFeatures[Feature Code],$A562)="","",
CONCATENATE("  - &amp;SamplingFeatureID",TEXT($A562,"0000"),
" {","SamplingFeatureUUID:  ",CHAR(34),INDEX(SamplingFeatures[Sampling Feature UUID],$A562),CHAR(34),
", SamplingFeatureTypeCV:  ",CHAR(34),INDEX(SamplingFeatures[Sampling Feature Type],$A562),CHAR(34),
", SamplingFeatureCode:  ",CHAR(34),INDEX(SamplingFeatures[Feature Code],$A562),CHAR(34),
", SamplingFeatureName:  ",CHAR(34),INDEX(SamplingFeatures[Feature Name],$A562),CHAR(34),
", SamplingFeatureDescription:  ",CHAR(34),INDEX(SamplingFeatures[Feature Description],$A562),CHAR(34),
", SamplingFeatureGeotypeCV:  ",CHAR(34),INDEX(SamplingFeatures[Feature Geo Type],$A562),CHAR(34),
", FeatureGeometry:  ",CHAR(34),INDEX(SamplingFeatures[Feature Geometry],$A562),CHAR(34),
", Elevation_m:  ",CHAR(34),INDEX(SamplingFeatures[Elevation_m],$A562),CHAR(34),
", ElevationDatumCV:  ",CHAR(34),ElevationDatum,CHAR(34),"}"))</f>
        <v>#REF!</v>
      </c>
      <c r="L562" t="e">
        <f>IF(INDEX(SamplingFeatures[Sampling Feature Type],$A562)&lt;&gt;"Site","",
CONCATENATE("  - &amp;SiteID",TEXT(SUMPRODUCT(--($L$3:$L561&lt;&gt;"")),"0000"),
" {","SamplingFeatureID:  *SamplingFeatureID",TEXT($A562,"0000"),
", SiteTypeCV:  ",CHAR(34),INDEX(Sites[Site Type],$A562),CHAR(34),
", Latitude:  ",INDEX(Sites[Latitude],$A562),
", Longitude:  ",INDEX(Sites[Longitude],$A562),
", SRSName:  ",CHAR(34),LatLonDatum,CHAR(34),"}"))</f>
        <v>#REF!</v>
      </c>
      <c r="M562" t="e">
        <f>IF(INDEX(SamplingFeatures[Sampling Feature Type],$A562)&lt;&gt;"Specimen","",
CONCATENATE("  - &amp;SpecimenID",TEXT(SUMPRODUCT(--($M$3:$M561&lt;&gt;"")),"0000"),
" {","SamplingFeatureID:  *SamplingFeatureID",TEXT($A562,"0000"),
", SpecimenTypeCV:  ",CHAR(34),INDEX(Specimens[Specimen Type],$A562),CHAR(34),
", SpecimenMediumCV:  ",INDEX(Specimens[Specimen Medium],$A562),
", IsFieldSpecimen:  ",CHAR(34),INDEX(Specimens[Is Field Specimen?],$A562),CHAR(34),"}"))</f>
        <v>#REF!</v>
      </c>
      <c r="N562" t="e">
        <f>IF(COUNTA(SpatialOffsets[])=0,"", IF(INDEX(SpatialOffsets[Spatial Offset Type],$A562)="","",
CONCATENATE("  - &amp;SpatialOffsetID",TEXT($A562,"0000"),
" {","SpatialOffsetTypeCV:  ",CHAR(34),INDEX(SpatialOffsets[Spatial Offset Type],$A562),CHAR(34),
", Offset1Value:  ",INDEX(SpatialOffsets[Offset 1 Value],$A562),
", Offset1UnitID:  ",CHAR(34),INDEX(SpatialOffsets[Offset 1 Unit],$A562),CHAR(34),
", Offset2Value:  ",INDEX(SpatialOffsets[Offset 2 Value],$A562),
", Offset2UnitID:  ",CHAR(34),INDEX(SpatialOffsets[Offset 2 Unit],$A562),CHAR(34),
", Offset3Value:  ",INDEX(SpatialOffsets[Offset 3 Value],$A562),
", Offset3UnitID:  ",CHAR(34),INDEX(SpatialOffsets[Offset 3 Unit],$A562),CHAR(34),,"}")))</f>
        <v>#REF!</v>
      </c>
      <c r="O562" t="e">
        <f>IF(COUNTA(RelatedFeatures[])=0,"", IF(INDEX(RelatedFeatures[First Sampling Feature Code],$A562)="","",
CONCATENATE("  - &amp;RelationID",TEXT($A562,"0000"),
" {","SamplingFeatureID:  *SamplingFeatureID",TEXT(MATCH(INDEX(RelatedFeatures[First Sampling Feature Code],$A562),SamplingFeatures[Feature Code],0),"0000"),
", RelationshipTypeCV:  ",CHAR(34),INDEX(RelatedFeatures[Relationship Type],$A562),CHAR(34),
", RelatedFeatureID: *SamplingFeatureID",TEXT(MATCH(INDEX(RelatedFeatures[Second Sampling Feature Code],$A562),SamplingFeatures[Feature Code],0),"0000"),
", SpatialOffsetID:  ",IF(INDEX(RelatedFeatures[Offset Number],$A562)="","",CONCATENATE("*SpatialOffsetID",TEXT(INDEX(RelatedFeatures[Offset Number],$A562),"0000"))),"}")))</f>
        <v>#REF!</v>
      </c>
      <c r="P562" t="e">
        <f>IF(INDEX(Methods[Method Type],$A562)="","",
CONCATENATE("  - &amp;MethodID",TEXT($A562,"0000"),
" {","MethodTypeCV:  ",CHAR(34),INDEX(Methods[Method Type],$A562),CHAR(34),
", MethodCode:  ",CHAR(34),INDEX(Methods[Method Code],$A562),CHAR(34),
", MethodName:  ",CHAR(34),INDEX(Methods[Method Name],$A562),CHAR(34),
", MethodDescription:  ",CHAR(34),INDEX(Methods[Method Description],$A562),CHAR(34),
", MethodLink:  ",CHAR(34),INDEX(Methods[Method Link],$A562),CHAR(34),
", OrganizationID: *OrganizationID",TEXT(MATCH(INDEX(Methods[Organization Name],$A562),Organizations[Organization Name],0),"0000"),"}"))</f>
        <v>#REF!</v>
      </c>
      <c r="Q562" t="e">
        <f>IF(INDEX(Variables[Variable Type],$A562)="","",
CONCATENATE("  - &amp;VariableID",TEXT($A562,"0000"),
" {","VariableTypeCV:  ",CHAR(34),INDEX(Variables[Variable Type],$A562),CHAR(34),
", VariableCode:  ",CHAR(34),INDEX(Variables[Variable Code],$A562),CHAR(34),
", VariableNameCV:  ",CHAR(34),INDEX(Variables[Variable Name],$A562),CHAR(34),
", VariableDefinition:  ",CHAR(34),INDEX(Variables[Variable Definition],$A562),CHAR(34),
", SpecciationCV:  ",CHAR(34),INDEX(Variables[Speciation],$A562),CHAR(34),
", NoDataValue:  ",CHAR(34),INDEX(Variables[No Data Value],$A562),CHAR(34),"}"))</f>
        <v>#REF!</v>
      </c>
    </row>
    <row r="563" spans="1:17" x14ac:dyDescent="0.25">
      <c r="A563">
        <v>560</v>
      </c>
      <c r="D563" t="e">
        <f>IF(INDEX(People[First Name],$A563)="","",
CONCATENATE("  - &amp;PersonID",TEXT($A563,"0000"),
" {","PersonFirstName:  ",CHAR(34),INDEX(People[First Name],$A563),CHAR(34),
", PersonMiddleName:  ",CHAR(34),INDEX(People[Middle Name],$A563),CHAR(34),
", PersonLastName:  ",CHAR(34),INDEX(People[Last Name],$A563),CHAR(34),"}"))</f>
        <v>#REF!</v>
      </c>
      <c r="E563" t="e">
        <f>IF(INDEX(Organizations[Organization Type '[CV']],$A563)="","",
CONCATENATE("  - &amp;OrganizationID",TEXT($A563,"0000"),
" {","OrganizationTypeCV:  ",CHAR(34),INDEX(Organizations[Organization Type '[CV']],$A563),CHAR(34),
", OrganizationCode:  ",CHAR(34),INDEX(Organizations[Organization Code],$A563),CHAR(34),
", OrganizationName:  ",CHAR(34),INDEX(Organizations[Organization Name],$A563),CHAR(34),
", OrganizationDescription:  ",CHAR(34),INDEX(Organizations[Organization Description],$A563),CHAR(34),
", OrganizationLink:  ",CHAR(34),INDEX(Organizations[Organization Link],$A563),CHAR(34),"}"))</f>
        <v>#REF!</v>
      </c>
      <c r="F563" t="e">
        <f>IF(INDEX(People[First Name],$A563)="","",
CONCATENATE("  - &amp;AffiliationID",TEXT($A563,"0000"),
" {PersonID: *PersonID",TEXT($A563,"0000"),
", OrganizationID: *OrganizationID",TEXT(MATCH(INDEX(People[Organization Name],$A563),Organizations[Organization Name],0),"0000"),
", IsPrimaryOrganizationContact: , AffiliationStartDate: , AffiliationEndDate: , PrimaryPhone: ",
", PrimaryEmail: ",CHAR(34),INDEX(People[Primary Email],$A563),CHAR(34),
", PrimaryAddress: ",CHAR(34),INDEX(People[Primary Address],$A563),CHAR(34),
", PersonLink: }"))</f>
        <v>#REF!</v>
      </c>
      <c r="H563" t="e">
        <f>IF(COUNTA(CitationInformation)=0,"",IF(INDEX(AuthorList[Author Name],$A563)="","",
CONCATENATE("  - &amp;AuthorListID",TEXT($A563,"0000"),
"  {CitationID: *CitationID0001",
", PersonID: *PersonID",TEXT(MATCH(INDEX(AuthorList[Author Name],$A563),People[Full Name],0),"0000"),
", AuthorOrder: ",INDEX(AuthorList[Author Number],$A563),"}")))</f>
        <v>#REF!</v>
      </c>
      <c r="K563" t="e">
        <f>IF(INDEX(SamplingFeatures[Feature Code],$A563)="","",
CONCATENATE("  - &amp;SamplingFeatureID",TEXT($A563,"0000"),
" {","SamplingFeatureUUID:  ",CHAR(34),INDEX(SamplingFeatures[Sampling Feature UUID],$A563),CHAR(34),
", SamplingFeatureTypeCV:  ",CHAR(34),INDEX(SamplingFeatures[Sampling Feature Type],$A563),CHAR(34),
", SamplingFeatureCode:  ",CHAR(34),INDEX(SamplingFeatures[Feature Code],$A563),CHAR(34),
", SamplingFeatureName:  ",CHAR(34),INDEX(SamplingFeatures[Feature Name],$A563),CHAR(34),
", SamplingFeatureDescription:  ",CHAR(34),INDEX(SamplingFeatures[Feature Description],$A563),CHAR(34),
", SamplingFeatureGeotypeCV:  ",CHAR(34),INDEX(SamplingFeatures[Feature Geo Type],$A563),CHAR(34),
", FeatureGeometry:  ",CHAR(34),INDEX(SamplingFeatures[Feature Geometry],$A563),CHAR(34),
", Elevation_m:  ",CHAR(34),INDEX(SamplingFeatures[Elevation_m],$A563),CHAR(34),
", ElevationDatumCV:  ",CHAR(34),ElevationDatum,CHAR(34),"}"))</f>
        <v>#REF!</v>
      </c>
      <c r="L563" t="e">
        <f>IF(INDEX(SamplingFeatures[Sampling Feature Type],$A563)&lt;&gt;"Site","",
CONCATENATE("  - &amp;SiteID",TEXT(SUMPRODUCT(--($L$3:$L562&lt;&gt;"")),"0000"),
" {","SamplingFeatureID:  *SamplingFeatureID",TEXT($A563,"0000"),
", SiteTypeCV:  ",CHAR(34),INDEX(Sites[Site Type],$A563),CHAR(34),
", Latitude:  ",INDEX(Sites[Latitude],$A563),
", Longitude:  ",INDEX(Sites[Longitude],$A563),
", SRSName:  ",CHAR(34),LatLonDatum,CHAR(34),"}"))</f>
        <v>#REF!</v>
      </c>
      <c r="M563" t="e">
        <f>IF(INDEX(SamplingFeatures[Sampling Feature Type],$A563)&lt;&gt;"Specimen","",
CONCATENATE("  - &amp;SpecimenID",TEXT(SUMPRODUCT(--($M$3:$M562&lt;&gt;"")),"0000"),
" {","SamplingFeatureID:  *SamplingFeatureID",TEXT($A563,"0000"),
", SpecimenTypeCV:  ",CHAR(34),INDEX(Specimens[Specimen Type],$A563),CHAR(34),
", SpecimenMediumCV:  ",INDEX(Specimens[Specimen Medium],$A563),
", IsFieldSpecimen:  ",CHAR(34),INDEX(Specimens[Is Field Specimen?],$A563),CHAR(34),"}"))</f>
        <v>#REF!</v>
      </c>
      <c r="N563" t="e">
        <f>IF(COUNTA(SpatialOffsets[])=0,"", IF(INDEX(SpatialOffsets[Spatial Offset Type],$A563)="","",
CONCATENATE("  - &amp;SpatialOffsetID",TEXT($A563,"0000"),
" {","SpatialOffsetTypeCV:  ",CHAR(34),INDEX(SpatialOffsets[Spatial Offset Type],$A563),CHAR(34),
", Offset1Value:  ",INDEX(SpatialOffsets[Offset 1 Value],$A563),
", Offset1UnitID:  ",CHAR(34),INDEX(SpatialOffsets[Offset 1 Unit],$A563),CHAR(34),
", Offset2Value:  ",INDEX(SpatialOffsets[Offset 2 Value],$A563),
", Offset2UnitID:  ",CHAR(34),INDEX(SpatialOffsets[Offset 2 Unit],$A563),CHAR(34),
", Offset3Value:  ",INDEX(SpatialOffsets[Offset 3 Value],$A563),
", Offset3UnitID:  ",CHAR(34),INDEX(SpatialOffsets[Offset 3 Unit],$A563),CHAR(34),,"}")))</f>
        <v>#REF!</v>
      </c>
      <c r="O563" t="e">
        <f>IF(COUNTA(RelatedFeatures[])=0,"", IF(INDEX(RelatedFeatures[First Sampling Feature Code],$A563)="","",
CONCATENATE("  - &amp;RelationID",TEXT($A563,"0000"),
" {","SamplingFeatureID:  *SamplingFeatureID",TEXT(MATCH(INDEX(RelatedFeatures[First Sampling Feature Code],$A563),SamplingFeatures[Feature Code],0),"0000"),
", RelationshipTypeCV:  ",CHAR(34),INDEX(RelatedFeatures[Relationship Type],$A563),CHAR(34),
", RelatedFeatureID: *SamplingFeatureID",TEXT(MATCH(INDEX(RelatedFeatures[Second Sampling Feature Code],$A563),SamplingFeatures[Feature Code],0),"0000"),
", SpatialOffsetID:  ",IF(INDEX(RelatedFeatures[Offset Number],$A563)="","",CONCATENATE("*SpatialOffsetID",TEXT(INDEX(RelatedFeatures[Offset Number],$A563),"0000"))),"}")))</f>
        <v>#REF!</v>
      </c>
      <c r="P563" t="e">
        <f>IF(INDEX(Methods[Method Type],$A563)="","",
CONCATENATE("  - &amp;MethodID",TEXT($A563,"0000"),
" {","MethodTypeCV:  ",CHAR(34),INDEX(Methods[Method Type],$A563),CHAR(34),
", MethodCode:  ",CHAR(34),INDEX(Methods[Method Code],$A563),CHAR(34),
", MethodName:  ",CHAR(34),INDEX(Methods[Method Name],$A563),CHAR(34),
", MethodDescription:  ",CHAR(34),INDEX(Methods[Method Description],$A563),CHAR(34),
", MethodLink:  ",CHAR(34),INDEX(Methods[Method Link],$A563),CHAR(34),
", OrganizationID: *OrganizationID",TEXT(MATCH(INDEX(Methods[Organization Name],$A563),Organizations[Organization Name],0),"0000"),"}"))</f>
        <v>#REF!</v>
      </c>
      <c r="Q563" t="e">
        <f>IF(INDEX(Variables[Variable Type],$A563)="","",
CONCATENATE("  - &amp;VariableID",TEXT($A563,"0000"),
" {","VariableTypeCV:  ",CHAR(34),INDEX(Variables[Variable Type],$A563),CHAR(34),
", VariableCode:  ",CHAR(34),INDEX(Variables[Variable Code],$A563),CHAR(34),
", VariableNameCV:  ",CHAR(34),INDEX(Variables[Variable Name],$A563),CHAR(34),
", VariableDefinition:  ",CHAR(34),INDEX(Variables[Variable Definition],$A563),CHAR(34),
", SpecciationCV:  ",CHAR(34),INDEX(Variables[Speciation],$A563),CHAR(34),
", NoDataValue:  ",CHAR(34),INDEX(Variables[No Data Value],$A563),CHAR(34),"}"))</f>
        <v>#REF!</v>
      </c>
    </row>
    <row r="564" spans="1:17" x14ac:dyDescent="0.25">
      <c r="A564">
        <v>561</v>
      </c>
      <c r="D564" t="e">
        <f>IF(INDEX(People[First Name],$A564)="","",
CONCATENATE("  - &amp;PersonID",TEXT($A564,"0000"),
" {","PersonFirstName:  ",CHAR(34),INDEX(People[First Name],$A564),CHAR(34),
", PersonMiddleName:  ",CHAR(34),INDEX(People[Middle Name],$A564),CHAR(34),
", PersonLastName:  ",CHAR(34),INDEX(People[Last Name],$A564),CHAR(34),"}"))</f>
        <v>#REF!</v>
      </c>
      <c r="E564" t="e">
        <f>IF(INDEX(Organizations[Organization Type '[CV']],$A564)="","",
CONCATENATE("  - &amp;OrganizationID",TEXT($A564,"0000"),
" {","OrganizationTypeCV:  ",CHAR(34),INDEX(Organizations[Organization Type '[CV']],$A564),CHAR(34),
", OrganizationCode:  ",CHAR(34),INDEX(Organizations[Organization Code],$A564),CHAR(34),
", OrganizationName:  ",CHAR(34),INDEX(Organizations[Organization Name],$A564),CHAR(34),
", OrganizationDescription:  ",CHAR(34),INDEX(Organizations[Organization Description],$A564),CHAR(34),
", OrganizationLink:  ",CHAR(34),INDEX(Organizations[Organization Link],$A564),CHAR(34),"}"))</f>
        <v>#REF!</v>
      </c>
      <c r="F564" t="e">
        <f>IF(INDEX(People[First Name],$A564)="","",
CONCATENATE("  - &amp;AffiliationID",TEXT($A564,"0000"),
" {PersonID: *PersonID",TEXT($A564,"0000"),
", OrganizationID: *OrganizationID",TEXT(MATCH(INDEX(People[Organization Name],$A564),Organizations[Organization Name],0),"0000"),
", IsPrimaryOrganizationContact: , AffiliationStartDate: , AffiliationEndDate: , PrimaryPhone: ",
", PrimaryEmail: ",CHAR(34),INDEX(People[Primary Email],$A564),CHAR(34),
", PrimaryAddress: ",CHAR(34),INDEX(People[Primary Address],$A564),CHAR(34),
", PersonLink: }"))</f>
        <v>#REF!</v>
      </c>
      <c r="H564" t="e">
        <f>IF(COUNTA(CitationInformation)=0,"",IF(INDEX(AuthorList[Author Name],$A564)="","",
CONCATENATE("  - &amp;AuthorListID",TEXT($A564,"0000"),
"  {CitationID: *CitationID0001",
", PersonID: *PersonID",TEXT(MATCH(INDEX(AuthorList[Author Name],$A564),People[Full Name],0),"0000"),
", AuthorOrder: ",INDEX(AuthorList[Author Number],$A564),"}")))</f>
        <v>#REF!</v>
      </c>
      <c r="K564" t="e">
        <f>IF(INDEX(SamplingFeatures[Feature Code],$A564)="","",
CONCATENATE("  - &amp;SamplingFeatureID",TEXT($A564,"0000"),
" {","SamplingFeatureUUID:  ",CHAR(34),INDEX(SamplingFeatures[Sampling Feature UUID],$A564),CHAR(34),
", SamplingFeatureTypeCV:  ",CHAR(34),INDEX(SamplingFeatures[Sampling Feature Type],$A564),CHAR(34),
", SamplingFeatureCode:  ",CHAR(34),INDEX(SamplingFeatures[Feature Code],$A564),CHAR(34),
", SamplingFeatureName:  ",CHAR(34),INDEX(SamplingFeatures[Feature Name],$A564),CHAR(34),
", SamplingFeatureDescription:  ",CHAR(34),INDEX(SamplingFeatures[Feature Description],$A564),CHAR(34),
", SamplingFeatureGeotypeCV:  ",CHAR(34),INDEX(SamplingFeatures[Feature Geo Type],$A564),CHAR(34),
", FeatureGeometry:  ",CHAR(34),INDEX(SamplingFeatures[Feature Geometry],$A564),CHAR(34),
", Elevation_m:  ",CHAR(34),INDEX(SamplingFeatures[Elevation_m],$A564),CHAR(34),
", ElevationDatumCV:  ",CHAR(34),ElevationDatum,CHAR(34),"}"))</f>
        <v>#REF!</v>
      </c>
      <c r="L564" t="e">
        <f>IF(INDEX(SamplingFeatures[Sampling Feature Type],$A564)&lt;&gt;"Site","",
CONCATENATE("  - &amp;SiteID",TEXT(SUMPRODUCT(--($L$3:$L563&lt;&gt;"")),"0000"),
" {","SamplingFeatureID:  *SamplingFeatureID",TEXT($A564,"0000"),
", SiteTypeCV:  ",CHAR(34),INDEX(Sites[Site Type],$A564),CHAR(34),
", Latitude:  ",INDEX(Sites[Latitude],$A564),
", Longitude:  ",INDEX(Sites[Longitude],$A564),
", SRSName:  ",CHAR(34),LatLonDatum,CHAR(34),"}"))</f>
        <v>#REF!</v>
      </c>
      <c r="M564" t="e">
        <f>IF(INDEX(SamplingFeatures[Sampling Feature Type],$A564)&lt;&gt;"Specimen","",
CONCATENATE("  - &amp;SpecimenID",TEXT(SUMPRODUCT(--($M$3:$M563&lt;&gt;"")),"0000"),
" {","SamplingFeatureID:  *SamplingFeatureID",TEXT($A564,"0000"),
", SpecimenTypeCV:  ",CHAR(34),INDEX(Specimens[Specimen Type],$A564),CHAR(34),
", SpecimenMediumCV:  ",INDEX(Specimens[Specimen Medium],$A564),
", IsFieldSpecimen:  ",CHAR(34),INDEX(Specimens[Is Field Specimen?],$A564),CHAR(34),"}"))</f>
        <v>#REF!</v>
      </c>
      <c r="N564" t="e">
        <f>IF(COUNTA(SpatialOffsets[])=0,"", IF(INDEX(SpatialOffsets[Spatial Offset Type],$A564)="","",
CONCATENATE("  - &amp;SpatialOffsetID",TEXT($A564,"0000"),
" {","SpatialOffsetTypeCV:  ",CHAR(34),INDEX(SpatialOffsets[Spatial Offset Type],$A564),CHAR(34),
", Offset1Value:  ",INDEX(SpatialOffsets[Offset 1 Value],$A564),
", Offset1UnitID:  ",CHAR(34),INDEX(SpatialOffsets[Offset 1 Unit],$A564),CHAR(34),
", Offset2Value:  ",INDEX(SpatialOffsets[Offset 2 Value],$A564),
", Offset2UnitID:  ",CHAR(34),INDEX(SpatialOffsets[Offset 2 Unit],$A564),CHAR(34),
", Offset3Value:  ",INDEX(SpatialOffsets[Offset 3 Value],$A564),
", Offset3UnitID:  ",CHAR(34),INDEX(SpatialOffsets[Offset 3 Unit],$A564),CHAR(34),,"}")))</f>
        <v>#REF!</v>
      </c>
      <c r="O564" t="e">
        <f>IF(COUNTA(RelatedFeatures[])=0,"", IF(INDEX(RelatedFeatures[First Sampling Feature Code],$A564)="","",
CONCATENATE("  - &amp;RelationID",TEXT($A564,"0000"),
" {","SamplingFeatureID:  *SamplingFeatureID",TEXT(MATCH(INDEX(RelatedFeatures[First Sampling Feature Code],$A564),SamplingFeatures[Feature Code],0),"0000"),
", RelationshipTypeCV:  ",CHAR(34),INDEX(RelatedFeatures[Relationship Type],$A564),CHAR(34),
", RelatedFeatureID: *SamplingFeatureID",TEXT(MATCH(INDEX(RelatedFeatures[Second Sampling Feature Code],$A564),SamplingFeatures[Feature Code],0),"0000"),
", SpatialOffsetID:  ",IF(INDEX(RelatedFeatures[Offset Number],$A564)="","",CONCATENATE("*SpatialOffsetID",TEXT(INDEX(RelatedFeatures[Offset Number],$A564),"0000"))),"}")))</f>
        <v>#REF!</v>
      </c>
      <c r="P564" t="e">
        <f>IF(INDEX(Methods[Method Type],$A564)="","",
CONCATENATE("  - &amp;MethodID",TEXT($A564,"0000"),
" {","MethodTypeCV:  ",CHAR(34),INDEX(Methods[Method Type],$A564),CHAR(34),
", MethodCode:  ",CHAR(34),INDEX(Methods[Method Code],$A564),CHAR(34),
", MethodName:  ",CHAR(34),INDEX(Methods[Method Name],$A564),CHAR(34),
", MethodDescription:  ",CHAR(34),INDEX(Methods[Method Description],$A564),CHAR(34),
", MethodLink:  ",CHAR(34),INDEX(Methods[Method Link],$A564),CHAR(34),
", OrganizationID: *OrganizationID",TEXT(MATCH(INDEX(Methods[Organization Name],$A564),Organizations[Organization Name],0),"0000"),"}"))</f>
        <v>#REF!</v>
      </c>
      <c r="Q564" t="e">
        <f>IF(INDEX(Variables[Variable Type],$A564)="","",
CONCATENATE("  - &amp;VariableID",TEXT($A564,"0000"),
" {","VariableTypeCV:  ",CHAR(34),INDEX(Variables[Variable Type],$A564),CHAR(34),
", VariableCode:  ",CHAR(34),INDEX(Variables[Variable Code],$A564),CHAR(34),
", VariableNameCV:  ",CHAR(34),INDEX(Variables[Variable Name],$A564),CHAR(34),
", VariableDefinition:  ",CHAR(34),INDEX(Variables[Variable Definition],$A564),CHAR(34),
", SpecciationCV:  ",CHAR(34),INDEX(Variables[Speciation],$A564),CHAR(34),
", NoDataValue:  ",CHAR(34),INDEX(Variables[No Data Value],$A564),CHAR(34),"}"))</f>
        <v>#REF!</v>
      </c>
    </row>
    <row r="565" spans="1:17" x14ac:dyDescent="0.25">
      <c r="A565">
        <v>562</v>
      </c>
      <c r="D565" t="e">
        <f>IF(INDEX(People[First Name],$A565)="","",
CONCATENATE("  - &amp;PersonID",TEXT($A565,"0000"),
" {","PersonFirstName:  ",CHAR(34),INDEX(People[First Name],$A565),CHAR(34),
", PersonMiddleName:  ",CHAR(34),INDEX(People[Middle Name],$A565),CHAR(34),
", PersonLastName:  ",CHAR(34),INDEX(People[Last Name],$A565),CHAR(34),"}"))</f>
        <v>#REF!</v>
      </c>
      <c r="E565" t="e">
        <f>IF(INDEX(Organizations[Organization Type '[CV']],$A565)="","",
CONCATENATE("  - &amp;OrganizationID",TEXT($A565,"0000"),
" {","OrganizationTypeCV:  ",CHAR(34),INDEX(Organizations[Organization Type '[CV']],$A565),CHAR(34),
", OrganizationCode:  ",CHAR(34),INDEX(Organizations[Organization Code],$A565),CHAR(34),
", OrganizationName:  ",CHAR(34),INDEX(Organizations[Organization Name],$A565),CHAR(34),
", OrganizationDescription:  ",CHAR(34),INDEX(Organizations[Organization Description],$A565),CHAR(34),
", OrganizationLink:  ",CHAR(34),INDEX(Organizations[Organization Link],$A565),CHAR(34),"}"))</f>
        <v>#REF!</v>
      </c>
      <c r="F565" t="e">
        <f>IF(INDEX(People[First Name],$A565)="","",
CONCATENATE("  - &amp;AffiliationID",TEXT($A565,"0000"),
" {PersonID: *PersonID",TEXT($A565,"0000"),
", OrganizationID: *OrganizationID",TEXT(MATCH(INDEX(People[Organization Name],$A565),Organizations[Organization Name],0),"0000"),
", IsPrimaryOrganizationContact: , AffiliationStartDate: , AffiliationEndDate: , PrimaryPhone: ",
", PrimaryEmail: ",CHAR(34),INDEX(People[Primary Email],$A565),CHAR(34),
", PrimaryAddress: ",CHAR(34),INDEX(People[Primary Address],$A565),CHAR(34),
", PersonLink: }"))</f>
        <v>#REF!</v>
      </c>
      <c r="H565" t="e">
        <f>IF(COUNTA(CitationInformation)=0,"",IF(INDEX(AuthorList[Author Name],$A565)="","",
CONCATENATE("  - &amp;AuthorListID",TEXT($A565,"0000"),
"  {CitationID: *CitationID0001",
", PersonID: *PersonID",TEXT(MATCH(INDEX(AuthorList[Author Name],$A565),People[Full Name],0),"0000"),
", AuthorOrder: ",INDEX(AuthorList[Author Number],$A565),"}")))</f>
        <v>#REF!</v>
      </c>
      <c r="K565" t="e">
        <f>IF(INDEX(SamplingFeatures[Feature Code],$A565)="","",
CONCATENATE("  - &amp;SamplingFeatureID",TEXT($A565,"0000"),
" {","SamplingFeatureUUID:  ",CHAR(34),INDEX(SamplingFeatures[Sampling Feature UUID],$A565),CHAR(34),
", SamplingFeatureTypeCV:  ",CHAR(34),INDEX(SamplingFeatures[Sampling Feature Type],$A565),CHAR(34),
", SamplingFeatureCode:  ",CHAR(34),INDEX(SamplingFeatures[Feature Code],$A565),CHAR(34),
", SamplingFeatureName:  ",CHAR(34),INDEX(SamplingFeatures[Feature Name],$A565),CHAR(34),
", SamplingFeatureDescription:  ",CHAR(34),INDEX(SamplingFeatures[Feature Description],$A565),CHAR(34),
", SamplingFeatureGeotypeCV:  ",CHAR(34),INDEX(SamplingFeatures[Feature Geo Type],$A565),CHAR(34),
", FeatureGeometry:  ",CHAR(34),INDEX(SamplingFeatures[Feature Geometry],$A565),CHAR(34),
", Elevation_m:  ",CHAR(34),INDEX(SamplingFeatures[Elevation_m],$A565),CHAR(34),
", ElevationDatumCV:  ",CHAR(34),ElevationDatum,CHAR(34),"}"))</f>
        <v>#REF!</v>
      </c>
      <c r="L565" t="e">
        <f>IF(INDEX(SamplingFeatures[Sampling Feature Type],$A565)&lt;&gt;"Site","",
CONCATENATE("  - &amp;SiteID",TEXT(SUMPRODUCT(--($L$3:$L564&lt;&gt;"")),"0000"),
" {","SamplingFeatureID:  *SamplingFeatureID",TEXT($A565,"0000"),
", SiteTypeCV:  ",CHAR(34),INDEX(Sites[Site Type],$A565),CHAR(34),
", Latitude:  ",INDEX(Sites[Latitude],$A565),
", Longitude:  ",INDEX(Sites[Longitude],$A565),
", SRSName:  ",CHAR(34),LatLonDatum,CHAR(34),"}"))</f>
        <v>#REF!</v>
      </c>
      <c r="M565" t="e">
        <f>IF(INDEX(SamplingFeatures[Sampling Feature Type],$A565)&lt;&gt;"Specimen","",
CONCATENATE("  - &amp;SpecimenID",TEXT(SUMPRODUCT(--($M$3:$M564&lt;&gt;"")),"0000"),
" {","SamplingFeatureID:  *SamplingFeatureID",TEXT($A565,"0000"),
", SpecimenTypeCV:  ",CHAR(34),INDEX(Specimens[Specimen Type],$A565),CHAR(34),
", SpecimenMediumCV:  ",INDEX(Specimens[Specimen Medium],$A565),
", IsFieldSpecimen:  ",CHAR(34),INDEX(Specimens[Is Field Specimen?],$A565),CHAR(34),"}"))</f>
        <v>#REF!</v>
      </c>
      <c r="N565" t="e">
        <f>IF(COUNTA(SpatialOffsets[])=0,"", IF(INDEX(SpatialOffsets[Spatial Offset Type],$A565)="","",
CONCATENATE("  - &amp;SpatialOffsetID",TEXT($A565,"0000"),
" {","SpatialOffsetTypeCV:  ",CHAR(34),INDEX(SpatialOffsets[Spatial Offset Type],$A565),CHAR(34),
", Offset1Value:  ",INDEX(SpatialOffsets[Offset 1 Value],$A565),
", Offset1UnitID:  ",CHAR(34),INDEX(SpatialOffsets[Offset 1 Unit],$A565),CHAR(34),
", Offset2Value:  ",INDEX(SpatialOffsets[Offset 2 Value],$A565),
", Offset2UnitID:  ",CHAR(34),INDEX(SpatialOffsets[Offset 2 Unit],$A565),CHAR(34),
", Offset3Value:  ",INDEX(SpatialOffsets[Offset 3 Value],$A565),
", Offset3UnitID:  ",CHAR(34),INDEX(SpatialOffsets[Offset 3 Unit],$A565),CHAR(34),,"}")))</f>
        <v>#REF!</v>
      </c>
      <c r="O565" t="e">
        <f>IF(COUNTA(RelatedFeatures[])=0,"", IF(INDEX(RelatedFeatures[First Sampling Feature Code],$A565)="","",
CONCATENATE("  - &amp;RelationID",TEXT($A565,"0000"),
" {","SamplingFeatureID:  *SamplingFeatureID",TEXT(MATCH(INDEX(RelatedFeatures[First Sampling Feature Code],$A565),SamplingFeatures[Feature Code],0),"0000"),
", RelationshipTypeCV:  ",CHAR(34),INDEX(RelatedFeatures[Relationship Type],$A565),CHAR(34),
", RelatedFeatureID: *SamplingFeatureID",TEXT(MATCH(INDEX(RelatedFeatures[Second Sampling Feature Code],$A565),SamplingFeatures[Feature Code],0),"0000"),
", SpatialOffsetID:  ",IF(INDEX(RelatedFeatures[Offset Number],$A565)="","",CONCATENATE("*SpatialOffsetID",TEXT(INDEX(RelatedFeatures[Offset Number],$A565),"0000"))),"}")))</f>
        <v>#REF!</v>
      </c>
      <c r="P565" t="e">
        <f>IF(INDEX(Methods[Method Type],$A565)="","",
CONCATENATE("  - &amp;MethodID",TEXT($A565,"0000"),
" {","MethodTypeCV:  ",CHAR(34),INDEX(Methods[Method Type],$A565),CHAR(34),
", MethodCode:  ",CHAR(34),INDEX(Methods[Method Code],$A565),CHAR(34),
", MethodName:  ",CHAR(34),INDEX(Methods[Method Name],$A565),CHAR(34),
", MethodDescription:  ",CHAR(34),INDEX(Methods[Method Description],$A565),CHAR(34),
", MethodLink:  ",CHAR(34),INDEX(Methods[Method Link],$A565),CHAR(34),
", OrganizationID: *OrganizationID",TEXT(MATCH(INDEX(Methods[Organization Name],$A565),Organizations[Organization Name],0),"0000"),"}"))</f>
        <v>#REF!</v>
      </c>
      <c r="Q565" t="e">
        <f>IF(INDEX(Variables[Variable Type],$A565)="","",
CONCATENATE("  - &amp;VariableID",TEXT($A565,"0000"),
" {","VariableTypeCV:  ",CHAR(34),INDEX(Variables[Variable Type],$A565),CHAR(34),
", VariableCode:  ",CHAR(34),INDEX(Variables[Variable Code],$A565),CHAR(34),
", VariableNameCV:  ",CHAR(34),INDEX(Variables[Variable Name],$A565),CHAR(34),
", VariableDefinition:  ",CHAR(34),INDEX(Variables[Variable Definition],$A565),CHAR(34),
", SpecciationCV:  ",CHAR(34),INDEX(Variables[Speciation],$A565),CHAR(34),
", NoDataValue:  ",CHAR(34),INDEX(Variables[No Data Value],$A565),CHAR(34),"}"))</f>
        <v>#REF!</v>
      </c>
    </row>
    <row r="566" spans="1:17" x14ac:dyDescent="0.25">
      <c r="A566">
        <v>563</v>
      </c>
      <c r="D566" t="e">
        <f>IF(INDEX(People[First Name],$A566)="","",
CONCATENATE("  - &amp;PersonID",TEXT($A566,"0000"),
" {","PersonFirstName:  ",CHAR(34),INDEX(People[First Name],$A566),CHAR(34),
", PersonMiddleName:  ",CHAR(34),INDEX(People[Middle Name],$A566),CHAR(34),
", PersonLastName:  ",CHAR(34),INDEX(People[Last Name],$A566),CHAR(34),"}"))</f>
        <v>#REF!</v>
      </c>
      <c r="E566" t="e">
        <f>IF(INDEX(Organizations[Organization Type '[CV']],$A566)="","",
CONCATENATE("  - &amp;OrganizationID",TEXT($A566,"0000"),
" {","OrganizationTypeCV:  ",CHAR(34),INDEX(Organizations[Organization Type '[CV']],$A566),CHAR(34),
", OrganizationCode:  ",CHAR(34),INDEX(Organizations[Organization Code],$A566),CHAR(34),
", OrganizationName:  ",CHAR(34),INDEX(Organizations[Organization Name],$A566),CHAR(34),
", OrganizationDescription:  ",CHAR(34),INDEX(Organizations[Organization Description],$A566),CHAR(34),
", OrganizationLink:  ",CHAR(34),INDEX(Organizations[Organization Link],$A566),CHAR(34),"}"))</f>
        <v>#REF!</v>
      </c>
      <c r="F566" t="e">
        <f>IF(INDEX(People[First Name],$A566)="","",
CONCATENATE("  - &amp;AffiliationID",TEXT($A566,"0000"),
" {PersonID: *PersonID",TEXT($A566,"0000"),
", OrganizationID: *OrganizationID",TEXT(MATCH(INDEX(People[Organization Name],$A566),Organizations[Organization Name],0),"0000"),
", IsPrimaryOrganizationContact: , AffiliationStartDate: , AffiliationEndDate: , PrimaryPhone: ",
", PrimaryEmail: ",CHAR(34),INDEX(People[Primary Email],$A566),CHAR(34),
", PrimaryAddress: ",CHAR(34),INDEX(People[Primary Address],$A566),CHAR(34),
", PersonLink: }"))</f>
        <v>#REF!</v>
      </c>
      <c r="H566" t="e">
        <f>IF(COUNTA(CitationInformation)=0,"",IF(INDEX(AuthorList[Author Name],$A566)="","",
CONCATENATE("  - &amp;AuthorListID",TEXT($A566,"0000"),
"  {CitationID: *CitationID0001",
", PersonID: *PersonID",TEXT(MATCH(INDEX(AuthorList[Author Name],$A566),People[Full Name],0),"0000"),
", AuthorOrder: ",INDEX(AuthorList[Author Number],$A566),"}")))</f>
        <v>#REF!</v>
      </c>
      <c r="K566" t="e">
        <f>IF(INDEX(SamplingFeatures[Feature Code],$A566)="","",
CONCATENATE("  - &amp;SamplingFeatureID",TEXT($A566,"0000"),
" {","SamplingFeatureUUID:  ",CHAR(34),INDEX(SamplingFeatures[Sampling Feature UUID],$A566),CHAR(34),
", SamplingFeatureTypeCV:  ",CHAR(34),INDEX(SamplingFeatures[Sampling Feature Type],$A566),CHAR(34),
", SamplingFeatureCode:  ",CHAR(34),INDEX(SamplingFeatures[Feature Code],$A566),CHAR(34),
", SamplingFeatureName:  ",CHAR(34),INDEX(SamplingFeatures[Feature Name],$A566),CHAR(34),
", SamplingFeatureDescription:  ",CHAR(34),INDEX(SamplingFeatures[Feature Description],$A566),CHAR(34),
", SamplingFeatureGeotypeCV:  ",CHAR(34),INDEX(SamplingFeatures[Feature Geo Type],$A566),CHAR(34),
", FeatureGeometry:  ",CHAR(34),INDEX(SamplingFeatures[Feature Geometry],$A566),CHAR(34),
", Elevation_m:  ",CHAR(34),INDEX(SamplingFeatures[Elevation_m],$A566),CHAR(34),
", ElevationDatumCV:  ",CHAR(34),ElevationDatum,CHAR(34),"}"))</f>
        <v>#REF!</v>
      </c>
      <c r="L566" t="e">
        <f>IF(INDEX(SamplingFeatures[Sampling Feature Type],$A566)&lt;&gt;"Site","",
CONCATENATE("  - &amp;SiteID",TEXT(SUMPRODUCT(--($L$3:$L565&lt;&gt;"")),"0000"),
" {","SamplingFeatureID:  *SamplingFeatureID",TEXT($A566,"0000"),
", SiteTypeCV:  ",CHAR(34),INDEX(Sites[Site Type],$A566),CHAR(34),
", Latitude:  ",INDEX(Sites[Latitude],$A566),
", Longitude:  ",INDEX(Sites[Longitude],$A566),
", SRSName:  ",CHAR(34),LatLonDatum,CHAR(34),"}"))</f>
        <v>#REF!</v>
      </c>
      <c r="M566" t="e">
        <f>IF(INDEX(SamplingFeatures[Sampling Feature Type],$A566)&lt;&gt;"Specimen","",
CONCATENATE("  - &amp;SpecimenID",TEXT(SUMPRODUCT(--($M$3:$M565&lt;&gt;"")),"0000"),
" {","SamplingFeatureID:  *SamplingFeatureID",TEXT($A566,"0000"),
", SpecimenTypeCV:  ",CHAR(34),INDEX(Specimens[Specimen Type],$A566),CHAR(34),
", SpecimenMediumCV:  ",INDEX(Specimens[Specimen Medium],$A566),
", IsFieldSpecimen:  ",CHAR(34),INDEX(Specimens[Is Field Specimen?],$A566),CHAR(34),"}"))</f>
        <v>#REF!</v>
      </c>
      <c r="N566" t="e">
        <f>IF(COUNTA(SpatialOffsets[])=0,"", IF(INDEX(SpatialOffsets[Spatial Offset Type],$A566)="","",
CONCATENATE("  - &amp;SpatialOffsetID",TEXT($A566,"0000"),
" {","SpatialOffsetTypeCV:  ",CHAR(34),INDEX(SpatialOffsets[Spatial Offset Type],$A566),CHAR(34),
", Offset1Value:  ",INDEX(SpatialOffsets[Offset 1 Value],$A566),
", Offset1UnitID:  ",CHAR(34),INDEX(SpatialOffsets[Offset 1 Unit],$A566),CHAR(34),
", Offset2Value:  ",INDEX(SpatialOffsets[Offset 2 Value],$A566),
", Offset2UnitID:  ",CHAR(34),INDEX(SpatialOffsets[Offset 2 Unit],$A566),CHAR(34),
", Offset3Value:  ",INDEX(SpatialOffsets[Offset 3 Value],$A566),
", Offset3UnitID:  ",CHAR(34),INDEX(SpatialOffsets[Offset 3 Unit],$A566),CHAR(34),,"}")))</f>
        <v>#REF!</v>
      </c>
      <c r="O566" t="e">
        <f>IF(COUNTA(RelatedFeatures[])=0,"", IF(INDEX(RelatedFeatures[First Sampling Feature Code],$A566)="","",
CONCATENATE("  - &amp;RelationID",TEXT($A566,"0000"),
" {","SamplingFeatureID:  *SamplingFeatureID",TEXT(MATCH(INDEX(RelatedFeatures[First Sampling Feature Code],$A566),SamplingFeatures[Feature Code],0),"0000"),
", RelationshipTypeCV:  ",CHAR(34),INDEX(RelatedFeatures[Relationship Type],$A566),CHAR(34),
", RelatedFeatureID: *SamplingFeatureID",TEXT(MATCH(INDEX(RelatedFeatures[Second Sampling Feature Code],$A566),SamplingFeatures[Feature Code],0),"0000"),
", SpatialOffsetID:  ",IF(INDEX(RelatedFeatures[Offset Number],$A566)="","",CONCATENATE("*SpatialOffsetID",TEXT(INDEX(RelatedFeatures[Offset Number],$A566),"0000"))),"}")))</f>
        <v>#REF!</v>
      </c>
      <c r="P566" t="e">
        <f>IF(INDEX(Methods[Method Type],$A566)="","",
CONCATENATE("  - &amp;MethodID",TEXT($A566,"0000"),
" {","MethodTypeCV:  ",CHAR(34),INDEX(Methods[Method Type],$A566),CHAR(34),
", MethodCode:  ",CHAR(34),INDEX(Methods[Method Code],$A566),CHAR(34),
", MethodName:  ",CHAR(34),INDEX(Methods[Method Name],$A566),CHAR(34),
", MethodDescription:  ",CHAR(34),INDEX(Methods[Method Description],$A566),CHAR(34),
", MethodLink:  ",CHAR(34),INDEX(Methods[Method Link],$A566),CHAR(34),
", OrganizationID: *OrganizationID",TEXT(MATCH(INDEX(Methods[Organization Name],$A566),Organizations[Organization Name],0),"0000"),"}"))</f>
        <v>#REF!</v>
      </c>
      <c r="Q566" t="e">
        <f>IF(INDEX(Variables[Variable Type],$A566)="","",
CONCATENATE("  - &amp;VariableID",TEXT($A566,"0000"),
" {","VariableTypeCV:  ",CHAR(34),INDEX(Variables[Variable Type],$A566),CHAR(34),
", VariableCode:  ",CHAR(34),INDEX(Variables[Variable Code],$A566),CHAR(34),
", VariableNameCV:  ",CHAR(34),INDEX(Variables[Variable Name],$A566),CHAR(34),
", VariableDefinition:  ",CHAR(34),INDEX(Variables[Variable Definition],$A566),CHAR(34),
", SpecciationCV:  ",CHAR(34),INDEX(Variables[Speciation],$A566),CHAR(34),
", NoDataValue:  ",CHAR(34),INDEX(Variables[No Data Value],$A566),CHAR(34),"}"))</f>
        <v>#REF!</v>
      </c>
    </row>
    <row r="567" spans="1:17" x14ac:dyDescent="0.25">
      <c r="A567">
        <v>564</v>
      </c>
      <c r="D567" t="e">
        <f>IF(INDEX(People[First Name],$A567)="","",
CONCATENATE("  - &amp;PersonID",TEXT($A567,"0000"),
" {","PersonFirstName:  ",CHAR(34),INDEX(People[First Name],$A567),CHAR(34),
", PersonMiddleName:  ",CHAR(34),INDEX(People[Middle Name],$A567),CHAR(34),
", PersonLastName:  ",CHAR(34),INDEX(People[Last Name],$A567),CHAR(34),"}"))</f>
        <v>#REF!</v>
      </c>
      <c r="E567" t="e">
        <f>IF(INDEX(Organizations[Organization Type '[CV']],$A567)="","",
CONCATENATE("  - &amp;OrganizationID",TEXT($A567,"0000"),
" {","OrganizationTypeCV:  ",CHAR(34),INDEX(Organizations[Organization Type '[CV']],$A567),CHAR(34),
", OrganizationCode:  ",CHAR(34),INDEX(Organizations[Organization Code],$A567),CHAR(34),
", OrganizationName:  ",CHAR(34),INDEX(Organizations[Organization Name],$A567),CHAR(34),
", OrganizationDescription:  ",CHAR(34),INDEX(Organizations[Organization Description],$A567),CHAR(34),
", OrganizationLink:  ",CHAR(34),INDEX(Organizations[Organization Link],$A567),CHAR(34),"}"))</f>
        <v>#REF!</v>
      </c>
      <c r="F567" t="e">
        <f>IF(INDEX(People[First Name],$A567)="","",
CONCATENATE("  - &amp;AffiliationID",TEXT($A567,"0000"),
" {PersonID: *PersonID",TEXT($A567,"0000"),
", OrganizationID: *OrganizationID",TEXT(MATCH(INDEX(People[Organization Name],$A567),Organizations[Organization Name],0),"0000"),
", IsPrimaryOrganizationContact: , AffiliationStartDate: , AffiliationEndDate: , PrimaryPhone: ",
", PrimaryEmail: ",CHAR(34),INDEX(People[Primary Email],$A567),CHAR(34),
", PrimaryAddress: ",CHAR(34),INDEX(People[Primary Address],$A567),CHAR(34),
", PersonLink: }"))</f>
        <v>#REF!</v>
      </c>
      <c r="H567" t="e">
        <f>IF(COUNTA(CitationInformation)=0,"",IF(INDEX(AuthorList[Author Name],$A567)="","",
CONCATENATE("  - &amp;AuthorListID",TEXT($A567,"0000"),
"  {CitationID: *CitationID0001",
", PersonID: *PersonID",TEXT(MATCH(INDEX(AuthorList[Author Name],$A567),People[Full Name],0),"0000"),
", AuthorOrder: ",INDEX(AuthorList[Author Number],$A567),"}")))</f>
        <v>#REF!</v>
      </c>
      <c r="K567" t="e">
        <f>IF(INDEX(SamplingFeatures[Feature Code],$A567)="","",
CONCATENATE("  - &amp;SamplingFeatureID",TEXT($A567,"0000"),
" {","SamplingFeatureUUID:  ",CHAR(34),INDEX(SamplingFeatures[Sampling Feature UUID],$A567),CHAR(34),
", SamplingFeatureTypeCV:  ",CHAR(34),INDEX(SamplingFeatures[Sampling Feature Type],$A567),CHAR(34),
", SamplingFeatureCode:  ",CHAR(34),INDEX(SamplingFeatures[Feature Code],$A567),CHAR(34),
", SamplingFeatureName:  ",CHAR(34),INDEX(SamplingFeatures[Feature Name],$A567),CHAR(34),
", SamplingFeatureDescription:  ",CHAR(34),INDEX(SamplingFeatures[Feature Description],$A567),CHAR(34),
", SamplingFeatureGeotypeCV:  ",CHAR(34),INDEX(SamplingFeatures[Feature Geo Type],$A567),CHAR(34),
", FeatureGeometry:  ",CHAR(34),INDEX(SamplingFeatures[Feature Geometry],$A567),CHAR(34),
", Elevation_m:  ",CHAR(34),INDEX(SamplingFeatures[Elevation_m],$A567),CHAR(34),
", ElevationDatumCV:  ",CHAR(34),ElevationDatum,CHAR(34),"}"))</f>
        <v>#REF!</v>
      </c>
      <c r="L567" t="e">
        <f>IF(INDEX(SamplingFeatures[Sampling Feature Type],$A567)&lt;&gt;"Site","",
CONCATENATE("  - &amp;SiteID",TEXT(SUMPRODUCT(--($L$3:$L566&lt;&gt;"")),"0000"),
" {","SamplingFeatureID:  *SamplingFeatureID",TEXT($A567,"0000"),
", SiteTypeCV:  ",CHAR(34),INDEX(Sites[Site Type],$A567),CHAR(34),
", Latitude:  ",INDEX(Sites[Latitude],$A567),
", Longitude:  ",INDEX(Sites[Longitude],$A567),
", SRSName:  ",CHAR(34),LatLonDatum,CHAR(34),"}"))</f>
        <v>#REF!</v>
      </c>
      <c r="M567" t="e">
        <f>IF(INDEX(SamplingFeatures[Sampling Feature Type],$A567)&lt;&gt;"Specimen","",
CONCATENATE("  - &amp;SpecimenID",TEXT(SUMPRODUCT(--($M$3:$M566&lt;&gt;"")),"0000"),
" {","SamplingFeatureID:  *SamplingFeatureID",TEXT($A567,"0000"),
", SpecimenTypeCV:  ",CHAR(34),INDEX(Specimens[Specimen Type],$A567),CHAR(34),
", SpecimenMediumCV:  ",INDEX(Specimens[Specimen Medium],$A567),
", IsFieldSpecimen:  ",CHAR(34),INDEX(Specimens[Is Field Specimen?],$A567),CHAR(34),"}"))</f>
        <v>#REF!</v>
      </c>
      <c r="N567" t="e">
        <f>IF(COUNTA(SpatialOffsets[])=0,"", IF(INDEX(SpatialOffsets[Spatial Offset Type],$A567)="","",
CONCATENATE("  - &amp;SpatialOffsetID",TEXT($A567,"0000"),
" {","SpatialOffsetTypeCV:  ",CHAR(34),INDEX(SpatialOffsets[Spatial Offset Type],$A567),CHAR(34),
", Offset1Value:  ",INDEX(SpatialOffsets[Offset 1 Value],$A567),
", Offset1UnitID:  ",CHAR(34),INDEX(SpatialOffsets[Offset 1 Unit],$A567),CHAR(34),
", Offset2Value:  ",INDEX(SpatialOffsets[Offset 2 Value],$A567),
", Offset2UnitID:  ",CHAR(34),INDEX(SpatialOffsets[Offset 2 Unit],$A567),CHAR(34),
", Offset3Value:  ",INDEX(SpatialOffsets[Offset 3 Value],$A567),
", Offset3UnitID:  ",CHAR(34),INDEX(SpatialOffsets[Offset 3 Unit],$A567),CHAR(34),,"}")))</f>
        <v>#REF!</v>
      </c>
      <c r="O567" t="e">
        <f>IF(COUNTA(RelatedFeatures[])=0,"", IF(INDEX(RelatedFeatures[First Sampling Feature Code],$A567)="","",
CONCATENATE("  - &amp;RelationID",TEXT($A567,"0000"),
" {","SamplingFeatureID:  *SamplingFeatureID",TEXT(MATCH(INDEX(RelatedFeatures[First Sampling Feature Code],$A567),SamplingFeatures[Feature Code],0),"0000"),
", RelationshipTypeCV:  ",CHAR(34),INDEX(RelatedFeatures[Relationship Type],$A567),CHAR(34),
", RelatedFeatureID: *SamplingFeatureID",TEXT(MATCH(INDEX(RelatedFeatures[Second Sampling Feature Code],$A567),SamplingFeatures[Feature Code],0),"0000"),
", SpatialOffsetID:  ",IF(INDEX(RelatedFeatures[Offset Number],$A567)="","",CONCATENATE("*SpatialOffsetID",TEXT(INDEX(RelatedFeatures[Offset Number],$A567),"0000"))),"}")))</f>
        <v>#REF!</v>
      </c>
      <c r="P567" t="e">
        <f>IF(INDEX(Methods[Method Type],$A567)="","",
CONCATENATE("  - &amp;MethodID",TEXT($A567,"0000"),
" {","MethodTypeCV:  ",CHAR(34),INDEX(Methods[Method Type],$A567),CHAR(34),
", MethodCode:  ",CHAR(34),INDEX(Methods[Method Code],$A567),CHAR(34),
", MethodName:  ",CHAR(34),INDEX(Methods[Method Name],$A567),CHAR(34),
", MethodDescription:  ",CHAR(34),INDEX(Methods[Method Description],$A567),CHAR(34),
", MethodLink:  ",CHAR(34),INDEX(Methods[Method Link],$A567),CHAR(34),
", OrganizationID: *OrganizationID",TEXT(MATCH(INDEX(Methods[Organization Name],$A567),Organizations[Organization Name],0),"0000"),"}"))</f>
        <v>#REF!</v>
      </c>
      <c r="Q567" t="e">
        <f>IF(INDEX(Variables[Variable Type],$A567)="","",
CONCATENATE("  - &amp;VariableID",TEXT($A567,"0000"),
" {","VariableTypeCV:  ",CHAR(34),INDEX(Variables[Variable Type],$A567),CHAR(34),
", VariableCode:  ",CHAR(34),INDEX(Variables[Variable Code],$A567),CHAR(34),
", VariableNameCV:  ",CHAR(34),INDEX(Variables[Variable Name],$A567),CHAR(34),
", VariableDefinition:  ",CHAR(34),INDEX(Variables[Variable Definition],$A567),CHAR(34),
", SpecciationCV:  ",CHAR(34),INDEX(Variables[Speciation],$A567),CHAR(34),
", NoDataValue:  ",CHAR(34),INDEX(Variables[No Data Value],$A567),CHAR(34),"}"))</f>
        <v>#REF!</v>
      </c>
    </row>
    <row r="568" spans="1:17" x14ac:dyDescent="0.25">
      <c r="A568">
        <v>565</v>
      </c>
      <c r="D568" t="e">
        <f>IF(INDEX(People[First Name],$A568)="","",
CONCATENATE("  - &amp;PersonID",TEXT($A568,"0000"),
" {","PersonFirstName:  ",CHAR(34),INDEX(People[First Name],$A568),CHAR(34),
", PersonMiddleName:  ",CHAR(34),INDEX(People[Middle Name],$A568),CHAR(34),
", PersonLastName:  ",CHAR(34),INDEX(People[Last Name],$A568),CHAR(34),"}"))</f>
        <v>#REF!</v>
      </c>
      <c r="E568" t="e">
        <f>IF(INDEX(Organizations[Organization Type '[CV']],$A568)="","",
CONCATENATE("  - &amp;OrganizationID",TEXT($A568,"0000"),
" {","OrganizationTypeCV:  ",CHAR(34),INDEX(Organizations[Organization Type '[CV']],$A568),CHAR(34),
", OrganizationCode:  ",CHAR(34),INDEX(Organizations[Organization Code],$A568),CHAR(34),
", OrganizationName:  ",CHAR(34),INDEX(Organizations[Organization Name],$A568),CHAR(34),
", OrganizationDescription:  ",CHAR(34),INDEX(Organizations[Organization Description],$A568),CHAR(34),
", OrganizationLink:  ",CHAR(34),INDEX(Organizations[Organization Link],$A568),CHAR(34),"}"))</f>
        <v>#REF!</v>
      </c>
      <c r="F568" t="e">
        <f>IF(INDEX(People[First Name],$A568)="","",
CONCATENATE("  - &amp;AffiliationID",TEXT($A568,"0000"),
" {PersonID: *PersonID",TEXT($A568,"0000"),
", OrganizationID: *OrganizationID",TEXT(MATCH(INDEX(People[Organization Name],$A568),Organizations[Organization Name],0),"0000"),
", IsPrimaryOrganizationContact: , AffiliationStartDate: , AffiliationEndDate: , PrimaryPhone: ",
", PrimaryEmail: ",CHAR(34),INDEX(People[Primary Email],$A568),CHAR(34),
", PrimaryAddress: ",CHAR(34),INDEX(People[Primary Address],$A568),CHAR(34),
", PersonLink: }"))</f>
        <v>#REF!</v>
      </c>
      <c r="H568" t="e">
        <f>IF(COUNTA(CitationInformation)=0,"",IF(INDEX(AuthorList[Author Name],$A568)="","",
CONCATENATE("  - &amp;AuthorListID",TEXT($A568,"0000"),
"  {CitationID: *CitationID0001",
", PersonID: *PersonID",TEXT(MATCH(INDEX(AuthorList[Author Name],$A568),People[Full Name],0),"0000"),
", AuthorOrder: ",INDEX(AuthorList[Author Number],$A568),"}")))</f>
        <v>#REF!</v>
      </c>
      <c r="K568" t="e">
        <f>IF(INDEX(SamplingFeatures[Feature Code],$A568)="","",
CONCATENATE("  - &amp;SamplingFeatureID",TEXT($A568,"0000"),
" {","SamplingFeatureUUID:  ",CHAR(34),INDEX(SamplingFeatures[Sampling Feature UUID],$A568),CHAR(34),
", SamplingFeatureTypeCV:  ",CHAR(34),INDEX(SamplingFeatures[Sampling Feature Type],$A568),CHAR(34),
", SamplingFeatureCode:  ",CHAR(34),INDEX(SamplingFeatures[Feature Code],$A568),CHAR(34),
", SamplingFeatureName:  ",CHAR(34),INDEX(SamplingFeatures[Feature Name],$A568),CHAR(34),
", SamplingFeatureDescription:  ",CHAR(34),INDEX(SamplingFeatures[Feature Description],$A568),CHAR(34),
", SamplingFeatureGeotypeCV:  ",CHAR(34),INDEX(SamplingFeatures[Feature Geo Type],$A568),CHAR(34),
", FeatureGeometry:  ",CHAR(34),INDEX(SamplingFeatures[Feature Geometry],$A568),CHAR(34),
", Elevation_m:  ",CHAR(34),INDEX(SamplingFeatures[Elevation_m],$A568),CHAR(34),
", ElevationDatumCV:  ",CHAR(34),ElevationDatum,CHAR(34),"}"))</f>
        <v>#REF!</v>
      </c>
      <c r="L568" t="e">
        <f>IF(INDEX(SamplingFeatures[Sampling Feature Type],$A568)&lt;&gt;"Site","",
CONCATENATE("  - &amp;SiteID",TEXT(SUMPRODUCT(--($L$3:$L567&lt;&gt;"")),"0000"),
" {","SamplingFeatureID:  *SamplingFeatureID",TEXT($A568,"0000"),
", SiteTypeCV:  ",CHAR(34),INDEX(Sites[Site Type],$A568),CHAR(34),
", Latitude:  ",INDEX(Sites[Latitude],$A568),
", Longitude:  ",INDEX(Sites[Longitude],$A568),
", SRSName:  ",CHAR(34),LatLonDatum,CHAR(34),"}"))</f>
        <v>#REF!</v>
      </c>
      <c r="M568" t="e">
        <f>IF(INDEX(SamplingFeatures[Sampling Feature Type],$A568)&lt;&gt;"Specimen","",
CONCATENATE("  - &amp;SpecimenID",TEXT(SUMPRODUCT(--($M$3:$M567&lt;&gt;"")),"0000"),
" {","SamplingFeatureID:  *SamplingFeatureID",TEXT($A568,"0000"),
", SpecimenTypeCV:  ",CHAR(34),INDEX(Specimens[Specimen Type],$A568),CHAR(34),
", SpecimenMediumCV:  ",INDEX(Specimens[Specimen Medium],$A568),
", IsFieldSpecimen:  ",CHAR(34),INDEX(Specimens[Is Field Specimen?],$A568),CHAR(34),"}"))</f>
        <v>#REF!</v>
      </c>
      <c r="N568" t="e">
        <f>IF(COUNTA(SpatialOffsets[])=0,"", IF(INDEX(SpatialOffsets[Spatial Offset Type],$A568)="","",
CONCATENATE("  - &amp;SpatialOffsetID",TEXT($A568,"0000"),
" {","SpatialOffsetTypeCV:  ",CHAR(34),INDEX(SpatialOffsets[Spatial Offset Type],$A568),CHAR(34),
", Offset1Value:  ",INDEX(SpatialOffsets[Offset 1 Value],$A568),
", Offset1UnitID:  ",CHAR(34),INDEX(SpatialOffsets[Offset 1 Unit],$A568),CHAR(34),
", Offset2Value:  ",INDEX(SpatialOffsets[Offset 2 Value],$A568),
", Offset2UnitID:  ",CHAR(34),INDEX(SpatialOffsets[Offset 2 Unit],$A568),CHAR(34),
", Offset3Value:  ",INDEX(SpatialOffsets[Offset 3 Value],$A568),
", Offset3UnitID:  ",CHAR(34),INDEX(SpatialOffsets[Offset 3 Unit],$A568),CHAR(34),,"}")))</f>
        <v>#REF!</v>
      </c>
      <c r="O568" t="e">
        <f>IF(COUNTA(RelatedFeatures[])=0,"", IF(INDEX(RelatedFeatures[First Sampling Feature Code],$A568)="","",
CONCATENATE("  - &amp;RelationID",TEXT($A568,"0000"),
" {","SamplingFeatureID:  *SamplingFeatureID",TEXT(MATCH(INDEX(RelatedFeatures[First Sampling Feature Code],$A568),SamplingFeatures[Feature Code],0),"0000"),
", RelationshipTypeCV:  ",CHAR(34),INDEX(RelatedFeatures[Relationship Type],$A568),CHAR(34),
", RelatedFeatureID: *SamplingFeatureID",TEXT(MATCH(INDEX(RelatedFeatures[Second Sampling Feature Code],$A568),SamplingFeatures[Feature Code],0),"0000"),
", SpatialOffsetID:  ",IF(INDEX(RelatedFeatures[Offset Number],$A568)="","",CONCATENATE("*SpatialOffsetID",TEXT(INDEX(RelatedFeatures[Offset Number],$A568),"0000"))),"}")))</f>
        <v>#REF!</v>
      </c>
      <c r="P568" t="e">
        <f>IF(INDEX(Methods[Method Type],$A568)="","",
CONCATENATE("  - &amp;MethodID",TEXT($A568,"0000"),
" {","MethodTypeCV:  ",CHAR(34),INDEX(Methods[Method Type],$A568),CHAR(34),
", MethodCode:  ",CHAR(34),INDEX(Methods[Method Code],$A568),CHAR(34),
", MethodName:  ",CHAR(34),INDEX(Methods[Method Name],$A568),CHAR(34),
", MethodDescription:  ",CHAR(34),INDEX(Methods[Method Description],$A568),CHAR(34),
", MethodLink:  ",CHAR(34),INDEX(Methods[Method Link],$A568),CHAR(34),
", OrganizationID: *OrganizationID",TEXT(MATCH(INDEX(Methods[Organization Name],$A568),Organizations[Organization Name],0),"0000"),"}"))</f>
        <v>#REF!</v>
      </c>
      <c r="Q568" t="e">
        <f>IF(INDEX(Variables[Variable Type],$A568)="","",
CONCATENATE("  - &amp;VariableID",TEXT($A568,"0000"),
" {","VariableTypeCV:  ",CHAR(34),INDEX(Variables[Variable Type],$A568),CHAR(34),
", VariableCode:  ",CHAR(34),INDEX(Variables[Variable Code],$A568),CHAR(34),
", VariableNameCV:  ",CHAR(34),INDEX(Variables[Variable Name],$A568),CHAR(34),
", VariableDefinition:  ",CHAR(34),INDEX(Variables[Variable Definition],$A568),CHAR(34),
", SpecciationCV:  ",CHAR(34),INDEX(Variables[Speciation],$A568),CHAR(34),
", NoDataValue:  ",CHAR(34),INDEX(Variables[No Data Value],$A568),CHAR(34),"}"))</f>
        <v>#REF!</v>
      </c>
    </row>
    <row r="569" spans="1:17" x14ac:dyDescent="0.25">
      <c r="A569">
        <v>566</v>
      </c>
      <c r="D569" t="e">
        <f>IF(INDEX(People[First Name],$A569)="","",
CONCATENATE("  - &amp;PersonID",TEXT($A569,"0000"),
" {","PersonFirstName:  ",CHAR(34),INDEX(People[First Name],$A569),CHAR(34),
", PersonMiddleName:  ",CHAR(34),INDEX(People[Middle Name],$A569),CHAR(34),
", PersonLastName:  ",CHAR(34),INDEX(People[Last Name],$A569),CHAR(34),"}"))</f>
        <v>#REF!</v>
      </c>
      <c r="E569" t="e">
        <f>IF(INDEX(Organizations[Organization Type '[CV']],$A569)="","",
CONCATENATE("  - &amp;OrganizationID",TEXT($A569,"0000"),
" {","OrganizationTypeCV:  ",CHAR(34),INDEX(Organizations[Organization Type '[CV']],$A569),CHAR(34),
", OrganizationCode:  ",CHAR(34),INDEX(Organizations[Organization Code],$A569),CHAR(34),
", OrganizationName:  ",CHAR(34),INDEX(Organizations[Organization Name],$A569),CHAR(34),
", OrganizationDescription:  ",CHAR(34),INDEX(Organizations[Organization Description],$A569),CHAR(34),
", OrganizationLink:  ",CHAR(34),INDEX(Organizations[Organization Link],$A569),CHAR(34),"}"))</f>
        <v>#REF!</v>
      </c>
      <c r="F569" t="e">
        <f>IF(INDEX(People[First Name],$A569)="","",
CONCATENATE("  - &amp;AffiliationID",TEXT($A569,"0000"),
" {PersonID: *PersonID",TEXT($A569,"0000"),
", OrganizationID: *OrganizationID",TEXT(MATCH(INDEX(People[Organization Name],$A569),Organizations[Organization Name],0),"0000"),
", IsPrimaryOrganizationContact: , AffiliationStartDate: , AffiliationEndDate: , PrimaryPhone: ",
", PrimaryEmail: ",CHAR(34),INDEX(People[Primary Email],$A569),CHAR(34),
", PrimaryAddress: ",CHAR(34),INDEX(People[Primary Address],$A569),CHAR(34),
", PersonLink: }"))</f>
        <v>#REF!</v>
      </c>
      <c r="H569" t="e">
        <f>IF(COUNTA(CitationInformation)=0,"",IF(INDEX(AuthorList[Author Name],$A569)="","",
CONCATENATE("  - &amp;AuthorListID",TEXT($A569,"0000"),
"  {CitationID: *CitationID0001",
", PersonID: *PersonID",TEXT(MATCH(INDEX(AuthorList[Author Name],$A569),People[Full Name],0),"0000"),
", AuthorOrder: ",INDEX(AuthorList[Author Number],$A569),"}")))</f>
        <v>#REF!</v>
      </c>
      <c r="K569" t="e">
        <f>IF(INDEX(SamplingFeatures[Feature Code],$A569)="","",
CONCATENATE("  - &amp;SamplingFeatureID",TEXT($A569,"0000"),
" {","SamplingFeatureUUID:  ",CHAR(34),INDEX(SamplingFeatures[Sampling Feature UUID],$A569),CHAR(34),
", SamplingFeatureTypeCV:  ",CHAR(34),INDEX(SamplingFeatures[Sampling Feature Type],$A569),CHAR(34),
", SamplingFeatureCode:  ",CHAR(34),INDEX(SamplingFeatures[Feature Code],$A569),CHAR(34),
", SamplingFeatureName:  ",CHAR(34),INDEX(SamplingFeatures[Feature Name],$A569),CHAR(34),
", SamplingFeatureDescription:  ",CHAR(34),INDEX(SamplingFeatures[Feature Description],$A569),CHAR(34),
", SamplingFeatureGeotypeCV:  ",CHAR(34),INDEX(SamplingFeatures[Feature Geo Type],$A569),CHAR(34),
", FeatureGeometry:  ",CHAR(34),INDEX(SamplingFeatures[Feature Geometry],$A569),CHAR(34),
", Elevation_m:  ",CHAR(34),INDEX(SamplingFeatures[Elevation_m],$A569),CHAR(34),
", ElevationDatumCV:  ",CHAR(34),ElevationDatum,CHAR(34),"}"))</f>
        <v>#REF!</v>
      </c>
      <c r="L569" t="e">
        <f>IF(INDEX(SamplingFeatures[Sampling Feature Type],$A569)&lt;&gt;"Site","",
CONCATENATE("  - &amp;SiteID",TEXT(SUMPRODUCT(--($L$3:$L568&lt;&gt;"")),"0000"),
" {","SamplingFeatureID:  *SamplingFeatureID",TEXT($A569,"0000"),
", SiteTypeCV:  ",CHAR(34),INDEX(Sites[Site Type],$A569),CHAR(34),
", Latitude:  ",INDEX(Sites[Latitude],$A569),
", Longitude:  ",INDEX(Sites[Longitude],$A569),
", SRSName:  ",CHAR(34),LatLonDatum,CHAR(34),"}"))</f>
        <v>#REF!</v>
      </c>
      <c r="M569" t="e">
        <f>IF(INDEX(SamplingFeatures[Sampling Feature Type],$A569)&lt;&gt;"Specimen","",
CONCATENATE("  - &amp;SpecimenID",TEXT(SUMPRODUCT(--($M$3:$M568&lt;&gt;"")),"0000"),
" {","SamplingFeatureID:  *SamplingFeatureID",TEXT($A569,"0000"),
", SpecimenTypeCV:  ",CHAR(34),INDEX(Specimens[Specimen Type],$A569),CHAR(34),
", SpecimenMediumCV:  ",INDEX(Specimens[Specimen Medium],$A569),
", IsFieldSpecimen:  ",CHAR(34),INDEX(Specimens[Is Field Specimen?],$A569),CHAR(34),"}"))</f>
        <v>#REF!</v>
      </c>
      <c r="N569" t="e">
        <f>IF(COUNTA(SpatialOffsets[])=0,"", IF(INDEX(SpatialOffsets[Spatial Offset Type],$A569)="","",
CONCATENATE("  - &amp;SpatialOffsetID",TEXT($A569,"0000"),
" {","SpatialOffsetTypeCV:  ",CHAR(34),INDEX(SpatialOffsets[Spatial Offset Type],$A569),CHAR(34),
", Offset1Value:  ",INDEX(SpatialOffsets[Offset 1 Value],$A569),
", Offset1UnitID:  ",CHAR(34),INDEX(SpatialOffsets[Offset 1 Unit],$A569),CHAR(34),
", Offset2Value:  ",INDEX(SpatialOffsets[Offset 2 Value],$A569),
", Offset2UnitID:  ",CHAR(34),INDEX(SpatialOffsets[Offset 2 Unit],$A569),CHAR(34),
", Offset3Value:  ",INDEX(SpatialOffsets[Offset 3 Value],$A569),
", Offset3UnitID:  ",CHAR(34),INDEX(SpatialOffsets[Offset 3 Unit],$A569),CHAR(34),,"}")))</f>
        <v>#REF!</v>
      </c>
      <c r="O569" t="e">
        <f>IF(COUNTA(RelatedFeatures[])=0,"", IF(INDEX(RelatedFeatures[First Sampling Feature Code],$A569)="","",
CONCATENATE("  - &amp;RelationID",TEXT($A569,"0000"),
" {","SamplingFeatureID:  *SamplingFeatureID",TEXT(MATCH(INDEX(RelatedFeatures[First Sampling Feature Code],$A569),SamplingFeatures[Feature Code],0),"0000"),
", RelationshipTypeCV:  ",CHAR(34),INDEX(RelatedFeatures[Relationship Type],$A569),CHAR(34),
", RelatedFeatureID: *SamplingFeatureID",TEXT(MATCH(INDEX(RelatedFeatures[Second Sampling Feature Code],$A569),SamplingFeatures[Feature Code],0),"0000"),
", SpatialOffsetID:  ",IF(INDEX(RelatedFeatures[Offset Number],$A569)="","",CONCATENATE("*SpatialOffsetID",TEXT(INDEX(RelatedFeatures[Offset Number],$A569),"0000"))),"}")))</f>
        <v>#REF!</v>
      </c>
      <c r="P569" t="e">
        <f>IF(INDEX(Methods[Method Type],$A569)="","",
CONCATENATE("  - &amp;MethodID",TEXT($A569,"0000"),
" {","MethodTypeCV:  ",CHAR(34),INDEX(Methods[Method Type],$A569),CHAR(34),
", MethodCode:  ",CHAR(34),INDEX(Methods[Method Code],$A569),CHAR(34),
", MethodName:  ",CHAR(34),INDEX(Methods[Method Name],$A569),CHAR(34),
", MethodDescription:  ",CHAR(34),INDEX(Methods[Method Description],$A569),CHAR(34),
", MethodLink:  ",CHAR(34),INDEX(Methods[Method Link],$A569),CHAR(34),
", OrganizationID: *OrganizationID",TEXT(MATCH(INDEX(Methods[Organization Name],$A569),Organizations[Organization Name],0),"0000"),"}"))</f>
        <v>#REF!</v>
      </c>
      <c r="Q569" t="e">
        <f>IF(INDEX(Variables[Variable Type],$A569)="","",
CONCATENATE("  - &amp;VariableID",TEXT($A569,"0000"),
" {","VariableTypeCV:  ",CHAR(34),INDEX(Variables[Variable Type],$A569),CHAR(34),
", VariableCode:  ",CHAR(34),INDEX(Variables[Variable Code],$A569),CHAR(34),
", VariableNameCV:  ",CHAR(34),INDEX(Variables[Variable Name],$A569),CHAR(34),
", VariableDefinition:  ",CHAR(34),INDEX(Variables[Variable Definition],$A569),CHAR(34),
", SpecciationCV:  ",CHAR(34),INDEX(Variables[Speciation],$A569),CHAR(34),
", NoDataValue:  ",CHAR(34),INDEX(Variables[No Data Value],$A569),CHAR(34),"}"))</f>
        <v>#REF!</v>
      </c>
    </row>
    <row r="570" spans="1:17" x14ac:dyDescent="0.25">
      <c r="A570">
        <v>567</v>
      </c>
      <c r="D570" t="e">
        <f>IF(INDEX(People[First Name],$A570)="","",
CONCATENATE("  - &amp;PersonID",TEXT($A570,"0000"),
" {","PersonFirstName:  ",CHAR(34),INDEX(People[First Name],$A570),CHAR(34),
", PersonMiddleName:  ",CHAR(34),INDEX(People[Middle Name],$A570),CHAR(34),
", PersonLastName:  ",CHAR(34),INDEX(People[Last Name],$A570),CHAR(34),"}"))</f>
        <v>#REF!</v>
      </c>
      <c r="E570" t="e">
        <f>IF(INDEX(Organizations[Organization Type '[CV']],$A570)="","",
CONCATENATE("  - &amp;OrganizationID",TEXT($A570,"0000"),
" {","OrganizationTypeCV:  ",CHAR(34),INDEX(Organizations[Organization Type '[CV']],$A570),CHAR(34),
", OrganizationCode:  ",CHAR(34),INDEX(Organizations[Organization Code],$A570),CHAR(34),
", OrganizationName:  ",CHAR(34),INDEX(Organizations[Organization Name],$A570),CHAR(34),
", OrganizationDescription:  ",CHAR(34),INDEX(Organizations[Organization Description],$A570),CHAR(34),
", OrganizationLink:  ",CHAR(34),INDEX(Organizations[Organization Link],$A570),CHAR(34),"}"))</f>
        <v>#REF!</v>
      </c>
      <c r="F570" t="e">
        <f>IF(INDEX(People[First Name],$A570)="","",
CONCATENATE("  - &amp;AffiliationID",TEXT($A570,"0000"),
" {PersonID: *PersonID",TEXT($A570,"0000"),
", OrganizationID: *OrganizationID",TEXT(MATCH(INDEX(People[Organization Name],$A570),Organizations[Organization Name],0),"0000"),
", IsPrimaryOrganizationContact: , AffiliationStartDate: , AffiliationEndDate: , PrimaryPhone: ",
", PrimaryEmail: ",CHAR(34),INDEX(People[Primary Email],$A570),CHAR(34),
", PrimaryAddress: ",CHAR(34),INDEX(People[Primary Address],$A570),CHAR(34),
", PersonLink: }"))</f>
        <v>#REF!</v>
      </c>
      <c r="H570" t="e">
        <f>IF(COUNTA(CitationInformation)=0,"",IF(INDEX(AuthorList[Author Name],$A570)="","",
CONCATENATE("  - &amp;AuthorListID",TEXT($A570,"0000"),
"  {CitationID: *CitationID0001",
", PersonID: *PersonID",TEXT(MATCH(INDEX(AuthorList[Author Name],$A570),People[Full Name],0),"0000"),
", AuthorOrder: ",INDEX(AuthorList[Author Number],$A570),"}")))</f>
        <v>#REF!</v>
      </c>
      <c r="K570" t="e">
        <f>IF(INDEX(SamplingFeatures[Feature Code],$A570)="","",
CONCATENATE("  - &amp;SamplingFeatureID",TEXT($A570,"0000"),
" {","SamplingFeatureUUID:  ",CHAR(34),INDEX(SamplingFeatures[Sampling Feature UUID],$A570),CHAR(34),
", SamplingFeatureTypeCV:  ",CHAR(34),INDEX(SamplingFeatures[Sampling Feature Type],$A570),CHAR(34),
", SamplingFeatureCode:  ",CHAR(34),INDEX(SamplingFeatures[Feature Code],$A570),CHAR(34),
", SamplingFeatureName:  ",CHAR(34),INDEX(SamplingFeatures[Feature Name],$A570),CHAR(34),
", SamplingFeatureDescription:  ",CHAR(34),INDEX(SamplingFeatures[Feature Description],$A570),CHAR(34),
", SamplingFeatureGeotypeCV:  ",CHAR(34),INDEX(SamplingFeatures[Feature Geo Type],$A570),CHAR(34),
", FeatureGeometry:  ",CHAR(34),INDEX(SamplingFeatures[Feature Geometry],$A570),CHAR(34),
", Elevation_m:  ",CHAR(34),INDEX(SamplingFeatures[Elevation_m],$A570),CHAR(34),
", ElevationDatumCV:  ",CHAR(34),ElevationDatum,CHAR(34),"}"))</f>
        <v>#REF!</v>
      </c>
      <c r="L570" t="e">
        <f>IF(INDEX(SamplingFeatures[Sampling Feature Type],$A570)&lt;&gt;"Site","",
CONCATENATE("  - &amp;SiteID",TEXT(SUMPRODUCT(--($L$3:$L569&lt;&gt;"")),"0000"),
" {","SamplingFeatureID:  *SamplingFeatureID",TEXT($A570,"0000"),
", SiteTypeCV:  ",CHAR(34),INDEX(Sites[Site Type],$A570),CHAR(34),
", Latitude:  ",INDEX(Sites[Latitude],$A570),
", Longitude:  ",INDEX(Sites[Longitude],$A570),
", SRSName:  ",CHAR(34),LatLonDatum,CHAR(34),"}"))</f>
        <v>#REF!</v>
      </c>
      <c r="M570" t="e">
        <f>IF(INDEX(SamplingFeatures[Sampling Feature Type],$A570)&lt;&gt;"Specimen","",
CONCATENATE("  - &amp;SpecimenID",TEXT(SUMPRODUCT(--($M$3:$M569&lt;&gt;"")),"0000"),
" {","SamplingFeatureID:  *SamplingFeatureID",TEXT($A570,"0000"),
", SpecimenTypeCV:  ",CHAR(34),INDEX(Specimens[Specimen Type],$A570),CHAR(34),
", SpecimenMediumCV:  ",INDEX(Specimens[Specimen Medium],$A570),
", IsFieldSpecimen:  ",CHAR(34),INDEX(Specimens[Is Field Specimen?],$A570),CHAR(34),"}"))</f>
        <v>#REF!</v>
      </c>
      <c r="N570" t="e">
        <f>IF(COUNTA(SpatialOffsets[])=0,"", IF(INDEX(SpatialOffsets[Spatial Offset Type],$A570)="","",
CONCATENATE("  - &amp;SpatialOffsetID",TEXT($A570,"0000"),
" {","SpatialOffsetTypeCV:  ",CHAR(34),INDEX(SpatialOffsets[Spatial Offset Type],$A570),CHAR(34),
", Offset1Value:  ",INDEX(SpatialOffsets[Offset 1 Value],$A570),
", Offset1UnitID:  ",CHAR(34),INDEX(SpatialOffsets[Offset 1 Unit],$A570),CHAR(34),
", Offset2Value:  ",INDEX(SpatialOffsets[Offset 2 Value],$A570),
", Offset2UnitID:  ",CHAR(34),INDEX(SpatialOffsets[Offset 2 Unit],$A570),CHAR(34),
", Offset3Value:  ",INDEX(SpatialOffsets[Offset 3 Value],$A570),
", Offset3UnitID:  ",CHAR(34),INDEX(SpatialOffsets[Offset 3 Unit],$A570),CHAR(34),,"}")))</f>
        <v>#REF!</v>
      </c>
      <c r="O570" t="e">
        <f>IF(COUNTA(RelatedFeatures[])=0,"", IF(INDEX(RelatedFeatures[First Sampling Feature Code],$A570)="","",
CONCATENATE("  - &amp;RelationID",TEXT($A570,"0000"),
" {","SamplingFeatureID:  *SamplingFeatureID",TEXT(MATCH(INDEX(RelatedFeatures[First Sampling Feature Code],$A570),SamplingFeatures[Feature Code],0),"0000"),
", RelationshipTypeCV:  ",CHAR(34),INDEX(RelatedFeatures[Relationship Type],$A570),CHAR(34),
", RelatedFeatureID: *SamplingFeatureID",TEXT(MATCH(INDEX(RelatedFeatures[Second Sampling Feature Code],$A570),SamplingFeatures[Feature Code],0),"0000"),
", SpatialOffsetID:  ",IF(INDEX(RelatedFeatures[Offset Number],$A570)="","",CONCATENATE("*SpatialOffsetID",TEXT(INDEX(RelatedFeatures[Offset Number],$A570),"0000"))),"}")))</f>
        <v>#REF!</v>
      </c>
      <c r="P570" t="e">
        <f>IF(INDEX(Methods[Method Type],$A570)="","",
CONCATENATE("  - &amp;MethodID",TEXT($A570,"0000"),
" {","MethodTypeCV:  ",CHAR(34),INDEX(Methods[Method Type],$A570),CHAR(34),
", MethodCode:  ",CHAR(34),INDEX(Methods[Method Code],$A570),CHAR(34),
", MethodName:  ",CHAR(34),INDEX(Methods[Method Name],$A570),CHAR(34),
", MethodDescription:  ",CHAR(34),INDEX(Methods[Method Description],$A570),CHAR(34),
", MethodLink:  ",CHAR(34),INDEX(Methods[Method Link],$A570),CHAR(34),
", OrganizationID: *OrganizationID",TEXT(MATCH(INDEX(Methods[Organization Name],$A570),Organizations[Organization Name],0),"0000"),"}"))</f>
        <v>#REF!</v>
      </c>
      <c r="Q570" t="e">
        <f>IF(INDEX(Variables[Variable Type],$A570)="","",
CONCATENATE("  - &amp;VariableID",TEXT($A570,"0000"),
" {","VariableTypeCV:  ",CHAR(34),INDEX(Variables[Variable Type],$A570),CHAR(34),
", VariableCode:  ",CHAR(34),INDEX(Variables[Variable Code],$A570),CHAR(34),
", VariableNameCV:  ",CHAR(34),INDEX(Variables[Variable Name],$A570),CHAR(34),
", VariableDefinition:  ",CHAR(34),INDEX(Variables[Variable Definition],$A570),CHAR(34),
", SpecciationCV:  ",CHAR(34),INDEX(Variables[Speciation],$A570),CHAR(34),
", NoDataValue:  ",CHAR(34),INDEX(Variables[No Data Value],$A570),CHAR(34),"}"))</f>
        <v>#REF!</v>
      </c>
    </row>
    <row r="571" spans="1:17" x14ac:dyDescent="0.25">
      <c r="A571">
        <v>568</v>
      </c>
      <c r="D571" t="e">
        <f>IF(INDEX(People[First Name],$A571)="","",
CONCATENATE("  - &amp;PersonID",TEXT($A571,"0000"),
" {","PersonFirstName:  ",CHAR(34),INDEX(People[First Name],$A571),CHAR(34),
", PersonMiddleName:  ",CHAR(34),INDEX(People[Middle Name],$A571),CHAR(34),
", PersonLastName:  ",CHAR(34),INDEX(People[Last Name],$A571),CHAR(34),"}"))</f>
        <v>#REF!</v>
      </c>
      <c r="E571" t="e">
        <f>IF(INDEX(Organizations[Organization Type '[CV']],$A571)="","",
CONCATENATE("  - &amp;OrganizationID",TEXT($A571,"0000"),
" {","OrganizationTypeCV:  ",CHAR(34),INDEX(Organizations[Organization Type '[CV']],$A571),CHAR(34),
", OrganizationCode:  ",CHAR(34),INDEX(Organizations[Organization Code],$A571),CHAR(34),
", OrganizationName:  ",CHAR(34),INDEX(Organizations[Organization Name],$A571),CHAR(34),
", OrganizationDescription:  ",CHAR(34),INDEX(Organizations[Organization Description],$A571),CHAR(34),
", OrganizationLink:  ",CHAR(34),INDEX(Organizations[Organization Link],$A571),CHAR(34),"}"))</f>
        <v>#REF!</v>
      </c>
      <c r="F571" t="e">
        <f>IF(INDEX(People[First Name],$A571)="","",
CONCATENATE("  - &amp;AffiliationID",TEXT($A571,"0000"),
" {PersonID: *PersonID",TEXT($A571,"0000"),
", OrganizationID: *OrganizationID",TEXT(MATCH(INDEX(People[Organization Name],$A571),Organizations[Organization Name],0),"0000"),
", IsPrimaryOrganizationContact: , AffiliationStartDate: , AffiliationEndDate: , PrimaryPhone: ",
", PrimaryEmail: ",CHAR(34),INDEX(People[Primary Email],$A571),CHAR(34),
", PrimaryAddress: ",CHAR(34),INDEX(People[Primary Address],$A571),CHAR(34),
", PersonLink: }"))</f>
        <v>#REF!</v>
      </c>
      <c r="H571" t="e">
        <f>IF(COUNTA(CitationInformation)=0,"",IF(INDEX(AuthorList[Author Name],$A571)="","",
CONCATENATE("  - &amp;AuthorListID",TEXT($A571,"0000"),
"  {CitationID: *CitationID0001",
", PersonID: *PersonID",TEXT(MATCH(INDEX(AuthorList[Author Name],$A571),People[Full Name],0),"0000"),
", AuthorOrder: ",INDEX(AuthorList[Author Number],$A571),"}")))</f>
        <v>#REF!</v>
      </c>
      <c r="K571" t="e">
        <f>IF(INDEX(SamplingFeatures[Feature Code],$A571)="","",
CONCATENATE("  - &amp;SamplingFeatureID",TEXT($A571,"0000"),
" {","SamplingFeatureUUID:  ",CHAR(34),INDEX(SamplingFeatures[Sampling Feature UUID],$A571),CHAR(34),
", SamplingFeatureTypeCV:  ",CHAR(34),INDEX(SamplingFeatures[Sampling Feature Type],$A571),CHAR(34),
", SamplingFeatureCode:  ",CHAR(34),INDEX(SamplingFeatures[Feature Code],$A571),CHAR(34),
", SamplingFeatureName:  ",CHAR(34),INDEX(SamplingFeatures[Feature Name],$A571),CHAR(34),
", SamplingFeatureDescription:  ",CHAR(34),INDEX(SamplingFeatures[Feature Description],$A571),CHAR(34),
", SamplingFeatureGeotypeCV:  ",CHAR(34),INDEX(SamplingFeatures[Feature Geo Type],$A571),CHAR(34),
", FeatureGeometry:  ",CHAR(34),INDEX(SamplingFeatures[Feature Geometry],$A571),CHAR(34),
", Elevation_m:  ",CHAR(34),INDEX(SamplingFeatures[Elevation_m],$A571),CHAR(34),
", ElevationDatumCV:  ",CHAR(34),ElevationDatum,CHAR(34),"}"))</f>
        <v>#REF!</v>
      </c>
      <c r="L571" t="e">
        <f>IF(INDEX(SamplingFeatures[Sampling Feature Type],$A571)&lt;&gt;"Site","",
CONCATENATE("  - &amp;SiteID",TEXT(SUMPRODUCT(--($L$3:$L570&lt;&gt;"")),"0000"),
" {","SamplingFeatureID:  *SamplingFeatureID",TEXT($A571,"0000"),
", SiteTypeCV:  ",CHAR(34),INDEX(Sites[Site Type],$A571),CHAR(34),
", Latitude:  ",INDEX(Sites[Latitude],$A571),
", Longitude:  ",INDEX(Sites[Longitude],$A571),
", SRSName:  ",CHAR(34),LatLonDatum,CHAR(34),"}"))</f>
        <v>#REF!</v>
      </c>
      <c r="M571" t="e">
        <f>IF(INDEX(SamplingFeatures[Sampling Feature Type],$A571)&lt;&gt;"Specimen","",
CONCATENATE("  - &amp;SpecimenID",TEXT(SUMPRODUCT(--($M$3:$M570&lt;&gt;"")),"0000"),
" {","SamplingFeatureID:  *SamplingFeatureID",TEXT($A571,"0000"),
", SpecimenTypeCV:  ",CHAR(34),INDEX(Specimens[Specimen Type],$A571),CHAR(34),
", SpecimenMediumCV:  ",INDEX(Specimens[Specimen Medium],$A571),
", IsFieldSpecimen:  ",CHAR(34),INDEX(Specimens[Is Field Specimen?],$A571),CHAR(34),"}"))</f>
        <v>#REF!</v>
      </c>
      <c r="N571" t="e">
        <f>IF(COUNTA(SpatialOffsets[])=0,"", IF(INDEX(SpatialOffsets[Spatial Offset Type],$A571)="","",
CONCATENATE("  - &amp;SpatialOffsetID",TEXT($A571,"0000"),
" {","SpatialOffsetTypeCV:  ",CHAR(34),INDEX(SpatialOffsets[Spatial Offset Type],$A571),CHAR(34),
", Offset1Value:  ",INDEX(SpatialOffsets[Offset 1 Value],$A571),
", Offset1UnitID:  ",CHAR(34),INDEX(SpatialOffsets[Offset 1 Unit],$A571),CHAR(34),
", Offset2Value:  ",INDEX(SpatialOffsets[Offset 2 Value],$A571),
", Offset2UnitID:  ",CHAR(34),INDEX(SpatialOffsets[Offset 2 Unit],$A571),CHAR(34),
", Offset3Value:  ",INDEX(SpatialOffsets[Offset 3 Value],$A571),
", Offset3UnitID:  ",CHAR(34),INDEX(SpatialOffsets[Offset 3 Unit],$A571),CHAR(34),,"}")))</f>
        <v>#REF!</v>
      </c>
      <c r="O571" t="e">
        <f>IF(COUNTA(RelatedFeatures[])=0,"", IF(INDEX(RelatedFeatures[First Sampling Feature Code],$A571)="","",
CONCATENATE("  - &amp;RelationID",TEXT($A571,"0000"),
" {","SamplingFeatureID:  *SamplingFeatureID",TEXT(MATCH(INDEX(RelatedFeatures[First Sampling Feature Code],$A571),SamplingFeatures[Feature Code],0),"0000"),
", RelationshipTypeCV:  ",CHAR(34),INDEX(RelatedFeatures[Relationship Type],$A571),CHAR(34),
", RelatedFeatureID: *SamplingFeatureID",TEXT(MATCH(INDEX(RelatedFeatures[Second Sampling Feature Code],$A571),SamplingFeatures[Feature Code],0),"0000"),
", SpatialOffsetID:  ",IF(INDEX(RelatedFeatures[Offset Number],$A571)="","",CONCATENATE("*SpatialOffsetID",TEXT(INDEX(RelatedFeatures[Offset Number],$A571),"0000"))),"}")))</f>
        <v>#REF!</v>
      </c>
      <c r="P571" t="e">
        <f>IF(INDEX(Methods[Method Type],$A571)="","",
CONCATENATE("  - &amp;MethodID",TEXT($A571,"0000"),
" {","MethodTypeCV:  ",CHAR(34),INDEX(Methods[Method Type],$A571),CHAR(34),
", MethodCode:  ",CHAR(34),INDEX(Methods[Method Code],$A571),CHAR(34),
", MethodName:  ",CHAR(34),INDEX(Methods[Method Name],$A571),CHAR(34),
", MethodDescription:  ",CHAR(34),INDEX(Methods[Method Description],$A571),CHAR(34),
", MethodLink:  ",CHAR(34),INDEX(Methods[Method Link],$A571),CHAR(34),
", OrganizationID: *OrganizationID",TEXT(MATCH(INDEX(Methods[Organization Name],$A571),Organizations[Organization Name],0),"0000"),"}"))</f>
        <v>#REF!</v>
      </c>
      <c r="Q571" t="e">
        <f>IF(INDEX(Variables[Variable Type],$A571)="","",
CONCATENATE("  - &amp;VariableID",TEXT($A571,"0000"),
" {","VariableTypeCV:  ",CHAR(34),INDEX(Variables[Variable Type],$A571),CHAR(34),
", VariableCode:  ",CHAR(34),INDEX(Variables[Variable Code],$A571),CHAR(34),
", VariableNameCV:  ",CHAR(34),INDEX(Variables[Variable Name],$A571),CHAR(34),
", VariableDefinition:  ",CHAR(34),INDEX(Variables[Variable Definition],$A571),CHAR(34),
", SpecciationCV:  ",CHAR(34),INDEX(Variables[Speciation],$A571),CHAR(34),
", NoDataValue:  ",CHAR(34),INDEX(Variables[No Data Value],$A571),CHAR(34),"}"))</f>
        <v>#REF!</v>
      </c>
    </row>
    <row r="572" spans="1:17" x14ac:dyDescent="0.25">
      <c r="A572">
        <v>569</v>
      </c>
      <c r="D572" t="e">
        <f>IF(INDEX(People[First Name],$A572)="","",
CONCATENATE("  - &amp;PersonID",TEXT($A572,"0000"),
" {","PersonFirstName:  ",CHAR(34),INDEX(People[First Name],$A572),CHAR(34),
", PersonMiddleName:  ",CHAR(34),INDEX(People[Middle Name],$A572),CHAR(34),
", PersonLastName:  ",CHAR(34),INDEX(People[Last Name],$A572),CHAR(34),"}"))</f>
        <v>#REF!</v>
      </c>
      <c r="E572" t="e">
        <f>IF(INDEX(Organizations[Organization Type '[CV']],$A572)="","",
CONCATENATE("  - &amp;OrganizationID",TEXT($A572,"0000"),
" {","OrganizationTypeCV:  ",CHAR(34),INDEX(Organizations[Organization Type '[CV']],$A572),CHAR(34),
", OrganizationCode:  ",CHAR(34),INDEX(Organizations[Organization Code],$A572),CHAR(34),
", OrganizationName:  ",CHAR(34),INDEX(Organizations[Organization Name],$A572),CHAR(34),
", OrganizationDescription:  ",CHAR(34),INDEX(Organizations[Organization Description],$A572),CHAR(34),
", OrganizationLink:  ",CHAR(34),INDEX(Organizations[Organization Link],$A572),CHAR(34),"}"))</f>
        <v>#REF!</v>
      </c>
      <c r="F572" t="e">
        <f>IF(INDEX(People[First Name],$A572)="","",
CONCATENATE("  - &amp;AffiliationID",TEXT($A572,"0000"),
" {PersonID: *PersonID",TEXT($A572,"0000"),
", OrganizationID: *OrganizationID",TEXT(MATCH(INDEX(People[Organization Name],$A572),Organizations[Organization Name],0),"0000"),
", IsPrimaryOrganizationContact: , AffiliationStartDate: , AffiliationEndDate: , PrimaryPhone: ",
", PrimaryEmail: ",CHAR(34),INDEX(People[Primary Email],$A572),CHAR(34),
", PrimaryAddress: ",CHAR(34),INDEX(People[Primary Address],$A572),CHAR(34),
", PersonLink: }"))</f>
        <v>#REF!</v>
      </c>
      <c r="H572" t="e">
        <f>IF(COUNTA(CitationInformation)=0,"",IF(INDEX(AuthorList[Author Name],$A572)="","",
CONCATENATE("  - &amp;AuthorListID",TEXT($A572,"0000"),
"  {CitationID: *CitationID0001",
", PersonID: *PersonID",TEXT(MATCH(INDEX(AuthorList[Author Name],$A572),People[Full Name],0),"0000"),
", AuthorOrder: ",INDEX(AuthorList[Author Number],$A572),"}")))</f>
        <v>#REF!</v>
      </c>
      <c r="K572" t="e">
        <f>IF(INDEX(SamplingFeatures[Feature Code],$A572)="","",
CONCATENATE("  - &amp;SamplingFeatureID",TEXT($A572,"0000"),
" {","SamplingFeatureUUID:  ",CHAR(34),INDEX(SamplingFeatures[Sampling Feature UUID],$A572),CHAR(34),
", SamplingFeatureTypeCV:  ",CHAR(34),INDEX(SamplingFeatures[Sampling Feature Type],$A572),CHAR(34),
", SamplingFeatureCode:  ",CHAR(34),INDEX(SamplingFeatures[Feature Code],$A572),CHAR(34),
", SamplingFeatureName:  ",CHAR(34),INDEX(SamplingFeatures[Feature Name],$A572),CHAR(34),
", SamplingFeatureDescription:  ",CHAR(34),INDEX(SamplingFeatures[Feature Description],$A572),CHAR(34),
", SamplingFeatureGeotypeCV:  ",CHAR(34),INDEX(SamplingFeatures[Feature Geo Type],$A572),CHAR(34),
", FeatureGeometry:  ",CHAR(34),INDEX(SamplingFeatures[Feature Geometry],$A572),CHAR(34),
", Elevation_m:  ",CHAR(34),INDEX(SamplingFeatures[Elevation_m],$A572),CHAR(34),
", ElevationDatumCV:  ",CHAR(34),ElevationDatum,CHAR(34),"}"))</f>
        <v>#REF!</v>
      </c>
      <c r="L572" t="e">
        <f>IF(INDEX(SamplingFeatures[Sampling Feature Type],$A572)&lt;&gt;"Site","",
CONCATENATE("  - &amp;SiteID",TEXT(SUMPRODUCT(--($L$3:$L571&lt;&gt;"")),"0000"),
" {","SamplingFeatureID:  *SamplingFeatureID",TEXT($A572,"0000"),
", SiteTypeCV:  ",CHAR(34),INDEX(Sites[Site Type],$A572),CHAR(34),
", Latitude:  ",INDEX(Sites[Latitude],$A572),
", Longitude:  ",INDEX(Sites[Longitude],$A572),
", SRSName:  ",CHAR(34),LatLonDatum,CHAR(34),"}"))</f>
        <v>#REF!</v>
      </c>
      <c r="M572" t="e">
        <f>IF(INDEX(SamplingFeatures[Sampling Feature Type],$A572)&lt;&gt;"Specimen","",
CONCATENATE("  - &amp;SpecimenID",TEXT(SUMPRODUCT(--($M$3:$M571&lt;&gt;"")),"0000"),
" {","SamplingFeatureID:  *SamplingFeatureID",TEXT($A572,"0000"),
", SpecimenTypeCV:  ",CHAR(34),INDEX(Specimens[Specimen Type],$A572),CHAR(34),
", SpecimenMediumCV:  ",INDEX(Specimens[Specimen Medium],$A572),
", IsFieldSpecimen:  ",CHAR(34),INDEX(Specimens[Is Field Specimen?],$A572),CHAR(34),"}"))</f>
        <v>#REF!</v>
      </c>
      <c r="N572" t="e">
        <f>IF(COUNTA(SpatialOffsets[])=0,"", IF(INDEX(SpatialOffsets[Spatial Offset Type],$A572)="","",
CONCATENATE("  - &amp;SpatialOffsetID",TEXT($A572,"0000"),
" {","SpatialOffsetTypeCV:  ",CHAR(34),INDEX(SpatialOffsets[Spatial Offset Type],$A572),CHAR(34),
", Offset1Value:  ",INDEX(SpatialOffsets[Offset 1 Value],$A572),
", Offset1UnitID:  ",CHAR(34),INDEX(SpatialOffsets[Offset 1 Unit],$A572),CHAR(34),
", Offset2Value:  ",INDEX(SpatialOffsets[Offset 2 Value],$A572),
", Offset2UnitID:  ",CHAR(34),INDEX(SpatialOffsets[Offset 2 Unit],$A572),CHAR(34),
", Offset3Value:  ",INDEX(SpatialOffsets[Offset 3 Value],$A572),
", Offset3UnitID:  ",CHAR(34),INDEX(SpatialOffsets[Offset 3 Unit],$A572),CHAR(34),,"}")))</f>
        <v>#REF!</v>
      </c>
      <c r="O572" t="e">
        <f>IF(COUNTA(RelatedFeatures[])=0,"", IF(INDEX(RelatedFeatures[First Sampling Feature Code],$A572)="","",
CONCATENATE("  - &amp;RelationID",TEXT($A572,"0000"),
" {","SamplingFeatureID:  *SamplingFeatureID",TEXT(MATCH(INDEX(RelatedFeatures[First Sampling Feature Code],$A572),SamplingFeatures[Feature Code],0),"0000"),
", RelationshipTypeCV:  ",CHAR(34),INDEX(RelatedFeatures[Relationship Type],$A572),CHAR(34),
", RelatedFeatureID: *SamplingFeatureID",TEXT(MATCH(INDEX(RelatedFeatures[Second Sampling Feature Code],$A572),SamplingFeatures[Feature Code],0),"0000"),
", SpatialOffsetID:  ",IF(INDEX(RelatedFeatures[Offset Number],$A572)="","",CONCATENATE("*SpatialOffsetID",TEXT(INDEX(RelatedFeatures[Offset Number],$A572),"0000"))),"}")))</f>
        <v>#REF!</v>
      </c>
      <c r="P572" t="e">
        <f>IF(INDEX(Methods[Method Type],$A572)="","",
CONCATENATE("  - &amp;MethodID",TEXT($A572,"0000"),
" {","MethodTypeCV:  ",CHAR(34),INDEX(Methods[Method Type],$A572),CHAR(34),
", MethodCode:  ",CHAR(34),INDEX(Methods[Method Code],$A572),CHAR(34),
", MethodName:  ",CHAR(34),INDEX(Methods[Method Name],$A572),CHAR(34),
", MethodDescription:  ",CHAR(34),INDEX(Methods[Method Description],$A572),CHAR(34),
", MethodLink:  ",CHAR(34),INDEX(Methods[Method Link],$A572),CHAR(34),
", OrganizationID: *OrganizationID",TEXT(MATCH(INDEX(Methods[Organization Name],$A572),Organizations[Organization Name],0),"0000"),"}"))</f>
        <v>#REF!</v>
      </c>
      <c r="Q572" t="e">
        <f>IF(INDEX(Variables[Variable Type],$A572)="","",
CONCATENATE("  - &amp;VariableID",TEXT($A572,"0000"),
" {","VariableTypeCV:  ",CHAR(34),INDEX(Variables[Variable Type],$A572),CHAR(34),
", VariableCode:  ",CHAR(34),INDEX(Variables[Variable Code],$A572),CHAR(34),
", VariableNameCV:  ",CHAR(34),INDEX(Variables[Variable Name],$A572),CHAR(34),
", VariableDefinition:  ",CHAR(34),INDEX(Variables[Variable Definition],$A572),CHAR(34),
", SpecciationCV:  ",CHAR(34),INDEX(Variables[Speciation],$A572),CHAR(34),
", NoDataValue:  ",CHAR(34),INDEX(Variables[No Data Value],$A572),CHAR(34),"}"))</f>
        <v>#REF!</v>
      </c>
    </row>
    <row r="573" spans="1:17" x14ac:dyDescent="0.25">
      <c r="A573">
        <v>570</v>
      </c>
      <c r="D573" t="e">
        <f>IF(INDEX(People[First Name],$A573)="","",
CONCATENATE("  - &amp;PersonID",TEXT($A573,"0000"),
" {","PersonFirstName:  ",CHAR(34),INDEX(People[First Name],$A573),CHAR(34),
", PersonMiddleName:  ",CHAR(34),INDEX(People[Middle Name],$A573),CHAR(34),
", PersonLastName:  ",CHAR(34),INDEX(People[Last Name],$A573),CHAR(34),"}"))</f>
        <v>#REF!</v>
      </c>
      <c r="E573" t="e">
        <f>IF(INDEX(Organizations[Organization Type '[CV']],$A573)="","",
CONCATENATE("  - &amp;OrganizationID",TEXT($A573,"0000"),
" {","OrganizationTypeCV:  ",CHAR(34),INDEX(Organizations[Organization Type '[CV']],$A573),CHAR(34),
", OrganizationCode:  ",CHAR(34),INDEX(Organizations[Organization Code],$A573),CHAR(34),
", OrganizationName:  ",CHAR(34),INDEX(Organizations[Organization Name],$A573),CHAR(34),
", OrganizationDescription:  ",CHAR(34),INDEX(Organizations[Organization Description],$A573),CHAR(34),
", OrganizationLink:  ",CHAR(34),INDEX(Organizations[Organization Link],$A573),CHAR(34),"}"))</f>
        <v>#REF!</v>
      </c>
      <c r="F573" t="e">
        <f>IF(INDEX(People[First Name],$A573)="","",
CONCATENATE("  - &amp;AffiliationID",TEXT($A573,"0000"),
" {PersonID: *PersonID",TEXT($A573,"0000"),
", OrganizationID: *OrganizationID",TEXT(MATCH(INDEX(People[Organization Name],$A573),Organizations[Organization Name],0),"0000"),
", IsPrimaryOrganizationContact: , AffiliationStartDate: , AffiliationEndDate: , PrimaryPhone: ",
", PrimaryEmail: ",CHAR(34),INDEX(People[Primary Email],$A573),CHAR(34),
", PrimaryAddress: ",CHAR(34),INDEX(People[Primary Address],$A573),CHAR(34),
", PersonLink: }"))</f>
        <v>#REF!</v>
      </c>
      <c r="H573" t="e">
        <f>IF(COUNTA(CitationInformation)=0,"",IF(INDEX(AuthorList[Author Name],$A573)="","",
CONCATENATE("  - &amp;AuthorListID",TEXT($A573,"0000"),
"  {CitationID: *CitationID0001",
", PersonID: *PersonID",TEXT(MATCH(INDEX(AuthorList[Author Name],$A573),People[Full Name],0),"0000"),
", AuthorOrder: ",INDEX(AuthorList[Author Number],$A573),"}")))</f>
        <v>#REF!</v>
      </c>
      <c r="K573" t="e">
        <f>IF(INDEX(SamplingFeatures[Feature Code],$A573)="","",
CONCATENATE("  - &amp;SamplingFeatureID",TEXT($A573,"0000"),
" {","SamplingFeatureUUID:  ",CHAR(34),INDEX(SamplingFeatures[Sampling Feature UUID],$A573),CHAR(34),
", SamplingFeatureTypeCV:  ",CHAR(34),INDEX(SamplingFeatures[Sampling Feature Type],$A573),CHAR(34),
", SamplingFeatureCode:  ",CHAR(34),INDEX(SamplingFeatures[Feature Code],$A573),CHAR(34),
", SamplingFeatureName:  ",CHAR(34),INDEX(SamplingFeatures[Feature Name],$A573),CHAR(34),
", SamplingFeatureDescription:  ",CHAR(34),INDEX(SamplingFeatures[Feature Description],$A573),CHAR(34),
", SamplingFeatureGeotypeCV:  ",CHAR(34),INDEX(SamplingFeatures[Feature Geo Type],$A573),CHAR(34),
", FeatureGeometry:  ",CHAR(34),INDEX(SamplingFeatures[Feature Geometry],$A573),CHAR(34),
", Elevation_m:  ",CHAR(34),INDEX(SamplingFeatures[Elevation_m],$A573),CHAR(34),
", ElevationDatumCV:  ",CHAR(34),ElevationDatum,CHAR(34),"}"))</f>
        <v>#REF!</v>
      </c>
      <c r="L573" t="e">
        <f>IF(INDEX(SamplingFeatures[Sampling Feature Type],$A573)&lt;&gt;"Site","",
CONCATENATE("  - &amp;SiteID",TEXT(SUMPRODUCT(--($L$3:$L572&lt;&gt;"")),"0000"),
" {","SamplingFeatureID:  *SamplingFeatureID",TEXT($A573,"0000"),
", SiteTypeCV:  ",CHAR(34),INDEX(Sites[Site Type],$A573),CHAR(34),
", Latitude:  ",INDEX(Sites[Latitude],$A573),
", Longitude:  ",INDEX(Sites[Longitude],$A573),
", SRSName:  ",CHAR(34),LatLonDatum,CHAR(34),"}"))</f>
        <v>#REF!</v>
      </c>
      <c r="M573" t="e">
        <f>IF(INDEX(SamplingFeatures[Sampling Feature Type],$A573)&lt;&gt;"Specimen","",
CONCATENATE("  - &amp;SpecimenID",TEXT(SUMPRODUCT(--($M$3:$M572&lt;&gt;"")),"0000"),
" {","SamplingFeatureID:  *SamplingFeatureID",TEXT($A573,"0000"),
", SpecimenTypeCV:  ",CHAR(34),INDEX(Specimens[Specimen Type],$A573),CHAR(34),
", SpecimenMediumCV:  ",INDEX(Specimens[Specimen Medium],$A573),
", IsFieldSpecimen:  ",CHAR(34),INDEX(Specimens[Is Field Specimen?],$A573),CHAR(34),"}"))</f>
        <v>#REF!</v>
      </c>
      <c r="N573" t="e">
        <f>IF(COUNTA(SpatialOffsets[])=0,"", IF(INDEX(SpatialOffsets[Spatial Offset Type],$A573)="","",
CONCATENATE("  - &amp;SpatialOffsetID",TEXT($A573,"0000"),
" {","SpatialOffsetTypeCV:  ",CHAR(34),INDEX(SpatialOffsets[Spatial Offset Type],$A573),CHAR(34),
", Offset1Value:  ",INDEX(SpatialOffsets[Offset 1 Value],$A573),
", Offset1UnitID:  ",CHAR(34),INDEX(SpatialOffsets[Offset 1 Unit],$A573),CHAR(34),
", Offset2Value:  ",INDEX(SpatialOffsets[Offset 2 Value],$A573),
", Offset2UnitID:  ",CHAR(34),INDEX(SpatialOffsets[Offset 2 Unit],$A573),CHAR(34),
", Offset3Value:  ",INDEX(SpatialOffsets[Offset 3 Value],$A573),
", Offset3UnitID:  ",CHAR(34),INDEX(SpatialOffsets[Offset 3 Unit],$A573),CHAR(34),,"}")))</f>
        <v>#REF!</v>
      </c>
      <c r="O573" t="e">
        <f>IF(COUNTA(RelatedFeatures[])=0,"", IF(INDEX(RelatedFeatures[First Sampling Feature Code],$A573)="","",
CONCATENATE("  - &amp;RelationID",TEXT($A573,"0000"),
" {","SamplingFeatureID:  *SamplingFeatureID",TEXT(MATCH(INDEX(RelatedFeatures[First Sampling Feature Code],$A573),SamplingFeatures[Feature Code],0),"0000"),
", RelationshipTypeCV:  ",CHAR(34),INDEX(RelatedFeatures[Relationship Type],$A573),CHAR(34),
", RelatedFeatureID: *SamplingFeatureID",TEXT(MATCH(INDEX(RelatedFeatures[Second Sampling Feature Code],$A573),SamplingFeatures[Feature Code],0),"0000"),
", SpatialOffsetID:  ",IF(INDEX(RelatedFeatures[Offset Number],$A573)="","",CONCATENATE("*SpatialOffsetID",TEXT(INDEX(RelatedFeatures[Offset Number],$A573),"0000"))),"}")))</f>
        <v>#REF!</v>
      </c>
      <c r="P573" t="e">
        <f>IF(INDEX(Methods[Method Type],$A573)="","",
CONCATENATE("  - &amp;MethodID",TEXT($A573,"0000"),
" {","MethodTypeCV:  ",CHAR(34),INDEX(Methods[Method Type],$A573),CHAR(34),
", MethodCode:  ",CHAR(34),INDEX(Methods[Method Code],$A573),CHAR(34),
", MethodName:  ",CHAR(34),INDEX(Methods[Method Name],$A573),CHAR(34),
", MethodDescription:  ",CHAR(34),INDEX(Methods[Method Description],$A573),CHAR(34),
", MethodLink:  ",CHAR(34),INDEX(Methods[Method Link],$A573),CHAR(34),
", OrganizationID: *OrganizationID",TEXT(MATCH(INDEX(Methods[Organization Name],$A573),Organizations[Organization Name],0),"0000"),"}"))</f>
        <v>#REF!</v>
      </c>
      <c r="Q573" t="e">
        <f>IF(INDEX(Variables[Variable Type],$A573)="","",
CONCATENATE("  - &amp;VariableID",TEXT($A573,"0000"),
" {","VariableTypeCV:  ",CHAR(34),INDEX(Variables[Variable Type],$A573),CHAR(34),
", VariableCode:  ",CHAR(34),INDEX(Variables[Variable Code],$A573),CHAR(34),
", VariableNameCV:  ",CHAR(34),INDEX(Variables[Variable Name],$A573),CHAR(34),
", VariableDefinition:  ",CHAR(34),INDEX(Variables[Variable Definition],$A573),CHAR(34),
", SpecciationCV:  ",CHAR(34),INDEX(Variables[Speciation],$A573),CHAR(34),
", NoDataValue:  ",CHAR(34),INDEX(Variables[No Data Value],$A573),CHAR(34),"}"))</f>
        <v>#REF!</v>
      </c>
    </row>
    <row r="574" spans="1:17" x14ac:dyDescent="0.25">
      <c r="A574">
        <v>571</v>
      </c>
      <c r="D574" t="e">
        <f>IF(INDEX(People[First Name],$A574)="","",
CONCATENATE("  - &amp;PersonID",TEXT($A574,"0000"),
" {","PersonFirstName:  ",CHAR(34),INDEX(People[First Name],$A574),CHAR(34),
", PersonMiddleName:  ",CHAR(34),INDEX(People[Middle Name],$A574),CHAR(34),
", PersonLastName:  ",CHAR(34),INDEX(People[Last Name],$A574),CHAR(34),"}"))</f>
        <v>#REF!</v>
      </c>
      <c r="E574" t="e">
        <f>IF(INDEX(Organizations[Organization Type '[CV']],$A574)="","",
CONCATENATE("  - &amp;OrganizationID",TEXT($A574,"0000"),
" {","OrganizationTypeCV:  ",CHAR(34),INDEX(Organizations[Organization Type '[CV']],$A574),CHAR(34),
", OrganizationCode:  ",CHAR(34),INDEX(Organizations[Organization Code],$A574),CHAR(34),
", OrganizationName:  ",CHAR(34),INDEX(Organizations[Organization Name],$A574),CHAR(34),
", OrganizationDescription:  ",CHAR(34),INDEX(Organizations[Organization Description],$A574),CHAR(34),
", OrganizationLink:  ",CHAR(34),INDEX(Organizations[Organization Link],$A574),CHAR(34),"}"))</f>
        <v>#REF!</v>
      </c>
      <c r="F574" t="e">
        <f>IF(INDEX(People[First Name],$A574)="","",
CONCATENATE("  - &amp;AffiliationID",TEXT($A574,"0000"),
" {PersonID: *PersonID",TEXT($A574,"0000"),
", OrganizationID: *OrganizationID",TEXT(MATCH(INDEX(People[Organization Name],$A574),Organizations[Organization Name],0),"0000"),
", IsPrimaryOrganizationContact: , AffiliationStartDate: , AffiliationEndDate: , PrimaryPhone: ",
", PrimaryEmail: ",CHAR(34),INDEX(People[Primary Email],$A574),CHAR(34),
", PrimaryAddress: ",CHAR(34),INDEX(People[Primary Address],$A574),CHAR(34),
", PersonLink: }"))</f>
        <v>#REF!</v>
      </c>
      <c r="H574" t="e">
        <f>IF(COUNTA(CitationInformation)=0,"",IF(INDEX(AuthorList[Author Name],$A574)="","",
CONCATENATE("  - &amp;AuthorListID",TEXT($A574,"0000"),
"  {CitationID: *CitationID0001",
", PersonID: *PersonID",TEXT(MATCH(INDEX(AuthorList[Author Name],$A574),People[Full Name],0),"0000"),
", AuthorOrder: ",INDEX(AuthorList[Author Number],$A574),"}")))</f>
        <v>#REF!</v>
      </c>
      <c r="K574" t="e">
        <f>IF(INDEX(SamplingFeatures[Feature Code],$A574)="","",
CONCATENATE("  - &amp;SamplingFeatureID",TEXT($A574,"0000"),
" {","SamplingFeatureUUID:  ",CHAR(34),INDEX(SamplingFeatures[Sampling Feature UUID],$A574),CHAR(34),
", SamplingFeatureTypeCV:  ",CHAR(34),INDEX(SamplingFeatures[Sampling Feature Type],$A574),CHAR(34),
", SamplingFeatureCode:  ",CHAR(34),INDEX(SamplingFeatures[Feature Code],$A574),CHAR(34),
", SamplingFeatureName:  ",CHAR(34),INDEX(SamplingFeatures[Feature Name],$A574),CHAR(34),
", SamplingFeatureDescription:  ",CHAR(34),INDEX(SamplingFeatures[Feature Description],$A574),CHAR(34),
", SamplingFeatureGeotypeCV:  ",CHAR(34),INDEX(SamplingFeatures[Feature Geo Type],$A574),CHAR(34),
", FeatureGeometry:  ",CHAR(34),INDEX(SamplingFeatures[Feature Geometry],$A574),CHAR(34),
", Elevation_m:  ",CHAR(34),INDEX(SamplingFeatures[Elevation_m],$A574),CHAR(34),
", ElevationDatumCV:  ",CHAR(34),ElevationDatum,CHAR(34),"}"))</f>
        <v>#REF!</v>
      </c>
      <c r="L574" t="e">
        <f>IF(INDEX(SamplingFeatures[Sampling Feature Type],$A574)&lt;&gt;"Site","",
CONCATENATE("  - &amp;SiteID",TEXT(SUMPRODUCT(--($L$3:$L573&lt;&gt;"")),"0000"),
" {","SamplingFeatureID:  *SamplingFeatureID",TEXT($A574,"0000"),
", SiteTypeCV:  ",CHAR(34),INDEX(Sites[Site Type],$A574),CHAR(34),
", Latitude:  ",INDEX(Sites[Latitude],$A574),
", Longitude:  ",INDEX(Sites[Longitude],$A574),
", SRSName:  ",CHAR(34),LatLonDatum,CHAR(34),"}"))</f>
        <v>#REF!</v>
      </c>
      <c r="M574" t="e">
        <f>IF(INDEX(SamplingFeatures[Sampling Feature Type],$A574)&lt;&gt;"Specimen","",
CONCATENATE("  - &amp;SpecimenID",TEXT(SUMPRODUCT(--($M$3:$M573&lt;&gt;"")),"0000"),
" {","SamplingFeatureID:  *SamplingFeatureID",TEXT($A574,"0000"),
", SpecimenTypeCV:  ",CHAR(34),INDEX(Specimens[Specimen Type],$A574),CHAR(34),
", SpecimenMediumCV:  ",INDEX(Specimens[Specimen Medium],$A574),
", IsFieldSpecimen:  ",CHAR(34),INDEX(Specimens[Is Field Specimen?],$A574),CHAR(34),"}"))</f>
        <v>#REF!</v>
      </c>
      <c r="N574" t="e">
        <f>IF(COUNTA(SpatialOffsets[])=0,"", IF(INDEX(SpatialOffsets[Spatial Offset Type],$A574)="","",
CONCATENATE("  - &amp;SpatialOffsetID",TEXT($A574,"0000"),
" {","SpatialOffsetTypeCV:  ",CHAR(34),INDEX(SpatialOffsets[Spatial Offset Type],$A574),CHAR(34),
", Offset1Value:  ",INDEX(SpatialOffsets[Offset 1 Value],$A574),
", Offset1UnitID:  ",CHAR(34),INDEX(SpatialOffsets[Offset 1 Unit],$A574),CHAR(34),
", Offset2Value:  ",INDEX(SpatialOffsets[Offset 2 Value],$A574),
", Offset2UnitID:  ",CHAR(34),INDEX(SpatialOffsets[Offset 2 Unit],$A574),CHAR(34),
", Offset3Value:  ",INDEX(SpatialOffsets[Offset 3 Value],$A574),
", Offset3UnitID:  ",CHAR(34),INDEX(SpatialOffsets[Offset 3 Unit],$A574),CHAR(34),,"}")))</f>
        <v>#REF!</v>
      </c>
      <c r="O574" t="e">
        <f>IF(COUNTA(RelatedFeatures[])=0,"", IF(INDEX(RelatedFeatures[First Sampling Feature Code],$A574)="","",
CONCATENATE("  - &amp;RelationID",TEXT($A574,"0000"),
" {","SamplingFeatureID:  *SamplingFeatureID",TEXT(MATCH(INDEX(RelatedFeatures[First Sampling Feature Code],$A574),SamplingFeatures[Feature Code],0),"0000"),
", RelationshipTypeCV:  ",CHAR(34),INDEX(RelatedFeatures[Relationship Type],$A574),CHAR(34),
", RelatedFeatureID: *SamplingFeatureID",TEXT(MATCH(INDEX(RelatedFeatures[Second Sampling Feature Code],$A574),SamplingFeatures[Feature Code],0),"0000"),
", SpatialOffsetID:  ",IF(INDEX(RelatedFeatures[Offset Number],$A574)="","",CONCATENATE("*SpatialOffsetID",TEXT(INDEX(RelatedFeatures[Offset Number],$A574),"0000"))),"}")))</f>
        <v>#REF!</v>
      </c>
      <c r="P574" t="e">
        <f>IF(INDEX(Methods[Method Type],$A574)="","",
CONCATENATE("  - &amp;MethodID",TEXT($A574,"0000"),
" {","MethodTypeCV:  ",CHAR(34),INDEX(Methods[Method Type],$A574),CHAR(34),
", MethodCode:  ",CHAR(34),INDEX(Methods[Method Code],$A574),CHAR(34),
", MethodName:  ",CHAR(34),INDEX(Methods[Method Name],$A574),CHAR(34),
", MethodDescription:  ",CHAR(34),INDEX(Methods[Method Description],$A574),CHAR(34),
", MethodLink:  ",CHAR(34),INDEX(Methods[Method Link],$A574),CHAR(34),
", OrganizationID: *OrganizationID",TEXT(MATCH(INDEX(Methods[Organization Name],$A574),Organizations[Organization Name],0),"0000"),"}"))</f>
        <v>#REF!</v>
      </c>
      <c r="Q574" t="e">
        <f>IF(INDEX(Variables[Variable Type],$A574)="","",
CONCATENATE("  - &amp;VariableID",TEXT($A574,"0000"),
" {","VariableTypeCV:  ",CHAR(34),INDEX(Variables[Variable Type],$A574),CHAR(34),
", VariableCode:  ",CHAR(34),INDEX(Variables[Variable Code],$A574),CHAR(34),
", VariableNameCV:  ",CHAR(34),INDEX(Variables[Variable Name],$A574),CHAR(34),
", VariableDefinition:  ",CHAR(34),INDEX(Variables[Variable Definition],$A574),CHAR(34),
", SpecciationCV:  ",CHAR(34),INDEX(Variables[Speciation],$A574),CHAR(34),
", NoDataValue:  ",CHAR(34),INDEX(Variables[No Data Value],$A574),CHAR(34),"}"))</f>
        <v>#REF!</v>
      </c>
    </row>
    <row r="575" spans="1:17" x14ac:dyDescent="0.25">
      <c r="A575">
        <v>572</v>
      </c>
      <c r="D575" t="e">
        <f>IF(INDEX(People[First Name],$A575)="","",
CONCATENATE("  - &amp;PersonID",TEXT($A575,"0000"),
" {","PersonFirstName:  ",CHAR(34),INDEX(People[First Name],$A575),CHAR(34),
", PersonMiddleName:  ",CHAR(34),INDEX(People[Middle Name],$A575),CHAR(34),
", PersonLastName:  ",CHAR(34),INDEX(People[Last Name],$A575),CHAR(34),"}"))</f>
        <v>#REF!</v>
      </c>
      <c r="E575" t="e">
        <f>IF(INDEX(Organizations[Organization Type '[CV']],$A575)="","",
CONCATENATE("  - &amp;OrganizationID",TEXT($A575,"0000"),
" {","OrganizationTypeCV:  ",CHAR(34),INDEX(Organizations[Organization Type '[CV']],$A575),CHAR(34),
", OrganizationCode:  ",CHAR(34),INDEX(Organizations[Organization Code],$A575),CHAR(34),
", OrganizationName:  ",CHAR(34),INDEX(Organizations[Organization Name],$A575),CHAR(34),
", OrganizationDescription:  ",CHAR(34),INDEX(Organizations[Organization Description],$A575),CHAR(34),
", OrganizationLink:  ",CHAR(34),INDEX(Organizations[Organization Link],$A575),CHAR(34),"}"))</f>
        <v>#REF!</v>
      </c>
      <c r="F575" t="e">
        <f>IF(INDEX(People[First Name],$A575)="","",
CONCATENATE("  - &amp;AffiliationID",TEXT($A575,"0000"),
" {PersonID: *PersonID",TEXT($A575,"0000"),
", OrganizationID: *OrganizationID",TEXT(MATCH(INDEX(People[Organization Name],$A575),Organizations[Organization Name],0),"0000"),
", IsPrimaryOrganizationContact: , AffiliationStartDate: , AffiliationEndDate: , PrimaryPhone: ",
", PrimaryEmail: ",CHAR(34),INDEX(People[Primary Email],$A575),CHAR(34),
", PrimaryAddress: ",CHAR(34),INDEX(People[Primary Address],$A575),CHAR(34),
", PersonLink: }"))</f>
        <v>#REF!</v>
      </c>
      <c r="H575" t="e">
        <f>IF(COUNTA(CitationInformation)=0,"",IF(INDEX(AuthorList[Author Name],$A575)="","",
CONCATENATE("  - &amp;AuthorListID",TEXT($A575,"0000"),
"  {CitationID: *CitationID0001",
", PersonID: *PersonID",TEXT(MATCH(INDEX(AuthorList[Author Name],$A575),People[Full Name],0),"0000"),
", AuthorOrder: ",INDEX(AuthorList[Author Number],$A575),"}")))</f>
        <v>#REF!</v>
      </c>
      <c r="K575" t="e">
        <f>IF(INDEX(SamplingFeatures[Feature Code],$A575)="","",
CONCATENATE("  - &amp;SamplingFeatureID",TEXT($A575,"0000"),
" {","SamplingFeatureUUID:  ",CHAR(34),INDEX(SamplingFeatures[Sampling Feature UUID],$A575),CHAR(34),
", SamplingFeatureTypeCV:  ",CHAR(34),INDEX(SamplingFeatures[Sampling Feature Type],$A575),CHAR(34),
", SamplingFeatureCode:  ",CHAR(34),INDEX(SamplingFeatures[Feature Code],$A575),CHAR(34),
", SamplingFeatureName:  ",CHAR(34),INDEX(SamplingFeatures[Feature Name],$A575),CHAR(34),
", SamplingFeatureDescription:  ",CHAR(34),INDEX(SamplingFeatures[Feature Description],$A575),CHAR(34),
", SamplingFeatureGeotypeCV:  ",CHAR(34),INDEX(SamplingFeatures[Feature Geo Type],$A575),CHAR(34),
", FeatureGeometry:  ",CHAR(34),INDEX(SamplingFeatures[Feature Geometry],$A575),CHAR(34),
", Elevation_m:  ",CHAR(34),INDEX(SamplingFeatures[Elevation_m],$A575),CHAR(34),
", ElevationDatumCV:  ",CHAR(34),ElevationDatum,CHAR(34),"}"))</f>
        <v>#REF!</v>
      </c>
      <c r="L575" t="e">
        <f>IF(INDEX(SamplingFeatures[Sampling Feature Type],$A575)&lt;&gt;"Site","",
CONCATENATE("  - &amp;SiteID",TEXT(SUMPRODUCT(--($L$3:$L574&lt;&gt;"")),"0000"),
" {","SamplingFeatureID:  *SamplingFeatureID",TEXT($A575,"0000"),
", SiteTypeCV:  ",CHAR(34),INDEX(Sites[Site Type],$A575),CHAR(34),
", Latitude:  ",INDEX(Sites[Latitude],$A575),
", Longitude:  ",INDEX(Sites[Longitude],$A575),
", SRSName:  ",CHAR(34),LatLonDatum,CHAR(34),"}"))</f>
        <v>#REF!</v>
      </c>
      <c r="M575" t="e">
        <f>IF(INDEX(SamplingFeatures[Sampling Feature Type],$A575)&lt;&gt;"Specimen","",
CONCATENATE("  - &amp;SpecimenID",TEXT(SUMPRODUCT(--($M$3:$M574&lt;&gt;"")),"0000"),
" {","SamplingFeatureID:  *SamplingFeatureID",TEXT($A575,"0000"),
", SpecimenTypeCV:  ",CHAR(34),INDEX(Specimens[Specimen Type],$A575),CHAR(34),
", SpecimenMediumCV:  ",INDEX(Specimens[Specimen Medium],$A575),
", IsFieldSpecimen:  ",CHAR(34),INDEX(Specimens[Is Field Specimen?],$A575),CHAR(34),"}"))</f>
        <v>#REF!</v>
      </c>
      <c r="N575" t="e">
        <f>IF(COUNTA(SpatialOffsets[])=0,"", IF(INDEX(SpatialOffsets[Spatial Offset Type],$A575)="","",
CONCATENATE("  - &amp;SpatialOffsetID",TEXT($A575,"0000"),
" {","SpatialOffsetTypeCV:  ",CHAR(34),INDEX(SpatialOffsets[Spatial Offset Type],$A575),CHAR(34),
", Offset1Value:  ",INDEX(SpatialOffsets[Offset 1 Value],$A575),
", Offset1UnitID:  ",CHAR(34),INDEX(SpatialOffsets[Offset 1 Unit],$A575),CHAR(34),
", Offset2Value:  ",INDEX(SpatialOffsets[Offset 2 Value],$A575),
", Offset2UnitID:  ",CHAR(34),INDEX(SpatialOffsets[Offset 2 Unit],$A575),CHAR(34),
", Offset3Value:  ",INDEX(SpatialOffsets[Offset 3 Value],$A575),
", Offset3UnitID:  ",CHAR(34),INDEX(SpatialOffsets[Offset 3 Unit],$A575),CHAR(34),,"}")))</f>
        <v>#REF!</v>
      </c>
      <c r="O575" t="e">
        <f>IF(COUNTA(RelatedFeatures[])=0,"", IF(INDEX(RelatedFeatures[First Sampling Feature Code],$A575)="","",
CONCATENATE("  - &amp;RelationID",TEXT($A575,"0000"),
" {","SamplingFeatureID:  *SamplingFeatureID",TEXT(MATCH(INDEX(RelatedFeatures[First Sampling Feature Code],$A575),SamplingFeatures[Feature Code],0),"0000"),
", RelationshipTypeCV:  ",CHAR(34),INDEX(RelatedFeatures[Relationship Type],$A575),CHAR(34),
", RelatedFeatureID: *SamplingFeatureID",TEXT(MATCH(INDEX(RelatedFeatures[Second Sampling Feature Code],$A575),SamplingFeatures[Feature Code],0),"0000"),
", SpatialOffsetID:  ",IF(INDEX(RelatedFeatures[Offset Number],$A575)="","",CONCATENATE("*SpatialOffsetID",TEXT(INDEX(RelatedFeatures[Offset Number],$A575),"0000"))),"}")))</f>
        <v>#REF!</v>
      </c>
      <c r="P575" t="e">
        <f>IF(INDEX(Methods[Method Type],$A575)="","",
CONCATENATE("  - &amp;MethodID",TEXT($A575,"0000"),
" {","MethodTypeCV:  ",CHAR(34),INDEX(Methods[Method Type],$A575),CHAR(34),
", MethodCode:  ",CHAR(34),INDEX(Methods[Method Code],$A575),CHAR(34),
", MethodName:  ",CHAR(34),INDEX(Methods[Method Name],$A575),CHAR(34),
", MethodDescription:  ",CHAR(34),INDEX(Methods[Method Description],$A575),CHAR(34),
", MethodLink:  ",CHAR(34),INDEX(Methods[Method Link],$A575),CHAR(34),
", OrganizationID: *OrganizationID",TEXT(MATCH(INDEX(Methods[Organization Name],$A575),Organizations[Organization Name],0),"0000"),"}"))</f>
        <v>#REF!</v>
      </c>
      <c r="Q575" t="e">
        <f>IF(INDEX(Variables[Variable Type],$A575)="","",
CONCATENATE("  - &amp;VariableID",TEXT($A575,"0000"),
" {","VariableTypeCV:  ",CHAR(34),INDEX(Variables[Variable Type],$A575),CHAR(34),
", VariableCode:  ",CHAR(34),INDEX(Variables[Variable Code],$A575),CHAR(34),
", VariableNameCV:  ",CHAR(34),INDEX(Variables[Variable Name],$A575),CHAR(34),
", VariableDefinition:  ",CHAR(34),INDEX(Variables[Variable Definition],$A575),CHAR(34),
", SpecciationCV:  ",CHAR(34),INDEX(Variables[Speciation],$A575),CHAR(34),
", NoDataValue:  ",CHAR(34),INDEX(Variables[No Data Value],$A575),CHAR(34),"}"))</f>
        <v>#REF!</v>
      </c>
    </row>
    <row r="576" spans="1:17" x14ac:dyDescent="0.25">
      <c r="A576">
        <v>573</v>
      </c>
      <c r="D576" t="e">
        <f>IF(INDEX(People[First Name],$A576)="","",
CONCATENATE("  - &amp;PersonID",TEXT($A576,"0000"),
" {","PersonFirstName:  ",CHAR(34),INDEX(People[First Name],$A576),CHAR(34),
", PersonMiddleName:  ",CHAR(34),INDEX(People[Middle Name],$A576),CHAR(34),
", PersonLastName:  ",CHAR(34),INDEX(People[Last Name],$A576),CHAR(34),"}"))</f>
        <v>#REF!</v>
      </c>
      <c r="E576" t="e">
        <f>IF(INDEX(Organizations[Organization Type '[CV']],$A576)="","",
CONCATENATE("  - &amp;OrganizationID",TEXT($A576,"0000"),
" {","OrganizationTypeCV:  ",CHAR(34),INDEX(Organizations[Organization Type '[CV']],$A576),CHAR(34),
", OrganizationCode:  ",CHAR(34),INDEX(Organizations[Organization Code],$A576),CHAR(34),
", OrganizationName:  ",CHAR(34),INDEX(Organizations[Organization Name],$A576),CHAR(34),
", OrganizationDescription:  ",CHAR(34),INDEX(Organizations[Organization Description],$A576),CHAR(34),
", OrganizationLink:  ",CHAR(34),INDEX(Organizations[Organization Link],$A576),CHAR(34),"}"))</f>
        <v>#REF!</v>
      </c>
      <c r="F576" t="e">
        <f>IF(INDEX(People[First Name],$A576)="","",
CONCATENATE("  - &amp;AffiliationID",TEXT($A576,"0000"),
" {PersonID: *PersonID",TEXT($A576,"0000"),
", OrganizationID: *OrganizationID",TEXT(MATCH(INDEX(People[Organization Name],$A576),Organizations[Organization Name],0),"0000"),
", IsPrimaryOrganizationContact: , AffiliationStartDate: , AffiliationEndDate: , PrimaryPhone: ",
", PrimaryEmail: ",CHAR(34),INDEX(People[Primary Email],$A576),CHAR(34),
", PrimaryAddress: ",CHAR(34),INDEX(People[Primary Address],$A576),CHAR(34),
", PersonLink: }"))</f>
        <v>#REF!</v>
      </c>
      <c r="H576" t="e">
        <f>IF(COUNTA(CitationInformation)=0,"",IF(INDEX(AuthorList[Author Name],$A576)="","",
CONCATENATE("  - &amp;AuthorListID",TEXT($A576,"0000"),
"  {CitationID: *CitationID0001",
", PersonID: *PersonID",TEXT(MATCH(INDEX(AuthorList[Author Name],$A576),People[Full Name],0),"0000"),
", AuthorOrder: ",INDEX(AuthorList[Author Number],$A576),"}")))</f>
        <v>#REF!</v>
      </c>
      <c r="K576" t="e">
        <f>IF(INDEX(SamplingFeatures[Feature Code],$A576)="","",
CONCATENATE("  - &amp;SamplingFeatureID",TEXT($A576,"0000"),
" {","SamplingFeatureUUID:  ",CHAR(34),INDEX(SamplingFeatures[Sampling Feature UUID],$A576),CHAR(34),
", SamplingFeatureTypeCV:  ",CHAR(34),INDEX(SamplingFeatures[Sampling Feature Type],$A576),CHAR(34),
", SamplingFeatureCode:  ",CHAR(34),INDEX(SamplingFeatures[Feature Code],$A576),CHAR(34),
", SamplingFeatureName:  ",CHAR(34),INDEX(SamplingFeatures[Feature Name],$A576),CHAR(34),
", SamplingFeatureDescription:  ",CHAR(34),INDEX(SamplingFeatures[Feature Description],$A576),CHAR(34),
", SamplingFeatureGeotypeCV:  ",CHAR(34),INDEX(SamplingFeatures[Feature Geo Type],$A576),CHAR(34),
", FeatureGeometry:  ",CHAR(34),INDEX(SamplingFeatures[Feature Geometry],$A576),CHAR(34),
", Elevation_m:  ",CHAR(34),INDEX(SamplingFeatures[Elevation_m],$A576),CHAR(34),
", ElevationDatumCV:  ",CHAR(34),ElevationDatum,CHAR(34),"}"))</f>
        <v>#REF!</v>
      </c>
      <c r="L576" t="e">
        <f>IF(INDEX(SamplingFeatures[Sampling Feature Type],$A576)&lt;&gt;"Site","",
CONCATENATE("  - &amp;SiteID",TEXT(SUMPRODUCT(--($L$3:$L575&lt;&gt;"")),"0000"),
" {","SamplingFeatureID:  *SamplingFeatureID",TEXT($A576,"0000"),
", SiteTypeCV:  ",CHAR(34),INDEX(Sites[Site Type],$A576),CHAR(34),
", Latitude:  ",INDEX(Sites[Latitude],$A576),
", Longitude:  ",INDEX(Sites[Longitude],$A576),
", SRSName:  ",CHAR(34),LatLonDatum,CHAR(34),"}"))</f>
        <v>#REF!</v>
      </c>
      <c r="M576" t="e">
        <f>IF(INDEX(SamplingFeatures[Sampling Feature Type],$A576)&lt;&gt;"Specimen","",
CONCATENATE("  - &amp;SpecimenID",TEXT(SUMPRODUCT(--($M$3:$M575&lt;&gt;"")),"0000"),
" {","SamplingFeatureID:  *SamplingFeatureID",TEXT($A576,"0000"),
", SpecimenTypeCV:  ",CHAR(34),INDEX(Specimens[Specimen Type],$A576),CHAR(34),
", SpecimenMediumCV:  ",INDEX(Specimens[Specimen Medium],$A576),
", IsFieldSpecimen:  ",CHAR(34),INDEX(Specimens[Is Field Specimen?],$A576),CHAR(34),"}"))</f>
        <v>#REF!</v>
      </c>
      <c r="N576" t="e">
        <f>IF(COUNTA(SpatialOffsets[])=0,"", IF(INDEX(SpatialOffsets[Spatial Offset Type],$A576)="","",
CONCATENATE("  - &amp;SpatialOffsetID",TEXT($A576,"0000"),
" {","SpatialOffsetTypeCV:  ",CHAR(34),INDEX(SpatialOffsets[Spatial Offset Type],$A576),CHAR(34),
", Offset1Value:  ",INDEX(SpatialOffsets[Offset 1 Value],$A576),
", Offset1UnitID:  ",CHAR(34),INDEX(SpatialOffsets[Offset 1 Unit],$A576),CHAR(34),
", Offset2Value:  ",INDEX(SpatialOffsets[Offset 2 Value],$A576),
", Offset2UnitID:  ",CHAR(34),INDEX(SpatialOffsets[Offset 2 Unit],$A576),CHAR(34),
", Offset3Value:  ",INDEX(SpatialOffsets[Offset 3 Value],$A576),
", Offset3UnitID:  ",CHAR(34),INDEX(SpatialOffsets[Offset 3 Unit],$A576),CHAR(34),,"}")))</f>
        <v>#REF!</v>
      </c>
      <c r="O576" t="e">
        <f>IF(COUNTA(RelatedFeatures[])=0,"", IF(INDEX(RelatedFeatures[First Sampling Feature Code],$A576)="","",
CONCATENATE("  - &amp;RelationID",TEXT($A576,"0000"),
" {","SamplingFeatureID:  *SamplingFeatureID",TEXT(MATCH(INDEX(RelatedFeatures[First Sampling Feature Code],$A576),SamplingFeatures[Feature Code],0),"0000"),
", RelationshipTypeCV:  ",CHAR(34),INDEX(RelatedFeatures[Relationship Type],$A576),CHAR(34),
", RelatedFeatureID: *SamplingFeatureID",TEXT(MATCH(INDEX(RelatedFeatures[Second Sampling Feature Code],$A576),SamplingFeatures[Feature Code],0),"0000"),
", SpatialOffsetID:  ",IF(INDEX(RelatedFeatures[Offset Number],$A576)="","",CONCATENATE("*SpatialOffsetID",TEXT(INDEX(RelatedFeatures[Offset Number],$A576),"0000"))),"}")))</f>
        <v>#REF!</v>
      </c>
      <c r="P576" t="e">
        <f>IF(INDEX(Methods[Method Type],$A576)="","",
CONCATENATE("  - &amp;MethodID",TEXT($A576,"0000"),
" {","MethodTypeCV:  ",CHAR(34),INDEX(Methods[Method Type],$A576),CHAR(34),
", MethodCode:  ",CHAR(34),INDEX(Methods[Method Code],$A576),CHAR(34),
", MethodName:  ",CHAR(34),INDEX(Methods[Method Name],$A576),CHAR(34),
", MethodDescription:  ",CHAR(34),INDEX(Methods[Method Description],$A576),CHAR(34),
", MethodLink:  ",CHAR(34),INDEX(Methods[Method Link],$A576),CHAR(34),
", OrganizationID: *OrganizationID",TEXT(MATCH(INDEX(Methods[Organization Name],$A576),Organizations[Organization Name],0),"0000"),"}"))</f>
        <v>#REF!</v>
      </c>
      <c r="Q576" t="e">
        <f>IF(INDEX(Variables[Variable Type],$A576)="","",
CONCATENATE("  - &amp;VariableID",TEXT($A576,"0000"),
" {","VariableTypeCV:  ",CHAR(34),INDEX(Variables[Variable Type],$A576),CHAR(34),
", VariableCode:  ",CHAR(34),INDEX(Variables[Variable Code],$A576),CHAR(34),
", VariableNameCV:  ",CHAR(34),INDEX(Variables[Variable Name],$A576),CHAR(34),
", VariableDefinition:  ",CHAR(34),INDEX(Variables[Variable Definition],$A576),CHAR(34),
", SpecciationCV:  ",CHAR(34),INDEX(Variables[Speciation],$A576),CHAR(34),
", NoDataValue:  ",CHAR(34),INDEX(Variables[No Data Value],$A576),CHAR(34),"}"))</f>
        <v>#REF!</v>
      </c>
    </row>
    <row r="577" spans="1:17" x14ac:dyDescent="0.25">
      <c r="A577">
        <v>574</v>
      </c>
      <c r="D577" t="e">
        <f>IF(INDEX(People[First Name],$A577)="","",
CONCATENATE("  - &amp;PersonID",TEXT($A577,"0000"),
" {","PersonFirstName:  ",CHAR(34),INDEX(People[First Name],$A577),CHAR(34),
", PersonMiddleName:  ",CHAR(34),INDEX(People[Middle Name],$A577),CHAR(34),
", PersonLastName:  ",CHAR(34),INDEX(People[Last Name],$A577),CHAR(34),"}"))</f>
        <v>#REF!</v>
      </c>
      <c r="E577" t="e">
        <f>IF(INDEX(Organizations[Organization Type '[CV']],$A577)="","",
CONCATENATE("  - &amp;OrganizationID",TEXT($A577,"0000"),
" {","OrganizationTypeCV:  ",CHAR(34),INDEX(Organizations[Organization Type '[CV']],$A577),CHAR(34),
", OrganizationCode:  ",CHAR(34),INDEX(Organizations[Organization Code],$A577),CHAR(34),
", OrganizationName:  ",CHAR(34),INDEX(Organizations[Organization Name],$A577),CHAR(34),
", OrganizationDescription:  ",CHAR(34),INDEX(Organizations[Organization Description],$A577),CHAR(34),
", OrganizationLink:  ",CHAR(34),INDEX(Organizations[Organization Link],$A577),CHAR(34),"}"))</f>
        <v>#REF!</v>
      </c>
      <c r="F577" t="e">
        <f>IF(INDEX(People[First Name],$A577)="","",
CONCATENATE("  - &amp;AffiliationID",TEXT($A577,"0000"),
" {PersonID: *PersonID",TEXT($A577,"0000"),
", OrganizationID: *OrganizationID",TEXT(MATCH(INDEX(People[Organization Name],$A577),Organizations[Organization Name],0),"0000"),
", IsPrimaryOrganizationContact: , AffiliationStartDate: , AffiliationEndDate: , PrimaryPhone: ",
", PrimaryEmail: ",CHAR(34),INDEX(People[Primary Email],$A577),CHAR(34),
", PrimaryAddress: ",CHAR(34),INDEX(People[Primary Address],$A577),CHAR(34),
", PersonLink: }"))</f>
        <v>#REF!</v>
      </c>
      <c r="H577" t="e">
        <f>IF(COUNTA(CitationInformation)=0,"",IF(INDEX(AuthorList[Author Name],$A577)="","",
CONCATENATE("  - &amp;AuthorListID",TEXT($A577,"0000"),
"  {CitationID: *CitationID0001",
", PersonID: *PersonID",TEXT(MATCH(INDEX(AuthorList[Author Name],$A577),People[Full Name],0),"0000"),
", AuthorOrder: ",INDEX(AuthorList[Author Number],$A577),"}")))</f>
        <v>#REF!</v>
      </c>
      <c r="K577" t="e">
        <f>IF(INDEX(SamplingFeatures[Feature Code],$A577)="","",
CONCATENATE("  - &amp;SamplingFeatureID",TEXT($A577,"0000"),
" {","SamplingFeatureUUID:  ",CHAR(34),INDEX(SamplingFeatures[Sampling Feature UUID],$A577),CHAR(34),
", SamplingFeatureTypeCV:  ",CHAR(34),INDEX(SamplingFeatures[Sampling Feature Type],$A577),CHAR(34),
", SamplingFeatureCode:  ",CHAR(34),INDEX(SamplingFeatures[Feature Code],$A577),CHAR(34),
", SamplingFeatureName:  ",CHAR(34),INDEX(SamplingFeatures[Feature Name],$A577),CHAR(34),
", SamplingFeatureDescription:  ",CHAR(34),INDEX(SamplingFeatures[Feature Description],$A577),CHAR(34),
", SamplingFeatureGeotypeCV:  ",CHAR(34),INDEX(SamplingFeatures[Feature Geo Type],$A577),CHAR(34),
", FeatureGeometry:  ",CHAR(34),INDEX(SamplingFeatures[Feature Geometry],$A577),CHAR(34),
", Elevation_m:  ",CHAR(34),INDEX(SamplingFeatures[Elevation_m],$A577),CHAR(34),
", ElevationDatumCV:  ",CHAR(34),ElevationDatum,CHAR(34),"}"))</f>
        <v>#REF!</v>
      </c>
      <c r="L577" t="e">
        <f>IF(INDEX(SamplingFeatures[Sampling Feature Type],$A577)&lt;&gt;"Site","",
CONCATENATE("  - &amp;SiteID",TEXT(SUMPRODUCT(--($L$3:$L576&lt;&gt;"")),"0000"),
" {","SamplingFeatureID:  *SamplingFeatureID",TEXT($A577,"0000"),
", SiteTypeCV:  ",CHAR(34),INDEX(Sites[Site Type],$A577),CHAR(34),
", Latitude:  ",INDEX(Sites[Latitude],$A577),
", Longitude:  ",INDEX(Sites[Longitude],$A577),
", SRSName:  ",CHAR(34),LatLonDatum,CHAR(34),"}"))</f>
        <v>#REF!</v>
      </c>
      <c r="M577" t="e">
        <f>IF(INDEX(SamplingFeatures[Sampling Feature Type],$A577)&lt;&gt;"Specimen","",
CONCATENATE("  - &amp;SpecimenID",TEXT(SUMPRODUCT(--($M$3:$M576&lt;&gt;"")),"0000"),
" {","SamplingFeatureID:  *SamplingFeatureID",TEXT($A577,"0000"),
", SpecimenTypeCV:  ",CHAR(34),INDEX(Specimens[Specimen Type],$A577),CHAR(34),
", SpecimenMediumCV:  ",INDEX(Specimens[Specimen Medium],$A577),
", IsFieldSpecimen:  ",CHAR(34),INDEX(Specimens[Is Field Specimen?],$A577),CHAR(34),"}"))</f>
        <v>#REF!</v>
      </c>
      <c r="N577" t="e">
        <f>IF(COUNTA(SpatialOffsets[])=0,"", IF(INDEX(SpatialOffsets[Spatial Offset Type],$A577)="","",
CONCATENATE("  - &amp;SpatialOffsetID",TEXT($A577,"0000"),
" {","SpatialOffsetTypeCV:  ",CHAR(34),INDEX(SpatialOffsets[Spatial Offset Type],$A577),CHAR(34),
", Offset1Value:  ",INDEX(SpatialOffsets[Offset 1 Value],$A577),
", Offset1UnitID:  ",CHAR(34),INDEX(SpatialOffsets[Offset 1 Unit],$A577),CHAR(34),
", Offset2Value:  ",INDEX(SpatialOffsets[Offset 2 Value],$A577),
", Offset2UnitID:  ",CHAR(34),INDEX(SpatialOffsets[Offset 2 Unit],$A577),CHAR(34),
", Offset3Value:  ",INDEX(SpatialOffsets[Offset 3 Value],$A577),
", Offset3UnitID:  ",CHAR(34),INDEX(SpatialOffsets[Offset 3 Unit],$A577),CHAR(34),,"}")))</f>
        <v>#REF!</v>
      </c>
      <c r="O577" t="e">
        <f>IF(COUNTA(RelatedFeatures[])=0,"", IF(INDEX(RelatedFeatures[First Sampling Feature Code],$A577)="","",
CONCATENATE("  - &amp;RelationID",TEXT($A577,"0000"),
" {","SamplingFeatureID:  *SamplingFeatureID",TEXT(MATCH(INDEX(RelatedFeatures[First Sampling Feature Code],$A577),SamplingFeatures[Feature Code],0),"0000"),
", RelationshipTypeCV:  ",CHAR(34),INDEX(RelatedFeatures[Relationship Type],$A577),CHAR(34),
", RelatedFeatureID: *SamplingFeatureID",TEXT(MATCH(INDEX(RelatedFeatures[Second Sampling Feature Code],$A577),SamplingFeatures[Feature Code],0),"0000"),
", SpatialOffsetID:  ",IF(INDEX(RelatedFeatures[Offset Number],$A577)="","",CONCATENATE("*SpatialOffsetID",TEXT(INDEX(RelatedFeatures[Offset Number],$A577),"0000"))),"}")))</f>
        <v>#REF!</v>
      </c>
      <c r="P577" t="e">
        <f>IF(INDEX(Methods[Method Type],$A577)="","",
CONCATENATE("  - &amp;MethodID",TEXT($A577,"0000"),
" {","MethodTypeCV:  ",CHAR(34),INDEX(Methods[Method Type],$A577),CHAR(34),
", MethodCode:  ",CHAR(34),INDEX(Methods[Method Code],$A577),CHAR(34),
", MethodName:  ",CHAR(34),INDEX(Methods[Method Name],$A577),CHAR(34),
", MethodDescription:  ",CHAR(34),INDEX(Methods[Method Description],$A577),CHAR(34),
", MethodLink:  ",CHAR(34),INDEX(Methods[Method Link],$A577),CHAR(34),
", OrganizationID: *OrganizationID",TEXT(MATCH(INDEX(Methods[Organization Name],$A577),Organizations[Organization Name],0),"0000"),"}"))</f>
        <v>#REF!</v>
      </c>
      <c r="Q577" t="e">
        <f>IF(INDEX(Variables[Variable Type],$A577)="","",
CONCATENATE("  - &amp;VariableID",TEXT($A577,"0000"),
" {","VariableTypeCV:  ",CHAR(34),INDEX(Variables[Variable Type],$A577),CHAR(34),
", VariableCode:  ",CHAR(34),INDEX(Variables[Variable Code],$A577),CHAR(34),
", VariableNameCV:  ",CHAR(34),INDEX(Variables[Variable Name],$A577),CHAR(34),
", VariableDefinition:  ",CHAR(34),INDEX(Variables[Variable Definition],$A577),CHAR(34),
", SpecciationCV:  ",CHAR(34),INDEX(Variables[Speciation],$A577),CHAR(34),
", NoDataValue:  ",CHAR(34),INDEX(Variables[No Data Value],$A577),CHAR(34),"}"))</f>
        <v>#REF!</v>
      </c>
    </row>
    <row r="578" spans="1:17" x14ac:dyDescent="0.25">
      <c r="A578">
        <v>575</v>
      </c>
      <c r="D578" t="e">
        <f>IF(INDEX(People[First Name],$A578)="","",
CONCATENATE("  - &amp;PersonID",TEXT($A578,"0000"),
" {","PersonFirstName:  ",CHAR(34),INDEX(People[First Name],$A578),CHAR(34),
", PersonMiddleName:  ",CHAR(34),INDEX(People[Middle Name],$A578),CHAR(34),
", PersonLastName:  ",CHAR(34),INDEX(People[Last Name],$A578),CHAR(34),"}"))</f>
        <v>#REF!</v>
      </c>
      <c r="E578" t="e">
        <f>IF(INDEX(Organizations[Organization Type '[CV']],$A578)="","",
CONCATENATE("  - &amp;OrganizationID",TEXT($A578,"0000"),
" {","OrganizationTypeCV:  ",CHAR(34),INDEX(Organizations[Organization Type '[CV']],$A578),CHAR(34),
", OrganizationCode:  ",CHAR(34),INDEX(Organizations[Organization Code],$A578),CHAR(34),
", OrganizationName:  ",CHAR(34),INDEX(Organizations[Organization Name],$A578),CHAR(34),
", OrganizationDescription:  ",CHAR(34),INDEX(Organizations[Organization Description],$A578),CHAR(34),
", OrganizationLink:  ",CHAR(34),INDEX(Organizations[Organization Link],$A578),CHAR(34),"}"))</f>
        <v>#REF!</v>
      </c>
      <c r="F578" t="e">
        <f>IF(INDEX(People[First Name],$A578)="","",
CONCATENATE("  - &amp;AffiliationID",TEXT($A578,"0000"),
" {PersonID: *PersonID",TEXT($A578,"0000"),
", OrganizationID: *OrganizationID",TEXT(MATCH(INDEX(People[Organization Name],$A578),Organizations[Organization Name],0),"0000"),
", IsPrimaryOrganizationContact: , AffiliationStartDate: , AffiliationEndDate: , PrimaryPhone: ",
", PrimaryEmail: ",CHAR(34),INDEX(People[Primary Email],$A578),CHAR(34),
", PrimaryAddress: ",CHAR(34),INDEX(People[Primary Address],$A578),CHAR(34),
", PersonLink: }"))</f>
        <v>#REF!</v>
      </c>
      <c r="H578" t="e">
        <f>IF(COUNTA(CitationInformation)=0,"",IF(INDEX(AuthorList[Author Name],$A578)="","",
CONCATENATE("  - &amp;AuthorListID",TEXT($A578,"0000"),
"  {CitationID: *CitationID0001",
", PersonID: *PersonID",TEXT(MATCH(INDEX(AuthorList[Author Name],$A578),People[Full Name],0),"0000"),
", AuthorOrder: ",INDEX(AuthorList[Author Number],$A578),"}")))</f>
        <v>#REF!</v>
      </c>
      <c r="K578" t="e">
        <f>IF(INDEX(SamplingFeatures[Feature Code],$A578)="","",
CONCATENATE("  - &amp;SamplingFeatureID",TEXT($A578,"0000"),
" {","SamplingFeatureUUID:  ",CHAR(34),INDEX(SamplingFeatures[Sampling Feature UUID],$A578),CHAR(34),
", SamplingFeatureTypeCV:  ",CHAR(34),INDEX(SamplingFeatures[Sampling Feature Type],$A578),CHAR(34),
", SamplingFeatureCode:  ",CHAR(34),INDEX(SamplingFeatures[Feature Code],$A578),CHAR(34),
", SamplingFeatureName:  ",CHAR(34),INDEX(SamplingFeatures[Feature Name],$A578),CHAR(34),
", SamplingFeatureDescription:  ",CHAR(34),INDEX(SamplingFeatures[Feature Description],$A578),CHAR(34),
", SamplingFeatureGeotypeCV:  ",CHAR(34),INDEX(SamplingFeatures[Feature Geo Type],$A578),CHAR(34),
", FeatureGeometry:  ",CHAR(34),INDEX(SamplingFeatures[Feature Geometry],$A578),CHAR(34),
", Elevation_m:  ",CHAR(34),INDEX(SamplingFeatures[Elevation_m],$A578),CHAR(34),
", ElevationDatumCV:  ",CHAR(34),ElevationDatum,CHAR(34),"}"))</f>
        <v>#REF!</v>
      </c>
      <c r="L578" t="e">
        <f>IF(INDEX(SamplingFeatures[Sampling Feature Type],$A578)&lt;&gt;"Site","",
CONCATENATE("  - &amp;SiteID",TEXT(SUMPRODUCT(--($L$3:$L577&lt;&gt;"")),"0000"),
" {","SamplingFeatureID:  *SamplingFeatureID",TEXT($A578,"0000"),
", SiteTypeCV:  ",CHAR(34),INDEX(Sites[Site Type],$A578),CHAR(34),
", Latitude:  ",INDEX(Sites[Latitude],$A578),
", Longitude:  ",INDEX(Sites[Longitude],$A578),
", SRSName:  ",CHAR(34),LatLonDatum,CHAR(34),"}"))</f>
        <v>#REF!</v>
      </c>
      <c r="M578" t="e">
        <f>IF(INDEX(SamplingFeatures[Sampling Feature Type],$A578)&lt;&gt;"Specimen","",
CONCATENATE("  - &amp;SpecimenID",TEXT(SUMPRODUCT(--($M$3:$M577&lt;&gt;"")),"0000"),
" {","SamplingFeatureID:  *SamplingFeatureID",TEXT($A578,"0000"),
", SpecimenTypeCV:  ",CHAR(34),INDEX(Specimens[Specimen Type],$A578),CHAR(34),
", SpecimenMediumCV:  ",INDEX(Specimens[Specimen Medium],$A578),
", IsFieldSpecimen:  ",CHAR(34),INDEX(Specimens[Is Field Specimen?],$A578),CHAR(34),"}"))</f>
        <v>#REF!</v>
      </c>
      <c r="N578" t="e">
        <f>IF(COUNTA(SpatialOffsets[])=0,"", IF(INDEX(SpatialOffsets[Spatial Offset Type],$A578)="","",
CONCATENATE("  - &amp;SpatialOffsetID",TEXT($A578,"0000"),
" {","SpatialOffsetTypeCV:  ",CHAR(34),INDEX(SpatialOffsets[Spatial Offset Type],$A578),CHAR(34),
", Offset1Value:  ",INDEX(SpatialOffsets[Offset 1 Value],$A578),
", Offset1UnitID:  ",CHAR(34),INDEX(SpatialOffsets[Offset 1 Unit],$A578),CHAR(34),
", Offset2Value:  ",INDEX(SpatialOffsets[Offset 2 Value],$A578),
", Offset2UnitID:  ",CHAR(34),INDEX(SpatialOffsets[Offset 2 Unit],$A578),CHAR(34),
", Offset3Value:  ",INDEX(SpatialOffsets[Offset 3 Value],$A578),
", Offset3UnitID:  ",CHAR(34),INDEX(SpatialOffsets[Offset 3 Unit],$A578),CHAR(34),,"}")))</f>
        <v>#REF!</v>
      </c>
      <c r="O578" t="e">
        <f>IF(COUNTA(RelatedFeatures[])=0,"", IF(INDEX(RelatedFeatures[First Sampling Feature Code],$A578)="","",
CONCATENATE("  - &amp;RelationID",TEXT($A578,"0000"),
" {","SamplingFeatureID:  *SamplingFeatureID",TEXT(MATCH(INDEX(RelatedFeatures[First Sampling Feature Code],$A578),SamplingFeatures[Feature Code],0),"0000"),
", RelationshipTypeCV:  ",CHAR(34),INDEX(RelatedFeatures[Relationship Type],$A578),CHAR(34),
", RelatedFeatureID: *SamplingFeatureID",TEXT(MATCH(INDEX(RelatedFeatures[Second Sampling Feature Code],$A578),SamplingFeatures[Feature Code],0),"0000"),
", SpatialOffsetID:  ",IF(INDEX(RelatedFeatures[Offset Number],$A578)="","",CONCATENATE("*SpatialOffsetID",TEXT(INDEX(RelatedFeatures[Offset Number],$A578),"0000"))),"}")))</f>
        <v>#REF!</v>
      </c>
      <c r="P578" t="e">
        <f>IF(INDEX(Methods[Method Type],$A578)="","",
CONCATENATE("  - &amp;MethodID",TEXT($A578,"0000"),
" {","MethodTypeCV:  ",CHAR(34),INDEX(Methods[Method Type],$A578),CHAR(34),
", MethodCode:  ",CHAR(34),INDEX(Methods[Method Code],$A578),CHAR(34),
", MethodName:  ",CHAR(34),INDEX(Methods[Method Name],$A578),CHAR(34),
", MethodDescription:  ",CHAR(34),INDEX(Methods[Method Description],$A578),CHAR(34),
", MethodLink:  ",CHAR(34),INDEX(Methods[Method Link],$A578),CHAR(34),
", OrganizationID: *OrganizationID",TEXT(MATCH(INDEX(Methods[Organization Name],$A578),Organizations[Organization Name],0),"0000"),"}"))</f>
        <v>#REF!</v>
      </c>
      <c r="Q578" t="e">
        <f>IF(INDEX(Variables[Variable Type],$A578)="","",
CONCATENATE("  - &amp;VariableID",TEXT($A578,"0000"),
" {","VariableTypeCV:  ",CHAR(34),INDEX(Variables[Variable Type],$A578),CHAR(34),
", VariableCode:  ",CHAR(34),INDEX(Variables[Variable Code],$A578),CHAR(34),
", VariableNameCV:  ",CHAR(34),INDEX(Variables[Variable Name],$A578),CHAR(34),
", VariableDefinition:  ",CHAR(34),INDEX(Variables[Variable Definition],$A578),CHAR(34),
", SpecciationCV:  ",CHAR(34),INDEX(Variables[Speciation],$A578),CHAR(34),
", NoDataValue:  ",CHAR(34),INDEX(Variables[No Data Value],$A578),CHAR(34),"}"))</f>
        <v>#REF!</v>
      </c>
    </row>
    <row r="579" spans="1:17" x14ac:dyDescent="0.25">
      <c r="A579">
        <v>576</v>
      </c>
      <c r="D579" t="e">
        <f>IF(INDEX(People[First Name],$A579)="","",
CONCATENATE("  - &amp;PersonID",TEXT($A579,"0000"),
" {","PersonFirstName:  ",CHAR(34),INDEX(People[First Name],$A579),CHAR(34),
", PersonMiddleName:  ",CHAR(34),INDEX(People[Middle Name],$A579),CHAR(34),
", PersonLastName:  ",CHAR(34),INDEX(People[Last Name],$A579),CHAR(34),"}"))</f>
        <v>#REF!</v>
      </c>
      <c r="E579" t="e">
        <f>IF(INDEX(Organizations[Organization Type '[CV']],$A579)="","",
CONCATENATE("  - &amp;OrganizationID",TEXT($A579,"0000"),
" {","OrganizationTypeCV:  ",CHAR(34),INDEX(Organizations[Organization Type '[CV']],$A579),CHAR(34),
", OrganizationCode:  ",CHAR(34),INDEX(Organizations[Organization Code],$A579),CHAR(34),
", OrganizationName:  ",CHAR(34),INDEX(Organizations[Organization Name],$A579),CHAR(34),
", OrganizationDescription:  ",CHAR(34),INDEX(Organizations[Organization Description],$A579),CHAR(34),
", OrganizationLink:  ",CHAR(34),INDEX(Organizations[Organization Link],$A579),CHAR(34),"}"))</f>
        <v>#REF!</v>
      </c>
      <c r="F579" t="e">
        <f>IF(INDEX(People[First Name],$A579)="","",
CONCATENATE("  - &amp;AffiliationID",TEXT($A579,"0000"),
" {PersonID: *PersonID",TEXT($A579,"0000"),
", OrganizationID: *OrganizationID",TEXT(MATCH(INDEX(People[Organization Name],$A579),Organizations[Organization Name],0),"0000"),
", IsPrimaryOrganizationContact: , AffiliationStartDate: , AffiliationEndDate: , PrimaryPhone: ",
", PrimaryEmail: ",CHAR(34),INDEX(People[Primary Email],$A579),CHAR(34),
", PrimaryAddress: ",CHAR(34),INDEX(People[Primary Address],$A579),CHAR(34),
", PersonLink: }"))</f>
        <v>#REF!</v>
      </c>
      <c r="H579" t="e">
        <f>IF(COUNTA(CitationInformation)=0,"",IF(INDEX(AuthorList[Author Name],$A579)="","",
CONCATENATE("  - &amp;AuthorListID",TEXT($A579,"0000"),
"  {CitationID: *CitationID0001",
", PersonID: *PersonID",TEXT(MATCH(INDEX(AuthorList[Author Name],$A579),People[Full Name],0),"0000"),
", AuthorOrder: ",INDEX(AuthorList[Author Number],$A579),"}")))</f>
        <v>#REF!</v>
      </c>
      <c r="K579" t="e">
        <f>IF(INDEX(SamplingFeatures[Feature Code],$A579)="","",
CONCATENATE("  - &amp;SamplingFeatureID",TEXT($A579,"0000"),
" {","SamplingFeatureUUID:  ",CHAR(34),INDEX(SamplingFeatures[Sampling Feature UUID],$A579),CHAR(34),
", SamplingFeatureTypeCV:  ",CHAR(34),INDEX(SamplingFeatures[Sampling Feature Type],$A579),CHAR(34),
", SamplingFeatureCode:  ",CHAR(34),INDEX(SamplingFeatures[Feature Code],$A579),CHAR(34),
", SamplingFeatureName:  ",CHAR(34),INDEX(SamplingFeatures[Feature Name],$A579),CHAR(34),
", SamplingFeatureDescription:  ",CHAR(34),INDEX(SamplingFeatures[Feature Description],$A579),CHAR(34),
", SamplingFeatureGeotypeCV:  ",CHAR(34),INDEX(SamplingFeatures[Feature Geo Type],$A579),CHAR(34),
", FeatureGeometry:  ",CHAR(34),INDEX(SamplingFeatures[Feature Geometry],$A579),CHAR(34),
", Elevation_m:  ",CHAR(34),INDEX(SamplingFeatures[Elevation_m],$A579),CHAR(34),
", ElevationDatumCV:  ",CHAR(34),ElevationDatum,CHAR(34),"}"))</f>
        <v>#REF!</v>
      </c>
      <c r="L579" t="e">
        <f>IF(INDEX(SamplingFeatures[Sampling Feature Type],$A579)&lt;&gt;"Site","",
CONCATENATE("  - &amp;SiteID",TEXT(SUMPRODUCT(--($L$3:$L578&lt;&gt;"")),"0000"),
" {","SamplingFeatureID:  *SamplingFeatureID",TEXT($A579,"0000"),
", SiteTypeCV:  ",CHAR(34),INDEX(Sites[Site Type],$A579),CHAR(34),
", Latitude:  ",INDEX(Sites[Latitude],$A579),
", Longitude:  ",INDEX(Sites[Longitude],$A579),
", SRSName:  ",CHAR(34),LatLonDatum,CHAR(34),"}"))</f>
        <v>#REF!</v>
      </c>
      <c r="M579" t="e">
        <f>IF(INDEX(SamplingFeatures[Sampling Feature Type],$A579)&lt;&gt;"Specimen","",
CONCATENATE("  - &amp;SpecimenID",TEXT(SUMPRODUCT(--($M$3:$M578&lt;&gt;"")),"0000"),
" {","SamplingFeatureID:  *SamplingFeatureID",TEXT($A579,"0000"),
", SpecimenTypeCV:  ",CHAR(34),INDEX(Specimens[Specimen Type],$A579),CHAR(34),
", SpecimenMediumCV:  ",INDEX(Specimens[Specimen Medium],$A579),
", IsFieldSpecimen:  ",CHAR(34),INDEX(Specimens[Is Field Specimen?],$A579),CHAR(34),"}"))</f>
        <v>#REF!</v>
      </c>
      <c r="N579" t="e">
        <f>IF(COUNTA(SpatialOffsets[])=0,"", IF(INDEX(SpatialOffsets[Spatial Offset Type],$A579)="","",
CONCATENATE("  - &amp;SpatialOffsetID",TEXT($A579,"0000"),
" {","SpatialOffsetTypeCV:  ",CHAR(34),INDEX(SpatialOffsets[Spatial Offset Type],$A579),CHAR(34),
", Offset1Value:  ",INDEX(SpatialOffsets[Offset 1 Value],$A579),
", Offset1UnitID:  ",CHAR(34),INDEX(SpatialOffsets[Offset 1 Unit],$A579),CHAR(34),
", Offset2Value:  ",INDEX(SpatialOffsets[Offset 2 Value],$A579),
", Offset2UnitID:  ",CHAR(34),INDEX(SpatialOffsets[Offset 2 Unit],$A579),CHAR(34),
", Offset3Value:  ",INDEX(SpatialOffsets[Offset 3 Value],$A579),
", Offset3UnitID:  ",CHAR(34),INDEX(SpatialOffsets[Offset 3 Unit],$A579),CHAR(34),,"}")))</f>
        <v>#REF!</v>
      </c>
      <c r="O579" t="e">
        <f>IF(COUNTA(RelatedFeatures[])=0,"", IF(INDEX(RelatedFeatures[First Sampling Feature Code],$A579)="","",
CONCATENATE("  - &amp;RelationID",TEXT($A579,"0000"),
" {","SamplingFeatureID:  *SamplingFeatureID",TEXT(MATCH(INDEX(RelatedFeatures[First Sampling Feature Code],$A579),SamplingFeatures[Feature Code],0),"0000"),
", RelationshipTypeCV:  ",CHAR(34),INDEX(RelatedFeatures[Relationship Type],$A579),CHAR(34),
", RelatedFeatureID: *SamplingFeatureID",TEXT(MATCH(INDEX(RelatedFeatures[Second Sampling Feature Code],$A579),SamplingFeatures[Feature Code],0),"0000"),
", SpatialOffsetID:  ",IF(INDEX(RelatedFeatures[Offset Number],$A579)="","",CONCATENATE("*SpatialOffsetID",TEXT(INDEX(RelatedFeatures[Offset Number],$A579),"0000"))),"}")))</f>
        <v>#REF!</v>
      </c>
      <c r="P579" t="e">
        <f>IF(INDEX(Methods[Method Type],$A579)="","",
CONCATENATE("  - &amp;MethodID",TEXT($A579,"0000"),
" {","MethodTypeCV:  ",CHAR(34),INDEX(Methods[Method Type],$A579),CHAR(34),
", MethodCode:  ",CHAR(34),INDEX(Methods[Method Code],$A579),CHAR(34),
", MethodName:  ",CHAR(34),INDEX(Methods[Method Name],$A579),CHAR(34),
", MethodDescription:  ",CHAR(34),INDEX(Methods[Method Description],$A579),CHAR(34),
", MethodLink:  ",CHAR(34),INDEX(Methods[Method Link],$A579),CHAR(34),
", OrganizationID: *OrganizationID",TEXT(MATCH(INDEX(Methods[Organization Name],$A579),Organizations[Organization Name],0),"0000"),"}"))</f>
        <v>#REF!</v>
      </c>
      <c r="Q579" t="e">
        <f>IF(INDEX(Variables[Variable Type],$A579)="","",
CONCATENATE("  - &amp;VariableID",TEXT($A579,"0000"),
" {","VariableTypeCV:  ",CHAR(34),INDEX(Variables[Variable Type],$A579),CHAR(34),
", VariableCode:  ",CHAR(34),INDEX(Variables[Variable Code],$A579),CHAR(34),
", VariableNameCV:  ",CHAR(34),INDEX(Variables[Variable Name],$A579),CHAR(34),
", VariableDefinition:  ",CHAR(34),INDEX(Variables[Variable Definition],$A579),CHAR(34),
", SpecciationCV:  ",CHAR(34),INDEX(Variables[Speciation],$A579),CHAR(34),
", NoDataValue:  ",CHAR(34),INDEX(Variables[No Data Value],$A579),CHAR(34),"}"))</f>
        <v>#REF!</v>
      </c>
    </row>
    <row r="580" spans="1:17" x14ac:dyDescent="0.25">
      <c r="A580">
        <v>577</v>
      </c>
      <c r="D580" t="e">
        <f>IF(INDEX(People[First Name],$A580)="","",
CONCATENATE("  - &amp;PersonID",TEXT($A580,"0000"),
" {","PersonFirstName:  ",CHAR(34),INDEX(People[First Name],$A580),CHAR(34),
", PersonMiddleName:  ",CHAR(34),INDEX(People[Middle Name],$A580),CHAR(34),
", PersonLastName:  ",CHAR(34),INDEX(People[Last Name],$A580),CHAR(34),"}"))</f>
        <v>#REF!</v>
      </c>
      <c r="E580" t="e">
        <f>IF(INDEX(Organizations[Organization Type '[CV']],$A580)="","",
CONCATENATE("  - &amp;OrganizationID",TEXT($A580,"0000"),
" {","OrganizationTypeCV:  ",CHAR(34),INDEX(Organizations[Organization Type '[CV']],$A580),CHAR(34),
", OrganizationCode:  ",CHAR(34),INDEX(Organizations[Organization Code],$A580),CHAR(34),
", OrganizationName:  ",CHAR(34),INDEX(Organizations[Organization Name],$A580),CHAR(34),
", OrganizationDescription:  ",CHAR(34),INDEX(Organizations[Organization Description],$A580),CHAR(34),
", OrganizationLink:  ",CHAR(34),INDEX(Organizations[Organization Link],$A580),CHAR(34),"}"))</f>
        <v>#REF!</v>
      </c>
      <c r="F580" t="e">
        <f>IF(INDEX(People[First Name],$A580)="","",
CONCATENATE("  - &amp;AffiliationID",TEXT($A580,"0000"),
" {PersonID: *PersonID",TEXT($A580,"0000"),
", OrganizationID: *OrganizationID",TEXT(MATCH(INDEX(People[Organization Name],$A580),Organizations[Organization Name],0),"0000"),
", IsPrimaryOrganizationContact: , AffiliationStartDate: , AffiliationEndDate: , PrimaryPhone: ",
", PrimaryEmail: ",CHAR(34),INDEX(People[Primary Email],$A580),CHAR(34),
", PrimaryAddress: ",CHAR(34),INDEX(People[Primary Address],$A580),CHAR(34),
", PersonLink: }"))</f>
        <v>#REF!</v>
      </c>
      <c r="H580" t="e">
        <f>IF(COUNTA(CitationInformation)=0,"",IF(INDEX(AuthorList[Author Name],$A580)="","",
CONCATENATE("  - &amp;AuthorListID",TEXT($A580,"0000"),
"  {CitationID: *CitationID0001",
", PersonID: *PersonID",TEXT(MATCH(INDEX(AuthorList[Author Name],$A580),People[Full Name],0),"0000"),
", AuthorOrder: ",INDEX(AuthorList[Author Number],$A580),"}")))</f>
        <v>#REF!</v>
      </c>
      <c r="K580" t="e">
        <f>IF(INDEX(SamplingFeatures[Feature Code],$A580)="","",
CONCATENATE("  - &amp;SamplingFeatureID",TEXT($A580,"0000"),
" {","SamplingFeatureUUID:  ",CHAR(34),INDEX(SamplingFeatures[Sampling Feature UUID],$A580),CHAR(34),
", SamplingFeatureTypeCV:  ",CHAR(34),INDEX(SamplingFeatures[Sampling Feature Type],$A580),CHAR(34),
", SamplingFeatureCode:  ",CHAR(34),INDEX(SamplingFeatures[Feature Code],$A580),CHAR(34),
", SamplingFeatureName:  ",CHAR(34),INDEX(SamplingFeatures[Feature Name],$A580),CHAR(34),
", SamplingFeatureDescription:  ",CHAR(34),INDEX(SamplingFeatures[Feature Description],$A580),CHAR(34),
", SamplingFeatureGeotypeCV:  ",CHAR(34),INDEX(SamplingFeatures[Feature Geo Type],$A580),CHAR(34),
", FeatureGeometry:  ",CHAR(34),INDEX(SamplingFeatures[Feature Geometry],$A580),CHAR(34),
", Elevation_m:  ",CHAR(34),INDEX(SamplingFeatures[Elevation_m],$A580),CHAR(34),
", ElevationDatumCV:  ",CHAR(34),ElevationDatum,CHAR(34),"}"))</f>
        <v>#REF!</v>
      </c>
      <c r="L580" t="e">
        <f>IF(INDEX(SamplingFeatures[Sampling Feature Type],$A580)&lt;&gt;"Site","",
CONCATENATE("  - &amp;SiteID",TEXT(SUMPRODUCT(--($L$3:$L579&lt;&gt;"")),"0000"),
" {","SamplingFeatureID:  *SamplingFeatureID",TEXT($A580,"0000"),
", SiteTypeCV:  ",CHAR(34),INDEX(Sites[Site Type],$A580),CHAR(34),
", Latitude:  ",INDEX(Sites[Latitude],$A580),
", Longitude:  ",INDEX(Sites[Longitude],$A580),
", SRSName:  ",CHAR(34),LatLonDatum,CHAR(34),"}"))</f>
        <v>#REF!</v>
      </c>
      <c r="M580" t="e">
        <f>IF(INDEX(SamplingFeatures[Sampling Feature Type],$A580)&lt;&gt;"Specimen","",
CONCATENATE("  - &amp;SpecimenID",TEXT(SUMPRODUCT(--($M$3:$M579&lt;&gt;"")),"0000"),
" {","SamplingFeatureID:  *SamplingFeatureID",TEXT($A580,"0000"),
", SpecimenTypeCV:  ",CHAR(34),INDEX(Specimens[Specimen Type],$A580),CHAR(34),
", SpecimenMediumCV:  ",INDEX(Specimens[Specimen Medium],$A580),
", IsFieldSpecimen:  ",CHAR(34),INDEX(Specimens[Is Field Specimen?],$A580),CHAR(34),"}"))</f>
        <v>#REF!</v>
      </c>
      <c r="N580" t="e">
        <f>IF(COUNTA(SpatialOffsets[])=0,"", IF(INDEX(SpatialOffsets[Spatial Offset Type],$A580)="","",
CONCATENATE("  - &amp;SpatialOffsetID",TEXT($A580,"0000"),
" {","SpatialOffsetTypeCV:  ",CHAR(34),INDEX(SpatialOffsets[Spatial Offset Type],$A580),CHAR(34),
", Offset1Value:  ",INDEX(SpatialOffsets[Offset 1 Value],$A580),
", Offset1UnitID:  ",CHAR(34),INDEX(SpatialOffsets[Offset 1 Unit],$A580),CHAR(34),
", Offset2Value:  ",INDEX(SpatialOffsets[Offset 2 Value],$A580),
", Offset2UnitID:  ",CHAR(34),INDEX(SpatialOffsets[Offset 2 Unit],$A580),CHAR(34),
", Offset3Value:  ",INDEX(SpatialOffsets[Offset 3 Value],$A580),
", Offset3UnitID:  ",CHAR(34),INDEX(SpatialOffsets[Offset 3 Unit],$A580),CHAR(34),,"}")))</f>
        <v>#REF!</v>
      </c>
      <c r="O580" t="e">
        <f>IF(COUNTA(RelatedFeatures[])=0,"", IF(INDEX(RelatedFeatures[First Sampling Feature Code],$A580)="","",
CONCATENATE("  - &amp;RelationID",TEXT($A580,"0000"),
" {","SamplingFeatureID:  *SamplingFeatureID",TEXT(MATCH(INDEX(RelatedFeatures[First Sampling Feature Code],$A580),SamplingFeatures[Feature Code],0),"0000"),
", RelationshipTypeCV:  ",CHAR(34),INDEX(RelatedFeatures[Relationship Type],$A580),CHAR(34),
", RelatedFeatureID: *SamplingFeatureID",TEXT(MATCH(INDEX(RelatedFeatures[Second Sampling Feature Code],$A580),SamplingFeatures[Feature Code],0),"0000"),
", SpatialOffsetID:  ",IF(INDEX(RelatedFeatures[Offset Number],$A580)="","",CONCATENATE("*SpatialOffsetID",TEXT(INDEX(RelatedFeatures[Offset Number],$A580),"0000"))),"}")))</f>
        <v>#REF!</v>
      </c>
      <c r="P580" t="e">
        <f>IF(INDEX(Methods[Method Type],$A580)="","",
CONCATENATE("  - &amp;MethodID",TEXT($A580,"0000"),
" {","MethodTypeCV:  ",CHAR(34),INDEX(Methods[Method Type],$A580),CHAR(34),
", MethodCode:  ",CHAR(34),INDEX(Methods[Method Code],$A580),CHAR(34),
", MethodName:  ",CHAR(34),INDEX(Methods[Method Name],$A580),CHAR(34),
", MethodDescription:  ",CHAR(34),INDEX(Methods[Method Description],$A580),CHAR(34),
", MethodLink:  ",CHAR(34),INDEX(Methods[Method Link],$A580),CHAR(34),
", OrganizationID: *OrganizationID",TEXT(MATCH(INDEX(Methods[Organization Name],$A580),Organizations[Organization Name],0),"0000"),"}"))</f>
        <v>#REF!</v>
      </c>
      <c r="Q580" t="e">
        <f>IF(INDEX(Variables[Variable Type],$A580)="","",
CONCATENATE("  - &amp;VariableID",TEXT($A580,"0000"),
" {","VariableTypeCV:  ",CHAR(34),INDEX(Variables[Variable Type],$A580),CHAR(34),
", VariableCode:  ",CHAR(34),INDEX(Variables[Variable Code],$A580),CHAR(34),
", VariableNameCV:  ",CHAR(34),INDEX(Variables[Variable Name],$A580),CHAR(34),
", VariableDefinition:  ",CHAR(34),INDEX(Variables[Variable Definition],$A580),CHAR(34),
", SpecciationCV:  ",CHAR(34),INDEX(Variables[Speciation],$A580),CHAR(34),
", NoDataValue:  ",CHAR(34),INDEX(Variables[No Data Value],$A580),CHAR(34),"}"))</f>
        <v>#REF!</v>
      </c>
    </row>
    <row r="581" spans="1:17" x14ac:dyDescent="0.25">
      <c r="A581">
        <v>578</v>
      </c>
      <c r="D581" t="e">
        <f>IF(INDEX(People[First Name],$A581)="","",
CONCATENATE("  - &amp;PersonID",TEXT($A581,"0000"),
" {","PersonFirstName:  ",CHAR(34),INDEX(People[First Name],$A581),CHAR(34),
", PersonMiddleName:  ",CHAR(34),INDEX(People[Middle Name],$A581),CHAR(34),
", PersonLastName:  ",CHAR(34),INDEX(People[Last Name],$A581),CHAR(34),"}"))</f>
        <v>#REF!</v>
      </c>
      <c r="E581" t="e">
        <f>IF(INDEX(Organizations[Organization Type '[CV']],$A581)="","",
CONCATENATE("  - &amp;OrganizationID",TEXT($A581,"0000"),
" {","OrganizationTypeCV:  ",CHAR(34),INDEX(Organizations[Organization Type '[CV']],$A581),CHAR(34),
", OrganizationCode:  ",CHAR(34),INDEX(Organizations[Organization Code],$A581),CHAR(34),
", OrganizationName:  ",CHAR(34),INDEX(Organizations[Organization Name],$A581),CHAR(34),
", OrganizationDescription:  ",CHAR(34),INDEX(Organizations[Organization Description],$A581),CHAR(34),
", OrganizationLink:  ",CHAR(34),INDEX(Organizations[Organization Link],$A581),CHAR(34),"}"))</f>
        <v>#REF!</v>
      </c>
      <c r="F581" t="e">
        <f>IF(INDEX(People[First Name],$A581)="","",
CONCATENATE("  - &amp;AffiliationID",TEXT($A581,"0000"),
" {PersonID: *PersonID",TEXT($A581,"0000"),
", OrganizationID: *OrganizationID",TEXT(MATCH(INDEX(People[Organization Name],$A581),Organizations[Organization Name],0),"0000"),
", IsPrimaryOrganizationContact: , AffiliationStartDate: , AffiliationEndDate: , PrimaryPhone: ",
", PrimaryEmail: ",CHAR(34),INDEX(People[Primary Email],$A581),CHAR(34),
", PrimaryAddress: ",CHAR(34),INDEX(People[Primary Address],$A581),CHAR(34),
", PersonLink: }"))</f>
        <v>#REF!</v>
      </c>
      <c r="H581" t="e">
        <f>IF(COUNTA(CitationInformation)=0,"",IF(INDEX(AuthorList[Author Name],$A581)="","",
CONCATENATE("  - &amp;AuthorListID",TEXT($A581,"0000"),
"  {CitationID: *CitationID0001",
", PersonID: *PersonID",TEXT(MATCH(INDEX(AuthorList[Author Name],$A581),People[Full Name],0),"0000"),
", AuthorOrder: ",INDEX(AuthorList[Author Number],$A581),"}")))</f>
        <v>#REF!</v>
      </c>
      <c r="K581" t="e">
        <f>IF(INDEX(SamplingFeatures[Feature Code],$A581)="","",
CONCATENATE("  - &amp;SamplingFeatureID",TEXT($A581,"0000"),
" {","SamplingFeatureUUID:  ",CHAR(34),INDEX(SamplingFeatures[Sampling Feature UUID],$A581),CHAR(34),
", SamplingFeatureTypeCV:  ",CHAR(34),INDEX(SamplingFeatures[Sampling Feature Type],$A581),CHAR(34),
", SamplingFeatureCode:  ",CHAR(34),INDEX(SamplingFeatures[Feature Code],$A581),CHAR(34),
", SamplingFeatureName:  ",CHAR(34),INDEX(SamplingFeatures[Feature Name],$A581),CHAR(34),
", SamplingFeatureDescription:  ",CHAR(34),INDEX(SamplingFeatures[Feature Description],$A581),CHAR(34),
", SamplingFeatureGeotypeCV:  ",CHAR(34),INDEX(SamplingFeatures[Feature Geo Type],$A581),CHAR(34),
", FeatureGeometry:  ",CHAR(34),INDEX(SamplingFeatures[Feature Geometry],$A581),CHAR(34),
", Elevation_m:  ",CHAR(34),INDEX(SamplingFeatures[Elevation_m],$A581),CHAR(34),
", ElevationDatumCV:  ",CHAR(34),ElevationDatum,CHAR(34),"}"))</f>
        <v>#REF!</v>
      </c>
      <c r="L581" t="e">
        <f>IF(INDEX(SamplingFeatures[Sampling Feature Type],$A581)&lt;&gt;"Site","",
CONCATENATE("  - &amp;SiteID",TEXT(SUMPRODUCT(--($L$3:$L580&lt;&gt;"")),"0000"),
" {","SamplingFeatureID:  *SamplingFeatureID",TEXT($A581,"0000"),
", SiteTypeCV:  ",CHAR(34),INDEX(Sites[Site Type],$A581),CHAR(34),
", Latitude:  ",INDEX(Sites[Latitude],$A581),
", Longitude:  ",INDEX(Sites[Longitude],$A581),
", SRSName:  ",CHAR(34),LatLonDatum,CHAR(34),"}"))</f>
        <v>#REF!</v>
      </c>
      <c r="M581" t="e">
        <f>IF(INDEX(SamplingFeatures[Sampling Feature Type],$A581)&lt;&gt;"Specimen","",
CONCATENATE("  - &amp;SpecimenID",TEXT(SUMPRODUCT(--($M$3:$M580&lt;&gt;"")),"0000"),
" {","SamplingFeatureID:  *SamplingFeatureID",TEXT($A581,"0000"),
", SpecimenTypeCV:  ",CHAR(34),INDEX(Specimens[Specimen Type],$A581),CHAR(34),
", SpecimenMediumCV:  ",INDEX(Specimens[Specimen Medium],$A581),
", IsFieldSpecimen:  ",CHAR(34),INDEX(Specimens[Is Field Specimen?],$A581),CHAR(34),"}"))</f>
        <v>#REF!</v>
      </c>
      <c r="N581" t="e">
        <f>IF(COUNTA(SpatialOffsets[])=0,"", IF(INDEX(SpatialOffsets[Spatial Offset Type],$A581)="","",
CONCATENATE("  - &amp;SpatialOffsetID",TEXT($A581,"0000"),
" {","SpatialOffsetTypeCV:  ",CHAR(34),INDEX(SpatialOffsets[Spatial Offset Type],$A581),CHAR(34),
", Offset1Value:  ",INDEX(SpatialOffsets[Offset 1 Value],$A581),
", Offset1UnitID:  ",CHAR(34),INDEX(SpatialOffsets[Offset 1 Unit],$A581),CHAR(34),
", Offset2Value:  ",INDEX(SpatialOffsets[Offset 2 Value],$A581),
", Offset2UnitID:  ",CHAR(34),INDEX(SpatialOffsets[Offset 2 Unit],$A581),CHAR(34),
", Offset3Value:  ",INDEX(SpatialOffsets[Offset 3 Value],$A581),
", Offset3UnitID:  ",CHAR(34),INDEX(SpatialOffsets[Offset 3 Unit],$A581),CHAR(34),,"}")))</f>
        <v>#REF!</v>
      </c>
      <c r="O581" t="e">
        <f>IF(COUNTA(RelatedFeatures[])=0,"", IF(INDEX(RelatedFeatures[First Sampling Feature Code],$A581)="","",
CONCATENATE("  - &amp;RelationID",TEXT($A581,"0000"),
" {","SamplingFeatureID:  *SamplingFeatureID",TEXT(MATCH(INDEX(RelatedFeatures[First Sampling Feature Code],$A581),SamplingFeatures[Feature Code],0),"0000"),
", RelationshipTypeCV:  ",CHAR(34),INDEX(RelatedFeatures[Relationship Type],$A581),CHAR(34),
", RelatedFeatureID: *SamplingFeatureID",TEXT(MATCH(INDEX(RelatedFeatures[Second Sampling Feature Code],$A581),SamplingFeatures[Feature Code],0),"0000"),
", SpatialOffsetID:  ",IF(INDEX(RelatedFeatures[Offset Number],$A581)="","",CONCATENATE("*SpatialOffsetID",TEXT(INDEX(RelatedFeatures[Offset Number],$A581),"0000"))),"}")))</f>
        <v>#REF!</v>
      </c>
      <c r="P581" t="e">
        <f>IF(INDEX(Methods[Method Type],$A581)="","",
CONCATENATE("  - &amp;MethodID",TEXT($A581,"0000"),
" {","MethodTypeCV:  ",CHAR(34),INDEX(Methods[Method Type],$A581),CHAR(34),
", MethodCode:  ",CHAR(34),INDEX(Methods[Method Code],$A581),CHAR(34),
", MethodName:  ",CHAR(34),INDEX(Methods[Method Name],$A581),CHAR(34),
", MethodDescription:  ",CHAR(34),INDEX(Methods[Method Description],$A581),CHAR(34),
", MethodLink:  ",CHAR(34),INDEX(Methods[Method Link],$A581),CHAR(34),
", OrganizationID: *OrganizationID",TEXT(MATCH(INDEX(Methods[Organization Name],$A581),Organizations[Organization Name],0),"0000"),"}"))</f>
        <v>#REF!</v>
      </c>
      <c r="Q581" t="e">
        <f>IF(INDEX(Variables[Variable Type],$A581)="","",
CONCATENATE("  - &amp;VariableID",TEXT($A581,"0000"),
" {","VariableTypeCV:  ",CHAR(34),INDEX(Variables[Variable Type],$A581),CHAR(34),
", VariableCode:  ",CHAR(34),INDEX(Variables[Variable Code],$A581),CHAR(34),
", VariableNameCV:  ",CHAR(34),INDEX(Variables[Variable Name],$A581),CHAR(34),
", VariableDefinition:  ",CHAR(34),INDEX(Variables[Variable Definition],$A581),CHAR(34),
", SpecciationCV:  ",CHAR(34),INDEX(Variables[Speciation],$A581),CHAR(34),
", NoDataValue:  ",CHAR(34),INDEX(Variables[No Data Value],$A581),CHAR(34),"}"))</f>
        <v>#REF!</v>
      </c>
    </row>
    <row r="582" spans="1:17" x14ac:dyDescent="0.25">
      <c r="A582">
        <v>579</v>
      </c>
      <c r="D582" t="e">
        <f>IF(INDEX(People[First Name],$A582)="","",
CONCATENATE("  - &amp;PersonID",TEXT($A582,"0000"),
" {","PersonFirstName:  ",CHAR(34),INDEX(People[First Name],$A582),CHAR(34),
", PersonMiddleName:  ",CHAR(34),INDEX(People[Middle Name],$A582),CHAR(34),
", PersonLastName:  ",CHAR(34),INDEX(People[Last Name],$A582),CHAR(34),"}"))</f>
        <v>#REF!</v>
      </c>
      <c r="E582" t="e">
        <f>IF(INDEX(Organizations[Organization Type '[CV']],$A582)="","",
CONCATENATE("  - &amp;OrganizationID",TEXT($A582,"0000"),
" {","OrganizationTypeCV:  ",CHAR(34),INDEX(Organizations[Organization Type '[CV']],$A582),CHAR(34),
", OrganizationCode:  ",CHAR(34),INDEX(Organizations[Organization Code],$A582),CHAR(34),
", OrganizationName:  ",CHAR(34),INDEX(Organizations[Organization Name],$A582),CHAR(34),
", OrganizationDescription:  ",CHAR(34),INDEX(Organizations[Organization Description],$A582),CHAR(34),
", OrganizationLink:  ",CHAR(34),INDEX(Organizations[Organization Link],$A582),CHAR(34),"}"))</f>
        <v>#REF!</v>
      </c>
      <c r="F582" t="e">
        <f>IF(INDEX(People[First Name],$A582)="","",
CONCATENATE("  - &amp;AffiliationID",TEXT($A582,"0000"),
" {PersonID: *PersonID",TEXT($A582,"0000"),
", OrganizationID: *OrganizationID",TEXT(MATCH(INDEX(People[Organization Name],$A582),Organizations[Organization Name],0),"0000"),
", IsPrimaryOrganizationContact: , AffiliationStartDate: , AffiliationEndDate: , PrimaryPhone: ",
", PrimaryEmail: ",CHAR(34),INDEX(People[Primary Email],$A582),CHAR(34),
", PrimaryAddress: ",CHAR(34),INDEX(People[Primary Address],$A582),CHAR(34),
", PersonLink: }"))</f>
        <v>#REF!</v>
      </c>
      <c r="H582" t="e">
        <f>IF(COUNTA(CitationInformation)=0,"",IF(INDEX(AuthorList[Author Name],$A582)="","",
CONCATENATE("  - &amp;AuthorListID",TEXT($A582,"0000"),
"  {CitationID: *CitationID0001",
", PersonID: *PersonID",TEXT(MATCH(INDEX(AuthorList[Author Name],$A582),People[Full Name],0),"0000"),
", AuthorOrder: ",INDEX(AuthorList[Author Number],$A582),"}")))</f>
        <v>#REF!</v>
      </c>
      <c r="K582" t="e">
        <f>IF(INDEX(SamplingFeatures[Feature Code],$A582)="","",
CONCATENATE("  - &amp;SamplingFeatureID",TEXT($A582,"0000"),
" {","SamplingFeatureUUID:  ",CHAR(34),INDEX(SamplingFeatures[Sampling Feature UUID],$A582),CHAR(34),
", SamplingFeatureTypeCV:  ",CHAR(34),INDEX(SamplingFeatures[Sampling Feature Type],$A582),CHAR(34),
", SamplingFeatureCode:  ",CHAR(34),INDEX(SamplingFeatures[Feature Code],$A582),CHAR(34),
", SamplingFeatureName:  ",CHAR(34),INDEX(SamplingFeatures[Feature Name],$A582),CHAR(34),
", SamplingFeatureDescription:  ",CHAR(34),INDEX(SamplingFeatures[Feature Description],$A582),CHAR(34),
", SamplingFeatureGeotypeCV:  ",CHAR(34),INDEX(SamplingFeatures[Feature Geo Type],$A582),CHAR(34),
", FeatureGeometry:  ",CHAR(34),INDEX(SamplingFeatures[Feature Geometry],$A582),CHAR(34),
", Elevation_m:  ",CHAR(34),INDEX(SamplingFeatures[Elevation_m],$A582),CHAR(34),
", ElevationDatumCV:  ",CHAR(34),ElevationDatum,CHAR(34),"}"))</f>
        <v>#REF!</v>
      </c>
      <c r="L582" t="e">
        <f>IF(INDEX(SamplingFeatures[Sampling Feature Type],$A582)&lt;&gt;"Site","",
CONCATENATE("  - &amp;SiteID",TEXT(SUMPRODUCT(--($L$3:$L581&lt;&gt;"")),"0000"),
" {","SamplingFeatureID:  *SamplingFeatureID",TEXT($A582,"0000"),
", SiteTypeCV:  ",CHAR(34),INDEX(Sites[Site Type],$A582),CHAR(34),
", Latitude:  ",INDEX(Sites[Latitude],$A582),
", Longitude:  ",INDEX(Sites[Longitude],$A582),
", SRSName:  ",CHAR(34),LatLonDatum,CHAR(34),"}"))</f>
        <v>#REF!</v>
      </c>
      <c r="M582" t="e">
        <f>IF(INDEX(SamplingFeatures[Sampling Feature Type],$A582)&lt;&gt;"Specimen","",
CONCATENATE("  - &amp;SpecimenID",TEXT(SUMPRODUCT(--($M$3:$M581&lt;&gt;"")),"0000"),
" {","SamplingFeatureID:  *SamplingFeatureID",TEXT($A582,"0000"),
", SpecimenTypeCV:  ",CHAR(34),INDEX(Specimens[Specimen Type],$A582),CHAR(34),
", SpecimenMediumCV:  ",INDEX(Specimens[Specimen Medium],$A582),
", IsFieldSpecimen:  ",CHAR(34),INDEX(Specimens[Is Field Specimen?],$A582),CHAR(34),"}"))</f>
        <v>#REF!</v>
      </c>
      <c r="N582" t="e">
        <f>IF(COUNTA(SpatialOffsets[])=0,"", IF(INDEX(SpatialOffsets[Spatial Offset Type],$A582)="","",
CONCATENATE("  - &amp;SpatialOffsetID",TEXT($A582,"0000"),
" {","SpatialOffsetTypeCV:  ",CHAR(34),INDEX(SpatialOffsets[Spatial Offset Type],$A582),CHAR(34),
", Offset1Value:  ",INDEX(SpatialOffsets[Offset 1 Value],$A582),
", Offset1UnitID:  ",CHAR(34),INDEX(SpatialOffsets[Offset 1 Unit],$A582),CHAR(34),
", Offset2Value:  ",INDEX(SpatialOffsets[Offset 2 Value],$A582),
", Offset2UnitID:  ",CHAR(34),INDEX(SpatialOffsets[Offset 2 Unit],$A582),CHAR(34),
", Offset3Value:  ",INDEX(SpatialOffsets[Offset 3 Value],$A582),
", Offset3UnitID:  ",CHAR(34),INDEX(SpatialOffsets[Offset 3 Unit],$A582),CHAR(34),,"}")))</f>
        <v>#REF!</v>
      </c>
      <c r="O582" t="e">
        <f>IF(COUNTA(RelatedFeatures[])=0,"", IF(INDEX(RelatedFeatures[First Sampling Feature Code],$A582)="","",
CONCATENATE("  - &amp;RelationID",TEXT($A582,"0000"),
" {","SamplingFeatureID:  *SamplingFeatureID",TEXT(MATCH(INDEX(RelatedFeatures[First Sampling Feature Code],$A582),SamplingFeatures[Feature Code],0),"0000"),
", RelationshipTypeCV:  ",CHAR(34),INDEX(RelatedFeatures[Relationship Type],$A582),CHAR(34),
", RelatedFeatureID: *SamplingFeatureID",TEXT(MATCH(INDEX(RelatedFeatures[Second Sampling Feature Code],$A582),SamplingFeatures[Feature Code],0),"0000"),
", SpatialOffsetID:  ",IF(INDEX(RelatedFeatures[Offset Number],$A582)="","",CONCATENATE("*SpatialOffsetID",TEXT(INDEX(RelatedFeatures[Offset Number],$A582),"0000"))),"}")))</f>
        <v>#REF!</v>
      </c>
      <c r="P582" t="e">
        <f>IF(INDEX(Methods[Method Type],$A582)="","",
CONCATENATE("  - &amp;MethodID",TEXT($A582,"0000"),
" {","MethodTypeCV:  ",CHAR(34),INDEX(Methods[Method Type],$A582),CHAR(34),
", MethodCode:  ",CHAR(34),INDEX(Methods[Method Code],$A582),CHAR(34),
", MethodName:  ",CHAR(34),INDEX(Methods[Method Name],$A582),CHAR(34),
", MethodDescription:  ",CHAR(34),INDEX(Methods[Method Description],$A582),CHAR(34),
", MethodLink:  ",CHAR(34),INDEX(Methods[Method Link],$A582),CHAR(34),
", OrganizationID: *OrganizationID",TEXT(MATCH(INDEX(Methods[Organization Name],$A582),Organizations[Organization Name],0),"0000"),"}"))</f>
        <v>#REF!</v>
      </c>
      <c r="Q582" t="e">
        <f>IF(INDEX(Variables[Variable Type],$A582)="","",
CONCATENATE("  - &amp;VariableID",TEXT($A582,"0000"),
" {","VariableTypeCV:  ",CHAR(34),INDEX(Variables[Variable Type],$A582),CHAR(34),
", VariableCode:  ",CHAR(34),INDEX(Variables[Variable Code],$A582),CHAR(34),
", VariableNameCV:  ",CHAR(34),INDEX(Variables[Variable Name],$A582),CHAR(34),
", VariableDefinition:  ",CHAR(34),INDEX(Variables[Variable Definition],$A582),CHAR(34),
", SpecciationCV:  ",CHAR(34),INDEX(Variables[Speciation],$A582),CHAR(34),
", NoDataValue:  ",CHAR(34),INDEX(Variables[No Data Value],$A582),CHAR(34),"}"))</f>
        <v>#REF!</v>
      </c>
    </row>
    <row r="583" spans="1:17" x14ac:dyDescent="0.25">
      <c r="A583">
        <v>580</v>
      </c>
      <c r="D583" t="e">
        <f>IF(INDEX(People[First Name],$A583)="","",
CONCATENATE("  - &amp;PersonID",TEXT($A583,"0000"),
" {","PersonFirstName:  ",CHAR(34),INDEX(People[First Name],$A583),CHAR(34),
", PersonMiddleName:  ",CHAR(34),INDEX(People[Middle Name],$A583),CHAR(34),
", PersonLastName:  ",CHAR(34),INDEX(People[Last Name],$A583),CHAR(34),"}"))</f>
        <v>#REF!</v>
      </c>
      <c r="E583" t="e">
        <f>IF(INDEX(Organizations[Organization Type '[CV']],$A583)="","",
CONCATENATE("  - &amp;OrganizationID",TEXT($A583,"0000"),
" {","OrganizationTypeCV:  ",CHAR(34),INDEX(Organizations[Organization Type '[CV']],$A583),CHAR(34),
", OrganizationCode:  ",CHAR(34),INDEX(Organizations[Organization Code],$A583),CHAR(34),
", OrganizationName:  ",CHAR(34),INDEX(Organizations[Organization Name],$A583),CHAR(34),
", OrganizationDescription:  ",CHAR(34),INDEX(Organizations[Organization Description],$A583),CHAR(34),
", OrganizationLink:  ",CHAR(34),INDEX(Organizations[Organization Link],$A583),CHAR(34),"}"))</f>
        <v>#REF!</v>
      </c>
      <c r="F583" t="e">
        <f>IF(INDEX(People[First Name],$A583)="","",
CONCATENATE("  - &amp;AffiliationID",TEXT($A583,"0000"),
" {PersonID: *PersonID",TEXT($A583,"0000"),
", OrganizationID: *OrganizationID",TEXT(MATCH(INDEX(People[Organization Name],$A583),Organizations[Organization Name],0),"0000"),
", IsPrimaryOrganizationContact: , AffiliationStartDate: , AffiliationEndDate: , PrimaryPhone: ",
", PrimaryEmail: ",CHAR(34),INDEX(People[Primary Email],$A583),CHAR(34),
", PrimaryAddress: ",CHAR(34),INDEX(People[Primary Address],$A583),CHAR(34),
", PersonLink: }"))</f>
        <v>#REF!</v>
      </c>
      <c r="H583" t="e">
        <f>IF(COUNTA(CitationInformation)=0,"",IF(INDEX(AuthorList[Author Name],$A583)="","",
CONCATENATE("  - &amp;AuthorListID",TEXT($A583,"0000"),
"  {CitationID: *CitationID0001",
", PersonID: *PersonID",TEXT(MATCH(INDEX(AuthorList[Author Name],$A583),People[Full Name],0),"0000"),
", AuthorOrder: ",INDEX(AuthorList[Author Number],$A583),"}")))</f>
        <v>#REF!</v>
      </c>
      <c r="K583" t="e">
        <f>IF(INDEX(SamplingFeatures[Feature Code],$A583)="","",
CONCATENATE("  - &amp;SamplingFeatureID",TEXT($A583,"0000"),
" {","SamplingFeatureUUID:  ",CHAR(34),INDEX(SamplingFeatures[Sampling Feature UUID],$A583),CHAR(34),
", SamplingFeatureTypeCV:  ",CHAR(34),INDEX(SamplingFeatures[Sampling Feature Type],$A583),CHAR(34),
", SamplingFeatureCode:  ",CHAR(34),INDEX(SamplingFeatures[Feature Code],$A583),CHAR(34),
", SamplingFeatureName:  ",CHAR(34),INDEX(SamplingFeatures[Feature Name],$A583),CHAR(34),
", SamplingFeatureDescription:  ",CHAR(34),INDEX(SamplingFeatures[Feature Description],$A583),CHAR(34),
", SamplingFeatureGeotypeCV:  ",CHAR(34),INDEX(SamplingFeatures[Feature Geo Type],$A583),CHAR(34),
", FeatureGeometry:  ",CHAR(34),INDEX(SamplingFeatures[Feature Geometry],$A583),CHAR(34),
", Elevation_m:  ",CHAR(34),INDEX(SamplingFeatures[Elevation_m],$A583),CHAR(34),
", ElevationDatumCV:  ",CHAR(34),ElevationDatum,CHAR(34),"}"))</f>
        <v>#REF!</v>
      </c>
      <c r="L583" t="e">
        <f>IF(INDEX(SamplingFeatures[Sampling Feature Type],$A583)&lt;&gt;"Site","",
CONCATENATE("  - &amp;SiteID",TEXT(SUMPRODUCT(--($L$3:$L582&lt;&gt;"")),"0000"),
" {","SamplingFeatureID:  *SamplingFeatureID",TEXT($A583,"0000"),
", SiteTypeCV:  ",CHAR(34),INDEX(Sites[Site Type],$A583),CHAR(34),
", Latitude:  ",INDEX(Sites[Latitude],$A583),
", Longitude:  ",INDEX(Sites[Longitude],$A583),
", SRSName:  ",CHAR(34),LatLonDatum,CHAR(34),"}"))</f>
        <v>#REF!</v>
      </c>
      <c r="M583" t="e">
        <f>IF(INDEX(SamplingFeatures[Sampling Feature Type],$A583)&lt;&gt;"Specimen","",
CONCATENATE("  - &amp;SpecimenID",TEXT(SUMPRODUCT(--($M$3:$M582&lt;&gt;"")),"0000"),
" {","SamplingFeatureID:  *SamplingFeatureID",TEXT($A583,"0000"),
", SpecimenTypeCV:  ",CHAR(34),INDEX(Specimens[Specimen Type],$A583),CHAR(34),
", SpecimenMediumCV:  ",INDEX(Specimens[Specimen Medium],$A583),
", IsFieldSpecimen:  ",CHAR(34),INDEX(Specimens[Is Field Specimen?],$A583),CHAR(34),"}"))</f>
        <v>#REF!</v>
      </c>
      <c r="N583" t="e">
        <f>IF(COUNTA(SpatialOffsets[])=0,"", IF(INDEX(SpatialOffsets[Spatial Offset Type],$A583)="","",
CONCATENATE("  - &amp;SpatialOffsetID",TEXT($A583,"0000"),
" {","SpatialOffsetTypeCV:  ",CHAR(34),INDEX(SpatialOffsets[Spatial Offset Type],$A583),CHAR(34),
", Offset1Value:  ",INDEX(SpatialOffsets[Offset 1 Value],$A583),
", Offset1UnitID:  ",CHAR(34),INDEX(SpatialOffsets[Offset 1 Unit],$A583),CHAR(34),
", Offset2Value:  ",INDEX(SpatialOffsets[Offset 2 Value],$A583),
", Offset2UnitID:  ",CHAR(34),INDEX(SpatialOffsets[Offset 2 Unit],$A583),CHAR(34),
", Offset3Value:  ",INDEX(SpatialOffsets[Offset 3 Value],$A583),
", Offset3UnitID:  ",CHAR(34),INDEX(SpatialOffsets[Offset 3 Unit],$A583),CHAR(34),,"}")))</f>
        <v>#REF!</v>
      </c>
      <c r="O583" t="e">
        <f>IF(COUNTA(RelatedFeatures[])=0,"", IF(INDEX(RelatedFeatures[First Sampling Feature Code],$A583)="","",
CONCATENATE("  - &amp;RelationID",TEXT($A583,"0000"),
" {","SamplingFeatureID:  *SamplingFeatureID",TEXT(MATCH(INDEX(RelatedFeatures[First Sampling Feature Code],$A583),SamplingFeatures[Feature Code],0),"0000"),
", RelationshipTypeCV:  ",CHAR(34),INDEX(RelatedFeatures[Relationship Type],$A583),CHAR(34),
", RelatedFeatureID: *SamplingFeatureID",TEXT(MATCH(INDEX(RelatedFeatures[Second Sampling Feature Code],$A583),SamplingFeatures[Feature Code],0),"0000"),
", SpatialOffsetID:  ",IF(INDEX(RelatedFeatures[Offset Number],$A583)="","",CONCATENATE("*SpatialOffsetID",TEXT(INDEX(RelatedFeatures[Offset Number],$A583),"0000"))),"}")))</f>
        <v>#REF!</v>
      </c>
      <c r="P583" t="e">
        <f>IF(INDEX(Methods[Method Type],$A583)="","",
CONCATENATE("  - &amp;MethodID",TEXT($A583,"0000"),
" {","MethodTypeCV:  ",CHAR(34),INDEX(Methods[Method Type],$A583),CHAR(34),
", MethodCode:  ",CHAR(34),INDEX(Methods[Method Code],$A583),CHAR(34),
", MethodName:  ",CHAR(34),INDEX(Methods[Method Name],$A583),CHAR(34),
", MethodDescription:  ",CHAR(34),INDEX(Methods[Method Description],$A583),CHAR(34),
", MethodLink:  ",CHAR(34),INDEX(Methods[Method Link],$A583),CHAR(34),
", OrganizationID: *OrganizationID",TEXT(MATCH(INDEX(Methods[Organization Name],$A583),Organizations[Organization Name],0),"0000"),"}"))</f>
        <v>#REF!</v>
      </c>
      <c r="Q583" t="e">
        <f>IF(INDEX(Variables[Variable Type],$A583)="","",
CONCATENATE("  - &amp;VariableID",TEXT($A583,"0000"),
" {","VariableTypeCV:  ",CHAR(34),INDEX(Variables[Variable Type],$A583),CHAR(34),
", VariableCode:  ",CHAR(34),INDEX(Variables[Variable Code],$A583),CHAR(34),
", VariableNameCV:  ",CHAR(34),INDEX(Variables[Variable Name],$A583),CHAR(34),
", VariableDefinition:  ",CHAR(34),INDEX(Variables[Variable Definition],$A583),CHAR(34),
", SpecciationCV:  ",CHAR(34),INDEX(Variables[Speciation],$A583),CHAR(34),
", NoDataValue:  ",CHAR(34),INDEX(Variables[No Data Value],$A583),CHAR(34),"}"))</f>
        <v>#REF!</v>
      </c>
    </row>
    <row r="584" spans="1:17" x14ac:dyDescent="0.25">
      <c r="A584">
        <v>581</v>
      </c>
      <c r="D584" t="e">
        <f>IF(INDEX(People[First Name],$A584)="","",
CONCATENATE("  - &amp;PersonID",TEXT($A584,"0000"),
" {","PersonFirstName:  ",CHAR(34),INDEX(People[First Name],$A584),CHAR(34),
", PersonMiddleName:  ",CHAR(34),INDEX(People[Middle Name],$A584),CHAR(34),
", PersonLastName:  ",CHAR(34),INDEX(People[Last Name],$A584),CHAR(34),"}"))</f>
        <v>#REF!</v>
      </c>
      <c r="E584" t="e">
        <f>IF(INDEX(Organizations[Organization Type '[CV']],$A584)="","",
CONCATENATE("  - &amp;OrganizationID",TEXT($A584,"0000"),
" {","OrganizationTypeCV:  ",CHAR(34),INDEX(Organizations[Organization Type '[CV']],$A584),CHAR(34),
", OrganizationCode:  ",CHAR(34),INDEX(Organizations[Organization Code],$A584),CHAR(34),
", OrganizationName:  ",CHAR(34),INDEX(Organizations[Organization Name],$A584),CHAR(34),
", OrganizationDescription:  ",CHAR(34),INDEX(Organizations[Organization Description],$A584),CHAR(34),
", OrganizationLink:  ",CHAR(34),INDEX(Organizations[Organization Link],$A584),CHAR(34),"}"))</f>
        <v>#REF!</v>
      </c>
      <c r="F584" t="e">
        <f>IF(INDEX(People[First Name],$A584)="","",
CONCATENATE("  - &amp;AffiliationID",TEXT($A584,"0000"),
" {PersonID: *PersonID",TEXT($A584,"0000"),
", OrganizationID: *OrganizationID",TEXT(MATCH(INDEX(People[Organization Name],$A584),Organizations[Organization Name],0),"0000"),
", IsPrimaryOrganizationContact: , AffiliationStartDate: , AffiliationEndDate: , PrimaryPhone: ",
", PrimaryEmail: ",CHAR(34),INDEX(People[Primary Email],$A584),CHAR(34),
", PrimaryAddress: ",CHAR(34),INDEX(People[Primary Address],$A584),CHAR(34),
", PersonLink: }"))</f>
        <v>#REF!</v>
      </c>
      <c r="H584" t="e">
        <f>IF(COUNTA(CitationInformation)=0,"",IF(INDEX(AuthorList[Author Name],$A584)="","",
CONCATENATE("  - &amp;AuthorListID",TEXT($A584,"0000"),
"  {CitationID: *CitationID0001",
", PersonID: *PersonID",TEXT(MATCH(INDEX(AuthorList[Author Name],$A584),People[Full Name],0),"0000"),
", AuthorOrder: ",INDEX(AuthorList[Author Number],$A584),"}")))</f>
        <v>#REF!</v>
      </c>
      <c r="K584" t="e">
        <f>IF(INDEX(SamplingFeatures[Feature Code],$A584)="","",
CONCATENATE("  - &amp;SamplingFeatureID",TEXT($A584,"0000"),
" {","SamplingFeatureUUID:  ",CHAR(34),INDEX(SamplingFeatures[Sampling Feature UUID],$A584),CHAR(34),
", SamplingFeatureTypeCV:  ",CHAR(34),INDEX(SamplingFeatures[Sampling Feature Type],$A584),CHAR(34),
", SamplingFeatureCode:  ",CHAR(34),INDEX(SamplingFeatures[Feature Code],$A584),CHAR(34),
", SamplingFeatureName:  ",CHAR(34),INDEX(SamplingFeatures[Feature Name],$A584),CHAR(34),
", SamplingFeatureDescription:  ",CHAR(34),INDEX(SamplingFeatures[Feature Description],$A584),CHAR(34),
", SamplingFeatureGeotypeCV:  ",CHAR(34),INDEX(SamplingFeatures[Feature Geo Type],$A584),CHAR(34),
", FeatureGeometry:  ",CHAR(34),INDEX(SamplingFeatures[Feature Geometry],$A584),CHAR(34),
", Elevation_m:  ",CHAR(34),INDEX(SamplingFeatures[Elevation_m],$A584),CHAR(34),
", ElevationDatumCV:  ",CHAR(34),ElevationDatum,CHAR(34),"}"))</f>
        <v>#REF!</v>
      </c>
      <c r="L584" t="e">
        <f>IF(INDEX(SamplingFeatures[Sampling Feature Type],$A584)&lt;&gt;"Site","",
CONCATENATE("  - &amp;SiteID",TEXT(SUMPRODUCT(--($L$3:$L583&lt;&gt;"")),"0000"),
" {","SamplingFeatureID:  *SamplingFeatureID",TEXT($A584,"0000"),
", SiteTypeCV:  ",CHAR(34),INDEX(Sites[Site Type],$A584),CHAR(34),
", Latitude:  ",INDEX(Sites[Latitude],$A584),
", Longitude:  ",INDEX(Sites[Longitude],$A584),
", SRSName:  ",CHAR(34),LatLonDatum,CHAR(34),"}"))</f>
        <v>#REF!</v>
      </c>
      <c r="M584" t="e">
        <f>IF(INDEX(SamplingFeatures[Sampling Feature Type],$A584)&lt;&gt;"Specimen","",
CONCATENATE("  - &amp;SpecimenID",TEXT(SUMPRODUCT(--($M$3:$M583&lt;&gt;"")),"0000"),
" {","SamplingFeatureID:  *SamplingFeatureID",TEXT($A584,"0000"),
", SpecimenTypeCV:  ",CHAR(34),INDEX(Specimens[Specimen Type],$A584),CHAR(34),
", SpecimenMediumCV:  ",INDEX(Specimens[Specimen Medium],$A584),
", IsFieldSpecimen:  ",CHAR(34),INDEX(Specimens[Is Field Specimen?],$A584),CHAR(34),"}"))</f>
        <v>#REF!</v>
      </c>
      <c r="N584" t="e">
        <f>IF(COUNTA(SpatialOffsets[])=0,"", IF(INDEX(SpatialOffsets[Spatial Offset Type],$A584)="","",
CONCATENATE("  - &amp;SpatialOffsetID",TEXT($A584,"0000"),
" {","SpatialOffsetTypeCV:  ",CHAR(34),INDEX(SpatialOffsets[Spatial Offset Type],$A584),CHAR(34),
", Offset1Value:  ",INDEX(SpatialOffsets[Offset 1 Value],$A584),
", Offset1UnitID:  ",CHAR(34),INDEX(SpatialOffsets[Offset 1 Unit],$A584),CHAR(34),
", Offset2Value:  ",INDEX(SpatialOffsets[Offset 2 Value],$A584),
", Offset2UnitID:  ",CHAR(34),INDEX(SpatialOffsets[Offset 2 Unit],$A584),CHAR(34),
", Offset3Value:  ",INDEX(SpatialOffsets[Offset 3 Value],$A584),
", Offset3UnitID:  ",CHAR(34),INDEX(SpatialOffsets[Offset 3 Unit],$A584),CHAR(34),,"}")))</f>
        <v>#REF!</v>
      </c>
      <c r="O584" t="e">
        <f>IF(COUNTA(RelatedFeatures[])=0,"", IF(INDEX(RelatedFeatures[First Sampling Feature Code],$A584)="","",
CONCATENATE("  - &amp;RelationID",TEXT($A584,"0000"),
" {","SamplingFeatureID:  *SamplingFeatureID",TEXT(MATCH(INDEX(RelatedFeatures[First Sampling Feature Code],$A584),SamplingFeatures[Feature Code],0),"0000"),
", RelationshipTypeCV:  ",CHAR(34),INDEX(RelatedFeatures[Relationship Type],$A584),CHAR(34),
", RelatedFeatureID: *SamplingFeatureID",TEXT(MATCH(INDEX(RelatedFeatures[Second Sampling Feature Code],$A584),SamplingFeatures[Feature Code],0),"0000"),
", SpatialOffsetID:  ",IF(INDEX(RelatedFeatures[Offset Number],$A584)="","",CONCATENATE("*SpatialOffsetID",TEXT(INDEX(RelatedFeatures[Offset Number],$A584),"0000"))),"}")))</f>
        <v>#REF!</v>
      </c>
      <c r="P584" t="e">
        <f>IF(INDEX(Methods[Method Type],$A584)="","",
CONCATENATE("  - &amp;MethodID",TEXT($A584,"0000"),
" {","MethodTypeCV:  ",CHAR(34),INDEX(Methods[Method Type],$A584),CHAR(34),
", MethodCode:  ",CHAR(34),INDEX(Methods[Method Code],$A584),CHAR(34),
", MethodName:  ",CHAR(34),INDEX(Methods[Method Name],$A584),CHAR(34),
", MethodDescription:  ",CHAR(34),INDEX(Methods[Method Description],$A584),CHAR(34),
", MethodLink:  ",CHAR(34),INDEX(Methods[Method Link],$A584),CHAR(34),
", OrganizationID: *OrganizationID",TEXT(MATCH(INDEX(Methods[Organization Name],$A584),Organizations[Organization Name],0),"0000"),"}"))</f>
        <v>#REF!</v>
      </c>
      <c r="Q584" t="e">
        <f>IF(INDEX(Variables[Variable Type],$A584)="","",
CONCATENATE("  - &amp;VariableID",TEXT($A584,"0000"),
" {","VariableTypeCV:  ",CHAR(34),INDEX(Variables[Variable Type],$A584),CHAR(34),
", VariableCode:  ",CHAR(34),INDEX(Variables[Variable Code],$A584),CHAR(34),
", VariableNameCV:  ",CHAR(34),INDEX(Variables[Variable Name],$A584),CHAR(34),
", VariableDefinition:  ",CHAR(34),INDEX(Variables[Variable Definition],$A584),CHAR(34),
", SpecciationCV:  ",CHAR(34),INDEX(Variables[Speciation],$A584),CHAR(34),
", NoDataValue:  ",CHAR(34),INDEX(Variables[No Data Value],$A584),CHAR(34),"}"))</f>
        <v>#REF!</v>
      </c>
    </row>
    <row r="585" spans="1:17" x14ac:dyDescent="0.25">
      <c r="A585">
        <v>582</v>
      </c>
      <c r="D585" t="e">
        <f>IF(INDEX(People[First Name],$A585)="","",
CONCATENATE("  - &amp;PersonID",TEXT($A585,"0000"),
" {","PersonFirstName:  ",CHAR(34),INDEX(People[First Name],$A585),CHAR(34),
", PersonMiddleName:  ",CHAR(34),INDEX(People[Middle Name],$A585),CHAR(34),
", PersonLastName:  ",CHAR(34),INDEX(People[Last Name],$A585),CHAR(34),"}"))</f>
        <v>#REF!</v>
      </c>
      <c r="E585" t="e">
        <f>IF(INDEX(Organizations[Organization Type '[CV']],$A585)="","",
CONCATENATE("  - &amp;OrganizationID",TEXT($A585,"0000"),
" {","OrganizationTypeCV:  ",CHAR(34),INDEX(Organizations[Organization Type '[CV']],$A585),CHAR(34),
", OrganizationCode:  ",CHAR(34),INDEX(Organizations[Organization Code],$A585),CHAR(34),
", OrganizationName:  ",CHAR(34),INDEX(Organizations[Organization Name],$A585),CHAR(34),
", OrganizationDescription:  ",CHAR(34),INDEX(Organizations[Organization Description],$A585),CHAR(34),
", OrganizationLink:  ",CHAR(34),INDEX(Organizations[Organization Link],$A585),CHAR(34),"}"))</f>
        <v>#REF!</v>
      </c>
      <c r="F585" t="e">
        <f>IF(INDEX(People[First Name],$A585)="","",
CONCATENATE("  - &amp;AffiliationID",TEXT($A585,"0000"),
" {PersonID: *PersonID",TEXT($A585,"0000"),
", OrganizationID: *OrganizationID",TEXT(MATCH(INDEX(People[Organization Name],$A585),Organizations[Organization Name],0),"0000"),
", IsPrimaryOrganizationContact: , AffiliationStartDate: , AffiliationEndDate: , PrimaryPhone: ",
", PrimaryEmail: ",CHAR(34),INDEX(People[Primary Email],$A585),CHAR(34),
", PrimaryAddress: ",CHAR(34),INDEX(People[Primary Address],$A585),CHAR(34),
", PersonLink: }"))</f>
        <v>#REF!</v>
      </c>
      <c r="H585" t="e">
        <f>IF(COUNTA(CitationInformation)=0,"",IF(INDEX(AuthorList[Author Name],$A585)="","",
CONCATENATE("  - &amp;AuthorListID",TEXT($A585,"0000"),
"  {CitationID: *CitationID0001",
", PersonID: *PersonID",TEXT(MATCH(INDEX(AuthorList[Author Name],$A585),People[Full Name],0),"0000"),
", AuthorOrder: ",INDEX(AuthorList[Author Number],$A585),"}")))</f>
        <v>#REF!</v>
      </c>
      <c r="K585" t="e">
        <f>IF(INDEX(SamplingFeatures[Feature Code],$A585)="","",
CONCATENATE("  - &amp;SamplingFeatureID",TEXT($A585,"0000"),
" {","SamplingFeatureUUID:  ",CHAR(34),INDEX(SamplingFeatures[Sampling Feature UUID],$A585),CHAR(34),
", SamplingFeatureTypeCV:  ",CHAR(34),INDEX(SamplingFeatures[Sampling Feature Type],$A585),CHAR(34),
", SamplingFeatureCode:  ",CHAR(34),INDEX(SamplingFeatures[Feature Code],$A585),CHAR(34),
", SamplingFeatureName:  ",CHAR(34),INDEX(SamplingFeatures[Feature Name],$A585),CHAR(34),
", SamplingFeatureDescription:  ",CHAR(34),INDEX(SamplingFeatures[Feature Description],$A585),CHAR(34),
", SamplingFeatureGeotypeCV:  ",CHAR(34),INDEX(SamplingFeatures[Feature Geo Type],$A585),CHAR(34),
", FeatureGeometry:  ",CHAR(34),INDEX(SamplingFeatures[Feature Geometry],$A585),CHAR(34),
", Elevation_m:  ",CHAR(34),INDEX(SamplingFeatures[Elevation_m],$A585),CHAR(34),
", ElevationDatumCV:  ",CHAR(34),ElevationDatum,CHAR(34),"}"))</f>
        <v>#REF!</v>
      </c>
      <c r="L585" t="e">
        <f>IF(INDEX(SamplingFeatures[Sampling Feature Type],$A585)&lt;&gt;"Site","",
CONCATENATE("  - &amp;SiteID",TEXT(SUMPRODUCT(--($L$3:$L584&lt;&gt;"")),"0000"),
" {","SamplingFeatureID:  *SamplingFeatureID",TEXT($A585,"0000"),
", SiteTypeCV:  ",CHAR(34),INDEX(Sites[Site Type],$A585),CHAR(34),
", Latitude:  ",INDEX(Sites[Latitude],$A585),
", Longitude:  ",INDEX(Sites[Longitude],$A585),
", SRSName:  ",CHAR(34),LatLonDatum,CHAR(34),"}"))</f>
        <v>#REF!</v>
      </c>
      <c r="M585" t="e">
        <f>IF(INDEX(SamplingFeatures[Sampling Feature Type],$A585)&lt;&gt;"Specimen","",
CONCATENATE("  - &amp;SpecimenID",TEXT(SUMPRODUCT(--($M$3:$M584&lt;&gt;"")),"0000"),
" {","SamplingFeatureID:  *SamplingFeatureID",TEXT($A585,"0000"),
", SpecimenTypeCV:  ",CHAR(34),INDEX(Specimens[Specimen Type],$A585),CHAR(34),
", SpecimenMediumCV:  ",INDEX(Specimens[Specimen Medium],$A585),
", IsFieldSpecimen:  ",CHAR(34),INDEX(Specimens[Is Field Specimen?],$A585),CHAR(34),"}"))</f>
        <v>#REF!</v>
      </c>
      <c r="N585" t="e">
        <f>IF(COUNTA(SpatialOffsets[])=0,"", IF(INDEX(SpatialOffsets[Spatial Offset Type],$A585)="","",
CONCATENATE("  - &amp;SpatialOffsetID",TEXT($A585,"0000"),
" {","SpatialOffsetTypeCV:  ",CHAR(34),INDEX(SpatialOffsets[Spatial Offset Type],$A585),CHAR(34),
", Offset1Value:  ",INDEX(SpatialOffsets[Offset 1 Value],$A585),
", Offset1UnitID:  ",CHAR(34),INDEX(SpatialOffsets[Offset 1 Unit],$A585),CHAR(34),
", Offset2Value:  ",INDEX(SpatialOffsets[Offset 2 Value],$A585),
", Offset2UnitID:  ",CHAR(34),INDEX(SpatialOffsets[Offset 2 Unit],$A585),CHAR(34),
", Offset3Value:  ",INDEX(SpatialOffsets[Offset 3 Value],$A585),
", Offset3UnitID:  ",CHAR(34),INDEX(SpatialOffsets[Offset 3 Unit],$A585),CHAR(34),,"}")))</f>
        <v>#REF!</v>
      </c>
      <c r="O585" t="e">
        <f>IF(COUNTA(RelatedFeatures[])=0,"", IF(INDEX(RelatedFeatures[First Sampling Feature Code],$A585)="","",
CONCATENATE("  - &amp;RelationID",TEXT($A585,"0000"),
" {","SamplingFeatureID:  *SamplingFeatureID",TEXT(MATCH(INDEX(RelatedFeatures[First Sampling Feature Code],$A585),SamplingFeatures[Feature Code],0),"0000"),
", RelationshipTypeCV:  ",CHAR(34),INDEX(RelatedFeatures[Relationship Type],$A585),CHAR(34),
", RelatedFeatureID: *SamplingFeatureID",TEXT(MATCH(INDEX(RelatedFeatures[Second Sampling Feature Code],$A585),SamplingFeatures[Feature Code],0),"0000"),
", SpatialOffsetID:  ",IF(INDEX(RelatedFeatures[Offset Number],$A585)="","",CONCATENATE("*SpatialOffsetID",TEXT(INDEX(RelatedFeatures[Offset Number],$A585),"0000"))),"}")))</f>
        <v>#REF!</v>
      </c>
      <c r="P585" t="e">
        <f>IF(INDEX(Methods[Method Type],$A585)="","",
CONCATENATE("  - &amp;MethodID",TEXT($A585,"0000"),
" {","MethodTypeCV:  ",CHAR(34),INDEX(Methods[Method Type],$A585),CHAR(34),
", MethodCode:  ",CHAR(34),INDEX(Methods[Method Code],$A585),CHAR(34),
", MethodName:  ",CHAR(34),INDEX(Methods[Method Name],$A585),CHAR(34),
", MethodDescription:  ",CHAR(34),INDEX(Methods[Method Description],$A585),CHAR(34),
", MethodLink:  ",CHAR(34),INDEX(Methods[Method Link],$A585),CHAR(34),
", OrganizationID: *OrganizationID",TEXT(MATCH(INDEX(Methods[Organization Name],$A585),Organizations[Organization Name],0),"0000"),"}"))</f>
        <v>#REF!</v>
      </c>
      <c r="Q585" t="e">
        <f>IF(INDEX(Variables[Variable Type],$A585)="","",
CONCATENATE("  - &amp;VariableID",TEXT($A585,"0000"),
" {","VariableTypeCV:  ",CHAR(34),INDEX(Variables[Variable Type],$A585),CHAR(34),
", VariableCode:  ",CHAR(34),INDEX(Variables[Variable Code],$A585),CHAR(34),
", VariableNameCV:  ",CHAR(34),INDEX(Variables[Variable Name],$A585),CHAR(34),
", VariableDefinition:  ",CHAR(34),INDEX(Variables[Variable Definition],$A585),CHAR(34),
", SpecciationCV:  ",CHAR(34),INDEX(Variables[Speciation],$A585),CHAR(34),
", NoDataValue:  ",CHAR(34),INDEX(Variables[No Data Value],$A585),CHAR(34),"}"))</f>
        <v>#REF!</v>
      </c>
    </row>
    <row r="586" spans="1:17" x14ac:dyDescent="0.25">
      <c r="A586">
        <v>583</v>
      </c>
      <c r="D586" t="e">
        <f>IF(INDEX(People[First Name],$A586)="","",
CONCATENATE("  - &amp;PersonID",TEXT($A586,"0000"),
" {","PersonFirstName:  ",CHAR(34),INDEX(People[First Name],$A586),CHAR(34),
", PersonMiddleName:  ",CHAR(34),INDEX(People[Middle Name],$A586),CHAR(34),
", PersonLastName:  ",CHAR(34),INDEX(People[Last Name],$A586),CHAR(34),"}"))</f>
        <v>#REF!</v>
      </c>
      <c r="E586" t="e">
        <f>IF(INDEX(Organizations[Organization Type '[CV']],$A586)="","",
CONCATENATE("  - &amp;OrganizationID",TEXT($A586,"0000"),
" {","OrganizationTypeCV:  ",CHAR(34),INDEX(Organizations[Organization Type '[CV']],$A586),CHAR(34),
", OrganizationCode:  ",CHAR(34),INDEX(Organizations[Organization Code],$A586),CHAR(34),
", OrganizationName:  ",CHAR(34),INDEX(Organizations[Organization Name],$A586),CHAR(34),
", OrganizationDescription:  ",CHAR(34),INDEX(Organizations[Organization Description],$A586),CHAR(34),
", OrganizationLink:  ",CHAR(34),INDEX(Organizations[Organization Link],$A586),CHAR(34),"}"))</f>
        <v>#REF!</v>
      </c>
      <c r="F586" t="e">
        <f>IF(INDEX(People[First Name],$A586)="","",
CONCATENATE("  - &amp;AffiliationID",TEXT($A586,"0000"),
" {PersonID: *PersonID",TEXT($A586,"0000"),
", OrganizationID: *OrganizationID",TEXT(MATCH(INDEX(People[Organization Name],$A586),Organizations[Organization Name],0),"0000"),
", IsPrimaryOrganizationContact: , AffiliationStartDate: , AffiliationEndDate: , PrimaryPhone: ",
", PrimaryEmail: ",CHAR(34),INDEX(People[Primary Email],$A586),CHAR(34),
", PrimaryAddress: ",CHAR(34),INDEX(People[Primary Address],$A586),CHAR(34),
", PersonLink: }"))</f>
        <v>#REF!</v>
      </c>
      <c r="H586" t="e">
        <f>IF(COUNTA(CitationInformation)=0,"",IF(INDEX(AuthorList[Author Name],$A586)="","",
CONCATENATE("  - &amp;AuthorListID",TEXT($A586,"0000"),
"  {CitationID: *CitationID0001",
", PersonID: *PersonID",TEXT(MATCH(INDEX(AuthorList[Author Name],$A586),People[Full Name],0),"0000"),
", AuthorOrder: ",INDEX(AuthorList[Author Number],$A586),"}")))</f>
        <v>#REF!</v>
      </c>
      <c r="K586" t="e">
        <f>IF(INDEX(SamplingFeatures[Feature Code],$A586)="","",
CONCATENATE("  - &amp;SamplingFeatureID",TEXT($A586,"0000"),
" {","SamplingFeatureUUID:  ",CHAR(34),INDEX(SamplingFeatures[Sampling Feature UUID],$A586),CHAR(34),
", SamplingFeatureTypeCV:  ",CHAR(34),INDEX(SamplingFeatures[Sampling Feature Type],$A586),CHAR(34),
", SamplingFeatureCode:  ",CHAR(34),INDEX(SamplingFeatures[Feature Code],$A586),CHAR(34),
", SamplingFeatureName:  ",CHAR(34),INDEX(SamplingFeatures[Feature Name],$A586),CHAR(34),
", SamplingFeatureDescription:  ",CHAR(34),INDEX(SamplingFeatures[Feature Description],$A586),CHAR(34),
", SamplingFeatureGeotypeCV:  ",CHAR(34),INDEX(SamplingFeatures[Feature Geo Type],$A586),CHAR(34),
", FeatureGeometry:  ",CHAR(34),INDEX(SamplingFeatures[Feature Geometry],$A586),CHAR(34),
", Elevation_m:  ",CHAR(34),INDEX(SamplingFeatures[Elevation_m],$A586),CHAR(34),
", ElevationDatumCV:  ",CHAR(34),ElevationDatum,CHAR(34),"}"))</f>
        <v>#REF!</v>
      </c>
      <c r="L586" t="e">
        <f>IF(INDEX(SamplingFeatures[Sampling Feature Type],$A586)&lt;&gt;"Site","",
CONCATENATE("  - &amp;SiteID",TEXT(SUMPRODUCT(--($L$3:$L585&lt;&gt;"")),"0000"),
" {","SamplingFeatureID:  *SamplingFeatureID",TEXT($A586,"0000"),
", SiteTypeCV:  ",CHAR(34),INDEX(Sites[Site Type],$A586),CHAR(34),
", Latitude:  ",INDEX(Sites[Latitude],$A586),
", Longitude:  ",INDEX(Sites[Longitude],$A586),
", SRSName:  ",CHAR(34),LatLonDatum,CHAR(34),"}"))</f>
        <v>#REF!</v>
      </c>
      <c r="M586" t="e">
        <f>IF(INDEX(SamplingFeatures[Sampling Feature Type],$A586)&lt;&gt;"Specimen","",
CONCATENATE("  - &amp;SpecimenID",TEXT(SUMPRODUCT(--($M$3:$M585&lt;&gt;"")),"0000"),
" {","SamplingFeatureID:  *SamplingFeatureID",TEXT($A586,"0000"),
", SpecimenTypeCV:  ",CHAR(34),INDEX(Specimens[Specimen Type],$A586),CHAR(34),
", SpecimenMediumCV:  ",INDEX(Specimens[Specimen Medium],$A586),
", IsFieldSpecimen:  ",CHAR(34),INDEX(Specimens[Is Field Specimen?],$A586),CHAR(34),"}"))</f>
        <v>#REF!</v>
      </c>
      <c r="N586" t="e">
        <f>IF(COUNTA(SpatialOffsets[])=0,"", IF(INDEX(SpatialOffsets[Spatial Offset Type],$A586)="","",
CONCATENATE("  - &amp;SpatialOffsetID",TEXT($A586,"0000"),
" {","SpatialOffsetTypeCV:  ",CHAR(34),INDEX(SpatialOffsets[Spatial Offset Type],$A586),CHAR(34),
", Offset1Value:  ",INDEX(SpatialOffsets[Offset 1 Value],$A586),
", Offset1UnitID:  ",CHAR(34),INDEX(SpatialOffsets[Offset 1 Unit],$A586),CHAR(34),
", Offset2Value:  ",INDEX(SpatialOffsets[Offset 2 Value],$A586),
", Offset2UnitID:  ",CHAR(34),INDEX(SpatialOffsets[Offset 2 Unit],$A586),CHAR(34),
", Offset3Value:  ",INDEX(SpatialOffsets[Offset 3 Value],$A586),
", Offset3UnitID:  ",CHAR(34),INDEX(SpatialOffsets[Offset 3 Unit],$A586),CHAR(34),,"}")))</f>
        <v>#REF!</v>
      </c>
      <c r="O586" t="e">
        <f>IF(COUNTA(RelatedFeatures[])=0,"", IF(INDEX(RelatedFeatures[First Sampling Feature Code],$A586)="","",
CONCATENATE("  - &amp;RelationID",TEXT($A586,"0000"),
" {","SamplingFeatureID:  *SamplingFeatureID",TEXT(MATCH(INDEX(RelatedFeatures[First Sampling Feature Code],$A586),SamplingFeatures[Feature Code],0),"0000"),
", RelationshipTypeCV:  ",CHAR(34),INDEX(RelatedFeatures[Relationship Type],$A586),CHAR(34),
", RelatedFeatureID: *SamplingFeatureID",TEXT(MATCH(INDEX(RelatedFeatures[Second Sampling Feature Code],$A586),SamplingFeatures[Feature Code],0),"0000"),
", SpatialOffsetID:  ",IF(INDEX(RelatedFeatures[Offset Number],$A586)="","",CONCATENATE("*SpatialOffsetID",TEXT(INDEX(RelatedFeatures[Offset Number],$A586),"0000"))),"}")))</f>
        <v>#REF!</v>
      </c>
      <c r="P586" t="e">
        <f>IF(INDEX(Methods[Method Type],$A586)="","",
CONCATENATE("  - &amp;MethodID",TEXT($A586,"0000"),
" {","MethodTypeCV:  ",CHAR(34),INDEX(Methods[Method Type],$A586),CHAR(34),
", MethodCode:  ",CHAR(34),INDEX(Methods[Method Code],$A586),CHAR(34),
", MethodName:  ",CHAR(34),INDEX(Methods[Method Name],$A586),CHAR(34),
", MethodDescription:  ",CHAR(34),INDEX(Methods[Method Description],$A586),CHAR(34),
", MethodLink:  ",CHAR(34),INDEX(Methods[Method Link],$A586),CHAR(34),
", OrganizationID: *OrganizationID",TEXT(MATCH(INDEX(Methods[Organization Name],$A586),Organizations[Organization Name],0),"0000"),"}"))</f>
        <v>#REF!</v>
      </c>
      <c r="Q586" t="e">
        <f>IF(INDEX(Variables[Variable Type],$A586)="","",
CONCATENATE("  - &amp;VariableID",TEXT($A586,"0000"),
" {","VariableTypeCV:  ",CHAR(34),INDEX(Variables[Variable Type],$A586),CHAR(34),
", VariableCode:  ",CHAR(34),INDEX(Variables[Variable Code],$A586),CHAR(34),
", VariableNameCV:  ",CHAR(34),INDEX(Variables[Variable Name],$A586),CHAR(34),
", VariableDefinition:  ",CHAR(34),INDEX(Variables[Variable Definition],$A586),CHAR(34),
", SpecciationCV:  ",CHAR(34),INDEX(Variables[Speciation],$A586),CHAR(34),
", NoDataValue:  ",CHAR(34),INDEX(Variables[No Data Value],$A586),CHAR(34),"}"))</f>
        <v>#REF!</v>
      </c>
    </row>
    <row r="587" spans="1:17" x14ac:dyDescent="0.25">
      <c r="A587">
        <v>584</v>
      </c>
      <c r="D587" t="e">
        <f>IF(INDEX(People[First Name],$A587)="","",
CONCATENATE("  - &amp;PersonID",TEXT($A587,"0000"),
" {","PersonFirstName:  ",CHAR(34),INDEX(People[First Name],$A587),CHAR(34),
", PersonMiddleName:  ",CHAR(34),INDEX(People[Middle Name],$A587),CHAR(34),
", PersonLastName:  ",CHAR(34),INDEX(People[Last Name],$A587),CHAR(34),"}"))</f>
        <v>#REF!</v>
      </c>
      <c r="E587" t="e">
        <f>IF(INDEX(Organizations[Organization Type '[CV']],$A587)="","",
CONCATENATE("  - &amp;OrganizationID",TEXT($A587,"0000"),
" {","OrganizationTypeCV:  ",CHAR(34),INDEX(Organizations[Organization Type '[CV']],$A587),CHAR(34),
", OrganizationCode:  ",CHAR(34),INDEX(Organizations[Organization Code],$A587),CHAR(34),
", OrganizationName:  ",CHAR(34),INDEX(Organizations[Organization Name],$A587),CHAR(34),
", OrganizationDescription:  ",CHAR(34),INDEX(Organizations[Organization Description],$A587),CHAR(34),
", OrganizationLink:  ",CHAR(34),INDEX(Organizations[Organization Link],$A587),CHAR(34),"}"))</f>
        <v>#REF!</v>
      </c>
      <c r="F587" t="e">
        <f>IF(INDEX(People[First Name],$A587)="","",
CONCATENATE("  - &amp;AffiliationID",TEXT($A587,"0000"),
" {PersonID: *PersonID",TEXT($A587,"0000"),
", OrganizationID: *OrganizationID",TEXT(MATCH(INDEX(People[Organization Name],$A587),Organizations[Organization Name],0),"0000"),
", IsPrimaryOrganizationContact: , AffiliationStartDate: , AffiliationEndDate: , PrimaryPhone: ",
", PrimaryEmail: ",CHAR(34),INDEX(People[Primary Email],$A587),CHAR(34),
", PrimaryAddress: ",CHAR(34),INDEX(People[Primary Address],$A587),CHAR(34),
", PersonLink: }"))</f>
        <v>#REF!</v>
      </c>
      <c r="H587" t="e">
        <f>IF(COUNTA(CitationInformation)=0,"",IF(INDEX(AuthorList[Author Name],$A587)="","",
CONCATENATE("  - &amp;AuthorListID",TEXT($A587,"0000"),
"  {CitationID: *CitationID0001",
", PersonID: *PersonID",TEXT(MATCH(INDEX(AuthorList[Author Name],$A587),People[Full Name],0),"0000"),
", AuthorOrder: ",INDEX(AuthorList[Author Number],$A587),"}")))</f>
        <v>#REF!</v>
      </c>
      <c r="K587" t="e">
        <f>IF(INDEX(SamplingFeatures[Feature Code],$A587)="","",
CONCATENATE("  - &amp;SamplingFeatureID",TEXT($A587,"0000"),
" {","SamplingFeatureUUID:  ",CHAR(34),INDEX(SamplingFeatures[Sampling Feature UUID],$A587),CHAR(34),
", SamplingFeatureTypeCV:  ",CHAR(34),INDEX(SamplingFeatures[Sampling Feature Type],$A587),CHAR(34),
", SamplingFeatureCode:  ",CHAR(34),INDEX(SamplingFeatures[Feature Code],$A587),CHAR(34),
", SamplingFeatureName:  ",CHAR(34),INDEX(SamplingFeatures[Feature Name],$A587),CHAR(34),
", SamplingFeatureDescription:  ",CHAR(34),INDEX(SamplingFeatures[Feature Description],$A587),CHAR(34),
", SamplingFeatureGeotypeCV:  ",CHAR(34),INDEX(SamplingFeatures[Feature Geo Type],$A587),CHAR(34),
", FeatureGeometry:  ",CHAR(34),INDEX(SamplingFeatures[Feature Geometry],$A587),CHAR(34),
", Elevation_m:  ",CHAR(34),INDEX(SamplingFeatures[Elevation_m],$A587),CHAR(34),
", ElevationDatumCV:  ",CHAR(34),ElevationDatum,CHAR(34),"}"))</f>
        <v>#REF!</v>
      </c>
      <c r="L587" t="e">
        <f>IF(INDEX(SamplingFeatures[Sampling Feature Type],$A587)&lt;&gt;"Site","",
CONCATENATE("  - &amp;SiteID",TEXT(SUMPRODUCT(--($L$3:$L586&lt;&gt;"")),"0000"),
" {","SamplingFeatureID:  *SamplingFeatureID",TEXT($A587,"0000"),
", SiteTypeCV:  ",CHAR(34),INDEX(Sites[Site Type],$A587),CHAR(34),
", Latitude:  ",INDEX(Sites[Latitude],$A587),
", Longitude:  ",INDEX(Sites[Longitude],$A587),
", SRSName:  ",CHAR(34),LatLonDatum,CHAR(34),"}"))</f>
        <v>#REF!</v>
      </c>
      <c r="M587" t="e">
        <f>IF(INDEX(SamplingFeatures[Sampling Feature Type],$A587)&lt;&gt;"Specimen","",
CONCATENATE("  - &amp;SpecimenID",TEXT(SUMPRODUCT(--($M$3:$M586&lt;&gt;"")),"0000"),
" {","SamplingFeatureID:  *SamplingFeatureID",TEXT($A587,"0000"),
", SpecimenTypeCV:  ",CHAR(34),INDEX(Specimens[Specimen Type],$A587),CHAR(34),
", SpecimenMediumCV:  ",INDEX(Specimens[Specimen Medium],$A587),
", IsFieldSpecimen:  ",CHAR(34),INDEX(Specimens[Is Field Specimen?],$A587),CHAR(34),"}"))</f>
        <v>#REF!</v>
      </c>
      <c r="N587" t="e">
        <f>IF(COUNTA(SpatialOffsets[])=0,"", IF(INDEX(SpatialOffsets[Spatial Offset Type],$A587)="","",
CONCATENATE("  - &amp;SpatialOffsetID",TEXT($A587,"0000"),
" {","SpatialOffsetTypeCV:  ",CHAR(34),INDEX(SpatialOffsets[Spatial Offset Type],$A587),CHAR(34),
", Offset1Value:  ",INDEX(SpatialOffsets[Offset 1 Value],$A587),
", Offset1UnitID:  ",CHAR(34),INDEX(SpatialOffsets[Offset 1 Unit],$A587),CHAR(34),
", Offset2Value:  ",INDEX(SpatialOffsets[Offset 2 Value],$A587),
", Offset2UnitID:  ",CHAR(34),INDEX(SpatialOffsets[Offset 2 Unit],$A587),CHAR(34),
", Offset3Value:  ",INDEX(SpatialOffsets[Offset 3 Value],$A587),
", Offset3UnitID:  ",CHAR(34),INDEX(SpatialOffsets[Offset 3 Unit],$A587),CHAR(34),,"}")))</f>
        <v>#REF!</v>
      </c>
      <c r="O587" t="e">
        <f>IF(COUNTA(RelatedFeatures[])=0,"", IF(INDEX(RelatedFeatures[First Sampling Feature Code],$A587)="","",
CONCATENATE("  - &amp;RelationID",TEXT($A587,"0000"),
" {","SamplingFeatureID:  *SamplingFeatureID",TEXT(MATCH(INDEX(RelatedFeatures[First Sampling Feature Code],$A587),SamplingFeatures[Feature Code],0),"0000"),
", RelationshipTypeCV:  ",CHAR(34),INDEX(RelatedFeatures[Relationship Type],$A587),CHAR(34),
", RelatedFeatureID: *SamplingFeatureID",TEXT(MATCH(INDEX(RelatedFeatures[Second Sampling Feature Code],$A587),SamplingFeatures[Feature Code],0),"0000"),
", SpatialOffsetID:  ",IF(INDEX(RelatedFeatures[Offset Number],$A587)="","",CONCATENATE("*SpatialOffsetID",TEXT(INDEX(RelatedFeatures[Offset Number],$A587),"0000"))),"}")))</f>
        <v>#REF!</v>
      </c>
      <c r="P587" t="e">
        <f>IF(INDEX(Methods[Method Type],$A587)="","",
CONCATENATE("  - &amp;MethodID",TEXT($A587,"0000"),
" {","MethodTypeCV:  ",CHAR(34),INDEX(Methods[Method Type],$A587),CHAR(34),
", MethodCode:  ",CHAR(34),INDEX(Methods[Method Code],$A587),CHAR(34),
", MethodName:  ",CHAR(34),INDEX(Methods[Method Name],$A587),CHAR(34),
", MethodDescription:  ",CHAR(34),INDEX(Methods[Method Description],$A587),CHAR(34),
", MethodLink:  ",CHAR(34),INDEX(Methods[Method Link],$A587),CHAR(34),
", OrganizationID: *OrganizationID",TEXT(MATCH(INDEX(Methods[Organization Name],$A587),Organizations[Organization Name],0),"0000"),"}"))</f>
        <v>#REF!</v>
      </c>
      <c r="Q587" t="e">
        <f>IF(INDEX(Variables[Variable Type],$A587)="","",
CONCATENATE("  - &amp;VariableID",TEXT($A587,"0000"),
" {","VariableTypeCV:  ",CHAR(34),INDEX(Variables[Variable Type],$A587),CHAR(34),
", VariableCode:  ",CHAR(34),INDEX(Variables[Variable Code],$A587),CHAR(34),
", VariableNameCV:  ",CHAR(34),INDEX(Variables[Variable Name],$A587),CHAR(34),
", VariableDefinition:  ",CHAR(34),INDEX(Variables[Variable Definition],$A587),CHAR(34),
", SpecciationCV:  ",CHAR(34),INDEX(Variables[Speciation],$A587),CHAR(34),
", NoDataValue:  ",CHAR(34),INDEX(Variables[No Data Value],$A587),CHAR(34),"}"))</f>
        <v>#REF!</v>
      </c>
    </row>
    <row r="588" spans="1:17" x14ac:dyDescent="0.25">
      <c r="A588">
        <v>585</v>
      </c>
      <c r="D588" t="e">
        <f>IF(INDEX(People[First Name],$A588)="","",
CONCATENATE("  - &amp;PersonID",TEXT($A588,"0000"),
" {","PersonFirstName:  ",CHAR(34),INDEX(People[First Name],$A588),CHAR(34),
", PersonMiddleName:  ",CHAR(34),INDEX(People[Middle Name],$A588),CHAR(34),
", PersonLastName:  ",CHAR(34),INDEX(People[Last Name],$A588),CHAR(34),"}"))</f>
        <v>#REF!</v>
      </c>
      <c r="E588" t="e">
        <f>IF(INDEX(Organizations[Organization Type '[CV']],$A588)="","",
CONCATENATE("  - &amp;OrganizationID",TEXT($A588,"0000"),
" {","OrganizationTypeCV:  ",CHAR(34),INDEX(Organizations[Organization Type '[CV']],$A588),CHAR(34),
", OrganizationCode:  ",CHAR(34),INDEX(Organizations[Organization Code],$A588),CHAR(34),
", OrganizationName:  ",CHAR(34),INDEX(Organizations[Organization Name],$A588),CHAR(34),
", OrganizationDescription:  ",CHAR(34),INDEX(Organizations[Organization Description],$A588),CHAR(34),
", OrganizationLink:  ",CHAR(34),INDEX(Organizations[Organization Link],$A588),CHAR(34),"}"))</f>
        <v>#REF!</v>
      </c>
      <c r="F588" t="e">
        <f>IF(INDEX(People[First Name],$A588)="","",
CONCATENATE("  - &amp;AffiliationID",TEXT($A588,"0000"),
" {PersonID: *PersonID",TEXT($A588,"0000"),
", OrganizationID: *OrganizationID",TEXT(MATCH(INDEX(People[Organization Name],$A588),Organizations[Organization Name],0),"0000"),
", IsPrimaryOrganizationContact: , AffiliationStartDate: , AffiliationEndDate: , PrimaryPhone: ",
", PrimaryEmail: ",CHAR(34),INDEX(People[Primary Email],$A588),CHAR(34),
", PrimaryAddress: ",CHAR(34),INDEX(People[Primary Address],$A588),CHAR(34),
", PersonLink: }"))</f>
        <v>#REF!</v>
      </c>
      <c r="H588" t="e">
        <f>IF(COUNTA(CitationInformation)=0,"",IF(INDEX(AuthorList[Author Name],$A588)="","",
CONCATENATE("  - &amp;AuthorListID",TEXT($A588,"0000"),
"  {CitationID: *CitationID0001",
", PersonID: *PersonID",TEXT(MATCH(INDEX(AuthorList[Author Name],$A588),People[Full Name],0),"0000"),
", AuthorOrder: ",INDEX(AuthorList[Author Number],$A588),"}")))</f>
        <v>#REF!</v>
      </c>
      <c r="K588" t="e">
        <f>IF(INDEX(SamplingFeatures[Feature Code],$A588)="","",
CONCATENATE("  - &amp;SamplingFeatureID",TEXT($A588,"0000"),
" {","SamplingFeatureUUID:  ",CHAR(34),INDEX(SamplingFeatures[Sampling Feature UUID],$A588),CHAR(34),
", SamplingFeatureTypeCV:  ",CHAR(34),INDEX(SamplingFeatures[Sampling Feature Type],$A588),CHAR(34),
", SamplingFeatureCode:  ",CHAR(34),INDEX(SamplingFeatures[Feature Code],$A588),CHAR(34),
", SamplingFeatureName:  ",CHAR(34),INDEX(SamplingFeatures[Feature Name],$A588),CHAR(34),
", SamplingFeatureDescription:  ",CHAR(34),INDEX(SamplingFeatures[Feature Description],$A588),CHAR(34),
", SamplingFeatureGeotypeCV:  ",CHAR(34),INDEX(SamplingFeatures[Feature Geo Type],$A588),CHAR(34),
", FeatureGeometry:  ",CHAR(34),INDEX(SamplingFeatures[Feature Geometry],$A588),CHAR(34),
", Elevation_m:  ",CHAR(34),INDEX(SamplingFeatures[Elevation_m],$A588),CHAR(34),
", ElevationDatumCV:  ",CHAR(34),ElevationDatum,CHAR(34),"}"))</f>
        <v>#REF!</v>
      </c>
      <c r="L588" t="e">
        <f>IF(INDEX(SamplingFeatures[Sampling Feature Type],$A588)&lt;&gt;"Site","",
CONCATENATE("  - &amp;SiteID",TEXT(SUMPRODUCT(--($L$3:$L587&lt;&gt;"")),"0000"),
" {","SamplingFeatureID:  *SamplingFeatureID",TEXT($A588,"0000"),
", SiteTypeCV:  ",CHAR(34),INDEX(Sites[Site Type],$A588),CHAR(34),
", Latitude:  ",INDEX(Sites[Latitude],$A588),
", Longitude:  ",INDEX(Sites[Longitude],$A588),
", SRSName:  ",CHAR(34),LatLonDatum,CHAR(34),"}"))</f>
        <v>#REF!</v>
      </c>
      <c r="M588" t="e">
        <f>IF(INDEX(SamplingFeatures[Sampling Feature Type],$A588)&lt;&gt;"Specimen","",
CONCATENATE("  - &amp;SpecimenID",TEXT(SUMPRODUCT(--($M$3:$M587&lt;&gt;"")),"0000"),
" {","SamplingFeatureID:  *SamplingFeatureID",TEXT($A588,"0000"),
", SpecimenTypeCV:  ",CHAR(34),INDEX(Specimens[Specimen Type],$A588),CHAR(34),
", SpecimenMediumCV:  ",INDEX(Specimens[Specimen Medium],$A588),
", IsFieldSpecimen:  ",CHAR(34),INDEX(Specimens[Is Field Specimen?],$A588),CHAR(34),"}"))</f>
        <v>#REF!</v>
      </c>
      <c r="N588" t="e">
        <f>IF(COUNTA(SpatialOffsets[])=0,"", IF(INDEX(SpatialOffsets[Spatial Offset Type],$A588)="","",
CONCATENATE("  - &amp;SpatialOffsetID",TEXT($A588,"0000"),
" {","SpatialOffsetTypeCV:  ",CHAR(34),INDEX(SpatialOffsets[Spatial Offset Type],$A588),CHAR(34),
", Offset1Value:  ",INDEX(SpatialOffsets[Offset 1 Value],$A588),
", Offset1UnitID:  ",CHAR(34),INDEX(SpatialOffsets[Offset 1 Unit],$A588),CHAR(34),
", Offset2Value:  ",INDEX(SpatialOffsets[Offset 2 Value],$A588),
", Offset2UnitID:  ",CHAR(34),INDEX(SpatialOffsets[Offset 2 Unit],$A588),CHAR(34),
", Offset3Value:  ",INDEX(SpatialOffsets[Offset 3 Value],$A588),
", Offset3UnitID:  ",CHAR(34),INDEX(SpatialOffsets[Offset 3 Unit],$A588),CHAR(34),,"}")))</f>
        <v>#REF!</v>
      </c>
      <c r="O588" t="e">
        <f>IF(COUNTA(RelatedFeatures[])=0,"", IF(INDEX(RelatedFeatures[First Sampling Feature Code],$A588)="","",
CONCATENATE("  - &amp;RelationID",TEXT($A588,"0000"),
" {","SamplingFeatureID:  *SamplingFeatureID",TEXT(MATCH(INDEX(RelatedFeatures[First Sampling Feature Code],$A588),SamplingFeatures[Feature Code],0),"0000"),
", RelationshipTypeCV:  ",CHAR(34),INDEX(RelatedFeatures[Relationship Type],$A588),CHAR(34),
", RelatedFeatureID: *SamplingFeatureID",TEXT(MATCH(INDEX(RelatedFeatures[Second Sampling Feature Code],$A588),SamplingFeatures[Feature Code],0),"0000"),
", SpatialOffsetID:  ",IF(INDEX(RelatedFeatures[Offset Number],$A588)="","",CONCATENATE("*SpatialOffsetID",TEXT(INDEX(RelatedFeatures[Offset Number],$A588),"0000"))),"}")))</f>
        <v>#REF!</v>
      </c>
      <c r="P588" t="e">
        <f>IF(INDEX(Methods[Method Type],$A588)="","",
CONCATENATE("  - &amp;MethodID",TEXT($A588,"0000"),
" {","MethodTypeCV:  ",CHAR(34),INDEX(Methods[Method Type],$A588),CHAR(34),
", MethodCode:  ",CHAR(34),INDEX(Methods[Method Code],$A588),CHAR(34),
", MethodName:  ",CHAR(34),INDEX(Methods[Method Name],$A588),CHAR(34),
", MethodDescription:  ",CHAR(34),INDEX(Methods[Method Description],$A588),CHAR(34),
", MethodLink:  ",CHAR(34),INDEX(Methods[Method Link],$A588),CHAR(34),
", OrganizationID: *OrganizationID",TEXT(MATCH(INDEX(Methods[Organization Name],$A588),Organizations[Organization Name],0),"0000"),"}"))</f>
        <v>#REF!</v>
      </c>
      <c r="Q588" t="e">
        <f>IF(INDEX(Variables[Variable Type],$A588)="","",
CONCATENATE("  - &amp;VariableID",TEXT($A588,"0000"),
" {","VariableTypeCV:  ",CHAR(34),INDEX(Variables[Variable Type],$A588),CHAR(34),
", VariableCode:  ",CHAR(34),INDEX(Variables[Variable Code],$A588),CHAR(34),
", VariableNameCV:  ",CHAR(34),INDEX(Variables[Variable Name],$A588),CHAR(34),
", VariableDefinition:  ",CHAR(34),INDEX(Variables[Variable Definition],$A588),CHAR(34),
", SpecciationCV:  ",CHAR(34),INDEX(Variables[Speciation],$A588),CHAR(34),
", NoDataValue:  ",CHAR(34),INDEX(Variables[No Data Value],$A588),CHAR(34),"}"))</f>
        <v>#REF!</v>
      </c>
    </row>
    <row r="589" spans="1:17" x14ac:dyDescent="0.25">
      <c r="A589">
        <v>586</v>
      </c>
      <c r="D589" t="e">
        <f>IF(INDEX(People[First Name],$A589)="","",
CONCATENATE("  - &amp;PersonID",TEXT($A589,"0000"),
" {","PersonFirstName:  ",CHAR(34),INDEX(People[First Name],$A589),CHAR(34),
", PersonMiddleName:  ",CHAR(34),INDEX(People[Middle Name],$A589),CHAR(34),
", PersonLastName:  ",CHAR(34),INDEX(People[Last Name],$A589),CHAR(34),"}"))</f>
        <v>#REF!</v>
      </c>
      <c r="E589" t="e">
        <f>IF(INDEX(Organizations[Organization Type '[CV']],$A589)="","",
CONCATENATE("  - &amp;OrganizationID",TEXT($A589,"0000"),
" {","OrganizationTypeCV:  ",CHAR(34),INDEX(Organizations[Organization Type '[CV']],$A589),CHAR(34),
", OrganizationCode:  ",CHAR(34),INDEX(Organizations[Organization Code],$A589),CHAR(34),
", OrganizationName:  ",CHAR(34),INDEX(Organizations[Organization Name],$A589),CHAR(34),
", OrganizationDescription:  ",CHAR(34),INDEX(Organizations[Organization Description],$A589),CHAR(34),
", OrganizationLink:  ",CHAR(34),INDEX(Organizations[Organization Link],$A589),CHAR(34),"}"))</f>
        <v>#REF!</v>
      </c>
      <c r="F589" t="e">
        <f>IF(INDEX(People[First Name],$A589)="","",
CONCATENATE("  - &amp;AffiliationID",TEXT($A589,"0000"),
" {PersonID: *PersonID",TEXT($A589,"0000"),
", OrganizationID: *OrganizationID",TEXT(MATCH(INDEX(People[Organization Name],$A589),Organizations[Organization Name],0),"0000"),
", IsPrimaryOrganizationContact: , AffiliationStartDate: , AffiliationEndDate: , PrimaryPhone: ",
", PrimaryEmail: ",CHAR(34),INDEX(People[Primary Email],$A589),CHAR(34),
", PrimaryAddress: ",CHAR(34),INDEX(People[Primary Address],$A589),CHAR(34),
", PersonLink: }"))</f>
        <v>#REF!</v>
      </c>
      <c r="H589" t="e">
        <f>IF(COUNTA(CitationInformation)=0,"",IF(INDEX(AuthorList[Author Name],$A589)="","",
CONCATENATE("  - &amp;AuthorListID",TEXT($A589,"0000"),
"  {CitationID: *CitationID0001",
", PersonID: *PersonID",TEXT(MATCH(INDEX(AuthorList[Author Name],$A589),People[Full Name],0),"0000"),
", AuthorOrder: ",INDEX(AuthorList[Author Number],$A589),"}")))</f>
        <v>#REF!</v>
      </c>
      <c r="K589" t="e">
        <f>IF(INDEX(SamplingFeatures[Feature Code],$A589)="","",
CONCATENATE("  - &amp;SamplingFeatureID",TEXT($A589,"0000"),
" {","SamplingFeatureUUID:  ",CHAR(34),INDEX(SamplingFeatures[Sampling Feature UUID],$A589),CHAR(34),
", SamplingFeatureTypeCV:  ",CHAR(34),INDEX(SamplingFeatures[Sampling Feature Type],$A589),CHAR(34),
", SamplingFeatureCode:  ",CHAR(34),INDEX(SamplingFeatures[Feature Code],$A589),CHAR(34),
", SamplingFeatureName:  ",CHAR(34),INDEX(SamplingFeatures[Feature Name],$A589),CHAR(34),
", SamplingFeatureDescription:  ",CHAR(34),INDEX(SamplingFeatures[Feature Description],$A589),CHAR(34),
", SamplingFeatureGeotypeCV:  ",CHAR(34),INDEX(SamplingFeatures[Feature Geo Type],$A589),CHAR(34),
", FeatureGeometry:  ",CHAR(34),INDEX(SamplingFeatures[Feature Geometry],$A589),CHAR(34),
", Elevation_m:  ",CHAR(34),INDEX(SamplingFeatures[Elevation_m],$A589),CHAR(34),
", ElevationDatumCV:  ",CHAR(34),ElevationDatum,CHAR(34),"}"))</f>
        <v>#REF!</v>
      </c>
      <c r="L589" t="e">
        <f>IF(INDEX(SamplingFeatures[Sampling Feature Type],$A589)&lt;&gt;"Site","",
CONCATENATE("  - &amp;SiteID",TEXT(SUMPRODUCT(--($L$3:$L588&lt;&gt;"")),"0000"),
" {","SamplingFeatureID:  *SamplingFeatureID",TEXT($A589,"0000"),
", SiteTypeCV:  ",CHAR(34),INDEX(Sites[Site Type],$A589),CHAR(34),
", Latitude:  ",INDEX(Sites[Latitude],$A589),
", Longitude:  ",INDEX(Sites[Longitude],$A589),
", SRSName:  ",CHAR(34),LatLonDatum,CHAR(34),"}"))</f>
        <v>#REF!</v>
      </c>
      <c r="M589" t="e">
        <f>IF(INDEX(SamplingFeatures[Sampling Feature Type],$A589)&lt;&gt;"Specimen","",
CONCATENATE("  - &amp;SpecimenID",TEXT(SUMPRODUCT(--($M$3:$M588&lt;&gt;"")),"0000"),
" {","SamplingFeatureID:  *SamplingFeatureID",TEXT($A589,"0000"),
", SpecimenTypeCV:  ",CHAR(34),INDEX(Specimens[Specimen Type],$A589),CHAR(34),
", SpecimenMediumCV:  ",INDEX(Specimens[Specimen Medium],$A589),
", IsFieldSpecimen:  ",CHAR(34),INDEX(Specimens[Is Field Specimen?],$A589),CHAR(34),"}"))</f>
        <v>#REF!</v>
      </c>
      <c r="N589" t="e">
        <f>IF(COUNTA(SpatialOffsets[])=0,"", IF(INDEX(SpatialOffsets[Spatial Offset Type],$A589)="","",
CONCATENATE("  - &amp;SpatialOffsetID",TEXT($A589,"0000"),
" {","SpatialOffsetTypeCV:  ",CHAR(34),INDEX(SpatialOffsets[Spatial Offset Type],$A589),CHAR(34),
", Offset1Value:  ",INDEX(SpatialOffsets[Offset 1 Value],$A589),
", Offset1UnitID:  ",CHAR(34),INDEX(SpatialOffsets[Offset 1 Unit],$A589),CHAR(34),
", Offset2Value:  ",INDEX(SpatialOffsets[Offset 2 Value],$A589),
", Offset2UnitID:  ",CHAR(34),INDEX(SpatialOffsets[Offset 2 Unit],$A589),CHAR(34),
", Offset3Value:  ",INDEX(SpatialOffsets[Offset 3 Value],$A589),
", Offset3UnitID:  ",CHAR(34),INDEX(SpatialOffsets[Offset 3 Unit],$A589),CHAR(34),,"}")))</f>
        <v>#REF!</v>
      </c>
      <c r="O589" t="e">
        <f>IF(COUNTA(RelatedFeatures[])=0,"", IF(INDEX(RelatedFeatures[First Sampling Feature Code],$A589)="","",
CONCATENATE("  - &amp;RelationID",TEXT($A589,"0000"),
" {","SamplingFeatureID:  *SamplingFeatureID",TEXT(MATCH(INDEX(RelatedFeatures[First Sampling Feature Code],$A589),SamplingFeatures[Feature Code],0),"0000"),
", RelationshipTypeCV:  ",CHAR(34),INDEX(RelatedFeatures[Relationship Type],$A589),CHAR(34),
", RelatedFeatureID: *SamplingFeatureID",TEXT(MATCH(INDEX(RelatedFeatures[Second Sampling Feature Code],$A589),SamplingFeatures[Feature Code],0),"0000"),
", SpatialOffsetID:  ",IF(INDEX(RelatedFeatures[Offset Number],$A589)="","",CONCATENATE("*SpatialOffsetID",TEXT(INDEX(RelatedFeatures[Offset Number],$A589),"0000"))),"}")))</f>
        <v>#REF!</v>
      </c>
      <c r="P589" t="e">
        <f>IF(INDEX(Methods[Method Type],$A589)="","",
CONCATENATE("  - &amp;MethodID",TEXT($A589,"0000"),
" {","MethodTypeCV:  ",CHAR(34),INDEX(Methods[Method Type],$A589),CHAR(34),
", MethodCode:  ",CHAR(34),INDEX(Methods[Method Code],$A589),CHAR(34),
", MethodName:  ",CHAR(34),INDEX(Methods[Method Name],$A589),CHAR(34),
", MethodDescription:  ",CHAR(34),INDEX(Methods[Method Description],$A589),CHAR(34),
", MethodLink:  ",CHAR(34),INDEX(Methods[Method Link],$A589),CHAR(34),
", OrganizationID: *OrganizationID",TEXT(MATCH(INDEX(Methods[Organization Name],$A589),Organizations[Organization Name],0),"0000"),"}"))</f>
        <v>#REF!</v>
      </c>
      <c r="Q589" t="e">
        <f>IF(INDEX(Variables[Variable Type],$A589)="","",
CONCATENATE("  - &amp;VariableID",TEXT($A589,"0000"),
" {","VariableTypeCV:  ",CHAR(34),INDEX(Variables[Variable Type],$A589),CHAR(34),
", VariableCode:  ",CHAR(34),INDEX(Variables[Variable Code],$A589),CHAR(34),
", VariableNameCV:  ",CHAR(34),INDEX(Variables[Variable Name],$A589),CHAR(34),
", VariableDefinition:  ",CHAR(34),INDEX(Variables[Variable Definition],$A589),CHAR(34),
", SpecciationCV:  ",CHAR(34),INDEX(Variables[Speciation],$A589),CHAR(34),
", NoDataValue:  ",CHAR(34),INDEX(Variables[No Data Value],$A589),CHAR(34),"}"))</f>
        <v>#REF!</v>
      </c>
    </row>
    <row r="590" spans="1:17" x14ac:dyDescent="0.25">
      <c r="A590">
        <v>587</v>
      </c>
      <c r="D590" t="e">
        <f>IF(INDEX(People[First Name],$A590)="","",
CONCATENATE("  - &amp;PersonID",TEXT($A590,"0000"),
" {","PersonFirstName:  ",CHAR(34),INDEX(People[First Name],$A590),CHAR(34),
", PersonMiddleName:  ",CHAR(34),INDEX(People[Middle Name],$A590),CHAR(34),
", PersonLastName:  ",CHAR(34),INDEX(People[Last Name],$A590),CHAR(34),"}"))</f>
        <v>#REF!</v>
      </c>
      <c r="E590" t="e">
        <f>IF(INDEX(Organizations[Organization Type '[CV']],$A590)="","",
CONCATENATE("  - &amp;OrganizationID",TEXT($A590,"0000"),
" {","OrganizationTypeCV:  ",CHAR(34),INDEX(Organizations[Organization Type '[CV']],$A590),CHAR(34),
", OrganizationCode:  ",CHAR(34),INDEX(Organizations[Organization Code],$A590),CHAR(34),
", OrganizationName:  ",CHAR(34),INDEX(Organizations[Organization Name],$A590),CHAR(34),
", OrganizationDescription:  ",CHAR(34),INDEX(Organizations[Organization Description],$A590),CHAR(34),
", OrganizationLink:  ",CHAR(34),INDEX(Organizations[Organization Link],$A590),CHAR(34),"}"))</f>
        <v>#REF!</v>
      </c>
      <c r="F590" t="e">
        <f>IF(INDEX(People[First Name],$A590)="","",
CONCATENATE("  - &amp;AffiliationID",TEXT($A590,"0000"),
" {PersonID: *PersonID",TEXT($A590,"0000"),
", OrganizationID: *OrganizationID",TEXT(MATCH(INDEX(People[Organization Name],$A590),Organizations[Organization Name],0),"0000"),
", IsPrimaryOrganizationContact: , AffiliationStartDate: , AffiliationEndDate: , PrimaryPhone: ",
", PrimaryEmail: ",CHAR(34),INDEX(People[Primary Email],$A590),CHAR(34),
", PrimaryAddress: ",CHAR(34),INDEX(People[Primary Address],$A590),CHAR(34),
", PersonLink: }"))</f>
        <v>#REF!</v>
      </c>
      <c r="H590" t="e">
        <f>IF(COUNTA(CitationInformation)=0,"",IF(INDEX(AuthorList[Author Name],$A590)="","",
CONCATENATE("  - &amp;AuthorListID",TEXT($A590,"0000"),
"  {CitationID: *CitationID0001",
", PersonID: *PersonID",TEXT(MATCH(INDEX(AuthorList[Author Name],$A590),People[Full Name],0),"0000"),
", AuthorOrder: ",INDEX(AuthorList[Author Number],$A590),"}")))</f>
        <v>#REF!</v>
      </c>
      <c r="K590" t="e">
        <f>IF(INDEX(SamplingFeatures[Feature Code],$A590)="","",
CONCATENATE("  - &amp;SamplingFeatureID",TEXT($A590,"0000"),
" {","SamplingFeatureUUID:  ",CHAR(34),INDEX(SamplingFeatures[Sampling Feature UUID],$A590),CHAR(34),
", SamplingFeatureTypeCV:  ",CHAR(34),INDEX(SamplingFeatures[Sampling Feature Type],$A590),CHAR(34),
", SamplingFeatureCode:  ",CHAR(34),INDEX(SamplingFeatures[Feature Code],$A590),CHAR(34),
", SamplingFeatureName:  ",CHAR(34),INDEX(SamplingFeatures[Feature Name],$A590),CHAR(34),
", SamplingFeatureDescription:  ",CHAR(34),INDEX(SamplingFeatures[Feature Description],$A590),CHAR(34),
", SamplingFeatureGeotypeCV:  ",CHAR(34),INDEX(SamplingFeatures[Feature Geo Type],$A590),CHAR(34),
", FeatureGeometry:  ",CHAR(34),INDEX(SamplingFeatures[Feature Geometry],$A590),CHAR(34),
", Elevation_m:  ",CHAR(34),INDEX(SamplingFeatures[Elevation_m],$A590),CHAR(34),
", ElevationDatumCV:  ",CHAR(34),ElevationDatum,CHAR(34),"}"))</f>
        <v>#REF!</v>
      </c>
      <c r="L590" t="e">
        <f>IF(INDEX(SamplingFeatures[Sampling Feature Type],$A590)&lt;&gt;"Site","",
CONCATENATE("  - &amp;SiteID",TEXT(SUMPRODUCT(--($L$3:$L589&lt;&gt;"")),"0000"),
" {","SamplingFeatureID:  *SamplingFeatureID",TEXT($A590,"0000"),
", SiteTypeCV:  ",CHAR(34),INDEX(Sites[Site Type],$A590),CHAR(34),
", Latitude:  ",INDEX(Sites[Latitude],$A590),
", Longitude:  ",INDEX(Sites[Longitude],$A590),
", SRSName:  ",CHAR(34),LatLonDatum,CHAR(34),"}"))</f>
        <v>#REF!</v>
      </c>
      <c r="M590" t="e">
        <f>IF(INDEX(SamplingFeatures[Sampling Feature Type],$A590)&lt;&gt;"Specimen","",
CONCATENATE("  - &amp;SpecimenID",TEXT(SUMPRODUCT(--($M$3:$M589&lt;&gt;"")),"0000"),
" {","SamplingFeatureID:  *SamplingFeatureID",TEXT($A590,"0000"),
", SpecimenTypeCV:  ",CHAR(34),INDEX(Specimens[Specimen Type],$A590),CHAR(34),
", SpecimenMediumCV:  ",INDEX(Specimens[Specimen Medium],$A590),
", IsFieldSpecimen:  ",CHAR(34),INDEX(Specimens[Is Field Specimen?],$A590),CHAR(34),"}"))</f>
        <v>#REF!</v>
      </c>
      <c r="N590" t="e">
        <f>IF(COUNTA(SpatialOffsets[])=0,"", IF(INDEX(SpatialOffsets[Spatial Offset Type],$A590)="","",
CONCATENATE("  - &amp;SpatialOffsetID",TEXT($A590,"0000"),
" {","SpatialOffsetTypeCV:  ",CHAR(34),INDEX(SpatialOffsets[Spatial Offset Type],$A590),CHAR(34),
", Offset1Value:  ",INDEX(SpatialOffsets[Offset 1 Value],$A590),
", Offset1UnitID:  ",CHAR(34),INDEX(SpatialOffsets[Offset 1 Unit],$A590),CHAR(34),
", Offset2Value:  ",INDEX(SpatialOffsets[Offset 2 Value],$A590),
", Offset2UnitID:  ",CHAR(34),INDEX(SpatialOffsets[Offset 2 Unit],$A590),CHAR(34),
", Offset3Value:  ",INDEX(SpatialOffsets[Offset 3 Value],$A590),
", Offset3UnitID:  ",CHAR(34),INDEX(SpatialOffsets[Offset 3 Unit],$A590),CHAR(34),,"}")))</f>
        <v>#REF!</v>
      </c>
      <c r="O590" t="e">
        <f>IF(COUNTA(RelatedFeatures[])=0,"", IF(INDEX(RelatedFeatures[First Sampling Feature Code],$A590)="","",
CONCATENATE("  - &amp;RelationID",TEXT($A590,"0000"),
" {","SamplingFeatureID:  *SamplingFeatureID",TEXT(MATCH(INDEX(RelatedFeatures[First Sampling Feature Code],$A590),SamplingFeatures[Feature Code],0),"0000"),
", RelationshipTypeCV:  ",CHAR(34),INDEX(RelatedFeatures[Relationship Type],$A590),CHAR(34),
", RelatedFeatureID: *SamplingFeatureID",TEXT(MATCH(INDEX(RelatedFeatures[Second Sampling Feature Code],$A590),SamplingFeatures[Feature Code],0),"0000"),
", SpatialOffsetID:  ",IF(INDEX(RelatedFeatures[Offset Number],$A590)="","",CONCATENATE("*SpatialOffsetID",TEXT(INDEX(RelatedFeatures[Offset Number],$A590),"0000"))),"}")))</f>
        <v>#REF!</v>
      </c>
      <c r="P590" t="e">
        <f>IF(INDEX(Methods[Method Type],$A590)="","",
CONCATENATE("  - &amp;MethodID",TEXT($A590,"0000"),
" {","MethodTypeCV:  ",CHAR(34),INDEX(Methods[Method Type],$A590),CHAR(34),
", MethodCode:  ",CHAR(34),INDEX(Methods[Method Code],$A590),CHAR(34),
", MethodName:  ",CHAR(34),INDEX(Methods[Method Name],$A590),CHAR(34),
", MethodDescription:  ",CHAR(34),INDEX(Methods[Method Description],$A590),CHAR(34),
", MethodLink:  ",CHAR(34),INDEX(Methods[Method Link],$A590),CHAR(34),
", OrganizationID: *OrganizationID",TEXT(MATCH(INDEX(Methods[Organization Name],$A590),Organizations[Organization Name],0),"0000"),"}"))</f>
        <v>#REF!</v>
      </c>
      <c r="Q590" t="e">
        <f>IF(INDEX(Variables[Variable Type],$A590)="","",
CONCATENATE("  - &amp;VariableID",TEXT($A590,"0000"),
" {","VariableTypeCV:  ",CHAR(34),INDEX(Variables[Variable Type],$A590),CHAR(34),
", VariableCode:  ",CHAR(34),INDEX(Variables[Variable Code],$A590),CHAR(34),
", VariableNameCV:  ",CHAR(34),INDEX(Variables[Variable Name],$A590),CHAR(34),
", VariableDefinition:  ",CHAR(34),INDEX(Variables[Variable Definition],$A590),CHAR(34),
", SpecciationCV:  ",CHAR(34),INDEX(Variables[Speciation],$A590),CHAR(34),
", NoDataValue:  ",CHAR(34),INDEX(Variables[No Data Value],$A590),CHAR(34),"}"))</f>
        <v>#REF!</v>
      </c>
    </row>
    <row r="591" spans="1:17" x14ac:dyDescent="0.25">
      <c r="A591">
        <v>588</v>
      </c>
      <c r="D591" t="e">
        <f>IF(INDEX(People[First Name],$A591)="","",
CONCATENATE("  - &amp;PersonID",TEXT($A591,"0000"),
" {","PersonFirstName:  ",CHAR(34),INDEX(People[First Name],$A591),CHAR(34),
", PersonMiddleName:  ",CHAR(34),INDEX(People[Middle Name],$A591),CHAR(34),
", PersonLastName:  ",CHAR(34),INDEX(People[Last Name],$A591),CHAR(34),"}"))</f>
        <v>#REF!</v>
      </c>
      <c r="E591" t="e">
        <f>IF(INDEX(Organizations[Organization Type '[CV']],$A591)="","",
CONCATENATE("  - &amp;OrganizationID",TEXT($A591,"0000"),
" {","OrganizationTypeCV:  ",CHAR(34),INDEX(Organizations[Organization Type '[CV']],$A591),CHAR(34),
", OrganizationCode:  ",CHAR(34),INDEX(Organizations[Organization Code],$A591),CHAR(34),
", OrganizationName:  ",CHAR(34),INDEX(Organizations[Organization Name],$A591),CHAR(34),
", OrganizationDescription:  ",CHAR(34),INDEX(Organizations[Organization Description],$A591),CHAR(34),
", OrganizationLink:  ",CHAR(34),INDEX(Organizations[Organization Link],$A591),CHAR(34),"}"))</f>
        <v>#REF!</v>
      </c>
      <c r="F591" t="e">
        <f>IF(INDEX(People[First Name],$A591)="","",
CONCATENATE("  - &amp;AffiliationID",TEXT($A591,"0000"),
" {PersonID: *PersonID",TEXT($A591,"0000"),
", OrganizationID: *OrganizationID",TEXT(MATCH(INDEX(People[Organization Name],$A591),Organizations[Organization Name],0),"0000"),
", IsPrimaryOrganizationContact: , AffiliationStartDate: , AffiliationEndDate: , PrimaryPhone: ",
", PrimaryEmail: ",CHAR(34),INDEX(People[Primary Email],$A591),CHAR(34),
", PrimaryAddress: ",CHAR(34),INDEX(People[Primary Address],$A591),CHAR(34),
", PersonLink: }"))</f>
        <v>#REF!</v>
      </c>
      <c r="H591" t="e">
        <f>IF(COUNTA(CitationInformation)=0,"",IF(INDEX(AuthorList[Author Name],$A591)="","",
CONCATENATE("  - &amp;AuthorListID",TEXT($A591,"0000"),
"  {CitationID: *CitationID0001",
", PersonID: *PersonID",TEXT(MATCH(INDEX(AuthorList[Author Name],$A591),People[Full Name],0),"0000"),
", AuthorOrder: ",INDEX(AuthorList[Author Number],$A591),"}")))</f>
        <v>#REF!</v>
      </c>
      <c r="K591" t="e">
        <f>IF(INDEX(SamplingFeatures[Feature Code],$A591)="","",
CONCATENATE("  - &amp;SamplingFeatureID",TEXT($A591,"0000"),
" {","SamplingFeatureUUID:  ",CHAR(34),INDEX(SamplingFeatures[Sampling Feature UUID],$A591),CHAR(34),
", SamplingFeatureTypeCV:  ",CHAR(34),INDEX(SamplingFeatures[Sampling Feature Type],$A591),CHAR(34),
", SamplingFeatureCode:  ",CHAR(34),INDEX(SamplingFeatures[Feature Code],$A591),CHAR(34),
", SamplingFeatureName:  ",CHAR(34),INDEX(SamplingFeatures[Feature Name],$A591),CHAR(34),
", SamplingFeatureDescription:  ",CHAR(34),INDEX(SamplingFeatures[Feature Description],$A591),CHAR(34),
", SamplingFeatureGeotypeCV:  ",CHAR(34),INDEX(SamplingFeatures[Feature Geo Type],$A591),CHAR(34),
", FeatureGeometry:  ",CHAR(34),INDEX(SamplingFeatures[Feature Geometry],$A591),CHAR(34),
", Elevation_m:  ",CHAR(34),INDEX(SamplingFeatures[Elevation_m],$A591),CHAR(34),
", ElevationDatumCV:  ",CHAR(34),ElevationDatum,CHAR(34),"}"))</f>
        <v>#REF!</v>
      </c>
      <c r="L591" t="e">
        <f>IF(INDEX(SamplingFeatures[Sampling Feature Type],$A591)&lt;&gt;"Site","",
CONCATENATE("  - &amp;SiteID",TEXT(SUMPRODUCT(--($L$3:$L590&lt;&gt;"")),"0000"),
" {","SamplingFeatureID:  *SamplingFeatureID",TEXT($A591,"0000"),
", SiteTypeCV:  ",CHAR(34),INDEX(Sites[Site Type],$A591),CHAR(34),
", Latitude:  ",INDEX(Sites[Latitude],$A591),
", Longitude:  ",INDEX(Sites[Longitude],$A591),
", SRSName:  ",CHAR(34),LatLonDatum,CHAR(34),"}"))</f>
        <v>#REF!</v>
      </c>
      <c r="M591" t="e">
        <f>IF(INDEX(SamplingFeatures[Sampling Feature Type],$A591)&lt;&gt;"Specimen","",
CONCATENATE("  - &amp;SpecimenID",TEXT(SUMPRODUCT(--($M$3:$M590&lt;&gt;"")),"0000"),
" {","SamplingFeatureID:  *SamplingFeatureID",TEXT($A591,"0000"),
", SpecimenTypeCV:  ",CHAR(34),INDEX(Specimens[Specimen Type],$A591),CHAR(34),
", SpecimenMediumCV:  ",INDEX(Specimens[Specimen Medium],$A591),
", IsFieldSpecimen:  ",CHAR(34),INDEX(Specimens[Is Field Specimen?],$A591),CHAR(34),"}"))</f>
        <v>#REF!</v>
      </c>
      <c r="N591" t="e">
        <f>IF(COUNTA(SpatialOffsets[])=0,"", IF(INDEX(SpatialOffsets[Spatial Offset Type],$A591)="","",
CONCATENATE("  - &amp;SpatialOffsetID",TEXT($A591,"0000"),
" {","SpatialOffsetTypeCV:  ",CHAR(34),INDEX(SpatialOffsets[Spatial Offset Type],$A591),CHAR(34),
", Offset1Value:  ",INDEX(SpatialOffsets[Offset 1 Value],$A591),
", Offset1UnitID:  ",CHAR(34),INDEX(SpatialOffsets[Offset 1 Unit],$A591),CHAR(34),
", Offset2Value:  ",INDEX(SpatialOffsets[Offset 2 Value],$A591),
", Offset2UnitID:  ",CHAR(34),INDEX(SpatialOffsets[Offset 2 Unit],$A591),CHAR(34),
", Offset3Value:  ",INDEX(SpatialOffsets[Offset 3 Value],$A591),
", Offset3UnitID:  ",CHAR(34),INDEX(SpatialOffsets[Offset 3 Unit],$A591),CHAR(34),,"}")))</f>
        <v>#REF!</v>
      </c>
      <c r="O591" t="e">
        <f>IF(COUNTA(RelatedFeatures[])=0,"", IF(INDEX(RelatedFeatures[First Sampling Feature Code],$A591)="","",
CONCATENATE("  - &amp;RelationID",TEXT($A591,"0000"),
" {","SamplingFeatureID:  *SamplingFeatureID",TEXT(MATCH(INDEX(RelatedFeatures[First Sampling Feature Code],$A591),SamplingFeatures[Feature Code],0),"0000"),
", RelationshipTypeCV:  ",CHAR(34),INDEX(RelatedFeatures[Relationship Type],$A591),CHAR(34),
", RelatedFeatureID: *SamplingFeatureID",TEXT(MATCH(INDEX(RelatedFeatures[Second Sampling Feature Code],$A591),SamplingFeatures[Feature Code],0),"0000"),
", SpatialOffsetID:  ",IF(INDEX(RelatedFeatures[Offset Number],$A591)="","",CONCATENATE("*SpatialOffsetID",TEXT(INDEX(RelatedFeatures[Offset Number],$A591),"0000"))),"}")))</f>
        <v>#REF!</v>
      </c>
      <c r="P591" t="e">
        <f>IF(INDEX(Methods[Method Type],$A591)="","",
CONCATENATE("  - &amp;MethodID",TEXT($A591,"0000"),
" {","MethodTypeCV:  ",CHAR(34),INDEX(Methods[Method Type],$A591),CHAR(34),
", MethodCode:  ",CHAR(34),INDEX(Methods[Method Code],$A591),CHAR(34),
", MethodName:  ",CHAR(34),INDEX(Methods[Method Name],$A591),CHAR(34),
", MethodDescription:  ",CHAR(34),INDEX(Methods[Method Description],$A591),CHAR(34),
", MethodLink:  ",CHAR(34),INDEX(Methods[Method Link],$A591),CHAR(34),
", OrganizationID: *OrganizationID",TEXT(MATCH(INDEX(Methods[Organization Name],$A591),Organizations[Organization Name],0),"0000"),"}"))</f>
        <v>#REF!</v>
      </c>
      <c r="Q591" t="e">
        <f>IF(INDEX(Variables[Variable Type],$A591)="","",
CONCATENATE("  - &amp;VariableID",TEXT($A591,"0000"),
" {","VariableTypeCV:  ",CHAR(34),INDEX(Variables[Variable Type],$A591),CHAR(34),
", VariableCode:  ",CHAR(34),INDEX(Variables[Variable Code],$A591),CHAR(34),
", VariableNameCV:  ",CHAR(34),INDEX(Variables[Variable Name],$A591),CHAR(34),
", VariableDefinition:  ",CHAR(34),INDEX(Variables[Variable Definition],$A591),CHAR(34),
", SpecciationCV:  ",CHAR(34),INDEX(Variables[Speciation],$A591),CHAR(34),
", NoDataValue:  ",CHAR(34),INDEX(Variables[No Data Value],$A591),CHAR(34),"}"))</f>
        <v>#REF!</v>
      </c>
    </row>
    <row r="592" spans="1:17" x14ac:dyDescent="0.25">
      <c r="A592">
        <v>589</v>
      </c>
      <c r="D592" t="e">
        <f>IF(INDEX(People[First Name],$A592)="","",
CONCATENATE("  - &amp;PersonID",TEXT($A592,"0000"),
" {","PersonFirstName:  ",CHAR(34),INDEX(People[First Name],$A592),CHAR(34),
", PersonMiddleName:  ",CHAR(34),INDEX(People[Middle Name],$A592),CHAR(34),
", PersonLastName:  ",CHAR(34),INDEX(People[Last Name],$A592),CHAR(34),"}"))</f>
        <v>#REF!</v>
      </c>
      <c r="E592" t="e">
        <f>IF(INDEX(Organizations[Organization Type '[CV']],$A592)="","",
CONCATENATE("  - &amp;OrganizationID",TEXT($A592,"0000"),
" {","OrganizationTypeCV:  ",CHAR(34),INDEX(Organizations[Organization Type '[CV']],$A592),CHAR(34),
", OrganizationCode:  ",CHAR(34),INDEX(Organizations[Organization Code],$A592),CHAR(34),
", OrganizationName:  ",CHAR(34),INDEX(Organizations[Organization Name],$A592),CHAR(34),
", OrganizationDescription:  ",CHAR(34),INDEX(Organizations[Organization Description],$A592),CHAR(34),
", OrganizationLink:  ",CHAR(34),INDEX(Organizations[Organization Link],$A592),CHAR(34),"}"))</f>
        <v>#REF!</v>
      </c>
      <c r="F592" t="e">
        <f>IF(INDEX(People[First Name],$A592)="","",
CONCATENATE("  - &amp;AffiliationID",TEXT($A592,"0000"),
" {PersonID: *PersonID",TEXT($A592,"0000"),
", OrganizationID: *OrganizationID",TEXT(MATCH(INDEX(People[Organization Name],$A592),Organizations[Organization Name],0),"0000"),
", IsPrimaryOrganizationContact: , AffiliationStartDate: , AffiliationEndDate: , PrimaryPhone: ",
", PrimaryEmail: ",CHAR(34),INDEX(People[Primary Email],$A592),CHAR(34),
", PrimaryAddress: ",CHAR(34),INDEX(People[Primary Address],$A592),CHAR(34),
", PersonLink: }"))</f>
        <v>#REF!</v>
      </c>
      <c r="H592" t="e">
        <f>IF(COUNTA(CitationInformation)=0,"",IF(INDEX(AuthorList[Author Name],$A592)="","",
CONCATENATE("  - &amp;AuthorListID",TEXT($A592,"0000"),
"  {CitationID: *CitationID0001",
", PersonID: *PersonID",TEXT(MATCH(INDEX(AuthorList[Author Name],$A592),People[Full Name],0),"0000"),
", AuthorOrder: ",INDEX(AuthorList[Author Number],$A592),"}")))</f>
        <v>#REF!</v>
      </c>
      <c r="K592" t="e">
        <f>IF(INDEX(SamplingFeatures[Feature Code],$A592)="","",
CONCATENATE("  - &amp;SamplingFeatureID",TEXT($A592,"0000"),
" {","SamplingFeatureUUID:  ",CHAR(34),INDEX(SamplingFeatures[Sampling Feature UUID],$A592),CHAR(34),
", SamplingFeatureTypeCV:  ",CHAR(34),INDEX(SamplingFeatures[Sampling Feature Type],$A592),CHAR(34),
", SamplingFeatureCode:  ",CHAR(34),INDEX(SamplingFeatures[Feature Code],$A592),CHAR(34),
", SamplingFeatureName:  ",CHAR(34),INDEX(SamplingFeatures[Feature Name],$A592),CHAR(34),
", SamplingFeatureDescription:  ",CHAR(34),INDEX(SamplingFeatures[Feature Description],$A592),CHAR(34),
", SamplingFeatureGeotypeCV:  ",CHAR(34),INDEX(SamplingFeatures[Feature Geo Type],$A592),CHAR(34),
", FeatureGeometry:  ",CHAR(34),INDEX(SamplingFeatures[Feature Geometry],$A592),CHAR(34),
", Elevation_m:  ",CHAR(34),INDEX(SamplingFeatures[Elevation_m],$A592),CHAR(34),
", ElevationDatumCV:  ",CHAR(34),ElevationDatum,CHAR(34),"}"))</f>
        <v>#REF!</v>
      </c>
      <c r="L592" t="e">
        <f>IF(INDEX(SamplingFeatures[Sampling Feature Type],$A592)&lt;&gt;"Site","",
CONCATENATE("  - &amp;SiteID",TEXT(SUMPRODUCT(--($L$3:$L591&lt;&gt;"")),"0000"),
" {","SamplingFeatureID:  *SamplingFeatureID",TEXT($A592,"0000"),
", SiteTypeCV:  ",CHAR(34),INDEX(Sites[Site Type],$A592),CHAR(34),
", Latitude:  ",INDEX(Sites[Latitude],$A592),
", Longitude:  ",INDEX(Sites[Longitude],$A592),
", SRSName:  ",CHAR(34),LatLonDatum,CHAR(34),"}"))</f>
        <v>#REF!</v>
      </c>
      <c r="M592" t="e">
        <f>IF(INDEX(SamplingFeatures[Sampling Feature Type],$A592)&lt;&gt;"Specimen","",
CONCATENATE("  - &amp;SpecimenID",TEXT(SUMPRODUCT(--($M$3:$M591&lt;&gt;"")),"0000"),
" {","SamplingFeatureID:  *SamplingFeatureID",TEXT($A592,"0000"),
", SpecimenTypeCV:  ",CHAR(34),INDEX(Specimens[Specimen Type],$A592),CHAR(34),
", SpecimenMediumCV:  ",INDEX(Specimens[Specimen Medium],$A592),
", IsFieldSpecimen:  ",CHAR(34),INDEX(Specimens[Is Field Specimen?],$A592),CHAR(34),"}"))</f>
        <v>#REF!</v>
      </c>
      <c r="N592" t="e">
        <f>IF(COUNTA(SpatialOffsets[])=0,"", IF(INDEX(SpatialOffsets[Spatial Offset Type],$A592)="","",
CONCATENATE("  - &amp;SpatialOffsetID",TEXT($A592,"0000"),
" {","SpatialOffsetTypeCV:  ",CHAR(34),INDEX(SpatialOffsets[Spatial Offset Type],$A592),CHAR(34),
", Offset1Value:  ",INDEX(SpatialOffsets[Offset 1 Value],$A592),
", Offset1UnitID:  ",CHAR(34),INDEX(SpatialOffsets[Offset 1 Unit],$A592),CHAR(34),
", Offset2Value:  ",INDEX(SpatialOffsets[Offset 2 Value],$A592),
", Offset2UnitID:  ",CHAR(34),INDEX(SpatialOffsets[Offset 2 Unit],$A592),CHAR(34),
", Offset3Value:  ",INDEX(SpatialOffsets[Offset 3 Value],$A592),
", Offset3UnitID:  ",CHAR(34),INDEX(SpatialOffsets[Offset 3 Unit],$A592),CHAR(34),,"}")))</f>
        <v>#REF!</v>
      </c>
      <c r="O592" t="e">
        <f>IF(COUNTA(RelatedFeatures[])=0,"", IF(INDEX(RelatedFeatures[First Sampling Feature Code],$A592)="","",
CONCATENATE("  - &amp;RelationID",TEXT($A592,"0000"),
" {","SamplingFeatureID:  *SamplingFeatureID",TEXT(MATCH(INDEX(RelatedFeatures[First Sampling Feature Code],$A592),SamplingFeatures[Feature Code],0),"0000"),
", RelationshipTypeCV:  ",CHAR(34),INDEX(RelatedFeatures[Relationship Type],$A592),CHAR(34),
", RelatedFeatureID: *SamplingFeatureID",TEXT(MATCH(INDEX(RelatedFeatures[Second Sampling Feature Code],$A592),SamplingFeatures[Feature Code],0),"0000"),
", SpatialOffsetID:  ",IF(INDEX(RelatedFeatures[Offset Number],$A592)="","",CONCATENATE("*SpatialOffsetID",TEXT(INDEX(RelatedFeatures[Offset Number],$A592),"0000"))),"}")))</f>
        <v>#REF!</v>
      </c>
      <c r="P592" t="e">
        <f>IF(INDEX(Methods[Method Type],$A592)="","",
CONCATENATE("  - &amp;MethodID",TEXT($A592,"0000"),
" {","MethodTypeCV:  ",CHAR(34),INDEX(Methods[Method Type],$A592),CHAR(34),
", MethodCode:  ",CHAR(34),INDEX(Methods[Method Code],$A592),CHAR(34),
", MethodName:  ",CHAR(34),INDEX(Methods[Method Name],$A592),CHAR(34),
", MethodDescription:  ",CHAR(34),INDEX(Methods[Method Description],$A592),CHAR(34),
", MethodLink:  ",CHAR(34),INDEX(Methods[Method Link],$A592),CHAR(34),
", OrganizationID: *OrganizationID",TEXT(MATCH(INDEX(Methods[Organization Name],$A592),Organizations[Organization Name],0),"0000"),"}"))</f>
        <v>#REF!</v>
      </c>
      <c r="Q592" t="e">
        <f>IF(INDEX(Variables[Variable Type],$A592)="","",
CONCATENATE("  - &amp;VariableID",TEXT($A592,"0000"),
" {","VariableTypeCV:  ",CHAR(34),INDEX(Variables[Variable Type],$A592),CHAR(34),
", VariableCode:  ",CHAR(34),INDEX(Variables[Variable Code],$A592),CHAR(34),
", VariableNameCV:  ",CHAR(34),INDEX(Variables[Variable Name],$A592),CHAR(34),
", VariableDefinition:  ",CHAR(34),INDEX(Variables[Variable Definition],$A592),CHAR(34),
", SpecciationCV:  ",CHAR(34),INDEX(Variables[Speciation],$A592),CHAR(34),
", NoDataValue:  ",CHAR(34),INDEX(Variables[No Data Value],$A592),CHAR(34),"}"))</f>
        <v>#REF!</v>
      </c>
    </row>
    <row r="593" spans="1:17" x14ac:dyDescent="0.25">
      <c r="A593">
        <v>590</v>
      </c>
      <c r="D593" t="e">
        <f>IF(INDEX(People[First Name],$A593)="","",
CONCATENATE("  - &amp;PersonID",TEXT($A593,"0000"),
" {","PersonFirstName:  ",CHAR(34),INDEX(People[First Name],$A593),CHAR(34),
", PersonMiddleName:  ",CHAR(34),INDEX(People[Middle Name],$A593),CHAR(34),
", PersonLastName:  ",CHAR(34),INDEX(People[Last Name],$A593),CHAR(34),"}"))</f>
        <v>#REF!</v>
      </c>
      <c r="E593" t="e">
        <f>IF(INDEX(Organizations[Organization Type '[CV']],$A593)="","",
CONCATENATE("  - &amp;OrganizationID",TEXT($A593,"0000"),
" {","OrganizationTypeCV:  ",CHAR(34),INDEX(Organizations[Organization Type '[CV']],$A593),CHAR(34),
", OrganizationCode:  ",CHAR(34),INDEX(Organizations[Organization Code],$A593),CHAR(34),
", OrganizationName:  ",CHAR(34),INDEX(Organizations[Organization Name],$A593),CHAR(34),
", OrganizationDescription:  ",CHAR(34),INDEX(Organizations[Organization Description],$A593),CHAR(34),
", OrganizationLink:  ",CHAR(34),INDEX(Organizations[Organization Link],$A593),CHAR(34),"}"))</f>
        <v>#REF!</v>
      </c>
      <c r="F593" t="e">
        <f>IF(INDEX(People[First Name],$A593)="","",
CONCATENATE("  - &amp;AffiliationID",TEXT($A593,"0000"),
" {PersonID: *PersonID",TEXT($A593,"0000"),
", OrganizationID: *OrganizationID",TEXT(MATCH(INDEX(People[Organization Name],$A593),Organizations[Organization Name],0),"0000"),
", IsPrimaryOrganizationContact: , AffiliationStartDate: , AffiliationEndDate: , PrimaryPhone: ",
", PrimaryEmail: ",CHAR(34),INDEX(People[Primary Email],$A593),CHAR(34),
", PrimaryAddress: ",CHAR(34),INDEX(People[Primary Address],$A593),CHAR(34),
", PersonLink: }"))</f>
        <v>#REF!</v>
      </c>
      <c r="H593" t="e">
        <f>IF(COUNTA(CitationInformation)=0,"",IF(INDEX(AuthorList[Author Name],$A593)="","",
CONCATENATE("  - &amp;AuthorListID",TEXT($A593,"0000"),
"  {CitationID: *CitationID0001",
", PersonID: *PersonID",TEXT(MATCH(INDEX(AuthorList[Author Name],$A593),People[Full Name],0),"0000"),
", AuthorOrder: ",INDEX(AuthorList[Author Number],$A593),"}")))</f>
        <v>#REF!</v>
      </c>
      <c r="K593" t="e">
        <f>IF(INDEX(SamplingFeatures[Feature Code],$A593)="","",
CONCATENATE("  - &amp;SamplingFeatureID",TEXT($A593,"0000"),
" {","SamplingFeatureUUID:  ",CHAR(34),INDEX(SamplingFeatures[Sampling Feature UUID],$A593),CHAR(34),
", SamplingFeatureTypeCV:  ",CHAR(34),INDEX(SamplingFeatures[Sampling Feature Type],$A593),CHAR(34),
", SamplingFeatureCode:  ",CHAR(34),INDEX(SamplingFeatures[Feature Code],$A593),CHAR(34),
", SamplingFeatureName:  ",CHAR(34),INDEX(SamplingFeatures[Feature Name],$A593),CHAR(34),
", SamplingFeatureDescription:  ",CHAR(34),INDEX(SamplingFeatures[Feature Description],$A593),CHAR(34),
", SamplingFeatureGeotypeCV:  ",CHAR(34),INDEX(SamplingFeatures[Feature Geo Type],$A593),CHAR(34),
", FeatureGeometry:  ",CHAR(34),INDEX(SamplingFeatures[Feature Geometry],$A593),CHAR(34),
", Elevation_m:  ",CHAR(34),INDEX(SamplingFeatures[Elevation_m],$A593),CHAR(34),
", ElevationDatumCV:  ",CHAR(34),ElevationDatum,CHAR(34),"}"))</f>
        <v>#REF!</v>
      </c>
      <c r="L593" t="e">
        <f>IF(INDEX(SamplingFeatures[Sampling Feature Type],$A593)&lt;&gt;"Site","",
CONCATENATE("  - &amp;SiteID",TEXT(SUMPRODUCT(--($L$3:$L592&lt;&gt;"")),"0000"),
" {","SamplingFeatureID:  *SamplingFeatureID",TEXT($A593,"0000"),
", SiteTypeCV:  ",CHAR(34),INDEX(Sites[Site Type],$A593),CHAR(34),
", Latitude:  ",INDEX(Sites[Latitude],$A593),
", Longitude:  ",INDEX(Sites[Longitude],$A593),
", SRSName:  ",CHAR(34),LatLonDatum,CHAR(34),"}"))</f>
        <v>#REF!</v>
      </c>
      <c r="M593" t="e">
        <f>IF(INDEX(SamplingFeatures[Sampling Feature Type],$A593)&lt;&gt;"Specimen","",
CONCATENATE("  - &amp;SpecimenID",TEXT(SUMPRODUCT(--($M$3:$M592&lt;&gt;"")),"0000"),
" {","SamplingFeatureID:  *SamplingFeatureID",TEXT($A593,"0000"),
", SpecimenTypeCV:  ",CHAR(34),INDEX(Specimens[Specimen Type],$A593),CHAR(34),
", SpecimenMediumCV:  ",INDEX(Specimens[Specimen Medium],$A593),
", IsFieldSpecimen:  ",CHAR(34),INDEX(Specimens[Is Field Specimen?],$A593),CHAR(34),"}"))</f>
        <v>#REF!</v>
      </c>
      <c r="N593" t="e">
        <f>IF(COUNTA(SpatialOffsets[])=0,"", IF(INDEX(SpatialOffsets[Spatial Offset Type],$A593)="","",
CONCATENATE("  - &amp;SpatialOffsetID",TEXT($A593,"0000"),
" {","SpatialOffsetTypeCV:  ",CHAR(34),INDEX(SpatialOffsets[Spatial Offset Type],$A593),CHAR(34),
", Offset1Value:  ",INDEX(SpatialOffsets[Offset 1 Value],$A593),
", Offset1UnitID:  ",CHAR(34),INDEX(SpatialOffsets[Offset 1 Unit],$A593),CHAR(34),
", Offset2Value:  ",INDEX(SpatialOffsets[Offset 2 Value],$A593),
", Offset2UnitID:  ",CHAR(34),INDEX(SpatialOffsets[Offset 2 Unit],$A593),CHAR(34),
", Offset3Value:  ",INDEX(SpatialOffsets[Offset 3 Value],$A593),
", Offset3UnitID:  ",CHAR(34),INDEX(SpatialOffsets[Offset 3 Unit],$A593),CHAR(34),,"}")))</f>
        <v>#REF!</v>
      </c>
      <c r="O593" t="e">
        <f>IF(COUNTA(RelatedFeatures[])=0,"", IF(INDEX(RelatedFeatures[First Sampling Feature Code],$A593)="","",
CONCATENATE("  - &amp;RelationID",TEXT($A593,"0000"),
" {","SamplingFeatureID:  *SamplingFeatureID",TEXT(MATCH(INDEX(RelatedFeatures[First Sampling Feature Code],$A593),SamplingFeatures[Feature Code],0),"0000"),
", RelationshipTypeCV:  ",CHAR(34),INDEX(RelatedFeatures[Relationship Type],$A593),CHAR(34),
", RelatedFeatureID: *SamplingFeatureID",TEXT(MATCH(INDEX(RelatedFeatures[Second Sampling Feature Code],$A593),SamplingFeatures[Feature Code],0),"0000"),
", SpatialOffsetID:  ",IF(INDEX(RelatedFeatures[Offset Number],$A593)="","",CONCATENATE("*SpatialOffsetID",TEXT(INDEX(RelatedFeatures[Offset Number],$A593),"0000"))),"}")))</f>
        <v>#REF!</v>
      </c>
      <c r="P593" t="e">
        <f>IF(INDEX(Methods[Method Type],$A593)="","",
CONCATENATE("  - &amp;MethodID",TEXT($A593,"0000"),
" {","MethodTypeCV:  ",CHAR(34),INDEX(Methods[Method Type],$A593),CHAR(34),
", MethodCode:  ",CHAR(34),INDEX(Methods[Method Code],$A593),CHAR(34),
", MethodName:  ",CHAR(34),INDEX(Methods[Method Name],$A593),CHAR(34),
", MethodDescription:  ",CHAR(34),INDEX(Methods[Method Description],$A593),CHAR(34),
", MethodLink:  ",CHAR(34),INDEX(Methods[Method Link],$A593),CHAR(34),
", OrganizationID: *OrganizationID",TEXT(MATCH(INDEX(Methods[Organization Name],$A593),Organizations[Organization Name],0),"0000"),"}"))</f>
        <v>#REF!</v>
      </c>
      <c r="Q593" t="e">
        <f>IF(INDEX(Variables[Variable Type],$A593)="","",
CONCATENATE("  - &amp;VariableID",TEXT($A593,"0000"),
" {","VariableTypeCV:  ",CHAR(34),INDEX(Variables[Variable Type],$A593),CHAR(34),
", VariableCode:  ",CHAR(34),INDEX(Variables[Variable Code],$A593),CHAR(34),
", VariableNameCV:  ",CHAR(34),INDEX(Variables[Variable Name],$A593),CHAR(34),
", VariableDefinition:  ",CHAR(34),INDEX(Variables[Variable Definition],$A593),CHAR(34),
", SpecciationCV:  ",CHAR(34),INDEX(Variables[Speciation],$A593),CHAR(34),
", NoDataValue:  ",CHAR(34),INDEX(Variables[No Data Value],$A593),CHAR(34),"}"))</f>
        <v>#REF!</v>
      </c>
    </row>
    <row r="594" spans="1:17" x14ac:dyDescent="0.25">
      <c r="A594">
        <v>591</v>
      </c>
      <c r="D594" t="e">
        <f>IF(INDEX(People[First Name],$A594)="","",
CONCATENATE("  - &amp;PersonID",TEXT($A594,"0000"),
" {","PersonFirstName:  ",CHAR(34),INDEX(People[First Name],$A594),CHAR(34),
", PersonMiddleName:  ",CHAR(34),INDEX(People[Middle Name],$A594),CHAR(34),
", PersonLastName:  ",CHAR(34),INDEX(People[Last Name],$A594),CHAR(34),"}"))</f>
        <v>#REF!</v>
      </c>
      <c r="E594" t="e">
        <f>IF(INDEX(Organizations[Organization Type '[CV']],$A594)="","",
CONCATENATE("  - &amp;OrganizationID",TEXT($A594,"0000"),
" {","OrganizationTypeCV:  ",CHAR(34),INDEX(Organizations[Organization Type '[CV']],$A594),CHAR(34),
", OrganizationCode:  ",CHAR(34),INDEX(Organizations[Organization Code],$A594),CHAR(34),
", OrganizationName:  ",CHAR(34),INDEX(Organizations[Organization Name],$A594),CHAR(34),
", OrganizationDescription:  ",CHAR(34),INDEX(Organizations[Organization Description],$A594),CHAR(34),
", OrganizationLink:  ",CHAR(34),INDEX(Organizations[Organization Link],$A594),CHAR(34),"}"))</f>
        <v>#REF!</v>
      </c>
      <c r="F594" t="e">
        <f>IF(INDEX(People[First Name],$A594)="","",
CONCATENATE("  - &amp;AffiliationID",TEXT($A594,"0000"),
" {PersonID: *PersonID",TEXT($A594,"0000"),
", OrganizationID: *OrganizationID",TEXT(MATCH(INDEX(People[Organization Name],$A594),Organizations[Organization Name],0),"0000"),
", IsPrimaryOrganizationContact: , AffiliationStartDate: , AffiliationEndDate: , PrimaryPhone: ",
", PrimaryEmail: ",CHAR(34),INDEX(People[Primary Email],$A594),CHAR(34),
", PrimaryAddress: ",CHAR(34),INDEX(People[Primary Address],$A594),CHAR(34),
", PersonLink: }"))</f>
        <v>#REF!</v>
      </c>
      <c r="H594" t="e">
        <f>IF(COUNTA(CitationInformation)=0,"",IF(INDEX(AuthorList[Author Name],$A594)="","",
CONCATENATE("  - &amp;AuthorListID",TEXT($A594,"0000"),
"  {CitationID: *CitationID0001",
", PersonID: *PersonID",TEXT(MATCH(INDEX(AuthorList[Author Name],$A594),People[Full Name],0),"0000"),
", AuthorOrder: ",INDEX(AuthorList[Author Number],$A594),"}")))</f>
        <v>#REF!</v>
      </c>
      <c r="K594" t="e">
        <f>IF(INDEX(SamplingFeatures[Feature Code],$A594)="","",
CONCATENATE("  - &amp;SamplingFeatureID",TEXT($A594,"0000"),
" {","SamplingFeatureUUID:  ",CHAR(34),INDEX(SamplingFeatures[Sampling Feature UUID],$A594),CHAR(34),
", SamplingFeatureTypeCV:  ",CHAR(34),INDEX(SamplingFeatures[Sampling Feature Type],$A594),CHAR(34),
", SamplingFeatureCode:  ",CHAR(34),INDEX(SamplingFeatures[Feature Code],$A594),CHAR(34),
", SamplingFeatureName:  ",CHAR(34),INDEX(SamplingFeatures[Feature Name],$A594),CHAR(34),
", SamplingFeatureDescription:  ",CHAR(34),INDEX(SamplingFeatures[Feature Description],$A594),CHAR(34),
", SamplingFeatureGeotypeCV:  ",CHAR(34),INDEX(SamplingFeatures[Feature Geo Type],$A594),CHAR(34),
", FeatureGeometry:  ",CHAR(34),INDEX(SamplingFeatures[Feature Geometry],$A594),CHAR(34),
", Elevation_m:  ",CHAR(34),INDEX(SamplingFeatures[Elevation_m],$A594),CHAR(34),
", ElevationDatumCV:  ",CHAR(34),ElevationDatum,CHAR(34),"}"))</f>
        <v>#REF!</v>
      </c>
      <c r="L594" t="e">
        <f>IF(INDEX(SamplingFeatures[Sampling Feature Type],$A594)&lt;&gt;"Site","",
CONCATENATE("  - &amp;SiteID",TEXT(SUMPRODUCT(--($L$3:$L593&lt;&gt;"")),"0000"),
" {","SamplingFeatureID:  *SamplingFeatureID",TEXT($A594,"0000"),
", SiteTypeCV:  ",CHAR(34),INDEX(Sites[Site Type],$A594),CHAR(34),
", Latitude:  ",INDEX(Sites[Latitude],$A594),
", Longitude:  ",INDEX(Sites[Longitude],$A594),
", SRSName:  ",CHAR(34),LatLonDatum,CHAR(34),"}"))</f>
        <v>#REF!</v>
      </c>
      <c r="M594" t="e">
        <f>IF(INDEX(SamplingFeatures[Sampling Feature Type],$A594)&lt;&gt;"Specimen","",
CONCATENATE("  - &amp;SpecimenID",TEXT(SUMPRODUCT(--($M$3:$M593&lt;&gt;"")),"0000"),
" {","SamplingFeatureID:  *SamplingFeatureID",TEXT($A594,"0000"),
", SpecimenTypeCV:  ",CHAR(34),INDEX(Specimens[Specimen Type],$A594),CHAR(34),
", SpecimenMediumCV:  ",INDEX(Specimens[Specimen Medium],$A594),
", IsFieldSpecimen:  ",CHAR(34),INDEX(Specimens[Is Field Specimen?],$A594),CHAR(34),"}"))</f>
        <v>#REF!</v>
      </c>
      <c r="N594" t="e">
        <f>IF(COUNTA(SpatialOffsets[])=0,"", IF(INDEX(SpatialOffsets[Spatial Offset Type],$A594)="","",
CONCATENATE("  - &amp;SpatialOffsetID",TEXT($A594,"0000"),
" {","SpatialOffsetTypeCV:  ",CHAR(34),INDEX(SpatialOffsets[Spatial Offset Type],$A594),CHAR(34),
", Offset1Value:  ",INDEX(SpatialOffsets[Offset 1 Value],$A594),
", Offset1UnitID:  ",CHAR(34),INDEX(SpatialOffsets[Offset 1 Unit],$A594),CHAR(34),
", Offset2Value:  ",INDEX(SpatialOffsets[Offset 2 Value],$A594),
", Offset2UnitID:  ",CHAR(34),INDEX(SpatialOffsets[Offset 2 Unit],$A594),CHAR(34),
", Offset3Value:  ",INDEX(SpatialOffsets[Offset 3 Value],$A594),
", Offset3UnitID:  ",CHAR(34),INDEX(SpatialOffsets[Offset 3 Unit],$A594),CHAR(34),,"}")))</f>
        <v>#REF!</v>
      </c>
      <c r="O594" t="e">
        <f>IF(COUNTA(RelatedFeatures[])=0,"", IF(INDEX(RelatedFeatures[First Sampling Feature Code],$A594)="","",
CONCATENATE("  - &amp;RelationID",TEXT($A594,"0000"),
" {","SamplingFeatureID:  *SamplingFeatureID",TEXT(MATCH(INDEX(RelatedFeatures[First Sampling Feature Code],$A594),SamplingFeatures[Feature Code],0),"0000"),
", RelationshipTypeCV:  ",CHAR(34),INDEX(RelatedFeatures[Relationship Type],$A594),CHAR(34),
", RelatedFeatureID: *SamplingFeatureID",TEXT(MATCH(INDEX(RelatedFeatures[Second Sampling Feature Code],$A594),SamplingFeatures[Feature Code],0),"0000"),
", SpatialOffsetID:  ",IF(INDEX(RelatedFeatures[Offset Number],$A594)="","",CONCATENATE("*SpatialOffsetID",TEXT(INDEX(RelatedFeatures[Offset Number],$A594),"0000"))),"}")))</f>
        <v>#REF!</v>
      </c>
      <c r="P594" t="e">
        <f>IF(INDEX(Methods[Method Type],$A594)="","",
CONCATENATE("  - &amp;MethodID",TEXT($A594,"0000"),
" {","MethodTypeCV:  ",CHAR(34),INDEX(Methods[Method Type],$A594),CHAR(34),
", MethodCode:  ",CHAR(34),INDEX(Methods[Method Code],$A594),CHAR(34),
", MethodName:  ",CHAR(34),INDEX(Methods[Method Name],$A594),CHAR(34),
", MethodDescription:  ",CHAR(34),INDEX(Methods[Method Description],$A594),CHAR(34),
", MethodLink:  ",CHAR(34),INDEX(Methods[Method Link],$A594),CHAR(34),
", OrganizationID: *OrganizationID",TEXT(MATCH(INDEX(Methods[Organization Name],$A594),Organizations[Organization Name],0),"0000"),"}"))</f>
        <v>#REF!</v>
      </c>
      <c r="Q594" t="e">
        <f>IF(INDEX(Variables[Variable Type],$A594)="","",
CONCATENATE("  - &amp;VariableID",TEXT($A594,"0000"),
" {","VariableTypeCV:  ",CHAR(34),INDEX(Variables[Variable Type],$A594),CHAR(34),
", VariableCode:  ",CHAR(34),INDEX(Variables[Variable Code],$A594),CHAR(34),
", VariableNameCV:  ",CHAR(34),INDEX(Variables[Variable Name],$A594),CHAR(34),
", VariableDefinition:  ",CHAR(34),INDEX(Variables[Variable Definition],$A594),CHAR(34),
", SpecciationCV:  ",CHAR(34),INDEX(Variables[Speciation],$A594),CHAR(34),
", NoDataValue:  ",CHAR(34),INDEX(Variables[No Data Value],$A594),CHAR(34),"}"))</f>
        <v>#REF!</v>
      </c>
    </row>
    <row r="595" spans="1:17" x14ac:dyDescent="0.25">
      <c r="A595">
        <v>592</v>
      </c>
      <c r="D595" t="e">
        <f>IF(INDEX(People[First Name],$A595)="","",
CONCATENATE("  - &amp;PersonID",TEXT($A595,"0000"),
" {","PersonFirstName:  ",CHAR(34),INDEX(People[First Name],$A595),CHAR(34),
", PersonMiddleName:  ",CHAR(34),INDEX(People[Middle Name],$A595),CHAR(34),
", PersonLastName:  ",CHAR(34),INDEX(People[Last Name],$A595),CHAR(34),"}"))</f>
        <v>#REF!</v>
      </c>
      <c r="E595" t="e">
        <f>IF(INDEX(Organizations[Organization Type '[CV']],$A595)="","",
CONCATENATE("  - &amp;OrganizationID",TEXT($A595,"0000"),
" {","OrganizationTypeCV:  ",CHAR(34),INDEX(Organizations[Organization Type '[CV']],$A595),CHAR(34),
", OrganizationCode:  ",CHAR(34),INDEX(Organizations[Organization Code],$A595),CHAR(34),
", OrganizationName:  ",CHAR(34),INDEX(Organizations[Organization Name],$A595),CHAR(34),
", OrganizationDescription:  ",CHAR(34),INDEX(Organizations[Organization Description],$A595),CHAR(34),
", OrganizationLink:  ",CHAR(34),INDEX(Organizations[Organization Link],$A595),CHAR(34),"}"))</f>
        <v>#REF!</v>
      </c>
      <c r="F595" t="e">
        <f>IF(INDEX(People[First Name],$A595)="","",
CONCATENATE("  - &amp;AffiliationID",TEXT($A595,"0000"),
" {PersonID: *PersonID",TEXT($A595,"0000"),
", OrganizationID: *OrganizationID",TEXT(MATCH(INDEX(People[Organization Name],$A595),Organizations[Organization Name],0),"0000"),
", IsPrimaryOrganizationContact: , AffiliationStartDate: , AffiliationEndDate: , PrimaryPhone: ",
", PrimaryEmail: ",CHAR(34),INDEX(People[Primary Email],$A595),CHAR(34),
", PrimaryAddress: ",CHAR(34),INDEX(People[Primary Address],$A595),CHAR(34),
", PersonLink: }"))</f>
        <v>#REF!</v>
      </c>
      <c r="H595" t="e">
        <f>IF(COUNTA(CitationInformation)=0,"",IF(INDEX(AuthorList[Author Name],$A595)="","",
CONCATENATE("  - &amp;AuthorListID",TEXT($A595,"0000"),
"  {CitationID: *CitationID0001",
", PersonID: *PersonID",TEXT(MATCH(INDEX(AuthorList[Author Name],$A595),People[Full Name],0),"0000"),
", AuthorOrder: ",INDEX(AuthorList[Author Number],$A595),"}")))</f>
        <v>#REF!</v>
      </c>
      <c r="K595" t="e">
        <f>IF(INDEX(SamplingFeatures[Feature Code],$A595)="","",
CONCATENATE("  - &amp;SamplingFeatureID",TEXT($A595,"0000"),
" {","SamplingFeatureUUID:  ",CHAR(34),INDEX(SamplingFeatures[Sampling Feature UUID],$A595),CHAR(34),
", SamplingFeatureTypeCV:  ",CHAR(34),INDEX(SamplingFeatures[Sampling Feature Type],$A595),CHAR(34),
", SamplingFeatureCode:  ",CHAR(34),INDEX(SamplingFeatures[Feature Code],$A595),CHAR(34),
", SamplingFeatureName:  ",CHAR(34),INDEX(SamplingFeatures[Feature Name],$A595),CHAR(34),
", SamplingFeatureDescription:  ",CHAR(34),INDEX(SamplingFeatures[Feature Description],$A595),CHAR(34),
", SamplingFeatureGeotypeCV:  ",CHAR(34),INDEX(SamplingFeatures[Feature Geo Type],$A595),CHAR(34),
", FeatureGeometry:  ",CHAR(34),INDEX(SamplingFeatures[Feature Geometry],$A595),CHAR(34),
", Elevation_m:  ",CHAR(34),INDEX(SamplingFeatures[Elevation_m],$A595),CHAR(34),
", ElevationDatumCV:  ",CHAR(34),ElevationDatum,CHAR(34),"}"))</f>
        <v>#REF!</v>
      </c>
      <c r="L595" t="e">
        <f>IF(INDEX(SamplingFeatures[Sampling Feature Type],$A595)&lt;&gt;"Site","",
CONCATENATE("  - &amp;SiteID",TEXT(SUMPRODUCT(--($L$3:$L594&lt;&gt;"")),"0000"),
" {","SamplingFeatureID:  *SamplingFeatureID",TEXT($A595,"0000"),
", SiteTypeCV:  ",CHAR(34),INDEX(Sites[Site Type],$A595),CHAR(34),
", Latitude:  ",INDEX(Sites[Latitude],$A595),
", Longitude:  ",INDEX(Sites[Longitude],$A595),
", SRSName:  ",CHAR(34),LatLonDatum,CHAR(34),"}"))</f>
        <v>#REF!</v>
      </c>
      <c r="M595" t="e">
        <f>IF(INDEX(SamplingFeatures[Sampling Feature Type],$A595)&lt;&gt;"Specimen","",
CONCATENATE("  - &amp;SpecimenID",TEXT(SUMPRODUCT(--($M$3:$M594&lt;&gt;"")),"0000"),
" {","SamplingFeatureID:  *SamplingFeatureID",TEXT($A595,"0000"),
", SpecimenTypeCV:  ",CHAR(34),INDEX(Specimens[Specimen Type],$A595),CHAR(34),
", SpecimenMediumCV:  ",INDEX(Specimens[Specimen Medium],$A595),
", IsFieldSpecimen:  ",CHAR(34),INDEX(Specimens[Is Field Specimen?],$A595),CHAR(34),"}"))</f>
        <v>#REF!</v>
      </c>
      <c r="N595" t="e">
        <f>IF(COUNTA(SpatialOffsets[])=0,"", IF(INDEX(SpatialOffsets[Spatial Offset Type],$A595)="","",
CONCATENATE("  - &amp;SpatialOffsetID",TEXT($A595,"0000"),
" {","SpatialOffsetTypeCV:  ",CHAR(34),INDEX(SpatialOffsets[Spatial Offset Type],$A595),CHAR(34),
", Offset1Value:  ",INDEX(SpatialOffsets[Offset 1 Value],$A595),
", Offset1UnitID:  ",CHAR(34),INDEX(SpatialOffsets[Offset 1 Unit],$A595),CHAR(34),
", Offset2Value:  ",INDEX(SpatialOffsets[Offset 2 Value],$A595),
", Offset2UnitID:  ",CHAR(34),INDEX(SpatialOffsets[Offset 2 Unit],$A595),CHAR(34),
", Offset3Value:  ",INDEX(SpatialOffsets[Offset 3 Value],$A595),
", Offset3UnitID:  ",CHAR(34),INDEX(SpatialOffsets[Offset 3 Unit],$A595),CHAR(34),,"}")))</f>
        <v>#REF!</v>
      </c>
      <c r="O595" t="e">
        <f>IF(COUNTA(RelatedFeatures[])=0,"", IF(INDEX(RelatedFeatures[First Sampling Feature Code],$A595)="","",
CONCATENATE("  - &amp;RelationID",TEXT($A595,"0000"),
" {","SamplingFeatureID:  *SamplingFeatureID",TEXT(MATCH(INDEX(RelatedFeatures[First Sampling Feature Code],$A595),SamplingFeatures[Feature Code],0),"0000"),
", RelationshipTypeCV:  ",CHAR(34),INDEX(RelatedFeatures[Relationship Type],$A595),CHAR(34),
", RelatedFeatureID: *SamplingFeatureID",TEXT(MATCH(INDEX(RelatedFeatures[Second Sampling Feature Code],$A595),SamplingFeatures[Feature Code],0),"0000"),
", SpatialOffsetID:  ",IF(INDEX(RelatedFeatures[Offset Number],$A595)="","",CONCATENATE("*SpatialOffsetID",TEXT(INDEX(RelatedFeatures[Offset Number],$A595),"0000"))),"}")))</f>
        <v>#REF!</v>
      </c>
      <c r="P595" t="e">
        <f>IF(INDEX(Methods[Method Type],$A595)="","",
CONCATENATE("  - &amp;MethodID",TEXT($A595,"0000"),
" {","MethodTypeCV:  ",CHAR(34),INDEX(Methods[Method Type],$A595),CHAR(34),
", MethodCode:  ",CHAR(34),INDEX(Methods[Method Code],$A595),CHAR(34),
", MethodName:  ",CHAR(34),INDEX(Methods[Method Name],$A595),CHAR(34),
", MethodDescription:  ",CHAR(34),INDEX(Methods[Method Description],$A595),CHAR(34),
", MethodLink:  ",CHAR(34),INDEX(Methods[Method Link],$A595),CHAR(34),
", OrganizationID: *OrganizationID",TEXT(MATCH(INDEX(Methods[Organization Name],$A595),Organizations[Organization Name],0),"0000"),"}"))</f>
        <v>#REF!</v>
      </c>
      <c r="Q595" t="e">
        <f>IF(INDEX(Variables[Variable Type],$A595)="","",
CONCATENATE("  - &amp;VariableID",TEXT($A595,"0000"),
" {","VariableTypeCV:  ",CHAR(34),INDEX(Variables[Variable Type],$A595),CHAR(34),
", VariableCode:  ",CHAR(34),INDEX(Variables[Variable Code],$A595),CHAR(34),
", VariableNameCV:  ",CHAR(34),INDEX(Variables[Variable Name],$A595),CHAR(34),
", VariableDefinition:  ",CHAR(34),INDEX(Variables[Variable Definition],$A595),CHAR(34),
", SpecciationCV:  ",CHAR(34),INDEX(Variables[Speciation],$A595),CHAR(34),
", NoDataValue:  ",CHAR(34),INDEX(Variables[No Data Value],$A595),CHAR(34),"}"))</f>
        <v>#REF!</v>
      </c>
    </row>
    <row r="596" spans="1:17" x14ac:dyDescent="0.25">
      <c r="A596">
        <v>593</v>
      </c>
      <c r="D596" t="e">
        <f>IF(INDEX(People[First Name],$A596)="","",
CONCATENATE("  - &amp;PersonID",TEXT($A596,"0000"),
" {","PersonFirstName:  ",CHAR(34),INDEX(People[First Name],$A596),CHAR(34),
", PersonMiddleName:  ",CHAR(34),INDEX(People[Middle Name],$A596),CHAR(34),
", PersonLastName:  ",CHAR(34),INDEX(People[Last Name],$A596),CHAR(34),"}"))</f>
        <v>#REF!</v>
      </c>
      <c r="E596" t="e">
        <f>IF(INDEX(Organizations[Organization Type '[CV']],$A596)="","",
CONCATENATE("  - &amp;OrganizationID",TEXT($A596,"0000"),
" {","OrganizationTypeCV:  ",CHAR(34),INDEX(Organizations[Organization Type '[CV']],$A596),CHAR(34),
", OrganizationCode:  ",CHAR(34),INDEX(Organizations[Organization Code],$A596),CHAR(34),
", OrganizationName:  ",CHAR(34),INDEX(Organizations[Organization Name],$A596),CHAR(34),
", OrganizationDescription:  ",CHAR(34),INDEX(Organizations[Organization Description],$A596),CHAR(34),
", OrganizationLink:  ",CHAR(34),INDEX(Organizations[Organization Link],$A596),CHAR(34),"}"))</f>
        <v>#REF!</v>
      </c>
      <c r="F596" t="e">
        <f>IF(INDEX(People[First Name],$A596)="","",
CONCATENATE("  - &amp;AffiliationID",TEXT($A596,"0000"),
" {PersonID: *PersonID",TEXT($A596,"0000"),
", OrganizationID: *OrganizationID",TEXT(MATCH(INDEX(People[Organization Name],$A596),Organizations[Organization Name],0),"0000"),
", IsPrimaryOrganizationContact: , AffiliationStartDate: , AffiliationEndDate: , PrimaryPhone: ",
", PrimaryEmail: ",CHAR(34),INDEX(People[Primary Email],$A596),CHAR(34),
", PrimaryAddress: ",CHAR(34),INDEX(People[Primary Address],$A596),CHAR(34),
", PersonLink: }"))</f>
        <v>#REF!</v>
      </c>
      <c r="H596" t="e">
        <f>IF(COUNTA(CitationInformation)=0,"",IF(INDEX(AuthorList[Author Name],$A596)="","",
CONCATENATE("  - &amp;AuthorListID",TEXT($A596,"0000"),
"  {CitationID: *CitationID0001",
", PersonID: *PersonID",TEXT(MATCH(INDEX(AuthorList[Author Name],$A596),People[Full Name],0),"0000"),
", AuthorOrder: ",INDEX(AuthorList[Author Number],$A596),"}")))</f>
        <v>#REF!</v>
      </c>
      <c r="K596" t="e">
        <f>IF(INDEX(SamplingFeatures[Feature Code],$A596)="","",
CONCATENATE("  - &amp;SamplingFeatureID",TEXT($A596,"0000"),
" {","SamplingFeatureUUID:  ",CHAR(34),INDEX(SamplingFeatures[Sampling Feature UUID],$A596),CHAR(34),
", SamplingFeatureTypeCV:  ",CHAR(34),INDEX(SamplingFeatures[Sampling Feature Type],$A596),CHAR(34),
", SamplingFeatureCode:  ",CHAR(34),INDEX(SamplingFeatures[Feature Code],$A596),CHAR(34),
", SamplingFeatureName:  ",CHAR(34),INDEX(SamplingFeatures[Feature Name],$A596),CHAR(34),
", SamplingFeatureDescription:  ",CHAR(34),INDEX(SamplingFeatures[Feature Description],$A596),CHAR(34),
", SamplingFeatureGeotypeCV:  ",CHAR(34),INDEX(SamplingFeatures[Feature Geo Type],$A596),CHAR(34),
", FeatureGeometry:  ",CHAR(34),INDEX(SamplingFeatures[Feature Geometry],$A596),CHAR(34),
", Elevation_m:  ",CHAR(34),INDEX(SamplingFeatures[Elevation_m],$A596),CHAR(34),
", ElevationDatumCV:  ",CHAR(34),ElevationDatum,CHAR(34),"}"))</f>
        <v>#REF!</v>
      </c>
      <c r="L596" t="e">
        <f>IF(INDEX(SamplingFeatures[Sampling Feature Type],$A596)&lt;&gt;"Site","",
CONCATENATE("  - &amp;SiteID",TEXT(SUMPRODUCT(--($L$3:$L595&lt;&gt;"")),"0000"),
" {","SamplingFeatureID:  *SamplingFeatureID",TEXT($A596,"0000"),
", SiteTypeCV:  ",CHAR(34),INDEX(Sites[Site Type],$A596),CHAR(34),
", Latitude:  ",INDEX(Sites[Latitude],$A596),
", Longitude:  ",INDEX(Sites[Longitude],$A596),
", SRSName:  ",CHAR(34),LatLonDatum,CHAR(34),"}"))</f>
        <v>#REF!</v>
      </c>
      <c r="M596" t="e">
        <f>IF(INDEX(SamplingFeatures[Sampling Feature Type],$A596)&lt;&gt;"Specimen","",
CONCATENATE("  - &amp;SpecimenID",TEXT(SUMPRODUCT(--($M$3:$M595&lt;&gt;"")),"0000"),
" {","SamplingFeatureID:  *SamplingFeatureID",TEXT($A596,"0000"),
", SpecimenTypeCV:  ",CHAR(34),INDEX(Specimens[Specimen Type],$A596),CHAR(34),
", SpecimenMediumCV:  ",INDEX(Specimens[Specimen Medium],$A596),
", IsFieldSpecimen:  ",CHAR(34),INDEX(Specimens[Is Field Specimen?],$A596),CHAR(34),"}"))</f>
        <v>#REF!</v>
      </c>
      <c r="N596" t="e">
        <f>IF(COUNTA(SpatialOffsets[])=0,"", IF(INDEX(SpatialOffsets[Spatial Offset Type],$A596)="","",
CONCATENATE("  - &amp;SpatialOffsetID",TEXT($A596,"0000"),
" {","SpatialOffsetTypeCV:  ",CHAR(34),INDEX(SpatialOffsets[Spatial Offset Type],$A596),CHAR(34),
", Offset1Value:  ",INDEX(SpatialOffsets[Offset 1 Value],$A596),
", Offset1UnitID:  ",CHAR(34),INDEX(SpatialOffsets[Offset 1 Unit],$A596),CHAR(34),
", Offset2Value:  ",INDEX(SpatialOffsets[Offset 2 Value],$A596),
", Offset2UnitID:  ",CHAR(34),INDEX(SpatialOffsets[Offset 2 Unit],$A596),CHAR(34),
", Offset3Value:  ",INDEX(SpatialOffsets[Offset 3 Value],$A596),
", Offset3UnitID:  ",CHAR(34),INDEX(SpatialOffsets[Offset 3 Unit],$A596),CHAR(34),,"}")))</f>
        <v>#REF!</v>
      </c>
      <c r="O596" t="e">
        <f>IF(COUNTA(RelatedFeatures[])=0,"", IF(INDEX(RelatedFeatures[First Sampling Feature Code],$A596)="","",
CONCATENATE("  - &amp;RelationID",TEXT($A596,"0000"),
" {","SamplingFeatureID:  *SamplingFeatureID",TEXT(MATCH(INDEX(RelatedFeatures[First Sampling Feature Code],$A596),SamplingFeatures[Feature Code],0),"0000"),
", RelationshipTypeCV:  ",CHAR(34),INDEX(RelatedFeatures[Relationship Type],$A596),CHAR(34),
", RelatedFeatureID: *SamplingFeatureID",TEXT(MATCH(INDEX(RelatedFeatures[Second Sampling Feature Code],$A596),SamplingFeatures[Feature Code],0),"0000"),
", SpatialOffsetID:  ",IF(INDEX(RelatedFeatures[Offset Number],$A596)="","",CONCATENATE("*SpatialOffsetID",TEXT(INDEX(RelatedFeatures[Offset Number],$A596),"0000"))),"}")))</f>
        <v>#REF!</v>
      </c>
      <c r="P596" t="e">
        <f>IF(INDEX(Methods[Method Type],$A596)="","",
CONCATENATE("  - &amp;MethodID",TEXT($A596,"0000"),
" {","MethodTypeCV:  ",CHAR(34),INDEX(Methods[Method Type],$A596),CHAR(34),
", MethodCode:  ",CHAR(34),INDEX(Methods[Method Code],$A596),CHAR(34),
", MethodName:  ",CHAR(34),INDEX(Methods[Method Name],$A596),CHAR(34),
", MethodDescription:  ",CHAR(34),INDEX(Methods[Method Description],$A596),CHAR(34),
", MethodLink:  ",CHAR(34),INDEX(Methods[Method Link],$A596),CHAR(34),
", OrganizationID: *OrganizationID",TEXT(MATCH(INDEX(Methods[Organization Name],$A596),Organizations[Organization Name],0),"0000"),"}"))</f>
        <v>#REF!</v>
      </c>
      <c r="Q596" t="e">
        <f>IF(INDEX(Variables[Variable Type],$A596)="","",
CONCATENATE("  - &amp;VariableID",TEXT($A596,"0000"),
" {","VariableTypeCV:  ",CHAR(34),INDEX(Variables[Variable Type],$A596),CHAR(34),
", VariableCode:  ",CHAR(34),INDEX(Variables[Variable Code],$A596),CHAR(34),
", VariableNameCV:  ",CHAR(34),INDEX(Variables[Variable Name],$A596),CHAR(34),
", VariableDefinition:  ",CHAR(34),INDEX(Variables[Variable Definition],$A596),CHAR(34),
", SpecciationCV:  ",CHAR(34),INDEX(Variables[Speciation],$A596),CHAR(34),
", NoDataValue:  ",CHAR(34),INDEX(Variables[No Data Value],$A596),CHAR(34),"}"))</f>
        <v>#REF!</v>
      </c>
    </row>
    <row r="597" spans="1:17" x14ac:dyDescent="0.25">
      <c r="A597">
        <v>594</v>
      </c>
      <c r="D597" t="e">
        <f>IF(INDEX(People[First Name],$A597)="","",
CONCATENATE("  - &amp;PersonID",TEXT($A597,"0000"),
" {","PersonFirstName:  ",CHAR(34),INDEX(People[First Name],$A597),CHAR(34),
", PersonMiddleName:  ",CHAR(34),INDEX(People[Middle Name],$A597),CHAR(34),
", PersonLastName:  ",CHAR(34),INDEX(People[Last Name],$A597),CHAR(34),"}"))</f>
        <v>#REF!</v>
      </c>
      <c r="E597" t="e">
        <f>IF(INDEX(Organizations[Organization Type '[CV']],$A597)="","",
CONCATENATE("  - &amp;OrganizationID",TEXT($A597,"0000"),
" {","OrganizationTypeCV:  ",CHAR(34),INDEX(Organizations[Organization Type '[CV']],$A597),CHAR(34),
", OrganizationCode:  ",CHAR(34),INDEX(Organizations[Organization Code],$A597),CHAR(34),
", OrganizationName:  ",CHAR(34),INDEX(Organizations[Organization Name],$A597),CHAR(34),
", OrganizationDescription:  ",CHAR(34),INDEX(Organizations[Organization Description],$A597),CHAR(34),
", OrganizationLink:  ",CHAR(34),INDEX(Organizations[Organization Link],$A597),CHAR(34),"}"))</f>
        <v>#REF!</v>
      </c>
      <c r="F597" t="e">
        <f>IF(INDEX(People[First Name],$A597)="","",
CONCATENATE("  - &amp;AffiliationID",TEXT($A597,"0000"),
" {PersonID: *PersonID",TEXT($A597,"0000"),
", OrganizationID: *OrganizationID",TEXT(MATCH(INDEX(People[Organization Name],$A597),Organizations[Organization Name],0),"0000"),
", IsPrimaryOrganizationContact: , AffiliationStartDate: , AffiliationEndDate: , PrimaryPhone: ",
", PrimaryEmail: ",CHAR(34),INDEX(People[Primary Email],$A597),CHAR(34),
", PrimaryAddress: ",CHAR(34),INDEX(People[Primary Address],$A597),CHAR(34),
", PersonLink: }"))</f>
        <v>#REF!</v>
      </c>
      <c r="H597" t="e">
        <f>IF(COUNTA(CitationInformation)=0,"",IF(INDEX(AuthorList[Author Name],$A597)="","",
CONCATENATE("  - &amp;AuthorListID",TEXT($A597,"0000"),
"  {CitationID: *CitationID0001",
", PersonID: *PersonID",TEXT(MATCH(INDEX(AuthorList[Author Name],$A597),People[Full Name],0),"0000"),
", AuthorOrder: ",INDEX(AuthorList[Author Number],$A597),"}")))</f>
        <v>#REF!</v>
      </c>
      <c r="K597" t="e">
        <f>IF(INDEX(SamplingFeatures[Feature Code],$A597)="","",
CONCATENATE("  - &amp;SamplingFeatureID",TEXT($A597,"0000"),
" {","SamplingFeatureUUID:  ",CHAR(34),INDEX(SamplingFeatures[Sampling Feature UUID],$A597),CHAR(34),
", SamplingFeatureTypeCV:  ",CHAR(34),INDEX(SamplingFeatures[Sampling Feature Type],$A597),CHAR(34),
", SamplingFeatureCode:  ",CHAR(34),INDEX(SamplingFeatures[Feature Code],$A597),CHAR(34),
", SamplingFeatureName:  ",CHAR(34),INDEX(SamplingFeatures[Feature Name],$A597),CHAR(34),
", SamplingFeatureDescription:  ",CHAR(34),INDEX(SamplingFeatures[Feature Description],$A597),CHAR(34),
", SamplingFeatureGeotypeCV:  ",CHAR(34),INDEX(SamplingFeatures[Feature Geo Type],$A597),CHAR(34),
", FeatureGeometry:  ",CHAR(34),INDEX(SamplingFeatures[Feature Geometry],$A597),CHAR(34),
", Elevation_m:  ",CHAR(34),INDEX(SamplingFeatures[Elevation_m],$A597),CHAR(34),
", ElevationDatumCV:  ",CHAR(34),ElevationDatum,CHAR(34),"}"))</f>
        <v>#REF!</v>
      </c>
      <c r="L597" t="e">
        <f>IF(INDEX(SamplingFeatures[Sampling Feature Type],$A597)&lt;&gt;"Site","",
CONCATENATE("  - &amp;SiteID",TEXT(SUMPRODUCT(--($L$3:$L596&lt;&gt;"")),"0000"),
" {","SamplingFeatureID:  *SamplingFeatureID",TEXT($A597,"0000"),
", SiteTypeCV:  ",CHAR(34),INDEX(Sites[Site Type],$A597),CHAR(34),
", Latitude:  ",INDEX(Sites[Latitude],$A597),
", Longitude:  ",INDEX(Sites[Longitude],$A597),
", SRSName:  ",CHAR(34),LatLonDatum,CHAR(34),"}"))</f>
        <v>#REF!</v>
      </c>
      <c r="M597" t="e">
        <f>IF(INDEX(SamplingFeatures[Sampling Feature Type],$A597)&lt;&gt;"Specimen","",
CONCATENATE("  - &amp;SpecimenID",TEXT(SUMPRODUCT(--($M$3:$M596&lt;&gt;"")),"0000"),
" {","SamplingFeatureID:  *SamplingFeatureID",TEXT($A597,"0000"),
", SpecimenTypeCV:  ",CHAR(34),INDEX(Specimens[Specimen Type],$A597),CHAR(34),
", SpecimenMediumCV:  ",INDEX(Specimens[Specimen Medium],$A597),
", IsFieldSpecimen:  ",CHAR(34),INDEX(Specimens[Is Field Specimen?],$A597),CHAR(34),"}"))</f>
        <v>#REF!</v>
      </c>
      <c r="N597" t="e">
        <f>IF(COUNTA(SpatialOffsets[])=0,"", IF(INDEX(SpatialOffsets[Spatial Offset Type],$A597)="","",
CONCATENATE("  - &amp;SpatialOffsetID",TEXT($A597,"0000"),
" {","SpatialOffsetTypeCV:  ",CHAR(34),INDEX(SpatialOffsets[Spatial Offset Type],$A597),CHAR(34),
", Offset1Value:  ",INDEX(SpatialOffsets[Offset 1 Value],$A597),
", Offset1UnitID:  ",CHAR(34),INDEX(SpatialOffsets[Offset 1 Unit],$A597),CHAR(34),
", Offset2Value:  ",INDEX(SpatialOffsets[Offset 2 Value],$A597),
", Offset2UnitID:  ",CHAR(34),INDEX(SpatialOffsets[Offset 2 Unit],$A597),CHAR(34),
", Offset3Value:  ",INDEX(SpatialOffsets[Offset 3 Value],$A597),
", Offset3UnitID:  ",CHAR(34),INDEX(SpatialOffsets[Offset 3 Unit],$A597),CHAR(34),,"}")))</f>
        <v>#REF!</v>
      </c>
      <c r="O597" t="e">
        <f>IF(COUNTA(RelatedFeatures[])=0,"", IF(INDEX(RelatedFeatures[First Sampling Feature Code],$A597)="","",
CONCATENATE("  - &amp;RelationID",TEXT($A597,"0000"),
" {","SamplingFeatureID:  *SamplingFeatureID",TEXT(MATCH(INDEX(RelatedFeatures[First Sampling Feature Code],$A597),SamplingFeatures[Feature Code],0),"0000"),
", RelationshipTypeCV:  ",CHAR(34),INDEX(RelatedFeatures[Relationship Type],$A597),CHAR(34),
", RelatedFeatureID: *SamplingFeatureID",TEXT(MATCH(INDEX(RelatedFeatures[Second Sampling Feature Code],$A597),SamplingFeatures[Feature Code],0),"0000"),
", SpatialOffsetID:  ",IF(INDEX(RelatedFeatures[Offset Number],$A597)="","",CONCATENATE("*SpatialOffsetID",TEXT(INDEX(RelatedFeatures[Offset Number],$A597),"0000"))),"}")))</f>
        <v>#REF!</v>
      </c>
      <c r="P597" t="e">
        <f>IF(INDEX(Methods[Method Type],$A597)="","",
CONCATENATE("  - &amp;MethodID",TEXT($A597,"0000"),
" {","MethodTypeCV:  ",CHAR(34),INDEX(Methods[Method Type],$A597),CHAR(34),
", MethodCode:  ",CHAR(34),INDEX(Methods[Method Code],$A597),CHAR(34),
", MethodName:  ",CHAR(34),INDEX(Methods[Method Name],$A597),CHAR(34),
", MethodDescription:  ",CHAR(34),INDEX(Methods[Method Description],$A597),CHAR(34),
", MethodLink:  ",CHAR(34),INDEX(Methods[Method Link],$A597),CHAR(34),
", OrganizationID: *OrganizationID",TEXT(MATCH(INDEX(Methods[Organization Name],$A597),Organizations[Organization Name],0),"0000"),"}"))</f>
        <v>#REF!</v>
      </c>
      <c r="Q597" t="e">
        <f>IF(INDEX(Variables[Variable Type],$A597)="","",
CONCATENATE("  - &amp;VariableID",TEXT($A597,"0000"),
" {","VariableTypeCV:  ",CHAR(34),INDEX(Variables[Variable Type],$A597),CHAR(34),
", VariableCode:  ",CHAR(34),INDEX(Variables[Variable Code],$A597),CHAR(34),
", VariableNameCV:  ",CHAR(34),INDEX(Variables[Variable Name],$A597),CHAR(34),
", VariableDefinition:  ",CHAR(34),INDEX(Variables[Variable Definition],$A597),CHAR(34),
", SpecciationCV:  ",CHAR(34),INDEX(Variables[Speciation],$A597),CHAR(34),
", NoDataValue:  ",CHAR(34),INDEX(Variables[No Data Value],$A597),CHAR(34),"}"))</f>
        <v>#REF!</v>
      </c>
    </row>
    <row r="598" spans="1:17" x14ac:dyDescent="0.25">
      <c r="A598">
        <v>595</v>
      </c>
      <c r="D598" t="e">
        <f>IF(INDEX(People[First Name],$A598)="","",
CONCATENATE("  - &amp;PersonID",TEXT($A598,"0000"),
" {","PersonFirstName:  ",CHAR(34),INDEX(People[First Name],$A598),CHAR(34),
", PersonMiddleName:  ",CHAR(34),INDEX(People[Middle Name],$A598),CHAR(34),
", PersonLastName:  ",CHAR(34),INDEX(People[Last Name],$A598),CHAR(34),"}"))</f>
        <v>#REF!</v>
      </c>
      <c r="E598" t="e">
        <f>IF(INDEX(Organizations[Organization Type '[CV']],$A598)="","",
CONCATENATE("  - &amp;OrganizationID",TEXT($A598,"0000"),
" {","OrganizationTypeCV:  ",CHAR(34),INDEX(Organizations[Organization Type '[CV']],$A598),CHAR(34),
", OrganizationCode:  ",CHAR(34),INDEX(Organizations[Organization Code],$A598),CHAR(34),
", OrganizationName:  ",CHAR(34),INDEX(Organizations[Organization Name],$A598),CHAR(34),
", OrganizationDescription:  ",CHAR(34),INDEX(Organizations[Organization Description],$A598),CHAR(34),
", OrganizationLink:  ",CHAR(34),INDEX(Organizations[Organization Link],$A598),CHAR(34),"}"))</f>
        <v>#REF!</v>
      </c>
      <c r="F598" t="e">
        <f>IF(INDEX(People[First Name],$A598)="","",
CONCATENATE("  - &amp;AffiliationID",TEXT($A598,"0000"),
" {PersonID: *PersonID",TEXT($A598,"0000"),
", OrganizationID: *OrganizationID",TEXT(MATCH(INDEX(People[Organization Name],$A598),Organizations[Organization Name],0),"0000"),
", IsPrimaryOrganizationContact: , AffiliationStartDate: , AffiliationEndDate: , PrimaryPhone: ",
", PrimaryEmail: ",CHAR(34),INDEX(People[Primary Email],$A598),CHAR(34),
", PrimaryAddress: ",CHAR(34),INDEX(People[Primary Address],$A598),CHAR(34),
", PersonLink: }"))</f>
        <v>#REF!</v>
      </c>
      <c r="H598" t="e">
        <f>IF(COUNTA(CitationInformation)=0,"",IF(INDEX(AuthorList[Author Name],$A598)="","",
CONCATENATE("  - &amp;AuthorListID",TEXT($A598,"0000"),
"  {CitationID: *CitationID0001",
", PersonID: *PersonID",TEXT(MATCH(INDEX(AuthorList[Author Name],$A598),People[Full Name],0),"0000"),
", AuthorOrder: ",INDEX(AuthorList[Author Number],$A598),"}")))</f>
        <v>#REF!</v>
      </c>
      <c r="K598" t="e">
        <f>IF(INDEX(SamplingFeatures[Feature Code],$A598)="","",
CONCATENATE("  - &amp;SamplingFeatureID",TEXT($A598,"0000"),
" {","SamplingFeatureUUID:  ",CHAR(34),INDEX(SamplingFeatures[Sampling Feature UUID],$A598),CHAR(34),
", SamplingFeatureTypeCV:  ",CHAR(34),INDEX(SamplingFeatures[Sampling Feature Type],$A598),CHAR(34),
", SamplingFeatureCode:  ",CHAR(34),INDEX(SamplingFeatures[Feature Code],$A598),CHAR(34),
", SamplingFeatureName:  ",CHAR(34),INDEX(SamplingFeatures[Feature Name],$A598),CHAR(34),
", SamplingFeatureDescription:  ",CHAR(34),INDEX(SamplingFeatures[Feature Description],$A598),CHAR(34),
", SamplingFeatureGeotypeCV:  ",CHAR(34),INDEX(SamplingFeatures[Feature Geo Type],$A598),CHAR(34),
", FeatureGeometry:  ",CHAR(34),INDEX(SamplingFeatures[Feature Geometry],$A598),CHAR(34),
", Elevation_m:  ",CHAR(34),INDEX(SamplingFeatures[Elevation_m],$A598),CHAR(34),
", ElevationDatumCV:  ",CHAR(34),ElevationDatum,CHAR(34),"}"))</f>
        <v>#REF!</v>
      </c>
      <c r="L598" t="e">
        <f>IF(INDEX(SamplingFeatures[Sampling Feature Type],$A598)&lt;&gt;"Site","",
CONCATENATE("  - &amp;SiteID",TEXT(SUMPRODUCT(--($L$3:$L597&lt;&gt;"")),"0000"),
" {","SamplingFeatureID:  *SamplingFeatureID",TEXT($A598,"0000"),
", SiteTypeCV:  ",CHAR(34),INDEX(Sites[Site Type],$A598),CHAR(34),
", Latitude:  ",INDEX(Sites[Latitude],$A598),
", Longitude:  ",INDEX(Sites[Longitude],$A598),
", SRSName:  ",CHAR(34),LatLonDatum,CHAR(34),"}"))</f>
        <v>#REF!</v>
      </c>
      <c r="M598" t="e">
        <f>IF(INDEX(SamplingFeatures[Sampling Feature Type],$A598)&lt;&gt;"Specimen","",
CONCATENATE("  - &amp;SpecimenID",TEXT(SUMPRODUCT(--($M$3:$M597&lt;&gt;"")),"0000"),
" {","SamplingFeatureID:  *SamplingFeatureID",TEXT($A598,"0000"),
", SpecimenTypeCV:  ",CHAR(34),INDEX(Specimens[Specimen Type],$A598),CHAR(34),
", SpecimenMediumCV:  ",INDEX(Specimens[Specimen Medium],$A598),
", IsFieldSpecimen:  ",CHAR(34),INDEX(Specimens[Is Field Specimen?],$A598),CHAR(34),"}"))</f>
        <v>#REF!</v>
      </c>
      <c r="N598" t="e">
        <f>IF(COUNTA(SpatialOffsets[])=0,"", IF(INDEX(SpatialOffsets[Spatial Offset Type],$A598)="","",
CONCATENATE("  - &amp;SpatialOffsetID",TEXT($A598,"0000"),
" {","SpatialOffsetTypeCV:  ",CHAR(34),INDEX(SpatialOffsets[Spatial Offset Type],$A598),CHAR(34),
", Offset1Value:  ",INDEX(SpatialOffsets[Offset 1 Value],$A598),
", Offset1UnitID:  ",CHAR(34),INDEX(SpatialOffsets[Offset 1 Unit],$A598),CHAR(34),
", Offset2Value:  ",INDEX(SpatialOffsets[Offset 2 Value],$A598),
", Offset2UnitID:  ",CHAR(34),INDEX(SpatialOffsets[Offset 2 Unit],$A598),CHAR(34),
", Offset3Value:  ",INDEX(SpatialOffsets[Offset 3 Value],$A598),
", Offset3UnitID:  ",CHAR(34),INDEX(SpatialOffsets[Offset 3 Unit],$A598),CHAR(34),,"}")))</f>
        <v>#REF!</v>
      </c>
      <c r="O598" t="e">
        <f>IF(COUNTA(RelatedFeatures[])=0,"", IF(INDEX(RelatedFeatures[First Sampling Feature Code],$A598)="","",
CONCATENATE("  - &amp;RelationID",TEXT($A598,"0000"),
" {","SamplingFeatureID:  *SamplingFeatureID",TEXT(MATCH(INDEX(RelatedFeatures[First Sampling Feature Code],$A598),SamplingFeatures[Feature Code],0),"0000"),
", RelationshipTypeCV:  ",CHAR(34),INDEX(RelatedFeatures[Relationship Type],$A598),CHAR(34),
", RelatedFeatureID: *SamplingFeatureID",TEXT(MATCH(INDEX(RelatedFeatures[Second Sampling Feature Code],$A598),SamplingFeatures[Feature Code],0),"0000"),
", SpatialOffsetID:  ",IF(INDEX(RelatedFeatures[Offset Number],$A598)="","",CONCATENATE("*SpatialOffsetID",TEXT(INDEX(RelatedFeatures[Offset Number],$A598),"0000"))),"}")))</f>
        <v>#REF!</v>
      </c>
      <c r="P598" t="e">
        <f>IF(INDEX(Methods[Method Type],$A598)="","",
CONCATENATE("  - &amp;MethodID",TEXT($A598,"0000"),
" {","MethodTypeCV:  ",CHAR(34),INDEX(Methods[Method Type],$A598),CHAR(34),
", MethodCode:  ",CHAR(34),INDEX(Methods[Method Code],$A598),CHAR(34),
", MethodName:  ",CHAR(34),INDEX(Methods[Method Name],$A598),CHAR(34),
", MethodDescription:  ",CHAR(34),INDEX(Methods[Method Description],$A598),CHAR(34),
", MethodLink:  ",CHAR(34),INDEX(Methods[Method Link],$A598),CHAR(34),
", OrganizationID: *OrganizationID",TEXT(MATCH(INDEX(Methods[Organization Name],$A598),Organizations[Organization Name],0),"0000"),"}"))</f>
        <v>#REF!</v>
      </c>
      <c r="Q598" t="e">
        <f>IF(INDEX(Variables[Variable Type],$A598)="","",
CONCATENATE("  - &amp;VariableID",TEXT($A598,"0000"),
" {","VariableTypeCV:  ",CHAR(34),INDEX(Variables[Variable Type],$A598),CHAR(34),
", VariableCode:  ",CHAR(34),INDEX(Variables[Variable Code],$A598),CHAR(34),
", VariableNameCV:  ",CHAR(34),INDEX(Variables[Variable Name],$A598),CHAR(34),
", VariableDefinition:  ",CHAR(34),INDEX(Variables[Variable Definition],$A598),CHAR(34),
", SpecciationCV:  ",CHAR(34),INDEX(Variables[Speciation],$A598),CHAR(34),
", NoDataValue:  ",CHAR(34),INDEX(Variables[No Data Value],$A598),CHAR(34),"}"))</f>
        <v>#REF!</v>
      </c>
    </row>
    <row r="599" spans="1:17" x14ac:dyDescent="0.25">
      <c r="A599">
        <v>596</v>
      </c>
      <c r="D599" t="e">
        <f>IF(INDEX(People[First Name],$A599)="","",
CONCATENATE("  - &amp;PersonID",TEXT($A599,"0000"),
" {","PersonFirstName:  ",CHAR(34),INDEX(People[First Name],$A599),CHAR(34),
", PersonMiddleName:  ",CHAR(34),INDEX(People[Middle Name],$A599),CHAR(34),
", PersonLastName:  ",CHAR(34),INDEX(People[Last Name],$A599),CHAR(34),"}"))</f>
        <v>#REF!</v>
      </c>
      <c r="E599" t="e">
        <f>IF(INDEX(Organizations[Organization Type '[CV']],$A599)="","",
CONCATENATE("  - &amp;OrganizationID",TEXT($A599,"0000"),
" {","OrganizationTypeCV:  ",CHAR(34),INDEX(Organizations[Organization Type '[CV']],$A599),CHAR(34),
", OrganizationCode:  ",CHAR(34),INDEX(Organizations[Organization Code],$A599),CHAR(34),
", OrganizationName:  ",CHAR(34),INDEX(Organizations[Organization Name],$A599),CHAR(34),
", OrganizationDescription:  ",CHAR(34),INDEX(Organizations[Organization Description],$A599),CHAR(34),
", OrganizationLink:  ",CHAR(34),INDEX(Organizations[Organization Link],$A599),CHAR(34),"}"))</f>
        <v>#REF!</v>
      </c>
      <c r="F599" t="e">
        <f>IF(INDEX(People[First Name],$A599)="","",
CONCATENATE("  - &amp;AffiliationID",TEXT($A599,"0000"),
" {PersonID: *PersonID",TEXT($A599,"0000"),
", OrganizationID: *OrganizationID",TEXT(MATCH(INDEX(People[Organization Name],$A599),Organizations[Organization Name],0),"0000"),
", IsPrimaryOrganizationContact: , AffiliationStartDate: , AffiliationEndDate: , PrimaryPhone: ",
", PrimaryEmail: ",CHAR(34),INDEX(People[Primary Email],$A599),CHAR(34),
", PrimaryAddress: ",CHAR(34),INDEX(People[Primary Address],$A599),CHAR(34),
", PersonLink: }"))</f>
        <v>#REF!</v>
      </c>
      <c r="H599" t="e">
        <f>IF(COUNTA(CitationInformation)=0,"",IF(INDEX(AuthorList[Author Name],$A599)="","",
CONCATENATE("  - &amp;AuthorListID",TEXT($A599,"0000"),
"  {CitationID: *CitationID0001",
", PersonID: *PersonID",TEXT(MATCH(INDEX(AuthorList[Author Name],$A599),People[Full Name],0),"0000"),
", AuthorOrder: ",INDEX(AuthorList[Author Number],$A599),"}")))</f>
        <v>#REF!</v>
      </c>
      <c r="K599" t="e">
        <f>IF(INDEX(SamplingFeatures[Feature Code],$A599)="","",
CONCATENATE("  - &amp;SamplingFeatureID",TEXT($A599,"0000"),
" {","SamplingFeatureUUID:  ",CHAR(34),INDEX(SamplingFeatures[Sampling Feature UUID],$A599),CHAR(34),
", SamplingFeatureTypeCV:  ",CHAR(34),INDEX(SamplingFeatures[Sampling Feature Type],$A599),CHAR(34),
", SamplingFeatureCode:  ",CHAR(34),INDEX(SamplingFeatures[Feature Code],$A599),CHAR(34),
", SamplingFeatureName:  ",CHAR(34),INDEX(SamplingFeatures[Feature Name],$A599),CHAR(34),
", SamplingFeatureDescription:  ",CHAR(34),INDEX(SamplingFeatures[Feature Description],$A599),CHAR(34),
", SamplingFeatureGeotypeCV:  ",CHAR(34),INDEX(SamplingFeatures[Feature Geo Type],$A599),CHAR(34),
", FeatureGeometry:  ",CHAR(34),INDEX(SamplingFeatures[Feature Geometry],$A599),CHAR(34),
", Elevation_m:  ",CHAR(34),INDEX(SamplingFeatures[Elevation_m],$A599),CHAR(34),
", ElevationDatumCV:  ",CHAR(34),ElevationDatum,CHAR(34),"}"))</f>
        <v>#REF!</v>
      </c>
      <c r="L599" t="e">
        <f>IF(INDEX(SamplingFeatures[Sampling Feature Type],$A599)&lt;&gt;"Site","",
CONCATENATE("  - &amp;SiteID",TEXT(SUMPRODUCT(--($L$3:$L598&lt;&gt;"")),"0000"),
" {","SamplingFeatureID:  *SamplingFeatureID",TEXT($A599,"0000"),
", SiteTypeCV:  ",CHAR(34),INDEX(Sites[Site Type],$A599),CHAR(34),
", Latitude:  ",INDEX(Sites[Latitude],$A599),
", Longitude:  ",INDEX(Sites[Longitude],$A599),
", SRSName:  ",CHAR(34),LatLonDatum,CHAR(34),"}"))</f>
        <v>#REF!</v>
      </c>
      <c r="M599" t="e">
        <f>IF(INDEX(SamplingFeatures[Sampling Feature Type],$A599)&lt;&gt;"Specimen","",
CONCATENATE("  - &amp;SpecimenID",TEXT(SUMPRODUCT(--($M$3:$M598&lt;&gt;"")),"0000"),
" {","SamplingFeatureID:  *SamplingFeatureID",TEXT($A599,"0000"),
", SpecimenTypeCV:  ",CHAR(34),INDEX(Specimens[Specimen Type],$A599),CHAR(34),
", SpecimenMediumCV:  ",INDEX(Specimens[Specimen Medium],$A599),
", IsFieldSpecimen:  ",CHAR(34),INDEX(Specimens[Is Field Specimen?],$A599),CHAR(34),"}"))</f>
        <v>#REF!</v>
      </c>
      <c r="N599" t="e">
        <f>IF(COUNTA(SpatialOffsets[])=0,"", IF(INDEX(SpatialOffsets[Spatial Offset Type],$A599)="","",
CONCATENATE("  - &amp;SpatialOffsetID",TEXT($A599,"0000"),
" {","SpatialOffsetTypeCV:  ",CHAR(34),INDEX(SpatialOffsets[Spatial Offset Type],$A599),CHAR(34),
", Offset1Value:  ",INDEX(SpatialOffsets[Offset 1 Value],$A599),
", Offset1UnitID:  ",CHAR(34),INDEX(SpatialOffsets[Offset 1 Unit],$A599),CHAR(34),
", Offset2Value:  ",INDEX(SpatialOffsets[Offset 2 Value],$A599),
", Offset2UnitID:  ",CHAR(34),INDEX(SpatialOffsets[Offset 2 Unit],$A599),CHAR(34),
", Offset3Value:  ",INDEX(SpatialOffsets[Offset 3 Value],$A599),
", Offset3UnitID:  ",CHAR(34),INDEX(SpatialOffsets[Offset 3 Unit],$A599),CHAR(34),,"}")))</f>
        <v>#REF!</v>
      </c>
      <c r="O599" t="e">
        <f>IF(COUNTA(RelatedFeatures[])=0,"", IF(INDEX(RelatedFeatures[First Sampling Feature Code],$A599)="","",
CONCATENATE("  - &amp;RelationID",TEXT($A599,"0000"),
" {","SamplingFeatureID:  *SamplingFeatureID",TEXT(MATCH(INDEX(RelatedFeatures[First Sampling Feature Code],$A599),SamplingFeatures[Feature Code],0),"0000"),
", RelationshipTypeCV:  ",CHAR(34),INDEX(RelatedFeatures[Relationship Type],$A599),CHAR(34),
", RelatedFeatureID: *SamplingFeatureID",TEXT(MATCH(INDEX(RelatedFeatures[Second Sampling Feature Code],$A599),SamplingFeatures[Feature Code],0),"0000"),
", SpatialOffsetID:  ",IF(INDEX(RelatedFeatures[Offset Number],$A599)="","",CONCATENATE("*SpatialOffsetID",TEXT(INDEX(RelatedFeatures[Offset Number],$A599),"0000"))),"}")))</f>
        <v>#REF!</v>
      </c>
      <c r="P599" t="e">
        <f>IF(INDEX(Methods[Method Type],$A599)="","",
CONCATENATE("  - &amp;MethodID",TEXT($A599,"0000"),
" {","MethodTypeCV:  ",CHAR(34),INDEX(Methods[Method Type],$A599),CHAR(34),
", MethodCode:  ",CHAR(34),INDEX(Methods[Method Code],$A599),CHAR(34),
", MethodName:  ",CHAR(34),INDEX(Methods[Method Name],$A599),CHAR(34),
", MethodDescription:  ",CHAR(34),INDEX(Methods[Method Description],$A599),CHAR(34),
", MethodLink:  ",CHAR(34),INDEX(Methods[Method Link],$A599),CHAR(34),
", OrganizationID: *OrganizationID",TEXT(MATCH(INDEX(Methods[Organization Name],$A599),Organizations[Organization Name],0),"0000"),"}"))</f>
        <v>#REF!</v>
      </c>
      <c r="Q599" t="e">
        <f>IF(INDEX(Variables[Variable Type],$A599)="","",
CONCATENATE("  - &amp;VariableID",TEXT($A599,"0000"),
" {","VariableTypeCV:  ",CHAR(34),INDEX(Variables[Variable Type],$A599),CHAR(34),
", VariableCode:  ",CHAR(34),INDEX(Variables[Variable Code],$A599),CHAR(34),
", VariableNameCV:  ",CHAR(34),INDEX(Variables[Variable Name],$A599),CHAR(34),
", VariableDefinition:  ",CHAR(34),INDEX(Variables[Variable Definition],$A599),CHAR(34),
", SpecciationCV:  ",CHAR(34),INDEX(Variables[Speciation],$A599),CHAR(34),
", NoDataValue:  ",CHAR(34),INDEX(Variables[No Data Value],$A599),CHAR(34),"}"))</f>
        <v>#REF!</v>
      </c>
    </row>
    <row r="600" spans="1:17" x14ac:dyDescent="0.25">
      <c r="A600">
        <v>597</v>
      </c>
      <c r="D600" t="e">
        <f>IF(INDEX(People[First Name],$A600)="","",
CONCATENATE("  - &amp;PersonID",TEXT($A600,"0000"),
" {","PersonFirstName:  ",CHAR(34),INDEX(People[First Name],$A600),CHAR(34),
", PersonMiddleName:  ",CHAR(34),INDEX(People[Middle Name],$A600),CHAR(34),
", PersonLastName:  ",CHAR(34),INDEX(People[Last Name],$A600),CHAR(34),"}"))</f>
        <v>#REF!</v>
      </c>
      <c r="E600" t="e">
        <f>IF(INDEX(Organizations[Organization Type '[CV']],$A600)="","",
CONCATENATE("  - &amp;OrganizationID",TEXT($A600,"0000"),
" {","OrganizationTypeCV:  ",CHAR(34),INDEX(Organizations[Organization Type '[CV']],$A600),CHAR(34),
", OrganizationCode:  ",CHAR(34),INDEX(Organizations[Organization Code],$A600),CHAR(34),
", OrganizationName:  ",CHAR(34),INDEX(Organizations[Organization Name],$A600),CHAR(34),
", OrganizationDescription:  ",CHAR(34),INDEX(Organizations[Organization Description],$A600),CHAR(34),
", OrganizationLink:  ",CHAR(34),INDEX(Organizations[Organization Link],$A600),CHAR(34),"}"))</f>
        <v>#REF!</v>
      </c>
      <c r="F600" t="e">
        <f>IF(INDEX(People[First Name],$A600)="","",
CONCATENATE("  - &amp;AffiliationID",TEXT($A600,"0000"),
" {PersonID: *PersonID",TEXT($A600,"0000"),
", OrganizationID: *OrganizationID",TEXT(MATCH(INDEX(People[Organization Name],$A600),Organizations[Organization Name],0),"0000"),
", IsPrimaryOrganizationContact: , AffiliationStartDate: , AffiliationEndDate: , PrimaryPhone: ",
", PrimaryEmail: ",CHAR(34),INDEX(People[Primary Email],$A600),CHAR(34),
", PrimaryAddress: ",CHAR(34),INDEX(People[Primary Address],$A600),CHAR(34),
", PersonLink: }"))</f>
        <v>#REF!</v>
      </c>
      <c r="H600" t="e">
        <f>IF(COUNTA(CitationInformation)=0,"",IF(INDEX(AuthorList[Author Name],$A600)="","",
CONCATENATE("  - &amp;AuthorListID",TEXT($A600,"0000"),
"  {CitationID: *CitationID0001",
", PersonID: *PersonID",TEXT(MATCH(INDEX(AuthorList[Author Name],$A600),People[Full Name],0),"0000"),
", AuthorOrder: ",INDEX(AuthorList[Author Number],$A600),"}")))</f>
        <v>#REF!</v>
      </c>
      <c r="K600" t="e">
        <f>IF(INDEX(SamplingFeatures[Feature Code],$A600)="","",
CONCATENATE("  - &amp;SamplingFeatureID",TEXT($A600,"0000"),
" {","SamplingFeatureUUID:  ",CHAR(34),INDEX(SamplingFeatures[Sampling Feature UUID],$A600),CHAR(34),
", SamplingFeatureTypeCV:  ",CHAR(34),INDEX(SamplingFeatures[Sampling Feature Type],$A600),CHAR(34),
", SamplingFeatureCode:  ",CHAR(34),INDEX(SamplingFeatures[Feature Code],$A600),CHAR(34),
", SamplingFeatureName:  ",CHAR(34),INDEX(SamplingFeatures[Feature Name],$A600),CHAR(34),
", SamplingFeatureDescription:  ",CHAR(34),INDEX(SamplingFeatures[Feature Description],$A600),CHAR(34),
", SamplingFeatureGeotypeCV:  ",CHAR(34),INDEX(SamplingFeatures[Feature Geo Type],$A600),CHAR(34),
", FeatureGeometry:  ",CHAR(34),INDEX(SamplingFeatures[Feature Geometry],$A600),CHAR(34),
", Elevation_m:  ",CHAR(34),INDEX(SamplingFeatures[Elevation_m],$A600),CHAR(34),
", ElevationDatumCV:  ",CHAR(34),ElevationDatum,CHAR(34),"}"))</f>
        <v>#REF!</v>
      </c>
      <c r="L600" t="e">
        <f>IF(INDEX(SamplingFeatures[Sampling Feature Type],$A600)&lt;&gt;"Site","",
CONCATENATE("  - &amp;SiteID",TEXT(SUMPRODUCT(--($L$3:$L599&lt;&gt;"")),"0000"),
" {","SamplingFeatureID:  *SamplingFeatureID",TEXT($A600,"0000"),
", SiteTypeCV:  ",CHAR(34),INDEX(Sites[Site Type],$A600),CHAR(34),
", Latitude:  ",INDEX(Sites[Latitude],$A600),
", Longitude:  ",INDEX(Sites[Longitude],$A600),
", SRSName:  ",CHAR(34),LatLonDatum,CHAR(34),"}"))</f>
        <v>#REF!</v>
      </c>
      <c r="M600" t="e">
        <f>IF(INDEX(SamplingFeatures[Sampling Feature Type],$A600)&lt;&gt;"Specimen","",
CONCATENATE("  - &amp;SpecimenID",TEXT(SUMPRODUCT(--($M$3:$M599&lt;&gt;"")),"0000"),
" {","SamplingFeatureID:  *SamplingFeatureID",TEXT($A600,"0000"),
", SpecimenTypeCV:  ",CHAR(34),INDEX(Specimens[Specimen Type],$A600),CHAR(34),
", SpecimenMediumCV:  ",INDEX(Specimens[Specimen Medium],$A600),
", IsFieldSpecimen:  ",CHAR(34),INDEX(Specimens[Is Field Specimen?],$A600),CHAR(34),"}"))</f>
        <v>#REF!</v>
      </c>
      <c r="N600" t="e">
        <f>IF(COUNTA(SpatialOffsets[])=0,"", IF(INDEX(SpatialOffsets[Spatial Offset Type],$A600)="","",
CONCATENATE("  - &amp;SpatialOffsetID",TEXT($A600,"0000"),
" {","SpatialOffsetTypeCV:  ",CHAR(34),INDEX(SpatialOffsets[Spatial Offset Type],$A600),CHAR(34),
", Offset1Value:  ",INDEX(SpatialOffsets[Offset 1 Value],$A600),
", Offset1UnitID:  ",CHAR(34),INDEX(SpatialOffsets[Offset 1 Unit],$A600),CHAR(34),
", Offset2Value:  ",INDEX(SpatialOffsets[Offset 2 Value],$A600),
", Offset2UnitID:  ",CHAR(34),INDEX(SpatialOffsets[Offset 2 Unit],$A600),CHAR(34),
", Offset3Value:  ",INDEX(SpatialOffsets[Offset 3 Value],$A600),
", Offset3UnitID:  ",CHAR(34),INDEX(SpatialOffsets[Offset 3 Unit],$A600),CHAR(34),,"}")))</f>
        <v>#REF!</v>
      </c>
      <c r="O600" t="e">
        <f>IF(COUNTA(RelatedFeatures[])=0,"", IF(INDEX(RelatedFeatures[First Sampling Feature Code],$A600)="","",
CONCATENATE("  - &amp;RelationID",TEXT($A600,"0000"),
" {","SamplingFeatureID:  *SamplingFeatureID",TEXT(MATCH(INDEX(RelatedFeatures[First Sampling Feature Code],$A600),SamplingFeatures[Feature Code],0),"0000"),
", RelationshipTypeCV:  ",CHAR(34),INDEX(RelatedFeatures[Relationship Type],$A600),CHAR(34),
", RelatedFeatureID: *SamplingFeatureID",TEXT(MATCH(INDEX(RelatedFeatures[Second Sampling Feature Code],$A600),SamplingFeatures[Feature Code],0),"0000"),
", SpatialOffsetID:  ",IF(INDEX(RelatedFeatures[Offset Number],$A600)="","",CONCATENATE("*SpatialOffsetID",TEXT(INDEX(RelatedFeatures[Offset Number],$A600),"0000"))),"}")))</f>
        <v>#REF!</v>
      </c>
      <c r="P600" t="e">
        <f>IF(INDEX(Methods[Method Type],$A600)="","",
CONCATENATE("  - &amp;MethodID",TEXT($A600,"0000"),
" {","MethodTypeCV:  ",CHAR(34),INDEX(Methods[Method Type],$A600),CHAR(34),
", MethodCode:  ",CHAR(34),INDEX(Methods[Method Code],$A600),CHAR(34),
", MethodName:  ",CHAR(34),INDEX(Methods[Method Name],$A600),CHAR(34),
", MethodDescription:  ",CHAR(34),INDEX(Methods[Method Description],$A600),CHAR(34),
", MethodLink:  ",CHAR(34),INDEX(Methods[Method Link],$A600),CHAR(34),
", OrganizationID: *OrganizationID",TEXT(MATCH(INDEX(Methods[Organization Name],$A600),Organizations[Organization Name],0),"0000"),"}"))</f>
        <v>#REF!</v>
      </c>
      <c r="Q600" t="e">
        <f>IF(INDEX(Variables[Variable Type],$A600)="","",
CONCATENATE("  - &amp;VariableID",TEXT($A600,"0000"),
" {","VariableTypeCV:  ",CHAR(34),INDEX(Variables[Variable Type],$A600),CHAR(34),
", VariableCode:  ",CHAR(34),INDEX(Variables[Variable Code],$A600),CHAR(34),
", VariableNameCV:  ",CHAR(34),INDEX(Variables[Variable Name],$A600),CHAR(34),
", VariableDefinition:  ",CHAR(34),INDEX(Variables[Variable Definition],$A600),CHAR(34),
", SpecciationCV:  ",CHAR(34),INDEX(Variables[Speciation],$A600),CHAR(34),
", NoDataValue:  ",CHAR(34),INDEX(Variables[No Data Value],$A600),CHAR(34),"}"))</f>
        <v>#REF!</v>
      </c>
    </row>
    <row r="601" spans="1:17" x14ac:dyDescent="0.25">
      <c r="A601">
        <v>598</v>
      </c>
      <c r="D601" t="e">
        <f>IF(INDEX(People[First Name],$A601)="","",
CONCATENATE("  - &amp;PersonID",TEXT($A601,"0000"),
" {","PersonFirstName:  ",CHAR(34),INDEX(People[First Name],$A601),CHAR(34),
", PersonMiddleName:  ",CHAR(34),INDEX(People[Middle Name],$A601),CHAR(34),
", PersonLastName:  ",CHAR(34),INDEX(People[Last Name],$A601),CHAR(34),"}"))</f>
        <v>#REF!</v>
      </c>
      <c r="E601" t="e">
        <f>IF(INDEX(Organizations[Organization Type '[CV']],$A601)="","",
CONCATENATE("  - &amp;OrganizationID",TEXT($A601,"0000"),
" {","OrganizationTypeCV:  ",CHAR(34),INDEX(Organizations[Organization Type '[CV']],$A601),CHAR(34),
", OrganizationCode:  ",CHAR(34),INDEX(Organizations[Organization Code],$A601),CHAR(34),
", OrganizationName:  ",CHAR(34),INDEX(Organizations[Organization Name],$A601),CHAR(34),
", OrganizationDescription:  ",CHAR(34),INDEX(Organizations[Organization Description],$A601),CHAR(34),
", OrganizationLink:  ",CHAR(34),INDEX(Organizations[Organization Link],$A601),CHAR(34),"}"))</f>
        <v>#REF!</v>
      </c>
      <c r="F601" t="e">
        <f>IF(INDEX(People[First Name],$A601)="","",
CONCATENATE("  - &amp;AffiliationID",TEXT($A601,"0000"),
" {PersonID: *PersonID",TEXT($A601,"0000"),
", OrganizationID: *OrganizationID",TEXT(MATCH(INDEX(People[Organization Name],$A601),Organizations[Organization Name],0),"0000"),
", IsPrimaryOrganizationContact: , AffiliationStartDate: , AffiliationEndDate: , PrimaryPhone: ",
", PrimaryEmail: ",CHAR(34),INDEX(People[Primary Email],$A601),CHAR(34),
", PrimaryAddress: ",CHAR(34),INDEX(People[Primary Address],$A601),CHAR(34),
", PersonLink: }"))</f>
        <v>#REF!</v>
      </c>
      <c r="H601" t="e">
        <f>IF(COUNTA(CitationInformation)=0,"",IF(INDEX(AuthorList[Author Name],$A601)="","",
CONCATENATE("  - &amp;AuthorListID",TEXT($A601,"0000"),
"  {CitationID: *CitationID0001",
", PersonID: *PersonID",TEXT(MATCH(INDEX(AuthorList[Author Name],$A601),People[Full Name],0),"0000"),
", AuthorOrder: ",INDEX(AuthorList[Author Number],$A601),"}")))</f>
        <v>#REF!</v>
      </c>
      <c r="K601" t="e">
        <f>IF(INDEX(SamplingFeatures[Feature Code],$A601)="","",
CONCATENATE("  - &amp;SamplingFeatureID",TEXT($A601,"0000"),
" {","SamplingFeatureUUID:  ",CHAR(34),INDEX(SamplingFeatures[Sampling Feature UUID],$A601),CHAR(34),
", SamplingFeatureTypeCV:  ",CHAR(34),INDEX(SamplingFeatures[Sampling Feature Type],$A601),CHAR(34),
", SamplingFeatureCode:  ",CHAR(34),INDEX(SamplingFeatures[Feature Code],$A601),CHAR(34),
", SamplingFeatureName:  ",CHAR(34),INDEX(SamplingFeatures[Feature Name],$A601),CHAR(34),
", SamplingFeatureDescription:  ",CHAR(34),INDEX(SamplingFeatures[Feature Description],$A601),CHAR(34),
", SamplingFeatureGeotypeCV:  ",CHAR(34),INDEX(SamplingFeatures[Feature Geo Type],$A601),CHAR(34),
", FeatureGeometry:  ",CHAR(34),INDEX(SamplingFeatures[Feature Geometry],$A601),CHAR(34),
", Elevation_m:  ",CHAR(34),INDEX(SamplingFeatures[Elevation_m],$A601),CHAR(34),
", ElevationDatumCV:  ",CHAR(34),ElevationDatum,CHAR(34),"}"))</f>
        <v>#REF!</v>
      </c>
      <c r="L601" t="e">
        <f>IF(INDEX(SamplingFeatures[Sampling Feature Type],$A601)&lt;&gt;"Site","",
CONCATENATE("  - &amp;SiteID",TEXT(SUMPRODUCT(--($L$3:$L600&lt;&gt;"")),"0000"),
" {","SamplingFeatureID:  *SamplingFeatureID",TEXT($A601,"0000"),
", SiteTypeCV:  ",CHAR(34),INDEX(Sites[Site Type],$A601),CHAR(34),
", Latitude:  ",INDEX(Sites[Latitude],$A601),
", Longitude:  ",INDEX(Sites[Longitude],$A601),
", SRSName:  ",CHAR(34),LatLonDatum,CHAR(34),"}"))</f>
        <v>#REF!</v>
      </c>
      <c r="M601" t="e">
        <f>IF(INDEX(SamplingFeatures[Sampling Feature Type],$A601)&lt;&gt;"Specimen","",
CONCATENATE("  - &amp;SpecimenID",TEXT(SUMPRODUCT(--($M$3:$M600&lt;&gt;"")),"0000"),
" {","SamplingFeatureID:  *SamplingFeatureID",TEXT($A601,"0000"),
", SpecimenTypeCV:  ",CHAR(34),INDEX(Specimens[Specimen Type],$A601),CHAR(34),
", SpecimenMediumCV:  ",INDEX(Specimens[Specimen Medium],$A601),
", IsFieldSpecimen:  ",CHAR(34),INDEX(Specimens[Is Field Specimen?],$A601),CHAR(34),"}"))</f>
        <v>#REF!</v>
      </c>
      <c r="N601" t="e">
        <f>IF(COUNTA(SpatialOffsets[])=0,"", IF(INDEX(SpatialOffsets[Spatial Offset Type],$A601)="","",
CONCATENATE("  - &amp;SpatialOffsetID",TEXT($A601,"0000"),
" {","SpatialOffsetTypeCV:  ",CHAR(34),INDEX(SpatialOffsets[Spatial Offset Type],$A601),CHAR(34),
", Offset1Value:  ",INDEX(SpatialOffsets[Offset 1 Value],$A601),
", Offset1UnitID:  ",CHAR(34),INDEX(SpatialOffsets[Offset 1 Unit],$A601),CHAR(34),
", Offset2Value:  ",INDEX(SpatialOffsets[Offset 2 Value],$A601),
", Offset2UnitID:  ",CHAR(34),INDEX(SpatialOffsets[Offset 2 Unit],$A601),CHAR(34),
", Offset3Value:  ",INDEX(SpatialOffsets[Offset 3 Value],$A601),
", Offset3UnitID:  ",CHAR(34),INDEX(SpatialOffsets[Offset 3 Unit],$A601),CHAR(34),,"}")))</f>
        <v>#REF!</v>
      </c>
      <c r="O601" t="e">
        <f>IF(COUNTA(RelatedFeatures[])=0,"", IF(INDEX(RelatedFeatures[First Sampling Feature Code],$A601)="","",
CONCATENATE("  - &amp;RelationID",TEXT($A601,"0000"),
" {","SamplingFeatureID:  *SamplingFeatureID",TEXT(MATCH(INDEX(RelatedFeatures[First Sampling Feature Code],$A601),SamplingFeatures[Feature Code],0),"0000"),
", RelationshipTypeCV:  ",CHAR(34),INDEX(RelatedFeatures[Relationship Type],$A601),CHAR(34),
", RelatedFeatureID: *SamplingFeatureID",TEXT(MATCH(INDEX(RelatedFeatures[Second Sampling Feature Code],$A601),SamplingFeatures[Feature Code],0),"0000"),
", SpatialOffsetID:  ",IF(INDEX(RelatedFeatures[Offset Number],$A601)="","",CONCATENATE("*SpatialOffsetID",TEXT(INDEX(RelatedFeatures[Offset Number],$A601),"0000"))),"}")))</f>
        <v>#REF!</v>
      </c>
      <c r="P601" t="e">
        <f>IF(INDEX(Methods[Method Type],$A601)="","",
CONCATENATE("  - &amp;MethodID",TEXT($A601,"0000"),
" {","MethodTypeCV:  ",CHAR(34),INDEX(Methods[Method Type],$A601),CHAR(34),
", MethodCode:  ",CHAR(34),INDEX(Methods[Method Code],$A601),CHAR(34),
", MethodName:  ",CHAR(34),INDEX(Methods[Method Name],$A601),CHAR(34),
", MethodDescription:  ",CHAR(34),INDEX(Methods[Method Description],$A601),CHAR(34),
", MethodLink:  ",CHAR(34),INDEX(Methods[Method Link],$A601),CHAR(34),
", OrganizationID: *OrganizationID",TEXT(MATCH(INDEX(Methods[Organization Name],$A601),Organizations[Organization Name],0),"0000"),"}"))</f>
        <v>#REF!</v>
      </c>
      <c r="Q601" t="e">
        <f>IF(INDEX(Variables[Variable Type],$A601)="","",
CONCATENATE("  - &amp;VariableID",TEXT($A601,"0000"),
" {","VariableTypeCV:  ",CHAR(34),INDEX(Variables[Variable Type],$A601),CHAR(34),
", VariableCode:  ",CHAR(34),INDEX(Variables[Variable Code],$A601),CHAR(34),
", VariableNameCV:  ",CHAR(34),INDEX(Variables[Variable Name],$A601),CHAR(34),
", VariableDefinition:  ",CHAR(34),INDEX(Variables[Variable Definition],$A601),CHAR(34),
", SpecciationCV:  ",CHAR(34),INDEX(Variables[Speciation],$A601),CHAR(34),
", NoDataValue:  ",CHAR(34),INDEX(Variables[No Data Value],$A601),CHAR(34),"}"))</f>
        <v>#REF!</v>
      </c>
    </row>
    <row r="602" spans="1:17" x14ac:dyDescent="0.25">
      <c r="A602">
        <v>599</v>
      </c>
      <c r="D602" t="e">
        <f>IF(INDEX(People[First Name],$A602)="","",
CONCATENATE("  - &amp;PersonID",TEXT($A602,"0000"),
" {","PersonFirstName:  ",CHAR(34),INDEX(People[First Name],$A602),CHAR(34),
", PersonMiddleName:  ",CHAR(34),INDEX(People[Middle Name],$A602),CHAR(34),
", PersonLastName:  ",CHAR(34),INDEX(People[Last Name],$A602),CHAR(34),"}"))</f>
        <v>#REF!</v>
      </c>
      <c r="E602" t="e">
        <f>IF(INDEX(Organizations[Organization Type '[CV']],$A602)="","",
CONCATENATE("  - &amp;OrganizationID",TEXT($A602,"0000"),
" {","OrganizationTypeCV:  ",CHAR(34),INDEX(Organizations[Organization Type '[CV']],$A602),CHAR(34),
", OrganizationCode:  ",CHAR(34),INDEX(Organizations[Organization Code],$A602),CHAR(34),
", OrganizationName:  ",CHAR(34),INDEX(Organizations[Organization Name],$A602),CHAR(34),
", OrganizationDescription:  ",CHAR(34),INDEX(Organizations[Organization Description],$A602),CHAR(34),
", OrganizationLink:  ",CHAR(34),INDEX(Organizations[Organization Link],$A602),CHAR(34),"}"))</f>
        <v>#REF!</v>
      </c>
      <c r="F602" t="e">
        <f>IF(INDEX(People[First Name],$A602)="","",
CONCATENATE("  - &amp;AffiliationID",TEXT($A602,"0000"),
" {PersonID: *PersonID",TEXT($A602,"0000"),
", OrganizationID: *OrganizationID",TEXT(MATCH(INDEX(People[Organization Name],$A602),Organizations[Organization Name],0),"0000"),
", IsPrimaryOrganizationContact: , AffiliationStartDate: , AffiliationEndDate: , PrimaryPhone: ",
", PrimaryEmail: ",CHAR(34),INDEX(People[Primary Email],$A602),CHAR(34),
", PrimaryAddress: ",CHAR(34),INDEX(People[Primary Address],$A602),CHAR(34),
", PersonLink: }"))</f>
        <v>#REF!</v>
      </c>
      <c r="H602" t="e">
        <f>IF(COUNTA(CitationInformation)=0,"",IF(INDEX(AuthorList[Author Name],$A602)="","",
CONCATENATE("  - &amp;AuthorListID",TEXT($A602,"0000"),
"  {CitationID: *CitationID0001",
", PersonID: *PersonID",TEXT(MATCH(INDEX(AuthorList[Author Name],$A602),People[Full Name],0),"0000"),
", AuthorOrder: ",INDEX(AuthorList[Author Number],$A602),"}")))</f>
        <v>#REF!</v>
      </c>
      <c r="K602" t="e">
        <f>IF(INDEX(SamplingFeatures[Feature Code],$A602)="","",
CONCATENATE("  - &amp;SamplingFeatureID",TEXT($A602,"0000"),
" {","SamplingFeatureUUID:  ",CHAR(34),INDEX(SamplingFeatures[Sampling Feature UUID],$A602),CHAR(34),
", SamplingFeatureTypeCV:  ",CHAR(34),INDEX(SamplingFeatures[Sampling Feature Type],$A602),CHAR(34),
", SamplingFeatureCode:  ",CHAR(34),INDEX(SamplingFeatures[Feature Code],$A602),CHAR(34),
", SamplingFeatureName:  ",CHAR(34),INDEX(SamplingFeatures[Feature Name],$A602),CHAR(34),
", SamplingFeatureDescription:  ",CHAR(34),INDEX(SamplingFeatures[Feature Description],$A602),CHAR(34),
", SamplingFeatureGeotypeCV:  ",CHAR(34),INDEX(SamplingFeatures[Feature Geo Type],$A602),CHAR(34),
", FeatureGeometry:  ",CHAR(34),INDEX(SamplingFeatures[Feature Geometry],$A602),CHAR(34),
", Elevation_m:  ",CHAR(34),INDEX(SamplingFeatures[Elevation_m],$A602),CHAR(34),
", ElevationDatumCV:  ",CHAR(34),ElevationDatum,CHAR(34),"}"))</f>
        <v>#REF!</v>
      </c>
      <c r="L602" t="e">
        <f>IF(INDEX(SamplingFeatures[Sampling Feature Type],$A602)&lt;&gt;"Site","",
CONCATENATE("  - &amp;SiteID",TEXT(SUMPRODUCT(--($L$3:$L601&lt;&gt;"")),"0000"),
" {","SamplingFeatureID:  *SamplingFeatureID",TEXT($A602,"0000"),
", SiteTypeCV:  ",CHAR(34),INDEX(Sites[Site Type],$A602),CHAR(34),
", Latitude:  ",INDEX(Sites[Latitude],$A602),
", Longitude:  ",INDEX(Sites[Longitude],$A602),
", SRSName:  ",CHAR(34),LatLonDatum,CHAR(34),"}"))</f>
        <v>#REF!</v>
      </c>
      <c r="M602" t="e">
        <f>IF(INDEX(SamplingFeatures[Sampling Feature Type],$A602)&lt;&gt;"Specimen","",
CONCATENATE("  - &amp;SpecimenID",TEXT(SUMPRODUCT(--($M$3:$M601&lt;&gt;"")),"0000"),
" {","SamplingFeatureID:  *SamplingFeatureID",TEXT($A602,"0000"),
", SpecimenTypeCV:  ",CHAR(34),INDEX(Specimens[Specimen Type],$A602),CHAR(34),
", SpecimenMediumCV:  ",INDEX(Specimens[Specimen Medium],$A602),
", IsFieldSpecimen:  ",CHAR(34),INDEX(Specimens[Is Field Specimen?],$A602),CHAR(34),"}"))</f>
        <v>#REF!</v>
      </c>
      <c r="N602" t="e">
        <f>IF(COUNTA(SpatialOffsets[])=0,"", IF(INDEX(SpatialOffsets[Spatial Offset Type],$A602)="","",
CONCATENATE("  - &amp;SpatialOffsetID",TEXT($A602,"0000"),
" {","SpatialOffsetTypeCV:  ",CHAR(34),INDEX(SpatialOffsets[Spatial Offset Type],$A602),CHAR(34),
", Offset1Value:  ",INDEX(SpatialOffsets[Offset 1 Value],$A602),
", Offset1UnitID:  ",CHAR(34),INDEX(SpatialOffsets[Offset 1 Unit],$A602),CHAR(34),
", Offset2Value:  ",INDEX(SpatialOffsets[Offset 2 Value],$A602),
", Offset2UnitID:  ",CHAR(34),INDEX(SpatialOffsets[Offset 2 Unit],$A602),CHAR(34),
", Offset3Value:  ",INDEX(SpatialOffsets[Offset 3 Value],$A602),
", Offset3UnitID:  ",CHAR(34),INDEX(SpatialOffsets[Offset 3 Unit],$A602),CHAR(34),,"}")))</f>
        <v>#REF!</v>
      </c>
      <c r="O602" t="e">
        <f>IF(COUNTA(RelatedFeatures[])=0,"", IF(INDEX(RelatedFeatures[First Sampling Feature Code],$A602)="","",
CONCATENATE("  - &amp;RelationID",TEXT($A602,"0000"),
" {","SamplingFeatureID:  *SamplingFeatureID",TEXT(MATCH(INDEX(RelatedFeatures[First Sampling Feature Code],$A602),SamplingFeatures[Feature Code],0),"0000"),
", RelationshipTypeCV:  ",CHAR(34),INDEX(RelatedFeatures[Relationship Type],$A602),CHAR(34),
", RelatedFeatureID: *SamplingFeatureID",TEXT(MATCH(INDEX(RelatedFeatures[Second Sampling Feature Code],$A602),SamplingFeatures[Feature Code],0),"0000"),
", SpatialOffsetID:  ",IF(INDEX(RelatedFeatures[Offset Number],$A602)="","",CONCATENATE("*SpatialOffsetID",TEXT(INDEX(RelatedFeatures[Offset Number],$A602),"0000"))),"}")))</f>
        <v>#REF!</v>
      </c>
      <c r="P602" t="e">
        <f>IF(INDEX(Methods[Method Type],$A602)="","",
CONCATENATE("  - &amp;MethodID",TEXT($A602,"0000"),
" {","MethodTypeCV:  ",CHAR(34),INDEX(Methods[Method Type],$A602),CHAR(34),
", MethodCode:  ",CHAR(34),INDEX(Methods[Method Code],$A602),CHAR(34),
", MethodName:  ",CHAR(34),INDEX(Methods[Method Name],$A602),CHAR(34),
", MethodDescription:  ",CHAR(34),INDEX(Methods[Method Description],$A602),CHAR(34),
", MethodLink:  ",CHAR(34),INDEX(Methods[Method Link],$A602),CHAR(34),
", OrganizationID: *OrganizationID",TEXT(MATCH(INDEX(Methods[Organization Name],$A602),Organizations[Organization Name],0),"0000"),"}"))</f>
        <v>#REF!</v>
      </c>
      <c r="Q602" t="e">
        <f>IF(INDEX(Variables[Variable Type],$A602)="","",
CONCATENATE("  - &amp;VariableID",TEXT($A602,"0000"),
" {","VariableTypeCV:  ",CHAR(34),INDEX(Variables[Variable Type],$A602),CHAR(34),
", VariableCode:  ",CHAR(34),INDEX(Variables[Variable Code],$A602),CHAR(34),
", VariableNameCV:  ",CHAR(34),INDEX(Variables[Variable Name],$A602),CHAR(34),
", VariableDefinition:  ",CHAR(34),INDEX(Variables[Variable Definition],$A602),CHAR(34),
", SpecciationCV:  ",CHAR(34),INDEX(Variables[Speciation],$A602),CHAR(34),
", NoDataValue:  ",CHAR(34),INDEX(Variables[No Data Value],$A602),CHAR(34),"}"))</f>
        <v>#REF!</v>
      </c>
    </row>
    <row r="603" spans="1:17" x14ac:dyDescent="0.25">
      <c r="A603">
        <v>600</v>
      </c>
      <c r="D603" t="e">
        <f>IF(INDEX(People[First Name],$A603)="","",
CONCATENATE("  - &amp;PersonID",TEXT($A603,"0000"),
" {","PersonFirstName:  ",CHAR(34),INDEX(People[First Name],$A603),CHAR(34),
", PersonMiddleName:  ",CHAR(34),INDEX(People[Middle Name],$A603),CHAR(34),
", PersonLastName:  ",CHAR(34),INDEX(People[Last Name],$A603),CHAR(34),"}"))</f>
        <v>#REF!</v>
      </c>
      <c r="E603" t="e">
        <f>IF(INDEX(Organizations[Organization Type '[CV']],$A603)="","",
CONCATENATE("  - &amp;OrganizationID",TEXT($A603,"0000"),
" {","OrganizationTypeCV:  ",CHAR(34),INDEX(Organizations[Organization Type '[CV']],$A603),CHAR(34),
", OrganizationCode:  ",CHAR(34),INDEX(Organizations[Organization Code],$A603),CHAR(34),
", OrganizationName:  ",CHAR(34),INDEX(Organizations[Organization Name],$A603),CHAR(34),
", OrganizationDescription:  ",CHAR(34),INDEX(Organizations[Organization Description],$A603),CHAR(34),
", OrganizationLink:  ",CHAR(34),INDEX(Organizations[Organization Link],$A603),CHAR(34),"}"))</f>
        <v>#REF!</v>
      </c>
      <c r="F603" t="e">
        <f>IF(INDEX(People[First Name],$A603)="","",
CONCATENATE("  - &amp;AffiliationID",TEXT($A603,"0000"),
" {PersonID: *PersonID",TEXT($A603,"0000"),
", OrganizationID: *OrganizationID",TEXT(MATCH(INDEX(People[Organization Name],$A603),Organizations[Organization Name],0),"0000"),
", IsPrimaryOrganizationContact: , AffiliationStartDate: , AffiliationEndDate: , PrimaryPhone: ",
", PrimaryEmail: ",CHAR(34),INDEX(People[Primary Email],$A603),CHAR(34),
", PrimaryAddress: ",CHAR(34),INDEX(People[Primary Address],$A603),CHAR(34),
", PersonLink: }"))</f>
        <v>#REF!</v>
      </c>
      <c r="H603" t="e">
        <f>IF(COUNTA(CitationInformation)=0,"",IF(INDEX(AuthorList[Author Name],$A603)="","",
CONCATENATE("  - &amp;AuthorListID",TEXT($A603,"0000"),
"  {CitationID: *CitationID0001",
", PersonID: *PersonID",TEXT(MATCH(INDEX(AuthorList[Author Name],$A603),People[Full Name],0),"0000"),
", AuthorOrder: ",INDEX(AuthorList[Author Number],$A603),"}")))</f>
        <v>#REF!</v>
      </c>
      <c r="K603" t="e">
        <f>IF(INDEX(SamplingFeatures[Feature Code],$A603)="","",
CONCATENATE("  - &amp;SamplingFeatureID",TEXT($A603,"0000"),
" {","SamplingFeatureUUID:  ",CHAR(34),INDEX(SamplingFeatures[Sampling Feature UUID],$A603),CHAR(34),
", SamplingFeatureTypeCV:  ",CHAR(34),INDEX(SamplingFeatures[Sampling Feature Type],$A603),CHAR(34),
", SamplingFeatureCode:  ",CHAR(34),INDEX(SamplingFeatures[Feature Code],$A603),CHAR(34),
", SamplingFeatureName:  ",CHAR(34),INDEX(SamplingFeatures[Feature Name],$A603),CHAR(34),
", SamplingFeatureDescription:  ",CHAR(34),INDEX(SamplingFeatures[Feature Description],$A603),CHAR(34),
", SamplingFeatureGeotypeCV:  ",CHAR(34),INDEX(SamplingFeatures[Feature Geo Type],$A603),CHAR(34),
", FeatureGeometry:  ",CHAR(34),INDEX(SamplingFeatures[Feature Geometry],$A603),CHAR(34),
", Elevation_m:  ",CHAR(34),INDEX(SamplingFeatures[Elevation_m],$A603),CHAR(34),
", ElevationDatumCV:  ",CHAR(34),ElevationDatum,CHAR(34),"}"))</f>
        <v>#REF!</v>
      </c>
      <c r="L603" t="e">
        <f>IF(INDEX(SamplingFeatures[Sampling Feature Type],$A603)&lt;&gt;"Site","",
CONCATENATE("  - &amp;SiteID",TEXT(SUMPRODUCT(--($L$3:$L602&lt;&gt;"")),"0000"),
" {","SamplingFeatureID:  *SamplingFeatureID",TEXT($A603,"0000"),
", SiteTypeCV:  ",CHAR(34),INDEX(Sites[Site Type],$A603),CHAR(34),
", Latitude:  ",INDEX(Sites[Latitude],$A603),
", Longitude:  ",INDEX(Sites[Longitude],$A603),
", SRSName:  ",CHAR(34),LatLonDatum,CHAR(34),"}"))</f>
        <v>#REF!</v>
      </c>
      <c r="M603" t="e">
        <f>IF(INDEX(SamplingFeatures[Sampling Feature Type],$A603)&lt;&gt;"Specimen","",
CONCATENATE("  - &amp;SpecimenID",TEXT(SUMPRODUCT(--($M$3:$M602&lt;&gt;"")),"0000"),
" {","SamplingFeatureID:  *SamplingFeatureID",TEXT($A603,"0000"),
", SpecimenTypeCV:  ",CHAR(34),INDEX(Specimens[Specimen Type],$A603),CHAR(34),
", SpecimenMediumCV:  ",INDEX(Specimens[Specimen Medium],$A603),
", IsFieldSpecimen:  ",CHAR(34),INDEX(Specimens[Is Field Specimen?],$A603),CHAR(34),"}"))</f>
        <v>#REF!</v>
      </c>
      <c r="N603" t="e">
        <f>IF(COUNTA(SpatialOffsets[])=0,"", IF(INDEX(SpatialOffsets[Spatial Offset Type],$A603)="","",
CONCATENATE("  - &amp;SpatialOffsetID",TEXT($A603,"0000"),
" {","SpatialOffsetTypeCV:  ",CHAR(34),INDEX(SpatialOffsets[Spatial Offset Type],$A603),CHAR(34),
", Offset1Value:  ",INDEX(SpatialOffsets[Offset 1 Value],$A603),
", Offset1UnitID:  ",CHAR(34),INDEX(SpatialOffsets[Offset 1 Unit],$A603),CHAR(34),
", Offset2Value:  ",INDEX(SpatialOffsets[Offset 2 Value],$A603),
", Offset2UnitID:  ",CHAR(34),INDEX(SpatialOffsets[Offset 2 Unit],$A603),CHAR(34),
", Offset3Value:  ",INDEX(SpatialOffsets[Offset 3 Value],$A603),
", Offset3UnitID:  ",CHAR(34),INDEX(SpatialOffsets[Offset 3 Unit],$A603),CHAR(34),,"}")))</f>
        <v>#REF!</v>
      </c>
      <c r="O603" t="e">
        <f>IF(COUNTA(RelatedFeatures[])=0,"", IF(INDEX(RelatedFeatures[First Sampling Feature Code],$A603)="","",
CONCATENATE("  - &amp;RelationID",TEXT($A603,"0000"),
" {","SamplingFeatureID:  *SamplingFeatureID",TEXT(MATCH(INDEX(RelatedFeatures[First Sampling Feature Code],$A603),SamplingFeatures[Feature Code],0),"0000"),
", RelationshipTypeCV:  ",CHAR(34),INDEX(RelatedFeatures[Relationship Type],$A603),CHAR(34),
", RelatedFeatureID: *SamplingFeatureID",TEXT(MATCH(INDEX(RelatedFeatures[Second Sampling Feature Code],$A603),SamplingFeatures[Feature Code],0),"0000"),
", SpatialOffsetID:  ",IF(INDEX(RelatedFeatures[Offset Number],$A603)="","",CONCATENATE("*SpatialOffsetID",TEXT(INDEX(RelatedFeatures[Offset Number],$A603),"0000"))),"}")))</f>
        <v>#REF!</v>
      </c>
      <c r="P603" t="e">
        <f>IF(INDEX(Methods[Method Type],$A603)="","",
CONCATENATE("  - &amp;MethodID",TEXT($A603,"0000"),
" {","MethodTypeCV:  ",CHAR(34),INDEX(Methods[Method Type],$A603),CHAR(34),
", MethodCode:  ",CHAR(34),INDEX(Methods[Method Code],$A603),CHAR(34),
", MethodName:  ",CHAR(34),INDEX(Methods[Method Name],$A603),CHAR(34),
", MethodDescription:  ",CHAR(34),INDEX(Methods[Method Description],$A603),CHAR(34),
", MethodLink:  ",CHAR(34),INDEX(Methods[Method Link],$A603),CHAR(34),
", OrganizationID: *OrganizationID",TEXT(MATCH(INDEX(Methods[Organization Name],$A603),Organizations[Organization Name],0),"0000"),"}"))</f>
        <v>#REF!</v>
      </c>
      <c r="Q603" t="e">
        <f>IF(INDEX(Variables[Variable Type],$A603)="","",
CONCATENATE("  - &amp;VariableID",TEXT($A603,"0000"),
" {","VariableTypeCV:  ",CHAR(34),INDEX(Variables[Variable Type],$A603),CHAR(34),
", VariableCode:  ",CHAR(34),INDEX(Variables[Variable Code],$A603),CHAR(34),
", VariableNameCV:  ",CHAR(34),INDEX(Variables[Variable Name],$A603),CHAR(34),
", VariableDefinition:  ",CHAR(34),INDEX(Variables[Variable Definition],$A603),CHAR(34),
", SpecciationCV:  ",CHAR(34),INDEX(Variables[Speciation],$A603),CHAR(34),
", NoDataValue:  ",CHAR(34),INDEX(Variables[No Data Value],$A603),CHAR(34),"}"))</f>
        <v>#REF!</v>
      </c>
    </row>
    <row r="604" spans="1:17" x14ac:dyDescent="0.25">
      <c r="A604">
        <v>601</v>
      </c>
      <c r="D604" t="e">
        <f>IF(INDEX(People[First Name],$A604)="","",
CONCATENATE("  - &amp;PersonID",TEXT($A604,"0000"),
" {","PersonFirstName:  ",CHAR(34),INDEX(People[First Name],$A604),CHAR(34),
", PersonMiddleName:  ",CHAR(34),INDEX(People[Middle Name],$A604),CHAR(34),
", PersonLastName:  ",CHAR(34),INDEX(People[Last Name],$A604),CHAR(34),"}"))</f>
        <v>#REF!</v>
      </c>
      <c r="E604" t="e">
        <f>IF(INDEX(Organizations[Organization Type '[CV']],$A604)="","",
CONCATENATE("  - &amp;OrganizationID",TEXT($A604,"0000"),
" {","OrganizationTypeCV:  ",CHAR(34),INDEX(Organizations[Organization Type '[CV']],$A604),CHAR(34),
", OrganizationCode:  ",CHAR(34),INDEX(Organizations[Organization Code],$A604),CHAR(34),
", OrganizationName:  ",CHAR(34),INDEX(Organizations[Organization Name],$A604),CHAR(34),
", OrganizationDescription:  ",CHAR(34),INDEX(Organizations[Organization Description],$A604),CHAR(34),
", OrganizationLink:  ",CHAR(34),INDEX(Organizations[Organization Link],$A604),CHAR(34),"}"))</f>
        <v>#REF!</v>
      </c>
      <c r="F604" t="e">
        <f>IF(INDEX(People[First Name],$A604)="","",
CONCATENATE("  - &amp;AffiliationID",TEXT($A604,"0000"),
" {PersonID: *PersonID",TEXT($A604,"0000"),
", OrganizationID: *OrganizationID",TEXT(MATCH(INDEX(People[Organization Name],$A604),Organizations[Organization Name],0),"0000"),
", IsPrimaryOrganizationContact: , AffiliationStartDate: , AffiliationEndDate: , PrimaryPhone: ",
", PrimaryEmail: ",CHAR(34),INDEX(People[Primary Email],$A604),CHAR(34),
", PrimaryAddress: ",CHAR(34),INDEX(People[Primary Address],$A604),CHAR(34),
", PersonLink: }"))</f>
        <v>#REF!</v>
      </c>
      <c r="H604" t="e">
        <f>IF(COUNTA(CitationInformation)=0,"",IF(INDEX(AuthorList[Author Name],$A604)="","",
CONCATENATE("  - &amp;AuthorListID",TEXT($A604,"0000"),
"  {CitationID: *CitationID0001",
", PersonID: *PersonID",TEXT(MATCH(INDEX(AuthorList[Author Name],$A604),People[Full Name],0),"0000"),
", AuthorOrder: ",INDEX(AuthorList[Author Number],$A604),"}")))</f>
        <v>#REF!</v>
      </c>
      <c r="K604" t="e">
        <f>IF(INDEX(SamplingFeatures[Feature Code],$A604)="","",
CONCATENATE("  - &amp;SamplingFeatureID",TEXT($A604,"0000"),
" {","SamplingFeatureUUID:  ",CHAR(34),INDEX(SamplingFeatures[Sampling Feature UUID],$A604),CHAR(34),
", SamplingFeatureTypeCV:  ",CHAR(34),INDEX(SamplingFeatures[Sampling Feature Type],$A604),CHAR(34),
", SamplingFeatureCode:  ",CHAR(34),INDEX(SamplingFeatures[Feature Code],$A604),CHAR(34),
", SamplingFeatureName:  ",CHAR(34),INDEX(SamplingFeatures[Feature Name],$A604),CHAR(34),
", SamplingFeatureDescription:  ",CHAR(34),INDEX(SamplingFeatures[Feature Description],$A604),CHAR(34),
", SamplingFeatureGeotypeCV:  ",CHAR(34),INDEX(SamplingFeatures[Feature Geo Type],$A604),CHAR(34),
", FeatureGeometry:  ",CHAR(34),INDEX(SamplingFeatures[Feature Geometry],$A604),CHAR(34),
", Elevation_m:  ",CHAR(34),INDEX(SamplingFeatures[Elevation_m],$A604),CHAR(34),
", ElevationDatumCV:  ",CHAR(34),ElevationDatum,CHAR(34),"}"))</f>
        <v>#REF!</v>
      </c>
      <c r="L604" t="e">
        <f>IF(INDEX(SamplingFeatures[Sampling Feature Type],$A604)&lt;&gt;"Site","",
CONCATENATE("  - &amp;SiteID",TEXT(SUMPRODUCT(--($L$3:$L603&lt;&gt;"")),"0000"),
" {","SamplingFeatureID:  *SamplingFeatureID",TEXT($A604,"0000"),
", SiteTypeCV:  ",CHAR(34),INDEX(Sites[Site Type],$A604),CHAR(34),
", Latitude:  ",INDEX(Sites[Latitude],$A604),
", Longitude:  ",INDEX(Sites[Longitude],$A604),
", SRSName:  ",CHAR(34),LatLonDatum,CHAR(34),"}"))</f>
        <v>#REF!</v>
      </c>
      <c r="M604" t="e">
        <f>IF(INDEX(SamplingFeatures[Sampling Feature Type],$A604)&lt;&gt;"Specimen","",
CONCATENATE("  - &amp;SpecimenID",TEXT(SUMPRODUCT(--($M$3:$M603&lt;&gt;"")),"0000"),
" {","SamplingFeatureID:  *SamplingFeatureID",TEXT($A604,"0000"),
", SpecimenTypeCV:  ",CHAR(34),INDEX(Specimens[Specimen Type],$A604),CHAR(34),
", SpecimenMediumCV:  ",INDEX(Specimens[Specimen Medium],$A604),
", IsFieldSpecimen:  ",CHAR(34),INDEX(Specimens[Is Field Specimen?],$A604),CHAR(34),"}"))</f>
        <v>#REF!</v>
      </c>
      <c r="N604" t="e">
        <f>IF(COUNTA(SpatialOffsets[])=0,"", IF(INDEX(SpatialOffsets[Spatial Offset Type],$A604)="","",
CONCATENATE("  - &amp;SpatialOffsetID",TEXT($A604,"0000"),
" {","SpatialOffsetTypeCV:  ",CHAR(34),INDEX(SpatialOffsets[Spatial Offset Type],$A604),CHAR(34),
", Offset1Value:  ",INDEX(SpatialOffsets[Offset 1 Value],$A604),
", Offset1UnitID:  ",CHAR(34),INDEX(SpatialOffsets[Offset 1 Unit],$A604),CHAR(34),
", Offset2Value:  ",INDEX(SpatialOffsets[Offset 2 Value],$A604),
", Offset2UnitID:  ",CHAR(34),INDEX(SpatialOffsets[Offset 2 Unit],$A604),CHAR(34),
", Offset3Value:  ",INDEX(SpatialOffsets[Offset 3 Value],$A604),
", Offset3UnitID:  ",CHAR(34),INDEX(SpatialOffsets[Offset 3 Unit],$A604),CHAR(34),,"}")))</f>
        <v>#REF!</v>
      </c>
      <c r="O604" t="e">
        <f>IF(COUNTA(RelatedFeatures[])=0,"", IF(INDEX(RelatedFeatures[First Sampling Feature Code],$A604)="","",
CONCATENATE("  - &amp;RelationID",TEXT($A604,"0000"),
" {","SamplingFeatureID:  *SamplingFeatureID",TEXT(MATCH(INDEX(RelatedFeatures[First Sampling Feature Code],$A604),SamplingFeatures[Feature Code],0),"0000"),
", RelationshipTypeCV:  ",CHAR(34),INDEX(RelatedFeatures[Relationship Type],$A604),CHAR(34),
", RelatedFeatureID: *SamplingFeatureID",TEXT(MATCH(INDEX(RelatedFeatures[Second Sampling Feature Code],$A604),SamplingFeatures[Feature Code],0),"0000"),
", SpatialOffsetID:  ",IF(INDEX(RelatedFeatures[Offset Number],$A604)="","",CONCATENATE("*SpatialOffsetID",TEXT(INDEX(RelatedFeatures[Offset Number],$A604),"0000"))),"}")))</f>
        <v>#REF!</v>
      </c>
      <c r="P604" t="e">
        <f>IF(INDEX(Methods[Method Type],$A604)="","",
CONCATENATE("  - &amp;MethodID",TEXT($A604,"0000"),
" {","MethodTypeCV:  ",CHAR(34),INDEX(Methods[Method Type],$A604),CHAR(34),
", MethodCode:  ",CHAR(34),INDEX(Methods[Method Code],$A604),CHAR(34),
", MethodName:  ",CHAR(34),INDEX(Methods[Method Name],$A604),CHAR(34),
", MethodDescription:  ",CHAR(34),INDEX(Methods[Method Description],$A604),CHAR(34),
", MethodLink:  ",CHAR(34),INDEX(Methods[Method Link],$A604),CHAR(34),
", OrganizationID: *OrganizationID",TEXT(MATCH(INDEX(Methods[Organization Name],$A604),Organizations[Organization Name],0),"0000"),"}"))</f>
        <v>#REF!</v>
      </c>
      <c r="Q604" t="e">
        <f>IF(INDEX(Variables[Variable Type],$A604)="","",
CONCATENATE("  - &amp;VariableID",TEXT($A604,"0000"),
" {","VariableTypeCV:  ",CHAR(34),INDEX(Variables[Variable Type],$A604),CHAR(34),
", VariableCode:  ",CHAR(34),INDEX(Variables[Variable Code],$A604),CHAR(34),
", VariableNameCV:  ",CHAR(34),INDEX(Variables[Variable Name],$A604),CHAR(34),
", VariableDefinition:  ",CHAR(34),INDEX(Variables[Variable Definition],$A604),CHAR(34),
", SpecciationCV:  ",CHAR(34),INDEX(Variables[Speciation],$A604),CHAR(34),
", NoDataValue:  ",CHAR(34),INDEX(Variables[No Data Value],$A604),CHAR(34),"}"))</f>
        <v>#REF!</v>
      </c>
    </row>
    <row r="605" spans="1:17" x14ac:dyDescent="0.25">
      <c r="A605">
        <v>602</v>
      </c>
      <c r="D605" t="e">
        <f>IF(INDEX(People[First Name],$A605)="","",
CONCATENATE("  - &amp;PersonID",TEXT($A605,"0000"),
" {","PersonFirstName:  ",CHAR(34),INDEX(People[First Name],$A605),CHAR(34),
", PersonMiddleName:  ",CHAR(34),INDEX(People[Middle Name],$A605),CHAR(34),
", PersonLastName:  ",CHAR(34),INDEX(People[Last Name],$A605),CHAR(34),"}"))</f>
        <v>#REF!</v>
      </c>
      <c r="E605" t="e">
        <f>IF(INDEX(Organizations[Organization Type '[CV']],$A605)="","",
CONCATENATE("  - &amp;OrganizationID",TEXT($A605,"0000"),
" {","OrganizationTypeCV:  ",CHAR(34),INDEX(Organizations[Organization Type '[CV']],$A605),CHAR(34),
", OrganizationCode:  ",CHAR(34),INDEX(Organizations[Organization Code],$A605),CHAR(34),
", OrganizationName:  ",CHAR(34),INDEX(Organizations[Organization Name],$A605),CHAR(34),
", OrganizationDescription:  ",CHAR(34),INDEX(Organizations[Organization Description],$A605),CHAR(34),
", OrganizationLink:  ",CHAR(34),INDEX(Organizations[Organization Link],$A605),CHAR(34),"}"))</f>
        <v>#REF!</v>
      </c>
      <c r="F605" t="e">
        <f>IF(INDEX(People[First Name],$A605)="","",
CONCATENATE("  - &amp;AffiliationID",TEXT($A605,"0000"),
" {PersonID: *PersonID",TEXT($A605,"0000"),
", OrganizationID: *OrganizationID",TEXT(MATCH(INDEX(People[Organization Name],$A605),Organizations[Organization Name],0),"0000"),
", IsPrimaryOrganizationContact: , AffiliationStartDate: , AffiliationEndDate: , PrimaryPhone: ",
", PrimaryEmail: ",CHAR(34),INDEX(People[Primary Email],$A605),CHAR(34),
", PrimaryAddress: ",CHAR(34),INDEX(People[Primary Address],$A605),CHAR(34),
", PersonLink: }"))</f>
        <v>#REF!</v>
      </c>
      <c r="H605" t="e">
        <f>IF(COUNTA(CitationInformation)=0,"",IF(INDEX(AuthorList[Author Name],$A605)="","",
CONCATENATE("  - &amp;AuthorListID",TEXT($A605,"0000"),
"  {CitationID: *CitationID0001",
", PersonID: *PersonID",TEXT(MATCH(INDEX(AuthorList[Author Name],$A605),People[Full Name],0),"0000"),
", AuthorOrder: ",INDEX(AuthorList[Author Number],$A605),"}")))</f>
        <v>#REF!</v>
      </c>
      <c r="K605" t="e">
        <f>IF(INDEX(SamplingFeatures[Feature Code],$A605)="","",
CONCATENATE("  - &amp;SamplingFeatureID",TEXT($A605,"0000"),
" {","SamplingFeatureUUID:  ",CHAR(34),INDEX(SamplingFeatures[Sampling Feature UUID],$A605),CHAR(34),
", SamplingFeatureTypeCV:  ",CHAR(34),INDEX(SamplingFeatures[Sampling Feature Type],$A605),CHAR(34),
", SamplingFeatureCode:  ",CHAR(34),INDEX(SamplingFeatures[Feature Code],$A605),CHAR(34),
", SamplingFeatureName:  ",CHAR(34),INDEX(SamplingFeatures[Feature Name],$A605),CHAR(34),
", SamplingFeatureDescription:  ",CHAR(34),INDEX(SamplingFeatures[Feature Description],$A605),CHAR(34),
", SamplingFeatureGeotypeCV:  ",CHAR(34),INDEX(SamplingFeatures[Feature Geo Type],$A605),CHAR(34),
", FeatureGeometry:  ",CHAR(34),INDEX(SamplingFeatures[Feature Geometry],$A605),CHAR(34),
", Elevation_m:  ",CHAR(34),INDEX(SamplingFeatures[Elevation_m],$A605),CHAR(34),
", ElevationDatumCV:  ",CHAR(34),ElevationDatum,CHAR(34),"}"))</f>
        <v>#REF!</v>
      </c>
      <c r="L605" t="e">
        <f>IF(INDEX(SamplingFeatures[Sampling Feature Type],$A605)&lt;&gt;"Site","",
CONCATENATE("  - &amp;SiteID",TEXT(SUMPRODUCT(--($L$3:$L604&lt;&gt;"")),"0000"),
" {","SamplingFeatureID:  *SamplingFeatureID",TEXT($A605,"0000"),
", SiteTypeCV:  ",CHAR(34),INDEX(Sites[Site Type],$A605),CHAR(34),
", Latitude:  ",INDEX(Sites[Latitude],$A605),
", Longitude:  ",INDEX(Sites[Longitude],$A605),
", SRSName:  ",CHAR(34),LatLonDatum,CHAR(34),"}"))</f>
        <v>#REF!</v>
      </c>
      <c r="M605" t="e">
        <f>IF(INDEX(SamplingFeatures[Sampling Feature Type],$A605)&lt;&gt;"Specimen","",
CONCATENATE("  - &amp;SpecimenID",TEXT(SUMPRODUCT(--($M$3:$M604&lt;&gt;"")),"0000"),
" {","SamplingFeatureID:  *SamplingFeatureID",TEXT($A605,"0000"),
", SpecimenTypeCV:  ",CHAR(34),INDEX(Specimens[Specimen Type],$A605),CHAR(34),
", SpecimenMediumCV:  ",INDEX(Specimens[Specimen Medium],$A605),
", IsFieldSpecimen:  ",CHAR(34),INDEX(Specimens[Is Field Specimen?],$A605),CHAR(34),"}"))</f>
        <v>#REF!</v>
      </c>
      <c r="N605" t="e">
        <f>IF(COUNTA(SpatialOffsets[])=0,"", IF(INDEX(SpatialOffsets[Spatial Offset Type],$A605)="","",
CONCATENATE("  - &amp;SpatialOffsetID",TEXT($A605,"0000"),
" {","SpatialOffsetTypeCV:  ",CHAR(34),INDEX(SpatialOffsets[Spatial Offset Type],$A605),CHAR(34),
", Offset1Value:  ",INDEX(SpatialOffsets[Offset 1 Value],$A605),
", Offset1UnitID:  ",CHAR(34),INDEX(SpatialOffsets[Offset 1 Unit],$A605),CHAR(34),
", Offset2Value:  ",INDEX(SpatialOffsets[Offset 2 Value],$A605),
", Offset2UnitID:  ",CHAR(34),INDEX(SpatialOffsets[Offset 2 Unit],$A605),CHAR(34),
", Offset3Value:  ",INDEX(SpatialOffsets[Offset 3 Value],$A605),
", Offset3UnitID:  ",CHAR(34),INDEX(SpatialOffsets[Offset 3 Unit],$A605),CHAR(34),,"}")))</f>
        <v>#REF!</v>
      </c>
      <c r="O605" t="e">
        <f>IF(COUNTA(RelatedFeatures[])=0,"", IF(INDEX(RelatedFeatures[First Sampling Feature Code],$A605)="","",
CONCATENATE("  - &amp;RelationID",TEXT($A605,"0000"),
" {","SamplingFeatureID:  *SamplingFeatureID",TEXT(MATCH(INDEX(RelatedFeatures[First Sampling Feature Code],$A605),SamplingFeatures[Feature Code],0),"0000"),
", RelationshipTypeCV:  ",CHAR(34),INDEX(RelatedFeatures[Relationship Type],$A605),CHAR(34),
", RelatedFeatureID: *SamplingFeatureID",TEXT(MATCH(INDEX(RelatedFeatures[Second Sampling Feature Code],$A605),SamplingFeatures[Feature Code],0),"0000"),
", SpatialOffsetID:  ",IF(INDEX(RelatedFeatures[Offset Number],$A605)="","",CONCATENATE("*SpatialOffsetID",TEXT(INDEX(RelatedFeatures[Offset Number],$A605),"0000"))),"}")))</f>
        <v>#REF!</v>
      </c>
      <c r="P605" t="e">
        <f>IF(INDEX(Methods[Method Type],$A605)="","",
CONCATENATE("  - &amp;MethodID",TEXT($A605,"0000"),
" {","MethodTypeCV:  ",CHAR(34),INDEX(Methods[Method Type],$A605),CHAR(34),
", MethodCode:  ",CHAR(34),INDEX(Methods[Method Code],$A605),CHAR(34),
", MethodName:  ",CHAR(34),INDEX(Methods[Method Name],$A605),CHAR(34),
", MethodDescription:  ",CHAR(34),INDEX(Methods[Method Description],$A605),CHAR(34),
", MethodLink:  ",CHAR(34),INDEX(Methods[Method Link],$A605),CHAR(34),
", OrganizationID: *OrganizationID",TEXT(MATCH(INDEX(Methods[Organization Name],$A605),Organizations[Organization Name],0),"0000"),"}"))</f>
        <v>#REF!</v>
      </c>
      <c r="Q605" t="e">
        <f>IF(INDEX(Variables[Variable Type],$A605)="","",
CONCATENATE("  - &amp;VariableID",TEXT($A605,"0000"),
" {","VariableTypeCV:  ",CHAR(34),INDEX(Variables[Variable Type],$A605),CHAR(34),
", VariableCode:  ",CHAR(34),INDEX(Variables[Variable Code],$A605),CHAR(34),
", VariableNameCV:  ",CHAR(34),INDEX(Variables[Variable Name],$A605),CHAR(34),
", VariableDefinition:  ",CHAR(34),INDEX(Variables[Variable Definition],$A605),CHAR(34),
", SpecciationCV:  ",CHAR(34),INDEX(Variables[Speciation],$A605),CHAR(34),
", NoDataValue:  ",CHAR(34),INDEX(Variables[No Data Value],$A605),CHAR(34),"}"))</f>
        <v>#REF!</v>
      </c>
    </row>
    <row r="606" spans="1:17" x14ac:dyDescent="0.25">
      <c r="A606">
        <v>603</v>
      </c>
      <c r="D606" t="e">
        <f>IF(INDEX(People[First Name],$A606)="","",
CONCATENATE("  - &amp;PersonID",TEXT($A606,"0000"),
" {","PersonFirstName:  ",CHAR(34),INDEX(People[First Name],$A606),CHAR(34),
", PersonMiddleName:  ",CHAR(34),INDEX(People[Middle Name],$A606),CHAR(34),
", PersonLastName:  ",CHAR(34),INDEX(People[Last Name],$A606),CHAR(34),"}"))</f>
        <v>#REF!</v>
      </c>
      <c r="E606" t="e">
        <f>IF(INDEX(Organizations[Organization Type '[CV']],$A606)="","",
CONCATENATE("  - &amp;OrganizationID",TEXT($A606,"0000"),
" {","OrganizationTypeCV:  ",CHAR(34),INDEX(Organizations[Organization Type '[CV']],$A606),CHAR(34),
", OrganizationCode:  ",CHAR(34),INDEX(Organizations[Organization Code],$A606),CHAR(34),
", OrganizationName:  ",CHAR(34),INDEX(Organizations[Organization Name],$A606),CHAR(34),
", OrganizationDescription:  ",CHAR(34),INDEX(Organizations[Organization Description],$A606),CHAR(34),
", OrganizationLink:  ",CHAR(34),INDEX(Organizations[Organization Link],$A606),CHAR(34),"}"))</f>
        <v>#REF!</v>
      </c>
      <c r="F606" t="e">
        <f>IF(INDEX(People[First Name],$A606)="","",
CONCATENATE("  - &amp;AffiliationID",TEXT($A606,"0000"),
" {PersonID: *PersonID",TEXT($A606,"0000"),
", OrganizationID: *OrganizationID",TEXT(MATCH(INDEX(People[Organization Name],$A606),Organizations[Organization Name],0),"0000"),
", IsPrimaryOrganizationContact: , AffiliationStartDate: , AffiliationEndDate: , PrimaryPhone: ",
", PrimaryEmail: ",CHAR(34),INDEX(People[Primary Email],$A606),CHAR(34),
", PrimaryAddress: ",CHAR(34),INDEX(People[Primary Address],$A606),CHAR(34),
", PersonLink: }"))</f>
        <v>#REF!</v>
      </c>
      <c r="H606" t="e">
        <f>IF(COUNTA(CitationInformation)=0,"",IF(INDEX(AuthorList[Author Name],$A606)="","",
CONCATENATE("  - &amp;AuthorListID",TEXT($A606,"0000"),
"  {CitationID: *CitationID0001",
", PersonID: *PersonID",TEXT(MATCH(INDEX(AuthorList[Author Name],$A606),People[Full Name],0),"0000"),
", AuthorOrder: ",INDEX(AuthorList[Author Number],$A606),"}")))</f>
        <v>#REF!</v>
      </c>
      <c r="K606" t="e">
        <f>IF(INDEX(SamplingFeatures[Feature Code],$A606)="","",
CONCATENATE("  - &amp;SamplingFeatureID",TEXT($A606,"0000"),
" {","SamplingFeatureUUID:  ",CHAR(34),INDEX(SamplingFeatures[Sampling Feature UUID],$A606),CHAR(34),
", SamplingFeatureTypeCV:  ",CHAR(34),INDEX(SamplingFeatures[Sampling Feature Type],$A606),CHAR(34),
", SamplingFeatureCode:  ",CHAR(34),INDEX(SamplingFeatures[Feature Code],$A606),CHAR(34),
", SamplingFeatureName:  ",CHAR(34),INDEX(SamplingFeatures[Feature Name],$A606),CHAR(34),
", SamplingFeatureDescription:  ",CHAR(34),INDEX(SamplingFeatures[Feature Description],$A606),CHAR(34),
", SamplingFeatureGeotypeCV:  ",CHAR(34),INDEX(SamplingFeatures[Feature Geo Type],$A606),CHAR(34),
", FeatureGeometry:  ",CHAR(34),INDEX(SamplingFeatures[Feature Geometry],$A606),CHAR(34),
", Elevation_m:  ",CHAR(34),INDEX(SamplingFeatures[Elevation_m],$A606),CHAR(34),
", ElevationDatumCV:  ",CHAR(34),ElevationDatum,CHAR(34),"}"))</f>
        <v>#REF!</v>
      </c>
      <c r="L606" t="e">
        <f>IF(INDEX(SamplingFeatures[Sampling Feature Type],$A606)&lt;&gt;"Site","",
CONCATENATE("  - &amp;SiteID",TEXT(SUMPRODUCT(--($L$3:$L605&lt;&gt;"")),"0000"),
" {","SamplingFeatureID:  *SamplingFeatureID",TEXT($A606,"0000"),
", SiteTypeCV:  ",CHAR(34),INDEX(Sites[Site Type],$A606),CHAR(34),
", Latitude:  ",INDEX(Sites[Latitude],$A606),
", Longitude:  ",INDEX(Sites[Longitude],$A606),
", SRSName:  ",CHAR(34),LatLonDatum,CHAR(34),"}"))</f>
        <v>#REF!</v>
      </c>
      <c r="M606" t="e">
        <f>IF(INDEX(SamplingFeatures[Sampling Feature Type],$A606)&lt;&gt;"Specimen","",
CONCATENATE("  - &amp;SpecimenID",TEXT(SUMPRODUCT(--($M$3:$M605&lt;&gt;"")),"0000"),
" {","SamplingFeatureID:  *SamplingFeatureID",TEXT($A606,"0000"),
", SpecimenTypeCV:  ",CHAR(34),INDEX(Specimens[Specimen Type],$A606),CHAR(34),
", SpecimenMediumCV:  ",INDEX(Specimens[Specimen Medium],$A606),
", IsFieldSpecimen:  ",CHAR(34),INDEX(Specimens[Is Field Specimen?],$A606),CHAR(34),"}"))</f>
        <v>#REF!</v>
      </c>
      <c r="N606" t="e">
        <f>IF(COUNTA(SpatialOffsets[])=0,"", IF(INDEX(SpatialOffsets[Spatial Offset Type],$A606)="","",
CONCATENATE("  - &amp;SpatialOffsetID",TEXT($A606,"0000"),
" {","SpatialOffsetTypeCV:  ",CHAR(34),INDEX(SpatialOffsets[Spatial Offset Type],$A606),CHAR(34),
", Offset1Value:  ",INDEX(SpatialOffsets[Offset 1 Value],$A606),
", Offset1UnitID:  ",CHAR(34),INDEX(SpatialOffsets[Offset 1 Unit],$A606),CHAR(34),
", Offset2Value:  ",INDEX(SpatialOffsets[Offset 2 Value],$A606),
", Offset2UnitID:  ",CHAR(34),INDEX(SpatialOffsets[Offset 2 Unit],$A606),CHAR(34),
", Offset3Value:  ",INDEX(SpatialOffsets[Offset 3 Value],$A606),
", Offset3UnitID:  ",CHAR(34),INDEX(SpatialOffsets[Offset 3 Unit],$A606),CHAR(34),,"}")))</f>
        <v>#REF!</v>
      </c>
      <c r="O606" t="e">
        <f>IF(COUNTA(RelatedFeatures[])=0,"", IF(INDEX(RelatedFeatures[First Sampling Feature Code],$A606)="","",
CONCATENATE("  - &amp;RelationID",TEXT($A606,"0000"),
" {","SamplingFeatureID:  *SamplingFeatureID",TEXT(MATCH(INDEX(RelatedFeatures[First Sampling Feature Code],$A606),SamplingFeatures[Feature Code],0),"0000"),
", RelationshipTypeCV:  ",CHAR(34),INDEX(RelatedFeatures[Relationship Type],$A606),CHAR(34),
", RelatedFeatureID: *SamplingFeatureID",TEXT(MATCH(INDEX(RelatedFeatures[Second Sampling Feature Code],$A606),SamplingFeatures[Feature Code],0),"0000"),
", SpatialOffsetID:  ",IF(INDEX(RelatedFeatures[Offset Number],$A606)="","",CONCATENATE("*SpatialOffsetID",TEXT(INDEX(RelatedFeatures[Offset Number],$A606),"0000"))),"}")))</f>
        <v>#REF!</v>
      </c>
      <c r="P606" t="e">
        <f>IF(INDEX(Methods[Method Type],$A606)="","",
CONCATENATE("  - &amp;MethodID",TEXT($A606,"0000"),
" {","MethodTypeCV:  ",CHAR(34),INDEX(Methods[Method Type],$A606),CHAR(34),
", MethodCode:  ",CHAR(34),INDEX(Methods[Method Code],$A606),CHAR(34),
", MethodName:  ",CHAR(34),INDEX(Methods[Method Name],$A606),CHAR(34),
", MethodDescription:  ",CHAR(34),INDEX(Methods[Method Description],$A606),CHAR(34),
", MethodLink:  ",CHAR(34),INDEX(Methods[Method Link],$A606),CHAR(34),
", OrganizationID: *OrganizationID",TEXT(MATCH(INDEX(Methods[Organization Name],$A606),Organizations[Organization Name],0),"0000"),"}"))</f>
        <v>#REF!</v>
      </c>
      <c r="Q606" t="e">
        <f>IF(INDEX(Variables[Variable Type],$A606)="","",
CONCATENATE("  - &amp;VariableID",TEXT($A606,"0000"),
" {","VariableTypeCV:  ",CHAR(34),INDEX(Variables[Variable Type],$A606),CHAR(34),
", VariableCode:  ",CHAR(34),INDEX(Variables[Variable Code],$A606),CHAR(34),
", VariableNameCV:  ",CHAR(34),INDEX(Variables[Variable Name],$A606),CHAR(34),
", VariableDefinition:  ",CHAR(34),INDEX(Variables[Variable Definition],$A606),CHAR(34),
", SpecciationCV:  ",CHAR(34),INDEX(Variables[Speciation],$A606),CHAR(34),
", NoDataValue:  ",CHAR(34),INDEX(Variables[No Data Value],$A606),CHAR(34),"}"))</f>
        <v>#REF!</v>
      </c>
    </row>
    <row r="607" spans="1:17" x14ac:dyDescent="0.25">
      <c r="A607">
        <v>604</v>
      </c>
      <c r="D607" t="e">
        <f>IF(INDEX(People[First Name],$A607)="","",
CONCATENATE("  - &amp;PersonID",TEXT($A607,"0000"),
" {","PersonFirstName:  ",CHAR(34),INDEX(People[First Name],$A607),CHAR(34),
", PersonMiddleName:  ",CHAR(34),INDEX(People[Middle Name],$A607),CHAR(34),
", PersonLastName:  ",CHAR(34),INDEX(People[Last Name],$A607),CHAR(34),"}"))</f>
        <v>#REF!</v>
      </c>
      <c r="E607" t="e">
        <f>IF(INDEX(Organizations[Organization Type '[CV']],$A607)="","",
CONCATENATE("  - &amp;OrganizationID",TEXT($A607,"0000"),
" {","OrganizationTypeCV:  ",CHAR(34),INDEX(Organizations[Organization Type '[CV']],$A607),CHAR(34),
", OrganizationCode:  ",CHAR(34),INDEX(Organizations[Organization Code],$A607),CHAR(34),
", OrganizationName:  ",CHAR(34),INDEX(Organizations[Organization Name],$A607),CHAR(34),
", OrganizationDescription:  ",CHAR(34),INDEX(Organizations[Organization Description],$A607),CHAR(34),
", OrganizationLink:  ",CHAR(34),INDEX(Organizations[Organization Link],$A607),CHAR(34),"}"))</f>
        <v>#REF!</v>
      </c>
      <c r="F607" t="e">
        <f>IF(INDEX(People[First Name],$A607)="","",
CONCATENATE("  - &amp;AffiliationID",TEXT($A607,"0000"),
" {PersonID: *PersonID",TEXT($A607,"0000"),
", OrganizationID: *OrganizationID",TEXT(MATCH(INDEX(People[Organization Name],$A607),Organizations[Organization Name],0),"0000"),
", IsPrimaryOrganizationContact: , AffiliationStartDate: , AffiliationEndDate: , PrimaryPhone: ",
", PrimaryEmail: ",CHAR(34),INDEX(People[Primary Email],$A607),CHAR(34),
", PrimaryAddress: ",CHAR(34),INDEX(People[Primary Address],$A607),CHAR(34),
", PersonLink: }"))</f>
        <v>#REF!</v>
      </c>
      <c r="H607" t="e">
        <f>IF(COUNTA(CitationInformation)=0,"",IF(INDEX(AuthorList[Author Name],$A607)="","",
CONCATENATE("  - &amp;AuthorListID",TEXT($A607,"0000"),
"  {CitationID: *CitationID0001",
", PersonID: *PersonID",TEXT(MATCH(INDEX(AuthorList[Author Name],$A607),People[Full Name],0),"0000"),
", AuthorOrder: ",INDEX(AuthorList[Author Number],$A607),"}")))</f>
        <v>#REF!</v>
      </c>
      <c r="K607" t="e">
        <f>IF(INDEX(SamplingFeatures[Feature Code],$A607)="","",
CONCATENATE("  - &amp;SamplingFeatureID",TEXT($A607,"0000"),
" {","SamplingFeatureUUID:  ",CHAR(34),INDEX(SamplingFeatures[Sampling Feature UUID],$A607),CHAR(34),
", SamplingFeatureTypeCV:  ",CHAR(34),INDEX(SamplingFeatures[Sampling Feature Type],$A607),CHAR(34),
", SamplingFeatureCode:  ",CHAR(34),INDEX(SamplingFeatures[Feature Code],$A607),CHAR(34),
", SamplingFeatureName:  ",CHAR(34),INDEX(SamplingFeatures[Feature Name],$A607),CHAR(34),
", SamplingFeatureDescription:  ",CHAR(34),INDEX(SamplingFeatures[Feature Description],$A607),CHAR(34),
", SamplingFeatureGeotypeCV:  ",CHAR(34),INDEX(SamplingFeatures[Feature Geo Type],$A607),CHAR(34),
", FeatureGeometry:  ",CHAR(34),INDEX(SamplingFeatures[Feature Geometry],$A607),CHAR(34),
", Elevation_m:  ",CHAR(34),INDEX(SamplingFeatures[Elevation_m],$A607),CHAR(34),
", ElevationDatumCV:  ",CHAR(34),ElevationDatum,CHAR(34),"}"))</f>
        <v>#REF!</v>
      </c>
      <c r="L607" t="e">
        <f>IF(INDEX(SamplingFeatures[Sampling Feature Type],$A607)&lt;&gt;"Site","",
CONCATENATE("  - &amp;SiteID",TEXT(SUMPRODUCT(--($L$3:$L606&lt;&gt;"")),"0000"),
" {","SamplingFeatureID:  *SamplingFeatureID",TEXT($A607,"0000"),
", SiteTypeCV:  ",CHAR(34),INDEX(Sites[Site Type],$A607),CHAR(34),
", Latitude:  ",INDEX(Sites[Latitude],$A607),
", Longitude:  ",INDEX(Sites[Longitude],$A607),
", SRSName:  ",CHAR(34),LatLonDatum,CHAR(34),"}"))</f>
        <v>#REF!</v>
      </c>
      <c r="M607" t="e">
        <f>IF(INDEX(SamplingFeatures[Sampling Feature Type],$A607)&lt;&gt;"Specimen","",
CONCATENATE("  - &amp;SpecimenID",TEXT(SUMPRODUCT(--($M$3:$M606&lt;&gt;"")),"0000"),
" {","SamplingFeatureID:  *SamplingFeatureID",TEXT($A607,"0000"),
", SpecimenTypeCV:  ",CHAR(34),INDEX(Specimens[Specimen Type],$A607),CHAR(34),
", SpecimenMediumCV:  ",INDEX(Specimens[Specimen Medium],$A607),
", IsFieldSpecimen:  ",CHAR(34),INDEX(Specimens[Is Field Specimen?],$A607),CHAR(34),"}"))</f>
        <v>#REF!</v>
      </c>
      <c r="N607" t="e">
        <f>IF(COUNTA(SpatialOffsets[])=0,"", IF(INDEX(SpatialOffsets[Spatial Offset Type],$A607)="","",
CONCATENATE("  - &amp;SpatialOffsetID",TEXT($A607,"0000"),
" {","SpatialOffsetTypeCV:  ",CHAR(34),INDEX(SpatialOffsets[Spatial Offset Type],$A607),CHAR(34),
", Offset1Value:  ",INDEX(SpatialOffsets[Offset 1 Value],$A607),
", Offset1UnitID:  ",CHAR(34),INDEX(SpatialOffsets[Offset 1 Unit],$A607),CHAR(34),
", Offset2Value:  ",INDEX(SpatialOffsets[Offset 2 Value],$A607),
", Offset2UnitID:  ",CHAR(34),INDEX(SpatialOffsets[Offset 2 Unit],$A607),CHAR(34),
", Offset3Value:  ",INDEX(SpatialOffsets[Offset 3 Value],$A607),
", Offset3UnitID:  ",CHAR(34),INDEX(SpatialOffsets[Offset 3 Unit],$A607),CHAR(34),,"}")))</f>
        <v>#REF!</v>
      </c>
      <c r="O607" t="e">
        <f>IF(COUNTA(RelatedFeatures[])=0,"", IF(INDEX(RelatedFeatures[First Sampling Feature Code],$A607)="","",
CONCATENATE("  - &amp;RelationID",TEXT($A607,"0000"),
" {","SamplingFeatureID:  *SamplingFeatureID",TEXT(MATCH(INDEX(RelatedFeatures[First Sampling Feature Code],$A607),SamplingFeatures[Feature Code],0),"0000"),
", RelationshipTypeCV:  ",CHAR(34),INDEX(RelatedFeatures[Relationship Type],$A607),CHAR(34),
", RelatedFeatureID: *SamplingFeatureID",TEXT(MATCH(INDEX(RelatedFeatures[Second Sampling Feature Code],$A607),SamplingFeatures[Feature Code],0),"0000"),
", SpatialOffsetID:  ",IF(INDEX(RelatedFeatures[Offset Number],$A607)="","",CONCATENATE("*SpatialOffsetID",TEXT(INDEX(RelatedFeatures[Offset Number],$A607),"0000"))),"}")))</f>
        <v>#REF!</v>
      </c>
      <c r="P607" t="e">
        <f>IF(INDEX(Methods[Method Type],$A607)="","",
CONCATENATE("  - &amp;MethodID",TEXT($A607,"0000"),
" {","MethodTypeCV:  ",CHAR(34),INDEX(Methods[Method Type],$A607),CHAR(34),
", MethodCode:  ",CHAR(34),INDEX(Methods[Method Code],$A607),CHAR(34),
", MethodName:  ",CHAR(34),INDEX(Methods[Method Name],$A607),CHAR(34),
", MethodDescription:  ",CHAR(34),INDEX(Methods[Method Description],$A607),CHAR(34),
", MethodLink:  ",CHAR(34),INDEX(Methods[Method Link],$A607),CHAR(34),
", OrganizationID: *OrganizationID",TEXT(MATCH(INDEX(Methods[Organization Name],$A607),Organizations[Organization Name],0),"0000"),"}"))</f>
        <v>#REF!</v>
      </c>
      <c r="Q607" t="e">
        <f>IF(INDEX(Variables[Variable Type],$A607)="","",
CONCATENATE("  - &amp;VariableID",TEXT($A607,"0000"),
" {","VariableTypeCV:  ",CHAR(34),INDEX(Variables[Variable Type],$A607),CHAR(34),
", VariableCode:  ",CHAR(34),INDEX(Variables[Variable Code],$A607),CHAR(34),
", VariableNameCV:  ",CHAR(34),INDEX(Variables[Variable Name],$A607),CHAR(34),
", VariableDefinition:  ",CHAR(34),INDEX(Variables[Variable Definition],$A607),CHAR(34),
", SpecciationCV:  ",CHAR(34),INDEX(Variables[Speciation],$A607),CHAR(34),
", NoDataValue:  ",CHAR(34),INDEX(Variables[No Data Value],$A607),CHAR(34),"}"))</f>
        <v>#REF!</v>
      </c>
    </row>
    <row r="608" spans="1:17" x14ac:dyDescent="0.25">
      <c r="A608">
        <v>605</v>
      </c>
      <c r="D608" t="e">
        <f>IF(INDEX(People[First Name],$A608)="","",
CONCATENATE("  - &amp;PersonID",TEXT($A608,"0000"),
" {","PersonFirstName:  ",CHAR(34),INDEX(People[First Name],$A608),CHAR(34),
", PersonMiddleName:  ",CHAR(34),INDEX(People[Middle Name],$A608),CHAR(34),
", PersonLastName:  ",CHAR(34),INDEX(People[Last Name],$A608),CHAR(34),"}"))</f>
        <v>#REF!</v>
      </c>
      <c r="E608" t="e">
        <f>IF(INDEX(Organizations[Organization Type '[CV']],$A608)="","",
CONCATENATE("  - &amp;OrganizationID",TEXT($A608,"0000"),
" {","OrganizationTypeCV:  ",CHAR(34),INDEX(Organizations[Organization Type '[CV']],$A608),CHAR(34),
", OrganizationCode:  ",CHAR(34),INDEX(Organizations[Organization Code],$A608),CHAR(34),
", OrganizationName:  ",CHAR(34),INDEX(Organizations[Organization Name],$A608),CHAR(34),
", OrganizationDescription:  ",CHAR(34),INDEX(Organizations[Organization Description],$A608),CHAR(34),
", OrganizationLink:  ",CHAR(34),INDEX(Organizations[Organization Link],$A608),CHAR(34),"}"))</f>
        <v>#REF!</v>
      </c>
      <c r="F608" t="e">
        <f>IF(INDEX(People[First Name],$A608)="","",
CONCATENATE("  - &amp;AffiliationID",TEXT($A608,"0000"),
" {PersonID: *PersonID",TEXT($A608,"0000"),
", OrganizationID: *OrganizationID",TEXT(MATCH(INDEX(People[Organization Name],$A608),Organizations[Organization Name],0),"0000"),
", IsPrimaryOrganizationContact: , AffiliationStartDate: , AffiliationEndDate: , PrimaryPhone: ",
", PrimaryEmail: ",CHAR(34),INDEX(People[Primary Email],$A608),CHAR(34),
", PrimaryAddress: ",CHAR(34),INDEX(People[Primary Address],$A608),CHAR(34),
", PersonLink: }"))</f>
        <v>#REF!</v>
      </c>
      <c r="H608" t="e">
        <f>IF(COUNTA(CitationInformation)=0,"",IF(INDEX(AuthorList[Author Name],$A608)="","",
CONCATENATE("  - &amp;AuthorListID",TEXT($A608,"0000"),
"  {CitationID: *CitationID0001",
", PersonID: *PersonID",TEXT(MATCH(INDEX(AuthorList[Author Name],$A608),People[Full Name],0),"0000"),
", AuthorOrder: ",INDEX(AuthorList[Author Number],$A608),"}")))</f>
        <v>#REF!</v>
      </c>
      <c r="K608" t="e">
        <f>IF(INDEX(SamplingFeatures[Feature Code],$A608)="","",
CONCATENATE("  - &amp;SamplingFeatureID",TEXT($A608,"0000"),
" {","SamplingFeatureUUID:  ",CHAR(34),INDEX(SamplingFeatures[Sampling Feature UUID],$A608),CHAR(34),
", SamplingFeatureTypeCV:  ",CHAR(34),INDEX(SamplingFeatures[Sampling Feature Type],$A608),CHAR(34),
", SamplingFeatureCode:  ",CHAR(34),INDEX(SamplingFeatures[Feature Code],$A608),CHAR(34),
", SamplingFeatureName:  ",CHAR(34),INDEX(SamplingFeatures[Feature Name],$A608),CHAR(34),
", SamplingFeatureDescription:  ",CHAR(34),INDEX(SamplingFeatures[Feature Description],$A608),CHAR(34),
", SamplingFeatureGeotypeCV:  ",CHAR(34),INDEX(SamplingFeatures[Feature Geo Type],$A608),CHAR(34),
", FeatureGeometry:  ",CHAR(34),INDEX(SamplingFeatures[Feature Geometry],$A608),CHAR(34),
", Elevation_m:  ",CHAR(34),INDEX(SamplingFeatures[Elevation_m],$A608),CHAR(34),
", ElevationDatumCV:  ",CHAR(34),ElevationDatum,CHAR(34),"}"))</f>
        <v>#REF!</v>
      </c>
      <c r="L608" t="e">
        <f>IF(INDEX(SamplingFeatures[Sampling Feature Type],$A608)&lt;&gt;"Site","",
CONCATENATE("  - &amp;SiteID",TEXT(SUMPRODUCT(--($L$3:$L607&lt;&gt;"")),"0000"),
" {","SamplingFeatureID:  *SamplingFeatureID",TEXT($A608,"0000"),
", SiteTypeCV:  ",CHAR(34),INDEX(Sites[Site Type],$A608),CHAR(34),
", Latitude:  ",INDEX(Sites[Latitude],$A608),
", Longitude:  ",INDEX(Sites[Longitude],$A608),
", SRSName:  ",CHAR(34),LatLonDatum,CHAR(34),"}"))</f>
        <v>#REF!</v>
      </c>
      <c r="M608" t="e">
        <f>IF(INDEX(SamplingFeatures[Sampling Feature Type],$A608)&lt;&gt;"Specimen","",
CONCATENATE("  - &amp;SpecimenID",TEXT(SUMPRODUCT(--($M$3:$M607&lt;&gt;"")),"0000"),
" {","SamplingFeatureID:  *SamplingFeatureID",TEXT($A608,"0000"),
", SpecimenTypeCV:  ",CHAR(34),INDEX(Specimens[Specimen Type],$A608),CHAR(34),
", SpecimenMediumCV:  ",INDEX(Specimens[Specimen Medium],$A608),
", IsFieldSpecimen:  ",CHAR(34),INDEX(Specimens[Is Field Specimen?],$A608),CHAR(34),"}"))</f>
        <v>#REF!</v>
      </c>
      <c r="N608" t="e">
        <f>IF(COUNTA(SpatialOffsets[])=0,"", IF(INDEX(SpatialOffsets[Spatial Offset Type],$A608)="","",
CONCATENATE("  - &amp;SpatialOffsetID",TEXT($A608,"0000"),
" {","SpatialOffsetTypeCV:  ",CHAR(34),INDEX(SpatialOffsets[Spatial Offset Type],$A608),CHAR(34),
", Offset1Value:  ",INDEX(SpatialOffsets[Offset 1 Value],$A608),
", Offset1UnitID:  ",CHAR(34),INDEX(SpatialOffsets[Offset 1 Unit],$A608),CHAR(34),
", Offset2Value:  ",INDEX(SpatialOffsets[Offset 2 Value],$A608),
", Offset2UnitID:  ",CHAR(34),INDEX(SpatialOffsets[Offset 2 Unit],$A608),CHAR(34),
", Offset3Value:  ",INDEX(SpatialOffsets[Offset 3 Value],$A608),
", Offset3UnitID:  ",CHAR(34),INDEX(SpatialOffsets[Offset 3 Unit],$A608),CHAR(34),,"}")))</f>
        <v>#REF!</v>
      </c>
      <c r="O608" t="e">
        <f>IF(COUNTA(RelatedFeatures[])=0,"", IF(INDEX(RelatedFeatures[First Sampling Feature Code],$A608)="","",
CONCATENATE("  - &amp;RelationID",TEXT($A608,"0000"),
" {","SamplingFeatureID:  *SamplingFeatureID",TEXT(MATCH(INDEX(RelatedFeatures[First Sampling Feature Code],$A608),SamplingFeatures[Feature Code],0),"0000"),
", RelationshipTypeCV:  ",CHAR(34),INDEX(RelatedFeatures[Relationship Type],$A608),CHAR(34),
", RelatedFeatureID: *SamplingFeatureID",TEXT(MATCH(INDEX(RelatedFeatures[Second Sampling Feature Code],$A608),SamplingFeatures[Feature Code],0),"0000"),
", SpatialOffsetID:  ",IF(INDEX(RelatedFeatures[Offset Number],$A608)="","",CONCATENATE("*SpatialOffsetID",TEXT(INDEX(RelatedFeatures[Offset Number],$A608),"0000"))),"}")))</f>
        <v>#REF!</v>
      </c>
      <c r="P608" t="e">
        <f>IF(INDEX(Methods[Method Type],$A608)="","",
CONCATENATE("  - &amp;MethodID",TEXT($A608,"0000"),
" {","MethodTypeCV:  ",CHAR(34),INDEX(Methods[Method Type],$A608),CHAR(34),
", MethodCode:  ",CHAR(34),INDEX(Methods[Method Code],$A608),CHAR(34),
", MethodName:  ",CHAR(34),INDEX(Methods[Method Name],$A608),CHAR(34),
", MethodDescription:  ",CHAR(34),INDEX(Methods[Method Description],$A608),CHAR(34),
", MethodLink:  ",CHAR(34),INDEX(Methods[Method Link],$A608),CHAR(34),
", OrganizationID: *OrganizationID",TEXT(MATCH(INDEX(Methods[Organization Name],$A608),Organizations[Organization Name],0),"0000"),"}"))</f>
        <v>#REF!</v>
      </c>
      <c r="Q608" t="e">
        <f>IF(INDEX(Variables[Variable Type],$A608)="","",
CONCATENATE("  - &amp;VariableID",TEXT($A608,"0000"),
" {","VariableTypeCV:  ",CHAR(34),INDEX(Variables[Variable Type],$A608),CHAR(34),
", VariableCode:  ",CHAR(34),INDEX(Variables[Variable Code],$A608),CHAR(34),
", VariableNameCV:  ",CHAR(34),INDEX(Variables[Variable Name],$A608),CHAR(34),
", VariableDefinition:  ",CHAR(34),INDEX(Variables[Variable Definition],$A608),CHAR(34),
", SpecciationCV:  ",CHAR(34),INDEX(Variables[Speciation],$A608),CHAR(34),
", NoDataValue:  ",CHAR(34),INDEX(Variables[No Data Value],$A608),CHAR(34),"}"))</f>
        <v>#REF!</v>
      </c>
    </row>
    <row r="609" spans="1:17" x14ac:dyDescent="0.25">
      <c r="A609">
        <v>606</v>
      </c>
      <c r="D609" t="e">
        <f>IF(INDEX(People[First Name],$A609)="","",
CONCATENATE("  - &amp;PersonID",TEXT($A609,"0000"),
" {","PersonFirstName:  ",CHAR(34),INDEX(People[First Name],$A609),CHAR(34),
", PersonMiddleName:  ",CHAR(34),INDEX(People[Middle Name],$A609),CHAR(34),
", PersonLastName:  ",CHAR(34),INDEX(People[Last Name],$A609),CHAR(34),"}"))</f>
        <v>#REF!</v>
      </c>
      <c r="E609" t="e">
        <f>IF(INDEX(Organizations[Organization Type '[CV']],$A609)="","",
CONCATENATE("  - &amp;OrganizationID",TEXT($A609,"0000"),
" {","OrganizationTypeCV:  ",CHAR(34),INDEX(Organizations[Organization Type '[CV']],$A609),CHAR(34),
", OrganizationCode:  ",CHAR(34),INDEX(Organizations[Organization Code],$A609),CHAR(34),
", OrganizationName:  ",CHAR(34),INDEX(Organizations[Organization Name],$A609),CHAR(34),
", OrganizationDescription:  ",CHAR(34),INDEX(Organizations[Organization Description],$A609),CHAR(34),
", OrganizationLink:  ",CHAR(34),INDEX(Organizations[Organization Link],$A609),CHAR(34),"}"))</f>
        <v>#REF!</v>
      </c>
      <c r="F609" t="e">
        <f>IF(INDEX(People[First Name],$A609)="","",
CONCATENATE("  - &amp;AffiliationID",TEXT($A609,"0000"),
" {PersonID: *PersonID",TEXT($A609,"0000"),
", OrganizationID: *OrganizationID",TEXT(MATCH(INDEX(People[Organization Name],$A609),Organizations[Organization Name],0),"0000"),
", IsPrimaryOrganizationContact: , AffiliationStartDate: , AffiliationEndDate: , PrimaryPhone: ",
", PrimaryEmail: ",CHAR(34),INDEX(People[Primary Email],$A609),CHAR(34),
", PrimaryAddress: ",CHAR(34),INDEX(People[Primary Address],$A609),CHAR(34),
", PersonLink: }"))</f>
        <v>#REF!</v>
      </c>
      <c r="H609" t="e">
        <f>IF(COUNTA(CitationInformation)=0,"",IF(INDEX(AuthorList[Author Name],$A609)="","",
CONCATENATE("  - &amp;AuthorListID",TEXT($A609,"0000"),
"  {CitationID: *CitationID0001",
", PersonID: *PersonID",TEXT(MATCH(INDEX(AuthorList[Author Name],$A609),People[Full Name],0),"0000"),
", AuthorOrder: ",INDEX(AuthorList[Author Number],$A609),"}")))</f>
        <v>#REF!</v>
      </c>
      <c r="K609" t="e">
        <f>IF(INDEX(SamplingFeatures[Feature Code],$A609)="","",
CONCATENATE("  - &amp;SamplingFeatureID",TEXT($A609,"0000"),
" {","SamplingFeatureUUID:  ",CHAR(34),INDEX(SamplingFeatures[Sampling Feature UUID],$A609),CHAR(34),
", SamplingFeatureTypeCV:  ",CHAR(34),INDEX(SamplingFeatures[Sampling Feature Type],$A609),CHAR(34),
", SamplingFeatureCode:  ",CHAR(34),INDEX(SamplingFeatures[Feature Code],$A609),CHAR(34),
", SamplingFeatureName:  ",CHAR(34),INDEX(SamplingFeatures[Feature Name],$A609),CHAR(34),
", SamplingFeatureDescription:  ",CHAR(34),INDEX(SamplingFeatures[Feature Description],$A609),CHAR(34),
", SamplingFeatureGeotypeCV:  ",CHAR(34),INDEX(SamplingFeatures[Feature Geo Type],$A609),CHAR(34),
", FeatureGeometry:  ",CHAR(34),INDEX(SamplingFeatures[Feature Geometry],$A609),CHAR(34),
", Elevation_m:  ",CHAR(34),INDEX(SamplingFeatures[Elevation_m],$A609),CHAR(34),
", ElevationDatumCV:  ",CHAR(34),ElevationDatum,CHAR(34),"}"))</f>
        <v>#REF!</v>
      </c>
      <c r="L609" t="e">
        <f>IF(INDEX(SamplingFeatures[Sampling Feature Type],$A609)&lt;&gt;"Site","",
CONCATENATE("  - &amp;SiteID",TEXT(SUMPRODUCT(--($L$3:$L608&lt;&gt;"")),"0000"),
" {","SamplingFeatureID:  *SamplingFeatureID",TEXT($A609,"0000"),
", SiteTypeCV:  ",CHAR(34),INDEX(Sites[Site Type],$A609),CHAR(34),
", Latitude:  ",INDEX(Sites[Latitude],$A609),
", Longitude:  ",INDEX(Sites[Longitude],$A609),
", SRSName:  ",CHAR(34),LatLonDatum,CHAR(34),"}"))</f>
        <v>#REF!</v>
      </c>
      <c r="M609" t="e">
        <f>IF(INDEX(SamplingFeatures[Sampling Feature Type],$A609)&lt;&gt;"Specimen","",
CONCATENATE("  - &amp;SpecimenID",TEXT(SUMPRODUCT(--($M$3:$M608&lt;&gt;"")),"0000"),
" {","SamplingFeatureID:  *SamplingFeatureID",TEXT($A609,"0000"),
", SpecimenTypeCV:  ",CHAR(34),INDEX(Specimens[Specimen Type],$A609),CHAR(34),
", SpecimenMediumCV:  ",INDEX(Specimens[Specimen Medium],$A609),
", IsFieldSpecimen:  ",CHAR(34),INDEX(Specimens[Is Field Specimen?],$A609),CHAR(34),"}"))</f>
        <v>#REF!</v>
      </c>
      <c r="N609" t="e">
        <f>IF(COUNTA(SpatialOffsets[])=0,"", IF(INDEX(SpatialOffsets[Spatial Offset Type],$A609)="","",
CONCATENATE("  - &amp;SpatialOffsetID",TEXT($A609,"0000"),
" {","SpatialOffsetTypeCV:  ",CHAR(34),INDEX(SpatialOffsets[Spatial Offset Type],$A609),CHAR(34),
", Offset1Value:  ",INDEX(SpatialOffsets[Offset 1 Value],$A609),
", Offset1UnitID:  ",CHAR(34),INDEX(SpatialOffsets[Offset 1 Unit],$A609),CHAR(34),
", Offset2Value:  ",INDEX(SpatialOffsets[Offset 2 Value],$A609),
", Offset2UnitID:  ",CHAR(34),INDEX(SpatialOffsets[Offset 2 Unit],$A609),CHAR(34),
", Offset3Value:  ",INDEX(SpatialOffsets[Offset 3 Value],$A609),
", Offset3UnitID:  ",CHAR(34),INDEX(SpatialOffsets[Offset 3 Unit],$A609),CHAR(34),,"}")))</f>
        <v>#REF!</v>
      </c>
      <c r="O609" t="e">
        <f>IF(COUNTA(RelatedFeatures[])=0,"", IF(INDEX(RelatedFeatures[First Sampling Feature Code],$A609)="","",
CONCATENATE("  - &amp;RelationID",TEXT($A609,"0000"),
" {","SamplingFeatureID:  *SamplingFeatureID",TEXT(MATCH(INDEX(RelatedFeatures[First Sampling Feature Code],$A609),SamplingFeatures[Feature Code],0),"0000"),
", RelationshipTypeCV:  ",CHAR(34),INDEX(RelatedFeatures[Relationship Type],$A609),CHAR(34),
", RelatedFeatureID: *SamplingFeatureID",TEXT(MATCH(INDEX(RelatedFeatures[Second Sampling Feature Code],$A609),SamplingFeatures[Feature Code],0),"0000"),
", SpatialOffsetID:  ",IF(INDEX(RelatedFeatures[Offset Number],$A609)="","",CONCATENATE("*SpatialOffsetID",TEXT(INDEX(RelatedFeatures[Offset Number],$A609),"0000"))),"}")))</f>
        <v>#REF!</v>
      </c>
      <c r="P609" t="e">
        <f>IF(INDEX(Methods[Method Type],$A609)="","",
CONCATENATE("  - &amp;MethodID",TEXT($A609,"0000"),
" {","MethodTypeCV:  ",CHAR(34),INDEX(Methods[Method Type],$A609),CHAR(34),
", MethodCode:  ",CHAR(34),INDEX(Methods[Method Code],$A609),CHAR(34),
", MethodName:  ",CHAR(34),INDEX(Methods[Method Name],$A609),CHAR(34),
", MethodDescription:  ",CHAR(34),INDEX(Methods[Method Description],$A609),CHAR(34),
", MethodLink:  ",CHAR(34),INDEX(Methods[Method Link],$A609),CHAR(34),
", OrganizationID: *OrganizationID",TEXT(MATCH(INDEX(Methods[Organization Name],$A609),Organizations[Organization Name],0),"0000"),"}"))</f>
        <v>#REF!</v>
      </c>
      <c r="Q609" t="e">
        <f>IF(INDEX(Variables[Variable Type],$A609)="","",
CONCATENATE("  - &amp;VariableID",TEXT($A609,"0000"),
" {","VariableTypeCV:  ",CHAR(34),INDEX(Variables[Variable Type],$A609),CHAR(34),
", VariableCode:  ",CHAR(34),INDEX(Variables[Variable Code],$A609),CHAR(34),
", VariableNameCV:  ",CHAR(34),INDEX(Variables[Variable Name],$A609),CHAR(34),
", VariableDefinition:  ",CHAR(34),INDEX(Variables[Variable Definition],$A609),CHAR(34),
", SpecciationCV:  ",CHAR(34),INDEX(Variables[Speciation],$A609),CHAR(34),
", NoDataValue:  ",CHAR(34),INDEX(Variables[No Data Value],$A609),CHAR(34),"}"))</f>
        <v>#REF!</v>
      </c>
    </row>
    <row r="610" spans="1:17" x14ac:dyDescent="0.25">
      <c r="A610">
        <v>607</v>
      </c>
      <c r="D610" t="e">
        <f>IF(INDEX(People[First Name],$A610)="","",
CONCATENATE("  - &amp;PersonID",TEXT($A610,"0000"),
" {","PersonFirstName:  ",CHAR(34),INDEX(People[First Name],$A610),CHAR(34),
", PersonMiddleName:  ",CHAR(34),INDEX(People[Middle Name],$A610),CHAR(34),
", PersonLastName:  ",CHAR(34),INDEX(People[Last Name],$A610),CHAR(34),"}"))</f>
        <v>#REF!</v>
      </c>
      <c r="E610" t="e">
        <f>IF(INDEX(Organizations[Organization Type '[CV']],$A610)="","",
CONCATENATE("  - &amp;OrganizationID",TEXT($A610,"0000"),
" {","OrganizationTypeCV:  ",CHAR(34),INDEX(Organizations[Organization Type '[CV']],$A610),CHAR(34),
", OrganizationCode:  ",CHAR(34),INDEX(Organizations[Organization Code],$A610),CHAR(34),
", OrganizationName:  ",CHAR(34),INDEX(Organizations[Organization Name],$A610),CHAR(34),
", OrganizationDescription:  ",CHAR(34),INDEX(Organizations[Organization Description],$A610),CHAR(34),
", OrganizationLink:  ",CHAR(34),INDEX(Organizations[Organization Link],$A610),CHAR(34),"}"))</f>
        <v>#REF!</v>
      </c>
      <c r="F610" t="e">
        <f>IF(INDEX(People[First Name],$A610)="","",
CONCATENATE("  - &amp;AffiliationID",TEXT($A610,"0000"),
" {PersonID: *PersonID",TEXT($A610,"0000"),
", OrganizationID: *OrganizationID",TEXT(MATCH(INDEX(People[Organization Name],$A610),Organizations[Organization Name],0),"0000"),
", IsPrimaryOrganizationContact: , AffiliationStartDate: , AffiliationEndDate: , PrimaryPhone: ",
", PrimaryEmail: ",CHAR(34),INDEX(People[Primary Email],$A610),CHAR(34),
", PrimaryAddress: ",CHAR(34),INDEX(People[Primary Address],$A610),CHAR(34),
", PersonLink: }"))</f>
        <v>#REF!</v>
      </c>
      <c r="H610" t="e">
        <f>IF(COUNTA(CitationInformation)=0,"",IF(INDEX(AuthorList[Author Name],$A610)="","",
CONCATENATE("  - &amp;AuthorListID",TEXT($A610,"0000"),
"  {CitationID: *CitationID0001",
", PersonID: *PersonID",TEXT(MATCH(INDEX(AuthorList[Author Name],$A610),People[Full Name],0),"0000"),
", AuthorOrder: ",INDEX(AuthorList[Author Number],$A610),"}")))</f>
        <v>#REF!</v>
      </c>
      <c r="K610" t="e">
        <f>IF(INDEX(SamplingFeatures[Feature Code],$A610)="","",
CONCATENATE("  - &amp;SamplingFeatureID",TEXT($A610,"0000"),
" {","SamplingFeatureUUID:  ",CHAR(34),INDEX(SamplingFeatures[Sampling Feature UUID],$A610),CHAR(34),
", SamplingFeatureTypeCV:  ",CHAR(34),INDEX(SamplingFeatures[Sampling Feature Type],$A610),CHAR(34),
", SamplingFeatureCode:  ",CHAR(34),INDEX(SamplingFeatures[Feature Code],$A610),CHAR(34),
", SamplingFeatureName:  ",CHAR(34),INDEX(SamplingFeatures[Feature Name],$A610),CHAR(34),
", SamplingFeatureDescription:  ",CHAR(34),INDEX(SamplingFeatures[Feature Description],$A610),CHAR(34),
", SamplingFeatureGeotypeCV:  ",CHAR(34),INDEX(SamplingFeatures[Feature Geo Type],$A610),CHAR(34),
", FeatureGeometry:  ",CHAR(34),INDEX(SamplingFeatures[Feature Geometry],$A610),CHAR(34),
", Elevation_m:  ",CHAR(34),INDEX(SamplingFeatures[Elevation_m],$A610),CHAR(34),
", ElevationDatumCV:  ",CHAR(34),ElevationDatum,CHAR(34),"}"))</f>
        <v>#REF!</v>
      </c>
      <c r="L610" t="e">
        <f>IF(INDEX(SamplingFeatures[Sampling Feature Type],$A610)&lt;&gt;"Site","",
CONCATENATE("  - &amp;SiteID",TEXT(SUMPRODUCT(--($L$3:$L609&lt;&gt;"")),"0000"),
" {","SamplingFeatureID:  *SamplingFeatureID",TEXT($A610,"0000"),
", SiteTypeCV:  ",CHAR(34),INDEX(Sites[Site Type],$A610),CHAR(34),
", Latitude:  ",INDEX(Sites[Latitude],$A610),
", Longitude:  ",INDEX(Sites[Longitude],$A610),
", SRSName:  ",CHAR(34),LatLonDatum,CHAR(34),"}"))</f>
        <v>#REF!</v>
      </c>
      <c r="M610" t="e">
        <f>IF(INDEX(SamplingFeatures[Sampling Feature Type],$A610)&lt;&gt;"Specimen","",
CONCATENATE("  - &amp;SpecimenID",TEXT(SUMPRODUCT(--($M$3:$M609&lt;&gt;"")),"0000"),
" {","SamplingFeatureID:  *SamplingFeatureID",TEXT($A610,"0000"),
", SpecimenTypeCV:  ",CHAR(34),INDEX(Specimens[Specimen Type],$A610),CHAR(34),
", SpecimenMediumCV:  ",INDEX(Specimens[Specimen Medium],$A610),
", IsFieldSpecimen:  ",CHAR(34),INDEX(Specimens[Is Field Specimen?],$A610),CHAR(34),"}"))</f>
        <v>#REF!</v>
      </c>
      <c r="N610" t="e">
        <f>IF(COUNTA(SpatialOffsets[])=0,"", IF(INDEX(SpatialOffsets[Spatial Offset Type],$A610)="","",
CONCATENATE("  - &amp;SpatialOffsetID",TEXT($A610,"0000"),
" {","SpatialOffsetTypeCV:  ",CHAR(34),INDEX(SpatialOffsets[Spatial Offset Type],$A610),CHAR(34),
", Offset1Value:  ",INDEX(SpatialOffsets[Offset 1 Value],$A610),
", Offset1UnitID:  ",CHAR(34),INDEX(SpatialOffsets[Offset 1 Unit],$A610),CHAR(34),
", Offset2Value:  ",INDEX(SpatialOffsets[Offset 2 Value],$A610),
", Offset2UnitID:  ",CHAR(34),INDEX(SpatialOffsets[Offset 2 Unit],$A610),CHAR(34),
", Offset3Value:  ",INDEX(SpatialOffsets[Offset 3 Value],$A610),
", Offset3UnitID:  ",CHAR(34),INDEX(SpatialOffsets[Offset 3 Unit],$A610),CHAR(34),,"}")))</f>
        <v>#REF!</v>
      </c>
      <c r="O610" t="e">
        <f>IF(COUNTA(RelatedFeatures[])=0,"", IF(INDEX(RelatedFeatures[First Sampling Feature Code],$A610)="","",
CONCATENATE("  - &amp;RelationID",TEXT($A610,"0000"),
" {","SamplingFeatureID:  *SamplingFeatureID",TEXT(MATCH(INDEX(RelatedFeatures[First Sampling Feature Code],$A610),SamplingFeatures[Feature Code],0),"0000"),
", RelationshipTypeCV:  ",CHAR(34),INDEX(RelatedFeatures[Relationship Type],$A610),CHAR(34),
", RelatedFeatureID: *SamplingFeatureID",TEXT(MATCH(INDEX(RelatedFeatures[Second Sampling Feature Code],$A610),SamplingFeatures[Feature Code],0),"0000"),
", SpatialOffsetID:  ",IF(INDEX(RelatedFeatures[Offset Number],$A610)="","",CONCATENATE("*SpatialOffsetID",TEXT(INDEX(RelatedFeatures[Offset Number],$A610),"0000"))),"}")))</f>
        <v>#REF!</v>
      </c>
      <c r="P610" t="e">
        <f>IF(INDEX(Methods[Method Type],$A610)="","",
CONCATENATE("  - &amp;MethodID",TEXT($A610,"0000"),
" {","MethodTypeCV:  ",CHAR(34),INDEX(Methods[Method Type],$A610),CHAR(34),
", MethodCode:  ",CHAR(34),INDEX(Methods[Method Code],$A610),CHAR(34),
", MethodName:  ",CHAR(34),INDEX(Methods[Method Name],$A610),CHAR(34),
", MethodDescription:  ",CHAR(34),INDEX(Methods[Method Description],$A610),CHAR(34),
", MethodLink:  ",CHAR(34),INDEX(Methods[Method Link],$A610),CHAR(34),
", OrganizationID: *OrganizationID",TEXT(MATCH(INDEX(Methods[Organization Name],$A610),Organizations[Organization Name],0),"0000"),"}"))</f>
        <v>#REF!</v>
      </c>
      <c r="Q610" t="e">
        <f>IF(INDEX(Variables[Variable Type],$A610)="","",
CONCATENATE("  - &amp;VariableID",TEXT($A610,"0000"),
" {","VariableTypeCV:  ",CHAR(34),INDEX(Variables[Variable Type],$A610),CHAR(34),
", VariableCode:  ",CHAR(34),INDEX(Variables[Variable Code],$A610),CHAR(34),
", VariableNameCV:  ",CHAR(34),INDEX(Variables[Variable Name],$A610),CHAR(34),
", VariableDefinition:  ",CHAR(34),INDEX(Variables[Variable Definition],$A610),CHAR(34),
", SpecciationCV:  ",CHAR(34),INDEX(Variables[Speciation],$A610),CHAR(34),
", NoDataValue:  ",CHAR(34),INDEX(Variables[No Data Value],$A610),CHAR(34),"}"))</f>
        <v>#REF!</v>
      </c>
    </row>
    <row r="611" spans="1:17" x14ac:dyDescent="0.25">
      <c r="A611">
        <v>608</v>
      </c>
      <c r="D611" t="e">
        <f>IF(INDEX(People[First Name],$A611)="","",
CONCATENATE("  - &amp;PersonID",TEXT($A611,"0000"),
" {","PersonFirstName:  ",CHAR(34),INDEX(People[First Name],$A611),CHAR(34),
", PersonMiddleName:  ",CHAR(34),INDEX(People[Middle Name],$A611),CHAR(34),
", PersonLastName:  ",CHAR(34),INDEX(People[Last Name],$A611),CHAR(34),"}"))</f>
        <v>#REF!</v>
      </c>
      <c r="E611" t="e">
        <f>IF(INDEX(Organizations[Organization Type '[CV']],$A611)="","",
CONCATENATE("  - &amp;OrganizationID",TEXT($A611,"0000"),
" {","OrganizationTypeCV:  ",CHAR(34),INDEX(Organizations[Organization Type '[CV']],$A611),CHAR(34),
", OrganizationCode:  ",CHAR(34),INDEX(Organizations[Organization Code],$A611),CHAR(34),
", OrganizationName:  ",CHAR(34),INDEX(Organizations[Organization Name],$A611),CHAR(34),
", OrganizationDescription:  ",CHAR(34),INDEX(Organizations[Organization Description],$A611),CHAR(34),
", OrganizationLink:  ",CHAR(34),INDEX(Organizations[Organization Link],$A611),CHAR(34),"}"))</f>
        <v>#REF!</v>
      </c>
      <c r="F611" t="e">
        <f>IF(INDEX(People[First Name],$A611)="","",
CONCATENATE("  - &amp;AffiliationID",TEXT($A611,"0000"),
" {PersonID: *PersonID",TEXT($A611,"0000"),
", OrganizationID: *OrganizationID",TEXT(MATCH(INDEX(People[Organization Name],$A611),Organizations[Organization Name],0),"0000"),
", IsPrimaryOrganizationContact: , AffiliationStartDate: , AffiliationEndDate: , PrimaryPhone: ",
", PrimaryEmail: ",CHAR(34),INDEX(People[Primary Email],$A611),CHAR(34),
", PrimaryAddress: ",CHAR(34),INDEX(People[Primary Address],$A611),CHAR(34),
", PersonLink: }"))</f>
        <v>#REF!</v>
      </c>
      <c r="H611" t="e">
        <f>IF(COUNTA(CitationInformation)=0,"",IF(INDEX(AuthorList[Author Name],$A611)="","",
CONCATENATE("  - &amp;AuthorListID",TEXT($A611,"0000"),
"  {CitationID: *CitationID0001",
", PersonID: *PersonID",TEXT(MATCH(INDEX(AuthorList[Author Name],$A611),People[Full Name],0),"0000"),
", AuthorOrder: ",INDEX(AuthorList[Author Number],$A611),"}")))</f>
        <v>#REF!</v>
      </c>
      <c r="K611" t="e">
        <f>IF(INDEX(SamplingFeatures[Feature Code],$A611)="","",
CONCATENATE("  - &amp;SamplingFeatureID",TEXT($A611,"0000"),
" {","SamplingFeatureUUID:  ",CHAR(34),INDEX(SamplingFeatures[Sampling Feature UUID],$A611),CHAR(34),
", SamplingFeatureTypeCV:  ",CHAR(34),INDEX(SamplingFeatures[Sampling Feature Type],$A611),CHAR(34),
", SamplingFeatureCode:  ",CHAR(34),INDEX(SamplingFeatures[Feature Code],$A611),CHAR(34),
", SamplingFeatureName:  ",CHAR(34),INDEX(SamplingFeatures[Feature Name],$A611),CHAR(34),
", SamplingFeatureDescription:  ",CHAR(34),INDEX(SamplingFeatures[Feature Description],$A611),CHAR(34),
", SamplingFeatureGeotypeCV:  ",CHAR(34),INDEX(SamplingFeatures[Feature Geo Type],$A611),CHAR(34),
", FeatureGeometry:  ",CHAR(34),INDEX(SamplingFeatures[Feature Geometry],$A611),CHAR(34),
", Elevation_m:  ",CHAR(34),INDEX(SamplingFeatures[Elevation_m],$A611),CHAR(34),
", ElevationDatumCV:  ",CHAR(34),ElevationDatum,CHAR(34),"}"))</f>
        <v>#REF!</v>
      </c>
      <c r="L611" t="e">
        <f>IF(INDEX(SamplingFeatures[Sampling Feature Type],$A611)&lt;&gt;"Site","",
CONCATENATE("  - &amp;SiteID",TEXT(SUMPRODUCT(--($L$3:$L610&lt;&gt;"")),"0000"),
" {","SamplingFeatureID:  *SamplingFeatureID",TEXT($A611,"0000"),
", SiteTypeCV:  ",CHAR(34),INDEX(Sites[Site Type],$A611),CHAR(34),
", Latitude:  ",INDEX(Sites[Latitude],$A611),
", Longitude:  ",INDEX(Sites[Longitude],$A611),
", SRSName:  ",CHAR(34),LatLonDatum,CHAR(34),"}"))</f>
        <v>#REF!</v>
      </c>
      <c r="M611" t="e">
        <f>IF(INDEX(SamplingFeatures[Sampling Feature Type],$A611)&lt;&gt;"Specimen","",
CONCATENATE("  - &amp;SpecimenID",TEXT(SUMPRODUCT(--($M$3:$M610&lt;&gt;"")),"0000"),
" {","SamplingFeatureID:  *SamplingFeatureID",TEXT($A611,"0000"),
", SpecimenTypeCV:  ",CHAR(34),INDEX(Specimens[Specimen Type],$A611),CHAR(34),
", SpecimenMediumCV:  ",INDEX(Specimens[Specimen Medium],$A611),
", IsFieldSpecimen:  ",CHAR(34),INDEX(Specimens[Is Field Specimen?],$A611),CHAR(34),"}"))</f>
        <v>#REF!</v>
      </c>
      <c r="N611" t="e">
        <f>IF(COUNTA(SpatialOffsets[])=0,"", IF(INDEX(SpatialOffsets[Spatial Offset Type],$A611)="","",
CONCATENATE("  - &amp;SpatialOffsetID",TEXT($A611,"0000"),
" {","SpatialOffsetTypeCV:  ",CHAR(34),INDEX(SpatialOffsets[Spatial Offset Type],$A611),CHAR(34),
", Offset1Value:  ",INDEX(SpatialOffsets[Offset 1 Value],$A611),
", Offset1UnitID:  ",CHAR(34),INDEX(SpatialOffsets[Offset 1 Unit],$A611),CHAR(34),
", Offset2Value:  ",INDEX(SpatialOffsets[Offset 2 Value],$A611),
", Offset2UnitID:  ",CHAR(34),INDEX(SpatialOffsets[Offset 2 Unit],$A611),CHAR(34),
", Offset3Value:  ",INDEX(SpatialOffsets[Offset 3 Value],$A611),
", Offset3UnitID:  ",CHAR(34),INDEX(SpatialOffsets[Offset 3 Unit],$A611),CHAR(34),,"}")))</f>
        <v>#REF!</v>
      </c>
      <c r="O611" t="e">
        <f>IF(COUNTA(RelatedFeatures[])=0,"", IF(INDEX(RelatedFeatures[First Sampling Feature Code],$A611)="","",
CONCATENATE("  - &amp;RelationID",TEXT($A611,"0000"),
" {","SamplingFeatureID:  *SamplingFeatureID",TEXT(MATCH(INDEX(RelatedFeatures[First Sampling Feature Code],$A611),SamplingFeatures[Feature Code],0),"0000"),
", RelationshipTypeCV:  ",CHAR(34),INDEX(RelatedFeatures[Relationship Type],$A611),CHAR(34),
", RelatedFeatureID: *SamplingFeatureID",TEXT(MATCH(INDEX(RelatedFeatures[Second Sampling Feature Code],$A611),SamplingFeatures[Feature Code],0),"0000"),
", SpatialOffsetID:  ",IF(INDEX(RelatedFeatures[Offset Number],$A611)="","",CONCATENATE("*SpatialOffsetID",TEXT(INDEX(RelatedFeatures[Offset Number],$A611),"0000"))),"}")))</f>
        <v>#REF!</v>
      </c>
      <c r="P611" t="e">
        <f>IF(INDEX(Methods[Method Type],$A611)="","",
CONCATENATE("  - &amp;MethodID",TEXT($A611,"0000"),
" {","MethodTypeCV:  ",CHAR(34),INDEX(Methods[Method Type],$A611),CHAR(34),
", MethodCode:  ",CHAR(34),INDEX(Methods[Method Code],$A611),CHAR(34),
", MethodName:  ",CHAR(34),INDEX(Methods[Method Name],$A611),CHAR(34),
", MethodDescription:  ",CHAR(34),INDEX(Methods[Method Description],$A611),CHAR(34),
", MethodLink:  ",CHAR(34),INDEX(Methods[Method Link],$A611),CHAR(34),
", OrganizationID: *OrganizationID",TEXT(MATCH(INDEX(Methods[Organization Name],$A611),Organizations[Organization Name],0),"0000"),"}"))</f>
        <v>#REF!</v>
      </c>
      <c r="Q611" t="e">
        <f>IF(INDEX(Variables[Variable Type],$A611)="","",
CONCATENATE("  - &amp;VariableID",TEXT($A611,"0000"),
" {","VariableTypeCV:  ",CHAR(34),INDEX(Variables[Variable Type],$A611),CHAR(34),
", VariableCode:  ",CHAR(34),INDEX(Variables[Variable Code],$A611),CHAR(34),
", VariableNameCV:  ",CHAR(34),INDEX(Variables[Variable Name],$A611),CHAR(34),
", VariableDefinition:  ",CHAR(34),INDEX(Variables[Variable Definition],$A611),CHAR(34),
", SpecciationCV:  ",CHAR(34),INDEX(Variables[Speciation],$A611),CHAR(34),
", NoDataValue:  ",CHAR(34),INDEX(Variables[No Data Value],$A611),CHAR(34),"}"))</f>
        <v>#REF!</v>
      </c>
    </row>
    <row r="612" spans="1:17" x14ac:dyDescent="0.25">
      <c r="A612">
        <v>609</v>
      </c>
      <c r="D612" t="e">
        <f>IF(INDEX(People[First Name],$A612)="","",
CONCATENATE("  - &amp;PersonID",TEXT($A612,"0000"),
" {","PersonFirstName:  ",CHAR(34),INDEX(People[First Name],$A612),CHAR(34),
", PersonMiddleName:  ",CHAR(34),INDEX(People[Middle Name],$A612),CHAR(34),
", PersonLastName:  ",CHAR(34),INDEX(People[Last Name],$A612),CHAR(34),"}"))</f>
        <v>#REF!</v>
      </c>
      <c r="E612" t="e">
        <f>IF(INDEX(Organizations[Organization Type '[CV']],$A612)="","",
CONCATENATE("  - &amp;OrganizationID",TEXT($A612,"0000"),
" {","OrganizationTypeCV:  ",CHAR(34),INDEX(Organizations[Organization Type '[CV']],$A612),CHAR(34),
", OrganizationCode:  ",CHAR(34),INDEX(Organizations[Organization Code],$A612),CHAR(34),
", OrganizationName:  ",CHAR(34),INDEX(Organizations[Organization Name],$A612),CHAR(34),
", OrganizationDescription:  ",CHAR(34),INDEX(Organizations[Organization Description],$A612),CHAR(34),
", OrganizationLink:  ",CHAR(34),INDEX(Organizations[Organization Link],$A612),CHAR(34),"}"))</f>
        <v>#REF!</v>
      </c>
      <c r="F612" t="e">
        <f>IF(INDEX(People[First Name],$A612)="","",
CONCATENATE("  - &amp;AffiliationID",TEXT($A612,"0000"),
" {PersonID: *PersonID",TEXT($A612,"0000"),
", OrganizationID: *OrganizationID",TEXT(MATCH(INDEX(People[Organization Name],$A612),Organizations[Organization Name],0),"0000"),
", IsPrimaryOrganizationContact: , AffiliationStartDate: , AffiliationEndDate: , PrimaryPhone: ",
", PrimaryEmail: ",CHAR(34),INDEX(People[Primary Email],$A612),CHAR(34),
", PrimaryAddress: ",CHAR(34),INDEX(People[Primary Address],$A612),CHAR(34),
", PersonLink: }"))</f>
        <v>#REF!</v>
      </c>
      <c r="H612" t="e">
        <f>IF(COUNTA(CitationInformation)=0,"",IF(INDEX(AuthorList[Author Name],$A612)="","",
CONCATENATE("  - &amp;AuthorListID",TEXT($A612,"0000"),
"  {CitationID: *CitationID0001",
", PersonID: *PersonID",TEXT(MATCH(INDEX(AuthorList[Author Name],$A612),People[Full Name],0),"0000"),
", AuthorOrder: ",INDEX(AuthorList[Author Number],$A612),"}")))</f>
        <v>#REF!</v>
      </c>
      <c r="K612" t="e">
        <f>IF(INDEX(SamplingFeatures[Feature Code],$A612)="","",
CONCATENATE("  - &amp;SamplingFeatureID",TEXT($A612,"0000"),
" {","SamplingFeatureUUID:  ",CHAR(34),INDEX(SamplingFeatures[Sampling Feature UUID],$A612),CHAR(34),
", SamplingFeatureTypeCV:  ",CHAR(34),INDEX(SamplingFeatures[Sampling Feature Type],$A612),CHAR(34),
", SamplingFeatureCode:  ",CHAR(34),INDEX(SamplingFeatures[Feature Code],$A612),CHAR(34),
", SamplingFeatureName:  ",CHAR(34),INDEX(SamplingFeatures[Feature Name],$A612),CHAR(34),
", SamplingFeatureDescription:  ",CHAR(34),INDEX(SamplingFeatures[Feature Description],$A612),CHAR(34),
", SamplingFeatureGeotypeCV:  ",CHAR(34),INDEX(SamplingFeatures[Feature Geo Type],$A612),CHAR(34),
", FeatureGeometry:  ",CHAR(34),INDEX(SamplingFeatures[Feature Geometry],$A612),CHAR(34),
", Elevation_m:  ",CHAR(34),INDEX(SamplingFeatures[Elevation_m],$A612),CHAR(34),
", ElevationDatumCV:  ",CHAR(34),ElevationDatum,CHAR(34),"}"))</f>
        <v>#REF!</v>
      </c>
      <c r="L612" t="e">
        <f>IF(INDEX(SamplingFeatures[Sampling Feature Type],$A612)&lt;&gt;"Site","",
CONCATENATE("  - &amp;SiteID",TEXT(SUMPRODUCT(--($L$3:$L611&lt;&gt;"")),"0000"),
" {","SamplingFeatureID:  *SamplingFeatureID",TEXT($A612,"0000"),
", SiteTypeCV:  ",CHAR(34),INDEX(Sites[Site Type],$A612),CHAR(34),
", Latitude:  ",INDEX(Sites[Latitude],$A612),
", Longitude:  ",INDEX(Sites[Longitude],$A612),
", SRSName:  ",CHAR(34),LatLonDatum,CHAR(34),"}"))</f>
        <v>#REF!</v>
      </c>
      <c r="M612" t="e">
        <f>IF(INDEX(SamplingFeatures[Sampling Feature Type],$A612)&lt;&gt;"Specimen","",
CONCATENATE("  - &amp;SpecimenID",TEXT(SUMPRODUCT(--($M$3:$M611&lt;&gt;"")),"0000"),
" {","SamplingFeatureID:  *SamplingFeatureID",TEXT($A612,"0000"),
", SpecimenTypeCV:  ",CHAR(34),INDEX(Specimens[Specimen Type],$A612),CHAR(34),
", SpecimenMediumCV:  ",INDEX(Specimens[Specimen Medium],$A612),
", IsFieldSpecimen:  ",CHAR(34),INDEX(Specimens[Is Field Specimen?],$A612),CHAR(34),"}"))</f>
        <v>#REF!</v>
      </c>
      <c r="N612" t="e">
        <f>IF(COUNTA(SpatialOffsets[])=0,"", IF(INDEX(SpatialOffsets[Spatial Offset Type],$A612)="","",
CONCATENATE("  - &amp;SpatialOffsetID",TEXT($A612,"0000"),
" {","SpatialOffsetTypeCV:  ",CHAR(34),INDEX(SpatialOffsets[Spatial Offset Type],$A612),CHAR(34),
", Offset1Value:  ",INDEX(SpatialOffsets[Offset 1 Value],$A612),
", Offset1UnitID:  ",CHAR(34),INDEX(SpatialOffsets[Offset 1 Unit],$A612),CHAR(34),
", Offset2Value:  ",INDEX(SpatialOffsets[Offset 2 Value],$A612),
", Offset2UnitID:  ",CHAR(34),INDEX(SpatialOffsets[Offset 2 Unit],$A612),CHAR(34),
", Offset3Value:  ",INDEX(SpatialOffsets[Offset 3 Value],$A612),
", Offset3UnitID:  ",CHAR(34),INDEX(SpatialOffsets[Offset 3 Unit],$A612),CHAR(34),,"}")))</f>
        <v>#REF!</v>
      </c>
      <c r="O612" t="e">
        <f>IF(COUNTA(RelatedFeatures[])=0,"", IF(INDEX(RelatedFeatures[First Sampling Feature Code],$A612)="","",
CONCATENATE("  - &amp;RelationID",TEXT($A612,"0000"),
" {","SamplingFeatureID:  *SamplingFeatureID",TEXT(MATCH(INDEX(RelatedFeatures[First Sampling Feature Code],$A612),SamplingFeatures[Feature Code],0),"0000"),
", RelationshipTypeCV:  ",CHAR(34),INDEX(RelatedFeatures[Relationship Type],$A612),CHAR(34),
", RelatedFeatureID: *SamplingFeatureID",TEXT(MATCH(INDEX(RelatedFeatures[Second Sampling Feature Code],$A612),SamplingFeatures[Feature Code],0),"0000"),
", SpatialOffsetID:  ",IF(INDEX(RelatedFeatures[Offset Number],$A612)="","",CONCATENATE("*SpatialOffsetID",TEXT(INDEX(RelatedFeatures[Offset Number],$A612),"0000"))),"}")))</f>
        <v>#REF!</v>
      </c>
      <c r="P612" t="e">
        <f>IF(INDEX(Methods[Method Type],$A612)="","",
CONCATENATE("  - &amp;MethodID",TEXT($A612,"0000"),
" {","MethodTypeCV:  ",CHAR(34),INDEX(Methods[Method Type],$A612),CHAR(34),
", MethodCode:  ",CHAR(34),INDEX(Methods[Method Code],$A612),CHAR(34),
", MethodName:  ",CHAR(34),INDEX(Methods[Method Name],$A612),CHAR(34),
", MethodDescription:  ",CHAR(34),INDEX(Methods[Method Description],$A612),CHAR(34),
", MethodLink:  ",CHAR(34),INDEX(Methods[Method Link],$A612),CHAR(34),
", OrganizationID: *OrganizationID",TEXT(MATCH(INDEX(Methods[Organization Name],$A612),Organizations[Organization Name],0),"0000"),"}"))</f>
        <v>#REF!</v>
      </c>
      <c r="Q612" t="e">
        <f>IF(INDEX(Variables[Variable Type],$A612)="","",
CONCATENATE("  - &amp;VariableID",TEXT($A612,"0000"),
" {","VariableTypeCV:  ",CHAR(34),INDEX(Variables[Variable Type],$A612),CHAR(34),
", VariableCode:  ",CHAR(34),INDEX(Variables[Variable Code],$A612),CHAR(34),
", VariableNameCV:  ",CHAR(34),INDEX(Variables[Variable Name],$A612),CHAR(34),
", VariableDefinition:  ",CHAR(34),INDEX(Variables[Variable Definition],$A612),CHAR(34),
", SpecciationCV:  ",CHAR(34),INDEX(Variables[Speciation],$A612),CHAR(34),
", NoDataValue:  ",CHAR(34),INDEX(Variables[No Data Value],$A612),CHAR(34),"}"))</f>
        <v>#REF!</v>
      </c>
    </row>
    <row r="613" spans="1:17" x14ac:dyDescent="0.25">
      <c r="A613">
        <v>610</v>
      </c>
      <c r="D613" t="e">
        <f>IF(INDEX(People[First Name],$A613)="","",
CONCATENATE("  - &amp;PersonID",TEXT($A613,"0000"),
" {","PersonFirstName:  ",CHAR(34),INDEX(People[First Name],$A613),CHAR(34),
", PersonMiddleName:  ",CHAR(34),INDEX(People[Middle Name],$A613),CHAR(34),
", PersonLastName:  ",CHAR(34),INDEX(People[Last Name],$A613),CHAR(34),"}"))</f>
        <v>#REF!</v>
      </c>
      <c r="E613" t="e">
        <f>IF(INDEX(Organizations[Organization Type '[CV']],$A613)="","",
CONCATENATE("  - &amp;OrganizationID",TEXT($A613,"0000"),
" {","OrganizationTypeCV:  ",CHAR(34),INDEX(Organizations[Organization Type '[CV']],$A613),CHAR(34),
", OrganizationCode:  ",CHAR(34),INDEX(Organizations[Organization Code],$A613),CHAR(34),
", OrganizationName:  ",CHAR(34),INDEX(Organizations[Organization Name],$A613),CHAR(34),
", OrganizationDescription:  ",CHAR(34),INDEX(Organizations[Organization Description],$A613),CHAR(34),
", OrganizationLink:  ",CHAR(34),INDEX(Organizations[Organization Link],$A613),CHAR(34),"}"))</f>
        <v>#REF!</v>
      </c>
      <c r="F613" t="e">
        <f>IF(INDEX(People[First Name],$A613)="","",
CONCATENATE("  - &amp;AffiliationID",TEXT($A613,"0000"),
" {PersonID: *PersonID",TEXT($A613,"0000"),
", OrganizationID: *OrganizationID",TEXT(MATCH(INDEX(People[Organization Name],$A613),Organizations[Organization Name],0),"0000"),
", IsPrimaryOrganizationContact: , AffiliationStartDate: , AffiliationEndDate: , PrimaryPhone: ",
", PrimaryEmail: ",CHAR(34),INDEX(People[Primary Email],$A613),CHAR(34),
", PrimaryAddress: ",CHAR(34),INDEX(People[Primary Address],$A613),CHAR(34),
", PersonLink: }"))</f>
        <v>#REF!</v>
      </c>
      <c r="H613" t="e">
        <f>IF(COUNTA(CitationInformation)=0,"",IF(INDEX(AuthorList[Author Name],$A613)="","",
CONCATENATE("  - &amp;AuthorListID",TEXT($A613,"0000"),
"  {CitationID: *CitationID0001",
", PersonID: *PersonID",TEXT(MATCH(INDEX(AuthorList[Author Name],$A613),People[Full Name],0),"0000"),
", AuthorOrder: ",INDEX(AuthorList[Author Number],$A613),"}")))</f>
        <v>#REF!</v>
      </c>
      <c r="K613" t="e">
        <f>IF(INDEX(SamplingFeatures[Feature Code],$A613)="","",
CONCATENATE("  - &amp;SamplingFeatureID",TEXT($A613,"0000"),
" {","SamplingFeatureUUID:  ",CHAR(34),INDEX(SamplingFeatures[Sampling Feature UUID],$A613),CHAR(34),
", SamplingFeatureTypeCV:  ",CHAR(34),INDEX(SamplingFeatures[Sampling Feature Type],$A613),CHAR(34),
", SamplingFeatureCode:  ",CHAR(34),INDEX(SamplingFeatures[Feature Code],$A613),CHAR(34),
", SamplingFeatureName:  ",CHAR(34),INDEX(SamplingFeatures[Feature Name],$A613),CHAR(34),
", SamplingFeatureDescription:  ",CHAR(34),INDEX(SamplingFeatures[Feature Description],$A613),CHAR(34),
", SamplingFeatureGeotypeCV:  ",CHAR(34),INDEX(SamplingFeatures[Feature Geo Type],$A613),CHAR(34),
", FeatureGeometry:  ",CHAR(34),INDEX(SamplingFeatures[Feature Geometry],$A613),CHAR(34),
", Elevation_m:  ",CHAR(34),INDEX(SamplingFeatures[Elevation_m],$A613),CHAR(34),
", ElevationDatumCV:  ",CHAR(34),ElevationDatum,CHAR(34),"}"))</f>
        <v>#REF!</v>
      </c>
      <c r="L613" t="e">
        <f>IF(INDEX(SamplingFeatures[Sampling Feature Type],$A613)&lt;&gt;"Site","",
CONCATENATE("  - &amp;SiteID",TEXT(SUMPRODUCT(--($L$3:$L612&lt;&gt;"")),"0000"),
" {","SamplingFeatureID:  *SamplingFeatureID",TEXT($A613,"0000"),
", SiteTypeCV:  ",CHAR(34),INDEX(Sites[Site Type],$A613),CHAR(34),
", Latitude:  ",INDEX(Sites[Latitude],$A613),
", Longitude:  ",INDEX(Sites[Longitude],$A613),
", SRSName:  ",CHAR(34),LatLonDatum,CHAR(34),"}"))</f>
        <v>#REF!</v>
      </c>
      <c r="M613" t="e">
        <f>IF(INDEX(SamplingFeatures[Sampling Feature Type],$A613)&lt;&gt;"Specimen","",
CONCATENATE("  - &amp;SpecimenID",TEXT(SUMPRODUCT(--($M$3:$M612&lt;&gt;"")),"0000"),
" {","SamplingFeatureID:  *SamplingFeatureID",TEXT($A613,"0000"),
", SpecimenTypeCV:  ",CHAR(34),INDEX(Specimens[Specimen Type],$A613),CHAR(34),
", SpecimenMediumCV:  ",INDEX(Specimens[Specimen Medium],$A613),
", IsFieldSpecimen:  ",CHAR(34),INDEX(Specimens[Is Field Specimen?],$A613),CHAR(34),"}"))</f>
        <v>#REF!</v>
      </c>
      <c r="N613" t="e">
        <f>IF(COUNTA(SpatialOffsets[])=0,"", IF(INDEX(SpatialOffsets[Spatial Offset Type],$A613)="","",
CONCATENATE("  - &amp;SpatialOffsetID",TEXT($A613,"0000"),
" {","SpatialOffsetTypeCV:  ",CHAR(34),INDEX(SpatialOffsets[Spatial Offset Type],$A613),CHAR(34),
", Offset1Value:  ",INDEX(SpatialOffsets[Offset 1 Value],$A613),
", Offset1UnitID:  ",CHAR(34),INDEX(SpatialOffsets[Offset 1 Unit],$A613),CHAR(34),
", Offset2Value:  ",INDEX(SpatialOffsets[Offset 2 Value],$A613),
", Offset2UnitID:  ",CHAR(34),INDEX(SpatialOffsets[Offset 2 Unit],$A613),CHAR(34),
", Offset3Value:  ",INDEX(SpatialOffsets[Offset 3 Value],$A613),
", Offset3UnitID:  ",CHAR(34),INDEX(SpatialOffsets[Offset 3 Unit],$A613),CHAR(34),,"}")))</f>
        <v>#REF!</v>
      </c>
      <c r="O613" t="e">
        <f>IF(COUNTA(RelatedFeatures[])=0,"", IF(INDEX(RelatedFeatures[First Sampling Feature Code],$A613)="","",
CONCATENATE("  - &amp;RelationID",TEXT($A613,"0000"),
" {","SamplingFeatureID:  *SamplingFeatureID",TEXT(MATCH(INDEX(RelatedFeatures[First Sampling Feature Code],$A613),SamplingFeatures[Feature Code],0),"0000"),
", RelationshipTypeCV:  ",CHAR(34),INDEX(RelatedFeatures[Relationship Type],$A613),CHAR(34),
", RelatedFeatureID: *SamplingFeatureID",TEXT(MATCH(INDEX(RelatedFeatures[Second Sampling Feature Code],$A613),SamplingFeatures[Feature Code],0),"0000"),
", SpatialOffsetID:  ",IF(INDEX(RelatedFeatures[Offset Number],$A613)="","",CONCATENATE("*SpatialOffsetID",TEXT(INDEX(RelatedFeatures[Offset Number],$A613),"0000"))),"}")))</f>
        <v>#REF!</v>
      </c>
      <c r="P613" t="e">
        <f>IF(INDEX(Methods[Method Type],$A613)="","",
CONCATENATE("  - &amp;MethodID",TEXT($A613,"0000"),
" {","MethodTypeCV:  ",CHAR(34),INDEX(Methods[Method Type],$A613),CHAR(34),
", MethodCode:  ",CHAR(34),INDEX(Methods[Method Code],$A613),CHAR(34),
", MethodName:  ",CHAR(34),INDEX(Methods[Method Name],$A613),CHAR(34),
", MethodDescription:  ",CHAR(34),INDEX(Methods[Method Description],$A613),CHAR(34),
", MethodLink:  ",CHAR(34),INDEX(Methods[Method Link],$A613),CHAR(34),
", OrganizationID: *OrganizationID",TEXT(MATCH(INDEX(Methods[Organization Name],$A613),Organizations[Organization Name],0),"0000"),"}"))</f>
        <v>#REF!</v>
      </c>
      <c r="Q613" t="e">
        <f>IF(INDEX(Variables[Variable Type],$A613)="","",
CONCATENATE("  - &amp;VariableID",TEXT($A613,"0000"),
" {","VariableTypeCV:  ",CHAR(34),INDEX(Variables[Variable Type],$A613),CHAR(34),
", VariableCode:  ",CHAR(34),INDEX(Variables[Variable Code],$A613),CHAR(34),
", VariableNameCV:  ",CHAR(34),INDEX(Variables[Variable Name],$A613),CHAR(34),
", VariableDefinition:  ",CHAR(34),INDEX(Variables[Variable Definition],$A613),CHAR(34),
", SpecciationCV:  ",CHAR(34),INDEX(Variables[Speciation],$A613),CHAR(34),
", NoDataValue:  ",CHAR(34),INDEX(Variables[No Data Value],$A613),CHAR(34),"}"))</f>
        <v>#REF!</v>
      </c>
    </row>
    <row r="614" spans="1:17" x14ac:dyDescent="0.25">
      <c r="A614">
        <v>611</v>
      </c>
      <c r="D614" t="e">
        <f>IF(INDEX(People[First Name],$A614)="","",
CONCATENATE("  - &amp;PersonID",TEXT($A614,"0000"),
" {","PersonFirstName:  ",CHAR(34),INDEX(People[First Name],$A614),CHAR(34),
", PersonMiddleName:  ",CHAR(34),INDEX(People[Middle Name],$A614),CHAR(34),
", PersonLastName:  ",CHAR(34),INDEX(People[Last Name],$A614),CHAR(34),"}"))</f>
        <v>#REF!</v>
      </c>
      <c r="E614" t="e">
        <f>IF(INDEX(Organizations[Organization Type '[CV']],$A614)="","",
CONCATENATE("  - &amp;OrganizationID",TEXT($A614,"0000"),
" {","OrganizationTypeCV:  ",CHAR(34),INDEX(Organizations[Organization Type '[CV']],$A614),CHAR(34),
", OrganizationCode:  ",CHAR(34),INDEX(Organizations[Organization Code],$A614),CHAR(34),
", OrganizationName:  ",CHAR(34),INDEX(Organizations[Organization Name],$A614),CHAR(34),
", OrganizationDescription:  ",CHAR(34),INDEX(Organizations[Organization Description],$A614),CHAR(34),
", OrganizationLink:  ",CHAR(34),INDEX(Organizations[Organization Link],$A614),CHAR(34),"}"))</f>
        <v>#REF!</v>
      </c>
      <c r="F614" t="e">
        <f>IF(INDEX(People[First Name],$A614)="","",
CONCATENATE("  - &amp;AffiliationID",TEXT($A614,"0000"),
" {PersonID: *PersonID",TEXT($A614,"0000"),
", OrganizationID: *OrganizationID",TEXT(MATCH(INDEX(People[Organization Name],$A614),Organizations[Organization Name],0),"0000"),
", IsPrimaryOrganizationContact: , AffiliationStartDate: , AffiliationEndDate: , PrimaryPhone: ",
", PrimaryEmail: ",CHAR(34),INDEX(People[Primary Email],$A614),CHAR(34),
", PrimaryAddress: ",CHAR(34),INDEX(People[Primary Address],$A614),CHAR(34),
", PersonLink: }"))</f>
        <v>#REF!</v>
      </c>
      <c r="H614" t="e">
        <f>IF(COUNTA(CitationInformation)=0,"",IF(INDEX(AuthorList[Author Name],$A614)="","",
CONCATENATE("  - &amp;AuthorListID",TEXT($A614,"0000"),
"  {CitationID: *CitationID0001",
", PersonID: *PersonID",TEXT(MATCH(INDEX(AuthorList[Author Name],$A614),People[Full Name],0),"0000"),
", AuthorOrder: ",INDEX(AuthorList[Author Number],$A614),"}")))</f>
        <v>#REF!</v>
      </c>
      <c r="K614" t="e">
        <f>IF(INDEX(SamplingFeatures[Feature Code],$A614)="","",
CONCATENATE("  - &amp;SamplingFeatureID",TEXT($A614,"0000"),
" {","SamplingFeatureUUID:  ",CHAR(34),INDEX(SamplingFeatures[Sampling Feature UUID],$A614),CHAR(34),
", SamplingFeatureTypeCV:  ",CHAR(34),INDEX(SamplingFeatures[Sampling Feature Type],$A614),CHAR(34),
", SamplingFeatureCode:  ",CHAR(34),INDEX(SamplingFeatures[Feature Code],$A614),CHAR(34),
", SamplingFeatureName:  ",CHAR(34),INDEX(SamplingFeatures[Feature Name],$A614),CHAR(34),
", SamplingFeatureDescription:  ",CHAR(34),INDEX(SamplingFeatures[Feature Description],$A614),CHAR(34),
", SamplingFeatureGeotypeCV:  ",CHAR(34),INDEX(SamplingFeatures[Feature Geo Type],$A614),CHAR(34),
", FeatureGeometry:  ",CHAR(34),INDEX(SamplingFeatures[Feature Geometry],$A614),CHAR(34),
", Elevation_m:  ",CHAR(34),INDEX(SamplingFeatures[Elevation_m],$A614),CHAR(34),
", ElevationDatumCV:  ",CHAR(34),ElevationDatum,CHAR(34),"}"))</f>
        <v>#REF!</v>
      </c>
      <c r="L614" t="e">
        <f>IF(INDEX(SamplingFeatures[Sampling Feature Type],$A614)&lt;&gt;"Site","",
CONCATENATE("  - &amp;SiteID",TEXT(SUMPRODUCT(--($L$3:$L613&lt;&gt;"")),"0000"),
" {","SamplingFeatureID:  *SamplingFeatureID",TEXT($A614,"0000"),
", SiteTypeCV:  ",CHAR(34),INDEX(Sites[Site Type],$A614),CHAR(34),
", Latitude:  ",INDEX(Sites[Latitude],$A614),
", Longitude:  ",INDEX(Sites[Longitude],$A614),
", SRSName:  ",CHAR(34),LatLonDatum,CHAR(34),"}"))</f>
        <v>#REF!</v>
      </c>
      <c r="M614" t="e">
        <f>IF(INDEX(SamplingFeatures[Sampling Feature Type],$A614)&lt;&gt;"Specimen","",
CONCATENATE("  - &amp;SpecimenID",TEXT(SUMPRODUCT(--($M$3:$M613&lt;&gt;"")),"0000"),
" {","SamplingFeatureID:  *SamplingFeatureID",TEXT($A614,"0000"),
", SpecimenTypeCV:  ",CHAR(34),INDEX(Specimens[Specimen Type],$A614),CHAR(34),
", SpecimenMediumCV:  ",INDEX(Specimens[Specimen Medium],$A614),
", IsFieldSpecimen:  ",CHAR(34),INDEX(Specimens[Is Field Specimen?],$A614),CHAR(34),"}"))</f>
        <v>#REF!</v>
      </c>
      <c r="N614" t="e">
        <f>IF(COUNTA(SpatialOffsets[])=0,"", IF(INDEX(SpatialOffsets[Spatial Offset Type],$A614)="","",
CONCATENATE("  - &amp;SpatialOffsetID",TEXT($A614,"0000"),
" {","SpatialOffsetTypeCV:  ",CHAR(34),INDEX(SpatialOffsets[Spatial Offset Type],$A614),CHAR(34),
", Offset1Value:  ",INDEX(SpatialOffsets[Offset 1 Value],$A614),
", Offset1UnitID:  ",CHAR(34),INDEX(SpatialOffsets[Offset 1 Unit],$A614),CHAR(34),
", Offset2Value:  ",INDEX(SpatialOffsets[Offset 2 Value],$A614),
", Offset2UnitID:  ",CHAR(34),INDEX(SpatialOffsets[Offset 2 Unit],$A614),CHAR(34),
", Offset3Value:  ",INDEX(SpatialOffsets[Offset 3 Value],$A614),
", Offset3UnitID:  ",CHAR(34),INDEX(SpatialOffsets[Offset 3 Unit],$A614),CHAR(34),,"}")))</f>
        <v>#REF!</v>
      </c>
      <c r="O614" t="e">
        <f>IF(COUNTA(RelatedFeatures[])=0,"", IF(INDEX(RelatedFeatures[First Sampling Feature Code],$A614)="","",
CONCATENATE("  - &amp;RelationID",TEXT($A614,"0000"),
" {","SamplingFeatureID:  *SamplingFeatureID",TEXT(MATCH(INDEX(RelatedFeatures[First Sampling Feature Code],$A614),SamplingFeatures[Feature Code],0),"0000"),
", RelationshipTypeCV:  ",CHAR(34),INDEX(RelatedFeatures[Relationship Type],$A614),CHAR(34),
", RelatedFeatureID: *SamplingFeatureID",TEXT(MATCH(INDEX(RelatedFeatures[Second Sampling Feature Code],$A614),SamplingFeatures[Feature Code],0),"0000"),
", SpatialOffsetID:  ",IF(INDEX(RelatedFeatures[Offset Number],$A614)="","",CONCATENATE("*SpatialOffsetID",TEXT(INDEX(RelatedFeatures[Offset Number],$A614),"0000"))),"}")))</f>
        <v>#REF!</v>
      </c>
      <c r="P614" t="e">
        <f>IF(INDEX(Methods[Method Type],$A614)="","",
CONCATENATE("  - &amp;MethodID",TEXT($A614,"0000"),
" {","MethodTypeCV:  ",CHAR(34),INDEX(Methods[Method Type],$A614),CHAR(34),
", MethodCode:  ",CHAR(34),INDEX(Methods[Method Code],$A614),CHAR(34),
", MethodName:  ",CHAR(34),INDEX(Methods[Method Name],$A614),CHAR(34),
", MethodDescription:  ",CHAR(34),INDEX(Methods[Method Description],$A614),CHAR(34),
", MethodLink:  ",CHAR(34),INDEX(Methods[Method Link],$A614),CHAR(34),
", OrganizationID: *OrganizationID",TEXT(MATCH(INDEX(Methods[Organization Name],$A614),Organizations[Organization Name],0),"0000"),"}"))</f>
        <v>#REF!</v>
      </c>
      <c r="Q614" t="e">
        <f>IF(INDEX(Variables[Variable Type],$A614)="","",
CONCATENATE("  - &amp;VariableID",TEXT($A614,"0000"),
" {","VariableTypeCV:  ",CHAR(34),INDEX(Variables[Variable Type],$A614),CHAR(34),
", VariableCode:  ",CHAR(34),INDEX(Variables[Variable Code],$A614),CHAR(34),
", VariableNameCV:  ",CHAR(34),INDEX(Variables[Variable Name],$A614),CHAR(34),
", VariableDefinition:  ",CHAR(34),INDEX(Variables[Variable Definition],$A614),CHAR(34),
", SpecciationCV:  ",CHAR(34),INDEX(Variables[Speciation],$A614),CHAR(34),
", NoDataValue:  ",CHAR(34),INDEX(Variables[No Data Value],$A614),CHAR(34),"}"))</f>
        <v>#REF!</v>
      </c>
    </row>
    <row r="615" spans="1:17" x14ac:dyDescent="0.25">
      <c r="A615">
        <v>612</v>
      </c>
      <c r="D615" t="e">
        <f>IF(INDEX(People[First Name],$A615)="","",
CONCATENATE("  - &amp;PersonID",TEXT($A615,"0000"),
" {","PersonFirstName:  ",CHAR(34),INDEX(People[First Name],$A615),CHAR(34),
", PersonMiddleName:  ",CHAR(34),INDEX(People[Middle Name],$A615),CHAR(34),
", PersonLastName:  ",CHAR(34),INDEX(People[Last Name],$A615),CHAR(34),"}"))</f>
        <v>#REF!</v>
      </c>
      <c r="E615" t="e">
        <f>IF(INDEX(Organizations[Organization Type '[CV']],$A615)="","",
CONCATENATE("  - &amp;OrganizationID",TEXT($A615,"0000"),
" {","OrganizationTypeCV:  ",CHAR(34),INDEX(Organizations[Organization Type '[CV']],$A615),CHAR(34),
", OrganizationCode:  ",CHAR(34),INDEX(Organizations[Organization Code],$A615),CHAR(34),
", OrganizationName:  ",CHAR(34),INDEX(Organizations[Organization Name],$A615),CHAR(34),
", OrganizationDescription:  ",CHAR(34),INDEX(Organizations[Organization Description],$A615),CHAR(34),
", OrganizationLink:  ",CHAR(34),INDEX(Organizations[Organization Link],$A615),CHAR(34),"}"))</f>
        <v>#REF!</v>
      </c>
      <c r="F615" t="e">
        <f>IF(INDEX(People[First Name],$A615)="","",
CONCATENATE("  - &amp;AffiliationID",TEXT($A615,"0000"),
" {PersonID: *PersonID",TEXT($A615,"0000"),
", OrganizationID: *OrganizationID",TEXT(MATCH(INDEX(People[Organization Name],$A615),Organizations[Organization Name],0),"0000"),
", IsPrimaryOrganizationContact: , AffiliationStartDate: , AffiliationEndDate: , PrimaryPhone: ",
", PrimaryEmail: ",CHAR(34),INDEX(People[Primary Email],$A615),CHAR(34),
", PrimaryAddress: ",CHAR(34),INDEX(People[Primary Address],$A615),CHAR(34),
", PersonLink: }"))</f>
        <v>#REF!</v>
      </c>
      <c r="H615" t="e">
        <f>IF(COUNTA(CitationInformation)=0,"",IF(INDEX(AuthorList[Author Name],$A615)="","",
CONCATENATE("  - &amp;AuthorListID",TEXT($A615,"0000"),
"  {CitationID: *CitationID0001",
", PersonID: *PersonID",TEXT(MATCH(INDEX(AuthorList[Author Name],$A615),People[Full Name],0),"0000"),
", AuthorOrder: ",INDEX(AuthorList[Author Number],$A615),"}")))</f>
        <v>#REF!</v>
      </c>
      <c r="K615" t="e">
        <f>IF(INDEX(SamplingFeatures[Feature Code],$A615)="","",
CONCATENATE("  - &amp;SamplingFeatureID",TEXT($A615,"0000"),
" {","SamplingFeatureUUID:  ",CHAR(34),INDEX(SamplingFeatures[Sampling Feature UUID],$A615),CHAR(34),
", SamplingFeatureTypeCV:  ",CHAR(34),INDEX(SamplingFeatures[Sampling Feature Type],$A615),CHAR(34),
", SamplingFeatureCode:  ",CHAR(34),INDEX(SamplingFeatures[Feature Code],$A615),CHAR(34),
", SamplingFeatureName:  ",CHAR(34),INDEX(SamplingFeatures[Feature Name],$A615),CHAR(34),
", SamplingFeatureDescription:  ",CHAR(34),INDEX(SamplingFeatures[Feature Description],$A615),CHAR(34),
", SamplingFeatureGeotypeCV:  ",CHAR(34),INDEX(SamplingFeatures[Feature Geo Type],$A615),CHAR(34),
", FeatureGeometry:  ",CHAR(34),INDEX(SamplingFeatures[Feature Geometry],$A615),CHAR(34),
", Elevation_m:  ",CHAR(34),INDEX(SamplingFeatures[Elevation_m],$A615),CHAR(34),
", ElevationDatumCV:  ",CHAR(34),ElevationDatum,CHAR(34),"}"))</f>
        <v>#REF!</v>
      </c>
      <c r="L615" t="e">
        <f>IF(INDEX(SamplingFeatures[Sampling Feature Type],$A615)&lt;&gt;"Site","",
CONCATENATE("  - &amp;SiteID",TEXT(SUMPRODUCT(--($L$3:$L614&lt;&gt;"")),"0000"),
" {","SamplingFeatureID:  *SamplingFeatureID",TEXT($A615,"0000"),
", SiteTypeCV:  ",CHAR(34),INDEX(Sites[Site Type],$A615),CHAR(34),
", Latitude:  ",INDEX(Sites[Latitude],$A615),
", Longitude:  ",INDEX(Sites[Longitude],$A615),
", SRSName:  ",CHAR(34),LatLonDatum,CHAR(34),"}"))</f>
        <v>#REF!</v>
      </c>
      <c r="M615" t="e">
        <f>IF(INDEX(SamplingFeatures[Sampling Feature Type],$A615)&lt;&gt;"Specimen","",
CONCATENATE("  - &amp;SpecimenID",TEXT(SUMPRODUCT(--($M$3:$M614&lt;&gt;"")),"0000"),
" {","SamplingFeatureID:  *SamplingFeatureID",TEXT($A615,"0000"),
", SpecimenTypeCV:  ",CHAR(34),INDEX(Specimens[Specimen Type],$A615),CHAR(34),
", SpecimenMediumCV:  ",INDEX(Specimens[Specimen Medium],$A615),
", IsFieldSpecimen:  ",CHAR(34),INDEX(Specimens[Is Field Specimen?],$A615),CHAR(34),"}"))</f>
        <v>#REF!</v>
      </c>
      <c r="N615" t="e">
        <f>IF(COUNTA(SpatialOffsets[])=0,"", IF(INDEX(SpatialOffsets[Spatial Offset Type],$A615)="","",
CONCATENATE("  - &amp;SpatialOffsetID",TEXT($A615,"0000"),
" {","SpatialOffsetTypeCV:  ",CHAR(34),INDEX(SpatialOffsets[Spatial Offset Type],$A615),CHAR(34),
", Offset1Value:  ",INDEX(SpatialOffsets[Offset 1 Value],$A615),
", Offset1UnitID:  ",CHAR(34),INDEX(SpatialOffsets[Offset 1 Unit],$A615),CHAR(34),
", Offset2Value:  ",INDEX(SpatialOffsets[Offset 2 Value],$A615),
", Offset2UnitID:  ",CHAR(34),INDEX(SpatialOffsets[Offset 2 Unit],$A615),CHAR(34),
", Offset3Value:  ",INDEX(SpatialOffsets[Offset 3 Value],$A615),
", Offset3UnitID:  ",CHAR(34),INDEX(SpatialOffsets[Offset 3 Unit],$A615),CHAR(34),,"}")))</f>
        <v>#REF!</v>
      </c>
      <c r="O615" t="e">
        <f>IF(COUNTA(RelatedFeatures[])=0,"", IF(INDEX(RelatedFeatures[First Sampling Feature Code],$A615)="","",
CONCATENATE("  - &amp;RelationID",TEXT($A615,"0000"),
" {","SamplingFeatureID:  *SamplingFeatureID",TEXT(MATCH(INDEX(RelatedFeatures[First Sampling Feature Code],$A615),SamplingFeatures[Feature Code],0),"0000"),
", RelationshipTypeCV:  ",CHAR(34),INDEX(RelatedFeatures[Relationship Type],$A615),CHAR(34),
", RelatedFeatureID: *SamplingFeatureID",TEXT(MATCH(INDEX(RelatedFeatures[Second Sampling Feature Code],$A615),SamplingFeatures[Feature Code],0),"0000"),
", SpatialOffsetID:  ",IF(INDEX(RelatedFeatures[Offset Number],$A615)="","",CONCATENATE("*SpatialOffsetID",TEXT(INDEX(RelatedFeatures[Offset Number],$A615),"0000"))),"}")))</f>
        <v>#REF!</v>
      </c>
      <c r="P615" t="e">
        <f>IF(INDEX(Methods[Method Type],$A615)="","",
CONCATENATE("  - &amp;MethodID",TEXT($A615,"0000"),
" {","MethodTypeCV:  ",CHAR(34),INDEX(Methods[Method Type],$A615),CHAR(34),
", MethodCode:  ",CHAR(34),INDEX(Methods[Method Code],$A615),CHAR(34),
", MethodName:  ",CHAR(34),INDEX(Methods[Method Name],$A615),CHAR(34),
", MethodDescription:  ",CHAR(34),INDEX(Methods[Method Description],$A615),CHAR(34),
", MethodLink:  ",CHAR(34),INDEX(Methods[Method Link],$A615),CHAR(34),
", OrganizationID: *OrganizationID",TEXT(MATCH(INDEX(Methods[Organization Name],$A615),Organizations[Organization Name],0),"0000"),"}"))</f>
        <v>#REF!</v>
      </c>
      <c r="Q615" t="e">
        <f>IF(INDEX(Variables[Variable Type],$A615)="","",
CONCATENATE("  - &amp;VariableID",TEXT($A615,"0000"),
" {","VariableTypeCV:  ",CHAR(34),INDEX(Variables[Variable Type],$A615),CHAR(34),
", VariableCode:  ",CHAR(34),INDEX(Variables[Variable Code],$A615),CHAR(34),
", VariableNameCV:  ",CHAR(34),INDEX(Variables[Variable Name],$A615),CHAR(34),
", VariableDefinition:  ",CHAR(34),INDEX(Variables[Variable Definition],$A615),CHAR(34),
", SpecciationCV:  ",CHAR(34),INDEX(Variables[Speciation],$A615),CHAR(34),
", NoDataValue:  ",CHAR(34),INDEX(Variables[No Data Value],$A615),CHAR(34),"}"))</f>
        <v>#REF!</v>
      </c>
    </row>
    <row r="616" spans="1:17" x14ac:dyDescent="0.25">
      <c r="A616">
        <v>613</v>
      </c>
      <c r="D616" t="e">
        <f>IF(INDEX(People[First Name],$A616)="","",
CONCATENATE("  - &amp;PersonID",TEXT($A616,"0000"),
" {","PersonFirstName:  ",CHAR(34),INDEX(People[First Name],$A616),CHAR(34),
", PersonMiddleName:  ",CHAR(34),INDEX(People[Middle Name],$A616),CHAR(34),
", PersonLastName:  ",CHAR(34),INDEX(People[Last Name],$A616),CHAR(34),"}"))</f>
        <v>#REF!</v>
      </c>
      <c r="E616" t="e">
        <f>IF(INDEX(Organizations[Organization Type '[CV']],$A616)="","",
CONCATENATE("  - &amp;OrganizationID",TEXT($A616,"0000"),
" {","OrganizationTypeCV:  ",CHAR(34),INDEX(Organizations[Organization Type '[CV']],$A616),CHAR(34),
", OrganizationCode:  ",CHAR(34),INDEX(Organizations[Organization Code],$A616),CHAR(34),
", OrganizationName:  ",CHAR(34),INDEX(Organizations[Organization Name],$A616),CHAR(34),
", OrganizationDescription:  ",CHAR(34),INDEX(Organizations[Organization Description],$A616),CHAR(34),
", OrganizationLink:  ",CHAR(34),INDEX(Organizations[Organization Link],$A616),CHAR(34),"}"))</f>
        <v>#REF!</v>
      </c>
      <c r="F616" t="e">
        <f>IF(INDEX(People[First Name],$A616)="","",
CONCATENATE("  - &amp;AffiliationID",TEXT($A616,"0000"),
" {PersonID: *PersonID",TEXT($A616,"0000"),
", OrganizationID: *OrganizationID",TEXT(MATCH(INDEX(People[Organization Name],$A616),Organizations[Organization Name],0),"0000"),
", IsPrimaryOrganizationContact: , AffiliationStartDate: , AffiliationEndDate: , PrimaryPhone: ",
", PrimaryEmail: ",CHAR(34),INDEX(People[Primary Email],$A616),CHAR(34),
", PrimaryAddress: ",CHAR(34),INDEX(People[Primary Address],$A616),CHAR(34),
", PersonLink: }"))</f>
        <v>#REF!</v>
      </c>
      <c r="H616" t="e">
        <f>IF(COUNTA(CitationInformation)=0,"",IF(INDEX(AuthorList[Author Name],$A616)="","",
CONCATENATE("  - &amp;AuthorListID",TEXT($A616,"0000"),
"  {CitationID: *CitationID0001",
", PersonID: *PersonID",TEXT(MATCH(INDEX(AuthorList[Author Name],$A616),People[Full Name],0),"0000"),
", AuthorOrder: ",INDEX(AuthorList[Author Number],$A616),"}")))</f>
        <v>#REF!</v>
      </c>
      <c r="K616" t="e">
        <f>IF(INDEX(SamplingFeatures[Feature Code],$A616)="","",
CONCATENATE("  - &amp;SamplingFeatureID",TEXT($A616,"0000"),
" {","SamplingFeatureUUID:  ",CHAR(34),INDEX(SamplingFeatures[Sampling Feature UUID],$A616),CHAR(34),
", SamplingFeatureTypeCV:  ",CHAR(34),INDEX(SamplingFeatures[Sampling Feature Type],$A616),CHAR(34),
", SamplingFeatureCode:  ",CHAR(34),INDEX(SamplingFeatures[Feature Code],$A616),CHAR(34),
", SamplingFeatureName:  ",CHAR(34),INDEX(SamplingFeatures[Feature Name],$A616),CHAR(34),
", SamplingFeatureDescription:  ",CHAR(34),INDEX(SamplingFeatures[Feature Description],$A616),CHAR(34),
", SamplingFeatureGeotypeCV:  ",CHAR(34),INDEX(SamplingFeatures[Feature Geo Type],$A616),CHAR(34),
", FeatureGeometry:  ",CHAR(34),INDEX(SamplingFeatures[Feature Geometry],$A616),CHAR(34),
", Elevation_m:  ",CHAR(34),INDEX(SamplingFeatures[Elevation_m],$A616),CHAR(34),
", ElevationDatumCV:  ",CHAR(34),ElevationDatum,CHAR(34),"}"))</f>
        <v>#REF!</v>
      </c>
      <c r="L616" t="e">
        <f>IF(INDEX(SamplingFeatures[Sampling Feature Type],$A616)&lt;&gt;"Site","",
CONCATENATE("  - &amp;SiteID",TEXT(SUMPRODUCT(--($L$3:$L615&lt;&gt;"")),"0000"),
" {","SamplingFeatureID:  *SamplingFeatureID",TEXT($A616,"0000"),
", SiteTypeCV:  ",CHAR(34),INDEX(Sites[Site Type],$A616),CHAR(34),
", Latitude:  ",INDEX(Sites[Latitude],$A616),
", Longitude:  ",INDEX(Sites[Longitude],$A616),
", SRSName:  ",CHAR(34),LatLonDatum,CHAR(34),"}"))</f>
        <v>#REF!</v>
      </c>
      <c r="M616" t="e">
        <f>IF(INDEX(SamplingFeatures[Sampling Feature Type],$A616)&lt;&gt;"Specimen","",
CONCATENATE("  - &amp;SpecimenID",TEXT(SUMPRODUCT(--($M$3:$M615&lt;&gt;"")),"0000"),
" {","SamplingFeatureID:  *SamplingFeatureID",TEXT($A616,"0000"),
", SpecimenTypeCV:  ",CHAR(34),INDEX(Specimens[Specimen Type],$A616),CHAR(34),
", SpecimenMediumCV:  ",INDEX(Specimens[Specimen Medium],$A616),
", IsFieldSpecimen:  ",CHAR(34),INDEX(Specimens[Is Field Specimen?],$A616),CHAR(34),"}"))</f>
        <v>#REF!</v>
      </c>
      <c r="N616" t="e">
        <f>IF(COUNTA(SpatialOffsets[])=0,"", IF(INDEX(SpatialOffsets[Spatial Offset Type],$A616)="","",
CONCATENATE("  - &amp;SpatialOffsetID",TEXT($A616,"0000"),
" {","SpatialOffsetTypeCV:  ",CHAR(34),INDEX(SpatialOffsets[Spatial Offset Type],$A616),CHAR(34),
", Offset1Value:  ",INDEX(SpatialOffsets[Offset 1 Value],$A616),
", Offset1UnitID:  ",CHAR(34),INDEX(SpatialOffsets[Offset 1 Unit],$A616),CHAR(34),
", Offset2Value:  ",INDEX(SpatialOffsets[Offset 2 Value],$A616),
", Offset2UnitID:  ",CHAR(34),INDEX(SpatialOffsets[Offset 2 Unit],$A616),CHAR(34),
", Offset3Value:  ",INDEX(SpatialOffsets[Offset 3 Value],$A616),
", Offset3UnitID:  ",CHAR(34),INDEX(SpatialOffsets[Offset 3 Unit],$A616),CHAR(34),,"}")))</f>
        <v>#REF!</v>
      </c>
      <c r="O616" t="e">
        <f>IF(COUNTA(RelatedFeatures[])=0,"", IF(INDEX(RelatedFeatures[First Sampling Feature Code],$A616)="","",
CONCATENATE("  - &amp;RelationID",TEXT($A616,"0000"),
" {","SamplingFeatureID:  *SamplingFeatureID",TEXT(MATCH(INDEX(RelatedFeatures[First Sampling Feature Code],$A616),SamplingFeatures[Feature Code],0),"0000"),
", RelationshipTypeCV:  ",CHAR(34),INDEX(RelatedFeatures[Relationship Type],$A616),CHAR(34),
", RelatedFeatureID: *SamplingFeatureID",TEXT(MATCH(INDEX(RelatedFeatures[Second Sampling Feature Code],$A616),SamplingFeatures[Feature Code],0),"0000"),
", SpatialOffsetID:  ",IF(INDEX(RelatedFeatures[Offset Number],$A616)="","",CONCATENATE("*SpatialOffsetID",TEXT(INDEX(RelatedFeatures[Offset Number],$A616),"0000"))),"}")))</f>
        <v>#REF!</v>
      </c>
      <c r="P616" t="e">
        <f>IF(INDEX(Methods[Method Type],$A616)="","",
CONCATENATE("  - &amp;MethodID",TEXT($A616,"0000"),
" {","MethodTypeCV:  ",CHAR(34),INDEX(Methods[Method Type],$A616),CHAR(34),
", MethodCode:  ",CHAR(34),INDEX(Methods[Method Code],$A616),CHAR(34),
", MethodName:  ",CHAR(34),INDEX(Methods[Method Name],$A616),CHAR(34),
", MethodDescription:  ",CHAR(34),INDEX(Methods[Method Description],$A616),CHAR(34),
", MethodLink:  ",CHAR(34),INDEX(Methods[Method Link],$A616),CHAR(34),
", OrganizationID: *OrganizationID",TEXT(MATCH(INDEX(Methods[Organization Name],$A616),Organizations[Organization Name],0),"0000"),"}"))</f>
        <v>#REF!</v>
      </c>
      <c r="Q616" t="e">
        <f>IF(INDEX(Variables[Variable Type],$A616)="","",
CONCATENATE("  - &amp;VariableID",TEXT($A616,"0000"),
" {","VariableTypeCV:  ",CHAR(34),INDEX(Variables[Variable Type],$A616),CHAR(34),
", VariableCode:  ",CHAR(34),INDEX(Variables[Variable Code],$A616),CHAR(34),
", VariableNameCV:  ",CHAR(34),INDEX(Variables[Variable Name],$A616),CHAR(34),
", VariableDefinition:  ",CHAR(34),INDEX(Variables[Variable Definition],$A616),CHAR(34),
", SpecciationCV:  ",CHAR(34),INDEX(Variables[Speciation],$A616),CHAR(34),
", NoDataValue:  ",CHAR(34),INDEX(Variables[No Data Value],$A616),CHAR(34),"}"))</f>
        <v>#REF!</v>
      </c>
    </row>
    <row r="617" spans="1:17" x14ac:dyDescent="0.25">
      <c r="A617">
        <v>614</v>
      </c>
      <c r="D617" t="e">
        <f>IF(INDEX(People[First Name],$A617)="","",
CONCATENATE("  - &amp;PersonID",TEXT($A617,"0000"),
" {","PersonFirstName:  ",CHAR(34),INDEX(People[First Name],$A617),CHAR(34),
", PersonMiddleName:  ",CHAR(34),INDEX(People[Middle Name],$A617),CHAR(34),
", PersonLastName:  ",CHAR(34),INDEX(People[Last Name],$A617),CHAR(34),"}"))</f>
        <v>#REF!</v>
      </c>
      <c r="E617" t="e">
        <f>IF(INDEX(Organizations[Organization Type '[CV']],$A617)="","",
CONCATENATE("  - &amp;OrganizationID",TEXT($A617,"0000"),
" {","OrganizationTypeCV:  ",CHAR(34),INDEX(Organizations[Organization Type '[CV']],$A617),CHAR(34),
", OrganizationCode:  ",CHAR(34),INDEX(Organizations[Organization Code],$A617),CHAR(34),
", OrganizationName:  ",CHAR(34),INDEX(Organizations[Organization Name],$A617),CHAR(34),
", OrganizationDescription:  ",CHAR(34),INDEX(Organizations[Organization Description],$A617),CHAR(34),
", OrganizationLink:  ",CHAR(34),INDEX(Organizations[Organization Link],$A617),CHAR(34),"}"))</f>
        <v>#REF!</v>
      </c>
      <c r="F617" t="e">
        <f>IF(INDEX(People[First Name],$A617)="","",
CONCATENATE("  - &amp;AffiliationID",TEXT($A617,"0000"),
" {PersonID: *PersonID",TEXT($A617,"0000"),
", OrganizationID: *OrganizationID",TEXT(MATCH(INDEX(People[Organization Name],$A617),Organizations[Organization Name],0),"0000"),
", IsPrimaryOrganizationContact: , AffiliationStartDate: , AffiliationEndDate: , PrimaryPhone: ",
", PrimaryEmail: ",CHAR(34),INDEX(People[Primary Email],$A617),CHAR(34),
", PrimaryAddress: ",CHAR(34),INDEX(People[Primary Address],$A617),CHAR(34),
", PersonLink: }"))</f>
        <v>#REF!</v>
      </c>
      <c r="H617" t="e">
        <f>IF(COUNTA(CitationInformation)=0,"",IF(INDEX(AuthorList[Author Name],$A617)="","",
CONCATENATE("  - &amp;AuthorListID",TEXT($A617,"0000"),
"  {CitationID: *CitationID0001",
", PersonID: *PersonID",TEXT(MATCH(INDEX(AuthorList[Author Name],$A617),People[Full Name],0),"0000"),
", AuthorOrder: ",INDEX(AuthorList[Author Number],$A617),"}")))</f>
        <v>#REF!</v>
      </c>
      <c r="K617" t="e">
        <f>IF(INDEX(SamplingFeatures[Feature Code],$A617)="","",
CONCATENATE("  - &amp;SamplingFeatureID",TEXT($A617,"0000"),
" {","SamplingFeatureUUID:  ",CHAR(34),INDEX(SamplingFeatures[Sampling Feature UUID],$A617),CHAR(34),
", SamplingFeatureTypeCV:  ",CHAR(34),INDEX(SamplingFeatures[Sampling Feature Type],$A617),CHAR(34),
", SamplingFeatureCode:  ",CHAR(34),INDEX(SamplingFeatures[Feature Code],$A617),CHAR(34),
", SamplingFeatureName:  ",CHAR(34),INDEX(SamplingFeatures[Feature Name],$A617),CHAR(34),
", SamplingFeatureDescription:  ",CHAR(34),INDEX(SamplingFeatures[Feature Description],$A617),CHAR(34),
", SamplingFeatureGeotypeCV:  ",CHAR(34),INDEX(SamplingFeatures[Feature Geo Type],$A617),CHAR(34),
", FeatureGeometry:  ",CHAR(34),INDEX(SamplingFeatures[Feature Geometry],$A617),CHAR(34),
", Elevation_m:  ",CHAR(34),INDEX(SamplingFeatures[Elevation_m],$A617),CHAR(34),
", ElevationDatumCV:  ",CHAR(34),ElevationDatum,CHAR(34),"}"))</f>
        <v>#REF!</v>
      </c>
      <c r="L617" t="e">
        <f>IF(INDEX(SamplingFeatures[Sampling Feature Type],$A617)&lt;&gt;"Site","",
CONCATENATE("  - &amp;SiteID",TEXT(SUMPRODUCT(--($L$3:$L616&lt;&gt;"")),"0000"),
" {","SamplingFeatureID:  *SamplingFeatureID",TEXT($A617,"0000"),
", SiteTypeCV:  ",CHAR(34),INDEX(Sites[Site Type],$A617),CHAR(34),
", Latitude:  ",INDEX(Sites[Latitude],$A617),
", Longitude:  ",INDEX(Sites[Longitude],$A617),
", SRSName:  ",CHAR(34),LatLonDatum,CHAR(34),"}"))</f>
        <v>#REF!</v>
      </c>
      <c r="M617" t="e">
        <f>IF(INDEX(SamplingFeatures[Sampling Feature Type],$A617)&lt;&gt;"Specimen","",
CONCATENATE("  - &amp;SpecimenID",TEXT(SUMPRODUCT(--($M$3:$M616&lt;&gt;"")),"0000"),
" {","SamplingFeatureID:  *SamplingFeatureID",TEXT($A617,"0000"),
", SpecimenTypeCV:  ",CHAR(34),INDEX(Specimens[Specimen Type],$A617),CHAR(34),
", SpecimenMediumCV:  ",INDEX(Specimens[Specimen Medium],$A617),
", IsFieldSpecimen:  ",CHAR(34),INDEX(Specimens[Is Field Specimen?],$A617),CHAR(34),"}"))</f>
        <v>#REF!</v>
      </c>
      <c r="N617" t="e">
        <f>IF(COUNTA(SpatialOffsets[])=0,"", IF(INDEX(SpatialOffsets[Spatial Offset Type],$A617)="","",
CONCATENATE("  - &amp;SpatialOffsetID",TEXT($A617,"0000"),
" {","SpatialOffsetTypeCV:  ",CHAR(34),INDEX(SpatialOffsets[Spatial Offset Type],$A617),CHAR(34),
", Offset1Value:  ",INDEX(SpatialOffsets[Offset 1 Value],$A617),
", Offset1UnitID:  ",CHAR(34),INDEX(SpatialOffsets[Offset 1 Unit],$A617),CHAR(34),
", Offset2Value:  ",INDEX(SpatialOffsets[Offset 2 Value],$A617),
", Offset2UnitID:  ",CHAR(34),INDEX(SpatialOffsets[Offset 2 Unit],$A617),CHAR(34),
", Offset3Value:  ",INDEX(SpatialOffsets[Offset 3 Value],$A617),
", Offset3UnitID:  ",CHAR(34),INDEX(SpatialOffsets[Offset 3 Unit],$A617),CHAR(34),,"}")))</f>
        <v>#REF!</v>
      </c>
      <c r="O617" t="e">
        <f>IF(COUNTA(RelatedFeatures[])=0,"", IF(INDEX(RelatedFeatures[First Sampling Feature Code],$A617)="","",
CONCATENATE("  - &amp;RelationID",TEXT($A617,"0000"),
" {","SamplingFeatureID:  *SamplingFeatureID",TEXT(MATCH(INDEX(RelatedFeatures[First Sampling Feature Code],$A617),SamplingFeatures[Feature Code],0),"0000"),
", RelationshipTypeCV:  ",CHAR(34),INDEX(RelatedFeatures[Relationship Type],$A617),CHAR(34),
", RelatedFeatureID: *SamplingFeatureID",TEXT(MATCH(INDEX(RelatedFeatures[Second Sampling Feature Code],$A617),SamplingFeatures[Feature Code],0),"0000"),
", SpatialOffsetID:  ",IF(INDEX(RelatedFeatures[Offset Number],$A617)="","",CONCATENATE("*SpatialOffsetID",TEXT(INDEX(RelatedFeatures[Offset Number],$A617),"0000"))),"}")))</f>
        <v>#REF!</v>
      </c>
      <c r="P617" t="e">
        <f>IF(INDEX(Methods[Method Type],$A617)="","",
CONCATENATE("  - &amp;MethodID",TEXT($A617,"0000"),
" {","MethodTypeCV:  ",CHAR(34),INDEX(Methods[Method Type],$A617),CHAR(34),
", MethodCode:  ",CHAR(34),INDEX(Methods[Method Code],$A617),CHAR(34),
", MethodName:  ",CHAR(34),INDEX(Methods[Method Name],$A617),CHAR(34),
", MethodDescription:  ",CHAR(34),INDEX(Methods[Method Description],$A617),CHAR(34),
", MethodLink:  ",CHAR(34),INDEX(Methods[Method Link],$A617),CHAR(34),
", OrganizationID: *OrganizationID",TEXT(MATCH(INDEX(Methods[Organization Name],$A617),Organizations[Organization Name],0),"0000"),"}"))</f>
        <v>#REF!</v>
      </c>
      <c r="Q617" t="e">
        <f>IF(INDEX(Variables[Variable Type],$A617)="","",
CONCATENATE("  - &amp;VariableID",TEXT($A617,"0000"),
" {","VariableTypeCV:  ",CHAR(34),INDEX(Variables[Variable Type],$A617),CHAR(34),
", VariableCode:  ",CHAR(34),INDEX(Variables[Variable Code],$A617),CHAR(34),
", VariableNameCV:  ",CHAR(34),INDEX(Variables[Variable Name],$A617),CHAR(34),
", VariableDefinition:  ",CHAR(34),INDEX(Variables[Variable Definition],$A617),CHAR(34),
", SpecciationCV:  ",CHAR(34),INDEX(Variables[Speciation],$A617),CHAR(34),
", NoDataValue:  ",CHAR(34),INDEX(Variables[No Data Value],$A617),CHAR(34),"}"))</f>
        <v>#REF!</v>
      </c>
    </row>
    <row r="618" spans="1:17" x14ac:dyDescent="0.25">
      <c r="A618">
        <v>615</v>
      </c>
      <c r="D618" t="e">
        <f>IF(INDEX(People[First Name],$A618)="","",
CONCATENATE("  - &amp;PersonID",TEXT($A618,"0000"),
" {","PersonFirstName:  ",CHAR(34),INDEX(People[First Name],$A618),CHAR(34),
", PersonMiddleName:  ",CHAR(34),INDEX(People[Middle Name],$A618),CHAR(34),
", PersonLastName:  ",CHAR(34),INDEX(People[Last Name],$A618),CHAR(34),"}"))</f>
        <v>#REF!</v>
      </c>
      <c r="E618" t="e">
        <f>IF(INDEX(Organizations[Organization Type '[CV']],$A618)="","",
CONCATENATE("  - &amp;OrganizationID",TEXT($A618,"0000"),
" {","OrganizationTypeCV:  ",CHAR(34),INDEX(Organizations[Organization Type '[CV']],$A618),CHAR(34),
", OrganizationCode:  ",CHAR(34),INDEX(Organizations[Organization Code],$A618),CHAR(34),
", OrganizationName:  ",CHAR(34),INDEX(Organizations[Organization Name],$A618),CHAR(34),
", OrganizationDescription:  ",CHAR(34),INDEX(Organizations[Organization Description],$A618),CHAR(34),
", OrganizationLink:  ",CHAR(34),INDEX(Organizations[Organization Link],$A618),CHAR(34),"}"))</f>
        <v>#REF!</v>
      </c>
      <c r="F618" t="e">
        <f>IF(INDEX(People[First Name],$A618)="","",
CONCATENATE("  - &amp;AffiliationID",TEXT($A618,"0000"),
" {PersonID: *PersonID",TEXT($A618,"0000"),
", OrganizationID: *OrganizationID",TEXT(MATCH(INDEX(People[Organization Name],$A618),Organizations[Organization Name],0),"0000"),
", IsPrimaryOrganizationContact: , AffiliationStartDate: , AffiliationEndDate: , PrimaryPhone: ",
", PrimaryEmail: ",CHAR(34),INDEX(People[Primary Email],$A618),CHAR(34),
", PrimaryAddress: ",CHAR(34),INDEX(People[Primary Address],$A618),CHAR(34),
", PersonLink: }"))</f>
        <v>#REF!</v>
      </c>
      <c r="H618" t="e">
        <f>IF(COUNTA(CitationInformation)=0,"",IF(INDEX(AuthorList[Author Name],$A618)="","",
CONCATENATE("  - &amp;AuthorListID",TEXT($A618,"0000"),
"  {CitationID: *CitationID0001",
", PersonID: *PersonID",TEXT(MATCH(INDEX(AuthorList[Author Name],$A618),People[Full Name],0),"0000"),
", AuthorOrder: ",INDEX(AuthorList[Author Number],$A618),"}")))</f>
        <v>#REF!</v>
      </c>
      <c r="K618" t="e">
        <f>IF(INDEX(SamplingFeatures[Feature Code],$A618)="","",
CONCATENATE("  - &amp;SamplingFeatureID",TEXT($A618,"0000"),
" {","SamplingFeatureUUID:  ",CHAR(34),INDEX(SamplingFeatures[Sampling Feature UUID],$A618),CHAR(34),
", SamplingFeatureTypeCV:  ",CHAR(34),INDEX(SamplingFeatures[Sampling Feature Type],$A618),CHAR(34),
", SamplingFeatureCode:  ",CHAR(34),INDEX(SamplingFeatures[Feature Code],$A618),CHAR(34),
", SamplingFeatureName:  ",CHAR(34),INDEX(SamplingFeatures[Feature Name],$A618),CHAR(34),
", SamplingFeatureDescription:  ",CHAR(34),INDEX(SamplingFeatures[Feature Description],$A618),CHAR(34),
", SamplingFeatureGeotypeCV:  ",CHAR(34),INDEX(SamplingFeatures[Feature Geo Type],$A618),CHAR(34),
", FeatureGeometry:  ",CHAR(34),INDEX(SamplingFeatures[Feature Geometry],$A618),CHAR(34),
", Elevation_m:  ",CHAR(34),INDEX(SamplingFeatures[Elevation_m],$A618),CHAR(34),
", ElevationDatumCV:  ",CHAR(34),ElevationDatum,CHAR(34),"}"))</f>
        <v>#REF!</v>
      </c>
      <c r="L618" t="e">
        <f>IF(INDEX(SamplingFeatures[Sampling Feature Type],$A618)&lt;&gt;"Site","",
CONCATENATE("  - &amp;SiteID",TEXT(SUMPRODUCT(--($L$3:$L617&lt;&gt;"")),"0000"),
" {","SamplingFeatureID:  *SamplingFeatureID",TEXT($A618,"0000"),
", SiteTypeCV:  ",CHAR(34),INDEX(Sites[Site Type],$A618),CHAR(34),
", Latitude:  ",INDEX(Sites[Latitude],$A618),
", Longitude:  ",INDEX(Sites[Longitude],$A618),
", SRSName:  ",CHAR(34),LatLonDatum,CHAR(34),"}"))</f>
        <v>#REF!</v>
      </c>
      <c r="M618" t="e">
        <f>IF(INDEX(SamplingFeatures[Sampling Feature Type],$A618)&lt;&gt;"Specimen","",
CONCATENATE("  - &amp;SpecimenID",TEXT(SUMPRODUCT(--($M$3:$M617&lt;&gt;"")),"0000"),
" {","SamplingFeatureID:  *SamplingFeatureID",TEXT($A618,"0000"),
", SpecimenTypeCV:  ",CHAR(34),INDEX(Specimens[Specimen Type],$A618),CHAR(34),
", SpecimenMediumCV:  ",INDEX(Specimens[Specimen Medium],$A618),
", IsFieldSpecimen:  ",CHAR(34),INDEX(Specimens[Is Field Specimen?],$A618),CHAR(34),"}"))</f>
        <v>#REF!</v>
      </c>
      <c r="N618" t="e">
        <f>IF(COUNTA(SpatialOffsets[])=0,"", IF(INDEX(SpatialOffsets[Spatial Offset Type],$A618)="","",
CONCATENATE("  - &amp;SpatialOffsetID",TEXT($A618,"0000"),
" {","SpatialOffsetTypeCV:  ",CHAR(34),INDEX(SpatialOffsets[Spatial Offset Type],$A618),CHAR(34),
", Offset1Value:  ",INDEX(SpatialOffsets[Offset 1 Value],$A618),
", Offset1UnitID:  ",CHAR(34),INDEX(SpatialOffsets[Offset 1 Unit],$A618),CHAR(34),
", Offset2Value:  ",INDEX(SpatialOffsets[Offset 2 Value],$A618),
", Offset2UnitID:  ",CHAR(34),INDEX(SpatialOffsets[Offset 2 Unit],$A618),CHAR(34),
", Offset3Value:  ",INDEX(SpatialOffsets[Offset 3 Value],$A618),
", Offset3UnitID:  ",CHAR(34),INDEX(SpatialOffsets[Offset 3 Unit],$A618),CHAR(34),,"}")))</f>
        <v>#REF!</v>
      </c>
      <c r="O618" t="e">
        <f>IF(COUNTA(RelatedFeatures[])=0,"", IF(INDEX(RelatedFeatures[First Sampling Feature Code],$A618)="","",
CONCATENATE("  - &amp;RelationID",TEXT($A618,"0000"),
" {","SamplingFeatureID:  *SamplingFeatureID",TEXT(MATCH(INDEX(RelatedFeatures[First Sampling Feature Code],$A618),SamplingFeatures[Feature Code],0),"0000"),
", RelationshipTypeCV:  ",CHAR(34),INDEX(RelatedFeatures[Relationship Type],$A618),CHAR(34),
", RelatedFeatureID: *SamplingFeatureID",TEXT(MATCH(INDEX(RelatedFeatures[Second Sampling Feature Code],$A618),SamplingFeatures[Feature Code],0),"0000"),
", SpatialOffsetID:  ",IF(INDEX(RelatedFeatures[Offset Number],$A618)="","",CONCATENATE("*SpatialOffsetID",TEXT(INDEX(RelatedFeatures[Offset Number],$A618),"0000"))),"}")))</f>
        <v>#REF!</v>
      </c>
      <c r="P618" t="e">
        <f>IF(INDEX(Methods[Method Type],$A618)="","",
CONCATENATE("  - &amp;MethodID",TEXT($A618,"0000"),
" {","MethodTypeCV:  ",CHAR(34),INDEX(Methods[Method Type],$A618),CHAR(34),
", MethodCode:  ",CHAR(34),INDEX(Methods[Method Code],$A618),CHAR(34),
", MethodName:  ",CHAR(34),INDEX(Methods[Method Name],$A618),CHAR(34),
", MethodDescription:  ",CHAR(34),INDEX(Methods[Method Description],$A618),CHAR(34),
", MethodLink:  ",CHAR(34),INDEX(Methods[Method Link],$A618),CHAR(34),
", OrganizationID: *OrganizationID",TEXT(MATCH(INDEX(Methods[Organization Name],$A618),Organizations[Organization Name],0),"0000"),"}"))</f>
        <v>#REF!</v>
      </c>
      <c r="Q618" t="e">
        <f>IF(INDEX(Variables[Variable Type],$A618)="","",
CONCATENATE("  - &amp;VariableID",TEXT($A618,"0000"),
" {","VariableTypeCV:  ",CHAR(34),INDEX(Variables[Variable Type],$A618),CHAR(34),
", VariableCode:  ",CHAR(34),INDEX(Variables[Variable Code],$A618),CHAR(34),
", VariableNameCV:  ",CHAR(34),INDEX(Variables[Variable Name],$A618),CHAR(34),
", VariableDefinition:  ",CHAR(34),INDEX(Variables[Variable Definition],$A618),CHAR(34),
", SpecciationCV:  ",CHAR(34),INDEX(Variables[Speciation],$A618),CHAR(34),
", NoDataValue:  ",CHAR(34),INDEX(Variables[No Data Value],$A618),CHAR(34),"}"))</f>
        <v>#REF!</v>
      </c>
    </row>
    <row r="619" spans="1:17" x14ac:dyDescent="0.25">
      <c r="A619">
        <v>616</v>
      </c>
      <c r="D619" t="e">
        <f>IF(INDEX(People[First Name],$A619)="","",
CONCATENATE("  - &amp;PersonID",TEXT($A619,"0000"),
" {","PersonFirstName:  ",CHAR(34),INDEX(People[First Name],$A619),CHAR(34),
", PersonMiddleName:  ",CHAR(34),INDEX(People[Middle Name],$A619),CHAR(34),
", PersonLastName:  ",CHAR(34),INDEX(People[Last Name],$A619),CHAR(34),"}"))</f>
        <v>#REF!</v>
      </c>
      <c r="E619" t="e">
        <f>IF(INDEX(Organizations[Organization Type '[CV']],$A619)="","",
CONCATENATE("  - &amp;OrganizationID",TEXT($A619,"0000"),
" {","OrganizationTypeCV:  ",CHAR(34),INDEX(Organizations[Organization Type '[CV']],$A619),CHAR(34),
", OrganizationCode:  ",CHAR(34),INDEX(Organizations[Organization Code],$A619),CHAR(34),
", OrganizationName:  ",CHAR(34),INDEX(Organizations[Organization Name],$A619),CHAR(34),
", OrganizationDescription:  ",CHAR(34),INDEX(Organizations[Organization Description],$A619),CHAR(34),
", OrganizationLink:  ",CHAR(34),INDEX(Organizations[Organization Link],$A619),CHAR(34),"}"))</f>
        <v>#REF!</v>
      </c>
      <c r="F619" t="e">
        <f>IF(INDEX(People[First Name],$A619)="","",
CONCATENATE("  - &amp;AffiliationID",TEXT($A619,"0000"),
" {PersonID: *PersonID",TEXT($A619,"0000"),
", OrganizationID: *OrganizationID",TEXT(MATCH(INDEX(People[Organization Name],$A619),Organizations[Organization Name],0),"0000"),
", IsPrimaryOrganizationContact: , AffiliationStartDate: , AffiliationEndDate: , PrimaryPhone: ",
", PrimaryEmail: ",CHAR(34),INDEX(People[Primary Email],$A619),CHAR(34),
", PrimaryAddress: ",CHAR(34),INDEX(People[Primary Address],$A619),CHAR(34),
", PersonLink: }"))</f>
        <v>#REF!</v>
      </c>
      <c r="H619" t="e">
        <f>IF(COUNTA(CitationInformation)=0,"",IF(INDEX(AuthorList[Author Name],$A619)="","",
CONCATENATE("  - &amp;AuthorListID",TEXT($A619,"0000"),
"  {CitationID: *CitationID0001",
", PersonID: *PersonID",TEXT(MATCH(INDEX(AuthorList[Author Name],$A619),People[Full Name],0),"0000"),
", AuthorOrder: ",INDEX(AuthorList[Author Number],$A619),"}")))</f>
        <v>#REF!</v>
      </c>
      <c r="K619" t="e">
        <f>IF(INDEX(SamplingFeatures[Feature Code],$A619)="","",
CONCATENATE("  - &amp;SamplingFeatureID",TEXT($A619,"0000"),
" {","SamplingFeatureUUID:  ",CHAR(34),INDEX(SamplingFeatures[Sampling Feature UUID],$A619),CHAR(34),
", SamplingFeatureTypeCV:  ",CHAR(34),INDEX(SamplingFeatures[Sampling Feature Type],$A619),CHAR(34),
", SamplingFeatureCode:  ",CHAR(34),INDEX(SamplingFeatures[Feature Code],$A619),CHAR(34),
", SamplingFeatureName:  ",CHAR(34),INDEX(SamplingFeatures[Feature Name],$A619),CHAR(34),
", SamplingFeatureDescription:  ",CHAR(34),INDEX(SamplingFeatures[Feature Description],$A619),CHAR(34),
", SamplingFeatureGeotypeCV:  ",CHAR(34),INDEX(SamplingFeatures[Feature Geo Type],$A619),CHAR(34),
", FeatureGeometry:  ",CHAR(34),INDEX(SamplingFeatures[Feature Geometry],$A619),CHAR(34),
", Elevation_m:  ",CHAR(34),INDEX(SamplingFeatures[Elevation_m],$A619),CHAR(34),
", ElevationDatumCV:  ",CHAR(34),ElevationDatum,CHAR(34),"}"))</f>
        <v>#REF!</v>
      </c>
      <c r="L619" t="e">
        <f>IF(INDEX(SamplingFeatures[Sampling Feature Type],$A619)&lt;&gt;"Site","",
CONCATENATE("  - &amp;SiteID",TEXT(SUMPRODUCT(--($L$3:$L618&lt;&gt;"")),"0000"),
" {","SamplingFeatureID:  *SamplingFeatureID",TEXT($A619,"0000"),
", SiteTypeCV:  ",CHAR(34),INDEX(Sites[Site Type],$A619),CHAR(34),
", Latitude:  ",INDEX(Sites[Latitude],$A619),
", Longitude:  ",INDEX(Sites[Longitude],$A619),
", SRSName:  ",CHAR(34),LatLonDatum,CHAR(34),"}"))</f>
        <v>#REF!</v>
      </c>
      <c r="M619" t="e">
        <f>IF(INDEX(SamplingFeatures[Sampling Feature Type],$A619)&lt;&gt;"Specimen","",
CONCATENATE("  - &amp;SpecimenID",TEXT(SUMPRODUCT(--($M$3:$M618&lt;&gt;"")),"0000"),
" {","SamplingFeatureID:  *SamplingFeatureID",TEXT($A619,"0000"),
", SpecimenTypeCV:  ",CHAR(34),INDEX(Specimens[Specimen Type],$A619),CHAR(34),
", SpecimenMediumCV:  ",INDEX(Specimens[Specimen Medium],$A619),
", IsFieldSpecimen:  ",CHAR(34),INDEX(Specimens[Is Field Specimen?],$A619),CHAR(34),"}"))</f>
        <v>#REF!</v>
      </c>
      <c r="N619" t="e">
        <f>IF(COUNTA(SpatialOffsets[])=0,"", IF(INDEX(SpatialOffsets[Spatial Offset Type],$A619)="","",
CONCATENATE("  - &amp;SpatialOffsetID",TEXT($A619,"0000"),
" {","SpatialOffsetTypeCV:  ",CHAR(34),INDEX(SpatialOffsets[Spatial Offset Type],$A619),CHAR(34),
", Offset1Value:  ",INDEX(SpatialOffsets[Offset 1 Value],$A619),
", Offset1UnitID:  ",CHAR(34),INDEX(SpatialOffsets[Offset 1 Unit],$A619),CHAR(34),
", Offset2Value:  ",INDEX(SpatialOffsets[Offset 2 Value],$A619),
", Offset2UnitID:  ",CHAR(34),INDEX(SpatialOffsets[Offset 2 Unit],$A619),CHAR(34),
", Offset3Value:  ",INDEX(SpatialOffsets[Offset 3 Value],$A619),
", Offset3UnitID:  ",CHAR(34),INDEX(SpatialOffsets[Offset 3 Unit],$A619),CHAR(34),,"}")))</f>
        <v>#REF!</v>
      </c>
      <c r="O619" t="e">
        <f>IF(COUNTA(RelatedFeatures[])=0,"", IF(INDEX(RelatedFeatures[First Sampling Feature Code],$A619)="","",
CONCATENATE("  - &amp;RelationID",TEXT($A619,"0000"),
" {","SamplingFeatureID:  *SamplingFeatureID",TEXT(MATCH(INDEX(RelatedFeatures[First Sampling Feature Code],$A619),SamplingFeatures[Feature Code],0),"0000"),
", RelationshipTypeCV:  ",CHAR(34),INDEX(RelatedFeatures[Relationship Type],$A619),CHAR(34),
", RelatedFeatureID: *SamplingFeatureID",TEXT(MATCH(INDEX(RelatedFeatures[Second Sampling Feature Code],$A619),SamplingFeatures[Feature Code],0),"0000"),
", SpatialOffsetID:  ",IF(INDEX(RelatedFeatures[Offset Number],$A619)="","",CONCATENATE("*SpatialOffsetID",TEXT(INDEX(RelatedFeatures[Offset Number],$A619),"0000"))),"}")))</f>
        <v>#REF!</v>
      </c>
      <c r="P619" t="e">
        <f>IF(INDEX(Methods[Method Type],$A619)="","",
CONCATENATE("  - &amp;MethodID",TEXT($A619,"0000"),
" {","MethodTypeCV:  ",CHAR(34),INDEX(Methods[Method Type],$A619),CHAR(34),
", MethodCode:  ",CHAR(34),INDEX(Methods[Method Code],$A619),CHAR(34),
", MethodName:  ",CHAR(34),INDEX(Methods[Method Name],$A619),CHAR(34),
", MethodDescription:  ",CHAR(34),INDEX(Methods[Method Description],$A619),CHAR(34),
", MethodLink:  ",CHAR(34),INDEX(Methods[Method Link],$A619),CHAR(34),
", OrganizationID: *OrganizationID",TEXT(MATCH(INDEX(Methods[Organization Name],$A619),Organizations[Organization Name],0),"0000"),"}"))</f>
        <v>#REF!</v>
      </c>
      <c r="Q619" t="e">
        <f>IF(INDEX(Variables[Variable Type],$A619)="","",
CONCATENATE("  - &amp;VariableID",TEXT($A619,"0000"),
" {","VariableTypeCV:  ",CHAR(34),INDEX(Variables[Variable Type],$A619),CHAR(34),
", VariableCode:  ",CHAR(34),INDEX(Variables[Variable Code],$A619),CHAR(34),
", VariableNameCV:  ",CHAR(34),INDEX(Variables[Variable Name],$A619),CHAR(34),
", VariableDefinition:  ",CHAR(34),INDEX(Variables[Variable Definition],$A619),CHAR(34),
", SpecciationCV:  ",CHAR(34),INDEX(Variables[Speciation],$A619),CHAR(34),
", NoDataValue:  ",CHAR(34),INDEX(Variables[No Data Value],$A619),CHAR(34),"}"))</f>
        <v>#REF!</v>
      </c>
    </row>
    <row r="620" spans="1:17" x14ac:dyDescent="0.25">
      <c r="A620">
        <v>617</v>
      </c>
      <c r="D620" t="e">
        <f>IF(INDEX(People[First Name],$A620)="","",
CONCATENATE("  - &amp;PersonID",TEXT($A620,"0000"),
" {","PersonFirstName:  ",CHAR(34),INDEX(People[First Name],$A620),CHAR(34),
", PersonMiddleName:  ",CHAR(34),INDEX(People[Middle Name],$A620),CHAR(34),
", PersonLastName:  ",CHAR(34),INDEX(People[Last Name],$A620),CHAR(34),"}"))</f>
        <v>#REF!</v>
      </c>
      <c r="E620" t="e">
        <f>IF(INDEX(Organizations[Organization Type '[CV']],$A620)="","",
CONCATENATE("  - &amp;OrganizationID",TEXT($A620,"0000"),
" {","OrganizationTypeCV:  ",CHAR(34),INDEX(Organizations[Organization Type '[CV']],$A620),CHAR(34),
", OrganizationCode:  ",CHAR(34),INDEX(Organizations[Organization Code],$A620),CHAR(34),
", OrganizationName:  ",CHAR(34),INDEX(Organizations[Organization Name],$A620),CHAR(34),
", OrganizationDescription:  ",CHAR(34),INDEX(Organizations[Organization Description],$A620),CHAR(34),
", OrganizationLink:  ",CHAR(34),INDEX(Organizations[Organization Link],$A620),CHAR(34),"}"))</f>
        <v>#REF!</v>
      </c>
      <c r="F620" t="e">
        <f>IF(INDEX(People[First Name],$A620)="","",
CONCATENATE("  - &amp;AffiliationID",TEXT($A620,"0000"),
" {PersonID: *PersonID",TEXT($A620,"0000"),
", OrganizationID: *OrganizationID",TEXT(MATCH(INDEX(People[Organization Name],$A620),Organizations[Organization Name],0),"0000"),
", IsPrimaryOrganizationContact: , AffiliationStartDate: , AffiliationEndDate: , PrimaryPhone: ",
", PrimaryEmail: ",CHAR(34),INDEX(People[Primary Email],$A620),CHAR(34),
", PrimaryAddress: ",CHAR(34),INDEX(People[Primary Address],$A620),CHAR(34),
", PersonLink: }"))</f>
        <v>#REF!</v>
      </c>
      <c r="H620" t="e">
        <f>IF(COUNTA(CitationInformation)=0,"",IF(INDEX(AuthorList[Author Name],$A620)="","",
CONCATENATE("  - &amp;AuthorListID",TEXT($A620,"0000"),
"  {CitationID: *CitationID0001",
", PersonID: *PersonID",TEXT(MATCH(INDEX(AuthorList[Author Name],$A620),People[Full Name],0),"0000"),
", AuthorOrder: ",INDEX(AuthorList[Author Number],$A620),"}")))</f>
        <v>#REF!</v>
      </c>
      <c r="K620" t="e">
        <f>IF(INDEX(SamplingFeatures[Feature Code],$A620)="","",
CONCATENATE("  - &amp;SamplingFeatureID",TEXT($A620,"0000"),
" {","SamplingFeatureUUID:  ",CHAR(34),INDEX(SamplingFeatures[Sampling Feature UUID],$A620),CHAR(34),
", SamplingFeatureTypeCV:  ",CHAR(34),INDEX(SamplingFeatures[Sampling Feature Type],$A620),CHAR(34),
", SamplingFeatureCode:  ",CHAR(34),INDEX(SamplingFeatures[Feature Code],$A620),CHAR(34),
", SamplingFeatureName:  ",CHAR(34),INDEX(SamplingFeatures[Feature Name],$A620),CHAR(34),
", SamplingFeatureDescription:  ",CHAR(34),INDEX(SamplingFeatures[Feature Description],$A620),CHAR(34),
", SamplingFeatureGeotypeCV:  ",CHAR(34),INDEX(SamplingFeatures[Feature Geo Type],$A620),CHAR(34),
", FeatureGeometry:  ",CHAR(34),INDEX(SamplingFeatures[Feature Geometry],$A620),CHAR(34),
", Elevation_m:  ",CHAR(34),INDEX(SamplingFeatures[Elevation_m],$A620),CHAR(34),
", ElevationDatumCV:  ",CHAR(34),ElevationDatum,CHAR(34),"}"))</f>
        <v>#REF!</v>
      </c>
      <c r="L620" t="e">
        <f>IF(INDEX(SamplingFeatures[Sampling Feature Type],$A620)&lt;&gt;"Site","",
CONCATENATE("  - &amp;SiteID",TEXT(SUMPRODUCT(--($L$3:$L619&lt;&gt;"")),"0000"),
" {","SamplingFeatureID:  *SamplingFeatureID",TEXT($A620,"0000"),
", SiteTypeCV:  ",CHAR(34),INDEX(Sites[Site Type],$A620),CHAR(34),
", Latitude:  ",INDEX(Sites[Latitude],$A620),
", Longitude:  ",INDEX(Sites[Longitude],$A620),
", SRSName:  ",CHAR(34),LatLonDatum,CHAR(34),"}"))</f>
        <v>#REF!</v>
      </c>
      <c r="M620" t="e">
        <f>IF(INDEX(SamplingFeatures[Sampling Feature Type],$A620)&lt;&gt;"Specimen","",
CONCATENATE("  - &amp;SpecimenID",TEXT(SUMPRODUCT(--($M$3:$M619&lt;&gt;"")),"0000"),
" {","SamplingFeatureID:  *SamplingFeatureID",TEXT($A620,"0000"),
", SpecimenTypeCV:  ",CHAR(34),INDEX(Specimens[Specimen Type],$A620),CHAR(34),
", SpecimenMediumCV:  ",INDEX(Specimens[Specimen Medium],$A620),
", IsFieldSpecimen:  ",CHAR(34),INDEX(Specimens[Is Field Specimen?],$A620),CHAR(34),"}"))</f>
        <v>#REF!</v>
      </c>
      <c r="N620" t="e">
        <f>IF(COUNTA(SpatialOffsets[])=0,"", IF(INDEX(SpatialOffsets[Spatial Offset Type],$A620)="","",
CONCATENATE("  - &amp;SpatialOffsetID",TEXT($A620,"0000"),
" {","SpatialOffsetTypeCV:  ",CHAR(34),INDEX(SpatialOffsets[Spatial Offset Type],$A620),CHAR(34),
", Offset1Value:  ",INDEX(SpatialOffsets[Offset 1 Value],$A620),
", Offset1UnitID:  ",CHAR(34),INDEX(SpatialOffsets[Offset 1 Unit],$A620),CHAR(34),
", Offset2Value:  ",INDEX(SpatialOffsets[Offset 2 Value],$A620),
", Offset2UnitID:  ",CHAR(34),INDEX(SpatialOffsets[Offset 2 Unit],$A620),CHAR(34),
", Offset3Value:  ",INDEX(SpatialOffsets[Offset 3 Value],$A620),
", Offset3UnitID:  ",CHAR(34),INDEX(SpatialOffsets[Offset 3 Unit],$A620),CHAR(34),,"}")))</f>
        <v>#REF!</v>
      </c>
      <c r="O620" t="e">
        <f>IF(COUNTA(RelatedFeatures[])=0,"", IF(INDEX(RelatedFeatures[First Sampling Feature Code],$A620)="","",
CONCATENATE("  - &amp;RelationID",TEXT($A620,"0000"),
" {","SamplingFeatureID:  *SamplingFeatureID",TEXT(MATCH(INDEX(RelatedFeatures[First Sampling Feature Code],$A620),SamplingFeatures[Feature Code],0),"0000"),
", RelationshipTypeCV:  ",CHAR(34),INDEX(RelatedFeatures[Relationship Type],$A620),CHAR(34),
", RelatedFeatureID: *SamplingFeatureID",TEXT(MATCH(INDEX(RelatedFeatures[Second Sampling Feature Code],$A620),SamplingFeatures[Feature Code],0),"0000"),
", SpatialOffsetID:  ",IF(INDEX(RelatedFeatures[Offset Number],$A620)="","",CONCATENATE("*SpatialOffsetID",TEXT(INDEX(RelatedFeatures[Offset Number],$A620),"0000"))),"}")))</f>
        <v>#REF!</v>
      </c>
      <c r="P620" t="e">
        <f>IF(INDEX(Methods[Method Type],$A620)="","",
CONCATENATE("  - &amp;MethodID",TEXT($A620,"0000"),
" {","MethodTypeCV:  ",CHAR(34),INDEX(Methods[Method Type],$A620),CHAR(34),
", MethodCode:  ",CHAR(34),INDEX(Methods[Method Code],$A620),CHAR(34),
", MethodName:  ",CHAR(34),INDEX(Methods[Method Name],$A620),CHAR(34),
", MethodDescription:  ",CHAR(34),INDEX(Methods[Method Description],$A620),CHAR(34),
", MethodLink:  ",CHAR(34),INDEX(Methods[Method Link],$A620),CHAR(34),
", OrganizationID: *OrganizationID",TEXT(MATCH(INDEX(Methods[Organization Name],$A620),Organizations[Organization Name],0),"0000"),"}"))</f>
        <v>#REF!</v>
      </c>
      <c r="Q620" t="e">
        <f>IF(INDEX(Variables[Variable Type],$A620)="","",
CONCATENATE("  - &amp;VariableID",TEXT($A620,"0000"),
" {","VariableTypeCV:  ",CHAR(34),INDEX(Variables[Variable Type],$A620),CHAR(34),
", VariableCode:  ",CHAR(34),INDEX(Variables[Variable Code],$A620),CHAR(34),
", VariableNameCV:  ",CHAR(34),INDEX(Variables[Variable Name],$A620),CHAR(34),
", VariableDefinition:  ",CHAR(34),INDEX(Variables[Variable Definition],$A620),CHAR(34),
", SpecciationCV:  ",CHAR(34),INDEX(Variables[Speciation],$A620),CHAR(34),
", NoDataValue:  ",CHAR(34),INDEX(Variables[No Data Value],$A620),CHAR(34),"}"))</f>
        <v>#REF!</v>
      </c>
    </row>
    <row r="621" spans="1:17" x14ac:dyDescent="0.25">
      <c r="A621">
        <v>618</v>
      </c>
      <c r="D621" t="e">
        <f>IF(INDEX(People[First Name],$A621)="","",
CONCATENATE("  - &amp;PersonID",TEXT($A621,"0000"),
" {","PersonFirstName:  ",CHAR(34),INDEX(People[First Name],$A621),CHAR(34),
", PersonMiddleName:  ",CHAR(34),INDEX(People[Middle Name],$A621),CHAR(34),
", PersonLastName:  ",CHAR(34),INDEX(People[Last Name],$A621),CHAR(34),"}"))</f>
        <v>#REF!</v>
      </c>
      <c r="E621" t="e">
        <f>IF(INDEX(Organizations[Organization Type '[CV']],$A621)="","",
CONCATENATE("  - &amp;OrganizationID",TEXT($A621,"0000"),
" {","OrganizationTypeCV:  ",CHAR(34),INDEX(Organizations[Organization Type '[CV']],$A621),CHAR(34),
", OrganizationCode:  ",CHAR(34),INDEX(Organizations[Organization Code],$A621),CHAR(34),
", OrganizationName:  ",CHAR(34),INDEX(Organizations[Organization Name],$A621),CHAR(34),
", OrganizationDescription:  ",CHAR(34),INDEX(Organizations[Organization Description],$A621),CHAR(34),
", OrganizationLink:  ",CHAR(34),INDEX(Organizations[Organization Link],$A621),CHAR(34),"}"))</f>
        <v>#REF!</v>
      </c>
      <c r="F621" t="e">
        <f>IF(INDEX(People[First Name],$A621)="","",
CONCATENATE("  - &amp;AffiliationID",TEXT($A621,"0000"),
" {PersonID: *PersonID",TEXT($A621,"0000"),
", OrganizationID: *OrganizationID",TEXT(MATCH(INDEX(People[Organization Name],$A621),Organizations[Organization Name],0),"0000"),
", IsPrimaryOrganizationContact: , AffiliationStartDate: , AffiliationEndDate: , PrimaryPhone: ",
", PrimaryEmail: ",CHAR(34),INDEX(People[Primary Email],$A621),CHAR(34),
", PrimaryAddress: ",CHAR(34),INDEX(People[Primary Address],$A621),CHAR(34),
", PersonLink: }"))</f>
        <v>#REF!</v>
      </c>
      <c r="H621" t="e">
        <f>IF(COUNTA(CitationInformation)=0,"",IF(INDEX(AuthorList[Author Name],$A621)="","",
CONCATENATE("  - &amp;AuthorListID",TEXT($A621,"0000"),
"  {CitationID: *CitationID0001",
", PersonID: *PersonID",TEXT(MATCH(INDEX(AuthorList[Author Name],$A621),People[Full Name],0),"0000"),
", AuthorOrder: ",INDEX(AuthorList[Author Number],$A621),"}")))</f>
        <v>#REF!</v>
      </c>
      <c r="K621" t="e">
        <f>IF(INDEX(SamplingFeatures[Feature Code],$A621)="","",
CONCATENATE("  - &amp;SamplingFeatureID",TEXT($A621,"0000"),
" {","SamplingFeatureUUID:  ",CHAR(34),INDEX(SamplingFeatures[Sampling Feature UUID],$A621),CHAR(34),
", SamplingFeatureTypeCV:  ",CHAR(34),INDEX(SamplingFeatures[Sampling Feature Type],$A621),CHAR(34),
", SamplingFeatureCode:  ",CHAR(34),INDEX(SamplingFeatures[Feature Code],$A621),CHAR(34),
", SamplingFeatureName:  ",CHAR(34),INDEX(SamplingFeatures[Feature Name],$A621),CHAR(34),
", SamplingFeatureDescription:  ",CHAR(34),INDEX(SamplingFeatures[Feature Description],$A621),CHAR(34),
", SamplingFeatureGeotypeCV:  ",CHAR(34),INDEX(SamplingFeatures[Feature Geo Type],$A621),CHAR(34),
", FeatureGeometry:  ",CHAR(34),INDEX(SamplingFeatures[Feature Geometry],$A621),CHAR(34),
", Elevation_m:  ",CHAR(34),INDEX(SamplingFeatures[Elevation_m],$A621),CHAR(34),
", ElevationDatumCV:  ",CHAR(34),ElevationDatum,CHAR(34),"}"))</f>
        <v>#REF!</v>
      </c>
      <c r="L621" t="e">
        <f>IF(INDEX(SamplingFeatures[Sampling Feature Type],$A621)&lt;&gt;"Site","",
CONCATENATE("  - &amp;SiteID",TEXT(SUMPRODUCT(--($L$3:$L620&lt;&gt;"")),"0000"),
" {","SamplingFeatureID:  *SamplingFeatureID",TEXT($A621,"0000"),
", SiteTypeCV:  ",CHAR(34),INDEX(Sites[Site Type],$A621),CHAR(34),
", Latitude:  ",INDEX(Sites[Latitude],$A621),
", Longitude:  ",INDEX(Sites[Longitude],$A621),
", SRSName:  ",CHAR(34),LatLonDatum,CHAR(34),"}"))</f>
        <v>#REF!</v>
      </c>
      <c r="M621" t="e">
        <f>IF(INDEX(SamplingFeatures[Sampling Feature Type],$A621)&lt;&gt;"Specimen","",
CONCATENATE("  - &amp;SpecimenID",TEXT(SUMPRODUCT(--($M$3:$M620&lt;&gt;"")),"0000"),
" {","SamplingFeatureID:  *SamplingFeatureID",TEXT($A621,"0000"),
", SpecimenTypeCV:  ",CHAR(34),INDEX(Specimens[Specimen Type],$A621),CHAR(34),
", SpecimenMediumCV:  ",INDEX(Specimens[Specimen Medium],$A621),
", IsFieldSpecimen:  ",CHAR(34),INDEX(Specimens[Is Field Specimen?],$A621),CHAR(34),"}"))</f>
        <v>#REF!</v>
      </c>
      <c r="N621" t="e">
        <f>IF(COUNTA(SpatialOffsets[])=0,"", IF(INDEX(SpatialOffsets[Spatial Offset Type],$A621)="","",
CONCATENATE("  - &amp;SpatialOffsetID",TEXT($A621,"0000"),
" {","SpatialOffsetTypeCV:  ",CHAR(34),INDEX(SpatialOffsets[Spatial Offset Type],$A621),CHAR(34),
", Offset1Value:  ",INDEX(SpatialOffsets[Offset 1 Value],$A621),
", Offset1UnitID:  ",CHAR(34),INDEX(SpatialOffsets[Offset 1 Unit],$A621),CHAR(34),
", Offset2Value:  ",INDEX(SpatialOffsets[Offset 2 Value],$A621),
", Offset2UnitID:  ",CHAR(34),INDEX(SpatialOffsets[Offset 2 Unit],$A621),CHAR(34),
", Offset3Value:  ",INDEX(SpatialOffsets[Offset 3 Value],$A621),
", Offset3UnitID:  ",CHAR(34),INDEX(SpatialOffsets[Offset 3 Unit],$A621),CHAR(34),,"}")))</f>
        <v>#REF!</v>
      </c>
      <c r="O621" t="e">
        <f>IF(COUNTA(RelatedFeatures[])=0,"", IF(INDEX(RelatedFeatures[First Sampling Feature Code],$A621)="","",
CONCATENATE("  - &amp;RelationID",TEXT($A621,"0000"),
" {","SamplingFeatureID:  *SamplingFeatureID",TEXT(MATCH(INDEX(RelatedFeatures[First Sampling Feature Code],$A621),SamplingFeatures[Feature Code],0),"0000"),
", RelationshipTypeCV:  ",CHAR(34),INDEX(RelatedFeatures[Relationship Type],$A621),CHAR(34),
", RelatedFeatureID: *SamplingFeatureID",TEXT(MATCH(INDEX(RelatedFeatures[Second Sampling Feature Code],$A621),SamplingFeatures[Feature Code],0),"0000"),
", SpatialOffsetID:  ",IF(INDEX(RelatedFeatures[Offset Number],$A621)="","",CONCATENATE("*SpatialOffsetID",TEXT(INDEX(RelatedFeatures[Offset Number],$A621),"0000"))),"}")))</f>
        <v>#REF!</v>
      </c>
      <c r="P621" t="e">
        <f>IF(INDEX(Methods[Method Type],$A621)="","",
CONCATENATE("  - &amp;MethodID",TEXT($A621,"0000"),
" {","MethodTypeCV:  ",CHAR(34),INDEX(Methods[Method Type],$A621),CHAR(34),
", MethodCode:  ",CHAR(34),INDEX(Methods[Method Code],$A621),CHAR(34),
", MethodName:  ",CHAR(34),INDEX(Methods[Method Name],$A621),CHAR(34),
", MethodDescription:  ",CHAR(34),INDEX(Methods[Method Description],$A621),CHAR(34),
", MethodLink:  ",CHAR(34),INDEX(Methods[Method Link],$A621),CHAR(34),
", OrganizationID: *OrganizationID",TEXT(MATCH(INDEX(Methods[Organization Name],$A621),Organizations[Organization Name],0),"0000"),"}"))</f>
        <v>#REF!</v>
      </c>
      <c r="Q621" t="e">
        <f>IF(INDEX(Variables[Variable Type],$A621)="","",
CONCATENATE("  - &amp;VariableID",TEXT($A621,"0000"),
" {","VariableTypeCV:  ",CHAR(34),INDEX(Variables[Variable Type],$A621),CHAR(34),
", VariableCode:  ",CHAR(34),INDEX(Variables[Variable Code],$A621),CHAR(34),
", VariableNameCV:  ",CHAR(34),INDEX(Variables[Variable Name],$A621),CHAR(34),
", VariableDefinition:  ",CHAR(34),INDEX(Variables[Variable Definition],$A621),CHAR(34),
", SpecciationCV:  ",CHAR(34),INDEX(Variables[Speciation],$A621),CHAR(34),
", NoDataValue:  ",CHAR(34),INDEX(Variables[No Data Value],$A621),CHAR(34),"}"))</f>
        <v>#REF!</v>
      </c>
    </row>
    <row r="622" spans="1:17" x14ac:dyDescent="0.25">
      <c r="A622">
        <v>619</v>
      </c>
      <c r="D622" t="e">
        <f>IF(INDEX(People[First Name],$A622)="","",
CONCATENATE("  - &amp;PersonID",TEXT($A622,"0000"),
" {","PersonFirstName:  ",CHAR(34),INDEX(People[First Name],$A622),CHAR(34),
", PersonMiddleName:  ",CHAR(34),INDEX(People[Middle Name],$A622),CHAR(34),
", PersonLastName:  ",CHAR(34),INDEX(People[Last Name],$A622),CHAR(34),"}"))</f>
        <v>#REF!</v>
      </c>
      <c r="E622" t="e">
        <f>IF(INDEX(Organizations[Organization Type '[CV']],$A622)="","",
CONCATENATE("  - &amp;OrganizationID",TEXT($A622,"0000"),
" {","OrganizationTypeCV:  ",CHAR(34),INDEX(Organizations[Organization Type '[CV']],$A622),CHAR(34),
", OrganizationCode:  ",CHAR(34),INDEX(Organizations[Organization Code],$A622),CHAR(34),
", OrganizationName:  ",CHAR(34),INDEX(Organizations[Organization Name],$A622),CHAR(34),
", OrganizationDescription:  ",CHAR(34),INDEX(Organizations[Organization Description],$A622),CHAR(34),
", OrganizationLink:  ",CHAR(34),INDEX(Organizations[Organization Link],$A622),CHAR(34),"}"))</f>
        <v>#REF!</v>
      </c>
      <c r="F622" t="e">
        <f>IF(INDEX(People[First Name],$A622)="","",
CONCATENATE("  - &amp;AffiliationID",TEXT($A622,"0000"),
" {PersonID: *PersonID",TEXT($A622,"0000"),
", OrganizationID: *OrganizationID",TEXT(MATCH(INDEX(People[Organization Name],$A622),Organizations[Organization Name],0),"0000"),
", IsPrimaryOrganizationContact: , AffiliationStartDate: , AffiliationEndDate: , PrimaryPhone: ",
", PrimaryEmail: ",CHAR(34),INDEX(People[Primary Email],$A622),CHAR(34),
", PrimaryAddress: ",CHAR(34),INDEX(People[Primary Address],$A622),CHAR(34),
", PersonLink: }"))</f>
        <v>#REF!</v>
      </c>
      <c r="H622" t="e">
        <f>IF(COUNTA(CitationInformation)=0,"",IF(INDEX(AuthorList[Author Name],$A622)="","",
CONCATENATE("  - &amp;AuthorListID",TEXT($A622,"0000"),
"  {CitationID: *CitationID0001",
", PersonID: *PersonID",TEXT(MATCH(INDEX(AuthorList[Author Name],$A622),People[Full Name],0),"0000"),
", AuthorOrder: ",INDEX(AuthorList[Author Number],$A622),"}")))</f>
        <v>#REF!</v>
      </c>
      <c r="K622" t="e">
        <f>IF(INDEX(SamplingFeatures[Feature Code],$A622)="","",
CONCATENATE("  - &amp;SamplingFeatureID",TEXT($A622,"0000"),
" {","SamplingFeatureUUID:  ",CHAR(34),INDEX(SamplingFeatures[Sampling Feature UUID],$A622),CHAR(34),
", SamplingFeatureTypeCV:  ",CHAR(34),INDEX(SamplingFeatures[Sampling Feature Type],$A622),CHAR(34),
", SamplingFeatureCode:  ",CHAR(34),INDEX(SamplingFeatures[Feature Code],$A622),CHAR(34),
", SamplingFeatureName:  ",CHAR(34),INDEX(SamplingFeatures[Feature Name],$A622),CHAR(34),
", SamplingFeatureDescription:  ",CHAR(34),INDEX(SamplingFeatures[Feature Description],$A622),CHAR(34),
", SamplingFeatureGeotypeCV:  ",CHAR(34),INDEX(SamplingFeatures[Feature Geo Type],$A622),CHAR(34),
", FeatureGeometry:  ",CHAR(34),INDEX(SamplingFeatures[Feature Geometry],$A622),CHAR(34),
", Elevation_m:  ",CHAR(34),INDEX(SamplingFeatures[Elevation_m],$A622),CHAR(34),
", ElevationDatumCV:  ",CHAR(34),ElevationDatum,CHAR(34),"}"))</f>
        <v>#REF!</v>
      </c>
      <c r="L622" t="e">
        <f>IF(INDEX(SamplingFeatures[Sampling Feature Type],$A622)&lt;&gt;"Site","",
CONCATENATE("  - &amp;SiteID",TEXT(SUMPRODUCT(--($L$3:$L621&lt;&gt;"")),"0000"),
" {","SamplingFeatureID:  *SamplingFeatureID",TEXT($A622,"0000"),
", SiteTypeCV:  ",CHAR(34),INDEX(Sites[Site Type],$A622),CHAR(34),
", Latitude:  ",INDEX(Sites[Latitude],$A622),
", Longitude:  ",INDEX(Sites[Longitude],$A622),
", SRSName:  ",CHAR(34),LatLonDatum,CHAR(34),"}"))</f>
        <v>#REF!</v>
      </c>
      <c r="M622" t="e">
        <f>IF(INDEX(SamplingFeatures[Sampling Feature Type],$A622)&lt;&gt;"Specimen","",
CONCATENATE("  - &amp;SpecimenID",TEXT(SUMPRODUCT(--($M$3:$M621&lt;&gt;"")),"0000"),
" {","SamplingFeatureID:  *SamplingFeatureID",TEXT($A622,"0000"),
", SpecimenTypeCV:  ",CHAR(34),INDEX(Specimens[Specimen Type],$A622),CHAR(34),
", SpecimenMediumCV:  ",INDEX(Specimens[Specimen Medium],$A622),
", IsFieldSpecimen:  ",CHAR(34),INDEX(Specimens[Is Field Specimen?],$A622),CHAR(34),"}"))</f>
        <v>#REF!</v>
      </c>
      <c r="N622" t="e">
        <f>IF(COUNTA(SpatialOffsets[])=0,"", IF(INDEX(SpatialOffsets[Spatial Offset Type],$A622)="","",
CONCATENATE("  - &amp;SpatialOffsetID",TEXT($A622,"0000"),
" {","SpatialOffsetTypeCV:  ",CHAR(34),INDEX(SpatialOffsets[Spatial Offset Type],$A622),CHAR(34),
", Offset1Value:  ",INDEX(SpatialOffsets[Offset 1 Value],$A622),
", Offset1UnitID:  ",CHAR(34),INDEX(SpatialOffsets[Offset 1 Unit],$A622),CHAR(34),
", Offset2Value:  ",INDEX(SpatialOffsets[Offset 2 Value],$A622),
", Offset2UnitID:  ",CHAR(34),INDEX(SpatialOffsets[Offset 2 Unit],$A622),CHAR(34),
", Offset3Value:  ",INDEX(SpatialOffsets[Offset 3 Value],$A622),
", Offset3UnitID:  ",CHAR(34),INDEX(SpatialOffsets[Offset 3 Unit],$A622),CHAR(34),,"}")))</f>
        <v>#REF!</v>
      </c>
      <c r="O622" t="e">
        <f>IF(COUNTA(RelatedFeatures[])=0,"", IF(INDEX(RelatedFeatures[First Sampling Feature Code],$A622)="","",
CONCATENATE("  - &amp;RelationID",TEXT($A622,"0000"),
" {","SamplingFeatureID:  *SamplingFeatureID",TEXT(MATCH(INDEX(RelatedFeatures[First Sampling Feature Code],$A622),SamplingFeatures[Feature Code],0),"0000"),
", RelationshipTypeCV:  ",CHAR(34),INDEX(RelatedFeatures[Relationship Type],$A622),CHAR(34),
", RelatedFeatureID: *SamplingFeatureID",TEXT(MATCH(INDEX(RelatedFeatures[Second Sampling Feature Code],$A622),SamplingFeatures[Feature Code],0),"0000"),
", SpatialOffsetID:  ",IF(INDEX(RelatedFeatures[Offset Number],$A622)="","",CONCATENATE("*SpatialOffsetID",TEXT(INDEX(RelatedFeatures[Offset Number],$A622),"0000"))),"}")))</f>
        <v>#REF!</v>
      </c>
      <c r="P622" t="e">
        <f>IF(INDEX(Methods[Method Type],$A622)="","",
CONCATENATE("  - &amp;MethodID",TEXT($A622,"0000"),
" {","MethodTypeCV:  ",CHAR(34),INDEX(Methods[Method Type],$A622),CHAR(34),
", MethodCode:  ",CHAR(34),INDEX(Methods[Method Code],$A622),CHAR(34),
", MethodName:  ",CHAR(34),INDEX(Methods[Method Name],$A622),CHAR(34),
", MethodDescription:  ",CHAR(34),INDEX(Methods[Method Description],$A622),CHAR(34),
", MethodLink:  ",CHAR(34),INDEX(Methods[Method Link],$A622),CHAR(34),
", OrganizationID: *OrganizationID",TEXT(MATCH(INDEX(Methods[Organization Name],$A622),Organizations[Organization Name],0),"0000"),"}"))</f>
        <v>#REF!</v>
      </c>
      <c r="Q622" t="e">
        <f>IF(INDEX(Variables[Variable Type],$A622)="","",
CONCATENATE("  - &amp;VariableID",TEXT($A622,"0000"),
" {","VariableTypeCV:  ",CHAR(34),INDEX(Variables[Variable Type],$A622),CHAR(34),
", VariableCode:  ",CHAR(34),INDEX(Variables[Variable Code],$A622),CHAR(34),
", VariableNameCV:  ",CHAR(34),INDEX(Variables[Variable Name],$A622),CHAR(34),
", VariableDefinition:  ",CHAR(34),INDEX(Variables[Variable Definition],$A622),CHAR(34),
", SpecciationCV:  ",CHAR(34),INDEX(Variables[Speciation],$A622),CHAR(34),
", NoDataValue:  ",CHAR(34),INDEX(Variables[No Data Value],$A622),CHAR(34),"}"))</f>
        <v>#REF!</v>
      </c>
    </row>
    <row r="623" spans="1:17" x14ac:dyDescent="0.25">
      <c r="A623">
        <v>620</v>
      </c>
      <c r="D623" t="e">
        <f>IF(INDEX(People[First Name],$A623)="","",
CONCATENATE("  - &amp;PersonID",TEXT($A623,"0000"),
" {","PersonFirstName:  ",CHAR(34),INDEX(People[First Name],$A623),CHAR(34),
", PersonMiddleName:  ",CHAR(34),INDEX(People[Middle Name],$A623),CHAR(34),
", PersonLastName:  ",CHAR(34),INDEX(People[Last Name],$A623),CHAR(34),"}"))</f>
        <v>#REF!</v>
      </c>
      <c r="E623" t="e">
        <f>IF(INDEX(Organizations[Organization Type '[CV']],$A623)="","",
CONCATENATE("  - &amp;OrganizationID",TEXT($A623,"0000"),
" {","OrganizationTypeCV:  ",CHAR(34),INDEX(Organizations[Organization Type '[CV']],$A623),CHAR(34),
", OrganizationCode:  ",CHAR(34),INDEX(Organizations[Organization Code],$A623),CHAR(34),
", OrganizationName:  ",CHAR(34),INDEX(Organizations[Organization Name],$A623),CHAR(34),
", OrganizationDescription:  ",CHAR(34),INDEX(Organizations[Organization Description],$A623),CHAR(34),
", OrganizationLink:  ",CHAR(34),INDEX(Organizations[Organization Link],$A623),CHAR(34),"}"))</f>
        <v>#REF!</v>
      </c>
      <c r="F623" t="e">
        <f>IF(INDEX(People[First Name],$A623)="","",
CONCATENATE("  - &amp;AffiliationID",TEXT($A623,"0000"),
" {PersonID: *PersonID",TEXT($A623,"0000"),
", OrganizationID: *OrganizationID",TEXT(MATCH(INDEX(People[Organization Name],$A623),Organizations[Organization Name],0),"0000"),
", IsPrimaryOrganizationContact: , AffiliationStartDate: , AffiliationEndDate: , PrimaryPhone: ",
", PrimaryEmail: ",CHAR(34),INDEX(People[Primary Email],$A623),CHAR(34),
", PrimaryAddress: ",CHAR(34),INDEX(People[Primary Address],$A623),CHAR(34),
", PersonLink: }"))</f>
        <v>#REF!</v>
      </c>
      <c r="H623" t="e">
        <f>IF(COUNTA(CitationInformation)=0,"",IF(INDEX(AuthorList[Author Name],$A623)="","",
CONCATENATE("  - &amp;AuthorListID",TEXT($A623,"0000"),
"  {CitationID: *CitationID0001",
", PersonID: *PersonID",TEXT(MATCH(INDEX(AuthorList[Author Name],$A623),People[Full Name],0),"0000"),
", AuthorOrder: ",INDEX(AuthorList[Author Number],$A623),"}")))</f>
        <v>#REF!</v>
      </c>
      <c r="K623" t="e">
        <f>IF(INDEX(SamplingFeatures[Feature Code],$A623)="","",
CONCATENATE("  - &amp;SamplingFeatureID",TEXT($A623,"0000"),
" {","SamplingFeatureUUID:  ",CHAR(34),INDEX(SamplingFeatures[Sampling Feature UUID],$A623),CHAR(34),
", SamplingFeatureTypeCV:  ",CHAR(34),INDEX(SamplingFeatures[Sampling Feature Type],$A623),CHAR(34),
", SamplingFeatureCode:  ",CHAR(34),INDEX(SamplingFeatures[Feature Code],$A623),CHAR(34),
", SamplingFeatureName:  ",CHAR(34),INDEX(SamplingFeatures[Feature Name],$A623),CHAR(34),
", SamplingFeatureDescription:  ",CHAR(34),INDEX(SamplingFeatures[Feature Description],$A623),CHAR(34),
", SamplingFeatureGeotypeCV:  ",CHAR(34),INDEX(SamplingFeatures[Feature Geo Type],$A623),CHAR(34),
", FeatureGeometry:  ",CHAR(34),INDEX(SamplingFeatures[Feature Geometry],$A623),CHAR(34),
", Elevation_m:  ",CHAR(34),INDEX(SamplingFeatures[Elevation_m],$A623),CHAR(34),
", ElevationDatumCV:  ",CHAR(34),ElevationDatum,CHAR(34),"}"))</f>
        <v>#REF!</v>
      </c>
      <c r="L623" t="e">
        <f>IF(INDEX(SamplingFeatures[Sampling Feature Type],$A623)&lt;&gt;"Site","",
CONCATENATE("  - &amp;SiteID",TEXT(SUMPRODUCT(--($L$3:$L622&lt;&gt;"")),"0000"),
" {","SamplingFeatureID:  *SamplingFeatureID",TEXT($A623,"0000"),
", SiteTypeCV:  ",CHAR(34),INDEX(Sites[Site Type],$A623),CHAR(34),
", Latitude:  ",INDEX(Sites[Latitude],$A623),
", Longitude:  ",INDEX(Sites[Longitude],$A623),
", SRSName:  ",CHAR(34),LatLonDatum,CHAR(34),"}"))</f>
        <v>#REF!</v>
      </c>
      <c r="M623" t="e">
        <f>IF(INDEX(SamplingFeatures[Sampling Feature Type],$A623)&lt;&gt;"Specimen","",
CONCATENATE("  - &amp;SpecimenID",TEXT(SUMPRODUCT(--($M$3:$M622&lt;&gt;"")),"0000"),
" {","SamplingFeatureID:  *SamplingFeatureID",TEXT($A623,"0000"),
", SpecimenTypeCV:  ",CHAR(34),INDEX(Specimens[Specimen Type],$A623),CHAR(34),
", SpecimenMediumCV:  ",INDEX(Specimens[Specimen Medium],$A623),
", IsFieldSpecimen:  ",CHAR(34),INDEX(Specimens[Is Field Specimen?],$A623),CHAR(34),"}"))</f>
        <v>#REF!</v>
      </c>
      <c r="N623" t="e">
        <f>IF(COUNTA(SpatialOffsets[])=0,"", IF(INDEX(SpatialOffsets[Spatial Offset Type],$A623)="","",
CONCATENATE("  - &amp;SpatialOffsetID",TEXT($A623,"0000"),
" {","SpatialOffsetTypeCV:  ",CHAR(34),INDEX(SpatialOffsets[Spatial Offset Type],$A623),CHAR(34),
", Offset1Value:  ",INDEX(SpatialOffsets[Offset 1 Value],$A623),
", Offset1UnitID:  ",CHAR(34),INDEX(SpatialOffsets[Offset 1 Unit],$A623),CHAR(34),
", Offset2Value:  ",INDEX(SpatialOffsets[Offset 2 Value],$A623),
", Offset2UnitID:  ",CHAR(34),INDEX(SpatialOffsets[Offset 2 Unit],$A623),CHAR(34),
", Offset3Value:  ",INDEX(SpatialOffsets[Offset 3 Value],$A623),
", Offset3UnitID:  ",CHAR(34),INDEX(SpatialOffsets[Offset 3 Unit],$A623),CHAR(34),,"}")))</f>
        <v>#REF!</v>
      </c>
      <c r="O623" t="e">
        <f>IF(COUNTA(RelatedFeatures[])=0,"", IF(INDEX(RelatedFeatures[First Sampling Feature Code],$A623)="","",
CONCATENATE("  - &amp;RelationID",TEXT($A623,"0000"),
" {","SamplingFeatureID:  *SamplingFeatureID",TEXT(MATCH(INDEX(RelatedFeatures[First Sampling Feature Code],$A623),SamplingFeatures[Feature Code],0),"0000"),
", RelationshipTypeCV:  ",CHAR(34),INDEX(RelatedFeatures[Relationship Type],$A623),CHAR(34),
", RelatedFeatureID: *SamplingFeatureID",TEXT(MATCH(INDEX(RelatedFeatures[Second Sampling Feature Code],$A623),SamplingFeatures[Feature Code],0),"0000"),
", SpatialOffsetID:  ",IF(INDEX(RelatedFeatures[Offset Number],$A623)="","",CONCATENATE("*SpatialOffsetID",TEXT(INDEX(RelatedFeatures[Offset Number],$A623),"0000"))),"}")))</f>
        <v>#REF!</v>
      </c>
      <c r="P623" t="e">
        <f>IF(INDEX(Methods[Method Type],$A623)="","",
CONCATENATE("  - &amp;MethodID",TEXT($A623,"0000"),
" {","MethodTypeCV:  ",CHAR(34),INDEX(Methods[Method Type],$A623),CHAR(34),
", MethodCode:  ",CHAR(34),INDEX(Methods[Method Code],$A623),CHAR(34),
", MethodName:  ",CHAR(34),INDEX(Methods[Method Name],$A623),CHAR(34),
", MethodDescription:  ",CHAR(34),INDEX(Methods[Method Description],$A623),CHAR(34),
", MethodLink:  ",CHAR(34),INDEX(Methods[Method Link],$A623),CHAR(34),
", OrganizationID: *OrganizationID",TEXT(MATCH(INDEX(Methods[Organization Name],$A623),Organizations[Organization Name],0),"0000"),"}"))</f>
        <v>#REF!</v>
      </c>
      <c r="Q623" t="e">
        <f>IF(INDEX(Variables[Variable Type],$A623)="","",
CONCATENATE("  - &amp;VariableID",TEXT($A623,"0000"),
" {","VariableTypeCV:  ",CHAR(34),INDEX(Variables[Variable Type],$A623),CHAR(34),
", VariableCode:  ",CHAR(34),INDEX(Variables[Variable Code],$A623),CHAR(34),
", VariableNameCV:  ",CHAR(34),INDEX(Variables[Variable Name],$A623),CHAR(34),
", VariableDefinition:  ",CHAR(34),INDEX(Variables[Variable Definition],$A623),CHAR(34),
", SpecciationCV:  ",CHAR(34),INDEX(Variables[Speciation],$A623),CHAR(34),
", NoDataValue:  ",CHAR(34),INDEX(Variables[No Data Value],$A623),CHAR(34),"}"))</f>
        <v>#REF!</v>
      </c>
    </row>
    <row r="624" spans="1:17" x14ac:dyDescent="0.25">
      <c r="A624">
        <v>621</v>
      </c>
      <c r="D624" t="e">
        <f>IF(INDEX(People[First Name],$A624)="","",
CONCATENATE("  - &amp;PersonID",TEXT($A624,"0000"),
" {","PersonFirstName:  ",CHAR(34),INDEX(People[First Name],$A624),CHAR(34),
", PersonMiddleName:  ",CHAR(34),INDEX(People[Middle Name],$A624),CHAR(34),
", PersonLastName:  ",CHAR(34),INDEX(People[Last Name],$A624),CHAR(34),"}"))</f>
        <v>#REF!</v>
      </c>
      <c r="E624" t="e">
        <f>IF(INDEX(Organizations[Organization Type '[CV']],$A624)="","",
CONCATENATE("  - &amp;OrganizationID",TEXT($A624,"0000"),
" {","OrganizationTypeCV:  ",CHAR(34),INDEX(Organizations[Organization Type '[CV']],$A624),CHAR(34),
", OrganizationCode:  ",CHAR(34),INDEX(Organizations[Organization Code],$A624),CHAR(34),
", OrganizationName:  ",CHAR(34),INDEX(Organizations[Organization Name],$A624),CHAR(34),
", OrganizationDescription:  ",CHAR(34),INDEX(Organizations[Organization Description],$A624),CHAR(34),
", OrganizationLink:  ",CHAR(34),INDEX(Organizations[Organization Link],$A624),CHAR(34),"}"))</f>
        <v>#REF!</v>
      </c>
      <c r="F624" t="e">
        <f>IF(INDEX(People[First Name],$A624)="","",
CONCATENATE("  - &amp;AffiliationID",TEXT($A624,"0000"),
" {PersonID: *PersonID",TEXT($A624,"0000"),
", OrganizationID: *OrganizationID",TEXT(MATCH(INDEX(People[Organization Name],$A624),Organizations[Organization Name],0),"0000"),
", IsPrimaryOrganizationContact: , AffiliationStartDate: , AffiliationEndDate: , PrimaryPhone: ",
", PrimaryEmail: ",CHAR(34),INDEX(People[Primary Email],$A624),CHAR(34),
", PrimaryAddress: ",CHAR(34),INDEX(People[Primary Address],$A624),CHAR(34),
", PersonLink: }"))</f>
        <v>#REF!</v>
      </c>
      <c r="H624" t="e">
        <f>IF(COUNTA(CitationInformation)=0,"",IF(INDEX(AuthorList[Author Name],$A624)="","",
CONCATENATE("  - &amp;AuthorListID",TEXT($A624,"0000"),
"  {CitationID: *CitationID0001",
", PersonID: *PersonID",TEXT(MATCH(INDEX(AuthorList[Author Name],$A624),People[Full Name],0),"0000"),
", AuthorOrder: ",INDEX(AuthorList[Author Number],$A624),"}")))</f>
        <v>#REF!</v>
      </c>
      <c r="K624" t="e">
        <f>IF(INDEX(SamplingFeatures[Feature Code],$A624)="","",
CONCATENATE("  - &amp;SamplingFeatureID",TEXT($A624,"0000"),
" {","SamplingFeatureUUID:  ",CHAR(34),INDEX(SamplingFeatures[Sampling Feature UUID],$A624),CHAR(34),
", SamplingFeatureTypeCV:  ",CHAR(34),INDEX(SamplingFeatures[Sampling Feature Type],$A624),CHAR(34),
", SamplingFeatureCode:  ",CHAR(34),INDEX(SamplingFeatures[Feature Code],$A624),CHAR(34),
", SamplingFeatureName:  ",CHAR(34),INDEX(SamplingFeatures[Feature Name],$A624),CHAR(34),
", SamplingFeatureDescription:  ",CHAR(34),INDEX(SamplingFeatures[Feature Description],$A624),CHAR(34),
", SamplingFeatureGeotypeCV:  ",CHAR(34),INDEX(SamplingFeatures[Feature Geo Type],$A624),CHAR(34),
", FeatureGeometry:  ",CHAR(34),INDEX(SamplingFeatures[Feature Geometry],$A624),CHAR(34),
", Elevation_m:  ",CHAR(34),INDEX(SamplingFeatures[Elevation_m],$A624),CHAR(34),
", ElevationDatumCV:  ",CHAR(34),ElevationDatum,CHAR(34),"}"))</f>
        <v>#REF!</v>
      </c>
      <c r="L624" t="e">
        <f>IF(INDEX(SamplingFeatures[Sampling Feature Type],$A624)&lt;&gt;"Site","",
CONCATENATE("  - &amp;SiteID",TEXT(SUMPRODUCT(--($L$3:$L623&lt;&gt;"")),"0000"),
" {","SamplingFeatureID:  *SamplingFeatureID",TEXT($A624,"0000"),
", SiteTypeCV:  ",CHAR(34),INDEX(Sites[Site Type],$A624),CHAR(34),
", Latitude:  ",INDEX(Sites[Latitude],$A624),
", Longitude:  ",INDEX(Sites[Longitude],$A624),
", SRSName:  ",CHAR(34),LatLonDatum,CHAR(34),"}"))</f>
        <v>#REF!</v>
      </c>
      <c r="M624" t="e">
        <f>IF(INDEX(SamplingFeatures[Sampling Feature Type],$A624)&lt;&gt;"Specimen","",
CONCATENATE("  - &amp;SpecimenID",TEXT(SUMPRODUCT(--($M$3:$M623&lt;&gt;"")),"0000"),
" {","SamplingFeatureID:  *SamplingFeatureID",TEXT($A624,"0000"),
", SpecimenTypeCV:  ",CHAR(34),INDEX(Specimens[Specimen Type],$A624),CHAR(34),
", SpecimenMediumCV:  ",INDEX(Specimens[Specimen Medium],$A624),
", IsFieldSpecimen:  ",CHAR(34),INDEX(Specimens[Is Field Specimen?],$A624),CHAR(34),"}"))</f>
        <v>#REF!</v>
      </c>
      <c r="N624" t="e">
        <f>IF(COUNTA(SpatialOffsets[])=0,"", IF(INDEX(SpatialOffsets[Spatial Offset Type],$A624)="","",
CONCATENATE("  - &amp;SpatialOffsetID",TEXT($A624,"0000"),
" {","SpatialOffsetTypeCV:  ",CHAR(34),INDEX(SpatialOffsets[Spatial Offset Type],$A624),CHAR(34),
", Offset1Value:  ",INDEX(SpatialOffsets[Offset 1 Value],$A624),
", Offset1UnitID:  ",CHAR(34),INDEX(SpatialOffsets[Offset 1 Unit],$A624),CHAR(34),
", Offset2Value:  ",INDEX(SpatialOffsets[Offset 2 Value],$A624),
", Offset2UnitID:  ",CHAR(34),INDEX(SpatialOffsets[Offset 2 Unit],$A624),CHAR(34),
", Offset3Value:  ",INDEX(SpatialOffsets[Offset 3 Value],$A624),
", Offset3UnitID:  ",CHAR(34),INDEX(SpatialOffsets[Offset 3 Unit],$A624),CHAR(34),,"}")))</f>
        <v>#REF!</v>
      </c>
      <c r="O624" t="e">
        <f>IF(COUNTA(RelatedFeatures[])=0,"", IF(INDEX(RelatedFeatures[First Sampling Feature Code],$A624)="","",
CONCATENATE("  - &amp;RelationID",TEXT($A624,"0000"),
" {","SamplingFeatureID:  *SamplingFeatureID",TEXT(MATCH(INDEX(RelatedFeatures[First Sampling Feature Code],$A624),SamplingFeatures[Feature Code],0),"0000"),
", RelationshipTypeCV:  ",CHAR(34),INDEX(RelatedFeatures[Relationship Type],$A624),CHAR(34),
", RelatedFeatureID: *SamplingFeatureID",TEXT(MATCH(INDEX(RelatedFeatures[Second Sampling Feature Code],$A624),SamplingFeatures[Feature Code],0),"0000"),
", SpatialOffsetID:  ",IF(INDEX(RelatedFeatures[Offset Number],$A624)="","",CONCATENATE("*SpatialOffsetID",TEXT(INDEX(RelatedFeatures[Offset Number],$A624),"0000"))),"}")))</f>
        <v>#REF!</v>
      </c>
      <c r="P624" t="e">
        <f>IF(INDEX(Methods[Method Type],$A624)="","",
CONCATENATE("  - &amp;MethodID",TEXT($A624,"0000"),
" {","MethodTypeCV:  ",CHAR(34),INDEX(Methods[Method Type],$A624),CHAR(34),
", MethodCode:  ",CHAR(34),INDEX(Methods[Method Code],$A624),CHAR(34),
", MethodName:  ",CHAR(34),INDEX(Methods[Method Name],$A624),CHAR(34),
", MethodDescription:  ",CHAR(34),INDEX(Methods[Method Description],$A624),CHAR(34),
", MethodLink:  ",CHAR(34),INDEX(Methods[Method Link],$A624),CHAR(34),
", OrganizationID: *OrganizationID",TEXT(MATCH(INDEX(Methods[Organization Name],$A624),Organizations[Organization Name],0),"0000"),"}"))</f>
        <v>#REF!</v>
      </c>
      <c r="Q624" t="e">
        <f>IF(INDEX(Variables[Variable Type],$A624)="","",
CONCATENATE("  - &amp;VariableID",TEXT($A624,"0000"),
" {","VariableTypeCV:  ",CHAR(34),INDEX(Variables[Variable Type],$A624),CHAR(34),
", VariableCode:  ",CHAR(34),INDEX(Variables[Variable Code],$A624),CHAR(34),
", VariableNameCV:  ",CHAR(34),INDEX(Variables[Variable Name],$A624),CHAR(34),
", VariableDefinition:  ",CHAR(34),INDEX(Variables[Variable Definition],$A624),CHAR(34),
", SpecciationCV:  ",CHAR(34),INDEX(Variables[Speciation],$A624),CHAR(34),
", NoDataValue:  ",CHAR(34),INDEX(Variables[No Data Value],$A624),CHAR(34),"}"))</f>
        <v>#REF!</v>
      </c>
    </row>
    <row r="625" spans="1:17" x14ac:dyDescent="0.25">
      <c r="A625">
        <v>622</v>
      </c>
      <c r="D625" t="e">
        <f>IF(INDEX(People[First Name],$A625)="","",
CONCATENATE("  - &amp;PersonID",TEXT($A625,"0000"),
" {","PersonFirstName:  ",CHAR(34),INDEX(People[First Name],$A625),CHAR(34),
", PersonMiddleName:  ",CHAR(34),INDEX(People[Middle Name],$A625),CHAR(34),
", PersonLastName:  ",CHAR(34),INDEX(People[Last Name],$A625),CHAR(34),"}"))</f>
        <v>#REF!</v>
      </c>
      <c r="E625" t="e">
        <f>IF(INDEX(Organizations[Organization Type '[CV']],$A625)="","",
CONCATENATE("  - &amp;OrganizationID",TEXT($A625,"0000"),
" {","OrganizationTypeCV:  ",CHAR(34),INDEX(Organizations[Organization Type '[CV']],$A625),CHAR(34),
", OrganizationCode:  ",CHAR(34),INDEX(Organizations[Organization Code],$A625),CHAR(34),
", OrganizationName:  ",CHAR(34),INDEX(Organizations[Organization Name],$A625),CHAR(34),
", OrganizationDescription:  ",CHAR(34),INDEX(Organizations[Organization Description],$A625),CHAR(34),
", OrganizationLink:  ",CHAR(34),INDEX(Organizations[Organization Link],$A625),CHAR(34),"}"))</f>
        <v>#REF!</v>
      </c>
      <c r="F625" t="e">
        <f>IF(INDEX(People[First Name],$A625)="","",
CONCATENATE("  - &amp;AffiliationID",TEXT($A625,"0000"),
" {PersonID: *PersonID",TEXT($A625,"0000"),
", OrganizationID: *OrganizationID",TEXT(MATCH(INDEX(People[Organization Name],$A625),Organizations[Organization Name],0),"0000"),
", IsPrimaryOrganizationContact: , AffiliationStartDate: , AffiliationEndDate: , PrimaryPhone: ",
", PrimaryEmail: ",CHAR(34),INDEX(People[Primary Email],$A625),CHAR(34),
", PrimaryAddress: ",CHAR(34),INDEX(People[Primary Address],$A625),CHAR(34),
", PersonLink: }"))</f>
        <v>#REF!</v>
      </c>
      <c r="H625" t="e">
        <f>IF(COUNTA(CitationInformation)=0,"",IF(INDEX(AuthorList[Author Name],$A625)="","",
CONCATENATE("  - &amp;AuthorListID",TEXT($A625,"0000"),
"  {CitationID: *CitationID0001",
", PersonID: *PersonID",TEXT(MATCH(INDEX(AuthorList[Author Name],$A625),People[Full Name],0),"0000"),
", AuthorOrder: ",INDEX(AuthorList[Author Number],$A625),"}")))</f>
        <v>#REF!</v>
      </c>
      <c r="K625" t="e">
        <f>IF(INDEX(SamplingFeatures[Feature Code],$A625)="","",
CONCATENATE("  - &amp;SamplingFeatureID",TEXT($A625,"0000"),
" {","SamplingFeatureUUID:  ",CHAR(34),INDEX(SamplingFeatures[Sampling Feature UUID],$A625),CHAR(34),
", SamplingFeatureTypeCV:  ",CHAR(34),INDEX(SamplingFeatures[Sampling Feature Type],$A625),CHAR(34),
", SamplingFeatureCode:  ",CHAR(34),INDEX(SamplingFeatures[Feature Code],$A625),CHAR(34),
", SamplingFeatureName:  ",CHAR(34),INDEX(SamplingFeatures[Feature Name],$A625),CHAR(34),
", SamplingFeatureDescription:  ",CHAR(34),INDEX(SamplingFeatures[Feature Description],$A625),CHAR(34),
", SamplingFeatureGeotypeCV:  ",CHAR(34),INDEX(SamplingFeatures[Feature Geo Type],$A625),CHAR(34),
", FeatureGeometry:  ",CHAR(34),INDEX(SamplingFeatures[Feature Geometry],$A625),CHAR(34),
", Elevation_m:  ",CHAR(34),INDEX(SamplingFeatures[Elevation_m],$A625),CHAR(34),
", ElevationDatumCV:  ",CHAR(34),ElevationDatum,CHAR(34),"}"))</f>
        <v>#REF!</v>
      </c>
      <c r="L625" t="e">
        <f>IF(INDEX(SamplingFeatures[Sampling Feature Type],$A625)&lt;&gt;"Site","",
CONCATENATE("  - &amp;SiteID",TEXT(SUMPRODUCT(--($L$3:$L624&lt;&gt;"")),"0000"),
" {","SamplingFeatureID:  *SamplingFeatureID",TEXT($A625,"0000"),
", SiteTypeCV:  ",CHAR(34),INDEX(Sites[Site Type],$A625),CHAR(34),
", Latitude:  ",INDEX(Sites[Latitude],$A625),
", Longitude:  ",INDEX(Sites[Longitude],$A625),
", SRSName:  ",CHAR(34),LatLonDatum,CHAR(34),"}"))</f>
        <v>#REF!</v>
      </c>
      <c r="M625" t="e">
        <f>IF(INDEX(SamplingFeatures[Sampling Feature Type],$A625)&lt;&gt;"Specimen","",
CONCATENATE("  - &amp;SpecimenID",TEXT(SUMPRODUCT(--($M$3:$M624&lt;&gt;"")),"0000"),
" {","SamplingFeatureID:  *SamplingFeatureID",TEXT($A625,"0000"),
", SpecimenTypeCV:  ",CHAR(34),INDEX(Specimens[Specimen Type],$A625),CHAR(34),
", SpecimenMediumCV:  ",INDEX(Specimens[Specimen Medium],$A625),
", IsFieldSpecimen:  ",CHAR(34),INDEX(Specimens[Is Field Specimen?],$A625),CHAR(34),"}"))</f>
        <v>#REF!</v>
      </c>
      <c r="N625" t="e">
        <f>IF(COUNTA(SpatialOffsets[])=0,"", IF(INDEX(SpatialOffsets[Spatial Offset Type],$A625)="","",
CONCATENATE("  - &amp;SpatialOffsetID",TEXT($A625,"0000"),
" {","SpatialOffsetTypeCV:  ",CHAR(34),INDEX(SpatialOffsets[Spatial Offset Type],$A625),CHAR(34),
", Offset1Value:  ",INDEX(SpatialOffsets[Offset 1 Value],$A625),
", Offset1UnitID:  ",CHAR(34),INDEX(SpatialOffsets[Offset 1 Unit],$A625),CHAR(34),
", Offset2Value:  ",INDEX(SpatialOffsets[Offset 2 Value],$A625),
", Offset2UnitID:  ",CHAR(34),INDEX(SpatialOffsets[Offset 2 Unit],$A625),CHAR(34),
", Offset3Value:  ",INDEX(SpatialOffsets[Offset 3 Value],$A625),
", Offset3UnitID:  ",CHAR(34),INDEX(SpatialOffsets[Offset 3 Unit],$A625),CHAR(34),,"}")))</f>
        <v>#REF!</v>
      </c>
      <c r="O625" t="e">
        <f>IF(COUNTA(RelatedFeatures[])=0,"", IF(INDEX(RelatedFeatures[First Sampling Feature Code],$A625)="","",
CONCATENATE("  - &amp;RelationID",TEXT($A625,"0000"),
" {","SamplingFeatureID:  *SamplingFeatureID",TEXT(MATCH(INDEX(RelatedFeatures[First Sampling Feature Code],$A625),SamplingFeatures[Feature Code],0),"0000"),
", RelationshipTypeCV:  ",CHAR(34),INDEX(RelatedFeatures[Relationship Type],$A625),CHAR(34),
", RelatedFeatureID: *SamplingFeatureID",TEXT(MATCH(INDEX(RelatedFeatures[Second Sampling Feature Code],$A625),SamplingFeatures[Feature Code],0),"0000"),
", SpatialOffsetID:  ",IF(INDEX(RelatedFeatures[Offset Number],$A625)="","",CONCATENATE("*SpatialOffsetID",TEXT(INDEX(RelatedFeatures[Offset Number],$A625),"0000"))),"}")))</f>
        <v>#REF!</v>
      </c>
      <c r="P625" t="e">
        <f>IF(INDEX(Methods[Method Type],$A625)="","",
CONCATENATE("  - &amp;MethodID",TEXT($A625,"0000"),
" {","MethodTypeCV:  ",CHAR(34),INDEX(Methods[Method Type],$A625),CHAR(34),
", MethodCode:  ",CHAR(34),INDEX(Methods[Method Code],$A625),CHAR(34),
", MethodName:  ",CHAR(34),INDEX(Methods[Method Name],$A625),CHAR(34),
", MethodDescription:  ",CHAR(34),INDEX(Methods[Method Description],$A625),CHAR(34),
", MethodLink:  ",CHAR(34),INDEX(Methods[Method Link],$A625),CHAR(34),
", OrganizationID: *OrganizationID",TEXT(MATCH(INDEX(Methods[Organization Name],$A625),Organizations[Organization Name],0),"0000"),"}"))</f>
        <v>#REF!</v>
      </c>
      <c r="Q625" t="e">
        <f>IF(INDEX(Variables[Variable Type],$A625)="","",
CONCATENATE("  - &amp;VariableID",TEXT($A625,"0000"),
" {","VariableTypeCV:  ",CHAR(34),INDEX(Variables[Variable Type],$A625),CHAR(34),
", VariableCode:  ",CHAR(34),INDEX(Variables[Variable Code],$A625),CHAR(34),
", VariableNameCV:  ",CHAR(34),INDEX(Variables[Variable Name],$A625),CHAR(34),
", VariableDefinition:  ",CHAR(34),INDEX(Variables[Variable Definition],$A625),CHAR(34),
", SpecciationCV:  ",CHAR(34),INDEX(Variables[Speciation],$A625),CHAR(34),
", NoDataValue:  ",CHAR(34),INDEX(Variables[No Data Value],$A625),CHAR(34),"}"))</f>
        <v>#REF!</v>
      </c>
    </row>
    <row r="626" spans="1:17" x14ac:dyDescent="0.25">
      <c r="A626">
        <v>623</v>
      </c>
      <c r="D626" t="e">
        <f>IF(INDEX(People[First Name],$A626)="","",
CONCATENATE("  - &amp;PersonID",TEXT($A626,"0000"),
" {","PersonFirstName:  ",CHAR(34),INDEX(People[First Name],$A626),CHAR(34),
", PersonMiddleName:  ",CHAR(34),INDEX(People[Middle Name],$A626),CHAR(34),
", PersonLastName:  ",CHAR(34),INDEX(People[Last Name],$A626),CHAR(34),"}"))</f>
        <v>#REF!</v>
      </c>
      <c r="E626" t="e">
        <f>IF(INDEX(Organizations[Organization Type '[CV']],$A626)="","",
CONCATENATE("  - &amp;OrganizationID",TEXT($A626,"0000"),
" {","OrganizationTypeCV:  ",CHAR(34),INDEX(Organizations[Organization Type '[CV']],$A626),CHAR(34),
", OrganizationCode:  ",CHAR(34),INDEX(Organizations[Organization Code],$A626),CHAR(34),
", OrganizationName:  ",CHAR(34),INDEX(Organizations[Organization Name],$A626),CHAR(34),
", OrganizationDescription:  ",CHAR(34),INDEX(Organizations[Organization Description],$A626),CHAR(34),
", OrganizationLink:  ",CHAR(34),INDEX(Organizations[Organization Link],$A626),CHAR(34),"}"))</f>
        <v>#REF!</v>
      </c>
      <c r="F626" t="e">
        <f>IF(INDEX(People[First Name],$A626)="","",
CONCATENATE("  - &amp;AffiliationID",TEXT($A626,"0000"),
" {PersonID: *PersonID",TEXT($A626,"0000"),
", OrganizationID: *OrganizationID",TEXT(MATCH(INDEX(People[Organization Name],$A626),Organizations[Organization Name],0),"0000"),
", IsPrimaryOrganizationContact: , AffiliationStartDate: , AffiliationEndDate: , PrimaryPhone: ",
", PrimaryEmail: ",CHAR(34),INDEX(People[Primary Email],$A626),CHAR(34),
", PrimaryAddress: ",CHAR(34),INDEX(People[Primary Address],$A626),CHAR(34),
", PersonLink: }"))</f>
        <v>#REF!</v>
      </c>
      <c r="H626" t="e">
        <f>IF(COUNTA(CitationInformation)=0,"",IF(INDEX(AuthorList[Author Name],$A626)="","",
CONCATENATE("  - &amp;AuthorListID",TEXT($A626,"0000"),
"  {CitationID: *CitationID0001",
", PersonID: *PersonID",TEXT(MATCH(INDEX(AuthorList[Author Name],$A626),People[Full Name],0),"0000"),
", AuthorOrder: ",INDEX(AuthorList[Author Number],$A626),"}")))</f>
        <v>#REF!</v>
      </c>
      <c r="K626" t="e">
        <f>IF(INDEX(SamplingFeatures[Feature Code],$A626)="","",
CONCATENATE("  - &amp;SamplingFeatureID",TEXT($A626,"0000"),
" {","SamplingFeatureUUID:  ",CHAR(34),INDEX(SamplingFeatures[Sampling Feature UUID],$A626),CHAR(34),
", SamplingFeatureTypeCV:  ",CHAR(34),INDEX(SamplingFeatures[Sampling Feature Type],$A626),CHAR(34),
", SamplingFeatureCode:  ",CHAR(34),INDEX(SamplingFeatures[Feature Code],$A626),CHAR(34),
", SamplingFeatureName:  ",CHAR(34),INDEX(SamplingFeatures[Feature Name],$A626),CHAR(34),
", SamplingFeatureDescription:  ",CHAR(34),INDEX(SamplingFeatures[Feature Description],$A626),CHAR(34),
", SamplingFeatureGeotypeCV:  ",CHAR(34),INDEX(SamplingFeatures[Feature Geo Type],$A626),CHAR(34),
", FeatureGeometry:  ",CHAR(34),INDEX(SamplingFeatures[Feature Geometry],$A626),CHAR(34),
", Elevation_m:  ",CHAR(34),INDEX(SamplingFeatures[Elevation_m],$A626),CHAR(34),
", ElevationDatumCV:  ",CHAR(34),ElevationDatum,CHAR(34),"}"))</f>
        <v>#REF!</v>
      </c>
      <c r="L626" t="e">
        <f>IF(INDEX(SamplingFeatures[Sampling Feature Type],$A626)&lt;&gt;"Site","",
CONCATENATE("  - &amp;SiteID",TEXT(SUMPRODUCT(--($L$3:$L625&lt;&gt;"")),"0000"),
" {","SamplingFeatureID:  *SamplingFeatureID",TEXT($A626,"0000"),
", SiteTypeCV:  ",CHAR(34),INDEX(Sites[Site Type],$A626),CHAR(34),
", Latitude:  ",INDEX(Sites[Latitude],$A626),
", Longitude:  ",INDEX(Sites[Longitude],$A626),
", SRSName:  ",CHAR(34),LatLonDatum,CHAR(34),"}"))</f>
        <v>#REF!</v>
      </c>
      <c r="M626" t="e">
        <f>IF(INDEX(SamplingFeatures[Sampling Feature Type],$A626)&lt;&gt;"Specimen","",
CONCATENATE("  - &amp;SpecimenID",TEXT(SUMPRODUCT(--($M$3:$M625&lt;&gt;"")),"0000"),
" {","SamplingFeatureID:  *SamplingFeatureID",TEXT($A626,"0000"),
", SpecimenTypeCV:  ",CHAR(34),INDEX(Specimens[Specimen Type],$A626),CHAR(34),
", SpecimenMediumCV:  ",INDEX(Specimens[Specimen Medium],$A626),
", IsFieldSpecimen:  ",CHAR(34),INDEX(Specimens[Is Field Specimen?],$A626),CHAR(34),"}"))</f>
        <v>#REF!</v>
      </c>
      <c r="N626" t="e">
        <f>IF(COUNTA(SpatialOffsets[])=0,"", IF(INDEX(SpatialOffsets[Spatial Offset Type],$A626)="","",
CONCATENATE("  - &amp;SpatialOffsetID",TEXT($A626,"0000"),
" {","SpatialOffsetTypeCV:  ",CHAR(34),INDEX(SpatialOffsets[Spatial Offset Type],$A626),CHAR(34),
", Offset1Value:  ",INDEX(SpatialOffsets[Offset 1 Value],$A626),
", Offset1UnitID:  ",CHAR(34),INDEX(SpatialOffsets[Offset 1 Unit],$A626),CHAR(34),
", Offset2Value:  ",INDEX(SpatialOffsets[Offset 2 Value],$A626),
", Offset2UnitID:  ",CHAR(34),INDEX(SpatialOffsets[Offset 2 Unit],$A626),CHAR(34),
", Offset3Value:  ",INDEX(SpatialOffsets[Offset 3 Value],$A626),
", Offset3UnitID:  ",CHAR(34),INDEX(SpatialOffsets[Offset 3 Unit],$A626),CHAR(34),,"}")))</f>
        <v>#REF!</v>
      </c>
      <c r="O626" t="e">
        <f>IF(COUNTA(RelatedFeatures[])=0,"", IF(INDEX(RelatedFeatures[First Sampling Feature Code],$A626)="","",
CONCATENATE("  - &amp;RelationID",TEXT($A626,"0000"),
" {","SamplingFeatureID:  *SamplingFeatureID",TEXT(MATCH(INDEX(RelatedFeatures[First Sampling Feature Code],$A626),SamplingFeatures[Feature Code],0),"0000"),
", RelationshipTypeCV:  ",CHAR(34),INDEX(RelatedFeatures[Relationship Type],$A626),CHAR(34),
", RelatedFeatureID: *SamplingFeatureID",TEXT(MATCH(INDEX(RelatedFeatures[Second Sampling Feature Code],$A626),SamplingFeatures[Feature Code],0),"0000"),
", SpatialOffsetID:  ",IF(INDEX(RelatedFeatures[Offset Number],$A626)="","",CONCATENATE("*SpatialOffsetID",TEXT(INDEX(RelatedFeatures[Offset Number],$A626),"0000"))),"}")))</f>
        <v>#REF!</v>
      </c>
      <c r="P626" t="e">
        <f>IF(INDEX(Methods[Method Type],$A626)="","",
CONCATENATE("  - &amp;MethodID",TEXT($A626,"0000"),
" {","MethodTypeCV:  ",CHAR(34),INDEX(Methods[Method Type],$A626),CHAR(34),
", MethodCode:  ",CHAR(34),INDEX(Methods[Method Code],$A626),CHAR(34),
", MethodName:  ",CHAR(34),INDEX(Methods[Method Name],$A626),CHAR(34),
", MethodDescription:  ",CHAR(34),INDEX(Methods[Method Description],$A626),CHAR(34),
", MethodLink:  ",CHAR(34),INDEX(Methods[Method Link],$A626),CHAR(34),
", OrganizationID: *OrganizationID",TEXT(MATCH(INDEX(Methods[Organization Name],$A626),Organizations[Organization Name],0),"0000"),"}"))</f>
        <v>#REF!</v>
      </c>
      <c r="Q626" t="e">
        <f>IF(INDEX(Variables[Variable Type],$A626)="","",
CONCATENATE("  - &amp;VariableID",TEXT($A626,"0000"),
" {","VariableTypeCV:  ",CHAR(34),INDEX(Variables[Variable Type],$A626),CHAR(34),
", VariableCode:  ",CHAR(34),INDEX(Variables[Variable Code],$A626),CHAR(34),
", VariableNameCV:  ",CHAR(34),INDEX(Variables[Variable Name],$A626),CHAR(34),
", VariableDefinition:  ",CHAR(34),INDEX(Variables[Variable Definition],$A626),CHAR(34),
", SpecciationCV:  ",CHAR(34),INDEX(Variables[Speciation],$A626),CHAR(34),
", NoDataValue:  ",CHAR(34),INDEX(Variables[No Data Value],$A626),CHAR(34),"}"))</f>
        <v>#REF!</v>
      </c>
    </row>
    <row r="627" spans="1:17" x14ac:dyDescent="0.25">
      <c r="A627">
        <v>624</v>
      </c>
      <c r="D627" t="e">
        <f>IF(INDEX(People[First Name],$A627)="","",
CONCATENATE("  - &amp;PersonID",TEXT($A627,"0000"),
" {","PersonFirstName:  ",CHAR(34),INDEX(People[First Name],$A627),CHAR(34),
", PersonMiddleName:  ",CHAR(34),INDEX(People[Middle Name],$A627),CHAR(34),
", PersonLastName:  ",CHAR(34),INDEX(People[Last Name],$A627),CHAR(34),"}"))</f>
        <v>#REF!</v>
      </c>
      <c r="E627" t="e">
        <f>IF(INDEX(Organizations[Organization Type '[CV']],$A627)="","",
CONCATENATE("  - &amp;OrganizationID",TEXT($A627,"0000"),
" {","OrganizationTypeCV:  ",CHAR(34),INDEX(Organizations[Organization Type '[CV']],$A627),CHAR(34),
", OrganizationCode:  ",CHAR(34),INDEX(Organizations[Organization Code],$A627),CHAR(34),
", OrganizationName:  ",CHAR(34),INDEX(Organizations[Organization Name],$A627),CHAR(34),
", OrganizationDescription:  ",CHAR(34),INDEX(Organizations[Organization Description],$A627),CHAR(34),
", OrganizationLink:  ",CHAR(34),INDEX(Organizations[Organization Link],$A627),CHAR(34),"}"))</f>
        <v>#REF!</v>
      </c>
      <c r="F627" t="e">
        <f>IF(INDEX(People[First Name],$A627)="","",
CONCATENATE("  - &amp;AffiliationID",TEXT($A627,"0000"),
" {PersonID: *PersonID",TEXT($A627,"0000"),
", OrganizationID: *OrganizationID",TEXT(MATCH(INDEX(People[Organization Name],$A627),Organizations[Organization Name],0),"0000"),
", IsPrimaryOrganizationContact: , AffiliationStartDate: , AffiliationEndDate: , PrimaryPhone: ",
", PrimaryEmail: ",CHAR(34),INDEX(People[Primary Email],$A627),CHAR(34),
", PrimaryAddress: ",CHAR(34),INDEX(People[Primary Address],$A627),CHAR(34),
", PersonLink: }"))</f>
        <v>#REF!</v>
      </c>
      <c r="H627" t="e">
        <f>IF(COUNTA(CitationInformation)=0,"",IF(INDEX(AuthorList[Author Name],$A627)="","",
CONCATENATE("  - &amp;AuthorListID",TEXT($A627,"0000"),
"  {CitationID: *CitationID0001",
", PersonID: *PersonID",TEXT(MATCH(INDEX(AuthorList[Author Name],$A627),People[Full Name],0),"0000"),
", AuthorOrder: ",INDEX(AuthorList[Author Number],$A627),"}")))</f>
        <v>#REF!</v>
      </c>
      <c r="K627" t="e">
        <f>IF(INDEX(SamplingFeatures[Feature Code],$A627)="","",
CONCATENATE("  - &amp;SamplingFeatureID",TEXT($A627,"0000"),
" {","SamplingFeatureUUID:  ",CHAR(34),INDEX(SamplingFeatures[Sampling Feature UUID],$A627),CHAR(34),
", SamplingFeatureTypeCV:  ",CHAR(34),INDEX(SamplingFeatures[Sampling Feature Type],$A627),CHAR(34),
", SamplingFeatureCode:  ",CHAR(34),INDEX(SamplingFeatures[Feature Code],$A627),CHAR(34),
", SamplingFeatureName:  ",CHAR(34),INDEX(SamplingFeatures[Feature Name],$A627),CHAR(34),
", SamplingFeatureDescription:  ",CHAR(34),INDEX(SamplingFeatures[Feature Description],$A627),CHAR(34),
", SamplingFeatureGeotypeCV:  ",CHAR(34),INDEX(SamplingFeatures[Feature Geo Type],$A627),CHAR(34),
", FeatureGeometry:  ",CHAR(34),INDEX(SamplingFeatures[Feature Geometry],$A627),CHAR(34),
", Elevation_m:  ",CHAR(34),INDEX(SamplingFeatures[Elevation_m],$A627),CHAR(34),
", ElevationDatumCV:  ",CHAR(34),ElevationDatum,CHAR(34),"}"))</f>
        <v>#REF!</v>
      </c>
      <c r="L627" t="e">
        <f>IF(INDEX(SamplingFeatures[Sampling Feature Type],$A627)&lt;&gt;"Site","",
CONCATENATE("  - &amp;SiteID",TEXT(SUMPRODUCT(--($L$3:$L626&lt;&gt;"")),"0000"),
" {","SamplingFeatureID:  *SamplingFeatureID",TEXT($A627,"0000"),
", SiteTypeCV:  ",CHAR(34),INDEX(Sites[Site Type],$A627),CHAR(34),
", Latitude:  ",INDEX(Sites[Latitude],$A627),
", Longitude:  ",INDEX(Sites[Longitude],$A627),
", SRSName:  ",CHAR(34),LatLonDatum,CHAR(34),"}"))</f>
        <v>#REF!</v>
      </c>
      <c r="M627" t="e">
        <f>IF(INDEX(SamplingFeatures[Sampling Feature Type],$A627)&lt;&gt;"Specimen","",
CONCATENATE("  - &amp;SpecimenID",TEXT(SUMPRODUCT(--($M$3:$M626&lt;&gt;"")),"0000"),
" {","SamplingFeatureID:  *SamplingFeatureID",TEXT($A627,"0000"),
", SpecimenTypeCV:  ",CHAR(34),INDEX(Specimens[Specimen Type],$A627),CHAR(34),
", SpecimenMediumCV:  ",INDEX(Specimens[Specimen Medium],$A627),
", IsFieldSpecimen:  ",CHAR(34),INDEX(Specimens[Is Field Specimen?],$A627),CHAR(34),"}"))</f>
        <v>#REF!</v>
      </c>
      <c r="N627" t="e">
        <f>IF(COUNTA(SpatialOffsets[])=0,"", IF(INDEX(SpatialOffsets[Spatial Offset Type],$A627)="","",
CONCATENATE("  - &amp;SpatialOffsetID",TEXT($A627,"0000"),
" {","SpatialOffsetTypeCV:  ",CHAR(34),INDEX(SpatialOffsets[Spatial Offset Type],$A627),CHAR(34),
", Offset1Value:  ",INDEX(SpatialOffsets[Offset 1 Value],$A627),
", Offset1UnitID:  ",CHAR(34),INDEX(SpatialOffsets[Offset 1 Unit],$A627),CHAR(34),
", Offset2Value:  ",INDEX(SpatialOffsets[Offset 2 Value],$A627),
", Offset2UnitID:  ",CHAR(34),INDEX(SpatialOffsets[Offset 2 Unit],$A627),CHAR(34),
", Offset3Value:  ",INDEX(SpatialOffsets[Offset 3 Value],$A627),
", Offset3UnitID:  ",CHAR(34),INDEX(SpatialOffsets[Offset 3 Unit],$A627),CHAR(34),,"}")))</f>
        <v>#REF!</v>
      </c>
      <c r="O627" t="e">
        <f>IF(COUNTA(RelatedFeatures[])=0,"", IF(INDEX(RelatedFeatures[First Sampling Feature Code],$A627)="","",
CONCATENATE("  - &amp;RelationID",TEXT($A627,"0000"),
" {","SamplingFeatureID:  *SamplingFeatureID",TEXT(MATCH(INDEX(RelatedFeatures[First Sampling Feature Code],$A627),SamplingFeatures[Feature Code],0),"0000"),
", RelationshipTypeCV:  ",CHAR(34),INDEX(RelatedFeatures[Relationship Type],$A627),CHAR(34),
", RelatedFeatureID: *SamplingFeatureID",TEXT(MATCH(INDEX(RelatedFeatures[Second Sampling Feature Code],$A627),SamplingFeatures[Feature Code],0),"0000"),
", SpatialOffsetID:  ",IF(INDEX(RelatedFeatures[Offset Number],$A627)="","",CONCATENATE("*SpatialOffsetID",TEXT(INDEX(RelatedFeatures[Offset Number],$A627),"0000"))),"}")))</f>
        <v>#REF!</v>
      </c>
      <c r="P627" t="e">
        <f>IF(INDEX(Methods[Method Type],$A627)="","",
CONCATENATE("  - &amp;MethodID",TEXT($A627,"0000"),
" {","MethodTypeCV:  ",CHAR(34),INDEX(Methods[Method Type],$A627),CHAR(34),
", MethodCode:  ",CHAR(34),INDEX(Methods[Method Code],$A627),CHAR(34),
", MethodName:  ",CHAR(34),INDEX(Methods[Method Name],$A627),CHAR(34),
", MethodDescription:  ",CHAR(34),INDEX(Methods[Method Description],$A627),CHAR(34),
", MethodLink:  ",CHAR(34),INDEX(Methods[Method Link],$A627),CHAR(34),
", OrganizationID: *OrganizationID",TEXT(MATCH(INDEX(Methods[Organization Name],$A627),Organizations[Organization Name],0),"0000"),"}"))</f>
        <v>#REF!</v>
      </c>
      <c r="Q627" t="e">
        <f>IF(INDEX(Variables[Variable Type],$A627)="","",
CONCATENATE("  - &amp;VariableID",TEXT($A627,"0000"),
" {","VariableTypeCV:  ",CHAR(34),INDEX(Variables[Variable Type],$A627),CHAR(34),
", VariableCode:  ",CHAR(34),INDEX(Variables[Variable Code],$A627),CHAR(34),
", VariableNameCV:  ",CHAR(34),INDEX(Variables[Variable Name],$A627),CHAR(34),
", VariableDefinition:  ",CHAR(34),INDEX(Variables[Variable Definition],$A627),CHAR(34),
", SpecciationCV:  ",CHAR(34),INDEX(Variables[Speciation],$A627),CHAR(34),
", NoDataValue:  ",CHAR(34),INDEX(Variables[No Data Value],$A627),CHAR(34),"}"))</f>
        <v>#REF!</v>
      </c>
    </row>
    <row r="628" spans="1:17" x14ac:dyDescent="0.25">
      <c r="A628">
        <v>625</v>
      </c>
      <c r="D628" t="e">
        <f>IF(INDEX(People[First Name],$A628)="","",
CONCATENATE("  - &amp;PersonID",TEXT($A628,"0000"),
" {","PersonFirstName:  ",CHAR(34),INDEX(People[First Name],$A628),CHAR(34),
", PersonMiddleName:  ",CHAR(34),INDEX(People[Middle Name],$A628),CHAR(34),
", PersonLastName:  ",CHAR(34),INDEX(People[Last Name],$A628),CHAR(34),"}"))</f>
        <v>#REF!</v>
      </c>
      <c r="E628" t="e">
        <f>IF(INDEX(Organizations[Organization Type '[CV']],$A628)="","",
CONCATENATE("  - &amp;OrganizationID",TEXT($A628,"0000"),
" {","OrganizationTypeCV:  ",CHAR(34),INDEX(Organizations[Organization Type '[CV']],$A628),CHAR(34),
", OrganizationCode:  ",CHAR(34),INDEX(Organizations[Organization Code],$A628),CHAR(34),
", OrganizationName:  ",CHAR(34),INDEX(Organizations[Organization Name],$A628),CHAR(34),
", OrganizationDescription:  ",CHAR(34),INDEX(Organizations[Organization Description],$A628),CHAR(34),
", OrganizationLink:  ",CHAR(34),INDEX(Organizations[Organization Link],$A628),CHAR(34),"}"))</f>
        <v>#REF!</v>
      </c>
      <c r="F628" t="e">
        <f>IF(INDEX(People[First Name],$A628)="","",
CONCATENATE("  - &amp;AffiliationID",TEXT($A628,"0000"),
" {PersonID: *PersonID",TEXT($A628,"0000"),
", OrganizationID: *OrganizationID",TEXT(MATCH(INDEX(People[Organization Name],$A628),Organizations[Organization Name],0),"0000"),
", IsPrimaryOrganizationContact: , AffiliationStartDate: , AffiliationEndDate: , PrimaryPhone: ",
", PrimaryEmail: ",CHAR(34),INDEX(People[Primary Email],$A628),CHAR(34),
", PrimaryAddress: ",CHAR(34),INDEX(People[Primary Address],$A628),CHAR(34),
", PersonLink: }"))</f>
        <v>#REF!</v>
      </c>
      <c r="H628" t="e">
        <f>IF(COUNTA(CitationInformation)=0,"",IF(INDEX(AuthorList[Author Name],$A628)="","",
CONCATENATE("  - &amp;AuthorListID",TEXT($A628,"0000"),
"  {CitationID: *CitationID0001",
", PersonID: *PersonID",TEXT(MATCH(INDEX(AuthorList[Author Name],$A628),People[Full Name],0),"0000"),
", AuthorOrder: ",INDEX(AuthorList[Author Number],$A628),"}")))</f>
        <v>#REF!</v>
      </c>
      <c r="K628" t="e">
        <f>IF(INDEX(SamplingFeatures[Feature Code],$A628)="","",
CONCATENATE("  - &amp;SamplingFeatureID",TEXT($A628,"0000"),
" {","SamplingFeatureUUID:  ",CHAR(34),INDEX(SamplingFeatures[Sampling Feature UUID],$A628),CHAR(34),
", SamplingFeatureTypeCV:  ",CHAR(34),INDEX(SamplingFeatures[Sampling Feature Type],$A628),CHAR(34),
", SamplingFeatureCode:  ",CHAR(34),INDEX(SamplingFeatures[Feature Code],$A628),CHAR(34),
", SamplingFeatureName:  ",CHAR(34),INDEX(SamplingFeatures[Feature Name],$A628),CHAR(34),
", SamplingFeatureDescription:  ",CHAR(34),INDEX(SamplingFeatures[Feature Description],$A628),CHAR(34),
", SamplingFeatureGeotypeCV:  ",CHAR(34),INDEX(SamplingFeatures[Feature Geo Type],$A628),CHAR(34),
", FeatureGeometry:  ",CHAR(34),INDEX(SamplingFeatures[Feature Geometry],$A628),CHAR(34),
", Elevation_m:  ",CHAR(34),INDEX(SamplingFeatures[Elevation_m],$A628),CHAR(34),
", ElevationDatumCV:  ",CHAR(34),ElevationDatum,CHAR(34),"}"))</f>
        <v>#REF!</v>
      </c>
      <c r="L628" t="e">
        <f>IF(INDEX(SamplingFeatures[Sampling Feature Type],$A628)&lt;&gt;"Site","",
CONCATENATE("  - &amp;SiteID",TEXT(SUMPRODUCT(--($L$3:$L627&lt;&gt;"")),"0000"),
" {","SamplingFeatureID:  *SamplingFeatureID",TEXT($A628,"0000"),
", SiteTypeCV:  ",CHAR(34),INDEX(Sites[Site Type],$A628),CHAR(34),
", Latitude:  ",INDEX(Sites[Latitude],$A628),
", Longitude:  ",INDEX(Sites[Longitude],$A628),
", SRSName:  ",CHAR(34),LatLonDatum,CHAR(34),"}"))</f>
        <v>#REF!</v>
      </c>
      <c r="M628" t="e">
        <f>IF(INDEX(SamplingFeatures[Sampling Feature Type],$A628)&lt;&gt;"Specimen","",
CONCATENATE("  - &amp;SpecimenID",TEXT(SUMPRODUCT(--($M$3:$M627&lt;&gt;"")),"0000"),
" {","SamplingFeatureID:  *SamplingFeatureID",TEXT($A628,"0000"),
", SpecimenTypeCV:  ",CHAR(34),INDEX(Specimens[Specimen Type],$A628),CHAR(34),
", SpecimenMediumCV:  ",INDEX(Specimens[Specimen Medium],$A628),
", IsFieldSpecimen:  ",CHAR(34),INDEX(Specimens[Is Field Specimen?],$A628),CHAR(34),"}"))</f>
        <v>#REF!</v>
      </c>
      <c r="N628" t="e">
        <f>IF(COUNTA(SpatialOffsets[])=0,"", IF(INDEX(SpatialOffsets[Spatial Offset Type],$A628)="","",
CONCATENATE("  - &amp;SpatialOffsetID",TEXT($A628,"0000"),
" {","SpatialOffsetTypeCV:  ",CHAR(34),INDEX(SpatialOffsets[Spatial Offset Type],$A628),CHAR(34),
", Offset1Value:  ",INDEX(SpatialOffsets[Offset 1 Value],$A628),
", Offset1UnitID:  ",CHAR(34),INDEX(SpatialOffsets[Offset 1 Unit],$A628),CHAR(34),
", Offset2Value:  ",INDEX(SpatialOffsets[Offset 2 Value],$A628),
", Offset2UnitID:  ",CHAR(34),INDEX(SpatialOffsets[Offset 2 Unit],$A628),CHAR(34),
", Offset3Value:  ",INDEX(SpatialOffsets[Offset 3 Value],$A628),
", Offset3UnitID:  ",CHAR(34),INDEX(SpatialOffsets[Offset 3 Unit],$A628),CHAR(34),,"}")))</f>
        <v>#REF!</v>
      </c>
      <c r="O628" t="e">
        <f>IF(COUNTA(RelatedFeatures[])=0,"", IF(INDEX(RelatedFeatures[First Sampling Feature Code],$A628)="","",
CONCATENATE("  - &amp;RelationID",TEXT($A628,"0000"),
" {","SamplingFeatureID:  *SamplingFeatureID",TEXT(MATCH(INDEX(RelatedFeatures[First Sampling Feature Code],$A628),SamplingFeatures[Feature Code],0),"0000"),
", RelationshipTypeCV:  ",CHAR(34),INDEX(RelatedFeatures[Relationship Type],$A628),CHAR(34),
", RelatedFeatureID: *SamplingFeatureID",TEXT(MATCH(INDEX(RelatedFeatures[Second Sampling Feature Code],$A628),SamplingFeatures[Feature Code],0),"0000"),
", SpatialOffsetID:  ",IF(INDEX(RelatedFeatures[Offset Number],$A628)="","",CONCATENATE("*SpatialOffsetID",TEXT(INDEX(RelatedFeatures[Offset Number],$A628),"0000"))),"}")))</f>
        <v>#REF!</v>
      </c>
      <c r="P628" t="e">
        <f>IF(INDEX(Methods[Method Type],$A628)="","",
CONCATENATE("  - &amp;MethodID",TEXT($A628,"0000"),
" {","MethodTypeCV:  ",CHAR(34),INDEX(Methods[Method Type],$A628),CHAR(34),
", MethodCode:  ",CHAR(34),INDEX(Methods[Method Code],$A628),CHAR(34),
", MethodName:  ",CHAR(34),INDEX(Methods[Method Name],$A628),CHAR(34),
", MethodDescription:  ",CHAR(34),INDEX(Methods[Method Description],$A628),CHAR(34),
", MethodLink:  ",CHAR(34),INDEX(Methods[Method Link],$A628),CHAR(34),
", OrganizationID: *OrganizationID",TEXT(MATCH(INDEX(Methods[Organization Name],$A628),Organizations[Organization Name],0),"0000"),"}"))</f>
        <v>#REF!</v>
      </c>
      <c r="Q628" t="e">
        <f>IF(INDEX(Variables[Variable Type],$A628)="","",
CONCATENATE("  - &amp;VariableID",TEXT($A628,"0000"),
" {","VariableTypeCV:  ",CHAR(34),INDEX(Variables[Variable Type],$A628),CHAR(34),
", VariableCode:  ",CHAR(34),INDEX(Variables[Variable Code],$A628),CHAR(34),
", VariableNameCV:  ",CHAR(34),INDEX(Variables[Variable Name],$A628),CHAR(34),
", VariableDefinition:  ",CHAR(34),INDEX(Variables[Variable Definition],$A628),CHAR(34),
", SpecciationCV:  ",CHAR(34),INDEX(Variables[Speciation],$A628),CHAR(34),
", NoDataValue:  ",CHAR(34),INDEX(Variables[No Data Value],$A628),CHAR(34),"}"))</f>
        <v>#REF!</v>
      </c>
    </row>
    <row r="629" spans="1:17" x14ac:dyDescent="0.25">
      <c r="A629">
        <v>626</v>
      </c>
      <c r="D629" t="e">
        <f>IF(INDEX(People[First Name],$A629)="","",
CONCATENATE("  - &amp;PersonID",TEXT($A629,"0000"),
" {","PersonFirstName:  ",CHAR(34),INDEX(People[First Name],$A629),CHAR(34),
", PersonMiddleName:  ",CHAR(34),INDEX(People[Middle Name],$A629),CHAR(34),
", PersonLastName:  ",CHAR(34),INDEX(People[Last Name],$A629),CHAR(34),"}"))</f>
        <v>#REF!</v>
      </c>
      <c r="E629" t="e">
        <f>IF(INDEX(Organizations[Organization Type '[CV']],$A629)="","",
CONCATENATE("  - &amp;OrganizationID",TEXT($A629,"0000"),
" {","OrganizationTypeCV:  ",CHAR(34),INDEX(Organizations[Organization Type '[CV']],$A629),CHAR(34),
", OrganizationCode:  ",CHAR(34),INDEX(Organizations[Organization Code],$A629),CHAR(34),
", OrganizationName:  ",CHAR(34),INDEX(Organizations[Organization Name],$A629),CHAR(34),
", OrganizationDescription:  ",CHAR(34),INDEX(Organizations[Organization Description],$A629),CHAR(34),
", OrganizationLink:  ",CHAR(34),INDEX(Organizations[Organization Link],$A629),CHAR(34),"}"))</f>
        <v>#REF!</v>
      </c>
      <c r="F629" t="e">
        <f>IF(INDEX(People[First Name],$A629)="","",
CONCATENATE("  - &amp;AffiliationID",TEXT($A629,"0000"),
" {PersonID: *PersonID",TEXT($A629,"0000"),
", OrganizationID: *OrganizationID",TEXT(MATCH(INDEX(People[Organization Name],$A629),Organizations[Organization Name],0),"0000"),
", IsPrimaryOrganizationContact: , AffiliationStartDate: , AffiliationEndDate: , PrimaryPhone: ",
", PrimaryEmail: ",CHAR(34),INDEX(People[Primary Email],$A629),CHAR(34),
", PrimaryAddress: ",CHAR(34),INDEX(People[Primary Address],$A629),CHAR(34),
", PersonLink: }"))</f>
        <v>#REF!</v>
      </c>
      <c r="H629" t="e">
        <f>IF(COUNTA(CitationInformation)=0,"",IF(INDEX(AuthorList[Author Name],$A629)="","",
CONCATENATE("  - &amp;AuthorListID",TEXT($A629,"0000"),
"  {CitationID: *CitationID0001",
", PersonID: *PersonID",TEXT(MATCH(INDEX(AuthorList[Author Name],$A629),People[Full Name],0),"0000"),
", AuthorOrder: ",INDEX(AuthorList[Author Number],$A629),"}")))</f>
        <v>#REF!</v>
      </c>
      <c r="K629" t="e">
        <f>IF(INDEX(SamplingFeatures[Feature Code],$A629)="","",
CONCATENATE("  - &amp;SamplingFeatureID",TEXT($A629,"0000"),
" {","SamplingFeatureUUID:  ",CHAR(34),INDEX(SamplingFeatures[Sampling Feature UUID],$A629),CHAR(34),
", SamplingFeatureTypeCV:  ",CHAR(34),INDEX(SamplingFeatures[Sampling Feature Type],$A629),CHAR(34),
", SamplingFeatureCode:  ",CHAR(34),INDEX(SamplingFeatures[Feature Code],$A629),CHAR(34),
", SamplingFeatureName:  ",CHAR(34),INDEX(SamplingFeatures[Feature Name],$A629),CHAR(34),
", SamplingFeatureDescription:  ",CHAR(34),INDEX(SamplingFeatures[Feature Description],$A629),CHAR(34),
", SamplingFeatureGeotypeCV:  ",CHAR(34),INDEX(SamplingFeatures[Feature Geo Type],$A629),CHAR(34),
", FeatureGeometry:  ",CHAR(34),INDEX(SamplingFeatures[Feature Geometry],$A629),CHAR(34),
", Elevation_m:  ",CHAR(34),INDEX(SamplingFeatures[Elevation_m],$A629),CHAR(34),
", ElevationDatumCV:  ",CHAR(34),ElevationDatum,CHAR(34),"}"))</f>
        <v>#REF!</v>
      </c>
      <c r="L629" t="e">
        <f>IF(INDEX(SamplingFeatures[Sampling Feature Type],$A629)&lt;&gt;"Site","",
CONCATENATE("  - &amp;SiteID",TEXT(SUMPRODUCT(--($L$3:$L628&lt;&gt;"")),"0000"),
" {","SamplingFeatureID:  *SamplingFeatureID",TEXT($A629,"0000"),
", SiteTypeCV:  ",CHAR(34),INDEX(Sites[Site Type],$A629),CHAR(34),
", Latitude:  ",INDEX(Sites[Latitude],$A629),
", Longitude:  ",INDEX(Sites[Longitude],$A629),
", SRSName:  ",CHAR(34),LatLonDatum,CHAR(34),"}"))</f>
        <v>#REF!</v>
      </c>
      <c r="M629" t="e">
        <f>IF(INDEX(SamplingFeatures[Sampling Feature Type],$A629)&lt;&gt;"Specimen","",
CONCATENATE("  - &amp;SpecimenID",TEXT(SUMPRODUCT(--($M$3:$M628&lt;&gt;"")),"0000"),
" {","SamplingFeatureID:  *SamplingFeatureID",TEXT($A629,"0000"),
", SpecimenTypeCV:  ",CHAR(34),INDEX(Specimens[Specimen Type],$A629),CHAR(34),
", SpecimenMediumCV:  ",INDEX(Specimens[Specimen Medium],$A629),
", IsFieldSpecimen:  ",CHAR(34),INDEX(Specimens[Is Field Specimen?],$A629),CHAR(34),"}"))</f>
        <v>#REF!</v>
      </c>
      <c r="N629" t="e">
        <f>IF(COUNTA(SpatialOffsets[])=0,"", IF(INDEX(SpatialOffsets[Spatial Offset Type],$A629)="","",
CONCATENATE("  - &amp;SpatialOffsetID",TEXT($A629,"0000"),
" {","SpatialOffsetTypeCV:  ",CHAR(34),INDEX(SpatialOffsets[Spatial Offset Type],$A629),CHAR(34),
", Offset1Value:  ",INDEX(SpatialOffsets[Offset 1 Value],$A629),
", Offset1UnitID:  ",CHAR(34),INDEX(SpatialOffsets[Offset 1 Unit],$A629),CHAR(34),
", Offset2Value:  ",INDEX(SpatialOffsets[Offset 2 Value],$A629),
", Offset2UnitID:  ",CHAR(34),INDEX(SpatialOffsets[Offset 2 Unit],$A629),CHAR(34),
", Offset3Value:  ",INDEX(SpatialOffsets[Offset 3 Value],$A629),
", Offset3UnitID:  ",CHAR(34),INDEX(SpatialOffsets[Offset 3 Unit],$A629),CHAR(34),,"}")))</f>
        <v>#REF!</v>
      </c>
      <c r="O629" t="e">
        <f>IF(COUNTA(RelatedFeatures[])=0,"", IF(INDEX(RelatedFeatures[First Sampling Feature Code],$A629)="","",
CONCATENATE("  - &amp;RelationID",TEXT($A629,"0000"),
" {","SamplingFeatureID:  *SamplingFeatureID",TEXT(MATCH(INDEX(RelatedFeatures[First Sampling Feature Code],$A629),SamplingFeatures[Feature Code],0),"0000"),
", RelationshipTypeCV:  ",CHAR(34),INDEX(RelatedFeatures[Relationship Type],$A629),CHAR(34),
", RelatedFeatureID: *SamplingFeatureID",TEXT(MATCH(INDEX(RelatedFeatures[Second Sampling Feature Code],$A629),SamplingFeatures[Feature Code],0),"0000"),
", SpatialOffsetID:  ",IF(INDEX(RelatedFeatures[Offset Number],$A629)="","",CONCATENATE("*SpatialOffsetID",TEXT(INDEX(RelatedFeatures[Offset Number],$A629),"0000"))),"}")))</f>
        <v>#REF!</v>
      </c>
      <c r="P629" t="e">
        <f>IF(INDEX(Methods[Method Type],$A629)="","",
CONCATENATE("  - &amp;MethodID",TEXT($A629,"0000"),
" {","MethodTypeCV:  ",CHAR(34),INDEX(Methods[Method Type],$A629),CHAR(34),
", MethodCode:  ",CHAR(34),INDEX(Methods[Method Code],$A629),CHAR(34),
", MethodName:  ",CHAR(34),INDEX(Methods[Method Name],$A629),CHAR(34),
", MethodDescription:  ",CHAR(34),INDEX(Methods[Method Description],$A629),CHAR(34),
", MethodLink:  ",CHAR(34),INDEX(Methods[Method Link],$A629),CHAR(34),
", OrganizationID: *OrganizationID",TEXT(MATCH(INDEX(Methods[Organization Name],$A629),Organizations[Organization Name],0),"0000"),"}"))</f>
        <v>#REF!</v>
      </c>
      <c r="Q629" t="e">
        <f>IF(INDEX(Variables[Variable Type],$A629)="","",
CONCATENATE("  - &amp;VariableID",TEXT($A629,"0000"),
" {","VariableTypeCV:  ",CHAR(34),INDEX(Variables[Variable Type],$A629),CHAR(34),
", VariableCode:  ",CHAR(34),INDEX(Variables[Variable Code],$A629),CHAR(34),
", VariableNameCV:  ",CHAR(34),INDEX(Variables[Variable Name],$A629),CHAR(34),
", VariableDefinition:  ",CHAR(34),INDEX(Variables[Variable Definition],$A629),CHAR(34),
", SpecciationCV:  ",CHAR(34),INDEX(Variables[Speciation],$A629),CHAR(34),
", NoDataValue:  ",CHAR(34),INDEX(Variables[No Data Value],$A629),CHAR(34),"}"))</f>
        <v>#REF!</v>
      </c>
    </row>
    <row r="630" spans="1:17" x14ac:dyDescent="0.25">
      <c r="A630">
        <v>627</v>
      </c>
      <c r="D630" t="e">
        <f>IF(INDEX(People[First Name],$A630)="","",
CONCATENATE("  - &amp;PersonID",TEXT($A630,"0000"),
" {","PersonFirstName:  ",CHAR(34),INDEX(People[First Name],$A630),CHAR(34),
", PersonMiddleName:  ",CHAR(34),INDEX(People[Middle Name],$A630),CHAR(34),
", PersonLastName:  ",CHAR(34),INDEX(People[Last Name],$A630),CHAR(34),"}"))</f>
        <v>#REF!</v>
      </c>
      <c r="E630" t="e">
        <f>IF(INDEX(Organizations[Organization Type '[CV']],$A630)="","",
CONCATENATE("  - &amp;OrganizationID",TEXT($A630,"0000"),
" {","OrganizationTypeCV:  ",CHAR(34),INDEX(Organizations[Organization Type '[CV']],$A630),CHAR(34),
", OrganizationCode:  ",CHAR(34),INDEX(Organizations[Organization Code],$A630),CHAR(34),
", OrganizationName:  ",CHAR(34),INDEX(Organizations[Organization Name],$A630),CHAR(34),
", OrganizationDescription:  ",CHAR(34),INDEX(Organizations[Organization Description],$A630),CHAR(34),
", OrganizationLink:  ",CHAR(34),INDEX(Organizations[Organization Link],$A630),CHAR(34),"}"))</f>
        <v>#REF!</v>
      </c>
      <c r="F630" t="e">
        <f>IF(INDEX(People[First Name],$A630)="","",
CONCATENATE("  - &amp;AffiliationID",TEXT($A630,"0000"),
" {PersonID: *PersonID",TEXT($A630,"0000"),
", OrganizationID: *OrganizationID",TEXT(MATCH(INDEX(People[Organization Name],$A630),Organizations[Organization Name],0),"0000"),
", IsPrimaryOrganizationContact: , AffiliationStartDate: , AffiliationEndDate: , PrimaryPhone: ",
", PrimaryEmail: ",CHAR(34),INDEX(People[Primary Email],$A630),CHAR(34),
", PrimaryAddress: ",CHAR(34),INDEX(People[Primary Address],$A630),CHAR(34),
", PersonLink: }"))</f>
        <v>#REF!</v>
      </c>
      <c r="H630" t="e">
        <f>IF(COUNTA(CitationInformation)=0,"",IF(INDEX(AuthorList[Author Name],$A630)="","",
CONCATENATE("  - &amp;AuthorListID",TEXT($A630,"0000"),
"  {CitationID: *CitationID0001",
", PersonID: *PersonID",TEXT(MATCH(INDEX(AuthorList[Author Name],$A630),People[Full Name],0),"0000"),
", AuthorOrder: ",INDEX(AuthorList[Author Number],$A630),"}")))</f>
        <v>#REF!</v>
      </c>
      <c r="K630" t="e">
        <f>IF(INDEX(SamplingFeatures[Feature Code],$A630)="","",
CONCATENATE("  - &amp;SamplingFeatureID",TEXT($A630,"0000"),
" {","SamplingFeatureUUID:  ",CHAR(34),INDEX(SamplingFeatures[Sampling Feature UUID],$A630),CHAR(34),
", SamplingFeatureTypeCV:  ",CHAR(34),INDEX(SamplingFeatures[Sampling Feature Type],$A630),CHAR(34),
", SamplingFeatureCode:  ",CHAR(34),INDEX(SamplingFeatures[Feature Code],$A630),CHAR(34),
", SamplingFeatureName:  ",CHAR(34),INDEX(SamplingFeatures[Feature Name],$A630),CHAR(34),
", SamplingFeatureDescription:  ",CHAR(34),INDEX(SamplingFeatures[Feature Description],$A630),CHAR(34),
", SamplingFeatureGeotypeCV:  ",CHAR(34),INDEX(SamplingFeatures[Feature Geo Type],$A630),CHAR(34),
", FeatureGeometry:  ",CHAR(34),INDEX(SamplingFeatures[Feature Geometry],$A630),CHAR(34),
", Elevation_m:  ",CHAR(34),INDEX(SamplingFeatures[Elevation_m],$A630),CHAR(34),
", ElevationDatumCV:  ",CHAR(34),ElevationDatum,CHAR(34),"}"))</f>
        <v>#REF!</v>
      </c>
      <c r="L630" t="e">
        <f>IF(INDEX(SamplingFeatures[Sampling Feature Type],$A630)&lt;&gt;"Site","",
CONCATENATE("  - &amp;SiteID",TEXT(SUMPRODUCT(--($L$3:$L629&lt;&gt;"")),"0000"),
" {","SamplingFeatureID:  *SamplingFeatureID",TEXT($A630,"0000"),
", SiteTypeCV:  ",CHAR(34),INDEX(Sites[Site Type],$A630),CHAR(34),
", Latitude:  ",INDEX(Sites[Latitude],$A630),
", Longitude:  ",INDEX(Sites[Longitude],$A630),
", SRSName:  ",CHAR(34),LatLonDatum,CHAR(34),"}"))</f>
        <v>#REF!</v>
      </c>
      <c r="M630" t="e">
        <f>IF(INDEX(SamplingFeatures[Sampling Feature Type],$A630)&lt;&gt;"Specimen","",
CONCATENATE("  - &amp;SpecimenID",TEXT(SUMPRODUCT(--($M$3:$M629&lt;&gt;"")),"0000"),
" {","SamplingFeatureID:  *SamplingFeatureID",TEXT($A630,"0000"),
", SpecimenTypeCV:  ",CHAR(34),INDEX(Specimens[Specimen Type],$A630),CHAR(34),
", SpecimenMediumCV:  ",INDEX(Specimens[Specimen Medium],$A630),
", IsFieldSpecimen:  ",CHAR(34),INDEX(Specimens[Is Field Specimen?],$A630),CHAR(34),"}"))</f>
        <v>#REF!</v>
      </c>
      <c r="N630" t="e">
        <f>IF(COUNTA(SpatialOffsets[])=0,"", IF(INDEX(SpatialOffsets[Spatial Offset Type],$A630)="","",
CONCATENATE("  - &amp;SpatialOffsetID",TEXT($A630,"0000"),
" {","SpatialOffsetTypeCV:  ",CHAR(34),INDEX(SpatialOffsets[Spatial Offset Type],$A630),CHAR(34),
", Offset1Value:  ",INDEX(SpatialOffsets[Offset 1 Value],$A630),
", Offset1UnitID:  ",CHAR(34),INDEX(SpatialOffsets[Offset 1 Unit],$A630),CHAR(34),
", Offset2Value:  ",INDEX(SpatialOffsets[Offset 2 Value],$A630),
", Offset2UnitID:  ",CHAR(34),INDEX(SpatialOffsets[Offset 2 Unit],$A630),CHAR(34),
", Offset3Value:  ",INDEX(SpatialOffsets[Offset 3 Value],$A630),
", Offset3UnitID:  ",CHAR(34),INDEX(SpatialOffsets[Offset 3 Unit],$A630),CHAR(34),,"}")))</f>
        <v>#REF!</v>
      </c>
      <c r="O630" t="e">
        <f>IF(COUNTA(RelatedFeatures[])=0,"", IF(INDEX(RelatedFeatures[First Sampling Feature Code],$A630)="","",
CONCATENATE("  - &amp;RelationID",TEXT($A630,"0000"),
" {","SamplingFeatureID:  *SamplingFeatureID",TEXT(MATCH(INDEX(RelatedFeatures[First Sampling Feature Code],$A630),SamplingFeatures[Feature Code],0),"0000"),
", RelationshipTypeCV:  ",CHAR(34),INDEX(RelatedFeatures[Relationship Type],$A630),CHAR(34),
", RelatedFeatureID: *SamplingFeatureID",TEXT(MATCH(INDEX(RelatedFeatures[Second Sampling Feature Code],$A630),SamplingFeatures[Feature Code],0),"0000"),
", SpatialOffsetID:  ",IF(INDEX(RelatedFeatures[Offset Number],$A630)="","",CONCATENATE("*SpatialOffsetID",TEXT(INDEX(RelatedFeatures[Offset Number],$A630),"0000"))),"}")))</f>
        <v>#REF!</v>
      </c>
      <c r="P630" t="e">
        <f>IF(INDEX(Methods[Method Type],$A630)="","",
CONCATENATE("  - &amp;MethodID",TEXT($A630,"0000"),
" {","MethodTypeCV:  ",CHAR(34),INDEX(Methods[Method Type],$A630),CHAR(34),
", MethodCode:  ",CHAR(34),INDEX(Methods[Method Code],$A630),CHAR(34),
", MethodName:  ",CHAR(34),INDEX(Methods[Method Name],$A630),CHAR(34),
", MethodDescription:  ",CHAR(34),INDEX(Methods[Method Description],$A630),CHAR(34),
", MethodLink:  ",CHAR(34),INDEX(Methods[Method Link],$A630),CHAR(34),
", OrganizationID: *OrganizationID",TEXT(MATCH(INDEX(Methods[Organization Name],$A630),Organizations[Organization Name],0),"0000"),"}"))</f>
        <v>#REF!</v>
      </c>
      <c r="Q630" t="e">
        <f>IF(INDEX(Variables[Variable Type],$A630)="","",
CONCATENATE("  - &amp;VariableID",TEXT($A630,"0000"),
" {","VariableTypeCV:  ",CHAR(34),INDEX(Variables[Variable Type],$A630),CHAR(34),
", VariableCode:  ",CHAR(34),INDEX(Variables[Variable Code],$A630),CHAR(34),
", VariableNameCV:  ",CHAR(34),INDEX(Variables[Variable Name],$A630),CHAR(34),
", VariableDefinition:  ",CHAR(34),INDEX(Variables[Variable Definition],$A630),CHAR(34),
", SpecciationCV:  ",CHAR(34),INDEX(Variables[Speciation],$A630),CHAR(34),
", NoDataValue:  ",CHAR(34),INDEX(Variables[No Data Value],$A630),CHAR(34),"}"))</f>
        <v>#REF!</v>
      </c>
    </row>
    <row r="631" spans="1:17" x14ac:dyDescent="0.25">
      <c r="A631">
        <v>628</v>
      </c>
      <c r="D631" t="e">
        <f>IF(INDEX(People[First Name],$A631)="","",
CONCATENATE("  - &amp;PersonID",TEXT($A631,"0000"),
" {","PersonFirstName:  ",CHAR(34),INDEX(People[First Name],$A631),CHAR(34),
", PersonMiddleName:  ",CHAR(34),INDEX(People[Middle Name],$A631),CHAR(34),
", PersonLastName:  ",CHAR(34),INDEX(People[Last Name],$A631),CHAR(34),"}"))</f>
        <v>#REF!</v>
      </c>
      <c r="E631" t="e">
        <f>IF(INDEX(Organizations[Organization Type '[CV']],$A631)="","",
CONCATENATE("  - &amp;OrganizationID",TEXT($A631,"0000"),
" {","OrganizationTypeCV:  ",CHAR(34),INDEX(Organizations[Organization Type '[CV']],$A631),CHAR(34),
", OrganizationCode:  ",CHAR(34),INDEX(Organizations[Organization Code],$A631),CHAR(34),
", OrganizationName:  ",CHAR(34),INDEX(Organizations[Organization Name],$A631),CHAR(34),
", OrganizationDescription:  ",CHAR(34),INDEX(Organizations[Organization Description],$A631),CHAR(34),
", OrganizationLink:  ",CHAR(34),INDEX(Organizations[Organization Link],$A631),CHAR(34),"}"))</f>
        <v>#REF!</v>
      </c>
      <c r="F631" t="e">
        <f>IF(INDEX(People[First Name],$A631)="","",
CONCATENATE("  - &amp;AffiliationID",TEXT($A631,"0000"),
" {PersonID: *PersonID",TEXT($A631,"0000"),
", OrganizationID: *OrganizationID",TEXT(MATCH(INDEX(People[Organization Name],$A631),Organizations[Organization Name],0),"0000"),
", IsPrimaryOrganizationContact: , AffiliationStartDate: , AffiliationEndDate: , PrimaryPhone: ",
", PrimaryEmail: ",CHAR(34),INDEX(People[Primary Email],$A631),CHAR(34),
", PrimaryAddress: ",CHAR(34),INDEX(People[Primary Address],$A631),CHAR(34),
", PersonLink: }"))</f>
        <v>#REF!</v>
      </c>
      <c r="H631" t="e">
        <f>IF(COUNTA(CitationInformation)=0,"",IF(INDEX(AuthorList[Author Name],$A631)="","",
CONCATENATE("  - &amp;AuthorListID",TEXT($A631,"0000"),
"  {CitationID: *CitationID0001",
", PersonID: *PersonID",TEXT(MATCH(INDEX(AuthorList[Author Name],$A631),People[Full Name],0),"0000"),
", AuthorOrder: ",INDEX(AuthorList[Author Number],$A631),"}")))</f>
        <v>#REF!</v>
      </c>
      <c r="K631" t="e">
        <f>IF(INDEX(SamplingFeatures[Feature Code],$A631)="","",
CONCATENATE("  - &amp;SamplingFeatureID",TEXT($A631,"0000"),
" {","SamplingFeatureUUID:  ",CHAR(34),INDEX(SamplingFeatures[Sampling Feature UUID],$A631),CHAR(34),
", SamplingFeatureTypeCV:  ",CHAR(34),INDEX(SamplingFeatures[Sampling Feature Type],$A631),CHAR(34),
", SamplingFeatureCode:  ",CHAR(34),INDEX(SamplingFeatures[Feature Code],$A631),CHAR(34),
", SamplingFeatureName:  ",CHAR(34),INDEX(SamplingFeatures[Feature Name],$A631),CHAR(34),
", SamplingFeatureDescription:  ",CHAR(34),INDEX(SamplingFeatures[Feature Description],$A631),CHAR(34),
", SamplingFeatureGeotypeCV:  ",CHAR(34),INDEX(SamplingFeatures[Feature Geo Type],$A631),CHAR(34),
", FeatureGeometry:  ",CHAR(34),INDEX(SamplingFeatures[Feature Geometry],$A631),CHAR(34),
", Elevation_m:  ",CHAR(34),INDEX(SamplingFeatures[Elevation_m],$A631),CHAR(34),
", ElevationDatumCV:  ",CHAR(34),ElevationDatum,CHAR(34),"}"))</f>
        <v>#REF!</v>
      </c>
      <c r="L631" t="e">
        <f>IF(INDEX(SamplingFeatures[Sampling Feature Type],$A631)&lt;&gt;"Site","",
CONCATENATE("  - &amp;SiteID",TEXT(SUMPRODUCT(--($L$3:$L630&lt;&gt;"")),"0000"),
" {","SamplingFeatureID:  *SamplingFeatureID",TEXT($A631,"0000"),
", SiteTypeCV:  ",CHAR(34),INDEX(Sites[Site Type],$A631),CHAR(34),
", Latitude:  ",INDEX(Sites[Latitude],$A631),
", Longitude:  ",INDEX(Sites[Longitude],$A631),
", SRSName:  ",CHAR(34),LatLonDatum,CHAR(34),"}"))</f>
        <v>#REF!</v>
      </c>
      <c r="M631" t="e">
        <f>IF(INDEX(SamplingFeatures[Sampling Feature Type],$A631)&lt;&gt;"Specimen","",
CONCATENATE("  - &amp;SpecimenID",TEXT(SUMPRODUCT(--($M$3:$M630&lt;&gt;"")),"0000"),
" {","SamplingFeatureID:  *SamplingFeatureID",TEXT($A631,"0000"),
", SpecimenTypeCV:  ",CHAR(34),INDEX(Specimens[Specimen Type],$A631),CHAR(34),
", SpecimenMediumCV:  ",INDEX(Specimens[Specimen Medium],$A631),
", IsFieldSpecimen:  ",CHAR(34),INDEX(Specimens[Is Field Specimen?],$A631),CHAR(34),"}"))</f>
        <v>#REF!</v>
      </c>
      <c r="N631" t="e">
        <f>IF(COUNTA(SpatialOffsets[])=0,"", IF(INDEX(SpatialOffsets[Spatial Offset Type],$A631)="","",
CONCATENATE("  - &amp;SpatialOffsetID",TEXT($A631,"0000"),
" {","SpatialOffsetTypeCV:  ",CHAR(34),INDEX(SpatialOffsets[Spatial Offset Type],$A631),CHAR(34),
", Offset1Value:  ",INDEX(SpatialOffsets[Offset 1 Value],$A631),
", Offset1UnitID:  ",CHAR(34),INDEX(SpatialOffsets[Offset 1 Unit],$A631),CHAR(34),
", Offset2Value:  ",INDEX(SpatialOffsets[Offset 2 Value],$A631),
", Offset2UnitID:  ",CHAR(34),INDEX(SpatialOffsets[Offset 2 Unit],$A631),CHAR(34),
", Offset3Value:  ",INDEX(SpatialOffsets[Offset 3 Value],$A631),
", Offset3UnitID:  ",CHAR(34),INDEX(SpatialOffsets[Offset 3 Unit],$A631),CHAR(34),,"}")))</f>
        <v>#REF!</v>
      </c>
      <c r="O631" t="e">
        <f>IF(COUNTA(RelatedFeatures[])=0,"", IF(INDEX(RelatedFeatures[First Sampling Feature Code],$A631)="","",
CONCATENATE("  - &amp;RelationID",TEXT($A631,"0000"),
" {","SamplingFeatureID:  *SamplingFeatureID",TEXT(MATCH(INDEX(RelatedFeatures[First Sampling Feature Code],$A631),SamplingFeatures[Feature Code],0),"0000"),
", RelationshipTypeCV:  ",CHAR(34),INDEX(RelatedFeatures[Relationship Type],$A631),CHAR(34),
", RelatedFeatureID: *SamplingFeatureID",TEXT(MATCH(INDEX(RelatedFeatures[Second Sampling Feature Code],$A631),SamplingFeatures[Feature Code],0),"0000"),
", SpatialOffsetID:  ",IF(INDEX(RelatedFeatures[Offset Number],$A631)="","",CONCATENATE("*SpatialOffsetID",TEXT(INDEX(RelatedFeatures[Offset Number],$A631),"0000"))),"}")))</f>
        <v>#REF!</v>
      </c>
      <c r="P631" t="e">
        <f>IF(INDEX(Methods[Method Type],$A631)="","",
CONCATENATE("  - &amp;MethodID",TEXT($A631,"0000"),
" {","MethodTypeCV:  ",CHAR(34),INDEX(Methods[Method Type],$A631),CHAR(34),
", MethodCode:  ",CHAR(34),INDEX(Methods[Method Code],$A631),CHAR(34),
", MethodName:  ",CHAR(34),INDEX(Methods[Method Name],$A631),CHAR(34),
", MethodDescription:  ",CHAR(34),INDEX(Methods[Method Description],$A631),CHAR(34),
", MethodLink:  ",CHAR(34),INDEX(Methods[Method Link],$A631),CHAR(34),
", OrganizationID: *OrganizationID",TEXT(MATCH(INDEX(Methods[Organization Name],$A631),Organizations[Organization Name],0),"0000"),"}"))</f>
        <v>#REF!</v>
      </c>
      <c r="Q631" t="e">
        <f>IF(INDEX(Variables[Variable Type],$A631)="","",
CONCATENATE("  - &amp;VariableID",TEXT($A631,"0000"),
" {","VariableTypeCV:  ",CHAR(34),INDEX(Variables[Variable Type],$A631),CHAR(34),
", VariableCode:  ",CHAR(34),INDEX(Variables[Variable Code],$A631),CHAR(34),
", VariableNameCV:  ",CHAR(34),INDEX(Variables[Variable Name],$A631),CHAR(34),
", VariableDefinition:  ",CHAR(34),INDEX(Variables[Variable Definition],$A631),CHAR(34),
", SpecciationCV:  ",CHAR(34),INDEX(Variables[Speciation],$A631),CHAR(34),
", NoDataValue:  ",CHAR(34),INDEX(Variables[No Data Value],$A631),CHAR(34),"}"))</f>
        <v>#REF!</v>
      </c>
    </row>
    <row r="632" spans="1:17" x14ac:dyDescent="0.25">
      <c r="A632">
        <v>629</v>
      </c>
      <c r="D632" t="e">
        <f>IF(INDEX(People[First Name],$A632)="","",
CONCATENATE("  - &amp;PersonID",TEXT($A632,"0000"),
" {","PersonFirstName:  ",CHAR(34),INDEX(People[First Name],$A632),CHAR(34),
", PersonMiddleName:  ",CHAR(34),INDEX(People[Middle Name],$A632),CHAR(34),
", PersonLastName:  ",CHAR(34),INDEX(People[Last Name],$A632),CHAR(34),"}"))</f>
        <v>#REF!</v>
      </c>
      <c r="E632" t="e">
        <f>IF(INDEX(Organizations[Organization Type '[CV']],$A632)="","",
CONCATENATE("  - &amp;OrganizationID",TEXT($A632,"0000"),
" {","OrganizationTypeCV:  ",CHAR(34),INDEX(Organizations[Organization Type '[CV']],$A632),CHAR(34),
", OrganizationCode:  ",CHAR(34),INDEX(Organizations[Organization Code],$A632),CHAR(34),
", OrganizationName:  ",CHAR(34),INDEX(Organizations[Organization Name],$A632),CHAR(34),
", OrganizationDescription:  ",CHAR(34),INDEX(Organizations[Organization Description],$A632),CHAR(34),
", OrganizationLink:  ",CHAR(34),INDEX(Organizations[Organization Link],$A632),CHAR(34),"}"))</f>
        <v>#REF!</v>
      </c>
      <c r="F632" t="e">
        <f>IF(INDEX(People[First Name],$A632)="","",
CONCATENATE("  - &amp;AffiliationID",TEXT($A632,"0000"),
" {PersonID: *PersonID",TEXT($A632,"0000"),
", OrganizationID: *OrganizationID",TEXT(MATCH(INDEX(People[Organization Name],$A632),Organizations[Organization Name],0),"0000"),
", IsPrimaryOrganizationContact: , AffiliationStartDate: , AffiliationEndDate: , PrimaryPhone: ",
", PrimaryEmail: ",CHAR(34),INDEX(People[Primary Email],$A632),CHAR(34),
", PrimaryAddress: ",CHAR(34),INDEX(People[Primary Address],$A632),CHAR(34),
", PersonLink: }"))</f>
        <v>#REF!</v>
      </c>
      <c r="H632" t="e">
        <f>IF(COUNTA(CitationInformation)=0,"",IF(INDEX(AuthorList[Author Name],$A632)="","",
CONCATENATE("  - &amp;AuthorListID",TEXT($A632,"0000"),
"  {CitationID: *CitationID0001",
", PersonID: *PersonID",TEXT(MATCH(INDEX(AuthorList[Author Name],$A632),People[Full Name],0),"0000"),
", AuthorOrder: ",INDEX(AuthorList[Author Number],$A632),"}")))</f>
        <v>#REF!</v>
      </c>
      <c r="K632" t="e">
        <f>IF(INDEX(SamplingFeatures[Feature Code],$A632)="","",
CONCATENATE("  - &amp;SamplingFeatureID",TEXT($A632,"0000"),
" {","SamplingFeatureUUID:  ",CHAR(34),INDEX(SamplingFeatures[Sampling Feature UUID],$A632),CHAR(34),
", SamplingFeatureTypeCV:  ",CHAR(34),INDEX(SamplingFeatures[Sampling Feature Type],$A632),CHAR(34),
", SamplingFeatureCode:  ",CHAR(34),INDEX(SamplingFeatures[Feature Code],$A632),CHAR(34),
", SamplingFeatureName:  ",CHAR(34),INDEX(SamplingFeatures[Feature Name],$A632),CHAR(34),
", SamplingFeatureDescription:  ",CHAR(34),INDEX(SamplingFeatures[Feature Description],$A632),CHAR(34),
", SamplingFeatureGeotypeCV:  ",CHAR(34),INDEX(SamplingFeatures[Feature Geo Type],$A632),CHAR(34),
", FeatureGeometry:  ",CHAR(34),INDEX(SamplingFeatures[Feature Geometry],$A632),CHAR(34),
", Elevation_m:  ",CHAR(34),INDEX(SamplingFeatures[Elevation_m],$A632),CHAR(34),
", ElevationDatumCV:  ",CHAR(34),ElevationDatum,CHAR(34),"}"))</f>
        <v>#REF!</v>
      </c>
      <c r="L632" t="e">
        <f>IF(INDEX(SamplingFeatures[Sampling Feature Type],$A632)&lt;&gt;"Site","",
CONCATENATE("  - &amp;SiteID",TEXT(SUMPRODUCT(--($L$3:$L631&lt;&gt;"")),"0000"),
" {","SamplingFeatureID:  *SamplingFeatureID",TEXT($A632,"0000"),
", SiteTypeCV:  ",CHAR(34),INDEX(Sites[Site Type],$A632),CHAR(34),
", Latitude:  ",INDEX(Sites[Latitude],$A632),
", Longitude:  ",INDEX(Sites[Longitude],$A632),
", SRSName:  ",CHAR(34),LatLonDatum,CHAR(34),"}"))</f>
        <v>#REF!</v>
      </c>
      <c r="M632" t="e">
        <f>IF(INDEX(SamplingFeatures[Sampling Feature Type],$A632)&lt;&gt;"Specimen","",
CONCATENATE("  - &amp;SpecimenID",TEXT(SUMPRODUCT(--($M$3:$M631&lt;&gt;"")),"0000"),
" {","SamplingFeatureID:  *SamplingFeatureID",TEXT($A632,"0000"),
", SpecimenTypeCV:  ",CHAR(34),INDEX(Specimens[Specimen Type],$A632),CHAR(34),
", SpecimenMediumCV:  ",INDEX(Specimens[Specimen Medium],$A632),
", IsFieldSpecimen:  ",CHAR(34),INDEX(Specimens[Is Field Specimen?],$A632),CHAR(34),"}"))</f>
        <v>#REF!</v>
      </c>
      <c r="N632" t="e">
        <f>IF(COUNTA(SpatialOffsets[])=0,"", IF(INDEX(SpatialOffsets[Spatial Offset Type],$A632)="","",
CONCATENATE("  - &amp;SpatialOffsetID",TEXT($A632,"0000"),
" {","SpatialOffsetTypeCV:  ",CHAR(34),INDEX(SpatialOffsets[Spatial Offset Type],$A632),CHAR(34),
", Offset1Value:  ",INDEX(SpatialOffsets[Offset 1 Value],$A632),
", Offset1UnitID:  ",CHAR(34),INDEX(SpatialOffsets[Offset 1 Unit],$A632),CHAR(34),
", Offset2Value:  ",INDEX(SpatialOffsets[Offset 2 Value],$A632),
", Offset2UnitID:  ",CHAR(34),INDEX(SpatialOffsets[Offset 2 Unit],$A632),CHAR(34),
", Offset3Value:  ",INDEX(SpatialOffsets[Offset 3 Value],$A632),
", Offset3UnitID:  ",CHAR(34),INDEX(SpatialOffsets[Offset 3 Unit],$A632),CHAR(34),,"}")))</f>
        <v>#REF!</v>
      </c>
      <c r="O632" t="e">
        <f>IF(COUNTA(RelatedFeatures[])=0,"", IF(INDEX(RelatedFeatures[First Sampling Feature Code],$A632)="","",
CONCATENATE("  - &amp;RelationID",TEXT($A632,"0000"),
" {","SamplingFeatureID:  *SamplingFeatureID",TEXT(MATCH(INDEX(RelatedFeatures[First Sampling Feature Code],$A632),SamplingFeatures[Feature Code],0),"0000"),
", RelationshipTypeCV:  ",CHAR(34),INDEX(RelatedFeatures[Relationship Type],$A632),CHAR(34),
", RelatedFeatureID: *SamplingFeatureID",TEXT(MATCH(INDEX(RelatedFeatures[Second Sampling Feature Code],$A632),SamplingFeatures[Feature Code],0),"0000"),
", SpatialOffsetID:  ",IF(INDEX(RelatedFeatures[Offset Number],$A632)="","",CONCATENATE("*SpatialOffsetID",TEXT(INDEX(RelatedFeatures[Offset Number],$A632),"0000"))),"}")))</f>
        <v>#REF!</v>
      </c>
      <c r="P632" t="e">
        <f>IF(INDEX(Methods[Method Type],$A632)="","",
CONCATENATE("  - &amp;MethodID",TEXT($A632,"0000"),
" {","MethodTypeCV:  ",CHAR(34),INDEX(Methods[Method Type],$A632),CHAR(34),
", MethodCode:  ",CHAR(34),INDEX(Methods[Method Code],$A632),CHAR(34),
", MethodName:  ",CHAR(34),INDEX(Methods[Method Name],$A632),CHAR(34),
", MethodDescription:  ",CHAR(34),INDEX(Methods[Method Description],$A632),CHAR(34),
", MethodLink:  ",CHAR(34),INDEX(Methods[Method Link],$A632),CHAR(34),
", OrganizationID: *OrganizationID",TEXT(MATCH(INDEX(Methods[Organization Name],$A632),Organizations[Organization Name],0),"0000"),"}"))</f>
        <v>#REF!</v>
      </c>
      <c r="Q632" t="e">
        <f>IF(INDEX(Variables[Variable Type],$A632)="","",
CONCATENATE("  - &amp;VariableID",TEXT($A632,"0000"),
" {","VariableTypeCV:  ",CHAR(34),INDEX(Variables[Variable Type],$A632),CHAR(34),
", VariableCode:  ",CHAR(34),INDEX(Variables[Variable Code],$A632),CHAR(34),
", VariableNameCV:  ",CHAR(34),INDEX(Variables[Variable Name],$A632),CHAR(34),
", VariableDefinition:  ",CHAR(34),INDEX(Variables[Variable Definition],$A632),CHAR(34),
", SpecciationCV:  ",CHAR(34),INDEX(Variables[Speciation],$A632),CHAR(34),
", NoDataValue:  ",CHAR(34),INDEX(Variables[No Data Value],$A632),CHAR(34),"}"))</f>
        <v>#REF!</v>
      </c>
    </row>
    <row r="633" spans="1:17" x14ac:dyDescent="0.25">
      <c r="A633">
        <v>630</v>
      </c>
      <c r="D633" t="e">
        <f>IF(INDEX(People[First Name],$A633)="","",
CONCATENATE("  - &amp;PersonID",TEXT($A633,"0000"),
" {","PersonFirstName:  ",CHAR(34),INDEX(People[First Name],$A633),CHAR(34),
", PersonMiddleName:  ",CHAR(34),INDEX(People[Middle Name],$A633),CHAR(34),
", PersonLastName:  ",CHAR(34),INDEX(People[Last Name],$A633),CHAR(34),"}"))</f>
        <v>#REF!</v>
      </c>
      <c r="E633" t="e">
        <f>IF(INDEX(Organizations[Organization Type '[CV']],$A633)="","",
CONCATENATE("  - &amp;OrganizationID",TEXT($A633,"0000"),
" {","OrganizationTypeCV:  ",CHAR(34),INDEX(Organizations[Organization Type '[CV']],$A633),CHAR(34),
", OrganizationCode:  ",CHAR(34),INDEX(Organizations[Organization Code],$A633),CHAR(34),
", OrganizationName:  ",CHAR(34),INDEX(Organizations[Organization Name],$A633),CHAR(34),
", OrganizationDescription:  ",CHAR(34),INDEX(Organizations[Organization Description],$A633),CHAR(34),
", OrganizationLink:  ",CHAR(34),INDEX(Organizations[Organization Link],$A633),CHAR(34),"}"))</f>
        <v>#REF!</v>
      </c>
      <c r="F633" t="e">
        <f>IF(INDEX(People[First Name],$A633)="","",
CONCATENATE("  - &amp;AffiliationID",TEXT($A633,"0000"),
" {PersonID: *PersonID",TEXT($A633,"0000"),
", OrganizationID: *OrganizationID",TEXT(MATCH(INDEX(People[Organization Name],$A633),Organizations[Organization Name],0),"0000"),
", IsPrimaryOrganizationContact: , AffiliationStartDate: , AffiliationEndDate: , PrimaryPhone: ",
", PrimaryEmail: ",CHAR(34),INDEX(People[Primary Email],$A633),CHAR(34),
", PrimaryAddress: ",CHAR(34),INDEX(People[Primary Address],$A633),CHAR(34),
", PersonLink: }"))</f>
        <v>#REF!</v>
      </c>
      <c r="H633" t="e">
        <f>IF(COUNTA(CitationInformation)=0,"",IF(INDEX(AuthorList[Author Name],$A633)="","",
CONCATENATE("  - &amp;AuthorListID",TEXT($A633,"0000"),
"  {CitationID: *CitationID0001",
", PersonID: *PersonID",TEXT(MATCH(INDEX(AuthorList[Author Name],$A633),People[Full Name],0),"0000"),
", AuthorOrder: ",INDEX(AuthorList[Author Number],$A633),"}")))</f>
        <v>#REF!</v>
      </c>
      <c r="K633" t="e">
        <f>IF(INDEX(SamplingFeatures[Feature Code],$A633)="","",
CONCATENATE("  - &amp;SamplingFeatureID",TEXT($A633,"0000"),
" {","SamplingFeatureUUID:  ",CHAR(34),INDEX(SamplingFeatures[Sampling Feature UUID],$A633),CHAR(34),
", SamplingFeatureTypeCV:  ",CHAR(34),INDEX(SamplingFeatures[Sampling Feature Type],$A633),CHAR(34),
", SamplingFeatureCode:  ",CHAR(34),INDEX(SamplingFeatures[Feature Code],$A633),CHAR(34),
", SamplingFeatureName:  ",CHAR(34),INDEX(SamplingFeatures[Feature Name],$A633),CHAR(34),
", SamplingFeatureDescription:  ",CHAR(34),INDEX(SamplingFeatures[Feature Description],$A633),CHAR(34),
", SamplingFeatureGeotypeCV:  ",CHAR(34),INDEX(SamplingFeatures[Feature Geo Type],$A633),CHAR(34),
", FeatureGeometry:  ",CHAR(34),INDEX(SamplingFeatures[Feature Geometry],$A633),CHAR(34),
", Elevation_m:  ",CHAR(34),INDEX(SamplingFeatures[Elevation_m],$A633),CHAR(34),
", ElevationDatumCV:  ",CHAR(34),ElevationDatum,CHAR(34),"}"))</f>
        <v>#REF!</v>
      </c>
      <c r="L633" t="e">
        <f>IF(INDEX(SamplingFeatures[Sampling Feature Type],$A633)&lt;&gt;"Site","",
CONCATENATE("  - &amp;SiteID",TEXT(SUMPRODUCT(--($L$3:$L632&lt;&gt;"")),"0000"),
" {","SamplingFeatureID:  *SamplingFeatureID",TEXT($A633,"0000"),
", SiteTypeCV:  ",CHAR(34),INDEX(Sites[Site Type],$A633),CHAR(34),
", Latitude:  ",INDEX(Sites[Latitude],$A633),
", Longitude:  ",INDEX(Sites[Longitude],$A633),
", SRSName:  ",CHAR(34),LatLonDatum,CHAR(34),"}"))</f>
        <v>#REF!</v>
      </c>
      <c r="M633" t="e">
        <f>IF(INDEX(SamplingFeatures[Sampling Feature Type],$A633)&lt;&gt;"Specimen","",
CONCATENATE("  - &amp;SpecimenID",TEXT(SUMPRODUCT(--($M$3:$M632&lt;&gt;"")),"0000"),
" {","SamplingFeatureID:  *SamplingFeatureID",TEXT($A633,"0000"),
", SpecimenTypeCV:  ",CHAR(34),INDEX(Specimens[Specimen Type],$A633),CHAR(34),
", SpecimenMediumCV:  ",INDEX(Specimens[Specimen Medium],$A633),
", IsFieldSpecimen:  ",CHAR(34),INDEX(Specimens[Is Field Specimen?],$A633),CHAR(34),"}"))</f>
        <v>#REF!</v>
      </c>
      <c r="N633" t="e">
        <f>IF(COUNTA(SpatialOffsets[])=0,"", IF(INDEX(SpatialOffsets[Spatial Offset Type],$A633)="","",
CONCATENATE("  - &amp;SpatialOffsetID",TEXT($A633,"0000"),
" {","SpatialOffsetTypeCV:  ",CHAR(34),INDEX(SpatialOffsets[Spatial Offset Type],$A633),CHAR(34),
", Offset1Value:  ",INDEX(SpatialOffsets[Offset 1 Value],$A633),
", Offset1UnitID:  ",CHAR(34),INDEX(SpatialOffsets[Offset 1 Unit],$A633),CHAR(34),
", Offset2Value:  ",INDEX(SpatialOffsets[Offset 2 Value],$A633),
", Offset2UnitID:  ",CHAR(34),INDEX(SpatialOffsets[Offset 2 Unit],$A633),CHAR(34),
", Offset3Value:  ",INDEX(SpatialOffsets[Offset 3 Value],$A633),
", Offset3UnitID:  ",CHAR(34),INDEX(SpatialOffsets[Offset 3 Unit],$A633),CHAR(34),,"}")))</f>
        <v>#REF!</v>
      </c>
      <c r="O633" t="e">
        <f>IF(COUNTA(RelatedFeatures[])=0,"", IF(INDEX(RelatedFeatures[First Sampling Feature Code],$A633)="","",
CONCATENATE("  - &amp;RelationID",TEXT($A633,"0000"),
" {","SamplingFeatureID:  *SamplingFeatureID",TEXT(MATCH(INDEX(RelatedFeatures[First Sampling Feature Code],$A633),SamplingFeatures[Feature Code],0),"0000"),
", RelationshipTypeCV:  ",CHAR(34),INDEX(RelatedFeatures[Relationship Type],$A633),CHAR(34),
", RelatedFeatureID: *SamplingFeatureID",TEXT(MATCH(INDEX(RelatedFeatures[Second Sampling Feature Code],$A633),SamplingFeatures[Feature Code],0),"0000"),
", SpatialOffsetID:  ",IF(INDEX(RelatedFeatures[Offset Number],$A633)="","",CONCATENATE("*SpatialOffsetID",TEXT(INDEX(RelatedFeatures[Offset Number],$A633),"0000"))),"}")))</f>
        <v>#REF!</v>
      </c>
      <c r="P633" t="e">
        <f>IF(INDEX(Methods[Method Type],$A633)="","",
CONCATENATE("  - &amp;MethodID",TEXT($A633,"0000"),
" {","MethodTypeCV:  ",CHAR(34),INDEX(Methods[Method Type],$A633),CHAR(34),
", MethodCode:  ",CHAR(34),INDEX(Methods[Method Code],$A633),CHAR(34),
", MethodName:  ",CHAR(34),INDEX(Methods[Method Name],$A633),CHAR(34),
", MethodDescription:  ",CHAR(34),INDEX(Methods[Method Description],$A633),CHAR(34),
", MethodLink:  ",CHAR(34),INDEX(Methods[Method Link],$A633),CHAR(34),
", OrganizationID: *OrganizationID",TEXT(MATCH(INDEX(Methods[Organization Name],$A633),Organizations[Organization Name],0),"0000"),"}"))</f>
        <v>#REF!</v>
      </c>
      <c r="Q633" t="e">
        <f>IF(INDEX(Variables[Variable Type],$A633)="","",
CONCATENATE("  - &amp;VariableID",TEXT($A633,"0000"),
" {","VariableTypeCV:  ",CHAR(34),INDEX(Variables[Variable Type],$A633),CHAR(34),
", VariableCode:  ",CHAR(34),INDEX(Variables[Variable Code],$A633),CHAR(34),
", VariableNameCV:  ",CHAR(34),INDEX(Variables[Variable Name],$A633),CHAR(34),
", VariableDefinition:  ",CHAR(34),INDEX(Variables[Variable Definition],$A633),CHAR(34),
", SpecciationCV:  ",CHAR(34),INDEX(Variables[Speciation],$A633),CHAR(34),
", NoDataValue:  ",CHAR(34),INDEX(Variables[No Data Value],$A633),CHAR(34),"}"))</f>
        <v>#REF!</v>
      </c>
    </row>
    <row r="634" spans="1:17" x14ac:dyDescent="0.25">
      <c r="A634">
        <v>631</v>
      </c>
      <c r="D634" t="e">
        <f>IF(INDEX(People[First Name],$A634)="","",
CONCATENATE("  - &amp;PersonID",TEXT($A634,"0000"),
" {","PersonFirstName:  ",CHAR(34),INDEX(People[First Name],$A634),CHAR(34),
", PersonMiddleName:  ",CHAR(34),INDEX(People[Middle Name],$A634),CHAR(34),
", PersonLastName:  ",CHAR(34),INDEX(People[Last Name],$A634),CHAR(34),"}"))</f>
        <v>#REF!</v>
      </c>
      <c r="E634" t="e">
        <f>IF(INDEX(Organizations[Organization Type '[CV']],$A634)="","",
CONCATENATE("  - &amp;OrganizationID",TEXT($A634,"0000"),
" {","OrganizationTypeCV:  ",CHAR(34),INDEX(Organizations[Organization Type '[CV']],$A634),CHAR(34),
", OrganizationCode:  ",CHAR(34),INDEX(Organizations[Organization Code],$A634),CHAR(34),
", OrganizationName:  ",CHAR(34),INDEX(Organizations[Organization Name],$A634),CHAR(34),
", OrganizationDescription:  ",CHAR(34),INDEX(Organizations[Organization Description],$A634),CHAR(34),
", OrganizationLink:  ",CHAR(34),INDEX(Organizations[Organization Link],$A634),CHAR(34),"}"))</f>
        <v>#REF!</v>
      </c>
      <c r="F634" t="e">
        <f>IF(INDEX(People[First Name],$A634)="","",
CONCATENATE("  - &amp;AffiliationID",TEXT($A634,"0000"),
" {PersonID: *PersonID",TEXT($A634,"0000"),
", OrganizationID: *OrganizationID",TEXT(MATCH(INDEX(People[Organization Name],$A634),Organizations[Organization Name],0),"0000"),
", IsPrimaryOrganizationContact: , AffiliationStartDate: , AffiliationEndDate: , PrimaryPhone: ",
", PrimaryEmail: ",CHAR(34),INDEX(People[Primary Email],$A634),CHAR(34),
", PrimaryAddress: ",CHAR(34),INDEX(People[Primary Address],$A634),CHAR(34),
", PersonLink: }"))</f>
        <v>#REF!</v>
      </c>
      <c r="H634" t="e">
        <f>IF(COUNTA(CitationInformation)=0,"",IF(INDEX(AuthorList[Author Name],$A634)="","",
CONCATENATE("  - &amp;AuthorListID",TEXT($A634,"0000"),
"  {CitationID: *CitationID0001",
", PersonID: *PersonID",TEXT(MATCH(INDEX(AuthorList[Author Name],$A634),People[Full Name],0),"0000"),
", AuthorOrder: ",INDEX(AuthorList[Author Number],$A634),"}")))</f>
        <v>#REF!</v>
      </c>
      <c r="K634" t="e">
        <f>IF(INDEX(SamplingFeatures[Feature Code],$A634)="","",
CONCATENATE("  - &amp;SamplingFeatureID",TEXT($A634,"0000"),
" {","SamplingFeatureUUID:  ",CHAR(34),INDEX(SamplingFeatures[Sampling Feature UUID],$A634),CHAR(34),
", SamplingFeatureTypeCV:  ",CHAR(34),INDEX(SamplingFeatures[Sampling Feature Type],$A634),CHAR(34),
", SamplingFeatureCode:  ",CHAR(34),INDEX(SamplingFeatures[Feature Code],$A634),CHAR(34),
", SamplingFeatureName:  ",CHAR(34),INDEX(SamplingFeatures[Feature Name],$A634),CHAR(34),
", SamplingFeatureDescription:  ",CHAR(34),INDEX(SamplingFeatures[Feature Description],$A634),CHAR(34),
", SamplingFeatureGeotypeCV:  ",CHAR(34),INDEX(SamplingFeatures[Feature Geo Type],$A634),CHAR(34),
", FeatureGeometry:  ",CHAR(34),INDEX(SamplingFeatures[Feature Geometry],$A634),CHAR(34),
", Elevation_m:  ",CHAR(34),INDEX(SamplingFeatures[Elevation_m],$A634),CHAR(34),
", ElevationDatumCV:  ",CHAR(34),ElevationDatum,CHAR(34),"}"))</f>
        <v>#REF!</v>
      </c>
      <c r="L634" t="e">
        <f>IF(INDEX(SamplingFeatures[Sampling Feature Type],$A634)&lt;&gt;"Site","",
CONCATENATE("  - &amp;SiteID",TEXT(SUMPRODUCT(--($L$3:$L633&lt;&gt;"")),"0000"),
" {","SamplingFeatureID:  *SamplingFeatureID",TEXT($A634,"0000"),
", SiteTypeCV:  ",CHAR(34),INDEX(Sites[Site Type],$A634),CHAR(34),
", Latitude:  ",INDEX(Sites[Latitude],$A634),
", Longitude:  ",INDEX(Sites[Longitude],$A634),
", SRSName:  ",CHAR(34),LatLonDatum,CHAR(34),"}"))</f>
        <v>#REF!</v>
      </c>
      <c r="M634" t="e">
        <f>IF(INDEX(SamplingFeatures[Sampling Feature Type],$A634)&lt;&gt;"Specimen","",
CONCATENATE("  - &amp;SpecimenID",TEXT(SUMPRODUCT(--($M$3:$M633&lt;&gt;"")),"0000"),
" {","SamplingFeatureID:  *SamplingFeatureID",TEXT($A634,"0000"),
", SpecimenTypeCV:  ",CHAR(34),INDEX(Specimens[Specimen Type],$A634),CHAR(34),
", SpecimenMediumCV:  ",INDEX(Specimens[Specimen Medium],$A634),
", IsFieldSpecimen:  ",CHAR(34),INDEX(Specimens[Is Field Specimen?],$A634),CHAR(34),"}"))</f>
        <v>#REF!</v>
      </c>
      <c r="N634" t="e">
        <f>IF(COUNTA(SpatialOffsets[])=0,"", IF(INDEX(SpatialOffsets[Spatial Offset Type],$A634)="","",
CONCATENATE("  - &amp;SpatialOffsetID",TEXT($A634,"0000"),
" {","SpatialOffsetTypeCV:  ",CHAR(34),INDEX(SpatialOffsets[Spatial Offset Type],$A634),CHAR(34),
", Offset1Value:  ",INDEX(SpatialOffsets[Offset 1 Value],$A634),
", Offset1UnitID:  ",CHAR(34),INDEX(SpatialOffsets[Offset 1 Unit],$A634),CHAR(34),
", Offset2Value:  ",INDEX(SpatialOffsets[Offset 2 Value],$A634),
", Offset2UnitID:  ",CHAR(34),INDEX(SpatialOffsets[Offset 2 Unit],$A634),CHAR(34),
", Offset3Value:  ",INDEX(SpatialOffsets[Offset 3 Value],$A634),
", Offset3UnitID:  ",CHAR(34),INDEX(SpatialOffsets[Offset 3 Unit],$A634),CHAR(34),,"}")))</f>
        <v>#REF!</v>
      </c>
      <c r="O634" t="e">
        <f>IF(COUNTA(RelatedFeatures[])=0,"", IF(INDEX(RelatedFeatures[First Sampling Feature Code],$A634)="","",
CONCATENATE("  - &amp;RelationID",TEXT($A634,"0000"),
" {","SamplingFeatureID:  *SamplingFeatureID",TEXT(MATCH(INDEX(RelatedFeatures[First Sampling Feature Code],$A634),SamplingFeatures[Feature Code],0),"0000"),
", RelationshipTypeCV:  ",CHAR(34),INDEX(RelatedFeatures[Relationship Type],$A634),CHAR(34),
", RelatedFeatureID: *SamplingFeatureID",TEXT(MATCH(INDEX(RelatedFeatures[Second Sampling Feature Code],$A634),SamplingFeatures[Feature Code],0),"0000"),
", SpatialOffsetID:  ",IF(INDEX(RelatedFeatures[Offset Number],$A634)="","",CONCATENATE("*SpatialOffsetID",TEXT(INDEX(RelatedFeatures[Offset Number],$A634),"0000"))),"}")))</f>
        <v>#REF!</v>
      </c>
      <c r="P634" t="e">
        <f>IF(INDEX(Methods[Method Type],$A634)="","",
CONCATENATE("  - &amp;MethodID",TEXT($A634,"0000"),
" {","MethodTypeCV:  ",CHAR(34),INDEX(Methods[Method Type],$A634),CHAR(34),
", MethodCode:  ",CHAR(34),INDEX(Methods[Method Code],$A634),CHAR(34),
", MethodName:  ",CHAR(34),INDEX(Methods[Method Name],$A634),CHAR(34),
", MethodDescription:  ",CHAR(34),INDEX(Methods[Method Description],$A634),CHAR(34),
", MethodLink:  ",CHAR(34),INDEX(Methods[Method Link],$A634),CHAR(34),
", OrganizationID: *OrganizationID",TEXT(MATCH(INDEX(Methods[Organization Name],$A634),Organizations[Organization Name],0),"0000"),"}"))</f>
        <v>#REF!</v>
      </c>
      <c r="Q634" t="e">
        <f>IF(INDEX(Variables[Variable Type],$A634)="","",
CONCATENATE("  - &amp;VariableID",TEXT($A634,"0000"),
" {","VariableTypeCV:  ",CHAR(34),INDEX(Variables[Variable Type],$A634),CHAR(34),
", VariableCode:  ",CHAR(34),INDEX(Variables[Variable Code],$A634),CHAR(34),
", VariableNameCV:  ",CHAR(34),INDEX(Variables[Variable Name],$A634),CHAR(34),
", VariableDefinition:  ",CHAR(34),INDEX(Variables[Variable Definition],$A634),CHAR(34),
", SpecciationCV:  ",CHAR(34),INDEX(Variables[Speciation],$A634),CHAR(34),
", NoDataValue:  ",CHAR(34),INDEX(Variables[No Data Value],$A634),CHAR(34),"}"))</f>
        <v>#REF!</v>
      </c>
    </row>
    <row r="635" spans="1:17" x14ac:dyDescent="0.25">
      <c r="A635">
        <v>632</v>
      </c>
      <c r="D635" t="e">
        <f>IF(INDEX(People[First Name],$A635)="","",
CONCATENATE("  - &amp;PersonID",TEXT($A635,"0000"),
" {","PersonFirstName:  ",CHAR(34),INDEX(People[First Name],$A635),CHAR(34),
", PersonMiddleName:  ",CHAR(34),INDEX(People[Middle Name],$A635),CHAR(34),
", PersonLastName:  ",CHAR(34),INDEX(People[Last Name],$A635),CHAR(34),"}"))</f>
        <v>#REF!</v>
      </c>
      <c r="E635" t="e">
        <f>IF(INDEX(Organizations[Organization Type '[CV']],$A635)="","",
CONCATENATE("  - &amp;OrganizationID",TEXT($A635,"0000"),
" {","OrganizationTypeCV:  ",CHAR(34),INDEX(Organizations[Organization Type '[CV']],$A635),CHAR(34),
", OrganizationCode:  ",CHAR(34),INDEX(Organizations[Organization Code],$A635),CHAR(34),
", OrganizationName:  ",CHAR(34),INDEX(Organizations[Organization Name],$A635),CHAR(34),
", OrganizationDescription:  ",CHAR(34),INDEX(Organizations[Organization Description],$A635),CHAR(34),
", OrganizationLink:  ",CHAR(34),INDEX(Organizations[Organization Link],$A635),CHAR(34),"}"))</f>
        <v>#REF!</v>
      </c>
      <c r="F635" t="e">
        <f>IF(INDEX(People[First Name],$A635)="","",
CONCATENATE("  - &amp;AffiliationID",TEXT($A635,"0000"),
" {PersonID: *PersonID",TEXT($A635,"0000"),
", OrganizationID: *OrganizationID",TEXT(MATCH(INDEX(People[Organization Name],$A635),Organizations[Organization Name],0),"0000"),
", IsPrimaryOrganizationContact: , AffiliationStartDate: , AffiliationEndDate: , PrimaryPhone: ",
", PrimaryEmail: ",CHAR(34),INDEX(People[Primary Email],$A635),CHAR(34),
", PrimaryAddress: ",CHAR(34),INDEX(People[Primary Address],$A635),CHAR(34),
", PersonLink: }"))</f>
        <v>#REF!</v>
      </c>
      <c r="H635" t="e">
        <f>IF(COUNTA(CitationInformation)=0,"",IF(INDEX(AuthorList[Author Name],$A635)="","",
CONCATENATE("  - &amp;AuthorListID",TEXT($A635,"0000"),
"  {CitationID: *CitationID0001",
", PersonID: *PersonID",TEXT(MATCH(INDEX(AuthorList[Author Name],$A635),People[Full Name],0),"0000"),
", AuthorOrder: ",INDEX(AuthorList[Author Number],$A635),"}")))</f>
        <v>#REF!</v>
      </c>
      <c r="K635" t="e">
        <f>IF(INDEX(SamplingFeatures[Feature Code],$A635)="","",
CONCATENATE("  - &amp;SamplingFeatureID",TEXT($A635,"0000"),
" {","SamplingFeatureUUID:  ",CHAR(34),INDEX(SamplingFeatures[Sampling Feature UUID],$A635),CHAR(34),
", SamplingFeatureTypeCV:  ",CHAR(34),INDEX(SamplingFeatures[Sampling Feature Type],$A635),CHAR(34),
", SamplingFeatureCode:  ",CHAR(34),INDEX(SamplingFeatures[Feature Code],$A635),CHAR(34),
", SamplingFeatureName:  ",CHAR(34),INDEX(SamplingFeatures[Feature Name],$A635),CHAR(34),
", SamplingFeatureDescription:  ",CHAR(34),INDEX(SamplingFeatures[Feature Description],$A635),CHAR(34),
", SamplingFeatureGeotypeCV:  ",CHAR(34),INDEX(SamplingFeatures[Feature Geo Type],$A635),CHAR(34),
", FeatureGeometry:  ",CHAR(34),INDEX(SamplingFeatures[Feature Geometry],$A635),CHAR(34),
", Elevation_m:  ",CHAR(34),INDEX(SamplingFeatures[Elevation_m],$A635),CHAR(34),
", ElevationDatumCV:  ",CHAR(34),ElevationDatum,CHAR(34),"}"))</f>
        <v>#REF!</v>
      </c>
      <c r="L635" t="e">
        <f>IF(INDEX(SamplingFeatures[Sampling Feature Type],$A635)&lt;&gt;"Site","",
CONCATENATE("  - &amp;SiteID",TEXT(SUMPRODUCT(--($L$3:$L634&lt;&gt;"")),"0000"),
" {","SamplingFeatureID:  *SamplingFeatureID",TEXT($A635,"0000"),
", SiteTypeCV:  ",CHAR(34),INDEX(Sites[Site Type],$A635),CHAR(34),
", Latitude:  ",INDEX(Sites[Latitude],$A635),
", Longitude:  ",INDEX(Sites[Longitude],$A635),
", SRSName:  ",CHAR(34),LatLonDatum,CHAR(34),"}"))</f>
        <v>#REF!</v>
      </c>
      <c r="M635" t="e">
        <f>IF(INDEX(SamplingFeatures[Sampling Feature Type],$A635)&lt;&gt;"Specimen","",
CONCATENATE("  - &amp;SpecimenID",TEXT(SUMPRODUCT(--($M$3:$M634&lt;&gt;"")),"0000"),
" {","SamplingFeatureID:  *SamplingFeatureID",TEXT($A635,"0000"),
", SpecimenTypeCV:  ",CHAR(34),INDEX(Specimens[Specimen Type],$A635),CHAR(34),
", SpecimenMediumCV:  ",INDEX(Specimens[Specimen Medium],$A635),
", IsFieldSpecimen:  ",CHAR(34),INDEX(Specimens[Is Field Specimen?],$A635),CHAR(34),"}"))</f>
        <v>#REF!</v>
      </c>
      <c r="N635" t="e">
        <f>IF(COUNTA(SpatialOffsets[])=0,"", IF(INDEX(SpatialOffsets[Spatial Offset Type],$A635)="","",
CONCATENATE("  - &amp;SpatialOffsetID",TEXT($A635,"0000"),
" {","SpatialOffsetTypeCV:  ",CHAR(34),INDEX(SpatialOffsets[Spatial Offset Type],$A635),CHAR(34),
", Offset1Value:  ",INDEX(SpatialOffsets[Offset 1 Value],$A635),
", Offset1UnitID:  ",CHAR(34),INDEX(SpatialOffsets[Offset 1 Unit],$A635),CHAR(34),
", Offset2Value:  ",INDEX(SpatialOffsets[Offset 2 Value],$A635),
", Offset2UnitID:  ",CHAR(34),INDEX(SpatialOffsets[Offset 2 Unit],$A635),CHAR(34),
", Offset3Value:  ",INDEX(SpatialOffsets[Offset 3 Value],$A635),
", Offset3UnitID:  ",CHAR(34),INDEX(SpatialOffsets[Offset 3 Unit],$A635),CHAR(34),,"}")))</f>
        <v>#REF!</v>
      </c>
      <c r="O635" t="e">
        <f>IF(COUNTA(RelatedFeatures[])=0,"", IF(INDEX(RelatedFeatures[First Sampling Feature Code],$A635)="","",
CONCATENATE("  - &amp;RelationID",TEXT($A635,"0000"),
" {","SamplingFeatureID:  *SamplingFeatureID",TEXT(MATCH(INDEX(RelatedFeatures[First Sampling Feature Code],$A635),SamplingFeatures[Feature Code],0),"0000"),
", RelationshipTypeCV:  ",CHAR(34),INDEX(RelatedFeatures[Relationship Type],$A635),CHAR(34),
", RelatedFeatureID: *SamplingFeatureID",TEXT(MATCH(INDEX(RelatedFeatures[Second Sampling Feature Code],$A635),SamplingFeatures[Feature Code],0),"0000"),
", SpatialOffsetID:  ",IF(INDEX(RelatedFeatures[Offset Number],$A635)="","",CONCATENATE("*SpatialOffsetID",TEXT(INDEX(RelatedFeatures[Offset Number],$A635),"0000"))),"}")))</f>
        <v>#REF!</v>
      </c>
      <c r="P635" t="e">
        <f>IF(INDEX(Methods[Method Type],$A635)="","",
CONCATENATE("  - &amp;MethodID",TEXT($A635,"0000"),
" {","MethodTypeCV:  ",CHAR(34),INDEX(Methods[Method Type],$A635),CHAR(34),
", MethodCode:  ",CHAR(34),INDEX(Methods[Method Code],$A635),CHAR(34),
", MethodName:  ",CHAR(34),INDEX(Methods[Method Name],$A635),CHAR(34),
", MethodDescription:  ",CHAR(34),INDEX(Methods[Method Description],$A635),CHAR(34),
", MethodLink:  ",CHAR(34),INDEX(Methods[Method Link],$A635),CHAR(34),
", OrganizationID: *OrganizationID",TEXT(MATCH(INDEX(Methods[Organization Name],$A635),Organizations[Organization Name],0),"0000"),"}"))</f>
        <v>#REF!</v>
      </c>
      <c r="Q635" t="e">
        <f>IF(INDEX(Variables[Variable Type],$A635)="","",
CONCATENATE("  - &amp;VariableID",TEXT($A635,"0000"),
" {","VariableTypeCV:  ",CHAR(34),INDEX(Variables[Variable Type],$A635),CHAR(34),
", VariableCode:  ",CHAR(34),INDEX(Variables[Variable Code],$A635),CHAR(34),
", VariableNameCV:  ",CHAR(34),INDEX(Variables[Variable Name],$A635),CHAR(34),
", VariableDefinition:  ",CHAR(34),INDEX(Variables[Variable Definition],$A635),CHAR(34),
", SpecciationCV:  ",CHAR(34),INDEX(Variables[Speciation],$A635),CHAR(34),
", NoDataValue:  ",CHAR(34),INDEX(Variables[No Data Value],$A635),CHAR(34),"}"))</f>
        <v>#REF!</v>
      </c>
    </row>
    <row r="636" spans="1:17" x14ac:dyDescent="0.25">
      <c r="A636">
        <v>633</v>
      </c>
      <c r="D636" t="e">
        <f>IF(INDEX(People[First Name],$A636)="","",
CONCATENATE("  - &amp;PersonID",TEXT($A636,"0000"),
" {","PersonFirstName:  ",CHAR(34),INDEX(People[First Name],$A636),CHAR(34),
", PersonMiddleName:  ",CHAR(34),INDEX(People[Middle Name],$A636),CHAR(34),
", PersonLastName:  ",CHAR(34),INDEX(People[Last Name],$A636),CHAR(34),"}"))</f>
        <v>#REF!</v>
      </c>
      <c r="E636" t="e">
        <f>IF(INDEX(Organizations[Organization Type '[CV']],$A636)="","",
CONCATENATE("  - &amp;OrganizationID",TEXT($A636,"0000"),
" {","OrganizationTypeCV:  ",CHAR(34),INDEX(Organizations[Organization Type '[CV']],$A636),CHAR(34),
", OrganizationCode:  ",CHAR(34),INDEX(Organizations[Organization Code],$A636),CHAR(34),
", OrganizationName:  ",CHAR(34),INDEX(Organizations[Organization Name],$A636),CHAR(34),
", OrganizationDescription:  ",CHAR(34),INDEX(Organizations[Organization Description],$A636),CHAR(34),
", OrganizationLink:  ",CHAR(34),INDEX(Organizations[Organization Link],$A636),CHAR(34),"}"))</f>
        <v>#REF!</v>
      </c>
      <c r="F636" t="e">
        <f>IF(INDEX(People[First Name],$A636)="","",
CONCATENATE("  - &amp;AffiliationID",TEXT($A636,"0000"),
" {PersonID: *PersonID",TEXT($A636,"0000"),
", OrganizationID: *OrganizationID",TEXT(MATCH(INDEX(People[Organization Name],$A636),Organizations[Organization Name],0),"0000"),
", IsPrimaryOrganizationContact: , AffiliationStartDate: , AffiliationEndDate: , PrimaryPhone: ",
", PrimaryEmail: ",CHAR(34),INDEX(People[Primary Email],$A636),CHAR(34),
", PrimaryAddress: ",CHAR(34),INDEX(People[Primary Address],$A636),CHAR(34),
", PersonLink: }"))</f>
        <v>#REF!</v>
      </c>
      <c r="H636" t="e">
        <f>IF(COUNTA(CitationInformation)=0,"",IF(INDEX(AuthorList[Author Name],$A636)="","",
CONCATENATE("  - &amp;AuthorListID",TEXT($A636,"0000"),
"  {CitationID: *CitationID0001",
", PersonID: *PersonID",TEXT(MATCH(INDEX(AuthorList[Author Name],$A636),People[Full Name],0),"0000"),
", AuthorOrder: ",INDEX(AuthorList[Author Number],$A636),"}")))</f>
        <v>#REF!</v>
      </c>
      <c r="K636" t="e">
        <f>IF(INDEX(SamplingFeatures[Feature Code],$A636)="","",
CONCATENATE("  - &amp;SamplingFeatureID",TEXT($A636,"0000"),
" {","SamplingFeatureUUID:  ",CHAR(34),INDEX(SamplingFeatures[Sampling Feature UUID],$A636),CHAR(34),
", SamplingFeatureTypeCV:  ",CHAR(34),INDEX(SamplingFeatures[Sampling Feature Type],$A636),CHAR(34),
", SamplingFeatureCode:  ",CHAR(34),INDEX(SamplingFeatures[Feature Code],$A636),CHAR(34),
", SamplingFeatureName:  ",CHAR(34),INDEX(SamplingFeatures[Feature Name],$A636),CHAR(34),
", SamplingFeatureDescription:  ",CHAR(34),INDEX(SamplingFeatures[Feature Description],$A636),CHAR(34),
", SamplingFeatureGeotypeCV:  ",CHAR(34),INDEX(SamplingFeatures[Feature Geo Type],$A636),CHAR(34),
", FeatureGeometry:  ",CHAR(34),INDEX(SamplingFeatures[Feature Geometry],$A636),CHAR(34),
", Elevation_m:  ",CHAR(34),INDEX(SamplingFeatures[Elevation_m],$A636),CHAR(34),
", ElevationDatumCV:  ",CHAR(34),ElevationDatum,CHAR(34),"}"))</f>
        <v>#REF!</v>
      </c>
      <c r="L636" t="e">
        <f>IF(INDEX(SamplingFeatures[Sampling Feature Type],$A636)&lt;&gt;"Site","",
CONCATENATE("  - &amp;SiteID",TEXT(SUMPRODUCT(--($L$3:$L635&lt;&gt;"")),"0000"),
" {","SamplingFeatureID:  *SamplingFeatureID",TEXT($A636,"0000"),
", SiteTypeCV:  ",CHAR(34),INDEX(Sites[Site Type],$A636),CHAR(34),
", Latitude:  ",INDEX(Sites[Latitude],$A636),
", Longitude:  ",INDEX(Sites[Longitude],$A636),
", SRSName:  ",CHAR(34),LatLonDatum,CHAR(34),"}"))</f>
        <v>#REF!</v>
      </c>
      <c r="M636" t="e">
        <f>IF(INDEX(SamplingFeatures[Sampling Feature Type],$A636)&lt;&gt;"Specimen","",
CONCATENATE("  - &amp;SpecimenID",TEXT(SUMPRODUCT(--($M$3:$M635&lt;&gt;"")),"0000"),
" {","SamplingFeatureID:  *SamplingFeatureID",TEXT($A636,"0000"),
", SpecimenTypeCV:  ",CHAR(34),INDEX(Specimens[Specimen Type],$A636),CHAR(34),
", SpecimenMediumCV:  ",INDEX(Specimens[Specimen Medium],$A636),
", IsFieldSpecimen:  ",CHAR(34),INDEX(Specimens[Is Field Specimen?],$A636),CHAR(34),"}"))</f>
        <v>#REF!</v>
      </c>
      <c r="N636" t="e">
        <f>IF(COUNTA(SpatialOffsets[])=0,"", IF(INDEX(SpatialOffsets[Spatial Offset Type],$A636)="","",
CONCATENATE("  - &amp;SpatialOffsetID",TEXT($A636,"0000"),
" {","SpatialOffsetTypeCV:  ",CHAR(34),INDEX(SpatialOffsets[Spatial Offset Type],$A636),CHAR(34),
", Offset1Value:  ",INDEX(SpatialOffsets[Offset 1 Value],$A636),
", Offset1UnitID:  ",CHAR(34),INDEX(SpatialOffsets[Offset 1 Unit],$A636),CHAR(34),
", Offset2Value:  ",INDEX(SpatialOffsets[Offset 2 Value],$A636),
", Offset2UnitID:  ",CHAR(34),INDEX(SpatialOffsets[Offset 2 Unit],$A636),CHAR(34),
", Offset3Value:  ",INDEX(SpatialOffsets[Offset 3 Value],$A636),
", Offset3UnitID:  ",CHAR(34),INDEX(SpatialOffsets[Offset 3 Unit],$A636),CHAR(34),,"}")))</f>
        <v>#REF!</v>
      </c>
      <c r="O636" t="e">
        <f>IF(COUNTA(RelatedFeatures[])=0,"", IF(INDEX(RelatedFeatures[First Sampling Feature Code],$A636)="","",
CONCATENATE("  - &amp;RelationID",TEXT($A636,"0000"),
" {","SamplingFeatureID:  *SamplingFeatureID",TEXT(MATCH(INDEX(RelatedFeatures[First Sampling Feature Code],$A636),SamplingFeatures[Feature Code],0),"0000"),
", RelationshipTypeCV:  ",CHAR(34),INDEX(RelatedFeatures[Relationship Type],$A636),CHAR(34),
", RelatedFeatureID: *SamplingFeatureID",TEXT(MATCH(INDEX(RelatedFeatures[Second Sampling Feature Code],$A636),SamplingFeatures[Feature Code],0),"0000"),
", SpatialOffsetID:  ",IF(INDEX(RelatedFeatures[Offset Number],$A636)="","",CONCATENATE("*SpatialOffsetID",TEXT(INDEX(RelatedFeatures[Offset Number],$A636),"0000"))),"}")))</f>
        <v>#REF!</v>
      </c>
      <c r="P636" t="e">
        <f>IF(INDEX(Methods[Method Type],$A636)="","",
CONCATENATE("  - &amp;MethodID",TEXT($A636,"0000"),
" {","MethodTypeCV:  ",CHAR(34),INDEX(Methods[Method Type],$A636),CHAR(34),
", MethodCode:  ",CHAR(34),INDEX(Methods[Method Code],$A636),CHAR(34),
", MethodName:  ",CHAR(34),INDEX(Methods[Method Name],$A636),CHAR(34),
", MethodDescription:  ",CHAR(34),INDEX(Methods[Method Description],$A636),CHAR(34),
", MethodLink:  ",CHAR(34),INDEX(Methods[Method Link],$A636),CHAR(34),
", OrganizationID: *OrganizationID",TEXT(MATCH(INDEX(Methods[Organization Name],$A636),Organizations[Organization Name],0),"0000"),"}"))</f>
        <v>#REF!</v>
      </c>
      <c r="Q636" t="e">
        <f>IF(INDEX(Variables[Variable Type],$A636)="","",
CONCATENATE("  - &amp;VariableID",TEXT($A636,"0000"),
" {","VariableTypeCV:  ",CHAR(34),INDEX(Variables[Variable Type],$A636),CHAR(34),
", VariableCode:  ",CHAR(34),INDEX(Variables[Variable Code],$A636),CHAR(34),
", VariableNameCV:  ",CHAR(34),INDEX(Variables[Variable Name],$A636),CHAR(34),
", VariableDefinition:  ",CHAR(34),INDEX(Variables[Variable Definition],$A636),CHAR(34),
", SpecciationCV:  ",CHAR(34),INDEX(Variables[Speciation],$A636),CHAR(34),
", NoDataValue:  ",CHAR(34),INDEX(Variables[No Data Value],$A636),CHAR(34),"}"))</f>
        <v>#REF!</v>
      </c>
    </row>
    <row r="637" spans="1:17" x14ac:dyDescent="0.25">
      <c r="A637">
        <v>634</v>
      </c>
      <c r="D637" t="e">
        <f>IF(INDEX(People[First Name],$A637)="","",
CONCATENATE("  - &amp;PersonID",TEXT($A637,"0000"),
" {","PersonFirstName:  ",CHAR(34),INDEX(People[First Name],$A637),CHAR(34),
", PersonMiddleName:  ",CHAR(34),INDEX(People[Middle Name],$A637),CHAR(34),
", PersonLastName:  ",CHAR(34),INDEX(People[Last Name],$A637),CHAR(34),"}"))</f>
        <v>#REF!</v>
      </c>
      <c r="E637" t="e">
        <f>IF(INDEX(Organizations[Organization Type '[CV']],$A637)="","",
CONCATENATE("  - &amp;OrganizationID",TEXT($A637,"0000"),
" {","OrganizationTypeCV:  ",CHAR(34),INDEX(Organizations[Organization Type '[CV']],$A637),CHAR(34),
", OrganizationCode:  ",CHAR(34),INDEX(Organizations[Organization Code],$A637),CHAR(34),
", OrganizationName:  ",CHAR(34),INDEX(Organizations[Organization Name],$A637),CHAR(34),
", OrganizationDescription:  ",CHAR(34),INDEX(Organizations[Organization Description],$A637),CHAR(34),
", OrganizationLink:  ",CHAR(34),INDEX(Organizations[Organization Link],$A637),CHAR(34),"}"))</f>
        <v>#REF!</v>
      </c>
      <c r="F637" t="e">
        <f>IF(INDEX(People[First Name],$A637)="","",
CONCATENATE("  - &amp;AffiliationID",TEXT($A637,"0000"),
" {PersonID: *PersonID",TEXT($A637,"0000"),
", OrganizationID: *OrganizationID",TEXT(MATCH(INDEX(People[Organization Name],$A637),Organizations[Organization Name],0),"0000"),
", IsPrimaryOrganizationContact: , AffiliationStartDate: , AffiliationEndDate: , PrimaryPhone: ",
", PrimaryEmail: ",CHAR(34),INDEX(People[Primary Email],$A637),CHAR(34),
", PrimaryAddress: ",CHAR(34),INDEX(People[Primary Address],$A637),CHAR(34),
", PersonLink: }"))</f>
        <v>#REF!</v>
      </c>
      <c r="H637" t="e">
        <f>IF(COUNTA(CitationInformation)=0,"",IF(INDEX(AuthorList[Author Name],$A637)="","",
CONCATENATE("  - &amp;AuthorListID",TEXT($A637,"0000"),
"  {CitationID: *CitationID0001",
", PersonID: *PersonID",TEXT(MATCH(INDEX(AuthorList[Author Name],$A637),People[Full Name],0),"0000"),
", AuthorOrder: ",INDEX(AuthorList[Author Number],$A637),"}")))</f>
        <v>#REF!</v>
      </c>
      <c r="K637" t="e">
        <f>IF(INDEX(SamplingFeatures[Feature Code],$A637)="","",
CONCATENATE("  - &amp;SamplingFeatureID",TEXT($A637,"0000"),
" {","SamplingFeatureUUID:  ",CHAR(34),INDEX(SamplingFeatures[Sampling Feature UUID],$A637),CHAR(34),
", SamplingFeatureTypeCV:  ",CHAR(34),INDEX(SamplingFeatures[Sampling Feature Type],$A637),CHAR(34),
", SamplingFeatureCode:  ",CHAR(34),INDEX(SamplingFeatures[Feature Code],$A637),CHAR(34),
", SamplingFeatureName:  ",CHAR(34),INDEX(SamplingFeatures[Feature Name],$A637),CHAR(34),
", SamplingFeatureDescription:  ",CHAR(34),INDEX(SamplingFeatures[Feature Description],$A637),CHAR(34),
", SamplingFeatureGeotypeCV:  ",CHAR(34),INDEX(SamplingFeatures[Feature Geo Type],$A637),CHAR(34),
", FeatureGeometry:  ",CHAR(34),INDEX(SamplingFeatures[Feature Geometry],$A637),CHAR(34),
", Elevation_m:  ",CHAR(34),INDEX(SamplingFeatures[Elevation_m],$A637),CHAR(34),
", ElevationDatumCV:  ",CHAR(34),ElevationDatum,CHAR(34),"}"))</f>
        <v>#REF!</v>
      </c>
      <c r="L637" t="e">
        <f>IF(INDEX(SamplingFeatures[Sampling Feature Type],$A637)&lt;&gt;"Site","",
CONCATENATE("  - &amp;SiteID",TEXT(SUMPRODUCT(--($L$3:$L636&lt;&gt;"")),"0000"),
" {","SamplingFeatureID:  *SamplingFeatureID",TEXT($A637,"0000"),
", SiteTypeCV:  ",CHAR(34),INDEX(Sites[Site Type],$A637),CHAR(34),
", Latitude:  ",INDEX(Sites[Latitude],$A637),
", Longitude:  ",INDEX(Sites[Longitude],$A637),
", SRSName:  ",CHAR(34),LatLonDatum,CHAR(34),"}"))</f>
        <v>#REF!</v>
      </c>
      <c r="M637" t="e">
        <f>IF(INDEX(SamplingFeatures[Sampling Feature Type],$A637)&lt;&gt;"Specimen","",
CONCATENATE("  - &amp;SpecimenID",TEXT(SUMPRODUCT(--($M$3:$M636&lt;&gt;"")),"0000"),
" {","SamplingFeatureID:  *SamplingFeatureID",TEXT($A637,"0000"),
", SpecimenTypeCV:  ",CHAR(34),INDEX(Specimens[Specimen Type],$A637),CHAR(34),
", SpecimenMediumCV:  ",INDEX(Specimens[Specimen Medium],$A637),
", IsFieldSpecimen:  ",CHAR(34),INDEX(Specimens[Is Field Specimen?],$A637),CHAR(34),"}"))</f>
        <v>#REF!</v>
      </c>
      <c r="N637" t="e">
        <f>IF(COUNTA(SpatialOffsets[])=0,"", IF(INDEX(SpatialOffsets[Spatial Offset Type],$A637)="","",
CONCATENATE("  - &amp;SpatialOffsetID",TEXT($A637,"0000"),
" {","SpatialOffsetTypeCV:  ",CHAR(34),INDEX(SpatialOffsets[Spatial Offset Type],$A637),CHAR(34),
", Offset1Value:  ",INDEX(SpatialOffsets[Offset 1 Value],$A637),
", Offset1UnitID:  ",CHAR(34),INDEX(SpatialOffsets[Offset 1 Unit],$A637),CHAR(34),
", Offset2Value:  ",INDEX(SpatialOffsets[Offset 2 Value],$A637),
", Offset2UnitID:  ",CHAR(34),INDEX(SpatialOffsets[Offset 2 Unit],$A637),CHAR(34),
", Offset3Value:  ",INDEX(SpatialOffsets[Offset 3 Value],$A637),
", Offset3UnitID:  ",CHAR(34),INDEX(SpatialOffsets[Offset 3 Unit],$A637),CHAR(34),,"}")))</f>
        <v>#REF!</v>
      </c>
      <c r="O637" t="e">
        <f>IF(COUNTA(RelatedFeatures[])=0,"", IF(INDEX(RelatedFeatures[First Sampling Feature Code],$A637)="","",
CONCATENATE("  - &amp;RelationID",TEXT($A637,"0000"),
" {","SamplingFeatureID:  *SamplingFeatureID",TEXT(MATCH(INDEX(RelatedFeatures[First Sampling Feature Code],$A637),SamplingFeatures[Feature Code],0),"0000"),
", RelationshipTypeCV:  ",CHAR(34),INDEX(RelatedFeatures[Relationship Type],$A637),CHAR(34),
", RelatedFeatureID: *SamplingFeatureID",TEXT(MATCH(INDEX(RelatedFeatures[Second Sampling Feature Code],$A637),SamplingFeatures[Feature Code],0),"0000"),
", SpatialOffsetID:  ",IF(INDEX(RelatedFeatures[Offset Number],$A637)="","",CONCATENATE("*SpatialOffsetID",TEXT(INDEX(RelatedFeatures[Offset Number],$A637),"0000"))),"}")))</f>
        <v>#REF!</v>
      </c>
      <c r="P637" t="e">
        <f>IF(INDEX(Methods[Method Type],$A637)="","",
CONCATENATE("  - &amp;MethodID",TEXT($A637,"0000"),
" {","MethodTypeCV:  ",CHAR(34),INDEX(Methods[Method Type],$A637),CHAR(34),
", MethodCode:  ",CHAR(34),INDEX(Methods[Method Code],$A637),CHAR(34),
", MethodName:  ",CHAR(34),INDEX(Methods[Method Name],$A637),CHAR(34),
", MethodDescription:  ",CHAR(34),INDEX(Methods[Method Description],$A637),CHAR(34),
", MethodLink:  ",CHAR(34),INDEX(Methods[Method Link],$A637),CHAR(34),
", OrganizationID: *OrganizationID",TEXT(MATCH(INDEX(Methods[Organization Name],$A637),Organizations[Organization Name],0),"0000"),"}"))</f>
        <v>#REF!</v>
      </c>
      <c r="Q637" t="e">
        <f>IF(INDEX(Variables[Variable Type],$A637)="","",
CONCATENATE("  - &amp;VariableID",TEXT($A637,"0000"),
" {","VariableTypeCV:  ",CHAR(34),INDEX(Variables[Variable Type],$A637),CHAR(34),
", VariableCode:  ",CHAR(34),INDEX(Variables[Variable Code],$A637),CHAR(34),
", VariableNameCV:  ",CHAR(34),INDEX(Variables[Variable Name],$A637),CHAR(34),
", VariableDefinition:  ",CHAR(34),INDEX(Variables[Variable Definition],$A637),CHAR(34),
", SpecciationCV:  ",CHAR(34),INDEX(Variables[Speciation],$A637),CHAR(34),
", NoDataValue:  ",CHAR(34),INDEX(Variables[No Data Value],$A637),CHAR(34),"}"))</f>
        <v>#REF!</v>
      </c>
    </row>
    <row r="638" spans="1:17" x14ac:dyDescent="0.25">
      <c r="A638">
        <v>635</v>
      </c>
      <c r="D638" t="e">
        <f>IF(INDEX(People[First Name],$A638)="","",
CONCATENATE("  - &amp;PersonID",TEXT($A638,"0000"),
" {","PersonFirstName:  ",CHAR(34),INDEX(People[First Name],$A638),CHAR(34),
", PersonMiddleName:  ",CHAR(34),INDEX(People[Middle Name],$A638),CHAR(34),
", PersonLastName:  ",CHAR(34),INDEX(People[Last Name],$A638),CHAR(34),"}"))</f>
        <v>#REF!</v>
      </c>
      <c r="E638" t="e">
        <f>IF(INDEX(Organizations[Organization Type '[CV']],$A638)="","",
CONCATENATE("  - &amp;OrganizationID",TEXT($A638,"0000"),
" {","OrganizationTypeCV:  ",CHAR(34),INDEX(Organizations[Organization Type '[CV']],$A638),CHAR(34),
", OrganizationCode:  ",CHAR(34),INDEX(Organizations[Organization Code],$A638),CHAR(34),
", OrganizationName:  ",CHAR(34),INDEX(Organizations[Organization Name],$A638),CHAR(34),
", OrganizationDescription:  ",CHAR(34),INDEX(Organizations[Organization Description],$A638),CHAR(34),
", OrganizationLink:  ",CHAR(34),INDEX(Organizations[Organization Link],$A638),CHAR(34),"}"))</f>
        <v>#REF!</v>
      </c>
      <c r="F638" t="e">
        <f>IF(INDEX(People[First Name],$A638)="","",
CONCATENATE("  - &amp;AffiliationID",TEXT($A638,"0000"),
" {PersonID: *PersonID",TEXT($A638,"0000"),
", OrganizationID: *OrganizationID",TEXT(MATCH(INDEX(People[Organization Name],$A638),Organizations[Organization Name],0),"0000"),
", IsPrimaryOrganizationContact: , AffiliationStartDate: , AffiliationEndDate: , PrimaryPhone: ",
", PrimaryEmail: ",CHAR(34),INDEX(People[Primary Email],$A638),CHAR(34),
", PrimaryAddress: ",CHAR(34),INDEX(People[Primary Address],$A638),CHAR(34),
", PersonLink: }"))</f>
        <v>#REF!</v>
      </c>
      <c r="H638" t="e">
        <f>IF(COUNTA(CitationInformation)=0,"",IF(INDEX(AuthorList[Author Name],$A638)="","",
CONCATENATE("  - &amp;AuthorListID",TEXT($A638,"0000"),
"  {CitationID: *CitationID0001",
", PersonID: *PersonID",TEXT(MATCH(INDEX(AuthorList[Author Name],$A638),People[Full Name],0),"0000"),
", AuthorOrder: ",INDEX(AuthorList[Author Number],$A638),"}")))</f>
        <v>#REF!</v>
      </c>
      <c r="K638" t="e">
        <f>IF(INDEX(SamplingFeatures[Feature Code],$A638)="","",
CONCATENATE("  - &amp;SamplingFeatureID",TEXT($A638,"0000"),
" {","SamplingFeatureUUID:  ",CHAR(34),INDEX(SamplingFeatures[Sampling Feature UUID],$A638),CHAR(34),
", SamplingFeatureTypeCV:  ",CHAR(34),INDEX(SamplingFeatures[Sampling Feature Type],$A638),CHAR(34),
", SamplingFeatureCode:  ",CHAR(34),INDEX(SamplingFeatures[Feature Code],$A638),CHAR(34),
", SamplingFeatureName:  ",CHAR(34),INDEX(SamplingFeatures[Feature Name],$A638),CHAR(34),
", SamplingFeatureDescription:  ",CHAR(34),INDEX(SamplingFeatures[Feature Description],$A638),CHAR(34),
", SamplingFeatureGeotypeCV:  ",CHAR(34),INDEX(SamplingFeatures[Feature Geo Type],$A638),CHAR(34),
", FeatureGeometry:  ",CHAR(34),INDEX(SamplingFeatures[Feature Geometry],$A638),CHAR(34),
", Elevation_m:  ",CHAR(34),INDEX(SamplingFeatures[Elevation_m],$A638),CHAR(34),
", ElevationDatumCV:  ",CHAR(34),ElevationDatum,CHAR(34),"}"))</f>
        <v>#REF!</v>
      </c>
      <c r="L638" t="e">
        <f>IF(INDEX(SamplingFeatures[Sampling Feature Type],$A638)&lt;&gt;"Site","",
CONCATENATE("  - &amp;SiteID",TEXT(SUMPRODUCT(--($L$3:$L637&lt;&gt;"")),"0000"),
" {","SamplingFeatureID:  *SamplingFeatureID",TEXT($A638,"0000"),
", SiteTypeCV:  ",CHAR(34),INDEX(Sites[Site Type],$A638),CHAR(34),
", Latitude:  ",INDEX(Sites[Latitude],$A638),
", Longitude:  ",INDEX(Sites[Longitude],$A638),
", SRSName:  ",CHAR(34),LatLonDatum,CHAR(34),"}"))</f>
        <v>#REF!</v>
      </c>
      <c r="M638" t="e">
        <f>IF(INDEX(SamplingFeatures[Sampling Feature Type],$A638)&lt;&gt;"Specimen","",
CONCATENATE("  - &amp;SpecimenID",TEXT(SUMPRODUCT(--($M$3:$M637&lt;&gt;"")),"0000"),
" {","SamplingFeatureID:  *SamplingFeatureID",TEXT($A638,"0000"),
", SpecimenTypeCV:  ",CHAR(34),INDEX(Specimens[Specimen Type],$A638),CHAR(34),
", SpecimenMediumCV:  ",INDEX(Specimens[Specimen Medium],$A638),
", IsFieldSpecimen:  ",CHAR(34),INDEX(Specimens[Is Field Specimen?],$A638),CHAR(34),"}"))</f>
        <v>#REF!</v>
      </c>
      <c r="N638" t="e">
        <f>IF(COUNTA(SpatialOffsets[])=0,"", IF(INDEX(SpatialOffsets[Spatial Offset Type],$A638)="","",
CONCATENATE("  - &amp;SpatialOffsetID",TEXT($A638,"0000"),
" {","SpatialOffsetTypeCV:  ",CHAR(34),INDEX(SpatialOffsets[Spatial Offset Type],$A638),CHAR(34),
", Offset1Value:  ",INDEX(SpatialOffsets[Offset 1 Value],$A638),
", Offset1UnitID:  ",CHAR(34),INDEX(SpatialOffsets[Offset 1 Unit],$A638),CHAR(34),
", Offset2Value:  ",INDEX(SpatialOffsets[Offset 2 Value],$A638),
", Offset2UnitID:  ",CHAR(34),INDEX(SpatialOffsets[Offset 2 Unit],$A638),CHAR(34),
", Offset3Value:  ",INDEX(SpatialOffsets[Offset 3 Value],$A638),
", Offset3UnitID:  ",CHAR(34),INDEX(SpatialOffsets[Offset 3 Unit],$A638),CHAR(34),,"}")))</f>
        <v>#REF!</v>
      </c>
      <c r="O638" t="e">
        <f>IF(COUNTA(RelatedFeatures[])=0,"", IF(INDEX(RelatedFeatures[First Sampling Feature Code],$A638)="","",
CONCATENATE("  - &amp;RelationID",TEXT($A638,"0000"),
" {","SamplingFeatureID:  *SamplingFeatureID",TEXT(MATCH(INDEX(RelatedFeatures[First Sampling Feature Code],$A638),SamplingFeatures[Feature Code],0),"0000"),
", RelationshipTypeCV:  ",CHAR(34),INDEX(RelatedFeatures[Relationship Type],$A638),CHAR(34),
", RelatedFeatureID: *SamplingFeatureID",TEXT(MATCH(INDEX(RelatedFeatures[Second Sampling Feature Code],$A638),SamplingFeatures[Feature Code],0),"0000"),
", SpatialOffsetID:  ",IF(INDEX(RelatedFeatures[Offset Number],$A638)="","",CONCATENATE("*SpatialOffsetID",TEXT(INDEX(RelatedFeatures[Offset Number],$A638),"0000"))),"}")))</f>
        <v>#REF!</v>
      </c>
      <c r="P638" t="e">
        <f>IF(INDEX(Methods[Method Type],$A638)="","",
CONCATENATE("  - &amp;MethodID",TEXT($A638,"0000"),
" {","MethodTypeCV:  ",CHAR(34),INDEX(Methods[Method Type],$A638),CHAR(34),
", MethodCode:  ",CHAR(34),INDEX(Methods[Method Code],$A638),CHAR(34),
", MethodName:  ",CHAR(34),INDEX(Methods[Method Name],$A638),CHAR(34),
", MethodDescription:  ",CHAR(34),INDEX(Methods[Method Description],$A638),CHAR(34),
", MethodLink:  ",CHAR(34),INDEX(Methods[Method Link],$A638),CHAR(34),
", OrganizationID: *OrganizationID",TEXT(MATCH(INDEX(Methods[Organization Name],$A638),Organizations[Organization Name],0),"0000"),"}"))</f>
        <v>#REF!</v>
      </c>
      <c r="Q638" t="e">
        <f>IF(INDEX(Variables[Variable Type],$A638)="","",
CONCATENATE("  - &amp;VariableID",TEXT($A638,"0000"),
" {","VariableTypeCV:  ",CHAR(34),INDEX(Variables[Variable Type],$A638),CHAR(34),
", VariableCode:  ",CHAR(34),INDEX(Variables[Variable Code],$A638),CHAR(34),
", VariableNameCV:  ",CHAR(34),INDEX(Variables[Variable Name],$A638),CHAR(34),
", VariableDefinition:  ",CHAR(34),INDEX(Variables[Variable Definition],$A638),CHAR(34),
", SpecciationCV:  ",CHAR(34),INDEX(Variables[Speciation],$A638),CHAR(34),
", NoDataValue:  ",CHAR(34),INDEX(Variables[No Data Value],$A638),CHAR(34),"}"))</f>
        <v>#REF!</v>
      </c>
    </row>
    <row r="639" spans="1:17" x14ac:dyDescent="0.25">
      <c r="A639">
        <v>636</v>
      </c>
      <c r="D639" t="e">
        <f>IF(INDEX(People[First Name],$A639)="","",
CONCATENATE("  - &amp;PersonID",TEXT($A639,"0000"),
" {","PersonFirstName:  ",CHAR(34),INDEX(People[First Name],$A639),CHAR(34),
", PersonMiddleName:  ",CHAR(34),INDEX(People[Middle Name],$A639),CHAR(34),
", PersonLastName:  ",CHAR(34),INDEX(People[Last Name],$A639),CHAR(34),"}"))</f>
        <v>#REF!</v>
      </c>
      <c r="E639" t="e">
        <f>IF(INDEX(Organizations[Organization Type '[CV']],$A639)="","",
CONCATENATE("  - &amp;OrganizationID",TEXT($A639,"0000"),
" {","OrganizationTypeCV:  ",CHAR(34),INDEX(Organizations[Organization Type '[CV']],$A639),CHAR(34),
", OrganizationCode:  ",CHAR(34),INDEX(Organizations[Organization Code],$A639),CHAR(34),
", OrganizationName:  ",CHAR(34),INDEX(Organizations[Organization Name],$A639),CHAR(34),
", OrganizationDescription:  ",CHAR(34),INDEX(Organizations[Organization Description],$A639),CHAR(34),
", OrganizationLink:  ",CHAR(34),INDEX(Organizations[Organization Link],$A639),CHAR(34),"}"))</f>
        <v>#REF!</v>
      </c>
      <c r="F639" t="e">
        <f>IF(INDEX(People[First Name],$A639)="","",
CONCATENATE("  - &amp;AffiliationID",TEXT($A639,"0000"),
" {PersonID: *PersonID",TEXT($A639,"0000"),
", OrganizationID: *OrganizationID",TEXT(MATCH(INDEX(People[Organization Name],$A639),Organizations[Organization Name],0),"0000"),
", IsPrimaryOrganizationContact: , AffiliationStartDate: , AffiliationEndDate: , PrimaryPhone: ",
", PrimaryEmail: ",CHAR(34),INDEX(People[Primary Email],$A639),CHAR(34),
", PrimaryAddress: ",CHAR(34),INDEX(People[Primary Address],$A639),CHAR(34),
", PersonLink: }"))</f>
        <v>#REF!</v>
      </c>
      <c r="H639" t="e">
        <f>IF(COUNTA(CitationInformation)=0,"",IF(INDEX(AuthorList[Author Name],$A639)="","",
CONCATENATE("  - &amp;AuthorListID",TEXT($A639,"0000"),
"  {CitationID: *CitationID0001",
", PersonID: *PersonID",TEXT(MATCH(INDEX(AuthorList[Author Name],$A639),People[Full Name],0),"0000"),
", AuthorOrder: ",INDEX(AuthorList[Author Number],$A639),"}")))</f>
        <v>#REF!</v>
      </c>
      <c r="K639" t="e">
        <f>IF(INDEX(SamplingFeatures[Feature Code],$A639)="","",
CONCATENATE("  - &amp;SamplingFeatureID",TEXT($A639,"0000"),
" {","SamplingFeatureUUID:  ",CHAR(34),INDEX(SamplingFeatures[Sampling Feature UUID],$A639),CHAR(34),
", SamplingFeatureTypeCV:  ",CHAR(34),INDEX(SamplingFeatures[Sampling Feature Type],$A639),CHAR(34),
", SamplingFeatureCode:  ",CHAR(34),INDEX(SamplingFeatures[Feature Code],$A639),CHAR(34),
", SamplingFeatureName:  ",CHAR(34),INDEX(SamplingFeatures[Feature Name],$A639),CHAR(34),
", SamplingFeatureDescription:  ",CHAR(34),INDEX(SamplingFeatures[Feature Description],$A639),CHAR(34),
", SamplingFeatureGeotypeCV:  ",CHAR(34),INDEX(SamplingFeatures[Feature Geo Type],$A639),CHAR(34),
", FeatureGeometry:  ",CHAR(34),INDEX(SamplingFeatures[Feature Geometry],$A639),CHAR(34),
", Elevation_m:  ",CHAR(34),INDEX(SamplingFeatures[Elevation_m],$A639),CHAR(34),
", ElevationDatumCV:  ",CHAR(34),ElevationDatum,CHAR(34),"}"))</f>
        <v>#REF!</v>
      </c>
      <c r="L639" t="e">
        <f>IF(INDEX(SamplingFeatures[Sampling Feature Type],$A639)&lt;&gt;"Site","",
CONCATENATE("  - &amp;SiteID",TEXT(SUMPRODUCT(--($L$3:$L638&lt;&gt;"")),"0000"),
" {","SamplingFeatureID:  *SamplingFeatureID",TEXT($A639,"0000"),
", SiteTypeCV:  ",CHAR(34),INDEX(Sites[Site Type],$A639),CHAR(34),
", Latitude:  ",INDEX(Sites[Latitude],$A639),
", Longitude:  ",INDEX(Sites[Longitude],$A639),
", SRSName:  ",CHAR(34),LatLonDatum,CHAR(34),"}"))</f>
        <v>#REF!</v>
      </c>
      <c r="M639" t="e">
        <f>IF(INDEX(SamplingFeatures[Sampling Feature Type],$A639)&lt;&gt;"Specimen","",
CONCATENATE("  - &amp;SpecimenID",TEXT(SUMPRODUCT(--($M$3:$M638&lt;&gt;"")),"0000"),
" {","SamplingFeatureID:  *SamplingFeatureID",TEXT($A639,"0000"),
", SpecimenTypeCV:  ",CHAR(34),INDEX(Specimens[Specimen Type],$A639),CHAR(34),
", SpecimenMediumCV:  ",INDEX(Specimens[Specimen Medium],$A639),
", IsFieldSpecimen:  ",CHAR(34),INDEX(Specimens[Is Field Specimen?],$A639),CHAR(34),"}"))</f>
        <v>#REF!</v>
      </c>
      <c r="N639" t="e">
        <f>IF(COUNTA(SpatialOffsets[])=0,"", IF(INDEX(SpatialOffsets[Spatial Offset Type],$A639)="","",
CONCATENATE("  - &amp;SpatialOffsetID",TEXT($A639,"0000"),
" {","SpatialOffsetTypeCV:  ",CHAR(34),INDEX(SpatialOffsets[Spatial Offset Type],$A639),CHAR(34),
", Offset1Value:  ",INDEX(SpatialOffsets[Offset 1 Value],$A639),
", Offset1UnitID:  ",CHAR(34),INDEX(SpatialOffsets[Offset 1 Unit],$A639),CHAR(34),
", Offset2Value:  ",INDEX(SpatialOffsets[Offset 2 Value],$A639),
", Offset2UnitID:  ",CHAR(34),INDEX(SpatialOffsets[Offset 2 Unit],$A639),CHAR(34),
", Offset3Value:  ",INDEX(SpatialOffsets[Offset 3 Value],$A639),
", Offset3UnitID:  ",CHAR(34),INDEX(SpatialOffsets[Offset 3 Unit],$A639),CHAR(34),,"}")))</f>
        <v>#REF!</v>
      </c>
      <c r="O639" t="e">
        <f>IF(COUNTA(RelatedFeatures[])=0,"", IF(INDEX(RelatedFeatures[First Sampling Feature Code],$A639)="","",
CONCATENATE("  - &amp;RelationID",TEXT($A639,"0000"),
" {","SamplingFeatureID:  *SamplingFeatureID",TEXT(MATCH(INDEX(RelatedFeatures[First Sampling Feature Code],$A639),SamplingFeatures[Feature Code],0),"0000"),
", RelationshipTypeCV:  ",CHAR(34),INDEX(RelatedFeatures[Relationship Type],$A639),CHAR(34),
", RelatedFeatureID: *SamplingFeatureID",TEXT(MATCH(INDEX(RelatedFeatures[Second Sampling Feature Code],$A639),SamplingFeatures[Feature Code],0),"0000"),
", SpatialOffsetID:  ",IF(INDEX(RelatedFeatures[Offset Number],$A639)="","",CONCATENATE("*SpatialOffsetID",TEXT(INDEX(RelatedFeatures[Offset Number],$A639),"0000"))),"}")))</f>
        <v>#REF!</v>
      </c>
      <c r="P639" t="e">
        <f>IF(INDEX(Methods[Method Type],$A639)="","",
CONCATENATE("  - &amp;MethodID",TEXT($A639,"0000"),
" {","MethodTypeCV:  ",CHAR(34),INDEX(Methods[Method Type],$A639),CHAR(34),
", MethodCode:  ",CHAR(34),INDEX(Methods[Method Code],$A639),CHAR(34),
", MethodName:  ",CHAR(34),INDEX(Methods[Method Name],$A639),CHAR(34),
", MethodDescription:  ",CHAR(34),INDEX(Methods[Method Description],$A639),CHAR(34),
", MethodLink:  ",CHAR(34),INDEX(Methods[Method Link],$A639),CHAR(34),
", OrganizationID: *OrganizationID",TEXT(MATCH(INDEX(Methods[Organization Name],$A639),Organizations[Organization Name],0),"0000"),"}"))</f>
        <v>#REF!</v>
      </c>
      <c r="Q639" t="e">
        <f>IF(INDEX(Variables[Variable Type],$A639)="","",
CONCATENATE("  - &amp;VariableID",TEXT($A639,"0000"),
" {","VariableTypeCV:  ",CHAR(34),INDEX(Variables[Variable Type],$A639),CHAR(34),
", VariableCode:  ",CHAR(34),INDEX(Variables[Variable Code],$A639),CHAR(34),
", VariableNameCV:  ",CHAR(34),INDEX(Variables[Variable Name],$A639),CHAR(34),
", VariableDefinition:  ",CHAR(34),INDEX(Variables[Variable Definition],$A639),CHAR(34),
", SpecciationCV:  ",CHAR(34),INDEX(Variables[Speciation],$A639),CHAR(34),
", NoDataValue:  ",CHAR(34),INDEX(Variables[No Data Value],$A639),CHAR(34),"}"))</f>
        <v>#REF!</v>
      </c>
    </row>
    <row r="640" spans="1:17" x14ac:dyDescent="0.25">
      <c r="A640">
        <v>637</v>
      </c>
      <c r="D640" t="e">
        <f>IF(INDEX(People[First Name],$A640)="","",
CONCATENATE("  - &amp;PersonID",TEXT($A640,"0000"),
" {","PersonFirstName:  ",CHAR(34),INDEX(People[First Name],$A640),CHAR(34),
", PersonMiddleName:  ",CHAR(34),INDEX(People[Middle Name],$A640),CHAR(34),
", PersonLastName:  ",CHAR(34),INDEX(People[Last Name],$A640),CHAR(34),"}"))</f>
        <v>#REF!</v>
      </c>
      <c r="E640" t="e">
        <f>IF(INDEX(Organizations[Organization Type '[CV']],$A640)="","",
CONCATENATE("  - &amp;OrganizationID",TEXT($A640,"0000"),
" {","OrganizationTypeCV:  ",CHAR(34),INDEX(Organizations[Organization Type '[CV']],$A640),CHAR(34),
", OrganizationCode:  ",CHAR(34),INDEX(Organizations[Organization Code],$A640),CHAR(34),
", OrganizationName:  ",CHAR(34),INDEX(Organizations[Organization Name],$A640),CHAR(34),
", OrganizationDescription:  ",CHAR(34),INDEX(Organizations[Organization Description],$A640),CHAR(34),
", OrganizationLink:  ",CHAR(34),INDEX(Organizations[Organization Link],$A640),CHAR(34),"}"))</f>
        <v>#REF!</v>
      </c>
      <c r="F640" t="e">
        <f>IF(INDEX(People[First Name],$A640)="","",
CONCATENATE("  - &amp;AffiliationID",TEXT($A640,"0000"),
" {PersonID: *PersonID",TEXT($A640,"0000"),
", OrganizationID: *OrganizationID",TEXT(MATCH(INDEX(People[Organization Name],$A640),Organizations[Organization Name],0),"0000"),
", IsPrimaryOrganizationContact: , AffiliationStartDate: , AffiliationEndDate: , PrimaryPhone: ",
", PrimaryEmail: ",CHAR(34),INDEX(People[Primary Email],$A640),CHAR(34),
", PrimaryAddress: ",CHAR(34),INDEX(People[Primary Address],$A640),CHAR(34),
", PersonLink: }"))</f>
        <v>#REF!</v>
      </c>
      <c r="H640" t="e">
        <f>IF(COUNTA(CitationInformation)=0,"",IF(INDEX(AuthorList[Author Name],$A640)="","",
CONCATENATE("  - &amp;AuthorListID",TEXT($A640,"0000"),
"  {CitationID: *CitationID0001",
", PersonID: *PersonID",TEXT(MATCH(INDEX(AuthorList[Author Name],$A640),People[Full Name],0),"0000"),
", AuthorOrder: ",INDEX(AuthorList[Author Number],$A640),"}")))</f>
        <v>#REF!</v>
      </c>
      <c r="K640" t="e">
        <f>IF(INDEX(SamplingFeatures[Feature Code],$A640)="","",
CONCATENATE("  - &amp;SamplingFeatureID",TEXT($A640,"0000"),
" {","SamplingFeatureUUID:  ",CHAR(34),INDEX(SamplingFeatures[Sampling Feature UUID],$A640),CHAR(34),
", SamplingFeatureTypeCV:  ",CHAR(34),INDEX(SamplingFeatures[Sampling Feature Type],$A640),CHAR(34),
", SamplingFeatureCode:  ",CHAR(34),INDEX(SamplingFeatures[Feature Code],$A640),CHAR(34),
", SamplingFeatureName:  ",CHAR(34),INDEX(SamplingFeatures[Feature Name],$A640),CHAR(34),
", SamplingFeatureDescription:  ",CHAR(34),INDEX(SamplingFeatures[Feature Description],$A640),CHAR(34),
", SamplingFeatureGeotypeCV:  ",CHAR(34),INDEX(SamplingFeatures[Feature Geo Type],$A640),CHAR(34),
", FeatureGeometry:  ",CHAR(34),INDEX(SamplingFeatures[Feature Geometry],$A640),CHAR(34),
", Elevation_m:  ",CHAR(34),INDEX(SamplingFeatures[Elevation_m],$A640),CHAR(34),
", ElevationDatumCV:  ",CHAR(34),ElevationDatum,CHAR(34),"}"))</f>
        <v>#REF!</v>
      </c>
      <c r="L640" t="e">
        <f>IF(INDEX(SamplingFeatures[Sampling Feature Type],$A640)&lt;&gt;"Site","",
CONCATENATE("  - &amp;SiteID",TEXT(SUMPRODUCT(--($L$3:$L639&lt;&gt;"")),"0000"),
" {","SamplingFeatureID:  *SamplingFeatureID",TEXT($A640,"0000"),
", SiteTypeCV:  ",CHAR(34),INDEX(Sites[Site Type],$A640),CHAR(34),
", Latitude:  ",INDEX(Sites[Latitude],$A640),
", Longitude:  ",INDEX(Sites[Longitude],$A640),
", SRSName:  ",CHAR(34),LatLonDatum,CHAR(34),"}"))</f>
        <v>#REF!</v>
      </c>
      <c r="M640" t="e">
        <f>IF(INDEX(SamplingFeatures[Sampling Feature Type],$A640)&lt;&gt;"Specimen","",
CONCATENATE("  - &amp;SpecimenID",TEXT(SUMPRODUCT(--($M$3:$M639&lt;&gt;"")),"0000"),
" {","SamplingFeatureID:  *SamplingFeatureID",TEXT($A640,"0000"),
", SpecimenTypeCV:  ",CHAR(34),INDEX(Specimens[Specimen Type],$A640),CHAR(34),
", SpecimenMediumCV:  ",INDEX(Specimens[Specimen Medium],$A640),
", IsFieldSpecimen:  ",CHAR(34),INDEX(Specimens[Is Field Specimen?],$A640),CHAR(34),"}"))</f>
        <v>#REF!</v>
      </c>
      <c r="N640" t="e">
        <f>IF(COUNTA(SpatialOffsets[])=0,"", IF(INDEX(SpatialOffsets[Spatial Offset Type],$A640)="","",
CONCATENATE("  - &amp;SpatialOffsetID",TEXT($A640,"0000"),
" {","SpatialOffsetTypeCV:  ",CHAR(34),INDEX(SpatialOffsets[Spatial Offset Type],$A640),CHAR(34),
", Offset1Value:  ",INDEX(SpatialOffsets[Offset 1 Value],$A640),
", Offset1UnitID:  ",CHAR(34),INDEX(SpatialOffsets[Offset 1 Unit],$A640),CHAR(34),
", Offset2Value:  ",INDEX(SpatialOffsets[Offset 2 Value],$A640),
", Offset2UnitID:  ",CHAR(34),INDEX(SpatialOffsets[Offset 2 Unit],$A640),CHAR(34),
", Offset3Value:  ",INDEX(SpatialOffsets[Offset 3 Value],$A640),
", Offset3UnitID:  ",CHAR(34),INDEX(SpatialOffsets[Offset 3 Unit],$A640),CHAR(34),,"}")))</f>
        <v>#REF!</v>
      </c>
      <c r="O640" t="e">
        <f>IF(COUNTA(RelatedFeatures[])=0,"", IF(INDEX(RelatedFeatures[First Sampling Feature Code],$A640)="","",
CONCATENATE("  - &amp;RelationID",TEXT($A640,"0000"),
" {","SamplingFeatureID:  *SamplingFeatureID",TEXT(MATCH(INDEX(RelatedFeatures[First Sampling Feature Code],$A640),SamplingFeatures[Feature Code],0),"0000"),
", RelationshipTypeCV:  ",CHAR(34),INDEX(RelatedFeatures[Relationship Type],$A640),CHAR(34),
", RelatedFeatureID: *SamplingFeatureID",TEXT(MATCH(INDEX(RelatedFeatures[Second Sampling Feature Code],$A640),SamplingFeatures[Feature Code],0),"0000"),
", SpatialOffsetID:  ",IF(INDEX(RelatedFeatures[Offset Number],$A640)="","",CONCATENATE("*SpatialOffsetID",TEXT(INDEX(RelatedFeatures[Offset Number],$A640),"0000"))),"}")))</f>
        <v>#REF!</v>
      </c>
      <c r="P640" t="e">
        <f>IF(INDEX(Methods[Method Type],$A640)="","",
CONCATENATE("  - &amp;MethodID",TEXT($A640,"0000"),
" {","MethodTypeCV:  ",CHAR(34),INDEX(Methods[Method Type],$A640),CHAR(34),
", MethodCode:  ",CHAR(34),INDEX(Methods[Method Code],$A640),CHAR(34),
", MethodName:  ",CHAR(34),INDEX(Methods[Method Name],$A640),CHAR(34),
", MethodDescription:  ",CHAR(34),INDEX(Methods[Method Description],$A640),CHAR(34),
", MethodLink:  ",CHAR(34),INDEX(Methods[Method Link],$A640),CHAR(34),
", OrganizationID: *OrganizationID",TEXT(MATCH(INDEX(Methods[Organization Name],$A640),Organizations[Organization Name],0),"0000"),"}"))</f>
        <v>#REF!</v>
      </c>
      <c r="Q640" t="e">
        <f>IF(INDEX(Variables[Variable Type],$A640)="","",
CONCATENATE("  - &amp;VariableID",TEXT($A640,"0000"),
" {","VariableTypeCV:  ",CHAR(34),INDEX(Variables[Variable Type],$A640),CHAR(34),
", VariableCode:  ",CHAR(34),INDEX(Variables[Variable Code],$A640),CHAR(34),
", VariableNameCV:  ",CHAR(34),INDEX(Variables[Variable Name],$A640),CHAR(34),
", VariableDefinition:  ",CHAR(34),INDEX(Variables[Variable Definition],$A640),CHAR(34),
", SpecciationCV:  ",CHAR(34),INDEX(Variables[Speciation],$A640),CHAR(34),
", NoDataValue:  ",CHAR(34),INDEX(Variables[No Data Value],$A640),CHAR(34),"}"))</f>
        <v>#REF!</v>
      </c>
    </row>
    <row r="641" spans="1:17" x14ac:dyDescent="0.25">
      <c r="A641">
        <v>638</v>
      </c>
      <c r="D641" t="e">
        <f>IF(INDEX(People[First Name],$A641)="","",
CONCATENATE("  - &amp;PersonID",TEXT($A641,"0000"),
" {","PersonFirstName:  ",CHAR(34),INDEX(People[First Name],$A641),CHAR(34),
", PersonMiddleName:  ",CHAR(34),INDEX(People[Middle Name],$A641),CHAR(34),
", PersonLastName:  ",CHAR(34),INDEX(People[Last Name],$A641),CHAR(34),"}"))</f>
        <v>#REF!</v>
      </c>
      <c r="E641" t="e">
        <f>IF(INDEX(Organizations[Organization Type '[CV']],$A641)="","",
CONCATENATE("  - &amp;OrganizationID",TEXT($A641,"0000"),
" {","OrganizationTypeCV:  ",CHAR(34),INDEX(Organizations[Organization Type '[CV']],$A641),CHAR(34),
", OrganizationCode:  ",CHAR(34),INDEX(Organizations[Organization Code],$A641),CHAR(34),
", OrganizationName:  ",CHAR(34),INDEX(Organizations[Organization Name],$A641),CHAR(34),
", OrganizationDescription:  ",CHAR(34),INDEX(Organizations[Organization Description],$A641),CHAR(34),
", OrganizationLink:  ",CHAR(34),INDEX(Organizations[Organization Link],$A641),CHAR(34),"}"))</f>
        <v>#REF!</v>
      </c>
      <c r="F641" t="e">
        <f>IF(INDEX(People[First Name],$A641)="","",
CONCATENATE("  - &amp;AffiliationID",TEXT($A641,"0000"),
" {PersonID: *PersonID",TEXT($A641,"0000"),
", OrganizationID: *OrganizationID",TEXT(MATCH(INDEX(People[Organization Name],$A641),Organizations[Organization Name],0),"0000"),
", IsPrimaryOrganizationContact: , AffiliationStartDate: , AffiliationEndDate: , PrimaryPhone: ",
", PrimaryEmail: ",CHAR(34),INDEX(People[Primary Email],$A641),CHAR(34),
", PrimaryAddress: ",CHAR(34),INDEX(People[Primary Address],$A641),CHAR(34),
", PersonLink: }"))</f>
        <v>#REF!</v>
      </c>
      <c r="H641" t="e">
        <f>IF(COUNTA(CitationInformation)=0,"",IF(INDEX(AuthorList[Author Name],$A641)="","",
CONCATENATE("  - &amp;AuthorListID",TEXT($A641,"0000"),
"  {CitationID: *CitationID0001",
", PersonID: *PersonID",TEXT(MATCH(INDEX(AuthorList[Author Name],$A641),People[Full Name],0),"0000"),
", AuthorOrder: ",INDEX(AuthorList[Author Number],$A641),"}")))</f>
        <v>#REF!</v>
      </c>
      <c r="K641" t="e">
        <f>IF(INDEX(SamplingFeatures[Feature Code],$A641)="","",
CONCATENATE("  - &amp;SamplingFeatureID",TEXT($A641,"0000"),
" {","SamplingFeatureUUID:  ",CHAR(34),INDEX(SamplingFeatures[Sampling Feature UUID],$A641),CHAR(34),
", SamplingFeatureTypeCV:  ",CHAR(34),INDEX(SamplingFeatures[Sampling Feature Type],$A641),CHAR(34),
", SamplingFeatureCode:  ",CHAR(34),INDEX(SamplingFeatures[Feature Code],$A641),CHAR(34),
", SamplingFeatureName:  ",CHAR(34),INDEX(SamplingFeatures[Feature Name],$A641),CHAR(34),
", SamplingFeatureDescription:  ",CHAR(34),INDEX(SamplingFeatures[Feature Description],$A641),CHAR(34),
", SamplingFeatureGeotypeCV:  ",CHAR(34),INDEX(SamplingFeatures[Feature Geo Type],$A641),CHAR(34),
", FeatureGeometry:  ",CHAR(34),INDEX(SamplingFeatures[Feature Geometry],$A641),CHAR(34),
", Elevation_m:  ",CHAR(34),INDEX(SamplingFeatures[Elevation_m],$A641),CHAR(34),
", ElevationDatumCV:  ",CHAR(34),ElevationDatum,CHAR(34),"}"))</f>
        <v>#REF!</v>
      </c>
      <c r="L641" t="e">
        <f>IF(INDEX(SamplingFeatures[Sampling Feature Type],$A641)&lt;&gt;"Site","",
CONCATENATE("  - &amp;SiteID",TEXT(SUMPRODUCT(--($L$3:$L640&lt;&gt;"")),"0000"),
" {","SamplingFeatureID:  *SamplingFeatureID",TEXT($A641,"0000"),
", SiteTypeCV:  ",CHAR(34),INDEX(Sites[Site Type],$A641),CHAR(34),
", Latitude:  ",INDEX(Sites[Latitude],$A641),
", Longitude:  ",INDEX(Sites[Longitude],$A641),
", SRSName:  ",CHAR(34),LatLonDatum,CHAR(34),"}"))</f>
        <v>#REF!</v>
      </c>
      <c r="M641" t="e">
        <f>IF(INDEX(SamplingFeatures[Sampling Feature Type],$A641)&lt;&gt;"Specimen","",
CONCATENATE("  - &amp;SpecimenID",TEXT(SUMPRODUCT(--($M$3:$M640&lt;&gt;"")),"0000"),
" {","SamplingFeatureID:  *SamplingFeatureID",TEXT($A641,"0000"),
", SpecimenTypeCV:  ",CHAR(34),INDEX(Specimens[Specimen Type],$A641),CHAR(34),
", SpecimenMediumCV:  ",INDEX(Specimens[Specimen Medium],$A641),
", IsFieldSpecimen:  ",CHAR(34),INDEX(Specimens[Is Field Specimen?],$A641),CHAR(34),"}"))</f>
        <v>#REF!</v>
      </c>
      <c r="N641" t="e">
        <f>IF(COUNTA(SpatialOffsets[])=0,"", IF(INDEX(SpatialOffsets[Spatial Offset Type],$A641)="","",
CONCATENATE("  - &amp;SpatialOffsetID",TEXT($A641,"0000"),
" {","SpatialOffsetTypeCV:  ",CHAR(34),INDEX(SpatialOffsets[Spatial Offset Type],$A641),CHAR(34),
", Offset1Value:  ",INDEX(SpatialOffsets[Offset 1 Value],$A641),
", Offset1UnitID:  ",CHAR(34),INDEX(SpatialOffsets[Offset 1 Unit],$A641),CHAR(34),
", Offset2Value:  ",INDEX(SpatialOffsets[Offset 2 Value],$A641),
", Offset2UnitID:  ",CHAR(34),INDEX(SpatialOffsets[Offset 2 Unit],$A641),CHAR(34),
", Offset3Value:  ",INDEX(SpatialOffsets[Offset 3 Value],$A641),
", Offset3UnitID:  ",CHAR(34),INDEX(SpatialOffsets[Offset 3 Unit],$A641),CHAR(34),,"}")))</f>
        <v>#REF!</v>
      </c>
      <c r="O641" t="e">
        <f>IF(COUNTA(RelatedFeatures[])=0,"", IF(INDEX(RelatedFeatures[First Sampling Feature Code],$A641)="","",
CONCATENATE("  - &amp;RelationID",TEXT($A641,"0000"),
" {","SamplingFeatureID:  *SamplingFeatureID",TEXT(MATCH(INDEX(RelatedFeatures[First Sampling Feature Code],$A641),SamplingFeatures[Feature Code],0),"0000"),
", RelationshipTypeCV:  ",CHAR(34),INDEX(RelatedFeatures[Relationship Type],$A641),CHAR(34),
", RelatedFeatureID: *SamplingFeatureID",TEXT(MATCH(INDEX(RelatedFeatures[Second Sampling Feature Code],$A641),SamplingFeatures[Feature Code],0),"0000"),
", SpatialOffsetID:  ",IF(INDEX(RelatedFeatures[Offset Number],$A641)="","",CONCATENATE("*SpatialOffsetID",TEXT(INDEX(RelatedFeatures[Offset Number],$A641),"0000"))),"}")))</f>
        <v>#REF!</v>
      </c>
      <c r="P641" t="e">
        <f>IF(INDEX(Methods[Method Type],$A641)="","",
CONCATENATE("  - &amp;MethodID",TEXT($A641,"0000"),
" {","MethodTypeCV:  ",CHAR(34),INDEX(Methods[Method Type],$A641),CHAR(34),
", MethodCode:  ",CHAR(34),INDEX(Methods[Method Code],$A641),CHAR(34),
", MethodName:  ",CHAR(34),INDEX(Methods[Method Name],$A641),CHAR(34),
", MethodDescription:  ",CHAR(34),INDEX(Methods[Method Description],$A641),CHAR(34),
", MethodLink:  ",CHAR(34),INDEX(Methods[Method Link],$A641),CHAR(34),
", OrganizationID: *OrganizationID",TEXT(MATCH(INDEX(Methods[Organization Name],$A641),Organizations[Organization Name],0),"0000"),"}"))</f>
        <v>#REF!</v>
      </c>
      <c r="Q641" t="e">
        <f>IF(INDEX(Variables[Variable Type],$A641)="","",
CONCATENATE("  - &amp;VariableID",TEXT($A641,"0000"),
" {","VariableTypeCV:  ",CHAR(34),INDEX(Variables[Variable Type],$A641),CHAR(34),
", VariableCode:  ",CHAR(34),INDEX(Variables[Variable Code],$A641),CHAR(34),
", VariableNameCV:  ",CHAR(34),INDEX(Variables[Variable Name],$A641),CHAR(34),
", VariableDefinition:  ",CHAR(34),INDEX(Variables[Variable Definition],$A641),CHAR(34),
", SpecciationCV:  ",CHAR(34),INDEX(Variables[Speciation],$A641),CHAR(34),
", NoDataValue:  ",CHAR(34),INDEX(Variables[No Data Value],$A641),CHAR(34),"}"))</f>
        <v>#REF!</v>
      </c>
    </row>
    <row r="642" spans="1:17" x14ac:dyDescent="0.25">
      <c r="A642">
        <v>639</v>
      </c>
      <c r="D642" t="e">
        <f>IF(INDEX(People[First Name],$A642)="","",
CONCATENATE("  - &amp;PersonID",TEXT($A642,"0000"),
" {","PersonFirstName:  ",CHAR(34),INDEX(People[First Name],$A642),CHAR(34),
", PersonMiddleName:  ",CHAR(34),INDEX(People[Middle Name],$A642),CHAR(34),
", PersonLastName:  ",CHAR(34),INDEX(People[Last Name],$A642),CHAR(34),"}"))</f>
        <v>#REF!</v>
      </c>
      <c r="E642" t="e">
        <f>IF(INDEX(Organizations[Organization Type '[CV']],$A642)="","",
CONCATENATE("  - &amp;OrganizationID",TEXT($A642,"0000"),
" {","OrganizationTypeCV:  ",CHAR(34),INDEX(Organizations[Organization Type '[CV']],$A642),CHAR(34),
", OrganizationCode:  ",CHAR(34),INDEX(Organizations[Organization Code],$A642),CHAR(34),
", OrganizationName:  ",CHAR(34),INDEX(Organizations[Organization Name],$A642),CHAR(34),
", OrganizationDescription:  ",CHAR(34),INDEX(Organizations[Organization Description],$A642),CHAR(34),
", OrganizationLink:  ",CHAR(34),INDEX(Organizations[Organization Link],$A642),CHAR(34),"}"))</f>
        <v>#REF!</v>
      </c>
      <c r="F642" t="e">
        <f>IF(INDEX(People[First Name],$A642)="","",
CONCATENATE("  - &amp;AffiliationID",TEXT($A642,"0000"),
" {PersonID: *PersonID",TEXT($A642,"0000"),
", OrganizationID: *OrganizationID",TEXT(MATCH(INDEX(People[Organization Name],$A642),Organizations[Organization Name],0),"0000"),
", IsPrimaryOrganizationContact: , AffiliationStartDate: , AffiliationEndDate: , PrimaryPhone: ",
", PrimaryEmail: ",CHAR(34),INDEX(People[Primary Email],$A642),CHAR(34),
", PrimaryAddress: ",CHAR(34),INDEX(People[Primary Address],$A642),CHAR(34),
", PersonLink: }"))</f>
        <v>#REF!</v>
      </c>
      <c r="H642" t="e">
        <f>IF(COUNTA(CitationInformation)=0,"",IF(INDEX(AuthorList[Author Name],$A642)="","",
CONCATENATE("  - &amp;AuthorListID",TEXT($A642,"0000"),
"  {CitationID: *CitationID0001",
", PersonID: *PersonID",TEXT(MATCH(INDEX(AuthorList[Author Name],$A642),People[Full Name],0),"0000"),
", AuthorOrder: ",INDEX(AuthorList[Author Number],$A642),"}")))</f>
        <v>#REF!</v>
      </c>
      <c r="K642" t="e">
        <f>IF(INDEX(SamplingFeatures[Feature Code],$A642)="","",
CONCATENATE("  - &amp;SamplingFeatureID",TEXT($A642,"0000"),
" {","SamplingFeatureUUID:  ",CHAR(34),INDEX(SamplingFeatures[Sampling Feature UUID],$A642),CHAR(34),
", SamplingFeatureTypeCV:  ",CHAR(34),INDEX(SamplingFeatures[Sampling Feature Type],$A642),CHAR(34),
", SamplingFeatureCode:  ",CHAR(34),INDEX(SamplingFeatures[Feature Code],$A642),CHAR(34),
", SamplingFeatureName:  ",CHAR(34),INDEX(SamplingFeatures[Feature Name],$A642),CHAR(34),
", SamplingFeatureDescription:  ",CHAR(34),INDEX(SamplingFeatures[Feature Description],$A642),CHAR(34),
", SamplingFeatureGeotypeCV:  ",CHAR(34),INDEX(SamplingFeatures[Feature Geo Type],$A642),CHAR(34),
", FeatureGeometry:  ",CHAR(34),INDEX(SamplingFeatures[Feature Geometry],$A642),CHAR(34),
", Elevation_m:  ",CHAR(34),INDEX(SamplingFeatures[Elevation_m],$A642),CHAR(34),
", ElevationDatumCV:  ",CHAR(34),ElevationDatum,CHAR(34),"}"))</f>
        <v>#REF!</v>
      </c>
      <c r="L642" t="e">
        <f>IF(INDEX(SamplingFeatures[Sampling Feature Type],$A642)&lt;&gt;"Site","",
CONCATENATE("  - &amp;SiteID",TEXT(SUMPRODUCT(--($L$3:$L641&lt;&gt;"")),"0000"),
" {","SamplingFeatureID:  *SamplingFeatureID",TEXT($A642,"0000"),
", SiteTypeCV:  ",CHAR(34),INDEX(Sites[Site Type],$A642),CHAR(34),
", Latitude:  ",INDEX(Sites[Latitude],$A642),
", Longitude:  ",INDEX(Sites[Longitude],$A642),
", SRSName:  ",CHAR(34),LatLonDatum,CHAR(34),"}"))</f>
        <v>#REF!</v>
      </c>
      <c r="M642" t="e">
        <f>IF(INDEX(SamplingFeatures[Sampling Feature Type],$A642)&lt;&gt;"Specimen","",
CONCATENATE("  - &amp;SpecimenID",TEXT(SUMPRODUCT(--($M$3:$M641&lt;&gt;"")),"0000"),
" {","SamplingFeatureID:  *SamplingFeatureID",TEXT($A642,"0000"),
", SpecimenTypeCV:  ",CHAR(34),INDEX(Specimens[Specimen Type],$A642),CHAR(34),
", SpecimenMediumCV:  ",INDEX(Specimens[Specimen Medium],$A642),
", IsFieldSpecimen:  ",CHAR(34),INDEX(Specimens[Is Field Specimen?],$A642),CHAR(34),"}"))</f>
        <v>#REF!</v>
      </c>
      <c r="N642" t="e">
        <f>IF(COUNTA(SpatialOffsets[])=0,"", IF(INDEX(SpatialOffsets[Spatial Offset Type],$A642)="","",
CONCATENATE("  - &amp;SpatialOffsetID",TEXT($A642,"0000"),
" {","SpatialOffsetTypeCV:  ",CHAR(34),INDEX(SpatialOffsets[Spatial Offset Type],$A642),CHAR(34),
", Offset1Value:  ",INDEX(SpatialOffsets[Offset 1 Value],$A642),
", Offset1UnitID:  ",CHAR(34),INDEX(SpatialOffsets[Offset 1 Unit],$A642),CHAR(34),
", Offset2Value:  ",INDEX(SpatialOffsets[Offset 2 Value],$A642),
", Offset2UnitID:  ",CHAR(34),INDEX(SpatialOffsets[Offset 2 Unit],$A642),CHAR(34),
", Offset3Value:  ",INDEX(SpatialOffsets[Offset 3 Value],$A642),
", Offset3UnitID:  ",CHAR(34),INDEX(SpatialOffsets[Offset 3 Unit],$A642),CHAR(34),,"}")))</f>
        <v>#REF!</v>
      </c>
      <c r="O642" t="e">
        <f>IF(COUNTA(RelatedFeatures[])=0,"", IF(INDEX(RelatedFeatures[First Sampling Feature Code],$A642)="","",
CONCATENATE("  - &amp;RelationID",TEXT($A642,"0000"),
" {","SamplingFeatureID:  *SamplingFeatureID",TEXT(MATCH(INDEX(RelatedFeatures[First Sampling Feature Code],$A642),SamplingFeatures[Feature Code],0),"0000"),
", RelationshipTypeCV:  ",CHAR(34),INDEX(RelatedFeatures[Relationship Type],$A642),CHAR(34),
", RelatedFeatureID: *SamplingFeatureID",TEXT(MATCH(INDEX(RelatedFeatures[Second Sampling Feature Code],$A642),SamplingFeatures[Feature Code],0),"0000"),
", SpatialOffsetID:  ",IF(INDEX(RelatedFeatures[Offset Number],$A642)="","",CONCATENATE("*SpatialOffsetID",TEXT(INDEX(RelatedFeatures[Offset Number],$A642),"0000"))),"}")))</f>
        <v>#REF!</v>
      </c>
      <c r="P642" t="e">
        <f>IF(INDEX(Methods[Method Type],$A642)="","",
CONCATENATE("  - &amp;MethodID",TEXT($A642,"0000"),
" {","MethodTypeCV:  ",CHAR(34),INDEX(Methods[Method Type],$A642),CHAR(34),
", MethodCode:  ",CHAR(34),INDEX(Methods[Method Code],$A642),CHAR(34),
", MethodName:  ",CHAR(34),INDEX(Methods[Method Name],$A642),CHAR(34),
", MethodDescription:  ",CHAR(34),INDEX(Methods[Method Description],$A642),CHAR(34),
", MethodLink:  ",CHAR(34),INDEX(Methods[Method Link],$A642),CHAR(34),
", OrganizationID: *OrganizationID",TEXT(MATCH(INDEX(Methods[Organization Name],$A642),Organizations[Organization Name],0),"0000"),"}"))</f>
        <v>#REF!</v>
      </c>
      <c r="Q642" t="e">
        <f>IF(INDEX(Variables[Variable Type],$A642)="","",
CONCATENATE("  - &amp;VariableID",TEXT($A642,"0000"),
" {","VariableTypeCV:  ",CHAR(34),INDEX(Variables[Variable Type],$A642),CHAR(34),
", VariableCode:  ",CHAR(34),INDEX(Variables[Variable Code],$A642),CHAR(34),
", VariableNameCV:  ",CHAR(34),INDEX(Variables[Variable Name],$A642),CHAR(34),
", VariableDefinition:  ",CHAR(34),INDEX(Variables[Variable Definition],$A642),CHAR(34),
", SpecciationCV:  ",CHAR(34),INDEX(Variables[Speciation],$A642),CHAR(34),
", NoDataValue:  ",CHAR(34),INDEX(Variables[No Data Value],$A642),CHAR(34),"}"))</f>
        <v>#REF!</v>
      </c>
    </row>
    <row r="643" spans="1:17" x14ac:dyDescent="0.25">
      <c r="A643">
        <v>640</v>
      </c>
      <c r="D643" t="e">
        <f>IF(INDEX(People[First Name],$A643)="","",
CONCATENATE("  - &amp;PersonID",TEXT($A643,"0000"),
" {","PersonFirstName:  ",CHAR(34),INDEX(People[First Name],$A643),CHAR(34),
", PersonMiddleName:  ",CHAR(34),INDEX(People[Middle Name],$A643),CHAR(34),
", PersonLastName:  ",CHAR(34),INDEX(People[Last Name],$A643),CHAR(34),"}"))</f>
        <v>#REF!</v>
      </c>
      <c r="E643" t="e">
        <f>IF(INDEX(Organizations[Organization Type '[CV']],$A643)="","",
CONCATENATE("  - &amp;OrganizationID",TEXT($A643,"0000"),
" {","OrganizationTypeCV:  ",CHAR(34),INDEX(Organizations[Organization Type '[CV']],$A643),CHAR(34),
", OrganizationCode:  ",CHAR(34),INDEX(Organizations[Organization Code],$A643),CHAR(34),
", OrganizationName:  ",CHAR(34),INDEX(Organizations[Organization Name],$A643),CHAR(34),
", OrganizationDescription:  ",CHAR(34),INDEX(Organizations[Organization Description],$A643),CHAR(34),
", OrganizationLink:  ",CHAR(34),INDEX(Organizations[Organization Link],$A643),CHAR(34),"}"))</f>
        <v>#REF!</v>
      </c>
      <c r="F643" t="e">
        <f>IF(INDEX(People[First Name],$A643)="","",
CONCATENATE("  - &amp;AffiliationID",TEXT($A643,"0000"),
" {PersonID: *PersonID",TEXT($A643,"0000"),
", OrganizationID: *OrganizationID",TEXT(MATCH(INDEX(People[Organization Name],$A643),Organizations[Organization Name],0),"0000"),
", IsPrimaryOrganizationContact: , AffiliationStartDate: , AffiliationEndDate: , PrimaryPhone: ",
", PrimaryEmail: ",CHAR(34),INDEX(People[Primary Email],$A643),CHAR(34),
", PrimaryAddress: ",CHAR(34),INDEX(People[Primary Address],$A643),CHAR(34),
", PersonLink: }"))</f>
        <v>#REF!</v>
      </c>
      <c r="H643" t="e">
        <f>IF(COUNTA(CitationInformation)=0,"",IF(INDEX(AuthorList[Author Name],$A643)="","",
CONCATENATE("  - &amp;AuthorListID",TEXT($A643,"0000"),
"  {CitationID: *CitationID0001",
", PersonID: *PersonID",TEXT(MATCH(INDEX(AuthorList[Author Name],$A643),People[Full Name],0),"0000"),
", AuthorOrder: ",INDEX(AuthorList[Author Number],$A643),"}")))</f>
        <v>#REF!</v>
      </c>
      <c r="K643" t="e">
        <f>IF(INDEX(SamplingFeatures[Feature Code],$A643)="","",
CONCATENATE("  - &amp;SamplingFeatureID",TEXT($A643,"0000"),
" {","SamplingFeatureUUID:  ",CHAR(34),INDEX(SamplingFeatures[Sampling Feature UUID],$A643),CHAR(34),
", SamplingFeatureTypeCV:  ",CHAR(34),INDEX(SamplingFeatures[Sampling Feature Type],$A643),CHAR(34),
", SamplingFeatureCode:  ",CHAR(34),INDEX(SamplingFeatures[Feature Code],$A643),CHAR(34),
", SamplingFeatureName:  ",CHAR(34),INDEX(SamplingFeatures[Feature Name],$A643),CHAR(34),
", SamplingFeatureDescription:  ",CHAR(34),INDEX(SamplingFeatures[Feature Description],$A643),CHAR(34),
", SamplingFeatureGeotypeCV:  ",CHAR(34),INDEX(SamplingFeatures[Feature Geo Type],$A643),CHAR(34),
", FeatureGeometry:  ",CHAR(34),INDEX(SamplingFeatures[Feature Geometry],$A643),CHAR(34),
", Elevation_m:  ",CHAR(34),INDEX(SamplingFeatures[Elevation_m],$A643),CHAR(34),
", ElevationDatumCV:  ",CHAR(34),ElevationDatum,CHAR(34),"}"))</f>
        <v>#REF!</v>
      </c>
      <c r="L643" t="e">
        <f>IF(INDEX(SamplingFeatures[Sampling Feature Type],$A643)&lt;&gt;"Site","",
CONCATENATE("  - &amp;SiteID",TEXT(SUMPRODUCT(--($L$3:$L642&lt;&gt;"")),"0000"),
" {","SamplingFeatureID:  *SamplingFeatureID",TEXT($A643,"0000"),
", SiteTypeCV:  ",CHAR(34),INDEX(Sites[Site Type],$A643),CHAR(34),
", Latitude:  ",INDEX(Sites[Latitude],$A643),
", Longitude:  ",INDEX(Sites[Longitude],$A643),
", SRSName:  ",CHAR(34),LatLonDatum,CHAR(34),"}"))</f>
        <v>#REF!</v>
      </c>
      <c r="M643" t="e">
        <f>IF(INDEX(SamplingFeatures[Sampling Feature Type],$A643)&lt;&gt;"Specimen","",
CONCATENATE("  - &amp;SpecimenID",TEXT(SUMPRODUCT(--($M$3:$M642&lt;&gt;"")),"0000"),
" {","SamplingFeatureID:  *SamplingFeatureID",TEXT($A643,"0000"),
", SpecimenTypeCV:  ",CHAR(34),INDEX(Specimens[Specimen Type],$A643),CHAR(34),
", SpecimenMediumCV:  ",INDEX(Specimens[Specimen Medium],$A643),
", IsFieldSpecimen:  ",CHAR(34),INDEX(Specimens[Is Field Specimen?],$A643),CHAR(34),"}"))</f>
        <v>#REF!</v>
      </c>
      <c r="N643" t="e">
        <f>IF(COUNTA(SpatialOffsets[])=0,"", IF(INDEX(SpatialOffsets[Spatial Offset Type],$A643)="","",
CONCATENATE("  - &amp;SpatialOffsetID",TEXT($A643,"0000"),
" {","SpatialOffsetTypeCV:  ",CHAR(34),INDEX(SpatialOffsets[Spatial Offset Type],$A643),CHAR(34),
", Offset1Value:  ",INDEX(SpatialOffsets[Offset 1 Value],$A643),
", Offset1UnitID:  ",CHAR(34),INDEX(SpatialOffsets[Offset 1 Unit],$A643),CHAR(34),
", Offset2Value:  ",INDEX(SpatialOffsets[Offset 2 Value],$A643),
", Offset2UnitID:  ",CHAR(34),INDEX(SpatialOffsets[Offset 2 Unit],$A643),CHAR(34),
", Offset3Value:  ",INDEX(SpatialOffsets[Offset 3 Value],$A643),
", Offset3UnitID:  ",CHAR(34),INDEX(SpatialOffsets[Offset 3 Unit],$A643),CHAR(34),,"}")))</f>
        <v>#REF!</v>
      </c>
      <c r="O643" t="e">
        <f>IF(COUNTA(RelatedFeatures[])=0,"", IF(INDEX(RelatedFeatures[First Sampling Feature Code],$A643)="","",
CONCATENATE("  - &amp;RelationID",TEXT($A643,"0000"),
" {","SamplingFeatureID:  *SamplingFeatureID",TEXT(MATCH(INDEX(RelatedFeatures[First Sampling Feature Code],$A643),SamplingFeatures[Feature Code],0),"0000"),
", RelationshipTypeCV:  ",CHAR(34),INDEX(RelatedFeatures[Relationship Type],$A643),CHAR(34),
", RelatedFeatureID: *SamplingFeatureID",TEXT(MATCH(INDEX(RelatedFeatures[Second Sampling Feature Code],$A643),SamplingFeatures[Feature Code],0),"0000"),
", SpatialOffsetID:  ",IF(INDEX(RelatedFeatures[Offset Number],$A643)="","",CONCATENATE("*SpatialOffsetID",TEXT(INDEX(RelatedFeatures[Offset Number],$A643),"0000"))),"}")))</f>
        <v>#REF!</v>
      </c>
      <c r="P643" t="e">
        <f>IF(INDEX(Methods[Method Type],$A643)="","",
CONCATENATE("  - &amp;MethodID",TEXT($A643,"0000"),
" {","MethodTypeCV:  ",CHAR(34),INDEX(Methods[Method Type],$A643),CHAR(34),
", MethodCode:  ",CHAR(34),INDEX(Methods[Method Code],$A643),CHAR(34),
", MethodName:  ",CHAR(34),INDEX(Methods[Method Name],$A643),CHAR(34),
", MethodDescription:  ",CHAR(34),INDEX(Methods[Method Description],$A643),CHAR(34),
", MethodLink:  ",CHAR(34),INDEX(Methods[Method Link],$A643),CHAR(34),
", OrganizationID: *OrganizationID",TEXT(MATCH(INDEX(Methods[Organization Name],$A643),Organizations[Organization Name],0),"0000"),"}"))</f>
        <v>#REF!</v>
      </c>
      <c r="Q643" t="e">
        <f>IF(INDEX(Variables[Variable Type],$A643)="","",
CONCATENATE("  - &amp;VariableID",TEXT($A643,"0000"),
" {","VariableTypeCV:  ",CHAR(34),INDEX(Variables[Variable Type],$A643),CHAR(34),
", VariableCode:  ",CHAR(34),INDEX(Variables[Variable Code],$A643),CHAR(34),
", VariableNameCV:  ",CHAR(34),INDEX(Variables[Variable Name],$A643),CHAR(34),
", VariableDefinition:  ",CHAR(34),INDEX(Variables[Variable Definition],$A643),CHAR(34),
", SpecciationCV:  ",CHAR(34),INDEX(Variables[Speciation],$A643),CHAR(34),
", NoDataValue:  ",CHAR(34),INDEX(Variables[No Data Value],$A643),CHAR(34),"}"))</f>
        <v>#REF!</v>
      </c>
    </row>
    <row r="644" spans="1:17" x14ac:dyDescent="0.25">
      <c r="A644">
        <v>641</v>
      </c>
      <c r="D644" t="e">
        <f>IF(INDEX(People[First Name],$A644)="","",
CONCATENATE("  - &amp;PersonID",TEXT($A644,"0000"),
" {","PersonFirstName:  ",CHAR(34),INDEX(People[First Name],$A644),CHAR(34),
", PersonMiddleName:  ",CHAR(34),INDEX(People[Middle Name],$A644),CHAR(34),
", PersonLastName:  ",CHAR(34),INDEX(People[Last Name],$A644),CHAR(34),"}"))</f>
        <v>#REF!</v>
      </c>
      <c r="E644" t="e">
        <f>IF(INDEX(Organizations[Organization Type '[CV']],$A644)="","",
CONCATENATE("  - &amp;OrganizationID",TEXT($A644,"0000"),
" {","OrganizationTypeCV:  ",CHAR(34),INDEX(Organizations[Organization Type '[CV']],$A644),CHAR(34),
", OrganizationCode:  ",CHAR(34),INDEX(Organizations[Organization Code],$A644),CHAR(34),
", OrganizationName:  ",CHAR(34),INDEX(Organizations[Organization Name],$A644),CHAR(34),
", OrganizationDescription:  ",CHAR(34),INDEX(Organizations[Organization Description],$A644),CHAR(34),
", OrganizationLink:  ",CHAR(34),INDEX(Organizations[Organization Link],$A644),CHAR(34),"}"))</f>
        <v>#REF!</v>
      </c>
      <c r="F644" t="e">
        <f>IF(INDEX(People[First Name],$A644)="","",
CONCATENATE("  - &amp;AffiliationID",TEXT($A644,"0000"),
" {PersonID: *PersonID",TEXT($A644,"0000"),
", OrganizationID: *OrganizationID",TEXT(MATCH(INDEX(People[Organization Name],$A644),Organizations[Organization Name],0),"0000"),
", IsPrimaryOrganizationContact: , AffiliationStartDate: , AffiliationEndDate: , PrimaryPhone: ",
", PrimaryEmail: ",CHAR(34),INDEX(People[Primary Email],$A644),CHAR(34),
", PrimaryAddress: ",CHAR(34),INDEX(People[Primary Address],$A644),CHAR(34),
", PersonLink: }"))</f>
        <v>#REF!</v>
      </c>
      <c r="H644" t="e">
        <f>IF(COUNTA(CitationInformation)=0,"",IF(INDEX(AuthorList[Author Name],$A644)="","",
CONCATENATE("  - &amp;AuthorListID",TEXT($A644,"0000"),
"  {CitationID: *CitationID0001",
", PersonID: *PersonID",TEXT(MATCH(INDEX(AuthorList[Author Name],$A644),People[Full Name],0),"0000"),
", AuthorOrder: ",INDEX(AuthorList[Author Number],$A644),"}")))</f>
        <v>#REF!</v>
      </c>
      <c r="K644" t="e">
        <f>IF(INDEX(SamplingFeatures[Feature Code],$A644)="","",
CONCATENATE("  - &amp;SamplingFeatureID",TEXT($A644,"0000"),
" {","SamplingFeatureUUID:  ",CHAR(34),INDEX(SamplingFeatures[Sampling Feature UUID],$A644),CHAR(34),
", SamplingFeatureTypeCV:  ",CHAR(34),INDEX(SamplingFeatures[Sampling Feature Type],$A644),CHAR(34),
", SamplingFeatureCode:  ",CHAR(34),INDEX(SamplingFeatures[Feature Code],$A644),CHAR(34),
", SamplingFeatureName:  ",CHAR(34),INDEX(SamplingFeatures[Feature Name],$A644),CHAR(34),
", SamplingFeatureDescription:  ",CHAR(34),INDEX(SamplingFeatures[Feature Description],$A644),CHAR(34),
", SamplingFeatureGeotypeCV:  ",CHAR(34),INDEX(SamplingFeatures[Feature Geo Type],$A644),CHAR(34),
", FeatureGeometry:  ",CHAR(34),INDEX(SamplingFeatures[Feature Geometry],$A644),CHAR(34),
", Elevation_m:  ",CHAR(34),INDEX(SamplingFeatures[Elevation_m],$A644),CHAR(34),
", ElevationDatumCV:  ",CHAR(34),ElevationDatum,CHAR(34),"}"))</f>
        <v>#REF!</v>
      </c>
      <c r="L644" t="e">
        <f>IF(INDEX(SamplingFeatures[Sampling Feature Type],$A644)&lt;&gt;"Site","",
CONCATENATE("  - &amp;SiteID",TEXT(SUMPRODUCT(--($L$3:$L643&lt;&gt;"")),"0000"),
" {","SamplingFeatureID:  *SamplingFeatureID",TEXT($A644,"0000"),
", SiteTypeCV:  ",CHAR(34),INDEX(Sites[Site Type],$A644),CHAR(34),
", Latitude:  ",INDEX(Sites[Latitude],$A644),
", Longitude:  ",INDEX(Sites[Longitude],$A644),
", SRSName:  ",CHAR(34),LatLonDatum,CHAR(34),"}"))</f>
        <v>#REF!</v>
      </c>
      <c r="M644" t="e">
        <f>IF(INDEX(SamplingFeatures[Sampling Feature Type],$A644)&lt;&gt;"Specimen","",
CONCATENATE("  - &amp;SpecimenID",TEXT(SUMPRODUCT(--($M$3:$M643&lt;&gt;"")),"0000"),
" {","SamplingFeatureID:  *SamplingFeatureID",TEXT($A644,"0000"),
", SpecimenTypeCV:  ",CHAR(34),INDEX(Specimens[Specimen Type],$A644),CHAR(34),
", SpecimenMediumCV:  ",INDEX(Specimens[Specimen Medium],$A644),
", IsFieldSpecimen:  ",CHAR(34),INDEX(Specimens[Is Field Specimen?],$A644),CHAR(34),"}"))</f>
        <v>#REF!</v>
      </c>
      <c r="N644" t="e">
        <f>IF(COUNTA(SpatialOffsets[])=0,"", IF(INDEX(SpatialOffsets[Spatial Offset Type],$A644)="","",
CONCATENATE("  - &amp;SpatialOffsetID",TEXT($A644,"0000"),
" {","SpatialOffsetTypeCV:  ",CHAR(34),INDEX(SpatialOffsets[Spatial Offset Type],$A644),CHAR(34),
", Offset1Value:  ",INDEX(SpatialOffsets[Offset 1 Value],$A644),
", Offset1UnitID:  ",CHAR(34),INDEX(SpatialOffsets[Offset 1 Unit],$A644),CHAR(34),
", Offset2Value:  ",INDEX(SpatialOffsets[Offset 2 Value],$A644),
", Offset2UnitID:  ",CHAR(34),INDEX(SpatialOffsets[Offset 2 Unit],$A644),CHAR(34),
", Offset3Value:  ",INDEX(SpatialOffsets[Offset 3 Value],$A644),
", Offset3UnitID:  ",CHAR(34),INDEX(SpatialOffsets[Offset 3 Unit],$A644),CHAR(34),,"}")))</f>
        <v>#REF!</v>
      </c>
      <c r="O644" t="e">
        <f>IF(COUNTA(RelatedFeatures[])=0,"", IF(INDEX(RelatedFeatures[First Sampling Feature Code],$A644)="","",
CONCATENATE("  - &amp;RelationID",TEXT($A644,"0000"),
" {","SamplingFeatureID:  *SamplingFeatureID",TEXT(MATCH(INDEX(RelatedFeatures[First Sampling Feature Code],$A644),SamplingFeatures[Feature Code],0),"0000"),
", RelationshipTypeCV:  ",CHAR(34),INDEX(RelatedFeatures[Relationship Type],$A644),CHAR(34),
", RelatedFeatureID: *SamplingFeatureID",TEXT(MATCH(INDEX(RelatedFeatures[Second Sampling Feature Code],$A644),SamplingFeatures[Feature Code],0),"0000"),
", SpatialOffsetID:  ",IF(INDEX(RelatedFeatures[Offset Number],$A644)="","",CONCATENATE("*SpatialOffsetID",TEXT(INDEX(RelatedFeatures[Offset Number],$A644),"0000"))),"}")))</f>
        <v>#REF!</v>
      </c>
      <c r="P644" t="e">
        <f>IF(INDEX(Methods[Method Type],$A644)="","",
CONCATENATE("  - &amp;MethodID",TEXT($A644,"0000"),
" {","MethodTypeCV:  ",CHAR(34),INDEX(Methods[Method Type],$A644),CHAR(34),
", MethodCode:  ",CHAR(34),INDEX(Methods[Method Code],$A644),CHAR(34),
", MethodName:  ",CHAR(34),INDEX(Methods[Method Name],$A644),CHAR(34),
", MethodDescription:  ",CHAR(34),INDEX(Methods[Method Description],$A644),CHAR(34),
", MethodLink:  ",CHAR(34),INDEX(Methods[Method Link],$A644),CHAR(34),
", OrganizationID: *OrganizationID",TEXT(MATCH(INDEX(Methods[Organization Name],$A644),Organizations[Organization Name],0),"0000"),"}"))</f>
        <v>#REF!</v>
      </c>
      <c r="Q644" t="e">
        <f>IF(INDEX(Variables[Variable Type],$A644)="","",
CONCATENATE("  - &amp;VariableID",TEXT($A644,"0000"),
" {","VariableTypeCV:  ",CHAR(34),INDEX(Variables[Variable Type],$A644),CHAR(34),
", VariableCode:  ",CHAR(34),INDEX(Variables[Variable Code],$A644),CHAR(34),
", VariableNameCV:  ",CHAR(34),INDEX(Variables[Variable Name],$A644),CHAR(34),
", VariableDefinition:  ",CHAR(34),INDEX(Variables[Variable Definition],$A644),CHAR(34),
", SpecciationCV:  ",CHAR(34),INDEX(Variables[Speciation],$A644),CHAR(34),
", NoDataValue:  ",CHAR(34),INDEX(Variables[No Data Value],$A644),CHAR(34),"}"))</f>
        <v>#REF!</v>
      </c>
    </row>
    <row r="645" spans="1:17" x14ac:dyDescent="0.25">
      <c r="A645">
        <v>642</v>
      </c>
      <c r="D645" t="e">
        <f>IF(INDEX(People[First Name],$A645)="","",
CONCATENATE("  - &amp;PersonID",TEXT($A645,"0000"),
" {","PersonFirstName:  ",CHAR(34),INDEX(People[First Name],$A645),CHAR(34),
", PersonMiddleName:  ",CHAR(34),INDEX(People[Middle Name],$A645),CHAR(34),
", PersonLastName:  ",CHAR(34),INDEX(People[Last Name],$A645),CHAR(34),"}"))</f>
        <v>#REF!</v>
      </c>
      <c r="E645" t="e">
        <f>IF(INDEX(Organizations[Organization Type '[CV']],$A645)="","",
CONCATENATE("  - &amp;OrganizationID",TEXT($A645,"0000"),
" {","OrganizationTypeCV:  ",CHAR(34),INDEX(Organizations[Organization Type '[CV']],$A645),CHAR(34),
", OrganizationCode:  ",CHAR(34),INDEX(Organizations[Organization Code],$A645),CHAR(34),
", OrganizationName:  ",CHAR(34),INDEX(Organizations[Organization Name],$A645),CHAR(34),
", OrganizationDescription:  ",CHAR(34),INDEX(Organizations[Organization Description],$A645),CHAR(34),
", OrganizationLink:  ",CHAR(34),INDEX(Organizations[Organization Link],$A645),CHAR(34),"}"))</f>
        <v>#REF!</v>
      </c>
      <c r="F645" t="e">
        <f>IF(INDEX(People[First Name],$A645)="","",
CONCATENATE("  - &amp;AffiliationID",TEXT($A645,"0000"),
" {PersonID: *PersonID",TEXT($A645,"0000"),
", OrganizationID: *OrganizationID",TEXT(MATCH(INDEX(People[Organization Name],$A645),Organizations[Organization Name],0),"0000"),
", IsPrimaryOrganizationContact: , AffiliationStartDate: , AffiliationEndDate: , PrimaryPhone: ",
", PrimaryEmail: ",CHAR(34),INDEX(People[Primary Email],$A645),CHAR(34),
", PrimaryAddress: ",CHAR(34),INDEX(People[Primary Address],$A645),CHAR(34),
", PersonLink: }"))</f>
        <v>#REF!</v>
      </c>
      <c r="H645" t="e">
        <f>IF(COUNTA(CitationInformation)=0,"",IF(INDEX(AuthorList[Author Name],$A645)="","",
CONCATENATE("  - &amp;AuthorListID",TEXT($A645,"0000"),
"  {CitationID: *CitationID0001",
", PersonID: *PersonID",TEXT(MATCH(INDEX(AuthorList[Author Name],$A645),People[Full Name],0),"0000"),
", AuthorOrder: ",INDEX(AuthorList[Author Number],$A645),"}")))</f>
        <v>#REF!</v>
      </c>
      <c r="K645" t="e">
        <f>IF(INDEX(SamplingFeatures[Feature Code],$A645)="","",
CONCATENATE("  - &amp;SamplingFeatureID",TEXT($A645,"0000"),
" {","SamplingFeatureUUID:  ",CHAR(34),INDEX(SamplingFeatures[Sampling Feature UUID],$A645),CHAR(34),
", SamplingFeatureTypeCV:  ",CHAR(34),INDEX(SamplingFeatures[Sampling Feature Type],$A645),CHAR(34),
", SamplingFeatureCode:  ",CHAR(34),INDEX(SamplingFeatures[Feature Code],$A645),CHAR(34),
", SamplingFeatureName:  ",CHAR(34),INDEX(SamplingFeatures[Feature Name],$A645),CHAR(34),
", SamplingFeatureDescription:  ",CHAR(34),INDEX(SamplingFeatures[Feature Description],$A645),CHAR(34),
", SamplingFeatureGeotypeCV:  ",CHAR(34),INDEX(SamplingFeatures[Feature Geo Type],$A645),CHAR(34),
", FeatureGeometry:  ",CHAR(34),INDEX(SamplingFeatures[Feature Geometry],$A645),CHAR(34),
", Elevation_m:  ",CHAR(34),INDEX(SamplingFeatures[Elevation_m],$A645),CHAR(34),
", ElevationDatumCV:  ",CHAR(34),ElevationDatum,CHAR(34),"}"))</f>
        <v>#REF!</v>
      </c>
      <c r="L645" t="e">
        <f>IF(INDEX(SamplingFeatures[Sampling Feature Type],$A645)&lt;&gt;"Site","",
CONCATENATE("  - &amp;SiteID",TEXT(SUMPRODUCT(--($L$3:$L644&lt;&gt;"")),"0000"),
" {","SamplingFeatureID:  *SamplingFeatureID",TEXT($A645,"0000"),
", SiteTypeCV:  ",CHAR(34),INDEX(Sites[Site Type],$A645),CHAR(34),
", Latitude:  ",INDEX(Sites[Latitude],$A645),
", Longitude:  ",INDEX(Sites[Longitude],$A645),
", SRSName:  ",CHAR(34),LatLonDatum,CHAR(34),"}"))</f>
        <v>#REF!</v>
      </c>
      <c r="M645" t="e">
        <f>IF(INDEX(SamplingFeatures[Sampling Feature Type],$A645)&lt;&gt;"Specimen","",
CONCATENATE("  - &amp;SpecimenID",TEXT(SUMPRODUCT(--($M$3:$M644&lt;&gt;"")),"0000"),
" {","SamplingFeatureID:  *SamplingFeatureID",TEXT($A645,"0000"),
", SpecimenTypeCV:  ",CHAR(34),INDEX(Specimens[Specimen Type],$A645),CHAR(34),
", SpecimenMediumCV:  ",INDEX(Specimens[Specimen Medium],$A645),
", IsFieldSpecimen:  ",CHAR(34),INDEX(Specimens[Is Field Specimen?],$A645),CHAR(34),"}"))</f>
        <v>#REF!</v>
      </c>
      <c r="N645" t="e">
        <f>IF(COUNTA(SpatialOffsets[])=0,"", IF(INDEX(SpatialOffsets[Spatial Offset Type],$A645)="","",
CONCATENATE("  - &amp;SpatialOffsetID",TEXT($A645,"0000"),
" {","SpatialOffsetTypeCV:  ",CHAR(34),INDEX(SpatialOffsets[Spatial Offset Type],$A645),CHAR(34),
", Offset1Value:  ",INDEX(SpatialOffsets[Offset 1 Value],$A645),
", Offset1UnitID:  ",CHAR(34),INDEX(SpatialOffsets[Offset 1 Unit],$A645),CHAR(34),
", Offset2Value:  ",INDEX(SpatialOffsets[Offset 2 Value],$A645),
", Offset2UnitID:  ",CHAR(34),INDEX(SpatialOffsets[Offset 2 Unit],$A645),CHAR(34),
", Offset3Value:  ",INDEX(SpatialOffsets[Offset 3 Value],$A645),
", Offset3UnitID:  ",CHAR(34),INDEX(SpatialOffsets[Offset 3 Unit],$A645),CHAR(34),,"}")))</f>
        <v>#REF!</v>
      </c>
      <c r="O645" t="e">
        <f>IF(COUNTA(RelatedFeatures[])=0,"", IF(INDEX(RelatedFeatures[First Sampling Feature Code],$A645)="","",
CONCATENATE("  - &amp;RelationID",TEXT($A645,"0000"),
" {","SamplingFeatureID:  *SamplingFeatureID",TEXT(MATCH(INDEX(RelatedFeatures[First Sampling Feature Code],$A645),SamplingFeatures[Feature Code],0),"0000"),
", RelationshipTypeCV:  ",CHAR(34),INDEX(RelatedFeatures[Relationship Type],$A645),CHAR(34),
", RelatedFeatureID: *SamplingFeatureID",TEXT(MATCH(INDEX(RelatedFeatures[Second Sampling Feature Code],$A645),SamplingFeatures[Feature Code],0),"0000"),
", SpatialOffsetID:  ",IF(INDEX(RelatedFeatures[Offset Number],$A645)="","",CONCATENATE("*SpatialOffsetID",TEXT(INDEX(RelatedFeatures[Offset Number],$A645),"0000"))),"}")))</f>
        <v>#REF!</v>
      </c>
      <c r="P645" t="e">
        <f>IF(INDEX(Methods[Method Type],$A645)="","",
CONCATENATE("  - &amp;MethodID",TEXT($A645,"0000"),
" {","MethodTypeCV:  ",CHAR(34),INDEX(Methods[Method Type],$A645),CHAR(34),
", MethodCode:  ",CHAR(34),INDEX(Methods[Method Code],$A645),CHAR(34),
", MethodName:  ",CHAR(34),INDEX(Methods[Method Name],$A645),CHAR(34),
", MethodDescription:  ",CHAR(34),INDEX(Methods[Method Description],$A645),CHAR(34),
", MethodLink:  ",CHAR(34),INDEX(Methods[Method Link],$A645),CHAR(34),
", OrganizationID: *OrganizationID",TEXT(MATCH(INDEX(Methods[Organization Name],$A645),Organizations[Organization Name],0),"0000"),"}"))</f>
        <v>#REF!</v>
      </c>
      <c r="Q645" t="e">
        <f>IF(INDEX(Variables[Variable Type],$A645)="","",
CONCATENATE("  - &amp;VariableID",TEXT($A645,"0000"),
" {","VariableTypeCV:  ",CHAR(34),INDEX(Variables[Variable Type],$A645),CHAR(34),
", VariableCode:  ",CHAR(34),INDEX(Variables[Variable Code],$A645),CHAR(34),
", VariableNameCV:  ",CHAR(34),INDEX(Variables[Variable Name],$A645),CHAR(34),
", VariableDefinition:  ",CHAR(34),INDEX(Variables[Variable Definition],$A645),CHAR(34),
", SpecciationCV:  ",CHAR(34),INDEX(Variables[Speciation],$A645),CHAR(34),
", NoDataValue:  ",CHAR(34),INDEX(Variables[No Data Value],$A645),CHAR(34),"}"))</f>
        <v>#REF!</v>
      </c>
    </row>
    <row r="646" spans="1:17" x14ac:dyDescent="0.25">
      <c r="A646">
        <v>643</v>
      </c>
      <c r="D646" t="e">
        <f>IF(INDEX(People[First Name],$A646)="","",
CONCATENATE("  - &amp;PersonID",TEXT($A646,"0000"),
" {","PersonFirstName:  ",CHAR(34),INDEX(People[First Name],$A646),CHAR(34),
", PersonMiddleName:  ",CHAR(34),INDEX(People[Middle Name],$A646),CHAR(34),
", PersonLastName:  ",CHAR(34),INDEX(People[Last Name],$A646),CHAR(34),"}"))</f>
        <v>#REF!</v>
      </c>
      <c r="E646" t="e">
        <f>IF(INDEX(Organizations[Organization Type '[CV']],$A646)="","",
CONCATENATE("  - &amp;OrganizationID",TEXT($A646,"0000"),
" {","OrganizationTypeCV:  ",CHAR(34),INDEX(Organizations[Organization Type '[CV']],$A646),CHAR(34),
", OrganizationCode:  ",CHAR(34),INDEX(Organizations[Organization Code],$A646),CHAR(34),
", OrganizationName:  ",CHAR(34),INDEX(Organizations[Organization Name],$A646),CHAR(34),
", OrganizationDescription:  ",CHAR(34),INDEX(Organizations[Organization Description],$A646),CHAR(34),
", OrganizationLink:  ",CHAR(34),INDEX(Organizations[Organization Link],$A646),CHAR(34),"}"))</f>
        <v>#REF!</v>
      </c>
      <c r="F646" t="e">
        <f>IF(INDEX(People[First Name],$A646)="","",
CONCATENATE("  - &amp;AffiliationID",TEXT($A646,"0000"),
" {PersonID: *PersonID",TEXT($A646,"0000"),
", OrganizationID: *OrganizationID",TEXT(MATCH(INDEX(People[Organization Name],$A646),Organizations[Organization Name],0),"0000"),
", IsPrimaryOrganizationContact: , AffiliationStartDate: , AffiliationEndDate: , PrimaryPhone: ",
", PrimaryEmail: ",CHAR(34),INDEX(People[Primary Email],$A646),CHAR(34),
", PrimaryAddress: ",CHAR(34),INDEX(People[Primary Address],$A646),CHAR(34),
", PersonLink: }"))</f>
        <v>#REF!</v>
      </c>
      <c r="H646" t="e">
        <f>IF(COUNTA(CitationInformation)=0,"",IF(INDEX(AuthorList[Author Name],$A646)="","",
CONCATENATE("  - &amp;AuthorListID",TEXT($A646,"0000"),
"  {CitationID: *CitationID0001",
", PersonID: *PersonID",TEXT(MATCH(INDEX(AuthorList[Author Name],$A646),People[Full Name],0),"0000"),
", AuthorOrder: ",INDEX(AuthorList[Author Number],$A646),"}")))</f>
        <v>#REF!</v>
      </c>
      <c r="K646" t="e">
        <f>IF(INDEX(SamplingFeatures[Feature Code],$A646)="","",
CONCATENATE("  - &amp;SamplingFeatureID",TEXT($A646,"0000"),
" {","SamplingFeatureUUID:  ",CHAR(34),INDEX(SamplingFeatures[Sampling Feature UUID],$A646),CHAR(34),
", SamplingFeatureTypeCV:  ",CHAR(34),INDEX(SamplingFeatures[Sampling Feature Type],$A646),CHAR(34),
", SamplingFeatureCode:  ",CHAR(34),INDEX(SamplingFeatures[Feature Code],$A646),CHAR(34),
", SamplingFeatureName:  ",CHAR(34),INDEX(SamplingFeatures[Feature Name],$A646),CHAR(34),
", SamplingFeatureDescription:  ",CHAR(34),INDEX(SamplingFeatures[Feature Description],$A646),CHAR(34),
", SamplingFeatureGeotypeCV:  ",CHAR(34),INDEX(SamplingFeatures[Feature Geo Type],$A646),CHAR(34),
", FeatureGeometry:  ",CHAR(34),INDEX(SamplingFeatures[Feature Geometry],$A646),CHAR(34),
", Elevation_m:  ",CHAR(34),INDEX(SamplingFeatures[Elevation_m],$A646),CHAR(34),
", ElevationDatumCV:  ",CHAR(34),ElevationDatum,CHAR(34),"}"))</f>
        <v>#REF!</v>
      </c>
      <c r="L646" t="e">
        <f>IF(INDEX(SamplingFeatures[Sampling Feature Type],$A646)&lt;&gt;"Site","",
CONCATENATE("  - &amp;SiteID",TEXT(SUMPRODUCT(--($L$3:$L645&lt;&gt;"")),"0000"),
" {","SamplingFeatureID:  *SamplingFeatureID",TEXT($A646,"0000"),
", SiteTypeCV:  ",CHAR(34),INDEX(Sites[Site Type],$A646),CHAR(34),
", Latitude:  ",INDEX(Sites[Latitude],$A646),
", Longitude:  ",INDEX(Sites[Longitude],$A646),
", SRSName:  ",CHAR(34),LatLonDatum,CHAR(34),"}"))</f>
        <v>#REF!</v>
      </c>
      <c r="M646" t="e">
        <f>IF(INDEX(SamplingFeatures[Sampling Feature Type],$A646)&lt;&gt;"Specimen","",
CONCATENATE("  - &amp;SpecimenID",TEXT(SUMPRODUCT(--($M$3:$M645&lt;&gt;"")),"0000"),
" {","SamplingFeatureID:  *SamplingFeatureID",TEXT($A646,"0000"),
", SpecimenTypeCV:  ",CHAR(34),INDEX(Specimens[Specimen Type],$A646),CHAR(34),
", SpecimenMediumCV:  ",INDEX(Specimens[Specimen Medium],$A646),
", IsFieldSpecimen:  ",CHAR(34),INDEX(Specimens[Is Field Specimen?],$A646),CHAR(34),"}"))</f>
        <v>#REF!</v>
      </c>
      <c r="N646" t="e">
        <f>IF(COUNTA(SpatialOffsets[])=0,"", IF(INDEX(SpatialOffsets[Spatial Offset Type],$A646)="","",
CONCATENATE("  - &amp;SpatialOffsetID",TEXT($A646,"0000"),
" {","SpatialOffsetTypeCV:  ",CHAR(34),INDEX(SpatialOffsets[Spatial Offset Type],$A646),CHAR(34),
", Offset1Value:  ",INDEX(SpatialOffsets[Offset 1 Value],$A646),
", Offset1UnitID:  ",CHAR(34),INDEX(SpatialOffsets[Offset 1 Unit],$A646),CHAR(34),
", Offset2Value:  ",INDEX(SpatialOffsets[Offset 2 Value],$A646),
", Offset2UnitID:  ",CHAR(34),INDEX(SpatialOffsets[Offset 2 Unit],$A646),CHAR(34),
", Offset3Value:  ",INDEX(SpatialOffsets[Offset 3 Value],$A646),
", Offset3UnitID:  ",CHAR(34),INDEX(SpatialOffsets[Offset 3 Unit],$A646),CHAR(34),,"}")))</f>
        <v>#REF!</v>
      </c>
      <c r="O646" t="e">
        <f>IF(COUNTA(RelatedFeatures[])=0,"", IF(INDEX(RelatedFeatures[First Sampling Feature Code],$A646)="","",
CONCATENATE("  - &amp;RelationID",TEXT($A646,"0000"),
" {","SamplingFeatureID:  *SamplingFeatureID",TEXT(MATCH(INDEX(RelatedFeatures[First Sampling Feature Code],$A646),SamplingFeatures[Feature Code],0),"0000"),
", RelationshipTypeCV:  ",CHAR(34),INDEX(RelatedFeatures[Relationship Type],$A646),CHAR(34),
", RelatedFeatureID: *SamplingFeatureID",TEXT(MATCH(INDEX(RelatedFeatures[Second Sampling Feature Code],$A646),SamplingFeatures[Feature Code],0),"0000"),
", SpatialOffsetID:  ",IF(INDEX(RelatedFeatures[Offset Number],$A646)="","",CONCATENATE("*SpatialOffsetID",TEXT(INDEX(RelatedFeatures[Offset Number],$A646),"0000"))),"}")))</f>
        <v>#REF!</v>
      </c>
      <c r="P646" t="e">
        <f>IF(INDEX(Methods[Method Type],$A646)="","",
CONCATENATE("  - &amp;MethodID",TEXT($A646,"0000"),
" {","MethodTypeCV:  ",CHAR(34),INDEX(Methods[Method Type],$A646),CHAR(34),
", MethodCode:  ",CHAR(34),INDEX(Methods[Method Code],$A646),CHAR(34),
", MethodName:  ",CHAR(34),INDEX(Methods[Method Name],$A646),CHAR(34),
", MethodDescription:  ",CHAR(34),INDEX(Methods[Method Description],$A646),CHAR(34),
", MethodLink:  ",CHAR(34),INDEX(Methods[Method Link],$A646),CHAR(34),
", OrganizationID: *OrganizationID",TEXT(MATCH(INDEX(Methods[Organization Name],$A646),Organizations[Organization Name],0),"0000"),"}"))</f>
        <v>#REF!</v>
      </c>
      <c r="Q646" t="e">
        <f>IF(INDEX(Variables[Variable Type],$A646)="","",
CONCATENATE("  - &amp;VariableID",TEXT($A646,"0000"),
" {","VariableTypeCV:  ",CHAR(34),INDEX(Variables[Variable Type],$A646),CHAR(34),
", VariableCode:  ",CHAR(34),INDEX(Variables[Variable Code],$A646),CHAR(34),
", VariableNameCV:  ",CHAR(34),INDEX(Variables[Variable Name],$A646),CHAR(34),
", VariableDefinition:  ",CHAR(34),INDEX(Variables[Variable Definition],$A646),CHAR(34),
", SpecciationCV:  ",CHAR(34),INDEX(Variables[Speciation],$A646),CHAR(34),
", NoDataValue:  ",CHAR(34),INDEX(Variables[No Data Value],$A646),CHAR(34),"}"))</f>
        <v>#REF!</v>
      </c>
    </row>
    <row r="647" spans="1:17" x14ac:dyDescent="0.25">
      <c r="A647">
        <v>644</v>
      </c>
      <c r="D647" t="e">
        <f>IF(INDEX(People[First Name],$A647)="","",
CONCATENATE("  - &amp;PersonID",TEXT($A647,"0000"),
" {","PersonFirstName:  ",CHAR(34),INDEX(People[First Name],$A647),CHAR(34),
", PersonMiddleName:  ",CHAR(34),INDEX(People[Middle Name],$A647),CHAR(34),
", PersonLastName:  ",CHAR(34),INDEX(People[Last Name],$A647),CHAR(34),"}"))</f>
        <v>#REF!</v>
      </c>
      <c r="E647" t="e">
        <f>IF(INDEX(Organizations[Organization Type '[CV']],$A647)="","",
CONCATENATE("  - &amp;OrganizationID",TEXT($A647,"0000"),
" {","OrganizationTypeCV:  ",CHAR(34),INDEX(Organizations[Organization Type '[CV']],$A647),CHAR(34),
", OrganizationCode:  ",CHAR(34),INDEX(Organizations[Organization Code],$A647),CHAR(34),
", OrganizationName:  ",CHAR(34),INDEX(Organizations[Organization Name],$A647),CHAR(34),
", OrganizationDescription:  ",CHAR(34),INDEX(Organizations[Organization Description],$A647),CHAR(34),
", OrganizationLink:  ",CHAR(34),INDEX(Organizations[Organization Link],$A647),CHAR(34),"}"))</f>
        <v>#REF!</v>
      </c>
      <c r="F647" t="e">
        <f>IF(INDEX(People[First Name],$A647)="","",
CONCATENATE("  - &amp;AffiliationID",TEXT($A647,"0000"),
" {PersonID: *PersonID",TEXT($A647,"0000"),
", OrganizationID: *OrganizationID",TEXT(MATCH(INDEX(People[Organization Name],$A647),Organizations[Organization Name],0),"0000"),
", IsPrimaryOrganizationContact: , AffiliationStartDate: , AffiliationEndDate: , PrimaryPhone: ",
", PrimaryEmail: ",CHAR(34),INDEX(People[Primary Email],$A647),CHAR(34),
", PrimaryAddress: ",CHAR(34),INDEX(People[Primary Address],$A647),CHAR(34),
", PersonLink: }"))</f>
        <v>#REF!</v>
      </c>
      <c r="H647" t="e">
        <f>IF(COUNTA(CitationInformation)=0,"",IF(INDEX(AuthorList[Author Name],$A647)="","",
CONCATENATE("  - &amp;AuthorListID",TEXT($A647,"0000"),
"  {CitationID: *CitationID0001",
", PersonID: *PersonID",TEXT(MATCH(INDEX(AuthorList[Author Name],$A647),People[Full Name],0),"0000"),
", AuthorOrder: ",INDEX(AuthorList[Author Number],$A647),"}")))</f>
        <v>#REF!</v>
      </c>
      <c r="K647" t="e">
        <f>IF(INDEX(SamplingFeatures[Feature Code],$A647)="","",
CONCATENATE("  - &amp;SamplingFeatureID",TEXT($A647,"0000"),
" {","SamplingFeatureUUID:  ",CHAR(34),INDEX(SamplingFeatures[Sampling Feature UUID],$A647),CHAR(34),
", SamplingFeatureTypeCV:  ",CHAR(34),INDEX(SamplingFeatures[Sampling Feature Type],$A647),CHAR(34),
", SamplingFeatureCode:  ",CHAR(34),INDEX(SamplingFeatures[Feature Code],$A647),CHAR(34),
", SamplingFeatureName:  ",CHAR(34),INDEX(SamplingFeatures[Feature Name],$A647),CHAR(34),
", SamplingFeatureDescription:  ",CHAR(34),INDEX(SamplingFeatures[Feature Description],$A647),CHAR(34),
", SamplingFeatureGeotypeCV:  ",CHAR(34),INDEX(SamplingFeatures[Feature Geo Type],$A647),CHAR(34),
", FeatureGeometry:  ",CHAR(34),INDEX(SamplingFeatures[Feature Geometry],$A647),CHAR(34),
", Elevation_m:  ",CHAR(34),INDEX(SamplingFeatures[Elevation_m],$A647),CHAR(34),
", ElevationDatumCV:  ",CHAR(34),ElevationDatum,CHAR(34),"}"))</f>
        <v>#REF!</v>
      </c>
      <c r="L647" t="e">
        <f>IF(INDEX(SamplingFeatures[Sampling Feature Type],$A647)&lt;&gt;"Site","",
CONCATENATE("  - &amp;SiteID",TEXT(SUMPRODUCT(--($L$3:$L646&lt;&gt;"")),"0000"),
" {","SamplingFeatureID:  *SamplingFeatureID",TEXT($A647,"0000"),
", SiteTypeCV:  ",CHAR(34),INDEX(Sites[Site Type],$A647),CHAR(34),
", Latitude:  ",INDEX(Sites[Latitude],$A647),
", Longitude:  ",INDEX(Sites[Longitude],$A647),
", SRSName:  ",CHAR(34),LatLonDatum,CHAR(34),"}"))</f>
        <v>#REF!</v>
      </c>
      <c r="M647" t="e">
        <f>IF(INDEX(SamplingFeatures[Sampling Feature Type],$A647)&lt;&gt;"Specimen","",
CONCATENATE("  - &amp;SpecimenID",TEXT(SUMPRODUCT(--($M$3:$M646&lt;&gt;"")),"0000"),
" {","SamplingFeatureID:  *SamplingFeatureID",TEXT($A647,"0000"),
", SpecimenTypeCV:  ",CHAR(34),INDEX(Specimens[Specimen Type],$A647),CHAR(34),
", SpecimenMediumCV:  ",INDEX(Specimens[Specimen Medium],$A647),
", IsFieldSpecimen:  ",CHAR(34),INDEX(Specimens[Is Field Specimen?],$A647),CHAR(34),"}"))</f>
        <v>#REF!</v>
      </c>
      <c r="N647" t="e">
        <f>IF(COUNTA(SpatialOffsets[])=0,"", IF(INDEX(SpatialOffsets[Spatial Offset Type],$A647)="","",
CONCATENATE("  - &amp;SpatialOffsetID",TEXT($A647,"0000"),
" {","SpatialOffsetTypeCV:  ",CHAR(34),INDEX(SpatialOffsets[Spatial Offset Type],$A647),CHAR(34),
", Offset1Value:  ",INDEX(SpatialOffsets[Offset 1 Value],$A647),
", Offset1UnitID:  ",CHAR(34),INDEX(SpatialOffsets[Offset 1 Unit],$A647),CHAR(34),
", Offset2Value:  ",INDEX(SpatialOffsets[Offset 2 Value],$A647),
", Offset2UnitID:  ",CHAR(34),INDEX(SpatialOffsets[Offset 2 Unit],$A647),CHAR(34),
", Offset3Value:  ",INDEX(SpatialOffsets[Offset 3 Value],$A647),
", Offset3UnitID:  ",CHAR(34),INDEX(SpatialOffsets[Offset 3 Unit],$A647),CHAR(34),,"}")))</f>
        <v>#REF!</v>
      </c>
      <c r="O647" t="e">
        <f>IF(COUNTA(RelatedFeatures[])=0,"", IF(INDEX(RelatedFeatures[First Sampling Feature Code],$A647)="","",
CONCATENATE("  - &amp;RelationID",TEXT($A647,"0000"),
" {","SamplingFeatureID:  *SamplingFeatureID",TEXT(MATCH(INDEX(RelatedFeatures[First Sampling Feature Code],$A647),SamplingFeatures[Feature Code],0),"0000"),
", RelationshipTypeCV:  ",CHAR(34),INDEX(RelatedFeatures[Relationship Type],$A647),CHAR(34),
", RelatedFeatureID: *SamplingFeatureID",TEXT(MATCH(INDEX(RelatedFeatures[Second Sampling Feature Code],$A647),SamplingFeatures[Feature Code],0),"0000"),
", SpatialOffsetID:  ",IF(INDEX(RelatedFeatures[Offset Number],$A647)="","",CONCATENATE("*SpatialOffsetID",TEXT(INDEX(RelatedFeatures[Offset Number],$A647),"0000"))),"}")))</f>
        <v>#REF!</v>
      </c>
      <c r="P647" t="e">
        <f>IF(INDEX(Methods[Method Type],$A647)="","",
CONCATENATE("  - &amp;MethodID",TEXT($A647,"0000"),
" {","MethodTypeCV:  ",CHAR(34),INDEX(Methods[Method Type],$A647),CHAR(34),
", MethodCode:  ",CHAR(34),INDEX(Methods[Method Code],$A647),CHAR(34),
", MethodName:  ",CHAR(34),INDEX(Methods[Method Name],$A647),CHAR(34),
", MethodDescription:  ",CHAR(34),INDEX(Methods[Method Description],$A647),CHAR(34),
", MethodLink:  ",CHAR(34),INDEX(Methods[Method Link],$A647),CHAR(34),
", OrganizationID: *OrganizationID",TEXT(MATCH(INDEX(Methods[Organization Name],$A647),Organizations[Organization Name],0),"0000"),"}"))</f>
        <v>#REF!</v>
      </c>
      <c r="Q647" t="e">
        <f>IF(INDEX(Variables[Variable Type],$A647)="","",
CONCATENATE("  - &amp;VariableID",TEXT($A647,"0000"),
" {","VariableTypeCV:  ",CHAR(34),INDEX(Variables[Variable Type],$A647),CHAR(34),
", VariableCode:  ",CHAR(34),INDEX(Variables[Variable Code],$A647),CHAR(34),
", VariableNameCV:  ",CHAR(34),INDEX(Variables[Variable Name],$A647),CHAR(34),
", VariableDefinition:  ",CHAR(34),INDEX(Variables[Variable Definition],$A647),CHAR(34),
", SpecciationCV:  ",CHAR(34),INDEX(Variables[Speciation],$A647),CHAR(34),
", NoDataValue:  ",CHAR(34),INDEX(Variables[No Data Value],$A647),CHAR(34),"}"))</f>
        <v>#REF!</v>
      </c>
    </row>
    <row r="648" spans="1:17" x14ac:dyDescent="0.25">
      <c r="A648">
        <v>645</v>
      </c>
      <c r="D648" t="e">
        <f>IF(INDEX(People[First Name],$A648)="","",
CONCATENATE("  - &amp;PersonID",TEXT($A648,"0000"),
" {","PersonFirstName:  ",CHAR(34),INDEX(People[First Name],$A648),CHAR(34),
", PersonMiddleName:  ",CHAR(34),INDEX(People[Middle Name],$A648),CHAR(34),
", PersonLastName:  ",CHAR(34),INDEX(People[Last Name],$A648),CHAR(34),"}"))</f>
        <v>#REF!</v>
      </c>
      <c r="E648" t="e">
        <f>IF(INDEX(Organizations[Organization Type '[CV']],$A648)="","",
CONCATENATE("  - &amp;OrganizationID",TEXT($A648,"0000"),
" {","OrganizationTypeCV:  ",CHAR(34),INDEX(Organizations[Organization Type '[CV']],$A648),CHAR(34),
", OrganizationCode:  ",CHAR(34),INDEX(Organizations[Organization Code],$A648),CHAR(34),
", OrganizationName:  ",CHAR(34),INDEX(Organizations[Organization Name],$A648),CHAR(34),
", OrganizationDescription:  ",CHAR(34),INDEX(Organizations[Organization Description],$A648),CHAR(34),
", OrganizationLink:  ",CHAR(34),INDEX(Organizations[Organization Link],$A648),CHAR(34),"}"))</f>
        <v>#REF!</v>
      </c>
      <c r="F648" t="e">
        <f>IF(INDEX(People[First Name],$A648)="","",
CONCATENATE("  - &amp;AffiliationID",TEXT($A648,"0000"),
" {PersonID: *PersonID",TEXT($A648,"0000"),
", OrganizationID: *OrganizationID",TEXT(MATCH(INDEX(People[Organization Name],$A648),Organizations[Organization Name],0),"0000"),
", IsPrimaryOrganizationContact: , AffiliationStartDate: , AffiliationEndDate: , PrimaryPhone: ",
", PrimaryEmail: ",CHAR(34),INDEX(People[Primary Email],$A648),CHAR(34),
", PrimaryAddress: ",CHAR(34),INDEX(People[Primary Address],$A648),CHAR(34),
", PersonLink: }"))</f>
        <v>#REF!</v>
      </c>
      <c r="H648" t="e">
        <f>IF(COUNTA(CitationInformation)=0,"",IF(INDEX(AuthorList[Author Name],$A648)="","",
CONCATENATE("  - &amp;AuthorListID",TEXT($A648,"0000"),
"  {CitationID: *CitationID0001",
", PersonID: *PersonID",TEXT(MATCH(INDEX(AuthorList[Author Name],$A648),People[Full Name],0),"0000"),
", AuthorOrder: ",INDEX(AuthorList[Author Number],$A648),"}")))</f>
        <v>#REF!</v>
      </c>
      <c r="K648" t="e">
        <f>IF(INDEX(SamplingFeatures[Feature Code],$A648)="","",
CONCATENATE("  - &amp;SamplingFeatureID",TEXT($A648,"0000"),
" {","SamplingFeatureUUID:  ",CHAR(34),INDEX(SamplingFeatures[Sampling Feature UUID],$A648),CHAR(34),
", SamplingFeatureTypeCV:  ",CHAR(34),INDEX(SamplingFeatures[Sampling Feature Type],$A648),CHAR(34),
", SamplingFeatureCode:  ",CHAR(34),INDEX(SamplingFeatures[Feature Code],$A648),CHAR(34),
", SamplingFeatureName:  ",CHAR(34),INDEX(SamplingFeatures[Feature Name],$A648),CHAR(34),
", SamplingFeatureDescription:  ",CHAR(34),INDEX(SamplingFeatures[Feature Description],$A648),CHAR(34),
", SamplingFeatureGeotypeCV:  ",CHAR(34),INDEX(SamplingFeatures[Feature Geo Type],$A648),CHAR(34),
", FeatureGeometry:  ",CHAR(34),INDEX(SamplingFeatures[Feature Geometry],$A648),CHAR(34),
", Elevation_m:  ",CHAR(34),INDEX(SamplingFeatures[Elevation_m],$A648),CHAR(34),
", ElevationDatumCV:  ",CHAR(34),ElevationDatum,CHAR(34),"}"))</f>
        <v>#REF!</v>
      </c>
      <c r="L648" t="e">
        <f>IF(INDEX(SamplingFeatures[Sampling Feature Type],$A648)&lt;&gt;"Site","",
CONCATENATE("  - &amp;SiteID",TEXT(SUMPRODUCT(--($L$3:$L647&lt;&gt;"")),"0000"),
" {","SamplingFeatureID:  *SamplingFeatureID",TEXT($A648,"0000"),
", SiteTypeCV:  ",CHAR(34),INDEX(Sites[Site Type],$A648),CHAR(34),
", Latitude:  ",INDEX(Sites[Latitude],$A648),
", Longitude:  ",INDEX(Sites[Longitude],$A648),
", SRSName:  ",CHAR(34),LatLonDatum,CHAR(34),"}"))</f>
        <v>#REF!</v>
      </c>
      <c r="M648" t="e">
        <f>IF(INDEX(SamplingFeatures[Sampling Feature Type],$A648)&lt;&gt;"Specimen","",
CONCATENATE("  - &amp;SpecimenID",TEXT(SUMPRODUCT(--($M$3:$M647&lt;&gt;"")),"0000"),
" {","SamplingFeatureID:  *SamplingFeatureID",TEXT($A648,"0000"),
", SpecimenTypeCV:  ",CHAR(34),INDEX(Specimens[Specimen Type],$A648),CHAR(34),
", SpecimenMediumCV:  ",INDEX(Specimens[Specimen Medium],$A648),
", IsFieldSpecimen:  ",CHAR(34),INDEX(Specimens[Is Field Specimen?],$A648),CHAR(34),"}"))</f>
        <v>#REF!</v>
      </c>
      <c r="N648" t="e">
        <f>IF(COUNTA(SpatialOffsets[])=0,"", IF(INDEX(SpatialOffsets[Spatial Offset Type],$A648)="","",
CONCATENATE("  - &amp;SpatialOffsetID",TEXT($A648,"0000"),
" {","SpatialOffsetTypeCV:  ",CHAR(34),INDEX(SpatialOffsets[Spatial Offset Type],$A648),CHAR(34),
", Offset1Value:  ",INDEX(SpatialOffsets[Offset 1 Value],$A648),
", Offset1UnitID:  ",CHAR(34),INDEX(SpatialOffsets[Offset 1 Unit],$A648),CHAR(34),
", Offset2Value:  ",INDEX(SpatialOffsets[Offset 2 Value],$A648),
", Offset2UnitID:  ",CHAR(34),INDEX(SpatialOffsets[Offset 2 Unit],$A648),CHAR(34),
", Offset3Value:  ",INDEX(SpatialOffsets[Offset 3 Value],$A648),
", Offset3UnitID:  ",CHAR(34),INDEX(SpatialOffsets[Offset 3 Unit],$A648),CHAR(34),,"}")))</f>
        <v>#REF!</v>
      </c>
      <c r="O648" t="e">
        <f>IF(COUNTA(RelatedFeatures[])=0,"", IF(INDEX(RelatedFeatures[First Sampling Feature Code],$A648)="","",
CONCATENATE("  - &amp;RelationID",TEXT($A648,"0000"),
" {","SamplingFeatureID:  *SamplingFeatureID",TEXT(MATCH(INDEX(RelatedFeatures[First Sampling Feature Code],$A648),SamplingFeatures[Feature Code],0),"0000"),
", RelationshipTypeCV:  ",CHAR(34),INDEX(RelatedFeatures[Relationship Type],$A648),CHAR(34),
", RelatedFeatureID: *SamplingFeatureID",TEXT(MATCH(INDEX(RelatedFeatures[Second Sampling Feature Code],$A648),SamplingFeatures[Feature Code],0),"0000"),
", SpatialOffsetID:  ",IF(INDEX(RelatedFeatures[Offset Number],$A648)="","",CONCATENATE("*SpatialOffsetID",TEXT(INDEX(RelatedFeatures[Offset Number],$A648),"0000"))),"}")))</f>
        <v>#REF!</v>
      </c>
      <c r="P648" t="e">
        <f>IF(INDEX(Methods[Method Type],$A648)="","",
CONCATENATE("  - &amp;MethodID",TEXT($A648,"0000"),
" {","MethodTypeCV:  ",CHAR(34),INDEX(Methods[Method Type],$A648),CHAR(34),
", MethodCode:  ",CHAR(34),INDEX(Methods[Method Code],$A648),CHAR(34),
", MethodName:  ",CHAR(34),INDEX(Methods[Method Name],$A648),CHAR(34),
", MethodDescription:  ",CHAR(34),INDEX(Methods[Method Description],$A648),CHAR(34),
", MethodLink:  ",CHAR(34),INDEX(Methods[Method Link],$A648),CHAR(34),
", OrganizationID: *OrganizationID",TEXT(MATCH(INDEX(Methods[Organization Name],$A648),Organizations[Organization Name],0),"0000"),"}"))</f>
        <v>#REF!</v>
      </c>
      <c r="Q648" t="e">
        <f>IF(INDEX(Variables[Variable Type],$A648)="","",
CONCATENATE("  - &amp;VariableID",TEXT($A648,"0000"),
" {","VariableTypeCV:  ",CHAR(34),INDEX(Variables[Variable Type],$A648),CHAR(34),
", VariableCode:  ",CHAR(34),INDEX(Variables[Variable Code],$A648),CHAR(34),
", VariableNameCV:  ",CHAR(34),INDEX(Variables[Variable Name],$A648),CHAR(34),
", VariableDefinition:  ",CHAR(34),INDEX(Variables[Variable Definition],$A648),CHAR(34),
", SpecciationCV:  ",CHAR(34),INDEX(Variables[Speciation],$A648),CHAR(34),
", NoDataValue:  ",CHAR(34),INDEX(Variables[No Data Value],$A648),CHAR(34),"}"))</f>
        <v>#REF!</v>
      </c>
    </row>
    <row r="649" spans="1:17" x14ac:dyDescent="0.25">
      <c r="A649">
        <v>646</v>
      </c>
      <c r="D649" t="e">
        <f>IF(INDEX(People[First Name],$A649)="","",
CONCATENATE("  - &amp;PersonID",TEXT($A649,"0000"),
" {","PersonFirstName:  ",CHAR(34),INDEX(People[First Name],$A649),CHAR(34),
", PersonMiddleName:  ",CHAR(34),INDEX(People[Middle Name],$A649),CHAR(34),
", PersonLastName:  ",CHAR(34),INDEX(People[Last Name],$A649),CHAR(34),"}"))</f>
        <v>#REF!</v>
      </c>
      <c r="E649" t="e">
        <f>IF(INDEX(Organizations[Organization Type '[CV']],$A649)="","",
CONCATENATE("  - &amp;OrganizationID",TEXT($A649,"0000"),
" {","OrganizationTypeCV:  ",CHAR(34),INDEX(Organizations[Organization Type '[CV']],$A649),CHAR(34),
", OrganizationCode:  ",CHAR(34),INDEX(Organizations[Organization Code],$A649),CHAR(34),
", OrganizationName:  ",CHAR(34),INDEX(Organizations[Organization Name],$A649),CHAR(34),
", OrganizationDescription:  ",CHAR(34),INDEX(Organizations[Organization Description],$A649),CHAR(34),
", OrganizationLink:  ",CHAR(34),INDEX(Organizations[Organization Link],$A649),CHAR(34),"}"))</f>
        <v>#REF!</v>
      </c>
      <c r="F649" t="e">
        <f>IF(INDEX(People[First Name],$A649)="","",
CONCATENATE("  - &amp;AffiliationID",TEXT($A649,"0000"),
" {PersonID: *PersonID",TEXT($A649,"0000"),
", OrganizationID: *OrganizationID",TEXT(MATCH(INDEX(People[Organization Name],$A649),Organizations[Organization Name],0),"0000"),
", IsPrimaryOrganizationContact: , AffiliationStartDate: , AffiliationEndDate: , PrimaryPhone: ",
", PrimaryEmail: ",CHAR(34),INDEX(People[Primary Email],$A649),CHAR(34),
", PrimaryAddress: ",CHAR(34),INDEX(People[Primary Address],$A649),CHAR(34),
", PersonLink: }"))</f>
        <v>#REF!</v>
      </c>
      <c r="H649" t="e">
        <f>IF(COUNTA(CitationInformation)=0,"",IF(INDEX(AuthorList[Author Name],$A649)="","",
CONCATENATE("  - &amp;AuthorListID",TEXT($A649,"0000"),
"  {CitationID: *CitationID0001",
", PersonID: *PersonID",TEXT(MATCH(INDEX(AuthorList[Author Name],$A649),People[Full Name],0),"0000"),
", AuthorOrder: ",INDEX(AuthorList[Author Number],$A649),"}")))</f>
        <v>#REF!</v>
      </c>
      <c r="K649" t="e">
        <f>IF(INDEX(SamplingFeatures[Feature Code],$A649)="","",
CONCATENATE("  - &amp;SamplingFeatureID",TEXT($A649,"0000"),
" {","SamplingFeatureUUID:  ",CHAR(34),INDEX(SamplingFeatures[Sampling Feature UUID],$A649),CHAR(34),
", SamplingFeatureTypeCV:  ",CHAR(34),INDEX(SamplingFeatures[Sampling Feature Type],$A649),CHAR(34),
", SamplingFeatureCode:  ",CHAR(34),INDEX(SamplingFeatures[Feature Code],$A649),CHAR(34),
", SamplingFeatureName:  ",CHAR(34),INDEX(SamplingFeatures[Feature Name],$A649),CHAR(34),
", SamplingFeatureDescription:  ",CHAR(34),INDEX(SamplingFeatures[Feature Description],$A649),CHAR(34),
", SamplingFeatureGeotypeCV:  ",CHAR(34),INDEX(SamplingFeatures[Feature Geo Type],$A649),CHAR(34),
", FeatureGeometry:  ",CHAR(34),INDEX(SamplingFeatures[Feature Geometry],$A649),CHAR(34),
", Elevation_m:  ",CHAR(34),INDEX(SamplingFeatures[Elevation_m],$A649),CHAR(34),
", ElevationDatumCV:  ",CHAR(34),ElevationDatum,CHAR(34),"}"))</f>
        <v>#REF!</v>
      </c>
      <c r="L649" t="e">
        <f>IF(INDEX(SamplingFeatures[Sampling Feature Type],$A649)&lt;&gt;"Site","",
CONCATENATE("  - &amp;SiteID",TEXT(SUMPRODUCT(--($L$3:$L648&lt;&gt;"")),"0000"),
" {","SamplingFeatureID:  *SamplingFeatureID",TEXT($A649,"0000"),
", SiteTypeCV:  ",CHAR(34),INDEX(Sites[Site Type],$A649),CHAR(34),
", Latitude:  ",INDEX(Sites[Latitude],$A649),
", Longitude:  ",INDEX(Sites[Longitude],$A649),
", SRSName:  ",CHAR(34),LatLonDatum,CHAR(34),"}"))</f>
        <v>#REF!</v>
      </c>
      <c r="M649" t="e">
        <f>IF(INDEX(SamplingFeatures[Sampling Feature Type],$A649)&lt;&gt;"Specimen","",
CONCATENATE("  - &amp;SpecimenID",TEXT(SUMPRODUCT(--($M$3:$M648&lt;&gt;"")),"0000"),
" {","SamplingFeatureID:  *SamplingFeatureID",TEXT($A649,"0000"),
", SpecimenTypeCV:  ",CHAR(34),INDEX(Specimens[Specimen Type],$A649),CHAR(34),
", SpecimenMediumCV:  ",INDEX(Specimens[Specimen Medium],$A649),
", IsFieldSpecimen:  ",CHAR(34),INDEX(Specimens[Is Field Specimen?],$A649),CHAR(34),"}"))</f>
        <v>#REF!</v>
      </c>
      <c r="N649" t="e">
        <f>IF(COUNTA(SpatialOffsets[])=0,"", IF(INDEX(SpatialOffsets[Spatial Offset Type],$A649)="","",
CONCATENATE("  - &amp;SpatialOffsetID",TEXT($A649,"0000"),
" {","SpatialOffsetTypeCV:  ",CHAR(34),INDEX(SpatialOffsets[Spatial Offset Type],$A649),CHAR(34),
", Offset1Value:  ",INDEX(SpatialOffsets[Offset 1 Value],$A649),
", Offset1UnitID:  ",CHAR(34),INDEX(SpatialOffsets[Offset 1 Unit],$A649),CHAR(34),
", Offset2Value:  ",INDEX(SpatialOffsets[Offset 2 Value],$A649),
", Offset2UnitID:  ",CHAR(34),INDEX(SpatialOffsets[Offset 2 Unit],$A649),CHAR(34),
", Offset3Value:  ",INDEX(SpatialOffsets[Offset 3 Value],$A649),
", Offset3UnitID:  ",CHAR(34),INDEX(SpatialOffsets[Offset 3 Unit],$A649),CHAR(34),,"}")))</f>
        <v>#REF!</v>
      </c>
      <c r="O649" t="e">
        <f>IF(COUNTA(RelatedFeatures[])=0,"", IF(INDEX(RelatedFeatures[First Sampling Feature Code],$A649)="","",
CONCATENATE("  - &amp;RelationID",TEXT($A649,"0000"),
" {","SamplingFeatureID:  *SamplingFeatureID",TEXT(MATCH(INDEX(RelatedFeatures[First Sampling Feature Code],$A649),SamplingFeatures[Feature Code],0),"0000"),
", RelationshipTypeCV:  ",CHAR(34),INDEX(RelatedFeatures[Relationship Type],$A649),CHAR(34),
", RelatedFeatureID: *SamplingFeatureID",TEXT(MATCH(INDEX(RelatedFeatures[Second Sampling Feature Code],$A649),SamplingFeatures[Feature Code],0),"0000"),
", SpatialOffsetID:  ",IF(INDEX(RelatedFeatures[Offset Number],$A649)="","",CONCATENATE("*SpatialOffsetID",TEXT(INDEX(RelatedFeatures[Offset Number],$A649),"0000"))),"}")))</f>
        <v>#REF!</v>
      </c>
      <c r="P649" t="e">
        <f>IF(INDEX(Methods[Method Type],$A649)="","",
CONCATENATE("  - &amp;MethodID",TEXT($A649,"0000"),
" {","MethodTypeCV:  ",CHAR(34),INDEX(Methods[Method Type],$A649),CHAR(34),
", MethodCode:  ",CHAR(34),INDEX(Methods[Method Code],$A649),CHAR(34),
", MethodName:  ",CHAR(34),INDEX(Methods[Method Name],$A649),CHAR(34),
", MethodDescription:  ",CHAR(34),INDEX(Methods[Method Description],$A649),CHAR(34),
", MethodLink:  ",CHAR(34),INDEX(Methods[Method Link],$A649),CHAR(34),
", OrganizationID: *OrganizationID",TEXT(MATCH(INDEX(Methods[Organization Name],$A649),Organizations[Organization Name],0),"0000"),"}"))</f>
        <v>#REF!</v>
      </c>
      <c r="Q649" t="e">
        <f>IF(INDEX(Variables[Variable Type],$A649)="","",
CONCATENATE("  - &amp;VariableID",TEXT($A649,"0000"),
" {","VariableTypeCV:  ",CHAR(34),INDEX(Variables[Variable Type],$A649),CHAR(34),
", VariableCode:  ",CHAR(34),INDEX(Variables[Variable Code],$A649),CHAR(34),
", VariableNameCV:  ",CHAR(34),INDEX(Variables[Variable Name],$A649),CHAR(34),
", VariableDefinition:  ",CHAR(34),INDEX(Variables[Variable Definition],$A649),CHAR(34),
", SpecciationCV:  ",CHAR(34),INDEX(Variables[Speciation],$A649),CHAR(34),
", NoDataValue:  ",CHAR(34),INDEX(Variables[No Data Value],$A649),CHAR(34),"}"))</f>
        <v>#REF!</v>
      </c>
    </row>
    <row r="650" spans="1:17" x14ac:dyDescent="0.25">
      <c r="A650">
        <v>647</v>
      </c>
      <c r="D650" t="e">
        <f>IF(INDEX(People[First Name],$A650)="","",
CONCATENATE("  - &amp;PersonID",TEXT($A650,"0000"),
" {","PersonFirstName:  ",CHAR(34),INDEX(People[First Name],$A650),CHAR(34),
", PersonMiddleName:  ",CHAR(34),INDEX(People[Middle Name],$A650),CHAR(34),
", PersonLastName:  ",CHAR(34),INDEX(People[Last Name],$A650),CHAR(34),"}"))</f>
        <v>#REF!</v>
      </c>
      <c r="E650" t="e">
        <f>IF(INDEX(Organizations[Organization Type '[CV']],$A650)="","",
CONCATENATE("  - &amp;OrganizationID",TEXT($A650,"0000"),
" {","OrganizationTypeCV:  ",CHAR(34),INDEX(Organizations[Organization Type '[CV']],$A650),CHAR(34),
", OrganizationCode:  ",CHAR(34),INDEX(Organizations[Organization Code],$A650),CHAR(34),
", OrganizationName:  ",CHAR(34),INDEX(Organizations[Organization Name],$A650),CHAR(34),
", OrganizationDescription:  ",CHAR(34),INDEX(Organizations[Organization Description],$A650),CHAR(34),
", OrganizationLink:  ",CHAR(34),INDEX(Organizations[Organization Link],$A650),CHAR(34),"}"))</f>
        <v>#REF!</v>
      </c>
      <c r="F650" t="e">
        <f>IF(INDEX(People[First Name],$A650)="","",
CONCATENATE("  - &amp;AffiliationID",TEXT($A650,"0000"),
" {PersonID: *PersonID",TEXT($A650,"0000"),
", OrganizationID: *OrganizationID",TEXT(MATCH(INDEX(People[Organization Name],$A650),Organizations[Organization Name],0),"0000"),
", IsPrimaryOrganizationContact: , AffiliationStartDate: , AffiliationEndDate: , PrimaryPhone: ",
", PrimaryEmail: ",CHAR(34),INDEX(People[Primary Email],$A650),CHAR(34),
", PrimaryAddress: ",CHAR(34),INDEX(People[Primary Address],$A650),CHAR(34),
", PersonLink: }"))</f>
        <v>#REF!</v>
      </c>
      <c r="H650" t="e">
        <f>IF(COUNTA(CitationInformation)=0,"",IF(INDEX(AuthorList[Author Name],$A650)="","",
CONCATENATE("  - &amp;AuthorListID",TEXT($A650,"0000"),
"  {CitationID: *CitationID0001",
", PersonID: *PersonID",TEXT(MATCH(INDEX(AuthorList[Author Name],$A650),People[Full Name],0),"0000"),
", AuthorOrder: ",INDEX(AuthorList[Author Number],$A650),"}")))</f>
        <v>#REF!</v>
      </c>
      <c r="K650" t="e">
        <f>IF(INDEX(SamplingFeatures[Feature Code],$A650)="","",
CONCATENATE("  - &amp;SamplingFeatureID",TEXT($A650,"0000"),
" {","SamplingFeatureUUID:  ",CHAR(34),INDEX(SamplingFeatures[Sampling Feature UUID],$A650),CHAR(34),
", SamplingFeatureTypeCV:  ",CHAR(34),INDEX(SamplingFeatures[Sampling Feature Type],$A650),CHAR(34),
", SamplingFeatureCode:  ",CHAR(34),INDEX(SamplingFeatures[Feature Code],$A650),CHAR(34),
", SamplingFeatureName:  ",CHAR(34),INDEX(SamplingFeatures[Feature Name],$A650),CHAR(34),
", SamplingFeatureDescription:  ",CHAR(34),INDEX(SamplingFeatures[Feature Description],$A650),CHAR(34),
", SamplingFeatureGeotypeCV:  ",CHAR(34),INDEX(SamplingFeatures[Feature Geo Type],$A650),CHAR(34),
", FeatureGeometry:  ",CHAR(34),INDEX(SamplingFeatures[Feature Geometry],$A650),CHAR(34),
", Elevation_m:  ",CHAR(34),INDEX(SamplingFeatures[Elevation_m],$A650),CHAR(34),
", ElevationDatumCV:  ",CHAR(34),ElevationDatum,CHAR(34),"}"))</f>
        <v>#REF!</v>
      </c>
      <c r="L650" t="e">
        <f>IF(INDEX(SamplingFeatures[Sampling Feature Type],$A650)&lt;&gt;"Site","",
CONCATENATE("  - &amp;SiteID",TEXT(SUMPRODUCT(--($L$3:$L649&lt;&gt;"")),"0000"),
" {","SamplingFeatureID:  *SamplingFeatureID",TEXT($A650,"0000"),
", SiteTypeCV:  ",CHAR(34),INDEX(Sites[Site Type],$A650),CHAR(34),
", Latitude:  ",INDEX(Sites[Latitude],$A650),
", Longitude:  ",INDEX(Sites[Longitude],$A650),
", SRSName:  ",CHAR(34),LatLonDatum,CHAR(34),"}"))</f>
        <v>#REF!</v>
      </c>
      <c r="M650" t="e">
        <f>IF(INDEX(SamplingFeatures[Sampling Feature Type],$A650)&lt;&gt;"Specimen","",
CONCATENATE("  - &amp;SpecimenID",TEXT(SUMPRODUCT(--($M$3:$M649&lt;&gt;"")),"0000"),
" {","SamplingFeatureID:  *SamplingFeatureID",TEXT($A650,"0000"),
", SpecimenTypeCV:  ",CHAR(34),INDEX(Specimens[Specimen Type],$A650),CHAR(34),
", SpecimenMediumCV:  ",INDEX(Specimens[Specimen Medium],$A650),
", IsFieldSpecimen:  ",CHAR(34),INDEX(Specimens[Is Field Specimen?],$A650),CHAR(34),"}"))</f>
        <v>#REF!</v>
      </c>
      <c r="N650" t="e">
        <f>IF(COUNTA(SpatialOffsets[])=0,"", IF(INDEX(SpatialOffsets[Spatial Offset Type],$A650)="","",
CONCATENATE("  - &amp;SpatialOffsetID",TEXT($A650,"0000"),
" {","SpatialOffsetTypeCV:  ",CHAR(34),INDEX(SpatialOffsets[Spatial Offset Type],$A650),CHAR(34),
", Offset1Value:  ",INDEX(SpatialOffsets[Offset 1 Value],$A650),
", Offset1UnitID:  ",CHAR(34),INDEX(SpatialOffsets[Offset 1 Unit],$A650),CHAR(34),
", Offset2Value:  ",INDEX(SpatialOffsets[Offset 2 Value],$A650),
", Offset2UnitID:  ",CHAR(34),INDEX(SpatialOffsets[Offset 2 Unit],$A650),CHAR(34),
", Offset3Value:  ",INDEX(SpatialOffsets[Offset 3 Value],$A650),
", Offset3UnitID:  ",CHAR(34),INDEX(SpatialOffsets[Offset 3 Unit],$A650),CHAR(34),,"}")))</f>
        <v>#REF!</v>
      </c>
      <c r="O650" t="e">
        <f>IF(COUNTA(RelatedFeatures[])=0,"", IF(INDEX(RelatedFeatures[First Sampling Feature Code],$A650)="","",
CONCATENATE("  - &amp;RelationID",TEXT($A650,"0000"),
" {","SamplingFeatureID:  *SamplingFeatureID",TEXT(MATCH(INDEX(RelatedFeatures[First Sampling Feature Code],$A650),SamplingFeatures[Feature Code],0),"0000"),
", RelationshipTypeCV:  ",CHAR(34),INDEX(RelatedFeatures[Relationship Type],$A650),CHAR(34),
", RelatedFeatureID: *SamplingFeatureID",TEXT(MATCH(INDEX(RelatedFeatures[Second Sampling Feature Code],$A650),SamplingFeatures[Feature Code],0),"0000"),
", SpatialOffsetID:  ",IF(INDEX(RelatedFeatures[Offset Number],$A650)="","",CONCATENATE("*SpatialOffsetID",TEXT(INDEX(RelatedFeatures[Offset Number],$A650),"0000"))),"}")))</f>
        <v>#REF!</v>
      </c>
      <c r="P650" t="e">
        <f>IF(INDEX(Methods[Method Type],$A650)="","",
CONCATENATE("  - &amp;MethodID",TEXT($A650,"0000"),
" {","MethodTypeCV:  ",CHAR(34),INDEX(Methods[Method Type],$A650),CHAR(34),
", MethodCode:  ",CHAR(34),INDEX(Methods[Method Code],$A650),CHAR(34),
", MethodName:  ",CHAR(34),INDEX(Methods[Method Name],$A650),CHAR(34),
", MethodDescription:  ",CHAR(34),INDEX(Methods[Method Description],$A650),CHAR(34),
", MethodLink:  ",CHAR(34),INDEX(Methods[Method Link],$A650),CHAR(34),
", OrganizationID: *OrganizationID",TEXT(MATCH(INDEX(Methods[Organization Name],$A650),Organizations[Organization Name],0),"0000"),"}"))</f>
        <v>#REF!</v>
      </c>
      <c r="Q650" t="e">
        <f>IF(INDEX(Variables[Variable Type],$A650)="","",
CONCATENATE("  - &amp;VariableID",TEXT($A650,"0000"),
" {","VariableTypeCV:  ",CHAR(34),INDEX(Variables[Variable Type],$A650),CHAR(34),
", VariableCode:  ",CHAR(34),INDEX(Variables[Variable Code],$A650),CHAR(34),
", VariableNameCV:  ",CHAR(34),INDEX(Variables[Variable Name],$A650),CHAR(34),
", VariableDefinition:  ",CHAR(34),INDEX(Variables[Variable Definition],$A650),CHAR(34),
", SpecciationCV:  ",CHAR(34),INDEX(Variables[Speciation],$A650),CHAR(34),
", NoDataValue:  ",CHAR(34),INDEX(Variables[No Data Value],$A650),CHAR(34),"}"))</f>
        <v>#REF!</v>
      </c>
    </row>
    <row r="651" spans="1:17" x14ac:dyDescent="0.25">
      <c r="A651">
        <v>648</v>
      </c>
      <c r="D651" t="e">
        <f>IF(INDEX(People[First Name],$A651)="","",
CONCATENATE("  - &amp;PersonID",TEXT($A651,"0000"),
" {","PersonFirstName:  ",CHAR(34),INDEX(People[First Name],$A651),CHAR(34),
", PersonMiddleName:  ",CHAR(34),INDEX(People[Middle Name],$A651),CHAR(34),
", PersonLastName:  ",CHAR(34),INDEX(People[Last Name],$A651),CHAR(34),"}"))</f>
        <v>#REF!</v>
      </c>
      <c r="E651" t="e">
        <f>IF(INDEX(Organizations[Organization Type '[CV']],$A651)="","",
CONCATENATE("  - &amp;OrganizationID",TEXT($A651,"0000"),
" {","OrganizationTypeCV:  ",CHAR(34),INDEX(Organizations[Organization Type '[CV']],$A651),CHAR(34),
", OrganizationCode:  ",CHAR(34),INDEX(Organizations[Organization Code],$A651),CHAR(34),
", OrganizationName:  ",CHAR(34),INDEX(Organizations[Organization Name],$A651),CHAR(34),
", OrganizationDescription:  ",CHAR(34),INDEX(Organizations[Organization Description],$A651),CHAR(34),
", OrganizationLink:  ",CHAR(34),INDEX(Organizations[Organization Link],$A651),CHAR(34),"}"))</f>
        <v>#REF!</v>
      </c>
      <c r="F651" t="e">
        <f>IF(INDEX(People[First Name],$A651)="","",
CONCATENATE("  - &amp;AffiliationID",TEXT($A651,"0000"),
" {PersonID: *PersonID",TEXT($A651,"0000"),
", OrganizationID: *OrganizationID",TEXT(MATCH(INDEX(People[Organization Name],$A651),Organizations[Organization Name],0),"0000"),
", IsPrimaryOrganizationContact: , AffiliationStartDate: , AffiliationEndDate: , PrimaryPhone: ",
", PrimaryEmail: ",CHAR(34),INDEX(People[Primary Email],$A651),CHAR(34),
", PrimaryAddress: ",CHAR(34),INDEX(People[Primary Address],$A651),CHAR(34),
", PersonLink: }"))</f>
        <v>#REF!</v>
      </c>
      <c r="H651" t="e">
        <f>IF(COUNTA(CitationInformation)=0,"",IF(INDEX(AuthorList[Author Name],$A651)="","",
CONCATENATE("  - &amp;AuthorListID",TEXT($A651,"0000"),
"  {CitationID: *CitationID0001",
", PersonID: *PersonID",TEXT(MATCH(INDEX(AuthorList[Author Name],$A651),People[Full Name],0),"0000"),
", AuthorOrder: ",INDEX(AuthorList[Author Number],$A651),"}")))</f>
        <v>#REF!</v>
      </c>
      <c r="K651" t="e">
        <f>IF(INDEX(SamplingFeatures[Feature Code],$A651)="","",
CONCATENATE("  - &amp;SamplingFeatureID",TEXT($A651,"0000"),
" {","SamplingFeatureUUID:  ",CHAR(34),INDEX(SamplingFeatures[Sampling Feature UUID],$A651),CHAR(34),
", SamplingFeatureTypeCV:  ",CHAR(34),INDEX(SamplingFeatures[Sampling Feature Type],$A651),CHAR(34),
", SamplingFeatureCode:  ",CHAR(34),INDEX(SamplingFeatures[Feature Code],$A651),CHAR(34),
", SamplingFeatureName:  ",CHAR(34),INDEX(SamplingFeatures[Feature Name],$A651),CHAR(34),
", SamplingFeatureDescription:  ",CHAR(34),INDEX(SamplingFeatures[Feature Description],$A651),CHAR(34),
", SamplingFeatureGeotypeCV:  ",CHAR(34),INDEX(SamplingFeatures[Feature Geo Type],$A651),CHAR(34),
", FeatureGeometry:  ",CHAR(34),INDEX(SamplingFeatures[Feature Geometry],$A651),CHAR(34),
", Elevation_m:  ",CHAR(34),INDEX(SamplingFeatures[Elevation_m],$A651),CHAR(34),
", ElevationDatumCV:  ",CHAR(34),ElevationDatum,CHAR(34),"}"))</f>
        <v>#REF!</v>
      </c>
      <c r="L651" t="e">
        <f>IF(INDEX(SamplingFeatures[Sampling Feature Type],$A651)&lt;&gt;"Site","",
CONCATENATE("  - &amp;SiteID",TEXT(SUMPRODUCT(--($L$3:$L650&lt;&gt;"")),"0000"),
" {","SamplingFeatureID:  *SamplingFeatureID",TEXT($A651,"0000"),
", SiteTypeCV:  ",CHAR(34),INDEX(Sites[Site Type],$A651),CHAR(34),
", Latitude:  ",INDEX(Sites[Latitude],$A651),
", Longitude:  ",INDEX(Sites[Longitude],$A651),
", SRSName:  ",CHAR(34),LatLonDatum,CHAR(34),"}"))</f>
        <v>#REF!</v>
      </c>
      <c r="M651" t="e">
        <f>IF(INDEX(SamplingFeatures[Sampling Feature Type],$A651)&lt;&gt;"Specimen","",
CONCATENATE("  - &amp;SpecimenID",TEXT(SUMPRODUCT(--($M$3:$M650&lt;&gt;"")),"0000"),
" {","SamplingFeatureID:  *SamplingFeatureID",TEXT($A651,"0000"),
", SpecimenTypeCV:  ",CHAR(34),INDEX(Specimens[Specimen Type],$A651),CHAR(34),
", SpecimenMediumCV:  ",INDEX(Specimens[Specimen Medium],$A651),
", IsFieldSpecimen:  ",CHAR(34),INDEX(Specimens[Is Field Specimen?],$A651),CHAR(34),"}"))</f>
        <v>#REF!</v>
      </c>
      <c r="N651" t="e">
        <f>IF(COUNTA(SpatialOffsets[])=0,"", IF(INDEX(SpatialOffsets[Spatial Offset Type],$A651)="","",
CONCATENATE("  - &amp;SpatialOffsetID",TEXT($A651,"0000"),
" {","SpatialOffsetTypeCV:  ",CHAR(34),INDEX(SpatialOffsets[Spatial Offset Type],$A651),CHAR(34),
", Offset1Value:  ",INDEX(SpatialOffsets[Offset 1 Value],$A651),
", Offset1UnitID:  ",CHAR(34),INDEX(SpatialOffsets[Offset 1 Unit],$A651),CHAR(34),
", Offset2Value:  ",INDEX(SpatialOffsets[Offset 2 Value],$A651),
", Offset2UnitID:  ",CHAR(34),INDEX(SpatialOffsets[Offset 2 Unit],$A651),CHAR(34),
", Offset3Value:  ",INDEX(SpatialOffsets[Offset 3 Value],$A651),
", Offset3UnitID:  ",CHAR(34),INDEX(SpatialOffsets[Offset 3 Unit],$A651),CHAR(34),,"}")))</f>
        <v>#REF!</v>
      </c>
      <c r="O651" t="e">
        <f>IF(COUNTA(RelatedFeatures[])=0,"", IF(INDEX(RelatedFeatures[First Sampling Feature Code],$A651)="","",
CONCATENATE("  - &amp;RelationID",TEXT($A651,"0000"),
" {","SamplingFeatureID:  *SamplingFeatureID",TEXT(MATCH(INDEX(RelatedFeatures[First Sampling Feature Code],$A651),SamplingFeatures[Feature Code],0),"0000"),
", RelationshipTypeCV:  ",CHAR(34),INDEX(RelatedFeatures[Relationship Type],$A651),CHAR(34),
", RelatedFeatureID: *SamplingFeatureID",TEXT(MATCH(INDEX(RelatedFeatures[Second Sampling Feature Code],$A651),SamplingFeatures[Feature Code],0),"0000"),
", SpatialOffsetID:  ",IF(INDEX(RelatedFeatures[Offset Number],$A651)="","",CONCATENATE("*SpatialOffsetID",TEXT(INDEX(RelatedFeatures[Offset Number],$A651),"0000"))),"}")))</f>
        <v>#REF!</v>
      </c>
      <c r="P651" t="e">
        <f>IF(INDEX(Methods[Method Type],$A651)="","",
CONCATENATE("  - &amp;MethodID",TEXT($A651,"0000"),
" {","MethodTypeCV:  ",CHAR(34),INDEX(Methods[Method Type],$A651),CHAR(34),
", MethodCode:  ",CHAR(34),INDEX(Methods[Method Code],$A651),CHAR(34),
", MethodName:  ",CHAR(34),INDEX(Methods[Method Name],$A651),CHAR(34),
", MethodDescription:  ",CHAR(34),INDEX(Methods[Method Description],$A651),CHAR(34),
", MethodLink:  ",CHAR(34),INDEX(Methods[Method Link],$A651),CHAR(34),
", OrganizationID: *OrganizationID",TEXT(MATCH(INDEX(Methods[Organization Name],$A651),Organizations[Organization Name],0),"0000"),"}"))</f>
        <v>#REF!</v>
      </c>
      <c r="Q651" t="e">
        <f>IF(INDEX(Variables[Variable Type],$A651)="","",
CONCATENATE("  - &amp;VariableID",TEXT($A651,"0000"),
" {","VariableTypeCV:  ",CHAR(34),INDEX(Variables[Variable Type],$A651),CHAR(34),
", VariableCode:  ",CHAR(34),INDEX(Variables[Variable Code],$A651),CHAR(34),
", VariableNameCV:  ",CHAR(34),INDEX(Variables[Variable Name],$A651),CHAR(34),
", VariableDefinition:  ",CHAR(34),INDEX(Variables[Variable Definition],$A651),CHAR(34),
", SpecciationCV:  ",CHAR(34),INDEX(Variables[Speciation],$A651),CHAR(34),
", NoDataValue:  ",CHAR(34),INDEX(Variables[No Data Value],$A651),CHAR(34),"}"))</f>
        <v>#REF!</v>
      </c>
    </row>
    <row r="652" spans="1:17" x14ac:dyDescent="0.25">
      <c r="A652">
        <v>649</v>
      </c>
      <c r="D652" t="e">
        <f>IF(INDEX(People[First Name],$A652)="","",
CONCATENATE("  - &amp;PersonID",TEXT($A652,"0000"),
" {","PersonFirstName:  ",CHAR(34),INDEX(People[First Name],$A652),CHAR(34),
", PersonMiddleName:  ",CHAR(34),INDEX(People[Middle Name],$A652),CHAR(34),
", PersonLastName:  ",CHAR(34),INDEX(People[Last Name],$A652),CHAR(34),"}"))</f>
        <v>#REF!</v>
      </c>
      <c r="E652" t="e">
        <f>IF(INDEX(Organizations[Organization Type '[CV']],$A652)="","",
CONCATENATE("  - &amp;OrganizationID",TEXT($A652,"0000"),
" {","OrganizationTypeCV:  ",CHAR(34),INDEX(Organizations[Organization Type '[CV']],$A652),CHAR(34),
", OrganizationCode:  ",CHAR(34),INDEX(Organizations[Organization Code],$A652),CHAR(34),
", OrganizationName:  ",CHAR(34),INDEX(Organizations[Organization Name],$A652),CHAR(34),
", OrganizationDescription:  ",CHAR(34),INDEX(Organizations[Organization Description],$A652),CHAR(34),
", OrganizationLink:  ",CHAR(34),INDEX(Organizations[Organization Link],$A652),CHAR(34),"}"))</f>
        <v>#REF!</v>
      </c>
      <c r="F652" t="e">
        <f>IF(INDEX(People[First Name],$A652)="","",
CONCATENATE("  - &amp;AffiliationID",TEXT($A652,"0000"),
" {PersonID: *PersonID",TEXT($A652,"0000"),
", OrganizationID: *OrganizationID",TEXT(MATCH(INDEX(People[Organization Name],$A652),Organizations[Organization Name],0),"0000"),
", IsPrimaryOrganizationContact: , AffiliationStartDate: , AffiliationEndDate: , PrimaryPhone: ",
", PrimaryEmail: ",CHAR(34),INDEX(People[Primary Email],$A652),CHAR(34),
", PrimaryAddress: ",CHAR(34),INDEX(People[Primary Address],$A652),CHAR(34),
", PersonLink: }"))</f>
        <v>#REF!</v>
      </c>
      <c r="H652" t="e">
        <f>IF(COUNTA(CitationInformation)=0,"",IF(INDEX(AuthorList[Author Name],$A652)="","",
CONCATENATE("  - &amp;AuthorListID",TEXT($A652,"0000"),
"  {CitationID: *CitationID0001",
", PersonID: *PersonID",TEXT(MATCH(INDEX(AuthorList[Author Name],$A652),People[Full Name],0),"0000"),
", AuthorOrder: ",INDEX(AuthorList[Author Number],$A652),"}")))</f>
        <v>#REF!</v>
      </c>
      <c r="K652" t="e">
        <f>IF(INDEX(SamplingFeatures[Feature Code],$A652)="","",
CONCATENATE("  - &amp;SamplingFeatureID",TEXT($A652,"0000"),
" {","SamplingFeatureUUID:  ",CHAR(34),INDEX(SamplingFeatures[Sampling Feature UUID],$A652),CHAR(34),
", SamplingFeatureTypeCV:  ",CHAR(34),INDEX(SamplingFeatures[Sampling Feature Type],$A652),CHAR(34),
", SamplingFeatureCode:  ",CHAR(34),INDEX(SamplingFeatures[Feature Code],$A652),CHAR(34),
", SamplingFeatureName:  ",CHAR(34),INDEX(SamplingFeatures[Feature Name],$A652),CHAR(34),
", SamplingFeatureDescription:  ",CHAR(34),INDEX(SamplingFeatures[Feature Description],$A652),CHAR(34),
", SamplingFeatureGeotypeCV:  ",CHAR(34),INDEX(SamplingFeatures[Feature Geo Type],$A652),CHAR(34),
", FeatureGeometry:  ",CHAR(34),INDEX(SamplingFeatures[Feature Geometry],$A652),CHAR(34),
", Elevation_m:  ",CHAR(34),INDEX(SamplingFeatures[Elevation_m],$A652),CHAR(34),
", ElevationDatumCV:  ",CHAR(34),ElevationDatum,CHAR(34),"}"))</f>
        <v>#REF!</v>
      </c>
      <c r="L652" t="e">
        <f>IF(INDEX(SamplingFeatures[Sampling Feature Type],$A652)&lt;&gt;"Site","",
CONCATENATE("  - &amp;SiteID",TEXT(SUMPRODUCT(--($L$3:$L651&lt;&gt;"")),"0000"),
" {","SamplingFeatureID:  *SamplingFeatureID",TEXT($A652,"0000"),
", SiteTypeCV:  ",CHAR(34),INDEX(Sites[Site Type],$A652),CHAR(34),
", Latitude:  ",INDEX(Sites[Latitude],$A652),
", Longitude:  ",INDEX(Sites[Longitude],$A652),
", SRSName:  ",CHAR(34),LatLonDatum,CHAR(34),"}"))</f>
        <v>#REF!</v>
      </c>
      <c r="M652" t="e">
        <f>IF(INDEX(SamplingFeatures[Sampling Feature Type],$A652)&lt;&gt;"Specimen","",
CONCATENATE("  - &amp;SpecimenID",TEXT(SUMPRODUCT(--($M$3:$M651&lt;&gt;"")),"0000"),
" {","SamplingFeatureID:  *SamplingFeatureID",TEXT($A652,"0000"),
", SpecimenTypeCV:  ",CHAR(34),INDEX(Specimens[Specimen Type],$A652),CHAR(34),
", SpecimenMediumCV:  ",INDEX(Specimens[Specimen Medium],$A652),
", IsFieldSpecimen:  ",CHAR(34),INDEX(Specimens[Is Field Specimen?],$A652),CHAR(34),"}"))</f>
        <v>#REF!</v>
      </c>
      <c r="N652" t="e">
        <f>IF(COUNTA(SpatialOffsets[])=0,"", IF(INDEX(SpatialOffsets[Spatial Offset Type],$A652)="","",
CONCATENATE("  - &amp;SpatialOffsetID",TEXT($A652,"0000"),
" {","SpatialOffsetTypeCV:  ",CHAR(34),INDEX(SpatialOffsets[Spatial Offset Type],$A652),CHAR(34),
", Offset1Value:  ",INDEX(SpatialOffsets[Offset 1 Value],$A652),
", Offset1UnitID:  ",CHAR(34),INDEX(SpatialOffsets[Offset 1 Unit],$A652),CHAR(34),
", Offset2Value:  ",INDEX(SpatialOffsets[Offset 2 Value],$A652),
", Offset2UnitID:  ",CHAR(34),INDEX(SpatialOffsets[Offset 2 Unit],$A652),CHAR(34),
", Offset3Value:  ",INDEX(SpatialOffsets[Offset 3 Value],$A652),
", Offset3UnitID:  ",CHAR(34),INDEX(SpatialOffsets[Offset 3 Unit],$A652),CHAR(34),,"}")))</f>
        <v>#REF!</v>
      </c>
      <c r="O652" t="e">
        <f>IF(COUNTA(RelatedFeatures[])=0,"", IF(INDEX(RelatedFeatures[First Sampling Feature Code],$A652)="","",
CONCATENATE("  - &amp;RelationID",TEXT($A652,"0000"),
" {","SamplingFeatureID:  *SamplingFeatureID",TEXT(MATCH(INDEX(RelatedFeatures[First Sampling Feature Code],$A652),SamplingFeatures[Feature Code],0),"0000"),
", RelationshipTypeCV:  ",CHAR(34),INDEX(RelatedFeatures[Relationship Type],$A652),CHAR(34),
", RelatedFeatureID: *SamplingFeatureID",TEXT(MATCH(INDEX(RelatedFeatures[Second Sampling Feature Code],$A652),SamplingFeatures[Feature Code],0),"0000"),
", SpatialOffsetID:  ",IF(INDEX(RelatedFeatures[Offset Number],$A652)="","",CONCATENATE("*SpatialOffsetID",TEXT(INDEX(RelatedFeatures[Offset Number],$A652),"0000"))),"}")))</f>
        <v>#REF!</v>
      </c>
      <c r="P652" t="e">
        <f>IF(INDEX(Methods[Method Type],$A652)="","",
CONCATENATE("  - &amp;MethodID",TEXT($A652,"0000"),
" {","MethodTypeCV:  ",CHAR(34),INDEX(Methods[Method Type],$A652),CHAR(34),
", MethodCode:  ",CHAR(34),INDEX(Methods[Method Code],$A652),CHAR(34),
", MethodName:  ",CHAR(34),INDEX(Methods[Method Name],$A652),CHAR(34),
", MethodDescription:  ",CHAR(34),INDEX(Methods[Method Description],$A652),CHAR(34),
", MethodLink:  ",CHAR(34),INDEX(Methods[Method Link],$A652),CHAR(34),
", OrganizationID: *OrganizationID",TEXT(MATCH(INDEX(Methods[Organization Name],$A652),Organizations[Organization Name],0),"0000"),"}"))</f>
        <v>#REF!</v>
      </c>
      <c r="Q652" t="e">
        <f>IF(INDEX(Variables[Variable Type],$A652)="","",
CONCATENATE("  - &amp;VariableID",TEXT($A652,"0000"),
" {","VariableTypeCV:  ",CHAR(34),INDEX(Variables[Variable Type],$A652),CHAR(34),
", VariableCode:  ",CHAR(34),INDEX(Variables[Variable Code],$A652),CHAR(34),
", VariableNameCV:  ",CHAR(34),INDEX(Variables[Variable Name],$A652),CHAR(34),
", VariableDefinition:  ",CHAR(34),INDEX(Variables[Variable Definition],$A652),CHAR(34),
", SpecciationCV:  ",CHAR(34),INDEX(Variables[Speciation],$A652),CHAR(34),
", NoDataValue:  ",CHAR(34),INDEX(Variables[No Data Value],$A652),CHAR(34),"}"))</f>
        <v>#REF!</v>
      </c>
    </row>
    <row r="653" spans="1:17" x14ac:dyDescent="0.25">
      <c r="A653">
        <v>650</v>
      </c>
      <c r="D653" t="e">
        <f>IF(INDEX(People[First Name],$A653)="","",
CONCATENATE("  - &amp;PersonID",TEXT($A653,"0000"),
" {","PersonFirstName:  ",CHAR(34),INDEX(People[First Name],$A653),CHAR(34),
", PersonMiddleName:  ",CHAR(34),INDEX(People[Middle Name],$A653),CHAR(34),
", PersonLastName:  ",CHAR(34),INDEX(People[Last Name],$A653),CHAR(34),"}"))</f>
        <v>#REF!</v>
      </c>
      <c r="E653" t="e">
        <f>IF(INDEX(Organizations[Organization Type '[CV']],$A653)="","",
CONCATENATE("  - &amp;OrganizationID",TEXT($A653,"0000"),
" {","OrganizationTypeCV:  ",CHAR(34),INDEX(Organizations[Organization Type '[CV']],$A653),CHAR(34),
", OrganizationCode:  ",CHAR(34),INDEX(Organizations[Organization Code],$A653),CHAR(34),
", OrganizationName:  ",CHAR(34),INDEX(Organizations[Organization Name],$A653),CHAR(34),
", OrganizationDescription:  ",CHAR(34),INDEX(Organizations[Organization Description],$A653),CHAR(34),
", OrganizationLink:  ",CHAR(34),INDEX(Organizations[Organization Link],$A653),CHAR(34),"}"))</f>
        <v>#REF!</v>
      </c>
      <c r="F653" t="e">
        <f>IF(INDEX(People[First Name],$A653)="","",
CONCATENATE("  - &amp;AffiliationID",TEXT($A653,"0000"),
" {PersonID: *PersonID",TEXT($A653,"0000"),
", OrganizationID: *OrganizationID",TEXT(MATCH(INDEX(People[Organization Name],$A653),Organizations[Organization Name],0),"0000"),
", IsPrimaryOrganizationContact: , AffiliationStartDate: , AffiliationEndDate: , PrimaryPhone: ",
", PrimaryEmail: ",CHAR(34),INDEX(People[Primary Email],$A653),CHAR(34),
", PrimaryAddress: ",CHAR(34),INDEX(People[Primary Address],$A653),CHAR(34),
", PersonLink: }"))</f>
        <v>#REF!</v>
      </c>
      <c r="H653" t="e">
        <f>IF(COUNTA(CitationInformation)=0,"",IF(INDEX(AuthorList[Author Name],$A653)="","",
CONCATENATE("  - &amp;AuthorListID",TEXT($A653,"0000"),
"  {CitationID: *CitationID0001",
", PersonID: *PersonID",TEXT(MATCH(INDEX(AuthorList[Author Name],$A653),People[Full Name],0),"0000"),
", AuthorOrder: ",INDEX(AuthorList[Author Number],$A653),"}")))</f>
        <v>#REF!</v>
      </c>
      <c r="K653" t="e">
        <f>IF(INDEX(SamplingFeatures[Feature Code],$A653)="","",
CONCATENATE("  - &amp;SamplingFeatureID",TEXT($A653,"0000"),
" {","SamplingFeatureUUID:  ",CHAR(34),INDEX(SamplingFeatures[Sampling Feature UUID],$A653),CHAR(34),
", SamplingFeatureTypeCV:  ",CHAR(34),INDEX(SamplingFeatures[Sampling Feature Type],$A653),CHAR(34),
", SamplingFeatureCode:  ",CHAR(34),INDEX(SamplingFeatures[Feature Code],$A653),CHAR(34),
", SamplingFeatureName:  ",CHAR(34),INDEX(SamplingFeatures[Feature Name],$A653),CHAR(34),
", SamplingFeatureDescription:  ",CHAR(34),INDEX(SamplingFeatures[Feature Description],$A653),CHAR(34),
", SamplingFeatureGeotypeCV:  ",CHAR(34),INDEX(SamplingFeatures[Feature Geo Type],$A653),CHAR(34),
", FeatureGeometry:  ",CHAR(34),INDEX(SamplingFeatures[Feature Geometry],$A653),CHAR(34),
", Elevation_m:  ",CHAR(34),INDEX(SamplingFeatures[Elevation_m],$A653),CHAR(34),
", ElevationDatumCV:  ",CHAR(34),ElevationDatum,CHAR(34),"}"))</f>
        <v>#REF!</v>
      </c>
      <c r="L653" t="e">
        <f>IF(INDEX(SamplingFeatures[Sampling Feature Type],$A653)&lt;&gt;"Site","",
CONCATENATE("  - &amp;SiteID",TEXT(SUMPRODUCT(--($L$3:$L652&lt;&gt;"")),"0000"),
" {","SamplingFeatureID:  *SamplingFeatureID",TEXT($A653,"0000"),
", SiteTypeCV:  ",CHAR(34),INDEX(Sites[Site Type],$A653),CHAR(34),
", Latitude:  ",INDEX(Sites[Latitude],$A653),
", Longitude:  ",INDEX(Sites[Longitude],$A653),
", SRSName:  ",CHAR(34),LatLonDatum,CHAR(34),"}"))</f>
        <v>#REF!</v>
      </c>
      <c r="M653" t="e">
        <f>IF(INDEX(SamplingFeatures[Sampling Feature Type],$A653)&lt;&gt;"Specimen","",
CONCATENATE("  - &amp;SpecimenID",TEXT(SUMPRODUCT(--($M$3:$M652&lt;&gt;"")),"0000"),
" {","SamplingFeatureID:  *SamplingFeatureID",TEXT($A653,"0000"),
", SpecimenTypeCV:  ",CHAR(34),INDEX(Specimens[Specimen Type],$A653),CHAR(34),
", SpecimenMediumCV:  ",INDEX(Specimens[Specimen Medium],$A653),
", IsFieldSpecimen:  ",CHAR(34),INDEX(Specimens[Is Field Specimen?],$A653),CHAR(34),"}"))</f>
        <v>#REF!</v>
      </c>
      <c r="N653" t="e">
        <f>IF(COUNTA(SpatialOffsets[])=0,"", IF(INDEX(SpatialOffsets[Spatial Offset Type],$A653)="","",
CONCATENATE("  - &amp;SpatialOffsetID",TEXT($A653,"0000"),
" {","SpatialOffsetTypeCV:  ",CHAR(34),INDEX(SpatialOffsets[Spatial Offset Type],$A653),CHAR(34),
", Offset1Value:  ",INDEX(SpatialOffsets[Offset 1 Value],$A653),
", Offset1UnitID:  ",CHAR(34),INDEX(SpatialOffsets[Offset 1 Unit],$A653),CHAR(34),
", Offset2Value:  ",INDEX(SpatialOffsets[Offset 2 Value],$A653),
", Offset2UnitID:  ",CHAR(34),INDEX(SpatialOffsets[Offset 2 Unit],$A653),CHAR(34),
", Offset3Value:  ",INDEX(SpatialOffsets[Offset 3 Value],$A653),
", Offset3UnitID:  ",CHAR(34),INDEX(SpatialOffsets[Offset 3 Unit],$A653),CHAR(34),,"}")))</f>
        <v>#REF!</v>
      </c>
      <c r="O653" t="e">
        <f>IF(COUNTA(RelatedFeatures[])=0,"", IF(INDEX(RelatedFeatures[First Sampling Feature Code],$A653)="","",
CONCATENATE("  - &amp;RelationID",TEXT($A653,"0000"),
" {","SamplingFeatureID:  *SamplingFeatureID",TEXT(MATCH(INDEX(RelatedFeatures[First Sampling Feature Code],$A653),SamplingFeatures[Feature Code],0),"0000"),
", RelationshipTypeCV:  ",CHAR(34),INDEX(RelatedFeatures[Relationship Type],$A653),CHAR(34),
", RelatedFeatureID: *SamplingFeatureID",TEXT(MATCH(INDEX(RelatedFeatures[Second Sampling Feature Code],$A653),SamplingFeatures[Feature Code],0),"0000"),
", SpatialOffsetID:  ",IF(INDEX(RelatedFeatures[Offset Number],$A653)="","",CONCATENATE("*SpatialOffsetID",TEXT(INDEX(RelatedFeatures[Offset Number],$A653),"0000"))),"}")))</f>
        <v>#REF!</v>
      </c>
      <c r="P653" t="e">
        <f>IF(INDEX(Methods[Method Type],$A653)="","",
CONCATENATE("  - &amp;MethodID",TEXT($A653,"0000"),
" {","MethodTypeCV:  ",CHAR(34),INDEX(Methods[Method Type],$A653),CHAR(34),
", MethodCode:  ",CHAR(34),INDEX(Methods[Method Code],$A653),CHAR(34),
", MethodName:  ",CHAR(34),INDEX(Methods[Method Name],$A653),CHAR(34),
", MethodDescription:  ",CHAR(34),INDEX(Methods[Method Description],$A653),CHAR(34),
", MethodLink:  ",CHAR(34),INDEX(Methods[Method Link],$A653),CHAR(34),
", OrganizationID: *OrganizationID",TEXT(MATCH(INDEX(Methods[Organization Name],$A653),Organizations[Organization Name],0),"0000"),"}"))</f>
        <v>#REF!</v>
      </c>
      <c r="Q653" t="e">
        <f>IF(INDEX(Variables[Variable Type],$A653)="","",
CONCATENATE("  - &amp;VariableID",TEXT($A653,"0000"),
" {","VariableTypeCV:  ",CHAR(34),INDEX(Variables[Variable Type],$A653),CHAR(34),
", VariableCode:  ",CHAR(34),INDEX(Variables[Variable Code],$A653),CHAR(34),
", VariableNameCV:  ",CHAR(34),INDEX(Variables[Variable Name],$A653),CHAR(34),
", VariableDefinition:  ",CHAR(34),INDEX(Variables[Variable Definition],$A653),CHAR(34),
", SpecciationCV:  ",CHAR(34),INDEX(Variables[Speciation],$A653),CHAR(34),
", NoDataValue:  ",CHAR(34),INDEX(Variables[No Data Value],$A653),CHAR(34),"}"))</f>
        <v>#REF!</v>
      </c>
    </row>
    <row r="654" spans="1:17" x14ac:dyDescent="0.25">
      <c r="A654">
        <v>651</v>
      </c>
      <c r="D654" t="e">
        <f>IF(INDEX(People[First Name],$A654)="","",
CONCATENATE("  - &amp;PersonID",TEXT($A654,"0000"),
" {","PersonFirstName:  ",CHAR(34),INDEX(People[First Name],$A654),CHAR(34),
", PersonMiddleName:  ",CHAR(34),INDEX(People[Middle Name],$A654),CHAR(34),
", PersonLastName:  ",CHAR(34),INDEX(People[Last Name],$A654),CHAR(34),"}"))</f>
        <v>#REF!</v>
      </c>
      <c r="E654" t="e">
        <f>IF(INDEX(Organizations[Organization Type '[CV']],$A654)="","",
CONCATENATE("  - &amp;OrganizationID",TEXT($A654,"0000"),
" {","OrganizationTypeCV:  ",CHAR(34),INDEX(Organizations[Organization Type '[CV']],$A654),CHAR(34),
", OrganizationCode:  ",CHAR(34),INDEX(Organizations[Organization Code],$A654),CHAR(34),
", OrganizationName:  ",CHAR(34),INDEX(Organizations[Organization Name],$A654),CHAR(34),
", OrganizationDescription:  ",CHAR(34),INDEX(Organizations[Organization Description],$A654),CHAR(34),
", OrganizationLink:  ",CHAR(34),INDEX(Organizations[Organization Link],$A654),CHAR(34),"}"))</f>
        <v>#REF!</v>
      </c>
      <c r="F654" t="e">
        <f>IF(INDEX(People[First Name],$A654)="","",
CONCATENATE("  - &amp;AffiliationID",TEXT($A654,"0000"),
" {PersonID: *PersonID",TEXT($A654,"0000"),
", OrganizationID: *OrganizationID",TEXT(MATCH(INDEX(People[Organization Name],$A654),Organizations[Organization Name],0),"0000"),
", IsPrimaryOrganizationContact: , AffiliationStartDate: , AffiliationEndDate: , PrimaryPhone: ",
", PrimaryEmail: ",CHAR(34),INDEX(People[Primary Email],$A654),CHAR(34),
", PrimaryAddress: ",CHAR(34),INDEX(People[Primary Address],$A654),CHAR(34),
", PersonLink: }"))</f>
        <v>#REF!</v>
      </c>
      <c r="H654" t="e">
        <f>IF(COUNTA(CitationInformation)=0,"",IF(INDEX(AuthorList[Author Name],$A654)="","",
CONCATENATE("  - &amp;AuthorListID",TEXT($A654,"0000"),
"  {CitationID: *CitationID0001",
", PersonID: *PersonID",TEXT(MATCH(INDEX(AuthorList[Author Name],$A654),People[Full Name],0),"0000"),
", AuthorOrder: ",INDEX(AuthorList[Author Number],$A654),"}")))</f>
        <v>#REF!</v>
      </c>
      <c r="K654" t="e">
        <f>IF(INDEX(SamplingFeatures[Feature Code],$A654)="","",
CONCATENATE("  - &amp;SamplingFeatureID",TEXT($A654,"0000"),
" {","SamplingFeatureUUID:  ",CHAR(34),INDEX(SamplingFeatures[Sampling Feature UUID],$A654),CHAR(34),
", SamplingFeatureTypeCV:  ",CHAR(34),INDEX(SamplingFeatures[Sampling Feature Type],$A654),CHAR(34),
", SamplingFeatureCode:  ",CHAR(34),INDEX(SamplingFeatures[Feature Code],$A654),CHAR(34),
", SamplingFeatureName:  ",CHAR(34),INDEX(SamplingFeatures[Feature Name],$A654),CHAR(34),
", SamplingFeatureDescription:  ",CHAR(34),INDEX(SamplingFeatures[Feature Description],$A654),CHAR(34),
", SamplingFeatureGeotypeCV:  ",CHAR(34),INDEX(SamplingFeatures[Feature Geo Type],$A654),CHAR(34),
", FeatureGeometry:  ",CHAR(34),INDEX(SamplingFeatures[Feature Geometry],$A654),CHAR(34),
", Elevation_m:  ",CHAR(34),INDEX(SamplingFeatures[Elevation_m],$A654),CHAR(34),
", ElevationDatumCV:  ",CHAR(34),ElevationDatum,CHAR(34),"}"))</f>
        <v>#REF!</v>
      </c>
      <c r="L654" t="e">
        <f>IF(INDEX(SamplingFeatures[Sampling Feature Type],$A654)&lt;&gt;"Site","",
CONCATENATE("  - &amp;SiteID",TEXT(SUMPRODUCT(--($L$3:$L653&lt;&gt;"")),"0000"),
" {","SamplingFeatureID:  *SamplingFeatureID",TEXT($A654,"0000"),
", SiteTypeCV:  ",CHAR(34),INDEX(Sites[Site Type],$A654),CHAR(34),
", Latitude:  ",INDEX(Sites[Latitude],$A654),
", Longitude:  ",INDEX(Sites[Longitude],$A654),
", SRSName:  ",CHAR(34),LatLonDatum,CHAR(34),"}"))</f>
        <v>#REF!</v>
      </c>
      <c r="M654" t="e">
        <f>IF(INDEX(SamplingFeatures[Sampling Feature Type],$A654)&lt;&gt;"Specimen","",
CONCATENATE("  - &amp;SpecimenID",TEXT(SUMPRODUCT(--($M$3:$M653&lt;&gt;"")),"0000"),
" {","SamplingFeatureID:  *SamplingFeatureID",TEXT($A654,"0000"),
", SpecimenTypeCV:  ",CHAR(34),INDEX(Specimens[Specimen Type],$A654),CHAR(34),
", SpecimenMediumCV:  ",INDEX(Specimens[Specimen Medium],$A654),
", IsFieldSpecimen:  ",CHAR(34),INDEX(Specimens[Is Field Specimen?],$A654),CHAR(34),"}"))</f>
        <v>#REF!</v>
      </c>
      <c r="N654" t="e">
        <f>IF(COUNTA(SpatialOffsets[])=0,"", IF(INDEX(SpatialOffsets[Spatial Offset Type],$A654)="","",
CONCATENATE("  - &amp;SpatialOffsetID",TEXT($A654,"0000"),
" {","SpatialOffsetTypeCV:  ",CHAR(34),INDEX(SpatialOffsets[Spatial Offset Type],$A654),CHAR(34),
", Offset1Value:  ",INDEX(SpatialOffsets[Offset 1 Value],$A654),
", Offset1UnitID:  ",CHAR(34),INDEX(SpatialOffsets[Offset 1 Unit],$A654),CHAR(34),
", Offset2Value:  ",INDEX(SpatialOffsets[Offset 2 Value],$A654),
", Offset2UnitID:  ",CHAR(34),INDEX(SpatialOffsets[Offset 2 Unit],$A654),CHAR(34),
", Offset3Value:  ",INDEX(SpatialOffsets[Offset 3 Value],$A654),
", Offset3UnitID:  ",CHAR(34),INDEX(SpatialOffsets[Offset 3 Unit],$A654),CHAR(34),,"}")))</f>
        <v>#REF!</v>
      </c>
      <c r="O654" t="e">
        <f>IF(COUNTA(RelatedFeatures[])=0,"", IF(INDEX(RelatedFeatures[First Sampling Feature Code],$A654)="","",
CONCATENATE("  - &amp;RelationID",TEXT($A654,"0000"),
" {","SamplingFeatureID:  *SamplingFeatureID",TEXT(MATCH(INDEX(RelatedFeatures[First Sampling Feature Code],$A654),SamplingFeatures[Feature Code],0),"0000"),
", RelationshipTypeCV:  ",CHAR(34),INDEX(RelatedFeatures[Relationship Type],$A654),CHAR(34),
", RelatedFeatureID: *SamplingFeatureID",TEXT(MATCH(INDEX(RelatedFeatures[Second Sampling Feature Code],$A654),SamplingFeatures[Feature Code],0),"0000"),
", SpatialOffsetID:  ",IF(INDEX(RelatedFeatures[Offset Number],$A654)="","",CONCATENATE("*SpatialOffsetID",TEXT(INDEX(RelatedFeatures[Offset Number],$A654),"0000"))),"}")))</f>
        <v>#REF!</v>
      </c>
      <c r="P654" t="e">
        <f>IF(INDEX(Methods[Method Type],$A654)="","",
CONCATENATE("  - &amp;MethodID",TEXT($A654,"0000"),
" {","MethodTypeCV:  ",CHAR(34),INDEX(Methods[Method Type],$A654),CHAR(34),
", MethodCode:  ",CHAR(34),INDEX(Methods[Method Code],$A654),CHAR(34),
", MethodName:  ",CHAR(34),INDEX(Methods[Method Name],$A654),CHAR(34),
", MethodDescription:  ",CHAR(34),INDEX(Methods[Method Description],$A654),CHAR(34),
", MethodLink:  ",CHAR(34),INDEX(Methods[Method Link],$A654),CHAR(34),
", OrganizationID: *OrganizationID",TEXT(MATCH(INDEX(Methods[Organization Name],$A654),Organizations[Organization Name],0),"0000"),"}"))</f>
        <v>#REF!</v>
      </c>
      <c r="Q654" t="e">
        <f>IF(INDEX(Variables[Variable Type],$A654)="","",
CONCATENATE("  - &amp;VariableID",TEXT($A654,"0000"),
" {","VariableTypeCV:  ",CHAR(34),INDEX(Variables[Variable Type],$A654),CHAR(34),
", VariableCode:  ",CHAR(34),INDEX(Variables[Variable Code],$A654),CHAR(34),
", VariableNameCV:  ",CHAR(34),INDEX(Variables[Variable Name],$A654),CHAR(34),
", VariableDefinition:  ",CHAR(34),INDEX(Variables[Variable Definition],$A654),CHAR(34),
", SpecciationCV:  ",CHAR(34),INDEX(Variables[Speciation],$A654),CHAR(34),
", NoDataValue:  ",CHAR(34),INDEX(Variables[No Data Value],$A654),CHAR(34),"}"))</f>
        <v>#REF!</v>
      </c>
    </row>
    <row r="655" spans="1:17" x14ac:dyDescent="0.25">
      <c r="A655">
        <v>652</v>
      </c>
      <c r="D655" t="e">
        <f>IF(INDEX(People[First Name],$A655)="","",
CONCATENATE("  - &amp;PersonID",TEXT($A655,"0000"),
" {","PersonFirstName:  ",CHAR(34),INDEX(People[First Name],$A655),CHAR(34),
", PersonMiddleName:  ",CHAR(34),INDEX(People[Middle Name],$A655),CHAR(34),
", PersonLastName:  ",CHAR(34),INDEX(People[Last Name],$A655),CHAR(34),"}"))</f>
        <v>#REF!</v>
      </c>
      <c r="E655" t="e">
        <f>IF(INDEX(Organizations[Organization Type '[CV']],$A655)="","",
CONCATENATE("  - &amp;OrganizationID",TEXT($A655,"0000"),
" {","OrganizationTypeCV:  ",CHAR(34),INDEX(Organizations[Organization Type '[CV']],$A655),CHAR(34),
", OrganizationCode:  ",CHAR(34),INDEX(Organizations[Organization Code],$A655),CHAR(34),
", OrganizationName:  ",CHAR(34),INDEX(Organizations[Organization Name],$A655),CHAR(34),
", OrganizationDescription:  ",CHAR(34),INDEX(Organizations[Organization Description],$A655),CHAR(34),
", OrganizationLink:  ",CHAR(34),INDEX(Organizations[Organization Link],$A655),CHAR(34),"}"))</f>
        <v>#REF!</v>
      </c>
      <c r="F655" t="e">
        <f>IF(INDEX(People[First Name],$A655)="","",
CONCATENATE("  - &amp;AffiliationID",TEXT($A655,"0000"),
" {PersonID: *PersonID",TEXT($A655,"0000"),
", OrganizationID: *OrganizationID",TEXT(MATCH(INDEX(People[Organization Name],$A655),Organizations[Organization Name],0),"0000"),
", IsPrimaryOrganizationContact: , AffiliationStartDate: , AffiliationEndDate: , PrimaryPhone: ",
", PrimaryEmail: ",CHAR(34),INDEX(People[Primary Email],$A655),CHAR(34),
", PrimaryAddress: ",CHAR(34),INDEX(People[Primary Address],$A655),CHAR(34),
", PersonLink: }"))</f>
        <v>#REF!</v>
      </c>
      <c r="H655" t="e">
        <f>IF(COUNTA(CitationInformation)=0,"",IF(INDEX(AuthorList[Author Name],$A655)="","",
CONCATENATE("  - &amp;AuthorListID",TEXT($A655,"0000"),
"  {CitationID: *CitationID0001",
", PersonID: *PersonID",TEXT(MATCH(INDEX(AuthorList[Author Name],$A655),People[Full Name],0),"0000"),
", AuthorOrder: ",INDEX(AuthorList[Author Number],$A655),"}")))</f>
        <v>#REF!</v>
      </c>
      <c r="K655" t="e">
        <f>IF(INDEX(SamplingFeatures[Feature Code],$A655)="","",
CONCATENATE("  - &amp;SamplingFeatureID",TEXT($A655,"0000"),
" {","SamplingFeatureUUID:  ",CHAR(34),INDEX(SamplingFeatures[Sampling Feature UUID],$A655),CHAR(34),
", SamplingFeatureTypeCV:  ",CHAR(34),INDEX(SamplingFeatures[Sampling Feature Type],$A655),CHAR(34),
", SamplingFeatureCode:  ",CHAR(34),INDEX(SamplingFeatures[Feature Code],$A655),CHAR(34),
", SamplingFeatureName:  ",CHAR(34),INDEX(SamplingFeatures[Feature Name],$A655),CHAR(34),
", SamplingFeatureDescription:  ",CHAR(34),INDEX(SamplingFeatures[Feature Description],$A655),CHAR(34),
", SamplingFeatureGeotypeCV:  ",CHAR(34),INDEX(SamplingFeatures[Feature Geo Type],$A655),CHAR(34),
", FeatureGeometry:  ",CHAR(34),INDEX(SamplingFeatures[Feature Geometry],$A655),CHAR(34),
", Elevation_m:  ",CHAR(34),INDEX(SamplingFeatures[Elevation_m],$A655),CHAR(34),
", ElevationDatumCV:  ",CHAR(34),ElevationDatum,CHAR(34),"}"))</f>
        <v>#REF!</v>
      </c>
      <c r="L655" t="e">
        <f>IF(INDEX(SamplingFeatures[Sampling Feature Type],$A655)&lt;&gt;"Site","",
CONCATENATE("  - &amp;SiteID",TEXT(SUMPRODUCT(--($L$3:$L654&lt;&gt;"")),"0000"),
" {","SamplingFeatureID:  *SamplingFeatureID",TEXT($A655,"0000"),
", SiteTypeCV:  ",CHAR(34),INDEX(Sites[Site Type],$A655),CHAR(34),
", Latitude:  ",INDEX(Sites[Latitude],$A655),
", Longitude:  ",INDEX(Sites[Longitude],$A655),
", SRSName:  ",CHAR(34),LatLonDatum,CHAR(34),"}"))</f>
        <v>#REF!</v>
      </c>
      <c r="M655" t="e">
        <f>IF(INDEX(SamplingFeatures[Sampling Feature Type],$A655)&lt;&gt;"Specimen","",
CONCATENATE("  - &amp;SpecimenID",TEXT(SUMPRODUCT(--($M$3:$M654&lt;&gt;"")),"0000"),
" {","SamplingFeatureID:  *SamplingFeatureID",TEXT($A655,"0000"),
", SpecimenTypeCV:  ",CHAR(34),INDEX(Specimens[Specimen Type],$A655),CHAR(34),
", SpecimenMediumCV:  ",INDEX(Specimens[Specimen Medium],$A655),
", IsFieldSpecimen:  ",CHAR(34),INDEX(Specimens[Is Field Specimen?],$A655),CHAR(34),"}"))</f>
        <v>#REF!</v>
      </c>
      <c r="N655" t="e">
        <f>IF(COUNTA(SpatialOffsets[])=0,"", IF(INDEX(SpatialOffsets[Spatial Offset Type],$A655)="","",
CONCATENATE("  - &amp;SpatialOffsetID",TEXT($A655,"0000"),
" {","SpatialOffsetTypeCV:  ",CHAR(34),INDEX(SpatialOffsets[Spatial Offset Type],$A655),CHAR(34),
", Offset1Value:  ",INDEX(SpatialOffsets[Offset 1 Value],$A655),
", Offset1UnitID:  ",CHAR(34),INDEX(SpatialOffsets[Offset 1 Unit],$A655),CHAR(34),
", Offset2Value:  ",INDEX(SpatialOffsets[Offset 2 Value],$A655),
", Offset2UnitID:  ",CHAR(34),INDEX(SpatialOffsets[Offset 2 Unit],$A655),CHAR(34),
", Offset3Value:  ",INDEX(SpatialOffsets[Offset 3 Value],$A655),
", Offset3UnitID:  ",CHAR(34),INDEX(SpatialOffsets[Offset 3 Unit],$A655),CHAR(34),,"}")))</f>
        <v>#REF!</v>
      </c>
      <c r="O655" t="e">
        <f>IF(COUNTA(RelatedFeatures[])=0,"", IF(INDEX(RelatedFeatures[First Sampling Feature Code],$A655)="","",
CONCATENATE("  - &amp;RelationID",TEXT($A655,"0000"),
" {","SamplingFeatureID:  *SamplingFeatureID",TEXT(MATCH(INDEX(RelatedFeatures[First Sampling Feature Code],$A655),SamplingFeatures[Feature Code],0),"0000"),
", RelationshipTypeCV:  ",CHAR(34),INDEX(RelatedFeatures[Relationship Type],$A655),CHAR(34),
", RelatedFeatureID: *SamplingFeatureID",TEXT(MATCH(INDEX(RelatedFeatures[Second Sampling Feature Code],$A655),SamplingFeatures[Feature Code],0),"0000"),
", SpatialOffsetID:  ",IF(INDEX(RelatedFeatures[Offset Number],$A655)="","",CONCATENATE("*SpatialOffsetID",TEXT(INDEX(RelatedFeatures[Offset Number],$A655),"0000"))),"}")))</f>
        <v>#REF!</v>
      </c>
      <c r="P655" t="e">
        <f>IF(INDEX(Methods[Method Type],$A655)="","",
CONCATENATE("  - &amp;MethodID",TEXT($A655,"0000"),
" {","MethodTypeCV:  ",CHAR(34),INDEX(Methods[Method Type],$A655),CHAR(34),
", MethodCode:  ",CHAR(34),INDEX(Methods[Method Code],$A655),CHAR(34),
", MethodName:  ",CHAR(34),INDEX(Methods[Method Name],$A655),CHAR(34),
", MethodDescription:  ",CHAR(34),INDEX(Methods[Method Description],$A655),CHAR(34),
", MethodLink:  ",CHAR(34),INDEX(Methods[Method Link],$A655),CHAR(34),
", OrganizationID: *OrganizationID",TEXT(MATCH(INDEX(Methods[Organization Name],$A655),Organizations[Organization Name],0),"0000"),"}"))</f>
        <v>#REF!</v>
      </c>
      <c r="Q655" t="e">
        <f>IF(INDEX(Variables[Variable Type],$A655)="","",
CONCATENATE("  - &amp;VariableID",TEXT($A655,"0000"),
" {","VariableTypeCV:  ",CHAR(34),INDEX(Variables[Variable Type],$A655),CHAR(34),
", VariableCode:  ",CHAR(34),INDEX(Variables[Variable Code],$A655),CHAR(34),
", VariableNameCV:  ",CHAR(34),INDEX(Variables[Variable Name],$A655),CHAR(34),
", VariableDefinition:  ",CHAR(34),INDEX(Variables[Variable Definition],$A655),CHAR(34),
", SpecciationCV:  ",CHAR(34),INDEX(Variables[Speciation],$A655),CHAR(34),
", NoDataValue:  ",CHAR(34),INDEX(Variables[No Data Value],$A655),CHAR(34),"}"))</f>
        <v>#REF!</v>
      </c>
    </row>
    <row r="656" spans="1:17" x14ac:dyDescent="0.25">
      <c r="A656">
        <v>653</v>
      </c>
      <c r="D656" t="e">
        <f>IF(INDEX(People[First Name],$A656)="","",
CONCATENATE("  - &amp;PersonID",TEXT($A656,"0000"),
" {","PersonFirstName:  ",CHAR(34),INDEX(People[First Name],$A656),CHAR(34),
", PersonMiddleName:  ",CHAR(34),INDEX(People[Middle Name],$A656),CHAR(34),
", PersonLastName:  ",CHAR(34),INDEX(People[Last Name],$A656),CHAR(34),"}"))</f>
        <v>#REF!</v>
      </c>
      <c r="E656" t="e">
        <f>IF(INDEX(Organizations[Organization Type '[CV']],$A656)="","",
CONCATENATE("  - &amp;OrganizationID",TEXT($A656,"0000"),
" {","OrganizationTypeCV:  ",CHAR(34),INDEX(Organizations[Organization Type '[CV']],$A656),CHAR(34),
", OrganizationCode:  ",CHAR(34),INDEX(Organizations[Organization Code],$A656),CHAR(34),
", OrganizationName:  ",CHAR(34),INDEX(Organizations[Organization Name],$A656),CHAR(34),
", OrganizationDescription:  ",CHAR(34),INDEX(Organizations[Organization Description],$A656),CHAR(34),
", OrganizationLink:  ",CHAR(34),INDEX(Organizations[Organization Link],$A656),CHAR(34),"}"))</f>
        <v>#REF!</v>
      </c>
      <c r="F656" t="e">
        <f>IF(INDEX(People[First Name],$A656)="","",
CONCATENATE("  - &amp;AffiliationID",TEXT($A656,"0000"),
" {PersonID: *PersonID",TEXT($A656,"0000"),
", OrganizationID: *OrganizationID",TEXT(MATCH(INDEX(People[Organization Name],$A656),Organizations[Organization Name],0),"0000"),
", IsPrimaryOrganizationContact: , AffiliationStartDate: , AffiliationEndDate: , PrimaryPhone: ",
", PrimaryEmail: ",CHAR(34),INDEX(People[Primary Email],$A656),CHAR(34),
", PrimaryAddress: ",CHAR(34),INDEX(People[Primary Address],$A656),CHAR(34),
", PersonLink: }"))</f>
        <v>#REF!</v>
      </c>
      <c r="H656" t="e">
        <f>IF(COUNTA(CitationInformation)=0,"",IF(INDEX(AuthorList[Author Name],$A656)="","",
CONCATENATE("  - &amp;AuthorListID",TEXT($A656,"0000"),
"  {CitationID: *CitationID0001",
", PersonID: *PersonID",TEXT(MATCH(INDEX(AuthorList[Author Name],$A656),People[Full Name],0),"0000"),
", AuthorOrder: ",INDEX(AuthorList[Author Number],$A656),"}")))</f>
        <v>#REF!</v>
      </c>
      <c r="K656" t="e">
        <f>IF(INDEX(SamplingFeatures[Feature Code],$A656)="","",
CONCATENATE("  - &amp;SamplingFeatureID",TEXT($A656,"0000"),
" {","SamplingFeatureUUID:  ",CHAR(34),INDEX(SamplingFeatures[Sampling Feature UUID],$A656),CHAR(34),
", SamplingFeatureTypeCV:  ",CHAR(34),INDEX(SamplingFeatures[Sampling Feature Type],$A656),CHAR(34),
", SamplingFeatureCode:  ",CHAR(34),INDEX(SamplingFeatures[Feature Code],$A656),CHAR(34),
", SamplingFeatureName:  ",CHAR(34),INDEX(SamplingFeatures[Feature Name],$A656),CHAR(34),
", SamplingFeatureDescription:  ",CHAR(34),INDEX(SamplingFeatures[Feature Description],$A656),CHAR(34),
", SamplingFeatureGeotypeCV:  ",CHAR(34),INDEX(SamplingFeatures[Feature Geo Type],$A656),CHAR(34),
", FeatureGeometry:  ",CHAR(34),INDEX(SamplingFeatures[Feature Geometry],$A656),CHAR(34),
", Elevation_m:  ",CHAR(34),INDEX(SamplingFeatures[Elevation_m],$A656),CHAR(34),
", ElevationDatumCV:  ",CHAR(34),ElevationDatum,CHAR(34),"}"))</f>
        <v>#REF!</v>
      </c>
      <c r="L656" t="e">
        <f>IF(INDEX(SamplingFeatures[Sampling Feature Type],$A656)&lt;&gt;"Site","",
CONCATENATE("  - &amp;SiteID",TEXT(SUMPRODUCT(--($L$3:$L655&lt;&gt;"")),"0000"),
" {","SamplingFeatureID:  *SamplingFeatureID",TEXT($A656,"0000"),
", SiteTypeCV:  ",CHAR(34),INDEX(Sites[Site Type],$A656),CHAR(34),
", Latitude:  ",INDEX(Sites[Latitude],$A656),
", Longitude:  ",INDEX(Sites[Longitude],$A656),
", SRSName:  ",CHAR(34),LatLonDatum,CHAR(34),"}"))</f>
        <v>#REF!</v>
      </c>
      <c r="M656" t="e">
        <f>IF(INDEX(SamplingFeatures[Sampling Feature Type],$A656)&lt;&gt;"Specimen","",
CONCATENATE("  - &amp;SpecimenID",TEXT(SUMPRODUCT(--($M$3:$M655&lt;&gt;"")),"0000"),
" {","SamplingFeatureID:  *SamplingFeatureID",TEXT($A656,"0000"),
", SpecimenTypeCV:  ",CHAR(34),INDEX(Specimens[Specimen Type],$A656),CHAR(34),
", SpecimenMediumCV:  ",INDEX(Specimens[Specimen Medium],$A656),
", IsFieldSpecimen:  ",CHAR(34),INDEX(Specimens[Is Field Specimen?],$A656),CHAR(34),"}"))</f>
        <v>#REF!</v>
      </c>
      <c r="N656" t="e">
        <f>IF(COUNTA(SpatialOffsets[])=0,"", IF(INDEX(SpatialOffsets[Spatial Offset Type],$A656)="","",
CONCATENATE("  - &amp;SpatialOffsetID",TEXT($A656,"0000"),
" {","SpatialOffsetTypeCV:  ",CHAR(34),INDEX(SpatialOffsets[Spatial Offset Type],$A656),CHAR(34),
", Offset1Value:  ",INDEX(SpatialOffsets[Offset 1 Value],$A656),
", Offset1UnitID:  ",CHAR(34),INDEX(SpatialOffsets[Offset 1 Unit],$A656),CHAR(34),
", Offset2Value:  ",INDEX(SpatialOffsets[Offset 2 Value],$A656),
", Offset2UnitID:  ",CHAR(34),INDEX(SpatialOffsets[Offset 2 Unit],$A656),CHAR(34),
", Offset3Value:  ",INDEX(SpatialOffsets[Offset 3 Value],$A656),
", Offset3UnitID:  ",CHAR(34),INDEX(SpatialOffsets[Offset 3 Unit],$A656),CHAR(34),,"}")))</f>
        <v>#REF!</v>
      </c>
      <c r="O656" t="e">
        <f>IF(COUNTA(RelatedFeatures[])=0,"", IF(INDEX(RelatedFeatures[First Sampling Feature Code],$A656)="","",
CONCATENATE("  - &amp;RelationID",TEXT($A656,"0000"),
" {","SamplingFeatureID:  *SamplingFeatureID",TEXT(MATCH(INDEX(RelatedFeatures[First Sampling Feature Code],$A656),SamplingFeatures[Feature Code],0),"0000"),
", RelationshipTypeCV:  ",CHAR(34),INDEX(RelatedFeatures[Relationship Type],$A656),CHAR(34),
", RelatedFeatureID: *SamplingFeatureID",TEXT(MATCH(INDEX(RelatedFeatures[Second Sampling Feature Code],$A656),SamplingFeatures[Feature Code],0),"0000"),
", SpatialOffsetID:  ",IF(INDEX(RelatedFeatures[Offset Number],$A656)="","",CONCATENATE("*SpatialOffsetID",TEXT(INDEX(RelatedFeatures[Offset Number],$A656),"0000"))),"}")))</f>
        <v>#REF!</v>
      </c>
      <c r="P656" t="e">
        <f>IF(INDEX(Methods[Method Type],$A656)="","",
CONCATENATE("  - &amp;MethodID",TEXT($A656,"0000"),
" {","MethodTypeCV:  ",CHAR(34),INDEX(Methods[Method Type],$A656),CHAR(34),
", MethodCode:  ",CHAR(34),INDEX(Methods[Method Code],$A656),CHAR(34),
", MethodName:  ",CHAR(34),INDEX(Methods[Method Name],$A656),CHAR(34),
", MethodDescription:  ",CHAR(34),INDEX(Methods[Method Description],$A656),CHAR(34),
", MethodLink:  ",CHAR(34),INDEX(Methods[Method Link],$A656),CHAR(34),
", OrganizationID: *OrganizationID",TEXT(MATCH(INDEX(Methods[Organization Name],$A656),Organizations[Organization Name],0),"0000"),"}"))</f>
        <v>#REF!</v>
      </c>
      <c r="Q656" t="e">
        <f>IF(INDEX(Variables[Variable Type],$A656)="","",
CONCATENATE("  - &amp;VariableID",TEXT($A656,"0000"),
" {","VariableTypeCV:  ",CHAR(34),INDEX(Variables[Variable Type],$A656),CHAR(34),
", VariableCode:  ",CHAR(34),INDEX(Variables[Variable Code],$A656),CHAR(34),
", VariableNameCV:  ",CHAR(34),INDEX(Variables[Variable Name],$A656),CHAR(34),
", VariableDefinition:  ",CHAR(34),INDEX(Variables[Variable Definition],$A656),CHAR(34),
", SpecciationCV:  ",CHAR(34),INDEX(Variables[Speciation],$A656),CHAR(34),
", NoDataValue:  ",CHAR(34),INDEX(Variables[No Data Value],$A656),CHAR(34),"}"))</f>
        <v>#REF!</v>
      </c>
    </row>
    <row r="657" spans="1:17" x14ac:dyDescent="0.25">
      <c r="A657">
        <v>654</v>
      </c>
      <c r="D657" t="e">
        <f>IF(INDEX(People[First Name],$A657)="","",
CONCATENATE("  - &amp;PersonID",TEXT($A657,"0000"),
" {","PersonFirstName:  ",CHAR(34),INDEX(People[First Name],$A657),CHAR(34),
", PersonMiddleName:  ",CHAR(34),INDEX(People[Middle Name],$A657),CHAR(34),
", PersonLastName:  ",CHAR(34),INDEX(People[Last Name],$A657),CHAR(34),"}"))</f>
        <v>#REF!</v>
      </c>
      <c r="E657" t="e">
        <f>IF(INDEX(Organizations[Organization Type '[CV']],$A657)="","",
CONCATENATE("  - &amp;OrganizationID",TEXT($A657,"0000"),
" {","OrganizationTypeCV:  ",CHAR(34),INDEX(Organizations[Organization Type '[CV']],$A657),CHAR(34),
", OrganizationCode:  ",CHAR(34),INDEX(Organizations[Organization Code],$A657),CHAR(34),
", OrganizationName:  ",CHAR(34),INDEX(Organizations[Organization Name],$A657),CHAR(34),
", OrganizationDescription:  ",CHAR(34),INDEX(Organizations[Organization Description],$A657),CHAR(34),
", OrganizationLink:  ",CHAR(34),INDEX(Organizations[Organization Link],$A657),CHAR(34),"}"))</f>
        <v>#REF!</v>
      </c>
      <c r="F657" t="e">
        <f>IF(INDEX(People[First Name],$A657)="","",
CONCATENATE("  - &amp;AffiliationID",TEXT($A657,"0000"),
" {PersonID: *PersonID",TEXT($A657,"0000"),
", OrganizationID: *OrganizationID",TEXT(MATCH(INDEX(People[Organization Name],$A657),Organizations[Organization Name],0),"0000"),
", IsPrimaryOrganizationContact: , AffiliationStartDate: , AffiliationEndDate: , PrimaryPhone: ",
", PrimaryEmail: ",CHAR(34),INDEX(People[Primary Email],$A657),CHAR(34),
", PrimaryAddress: ",CHAR(34),INDEX(People[Primary Address],$A657),CHAR(34),
", PersonLink: }"))</f>
        <v>#REF!</v>
      </c>
      <c r="H657" t="e">
        <f>IF(COUNTA(CitationInformation)=0,"",IF(INDEX(AuthorList[Author Name],$A657)="","",
CONCATENATE("  - &amp;AuthorListID",TEXT($A657,"0000"),
"  {CitationID: *CitationID0001",
", PersonID: *PersonID",TEXT(MATCH(INDEX(AuthorList[Author Name],$A657),People[Full Name],0),"0000"),
", AuthorOrder: ",INDEX(AuthorList[Author Number],$A657),"}")))</f>
        <v>#REF!</v>
      </c>
      <c r="K657" t="e">
        <f>IF(INDEX(SamplingFeatures[Feature Code],$A657)="","",
CONCATENATE("  - &amp;SamplingFeatureID",TEXT($A657,"0000"),
" {","SamplingFeatureUUID:  ",CHAR(34),INDEX(SamplingFeatures[Sampling Feature UUID],$A657),CHAR(34),
", SamplingFeatureTypeCV:  ",CHAR(34),INDEX(SamplingFeatures[Sampling Feature Type],$A657),CHAR(34),
", SamplingFeatureCode:  ",CHAR(34),INDEX(SamplingFeatures[Feature Code],$A657),CHAR(34),
", SamplingFeatureName:  ",CHAR(34),INDEX(SamplingFeatures[Feature Name],$A657),CHAR(34),
", SamplingFeatureDescription:  ",CHAR(34),INDEX(SamplingFeatures[Feature Description],$A657),CHAR(34),
", SamplingFeatureGeotypeCV:  ",CHAR(34),INDEX(SamplingFeatures[Feature Geo Type],$A657),CHAR(34),
", FeatureGeometry:  ",CHAR(34),INDEX(SamplingFeatures[Feature Geometry],$A657),CHAR(34),
", Elevation_m:  ",CHAR(34),INDEX(SamplingFeatures[Elevation_m],$A657),CHAR(34),
", ElevationDatumCV:  ",CHAR(34),ElevationDatum,CHAR(34),"}"))</f>
        <v>#REF!</v>
      </c>
      <c r="L657" t="e">
        <f>IF(INDEX(SamplingFeatures[Sampling Feature Type],$A657)&lt;&gt;"Site","",
CONCATENATE("  - &amp;SiteID",TEXT(SUMPRODUCT(--($L$3:$L656&lt;&gt;"")),"0000"),
" {","SamplingFeatureID:  *SamplingFeatureID",TEXT($A657,"0000"),
", SiteTypeCV:  ",CHAR(34),INDEX(Sites[Site Type],$A657),CHAR(34),
", Latitude:  ",INDEX(Sites[Latitude],$A657),
", Longitude:  ",INDEX(Sites[Longitude],$A657),
", SRSName:  ",CHAR(34),LatLonDatum,CHAR(34),"}"))</f>
        <v>#REF!</v>
      </c>
      <c r="M657" t="e">
        <f>IF(INDEX(SamplingFeatures[Sampling Feature Type],$A657)&lt;&gt;"Specimen","",
CONCATENATE("  - &amp;SpecimenID",TEXT(SUMPRODUCT(--($M$3:$M656&lt;&gt;"")),"0000"),
" {","SamplingFeatureID:  *SamplingFeatureID",TEXT($A657,"0000"),
", SpecimenTypeCV:  ",CHAR(34),INDEX(Specimens[Specimen Type],$A657),CHAR(34),
", SpecimenMediumCV:  ",INDEX(Specimens[Specimen Medium],$A657),
", IsFieldSpecimen:  ",CHAR(34),INDEX(Specimens[Is Field Specimen?],$A657),CHAR(34),"}"))</f>
        <v>#REF!</v>
      </c>
      <c r="N657" t="e">
        <f>IF(COUNTA(SpatialOffsets[])=0,"", IF(INDEX(SpatialOffsets[Spatial Offset Type],$A657)="","",
CONCATENATE("  - &amp;SpatialOffsetID",TEXT($A657,"0000"),
" {","SpatialOffsetTypeCV:  ",CHAR(34),INDEX(SpatialOffsets[Spatial Offset Type],$A657),CHAR(34),
", Offset1Value:  ",INDEX(SpatialOffsets[Offset 1 Value],$A657),
", Offset1UnitID:  ",CHAR(34),INDEX(SpatialOffsets[Offset 1 Unit],$A657),CHAR(34),
", Offset2Value:  ",INDEX(SpatialOffsets[Offset 2 Value],$A657),
", Offset2UnitID:  ",CHAR(34),INDEX(SpatialOffsets[Offset 2 Unit],$A657),CHAR(34),
", Offset3Value:  ",INDEX(SpatialOffsets[Offset 3 Value],$A657),
", Offset3UnitID:  ",CHAR(34),INDEX(SpatialOffsets[Offset 3 Unit],$A657),CHAR(34),,"}")))</f>
        <v>#REF!</v>
      </c>
      <c r="O657" t="e">
        <f>IF(COUNTA(RelatedFeatures[])=0,"", IF(INDEX(RelatedFeatures[First Sampling Feature Code],$A657)="","",
CONCATENATE("  - &amp;RelationID",TEXT($A657,"0000"),
" {","SamplingFeatureID:  *SamplingFeatureID",TEXT(MATCH(INDEX(RelatedFeatures[First Sampling Feature Code],$A657),SamplingFeatures[Feature Code],0),"0000"),
", RelationshipTypeCV:  ",CHAR(34),INDEX(RelatedFeatures[Relationship Type],$A657),CHAR(34),
", RelatedFeatureID: *SamplingFeatureID",TEXT(MATCH(INDEX(RelatedFeatures[Second Sampling Feature Code],$A657),SamplingFeatures[Feature Code],0),"0000"),
", SpatialOffsetID:  ",IF(INDEX(RelatedFeatures[Offset Number],$A657)="","",CONCATENATE("*SpatialOffsetID",TEXT(INDEX(RelatedFeatures[Offset Number],$A657),"0000"))),"}")))</f>
        <v>#REF!</v>
      </c>
      <c r="P657" t="e">
        <f>IF(INDEX(Methods[Method Type],$A657)="","",
CONCATENATE("  - &amp;MethodID",TEXT($A657,"0000"),
" {","MethodTypeCV:  ",CHAR(34),INDEX(Methods[Method Type],$A657),CHAR(34),
", MethodCode:  ",CHAR(34),INDEX(Methods[Method Code],$A657),CHAR(34),
", MethodName:  ",CHAR(34),INDEX(Methods[Method Name],$A657),CHAR(34),
", MethodDescription:  ",CHAR(34),INDEX(Methods[Method Description],$A657),CHAR(34),
", MethodLink:  ",CHAR(34),INDEX(Methods[Method Link],$A657),CHAR(34),
", OrganizationID: *OrganizationID",TEXT(MATCH(INDEX(Methods[Organization Name],$A657),Organizations[Organization Name],0),"0000"),"}"))</f>
        <v>#REF!</v>
      </c>
      <c r="Q657" t="e">
        <f>IF(INDEX(Variables[Variable Type],$A657)="","",
CONCATENATE("  - &amp;VariableID",TEXT($A657,"0000"),
" {","VariableTypeCV:  ",CHAR(34),INDEX(Variables[Variable Type],$A657),CHAR(34),
", VariableCode:  ",CHAR(34),INDEX(Variables[Variable Code],$A657),CHAR(34),
", VariableNameCV:  ",CHAR(34),INDEX(Variables[Variable Name],$A657),CHAR(34),
", VariableDefinition:  ",CHAR(34),INDEX(Variables[Variable Definition],$A657),CHAR(34),
", SpecciationCV:  ",CHAR(34),INDEX(Variables[Speciation],$A657),CHAR(34),
", NoDataValue:  ",CHAR(34),INDEX(Variables[No Data Value],$A657),CHAR(34),"}"))</f>
        <v>#REF!</v>
      </c>
    </row>
    <row r="658" spans="1:17" x14ac:dyDescent="0.25">
      <c r="A658">
        <v>655</v>
      </c>
      <c r="D658" t="e">
        <f>IF(INDEX(People[First Name],$A658)="","",
CONCATENATE("  - &amp;PersonID",TEXT($A658,"0000"),
" {","PersonFirstName:  ",CHAR(34),INDEX(People[First Name],$A658),CHAR(34),
", PersonMiddleName:  ",CHAR(34),INDEX(People[Middle Name],$A658),CHAR(34),
", PersonLastName:  ",CHAR(34),INDEX(People[Last Name],$A658),CHAR(34),"}"))</f>
        <v>#REF!</v>
      </c>
      <c r="E658" t="e">
        <f>IF(INDEX(Organizations[Organization Type '[CV']],$A658)="","",
CONCATENATE("  - &amp;OrganizationID",TEXT($A658,"0000"),
" {","OrganizationTypeCV:  ",CHAR(34),INDEX(Organizations[Organization Type '[CV']],$A658),CHAR(34),
", OrganizationCode:  ",CHAR(34),INDEX(Organizations[Organization Code],$A658),CHAR(34),
", OrganizationName:  ",CHAR(34),INDEX(Organizations[Organization Name],$A658),CHAR(34),
", OrganizationDescription:  ",CHAR(34),INDEX(Organizations[Organization Description],$A658),CHAR(34),
", OrganizationLink:  ",CHAR(34),INDEX(Organizations[Organization Link],$A658),CHAR(34),"}"))</f>
        <v>#REF!</v>
      </c>
      <c r="F658" t="e">
        <f>IF(INDEX(People[First Name],$A658)="","",
CONCATENATE("  - &amp;AffiliationID",TEXT($A658,"0000"),
" {PersonID: *PersonID",TEXT($A658,"0000"),
", OrganizationID: *OrganizationID",TEXT(MATCH(INDEX(People[Organization Name],$A658),Organizations[Organization Name],0),"0000"),
", IsPrimaryOrganizationContact: , AffiliationStartDate: , AffiliationEndDate: , PrimaryPhone: ",
", PrimaryEmail: ",CHAR(34),INDEX(People[Primary Email],$A658),CHAR(34),
", PrimaryAddress: ",CHAR(34),INDEX(People[Primary Address],$A658),CHAR(34),
", PersonLink: }"))</f>
        <v>#REF!</v>
      </c>
      <c r="H658" t="e">
        <f>IF(COUNTA(CitationInformation)=0,"",IF(INDEX(AuthorList[Author Name],$A658)="","",
CONCATENATE("  - &amp;AuthorListID",TEXT($A658,"0000"),
"  {CitationID: *CitationID0001",
", PersonID: *PersonID",TEXT(MATCH(INDEX(AuthorList[Author Name],$A658),People[Full Name],0),"0000"),
", AuthorOrder: ",INDEX(AuthorList[Author Number],$A658),"}")))</f>
        <v>#REF!</v>
      </c>
      <c r="K658" t="e">
        <f>IF(INDEX(SamplingFeatures[Feature Code],$A658)="","",
CONCATENATE("  - &amp;SamplingFeatureID",TEXT($A658,"0000"),
" {","SamplingFeatureUUID:  ",CHAR(34),INDEX(SamplingFeatures[Sampling Feature UUID],$A658),CHAR(34),
", SamplingFeatureTypeCV:  ",CHAR(34),INDEX(SamplingFeatures[Sampling Feature Type],$A658),CHAR(34),
", SamplingFeatureCode:  ",CHAR(34),INDEX(SamplingFeatures[Feature Code],$A658),CHAR(34),
", SamplingFeatureName:  ",CHAR(34),INDEX(SamplingFeatures[Feature Name],$A658),CHAR(34),
", SamplingFeatureDescription:  ",CHAR(34),INDEX(SamplingFeatures[Feature Description],$A658),CHAR(34),
", SamplingFeatureGeotypeCV:  ",CHAR(34),INDEX(SamplingFeatures[Feature Geo Type],$A658),CHAR(34),
", FeatureGeometry:  ",CHAR(34),INDEX(SamplingFeatures[Feature Geometry],$A658),CHAR(34),
", Elevation_m:  ",CHAR(34),INDEX(SamplingFeatures[Elevation_m],$A658),CHAR(34),
", ElevationDatumCV:  ",CHAR(34),ElevationDatum,CHAR(34),"}"))</f>
        <v>#REF!</v>
      </c>
      <c r="L658" t="e">
        <f>IF(INDEX(SamplingFeatures[Sampling Feature Type],$A658)&lt;&gt;"Site","",
CONCATENATE("  - &amp;SiteID",TEXT(SUMPRODUCT(--($L$3:$L657&lt;&gt;"")),"0000"),
" {","SamplingFeatureID:  *SamplingFeatureID",TEXT($A658,"0000"),
", SiteTypeCV:  ",CHAR(34),INDEX(Sites[Site Type],$A658),CHAR(34),
", Latitude:  ",INDEX(Sites[Latitude],$A658),
", Longitude:  ",INDEX(Sites[Longitude],$A658),
", SRSName:  ",CHAR(34),LatLonDatum,CHAR(34),"}"))</f>
        <v>#REF!</v>
      </c>
      <c r="M658" t="e">
        <f>IF(INDEX(SamplingFeatures[Sampling Feature Type],$A658)&lt;&gt;"Specimen","",
CONCATENATE("  - &amp;SpecimenID",TEXT(SUMPRODUCT(--($M$3:$M657&lt;&gt;"")),"0000"),
" {","SamplingFeatureID:  *SamplingFeatureID",TEXT($A658,"0000"),
", SpecimenTypeCV:  ",CHAR(34),INDEX(Specimens[Specimen Type],$A658),CHAR(34),
", SpecimenMediumCV:  ",INDEX(Specimens[Specimen Medium],$A658),
", IsFieldSpecimen:  ",CHAR(34),INDEX(Specimens[Is Field Specimen?],$A658),CHAR(34),"}"))</f>
        <v>#REF!</v>
      </c>
      <c r="N658" t="e">
        <f>IF(COUNTA(SpatialOffsets[])=0,"", IF(INDEX(SpatialOffsets[Spatial Offset Type],$A658)="","",
CONCATENATE("  - &amp;SpatialOffsetID",TEXT($A658,"0000"),
" {","SpatialOffsetTypeCV:  ",CHAR(34),INDEX(SpatialOffsets[Spatial Offset Type],$A658),CHAR(34),
", Offset1Value:  ",INDEX(SpatialOffsets[Offset 1 Value],$A658),
", Offset1UnitID:  ",CHAR(34),INDEX(SpatialOffsets[Offset 1 Unit],$A658),CHAR(34),
", Offset2Value:  ",INDEX(SpatialOffsets[Offset 2 Value],$A658),
", Offset2UnitID:  ",CHAR(34),INDEX(SpatialOffsets[Offset 2 Unit],$A658),CHAR(34),
", Offset3Value:  ",INDEX(SpatialOffsets[Offset 3 Value],$A658),
", Offset3UnitID:  ",CHAR(34),INDEX(SpatialOffsets[Offset 3 Unit],$A658),CHAR(34),,"}")))</f>
        <v>#REF!</v>
      </c>
      <c r="O658" t="e">
        <f>IF(COUNTA(RelatedFeatures[])=0,"", IF(INDEX(RelatedFeatures[First Sampling Feature Code],$A658)="","",
CONCATENATE("  - &amp;RelationID",TEXT($A658,"0000"),
" {","SamplingFeatureID:  *SamplingFeatureID",TEXT(MATCH(INDEX(RelatedFeatures[First Sampling Feature Code],$A658),SamplingFeatures[Feature Code],0),"0000"),
", RelationshipTypeCV:  ",CHAR(34),INDEX(RelatedFeatures[Relationship Type],$A658),CHAR(34),
", RelatedFeatureID: *SamplingFeatureID",TEXT(MATCH(INDEX(RelatedFeatures[Second Sampling Feature Code],$A658),SamplingFeatures[Feature Code],0),"0000"),
", SpatialOffsetID:  ",IF(INDEX(RelatedFeatures[Offset Number],$A658)="","",CONCATENATE("*SpatialOffsetID",TEXT(INDEX(RelatedFeatures[Offset Number],$A658),"0000"))),"}")))</f>
        <v>#REF!</v>
      </c>
      <c r="P658" t="e">
        <f>IF(INDEX(Methods[Method Type],$A658)="","",
CONCATENATE("  - &amp;MethodID",TEXT($A658,"0000"),
" {","MethodTypeCV:  ",CHAR(34),INDEX(Methods[Method Type],$A658),CHAR(34),
", MethodCode:  ",CHAR(34),INDEX(Methods[Method Code],$A658),CHAR(34),
", MethodName:  ",CHAR(34),INDEX(Methods[Method Name],$A658),CHAR(34),
", MethodDescription:  ",CHAR(34),INDEX(Methods[Method Description],$A658),CHAR(34),
", MethodLink:  ",CHAR(34),INDEX(Methods[Method Link],$A658),CHAR(34),
", OrganizationID: *OrganizationID",TEXT(MATCH(INDEX(Methods[Organization Name],$A658),Organizations[Organization Name],0),"0000"),"}"))</f>
        <v>#REF!</v>
      </c>
      <c r="Q658" t="e">
        <f>IF(INDEX(Variables[Variable Type],$A658)="","",
CONCATENATE("  - &amp;VariableID",TEXT($A658,"0000"),
" {","VariableTypeCV:  ",CHAR(34),INDEX(Variables[Variable Type],$A658),CHAR(34),
", VariableCode:  ",CHAR(34),INDEX(Variables[Variable Code],$A658),CHAR(34),
", VariableNameCV:  ",CHAR(34),INDEX(Variables[Variable Name],$A658),CHAR(34),
", VariableDefinition:  ",CHAR(34),INDEX(Variables[Variable Definition],$A658),CHAR(34),
", SpecciationCV:  ",CHAR(34),INDEX(Variables[Speciation],$A658),CHAR(34),
", NoDataValue:  ",CHAR(34),INDEX(Variables[No Data Value],$A658),CHAR(34),"}"))</f>
        <v>#REF!</v>
      </c>
    </row>
    <row r="659" spans="1:17" x14ac:dyDescent="0.25">
      <c r="A659">
        <v>656</v>
      </c>
      <c r="D659" t="e">
        <f>IF(INDEX(People[First Name],$A659)="","",
CONCATENATE("  - &amp;PersonID",TEXT($A659,"0000"),
" {","PersonFirstName:  ",CHAR(34),INDEX(People[First Name],$A659),CHAR(34),
", PersonMiddleName:  ",CHAR(34),INDEX(People[Middle Name],$A659),CHAR(34),
", PersonLastName:  ",CHAR(34),INDEX(People[Last Name],$A659),CHAR(34),"}"))</f>
        <v>#REF!</v>
      </c>
      <c r="E659" t="e">
        <f>IF(INDEX(Organizations[Organization Type '[CV']],$A659)="","",
CONCATENATE("  - &amp;OrganizationID",TEXT($A659,"0000"),
" {","OrganizationTypeCV:  ",CHAR(34),INDEX(Organizations[Organization Type '[CV']],$A659),CHAR(34),
", OrganizationCode:  ",CHAR(34),INDEX(Organizations[Organization Code],$A659),CHAR(34),
", OrganizationName:  ",CHAR(34),INDEX(Organizations[Organization Name],$A659),CHAR(34),
", OrganizationDescription:  ",CHAR(34),INDEX(Organizations[Organization Description],$A659),CHAR(34),
", OrganizationLink:  ",CHAR(34),INDEX(Organizations[Organization Link],$A659),CHAR(34),"}"))</f>
        <v>#REF!</v>
      </c>
      <c r="F659" t="e">
        <f>IF(INDEX(People[First Name],$A659)="","",
CONCATENATE("  - &amp;AffiliationID",TEXT($A659,"0000"),
" {PersonID: *PersonID",TEXT($A659,"0000"),
", OrganizationID: *OrganizationID",TEXT(MATCH(INDEX(People[Organization Name],$A659),Organizations[Organization Name],0),"0000"),
", IsPrimaryOrganizationContact: , AffiliationStartDate: , AffiliationEndDate: , PrimaryPhone: ",
", PrimaryEmail: ",CHAR(34),INDEX(People[Primary Email],$A659),CHAR(34),
", PrimaryAddress: ",CHAR(34),INDEX(People[Primary Address],$A659),CHAR(34),
", PersonLink: }"))</f>
        <v>#REF!</v>
      </c>
      <c r="H659" t="e">
        <f>IF(COUNTA(CitationInformation)=0,"",IF(INDEX(AuthorList[Author Name],$A659)="","",
CONCATENATE("  - &amp;AuthorListID",TEXT($A659,"0000"),
"  {CitationID: *CitationID0001",
", PersonID: *PersonID",TEXT(MATCH(INDEX(AuthorList[Author Name],$A659),People[Full Name],0),"0000"),
", AuthorOrder: ",INDEX(AuthorList[Author Number],$A659),"}")))</f>
        <v>#REF!</v>
      </c>
      <c r="K659" t="e">
        <f>IF(INDEX(SamplingFeatures[Feature Code],$A659)="","",
CONCATENATE("  - &amp;SamplingFeatureID",TEXT($A659,"0000"),
" {","SamplingFeatureUUID:  ",CHAR(34),INDEX(SamplingFeatures[Sampling Feature UUID],$A659),CHAR(34),
", SamplingFeatureTypeCV:  ",CHAR(34),INDEX(SamplingFeatures[Sampling Feature Type],$A659),CHAR(34),
", SamplingFeatureCode:  ",CHAR(34),INDEX(SamplingFeatures[Feature Code],$A659),CHAR(34),
", SamplingFeatureName:  ",CHAR(34),INDEX(SamplingFeatures[Feature Name],$A659),CHAR(34),
", SamplingFeatureDescription:  ",CHAR(34),INDEX(SamplingFeatures[Feature Description],$A659),CHAR(34),
", SamplingFeatureGeotypeCV:  ",CHAR(34),INDEX(SamplingFeatures[Feature Geo Type],$A659),CHAR(34),
", FeatureGeometry:  ",CHAR(34),INDEX(SamplingFeatures[Feature Geometry],$A659),CHAR(34),
", Elevation_m:  ",CHAR(34),INDEX(SamplingFeatures[Elevation_m],$A659),CHAR(34),
", ElevationDatumCV:  ",CHAR(34),ElevationDatum,CHAR(34),"}"))</f>
        <v>#REF!</v>
      </c>
      <c r="L659" t="e">
        <f>IF(INDEX(SamplingFeatures[Sampling Feature Type],$A659)&lt;&gt;"Site","",
CONCATENATE("  - &amp;SiteID",TEXT(SUMPRODUCT(--($L$3:$L658&lt;&gt;"")),"0000"),
" {","SamplingFeatureID:  *SamplingFeatureID",TEXT($A659,"0000"),
", SiteTypeCV:  ",CHAR(34),INDEX(Sites[Site Type],$A659),CHAR(34),
", Latitude:  ",INDEX(Sites[Latitude],$A659),
", Longitude:  ",INDEX(Sites[Longitude],$A659),
", SRSName:  ",CHAR(34),LatLonDatum,CHAR(34),"}"))</f>
        <v>#REF!</v>
      </c>
      <c r="M659" t="e">
        <f>IF(INDEX(SamplingFeatures[Sampling Feature Type],$A659)&lt;&gt;"Specimen","",
CONCATENATE("  - &amp;SpecimenID",TEXT(SUMPRODUCT(--($M$3:$M658&lt;&gt;"")),"0000"),
" {","SamplingFeatureID:  *SamplingFeatureID",TEXT($A659,"0000"),
", SpecimenTypeCV:  ",CHAR(34),INDEX(Specimens[Specimen Type],$A659),CHAR(34),
", SpecimenMediumCV:  ",INDEX(Specimens[Specimen Medium],$A659),
", IsFieldSpecimen:  ",CHAR(34),INDEX(Specimens[Is Field Specimen?],$A659),CHAR(34),"}"))</f>
        <v>#REF!</v>
      </c>
      <c r="N659" t="e">
        <f>IF(COUNTA(SpatialOffsets[])=0,"", IF(INDEX(SpatialOffsets[Spatial Offset Type],$A659)="","",
CONCATENATE("  - &amp;SpatialOffsetID",TEXT($A659,"0000"),
" {","SpatialOffsetTypeCV:  ",CHAR(34),INDEX(SpatialOffsets[Spatial Offset Type],$A659),CHAR(34),
", Offset1Value:  ",INDEX(SpatialOffsets[Offset 1 Value],$A659),
", Offset1UnitID:  ",CHAR(34),INDEX(SpatialOffsets[Offset 1 Unit],$A659),CHAR(34),
", Offset2Value:  ",INDEX(SpatialOffsets[Offset 2 Value],$A659),
", Offset2UnitID:  ",CHAR(34),INDEX(SpatialOffsets[Offset 2 Unit],$A659),CHAR(34),
", Offset3Value:  ",INDEX(SpatialOffsets[Offset 3 Value],$A659),
", Offset3UnitID:  ",CHAR(34),INDEX(SpatialOffsets[Offset 3 Unit],$A659),CHAR(34),,"}")))</f>
        <v>#REF!</v>
      </c>
      <c r="O659" t="e">
        <f>IF(COUNTA(RelatedFeatures[])=0,"", IF(INDEX(RelatedFeatures[First Sampling Feature Code],$A659)="","",
CONCATENATE("  - &amp;RelationID",TEXT($A659,"0000"),
" {","SamplingFeatureID:  *SamplingFeatureID",TEXT(MATCH(INDEX(RelatedFeatures[First Sampling Feature Code],$A659),SamplingFeatures[Feature Code],0),"0000"),
", RelationshipTypeCV:  ",CHAR(34),INDEX(RelatedFeatures[Relationship Type],$A659),CHAR(34),
", RelatedFeatureID: *SamplingFeatureID",TEXT(MATCH(INDEX(RelatedFeatures[Second Sampling Feature Code],$A659),SamplingFeatures[Feature Code],0),"0000"),
", SpatialOffsetID:  ",IF(INDEX(RelatedFeatures[Offset Number],$A659)="","",CONCATENATE("*SpatialOffsetID",TEXT(INDEX(RelatedFeatures[Offset Number],$A659),"0000"))),"}")))</f>
        <v>#REF!</v>
      </c>
      <c r="P659" t="e">
        <f>IF(INDEX(Methods[Method Type],$A659)="","",
CONCATENATE("  - &amp;MethodID",TEXT($A659,"0000"),
" {","MethodTypeCV:  ",CHAR(34),INDEX(Methods[Method Type],$A659),CHAR(34),
", MethodCode:  ",CHAR(34),INDEX(Methods[Method Code],$A659),CHAR(34),
", MethodName:  ",CHAR(34),INDEX(Methods[Method Name],$A659),CHAR(34),
", MethodDescription:  ",CHAR(34),INDEX(Methods[Method Description],$A659),CHAR(34),
", MethodLink:  ",CHAR(34),INDEX(Methods[Method Link],$A659),CHAR(34),
", OrganizationID: *OrganizationID",TEXT(MATCH(INDEX(Methods[Organization Name],$A659),Organizations[Organization Name],0),"0000"),"}"))</f>
        <v>#REF!</v>
      </c>
      <c r="Q659" t="e">
        <f>IF(INDEX(Variables[Variable Type],$A659)="","",
CONCATENATE("  - &amp;VariableID",TEXT($A659,"0000"),
" {","VariableTypeCV:  ",CHAR(34),INDEX(Variables[Variable Type],$A659),CHAR(34),
", VariableCode:  ",CHAR(34),INDEX(Variables[Variable Code],$A659),CHAR(34),
", VariableNameCV:  ",CHAR(34),INDEX(Variables[Variable Name],$A659),CHAR(34),
", VariableDefinition:  ",CHAR(34),INDEX(Variables[Variable Definition],$A659),CHAR(34),
", SpecciationCV:  ",CHAR(34),INDEX(Variables[Speciation],$A659),CHAR(34),
", NoDataValue:  ",CHAR(34),INDEX(Variables[No Data Value],$A659),CHAR(34),"}"))</f>
        <v>#REF!</v>
      </c>
    </row>
    <row r="660" spans="1:17" x14ac:dyDescent="0.25">
      <c r="A660">
        <v>657</v>
      </c>
      <c r="D660" t="e">
        <f>IF(INDEX(People[First Name],$A660)="","",
CONCATENATE("  - &amp;PersonID",TEXT($A660,"0000"),
" {","PersonFirstName:  ",CHAR(34),INDEX(People[First Name],$A660),CHAR(34),
", PersonMiddleName:  ",CHAR(34),INDEX(People[Middle Name],$A660),CHAR(34),
", PersonLastName:  ",CHAR(34),INDEX(People[Last Name],$A660),CHAR(34),"}"))</f>
        <v>#REF!</v>
      </c>
      <c r="E660" t="e">
        <f>IF(INDEX(Organizations[Organization Type '[CV']],$A660)="","",
CONCATENATE("  - &amp;OrganizationID",TEXT($A660,"0000"),
" {","OrganizationTypeCV:  ",CHAR(34),INDEX(Organizations[Organization Type '[CV']],$A660),CHAR(34),
", OrganizationCode:  ",CHAR(34),INDEX(Organizations[Organization Code],$A660),CHAR(34),
", OrganizationName:  ",CHAR(34),INDEX(Organizations[Organization Name],$A660),CHAR(34),
", OrganizationDescription:  ",CHAR(34),INDEX(Organizations[Organization Description],$A660),CHAR(34),
", OrganizationLink:  ",CHAR(34),INDEX(Organizations[Organization Link],$A660),CHAR(34),"}"))</f>
        <v>#REF!</v>
      </c>
      <c r="F660" t="e">
        <f>IF(INDEX(People[First Name],$A660)="","",
CONCATENATE("  - &amp;AffiliationID",TEXT($A660,"0000"),
" {PersonID: *PersonID",TEXT($A660,"0000"),
", OrganizationID: *OrganizationID",TEXT(MATCH(INDEX(People[Organization Name],$A660),Organizations[Organization Name],0),"0000"),
", IsPrimaryOrganizationContact: , AffiliationStartDate: , AffiliationEndDate: , PrimaryPhone: ",
", PrimaryEmail: ",CHAR(34),INDEX(People[Primary Email],$A660),CHAR(34),
", PrimaryAddress: ",CHAR(34),INDEX(People[Primary Address],$A660),CHAR(34),
", PersonLink: }"))</f>
        <v>#REF!</v>
      </c>
      <c r="H660" t="e">
        <f>IF(COUNTA(CitationInformation)=0,"",IF(INDEX(AuthorList[Author Name],$A660)="","",
CONCATENATE("  - &amp;AuthorListID",TEXT($A660,"0000"),
"  {CitationID: *CitationID0001",
", PersonID: *PersonID",TEXT(MATCH(INDEX(AuthorList[Author Name],$A660),People[Full Name],0),"0000"),
", AuthorOrder: ",INDEX(AuthorList[Author Number],$A660),"}")))</f>
        <v>#REF!</v>
      </c>
      <c r="K660" t="e">
        <f>IF(INDEX(SamplingFeatures[Feature Code],$A660)="","",
CONCATENATE("  - &amp;SamplingFeatureID",TEXT($A660,"0000"),
" {","SamplingFeatureUUID:  ",CHAR(34),INDEX(SamplingFeatures[Sampling Feature UUID],$A660),CHAR(34),
", SamplingFeatureTypeCV:  ",CHAR(34),INDEX(SamplingFeatures[Sampling Feature Type],$A660),CHAR(34),
", SamplingFeatureCode:  ",CHAR(34),INDEX(SamplingFeatures[Feature Code],$A660),CHAR(34),
", SamplingFeatureName:  ",CHAR(34),INDEX(SamplingFeatures[Feature Name],$A660),CHAR(34),
", SamplingFeatureDescription:  ",CHAR(34),INDEX(SamplingFeatures[Feature Description],$A660),CHAR(34),
", SamplingFeatureGeotypeCV:  ",CHAR(34),INDEX(SamplingFeatures[Feature Geo Type],$A660),CHAR(34),
", FeatureGeometry:  ",CHAR(34),INDEX(SamplingFeatures[Feature Geometry],$A660),CHAR(34),
", Elevation_m:  ",CHAR(34),INDEX(SamplingFeatures[Elevation_m],$A660),CHAR(34),
", ElevationDatumCV:  ",CHAR(34),ElevationDatum,CHAR(34),"}"))</f>
        <v>#REF!</v>
      </c>
      <c r="L660" t="e">
        <f>IF(INDEX(SamplingFeatures[Sampling Feature Type],$A660)&lt;&gt;"Site","",
CONCATENATE("  - &amp;SiteID",TEXT(SUMPRODUCT(--($L$3:$L659&lt;&gt;"")),"0000"),
" {","SamplingFeatureID:  *SamplingFeatureID",TEXT($A660,"0000"),
", SiteTypeCV:  ",CHAR(34),INDEX(Sites[Site Type],$A660),CHAR(34),
", Latitude:  ",INDEX(Sites[Latitude],$A660),
", Longitude:  ",INDEX(Sites[Longitude],$A660),
", SRSName:  ",CHAR(34),LatLonDatum,CHAR(34),"}"))</f>
        <v>#REF!</v>
      </c>
      <c r="M660" t="e">
        <f>IF(INDEX(SamplingFeatures[Sampling Feature Type],$A660)&lt;&gt;"Specimen","",
CONCATENATE("  - &amp;SpecimenID",TEXT(SUMPRODUCT(--($M$3:$M659&lt;&gt;"")),"0000"),
" {","SamplingFeatureID:  *SamplingFeatureID",TEXT($A660,"0000"),
", SpecimenTypeCV:  ",CHAR(34),INDEX(Specimens[Specimen Type],$A660),CHAR(34),
", SpecimenMediumCV:  ",INDEX(Specimens[Specimen Medium],$A660),
", IsFieldSpecimen:  ",CHAR(34),INDEX(Specimens[Is Field Specimen?],$A660),CHAR(34),"}"))</f>
        <v>#REF!</v>
      </c>
      <c r="N660" t="e">
        <f>IF(COUNTA(SpatialOffsets[])=0,"", IF(INDEX(SpatialOffsets[Spatial Offset Type],$A660)="","",
CONCATENATE("  - &amp;SpatialOffsetID",TEXT($A660,"0000"),
" {","SpatialOffsetTypeCV:  ",CHAR(34),INDEX(SpatialOffsets[Spatial Offset Type],$A660),CHAR(34),
", Offset1Value:  ",INDEX(SpatialOffsets[Offset 1 Value],$A660),
", Offset1UnitID:  ",CHAR(34),INDEX(SpatialOffsets[Offset 1 Unit],$A660),CHAR(34),
", Offset2Value:  ",INDEX(SpatialOffsets[Offset 2 Value],$A660),
", Offset2UnitID:  ",CHAR(34),INDEX(SpatialOffsets[Offset 2 Unit],$A660),CHAR(34),
", Offset3Value:  ",INDEX(SpatialOffsets[Offset 3 Value],$A660),
", Offset3UnitID:  ",CHAR(34),INDEX(SpatialOffsets[Offset 3 Unit],$A660),CHAR(34),,"}")))</f>
        <v>#REF!</v>
      </c>
      <c r="O660" t="e">
        <f>IF(COUNTA(RelatedFeatures[])=0,"", IF(INDEX(RelatedFeatures[First Sampling Feature Code],$A660)="","",
CONCATENATE("  - &amp;RelationID",TEXT($A660,"0000"),
" {","SamplingFeatureID:  *SamplingFeatureID",TEXT(MATCH(INDEX(RelatedFeatures[First Sampling Feature Code],$A660),SamplingFeatures[Feature Code],0),"0000"),
", RelationshipTypeCV:  ",CHAR(34),INDEX(RelatedFeatures[Relationship Type],$A660),CHAR(34),
", RelatedFeatureID: *SamplingFeatureID",TEXT(MATCH(INDEX(RelatedFeatures[Second Sampling Feature Code],$A660),SamplingFeatures[Feature Code],0),"0000"),
", SpatialOffsetID:  ",IF(INDEX(RelatedFeatures[Offset Number],$A660)="","",CONCATENATE("*SpatialOffsetID",TEXT(INDEX(RelatedFeatures[Offset Number],$A660),"0000"))),"}")))</f>
        <v>#REF!</v>
      </c>
      <c r="P660" t="e">
        <f>IF(INDEX(Methods[Method Type],$A660)="","",
CONCATENATE("  - &amp;MethodID",TEXT($A660,"0000"),
" {","MethodTypeCV:  ",CHAR(34),INDEX(Methods[Method Type],$A660),CHAR(34),
", MethodCode:  ",CHAR(34),INDEX(Methods[Method Code],$A660),CHAR(34),
", MethodName:  ",CHAR(34),INDEX(Methods[Method Name],$A660),CHAR(34),
", MethodDescription:  ",CHAR(34),INDEX(Methods[Method Description],$A660),CHAR(34),
", MethodLink:  ",CHAR(34),INDEX(Methods[Method Link],$A660),CHAR(34),
", OrganizationID: *OrganizationID",TEXT(MATCH(INDEX(Methods[Organization Name],$A660),Organizations[Organization Name],0),"0000"),"}"))</f>
        <v>#REF!</v>
      </c>
      <c r="Q660" t="e">
        <f>IF(INDEX(Variables[Variable Type],$A660)="","",
CONCATENATE("  - &amp;VariableID",TEXT($A660,"0000"),
" {","VariableTypeCV:  ",CHAR(34),INDEX(Variables[Variable Type],$A660),CHAR(34),
", VariableCode:  ",CHAR(34),INDEX(Variables[Variable Code],$A660),CHAR(34),
", VariableNameCV:  ",CHAR(34),INDEX(Variables[Variable Name],$A660),CHAR(34),
", VariableDefinition:  ",CHAR(34),INDEX(Variables[Variable Definition],$A660),CHAR(34),
", SpecciationCV:  ",CHAR(34),INDEX(Variables[Speciation],$A660),CHAR(34),
", NoDataValue:  ",CHAR(34),INDEX(Variables[No Data Value],$A660),CHAR(34),"}"))</f>
        <v>#REF!</v>
      </c>
    </row>
    <row r="661" spans="1:17" x14ac:dyDescent="0.25">
      <c r="A661">
        <v>658</v>
      </c>
      <c r="D661" t="e">
        <f>IF(INDEX(People[First Name],$A661)="","",
CONCATENATE("  - &amp;PersonID",TEXT($A661,"0000"),
" {","PersonFirstName:  ",CHAR(34),INDEX(People[First Name],$A661),CHAR(34),
", PersonMiddleName:  ",CHAR(34),INDEX(People[Middle Name],$A661),CHAR(34),
", PersonLastName:  ",CHAR(34),INDEX(People[Last Name],$A661),CHAR(34),"}"))</f>
        <v>#REF!</v>
      </c>
      <c r="E661" t="e">
        <f>IF(INDEX(Organizations[Organization Type '[CV']],$A661)="","",
CONCATENATE("  - &amp;OrganizationID",TEXT($A661,"0000"),
" {","OrganizationTypeCV:  ",CHAR(34),INDEX(Organizations[Organization Type '[CV']],$A661),CHAR(34),
", OrganizationCode:  ",CHAR(34),INDEX(Organizations[Organization Code],$A661),CHAR(34),
", OrganizationName:  ",CHAR(34),INDEX(Organizations[Organization Name],$A661),CHAR(34),
", OrganizationDescription:  ",CHAR(34),INDEX(Organizations[Organization Description],$A661),CHAR(34),
", OrganizationLink:  ",CHAR(34),INDEX(Organizations[Organization Link],$A661),CHAR(34),"}"))</f>
        <v>#REF!</v>
      </c>
      <c r="F661" t="e">
        <f>IF(INDEX(People[First Name],$A661)="","",
CONCATENATE("  - &amp;AffiliationID",TEXT($A661,"0000"),
" {PersonID: *PersonID",TEXT($A661,"0000"),
", OrganizationID: *OrganizationID",TEXT(MATCH(INDEX(People[Organization Name],$A661),Organizations[Organization Name],0),"0000"),
", IsPrimaryOrganizationContact: , AffiliationStartDate: , AffiliationEndDate: , PrimaryPhone: ",
", PrimaryEmail: ",CHAR(34),INDEX(People[Primary Email],$A661),CHAR(34),
", PrimaryAddress: ",CHAR(34),INDEX(People[Primary Address],$A661),CHAR(34),
", PersonLink: }"))</f>
        <v>#REF!</v>
      </c>
      <c r="H661" t="e">
        <f>IF(COUNTA(CitationInformation)=0,"",IF(INDEX(AuthorList[Author Name],$A661)="","",
CONCATENATE("  - &amp;AuthorListID",TEXT($A661,"0000"),
"  {CitationID: *CitationID0001",
", PersonID: *PersonID",TEXT(MATCH(INDEX(AuthorList[Author Name],$A661),People[Full Name],0),"0000"),
", AuthorOrder: ",INDEX(AuthorList[Author Number],$A661),"}")))</f>
        <v>#REF!</v>
      </c>
      <c r="K661" t="e">
        <f>IF(INDEX(SamplingFeatures[Feature Code],$A661)="","",
CONCATENATE("  - &amp;SamplingFeatureID",TEXT($A661,"0000"),
" {","SamplingFeatureUUID:  ",CHAR(34),INDEX(SamplingFeatures[Sampling Feature UUID],$A661),CHAR(34),
", SamplingFeatureTypeCV:  ",CHAR(34),INDEX(SamplingFeatures[Sampling Feature Type],$A661),CHAR(34),
", SamplingFeatureCode:  ",CHAR(34),INDEX(SamplingFeatures[Feature Code],$A661),CHAR(34),
", SamplingFeatureName:  ",CHAR(34),INDEX(SamplingFeatures[Feature Name],$A661),CHAR(34),
", SamplingFeatureDescription:  ",CHAR(34),INDEX(SamplingFeatures[Feature Description],$A661),CHAR(34),
", SamplingFeatureGeotypeCV:  ",CHAR(34),INDEX(SamplingFeatures[Feature Geo Type],$A661),CHAR(34),
", FeatureGeometry:  ",CHAR(34),INDEX(SamplingFeatures[Feature Geometry],$A661),CHAR(34),
", Elevation_m:  ",CHAR(34),INDEX(SamplingFeatures[Elevation_m],$A661),CHAR(34),
", ElevationDatumCV:  ",CHAR(34),ElevationDatum,CHAR(34),"}"))</f>
        <v>#REF!</v>
      </c>
      <c r="L661" t="e">
        <f>IF(INDEX(SamplingFeatures[Sampling Feature Type],$A661)&lt;&gt;"Site","",
CONCATENATE("  - &amp;SiteID",TEXT(SUMPRODUCT(--($L$3:$L660&lt;&gt;"")),"0000"),
" {","SamplingFeatureID:  *SamplingFeatureID",TEXT($A661,"0000"),
", SiteTypeCV:  ",CHAR(34),INDEX(Sites[Site Type],$A661),CHAR(34),
", Latitude:  ",INDEX(Sites[Latitude],$A661),
", Longitude:  ",INDEX(Sites[Longitude],$A661),
", SRSName:  ",CHAR(34),LatLonDatum,CHAR(34),"}"))</f>
        <v>#REF!</v>
      </c>
      <c r="M661" t="e">
        <f>IF(INDEX(SamplingFeatures[Sampling Feature Type],$A661)&lt;&gt;"Specimen","",
CONCATENATE("  - &amp;SpecimenID",TEXT(SUMPRODUCT(--($M$3:$M660&lt;&gt;"")),"0000"),
" {","SamplingFeatureID:  *SamplingFeatureID",TEXT($A661,"0000"),
", SpecimenTypeCV:  ",CHAR(34),INDEX(Specimens[Specimen Type],$A661),CHAR(34),
", SpecimenMediumCV:  ",INDEX(Specimens[Specimen Medium],$A661),
", IsFieldSpecimen:  ",CHAR(34),INDEX(Specimens[Is Field Specimen?],$A661),CHAR(34),"}"))</f>
        <v>#REF!</v>
      </c>
      <c r="N661" t="e">
        <f>IF(COUNTA(SpatialOffsets[])=0,"", IF(INDEX(SpatialOffsets[Spatial Offset Type],$A661)="","",
CONCATENATE("  - &amp;SpatialOffsetID",TEXT($A661,"0000"),
" {","SpatialOffsetTypeCV:  ",CHAR(34),INDEX(SpatialOffsets[Spatial Offset Type],$A661),CHAR(34),
", Offset1Value:  ",INDEX(SpatialOffsets[Offset 1 Value],$A661),
", Offset1UnitID:  ",CHAR(34),INDEX(SpatialOffsets[Offset 1 Unit],$A661),CHAR(34),
", Offset2Value:  ",INDEX(SpatialOffsets[Offset 2 Value],$A661),
", Offset2UnitID:  ",CHAR(34),INDEX(SpatialOffsets[Offset 2 Unit],$A661),CHAR(34),
", Offset3Value:  ",INDEX(SpatialOffsets[Offset 3 Value],$A661),
", Offset3UnitID:  ",CHAR(34),INDEX(SpatialOffsets[Offset 3 Unit],$A661),CHAR(34),,"}")))</f>
        <v>#REF!</v>
      </c>
      <c r="O661" t="e">
        <f>IF(COUNTA(RelatedFeatures[])=0,"", IF(INDEX(RelatedFeatures[First Sampling Feature Code],$A661)="","",
CONCATENATE("  - &amp;RelationID",TEXT($A661,"0000"),
" {","SamplingFeatureID:  *SamplingFeatureID",TEXT(MATCH(INDEX(RelatedFeatures[First Sampling Feature Code],$A661),SamplingFeatures[Feature Code],0),"0000"),
", RelationshipTypeCV:  ",CHAR(34),INDEX(RelatedFeatures[Relationship Type],$A661),CHAR(34),
", RelatedFeatureID: *SamplingFeatureID",TEXT(MATCH(INDEX(RelatedFeatures[Second Sampling Feature Code],$A661),SamplingFeatures[Feature Code],0),"0000"),
", SpatialOffsetID:  ",IF(INDEX(RelatedFeatures[Offset Number],$A661)="","",CONCATENATE("*SpatialOffsetID",TEXT(INDEX(RelatedFeatures[Offset Number],$A661),"0000"))),"}")))</f>
        <v>#REF!</v>
      </c>
      <c r="P661" t="e">
        <f>IF(INDEX(Methods[Method Type],$A661)="","",
CONCATENATE("  - &amp;MethodID",TEXT($A661,"0000"),
" {","MethodTypeCV:  ",CHAR(34),INDEX(Methods[Method Type],$A661),CHAR(34),
", MethodCode:  ",CHAR(34),INDEX(Methods[Method Code],$A661),CHAR(34),
", MethodName:  ",CHAR(34),INDEX(Methods[Method Name],$A661),CHAR(34),
", MethodDescription:  ",CHAR(34),INDEX(Methods[Method Description],$A661),CHAR(34),
", MethodLink:  ",CHAR(34),INDEX(Methods[Method Link],$A661),CHAR(34),
", OrganizationID: *OrganizationID",TEXT(MATCH(INDEX(Methods[Organization Name],$A661),Organizations[Organization Name],0),"0000"),"}"))</f>
        <v>#REF!</v>
      </c>
      <c r="Q661" t="e">
        <f>IF(INDEX(Variables[Variable Type],$A661)="","",
CONCATENATE("  - &amp;VariableID",TEXT($A661,"0000"),
" {","VariableTypeCV:  ",CHAR(34),INDEX(Variables[Variable Type],$A661),CHAR(34),
", VariableCode:  ",CHAR(34),INDEX(Variables[Variable Code],$A661),CHAR(34),
", VariableNameCV:  ",CHAR(34),INDEX(Variables[Variable Name],$A661),CHAR(34),
", VariableDefinition:  ",CHAR(34),INDEX(Variables[Variable Definition],$A661),CHAR(34),
", SpecciationCV:  ",CHAR(34),INDEX(Variables[Speciation],$A661),CHAR(34),
", NoDataValue:  ",CHAR(34),INDEX(Variables[No Data Value],$A661),CHAR(34),"}"))</f>
        <v>#REF!</v>
      </c>
    </row>
    <row r="662" spans="1:17" x14ac:dyDescent="0.25">
      <c r="A662">
        <v>659</v>
      </c>
      <c r="D662" t="e">
        <f>IF(INDEX(People[First Name],$A662)="","",
CONCATENATE("  - &amp;PersonID",TEXT($A662,"0000"),
" {","PersonFirstName:  ",CHAR(34),INDEX(People[First Name],$A662),CHAR(34),
", PersonMiddleName:  ",CHAR(34),INDEX(People[Middle Name],$A662),CHAR(34),
", PersonLastName:  ",CHAR(34),INDEX(People[Last Name],$A662),CHAR(34),"}"))</f>
        <v>#REF!</v>
      </c>
      <c r="E662" t="e">
        <f>IF(INDEX(Organizations[Organization Type '[CV']],$A662)="","",
CONCATENATE("  - &amp;OrganizationID",TEXT($A662,"0000"),
" {","OrganizationTypeCV:  ",CHAR(34),INDEX(Organizations[Organization Type '[CV']],$A662),CHAR(34),
", OrganizationCode:  ",CHAR(34),INDEX(Organizations[Organization Code],$A662),CHAR(34),
", OrganizationName:  ",CHAR(34),INDEX(Organizations[Organization Name],$A662),CHAR(34),
", OrganizationDescription:  ",CHAR(34),INDEX(Organizations[Organization Description],$A662),CHAR(34),
", OrganizationLink:  ",CHAR(34),INDEX(Organizations[Organization Link],$A662),CHAR(34),"}"))</f>
        <v>#REF!</v>
      </c>
      <c r="F662" t="e">
        <f>IF(INDEX(People[First Name],$A662)="","",
CONCATENATE("  - &amp;AffiliationID",TEXT($A662,"0000"),
" {PersonID: *PersonID",TEXT($A662,"0000"),
", OrganizationID: *OrganizationID",TEXT(MATCH(INDEX(People[Organization Name],$A662),Organizations[Organization Name],0),"0000"),
", IsPrimaryOrganizationContact: , AffiliationStartDate: , AffiliationEndDate: , PrimaryPhone: ",
", PrimaryEmail: ",CHAR(34),INDEX(People[Primary Email],$A662),CHAR(34),
", PrimaryAddress: ",CHAR(34),INDEX(People[Primary Address],$A662),CHAR(34),
", PersonLink: }"))</f>
        <v>#REF!</v>
      </c>
      <c r="H662" t="e">
        <f>IF(COUNTA(CitationInformation)=0,"",IF(INDEX(AuthorList[Author Name],$A662)="","",
CONCATENATE("  - &amp;AuthorListID",TEXT($A662,"0000"),
"  {CitationID: *CitationID0001",
", PersonID: *PersonID",TEXT(MATCH(INDEX(AuthorList[Author Name],$A662),People[Full Name],0),"0000"),
", AuthorOrder: ",INDEX(AuthorList[Author Number],$A662),"}")))</f>
        <v>#REF!</v>
      </c>
      <c r="K662" t="e">
        <f>IF(INDEX(SamplingFeatures[Feature Code],$A662)="","",
CONCATENATE("  - &amp;SamplingFeatureID",TEXT($A662,"0000"),
" {","SamplingFeatureUUID:  ",CHAR(34),INDEX(SamplingFeatures[Sampling Feature UUID],$A662),CHAR(34),
", SamplingFeatureTypeCV:  ",CHAR(34),INDEX(SamplingFeatures[Sampling Feature Type],$A662),CHAR(34),
", SamplingFeatureCode:  ",CHAR(34),INDEX(SamplingFeatures[Feature Code],$A662),CHAR(34),
", SamplingFeatureName:  ",CHAR(34),INDEX(SamplingFeatures[Feature Name],$A662),CHAR(34),
", SamplingFeatureDescription:  ",CHAR(34),INDEX(SamplingFeatures[Feature Description],$A662),CHAR(34),
", SamplingFeatureGeotypeCV:  ",CHAR(34),INDEX(SamplingFeatures[Feature Geo Type],$A662),CHAR(34),
", FeatureGeometry:  ",CHAR(34),INDEX(SamplingFeatures[Feature Geometry],$A662),CHAR(34),
", Elevation_m:  ",CHAR(34),INDEX(SamplingFeatures[Elevation_m],$A662),CHAR(34),
", ElevationDatumCV:  ",CHAR(34),ElevationDatum,CHAR(34),"}"))</f>
        <v>#REF!</v>
      </c>
      <c r="L662" t="e">
        <f>IF(INDEX(SamplingFeatures[Sampling Feature Type],$A662)&lt;&gt;"Site","",
CONCATENATE("  - &amp;SiteID",TEXT(SUMPRODUCT(--($L$3:$L661&lt;&gt;"")),"0000"),
" {","SamplingFeatureID:  *SamplingFeatureID",TEXT($A662,"0000"),
", SiteTypeCV:  ",CHAR(34),INDEX(Sites[Site Type],$A662),CHAR(34),
", Latitude:  ",INDEX(Sites[Latitude],$A662),
", Longitude:  ",INDEX(Sites[Longitude],$A662),
", SRSName:  ",CHAR(34),LatLonDatum,CHAR(34),"}"))</f>
        <v>#REF!</v>
      </c>
      <c r="M662" t="e">
        <f>IF(INDEX(SamplingFeatures[Sampling Feature Type],$A662)&lt;&gt;"Specimen","",
CONCATENATE("  - &amp;SpecimenID",TEXT(SUMPRODUCT(--($M$3:$M661&lt;&gt;"")),"0000"),
" {","SamplingFeatureID:  *SamplingFeatureID",TEXT($A662,"0000"),
", SpecimenTypeCV:  ",CHAR(34),INDEX(Specimens[Specimen Type],$A662),CHAR(34),
", SpecimenMediumCV:  ",INDEX(Specimens[Specimen Medium],$A662),
", IsFieldSpecimen:  ",CHAR(34),INDEX(Specimens[Is Field Specimen?],$A662),CHAR(34),"}"))</f>
        <v>#REF!</v>
      </c>
      <c r="N662" t="e">
        <f>IF(COUNTA(SpatialOffsets[])=0,"", IF(INDEX(SpatialOffsets[Spatial Offset Type],$A662)="","",
CONCATENATE("  - &amp;SpatialOffsetID",TEXT($A662,"0000"),
" {","SpatialOffsetTypeCV:  ",CHAR(34),INDEX(SpatialOffsets[Spatial Offset Type],$A662),CHAR(34),
", Offset1Value:  ",INDEX(SpatialOffsets[Offset 1 Value],$A662),
", Offset1UnitID:  ",CHAR(34),INDEX(SpatialOffsets[Offset 1 Unit],$A662),CHAR(34),
", Offset2Value:  ",INDEX(SpatialOffsets[Offset 2 Value],$A662),
", Offset2UnitID:  ",CHAR(34),INDEX(SpatialOffsets[Offset 2 Unit],$A662),CHAR(34),
", Offset3Value:  ",INDEX(SpatialOffsets[Offset 3 Value],$A662),
", Offset3UnitID:  ",CHAR(34),INDEX(SpatialOffsets[Offset 3 Unit],$A662),CHAR(34),,"}")))</f>
        <v>#REF!</v>
      </c>
      <c r="O662" t="e">
        <f>IF(COUNTA(RelatedFeatures[])=0,"", IF(INDEX(RelatedFeatures[First Sampling Feature Code],$A662)="","",
CONCATENATE("  - &amp;RelationID",TEXT($A662,"0000"),
" {","SamplingFeatureID:  *SamplingFeatureID",TEXT(MATCH(INDEX(RelatedFeatures[First Sampling Feature Code],$A662),SamplingFeatures[Feature Code],0),"0000"),
", RelationshipTypeCV:  ",CHAR(34),INDEX(RelatedFeatures[Relationship Type],$A662),CHAR(34),
", RelatedFeatureID: *SamplingFeatureID",TEXT(MATCH(INDEX(RelatedFeatures[Second Sampling Feature Code],$A662),SamplingFeatures[Feature Code],0),"0000"),
", SpatialOffsetID:  ",IF(INDEX(RelatedFeatures[Offset Number],$A662)="","",CONCATENATE("*SpatialOffsetID",TEXT(INDEX(RelatedFeatures[Offset Number],$A662),"0000"))),"}")))</f>
        <v>#REF!</v>
      </c>
      <c r="P662" t="e">
        <f>IF(INDEX(Methods[Method Type],$A662)="","",
CONCATENATE("  - &amp;MethodID",TEXT($A662,"0000"),
" {","MethodTypeCV:  ",CHAR(34),INDEX(Methods[Method Type],$A662),CHAR(34),
", MethodCode:  ",CHAR(34),INDEX(Methods[Method Code],$A662),CHAR(34),
", MethodName:  ",CHAR(34),INDEX(Methods[Method Name],$A662),CHAR(34),
", MethodDescription:  ",CHAR(34),INDEX(Methods[Method Description],$A662),CHAR(34),
", MethodLink:  ",CHAR(34),INDEX(Methods[Method Link],$A662),CHAR(34),
", OrganizationID: *OrganizationID",TEXT(MATCH(INDEX(Methods[Organization Name],$A662),Organizations[Organization Name],0),"0000"),"}"))</f>
        <v>#REF!</v>
      </c>
      <c r="Q662" t="e">
        <f>IF(INDEX(Variables[Variable Type],$A662)="","",
CONCATENATE("  - &amp;VariableID",TEXT($A662,"0000"),
" {","VariableTypeCV:  ",CHAR(34),INDEX(Variables[Variable Type],$A662),CHAR(34),
", VariableCode:  ",CHAR(34),INDEX(Variables[Variable Code],$A662),CHAR(34),
", VariableNameCV:  ",CHAR(34),INDEX(Variables[Variable Name],$A662),CHAR(34),
", VariableDefinition:  ",CHAR(34),INDEX(Variables[Variable Definition],$A662),CHAR(34),
", SpecciationCV:  ",CHAR(34),INDEX(Variables[Speciation],$A662),CHAR(34),
", NoDataValue:  ",CHAR(34),INDEX(Variables[No Data Value],$A662),CHAR(34),"}"))</f>
        <v>#REF!</v>
      </c>
    </row>
    <row r="663" spans="1:17" x14ac:dyDescent="0.25">
      <c r="A663">
        <v>660</v>
      </c>
      <c r="D663" t="e">
        <f>IF(INDEX(People[First Name],$A663)="","",
CONCATENATE("  - &amp;PersonID",TEXT($A663,"0000"),
" {","PersonFirstName:  ",CHAR(34),INDEX(People[First Name],$A663),CHAR(34),
", PersonMiddleName:  ",CHAR(34),INDEX(People[Middle Name],$A663),CHAR(34),
", PersonLastName:  ",CHAR(34),INDEX(People[Last Name],$A663),CHAR(34),"}"))</f>
        <v>#REF!</v>
      </c>
      <c r="E663" t="e">
        <f>IF(INDEX(Organizations[Organization Type '[CV']],$A663)="","",
CONCATENATE("  - &amp;OrganizationID",TEXT($A663,"0000"),
" {","OrganizationTypeCV:  ",CHAR(34),INDEX(Organizations[Organization Type '[CV']],$A663),CHAR(34),
", OrganizationCode:  ",CHAR(34),INDEX(Organizations[Organization Code],$A663),CHAR(34),
", OrganizationName:  ",CHAR(34),INDEX(Organizations[Organization Name],$A663),CHAR(34),
", OrganizationDescription:  ",CHAR(34),INDEX(Organizations[Organization Description],$A663),CHAR(34),
", OrganizationLink:  ",CHAR(34),INDEX(Organizations[Organization Link],$A663),CHAR(34),"}"))</f>
        <v>#REF!</v>
      </c>
      <c r="F663" t="e">
        <f>IF(INDEX(People[First Name],$A663)="","",
CONCATENATE("  - &amp;AffiliationID",TEXT($A663,"0000"),
" {PersonID: *PersonID",TEXT($A663,"0000"),
", OrganizationID: *OrganizationID",TEXT(MATCH(INDEX(People[Organization Name],$A663),Organizations[Organization Name],0),"0000"),
", IsPrimaryOrganizationContact: , AffiliationStartDate: , AffiliationEndDate: , PrimaryPhone: ",
", PrimaryEmail: ",CHAR(34),INDEX(People[Primary Email],$A663),CHAR(34),
", PrimaryAddress: ",CHAR(34),INDEX(People[Primary Address],$A663),CHAR(34),
", PersonLink: }"))</f>
        <v>#REF!</v>
      </c>
      <c r="H663" t="e">
        <f>IF(COUNTA(CitationInformation)=0,"",IF(INDEX(AuthorList[Author Name],$A663)="","",
CONCATENATE("  - &amp;AuthorListID",TEXT($A663,"0000"),
"  {CitationID: *CitationID0001",
", PersonID: *PersonID",TEXT(MATCH(INDEX(AuthorList[Author Name],$A663),People[Full Name],0),"0000"),
", AuthorOrder: ",INDEX(AuthorList[Author Number],$A663),"}")))</f>
        <v>#REF!</v>
      </c>
      <c r="K663" t="e">
        <f>IF(INDEX(SamplingFeatures[Feature Code],$A663)="","",
CONCATENATE("  - &amp;SamplingFeatureID",TEXT($A663,"0000"),
" {","SamplingFeatureUUID:  ",CHAR(34),INDEX(SamplingFeatures[Sampling Feature UUID],$A663),CHAR(34),
", SamplingFeatureTypeCV:  ",CHAR(34),INDEX(SamplingFeatures[Sampling Feature Type],$A663),CHAR(34),
", SamplingFeatureCode:  ",CHAR(34),INDEX(SamplingFeatures[Feature Code],$A663),CHAR(34),
", SamplingFeatureName:  ",CHAR(34),INDEX(SamplingFeatures[Feature Name],$A663),CHAR(34),
", SamplingFeatureDescription:  ",CHAR(34),INDEX(SamplingFeatures[Feature Description],$A663),CHAR(34),
", SamplingFeatureGeotypeCV:  ",CHAR(34),INDEX(SamplingFeatures[Feature Geo Type],$A663),CHAR(34),
", FeatureGeometry:  ",CHAR(34),INDEX(SamplingFeatures[Feature Geometry],$A663),CHAR(34),
", Elevation_m:  ",CHAR(34),INDEX(SamplingFeatures[Elevation_m],$A663),CHAR(34),
", ElevationDatumCV:  ",CHAR(34),ElevationDatum,CHAR(34),"}"))</f>
        <v>#REF!</v>
      </c>
      <c r="L663" t="e">
        <f>IF(INDEX(SamplingFeatures[Sampling Feature Type],$A663)&lt;&gt;"Site","",
CONCATENATE("  - &amp;SiteID",TEXT(SUMPRODUCT(--($L$3:$L662&lt;&gt;"")),"0000"),
" {","SamplingFeatureID:  *SamplingFeatureID",TEXT($A663,"0000"),
", SiteTypeCV:  ",CHAR(34),INDEX(Sites[Site Type],$A663),CHAR(34),
", Latitude:  ",INDEX(Sites[Latitude],$A663),
", Longitude:  ",INDEX(Sites[Longitude],$A663),
", SRSName:  ",CHAR(34),LatLonDatum,CHAR(34),"}"))</f>
        <v>#REF!</v>
      </c>
      <c r="M663" t="e">
        <f>IF(INDEX(SamplingFeatures[Sampling Feature Type],$A663)&lt;&gt;"Specimen","",
CONCATENATE("  - &amp;SpecimenID",TEXT(SUMPRODUCT(--($M$3:$M662&lt;&gt;"")),"0000"),
" {","SamplingFeatureID:  *SamplingFeatureID",TEXT($A663,"0000"),
", SpecimenTypeCV:  ",CHAR(34),INDEX(Specimens[Specimen Type],$A663),CHAR(34),
", SpecimenMediumCV:  ",INDEX(Specimens[Specimen Medium],$A663),
", IsFieldSpecimen:  ",CHAR(34),INDEX(Specimens[Is Field Specimen?],$A663),CHAR(34),"}"))</f>
        <v>#REF!</v>
      </c>
      <c r="N663" t="e">
        <f>IF(COUNTA(SpatialOffsets[])=0,"", IF(INDEX(SpatialOffsets[Spatial Offset Type],$A663)="","",
CONCATENATE("  - &amp;SpatialOffsetID",TEXT($A663,"0000"),
" {","SpatialOffsetTypeCV:  ",CHAR(34),INDEX(SpatialOffsets[Spatial Offset Type],$A663),CHAR(34),
", Offset1Value:  ",INDEX(SpatialOffsets[Offset 1 Value],$A663),
", Offset1UnitID:  ",CHAR(34),INDEX(SpatialOffsets[Offset 1 Unit],$A663),CHAR(34),
", Offset2Value:  ",INDEX(SpatialOffsets[Offset 2 Value],$A663),
", Offset2UnitID:  ",CHAR(34),INDEX(SpatialOffsets[Offset 2 Unit],$A663),CHAR(34),
", Offset3Value:  ",INDEX(SpatialOffsets[Offset 3 Value],$A663),
", Offset3UnitID:  ",CHAR(34),INDEX(SpatialOffsets[Offset 3 Unit],$A663),CHAR(34),,"}")))</f>
        <v>#REF!</v>
      </c>
      <c r="O663" t="e">
        <f>IF(COUNTA(RelatedFeatures[])=0,"", IF(INDEX(RelatedFeatures[First Sampling Feature Code],$A663)="","",
CONCATENATE("  - &amp;RelationID",TEXT($A663,"0000"),
" {","SamplingFeatureID:  *SamplingFeatureID",TEXT(MATCH(INDEX(RelatedFeatures[First Sampling Feature Code],$A663),SamplingFeatures[Feature Code],0),"0000"),
", RelationshipTypeCV:  ",CHAR(34),INDEX(RelatedFeatures[Relationship Type],$A663),CHAR(34),
", RelatedFeatureID: *SamplingFeatureID",TEXT(MATCH(INDEX(RelatedFeatures[Second Sampling Feature Code],$A663),SamplingFeatures[Feature Code],0),"0000"),
", SpatialOffsetID:  ",IF(INDEX(RelatedFeatures[Offset Number],$A663)="","",CONCATENATE("*SpatialOffsetID",TEXT(INDEX(RelatedFeatures[Offset Number],$A663),"0000"))),"}")))</f>
        <v>#REF!</v>
      </c>
      <c r="P663" t="e">
        <f>IF(INDEX(Methods[Method Type],$A663)="","",
CONCATENATE("  - &amp;MethodID",TEXT($A663,"0000"),
" {","MethodTypeCV:  ",CHAR(34),INDEX(Methods[Method Type],$A663),CHAR(34),
", MethodCode:  ",CHAR(34),INDEX(Methods[Method Code],$A663),CHAR(34),
", MethodName:  ",CHAR(34),INDEX(Methods[Method Name],$A663),CHAR(34),
", MethodDescription:  ",CHAR(34),INDEX(Methods[Method Description],$A663),CHAR(34),
", MethodLink:  ",CHAR(34),INDEX(Methods[Method Link],$A663),CHAR(34),
", OrganizationID: *OrganizationID",TEXT(MATCH(INDEX(Methods[Organization Name],$A663),Organizations[Organization Name],0),"0000"),"}"))</f>
        <v>#REF!</v>
      </c>
      <c r="Q663" t="e">
        <f>IF(INDEX(Variables[Variable Type],$A663)="","",
CONCATENATE("  - &amp;VariableID",TEXT($A663,"0000"),
" {","VariableTypeCV:  ",CHAR(34),INDEX(Variables[Variable Type],$A663),CHAR(34),
", VariableCode:  ",CHAR(34),INDEX(Variables[Variable Code],$A663),CHAR(34),
", VariableNameCV:  ",CHAR(34),INDEX(Variables[Variable Name],$A663),CHAR(34),
", VariableDefinition:  ",CHAR(34),INDEX(Variables[Variable Definition],$A663),CHAR(34),
", SpecciationCV:  ",CHAR(34),INDEX(Variables[Speciation],$A663),CHAR(34),
", NoDataValue:  ",CHAR(34),INDEX(Variables[No Data Value],$A663),CHAR(34),"}"))</f>
        <v>#REF!</v>
      </c>
    </row>
    <row r="664" spans="1:17" x14ac:dyDescent="0.25">
      <c r="A664">
        <v>661</v>
      </c>
      <c r="D664" t="e">
        <f>IF(INDEX(People[First Name],$A664)="","",
CONCATENATE("  - &amp;PersonID",TEXT($A664,"0000"),
" {","PersonFirstName:  ",CHAR(34),INDEX(People[First Name],$A664),CHAR(34),
", PersonMiddleName:  ",CHAR(34),INDEX(People[Middle Name],$A664),CHAR(34),
", PersonLastName:  ",CHAR(34),INDEX(People[Last Name],$A664),CHAR(34),"}"))</f>
        <v>#REF!</v>
      </c>
      <c r="E664" t="e">
        <f>IF(INDEX(Organizations[Organization Type '[CV']],$A664)="","",
CONCATENATE("  - &amp;OrganizationID",TEXT($A664,"0000"),
" {","OrganizationTypeCV:  ",CHAR(34),INDEX(Organizations[Organization Type '[CV']],$A664),CHAR(34),
", OrganizationCode:  ",CHAR(34),INDEX(Organizations[Organization Code],$A664),CHAR(34),
", OrganizationName:  ",CHAR(34),INDEX(Organizations[Organization Name],$A664),CHAR(34),
", OrganizationDescription:  ",CHAR(34),INDEX(Organizations[Organization Description],$A664),CHAR(34),
", OrganizationLink:  ",CHAR(34),INDEX(Organizations[Organization Link],$A664),CHAR(34),"}"))</f>
        <v>#REF!</v>
      </c>
      <c r="F664" t="e">
        <f>IF(INDEX(People[First Name],$A664)="","",
CONCATENATE("  - &amp;AffiliationID",TEXT($A664,"0000"),
" {PersonID: *PersonID",TEXT($A664,"0000"),
", OrganizationID: *OrganizationID",TEXT(MATCH(INDEX(People[Organization Name],$A664),Organizations[Organization Name],0),"0000"),
", IsPrimaryOrganizationContact: , AffiliationStartDate: , AffiliationEndDate: , PrimaryPhone: ",
", PrimaryEmail: ",CHAR(34),INDEX(People[Primary Email],$A664),CHAR(34),
", PrimaryAddress: ",CHAR(34),INDEX(People[Primary Address],$A664),CHAR(34),
", PersonLink: }"))</f>
        <v>#REF!</v>
      </c>
      <c r="H664" t="e">
        <f>IF(COUNTA(CitationInformation)=0,"",IF(INDEX(AuthorList[Author Name],$A664)="","",
CONCATENATE("  - &amp;AuthorListID",TEXT($A664,"0000"),
"  {CitationID: *CitationID0001",
", PersonID: *PersonID",TEXT(MATCH(INDEX(AuthorList[Author Name],$A664),People[Full Name],0),"0000"),
", AuthorOrder: ",INDEX(AuthorList[Author Number],$A664),"}")))</f>
        <v>#REF!</v>
      </c>
      <c r="K664" t="e">
        <f>IF(INDEX(SamplingFeatures[Feature Code],$A664)="","",
CONCATENATE("  - &amp;SamplingFeatureID",TEXT($A664,"0000"),
" {","SamplingFeatureUUID:  ",CHAR(34),INDEX(SamplingFeatures[Sampling Feature UUID],$A664),CHAR(34),
", SamplingFeatureTypeCV:  ",CHAR(34),INDEX(SamplingFeatures[Sampling Feature Type],$A664),CHAR(34),
", SamplingFeatureCode:  ",CHAR(34),INDEX(SamplingFeatures[Feature Code],$A664),CHAR(34),
", SamplingFeatureName:  ",CHAR(34),INDEX(SamplingFeatures[Feature Name],$A664),CHAR(34),
", SamplingFeatureDescription:  ",CHAR(34),INDEX(SamplingFeatures[Feature Description],$A664),CHAR(34),
", SamplingFeatureGeotypeCV:  ",CHAR(34),INDEX(SamplingFeatures[Feature Geo Type],$A664),CHAR(34),
", FeatureGeometry:  ",CHAR(34),INDEX(SamplingFeatures[Feature Geometry],$A664),CHAR(34),
", Elevation_m:  ",CHAR(34),INDEX(SamplingFeatures[Elevation_m],$A664),CHAR(34),
", ElevationDatumCV:  ",CHAR(34),ElevationDatum,CHAR(34),"}"))</f>
        <v>#REF!</v>
      </c>
      <c r="L664" t="e">
        <f>IF(INDEX(SamplingFeatures[Sampling Feature Type],$A664)&lt;&gt;"Site","",
CONCATENATE("  - &amp;SiteID",TEXT(SUMPRODUCT(--($L$3:$L663&lt;&gt;"")),"0000"),
" {","SamplingFeatureID:  *SamplingFeatureID",TEXT($A664,"0000"),
", SiteTypeCV:  ",CHAR(34),INDEX(Sites[Site Type],$A664),CHAR(34),
", Latitude:  ",INDEX(Sites[Latitude],$A664),
", Longitude:  ",INDEX(Sites[Longitude],$A664),
", SRSName:  ",CHAR(34),LatLonDatum,CHAR(34),"}"))</f>
        <v>#REF!</v>
      </c>
      <c r="M664" t="e">
        <f>IF(INDEX(SamplingFeatures[Sampling Feature Type],$A664)&lt;&gt;"Specimen","",
CONCATENATE("  - &amp;SpecimenID",TEXT(SUMPRODUCT(--($M$3:$M663&lt;&gt;"")),"0000"),
" {","SamplingFeatureID:  *SamplingFeatureID",TEXT($A664,"0000"),
", SpecimenTypeCV:  ",CHAR(34),INDEX(Specimens[Specimen Type],$A664),CHAR(34),
", SpecimenMediumCV:  ",INDEX(Specimens[Specimen Medium],$A664),
", IsFieldSpecimen:  ",CHAR(34),INDEX(Specimens[Is Field Specimen?],$A664),CHAR(34),"}"))</f>
        <v>#REF!</v>
      </c>
      <c r="N664" t="e">
        <f>IF(COUNTA(SpatialOffsets[])=0,"", IF(INDEX(SpatialOffsets[Spatial Offset Type],$A664)="","",
CONCATENATE("  - &amp;SpatialOffsetID",TEXT($A664,"0000"),
" {","SpatialOffsetTypeCV:  ",CHAR(34),INDEX(SpatialOffsets[Spatial Offset Type],$A664),CHAR(34),
", Offset1Value:  ",INDEX(SpatialOffsets[Offset 1 Value],$A664),
", Offset1UnitID:  ",CHAR(34),INDEX(SpatialOffsets[Offset 1 Unit],$A664),CHAR(34),
", Offset2Value:  ",INDEX(SpatialOffsets[Offset 2 Value],$A664),
", Offset2UnitID:  ",CHAR(34),INDEX(SpatialOffsets[Offset 2 Unit],$A664),CHAR(34),
", Offset3Value:  ",INDEX(SpatialOffsets[Offset 3 Value],$A664),
", Offset3UnitID:  ",CHAR(34),INDEX(SpatialOffsets[Offset 3 Unit],$A664),CHAR(34),,"}")))</f>
        <v>#REF!</v>
      </c>
      <c r="O664" t="e">
        <f>IF(COUNTA(RelatedFeatures[])=0,"", IF(INDEX(RelatedFeatures[First Sampling Feature Code],$A664)="","",
CONCATENATE("  - &amp;RelationID",TEXT($A664,"0000"),
" {","SamplingFeatureID:  *SamplingFeatureID",TEXT(MATCH(INDEX(RelatedFeatures[First Sampling Feature Code],$A664),SamplingFeatures[Feature Code],0),"0000"),
", RelationshipTypeCV:  ",CHAR(34),INDEX(RelatedFeatures[Relationship Type],$A664),CHAR(34),
", RelatedFeatureID: *SamplingFeatureID",TEXT(MATCH(INDEX(RelatedFeatures[Second Sampling Feature Code],$A664),SamplingFeatures[Feature Code],0),"0000"),
", SpatialOffsetID:  ",IF(INDEX(RelatedFeatures[Offset Number],$A664)="","",CONCATENATE("*SpatialOffsetID",TEXT(INDEX(RelatedFeatures[Offset Number],$A664),"0000"))),"}")))</f>
        <v>#REF!</v>
      </c>
      <c r="P664" t="e">
        <f>IF(INDEX(Methods[Method Type],$A664)="","",
CONCATENATE("  - &amp;MethodID",TEXT($A664,"0000"),
" {","MethodTypeCV:  ",CHAR(34),INDEX(Methods[Method Type],$A664),CHAR(34),
", MethodCode:  ",CHAR(34),INDEX(Methods[Method Code],$A664),CHAR(34),
", MethodName:  ",CHAR(34),INDEX(Methods[Method Name],$A664),CHAR(34),
", MethodDescription:  ",CHAR(34),INDEX(Methods[Method Description],$A664),CHAR(34),
", MethodLink:  ",CHAR(34),INDEX(Methods[Method Link],$A664),CHAR(34),
", OrganizationID: *OrganizationID",TEXT(MATCH(INDEX(Methods[Organization Name],$A664),Organizations[Organization Name],0),"0000"),"}"))</f>
        <v>#REF!</v>
      </c>
      <c r="Q664" t="e">
        <f>IF(INDEX(Variables[Variable Type],$A664)="","",
CONCATENATE("  - &amp;VariableID",TEXT($A664,"0000"),
" {","VariableTypeCV:  ",CHAR(34),INDEX(Variables[Variable Type],$A664),CHAR(34),
", VariableCode:  ",CHAR(34),INDEX(Variables[Variable Code],$A664),CHAR(34),
", VariableNameCV:  ",CHAR(34),INDEX(Variables[Variable Name],$A664),CHAR(34),
", VariableDefinition:  ",CHAR(34),INDEX(Variables[Variable Definition],$A664),CHAR(34),
", SpecciationCV:  ",CHAR(34),INDEX(Variables[Speciation],$A664),CHAR(34),
", NoDataValue:  ",CHAR(34),INDEX(Variables[No Data Value],$A664),CHAR(34),"}"))</f>
        <v>#REF!</v>
      </c>
    </row>
    <row r="665" spans="1:17" x14ac:dyDescent="0.25">
      <c r="A665">
        <v>662</v>
      </c>
      <c r="D665" t="e">
        <f>IF(INDEX(People[First Name],$A665)="","",
CONCATENATE("  - &amp;PersonID",TEXT($A665,"0000"),
" {","PersonFirstName:  ",CHAR(34),INDEX(People[First Name],$A665),CHAR(34),
", PersonMiddleName:  ",CHAR(34),INDEX(People[Middle Name],$A665),CHAR(34),
", PersonLastName:  ",CHAR(34),INDEX(People[Last Name],$A665),CHAR(34),"}"))</f>
        <v>#REF!</v>
      </c>
      <c r="E665" t="e">
        <f>IF(INDEX(Organizations[Organization Type '[CV']],$A665)="","",
CONCATENATE("  - &amp;OrganizationID",TEXT($A665,"0000"),
" {","OrganizationTypeCV:  ",CHAR(34),INDEX(Organizations[Organization Type '[CV']],$A665),CHAR(34),
", OrganizationCode:  ",CHAR(34),INDEX(Organizations[Organization Code],$A665),CHAR(34),
", OrganizationName:  ",CHAR(34),INDEX(Organizations[Organization Name],$A665),CHAR(34),
", OrganizationDescription:  ",CHAR(34),INDEX(Organizations[Organization Description],$A665),CHAR(34),
", OrganizationLink:  ",CHAR(34),INDEX(Organizations[Organization Link],$A665),CHAR(34),"}"))</f>
        <v>#REF!</v>
      </c>
      <c r="F665" t="e">
        <f>IF(INDEX(People[First Name],$A665)="","",
CONCATENATE("  - &amp;AffiliationID",TEXT($A665,"0000"),
" {PersonID: *PersonID",TEXT($A665,"0000"),
", OrganizationID: *OrganizationID",TEXT(MATCH(INDEX(People[Organization Name],$A665),Organizations[Organization Name],0),"0000"),
", IsPrimaryOrganizationContact: , AffiliationStartDate: , AffiliationEndDate: , PrimaryPhone: ",
", PrimaryEmail: ",CHAR(34),INDEX(People[Primary Email],$A665),CHAR(34),
", PrimaryAddress: ",CHAR(34),INDEX(People[Primary Address],$A665),CHAR(34),
", PersonLink: }"))</f>
        <v>#REF!</v>
      </c>
      <c r="H665" t="e">
        <f>IF(COUNTA(CitationInformation)=0,"",IF(INDEX(AuthorList[Author Name],$A665)="","",
CONCATENATE("  - &amp;AuthorListID",TEXT($A665,"0000"),
"  {CitationID: *CitationID0001",
", PersonID: *PersonID",TEXT(MATCH(INDEX(AuthorList[Author Name],$A665),People[Full Name],0),"0000"),
", AuthorOrder: ",INDEX(AuthorList[Author Number],$A665),"}")))</f>
        <v>#REF!</v>
      </c>
      <c r="K665" t="e">
        <f>IF(INDEX(SamplingFeatures[Feature Code],$A665)="","",
CONCATENATE("  - &amp;SamplingFeatureID",TEXT($A665,"0000"),
" {","SamplingFeatureUUID:  ",CHAR(34),INDEX(SamplingFeatures[Sampling Feature UUID],$A665),CHAR(34),
", SamplingFeatureTypeCV:  ",CHAR(34),INDEX(SamplingFeatures[Sampling Feature Type],$A665),CHAR(34),
", SamplingFeatureCode:  ",CHAR(34),INDEX(SamplingFeatures[Feature Code],$A665),CHAR(34),
", SamplingFeatureName:  ",CHAR(34),INDEX(SamplingFeatures[Feature Name],$A665),CHAR(34),
", SamplingFeatureDescription:  ",CHAR(34),INDEX(SamplingFeatures[Feature Description],$A665),CHAR(34),
", SamplingFeatureGeotypeCV:  ",CHAR(34),INDEX(SamplingFeatures[Feature Geo Type],$A665),CHAR(34),
", FeatureGeometry:  ",CHAR(34),INDEX(SamplingFeatures[Feature Geometry],$A665),CHAR(34),
", Elevation_m:  ",CHAR(34),INDEX(SamplingFeatures[Elevation_m],$A665),CHAR(34),
", ElevationDatumCV:  ",CHAR(34),ElevationDatum,CHAR(34),"}"))</f>
        <v>#REF!</v>
      </c>
      <c r="L665" t="e">
        <f>IF(INDEX(SamplingFeatures[Sampling Feature Type],$A665)&lt;&gt;"Site","",
CONCATENATE("  - &amp;SiteID",TEXT(SUMPRODUCT(--($L$3:$L664&lt;&gt;"")),"0000"),
" {","SamplingFeatureID:  *SamplingFeatureID",TEXT($A665,"0000"),
", SiteTypeCV:  ",CHAR(34),INDEX(Sites[Site Type],$A665),CHAR(34),
", Latitude:  ",INDEX(Sites[Latitude],$A665),
", Longitude:  ",INDEX(Sites[Longitude],$A665),
", SRSName:  ",CHAR(34),LatLonDatum,CHAR(34),"}"))</f>
        <v>#REF!</v>
      </c>
      <c r="M665" t="e">
        <f>IF(INDEX(SamplingFeatures[Sampling Feature Type],$A665)&lt;&gt;"Specimen","",
CONCATENATE("  - &amp;SpecimenID",TEXT(SUMPRODUCT(--($M$3:$M664&lt;&gt;"")),"0000"),
" {","SamplingFeatureID:  *SamplingFeatureID",TEXT($A665,"0000"),
", SpecimenTypeCV:  ",CHAR(34),INDEX(Specimens[Specimen Type],$A665),CHAR(34),
", SpecimenMediumCV:  ",INDEX(Specimens[Specimen Medium],$A665),
", IsFieldSpecimen:  ",CHAR(34),INDEX(Specimens[Is Field Specimen?],$A665),CHAR(34),"}"))</f>
        <v>#REF!</v>
      </c>
      <c r="N665" t="e">
        <f>IF(COUNTA(SpatialOffsets[])=0,"", IF(INDEX(SpatialOffsets[Spatial Offset Type],$A665)="","",
CONCATENATE("  - &amp;SpatialOffsetID",TEXT($A665,"0000"),
" {","SpatialOffsetTypeCV:  ",CHAR(34),INDEX(SpatialOffsets[Spatial Offset Type],$A665),CHAR(34),
", Offset1Value:  ",INDEX(SpatialOffsets[Offset 1 Value],$A665),
", Offset1UnitID:  ",CHAR(34),INDEX(SpatialOffsets[Offset 1 Unit],$A665),CHAR(34),
", Offset2Value:  ",INDEX(SpatialOffsets[Offset 2 Value],$A665),
", Offset2UnitID:  ",CHAR(34),INDEX(SpatialOffsets[Offset 2 Unit],$A665),CHAR(34),
", Offset3Value:  ",INDEX(SpatialOffsets[Offset 3 Value],$A665),
", Offset3UnitID:  ",CHAR(34),INDEX(SpatialOffsets[Offset 3 Unit],$A665),CHAR(34),,"}")))</f>
        <v>#REF!</v>
      </c>
      <c r="O665" t="e">
        <f>IF(COUNTA(RelatedFeatures[])=0,"", IF(INDEX(RelatedFeatures[First Sampling Feature Code],$A665)="","",
CONCATENATE("  - &amp;RelationID",TEXT($A665,"0000"),
" {","SamplingFeatureID:  *SamplingFeatureID",TEXT(MATCH(INDEX(RelatedFeatures[First Sampling Feature Code],$A665),SamplingFeatures[Feature Code],0),"0000"),
", RelationshipTypeCV:  ",CHAR(34),INDEX(RelatedFeatures[Relationship Type],$A665),CHAR(34),
", RelatedFeatureID: *SamplingFeatureID",TEXT(MATCH(INDEX(RelatedFeatures[Second Sampling Feature Code],$A665),SamplingFeatures[Feature Code],0),"0000"),
", SpatialOffsetID:  ",IF(INDEX(RelatedFeatures[Offset Number],$A665)="","",CONCATENATE("*SpatialOffsetID",TEXT(INDEX(RelatedFeatures[Offset Number],$A665),"0000"))),"}")))</f>
        <v>#REF!</v>
      </c>
      <c r="P665" t="e">
        <f>IF(INDEX(Methods[Method Type],$A665)="","",
CONCATENATE("  - &amp;MethodID",TEXT($A665,"0000"),
" {","MethodTypeCV:  ",CHAR(34),INDEX(Methods[Method Type],$A665),CHAR(34),
", MethodCode:  ",CHAR(34),INDEX(Methods[Method Code],$A665),CHAR(34),
", MethodName:  ",CHAR(34),INDEX(Methods[Method Name],$A665),CHAR(34),
", MethodDescription:  ",CHAR(34),INDEX(Methods[Method Description],$A665),CHAR(34),
", MethodLink:  ",CHAR(34),INDEX(Methods[Method Link],$A665),CHAR(34),
", OrganizationID: *OrganizationID",TEXT(MATCH(INDEX(Methods[Organization Name],$A665),Organizations[Organization Name],0),"0000"),"}"))</f>
        <v>#REF!</v>
      </c>
      <c r="Q665" t="e">
        <f>IF(INDEX(Variables[Variable Type],$A665)="","",
CONCATENATE("  - &amp;VariableID",TEXT($A665,"0000"),
" {","VariableTypeCV:  ",CHAR(34),INDEX(Variables[Variable Type],$A665),CHAR(34),
", VariableCode:  ",CHAR(34),INDEX(Variables[Variable Code],$A665),CHAR(34),
", VariableNameCV:  ",CHAR(34),INDEX(Variables[Variable Name],$A665),CHAR(34),
", VariableDefinition:  ",CHAR(34),INDEX(Variables[Variable Definition],$A665),CHAR(34),
", SpecciationCV:  ",CHAR(34),INDEX(Variables[Speciation],$A665),CHAR(34),
", NoDataValue:  ",CHAR(34),INDEX(Variables[No Data Value],$A665),CHAR(34),"}"))</f>
        <v>#REF!</v>
      </c>
    </row>
    <row r="666" spans="1:17" x14ac:dyDescent="0.25">
      <c r="A666">
        <v>663</v>
      </c>
      <c r="D666" t="e">
        <f>IF(INDEX(People[First Name],$A666)="","",
CONCATENATE("  - &amp;PersonID",TEXT($A666,"0000"),
" {","PersonFirstName:  ",CHAR(34),INDEX(People[First Name],$A666),CHAR(34),
", PersonMiddleName:  ",CHAR(34),INDEX(People[Middle Name],$A666),CHAR(34),
", PersonLastName:  ",CHAR(34),INDEX(People[Last Name],$A666),CHAR(34),"}"))</f>
        <v>#REF!</v>
      </c>
      <c r="E666" t="e">
        <f>IF(INDEX(Organizations[Organization Type '[CV']],$A666)="","",
CONCATENATE("  - &amp;OrganizationID",TEXT($A666,"0000"),
" {","OrganizationTypeCV:  ",CHAR(34),INDEX(Organizations[Organization Type '[CV']],$A666),CHAR(34),
", OrganizationCode:  ",CHAR(34),INDEX(Organizations[Organization Code],$A666),CHAR(34),
", OrganizationName:  ",CHAR(34),INDEX(Organizations[Organization Name],$A666),CHAR(34),
", OrganizationDescription:  ",CHAR(34),INDEX(Organizations[Organization Description],$A666),CHAR(34),
", OrganizationLink:  ",CHAR(34),INDEX(Organizations[Organization Link],$A666),CHAR(34),"}"))</f>
        <v>#REF!</v>
      </c>
      <c r="F666" t="e">
        <f>IF(INDEX(People[First Name],$A666)="","",
CONCATENATE("  - &amp;AffiliationID",TEXT($A666,"0000"),
" {PersonID: *PersonID",TEXT($A666,"0000"),
", OrganizationID: *OrganizationID",TEXT(MATCH(INDEX(People[Organization Name],$A666),Organizations[Organization Name],0),"0000"),
", IsPrimaryOrganizationContact: , AffiliationStartDate: , AffiliationEndDate: , PrimaryPhone: ",
", PrimaryEmail: ",CHAR(34),INDEX(People[Primary Email],$A666),CHAR(34),
", PrimaryAddress: ",CHAR(34),INDEX(People[Primary Address],$A666),CHAR(34),
", PersonLink: }"))</f>
        <v>#REF!</v>
      </c>
      <c r="H666" t="e">
        <f>IF(COUNTA(CitationInformation)=0,"",IF(INDEX(AuthorList[Author Name],$A666)="","",
CONCATENATE("  - &amp;AuthorListID",TEXT($A666,"0000"),
"  {CitationID: *CitationID0001",
", PersonID: *PersonID",TEXT(MATCH(INDEX(AuthorList[Author Name],$A666),People[Full Name],0),"0000"),
", AuthorOrder: ",INDEX(AuthorList[Author Number],$A666),"}")))</f>
        <v>#REF!</v>
      </c>
      <c r="K666" t="e">
        <f>IF(INDEX(SamplingFeatures[Feature Code],$A666)="","",
CONCATENATE("  - &amp;SamplingFeatureID",TEXT($A666,"0000"),
" {","SamplingFeatureUUID:  ",CHAR(34),INDEX(SamplingFeatures[Sampling Feature UUID],$A666),CHAR(34),
", SamplingFeatureTypeCV:  ",CHAR(34),INDEX(SamplingFeatures[Sampling Feature Type],$A666),CHAR(34),
", SamplingFeatureCode:  ",CHAR(34),INDEX(SamplingFeatures[Feature Code],$A666),CHAR(34),
", SamplingFeatureName:  ",CHAR(34),INDEX(SamplingFeatures[Feature Name],$A666),CHAR(34),
", SamplingFeatureDescription:  ",CHAR(34),INDEX(SamplingFeatures[Feature Description],$A666),CHAR(34),
", SamplingFeatureGeotypeCV:  ",CHAR(34),INDEX(SamplingFeatures[Feature Geo Type],$A666),CHAR(34),
", FeatureGeometry:  ",CHAR(34),INDEX(SamplingFeatures[Feature Geometry],$A666),CHAR(34),
", Elevation_m:  ",CHAR(34),INDEX(SamplingFeatures[Elevation_m],$A666),CHAR(34),
", ElevationDatumCV:  ",CHAR(34),ElevationDatum,CHAR(34),"}"))</f>
        <v>#REF!</v>
      </c>
      <c r="L666" t="e">
        <f>IF(INDEX(SamplingFeatures[Sampling Feature Type],$A666)&lt;&gt;"Site","",
CONCATENATE("  - &amp;SiteID",TEXT(SUMPRODUCT(--($L$3:$L665&lt;&gt;"")),"0000"),
" {","SamplingFeatureID:  *SamplingFeatureID",TEXT($A666,"0000"),
", SiteTypeCV:  ",CHAR(34),INDEX(Sites[Site Type],$A666),CHAR(34),
", Latitude:  ",INDEX(Sites[Latitude],$A666),
", Longitude:  ",INDEX(Sites[Longitude],$A666),
", SRSName:  ",CHAR(34),LatLonDatum,CHAR(34),"}"))</f>
        <v>#REF!</v>
      </c>
      <c r="M666" t="e">
        <f>IF(INDEX(SamplingFeatures[Sampling Feature Type],$A666)&lt;&gt;"Specimen","",
CONCATENATE("  - &amp;SpecimenID",TEXT(SUMPRODUCT(--($M$3:$M665&lt;&gt;"")),"0000"),
" {","SamplingFeatureID:  *SamplingFeatureID",TEXT($A666,"0000"),
", SpecimenTypeCV:  ",CHAR(34),INDEX(Specimens[Specimen Type],$A666),CHAR(34),
", SpecimenMediumCV:  ",INDEX(Specimens[Specimen Medium],$A666),
", IsFieldSpecimen:  ",CHAR(34),INDEX(Specimens[Is Field Specimen?],$A666),CHAR(34),"}"))</f>
        <v>#REF!</v>
      </c>
      <c r="N666" t="e">
        <f>IF(COUNTA(SpatialOffsets[])=0,"", IF(INDEX(SpatialOffsets[Spatial Offset Type],$A666)="","",
CONCATENATE("  - &amp;SpatialOffsetID",TEXT($A666,"0000"),
" {","SpatialOffsetTypeCV:  ",CHAR(34),INDEX(SpatialOffsets[Spatial Offset Type],$A666),CHAR(34),
", Offset1Value:  ",INDEX(SpatialOffsets[Offset 1 Value],$A666),
", Offset1UnitID:  ",CHAR(34),INDEX(SpatialOffsets[Offset 1 Unit],$A666),CHAR(34),
", Offset2Value:  ",INDEX(SpatialOffsets[Offset 2 Value],$A666),
", Offset2UnitID:  ",CHAR(34),INDEX(SpatialOffsets[Offset 2 Unit],$A666),CHAR(34),
", Offset3Value:  ",INDEX(SpatialOffsets[Offset 3 Value],$A666),
", Offset3UnitID:  ",CHAR(34),INDEX(SpatialOffsets[Offset 3 Unit],$A666),CHAR(34),,"}")))</f>
        <v>#REF!</v>
      </c>
      <c r="O666" t="e">
        <f>IF(COUNTA(RelatedFeatures[])=0,"", IF(INDEX(RelatedFeatures[First Sampling Feature Code],$A666)="","",
CONCATENATE("  - &amp;RelationID",TEXT($A666,"0000"),
" {","SamplingFeatureID:  *SamplingFeatureID",TEXT(MATCH(INDEX(RelatedFeatures[First Sampling Feature Code],$A666),SamplingFeatures[Feature Code],0),"0000"),
", RelationshipTypeCV:  ",CHAR(34),INDEX(RelatedFeatures[Relationship Type],$A666),CHAR(34),
", RelatedFeatureID: *SamplingFeatureID",TEXT(MATCH(INDEX(RelatedFeatures[Second Sampling Feature Code],$A666),SamplingFeatures[Feature Code],0),"0000"),
", SpatialOffsetID:  ",IF(INDEX(RelatedFeatures[Offset Number],$A666)="","",CONCATENATE("*SpatialOffsetID",TEXT(INDEX(RelatedFeatures[Offset Number],$A666),"0000"))),"}")))</f>
        <v>#REF!</v>
      </c>
      <c r="P666" t="e">
        <f>IF(INDEX(Methods[Method Type],$A666)="","",
CONCATENATE("  - &amp;MethodID",TEXT($A666,"0000"),
" {","MethodTypeCV:  ",CHAR(34),INDEX(Methods[Method Type],$A666),CHAR(34),
", MethodCode:  ",CHAR(34),INDEX(Methods[Method Code],$A666),CHAR(34),
", MethodName:  ",CHAR(34),INDEX(Methods[Method Name],$A666),CHAR(34),
", MethodDescription:  ",CHAR(34),INDEX(Methods[Method Description],$A666),CHAR(34),
", MethodLink:  ",CHAR(34),INDEX(Methods[Method Link],$A666),CHAR(34),
", OrganizationID: *OrganizationID",TEXT(MATCH(INDEX(Methods[Organization Name],$A666),Organizations[Organization Name],0),"0000"),"}"))</f>
        <v>#REF!</v>
      </c>
      <c r="Q666" t="e">
        <f>IF(INDEX(Variables[Variable Type],$A666)="","",
CONCATENATE("  - &amp;VariableID",TEXT($A666,"0000"),
" {","VariableTypeCV:  ",CHAR(34),INDEX(Variables[Variable Type],$A666),CHAR(34),
", VariableCode:  ",CHAR(34),INDEX(Variables[Variable Code],$A666),CHAR(34),
", VariableNameCV:  ",CHAR(34),INDEX(Variables[Variable Name],$A666),CHAR(34),
", VariableDefinition:  ",CHAR(34),INDEX(Variables[Variable Definition],$A666),CHAR(34),
", SpecciationCV:  ",CHAR(34),INDEX(Variables[Speciation],$A666),CHAR(34),
", NoDataValue:  ",CHAR(34),INDEX(Variables[No Data Value],$A666),CHAR(34),"}"))</f>
        <v>#REF!</v>
      </c>
    </row>
    <row r="667" spans="1:17" x14ac:dyDescent="0.25">
      <c r="A667">
        <v>664</v>
      </c>
      <c r="D667" t="e">
        <f>IF(INDEX(People[First Name],$A667)="","",
CONCATENATE("  - &amp;PersonID",TEXT($A667,"0000"),
" {","PersonFirstName:  ",CHAR(34),INDEX(People[First Name],$A667),CHAR(34),
", PersonMiddleName:  ",CHAR(34),INDEX(People[Middle Name],$A667),CHAR(34),
", PersonLastName:  ",CHAR(34),INDEX(People[Last Name],$A667),CHAR(34),"}"))</f>
        <v>#REF!</v>
      </c>
      <c r="E667" t="e">
        <f>IF(INDEX(Organizations[Organization Type '[CV']],$A667)="","",
CONCATENATE("  - &amp;OrganizationID",TEXT($A667,"0000"),
" {","OrganizationTypeCV:  ",CHAR(34),INDEX(Organizations[Organization Type '[CV']],$A667),CHAR(34),
", OrganizationCode:  ",CHAR(34),INDEX(Organizations[Organization Code],$A667),CHAR(34),
", OrganizationName:  ",CHAR(34),INDEX(Organizations[Organization Name],$A667),CHAR(34),
", OrganizationDescription:  ",CHAR(34),INDEX(Organizations[Organization Description],$A667),CHAR(34),
", OrganizationLink:  ",CHAR(34),INDEX(Organizations[Organization Link],$A667),CHAR(34),"}"))</f>
        <v>#REF!</v>
      </c>
      <c r="F667" t="e">
        <f>IF(INDEX(People[First Name],$A667)="","",
CONCATENATE("  - &amp;AffiliationID",TEXT($A667,"0000"),
" {PersonID: *PersonID",TEXT($A667,"0000"),
", OrganizationID: *OrganizationID",TEXT(MATCH(INDEX(People[Organization Name],$A667),Organizations[Organization Name],0),"0000"),
", IsPrimaryOrganizationContact: , AffiliationStartDate: , AffiliationEndDate: , PrimaryPhone: ",
", PrimaryEmail: ",CHAR(34),INDEX(People[Primary Email],$A667),CHAR(34),
", PrimaryAddress: ",CHAR(34),INDEX(People[Primary Address],$A667),CHAR(34),
", PersonLink: }"))</f>
        <v>#REF!</v>
      </c>
      <c r="H667" t="e">
        <f>IF(COUNTA(CitationInformation)=0,"",IF(INDEX(AuthorList[Author Name],$A667)="","",
CONCATENATE("  - &amp;AuthorListID",TEXT($A667,"0000"),
"  {CitationID: *CitationID0001",
", PersonID: *PersonID",TEXT(MATCH(INDEX(AuthorList[Author Name],$A667),People[Full Name],0),"0000"),
", AuthorOrder: ",INDEX(AuthorList[Author Number],$A667),"}")))</f>
        <v>#REF!</v>
      </c>
      <c r="K667" t="e">
        <f>IF(INDEX(SamplingFeatures[Feature Code],$A667)="","",
CONCATENATE("  - &amp;SamplingFeatureID",TEXT($A667,"0000"),
" {","SamplingFeatureUUID:  ",CHAR(34),INDEX(SamplingFeatures[Sampling Feature UUID],$A667),CHAR(34),
", SamplingFeatureTypeCV:  ",CHAR(34),INDEX(SamplingFeatures[Sampling Feature Type],$A667),CHAR(34),
", SamplingFeatureCode:  ",CHAR(34),INDEX(SamplingFeatures[Feature Code],$A667),CHAR(34),
", SamplingFeatureName:  ",CHAR(34),INDEX(SamplingFeatures[Feature Name],$A667),CHAR(34),
", SamplingFeatureDescription:  ",CHAR(34),INDEX(SamplingFeatures[Feature Description],$A667),CHAR(34),
", SamplingFeatureGeotypeCV:  ",CHAR(34),INDEX(SamplingFeatures[Feature Geo Type],$A667),CHAR(34),
", FeatureGeometry:  ",CHAR(34),INDEX(SamplingFeatures[Feature Geometry],$A667),CHAR(34),
", Elevation_m:  ",CHAR(34),INDEX(SamplingFeatures[Elevation_m],$A667),CHAR(34),
", ElevationDatumCV:  ",CHAR(34),ElevationDatum,CHAR(34),"}"))</f>
        <v>#REF!</v>
      </c>
      <c r="L667" t="e">
        <f>IF(INDEX(SamplingFeatures[Sampling Feature Type],$A667)&lt;&gt;"Site","",
CONCATENATE("  - &amp;SiteID",TEXT(SUMPRODUCT(--($L$3:$L666&lt;&gt;"")),"0000"),
" {","SamplingFeatureID:  *SamplingFeatureID",TEXT($A667,"0000"),
", SiteTypeCV:  ",CHAR(34),INDEX(Sites[Site Type],$A667),CHAR(34),
", Latitude:  ",INDEX(Sites[Latitude],$A667),
", Longitude:  ",INDEX(Sites[Longitude],$A667),
", SRSName:  ",CHAR(34),LatLonDatum,CHAR(34),"}"))</f>
        <v>#REF!</v>
      </c>
      <c r="M667" t="e">
        <f>IF(INDEX(SamplingFeatures[Sampling Feature Type],$A667)&lt;&gt;"Specimen","",
CONCATENATE("  - &amp;SpecimenID",TEXT(SUMPRODUCT(--($M$3:$M666&lt;&gt;"")),"0000"),
" {","SamplingFeatureID:  *SamplingFeatureID",TEXT($A667,"0000"),
", SpecimenTypeCV:  ",CHAR(34),INDEX(Specimens[Specimen Type],$A667),CHAR(34),
", SpecimenMediumCV:  ",INDEX(Specimens[Specimen Medium],$A667),
", IsFieldSpecimen:  ",CHAR(34),INDEX(Specimens[Is Field Specimen?],$A667),CHAR(34),"}"))</f>
        <v>#REF!</v>
      </c>
      <c r="N667" t="e">
        <f>IF(COUNTA(SpatialOffsets[])=0,"", IF(INDEX(SpatialOffsets[Spatial Offset Type],$A667)="","",
CONCATENATE("  - &amp;SpatialOffsetID",TEXT($A667,"0000"),
" {","SpatialOffsetTypeCV:  ",CHAR(34),INDEX(SpatialOffsets[Spatial Offset Type],$A667),CHAR(34),
", Offset1Value:  ",INDEX(SpatialOffsets[Offset 1 Value],$A667),
", Offset1UnitID:  ",CHAR(34),INDEX(SpatialOffsets[Offset 1 Unit],$A667),CHAR(34),
", Offset2Value:  ",INDEX(SpatialOffsets[Offset 2 Value],$A667),
", Offset2UnitID:  ",CHAR(34),INDEX(SpatialOffsets[Offset 2 Unit],$A667),CHAR(34),
", Offset3Value:  ",INDEX(SpatialOffsets[Offset 3 Value],$A667),
", Offset3UnitID:  ",CHAR(34),INDEX(SpatialOffsets[Offset 3 Unit],$A667),CHAR(34),,"}")))</f>
        <v>#REF!</v>
      </c>
      <c r="O667" t="e">
        <f>IF(COUNTA(RelatedFeatures[])=0,"", IF(INDEX(RelatedFeatures[First Sampling Feature Code],$A667)="","",
CONCATENATE("  - &amp;RelationID",TEXT($A667,"0000"),
" {","SamplingFeatureID:  *SamplingFeatureID",TEXT(MATCH(INDEX(RelatedFeatures[First Sampling Feature Code],$A667),SamplingFeatures[Feature Code],0),"0000"),
", RelationshipTypeCV:  ",CHAR(34),INDEX(RelatedFeatures[Relationship Type],$A667),CHAR(34),
", RelatedFeatureID: *SamplingFeatureID",TEXT(MATCH(INDEX(RelatedFeatures[Second Sampling Feature Code],$A667),SamplingFeatures[Feature Code],0),"0000"),
", SpatialOffsetID:  ",IF(INDEX(RelatedFeatures[Offset Number],$A667)="","",CONCATENATE("*SpatialOffsetID",TEXT(INDEX(RelatedFeatures[Offset Number],$A667),"0000"))),"}")))</f>
        <v>#REF!</v>
      </c>
      <c r="P667" t="e">
        <f>IF(INDEX(Methods[Method Type],$A667)="","",
CONCATENATE("  - &amp;MethodID",TEXT($A667,"0000"),
" {","MethodTypeCV:  ",CHAR(34),INDEX(Methods[Method Type],$A667),CHAR(34),
", MethodCode:  ",CHAR(34),INDEX(Methods[Method Code],$A667),CHAR(34),
", MethodName:  ",CHAR(34),INDEX(Methods[Method Name],$A667),CHAR(34),
", MethodDescription:  ",CHAR(34),INDEX(Methods[Method Description],$A667),CHAR(34),
", MethodLink:  ",CHAR(34),INDEX(Methods[Method Link],$A667),CHAR(34),
", OrganizationID: *OrganizationID",TEXT(MATCH(INDEX(Methods[Organization Name],$A667),Organizations[Organization Name],0),"0000"),"}"))</f>
        <v>#REF!</v>
      </c>
      <c r="Q667" t="e">
        <f>IF(INDEX(Variables[Variable Type],$A667)="","",
CONCATENATE("  - &amp;VariableID",TEXT($A667,"0000"),
" {","VariableTypeCV:  ",CHAR(34),INDEX(Variables[Variable Type],$A667),CHAR(34),
", VariableCode:  ",CHAR(34),INDEX(Variables[Variable Code],$A667),CHAR(34),
", VariableNameCV:  ",CHAR(34),INDEX(Variables[Variable Name],$A667),CHAR(34),
", VariableDefinition:  ",CHAR(34),INDEX(Variables[Variable Definition],$A667),CHAR(34),
", SpecciationCV:  ",CHAR(34),INDEX(Variables[Speciation],$A667),CHAR(34),
", NoDataValue:  ",CHAR(34),INDEX(Variables[No Data Value],$A667),CHAR(34),"}"))</f>
        <v>#REF!</v>
      </c>
    </row>
    <row r="668" spans="1:17" x14ac:dyDescent="0.25">
      <c r="A668">
        <v>665</v>
      </c>
      <c r="D668" t="e">
        <f>IF(INDEX(People[First Name],$A668)="","",
CONCATENATE("  - &amp;PersonID",TEXT($A668,"0000"),
" {","PersonFirstName:  ",CHAR(34),INDEX(People[First Name],$A668),CHAR(34),
", PersonMiddleName:  ",CHAR(34),INDEX(People[Middle Name],$A668),CHAR(34),
", PersonLastName:  ",CHAR(34),INDEX(People[Last Name],$A668),CHAR(34),"}"))</f>
        <v>#REF!</v>
      </c>
      <c r="E668" t="e">
        <f>IF(INDEX(Organizations[Organization Type '[CV']],$A668)="","",
CONCATENATE("  - &amp;OrganizationID",TEXT($A668,"0000"),
" {","OrganizationTypeCV:  ",CHAR(34),INDEX(Organizations[Organization Type '[CV']],$A668),CHAR(34),
", OrganizationCode:  ",CHAR(34),INDEX(Organizations[Organization Code],$A668),CHAR(34),
", OrganizationName:  ",CHAR(34),INDEX(Organizations[Organization Name],$A668),CHAR(34),
", OrganizationDescription:  ",CHAR(34),INDEX(Organizations[Organization Description],$A668),CHAR(34),
", OrganizationLink:  ",CHAR(34),INDEX(Organizations[Organization Link],$A668),CHAR(34),"}"))</f>
        <v>#REF!</v>
      </c>
      <c r="F668" t="e">
        <f>IF(INDEX(People[First Name],$A668)="","",
CONCATENATE("  - &amp;AffiliationID",TEXT($A668,"0000"),
" {PersonID: *PersonID",TEXT($A668,"0000"),
", OrganizationID: *OrganizationID",TEXT(MATCH(INDEX(People[Organization Name],$A668),Organizations[Organization Name],0),"0000"),
", IsPrimaryOrganizationContact: , AffiliationStartDate: , AffiliationEndDate: , PrimaryPhone: ",
", PrimaryEmail: ",CHAR(34),INDEX(People[Primary Email],$A668),CHAR(34),
", PrimaryAddress: ",CHAR(34),INDEX(People[Primary Address],$A668),CHAR(34),
", PersonLink: }"))</f>
        <v>#REF!</v>
      </c>
      <c r="H668" t="e">
        <f>IF(COUNTA(CitationInformation)=0,"",IF(INDEX(AuthorList[Author Name],$A668)="","",
CONCATENATE("  - &amp;AuthorListID",TEXT($A668,"0000"),
"  {CitationID: *CitationID0001",
", PersonID: *PersonID",TEXT(MATCH(INDEX(AuthorList[Author Name],$A668),People[Full Name],0),"0000"),
", AuthorOrder: ",INDEX(AuthorList[Author Number],$A668),"}")))</f>
        <v>#REF!</v>
      </c>
      <c r="K668" t="e">
        <f>IF(INDEX(SamplingFeatures[Feature Code],$A668)="","",
CONCATENATE("  - &amp;SamplingFeatureID",TEXT($A668,"0000"),
" {","SamplingFeatureUUID:  ",CHAR(34),INDEX(SamplingFeatures[Sampling Feature UUID],$A668),CHAR(34),
", SamplingFeatureTypeCV:  ",CHAR(34),INDEX(SamplingFeatures[Sampling Feature Type],$A668),CHAR(34),
", SamplingFeatureCode:  ",CHAR(34),INDEX(SamplingFeatures[Feature Code],$A668),CHAR(34),
", SamplingFeatureName:  ",CHAR(34),INDEX(SamplingFeatures[Feature Name],$A668),CHAR(34),
", SamplingFeatureDescription:  ",CHAR(34),INDEX(SamplingFeatures[Feature Description],$A668),CHAR(34),
", SamplingFeatureGeotypeCV:  ",CHAR(34),INDEX(SamplingFeatures[Feature Geo Type],$A668),CHAR(34),
", FeatureGeometry:  ",CHAR(34),INDEX(SamplingFeatures[Feature Geometry],$A668),CHAR(34),
", Elevation_m:  ",CHAR(34),INDEX(SamplingFeatures[Elevation_m],$A668),CHAR(34),
", ElevationDatumCV:  ",CHAR(34),ElevationDatum,CHAR(34),"}"))</f>
        <v>#REF!</v>
      </c>
      <c r="L668" t="e">
        <f>IF(INDEX(SamplingFeatures[Sampling Feature Type],$A668)&lt;&gt;"Site","",
CONCATENATE("  - &amp;SiteID",TEXT(SUMPRODUCT(--($L$3:$L667&lt;&gt;"")),"0000"),
" {","SamplingFeatureID:  *SamplingFeatureID",TEXT($A668,"0000"),
", SiteTypeCV:  ",CHAR(34),INDEX(Sites[Site Type],$A668),CHAR(34),
", Latitude:  ",INDEX(Sites[Latitude],$A668),
", Longitude:  ",INDEX(Sites[Longitude],$A668),
", SRSName:  ",CHAR(34),LatLonDatum,CHAR(34),"}"))</f>
        <v>#REF!</v>
      </c>
      <c r="M668" t="e">
        <f>IF(INDEX(SamplingFeatures[Sampling Feature Type],$A668)&lt;&gt;"Specimen","",
CONCATENATE("  - &amp;SpecimenID",TEXT(SUMPRODUCT(--($M$3:$M667&lt;&gt;"")),"0000"),
" {","SamplingFeatureID:  *SamplingFeatureID",TEXT($A668,"0000"),
", SpecimenTypeCV:  ",CHAR(34),INDEX(Specimens[Specimen Type],$A668),CHAR(34),
", SpecimenMediumCV:  ",INDEX(Specimens[Specimen Medium],$A668),
", IsFieldSpecimen:  ",CHAR(34),INDEX(Specimens[Is Field Specimen?],$A668),CHAR(34),"}"))</f>
        <v>#REF!</v>
      </c>
      <c r="N668" t="e">
        <f>IF(COUNTA(SpatialOffsets[])=0,"", IF(INDEX(SpatialOffsets[Spatial Offset Type],$A668)="","",
CONCATENATE("  - &amp;SpatialOffsetID",TEXT($A668,"0000"),
" {","SpatialOffsetTypeCV:  ",CHAR(34),INDEX(SpatialOffsets[Spatial Offset Type],$A668),CHAR(34),
", Offset1Value:  ",INDEX(SpatialOffsets[Offset 1 Value],$A668),
", Offset1UnitID:  ",CHAR(34),INDEX(SpatialOffsets[Offset 1 Unit],$A668),CHAR(34),
", Offset2Value:  ",INDEX(SpatialOffsets[Offset 2 Value],$A668),
", Offset2UnitID:  ",CHAR(34),INDEX(SpatialOffsets[Offset 2 Unit],$A668),CHAR(34),
", Offset3Value:  ",INDEX(SpatialOffsets[Offset 3 Value],$A668),
", Offset3UnitID:  ",CHAR(34),INDEX(SpatialOffsets[Offset 3 Unit],$A668),CHAR(34),,"}")))</f>
        <v>#REF!</v>
      </c>
      <c r="O668" t="e">
        <f>IF(COUNTA(RelatedFeatures[])=0,"", IF(INDEX(RelatedFeatures[First Sampling Feature Code],$A668)="","",
CONCATENATE("  - &amp;RelationID",TEXT($A668,"0000"),
" {","SamplingFeatureID:  *SamplingFeatureID",TEXT(MATCH(INDEX(RelatedFeatures[First Sampling Feature Code],$A668),SamplingFeatures[Feature Code],0),"0000"),
", RelationshipTypeCV:  ",CHAR(34),INDEX(RelatedFeatures[Relationship Type],$A668),CHAR(34),
", RelatedFeatureID: *SamplingFeatureID",TEXT(MATCH(INDEX(RelatedFeatures[Second Sampling Feature Code],$A668),SamplingFeatures[Feature Code],0),"0000"),
", SpatialOffsetID:  ",IF(INDEX(RelatedFeatures[Offset Number],$A668)="","",CONCATENATE("*SpatialOffsetID",TEXT(INDEX(RelatedFeatures[Offset Number],$A668),"0000"))),"}")))</f>
        <v>#REF!</v>
      </c>
      <c r="P668" t="e">
        <f>IF(INDEX(Methods[Method Type],$A668)="","",
CONCATENATE("  - &amp;MethodID",TEXT($A668,"0000"),
" {","MethodTypeCV:  ",CHAR(34),INDEX(Methods[Method Type],$A668),CHAR(34),
", MethodCode:  ",CHAR(34),INDEX(Methods[Method Code],$A668),CHAR(34),
", MethodName:  ",CHAR(34),INDEX(Methods[Method Name],$A668),CHAR(34),
", MethodDescription:  ",CHAR(34),INDEX(Methods[Method Description],$A668),CHAR(34),
", MethodLink:  ",CHAR(34),INDEX(Methods[Method Link],$A668),CHAR(34),
", OrganizationID: *OrganizationID",TEXT(MATCH(INDEX(Methods[Organization Name],$A668),Organizations[Organization Name],0),"0000"),"}"))</f>
        <v>#REF!</v>
      </c>
      <c r="Q668" t="e">
        <f>IF(INDEX(Variables[Variable Type],$A668)="","",
CONCATENATE("  - &amp;VariableID",TEXT($A668,"0000"),
" {","VariableTypeCV:  ",CHAR(34),INDEX(Variables[Variable Type],$A668),CHAR(34),
", VariableCode:  ",CHAR(34),INDEX(Variables[Variable Code],$A668),CHAR(34),
", VariableNameCV:  ",CHAR(34),INDEX(Variables[Variable Name],$A668),CHAR(34),
", VariableDefinition:  ",CHAR(34),INDEX(Variables[Variable Definition],$A668),CHAR(34),
", SpecciationCV:  ",CHAR(34),INDEX(Variables[Speciation],$A668),CHAR(34),
", NoDataValue:  ",CHAR(34),INDEX(Variables[No Data Value],$A668),CHAR(34),"}"))</f>
        <v>#REF!</v>
      </c>
    </row>
    <row r="669" spans="1:17" x14ac:dyDescent="0.25">
      <c r="A669">
        <v>666</v>
      </c>
      <c r="D669" t="e">
        <f>IF(INDEX(People[First Name],$A669)="","",
CONCATENATE("  - &amp;PersonID",TEXT($A669,"0000"),
" {","PersonFirstName:  ",CHAR(34),INDEX(People[First Name],$A669),CHAR(34),
", PersonMiddleName:  ",CHAR(34),INDEX(People[Middle Name],$A669),CHAR(34),
", PersonLastName:  ",CHAR(34),INDEX(People[Last Name],$A669),CHAR(34),"}"))</f>
        <v>#REF!</v>
      </c>
      <c r="E669" t="e">
        <f>IF(INDEX(Organizations[Organization Type '[CV']],$A669)="","",
CONCATENATE("  - &amp;OrganizationID",TEXT($A669,"0000"),
" {","OrganizationTypeCV:  ",CHAR(34),INDEX(Organizations[Organization Type '[CV']],$A669),CHAR(34),
", OrganizationCode:  ",CHAR(34),INDEX(Organizations[Organization Code],$A669),CHAR(34),
", OrganizationName:  ",CHAR(34),INDEX(Organizations[Organization Name],$A669),CHAR(34),
", OrganizationDescription:  ",CHAR(34),INDEX(Organizations[Organization Description],$A669),CHAR(34),
", OrganizationLink:  ",CHAR(34),INDEX(Organizations[Organization Link],$A669),CHAR(34),"}"))</f>
        <v>#REF!</v>
      </c>
      <c r="F669" t="e">
        <f>IF(INDEX(People[First Name],$A669)="","",
CONCATENATE("  - &amp;AffiliationID",TEXT($A669,"0000"),
" {PersonID: *PersonID",TEXT($A669,"0000"),
", OrganizationID: *OrganizationID",TEXT(MATCH(INDEX(People[Organization Name],$A669),Organizations[Organization Name],0),"0000"),
", IsPrimaryOrganizationContact: , AffiliationStartDate: , AffiliationEndDate: , PrimaryPhone: ",
", PrimaryEmail: ",CHAR(34),INDEX(People[Primary Email],$A669),CHAR(34),
", PrimaryAddress: ",CHAR(34),INDEX(People[Primary Address],$A669),CHAR(34),
", PersonLink: }"))</f>
        <v>#REF!</v>
      </c>
      <c r="H669" t="e">
        <f>IF(COUNTA(CitationInformation)=0,"",IF(INDEX(AuthorList[Author Name],$A669)="","",
CONCATENATE("  - &amp;AuthorListID",TEXT($A669,"0000"),
"  {CitationID: *CitationID0001",
", PersonID: *PersonID",TEXT(MATCH(INDEX(AuthorList[Author Name],$A669),People[Full Name],0),"0000"),
", AuthorOrder: ",INDEX(AuthorList[Author Number],$A669),"}")))</f>
        <v>#REF!</v>
      </c>
      <c r="K669" t="e">
        <f>IF(INDEX(SamplingFeatures[Feature Code],$A669)="","",
CONCATENATE("  - &amp;SamplingFeatureID",TEXT($A669,"0000"),
" {","SamplingFeatureUUID:  ",CHAR(34),INDEX(SamplingFeatures[Sampling Feature UUID],$A669),CHAR(34),
", SamplingFeatureTypeCV:  ",CHAR(34),INDEX(SamplingFeatures[Sampling Feature Type],$A669),CHAR(34),
", SamplingFeatureCode:  ",CHAR(34),INDEX(SamplingFeatures[Feature Code],$A669),CHAR(34),
", SamplingFeatureName:  ",CHAR(34),INDEX(SamplingFeatures[Feature Name],$A669),CHAR(34),
", SamplingFeatureDescription:  ",CHAR(34),INDEX(SamplingFeatures[Feature Description],$A669),CHAR(34),
", SamplingFeatureGeotypeCV:  ",CHAR(34),INDEX(SamplingFeatures[Feature Geo Type],$A669),CHAR(34),
", FeatureGeometry:  ",CHAR(34),INDEX(SamplingFeatures[Feature Geometry],$A669),CHAR(34),
", Elevation_m:  ",CHAR(34),INDEX(SamplingFeatures[Elevation_m],$A669),CHAR(34),
", ElevationDatumCV:  ",CHAR(34),ElevationDatum,CHAR(34),"}"))</f>
        <v>#REF!</v>
      </c>
      <c r="L669" t="e">
        <f>IF(INDEX(SamplingFeatures[Sampling Feature Type],$A669)&lt;&gt;"Site","",
CONCATENATE("  - &amp;SiteID",TEXT(SUMPRODUCT(--($L$3:$L668&lt;&gt;"")),"0000"),
" {","SamplingFeatureID:  *SamplingFeatureID",TEXT($A669,"0000"),
", SiteTypeCV:  ",CHAR(34),INDEX(Sites[Site Type],$A669),CHAR(34),
", Latitude:  ",INDEX(Sites[Latitude],$A669),
", Longitude:  ",INDEX(Sites[Longitude],$A669),
", SRSName:  ",CHAR(34),LatLonDatum,CHAR(34),"}"))</f>
        <v>#REF!</v>
      </c>
      <c r="M669" t="e">
        <f>IF(INDEX(SamplingFeatures[Sampling Feature Type],$A669)&lt;&gt;"Specimen","",
CONCATENATE("  - &amp;SpecimenID",TEXT(SUMPRODUCT(--($M$3:$M668&lt;&gt;"")),"0000"),
" {","SamplingFeatureID:  *SamplingFeatureID",TEXT($A669,"0000"),
", SpecimenTypeCV:  ",CHAR(34),INDEX(Specimens[Specimen Type],$A669),CHAR(34),
", SpecimenMediumCV:  ",INDEX(Specimens[Specimen Medium],$A669),
", IsFieldSpecimen:  ",CHAR(34),INDEX(Specimens[Is Field Specimen?],$A669),CHAR(34),"}"))</f>
        <v>#REF!</v>
      </c>
      <c r="N669" t="e">
        <f>IF(COUNTA(SpatialOffsets[])=0,"", IF(INDEX(SpatialOffsets[Spatial Offset Type],$A669)="","",
CONCATENATE("  - &amp;SpatialOffsetID",TEXT($A669,"0000"),
" {","SpatialOffsetTypeCV:  ",CHAR(34),INDEX(SpatialOffsets[Spatial Offset Type],$A669),CHAR(34),
", Offset1Value:  ",INDEX(SpatialOffsets[Offset 1 Value],$A669),
", Offset1UnitID:  ",CHAR(34),INDEX(SpatialOffsets[Offset 1 Unit],$A669),CHAR(34),
", Offset2Value:  ",INDEX(SpatialOffsets[Offset 2 Value],$A669),
", Offset2UnitID:  ",CHAR(34),INDEX(SpatialOffsets[Offset 2 Unit],$A669),CHAR(34),
", Offset3Value:  ",INDEX(SpatialOffsets[Offset 3 Value],$A669),
", Offset3UnitID:  ",CHAR(34),INDEX(SpatialOffsets[Offset 3 Unit],$A669),CHAR(34),,"}")))</f>
        <v>#REF!</v>
      </c>
      <c r="O669" t="e">
        <f>IF(COUNTA(RelatedFeatures[])=0,"", IF(INDEX(RelatedFeatures[First Sampling Feature Code],$A669)="","",
CONCATENATE("  - &amp;RelationID",TEXT($A669,"0000"),
" {","SamplingFeatureID:  *SamplingFeatureID",TEXT(MATCH(INDEX(RelatedFeatures[First Sampling Feature Code],$A669),SamplingFeatures[Feature Code],0),"0000"),
", RelationshipTypeCV:  ",CHAR(34),INDEX(RelatedFeatures[Relationship Type],$A669),CHAR(34),
", RelatedFeatureID: *SamplingFeatureID",TEXT(MATCH(INDEX(RelatedFeatures[Second Sampling Feature Code],$A669),SamplingFeatures[Feature Code],0),"0000"),
", SpatialOffsetID:  ",IF(INDEX(RelatedFeatures[Offset Number],$A669)="","",CONCATENATE("*SpatialOffsetID",TEXT(INDEX(RelatedFeatures[Offset Number],$A669),"0000"))),"}")))</f>
        <v>#REF!</v>
      </c>
      <c r="P669" t="e">
        <f>IF(INDEX(Methods[Method Type],$A669)="","",
CONCATENATE("  - &amp;MethodID",TEXT($A669,"0000"),
" {","MethodTypeCV:  ",CHAR(34),INDEX(Methods[Method Type],$A669),CHAR(34),
", MethodCode:  ",CHAR(34),INDEX(Methods[Method Code],$A669),CHAR(34),
", MethodName:  ",CHAR(34),INDEX(Methods[Method Name],$A669),CHAR(34),
", MethodDescription:  ",CHAR(34),INDEX(Methods[Method Description],$A669),CHAR(34),
", MethodLink:  ",CHAR(34),INDEX(Methods[Method Link],$A669),CHAR(34),
", OrganizationID: *OrganizationID",TEXT(MATCH(INDEX(Methods[Organization Name],$A669),Organizations[Organization Name],0),"0000"),"}"))</f>
        <v>#REF!</v>
      </c>
      <c r="Q669" t="e">
        <f>IF(INDEX(Variables[Variable Type],$A669)="","",
CONCATENATE("  - &amp;VariableID",TEXT($A669,"0000"),
" {","VariableTypeCV:  ",CHAR(34),INDEX(Variables[Variable Type],$A669),CHAR(34),
", VariableCode:  ",CHAR(34),INDEX(Variables[Variable Code],$A669),CHAR(34),
", VariableNameCV:  ",CHAR(34),INDEX(Variables[Variable Name],$A669),CHAR(34),
", VariableDefinition:  ",CHAR(34),INDEX(Variables[Variable Definition],$A669),CHAR(34),
", SpecciationCV:  ",CHAR(34),INDEX(Variables[Speciation],$A669),CHAR(34),
", NoDataValue:  ",CHAR(34),INDEX(Variables[No Data Value],$A669),CHAR(34),"}"))</f>
        <v>#REF!</v>
      </c>
    </row>
    <row r="670" spans="1:17" x14ac:dyDescent="0.25">
      <c r="A670">
        <v>667</v>
      </c>
      <c r="D670" t="e">
        <f>IF(INDEX(People[First Name],$A670)="","",
CONCATENATE("  - &amp;PersonID",TEXT($A670,"0000"),
" {","PersonFirstName:  ",CHAR(34),INDEX(People[First Name],$A670),CHAR(34),
", PersonMiddleName:  ",CHAR(34),INDEX(People[Middle Name],$A670),CHAR(34),
", PersonLastName:  ",CHAR(34),INDEX(People[Last Name],$A670),CHAR(34),"}"))</f>
        <v>#REF!</v>
      </c>
      <c r="E670" t="e">
        <f>IF(INDEX(Organizations[Organization Type '[CV']],$A670)="","",
CONCATENATE("  - &amp;OrganizationID",TEXT($A670,"0000"),
" {","OrganizationTypeCV:  ",CHAR(34),INDEX(Organizations[Organization Type '[CV']],$A670),CHAR(34),
", OrganizationCode:  ",CHAR(34),INDEX(Organizations[Organization Code],$A670),CHAR(34),
", OrganizationName:  ",CHAR(34),INDEX(Organizations[Organization Name],$A670),CHAR(34),
", OrganizationDescription:  ",CHAR(34),INDEX(Organizations[Organization Description],$A670),CHAR(34),
", OrganizationLink:  ",CHAR(34),INDEX(Organizations[Organization Link],$A670),CHAR(34),"}"))</f>
        <v>#REF!</v>
      </c>
      <c r="F670" t="e">
        <f>IF(INDEX(People[First Name],$A670)="","",
CONCATENATE("  - &amp;AffiliationID",TEXT($A670,"0000"),
" {PersonID: *PersonID",TEXT($A670,"0000"),
", OrganizationID: *OrganizationID",TEXT(MATCH(INDEX(People[Organization Name],$A670),Organizations[Organization Name],0),"0000"),
", IsPrimaryOrganizationContact: , AffiliationStartDate: , AffiliationEndDate: , PrimaryPhone: ",
", PrimaryEmail: ",CHAR(34),INDEX(People[Primary Email],$A670),CHAR(34),
", PrimaryAddress: ",CHAR(34),INDEX(People[Primary Address],$A670),CHAR(34),
", PersonLink: }"))</f>
        <v>#REF!</v>
      </c>
      <c r="H670" t="e">
        <f>IF(COUNTA(CitationInformation)=0,"",IF(INDEX(AuthorList[Author Name],$A670)="","",
CONCATENATE("  - &amp;AuthorListID",TEXT($A670,"0000"),
"  {CitationID: *CitationID0001",
", PersonID: *PersonID",TEXT(MATCH(INDEX(AuthorList[Author Name],$A670),People[Full Name],0),"0000"),
", AuthorOrder: ",INDEX(AuthorList[Author Number],$A670),"}")))</f>
        <v>#REF!</v>
      </c>
      <c r="K670" t="e">
        <f>IF(INDEX(SamplingFeatures[Feature Code],$A670)="","",
CONCATENATE("  - &amp;SamplingFeatureID",TEXT($A670,"0000"),
" {","SamplingFeatureUUID:  ",CHAR(34),INDEX(SamplingFeatures[Sampling Feature UUID],$A670),CHAR(34),
", SamplingFeatureTypeCV:  ",CHAR(34),INDEX(SamplingFeatures[Sampling Feature Type],$A670),CHAR(34),
", SamplingFeatureCode:  ",CHAR(34),INDEX(SamplingFeatures[Feature Code],$A670),CHAR(34),
", SamplingFeatureName:  ",CHAR(34),INDEX(SamplingFeatures[Feature Name],$A670),CHAR(34),
", SamplingFeatureDescription:  ",CHAR(34),INDEX(SamplingFeatures[Feature Description],$A670),CHAR(34),
", SamplingFeatureGeotypeCV:  ",CHAR(34),INDEX(SamplingFeatures[Feature Geo Type],$A670),CHAR(34),
", FeatureGeometry:  ",CHAR(34),INDEX(SamplingFeatures[Feature Geometry],$A670),CHAR(34),
", Elevation_m:  ",CHAR(34),INDEX(SamplingFeatures[Elevation_m],$A670),CHAR(34),
", ElevationDatumCV:  ",CHAR(34),ElevationDatum,CHAR(34),"}"))</f>
        <v>#REF!</v>
      </c>
      <c r="L670" t="e">
        <f>IF(INDEX(SamplingFeatures[Sampling Feature Type],$A670)&lt;&gt;"Site","",
CONCATENATE("  - &amp;SiteID",TEXT(SUMPRODUCT(--($L$3:$L669&lt;&gt;"")),"0000"),
" {","SamplingFeatureID:  *SamplingFeatureID",TEXT($A670,"0000"),
", SiteTypeCV:  ",CHAR(34),INDEX(Sites[Site Type],$A670),CHAR(34),
", Latitude:  ",INDEX(Sites[Latitude],$A670),
", Longitude:  ",INDEX(Sites[Longitude],$A670),
", SRSName:  ",CHAR(34),LatLonDatum,CHAR(34),"}"))</f>
        <v>#REF!</v>
      </c>
      <c r="M670" t="e">
        <f>IF(INDEX(SamplingFeatures[Sampling Feature Type],$A670)&lt;&gt;"Specimen","",
CONCATENATE("  - &amp;SpecimenID",TEXT(SUMPRODUCT(--($M$3:$M669&lt;&gt;"")),"0000"),
" {","SamplingFeatureID:  *SamplingFeatureID",TEXT($A670,"0000"),
", SpecimenTypeCV:  ",CHAR(34),INDEX(Specimens[Specimen Type],$A670),CHAR(34),
", SpecimenMediumCV:  ",INDEX(Specimens[Specimen Medium],$A670),
", IsFieldSpecimen:  ",CHAR(34),INDEX(Specimens[Is Field Specimen?],$A670),CHAR(34),"}"))</f>
        <v>#REF!</v>
      </c>
      <c r="N670" t="e">
        <f>IF(COUNTA(SpatialOffsets[])=0,"", IF(INDEX(SpatialOffsets[Spatial Offset Type],$A670)="","",
CONCATENATE("  - &amp;SpatialOffsetID",TEXT($A670,"0000"),
" {","SpatialOffsetTypeCV:  ",CHAR(34),INDEX(SpatialOffsets[Spatial Offset Type],$A670),CHAR(34),
", Offset1Value:  ",INDEX(SpatialOffsets[Offset 1 Value],$A670),
", Offset1UnitID:  ",CHAR(34),INDEX(SpatialOffsets[Offset 1 Unit],$A670),CHAR(34),
", Offset2Value:  ",INDEX(SpatialOffsets[Offset 2 Value],$A670),
", Offset2UnitID:  ",CHAR(34),INDEX(SpatialOffsets[Offset 2 Unit],$A670),CHAR(34),
", Offset3Value:  ",INDEX(SpatialOffsets[Offset 3 Value],$A670),
", Offset3UnitID:  ",CHAR(34),INDEX(SpatialOffsets[Offset 3 Unit],$A670),CHAR(34),,"}")))</f>
        <v>#REF!</v>
      </c>
      <c r="O670" t="e">
        <f>IF(COUNTA(RelatedFeatures[])=0,"", IF(INDEX(RelatedFeatures[First Sampling Feature Code],$A670)="","",
CONCATENATE("  - &amp;RelationID",TEXT($A670,"0000"),
" {","SamplingFeatureID:  *SamplingFeatureID",TEXT(MATCH(INDEX(RelatedFeatures[First Sampling Feature Code],$A670),SamplingFeatures[Feature Code],0),"0000"),
", RelationshipTypeCV:  ",CHAR(34),INDEX(RelatedFeatures[Relationship Type],$A670),CHAR(34),
", RelatedFeatureID: *SamplingFeatureID",TEXT(MATCH(INDEX(RelatedFeatures[Second Sampling Feature Code],$A670),SamplingFeatures[Feature Code],0),"0000"),
", SpatialOffsetID:  ",IF(INDEX(RelatedFeatures[Offset Number],$A670)="","",CONCATENATE("*SpatialOffsetID",TEXT(INDEX(RelatedFeatures[Offset Number],$A670),"0000"))),"}")))</f>
        <v>#REF!</v>
      </c>
      <c r="P670" t="e">
        <f>IF(INDEX(Methods[Method Type],$A670)="","",
CONCATENATE("  - &amp;MethodID",TEXT($A670,"0000"),
" {","MethodTypeCV:  ",CHAR(34),INDEX(Methods[Method Type],$A670),CHAR(34),
", MethodCode:  ",CHAR(34),INDEX(Methods[Method Code],$A670),CHAR(34),
", MethodName:  ",CHAR(34),INDEX(Methods[Method Name],$A670),CHAR(34),
", MethodDescription:  ",CHAR(34),INDEX(Methods[Method Description],$A670),CHAR(34),
", MethodLink:  ",CHAR(34),INDEX(Methods[Method Link],$A670),CHAR(34),
", OrganizationID: *OrganizationID",TEXT(MATCH(INDEX(Methods[Organization Name],$A670),Organizations[Organization Name],0),"0000"),"}"))</f>
        <v>#REF!</v>
      </c>
      <c r="Q670" t="e">
        <f>IF(INDEX(Variables[Variable Type],$A670)="","",
CONCATENATE("  - &amp;VariableID",TEXT($A670,"0000"),
" {","VariableTypeCV:  ",CHAR(34),INDEX(Variables[Variable Type],$A670),CHAR(34),
", VariableCode:  ",CHAR(34),INDEX(Variables[Variable Code],$A670),CHAR(34),
", VariableNameCV:  ",CHAR(34),INDEX(Variables[Variable Name],$A670),CHAR(34),
", VariableDefinition:  ",CHAR(34),INDEX(Variables[Variable Definition],$A670),CHAR(34),
", SpecciationCV:  ",CHAR(34),INDEX(Variables[Speciation],$A670),CHAR(34),
", NoDataValue:  ",CHAR(34),INDEX(Variables[No Data Value],$A670),CHAR(34),"}"))</f>
        <v>#REF!</v>
      </c>
    </row>
    <row r="671" spans="1:17" x14ac:dyDescent="0.25">
      <c r="A671">
        <v>668</v>
      </c>
      <c r="D671" t="e">
        <f>IF(INDEX(People[First Name],$A671)="","",
CONCATENATE("  - &amp;PersonID",TEXT($A671,"0000"),
" {","PersonFirstName:  ",CHAR(34),INDEX(People[First Name],$A671),CHAR(34),
", PersonMiddleName:  ",CHAR(34),INDEX(People[Middle Name],$A671),CHAR(34),
", PersonLastName:  ",CHAR(34),INDEX(People[Last Name],$A671),CHAR(34),"}"))</f>
        <v>#REF!</v>
      </c>
      <c r="E671" t="e">
        <f>IF(INDEX(Organizations[Organization Type '[CV']],$A671)="","",
CONCATENATE("  - &amp;OrganizationID",TEXT($A671,"0000"),
" {","OrganizationTypeCV:  ",CHAR(34),INDEX(Organizations[Organization Type '[CV']],$A671),CHAR(34),
", OrganizationCode:  ",CHAR(34),INDEX(Organizations[Organization Code],$A671),CHAR(34),
", OrganizationName:  ",CHAR(34),INDEX(Organizations[Organization Name],$A671),CHAR(34),
", OrganizationDescription:  ",CHAR(34),INDEX(Organizations[Organization Description],$A671),CHAR(34),
", OrganizationLink:  ",CHAR(34),INDEX(Organizations[Organization Link],$A671),CHAR(34),"}"))</f>
        <v>#REF!</v>
      </c>
      <c r="F671" t="e">
        <f>IF(INDEX(People[First Name],$A671)="","",
CONCATENATE("  - &amp;AffiliationID",TEXT($A671,"0000"),
" {PersonID: *PersonID",TEXT($A671,"0000"),
", OrganizationID: *OrganizationID",TEXT(MATCH(INDEX(People[Organization Name],$A671),Organizations[Organization Name],0),"0000"),
", IsPrimaryOrganizationContact: , AffiliationStartDate: , AffiliationEndDate: , PrimaryPhone: ",
", PrimaryEmail: ",CHAR(34),INDEX(People[Primary Email],$A671),CHAR(34),
", PrimaryAddress: ",CHAR(34),INDEX(People[Primary Address],$A671),CHAR(34),
", PersonLink: }"))</f>
        <v>#REF!</v>
      </c>
      <c r="H671" t="e">
        <f>IF(COUNTA(CitationInformation)=0,"",IF(INDEX(AuthorList[Author Name],$A671)="","",
CONCATENATE("  - &amp;AuthorListID",TEXT($A671,"0000"),
"  {CitationID: *CitationID0001",
", PersonID: *PersonID",TEXT(MATCH(INDEX(AuthorList[Author Name],$A671),People[Full Name],0),"0000"),
", AuthorOrder: ",INDEX(AuthorList[Author Number],$A671),"}")))</f>
        <v>#REF!</v>
      </c>
      <c r="K671" t="e">
        <f>IF(INDEX(SamplingFeatures[Feature Code],$A671)="","",
CONCATENATE("  - &amp;SamplingFeatureID",TEXT($A671,"0000"),
" {","SamplingFeatureUUID:  ",CHAR(34),INDEX(SamplingFeatures[Sampling Feature UUID],$A671),CHAR(34),
", SamplingFeatureTypeCV:  ",CHAR(34),INDEX(SamplingFeatures[Sampling Feature Type],$A671),CHAR(34),
", SamplingFeatureCode:  ",CHAR(34),INDEX(SamplingFeatures[Feature Code],$A671),CHAR(34),
", SamplingFeatureName:  ",CHAR(34),INDEX(SamplingFeatures[Feature Name],$A671),CHAR(34),
", SamplingFeatureDescription:  ",CHAR(34),INDEX(SamplingFeatures[Feature Description],$A671),CHAR(34),
", SamplingFeatureGeotypeCV:  ",CHAR(34),INDEX(SamplingFeatures[Feature Geo Type],$A671),CHAR(34),
", FeatureGeometry:  ",CHAR(34),INDEX(SamplingFeatures[Feature Geometry],$A671),CHAR(34),
", Elevation_m:  ",CHAR(34),INDEX(SamplingFeatures[Elevation_m],$A671),CHAR(34),
", ElevationDatumCV:  ",CHAR(34),ElevationDatum,CHAR(34),"}"))</f>
        <v>#REF!</v>
      </c>
      <c r="L671" t="e">
        <f>IF(INDEX(SamplingFeatures[Sampling Feature Type],$A671)&lt;&gt;"Site","",
CONCATENATE("  - &amp;SiteID",TEXT(SUMPRODUCT(--($L$3:$L670&lt;&gt;"")),"0000"),
" {","SamplingFeatureID:  *SamplingFeatureID",TEXT($A671,"0000"),
", SiteTypeCV:  ",CHAR(34),INDEX(Sites[Site Type],$A671),CHAR(34),
", Latitude:  ",INDEX(Sites[Latitude],$A671),
", Longitude:  ",INDEX(Sites[Longitude],$A671),
", SRSName:  ",CHAR(34),LatLonDatum,CHAR(34),"}"))</f>
        <v>#REF!</v>
      </c>
      <c r="M671" t="e">
        <f>IF(INDEX(SamplingFeatures[Sampling Feature Type],$A671)&lt;&gt;"Specimen","",
CONCATENATE("  - &amp;SpecimenID",TEXT(SUMPRODUCT(--($M$3:$M670&lt;&gt;"")),"0000"),
" {","SamplingFeatureID:  *SamplingFeatureID",TEXT($A671,"0000"),
", SpecimenTypeCV:  ",CHAR(34),INDEX(Specimens[Specimen Type],$A671),CHAR(34),
", SpecimenMediumCV:  ",INDEX(Specimens[Specimen Medium],$A671),
", IsFieldSpecimen:  ",CHAR(34),INDEX(Specimens[Is Field Specimen?],$A671),CHAR(34),"}"))</f>
        <v>#REF!</v>
      </c>
      <c r="N671" t="e">
        <f>IF(COUNTA(SpatialOffsets[])=0,"", IF(INDEX(SpatialOffsets[Spatial Offset Type],$A671)="","",
CONCATENATE("  - &amp;SpatialOffsetID",TEXT($A671,"0000"),
" {","SpatialOffsetTypeCV:  ",CHAR(34),INDEX(SpatialOffsets[Spatial Offset Type],$A671),CHAR(34),
", Offset1Value:  ",INDEX(SpatialOffsets[Offset 1 Value],$A671),
", Offset1UnitID:  ",CHAR(34),INDEX(SpatialOffsets[Offset 1 Unit],$A671),CHAR(34),
", Offset2Value:  ",INDEX(SpatialOffsets[Offset 2 Value],$A671),
", Offset2UnitID:  ",CHAR(34),INDEX(SpatialOffsets[Offset 2 Unit],$A671),CHAR(34),
", Offset3Value:  ",INDEX(SpatialOffsets[Offset 3 Value],$A671),
", Offset3UnitID:  ",CHAR(34),INDEX(SpatialOffsets[Offset 3 Unit],$A671),CHAR(34),,"}")))</f>
        <v>#REF!</v>
      </c>
      <c r="O671" t="e">
        <f>IF(COUNTA(RelatedFeatures[])=0,"", IF(INDEX(RelatedFeatures[First Sampling Feature Code],$A671)="","",
CONCATENATE("  - &amp;RelationID",TEXT($A671,"0000"),
" {","SamplingFeatureID:  *SamplingFeatureID",TEXT(MATCH(INDEX(RelatedFeatures[First Sampling Feature Code],$A671),SamplingFeatures[Feature Code],0),"0000"),
", RelationshipTypeCV:  ",CHAR(34),INDEX(RelatedFeatures[Relationship Type],$A671),CHAR(34),
", RelatedFeatureID: *SamplingFeatureID",TEXT(MATCH(INDEX(RelatedFeatures[Second Sampling Feature Code],$A671),SamplingFeatures[Feature Code],0),"0000"),
", SpatialOffsetID:  ",IF(INDEX(RelatedFeatures[Offset Number],$A671)="","",CONCATENATE("*SpatialOffsetID",TEXT(INDEX(RelatedFeatures[Offset Number],$A671),"0000"))),"}")))</f>
        <v>#REF!</v>
      </c>
      <c r="P671" t="e">
        <f>IF(INDEX(Methods[Method Type],$A671)="","",
CONCATENATE("  - &amp;MethodID",TEXT($A671,"0000"),
" {","MethodTypeCV:  ",CHAR(34),INDEX(Methods[Method Type],$A671),CHAR(34),
", MethodCode:  ",CHAR(34),INDEX(Methods[Method Code],$A671),CHAR(34),
", MethodName:  ",CHAR(34),INDEX(Methods[Method Name],$A671),CHAR(34),
", MethodDescription:  ",CHAR(34),INDEX(Methods[Method Description],$A671),CHAR(34),
", MethodLink:  ",CHAR(34),INDEX(Methods[Method Link],$A671),CHAR(34),
", OrganizationID: *OrganizationID",TEXT(MATCH(INDEX(Methods[Organization Name],$A671),Organizations[Organization Name],0),"0000"),"}"))</f>
        <v>#REF!</v>
      </c>
      <c r="Q671" t="e">
        <f>IF(INDEX(Variables[Variable Type],$A671)="","",
CONCATENATE("  - &amp;VariableID",TEXT($A671,"0000"),
" {","VariableTypeCV:  ",CHAR(34),INDEX(Variables[Variable Type],$A671),CHAR(34),
", VariableCode:  ",CHAR(34),INDEX(Variables[Variable Code],$A671),CHAR(34),
", VariableNameCV:  ",CHAR(34),INDEX(Variables[Variable Name],$A671),CHAR(34),
", VariableDefinition:  ",CHAR(34),INDEX(Variables[Variable Definition],$A671),CHAR(34),
", SpecciationCV:  ",CHAR(34),INDEX(Variables[Speciation],$A671),CHAR(34),
", NoDataValue:  ",CHAR(34),INDEX(Variables[No Data Value],$A671),CHAR(34),"}"))</f>
        <v>#REF!</v>
      </c>
    </row>
    <row r="672" spans="1:17" x14ac:dyDescent="0.25">
      <c r="A672">
        <v>669</v>
      </c>
      <c r="D672" t="e">
        <f>IF(INDEX(People[First Name],$A672)="","",
CONCATENATE("  - &amp;PersonID",TEXT($A672,"0000"),
" {","PersonFirstName:  ",CHAR(34),INDEX(People[First Name],$A672),CHAR(34),
", PersonMiddleName:  ",CHAR(34),INDEX(People[Middle Name],$A672),CHAR(34),
", PersonLastName:  ",CHAR(34),INDEX(People[Last Name],$A672),CHAR(34),"}"))</f>
        <v>#REF!</v>
      </c>
      <c r="E672" t="e">
        <f>IF(INDEX(Organizations[Organization Type '[CV']],$A672)="","",
CONCATENATE("  - &amp;OrganizationID",TEXT($A672,"0000"),
" {","OrganizationTypeCV:  ",CHAR(34),INDEX(Organizations[Organization Type '[CV']],$A672),CHAR(34),
", OrganizationCode:  ",CHAR(34),INDEX(Organizations[Organization Code],$A672),CHAR(34),
", OrganizationName:  ",CHAR(34),INDEX(Organizations[Organization Name],$A672),CHAR(34),
", OrganizationDescription:  ",CHAR(34),INDEX(Organizations[Organization Description],$A672),CHAR(34),
", OrganizationLink:  ",CHAR(34),INDEX(Organizations[Organization Link],$A672),CHAR(34),"}"))</f>
        <v>#REF!</v>
      </c>
      <c r="F672" t="e">
        <f>IF(INDEX(People[First Name],$A672)="","",
CONCATENATE("  - &amp;AffiliationID",TEXT($A672,"0000"),
" {PersonID: *PersonID",TEXT($A672,"0000"),
", OrganizationID: *OrganizationID",TEXT(MATCH(INDEX(People[Organization Name],$A672),Organizations[Organization Name],0),"0000"),
", IsPrimaryOrganizationContact: , AffiliationStartDate: , AffiliationEndDate: , PrimaryPhone: ",
", PrimaryEmail: ",CHAR(34),INDEX(People[Primary Email],$A672),CHAR(34),
", PrimaryAddress: ",CHAR(34),INDEX(People[Primary Address],$A672),CHAR(34),
", PersonLink: }"))</f>
        <v>#REF!</v>
      </c>
      <c r="H672" t="e">
        <f>IF(COUNTA(CitationInformation)=0,"",IF(INDEX(AuthorList[Author Name],$A672)="","",
CONCATENATE("  - &amp;AuthorListID",TEXT($A672,"0000"),
"  {CitationID: *CitationID0001",
", PersonID: *PersonID",TEXT(MATCH(INDEX(AuthorList[Author Name],$A672),People[Full Name],0),"0000"),
", AuthorOrder: ",INDEX(AuthorList[Author Number],$A672),"}")))</f>
        <v>#REF!</v>
      </c>
      <c r="K672" t="e">
        <f>IF(INDEX(SamplingFeatures[Feature Code],$A672)="","",
CONCATENATE("  - &amp;SamplingFeatureID",TEXT($A672,"0000"),
" {","SamplingFeatureUUID:  ",CHAR(34),INDEX(SamplingFeatures[Sampling Feature UUID],$A672),CHAR(34),
", SamplingFeatureTypeCV:  ",CHAR(34),INDEX(SamplingFeatures[Sampling Feature Type],$A672),CHAR(34),
", SamplingFeatureCode:  ",CHAR(34),INDEX(SamplingFeatures[Feature Code],$A672),CHAR(34),
", SamplingFeatureName:  ",CHAR(34),INDEX(SamplingFeatures[Feature Name],$A672),CHAR(34),
", SamplingFeatureDescription:  ",CHAR(34),INDEX(SamplingFeatures[Feature Description],$A672),CHAR(34),
", SamplingFeatureGeotypeCV:  ",CHAR(34),INDEX(SamplingFeatures[Feature Geo Type],$A672),CHAR(34),
", FeatureGeometry:  ",CHAR(34),INDEX(SamplingFeatures[Feature Geometry],$A672),CHAR(34),
", Elevation_m:  ",CHAR(34),INDEX(SamplingFeatures[Elevation_m],$A672),CHAR(34),
", ElevationDatumCV:  ",CHAR(34),ElevationDatum,CHAR(34),"}"))</f>
        <v>#REF!</v>
      </c>
      <c r="L672" t="e">
        <f>IF(INDEX(SamplingFeatures[Sampling Feature Type],$A672)&lt;&gt;"Site","",
CONCATENATE("  - &amp;SiteID",TEXT(SUMPRODUCT(--($L$3:$L671&lt;&gt;"")),"0000"),
" {","SamplingFeatureID:  *SamplingFeatureID",TEXT($A672,"0000"),
", SiteTypeCV:  ",CHAR(34),INDEX(Sites[Site Type],$A672),CHAR(34),
", Latitude:  ",INDEX(Sites[Latitude],$A672),
", Longitude:  ",INDEX(Sites[Longitude],$A672),
", SRSName:  ",CHAR(34),LatLonDatum,CHAR(34),"}"))</f>
        <v>#REF!</v>
      </c>
      <c r="M672" t="e">
        <f>IF(INDEX(SamplingFeatures[Sampling Feature Type],$A672)&lt;&gt;"Specimen","",
CONCATENATE("  - &amp;SpecimenID",TEXT(SUMPRODUCT(--($M$3:$M671&lt;&gt;"")),"0000"),
" {","SamplingFeatureID:  *SamplingFeatureID",TEXT($A672,"0000"),
", SpecimenTypeCV:  ",CHAR(34),INDEX(Specimens[Specimen Type],$A672),CHAR(34),
", SpecimenMediumCV:  ",INDEX(Specimens[Specimen Medium],$A672),
", IsFieldSpecimen:  ",CHAR(34),INDEX(Specimens[Is Field Specimen?],$A672),CHAR(34),"}"))</f>
        <v>#REF!</v>
      </c>
      <c r="N672" t="e">
        <f>IF(COUNTA(SpatialOffsets[])=0,"", IF(INDEX(SpatialOffsets[Spatial Offset Type],$A672)="","",
CONCATENATE("  - &amp;SpatialOffsetID",TEXT($A672,"0000"),
" {","SpatialOffsetTypeCV:  ",CHAR(34),INDEX(SpatialOffsets[Spatial Offset Type],$A672),CHAR(34),
", Offset1Value:  ",INDEX(SpatialOffsets[Offset 1 Value],$A672),
", Offset1UnitID:  ",CHAR(34),INDEX(SpatialOffsets[Offset 1 Unit],$A672),CHAR(34),
", Offset2Value:  ",INDEX(SpatialOffsets[Offset 2 Value],$A672),
", Offset2UnitID:  ",CHAR(34),INDEX(SpatialOffsets[Offset 2 Unit],$A672),CHAR(34),
", Offset3Value:  ",INDEX(SpatialOffsets[Offset 3 Value],$A672),
", Offset3UnitID:  ",CHAR(34),INDEX(SpatialOffsets[Offset 3 Unit],$A672),CHAR(34),,"}")))</f>
        <v>#REF!</v>
      </c>
      <c r="O672" t="e">
        <f>IF(COUNTA(RelatedFeatures[])=0,"", IF(INDEX(RelatedFeatures[First Sampling Feature Code],$A672)="","",
CONCATENATE("  - &amp;RelationID",TEXT($A672,"0000"),
" {","SamplingFeatureID:  *SamplingFeatureID",TEXT(MATCH(INDEX(RelatedFeatures[First Sampling Feature Code],$A672),SamplingFeatures[Feature Code],0),"0000"),
", RelationshipTypeCV:  ",CHAR(34),INDEX(RelatedFeatures[Relationship Type],$A672),CHAR(34),
", RelatedFeatureID: *SamplingFeatureID",TEXT(MATCH(INDEX(RelatedFeatures[Second Sampling Feature Code],$A672),SamplingFeatures[Feature Code],0),"0000"),
", SpatialOffsetID:  ",IF(INDEX(RelatedFeatures[Offset Number],$A672)="","",CONCATENATE("*SpatialOffsetID",TEXT(INDEX(RelatedFeatures[Offset Number],$A672),"0000"))),"}")))</f>
        <v>#REF!</v>
      </c>
      <c r="P672" t="e">
        <f>IF(INDEX(Methods[Method Type],$A672)="","",
CONCATENATE("  - &amp;MethodID",TEXT($A672,"0000"),
" {","MethodTypeCV:  ",CHAR(34),INDEX(Methods[Method Type],$A672),CHAR(34),
", MethodCode:  ",CHAR(34),INDEX(Methods[Method Code],$A672),CHAR(34),
", MethodName:  ",CHAR(34),INDEX(Methods[Method Name],$A672),CHAR(34),
", MethodDescription:  ",CHAR(34),INDEX(Methods[Method Description],$A672),CHAR(34),
", MethodLink:  ",CHAR(34),INDEX(Methods[Method Link],$A672),CHAR(34),
", OrganizationID: *OrganizationID",TEXT(MATCH(INDEX(Methods[Organization Name],$A672),Organizations[Organization Name],0),"0000"),"}"))</f>
        <v>#REF!</v>
      </c>
      <c r="Q672" t="e">
        <f>IF(INDEX(Variables[Variable Type],$A672)="","",
CONCATENATE("  - &amp;VariableID",TEXT($A672,"0000"),
" {","VariableTypeCV:  ",CHAR(34),INDEX(Variables[Variable Type],$A672),CHAR(34),
", VariableCode:  ",CHAR(34),INDEX(Variables[Variable Code],$A672),CHAR(34),
", VariableNameCV:  ",CHAR(34),INDEX(Variables[Variable Name],$A672),CHAR(34),
", VariableDefinition:  ",CHAR(34),INDEX(Variables[Variable Definition],$A672),CHAR(34),
", SpecciationCV:  ",CHAR(34),INDEX(Variables[Speciation],$A672),CHAR(34),
", NoDataValue:  ",CHAR(34),INDEX(Variables[No Data Value],$A672),CHAR(34),"}"))</f>
        <v>#REF!</v>
      </c>
    </row>
    <row r="673" spans="1:17" x14ac:dyDescent="0.25">
      <c r="A673">
        <v>670</v>
      </c>
      <c r="D673" t="e">
        <f>IF(INDEX(People[First Name],$A673)="","",
CONCATENATE("  - &amp;PersonID",TEXT($A673,"0000"),
" {","PersonFirstName:  ",CHAR(34),INDEX(People[First Name],$A673),CHAR(34),
", PersonMiddleName:  ",CHAR(34),INDEX(People[Middle Name],$A673),CHAR(34),
", PersonLastName:  ",CHAR(34),INDEX(People[Last Name],$A673),CHAR(34),"}"))</f>
        <v>#REF!</v>
      </c>
      <c r="E673" t="e">
        <f>IF(INDEX(Organizations[Organization Type '[CV']],$A673)="","",
CONCATENATE("  - &amp;OrganizationID",TEXT($A673,"0000"),
" {","OrganizationTypeCV:  ",CHAR(34),INDEX(Organizations[Organization Type '[CV']],$A673),CHAR(34),
", OrganizationCode:  ",CHAR(34),INDEX(Organizations[Organization Code],$A673),CHAR(34),
", OrganizationName:  ",CHAR(34),INDEX(Organizations[Organization Name],$A673),CHAR(34),
", OrganizationDescription:  ",CHAR(34),INDEX(Organizations[Organization Description],$A673),CHAR(34),
", OrganizationLink:  ",CHAR(34),INDEX(Organizations[Organization Link],$A673),CHAR(34),"}"))</f>
        <v>#REF!</v>
      </c>
      <c r="F673" t="e">
        <f>IF(INDEX(People[First Name],$A673)="","",
CONCATENATE("  - &amp;AffiliationID",TEXT($A673,"0000"),
" {PersonID: *PersonID",TEXT($A673,"0000"),
", OrganizationID: *OrganizationID",TEXT(MATCH(INDEX(People[Organization Name],$A673),Organizations[Organization Name],0),"0000"),
", IsPrimaryOrganizationContact: , AffiliationStartDate: , AffiliationEndDate: , PrimaryPhone: ",
", PrimaryEmail: ",CHAR(34),INDEX(People[Primary Email],$A673),CHAR(34),
", PrimaryAddress: ",CHAR(34),INDEX(People[Primary Address],$A673),CHAR(34),
", PersonLink: }"))</f>
        <v>#REF!</v>
      </c>
      <c r="H673" t="e">
        <f>IF(COUNTA(CitationInformation)=0,"",IF(INDEX(AuthorList[Author Name],$A673)="","",
CONCATENATE("  - &amp;AuthorListID",TEXT($A673,"0000"),
"  {CitationID: *CitationID0001",
", PersonID: *PersonID",TEXT(MATCH(INDEX(AuthorList[Author Name],$A673),People[Full Name],0),"0000"),
", AuthorOrder: ",INDEX(AuthorList[Author Number],$A673),"}")))</f>
        <v>#REF!</v>
      </c>
      <c r="K673" t="e">
        <f>IF(INDEX(SamplingFeatures[Feature Code],$A673)="","",
CONCATENATE("  - &amp;SamplingFeatureID",TEXT($A673,"0000"),
" {","SamplingFeatureUUID:  ",CHAR(34),INDEX(SamplingFeatures[Sampling Feature UUID],$A673),CHAR(34),
", SamplingFeatureTypeCV:  ",CHAR(34),INDEX(SamplingFeatures[Sampling Feature Type],$A673),CHAR(34),
", SamplingFeatureCode:  ",CHAR(34),INDEX(SamplingFeatures[Feature Code],$A673),CHAR(34),
", SamplingFeatureName:  ",CHAR(34),INDEX(SamplingFeatures[Feature Name],$A673),CHAR(34),
", SamplingFeatureDescription:  ",CHAR(34),INDEX(SamplingFeatures[Feature Description],$A673),CHAR(34),
", SamplingFeatureGeotypeCV:  ",CHAR(34),INDEX(SamplingFeatures[Feature Geo Type],$A673),CHAR(34),
", FeatureGeometry:  ",CHAR(34),INDEX(SamplingFeatures[Feature Geometry],$A673),CHAR(34),
", Elevation_m:  ",CHAR(34),INDEX(SamplingFeatures[Elevation_m],$A673),CHAR(34),
", ElevationDatumCV:  ",CHAR(34),ElevationDatum,CHAR(34),"}"))</f>
        <v>#REF!</v>
      </c>
      <c r="L673" t="e">
        <f>IF(INDEX(SamplingFeatures[Sampling Feature Type],$A673)&lt;&gt;"Site","",
CONCATENATE("  - &amp;SiteID",TEXT(SUMPRODUCT(--($L$3:$L672&lt;&gt;"")),"0000"),
" {","SamplingFeatureID:  *SamplingFeatureID",TEXT($A673,"0000"),
", SiteTypeCV:  ",CHAR(34),INDEX(Sites[Site Type],$A673),CHAR(34),
", Latitude:  ",INDEX(Sites[Latitude],$A673),
", Longitude:  ",INDEX(Sites[Longitude],$A673),
", SRSName:  ",CHAR(34),LatLonDatum,CHAR(34),"}"))</f>
        <v>#REF!</v>
      </c>
      <c r="M673" t="e">
        <f>IF(INDEX(SamplingFeatures[Sampling Feature Type],$A673)&lt;&gt;"Specimen","",
CONCATENATE("  - &amp;SpecimenID",TEXT(SUMPRODUCT(--($M$3:$M672&lt;&gt;"")),"0000"),
" {","SamplingFeatureID:  *SamplingFeatureID",TEXT($A673,"0000"),
", SpecimenTypeCV:  ",CHAR(34),INDEX(Specimens[Specimen Type],$A673),CHAR(34),
", SpecimenMediumCV:  ",INDEX(Specimens[Specimen Medium],$A673),
", IsFieldSpecimen:  ",CHAR(34),INDEX(Specimens[Is Field Specimen?],$A673),CHAR(34),"}"))</f>
        <v>#REF!</v>
      </c>
      <c r="N673" t="e">
        <f>IF(COUNTA(SpatialOffsets[])=0,"", IF(INDEX(SpatialOffsets[Spatial Offset Type],$A673)="","",
CONCATENATE("  - &amp;SpatialOffsetID",TEXT($A673,"0000"),
" {","SpatialOffsetTypeCV:  ",CHAR(34),INDEX(SpatialOffsets[Spatial Offset Type],$A673),CHAR(34),
", Offset1Value:  ",INDEX(SpatialOffsets[Offset 1 Value],$A673),
", Offset1UnitID:  ",CHAR(34),INDEX(SpatialOffsets[Offset 1 Unit],$A673),CHAR(34),
", Offset2Value:  ",INDEX(SpatialOffsets[Offset 2 Value],$A673),
", Offset2UnitID:  ",CHAR(34),INDEX(SpatialOffsets[Offset 2 Unit],$A673),CHAR(34),
", Offset3Value:  ",INDEX(SpatialOffsets[Offset 3 Value],$A673),
", Offset3UnitID:  ",CHAR(34),INDEX(SpatialOffsets[Offset 3 Unit],$A673),CHAR(34),,"}")))</f>
        <v>#REF!</v>
      </c>
      <c r="O673" t="e">
        <f>IF(COUNTA(RelatedFeatures[])=0,"", IF(INDEX(RelatedFeatures[First Sampling Feature Code],$A673)="","",
CONCATENATE("  - &amp;RelationID",TEXT($A673,"0000"),
" {","SamplingFeatureID:  *SamplingFeatureID",TEXT(MATCH(INDEX(RelatedFeatures[First Sampling Feature Code],$A673),SamplingFeatures[Feature Code],0),"0000"),
", RelationshipTypeCV:  ",CHAR(34),INDEX(RelatedFeatures[Relationship Type],$A673),CHAR(34),
", RelatedFeatureID: *SamplingFeatureID",TEXT(MATCH(INDEX(RelatedFeatures[Second Sampling Feature Code],$A673),SamplingFeatures[Feature Code],0),"0000"),
", SpatialOffsetID:  ",IF(INDEX(RelatedFeatures[Offset Number],$A673)="","",CONCATENATE("*SpatialOffsetID",TEXT(INDEX(RelatedFeatures[Offset Number],$A673),"0000"))),"}")))</f>
        <v>#REF!</v>
      </c>
      <c r="P673" t="e">
        <f>IF(INDEX(Methods[Method Type],$A673)="","",
CONCATENATE("  - &amp;MethodID",TEXT($A673,"0000"),
" {","MethodTypeCV:  ",CHAR(34),INDEX(Methods[Method Type],$A673),CHAR(34),
", MethodCode:  ",CHAR(34),INDEX(Methods[Method Code],$A673),CHAR(34),
", MethodName:  ",CHAR(34),INDEX(Methods[Method Name],$A673),CHAR(34),
", MethodDescription:  ",CHAR(34),INDEX(Methods[Method Description],$A673),CHAR(34),
", MethodLink:  ",CHAR(34),INDEX(Methods[Method Link],$A673),CHAR(34),
", OrganizationID: *OrganizationID",TEXT(MATCH(INDEX(Methods[Organization Name],$A673),Organizations[Organization Name],0),"0000"),"}"))</f>
        <v>#REF!</v>
      </c>
      <c r="Q673" t="e">
        <f>IF(INDEX(Variables[Variable Type],$A673)="","",
CONCATENATE("  - &amp;VariableID",TEXT($A673,"0000"),
" {","VariableTypeCV:  ",CHAR(34),INDEX(Variables[Variable Type],$A673),CHAR(34),
", VariableCode:  ",CHAR(34),INDEX(Variables[Variable Code],$A673),CHAR(34),
", VariableNameCV:  ",CHAR(34),INDEX(Variables[Variable Name],$A673),CHAR(34),
", VariableDefinition:  ",CHAR(34),INDEX(Variables[Variable Definition],$A673),CHAR(34),
", SpecciationCV:  ",CHAR(34),INDEX(Variables[Speciation],$A673),CHAR(34),
", NoDataValue:  ",CHAR(34),INDEX(Variables[No Data Value],$A673),CHAR(34),"}"))</f>
        <v>#REF!</v>
      </c>
    </row>
    <row r="674" spans="1:17" x14ac:dyDescent="0.25">
      <c r="A674">
        <v>671</v>
      </c>
      <c r="D674" t="e">
        <f>IF(INDEX(People[First Name],$A674)="","",
CONCATENATE("  - &amp;PersonID",TEXT($A674,"0000"),
" {","PersonFirstName:  ",CHAR(34),INDEX(People[First Name],$A674),CHAR(34),
", PersonMiddleName:  ",CHAR(34),INDEX(People[Middle Name],$A674),CHAR(34),
", PersonLastName:  ",CHAR(34),INDEX(People[Last Name],$A674),CHAR(34),"}"))</f>
        <v>#REF!</v>
      </c>
      <c r="E674" t="e">
        <f>IF(INDEX(Organizations[Organization Type '[CV']],$A674)="","",
CONCATENATE("  - &amp;OrganizationID",TEXT($A674,"0000"),
" {","OrganizationTypeCV:  ",CHAR(34),INDEX(Organizations[Organization Type '[CV']],$A674),CHAR(34),
", OrganizationCode:  ",CHAR(34),INDEX(Organizations[Organization Code],$A674),CHAR(34),
", OrganizationName:  ",CHAR(34),INDEX(Organizations[Organization Name],$A674),CHAR(34),
", OrganizationDescription:  ",CHAR(34),INDEX(Organizations[Organization Description],$A674),CHAR(34),
", OrganizationLink:  ",CHAR(34),INDEX(Organizations[Organization Link],$A674),CHAR(34),"}"))</f>
        <v>#REF!</v>
      </c>
      <c r="F674" t="e">
        <f>IF(INDEX(People[First Name],$A674)="","",
CONCATENATE("  - &amp;AffiliationID",TEXT($A674,"0000"),
" {PersonID: *PersonID",TEXT($A674,"0000"),
", OrganizationID: *OrganizationID",TEXT(MATCH(INDEX(People[Organization Name],$A674),Organizations[Organization Name],0),"0000"),
", IsPrimaryOrganizationContact: , AffiliationStartDate: , AffiliationEndDate: , PrimaryPhone: ",
", PrimaryEmail: ",CHAR(34),INDEX(People[Primary Email],$A674),CHAR(34),
", PrimaryAddress: ",CHAR(34),INDEX(People[Primary Address],$A674),CHAR(34),
", PersonLink: }"))</f>
        <v>#REF!</v>
      </c>
      <c r="H674" t="e">
        <f>IF(COUNTA(CitationInformation)=0,"",IF(INDEX(AuthorList[Author Name],$A674)="","",
CONCATENATE("  - &amp;AuthorListID",TEXT($A674,"0000"),
"  {CitationID: *CitationID0001",
", PersonID: *PersonID",TEXT(MATCH(INDEX(AuthorList[Author Name],$A674),People[Full Name],0),"0000"),
", AuthorOrder: ",INDEX(AuthorList[Author Number],$A674),"}")))</f>
        <v>#REF!</v>
      </c>
      <c r="K674" t="e">
        <f>IF(INDEX(SamplingFeatures[Feature Code],$A674)="","",
CONCATENATE("  - &amp;SamplingFeatureID",TEXT($A674,"0000"),
" {","SamplingFeatureUUID:  ",CHAR(34),INDEX(SamplingFeatures[Sampling Feature UUID],$A674),CHAR(34),
", SamplingFeatureTypeCV:  ",CHAR(34),INDEX(SamplingFeatures[Sampling Feature Type],$A674),CHAR(34),
", SamplingFeatureCode:  ",CHAR(34),INDEX(SamplingFeatures[Feature Code],$A674),CHAR(34),
", SamplingFeatureName:  ",CHAR(34),INDEX(SamplingFeatures[Feature Name],$A674),CHAR(34),
", SamplingFeatureDescription:  ",CHAR(34),INDEX(SamplingFeatures[Feature Description],$A674),CHAR(34),
", SamplingFeatureGeotypeCV:  ",CHAR(34),INDEX(SamplingFeatures[Feature Geo Type],$A674),CHAR(34),
", FeatureGeometry:  ",CHAR(34),INDEX(SamplingFeatures[Feature Geometry],$A674),CHAR(34),
", Elevation_m:  ",CHAR(34),INDEX(SamplingFeatures[Elevation_m],$A674),CHAR(34),
", ElevationDatumCV:  ",CHAR(34),ElevationDatum,CHAR(34),"}"))</f>
        <v>#REF!</v>
      </c>
      <c r="L674" t="e">
        <f>IF(INDEX(SamplingFeatures[Sampling Feature Type],$A674)&lt;&gt;"Site","",
CONCATENATE("  - &amp;SiteID",TEXT(SUMPRODUCT(--($L$3:$L673&lt;&gt;"")),"0000"),
" {","SamplingFeatureID:  *SamplingFeatureID",TEXT($A674,"0000"),
", SiteTypeCV:  ",CHAR(34),INDEX(Sites[Site Type],$A674),CHAR(34),
", Latitude:  ",INDEX(Sites[Latitude],$A674),
", Longitude:  ",INDEX(Sites[Longitude],$A674),
", SRSName:  ",CHAR(34),LatLonDatum,CHAR(34),"}"))</f>
        <v>#REF!</v>
      </c>
      <c r="M674" t="e">
        <f>IF(INDEX(SamplingFeatures[Sampling Feature Type],$A674)&lt;&gt;"Specimen","",
CONCATENATE("  - &amp;SpecimenID",TEXT(SUMPRODUCT(--($M$3:$M673&lt;&gt;"")),"0000"),
" {","SamplingFeatureID:  *SamplingFeatureID",TEXT($A674,"0000"),
", SpecimenTypeCV:  ",CHAR(34),INDEX(Specimens[Specimen Type],$A674),CHAR(34),
", SpecimenMediumCV:  ",INDEX(Specimens[Specimen Medium],$A674),
", IsFieldSpecimen:  ",CHAR(34),INDEX(Specimens[Is Field Specimen?],$A674),CHAR(34),"}"))</f>
        <v>#REF!</v>
      </c>
      <c r="N674" t="e">
        <f>IF(COUNTA(SpatialOffsets[])=0,"", IF(INDEX(SpatialOffsets[Spatial Offset Type],$A674)="","",
CONCATENATE("  - &amp;SpatialOffsetID",TEXT($A674,"0000"),
" {","SpatialOffsetTypeCV:  ",CHAR(34),INDEX(SpatialOffsets[Spatial Offset Type],$A674),CHAR(34),
", Offset1Value:  ",INDEX(SpatialOffsets[Offset 1 Value],$A674),
", Offset1UnitID:  ",CHAR(34),INDEX(SpatialOffsets[Offset 1 Unit],$A674),CHAR(34),
", Offset2Value:  ",INDEX(SpatialOffsets[Offset 2 Value],$A674),
", Offset2UnitID:  ",CHAR(34),INDEX(SpatialOffsets[Offset 2 Unit],$A674),CHAR(34),
", Offset3Value:  ",INDEX(SpatialOffsets[Offset 3 Value],$A674),
", Offset3UnitID:  ",CHAR(34),INDEX(SpatialOffsets[Offset 3 Unit],$A674),CHAR(34),,"}")))</f>
        <v>#REF!</v>
      </c>
      <c r="O674" t="e">
        <f>IF(COUNTA(RelatedFeatures[])=0,"", IF(INDEX(RelatedFeatures[First Sampling Feature Code],$A674)="","",
CONCATENATE("  - &amp;RelationID",TEXT($A674,"0000"),
" {","SamplingFeatureID:  *SamplingFeatureID",TEXT(MATCH(INDEX(RelatedFeatures[First Sampling Feature Code],$A674),SamplingFeatures[Feature Code],0),"0000"),
", RelationshipTypeCV:  ",CHAR(34),INDEX(RelatedFeatures[Relationship Type],$A674),CHAR(34),
", RelatedFeatureID: *SamplingFeatureID",TEXT(MATCH(INDEX(RelatedFeatures[Second Sampling Feature Code],$A674),SamplingFeatures[Feature Code],0),"0000"),
", SpatialOffsetID:  ",IF(INDEX(RelatedFeatures[Offset Number],$A674)="","",CONCATENATE("*SpatialOffsetID",TEXT(INDEX(RelatedFeatures[Offset Number],$A674),"0000"))),"}")))</f>
        <v>#REF!</v>
      </c>
      <c r="P674" t="e">
        <f>IF(INDEX(Methods[Method Type],$A674)="","",
CONCATENATE("  - &amp;MethodID",TEXT($A674,"0000"),
" {","MethodTypeCV:  ",CHAR(34),INDEX(Methods[Method Type],$A674),CHAR(34),
", MethodCode:  ",CHAR(34),INDEX(Methods[Method Code],$A674),CHAR(34),
", MethodName:  ",CHAR(34),INDEX(Methods[Method Name],$A674),CHAR(34),
", MethodDescription:  ",CHAR(34),INDEX(Methods[Method Description],$A674),CHAR(34),
", MethodLink:  ",CHAR(34),INDEX(Methods[Method Link],$A674),CHAR(34),
", OrganizationID: *OrganizationID",TEXT(MATCH(INDEX(Methods[Organization Name],$A674),Organizations[Organization Name],0),"0000"),"}"))</f>
        <v>#REF!</v>
      </c>
      <c r="Q674" t="e">
        <f>IF(INDEX(Variables[Variable Type],$A674)="","",
CONCATENATE("  - &amp;VariableID",TEXT($A674,"0000"),
" {","VariableTypeCV:  ",CHAR(34),INDEX(Variables[Variable Type],$A674),CHAR(34),
", VariableCode:  ",CHAR(34),INDEX(Variables[Variable Code],$A674),CHAR(34),
", VariableNameCV:  ",CHAR(34),INDEX(Variables[Variable Name],$A674),CHAR(34),
", VariableDefinition:  ",CHAR(34),INDEX(Variables[Variable Definition],$A674),CHAR(34),
", SpecciationCV:  ",CHAR(34),INDEX(Variables[Speciation],$A674),CHAR(34),
", NoDataValue:  ",CHAR(34),INDEX(Variables[No Data Value],$A674),CHAR(34),"}"))</f>
        <v>#REF!</v>
      </c>
    </row>
    <row r="675" spans="1:17" x14ac:dyDescent="0.25">
      <c r="A675">
        <v>672</v>
      </c>
      <c r="D675" t="e">
        <f>IF(INDEX(People[First Name],$A675)="","",
CONCATENATE("  - &amp;PersonID",TEXT($A675,"0000"),
" {","PersonFirstName:  ",CHAR(34),INDEX(People[First Name],$A675),CHAR(34),
", PersonMiddleName:  ",CHAR(34),INDEX(People[Middle Name],$A675),CHAR(34),
", PersonLastName:  ",CHAR(34),INDEX(People[Last Name],$A675),CHAR(34),"}"))</f>
        <v>#REF!</v>
      </c>
      <c r="E675" t="e">
        <f>IF(INDEX(Organizations[Organization Type '[CV']],$A675)="","",
CONCATENATE("  - &amp;OrganizationID",TEXT($A675,"0000"),
" {","OrganizationTypeCV:  ",CHAR(34),INDEX(Organizations[Organization Type '[CV']],$A675),CHAR(34),
", OrganizationCode:  ",CHAR(34),INDEX(Organizations[Organization Code],$A675),CHAR(34),
", OrganizationName:  ",CHAR(34),INDEX(Organizations[Organization Name],$A675),CHAR(34),
", OrganizationDescription:  ",CHAR(34),INDEX(Organizations[Organization Description],$A675),CHAR(34),
", OrganizationLink:  ",CHAR(34),INDEX(Organizations[Organization Link],$A675),CHAR(34),"}"))</f>
        <v>#REF!</v>
      </c>
      <c r="F675" t="e">
        <f>IF(INDEX(People[First Name],$A675)="","",
CONCATENATE("  - &amp;AffiliationID",TEXT($A675,"0000"),
" {PersonID: *PersonID",TEXT($A675,"0000"),
", OrganizationID: *OrganizationID",TEXT(MATCH(INDEX(People[Organization Name],$A675),Organizations[Organization Name],0),"0000"),
", IsPrimaryOrganizationContact: , AffiliationStartDate: , AffiliationEndDate: , PrimaryPhone: ",
", PrimaryEmail: ",CHAR(34),INDEX(People[Primary Email],$A675),CHAR(34),
", PrimaryAddress: ",CHAR(34),INDEX(People[Primary Address],$A675),CHAR(34),
", PersonLink: }"))</f>
        <v>#REF!</v>
      </c>
      <c r="H675" t="e">
        <f>IF(COUNTA(CitationInformation)=0,"",IF(INDEX(AuthorList[Author Name],$A675)="","",
CONCATENATE("  - &amp;AuthorListID",TEXT($A675,"0000"),
"  {CitationID: *CitationID0001",
", PersonID: *PersonID",TEXT(MATCH(INDEX(AuthorList[Author Name],$A675),People[Full Name],0),"0000"),
", AuthorOrder: ",INDEX(AuthorList[Author Number],$A675),"}")))</f>
        <v>#REF!</v>
      </c>
      <c r="K675" t="e">
        <f>IF(INDEX(SamplingFeatures[Feature Code],$A675)="","",
CONCATENATE("  - &amp;SamplingFeatureID",TEXT($A675,"0000"),
" {","SamplingFeatureUUID:  ",CHAR(34),INDEX(SamplingFeatures[Sampling Feature UUID],$A675),CHAR(34),
", SamplingFeatureTypeCV:  ",CHAR(34),INDEX(SamplingFeatures[Sampling Feature Type],$A675),CHAR(34),
", SamplingFeatureCode:  ",CHAR(34),INDEX(SamplingFeatures[Feature Code],$A675),CHAR(34),
", SamplingFeatureName:  ",CHAR(34),INDEX(SamplingFeatures[Feature Name],$A675),CHAR(34),
", SamplingFeatureDescription:  ",CHAR(34),INDEX(SamplingFeatures[Feature Description],$A675),CHAR(34),
", SamplingFeatureGeotypeCV:  ",CHAR(34),INDEX(SamplingFeatures[Feature Geo Type],$A675),CHAR(34),
", FeatureGeometry:  ",CHAR(34),INDEX(SamplingFeatures[Feature Geometry],$A675),CHAR(34),
", Elevation_m:  ",CHAR(34),INDEX(SamplingFeatures[Elevation_m],$A675),CHAR(34),
", ElevationDatumCV:  ",CHAR(34),ElevationDatum,CHAR(34),"}"))</f>
        <v>#REF!</v>
      </c>
      <c r="L675" t="e">
        <f>IF(INDEX(SamplingFeatures[Sampling Feature Type],$A675)&lt;&gt;"Site","",
CONCATENATE("  - &amp;SiteID",TEXT(SUMPRODUCT(--($L$3:$L674&lt;&gt;"")),"0000"),
" {","SamplingFeatureID:  *SamplingFeatureID",TEXT($A675,"0000"),
", SiteTypeCV:  ",CHAR(34),INDEX(Sites[Site Type],$A675),CHAR(34),
", Latitude:  ",INDEX(Sites[Latitude],$A675),
", Longitude:  ",INDEX(Sites[Longitude],$A675),
", SRSName:  ",CHAR(34),LatLonDatum,CHAR(34),"}"))</f>
        <v>#REF!</v>
      </c>
      <c r="M675" t="e">
        <f>IF(INDEX(SamplingFeatures[Sampling Feature Type],$A675)&lt;&gt;"Specimen","",
CONCATENATE("  - &amp;SpecimenID",TEXT(SUMPRODUCT(--($M$3:$M674&lt;&gt;"")),"0000"),
" {","SamplingFeatureID:  *SamplingFeatureID",TEXT($A675,"0000"),
", SpecimenTypeCV:  ",CHAR(34),INDEX(Specimens[Specimen Type],$A675),CHAR(34),
", SpecimenMediumCV:  ",INDEX(Specimens[Specimen Medium],$A675),
", IsFieldSpecimen:  ",CHAR(34),INDEX(Specimens[Is Field Specimen?],$A675),CHAR(34),"}"))</f>
        <v>#REF!</v>
      </c>
      <c r="N675" t="e">
        <f>IF(COUNTA(SpatialOffsets[])=0,"", IF(INDEX(SpatialOffsets[Spatial Offset Type],$A675)="","",
CONCATENATE("  - &amp;SpatialOffsetID",TEXT($A675,"0000"),
" {","SpatialOffsetTypeCV:  ",CHAR(34),INDEX(SpatialOffsets[Spatial Offset Type],$A675),CHAR(34),
", Offset1Value:  ",INDEX(SpatialOffsets[Offset 1 Value],$A675),
", Offset1UnitID:  ",CHAR(34),INDEX(SpatialOffsets[Offset 1 Unit],$A675),CHAR(34),
", Offset2Value:  ",INDEX(SpatialOffsets[Offset 2 Value],$A675),
", Offset2UnitID:  ",CHAR(34),INDEX(SpatialOffsets[Offset 2 Unit],$A675),CHAR(34),
", Offset3Value:  ",INDEX(SpatialOffsets[Offset 3 Value],$A675),
", Offset3UnitID:  ",CHAR(34),INDEX(SpatialOffsets[Offset 3 Unit],$A675),CHAR(34),,"}")))</f>
        <v>#REF!</v>
      </c>
      <c r="O675" t="e">
        <f>IF(COUNTA(RelatedFeatures[])=0,"", IF(INDEX(RelatedFeatures[First Sampling Feature Code],$A675)="","",
CONCATENATE("  - &amp;RelationID",TEXT($A675,"0000"),
" {","SamplingFeatureID:  *SamplingFeatureID",TEXT(MATCH(INDEX(RelatedFeatures[First Sampling Feature Code],$A675),SamplingFeatures[Feature Code],0),"0000"),
", RelationshipTypeCV:  ",CHAR(34),INDEX(RelatedFeatures[Relationship Type],$A675),CHAR(34),
", RelatedFeatureID: *SamplingFeatureID",TEXT(MATCH(INDEX(RelatedFeatures[Second Sampling Feature Code],$A675),SamplingFeatures[Feature Code],0),"0000"),
", SpatialOffsetID:  ",IF(INDEX(RelatedFeatures[Offset Number],$A675)="","",CONCATENATE("*SpatialOffsetID",TEXT(INDEX(RelatedFeatures[Offset Number],$A675),"0000"))),"}")))</f>
        <v>#REF!</v>
      </c>
      <c r="P675" t="e">
        <f>IF(INDEX(Methods[Method Type],$A675)="","",
CONCATENATE("  - &amp;MethodID",TEXT($A675,"0000"),
" {","MethodTypeCV:  ",CHAR(34),INDEX(Methods[Method Type],$A675),CHAR(34),
", MethodCode:  ",CHAR(34),INDEX(Methods[Method Code],$A675),CHAR(34),
", MethodName:  ",CHAR(34),INDEX(Methods[Method Name],$A675),CHAR(34),
", MethodDescription:  ",CHAR(34),INDEX(Methods[Method Description],$A675),CHAR(34),
", MethodLink:  ",CHAR(34),INDEX(Methods[Method Link],$A675),CHAR(34),
", OrganizationID: *OrganizationID",TEXT(MATCH(INDEX(Methods[Organization Name],$A675),Organizations[Organization Name],0),"0000"),"}"))</f>
        <v>#REF!</v>
      </c>
      <c r="Q675" t="e">
        <f>IF(INDEX(Variables[Variable Type],$A675)="","",
CONCATENATE("  - &amp;VariableID",TEXT($A675,"0000"),
" {","VariableTypeCV:  ",CHAR(34),INDEX(Variables[Variable Type],$A675),CHAR(34),
", VariableCode:  ",CHAR(34),INDEX(Variables[Variable Code],$A675),CHAR(34),
", VariableNameCV:  ",CHAR(34),INDEX(Variables[Variable Name],$A675),CHAR(34),
", VariableDefinition:  ",CHAR(34),INDEX(Variables[Variable Definition],$A675),CHAR(34),
", SpecciationCV:  ",CHAR(34),INDEX(Variables[Speciation],$A675),CHAR(34),
", NoDataValue:  ",CHAR(34),INDEX(Variables[No Data Value],$A675),CHAR(34),"}"))</f>
        <v>#REF!</v>
      </c>
    </row>
    <row r="676" spans="1:17" x14ac:dyDescent="0.25">
      <c r="A676">
        <v>673</v>
      </c>
      <c r="D676" t="e">
        <f>IF(INDEX(People[First Name],$A676)="","",
CONCATENATE("  - &amp;PersonID",TEXT($A676,"0000"),
" {","PersonFirstName:  ",CHAR(34),INDEX(People[First Name],$A676),CHAR(34),
", PersonMiddleName:  ",CHAR(34),INDEX(People[Middle Name],$A676),CHAR(34),
", PersonLastName:  ",CHAR(34),INDEX(People[Last Name],$A676),CHAR(34),"}"))</f>
        <v>#REF!</v>
      </c>
      <c r="E676" t="e">
        <f>IF(INDEX(Organizations[Organization Type '[CV']],$A676)="","",
CONCATENATE("  - &amp;OrganizationID",TEXT($A676,"0000"),
" {","OrganizationTypeCV:  ",CHAR(34),INDEX(Organizations[Organization Type '[CV']],$A676),CHAR(34),
", OrganizationCode:  ",CHAR(34),INDEX(Organizations[Organization Code],$A676),CHAR(34),
", OrganizationName:  ",CHAR(34),INDEX(Organizations[Organization Name],$A676),CHAR(34),
", OrganizationDescription:  ",CHAR(34),INDEX(Organizations[Organization Description],$A676),CHAR(34),
", OrganizationLink:  ",CHAR(34),INDEX(Organizations[Organization Link],$A676),CHAR(34),"}"))</f>
        <v>#REF!</v>
      </c>
      <c r="F676" t="e">
        <f>IF(INDEX(People[First Name],$A676)="","",
CONCATENATE("  - &amp;AffiliationID",TEXT($A676,"0000"),
" {PersonID: *PersonID",TEXT($A676,"0000"),
", OrganizationID: *OrganizationID",TEXT(MATCH(INDEX(People[Organization Name],$A676),Organizations[Organization Name],0),"0000"),
", IsPrimaryOrganizationContact: , AffiliationStartDate: , AffiliationEndDate: , PrimaryPhone: ",
", PrimaryEmail: ",CHAR(34),INDEX(People[Primary Email],$A676),CHAR(34),
", PrimaryAddress: ",CHAR(34),INDEX(People[Primary Address],$A676),CHAR(34),
", PersonLink: }"))</f>
        <v>#REF!</v>
      </c>
      <c r="H676" t="e">
        <f>IF(COUNTA(CitationInformation)=0,"",IF(INDEX(AuthorList[Author Name],$A676)="","",
CONCATENATE("  - &amp;AuthorListID",TEXT($A676,"0000"),
"  {CitationID: *CitationID0001",
", PersonID: *PersonID",TEXT(MATCH(INDEX(AuthorList[Author Name],$A676),People[Full Name],0),"0000"),
", AuthorOrder: ",INDEX(AuthorList[Author Number],$A676),"}")))</f>
        <v>#REF!</v>
      </c>
      <c r="K676" t="e">
        <f>IF(INDEX(SamplingFeatures[Feature Code],$A676)="","",
CONCATENATE("  - &amp;SamplingFeatureID",TEXT($A676,"0000"),
" {","SamplingFeatureUUID:  ",CHAR(34),INDEX(SamplingFeatures[Sampling Feature UUID],$A676),CHAR(34),
", SamplingFeatureTypeCV:  ",CHAR(34),INDEX(SamplingFeatures[Sampling Feature Type],$A676),CHAR(34),
", SamplingFeatureCode:  ",CHAR(34),INDEX(SamplingFeatures[Feature Code],$A676),CHAR(34),
", SamplingFeatureName:  ",CHAR(34),INDEX(SamplingFeatures[Feature Name],$A676),CHAR(34),
", SamplingFeatureDescription:  ",CHAR(34),INDEX(SamplingFeatures[Feature Description],$A676),CHAR(34),
", SamplingFeatureGeotypeCV:  ",CHAR(34),INDEX(SamplingFeatures[Feature Geo Type],$A676),CHAR(34),
", FeatureGeometry:  ",CHAR(34),INDEX(SamplingFeatures[Feature Geometry],$A676),CHAR(34),
", Elevation_m:  ",CHAR(34),INDEX(SamplingFeatures[Elevation_m],$A676),CHAR(34),
", ElevationDatumCV:  ",CHAR(34),ElevationDatum,CHAR(34),"}"))</f>
        <v>#REF!</v>
      </c>
      <c r="L676" t="e">
        <f>IF(INDEX(SamplingFeatures[Sampling Feature Type],$A676)&lt;&gt;"Site","",
CONCATENATE("  - &amp;SiteID",TEXT(SUMPRODUCT(--($L$3:$L675&lt;&gt;"")),"0000"),
" {","SamplingFeatureID:  *SamplingFeatureID",TEXT($A676,"0000"),
", SiteTypeCV:  ",CHAR(34),INDEX(Sites[Site Type],$A676),CHAR(34),
", Latitude:  ",INDEX(Sites[Latitude],$A676),
", Longitude:  ",INDEX(Sites[Longitude],$A676),
", SRSName:  ",CHAR(34),LatLonDatum,CHAR(34),"}"))</f>
        <v>#REF!</v>
      </c>
      <c r="M676" t="e">
        <f>IF(INDEX(SamplingFeatures[Sampling Feature Type],$A676)&lt;&gt;"Specimen","",
CONCATENATE("  - &amp;SpecimenID",TEXT(SUMPRODUCT(--($M$3:$M675&lt;&gt;"")),"0000"),
" {","SamplingFeatureID:  *SamplingFeatureID",TEXT($A676,"0000"),
", SpecimenTypeCV:  ",CHAR(34),INDEX(Specimens[Specimen Type],$A676),CHAR(34),
", SpecimenMediumCV:  ",INDEX(Specimens[Specimen Medium],$A676),
", IsFieldSpecimen:  ",CHAR(34),INDEX(Specimens[Is Field Specimen?],$A676),CHAR(34),"}"))</f>
        <v>#REF!</v>
      </c>
      <c r="N676" t="e">
        <f>IF(COUNTA(SpatialOffsets[])=0,"", IF(INDEX(SpatialOffsets[Spatial Offset Type],$A676)="","",
CONCATENATE("  - &amp;SpatialOffsetID",TEXT($A676,"0000"),
" {","SpatialOffsetTypeCV:  ",CHAR(34),INDEX(SpatialOffsets[Spatial Offset Type],$A676),CHAR(34),
", Offset1Value:  ",INDEX(SpatialOffsets[Offset 1 Value],$A676),
", Offset1UnitID:  ",CHAR(34),INDEX(SpatialOffsets[Offset 1 Unit],$A676),CHAR(34),
", Offset2Value:  ",INDEX(SpatialOffsets[Offset 2 Value],$A676),
", Offset2UnitID:  ",CHAR(34),INDEX(SpatialOffsets[Offset 2 Unit],$A676),CHAR(34),
", Offset3Value:  ",INDEX(SpatialOffsets[Offset 3 Value],$A676),
", Offset3UnitID:  ",CHAR(34),INDEX(SpatialOffsets[Offset 3 Unit],$A676),CHAR(34),,"}")))</f>
        <v>#REF!</v>
      </c>
      <c r="O676" t="e">
        <f>IF(COUNTA(RelatedFeatures[])=0,"", IF(INDEX(RelatedFeatures[First Sampling Feature Code],$A676)="","",
CONCATENATE("  - &amp;RelationID",TEXT($A676,"0000"),
" {","SamplingFeatureID:  *SamplingFeatureID",TEXT(MATCH(INDEX(RelatedFeatures[First Sampling Feature Code],$A676),SamplingFeatures[Feature Code],0),"0000"),
", RelationshipTypeCV:  ",CHAR(34),INDEX(RelatedFeatures[Relationship Type],$A676),CHAR(34),
", RelatedFeatureID: *SamplingFeatureID",TEXT(MATCH(INDEX(RelatedFeatures[Second Sampling Feature Code],$A676),SamplingFeatures[Feature Code],0),"0000"),
", SpatialOffsetID:  ",IF(INDEX(RelatedFeatures[Offset Number],$A676)="","",CONCATENATE("*SpatialOffsetID",TEXT(INDEX(RelatedFeatures[Offset Number],$A676),"0000"))),"}")))</f>
        <v>#REF!</v>
      </c>
      <c r="P676" t="e">
        <f>IF(INDEX(Methods[Method Type],$A676)="","",
CONCATENATE("  - &amp;MethodID",TEXT($A676,"0000"),
" {","MethodTypeCV:  ",CHAR(34),INDEX(Methods[Method Type],$A676),CHAR(34),
", MethodCode:  ",CHAR(34),INDEX(Methods[Method Code],$A676),CHAR(34),
", MethodName:  ",CHAR(34),INDEX(Methods[Method Name],$A676),CHAR(34),
", MethodDescription:  ",CHAR(34),INDEX(Methods[Method Description],$A676),CHAR(34),
", MethodLink:  ",CHAR(34),INDEX(Methods[Method Link],$A676),CHAR(34),
", OrganizationID: *OrganizationID",TEXT(MATCH(INDEX(Methods[Organization Name],$A676),Organizations[Organization Name],0),"0000"),"}"))</f>
        <v>#REF!</v>
      </c>
      <c r="Q676" t="e">
        <f>IF(INDEX(Variables[Variable Type],$A676)="","",
CONCATENATE("  - &amp;VariableID",TEXT($A676,"0000"),
" {","VariableTypeCV:  ",CHAR(34),INDEX(Variables[Variable Type],$A676),CHAR(34),
", VariableCode:  ",CHAR(34),INDEX(Variables[Variable Code],$A676),CHAR(34),
", VariableNameCV:  ",CHAR(34),INDEX(Variables[Variable Name],$A676),CHAR(34),
", VariableDefinition:  ",CHAR(34),INDEX(Variables[Variable Definition],$A676),CHAR(34),
", SpecciationCV:  ",CHAR(34),INDEX(Variables[Speciation],$A676),CHAR(34),
", NoDataValue:  ",CHAR(34),INDEX(Variables[No Data Value],$A676),CHAR(34),"}"))</f>
        <v>#REF!</v>
      </c>
    </row>
    <row r="677" spans="1:17" x14ac:dyDescent="0.25">
      <c r="A677">
        <v>674</v>
      </c>
      <c r="D677" t="e">
        <f>IF(INDEX(People[First Name],$A677)="","",
CONCATENATE("  - &amp;PersonID",TEXT($A677,"0000"),
" {","PersonFirstName:  ",CHAR(34),INDEX(People[First Name],$A677),CHAR(34),
", PersonMiddleName:  ",CHAR(34),INDEX(People[Middle Name],$A677),CHAR(34),
", PersonLastName:  ",CHAR(34),INDEX(People[Last Name],$A677),CHAR(34),"}"))</f>
        <v>#REF!</v>
      </c>
      <c r="E677" t="e">
        <f>IF(INDEX(Organizations[Organization Type '[CV']],$A677)="","",
CONCATENATE("  - &amp;OrganizationID",TEXT($A677,"0000"),
" {","OrganizationTypeCV:  ",CHAR(34),INDEX(Organizations[Organization Type '[CV']],$A677),CHAR(34),
", OrganizationCode:  ",CHAR(34),INDEX(Organizations[Organization Code],$A677),CHAR(34),
", OrganizationName:  ",CHAR(34),INDEX(Organizations[Organization Name],$A677),CHAR(34),
", OrganizationDescription:  ",CHAR(34),INDEX(Organizations[Organization Description],$A677),CHAR(34),
", OrganizationLink:  ",CHAR(34),INDEX(Organizations[Organization Link],$A677),CHAR(34),"}"))</f>
        <v>#REF!</v>
      </c>
      <c r="F677" t="e">
        <f>IF(INDEX(People[First Name],$A677)="","",
CONCATENATE("  - &amp;AffiliationID",TEXT($A677,"0000"),
" {PersonID: *PersonID",TEXT($A677,"0000"),
", OrganizationID: *OrganizationID",TEXT(MATCH(INDEX(People[Organization Name],$A677),Organizations[Organization Name],0),"0000"),
", IsPrimaryOrganizationContact: , AffiliationStartDate: , AffiliationEndDate: , PrimaryPhone: ",
", PrimaryEmail: ",CHAR(34),INDEX(People[Primary Email],$A677),CHAR(34),
", PrimaryAddress: ",CHAR(34),INDEX(People[Primary Address],$A677),CHAR(34),
", PersonLink: }"))</f>
        <v>#REF!</v>
      </c>
      <c r="H677" t="e">
        <f>IF(COUNTA(CitationInformation)=0,"",IF(INDEX(AuthorList[Author Name],$A677)="","",
CONCATENATE("  - &amp;AuthorListID",TEXT($A677,"0000"),
"  {CitationID: *CitationID0001",
", PersonID: *PersonID",TEXT(MATCH(INDEX(AuthorList[Author Name],$A677),People[Full Name],0),"0000"),
", AuthorOrder: ",INDEX(AuthorList[Author Number],$A677),"}")))</f>
        <v>#REF!</v>
      </c>
      <c r="K677" t="e">
        <f>IF(INDEX(SamplingFeatures[Feature Code],$A677)="","",
CONCATENATE("  - &amp;SamplingFeatureID",TEXT($A677,"0000"),
" {","SamplingFeatureUUID:  ",CHAR(34),INDEX(SamplingFeatures[Sampling Feature UUID],$A677),CHAR(34),
", SamplingFeatureTypeCV:  ",CHAR(34),INDEX(SamplingFeatures[Sampling Feature Type],$A677),CHAR(34),
", SamplingFeatureCode:  ",CHAR(34),INDEX(SamplingFeatures[Feature Code],$A677),CHAR(34),
", SamplingFeatureName:  ",CHAR(34),INDEX(SamplingFeatures[Feature Name],$A677),CHAR(34),
", SamplingFeatureDescription:  ",CHAR(34),INDEX(SamplingFeatures[Feature Description],$A677),CHAR(34),
", SamplingFeatureGeotypeCV:  ",CHAR(34),INDEX(SamplingFeatures[Feature Geo Type],$A677),CHAR(34),
", FeatureGeometry:  ",CHAR(34),INDEX(SamplingFeatures[Feature Geometry],$A677),CHAR(34),
", Elevation_m:  ",CHAR(34),INDEX(SamplingFeatures[Elevation_m],$A677),CHAR(34),
", ElevationDatumCV:  ",CHAR(34),ElevationDatum,CHAR(34),"}"))</f>
        <v>#REF!</v>
      </c>
      <c r="L677" t="e">
        <f>IF(INDEX(SamplingFeatures[Sampling Feature Type],$A677)&lt;&gt;"Site","",
CONCATENATE("  - &amp;SiteID",TEXT(SUMPRODUCT(--($L$3:$L676&lt;&gt;"")),"0000"),
" {","SamplingFeatureID:  *SamplingFeatureID",TEXT($A677,"0000"),
", SiteTypeCV:  ",CHAR(34),INDEX(Sites[Site Type],$A677),CHAR(34),
", Latitude:  ",INDEX(Sites[Latitude],$A677),
", Longitude:  ",INDEX(Sites[Longitude],$A677),
", SRSName:  ",CHAR(34),LatLonDatum,CHAR(34),"}"))</f>
        <v>#REF!</v>
      </c>
      <c r="M677" t="e">
        <f>IF(INDEX(SamplingFeatures[Sampling Feature Type],$A677)&lt;&gt;"Specimen","",
CONCATENATE("  - &amp;SpecimenID",TEXT(SUMPRODUCT(--($M$3:$M676&lt;&gt;"")),"0000"),
" {","SamplingFeatureID:  *SamplingFeatureID",TEXT($A677,"0000"),
", SpecimenTypeCV:  ",CHAR(34),INDEX(Specimens[Specimen Type],$A677),CHAR(34),
", SpecimenMediumCV:  ",INDEX(Specimens[Specimen Medium],$A677),
", IsFieldSpecimen:  ",CHAR(34),INDEX(Specimens[Is Field Specimen?],$A677),CHAR(34),"}"))</f>
        <v>#REF!</v>
      </c>
      <c r="N677" t="e">
        <f>IF(COUNTA(SpatialOffsets[])=0,"", IF(INDEX(SpatialOffsets[Spatial Offset Type],$A677)="","",
CONCATENATE("  - &amp;SpatialOffsetID",TEXT($A677,"0000"),
" {","SpatialOffsetTypeCV:  ",CHAR(34),INDEX(SpatialOffsets[Spatial Offset Type],$A677),CHAR(34),
", Offset1Value:  ",INDEX(SpatialOffsets[Offset 1 Value],$A677),
", Offset1UnitID:  ",CHAR(34),INDEX(SpatialOffsets[Offset 1 Unit],$A677),CHAR(34),
", Offset2Value:  ",INDEX(SpatialOffsets[Offset 2 Value],$A677),
", Offset2UnitID:  ",CHAR(34),INDEX(SpatialOffsets[Offset 2 Unit],$A677),CHAR(34),
", Offset3Value:  ",INDEX(SpatialOffsets[Offset 3 Value],$A677),
", Offset3UnitID:  ",CHAR(34),INDEX(SpatialOffsets[Offset 3 Unit],$A677),CHAR(34),,"}")))</f>
        <v>#REF!</v>
      </c>
      <c r="O677" t="e">
        <f>IF(COUNTA(RelatedFeatures[])=0,"", IF(INDEX(RelatedFeatures[First Sampling Feature Code],$A677)="","",
CONCATENATE("  - &amp;RelationID",TEXT($A677,"0000"),
" {","SamplingFeatureID:  *SamplingFeatureID",TEXT(MATCH(INDEX(RelatedFeatures[First Sampling Feature Code],$A677),SamplingFeatures[Feature Code],0),"0000"),
", RelationshipTypeCV:  ",CHAR(34),INDEX(RelatedFeatures[Relationship Type],$A677),CHAR(34),
", RelatedFeatureID: *SamplingFeatureID",TEXT(MATCH(INDEX(RelatedFeatures[Second Sampling Feature Code],$A677),SamplingFeatures[Feature Code],0),"0000"),
", SpatialOffsetID:  ",IF(INDEX(RelatedFeatures[Offset Number],$A677)="","",CONCATENATE("*SpatialOffsetID",TEXT(INDEX(RelatedFeatures[Offset Number],$A677),"0000"))),"}")))</f>
        <v>#REF!</v>
      </c>
      <c r="P677" t="e">
        <f>IF(INDEX(Methods[Method Type],$A677)="","",
CONCATENATE("  - &amp;MethodID",TEXT($A677,"0000"),
" {","MethodTypeCV:  ",CHAR(34),INDEX(Methods[Method Type],$A677),CHAR(34),
", MethodCode:  ",CHAR(34),INDEX(Methods[Method Code],$A677),CHAR(34),
", MethodName:  ",CHAR(34),INDEX(Methods[Method Name],$A677),CHAR(34),
", MethodDescription:  ",CHAR(34),INDEX(Methods[Method Description],$A677),CHAR(34),
", MethodLink:  ",CHAR(34),INDEX(Methods[Method Link],$A677),CHAR(34),
", OrganizationID: *OrganizationID",TEXT(MATCH(INDEX(Methods[Organization Name],$A677),Organizations[Organization Name],0),"0000"),"}"))</f>
        <v>#REF!</v>
      </c>
      <c r="Q677" t="e">
        <f>IF(INDEX(Variables[Variable Type],$A677)="","",
CONCATENATE("  - &amp;VariableID",TEXT($A677,"0000"),
" {","VariableTypeCV:  ",CHAR(34),INDEX(Variables[Variable Type],$A677),CHAR(34),
", VariableCode:  ",CHAR(34),INDEX(Variables[Variable Code],$A677),CHAR(34),
", VariableNameCV:  ",CHAR(34),INDEX(Variables[Variable Name],$A677),CHAR(34),
", VariableDefinition:  ",CHAR(34),INDEX(Variables[Variable Definition],$A677),CHAR(34),
", SpecciationCV:  ",CHAR(34),INDEX(Variables[Speciation],$A677),CHAR(34),
", NoDataValue:  ",CHAR(34),INDEX(Variables[No Data Value],$A677),CHAR(34),"}"))</f>
        <v>#REF!</v>
      </c>
    </row>
    <row r="678" spans="1:17" x14ac:dyDescent="0.25">
      <c r="A678">
        <v>675</v>
      </c>
      <c r="D678" t="e">
        <f>IF(INDEX(People[First Name],$A678)="","",
CONCATENATE("  - &amp;PersonID",TEXT($A678,"0000"),
" {","PersonFirstName:  ",CHAR(34),INDEX(People[First Name],$A678),CHAR(34),
", PersonMiddleName:  ",CHAR(34),INDEX(People[Middle Name],$A678),CHAR(34),
", PersonLastName:  ",CHAR(34),INDEX(People[Last Name],$A678),CHAR(34),"}"))</f>
        <v>#REF!</v>
      </c>
      <c r="E678" t="e">
        <f>IF(INDEX(Organizations[Organization Type '[CV']],$A678)="","",
CONCATENATE("  - &amp;OrganizationID",TEXT($A678,"0000"),
" {","OrganizationTypeCV:  ",CHAR(34),INDEX(Organizations[Organization Type '[CV']],$A678),CHAR(34),
", OrganizationCode:  ",CHAR(34),INDEX(Organizations[Organization Code],$A678),CHAR(34),
", OrganizationName:  ",CHAR(34),INDEX(Organizations[Organization Name],$A678),CHAR(34),
", OrganizationDescription:  ",CHAR(34),INDEX(Organizations[Organization Description],$A678),CHAR(34),
", OrganizationLink:  ",CHAR(34),INDEX(Organizations[Organization Link],$A678),CHAR(34),"}"))</f>
        <v>#REF!</v>
      </c>
      <c r="F678" t="e">
        <f>IF(INDEX(People[First Name],$A678)="","",
CONCATENATE("  - &amp;AffiliationID",TEXT($A678,"0000"),
" {PersonID: *PersonID",TEXT($A678,"0000"),
", OrganizationID: *OrganizationID",TEXT(MATCH(INDEX(People[Organization Name],$A678),Organizations[Organization Name],0),"0000"),
", IsPrimaryOrganizationContact: , AffiliationStartDate: , AffiliationEndDate: , PrimaryPhone: ",
", PrimaryEmail: ",CHAR(34),INDEX(People[Primary Email],$A678),CHAR(34),
", PrimaryAddress: ",CHAR(34),INDEX(People[Primary Address],$A678),CHAR(34),
", PersonLink: }"))</f>
        <v>#REF!</v>
      </c>
      <c r="H678" t="e">
        <f>IF(COUNTA(CitationInformation)=0,"",IF(INDEX(AuthorList[Author Name],$A678)="","",
CONCATENATE("  - &amp;AuthorListID",TEXT($A678,"0000"),
"  {CitationID: *CitationID0001",
", PersonID: *PersonID",TEXT(MATCH(INDEX(AuthorList[Author Name],$A678),People[Full Name],0),"0000"),
", AuthorOrder: ",INDEX(AuthorList[Author Number],$A678),"}")))</f>
        <v>#REF!</v>
      </c>
      <c r="K678" t="e">
        <f>IF(INDEX(SamplingFeatures[Feature Code],$A678)="","",
CONCATENATE("  - &amp;SamplingFeatureID",TEXT($A678,"0000"),
" {","SamplingFeatureUUID:  ",CHAR(34),INDEX(SamplingFeatures[Sampling Feature UUID],$A678),CHAR(34),
", SamplingFeatureTypeCV:  ",CHAR(34),INDEX(SamplingFeatures[Sampling Feature Type],$A678),CHAR(34),
", SamplingFeatureCode:  ",CHAR(34),INDEX(SamplingFeatures[Feature Code],$A678),CHAR(34),
", SamplingFeatureName:  ",CHAR(34),INDEX(SamplingFeatures[Feature Name],$A678),CHAR(34),
", SamplingFeatureDescription:  ",CHAR(34),INDEX(SamplingFeatures[Feature Description],$A678),CHAR(34),
", SamplingFeatureGeotypeCV:  ",CHAR(34),INDEX(SamplingFeatures[Feature Geo Type],$A678),CHAR(34),
", FeatureGeometry:  ",CHAR(34),INDEX(SamplingFeatures[Feature Geometry],$A678),CHAR(34),
", Elevation_m:  ",CHAR(34),INDEX(SamplingFeatures[Elevation_m],$A678),CHAR(34),
", ElevationDatumCV:  ",CHAR(34),ElevationDatum,CHAR(34),"}"))</f>
        <v>#REF!</v>
      </c>
      <c r="L678" t="e">
        <f>IF(INDEX(SamplingFeatures[Sampling Feature Type],$A678)&lt;&gt;"Site","",
CONCATENATE("  - &amp;SiteID",TEXT(SUMPRODUCT(--($L$3:$L677&lt;&gt;"")),"0000"),
" {","SamplingFeatureID:  *SamplingFeatureID",TEXT($A678,"0000"),
", SiteTypeCV:  ",CHAR(34),INDEX(Sites[Site Type],$A678),CHAR(34),
", Latitude:  ",INDEX(Sites[Latitude],$A678),
", Longitude:  ",INDEX(Sites[Longitude],$A678),
", SRSName:  ",CHAR(34),LatLonDatum,CHAR(34),"}"))</f>
        <v>#REF!</v>
      </c>
      <c r="M678" t="e">
        <f>IF(INDEX(SamplingFeatures[Sampling Feature Type],$A678)&lt;&gt;"Specimen","",
CONCATENATE("  - &amp;SpecimenID",TEXT(SUMPRODUCT(--($M$3:$M677&lt;&gt;"")),"0000"),
" {","SamplingFeatureID:  *SamplingFeatureID",TEXT($A678,"0000"),
", SpecimenTypeCV:  ",CHAR(34),INDEX(Specimens[Specimen Type],$A678),CHAR(34),
", SpecimenMediumCV:  ",INDEX(Specimens[Specimen Medium],$A678),
", IsFieldSpecimen:  ",CHAR(34),INDEX(Specimens[Is Field Specimen?],$A678),CHAR(34),"}"))</f>
        <v>#REF!</v>
      </c>
      <c r="N678" t="e">
        <f>IF(COUNTA(SpatialOffsets[])=0,"", IF(INDEX(SpatialOffsets[Spatial Offset Type],$A678)="","",
CONCATENATE("  - &amp;SpatialOffsetID",TEXT($A678,"0000"),
" {","SpatialOffsetTypeCV:  ",CHAR(34),INDEX(SpatialOffsets[Spatial Offset Type],$A678),CHAR(34),
", Offset1Value:  ",INDEX(SpatialOffsets[Offset 1 Value],$A678),
", Offset1UnitID:  ",CHAR(34),INDEX(SpatialOffsets[Offset 1 Unit],$A678),CHAR(34),
", Offset2Value:  ",INDEX(SpatialOffsets[Offset 2 Value],$A678),
", Offset2UnitID:  ",CHAR(34),INDEX(SpatialOffsets[Offset 2 Unit],$A678),CHAR(34),
", Offset3Value:  ",INDEX(SpatialOffsets[Offset 3 Value],$A678),
", Offset3UnitID:  ",CHAR(34),INDEX(SpatialOffsets[Offset 3 Unit],$A678),CHAR(34),,"}")))</f>
        <v>#REF!</v>
      </c>
      <c r="O678" t="e">
        <f>IF(COUNTA(RelatedFeatures[])=0,"", IF(INDEX(RelatedFeatures[First Sampling Feature Code],$A678)="","",
CONCATENATE("  - &amp;RelationID",TEXT($A678,"0000"),
" {","SamplingFeatureID:  *SamplingFeatureID",TEXT(MATCH(INDEX(RelatedFeatures[First Sampling Feature Code],$A678),SamplingFeatures[Feature Code],0),"0000"),
", RelationshipTypeCV:  ",CHAR(34),INDEX(RelatedFeatures[Relationship Type],$A678),CHAR(34),
", RelatedFeatureID: *SamplingFeatureID",TEXT(MATCH(INDEX(RelatedFeatures[Second Sampling Feature Code],$A678),SamplingFeatures[Feature Code],0),"0000"),
", SpatialOffsetID:  ",IF(INDEX(RelatedFeatures[Offset Number],$A678)="","",CONCATENATE("*SpatialOffsetID",TEXT(INDEX(RelatedFeatures[Offset Number],$A678),"0000"))),"}")))</f>
        <v>#REF!</v>
      </c>
      <c r="P678" t="e">
        <f>IF(INDEX(Methods[Method Type],$A678)="","",
CONCATENATE("  - &amp;MethodID",TEXT($A678,"0000"),
" {","MethodTypeCV:  ",CHAR(34),INDEX(Methods[Method Type],$A678),CHAR(34),
", MethodCode:  ",CHAR(34),INDEX(Methods[Method Code],$A678),CHAR(34),
", MethodName:  ",CHAR(34),INDEX(Methods[Method Name],$A678),CHAR(34),
", MethodDescription:  ",CHAR(34),INDEX(Methods[Method Description],$A678),CHAR(34),
", MethodLink:  ",CHAR(34),INDEX(Methods[Method Link],$A678),CHAR(34),
", OrganizationID: *OrganizationID",TEXT(MATCH(INDEX(Methods[Organization Name],$A678),Organizations[Organization Name],0),"0000"),"}"))</f>
        <v>#REF!</v>
      </c>
      <c r="Q678" t="e">
        <f>IF(INDEX(Variables[Variable Type],$A678)="","",
CONCATENATE("  - &amp;VariableID",TEXT($A678,"0000"),
" {","VariableTypeCV:  ",CHAR(34),INDEX(Variables[Variable Type],$A678),CHAR(34),
", VariableCode:  ",CHAR(34),INDEX(Variables[Variable Code],$A678),CHAR(34),
", VariableNameCV:  ",CHAR(34),INDEX(Variables[Variable Name],$A678),CHAR(34),
", VariableDefinition:  ",CHAR(34),INDEX(Variables[Variable Definition],$A678),CHAR(34),
", SpecciationCV:  ",CHAR(34),INDEX(Variables[Speciation],$A678),CHAR(34),
", NoDataValue:  ",CHAR(34),INDEX(Variables[No Data Value],$A678),CHAR(34),"}"))</f>
        <v>#REF!</v>
      </c>
    </row>
    <row r="679" spans="1:17" x14ac:dyDescent="0.25">
      <c r="A679">
        <v>676</v>
      </c>
      <c r="D679" t="e">
        <f>IF(INDEX(People[First Name],$A679)="","",
CONCATENATE("  - &amp;PersonID",TEXT($A679,"0000"),
" {","PersonFirstName:  ",CHAR(34),INDEX(People[First Name],$A679),CHAR(34),
", PersonMiddleName:  ",CHAR(34),INDEX(People[Middle Name],$A679),CHAR(34),
", PersonLastName:  ",CHAR(34),INDEX(People[Last Name],$A679),CHAR(34),"}"))</f>
        <v>#REF!</v>
      </c>
      <c r="E679" t="e">
        <f>IF(INDEX(Organizations[Organization Type '[CV']],$A679)="","",
CONCATENATE("  - &amp;OrganizationID",TEXT($A679,"0000"),
" {","OrganizationTypeCV:  ",CHAR(34),INDEX(Organizations[Organization Type '[CV']],$A679),CHAR(34),
", OrganizationCode:  ",CHAR(34),INDEX(Organizations[Organization Code],$A679),CHAR(34),
", OrganizationName:  ",CHAR(34),INDEX(Organizations[Organization Name],$A679),CHAR(34),
", OrganizationDescription:  ",CHAR(34),INDEX(Organizations[Organization Description],$A679),CHAR(34),
", OrganizationLink:  ",CHAR(34),INDEX(Organizations[Organization Link],$A679),CHAR(34),"}"))</f>
        <v>#REF!</v>
      </c>
      <c r="F679" t="e">
        <f>IF(INDEX(People[First Name],$A679)="","",
CONCATENATE("  - &amp;AffiliationID",TEXT($A679,"0000"),
" {PersonID: *PersonID",TEXT($A679,"0000"),
", OrganizationID: *OrganizationID",TEXT(MATCH(INDEX(People[Organization Name],$A679),Organizations[Organization Name],0),"0000"),
", IsPrimaryOrganizationContact: , AffiliationStartDate: , AffiliationEndDate: , PrimaryPhone: ",
", PrimaryEmail: ",CHAR(34),INDEX(People[Primary Email],$A679),CHAR(34),
", PrimaryAddress: ",CHAR(34),INDEX(People[Primary Address],$A679),CHAR(34),
", PersonLink: }"))</f>
        <v>#REF!</v>
      </c>
      <c r="H679" t="e">
        <f>IF(COUNTA(CitationInformation)=0,"",IF(INDEX(AuthorList[Author Name],$A679)="","",
CONCATENATE("  - &amp;AuthorListID",TEXT($A679,"0000"),
"  {CitationID: *CitationID0001",
", PersonID: *PersonID",TEXT(MATCH(INDEX(AuthorList[Author Name],$A679),People[Full Name],0),"0000"),
", AuthorOrder: ",INDEX(AuthorList[Author Number],$A679),"}")))</f>
        <v>#REF!</v>
      </c>
      <c r="K679" t="e">
        <f>IF(INDEX(SamplingFeatures[Feature Code],$A679)="","",
CONCATENATE("  - &amp;SamplingFeatureID",TEXT($A679,"0000"),
" {","SamplingFeatureUUID:  ",CHAR(34),INDEX(SamplingFeatures[Sampling Feature UUID],$A679),CHAR(34),
", SamplingFeatureTypeCV:  ",CHAR(34),INDEX(SamplingFeatures[Sampling Feature Type],$A679),CHAR(34),
", SamplingFeatureCode:  ",CHAR(34),INDEX(SamplingFeatures[Feature Code],$A679),CHAR(34),
", SamplingFeatureName:  ",CHAR(34),INDEX(SamplingFeatures[Feature Name],$A679),CHAR(34),
", SamplingFeatureDescription:  ",CHAR(34),INDEX(SamplingFeatures[Feature Description],$A679),CHAR(34),
", SamplingFeatureGeotypeCV:  ",CHAR(34),INDEX(SamplingFeatures[Feature Geo Type],$A679),CHAR(34),
", FeatureGeometry:  ",CHAR(34),INDEX(SamplingFeatures[Feature Geometry],$A679),CHAR(34),
", Elevation_m:  ",CHAR(34),INDEX(SamplingFeatures[Elevation_m],$A679),CHAR(34),
", ElevationDatumCV:  ",CHAR(34),ElevationDatum,CHAR(34),"}"))</f>
        <v>#REF!</v>
      </c>
      <c r="L679" t="e">
        <f>IF(INDEX(SamplingFeatures[Sampling Feature Type],$A679)&lt;&gt;"Site","",
CONCATENATE("  - &amp;SiteID",TEXT(SUMPRODUCT(--($L$3:$L678&lt;&gt;"")),"0000"),
" {","SamplingFeatureID:  *SamplingFeatureID",TEXT($A679,"0000"),
", SiteTypeCV:  ",CHAR(34),INDEX(Sites[Site Type],$A679),CHAR(34),
", Latitude:  ",INDEX(Sites[Latitude],$A679),
", Longitude:  ",INDEX(Sites[Longitude],$A679),
", SRSName:  ",CHAR(34),LatLonDatum,CHAR(34),"}"))</f>
        <v>#REF!</v>
      </c>
      <c r="M679" t="e">
        <f>IF(INDEX(SamplingFeatures[Sampling Feature Type],$A679)&lt;&gt;"Specimen","",
CONCATENATE("  - &amp;SpecimenID",TEXT(SUMPRODUCT(--($M$3:$M678&lt;&gt;"")),"0000"),
" {","SamplingFeatureID:  *SamplingFeatureID",TEXT($A679,"0000"),
", SpecimenTypeCV:  ",CHAR(34),INDEX(Specimens[Specimen Type],$A679),CHAR(34),
", SpecimenMediumCV:  ",INDEX(Specimens[Specimen Medium],$A679),
", IsFieldSpecimen:  ",CHAR(34),INDEX(Specimens[Is Field Specimen?],$A679),CHAR(34),"}"))</f>
        <v>#REF!</v>
      </c>
      <c r="N679" t="e">
        <f>IF(COUNTA(SpatialOffsets[])=0,"", IF(INDEX(SpatialOffsets[Spatial Offset Type],$A679)="","",
CONCATENATE("  - &amp;SpatialOffsetID",TEXT($A679,"0000"),
" {","SpatialOffsetTypeCV:  ",CHAR(34),INDEX(SpatialOffsets[Spatial Offset Type],$A679),CHAR(34),
", Offset1Value:  ",INDEX(SpatialOffsets[Offset 1 Value],$A679),
", Offset1UnitID:  ",CHAR(34),INDEX(SpatialOffsets[Offset 1 Unit],$A679),CHAR(34),
", Offset2Value:  ",INDEX(SpatialOffsets[Offset 2 Value],$A679),
", Offset2UnitID:  ",CHAR(34),INDEX(SpatialOffsets[Offset 2 Unit],$A679),CHAR(34),
", Offset3Value:  ",INDEX(SpatialOffsets[Offset 3 Value],$A679),
", Offset3UnitID:  ",CHAR(34),INDEX(SpatialOffsets[Offset 3 Unit],$A679),CHAR(34),,"}")))</f>
        <v>#REF!</v>
      </c>
      <c r="O679" t="e">
        <f>IF(COUNTA(RelatedFeatures[])=0,"", IF(INDEX(RelatedFeatures[First Sampling Feature Code],$A679)="","",
CONCATENATE("  - &amp;RelationID",TEXT($A679,"0000"),
" {","SamplingFeatureID:  *SamplingFeatureID",TEXT(MATCH(INDEX(RelatedFeatures[First Sampling Feature Code],$A679),SamplingFeatures[Feature Code],0),"0000"),
", RelationshipTypeCV:  ",CHAR(34),INDEX(RelatedFeatures[Relationship Type],$A679),CHAR(34),
", RelatedFeatureID: *SamplingFeatureID",TEXT(MATCH(INDEX(RelatedFeatures[Second Sampling Feature Code],$A679),SamplingFeatures[Feature Code],0),"0000"),
", SpatialOffsetID:  ",IF(INDEX(RelatedFeatures[Offset Number],$A679)="","",CONCATENATE("*SpatialOffsetID",TEXT(INDEX(RelatedFeatures[Offset Number],$A679),"0000"))),"}")))</f>
        <v>#REF!</v>
      </c>
      <c r="P679" t="e">
        <f>IF(INDEX(Methods[Method Type],$A679)="","",
CONCATENATE("  - &amp;MethodID",TEXT($A679,"0000"),
" {","MethodTypeCV:  ",CHAR(34),INDEX(Methods[Method Type],$A679),CHAR(34),
", MethodCode:  ",CHAR(34),INDEX(Methods[Method Code],$A679),CHAR(34),
", MethodName:  ",CHAR(34),INDEX(Methods[Method Name],$A679),CHAR(34),
", MethodDescription:  ",CHAR(34),INDEX(Methods[Method Description],$A679),CHAR(34),
", MethodLink:  ",CHAR(34),INDEX(Methods[Method Link],$A679),CHAR(34),
", OrganizationID: *OrganizationID",TEXT(MATCH(INDEX(Methods[Organization Name],$A679),Organizations[Organization Name],0),"0000"),"}"))</f>
        <v>#REF!</v>
      </c>
      <c r="Q679" t="e">
        <f>IF(INDEX(Variables[Variable Type],$A679)="","",
CONCATENATE("  - &amp;VariableID",TEXT($A679,"0000"),
" {","VariableTypeCV:  ",CHAR(34),INDEX(Variables[Variable Type],$A679),CHAR(34),
", VariableCode:  ",CHAR(34),INDEX(Variables[Variable Code],$A679),CHAR(34),
", VariableNameCV:  ",CHAR(34),INDEX(Variables[Variable Name],$A679),CHAR(34),
", VariableDefinition:  ",CHAR(34),INDEX(Variables[Variable Definition],$A679),CHAR(34),
", SpecciationCV:  ",CHAR(34),INDEX(Variables[Speciation],$A679),CHAR(34),
", NoDataValue:  ",CHAR(34),INDEX(Variables[No Data Value],$A679),CHAR(34),"}"))</f>
        <v>#REF!</v>
      </c>
    </row>
    <row r="680" spans="1:17" x14ac:dyDescent="0.25">
      <c r="A680">
        <v>677</v>
      </c>
      <c r="D680" t="e">
        <f>IF(INDEX(People[First Name],$A680)="","",
CONCATENATE("  - &amp;PersonID",TEXT($A680,"0000"),
" {","PersonFirstName:  ",CHAR(34),INDEX(People[First Name],$A680),CHAR(34),
", PersonMiddleName:  ",CHAR(34),INDEX(People[Middle Name],$A680),CHAR(34),
", PersonLastName:  ",CHAR(34),INDEX(People[Last Name],$A680),CHAR(34),"}"))</f>
        <v>#REF!</v>
      </c>
      <c r="E680" t="e">
        <f>IF(INDEX(Organizations[Organization Type '[CV']],$A680)="","",
CONCATENATE("  - &amp;OrganizationID",TEXT($A680,"0000"),
" {","OrganizationTypeCV:  ",CHAR(34),INDEX(Organizations[Organization Type '[CV']],$A680),CHAR(34),
", OrganizationCode:  ",CHAR(34),INDEX(Organizations[Organization Code],$A680),CHAR(34),
", OrganizationName:  ",CHAR(34),INDEX(Organizations[Organization Name],$A680),CHAR(34),
", OrganizationDescription:  ",CHAR(34),INDEX(Organizations[Organization Description],$A680),CHAR(34),
", OrganizationLink:  ",CHAR(34),INDEX(Organizations[Organization Link],$A680),CHAR(34),"}"))</f>
        <v>#REF!</v>
      </c>
      <c r="F680" t="e">
        <f>IF(INDEX(People[First Name],$A680)="","",
CONCATENATE("  - &amp;AffiliationID",TEXT($A680,"0000"),
" {PersonID: *PersonID",TEXT($A680,"0000"),
", OrganizationID: *OrganizationID",TEXT(MATCH(INDEX(People[Organization Name],$A680),Organizations[Organization Name],0),"0000"),
", IsPrimaryOrganizationContact: , AffiliationStartDate: , AffiliationEndDate: , PrimaryPhone: ",
", PrimaryEmail: ",CHAR(34),INDEX(People[Primary Email],$A680),CHAR(34),
", PrimaryAddress: ",CHAR(34),INDEX(People[Primary Address],$A680),CHAR(34),
", PersonLink: }"))</f>
        <v>#REF!</v>
      </c>
      <c r="H680" t="e">
        <f>IF(COUNTA(CitationInformation)=0,"",IF(INDEX(AuthorList[Author Name],$A680)="","",
CONCATENATE("  - &amp;AuthorListID",TEXT($A680,"0000"),
"  {CitationID: *CitationID0001",
", PersonID: *PersonID",TEXT(MATCH(INDEX(AuthorList[Author Name],$A680),People[Full Name],0),"0000"),
", AuthorOrder: ",INDEX(AuthorList[Author Number],$A680),"}")))</f>
        <v>#REF!</v>
      </c>
      <c r="K680" t="e">
        <f>IF(INDEX(SamplingFeatures[Feature Code],$A680)="","",
CONCATENATE("  - &amp;SamplingFeatureID",TEXT($A680,"0000"),
" {","SamplingFeatureUUID:  ",CHAR(34),INDEX(SamplingFeatures[Sampling Feature UUID],$A680),CHAR(34),
", SamplingFeatureTypeCV:  ",CHAR(34),INDEX(SamplingFeatures[Sampling Feature Type],$A680),CHAR(34),
", SamplingFeatureCode:  ",CHAR(34),INDEX(SamplingFeatures[Feature Code],$A680),CHAR(34),
", SamplingFeatureName:  ",CHAR(34),INDEX(SamplingFeatures[Feature Name],$A680),CHAR(34),
", SamplingFeatureDescription:  ",CHAR(34),INDEX(SamplingFeatures[Feature Description],$A680),CHAR(34),
", SamplingFeatureGeotypeCV:  ",CHAR(34),INDEX(SamplingFeatures[Feature Geo Type],$A680),CHAR(34),
", FeatureGeometry:  ",CHAR(34),INDEX(SamplingFeatures[Feature Geometry],$A680),CHAR(34),
", Elevation_m:  ",CHAR(34),INDEX(SamplingFeatures[Elevation_m],$A680),CHAR(34),
", ElevationDatumCV:  ",CHAR(34),ElevationDatum,CHAR(34),"}"))</f>
        <v>#REF!</v>
      </c>
      <c r="L680" t="e">
        <f>IF(INDEX(SamplingFeatures[Sampling Feature Type],$A680)&lt;&gt;"Site","",
CONCATENATE("  - &amp;SiteID",TEXT(SUMPRODUCT(--($L$3:$L679&lt;&gt;"")),"0000"),
" {","SamplingFeatureID:  *SamplingFeatureID",TEXT($A680,"0000"),
", SiteTypeCV:  ",CHAR(34),INDEX(Sites[Site Type],$A680),CHAR(34),
", Latitude:  ",INDEX(Sites[Latitude],$A680),
", Longitude:  ",INDEX(Sites[Longitude],$A680),
", SRSName:  ",CHAR(34),LatLonDatum,CHAR(34),"}"))</f>
        <v>#REF!</v>
      </c>
      <c r="M680" t="e">
        <f>IF(INDEX(SamplingFeatures[Sampling Feature Type],$A680)&lt;&gt;"Specimen","",
CONCATENATE("  - &amp;SpecimenID",TEXT(SUMPRODUCT(--($M$3:$M679&lt;&gt;"")),"0000"),
" {","SamplingFeatureID:  *SamplingFeatureID",TEXT($A680,"0000"),
", SpecimenTypeCV:  ",CHAR(34),INDEX(Specimens[Specimen Type],$A680),CHAR(34),
", SpecimenMediumCV:  ",INDEX(Specimens[Specimen Medium],$A680),
", IsFieldSpecimen:  ",CHAR(34),INDEX(Specimens[Is Field Specimen?],$A680),CHAR(34),"}"))</f>
        <v>#REF!</v>
      </c>
      <c r="N680" t="e">
        <f>IF(COUNTA(SpatialOffsets[])=0,"", IF(INDEX(SpatialOffsets[Spatial Offset Type],$A680)="","",
CONCATENATE("  - &amp;SpatialOffsetID",TEXT($A680,"0000"),
" {","SpatialOffsetTypeCV:  ",CHAR(34),INDEX(SpatialOffsets[Spatial Offset Type],$A680),CHAR(34),
", Offset1Value:  ",INDEX(SpatialOffsets[Offset 1 Value],$A680),
", Offset1UnitID:  ",CHAR(34),INDEX(SpatialOffsets[Offset 1 Unit],$A680),CHAR(34),
", Offset2Value:  ",INDEX(SpatialOffsets[Offset 2 Value],$A680),
", Offset2UnitID:  ",CHAR(34),INDEX(SpatialOffsets[Offset 2 Unit],$A680),CHAR(34),
", Offset3Value:  ",INDEX(SpatialOffsets[Offset 3 Value],$A680),
", Offset3UnitID:  ",CHAR(34),INDEX(SpatialOffsets[Offset 3 Unit],$A680),CHAR(34),,"}")))</f>
        <v>#REF!</v>
      </c>
      <c r="O680" t="e">
        <f>IF(COUNTA(RelatedFeatures[])=0,"", IF(INDEX(RelatedFeatures[First Sampling Feature Code],$A680)="","",
CONCATENATE("  - &amp;RelationID",TEXT($A680,"0000"),
" {","SamplingFeatureID:  *SamplingFeatureID",TEXT(MATCH(INDEX(RelatedFeatures[First Sampling Feature Code],$A680),SamplingFeatures[Feature Code],0),"0000"),
", RelationshipTypeCV:  ",CHAR(34),INDEX(RelatedFeatures[Relationship Type],$A680),CHAR(34),
", RelatedFeatureID: *SamplingFeatureID",TEXT(MATCH(INDEX(RelatedFeatures[Second Sampling Feature Code],$A680),SamplingFeatures[Feature Code],0),"0000"),
", SpatialOffsetID:  ",IF(INDEX(RelatedFeatures[Offset Number],$A680)="","",CONCATENATE("*SpatialOffsetID",TEXT(INDEX(RelatedFeatures[Offset Number],$A680),"0000"))),"}")))</f>
        <v>#REF!</v>
      </c>
      <c r="P680" t="e">
        <f>IF(INDEX(Methods[Method Type],$A680)="","",
CONCATENATE("  - &amp;MethodID",TEXT($A680,"0000"),
" {","MethodTypeCV:  ",CHAR(34),INDEX(Methods[Method Type],$A680),CHAR(34),
", MethodCode:  ",CHAR(34),INDEX(Methods[Method Code],$A680),CHAR(34),
", MethodName:  ",CHAR(34),INDEX(Methods[Method Name],$A680),CHAR(34),
", MethodDescription:  ",CHAR(34),INDEX(Methods[Method Description],$A680),CHAR(34),
", MethodLink:  ",CHAR(34),INDEX(Methods[Method Link],$A680),CHAR(34),
", OrganizationID: *OrganizationID",TEXT(MATCH(INDEX(Methods[Organization Name],$A680),Organizations[Organization Name],0),"0000"),"}"))</f>
        <v>#REF!</v>
      </c>
      <c r="Q680" t="e">
        <f>IF(INDEX(Variables[Variable Type],$A680)="","",
CONCATENATE("  - &amp;VariableID",TEXT($A680,"0000"),
" {","VariableTypeCV:  ",CHAR(34),INDEX(Variables[Variable Type],$A680),CHAR(34),
", VariableCode:  ",CHAR(34),INDEX(Variables[Variable Code],$A680),CHAR(34),
", VariableNameCV:  ",CHAR(34),INDEX(Variables[Variable Name],$A680),CHAR(34),
", VariableDefinition:  ",CHAR(34),INDEX(Variables[Variable Definition],$A680),CHAR(34),
", SpecciationCV:  ",CHAR(34),INDEX(Variables[Speciation],$A680),CHAR(34),
", NoDataValue:  ",CHAR(34),INDEX(Variables[No Data Value],$A680),CHAR(34),"}"))</f>
        <v>#REF!</v>
      </c>
    </row>
    <row r="681" spans="1:17" x14ac:dyDescent="0.25">
      <c r="A681">
        <v>678</v>
      </c>
      <c r="D681" t="e">
        <f>IF(INDEX(People[First Name],$A681)="","",
CONCATENATE("  - &amp;PersonID",TEXT($A681,"0000"),
" {","PersonFirstName:  ",CHAR(34),INDEX(People[First Name],$A681),CHAR(34),
", PersonMiddleName:  ",CHAR(34),INDEX(People[Middle Name],$A681),CHAR(34),
", PersonLastName:  ",CHAR(34),INDEX(People[Last Name],$A681),CHAR(34),"}"))</f>
        <v>#REF!</v>
      </c>
      <c r="E681" t="e">
        <f>IF(INDEX(Organizations[Organization Type '[CV']],$A681)="","",
CONCATENATE("  - &amp;OrganizationID",TEXT($A681,"0000"),
" {","OrganizationTypeCV:  ",CHAR(34),INDEX(Organizations[Organization Type '[CV']],$A681),CHAR(34),
", OrganizationCode:  ",CHAR(34),INDEX(Organizations[Organization Code],$A681),CHAR(34),
", OrganizationName:  ",CHAR(34),INDEX(Organizations[Organization Name],$A681),CHAR(34),
", OrganizationDescription:  ",CHAR(34),INDEX(Organizations[Organization Description],$A681),CHAR(34),
", OrganizationLink:  ",CHAR(34),INDEX(Organizations[Organization Link],$A681),CHAR(34),"}"))</f>
        <v>#REF!</v>
      </c>
      <c r="F681" t="e">
        <f>IF(INDEX(People[First Name],$A681)="","",
CONCATENATE("  - &amp;AffiliationID",TEXT($A681,"0000"),
" {PersonID: *PersonID",TEXT($A681,"0000"),
", OrganizationID: *OrganizationID",TEXT(MATCH(INDEX(People[Organization Name],$A681),Organizations[Organization Name],0),"0000"),
", IsPrimaryOrganizationContact: , AffiliationStartDate: , AffiliationEndDate: , PrimaryPhone: ",
", PrimaryEmail: ",CHAR(34),INDEX(People[Primary Email],$A681),CHAR(34),
", PrimaryAddress: ",CHAR(34),INDEX(People[Primary Address],$A681),CHAR(34),
", PersonLink: }"))</f>
        <v>#REF!</v>
      </c>
      <c r="H681" t="e">
        <f>IF(COUNTA(CitationInformation)=0,"",IF(INDEX(AuthorList[Author Name],$A681)="","",
CONCATENATE("  - &amp;AuthorListID",TEXT($A681,"0000"),
"  {CitationID: *CitationID0001",
", PersonID: *PersonID",TEXT(MATCH(INDEX(AuthorList[Author Name],$A681),People[Full Name],0),"0000"),
", AuthorOrder: ",INDEX(AuthorList[Author Number],$A681),"}")))</f>
        <v>#REF!</v>
      </c>
      <c r="K681" t="e">
        <f>IF(INDEX(SamplingFeatures[Feature Code],$A681)="","",
CONCATENATE("  - &amp;SamplingFeatureID",TEXT($A681,"0000"),
" {","SamplingFeatureUUID:  ",CHAR(34),INDEX(SamplingFeatures[Sampling Feature UUID],$A681),CHAR(34),
", SamplingFeatureTypeCV:  ",CHAR(34),INDEX(SamplingFeatures[Sampling Feature Type],$A681),CHAR(34),
", SamplingFeatureCode:  ",CHAR(34),INDEX(SamplingFeatures[Feature Code],$A681),CHAR(34),
", SamplingFeatureName:  ",CHAR(34),INDEX(SamplingFeatures[Feature Name],$A681),CHAR(34),
", SamplingFeatureDescription:  ",CHAR(34),INDEX(SamplingFeatures[Feature Description],$A681),CHAR(34),
", SamplingFeatureGeotypeCV:  ",CHAR(34),INDEX(SamplingFeatures[Feature Geo Type],$A681),CHAR(34),
", FeatureGeometry:  ",CHAR(34),INDEX(SamplingFeatures[Feature Geometry],$A681),CHAR(34),
", Elevation_m:  ",CHAR(34),INDEX(SamplingFeatures[Elevation_m],$A681),CHAR(34),
", ElevationDatumCV:  ",CHAR(34),ElevationDatum,CHAR(34),"}"))</f>
        <v>#REF!</v>
      </c>
      <c r="L681" t="e">
        <f>IF(INDEX(SamplingFeatures[Sampling Feature Type],$A681)&lt;&gt;"Site","",
CONCATENATE("  - &amp;SiteID",TEXT(SUMPRODUCT(--($L$3:$L680&lt;&gt;"")),"0000"),
" {","SamplingFeatureID:  *SamplingFeatureID",TEXT($A681,"0000"),
", SiteTypeCV:  ",CHAR(34),INDEX(Sites[Site Type],$A681),CHAR(34),
", Latitude:  ",INDEX(Sites[Latitude],$A681),
", Longitude:  ",INDEX(Sites[Longitude],$A681),
", SRSName:  ",CHAR(34),LatLonDatum,CHAR(34),"}"))</f>
        <v>#REF!</v>
      </c>
      <c r="M681" t="e">
        <f>IF(INDEX(SamplingFeatures[Sampling Feature Type],$A681)&lt;&gt;"Specimen","",
CONCATENATE("  - &amp;SpecimenID",TEXT(SUMPRODUCT(--($M$3:$M680&lt;&gt;"")),"0000"),
" {","SamplingFeatureID:  *SamplingFeatureID",TEXT($A681,"0000"),
", SpecimenTypeCV:  ",CHAR(34),INDEX(Specimens[Specimen Type],$A681),CHAR(34),
", SpecimenMediumCV:  ",INDEX(Specimens[Specimen Medium],$A681),
", IsFieldSpecimen:  ",CHAR(34),INDEX(Specimens[Is Field Specimen?],$A681),CHAR(34),"}"))</f>
        <v>#REF!</v>
      </c>
      <c r="N681" t="e">
        <f>IF(COUNTA(SpatialOffsets[])=0,"", IF(INDEX(SpatialOffsets[Spatial Offset Type],$A681)="","",
CONCATENATE("  - &amp;SpatialOffsetID",TEXT($A681,"0000"),
" {","SpatialOffsetTypeCV:  ",CHAR(34),INDEX(SpatialOffsets[Spatial Offset Type],$A681),CHAR(34),
", Offset1Value:  ",INDEX(SpatialOffsets[Offset 1 Value],$A681),
", Offset1UnitID:  ",CHAR(34),INDEX(SpatialOffsets[Offset 1 Unit],$A681),CHAR(34),
", Offset2Value:  ",INDEX(SpatialOffsets[Offset 2 Value],$A681),
", Offset2UnitID:  ",CHAR(34),INDEX(SpatialOffsets[Offset 2 Unit],$A681),CHAR(34),
", Offset3Value:  ",INDEX(SpatialOffsets[Offset 3 Value],$A681),
", Offset3UnitID:  ",CHAR(34),INDEX(SpatialOffsets[Offset 3 Unit],$A681),CHAR(34),,"}")))</f>
        <v>#REF!</v>
      </c>
      <c r="O681" t="e">
        <f>IF(COUNTA(RelatedFeatures[])=0,"", IF(INDEX(RelatedFeatures[First Sampling Feature Code],$A681)="","",
CONCATENATE("  - &amp;RelationID",TEXT($A681,"0000"),
" {","SamplingFeatureID:  *SamplingFeatureID",TEXT(MATCH(INDEX(RelatedFeatures[First Sampling Feature Code],$A681),SamplingFeatures[Feature Code],0),"0000"),
", RelationshipTypeCV:  ",CHAR(34),INDEX(RelatedFeatures[Relationship Type],$A681),CHAR(34),
", RelatedFeatureID: *SamplingFeatureID",TEXT(MATCH(INDEX(RelatedFeatures[Second Sampling Feature Code],$A681),SamplingFeatures[Feature Code],0),"0000"),
", SpatialOffsetID:  ",IF(INDEX(RelatedFeatures[Offset Number],$A681)="","",CONCATENATE("*SpatialOffsetID",TEXT(INDEX(RelatedFeatures[Offset Number],$A681),"0000"))),"}")))</f>
        <v>#REF!</v>
      </c>
      <c r="P681" t="e">
        <f>IF(INDEX(Methods[Method Type],$A681)="","",
CONCATENATE("  - &amp;MethodID",TEXT($A681,"0000"),
" {","MethodTypeCV:  ",CHAR(34),INDEX(Methods[Method Type],$A681),CHAR(34),
", MethodCode:  ",CHAR(34),INDEX(Methods[Method Code],$A681),CHAR(34),
", MethodName:  ",CHAR(34),INDEX(Methods[Method Name],$A681),CHAR(34),
", MethodDescription:  ",CHAR(34),INDEX(Methods[Method Description],$A681),CHAR(34),
", MethodLink:  ",CHAR(34),INDEX(Methods[Method Link],$A681),CHAR(34),
", OrganizationID: *OrganizationID",TEXT(MATCH(INDEX(Methods[Organization Name],$A681),Organizations[Organization Name],0),"0000"),"}"))</f>
        <v>#REF!</v>
      </c>
      <c r="Q681" t="e">
        <f>IF(INDEX(Variables[Variable Type],$A681)="","",
CONCATENATE("  - &amp;VariableID",TEXT($A681,"0000"),
" {","VariableTypeCV:  ",CHAR(34),INDEX(Variables[Variable Type],$A681),CHAR(34),
", VariableCode:  ",CHAR(34),INDEX(Variables[Variable Code],$A681),CHAR(34),
", VariableNameCV:  ",CHAR(34),INDEX(Variables[Variable Name],$A681),CHAR(34),
", VariableDefinition:  ",CHAR(34),INDEX(Variables[Variable Definition],$A681),CHAR(34),
", SpecciationCV:  ",CHAR(34),INDEX(Variables[Speciation],$A681),CHAR(34),
", NoDataValue:  ",CHAR(34),INDEX(Variables[No Data Value],$A681),CHAR(34),"}"))</f>
        <v>#REF!</v>
      </c>
    </row>
    <row r="682" spans="1:17" x14ac:dyDescent="0.25">
      <c r="A682">
        <v>679</v>
      </c>
      <c r="D682" t="e">
        <f>IF(INDEX(People[First Name],$A682)="","",
CONCATENATE("  - &amp;PersonID",TEXT($A682,"0000"),
" {","PersonFirstName:  ",CHAR(34),INDEX(People[First Name],$A682),CHAR(34),
", PersonMiddleName:  ",CHAR(34),INDEX(People[Middle Name],$A682),CHAR(34),
", PersonLastName:  ",CHAR(34),INDEX(People[Last Name],$A682),CHAR(34),"}"))</f>
        <v>#REF!</v>
      </c>
      <c r="E682" t="e">
        <f>IF(INDEX(Organizations[Organization Type '[CV']],$A682)="","",
CONCATENATE("  - &amp;OrganizationID",TEXT($A682,"0000"),
" {","OrganizationTypeCV:  ",CHAR(34),INDEX(Organizations[Organization Type '[CV']],$A682),CHAR(34),
", OrganizationCode:  ",CHAR(34),INDEX(Organizations[Organization Code],$A682),CHAR(34),
", OrganizationName:  ",CHAR(34),INDEX(Organizations[Organization Name],$A682),CHAR(34),
", OrganizationDescription:  ",CHAR(34),INDEX(Organizations[Organization Description],$A682),CHAR(34),
", OrganizationLink:  ",CHAR(34),INDEX(Organizations[Organization Link],$A682),CHAR(34),"}"))</f>
        <v>#REF!</v>
      </c>
      <c r="F682" t="e">
        <f>IF(INDEX(People[First Name],$A682)="","",
CONCATENATE("  - &amp;AffiliationID",TEXT($A682,"0000"),
" {PersonID: *PersonID",TEXT($A682,"0000"),
", OrganizationID: *OrganizationID",TEXT(MATCH(INDEX(People[Organization Name],$A682),Organizations[Organization Name],0),"0000"),
", IsPrimaryOrganizationContact: , AffiliationStartDate: , AffiliationEndDate: , PrimaryPhone: ",
", PrimaryEmail: ",CHAR(34),INDEX(People[Primary Email],$A682),CHAR(34),
", PrimaryAddress: ",CHAR(34),INDEX(People[Primary Address],$A682),CHAR(34),
", PersonLink: }"))</f>
        <v>#REF!</v>
      </c>
      <c r="H682" t="e">
        <f>IF(COUNTA(CitationInformation)=0,"",IF(INDEX(AuthorList[Author Name],$A682)="","",
CONCATENATE("  - &amp;AuthorListID",TEXT($A682,"0000"),
"  {CitationID: *CitationID0001",
", PersonID: *PersonID",TEXT(MATCH(INDEX(AuthorList[Author Name],$A682),People[Full Name],0),"0000"),
", AuthorOrder: ",INDEX(AuthorList[Author Number],$A682),"}")))</f>
        <v>#REF!</v>
      </c>
      <c r="K682" t="e">
        <f>IF(INDEX(SamplingFeatures[Feature Code],$A682)="","",
CONCATENATE("  - &amp;SamplingFeatureID",TEXT($A682,"0000"),
" {","SamplingFeatureUUID:  ",CHAR(34),INDEX(SamplingFeatures[Sampling Feature UUID],$A682),CHAR(34),
", SamplingFeatureTypeCV:  ",CHAR(34),INDEX(SamplingFeatures[Sampling Feature Type],$A682),CHAR(34),
", SamplingFeatureCode:  ",CHAR(34),INDEX(SamplingFeatures[Feature Code],$A682),CHAR(34),
", SamplingFeatureName:  ",CHAR(34),INDEX(SamplingFeatures[Feature Name],$A682),CHAR(34),
", SamplingFeatureDescription:  ",CHAR(34),INDEX(SamplingFeatures[Feature Description],$A682),CHAR(34),
", SamplingFeatureGeotypeCV:  ",CHAR(34),INDEX(SamplingFeatures[Feature Geo Type],$A682),CHAR(34),
", FeatureGeometry:  ",CHAR(34),INDEX(SamplingFeatures[Feature Geometry],$A682),CHAR(34),
", Elevation_m:  ",CHAR(34),INDEX(SamplingFeatures[Elevation_m],$A682),CHAR(34),
", ElevationDatumCV:  ",CHAR(34),ElevationDatum,CHAR(34),"}"))</f>
        <v>#REF!</v>
      </c>
      <c r="L682" t="e">
        <f>IF(INDEX(SamplingFeatures[Sampling Feature Type],$A682)&lt;&gt;"Site","",
CONCATENATE("  - &amp;SiteID",TEXT(SUMPRODUCT(--($L$3:$L681&lt;&gt;"")),"0000"),
" {","SamplingFeatureID:  *SamplingFeatureID",TEXT($A682,"0000"),
", SiteTypeCV:  ",CHAR(34),INDEX(Sites[Site Type],$A682),CHAR(34),
", Latitude:  ",INDEX(Sites[Latitude],$A682),
", Longitude:  ",INDEX(Sites[Longitude],$A682),
", SRSName:  ",CHAR(34),LatLonDatum,CHAR(34),"}"))</f>
        <v>#REF!</v>
      </c>
      <c r="M682" t="e">
        <f>IF(INDEX(SamplingFeatures[Sampling Feature Type],$A682)&lt;&gt;"Specimen","",
CONCATENATE("  - &amp;SpecimenID",TEXT(SUMPRODUCT(--($M$3:$M681&lt;&gt;"")),"0000"),
" {","SamplingFeatureID:  *SamplingFeatureID",TEXT($A682,"0000"),
", SpecimenTypeCV:  ",CHAR(34),INDEX(Specimens[Specimen Type],$A682),CHAR(34),
", SpecimenMediumCV:  ",INDEX(Specimens[Specimen Medium],$A682),
", IsFieldSpecimen:  ",CHAR(34),INDEX(Specimens[Is Field Specimen?],$A682),CHAR(34),"}"))</f>
        <v>#REF!</v>
      </c>
      <c r="N682" t="e">
        <f>IF(COUNTA(SpatialOffsets[])=0,"", IF(INDEX(SpatialOffsets[Spatial Offset Type],$A682)="","",
CONCATENATE("  - &amp;SpatialOffsetID",TEXT($A682,"0000"),
" {","SpatialOffsetTypeCV:  ",CHAR(34),INDEX(SpatialOffsets[Spatial Offset Type],$A682),CHAR(34),
", Offset1Value:  ",INDEX(SpatialOffsets[Offset 1 Value],$A682),
", Offset1UnitID:  ",CHAR(34),INDEX(SpatialOffsets[Offset 1 Unit],$A682),CHAR(34),
", Offset2Value:  ",INDEX(SpatialOffsets[Offset 2 Value],$A682),
", Offset2UnitID:  ",CHAR(34),INDEX(SpatialOffsets[Offset 2 Unit],$A682),CHAR(34),
", Offset3Value:  ",INDEX(SpatialOffsets[Offset 3 Value],$A682),
", Offset3UnitID:  ",CHAR(34),INDEX(SpatialOffsets[Offset 3 Unit],$A682),CHAR(34),,"}")))</f>
        <v>#REF!</v>
      </c>
      <c r="O682" t="e">
        <f>IF(COUNTA(RelatedFeatures[])=0,"", IF(INDEX(RelatedFeatures[First Sampling Feature Code],$A682)="","",
CONCATENATE("  - &amp;RelationID",TEXT($A682,"0000"),
" {","SamplingFeatureID:  *SamplingFeatureID",TEXT(MATCH(INDEX(RelatedFeatures[First Sampling Feature Code],$A682),SamplingFeatures[Feature Code],0),"0000"),
", RelationshipTypeCV:  ",CHAR(34),INDEX(RelatedFeatures[Relationship Type],$A682),CHAR(34),
", RelatedFeatureID: *SamplingFeatureID",TEXT(MATCH(INDEX(RelatedFeatures[Second Sampling Feature Code],$A682),SamplingFeatures[Feature Code],0),"0000"),
", SpatialOffsetID:  ",IF(INDEX(RelatedFeatures[Offset Number],$A682)="","",CONCATENATE("*SpatialOffsetID",TEXT(INDEX(RelatedFeatures[Offset Number],$A682),"0000"))),"}")))</f>
        <v>#REF!</v>
      </c>
      <c r="P682" t="e">
        <f>IF(INDEX(Methods[Method Type],$A682)="","",
CONCATENATE("  - &amp;MethodID",TEXT($A682,"0000"),
" {","MethodTypeCV:  ",CHAR(34),INDEX(Methods[Method Type],$A682),CHAR(34),
", MethodCode:  ",CHAR(34),INDEX(Methods[Method Code],$A682),CHAR(34),
", MethodName:  ",CHAR(34),INDEX(Methods[Method Name],$A682),CHAR(34),
", MethodDescription:  ",CHAR(34),INDEX(Methods[Method Description],$A682),CHAR(34),
", MethodLink:  ",CHAR(34),INDEX(Methods[Method Link],$A682),CHAR(34),
", OrganizationID: *OrganizationID",TEXT(MATCH(INDEX(Methods[Organization Name],$A682),Organizations[Organization Name],0),"0000"),"}"))</f>
        <v>#REF!</v>
      </c>
      <c r="Q682" t="e">
        <f>IF(INDEX(Variables[Variable Type],$A682)="","",
CONCATENATE("  - &amp;VariableID",TEXT($A682,"0000"),
" {","VariableTypeCV:  ",CHAR(34),INDEX(Variables[Variable Type],$A682),CHAR(34),
", VariableCode:  ",CHAR(34),INDEX(Variables[Variable Code],$A682),CHAR(34),
", VariableNameCV:  ",CHAR(34),INDEX(Variables[Variable Name],$A682),CHAR(34),
", VariableDefinition:  ",CHAR(34),INDEX(Variables[Variable Definition],$A682),CHAR(34),
", SpecciationCV:  ",CHAR(34),INDEX(Variables[Speciation],$A682),CHAR(34),
", NoDataValue:  ",CHAR(34),INDEX(Variables[No Data Value],$A682),CHAR(34),"}"))</f>
        <v>#REF!</v>
      </c>
    </row>
    <row r="683" spans="1:17" x14ac:dyDescent="0.25">
      <c r="A683">
        <v>680</v>
      </c>
      <c r="D683" t="e">
        <f>IF(INDEX(People[First Name],$A683)="","",
CONCATENATE("  - &amp;PersonID",TEXT($A683,"0000"),
" {","PersonFirstName:  ",CHAR(34),INDEX(People[First Name],$A683),CHAR(34),
", PersonMiddleName:  ",CHAR(34),INDEX(People[Middle Name],$A683),CHAR(34),
", PersonLastName:  ",CHAR(34),INDEX(People[Last Name],$A683),CHAR(34),"}"))</f>
        <v>#REF!</v>
      </c>
      <c r="E683" t="e">
        <f>IF(INDEX(Organizations[Organization Type '[CV']],$A683)="","",
CONCATENATE("  - &amp;OrganizationID",TEXT($A683,"0000"),
" {","OrganizationTypeCV:  ",CHAR(34),INDEX(Organizations[Organization Type '[CV']],$A683),CHAR(34),
", OrganizationCode:  ",CHAR(34),INDEX(Organizations[Organization Code],$A683),CHAR(34),
", OrganizationName:  ",CHAR(34),INDEX(Organizations[Organization Name],$A683),CHAR(34),
", OrganizationDescription:  ",CHAR(34),INDEX(Organizations[Organization Description],$A683),CHAR(34),
", OrganizationLink:  ",CHAR(34),INDEX(Organizations[Organization Link],$A683),CHAR(34),"}"))</f>
        <v>#REF!</v>
      </c>
      <c r="F683" t="e">
        <f>IF(INDEX(People[First Name],$A683)="","",
CONCATENATE("  - &amp;AffiliationID",TEXT($A683,"0000"),
" {PersonID: *PersonID",TEXT($A683,"0000"),
", OrganizationID: *OrganizationID",TEXT(MATCH(INDEX(People[Organization Name],$A683),Organizations[Organization Name],0),"0000"),
", IsPrimaryOrganizationContact: , AffiliationStartDate: , AffiliationEndDate: , PrimaryPhone: ",
", PrimaryEmail: ",CHAR(34),INDEX(People[Primary Email],$A683),CHAR(34),
", PrimaryAddress: ",CHAR(34),INDEX(People[Primary Address],$A683),CHAR(34),
", PersonLink: }"))</f>
        <v>#REF!</v>
      </c>
      <c r="H683" t="e">
        <f>IF(COUNTA(CitationInformation)=0,"",IF(INDEX(AuthorList[Author Name],$A683)="","",
CONCATENATE("  - &amp;AuthorListID",TEXT($A683,"0000"),
"  {CitationID: *CitationID0001",
", PersonID: *PersonID",TEXT(MATCH(INDEX(AuthorList[Author Name],$A683),People[Full Name],0),"0000"),
", AuthorOrder: ",INDEX(AuthorList[Author Number],$A683),"}")))</f>
        <v>#REF!</v>
      </c>
      <c r="K683" t="e">
        <f>IF(INDEX(SamplingFeatures[Feature Code],$A683)="","",
CONCATENATE("  - &amp;SamplingFeatureID",TEXT($A683,"0000"),
" {","SamplingFeatureUUID:  ",CHAR(34),INDEX(SamplingFeatures[Sampling Feature UUID],$A683),CHAR(34),
", SamplingFeatureTypeCV:  ",CHAR(34),INDEX(SamplingFeatures[Sampling Feature Type],$A683),CHAR(34),
", SamplingFeatureCode:  ",CHAR(34),INDEX(SamplingFeatures[Feature Code],$A683),CHAR(34),
", SamplingFeatureName:  ",CHAR(34),INDEX(SamplingFeatures[Feature Name],$A683),CHAR(34),
", SamplingFeatureDescription:  ",CHAR(34),INDEX(SamplingFeatures[Feature Description],$A683),CHAR(34),
", SamplingFeatureGeotypeCV:  ",CHAR(34),INDEX(SamplingFeatures[Feature Geo Type],$A683),CHAR(34),
", FeatureGeometry:  ",CHAR(34),INDEX(SamplingFeatures[Feature Geometry],$A683),CHAR(34),
", Elevation_m:  ",CHAR(34),INDEX(SamplingFeatures[Elevation_m],$A683),CHAR(34),
", ElevationDatumCV:  ",CHAR(34),ElevationDatum,CHAR(34),"}"))</f>
        <v>#REF!</v>
      </c>
      <c r="L683" t="e">
        <f>IF(INDEX(SamplingFeatures[Sampling Feature Type],$A683)&lt;&gt;"Site","",
CONCATENATE("  - &amp;SiteID",TEXT(SUMPRODUCT(--($L$3:$L682&lt;&gt;"")),"0000"),
" {","SamplingFeatureID:  *SamplingFeatureID",TEXT($A683,"0000"),
", SiteTypeCV:  ",CHAR(34),INDEX(Sites[Site Type],$A683),CHAR(34),
", Latitude:  ",INDEX(Sites[Latitude],$A683),
", Longitude:  ",INDEX(Sites[Longitude],$A683),
", SRSName:  ",CHAR(34),LatLonDatum,CHAR(34),"}"))</f>
        <v>#REF!</v>
      </c>
      <c r="M683" t="e">
        <f>IF(INDEX(SamplingFeatures[Sampling Feature Type],$A683)&lt;&gt;"Specimen","",
CONCATENATE("  - &amp;SpecimenID",TEXT(SUMPRODUCT(--($M$3:$M682&lt;&gt;"")),"0000"),
" {","SamplingFeatureID:  *SamplingFeatureID",TEXT($A683,"0000"),
", SpecimenTypeCV:  ",CHAR(34),INDEX(Specimens[Specimen Type],$A683),CHAR(34),
", SpecimenMediumCV:  ",INDEX(Specimens[Specimen Medium],$A683),
", IsFieldSpecimen:  ",CHAR(34),INDEX(Specimens[Is Field Specimen?],$A683),CHAR(34),"}"))</f>
        <v>#REF!</v>
      </c>
      <c r="N683" t="e">
        <f>IF(COUNTA(SpatialOffsets[])=0,"", IF(INDEX(SpatialOffsets[Spatial Offset Type],$A683)="","",
CONCATENATE("  - &amp;SpatialOffsetID",TEXT($A683,"0000"),
" {","SpatialOffsetTypeCV:  ",CHAR(34),INDEX(SpatialOffsets[Spatial Offset Type],$A683),CHAR(34),
", Offset1Value:  ",INDEX(SpatialOffsets[Offset 1 Value],$A683),
", Offset1UnitID:  ",CHAR(34),INDEX(SpatialOffsets[Offset 1 Unit],$A683),CHAR(34),
", Offset2Value:  ",INDEX(SpatialOffsets[Offset 2 Value],$A683),
", Offset2UnitID:  ",CHAR(34),INDEX(SpatialOffsets[Offset 2 Unit],$A683),CHAR(34),
", Offset3Value:  ",INDEX(SpatialOffsets[Offset 3 Value],$A683),
", Offset3UnitID:  ",CHAR(34),INDEX(SpatialOffsets[Offset 3 Unit],$A683),CHAR(34),,"}")))</f>
        <v>#REF!</v>
      </c>
      <c r="O683" t="e">
        <f>IF(COUNTA(RelatedFeatures[])=0,"", IF(INDEX(RelatedFeatures[First Sampling Feature Code],$A683)="","",
CONCATENATE("  - &amp;RelationID",TEXT($A683,"0000"),
" {","SamplingFeatureID:  *SamplingFeatureID",TEXT(MATCH(INDEX(RelatedFeatures[First Sampling Feature Code],$A683),SamplingFeatures[Feature Code],0),"0000"),
", RelationshipTypeCV:  ",CHAR(34),INDEX(RelatedFeatures[Relationship Type],$A683),CHAR(34),
", RelatedFeatureID: *SamplingFeatureID",TEXT(MATCH(INDEX(RelatedFeatures[Second Sampling Feature Code],$A683),SamplingFeatures[Feature Code],0),"0000"),
", SpatialOffsetID:  ",IF(INDEX(RelatedFeatures[Offset Number],$A683)="","",CONCATENATE("*SpatialOffsetID",TEXT(INDEX(RelatedFeatures[Offset Number],$A683),"0000"))),"}")))</f>
        <v>#REF!</v>
      </c>
      <c r="P683" t="e">
        <f>IF(INDEX(Methods[Method Type],$A683)="","",
CONCATENATE("  - &amp;MethodID",TEXT($A683,"0000"),
" {","MethodTypeCV:  ",CHAR(34),INDEX(Methods[Method Type],$A683),CHAR(34),
", MethodCode:  ",CHAR(34),INDEX(Methods[Method Code],$A683),CHAR(34),
", MethodName:  ",CHAR(34),INDEX(Methods[Method Name],$A683),CHAR(34),
", MethodDescription:  ",CHAR(34),INDEX(Methods[Method Description],$A683),CHAR(34),
", MethodLink:  ",CHAR(34),INDEX(Methods[Method Link],$A683),CHAR(34),
", OrganizationID: *OrganizationID",TEXT(MATCH(INDEX(Methods[Organization Name],$A683),Organizations[Organization Name],0),"0000"),"}"))</f>
        <v>#REF!</v>
      </c>
      <c r="Q683" t="e">
        <f>IF(INDEX(Variables[Variable Type],$A683)="","",
CONCATENATE("  - &amp;VariableID",TEXT($A683,"0000"),
" {","VariableTypeCV:  ",CHAR(34),INDEX(Variables[Variable Type],$A683),CHAR(34),
", VariableCode:  ",CHAR(34),INDEX(Variables[Variable Code],$A683),CHAR(34),
", VariableNameCV:  ",CHAR(34),INDEX(Variables[Variable Name],$A683),CHAR(34),
", VariableDefinition:  ",CHAR(34),INDEX(Variables[Variable Definition],$A683),CHAR(34),
", SpecciationCV:  ",CHAR(34),INDEX(Variables[Speciation],$A683),CHAR(34),
", NoDataValue:  ",CHAR(34),INDEX(Variables[No Data Value],$A683),CHAR(34),"}"))</f>
        <v>#REF!</v>
      </c>
    </row>
    <row r="684" spans="1:17" x14ac:dyDescent="0.25">
      <c r="A684">
        <v>681</v>
      </c>
      <c r="D684" t="e">
        <f>IF(INDEX(People[First Name],$A684)="","",
CONCATENATE("  - &amp;PersonID",TEXT($A684,"0000"),
" {","PersonFirstName:  ",CHAR(34),INDEX(People[First Name],$A684),CHAR(34),
", PersonMiddleName:  ",CHAR(34),INDEX(People[Middle Name],$A684),CHAR(34),
", PersonLastName:  ",CHAR(34),INDEX(People[Last Name],$A684),CHAR(34),"}"))</f>
        <v>#REF!</v>
      </c>
      <c r="E684" t="e">
        <f>IF(INDEX(Organizations[Organization Type '[CV']],$A684)="","",
CONCATENATE("  - &amp;OrganizationID",TEXT($A684,"0000"),
" {","OrganizationTypeCV:  ",CHAR(34),INDEX(Organizations[Organization Type '[CV']],$A684),CHAR(34),
", OrganizationCode:  ",CHAR(34),INDEX(Organizations[Organization Code],$A684),CHAR(34),
", OrganizationName:  ",CHAR(34),INDEX(Organizations[Organization Name],$A684),CHAR(34),
", OrganizationDescription:  ",CHAR(34),INDEX(Organizations[Organization Description],$A684),CHAR(34),
", OrganizationLink:  ",CHAR(34),INDEX(Organizations[Organization Link],$A684),CHAR(34),"}"))</f>
        <v>#REF!</v>
      </c>
      <c r="F684" t="e">
        <f>IF(INDEX(People[First Name],$A684)="","",
CONCATENATE("  - &amp;AffiliationID",TEXT($A684,"0000"),
" {PersonID: *PersonID",TEXT($A684,"0000"),
", OrganizationID: *OrganizationID",TEXT(MATCH(INDEX(People[Organization Name],$A684),Organizations[Organization Name],0),"0000"),
", IsPrimaryOrganizationContact: , AffiliationStartDate: , AffiliationEndDate: , PrimaryPhone: ",
", PrimaryEmail: ",CHAR(34),INDEX(People[Primary Email],$A684),CHAR(34),
", PrimaryAddress: ",CHAR(34),INDEX(People[Primary Address],$A684),CHAR(34),
", PersonLink: }"))</f>
        <v>#REF!</v>
      </c>
      <c r="H684" t="e">
        <f>IF(COUNTA(CitationInformation)=0,"",IF(INDEX(AuthorList[Author Name],$A684)="","",
CONCATENATE("  - &amp;AuthorListID",TEXT($A684,"0000"),
"  {CitationID: *CitationID0001",
", PersonID: *PersonID",TEXT(MATCH(INDEX(AuthorList[Author Name],$A684),People[Full Name],0),"0000"),
", AuthorOrder: ",INDEX(AuthorList[Author Number],$A684),"}")))</f>
        <v>#REF!</v>
      </c>
      <c r="K684" t="e">
        <f>IF(INDEX(SamplingFeatures[Feature Code],$A684)="","",
CONCATENATE("  - &amp;SamplingFeatureID",TEXT($A684,"0000"),
" {","SamplingFeatureUUID:  ",CHAR(34),INDEX(SamplingFeatures[Sampling Feature UUID],$A684),CHAR(34),
", SamplingFeatureTypeCV:  ",CHAR(34),INDEX(SamplingFeatures[Sampling Feature Type],$A684),CHAR(34),
", SamplingFeatureCode:  ",CHAR(34),INDEX(SamplingFeatures[Feature Code],$A684),CHAR(34),
", SamplingFeatureName:  ",CHAR(34),INDEX(SamplingFeatures[Feature Name],$A684),CHAR(34),
", SamplingFeatureDescription:  ",CHAR(34),INDEX(SamplingFeatures[Feature Description],$A684),CHAR(34),
", SamplingFeatureGeotypeCV:  ",CHAR(34),INDEX(SamplingFeatures[Feature Geo Type],$A684),CHAR(34),
", FeatureGeometry:  ",CHAR(34),INDEX(SamplingFeatures[Feature Geometry],$A684),CHAR(34),
", Elevation_m:  ",CHAR(34),INDEX(SamplingFeatures[Elevation_m],$A684),CHAR(34),
", ElevationDatumCV:  ",CHAR(34),ElevationDatum,CHAR(34),"}"))</f>
        <v>#REF!</v>
      </c>
      <c r="L684" t="e">
        <f>IF(INDEX(SamplingFeatures[Sampling Feature Type],$A684)&lt;&gt;"Site","",
CONCATENATE("  - &amp;SiteID",TEXT(SUMPRODUCT(--($L$3:$L683&lt;&gt;"")),"0000"),
" {","SamplingFeatureID:  *SamplingFeatureID",TEXT($A684,"0000"),
", SiteTypeCV:  ",CHAR(34),INDEX(Sites[Site Type],$A684),CHAR(34),
", Latitude:  ",INDEX(Sites[Latitude],$A684),
", Longitude:  ",INDEX(Sites[Longitude],$A684),
", SRSName:  ",CHAR(34),LatLonDatum,CHAR(34),"}"))</f>
        <v>#REF!</v>
      </c>
      <c r="M684" t="e">
        <f>IF(INDEX(SamplingFeatures[Sampling Feature Type],$A684)&lt;&gt;"Specimen","",
CONCATENATE("  - &amp;SpecimenID",TEXT(SUMPRODUCT(--($M$3:$M683&lt;&gt;"")),"0000"),
" {","SamplingFeatureID:  *SamplingFeatureID",TEXT($A684,"0000"),
", SpecimenTypeCV:  ",CHAR(34),INDEX(Specimens[Specimen Type],$A684),CHAR(34),
", SpecimenMediumCV:  ",INDEX(Specimens[Specimen Medium],$A684),
", IsFieldSpecimen:  ",CHAR(34),INDEX(Specimens[Is Field Specimen?],$A684),CHAR(34),"}"))</f>
        <v>#REF!</v>
      </c>
      <c r="N684" t="e">
        <f>IF(COUNTA(SpatialOffsets[])=0,"", IF(INDEX(SpatialOffsets[Spatial Offset Type],$A684)="","",
CONCATENATE("  - &amp;SpatialOffsetID",TEXT($A684,"0000"),
" {","SpatialOffsetTypeCV:  ",CHAR(34),INDEX(SpatialOffsets[Spatial Offset Type],$A684),CHAR(34),
", Offset1Value:  ",INDEX(SpatialOffsets[Offset 1 Value],$A684),
", Offset1UnitID:  ",CHAR(34),INDEX(SpatialOffsets[Offset 1 Unit],$A684),CHAR(34),
", Offset2Value:  ",INDEX(SpatialOffsets[Offset 2 Value],$A684),
", Offset2UnitID:  ",CHAR(34),INDEX(SpatialOffsets[Offset 2 Unit],$A684),CHAR(34),
", Offset3Value:  ",INDEX(SpatialOffsets[Offset 3 Value],$A684),
", Offset3UnitID:  ",CHAR(34),INDEX(SpatialOffsets[Offset 3 Unit],$A684),CHAR(34),,"}")))</f>
        <v>#REF!</v>
      </c>
      <c r="O684" t="e">
        <f>IF(COUNTA(RelatedFeatures[])=0,"", IF(INDEX(RelatedFeatures[First Sampling Feature Code],$A684)="","",
CONCATENATE("  - &amp;RelationID",TEXT($A684,"0000"),
" {","SamplingFeatureID:  *SamplingFeatureID",TEXT(MATCH(INDEX(RelatedFeatures[First Sampling Feature Code],$A684),SamplingFeatures[Feature Code],0),"0000"),
", RelationshipTypeCV:  ",CHAR(34),INDEX(RelatedFeatures[Relationship Type],$A684),CHAR(34),
", RelatedFeatureID: *SamplingFeatureID",TEXT(MATCH(INDEX(RelatedFeatures[Second Sampling Feature Code],$A684),SamplingFeatures[Feature Code],0),"0000"),
", SpatialOffsetID:  ",IF(INDEX(RelatedFeatures[Offset Number],$A684)="","",CONCATENATE("*SpatialOffsetID",TEXT(INDEX(RelatedFeatures[Offset Number],$A684),"0000"))),"}")))</f>
        <v>#REF!</v>
      </c>
      <c r="P684" t="e">
        <f>IF(INDEX(Methods[Method Type],$A684)="","",
CONCATENATE("  - &amp;MethodID",TEXT($A684,"0000"),
" {","MethodTypeCV:  ",CHAR(34),INDEX(Methods[Method Type],$A684),CHAR(34),
", MethodCode:  ",CHAR(34),INDEX(Methods[Method Code],$A684),CHAR(34),
", MethodName:  ",CHAR(34),INDEX(Methods[Method Name],$A684),CHAR(34),
", MethodDescription:  ",CHAR(34),INDEX(Methods[Method Description],$A684),CHAR(34),
", MethodLink:  ",CHAR(34),INDEX(Methods[Method Link],$A684),CHAR(34),
", OrganizationID: *OrganizationID",TEXT(MATCH(INDEX(Methods[Organization Name],$A684),Organizations[Organization Name],0),"0000"),"}"))</f>
        <v>#REF!</v>
      </c>
      <c r="Q684" t="e">
        <f>IF(INDEX(Variables[Variable Type],$A684)="","",
CONCATENATE("  - &amp;VariableID",TEXT($A684,"0000"),
" {","VariableTypeCV:  ",CHAR(34),INDEX(Variables[Variable Type],$A684),CHAR(34),
", VariableCode:  ",CHAR(34),INDEX(Variables[Variable Code],$A684),CHAR(34),
", VariableNameCV:  ",CHAR(34),INDEX(Variables[Variable Name],$A684),CHAR(34),
", VariableDefinition:  ",CHAR(34),INDEX(Variables[Variable Definition],$A684),CHAR(34),
", SpecciationCV:  ",CHAR(34),INDEX(Variables[Speciation],$A684),CHAR(34),
", NoDataValue:  ",CHAR(34),INDEX(Variables[No Data Value],$A684),CHAR(34),"}"))</f>
        <v>#REF!</v>
      </c>
    </row>
    <row r="685" spans="1:17" x14ac:dyDescent="0.25">
      <c r="A685">
        <v>682</v>
      </c>
      <c r="D685" t="e">
        <f>IF(INDEX(People[First Name],$A685)="","",
CONCATENATE("  - &amp;PersonID",TEXT($A685,"0000"),
" {","PersonFirstName:  ",CHAR(34),INDEX(People[First Name],$A685),CHAR(34),
", PersonMiddleName:  ",CHAR(34),INDEX(People[Middle Name],$A685),CHAR(34),
", PersonLastName:  ",CHAR(34),INDEX(People[Last Name],$A685),CHAR(34),"}"))</f>
        <v>#REF!</v>
      </c>
      <c r="E685" t="e">
        <f>IF(INDEX(Organizations[Organization Type '[CV']],$A685)="","",
CONCATENATE("  - &amp;OrganizationID",TEXT($A685,"0000"),
" {","OrganizationTypeCV:  ",CHAR(34),INDEX(Organizations[Organization Type '[CV']],$A685),CHAR(34),
", OrganizationCode:  ",CHAR(34),INDEX(Organizations[Organization Code],$A685),CHAR(34),
", OrganizationName:  ",CHAR(34),INDEX(Organizations[Organization Name],$A685),CHAR(34),
", OrganizationDescription:  ",CHAR(34),INDEX(Organizations[Organization Description],$A685),CHAR(34),
", OrganizationLink:  ",CHAR(34),INDEX(Organizations[Organization Link],$A685),CHAR(34),"}"))</f>
        <v>#REF!</v>
      </c>
      <c r="F685" t="e">
        <f>IF(INDEX(People[First Name],$A685)="","",
CONCATENATE("  - &amp;AffiliationID",TEXT($A685,"0000"),
" {PersonID: *PersonID",TEXT($A685,"0000"),
", OrganizationID: *OrganizationID",TEXT(MATCH(INDEX(People[Organization Name],$A685),Organizations[Organization Name],0),"0000"),
", IsPrimaryOrganizationContact: , AffiliationStartDate: , AffiliationEndDate: , PrimaryPhone: ",
", PrimaryEmail: ",CHAR(34),INDEX(People[Primary Email],$A685),CHAR(34),
", PrimaryAddress: ",CHAR(34),INDEX(People[Primary Address],$A685),CHAR(34),
", PersonLink: }"))</f>
        <v>#REF!</v>
      </c>
      <c r="H685" t="e">
        <f>IF(COUNTA(CitationInformation)=0,"",IF(INDEX(AuthorList[Author Name],$A685)="","",
CONCATENATE("  - &amp;AuthorListID",TEXT($A685,"0000"),
"  {CitationID: *CitationID0001",
", PersonID: *PersonID",TEXT(MATCH(INDEX(AuthorList[Author Name],$A685),People[Full Name],0),"0000"),
", AuthorOrder: ",INDEX(AuthorList[Author Number],$A685),"}")))</f>
        <v>#REF!</v>
      </c>
      <c r="K685" t="e">
        <f>IF(INDEX(SamplingFeatures[Feature Code],$A685)="","",
CONCATENATE("  - &amp;SamplingFeatureID",TEXT($A685,"0000"),
" {","SamplingFeatureUUID:  ",CHAR(34),INDEX(SamplingFeatures[Sampling Feature UUID],$A685),CHAR(34),
", SamplingFeatureTypeCV:  ",CHAR(34),INDEX(SamplingFeatures[Sampling Feature Type],$A685),CHAR(34),
", SamplingFeatureCode:  ",CHAR(34),INDEX(SamplingFeatures[Feature Code],$A685),CHAR(34),
", SamplingFeatureName:  ",CHAR(34),INDEX(SamplingFeatures[Feature Name],$A685),CHAR(34),
", SamplingFeatureDescription:  ",CHAR(34),INDEX(SamplingFeatures[Feature Description],$A685),CHAR(34),
", SamplingFeatureGeotypeCV:  ",CHAR(34),INDEX(SamplingFeatures[Feature Geo Type],$A685),CHAR(34),
", FeatureGeometry:  ",CHAR(34),INDEX(SamplingFeatures[Feature Geometry],$A685),CHAR(34),
", Elevation_m:  ",CHAR(34),INDEX(SamplingFeatures[Elevation_m],$A685),CHAR(34),
", ElevationDatumCV:  ",CHAR(34),ElevationDatum,CHAR(34),"}"))</f>
        <v>#REF!</v>
      </c>
      <c r="L685" t="e">
        <f>IF(INDEX(SamplingFeatures[Sampling Feature Type],$A685)&lt;&gt;"Site","",
CONCATENATE("  - &amp;SiteID",TEXT(SUMPRODUCT(--($L$3:$L684&lt;&gt;"")),"0000"),
" {","SamplingFeatureID:  *SamplingFeatureID",TEXT($A685,"0000"),
", SiteTypeCV:  ",CHAR(34),INDEX(Sites[Site Type],$A685),CHAR(34),
", Latitude:  ",INDEX(Sites[Latitude],$A685),
", Longitude:  ",INDEX(Sites[Longitude],$A685),
", SRSName:  ",CHAR(34),LatLonDatum,CHAR(34),"}"))</f>
        <v>#REF!</v>
      </c>
      <c r="M685" t="e">
        <f>IF(INDEX(SamplingFeatures[Sampling Feature Type],$A685)&lt;&gt;"Specimen","",
CONCATENATE("  - &amp;SpecimenID",TEXT(SUMPRODUCT(--($M$3:$M684&lt;&gt;"")),"0000"),
" {","SamplingFeatureID:  *SamplingFeatureID",TEXT($A685,"0000"),
", SpecimenTypeCV:  ",CHAR(34),INDEX(Specimens[Specimen Type],$A685),CHAR(34),
", SpecimenMediumCV:  ",INDEX(Specimens[Specimen Medium],$A685),
", IsFieldSpecimen:  ",CHAR(34),INDEX(Specimens[Is Field Specimen?],$A685),CHAR(34),"}"))</f>
        <v>#REF!</v>
      </c>
      <c r="N685" t="e">
        <f>IF(COUNTA(SpatialOffsets[])=0,"", IF(INDEX(SpatialOffsets[Spatial Offset Type],$A685)="","",
CONCATENATE("  - &amp;SpatialOffsetID",TEXT($A685,"0000"),
" {","SpatialOffsetTypeCV:  ",CHAR(34),INDEX(SpatialOffsets[Spatial Offset Type],$A685),CHAR(34),
", Offset1Value:  ",INDEX(SpatialOffsets[Offset 1 Value],$A685),
", Offset1UnitID:  ",CHAR(34),INDEX(SpatialOffsets[Offset 1 Unit],$A685),CHAR(34),
", Offset2Value:  ",INDEX(SpatialOffsets[Offset 2 Value],$A685),
", Offset2UnitID:  ",CHAR(34),INDEX(SpatialOffsets[Offset 2 Unit],$A685),CHAR(34),
", Offset3Value:  ",INDEX(SpatialOffsets[Offset 3 Value],$A685),
", Offset3UnitID:  ",CHAR(34),INDEX(SpatialOffsets[Offset 3 Unit],$A685),CHAR(34),,"}")))</f>
        <v>#REF!</v>
      </c>
      <c r="O685" t="e">
        <f>IF(COUNTA(RelatedFeatures[])=0,"", IF(INDEX(RelatedFeatures[First Sampling Feature Code],$A685)="","",
CONCATENATE("  - &amp;RelationID",TEXT($A685,"0000"),
" {","SamplingFeatureID:  *SamplingFeatureID",TEXT(MATCH(INDEX(RelatedFeatures[First Sampling Feature Code],$A685),SamplingFeatures[Feature Code],0),"0000"),
", RelationshipTypeCV:  ",CHAR(34),INDEX(RelatedFeatures[Relationship Type],$A685),CHAR(34),
", RelatedFeatureID: *SamplingFeatureID",TEXT(MATCH(INDEX(RelatedFeatures[Second Sampling Feature Code],$A685),SamplingFeatures[Feature Code],0),"0000"),
", SpatialOffsetID:  ",IF(INDEX(RelatedFeatures[Offset Number],$A685)="","",CONCATENATE("*SpatialOffsetID",TEXT(INDEX(RelatedFeatures[Offset Number],$A685),"0000"))),"}")))</f>
        <v>#REF!</v>
      </c>
      <c r="P685" t="e">
        <f>IF(INDEX(Methods[Method Type],$A685)="","",
CONCATENATE("  - &amp;MethodID",TEXT($A685,"0000"),
" {","MethodTypeCV:  ",CHAR(34),INDEX(Methods[Method Type],$A685),CHAR(34),
", MethodCode:  ",CHAR(34),INDEX(Methods[Method Code],$A685),CHAR(34),
", MethodName:  ",CHAR(34),INDEX(Methods[Method Name],$A685),CHAR(34),
", MethodDescription:  ",CHAR(34),INDEX(Methods[Method Description],$A685),CHAR(34),
", MethodLink:  ",CHAR(34),INDEX(Methods[Method Link],$A685),CHAR(34),
", OrganizationID: *OrganizationID",TEXT(MATCH(INDEX(Methods[Organization Name],$A685),Organizations[Organization Name],0),"0000"),"}"))</f>
        <v>#REF!</v>
      </c>
      <c r="Q685" t="e">
        <f>IF(INDEX(Variables[Variable Type],$A685)="","",
CONCATENATE("  - &amp;VariableID",TEXT($A685,"0000"),
" {","VariableTypeCV:  ",CHAR(34),INDEX(Variables[Variable Type],$A685),CHAR(34),
", VariableCode:  ",CHAR(34),INDEX(Variables[Variable Code],$A685),CHAR(34),
", VariableNameCV:  ",CHAR(34),INDEX(Variables[Variable Name],$A685),CHAR(34),
", VariableDefinition:  ",CHAR(34),INDEX(Variables[Variable Definition],$A685),CHAR(34),
", SpecciationCV:  ",CHAR(34),INDEX(Variables[Speciation],$A685),CHAR(34),
", NoDataValue:  ",CHAR(34),INDEX(Variables[No Data Value],$A685),CHAR(34),"}"))</f>
        <v>#REF!</v>
      </c>
    </row>
    <row r="686" spans="1:17" x14ac:dyDescent="0.25">
      <c r="A686">
        <v>683</v>
      </c>
      <c r="D686" t="e">
        <f>IF(INDEX(People[First Name],$A686)="","",
CONCATENATE("  - &amp;PersonID",TEXT($A686,"0000"),
" {","PersonFirstName:  ",CHAR(34),INDEX(People[First Name],$A686),CHAR(34),
", PersonMiddleName:  ",CHAR(34),INDEX(People[Middle Name],$A686),CHAR(34),
", PersonLastName:  ",CHAR(34),INDEX(People[Last Name],$A686),CHAR(34),"}"))</f>
        <v>#REF!</v>
      </c>
      <c r="E686" t="e">
        <f>IF(INDEX(Organizations[Organization Type '[CV']],$A686)="","",
CONCATENATE("  - &amp;OrganizationID",TEXT($A686,"0000"),
" {","OrganizationTypeCV:  ",CHAR(34),INDEX(Organizations[Organization Type '[CV']],$A686),CHAR(34),
", OrganizationCode:  ",CHAR(34),INDEX(Organizations[Organization Code],$A686),CHAR(34),
", OrganizationName:  ",CHAR(34),INDEX(Organizations[Organization Name],$A686),CHAR(34),
", OrganizationDescription:  ",CHAR(34),INDEX(Organizations[Organization Description],$A686),CHAR(34),
", OrganizationLink:  ",CHAR(34),INDEX(Organizations[Organization Link],$A686),CHAR(34),"}"))</f>
        <v>#REF!</v>
      </c>
      <c r="F686" t="e">
        <f>IF(INDEX(People[First Name],$A686)="","",
CONCATENATE("  - &amp;AffiliationID",TEXT($A686,"0000"),
" {PersonID: *PersonID",TEXT($A686,"0000"),
", OrganizationID: *OrganizationID",TEXT(MATCH(INDEX(People[Organization Name],$A686),Organizations[Organization Name],0),"0000"),
", IsPrimaryOrganizationContact: , AffiliationStartDate: , AffiliationEndDate: , PrimaryPhone: ",
", PrimaryEmail: ",CHAR(34),INDEX(People[Primary Email],$A686),CHAR(34),
", PrimaryAddress: ",CHAR(34),INDEX(People[Primary Address],$A686),CHAR(34),
", PersonLink: }"))</f>
        <v>#REF!</v>
      </c>
      <c r="H686" t="e">
        <f>IF(COUNTA(CitationInformation)=0,"",IF(INDEX(AuthorList[Author Name],$A686)="","",
CONCATENATE("  - &amp;AuthorListID",TEXT($A686,"0000"),
"  {CitationID: *CitationID0001",
", PersonID: *PersonID",TEXT(MATCH(INDEX(AuthorList[Author Name],$A686),People[Full Name],0),"0000"),
", AuthorOrder: ",INDEX(AuthorList[Author Number],$A686),"}")))</f>
        <v>#REF!</v>
      </c>
      <c r="K686" t="e">
        <f>IF(INDEX(SamplingFeatures[Feature Code],$A686)="","",
CONCATENATE("  - &amp;SamplingFeatureID",TEXT($A686,"0000"),
" {","SamplingFeatureUUID:  ",CHAR(34),INDEX(SamplingFeatures[Sampling Feature UUID],$A686),CHAR(34),
", SamplingFeatureTypeCV:  ",CHAR(34),INDEX(SamplingFeatures[Sampling Feature Type],$A686),CHAR(34),
", SamplingFeatureCode:  ",CHAR(34),INDEX(SamplingFeatures[Feature Code],$A686),CHAR(34),
", SamplingFeatureName:  ",CHAR(34),INDEX(SamplingFeatures[Feature Name],$A686),CHAR(34),
", SamplingFeatureDescription:  ",CHAR(34),INDEX(SamplingFeatures[Feature Description],$A686),CHAR(34),
", SamplingFeatureGeotypeCV:  ",CHAR(34),INDEX(SamplingFeatures[Feature Geo Type],$A686),CHAR(34),
", FeatureGeometry:  ",CHAR(34),INDEX(SamplingFeatures[Feature Geometry],$A686),CHAR(34),
", Elevation_m:  ",CHAR(34),INDEX(SamplingFeatures[Elevation_m],$A686),CHAR(34),
", ElevationDatumCV:  ",CHAR(34),ElevationDatum,CHAR(34),"}"))</f>
        <v>#REF!</v>
      </c>
      <c r="L686" t="e">
        <f>IF(INDEX(SamplingFeatures[Sampling Feature Type],$A686)&lt;&gt;"Site","",
CONCATENATE("  - &amp;SiteID",TEXT(SUMPRODUCT(--($L$3:$L685&lt;&gt;"")),"0000"),
" {","SamplingFeatureID:  *SamplingFeatureID",TEXT($A686,"0000"),
", SiteTypeCV:  ",CHAR(34),INDEX(Sites[Site Type],$A686),CHAR(34),
", Latitude:  ",INDEX(Sites[Latitude],$A686),
", Longitude:  ",INDEX(Sites[Longitude],$A686),
", SRSName:  ",CHAR(34),LatLonDatum,CHAR(34),"}"))</f>
        <v>#REF!</v>
      </c>
      <c r="M686" t="e">
        <f>IF(INDEX(SamplingFeatures[Sampling Feature Type],$A686)&lt;&gt;"Specimen","",
CONCATENATE("  - &amp;SpecimenID",TEXT(SUMPRODUCT(--($M$3:$M685&lt;&gt;"")),"0000"),
" {","SamplingFeatureID:  *SamplingFeatureID",TEXT($A686,"0000"),
", SpecimenTypeCV:  ",CHAR(34),INDEX(Specimens[Specimen Type],$A686),CHAR(34),
", SpecimenMediumCV:  ",INDEX(Specimens[Specimen Medium],$A686),
", IsFieldSpecimen:  ",CHAR(34),INDEX(Specimens[Is Field Specimen?],$A686),CHAR(34),"}"))</f>
        <v>#REF!</v>
      </c>
      <c r="N686" t="e">
        <f>IF(COUNTA(SpatialOffsets[])=0,"", IF(INDEX(SpatialOffsets[Spatial Offset Type],$A686)="","",
CONCATENATE("  - &amp;SpatialOffsetID",TEXT($A686,"0000"),
" {","SpatialOffsetTypeCV:  ",CHAR(34),INDEX(SpatialOffsets[Spatial Offset Type],$A686),CHAR(34),
", Offset1Value:  ",INDEX(SpatialOffsets[Offset 1 Value],$A686),
", Offset1UnitID:  ",CHAR(34),INDEX(SpatialOffsets[Offset 1 Unit],$A686),CHAR(34),
", Offset2Value:  ",INDEX(SpatialOffsets[Offset 2 Value],$A686),
", Offset2UnitID:  ",CHAR(34),INDEX(SpatialOffsets[Offset 2 Unit],$A686),CHAR(34),
", Offset3Value:  ",INDEX(SpatialOffsets[Offset 3 Value],$A686),
", Offset3UnitID:  ",CHAR(34),INDEX(SpatialOffsets[Offset 3 Unit],$A686),CHAR(34),,"}")))</f>
        <v>#REF!</v>
      </c>
      <c r="O686" t="e">
        <f>IF(COUNTA(RelatedFeatures[])=0,"", IF(INDEX(RelatedFeatures[First Sampling Feature Code],$A686)="","",
CONCATENATE("  - &amp;RelationID",TEXT($A686,"0000"),
" {","SamplingFeatureID:  *SamplingFeatureID",TEXT(MATCH(INDEX(RelatedFeatures[First Sampling Feature Code],$A686),SamplingFeatures[Feature Code],0),"0000"),
", RelationshipTypeCV:  ",CHAR(34),INDEX(RelatedFeatures[Relationship Type],$A686),CHAR(34),
", RelatedFeatureID: *SamplingFeatureID",TEXT(MATCH(INDEX(RelatedFeatures[Second Sampling Feature Code],$A686),SamplingFeatures[Feature Code],0),"0000"),
", SpatialOffsetID:  ",IF(INDEX(RelatedFeatures[Offset Number],$A686)="","",CONCATENATE("*SpatialOffsetID",TEXT(INDEX(RelatedFeatures[Offset Number],$A686),"0000"))),"}")))</f>
        <v>#REF!</v>
      </c>
      <c r="P686" t="e">
        <f>IF(INDEX(Methods[Method Type],$A686)="","",
CONCATENATE("  - &amp;MethodID",TEXT($A686,"0000"),
" {","MethodTypeCV:  ",CHAR(34),INDEX(Methods[Method Type],$A686),CHAR(34),
", MethodCode:  ",CHAR(34),INDEX(Methods[Method Code],$A686),CHAR(34),
", MethodName:  ",CHAR(34),INDEX(Methods[Method Name],$A686),CHAR(34),
", MethodDescription:  ",CHAR(34),INDEX(Methods[Method Description],$A686),CHAR(34),
", MethodLink:  ",CHAR(34),INDEX(Methods[Method Link],$A686),CHAR(34),
", OrganizationID: *OrganizationID",TEXT(MATCH(INDEX(Methods[Organization Name],$A686),Organizations[Organization Name],0),"0000"),"}"))</f>
        <v>#REF!</v>
      </c>
      <c r="Q686" t="e">
        <f>IF(INDEX(Variables[Variable Type],$A686)="","",
CONCATENATE("  - &amp;VariableID",TEXT($A686,"0000"),
" {","VariableTypeCV:  ",CHAR(34),INDEX(Variables[Variable Type],$A686),CHAR(34),
", VariableCode:  ",CHAR(34),INDEX(Variables[Variable Code],$A686),CHAR(34),
", VariableNameCV:  ",CHAR(34),INDEX(Variables[Variable Name],$A686),CHAR(34),
", VariableDefinition:  ",CHAR(34),INDEX(Variables[Variable Definition],$A686),CHAR(34),
", SpecciationCV:  ",CHAR(34),INDEX(Variables[Speciation],$A686),CHAR(34),
", NoDataValue:  ",CHAR(34),INDEX(Variables[No Data Value],$A686),CHAR(34),"}"))</f>
        <v>#REF!</v>
      </c>
    </row>
    <row r="687" spans="1:17" x14ac:dyDescent="0.25">
      <c r="A687">
        <v>684</v>
      </c>
      <c r="D687" t="e">
        <f>IF(INDEX(People[First Name],$A687)="","",
CONCATENATE("  - &amp;PersonID",TEXT($A687,"0000"),
" {","PersonFirstName:  ",CHAR(34),INDEX(People[First Name],$A687),CHAR(34),
", PersonMiddleName:  ",CHAR(34),INDEX(People[Middle Name],$A687),CHAR(34),
", PersonLastName:  ",CHAR(34),INDEX(People[Last Name],$A687),CHAR(34),"}"))</f>
        <v>#REF!</v>
      </c>
      <c r="E687" t="e">
        <f>IF(INDEX(Organizations[Organization Type '[CV']],$A687)="","",
CONCATENATE("  - &amp;OrganizationID",TEXT($A687,"0000"),
" {","OrganizationTypeCV:  ",CHAR(34),INDEX(Organizations[Organization Type '[CV']],$A687),CHAR(34),
", OrganizationCode:  ",CHAR(34),INDEX(Organizations[Organization Code],$A687),CHAR(34),
", OrganizationName:  ",CHAR(34),INDEX(Organizations[Organization Name],$A687),CHAR(34),
", OrganizationDescription:  ",CHAR(34),INDEX(Organizations[Organization Description],$A687),CHAR(34),
", OrganizationLink:  ",CHAR(34),INDEX(Organizations[Organization Link],$A687),CHAR(34),"}"))</f>
        <v>#REF!</v>
      </c>
      <c r="F687" t="e">
        <f>IF(INDEX(People[First Name],$A687)="","",
CONCATENATE("  - &amp;AffiliationID",TEXT($A687,"0000"),
" {PersonID: *PersonID",TEXT($A687,"0000"),
", OrganizationID: *OrganizationID",TEXT(MATCH(INDEX(People[Organization Name],$A687),Organizations[Organization Name],0),"0000"),
", IsPrimaryOrganizationContact: , AffiliationStartDate: , AffiliationEndDate: , PrimaryPhone: ",
", PrimaryEmail: ",CHAR(34),INDEX(People[Primary Email],$A687),CHAR(34),
", PrimaryAddress: ",CHAR(34),INDEX(People[Primary Address],$A687),CHAR(34),
", PersonLink: }"))</f>
        <v>#REF!</v>
      </c>
      <c r="H687" t="e">
        <f>IF(COUNTA(CitationInformation)=0,"",IF(INDEX(AuthorList[Author Name],$A687)="","",
CONCATENATE("  - &amp;AuthorListID",TEXT($A687,"0000"),
"  {CitationID: *CitationID0001",
", PersonID: *PersonID",TEXT(MATCH(INDEX(AuthorList[Author Name],$A687),People[Full Name],0),"0000"),
", AuthorOrder: ",INDEX(AuthorList[Author Number],$A687),"}")))</f>
        <v>#REF!</v>
      </c>
      <c r="K687" t="e">
        <f>IF(INDEX(SamplingFeatures[Feature Code],$A687)="","",
CONCATENATE("  - &amp;SamplingFeatureID",TEXT($A687,"0000"),
" {","SamplingFeatureUUID:  ",CHAR(34),INDEX(SamplingFeatures[Sampling Feature UUID],$A687),CHAR(34),
", SamplingFeatureTypeCV:  ",CHAR(34),INDEX(SamplingFeatures[Sampling Feature Type],$A687),CHAR(34),
", SamplingFeatureCode:  ",CHAR(34),INDEX(SamplingFeatures[Feature Code],$A687),CHAR(34),
", SamplingFeatureName:  ",CHAR(34),INDEX(SamplingFeatures[Feature Name],$A687),CHAR(34),
", SamplingFeatureDescription:  ",CHAR(34),INDEX(SamplingFeatures[Feature Description],$A687),CHAR(34),
", SamplingFeatureGeotypeCV:  ",CHAR(34),INDEX(SamplingFeatures[Feature Geo Type],$A687),CHAR(34),
", FeatureGeometry:  ",CHAR(34),INDEX(SamplingFeatures[Feature Geometry],$A687),CHAR(34),
", Elevation_m:  ",CHAR(34),INDEX(SamplingFeatures[Elevation_m],$A687),CHAR(34),
", ElevationDatumCV:  ",CHAR(34),ElevationDatum,CHAR(34),"}"))</f>
        <v>#REF!</v>
      </c>
      <c r="L687" t="e">
        <f>IF(INDEX(SamplingFeatures[Sampling Feature Type],$A687)&lt;&gt;"Site","",
CONCATENATE("  - &amp;SiteID",TEXT(SUMPRODUCT(--($L$3:$L686&lt;&gt;"")),"0000"),
" {","SamplingFeatureID:  *SamplingFeatureID",TEXT($A687,"0000"),
", SiteTypeCV:  ",CHAR(34),INDEX(Sites[Site Type],$A687),CHAR(34),
", Latitude:  ",INDEX(Sites[Latitude],$A687),
", Longitude:  ",INDEX(Sites[Longitude],$A687),
", SRSName:  ",CHAR(34),LatLonDatum,CHAR(34),"}"))</f>
        <v>#REF!</v>
      </c>
      <c r="M687" t="e">
        <f>IF(INDEX(SamplingFeatures[Sampling Feature Type],$A687)&lt;&gt;"Specimen","",
CONCATENATE("  - &amp;SpecimenID",TEXT(SUMPRODUCT(--($M$3:$M686&lt;&gt;"")),"0000"),
" {","SamplingFeatureID:  *SamplingFeatureID",TEXT($A687,"0000"),
", SpecimenTypeCV:  ",CHAR(34),INDEX(Specimens[Specimen Type],$A687),CHAR(34),
", SpecimenMediumCV:  ",INDEX(Specimens[Specimen Medium],$A687),
", IsFieldSpecimen:  ",CHAR(34),INDEX(Specimens[Is Field Specimen?],$A687),CHAR(34),"}"))</f>
        <v>#REF!</v>
      </c>
      <c r="N687" t="e">
        <f>IF(COUNTA(SpatialOffsets[])=0,"", IF(INDEX(SpatialOffsets[Spatial Offset Type],$A687)="","",
CONCATENATE("  - &amp;SpatialOffsetID",TEXT($A687,"0000"),
" {","SpatialOffsetTypeCV:  ",CHAR(34),INDEX(SpatialOffsets[Spatial Offset Type],$A687),CHAR(34),
", Offset1Value:  ",INDEX(SpatialOffsets[Offset 1 Value],$A687),
", Offset1UnitID:  ",CHAR(34),INDEX(SpatialOffsets[Offset 1 Unit],$A687),CHAR(34),
", Offset2Value:  ",INDEX(SpatialOffsets[Offset 2 Value],$A687),
", Offset2UnitID:  ",CHAR(34),INDEX(SpatialOffsets[Offset 2 Unit],$A687),CHAR(34),
", Offset3Value:  ",INDEX(SpatialOffsets[Offset 3 Value],$A687),
", Offset3UnitID:  ",CHAR(34),INDEX(SpatialOffsets[Offset 3 Unit],$A687),CHAR(34),,"}")))</f>
        <v>#REF!</v>
      </c>
      <c r="O687" t="e">
        <f>IF(COUNTA(RelatedFeatures[])=0,"", IF(INDEX(RelatedFeatures[First Sampling Feature Code],$A687)="","",
CONCATENATE("  - &amp;RelationID",TEXT($A687,"0000"),
" {","SamplingFeatureID:  *SamplingFeatureID",TEXT(MATCH(INDEX(RelatedFeatures[First Sampling Feature Code],$A687),SamplingFeatures[Feature Code],0),"0000"),
", RelationshipTypeCV:  ",CHAR(34),INDEX(RelatedFeatures[Relationship Type],$A687),CHAR(34),
", RelatedFeatureID: *SamplingFeatureID",TEXT(MATCH(INDEX(RelatedFeatures[Second Sampling Feature Code],$A687),SamplingFeatures[Feature Code],0),"0000"),
", SpatialOffsetID:  ",IF(INDEX(RelatedFeatures[Offset Number],$A687)="","",CONCATENATE("*SpatialOffsetID",TEXT(INDEX(RelatedFeatures[Offset Number],$A687),"0000"))),"}")))</f>
        <v>#REF!</v>
      </c>
      <c r="P687" t="e">
        <f>IF(INDEX(Methods[Method Type],$A687)="","",
CONCATENATE("  - &amp;MethodID",TEXT($A687,"0000"),
" {","MethodTypeCV:  ",CHAR(34),INDEX(Methods[Method Type],$A687),CHAR(34),
", MethodCode:  ",CHAR(34),INDEX(Methods[Method Code],$A687),CHAR(34),
", MethodName:  ",CHAR(34),INDEX(Methods[Method Name],$A687),CHAR(34),
", MethodDescription:  ",CHAR(34),INDEX(Methods[Method Description],$A687),CHAR(34),
", MethodLink:  ",CHAR(34),INDEX(Methods[Method Link],$A687),CHAR(34),
", OrganizationID: *OrganizationID",TEXT(MATCH(INDEX(Methods[Organization Name],$A687),Organizations[Organization Name],0),"0000"),"}"))</f>
        <v>#REF!</v>
      </c>
      <c r="Q687" t="e">
        <f>IF(INDEX(Variables[Variable Type],$A687)="","",
CONCATENATE("  - &amp;VariableID",TEXT($A687,"0000"),
" {","VariableTypeCV:  ",CHAR(34),INDEX(Variables[Variable Type],$A687),CHAR(34),
", VariableCode:  ",CHAR(34),INDEX(Variables[Variable Code],$A687),CHAR(34),
", VariableNameCV:  ",CHAR(34),INDEX(Variables[Variable Name],$A687),CHAR(34),
", VariableDefinition:  ",CHAR(34),INDEX(Variables[Variable Definition],$A687),CHAR(34),
", SpecciationCV:  ",CHAR(34),INDEX(Variables[Speciation],$A687),CHAR(34),
", NoDataValue:  ",CHAR(34),INDEX(Variables[No Data Value],$A687),CHAR(34),"}"))</f>
        <v>#REF!</v>
      </c>
    </row>
    <row r="688" spans="1:17" x14ac:dyDescent="0.25">
      <c r="A688">
        <v>685</v>
      </c>
      <c r="D688" t="e">
        <f>IF(INDEX(People[First Name],$A688)="","",
CONCATENATE("  - &amp;PersonID",TEXT($A688,"0000"),
" {","PersonFirstName:  ",CHAR(34),INDEX(People[First Name],$A688),CHAR(34),
", PersonMiddleName:  ",CHAR(34),INDEX(People[Middle Name],$A688),CHAR(34),
", PersonLastName:  ",CHAR(34),INDEX(People[Last Name],$A688),CHAR(34),"}"))</f>
        <v>#REF!</v>
      </c>
      <c r="E688" t="e">
        <f>IF(INDEX(Organizations[Organization Type '[CV']],$A688)="","",
CONCATENATE("  - &amp;OrganizationID",TEXT($A688,"0000"),
" {","OrganizationTypeCV:  ",CHAR(34),INDEX(Organizations[Organization Type '[CV']],$A688),CHAR(34),
", OrganizationCode:  ",CHAR(34),INDEX(Organizations[Organization Code],$A688),CHAR(34),
", OrganizationName:  ",CHAR(34),INDEX(Organizations[Organization Name],$A688),CHAR(34),
", OrganizationDescription:  ",CHAR(34),INDEX(Organizations[Organization Description],$A688),CHAR(34),
", OrganizationLink:  ",CHAR(34),INDEX(Organizations[Organization Link],$A688),CHAR(34),"}"))</f>
        <v>#REF!</v>
      </c>
      <c r="F688" t="e">
        <f>IF(INDEX(People[First Name],$A688)="","",
CONCATENATE("  - &amp;AffiliationID",TEXT($A688,"0000"),
" {PersonID: *PersonID",TEXT($A688,"0000"),
", OrganizationID: *OrganizationID",TEXT(MATCH(INDEX(People[Organization Name],$A688),Organizations[Organization Name],0),"0000"),
", IsPrimaryOrganizationContact: , AffiliationStartDate: , AffiliationEndDate: , PrimaryPhone: ",
", PrimaryEmail: ",CHAR(34),INDEX(People[Primary Email],$A688),CHAR(34),
", PrimaryAddress: ",CHAR(34),INDEX(People[Primary Address],$A688),CHAR(34),
", PersonLink: }"))</f>
        <v>#REF!</v>
      </c>
      <c r="H688" t="e">
        <f>IF(COUNTA(CitationInformation)=0,"",IF(INDEX(AuthorList[Author Name],$A688)="","",
CONCATENATE("  - &amp;AuthorListID",TEXT($A688,"0000"),
"  {CitationID: *CitationID0001",
", PersonID: *PersonID",TEXT(MATCH(INDEX(AuthorList[Author Name],$A688),People[Full Name],0),"0000"),
", AuthorOrder: ",INDEX(AuthorList[Author Number],$A688),"}")))</f>
        <v>#REF!</v>
      </c>
      <c r="K688" t="e">
        <f>IF(INDEX(SamplingFeatures[Feature Code],$A688)="","",
CONCATENATE("  - &amp;SamplingFeatureID",TEXT($A688,"0000"),
" {","SamplingFeatureUUID:  ",CHAR(34),INDEX(SamplingFeatures[Sampling Feature UUID],$A688),CHAR(34),
", SamplingFeatureTypeCV:  ",CHAR(34),INDEX(SamplingFeatures[Sampling Feature Type],$A688),CHAR(34),
", SamplingFeatureCode:  ",CHAR(34),INDEX(SamplingFeatures[Feature Code],$A688),CHAR(34),
", SamplingFeatureName:  ",CHAR(34),INDEX(SamplingFeatures[Feature Name],$A688),CHAR(34),
", SamplingFeatureDescription:  ",CHAR(34),INDEX(SamplingFeatures[Feature Description],$A688),CHAR(34),
", SamplingFeatureGeotypeCV:  ",CHAR(34),INDEX(SamplingFeatures[Feature Geo Type],$A688),CHAR(34),
", FeatureGeometry:  ",CHAR(34),INDEX(SamplingFeatures[Feature Geometry],$A688),CHAR(34),
", Elevation_m:  ",CHAR(34),INDEX(SamplingFeatures[Elevation_m],$A688),CHAR(34),
", ElevationDatumCV:  ",CHAR(34),ElevationDatum,CHAR(34),"}"))</f>
        <v>#REF!</v>
      </c>
      <c r="L688" t="e">
        <f>IF(INDEX(SamplingFeatures[Sampling Feature Type],$A688)&lt;&gt;"Site","",
CONCATENATE("  - &amp;SiteID",TEXT(SUMPRODUCT(--($L$3:$L687&lt;&gt;"")),"0000"),
" {","SamplingFeatureID:  *SamplingFeatureID",TEXT($A688,"0000"),
", SiteTypeCV:  ",CHAR(34),INDEX(Sites[Site Type],$A688),CHAR(34),
", Latitude:  ",INDEX(Sites[Latitude],$A688),
", Longitude:  ",INDEX(Sites[Longitude],$A688),
", SRSName:  ",CHAR(34),LatLonDatum,CHAR(34),"}"))</f>
        <v>#REF!</v>
      </c>
      <c r="M688" t="e">
        <f>IF(INDEX(SamplingFeatures[Sampling Feature Type],$A688)&lt;&gt;"Specimen","",
CONCATENATE("  - &amp;SpecimenID",TEXT(SUMPRODUCT(--($M$3:$M687&lt;&gt;"")),"0000"),
" {","SamplingFeatureID:  *SamplingFeatureID",TEXT($A688,"0000"),
", SpecimenTypeCV:  ",CHAR(34),INDEX(Specimens[Specimen Type],$A688),CHAR(34),
", SpecimenMediumCV:  ",INDEX(Specimens[Specimen Medium],$A688),
", IsFieldSpecimen:  ",CHAR(34),INDEX(Specimens[Is Field Specimen?],$A688),CHAR(34),"}"))</f>
        <v>#REF!</v>
      </c>
      <c r="N688" t="e">
        <f>IF(COUNTA(SpatialOffsets[])=0,"", IF(INDEX(SpatialOffsets[Spatial Offset Type],$A688)="","",
CONCATENATE("  - &amp;SpatialOffsetID",TEXT($A688,"0000"),
" {","SpatialOffsetTypeCV:  ",CHAR(34),INDEX(SpatialOffsets[Spatial Offset Type],$A688),CHAR(34),
", Offset1Value:  ",INDEX(SpatialOffsets[Offset 1 Value],$A688),
", Offset1UnitID:  ",CHAR(34),INDEX(SpatialOffsets[Offset 1 Unit],$A688),CHAR(34),
", Offset2Value:  ",INDEX(SpatialOffsets[Offset 2 Value],$A688),
", Offset2UnitID:  ",CHAR(34),INDEX(SpatialOffsets[Offset 2 Unit],$A688),CHAR(34),
", Offset3Value:  ",INDEX(SpatialOffsets[Offset 3 Value],$A688),
", Offset3UnitID:  ",CHAR(34),INDEX(SpatialOffsets[Offset 3 Unit],$A688),CHAR(34),,"}")))</f>
        <v>#REF!</v>
      </c>
      <c r="O688" t="e">
        <f>IF(COUNTA(RelatedFeatures[])=0,"", IF(INDEX(RelatedFeatures[First Sampling Feature Code],$A688)="","",
CONCATENATE("  - &amp;RelationID",TEXT($A688,"0000"),
" {","SamplingFeatureID:  *SamplingFeatureID",TEXT(MATCH(INDEX(RelatedFeatures[First Sampling Feature Code],$A688),SamplingFeatures[Feature Code],0),"0000"),
", RelationshipTypeCV:  ",CHAR(34),INDEX(RelatedFeatures[Relationship Type],$A688),CHAR(34),
", RelatedFeatureID: *SamplingFeatureID",TEXT(MATCH(INDEX(RelatedFeatures[Second Sampling Feature Code],$A688),SamplingFeatures[Feature Code],0),"0000"),
", SpatialOffsetID:  ",IF(INDEX(RelatedFeatures[Offset Number],$A688)="","",CONCATENATE("*SpatialOffsetID",TEXT(INDEX(RelatedFeatures[Offset Number],$A688),"0000"))),"}")))</f>
        <v>#REF!</v>
      </c>
      <c r="P688" t="e">
        <f>IF(INDEX(Methods[Method Type],$A688)="","",
CONCATENATE("  - &amp;MethodID",TEXT($A688,"0000"),
" {","MethodTypeCV:  ",CHAR(34),INDEX(Methods[Method Type],$A688),CHAR(34),
", MethodCode:  ",CHAR(34),INDEX(Methods[Method Code],$A688),CHAR(34),
", MethodName:  ",CHAR(34),INDEX(Methods[Method Name],$A688),CHAR(34),
", MethodDescription:  ",CHAR(34),INDEX(Methods[Method Description],$A688),CHAR(34),
", MethodLink:  ",CHAR(34),INDEX(Methods[Method Link],$A688),CHAR(34),
", OrganizationID: *OrganizationID",TEXT(MATCH(INDEX(Methods[Organization Name],$A688),Organizations[Organization Name],0),"0000"),"}"))</f>
        <v>#REF!</v>
      </c>
      <c r="Q688" t="e">
        <f>IF(INDEX(Variables[Variable Type],$A688)="","",
CONCATENATE("  - &amp;VariableID",TEXT($A688,"0000"),
" {","VariableTypeCV:  ",CHAR(34),INDEX(Variables[Variable Type],$A688),CHAR(34),
", VariableCode:  ",CHAR(34),INDEX(Variables[Variable Code],$A688),CHAR(34),
", VariableNameCV:  ",CHAR(34),INDEX(Variables[Variable Name],$A688),CHAR(34),
", VariableDefinition:  ",CHAR(34),INDEX(Variables[Variable Definition],$A688),CHAR(34),
", SpecciationCV:  ",CHAR(34),INDEX(Variables[Speciation],$A688),CHAR(34),
", NoDataValue:  ",CHAR(34),INDEX(Variables[No Data Value],$A688),CHAR(34),"}"))</f>
        <v>#REF!</v>
      </c>
    </row>
    <row r="689" spans="1:17" x14ac:dyDescent="0.25">
      <c r="A689">
        <v>686</v>
      </c>
      <c r="D689" t="e">
        <f>IF(INDEX(People[First Name],$A689)="","",
CONCATENATE("  - &amp;PersonID",TEXT($A689,"0000"),
" {","PersonFirstName:  ",CHAR(34),INDEX(People[First Name],$A689),CHAR(34),
", PersonMiddleName:  ",CHAR(34),INDEX(People[Middle Name],$A689),CHAR(34),
", PersonLastName:  ",CHAR(34),INDEX(People[Last Name],$A689),CHAR(34),"}"))</f>
        <v>#REF!</v>
      </c>
      <c r="E689" t="e">
        <f>IF(INDEX(Organizations[Organization Type '[CV']],$A689)="","",
CONCATENATE("  - &amp;OrganizationID",TEXT($A689,"0000"),
" {","OrganizationTypeCV:  ",CHAR(34),INDEX(Organizations[Organization Type '[CV']],$A689),CHAR(34),
", OrganizationCode:  ",CHAR(34),INDEX(Organizations[Organization Code],$A689),CHAR(34),
", OrganizationName:  ",CHAR(34),INDEX(Organizations[Organization Name],$A689),CHAR(34),
", OrganizationDescription:  ",CHAR(34),INDEX(Organizations[Organization Description],$A689),CHAR(34),
", OrganizationLink:  ",CHAR(34),INDEX(Organizations[Organization Link],$A689),CHAR(34),"}"))</f>
        <v>#REF!</v>
      </c>
      <c r="F689" t="e">
        <f>IF(INDEX(People[First Name],$A689)="","",
CONCATENATE("  - &amp;AffiliationID",TEXT($A689,"0000"),
" {PersonID: *PersonID",TEXT($A689,"0000"),
", OrganizationID: *OrganizationID",TEXT(MATCH(INDEX(People[Organization Name],$A689),Organizations[Organization Name],0),"0000"),
", IsPrimaryOrganizationContact: , AffiliationStartDate: , AffiliationEndDate: , PrimaryPhone: ",
", PrimaryEmail: ",CHAR(34),INDEX(People[Primary Email],$A689),CHAR(34),
", PrimaryAddress: ",CHAR(34),INDEX(People[Primary Address],$A689),CHAR(34),
", PersonLink: }"))</f>
        <v>#REF!</v>
      </c>
      <c r="H689" t="e">
        <f>IF(COUNTA(CitationInformation)=0,"",IF(INDEX(AuthorList[Author Name],$A689)="","",
CONCATENATE("  - &amp;AuthorListID",TEXT($A689,"0000"),
"  {CitationID: *CitationID0001",
", PersonID: *PersonID",TEXT(MATCH(INDEX(AuthorList[Author Name],$A689),People[Full Name],0),"0000"),
", AuthorOrder: ",INDEX(AuthorList[Author Number],$A689),"}")))</f>
        <v>#REF!</v>
      </c>
      <c r="K689" t="e">
        <f>IF(INDEX(SamplingFeatures[Feature Code],$A689)="","",
CONCATENATE("  - &amp;SamplingFeatureID",TEXT($A689,"0000"),
" {","SamplingFeatureUUID:  ",CHAR(34),INDEX(SamplingFeatures[Sampling Feature UUID],$A689),CHAR(34),
", SamplingFeatureTypeCV:  ",CHAR(34),INDEX(SamplingFeatures[Sampling Feature Type],$A689),CHAR(34),
", SamplingFeatureCode:  ",CHAR(34),INDEX(SamplingFeatures[Feature Code],$A689),CHAR(34),
", SamplingFeatureName:  ",CHAR(34),INDEX(SamplingFeatures[Feature Name],$A689),CHAR(34),
", SamplingFeatureDescription:  ",CHAR(34),INDEX(SamplingFeatures[Feature Description],$A689),CHAR(34),
", SamplingFeatureGeotypeCV:  ",CHAR(34),INDEX(SamplingFeatures[Feature Geo Type],$A689),CHAR(34),
", FeatureGeometry:  ",CHAR(34),INDEX(SamplingFeatures[Feature Geometry],$A689),CHAR(34),
", Elevation_m:  ",CHAR(34),INDEX(SamplingFeatures[Elevation_m],$A689),CHAR(34),
", ElevationDatumCV:  ",CHAR(34),ElevationDatum,CHAR(34),"}"))</f>
        <v>#REF!</v>
      </c>
      <c r="L689" t="e">
        <f>IF(INDEX(SamplingFeatures[Sampling Feature Type],$A689)&lt;&gt;"Site","",
CONCATENATE("  - &amp;SiteID",TEXT(SUMPRODUCT(--($L$3:$L688&lt;&gt;"")),"0000"),
" {","SamplingFeatureID:  *SamplingFeatureID",TEXT($A689,"0000"),
", SiteTypeCV:  ",CHAR(34),INDEX(Sites[Site Type],$A689),CHAR(34),
", Latitude:  ",INDEX(Sites[Latitude],$A689),
", Longitude:  ",INDEX(Sites[Longitude],$A689),
", SRSName:  ",CHAR(34),LatLonDatum,CHAR(34),"}"))</f>
        <v>#REF!</v>
      </c>
      <c r="M689" t="e">
        <f>IF(INDEX(SamplingFeatures[Sampling Feature Type],$A689)&lt;&gt;"Specimen","",
CONCATENATE("  - &amp;SpecimenID",TEXT(SUMPRODUCT(--($M$3:$M688&lt;&gt;"")),"0000"),
" {","SamplingFeatureID:  *SamplingFeatureID",TEXT($A689,"0000"),
", SpecimenTypeCV:  ",CHAR(34),INDEX(Specimens[Specimen Type],$A689),CHAR(34),
", SpecimenMediumCV:  ",INDEX(Specimens[Specimen Medium],$A689),
", IsFieldSpecimen:  ",CHAR(34),INDEX(Specimens[Is Field Specimen?],$A689),CHAR(34),"}"))</f>
        <v>#REF!</v>
      </c>
      <c r="N689" t="e">
        <f>IF(COUNTA(SpatialOffsets[])=0,"", IF(INDEX(SpatialOffsets[Spatial Offset Type],$A689)="","",
CONCATENATE("  - &amp;SpatialOffsetID",TEXT($A689,"0000"),
" {","SpatialOffsetTypeCV:  ",CHAR(34),INDEX(SpatialOffsets[Spatial Offset Type],$A689),CHAR(34),
", Offset1Value:  ",INDEX(SpatialOffsets[Offset 1 Value],$A689),
", Offset1UnitID:  ",CHAR(34),INDEX(SpatialOffsets[Offset 1 Unit],$A689),CHAR(34),
", Offset2Value:  ",INDEX(SpatialOffsets[Offset 2 Value],$A689),
", Offset2UnitID:  ",CHAR(34),INDEX(SpatialOffsets[Offset 2 Unit],$A689),CHAR(34),
", Offset3Value:  ",INDEX(SpatialOffsets[Offset 3 Value],$A689),
", Offset3UnitID:  ",CHAR(34),INDEX(SpatialOffsets[Offset 3 Unit],$A689),CHAR(34),,"}")))</f>
        <v>#REF!</v>
      </c>
      <c r="O689" t="e">
        <f>IF(COUNTA(RelatedFeatures[])=0,"", IF(INDEX(RelatedFeatures[First Sampling Feature Code],$A689)="","",
CONCATENATE("  - &amp;RelationID",TEXT($A689,"0000"),
" {","SamplingFeatureID:  *SamplingFeatureID",TEXT(MATCH(INDEX(RelatedFeatures[First Sampling Feature Code],$A689),SamplingFeatures[Feature Code],0),"0000"),
", RelationshipTypeCV:  ",CHAR(34),INDEX(RelatedFeatures[Relationship Type],$A689),CHAR(34),
", RelatedFeatureID: *SamplingFeatureID",TEXT(MATCH(INDEX(RelatedFeatures[Second Sampling Feature Code],$A689),SamplingFeatures[Feature Code],0),"0000"),
", SpatialOffsetID:  ",IF(INDEX(RelatedFeatures[Offset Number],$A689)="","",CONCATENATE("*SpatialOffsetID",TEXT(INDEX(RelatedFeatures[Offset Number],$A689),"0000"))),"}")))</f>
        <v>#REF!</v>
      </c>
      <c r="P689" t="e">
        <f>IF(INDEX(Methods[Method Type],$A689)="","",
CONCATENATE("  - &amp;MethodID",TEXT($A689,"0000"),
" {","MethodTypeCV:  ",CHAR(34),INDEX(Methods[Method Type],$A689),CHAR(34),
", MethodCode:  ",CHAR(34),INDEX(Methods[Method Code],$A689),CHAR(34),
", MethodName:  ",CHAR(34),INDEX(Methods[Method Name],$A689),CHAR(34),
", MethodDescription:  ",CHAR(34),INDEX(Methods[Method Description],$A689),CHAR(34),
", MethodLink:  ",CHAR(34),INDEX(Methods[Method Link],$A689),CHAR(34),
", OrganizationID: *OrganizationID",TEXT(MATCH(INDEX(Methods[Organization Name],$A689),Organizations[Organization Name],0),"0000"),"}"))</f>
        <v>#REF!</v>
      </c>
      <c r="Q689" t="e">
        <f>IF(INDEX(Variables[Variable Type],$A689)="","",
CONCATENATE("  - &amp;VariableID",TEXT($A689,"0000"),
" {","VariableTypeCV:  ",CHAR(34),INDEX(Variables[Variable Type],$A689),CHAR(34),
", VariableCode:  ",CHAR(34),INDEX(Variables[Variable Code],$A689),CHAR(34),
", VariableNameCV:  ",CHAR(34),INDEX(Variables[Variable Name],$A689),CHAR(34),
", VariableDefinition:  ",CHAR(34),INDEX(Variables[Variable Definition],$A689),CHAR(34),
", SpecciationCV:  ",CHAR(34),INDEX(Variables[Speciation],$A689),CHAR(34),
", NoDataValue:  ",CHAR(34),INDEX(Variables[No Data Value],$A689),CHAR(34),"}"))</f>
        <v>#REF!</v>
      </c>
    </row>
    <row r="690" spans="1:17" x14ac:dyDescent="0.25">
      <c r="A690">
        <v>687</v>
      </c>
      <c r="D690" t="e">
        <f>IF(INDEX(People[First Name],$A690)="","",
CONCATENATE("  - &amp;PersonID",TEXT($A690,"0000"),
" {","PersonFirstName:  ",CHAR(34),INDEX(People[First Name],$A690),CHAR(34),
", PersonMiddleName:  ",CHAR(34),INDEX(People[Middle Name],$A690),CHAR(34),
", PersonLastName:  ",CHAR(34),INDEX(People[Last Name],$A690),CHAR(34),"}"))</f>
        <v>#REF!</v>
      </c>
      <c r="E690" t="e">
        <f>IF(INDEX(Organizations[Organization Type '[CV']],$A690)="","",
CONCATENATE("  - &amp;OrganizationID",TEXT($A690,"0000"),
" {","OrganizationTypeCV:  ",CHAR(34),INDEX(Organizations[Organization Type '[CV']],$A690),CHAR(34),
", OrganizationCode:  ",CHAR(34),INDEX(Organizations[Organization Code],$A690),CHAR(34),
", OrganizationName:  ",CHAR(34),INDEX(Organizations[Organization Name],$A690),CHAR(34),
", OrganizationDescription:  ",CHAR(34),INDEX(Organizations[Organization Description],$A690),CHAR(34),
", OrganizationLink:  ",CHAR(34),INDEX(Organizations[Organization Link],$A690),CHAR(34),"}"))</f>
        <v>#REF!</v>
      </c>
      <c r="F690" t="e">
        <f>IF(INDEX(People[First Name],$A690)="","",
CONCATENATE("  - &amp;AffiliationID",TEXT($A690,"0000"),
" {PersonID: *PersonID",TEXT($A690,"0000"),
", OrganizationID: *OrganizationID",TEXT(MATCH(INDEX(People[Organization Name],$A690),Organizations[Organization Name],0),"0000"),
", IsPrimaryOrganizationContact: , AffiliationStartDate: , AffiliationEndDate: , PrimaryPhone: ",
", PrimaryEmail: ",CHAR(34),INDEX(People[Primary Email],$A690),CHAR(34),
", PrimaryAddress: ",CHAR(34),INDEX(People[Primary Address],$A690),CHAR(34),
", PersonLink: }"))</f>
        <v>#REF!</v>
      </c>
      <c r="H690" t="e">
        <f>IF(COUNTA(CitationInformation)=0,"",IF(INDEX(AuthorList[Author Name],$A690)="","",
CONCATENATE("  - &amp;AuthorListID",TEXT($A690,"0000"),
"  {CitationID: *CitationID0001",
", PersonID: *PersonID",TEXT(MATCH(INDEX(AuthorList[Author Name],$A690),People[Full Name],0),"0000"),
", AuthorOrder: ",INDEX(AuthorList[Author Number],$A690),"}")))</f>
        <v>#REF!</v>
      </c>
      <c r="K690" t="e">
        <f>IF(INDEX(SamplingFeatures[Feature Code],$A690)="","",
CONCATENATE("  - &amp;SamplingFeatureID",TEXT($A690,"0000"),
" {","SamplingFeatureUUID:  ",CHAR(34),INDEX(SamplingFeatures[Sampling Feature UUID],$A690),CHAR(34),
", SamplingFeatureTypeCV:  ",CHAR(34),INDEX(SamplingFeatures[Sampling Feature Type],$A690),CHAR(34),
", SamplingFeatureCode:  ",CHAR(34),INDEX(SamplingFeatures[Feature Code],$A690),CHAR(34),
", SamplingFeatureName:  ",CHAR(34),INDEX(SamplingFeatures[Feature Name],$A690),CHAR(34),
", SamplingFeatureDescription:  ",CHAR(34),INDEX(SamplingFeatures[Feature Description],$A690),CHAR(34),
", SamplingFeatureGeotypeCV:  ",CHAR(34),INDEX(SamplingFeatures[Feature Geo Type],$A690),CHAR(34),
", FeatureGeometry:  ",CHAR(34),INDEX(SamplingFeatures[Feature Geometry],$A690),CHAR(34),
", Elevation_m:  ",CHAR(34),INDEX(SamplingFeatures[Elevation_m],$A690),CHAR(34),
", ElevationDatumCV:  ",CHAR(34),ElevationDatum,CHAR(34),"}"))</f>
        <v>#REF!</v>
      </c>
      <c r="L690" t="e">
        <f>IF(INDEX(SamplingFeatures[Sampling Feature Type],$A690)&lt;&gt;"Site","",
CONCATENATE("  - &amp;SiteID",TEXT(SUMPRODUCT(--($L$3:$L689&lt;&gt;"")),"0000"),
" {","SamplingFeatureID:  *SamplingFeatureID",TEXT($A690,"0000"),
", SiteTypeCV:  ",CHAR(34),INDEX(Sites[Site Type],$A690),CHAR(34),
", Latitude:  ",INDEX(Sites[Latitude],$A690),
", Longitude:  ",INDEX(Sites[Longitude],$A690),
", SRSName:  ",CHAR(34),LatLonDatum,CHAR(34),"}"))</f>
        <v>#REF!</v>
      </c>
      <c r="M690" t="e">
        <f>IF(INDEX(SamplingFeatures[Sampling Feature Type],$A690)&lt;&gt;"Specimen","",
CONCATENATE("  - &amp;SpecimenID",TEXT(SUMPRODUCT(--($M$3:$M689&lt;&gt;"")),"0000"),
" {","SamplingFeatureID:  *SamplingFeatureID",TEXT($A690,"0000"),
", SpecimenTypeCV:  ",CHAR(34),INDEX(Specimens[Specimen Type],$A690),CHAR(34),
", SpecimenMediumCV:  ",INDEX(Specimens[Specimen Medium],$A690),
", IsFieldSpecimen:  ",CHAR(34),INDEX(Specimens[Is Field Specimen?],$A690),CHAR(34),"}"))</f>
        <v>#REF!</v>
      </c>
      <c r="N690" t="e">
        <f>IF(COUNTA(SpatialOffsets[])=0,"", IF(INDEX(SpatialOffsets[Spatial Offset Type],$A690)="","",
CONCATENATE("  - &amp;SpatialOffsetID",TEXT($A690,"0000"),
" {","SpatialOffsetTypeCV:  ",CHAR(34),INDEX(SpatialOffsets[Spatial Offset Type],$A690),CHAR(34),
", Offset1Value:  ",INDEX(SpatialOffsets[Offset 1 Value],$A690),
", Offset1UnitID:  ",CHAR(34),INDEX(SpatialOffsets[Offset 1 Unit],$A690),CHAR(34),
", Offset2Value:  ",INDEX(SpatialOffsets[Offset 2 Value],$A690),
", Offset2UnitID:  ",CHAR(34),INDEX(SpatialOffsets[Offset 2 Unit],$A690),CHAR(34),
", Offset3Value:  ",INDEX(SpatialOffsets[Offset 3 Value],$A690),
", Offset3UnitID:  ",CHAR(34),INDEX(SpatialOffsets[Offset 3 Unit],$A690),CHAR(34),,"}")))</f>
        <v>#REF!</v>
      </c>
      <c r="O690" t="e">
        <f>IF(COUNTA(RelatedFeatures[])=0,"", IF(INDEX(RelatedFeatures[First Sampling Feature Code],$A690)="","",
CONCATENATE("  - &amp;RelationID",TEXT($A690,"0000"),
" {","SamplingFeatureID:  *SamplingFeatureID",TEXT(MATCH(INDEX(RelatedFeatures[First Sampling Feature Code],$A690),SamplingFeatures[Feature Code],0),"0000"),
", RelationshipTypeCV:  ",CHAR(34),INDEX(RelatedFeatures[Relationship Type],$A690),CHAR(34),
", RelatedFeatureID: *SamplingFeatureID",TEXT(MATCH(INDEX(RelatedFeatures[Second Sampling Feature Code],$A690),SamplingFeatures[Feature Code],0),"0000"),
", SpatialOffsetID:  ",IF(INDEX(RelatedFeatures[Offset Number],$A690)="","",CONCATENATE("*SpatialOffsetID",TEXT(INDEX(RelatedFeatures[Offset Number],$A690),"0000"))),"}")))</f>
        <v>#REF!</v>
      </c>
      <c r="P690" t="e">
        <f>IF(INDEX(Methods[Method Type],$A690)="","",
CONCATENATE("  - &amp;MethodID",TEXT($A690,"0000"),
" {","MethodTypeCV:  ",CHAR(34),INDEX(Methods[Method Type],$A690),CHAR(34),
", MethodCode:  ",CHAR(34),INDEX(Methods[Method Code],$A690),CHAR(34),
", MethodName:  ",CHAR(34),INDEX(Methods[Method Name],$A690),CHAR(34),
", MethodDescription:  ",CHAR(34),INDEX(Methods[Method Description],$A690),CHAR(34),
", MethodLink:  ",CHAR(34),INDEX(Methods[Method Link],$A690),CHAR(34),
", OrganizationID: *OrganizationID",TEXT(MATCH(INDEX(Methods[Organization Name],$A690),Organizations[Organization Name],0),"0000"),"}"))</f>
        <v>#REF!</v>
      </c>
      <c r="Q690" t="e">
        <f>IF(INDEX(Variables[Variable Type],$A690)="","",
CONCATENATE("  - &amp;VariableID",TEXT($A690,"0000"),
" {","VariableTypeCV:  ",CHAR(34),INDEX(Variables[Variable Type],$A690),CHAR(34),
", VariableCode:  ",CHAR(34),INDEX(Variables[Variable Code],$A690),CHAR(34),
", VariableNameCV:  ",CHAR(34),INDEX(Variables[Variable Name],$A690),CHAR(34),
", VariableDefinition:  ",CHAR(34),INDEX(Variables[Variable Definition],$A690),CHAR(34),
", SpecciationCV:  ",CHAR(34),INDEX(Variables[Speciation],$A690),CHAR(34),
", NoDataValue:  ",CHAR(34),INDEX(Variables[No Data Value],$A690),CHAR(34),"}"))</f>
        <v>#REF!</v>
      </c>
    </row>
    <row r="691" spans="1:17" x14ac:dyDescent="0.25">
      <c r="A691">
        <v>688</v>
      </c>
      <c r="D691" t="e">
        <f>IF(INDEX(People[First Name],$A691)="","",
CONCATENATE("  - &amp;PersonID",TEXT($A691,"0000"),
" {","PersonFirstName:  ",CHAR(34),INDEX(People[First Name],$A691),CHAR(34),
", PersonMiddleName:  ",CHAR(34),INDEX(People[Middle Name],$A691),CHAR(34),
", PersonLastName:  ",CHAR(34),INDEX(People[Last Name],$A691),CHAR(34),"}"))</f>
        <v>#REF!</v>
      </c>
      <c r="E691" t="e">
        <f>IF(INDEX(Organizations[Organization Type '[CV']],$A691)="","",
CONCATENATE("  - &amp;OrganizationID",TEXT($A691,"0000"),
" {","OrganizationTypeCV:  ",CHAR(34),INDEX(Organizations[Organization Type '[CV']],$A691),CHAR(34),
", OrganizationCode:  ",CHAR(34),INDEX(Organizations[Organization Code],$A691),CHAR(34),
", OrganizationName:  ",CHAR(34),INDEX(Organizations[Organization Name],$A691),CHAR(34),
", OrganizationDescription:  ",CHAR(34),INDEX(Organizations[Organization Description],$A691),CHAR(34),
", OrganizationLink:  ",CHAR(34),INDEX(Organizations[Organization Link],$A691),CHAR(34),"}"))</f>
        <v>#REF!</v>
      </c>
      <c r="F691" t="e">
        <f>IF(INDEX(People[First Name],$A691)="","",
CONCATENATE("  - &amp;AffiliationID",TEXT($A691,"0000"),
" {PersonID: *PersonID",TEXT($A691,"0000"),
", OrganizationID: *OrganizationID",TEXT(MATCH(INDEX(People[Organization Name],$A691),Organizations[Organization Name],0),"0000"),
", IsPrimaryOrganizationContact: , AffiliationStartDate: , AffiliationEndDate: , PrimaryPhone: ",
", PrimaryEmail: ",CHAR(34),INDEX(People[Primary Email],$A691),CHAR(34),
", PrimaryAddress: ",CHAR(34),INDEX(People[Primary Address],$A691),CHAR(34),
", PersonLink: }"))</f>
        <v>#REF!</v>
      </c>
      <c r="H691" t="e">
        <f>IF(COUNTA(CitationInformation)=0,"",IF(INDEX(AuthorList[Author Name],$A691)="","",
CONCATENATE("  - &amp;AuthorListID",TEXT($A691,"0000"),
"  {CitationID: *CitationID0001",
", PersonID: *PersonID",TEXT(MATCH(INDEX(AuthorList[Author Name],$A691),People[Full Name],0),"0000"),
", AuthorOrder: ",INDEX(AuthorList[Author Number],$A691),"}")))</f>
        <v>#REF!</v>
      </c>
      <c r="K691" t="e">
        <f>IF(INDEX(SamplingFeatures[Feature Code],$A691)="","",
CONCATENATE("  - &amp;SamplingFeatureID",TEXT($A691,"0000"),
" {","SamplingFeatureUUID:  ",CHAR(34),INDEX(SamplingFeatures[Sampling Feature UUID],$A691),CHAR(34),
", SamplingFeatureTypeCV:  ",CHAR(34),INDEX(SamplingFeatures[Sampling Feature Type],$A691),CHAR(34),
", SamplingFeatureCode:  ",CHAR(34),INDEX(SamplingFeatures[Feature Code],$A691),CHAR(34),
", SamplingFeatureName:  ",CHAR(34),INDEX(SamplingFeatures[Feature Name],$A691),CHAR(34),
", SamplingFeatureDescription:  ",CHAR(34),INDEX(SamplingFeatures[Feature Description],$A691),CHAR(34),
", SamplingFeatureGeotypeCV:  ",CHAR(34),INDEX(SamplingFeatures[Feature Geo Type],$A691),CHAR(34),
", FeatureGeometry:  ",CHAR(34),INDEX(SamplingFeatures[Feature Geometry],$A691),CHAR(34),
", Elevation_m:  ",CHAR(34),INDEX(SamplingFeatures[Elevation_m],$A691),CHAR(34),
", ElevationDatumCV:  ",CHAR(34),ElevationDatum,CHAR(34),"}"))</f>
        <v>#REF!</v>
      </c>
      <c r="L691" t="e">
        <f>IF(INDEX(SamplingFeatures[Sampling Feature Type],$A691)&lt;&gt;"Site","",
CONCATENATE("  - &amp;SiteID",TEXT(SUMPRODUCT(--($L$3:$L690&lt;&gt;"")),"0000"),
" {","SamplingFeatureID:  *SamplingFeatureID",TEXT($A691,"0000"),
", SiteTypeCV:  ",CHAR(34),INDEX(Sites[Site Type],$A691),CHAR(34),
", Latitude:  ",INDEX(Sites[Latitude],$A691),
", Longitude:  ",INDEX(Sites[Longitude],$A691),
", SRSName:  ",CHAR(34),LatLonDatum,CHAR(34),"}"))</f>
        <v>#REF!</v>
      </c>
      <c r="M691" t="e">
        <f>IF(INDEX(SamplingFeatures[Sampling Feature Type],$A691)&lt;&gt;"Specimen","",
CONCATENATE("  - &amp;SpecimenID",TEXT(SUMPRODUCT(--($M$3:$M690&lt;&gt;"")),"0000"),
" {","SamplingFeatureID:  *SamplingFeatureID",TEXT($A691,"0000"),
", SpecimenTypeCV:  ",CHAR(34),INDEX(Specimens[Specimen Type],$A691),CHAR(34),
", SpecimenMediumCV:  ",INDEX(Specimens[Specimen Medium],$A691),
", IsFieldSpecimen:  ",CHAR(34),INDEX(Specimens[Is Field Specimen?],$A691),CHAR(34),"}"))</f>
        <v>#REF!</v>
      </c>
      <c r="N691" t="e">
        <f>IF(COUNTA(SpatialOffsets[])=0,"", IF(INDEX(SpatialOffsets[Spatial Offset Type],$A691)="","",
CONCATENATE("  - &amp;SpatialOffsetID",TEXT($A691,"0000"),
" {","SpatialOffsetTypeCV:  ",CHAR(34),INDEX(SpatialOffsets[Spatial Offset Type],$A691),CHAR(34),
", Offset1Value:  ",INDEX(SpatialOffsets[Offset 1 Value],$A691),
", Offset1UnitID:  ",CHAR(34),INDEX(SpatialOffsets[Offset 1 Unit],$A691),CHAR(34),
", Offset2Value:  ",INDEX(SpatialOffsets[Offset 2 Value],$A691),
", Offset2UnitID:  ",CHAR(34),INDEX(SpatialOffsets[Offset 2 Unit],$A691),CHAR(34),
", Offset3Value:  ",INDEX(SpatialOffsets[Offset 3 Value],$A691),
", Offset3UnitID:  ",CHAR(34),INDEX(SpatialOffsets[Offset 3 Unit],$A691),CHAR(34),,"}")))</f>
        <v>#REF!</v>
      </c>
      <c r="O691" t="e">
        <f>IF(COUNTA(RelatedFeatures[])=0,"", IF(INDEX(RelatedFeatures[First Sampling Feature Code],$A691)="","",
CONCATENATE("  - &amp;RelationID",TEXT($A691,"0000"),
" {","SamplingFeatureID:  *SamplingFeatureID",TEXT(MATCH(INDEX(RelatedFeatures[First Sampling Feature Code],$A691),SamplingFeatures[Feature Code],0),"0000"),
", RelationshipTypeCV:  ",CHAR(34),INDEX(RelatedFeatures[Relationship Type],$A691),CHAR(34),
", RelatedFeatureID: *SamplingFeatureID",TEXT(MATCH(INDEX(RelatedFeatures[Second Sampling Feature Code],$A691),SamplingFeatures[Feature Code],0),"0000"),
", SpatialOffsetID:  ",IF(INDEX(RelatedFeatures[Offset Number],$A691)="","",CONCATENATE("*SpatialOffsetID",TEXT(INDEX(RelatedFeatures[Offset Number],$A691),"0000"))),"}")))</f>
        <v>#REF!</v>
      </c>
      <c r="P691" t="e">
        <f>IF(INDEX(Methods[Method Type],$A691)="","",
CONCATENATE("  - &amp;MethodID",TEXT($A691,"0000"),
" {","MethodTypeCV:  ",CHAR(34),INDEX(Methods[Method Type],$A691),CHAR(34),
", MethodCode:  ",CHAR(34),INDEX(Methods[Method Code],$A691),CHAR(34),
", MethodName:  ",CHAR(34),INDEX(Methods[Method Name],$A691),CHAR(34),
", MethodDescription:  ",CHAR(34),INDEX(Methods[Method Description],$A691),CHAR(34),
", MethodLink:  ",CHAR(34),INDEX(Methods[Method Link],$A691),CHAR(34),
", OrganizationID: *OrganizationID",TEXT(MATCH(INDEX(Methods[Organization Name],$A691),Organizations[Organization Name],0),"0000"),"}"))</f>
        <v>#REF!</v>
      </c>
      <c r="Q691" t="e">
        <f>IF(INDEX(Variables[Variable Type],$A691)="","",
CONCATENATE("  - &amp;VariableID",TEXT($A691,"0000"),
" {","VariableTypeCV:  ",CHAR(34),INDEX(Variables[Variable Type],$A691),CHAR(34),
", VariableCode:  ",CHAR(34),INDEX(Variables[Variable Code],$A691),CHAR(34),
", VariableNameCV:  ",CHAR(34),INDEX(Variables[Variable Name],$A691),CHAR(34),
", VariableDefinition:  ",CHAR(34),INDEX(Variables[Variable Definition],$A691),CHAR(34),
", SpecciationCV:  ",CHAR(34),INDEX(Variables[Speciation],$A691),CHAR(34),
", NoDataValue:  ",CHAR(34),INDEX(Variables[No Data Value],$A691),CHAR(34),"}"))</f>
        <v>#REF!</v>
      </c>
    </row>
    <row r="692" spans="1:17" x14ac:dyDescent="0.25">
      <c r="A692">
        <v>689</v>
      </c>
      <c r="D692" t="e">
        <f>IF(INDEX(People[First Name],$A692)="","",
CONCATENATE("  - &amp;PersonID",TEXT($A692,"0000"),
" {","PersonFirstName:  ",CHAR(34),INDEX(People[First Name],$A692),CHAR(34),
", PersonMiddleName:  ",CHAR(34),INDEX(People[Middle Name],$A692),CHAR(34),
", PersonLastName:  ",CHAR(34),INDEX(People[Last Name],$A692),CHAR(34),"}"))</f>
        <v>#REF!</v>
      </c>
      <c r="E692" t="e">
        <f>IF(INDEX(Organizations[Organization Type '[CV']],$A692)="","",
CONCATENATE("  - &amp;OrganizationID",TEXT($A692,"0000"),
" {","OrganizationTypeCV:  ",CHAR(34),INDEX(Organizations[Organization Type '[CV']],$A692),CHAR(34),
", OrganizationCode:  ",CHAR(34),INDEX(Organizations[Organization Code],$A692),CHAR(34),
", OrganizationName:  ",CHAR(34),INDEX(Organizations[Organization Name],$A692),CHAR(34),
", OrganizationDescription:  ",CHAR(34),INDEX(Organizations[Organization Description],$A692),CHAR(34),
", OrganizationLink:  ",CHAR(34),INDEX(Organizations[Organization Link],$A692),CHAR(34),"}"))</f>
        <v>#REF!</v>
      </c>
      <c r="F692" t="e">
        <f>IF(INDEX(People[First Name],$A692)="","",
CONCATENATE("  - &amp;AffiliationID",TEXT($A692,"0000"),
" {PersonID: *PersonID",TEXT($A692,"0000"),
", OrganizationID: *OrganizationID",TEXT(MATCH(INDEX(People[Organization Name],$A692),Organizations[Organization Name],0),"0000"),
", IsPrimaryOrganizationContact: , AffiliationStartDate: , AffiliationEndDate: , PrimaryPhone: ",
", PrimaryEmail: ",CHAR(34),INDEX(People[Primary Email],$A692),CHAR(34),
", PrimaryAddress: ",CHAR(34),INDEX(People[Primary Address],$A692),CHAR(34),
", PersonLink: }"))</f>
        <v>#REF!</v>
      </c>
      <c r="H692" t="e">
        <f>IF(COUNTA(CitationInformation)=0,"",IF(INDEX(AuthorList[Author Name],$A692)="","",
CONCATENATE("  - &amp;AuthorListID",TEXT($A692,"0000"),
"  {CitationID: *CitationID0001",
", PersonID: *PersonID",TEXT(MATCH(INDEX(AuthorList[Author Name],$A692),People[Full Name],0),"0000"),
", AuthorOrder: ",INDEX(AuthorList[Author Number],$A692),"}")))</f>
        <v>#REF!</v>
      </c>
      <c r="K692" t="e">
        <f>IF(INDEX(SamplingFeatures[Feature Code],$A692)="","",
CONCATENATE("  - &amp;SamplingFeatureID",TEXT($A692,"0000"),
" {","SamplingFeatureUUID:  ",CHAR(34),INDEX(SamplingFeatures[Sampling Feature UUID],$A692),CHAR(34),
", SamplingFeatureTypeCV:  ",CHAR(34),INDEX(SamplingFeatures[Sampling Feature Type],$A692),CHAR(34),
", SamplingFeatureCode:  ",CHAR(34),INDEX(SamplingFeatures[Feature Code],$A692),CHAR(34),
", SamplingFeatureName:  ",CHAR(34),INDEX(SamplingFeatures[Feature Name],$A692),CHAR(34),
", SamplingFeatureDescription:  ",CHAR(34),INDEX(SamplingFeatures[Feature Description],$A692),CHAR(34),
", SamplingFeatureGeotypeCV:  ",CHAR(34),INDEX(SamplingFeatures[Feature Geo Type],$A692),CHAR(34),
", FeatureGeometry:  ",CHAR(34),INDEX(SamplingFeatures[Feature Geometry],$A692),CHAR(34),
", Elevation_m:  ",CHAR(34),INDEX(SamplingFeatures[Elevation_m],$A692),CHAR(34),
", ElevationDatumCV:  ",CHAR(34),ElevationDatum,CHAR(34),"}"))</f>
        <v>#REF!</v>
      </c>
      <c r="L692" t="e">
        <f>IF(INDEX(SamplingFeatures[Sampling Feature Type],$A692)&lt;&gt;"Site","",
CONCATENATE("  - &amp;SiteID",TEXT(SUMPRODUCT(--($L$3:$L691&lt;&gt;"")),"0000"),
" {","SamplingFeatureID:  *SamplingFeatureID",TEXT($A692,"0000"),
", SiteTypeCV:  ",CHAR(34),INDEX(Sites[Site Type],$A692),CHAR(34),
", Latitude:  ",INDEX(Sites[Latitude],$A692),
", Longitude:  ",INDEX(Sites[Longitude],$A692),
", SRSName:  ",CHAR(34),LatLonDatum,CHAR(34),"}"))</f>
        <v>#REF!</v>
      </c>
      <c r="M692" t="e">
        <f>IF(INDEX(SamplingFeatures[Sampling Feature Type],$A692)&lt;&gt;"Specimen","",
CONCATENATE("  - &amp;SpecimenID",TEXT(SUMPRODUCT(--($M$3:$M691&lt;&gt;"")),"0000"),
" {","SamplingFeatureID:  *SamplingFeatureID",TEXT($A692,"0000"),
", SpecimenTypeCV:  ",CHAR(34),INDEX(Specimens[Specimen Type],$A692),CHAR(34),
", SpecimenMediumCV:  ",INDEX(Specimens[Specimen Medium],$A692),
", IsFieldSpecimen:  ",CHAR(34),INDEX(Specimens[Is Field Specimen?],$A692),CHAR(34),"}"))</f>
        <v>#REF!</v>
      </c>
      <c r="N692" t="e">
        <f>IF(COUNTA(SpatialOffsets[])=0,"", IF(INDEX(SpatialOffsets[Spatial Offset Type],$A692)="","",
CONCATENATE("  - &amp;SpatialOffsetID",TEXT($A692,"0000"),
" {","SpatialOffsetTypeCV:  ",CHAR(34),INDEX(SpatialOffsets[Spatial Offset Type],$A692),CHAR(34),
", Offset1Value:  ",INDEX(SpatialOffsets[Offset 1 Value],$A692),
", Offset1UnitID:  ",CHAR(34),INDEX(SpatialOffsets[Offset 1 Unit],$A692),CHAR(34),
", Offset2Value:  ",INDEX(SpatialOffsets[Offset 2 Value],$A692),
", Offset2UnitID:  ",CHAR(34),INDEX(SpatialOffsets[Offset 2 Unit],$A692),CHAR(34),
", Offset3Value:  ",INDEX(SpatialOffsets[Offset 3 Value],$A692),
", Offset3UnitID:  ",CHAR(34),INDEX(SpatialOffsets[Offset 3 Unit],$A692),CHAR(34),,"}")))</f>
        <v>#REF!</v>
      </c>
      <c r="O692" t="e">
        <f>IF(COUNTA(RelatedFeatures[])=0,"", IF(INDEX(RelatedFeatures[First Sampling Feature Code],$A692)="","",
CONCATENATE("  - &amp;RelationID",TEXT($A692,"0000"),
" {","SamplingFeatureID:  *SamplingFeatureID",TEXT(MATCH(INDEX(RelatedFeatures[First Sampling Feature Code],$A692),SamplingFeatures[Feature Code],0),"0000"),
", RelationshipTypeCV:  ",CHAR(34),INDEX(RelatedFeatures[Relationship Type],$A692),CHAR(34),
", RelatedFeatureID: *SamplingFeatureID",TEXT(MATCH(INDEX(RelatedFeatures[Second Sampling Feature Code],$A692),SamplingFeatures[Feature Code],0),"0000"),
", SpatialOffsetID:  ",IF(INDEX(RelatedFeatures[Offset Number],$A692)="","",CONCATENATE("*SpatialOffsetID",TEXT(INDEX(RelatedFeatures[Offset Number],$A692),"0000"))),"}")))</f>
        <v>#REF!</v>
      </c>
      <c r="P692" t="e">
        <f>IF(INDEX(Methods[Method Type],$A692)="","",
CONCATENATE("  - &amp;MethodID",TEXT($A692,"0000"),
" {","MethodTypeCV:  ",CHAR(34),INDEX(Methods[Method Type],$A692),CHAR(34),
", MethodCode:  ",CHAR(34),INDEX(Methods[Method Code],$A692),CHAR(34),
", MethodName:  ",CHAR(34),INDEX(Methods[Method Name],$A692),CHAR(34),
", MethodDescription:  ",CHAR(34),INDEX(Methods[Method Description],$A692),CHAR(34),
", MethodLink:  ",CHAR(34),INDEX(Methods[Method Link],$A692),CHAR(34),
", OrganizationID: *OrganizationID",TEXT(MATCH(INDEX(Methods[Organization Name],$A692),Organizations[Organization Name],0),"0000"),"}"))</f>
        <v>#REF!</v>
      </c>
      <c r="Q692" t="e">
        <f>IF(INDEX(Variables[Variable Type],$A692)="","",
CONCATENATE("  - &amp;VariableID",TEXT($A692,"0000"),
" {","VariableTypeCV:  ",CHAR(34),INDEX(Variables[Variable Type],$A692),CHAR(34),
", VariableCode:  ",CHAR(34),INDEX(Variables[Variable Code],$A692),CHAR(34),
", VariableNameCV:  ",CHAR(34),INDEX(Variables[Variable Name],$A692),CHAR(34),
", VariableDefinition:  ",CHAR(34),INDEX(Variables[Variable Definition],$A692),CHAR(34),
", SpecciationCV:  ",CHAR(34),INDEX(Variables[Speciation],$A692),CHAR(34),
", NoDataValue:  ",CHAR(34),INDEX(Variables[No Data Value],$A692),CHAR(34),"}"))</f>
        <v>#REF!</v>
      </c>
    </row>
    <row r="693" spans="1:17" x14ac:dyDescent="0.25">
      <c r="A693">
        <v>690</v>
      </c>
      <c r="D693" t="e">
        <f>IF(INDEX(People[First Name],$A693)="","",
CONCATENATE("  - &amp;PersonID",TEXT($A693,"0000"),
" {","PersonFirstName:  ",CHAR(34),INDEX(People[First Name],$A693),CHAR(34),
", PersonMiddleName:  ",CHAR(34),INDEX(People[Middle Name],$A693),CHAR(34),
", PersonLastName:  ",CHAR(34),INDEX(People[Last Name],$A693),CHAR(34),"}"))</f>
        <v>#REF!</v>
      </c>
      <c r="E693" t="e">
        <f>IF(INDEX(Organizations[Organization Type '[CV']],$A693)="","",
CONCATENATE("  - &amp;OrganizationID",TEXT($A693,"0000"),
" {","OrganizationTypeCV:  ",CHAR(34),INDEX(Organizations[Organization Type '[CV']],$A693),CHAR(34),
", OrganizationCode:  ",CHAR(34),INDEX(Organizations[Organization Code],$A693),CHAR(34),
", OrganizationName:  ",CHAR(34),INDEX(Organizations[Organization Name],$A693),CHAR(34),
", OrganizationDescription:  ",CHAR(34),INDEX(Organizations[Organization Description],$A693),CHAR(34),
", OrganizationLink:  ",CHAR(34),INDEX(Organizations[Organization Link],$A693),CHAR(34),"}"))</f>
        <v>#REF!</v>
      </c>
      <c r="F693" t="e">
        <f>IF(INDEX(People[First Name],$A693)="","",
CONCATENATE("  - &amp;AffiliationID",TEXT($A693,"0000"),
" {PersonID: *PersonID",TEXT($A693,"0000"),
", OrganizationID: *OrganizationID",TEXT(MATCH(INDEX(People[Organization Name],$A693),Organizations[Organization Name],0),"0000"),
", IsPrimaryOrganizationContact: , AffiliationStartDate: , AffiliationEndDate: , PrimaryPhone: ",
", PrimaryEmail: ",CHAR(34),INDEX(People[Primary Email],$A693),CHAR(34),
", PrimaryAddress: ",CHAR(34),INDEX(People[Primary Address],$A693),CHAR(34),
", PersonLink: }"))</f>
        <v>#REF!</v>
      </c>
      <c r="H693" t="e">
        <f>IF(COUNTA(CitationInformation)=0,"",IF(INDEX(AuthorList[Author Name],$A693)="","",
CONCATENATE("  - &amp;AuthorListID",TEXT($A693,"0000"),
"  {CitationID: *CitationID0001",
", PersonID: *PersonID",TEXT(MATCH(INDEX(AuthorList[Author Name],$A693),People[Full Name],0),"0000"),
", AuthorOrder: ",INDEX(AuthorList[Author Number],$A693),"}")))</f>
        <v>#REF!</v>
      </c>
      <c r="K693" t="e">
        <f>IF(INDEX(SamplingFeatures[Feature Code],$A693)="","",
CONCATENATE("  - &amp;SamplingFeatureID",TEXT($A693,"0000"),
" {","SamplingFeatureUUID:  ",CHAR(34),INDEX(SamplingFeatures[Sampling Feature UUID],$A693),CHAR(34),
", SamplingFeatureTypeCV:  ",CHAR(34),INDEX(SamplingFeatures[Sampling Feature Type],$A693),CHAR(34),
", SamplingFeatureCode:  ",CHAR(34),INDEX(SamplingFeatures[Feature Code],$A693),CHAR(34),
", SamplingFeatureName:  ",CHAR(34),INDEX(SamplingFeatures[Feature Name],$A693),CHAR(34),
", SamplingFeatureDescription:  ",CHAR(34),INDEX(SamplingFeatures[Feature Description],$A693),CHAR(34),
", SamplingFeatureGeotypeCV:  ",CHAR(34),INDEX(SamplingFeatures[Feature Geo Type],$A693),CHAR(34),
", FeatureGeometry:  ",CHAR(34),INDEX(SamplingFeatures[Feature Geometry],$A693),CHAR(34),
", Elevation_m:  ",CHAR(34),INDEX(SamplingFeatures[Elevation_m],$A693),CHAR(34),
", ElevationDatumCV:  ",CHAR(34),ElevationDatum,CHAR(34),"}"))</f>
        <v>#REF!</v>
      </c>
      <c r="L693" t="e">
        <f>IF(INDEX(SamplingFeatures[Sampling Feature Type],$A693)&lt;&gt;"Site","",
CONCATENATE("  - &amp;SiteID",TEXT(SUMPRODUCT(--($L$3:$L692&lt;&gt;"")),"0000"),
" {","SamplingFeatureID:  *SamplingFeatureID",TEXT($A693,"0000"),
", SiteTypeCV:  ",CHAR(34),INDEX(Sites[Site Type],$A693),CHAR(34),
", Latitude:  ",INDEX(Sites[Latitude],$A693),
", Longitude:  ",INDEX(Sites[Longitude],$A693),
", SRSName:  ",CHAR(34),LatLonDatum,CHAR(34),"}"))</f>
        <v>#REF!</v>
      </c>
      <c r="M693" t="e">
        <f>IF(INDEX(SamplingFeatures[Sampling Feature Type],$A693)&lt;&gt;"Specimen","",
CONCATENATE("  - &amp;SpecimenID",TEXT(SUMPRODUCT(--($M$3:$M692&lt;&gt;"")),"0000"),
" {","SamplingFeatureID:  *SamplingFeatureID",TEXT($A693,"0000"),
", SpecimenTypeCV:  ",CHAR(34),INDEX(Specimens[Specimen Type],$A693),CHAR(34),
", SpecimenMediumCV:  ",INDEX(Specimens[Specimen Medium],$A693),
", IsFieldSpecimen:  ",CHAR(34),INDEX(Specimens[Is Field Specimen?],$A693),CHAR(34),"}"))</f>
        <v>#REF!</v>
      </c>
      <c r="N693" t="e">
        <f>IF(COUNTA(SpatialOffsets[])=0,"", IF(INDEX(SpatialOffsets[Spatial Offset Type],$A693)="","",
CONCATENATE("  - &amp;SpatialOffsetID",TEXT($A693,"0000"),
" {","SpatialOffsetTypeCV:  ",CHAR(34),INDEX(SpatialOffsets[Spatial Offset Type],$A693),CHAR(34),
", Offset1Value:  ",INDEX(SpatialOffsets[Offset 1 Value],$A693),
", Offset1UnitID:  ",CHAR(34),INDEX(SpatialOffsets[Offset 1 Unit],$A693),CHAR(34),
", Offset2Value:  ",INDEX(SpatialOffsets[Offset 2 Value],$A693),
", Offset2UnitID:  ",CHAR(34),INDEX(SpatialOffsets[Offset 2 Unit],$A693),CHAR(34),
", Offset3Value:  ",INDEX(SpatialOffsets[Offset 3 Value],$A693),
", Offset3UnitID:  ",CHAR(34),INDEX(SpatialOffsets[Offset 3 Unit],$A693),CHAR(34),,"}")))</f>
        <v>#REF!</v>
      </c>
      <c r="O693" t="e">
        <f>IF(COUNTA(RelatedFeatures[])=0,"", IF(INDEX(RelatedFeatures[First Sampling Feature Code],$A693)="","",
CONCATENATE("  - &amp;RelationID",TEXT($A693,"0000"),
" {","SamplingFeatureID:  *SamplingFeatureID",TEXT(MATCH(INDEX(RelatedFeatures[First Sampling Feature Code],$A693),SamplingFeatures[Feature Code],0),"0000"),
", RelationshipTypeCV:  ",CHAR(34),INDEX(RelatedFeatures[Relationship Type],$A693),CHAR(34),
", RelatedFeatureID: *SamplingFeatureID",TEXT(MATCH(INDEX(RelatedFeatures[Second Sampling Feature Code],$A693),SamplingFeatures[Feature Code],0),"0000"),
", SpatialOffsetID:  ",IF(INDEX(RelatedFeatures[Offset Number],$A693)="","",CONCATENATE("*SpatialOffsetID",TEXT(INDEX(RelatedFeatures[Offset Number],$A693),"0000"))),"}")))</f>
        <v>#REF!</v>
      </c>
      <c r="P693" t="e">
        <f>IF(INDEX(Methods[Method Type],$A693)="","",
CONCATENATE("  - &amp;MethodID",TEXT($A693,"0000"),
" {","MethodTypeCV:  ",CHAR(34),INDEX(Methods[Method Type],$A693),CHAR(34),
", MethodCode:  ",CHAR(34),INDEX(Methods[Method Code],$A693),CHAR(34),
", MethodName:  ",CHAR(34),INDEX(Methods[Method Name],$A693),CHAR(34),
", MethodDescription:  ",CHAR(34),INDEX(Methods[Method Description],$A693),CHAR(34),
", MethodLink:  ",CHAR(34),INDEX(Methods[Method Link],$A693),CHAR(34),
", OrganizationID: *OrganizationID",TEXT(MATCH(INDEX(Methods[Organization Name],$A693),Organizations[Organization Name],0),"0000"),"}"))</f>
        <v>#REF!</v>
      </c>
      <c r="Q693" t="e">
        <f>IF(INDEX(Variables[Variable Type],$A693)="","",
CONCATENATE("  - &amp;VariableID",TEXT($A693,"0000"),
" {","VariableTypeCV:  ",CHAR(34),INDEX(Variables[Variable Type],$A693),CHAR(34),
", VariableCode:  ",CHAR(34),INDEX(Variables[Variable Code],$A693),CHAR(34),
", VariableNameCV:  ",CHAR(34),INDEX(Variables[Variable Name],$A693),CHAR(34),
", VariableDefinition:  ",CHAR(34),INDEX(Variables[Variable Definition],$A693),CHAR(34),
", SpecciationCV:  ",CHAR(34),INDEX(Variables[Speciation],$A693),CHAR(34),
", NoDataValue:  ",CHAR(34),INDEX(Variables[No Data Value],$A693),CHAR(34),"}"))</f>
        <v>#REF!</v>
      </c>
    </row>
    <row r="694" spans="1:17" x14ac:dyDescent="0.25">
      <c r="A694">
        <v>691</v>
      </c>
      <c r="D694" t="e">
        <f>IF(INDEX(People[First Name],$A694)="","",
CONCATENATE("  - &amp;PersonID",TEXT($A694,"0000"),
" {","PersonFirstName:  ",CHAR(34),INDEX(People[First Name],$A694),CHAR(34),
", PersonMiddleName:  ",CHAR(34),INDEX(People[Middle Name],$A694),CHAR(34),
", PersonLastName:  ",CHAR(34),INDEX(People[Last Name],$A694),CHAR(34),"}"))</f>
        <v>#REF!</v>
      </c>
      <c r="E694" t="e">
        <f>IF(INDEX(Organizations[Organization Type '[CV']],$A694)="","",
CONCATENATE("  - &amp;OrganizationID",TEXT($A694,"0000"),
" {","OrganizationTypeCV:  ",CHAR(34),INDEX(Organizations[Organization Type '[CV']],$A694),CHAR(34),
", OrganizationCode:  ",CHAR(34),INDEX(Organizations[Organization Code],$A694),CHAR(34),
", OrganizationName:  ",CHAR(34),INDEX(Organizations[Organization Name],$A694),CHAR(34),
", OrganizationDescription:  ",CHAR(34),INDEX(Organizations[Organization Description],$A694),CHAR(34),
", OrganizationLink:  ",CHAR(34),INDEX(Organizations[Organization Link],$A694),CHAR(34),"}"))</f>
        <v>#REF!</v>
      </c>
      <c r="F694" t="e">
        <f>IF(INDEX(People[First Name],$A694)="","",
CONCATENATE("  - &amp;AffiliationID",TEXT($A694,"0000"),
" {PersonID: *PersonID",TEXT($A694,"0000"),
", OrganizationID: *OrganizationID",TEXT(MATCH(INDEX(People[Organization Name],$A694),Organizations[Organization Name],0),"0000"),
", IsPrimaryOrganizationContact: , AffiliationStartDate: , AffiliationEndDate: , PrimaryPhone: ",
", PrimaryEmail: ",CHAR(34),INDEX(People[Primary Email],$A694),CHAR(34),
", PrimaryAddress: ",CHAR(34),INDEX(People[Primary Address],$A694),CHAR(34),
", PersonLink: }"))</f>
        <v>#REF!</v>
      </c>
      <c r="H694" t="e">
        <f>IF(COUNTA(CitationInformation)=0,"",IF(INDEX(AuthorList[Author Name],$A694)="","",
CONCATENATE("  - &amp;AuthorListID",TEXT($A694,"0000"),
"  {CitationID: *CitationID0001",
", PersonID: *PersonID",TEXT(MATCH(INDEX(AuthorList[Author Name],$A694),People[Full Name],0),"0000"),
", AuthorOrder: ",INDEX(AuthorList[Author Number],$A694),"}")))</f>
        <v>#REF!</v>
      </c>
      <c r="K694" t="e">
        <f>IF(INDEX(SamplingFeatures[Feature Code],$A694)="","",
CONCATENATE("  - &amp;SamplingFeatureID",TEXT($A694,"0000"),
" {","SamplingFeatureUUID:  ",CHAR(34),INDEX(SamplingFeatures[Sampling Feature UUID],$A694),CHAR(34),
", SamplingFeatureTypeCV:  ",CHAR(34),INDEX(SamplingFeatures[Sampling Feature Type],$A694),CHAR(34),
", SamplingFeatureCode:  ",CHAR(34),INDEX(SamplingFeatures[Feature Code],$A694),CHAR(34),
", SamplingFeatureName:  ",CHAR(34),INDEX(SamplingFeatures[Feature Name],$A694),CHAR(34),
", SamplingFeatureDescription:  ",CHAR(34),INDEX(SamplingFeatures[Feature Description],$A694),CHAR(34),
", SamplingFeatureGeotypeCV:  ",CHAR(34),INDEX(SamplingFeatures[Feature Geo Type],$A694),CHAR(34),
", FeatureGeometry:  ",CHAR(34),INDEX(SamplingFeatures[Feature Geometry],$A694),CHAR(34),
", Elevation_m:  ",CHAR(34),INDEX(SamplingFeatures[Elevation_m],$A694),CHAR(34),
", ElevationDatumCV:  ",CHAR(34),ElevationDatum,CHAR(34),"}"))</f>
        <v>#REF!</v>
      </c>
      <c r="L694" t="e">
        <f>IF(INDEX(SamplingFeatures[Sampling Feature Type],$A694)&lt;&gt;"Site","",
CONCATENATE("  - &amp;SiteID",TEXT(SUMPRODUCT(--($L$3:$L693&lt;&gt;"")),"0000"),
" {","SamplingFeatureID:  *SamplingFeatureID",TEXT($A694,"0000"),
", SiteTypeCV:  ",CHAR(34),INDEX(Sites[Site Type],$A694),CHAR(34),
", Latitude:  ",INDEX(Sites[Latitude],$A694),
", Longitude:  ",INDEX(Sites[Longitude],$A694),
", SRSName:  ",CHAR(34),LatLonDatum,CHAR(34),"}"))</f>
        <v>#REF!</v>
      </c>
      <c r="M694" t="e">
        <f>IF(INDEX(SamplingFeatures[Sampling Feature Type],$A694)&lt;&gt;"Specimen","",
CONCATENATE("  - &amp;SpecimenID",TEXT(SUMPRODUCT(--($M$3:$M693&lt;&gt;"")),"0000"),
" {","SamplingFeatureID:  *SamplingFeatureID",TEXT($A694,"0000"),
", SpecimenTypeCV:  ",CHAR(34),INDEX(Specimens[Specimen Type],$A694),CHAR(34),
", SpecimenMediumCV:  ",INDEX(Specimens[Specimen Medium],$A694),
", IsFieldSpecimen:  ",CHAR(34),INDEX(Specimens[Is Field Specimen?],$A694),CHAR(34),"}"))</f>
        <v>#REF!</v>
      </c>
      <c r="N694" t="e">
        <f>IF(COUNTA(SpatialOffsets[])=0,"", IF(INDEX(SpatialOffsets[Spatial Offset Type],$A694)="","",
CONCATENATE("  - &amp;SpatialOffsetID",TEXT($A694,"0000"),
" {","SpatialOffsetTypeCV:  ",CHAR(34),INDEX(SpatialOffsets[Spatial Offset Type],$A694),CHAR(34),
", Offset1Value:  ",INDEX(SpatialOffsets[Offset 1 Value],$A694),
", Offset1UnitID:  ",CHAR(34),INDEX(SpatialOffsets[Offset 1 Unit],$A694),CHAR(34),
", Offset2Value:  ",INDEX(SpatialOffsets[Offset 2 Value],$A694),
", Offset2UnitID:  ",CHAR(34),INDEX(SpatialOffsets[Offset 2 Unit],$A694),CHAR(34),
", Offset3Value:  ",INDEX(SpatialOffsets[Offset 3 Value],$A694),
", Offset3UnitID:  ",CHAR(34),INDEX(SpatialOffsets[Offset 3 Unit],$A694),CHAR(34),,"}")))</f>
        <v>#REF!</v>
      </c>
      <c r="O694" t="e">
        <f>IF(COUNTA(RelatedFeatures[])=0,"", IF(INDEX(RelatedFeatures[First Sampling Feature Code],$A694)="","",
CONCATENATE("  - &amp;RelationID",TEXT($A694,"0000"),
" {","SamplingFeatureID:  *SamplingFeatureID",TEXT(MATCH(INDEX(RelatedFeatures[First Sampling Feature Code],$A694),SamplingFeatures[Feature Code],0),"0000"),
", RelationshipTypeCV:  ",CHAR(34),INDEX(RelatedFeatures[Relationship Type],$A694),CHAR(34),
", RelatedFeatureID: *SamplingFeatureID",TEXT(MATCH(INDEX(RelatedFeatures[Second Sampling Feature Code],$A694),SamplingFeatures[Feature Code],0),"0000"),
", SpatialOffsetID:  ",IF(INDEX(RelatedFeatures[Offset Number],$A694)="","",CONCATENATE("*SpatialOffsetID",TEXT(INDEX(RelatedFeatures[Offset Number],$A694),"0000"))),"}")))</f>
        <v>#REF!</v>
      </c>
      <c r="P694" t="e">
        <f>IF(INDEX(Methods[Method Type],$A694)="","",
CONCATENATE("  - &amp;MethodID",TEXT($A694,"0000"),
" {","MethodTypeCV:  ",CHAR(34),INDEX(Methods[Method Type],$A694),CHAR(34),
", MethodCode:  ",CHAR(34),INDEX(Methods[Method Code],$A694),CHAR(34),
", MethodName:  ",CHAR(34),INDEX(Methods[Method Name],$A694),CHAR(34),
", MethodDescription:  ",CHAR(34),INDEX(Methods[Method Description],$A694),CHAR(34),
", MethodLink:  ",CHAR(34),INDEX(Methods[Method Link],$A694),CHAR(34),
", OrganizationID: *OrganizationID",TEXT(MATCH(INDEX(Methods[Organization Name],$A694),Organizations[Organization Name],0),"0000"),"}"))</f>
        <v>#REF!</v>
      </c>
      <c r="Q694" t="e">
        <f>IF(INDEX(Variables[Variable Type],$A694)="","",
CONCATENATE("  - &amp;VariableID",TEXT($A694,"0000"),
" {","VariableTypeCV:  ",CHAR(34),INDEX(Variables[Variable Type],$A694),CHAR(34),
", VariableCode:  ",CHAR(34),INDEX(Variables[Variable Code],$A694),CHAR(34),
", VariableNameCV:  ",CHAR(34),INDEX(Variables[Variable Name],$A694),CHAR(34),
", VariableDefinition:  ",CHAR(34),INDEX(Variables[Variable Definition],$A694),CHAR(34),
", SpecciationCV:  ",CHAR(34),INDEX(Variables[Speciation],$A694),CHAR(34),
", NoDataValue:  ",CHAR(34),INDEX(Variables[No Data Value],$A694),CHAR(34),"}"))</f>
        <v>#REF!</v>
      </c>
    </row>
    <row r="695" spans="1:17" x14ac:dyDescent="0.25">
      <c r="A695">
        <v>692</v>
      </c>
      <c r="D695" t="e">
        <f>IF(INDEX(People[First Name],$A695)="","",
CONCATENATE("  - &amp;PersonID",TEXT($A695,"0000"),
" {","PersonFirstName:  ",CHAR(34),INDEX(People[First Name],$A695),CHAR(34),
", PersonMiddleName:  ",CHAR(34),INDEX(People[Middle Name],$A695),CHAR(34),
", PersonLastName:  ",CHAR(34),INDEX(People[Last Name],$A695),CHAR(34),"}"))</f>
        <v>#REF!</v>
      </c>
      <c r="E695" t="e">
        <f>IF(INDEX(Organizations[Organization Type '[CV']],$A695)="","",
CONCATENATE("  - &amp;OrganizationID",TEXT($A695,"0000"),
" {","OrganizationTypeCV:  ",CHAR(34),INDEX(Organizations[Organization Type '[CV']],$A695),CHAR(34),
", OrganizationCode:  ",CHAR(34),INDEX(Organizations[Organization Code],$A695),CHAR(34),
", OrganizationName:  ",CHAR(34),INDEX(Organizations[Organization Name],$A695),CHAR(34),
", OrganizationDescription:  ",CHAR(34),INDEX(Organizations[Organization Description],$A695),CHAR(34),
", OrganizationLink:  ",CHAR(34),INDEX(Organizations[Organization Link],$A695),CHAR(34),"}"))</f>
        <v>#REF!</v>
      </c>
      <c r="F695" t="e">
        <f>IF(INDEX(People[First Name],$A695)="","",
CONCATENATE("  - &amp;AffiliationID",TEXT($A695,"0000"),
" {PersonID: *PersonID",TEXT($A695,"0000"),
", OrganizationID: *OrganizationID",TEXT(MATCH(INDEX(People[Organization Name],$A695),Organizations[Organization Name],0),"0000"),
", IsPrimaryOrganizationContact: , AffiliationStartDate: , AffiliationEndDate: , PrimaryPhone: ",
", PrimaryEmail: ",CHAR(34),INDEX(People[Primary Email],$A695),CHAR(34),
", PrimaryAddress: ",CHAR(34),INDEX(People[Primary Address],$A695),CHAR(34),
", PersonLink: }"))</f>
        <v>#REF!</v>
      </c>
      <c r="H695" t="e">
        <f>IF(COUNTA(CitationInformation)=0,"",IF(INDEX(AuthorList[Author Name],$A695)="","",
CONCATENATE("  - &amp;AuthorListID",TEXT($A695,"0000"),
"  {CitationID: *CitationID0001",
", PersonID: *PersonID",TEXT(MATCH(INDEX(AuthorList[Author Name],$A695),People[Full Name],0),"0000"),
", AuthorOrder: ",INDEX(AuthorList[Author Number],$A695),"}")))</f>
        <v>#REF!</v>
      </c>
      <c r="K695" t="e">
        <f>IF(INDEX(SamplingFeatures[Feature Code],$A695)="","",
CONCATENATE("  - &amp;SamplingFeatureID",TEXT($A695,"0000"),
" {","SamplingFeatureUUID:  ",CHAR(34),INDEX(SamplingFeatures[Sampling Feature UUID],$A695),CHAR(34),
", SamplingFeatureTypeCV:  ",CHAR(34),INDEX(SamplingFeatures[Sampling Feature Type],$A695),CHAR(34),
", SamplingFeatureCode:  ",CHAR(34),INDEX(SamplingFeatures[Feature Code],$A695),CHAR(34),
", SamplingFeatureName:  ",CHAR(34),INDEX(SamplingFeatures[Feature Name],$A695),CHAR(34),
", SamplingFeatureDescription:  ",CHAR(34),INDEX(SamplingFeatures[Feature Description],$A695),CHAR(34),
", SamplingFeatureGeotypeCV:  ",CHAR(34),INDEX(SamplingFeatures[Feature Geo Type],$A695),CHAR(34),
", FeatureGeometry:  ",CHAR(34),INDEX(SamplingFeatures[Feature Geometry],$A695),CHAR(34),
", Elevation_m:  ",CHAR(34),INDEX(SamplingFeatures[Elevation_m],$A695),CHAR(34),
", ElevationDatumCV:  ",CHAR(34),ElevationDatum,CHAR(34),"}"))</f>
        <v>#REF!</v>
      </c>
      <c r="L695" t="e">
        <f>IF(INDEX(SamplingFeatures[Sampling Feature Type],$A695)&lt;&gt;"Site","",
CONCATENATE("  - &amp;SiteID",TEXT(SUMPRODUCT(--($L$3:$L694&lt;&gt;"")),"0000"),
" {","SamplingFeatureID:  *SamplingFeatureID",TEXT($A695,"0000"),
", SiteTypeCV:  ",CHAR(34),INDEX(Sites[Site Type],$A695),CHAR(34),
", Latitude:  ",INDEX(Sites[Latitude],$A695),
", Longitude:  ",INDEX(Sites[Longitude],$A695),
", SRSName:  ",CHAR(34),LatLonDatum,CHAR(34),"}"))</f>
        <v>#REF!</v>
      </c>
      <c r="M695" t="e">
        <f>IF(INDEX(SamplingFeatures[Sampling Feature Type],$A695)&lt;&gt;"Specimen","",
CONCATENATE("  - &amp;SpecimenID",TEXT(SUMPRODUCT(--($M$3:$M694&lt;&gt;"")),"0000"),
" {","SamplingFeatureID:  *SamplingFeatureID",TEXT($A695,"0000"),
", SpecimenTypeCV:  ",CHAR(34),INDEX(Specimens[Specimen Type],$A695),CHAR(34),
", SpecimenMediumCV:  ",INDEX(Specimens[Specimen Medium],$A695),
", IsFieldSpecimen:  ",CHAR(34),INDEX(Specimens[Is Field Specimen?],$A695),CHAR(34),"}"))</f>
        <v>#REF!</v>
      </c>
      <c r="N695" t="e">
        <f>IF(COUNTA(SpatialOffsets[])=0,"", IF(INDEX(SpatialOffsets[Spatial Offset Type],$A695)="","",
CONCATENATE("  - &amp;SpatialOffsetID",TEXT($A695,"0000"),
" {","SpatialOffsetTypeCV:  ",CHAR(34),INDEX(SpatialOffsets[Spatial Offset Type],$A695),CHAR(34),
", Offset1Value:  ",INDEX(SpatialOffsets[Offset 1 Value],$A695),
", Offset1UnitID:  ",CHAR(34),INDEX(SpatialOffsets[Offset 1 Unit],$A695),CHAR(34),
", Offset2Value:  ",INDEX(SpatialOffsets[Offset 2 Value],$A695),
", Offset2UnitID:  ",CHAR(34),INDEX(SpatialOffsets[Offset 2 Unit],$A695),CHAR(34),
", Offset3Value:  ",INDEX(SpatialOffsets[Offset 3 Value],$A695),
", Offset3UnitID:  ",CHAR(34),INDEX(SpatialOffsets[Offset 3 Unit],$A695),CHAR(34),,"}")))</f>
        <v>#REF!</v>
      </c>
      <c r="O695" t="e">
        <f>IF(COUNTA(RelatedFeatures[])=0,"", IF(INDEX(RelatedFeatures[First Sampling Feature Code],$A695)="","",
CONCATENATE("  - &amp;RelationID",TEXT($A695,"0000"),
" {","SamplingFeatureID:  *SamplingFeatureID",TEXT(MATCH(INDEX(RelatedFeatures[First Sampling Feature Code],$A695),SamplingFeatures[Feature Code],0),"0000"),
", RelationshipTypeCV:  ",CHAR(34),INDEX(RelatedFeatures[Relationship Type],$A695),CHAR(34),
", RelatedFeatureID: *SamplingFeatureID",TEXT(MATCH(INDEX(RelatedFeatures[Second Sampling Feature Code],$A695),SamplingFeatures[Feature Code],0),"0000"),
", SpatialOffsetID:  ",IF(INDEX(RelatedFeatures[Offset Number],$A695)="","",CONCATENATE("*SpatialOffsetID",TEXT(INDEX(RelatedFeatures[Offset Number],$A695),"0000"))),"}")))</f>
        <v>#REF!</v>
      </c>
      <c r="P695" t="e">
        <f>IF(INDEX(Methods[Method Type],$A695)="","",
CONCATENATE("  - &amp;MethodID",TEXT($A695,"0000"),
" {","MethodTypeCV:  ",CHAR(34),INDEX(Methods[Method Type],$A695),CHAR(34),
", MethodCode:  ",CHAR(34),INDEX(Methods[Method Code],$A695),CHAR(34),
", MethodName:  ",CHAR(34),INDEX(Methods[Method Name],$A695),CHAR(34),
", MethodDescription:  ",CHAR(34),INDEX(Methods[Method Description],$A695),CHAR(34),
", MethodLink:  ",CHAR(34),INDEX(Methods[Method Link],$A695),CHAR(34),
", OrganizationID: *OrganizationID",TEXT(MATCH(INDEX(Methods[Organization Name],$A695),Organizations[Organization Name],0),"0000"),"}"))</f>
        <v>#REF!</v>
      </c>
      <c r="Q695" t="e">
        <f>IF(INDEX(Variables[Variable Type],$A695)="","",
CONCATENATE("  - &amp;VariableID",TEXT($A695,"0000"),
" {","VariableTypeCV:  ",CHAR(34),INDEX(Variables[Variable Type],$A695),CHAR(34),
", VariableCode:  ",CHAR(34),INDEX(Variables[Variable Code],$A695),CHAR(34),
", VariableNameCV:  ",CHAR(34),INDEX(Variables[Variable Name],$A695),CHAR(34),
", VariableDefinition:  ",CHAR(34),INDEX(Variables[Variable Definition],$A695),CHAR(34),
", SpecciationCV:  ",CHAR(34),INDEX(Variables[Speciation],$A695),CHAR(34),
", NoDataValue:  ",CHAR(34),INDEX(Variables[No Data Value],$A695),CHAR(34),"}"))</f>
        <v>#REF!</v>
      </c>
    </row>
    <row r="696" spans="1:17" x14ac:dyDescent="0.25">
      <c r="A696">
        <v>693</v>
      </c>
      <c r="D696" t="e">
        <f>IF(INDEX(People[First Name],$A696)="","",
CONCATENATE("  - &amp;PersonID",TEXT($A696,"0000"),
" {","PersonFirstName:  ",CHAR(34),INDEX(People[First Name],$A696),CHAR(34),
", PersonMiddleName:  ",CHAR(34),INDEX(People[Middle Name],$A696),CHAR(34),
", PersonLastName:  ",CHAR(34),INDEX(People[Last Name],$A696),CHAR(34),"}"))</f>
        <v>#REF!</v>
      </c>
      <c r="E696" t="e">
        <f>IF(INDEX(Organizations[Organization Type '[CV']],$A696)="","",
CONCATENATE("  - &amp;OrganizationID",TEXT($A696,"0000"),
" {","OrganizationTypeCV:  ",CHAR(34),INDEX(Organizations[Organization Type '[CV']],$A696),CHAR(34),
", OrganizationCode:  ",CHAR(34),INDEX(Organizations[Organization Code],$A696),CHAR(34),
", OrganizationName:  ",CHAR(34),INDEX(Organizations[Organization Name],$A696),CHAR(34),
", OrganizationDescription:  ",CHAR(34),INDEX(Organizations[Organization Description],$A696),CHAR(34),
", OrganizationLink:  ",CHAR(34),INDEX(Organizations[Organization Link],$A696),CHAR(34),"}"))</f>
        <v>#REF!</v>
      </c>
      <c r="F696" t="e">
        <f>IF(INDEX(People[First Name],$A696)="","",
CONCATENATE("  - &amp;AffiliationID",TEXT($A696,"0000"),
" {PersonID: *PersonID",TEXT($A696,"0000"),
", OrganizationID: *OrganizationID",TEXT(MATCH(INDEX(People[Organization Name],$A696),Organizations[Organization Name],0),"0000"),
", IsPrimaryOrganizationContact: , AffiliationStartDate: , AffiliationEndDate: , PrimaryPhone: ",
", PrimaryEmail: ",CHAR(34),INDEX(People[Primary Email],$A696),CHAR(34),
", PrimaryAddress: ",CHAR(34),INDEX(People[Primary Address],$A696),CHAR(34),
", PersonLink: }"))</f>
        <v>#REF!</v>
      </c>
      <c r="H696" t="e">
        <f>IF(COUNTA(CitationInformation)=0,"",IF(INDEX(AuthorList[Author Name],$A696)="","",
CONCATENATE("  - &amp;AuthorListID",TEXT($A696,"0000"),
"  {CitationID: *CitationID0001",
", PersonID: *PersonID",TEXT(MATCH(INDEX(AuthorList[Author Name],$A696),People[Full Name],0),"0000"),
", AuthorOrder: ",INDEX(AuthorList[Author Number],$A696),"}")))</f>
        <v>#REF!</v>
      </c>
      <c r="K696" t="e">
        <f>IF(INDEX(SamplingFeatures[Feature Code],$A696)="","",
CONCATENATE("  - &amp;SamplingFeatureID",TEXT($A696,"0000"),
" {","SamplingFeatureUUID:  ",CHAR(34),INDEX(SamplingFeatures[Sampling Feature UUID],$A696),CHAR(34),
", SamplingFeatureTypeCV:  ",CHAR(34),INDEX(SamplingFeatures[Sampling Feature Type],$A696),CHAR(34),
", SamplingFeatureCode:  ",CHAR(34),INDEX(SamplingFeatures[Feature Code],$A696),CHAR(34),
", SamplingFeatureName:  ",CHAR(34),INDEX(SamplingFeatures[Feature Name],$A696),CHAR(34),
", SamplingFeatureDescription:  ",CHAR(34),INDEX(SamplingFeatures[Feature Description],$A696),CHAR(34),
", SamplingFeatureGeotypeCV:  ",CHAR(34),INDEX(SamplingFeatures[Feature Geo Type],$A696),CHAR(34),
", FeatureGeometry:  ",CHAR(34),INDEX(SamplingFeatures[Feature Geometry],$A696),CHAR(34),
", Elevation_m:  ",CHAR(34),INDEX(SamplingFeatures[Elevation_m],$A696),CHAR(34),
", ElevationDatumCV:  ",CHAR(34),ElevationDatum,CHAR(34),"}"))</f>
        <v>#REF!</v>
      </c>
      <c r="L696" t="e">
        <f>IF(INDEX(SamplingFeatures[Sampling Feature Type],$A696)&lt;&gt;"Site","",
CONCATENATE("  - &amp;SiteID",TEXT(SUMPRODUCT(--($L$3:$L695&lt;&gt;"")),"0000"),
" {","SamplingFeatureID:  *SamplingFeatureID",TEXT($A696,"0000"),
", SiteTypeCV:  ",CHAR(34),INDEX(Sites[Site Type],$A696),CHAR(34),
", Latitude:  ",INDEX(Sites[Latitude],$A696),
", Longitude:  ",INDEX(Sites[Longitude],$A696),
", SRSName:  ",CHAR(34),LatLonDatum,CHAR(34),"}"))</f>
        <v>#REF!</v>
      </c>
      <c r="M696" t="e">
        <f>IF(INDEX(SamplingFeatures[Sampling Feature Type],$A696)&lt;&gt;"Specimen","",
CONCATENATE("  - &amp;SpecimenID",TEXT(SUMPRODUCT(--($M$3:$M695&lt;&gt;"")),"0000"),
" {","SamplingFeatureID:  *SamplingFeatureID",TEXT($A696,"0000"),
", SpecimenTypeCV:  ",CHAR(34),INDEX(Specimens[Specimen Type],$A696),CHAR(34),
", SpecimenMediumCV:  ",INDEX(Specimens[Specimen Medium],$A696),
", IsFieldSpecimen:  ",CHAR(34),INDEX(Specimens[Is Field Specimen?],$A696),CHAR(34),"}"))</f>
        <v>#REF!</v>
      </c>
      <c r="N696" t="e">
        <f>IF(COUNTA(SpatialOffsets[])=0,"", IF(INDEX(SpatialOffsets[Spatial Offset Type],$A696)="","",
CONCATENATE("  - &amp;SpatialOffsetID",TEXT($A696,"0000"),
" {","SpatialOffsetTypeCV:  ",CHAR(34),INDEX(SpatialOffsets[Spatial Offset Type],$A696),CHAR(34),
", Offset1Value:  ",INDEX(SpatialOffsets[Offset 1 Value],$A696),
", Offset1UnitID:  ",CHAR(34),INDEX(SpatialOffsets[Offset 1 Unit],$A696),CHAR(34),
", Offset2Value:  ",INDEX(SpatialOffsets[Offset 2 Value],$A696),
", Offset2UnitID:  ",CHAR(34),INDEX(SpatialOffsets[Offset 2 Unit],$A696),CHAR(34),
", Offset3Value:  ",INDEX(SpatialOffsets[Offset 3 Value],$A696),
", Offset3UnitID:  ",CHAR(34),INDEX(SpatialOffsets[Offset 3 Unit],$A696),CHAR(34),,"}")))</f>
        <v>#REF!</v>
      </c>
      <c r="O696" t="e">
        <f>IF(COUNTA(RelatedFeatures[])=0,"", IF(INDEX(RelatedFeatures[First Sampling Feature Code],$A696)="","",
CONCATENATE("  - &amp;RelationID",TEXT($A696,"0000"),
" {","SamplingFeatureID:  *SamplingFeatureID",TEXT(MATCH(INDEX(RelatedFeatures[First Sampling Feature Code],$A696),SamplingFeatures[Feature Code],0),"0000"),
", RelationshipTypeCV:  ",CHAR(34),INDEX(RelatedFeatures[Relationship Type],$A696),CHAR(34),
", RelatedFeatureID: *SamplingFeatureID",TEXT(MATCH(INDEX(RelatedFeatures[Second Sampling Feature Code],$A696),SamplingFeatures[Feature Code],0),"0000"),
", SpatialOffsetID:  ",IF(INDEX(RelatedFeatures[Offset Number],$A696)="","",CONCATENATE("*SpatialOffsetID",TEXT(INDEX(RelatedFeatures[Offset Number],$A696),"0000"))),"}")))</f>
        <v>#REF!</v>
      </c>
      <c r="P696" t="e">
        <f>IF(INDEX(Methods[Method Type],$A696)="","",
CONCATENATE("  - &amp;MethodID",TEXT($A696,"0000"),
" {","MethodTypeCV:  ",CHAR(34),INDEX(Methods[Method Type],$A696),CHAR(34),
", MethodCode:  ",CHAR(34),INDEX(Methods[Method Code],$A696),CHAR(34),
", MethodName:  ",CHAR(34),INDEX(Methods[Method Name],$A696),CHAR(34),
", MethodDescription:  ",CHAR(34),INDEX(Methods[Method Description],$A696),CHAR(34),
", MethodLink:  ",CHAR(34),INDEX(Methods[Method Link],$A696),CHAR(34),
", OrganizationID: *OrganizationID",TEXT(MATCH(INDEX(Methods[Organization Name],$A696),Organizations[Organization Name],0),"0000"),"}"))</f>
        <v>#REF!</v>
      </c>
      <c r="Q696" t="e">
        <f>IF(INDEX(Variables[Variable Type],$A696)="","",
CONCATENATE("  - &amp;VariableID",TEXT($A696,"0000"),
" {","VariableTypeCV:  ",CHAR(34),INDEX(Variables[Variable Type],$A696),CHAR(34),
", VariableCode:  ",CHAR(34),INDEX(Variables[Variable Code],$A696),CHAR(34),
", VariableNameCV:  ",CHAR(34),INDEX(Variables[Variable Name],$A696),CHAR(34),
", VariableDefinition:  ",CHAR(34),INDEX(Variables[Variable Definition],$A696),CHAR(34),
", SpecciationCV:  ",CHAR(34),INDEX(Variables[Speciation],$A696),CHAR(34),
", NoDataValue:  ",CHAR(34),INDEX(Variables[No Data Value],$A696),CHAR(34),"}"))</f>
        <v>#REF!</v>
      </c>
    </row>
    <row r="697" spans="1:17" x14ac:dyDescent="0.25">
      <c r="A697">
        <v>694</v>
      </c>
      <c r="D697" t="e">
        <f>IF(INDEX(People[First Name],$A697)="","",
CONCATENATE("  - &amp;PersonID",TEXT($A697,"0000"),
" {","PersonFirstName:  ",CHAR(34),INDEX(People[First Name],$A697),CHAR(34),
", PersonMiddleName:  ",CHAR(34),INDEX(People[Middle Name],$A697),CHAR(34),
", PersonLastName:  ",CHAR(34),INDEX(People[Last Name],$A697),CHAR(34),"}"))</f>
        <v>#REF!</v>
      </c>
      <c r="E697" t="e">
        <f>IF(INDEX(Organizations[Organization Type '[CV']],$A697)="","",
CONCATENATE("  - &amp;OrganizationID",TEXT($A697,"0000"),
" {","OrganizationTypeCV:  ",CHAR(34),INDEX(Organizations[Organization Type '[CV']],$A697),CHAR(34),
", OrganizationCode:  ",CHAR(34),INDEX(Organizations[Organization Code],$A697),CHAR(34),
", OrganizationName:  ",CHAR(34),INDEX(Organizations[Organization Name],$A697),CHAR(34),
", OrganizationDescription:  ",CHAR(34),INDEX(Organizations[Organization Description],$A697),CHAR(34),
", OrganizationLink:  ",CHAR(34),INDEX(Organizations[Organization Link],$A697),CHAR(34),"}"))</f>
        <v>#REF!</v>
      </c>
      <c r="F697" t="e">
        <f>IF(INDEX(People[First Name],$A697)="","",
CONCATENATE("  - &amp;AffiliationID",TEXT($A697,"0000"),
" {PersonID: *PersonID",TEXT($A697,"0000"),
", OrganizationID: *OrganizationID",TEXT(MATCH(INDEX(People[Organization Name],$A697),Organizations[Organization Name],0),"0000"),
", IsPrimaryOrganizationContact: , AffiliationStartDate: , AffiliationEndDate: , PrimaryPhone: ",
", PrimaryEmail: ",CHAR(34),INDEX(People[Primary Email],$A697),CHAR(34),
", PrimaryAddress: ",CHAR(34),INDEX(People[Primary Address],$A697),CHAR(34),
", PersonLink: }"))</f>
        <v>#REF!</v>
      </c>
      <c r="H697" t="e">
        <f>IF(COUNTA(CitationInformation)=0,"",IF(INDEX(AuthorList[Author Name],$A697)="","",
CONCATENATE("  - &amp;AuthorListID",TEXT($A697,"0000"),
"  {CitationID: *CitationID0001",
", PersonID: *PersonID",TEXT(MATCH(INDEX(AuthorList[Author Name],$A697),People[Full Name],0),"0000"),
", AuthorOrder: ",INDEX(AuthorList[Author Number],$A697),"}")))</f>
        <v>#REF!</v>
      </c>
      <c r="K697" t="e">
        <f>IF(INDEX(SamplingFeatures[Feature Code],$A697)="","",
CONCATENATE("  - &amp;SamplingFeatureID",TEXT($A697,"0000"),
" {","SamplingFeatureUUID:  ",CHAR(34),INDEX(SamplingFeatures[Sampling Feature UUID],$A697),CHAR(34),
", SamplingFeatureTypeCV:  ",CHAR(34),INDEX(SamplingFeatures[Sampling Feature Type],$A697),CHAR(34),
", SamplingFeatureCode:  ",CHAR(34),INDEX(SamplingFeatures[Feature Code],$A697),CHAR(34),
", SamplingFeatureName:  ",CHAR(34),INDEX(SamplingFeatures[Feature Name],$A697),CHAR(34),
", SamplingFeatureDescription:  ",CHAR(34),INDEX(SamplingFeatures[Feature Description],$A697),CHAR(34),
", SamplingFeatureGeotypeCV:  ",CHAR(34),INDEX(SamplingFeatures[Feature Geo Type],$A697),CHAR(34),
", FeatureGeometry:  ",CHAR(34),INDEX(SamplingFeatures[Feature Geometry],$A697),CHAR(34),
", Elevation_m:  ",CHAR(34),INDEX(SamplingFeatures[Elevation_m],$A697),CHAR(34),
", ElevationDatumCV:  ",CHAR(34),ElevationDatum,CHAR(34),"}"))</f>
        <v>#REF!</v>
      </c>
      <c r="L697" t="e">
        <f>IF(INDEX(SamplingFeatures[Sampling Feature Type],$A697)&lt;&gt;"Site","",
CONCATENATE("  - &amp;SiteID",TEXT(SUMPRODUCT(--($L$3:$L696&lt;&gt;"")),"0000"),
" {","SamplingFeatureID:  *SamplingFeatureID",TEXT($A697,"0000"),
", SiteTypeCV:  ",CHAR(34),INDEX(Sites[Site Type],$A697),CHAR(34),
", Latitude:  ",INDEX(Sites[Latitude],$A697),
", Longitude:  ",INDEX(Sites[Longitude],$A697),
", SRSName:  ",CHAR(34),LatLonDatum,CHAR(34),"}"))</f>
        <v>#REF!</v>
      </c>
      <c r="M697" t="e">
        <f>IF(INDEX(SamplingFeatures[Sampling Feature Type],$A697)&lt;&gt;"Specimen","",
CONCATENATE("  - &amp;SpecimenID",TEXT(SUMPRODUCT(--($M$3:$M696&lt;&gt;"")),"0000"),
" {","SamplingFeatureID:  *SamplingFeatureID",TEXT($A697,"0000"),
", SpecimenTypeCV:  ",CHAR(34),INDEX(Specimens[Specimen Type],$A697),CHAR(34),
", SpecimenMediumCV:  ",INDEX(Specimens[Specimen Medium],$A697),
", IsFieldSpecimen:  ",CHAR(34),INDEX(Specimens[Is Field Specimen?],$A697),CHAR(34),"}"))</f>
        <v>#REF!</v>
      </c>
      <c r="N697" t="e">
        <f>IF(COUNTA(SpatialOffsets[])=0,"", IF(INDEX(SpatialOffsets[Spatial Offset Type],$A697)="","",
CONCATENATE("  - &amp;SpatialOffsetID",TEXT($A697,"0000"),
" {","SpatialOffsetTypeCV:  ",CHAR(34),INDEX(SpatialOffsets[Spatial Offset Type],$A697),CHAR(34),
", Offset1Value:  ",INDEX(SpatialOffsets[Offset 1 Value],$A697),
", Offset1UnitID:  ",CHAR(34),INDEX(SpatialOffsets[Offset 1 Unit],$A697),CHAR(34),
", Offset2Value:  ",INDEX(SpatialOffsets[Offset 2 Value],$A697),
", Offset2UnitID:  ",CHAR(34),INDEX(SpatialOffsets[Offset 2 Unit],$A697),CHAR(34),
", Offset3Value:  ",INDEX(SpatialOffsets[Offset 3 Value],$A697),
", Offset3UnitID:  ",CHAR(34),INDEX(SpatialOffsets[Offset 3 Unit],$A697),CHAR(34),,"}")))</f>
        <v>#REF!</v>
      </c>
      <c r="O697" t="e">
        <f>IF(COUNTA(RelatedFeatures[])=0,"", IF(INDEX(RelatedFeatures[First Sampling Feature Code],$A697)="","",
CONCATENATE("  - &amp;RelationID",TEXT($A697,"0000"),
" {","SamplingFeatureID:  *SamplingFeatureID",TEXT(MATCH(INDEX(RelatedFeatures[First Sampling Feature Code],$A697),SamplingFeatures[Feature Code],0),"0000"),
", RelationshipTypeCV:  ",CHAR(34),INDEX(RelatedFeatures[Relationship Type],$A697),CHAR(34),
", RelatedFeatureID: *SamplingFeatureID",TEXT(MATCH(INDEX(RelatedFeatures[Second Sampling Feature Code],$A697),SamplingFeatures[Feature Code],0),"0000"),
", SpatialOffsetID:  ",IF(INDEX(RelatedFeatures[Offset Number],$A697)="","",CONCATENATE("*SpatialOffsetID",TEXT(INDEX(RelatedFeatures[Offset Number],$A697),"0000"))),"}")))</f>
        <v>#REF!</v>
      </c>
      <c r="P697" t="e">
        <f>IF(INDEX(Methods[Method Type],$A697)="","",
CONCATENATE("  - &amp;MethodID",TEXT($A697,"0000"),
" {","MethodTypeCV:  ",CHAR(34),INDEX(Methods[Method Type],$A697),CHAR(34),
", MethodCode:  ",CHAR(34),INDEX(Methods[Method Code],$A697),CHAR(34),
", MethodName:  ",CHAR(34),INDEX(Methods[Method Name],$A697),CHAR(34),
", MethodDescription:  ",CHAR(34),INDEX(Methods[Method Description],$A697),CHAR(34),
", MethodLink:  ",CHAR(34),INDEX(Methods[Method Link],$A697),CHAR(34),
", OrganizationID: *OrganizationID",TEXT(MATCH(INDEX(Methods[Organization Name],$A697),Organizations[Organization Name],0),"0000"),"}"))</f>
        <v>#REF!</v>
      </c>
      <c r="Q697" t="e">
        <f>IF(INDEX(Variables[Variable Type],$A697)="","",
CONCATENATE("  - &amp;VariableID",TEXT($A697,"0000"),
" {","VariableTypeCV:  ",CHAR(34),INDEX(Variables[Variable Type],$A697),CHAR(34),
", VariableCode:  ",CHAR(34),INDEX(Variables[Variable Code],$A697),CHAR(34),
", VariableNameCV:  ",CHAR(34),INDEX(Variables[Variable Name],$A697),CHAR(34),
", VariableDefinition:  ",CHAR(34),INDEX(Variables[Variable Definition],$A697),CHAR(34),
", SpecciationCV:  ",CHAR(34),INDEX(Variables[Speciation],$A697),CHAR(34),
", NoDataValue:  ",CHAR(34),INDEX(Variables[No Data Value],$A697),CHAR(34),"}"))</f>
        <v>#REF!</v>
      </c>
    </row>
    <row r="698" spans="1:17" x14ac:dyDescent="0.25">
      <c r="A698">
        <v>695</v>
      </c>
      <c r="D698" t="e">
        <f>IF(INDEX(People[First Name],$A698)="","",
CONCATENATE("  - &amp;PersonID",TEXT($A698,"0000"),
" {","PersonFirstName:  ",CHAR(34),INDEX(People[First Name],$A698),CHAR(34),
", PersonMiddleName:  ",CHAR(34),INDEX(People[Middle Name],$A698),CHAR(34),
", PersonLastName:  ",CHAR(34),INDEX(People[Last Name],$A698),CHAR(34),"}"))</f>
        <v>#REF!</v>
      </c>
      <c r="E698" t="e">
        <f>IF(INDEX(Organizations[Organization Type '[CV']],$A698)="","",
CONCATENATE("  - &amp;OrganizationID",TEXT($A698,"0000"),
" {","OrganizationTypeCV:  ",CHAR(34),INDEX(Organizations[Organization Type '[CV']],$A698),CHAR(34),
", OrganizationCode:  ",CHAR(34),INDEX(Organizations[Organization Code],$A698),CHAR(34),
", OrganizationName:  ",CHAR(34),INDEX(Organizations[Organization Name],$A698),CHAR(34),
", OrganizationDescription:  ",CHAR(34),INDEX(Organizations[Organization Description],$A698),CHAR(34),
", OrganizationLink:  ",CHAR(34),INDEX(Organizations[Organization Link],$A698),CHAR(34),"}"))</f>
        <v>#REF!</v>
      </c>
      <c r="F698" t="e">
        <f>IF(INDEX(People[First Name],$A698)="","",
CONCATENATE("  - &amp;AffiliationID",TEXT($A698,"0000"),
" {PersonID: *PersonID",TEXT($A698,"0000"),
", OrganizationID: *OrganizationID",TEXT(MATCH(INDEX(People[Organization Name],$A698),Organizations[Organization Name],0),"0000"),
", IsPrimaryOrganizationContact: , AffiliationStartDate: , AffiliationEndDate: , PrimaryPhone: ",
", PrimaryEmail: ",CHAR(34),INDEX(People[Primary Email],$A698),CHAR(34),
", PrimaryAddress: ",CHAR(34),INDEX(People[Primary Address],$A698),CHAR(34),
", PersonLink: }"))</f>
        <v>#REF!</v>
      </c>
      <c r="H698" t="e">
        <f>IF(COUNTA(CitationInformation)=0,"",IF(INDEX(AuthorList[Author Name],$A698)="","",
CONCATENATE("  - &amp;AuthorListID",TEXT($A698,"0000"),
"  {CitationID: *CitationID0001",
", PersonID: *PersonID",TEXT(MATCH(INDEX(AuthorList[Author Name],$A698),People[Full Name],0),"0000"),
", AuthorOrder: ",INDEX(AuthorList[Author Number],$A698),"}")))</f>
        <v>#REF!</v>
      </c>
      <c r="K698" t="e">
        <f>IF(INDEX(SamplingFeatures[Feature Code],$A698)="","",
CONCATENATE("  - &amp;SamplingFeatureID",TEXT($A698,"0000"),
" {","SamplingFeatureUUID:  ",CHAR(34),INDEX(SamplingFeatures[Sampling Feature UUID],$A698),CHAR(34),
", SamplingFeatureTypeCV:  ",CHAR(34),INDEX(SamplingFeatures[Sampling Feature Type],$A698),CHAR(34),
", SamplingFeatureCode:  ",CHAR(34),INDEX(SamplingFeatures[Feature Code],$A698),CHAR(34),
", SamplingFeatureName:  ",CHAR(34),INDEX(SamplingFeatures[Feature Name],$A698),CHAR(34),
", SamplingFeatureDescription:  ",CHAR(34),INDEX(SamplingFeatures[Feature Description],$A698),CHAR(34),
", SamplingFeatureGeotypeCV:  ",CHAR(34),INDEX(SamplingFeatures[Feature Geo Type],$A698),CHAR(34),
", FeatureGeometry:  ",CHAR(34),INDEX(SamplingFeatures[Feature Geometry],$A698),CHAR(34),
", Elevation_m:  ",CHAR(34),INDEX(SamplingFeatures[Elevation_m],$A698),CHAR(34),
", ElevationDatumCV:  ",CHAR(34),ElevationDatum,CHAR(34),"}"))</f>
        <v>#REF!</v>
      </c>
      <c r="L698" t="e">
        <f>IF(INDEX(SamplingFeatures[Sampling Feature Type],$A698)&lt;&gt;"Site","",
CONCATENATE("  - &amp;SiteID",TEXT(SUMPRODUCT(--($L$3:$L697&lt;&gt;"")),"0000"),
" {","SamplingFeatureID:  *SamplingFeatureID",TEXT($A698,"0000"),
", SiteTypeCV:  ",CHAR(34),INDEX(Sites[Site Type],$A698),CHAR(34),
", Latitude:  ",INDEX(Sites[Latitude],$A698),
", Longitude:  ",INDEX(Sites[Longitude],$A698),
", SRSName:  ",CHAR(34),LatLonDatum,CHAR(34),"}"))</f>
        <v>#REF!</v>
      </c>
      <c r="M698" t="e">
        <f>IF(INDEX(SamplingFeatures[Sampling Feature Type],$A698)&lt;&gt;"Specimen","",
CONCATENATE("  - &amp;SpecimenID",TEXT(SUMPRODUCT(--($M$3:$M697&lt;&gt;"")),"0000"),
" {","SamplingFeatureID:  *SamplingFeatureID",TEXT($A698,"0000"),
", SpecimenTypeCV:  ",CHAR(34),INDEX(Specimens[Specimen Type],$A698),CHAR(34),
", SpecimenMediumCV:  ",INDEX(Specimens[Specimen Medium],$A698),
", IsFieldSpecimen:  ",CHAR(34),INDEX(Specimens[Is Field Specimen?],$A698),CHAR(34),"}"))</f>
        <v>#REF!</v>
      </c>
      <c r="N698" t="e">
        <f>IF(COUNTA(SpatialOffsets[])=0,"", IF(INDEX(SpatialOffsets[Spatial Offset Type],$A698)="","",
CONCATENATE("  - &amp;SpatialOffsetID",TEXT($A698,"0000"),
" {","SpatialOffsetTypeCV:  ",CHAR(34),INDEX(SpatialOffsets[Spatial Offset Type],$A698),CHAR(34),
", Offset1Value:  ",INDEX(SpatialOffsets[Offset 1 Value],$A698),
", Offset1UnitID:  ",CHAR(34),INDEX(SpatialOffsets[Offset 1 Unit],$A698),CHAR(34),
", Offset2Value:  ",INDEX(SpatialOffsets[Offset 2 Value],$A698),
", Offset2UnitID:  ",CHAR(34),INDEX(SpatialOffsets[Offset 2 Unit],$A698),CHAR(34),
", Offset3Value:  ",INDEX(SpatialOffsets[Offset 3 Value],$A698),
", Offset3UnitID:  ",CHAR(34),INDEX(SpatialOffsets[Offset 3 Unit],$A698),CHAR(34),,"}")))</f>
        <v>#REF!</v>
      </c>
      <c r="O698" t="e">
        <f>IF(COUNTA(RelatedFeatures[])=0,"", IF(INDEX(RelatedFeatures[First Sampling Feature Code],$A698)="","",
CONCATENATE("  - &amp;RelationID",TEXT($A698,"0000"),
" {","SamplingFeatureID:  *SamplingFeatureID",TEXT(MATCH(INDEX(RelatedFeatures[First Sampling Feature Code],$A698),SamplingFeatures[Feature Code],0),"0000"),
", RelationshipTypeCV:  ",CHAR(34),INDEX(RelatedFeatures[Relationship Type],$A698),CHAR(34),
", RelatedFeatureID: *SamplingFeatureID",TEXT(MATCH(INDEX(RelatedFeatures[Second Sampling Feature Code],$A698),SamplingFeatures[Feature Code],0),"0000"),
", SpatialOffsetID:  ",IF(INDEX(RelatedFeatures[Offset Number],$A698)="","",CONCATENATE("*SpatialOffsetID",TEXT(INDEX(RelatedFeatures[Offset Number],$A698),"0000"))),"}")))</f>
        <v>#REF!</v>
      </c>
      <c r="P698" t="e">
        <f>IF(INDEX(Methods[Method Type],$A698)="","",
CONCATENATE("  - &amp;MethodID",TEXT($A698,"0000"),
" {","MethodTypeCV:  ",CHAR(34),INDEX(Methods[Method Type],$A698),CHAR(34),
", MethodCode:  ",CHAR(34),INDEX(Methods[Method Code],$A698),CHAR(34),
", MethodName:  ",CHAR(34),INDEX(Methods[Method Name],$A698),CHAR(34),
", MethodDescription:  ",CHAR(34),INDEX(Methods[Method Description],$A698),CHAR(34),
", MethodLink:  ",CHAR(34),INDEX(Methods[Method Link],$A698),CHAR(34),
", OrganizationID: *OrganizationID",TEXT(MATCH(INDEX(Methods[Organization Name],$A698),Organizations[Organization Name],0),"0000"),"}"))</f>
        <v>#REF!</v>
      </c>
      <c r="Q698" t="e">
        <f>IF(INDEX(Variables[Variable Type],$A698)="","",
CONCATENATE("  - &amp;VariableID",TEXT($A698,"0000"),
" {","VariableTypeCV:  ",CHAR(34),INDEX(Variables[Variable Type],$A698),CHAR(34),
", VariableCode:  ",CHAR(34),INDEX(Variables[Variable Code],$A698),CHAR(34),
", VariableNameCV:  ",CHAR(34),INDEX(Variables[Variable Name],$A698),CHAR(34),
", VariableDefinition:  ",CHAR(34),INDEX(Variables[Variable Definition],$A698),CHAR(34),
", SpecciationCV:  ",CHAR(34),INDEX(Variables[Speciation],$A698),CHAR(34),
", NoDataValue:  ",CHAR(34),INDEX(Variables[No Data Value],$A698),CHAR(34),"}"))</f>
        <v>#REF!</v>
      </c>
    </row>
    <row r="699" spans="1:17" x14ac:dyDescent="0.25">
      <c r="A699">
        <v>696</v>
      </c>
      <c r="D699" t="e">
        <f>IF(INDEX(People[First Name],$A699)="","",
CONCATENATE("  - &amp;PersonID",TEXT($A699,"0000"),
" {","PersonFirstName:  ",CHAR(34),INDEX(People[First Name],$A699),CHAR(34),
", PersonMiddleName:  ",CHAR(34),INDEX(People[Middle Name],$A699),CHAR(34),
", PersonLastName:  ",CHAR(34),INDEX(People[Last Name],$A699),CHAR(34),"}"))</f>
        <v>#REF!</v>
      </c>
      <c r="E699" t="e">
        <f>IF(INDEX(Organizations[Organization Type '[CV']],$A699)="","",
CONCATENATE("  - &amp;OrganizationID",TEXT($A699,"0000"),
" {","OrganizationTypeCV:  ",CHAR(34),INDEX(Organizations[Organization Type '[CV']],$A699),CHAR(34),
", OrganizationCode:  ",CHAR(34),INDEX(Organizations[Organization Code],$A699),CHAR(34),
", OrganizationName:  ",CHAR(34),INDEX(Organizations[Organization Name],$A699),CHAR(34),
", OrganizationDescription:  ",CHAR(34),INDEX(Organizations[Organization Description],$A699),CHAR(34),
", OrganizationLink:  ",CHAR(34),INDEX(Organizations[Organization Link],$A699),CHAR(34),"}"))</f>
        <v>#REF!</v>
      </c>
      <c r="F699" t="e">
        <f>IF(INDEX(People[First Name],$A699)="","",
CONCATENATE("  - &amp;AffiliationID",TEXT($A699,"0000"),
" {PersonID: *PersonID",TEXT($A699,"0000"),
", OrganizationID: *OrganizationID",TEXT(MATCH(INDEX(People[Organization Name],$A699),Organizations[Organization Name],0),"0000"),
", IsPrimaryOrganizationContact: , AffiliationStartDate: , AffiliationEndDate: , PrimaryPhone: ",
", PrimaryEmail: ",CHAR(34),INDEX(People[Primary Email],$A699),CHAR(34),
", PrimaryAddress: ",CHAR(34),INDEX(People[Primary Address],$A699),CHAR(34),
", PersonLink: }"))</f>
        <v>#REF!</v>
      </c>
      <c r="H699" t="e">
        <f>IF(COUNTA(CitationInformation)=0,"",IF(INDEX(AuthorList[Author Name],$A699)="","",
CONCATENATE("  - &amp;AuthorListID",TEXT($A699,"0000"),
"  {CitationID: *CitationID0001",
", PersonID: *PersonID",TEXT(MATCH(INDEX(AuthorList[Author Name],$A699),People[Full Name],0),"0000"),
", AuthorOrder: ",INDEX(AuthorList[Author Number],$A699),"}")))</f>
        <v>#REF!</v>
      </c>
      <c r="K699" t="e">
        <f>IF(INDEX(SamplingFeatures[Feature Code],$A699)="","",
CONCATENATE("  - &amp;SamplingFeatureID",TEXT($A699,"0000"),
" {","SamplingFeatureUUID:  ",CHAR(34),INDEX(SamplingFeatures[Sampling Feature UUID],$A699),CHAR(34),
", SamplingFeatureTypeCV:  ",CHAR(34),INDEX(SamplingFeatures[Sampling Feature Type],$A699),CHAR(34),
", SamplingFeatureCode:  ",CHAR(34),INDEX(SamplingFeatures[Feature Code],$A699),CHAR(34),
", SamplingFeatureName:  ",CHAR(34),INDEX(SamplingFeatures[Feature Name],$A699),CHAR(34),
", SamplingFeatureDescription:  ",CHAR(34),INDEX(SamplingFeatures[Feature Description],$A699),CHAR(34),
", SamplingFeatureGeotypeCV:  ",CHAR(34),INDEX(SamplingFeatures[Feature Geo Type],$A699),CHAR(34),
", FeatureGeometry:  ",CHAR(34),INDEX(SamplingFeatures[Feature Geometry],$A699),CHAR(34),
", Elevation_m:  ",CHAR(34),INDEX(SamplingFeatures[Elevation_m],$A699),CHAR(34),
", ElevationDatumCV:  ",CHAR(34),ElevationDatum,CHAR(34),"}"))</f>
        <v>#REF!</v>
      </c>
      <c r="L699" t="e">
        <f>IF(INDEX(SamplingFeatures[Sampling Feature Type],$A699)&lt;&gt;"Site","",
CONCATENATE("  - &amp;SiteID",TEXT(SUMPRODUCT(--($L$3:$L698&lt;&gt;"")),"0000"),
" {","SamplingFeatureID:  *SamplingFeatureID",TEXT($A699,"0000"),
", SiteTypeCV:  ",CHAR(34),INDEX(Sites[Site Type],$A699),CHAR(34),
", Latitude:  ",INDEX(Sites[Latitude],$A699),
", Longitude:  ",INDEX(Sites[Longitude],$A699),
", SRSName:  ",CHAR(34),LatLonDatum,CHAR(34),"}"))</f>
        <v>#REF!</v>
      </c>
      <c r="M699" t="e">
        <f>IF(INDEX(SamplingFeatures[Sampling Feature Type],$A699)&lt;&gt;"Specimen","",
CONCATENATE("  - &amp;SpecimenID",TEXT(SUMPRODUCT(--($M$3:$M698&lt;&gt;"")),"0000"),
" {","SamplingFeatureID:  *SamplingFeatureID",TEXT($A699,"0000"),
", SpecimenTypeCV:  ",CHAR(34),INDEX(Specimens[Specimen Type],$A699),CHAR(34),
", SpecimenMediumCV:  ",INDEX(Specimens[Specimen Medium],$A699),
", IsFieldSpecimen:  ",CHAR(34),INDEX(Specimens[Is Field Specimen?],$A699),CHAR(34),"}"))</f>
        <v>#REF!</v>
      </c>
      <c r="N699" t="e">
        <f>IF(COUNTA(SpatialOffsets[])=0,"", IF(INDEX(SpatialOffsets[Spatial Offset Type],$A699)="","",
CONCATENATE("  - &amp;SpatialOffsetID",TEXT($A699,"0000"),
" {","SpatialOffsetTypeCV:  ",CHAR(34),INDEX(SpatialOffsets[Spatial Offset Type],$A699),CHAR(34),
", Offset1Value:  ",INDEX(SpatialOffsets[Offset 1 Value],$A699),
", Offset1UnitID:  ",CHAR(34),INDEX(SpatialOffsets[Offset 1 Unit],$A699),CHAR(34),
", Offset2Value:  ",INDEX(SpatialOffsets[Offset 2 Value],$A699),
", Offset2UnitID:  ",CHAR(34),INDEX(SpatialOffsets[Offset 2 Unit],$A699),CHAR(34),
", Offset3Value:  ",INDEX(SpatialOffsets[Offset 3 Value],$A699),
", Offset3UnitID:  ",CHAR(34),INDEX(SpatialOffsets[Offset 3 Unit],$A699),CHAR(34),,"}")))</f>
        <v>#REF!</v>
      </c>
      <c r="O699" t="e">
        <f>IF(COUNTA(RelatedFeatures[])=0,"", IF(INDEX(RelatedFeatures[First Sampling Feature Code],$A699)="","",
CONCATENATE("  - &amp;RelationID",TEXT($A699,"0000"),
" {","SamplingFeatureID:  *SamplingFeatureID",TEXT(MATCH(INDEX(RelatedFeatures[First Sampling Feature Code],$A699),SamplingFeatures[Feature Code],0),"0000"),
", RelationshipTypeCV:  ",CHAR(34),INDEX(RelatedFeatures[Relationship Type],$A699),CHAR(34),
", RelatedFeatureID: *SamplingFeatureID",TEXT(MATCH(INDEX(RelatedFeatures[Second Sampling Feature Code],$A699),SamplingFeatures[Feature Code],0),"0000"),
", SpatialOffsetID:  ",IF(INDEX(RelatedFeatures[Offset Number],$A699)="","",CONCATENATE("*SpatialOffsetID",TEXT(INDEX(RelatedFeatures[Offset Number],$A699),"0000"))),"}")))</f>
        <v>#REF!</v>
      </c>
      <c r="P699" t="e">
        <f>IF(INDEX(Methods[Method Type],$A699)="","",
CONCATENATE("  - &amp;MethodID",TEXT($A699,"0000"),
" {","MethodTypeCV:  ",CHAR(34),INDEX(Methods[Method Type],$A699),CHAR(34),
", MethodCode:  ",CHAR(34),INDEX(Methods[Method Code],$A699),CHAR(34),
", MethodName:  ",CHAR(34),INDEX(Methods[Method Name],$A699),CHAR(34),
", MethodDescription:  ",CHAR(34),INDEX(Methods[Method Description],$A699),CHAR(34),
", MethodLink:  ",CHAR(34),INDEX(Methods[Method Link],$A699),CHAR(34),
", OrganizationID: *OrganizationID",TEXT(MATCH(INDEX(Methods[Organization Name],$A699),Organizations[Organization Name],0),"0000"),"}"))</f>
        <v>#REF!</v>
      </c>
      <c r="Q699" t="e">
        <f>IF(INDEX(Variables[Variable Type],$A699)="","",
CONCATENATE("  - &amp;VariableID",TEXT($A699,"0000"),
" {","VariableTypeCV:  ",CHAR(34),INDEX(Variables[Variable Type],$A699),CHAR(34),
", VariableCode:  ",CHAR(34),INDEX(Variables[Variable Code],$A699),CHAR(34),
", VariableNameCV:  ",CHAR(34),INDEX(Variables[Variable Name],$A699),CHAR(34),
", VariableDefinition:  ",CHAR(34),INDEX(Variables[Variable Definition],$A699),CHAR(34),
", SpecciationCV:  ",CHAR(34),INDEX(Variables[Speciation],$A699),CHAR(34),
", NoDataValue:  ",CHAR(34),INDEX(Variables[No Data Value],$A699),CHAR(34),"}"))</f>
        <v>#REF!</v>
      </c>
    </row>
    <row r="700" spans="1:17" x14ac:dyDescent="0.25">
      <c r="A700">
        <v>697</v>
      </c>
      <c r="D700" t="e">
        <f>IF(INDEX(People[First Name],$A700)="","",
CONCATENATE("  - &amp;PersonID",TEXT($A700,"0000"),
" {","PersonFirstName:  ",CHAR(34),INDEX(People[First Name],$A700),CHAR(34),
", PersonMiddleName:  ",CHAR(34),INDEX(People[Middle Name],$A700),CHAR(34),
", PersonLastName:  ",CHAR(34),INDEX(People[Last Name],$A700),CHAR(34),"}"))</f>
        <v>#REF!</v>
      </c>
      <c r="E700" t="e">
        <f>IF(INDEX(Organizations[Organization Type '[CV']],$A700)="","",
CONCATENATE("  - &amp;OrganizationID",TEXT($A700,"0000"),
" {","OrganizationTypeCV:  ",CHAR(34),INDEX(Organizations[Organization Type '[CV']],$A700),CHAR(34),
", OrganizationCode:  ",CHAR(34),INDEX(Organizations[Organization Code],$A700),CHAR(34),
", OrganizationName:  ",CHAR(34),INDEX(Organizations[Organization Name],$A700),CHAR(34),
", OrganizationDescription:  ",CHAR(34),INDEX(Organizations[Organization Description],$A700),CHAR(34),
", OrganizationLink:  ",CHAR(34),INDEX(Organizations[Organization Link],$A700),CHAR(34),"}"))</f>
        <v>#REF!</v>
      </c>
      <c r="F700" t="e">
        <f>IF(INDEX(People[First Name],$A700)="","",
CONCATENATE("  - &amp;AffiliationID",TEXT($A700,"0000"),
" {PersonID: *PersonID",TEXT($A700,"0000"),
", OrganizationID: *OrganizationID",TEXT(MATCH(INDEX(People[Organization Name],$A700),Organizations[Organization Name],0),"0000"),
", IsPrimaryOrganizationContact: , AffiliationStartDate: , AffiliationEndDate: , PrimaryPhone: ",
", PrimaryEmail: ",CHAR(34),INDEX(People[Primary Email],$A700),CHAR(34),
", PrimaryAddress: ",CHAR(34),INDEX(People[Primary Address],$A700),CHAR(34),
", PersonLink: }"))</f>
        <v>#REF!</v>
      </c>
      <c r="H700" t="e">
        <f>IF(COUNTA(CitationInformation)=0,"",IF(INDEX(AuthorList[Author Name],$A700)="","",
CONCATENATE("  - &amp;AuthorListID",TEXT($A700,"0000"),
"  {CitationID: *CitationID0001",
", PersonID: *PersonID",TEXT(MATCH(INDEX(AuthorList[Author Name],$A700),People[Full Name],0),"0000"),
", AuthorOrder: ",INDEX(AuthorList[Author Number],$A700),"}")))</f>
        <v>#REF!</v>
      </c>
      <c r="K700" t="e">
        <f>IF(INDEX(SamplingFeatures[Feature Code],$A700)="","",
CONCATENATE("  - &amp;SamplingFeatureID",TEXT($A700,"0000"),
" {","SamplingFeatureUUID:  ",CHAR(34),INDEX(SamplingFeatures[Sampling Feature UUID],$A700),CHAR(34),
", SamplingFeatureTypeCV:  ",CHAR(34),INDEX(SamplingFeatures[Sampling Feature Type],$A700),CHAR(34),
", SamplingFeatureCode:  ",CHAR(34),INDEX(SamplingFeatures[Feature Code],$A700),CHAR(34),
", SamplingFeatureName:  ",CHAR(34),INDEX(SamplingFeatures[Feature Name],$A700),CHAR(34),
", SamplingFeatureDescription:  ",CHAR(34),INDEX(SamplingFeatures[Feature Description],$A700),CHAR(34),
", SamplingFeatureGeotypeCV:  ",CHAR(34),INDEX(SamplingFeatures[Feature Geo Type],$A700),CHAR(34),
", FeatureGeometry:  ",CHAR(34),INDEX(SamplingFeatures[Feature Geometry],$A700),CHAR(34),
", Elevation_m:  ",CHAR(34),INDEX(SamplingFeatures[Elevation_m],$A700),CHAR(34),
", ElevationDatumCV:  ",CHAR(34),ElevationDatum,CHAR(34),"}"))</f>
        <v>#REF!</v>
      </c>
      <c r="L700" t="e">
        <f>IF(INDEX(SamplingFeatures[Sampling Feature Type],$A700)&lt;&gt;"Site","",
CONCATENATE("  - &amp;SiteID",TEXT(SUMPRODUCT(--($L$3:$L699&lt;&gt;"")),"0000"),
" {","SamplingFeatureID:  *SamplingFeatureID",TEXT($A700,"0000"),
", SiteTypeCV:  ",CHAR(34),INDEX(Sites[Site Type],$A700),CHAR(34),
", Latitude:  ",INDEX(Sites[Latitude],$A700),
", Longitude:  ",INDEX(Sites[Longitude],$A700),
", SRSName:  ",CHAR(34),LatLonDatum,CHAR(34),"}"))</f>
        <v>#REF!</v>
      </c>
      <c r="M700" t="e">
        <f>IF(INDEX(SamplingFeatures[Sampling Feature Type],$A700)&lt;&gt;"Specimen","",
CONCATENATE("  - &amp;SpecimenID",TEXT(SUMPRODUCT(--($M$3:$M699&lt;&gt;"")),"0000"),
" {","SamplingFeatureID:  *SamplingFeatureID",TEXT($A700,"0000"),
", SpecimenTypeCV:  ",CHAR(34),INDEX(Specimens[Specimen Type],$A700),CHAR(34),
", SpecimenMediumCV:  ",INDEX(Specimens[Specimen Medium],$A700),
", IsFieldSpecimen:  ",CHAR(34),INDEX(Specimens[Is Field Specimen?],$A700),CHAR(34),"}"))</f>
        <v>#REF!</v>
      </c>
      <c r="N700" t="e">
        <f>IF(COUNTA(SpatialOffsets[])=0,"", IF(INDEX(SpatialOffsets[Spatial Offset Type],$A700)="","",
CONCATENATE("  - &amp;SpatialOffsetID",TEXT($A700,"0000"),
" {","SpatialOffsetTypeCV:  ",CHAR(34),INDEX(SpatialOffsets[Spatial Offset Type],$A700),CHAR(34),
", Offset1Value:  ",INDEX(SpatialOffsets[Offset 1 Value],$A700),
", Offset1UnitID:  ",CHAR(34),INDEX(SpatialOffsets[Offset 1 Unit],$A700),CHAR(34),
", Offset2Value:  ",INDEX(SpatialOffsets[Offset 2 Value],$A700),
", Offset2UnitID:  ",CHAR(34),INDEX(SpatialOffsets[Offset 2 Unit],$A700),CHAR(34),
", Offset3Value:  ",INDEX(SpatialOffsets[Offset 3 Value],$A700),
", Offset3UnitID:  ",CHAR(34),INDEX(SpatialOffsets[Offset 3 Unit],$A700),CHAR(34),,"}")))</f>
        <v>#REF!</v>
      </c>
      <c r="O700" t="e">
        <f>IF(COUNTA(RelatedFeatures[])=0,"", IF(INDEX(RelatedFeatures[First Sampling Feature Code],$A700)="","",
CONCATENATE("  - &amp;RelationID",TEXT($A700,"0000"),
" {","SamplingFeatureID:  *SamplingFeatureID",TEXT(MATCH(INDEX(RelatedFeatures[First Sampling Feature Code],$A700),SamplingFeatures[Feature Code],0),"0000"),
", RelationshipTypeCV:  ",CHAR(34),INDEX(RelatedFeatures[Relationship Type],$A700),CHAR(34),
", RelatedFeatureID: *SamplingFeatureID",TEXT(MATCH(INDEX(RelatedFeatures[Second Sampling Feature Code],$A700),SamplingFeatures[Feature Code],0),"0000"),
", SpatialOffsetID:  ",IF(INDEX(RelatedFeatures[Offset Number],$A700)="","",CONCATENATE("*SpatialOffsetID",TEXT(INDEX(RelatedFeatures[Offset Number],$A700),"0000"))),"}")))</f>
        <v>#REF!</v>
      </c>
      <c r="P700" t="e">
        <f>IF(INDEX(Methods[Method Type],$A700)="","",
CONCATENATE("  - &amp;MethodID",TEXT($A700,"0000"),
" {","MethodTypeCV:  ",CHAR(34),INDEX(Methods[Method Type],$A700),CHAR(34),
", MethodCode:  ",CHAR(34),INDEX(Methods[Method Code],$A700),CHAR(34),
", MethodName:  ",CHAR(34),INDEX(Methods[Method Name],$A700),CHAR(34),
", MethodDescription:  ",CHAR(34),INDEX(Methods[Method Description],$A700),CHAR(34),
", MethodLink:  ",CHAR(34),INDEX(Methods[Method Link],$A700),CHAR(34),
", OrganizationID: *OrganizationID",TEXT(MATCH(INDEX(Methods[Organization Name],$A700),Organizations[Organization Name],0),"0000"),"}"))</f>
        <v>#REF!</v>
      </c>
      <c r="Q700" t="e">
        <f>IF(INDEX(Variables[Variable Type],$A700)="","",
CONCATENATE("  - &amp;VariableID",TEXT($A700,"0000"),
" {","VariableTypeCV:  ",CHAR(34),INDEX(Variables[Variable Type],$A700),CHAR(34),
", VariableCode:  ",CHAR(34),INDEX(Variables[Variable Code],$A700),CHAR(34),
", VariableNameCV:  ",CHAR(34),INDEX(Variables[Variable Name],$A700),CHAR(34),
", VariableDefinition:  ",CHAR(34),INDEX(Variables[Variable Definition],$A700),CHAR(34),
", SpecciationCV:  ",CHAR(34),INDEX(Variables[Speciation],$A700),CHAR(34),
", NoDataValue:  ",CHAR(34),INDEX(Variables[No Data Value],$A700),CHAR(34),"}"))</f>
        <v>#REF!</v>
      </c>
    </row>
    <row r="701" spans="1:17" x14ac:dyDescent="0.25">
      <c r="A701">
        <v>698</v>
      </c>
      <c r="D701" t="e">
        <f>IF(INDEX(People[First Name],$A701)="","",
CONCATENATE("  - &amp;PersonID",TEXT($A701,"0000"),
" {","PersonFirstName:  ",CHAR(34),INDEX(People[First Name],$A701),CHAR(34),
", PersonMiddleName:  ",CHAR(34),INDEX(People[Middle Name],$A701),CHAR(34),
", PersonLastName:  ",CHAR(34),INDEX(People[Last Name],$A701),CHAR(34),"}"))</f>
        <v>#REF!</v>
      </c>
      <c r="E701" t="e">
        <f>IF(INDEX(Organizations[Organization Type '[CV']],$A701)="","",
CONCATENATE("  - &amp;OrganizationID",TEXT($A701,"0000"),
" {","OrganizationTypeCV:  ",CHAR(34),INDEX(Organizations[Organization Type '[CV']],$A701),CHAR(34),
", OrganizationCode:  ",CHAR(34),INDEX(Organizations[Organization Code],$A701),CHAR(34),
", OrganizationName:  ",CHAR(34),INDEX(Organizations[Organization Name],$A701),CHAR(34),
", OrganizationDescription:  ",CHAR(34),INDEX(Organizations[Organization Description],$A701),CHAR(34),
", OrganizationLink:  ",CHAR(34),INDEX(Organizations[Organization Link],$A701),CHAR(34),"}"))</f>
        <v>#REF!</v>
      </c>
      <c r="F701" t="e">
        <f>IF(INDEX(People[First Name],$A701)="","",
CONCATENATE("  - &amp;AffiliationID",TEXT($A701,"0000"),
" {PersonID: *PersonID",TEXT($A701,"0000"),
", OrganizationID: *OrganizationID",TEXT(MATCH(INDEX(People[Organization Name],$A701),Organizations[Organization Name],0),"0000"),
", IsPrimaryOrganizationContact: , AffiliationStartDate: , AffiliationEndDate: , PrimaryPhone: ",
", PrimaryEmail: ",CHAR(34),INDEX(People[Primary Email],$A701),CHAR(34),
", PrimaryAddress: ",CHAR(34),INDEX(People[Primary Address],$A701),CHAR(34),
", PersonLink: }"))</f>
        <v>#REF!</v>
      </c>
      <c r="H701" t="e">
        <f>IF(COUNTA(CitationInformation)=0,"",IF(INDEX(AuthorList[Author Name],$A701)="","",
CONCATENATE("  - &amp;AuthorListID",TEXT($A701,"0000"),
"  {CitationID: *CitationID0001",
", PersonID: *PersonID",TEXT(MATCH(INDEX(AuthorList[Author Name],$A701),People[Full Name],0),"0000"),
", AuthorOrder: ",INDEX(AuthorList[Author Number],$A701),"}")))</f>
        <v>#REF!</v>
      </c>
      <c r="K701" t="e">
        <f>IF(INDEX(SamplingFeatures[Feature Code],$A701)="","",
CONCATENATE("  - &amp;SamplingFeatureID",TEXT($A701,"0000"),
" {","SamplingFeatureUUID:  ",CHAR(34),INDEX(SamplingFeatures[Sampling Feature UUID],$A701),CHAR(34),
", SamplingFeatureTypeCV:  ",CHAR(34),INDEX(SamplingFeatures[Sampling Feature Type],$A701),CHAR(34),
", SamplingFeatureCode:  ",CHAR(34),INDEX(SamplingFeatures[Feature Code],$A701),CHAR(34),
", SamplingFeatureName:  ",CHAR(34),INDEX(SamplingFeatures[Feature Name],$A701),CHAR(34),
", SamplingFeatureDescription:  ",CHAR(34),INDEX(SamplingFeatures[Feature Description],$A701),CHAR(34),
", SamplingFeatureGeotypeCV:  ",CHAR(34),INDEX(SamplingFeatures[Feature Geo Type],$A701),CHAR(34),
", FeatureGeometry:  ",CHAR(34),INDEX(SamplingFeatures[Feature Geometry],$A701),CHAR(34),
", Elevation_m:  ",CHAR(34),INDEX(SamplingFeatures[Elevation_m],$A701),CHAR(34),
", ElevationDatumCV:  ",CHAR(34),ElevationDatum,CHAR(34),"}"))</f>
        <v>#REF!</v>
      </c>
      <c r="L701" t="e">
        <f>IF(INDEX(SamplingFeatures[Sampling Feature Type],$A701)&lt;&gt;"Site","",
CONCATENATE("  - &amp;SiteID",TEXT(SUMPRODUCT(--($L$3:$L700&lt;&gt;"")),"0000"),
" {","SamplingFeatureID:  *SamplingFeatureID",TEXT($A701,"0000"),
", SiteTypeCV:  ",CHAR(34),INDEX(Sites[Site Type],$A701),CHAR(34),
", Latitude:  ",INDEX(Sites[Latitude],$A701),
", Longitude:  ",INDEX(Sites[Longitude],$A701),
", SRSName:  ",CHAR(34),LatLonDatum,CHAR(34),"}"))</f>
        <v>#REF!</v>
      </c>
      <c r="M701" t="e">
        <f>IF(INDEX(SamplingFeatures[Sampling Feature Type],$A701)&lt;&gt;"Specimen","",
CONCATENATE("  - &amp;SpecimenID",TEXT(SUMPRODUCT(--($M$3:$M700&lt;&gt;"")),"0000"),
" {","SamplingFeatureID:  *SamplingFeatureID",TEXT($A701,"0000"),
", SpecimenTypeCV:  ",CHAR(34),INDEX(Specimens[Specimen Type],$A701),CHAR(34),
", SpecimenMediumCV:  ",INDEX(Specimens[Specimen Medium],$A701),
", IsFieldSpecimen:  ",CHAR(34),INDEX(Specimens[Is Field Specimen?],$A701),CHAR(34),"}"))</f>
        <v>#REF!</v>
      </c>
      <c r="N701" t="e">
        <f>IF(COUNTA(SpatialOffsets[])=0,"", IF(INDEX(SpatialOffsets[Spatial Offset Type],$A701)="","",
CONCATENATE("  - &amp;SpatialOffsetID",TEXT($A701,"0000"),
" {","SpatialOffsetTypeCV:  ",CHAR(34),INDEX(SpatialOffsets[Spatial Offset Type],$A701),CHAR(34),
", Offset1Value:  ",INDEX(SpatialOffsets[Offset 1 Value],$A701),
", Offset1UnitID:  ",CHAR(34),INDEX(SpatialOffsets[Offset 1 Unit],$A701),CHAR(34),
", Offset2Value:  ",INDEX(SpatialOffsets[Offset 2 Value],$A701),
", Offset2UnitID:  ",CHAR(34),INDEX(SpatialOffsets[Offset 2 Unit],$A701),CHAR(34),
", Offset3Value:  ",INDEX(SpatialOffsets[Offset 3 Value],$A701),
", Offset3UnitID:  ",CHAR(34),INDEX(SpatialOffsets[Offset 3 Unit],$A701),CHAR(34),,"}")))</f>
        <v>#REF!</v>
      </c>
      <c r="O701" t="e">
        <f>IF(COUNTA(RelatedFeatures[])=0,"", IF(INDEX(RelatedFeatures[First Sampling Feature Code],$A701)="","",
CONCATENATE("  - &amp;RelationID",TEXT($A701,"0000"),
" {","SamplingFeatureID:  *SamplingFeatureID",TEXT(MATCH(INDEX(RelatedFeatures[First Sampling Feature Code],$A701),SamplingFeatures[Feature Code],0),"0000"),
", RelationshipTypeCV:  ",CHAR(34),INDEX(RelatedFeatures[Relationship Type],$A701),CHAR(34),
", RelatedFeatureID: *SamplingFeatureID",TEXT(MATCH(INDEX(RelatedFeatures[Second Sampling Feature Code],$A701),SamplingFeatures[Feature Code],0),"0000"),
", SpatialOffsetID:  ",IF(INDEX(RelatedFeatures[Offset Number],$A701)="","",CONCATENATE("*SpatialOffsetID",TEXT(INDEX(RelatedFeatures[Offset Number],$A701),"0000"))),"}")))</f>
        <v>#REF!</v>
      </c>
      <c r="P701" t="e">
        <f>IF(INDEX(Methods[Method Type],$A701)="","",
CONCATENATE("  - &amp;MethodID",TEXT($A701,"0000"),
" {","MethodTypeCV:  ",CHAR(34),INDEX(Methods[Method Type],$A701),CHAR(34),
", MethodCode:  ",CHAR(34),INDEX(Methods[Method Code],$A701),CHAR(34),
", MethodName:  ",CHAR(34),INDEX(Methods[Method Name],$A701),CHAR(34),
", MethodDescription:  ",CHAR(34),INDEX(Methods[Method Description],$A701),CHAR(34),
", MethodLink:  ",CHAR(34),INDEX(Methods[Method Link],$A701),CHAR(34),
", OrganizationID: *OrganizationID",TEXT(MATCH(INDEX(Methods[Organization Name],$A701),Organizations[Organization Name],0),"0000"),"}"))</f>
        <v>#REF!</v>
      </c>
      <c r="Q701" t="e">
        <f>IF(INDEX(Variables[Variable Type],$A701)="","",
CONCATENATE("  - &amp;VariableID",TEXT($A701,"0000"),
" {","VariableTypeCV:  ",CHAR(34),INDEX(Variables[Variable Type],$A701),CHAR(34),
", VariableCode:  ",CHAR(34),INDEX(Variables[Variable Code],$A701),CHAR(34),
", VariableNameCV:  ",CHAR(34),INDEX(Variables[Variable Name],$A701),CHAR(34),
", VariableDefinition:  ",CHAR(34),INDEX(Variables[Variable Definition],$A701),CHAR(34),
", SpecciationCV:  ",CHAR(34),INDEX(Variables[Speciation],$A701),CHAR(34),
", NoDataValue:  ",CHAR(34),INDEX(Variables[No Data Value],$A701),CHAR(34),"}"))</f>
        <v>#REF!</v>
      </c>
    </row>
    <row r="702" spans="1:17" x14ac:dyDescent="0.25">
      <c r="A702">
        <v>699</v>
      </c>
      <c r="D702" t="e">
        <f>IF(INDEX(People[First Name],$A702)="","",
CONCATENATE("  - &amp;PersonID",TEXT($A702,"0000"),
" {","PersonFirstName:  ",CHAR(34),INDEX(People[First Name],$A702),CHAR(34),
", PersonMiddleName:  ",CHAR(34),INDEX(People[Middle Name],$A702),CHAR(34),
", PersonLastName:  ",CHAR(34),INDEX(People[Last Name],$A702),CHAR(34),"}"))</f>
        <v>#REF!</v>
      </c>
      <c r="E702" t="e">
        <f>IF(INDEX(Organizations[Organization Type '[CV']],$A702)="","",
CONCATENATE("  - &amp;OrganizationID",TEXT($A702,"0000"),
" {","OrganizationTypeCV:  ",CHAR(34),INDEX(Organizations[Organization Type '[CV']],$A702),CHAR(34),
", OrganizationCode:  ",CHAR(34),INDEX(Organizations[Organization Code],$A702),CHAR(34),
", OrganizationName:  ",CHAR(34),INDEX(Organizations[Organization Name],$A702),CHAR(34),
", OrganizationDescription:  ",CHAR(34),INDEX(Organizations[Organization Description],$A702),CHAR(34),
", OrganizationLink:  ",CHAR(34),INDEX(Organizations[Organization Link],$A702),CHAR(34),"}"))</f>
        <v>#REF!</v>
      </c>
      <c r="F702" t="e">
        <f>IF(INDEX(People[First Name],$A702)="","",
CONCATENATE("  - &amp;AffiliationID",TEXT($A702,"0000"),
" {PersonID: *PersonID",TEXT($A702,"0000"),
", OrganizationID: *OrganizationID",TEXT(MATCH(INDEX(People[Organization Name],$A702),Organizations[Organization Name],0),"0000"),
", IsPrimaryOrganizationContact: , AffiliationStartDate: , AffiliationEndDate: , PrimaryPhone: ",
", PrimaryEmail: ",CHAR(34),INDEX(People[Primary Email],$A702),CHAR(34),
", PrimaryAddress: ",CHAR(34),INDEX(People[Primary Address],$A702),CHAR(34),
", PersonLink: }"))</f>
        <v>#REF!</v>
      </c>
      <c r="H702" t="e">
        <f>IF(COUNTA(CitationInformation)=0,"",IF(INDEX(AuthorList[Author Name],$A702)="","",
CONCATENATE("  - &amp;AuthorListID",TEXT($A702,"0000"),
"  {CitationID: *CitationID0001",
", PersonID: *PersonID",TEXT(MATCH(INDEX(AuthorList[Author Name],$A702),People[Full Name],0),"0000"),
", AuthorOrder: ",INDEX(AuthorList[Author Number],$A702),"}")))</f>
        <v>#REF!</v>
      </c>
      <c r="K702" t="e">
        <f>IF(INDEX(SamplingFeatures[Feature Code],$A702)="","",
CONCATENATE("  - &amp;SamplingFeatureID",TEXT($A702,"0000"),
" {","SamplingFeatureUUID:  ",CHAR(34),INDEX(SamplingFeatures[Sampling Feature UUID],$A702),CHAR(34),
", SamplingFeatureTypeCV:  ",CHAR(34),INDEX(SamplingFeatures[Sampling Feature Type],$A702),CHAR(34),
", SamplingFeatureCode:  ",CHAR(34),INDEX(SamplingFeatures[Feature Code],$A702),CHAR(34),
", SamplingFeatureName:  ",CHAR(34),INDEX(SamplingFeatures[Feature Name],$A702),CHAR(34),
", SamplingFeatureDescription:  ",CHAR(34),INDEX(SamplingFeatures[Feature Description],$A702),CHAR(34),
", SamplingFeatureGeotypeCV:  ",CHAR(34),INDEX(SamplingFeatures[Feature Geo Type],$A702),CHAR(34),
", FeatureGeometry:  ",CHAR(34),INDEX(SamplingFeatures[Feature Geometry],$A702),CHAR(34),
", Elevation_m:  ",CHAR(34),INDEX(SamplingFeatures[Elevation_m],$A702),CHAR(34),
", ElevationDatumCV:  ",CHAR(34),ElevationDatum,CHAR(34),"}"))</f>
        <v>#REF!</v>
      </c>
      <c r="L702" t="e">
        <f>IF(INDEX(SamplingFeatures[Sampling Feature Type],$A702)&lt;&gt;"Site","",
CONCATENATE("  - &amp;SiteID",TEXT(SUMPRODUCT(--($L$3:$L701&lt;&gt;"")),"0000"),
" {","SamplingFeatureID:  *SamplingFeatureID",TEXT($A702,"0000"),
", SiteTypeCV:  ",CHAR(34),INDEX(Sites[Site Type],$A702),CHAR(34),
", Latitude:  ",INDEX(Sites[Latitude],$A702),
", Longitude:  ",INDEX(Sites[Longitude],$A702),
", SRSName:  ",CHAR(34),LatLonDatum,CHAR(34),"}"))</f>
        <v>#REF!</v>
      </c>
      <c r="M702" t="e">
        <f>IF(INDEX(SamplingFeatures[Sampling Feature Type],$A702)&lt;&gt;"Specimen","",
CONCATENATE("  - &amp;SpecimenID",TEXT(SUMPRODUCT(--($M$3:$M701&lt;&gt;"")),"0000"),
" {","SamplingFeatureID:  *SamplingFeatureID",TEXT($A702,"0000"),
", SpecimenTypeCV:  ",CHAR(34),INDEX(Specimens[Specimen Type],$A702),CHAR(34),
", SpecimenMediumCV:  ",INDEX(Specimens[Specimen Medium],$A702),
", IsFieldSpecimen:  ",CHAR(34),INDEX(Specimens[Is Field Specimen?],$A702),CHAR(34),"}"))</f>
        <v>#REF!</v>
      </c>
      <c r="N702" t="e">
        <f>IF(COUNTA(SpatialOffsets[])=0,"", IF(INDEX(SpatialOffsets[Spatial Offset Type],$A702)="","",
CONCATENATE("  - &amp;SpatialOffsetID",TEXT($A702,"0000"),
" {","SpatialOffsetTypeCV:  ",CHAR(34),INDEX(SpatialOffsets[Spatial Offset Type],$A702),CHAR(34),
", Offset1Value:  ",INDEX(SpatialOffsets[Offset 1 Value],$A702),
", Offset1UnitID:  ",CHAR(34),INDEX(SpatialOffsets[Offset 1 Unit],$A702),CHAR(34),
", Offset2Value:  ",INDEX(SpatialOffsets[Offset 2 Value],$A702),
", Offset2UnitID:  ",CHAR(34),INDEX(SpatialOffsets[Offset 2 Unit],$A702),CHAR(34),
", Offset3Value:  ",INDEX(SpatialOffsets[Offset 3 Value],$A702),
", Offset3UnitID:  ",CHAR(34),INDEX(SpatialOffsets[Offset 3 Unit],$A702),CHAR(34),,"}")))</f>
        <v>#REF!</v>
      </c>
      <c r="O702" t="e">
        <f>IF(COUNTA(RelatedFeatures[])=0,"", IF(INDEX(RelatedFeatures[First Sampling Feature Code],$A702)="","",
CONCATENATE("  - &amp;RelationID",TEXT($A702,"0000"),
" {","SamplingFeatureID:  *SamplingFeatureID",TEXT(MATCH(INDEX(RelatedFeatures[First Sampling Feature Code],$A702),SamplingFeatures[Feature Code],0),"0000"),
", RelationshipTypeCV:  ",CHAR(34),INDEX(RelatedFeatures[Relationship Type],$A702),CHAR(34),
", RelatedFeatureID: *SamplingFeatureID",TEXT(MATCH(INDEX(RelatedFeatures[Second Sampling Feature Code],$A702),SamplingFeatures[Feature Code],0),"0000"),
", SpatialOffsetID:  ",IF(INDEX(RelatedFeatures[Offset Number],$A702)="","",CONCATENATE("*SpatialOffsetID",TEXT(INDEX(RelatedFeatures[Offset Number],$A702),"0000"))),"}")))</f>
        <v>#REF!</v>
      </c>
      <c r="P702" t="e">
        <f>IF(INDEX(Methods[Method Type],$A702)="","",
CONCATENATE("  - &amp;MethodID",TEXT($A702,"0000"),
" {","MethodTypeCV:  ",CHAR(34),INDEX(Methods[Method Type],$A702),CHAR(34),
", MethodCode:  ",CHAR(34),INDEX(Methods[Method Code],$A702),CHAR(34),
", MethodName:  ",CHAR(34),INDEX(Methods[Method Name],$A702),CHAR(34),
", MethodDescription:  ",CHAR(34),INDEX(Methods[Method Description],$A702),CHAR(34),
", MethodLink:  ",CHAR(34),INDEX(Methods[Method Link],$A702),CHAR(34),
", OrganizationID: *OrganizationID",TEXT(MATCH(INDEX(Methods[Organization Name],$A702),Organizations[Organization Name],0),"0000"),"}"))</f>
        <v>#REF!</v>
      </c>
      <c r="Q702" t="e">
        <f>IF(INDEX(Variables[Variable Type],$A702)="","",
CONCATENATE("  - &amp;VariableID",TEXT($A702,"0000"),
" {","VariableTypeCV:  ",CHAR(34),INDEX(Variables[Variable Type],$A702),CHAR(34),
", VariableCode:  ",CHAR(34),INDEX(Variables[Variable Code],$A702),CHAR(34),
", VariableNameCV:  ",CHAR(34),INDEX(Variables[Variable Name],$A702),CHAR(34),
", VariableDefinition:  ",CHAR(34),INDEX(Variables[Variable Definition],$A702),CHAR(34),
", SpecciationCV:  ",CHAR(34),INDEX(Variables[Speciation],$A702),CHAR(34),
", NoDataValue:  ",CHAR(34),INDEX(Variables[No Data Value],$A702),CHAR(34),"}"))</f>
        <v>#REF!</v>
      </c>
    </row>
    <row r="703" spans="1:17" x14ac:dyDescent="0.25">
      <c r="A703">
        <v>700</v>
      </c>
      <c r="D703" t="e">
        <f>IF(INDEX(People[First Name],$A703)="","",
CONCATENATE("  - &amp;PersonID",TEXT($A703,"0000"),
" {","PersonFirstName:  ",CHAR(34),INDEX(People[First Name],$A703),CHAR(34),
", PersonMiddleName:  ",CHAR(34),INDEX(People[Middle Name],$A703),CHAR(34),
", PersonLastName:  ",CHAR(34),INDEX(People[Last Name],$A703),CHAR(34),"}"))</f>
        <v>#REF!</v>
      </c>
      <c r="E703" t="e">
        <f>IF(INDEX(Organizations[Organization Type '[CV']],$A703)="","",
CONCATENATE("  - &amp;OrganizationID",TEXT($A703,"0000"),
" {","OrganizationTypeCV:  ",CHAR(34),INDEX(Organizations[Organization Type '[CV']],$A703),CHAR(34),
", OrganizationCode:  ",CHAR(34),INDEX(Organizations[Organization Code],$A703),CHAR(34),
", OrganizationName:  ",CHAR(34),INDEX(Organizations[Organization Name],$A703),CHAR(34),
", OrganizationDescription:  ",CHAR(34),INDEX(Organizations[Organization Description],$A703),CHAR(34),
", OrganizationLink:  ",CHAR(34),INDEX(Organizations[Organization Link],$A703),CHAR(34),"}"))</f>
        <v>#REF!</v>
      </c>
      <c r="F703" t="e">
        <f>IF(INDEX(People[First Name],$A703)="","",
CONCATENATE("  - &amp;AffiliationID",TEXT($A703,"0000"),
" {PersonID: *PersonID",TEXT($A703,"0000"),
", OrganizationID: *OrganizationID",TEXT(MATCH(INDEX(People[Organization Name],$A703),Organizations[Organization Name],0),"0000"),
", IsPrimaryOrganizationContact: , AffiliationStartDate: , AffiliationEndDate: , PrimaryPhone: ",
", PrimaryEmail: ",CHAR(34),INDEX(People[Primary Email],$A703),CHAR(34),
", PrimaryAddress: ",CHAR(34),INDEX(People[Primary Address],$A703),CHAR(34),
", PersonLink: }"))</f>
        <v>#REF!</v>
      </c>
      <c r="H703" t="e">
        <f>IF(COUNTA(CitationInformation)=0,"",IF(INDEX(AuthorList[Author Name],$A703)="","",
CONCATENATE("  - &amp;AuthorListID",TEXT($A703,"0000"),
"  {CitationID: *CitationID0001",
", PersonID: *PersonID",TEXT(MATCH(INDEX(AuthorList[Author Name],$A703),People[Full Name],0),"0000"),
", AuthorOrder: ",INDEX(AuthorList[Author Number],$A703),"}")))</f>
        <v>#REF!</v>
      </c>
      <c r="K703" t="e">
        <f>IF(INDEX(SamplingFeatures[Feature Code],$A703)="","",
CONCATENATE("  - &amp;SamplingFeatureID",TEXT($A703,"0000"),
" {","SamplingFeatureUUID:  ",CHAR(34),INDEX(SamplingFeatures[Sampling Feature UUID],$A703),CHAR(34),
", SamplingFeatureTypeCV:  ",CHAR(34),INDEX(SamplingFeatures[Sampling Feature Type],$A703),CHAR(34),
", SamplingFeatureCode:  ",CHAR(34),INDEX(SamplingFeatures[Feature Code],$A703),CHAR(34),
", SamplingFeatureName:  ",CHAR(34),INDEX(SamplingFeatures[Feature Name],$A703),CHAR(34),
", SamplingFeatureDescription:  ",CHAR(34),INDEX(SamplingFeatures[Feature Description],$A703),CHAR(34),
", SamplingFeatureGeotypeCV:  ",CHAR(34),INDEX(SamplingFeatures[Feature Geo Type],$A703),CHAR(34),
", FeatureGeometry:  ",CHAR(34),INDEX(SamplingFeatures[Feature Geometry],$A703),CHAR(34),
", Elevation_m:  ",CHAR(34),INDEX(SamplingFeatures[Elevation_m],$A703),CHAR(34),
", ElevationDatumCV:  ",CHAR(34),ElevationDatum,CHAR(34),"}"))</f>
        <v>#REF!</v>
      </c>
      <c r="L703" t="e">
        <f>IF(INDEX(SamplingFeatures[Sampling Feature Type],$A703)&lt;&gt;"Site","",
CONCATENATE("  - &amp;SiteID",TEXT(SUMPRODUCT(--($L$3:$L702&lt;&gt;"")),"0000"),
" {","SamplingFeatureID:  *SamplingFeatureID",TEXT($A703,"0000"),
", SiteTypeCV:  ",CHAR(34),INDEX(Sites[Site Type],$A703),CHAR(34),
", Latitude:  ",INDEX(Sites[Latitude],$A703),
", Longitude:  ",INDEX(Sites[Longitude],$A703),
", SRSName:  ",CHAR(34),LatLonDatum,CHAR(34),"}"))</f>
        <v>#REF!</v>
      </c>
      <c r="M703" t="e">
        <f>IF(INDEX(SamplingFeatures[Sampling Feature Type],$A703)&lt;&gt;"Specimen","",
CONCATENATE("  - &amp;SpecimenID",TEXT(SUMPRODUCT(--($M$3:$M702&lt;&gt;"")),"0000"),
" {","SamplingFeatureID:  *SamplingFeatureID",TEXT($A703,"0000"),
", SpecimenTypeCV:  ",CHAR(34),INDEX(Specimens[Specimen Type],$A703),CHAR(34),
", SpecimenMediumCV:  ",INDEX(Specimens[Specimen Medium],$A703),
", IsFieldSpecimen:  ",CHAR(34),INDEX(Specimens[Is Field Specimen?],$A703),CHAR(34),"}"))</f>
        <v>#REF!</v>
      </c>
      <c r="N703" t="e">
        <f>IF(COUNTA(SpatialOffsets[])=0,"", IF(INDEX(SpatialOffsets[Spatial Offset Type],$A703)="","",
CONCATENATE("  - &amp;SpatialOffsetID",TEXT($A703,"0000"),
" {","SpatialOffsetTypeCV:  ",CHAR(34),INDEX(SpatialOffsets[Spatial Offset Type],$A703),CHAR(34),
", Offset1Value:  ",INDEX(SpatialOffsets[Offset 1 Value],$A703),
", Offset1UnitID:  ",CHAR(34),INDEX(SpatialOffsets[Offset 1 Unit],$A703),CHAR(34),
", Offset2Value:  ",INDEX(SpatialOffsets[Offset 2 Value],$A703),
", Offset2UnitID:  ",CHAR(34),INDEX(SpatialOffsets[Offset 2 Unit],$A703),CHAR(34),
", Offset3Value:  ",INDEX(SpatialOffsets[Offset 3 Value],$A703),
", Offset3UnitID:  ",CHAR(34),INDEX(SpatialOffsets[Offset 3 Unit],$A703),CHAR(34),,"}")))</f>
        <v>#REF!</v>
      </c>
      <c r="O703" t="e">
        <f>IF(COUNTA(RelatedFeatures[])=0,"", IF(INDEX(RelatedFeatures[First Sampling Feature Code],$A703)="","",
CONCATENATE("  - &amp;RelationID",TEXT($A703,"0000"),
" {","SamplingFeatureID:  *SamplingFeatureID",TEXT(MATCH(INDEX(RelatedFeatures[First Sampling Feature Code],$A703),SamplingFeatures[Feature Code],0),"0000"),
", RelationshipTypeCV:  ",CHAR(34),INDEX(RelatedFeatures[Relationship Type],$A703),CHAR(34),
", RelatedFeatureID: *SamplingFeatureID",TEXT(MATCH(INDEX(RelatedFeatures[Second Sampling Feature Code],$A703),SamplingFeatures[Feature Code],0),"0000"),
", SpatialOffsetID:  ",IF(INDEX(RelatedFeatures[Offset Number],$A703)="","",CONCATENATE("*SpatialOffsetID",TEXT(INDEX(RelatedFeatures[Offset Number],$A703),"0000"))),"}")))</f>
        <v>#REF!</v>
      </c>
      <c r="P703" t="e">
        <f>IF(INDEX(Methods[Method Type],$A703)="","",
CONCATENATE("  - &amp;MethodID",TEXT($A703,"0000"),
" {","MethodTypeCV:  ",CHAR(34),INDEX(Methods[Method Type],$A703),CHAR(34),
", MethodCode:  ",CHAR(34),INDEX(Methods[Method Code],$A703),CHAR(34),
", MethodName:  ",CHAR(34),INDEX(Methods[Method Name],$A703),CHAR(34),
", MethodDescription:  ",CHAR(34),INDEX(Methods[Method Description],$A703),CHAR(34),
", MethodLink:  ",CHAR(34),INDEX(Methods[Method Link],$A703),CHAR(34),
", OrganizationID: *OrganizationID",TEXT(MATCH(INDEX(Methods[Organization Name],$A703),Organizations[Organization Name],0),"0000"),"}"))</f>
        <v>#REF!</v>
      </c>
      <c r="Q703" t="e">
        <f>IF(INDEX(Variables[Variable Type],$A703)="","",
CONCATENATE("  - &amp;VariableID",TEXT($A703,"0000"),
" {","VariableTypeCV:  ",CHAR(34),INDEX(Variables[Variable Type],$A703),CHAR(34),
", VariableCode:  ",CHAR(34),INDEX(Variables[Variable Code],$A703),CHAR(34),
", VariableNameCV:  ",CHAR(34),INDEX(Variables[Variable Name],$A703),CHAR(34),
", VariableDefinition:  ",CHAR(34),INDEX(Variables[Variable Definition],$A703),CHAR(34),
", SpecciationCV:  ",CHAR(34),INDEX(Variables[Speciation],$A703),CHAR(34),
", NoDataValue:  ",CHAR(34),INDEX(Variables[No Data Value],$A703),CHAR(34),"}"))</f>
        <v>#REF!</v>
      </c>
    </row>
    <row r="704" spans="1:17" x14ac:dyDescent="0.25">
      <c r="A704">
        <v>701</v>
      </c>
      <c r="D704" t="e">
        <f>IF(INDEX(People[First Name],$A704)="","",
CONCATENATE("  - &amp;PersonID",TEXT($A704,"0000"),
" {","PersonFirstName:  ",CHAR(34),INDEX(People[First Name],$A704),CHAR(34),
", PersonMiddleName:  ",CHAR(34),INDEX(People[Middle Name],$A704),CHAR(34),
", PersonLastName:  ",CHAR(34),INDEX(People[Last Name],$A704),CHAR(34),"}"))</f>
        <v>#REF!</v>
      </c>
      <c r="E704" t="e">
        <f>IF(INDEX(Organizations[Organization Type '[CV']],$A704)="","",
CONCATENATE("  - &amp;OrganizationID",TEXT($A704,"0000"),
" {","OrganizationTypeCV:  ",CHAR(34),INDEX(Organizations[Organization Type '[CV']],$A704),CHAR(34),
", OrganizationCode:  ",CHAR(34),INDEX(Organizations[Organization Code],$A704),CHAR(34),
", OrganizationName:  ",CHAR(34),INDEX(Organizations[Organization Name],$A704),CHAR(34),
", OrganizationDescription:  ",CHAR(34),INDEX(Organizations[Organization Description],$A704),CHAR(34),
", OrganizationLink:  ",CHAR(34),INDEX(Organizations[Organization Link],$A704),CHAR(34),"}"))</f>
        <v>#REF!</v>
      </c>
      <c r="F704" t="e">
        <f>IF(INDEX(People[First Name],$A704)="","",
CONCATENATE("  - &amp;AffiliationID",TEXT($A704,"0000"),
" {PersonID: *PersonID",TEXT($A704,"0000"),
", OrganizationID: *OrganizationID",TEXT(MATCH(INDEX(People[Organization Name],$A704),Organizations[Organization Name],0),"0000"),
", IsPrimaryOrganizationContact: , AffiliationStartDate: , AffiliationEndDate: , PrimaryPhone: ",
", PrimaryEmail: ",CHAR(34),INDEX(People[Primary Email],$A704),CHAR(34),
", PrimaryAddress: ",CHAR(34),INDEX(People[Primary Address],$A704),CHAR(34),
", PersonLink: }"))</f>
        <v>#REF!</v>
      </c>
      <c r="H704" t="e">
        <f>IF(COUNTA(CitationInformation)=0,"",IF(INDEX(AuthorList[Author Name],$A704)="","",
CONCATENATE("  - &amp;AuthorListID",TEXT($A704,"0000"),
"  {CitationID: *CitationID0001",
", PersonID: *PersonID",TEXT(MATCH(INDEX(AuthorList[Author Name],$A704),People[Full Name],0),"0000"),
", AuthorOrder: ",INDEX(AuthorList[Author Number],$A704),"}")))</f>
        <v>#REF!</v>
      </c>
      <c r="K704" t="e">
        <f>IF(INDEX(SamplingFeatures[Feature Code],$A704)="","",
CONCATENATE("  - &amp;SamplingFeatureID",TEXT($A704,"0000"),
" {","SamplingFeatureUUID:  ",CHAR(34),INDEX(SamplingFeatures[Sampling Feature UUID],$A704),CHAR(34),
", SamplingFeatureTypeCV:  ",CHAR(34),INDEX(SamplingFeatures[Sampling Feature Type],$A704),CHAR(34),
", SamplingFeatureCode:  ",CHAR(34),INDEX(SamplingFeatures[Feature Code],$A704),CHAR(34),
", SamplingFeatureName:  ",CHAR(34),INDEX(SamplingFeatures[Feature Name],$A704),CHAR(34),
", SamplingFeatureDescription:  ",CHAR(34),INDEX(SamplingFeatures[Feature Description],$A704),CHAR(34),
", SamplingFeatureGeotypeCV:  ",CHAR(34),INDEX(SamplingFeatures[Feature Geo Type],$A704),CHAR(34),
", FeatureGeometry:  ",CHAR(34),INDEX(SamplingFeatures[Feature Geometry],$A704),CHAR(34),
", Elevation_m:  ",CHAR(34),INDEX(SamplingFeatures[Elevation_m],$A704),CHAR(34),
", ElevationDatumCV:  ",CHAR(34),ElevationDatum,CHAR(34),"}"))</f>
        <v>#REF!</v>
      </c>
      <c r="L704" t="e">
        <f>IF(INDEX(SamplingFeatures[Sampling Feature Type],$A704)&lt;&gt;"Site","",
CONCATENATE("  - &amp;SiteID",TEXT(SUMPRODUCT(--($L$3:$L703&lt;&gt;"")),"0000"),
" {","SamplingFeatureID:  *SamplingFeatureID",TEXT($A704,"0000"),
", SiteTypeCV:  ",CHAR(34),INDEX(Sites[Site Type],$A704),CHAR(34),
", Latitude:  ",INDEX(Sites[Latitude],$A704),
", Longitude:  ",INDEX(Sites[Longitude],$A704),
", SRSName:  ",CHAR(34),LatLonDatum,CHAR(34),"}"))</f>
        <v>#REF!</v>
      </c>
      <c r="M704" t="e">
        <f>IF(INDEX(SamplingFeatures[Sampling Feature Type],$A704)&lt;&gt;"Specimen","",
CONCATENATE("  - &amp;SpecimenID",TEXT(SUMPRODUCT(--($M$3:$M703&lt;&gt;"")),"0000"),
" {","SamplingFeatureID:  *SamplingFeatureID",TEXT($A704,"0000"),
", SpecimenTypeCV:  ",CHAR(34),INDEX(Specimens[Specimen Type],$A704),CHAR(34),
", SpecimenMediumCV:  ",INDEX(Specimens[Specimen Medium],$A704),
", IsFieldSpecimen:  ",CHAR(34),INDEX(Specimens[Is Field Specimen?],$A704),CHAR(34),"}"))</f>
        <v>#REF!</v>
      </c>
      <c r="N704" t="e">
        <f>IF(COUNTA(SpatialOffsets[])=0,"", IF(INDEX(SpatialOffsets[Spatial Offset Type],$A704)="","",
CONCATENATE("  - &amp;SpatialOffsetID",TEXT($A704,"0000"),
" {","SpatialOffsetTypeCV:  ",CHAR(34),INDEX(SpatialOffsets[Spatial Offset Type],$A704),CHAR(34),
", Offset1Value:  ",INDEX(SpatialOffsets[Offset 1 Value],$A704),
", Offset1UnitID:  ",CHAR(34),INDEX(SpatialOffsets[Offset 1 Unit],$A704),CHAR(34),
", Offset2Value:  ",INDEX(SpatialOffsets[Offset 2 Value],$A704),
", Offset2UnitID:  ",CHAR(34),INDEX(SpatialOffsets[Offset 2 Unit],$A704),CHAR(34),
", Offset3Value:  ",INDEX(SpatialOffsets[Offset 3 Value],$A704),
", Offset3UnitID:  ",CHAR(34),INDEX(SpatialOffsets[Offset 3 Unit],$A704),CHAR(34),,"}")))</f>
        <v>#REF!</v>
      </c>
      <c r="O704" t="e">
        <f>IF(COUNTA(RelatedFeatures[])=0,"", IF(INDEX(RelatedFeatures[First Sampling Feature Code],$A704)="","",
CONCATENATE("  - &amp;RelationID",TEXT($A704,"0000"),
" {","SamplingFeatureID:  *SamplingFeatureID",TEXT(MATCH(INDEX(RelatedFeatures[First Sampling Feature Code],$A704),SamplingFeatures[Feature Code],0),"0000"),
", RelationshipTypeCV:  ",CHAR(34),INDEX(RelatedFeatures[Relationship Type],$A704),CHAR(34),
", RelatedFeatureID: *SamplingFeatureID",TEXT(MATCH(INDEX(RelatedFeatures[Second Sampling Feature Code],$A704),SamplingFeatures[Feature Code],0),"0000"),
", SpatialOffsetID:  ",IF(INDEX(RelatedFeatures[Offset Number],$A704)="","",CONCATENATE("*SpatialOffsetID",TEXT(INDEX(RelatedFeatures[Offset Number],$A704),"0000"))),"}")))</f>
        <v>#REF!</v>
      </c>
      <c r="P704" t="e">
        <f>IF(INDEX(Methods[Method Type],$A704)="","",
CONCATENATE("  - &amp;MethodID",TEXT($A704,"0000"),
" {","MethodTypeCV:  ",CHAR(34),INDEX(Methods[Method Type],$A704),CHAR(34),
", MethodCode:  ",CHAR(34),INDEX(Methods[Method Code],$A704),CHAR(34),
", MethodName:  ",CHAR(34),INDEX(Methods[Method Name],$A704),CHAR(34),
", MethodDescription:  ",CHAR(34),INDEX(Methods[Method Description],$A704),CHAR(34),
", MethodLink:  ",CHAR(34),INDEX(Methods[Method Link],$A704),CHAR(34),
", OrganizationID: *OrganizationID",TEXT(MATCH(INDEX(Methods[Organization Name],$A704),Organizations[Organization Name],0),"0000"),"}"))</f>
        <v>#REF!</v>
      </c>
      <c r="Q704" t="e">
        <f>IF(INDEX(Variables[Variable Type],$A704)="","",
CONCATENATE("  - &amp;VariableID",TEXT($A704,"0000"),
" {","VariableTypeCV:  ",CHAR(34),INDEX(Variables[Variable Type],$A704),CHAR(34),
", VariableCode:  ",CHAR(34),INDEX(Variables[Variable Code],$A704),CHAR(34),
", VariableNameCV:  ",CHAR(34),INDEX(Variables[Variable Name],$A704),CHAR(34),
", VariableDefinition:  ",CHAR(34),INDEX(Variables[Variable Definition],$A704),CHAR(34),
", SpecciationCV:  ",CHAR(34),INDEX(Variables[Speciation],$A704),CHAR(34),
", NoDataValue:  ",CHAR(34),INDEX(Variables[No Data Value],$A704),CHAR(34),"}"))</f>
        <v>#REF!</v>
      </c>
    </row>
    <row r="705" spans="1:17" x14ac:dyDescent="0.25">
      <c r="A705">
        <v>702</v>
      </c>
      <c r="D705" t="e">
        <f>IF(INDEX(People[First Name],$A705)="","",
CONCATENATE("  - &amp;PersonID",TEXT($A705,"0000"),
" {","PersonFirstName:  ",CHAR(34),INDEX(People[First Name],$A705),CHAR(34),
", PersonMiddleName:  ",CHAR(34),INDEX(People[Middle Name],$A705),CHAR(34),
", PersonLastName:  ",CHAR(34),INDEX(People[Last Name],$A705),CHAR(34),"}"))</f>
        <v>#REF!</v>
      </c>
      <c r="E705" t="e">
        <f>IF(INDEX(Organizations[Organization Type '[CV']],$A705)="","",
CONCATENATE("  - &amp;OrganizationID",TEXT($A705,"0000"),
" {","OrganizationTypeCV:  ",CHAR(34),INDEX(Organizations[Organization Type '[CV']],$A705),CHAR(34),
", OrganizationCode:  ",CHAR(34),INDEX(Organizations[Organization Code],$A705),CHAR(34),
", OrganizationName:  ",CHAR(34),INDEX(Organizations[Organization Name],$A705),CHAR(34),
", OrganizationDescription:  ",CHAR(34),INDEX(Organizations[Organization Description],$A705),CHAR(34),
", OrganizationLink:  ",CHAR(34),INDEX(Organizations[Organization Link],$A705),CHAR(34),"}"))</f>
        <v>#REF!</v>
      </c>
      <c r="F705" t="e">
        <f>IF(INDEX(People[First Name],$A705)="","",
CONCATENATE("  - &amp;AffiliationID",TEXT($A705,"0000"),
" {PersonID: *PersonID",TEXT($A705,"0000"),
", OrganizationID: *OrganizationID",TEXT(MATCH(INDEX(People[Organization Name],$A705),Organizations[Organization Name],0),"0000"),
", IsPrimaryOrganizationContact: , AffiliationStartDate: , AffiliationEndDate: , PrimaryPhone: ",
", PrimaryEmail: ",CHAR(34),INDEX(People[Primary Email],$A705),CHAR(34),
", PrimaryAddress: ",CHAR(34),INDEX(People[Primary Address],$A705),CHAR(34),
", PersonLink: }"))</f>
        <v>#REF!</v>
      </c>
      <c r="H705" t="e">
        <f>IF(COUNTA(CitationInformation)=0,"",IF(INDEX(AuthorList[Author Name],$A705)="","",
CONCATENATE("  - &amp;AuthorListID",TEXT($A705,"0000"),
"  {CitationID: *CitationID0001",
", PersonID: *PersonID",TEXT(MATCH(INDEX(AuthorList[Author Name],$A705),People[Full Name],0),"0000"),
", AuthorOrder: ",INDEX(AuthorList[Author Number],$A705),"}")))</f>
        <v>#REF!</v>
      </c>
      <c r="K705" t="e">
        <f>IF(INDEX(SamplingFeatures[Feature Code],$A705)="","",
CONCATENATE("  - &amp;SamplingFeatureID",TEXT($A705,"0000"),
" {","SamplingFeatureUUID:  ",CHAR(34),INDEX(SamplingFeatures[Sampling Feature UUID],$A705),CHAR(34),
", SamplingFeatureTypeCV:  ",CHAR(34),INDEX(SamplingFeatures[Sampling Feature Type],$A705),CHAR(34),
", SamplingFeatureCode:  ",CHAR(34),INDEX(SamplingFeatures[Feature Code],$A705),CHAR(34),
", SamplingFeatureName:  ",CHAR(34),INDEX(SamplingFeatures[Feature Name],$A705),CHAR(34),
", SamplingFeatureDescription:  ",CHAR(34),INDEX(SamplingFeatures[Feature Description],$A705),CHAR(34),
", SamplingFeatureGeotypeCV:  ",CHAR(34),INDEX(SamplingFeatures[Feature Geo Type],$A705),CHAR(34),
", FeatureGeometry:  ",CHAR(34),INDEX(SamplingFeatures[Feature Geometry],$A705),CHAR(34),
", Elevation_m:  ",CHAR(34),INDEX(SamplingFeatures[Elevation_m],$A705),CHAR(34),
", ElevationDatumCV:  ",CHAR(34),ElevationDatum,CHAR(34),"}"))</f>
        <v>#REF!</v>
      </c>
      <c r="L705" t="e">
        <f>IF(INDEX(SamplingFeatures[Sampling Feature Type],$A705)&lt;&gt;"Site","",
CONCATENATE("  - &amp;SiteID",TEXT(SUMPRODUCT(--($L$3:$L704&lt;&gt;"")),"0000"),
" {","SamplingFeatureID:  *SamplingFeatureID",TEXT($A705,"0000"),
", SiteTypeCV:  ",CHAR(34),INDEX(Sites[Site Type],$A705),CHAR(34),
", Latitude:  ",INDEX(Sites[Latitude],$A705),
", Longitude:  ",INDEX(Sites[Longitude],$A705),
", SRSName:  ",CHAR(34),LatLonDatum,CHAR(34),"}"))</f>
        <v>#REF!</v>
      </c>
      <c r="M705" t="e">
        <f>IF(INDEX(SamplingFeatures[Sampling Feature Type],$A705)&lt;&gt;"Specimen","",
CONCATENATE("  - &amp;SpecimenID",TEXT(SUMPRODUCT(--($M$3:$M704&lt;&gt;"")),"0000"),
" {","SamplingFeatureID:  *SamplingFeatureID",TEXT($A705,"0000"),
", SpecimenTypeCV:  ",CHAR(34),INDEX(Specimens[Specimen Type],$A705),CHAR(34),
", SpecimenMediumCV:  ",INDEX(Specimens[Specimen Medium],$A705),
", IsFieldSpecimen:  ",CHAR(34),INDEX(Specimens[Is Field Specimen?],$A705),CHAR(34),"}"))</f>
        <v>#REF!</v>
      </c>
      <c r="N705" t="e">
        <f>IF(COUNTA(SpatialOffsets[])=0,"", IF(INDEX(SpatialOffsets[Spatial Offset Type],$A705)="","",
CONCATENATE("  - &amp;SpatialOffsetID",TEXT($A705,"0000"),
" {","SpatialOffsetTypeCV:  ",CHAR(34),INDEX(SpatialOffsets[Spatial Offset Type],$A705),CHAR(34),
", Offset1Value:  ",INDEX(SpatialOffsets[Offset 1 Value],$A705),
", Offset1UnitID:  ",CHAR(34),INDEX(SpatialOffsets[Offset 1 Unit],$A705),CHAR(34),
", Offset2Value:  ",INDEX(SpatialOffsets[Offset 2 Value],$A705),
", Offset2UnitID:  ",CHAR(34),INDEX(SpatialOffsets[Offset 2 Unit],$A705),CHAR(34),
", Offset3Value:  ",INDEX(SpatialOffsets[Offset 3 Value],$A705),
", Offset3UnitID:  ",CHAR(34),INDEX(SpatialOffsets[Offset 3 Unit],$A705),CHAR(34),,"}")))</f>
        <v>#REF!</v>
      </c>
      <c r="O705" t="e">
        <f>IF(COUNTA(RelatedFeatures[])=0,"", IF(INDEX(RelatedFeatures[First Sampling Feature Code],$A705)="","",
CONCATENATE("  - &amp;RelationID",TEXT($A705,"0000"),
" {","SamplingFeatureID:  *SamplingFeatureID",TEXT(MATCH(INDEX(RelatedFeatures[First Sampling Feature Code],$A705),SamplingFeatures[Feature Code],0),"0000"),
", RelationshipTypeCV:  ",CHAR(34),INDEX(RelatedFeatures[Relationship Type],$A705),CHAR(34),
", RelatedFeatureID: *SamplingFeatureID",TEXT(MATCH(INDEX(RelatedFeatures[Second Sampling Feature Code],$A705),SamplingFeatures[Feature Code],0),"0000"),
", SpatialOffsetID:  ",IF(INDEX(RelatedFeatures[Offset Number],$A705)="","",CONCATENATE("*SpatialOffsetID",TEXT(INDEX(RelatedFeatures[Offset Number],$A705),"0000"))),"}")))</f>
        <v>#REF!</v>
      </c>
      <c r="P705" t="e">
        <f>IF(INDEX(Methods[Method Type],$A705)="","",
CONCATENATE("  - &amp;MethodID",TEXT($A705,"0000"),
" {","MethodTypeCV:  ",CHAR(34),INDEX(Methods[Method Type],$A705),CHAR(34),
", MethodCode:  ",CHAR(34),INDEX(Methods[Method Code],$A705),CHAR(34),
", MethodName:  ",CHAR(34),INDEX(Methods[Method Name],$A705),CHAR(34),
", MethodDescription:  ",CHAR(34),INDEX(Methods[Method Description],$A705),CHAR(34),
", MethodLink:  ",CHAR(34),INDEX(Methods[Method Link],$A705),CHAR(34),
", OrganizationID: *OrganizationID",TEXT(MATCH(INDEX(Methods[Organization Name],$A705),Organizations[Organization Name],0),"0000"),"}"))</f>
        <v>#REF!</v>
      </c>
      <c r="Q705" t="e">
        <f>IF(INDEX(Variables[Variable Type],$A705)="","",
CONCATENATE("  - &amp;VariableID",TEXT($A705,"0000"),
" {","VariableTypeCV:  ",CHAR(34),INDEX(Variables[Variable Type],$A705),CHAR(34),
", VariableCode:  ",CHAR(34),INDEX(Variables[Variable Code],$A705),CHAR(34),
", VariableNameCV:  ",CHAR(34),INDEX(Variables[Variable Name],$A705),CHAR(34),
", VariableDefinition:  ",CHAR(34),INDEX(Variables[Variable Definition],$A705),CHAR(34),
", SpecciationCV:  ",CHAR(34),INDEX(Variables[Speciation],$A705),CHAR(34),
", NoDataValue:  ",CHAR(34),INDEX(Variables[No Data Value],$A705),CHAR(34),"}"))</f>
        <v>#REF!</v>
      </c>
    </row>
    <row r="706" spans="1:17" x14ac:dyDescent="0.25">
      <c r="A706">
        <v>703</v>
      </c>
      <c r="D706" t="e">
        <f>IF(INDEX(People[First Name],$A706)="","",
CONCATENATE("  - &amp;PersonID",TEXT($A706,"0000"),
" {","PersonFirstName:  ",CHAR(34),INDEX(People[First Name],$A706),CHAR(34),
", PersonMiddleName:  ",CHAR(34),INDEX(People[Middle Name],$A706),CHAR(34),
", PersonLastName:  ",CHAR(34),INDEX(People[Last Name],$A706),CHAR(34),"}"))</f>
        <v>#REF!</v>
      </c>
      <c r="E706" t="e">
        <f>IF(INDEX(Organizations[Organization Type '[CV']],$A706)="","",
CONCATENATE("  - &amp;OrganizationID",TEXT($A706,"0000"),
" {","OrganizationTypeCV:  ",CHAR(34),INDEX(Organizations[Organization Type '[CV']],$A706),CHAR(34),
", OrganizationCode:  ",CHAR(34),INDEX(Organizations[Organization Code],$A706),CHAR(34),
", OrganizationName:  ",CHAR(34),INDEX(Organizations[Organization Name],$A706),CHAR(34),
", OrganizationDescription:  ",CHAR(34),INDEX(Organizations[Organization Description],$A706),CHAR(34),
", OrganizationLink:  ",CHAR(34),INDEX(Organizations[Organization Link],$A706),CHAR(34),"}"))</f>
        <v>#REF!</v>
      </c>
      <c r="F706" t="e">
        <f>IF(INDEX(People[First Name],$A706)="","",
CONCATENATE("  - &amp;AffiliationID",TEXT($A706,"0000"),
" {PersonID: *PersonID",TEXT($A706,"0000"),
", OrganizationID: *OrganizationID",TEXT(MATCH(INDEX(People[Organization Name],$A706),Organizations[Organization Name],0),"0000"),
", IsPrimaryOrganizationContact: , AffiliationStartDate: , AffiliationEndDate: , PrimaryPhone: ",
", PrimaryEmail: ",CHAR(34),INDEX(People[Primary Email],$A706),CHAR(34),
", PrimaryAddress: ",CHAR(34),INDEX(People[Primary Address],$A706),CHAR(34),
", PersonLink: }"))</f>
        <v>#REF!</v>
      </c>
      <c r="H706" t="e">
        <f>IF(COUNTA(CitationInformation)=0,"",IF(INDEX(AuthorList[Author Name],$A706)="","",
CONCATENATE("  - &amp;AuthorListID",TEXT($A706,"0000"),
"  {CitationID: *CitationID0001",
", PersonID: *PersonID",TEXT(MATCH(INDEX(AuthorList[Author Name],$A706),People[Full Name],0),"0000"),
", AuthorOrder: ",INDEX(AuthorList[Author Number],$A706),"}")))</f>
        <v>#REF!</v>
      </c>
      <c r="K706" t="e">
        <f>IF(INDEX(SamplingFeatures[Feature Code],$A706)="","",
CONCATENATE("  - &amp;SamplingFeatureID",TEXT($A706,"0000"),
" {","SamplingFeatureUUID:  ",CHAR(34),INDEX(SamplingFeatures[Sampling Feature UUID],$A706),CHAR(34),
", SamplingFeatureTypeCV:  ",CHAR(34),INDEX(SamplingFeatures[Sampling Feature Type],$A706),CHAR(34),
", SamplingFeatureCode:  ",CHAR(34),INDEX(SamplingFeatures[Feature Code],$A706),CHAR(34),
", SamplingFeatureName:  ",CHAR(34),INDEX(SamplingFeatures[Feature Name],$A706),CHAR(34),
", SamplingFeatureDescription:  ",CHAR(34),INDEX(SamplingFeatures[Feature Description],$A706),CHAR(34),
", SamplingFeatureGeotypeCV:  ",CHAR(34),INDEX(SamplingFeatures[Feature Geo Type],$A706),CHAR(34),
", FeatureGeometry:  ",CHAR(34),INDEX(SamplingFeatures[Feature Geometry],$A706),CHAR(34),
", Elevation_m:  ",CHAR(34),INDEX(SamplingFeatures[Elevation_m],$A706),CHAR(34),
", ElevationDatumCV:  ",CHAR(34),ElevationDatum,CHAR(34),"}"))</f>
        <v>#REF!</v>
      </c>
      <c r="L706" t="e">
        <f>IF(INDEX(SamplingFeatures[Sampling Feature Type],$A706)&lt;&gt;"Site","",
CONCATENATE("  - &amp;SiteID",TEXT(SUMPRODUCT(--($L$3:$L705&lt;&gt;"")),"0000"),
" {","SamplingFeatureID:  *SamplingFeatureID",TEXT($A706,"0000"),
", SiteTypeCV:  ",CHAR(34),INDEX(Sites[Site Type],$A706),CHAR(34),
", Latitude:  ",INDEX(Sites[Latitude],$A706),
", Longitude:  ",INDEX(Sites[Longitude],$A706),
", SRSName:  ",CHAR(34),LatLonDatum,CHAR(34),"}"))</f>
        <v>#REF!</v>
      </c>
      <c r="M706" t="e">
        <f>IF(INDEX(SamplingFeatures[Sampling Feature Type],$A706)&lt;&gt;"Specimen","",
CONCATENATE("  - &amp;SpecimenID",TEXT(SUMPRODUCT(--($M$3:$M705&lt;&gt;"")),"0000"),
" {","SamplingFeatureID:  *SamplingFeatureID",TEXT($A706,"0000"),
", SpecimenTypeCV:  ",CHAR(34),INDEX(Specimens[Specimen Type],$A706),CHAR(34),
", SpecimenMediumCV:  ",INDEX(Specimens[Specimen Medium],$A706),
", IsFieldSpecimen:  ",CHAR(34),INDEX(Specimens[Is Field Specimen?],$A706),CHAR(34),"}"))</f>
        <v>#REF!</v>
      </c>
      <c r="N706" t="e">
        <f>IF(COUNTA(SpatialOffsets[])=0,"", IF(INDEX(SpatialOffsets[Spatial Offset Type],$A706)="","",
CONCATENATE("  - &amp;SpatialOffsetID",TEXT($A706,"0000"),
" {","SpatialOffsetTypeCV:  ",CHAR(34),INDEX(SpatialOffsets[Spatial Offset Type],$A706),CHAR(34),
", Offset1Value:  ",INDEX(SpatialOffsets[Offset 1 Value],$A706),
", Offset1UnitID:  ",CHAR(34),INDEX(SpatialOffsets[Offset 1 Unit],$A706),CHAR(34),
", Offset2Value:  ",INDEX(SpatialOffsets[Offset 2 Value],$A706),
", Offset2UnitID:  ",CHAR(34),INDEX(SpatialOffsets[Offset 2 Unit],$A706),CHAR(34),
", Offset3Value:  ",INDEX(SpatialOffsets[Offset 3 Value],$A706),
", Offset3UnitID:  ",CHAR(34),INDEX(SpatialOffsets[Offset 3 Unit],$A706),CHAR(34),,"}")))</f>
        <v>#REF!</v>
      </c>
      <c r="O706" t="e">
        <f>IF(COUNTA(RelatedFeatures[])=0,"", IF(INDEX(RelatedFeatures[First Sampling Feature Code],$A706)="","",
CONCATENATE("  - &amp;RelationID",TEXT($A706,"0000"),
" {","SamplingFeatureID:  *SamplingFeatureID",TEXT(MATCH(INDEX(RelatedFeatures[First Sampling Feature Code],$A706),SamplingFeatures[Feature Code],0),"0000"),
", RelationshipTypeCV:  ",CHAR(34),INDEX(RelatedFeatures[Relationship Type],$A706),CHAR(34),
", RelatedFeatureID: *SamplingFeatureID",TEXT(MATCH(INDEX(RelatedFeatures[Second Sampling Feature Code],$A706),SamplingFeatures[Feature Code],0),"0000"),
", SpatialOffsetID:  ",IF(INDEX(RelatedFeatures[Offset Number],$A706)="","",CONCATENATE("*SpatialOffsetID",TEXT(INDEX(RelatedFeatures[Offset Number],$A706),"0000"))),"}")))</f>
        <v>#REF!</v>
      </c>
      <c r="P706" t="e">
        <f>IF(INDEX(Methods[Method Type],$A706)="","",
CONCATENATE("  - &amp;MethodID",TEXT($A706,"0000"),
" {","MethodTypeCV:  ",CHAR(34),INDEX(Methods[Method Type],$A706),CHAR(34),
", MethodCode:  ",CHAR(34),INDEX(Methods[Method Code],$A706),CHAR(34),
", MethodName:  ",CHAR(34),INDEX(Methods[Method Name],$A706),CHAR(34),
", MethodDescription:  ",CHAR(34),INDEX(Methods[Method Description],$A706),CHAR(34),
", MethodLink:  ",CHAR(34),INDEX(Methods[Method Link],$A706),CHAR(34),
", OrganizationID: *OrganizationID",TEXT(MATCH(INDEX(Methods[Organization Name],$A706),Organizations[Organization Name],0),"0000"),"}"))</f>
        <v>#REF!</v>
      </c>
      <c r="Q706" t="e">
        <f>IF(INDEX(Variables[Variable Type],$A706)="","",
CONCATENATE("  - &amp;VariableID",TEXT($A706,"0000"),
" {","VariableTypeCV:  ",CHAR(34),INDEX(Variables[Variable Type],$A706),CHAR(34),
", VariableCode:  ",CHAR(34),INDEX(Variables[Variable Code],$A706),CHAR(34),
", VariableNameCV:  ",CHAR(34),INDEX(Variables[Variable Name],$A706),CHAR(34),
", VariableDefinition:  ",CHAR(34),INDEX(Variables[Variable Definition],$A706),CHAR(34),
", SpecciationCV:  ",CHAR(34),INDEX(Variables[Speciation],$A706),CHAR(34),
", NoDataValue:  ",CHAR(34),INDEX(Variables[No Data Value],$A706),CHAR(34),"}"))</f>
        <v>#REF!</v>
      </c>
    </row>
    <row r="707" spans="1:17" x14ac:dyDescent="0.25">
      <c r="A707">
        <v>704</v>
      </c>
      <c r="D707" t="e">
        <f>IF(INDEX(People[First Name],$A707)="","",
CONCATENATE("  - &amp;PersonID",TEXT($A707,"0000"),
" {","PersonFirstName:  ",CHAR(34),INDEX(People[First Name],$A707),CHAR(34),
", PersonMiddleName:  ",CHAR(34),INDEX(People[Middle Name],$A707),CHAR(34),
", PersonLastName:  ",CHAR(34),INDEX(People[Last Name],$A707),CHAR(34),"}"))</f>
        <v>#REF!</v>
      </c>
      <c r="E707" t="e">
        <f>IF(INDEX(Organizations[Organization Type '[CV']],$A707)="","",
CONCATENATE("  - &amp;OrganizationID",TEXT($A707,"0000"),
" {","OrganizationTypeCV:  ",CHAR(34),INDEX(Organizations[Organization Type '[CV']],$A707),CHAR(34),
", OrganizationCode:  ",CHAR(34),INDEX(Organizations[Organization Code],$A707),CHAR(34),
", OrganizationName:  ",CHAR(34),INDEX(Organizations[Organization Name],$A707),CHAR(34),
", OrganizationDescription:  ",CHAR(34),INDEX(Organizations[Organization Description],$A707),CHAR(34),
", OrganizationLink:  ",CHAR(34),INDEX(Organizations[Organization Link],$A707),CHAR(34),"}"))</f>
        <v>#REF!</v>
      </c>
      <c r="F707" t="e">
        <f>IF(INDEX(People[First Name],$A707)="","",
CONCATENATE("  - &amp;AffiliationID",TEXT($A707,"0000"),
" {PersonID: *PersonID",TEXT($A707,"0000"),
", OrganizationID: *OrganizationID",TEXT(MATCH(INDEX(People[Organization Name],$A707),Organizations[Organization Name],0),"0000"),
", IsPrimaryOrganizationContact: , AffiliationStartDate: , AffiliationEndDate: , PrimaryPhone: ",
", PrimaryEmail: ",CHAR(34),INDEX(People[Primary Email],$A707),CHAR(34),
", PrimaryAddress: ",CHAR(34),INDEX(People[Primary Address],$A707),CHAR(34),
", PersonLink: }"))</f>
        <v>#REF!</v>
      </c>
      <c r="H707" t="e">
        <f>IF(COUNTA(CitationInformation)=0,"",IF(INDEX(AuthorList[Author Name],$A707)="","",
CONCATENATE("  - &amp;AuthorListID",TEXT($A707,"0000"),
"  {CitationID: *CitationID0001",
", PersonID: *PersonID",TEXT(MATCH(INDEX(AuthorList[Author Name],$A707),People[Full Name],0),"0000"),
", AuthorOrder: ",INDEX(AuthorList[Author Number],$A707),"}")))</f>
        <v>#REF!</v>
      </c>
      <c r="K707" t="e">
        <f>IF(INDEX(SamplingFeatures[Feature Code],$A707)="","",
CONCATENATE("  - &amp;SamplingFeatureID",TEXT($A707,"0000"),
" {","SamplingFeatureUUID:  ",CHAR(34),INDEX(SamplingFeatures[Sampling Feature UUID],$A707),CHAR(34),
", SamplingFeatureTypeCV:  ",CHAR(34),INDEX(SamplingFeatures[Sampling Feature Type],$A707),CHAR(34),
", SamplingFeatureCode:  ",CHAR(34),INDEX(SamplingFeatures[Feature Code],$A707),CHAR(34),
", SamplingFeatureName:  ",CHAR(34),INDEX(SamplingFeatures[Feature Name],$A707),CHAR(34),
", SamplingFeatureDescription:  ",CHAR(34),INDEX(SamplingFeatures[Feature Description],$A707),CHAR(34),
", SamplingFeatureGeotypeCV:  ",CHAR(34),INDEX(SamplingFeatures[Feature Geo Type],$A707),CHAR(34),
", FeatureGeometry:  ",CHAR(34),INDEX(SamplingFeatures[Feature Geometry],$A707),CHAR(34),
", Elevation_m:  ",CHAR(34),INDEX(SamplingFeatures[Elevation_m],$A707),CHAR(34),
", ElevationDatumCV:  ",CHAR(34),ElevationDatum,CHAR(34),"}"))</f>
        <v>#REF!</v>
      </c>
      <c r="L707" t="e">
        <f>IF(INDEX(SamplingFeatures[Sampling Feature Type],$A707)&lt;&gt;"Site","",
CONCATENATE("  - &amp;SiteID",TEXT(SUMPRODUCT(--($L$3:$L706&lt;&gt;"")),"0000"),
" {","SamplingFeatureID:  *SamplingFeatureID",TEXT($A707,"0000"),
", SiteTypeCV:  ",CHAR(34),INDEX(Sites[Site Type],$A707),CHAR(34),
", Latitude:  ",INDEX(Sites[Latitude],$A707),
", Longitude:  ",INDEX(Sites[Longitude],$A707),
", SRSName:  ",CHAR(34),LatLonDatum,CHAR(34),"}"))</f>
        <v>#REF!</v>
      </c>
      <c r="M707" t="e">
        <f>IF(INDEX(SamplingFeatures[Sampling Feature Type],$A707)&lt;&gt;"Specimen","",
CONCATENATE("  - &amp;SpecimenID",TEXT(SUMPRODUCT(--($M$3:$M706&lt;&gt;"")),"0000"),
" {","SamplingFeatureID:  *SamplingFeatureID",TEXT($A707,"0000"),
", SpecimenTypeCV:  ",CHAR(34),INDEX(Specimens[Specimen Type],$A707),CHAR(34),
", SpecimenMediumCV:  ",INDEX(Specimens[Specimen Medium],$A707),
", IsFieldSpecimen:  ",CHAR(34),INDEX(Specimens[Is Field Specimen?],$A707),CHAR(34),"}"))</f>
        <v>#REF!</v>
      </c>
      <c r="N707" t="e">
        <f>IF(COUNTA(SpatialOffsets[])=0,"", IF(INDEX(SpatialOffsets[Spatial Offset Type],$A707)="","",
CONCATENATE("  - &amp;SpatialOffsetID",TEXT($A707,"0000"),
" {","SpatialOffsetTypeCV:  ",CHAR(34),INDEX(SpatialOffsets[Spatial Offset Type],$A707),CHAR(34),
", Offset1Value:  ",INDEX(SpatialOffsets[Offset 1 Value],$A707),
", Offset1UnitID:  ",CHAR(34),INDEX(SpatialOffsets[Offset 1 Unit],$A707),CHAR(34),
", Offset2Value:  ",INDEX(SpatialOffsets[Offset 2 Value],$A707),
", Offset2UnitID:  ",CHAR(34),INDEX(SpatialOffsets[Offset 2 Unit],$A707),CHAR(34),
", Offset3Value:  ",INDEX(SpatialOffsets[Offset 3 Value],$A707),
", Offset3UnitID:  ",CHAR(34),INDEX(SpatialOffsets[Offset 3 Unit],$A707),CHAR(34),,"}")))</f>
        <v>#REF!</v>
      </c>
      <c r="O707" t="e">
        <f>IF(COUNTA(RelatedFeatures[])=0,"", IF(INDEX(RelatedFeatures[First Sampling Feature Code],$A707)="","",
CONCATENATE("  - &amp;RelationID",TEXT($A707,"0000"),
" {","SamplingFeatureID:  *SamplingFeatureID",TEXT(MATCH(INDEX(RelatedFeatures[First Sampling Feature Code],$A707),SamplingFeatures[Feature Code],0),"0000"),
", RelationshipTypeCV:  ",CHAR(34),INDEX(RelatedFeatures[Relationship Type],$A707),CHAR(34),
", RelatedFeatureID: *SamplingFeatureID",TEXT(MATCH(INDEX(RelatedFeatures[Second Sampling Feature Code],$A707),SamplingFeatures[Feature Code],0),"0000"),
", SpatialOffsetID:  ",IF(INDEX(RelatedFeatures[Offset Number],$A707)="","",CONCATENATE("*SpatialOffsetID",TEXT(INDEX(RelatedFeatures[Offset Number],$A707),"0000"))),"}")))</f>
        <v>#REF!</v>
      </c>
      <c r="P707" t="e">
        <f>IF(INDEX(Methods[Method Type],$A707)="","",
CONCATENATE("  - &amp;MethodID",TEXT($A707,"0000"),
" {","MethodTypeCV:  ",CHAR(34),INDEX(Methods[Method Type],$A707),CHAR(34),
", MethodCode:  ",CHAR(34),INDEX(Methods[Method Code],$A707),CHAR(34),
", MethodName:  ",CHAR(34),INDEX(Methods[Method Name],$A707),CHAR(34),
", MethodDescription:  ",CHAR(34),INDEX(Methods[Method Description],$A707),CHAR(34),
", MethodLink:  ",CHAR(34),INDEX(Methods[Method Link],$A707),CHAR(34),
", OrganizationID: *OrganizationID",TEXT(MATCH(INDEX(Methods[Organization Name],$A707),Organizations[Organization Name],0),"0000"),"}"))</f>
        <v>#REF!</v>
      </c>
      <c r="Q707" t="e">
        <f>IF(INDEX(Variables[Variable Type],$A707)="","",
CONCATENATE("  - &amp;VariableID",TEXT($A707,"0000"),
" {","VariableTypeCV:  ",CHAR(34),INDEX(Variables[Variable Type],$A707),CHAR(34),
", VariableCode:  ",CHAR(34),INDEX(Variables[Variable Code],$A707),CHAR(34),
", VariableNameCV:  ",CHAR(34),INDEX(Variables[Variable Name],$A707),CHAR(34),
", VariableDefinition:  ",CHAR(34),INDEX(Variables[Variable Definition],$A707),CHAR(34),
", SpecciationCV:  ",CHAR(34),INDEX(Variables[Speciation],$A707),CHAR(34),
", NoDataValue:  ",CHAR(34),INDEX(Variables[No Data Value],$A707),CHAR(34),"}"))</f>
        <v>#REF!</v>
      </c>
    </row>
    <row r="708" spans="1:17" x14ac:dyDescent="0.25">
      <c r="A708">
        <v>705</v>
      </c>
      <c r="D708" t="e">
        <f>IF(INDEX(People[First Name],$A708)="","",
CONCATENATE("  - &amp;PersonID",TEXT($A708,"0000"),
" {","PersonFirstName:  ",CHAR(34),INDEX(People[First Name],$A708),CHAR(34),
", PersonMiddleName:  ",CHAR(34),INDEX(People[Middle Name],$A708),CHAR(34),
", PersonLastName:  ",CHAR(34),INDEX(People[Last Name],$A708),CHAR(34),"}"))</f>
        <v>#REF!</v>
      </c>
      <c r="E708" t="e">
        <f>IF(INDEX(Organizations[Organization Type '[CV']],$A708)="","",
CONCATENATE("  - &amp;OrganizationID",TEXT($A708,"0000"),
" {","OrganizationTypeCV:  ",CHAR(34),INDEX(Organizations[Organization Type '[CV']],$A708),CHAR(34),
", OrganizationCode:  ",CHAR(34),INDEX(Organizations[Organization Code],$A708),CHAR(34),
", OrganizationName:  ",CHAR(34),INDEX(Organizations[Organization Name],$A708),CHAR(34),
", OrganizationDescription:  ",CHAR(34),INDEX(Organizations[Organization Description],$A708),CHAR(34),
", OrganizationLink:  ",CHAR(34),INDEX(Organizations[Organization Link],$A708),CHAR(34),"}"))</f>
        <v>#REF!</v>
      </c>
      <c r="F708" t="e">
        <f>IF(INDEX(People[First Name],$A708)="","",
CONCATENATE("  - &amp;AffiliationID",TEXT($A708,"0000"),
" {PersonID: *PersonID",TEXT($A708,"0000"),
", OrganizationID: *OrganizationID",TEXT(MATCH(INDEX(People[Organization Name],$A708),Organizations[Organization Name],0),"0000"),
", IsPrimaryOrganizationContact: , AffiliationStartDate: , AffiliationEndDate: , PrimaryPhone: ",
", PrimaryEmail: ",CHAR(34),INDEX(People[Primary Email],$A708),CHAR(34),
", PrimaryAddress: ",CHAR(34),INDEX(People[Primary Address],$A708),CHAR(34),
", PersonLink: }"))</f>
        <v>#REF!</v>
      </c>
      <c r="H708" t="e">
        <f>IF(COUNTA(CitationInformation)=0,"",IF(INDEX(AuthorList[Author Name],$A708)="","",
CONCATENATE("  - &amp;AuthorListID",TEXT($A708,"0000"),
"  {CitationID: *CitationID0001",
", PersonID: *PersonID",TEXT(MATCH(INDEX(AuthorList[Author Name],$A708),People[Full Name],0),"0000"),
", AuthorOrder: ",INDEX(AuthorList[Author Number],$A708),"}")))</f>
        <v>#REF!</v>
      </c>
      <c r="K708" t="e">
        <f>IF(INDEX(SamplingFeatures[Feature Code],$A708)="","",
CONCATENATE("  - &amp;SamplingFeatureID",TEXT($A708,"0000"),
" {","SamplingFeatureUUID:  ",CHAR(34),INDEX(SamplingFeatures[Sampling Feature UUID],$A708),CHAR(34),
", SamplingFeatureTypeCV:  ",CHAR(34),INDEX(SamplingFeatures[Sampling Feature Type],$A708),CHAR(34),
", SamplingFeatureCode:  ",CHAR(34),INDEX(SamplingFeatures[Feature Code],$A708),CHAR(34),
", SamplingFeatureName:  ",CHAR(34),INDEX(SamplingFeatures[Feature Name],$A708),CHAR(34),
", SamplingFeatureDescription:  ",CHAR(34),INDEX(SamplingFeatures[Feature Description],$A708),CHAR(34),
", SamplingFeatureGeotypeCV:  ",CHAR(34),INDEX(SamplingFeatures[Feature Geo Type],$A708),CHAR(34),
", FeatureGeometry:  ",CHAR(34),INDEX(SamplingFeatures[Feature Geometry],$A708),CHAR(34),
", Elevation_m:  ",CHAR(34),INDEX(SamplingFeatures[Elevation_m],$A708),CHAR(34),
", ElevationDatumCV:  ",CHAR(34),ElevationDatum,CHAR(34),"}"))</f>
        <v>#REF!</v>
      </c>
      <c r="L708" t="e">
        <f>IF(INDEX(SamplingFeatures[Sampling Feature Type],$A708)&lt;&gt;"Site","",
CONCATENATE("  - &amp;SiteID",TEXT(SUMPRODUCT(--($L$3:$L707&lt;&gt;"")),"0000"),
" {","SamplingFeatureID:  *SamplingFeatureID",TEXT($A708,"0000"),
", SiteTypeCV:  ",CHAR(34),INDEX(Sites[Site Type],$A708),CHAR(34),
", Latitude:  ",INDEX(Sites[Latitude],$A708),
", Longitude:  ",INDEX(Sites[Longitude],$A708),
", SRSName:  ",CHAR(34),LatLonDatum,CHAR(34),"}"))</f>
        <v>#REF!</v>
      </c>
      <c r="M708" t="e">
        <f>IF(INDEX(SamplingFeatures[Sampling Feature Type],$A708)&lt;&gt;"Specimen","",
CONCATENATE("  - &amp;SpecimenID",TEXT(SUMPRODUCT(--($M$3:$M707&lt;&gt;"")),"0000"),
" {","SamplingFeatureID:  *SamplingFeatureID",TEXT($A708,"0000"),
", SpecimenTypeCV:  ",CHAR(34),INDEX(Specimens[Specimen Type],$A708),CHAR(34),
", SpecimenMediumCV:  ",INDEX(Specimens[Specimen Medium],$A708),
", IsFieldSpecimen:  ",CHAR(34),INDEX(Specimens[Is Field Specimen?],$A708),CHAR(34),"}"))</f>
        <v>#REF!</v>
      </c>
      <c r="N708" t="e">
        <f>IF(COUNTA(SpatialOffsets[])=0,"", IF(INDEX(SpatialOffsets[Spatial Offset Type],$A708)="","",
CONCATENATE("  - &amp;SpatialOffsetID",TEXT($A708,"0000"),
" {","SpatialOffsetTypeCV:  ",CHAR(34),INDEX(SpatialOffsets[Spatial Offset Type],$A708),CHAR(34),
", Offset1Value:  ",INDEX(SpatialOffsets[Offset 1 Value],$A708),
", Offset1UnitID:  ",CHAR(34),INDEX(SpatialOffsets[Offset 1 Unit],$A708),CHAR(34),
", Offset2Value:  ",INDEX(SpatialOffsets[Offset 2 Value],$A708),
", Offset2UnitID:  ",CHAR(34),INDEX(SpatialOffsets[Offset 2 Unit],$A708),CHAR(34),
", Offset3Value:  ",INDEX(SpatialOffsets[Offset 3 Value],$A708),
", Offset3UnitID:  ",CHAR(34),INDEX(SpatialOffsets[Offset 3 Unit],$A708),CHAR(34),,"}")))</f>
        <v>#REF!</v>
      </c>
      <c r="O708" t="e">
        <f>IF(COUNTA(RelatedFeatures[])=0,"", IF(INDEX(RelatedFeatures[First Sampling Feature Code],$A708)="","",
CONCATENATE("  - &amp;RelationID",TEXT($A708,"0000"),
" {","SamplingFeatureID:  *SamplingFeatureID",TEXT(MATCH(INDEX(RelatedFeatures[First Sampling Feature Code],$A708),SamplingFeatures[Feature Code],0),"0000"),
", RelationshipTypeCV:  ",CHAR(34),INDEX(RelatedFeatures[Relationship Type],$A708),CHAR(34),
", RelatedFeatureID: *SamplingFeatureID",TEXT(MATCH(INDEX(RelatedFeatures[Second Sampling Feature Code],$A708),SamplingFeatures[Feature Code],0),"0000"),
", SpatialOffsetID:  ",IF(INDEX(RelatedFeatures[Offset Number],$A708)="","",CONCATENATE("*SpatialOffsetID",TEXT(INDEX(RelatedFeatures[Offset Number],$A708),"0000"))),"}")))</f>
        <v>#REF!</v>
      </c>
      <c r="P708" t="e">
        <f>IF(INDEX(Methods[Method Type],$A708)="","",
CONCATENATE("  - &amp;MethodID",TEXT($A708,"0000"),
" {","MethodTypeCV:  ",CHAR(34),INDEX(Methods[Method Type],$A708),CHAR(34),
", MethodCode:  ",CHAR(34),INDEX(Methods[Method Code],$A708),CHAR(34),
", MethodName:  ",CHAR(34),INDEX(Methods[Method Name],$A708),CHAR(34),
", MethodDescription:  ",CHAR(34),INDEX(Methods[Method Description],$A708),CHAR(34),
", MethodLink:  ",CHAR(34),INDEX(Methods[Method Link],$A708),CHAR(34),
", OrganizationID: *OrganizationID",TEXT(MATCH(INDEX(Methods[Organization Name],$A708),Organizations[Organization Name],0),"0000"),"}"))</f>
        <v>#REF!</v>
      </c>
      <c r="Q708" t="e">
        <f>IF(INDEX(Variables[Variable Type],$A708)="","",
CONCATENATE("  - &amp;VariableID",TEXT($A708,"0000"),
" {","VariableTypeCV:  ",CHAR(34),INDEX(Variables[Variable Type],$A708),CHAR(34),
", VariableCode:  ",CHAR(34),INDEX(Variables[Variable Code],$A708),CHAR(34),
", VariableNameCV:  ",CHAR(34),INDEX(Variables[Variable Name],$A708),CHAR(34),
", VariableDefinition:  ",CHAR(34),INDEX(Variables[Variable Definition],$A708),CHAR(34),
", SpecciationCV:  ",CHAR(34),INDEX(Variables[Speciation],$A708),CHAR(34),
", NoDataValue:  ",CHAR(34),INDEX(Variables[No Data Value],$A708),CHAR(34),"}"))</f>
        <v>#REF!</v>
      </c>
    </row>
    <row r="709" spans="1:17" x14ac:dyDescent="0.25">
      <c r="A709">
        <v>706</v>
      </c>
      <c r="D709" t="e">
        <f>IF(INDEX(People[First Name],$A709)="","",
CONCATENATE("  - &amp;PersonID",TEXT($A709,"0000"),
" {","PersonFirstName:  ",CHAR(34),INDEX(People[First Name],$A709),CHAR(34),
", PersonMiddleName:  ",CHAR(34),INDEX(People[Middle Name],$A709),CHAR(34),
", PersonLastName:  ",CHAR(34),INDEX(People[Last Name],$A709),CHAR(34),"}"))</f>
        <v>#REF!</v>
      </c>
      <c r="E709" t="e">
        <f>IF(INDEX(Organizations[Organization Type '[CV']],$A709)="","",
CONCATENATE("  - &amp;OrganizationID",TEXT($A709,"0000"),
" {","OrganizationTypeCV:  ",CHAR(34),INDEX(Organizations[Organization Type '[CV']],$A709),CHAR(34),
", OrganizationCode:  ",CHAR(34),INDEX(Organizations[Organization Code],$A709),CHAR(34),
", OrganizationName:  ",CHAR(34),INDEX(Organizations[Organization Name],$A709),CHAR(34),
", OrganizationDescription:  ",CHAR(34),INDEX(Organizations[Organization Description],$A709),CHAR(34),
", OrganizationLink:  ",CHAR(34),INDEX(Organizations[Organization Link],$A709),CHAR(34),"}"))</f>
        <v>#REF!</v>
      </c>
      <c r="F709" t="e">
        <f>IF(INDEX(People[First Name],$A709)="","",
CONCATENATE("  - &amp;AffiliationID",TEXT($A709,"0000"),
" {PersonID: *PersonID",TEXT($A709,"0000"),
", OrganizationID: *OrganizationID",TEXT(MATCH(INDEX(People[Organization Name],$A709),Organizations[Organization Name],0),"0000"),
", IsPrimaryOrganizationContact: , AffiliationStartDate: , AffiliationEndDate: , PrimaryPhone: ",
", PrimaryEmail: ",CHAR(34),INDEX(People[Primary Email],$A709),CHAR(34),
", PrimaryAddress: ",CHAR(34),INDEX(People[Primary Address],$A709),CHAR(34),
", PersonLink: }"))</f>
        <v>#REF!</v>
      </c>
      <c r="H709" t="e">
        <f>IF(COUNTA(CitationInformation)=0,"",IF(INDEX(AuthorList[Author Name],$A709)="","",
CONCATENATE("  - &amp;AuthorListID",TEXT($A709,"0000"),
"  {CitationID: *CitationID0001",
", PersonID: *PersonID",TEXT(MATCH(INDEX(AuthorList[Author Name],$A709),People[Full Name],0),"0000"),
", AuthorOrder: ",INDEX(AuthorList[Author Number],$A709),"}")))</f>
        <v>#REF!</v>
      </c>
      <c r="K709" t="e">
        <f>IF(INDEX(SamplingFeatures[Feature Code],$A709)="","",
CONCATENATE("  - &amp;SamplingFeatureID",TEXT($A709,"0000"),
" {","SamplingFeatureUUID:  ",CHAR(34),INDEX(SamplingFeatures[Sampling Feature UUID],$A709),CHAR(34),
", SamplingFeatureTypeCV:  ",CHAR(34),INDEX(SamplingFeatures[Sampling Feature Type],$A709),CHAR(34),
", SamplingFeatureCode:  ",CHAR(34),INDEX(SamplingFeatures[Feature Code],$A709),CHAR(34),
", SamplingFeatureName:  ",CHAR(34),INDEX(SamplingFeatures[Feature Name],$A709),CHAR(34),
", SamplingFeatureDescription:  ",CHAR(34),INDEX(SamplingFeatures[Feature Description],$A709),CHAR(34),
", SamplingFeatureGeotypeCV:  ",CHAR(34),INDEX(SamplingFeatures[Feature Geo Type],$A709),CHAR(34),
", FeatureGeometry:  ",CHAR(34),INDEX(SamplingFeatures[Feature Geometry],$A709),CHAR(34),
", Elevation_m:  ",CHAR(34),INDEX(SamplingFeatures[Elevation_m],$A709),CHAR(34),
", ElevationDatumCV:  ",CHAR(34),ElevationDatum,CHAR(34),"}"))</f>
        <v>#REF!</v>
      </c>
      <c r="L709" t="e">
        <f>IF(INDEX(SamplingFeatures[Sampling Feature Type],$A709)&lt;&gt;"Site","",
CONCATENATE("  - &amp;SiteID",TEXT(SUMPRODUCT(--($L$3:$L708&lt;&gt;"")),"0000"),
" {","SamplingFeatureID:  *SamplingFeatureID",TEXT($A709,"0000"),
", SiteTypeCV:  ",CHAR(34),INDEX(Sites[Site Type],$A709),CHAR(34),
", Latitude:  ",INDEX(Sites[Latitude],$A709),
", Longitude:  ",INDEX(Sites[Longitude],$A709),
", SRSName:  ",CHAR(34),LatLonDatum,CHAR(34),"}"))</f>
        <v>#REF!</v>
      </c>
      <c r="M709" t="e">
        <f>IF(INDEX(SamplingFeatures[Sampling Feature Type],$A709)&lt;&gt;"Specimen","",
CONCATENATE("  - &amp;SpecimenID",TEXT(SUMPRODUCT(--($M$3:$M708&lt;&gt;"")),"0000"),
" {","SamplingFeatureID:  *SamplingFeatureID",TEXT($A709,"0000"),
", SpecimenTypeCV:  ",CHAR(34),INDEX(Specimens[Specimen Type],$A709),CHAR(34),
", SpecimenMediumCV:  ",INDEX(Specimens[Specimen Medium],$A709),
", IsFieldSpecimen:  ",CHAR(34),INDEX(Specimens[Is Field Specimen?],$A709),CHAR(34),"}"))</f>
        <v>#REF!</v>
      </c>
      <c r="N709" t="e">
        <f>IF(COUNTA(SpatialOffsets[])=0,"", IF(INDEX(SpatialOffsets[Spatial Offset Type],$A709)="","",
CONCATENATE("  - &amp;SpatialOffsetID",TEXT($A709,"0000"),
" {","SpatialOffsetTypeCV:  ",CHAR(34),INDEX(SpatialOffsets[Spatial Offset Type],$A709),CHAR(34),
", Offset1Value:  ",INDEX(SpatialOffsets[Offset 1 Value],$A709),
", Offset1UnitID:  ",CHAR(34),INDEX(SpatialOffsets[Offset 1 Unit],$A709),CHAR(34),
", Offset2Value:  ",INDEX(SpatialOffsets[Offset 2 Value],$A709),
", Offset2UnitID:  ",CHAR(34),INDEX(SpatialOffsets[Offset 2 Unit],$A709),CHAR(34),
", Offset3Value:  ",INDEX(SpatialOffsets[Offset 3 Value],$A709),
", Offset3UnitID:  ",CHAR(34),INDEX(SpatialOffsets[Offset 3 Unit],$A709),CHAR(34),,"}")))</f>
        <v>#REF!</v>
      </c>
      <c r="O709" t="e">
        <f>IF(COUNTA(RelatedFeatures[])=0,"", IF(INDEX(RelatedFeatures[First Sampling Feature Code],$A709)="","",
CONCATENATE("  - &amp;RelationID",TEXT($A709,"0000"),
" {","SamplingFeatureID:  *SamplingFeatureID",TEXT(MATCH(INDEX(RelatedFeatures[First Sampling Feature Code],$A709),SamplingFeatures[Feature Code],0),"0000"),
", RelationshipTypeCV:  ",CHAR(34),INDEX(RelatedFeatures[Relationship Type],$A709),CHAR(34),
", RelatedFeatureID: *SamplingFeatureID",TEXT(MATCH(INDEX(RelatedFeatures[Second Sampling Feature Code],$A709),SamplingFeatures[Feature Code],0),"0000"),
", SpatialOffsetID:  ",IF(INDEX(RelatedFeatures[Offset Number],$A709)="","",CONCATENATE("*SpatialOffsetID",TEXT(INDEX(RelatedFeatures[Offset Number],$A709),"0000"))),"}")))</f>
        <v>#REF!</v>
      </c>
      <c r="P709" t="e">
        <f>IF(INDEX(Methods[Method Type],$A709)="","",
CONCATENATE("  - &amp;MethodID",TEXT($A709,"0000"),
" {","MethodTypeCV:  ",CHAR(34),INDEX(Methods[Method Type],$A709),CHAR(34),
", MethodCode:  ",CHAR(34),INDEX(Methods[Method Code],$A709),CHAR(34),
", MethodName:  ",CHAR(34),INDEX(Methods[Method Name],$A709),CHAR(34),
", MethodDescription:  ",CHAR(34),INDEX(Methods[Method Description],$A709),CHAR(34),
", MethodLink:  ",CHAR(34),INDEX(Methods[Method Link],$A709),CHAR(34),
", OrganizationID: *OrganizationID",TEXT(MATCH(INDEX(Methods[Organization Name],$A709),Organizations[Organization Name],0),"0000"),"}"))</f>
        <v>#REF!</v>
      </c>
      <c r="Q709" t="e">
        <f>IF(INDEX(Variables[Variable Type],$A709)="","",
CONCATENATE("  - &amp;VariableID",TEXT($A709,"0000"),
" {","VariableTypeCV:  ",CHAR(34),INDEX(Variables[Variable Type],$A709),CHAR(34),
", VariableCode:  ",CHAR(34),INDEX(Variables[Variable Code],$A709),CHAR(34),
", VariableNameCV:  ",CHAR(34),INDEX(Variables[Variable Name],$A709),CHAR(34),
", VariableDefinition:  ",CHAR(34),INDEX(Variables[Variable Definition],$A709),CHAR(34),
", SpecciationCV:  ",CHAR(34),INDEX(Variables[Speciation],$A709),CHAR(34),
", NoDataValue:  ",CHAR(34),INDEX(Variables[No Data Value],$A709),CHAR(34),"}"))</f>
        <v>#REF!</v>
      </c>
    </row>
    <row r="710" spans="1:17" x14ac:dyDescent="0.25">
      <c r="A710">
        <v>707</v>
      </c>
      <c r="D710" t="e">
        <f>IF(INDEX(People[First Name],$A710)="","",
CONCATENATE("  - &amp;PersonID",TEXT($A710,"0000"),
" {","PersonFirstName:  ",CHAR(34),INDEX(People[First Name],$A710),CHAR(34),
", PersonMiddleName:  ",CHAR(34),INDEX(People[Middle Name],$A710),CHAR(34),
", PersonLastName:  ",CHAR(34),INDEX(People[Last Name],$A710),CHAR(34),"}"))</f>
        <v>#REF!</v>
      </c>
      <c r="E710" t="e">
        <f>IF(INDEX(Organizations[Organization Type '[CV']],$A710)="","",
CONCATENATE("  - &amp;OrganizationID",TEXT($A710,"0000"),
" {","OrganizationTypeCV:  ",CHAR(34),INDEX(Organizations[Organization Type '[CV']],$A710),CHAR(34),
", OrganizationCode:  ",CHAR(34),INDEX(Organizations[Organization Code],$A710),CHAR(34),
", OrganizationName:  ",CHAR(34),INDEX(Organizations[Organization Name],$A710),CHAR(34),
", OrganizationDescription:  ",CHAR(34),INDEX(Organizations[Organization Description],$A710),CHAR(34),
", OrganizationLink:  ",CHAR(34),INDEX(Organizations[Organization Link],$A710),CHAR(34),"}"))</f>
        <v>#REF!</v>
      </c>
      <c r="F710" t="e">
        <f>IF(INDEX(People[First Name],$A710)="","",
CONCATENATE("  - &amp;AffiliationID",TEXT($A710,"0000"),
" {PersonID: *PersonID",TEXT($A710,"0000"),
", OrganizationID: *OrganizationID",TEXT(MATCH(INDEX(People[Organization Name],$A710),Organizations[Organization Name],0),"0000"),
", IsPrimaryOrganizationContact: , AffiliationStartDate: , AffiliationEndDate: , PrimaryPhone: ",
", PrimaryEmail: ",CHAR(34),INDEX(People[Primary Email],$A710),CHAR(34),
", PrimaryAddress: ",CHAR(34),INDEX(People[Primary Address],$A710),CHAR(34),
", PersonLink: }"))</f>
        <v>#REF!</v>
      </c>
      <c r="H710" t="e">
        <f>IF(COUNTA(CitationInformation)=0,"",IF(INDEX(AuthorList[Author Name],$A710)="","",
CONCATENATE("  - &amp;AuthorListID",TEXT($A710,"0000"),
"  {CitationID: *CitationID0001",
", PersonID: *PersonID",TEXT(MATCH(INDEX(AuthorList[Author Name],$A710),People[Full Name],0),"0000"),
", AuthorOrder: ",INDEX(AuthorList[Author Number],$A710),"}")))</f>
        <v>#REF!</v>
      </c>
      <c r="K710" t="e">
        <f>IF(INDEX(SamplingFeatures[Feature Code],$A710)="","",
CONCATENATE("  - &amp;SamplingFeatureID",TEXT($A710,"0000"),
" {","SamplingFeatureUUID:  ",CHAR(34),INDEX(SamplingFeatures[Sampling Feature UUID],$A710),CHAR(34),
", SamplingFeatureTypeCV:  ",CHAR(34),INDEX(SamplingFeatures[Sampling Feature Type],$A710),CHAR(34),
", SamplingFeatureCode:  ",CHAR(34),INDEX(SamplingFeatures[Feature Code],$A710),CHAR(34),
", SamplingFeatureName:  ",CHAR(34),INDEX(SamplingFeatures[Feature Name],$A710),CHAR(34),
", SamplingFeatureDescription:  ",CHAR(34),INDEX(SamplingFeatures[Feature Description],$A710),CHAR(34),
", SamplingFeatureGeotypeCV:  ",CHAR(34),INDEX(SamplingFeatures[Feature Geo Type],$A710),CHAR(34),
", FeatureGeometry:  ",CHAR(34),INDEX(SamplingFeatures[Feature Geometry],$A710),CHAR(34),
", Elevation_m:  ",CHAR(34),INDEX(SamplingFeatures[Elevation_m],$A710),CHAR(34),
", ElevationDatumCV:  ",CHAR(34),ElevationDatum,CHAR(34),"}"))</f>
        <v>#REF!</v>
      </c>
      <c r="L710" t="e">
        <f>IF(INDEX(SamplingFeatures[Sampling Feature Type],$A710)&lt;&gt;"Site","",
CONCATENATE("  - &amp;SiteID",TEXT(SUMPRODUCT(--($L$3:$L709&lt;&gt;"")),"0000"),
" {","SamplingFeatureID:  *SamplingFeatureID",TEXT($A710,"0000"),
", SiteTypeCV:  ",CHAR(34),INDEX(Sites[Site Type],$A710),CHAR(34),
", Latitude:  ",INDEX(Sites[Latitude],$A710),
", Longitude:  ",INDEX(Sites[Longitude],$A710),
", SRSName:  ",CHAR(34),LatLonDatum,CHAR(34),"}"))</f>
        <v>#REF!</v>
      </c>
      <c r="M710" t="e">
        <f>IF(INDEX(SamplingFeatures[Sampling Feature Type],$A710)&lt;&gt;"Specimen","",
CONCATENATE("  - &amp;SpecimenID",TEXT(SUMPRODUCT(--($M$3:$M709&lt;&gt;"")),"0000"),
" {","SamplingFeatureID:  *SamplingFeatureID",TEXT($A710,"0000"),
", SpecimenTypeCV:  ",CHAR(34),INDEX(Specimens[Specimen Type],$A710),CHAR(34),
", SpecimenMediumCV:  ",INDEX(Specimens[Specimen Medium],$A710),
", IsFieldSpecimen:  ",CHAR(34),INDEX(Specimens[Is Field Specimen?],$A710),CHAR(34),"}"))</f>
        <v>#REF!</v>
      </c>
      <c r="N710" t="e">
        <f>IF(COUNTA(SpatialOffsets[])=0,"", IF(INDEX(SpatialOffsets[Spatial Offset Type],$A710)="","",
CONCATENATE("  - &amp;SpatialOffsetID",TEXT($A710,"0000"),
" {","SpatialOffsetTypeCV:  ",CHAR(34),INDEX(SpatialOffsets[Spatial Offset Type],$A710),CHAR(34),
", Offset1Value:  ",INDEX(SpatialOffsets[Offset 1 Value],$A710),
", Offset1UnitID:  ",CHAR(34),INDEX(SpatialOffsets[Offset 1 Unit],$A710),CHAR(34),
", Offset2Value:  ",INDEX(SpatialOffsets[Offset 2 Value],$A710),
", Offset2UnitID:  ",CHAR(34),INDEX(SpatialOffsets[Offset 2 Unit],$A710),CHAR(34),
", Offset3Value:  ",INDEX(SpatialOffsets[Offset 3 Value],$A710),
", Offset3UnitID:  ",CHAR(34),INDEX(SpatialOffsets[Offset 3 Unit],$A710),CHAR(34),,"}")))</f>
        <v>#REF!</v>
      </c>
      <c r="O710" t="e">
        <f>IF(COUNTA(RelatedFeatures[])=0,"", IF(INDEX(RelatedFeatures[First Sampling Feature Code],$A710)="","",
CONCATENATE("  - &amp;RelationID",TEXT($A710,"0000"),
" {","SamplingFeatureID:  *SamplingFeatureID",TEXT(MATCH(INDEX(RelatedFeatures[First Sampling Feature Code],$A710),SamplingFeatures[Feature Code],0),"0000"),
", RelationshipTypeCV:  ",CHAR(34),INDEX(RelatedFeatures[Relationship Type],$A710),CHAR(34),
", RelatedFeatureID: *SamplingFeatureID",TEXT(MATCH(INDEX(RelatedFeatures[Second Sampling Feature Code],$A710),SamplingFeatures[Feature Code],0),"0000"),
", SpatialOffsetID:  ",IF(INDEX(RelatedFeatures[Offset Number],$A710)="","",CONCATENATE("*SpatialOffsetID",TEXT(INDEX(RelatedFeatures[Offset Number],$A710),"0000"))),"}")))</f>
        <v>#REF!</v>
      </c>
      <c r="P710" t="e">
        <f>IF(INDEX(Methods[Method Type],$A710)="","",
CONCATENATE("  - &amp;MethodID",TEXT($A710,"0000"),
" {","MethodTypeCV:  ",CHAR(34),INDEX(Methods[Method Type],$A710),CHAR(34),
", MethodCode:  ",CHAR(34),INDEX(Methods[Method Code],$A710),CHAR(34),
", MethodName:  ",CHAR(34),INDEX(Methods[Method Name],$A710),CHAR(34),
", MethodDescription:  ",CHAR(34),INDEX(Methods[Method Description],$A710),CHAR(34),
", MethodLink:  ",CHAR(34),INDEX(Methods[Method Link],$A710),CHAR(34),
", OrganizationID: *OrganizationID",TEXT(MATCH(INDEX(Methods[Organization Name],$A710),Organizations[Organization Name],0),"0000"),"}"))</f>
        <v>#REF!</v>
      </c>
      <c r="Q710" t="e">
        <f>IF(INDEX(Variables[Variable Type],$A710)="","",
CONCATENATE("  - &amp;VariableID",TEXT($A710,"0000"),
" {","VariableTypeCV:  ",CHAR(34),INDEX(Variables[Variable Type],$A710),CHAR(34),
", VariableCode:  ",CHAR(34),INDEX(Variables[Variable Code],$A710),CHAR(34),
", VariableNameCV:  ",CHAR(34),INDEX(Variables[Variable Name],$A710),CHAR(34),
", VariableDefinition:  ",CHAR(34),INDEX(Variables[Variable Definition],$A710),CHAR(34),
", SpecciationCV:  ",CHAR(34),INDEX(Variables[Speciation],$A710),CHAR(34),
", NoDataValue:  ",CHAR(34),INDEX(Variables[No Data Value],$A710),CHAR(34),"}"))</f>
        <v>#REF!</v>
      </c>
    </row>
    <row r="711" spans="1:17" x14ac:dyDescent="0.25">
      <c r="A711">
        <v>708</v>
      </c>
      <c r="D711" t="e">
        <f>IF(INDEX(People[First Name],$A711)="","",
CONCATENATE("  - &amp;PersonID",TEXT($A711,"0000"),
" {","PersonFirstName:  ",CHAR(34),INDEX(People[First Name],$A711),CHAR(34),
", PersonMiddleName:  ",CHAR(34),INDEX(People[Middle Name],$A711),CHAR(34),
", PersonLastName:  ",CHAR(34),INDEX(People[Last Name],$A711),CHAR(34),"}"))</f>
        <v>#REF!</v>
      </c>
      <c r="E711" t="e">
        <f>IF(INDEX(Organizations[Organization Type '[CV']],$A711)="","",
CONCATENATE("  - &amp;OrganizationID",TEXT($A711,"0000"),
" {","OrganizationTypeCV:  ",CHAR(34),INDEX(Organizations[Organization Type '[CV']],$A711),CHAR(34),
", OrganizationCode:  ",CHAR(34),INDEX(Organizations[Organization Code],$A711),CHAR(34),
", OrganizationName:  ",CHAR(34),INDEX(Organizations[Organization Name],$A711),CHAR(34),
", OrganizationDescription:  ",CHAR(34),INDEX(Organizations[Organization Description],$A711),CHAR(34),
", OrganizationLink:  ",CHAR(34),INDEX(Organizations[Organization Link],$A711),CHAR(34),"}"))</f>
        <v>#REF!</v>
      </c>
      <c r="F711" t="e">
        <f>IF(INDEX(People[First Name],$A711)="","",
CONCATENATE("  - &amp;AffiliationID",TEXT($A711,"0000"),
" {PersonID: *PersonID",TEXT($A711,"0000"),
", OrganizationID: *OrganizationID",TEXT(MATCH(INDEX(People[Organization Name],$A711),Organizations[Organization Name],0),"0000"),
", IsPrimaryOrganizationContact: , AffiliationStartDate: , AffiliationEndDate: , PrimaryPhone: ",
", PrimaryEmail: ",CHAR(34),INDEX(People[Primary Email],$A711),CHAR(34),
", PrimaryAddress: ",CHAR(34),INDEX(People[Primary Address],$A711),CHAR(34),
", PersonLink: }"))</f>
        <v>#REF!</v>
      </c>
      <c r="H711" t="e">
        <f>IF(COUNTA(CitationInformation)=0,"",IF(INDEX(AuthorList[Author Name],$A711)="","",
CONCATENATE("  - &amp;AuthorListID",TEXT($A711,"0000"),
"  {CitationID: *CitationID0001",
", PersonID: *PersonID",TEXT(MATCH(INDEX(AuthorList[Author Name],$A711),People[Full Name],0),"0000"),
", AuthorOrder: ",INDEX(AuthorList[Author Number],$A711),"}")))</f>
        <v>#REF!</v>
      </c>
      <c r="K711" t="e">
        <f>IF(INDEX(SamplingFeatures[Feature Code],$A711)="","",
CONCATENATE("  - &amp;SamplingFeatureID",TEXT($A711,"0000"),
" {","SamplingFeatureUUID:  ",CHAR(34),INDEX(SamplingFeatures[Sampling Feature UUID],$A711),CHAR(34),
", SamplingFeatureTypeCV:  ",CHAR(34),INDEX(SamplingFeatures[Sampling Feature Type],$A711),CHAR(34),
", SamplingFeatureCode:  ",CHAR(34),INDEX(SamplingFeatures[Feature Code],$A711),CHAR(34),
", SamplingFeatureName:  ",CHAR(34),INDEX(SamplingFeatures[Feature Name],$A711),CHAR(34),
", SamplingFeatureDescription:  ",CHAR(34),INDEX(SamplingFeatures[Feature Description],$A711),CHAR(34),
", SamplingFeatureGeotypeCV:  ",CHAR(34),INDEX(SamplingFeatures[Feature Geo Type],$A711),CHAR(34),
", FeatureGeometry:  ",CHAR(34),INDEX(SamplingFeatures[Feature Geometry],$A711),CHAR(34),
", Elevation_m:  ",CHAR(34),INDEX(SamplingFeatures[Elevation_m],$A711),CHAR(34),
", ElevationDatumCV:  ",CHAR(34),ElevationDatum,CHAR(34),"}"))</f>
        <v>#REF!</v>
      </c>
      <c r="L711" t="e">
        <f>IF(INDEX(SamplingFeatures[Sampling Feature Type],$A711)&lt;&gt;"Site","",
CONCATENATE("  - &amp;SiteID",TEXT(SUMPRODUCT(--($L$3:$L710&lt;&gt;"")),"0000"),
" {","SamplingFeatureID:  *SamplingFeatureID",TEXT($A711,"0000"),
", SiteTypeCV:  ",CHAR(34),INDEX(Sites[Site Type],$A711),CHAR(34),
", Latitude:  ",INDEX(Sites[Latitude],$A711),
", Longitude:  ",INDEX(Sites[Longitude],$A711),
", SRSName:  ",CHAR(34),LatLonDatum,CHAR(34),"}"))</f>
        <v>#REF!</v>
      </c>
      <c r="M711" t="e">
        <f>IF(INDEX(SamplingFeatures[Sampling Feature Type],$A711)&lt;&gt;"Specimen","",
CONCATENATE("  - &amp;SpecimenID",TEXT(SUMPRODUCT(--($M$3:$M710&lt;&gt;"")),"0000"),
" {","SamplingFeatureID:  *SamplingFeatureID",TEXT($A711,"0000"),
", SpecimenTypeCV:  ",CHAR(34),INDEX(Specimens[Specimen Type],$A711),CHAR(34),
", SpecimenMediumCV:  ",INDEX(Specimens[Specimen Medium],$A711),
", IsFieldSpecimen:  ",CHAR(34),INDEX(Specimens[Is Field Specimen?],$A711),CHAR(34),"}"))</f>
        <v>#REF!</v>
      </c>
      <c r="N711" t="e">
        <f>IF(COUNTA(SpatialOffsets[])=0,"", IF(INDEX(SpatialOffsets[Spatial Offset Type],$A711)="","",
CONCATENATE("  - &amp;SpatialOffsetID",TEXT($A711,"0000"),
" {","SpatialOffsetTypeCV:  ",CHAR(34),INDEX(SpatialOffsets[Spatial Offset Type],$A711),CHAR(34),
", Offset1Value:  ",INDEX(SpatialOffsets[Offset 1 Value],$A711),
", Offset1UnitID:  ",CHAR(34),INDEX(SpatialOffsets[Offset 1 Unit],$A711),CHAR(34),
", Offset2Value:  ",INDEX(SpatialOffsets[Offset 2 Value],$A711),
", Offset2UnitID:  ",CHAR(34),INDEX(SpatialOffsets[Offset 2 Unit],$A711),CHAR(34),
", Offset3Value:  ",INDEX(SpatialOffsets[Offset 3 Value],$A711),
", Offset3UnitID:  ",CHAR(34),INDEX(SpatialOffsets[Offset 3 Unit],$A711),CHAR(34),,"}")))</f>
        <v>#REF!</v>
      </c>
      <c r="O711" t="e">
        <f>IF(COUNTA(RelatedFeatures[])=0,"", IF(INDEX(RelatedFeatures[First Sampling Feature Code],$A711)="","",
CONCATENATE("  - &amp;RelationID",TEXT($A711,"0000"),
" {","SamplingFeatureID:  *SamplingFeatureID",TEXT(MATCH(INDEX(RelatedFeatures[First Sampling Feature Code],$A711),SamplingFeatures[Feature Code],0),"0000"),
", RelationshipTypeCV:  ",CHAR(34),INDEX(RelatedFeatures[Relationship Type],$A711),CHAR(34),
", RelatedFeatureID: *SamplingFeatureID",TEXT(MATCH(INDEX(RelatedFeatures[Second Sampling Feature Code],$A711),SamplingFeatures[Feature Code],0),"0000"),
", SpatialOffsetID:  ",IF(INDEX(RelatedFeatures[Offset Number],$A711)="","",CONCATENATE("*SpatialOffsetID",TEXT(INDEX(RelatedFeatures[Offset Number],$A711),"0000"))),"}")))</f>
        <v>#REF!</v>
      </c>
      <c r="P711" t="e">
        <f>IF(INDEX(Methods[Method Type],$A711)="","",
CONCATENATE("  - &amp;MethodID",TEXT($A711,"0000"),
" {","MethodTypeCV:  ",CHAR(34),INDEX(Methods[Method Type],$A711),CHAR(34),
", MethodCode:  ",CHAR(34),INDEX(Methods[Method Code],$A711),CHAR(34),
", MethodName:  ",CHAR(34),INDEX(Methods[Method Name],$A711),CHAR(34),
", MethodDescription:  ",CHAR(34),INDEX(Methods[Method Description],$A711),CHAR(34),
", MethodLink:  ",CHAR(34),INDEX(Methods[Method Link],$A711),CHAR(34),
", OrganizationID: *OrganizationID",TEXT(MATCH(INDEX(Methods[Organization Name],$A711),Organizations[Organization Name],0),"0000"),"}"))</f>
        <v>#REF!</v>
      </c>
      <c r="Q711" t="e">
        <f>IF(INDEX(Variables[Variable Type],$A711)="","",
CONCATENATE("  - &amp;VariableID",TEXT($A711,"0000"),
" {","VariableTypeCV:  ",CHAR(34),INDEX(Variables[Variable Type],$A711),CHAR(34),
", VariableCode:  ",CHAR(34),INDEX(Variables[Variable Code],$A711),CHAR(34),
", VariableNameCV:  ",CHAR(34),INDEX(Variables[Variable Name],$A711),CHAR(34),
", VariableDefinition:  ",CHAR(34),INDEX(Variables[Variable Definition],$A711),CHAR(34),
", SpecciationCV:  ",CHAR(34),INDEX(Variables[Speciation],$A711),CHAR(34),
", NoDataValue:  ",CHAR(34),INDEX(Variables[No Data Value],$A711),CHAR(34),"}"))</f>
        <v>#REF!</v>
      </c>
    </row>
    <row r="712" spans="1:17" x14ac:dyDescent="0.25">
      <c r="A712">
        <v>709</v>
      </c>
      <c r="D712" t="e">
        <f>IF(INDEX(People[First Name],$A712)="","",
CONCATENATE("  - &amp;PersonID",TEXT($A712,"0000"),
" {","PersonFirstName:  ",CHAR(34),INDEX(People[First Name],$A712),CHAR(34),
", PersonMiddleName:  ",CHAR(34),INDEX(People[Middle Name],$A712),CHAR(34),
", PersonLastName:  ",CHAR(34),INDEX(People[Last Name],$A712),CHAR(34),"}"))</f>
        <v>#REF!</v>
      </c>
      <c r="E712" t="e">
        <f>IF(INDEX(Organizations[Organization Type '[CV']],$A712)="","",
CONCATENATE("  - &amp;OrganizationID",TEXT($A712,"0000"),
" {","OrganizationTypeCV:  ",CHAR(34),INDEX(Organizations[Organization Type '[CV']],$A712),CHAR(34),
", OrganizationCode:  ",CHAR(34),INDEX(Organizations[Organization Code],$A712),CHAR(34),
", OrganizationName:  ",CHAR(34),INDEX(Organizations[Organization Name],$A712),CHAR(34),
", OrganizationDescription:  ",CHAR(34),INDEX(Organizations[Organization Description],$A712),CHAR(34),
", OrganizationLink:  ",CHAR(34),INDEX(Organizations[Organization Link],$A712),CHAR(34),"}"))</f>
        <v>#REF!</v>
      </c>
      <c r="F712" t="e">
        <f>IF(INDEX(People[First Name],$A712)="","",
CONCATENATE("  - &amp;AffiliationID",TEXT($A712,"0000"),
" {PersonID: *PersonID",TEXT($A712,"0000"),
", OrganizationID: *OrganizationID",TEXT(MATCH(INDEX(People[Organization Name],$A712),Organizations[Organization Name],0),"0000"),
", IsPrimaryOrganizationContact: , AffiliationStartDate: , AffiliationEndDate: , PrimaryPhone: ",
", PrimaryEmail: ",CHAR(34),INDEX(People[Primary Email],$A712),CHAR(34),
", PrimaryAddress: ",CHAR(34),INDEX(People[Primary Address],$A712),CHAR(34),
", PersonLink: }"))</f>
        <v>#REF!</v>
      </c>
      <c r="H712" t="e">
        <f>IF(COUNTA(CitationInformation)=0,"",IF(INDEX(AuthorList[Author Name],$A712)="","",
CONCATENATE("  - &amp;AuthorListID",TEXT($A712,"0000"),
"  {CitationID: *CitationID0001",
", PersonID: *PersonID",TEXT(MATCH(INDEX(AuthorList[Author Name],$A712),People[Full Name],0),"0000"),
", AuthorOrder: ",INDEX(AuthorList[Author Number],$A712),"}")))</f>
        <v>#REF!</v>
      </c>
      <c r="K712" t="e">
        <f>IF(INDEX(SamplingFeatures[Feature Code],$A712)="","",
CONCATENATE("  - &amp;SamplingFeatureID",TEXT($A712,"0000"),
" {","SamplingFeatureUUID:  ",CHAR(34),INDEX(SamplingFeatures[Sampling Feature UUID],$A712),CHAR(34),
", SamplingFeatureTypeCV:  ",CHAR(34),INDEX(SamplingFeatures[Sampling Feature Type],$A712),CHAR(34),
", SamplingFeatureCode:  ",CHAR(34),INDEX(SamplingFeatures[Feature Code],$A712),CHAR(34),
", SamplingFeatureName:  ",CHAR(34),INDEX(SamplingFeatures[Feature Name],$A712),CHAR(34),
", SamplingFeatureDescription:  ",CHAR(34),INDEX(SamplingFeatures[Feature Description],$A712),CHAR(34),
", SamplingFeatureGeotypeCV:  ",CHAR(34),INDEX(SamplingFeatures[Feature Geo Type],$A712),CHAR(34),
", FeatureGeometry:  ",CHAR(34),INDEX(SamplingFeatures[Feature Geometry],$A712),CHAR(34),
", Elevation_m:  ",CHAR(34),INDEX(SamplingFeatures[Elevation_m],$A712),CHAR(34),
", ElevationDatumCV:  ",CHAR(34),ElevationDatum,CHAR(34),"}"))</f>
        <v>#REF!</v>
      </c>
      <c r="L712" t="e">
        <f>IF(INDEX(SamplingFeatures[Sampling Feature Type],$A712)&lt;&gt;"Site","",
CONCATENATE("  - &amp;SiteID",TEXT(SUMPRODUCT(--($L$3:$L711&lt;&gt;"")),"0000"),
" {","SamplingFeatureID:  *SamplingFeatureID",TEXT($A712,"0000"),
", SiteTypeCV:  ",CHAR(34),INDEX(Sites[Site Type],$A712),CHAR(34),
", Latitude:  ",INDEX(Sites[Latitude],$A712),
", Longitude:  ",INDEX(Sites[Longitude],$A712),
", SRSName:  ",CHAR(34),LatLonDatum,CHAR(34),"}"))</f>
        <v>#REF!</v>
      </c>
      <c r="M712" t="e">
        <f>IF(INDEX(SamplingFeatures[Sampling Feature Type],$A712)&lt;&gt;"Specimen","",
CONCATENATE("  - &amp;SpecimenID",TEXT(SUMPRODUCT(--($M$3:$M711&lt;&gt;"")),"0000"),
" {","SamplingFeatureID:  *SamplingFeatureID",TEXT($A712,"0000"),
", SpecimenTypeCV:  ",CHAR(34),INDEX(Specimens[Specimen Type],$A712),CHAR(34),
", SpecimenMediumCV:  ",INDEX(Specimens[Specimen Medium],$A712),
", IsFieldSpecimen:  ",CHAR(34),INDEX(Specimens[Is Field Specimen?],$A712),CHAR(34),"}"))</f>
        <v>#REF!</v>
      </c>
      <c r="N712" t="e">
        <f>IF(COUNTA(SpatialOffsets[])=0,"", IF(INDEX(SpatialOffsets[Spatial Offset Type],$A712)="","",
CONCATENATE("  - &amp;SpatialOffsetID",TEXT($A712,"0000"),
" {","SpatialOffsetTypeCV:  ",CHAR(34),INDEX(SpatialOffsets[Spatial Offset Type],$A712),CHAR(34),
", Offset1Value:  ",INDEX(SpatialOffsets[Offset 1 Value],$A712),
", Offset1UnitID:  ",CHAR(34),INDEX(SpatialOffsets[Offset 1 Unit],$A712),CHAR(34),
", Offset2Value:  ",INDEX(SpatialOffsets[Offset 2 Value],$A712),
", Offset2UnitID:  ",CHAR(34),INDEX(SpatialOffsets[Offset 2 Unit],$A712),CHAR(34),
", Offset3Value:  ",INDEX(SpatialOffsets[Offset 3 Value],$A712),
", Offset3UnitID:  ",CHAR(34),INDEX(SpatialOffsets[Offset 3 Unit],$A712),CHAR(34),,"}")))</f>
        <v>#REF!</v>
      </c>
      <c r="O712" t="e">
        <f>IF(COUNTA(RelatedFeatures[])=0,"", IF(INDEX(RelatedFeatures[First Sampling Feature Code],$A712)="","",
CONCATENATE("  - &amp;RelationID",TEXT($A712,"0000"),
" {","SamplingFeatureID:  *SamplingFeatureID",TEXT(MATCH(INDEX(RelatedFeatures[First Sampling Feature Code],$A712),SamplingFeatures[Feature Code],0),"0000"),
", RelationshipTypeCV:  ",CHAR(34),INDEX(RelatedFeatures[Relationship Type],$A712),CHAR(34),
", RelatedFeatureID: *SamplingFeatureID",TEXT(MATCH(INDEX(RelatedFeatures[Second Sampling Feature Code],$A712),SamplingFeatures[Feature Code],0),"0000"),
", SpatialOffsetID:  ",IF(INDEX(RelatedFeatures[Offset Number],$A712)="","",CONCATENATE("*SpatialOffsetID",TEXT(INDEX(RelatedFeatures[Offset Number],$A712),"0000"))),"}")))</f>
        <v>#REF!</v>
      </c>
      <c r="P712" t="e">
        <f>IF(INDEX(Methods[Method Type],$A712)="","",
CONCATENATE("  - &amp;MethodID",TEXT($A712,"0000"),
" {","MethodTypeCV:  ",CHAR(34),INDEX(Methods[Method Type],$A712),CHAR(34),
", MethodCode:  ",CHAR(34),INDEX(Methods[Method Code],$A712),CHAR(34),
", MethodName:  ",CHAR(34),INDEX(Methods[Method Name],$A712),CHAR(34),
", MethodDescription:  ",CHAR(34),INDEX(Methods[Method Description],$A712),CHAR(34),
", MethodLink:  ",CHAR(34),INDEX(Methods[Method Link],$A712),CHAR(34),
", OrganizationID: *OrganizationID",TEXT(MATCH(INDEX(Methods[Organization Name],$A712),Organizations[Organization Name],0),"0000"),"}"))</f>
        <v>#REF!</v>
      </c>
      <c r="Q712" t="e">
        <f>IF(INDEX(Variables[Variable Type],$A712)="","",
CONCATENATE("  - &amp;VariableID",TEXT($A712,"0000"),
" {","VariableTypeCV:  ",CHAR(34),INDEX(Variables[Variable Type],$A712),CHAR(34),
", VariableCode:  ",CHAR(34),INDEX(Variables[Variable Code],$A712),CHAR(34),
", VariableNameCV:  ",CHAR(34),INDEX(Variables[Variable Name],$A712),CHAR(34),
", VariableDefinition:  ",CHAR(34),INDEX(Variables[Variable Definition],$A712),CHAR(34),
", SpecciationCV:  ",CHAR(34),INDEX(Variables[Speciation],$A712),CHAR(34),
", NoDataValue:  ",CHAR(34),INDEX(Variables[No Data Value],$A712),CHAR(34),"}"))</f>
        <v>#REF!</v>
      </c>
    </row>
    <row r="713" spans="1:17" x14ac:dyDescent="0.25">
      <c r="A713">
        <v>710</v>
      </c>
      <c r="D713" t="e">
        <f>IF(INDEX(People[First Name],$A713)="","",
CONCATENATE("  - &amp;PersonID",TEXT($A713,"0000"),
" {","PersonFirstName:  ",CHAR(34),INDEX(People[First Name],$A713),CHAR(34),
", PersonMiddleName:  ",CHAR(34),INDEX(People[Middle Name],$A713),CHAR(34),
", PersonLastName:  ",CHAR(34),INDEX(People[Last Name],$A713),CHAR(34),"}"))</f>
        <v>#REF!</v>
      </c>
      <c r="E713" t="e">
        <f>IF(INDEX(Organizations[Organization Type '[CV']],$A713)="","",
CONCATENATE("  - &amp;OrganizationID",TEXT($A713,"0000"),
" {","OrganizationTypeCV:  ",CHAR(34),INDEX(Organizations[Organization Type '[CV']],$A713),CHAR(34),
", OrganizationCode:  ",CHAR(34),INDEX(Organizations[Organization Code],$A713),CHAR(34),
", OrganizationName:  ",CHAR(34),INDEX(Organizations[Organization Name],$A713),CHAR(34),
", OrganizationDescription:  ",CHAR(34),INDEX(Organizations[Organization Description],$A713),CHAR(34),
", OrganizationLink:  ",CHAR(34),INDEX(Organizations[Organization Link],$A713),CHAR(34),"}"))</f>
        <v>#REF!</v>
      </c>
      <c r="F713" t="e">
        <f>IF(INDEX(People[First Name],$A713)="","",
CONCATENATE("  - &amp;AffiliationID",TEXT($A713,"0000"),
" {PersonID: *PersonID",TEXT($A713,"0000"),
", OrganizationID: *OrganizationID",TEXT(MATCH(INDEX(People[Organization Name],$A713),Organizations[Organization Name],0),"0000"),
", IsPrimaryOrganizationContact: , AffiliationStartDate: , AffiliationEndDate: , PrimaryPhone: ",
", PrimaryEmail: ",CHAR(34),INDEX(People[Primary Email],$A713),CHAR(34),
", PrimaryAddress: ",CHAR(34),INDEX(People[Primary Address],$A713),CHAR(34),
", PersonLink: }"))</f>
        <v>#REF!</v>
      </c>
      <c r="H713" t="e">
        <f>IF(COUNTA(CitationInformation)=0,"",IF(INDEX(AuthorList[Author Name],$A713)="","",
CONCATENATE("  - &amp;AuthorListID",TEXT($A713,"0000"),
"  {CitationID: *CitationID0001",
", PersonID: *PersonID",TEXT(MATCH(INDEX(AuthorList[Author Name],$A713),People[Full Name],0),"0000"),
", AuthorOrder: ",INDEX(AuthorList[Author Number],$A713),"}")))</f>
        <v>#REF!</v>
      </c>
      <c r="K713" t="e">
        <f>IF(INDEX(SamplingFeatures[Feature Code],$A713)="","",
CONCATENATE("  - &amp;SamplingFeatureID",TEXT($A713,"0000"),
" {","SamplingFeatureUUID:  ",CHAR(34),INDEX(SamplingFeatures[Sampling Feature UUID],$A713),CHAR(34),
", SamplingFeatureTypeCV:  ",CHAR(34),INDEX(SamplingFeatures[Sampling Feature Type],$A713),CHAR(34),
", SamplingFeatureCode:  ",CHAR(34),INDEX(SamplingFeatures[Feature Code],$A713),CHAR(34),
", SamplingFeatureName:  ",CHAR(34),INDEX(SamplingFeatures[Feature Name],$A713),CHAR(34),
", SamplingFeatureDescription:  ",CHAR(34),INDEX(SamplingFeatures[Feature Description],$A713),CHAR(34),
", SamplingFeatureGeotypeCV:  ",CHAR(34),INDEX(SamplingFeatures[Feature Geo Type],$A713),CHAR(34),
", FeatureGeometry:  ",CHAR(34),INDEX(SamplingFeatures[Feature Geometry],$A713),CHAR(34),
", Elevation_m:  ",CHAR(34),INDEX(SamplingFeatures[Elevation_m],$A713),CHAR(34),
", ElevationDatumCV:  ",CHAR(34),ElevationDatum,CHAR(34),"}"))</f>
        <v>#REF!</v>
      </c>
      <c r="L713" t="e">
        <f>IF(INDEX(SamplingFeatures[Sampling Feature Type],$A713)&lt;&gt;"Site","",
CONCATENATE("  - &amp;SiteID",TEXT(SUMPRODUCT(--($L$3:$L712&lt;&gt;"")),"0000"),
" {","SamplingFeatureID:  *SamplingFeatureID",TEXT($A713,"0000"),
", SiteTypeCV:  ",CHAR(34),INDEX(Sites[Site Type],$A713),CHAR(34),
", Latitude:  ",INDEX(Sites[Latitude],$A713),
", Longitude:  ",INDEX(Sites[Longitude],$A713),
", SRSName:  ",CHAR(34),LatLonDatum,CHAR(34),"}"))</f>
        <v>#REF!</v>
      </c>
      <c r="M713" t="e">
        <f>IF(INDEX(SamplingFeatures[Sampling Feature Type],$A713)&lt;&gt;"Specimen","",
CONCATENATE("  - &amp;SpecimenID",TEXT(SUMPRODUCT(--($M$3:$M712&lt;&gt;"")),"0000"),
" {","SamplingFeatureID:  *SamplingFeatureID",TEXT($A713,"0000"),
", SpecimenTypeCV:  ",CHAR(34),INDEX(Specimens[Specimen Type],$A713),CHAR(34),
", SpecimenMediumCV:  ",INDEX(Specimens[Specimen Medium],$A713),
", IsFieldSpecimen:  ",CHAR(34),INDEX(Specimens[Is Field Specimen?],$A713),CHAR(34),"}"))</f>
        <v>#REF!</v>
      </c>
      <c r="N713" t="e">
        <f>IF(COUNTA(SpatialOffsets[])=0,"", IF(INDEX(SpatialOffsets[Spatial Offset Type],$A713)="","",
CONCATENATE("  - &amp;SpatialOffsetID",TEXT($A713,"0000"),
" {","SpatialOffsetTypeCV:  ",CHAR(34),INDEX(SpatialOffsets[Spatial Offset Type],$A713),CHAR(34),
", Offset1Value:  ",INDEX(SpatialOffsets[Offset 1 Value],$A713),
", Offset1UnitID:  ",CHAR(34),INDEX(SpatialOffsets[Offset 1 Unit],$A713),CHAR(34),
", Offset2Value:  ",INDEX(SpatialOffsets[Offset 2 Value],$A713),
", Offset2UnitID:  ",CHAR(34),INDEX(SpatialOffsets[Offset 2 Unit],$A713),CHAR(34),
", Offset3Value:  ",INDEX(SpatialOffsets[Offset 3 Value],$A713),
", Offset3UnitID:  ",CHAR(34),INDEX(SpatialOffsets[Offset 3 Unit],$A713),CHAR(34),,"}")))</f>
        <v>#REF!</v>
      </c>
      <c r="O713" t="e">
        <f>IF(COUNTA(RelatedFeatures[])=0,"", IF(INDEX(RelatedFeatures[First Sampling Feature Code],$A713)="","",
CONCATENATE("  - &amp;RelationID",TEXT($A713,"0000"),
" {","SamplingFeatureID:  *SamplingFeatureID",TEXT(MATCH(INDEX(RelatedFeatures[First Sampling Feature Code],$A713),SamplingFeatures[Feature Code],0),"0000"),
", RelationshipTypeCV:  ",CHAR(34),INDEX(RelatedFeatures[Relationship Type],$A713),CHAR(34),
", RelatedFeatureID: *SamplingFeatureID",TEXT(MATCH(INDEX(RelatedFeatures[Second Sampling Feature Code],$A713),SamplingFeatures[Feature Code],0),"0000"),
", SpatialOffsetID:  ",IF(INDEX(RelatedFeatures[Offset Number],$A713)="","",CONCATENATE("*SpatialOffsetID",TEXT(INDEX(RelatedFeatures[Offset Number],$A713),"0000"))),"}")))</f>
        <v>#REF!</v>
      </c>
      <c r="P713" t="e">
        <f>IF(INDEX(Methods[Method Type],$A713)="","",
CONCATENATE("  - &amp;MethodID",TEXT($A713,"0000"),
" {","MethodTypeCV:  ",CHAR(34),INDEX(Methods[Method Type],$A713),CHAR(34),
", MethodCode:  ",CHAR(34),INDEX(Methods[Method Code],$A713),CHAR(34),
", MethodName:  ",CHAR(34),INDEX(Methods[Method Name],$A713),CHAR(34),
", MethodDescription:  ",CHAR(34),INDEX(Methods[Method Description],$A713),CHAR(34),
", MethodLink:  ",CHAR(34),INDEX(Methods[Method Link],$A713),CHAR(34),
", OrganizationID: *OrganizationID",TEXT(MATCH(INDEX(Methods[Organization Name],$A713),Organizations[Organization Name],0),"0000"),"}"))</f>
        <v>#REF!</v>
      </c>
      <c r="Q713" t="e">
        <f>IF(INDEX(Variables[Variable Type],$A713)="","",
CONCATENATE("  - &amp;VariableID",TEXT($A713,"0000"),
" {","VariableTypeCV:  ",CHAR(34),INDEX(Variables[Variable Type],$A713),CHAR(34),
", VariableCode:  ",CHAR(34),INDEX(Variables[Variable Code],$A713),CHAR(34),
", VariableNameCV:  ",CHAR(34),INDEX(Variables[Variable Name],$A713),CHAR(34),
", VariableDefinition:  ",CHAR(34),INDEX(Variables[Variable Definition],$A713),CHAR(34),
", SpecciationCV:  ",CHAR(34),INDEX(Variables[Speciation],$A713),CHAR(34),
", NoDataValue:  ",CHAR(34),INDEX(Variables[No Data Value],$A713),CHAR(34),"}"))</f>
        <v>#REF!</v>
      </c>
    </row>
    <row r="714" spans="1:17" x14ac:dyDescent="0.25">
      <c r="A714">
        <v>711</v>
      </c>
      <c r="D714" t="e">
        <f>IF(INDEX(People[First Name],$A714)="","",
CONCATENATE("  - &amp;PersonID",TEXT($A714,"0000"),
" {","PersonFirstName:  ",CHAR(34),INDEX(People[First Name],$A714),CHAR(34),
", PersonMiddleName:  ",CHAR(34),INDEX(People[Middle Name],$A714),CHAR(34),
", PersonLastName:  ",CHAR(34),INDEX(People[Last Name],$A714),CHAR(34),"}"))</f>
        <v>#REF!</v>
      </c>
      <c r="E714" t="e">
        <f>IF(INDEX(Organizations[Organization Type '[CV']],$A714)="","",
CONCATENATE("  - &amp;OrganizationID",TEXT($A714,"0000"),
" {","OrganizationTypeCV:  ",CHAR(34),INDEX(Organizations[Organization Type '[CV']],$A714),CHAR(34),
", OrganizationCode:  ",CHAR(34),INDEX(Organizations[Organization Code],$A714),CHAR(34),
", OrganizationName:  ",CHAR(34),INDEX(Organizations[Organization Name],$A714),CHAR(34),
", OrganizationDescription:  ",CHAR(34),INDEX(Organizations[Organization Description],$A714),CHAR(34),
", OrganizationLink:  ",CHAR(34),INDEX(Organizations[Organization Link],$A714),CHAR(34),"}"))</f>
        <v>#REF!</v>
      </c>
      <c r="F714" t="e">
        <f>IF(INDEX(People[First Name],$A714)="","",
CONCATENATE("  - &amp;AffiliationID",TEXT($A714,"0000"),
" {PersonID: *PersonID",TEXT($A714,"0000"),
", OrganizationID: *OrganizationID",TEXT(MATCH(INDEX(People[Organization Name],$A714),Organizations[Organization Name],0),"0000"),
", IsPrimaryOrganizationContact: , AffiliationStartDate: , AffiliationEndDate: , PrimaryPhone: ",
", PrimaryEmail: ",CHAR(34),INDEX(People[Primary Email],$A714),CHAR(34),
", PrimaryAddress: ",CHAR(34),INDEX(People[Primary Address],$A714),CHAR(34),
", PersonLink: }"))</f>
        <v>#REF!</v>
      </c>
      <c r="H714" t="e">
        <f>IF(COUNTA(CitationInformation)=0,"",IF(INDEX(AuthorList[Author Name],$A714)="","",
CONCATENATE("  - &amp;AuthorListID",TEXT($A714,"0000"),
"  {CitationID: *CitationID0001",
", PersonID: *PersonID",TEXT(MATCH(INDEX(AuthorList[Author Name],$A714),People[Full Name],0),"0000"),
", AuthorOrder: ",INDEX(AuthorList[Author Number],$A714),"}")))</f>
        <v>#REF!</v>
      </c>
      <c r="K714" t="e">
        <f>IF(INDEX(SamplingFeatures[Feature Code],$A714)="","",
CONCATENATE("  - &amp;SamplingFeatureID",TEXT($A714,"0000"),
" {","SamplingFeatureUUID:  ",CHAR(34),INDEX(SamplingFeatures[Sampling Feature UUID],$A714),CHAR(34),
", SamplingFeatureTypeCV:  ",CHAR(34),INDEX(SamplingFeatures[Sampling Feature Type],$A714),CHAR(34),
", SamplingFeatureCode:  ",CHAR(34),INDEX(SamplingFeatures[Feature Code],$A714),CHAR(34),
", SamplingFeatureName:  ",CHAR(34),INDEX(SamplingFeatures[Feature Name],$A714),CHAR(34),
", SamplingFeatureDescription:  ",CHAR(34),INDEX(SamplingFeatures[Feature Description],$A714),CHAR(34),
", SamplingFeatureGeotypeCV:  ",CHAR(34),INDEX(SamplingFeatures[Feature Geo Type],$A714),CHAR(34),
", FeatureGeometry:  ",CHAR(34),INDEX(SamplingFeatures[Feature Geometry],$A714),CHAR(34),
", Elevation_m:  ",CHAR(34),INDEX(SamplingFeatures[Elevation_m],$A714),CHAR(34),
", ElevationDatumCV:  ",CHAR(34),ElevationDatum,CHAR(34),"}"))</f>
        <v>#REF!</v>
      </c>
      <c r="L714" t="e">
        <f>IF(INDEX(SamplingFeatures[Sampling Feature Type],$A714)&lt;&gt;"Site","",
CONCATENATE("  - &amp;SiteID",TEXT(SUMPRODUCT(--($L$3:$L713&lt;&gt;"")),"0000"),
" {","SamplingFeatureID:  *SamplingFeatureID",TEXT($A714,"0000"),
", SiteTypeCV:  ",CHAR(34),INDEX(Sites[Site Type],$A714),CHAR(34),
", Latitude:  ",INDEX(Sites[Latitude],$A714),
", Longitude:  ",INDEX(Sites[Longitude],$A714),
", SRSName:  ",CHAR(34),LatLonDatum,CHAR(34),"}"))</f>
        <v>#REF!</v>
      </c>
      <c r="M714" t="e">
        <f>IF(INDEX(SamplingFeatures[Sampling Feature Type],$A714)&lt;&gt;"Specimen","",
CONCATENATE("  - &amp;SpecimenID",TEXT(SUMPRODUCT(--($M$3:$M713&lt;&gt;"")),"0000"),
" {","SamplingFeatureID:  *SamplingFeatureID",TEXT($A714,"0000"),
", SpecimenTypeCV:  ",CHAR(34),INDEX(Specimens[Specimen Type],$A714),CHAR(34),
", SpecimenMediumCV:  ",INDEX(Specimens[Specimen Medium],$A714),
", IsFieldSpecimen:  ",CHAR(34),INDEX(Specimens[Is Field Specimen?],$A714),CHAR(34),"}"))</f>
        <v>#REF!</v>
      </c>
      <c r="N714" t="e">
        <f>IF(COUNTA(SpatialOffsets[])=0,"", IF(INDEX(SpatialOffsets[Spatial Offset Type],$A714)="","",
CONCATENATE("  - &amp;SpatialOffsetID",TEXT($A714,"0000"),
" {","SpatialOffsetTypeCV:  ",CHAR(34),INDEX(SpatialOffsets[Spatial Offset Type],$A714),CHAR(34),
", Offset1Value:  ",INDEX(SpatialOffsets[Offset 1 Value],$A714),
", Offset1UnitID:  ",CHAR(34),INDEX(SpatialOffsets[Offset 1 Unit],$A714),CHAR(34),
", Offset2Value:  ",INDEX(SpatialOffsets[Offset 2 Value],$A714),
", Offset2UnitID:  ",CHAR(34),INDEX(SpatialOffsets[Offset 2 Unit],$A714),CHAR(34),
", Offset3Value:  ",INDEX(SpatialOffsets[Offset 3 Value],$A714),
", Offset3UnitID:  ",CHAR(34),INDEX(SpatialOffsets[Offset 3 Unit],$A714),CHAR(34),,"}")))</f>
        <v>#REF!</v>
      </c>
      <c r="O714" t="e">
        <f>IF(COUNTA(RelatedFeatures[])=0,"", IF(INDEX(RelatedFeatures[First Sampling Feature Code],$A714)="","",
CONCATENATE("  - &amp;RelationID",TEXT($A714,"0000"),
" {","SamplingFeatureID:  *SamplingFeatureID",TEXT(MATCH(INDEX(RelatedFeatures[First Sampling Feature Code],$A714),SamplingFeatures[Feature Code],0),"0000"),
", RelationshipTypeCV:  ",CHAR(34),INDEX(RelatedFeatures[Relationship Type],$A714),CHAR(34),
", RelatedFeatureID: *SamplingFeatureID",TEXT(MATCH(INDEX(RelatedFeatures[Second Sampling Feature Code],$A714),SamplingFeatures[Feature Code],0),"0000"),
", SpatialOffsetID:  ",IF(INDEX(RelatedFeatures[Offset Number],$A714)="","",CONCATENATE("*SpatialOffsetID",TEXT(INDEX(RelatedFeatures[Offset Number],$A714),"0000"))),"}")))</f>
        <v>#REF!</v>
      </c>
      <c r="P714" t="e">
        <f>IF(INDEX(Methods[Method Type],$A714)="","",
CONCATENATE("  - &amp;MethodID",TEXT($A714,"0000"),
" {","MethodTypeCV:  ",CHAR(34),INDEX(Methods[Method Type],$A714),CHAR(34),
", MethodCode:  ",CHAR(34),INDEX(Methods[Method Code],$A714),CHAR(34),
", MethodName:  ",CHAR(34),INDEX(Methods[Method Name],$A714),CHAR(34),
", MethodDescription:  ",CHAR(34),INDEX(Methods[Method Description],$A714),CHAR(34),
", MethodLink:  ",CHAR(34),INDEX(Methods[Method Link],$A714),CHAR(34),
", OrganizationID: *OrganizationID",TEXT(MATCH(INDEX(Methods[Organization Name],$A714),Organizations[Organization Name],0),"0000"),"}"))</f>
        <v>#REF!</v>
      </c>
      <c r="Q714" t="e">
        <f>IF(INDEX(Variables[Variable Type],$A714)="","",
CONCATENATE("  - &amp;VariableID",TEXT($A714,"0000"),
" {","VariableTypeCV:  ",CHAR(34),INDEX(Variables[Variable Type],$A714),CHAR(34),
", VariableCode:  ",CHAR(34),INDEX(Variables[Variable Code],$A714),CHAR(34),
", VariableNameCV:  ",CHAR(34),INDEX(Variables[Variable Name],$A714),CHAR(34),
", VariableDefinition:  ",CHAR(34),INDEX(Variables[Variable Definition],$A714),CHAR(34),
", SpecciationCV:  ",CHAR(34),INDEX(Variables[Speciation],$A714),CHAR(34),
", NoDataValue:  ",CHAR(34),INDEX(Variables[No Data Value],$A714),CHAR(34),"}"))</f>
        <v>#REF!</v>
      </c>
    </row>
    <row r="715" spans="1:17" x14ac:dyDescent="0.25">
      <c r="A715">
        <v>712</v>
      </c>
      <c r="D715" t="e">
        <f>IF(INDEX(People[First Name],$A715)="","",
CONCATENATE("  - &amp;PersonID",TEXT($A715,"0000"),
" {","PersonFirstName:  ",CHAR(34),INDEX(People[First Name],$A715),CHAR(34),
", PersonMiddleName:  ",CHAR(34),INDEX(People[Middle Name],$A715),CHAR(34),
", PersonLastName:  ",CHAR(34),INDEX(People[Last Name],$A715),CHAR(34),"}"))</f>
        <v>#REF!</v>
      </c>
      <c r="E715" t="e">
        <f>IF(INDEX(Organizations[Organization Type '[CV']],$A715)="","",
CONCATENATE("  - &amp;OrganizationID",TEXT($A715,"0000"),
" {","OrganizationTypeCV:  ",CHAR(34),INDEX(Organizations[Organization Type '[CV']],$A715),CHAR(34),
", OrganizationCode:  ",CHAR(34),INDEX(Organizations[Organization Code],$A715),CHAR(34),
", OrganizationName:  ",CHAR(34),INDEX(Organizations[Organization Name],$A715),CHAR(34),
", OrganizationDescription:  ",CHAR(34),INDEX(Organizations[Organization Description],$A715),CHAR(34),
", OrganizationLink:  ",CHAR(34),INDEX(Organizations[Organization Link],$A715),CHAR(34),"}"))</f>
        <v>#REF!</v>
      </c>
      <c r="F715" t="e">
        <f>IF(INDEX(People[First Name],$A715)="","",
CONCATENATE("  - &amp;AffiliationID",TEXT($A715,"0000"),
" {PersonID: *PersonID",TEXT($A715,"0000"),
", OrganizationID: *OrganizationID",TEXT(MATCH(INDEX(People[Organization Name],$A715),Organizations[Organization Name],0),"0000"),
", IsPrimaryOrganizationContact: , AffiliationStartDate: , AffiliationEndDate: , PrimaryPhone: ",
", PrimaryEmail: ",CHAR(34),INDEX(People[Primary Email],$A715),CHAR(34),
", PrimaryAddress: ",CHAR(34),INDEX(People[Primary Address],$A715),CHAR(34),
", PersonLink: }"))</f>
        <v>#REF!</v>
      </c>
      <c r="H715" t="e">
        <f>IF(COUNTA(CitationInformation)=0,"",IF(INDEX(AuthorList[Author Name],$A715)="","",
CONCATENATE("  - &amp;AuthorListID",TEXT($A715,"0000"),
"  {CitationID: *CitationID0001",
", PersonID: *PersonID",TEXT(MATCH(INDEX(AuthorList[Author Name],$A715),People[Full Name],0),"0000"),
", AuthorOrder: ",INDEX(AuthorList[Author Number],$A715),"}")))</f>
        <v>#REF!</v>
      </c>
      <c r="K715" t="e">
        <f>IF(INDEX(SamplingFeatures[Feature Code],$A715)="","",
CONCATENATE("  - &amp;SamplingFeatureID",TEXT($A715,"0000"),
" {","SamplingFeatureUUID:  ",CHAR(34),INDEX(SamplingFeatures[Sampling Feature UUID],$A715),CHAR(34),
", SamplingFeatureTypeCV:  ",CHAR(34),INDEX(SamplingFeatures[Sampling Feature Type],$A715),CHAR(34),
", SamplingFeatureCode:  ",CHAR(34),INDEX(SamplingFeatures[Feature Code],$A715),CHAR(34),
", SamplingFeatureName:  ",CHAR(34),INDEX(SamplingFeatures[Feature Name],$A715),CHAR(34),
", SamplingFeatureDescription:  ",CHAR(34),INDEX(SamplingFeatures[Feature Description],$A715),CHAR(34),
", SamplingFeatureGeotypeCV:  ",CHAR(34),INDEX(SamplingFeatures[Feature Geo Type],$A715),CHAR(34),
", FeatureGeometry:  ",CHAR(34),INDEX(SamplingFeatures[Feature Geometry],$A715),CHAR(34),
", Elevation_m:  ",CHAR(34),INDEX(SamplingFeatures[Elevation_m],$A715),CHAR(34),
", ElevationDatumCV:  ",CHAR(34),ElevationDatum,CHAR(34),"}"))</f>
        <v>#REF!</v>
      </c>
      <c r="L715" t="e">
        <f>IF(INDEX(SamplingFeatures[Sampling Feature Type],$A715)&lt;&gt;"Site","",
CONCATENATE("  - &amp;SiteID",TEXT(SUMPRODUCT(--($L$3:$L714&lt;&gt;"")),"0000"),
" {","SamplingFeatureID:  *SamplingFeatureID",TEXT($A715,"0000"),
", SiteTypeCV:  ",CHAR(34),INDEX(Sites[Site Type],$A715),CHAR(34),
", Latitude:  ",INDEX(Sites[Latitude],$A715),
", Longitude:  ",INDEX(Sites[Longitude],$A715),
", SRSName:  ",CHAR(34),LatLonDatum,CHAR(34),"}"))</f>
        <v>#REF!</v>
      </c>
      <c r="M715" t="e">
        <f>IF(INDEX(SamplingFeatures[Sampling Feature Type],$A715)&lt;&gt;"Specimen","",
CONCATENATE("  - &amp;SpecimenID",TEXT(SUMPRODUCT(--($M$3:$M714&lt;&gt;"")),"0000"),
" {","SamplingFeatureID:  *SamplingFeatureID",TEXT($A715,"0000"),
", SpecimenTypeCV:  ",CHAR(34),INDEX(Specimens[Specimen Type],$A715),CHAR(34),
", SpecimenMediumCV:  ",INDEX(Specimens[Specimen Medium],$A715),
", IsFieldSpecimen:  ",CHAR(34),INDEX(Specimens[Is Field Specimen?],$A715),CHAR(34),"}"))</f>
        <v>#REF!</v>
      </c>
      <c r="N715" t="e">
        <f>IF(COUNTA(SpatialOffsets[])=0,"", IF(INDEX(SpatialOffsets[Spatial Offset Type],$A715)="","",
CONCATENATE("  - &amp;SpatialOffsetID",TEXT($A715,"0000"),
" {","SpatialOffsetTypeCV:  ",CHAR(34),INDEX(SpatialOffsets[Spatial Offset Type],$A715),CHAR(34),
", Offset1Value:  ",INDEX(SpatialOffsets[Offset 1 Value],$A715),
", Offset1UnitID:  ",CHAR(34),INDEX(SpatialOffsets[Offset 1 Unit],$A715),CHAR(34),
", Offset2Value:  ",INDEX(SpatialOffsets[Offset 2 Value],$A715),
", Offset2UnitID:  ",CHAR(34),INDEX(SpatialOffsets[Offset 2 Unit],$A715),CHAR(34),
", Offset3Value:  ",INDEX(SpatialOffsets[Offset 3 Value],$A715),
", Offset3UnitID:  ",CHAR(34),INDEX(SpatialOffsets[Offset 3 Unit],$A715),CHAR(34),,"}")))</f>
        <v>#REF!</v>
      </c>
      <c r="O715" t="e">
        <f>IF(COUNTA(RelatedFeatures[])=0,"", IF(INDEX(RelatedFeatures[First Sampling Feature Code],$A715)="","",
CONCATENATE("  - &amp;RelationID",TEXT($A715,"0000"),
" {","SamplingFeatureID:  *SamplingFeatureID",TEXT(MATCH(INDEX(RelatedFeatures[First Sampling Feature Code],$A715),SamplingFeatures[Feature Code],0),"0000"),
", RelationshipTypeCV:  ",CHAR(34),INDEX(RelatedFeatures[Relationship Type],$A715),CHAR(34),
", RelatedFeatureID: *SamplingFeatureID",TEXT(MATCH(INDEX(RelatedFeatures[Second Sampling Feature Code],$A715),SamplingFeatures[Feature Code],0),"0000"),
", SpatialOffsetID:  ",IF(INDEX(RelatedFeatures[Offset Number],$A715)="","",CONCATENATE("*SpatialOffsetID",TEXT(INDEX(RelatedFeatures[Offset Number],$A715),"0000"))),"}")))</f>
        <v>#REF!</v>
      </c>
      <c r="P715" t="e">
        <f>IF(INDEX(Methods[Method Type],$A715)="","",
CONCATENATE("  - &amp;MethodID",TEXT($A715,"0000"),
" {","MethodTypeCV:  ",CHAR(34),INDEX(Methods[Method Type],$A715),CHAR(34),
", MethodCode:  ",CHAR(34),INDEX(Methods[Method Code],$A715),CHAR(34),
", MethodName:  ",CHAR(34),INDEX(Methods[Method Name],$A715),CHAR(34),
", MethodDescription:  ",CHAR(34),INDEX(Methods[Method Description],$A715),CHAR(34),
", MethodLink:  ",CHAR(34),INDEX(Methods[Method Link],$A715),CHAR(34),
", OrganizationID: *OrganizationID",TEXT(MATCH(INDEX(Methods[Organization Name],$A715),Organizations[Organization Name],0),"0000"),"}"))</f>
        <v>#REF!</v>
      </c>
      <c r="Q715" t="e">
        <f>IF(INDEX(Variables[Variable Type],$A715)="","",
CONCATENATE("  - &amp;VariableID",TEXT($A715,"0000"),
" {","VariableTypeCV:  ",CHAR(34),INDEX(Variables[Variable Type],$A715),CHAR(34),
", VariableCode:  ",CHAR(34),INDEX(Variables[Variable Code],$A715),CHAR(34),
", VariableNameCV:  ",CHAR(34),INDEX(Variables[Variable Name],$A715),CHAR(34),
", VariableDefinition:  ",CHAR(34),INDEX(Variables[Variable Definition],$A715),CHAR(34),
", SpecciationCV:  ",CHAR(34),INDEX(Variables[Speciation],$A715),CHAR(34),
", NoDataValue:  ",CHAR(34),INDEX(Variables[No Data Value],$A715),CHAR(34),"}"))</f>
        <v>#REF!</v>
      </c>
    </row>
    <row r="716" spans="1:17" x14ac:dyDescent="0.25">
      <c r="A716">
        <v>713</v>
      </c>
      <c r="D716" t="e">
        <f>IF(INDEX(People[First Name],$A716)="","",
CONCATENATE("  - &amp;PersonID",TEXT($A716,"0000"),
" {","PersonFirstName:  ",CHAR(34),INDEX(People[First Name],$A716),CHAR(34),
", PersonMiddleName:  ",CHAR(34),INDEX(People[Middle Name],$A716),CHAR(34),
", PersonLastName:  ",CHAR(34),INDEX(People[Last Name],$A716),CHAR(34),"}"))</f>
        <v>#REF!</v>
      </c>
      <c r="E716" t="e">
        <f>IF(INDEX(Organizations[Organization Type '[CV']],$A716)="","",
CONCATENATE("  - &amp;OrganizationID",TEXT($A716,"0000"),
" {","OrganizationTypeCV:  ",CHAR(34),INDEX(Organizations[Organization Type '[CV']],$A716),CHAR(34),
", OrganizationCode:  ",CHAR(34),INDEX(Organizations[Organization Code],$A716),CHAR(34),
", OrganizationName:  ",CHAR(34),INDEX(Organizations[Organization Name],$A716),CHAR(34),
", OrganizationDescription:  ",CHAR(34),INDEX(Organizations[Organization Description],$A716),CHAR(34),
", OrganizationLink:  ",CHAR(34),INDEX(Organizations[Organization Link],$A716),CHAR(34),"}"))</f>
        <v>#REF!</v>
      </c>
      <c r="F716" t="e">
        <f>IF(INDEX(People[First Name],$A716)="","",
CONCATENATE("  - &amp;AffiliationID",TEXT($A716,"0000"),
" {PersonID: *PersonID",TEXT($A716,"0000"),
", OrganizationID: *OrganizationID",TEXT(MATCH(INDEX(People[Organization Name],$A716),Organizations[Organization Name],0),"0000"),
", IsPrimaryOrganizationContact: , AffiliationStartDate: , AffiliationEndDate: , PrimaryPhone: ",
", PrimaryEmail: ",CHAR(34),INDEX(People[Primary Email],$A716),CHAR(34),
", PrimaryAddress: ",CHAR(34),INDEX(People[Primary Address],$A716),CHAR(34),
", PersonLink: }"))</f>
        <v>#REF!</v>
      </c>
      <c r="H716" t="e">
        <f>IF(COUNTA(CitationInformation)=0,"",IF(INDEX(AuthorList[Author Name],$A716)="","",
CONCATENATE("  - &amp;AuthorListID",TEXT($A716,"0000"),
"  {CitationID: *CitationID0001",
", PersonID: *PersonID",TEXT(MATCH(INDEX(AuthorList[Author Name],$A716),People[Full Name],0),"0000"),
", AuthorOrder: ",INDEX(AuthorList[Author Number],$A716),"}")))</f>
        <v>#REF!</v>
      </c>
      <c r="K716" t="e">
        <f>IF(INDEX(SamplingFeatures[Feature Code],$A716)="","",
CONCATENATE("  - &amp;SamplingFeatureID",TEXT($A716,"0000"),
" {","SamplingFeatureUUID:  ",CHAR(34),INDEX(SamplingFeatures[Sampling Feature UUID],$A716),CHAR(34),
", SamplingFeatureTypeCV:  ",CHAR(34),INDEX(SamplingFeatures[Sampling Feature Type],$A716),CHAR(34),
", SamplingFeatureCode:  ",CHAR(34),INDEX(SamplingFeatures[Feature Code],$A716),CHAR(34),
", SamplingFeatureName:  ",CHAR(34),INDEX(SamplingFeatures[Feature Name],$A716),CHAR(34),
", SamplingFeatureDescription:  ",CHAR(34),INDEX(SamplingFeatures[Feature Description],$A716),CHAR(34),
", SamplingFeatureGeotypeCV:  ",CHAR(34),INDEX(SamplingFeatures[Feature Geo Type],$A716),CHAR(34),
", FeatureGeometry:  ",CHAR(34),INDEX(SamplingFeatures[Feature Geometry],$A716),CHAR(34),
", Elevation_m:  ",CHAR(34),INDEX(SamplingFeatures[Elevation_m],$A716),CHAR(34),
", ElevationDatumCV:  ",CHAR(34),ElevationDatum,CHAR(34),"}"))</f>
        <v>#REF!</v>
      </c>
      <c r="L716" t="e">
        <f>IF(INDEX(SamplingFeatures[Sampling Feature Type],$A716)&lt;&gt;"Site","",
CONCATENATE("  - &amp;SiteID",TEXT(SUMPRODUCT(--($L$3:$L715&lt;&gt;"")),"0000"),
" {","SamplingFeatureID:  *SamplingFeatureID",TEXT($A716,"0000"),
", SiteTypeCV:  ",CHAR(34),INDEX(Sites[Site Type],$A716),CHAR(34),
", Latitude:  ",INDEX(Sites[Latitude],$A716),
", Longitude:  ",INDEX(Sites[Longitude],$A716),
", SRSName:  ",CHAR(34),LatLonDatum,CHAR(34),"}"))</f>
        <v>#REF!</v>
      </c>
      <c r="M716" t="e">
        <f>IF(INDEX(SamplingFeatures[Sampling Feature Type],$A716)&lt;&gt;"Specimen","",
CONCATENATE("  - &amp;SpecimenID",TEXT(SUMPRODUCT(--($M$3:$M715&lt;&gt;"")),"0000"),
" {","SamplingFeatureID:  *SamplingFeatureID",TEXT($A716,"0000"),
", SpecimenTypeCV:  ",CHAR(34),INDEX(Specimens[Specimen Type],$A716),CHAR(34),
", SpecimenMediumCV:  ",INDEX(Specimens[Specimen Medium],$A716),
", IsFieldSpecimen:  ",CHAR(34),INDEX(Specimens[Is Field Specimen?],$A716),CHAR(34),"}"))</f>
        <v>#REF!</v>
      </c>
      <c r="N716" t="e">
        <f>IF(COUNTA(SpatialOffsets[])=0,"", IF(INDEX(SpatialOffsets[Spatial Offset Type],$A716)="","",
CONCATENATE("  - &amp;SpatialOffsetID",TEXT($A716,"0000"),
" {","SpatialOffsetTypeCV:  ",CHAR(34),INDEX(SpatialOffsets[Spatial Offset Type],$A716),CHAR(34),
", Offset1Value:  ",INDEX(SpatialOffsets[Offset 1 Value],$A716),
", Offset1UnitID:  ",CHAR(34),INDEX(SpatialOffsets[Offset 1 Unit],$A716),CHAR(34),
", Offset2Value:  ",INDEX(SpatialOffsets[Offset 2 Value],$A716),
", Offset2UnitID:  ",CHAR(34),INDEX(SpatialOffsets[Offset 2 Unit],$A716),CHAR(34),
", Offset3Value:  ",INDEX(SpatialOffsets[Offset 3 Value],$A716),
", Offset3UnitID:  ",CHAR(34),INDEX(SpatialOffsets[Offset 3 Unit],$A716),CHAR(34),,"}")))</f>
        <v>#REF!</v>
      </c>
      <c r="O716" t="e">
        <f>IF(COUNTA(RelatedFeatures[])=0,"", IF(INDEX(RelatedFeatures[First Sampling Feature Code],$A716)="","",
CONCATENATE("  - &amp;RelationID",TEXT($A716,"0000"),
" {","SamplingFeatureID:  *SamplingFeatureID",TEXT(MATCH(INDEX(RelatedFeatures[First Sampling Feature Code],$A716),SamplingFeatures[Feature Code],0),"0000"),
", RelationshipTypeCV:  ",CHAR(34),INDEX(RelatedFeatures[Relationship Type],$A716),CHAR(34),
", RelatedFeatureID: *SamplingFeatureID",TEXT(MATCH(INDEX(RelatedFeatures[Second Sampling Feature Code],$A716),SamplingFeatures[Feature Code],0),"0000"),
", SpatialOffsetID:  ",IF(INDEX(RelatedFeatures[Offset Number],$A716)="","",CONCATENATE("*SpatialOffsetID",TEXT(INDEX(RelatedFeatures[Offset Number],$A716),"0000"))),"}")))</f>
        <v>#REF!</v>
      </c>
      <c r="P716" t="e">
        <f>IF(INDEX(Methods[Method Type],$A716)="","",
CONCATENATE("  - &amp;MethodID",TEXT($A716,"0000"),
" {","MethodTypeCV:  ",CHAR(34),INDEX(Methods[Method Type],$A716),CHAR(34),
", MethodCode:  ",CHAR(34),INDEX(Methods[Method Code],$A716),CHAR(34),
", MethodName:  ",CHAR(34),INDEX(Methods[Method Name],$A716),CHAR(34),
", MethodDescription:  ",CHAR(34),INDEX(Methods[Method Description],$A716),CHAR(34),
", MethodLink:  ",CHAR(34),INDEX(Methods[Method Link],$A716),CHAR(34),
", OrganizationID: *OrganizationID",TEXT(MATCH(INDEX(Methods[Organization Name],$A716),Organizations[Organization Name],0),"0000"),"}"))</f>
        <v>#REF!</v>
      </c>
      <c r="Q716" t="e">
        <f>IF(INDEX(Variables[Variable Type],$A716)="","",
CONCATENATE("  - &amp;VariableID",TEXT($A716,"0000"),
" {","VariableTypeCV:  ",CHAR(34),INDEX(Variables[Variable Type],$A716),CHAR(34),
", VariableCode:  ",CHAR(34),INDEX(Variables[Variable Code],$A716),CHAR(34),
", VariableNameCV:  ",CHAR(34),INDEX(Variables[Variable Name],$A716),CHAR(34),
", VariableDefinition:  ",CHAR(34),INDEX(Variables[Variable Definition],$A716),CHAR(34),
", SpecciationCV:  ",CHAR(34),INDEX(Variables[Speciation],$A716),CHAR(34),
", NoDataValue:  ",CHAR(34),INDEX(Variables[No Data Value],$A716),CHAR(34),"}"))</f>
        <v>#REF!</v>
      </c>
    </row>
    <row r="717" spans="1:17" x14ac:dyDescent="0.25">
      <c r="A717">
        <v>714</v>
      </c>
      <c r="D717" t="e">
        <f>IF(INDEX(People[First Name],$A717)="","",
CONCATENATE("  - &amp;PersonID",TEXT($A717,"0000"),
" {","PersonFirstName:  ",CHAR(34),INDEX(People[First Name],$A717),CHAR(34),
", PersonMiddleName:  ",CHAR(34),INDEX(People[Middle Name],$A717),CHAR(34),
", PersonLastName:  ",CHAR(34),INDEX(People[Last Name],$A717),CHAR(34),"}"))</f>
        <v>#REF!</v>
      </c>
      <c r="E717" t="e">
        <f>IF(INDEX(Organizations[Organization Type '[CV']],$A717)="","",
CONCATENATE("  - &amp;OrganizationID",TEXT($A717,"0000"),
" {","OrganizationTypeCV:  ",CHAR(34),INDEX(Organizations[Organization Type '[CV']],$A717),CHAR(34),
", OrganizationCode:  ",CHAR(34),INDEX(Organizations[Organization Code],$A717),CHAR(34),
", OrganizationName:  ",CHAR(34),INDEX(Organizations[Organization Name],$A717),CHAR(34),
", OrganizationDescription:  ",CHAR(34),INDEX(Organizations[Organization Description],$A717),CHAR(34),
", OrganizationLink:  ",CHAR(34),INDEX(Organizations[Organization Link],$A717),CHAR(34),"}"))</f>
        <v>#REF!</v>
      </c>
      <c r="F717" t="e">
        <f>IF(INDEX(People[First Name],$A717)="","",
CONCATENATE("  - &amp;AffiliationID",TEXT($A717,"0000"),
" {PersonID: *PersonID",TEXT($A717,"0000"),
", OrganizationID: *OrganizationID",TEXT(MATCH(INDEX(People[Organization Name],$A717),Organizations[Organization Name],0),"0000"),
", IsPrimaryOrganizationContact: , AffiliationStartDate: , AffiliationEndDate: , PrimaryPhone: ",
", PrimaryEmail: ",CHAR(34),INDEX(People[Primary Email],$A717),CHAR(34),
", PrimaryAddress: ",CHAR(34),INDEX(People[Primary Address],$A717),CHAR(34),
", PersonLink: }"))</f>
        <v>#REF!</v>
      </c>
      <c r="H717" t="e">
        <f>IF(COUNTA(CitationInformation)=0,"",IF(INDEX(AuthorList[Author Name],$A717)="","",
CONCATENATE("  - &amp;AuthorListID",TEXT($A717,"0000"),
"  {CitationID: *CitationID0001",
", PersonID: *PersonID",TEXT(MATCH(INDEX(AuthorList[Author Name],$A717),People[Full Name],0),"0000"),
", AuthorOrder: ",INDEX(AuthorList[Author Number],$A717),"}")))</f>
        <v>#REF!</v>
      </c>
      <c r="K717" t="e">
        <f>IF(INDEX(SamplingFeatures[Feature Code],$A717)="","",
CONCATENATE("  - &amp;SamplingFeatureID",TEXT($A717,"0000"),
" {","SamplingFeatureUUID:  ",CHAR(34),INDEX(SamplingFeatures[Sampling Feature UUID],$A717),CHAR(34),
", SamplingFeatureTypeCV:  ",CHAR(34),INDEX(SamplingFeatures[Sampling Feature Type],$A717),CHAR(34),
", SamplingFeatureCode:  ",CHAR(34),INDEX(SamplingFeatures[Feature Code],$A717),CHAR(34),
", SamplingFeatureName:  ",CHAR(34),INDEX(SamplingFeatures[Feature Name],$A717),CHAR(34),
", SamplingFeatureDescription:  ",CHAR(34),INDEX(SamplingFeatures[Feature Description],$A717),CHAR(34),
", SamplingFeatureGeotypeCV:  ",CHAR(34),INDEX(SamplingFeatures[Feature Geo Type],$A717),CHAR(34),
", FeatureGeometry:  ",CHAR(34),INDEX(SamplingFeatures[Feature Geometry],$A717),CHAR(34),
", Elevation_m:  ",CHAR(34),INDEX(SamplingFeatures[Elevation_m],$A717),CHAR(34),
", ElevationDatumCV:  ",CHAR(34),ElevationDatum,CHAR(34),"}"))</f>
        <v>#REF!</v>
      </c>
      <c r="L717" t="e">
        <f>IF(INDEX(SamplingFeatures[Sampling Feature Type],$A717)&lt;&gt;"Site","",
CONCATENATE("  - &amp;SiteID",TEXT(SUMPRODUCT(--($L$3:$L716&lt;&gt;"")),"0000"),
" {","SamplingFeatureID:  *SamplingFeatureID",TEXT($A717,"0000"),
", SiteTypeCV:  ",CHAR(34),INDEX(Sites[Site Type],$A717),CHAR(34),
", Latitude:  ",INDEX(Sites[Latitude],$A717),
", Longitude:  ",INDEX(Sites[Longitude],$A717),
", SRSName:  ",CHAR(34),LatLonDatum,CHAR(34),"}"))</f>
        <v>#REF!</v>
      </c>
      <c r="M717" t="e">
        <f>IF(INDEX(SamplingFeatures[Sampling Feature Type],$A717)&lt;&gt;"Specimen","",
CONCATENATE("  - &amp;SpecimenID",TEXT(SUMPRODUCT(--($M$3:$M716&lt;&gt;"")),"0000"),
" {","SamplingFeatureID:  *SamplingFeatureID",TEXT($A717,"0000"),
", SpecimenTypeCV:  ",CHAR(34),INDEX(Specimens[Specimen Type],$A717),CHAR(34),
", SpecimenMediumCV:  ",INDEX(Specimens[Specimen Medium],$A717),
", IsFieldSpecimen:  ",CHAR(34),INDEX(Specimens[Is Field Specimen?],$A717),CHAR(34),"}"))</f>
        <v>#REF!</v>
      </c>
      <c r="N717" t="e">
        <f>IF(COUNTA(SpatialOffsets[])=0,"", IF(INDEX(SpatialOffsets[Spatial Offset Type],$A717)="","",
CONCATENATE("  - &amp;SpatialOffsetID",TEXT($A717,"0000"),
" {","SpatialOffsetTypeCV:  ",CHAR(34),INDEX(SpatialOffsets[Spatial Offset Type],$A717),CHAR(34),
", Offset1Value:  ",INDEX(SpatialOffsets[Offset 1 Value],$A717),
", Offset1UnitID:  ",CHAR(34),INDEX(SpatialOffsets[Offset 1 Unit],$A717),CHAR(34),
", Offset2Value:  ",INDEX(SpatialOffsets[Offset 2 Value],$A717),
", Offset2UnitID:  ",CHAR(34),INDEX(SpatialOffsets[Offset 2 Unit],$A717),CHAR(34),
", Offset3Value:  ",INDEX(SpatialOffsets[Offset 3 Value],$A717),
", Offset3UnitID:  ",CHAR(34),INDEX(SpatialOffsets[Offset 3 Unit],$A717),CHAR(34),,"}")))</f>
        <v>#REF!</v>
      </c>
      <c r="O717" t="e">
        <f>IF(COUNTA(RelatedFeatures[])=0,"", IF(INDEX(RelatedFeatures[First Sampling Feature Code],$A717)="","",
CONCATENATE("  - &amp;RelationID",TEXT($A717,"0000"),
" {","SamplingFeatureID:  *SamplingFeatureID",TEXT(MATCH(INDEX(RelatedFeatures[First Sampling Feature Code],$A717),SamplingFeatures[Feature Code],0),"0000"),
", RelationshipTypeCV:  ",CHAR(34),INDEX(RelatedFeatures[Relationship Type],$A717),CHAR(34),
", RelatedFeatureID: *SamplingFeatureID",TEXT(MATCH(INDEX(RelatedFeatures[Second Sampling Feature Code],$A717),SamplingFeatures[Feature Code],0),"0000"),
", SpatialOffsetID:  ",IF(INDEX(RelatedFeatures[Offset Number],$A717)="","",CONCATENATE("*SpatialOffsetID",TEXT(INDEX(RelatedFeatures[Offset Number],$A717),"0000"))),"}")))</f>
        <v>#REF!</v>
      </c>
      <c r="P717" t="e">
        <f>IF(INDEX(Methods[Method Type],$A717)="","",
CONCATENATE("  - &amp;MethodID",TEXT($A717,"0000"),
" {","MethodTypeCV:  ",CHAR(34),INDEX(Methods[Method Type],$A717),CHAR(34),
", MethodCode:  ",CHAR(34),INDEX(Methods[Method Code],$A717),CHAR(34),
", MethodName:  ",CHAR(34),INDEX(Methods[Method Name],$A717),CHAR(34),
", MethodDescription:  ",CHAR(34),INDEX(Methods[Method Description],$A717),CHAR(34),
", MethodLink:  ",CHAR(34),INDEX(Methods[Method Link],$A717),CHAR(34),
", OrganizationID: *OrganizationID",TEXT(MATCH(INDEX(Methods[Organization Name],$A717),Organizations[Organization Name],0),"0000"),"}"))</f>
        <v>#REF!</v>
      </c>
      <c r="Q717" t="e">
        <f>IF(INDEX(Variables[Variable Type],$A717)="","",
CONCATENATE("  - &amp;VariableID",TEXT($A717,"0000"),
" {","VariableTypeCV:  ",CHAR(34),INDEX(Variables[Variable Type],$A717),CHAR(34),
", VariableCode:  ",CHAR(34),INDEX(Variables[Variable Code],$A717),CHAR(34),
", VariableNameCV:  ",CHAR(34),INDEX(Variables[Variable Name],$A717),CHAR(34),
", VariableDefinition:  ",CHAR(34),INDEX(Variables[Variable Definition],$A717),CHAR(34),
", SpecciationCV:  ",CHAR(34),INDEX(Variables[Speciation],$A717),CHAR(34),
", NoDataValue:  ",CHAR(34),INDEX(Variables[No Data Value],$A717),CHAR(34),"}"))</f>
        <v>#REF!</v>
      </c>
    </row>
    <row r="718" spans="1:17" x14ac:dyDescent="0.25">
      <c r="A718">
        <v>715</v>
      </c>
      <c r="D718" t="e">
        <f>IF(INDEX(People[First Name],$A718)="","",
CONCATENATE("  - &amp;PersonID",TEXT($A718,"0000"),
" {","PersonFirstName:  ",CHAR(34),INDEX(People[First Name],$A718),CHAR(34),
", PersonMiddleName:  ",CHAR(34),INDEX(People[Middle Name],$A718),CHAR(34),
", PersonLastName:  ",CHAR(34),INDEX(People[Last Name],$A718),CHAR(34),"}"))</f>
        <v>#REF!</v>
      </c>
      <c r="E718" t="e">
        <f>IF(INDEX(Organizations[Organization Type '[CV']],$A718)="","",
CONCATENATE("  - &amp;OrganizationID",TEXT($A718,"0000"),
" {","OrganizationTypeCV:  ",CHAR(34),INDEX(Organizations[Organization Type '[CV']],$A718),CHAR(34),
", OrganizationCode:  ",CHAR(34),INDEX(Organizations[Organization Code],$A718),CHAR(34),
", OrganizationName:  ",CHAR(34),INDEX(Organizations[Organization Name],$A718),CHAR(34),
", OrganizationDescription:  ",CHAR(34),INDEX(Organizations[Organization Description],$A718),CHAR(34),
", OrganizationLink:  ",CHAR(34),INDEX(Organizations[Organization Link],$A718),CHAR(34),"}"))</f>
        <v>#REF!</v>
      </c>
      <c r="F718" t="e">
        <f>IF(INDEX(People[First Name],$A718)="","",
CONCATENATE("  - &amp;AffiliationID",TEXT($A718,"0000"),
" {PersonID: *PersonID",TEXT($A718,"0000"),
", OrganizationID: *OrganizationID",TEXT(MATCH(INDEX(People[Organization Name],$A718),Organizations[Organization Name],0),"0000"),
", IsPrimaryOrganizationContact: , AffiliationStartDate: , AffiliationEndDate: , PrimaryPhone: ",
", PrimaryEmail: ",CHAR(34),INDEX(People[Primary Email],$A718),CHAR(34),
", PrimaryAddress: ",CHAR(34),INDEX(People[Primary Address],$A718),CHAR(34),
", PersonLink: }"))</f>
        <v>#REF!</v>
      </c>
      <c r="H718" t="e">
        <f>IF(COUNTA(CitationInformation)=0,"",IF(INDEX(AuthorList[Author Name],$A718)="","",
CONCATENATE("  - &amp;AuthorListID",TEXT($A718,"0000"),
"  {CitationID: *CitationID0001",
", PersonID: *PersonID",TEXT(MATCH(INDEX(AuthorList[Author Name],$A718),People[Full Name],0),"0000"),
", AuthorOrder: ",INDEX(AuthorList[Author Number],$A718),"}")))</f>
        <v>#REF!</v>
      </c>
      <c r="K718" t="e">
        <f>IF(INDEX(SamplingFeatures[Feature Code],$A718)="","",
CONCATENATE("  - &amp;SamplingFeatureID",TEXT($A718,"0000"),
" {","SamplingFeatureUUID:  ",CHAR(34),INDEX(SamplingFeatures[Sampling Feature UUID],$A718),CHAR(34),
", SamplingFeatureTypeCV:  ",CHAR(34),INDEX(SamplingFeatures[Sampling Feature Type],$A718),CHAR(34),
", SamplingFeatureCode:  ",CHAR(34),INDEX(SamplingFeatures[Feature Code],$A718),CHAR(34),
", SamplingFeatureName:  ",CHAR(34),INDEX(SamplingFeatures[Feature Name],$A718),CHAR(34),
", SamplingFeatureDescription:  ",CHAR(34),INDEX(SamplingFeatures[Feature Description],$A718),CHAR(34),
", SamplingFeatureGeotypeCV:  ",CHAR(34),INDEX(SamplingFeatures[Feature Geo Type],$A718),CHAR(34),
", FeatureGeometry:  ",CHAR(34),INDEX(SamplingFeatures[Feature Geometry],$A718),CHAR(34),
", Elevation_m:  ",CHAR(34),INDEX(SamplingFeatures[Elevation_m],$A718),CHAR(34),
", ElevationDatumCV:  ",CHAR(34),ElevationDatum,CHAR(34),"}"))</f>
        <v>#REF!</v>
      </c>
      <c r="L718" t="e">
        <f>IF(INDEX(SamplingFeatures[Sampling Feature Type],$A718)&lt;&gt;"Site","",
CONCATENATE("  - &amp;SiteID",TEXT(SUMPRODUCT(--($L$3:$L717&lt;&gt;"")),"0000"),
" {","SamplingFeatureID:  *SamplingFeatureID",TEXT($A718,"0000"),
", SiteTypeCV:  ",CHAR(34),INDEX(Sites[Site Type],$A718),CHAR(34),
", Latitude:  ",INDEX(Sites[Latitude],$A718),
", Longitude:  ",INDEX(Sites[Longitude],$A718),
", SRSName:  ",CHAR(34),LatLonDatum,CHAR(34),"}"))</f>
        <v>#REF!</v>
      </c>
      <c r="M718" t="e">
        <f>IF(INDEX(SamplingFeatures[Sampling Feature Type],$A718)&lt;&gt;"Specimen","",
CONCATENATE("  - &amp;SpecimenID",TEXT(SUMPRODUCT(--($M$3:$M717&lt;&gt;"")),"0000"),
" {","SamplingFeatureID:  *SamplingFeatureID",TEXT($A718,"0000"),
", SpecimenTypeCV:  ",CHAR(34),INDEX(Specimens[Specimen Type],$A718),CHAR(34),
", SpecimenMediumCV:  ",INDEX(Specimens[Specimen Medium],$A718),
", IsFieldSpecimen:  ",CHAR(34),INDEX(Specimens[Is Field Specimen?],$A718),CHAR(34),"}"))</f>
        <v>#REF!</v>
      </c>
      <c r="N718" t="e">
        <f>IF(COUNTA(SpatialOffsets[])=0,"", IF(INDEX(SpatialOffsets[Spatial Offset Type],$A718)="","",
CONCATENATE("  - &amp;SpatialOffsetID",TEXT($A718,"0000"),
" {","SpatialOffsetTypeCV:  ",CHAR(34),INDEX(SpatialOffsets[Spatial Offset Type],$A718),CHAR(34),
", Offset1Value:  ",INDEX(SpatialOffsets[Offset 1 Value],$A718),
", Offset1UnitID:  ",CHAR(34),INDEX(SpatialOffsets[Offset 1 Unit],$A718),CHAR(34),
", Offset2Value:  ",INDEX(SpatialOffsets[Offset 2 Value],$A718),
", Offset2UnitID:  ",CHAR(34),INDEX(SpatialOffsets[Offset 2 Unit],$A718),CHAR(34),
", Offset3Value:  ",INDEX(SpatialOffsets[Offset 3 Value],$A718),
", Offset3UnitID:  ",CHAR(34),INDEX(SpatialOffsets[Offset 3 Unit],$A718),CHAR(34),,"}")))</f>
        <v>#REF!</v>
      </c>
      <c r="O718" t="e">
        <f>IF(COUNTA(RelatedFeatures[])=0,"", IF(INDEX(RelatedFeatures[First Sampling Feature Code],$A718)="","",
CONCATENATE("  - &amp;RelationID",TEXT($A718,"0000"),
" {","SamplingFeatureID:  *SamplingFeatureID",TEXT(MATCH(INDEX(RelatedFeatures[First Sampling Feature Code],$A718),SamplingFeatures[Feature Code],0),"0000"),
", RelationshipTypeCV:  ",CHAR(34),INDEX(RelatedFeatures[Relationship Type],$A718),CHAR(34),
", RelatedFeatureID: *SamplingFeatureID",TEXT(MATCH(INDEX(RelatedFeatures[Second Sampling Feature Code],$A718),SamplingFeatures[Feature Code],0),"0000"),
", SpatialOffsetID:  ",IF(INDEX(RelatedFeatures[Offset Number],$A718)="","",CONCATENATE("*SpatialOffsetID",TEXT(INDEX(RelatedFeatures[Offset Number],$A718),"0000"))),"}")))</f>
        <v>#REF!</v>
      </c>
      <c r="P718" t="e">
        <f>IF(INDEX(Methods[Method Type],$A718)="","",
CONCATENATE("  - &amp;MethodID",TEXT($A718,"0000"),
" {","MethodTypeCV:  ",CHAR(34),INDEX(Methods[Method Type],$A718),CHAR(34),
", MethodCode:  ",CHAR(34),INDEX(Methods[Method Code],$A718),CHAR(34),
", MethodName:  ",CHAR(34),INDEX(Methods[Method Name],$A718),CHAR(34),
", MethodDescription:  ",CHAR(34),INDEX(Methods[Method Description],$A718),CHAR(34),
", MethodLink:  ",CHAR(34),INDEX(Methods[Method Link],$A718),CHAR(34),
", OrganizationID: *OrganizationID",TEXT(MATCH(INDEX(Methods[Organization Name],$A718),Organizations[Organization Name],0),"0000"),"}"))</f>
        <v>#REF!</v>
      </c>
      <c r="Q718" t="e">
        <f>IF(INDEX(Variables[Variable Type],$A718)="","",
CONCATENATE("  - &amp;VariableID",TEXT($A718,"0000"),
" {","VariableTypeCV:  ",CHAR(34),INDEX(Variables[Variable Type],$A718),CHAR(34),
", VariableCode:  ",CHAR(34),INDEX(Variables[Variable Code],$A718),CHAR(34),
", VariableNameCV:  ",CHAR(34),INDEX(Variables[Variable Name],$A718),CHAR(34),
", VariableDefinition:  ",CHAR(34),INDEX(Variables[Variable Definition],$A718),CHAR(34),
", SpecciationCV:  ",CHAR(34),INDEX(Variables[Speciation],$A718),CHAR(34),
", NoDataValue:  ",CHAR(34),INDEX(Variables[No Data Value],$A718),CHAR(34),"}"))</f>
        <v>#REF!</v>
      </c>
    </row>
    <row r="719" spans="1:17" x14ac:dyDescent="0.25">
      <c r="A719">
        <v>716</v>
      </c>
      <c r="D719" t="e">
        <f>IF(INDEX(People[First Name],$A719)="","",
CONCATENATE("  - &amp;PersonID",TEXT($A719,"0000"),
" {","PersonFirstName:  ",CHAR(34),INDEX(People[First Name],$A719),CHAR(34),
", PersonMiddleName:  ",CHAR(34),INDEX(People[Middle Name],$A719),CHAR(34),
", PersonLastName:  ",CHAR(34),INDEX(People[Last Name],$A719),CHAR(34),"}"))</f>
        <v>#REF!</v>
      </c>
      <c r="E719" t="e">
        <f>IF(INDEX(Organizations[Organization Type '[CV']],$A719)="","",
CONCATENATE("  - &amp;OrganizationID",TEXT($A719,"0000"),
" {","OrganizationTypeCV:  ",CHAR(34),INDEX(Organizations[Organization Type '[CV']],$A719),CHAR(34),
", OrganizationCode:  ",CHAR(34),INDEX(Organizations[Organization Code],$A719),CHAR(34),
", OrganizationName:  ",CHAR(34),INDEX(Organizations[Organization Name],$A719),CHAR(34),
", OrganizationDescription:  ",CHAR(34),INDEX(Organizations[Organization Description],$A719),CHAR(34),
", OrganizationLink:  ",CHAR(34),INDEX(Organizations[Organization Link],$A719),CHAR(34),"}"))</f>
        <v>#REF!</v>
      </c>
      <c r="F719" t="e">
        <f>IF(INDEX(People[First Name],$A719)="","",
CONCATENATE("  - &amp;AffiliationID",TEXT($A719,"0000"),
" {PersonID: *PersonID",TEXT($A719,"0000"),
", OrganizationID: *OrganizationID",TEXT(MATCH(INDEX(People[Organization Name],$A719),Organizations[Organization Name],0),"0000"),
", IsPrimaryOrganizationContact: , AffiliationStartDate: , AffiliationEndDate: , PrimaryPhone: ",
", PrimaryEmail: ",CHAR(34),INDEX(People[Primary Email],$A719),CHAR(34),
", PrimaryAddress: ",CHAR(34),INDEX(People[Primary Address],$A719),CHAR(34),
", PersonLink: }"))</f>
        <v>#REF!</v>
      </c>
      <c r="H719" t="e">
        <f>IF(COUNTA(CitationInformation)=0,"",IF(INDEX(AuthorList[Author Name],$A719)="","",
CONCATENATE("  - &amp;AuthorListID",TEXT($A719,"0000"),
"  {CitationID: *CitationID0001",
", PersonID: *PersonID",TEXT(MATCH(INDEX(AuthorList[Author Name],$A719),People[Full Name],0),"0000"),
", AuthorOrder: ",INDEX(AuthorList[Author Number],$A719),"}")))</f>
        <v>#REF!</v>
      </c>
      <c r="K719" t="e">
        <f>IF(INDEX(SamplingFeatures[Feature Code],$A719)="","",
CONCATENATE("  - &amp;SamplingFeatureID",TEXT($A719,"0000"),
" {","SamplingFeatureUUID:  ",CHAR(34),INDEX(SamplingFeatures[Sampling Feature UUID],$A719),CHAR(34),
", SamplingFeatureTypeCV:  ",CHAR(34),INDEX(SamplingFeatures[Sampling Feature Type],$A719),CHAR(34),
", SamplingFeatureCode:  ",CHAR(34),INDEX(SamplingFeatures[Feature Code],$A719),CHAR(34),
", SamplingFeatureName:  ",CHAR(34),INDEX(SamplingFeatures[Feature Name],$A719),CHAR(34),
", SamplingFeatureDescription:  ",CHAR(34),INDEX(SamplingFeatures[Feature Description],$A719),CHAR(34),
", SamplingFeatureGeotypeCV:  ",CHAR(34),INDEX(SamplingFeatures[Feature Geo Type],$A719),CHAR(34),
", FeatureGeometry:  ",CHAR(34),INDEX(SamplingFeatures[Feature Geometry],$A719),CHAR(34),
", Elevation_m:  ",CHAR(34),INDEX(SamplingFeatures[Elevation_m],$A719),CHAR(34),
", ElevationDatumCV:  ",CHAR(34),ElevationDatum,CHAR(34),"}"))</f>
        <v>#REF!</v>
      </c>
      <c r="L719" t="e">
        <f>IF(INDEX(SamplingFeatures[Sampling Feature Type],$A719)&lt;&gt;"Site","",
CONCATENATE("  - &amp;SiteID",TEXT(SUMPRODUCT(--($L$3:$L718&lt;&gt;"")),"0000"),
" {","SamplingFeatureID:  *SamplingFeatureID",TEXT($A719,"0000"),
", SiteTypeCV:  ",CHAR(34),INDEX(Sites[Site Type],$A719),CHAR(34),
", Latitude:  ",INDEX(Sites[Latitude],$A719),
", Longitude:  ",INDEX(Sites[Longitude],$A719),
", SRSName:  ",CHAR(34),LatLonDatum,CHAR(34),"}"))</f>
        <v>#REF!</v>
      </c>
      <c r="M719" t="e">
        <f>IF(INDEX(SamplingFeatures[Sampling Feature Type],$A719)&lt;&gt;"Specimen","",
CONCATENATE("  - &amp;SpecimenID",TEXT(SUMPRODUCT(--($M$3:$M718&lt;&gt;"")),"0000"),
" {","SamplingFeatureID:  *SamplingFeatureID",TEXT($A719,"0000"),
", SpecimenTypeCV:  ",CHAR(34),INDEX(Specimens[Specimen Type],$A719),CHAR(34),
", SpecimenMediumCV:  ",INDEX(Specimens[Specimen Medium],$A719),
", IsFieldSpecimen:  ",CHAR(34),INDEX(Specimens[Is Field Specimen?],$A719),CHAR(34),"}"))</f>
        <v>#REF!</v>
      </c>
      <c r="N719" t="e">
        <f>IF(COUNTA(SpatialOffsets[])=0,"", IF(INDEX(SpatialOffsets[Spatial Offset Type],$A719)="","",
CONCATENATE("  - &amp;SpatialOffsetID",TEXT($A719,"0000"),
" {","SpatialOffsetTypeCV:  ",CHAR(34),INDEX(SpatialOffsets[Spatial Offset Type],$A719),CHAR(34),
", Offset1Value:  ",INDEX(SpatialOffsets[Offset 1 Value],$A719),
", Offset1UnitID:  ",CHAR(34),INDEX(SpatialOffsets[Offset 1 Unit],$A719),CHAR(34),
", Offset2Value:  ",INDEX(SpatialOffsets[Offset 2 Value],$A719),
", Offset2UnitID:  ",CHAR(34),INDEX(SpatialOffsets[Offset 2 Unit],$A719),CHAR(34),
", Offset3Value:  ",INDEX(SpatialOffsets[Offset 3 Value],$A719),
", Offset3UnitID:  ",CHAR(34),INDEX(SpatialOffsets[Offset 3 Unit],$A719),CHAR(34),,"}")))</f>
        <v>#REF!</v>
      </c>
      <c r="O719" t="e">
        <f>IF(COUNTA(RelatedFeatures[])=0,"", IF(INDEX(RelatedFeatures[First Sampling Feature Code],$A719)="","",
CONCATENATE("  - &amp;RelationID",TEXT($A719,"0000"),
" {","SamplingFeatureID:  *SamplingFeatureID",TEXT(MATCH(INDEX(RelatedFeatures[First Sampling Feature Code],$A719),SamplingFeatures[Feature Code],0),"0000"),
", RelationshipTypeCV:  ",CHAR(34),INDEX(RelatedFeatures[Relationship Type],$A719),CHAR(34),
", RelatedFeatureID: *SamplingFeatureID",TEXT(MATCH(INDEX(RelatedFeatures[Second Sampling Feature Code],$A719),SamplingFeatures[Feature Code],0),"0000"),
", SpatialOffsetID:  ",IF(INDEX(RelatedFeatures[Offset Number],$A719)="","",CONCATENATE("*SpatialOffsetID",TEXT(INDEX(RelatedFeatures[Offset Number],$A719),"0000"))),"}")))</f>
        <v>#REF!</v>
      </c>
      <c r="P719" t="e">
        <f>IF(INDEX(Methods[Method Type],$A719)="","",
CONCATENATE("  - &amp;MethodID",TEXT($A719,"0000"),
" {","MethodTypeCV:  ",CHAR(34),INDEX(Methods[Method Type],$A719),CHAR(34),
", MethodCode:  ",CHAR(34),INDEX(Methods[Method Code],$A719),CHAR(34),
", MethodName:  ",CHAR(34),INDEX(Methods[Method Name],$A719),CHAR(34),
", MethodDescription:  ",CHAR(34),INDEX(Methods[Method Description],$A719),CHAR(34),
", MethodLink:  ",CHAR(34),INDEX(Methods[Method Link],$A719),CHAR(34),
", OrganizationID: *OrganizationID",TEXT(MATCH(INDEX(Methods[Organization Name],$A719),Organizations[Organization Name],0),"0000"),"}"))</f>
        <v>#REF!</v>
      </c>
      <c r="Q719" t="e">
        <f>IF(INDEX(Variables[Variable Type],$A719)="","",
CONCATENATE("  - &amp;VariableID",TEXT($A719,"0000"),
" {","VariableTypeCV:  ",CHAR(34),INDEX(Variables[Variable Type],$A719),CHAR(34),
", VariableCode:  ",CHAR(34),INDEX(Variables[Variable Code],$A719),CHAR(34),
", VariableNameCV:  ",CHAR(34),INDEX(Variables[Variable Name],$A719),CHAR(34),
", VariableDefinition:  ",CHAR(34),INDEX(Variables[Variable Definition],$A719),CHAR(34),
", SpecciationCV:  ",CHAR(34),INDEX(Variables[Speciation],$A719),CHAR(34),
", NoDataValue:  ",CHAR(34),INDEX(Variables[No Data Value],$A719),CHAR(34),"}"))</f>
        <v>#REF!</v>
      </c>
    </row>
    <row r="720" spans="1:17" x14ac:dyDescent="0.25">
      <c r="A720">
        <v>717</v>
      </c>
      <c r="D720" t="e">
        <f>IF(INDEX(People[First Name],$A720)="","",
CONCATENATE("  - &amp;PersonID",TEXT($A720,"0000"),
" {","PersonFirstName:  ",CHAR(34),INDEX(People[First Name],$A720),CHAR(34),
", PersonMiddleName:  ",CHAR(34),INDEX(People[Middle Name],$A720),CHAR(34),
", PersonLastName:  ",CHAR(34),INDEX(People[Last Name],$A720),CHAR(34),"}"))</f>
        <v>#REF!</v>
      </c>
      <c r="E720" t="e">
        <f>IF(INDEX(Organizations[Organization Type '[CV']],$A720)="","",
CONCATENATE("  - &amp;OrganizationID",TEXT($A720,"0000"),
" {","OrganizationTypeCV:  ",CHAR(34),INDEX(Organizations[Organization Type '[CV']],$A720),CHAR(34),
", OrganizationCode:  ",CHAR(34),INDEX(Organizations[Organization Code],$A720),CHAR(34),
", OrganizationName:  ",CHAR(34),INDEX(Organizations[Organization Name],$A720),CHAR(34),
", OrganizationDescription:  ",CHAR(34),INDEX(Organizations[Organization Description],$A720),CHAR(34),
", OrganizationLink:  ",CHAR(34),INDEX(Organizations[Organization Link],$A720),CHAR(34),"}"))</f>
        <v>#REF!</v>
      </c>
      <c r="F720" t="e">
        <f>IF(INDEX(People[First Name],$A720)="","",
CONCATENATE("  - &amp;AffiliationID",TEXT($A720,"0000"),
" {PersonID: *PersonID",TEXT($A720,"0000"),
", OrganizationID: *OrganizationID",TEXT(MATCH(INDEX(People[Organization Name],$A720),Organizations[Organization Name],0),"0000"),
", IsPrimaryOrganizationContact: , AffiliationStartDate: , AffiliationEndDate: , PrimaryPhone: ",
", PrimaryEmail: ",CHAR(34),INDEX(People[Primary Email],$A720),CHAR(34),
", PrimaryAddress: ",CHAR(34),INDEX(People[Primary Address],$A720),CHAR(34),
", PersonLink: }"))</f>
        <v>#REF!</v>
      </c>
      <c r="H720" t="e">
        <f>IF(COUNTA(CitationInformation)=0,"",IF(INDEX(AuthorList[Author Name],$A720)="","",
CONCATENATE("  - &amp;AuthorListID",TEXT($A720,"0000"),
"  {CitationID: *CitationID0001",
", PersonID: *PersonID",TEXT(MATCH(INDEX(AuthorList[Author Name],$A720),People[Full Name],0),"0000"),
", AuthorOrder: ",INDEX(AuthorList[Author Number],$A720),"}")))</f>
        <v>#REF!</v>
      </c>
      <c r="K720" t="e">
        <f>IF(INDEX(SamplingFeatures[Feature Code],$A720)="","",
CONCATENATE("  - &amp;SamplingFeatureID",TEXT($A720,"0000"),
" {","SamplingFeatureUUID:  ",CHAR(34),INDEX(SamplingFeatures[Sampling Feature UUID],$A720),CHAR(34),
", SamplingFeatureTypeCV:  ",CHAR(34),INDEX(SamplingFeatures[Sampling Feature Type],$A720),CHAR(34),
", SamplingFeatureCode:  ",CHAR(34),INDEX(SamplingFeatures[Feature Code],$A720),CHAR(34),
", SamplingFeatureName:  ",CHAR(34),INDEX(SamplingFeatures[Feature Name],$A720),CHAR(34),
", SamplingFeatureDescription:  ",CHAR(34),INDEX(SamplingFeatures[Feature Description],$A720),CHAR(34),
", SamplingFeatureGeotypeCV:  ",CHAR(34),INDEX(SamplingFeatures[Feature Geo Type],$A720),CHAR(34),
", FeatureGeometry:  ",CHAR(34),INDEX(SamplingFeatures[Feature Geometry],$A720),CHAR(34),
", Elevation_m:  ",CHAR(34),INDEX(SamplingFeatures[Elevation_m],$A720),CHAR(34),
", ElevationDatumCV:  ",CHAR(34),ElevationDatum,CHAR(34),"}"))</f>
        <v>#REF!</v>
      </c>
      <c r="L720" t="e">
        <f>IF(INDEX(SamplingFeatures[Sampling Feature Type],$A720)&lt;&gt;"Site","",
CONCATENATE("  - &amp;SiteID",TEXT(SUMPRODUCT(--($L$3:$L719&lt;&gt;"")),"0000"),
" {","SamplingFeatureID:  *SamplingFeatureID",TEXT($A720,"0000"),
", SiteTypeCV:  ",CHAR(34),INDEX(Sites[Site Type],$A720),CHAR(34),
", Latitude:  ",INDEX(Sites[Latitude],$A720),
", Longitude:  ",INDEX(Sites[Longitude],$A720),
", SRSName:  ",CHAR(34),LatLonDatum,CHAR(34),"}"))</f>
        <v>#REF!</v>
      </c>
      <c r="M720" t="e">
        <f>IF(INDEX(SamplingFeatures[Sampling Feature Type],$A720)&lt;&gt;"Specimen","",
CONCATENATE("  - &amp;SpecimenID",TEXT(SUMPRODUCT(--($M$3:$M719&lt;&gt;"")),"0000"),
" {","SamplingFeatureID:  *SamplingFeatureID",TEXT($A720,"0000"),
", SpecimenTypeCV:  ",CHAR(34),INDEX(Specimens[Specimen Type],$A720),CHAR(34),
", SpecimenMediumCV:  ",INDEX(Specimens[Specimen Medium],$A720),
", IsFieldSpecimen:  ",CHAR(34),INDEX(Specimens[Is Field Specimen?],$A720),CHAR(34),"}"))</f>
        <v>#REF!</v>
      </c>
      <c r="N720" t="e">
        <f>IF(COUNTA(SpatialOffsets[])=0,"", IF(INDEX(SpatialOffsets[Spatial Offset Type],$A720)="","",
CONCATENATE("  - &amp;SpatialOffsetID",TEXT($A720,"0000"),
" {","SpatialOffsetTypeCV:  ",CHAR(34),INDEX(SpatialOffsets[Spatial Offset Type],$A720),CHAR(34),
", Offset1Value:  ",INDEX(SpatialOffsets[Offset 1 Value],$A720),
", Offset1UnitID:  ",CHAR(34),INDEX(SpatialOffsets[Offset 1 Unit],$A720),CHAR(34),
", Offset2Value:  ",INDEX(SpatialOffsets[Offset 2 Value],$A720),
", Offset2UnitID:  ",CHAR(34),INDEX(SpatialOffsets[Offset 2 Unit],$A720),CHAR(34),
", Offset3Value:  ",INDEX(SpatialOffsets[Offset 3 Value],$A720),
", Offset3UnitID:  ",CHAR(34),INDEX(SpatialOffsets[Offset 3 Unit],$A720),CHAR(34),,"}")))</f>
        <v>#REF!</v>
      </c>
      <c r="O720" t="e">
        <f>IF(COUNTA(RelatedFeatures[])=0,"", IF(INDEX(RelatedFeatures[First Sampling Feature Code],$A720)="","",
CONCATENATE("  - &amp;RelationID",TEXT($A720,"0000"),
" {","SamplingFeatureID:  *SamplingFeatureID",TEXT(MATCH(INDEX(RelatedFeatures[First Sampling Feature Code],$A720),SamplingFeatures[Feature Code],0),"0000"),
", RelationshipTypeCV:  ",CHAR(34),INDEX(RelatedFeatures[Relationship Type],$A720),CHAR(34),
", RelatedFeatureID: *SamplingFeatureID",TEXT(MATCH(INDEX(RelatedFeatures[Second Sampling Feature Code],$A720),SamplingFeatures[Feature Code],0),"0000"),
", SpatialOffsetID:  ",IF(INDEX(RelatedFeatures[Offset Number],$A720)="","",CONCATENATE("*SpatialOffsetID",TEXT(INDEX(RelatedFeatures[Offset Number],$A720),"0000"))),"}")))</f>
        <v>#REF!</v>
      </c>
      <c r="P720" t="e">
        <f>IF(INDEX(Methods[Method Type],$A720)="","",
CONCATENATE("  - &amp;MethodID",TEXT($A720,"0000"),
" {","MethodTypeCV:  ",CHAR(34),INDEX(Methods[Method Type],$A720),CHAR(34),
", MethodCode:  ",CHAR(34),INDEX(Methods[Method Code],$A720),CHAR(34),
", MethodName:  ",CHAR(34),INDEX(Methods[Method Name],$A720),CHAR(34),
", MethodDescription:  ",CHAR(34),INDEX(Methods[Method Description],$A720),CHAR(34),
", MethodLink:  ",CHAR(34),INDEX(Methods[Method Link],$A720),CHAR(34),
", OrganizationID: *OrganizationID",TEXT(MATCH(INDEX(Methods[Organization Name],$A720),Organizations[Organization Name],0),"0000"),"}"))</f>
        <v>#REF!</v>
      </c>
      <c r="Q720" t="e">
        <f>IF(INDEX(Variables[Variable Type],$A720)="","",
CONCATENATE("  - &amp;VariableID",TEXT($A720,"0000"),
" {","VariableTypeCV:  ",CHAR(34),INDEX(Variables[Variable Type],$A720),CHAR(34),
", VariableCode:  ",CHAR(34),INDEX(Variables[Variable Code],$A720),CHAR(34),
", VariableNameCV:  ",CHAR(34),INDEX(Variables[Variable Name],$A720),CHAR(34),
", VariableDefinition:  ",CHAR(34),INDEX(Variables[Variable Definition],$A720),CHAR(34),
", SpecciationCV:  ",CHAR(34),INDEX(Variables[Speciation],$A720),CHAR(34),
", NoDataValue:  ",CHAR(34),INDEX(Variables[No Data Value],$A720),CHAR(34),"}"))</f>
        <v>#REF!</v>
      </c>
    </row>
    <row r="721" spans="1:17" x14ac:dyDescent="0.25">
      <c r="A721">
        <v>718</v>
      </c>
      <c r="D721" t="e">
        <f>IF(INDEX(People[First Name],$A721)="","",
CONCATENATE("  - &amp;PersonID",TEXT($A721,"0000"),
" {","PersonFirstName:  ",CHAR(34),INDEX(People[First Name],$A721),CHAR(34),
", PersonMiddleName:  ",CHAR(34),INDEX(People[Middle Name],$A721),CHAR(34),
", PersonLastName:  ",CHAR(34),INDEX(People[Last Name],$A721),CHAR(34),"}"))</f>
        <v>#REF!</v>
      </c>
      <c r="E721" t="e">
        <f>IF(INDEX(Organizations[Organization Type '[CV']],$A721)="","",
CONCATENATE("  - &amp;OrganizationID",TEXT($A721,"0000"),
" {","OrganizationTypeCV:  ",CHAR(34),INDEX(Organizations[Organization Type '[CV']],$A721),CHAR(34),
", OrganizationCode:  ",CHAR(34),INDEX(Organizations[Organization Code],$A721),CHAR(34),
", OrganizationName:  ",CHAR(34),INDEX(Organizations[Organization Name],$A721),CHAR(34),
", OrganizationDescription:  ",CHAR(34),INDEX(Organizations[Organization Description],$A721),CHAR(34),
", OrganizationLink:  ",CHAR(34),INDEX(Organizations[Organization Link],$A721),CHAR(34),"}"))</f>
        <v>#REF!</v>
      </c>
      <c r="F721" t="e">
        <f>IF(INDEX(People[First Name],$A721)="","",
CONCATENATE("  - &amp;AffiliationID",TEXT($A721,"0000"),
" {PersonID: *PersonID",TEXT($A721,"0000"),
", OrganizationID: *OrganizationID",TEXT(MATCH(INDEX(People[Organization Name],$A721),Organizations[Organization Name],0),"0000"),
", IsPrimaryOrganizationContact: , AffiliationStartDate: , AffiliationEndDate: , PrimaryPhone: ",
", PrimaryEmail: ",CHAR(34),INDEX(People[Primary Email],$A721),CHAR(34),
", PrimaryAddress: ",CHAR(34),INDEX(People[Primary Address],$A721),CHAR(34),
", PersonLink: }"))</f>
        <v>#REF!</v>
      </c>
      <c r="H721" t="e">
        <f>IF(COUNTA(CitationInformation)=0,"",IF(INDEX(AuthorList[Author Name],$A721)="","",
CONCATENATE("  - &amp;AuthorListID",TEXT($A721,"0000"),
"  {CitationID: *CitationID0001",
", PersonID: *PersonID",TEXT(MATCH(INDEX(AuthorList[Author Name],$A721),People[Full Name],0),"0000"),
", AuthorOrder: ",INDEX(AuthorList[Author Number],$A721),"}")))</f>
        <v>#REF!</v>
      </c>
      <c r="K721" t="e">
        <f>IF(INDEX(SamplingFeatures[Feature Code],$A721)="","",
CONCATENATE("  - &amp;SamplingFeatureID",TEXT($A721,"0000"),
" {","SamplingFeatureUUID:  ",CHAR(34),INDEX(SamplingFeatures[Sampling Feature UUID],$A721),CHAR(34),
", SamplingFeatureTypeCV:  ",CHAR(34),INDEX(SamplingFeatures[Sampling Feature Type],$A721),CHAR(34),
", SamplingFeatureCode:  ",CHAR(34),INDEX(SamplingFeatures[Feature Code],$A721),CHAR(34),
", SamplingFeatureName:  ",CHAR(34),INDEX(SamplingFeatures[Feature Name],$A721),CHAR(34),
", SamplingFeatureDescription:  ",CHAR(34),INDEX(SamplingFeatures[Feature Description],$A721),CHAR(34),
", SamplingFeatureGeotypeCV:  ",CHAR(34),INDEX(SamplingFeatures[Feature Geo Type],$A721),CHAR(34),
", FeatureGeometry:  ",CHAR(34),INDEX(SamplingFeatures[Feature Geometry],$A721),CHAR(34),
", Elevation_m:  ",CHAR(34),INDEX(SamplingFeatures[Elevation_m],$A721),CHAR(34),
", ElevationDatumCV:  ",CHAR(34),ElevationDatum,CHAR(34),"}"))</f>
        <v>#REF!</v>
      </c>
      <c r="L721" t="e">
        <f>IF(INDEX(SamplingFeatures[Sampling Feature Type],$A721)&lt;&gt;"Site","",
CONCATENATE("  - &amp;SiteID",TEXT(SUMPRODUCT(--($L$3:$L720&lt;&gt;"")),"0000"),
" {","SamplingFeatureID:  *SamplingFeatureID",TEXT($A721,"0000"),
", SiteTypeCV:  ",CHAR(34),INDEX(Sites[Site Type],$A721),CHAR(34),
", Latitude:  ",INDEX(Sites[Latitude],$A721),
", Longitude:  ",INDEX(Sites[Longitude],$A721),
", SRSName:  ",CHAR(34),LatLonDatum,CHAR(34),"}"))</f>
        <v>#REF!</v>
      </c>
      <c r="M721" t="e">
        <f>IF(INDEX(SamplingFeatures[Sampling Feature Type],$A721)&lt;&gt;"Specimen","",
CONCATENATE("  - &amp;SpecimenID",TEXT(SUMPRODUCT(--($M$3:$M720&lt;&gt;"")),"0000"),
" {","SamplingFeatureID:  *SamplingFeatureID",TEXT($A721,"0000"),
", SpecimenTypeCV:  ",CHAR(34),INDEX(Specimens[Specimen Type],$A721),CHAR(34),
", SpecimenMediumCV:  ",INDEX(Specimens[Specimen Medium],$A721),
", IsFieldSpecimen:  ",CHAR(34),INDEX(Specimens[Is Field Specimen?],$A721),CHAR(34),"}"))</f>
        <v>#REF!</v>
      </c>
      <c r="N721" t="e">
        <f>IF(COUNTA(SpatialOffsets[])=0,"", IF(INDEX(SpatialOffsets[Spatial Offset Type],$A721)="","",
CONCATENATE("  - &amp;SpatialOffsetID",TEXT($A721,"0000"),
" {","SpatialOffsetTypeCV:  ",CHAR(34),INDEX(SpatialOffsets[Spatial Offset Type],$A721),CHAR(34),
", Offset1Value:  ",INDEX(SpatialOffsets[Offset 1 Value],$A721),
", Offset1UnitID:  ",CHAR(34),INDEX(SpatialOffsets[Offset 1 Unit],$A721),CHAR(34),
", Offset2Value:  ",INDEX(SpatialOffsets[Offset 2 Value],$A721),
", Offset2UnitID:  ",CHAR(34),INDEX(SpatialOffsets[Offset 2 Unit],$A721),CHAR(34),
", Offset3Value:  ",INDEX(SpatialOffsets[Offset 3 Value],$A721),
", Offset3UnitID:  ",CHAR(34),INDEX(SpatialOffsets[Offset 3 Unit],$A721),CHAR(34),,"}")))</f>
        <v>#REF!</v>
      </c>
      <c r="O721" t="e">
        <f>IF(COUNTA(RelatedFeatures[])=0,"", IF(INDEX(RelatedFeatures[First Sampling Feature Code],$A721)="","",
CONCATENATE("  - &amp;RelationID",TEXT($A721,"0000"),
" {","SamplingFeatureID:  *SamplingFeatureID",TEXT(MATCH(INDEX(RelatedFeatures[First Sampling Feature Code],$A721),SamplingFeatures[Feature Code],0),"0000"),
", RelationshipTypeCV:  ",CHAR(34),INDEX(RelatedFeatures[Relationship Type],$A721),CHAR(34),
", RelatedFeatureID: *SamplingFeatureID",TEXT(MATCH(INDEX(RelatedFeatures[Second Sampling Feature Code],$A721),SamplingFeatures[Feature Code],0),"0000"),
", SpatialOffsetID:  ",IF(INDEX(RelatedFeatures[Offset Number],$A721)="","",CONCATENATE("*SpatialOffsetID",TEXT(INDEX(RelatedFeatures[Offset Number],$A721),"0000"))),"}")))</f>
        <v>#REF!</v>
      </c>
      <c r="P721" t="e">
        <f>IF(INDEX(Methods[Method Type],$A721)="","",
CONCATENATE("  - &amp;MethodID",TEXT($A721,"0000"),
" {","MethodTypeCV:  ",CHAR(34),INDEX(Methods[Method Type],$A721),CHAR(34),
", MethodCode:  ",CHAR(34),INDEX(Methods[Method Code],$A721),CHAR(34),
", MethodName:  ",CHAR(34),INDEX(Methods[Method Name],$A721),CHAR(34),
", MethodDescription:  ",CHAR(34),INDEX(Methods[Method Description],$A721),CHAR(34),
", MethodLink:  ",CHAR(34),INDEX(Methods[Method Link],$A721),CHAR(34),
", OrganizationID: *OrganizationID",TEXT(MATCH(INDEX(Methods[Organization Name],$A721),Organizations[Organization Name],0),"0000"),"}"))</f>
        <v>#REF!</v>
      </c>
      <c r="Q721" t="e">
        <f>IF(INDEX(Variables[Variable Type],$A721)="","",
CONCATENATE("  - &amp;VariableID",TEXT($A721,"0000"),
" {","VariableTypeCV:  ",CHAR(34),INDEX(Variables[Variable Type],$A721),CHAR(34),
", VariableCode:  ",CHAR(34),INDEX(Variables[Variable Code],$A721),CHAR(34),
", VariableNameCV:  ",CHAR(34),INDEX(Variables[Variable Name],$A721),CHAR(34),
", VariableDefinition:  ",CHAR(34),INDEX(Variables[Variable Definition],$A721),CHAR(34),
", SpecciationCV:  ",CHAR(34),INDEX(Variables[Speciation],$A721),CHAR(34),
", NoDataValue:  ",CHAR(34),INDEX(Variables[No Data Value],$A721),CHAR(34),"}"))</f>
        <v>#REF!</v>
      </c>
    </row>
    <row r="722" spans="1:17" x14ac:dyDescent="0.25">
      <c r="A722">
        <v>719</v>
      </c>
      <c r="D722" t="e">
        <f>IF(INDEX(People[First Name],$A722)="","",
CONCATENATE("  - &amp;PersonID",TEXT($A722,"0000"),
" {","PersonFirstName:  ",CHAR(34),INDEX(People[First Name],$A722),CHAR(34),
", PersonMiddleName:  ",CHAR(34),INDEX(People[Middle Name],$A722),CHAR(34),
", PersonLastName:  ",CHAR(34),INDEX(People[Last Name],$A722),CHAR(34),"}"))</f>
        <v>#REF!</v>
      </c>
      <c r="E722" t="e">
        <f>IF(INDEX(Organizations[Organization Type '[CV']],$A722)="","",
CONCATENATE("  - &amp;OrganizationID",TEXT($A722,"0000"),
" {","OrganizationTypeCV:  ",CHAR(34),INDEX(Organizations[Organization Type '[CV']],$A722),CHAR(34),
", OrganizationCode:  ",CHAR(34),INDEX(Organizations[Organization Code],$A722),CHAR(34),
", OrganizationName:  ",CHAR(34),INDEX(Organizations[Organization Name],$A722),CHAR(34),
", OrganizationDescription:  ",CHAR(34),INDEX(Organizations[Organization Description],$A722),CHAR(34),
", OrganizationLink:  ",CHAR(34),INDEX(Organizations[Organization Link],$A722),CHAR(34),"}"))</f>
        <v>#REF!</v>
      </c>
      <c r="F722" t="e">
        <f>IF(INDEX(People[First Name],$A722)="","",
CONCATENATE("  - &amp;AffiliationID",TEXT($A722,"0000"),
" {PersonID: *PersonID",TEXT($A722,"0000"),
", OrganizationID: *OrganizationID",TEXT(MATCH(INDEX(People[Organization Name],$A722),Organizations[Organization Name],0),"0000"),
", IsPrimaryOrganizationContact: , AffiliationStartDate: , AffiliationEndDate: , PrimaryPhone: ",
", PrimaryEmail: ",CHAR(34),INDEX(People[Primary Email],$A722),CHAR(34),
", PrimaryAddress: ",CHAR(34),INDEX(People[Primary Address],$A722),CHAR(34),
", PersonLink: }"))</f>
        <v>#REF!</v>
      </c>
      <c r="H722" t="e">
        <f>IF(COUNTA(CitationInformation)=0,"",IF(INDEX(AuthorList[Author Name],$A722)="","",
CONCATENATE("  - &amp;AuthorListID",TEXT($A722,"0000"),
"  {CitationID: *CitationID0001",
", PersonID: *PersonID",TEXT(MATCH(INDEX(AuthorList[Author Name],$A722),People[Full Name],0),"0000"),
", AuthorOrder: ",INDEX(AuthorList[Author Number],$A722),"}")))</f>
        <v>#REF!</v>
      </c>
      <c r="K722" t="e">
        <f>IF(INDEX(SamplingFeatures[Feature Code],$A722)="","",
CONCATENATE("  - &amp;SamplingFeatureID",TEXT($A722,"0000"),
" {","SamplingFeatureUUID:  ",CHAR(34),INDEX(SamplingFeatures[Sampling Feature UUID],$A722),CHAR(34),
", SamplingFeatureTypeCV:  ",CHAR(34),INDEX(SamplingFeatures[Sampling Feature Type],$A722),CHAR(34),
", SamplingFeatureCode:  ",CHAR(34),INDEX(SamplingFeatures[Feature Code],$A722),CHAR(34),
", SamplingFeatureName:  ",CHAR(34),INDEX(SamplingFeatures[Feature Name],$A722),CHAR(34),
", SamplingFeatureDescription:  ",CHAR(34),INDEX(SamplingFeatures[Feature Description],$A722),CHAR(34),
", SamplingFeatureGeotypeCV:  ",CHAR(34),INDEX(SamplingFeatures[Feature Geo Type],$A722),CHAR(34),
", FeatureGeometry:  ",CHAR(34),INDEX(SamplingFeatures[Feature Geometry],$A722),CHAR(34),
", Elevation_m:  ",CHAR(34),INDEX(SamplingFeatures[Elevation_m],$A722),CHAR(34),
", ElevationDatumCV:  ",CHAR(34),ElevationDatum,CHAR(34),"}"))</f>
        <v>#REF!</v>
      </c>
      <c r="L722" t="e">
        <f>IF(INDEX(SamplingFeatures[Sampling Feature Type],$A722)&lt;&gt;"Site","",
CONCATENATE("  - &amp;SiteID",TEXT(SUMPRODUCT(--($L$3:$L721&lt;&gt;"")),"0000"),
" {","SamplingFeatureID:  *SamplingFeatureID",TEXT($A722,"0000"),
", SiteTypeCV:  ",CHAR(34),INDEX(Sites[Site Type],$A722),CHAR(34),
", Latitude:  ",INDEX(Sites[Latitude],$A722),
", Longitude:  ",INDEX(Sites[Longitude],$A722),
", SRSName:  ",CHAR(34),LatLonDatum,CHAR(34),"}"))</f>
        <v>#REF!</v>
      </c>
      <c r="M722" t="e">
        <f>IF(INDEX(SamplingFeatures[Sampling Feature Type],$A722)&lt;&gt;"Specimen","",
CONCATENATE("  - &amp;SpecimenID",TEXT(SUMPRODUCT(--($M$3:$M721&lt;&gt;"")),"0000"),
" {","SamplingFeatureID:  *SamplingFeatureID",TEXT($A722,"0000"),
", SpecimenTypeCV:  ",CHAR(34),INDEX(Specimens[Specimen Type],$A722),CHAR(34),
", SpecimenMediumCV:  ",INDEX(Specimens[Specimen Medium],$A722),
", IsFieldSpecimen:  ",CHAR(34),INDEX(Specimens[Is Field Specimen?],$A722),CHAR(34),"}"))</f>
        <v>#REF!</v>
      </c>
      <c r="N722" t="e">
        <f>IF(COUNTA(SpatialOffsets[])=0,"", IF(INDEX(SpatialOffsets[Spatial Offset Type],$A722)="","",
CONCATENATE("  - &amp;SpatialOffsetID",TEXT($A722,"0000"),
" {","SpatialOffsetTypeCV:  ",CHAR(34),INDEX(SpatialOffsets[Spatial Offset Type],$A722),CHAR(34),
", Offset1Value:  ",INDEX(SpatialOffsets[Offset 1 Value],$A722),
", Offset1UnitID:  ",CHAR(34),INDEX(SpatialOffsets[Offset 1 Unit],$A722),CHAR(34),
", Offset2Value:  ",INDEX(SpatialOffsets[Offset 2 Value],$A722),
", Offset2UnitID:  ",CHAR(34),INDEX(SpatialOffsets[Offset 2 Unit],$A722),CHAR(34),
", Offset3Value:  ",INDEX(SpatialOffsets[Offset 3 Value],$A722),
", Offset3UnitID:  ",CHAR(34),INDEX(SpatialOffsets[Offset 3 Unit],$A722),CHAR(34),,"}")))</f>
        <v>#REF!</v>
      </c>
      <c r="O722" t="e">
        <f>IF(COUNTA(RelatedFeatures[])=0,"", IF(INDEX(RelatedFeatures[First Sampling Feature Code],$A722)="","",
CONCATENATE("  - &amp;RelationID",TEXT($A722,"0000"),
" {","SamplingFeatureID:  *SamplingFeatureID",TEXT(MATCH(INDEX(RelatedFeatures[First Sampling Feature Code],$A722),SamplingFeatures[Feature Code],0),"0000"),
", RelationshipTypeCV:  ",CHAR(34),INDEX(RelatedFeatures[Relationship Type],$A722),CHAR(34),
", RelatedFeatureID: *SamplingFeatureID",TEXT(MATCH(INDEX(RelatedFeatures[Second Sampling Feature Code],$A722),SamplingFeatures[Feature Code],0),"0000"),
", SpatialOffsetID:  ",IF(INDEX(RelatedFeatures[Offset Number],$A722)="","",CONCATENATE("*SpatialOffsetID",TEXT(INDEX(RelatedFeatures[Offset Number],$A722),"0000"))),"}")))</f>
        <v>#REF!</v>
      </c>
      <c r="P722" t="e">
        <f>IF(INDEX(Methods[Method Type],$A722)="","",
CONCATENATE("  - &amp;MethodID",TEXT($A722,"0000"),
" {","MethodTypeCV:  ",CHAR(34),INDEX(Methods[Method Type],$A722),CHAR(34),
", MethodCode:  ",CHAR(34),INDEX(Methods[Method Code],$A722),CHAR(34),
", MethodName:  ",CHAR(34),INDEX(Methods[Method Name],$A722),CHAR(34),
", MethodDescription:  ",CHAR(34),INDEX(Methods[Method Description],$A722),CHAR(34),
", MethodLink:  ",CHAR(34),INDEX(Methods[Method Link],$A722),CHAR(34),
", OrganizationID: *OrganizationID",TEXT(MATCH(INDEX(Methods[Organization Name],$A722),Organizations[Organization Name],0),"0000"),"}"))</f>
        <v>#REF!</v>
      </c>
      <c r="Q722" t="e">
        <f>IF(INDEX(Variables[Variable Type],$A722)="","",
CONCATENATE("  - &amp;VariableID",TEXT($A722,"0000"),
" {","VariableTypeCV:  ",CHAR(34),INDEX(Variables[Variable Type],$A722),CHAR(34),
", VariableCode:  ",CHAR(34),INDEX(Variables[Variable Code],$A722),CHAR(34),
", VariableNameCV:  ",CHAR(34),INDEX(Variables[Variable Name],$A722),CHAR(34),
", VariableDefinition:  ",CHAR(34),INDEX(Variables[Variable Definition],$A722),CHAR(34),
", SpecciationCV:  ",CHAR(34),INDEX(Variables[Speciation],$A722),CHAR(34),
", NoDataValue:  ",CHAR(34),INDEX(Variables[No Data Value],$A722),CHAR(34),"}"))</f>
        <v>#REF!</v>
      </c>
    </row>
    <row r="723" spans="1:17" x14ac:dyDescent="0.25">
      <c r="A723">
        <v>720</v>
      </c>
      <c r="D723" t="e">
        <f>IF(INDEX(People[First Name],$A723)="","",
CONCATENATE("  - &amp;PersonID",TEXT($A723,"0000"),
" {","PersonFirstName:  ",CHAR(34),INDEX(People[First Name],$A723),CHAR(34),
", PersonMiddleName:  ",CHAR(34),INDEX(People[Middle Name],$A723),CHAR(34),
", PersonLastName:  ",CHAR(34),INDEX(People[Last Name],$A723),CHAR(34),"}"))</f>
        <v>#REF!</v>
      </c>
      <c r="E723" t="e">
        <f>IF(INDEX(Organizations[Organization Type '[CV']],$A723)="","",
CONCATENATE("  - &amp;OrganizationID",TEXT($A723,"0000"),
" {","OrganizationTypeCV:  ",CHAR(34),INDEX(Organizations[Organization Type '[CV']],$A723),CHAR(34),
", OrganizationCode:  ",CHAR(34),INDEX(Organizations[Organization Code],$A723),CHAR(34),
", OrganizationName:  ",CHAR(34),INDEX(Organizations[Organization Name],$A723),CHAR(34),
", OrganizationDescription:  ",CHAR(34),INDEX(Organizations[Organization Description],$A723),CHAR(34),
", OrganizationLink:  ",CHAR(34),INDEX(Organizations[Organization Link],$A723),CHAR(34),"}"))</f>
        <v>#REF!</v>
      </c>
      <c r="F723" t="e">
        <f>IF(INDEX(People[First Name],$A723)="","",
CONCATENATE("  - &amp;AffiliationID",TEXT($A723,"0000"),
" {PersonID: *PersonID",TEXT($A723,"0000"),
", OrganizationID: *OrganizationID",TEXT(MATCH(INDEX(People[Organization Name],$A723),Organizations[Organization Name],0),"0000"),
", IsPrimaryOrganizationContact: , AffiliationStartDate: , AffiliationEndDate: , PrimaryPhone: ",
", PrimaryEmail: ",CHAR(34),INDEX(People[Primary Email],$A723),CHAR(34),
", PrimaryAddress: ",CHAR(34),INDEX(People[Primary Address],$A723),CHAR(34),
", PersonLink: }"))</f>
        <v>#REF!</v>
      </c>
      <c r="H723" t="e">
        <f>IF(COUNTA(CitationInformation)=0,"",IF(INDEX(AuthorList[Author Name],$A723)="","",
CONCATENATE("  - &amp;AuthorListID",TEXT($A723,"0000"),
"  {CitationID: *CitationID0001",
", PersonID: *PersonID",TEXT(MATCH(INDEX(AuthorList[Author Name],$A723),People[Full Name],0),"0000"),
", AuthorOrder: ",INDEX(AuthorList[Author Number],$A723),"}")))</f>
        <v>#REF!</v>
      </c>
      <c r="K723" t="e">
        <f>IF(INDEX(SamplingFeatures[Feature Code],$A723)="","",
CONCATENATE("  - &amp;SamplingFeatureID",TEXT($A723,"0000"),
" {","SamplingFeatureUUID:  ",CHAR(34),INDEX(SamplingFeatures[Sampling Feature UUID],$A723),CHAR(34),
", SamplingFeatureTypeCV:  ",CHAR(34),INDEX(SamplingFeatures[Sampling Feature Type],$A723),CHAR(34),
", SamplingFeatureCode:  ",CHAR(34),INDEX(SamplingFeatures[Feature Code],$A723),CHAR(34),
", SamplingFeatureName:  ",CHAR(34),INDEX(SamplingFeatures[Feature Name],$A723),CHAR(34),
", SamplingFeatureDescription:  ",CHAR(34),INDEX(SamplingFeatures[Feature Description],$A723),CHAR(34),
", SamplingFeatureGeotypeCV:  ",CHAR(34),INDEX(SamplingFeatures[Feature Geo Type],$A723),CHAR(34),
", FeatureGeometry:  ",CHAR(34),INDEX(SamplingFeatures[Feature Geometry],$A723),CHAR(34),
", Elevation_m:  ",CHAR(34),INDEX(SamplingFeatures[Elevation_m],$A723),CHAR(34),
", ElevationDatumCV:  ",CHAR(34),ElevationDatum,CHAR(34),"}"))</f>
        <v>#REF!</v>
      </c>
      <c r="L723" t="e">
        <f>IF(INDEX(SamplingFeatures[Sampling Feature Type],$A723)&lt;&gt;"Site","",
CONCATENATE("  - &amp;SiteID",TEXT(SUMPRODUCT(--($L$3:$L722&lt;&gt;"")),"0000"),
" {","SamplingFeatureID:  *SamplingFeatureID",TEXT($A723,"0000"),
", SiteTypeCV:  ",CHAR(34),INDEX(Sites[Site Type],$A723),CHAR(34),
", Latitude:  ",INDEX(Sites[Latitude],$A723),
", Longitude:  ",INDEX(Sites[Longitude],$A723),
", SRSName:  ",CHAR(34),LatLonDatum,CHAR(34),"}"))</f>
        <v>#REF!</v>
      </c>
      <c r="M723" t="e">
        <f>IF(INDEX(SamplingFeatures[Sampling Feature Type],$A723)&lt;&gt;"Specimen","",
CONCATENATE("  - &amp;SpecimenID",TEXT(SUMPRODUCT(--($M$3:$M722&lt;&gt;"")),"0000"),
" {","SamplingFeatureID:  *SamplingFeatureID",TEXT($A723,"0000"),
", SpecimenTypeCV:  ",CHAR(34),INDEX(Specimens[Specimen Type],$A723),CHAR(34),
", SpecimenMediumCV:  ",INDEX(Specimens[Specimen Medium],$A723),
", IsFieldSpecimen:  ",CHAR(34),INDEX(Specimens[Is Field Specimen?],$A723),CHAR(34),"}"))</f>
        <v>#REF!</v>
      </c>
      <c r="N723" t="e">
        <f>IF(COUNTA(SpatialOffsets[])=0,"", IF(INDEX(SpatialOffsets[Spatial Offset Type],$A723)="","",
CONCATENATE("  - &amp;SpatialOffsetID",TEXT($A723,"0000"),
" {","SpatialOffsetTypeCV:  ",CHAR(34),INDEX(SpatialOffsets[Spatial Offset Type],$A723),CHAR(34),
", Offset1Value:  ",INDEX(SpatialOffsets[Offset 1 Value],$A723),
", Offset1UnitID:  ",CHAR(34),INDEX(SpatialOffsets[Offset 1 Unit],$A723),CHAR(34),
", Offset2Value:  ",INDEX(SpatialOffsets[Offset 2 Value],$A723),
", Offset2UnitID:  ",CHAR(34),INDEX(SpatialOffsets[Offset 2 Unit],$A723),CHAR(34),
", Offset3Value:  ",INDEX(SpatialOffsets[Offset 3 Value],$A723),
", Offset3UnitID:  ",CHAR(34),INDEX(SpatialOffsets[Offset 3 Unit],$A723),CHAR(34),,"}")))</f>
        <v>#REF!</v>
      </c>
      <c r="O723" t="e">
        <f>IF(COUNTA(RelatedFeatures[])=0,"", IF(INDEX(RelatedFeatures[First Sampling Feature Code],$A723)="","",
CONCATENATE("  - &amp;RelationID",TEXT($A723,"0000"),
" {","SamplingFeatureID:  *SamplingFeatureID",TEXT(MATCH(INDEX(RelatedFeatures[First Sampling Feature Code],$A723),SamplingFeatures[Feature Code],0),"0000"),
", RelationshipTypeCV:  ",CHAR(34),INDEX(RelatedFeatures[Relationship Type],$A723),CHAR(34),
", RelatedFeatureID: *SamplingFeatureID",TEXT(MATCH(INDEX(RelatedFeatures[Second Sampling Feature Code],$A723),SamplingFeatures[Feature Code],0),"0000"),
", SpatialOffsetID:  ",IF(INDEX(RelatedFeatures[Offset Number],$A723)="","",CONCATENATE("*SpatialOffsetID",TEXT(INDEX(RelatedFeatures[Offset Number],$A723),"0000"))),"}")))</f>
        <v>#REF!</v>
      </c>
      <c r="P723" t="e">
        <f>IF(INDEX(Methods[Method Type],$A723)="","",
CONCATENATE("  - &amp;MethodID",TEXT($A723,"0000"),
" {","MethodTypeCV:  ",CHAR(34),INDEX(Methods[Method Type],$A723),CHAR(34),
", MethodCode:  ",CHAR(34),INDEX(Methods[Method Code],$A723),CHAR(34),
", MethodName:  ",CHAR(34),INDEX(Methods[Method Name],$A723),CHAR(34),
", MethodDescription:  ",CHAR(34),INDEX(Methods[Method Description],$A723),CHAR(34),
", MethodLink:  ",CHAR(34),INDEX(Methods[Method Link],$A723),CHAR(34),
", OrganizationID: *OrganizationID",TEXT(MATCH(INDEX(Methods[Organization Name],$A723),Organizations[Organization Name],0),"0000"),"}"))</f>
        <v>#REF!</v>
      </c>
      <c r="Q723" t="e">
        <f>IF(INDEX(Variables[Variable Type],$A723)="","",
CONCATENATE("  - &amp;VariableID",TEXT($A723,"0000"),
" {","VariableTypeCV:  ",CHAR(34),INDEX(Variables[Variable Type],$A723),CHAR(34),
", VariableCode:  ",CHAR(34),INDEX(Variables[Variable Code],$A723),CHAR(34),
", VariableNameCV:  ",CHAR(34),INDEX(Variables[Variable Name],$A723),CHAR(34),
", VariableDefinition:  ",CHAR(34),INDEX(Variables[Variable Definition],$A723),CHAR(34),
", SpecciationCV:  ",CHAR(34),INDEX(Variables[Speciation],$A723),CHAR(34),
", NoDataValue:  ",CHAR(34),INDEX(Variables[No Data Value],$A723),CHAR(34),"}"))</f>
        <v>#REF!</v>
      </c>
    </row>
    <row r="724" spans="1:17" x14ac:dyDescent="0.25">
      <c r="A724">
        <v>721</v>
      </c>
      <c r="D724" t="e">
        <f>IF(INDEX(People[First Name],$A724)="","",
CONCATENATE("  - &amp;PersonID",TEXT($A724,"0000"),
" {","PersonFirstName:  ",CHAR(34),INDEX(People[First Name],$A724),CHAR(34),
", PersonMiddleName:  ",CHAR(34),INDEX(People[Middle Name],$A724),CHAR(34),
", PersonLastName:  ",CHAR(34),INDEX(People[Last Name],$A724),CHAR(34),"}"))</f>
        <v>#REF!</v>
      </c>
      <c r="E724" t="e">
        <f>IF(INDEX(Organizations[Organization Type '[CV']],$A724)="","",
CONCATENATE("  - &amp;OrganizationID",TEXT($A724,"0000"),
" {","OrganizationTypeCV:  ",CHAR(34),INDEX(Organizations[Organization Type '[CV']],$A724),CHAR(34),
", OrganizationCode:  ",CHAR(34),INDEX(Organizations[Organization Code],$A724),CHAR(34),
", OrganizationName:  ",CHAR(34),INDEX(Organizations[Organization Name],$A724),CHAR(34),
", OrganizationDescription:  ",CHAR(34),INDEX(Organizations[Organization Description],$A724),CHAR(34),
", OrganizationLink:  ",CHAR(34),INDEX(Organizations[Organization Link],$A724),CHAR(34),"}"))</f>
        <v>#REF!</v>
      </c>
      <c r="F724" t="e">
        <f>IF(INDEX(People[First Name],$A724)="","",
CONCATENATE("  - &amp;AffiliationID",TEXT($A724,"0000"),
" {PersonID: *PersonID",TEXT($A724,"0000"),
", OrganizationID: *OrganizationID",TEXT(MATCH(INDEX(People[Organization Name],$A724),Organizations[Organization Name],0),"0000"),
", IsPrimaryOrganizationContact: , AffiliationStartDate: , AffiliationEndDate: , PrimaryPhone: ",
", PrimaryEmail: ",CHAR(34),INDEX(People[Primary Email],$A724),CHAR(34),
", PrimaryAddress: ",CHAR(34),INDEX(People[Primary Address],$A724),CHAR(34),
", PersonLink: }"))</f>
        <v>#REF!</v>
      </c>
      <c r="H724" t="e">
        <f>IF(COUNTA(CitationInformation)=0,"",IF(INDEX(AuthorList[Author Name],$A724)="","",
CONCATENATE("  - &amp;AuthorListID",TEXT($A724,"0000"),
"  {CitationID: *CitationID0001",
", PersonID: *PersonID",TEXT(MATCH(INDEX(AuthorList[Author Name],$A724),People[Full Name],0),"0000"),
", AuthorOrder: ",INDEX(AuthorList[Author Number],$A724),"}")))</f>
        <v>#REF!</v>
      </c>
      <c r="K724" t="e">
        <f>IF(INDEX(SamplingFeatures[Feature Code],$A724)="","",
CONCATENATE("  - &amp;SamplingFeatureID",TEXT($A724,"0000"),
" {","SamplingFeatureUUID:  ",CHAR(34),INDEX(SamplingFeatures[Sampling Feature UUID],$A724),CHAR(34),
", SamplingFeatureTypeCV:  ",CHAR(34),INDEX(SamplingFeatures[Sampling Feature Type],$A724),CHAR(34),
", SamplingFeatureCode:  ",CHAR(34),INDEX(SamplingFeatures[Feature Code],$A724),CHAR(34),
", SamplingFeatureName:  ",CHAR(34),INDEX(SamplingFeatures[Feature Name],$A724),CHAR(34),
", SamplingFeatureDescription:  ",CHAR(34),INDEX(SamplingFeatures[Feature Description],$A724),CHAR(34),
", SamplingFeatureGeotypeCV:  ",CHAR(34),INDEX(SamplingFeatures[Feature Geo Type],$A724),CHAR(34),
", FeatureGeometry:  ",CHAR(34),INDEX(SamplingFeatures[Feature Geometry],$A724),CHAR(34),
", Elevation_m:  ",CHAR(34),INDEX(SamplingFeatures[Elevation_m],$A724),CHAR(34),
", ElevationDatumCV:  ",CHAR(34),ElevationDatum,CHAR(34),"}"))</f>
        <v>#REF!</v>
      </c>
      <c r="L724" t="e">
        <f>IF(INDEX(SamplingFeatures[Sampling Feature Type],$A724)&lt;&gt;"Site","",
CONCATENATE("  - &amp;SiteID",TEXT(SUMPRODUCT(--($L$3:$L723&lt;&gt;"")),"0000"),
" {","SamplingFeatureID:  *SamplingFeatureID",TEXT($A724,"0000"),
", SiteTypeCV:  ",CHAR(34),INDEX(Sites[Site Type],$A724),CHAR(34),
", Latitude:  ",INDEX(Sites[Latitude],$A724),
", Longitude:  ",INDEX(Sites[Longitude],$A724),
", SRSName:  ",CHAR(34),LatLonDatum,CHAR(34),"}"))</f>
        <v>#REF!</v>
      </c>
      <c r="M724" t="e">
        <f>IF(INDEX(SamplingFeatures[Sampling Feature Type],$A724)&lt;&gt;"Specimen","",
CONCATENATE("  - &amp;SpecimenID",TEXT(SUMPRODUCT(--($M$3:$M723&lt;&gt;"")),"0000"),
" {","SamplingFeatureID:  *SamplingFeatureID",TEXT($A724,"0000"),
", SpecimenTypeCV:  ",CHAR(34),INDEX(Specimens[Specimen Type],$A724),CHAR(34),
", SpecimenMediumCV:  ",INDEX(Specimens[Specimen Medium],$A724),
", IsFieldSpecimen:  ",CHAR(34),INDEX(Specimens[Is Field Specimen?],$A724),CHAR(34),"}"))</f>
        <v>#REF!</v>
      </c>
      <c r="N724" t="e">
        <f>IF(COUNTA(SpatialOffsets[])=0,"", IF(INDEX(SpatialOffsets[Spatial Offset Type],$A724)="","",
CONCATENATE("  - &amp;SpatialOffsetID",TEXT($A724,"0000"),
" {","SpatialOffsetTypeCV:  ",CHAR(34),INDEX(SpatialOffsets[Spatial Offset Type],$A724),CHAR(34),
", Offset1Value:  ",INDEX(SpatialOffsets[Offset 1 Value],$A724),
", Offset1UnitID:  ",CHAR(34),INDEX(SpatialOffsets[Offset 1 Unit],$A724),CHAR(34),
", Offset2Value:  ",INDEX(SpatialOffsets[Offset 2 Value],$A724),
", Offset2UnitID:  ",CHAR(34),INDEX(SpatialOffsets[Offset 2 Unit],$A724),CHAR(34),
", Offset3Value:  ",INDEX(SpatialOffsets[Offset 3 Value],$A724),
", Offset3UnitID:  ",CHAR(34),INDEX(SpatialOffsets[Offset 3 Unit],$A724),CHAR(34),,"}")))</f>
        <v>#REF!</v>
      </c>
      <c r="O724" t="e">
        <f>IF(COUNTA(RelatedFeatures[])=0,"", IF(INDEX(RelatedFeatures[First Sampling Feature Code],$A724)="","",
CONCATENATE("  - &amp;RelationID",TEXT($A724,"0000"),
" {","SamplingFeatureID:  *SamplingFeatureID",TEXT(MATCH(INDEX(RelatedFeatures[First Sampling Feature Code],$A724),SamplingFeatures[Feature Code],0),"0000"),
", RelationshipTypeCV:  ",CHAR(34),INDEX(RelatedFeatures[Relationship Type],$A724),CHAR(34),
", RelatedFeatureID: *SamplingFeatureID",TEXT(MATCH(INDEX(RelatedFeatures[Second Sampling Feature Code],$A724),SamplingFeatures[Feature Code],0),"0000"),
", SpatialOffsetID:  ",IF(INDEX(RelatedFeatures[Offset Number],$A724)="","",CONCATENATE("*SpatialOffsetID",TEXT(INDEX(RelatedFeatures[Offset Number],$A724),"0000"))),"}")))</f>
        <v>#REF!</v>
      </c>
      <c r="P724" t="e">
        <f>IF(INDEX(Methods[Method Type],$A724)="","",
CONCATENATE("  - &amp;MethodID",TEXT($A724,"0000"),
" {","MethodTypeCV:  ",CHAR(34),INDEX(Methods[Method Type],$A724),CHAR(34),
", MethodCode:  ",CHAR(34),INDEX(Methods[Method Code],$A724),CHAR(34),
", MethodName:  ",CHAR(34),INDEX(Methods[Method Name],$A724),CHAR(34),
", MethodDescription:  ",CHAR(34),INDEX(Methods[Method Description],$A724),CHAR(34),
", MethodLink:  ",CHAR(34),INDEX(Methods[Method Link],$A724),CHAR(34),
", OrganizationID: *OrganizationID",TEXT(MATCH(INDEX(Methods[Organization Name],$A724),Organizations[Organization Name],0),"0000"),"}"))</f>
        <v>#REF!</v>
      </c>
      <c r="Q724" t="e">
        <f>IF(INDEX(Variables[Variable Type],$A724)="","",
CONCATENATE("  - &amp;VariableID",TEXT($A724,"0000"),
" {","VariableTypeCV:  ",CHAR(34),INDEX(Variables[Variable Type],$A724),CHAR(34),
", VariableCode:  ",CHAR(34),INDEX(Variables[Variable Code],$A724),CHAR(34),
", VariableNameCV:  ",CHAR(34),INDEX(Variables[Variable Name],$A724),CHAR(34),
", VariableDefinition:  ",CHAR(34),INDEX(Variables[Variable Definition],$A724),CHAR(34),
", SpecciationCV:  ",CHAR(34),INDEX(Variables[Speciation],$A724),CHAR(34),
", NoDataValue:  ",CHAR(34),INDEX(Variables[No Data Value],$A724),CHAR(34),"}"))</f>
        <v>#REF!</v>
      </c>
    </row>
    <row r="725" spans="1:17" x14ac:dyDescent="0.25">
      <c r="A725">
        <v>722</v>
      </c>
      <c r="D725" t="e">
        <f>IF(INDEX(People[First Name],$A725)="","",
CONCATENATE("  - &amp;PersonID",TEXT($A725,"0000"),
" {","PersonFirstName:  ",CHAR(34),INDEX(People[First Name],$A725),CHAR(34),
", PersonMiddleName:  ",CHAR(34),INDEX(People[Middle Name],$A725),CHAR(34),
", PersonLastName:  ",CHAR(34),INDEX(People[Last Name],$A725),CHAR(34),"}"))</f>
        <v>#REF!</v>
      </c>
      <c r="E725" t="e">
        <f>IF(INDEX(Organizations[Organization Type '[CV']],$A725)="","",
CONCATENATE("  - &amp;OrganizationID",TEXT($A725,"0000"),
" {","OrganizationTypeCV:  ",CHAR(34),INDEX(Organizations[Organization Type '[CV']],$A725),CHAR(34),
", OrganizationCode:  ",CHAR(34),INDEX(Organizations[Organization Code],$A725),CHAR(34),
", OrganizationName:  ",CHAR(34),INDEX(Organizations[Organization Name],$A725),CHAR(34),
", OrganizationDescription:  ",CHAR(34),INDEX(Organizations[Organization Description],$A725),CHAR(34),
", OrganizationLink:  ",CHAR(34),INDEX(Organizations[Organization Link],$A725),CHAR(34),"}"))</f>
        <v>#REF!</v>
      </c>
      <c r="F725" t="e">
        <f>IF(INDEX(People[First Name],$A725)="","",
CONCATENATE("  - &amp;AffiliationID",TEXT($A725,"0000"),
" {PersonID: *PersonID",TEXT($A725,"0000"),
", OrganizationID: *OrganizationID",TEXT(MATCH(INDEX(People[Organization Name],$A725),Organizations[Organization Name],0),"0000"),
", IsPrimaryOrganizationContact: , AffiliationStartDate: , AffiliationEndDate: , PrimaryPhone: ",
", PrimaryEmail: ",CHAR(34),INDEX(People[Primary Email],$A725),CHAR(34),
", PrimaryAddress: ",CHAR(34),INDEX(People[Primary Address],$A725),CHAR(34),
", PersonLink: }"))</f>
        <v>#REF!</v>
      </c>
      <c r="H725" t="e">
        <f>IF(COUNTA(CitationInformation)=0,"",IF(INDEX(AuthorList[Author Name],$A725)="","",
CONCATENATE("  - &amp;AuthorListID",TEXT($A725,"0000"),
"  {CitationID: *CitationID0001",
", PersonID: *PersonID",TEXT(MATCH(INDEX(AuthorList[Author Name],$A725),People[Full Name],0),"0000"),
", AuthorOrder: ",INDEX(AuthorList[Author Number],$A725),"}")))</f>
        <v>#REF!</v>
      </c>
      <c r="K725" t="e">
        <f>IF(INDEX(SamplingFeatures[Feature Code],$A725)="","",
CONCATENATE("  - &amp;SamplingFeatureID",TEXT($A725,"0000"),
" {","SamplingFeatureUUID:  ",CHAR(34),INDEX(SamplingFeatures[Sampling Feature UUID],$A725),CHAR(34),
", SamplingFeatureTypeCV:  ",CHAR(34),INDEX(SamplingFeatures[Sampling Feature Type],$A725),CHAR(34),
", SamplingFeatureCode:  ",CHAR(34),INDEX(SamplingFeatures[Feature Code],$A725),CHAR(34),
", SamplingFeatureName:  ",CHAR(34),INDEX(SamplingFeatures[Feature Name],$A725),CHAR(34),
", SamplingFeatureDescription:  ",CHAR(34),INDEX(SamplingFeatures[Feature Description],$A725),CHAR(34),
", SamplingFeatureGeotypeCV:  ",CHAR(34),INDEX(SamplingFeatures[Feature Geo Type],$A725),CHAR(34),
", FeatureGeometry:  ",CHAR(34),INDEX(SamplingFeatures[Feature Geometry],$A725),CHAR(34),
", Elevation_m:  ",CHAR(34),INDEX(SamplingFeatures[Elevation_m],$A725),CHAR(34),
", ElevationDatumCV:  ",CHAR(34),ElevationDatum,CHAR(34),"}"))</f>
        <v>#REF!</v>
      </c>
      <c r="L725" t="e">
        <f>IF(INDEX(SamplingFeatures[Sampling Feature Type],$A725)&lt;&gt;"Site","",
CONCATENATE("  - &amp;SiteID",TEXT(SUMPRODUCT(--($L$3:$L724&lt;&gt;"")),"0000"),
" {","SamplingFeatureID:  *SamplingFeatureID",TEXT($A725,"0000"),
", SiteTypeCV:  ",CHAR(34),INDEX(Sites[Site Type],$A725),CHAR(34),
", Latitude:  ",INDEX(Sites[Latitude],$A725),
", Longitude:  ",INDEX(Sites[Longitude],$A725),
", SRSName:  ",CHAR(34),LatLonDatum,CHAR(34),"}"))</f>
        <v>#REF!</v>
      </c>
      <c r="M725" t="e">
        <f>IF(INDEX(SamplingFeatures[Sampling Feature Type],$A725)&lt;&gt;"Specimen","",
CONCATENATE("  - &amp;SpecimenID",TEXT(SUMPRODUCT(--($M$3:$M724&lt;&gt;"")),"0000"),
" {","SamplingFeatureID:  *SamplingFeatureID",TEXT($A725,"0000"),
", SpecimenTypeCV:  ",CHAR(34),INDEX(Specimens[Specimen Type],$A725),CHAR(34),
", SpecimenMediumCV:  ",INDEX(Specimens[Specimen Medium],$A725),
", IsFieldSpecimen:  ",CHAR(34),INDEX(Specimens[Is Field Specimen?],$A725),CHAR(34),"}"))</f>
        <v>#REF!</v>
      </c>
      <c r="N725" t="e">
        <f>IF(COUNTA(SpatialOffsets[])=0,"", IF(INDEX(SpatialOffsets[Spatial Offset Type],$A725)="","",
CONCATENATE("  - &amp;SpatialOffsetID",TEXT($A725,"0000"),
" {","SpatialOffsetTypeCV:  ",CHAR(34),INDEX(SpatialOffsets[Spatial Offset Type],$A725),CHAR(34),
", Offset1Value:  ",INDEX(SpatialOffsets[Offset 1 Value],$A725),
", Offset1UnitID:  ",CHAR(34),INDEX(SpatialOffsets[Offset 1 Unit],$A725),CHAR(34),
", Offset2Value:  ",INDEX(SpatialOffsets[Offset 2 Value],$A725),
", Offset2UnitID:  ",CHAR(34),INDEX(SpatialOffsets[Offset 2 Unit],$A725),CHAR(34),
", Offset3Value:  ",INDEX(SpatialOffsets[Offset 3 Value],$A725),
", Offset3UnitID:  ",CHAR(34),INDEX(SpatialOffsets[Offset 3 Unit],$A725),CHAR(34),,"}")))</f>
        <v>#REF!</v>
      </c>
      <c r="O725" t="e">
        <f>IF(COUNTA(RelatedFeatures[])=0,"", IF(INDEX(RelatedFeatures[First Sampling Feature Code],$A725)="","",
CONCATENATE("  - &amp;RelationID",TEXT($A725,"0000"),
" {","SamplingFeatureID:  *SamplingFeatureID",TEXT(MATCH(INDEX(RelatedFeatures[First Sampling Feature Code],$A725),SamplingFeatures[Feature Code],0),"0000"),
", RelationshipTypeCV:  ",CHAR(34),INDEX(RelatedFeatures[Relationship Type],$A725),CHAR(34),
", RelatedFeatureID: *SamplingFeatureID",TEXT(MATCH(INDEX(RelatedFeatures[Second Sampling Feature Code],$A725),SamplingFeatures[Feature Code],0),"0000"),
", SpatialOffsetID:  ",IF(INDEX(RelatedFeatures[Offset Number],$A725)="","",CONCATENATE("*SpatialOffsetID",TEXT(INDEX(RelatedFeatures[Offset Number],$A725),"0000"))),"}")))</f>
        <v>#REF!</v>
      </c>
      <c r="P725" t="e">
        <f>IF(INDEX(Methods[Method Type],$A725)="","",
CONCATENATE("  - &amp;MethodID",TEXT($A725,"0000"),
" {","MethodTypeCV:  ",CHAR(34),INDEX(Methods[Method Type],$A725),CHAR(34),
", MethodCode:  ",CHAR(34),INDEX(Methods[Method Code],$A725),CHAR(34),
", MethodName:  ",CHAR(34),INDEX(Methods[Method Name],$A725),CHAR(34),
", MethodDescription:  ",CHAR(34),INDEX(Methods[Method Description],$A725),CHAR(34),
", MethodLink:  ",CHAR(34),INDEX(Methods[Method Link],$A725),CHAR(34),
", OrganizationID: *OrganizationID",TEXT(MATCH(INDEX(Methods[Organization Name],$A725),Organizations[Organization Name],0),"0000"),"}"))</f>
        <v>#REF!</v>
      </c>
      <c r="Q725" t="e">
        <f>IF(INDEX(Variables[Variable Type],$A725)="","",
CONCATENATE("  - &amp;VariableID",TEXT($A725,"0000"),
" {","VariableTypeCV:  ",CHAR(34),INDEX(Variables[Variable Type],$A725),CHAR(34),
", VariableCode:  ",CHAR(34),INDEX(Variables[Variable Code],$A725),CHAR(34),
", VariableNameCV:  ",CHAR(34),INDEX(Variables[Variable Name],$A725),CHAR(34),
", VariableDefinition:  ",CHAR(34),INDEX(Variables[Variable Definition],$A725),CHAR(34),
", SpecciationCV:  ",CHAR(34),INDEX(Variables[Speciation],$A725),CHAR(34),
", NoDataValue:  ",CHAR(34),INDEX(Variables[No Data Value],$A725),CHAR(34),"}"))</f>
        <v>#REF!</v>
      </c>
    </row>
    <row r="726" spans="1:17" x14ac:dyDescent="0.25">
      <c r="A726">
        <v>723</v>
      </c>
      <c r="D726" t="e">
        <f>IF(INDEX(People[First Name],$A726)="","",
CONCATENATE("  - &amp;PersonID",TEXT($A726,"0000"),
" {","PersonFirstName:  ",CHAR(34),INDEX(People[First Name],$A726),CHAR(34),
", PersonMiddleName:  ",CHAR(34),INDEX(People[Middle Name],$A726),CHAR(34),
", PersonLastName:  ",CHAR(34),INDEX(People[Last Name],$A726),CHAR(34),"}"))</f>
        <v>#REF!</v>
      </c>
      <c r="E726" t="e">
        <f>IF(INDEX(Organizations[Organization Type '[CV']],$A726)="","",
CONCATENATE("  - &amp;OrganizationID",TEXT($A726,"0000"),
" {","OrganizationTypeCV:  ",CHAR(34),INDEX(Organizations[Organization Type '[CV']],$A726),CHAR(34),
", OrganizationCode:  ",CHAR(34),INDEX(Organizations[Organization Code],$A726),CHAR(34),
", OrganizationName:  ",CHAR(34),INDEX(Organizations[Organization Name],$A726),CHAR(34),
", OrganizationDescription:  ",CHAR(34),INDEX(Organizations[Organization Description],$A726),CHAR(34),
", OrganizationLink:  ",CHAR(34),INDEX(Organizations[Organization Link],$A726),CHAR(34),"}"))</f>
        <v>#REF!</v>
      </c>
      <c r="F726" t="e">
        <f>IF(INDEX(People[First Name],$A726)="","",
CONCATENATE("  - &amp;AffiliationID",TEXT($A726,"0000"),
" {PersonID: *PersonID",TEXT($A726,"0000"),
", OrganizationID: *OrganizationID",TEXT(MATCH(INDEX(People[Organization Name],$A726),Organizations[Organization Name],0),"0000"),
", IsPrimaryOrganizationContact: , AffiliationStartDate: , AffiliationEndDate: , PrimaryPhone: ",
", PrimaryEmail: ",CHAR(34),INDEX(People[Primary Email],$A726),CHAR(34),
", PrimaryAddress: ",CHAR(34),INDEX(People[Primary Address],$A726),CHAR(34),
", PersonLink: }"))</f>
        <v>#REF!</v>
      </c>
      <c r="H726" t="e">
        <f>IF(COUNTA(CitationInformation)=0,"",IF(INDEX(AuthorList[Author Name],$A726)="","",
CONCATENATE("  - &amp;AuthorListID",TEXT($A726,"0000"),
"  {CitationID: *CitationID0001",
", PersonID: *PersonID",TEXT(MATCH(INDEX(AuthorList[Author Name],$A726),People[Full Name],0),"0000"),
", AuthorOrder: ",INDEX(AuthorList[Author Number],$A726),"}")))</f>
        <v>#REF!</v>
      </c>
      <c r="K726" t="e">
        <f>IF(INDEX(SamplingFeatures[Feature Code],$A726)="","",
CONCATENATE("  - &amp;SamplingFeatureID",TEXT($A726,"0000"),
" {","SamplingFeatureUUID:  ",CHAR(34),INDEX(SamplingFeatures[Sampling Feature UUID],$A726),CHAR(34),
", SamplingFeatureTypeCV:  ",CHAR(34),INDEX(SamplingFeatures[Sampling Feature Type],$A726),CHAR(34),
", SamplingFeatureCode:  ",CHAR(34),INDEX(SamplingFeatures[Feature Code],$A726),CHAR(34),
", SamplingFeatureName:  ",CHAR(34),INDEX(SamplingFeatures[Feature Name],$A726),CHAR(34),
", SamplingFeatureDescription:  ",CHAR(34),INDEX(SamplingFeatures[Feature Description],$A726),CHAR(34),
", SamplingFeatureGeotypeCV:  ",CHAR(34),INDEX(SamplingFeatures[Feature Geo Type],$A726),CHAR(34),
", FeatureGeometry:  ",CHAR(34),INDEX(SamplingFeatures[Feature Geometry],$A726),CHAR(34),
", Elevation_m:  ",CHAR(34),INDEX(SamplingFeatures[Elevation_m],$A726),CHAR(34),
", ElevationDatumCV:  ",CHAR(34),ElevationDatum,CHAR(34),"}"))</f>
        <v>#REF!</v>
      </c>
      <c r="L726" t="e">
        <f>IF(INDEX(SamplingFeatures[Sampling Feature Type],$A726)&lt;&gt;"Site","",
CONCATENATE("  - &amp;SiteID",TEXT(SUMPRODUCT(--($L$3:$L725&lt;&gt;"")),"0000"),
" {","SamplingFeatureID:  *SamplingFeatureID",TEXT($A726,"0000"),
", SiteTypeCV:  ",CHAR(34),INDEX(Sites[Site Type],$A726),CHAR(34),
", Latitude:  ",INDEX(Sites[Latitude],$A726),
", Longitude:  ",INDEX(Sites[Longitude],$A726),
", SRSName:  ",CHAR(34),LatLonDatum,CHAR(34),"}"))</f>
        <v>#REF!</v>
      </c>
      <c r="M726" t="e">
        <f>IF(INDEX(SamplingFeatures[Sampling Feature Type],$A726)&lt;&gt;"Specimen","",
CONCATENATE("  - &amp;SpecimenID",TEXT(SUMPRODUCT(--($M$3:$M725&lt;&gt;"")),"0000"),
" {","SamplingFeatureID:  *SamplingFeatureID",TEXT($A726,"0000"),
", SpecimenTypeCV:  ",CHAR(34),INDEX(Specimens[Specimen Type],$A726),CHAR(34),
", SpecimenMediumCV:  ",INDEX(Specimens[Specimen Medium],$A726),
", IsFieldSpecimen:  ",CHAR(34),INDEX(Specimens[Is Field Specimen?],$A726),CHAR(34),"}"))</f>
        <v>#REF!</v>
      </c>
      <c r="N726" t="e">
        <f>IF(COUNTA(SpatialOffsets[])=0,"", IF(INDEX(SpatialOffsets[Spatial Offset Type],$A726)="","",
CONCATENATE("  - &amp;SpatialOffsetID",TEXT($A726,"0000"),
" {","SpatialOffsetTypeCV:  ",CHAR(34),INDEX(SpatialOffsets[Spatial Offset Type],$A726),CHAR(34),
", Offset1Value:  ",INDEX(SpatialOffsets[Offset 1 Value],$A726),
", Offset1UnitID:  ",CHAR(34),INDEX(SpatialOffsets[Offset 1 Unit],$A726),CHAR(34),
", Offset2Value:  ",INDEX(SpatialOffsets[Offset 2 Value],$A726),
", Offset2UnitID:  ",CHAR(34),INDEX(SpatialOffsets[Offset 2 Unit],$A726),CHAR(34),
", Offset3Value:  ",INDEX(SpatialOffsets[Offset 3 Value],$A726),
", Offset3UnitID:  ",CHAR(34),INDEX(SpatialOffsets[Offset 3 Unit],$A726),CHAR(34),,"}")))</f>
        <v>#REF!</v>
      </c>
      <c r="O726" t="e">
        <f>IF(COUNTA(RelatedFeatures[])=0,"", IF(INDEX(RelatedFeatures[First Sampling Feature Code],$A726)="","",
CONCATENATE("  - &amp;RelationID",TEXT($A726,"0000"),
" {","SamplingFeatureID:  *SamplingFeatureID",TEXT(MATCH(INDEX(RelatedFeatures[First Sampling Feature Code],$A726),SamplingFeatures[Feature Code],0),"0000"),
", RelationshipTypeCV:  ",CHAR(34),INDEX(RelatedFeatures[Relationship Type],$A726),CHAR(34),
", RelatedFeatureID: *SamplingFeatureID",TEXT(MATCH(INDEX(RelatedFeatures[Second Sampling Feature Code],$A726),SamplingFeatures[Feature Code],0),"0000"),
", SpatialOffsetID:  ",IF(INDEX(RelatedFeatures[Offset Number],$A726)="","",CONCATENATE("*SpatialOffsetID",TEXT(INDEX(RelatedFeatures[Offset Number],$A726),"0000"))),"}")))</f>
        <v>#REF!</v>
      </c>
      <c r="P726" t="e">
        <f>IF(INDEX(Methods[Method Type],$A726)="","",
CONCATENATE("  - &amp;MethodID",TEXT($A726,"0000"),
" {","MethodTypeCV:  ",CHAR(34),INDEX(Methods[Method Type],$A726),CHAR(34),
", MethodCode:  ",CHAR(34),INDEX(Methods[Method Code],$A726),CHAR(34),
", MethodName:  ",CHAR(34),INDEX(Methods[Method Name],$A726),CHAR(34),
", MethodDescription:  ",CHAR(34),INDEX(Methods[Method Description],$A726),CHAR(34),
", MethodLink:  ",CHAR(34),INDEX(Methods[Method Link],$A726),CHAR(34),
", OrganizationID: *OrganizationID",TEXT(MATCH(INDEX(Methods[Organization Name],$A726),Organizations[Organization Name],0),"0000"),"}"))</f>
        <v>#REF!</v>
      </c>
      <c r="Q726" t="e">
        <f>IF(INDEX(Variables[Variable Type],$A726)="","",
CONCATENATE("  - &amp;VariableID",TEXT($A726,"0000"),
" {","VariableTypeCV:  ",CHAR(34),INDEX(Variables[Variable Type],$A726),CHAR(34),
", VariableCode:  ",CHAR(34),INDEX(Variables[Variable Code],$A726),CHAR(34),
", VariableNameCV:  ",CHAR(34),INDEX(Variables[Variable Name],$A726),CHAR(34),
", VariableDefinition:  ",CHAR(34),INDEX(Variables[Variable Definition],$A726),CHAR(34),
", SpecciationCV:  ",CHAR(34),INDEX(Variables[Speciation],$A726),CHAR(34),
", NoDataValue:  ",CHAR(34),INDEX(Variables[No Data Value],$A726),CHAR(34),"}"))</f>
        <v>#REF!</v>
      </c>
    </row>
    <row r="727" spans="1:17" x14ac:dyDescent="0.25">
      <c r="A727">
        <v>724</v>
      </c>
      <c r="D727" t="e">
        <f>IF(INDEX(People[First Name],$A727)="","",
CONCATENATE("  - &amp;PersonID",TEXT($A727,"0000"),
" {","PersonFirstName:  ",CHAR(34),INDEX(People[First Name],$A727),CHAR(34),
", PersonMiddleName:  ",CHAR(34),INDEX(People[Middle Name],$A727),CHAR(34),
", PersonLastName:  ",CHAR(34),INDEX(People[Last Name],$A727),CHAR(34),"}"))</f>
        <v>#REF!</v>
      </c>
      <c r="E727" t="e">
        <f>IF(INDEX(Organizations[Organization Type '[CV']],$A727)="","",
CONCATENATE("  - &amp;OrganizationID",TEXT($A727,"0000"),
" {","OrganizationTypeCV:  ",CHAR(34),INDEX(Organizations[Organization Type '[CV']],$A727),CHAR(34),
", OrganizationCode:  ",CHAR(34),INDEX(Organizations[Organization Code],$A727),CHAR(34),
", OrganizationName:  ",CHAR(34),INDEX(Organizations[Organization Name],$A727),CHAR(34),
", OrganizationDescription:  ",CHAR(34),INDEX(Organizations[Organization Description],$A727),CHAR(34),
", OrganizationLink:  ",CHAR(34),INDEX(Organizations[Organization Link],$A727),CHAR(34),"}"))</f>
        <v>#REF!</v>
      </c>
      <c r="F727" t="e">
        <f>IF(INDEX(People[First Name],$A727)="","",
CONCATENATE("  - &amp;AffiliationID",TEXT($A727,"0000"),
" {PersonID: *PersonID",TEXT($A727,"0000"),
", OrganizationID: *OrganizationID",TEXT(MATCH(INDEX(People[Organization Name],$A727),Organizations[Organization Name],0),"0000"),
", IsPrimaryOrganizationContact: , AffiliationStartDate: , AffiliationEndDate: , PrimaryPhone: ",
", PrimaryEmail: ",CHAR(34),INDEX(People[Primary Email],$A727),CHAR(34),
", PrimaryAddress: ",CHAR(34),INDEX(People[Primary Address],$A727),CHAR(34),
", PersonLink: }"))</f>
        <v>#REF!</v>
      </c>
      <c r="H727" t="e">
        <f>IF(COUNTA(CitationInformation)=0,"",IF(INDEX(AuthorList[Author Name],$A727)="","",
CONCATENATE("  - &amp;AuthorListID",TEXT($A727,"0000"),
"  {CitationID: *CitationID0001",
", PersonID: *PersonID",TEXT(MATCH(INDEX(AuthorList[Author Name],$A727),People[Full Name],0),"0000"),
", AuthorOrder: ",INDEX(AuthorList[Author Number],$A727),"}")))</f>
        <v>#REF!</v>
      </c>
      <c r="K727" t="e">
        <f>IF(INDEX(SamplingFeatures[Feature Code],$A727)="","",
CONCATENATE("  - &amp;SamplingFeatureID",TEXT($A727,"0000"),
" {","SamplingFeatureUUID:  ",CHAR(34),INDEX(SamplingFeatures[Sampling Feature UUID],$A727),CHAR(34),
", SamplingFeatureTypeCV:  ",CHAR(34),INDEX(SamplingFeatures[Sampling Feature Type],$A727),CHAR(34),
", SamplingFeatureCode:  ",CHAR(34),INDEX(SamplingFeatures[Feature Code],$A727),CHAR(34),
", SamplingFeatureName:  ",CHAR(34),INDEX(SamplingFeatures[Feature Name],$A727),CHAR(34),
", SamplingFeatureDescription:  ",CHAR(34),INDEX(SamplingFeatures[Feature Description],$A727),CHAR(34),
", SamplingFeatureGeotypeCV:  ",CHAR(34),INDEX(SamplingFeatures[Feature Geo Type],$A727),CHAR(34),
", FeatureGeometry:  ",CHAR(34),INDEX(SamplingFeatures[Feature Geometry],$A727),CHAR(34),
", Elevation_m:  ",CHAR(34),INDEX(SamplingFeatures[Elevation_m],$A727),CHAR(34),
", ElevationDatumCV:  ",CHAR(34),ElevationDatum,CHAR(34),"}"))</f>
        <v>#REF!</v>
      </c>
      <c r="L727" t="e">
        <f>IF(INDEX(SamplingFeatures[Sampling Feature Type],$A727)&lt;&gt;"Site","",
CONCATENATE("  - &amp;SiteID",TEXT(SUMPRODUCT(--($L$3:$L726&lt;&gt;"")),"0000"),
" {","SamplingFeatureID:  *SamplingFeatureID",TEXT($A727,"0000"),
", SiteTypeCV:  ",CHAR(34),INDEX(Sites[Site Type],$A727),CHAR(34),
", Latitude:  ",INDEX(Sites[Latitude],$A727),
", Longitude:  ",INDEX(Sites[Longitude],$A727),
", SRSName:  ",CHAR(34),LatLonDatum,CHAR(34),"}"))</f>
        <v>#REF!</v>
      </c>
      <c r="M727" t="e">
        <f>IF(INDEX(SamplingFeatures[Sampling Feature Type],$A727)&lt;&gt;"Specimen","",
CONCATENATE("  - &amp;SpecimenID",TEXT(SUMPRODUCT(--($M$3:$M726&lt;&gt;"")),"0000"),
" {","SamplingFeatureID:  *SamplingFeatureID",TEXT($A727,"0000"),
", SpecimenTypeCV:  ",CHAR(34),INDEX(Specimens[Specimen Type],$A727),CHAR(34),
", SpecimenMediumCV:  ",INDEX(Specimens[Specimen Medium],$A727),
", IsFieldSpecimen:  ",CHAR(34),INDEX(Specimens[Is Field Specimen?],$A727),CHAR(34),"}"))</f>
        <v>#REF!</v>
      </c>
      <c r="N727" t="e">
        <f>IF(COUNTA(SpatialOffsets[])=0,"", IF(INDEX(SpatialOffsets[Spatial Offset Type],$A727)="","",
CONCATENATE("  - &amp;SpatialOffsetID",TEXT($A727,"0000"),
" {","SpatialOffsetTypeCV:  ",CHAR(34),INDEX(SpatialOffsets[Spatial Offset Type],$A727),CHAR(34),
", Offset1Value:  ",INDEX(SpatialOffsets[Offset 1 Value],$A727),
", Offset1UnitID:  ",CHAR(34),INDEX(SpatialOffsets[Offset 1 Unit],$A727),CHAR(34),
", Offset2Value:  ",INDEX(SpatialOffsets[Offset 2 Value],$A727),
", Offset2UnitID:  ",CHAR(34),INDEX(SpatialOffsets[Offset 2 Unit],$A727),CHAR(34),
", Offset3Value:  ",INDEX(SpatialOffsets[Offset 3 Value],$A727),
", Offset3UnitID:  ",CHAR(34),INDEX(SpatialOffsets[Offset 3 Unit],$A727),CHAR(34),,"}")))</f>
        <v>#REF!</v>
      </c>
      <c r="O727" t="e">
        <f>IF(COUNTA(RelatedFeatures[])=0,"", IF(INDEX(RelatedFeatures[First Sampling Feature Code],$A727)="","",
CONCATENATE("  - &amp;RelationID",TEXT($A727,"0000"),
" {","SamplingFeatureID:  *SamplingFeatureID",TEXT(MATCH(INDEX(RelatedFeatures[First Sampling Feature Code],$A727),SamplingFeatures[Feature Code],0),"0000"),
", RelationshipTypeCV:  ",CHAR(34),INDEX(RelatedFeatures[Relationship Type],$A727),CHAR(34),
", RelatedFeatureID: *SamplingFeatureID",TEXT(MATCH(INDEX(RelatedFeatures[Second Sampling Feature Code],$A727),SamplingFeatures[Feature Code],0),"0000"),
", SpatialOffsetID:  ",IF(INDEX(RelatedFeatures[Offset Number],$A727)="","",CONCATENATE("*SpatialOffsetID",TEXT(INDEX(RelatedFeatures[Offset Number],$A727),"0000"))),"}")))</f>
        <v>#REF!</v>
      </c>
      <c r="P727" t="e">
        <f>IF(INDEX(Methods[Method Type],$A727)="","",
CONCATENATE("  - &amp;MethodID",TEXT($A727,"0000"),
" {","MethodTypeCV:  ",CHAR(34),INDEX(Methods[Method Type],$A727),CHAR(34),
", MethodCode:  ",CHAR(34),INDEX(Methods[Method Code],$A727),CHAR(34),
", MethodName:  ",CHAR(34),INDEX(Methods[Method Name],$A727),CHAR(34),
", MethodDescription:  ",CHAR(34),INDEX(Methods[Method Description],$A727),CHAR(34),
", MethodLink:  ",CHAR(34),INDEX(Methods[Method Link],$A727),CHAR(34),
", OrganizationID: *OrganizationID",TEXT(MATCH(INDEX(Methods[Organization Name],$A727),Organizations[Organization Name],0),"0000"),"}"))</f>
        <v>#REF!</v>
      </c>
      <c r="Q727" t="e">
        <f>IF(INDEX(Variables[Variable Type],$A727)="","",
CONCATENATE("  - &amp;VariableID",TEXT($A727,"0000"),
" {","VariableTypeCV:  ",CHAR(34),INDEX(Variables[Variable Type],$A727),CHAR(34),
", VariableCode:  ",CHAR(34),INDEX(Variables[Variable Code],$A727),CHAR(34),
", VariableNameCV:  ",CHAR(34),INDEX(Variables[Variable Name],$A727),CHAR(34),
", VariableDefinition:  ",CHAR(34),INDEX(Variables[Variable Definition],$A727),CHAR(34),
", SpecciationCV:  ",CHAR(34),INDEX(Variables[Speciation],$A727),CHAR(34),
", NoDataValue:  ",CHAR(34),INDEX(Variables[No Data Value],$A727),CHAR(34),"}"))</f>
        <v>#REF!</v>
      </c>
    </row>
    <row r="728" spans="1:17" x14ac:dyDescent="0.25">
      <c r="A728">
        <v>725</v>
      </c>
      <c r="D728" t="e">
        <f>IF(INDEX(People[First Name],$A728)="","",
CONCATENATE("  - &amp;PersonID",TEXT($A728,"0000"),
" {","PersonFirstName:  ",CHAR(34),INDEX(People[First Name],$A728),CHAR(34),
", PersonMiddleName:  ",CHAR(34),INDEX(People[Middle Name],$A728),CHAR(34),
", PersonLastName:  ",CHAR(34),INDEX(People[Last Name],$A728),CHAR(34),"}"))</f>
        <v>#REF!</v>
      </c>
      <c r="E728" t="e">
        <f>IF(INDEX(Organizations[Organization Type '[CV']],$A728)="","",
CONCATENATE("  - &amp;OrganizationID",TEXT($A728,"0000"),
" {","OrganizationTypeCV:  ",CHAR(34),INDEX(Organizations[Organization Type '[CV']],$A728),CHAR(34),
", OrganizationCode:  ",CHAR(34),INDEX(Organizations[Organization Code],$A728),CHAR(34),
", OrganizationName:  ",CHAR(34),INDEX(Organizations[Organization Name],$A728),CHAR(34),
", OrganizationDescription:  ",CHAR(34),INDEX(Organizations[Organization Description],$A728),CHAR(34),
", OrganizationLink:  ",CHAR(34),INDEX(Organizations[Organization Link],$A728),CHAR(34),"}"))</f>
        <v>#REF!</v>
      </c>
      <c r="F728" t="e">
        <f>IF(INDEX(People[First Name],$A728)="","",
CONCATENATE("  - &amp;AffiliationID",TEXT($A728,"0000"),
" {PersonID: *PersonID",TEXT($A728,"0000"),
", OrganizationID: *OrganizationID",TEXT(MATCH(INDEX(People[Organization Name],$A728),Organizations[Organization Name],0),"0000"),
", IsPrimaryOrganizationContact: , AffiliationStartDate: , AffiliationEndDate: , PrimaryPhone: ",
", PrimaryEmail: ",CHAR(34),INDEX(People[Primary Email],$A728),CHAR(34),
", PrimaryAddress: ",CHAR(34),INDEX(People[Primary Address],$A728),CHAR(34),
", PersonLink: }"))</f>
        <v>#REF!</v>
      </c>
      <c r="H728" t="e">
        <f>IF(COUNTA(CitationInformation)=0,"",IF(INDEX(AuthorList[Author Name],$A728)="","",
CONCATENATE("  - &amp;AuthorListID",TEXT($A728,"0000"),
"  {CitationID: *CitationID0001",
", PersonID: *PersonID",TEXT(MATCH(INDEX(AuthorList[Author Name],$A728),People[Full Name],0),"0000"),
", AuthorOrder: ",INDEX(AuthorList[Author Number],$A728),"}")))</f>
        <v>#REF!</v>
      </c>
      <c r="K728" t="e">
        <f>IF(INDEX(SamplingFeatures[Feature Code],$A728)="","",
CONCATENATE("  - &amp;SamplingFeatureID",TEXT($A728,"0000"),
" {","SamplingFeatureUUID:  ",CHAR(34),INDEX(SamplingFeatures[Sampling Feature UUID],$A728),CHAR(34),
", SamplingFeatureTypeCV:  ",CHAR(34),INDEX(SamplingFeatures[Sampling Feature Type],$A728),CHAR(34),
", SamplingFeatureCode:  ",CHAR(34),INDEX(SamplingFeatures[Feature Code],$A728),CHAR(34),
", SamplingFeatureName:  ",CHAR(34),INDEX(SamplingFeatures[Feature Name],$A728),CHAR(34),
", SamplingFeatureDescription:  ",CHAR(34),INDEX(SamplingFeatures[Feature Description],$A728),CHAR(34),
", SamplingFeatureGeotypeCV:  ",CHAR(34),INDEX(SamplingFeatures[Feature Geo Type],$A728),CHAR(34),
", FeatureGeometry:  ",CHAR(34),INDEX(SamplingFeatures[Feature Geometry],$A728),CHAR(34),
", Elevation_m:  ",CHAR(34),INDEX(SamplingFeatures[Elevation_m],$A728),CHAR(34),
", ElevationDatumCV:  ",CHAR(34),ElevationDatum,CHAR(34),"}"))</f>
        <v>#REF!</v>
      </c>
      <c r="L728" t="e">
        <f>IF(INDEX(SamplingFeatures[Sampling Feature Type],$A728)&lt;&gt;"Site","",
CONCATENATE("  - &amp;SiteID",TEXT(SUMPRODUCT(--($L$3:$L727&lt;&gt;"")),"0000"),
" {","SamplingFeatureID:  *SamplingFeatureID",TEXT($A728,"0000"),
", SiteTypeCV:  ",CHAR(34),INDEX(Sites[Site Type],$A728),CHAR(34),
", Latitude:  ",INDEX(Sites[Latitude],$A728),
", Longitude:  ",INDEX(Sites[Longitude],$A728),
", SRSName:  ",CHAR(34),LatLonDatum,CHAR(34),"}"))</f>
        <v>#REF!</v>
      </c>
      <c r="M728" t="e">
        <f>IF(INDEX(SamplingFeatures[Sampling Feature Type],$A728)&lt;&gt;"Specimen","",
CONCATENATE("  - &amp;SpecimenID",TEXT(SUMPRODUCT(--($M$3:$M727&lt;&gt;"")),"0000"),
" {","SamplingFeatureID:  *SamplingFeatureID",TEXT($A728,"0000"),
", SpecimenTypeCV:  ",CHAR(34),INDEX(Specimens[Specimen Type],$A728),CHAR(34),
", SpecimenMediumCV:  ",INDEX(Specimens[Specimen Medium],$A728),
", IsFieldSpecimen:  ",CHAR(34),INDEX(Specimens[Is Field Specimen?],$A728),CHAR(34),"}"))</f>
        <v>#REF!</v>
      </c>
      <c r="N728" t="e">
        <f>IF(COUNTA(SpatialOffsets[])=0,"", IF(INDEX(SpatialOffsets[Spatial Offset Type],$A728)="","",
CONCATENATE("  - &amp;SpatialOffsetID",TEXT($A728,"0000"),
" {","SpatialOffsetTypeCV:  ",CHAR(34),INDEX(SpatialOffsets[Spatial Offset Type],$A728),CHAR(34),
", Offset1Value:  ",INDEX(SpatialOffsets[Offset 1 Value],$A728),
", Offset1UnitID:  ",CHAR(34),INDEX(SpatialOffsets[Offset 1 Unit],$A728),CHAR(34),
", Offset2Value:  ",INDEX(SpatialOffsets[Offset 2 Value],$A728),
", Offset2UnitID:  ",CHAR(34),INDEX(SpatialOffsets[Offset 2 Unit],$A728),CHAR(34),
", Offset3Value:  ",INDEX(SpatialOffsets[Offset 3 Value],$A728),
", Offset3UnitID:  ",CHAR(34),INDEX(SpatialOffsets[Offset 3 Unit],$A728),CHAR(34),,"}")))</f>
        <v>#REF!</v>
      </c>
      <c r="O728" t="e">
        <f>IF(COUNTA(RelatedFeatures[])=0,"", IF(INDEX(RelatedFeatures[First Sampling Feature Code],$A728)="","",
CONCATENATE("  - &amp;RelationID",TEXT($A728,"0000"),
" {","SamplingFeatureID:  *SamplingFeatureID",TEXT(MATCH(INDEX(RelatedFeatures[First Sampling Feature Code],$A728),SamplingFeatures[Feature Code],0),"0000"),
", RelationshipTypeCV:  ",CHAR(34),INDEX(RelatedFeatures[Relationship Type],$A728),CHAR(34),
", RelatedFeatureID: *SamplingFeatureID",TEXT(MATCH(INDEX(RelatedFeatures[Second Sampling Feature Code],$A728),SamplingFeatures[Feature Code],0),"0000"),
", SpatialOffsetID:  ",IF(INDEX(RelatedFeatures[Offset Number],$A728)="","",CONCATENATE("*SpatialOffsetID",TEXT(INDEX(RelatedFeatures[Offset Number],$A728),"0000"))),"}")))</f>
        <v>#REF!</v>
      </c>
      <c r="P728" t="e">
        <f>IF(INDEX(Methods[Method Type],$A728)="","",
CONCATENATE("  - &amp;MethodID",TEXT($A728,"0000"),
" {","MethodTypeCV:  ",CHAR(34),INDEX(Methods[Method Type],$A728),CHAR(34),
", MethodCode:  ",CHAR(34),INDEX(Methods[Method Code],$A728),CHAR(34),
", MethodName:  ",CHAR(34),INDEX(Methods[Method Name],$A728),CHAR(34),
", MethodDescription:  ",CHAR(34),INDEX(Methods[Method Description],$A728),CHAR(34),
", MethodLink:  ",CHAR(34),INDEX(Methods[Method Link],$A728),CHAR(34),
", OrganizationID: *OrganizationID",TEXT(MATCH(INDEX(Methods[Organization Name],$A728),Organizations[Organization Name],0),"0000"),"}"))</f>
        <v>#REF!</v>
      </c>
      <c r="Q728" t="e">
        <f>IF(INDEX(Variables[Variable Type],$A728)="","",
CONCATENATE("  - &amp;VariableID",TEXT($A728,"0000"),
" {","VariableTypeCV:  ",CHAR(34),INDEX(Variables[Variable Type],$A728),CHAR(34),
", VariableCode:  ",CHAR(34),INDEX(Variables[Variable Code],$A728),CHAR(34),
", VariableNameCV:  ",CHAR(34),INDEX(Variables[Variable Name],$A728),CHAR(34),
", VariableDefinition:  ",CHAR(34),INDEX(Variables[Variable Definition],$A728),CHAR(34),
", SpecciationCV:  ",CHAR(34),INDEX(Variables[Speciation],$A728),CHAR(34),
", NoDataValue:  ",CHAR(34),INDEX(Variables[No Data Value],$A728),CHAR(34),"}"))</f>
        <v>#REF!</v>
      </c>
    </row>
    <row r="729" spans="1:17" x14ac:dyDescent="0.25">
      <c r="A729">
        <v>726</v>
      </c>
      <c r="D729" t="e">
        <f>IF(INDEX(People[First Name],$A729)="","",
CONCATENATE("  - &amp;PersonID",TEXT($A729,"0000"),
" {","PersonFirstName:  ",CHAR(34),INDEX(People[First Name],$A729),CHAR(34),
", PersonMiddleName:  ",CHAR(34),INDEX(People[Middle Name],$A729),CHAR(34),
", PersonLastName:  ",CHAR(34),INDEX(People[Last Name],$A729),CHAR(34),"}"))</f>
        <v>#REF!</v>
      </c>
      <c r="E729" t="e">
        <f>IF(INDEX(Organizations[Organization Type '[CV']],$A729)="","",
CONCATENATE("  - &amp;OrganizationID",TEXT($A729,"0000"),
" {","OrganizationTypeCV:  ",CHAR(34),INDEX(Organizations[Organization Type '[CV']],$A729),CHAR(34),
", OrganizationCode:  ",CHAR(34),INDEX(Organizations[Organization Code],$A729),CHAR(34),
", OrganizationName:  ",CHAR(34),INDEX(Organizations[Organization Name],$A729),CHAR(34),
", OrganizationDescription:  ",CHAR(34),INDEX(Organizations[Organization Description],$A729),CHAR(34),
", OrganizationLink:  ",CHAR(34),INDEX(Organizations[Organization Link],$A729),CHAR(34),"}"))</f>
        <v>#REF!</v>
      </c>
      <c r="F729" t="e">
        <f>IF(INDEX(People[First Name],$A729)="","",
CONCATENATE("  - &amp;AffiliationID",TEXT($A729,"0000"),
" {PersonID: *PersonID",TEXT($A729,"0000"),
", OrganizationID: *OrganizationID",TEXT(MATCH(INDEX(People[Organization Name],$A729),Organizations[Organization Name],0),"0000"),
", IsPrimaryOrganizationContact: , AffiliationStartDate: , AffiliationEndDate: , PrimaryPhone: ",
", PrimaryEmail: ",CHAR(34),INDEX(People[Primary Email],$A729),CHAR(34),
", PrimaryAddress: ",CHAR(34),INDEX(People[Primary Address],$A729),CHAR(34),
", PersonLink: }"))</f>
        <v>#REF!</v>
      </c>
      <c r="H729" t="e">
        <f>IF(COUNTA(CitationInformation)=0,"",IF(INDEX(AuthorList[Author Name],$A729)="","",
CONCATENATE("  - &amp;AuthorListID",TEXT($A729,"0000"),
"  {CitationID: *CitationID0001",
", PersonID: *PersonID",TEXT(MATCH(INDEX(AuthorList[Author Name],$A729),People[Full Name],0),"0000"),
", AuthorOrder: ",INDEX(AuthorList[Author Number],$A729),"}")))</f>
        <v>#REF!</v>
      </c>
      <c r="K729" t="e">
        <f>IF(INDEX(SamplingFeatures[Feature Code],$A729)="","",
CONCATENATE("  - &amp;SamplingFeatureID",TEXT($A729,"0000"),
" {","SamplingFeatureUUID:  ",CHAR(34),INDEX(SamplingFeatures[Sampling Feature UUID],$A729),CHAR(34),
", SamplingFeatureTypeCV:  ",CHAR(34),INDEX(SamplingFeatures[Sampling Feature Type],$A729),CHAR(34),
", SamplingFeatureCode:  ",CHAR(34),INDEX(SamplingFeatures[Feature Code],$A729),CHAR(34),
", SamplingFeatureName:  ",CHAR(34),INDEX(SamplingFeatures[Feature Name],$A729),CHAR(34),
", SamplingFeatureDescription:  ",CHAR(34),INDEX(SamplingFeatures[Feature Description],$A729),CHAR(34),
", SamplingFeatureGeotypeCV:  ",CHAR(34),INDEX(SamplingFeatures[Feature Geo Type],$A729),CHAR(34),
", FeatureGeometry:  ",CHAR(34),INDEX(SamplingFeatures[Feature Geometry],$A729),CHAR(34),
", Elevation_m:  ",CHAR(34),INDEX(SamplingFeatures[Elevation_m],$A729),CHAR(34),
", ElevationDatumCV:  ",CHAR(34),ElevationDatum,CHAR(34),"}"))</f>
        <v>#REF!</v>
      </c>
      <c r="L729" t="e">
        <f>IF(INDEX(SamplingFeatures[Sampling Feature Type],$A729)&lt;&gt;"Site","",
CONCATENATE("  - &amp;SiteID",TEXT(SUMPRODUCT(--($L$3:$L728&lt;&gt;"")),"0000"),
" {","SamplingFeatureID:  *SamplingFeatureID",TEXT($A729,"0000"),
", SiteTypeCV:  ",CHAR(34),INDEX(Sites[Site Type],$A729),CHAR(34),
", Latitude:  ",INDEX(Sites[Latitude],$A729),
", Longitude:  ",INDEX(Sites[Longitude],$A729),
", SRSName:  ",CHAR(34),LatLonDatum,CHAR(34),"}"))</f>
        <v>#REF!</v>
      </c>
      <c r="M729" t="e">
        <f>IF(INDEX(SamplingFeatures[Sampling Feature Type],$A729)&lt;&gt;"Specimen","",
CONCATENATE("  - &amp;SpecimenID",TEXT(SUMPRODUCT(--($M$3:$M728&lt;&gt;"")),"0000"),
" {","SamplingFeatureID:  *SamplingFeatureID",TEXT($A729,"0000"),
", SpecimenTypeCV:  ",CHAR(34),INDEX(Specimens[Specimen Type],$A729),CHAR(34),
", SpecimenMediumCV:  ",INDEX(Specimens[Specimen Medium],$A729),
", IsFieldSpecimen:  ",CHAR(34),INDEX(Specimens[Is Field Specimen?],$A729),CHAR(34),"}"))</f>
        <v>#REF!</v>
      </c>
      <c r="N729" t="e">
        <f>IF(COUNTA(SpatialOffsets[])=0,"", IF(INDEX(SpatialOffsets[Spatial Offset Type],$A729)="","",
CONCATENATE("  - &amp;SpatialOffsetID",TEXT($A729,"0000"),
" {","SpatialOffsetTypeCV:  ",CHAR(34),INDEX(SpatialOffsets[Spatial Offset Type],$A729),CHAR(34),
", Offset1Value:  ",INDEX(SpatialOffsets[Offset 1 Value],$A729),
", Offset1UnitID:  ",CHAR(34),INDEX(SpatialOffsets[Offset 1 Unit],$A729),CHAR(34),
", Offset2Value:  ",INDEX(SpatialOffsets[Offset 2 Value],$A729),
", Offset2UnitID:  ",CHAR(34),INDEX(SpatialOffsets[Offset 2 Unit],$A729),CHAR(34),
", Offset3Value:  ",INDEX(SpatialOffsets[Offset 3 Value],$A729),
", Offset3UnitID:  ",CHAR(34),INDEX(SpatialOffsets[Offset 3 Unit],$A729),CHAR(34),,"}")))</f>
        <v>#REF!</v>
      </c>
      <c r="O729" t="e">
        <f>IF(COUNTA(RelatedFeatures[])=0,"", IF(INDEX(RelatedFeatures[First Sampling Feature Code],$A729)="","",
CONCATENATE("  - &amp;RelationID",TEXT($A729,"0000"),
" {","SamplingFeatureID:  *SamplingFeatureID",TEXT(MATCH(INDEX(RelatedFeatures[First Sampling Feature Code],$A729),SamplingFeatures[Feature Code],0),"0000"),
", RelationshipTypeCV:  ",CHAR(34),INDEX(RelatedFeatures[Relationship Type],$A729),CHAR(34),
", RelatedFeatureID: *SamplingFeatureID",TEXT(MATCH(INDEX(RelatedFeatures[Second Sampling Feature Code],$A729),SamplingFeatures[Feature Code],0),"0000"),
", SpatialOffsetID:  ",IF(INDEX(RelatedFeatures[Offset Number],$A729)="","",CONCATENATE("*SpatialOffsetID",TEXT(INDEX(RelatedFeatures[Offset Number],$A729),"0000"))),"}")))</f>
        <v>#REF!</v>
      </c>
      <c r="P729" t="e">
        <f>IF(INDEX(Methods[Method Type],$A729)="","",
CONCATENATE("  - &amp;MethodID",TEXT($A729,"0000"),
" {","MethodTypeCV:  ",CHAR(34),INDEX(Methods[Method Type],$A729),CHAR(34),
", MethodCode:  ",CHAR(34),INDEX(Methods[Method Code],$A729),CHAR(34),
", MethodName:  ",CHAR(34),INDEX(Methods[Method Name],$A729),CHAR(34),
", MethodDescription:  ",CHAR(34),INDEX(Methods[Method Description],$A729),CHAR(34),
", MethodLink:  ",CHAR(34),INDEX(Methods[Method Link],$A729),CHAR(34),
", OrganizationID: *OrganizationID",TEXT(MATCH(INDEX(Methods[Organization Name],$A729),Organizations[Organization Name],0),"0000"),"}"))</f>
        <v>#REF!</v>
      </c>
      <c r="Q729" t="e">
        <f>IF(INDEX(Variables[Variable Type],$A729)="","",
CONCATENATE("  - &amp;VariableID",TEXT($A729,"0000"),
" {","VariableTypeCV:  ",CHAR(34),INDEX(Variables[Variable Type],$A729),CHAR(34),
", VariableCode:  ",CHAR(34),INDEX(Variables[Variable Code],$A729),CHAR(34),
", VariableNameCV:  ",CHAR(34),INDEX(Variables[Variable Name],$A729),CHAR(34),
", VariableDefinition:  ",CHAR(34),INDEX(Variables[Variable Definition],$A729),CHAR(34),
", SpecciationCV:  ",CHAR(34),INDEX(Variables[Speciation],$A729),CHAR(34),
", NoDataValue:  ",CHAR(34),INDEX(Variables[No Data Value],$A729),CHAR(34),"}"))</f>
        <v>#REF!</v>
      </c>
    </row>
    <row r="730" spans="1:17" x14ac:dyDescent="0.25">
      <c r="A730">
        <v>727</v>
      </c>
      <c r="D730" t="e">
        <f>IF(INDEX(People[First Name],$A730)="","",
CONCATENATE("  - &amp;PersonID",TEXT($A730,"0000"),
" {","PersonFirstName:  ",CHAR(34),INDEX(People[First Name],$A730),CHAR(34),
", PersonMiddleName:  ",CHAR(34),INDEX(People[Middle Name],$A730),CHAR(34),
", PersonLastName:  ",CHAR(34),INDEX(People[Last Name],$A730),CHAR(34),"}"))</f>
        <v>#REF!</v>
      </c>
      <c r="E730" t="e">
        <f>IF(INDEX(Organizations[Organization Type '[CV']],$A730)="","",
CONCATENATE("  - &amp;OrganizationID",TEXT($A730,"0000"),
" {","OrganizationTypeCV:  ",CHAR(34),INDEX(Organizations[Organization Type '[CV']],$A730),CHAR(34),
", OrganizationCode:  ",CHAR(34),INDEX(Organizations[Organization Code],$A730),CHAR(34),
", OrganizationName:  ",CHAR(34),INDEX(Organizations[Organization Name],$A730),CHAR(34),
", OrganizationDescription:  ",CHAR(34),INDEX(Organizations[Organization Description],$A730),CHAR(34),
", OrganizationLink:  ",CHAR(34),INDEX(Organizations[Organization Link],$A730),CHAR(34),"}"))</f>
        <v>#REF!</v>
      </c>
      <c r="F730" t="e">
        <f>IF(INDEX(People[First Name],$A730)="","",
CONCATENATE("  - &amp;AffiliationID",TEXT($A730,"0000"),
" {PersonID: *PersonID",TEXT($A730,"0000"),
", OrganizationID: *OrganizationID",TEXT(MATCH(INDEX(People[Organization Name],$A730),Organizations[Organization Name],0),"0000"),
", IsPrimaryOrganizationContact: , AffiliationStartDate: , AffiliationEndDate: , PrimaryPhone: ",
", PrimaryEmail: ",CHAR(34),INDEX(People[Primary Email],$A730),CHAR(34),
", PrimaryAddress: ",CHAR(34),INDEX(People[Primary Address],$A730),CHAR(34),
", PersonLink: }"))</f>
        <v>#REF!</v>
      </c>
      <c r="H730" t="e">
        <f>IF(COUNTA(CitationInformation)=0,"",IF(INDEX(AuthorList[Author Name],$A730)="","",
CONCATENATE("  - &amp;AuthorListID",TEXT($A730,"0000"),
"  {CitationID: *CitationID0001",
", PersonID: *PersonID",TEXT(MATCH(INDEX(AuthorList[Author Name],$A730),People[Full Name],0),"0000"),
", AuthorOrder: ",INDEX(AuthorList[Author Number],$A730),"}")))</f>
        <v>#REF!</v>
      </c>
      <c r="K730" t="e">
        <f>IF(INDEX(SamplingFeatures[Feature Code],$A730)="","",
CONCATENATE("  - &amp;SamplingFeatureID",TEXT($A730,"0000"),
" {","SamplingFeatureUUID:  ",CHAR(34),INDEX(SamplingFeatures[Sampling Feature UUID],$A730),CHAR(34),
", SamplingFeatureTypeCV:  ",CHAR(34),INDEX(SamplingFeatures[Sampling Feature Type],$A730),CHAR(34),
", SamplingFeatureCode:  ",CHAR(34),INDEX(SamplingFeatures[Feature Code],$A730),CHAR(34),
", SamplingFeatureName:  ",CHAR(34),INDEX(SamplingFeatures[Feature Name],$A730),CHAR(34),
", SamplingFeatureDescription:  ",CHAR(34),INDEX(SamplingFeatures[Feature Description],$A730),CHAR(34),
", SamplingFeatureGeotypeCV:  ",CHAR(34),INDEX(SamplingFeatures[Feature Geo Type],$A730),CHAR(34),
", FeatureGeometry:  ",CHAR(34),INDEX(SamplingFeatures[Feature Geometry],$A730),CHAR(34),
", Elevation_m:  ",CHAR(34),INDEX(SamplingFeatures[Elevation_m],$A730),CHAR(34),
", ElevationDatumCV:  ",CHAR(34),ElevationDatum,CHAR(34),"}"))</f>
        <v>#REF!</v>
      </c>
      <c r="L730" t="e">
        <f>IF(INDEX(SamplingFeatures[Sampling Feature Type],$A730)&lt;&gt;"Site","",
CONCATENATE("  - &amp;SiteID",TEXT(SUMPRODUCT(--($L$3:$L729&lt;&gt;"")),"0000"),
" {","SamplingFeatureID:  *SamplingFeatureID",TEXT($A730,"0000"),
", SiteTypeCV:  ",CHAR(34),INDEX(Sites[Site Type],$A730),CHAR(34),
", Latitude:  ",INDEX(Sites[Latitude],$A730),
", Longitude:  ",INDEX(Sites[Longitude],$A730),
", SRSName:  ",CHAR(34),LatLonDatum,CHAR(34),"}"))</f>
        <v>#REF!</v>
      </c>
      <c r="M730" t="e">
        <f>IF(INDEX(SamplingFeatures[Sampling Feature Type],$A730)&lt;&gt;"Specimen","",
CONCATENATE("  - &amp;SpecimenID",TEXT(SUMPRODUCT(--($M$3:$M729&lt;&gt;"")),"0000"),
" {","SamplingFeatureID:  *SamplingFeatureID",TEXT($A730,"0000"),
", SpecimenTypeCV:  ",CHAR(34),INDEX(Specimens[Specimen Type],$A730),CHAR(34),
", SpecimenMediumCV:  ",INDEX(Specimens[Specimen Medium],$A730),
", IsFieldSpecimen:  ",CHAR(34),INDEX(Specimens[Is Field Specimen?],$A730),CHAR(34),"}"))</f>
        <v>#REF!</v>
      </c>
      <c r="N730" t="e">
        <f>IF(COUNTA(SpatialOffsets[])=0,"", IF(INDEX(SpatialOffsets[Spatial Offset Type],$A730)="","",
CONCATENATE("  - &amp;SpatialOffsetID",TEXT($A730,"0000"),
" {","SpatialOffsetTypeCV:  ",CHAR(34),INDEX(SpatialOffsets[Spatial Offset Type],$A730),CHAR(34),
", Offset1Value:  ",INDEX(SpatialOffsets[Offset 1 Value],$A730),
", Offset1UnitID:  ",CHAR(34),INDEX(SpatialOffsets[Offset 1 Unit],$A730),CHAR(34),
", Offset2Value:  ",INDEX(SpatialOffsets[Offset 2 Value],$A730),
", Offset2UnitID:  ",CHAR(34),INDEX(SpatialOffsets[Offset 2 Unit],$A730),CHAR(34),
", Offset3Value:  ",INDEX(SpatialOffsets[Offset 3 Value],$A730),
", Offset3UnitID:  ",CHAR(34),INDEX(SpatialOffsets[Offset 3 Unit],$A730),CHAR(34),,"}")))</f>
        <v>#REF!</v>
      </c>
      <c r="O730" t="e">
        <f>IF(COUNTA(RelatedFeatures[])=0,"", IF(INDEX(RelatedFeatures[First Sampling Feature Code],$A730)="","",
CONCATENATE("  - &amp;RelationID",TEXT($A730,"0000"),
" {","SamplingFeatureID:  *SamplingFeatureID",TEXT(MATCH(INDEX(RelatedFeatures[First Sampling Feature Code],$A730),SamplingFeatures[Feature Code],0),"0000"),
", RelationshipTypeCV:  ",CHAR(34),INDEX(RelatedFeatures[Relationship Type],$A730),CHAR(34),
", RelatedFeatureID: *SamplingFeatureID",TEXT(MATCH(INDEX(RelatedFeatures[Second Sampling Feature Code],$A730),SamplingFeatures[Feature Code],0),"0000"),
", SpatialOffsetID:  ",IF(INDEX(RelatedFeatures[Offset Number],$A730)="","",CONCATENATE("*SpatialOffsetID",TEXT(INDEX(RelatedFeatures[Offset Number],$A730),"0000"))),"}")))</f>
        <v>#REF!</v>
      </c>
      <c r="P730" t="e">
        <f>IF(INDEX(Methods[Method Type],$A730)="","",
CONCATENATE("  - &amp;MethodID",TEXT($A730,"0000"),
" {","MethodTypeCV:  ",CHAR(34),INDEX(Methods[Method Type],$A730),CHAR(34),
", MethodCode:  ",CHAR(34),INDEX(Methods[Method Code],$A730),CHAR(34),
", MethodName:  ",CHAR(34),INDEX(Methods[Method Name],$A730),CHAR(34),
", MethodDescription:  ",CHAR(34),INDEX(Methods[Method Description],$A730),CHAR(34),
", MethodLink:  ",CHAR(34),INDEX(Methods[Method Link],$A730),CHAR(34),
", OrganizationID: *OrganizationID",TEXT(MATCH(INDEX(Methods[Organization Name],$A730),Organizations[Organization Name],0),"0000"),"}"))</f>
        <v>#REF!</v>
      </c>
      <c r="Q730" t="e">
        <f>IF(INDEX(Variables[Variable Type],$A730)="","",
CONCATENATE("  - &amp;VariableID",TEXT($A730,"0000"),
" {","VariableTypeCV:  ",CHAR(34),INDEX(Variables[Variable Type],$A730),CHAR(34),
", VariableCode:  ",CHAR(34),INDEX(Variables[Variable Code],$A730),CHAR(34),
", VariableNameCV:  ",CHAR(34),INDEX(Variables[Variable Name],$A730),CHAR(34),
", VariableDefinition:  ",CHAR(34),INDEX(Variables[Variable Definition],$A730),CHAR(34),
", SpecciationCV:  ",CHAR(34),INDEX(Variables[Speciation],$A730),CHAR(34),
", NoDataValue:  ",CHAR(34),INDEX(Variables[No Data Value],$A730),CHAR(34),"}"))</f>
        <v>#REF!</v>
      </c>
    </row>
    <row r="731" spans="1:17" x14ac:dyDescent="0.25">
      <c r="A731">
        <v>728</v>
      </c>
      <c r="D731" t="e">
        <f>IF(INDEX(People[First Name],$A731)="","",
CONCATENATE("  - &amp;PersonID",TEXT($A731,"0000"),
" {","PersonFirstName:  ",CHAR(34),INDEX(People[First Name],$A731),CHAR(34),
", PersonMiddleName:  ",CHAR(34),INDEX(People[Middle Name],$A731),CHAR(34),
", PersonLastName:  ",CHAR(34),INDEX(People[Last Name],$A731),CHAR(34),"}"))</f>
        <v>#REF!</v>
      </c>
      <c r="E731" t="e">
        <f>IF(INDEX(Organizations[Organization Type '[CV']],$A731)="","",
CONCATENATE("  - &amp;OrganizationID",TEXT($A731,"0000"),
" {","OrganizationTypeCV:  ",CHAR(34),INDEX(Organizations[Organization Type '[CV']],$A731),CHAR(34),
", OrganizationCode:  ",CHAR(34),INDEX(Organizations[Organization Code],$A731),CHAR(34),
", OrganizationName:  ",CHAR(34),INDEX(Organizations[Organization Name],$A731),CHAR(34),
", OrganizationDescription:  ",CHAR(34),INDEX(Organizations[Organization Description],$A731),CHAR(34),
", OrganizationLink:  ",CHAR(34),INDEX(Organizations[Organization Link],$A731),CHAR(34),"}"))</f>
        <v>#REF!</v>
      </c>
      <c r="F731" t="e">
        <f>IF(INDEX(People[First Name],$A731)="","",
CONCATENATE("  - &amp;AffiliationID",TEXT($A731,"0000"),
" {PersonID: *PersonID",TEXT($A731,"0000"),
", OrganizationID: *OrganizationID",TEXT(MATCH(INDEX(People[Organization Name],$A731),Organizations[Organization Name],0),"0000"),
", IsPrimaryOrganizationContact: , AffiliationStartDate: , AffiliationEndDate: , PrimaryPhone: ",
", PrimaryEmail: ",CHAR(34),INDEX(People[Primary Email],$A731),CHAR(34),
", PrimaryAddress: ",CHAR(34),INDEX(People[Primary Address],$A731),CHAR(34),
", PersonLink: }"))</f>
        <v>#REF!</v>
      </c>
      <c r="H731" t="e">
        <f>IF(COUNTA(CitationInformation)=0,"",IF(INDEX(AuthorList[Author Name],$A731)="","",
CONCATENATE("  - &amp;AuthorListID",TEXT($A731,"0000"),
"  {CitationID: *CitationID0001",
", PersonID: *PersonID",TEXT(MATCH(INDEX(AuthorList[Author Name],$A731),People[Full Name],0),"0000"),
", AuthorOrder: ",INDEX(AuthorList[Author Number],$A731),"}")))</f>
        <v>#REF!</v>
      </c>
      <c r="K731" t="e">
        <f>IF(INDEX(SamplingFeatures[Feature Code],$A731)="","",
CONCATENATE("  - &amp;SamplingFeatureID",TEXT($A731,"0000"),
" {","SamplingFeatureUUID:  ",CHAR(34),INDEX(SamplingFeatures[Sampling Feature UUID],$A731),CHAR(34),
", SamplingFeatureTypeCV:  ",CHAR(34),INDEX(SamplingFeatures[Sampling Feature Type],$A731),CHAR(34),
", SamplingFeatureCode:  ",CHAR(34),INDEX(SamplingFeatures[Feature Code],$A731),CHAR(34),
", SamplingFeatureName:  ",CHAR(34),INDEX(SamplingFeatures[Feature Name],$A731),CHAR(34),
", SamplingFeatureDescription:  ",CHAR(34),INDEX(SamplingFeatures[Feature Description],$A731),CHAR(34),
", SamplingFeatureGeotypeCV:  ",CHAR(34),INDEX(SamplingFeatures[Feature Geo Type],$A731),CHAR(34),
", FeatureGeometry:  ",CHAR(34),INDEX(SamplingFeatures[Feature Geometry],$A731),CHAR(34),
", Elevation_m:  ",CHAR(34),INDEX(SamplingFeatures[Elevation_m],$A731),CHAR(34),
", ElevationDatumCV:  ",CHAR(34),ElevationDatum,CHAR(34),"}"))</f>
        <v>#REF!</v>
      </c>
      <c r="L731" t="e">
        <f>IF(INDEX(SamplingFeatures[Sampling Feature Type],$A731)&lt;&gt;"Site","",
CONCATENATE("  - &amp;SiteID",TEXT(SUMPRODUCT(--($L$3:$L730&lt;&gt;"")),"0000"),
" {","SamplingFeatureID:  *SamplingFeatureID",TEXT($A731,"0000"),
", SiteTypeCV:  ",CHAR(34),INDEX(Sites[Site Type],$A731),CHAR(34),
", Latitude:  ",INDEX(Sites[Latitude],$A731),
", Longitude:  ",INDEX(Sites[Longitude],$A731),
", SRSName:  ",CHAR(34),LatLonDatum,CHAR(34),"}"))</f>
        <v>#REF!</v>
      </c>
      <c r="M731" t="e">
        <f>IF(INDEX(SamplingFeatures[Sampling Feature Type],$A731)&lt;&gt;"Specimen","",
CONCATENATE("  - &amp;SpecimenID",TEXT(SUMPRODUCT(--($M$3:$M730&lt;&gt;"")),"0000"),
" {","SamplingFeatureID:  *SamplingFeatureID",TEXT($A731,"0000"),
", SpecimenTypeCV:  ",CHAR(34),INDEX(Specimens[Specimen Type],$A731),CHAR(34),
", SpecimenMediumCV:  ",INDEX(Specimens[Specimen Medium],$A731),
", IsFieldSpecimen:  ",CHAR(34),INDEX(Specimens[Is Field Specimen?],$A731),CHAR(34),"}"))</f>
        <v>#REF!</v>
      </c>
      <c r="N731" t="e">
        <f>IF(COUNTA(SpatialOffsets[])=0,"", IF(INDEX(SpatialOffsets[Spatial Offset Type],$A731)="","",
CONCATENATE("  - &amp;SpatialOffsetID",TEXT($A731,"0000"),
" {","SpatialOffsetTypeCV:  ",CHAR(34),INDEX(SpatialOffsets[Spatial Offset Type],$A731),CHAR(34),
", Offset1Value:  ",INDEX(SpatialOffsets[Offset 1 Value],$A731),
", Offset1UnitID:  ",CHAR(34),INDEX(SpatialOffsets[Offset 1 Unit],$A731),CHAR(34),
", Offset2Value:  ",INDEX(SpatialOffsets[Offset 2 Value],$A731),
", Offset2UnitID:  ",CHAR(34),INDEX(SpatialOffsets[Offset 2 Unit],$A731),CHAR(34),
", Offset3Value:  ",INDEX(SpatialOffsets[Offset 3 Value],$A731),
", Offset3UnitID:  ",CHAR(34),INDEX(SpatialOffsets[Offset 3 Unit],$A731),CHAR(34),,"}")))</f>
        <v>#REF!</v>
      </c>
      <c r="O731" t="e">
        <f>IF(COUNTA(RelatedFeatures[])=0,"", IF(INDEX(RelatedFeatures[First Sampling Feature Code],$A731)="","",
CONCATENATE("  - &amp;RelationID",TEXT($A731,"0000"),
" {","SamplingFeatureID:  *SamplingFeatureID",TEXT(MATCH(INDEX(RelatedFeatures[First Sampling Feature Code],$A731),SamplingFeatures[Feature Code],0),"0000"),
", RelationshipTypeCV:  ",CHAR(34),INDEX(RelatedFeatures[Relationship Type],$A731),CHAR(34),
", RelatedFeatureID: *SamplingFeatureID",TEXT(MATCH(INDEX(RelatedFeatures[Second Sampling Feature Code],$A731),SamplingFeatures[Feature Code],0),"0000"),
", SpatialOffsetID:  ",IF(INDEX(RelatedFeatures[Offset Number],$A731)="","",CONCATENATE("*SpatialOffsetID",TEXT(INDEX(RelatedFeatures[Offset Number],$A731),"0000"))),"}")))</f>
        <v>#REF!</v>
      </c>
      <c r="P731" t="e">
        <f>IF(INDEX(Methods[Method Type],$A731)="","",
CONCATENATE("  - &amp;MethodID",TEXT($A731,"0000"),
" {","MethodTypeCV:  ",CHAR(34),INDEX(Methods[Method Type],$A731),CHAR(34),
", MethodCode:  ",CHAR(34),INDEX(Methods[Method Code],$A731),CHAR(34),
", MethodName:  ",CHAR(34),INDEX(Methods[Method Name],$A731),CHAR(34),
", MethodDescription:  ",CHAR(34),INDEX(Methods[Method Description],$A731),CHAR(34),
", MethodLink:  ",CHAR(34),INDEX(Methods[Method Link],$A731),CHAR(34),
", OrganizationID: *OrganizationID",TEXT(MATCH(INDEX(Methods[Organization Name],$A731),Organizations[Organization Name],0),"0000"),"}"))</f>
        <v>#REF!</v>
      </c>
      <c r="Q731" t="e">
        <f>IF(INDEX(Variables[Variable Type],$A731)="","",
CONCATENATE("  - &amp;VariableID",TEXT($A731,"0000"),
" {","VariableTypeCV:  ",CHAR(34),INDEX(Variables[Variable Type],$A731),CHAR(34),
", VariableCode:  ",CHAR(34),INDEX(Variables[Variable Code],$A731),CHAR(34),
", VariableNameCV:  ",CHAR(34),INDEX(Variables[Variable Name],$A731),CHAR(34),
", VariableDefinition:  ",CHAR(34),INDEX(Variables[Variable Definition],$A731),CHAR(34),
", SpecciationCV:  ",CHAR(34),INDEX(Variables[Speciation],$A731),CHAR(34),
", NoDataValue:  ",CHAR(34),INDEX(Variables[No Data Value],$A731),CHAR(34),"}"))</f>
        <v>#REF!</v>
      </c>
    </row>
    <row r="732" spans="1:17" x14ac:dyDescent="0.25">
      <c r="A732">
        <v>729</v>
      </c>
      <c r="D732" t="e">
        <f>IF(INDEX(People[First Name],$A732)="","",
CONCATENATE("  - &amp;PersonID",TEXT($A732,"0000"),
" {","PersonFirstName:  ",CHAR(34),INDEX(People[First Name],$A732),CHAR(34),
", PersonMiddleName:  ",CHAR(34),INDEX(People[Middle Name],$A732),CHAR(34),
", PersonLastName:  ",CHAR(34),INDEX(People[Last Name],$A732),CHAR(34),"}"))</f>
        <v>#REF!</v>
      </c>
      <c r="E732" t="e">
        <f>IF(INDEX(Organizations[Organization Type '[CV']],$A732)="","",
CONCATENATE("  - &amp;OrganizationID",TEXT($A732,"0000"),
" {","OrganizationTypeCV:  ",CHAR(34),INDEX(Organizations[Organization Type '[CV']],$A732),CHAR(34),
", OrganizationCode:  ",CHAR(34),INDEX(Organizations[Organization Code],$A732),CHAR(34),
", OrganizationName:  ",CHAR(34),INDEX(Organizations[Organization Name],$A732),CHAR(34),
", OrganizationDescription:  ",CHAR(34),INDEX(Organizations[Organization Description],$A732),CHAR(34),
", OrganizationLink:  ",CHAR(34),INDEX(Organizations[Organization Link],$A732),CHAR(34),"}"))</f>
        <v>#REF!</v>
      </c>
      <c r="F732" t="e">
        <f>IF(INDEX(People[First Name],$A732)="","",
CONCATENATE("  - &amp;AffiliationID",TEXT($A732,"0000"),
" {PersonID: *PersonID",TEXT($A732,"0000"),
", OrganizationID: *OrganizationID",TEXT(MATCH(INDEX(People[Organization Name],$A732),Organizations[Organization Name],0),"0000"),
", IsPrimaryOrganizationContact: , AffiliationStartDate: , AffiliationEndDate: , PrimaryPhone: ",
", PrimaryEmail: ",CHAR(34),INDEX(People[Primary Email],$A732),CHAR(34),
", PrimaryAddress: ",CHAR(34),INDEX(People[Primary Address],$A732),CHAR(34),
", PersonLink: }"))</f>
        <v>#REF!</v>
      </c>
      <c r="H732" t="e">
        <f>IF(COUNTA(CitationInformation)=0,"",IF(INDEX(AuthorList[Author Name],$A732)="","",
CONCATENATE("  - &amp;AuthorListID",TEXT($A732,"0000"),
"  {CitationID: *CitationID0001",
", PersonID: *PersonID",TEXT(MATCH(INDEX(AuthorList[Author Name],$A732),People[Full Name],0),"0000"),
", AuthorOrder: ",INDEX(AuthorList[Author Number],$A732),"}")))</f>
        <v>#REF!</v>
      </c>
      <c r="K732" t="e">
        <f>IF(INDEX(SamplingFeatures[Feature Code],$A732)="","",
CONCATENATE("  - &amp;SamplingFeatureID",TEXT($A732,"0000"),
" {","SamplingFeatureUUID:  ",CHAR(34),INDEX(SamplingFeatures[Sampling Feature UUID],$A732),CHAR(34),
", SamplingFeatureTypeCV:  ",CHAR(34),INDEX(SamplingFeatures[Sampling Feature Type],$A732),CHAR(34),
", SamplingFeatureCode:  ",CHAR(34),INDEX(SamplingFeatures[Feature Code],$A732),CHAR(34),
", SamplingFeatureName:  ",CHAR(34),INDEX(SamplingFeatures[Feature Name],$A732),CHAR(34),
", SamplingFeatureDescription:  ",CHAR(34),INDEX(SamplingFeatures[Feature Description],$A732),CHAR(34),
", SamplingFeatureGeotypeCV:  ",CHAR(34),INDEX(SamplingFeatures[Feature Geo Type],$A732),CHAR(34),
", FeatureGeometry:  ",CHAR(34),INDEX(SamplingFeatures[Feature Geometry],$A732),CHAR(34),
", Elevation_m:  ",CHAR(34),INDEX(SamplingFeatures[Elevation_m],$A732),CHAR(34),
", ElevationDatumCV:  ",CHAR(34),ElevationDatum,CHAR(34),"}"))</f>
        <v>#REF!</v>
      </c>
      <c r="L732" t="e">
        <f>IF(INDEX(SamplingFeatures[Sampling Feature Type],$A732)&lt;&gt;"Site","",
CONCATENATE("  - &amp;SiteID",TEXT(SUMPRODUCT(--($L$3:$L731&lt;&gt;"")),"0000"),
" {","SamplingFeatureID:  *SamplingFeatureID",TEXT($A732,"0000"),
", SiteTypeCV:  ",CHAR(34),INDEX(Sites[Site Type],$A732),CHAR(34),
", Latitude:  ",INDEX(Sites[Latitude],$A732),
", Longitude:  ",INDEX(Sites[Longitude],$A732),
", SRSName:  ",CHAR(34),LatLonDatum,CHAR(34),"}"))</f>
        <v>#REF!</v>
      </c>
      <c r="M732" t="e">
        <f>IF(INDEX(SamplingFeatures[Sampling Feature Type],$A732)&lt;&gt;"Specimen","",
CONCATENATE("  - &amp;SpecimenID",TEXT(SUMPRODUCT(--($M$3:$M731&lt;&gt;"")),"0000"),
" {","SamplingFeatureID:  *SamplingFeatureID",TEXT($A732,"0000"),
", SpecimenTypeCV:  ",CHAR(34),INDEX(Specimens[Specimen Type],$A732),CHAR(34),
", SpecimenMediumCV:  ",INDEX(Specimens[Specimen Medium],$A732),
", IsFieldSpecimen:  ",CHAR(34),INDEX(Specimens[Is Field Specimen?],$A732),CHAR(34),"}"))</f>
        <v>#REF!</v>
      </c>
      <c r="N732" t="e">
        <f>IF(COUNTA(SpatialOffsets[])=0,"", IF(INDEX(SpatialOffsets[Spatial Offset Type],$A732)="","",
CONCATENATE("  - &amp;SpatialOffsetID",TEXT($A732,"0000"),
" {","SpatialOffsetTypeCV:  ",CHAR(34),INDEX(SpatialOffsets[Spatial Offset Type],$A732),CHAR(34),
", Offset1Value:  ",INDEX(SpatialOffsets[Offset 1 Value],$A732),
", Offset1UnitID:  ",CHAR(34),INDEX(SpatialOffsets[Offset 1 Unit],$A732),CHAR(34),
", Offset2Value:  ",INDEX(SpatialOffsets[Offset 2 Value],$A732),
", Offset2UnitID:  ",CHAR(34),INDEX(SpatialOffsets[Offset 2 Unit],$A732),CHAR(34),
", Offset3Value:  ",INDEX(SpatialOffsets[Offset 3 Value],$A732),
", Offset3UnitID:  ",CHAR(34),INDEX(SpatialOffsets[Offset 3 Unit],$A732),CHAR(34),,"}")))</f>
        <v>#REF!</v>
      </c>
      <c r="O732" t="e">
        <f>IF(COUNTA(RelatedFeatures[])=0,"", IF(INDEX(RelatedFeatures[First Sampling Feature Code],$A732)="","",
CONCATENATE("  - &amp;RelationID",TEXT($A732,"0000"),
" {","SamplingFeatureID:  *SamplingFeatureID",TEXT(MATCH(INDEX(RelatedFeatures[First Sampling Feature Code],$A732),SamplingFeatures[Feature Code],0),"0000"),
", RelationshipTypeCV:  ",CHAR(34),INDEX(RelatedFeatures[Relationship Type],$A732),CHAR(34),
", RelatedFeatureID: *SamplingFeatureID",TEXT(MATCH(INDEX(RelatedFeatures[Second Sampling Feature Code],$A732),SamplingFeatures[Feature Code],0),"0000"),
", SpatialOffsetID:  ",IF(INDEX(RelatedFeatures[Offset Number],$A732)="","",CONCATENATE("*SpatialOffsetID",TEXT(INDEX(RelatedFeatures[Offset Number],$A732),"0000"))),"}")))</f>
        <v>#REF!</v>
      </c>
      <c r="P732" t="e">
        <f>IF(INDEX(Methods[Method Type],$A732)="","",
CONCATENATE("  - &amp;MethodID",TEXT($A732,"0000"),
" {","MethodTypeCV:  ",CHAR(34),INDEX(Methods[Method Type],$A732),CHAR(34),
", MethodCode:  ",CHAR(34),INDEX(Methods[Method Code],$A732),CHAR(34),
", MethodName:  ",CHAR(34),INDEX(Methods[Method Name],$A732),CHAR(34),
", MethodDescription:  ",CHAR(34),INDEX(Methods[Method Description],$A732),CHAR(34),
", MethodLink:  ",CHAR(34),INDEX(Methods[Method Link],$A732),CHAR(34),
", OrganizationID: *OrganizationID",TEXT(MATCH(INDEX(Methods[Organization Name],$A732),Organizations[Organization Name],0),"0000"),"}"))</f>
        <v>#REF!</v>
      </c>
      <c r="Q732" t="e">
        <f>IF(INDEX(Variables[Variable Type],$A732)="","",
CONCATENATE("  - &amp;VariableID",TEXT($A732,"0000"),
" {","VariableTypeCV:  ",CHAR(34),INDEX(Variables[Variable Type],$A732),CHAR(34),
", VariableCode:  ",CHAR(34),INDEX(Variables[Variable Code],$A732),CHAR(34),
", VariableNameCV:  ",CHAR(34),INDEX(Variables[Variable Name],$A732),CHAR(34),
", VariableDefinition:  ",CHAR(34),INDEX(Variables[Variable Definition],$A732),CHAR(34),
", SpecciationCV:  ",CHAR(34),INDEX(Variables[Speciation],$A732),CHAR(34),
", NoDataValue:  ",CHAR(34),INDEX(Variables[No Data Value],$A732),CHAR(34),"}"))</f>
        <v>#REF!</v>
      </c>
    </row>
    <row r="733" spans="1:17" x14ac:dyDescent="0.25">
      <c r="A733">
        <v>730</v>
      </c>
      <c r="D733" t="e">
        <f>IF(INDEX(People[First Name],$A733)="","",
CONCATENATE("  - &amp;PersonID",TEXT($A733,"0000"),
" {","PersonFirstName:  ",CHAR(34),INDEX(People[First Name],$A733),CHAR(34),
", PersonMiddleName:  ",CHAR(34),INDEX(People[Middle Name],$A733),CHAR(34),
", PersonLastName:  ",CHAR(34),INDEX(People[Last Name],$A733),CHAR(34),"}"))</f>
        <v>#REF!</v>
      </c>
      <c r="E733" t="e">
        <f>IF(INDEX(Organizations[Organization Type '[CV']],$A733)="","",
CONCATENATE("  - &amp;OrganizationID",TEXT($A733,"0000"),
" {","OrganizationTypeCV:  ",CHAR(34),INDEX(Organizations[Organization Type '[CV']],$A733),CHAR(34),
", OrganizationCode:  ",CHAR(34),INDEX(Organizations[Organization Code],$A733),CHAR(34),
", OrganizationName:  ",CHAR(34),INDEX(Organizations[Organization Name],$A733),CHAR(34),
", OrganizationDescription:  ",CHAR(34),INDEX(Organizations[Organization Description],$A733),CHAR(34),
", OrganizationLink:  ",CHAR(34),INDEX(Organizations[Organization Link],$A733),CHAR(34),"}"))</f>
        <v>#REF!</v>
      </c>
      <c r="F733" t="e">
        <f>IF(INDEX(People[First Name],$A733)="","",
CONCATENATE("  - &amp;AffiliationID",TEXT($A733,"0000"),
" {PersonID: *PersonID",TEXT($A733,"0000"),
", OrganizationID: *OrganizationID",TEXT(MATCH(INDEX(People[Organization Name],$A733),Organizations[Organization Name],0),"0000"),
", IsPrimaryOrganizationContact: , AffiliationStartDate: , AffiliationEndDate: , PrimaryPhone: ",
", PrimaryEmail: ",CHAR(34),INDEX(People[Primary Email],$A733),CHAR(34),
", PrimaryAddress: ",CHAR(34),INDEX(People[Primary Address],$A733),CHAR(34),
", PersonLink: }"))</f>
        <v>#REF!</v>
      </c>
      <c r="H733" t="e">
        <f>IF(COUNTA(CitationInformation)=0,"",IF(INDEX(AuthorList[Author Name],$A733)="","",
CONCATENATE("  - &amp;AuthorListID",TEXT($A733,"0000"),
"  {CitationID: *CitationID0001",
", PersonID: *PersonID",TEXT(MATCH(INDEX(AuthorList[Author Name],$A733),People[Full Name],0),"0000"),
", AuthorOrder: ",INDEX(AuthorList[Author Number],$A733),"}")))</f>
        <v>#REF!</v>
      </c>
      <c r="K733" t="e">
        <f>IF(INDEX(SamplingFeatures[Feature Code],$A733)="","",
CONCATENATE("  - &amp;SamplingFeatureID",TEXT($A733,"0000"),
" {","SamplingFeatureUUID:  ",CHAR(34),INDEX(SamplingFeatures[Sampling Feature UUID],$A733),CHAR(34),
", SamplingFeatureTypeCV:  ",CHAR(34),INDEX(SamplingFeatures[Sampling Feature Type],$A733),CHAR(34),
", SamplingFeatureCode:  ",CHAR(34),INDEX(SamplingFeatures[Feature Code],$A733),CHAR(34),
", SamplingFeatureName:  ",CHAR(34),INDEX(SamplingFeatures[Feature Name],$A733),CHAR(34),
", SamplingFeatureDescription:  ",CHAR(34),INDEX(SamplingFeatures[Feature Description],$A733),CHAR(34),
", SamplingFeatureGeotypeCV:  ",CHAR(34),INDEX(SamplingFeatures[Feature Geo Type],$A733),CHAR(34),
", FeatureGeometry:  ",CHAR(34),INDEX(SamplingFeatures[Feature Geometry],$A733),CHAR(34),
", Elevation_m:  ",CHAR(34),INDEX(SamplingFeatures[Elevation_m],$A733),CHAR(34),
", ElevationDatumCV:  ",CHAR(34),ElevationDatum,CHAR(34),"}"))</f>
        <v>#REF!</v>
      </c>
      <c r="L733" t="e">
        <f>IF(INDEX(SamplingFeatures[Sampling Feature Type],$A733)&lt;&gt;"Site","",
CONCATENATE("  - &amp;SiteID",TEXT(SUMPRODUCT(--($L$3:$L732&lt;&gt;"")),"0000"),
" {","SamplingFeatureID:  *SamplingFeatureID",TEXT($A733,"0000"),
", SiteTypeCV:  ",CHAR(34),INDEX(Sites[Site Type],$A733),CHAR(34),
", Latitude:  ",INDEX(Sites[Latitude],$A733),
", Longitude:  ",INDEX(Sites[Longitude],$A733),
", SRSName:  ",CHAR(34),LatLonDatum,CHAR(34),"}"))</f>
        <v>#REF!</v>
      </c>
      <c r="M733" t="e">
        <f>IF(INDEX(SamplingFeatures[Sampling Feature Type],$A733)&lt;&gt;"Specimen","",
CONCATENATE("  - &amp;SpecimenID",TEXT(SUMPRODUCT(--($M$3:$M732&lt;&gt;"")),"0000"),
" {","SamplingFeatureID:  *SamplingFeatureID",TEXT($A733,"0000"),
", SpecimenTypeCV:  ",CHAR(34),INDEX(Specimens[Specimen Type],$A733),CHAR(34),
", SpecimenMediumCV:  ",INDEX(Specimens[Specimen Medium],$A733),
", IsFieldSpecimen:  ",CHAR(34),INDEX(Specimens[Is Field Specimen?],$A733),CHAR(34),"}"))</f>
        <v>#REF!</v>
      </c>
      <c r="N733" t="e">
        <f>IF(COUNTA(SpatialOffsets[])=0,"", IF(INDEX(SpatialOffsets[Spatial Offset Type],$A733)="","",
CONCATENATE("  - &amp;SpatialOffsetID",TEXT($A733,"0000"),
" {","SpatialOffsetTypeCV:  ",CHAR(34),INDEX(SpatialOffsets[Spatial Offset Type],$A733),CHAR(34),
", Offset1Value:  ",INDEX(SpatialOffsets[Offset 1 Value],$A733),
", Offset1UnitID:  ",CHAR(34),INDEX(SpatialOffsets[Offset 1 Unit],$A733),CHAR(34),
", Offset2Value:  ",INDEX(SpatialOffsets[Offset 2 Value],$A733),
", Offset2UnitID:  ",CHAR(34),INDEX(SpatialOffsets[Offset 2 Unit],$A733),CHAR(34),
", Offset3Value:  ",INDEX(SpatialOffsets[Offset 3 Value],$A733),
", Offset3UnitID:  ",CHAR(34),INDEX(SpatialOffsets[Offset 3 Unit],$A733),CHAR(34),,"}")))</f>
        <v>#REF!</v>
      </c>
      <c r="O733" t="e">
        <f>IF(COUNTA(RelatedFeatures[])=0,"", IF(INDEX(RelatedFeatures[First Sampling Feature Code],$A733)="","",
CONCATENATE("  - &amp;RelationID",TEXT($A733,"0000"),
" {","SamplingFeatureID:  *SamplingFeatureID",TEXT(MATCH(INDEX(RelatedFeatures[First Sampling Feature Code],$A733),SamplingFeatures[Feature Code],0),"0000"),
", RelationshipTypeCV:  ",CHAR(34),INDEX(RelatedFeatures[Relationship Type],$A733),CHAR(34),
", RelatedFeatureID: *SamplingFeatureID",TEXT(MATCH(INDEX(RelatedFeatures[Second Sampling Feature Code],$A733),SamplingFeatures[Feature Code],0),"0000"),
", SpatialOffsetID:  ",IF(INDEX(RelatedFeatures[Offset Number],$A733)="","",CONCATENATE("*SpatialOffsetID",TEXT(INDEX(RelatedFeatures[Offset Number],$A733),"0000"))),"}")))</f>
        <v>#REF!</v>
      </c>
      <c r="P733" t="e">
        <f>IF(INDEX(Methods[Method Type],$A733)="","",
CONCATENATE("  - &amp;MethodID",TEXT($A733,"0000"),
" {","MethodTypeCV:  ",CHAR(34),INDEX(Methods[Method Type],$A733),CHAR(34),
", MethodCode:  ",CHAR(34),INDEX(Methods[Method Code],$A733),CHAR(34),
", MethodName:  ",CHAR(34),INDEX(Methods[Method Name],$A733),CHAR(34),
", MethodDescription:  ",CHAR(34),INDEX(Methods[Method Description],$A733),CHAR(34),
", MethodLink:  ",CHAR(34),INDEX(Methods[Method Link],$A733),CHAR(34),
", OrganizationID: *OrganizationID",TEXT(MATCH(INDEX(Methods[Organization Name],$A733),Organizations[Organization Name],0),"0000"),"}"))</f>
        <v>#REF!</v>
      </c>
      <c r="Q733" t="e">
        <f>IF(INDEX(Variables[Variable Type],$A733)="","",
CONCATENATE("  - &amp;VariableID",TEXT($A733,"0000"),
" {","VariableTypeCV:  ",CHAR(34),INDEX(Variables[Variable Type],$A733),CHAR(34),
", VariableCode:  ",CHAR(34),INDEX(Variables[Variable Code],$A733),CHAR(34),
", VariableNameCV:  ",CHAR(34),INDEX(Variables[Variable Name],$A733),CHAR(34),
", VariableDefinition:  ",CHAR(34),INDEX(Variables[Variable Definition],$A733),CHAR(34),
", SpecciationCV:  ",CHAR(34),INDEX(Variables[Speciation],$A733),CHAR(34),
", NoDataValue:  ",CHAR(34),INDEX(Variables[No Data Value],$A733),CHAR(34),"}"))</f>
        <v>#REF!</v>
      </c>
    </row>
    <row r="734" spans="1:17" x14ac:dyDescent="0.25">
      <c r="A734">
        <v>731</v>
      </c>
      <c r="D734" t="e">
        <f>IF(INDEX(People[First Name],$A734)="","",
CONCATENATE("  - &amp;PersonID",TEXT($A734,"0000"),
" {","PersonFirstName:  ",CHAR(34),INDEX(People[First Name],$A734),CHAR(34),
", PersonMiddleName:  ",CHAR(34),INDEX(People[Middle Name],$A734),CHAR(34),
", PersonLastName:  ",CHAR(34),INDEX(People[Last Name],$A734),CHAR(34),"}"))</f>
        <v>#REF!</v>
      </c>
      <c r="E734" t="e">
        <f>IF(INDEX(Organizations[Organization Type '[CV']],$A734)="","",
CONCATENATE("  - &amp;OrganizationID",TEXT($A734,"0000"),
" {","OrganizationTypeCV:  ",CHAR(34),INDEX(Organizations[Organization Type '[CV']],$A734),CHAR(34),
", OrganizationCode:  ",CHAR(34),INDEX(Organizations[Organization Code],$A734),CHAR(34),
", OrganizationName:  ",CHAR(34),INDEX(Organizations[Organization Name],$A734),CHAR(34),
", OrganizationDescription:  ",CHAR(34),INDEX(Organizations[Organization Description],$A734),CHAR(34),
", OrganizationLink:  ",CHAR(34),INDEX(Organizations[Organization Link],$A734),CHAR(34),"}"))</f>
        <v>#REF!</v>
      </c>
      <c r="F734" t="e">
        <f>IF(INDEX(People[First Name],$A734)="","",
CONCATENATE("  - &amp;AffiliationID",TEXT($A734,"0000"),
" {PersonID: *PersonID",TEXT($A734,"0000"),
", OrganizationID: *OrganizationID",TEXT(MATCH(INDEX(People[Organization Name],$A734),Organizations[Organization Name],0),"0000"),
", IsPrimaryOrganizationContact: , AffiliationStartDate: , AffiliationEndDate: , PrimaryPhone: ",
", PrimaryEmail: ",CHAR(34),INDEX(People[Primary Email],$A734),CHAR(34),
", PrimaryAddress: ",CHAR(34),INDEX(People[Primary Address],$A734),CHAR(34),
", PersonLink: }"))</f>
        <v>#REF!</v>
      </c>
      <c r="H734" t="e">
        <f>IF(COUNTA(CitationInformation)=0,"",IF(INDEX(AuthorList[Author Name],$A734)="","",
CONCATENATE("  - &amp;AuthorListID",TEXT($A734,"0000"),
"  {CitationID: *CitationID0001",
", PersonID: *PersonID",TEXT(MATCH(INDEX(AuthorList[Author Name],$A734),People[Full Name],0),"0000"),
", AuthorOrder: ",INDEX(AuthorList[Author Number],$A734),"}")))</f>
        <v>#REF!</v>
      </c>
      <c r="K734" t="e">
        <f>IF(INDEX(SamplingFeatures[Feature Code],$A734)="","",
CONCATENATE("  - &amp;SamplingFeatureID",TEXT($A734,"0000"),
" {","SamplingFeatureUUID:  ",CHAR(34),INDEX(SamplingFeatures[Sampling Feature UUID],$A734),CHAR(34),
", SamplingFeatureTypeCV:  ",CHAR(34),INDEX(SamplingFeatures[Sampling Feature Type],$A734),CHAR(34),
", SamplingFeatureCode:  ",CHAR(34),INDEX(SamplingFeatures[Feature Code],$A734),CHAR(34),
", SamplingFeatureName:  ",CHAR(34),INDEX(SamplingFeatures[Feature Name],$A734),CHAR(34),
", SamplingFeatureDescription:  ",CHAR(34),INDEX(SamplingFeatures[Feature Description],$A734),CHAR(34),
", SamplingFeatureGeotypeCV:  ",CHAR(34),INDEX(SamplingFeatures[Feature Geo Type],$A734),CHAR(34),
", FeatureGeometry:  ",CHAR(34),INDEX(SamplingFeatures[Feature Geometry],$A734),CHAR(34),
", Elevation_m:  ",CHAR(34),INDEX(SamplingFeatures[Elevation_m],$A734),CHAR(34),
", ElevationDatumCV:  ",CHAR(34),ElevationDatum,CHAR(34),"}"))</f>
        <v>#REF!</v>
      </c>
      <c r="L734" t="e">
        <f>IF(INDEX(SamplingFeatures[Sampling Feature Type],$A734)&lt;&gt;"Site","",
CONCATENATE("  - &amp;SiteID",TEXT(SUMPRODUCT(--($L$3:$L733&lt;&gt;"")),"0000"),
" {","SamplingFeatureID:  *SamplingFeatureID",TEXT($A734,"0000"),
", SiteTypeCV:  ",CHAR(34),INDEX(Sites[Site Type],$A734),CHAR(34),
", Latitude:  ",INDEX(Sites[Latitude],$A734),
", Longitude:  ",INDEX(Sites[Longitude],$A734),
", SRSName:  ",CHAR(34),LatLonDatum,CHAR(34),"}"))</f>
        <v>#REF!</v>
      </c>
      <c r="M734" t="e">
        <f>IF(INDEX(SamplingFeatures[Sampling Feature Type],$A734)&lt;&gt;"Specimen","",
CONCATENATE("  - &amp;SpecimenID",TEXT(SUMPRODUCT(--($M$3:$M733&lt;&gt;"")),"0000"),
" {","SamplingFeatureID:  *SamplingFeatureID",TEXT($A734,"0000"),
", SpecimenTypeCV:  ",CHAR(34),INDEX(Specimens[Specimen Type],$A734),CHAR(34),
", SpecimenMediumCV:  ",INDEX(Specimens[Specimen Medium],$A734),
", IsFieldSpecimen:  ",CHAR(34),INDEX(Specimens[Is Field Specimen?],$A734),CHAR(34),"}"))</f>
        <v>#REF!</v>
      </c>
      <c r="N734" t="e">
        <f>IF(COUNTA(SpatialOffsets[])=0,"", IF(INDEX(SpatialOffsets[Spatial Offset Type],$A734)="","",
CONCATENATE("  - &amp;SpatialOffsetID",TEXT($A734,"0000"),
" {","SpatialOffsetTypeCV:  ",CHAR(34),INDEX(SpatialOffsets[Spatial Offset Type],$A734),CHAR(34),
", Offset1Value:  ",INDEX(SpatialOffsets[Offset 1 Value],$A734),
", Offset1UnitID:  ",CHAR(34),INDEX(SpatialOffsets[Offset 1 Unit],$A734),CHAR(34),
", Offset2Value:  ",INDEX(SpatialOffsets[Offset 2 Value],$A734),
", Offset2UnitID:  ",CHAR(34),INDEX(SpatialOffsets[Offset 2 Unit],$A734),CHAR(34),
", Offset3Value:  ",INDEX(SpatialOffsets[Offset 3 Value],$A734),
", Offset3UnitID:  ",CHAR(34),INDEX(SpatialOffsets[Offset 3 Unit],$A734),CHAR(34),,"}")))</f>
        <v>#REF!</v>
      </c>
      <c r="O734" t="e">
        <f>IF(COUNTA(RelatedFeatures[])=0,"", IF(INDEX(RelatedFeatures[First Sampling Feature Code],$A734)="","",
CONCATENATE("  - &amp;RelationID",TEXT($A734,"0000"),
" {","SamplingFeatureID:  *SamplingFeatureID",TEXT(MATCH(INDEX(RelatedFeatures[First Sampling Feature Code],$A734),SamplingFeatures[Feature Code],0),"0000"),
", RelationshipTypeCV:  ",CHAR(34),INDEX(RelatedFeatures[Relationship Type],$A734),CHAR(34),
", RelatedFeatureID: *SamplingFeatureID",TEXT(MATCH(INDEX(RelatedFeatures[Second Sampling Feature Code],$A734),SamplingFeatures[Feature Code],0),"0000"),
", SpatialOffsetID:  ",IF(INDEX(RelatedFeatures[Offset Number],$A734)="","",CONCATENATE("*SpatialOffsetID",TEXT(INDEX(RelatedFeatures[Offset Number],$A734),"0000"))),"}")))</f>
        <v>#REF!</v>
      </c>
      <c r="P734" t="e">
        <f>IF(INDEX(Methods[Method Type],$A734)="","",
CONCATENATE("  - &amp;MethodID",TEXT($A734,"0000"),
" {","MethodTypeCV:  ",CHAR(34),INDEX(Methods[Method Type],$A734),CHAR(34),
", MethodCode:  ",CHAR(34),INDEX(Methods[Method Code],$A734),CHAR(34),
", MethodName:  ",CHAR(34),INDEX(Methods[Method Name],$A734),CHAR(34),
", MethodDescription:  ",CHAR(34),INDEX(Methods[Method Description],$A734),CHAR(34),
", MethodLink:  ",CHAR(34),INDEX(Methods[Method Link],$A734),CHAR(34),
", OrganizationID: *OrganizationID",TEXT(MATCH(INDEX(Methods[Organization Name],$A734),Organizations[Organization Name],0),"0000"),"}"))</f>
        <v>#REF!</v>
      </c>
      <c r="Q734" t="e">
        <f>IF(INDEX(Variables[Variable Type],$A734)="","",
CONCATENATE("  - &amp;VariableID",TEXT($A734,"0000"),
" {","VariableTypeCV:  ",CHAR(34),INDEX(Variables[Variable Type],$A734),CHAR(34),
", VariableCode:  ",CHAR(34),INDEX(Variables[Variable Code],$A734),CHAR(34),
", VariableNameCV:  ",CHAR(34),INDEX(Variables[Variable Name],$A734),CHAR(34),
", VariableDefinition:  ",CHAR(34),INDEX(Variables[Variable Definition],$A734),CHAR(34),
", SpecciationCV:  ",CHAR(34),INDEX(Variables[Speciation],$A734),CHAR(34),
", NoDataValue:  ",CHAR(34),INDEX(Variables[No Data Value],$A734),CHAR(34),"}"))</f>
        <v>#REF!</v>
      </c>
    </row>
    <row r="735" spans="1:17" x14ac:dyDescent="0.25">
      <c r="A735">
        <v>732</v>
      </c>
      <c r="D735" t="e">
        <f>IF(INDEX(People[First Name],$A735)="","",
CONCATENATE("  - &amp;PersonID",TEXT($A735,"0000"),
" {","PersonFirstName:  ",CHAR(34),INDEX(People[First Name],$A735),CHAR(34),
", PersonMiddleName:  ",CHAR(34),INDEX(People[Middle Name],$A735),CHAR(34),
", PersonLastName:  ",CHAR(34),INDEX(People[Last Name],$A735),CHAR(34),"}"))</f>
        <v>#REF!</v>
      </c>
      <c r="E735" t="e">
        <f>IF(INDEX(Organizations[Organization Type '[CV']],$A735)="","",
CONCATENATE("  - &amp;OrganizationID",TEXT($A735,"0000"),
" {","OrganizationTypeCV:  ",CHAR(34),INDEX(Organizations[Organization Type '[CV']],$A735),CHAR(34),
", OrganizationCode:  ",CHAR(34),INDEX(Organizations[Organization Code],$A735),CHAR(34),
", OrganizationName:  ",CHAR(34),INDEX(Organizations[Organization Name],$A735),CHAR(34),
", OrganizationDescription:  ",CHAR(34),INDEX(Organizations[Organization Description],$A735),CHAR(34),
", OrganizationLink:  ",CHAR(34),INDEX(Organizations[Organization Link],$A735),CHAR(34),"}"))</f>
        <v>#REF!</v>
      </c>
      <c r="F735" t="e">
        <f>IF(INDEX(People[First Name],$A735)="","",
CONCATENATE("  - &amp;AffiliationID",TEXT($A735,"0000"),
" {PersonID: *PersonID",TEXT($A735,"0000"),
", OrganizationID: *OrganizationID",TEXT(MATCH(INDEX(People[Organization Name],$A735),Organizations[Organization Name],0),"0000"),
", IsPrimaryOrganizationContact: , AffiliationStartDate: , AffiliationEndDate: , PrimaryPhone: ",
", PrimaryEmail: ",CHAR(34),INDEX(People[Primary Email],$A735),CHAR(34),
", PrimaryAddress: ",CHAR(34),INDEX(People[Primary Address],$A735),CHAR(34),
", PersonLink: }"))</f>
        <v>#REF!</v>
      </c>
      <c r="H735" t="e">
        <f>IF(COUNTA(CitationInformation)=0,"",IF(INDEX(AuthorList[Author Name],$A735)="","",
CONCATENATE("  - &amp;AuthorListID",TEXT($A735,"0000"),
"  {CitationID: *CitationID0001",
", PersonID: *PersonID",TEXT(MATCH(INDEX(AuthorList[Author Name],$A735),People[Full Name],0),"0000"),
", AuthorOrder: ",INDEX(AuthorList[Author Number],$A735),"}")))</f>
        <v>#REF!</v>
      </c>
      <c r="K735" t="e">
        <f>IF(INDEX(SamplingFeatures[Feature Code],$A735)="","",
CONCATENATE("  - &amp;SamplingFeatureID",TEXT($A735,"0000"),
" {","SamplingFeatureUUID:  ",CHAR(34),INDEX(SamplingFeatures[Sampling Feature UUID],$A735),CHAR(34),
", SamplingFeatureTypeCV:  ",CHAR(34),INDEX(SamplingFeatures[Sampling Feature Type],$A735),CHAR(34),
", SamplingFeatureCode:  ",CHAR(34),INDEX(SamplingFeatures[Feature Code],$A735),CHAR(34),
", SamplingFeatureName:  ",CHAR(34),INDEX(SamplingFeatures[Feature Name],$A735),CHAR(34),
", SamplingFeatureDescription:  ",CHAR(34),INDEX(SamplingFeatures[Feature Description],$A735),CHAR(34),
", SamplingFeatureGeotypeCV:  ",CHAR(34),INDEX(SamplingFeatures[Feature Geo Type],$A735),CHAR(34),
", FeatureGeometry:  ",CHAR(34),INDEX(SamplingFeatures[Feature Geometry],$A735),CHAR(34),
", Elevation_m:  ",CHAR(34),INDEX(SamplingFeatures[Elevation_m],$A735),CHAR(34),
", ElevationDatumCV:  ",CHAR(34),ElevationDatum,CHAR(34),"}"))</f>
        <v>#REF!</v>
      </c>
      <c r="L735" t="e">
        <f>IF(INDEX(SamplingFeatures[Sampling Feature Type],$A735)&lt;&gt;"Site","",
CONCATENATE("  - &amp;SiteID",TEXT(SUMPRODUCT(--($L$3:$L734&lt;&gt;"")),"0000"),
" {","SamplingFeatureID:  *SamplingFeatureID",TEXT($A735,"0000"),
", SiteTypeCV:  ",CHAR(34),INDEX(Sites[Site Type],$A735),CHAR(34),
", Latitude:  ",INDEX(Sites[Latitude],$A735),
", Longitude:  ",INDEX(Sites[Longitude],$A735),
", SRSName:  ",CHAR(34),LatLonDatum,CHAR(34),"}"))</f>
        <v>#REF!</v>
      </c>
      <c r="M735" t="e">
        <f>IF(INDEX(SamplingFeatures[Sampling Feature Type],$A735)&lt;&gt;"Specimen","",
CONCATENATE("  - &amp;SpecimenID",TEXT(SUMPRODUCT(--($M$3:$M734&lt;&gt;"")),"0000"),
" {","SamplingFeatureID:  *SamplingFeatureID",TEXT($A735,"0000"),
", SpecimenTypeCV:  ",CHAR(34),INDEX(Specimens[Specimen Type],$A735),CHAR(34),
", SpecimenMediumCV:  ",INDEX(Specimens[Specimen Medium],$A735),
", IsFieldSpecimen:  ",CHAR(34),INDEX(Specimens[Is Field Specimen?],$A735),CHAR(34),"}"))</f>
        <v>#REF!</v>
      </c>
      <c r="N735" t="e">
        <f>IF(COUNTA(SpatialOffsets[])=0,"", IF(INDEX(SpatialOffsets[Spatial Offset Type],$A735)="","",
CONCATENATE("  - &amp;SpatialOffsetID",TEXT($A735,"0000"),
" {","SpatialOffsetTypeCV:  ",CHAR(34),INDEX(SpatialOffsets[Spatial Offset Type],$A735),CHAR(34),
", Offset1Value:  ",INDEX(SpatialOffsets[Offset 1 Value],$A735),
", Offset1UnitID:  ",CHAR(34),INDEX(SpatialOffsets[Offset 1 Unit],$A735),CHAR(34),
", Offset2Value:  ",INDEX(SpatialOffsets[Offset 2 Value],$A735),
", Offset2UnitID:  ",CHAR(34),INDEX(SpatialOffsets[Offset 2 Unit],$A735),CHAR(34),
", Offset3Value:  ",INDEX(SpatialOffsets[Offset 3 Value],$A735),
", Offset3UnitID:  ",CHAR(34),INDEX(SpatialOffsets[Offset 3 Unit],$A735),CHAR(34),,"}")))</f>
        <v>#REF!</v>
      </c>
      <c r="O735" t="e">
        <f>IF(COUNTA(RelatedFeatures[])=0,"", IF(INDEX(RelatedFeatures[First Sampling Feature Code],$A735)="","",
CONCATENATE("  - &amp;RelationID",TEXT($A735,"0000"),
" {","SamplingFeatureID:  *SamplingFeatureID",TEXT(MATCH(INDEX(RelatedFeatures[First Sampling Feature Code],$A735),SamplingFeatures[Feature Code],0),"0000"),
", RelationshipTypeCV:  ",CHAR(34),INDEX(RelatedFeatures[Relationship Type],$A735),CHAR(34),
", RelatedFeatureID: *SamplingFeatureID",TEXT(MATCH(INDEX(RelatedFeatures[Second Sampling Feature Code],$A735),SamplingFeatures[Feature Code],0),"0000"),
", SpatialOffsetID:  ",IF(INDEX(RelatedFeatures[Offset Number],$A735)="","",CONCATENATE("*SpatialOffsetID",TEXT(INDEX(RelatedFeatures[Offset Number],$A735),"0000"))),"}")))</f>
        <v>#REF!</v>
      </c>
      <c r="P735" t="e">
        <f>IF(INDEX(Methods[Method Type],$A735)="","",
CONCATENATE("  - &amp;MethodID",TEXT($A735,"0000"),
" {","MethodTypeCV:  ",CHAR(34),INDEX(Methods[Method Type],$A735),CHAR(34),
", MethodCode:  ",CHAR(34),INDEX(Methods[Method Code],$A735),CHAR(34),
", MethodName:  ",CHAR(34),INDEX(Methods[Method Name],$A735),CHAR(34),
", MethodDescription:  ",CHAR(34),INDEX(Methods[Method Description],$A735),CHAR(34),
", MethodLink:  ",CHAR(34),INDEX(Methods[Method Link],$A735),CHAR(34),
", OrganizationID: *OrganizationID",TEXT(MATCH(INDEX(Methods[Organization Name],$A735),Organizations[Organization Name],0),"0000"),"}"))</f>
        <v>#REF!</v>
      </c>
      <c r="Q735" t="e">
        <f>IF(INDEX(Variables[Variable Type],$A735)="","",
CONCATENATE("  - &amp;VariableID",TEXT($A735,"0000"),
" {","VariableTypeCV:  ",CHAR(34),INDEX(Variables[Variable Type],$A735),CHAR(34),
", VariableCode:  ",CHAR(34),INDEX(Variables[Variable Code],$A735),CHAR(34),
", VariableNameCV:  ",CHAR(34),INDEX(Variables[Variable Name],$A735),CHAR(34),
", VariableDefinition:  ",CHAR(34),INDEX(Variables[Variable Definition],$A735),CHAR(34),
", SpecciationCV:  ",CHAR(34),INDEX(Variables[Speciation],$A735),CHAR(34),
", NoDataValue:  ",CHAR(34),INDEX(Variables[No Data Value],$A735),CHAR(34),"}"))</f>
        <v>#REF!</v>
      </c>
    </row>
    <row r="736" spans="1:17" x14ac:dyDescent="0.25">
      <c r="A736">
        <v>733</v>
      </c>
      <c r="D736" t="e">
        <f>IF(INDEX(People[First Name],$A736)="","",
CONCATENATE("  - &amp;PersonID",TEXT($A736,"0000"),
" {","PersonFirstName:  ",CHAR(34),INDEX(People[First Name],$A736),CHAR(34),
", PersonMiddleName:  ",CHAR(34),INDEX(People[Middle Name],$A736),CHAR(34),
", PersonLastName:  ",CHAR(34),INDEX(People[Last Name],$A736),CHAR(34),"}"))</f>
        <v>#REF!</v>
      </c>
      <c r="E736" t="e">
        <f>IF(INDEX(Organizations[Organization Type '[CV']],$A736)="","",
CONCATENATE("  - &amp;OrganizationID",TEXT($A736,"0000"),
" {","OrganizationTypeCV:  ",CHAR(34),INDEX(Organizations[Organization Type '[CV']],$A736),CHAR(34),
", OrganizationCode:  ",CHAR(34),INDEX(Organizations[Organization Code],$A736),CHAR(34),
", OrganizationName:  ",CHAR(34),INDEX(Organizations[Organization Name],$A736),CHAR(34),
", OrganizationDescription:  ",CHAR(34),INDEX(Organizations[Organization Description],$A736),CHAR(34),
", OrganizationLink:  ",CHAR(34),INDEX(Organizations[Organization Link],$A736),CHAR(34),"}"))</f>
        <v>#REF!</v>
      </c>
      <c r="F736" t="e">
        <f>IF(INDEX(People[First Name],$A736)="","",
CONCATENATE("  - &amp;AffiliationID",TEXT($A736,"0000"),
" {PersonID: *PersonID",TEXT($A736,"0000"),
", OrganizationID: *OrganizationID",TEXT(MATCH(INDEX(People[Organization Name],$A736),Organizations[Organization Name],0),"0000"),
", IsPrimaryOrganizationContact: , AffiliationStartDate: , AffiliationEndDate: , PrimaryPhone: ",
", PrimaryEmail: ",CHAR(34),INDEX(People[Primary Email],$A736),CHAR(34),
", PrimaryAddress: ",CHAR(34),INDEX(People[Primary Address],$A736),CHAR(34),
", PersonLink: }"))</f>
        <v>#REF!</v>
      </c>
      <c r="H736" t="e">
        <f>IF(COUNTA(CitationInformation)=0,"",IF(INDEX(AuthorList[Author Name],$A736)="","",
CONCATENATE("  - &amp;AuthorListID",TEXT($A736,"0000"),
"  {CitationID: *CitationID0001",
", PersonID: *PersonID",TEXT(MATCH(INDEX(AuthorList[Author Name],$A736),People[Full Name],0),"0000"),
", AuthorOrder: ",INDEX(AuthorList[Author Number],$A736),"}")))</f>
        <v>#REF!</v>
      </c>
      <c r="K736" t="e">
        <f>IF(INDEX(SamplingFeatures[Feature Code],$A736)="","",
CONCATENATE("  - &amp;SamplingFeatureID",TEXT($A736,"0000"),
" {","SamplingFeatureUUID:  ",CHAR(34),INDEX(SamplingFeatures[Sampling Feature UUID],$A736),CHAR(34),
", SamplingFeatureTypeCV:  ",CHAR(34),INDEX(SamplingFeatures[Sampling Feature Type],$A736),CHAR(34),
", SamplingFeatureCode:  ",CHAR(34),INDEX(SamplingFeatures[Feature Code],$A736),CHAR(34),
", SamplingFeatureName:  ",CHAR(34),INDEX(SamplingFeatures[Feature Name],$A736),CHAR(34),
", SamplingFeatureDescription:  ",CHAR(34),INDEX(SamplingFeatures[Feature Description],$A736),CHAR(34),
", SamplingFeatureGeotypeCV:  ",CHAR(34),INDEX(SamplingFeatures[Feature Geo Type],$A736),CHAR(34),
", FeatureGeometry:  ",CHAR(34),INDEX(SamplingFeatures[Feature Geometry],$A736),CHAR(34),
", Elevation_m:  ",CHAR(34),INDEX(SamplingFeatures[Elevation_m],$A736),CHAR(34),
", ElevationDatumCV:  ",CHAR(34),ElevationDatum,CHAR(34),"}"))</f>
        <v>#REF!</v>
      </c>
      <c r="L736" t="e">
        <f>IF(INDEX(SamplingFeatures[Sampling Feature Type],$A736)&lt;&gt;"Site","",
CONCATENATE("  - &amp;SiteID",TEXT(SUMPRODUCT(--($L$3:$L735&lt;&gt;"")),"0000"),
" {","SamplingFeatureID:  *SamplingFeatureID",TEXT($A736,"0000"),
", SiteTypeCV:  ",CHAR(34),INDEX(Sites[Site Type],$A736),CHAR(34),
", Latitude:  ",INDEX(Sites[Latitude],$A736),
", Longitude:  ",INDEX(Sites[Longitude],$A736),
", SRSName:  ",CHAR(34),LatLonDatum,CHAR(34),"}"))</f>
        <v>#REF!</v>
      </c>
      <c r="M736" t="e">
        <f>IF(INDEX(SamplingFeatures[Sampling Feature Type],$A736)&lt;&gt;"Specimen","",
CONCATENATE("  - &amp;SpecimenID",TEXT(SUMPRODUCT(--($M$3:$M735&lt;&gt;"")),"0000"),
" {","SamplingFeatureID:  *SamplingFeatureID",TEXT($A736,"0000"),
", SpecimenTypeCV:  ",CHAR(34),INDEX(Specimens[Specimen Type],$A736),CHAR(34),
", SpecimenMediumCV:  ",INDEX(Specimens[Specimen Medium],$A736),
", IsFieldSpecimen:  ",CHAR(34),INDEX(Specimens[Is Field Specimen?],$A736),CHAR(34),"}"))</f>
        <v>#REF!</v>
      </c>
      <c r="N736" t="e">
        <f>IF(COUNTA(SpatialOffsets[])=0,"", IF(INDEX(SpatialOffsets[Spatial Offset Type],$A736)="","",
CONCATENATE("  - &amp;SpatialOffsetID",TEXT($A736,"0000"),
" {","SpatialOffsetTypeCV:  ",CHAR(34),INDEX(SpatialOffsets[Spatial Offset Type],$A736),CHAR(34),
", Offset1Value:  ",INDEX(SpatialOffsets[Offset 1 Value],$A736),
", Offset1UnitID:  ",CHAR(34),INDEX(SpatialOffsets[Offset 1 Unit],$A736),CHAR(34),
", Offset2Value:  ",INDEX(SpatialOffsets[Offset 2 Value],$A736),
", Offset2UnitID:  ",CHAR(34),INDEX(SpatialOffsets[Offset 2 Unit],$A736),CHAR(34),
", Offset3Value:  ",INDEX(SpatialOffsets[Offset 3 Value],$A736),
", Offset3UnitID:  ",CHAR(34),INDEX(SpatialOffsets[Offset 3 Unit],$A736),CHAR(34),,"}")))</f>
        <v>#REF!</v>
      </c>
      <c r="O736" t="e">
        <f>IF(COUNTA(RelatedFeatures[])=0,"", IF(INDEX(RelatedFeatures[First Sampling Feature Code],$A736)="","",
CONCATENATE("  - &amp;RelationID",TEXT($A736,"0000"),
" {","SamplingFeatureID:  *SamplingFeatureID",TEXT(MATCH(INDEX(RelatedFeatures[First Sampling Feature Code],$A736),SamplingFeatures[Feature Code],0),"0000"),
", RelationshipTypeCV:  ",CHAR(34),INDEX(RelatedFeatures[Relationship Type],$A736),CHAR(34),
", RelatedFeatureID: *SamplingFeatureID",TEXT(MATCH(INDEX(RelatedFeatures[Second Sampling Feature Code],$A736),SamplingFeatures[Feature Code],0),"0000"),
", SpatialOffsetID:  ",IF(INDEX(RelatedFeatures[Offset Number],$A736)="","",CONCATENATE("*SpatialOffsetID",TEXT(INDEX(RelatedFeatures[Offset Number],$A736),"0000"))),"}")))</f>
        <v>#REF!</v>
      </c>
      <c r="P736" t="e">
        <f>IF(INDEX(Methods[Method Type],$A736)="","",
CONCATENATE("  - &amp;MethodID",TEXT($A736,"0000"),
" {","MethodTypeCV:  ",CHAR(34),INDEX(Methods[Method Type],$A736),CHAR(34),
", MethodCode:  ",CHAR(34),INDEX(Methods[Method Code],$A736),CHAR(34),
", MethodName:  ",CHAR(34),INDEX(Methods[Method Name],$A736),CHAR(34),
", MethodDescription:  ",CHAR(34),INDEX(Methods[Method Description],$A736),CHAR(34),
", MethodLink:  ",CHAR(34),INDEX(Methods[Method Link],$A736),CHAR(34),
", OrganizationID: *OrganizationID",TEXT(MATCH(INDEX(Methods[Organization Name],$A736),Organizations[Organization Name],0),"0000"),"}"))</f>
        <v>#REF!</v>
      </c>
      <c r="Q736" t="e">
        <f>IF(INDEX(Variables[Variable Type],$A736)="","",
CONCATENATE("  - &amp;VariableID",TEXT($A736,"0000"),
" {","VariableTypeCV:  ",CHAR(34),INDEX(Variables[Variable Type],$A736),CHAR(34),
", VariableCode:  ",CHAR(34),INDEX(Variables[Variable Code],$A736),CHAR(34),
", VariableNameCV:  ",CHAR(34),INDEX(Variables[Variable Name],$A736),CHAR(34),
", VariableDefinition:  ",CHAR(34),INDEX(Variables[Variable Definition],$A736),CHAR(34),
", SpecciationCV:  ",CHAR(34),INDEX(Variables[Speciation],$A736),CHAR(34),
", NoDataValue:  ",CHAR(34),INDEX(Variables[No Data Value],$A736),CHAR(34),"}"))</f>
        <v>#REF!</v>
      </c>
    </row>
    <row r="737" spans="1:17" x14ac:dyDescent="0.25">
      <c r="A737">
        <v>734</v>
      </c>
      <c r="D737" t="e">
        <f>IF(INDEX(People[First Name],$A737)="","",
CONCATENATE("  - &amp;PersonID",TEXT($A737,"0000"),
" {","PersonFirstName:  ",CHAR(34),INDEX(People[First Name],$A737),CHAR(34),
", PersonMiddleName:  ",CHAR(34),INDEX(People[Middle Name],$A737),CHAR(34),
", PersonLastName:  ",CHAR(34),INDEX(People[Last Name],$A737),CHAR(34),"}"))</f>
        <v>#REF!</v>
      </c>
      <c r="E737" t="e">
        <f>IF(INDEX(Organizations[Organization Type '[CV']],$A737)="","",
CONCATENATE("  - &amp;OrganizationID",TEXT($A737,"0000"),
" {","OrganizationTypeCV:  ",CHAR(34),INDEX(Organizations[Organization Type '[CV']],$A737),CHAR(34),
", OrganizationCode:  ",CHAR(34),INDEX(Organizations[Organization Code],$A737),CHAR(34),
", OrganizationName:  ",CHAR(34),INDEX(Organizations[Organization Name],$A737),CHAR(34),
", OrganizationDescription:  ",CHAR(34),INDEX(Organizations[Organization Description],$A737),CHAR(34),
", OrganizationLink:  ",CHAR(34),INDEX(Organizations[Organization Link],$A737),CHAR(34),"}"))</f>
        <v>#REF!</v>
      </c>
      <c r="F737" t="e">
        <f>IF(INDEX(People[First Name],$A737)="","",
CONCATENATE("  - &amp;AffiliationID",TEXT($A737,"0000"),
" {PersonID: *PersonID",TEXT($A737,"0000"),
", OrganizationID: *OrganizationID",TEXT(MATCH(INDEX(People[Organization Name],$A737),Organizations[Organization Name],0),"0000"),
", IsPrimaryOrganizationContact: , AffiliationStartDate: , AffiliationEndDate: , PrimaryPhone: ",
", PrimaryEmail: ",CHAR(34),INDEX(People[Primary Email],$A737),CHAR(34),
", PrimaryAddress: ",CHAR(34),INDEX(People[Primary Address],$A737),CHAR(34),
", PersonLink: }"))</f>
        <v>#REF!</v>
      </c>
      <c r="H737" t="e">
        <f>IF(COUNTA(CitationInformation)=0,"",IF(INDEX(AuthorList[Author Name],$A737)="","",
CONCATENATE("  - &amp;AuthorListID",TEXT($A737,"0000"),
"  {CitationID: *CitationID0001",
", PersonID: *PersonID",TEXT(MATCH(INDEX(AuthorList[Author Name],$A737),People[Full Name],0),"0000"),
", AuthorOrder: ",INDEX(AuthorList[Author Number],$A737),"}")))</f>
        <v>#REF!</v>
      </c>
      <c r="K737" t="e">
        <f>IF(INDEX(SamplingFeatures[Feature Code],$A737)="","",
CONCATENATE("  - &amp;SamplingFeatureID",TEXT($A737,"0000"),
" {","SamplingFeatureUUID:  ",CHAR(34),INDEX(SamplingFeatures[Sampling Feature UUID],$A737),CHAR(34),
", SamplingFeatureTypeCV:  ",CHAR(34),INDEX(SamplingFeatures[Sampling Feature Type],$A737),CHAR(34),
", SamplingFeatureCode:  ",CHAR(34),INDEX(SamplingFeatures[Feature Code],$A737),CHAR(34),
", SamplingFeatureName:  ",CHAR(34),INDEX(SamplingFeatures[Feature Name],$A737),CHAR(34),
", SamplingFeatureDescription:  ",CHAR(34),INDEX(SamplingFeatures[Feature Description],$A737),CHAR(34),
", SamplingFeatureGeotypeCV:  ",CHAR(34),INDEX(SamplingFeatures[Feature Geo Type],$A737),CHAR(34),
", FeatureGeometry:  ",CHAR(34),INDEX(SamplingFeatures[Feature Geometry],$A737),CHAR(34),
", Elevation_m:  ",CHAR(34),INDEX(SamplingFeatures[Elevation_m],$A737),CHAR(34),
", ElevationDatumCV:  ",CHAR(34),ElevationDatum,CHAR(34),"}"))</f>
        <v>#REF!</v>
      </c>
      <c r="L737" t="e">
        <f>IF(INDEX(SamplingFeatures[Sampling Feature Type],$A737)&lt;&gt;"Site","",
CONCATENATE("  - &amp;SiteID",TEXT(SUMPRODUCT(--($L$3:$L736&lt;&gt;"")),"0000"),
" {","SamplingFeatureID:  *SamplingFeatureID",TEXT($A737,"0000"),
", SiteTypeCV:  ",CHAR(34),INDEX(Sites[Site Type],$A737),CHAR(34),
", Latitude:  ",INDEX(Sites[Latitude],$A737),
", Longitude:  ",INDEX(Sites[Longitude],$A737),
", SRSName:  ",CHAR(34),LatLonDatum,CHAR(34),"}"))</f>
        <v>#REF!</v>
      </c>
      <c r="M737" t="e">
        <f>IF(INDEX(SamplingFeatures[Sampling Feature Type],$A737)&lt;&gt;"Specimen","",
CONCATENATE("  - &amp;SpecimenID",TEXT(SUMPRODUCT(--($M$3:$M736&lt;&gt;"")),"0000"),
" {","SamplingFeatureID:  *SamplingFeatureID",TEXT($A737,"0000"),
", SpecimenTypeCV:  ",CHAR(34),INDEX(Specimens[Specimen Type],$A737),CHAR(34),
", SpecimenMediumCV:  ",INDEX(Specimens[Specimen Medium],$A737),
", IsFieldSpecimen:  ",CHAR(34),INDEX(Specimens[Is Field Specimen?],$A737),CHAR(34),"}"))</f>
        <v>#REF!</v>
      </c>
      <c r="N737" t="e">
        <f>IF(COUNTA(SpatialOffsets[])=0,"", IF(INDEX(SpatialOffsets[Spatial Offset Type],$A737)="","",
CONCATENATE("  - &amp;SpatialOffsetID",TEXT($A737,"0000"),
" {","SpatialOffsetTypeCV:  ",CHAR(34),INDEX(SpatialOffsets[Spatial Offset Type],$A737),CHAR(34),
", Offset1Value:  ",INDEX(SpatialOffsets[Offset 1 Value],$A737),
", Offset1UnitID:  ",CHAR(34),INDEX(SpatialOffsets[Offset 1 Unit],$A737),CHAR(34),
", Offset2Value:  ",INDEX(SpatialOffsets[Offset 2 Value],$A737),
", Offset2UnitID:  ",CHAR(34),INDEX(SpatialOffsets[Offset 2 Unit],$A737),CHAR(34),
", Offset3Value:  ",INDEX(SpatialOffsets[Offset 3 Value],$A737),
", Offset3UnitID:  ",CHAR(34),INDEX(SpatialOffsets[Offset 3 Unit],$A737),CHAR(34),,"}")))</f>
        <v>#REF!</v>
      </c>
      <c r="O737" t="e">
        <f>IF(COUNTA(RelatedFeatures[])=0,"", IF(INDEX(RelatedFeatures[First Sampling Feature Code],$A737)="","",
CONCATENATE("  - &amp;RelationID",TEXT($A737,"0000"),
" {","SamplingFeatureID:  *SamplingFeatureID",TEXT(MATCH(INDEX(RelatedFeatures[First Sampling Feature Code],$A737),SamplingFeatures[Feature Code],0),"0000"),
", RelationshipTypeCV:  ",CHAR(34),INDEX(RelatedFeatures[Relationship Type],$A737),CHAR(34),
", RelatedFeatureID: *SamplingFeatureID",TEXT(MATCH(INDEX(RelatedFeatures[Second Sampling Feature Code],$A737),SamplingFeatures[Feature Code],0),"0000"),
", SpatialOffsetID:  ",IF(INDEX(RelatedFeatures[Offset Number],$A737)="","",CONCATENATE("*SpatialOffsetID",TEXT(INDEX(RelatedFeatures[Offset Number],$A737),"0000"))),"}")))</f>
        <v>#REF!</v>
      </c>
      <c r="P737" t="e">
        <f>IF(INDEX(Methods[Method Type],$A737)="","",
CONCATENATE("  - &amp;MethodID",TEXT($A737,"0000"),
" {","MethodTypeCV:  ",CHAR(34),INDEX(Methods[Method Type],$A737),CHAR(34),
", MethodCode:  ",CHAR(34),INDEX(Methods[Method Code],$A737),CHAR(34),
", MethodName:  ",CHAR(34),INDEX(Methods[Method Name],$A737),CHAR(34),
", MethodDescription:  ",CHAR(34),INDEX(Methods[Method Description],$A737),CHAR(34),
", MethodLink:  ",CHAR(34),INDEX(Methods[Method Link],$A737),CHAR(34),
", OrganizationID: *OrganizationID",TEXT(MATCH(INDEX(Methods[Organization Name],$A737),Organizations[Organization Name],0),"0000"),"}"))</f>
        <v>#REF!</v>
      </c>
      <c r="Q737" t="e">
        <f>IF(INDEX(Variables[Variable Type],$A737)="","",
CONCATENATE("  - &amp;VariableID",TEXT($A737,"0000"),
" {","VariableTypeCV:  ",CHAR(34),INDEX(Variables[Variable Type],$A737),CHAR(34),
", VariableCode:  ",CHAR(34),INDEX(Variables[Variable Code],$A737),CHAR(34),
", VariableNameCV:  ",CHAR(34),INDEX(Variables[Variable Name],$A737),CHAR(34),
", VariableDefinition:  ",CHAR(34),INDEX(Variables[Variable Definition],$A737),CHAR(34),
", SpecciationCV:  ",CHAR(34),INDEX(Variables[Speciation],$A737),CHAR(34),
", NoDataValue:  ",CHAR(34),INDEX(Variables[No Data Value],$A737),CHAR(34),"}"))</f>
        <v>#REF!</v>
      </c>
    </row>
    <row r="738" spans="1:17" x14ac:dyDescent="0.25">
      <c r="A738">
        <v>735</v>
      </c>
      <c r="D738" t="e">
        <f>IF(INDEX(People[First Name],$A738)="","",
CONCATENATE("  - &amp;PersonID",TEXT($A738,"0000"),
" {","PersonFirstName:  ",CHAR(34),INDEX(People[First Name],$A738),CHAR(34),
", PersonMiddleName:  ",CHAR(34),INDEX(People[Middle Name],$A738),CHAR(34),
", PersonLastName:  ",CHAR(34),INDEX(People[Last Name],$A738),CHAR(34),"}"))</f>
        <v>#REF!</v>
      </c>
      <c r="E738" t="e">
        <f>IF(INDEX(Organizations[Organization Type '[CV']],$A738)="","",
CONCATENATE("  - &amp;OrganizationID",TEXT($A738,"0000"),
" {","OrganizationTypeCV:  ",CHAR(34),INDEX(Organizations[Organization Type '[CV']],$A738),CHAR(34),
", OrganizationCode:  ",CHAR(34),INDEX(Organizations[Organization Code],$A738),CHAR(34),
", OrganizationName:  ",CHAR(34),INDEX(Organizations[Organization Name],$A738),CHAR(34),
", OrganizationDescription:  ",CHAR(34),INDEX(Organizations[Organization Description],$A738),CHAR(34),
", OrganizationLink:  ",CHAR(34),INDEX(Organizations[Organization Link],$A738),CHAR(34),"}"))</f>
        <v>#REF!</v>
      </c>
      <c r="F738" t="e">
        <f>IF(INDEX(People[First Name],$A738)="","",
CONCATENATE("  - &amp;AffiliationID",TEXT($A738,"0000"),
" {PersonID: *PersonID",TEXT($A738,"0000"),
", OrganizationID: *OrganizationID",TEXT(MATCH(INDEX(People[Organization Name],$A738),Organizations[Organization Name],0),"0000"),
", IsPrimaryOrganizationContact: , AffiliationStartDate: , AffiliationEndDate: , PrimaryPhone: ",
", PrimaryEmail: ",CHAR(34),INDEX(People[Primary Email],$A738),CHAR(34),
", PrimaryAddress: ",CHAR(34),INDEX(People[Primary Address],$A738),CHAR(34),
", PersonLink: }"))</f>
        <v>#REF!</v>
      </c>
      <c r="H738" t="e">
        <f>IF(COUNTA(CitationInformation)=0,"",IF(INDEX(AuthorList[Author Name],$A738)="","",
CONCATENATE("  - &amp;AuthorListID",TEXT($A738,"0000"),
"  {CitationID: *CitationID0001",
", PersonID: *PersonID",TEXT(MATCH(INDEX(AuthorList[Author Name],$A738),People[Full Name],0),"0000"),
", AuthorOrder: ",INDEX(AuthorList[Author Number],$A738),"}")))</f>
        <v>#REF!</v>
      </c>
      <c r="K738" t="e">
        <f>IF(INDEX(SamplingFeatures[Feature Code],$A738)="","",
CONCATENATE("  - &amp;SamplingFeatureID",TEXT($A738,"0000"),
" {","SamplingFeatureUUID:  ",CHAR(34),INDEX(SamplingFeatures[Sampling Feature UUID],$A738),CHAR(34),
", SamplingFeatureTypeCV:  ",CHAR(34),INDEX(SamplingFeatures[Sampling Feature Type],$A738),CHAR(34),
", SamplingFeatureCode:  ",CHAR(34),INDEX(SamplingFeatures[Feature Code],$A738),CHAR(34),
", SamplingFeatureName:  ",CHAR(34),INDEX(SamplingFeatures[Feature Name],$A738),CHAR(34),
", SamplingFeatureDescription:  ",CHAR(34),INDEX(SamplingFeatures[Feature Description],$A738),CHAR(34),
", SamplingFeatureGeotypeCV:  ",CHAR(34),INDEX(SamplingFeatures[Feature Geo Type],$A738),CHAR(34),
", FeatureGeometry:  ",CHAR(34),INDEX(SamplingFeatures[Feature Geometry],$A738),CHAR(34),
", Elevation_m:  ",CHAR(34),INDEX(SamplingFeatures[Elevation_m],$A738),CHAR(34),
", ElevationDatumCV:  ",CHAR(34),ElevationDatum,CHAR(34),"}"))</f>
        <v>#REF!</v>
      </c>
      <c r="L738" t="e">
        <f>IF(INDEX(SamplingFeatures[Sampling Feature Type],$A738)&lt;&gt;"Site","",
CONCATENATE("  - &amp;SiteID",TEXT(SUMPRODUCT(--($L$3:$L737&lt;&gt;"")),"0000"),
" {","SamplingFeatureID:  *SamplingFeatureID",TEXT($A738,"0000"),
", SiteTypeCV:  ",CHAR(34),INDEX(Sites[Site Type],$A738),CHAR(34),
", Latitude:  ",INDEX(Sites[Latitude],$A738),
", Longitude:  ",INDEX(Sites[Longitude],$A738),
", SRSName:  ",CHAR(34),LatLonDatum,CHAR(34),"}"))</f>
        <v>#REF!</v>
      </c>
      <c r="M738" t="e">
        <f>IF(INDEX(SamplingFeatures[Sampling Feature Type],$A738)&lt;&gt;"Specimen","",
CONCATENATE("  - &amp;SpecimenID",TEXT(SUMPRODUCT(--($M$3:$M737&lt;&gt;"")),"0000"),
" {","SamplingFeatureID:  *SamplingFeatureID",TEXT($A738,"0000"),
", SpecimenTypeCV:  ",CHAR(34),INDEX(Specimens[Specimen Type],$A738),CHAR(34),
", SpecimenMediumCV:  ",INDEX(Specimens[Specimen Medium],$A738),
", IsFieldSpecimen:  ",CHAR(34),INDEX(Specimens[Is Field Specimen?],$A738),CHAR(34),"}"))</f>
        <v>#REF!</v>
      </c>
      <c r="N738" t="e">
        <f>IF(COUNTA(SpatialOffsets[])=0,"", IF(INDEX(SpatialOffsets[Spatial Offset Type],$A738)="","",
CONCATENATE("  - &amp;SpatialOffsetID",TEXT($A738,"0000"),
" {","SpatialOffsetTypeCV:  ",CHAR(34),INDEX(SpatialOffsets[Spatial Offset Type],$A738),CHAR(34),
", Offset1Value:  ",INDEX(SpatialOffsets[Offset 1 Value],$A738),
", Offset1UnitID:  ",CHAR(34),INDEX(SpatialOffsets[Offset 1 Unit],$A738),CHAR(34),
", Offset2Value:  ",INDEX(SpatialOffsets[Offset 2 Value],$A738),
", Offset2UnitID:  ",CHAR(34),INDEX(SpatialOffsets[Offset 2 Unit],$A738),CHAR(34),
", Offset3Value:  ",INDEX(SpatialOffsets[Offset 3 Value],$A738),
", Offset3UnitID:  ",CHAR(34),INDEX(SpatialOffsets[Offset 3 Unit],$A738),CHAR(34),,"}")))</f>
        <v>#REF!</v>
      </c>
      <c r="O738" t="e">
        <f>IF(COUNTA(RelatedFeatures[])=0,"", IF(INDEX(RelatedFeatures[First Sampling Feature Code],$A738)="","",
CONCATENATE("  - &amp;RelationID",TEXT($A738,"0000"),
" {","SamplingFeatureID:  *SamplingFeatureID",TEXT(MATCH(INDEX(RelatedFeatures[First Sampling Feature Code],$A738),SamplingFeatures[Feature Code],0),"0000"),
", RelationshipTypeCV:  ",CHAR(34),INDEX(RelatedFeatures[Relationship Type],$A738),CHAR(34),
", RelatedFeatureID: *SamplingFeatureID",TEXT(MATCH(INDEX(RelatedFeatures[Second Sampling Feature Code],$A738),SamplingFeatures[Feature Code],0),"0000"),
", SpatialOffsetID:  ",IF(INDEX(RelatedFeatures[Offset Number],$A738)="","",CONCATENATE("*SpatialOffsetID",TEXT(INDEX(RelatedFeatures[Offset Number],$A738),"0000"))),"}")))</f>
        <v>#REF!</v>
      </c>
      <c r="P738" t="e">
        <f>IF(INDEX(Methods[Method Type],$A738)="","",
CONCATENATE("  - &amp;MethodID",TEXT($A738,"0000"),
" {","MethodTypeCV:  ",CHAR(34),INDEX(Methods[Method Type],$A738),CHAR(34),
", MethodCode:  ",CHAR(34),INDEX(Methods[Method Code],$A738),CHAR(34),
", MethodName:  ",CHAR(34),INDEX(Methods[Method Name],$A738),CHAR(34),
", MethodDescription:  ",CHAR(34),INDEX(Methods[Method Description],$A738),CHAR(34),
", MethodLink:  ",CHAR(34),INDEX(Methods[Method Link],$A738),CHAR(34),
", OrganizationID: *OrganizationID",TEXT(MATCH(INDEX(Methods[Organization Name],$A738),Organizations[Organization Name],0),"0000"),"}"))</f>
        <v>#REF!</v>
      </c>
      <c r="Q738" t="e">
        <f>IF(INDEX(Variables[Variable Type],$A738)="","",
CONCATENATE("  - &amp;VariableID",TEXT($A738,"0000"),
" {","VariableTypeCV:  ",CHAR(34),INDEX(Variables[Variable Type],$A738),CHAR(34),
", VariableCode:  ",CHAR(34),INDEX(Variables[Variable Code],$A738),CHAR(34),
", VariableNameCV:  ",CHAR(34),INDEX(Variables[Variable Name],$A738),CHAR(34),
", VariableDefinition:  ",CHAR(34),INDEX(Variables[Variable Definition],$A738),CHAR(34),
", SpecciationCV:  ",CHAR(34),INDEX(Variables[Speciation],$A738),CHAR(34),
", NoDataValue:  ",CHAR(34),INDEX(Variables[No Data Value],$A738),CHAR(34),"}"))</f>
        <v>#REF!</v>
      </c>
    </row>
    <row r="739" spans="1:17" x14ac:dyDescent="0.25">
      <c r="A739">
        <v>736</v>
      </c>
      <c r="D739" t="e">
        <f>IF(INDEX(People[First Name],$A739)="","",
CONCATENATE("  - &amp;PersonID",TEXT($A739,"0000"),
" {","PersonFirstName:  ",CHAR(34),INDEX(People[First Name],$A739),CHAR(34),
", PersonMiddleName:  ",CHAR(34),INDEX(People[Middle Name],$A739),CHAR(34),
", PersonLastName:  ",CHAR(34),INDEX(People[Last Name],$A739),CHAR(34),"}"))</f>
        <v>#REF!</v>
      </c>
      <c r="E739" t="e">
        <f>IF(INDEX(Organizations[Organization Type '[CV']],$A739)="","",
CONCATENATE("  - &amp;OrganizationID",TEXT($A739,"0000"),
" {","OrganizationTypeCV:  ",CHAR(34),INDEX(Organizations[Organization Type '[CV']],$A739),CHAR(34),
", OrganizationCode:  ",CHAR(34),INDEX(Organizations[Organization Code],$A739),CHAR(34),
", OrganizationName:  ",CHAR(34),INDEX(Organizations[Organization Name],$A739),CHAR(34),
", OrganizationDescription:  ",CHAR(34),INDEX(Organizations[Organization Description],$A739),CHAR(34),
", OrganizationLink:  ",CHAR(34),INDEX(Organizations[Organization Link],$A739),CHAR(34),"}"))</f>
        <v>#REF!</v>
      </c>
      <c r="F739" t="e">
        <f>IF(INDEX(People[First Name],$A739)="","",
CONCATENATE("  - &amp;AffiliationID",TEXT($A739,"0000"),
" {PersonID: *PersonID",TEXT($A739,"0000"),
", OrganizationID: *OrganizationID",TEXT(MATCH(INDEX(People[Organization Name],$A739),Organizations[Organization Name],0),"0000"),
", IsPrimaryOrganizationContact: , AffiliationStartDate: , AffiliationEndDate: , PrimaryPhone: ",
", PrimaryEmail: ",CHAR(34),INDEX(People[Primary Email],$A739),CHAR(34),
", PrimaryAddress: ",CHAR(34),INDEX(People[Primary Address],$A739),CHAR(34),
", PersonLink: }"))</f>
        <v>#REF!</v>
      </c>
      <c r="H739" t="e">
        <f>IF(COUNTA(CitationInformation)=0,"",IF(INDEX(AuthorList[Author Name],$A739)="","",
CONCATENATE("  - &amp;AuthorListID",TEXT($A739,"0000"),
"  {CitationID: *CitationID0001",
", PersonID: *PersonID",TEXT(MATCH(INDEX(AuthorList[Author Name],$A739),People[Full Name],0),"0000"),
", AuthorOrder: ",INDEX(AuthorList[Author Number],$A739),"}")))</f>
        <v>#REF!</v>
      </c>
      <c r="K739" t="e">
        <f>IF(INDEX(SamplingFeatures[Feature Code],$A739)="","",
CONCATENATE("  - &amp;SamplingFeatureID",TEXT($A739,"0000"),
" {","SamplingFeatureUUID:  ",CHAR(34),INDEX(SamplingFeatures[Sampling Feature UUID],$A739),CHAR(34),
", SamplingFeatureTypeCV:  ",CHAR(34),INDEX(SamplingFeatures[Sampling Feature Type],$A739),CHAR(34),
", SamplingFeatureCode:  ",CHAR(34),INDEX(SamplingFeatures[Feature Code],$A739),CHAR(34),
", SamplingFeatureName:  ",CHAR(34),INDEX(SamplingFeatures[Feature Name],$A739),CHAR(34),
", SamplingFeatureDescription:  ",CHAR(34),INDEX(SamplingFeatures[Feature Description],$A739),CHAR(34),
", SamplingFeatureGeotypeCV:  ",CHAR(34),INDEX(SamplingFeatures[Feature Geo Type],$A739),CHAR(34),
", FeatureGeometry:  ",CHAR(34),INDEX(SamplingFeatures[Feature Geometry],$A739),CHAR(34),
", Elevation_m:  ",CHAR(34),INDEX(SamplingFeatures[Elevation_m],$A739),CHAR(34),
", ElevationDatumCV:  ",CHAR(34),ElevationDatum,CHAR(34),"}"))</f>
        <v>#REF!</v>
      </c>
      <c r="L739" t="e">
        <f>IF(INDEX(SamplingFeatures[Sampling Feature Type],$A739)&lt;&gt;"Site","",
CONCATENATE("  - &amp;SiteID",TEXT(SUMPRODUCT(--($L$3:$L738&lt;&gt;"")),"0000"),
" {","SamplingFeatureID:  *SamplingFeatureID",TEXT($A739,"0000"),
", SiteTypeCV:  ",CHAR(34),INDEX(Sites[Site Type],$A739),CHAR(34),
", Latitude:  ",INDEX(Sites[Latitude],$A739),
", Longitude:  ",INDEX(Sites[Longitude],$A739),
", SRSName:  ",CHAR(34),LatLonDatum,CHAR(34),"}"))</f>
        <v>#REF!</v>
      </c>
      <c r="M739" t="e">
        <f>IF(INDEX(SamplingFeatures[Sampling Feature Type],$A739)&lt;&gt;"Specimen","",
CONCATENATE("  - &amp;SpecimenID",TEXT(SUMPRODUCT(--($M$3:$M738&lt;&gt;"")),"0000"),
" {","SamplingFeatureID:  *SamplingFeatureID",TEXT($A739,"0000"),
", SpecimenTypeCV:  ",CHAR(34),INDEX(Specimens[Specimen Type],$A739),CHAR(34),
", SpecimenMediumCV:  ",INDEX(Specimens[Specimen Medium],$A739),
", IsFieldSpecimen:  ",CHAR(34),INDEX(Specimens[Is Field Specimen?],$A739),CHAR(34),"}"))</f>
        <v>#REF!</v>
      </c>
      <c r="N739" t="e">
        <f>IF(COUNTA(SpatialOffsets[])=0,"", IF(INDEX(SpatialOffsets[Spatial Offset Type],$A739)="","",
CONCATENATE("  - &amp;SpatialOffsetID",TEXT($A739,"0000"),
" {","SpatialOffsetTypeCV:  ",CHAR(34),INDEX(SpatialOffsets[Spatial Offset Type],$A739),CHAR(34),
", Offset1Value:  ",INDEX(SpatialOffsets[Offset 1 Value],$A739),
", Offset1UnitID:  ",CHAR(34),INDEX(SpatialOffsets[Offset 1 Unit],$A739),CHAR(34),
", Offset2Value:  ",INDEX(SpatialOffsets[Offset 2 Value],$A739),
", Offset2UnitID:  ",CHAR(34),INDEX(SpatialOffsets[Offset 2 Unit],$A739),CHAR(34),
", Offset3Value:  ",INDEX(SpatialOffsets[Offset 3 Value],$A739),
", Offset3UnitID:  ",CHAR(34),INDEX(SpatialOffsets[Offset 3 Unit],$A739),CHAR(34),,"}")))</f>
        <v>#REF!</v>
      </c>
      <c r="O739" t="e">
        <f>IF(COUNTA(RelatedFeatures[])=0,"", IF(INDEX(RelatedFeatures[First Sampling Feature Code],$A739)="","",
CONCATENATE("  - &amp;RelationID",TEXT($A739,"0000"),
" {","SamplingFeatureID:  *SamplingFeatureID",TEXT(MATCH(INDEX(RelatedFeatures[First Sampling Feature Code],$A739),SamplingFeatures[Feature Code],0),"0000"),
", RelationshipTypeCV:  ",CHAR(34),INDEX(RelatedFeatures[Relationship Type],$A739),CHAR(34),
", RelatedFeatureID: *SamplingFeatureID",TEXT(MATCH(INDEX(RelatedFeatures[Second Sampling Feature Code],$A739),SamplingFeatures[Feature Code],0),"0000"),
", SpatialOffsetID:  ",IF(INDEX(RelatedFeatures[Offset Number],$A739)="","",CONCATENATE("*SpatialOffsetID",TEXT(INDEX(RelatedFeatures[Offset Number],$A739),"0000"))),"}")))</f>
        <v>#REF!</v>
      </c>
      <c r="P739" t="e">
        <f>IF(INDEX(Methods[Method Type],$A739)="","",
CONCATENATE("  - &amp;MethodID",TEXT($A739,"0000"),
" {","MethodTypeCV:  ",CHAR(34),INDEX(Methods[Method Type],$A739),CHAR(34),
", MethodCode:  ",CHAR(34),INDEX(Methods[Method Code],$A739),CHAR(34),
", MethodName:  ",CHAR(34),INDEX(Methods[Method Name],$A739),CHAR(34),
", MethodDescription:  ",CHAR(34),INDEX(Methods[Method Description],$A739),CHAR(34),
", MethodLink:  ",CHAR(34),INDEX(Methods[Method Link],$A739),CHAR(34),
", OrganizationID: *OrganizationID",TEXT(MATCH(INDEX(Methods[Organization Name],$A739),Organizations[Organization Name],0),"0000"),"}"))</f>
        <v>#REF!</v>
      </c>
      <c r="Q739" t="e">
        <f>IF(INDEX(Variables[Variable Type],$A739)="","",
CONCATENATE("  - &amp;VariableID",TEXT($A739,"0000"),
" {","VariableTypeCV:  ",CHAR(34),INDEX(Variables[Variable Type],$A739),CHAR(34),
", VariableCode:  ",CHAR(34),INDEX(Variables[Variable Code],$A739),CHAR(34),
", VariableNameCV:  ",CHAR(34),INDEX(Variables[Variable Name],$A739),CHAR(34),
", VariableDefinition:  ",CHAR(34),INDEX(Variables[Variable Definition],$A739),CHAR(34),
", SpecciationCV:  ",CHAR(34),INDEX(Variables[Speciation],$A739),CHAR(34),
", NoDataValue:  ",CHAR(34),INDEX(Variables[No Data Value],$A739),CHAR(34),"}"))</f>
        <v>#REF!</v>
      </c>
    </row>
    <row r="740" spans="1:17" x14ac:dyDescent="0.25">
      <c r="A740">
        <v>737</v>
      </c>
      <c r="D740" t="e">
        <f>IF(INDEX(People[First Name],$A740)="","",
CONCATENATE("  - &amp;PersonID",TEXT($A740,"0000"),
" {","PersonFirstName:  ",CHAR(34),INDEX(People[First Name],$A740),CHAR(34),
", PersonMiddleName:  ",CHAR(34),INDEX(People[Middle Name],$A740),CHAR(34),
", PersonLastName:  ",CHAR(34),INDEX(People[Last Name],$A740),CHAR(34),"}"))</f>
        <v>#REF!</v>
      </c>
      <c r="E740" t="e">
        <f>IF(INDEX(Organizations[Organization Type '[CV']],$A740)="","",
CONCATENATE("  - &amp;OrganizationID",TEXT($A740,"0000"),
" {","OrganizationTypeCV:  ",CHAR(34),INDEX(Organizations[Organization Type '[CV']],$A740),CHAR(34),
", OrganizationCode:  ",CHAR(34),INDEX(Organizations[Organization Code],$A740),CHAR(34),
", OrganizationName:  ",CHAR(34),INDEX(Organizations[Organization Name],$A740),CHAR(34),
", OrganizationDescription:  ",CHAR(34),INDEX(Organizations[Organization Description],$A740),CHAR(34),
", OrganizationLink:  ",CHAR(34),INDEX(Organizations[Organization Link],$A740),CHAR(34),"}"))</f>
        <v>#REF!</v>
      </c>
      <c r="F740" t="e">
        <f>IF(INDEX(People[First Name],$A740)="","",
CONCATENATE("  - &amp;AffiliationID",TEXT($A740,"0000"),
" {PersonID: *PersonID",TEXT($A740,"0000"),
", OrganizationID: *OrganizationID",TEXT(MATCH(INDEX(People[Organization Name],$A740),Organizations[Organization Name],0),"0000"),
", IsPrimaryOrganizationContact: , AffiliationStartDate: , AffiliationEndDate: , PrimaryPhone: ",
", PrimaryEmail: ",CHAR(34),INDEX(People[Primary Email],$A740),CHAR(34),
", PrimaryAddress: ",CHAR(34),INDEX(People[Primary Address],$A740),CHAR(34),
", PersonLink: }"))</f>
        <v>#REF!</v>
      </c>
      <c r="H740" t="e">
        <f>IF(COUNTA(CitationInformation)=0,"",IF(INDEX(AuthorList[Author Name],$A740)="","",
CONCATENATE("  - &amp;AuthorListID",TEXT($A740,"0000"),
"  {CitationID: *CitationID0001",
", PersonID: *PersonID",TEXT(MATCH(INDEX(AuthorList[Author Name],$A740),People[Full Name],0),"0000"),
", AuthorOrder: ",INDEX(AuthorList[Author Number],$A740),"}")))</f>
        <v>#REF!</v>
      </c>
      <c r="K740" t="e">
        <f>IF(INDEX(SamplingFeatures[Feature Code],$A740)="","",
CONCATENATE("  - &amp;SamplingFeatureID",TEXT($A740,"0000"),
" {","SamplingFeatureUUID:  ",CHAR(34),INDEX(SamplingFeatures[Sampling Feature UUID],$A740),CHAR(34),
", SamplingFeatureTypeCV:  ",CHAR(34),INDEX(SamplingFeatures[Sampling Feature Type],$A740),CHAR(34),
", SamplingFeatureCode:  ",CHAR(34),INDEX(SamplingFeatures[Feature Code],$A740),CHAR(34),
", SamplingFeatureName:  ",CHAR(34),INDEX(SamplingFeatures[Feature Name],$A740),CHAR(34),
", SamplingFeatureDescription:  ",CHAR(34),INDEX(SamplingFeatures[Feature Description],$A740),CHAR(34),
", SamplingFeatureGeotypeCV:  ",CHAR(34),INDEX(SamplingFeatures[Feature Geo Type],$A740),CHAR(34),
", FeatureGeometry:  ",CHAR(34),INDEX(SamplingFeatures[Feature Geometry],$A740),CHAR(34),
", Elevation_m:  ",CHAR(34),INDEX(SamplingFeatures[Elevation_m],$A740),CHAR(34),
", ElevationDatumCV:  ",CHAR(34),ElevationDatum,CHAR(34),"}"))</f>
        <v>#REF!</v>
      </c>
      <c r="L740" t="e">
        <f>IF(INDEX(SamplingFeatures[Sampling Feature Type],$A740)&lt;&gt;"Site","",
CONCATENATE("  - &amp;SiteID",TEXT(SUMPRODUCT(--($L$3:$L739&lt;&gt;"")),"0000"),
" {","SamplingFeatureID:  *SamplingFeatureID",TEXT($A740,"0000"),
", SiteTypeCV:  ",CHAR(34),INDEX(Sites[Site Type],$A740),CHAR(34),
", Latitude:  ",INDEX(Sites[Latitude],$A740),
", Longitude:  ",INDEX(Sites[Longitude],$A740),
", SRSName:  ",CHAR(34),LatLonDatum,CHAR(34),"}"))</f>
        <v>#REF!</v>
      </c>
      <c r="M740" t="e">
        <f>IF(INDEX(SamplingFeatures[Sampling Feature Type],$A740)&lt;&gt;"Specimen","",
CONCATENATE("  - &amp;SpecimenID",TEXT(SUMPRODUCT(--($M$3:$M739&lt;&gt;"")),"0000"),
" {","SamplingFeatureID:  *SamplingFeatureID",TEXT($A740,"0000"),
", SpecimenTypeCV:  ",CHAR(34),INDEX(Specimens[Specimen Type],$A740),CHAR(34),
", SpecimenMediumCV:  ",INDEX(Specimens[Specimen Medium],$A740),
", IsFieldSpecimen:  ",CHAR(34),INDEX(Specimens[Is Field Specimen?],$A740),CHAR(34),"}"))</f>
        <v>#REF!</v>
      </c>
      <c r="N740" t="e">
        <f>IF(COUNTA(SpatialOffsets[])=0,"", IF(INDEX(SpatialOffsets[Spatial Offset Type],$A740)="","",
CONCATENATE("  - &amp;SpatialOffsetID",TEXT($A740,"0000"),
" {","SpatialOffsetTypeCV:  ",CHAR(34),INDEX(SpatialOffsets[Spatial Offset Type],$A740),CHAR(34),
", Offset1Value:  ",INDEX(SpatialOffsets[Offset 1 Value],$A740),
", Offset1UnitID:  ",CHAR(34),INDEX(SpatialOffsets[Offset 1 Unit],$A740),CHAR(34),
", Offset2Value:  ",INDEX(SpatialOffsets[Offset 2 Value],$A740),
", Offset2UnitID:  ",CHAR(34),INDEX(SpatialOffsets[Offset 2 Unit],$A740),CHAR(34),
", Offset3Value:  ",INDEX(SpatialOffsets[Offset 3 Value],$A740),
", Offset3UnitID:  ",CHAR(34),INDEX(SpatialOffsets[Offset 3 Unit],$A740),CHAR(34),,"}")))</f>
        <v>#REF!</v>
      </c>
      <c r="O740" t="e">
        <f>IF(COUNTA(RelatedFeatures[])=0,"", IF(INDEX(RelatedFeatures[First Sampling Feature Code],$A740)="","",
CONCATENATE("  - &amp;RelationID",TEXT($A740,"0000"),
" {","SamplingFeatureID:  *SamplingFeatureID",TEXT(MATCH(INDEX(RelatedFeatures[First Sampling Feature Code],$A740),SamplingFeatures[Feature Code],0),"0000"),
", RelationshipTypeCV:  ",CHAR(34),INDEX(RelatedFeatures[Relationship Type],$A740),CHAR(34),
", RelatedFeatureID: *SamplingFeatureID",TEXT(MATCH(INDEX(RelatedFeatures[Second Sampling Feature Code],$A740),SamplingFeatures[Feature Code],0),"0000"),
", SpatialOffsetID:  ",IF(INDEX(RelatedFeatures[Offset Number],$A740)="","",CONCATENATE("*SpatialOffsetID",TEXT(INDEX(RelatedFeatures[Offset Number],$A740),"0000"))),"}")))</f>
        <v>#REF!</v>
      </c>
      <c r="P740" t="e">
        <f>IF(INDEX(Methods[Method Type],$A740)="","",
CONCATENATE("  - &amp;MethodID",TEXT($A740,"0000"),
" {","MethodTypeCV:  ",CHAR(34),INDEX(Methods[Method Type],$A740),CHAR(34),
", MethodCode:  ",CHAR(34),INDEX(Methods[Method Code],$A740),CHAR(34),
", MethodName:  ",CHAR(34),INDEX(Methods[Method Name],$A740),CHAR(34),
", MethodDescription:  ",CHAR(34),INDEX(Methods[Method Description],$A740),CHAR(34),
", MethodLink:  ",CHAR(34),INDEX(Methods[Method Link],$A740),CHAR(34),
", OrganizationID: *OrganizationID",TEXT(MATCH(INDEX(Methods[Organization Name],$A740),Organizations[Organization Name],0),"0000"),"}"))</f>
        <v>#REF!</v>
      </c>
      <c r="Q740" t="e">
        <f>IF(INDEX(Variables[Variable Type],$A740)="","",
CONCATENATE("  - &amp;VariableID",TEXT($A740,"0000"),
" {","VariableTypeCV:  ",CHAR(34),INDEX(Variables[Variable Type],$A740),CHAR(34),
", VariableCode:  ",CHAR(34),INDEX(Variables[Variable Code],$A740),CHAR(34),
", VariableNameCV:  ",CHAR(34),INDEX(Variables[Variable Name],$A740),CHAR(34),
", VariableDefinition:  ",CHAR(34),INDEX(Variables[Variable Definition],$A740),CHAR(34),
", SpecciationCV:  ",CHAR(34),INDEX(Variables[Speciation],$A740),CHAR(34),
", NoDataValue:  ",CHAR(34),INDEX(Variables[No Data Value],$A740),CHAR(34),"}"))</f>
        <v>#REF!</v>
      </c>
    </row>
    <row r="741" spans="1:17" x14ac:dyDescent="0.25">
      <c r="A741">
        <v>738</v>
      </c>
      <c r="D741" t="e">
        <f>IF(INDEX(People[First Name],$A741)="","",
CONCATENATE("  - &amp;PersonID",TEXT($A741,"0000"),
" {","PersonFirstName:  ",CHAR(34),INDEX(People[First Name],$A741),CHAR(34),
", PersonMiddleName:  ",CHAR(34),INDEX(People[Middle Name],$A741),CHAR(34),
", PersonLastName:  ",CHAR(34),INDEX(People[Last Name],$A741),CHAR(34),"}"))</f>
        <v>#REF!</v>
      </c>
      <c r="E741" t="e">
        <f>IF(INDEX(Organizations[Organization Type '[CV']],$A741)="","",
CONCATENATE("  - &amp;OrganizationID",TEXT($A741,"0000"),
" {","OrganizationTypeCV:  ",CHAR(34),INDEX(Organizations[Organization Type '[CV']],$A741),CHAR(34),
", OrganizationCode:  ",CHAR(34),INDEX(Organizations[Organization Code],$A741),CHAR(34),
", OrganizationName:  ",CHAR(34),INDEX(Organizations[Organization Name],$A741),CHAR(34),
", OrganizationDescription:  ",CHAR(34),INDEX(Organizations[Organization Description],$A741),CHAR(34),
", OrganizationLink:  ",CHAR(34),INDEX(Organizations[Organization Link],$A741),CHAR(34),"}"))</f>
        <v>#REF!</v>
      </c>
      <c r="F741" t="e">
        <f>IF(INDEX(People[First Name],$A741)="","",
CONCATENATE("  - &amp;AffiliationID",TEXT($A741,"0000"),
" {PersonID: *PersonID",TEXT($A741,"0000"),
", OrganizationID: *OrganizationID",TEXT(MATCH(INDEX(People[Organization Name],$A741),Organizations[Organization Name],0),"0000"),
", IsPrimaryOrganizationContact: , AffiliationStartDate: , AffiliationEndDate: , PrimaryPhone: ",
", PrimaryEmail: ",CHAR(34),INDEX(People[Primary Email],$A741),CHAR(34),
", PrimaryAddress: ",CHAR(34),INDEX(People[Primary Address],$A741),CHAR(34),
", PersonLink: }"))</f>
        <v>#REF!</v>
      </c>
      <c r="H741" t="e">
        <f>IF(COUNTA(CitationInformation)=0,"",IF(INDEX(AuthorList[Author Name],$A741)="","",
CONCATENATE("  - &amp;AuthorListID",TEXT($A741,"0000"),
"  {CitationID: *CitationID0001",
", PersonID: *PersonID",TEXT(MATCH(INDEX(AuthorList[Author Name],$A741),People[Full Name],0),"0000"),
", AuthorOrder: ",INDEX(AuthorList[Author Number],$A741),"}")))</f>
        <v>#REF!</v>
      </c>
      <c r="K741" t="e">
        <f>IF(INDEX(SamplingFeatures[Feature Code],$A741)="","",
CONCATENATE("  - &amp;SamplingFeatureID",TEXT($A741,"0000"),
" {","SamplingFeatureUUID:  ",CHAR(34),INDEX(SamplingFeatures[Sampling Feature UUID],$A741),CHAR(34),
", SamplingFeatureTypeCV:  ",CHAR(34),INDEX(SamplingFeatures[Sampling Feature Type],$A741),CHAR(34),
", SamplingFeatureCode:  ",CHAR(34),INDEX(SamplingFeatures[Feature Code],$A741),CHAR(34),
", SamplingFeatureName:  ",CHAR(34),INDEX(SamplingFeatures[Feature Name],$A741),CHAR(34),
", SamplingFeatureDescription:  ",CHAR(34),INDEX(SamplingFeatures[Feature Description],$A741),CHAR(34),
", SamplingFeatureGeotypeCV:  ",CHAR(34),INDEX(SamplingFeatures[Feature Geo Type],$A741),CHAR(34),
", FeatureGeometry:  ",CHAR(34),INDEX(SamplingFeatures[Feature Geometry],$A741),CHAR(34),
", Elevation_m:  ",CHAR(34),INDEX(SamplingFeatures[Elevation_m],$A741),CHAR(34),
", ElevationDatumCV:  ",CHAR(34),ElevationDatum,CHAR(34),"}"))</f>
        <v>#REF!</v>
      </c>
      <c r="L741" t="e">
        <f>IF(INDEX(SamplingFeatures[Sampling Feature Type],$A741)&lt;&gt;"Site","",
CONCATENATE("  - &amp;SiteID",TEXT(SUMPRODUCT(--($L$3:$L740&lt;&gt;"")),"0000"),
" {","SamplingFeatureID:  *SamplingFeatureID",TEXT($A741,"0000"),
", SiteTypeCV:  ",CHAR(34),INDEX(Sites[Site Type],$A741),CHAR(34),
", Latitude:  ",INDEX(Sites[Latitude],$A741),
", Longitude:  ",INDEX(Sites[Longitude],$A741),
", SRSName:  ",CHAR(34),LatLonDatum,CHAR(34),"}"))</f>
        <v>#REF!</v>
      </c>
      <c r="M741" t="e">
        <f>IF(INDEX(SamplingFeatures[Sampling Feature Type],$A741)&lt;&gt;"Specimen","",
CONCATENATE("  - &amp;SpecimenID",TEXT(SUMPRODUCT(--($M$3:$M740&lt;&gt;"")),"0000"),
" {","SamplingFeatureID:  *SamplingFeatureID",TEXT($A741,"0000"),
", SpecimenTypeCV:  ",CHAR(34),INDEX(Specimens[Specimen Type],$A741),CHAR(34),
", SpecimenMediumCV:  ",INDEX(Specimens[Specimen Medium],$A741),
", IsFieldSpecimen:  ",CHAR(34),INDEX(Specimens[Is Field Specimen?],$A741),CHAR(34),"}"))</f>
        <v>#REF!</v>
      </c>
      <c r="N741" t="e">
        <f>IF(COUNTA(SpatialOffsets[])=0,"", IF(INDEX(SpatialOffsets[Spatial Offset Type],$A741)="","",
CONCATENATE("  - &amp;SpatialOffsetID",TEXT($A741,"0000"),
" {","SpatialOffsetTypeCV:  ",CHAR(34),INDEX(SpatialOffsets[Spatial Offset Type],$A741),CHAR(34),
", Offset1Value:  ",INDEX(SpatialOffsets[Offset 1 Value],$A741),
", Offset1UnitID:  ",CHAR(34),INDEX(SpatialOffsets[Offset 1 Unit],$A741),CHAR(34),
", Offset2Value:  ",INDEX(SpatialOffsets[Offset 2 Value],$A741),
", Offset2UnitID:  ",CHAR(34),INDEX(SpatialOffsets[Offset 2 Unit],$A741),CHAR(34),
", Offset3Value:  ",INDEX(SpatialOffsets[Offset 3 Value],$A741),
", Offset3UnitID:  ",CHAR(34),INDEX(SpatialOffsets[Offset 3 Unit],$A741),CHAR(34),,"}")))</f>
        <v>#REF!</v>
      </c>
      <c r="O741" t="e">
        <f>IF(COUNTA(RelatedFeatures[])=0,"", IF(INDEX(RelatedFeatures[First Sampling Feature Code],$A741)="","",
CONCATENATE("  - &amp;RelationID",TEXT($A741,"0000"),
" {","SamplingFeatureID:  *SamplingFeatureID",TEXT(MATCH(INDEX(RelatedFeatures[First Sampling Feature Code],$A741),SamplingFeatures[Feature Code],0),"0000"),
", RelationshipTypeCV:  ",CHAR(34),INDEX(RelatedFeatures[Relationship Type],$A741),CHAR(34),
", RelatedFeatureID: *SamplingFeatureID",TEXT(MATCH(INDEX(RelatedFeatures[Second Sampling Feature Code],$A741),SamplingFeatures[Feature Code],0),"0000"),
", SpatialOffsetID:  ",IF(INDEX(RelatedFeatures[Offset Number],$A741)="","",CONCATENATE("*SpatialOffsetID",TEXT(INDEX(RelatedFeatures[Offset Number],$A741),"0000"))),"}")))</f>
        <v>#REF!</v>
      </c>
      <c r="P741" t="e">
        <f>IF(INDEX(Methods[Method Type],$A741)="","",
CONCATENATE("  - &amp;MethodID",TEXT($A741,"0000"),
" {","MethodTypeCV:  ",CHAR(34),INDEX(Methods[Method Type],$A741),CHAR(34),
", MethodCode:  ",CHAR(34),INDEX(Methods[Method Code],$A741),CHAR(34),
", MethodName:  ",CHAR(34),INDEX(Methods[Method Name],$A741),CHAR(34),
", MethodDescription:  ",CHAR(34),INDEX(Methods[Method Description],$A741),CHAR(34),
", MethodLink:  ",CHAR(34),INDEX(Methods[Method Link],$A741),CHAR(34),
", OrganizationID: *OrganizationID",TEXT(MATCH(INDEX(Methods[Organization Name],$A741),Organizations[Organization Name],0),"0000"),"}"))</f>
        <v>#REF!</v>
      </c>
      <c r="Q741" t="e">
        <f>IF(INDEX(Variables[Variable Type],$A741)="","",
CONCATENATE("  - &amp;VariableID",TEXT($A741,"0000"),
" {","VariableTypeCV:  ",CHAR(34),INDEX(Variables[Variable Type],$A741),CHAR(34),
", VariableCode:  ",CHAR(34),INDEX(Variables[Variable Code],$A741),CHAR(34),
", VariableNameCV:  ",CHAR(34),INDEX(Variables[Variable Name],$A741),CHAR(34),
", VariableDefinition:  ",CHAR(34),INDEX(Variables[Variable Definition],$A741),CHAR(34),
", SpecciationCV:  ",CHAR(34),INDEX(Variables[Speciation],$A741),CHAR(34),
", NoDataValue:  ",CHAR(34),INDEX(Variables[No Data Value],$A741),CHAR(34),"}"))</f>
        <v>#REF!</v>
      </c>
    </row>
    <row r="742" spans="1:17" x14ac:dyDescent="0.25">
      <c r="A742">
        <v>739</v>
      </c>
      <c r="D742" t="e">
        <f>IF(INDEX(People[First Name],$A742)="","",
CONCATENATE("  - &amp;PersonID",TEXT($A742,"0000"),
" {","PersonFirstName:  ",CHAR(34),INDEX(People[First Name],$A742),CHAR(34),
", PersonMiddleName:  ",CHAR(34),INDEX(People[Middle Name],$A742),CHAR(34),
", PersonLastName:  ",CHAR(34),INDEX(People[Last Name],$A742),CHAR(34),"}"))</f>
        <v>#REF!</v>
      </c>
      <c r="E742" t="e">
        <f>IF(INDEX(Organizations[Organization Type '[CV']],$A742)="","",
CONCATENATE("  - &amp;OrganizationID",TEXT($A742,"0000"),
" {","OrganizationTypeCV:  ",CHAR(34),INDEX(Organizations[Organization Type '[CV']],$A742),CHAR(34),
", OrganizationCode:  ",CHAR(34),INDEX(Organizations[Organization Code],$A742),CHAR(34),
", OrganizationName:  ",CHAR(34),INDEX(Organizations[Organization Name],$A742),CHAR(34),
", OrganizationDescription:  ",CHAR(34),INDEX(Organizations[Organization Description],$A742),CHAR(34),
", OrganizationLink:  ",CHAR(34),INDEX(Organizations[Organization Link],$A742),CHAR(34),"}"))</f>
        <v>#REF!</v>
      </c>
      <c r="F742" t="e">
        <f>IF(INDEX(People[First Name],$A742)="","",
CONCATENATE("  - &amp;AffiliationID",TEXT($A742,"0000"),
" {PersonID: *PersonID",TEXT($A742,"0000"),
", OrganizationID: *OrganizationID",TEXT(MATCH(INDEX(People[Organization Name],$A742),Organizations[Organization Name],0),"0000"),
", IsPrimaryOrganizationContact: , AffiliationStartDate: , AffiliationEndDate: , PrimaryPhone: ",
", PrimaryEmail: ",CHAR(34),INDEX(People[Primary Email],$A742),CHAR(34),
", PrimaryAddress: ",CHAR(34),INDEX(People[Primary Address],$A742),CHAR(34),
", PersonLink: }"))</f>
        <v>#REF!</v>
      </c>
      <c r="H742" t="e">
        <f>IF(COUNTA(CitationInformation)=0,"",IF(INDEX(AuthorList[Author Name],$A742)="","",
CONCATENATE("  - &amp;AuthorListID",TEXT($A742,"0000"),
"  {CitationID: *CitationID0001",
", PersonID: *PersonID",TEXT(MATCH(INDEX(AuthorList[Author Name],$A742),People[Full Name],0),"0000"),
", AuthorOrder: ",INDEX(AuthorList[Author Number],$A742),"}")))</f>
        <v>#REF!</v>
      </c>
      <c r="K742" t="e">
        <f>IF(INDEX(SamplingFeatures[Feature Code],$A742)="","",
CONCATENATE("  - &amp;SamplingFeatureID",TEXT($A742,"0000"),
" {","SamplingFeatureUUID:  ",CHAR(34),INDEX(SamplingFeatures[Sampling Feature UUID],$A742),CHAR(34),
", SamplingFeatureTypeCV:  ",CHAR(34),INDEX(SamplingFeatures[Sampling Feature Type],$A742),CHAR(34),
", SamplingFeatureCode:  ",CHAR(34),INDEX(SamplingFeatures[Feature Code],$A742),CHAR(34),
", SamplingFeatureName:  ",CHAR(34),INDEX(SamplingFeatures[Feature Name],$A742),CHAR(34),
", SamplingFeatureDescription:  ",CHAR(34),INDEX(SamplingFeatures[Feature Description],$A742),CHAR(34),
", SamplingFeatureGeotypeCV:  ",CHAR(34),INDEX(SamplingFeatures[Feature Geo Type],$A742),CHAR(34),
", FeatureGeometry:  ",CHAR(34),INDEX(SamplingFeatures[Feature Geometry],$A742),CHAR(34),
", Elevation_m:  ",CHAR(34),INDEX(SamplingFeatures[Elevation_m],$A742),CHAR(34),
", ElevationDatumCV:  ",CHAR(34),ElevationDatum,CHAR(34),"}"))</f>
        <v>#REF!</v>
      </c>
      <c r="L742" t="e">
        <f>IF(INDEX(SamplingFeatures[Sampling Feature Type],$A742)&lt;&gt;"Site","",
CONCATENATE("  - &amp;SiteID",TEXT(SUMPRODUCT(--($L$3:$L741&lt;&gt;"")),"0000"),
" {","SamplingFeatureID:  *SamplingFeatureID",TEXT($A742,"0000"),
", SiteTypeCV:  ",CHAR(34),INDEX(Sites[Site Type],$A742),CHAR(34),
", Latitude:  ",INDEX(Sites[Latitude],$A742),
", Longitude:  ",INDEX(Sites[Longitude],$A742),
", SRSName:  ",CHAR(34),LatLonDatum,CHAR(34),"}"))</f>
        <v>#REF!</v>
      </c>
      <c r="M742" t="e">
        <f>IF(INDEX(SamplingFeatures[Sampling Feature Type],$A742)&lt;&gt;"Specimen","",
CONCATENATE("  - &amp;SpecimenID",TEXT(SUMPRODUCT(--($M$3:$M741&lt;&gt;"")),"0000"),
" {","SamplingFeatureID:  *SamplingFeatureID",TEXT($A742,"0000"),
", SpecimenTypeCV:  ",CHAR(34),INDEX(Specimens[Specimen Type],$A742),CHAR(34),
", SpecimenMediumCV:  ",INDEX(Specimens[Specimen Medium],$A742),
", IsFieldSpecimen:  ",CHAR(34),INDEX(Specimens[Is Field Specimen?],$A742),CHAR(34),"}"))</f>
        <v>#REF!</v>
      </c>
      <c r="N742" t="e">
        <f>IF(COUNTA(SpatialOffsets[])=0,"", IF(INDEX(SpatialOffsets[Spatial Offset Type],$A742)="","",
CONCATENATE("  - &amp;SpatialOffsetID",TEXT($A742,"0000"),
" {","SpatialOffsetTypeCV:  ",CHAR(34),INDEX(SpatialOffsets[Spatial Offset Type],$A742),CHAR(34),
", Offset1Value:  ",INDEX(SpatialOffsets[Offset 1 Value],$A742),
", Offset1UnitID:  ",CHAR(34),INDEX(SpatialOffsets[Offset 1 Unit],$A742),CHAR(34),
", Offset2Value:  ",INDEX(SpatialOffsets[Offset 2 Value],$A742),
", Offset2UnitID:  ",CHAR(34),INDEX(SpatialOffsets[Offset 2 Unit],$A742),CHAR(34),
", Offset3Value:  ",INDEX(SpatialOffsets[Offset 3 Value],$A742),
", Offset3UnitID:  ",CHAR(34),INDEX(SpatialOffsets[Offset 3 Unit],$A742),CHAR(34),,"}")))</f>
        <v>#REF!</v>
      </c>
      <c r="O742" t="e">
        <f>IF(COUNTA(RelatedFeatures[])=0,"", IF(INDEX(RelatedFeatures[First Sampling Feature Code],$A742)="","",
CONCATENATE("  - &amp;RelationID",TEXT($A742,"0000"),
" {","SamplingFeatureID:  *SamplingFeatureID",TEXT(MATCH(INDEX(RelatedFeatures[First Sampling Feature Code],$A742),SamplingFeatures[Feature Code],0),"0000"),
", RelationshipTypeCV:  ",CHAR(34),INDEX(RelatedFeatures[Relationship Type],$A742),CHAR(34),
", RelatedFeatureID: *SamplingFeatureID",TEXT(MATCH(INDEX(RelatedFeatures[Second Sampling Feature Code],$A742),SamplingFeatures[Feature Code],0),"0000"),
", SpatialOffsetID:  ",IF(INDEX(RelatedFeatures[Offset Number],$A742)="","",CONCATENATE("*SpatialOffsetID",TEXT(INDEX(RelatedFeatures[Offset Number],$A742),"0000"))),"}")))</f>
        <v>#REF!</v>
      </c>
      <c r="P742" t="e">
        <f>IF(INDEX(Methods[Method Type],$A742)="","",
CONCATENATE("  - &amp;MethodID",TEXT($A742,"0000"),
" {","MethodTypeCV:  ",CHAR(34),INDEX(Methods[Method Type],$A742),CHAR(34),
", MethodCode:  ",CHAR(34),INDEX(Methods[Method Code],$A742),CHAR(34),
", MethodName:  ",CHAR(34),INDEX(Methods[Method Name],$A742),CHAR(34),
", MethodDescription:  ",CHAR(34),INDEX(Methods[Method Description],$A742),CHAR(34),
", MethodLink:  ",CHAR(34),INDEX(Methods[Method Link],$A742),CHAR(34),
", OrganizationID: *OrganizationID",TEXT(MATCH(INDEX(Methods[Organization Name],$A742),Organizations[Organization Name],0),"0000"),"}"))</f>
        <v>#REF!</v>
      </c>
      <c r="Q742" t="e">
        <f>IF(INDEX(Variables[Variable Type],$A742)="","",
CONCATENATE("  - &amp;VariableID",TEXT($A742,"0000"),
" {","VariableTypeCV:  ",CHAR(34),INDEX(Variables[Variable Type],$A742),CHAR(34),
", VariableCode:  ",CHAR(34),INDEX(Variables[Variable Code],$A742),CHAR(34),
", VariableNameCV:  ",CHAR(34),INDEX(Variables[Variable Name],$A742),CHAR(34),
", VariableDefinition:  ",CHAR(34),INDEX(Variables[Variable Definition],$A742),CHAR(34),
", SpecciationCV:  ",CHAR(34),INDEX(Variables[Speciation],$A742),CHAR(34),
", NoDataValue:  ",CHAR(34),INDEX(Variables[No Data Value],$A742),CHAR(34),"}"))</f>
        <v>#REF!</v>
      </c>
    </row>
    <row r="743" spans="1:17" x14ac:dyDescent="0.25">
      <c r="A743">
        <v>740</v>
      </c>
      <c r="D743" t="e">
        <f>IF(INDEX(People[First Name],$A743)="","",
CONCATENATE("  - &amp;PersonID",TEXT($A743,"0000"),
" {","PersonFirstName:  ",CHAR(34),INDEX(People[First Name],$A743),CHAR(34),
", PersonMiddleName:  ",CHAR(34),INDEX(People[Middle Name],$A743),CHAR(34),
", PersonLastName:  ",CHAR(34),INDEX(People[Last Name],$A743),CHAR(34),"}"))</f>
        <v>#REF!</v>
      </c>
      <c r="E743" t="e">
        <f>IF(INDEX(Organizations[Organization Type '[CV']],$A743)="","",
CONCATENATE("  - &amp;OrganizationID",TEXT($A743,"0000"),
" {","OrganizationTypeCV:  ",CHAR(34),INDEX(Organizations[Organization Type '[CV']],$A743),CHAR(34),
", OrganizationCode:  ",CHAR(34),INDEX(Organizations[Organization Code],$A743),CHAR(34),
", OrganizationName:  ",CHAR(34),INDEX(Organizations[Organization Name],$A743),CHAR(34),
", OrganizationDescription:  ",CHAR(34),INDEX(Organizations[Organization Description],$A743),CHAR(34),
", OrganizationLink:  ",CHAR(34),INDEX(Organizations[Organization Link],$A743),CHAR(34),"}"))</f>
        <v>#REF!</v>
      </c>
      <c r="F743" t="e">
        <f>IF(INDEX(People[First Name],$A743)="","",
CONCATENATE("  - &amp;AffiliationID",TEXT($A743,"0000"),
" {PersonID: *PersonID",TEXT($A743,"0000"),
", OrganizationID: *OrganizationID",TEXT(MATCH(INDEX(People[Organization Name],$A743),Organizations[Organization Name],0),"0000"),
", IsPrimaryOrganizationContact: , AffiliationStartDate: , AffiliationEndDate: , PrimaryPhone: ",
", PrimaryEmail: ",CHAR(34),INDEX(People[Primary Email],$A743),CHAR(34),
", PrimaryAddress: ",CHAR(34),INDEX(People[Primary Address],$A743),CHAR(34),
", PersonLink: }"))</f>
        <v>#REF!</v>
      </c>
      <c r="H743" t="e">
        <f>IF(COUNTA(CitationInformation)=0,"",IF(INDEX(AuthorList[Author Name],$A743)="","",
CONCATENATE("  - &amp;AuthorListID",TEXT($A743,"0000"),
"  {CitationID: *CitationID0001",
", PersonID: *PersonID",TEXT(MATCH(INDEX(AuthorList[Author Name],$A743),People[Full Name],0),"0000"),
", AuthorOrder: ",INDEX(AuthorList[Author Number],$A743),"}")))</f>
        <v>#REF!</v>
      </c>
      <c r="K743" t="e">
        <f>IF(INDEX(SamplingFeatures[Feature Code],$A743)="","",
CONCATENATE("  - &amp;SamplingFeatureID",TEXT($A743,"0000"),
" {","SamplingFeatureUUID:  ",CHAR(34),INDEX(SamplingFeatures[Sampling Feature UUID],$A743),CHAR(34),
", SamplingFeatureTypeCV:  ",CHAR(34),INDEX(SamplingFeatures[Sampling Feature Type],$A743),CHAR(34),
", SamplingFeatureCode:  ",CHAR(34),INDEX(SamplingFeatures[Feature Code],$A743),CHAR(34),
", SamplingFeatureName:  ",CHAR(34),INDEX(SamplingFeatures[Feature Name],$A743),CHAR(34),
", SamplingFeatureDescription:  ",CHAR(34),INDEX(SamplingFeatures[Feature Description],$A743),CHAR(34),
", SamplingFeatureGeotypeCV:  ",CHAR(34),INDEX(SamplingFeatures[Feature Geo Type],$A743),CHAR(34),
", FeatureGeometry:  ",CHAR(34),INDEX(SamplingFeatures[Feature Geometry],$A743),CHAR(34),
", Elevation_m:  ",CHAR(34),INDEX(SamplingFeatures[Elevation_m],$A743),CHAR(34),
", ElevationDatumCV:  ",CHAR(34),ElevationDatum,CHAR(34),"}"))</f>
        <v>#REF!</v>
      </c>
      <c r="L743" t="e">
        <f>IF(INDEX(SamplingFeatures[Sampling Feature Type],$A743)&lt;&gt;"Site","",
CONCATENATE("  - &amp;SiteID",TEXT(SUMPRODUCT(--($L$3:$L742&lt;&gt;"")),"0000"),
" {","SamplingFeatureID:  *SamplingFeatureID",TEXT($A743,"0000"),
", SiteTypeCV:  ",CHAR(34),INDEX(Sites[Site Type],$A743),CHAR(34),
", Latitude:  ",INDEX(Sites[Latitude],$A743),
", Longitude:  ",INDEX(Sites[Longitude],$A743),
", SRSName:  ",CHAR(34),LatLonDatum,CHAR(34),"}"))</f>
        <v>#REF!</v>
      </c>
      <c r="M743" t="e">
        <f>IF(INDEX(SamplingFeatures[Sampling Feature Type],$A743)&lt;&gt;"Specimen","",
CONCATENATE("  - &amp;SpecimenID",TEXT(SUMPRODUCT(--($M$3:$M742&lt;&gt;"")),"0000"),
" {","SamplingFeatureID:  *SamplingFeatureID",TEXT($A743,"0000"),
", SpecimenTypeCV:  ",CHAR(34),INDEX(Specimens[Specimen Type],$A743),CHAR(34),
", SpecimenMediumCV:  ",INDEX(Specimens[Specimen Medium],$A743),
", IsFieldSpecimen:  ",CHAR(34),INDEX(Specimens[Is Field Specimen?],$A743),CHAR(34),"}"))</f>
        <v>#REF!</v>
      </c>
      <c r="N743" t="e">
        <f>IF(COUNTA(SpatialOffsets[])=0,"", IF(INDEX(SpatialOffsets[Spatial Offset Type],$A743)="","",
CONCATENATE("  - &amp;SpatialOffsetID",TEXT($A743,"0000"),
" {","SpatialOffsetTypeCV:  ",CHAR(34),INDEX(SpatialOffsets[Spatial Offset Type],$A743),CHAR(34),
", Offset1Value:  ",INDEX(SpatialOffsets[Offset 1 Value],$A743),
", Offset1UnitID:  ",CHAR(34),INDEX(SpatialOffsets[Offset 1 Unit],$A743),CHAR(34),
", Offset2Value:  ",INDEX(SpatialOffsets[Offset 2 Value],$A743),
", Offset2UnitID:  ",CHAR(34),INDEX(SpatialOffsets[Offset 2 Unit],$A743),CHAR(34),
", Offset3Value:  ",INDEX(SpatialOffsets[Offset 3 Value],$A743),
", Offset3UnitID:  ",CHAR(34),INDEX(SpatialOffsets[Offset 3 Unit],$A743),CHAR(34),,"}")))</f>
        <v>#REF!</v>
      </c>
      <c r="O743" t="e">
        <f>IF(COUNTA(RelatedFeatures[])=0,"", IF(INDEX(RelatedFeatures[First Sampling Feature Code],$A743)="","",
CONCATENATE("  - &amp;RelationID",TEXT($A743,"0000"),
" {","SamplingFeatureID:  *SamplingFeatureID",TEXT(MATCH(INDEX(RelatedFeatures[First Sampling Feature Code],$A743),SamplingFeatures[Feature Code],0),"0000"),
", RelationshipTypeCV:  ",CHAR(34),INDEX(RelatedFeatures[Relationship Type],$A743),CHAR(34),
", RelatedFeatureID: *SamplingFeatureID",TEXT(MATCH(INDEX(RelatedFeatures[Second Sampling Feature Code],$A743),SamplingFeatures[Feature Code],0),"0000"),
", SpatialOffsetID:  ",IF(INDEX(RelatedFeatures[Offset Number],$A743)="","",CONCATENATE("*SpatialOffsetID",TEXT(INDEX(RelatedFeatures[Offset Number],$A743),"0000"))),"}")))</f>
        <v>#REF!</v>
      </c>
      <c r="P743" t="e">
        <f>IF(INDEX(Methods[Method Type],$A743)="","",
CONCATENATE("  - &amp;MethodID",TEXT($A743,"0000"),
" {","MethodTypeCV:  ",CHAR(34),INDEX(Methods[Method Type],$A743),CHAR(34),
", MethodCode:  ",CHAR(34),INDEX(Methods[Method Code],$A743),CHAR(34),
", MethodName:  ",CHAR(34),INDEX(Methods[Method Name],$A743),CHAR(34),
", MethodDescription:  ",CHAR(34),INDEX(Methods[Method Description],$A743),CHAR(34),
", MethodLink:  ",CHAR(34),INDEX(Methods[Method Link],$A743),CHAR(34),
", OrganizationID: *OrganizationID",TEXT(MATCH(INDEX(Methods[Organization Name],$A743),Organizations[Organization Name],0),"0000"),"}"))</f>
        <v>#REF!</v>
      </c>
      <c r="Q743" t="e">
        <f>IF(INDEX(Variables[Variable Type],$A743)="","",
CONCATENATE("  - &amp;VariableID",TEXT($A743,"0000"),
" {","VariableTypeCV:  ",CHAR(34),INDEX(Variables[Variable Type],$A743),CHAR(34),
", VariableCode:  ",CHAR(34),INDEX(Variables[Variable Code],$A743),CHAR(34),
", VariableNameCV:  ",CHAR(34),INDEX(Variables[Variable Name],$A743),CHAR(34),
", VariableDefinition:  ",CHAR(34),INDEX(Variables[Variable Definition],$A743),CHAR(34),
", SpecciationCV:  ",CHAR(34),INDEX(Variables[Speciation],$A743),CHAR(34),
", NoDataValue:  ",CHAR(34),INDEX(Variables[No Data Value],$A743),CHAR(34),"}"))</f>
        <v>#REF!</v>
      </c>
    </row>
    <row r="744" spans="1:17" x14ac:dyDescent="0.25">
      <c r="A744">
        <v>741</v>
      </c>
      <c r="D744" t="e">
        <f>IF(INDEX(People[First Name],$A744)="","",
CONCATENATE("  - &amp;PersonID",TEXT($A744,"0000"),
" {","PersonFirstName:  ",CHAR(34),INDEX(People[First Name],$A744),CHAR(34),
", PersonMiddleName:  ",CHAR(34),INDEX(People[Middle Name],$A744),CHAR(34),
", PersonLastName:  ",CHAR(34),INDEX(People[Last Name],$A744),CHAR(34),"}"))</f>
        <v>#REF!</v>
      </c>
      <c r="E744" t="e">
        <f>IF(INDEX(Organizations[Organization Type '[CV']],$A744)="","",
CONCATENATE("  - &amp;OrganizationID",TEXT($A744,"0000"),
" {","OrganizationTypeCV:  ",CHAR(34),INDEX(Organizations[Organization Type '[CV']],$A744),CHAR(34),
", OrganizationCode:  ",CHAR(34),INDEX(Organizations[Organization Code],$A744),CHAR(34),
", OrganizationName:  ",CHAR(34),INDEX(Organizations[Organization Name],$A744),CHAR(34),
", OrganizationDescription:  ",CHAR(34),INDEX(Organizations[Organization Description],$A744),CHAR(34),
", OrganizationLink:  ",CHAR(34),INDEX(Organizations[Organization Link],$A744),CHAR(34),"}"))</f>
        <v>#REF!</v>
      </c>
      <c r="F744" t="e">
        <f>IF(INDEX(People[First Name],$A744)="","",
CONCATENATE("  - &amp;AffiliationID",TEXT($A744,"0000"),
" {PersonID: *PersonID",TEXT($A744,"0000"),
", OrganizationID: *OrganizationID",TEXT(MATCH(INDEX(People[Organization Name],$A744),Organizations[Organization Name],0),"0000"),
", IsPrimaryOrganizationContact: , AffiliationStartDate: , AffiliationEndDate: , PrimaryPhone: ",
", PrimaryEmail: ",CHAR(34),INDEX(People[Primary Email],$A744),CHAR(34),
", PrimaryAddress: ",CHAR(34),INDEX(People[Primary Address],$A744),CHAR(34),
", PersonLink: }"))</f>
        <v>#REF!</v>
      </c>
      <c r="H744" t="e">
        <f>IF(COUNTA(CitationInformation)=0,"",IF(INDEX(AuthorList[Author Name],$A744)="","",
CONCATENATE("  - &amp;AuthorListID",TEXT($A744,"0000"),
"  {CitationID: *CitationID0001",
", PersonID: *PersonID",TEXT(MATCH(INDEX(AuthorList[Author Name],$A744),People[Full Name],0),"0000"),
", AuthorOrder: ",INDEX(AuthorList[Author Number],$A744),"}")))</f>
        <v>#REF!</v>
      </c>
      <c r="K744" t="e">
        <f>IF(INDEX(SamplingFeatures[Feature Code],$A744)="","",
CONCATENATE("  - &amp;SamplingFeatureID",TEXT($A744,"0000"),
" {","SamplingFeatureUUID:  ",CHAR(34),INDEX(SamplingFeatures[Sampling Feature UUID],$A744),CHAR(34),
", SamplingFeatureTypeCV:  ",CHAR(34),INDEX(SamplingFeatures[Sampling Feature Type],$A744),CHAR(34),
", SamplingFeatureCode:  ",CHAR(34),INDEX(SamplingFeatures[Feature Code],$A744),CHAR(34),
", SamplingFeatureName:  ",CHAR(34),INDEX(SamplingFeatures[Feature Name],$A744),CHAR(34),
", SamplingFeatureDescription:  ",CHAR(34),INDEX(SamplingFeatures[Feature Description],$A744),CHAR(34),
", SamplingFeatureGeotypeCV:  ",CHAR(34),INDEX(SamplingFeatures[Feature Geo Type],$A744),CHAR(34),
", FeatureGeometry:  ",CHAR(34),INDEX(SamplingFeatures[Feature Geometry],$A744),CHAR(34),
", Elevation_m:  ",CHAR(34),INDEX(SamplingFeatures[Elevation_m],$A744),CHAR(34),
", ElevationDatumCV:  ",CHAR(34),ElevationDatum,CHAR(34),"}"))</f>
        <v>#REF!</v>
      </c>
      <c r="L744" t="e">
        <f>IF(INDEX(SamplingFeatures[Sampling Feature Type],$A744)&lt;&gt;"Site","",
CONCATENATE("  - &amp;SiteID",TEXT(SUMPRODUCT(--($L$3:$L743&lt;&gt;"")),"0000"),
" {","SamplingFeatureID:  *SamplingFeatureID",TEXT($A744,"0000"),
", SiteTypeCV:  ",CHAR(34),INDEX(Sites[Site Type],$A744),CHAR(34),
", Latitude:  ",INDEX(Sites[Latitude],$A744),
", Longitude:  ",INDEX(Sites[Longitude],$A744),
", SRSName:  ",CHAR(34),LatLonDatum,CHAR(34),"}"))</f>
        <v>#REF!</v>
      </c>
      <c r="M744" t="e">
        <f>IF(INDEX(SamplingFeatures[Sampling Feature Type],$A744)&lt;&gt;"Specimen","",
CONCATENATE("  - &amp;SpecimenID",TEXT(SUMPRODUCT(--($M$3:$M743&lt;&gt;"")),"0000"),
" {","SamplingFeatureID:  *SamplingFeatureID",TEXT($A744,"0000"),
", SpecimenTypeCV:  ",CHAR(34),INDEX(Specimens[Specimen Type],$A744),CHAR(34),
", SpecimenMediumCV:  ",INDEX(Specimens[Specimen Medium],$A744),
", IsFieldSpecimen:  ",CHAR(34),INDEX(Specimens[Is Field Specimen?],$A744),CHAR(34),"}"))</f>
        <v>#REF!</v>
      </c>
      <c r="N744" t="e">
        <f>IF(COUNTA(SpatialOffsets[])=0,"", IF(INDEX(SpatialOffsets[Spatial Offset Type],$A744)="","",
CONCATENATE("  - &amp;SpatialOffsetID",TEXT($A744,"0000"),
" {","SpatialOffsetTypeCV:  ",CHAR(34),INDEX(SpatialOffsets[Spatial Offset Type],$A744),CHAR(34),
", Offset1Value:  ",INDEX(SpatialOffsets[Offset 1 Value],$A744),
", Offset1UnitID:  ",CHAR(34),INDEX(SpatialOffsets[Offset 1 Unit],$A744),CHAR(34),
", Offset2Value:  ",INDEX(SpatialOffsets[Offset 2 Value],$A744),
", Offset2UnitID:  ",CHAR(34),INDEX(SpatialOffsets[Offset 2 Unit],$A744),CHAR(34),
", Offset3Value:  ",INDEX(SpatialOffsets[Offset 3 Value],$A744),
", Offset3UnitID:  ",CHAR(34),INDEX(SpatialOffsets[Offset 3 Unit],$A744),CHAR(34),,"}")))</f>
        <v>#REF!</v>
      </c>
      <c r="O744" t="e">
        <f>IF(COUNTA(RelatedFeatures[])=0,"", IF(INDEX(RelatedFeatures[First Sampling Feature Code],$A744)="","",
CONCATENATE("  - &amp;RelationID",TEXT($A744,"0000"),
" {","SamplingFeatureID:  *SamplingFeatureID",TEXT(MATCH(INDEX(RelatedFeatures[First Sampling Feature Code],$A744),SamplingFeatures[Feature Code],0),"0000"),
", RelationshipTypeCV:  ",CHAR(34),INDEX(RelatedFeatures[Relationship Type],$A744),CHAR(34),
", RelatedFeatureID: *SamplingFeatureID",TEXT(MATCH(INDEX(RelatedFeatures[Second Sampling Feature Code],$A744),SamplingFeatures[Feature Code],0),"0000"),
", SpatialOffsetID:  ",IF(INDEX(RelatedFeatures[Offset Number],$A744)="","",CONCATENATE("*SpatialOffsetID",TEXT(INDEX(RelatedFeatures[Offset Number],$A744),"0000"))),"}")))</f>
        <v>#REF!</v>
      </c>
      <c r="P744" t="e">
        <f>IF(INDEX(Methods[Method Type],$A744)="","",
CONCATENATE("  - &amp;MethodID",TEXT($A744,"0000"),
" {","MethodTypeCV:  ",CHAR(34),INDEX(Methods[Method Type],$A744),CHAR(34),
", MethodCode:  ",CHAR(34),INDEX(Methods[Method Code],$A744),CHAR(34),
", MethodName:  ",CHAR(34),INDEX(Methods[Method Name],$A744),CHAR(34),
", MethodDescription:  ",CHAR(34),INDEX(Methods[Method Description],$A744),CHAR(34),
", MethodLink:  ",CHAR(34),INDEX(Methods[Method Link],$A744),CHAR(34),
", OrganizationID: *OrganizationID",TEXT(MATCH(INDEX(Methods[Organization Name],$A744),Organizations[Organization Name],0),"0000"),"}"))</f>
        <v>#REF!</v>
      </c>
      <c r="Q744" t="e">
        <f>IF(INDEX(Variables[Variable Type],$A744)="","",
CONCATENATE("  - &amp;VariableID",TEXT($A744,"0000"),
" {","VariableTypeCV:  ",CHAR(34),INDEX(Variables[Variable Type],$A744),CHAR(34),
", VariableCode:  ",CHAR(34),INDEX(Variables[Variable Code],$A744),CHAR(34),
", VariableNameCV:  ",CHAR(34),INDEX(Variables[Variable Name],$A744),CHAR(34),
", VariableDefinition:  ",CHAR(34),INDEX(Variables[Variable Definition],$A744),CHAR(34),
", SpecciationCV:  ",CHAR(34),INDEX(Variables[Speciation],$A744),CHAR(34),
", NoDataValue:  ",CHAR(34),INDEX(Variables[No Data Value],$A744),CHAR(34),"}"))</f>
        <v>#REF!</v>
      </c>
    </row>
    <row r="745" spans="1:17" x14ac:dyDescent="0.25">
      <c r="A745">
        <v>742</v>
      </c>
      <c r="D745" t="e">
        <f>IF(INDEX(People[First Name],$A745)="","",
CONCATENATE("  - &amp;PersonID",TEXT($A745,"0000"),
" {","PersonFirstName:  ",CHAR(34),INDEX(People[First Name],$A745),CHAR(34),
", PersonMiddleName:  ",CHAR(34),INDEX(People[Middle Name],$A745),CHAR(34),
", PersonLastName:  ",CHAR(34),INDEX(People[Last Name],$A745),CHAR(34),"}"))</f>
        <v>#REF!</v>
      </c>
      <c r="E745" t="e">
        <f>IF(INDEX(Organizations[Organization Type '[CV']],$A745)="","",
CONCATENATE("  - &amp;OrganizationID",TEXT($A745,"0000"),
" {","OrganizationTypeCV:  ",CHAR(34),INDEX(Organizations[Organization Type '[CV']],$A745),CHAR(34),
", OrganizationCode:  ",CHAR(34),INDEX(Organizations[Organization Code],$A745),CHAR(34),
", OrganizationName:  ",CHAR(34),INDEX(Organizations[Organization Name],$A745),CHAR(34),
", OrganizationDescription:  ",CHAR(34),INDEX(Organizations[Organization Description],$A745),CHAR(34),
", OrganizationLink:  ",CHAR(34),INDEX(Organizations[Organization Link],$A745),CHAR(34),"}"))</f>
        <v>#REF!</v>
      </c>
      <c r="F745" t="e">
        <f>IF(INDEX(People[First Name],$A745)="","",
CONCATENATE("  - &amp;AffiliationID",TEXT($A745,"0000"),
" {PersonID: *PersonID",TEXT($A745,"0000"),
", OrganizationID: *OrganizationID",TEXT(MATCH(INDEX(People[Organization Name],$A745),Organizations[Organization Name],0),"0000"),
", IsPrimaryOrganizationContact: , AffiliationStartDate: , AffiliationEndDate: , PrimaryPhone: ",
", PrimaryEmail: ",CHAR(34),INDEX(People[Primary Email],$A745),CHAR(34),
", PrimaryAddress: ",CHAR(34),INDEX(People[Primary Address],$A745),CHAR(34),
", PersonLink: }"))</f>
        <v>#REF!</v>
      </c>
      <c r="H745" t="e">
        <f>IF(COUNTA(CitationInformation)=0,"",IF(INDEX(AuthorList[Author Name],$A745)="","",
CONCATENATE("  - &amp;AuthorListID",TEXT($A745,"0000"),
"  {CitationID: *CitationID0001",
", PersonID: *PersonID",TEXT(MATCH(INDEX(AuthorList[Author Name],$A745),People[Full Name],0),"0000"),
", AuthorOrder: ",INDEX(AuthorList[Author Number],$A745),"}")))</f>
        <v>#REF!</v>
      </c>
      <c r="K745" t="e">
        <f>IF(INDEX(SamplingFeatures[Feature Code],$A745)="","",
CONCATENATE("  - &amp;SamplingFeatureID",TEXT($A745,"0000"),
" {","SamplingFeatureUUID:  ",CHAR(34),INDEX(SamplingFeatures[Sampling Feature UUID],$A745),CHAR(34),
", SamplingFeatureTypeCV:  ",CHAR(34),INDEX(SamplingFeatures[Sampling Feature Type],$A745),CHAR(34),
", SamplingFeatureCode:  ",CHAR(34),INDEX(SamplingFeatures[Feature Code],$A745),CHAR(34),
", SamplingFeatureName:  ",CHAR(34),INDEX(SamplingFeatures[Feature Name],$A745),CHAR(34),
", SamplingFeatureDescription:  ",CHAR(34),INDEX(SamplingFeatures[Feature Description],$A745),CHAR(34),
", SamplingFeatureGeotypeCV:  ",CHAR(34),INDEX(SamplingFeatures[Feature Geo Type],$A745),CHAR(34),
", FeatureGeometry:  ",CHAR(34),INDEX(SamplingFeatures[Feature Geometry],$A745),CHAR(34),
", Elevation_m:  ",CHAR(34),INDEX(SamplingFeatures[Elevation_m],$A745),CHAR(34),
", ElevationDatumCV:  ",CHAR(34),ElevationDatum,CHAR(34),"}"))</f>
        <v>#REF!</v>
      </c>
      <c r="L745" t="e">
        <f>IF(INDEX(SamplingFeatures[Sampling Feature Type],$A745)&lt;&gt;"Site","",
CONCATENATE("  - &amp;SiteID",TEXT(SUMPRODUCT(--($L$3:$L744&lt;&gt;"")),"0000"),
" {","SamplingFeatureID:  *SamplingFeatureID",TEXT($A745,"0000"),
", SiteTypeCV:  ",CHAR(34),INDEX(Sites[Site Type],$A745),CHAR(34),
", Latitude:  ",INDEX(Sites[Latitude],$A745),
", Longitude:  ",INDEX(Sites[Longitude],$A745),
", SRSName:  ",CHAR(34),LatLonDatum,CHAR(34),"}"))</f>
        <v>#REF!</v>
      </c>
      <c r="M745" t="e">
        <f>IF(INDEX(SamplingFeatures[Sampling Feature Type],$A745)&lt;&gt;"Specimen","",
CONCATENATE("  - &amp;SpecimenID",TEXT(SUMPRODUCT(--($M$3:$M744&lt;&gt;"")),"0000"),
" {","SamplingFeatureID:  *SamplingFeatureID",TEXT($A745,"0000"),
", SpecimenTypeCV:  ",CHAR(34),INDEX(Specimens[Specimen Type],$A745),CHAR(34),
", SpecimenMediumCV:  ",INDEX(Specimens[Specimen Medium],$A745),
", IsFieldSpecimen:  ",CHAR(34),INDEX(Specimens[Is Field Specimen?],$A745),CHAR(34),"}"))</f>
        <v>#REF!</v>
      </c>
      <c r="N745" t="e">
        <f>IF(COUNTA(SpatialOffsets[])=0,"", IF(INDEX(SpatialOffsets[Spatial Offset Type],$A745)="","",
CONCATENATE("  - &amp;SpatialOffsetID",TEXT($A745,"0000"),
" {","SpatialOffsetTypeCV:  ",CHAR(34),INDEX(SpatialOffsets[Spatial Offset Type],$A745),CHAR(34),
", Offset1Value:  ",INDEX(SpatialOffsets[Offset 1 Value],$A745),
", Offset1UnitID:  ",CHAR(34),INDEX(SpatialOffsets[Offset 1 Unit],$A745),CHAR(34),
", Offset2Value:  ",INDEX(SpatialOffsets[Offset 2 Value],$A745),
", Offset2UnitID:  ",CHAR(34),INDEX(SpatialOffsets[Offset 2 Unit],$A745),CHAR(34),
", Offset3Value:  ",INDEX(SpatialOffsets[Offset 3 Value],$A745),
", Offset3UnitID:  ",CHAR(34),INDEX(SpatialOffsets[Offset 3 Unit],$A745),CHAR(34),,"}")))</f>
        <v>#REF!</v>
      </c>
      <c r="O745" t="e">
        <f>IF(COUNTA(RelatedFeatures[])=0,"", IF(INDEX(RelatedFeatures[First Sampling Feature Code],$A745)="","",
CONCATENATE("  - &amp;RelationID",TEXT($A745,"0000"),
" {","SamplingFeatureID:  *SamplingFeatureID",TEXT(MATCH(INDEX(RelatedFeatures[First Sampling Feature Code],$A745),SamplingFeatures[Feature Code],0),"0000"),
", RelationshipTypeCV:  ",CHAR(34),INDEX(RelatedFeatures[Relationship Type],$A745),CHAR(34),
", RelatedFeatureID: *SamplingFeatureID",TEXT(MATCH(INDEX(RelatedFeatures[Second Sampling Feature Code],$A745),SamplingFeatures[Feature Code],0),"0000"),
", SpatialOffsetID:  ",IF(INDEX(RelatedFeatures[Offset Number],$A745)="","",CONCATENATE("*SpatialOffsetID",TEXT(INDEX(RelatedFeatures[Offset Number],$A745),"0000"))),"}")))</f>
        <v>#REF!</v>
      </c>
      <c r="P745" t="e">
        <f>IF(INDEX(Methods[Method Type],$A745)="","",
CONCATENATE("  - &amp;MethodID",TEXT($A745,"0000"),
" {","MethodTypeCV:  ",CHAR(34),INDEX(Methods[Method Type],$A745),CHAR(34),
", MethodCode:  ",CHAR(34),INDEX(Methods[Method Code],$A745),CHAR(34),
", MethodName:  ",CHAR(34),INDEX(Methods[Method Name],$A745),CHAR(34),
", MethodDescription:  ",CHAR(34),INDEX(Methods[Method Description],$A745),CHAR(34),
", MethodLink:  ",CHAR(34),INDEX(Methods[Method Link],$A745),CHAR(34),
", OrganizationID: *OrganizationID",TEXT(MATCH(INDEX(Methods[Organization Name],$A745),Organizations[Organization Name],0),"0000"),"}"))</f>
        <v>#REF!</v>
      </c>
      <c r="Q745" t="e">
        <f>IF(INDEX(Variables[Variable Type],$A745)="","",
CONCATENATE("  - &amp;VariableID",TEXT($A745,"0000"),
" {","VariableTypeCV:  ",CHAR(34),INDEX(Variables[Variable Type],$A745),CHAR(34),
", VariableCode:  ",CHAR(34),INDEX(Variables[Variable Code],$A745),CHAR(34),
", VariableNameCV:  ",CHAR(34),INDEX(Variables[Variable Name],$A745),CHAR(34),
", VariableDefinition:  ",CHAR(34),INDEX(Variables[Variable Definition],$A745),CHAR(34),
", SpecciationCV:  ",CHAR(34),INDEX(Variables[Speciation],$A745),CHAR(34),
", NoDataValue:  ",CHAR(34),INDEX(Variables[No Data Value],$A745),CHAR(34),"}"))</f>
        <v>#REF!</v>
      </c>
    </row>
    <row r="746" spans="1:17" x14ac:dyDescent="0.25">
      <c r="A746">
        <v>743</v>
      </c>
      <c r="D746" t="e">
        <f>IF(INDEX(People[First Name],$A746)="","",
CONCATENATE("  - &amp;PersonID",TEXT($A746,"0000"),
" {","PersonFirstName:  ",CHAR(34),INDEX(People[First Name],$A746),CHAR(34),
", PersonMiddleName:  ",CHAR(34),INDEX(People[Middle Name],$A746),CHAR(34),
", PersonLastName:  ",CHAR(34),INDEX(People[Last Name],$A746),CHAR(34),"}"))</f>
        <v>#REF!</v>
      </c>
      <c r="E746" t="e">
        <f>IF(INDEX(Organizations[Organization Type '[CV']],$A746)="","",
CONCATENATE("  - &amp;OrganizationID",TEXT($A746,"0000"),
" {","OrganizationTypeCV:  ",CHAR(34),INDEX(Organizations[Organization Type '[CV']],$A746),CHAR(34),
", OrganizationCode:  ",CHAR(34),INDEX(Organizations[Organization Code],$A746),CHAR(34),
", OrganizationName:  ",CHAR(34),INDEX(Organizations[Organization Name],$A746),CHAR(34),
", OrganizationDescription:  ",CHAR(34),INDEX(Organizations[Organization Description],$A746),CHAR(34),
", OrganizationLink:  ",CHAR(34),INDEX(Organizations[Organization Link],$A746),CHAR(34),"}"))</f>
        <v>#REF!</v>
      </c>
      <c r="F746" t="e">
        <f>IF(INDEX(People[First Name],$A746)="","",
CONCATENATE("  - &amp;AffiliationID",TEXT($A746,"0000"),
" {PersonID: *PersonID",TEXT($A746,"0000"),
", OrganizationID: *OrganizationID",TEXT(MATCH(INDEX(People[Organization Name],$A746),Organizations[Organization Name],0),"0000"),
", IsPrimaryOrganizationContact: , AffiliationStartDate: , AffiliationEndDate: , PrimaryPhone: ",
", PrimaryEmail: ",CHAR(34),INDEX(People[Primary Email],$A746),CHAR(34),
", PrimaryAddress: ",CHAR(34),INDEX(People[Primary Address],$A746),CHAR(34),
", PersonLink: }"))</f>
        <v>#REF!</v>
      </c>
      <c r="H746" t="e">
        <f>IF(COUNTA(CitationInformation)=0,"",IF(INDEX(AuthorList[Author Name],$A746)="","",
CONCATENATE("  - &amp;AuthorListID",TEXT($A746,"0000"),
"  {CitationID: *CitationID0001",
", PersonID: *PersonID",TEXT(MATCH(INDEX(AuthorList[Author Name],$A746),People[Full Name],0),"0000"),
", AuthorOrder: ",INDEX(AuthorList[Author Number],$A746),"}")))</f>
        <v>#REF!</v>
      </c>
      <c r="K746" t="e">
        <f>IF(INDEX(SamplingFeatures[Feature Code],$A746)="","",
CONCATENATE("  - &amp;SamplingFeatureID",TEXT($A746,"0000"),
" {","SamplingFeatureUUID:  ",CHAR(34),INDEX(SamplingFeatures[Sampling Feature UUID],$A746),CHAR(34),
", SamplingFeatureTypeCV:  ",CHAR(34),INDEX(SamplingFeatures[Sampling Feature Type],$A746),CHAR(34),
", SamplingFeatureCode:  ",CHAR(34),INDEX(SamplingFeatures[Feature Code],$A746),CHAR(34),
", SamplingFeatureName:  ",CHAR(34),INDEX(SamplingFeatures[Feature Name],$A746),CHAR(34),
", SamplingFeatureDescription:  ",CHAR(34),INDEX(SamplingFeatures[Feature Description],$A746),CHAR(34),
", SamplingFeatureGeotypeCV:  ",CHAR(34),INDEX(SamplingFeatures[Feature Geo Type],$A746),CHAR(34),
", FeatureGeometry:  ",CHAR(34),INDEX(SamplingFeatures[Feature Geometry],$A746),CHAR(34),
", Elevation_m:  ",CHAR(34),INDEX(SamplingFeatures[Elevation_m],$A746),CHAR(34),
", ElevationDatumCV:  ",CHAR(34),ElevationDatum,CHAR(34),"}"))</f>
        <v>#REF!</v>
      </c>
      <c r="L746" t="e">
        <f>IF(INDEX(SamplingFeatures[Sampling Feature Type],$A746)&lt;&gt;"Site","",
CONCATENATE("  - &amp;SiteID",TEXT(SUMPRODUCT(--($L$3:$L745&lt;&gt;"")),"0000"),
" {","SamplingFeatureID:  *SamplingFeatureID",TEXT($A746,"0000"),
", SiteTypeCV:  ",CHAR(34),INDEX(Sites[Site Type],$A746),CHAR(34),
", Latitude:  ",INDEX(Sites[Latitude],$A746),
", Longitude:  ",INDEX(Sites[Longitude],$A746),
", SRSName:  ",CHAR(34),LatLonDatum,CHAR(34),"}"))</f>
        <v>#REF!</v>
      </c>
      <c r="M746" t="e">
        <f>IF(INDEX(SamplingFeatures[Sampling Feature Type],$A746)&lt;&gt;"Specimen","",
CONCATENATE("  - &amp;SpecimenID",TEXT(SUMPRODUCT(--($M$3:$M745&lt;&gt;"")),"0000"),
" {","SamplingFeatureID:  *SamplingFeatureID",TEXT($A746,"0000"),
", SpecimenTypeCV:  ",CHAR(34),INDEX(Specimens[Specimen Type],$A746),CHAR(34),
", SpecimenMediumCV:  ",INDEX(Specimens[Specimen Medium],$A746),
", IsFieldSpecimen:  ",CHAR(34),INDEX(Specimens[Is Field Specimen?],$A746),CHAR(34),"}"))</f>
        <v>#REF!</v>
      </c>
      <c r="N746" t="e">
        <f>IF(COUNTA(SpatialOffsets[])=0,"", IF(INDEX(SpatialOffsets[Spatial Offset Type],$A746)="","",
CONCATENATE("  - &amp;SpatialOffsetID",TEXT($A746,"0000"),
" {","SpatialOffsetTypeCV:  ",CHAR(34),INDEX(SpatialOffsets[Spatial Offset Type],$A746),CHAR(34),
", Offset1Value:  ",INDEX(SpatialOffsets[Offset 1 Value],$A746),
", Offset1UnitID:  ",CHAR(34),INDEX(SpatialOffsets[Offset 1 Unit],$A746),CHAR(34),
", Offset2Value:  ",INDEX(SpatialOffsets[Offset 2 Value],$A746),
", Offset2UnitID:  ",CHAR(34),INDEX(SpatialOffsets[Offset 2 Unit],$A746),CHAR(34),
", Offset3Value:  ",INDEX(SpatialOffsets[Offset 3 Value],$A746),
", Offset3UnitID:  ",CHAR(34),INDEX(SpatialOffsets[Offset 3 Unit],$A746),CHAR(34),,"}")))</f>
        <v>#REF!</v>
      </c>
      <c r="O746" t="e">
        <f>IF(COUNTA(RelatedFeatures[])=0,"", IF(INDEX(RelatedFeatures[First Sampling Feature Code],$A746)="","",
CONCATENATE("  - &amp;RelationID",TEXT($A746,"0000"),
" {","SamplingFeatureID:  *SamplingFeatureID",TEXT(MATCH(INDEX(RelatedFeatures[First Sampling Feature Code],$A746),SamplingFeatures[Feature Code],0),"0000"),
", RelationshipTypeCV:  ",CHAR(34),INDEX(RelatedFeatures[Relationship Type],$A746),CHAR(34),
", RelatedFeatureID: *SamplingFeatureID",TEXT(MATCH(INDEX(RelatedFeatures[Second Sampling Feature Code],$A746),SamplingFeatures[Feature Code],0),"0000"),
", SpatialOffsetID:  ",IF(INDEX(RelatedFeatures[Offset Number],$A746)="","",CONCATENATE("*SpatialOffsetID",TEXT(INDEX(RelatedFeatures[Offset Number],$A746),"0000"))),"}")))</f>
        <v>#REF!</v>
      </c>
      <c r="P746" t="e">
        <f>IF(INDEX(Methods[Method Type],$A746)="","",
CONCATENATE("  - &amp;MethodID",TEXT($A746,"0000"),
" {","MethodTypeCV:  ",CHAR(34),INDEX(Methods[Method Type],$A746),CHAR(34),
", MethodCode:  ",CHAR(34),INDEX(Methods[Method Code],$A746),CHAR(34),
", MethodName:  ",CHAR(34),INDEX(Methods[Method Name],$A746),CHAR(34),
", MethodDescription:  ",CHAR(34),INDEX(Methods[Method Description],$A746),CHAR(34),
", MethodLink:  ",CHAR(34),INDEX(Methods[Method Link],$A746),CHAR(34),
", OrganizationID: *OrganizationID",TEXT(MATCH(INDEX(Methods[Organization Name],$A746),Organizations[Organization Name],0),"0000"),"}"))</f>
        <v>#REF!</v>
      </c>
      <c r="Q746" t="e">
        <f>IF(INDEX(Variables[Variable Type],$A746)="","",
CONCATENATE("  - &amp;VariableID",TEXT($A746,"0000"),
" {","VariableTypeCV:  ",CHAR(34),INDEX(Variables[Variable Type],$A746),CHAR(34),
", VariableCode:  ",CHAR(34),INDEX(Variables[Variable Code],$A746),CHAR(34),
", VariableNameCV:  ",CHAR(34),INDEX(Variables[Variable Name],$A746),CHAR(34),
", VariableDefinition:  ",CHAR(34),INDEX(Variables[Variable Definition],$A746),CHAR(34),
", SpecciationCV:  ",CHAR(34),INDEX(Variables[Speciation],$A746),CHAR(34),
", NoDataValue:  ",CHAR(34),INDEX(Variables[No Data Value],$A746),CHAR(34),"}"))</f>
        <v>#REF!</v>
      </c>
    </row>
    <row r="747" spans="1:17" x14ac:dyDescent="0.25">
      <c r="A747">
        <v>744</v>
      </c>
      <c r="D747" t="e">
        <f>IF(INDEX(People[First Name],$A747)="","",
CONCATENATE("  - &amp;PersonID",TEXT($A747,"0000"),
" {","PersonFirstName:  ",CHAR(34),INDEX(People[First Name],$A747),CHAR(34),
", PersonMiddleName:  ",CHAR(34),INDEX(People[Middle Name],$A747),CHAR(34),
", PersonLastName:  ",CHAR(34),INDEX(People[Last Name],$A747),CHAR(34),"}"))</f>
        <v>#REF!</v>
      </c>
      <c r="E747" t="e">
        <f>IF(INDEX(Organizations[Organization Type '[CV']],$A747)="","",
CONCATENATE("  - &amp;OrganizationID",TEXT($A747,"0000"),
" {","OrganizationTypeCV:  ",CHAR(34),INDEX(Organizations[Organization Type '[CV']],$A747),CHAR(34),
", OrganizationCode:  ",CHAR(34),INDEX(Organizations[Organization Code],$A747),CHAR(34),
", OrganizationName:  ",CHAR(34),INDEX(Organizations[Organization Name],$A747),CHAR(34),
", OrganizationDescription:  ",CHAR(34),INDEX(Organizations[Organization Description],$A747),CHAR(34),
", OrganizationLink:  ",CHAR(34),INDEX(Organizations[Organization Link],$A747),CHAR(34),"}"))</f>
        <v>#REF!</v>
      </c>
      <c r="F747" t="e">
        <f>IF(INDEX(People[First Name],$A747)="","",
CONCATENATE("  - &amp;AffiliationID",TEXT($A747,"0000"),
" {PersonID: *PersonID",TEXT($A747,"0000"),
", OrganizationID: *OrganizationID",TEXT(MATCH(INDEX(People[Organization Name],$A747),Organizations[Organization Name],0),"0000"),
", IsPrimaryOrganizationContact: , AffiliationStartDate: , AffiliationEndDate: , PrimaryPhone: ",
", PrimaryEmail: ",CHAR(34),INDEX(People[Primary Email],$A747),CHAR(34),
", PrimaryAddress: ",CHAR(34),INDEX(People[Primary Address],$A747),CHAR(34),
", PersonLink: }"))</f>
        <v>#REF!</v>
      </c>
      <c r="H747" t="e">
        <f>IF(COUNTA(CitationInformation)=0,"",IF(INDEX(AuthorList[Author Name],$A747)="","",
CONCATENATE("  - &amp;AuthorListID",TEXT($A747,"0000"),
"  {CitationID: *CitationID0001",
", PersonID: *PersonID",TEXT(MATCH(INDEX(AuthorList[Author Name],$A747),People[Full Name],0),"0000"),
", AuthorOrder: ",INDEX(AuthorList[Author Number],$A747),"}")))</f>
        <v>#REF!</v>
      </c>
      <c r="K747" t="e">
        <f>IF(INDEX(SamplingFeatures[Feature Code],$A747)="","",
CONCATENATE("  - &amp;SamplingFeatureID",TEXT($A747,"0000"),
" {","SamplingFeatureUUID:  ",CHAR(34),INDEX(SamplingFeatures[Sampling Feature UUID],$A747),CHAR(34),
", SamplingFeatureTypeCV:  ",CHAR(34),INDEX(SamplingFeatures[Sampling Feature Type],$A747),CHAR(34),
", SamplingFeatureCode:  ",CHAR(34),INDEX(SamplingFeatures[Feature Code],$A747),CHAR(34),
", SamplingFeatureName:  ",CHAR(34),INDEX(SamplingFeatures[Feature Name],$A747),CHAR(34),
", SamplingFeatureDescription:  ",CHAR(34),INDEX(SamplingFeatures[Feature Description],$A747),CHAR(34),
", SamplingFeatureGeotypeCV:  ",CHAR(34),INDEX(SamplingFeatures[Feature Geo Type],$A747),CHAR(34),
", FeatureGeometry:  ",CHAR(34),INDEX(SamplingFeatures[Feature Geometry],$A747),CHAR(34),
", Elevation_m:  ",CHAR(34),INDEX(SamplingFeatures[Elevation_m],$A747),CHAR(34),
", ElevationDatumCV:  ",CHAR(34),ElevationDatum,CHAR(34),"}"))</f>
        <v>#REF!</v>
      </c>
      <c r="L747" t="e">
        <f>IF(INDEX(SamplingFeatures[Sampling Feature Type],$A747)&lt;&gt;"Site","",
CONCATENATE("  - &amp;SiteID",TEXT(SUMPRODUCT(--($L$3:$L746&lt;&gt;"")),"0000"),
" {","SamplingFeatureID:  *SamplingFeatureID",TEXT($A747,"0000"),
", SiteTypeCV:  ",CHAR(34),INDEX(Sites[Site Type],$A747),CHAR(34),
", Latitude:  ",INDEX(Sites[Latitude],$A747),
", Longitude:  ",INDEX(Sites[Longitude],$A747),
", SRSName:  ",CHAR(34),LatLonDatum,CHAR(34),"}"))</f>
        <v>#REF!</v>
      </c>
      <c r="M747" t="e">
        <f>IF(INDEX(SamplingFeatures[Sampling Feature Type],$A747)&lt;&gt;"Specimen","",
CONCATENATE("  - &amp;SpecimenID",TEXT(SUMPRODUCT(--($M$3:$M746&lt;&gt;"")),"0000"),
" {","SamplingFeatureID:  *SamplingFeatureID",TEXT($A747,"0000"),
", SpecimenTypeCV:  ",CHAR(34),INDEX(Specimens[Specimen Type],$A747),CHAR(34),
", SpecimenMediumCV:  ",INDEX(Specimens[Specimen Medium],$A747),
", IsFieldSpecimen:  ",CHAR(34),INDEX(Specimens[Is Field Specimen?],$A747),CHAR(34),"}"))</f>
        <v>#REF!</v>
      </c>
      <c r="N747" t="e">
        <f>IF(COUNTA(SpatialOffsets[])=0,"", IF(INDEX(SpatialOffsets[Spatial Offset Type],$A747)="","",
CONCATENATE("  - &amp;SpatialOffsetID",TEXT($A747,"0000"),
" {","SpatialOffsetTypeCV:  ",CHAR(34),INDEX(SpatialOffsets[Spatial Offset Type],$A747),CHAR(34),
", Offset1Value:  ",INDEX(SpatialOffsets[Offset 1 Value],$A747),
", Offset1UnitID:  ",CHAR(34),INDEX(SpatialOffsets[Offset 1 Unit],$A747),CHAR(34),
", Offset2Value:  ",INDEX(SpatialOffsets[Offset 2 Value],$A747),
", Offset2UnitID:  ",CHAR(34),INDEX(SpatialOffsets[Offset 2 Unit],$A747),CHAR(34),
", Offset3Value:  ",INDEX(SpatialOffsets[Offset 3 Value],$A747),
", Offset3UnitID:  ",CHAR(34),INDEX(SpatialOffsets[Offset 3 Unit],$A747),CHAR(34),,"}")))</f>
        <v>#REF!</v>
      </c>
      <c r="O747" t="e">
        <f>IF(COUNTA(RelatedFeatures[])=0,"", IF(INDEX(RelatedFeatures[First Sampling Feature Code],$A747)="","",
CONCATENATE("  - &amp;RelationID",TEXT($A747,"0000"),
" {","SamplingFeatureID:  *SamplingFeatureID",TEXT(MATCH(INDEX(RelatedFeatures[First Sampling Feature Code],$A747),SamplingFeatures[Feature Code],0),"0000"),
", RelationshipTypeCV:  ",CHAR(34),INDEX(RelatedFeatures[Relationship Type],$A747),CHAR(34),
", RelatedFeatureID: *SamplingFeatureID",TEXT(MATCH(INDEX(RelatedFeatures[Second Sampling Feature Code],$A747),SamplingFeatures[Feature Code],0),"0000"),
", SpatialOffsetID:  ",IF(INDEX(RelatedFeatures[Offset Number],$A747)="","",CONCATENATE("*SpatialOffsetID",TEXT(INDEX(RelatedFeatures[Offset Number],$A747),"0000"))),"}")))</f>
        <v>#REF!</v>
      </c>
      <c r="P747" t="e">
        <f>IF(INDEX(Methods[Method Type],$A747)="","",
CONCATENATE("  - &amp;MethodID",TEXT($A747,"0000"),
" {","MethodTypeCV:  ",CHAR(34),INDEX(Methods[Method Type],$A747),CHAR(34),
", MethodCode:  ",CHAR(34),INDEX(Methods[Method Code],$A747),CHAR(34),
", MethodName:  ",CHAR(34),INDEX(Methods[Method Name],$A747),CHAR(34),
", MethodDescription:  ",CHAR(34),INDEX(Methods[Method Description],$A747),CHAR(34),
", MethodLink:  ",CHAR(34),INDEX(Methods[Method Link],$A747),CHAR(34),
", OrganizationID: *OrganizationID",TEXT(MATCH(INDEX(Methods[Organization Name],$A747),Organizations[Organization Name],0),"0000"),"}"))</f>
        <v>#REF!</v>
      </c>
      <c r="Q747" t="e">
        <f>IF(INDEX(Variables[Variable Type],$A747)="","",
CONCATENATE("  - &amp;VariableID",TEXT($A747,"0000"),
" {","VariableTypeCV:  ",CHAR(34),INDEX(Variables[Variable Type],$A747),CHAR(34),
", VariableCode:  ",CHAR(34),INDEX(Variables[Variable Code],$A747),CHAR(34),
", VariableNameCV:  ",CHAR(34),INDEX(Variables[Variable Name],$A747),CHAR(34),
", VariableDefinition:  ",CHAR(34),INDEX(Variables[Variable Definition],$A747),CHAR(34),
", SpecciationCV:  ",CHAR(34),INDEX(Variables[Speciation],$A747),CHAR(34),
", NoDataValue:  ",CHAR(34),INDEX(Variables[No Data Value],$A747),CHAR(34),"}"))</f>
        <v>#REF!</v>
      </c>
    </row>
    <row r="748" spans="1:17" x14ac:dyDescent="0.25">
      <c r="A748">
        <v>745</v>
      </c>
      <c r="D748" t="e">
        <f>IF(INDEX(People[First Name],$A748)="","",
CONCATENATE("  - &amp;PersonID",TEXT($A748,"0000"),
" {","PersonFirstName:  ",CHAR(34),INDEX(People[First Name],$A748),CHAR(34),
", PersonMiddleName:  ",CHAR(34),INDEX(People[Middle Name],$A748),CHAR(34),
", PersonLastName:  ",CHAR(34),INDEX(People[Last Name],$A748),CHAR(34),"}"))</f>
        <v>#REF!</v>
      </c>
      <c r="E748" t="e">
        <f>IF(INDEX(Organizations[Organization Type '[CV']],$A748)="","",
CONCATENATE("  - &amp;OrganizationID",TEXT($A748,"0000"),
" {","OrganizationTypeCV:  ",CHAR(34),INDEX(Organizations[Organization Type '[CV']],$A748),CHAR(34),
", OrganizationCode:  ",CHAR(34),INDEX(Organizations[Organization Code],$A748),CHAR(34),
", OrganizationName:  ",CHAR(34),INDEX(Organizations[Organization Name],$A748),CHAR(34),
", OrganizationDescription:  ",CHAR(34),INDEX(Organizations[Organization Description],$A748),CHAR(34),
", OrganizationLink:  ",CHAR(34),INDEX(Organizations[Organization Link],$A748),CHAR(34),"}"))</f>
        <v>#REF!</v>
      </c>
      <c r="F748" t="e">
        <f>IF(INDEX(People[First Name],$A748)="","",
CONCATENATE("  - &amp;AffiliationID",TEXT($A748,"0000"),
" {PersonID: *PersonID",TEXT($A748,"0000"),
", OrganizationID: *OrganizationID",TEXT(MATCH(INDEX(People[Organization Name],$A748),Organizations[Organization Name],0),"0000"),
", IsPrimaryOrganizationContact: , AffiliationStartDate: , AffiliationEndDate: , PrimaryPhone: ",
", PrimaryEmail: ",CHAR(34),INDEX(People[Primary Email],$A748),CHAR(34),
", PrimaryAddress: ",CHAR(34),INDEX(People[Primary Address],$A748),CHAR(34),
", PersonLink: }"))</f>
        <v>#REF!</v>
      </c>
      <c r="H748" t="e">
        <f>IF(COUNTA(CitationInformation)=0,"",IF(INDEX(AuthorList[Author Name],$A748)="","",
CONCATENATE("  - &amp;AuthorListID",TEXT($A748,"0000"),
"  {CitationID: *CitationID0001",
", PersonID: *PersonID",TEXT(MATCH(INDEX(AuthorList[Author Name],$A748),People[Full Name],0),"0000"),
", AuthorOrder: ",INDEX(AuthorList[Author Number],$A748),"}")))</f>
        <v>#REF!</v>
      </c>
      <c r="K748" t="e">
        <f>IF(INDEX(SamplingFeatures[Feature Code],$A748)="","",
CONCATENATE("  - &amp;SamplingFeatureID",TEXT($A748,"0000"),
" {","SamplingFeatureUUID:  ",CHAR(34),INDEX(SamplingFeatures[Sampling Feature UUID],$A748),CHAR(34),
", SamplingFeatureTypeCV:  ",CHAR(34),INDEX(SamplingFeatures[Sampling Feature Type],$A748),CHAR(34),
", SamplingFeatureCode:  ",CHAR(34),INDEX(SamplingFeatures[Feature Code],$A748),CHAR(34),
", SamplingFeatureName:  ",CHAR(34),INDEX(SamplingFeatures[Feature Name],$A748),CHAR(34),
", SamplingFeatureDescription:  ",CHAR(34),INDEX(SamplingFeatures[Feature Description],$A748),CHAR(34),
", SamplingFeatureGeotypeCV:  ",CHAR(34),INDEX(SamplingFeatures[Feature Geo Type],$A748),CHAR(34),
", FeatureGeometry:  ",CHAR(34),INDEX(SamplingFeatures[Feature Geometry],$A748),CHAR(34),
", Elevation_m:  ",CHAR(34),INDEX(SamplingFeatures[Elevation_m],$A748),CHAR(34),
", ElevationDatumCV:  ",CHAR(34),ElevationDatum,CHAR(34),"}"))</f>
        <v>#REF!</v>
      </c>
      <c r="L748" t="e">
        <f>IF(INDEX(SamplingFeatures[Sampling Feature Type],$A748)&lt;&gt;"Site","",
CONCATENATE("  - &amp;SiteID",TEXT(SUMPRODUCT(--($L$3:$L747&lt;&gt;"")),"0000"),
" {","SamplingFeatureID:  *SamplingFeatureID",TEXT($A748,"0000"),
", SiteTypeCV:  ",CHAR(34),INDEX(Sites[Site Type],$A748),CHAR(34),
", Latitude:  ",INDEX(Sites[Latitude],$A748),
", Longitude:  ",INDEX(Sites[Longitude],$A748),
", SRSName:  ",CHAR(34),LatLonDatum,CHAR(34),"}"))</f>
        <v>#REF!</v>
      </c>
      <c r="M748" t="e">
        <f>IF(INDEX(SamplingFeatures[Sampling Feature Type],$A748)&lt;&gt;"Specimen","",
CONCATENATE("  - &amp;SpecimenID",TEXT(SUMPRODUCT(--($M$3:$M747&lt;&gt;"")),"0000"),
" {","SamplingFeatureID:  *SamplingFeatureID",TEXT($A748,"0000"),
", SpecimenTypeCV:  ",CHAR(34),INDEX(Specimens[Specimen Type],$A748),CHAR(34),
", SpecimenMediumCV:  ",INDEX(Specimens[Specimen Medium],$A748),
", IsFieldSpecimen:  ",CHAR(34),INDEX(Specimens[Is Field Specimen?],$A748),CHAR(34),"}"))</f>
        <v>#REF!</v>
      </c>
      <c r="N748" t="e">
        <f>IF(COUNTA(SpatialOffsets[])=0,"", IF(INDEX(SpatialOffsets[Spatial Offset Type],$A748)="","",
CONCATENATE("  - &amp;SpatialOffsetID",TEXT($A748,"0000"),
" {","SpatialOffsetTypeCV:  ",CHAR(34),INDEX(SpatialOffsets[Spatial Offset Type],$A748),CHAR(34),
", Offset1Value:  ",INDEX(SpatialOffsets[Offset 1 Value],$A748),
", Offset1UnitID:  ",CHAR(34),INDEX(SpatialOffsets[Offset 1 Unit],$A748),CHAR(34),
", Offset2Value:  ",INDEX(SpatialOffsets[Offset 2 Value],$A748),
", Offset2UnitID:  ",CHAR(34),INDEX(SpatialOffsets[Offset 2 Unit],$A748),CHAR(34),
", Offset3Value:  ",INDEX(SpatialOffsets[Offset 3 Value],$A748),
", Offset3UnitID:  ",CHAR(34),INDEX(SpatialOffsets[Offset 3 Unit],$A748),CHAR(34),,"}")))</f>
        <v>#REF!</v>
      </c>
      <c r="O748" t="e">
        <f>IF(COUNTA(RelatedFeatures[])=0,"", IF(INDEX(RelatedFeatures[First Sampling Feature Code],$A748)="","",
CONCATENATE("  - &amp;RelationID",TEXT($A748,"0000"),
" {","SamplingFeatureID:  *SamplingFeatureID",TEXT(MATCH(INDEX(RelatedFeatures[First Sampling Feature Code],$A748),SamplingFeatures[Feature Code],0),"0000"),
", RelationshipTypeCV:  ",CHAR(34),INDEX(RelatedFeatures[Relationship Type],$A748),CHAR(34),
", RelatedFeatureID: *SamplingFeatureID",TEXT(MATCH(INDEX(RelatedFeatures[Second Sampling Feature Code],$A748),SamplingFeatures[Feature Code],0),"0000"),
", SpatialOffsetID:  ",IF(INDEX(RelatedFeatures[Offset Number],$A748)="","",CONCATENATE("*SpatialOffsetID",TEXT(INDEX(RelatedFeatures[Offset Number],$A748),"0000"))),"}")))</f>
        <v>#REF!</v>
      </c>
      <c r="P748" t="e">
        <f>IF(INDEX(Methods[Method Type],$A748)="","",
CONCATENATE("  - &amp;MethodID",TEXT($A748,"0000"),
" {","MethodTypeCV:  ",CHAR(34),INDEX(Methods[Method Type],$A748),CHAR(34),
", MethodCode:  ",CHAR(34),INDEX(Methods[Method Code],$A748),CHAR(34),
", MethodName:  ",CHAR(34),INDEX(Methods[Method Name],$A748),CHAR(34),
", MethodDescription:  ",CHAR(34),INDEX(Methods[Method Description],$A748),CHAR(34),
", MethodLink:  ",CHAR(34),INDEX(Methods[Method Link],$A748),CHAR(34),
", OrganizationID: *OrganizationID",TEXT(MATCH(INDEX(Methods[Organization Name],$A748),Organizations[Organization Name],0),"0000"),"}"))</f>
        <v>#REF!</v>
      </c>
      <c r="Q748" t="e">
        <f>IF(INDEX(Variables[Variable Type],$A748)="","",
CONCATENATE("  - &amp;VariableID",TEXT($A748,"0000"),
" {","VariableTypeCV:  ",CHAR(34),INDEX(Variables[Variable Type],$A748),CHAR(34),
", VariableCode:  ",CHAR(34),INDEX(Variables[Variable Code],$A748),CHAR(34),
", VariableNameCV:  ",CHAR(34),INDEX(Variables[Variable Name],$A748),CHAR(34),
", VariableDefinition:  ",CHAR(34),INDEX(Variables[Variable Definition],$A748),CHAR(34),
", SpecciationCV:  ",CHAR(34),INDEX(Variables[Speciation],$A748),CHAR(34),
", NoDataValue:  ",CHAR(34),INDEX(Variables[No Data Value],$A748),CHAR(34),"}"))</f>
        <v>#REF!</v>
      </c>
    </row>
    <row r="749" spans="1:17" x14ac:dyDescent="0.25">
      <c r="A749">
        <v>746</v>
      </c>
      <c r="D749" t="e">
        <f>IF(INDEX(People[First Name],$A749)="","",
CONCATENATE("  - &amp;PersonID",TEXT($A749,"0000"),
" {","PersonFirstName:  ",CHAR(34),INDEX(People[First Name],$A749),CHAR(34),
", PersonMiddleName:  ",CHAR(34),INDEX(People[Middle Name],$A749),CHAR(34),
", PersonLastName:  ",CHAR(34),INDEX(People[Last Name],$A749),CHAR(34),"}"))</f>
        <v>#REF!</v>
      </c>
      <c r="E749" t="e">
        <f>IF(INDEX(Organizations[Organization Type '[CV']],$A749)="","",
CONCATENATE("  - &amp;OrganizationID",TEXT($A749,"0000"),
" {","OrganizationTypeCV:  ",CHAR(34),INDEX(Organizations[Organization Type '[CV']],$A749),CHAR(34),
", OrganizationCode:  ",CHAR(34),INDEX(Organizations[Organization Code],$A749),CHAR(34),
", OrganizationName:  ",CHAR(34),INDEX(Organizations[Organization Name],$A749),CHAR(34),
", OrganizationDescription:  ",CHAR(34),INDEX(Organizations[Organization Description],$A749),CHAR(34),
", OrganizationLink:  ",CHAR(34),INDEX(Organizations[Organization Link],$A749),CHAR(34),"}"))</f>
        <v>#REF!</v>
      </c>
      <c r="F749" t="e">
        <f>IF(INDEX(People[First Name],$A749)="","",
CONCATENATE("  - &amp;AffiliationID",TEXT($A749,"0000"),
" {PersonID: *PersonID",TEXT($A749,"0000"),
", OrganizationID: *OrganizationID",TEXT(MATCH(INDEX(People[Organization Name],$A749),Organizations[Organization Name],0),"0000"),
", IsPrimaryOrganizationContact: , AffiliationStartDate: , AffiliationEndDate: , PrimaryPhone: ",
", PrimaryEmail: ",CHAR(34),INDEX(People[Primary Email],$A749),CHAR(34),
", PrimaryAddress: ",CHAR(34),INDEX(People[Primary Address],$A749),CHAR(34),
", PersonLink: }"))</f>
        <v>#REF!</v>
      </c>
      <c r="H749" t="e">
        <f>IF(COUNTA(CitationInformation)=0,"",IF(INDEX(AuthorList[Author Name],$A749)="","",
CONCATENATE("  - &amp;AuthorListID",TEXT($A749,"0000"),
"  {CitationID: *CitationID0001",
", PersonID: *PersonID",TEXT(MATCH(INDEX(AuthorList[Author Name],$A749),People[Full Name],0),"0000"),
", AuthorOrder: ",INDEX(AuthorList[Author Number],$A749),"}")))</f>
        <v>#REF!</v>
      </c>
      <c r="K749" t="e">
        <f>IF(INDEX(SamplingFeatures[Feature Code],$A749)="","",
CONCATENATE("  - &amp;SamplingFeatureID",TEXT($A749,"0000"),
" {","SamplingFeatureUUID:  ",CHAR(34),INDEX(SamplingFeatures[Sampling Feature UUID],$A749),CHAR(34),
", SamplingFeatureTypeCV:  ",CHAR(34),INDEX(SamplingFeatures[Sampling Feature Type],$A749),CHAR(34),
", SamplingFeatureCode:  ",CHAR(34),INDEX(SamplingFeatures[Feature Code],$A749),CHAR(34),
", SamplingFeatureName:  ",CHAR(34),INDEX(SamplingFeatures[Feature Name],$A749),CHAR(34),
", SamplingFeatureDescription:  ",CHAR(34),INDEX(SamplingFeatures[Feature Description],$A749),CHAR(34),
", SamplingFeatureGeotypeCV:  ",CHAR(34),INDEX(SamplingFeatures[Feature Geo Type],$A749),CHAR(34),
", FeatureGeometry:  ",CHAR(34),INDEX(SamplingFeatures[Feature Geometry],$A749),CHAR(34),
", Elevation_m:  ",CHAR(34),INDEX(SamplingFeatures[Elevation_m],$A749),CHAR(34),
", ElevationDatumCV:  ",CHAR(34),ElevationDatum,CHAR(34),"}"))</f>
        <v>#REF!</v>
      </c>
      <c r="L749" t="e">
        <f>IF(INDEX(SamplingFeatures[Sampling Feature Type],$A749)&lt;&gt;"Site","",
CONCATENATE("  - &amp;SiteID",TEXT(SUMPRODUCT(--($L$3:$L748&lt;&gt;"")),"0000"),
" {","SamplingFeatureID:  *SamplingFeatureID",TEXT($A749,"0000"),
", SiteTypeCV:  ",CHAR(34),INDEX(Sites[Site Type],$A749),CHAR(34),
", Latitude:  ",INDEX(Sites[Latitude],$A749),
", Longitude:  ",INDEX(Sites[Longitude],$A749),
", SRSName:  ",CHAR(34),LatLonDatum,CHAR(34),"}"))</f>
        <v>#REF!</v>
      </c>
      <c r="M749" t="e">
        <f>IF(INDEX(SamplingFeatures[Sampling Feature Type],$A749)&lt;&gt;"Specimen","",
CONCATENATE("  - &amp;SpecimenID",TEXT(SUMPRODUCT(--($M$3:$M748&lt;&gt;"")),"0000"),
" {","SamplingFeatureID:  *SamplingFeatureID",TEXT($A749,"0000"),
", SpecimenTypeCV:  ",CHAR(34),INDEX(Specimens[Specimen Type],$A749),CHAR(34),
", SpecimenMediumCV:  ",INDEX(Specimens[Specimen Medium],$A749),
", IsFieldSpecimen:  ",CHAR(34),INDEX(Specimens[Is Field Specimen?],$A749),CHAR(34),"}"))</f>
        <v>#REF!</v>
      </c>
      <c r="N749" t="e">
        <f>IF(COUNTA(SpatialOffsets[])=0,"", IF(INDEX(SpatialOffsets[Spatial Offset Type],$A749)="","",
CONCATENATE("  - &amp;SpatialOffsetID",TEXT($A749,"0000"),
" {","SpatialOffsetTypeCV:  ",CHAR(34),INDEX(SpatialOffsets[Spatial Offset Type],$A749),CHAR(34),
", Offset1Value:  ",INDEX(SpatialOffsets[Offset 1 Value],$A749),
", Offset1UnitID:  ",CHAR(34),INDEX(SpatialOffsets[Offset 1 Unit],$A749),CHAR(34),
", Offset2Value:  ",INDEX(SpatialOffsets[Offset 2 Value],$A749),
", Offset2UnitID:  ",CHAR(34),INDEX(SpatialOffsets[Offset 2 Unit],$A749),CHAR(34),
", Offset3Value:  ",INDEX(SpatialOffsets[Offset 3 Value],$A749),
", Offset3UnitID:  ",CHAR(34),INDEX(SpatialOffsets[Offset 3 Unit],$A749),CHAR(34),,"}")))</f>
        <v>#REF!</v>
      </c>
      <c r="O749" t="e">
        <f>IF(COUNTA(RelatedFeatures[])=0,"", IF(INDEX(RelatedFeatures[First Sampling Feature Code],$A749)="","",
CONCATENATE("  - &amp;RelationID",TEXT($A749,"0000"),
" {","SamplingFeatureID:  *SamplingFeatureID",TEXT(MATCH(INDEX(RelatedFeatures[First Sampling Feature Code],$A749),SamplingFeatures[Feature Code],0),"0000"),
", RelationshipTypeCV:  ",CHAR(34),INDEX(RelatedFeatures[Relationship Type],$A749),CHAR(34),
", RelatedFeatureID: *SamplingFeatureID",TEXT(MATCH(INDEX(RelatedFeatures[Second Sampling Feature Code],$A749),SamplingFeatures[Feature Code],0),"0000"),
", SpatialOffsetID:  ",IF(INDEX(RelatedFeatures[Offset Number],$A749)="","",CONCATENATE("*SpatialOffsetID",TEXT(INDEX(RelatedFeatures[Offset Number],$A749),"0000"))),"}")))</f>
        <v>#REF!</v>
      </c>
      <c r="P749" t="e">
        <f>IF(INDEX(Methods[Method Type],$A749)="","",
CONCATENATE("  - &amp;MethodID",TEXT($A749,"0000"),
" {","MethodTypeCV:  ",CHAR(34),INDEX(Methods[Method Type],$A749),CHAR(34),
", MethodCode:  ",CHAR(34),INDEX(Methods[Method Code],$A749),CHAR(34),
", MethodName:  ",CHAR(34),INDEX(Methods[Method Name],$A749),CHAR(34),
", MethodDescription:  ",CHAR(34),INDEX(Methods[Method Description],$A749),CHAR(34),
", MethodLink:  ",CHAR(34),INDEX(Methods[Method Link],$A749),CHAR(34),
", OrganizationID: *OrganizationID",TEXT(MATCH(INDEX(Methods[Organization Name],$A749),Organizations[Organization Name],0),"0000"),"}"))</f>
        <v>#REF!</v>
      </c>
      <c r="Q749" t="e">
        <f>IF(INDEX(Variables[Variable Type],$A749)="","",
CONCATENATE("  - &amp;VariableID",TEXT($A749,"0000"),
" {","VariableTypeCV:  ",CHAR(34),INDEX(Variables[Variable Type],$A749),CHAR(34),
", VariableCode:  ",CHAR(34),INDEX(Variables[Variable Code],$A749),CHAR(34),
", VariableNameCV:  ",CHAR(34),INDEX(Variables[Variable Name],$A749),CHAR(34),
", VariableDefinition:  ",CHAR(34),INDEX(Variables[Variable Definition],$A749),CHAR(34),
", SpecciationCV:  ",CHAR(34),INDEX(Variables[Speciation],$A749),CHAR(34),
", NoDataValue:  ",CHAR(34),INDEX(Variables[No Data Value],$A749),CHAR(34),"}"))</f>
        <v>#REF!</v>
      </c>
    </row>
    <row r="750" spans="1:17" x14ac:dyDescent="0.25">
      <c r="A750">
        <v>747</v>
      </c>
      <c r="D750" t="e">
        <f>IF(INDEX(People[First Name],$A750)="","",
CONCATENATE("  - &amp;PersonID",TEXT($A750,"0000"),
" {","PersonFirstName:  ",CHAR(34),INDEX(People[First Name],$A750),CHAR(34),
", PersonMiddleName:  ",CHAR(34),INDEX(People[Middle Name],$A750),CHAR(34),
", PersonLastName:  ",CHAR(34),INDEX(People[Last Name],$A750),CHAR(34),"}"))</f>
        <v>#REF!</v>
      </c>
      <c r="E750" t="e">
        <f>IF(INDEX(Organizations[Organization Type '[CV']],$A750)="","",
CONCATENATE("  - &amp;OrganizationID",TEXT($A750,"0000"),
" {","OrganizationTypeCV:  ",CHAR(34),INDEX(Organizations[Organization Type '[CV']],$A750),CHAR(34),
", OrganizationCode:  ",CHAR(34),INDEX(Organizations[Organization Code],$A750),CHAR(34),
", OrganizationName:  ",CHAR(34),INDEX(Organizations[Organization Name],$A750),CHAR(34),
", OrganizationDescription:  ",CHAR(34),INDEX(Organizations[Organization Description],$A750),CHAR(34),
", OrganizationLink:  ",CHAR(34),INDEX(Organizations[Organization Link],$A750),CHAR(34),"}"))</f>
        <v>#REF!</v>
      </c>
      <c r="F750" t="e">
        <f>IF(INDEX(People[First Name],$A750)="","",
CONCATENATE("  - &amp;AffiliationID",TEXT($A750,"0000"),
" {PersonID: *PersonID",TEXT($A750,"0000"),
", OrganizationID: *OrganizationID",TEXT(MATCH(INDEX(People[Organization Name],$A750),Organizations[Organization Name],0),"0000"),
", IsPrimaryOrganizationContact: , AffiliationStartDate: , AffiliationEndDate: , PrimaryPhone: ",
", PrimaryEmail: ",CHAR(34),INDEX(People[Primary Email],$A750),CHAR(34),
", PrimaryAddress: ",CHAR(34),INDEX(People[Primary Address],$A750),CHAR(34),
", PersonLink: }"))</f>
        <v>#REF!</v>
      </c>
      <c r="H750" t="e">
        <f>IF(COUNTA(CitationInformation)=0,"",IF(INDEX(AuthorList[Author Name],$A750)="","",
CONCATENATE("  - &amp;AuthorListID",TEXT($A750,"0000"),
"  {CitationID: *CitationID0001",
", PersonID: *PersonID",TEXT(MATCH(INDEX(AuthorList[Author Name],$A750),People[Full Name],0),"0000"),
", AuthorOrder: ",INDEX(AuthorList[Author Number],$A750),"}")))</f>
        <v>#REF!</v>
      </c>
      <c r="K750" t="e">
        <f>IF(INDEX(SamplingFeatures[Feature Code],$A750)="","",
CONCATENATE("  - &amp;SamplingFeatureID",TEXT($A750,"0000"),
" {","SamplingFeatureUUID:  ",CHAR(34),INDEX(SamplingFeatures[Sampling Feature UUID],$A750),CHAR(34),
", SamplingFeatureTypeCV:  ",CHAR(34),INDEX(SamplingFeatures[Sampling Feature Type],$A750),CHAR(34),
", SamplingFeatureCode:  ",CHAR(34),INDEX(SamplingFeatures[Feature Code],$A750),CHAR(34),
", SamplingFeatureName:  ",CHAR(34),INDEX(SamplingFeatures[Feature Name],$A750),CHAR(34),
", SamplingFeatureDescription:  ",CHAR(34),INDEX(SamplingFeatures[Feature Description],$A750),CHAR(34),
", SamplingFeatureGeotypeCV:  ",CHAR(34),INDEX(SamplingFeatures[Feature Geo Type],$A750),CHAR(34),
", FeatureGeometry:  ",CHAR(34),INDEX(SamplingFeatures[Feature Geometry],$A750),CHAR(34),
", Elevation_m:  ",CHAR(34),INDEX(SamplingFeatures[Elevation_m],$A750),CHAR(34),
", ElevationDatumCV:  ",CHAR(34),ElevationDatum,CHAR(34),"}"))</f>
        <v>#REF!</v>
      </c>
      <c r="L750" t="e">
        <f>IF(INDEX(SamplingFeatures[Sampling Feature Type],$A750)&lt;&gt;"Site","",
CONCATENATE("  - &amp;SiteID",TEXT(SUMPRODUCT(--($L$3:$L749&lt;&gt;"")),"0000"),
" {","SamplingFeatureID:  *SamplingFeatureID",TEXT($A750,"0000"),
", SiteTypeCV:  ",CHAR(34),INDEX(Sites[Site Type],$A750),CHAR(34),
", Latitude:  ",INDEX(Sites[Latitude],$A750),
", Longitude:  ",INDEX(Sites[Longitude],$A750),
", SRSName:  ",CHAR(34),LatLonDatum,CHAR(34),"}"))</f>
        <v>#REF!</v>
      </c>
      <c r="M750" t="e">
        <f>IF(INDEX(SamplingFeatures[Sampling Feature Type],$A750)&lt;&gt;"Specimen","",
CONCATENATE("  - &amp;SpecimenID",TEXT(SUMPRODUCT(--($M$3:$M749&lt;&gt;"")),"0000"),
" {","SamplingFeatureID:  *SamplingFeatureID",TEXT($A750,"0000"),
", SpecimenTypeCV:  ",CHAR(34),INDEX(Specimens[Specimen Type],$A750),CHAR(34),
", SpecimenMediumCV:  ",INDEX(Specimens[Specimen Medium],$A750),
", IsFieldSpecimen:  ",CHAR(34),INDEX(Specimens[Is Field Specimen?],$A750),CHAR(34),"}"))</f>
        <v>#REF!</v>
      </c>
      <c r="N750" t="e">
        <f>IF(COUNTA(SpatialOffsets[])=0,"", IF(INDEX(SpatialOffsets[Spatial Offset Type],$A750)="","",
CONCATENATE("  - &amp;SpatialOffsetID",TEXT($A750,"0000"),
" {","SpatialOffsetTypeCV:  ",CHAR(34),INDEX(SpatialOffsets[Spatial Offset Type],$A750),CHAR(34),
", Offset1Value:  ",INDEX(SpatialOffsets[Offset 1 Value],$A750),
", Offset1UnitID:  ",CHAR(34),INDEX(SpatialOffsets[Offset 1 Unit],$A750),CHAR(34),
", Offset2Value:  ",INDEX(SpatialOffsets[Offset 2 Value],$A750),
", Offset2UnitID:  ",CHAR(34),INDEX(SpatialOffsets[Offset 2 Unit],$A750),CHAR(34),
", Offset3Value:  ",INDEX(SpatialOffsets[Offset 3 Value],$A750),
", Offset3UnitID:  ",CHAR(34),INDEX(SpatialOffsets[Offset 3 Unit],$A750),CHAR(34),,"}")))</f>
        <v>#REF!</v>
      </c>
      <c r="O750" t="e">
        <f>IF(COUNTA(RelatedFeatures[])=0,"", IF(INDEX(RelatedFeatures[First Sampling Feature Code],$A750)="","",
CONCATENATE("  - &amp;RelationID",TEXT($A750,"0000"),
" {","SamplingFeatureID:  *SamplingFeatureID",TEXT(MATCH(INDEX(RelatedFeatures[First Sampling Feature Code],$A750),SamplingFeatures[Feature Code],0),"0000"),
", RelationshipTypeCV:  ",CHAR(34),INDEX(RelatedFeatures[Relationship Type],$A750),CHAR(34),
", RelatedFeatureID: *SamplingFeatureID",TEXT(MATCH(INDEX(RelatedFeatures[Second Sampling Feature Code],$A750),SamplingFeatures[Feature Code],0),"0000"),
", SpatialOffsetID:  ",IF(INDEX(RelatedFeatures[Offset Number],$A750)="","",CONCATENATE("*SpatialOffsetID",TEXT(INDEX(RelatedFeatures[Offset Number],$A750),"0000"))),"}")))</f>
        <v>#REF!</v>
      </c>
      <c r="P750" t="e">
        <f>IF(INDEX(Methods[Method Type],$A750)="","",
CONCATENATE("  - &amp;MethodID",TEXT($A750,"0000"),
" {","MethodTypeCV:  ",CHAR(34),INDEX(Methods[Method Type],$A750),CHAR(34),
", MethodCode:  ",CHAR(34),INDEX(Methods[Method Code],$A750),CHAR(34),
", MethodName:  ",CHAR(34),INDEX(Methods[Method Name],$A750),CHAR(34),
", MethodDescription:  ",CHAR(34),INDEX(Methods[Method Description],$A750),CHAR(34),
", MethodLink:  ",CHAR(34),INDEX(Methods[Method Link],$A750),CHAR(34),
", OrganizationID: *OrganizationID",TEXT(MATCH(INDEX(Methods[Organization Name],$A750),Organizations[Organization Name],0),"0000"),"}"))</f>
        <v>#REF!</v>
      </c>
      <c r="Q750" t="e">
        <f>IF(INDEX(Variables[Variable Type],$A750)="","",
CONCATENATE("  - &amp;VariableID",TEXT($A750,"0000"),
" {","VariableTypeCV:  ",CHAR(34),INDEX(Variables[Variable Type],$A750),CHAR(34),
", VariableCode:  ",CHAR(34),INDEX(Variables[Variable Code],$A750),CHAR(34),
", VariableNameCV:  ",CHAR(34),INDEX(Variables[Variable Name],$A750),CHAR(34),
", VariableDefinition:  ",CHAR(34),INDEX(Variables[Variable Definition],$A750),CHAR(34),
", SpecciationCV:  ",CHAR(34),INDEX(Variables[Speciation],$A750),CHAR(34),
", NoDataValue:  ",CHAR(34),INDEX(Variables[No Data Value],$A750),CHAR(34),"}"))</f>
        <v>#REF!</v>
      </c>
    </row>
    <row r="751" spans="1:17" x14ac:dyDescent="0.25">
      <c r="A751">
        <v>748</v>
      </c>
      <c r="D751" t="e">
        <f>IF(INDEX(People[First Name],$A751)="","",
CONCATENATE("  - &amp;PersonID",TEXT($A751,"0000"),
" {","PersonFirstName:  ",CHAR(34),INDEX(People[First Name],$A751),CHAR(34),
", PersonMiddleName:  ",CHAR(34),INDEX(People[Middle Name],$A751),CHAR(34),
", PersonLastName:  ",CHAR(34),INDEX(People[Last Name],$A751),CHAR(34),"}"))</f>
        <v>#REF!</v>
      </c>
      <c r="E751" t="e">
        <f>IF(INDEX(Organizations[Organization Type '[CV']],$A751)="","",
CONCATENATE("  - &amp;OrganizationID",TEXT($A751,"0000"),
" {","OrganizationTypeCV:  ",CHAR(34),INDEX(Organizations[Organization Type '[CV']],$A751),CHAR(34),
", OrganizationCode:  ",CHAR(34),INDEX(Organizations[Organization Code],$A751),CHAR(34),
", OrganizationName:  ",CHAR(34),INDEX(Organizations[Organization Name],$A751),CHAR(34),
", OrganizationDescription:  ",CHAR(34),INDEX(Organizations[Organization Description],$A751),CHAR(34),
", OrganizationLink:  ",CHAR(34),INDEX(Organizations[Organization Link],$A751),CHAR(34),"}"))</f>
        <v>#REF!</v>
      </c>
      <c r="F751" t="e">
        <f>IF(INDEX(People[First Name],$A751)="","",
CONCATENATE("  - &amp;AffiliationID",TEXT($A751,"0000"),
" {PersonID: *PersonID",TEXT($A751,"0000"),
", OrganizationID: *OrganizationID",TEXT(MATCH(INDEX(People[Organization Name],$A751),Organizations[Organization Name],0),"0000"),
", IsPrimaryOrganizationContact: , AffiliationStartDate: , AffiliationEndDate: , PrimaryPhone: ",
", PrimaryEmail: ",CHAR(34),INDEX(People[Primary Email],$A751),CHAR(34),
", PrimaryAddress: ",CHAR(34),INDEX(People[Primary Address],$A751),CHAR(34),
", PersonLink: }"))</f>
        <v>#REF!</v>
      </c>
      <c r="H751" t="e">
        <f>IF(COUNTA(CitationInformation)=0,"",IF(INDEX(AuthorList[Author Name],$A751)="","",
CONCATENATE("  - &amp;AuthorListID",TEXT($A751,"0000"),
"  {CitationID: *CitationID0001",
", PersonID: *PersonID",TEXT(MATCH(INDEX(AuthorList[Author Name],$A751),People[Full Name],0),"0000"),
", AuthorOrder: ",INDEX(AuthorList[Author Number],$A751),"}")))</f>
        <v>#REF!</v>
      </c>
      <c r="K751" t="e">
        <f>IF(INDEX(SamplingFeatures[Feature Code],$A751)="","",
CONCATENATE("  - &amp;SamplingFeatureID",TEXT($A751,"0000"),
" {","SamplingFeatureUUID:  ",CHAR(34),INDEX(SamplingFeatures[Sampling Feature UUID],$A751),CHAR(34),
", SamplingFeatureTypeCV:  ",CHAR(34),INDEX(SamplingFeatures[Sampling Feature Type],$A751),CHAR(34),
", SamplingFeatureCode:  ",CHAR(34),INDEX(SamplingFeatures[Feature Code],$A751),CHAR(34),
", SamplingFeatureName:  ",CHAR(34),INDEX(SamplingFeatures[Feature Name],$A751),CHAR(34),
", SamplingFeatureDescription:  ",CHAR(34),INDEX(SamplingFeatures[Feature Description],$A751),CHAR(34),
", SamplingFeatureGeotypeCV:  ",CHAR(34),INDEX(SamplingFeatures[Feature Geo Type],$A751),CHAR(34),
", FeatureGeometry:  ",CHAR(34),INDEX(SamplingFeatures[Feature Geometry],$A751),CHAR(34),
", Elevation_m:  ",CHAR(34),INDEX(SamplingFeatures[Elevation_m],$A751),CHAR(34),
", ElevationDatumCV:  ",CHAR(34),ElevationDatum,CHAR(34),"}"))</f>
        <v>#REF!</v>
      </c>
      <c r="L751" t="e">
        <f>IF(INDEX(SamplingFeatures[Sampling Feature Type],$A751)&lt;&gt;"Site","",
CONCATENATE("  - &amp;SiteID",TEXT(SUMPRODUCT(--($L$3:$L750&lt;&gt;"")),"0000"),
" {","SamplingFeatureID:  *SamplingFeatureID",TEXT($A751,"0000"),
", SiteTypeCV:  ",CHAR(34),INDEX(Sites[Site Type],$A751),CHAR(34),
", Latitude:  ",INDEX(Sites[Latitude],$A751),
", Longitude:  ",INDEX(Sites[Longitude],$A751),
", SRSName:  ",CHAR(34),LatLonDatum,CHAR(34),"}"))</f>
        <v>#REF!</v>
      </c>
      <c r="M751" t="e">
        <f>IF(INDEX(SamplingFeatures[Sampling Feature Type],$A751)&lt;&gt;"Specimen","",
CONCATENATE("  - &amp;SpecimenID",TEXT(SUMPRODUCT(--($M$3:$M750&lt;&gt;"")),"0000"),
" {","SamplingFeatureID:  *SamplingFeatureID",TEXT($A751,"0000"),
", SpecimenTypeCV:  ",CHAR(34),INDEX(Specimens[Specimen Type],$A751),CHAR(34),
", SpecimenMediumCV:  ",INDEX(Specimens[Specimen Medium],$A751),
", IsFieldSpecimen:  ",CHAR(34),INDEX(Specimens[Is Field Specimen?],$A751),CHAR(34),"}"))</f>
        <v>#REF!</v>
      </c>
      <c r="N751" t="e">
        <f>IF(COUNTA(SpatialOffsets[])=0,"", IF(INDEX(SpatialOffsets[Spatial Offset Type],$A751)="","",
CONCATENATE("  - &amp;SpatialOffsetID",TEXT($A751,"0000"),
" {","SpatialOffsetTypeCV:  ",CHAR(34),INDEX(SpatialOffsets[Spatial Offset Type],$A751),CHAR(34),
", Offset1Value:  ",INDEX(SpatialOffsets[Offset 1 Value],$A751),
", Offset1UnitID:  ",CHAR(34),INDEX(SpatialOffsets[Offset 1 Unit],$A751),CHAR(34),
", Offset2Value:  ",INDEX(SpatialOffsets[Offset 2 Value],$A751),
", Offset2UnitID:  ",CHAR(34),INDEX(SpatialOffsets[Offset 2 Unit],$A751),CHAR(34),
", Offset3Value:  ",INDEX(SpatialOffsets[Offset 3 Value],$A751),
", Offset3UnitID:  ",CHAR(34),INDEX(SpatialOffsets[Offset 3 Unit],$A751),CHAR(34),,"}")))</f>
        <v>#REF!</v>
      </c>
      <c r="O751" t="e">
        <f>IF(COUNTA(RelatedFeatures[])=0,"", IF(INDEX(RelatedFeatures[First Sampling Feature Code],$A751)="","",
CONCATENATE("  - &amp;RelationID",TEXT($A751,"0000"),
" {","SamplingFeatureID:  *SamplingFeatureID",TEXT(MATCH(INDEX(RelatedFeatures[First Sampling Feature Code],$A751),SamplingFeatures[Feature Code],0),"0000"),
", RelationshipTypeCV:  ",CHAR(34),INDEX(RelatedFeatures[Relationship Type],$A751),CHAR(34),
", RelatedFeatureID: *SamplingFeatureID",TEXT(MATCH(INDEX(RelatedFeatures[Second Sampling Feature Code],$A751),SamplingFeatures[Feature Code],0),"0000"),
", SpatialOffsetID:  ",IF(INDEX(RelatedFeatures[Offset Number],$A751)="","",CONCATENATE("*SpatialOffsetID",TEXT(INDEX(RelatedFeatures[Offset Number],$A751),"0000"))),"}")))</f>
        <v>#REF!</v>
      </c>
      <c r="P751" t="e">
        <f>IF(INDEX(Methods[Method Type],$A751)="","",
CONCATENATE("  - &amp;MethodID",TEXT($A751,"0000"),
" {","MethodTypeCV:  ",CHAR(34),INDEX(Methods[Method Type],$A751),CHAR(34),
", MethodCode:  ",CHAR(34),INDEX(Methods[Method Code],$A751),CHAR(34),
", MethodName:  ",CHAR(34),INDEX(Methods[Method Name],$A751),CHAR(34),
", MethodDescription:  ",CHAR(34),INDEX(Methods[Method Description],$A751),CHAR(34),
", MethodLink:  ",CHAR(34),INDEX(Methods[Method Link],$A751),CHAR(34),
", OrganizationID: *OrganizationID",TEXT(MATCH(INDEX(Methods[Organization Name],$A751),Organizations[Organization Name],0),"0000"),"}"))</f>
        <v>#REF!</v>
      </c>
      <c r="Q751" t="e">
        <f>IF(INDEX(Variables[Variable Type],$A751)="","",
CONCATENATE("  - &amp;VariableID",TEXT($A751,"0000"),
" {","VariableTypeCV:  ",CHAR(34),INDEX(Variables[Variable Type],$A751),CHAR(34),
", VariableCode:  ",CHAR(34),INDEX(Variables[Variable Code],$A751),CHAR(34),
", VariableNameCV:  ",CHAR(34),INDEX(Variables[Variable Name],$A751),CHAR(34),
", VariableDefinition:  ",CHAR(34),INDEX(Variables[Variable Definition],$A751),CHAR(34),
", SpecciationCV:  ",CHAR(34),INDEX(Variables[Speciation],$A751),CHAR(34),
", NoDataValue:  ",CHAR(34),INDEX(Variables[No Data Value],$A751),CHAR(34),"}"))</f>
        <v>#REF!</v>
      </c>
    </row>
    <row r="752" spans="1:17" x14ac:dyDescent="0.25">
      <c r="A752">
        <v>749</v>
      </c>
      <c r="D752" t="e">
        <f>IF(INDEX(People[First Name],$A752)="","",
CONCATENATE("  - &amp;PersonID",TEXT($A752,"0000"),
" {","PersonFirstName:  ",CHAR(34),INDEX(People[First Name],$A752),CHAR(34),
", PersonMiddleName:  ",CHAR(34),INDEX(People[Middle Name],$A752),CHAR(34),
", PersonLastName:  ",CHAR(34),INDEX(People[Last Name],$A752),CHAR(34),"}"))</f>
        <v>#REF!</v>
      </c>
      <c r="E752" t="e">
        <f>IF(INDEX(Organizations[Organization Type '[CV']],$A752)="","",
CONCATENATE("  - &amp;OrganizationID",TEXT($A752,"0000"),
" {","OrganizationTypeCV:  ",CHAR(34),INDEX(Organizations[Organization Type '[CV']],$A752),CHAR(34),
", OrganizationCode:  ",CHAR(34),INDEX(Organizations[Organization Code],$A752),CHAR(34),
", OrganizationName:  ",CHAR(34),INDEX(Organizations[Organization Name],$A752),CHAR(34),
", OrganizationDescription:  ",CHAR(34),INDEX(Organizations[Organization Description],$A752),CHAR(34),
", OrganizationLink:  ",CHAR(34),INDEX(Organizations[Organization Link],$A752),CHAR(34),"}"))</f>
        <v>#REF!</v>
      </c>
      <c r="F752" t="e">
        <f>IF(INDEX(People[First Name],$A752)="","",
CONCATENATE("  - &amp;AffiliationID",TEXT($A752,"0000"),
" {PersonID: *PersonID",TEXT($A752,"0000"),
", OrganizationID: *OrganizationID",TEXT(MATCH(INDEX(People[Organization Name],$A752),Organizations[Organization Name],0),"0000"),
", IsPrimaryOrganizationContact: , AffiliationStartDate: , AffiliationEndDate: , PrimaryPhone: ",
", PrimaryEmail: ",CHAR(34),INDEX(People[Primary Email],$A752),CHAR(34),
", PrimaryAddress: ",CHAR(34),INDEX(People[Primary Address],$A752),CHAR(34),
", PersonLink: }"))</f>
        <v>#REF!</v>
      </c>
      <c r="H752" t="e">
        <f>IF(COUNTA(CitationInformation)=0,"",IF(INDEX(AuthorList[Author Name],$A752)="","",
CONCATENATE("  - &amp;AuthorListID",TEXT($A752,"0000"),
"  {CitationID: *CitationID0001",
", PersonID: *PersonID",TEXT(MATCH(INDEX(AuthorList[Author Name],$A752),People[Full Name],0),"0000"),
", AuthorOrder: ",INDEX(AuthorList[Author Number],$A752),"}")))</f>
        <v>#REF!</v>
      </c>
      <c r="K752" t="e">
        <f>IF(INDEX(SamplingFeatures[Feature Code],$A752)="","",
CONCATENATE("  - &amp;SamplingFeatureID",TEXT($A752,"0000"),
" {","SamplingFeatureUUID:  ",CHAR(34),INDEX(SamplingFeatures[Sampling Feature UUID],$A752),CHAR(34),
", SamplingFeatureTypeCV:  ",CHAR(34),INDEX(SamplingFeatures[Sampling Feature Type],$A752),CHAR(34),
", SamplingFeatureCode:  ",CHAR(34),INDEX(SamplingFeatures[Feature Code],$A752),CHAR(34),
", SamplingFeatureName:  ",CHAR(34),INDEX(SamplingFeatures[Feature Name],$A752),CHAR(34),
", SamplingFeatureDescription:  ",CHAR(34),INDEX(SamplingFeatures[Feature Description],$A752),CHAR(34),
", SamplingFeatureGeotypeCV:  ",CHAR(34),INDEX(SamplingFeatures[Feature Geo Type],$A752),CHAR(34),
", FeatureGeometry:  ",CHAR(34),INDEX(SamplingFeatures[Feature Geometry],$A752),CHAR(34),
", Elevation_m:  ",CHAR(34),INDEX(SamplingFeatures[Elevation_m],$A752),CHAR(34),
", ElevationDatumCV:  ",CHAR(34),ElevationDatum,CHAR(34),"}"))</f>
        <v>#REF!</v>
      </c>
      <c r="L752" t="e">
        <f>IF(INDEX(SamplingFeatures[Sampling Feature Type],$A752)&lt;&gt;"Site","",
CONCATENATE("  - &amp;SiteID",TEXT(SUMPRODUCT(--($L$3:$L751&lt;&gt;"")),"0000"),
" {","SamplingFeatureID:  *SamplingFeatureID",TEXT($A752,"0000"),
", SiteTypeCV:  ",CHAR(34),INDEX(Sites[Site Type],$A752),CHAR(34),
", Latitude:  ",INDEX(Sites[Latitude],$A752),
", Longitude:  ",INDEX(Sites[Longitude],$A752),
", SRSName:  ",CHAR(34),LatLonDatum,CHAR(34),"}"))</f>
        <v>#REF!</v>
      </c>
      <c r="M752" t="e">
        <f>IF(INDEX(SamplingFeatures[Sampling Feature Type],$A752)&lt;&gt;"Specimen","",
CONCATENATE("  - &amp;SpecimenID",TEXT(SUMPRODUCT(--($M$3:$M751&lt;&gt;"")),"0000"),
" {","SamplingFeatureID:  *SamplingFeatureID",TEXT($A752,"0000"),
", SpecimenTypeCV:  ",CHAR(34),INDEX(Specimens[Specimen Type],$A752),CHAR(34),
", SpecimenMediumCV:  ",INDEX(Specimens[Specimen Medium],$A752),
", IsFieldSpecimen:  ",CHAR(34),INDEX(Specimens[Is Field Specimen?],$A752),CHAR(34),"}"))</f>
        <v>#REF!</v>
      </c>
      <c r="N752" t="e">
        <f>IF(COUNTA(SpatialOffsets[])=0,"", IF(INDEX(SpatialOffsets[Spatial Offset Type],$A752)="","",
CONCATENATE("  - &amp;SpatialOffsetID",TEXT($A752,"0000"),
" {","SpatialOffsetTypeCV:  ",CHAR(34),INDEX(SpatialOffsets[Spatial Offset Type],$A752),CHAR(34),
", Offset1Value:  ",INDEX(SpatialOffsets[Offset 1 Value],$A752),
", Offset1UnitID:  ",CHAR(34),INDEX(SpatialOffsets[Offset 1 Unit],$A752),CHAR(34),
", Offset2Value:  ",INDEX(SpatialOffsets[Offset 2 Value],$A752),
", Offset2UnitID:  ",CHAR(34),INDEX(SpatialOffsets[Offset 2 Unit],$A752),CHAR(34),
", Offset3Value:  ",INDEX(SpatialOffsets[Offset 3 Value],$A752),
", Offset3UnitID:  ",CHAR(34),INDEX(SpatialOffsets[Offset 3 Unit],$A752),CHAR(34),,"}")))</f>
        <v>#REF!</v>
      </c>
      <c r="O752" t="e">
        <f>IF(COUNTA(RelatedFeatures[])=0,"", IF(INDEX(RelatedFeatures[First Sampling Feature Code],$A752)="","",
CONCATENATE("  - &amp;RelationID",TEXT($A752,"0000"),
" {","SamplingFeatureID:  *SamplingFeatureID",TEXT(MATCH(INDEX(RelatedFeatures[First Sampling Feature Code],$A752),SamplingFeatures[Feature Code],0),"0000"),
", RelationshipTypeCV:  ",CHAR(34),INDEX(RelatedFeatures[Relationship Type],$A752),CHAR(34),
", RelatedFeatureID: *SamplingFeatureID",TEXT(MATCH(INDEX(RelatedFeatures[Second Sampling Feature Code],$A752),SamplingFeatures[Feature Code],0),"0000"),
", SpatialOffsetID:  ",IF(INDEX(RelatedFeatures[Offset Number],$A752)="","",CONCATENATE("*SpatialOffsetID",TEXT(INDEX(RelatedFeatures[Offset Number],$A752),"0000"))),"}")))</f>
        <v>#REF!</v>
      </c>
      <c r="P752" t="e">
        <f>IF(INDEX(Methods[Method Type],$A752)="","",
CONCATENATE("  - &amp;MethodID",TEXT($A752,"0000"),
" {","MethodTypeCV:  ",CHAR(34),INDEX(Methods[Method Type],$A752),CHAR(34),
", MethodCode:  ",CHAR(34),INDEX(Methods[Method Code],$A752),CHAR(34),
", MethodName:  ",CHAR(34),INDEX(Methods[Method Name],$A752),CHAR(34),
", MethodDescription:  ",CHAR(34),INDEX(Methods[Method Description],$A752),CHAR(34),
", MethodLink:  ",CHAR(34),INDEX(Methods[Method Link],$A752),CHAR(34),
", OrganizationID: *OrganizationID",TEXT(MATCH(INDEX(Methods[Organization Name],$A752),Organizations[Organization Name],0),"0000"),"}"))</f>
        <v>#REF!</v>
      </c>
      <c r="Q752" t="e">
        <f>IF(INDEX(Variables[Variable Type],$A752)="","",
CONCATENATE("  - &amp;VariableID",TEXT($A752,"0000"),
" {","VariableTypeCV:  ",CHAR(34),INDEX(Variables[Variable Type],$A752),CHAR(34),
", VariableCode:  ",CHAR(34),INDEX(Variables[Variable Code],$A752),CHAR(34),
", VariableNameCV:  ",CHAR(34),INDEX(Variables[Variable Name],$A752),CHAR(34),
", VariableDefinition:  ",CHAR(34),INDEX(Variables[Variable Definition],$A752),CHAR(34),
", SpecciationCV:  ",CHAR(34),INDEX(Variables[Speciation],$A752),CHAR(34),
", NoDataValue:  ",CHAR(34),INDEX(Variables[No Data Value],$A752),CHAR(34),"}"))</f>
        <v>#REF!</v>
      </c>
    </row>
    <row r="753" spans="1:17" x14ac:dyDescent="0.25">
      <c r="A753">
        <v>750</v>
      </c>
      <c r="D753" t="e">
        <f>IF(INDEX(People[First Name],$A753)="","",
CONCATENATE("  - &amp;PersonID",TEXT($A753,"0000"),
" {","PersonFirstName:  ",CHAR(34),INDEX(People[First Name],$A753),CHAR(34),
", PersonMiddleName:  ",CHAR(34),INDEX(People[Middle Name],$A753),CHAR(34),
", PersonLastName:  ",CHAR(34),INDEX(People[Last Name],$A753),CHAR(34),"}"))</f>
        <v>#REF!</v>
      </c>
      <c r="E753" t="e">
        <f>IF(INDEX(Organizations[Organization Type '[CV']],$A753)="","",
CONCATENATE("  - &amp;OrganizationID",TEXT($A753,"0000"),
" {","OrganizationTypeCV:  ",CHAR(34),INDEX(Organizations[Organization Type '[CV']],$A753),CHAR(34),
", OrganizationCode:  ",CHAR(34),INDEX(Organizations[Organization Code],$A753),CHAR(34),
", OrganizationName:  ",CHAR(34),INDEX(Organizations[Organization Name],$A753),CHAR(34),
", OrganizationDescription:  ",CHAR(34),INDEX(Organizations[Organization Description],$A753),CHAR(34),
", OrganizationLink:  ",CHAR(34),INDEX(Organizations[Organization Link],$A753),CHAR(34),"}"))</f>
        <v>#REF!</v>
      </c>
      <c r="F753" t="e">
        <f>IF(INDEX(People[First Name],$A753)="","",
CONCATENATE("  - &amp;AffiliationID",TEXT($A753,"0000"),
" {PersonID: *PersonID",TEXT($A753,"0000"),
", OrganizationID: *OrganizationID",TEXT(MATCH(INDEX(People[Organization Name],$A753),Organizations[Organization Name],0),"0000"),
", IsPrimaryOrganizationContact: , AffiliationStartDate: , AffiliationEndDate: , PrimaryPhone: ",
", PrimaryEmail: ",CHAR(34),INDEX(People[Primary Email],$A753),CHAR(34),
", PrimaryAddress: ",CHAR(34),INDEX(People[Primary Address],$A753),CHAR(34),
", PersonLink: }"))</f>
        <v>#REF!</v>
      </c>
      <c r="H753" t="e">
        <f>IF(COUNTA(CitationInformation)=0,"",IF(INDEX(AuthorList[Author Name],$A753)="","",
CONCATENATE("  - &amp;AuthorListID",TEXT($A753,"0000"),
"  {CitationID: *CitationID0001",
", PersonID: *PersonID",TEXT(MATCH(INDEX(AuthorList[Author Name],$A753),People[Full Name],0),"0000"),
", AuthorOrder: ",INDEX(AuthorList[Author Number],$A753),"}")))</f>
        <v>#REF!</v>
      </c>
      <c r="K753" t="e">
        <f>IF(INDEX(SamplingFeatures[Feature Code],$A753)="","",
CONCATENATE("  - &amp;SamplingFeatureID",TEXT($A753,"0000"),
" {","SamplingFeatureUUID:  ",CHAR(34),INDEX(SamplingFeatures[Sampling Feature UUID],$A753),CHAR(34),
", SamplingFeatureTypeCV:  ",CHAR(34),INDEX(SamplingFeatures[Sampling Feature Type],$A753),CHAR(34),
", SamplingFeatureCode:  ",CHAR(34),INDEX(SamplingFeatures[Feature Code],$A753),CHAR(34),
", SamplingFeatureName:  ",CHAR(34),INDEX(SamplingFeatures[Feature Name],$A753),CHAR(34),
", SamplingFeatureDescription:  ",CHAR(34),INDEX(SamplingFeatures[Feature Description],$A753),CHAR(34),
", SamplingFeatureGeotypeCV:  ",CHAR(34),INDEX(SamplingFeatures[Feature Geo Type],$A753),CHAR(34),
", FeatureGeometry:  ",CHAR(34),INDEX(SamplingFeatures[Feature Geometry],$A753),CHAR(34),
", Elevation_m:  ",CHAR(34),INDEX(SamplingFeatures[Elevation_m],$A753),CHAR(34),
", ElevationDatumCV:  ",CHAR(34),ElevationDatum,CHAR(34),"}"))</f>
        <v>#REF!</v>
      </c>
      <c r="L753" t="e">
        <f>IF(INDEX(SamplingFeatures[Sampling Feature Type],$A753)&lt;&gt;"Site","",
CONCATENATE("  - &amp;SiteID",TEXT(SUMPRODUCT(--($L$3:$L752&lt;&gt;"")),"0000"),
" {","SamplingFeatureID:  *SamplingFeatureID",TEXT($A753,"0000"),
", SiteTypeCV:  ",CHAR(34),INDEX(Sites[Site Type],$A753),CHAR(34),
", Latitude:  ",INDEX(Sites[Latitude],$A753),
", Longitude:  ",INDEX(Sites[Longitude],$A753),
", SRSName:  ",CHAR(34),LatLonDatum,CHAR(34),"}"))</f>
        <v>#REF!</v>
      </c>
      <c r="M753" t="e">
        <f>IF(INDEX(SamplingFeatures[Sampling Feature Type],$A753)&lt;&gt;"Specimen","",
CONCATENATE("  - &amp;SpecimenID",TEXT(SUMPRODUCT(--($M$3:$M752&lt;&gt;"")),"0000"),
" {","SamplingFeatureID:  *SamplingFeatureID",TEXT($A753,"0000"),
", SpecimenTypeCV:  ",CHAR(34),INDEX(Specimens[Specimen Type],$A753),CHAR(34),
", SpecimenMediumCV:  ",INDEX(Specimens[Specimen Medium],$A753),
", IsFieldSpecimen:  ",CHAR(34),INDEX(Specimens[Is Field Specimen?],$A753),CHAR(34),"}"))</f>
        <v>#REF!</v>
      </c>
      <c r="N753" t="e">
        <f>IF(COUNTA(SpatialOffsets[])=0,"", IF(INDEX(SpatialOffsets[Spatial Offset Type],$A753)="","",
CONCATENATE("  - &amp;SpatialOffsetID",TEXT($A753,"0000"),
" {","SpatialOffsetTypeCV:  ",CHAR(34),INDEX(SpatialOffsets[Spatial Offset Type],$A753),CHAR(34),
", Offset1Value:  ",INDEX(SpatialOffsets[Offset 1 Value],$A753),
", Offset1UnitID:  ",CHAR(34),INDEX(SpatialOffsets[Offset 1 Unit],$A753),CHAR(34),
", Offset2Value:  ",INDEX(SpatialOffsets[Offset 2 Value],$A753),
", Offset2UnitID:  ",CHAR(34),INDEX(SpatialOffsets[Offset 2 Unit],$A753),CHAR(34),
", Offset3Value:  ",INDEX(SpatialOffsets[Offset 3 Value],$A753),
", Offset3UnitID:  ",CHAR(34),INDEX(SpatialOffsets[Offset 3 Unit],$A753),CHAR(34),,"}")))</f>
        <v>#REF!</v>
      </c>
      <c r="O753" t="e">
        <f>IF(COUNTA(RelatedFeatures[])=0,"", IF(INDEX(RelatedFeatures[First Sampling Feature Code],$A753)="","",
CONCATENATE("  - &amp;RelationID",TEXT($A753,"0000"),
" {","SamplingFeatureID:  *SamplingFeatureID",TEXT(MATCH(INDEX(RelatedFeatures[First Sampling Feature Code],$A753),SamplingFeatures[Feature Code],0),"0000"),
", RelationshipTypeCV:  ",CHAR(34),INDEX(RelatedFeatures[Relationship Type],$A753),CHAR(34),
", RelatedFeatureID: *SamplingFeatureID",TEXT(MATCH(INDEX(RelatedFeatures[Second Sampling Feature Code],$A753),SamplingFeatures[Feature Code],0),"0000"),
", SpatialOffsetID:  ",IF(INDEX(RelatedFeatures[Offset Number],$A753)="","",CONCATENATE("*SpatialOffsetID",TEXT(INDEX(RelatedFeatures[Offset Number],$A753),"0000"))),"}")))</f>
        <v>#REF!</v>
      </c>
      <c r="P753" t="e">
        <f>IF(INDEX(Methods[Method Type],$A753)="","",
CONCATENATE("  - &amp;MethodID",TEXT($A753,"0000"),
" {","MethodTypeCV:  ",CHAR(34),INDEX(Methods[Method Type],$A753),CHAR(34),
", MethodCode:  ",CHAR(34),INDEX(Methods[Method Code],$A753),CHAR(34),
", MethodName:  ",CHAR(34),INDEX(Methods[Method Name],$A753),CHAR(34),
", MethodDescription:  ",CHAR(34),INDEX(Methods[Method Description],$A753),CHAR(34),
", MethodLink:  ",CHAR(34),INDEX(Methods[Method Link],$A753),CHAR(34),
", OrganizationID: *OrganizationID",TEXT(MATCH(INDEX(Methods[Organization Name],$A753),Organizations[Organization Name],0),"0000"),"}"))</f>
        <v>#REF!</v>
      </c>
      <c r="Q753" t="e">
        <f>IF(INDEX(Variables[Variable Type],$A753)="","",
CONCATENATE("  - &amp;VariableID",TEXT($A753,"0000"),
" {","VariableTypeCV:  ",CHAR(34),INDEX(Variables[Variable Type],$A753),CHAR(34),
", VariableCode:  ",CHAR(34),INDEX(Variables[Variable Code],$A753),CHAR(34),
", VariableNameCV:  ",CHAR(34),INDEX(Variables[Variable Name],$A753),CHAR(34),
", VariableDefinition:  ",CHAR(34),INDEX(Variables[Variable Definition],$A753),CHAR(34),
", SpecciationCV:  ",CHAR(34),INDEX(Variables[Speciation],$A753),CHAR(34),
", NoDataValue:  ",CHAR(34),INDEX(Variables[No Data Value],$A753),CHAR(34),"}"))</f>
        <v>#REF!</v>
      </c>
    </row>
    <row r="754" spans="1:17" x14ac:dyDescent="0.25">
      <c r="A754">
        <v>751</v>
      </c>
      <c r="D754" t="e">
        <f>IF(INDEX(People[First Name],$A754)="","",
CONCATENATE("  - &amp;PersonID",TEXT($A754,"0000"),
" {","PersonFirstName:  ",CHAR(34),INDEX(People[First Name],$A754),CHAR(34),
", PersonMiddleName:  ",CHAR(34),INDEX(People[Middle Name],$A754),CHAR(34),
", PersonLastName:  ",CHAR(34),INDEX(People[Last Name],$A754),CHAR(34),"}"))</f>
        <v>#REF!</v>
      </c>
      <c r="E754" t="e">
        <f>IF(INDEX(Organizations[Organization Type '[CV']],$A754)="","",
CONCATENATE("  - &amp;OrganizationID",TEXT($A754,"0000"),
" {","OrganizationTypeCV:  ",CHAR(34),INDEX(Organizations[Organization Type '[CV']],$A754),CHAR(34),
", OrganizationCode:  ",CHAR(34),INDEX(Organizations[Organization Code],$A754),CHAR(34),
", OrganizationName:  ",CHAR(34),INDEX(Organizations[Organization Name],$A754),CHAR(34),
", OrganizationDescription:  ",CHAR(34),INDEX(Organizations[Organization Description],$A754),CHAR(34),
", OrganizationLink:  ",CHAR(34),INDEX(Organizations[Organization Link],$A754),CHAR(34),"}"))</f>
        <v>#REF!</v>
      </c>
      <c r="F754" t="e">
        <f>IF(INDEX(People[First Name],$A754)="","",
CONCATENATE("  - &amp;AffiliationID",TEXT($A754,"0000"),
" {PersonID: *PersonID",TEXT($A754,"0000"),
", OrganizationID: *OrganizationID",TEXT(MATCH(INDEX(People[Organization Name],$A754),Organizations[Organization Name],0),"0000"),
", IsPrimaryOrganizationContact: , AffiliationStartDate: , AffiliationEndDate: , PrimaryPhone: ",
", PrimaryEmail: ",CHAR(34),INDEX(People[Primary Email],$A754),CHAR(34),
", PrimaryAddress: ",CHAR(34),INDEX(People[Primary Address],$A754),CHAR(34),
", PersonLink: }"))</f>
        <v>#REF!</v>
      </c>
      <c r="H754" t="e">
        <f>IF(COUNTA(CitationInformation)=0,"",IF(INDEX(AuthorList[Author Name],$A754)="","",
CONCATENATE("  - &amp;AuthorListID",TEXT($A754,"0000"),
"  {CitationID: *CitationID0001",
", PersonID: *PersonID",TEXT(MATCH(INDEX(AuthorList[Author Name],$A754),People[Full Name],0),"0000"),
", AuthorOrder: ",INDEX(AuthorList[Author Number],$A754),"}")))</f>
        <v>#REF!</v>
      </c>
      <c r="K754" t="e">
        <f>IF(INDEX(SamplingFeatures[Feature Code],$A754)="","",
CONCATENATE("  - &amp;SamplingFeatureID",TEXT($A754,"0000"),
" {","SamplingFeatureUUID:  ",CHAR(34),INDEX(SamplingFeatures[Sampling Feature UUID],$A754),CHAR(34),
", SamplingFeatureTypeCV:  ",CHAR(34),INDEX(SamplingFeatures[Sampling Feature Type],$A754),CHAR(34),
", SamplingFeatureCode:  ",CHAR(34),INDEX(SamplingFeatures[Feature Code],$A754),CHAR(34),
", SamplingFeatureName:  ",CHAR(34),INDEX(SamplingFeatures[Feature Name],$A754),CHAR(34),
", SamplingFeatureDescription:  ",CHAR(34),INDEX(SamplingFeatures[Feature Description],$A754),CHAR(34),
", SamplingFeatureGeotypeCV:  ",CHAR(34),INDEX(SamplingFeatures[Feature Geo Type],$A754),CHAR(34),
", FeatureGeometry:  ",CHAR(34),INDEX(SamplingFeatures[Feature Geometry],$A754),CHAR(34),
", Elevation_m:  ",CHAR(34),INDEX(SamplingFeatures[Elevation_m],$A754),CHAR(34),
", ElevationDatumCV:  ",CHAR(34),ElevationDatum,CHAR(34),"}"))</f>
        <v>#REF!</v>
      </c>
      <c r="L754" t="e">
        <f>IF(INDEX(SamplingFeatures[Sampling Feature Type],$A754)&lt;&gt;"Site","",
CONCATENATE("  - &amp;SiteID",TEXT(SUMPRODUCT(--($L$3:$L753&lt;&gt;"")),"0000"),
" {","SamplingFeatureID:  *SamplingFeatureID",TEXT($A754,"0000"),
", SiteTypeCV:  ",CHAR(34),INDEX(Sites[Site Type],$A754),CHAR(34),
", Latitude:  ",INDEX(Sites[Latitude],$A754),
", Longitude:  ",INDEX(Sites[Longitude],$A754),
", SRSName:  ",CHAR(34),LatLonDatum,CHAR(34),"}"))</f>
        <v>#REF!</v>
      </c>
      <c r="M754" t="e">
        <f>IF(INDEX(SamplingFeatures[Sampling Feature Type],$A754)&lt;&gt;"Specimen","",
CONCATENATE("  - &amp;SpecimenID",TEXT(SUMPRODUCT(--($M$3:$M753&lt;&gt;"")),"0000"),
" {","SamplingFeatureID:  *SamplingFeatureID",TEXT($A754,"0000"),
", SpecimenTypeCV:  ",CHAR(34),INDEX(Specimens[Specimen Type],$A754),CHAR(34),
", SpecimenMediumCV:  ",INDEX(Specimens[Specimen Medium],$A754),
", IsFieldSpecimen:  ",CHAR(34),INDEX(Specimens[Is Field Specimen?],$A754),CHAR(34),"}"))</f>
        <v>#REF!</v>
      </c>
      <c r="N754" t="e">
        <f>IF(COUNTA(SpatialOffsets[])=0,"", IF(INDEX(SpatialOffsets[Spatial Offset Type],$A754)="","",
CONCATENATE("  - &amp;SpatialOffsetID",TEXT($A754,"0000"),
" {","SpatialOffsetTypeCV:  ",CHAR(34),INDEX(SpatialOffsets[Spatial Offset Type],$A754),CHAR(34),
", Offset1Value:  ",INDEX(SpatialOffsets[Offset 1 Value],$A754),
", Offset1UnitID:  ",CHAR(34),INDEX(SpatialOffsets[Offset 1 Unit],$A754),CHAR(34),
", Offset2Value:  ",INDEX(SpatialOffsets[Offset 2 Value],$A754),
", Offset2UnitID:  ",CHAR(34),INDEX(SpatialOffsets[Offset 2 Unit],$A754),CHAR(34),
", Offset3Value:  ",INDEX(SpatialOffsets[Offset 3 Value],$A754),
", Offset3UnitID:  ",CHAR(34),INDEX(SpatialOffsets[Offset 3 Unit],$A754),CHAR(34),,"}")))</f>
        <v>#REF!</v>
      </c>
      <c r="O754" t="e">
        <f>IF(COUNTA(RelatedFeatures[])=0,"", IF(INDEX(RelatedFeatures[First Sampling Feature Code],$A754)="","",
CONCATENATE("  - &amp;RelationID",TEXT($A754,"0000"),
" {","SamplingFeatureID:  *SamplingFeatureID",TEXT(MATCH(INDEX(RelatedFeatures[First Sampling Feature Code],$A754),SamplingFeatures[Feature Code],0),"0000"),
", RelationshipTypeCV:  ",CHAR(34),INDEX(RelatedFeatures[Relationship Type],$A754),CHAR(34),
", RelatedFeatureID: *SamplingFeatureID",TEXT(MATCH(INDEX(RelatedFeatures[Second Sampling Feature Code],$A754),SamplingFeatures[Feature Code],0),"0000"),
", SpatialOffsetID:  ",IF(INDEX(RelatedFeatures[Offset Number],$A754)="","",CONCATENATE("*SpatialOffsetID",TEXT(INDEX(RelatedFeatures[Offset Number],$A754),"0000"))),"}")))</f>
        <v>#REF!</v>
      </c>
      <c r="P754" t="e">
        <f>IF(INDEX(Methods[Method Type],$A754)="","",
CONCATENATE("  - &amp;MethodID",TEXT($A754,"0000"),
" {","MethodTypeCV:  ",CHAR(34),INDEX(Methods[Method Type],$A754),CHAR(34),
", MethodCode:  ",CHAR(34),INDEX(Methods[Method Code],$A754),CHAR(34),
", MethodName:  ",CHAR(34),INDEX(Methods[Method Name],$A754),CHAR(34),
", MethodDescription:  ",CHAR(34),INDEX(Methods[Method Description],$A754),CHAR(34),
", MethodLink:  ",CHAR(34),INDEX(Methods[Method Link],$A754),CHAR(34),
", OrganizationID: *OrganizationID",TEXT(MATCH(INDEX(Methods[Organization Name],$A754),Organizations[Organization Name],0),"0000"),"}"))</f>
        <v>#REF!</v>
      </c>
      <c r="Q754" t="e">
        <f>IF(INDEX(Variables[Variable Type],$A754)="","",
CONCATENATE("  - &amp;VariableID",TEXT($A754,"0000"),
" {","VariableTypeCV:  ",CHAR(34),INDEX(Variables[Variable Type],$A754),CHAR(34),
", VariableCode:  ",CHAR(34),INDEX(Variables[Variable Code],$A754),CHAR(34),
", VariableNameCV:  ",CHAR(34),INDEX(Variables[Variable Name],$A754),CHAR(34),
", VariableDefinition:  ",CHAR(34),INDEX(Variables[Variable Definition],$A754),CHAR(34),
", SpecciationCV:  ",CHAR(34),INDEX(Variables[Speciation],$A754),CHAR(34),
", NoDataValue:  ",CHAR(34),INDEX(Variables[No Data Value],$A754),CHAR(34),"}"))</f>
        <v>#REF!</v>
      </c>
    </row>
    <row r="755" spans="1:17" x14ac:dyDescent="0.25">
      <c r="A755">
        <v>752</v>
      </c>
      <c r="D755" t="e">
        <f>IF(INDEX(People[First Name],$A755)="","",
CONCATENATE("  - &amp;PersonID",TEXT($A755,"0000"),
" {","PersonFirstName:  ",CHAR(34),INDEX(People[First Name],$A755),CHAR(34),
", PersonMiddleName:  ",CHAR(34),INDEX(People[Middle Name],$A755),CHAR(34),
", PersonLastName:  ",CHAR(34),INDEX(People[Last Name],$A755),CHAR(34),"}"))</f>
        <v>#REF!</v>
      </c>
      <c r="E755" t="e">
        <f>IF(INDEX(Organizations[Organization Type '[CV']],$A755)="","",
CONCATENATE("  - &amp;OrganizationID",TEXT($A755,"0000"),
" {","OrganizationTypeCV:  ",CHAR(34),INDEX(Organizations[Organization Type '[CV']],$A755),CHAR(34),
", OrganizationCode:  ",CHAR(34),INDEX(Organizations[Organization Code],$A755),CHAR(34),
", OrganizationName:  ",CHAR(34),INDEX(Organizations[Organization Name],$A755),CHAR(34),
", OrganizationDescription:  ",CHAR(34),INDEX(Organizations[Organization Description],$A755),CHAR(34),
", OrganizationLink:  ",CHAR(34),INDEX(Organizations[Organization Link],$A755),CHAR(34),"}"))</f>
        <v>#REF!</v>
      </c>
      <c r="F755" t="e">
        <f>IF(INDEX(People[First Name],$A755)="","",
CONCATENATE("  - &amp;AffiliationID",TEXT($A755,"0000"),
" {PersonID: *PersonID",TEXT($A755,"0000"),
", OrganizationID: *OrganizationID",TEXT(MATCH(INDEX(People[Organization Name],$A755),Organizations[Organization Name],0),"0000"),
", IsPrimaryOrganizationContact: , AffiliationStartDate: , AffiliationEndDate: , PrimaryPhone: ",
", PrimaryEmail: ",CHAR(34),INDEX(People[Primary Email],$A755),CHAR(34),
", PrimaryAddress: ",CHAR(34),INDEX(People[Primary Address],$A755),CHAR(34),
", PersonLink: }"))</f>
        <v>#REF!</v>
      </c>
      <c r="H755" t="e">
        <f>IF(COUNTA(CitationInformation)=0,"",IF(INDEX(AuthorList[Author Name],$A755)="","",
CONCATENATE("  - &amp;AuthorListID",TEXT($A755,"0000"),
"  {CitationID: *CitationID0001",
", PersonID: *PersonID",TEXT(MATCH(INDEX(AuthorList[Author Name],$A755),People[Full Name],0),"0000"),
", AuthorOrder: ",INDEX(AuthorList[Author Number],$A755),"}")))</f>
        <v>#REF!</v>
      </c>
      <c r="K755" t="e">
        <f>IF(INDEX(SamplingFeatures[Feature Code],$A755)="","",
CONCATENATE("  - &amp;SamplingFeatureID",TEXT($A755,"0000"),
" {","SamplingFeatureUUID:  ",CHAR(34),INDEX(SamplingFeatures[Sampling Feature UUID],$A755),CHAR(34),
", SamplingFeatureTypeCV:  ",CHAR(34),INDEX(SamplingFeatures[Sampling Feature Type],$A755),CHAR(34),
", SamplingFeatureCode:  ",CHAR(34),INDEX(SamplingFeatures[Feature Code],$A755),CHAR(34),
", SamplingFeatureName:  ",CHAR(34),INDEX(SamplingFeatures[Feature Name],$A755),CHAR(34),
", SamplingFeatureDescription:  ",CHAR(34),INDEX(SamplingFeatures[Feature Description],$A755),CHAR(34),
", SamplingFeatureGeotypeCV:  ",CHAR(34),INDEX(SamplingFeatures[Feature Geo Type],$A755),CHAR(34),
", FeatureGeometry:  ",CHAR(34),INDEX(SamplingFeatures[Feature Geometry],$A755),CHAR(34),
", Elevation_m:  ",CHAR(34),INDEX(SamplingFeatures[Elevation_m],$A755),CHAR(34),
", ElevationDatumCV:  ",CHAR(34),ElevationDatum,CHAR(34),"}"))</f>
        <v>#REF!</v>
      </c>
      <c r="L755" t="e">
        <f>IF(INDEX(SamplingFeatures[Sampling Feature Type],$A755)&lt;&gt;"Site","",
CONCATENATE("  - &amp;SiteID",TEXT(SUMPRODUCT(--($L$3:$L754&lt;&gt;"")),"0000"),
" {","SamplingFeatureID:  *SamplingFeatureID",TEXT($A755,"0000"),
", SiteTypeCV:  ",CHAR(34),INDEX(Sites[Site Type],$A755),CHAR(34),
", Latitude:  ",INDEX(Sites[Latitude],$A755),
", Longitude:  ",INDEX(Sites[Longitude],$A755),
", SRSName:  ",CHAR(34),LatLonDatum,CHAR(34),"}"))</f>
        <v>#REF!</v>
      </c>
      <c r="M755" t="e">
        <f>IF(INDEX(SamplingFeatures[Sampling Feature Type],$A755)&lt;&gt;"Specimen","",
CONCATENATE("  - &amp;SpecimenID",TEXT(SUMPRODUCT(--($M$3:$M754&lt;&gt;"")),"0000"),
" {","SamplingFeatureID:  *SamplingFeatureID",TEXT($A755,"0000"),
", SpecimenTypeCV:  ",CHAR(34),INDEX(Specimens[Specimen Type],$A755),CHAR(34),
", SpecimenMediumCV:  ",INDEX(Specimens[Specimen Medium],$A755),
", IsFieldSpecimen:  ",CHAR(34),INDEX(Specimens[Is Field Specimen?],$A755),CHAR(34),"}"))</f>
        <v>#REF!</v>
      </c>
      <c r="N755" t="e">
        <f>IF(COUNTA(SpatialOffsets[])=0,"", IF(INDEX(SpatialOffsets[Spatial Offset Type],$A755)="","",
CONCATENATE("  - &amp;SpatialOffsetID",TEXT($A755,"0000"),
" {","SpatialOffsetTypeCV:  ",CHAR(34),INDEX(SpatialOffsets[Spatial Offset Type],$A755),CHAR(34),
", Offset1Value:  ",INDEX(SpatialOffsets[Offset 1 Value],$A755),
", Offset1UnitID:  ",CHAR(34),INDEX(SpatialOffsets[Offset 1 Unit],$A755),CHAR(34),
", Offset2Value:  ",INDEX(SpatialOffsets[Offset 2 Value],$A755),
", Offset2UnitID:  ",CHAR(34),INDEX(SpatialOffsets[Offset 2 Unit],$A755),CHAR(34),
", Offset3Value:  ",INDEX(SpatialOffsets[Offset 3 Value],$A755),
", Offset3UnitID:  ",CHAR(34),INDEX(SpatialOffsets[Offset 3 Unit],$A755),CHAR(34),,"}")))</f>
        <v>#REF!</v>
      </c>
      <c r="O755" t="e">
        <f>IF(COUNTA(RelatedFeatures[])=0,"", IF(INDEX(RelatedFeatures[First Sampling Feature Code],$A755)="","",
CONCATENATE("  - &amp;RelationID",TEXT($A755,"0000"),
" {","SamplingFeatureID:  *SamplingFeatureID",TEXT(MATCH(INDEX(RelatedFeatures[First Sampling Feature Code],$A755),SamplingFeatures[Feature Code],0),"0000"),
", RelationshipTypeCV:  ",CHAR(34),INDEX(RelatedFeatures[Relationship Type],$A755),CHAR(34),
", RelatedFeatureID: *SamplingFeatureID",TEXT(MATCH(INDEX(RelatedFeatures[Second Sampling Feature Code],$A755),SamplingFeatures[Feature Code],0),"0000"),
", SpatialOffsetID:  ",IF(INDEX(RelatedFeatures[Offset Number],$A755)="","",CONCATENATE("*SpatialOffsetID",TEXT(INDEX(RelatedFeatures[Offset Number],$A755),"0000"))),"}")))</f>
        <v>#REF!</v>
      </c>
      <c r="P755" t="e">
        <f>IF(INDEX(Methods[Method Type],$A755)="","",
CONCATENATE("  - &amp;MethodID",TEXT($A755,"0000"),
" {","MethodTypeCV:  ",CHAR(34),INDEX(Methods[Method Type],$A755),CHAR(34),
", MethodCode:  ",CHAR(34),INDEX(Methods[Method Code],$A755),CHAR(34),
", MethodName:  ",CHAR(34),INDEX(Methods[Method Name],$A755),CHAR(34),
", MethodDescription:  ",CHAR(34),INDEX(Methods[Method Description],$A755),CHAR(34),
", MethodLink:  ",CHAR(34),INDEX(Methods[Method Link],$A755),CHAR(34),
", OrganizationID: *OrganizationID",TEXT(MATCH(INDEX(Methods[Organization Name],$A755),Organizations[Organization Name],0),"0000"),"}"))</f>
        <v>#REF!</v>
      </c>
      <c r="Q755" t="e">
        <f>IF(INDEX(Variables[Variable Type],$A755)="","",
CONCATENATE("  - &amp;VariableID",TEXT($A755,"0000"),
" {","VariableTypeCV:  ",CHAR(34),INDEX(Variables[Variable Type],$A755),CHAR(34),
", VariableCode:  ",CHAR(34),INDEX(Variables[Variable Code],$A755),CHAR(34),
", VariableNameCV:  ",CHAR(34),INDEX(Variables[Variable Name],$A755),CHAR(34),
", VariableDefinition:  ",CHAR(34),INDEX(Variables[Variable Definition],$A755),CHAR(34),
", SpecciationCV:  ",CHAR(34),INDEX(Variables[Speciation],$A755),CHAR(34),
", NoDataValue:  ",CHAR(34),INDEX(Variables[No Data Value],$A755),CHAR(34),"}"))</f>
        <v>#REF!</v>
      </c>
    </row>
    <row r="756" spans="1:17" x14ac:dyDescent="0.25">
      <c r="A756">
        <v>753</v>
      </c>
      <c r="D756" t="e">
        <f>IF(INDEX(People[First Name],$A756)="","",
CONCATENATE("  - &amp;PersonID",TEXT($A756,"0000"),
" {","PersonFirstName:  ",CHAR(34),INDEX(People[First Name],$A756),CHAR(34),
", PersonMiddleName:  ",CHAR(34),INDEX(People[Middle Name],$A756),CHAR(34),
", PersonLastName:  ",CHAR(34),INDEX(People[Last Name],$A756),CHAR(34),"}"))</f>
        <v>#REF!</v>
      </c>
      <c r="E756" t="e">
        <f>IF(INDEX(Organizations[Organization Type '[CV']],$A756)="","",
CONCATENATE("  - &amp;OrganizationID",TEXT($A756,"0000"),
" {","OrganizationTypeCV:  ",CHAR(34),INDEX(Organizations[Organization Type '[CV']],$A756),CHAR(34),
", OrganizationCode:  ",CHAR(34),INDEX(Organizations[Organization Code],$A756),CHAR(34),
", OrganizationName:  ",CHAR(34),INDEX(Organizations[Organization Name],$A756),CHAR(34),
", OrganizationDescription:  ",CHAR(34),INDEX(Organizations[Organization Description],$A756),CHAR(34),
", OrganizationLink:  ",CHAR(34),INDEX(Organizations[Organization Link],$A756),CHAR(34),"}"))</f>
        <v>#REF!</v>
      </c>
      <c r="F756" t="e">
        <f>IF(INDEX(People[First Name],$A756)="","",
CONCATENATE("  - &amp;AffiliationID",TEXT($A756,"0000"),
" {PersonID: *PersonID",TEXT($A756,"0000"),
", OrganizationID: *OrganizationID",TEXT(MATCH(INDEX(People[Organization Name],$A756),Organizations[Organization Name],0),"0000"),
", IsPrimaryOrganizationContact: , AffiliationStartDate: , AffiliationEndDate: , PrimaryPhone: ",
", PrimaryEmail: ",CHAR(34),INDEX(People[Primary Email],$A756),CHAR(34),
", PrimaryAddress: ",CHAR(34),INDEX(People[Primary Address],$A756),CHAR(34),
", PersonLink: }"))</f>
        <v>#REF!</v>
      </c>
      <c r="H756" t="e">
        <f>IF(COUNTA(CitationInformation)=0,"",IF(INDEX(AuthorList[Author Name],$A756)="","",
CONCATENATE("  - &amp;AuthorListID",TEXT($A756,"0000"),
"  {CitationID: *CitationID0001",
", PersonID: *PersonID",TEXT(MATCH(INDEX(AuthorList[Author Name],$A756),People[Full Name],0),"0000"),
", AuthorOrder: ",INDEX(AuthorList[Author Number],$A756),"}")))</f>
        <v>#REF!</v>
      </c>
      <c r="K756" t="e">
        <f>IF(INDEX(SamplingFeatures[Feature Code],$A756)="","",
CONCATENATE("  - &amp;SamplingFeatureID",TEXT($A756,"0000"),
" {","SamplingFeatureUUID:  ",CHAR(34),INDEX(SamplingFeatures[Sampling Feature UUID],$A756),CHAR(34),
", SamplingFeatureTypeCV:  ",CHAR(34),INDEX(SamplingFeatures[Sampling Feature Type],$A756),CHAR(34),
", SamplingFeatureCode:  ",CHAR(34),INDEX(SamplingFeatures[Feature Code],$A756),CHAR(34),
", SamplingFeatureName:  ",CHAR(34),INDEX(SamplingFeatures[Feature Name],$A756),CHAR(34),
", SamplingFeatureDescription:  ",CHAR(34),INDEX(SamplingFeatures[Feature Description],$A756),CHAR(34),
", SamplingFeatureGeotypeCV:  ",CHAR(34),INDEX(SamplingFeatures[Feature Geo Type],$A756),CHAR(34),
", FeatureGeometry:  ",CHAR(34),INDEX(SamplingFeatures[Feature Geometry],$A756),CHAR(34),
", Elevation_m:  ",CHAR(34),INDEX(SamplingFeatures[Elevation_m],$A756),CHAR(34),
", ElevationDatumCV:  ",CHAR(34),ElevationDatum,CHAR(34),"}"))</f>
        <v>#REF!</v>
      </c>
      <c r="L756" t="e">
        <f>IF(INDEX(SamplingFeatures[Sampling Feature Type],$A756)&lt;&gt;"Site","",
CONCATENATE("  - &amp;SiteID",TEXT(SUMPRODUCT(--($L$3:$L755&lt;&gt;"")),"0000"),
" {","SamplingFeatureID:  *SamplingFeatureID",TEXT($A756,"0000"),
", SiteTypeCV:  ",CHAR(34),INDEX(Sites[Site Type],$A756),CHAR(34),
", Latitude:  ",INDEX(Sites[Latitude],$A756),
", Longitude:  ",INDEX(Sites[Longitude],$A756),
", SRSName:  ",CHAR(34),LatLonDatum,CHAR(34),"}"))</f>
        <v>#REF!</v>
      </c>
      <c r="M756" t="e">
        <f>IF(INDEX(SamplingFeatures[Sampling Feature Type],$A756)&lt;&gt;"Specimen","",
CONCATENATE("  - &amp;SpecimenID",TEXT(SUMPRODUCT(--($M$3:$M755&lt;&gt;"")),"0000"),
" {","SamplingFeatureID:  *SamplingFeatureID",TEXT($A756,"0000"),
", SpecimenTypeCV:  ",CHAR(34),INDEX(Specimens[Specimen Type],$A756),CHAR(34),
", SpecimenMediumCV:  ",INDEX(Specimens[Specimen Medium],$A756),
", IsFieldSpecimen:  ",CHAR(34),INDEX(Specimens[Is Field Specimen?],$A756),CHAR(34),"}"))</f>
        <v>#REF!</v>
      </c>
      <c r="N756" t="e">
        <f>IF(COUNTA(SpatialOffsets[])=0,"", IF(INDEX(SpatialOffsets[Spatial Offset Type],$A756)="","",
CONCATENATE("  - &amp;SpatialOffsetID",TEXT($A756,"0000"),
" {","SpatialOffsetTypeCV:  ",CHAR(34),INDEX(SpatialOffsets[Spatial Offset Type],$A756),CHAR(34),
", Offset1Value:  ",INDEX(SpatialOffsets[Offset 1 Value],$A756),
", Offset1UnitID:  ",CHAR(34),INDEX(SpatialOffsets[Offset 1 Unit],$A756),CHAR(34),
", Offset2Value:  ",INDEX(SpatialOffsets[Offset 2 Value],$A756),
", Offset2UnitID:  ",CHAR(34),INDEX(SpatialOffsets[Offset 2 Unit],$A756),CHAR(34),
", Offset3Value:  ",INDEX(SpatialOffsets[Offset 3 Value],$A756),
", Offset3UnitID:  ",CHAR(34),INDEX(SpatialOffsets[Offset 3 Unit],$A756),CHAR(34),,"}")))</f>
        <v>#REF!</v>
      </c>
      <c r="O756" t="e">
        <f>IF(COUNTA(RelatedFeatures[])=0,"", IF(INDEX(RelatedFeatures[First Sampling Feature Code],$A756)="","",
CONCATENATE("  - &amp;RelationID",TEXT($A756,"0000"),
" {","SamplingFeatureID:  *SamplingFeatureID",TEXT(MATCH(INDEX(RelatedFeatures[First Sampling Feature Code],$A756),SamplingFeatures[Feature Code],0),"0000"),
", RelationshipTypeCV:  ",CHAR(34),INDEX(RelatedFeatures[Relationship Type],$A756),CHAR(34),
", RelatedFeatureID: *SamplingFeatureID",TEXT(MATCH(INDEX(RelatedFeatures[Second Sampling Feature Code],$A756),SamplingFeatures[Feature Code],0),"0000"),
", SpatialOffsetID:  ",IF(INDEX(RelatedFeatures[Offset Number],$A756)="","",CONCATENATE("*SpatialOffsetID",TEXT(INDEX(RelatedFeatures[Offset Number],$A756),"0000"))),"}")))</f>
        <v>#REF!</v>
      </c>
      <c r="P756" t="e">
        <f>IF(INDEX(Methods[Method Type],$A756)="","",
CONCATENATE("  - &amp;MethodID",TEXT($A756,"0000"),
" {","MethodTypeCV:  ",CHAR(34),INDEX(Methods[Method Type],$A756),CHAR(34),
", MethodCode:  ",CHAR(34),INDEX(Methods[Method Code],$A756),CHAR(34),
", MethodName:  ",CHAR(34),INDEX(Methods[Method Name],$A756),CHAR(34),
", MethodDescription:  ",CHAR(34),INDEX(Methods[Method Description],$A756),CHAR(34),
", MethodLink:  ",CHAR(34),INDEX(Methods[Method Link],$A756),CHAR(34),
", OrganizationID: *OrganizationID",TEXT(MATCH(INDEX(Methods[Organization Name],$A756),Organizations[Organization Name],0),"0000"),"}"))</f>
        <v>#REF!</v>
      </c>
      <c r="Q756" t="e">
        <f>IF(INDEX(Variables[Variable Type],$A756)="","",
CONCATENATE("  - &amp;VariableID",TEXT($A756,"0000"),
" {","VariableTypeCV:  ",CHAR(34),INDEX(Variables[Variable Type],$A756),CHAR(34),
", VariableCode:  ",CHAR(34),INDEX(Variables[Variable Code],$A756),CHAR(34),
", VariableNameCV:  ",CHAR(34),INDEX(Variables[Variable Name],$A756),CHAR(34),
", VariableDefinition:  ",CHAR(34),INDEX(Variables[Variable Definition],$A756),CHAR(34),
", SpecciationCV:  ",CHAR(34),INDEX(Variables[Speciation],$A756),CHAR(34),
", NoDataValue:  ",CHAR(34),INDEX(Variables[No Data Value],$A756),CHAR(34),"}"))</f>
        <v>#REF!</v>
      </c>
    </row>
    <row r="757" spans="1:17" x14ac:dyDescent="0.25">
      <c r="A757">
        <v>754</v>
      </c>
      <c r="D757" t="e">
        <f>IF(INDEX(People[First Name],$A757)="","",
CONCATENATE("  - &amp;PersonID",TEXT($A757,"0000"),
" {","PersonFirstName:  ",CHAR(34),INDEX(People[First Name],$A757),CHAR(34),
", PersonMiddleName:  ",CHAR(34),INDEX(People[Middle Name],$A757),CHAR(34),
", PersonLastName:  ",CHAR(34),INDEX(People[Last Name],$A757),CHAR(34),"}"))</f>
        <v>#REF!</v>
      </c>
      <c r="E757" t="e">
        <f>IF(INDEX(Organizations[Organization Type '[CV']],$A757)="","",
CONCATENATE("  - &amp;OrganizationID",TEXT($A757,"0000"),
" {","OrganizationTypeCV:  ",CHAR(34),INDEX(Organizations[Organization Type '[CV']],$A757),CHAR(34),
", OrganizationCode:  ",CHAR(34),INDEX(Organizations[Organization Code],$A757),CHAR(34),
", OrganizationName:  ",CHAR(34),INDEX(Organizations[Organization Name],$A757),CHAR(34),
", OrganizationDescription:  ",CHAR(34),INDEX(Organizations[Organization Description],$A757),CHAR(34),
", OrganizationLink:  ",CHAR(34),INDEX(Organizations[Organization Link],$A757),CHAR(34),"}"))</f>
        <v>#REF!</v>
      </c>
      <c r="F757" t="e">
        <f>IF(INDEX(People[First Name],$A757)="","",
CONCATENATE("  - &amp;AffiliationID",TEXT($A757,"0000"),
" {PersonID: *PersonID",TEXT($A757,"0000"),
", OrganizationID: *OrganizationID",TEXT(MATCH(INDEX(People[Organization Name],$A757),Organizations[Organization Name],0),"0000"),
", IsPrimaryOrganizationContact: , AffiliationStartDate: , AffiliationEndDate: , PrimaryPhone: ",
", PrimaryEmail: ",CHAR(34),INDEX(People[Primary Email],$A757),CHAR(34),
", PrimaryAddress: ",CHAR(34),INDEX(People[Primary Address],$A757),CHAR(34),
", PersonLink: }"))</f>
        <v>#REF!</v>
      </c>
      <c r="H757" t="e">
        <f>IF(COUNTA(CitationInformation)=0,"",IF(INDEX(AuthorList[Author Name],$A757)="","",
CONCATENATE("  - &amp;AuthorListID",TEXT($A757,"0000"),
"  {CitationID: *CitationID0001",
", PersonID: *PersonID",TEXT(MATCH(INDEX(AuthorList[Author Name],$A757),People[Full Name],0),"0000"),
", AuthorOrder: ",INDEX(AuthorList[Author Number],$A757),"}")))</f>
        <v>#REF!</v>
      </c>
      <c r="K757" t="e">
        <f>IF(INDEX(SamplingFeatures[Feature Code],$A757)="","",
CONCATENATE("  - &amp;SamplingFeatureID",TEXT($A757,"0000"),
" {","SamplingFeatureUUID:  ",CHAR(34),INDEX(SamplingFeatures[Sampling Feature UUID],$A757),CHAR(34),
", SamplingFeatureTypeCV:  ",CHAR(34),INDEX(SamplingFeatures[Sampling Feature Type],$A757),CHAR(34),
", SamplingFeatureCode:  ",CHAR(34),INDEX(SamplingFeatures[Feature Code],$A757),CHAR(34),
", SamplingFeatureName:  ",CHAR(34),INDEX(SamplingFeatures[Feature Name],$A757),CHAR(34),
", SamplingFeatureDescription:  ",CHAR(34),INDEX(SamplingFeatures[Feature Description],$A757),CHAR(34),
", SamplingFeatureGeotypeCV:  ",CHAR(34),INDEX(SamplingFeatures[Feature Geo Type],$A757),CHAR(34),
", FeatureGeometry:  ",CHAR(34),INDEX(SamplingFeatures[Feature Geometry],$A757),CHAR(34),
", Elevation_m:  ",CHAR(34),INDEX(SamplingFeatures[Elevation_m],$A757),CHAR(34),
", ElevationDatumCV:  ",CHAR(34),ElevationDatum,CHAR(34),"}"))</f>
        <v>#REF!</v>
      </c>
      <c r="L757" t="e">
        <f>IF(INDEX(SamplingFeatures[Sampling Feature Type],$A757)&lt;&gt;"Site","",
CONCATENATE("  - &amp;SiteID",TEXT(SUMPRODUCT(--($L$3:$L756&lt;&gt;"")),"0000"),
" {","SamplingFeatureID:  *SamplingFeatureID",TEXT($A757,"0000"),
", SiteTypeCV:  ",CHAR(34),INDEX(Sites[Site Type],$A757),CHAR(34),
", Latitude:  ",INDEX(Sites[Latitude],$A757),
", Longitude:  ",INDEX(Sites[Longitude],$A757),
", SRSName:  ",CHAR(34),LatLonDatum,CHAR(34),"}"))</f>
        <v>#REF!</v>
      </c>
      <c r="M757" t="e">
        <f>IF(INDEX(SamplingFeatures[Sampling Feature Type],$A757)&lt;&gt;"Specimen","",
CONCATENATE("  - &amp;SpecimenID",TEXT(SUMPRODUCT(--($M$3:$M756&lt;&gt;"")),"0000"),
" {","SamplingFeatureID:  *SamplingFeatureID",TEXT($A757,"0000"),
", SpecimenTypeCV:  ",CHAR(34),INDEX(Specimens[Specimen Type],$A757),CHAR(34),
", SpecimenMediumCV:  ",INDEX(Specimens[Specimen Medium],$A757),
", IsFieldSpecimen:  ",CHAR(34),INDEX(Specimens[Is Field Specimen?],$A757),CHAR(34),"}"))</f>
        <v>#REF!</v>
      </c>
      <c r="N757" t="e">
        <f>IF(COUNTA(SpatialOffsets[])=0,"", IF(INDEX(SpatialOffsets[Spatial Offset Type],$A757)="","",
CONCATENATE("  - &amp;SpatialOffsetID",TEXT($A757,"0000"),
" {","SpatialOffsetTypeCV:  ",CHAR(34),INDEX(SpatialOffsets[Spatial Offset Type],$A757),CHAR(34),
", Offset1Value:  ",INDEX(SpatialOffsets[Offset 1 Value],$A757),
", Offset1UnitID:  ",CHAR(34),INDEX(SpatialOffsets[Offset 1 Unit],$A757),CHAR(34),
", Offset2Value:  ",INDEX(SpatialOffsets[Offset 2 Value],$A757),
", Offset2UnitID:  ",CHAR(34),INDEX(SpatialOffsets[Offset 2 Unit],$A757),CHAR(34),
", Offset3Value:  ",INDEX(SpatialOffsets[Offset 3 Value],$A757),
", Offset3UnitID:  ",CHAR(34),INDEX(SpatialOffsets[Offset 3 Unit],$A757),CHAR(34),,"}")))</f>
        <v>#REF!</v>
      </c>
      <c r="O757" t="e">
        <f>IF(COUNTA(RelatedFeatures[])=0,"", IF(INDEX(RelatedFeatures[First Sampling Feature Code],$A757)="","",
CONCATENATE("  - &amp;RelationID",TEXT($A757,"0000"),
" {","SamplingFeatureID:  *SamplingFeatureID",TEXT(MATCH(INDEX(RelatedFeatures[First Sampling Feature Code],$A757),SamplingFeatures[Feature Code],0),"0000"),
", RelationshipTypeCV:  ",CHAR(34),INDEX(RelatedFeatures[Relationship Type],$A757),CHAR(34),
", RelatedFeatureID: *SamplingFeatureID",TEXT(MATCH(INDEX(RelatedFeatures[Second Sampling Feature Code],$A757),SamplingFeatures[Feature Code],0),"0000"),
", SpatialOffsetID:  ",IF(INDEX(RelatedFeatures[Offset Number],$A757)="","",CONCATENATE("*SpatialOffsetID",TEXT(INDEX(RelatedFeatures[Offset Number],$A757),"0000"))),"}")))</f>
        <v>#REF!</v>
      </c>
      <c r="P757" t="e">
        <f>IF(INDEX(Methods[Method Type],$A757)="","",
CONCATENATE("  - &amp;MethodID",TEXT($A757,"0000"),
" {","MethodTypeCV:  ",CHAR(34),INDEX(Methods[Method Type],$A757),CHAR(34),
", MethodCode:  ",CHAR(34),INDEX(Methods[Method Code],$A757),CHAR(34),
", MethodName:  ",CHAR(34),INDEX(Methods[Method Name],$A757),CHAR(34),
", MethodDescription:  ",CHAR(34),INDEX(Methods[Method Description],$A757),CHAR(34),
", MethodLink:  ",CHAR(34),INDEX(Methods[Method Link],$A757),CHAR(34),
", OrganizationID: *OrganizationID",TEXT(MATCH(INDEX(Methods[Organization Name],$A757),Organizations[Organization Name],0),"0000"),"}"))</f>
        <v>#REF!</v>
      </c>
      <c r="Q757" t="e">
        <f>IF(INDEX(Variables[Variable Type],$A757)="","",
CONCATENATE("  - &amp;VariableID",TEXT($A757,"0000"),
" {","VariableTypeCV:  ",CHAR(34),INDEX(Variables[Variable Type],$A757),CHAR(34),
", VariableCode:  ",CHAR(34),INDEX(Variables[Variable Code],$A757),CHAR(34),
", VariableNameCV:  ",CHAR(34),INDEX(Variables[Variable Name],$A757),CHAR(34),
", VariableDefinition:  ",CHAR(34),INDEX(Variables[Variable Definition],$A757),CHAR(34),
", SpecciationCV:  ",CHAR(34),INDEX(Variables[Speciation],$A757),CHAR(34),
", NoDataValue:  ",CHAR(34),INDEX(Variables[No Data Value],$A757),CHAR(34),"}"))</f>
        <v>#REF!</v>
      </c>
    </row>
    <row r="758" spans="1:17" x14ac:dyDescent="0.25">
      <c r="A758">
        <v>755</v>
      </c>
      <c r="D758" t="e">
        <f>IF(INDEX(People[First Name],$A758)="","",
CONCATENATE("  - &amp;PersonID",TEXT($A758,"0000"),
" {","PersonFirstName:  ",CHAR(34),INDEX(People[First Name],$A758),CHAR(34),
", PersonMiddleName:  ",CHAR(34),INDEX(People[Middle Name],$A758),CHAR(34),
", PersonLastName:  ",CHAR(34),INDEX(People[Last Name],$A758),CHAR(34),"}"))</f>
        <v>#REF!</v>
      </c>
      <c r="E758" t="e">
        <f>IF(INDEX(Organizations[Organization Type '[CV']],$A758)="","",
CONCATENATE("  - &amp;OrganizationID",TEXT($A758,"0000"),
" {","OrganizationTypeCV:  ",CHAR(34),INDEX(Organizations[Organization Type '[CV']],$A758),CHAR(34),
", OrganizationCode:  ",CHAR(34),INDEX(Organizations[Organization Code],$A758),CHAR(34),
", OrganizationName:  ",CHAR(34),INDEX(Organizations[Organization Name],$A758),CHAR(34),
", OrganizationDescription:  ",CHAR(34),INDEX(Organizations[Organization Description],$A758),CHAR(34),
", OrganizationLink:  ",CHAR(34),INDEX(Organizations[Organization Link],$A758),CHAR(34),"}"))</f>
        <v>#REF!</v>
      </c>
      <c r="F758" t="e">
        <f>IF(INDEX(People[First Name],$A758)="","",
CONCATENATE("  - &amp;AffiliationID",TEXT($A758,"0000"),
" {PersonID: *PersonID",TEXT($A758,"0000"),
", OrganizationID: *OrganizationID",TEXT(MATCH(INDEX(People[Organization Name],$A758),Organizations[Organization Name],0),"0000"),
", IsPrimaryOrganizationContact: , AffiliationStartDate: , AffiliationEndDate: , PrimaryPhone: ",
", PrimaryEmail: ",CHAR(34),INDEX(People[Primary Email],$A758),CHAR(34),
", PrimaryAddress: ",CHAR(34),INDEX(People[Primary Address],$A758),CHAR(34),
", PersonLink: }"))</f>
        <v>#REF!</v>
      </c>
      <c r="H758" t="e">
        <f>IF(COUNTA(CitationInformation)=0,"",IF(INDEX(AuthorList[Author Name],$A758)="","",
CONCATENATE("  - &amp;AuthorListID",TEXT($A758,"0000"),
"  {CitationID: *CitationID0001",
", PersonID: *PersonID",TEXT(MATCH(INDEX(AuthorList[Author Name],$A758),People[Full Name],0),"0000"),
", AuthorOrder: ",INDEX(AuthorList[Author Number],$A758),"}")))</f>
        <v>#REF!</v>
      </c>
      <c r="K758" t="e">
        <f>IF(INDEX(SamplingFeatures[Feature Code],$A758)="","",
CONCATENATE("  - &amp;SamplingFeatureID",TEXT($A758,"0000"),
" {","SamplingFeatureUUID:  ",CHAR(34),INDEX(SamplingFeatures[Sampling Feature UUID],$A758),CHAR(34),
", SamplingFeatureTypeCV:  ",CHAR(34),INDEX(SamplingFeatures[Sampling Feature Type],$A758),CHAR(34),
", SamplingFeatureCode:  ",CHAR(34),INDEX(SamplingFeatures[Feature Code],$A758),CHAR(34),
", SamplingFeatureName:  ",CHAR(34),INDEX(SamplingFeatures[Feature Name],$A758),CHAR(34),
", SamplingFeatureDescription:  ",CHAR(34),INDEX(SamplingFeatures[Feature Description],$A758),CHAR(34),
", SamplingFeatureGeotypeCV:  ",CHAR(34),INDEX(SamplingFeatures[Feature Geo Type],$A758),CHAR(34),
", FeatureGeometry:  ",CHAR(34),INDEX(SamplingFeatures[Feature Geometry],$A758),CHAR(34),
", Elevation_m:  ",CHAR(34),INDEX(SamplingFeatures[Elevation_m],$A758),CHAR(34),
", ElevationDatumCV:  ",CHAR(34),ElevationDatum,CHAR(34),"}"))</f>
        <v>#REF!</v>
      </c>
      <c r="L758" t="e">
        <f>IF(INDEX(SamplingFeatures[Sampling Feature Type],$A758)&lt;&gt;"Site","",
CONCATENATE("  - &amp;SiteID",TEXT(SUMPRODUCT(--($L$3:$L757&lt;&gt;"")),"0000"),
" {","SamplingFeatureID:  *SamplingFeatureID",TEXT($A758,"0000"),
", SiteTypeCV:  ",CHAR(34),INDEX(Sites[Site Type],$A758),CHAR(34),
", Latitude:  ",INDEX(Sites[Latitude],$A758),
", Longitude:  ",INDEX(Sites[Longitude],$A758),
", SRSName:  ",CHAR(34),LatLonDatum,CHAR(34),"}"))</f>
        <v>#REF!</v>
      </c>
      <c r="M758" t="e">
        <f>IF(INDEX(SamplingFeatures[Sampling Feature Type],$A758)&lt;&gt;"Specimen","",
CONCATENATE("  - &amp;SpecimenID",TEXT(SUMPRODUCT(--($M$3:$M757&lt;&gt;"")),"0000"),
" {","SamplingFeatureID:  *SamplingFeatureID",TEXT($A758,"0000"),
", SpecimenTypeCV:  ",CHAR(34),INDEX(Specimens[Specimen Type],$A758),CHAR(34),
", SpecimenMediumCV:  ",INDEX(Specimens[Specimen Medium],$A758),
", IsFieldSpecimen:  ",CHAR(34),INDEX(Specimens[Is Field Specimen?],$A758),CHAR(34),"}"))</f>
        <v>#REF!</v>
      </c>
      <c r="N758" t="e">
        <f>IF(COUNTA(SpatialOffsets[])=0,"", IF(INDEX(SpatialOffsets[Spatial Offset Type],$A758)="","",
CONCATENATE("  - &amp;SpatialOffsetID",TEXT($A758,"0000"),
" {","SpatialOffsetTypeCV:  ",CHAR(34),INDEX(SpatialOffsets[Spatial Offset Type],$A758),CHAR(34),
", Offset1Value:  ",INDEX(SpatialOffsets[Offset 1 Value],$A758),
", Offset1UnitID:  ",CHAR(34),INDEX(SpatialOffsets[Offset 1 Unit],$A758),CHAR(34),
", Offset2Value:  ",INDEX(SpatialOffsets[Offset 2 Value],$A758),
", Offset2UnitID:  ",CHAR(34),INDEX(SpatialOffsets[Offset 2 Unit],$A758),CHAR(34),
", Offset3Value:  ",INDEX(SpatialOffsets[Offset 3 Value],$A758),
", Offset3UnitID:  ",CHAR(34),INDEX(SpatialOffsets[Offset 3 Unit],$A758),CHAR(34),,"}")))</f>
        <v>#REF!</v>
      </c>
      <c r="O758" t="e">
        <f>IF(COUNTA(RelatedFeatures[])=0,"", IF(INDEX(RelatedFeatures[First Sampling Feature Code],$A758)="","",
CONCATENATE("  - &amp;RelationID",TEXT($A758,"0000"),
" {","SamplingFeatureID:  *SamplingFeatureID",TEXT(MATCH(INDEX(RelatedFeatures[First Sampling Feature Code],$A758),SamplingFeatures[Feature Code],0),"0000"),
", RelationshipTypeCV:  ",CHAR(34),INDEX(RelatedFeatures[Relationship Type],$A758),CHAR(34),
", RelatedFeatureID: *SamplingFeatureID",TEXT(MATCH(INDEX(RelatedFeatures[Second Sampling Feature Code],$A758),SamplingFeatures[Feature Code],0),"0000"),
", SpatialOffsetID:  ",IF(INDEX(RelatedFeatures[Offset Number],$A758)="","",CONCATENATE("*SpatialOffsetID",TEXT(INDEX(RelatedFeatures[Offset Number],$A758),"0000"))),"}")))</f>
        <v>#REF!</v>
      </c>
      <c r="P758" t="e">
        <f>IF(INDEX(Methods[Method Type],$A758)="","",
CONCATENATE("  - &amp;MethodID",TEXT($A758,"0000"),
" {","MethodTypeCV:  ",CHAR(34),INDEX(Methods[Method Type],$A758),CHAR(34),
", MethodCode:  ",CHAR(34),INDEX(Methods[Method Code],$A758),CHAR(34),
", MethodName:  ",CHAR(34),INDEX(Methods[Method Name],$A758),CHAR(34),
", MethodDescription:  ",CHAR(34),INDEX(Methods[Method Description],$A758),CHAR(34),
", MethodLink:  ",CHAR(34),INDEX(Methods[Method Link],$A758),CHAR(34),
", OrganizationID: *OrganizationID",TEXT(MATCH(INDEX(Methods[Organization Name],$A758),Organizations[Organization Name],0),"0000"),"}"))</f>
        <v>#REF!</v>
      </c>
      <c r="Q758" t="e">
        <f>IF(INDEX(Variables[Variable Type],$A758)="","",
CONCATENATE("  - &amp;VariableID",TEXT($A758,"0000"),
" {","VariableTypeCV:  ",CHAR(34),INDEX(Variables[Variable Type],$A758),CHAR(34),
", VariableCode:  ",CHAR(34),INDEX(Variables[Variable Code],$A758),CHAR(34),
", VariableNameCV:  ",CHAR(34),INDEX(Variables[Variable Name],$A758),CHAR(34),
", VariableDefinition:  ",CHAR(34),INDEX(Variables[Variable Definition],$A758),CHAR(34),
", SpecciationCV:  ",CHAR(34),INDEX(Variables[Speciation],$A758),CHAR(34),
", NoDataValue:  ",CHAR(34),INDEX(Variables[No Data Value],$A758),CHAR(34),"}"))</f>
        <v>#REF!</v>
      </c>
    </row>
    <row r="759" spans="1:17" x14ac:dyDescent="0.25">
      <c r="A759">
        <v>756</v>
      </c>
      <c r="D759" t="e">
        <f>IF(INDEX(People[First Name],$A759)="","",
CONCATENATE("  - &amp;PersonID",TEXT($A759,"0000"),
" {","PersonFirstName:  ",CHAR(34),INDEX(People[First Name],$A759),CHAR(34),
", PersonMiddleName:  ",CHAR(34),INDEX(People[Middle Name],$A759),CHAR(34),
", PersonLastName:  ",CHAR(34),INDEX(People[Last Name],$A759),CHAR(34),"}"))</f>
        <v>#REF!</v>
      </c>
      <c r="E759" t="e">
        <f>IF(INDEX(Organizations[Organization Type '[CV']],$A759)="","",
CONCATENATE("  - &amp;OrganizationID",TEXT($A759,"0000"),
" {","OrganizationTypeCV:  ",CHAR(34),INDEX(Organizations[Organization Type '[CV']],$A759),CHAR(34),
", OrganizationCode:  ",CHAR(34),INDEX(Organizations[Organization Code],$A759),CHAR(34),
", OrganizationName:  ",CHAR(34),INDEX(Organizations[Organization Name],$A759),CHAR(34),
", OrganizationDescription:  ",CHAR(34),INDEX(Organizations[Organization Description],$A759),CHAR(34),
", OrganizationLink:  ",CHAR(34),INDEX(Organizations[Organization Link],$A759),CHAR(34),"}"))</f>
        <v>#REF!</v>
      </c>
      <c r="F759" t="e">
        <f>IF(INDEX(People[First Name],$A759)="","",
CONCATENATE("  - &amp;AffiliationID",TEXT($A759,"0000"),
" {PersonID: *PersonID",TEXT($A759,"0000"),
", OrganizationID: *OrganizationID",TEXT(MATCH(INDEX(People[Organization Name],$A759),Organizations[Organization Name],0),"0000"),
", IsPrimaryOrganizationContact: , AffiliationStartDate: , AffiliationEndDate: , PrimaryPhone: ",
", PrimaryEmail: ",CHAR(34),INDEX(People[Primary Email],$A759),CHAR(34),
", PrimaryAddress: ",CHAR(34),INDEX(People[Primary Address],$A759),CHAR(34),
", PersonLink: }"))</f>
        <v>#REF!</v>
      </c>
      <c r="H759" t="e">
        <f>IF(COUNTA(CitationInformation)=0,"",IF(INDEX(AuthorList[Author Name],$A759)="","",
CONCATENATE("  - &amp;AuthorListID",TEXT($A759,"0000"),
"  {CitationID: *CitationID0001",
", PersonID: *PersonID",TEXT(MATCH(INDEX(AuthorList[Author Name],$A759),People[Full Name],0),"0000"),
", AuthorOrder: ",INDEX(AuthorList[Author Number],$A759),"}")))</f>
        <v>#REF!</v>
      </c>
      <c r="K759" t="e">
        <f>IF(INDEX(SamplingFeatures[Feature Code],$A759)="","",
CONCATENATE("  - &amp;SamplingFeatureID",TEXT($A759,"0000"),
" {","SamplingFeatureUUID:  ",CHAR(34),INDEX(SamplingFeatures[Sampling Feature UUID],$A759),CHAR(34),
", SamplingFeatureTypeCV:  ",CHAR(34),INDEX(SamplingFeatures[Sampling Feature Type],$A759),CHAR(34),
", SamplingFeatureCode:  ",CHAR(34),INDEX(SamplingFeatures[Feature Code],$A759),CHAR(34),
", SamplingFeatureName:  ",CHAR(34),INDEX(SamplingFeatures[Feature Name],$A759),CHAR(34),
", SamplingFeatureDescription:  ",CHAR(34),INDEX(SamplingFeatures[Feature Description],$A759),CHAR(34),
", SamplingFeatureGeotypeCV:  ",CHAR(34),INDEX(SamplingFeatures[Feature Geo Type],$A759),CHAR(34),
", FeatureGeometry:  ",CHAR(34),INDEX(SamplingFeatures[Feature Geometry],$A759),CHAR(34),
", Elevation_m:  ",CHAR(34),INDEX(SamplingFeatures[Elevation_m],$A759),CHAR(34),
", ElevationDatumCV:  ",CHAR(34),ElevationDatum,CHAR(34),"}"))</f>
        <v>#REF!</v>
      </c>
      <c r="L759" t="e">
        <f>IF(INDEX(SamplingFeatures[Sampling Feature Type],$A759)&lt;&gt;"Site","",
CONCATENATE("  - &amp;SiteID",TEXT(SUMPRODUCT(--($L$3:$L758&lt;&gt;"")),"0000"),
" {","SamplingFeatureID:  *SamplingFeatureID",TEXT($A759,"0000"),
", SiteTypeCV:  ",CHAR(34),INDEX(Sites[Site Type],$A759),CHAR(34),
", Latitude:  ",INDEX(Sites[Latitude],$A759),
", Longitude:  ",INDEX(Sites[Longitude],$A759),
", SRSName:  ",CHAR(34),LatLonDatum,CHAR(34),"}"))</f>
        <v>#REF!</v>
      </c>
      <c r="M759" t="e">
        <f>IF(INDEX(SamplingFeatures[Sampling Feature Type],$A759)&lt;&gt;"Specimen","",
CONCATENATE("  - &amp;SpecimenID",TEXT(SUMPRODUCT(--($M$3:$M758&lt;&gt;"")),"0000"),
" {","SamplingFeatureID:  *SamplingFeatureID",TEXT($A759,"0000"),
", SpecimenTypeCV:  ",CHAR(34),INDEX(Specimens[Specimen Type],$A759),CHAR(34),
", SpecimenMediumCV:  ",INDEX(Specimens[Specimen Medium],$A759),
", IsFieldSpecimen:  ",CHAR(34),INDEX(Specimens[Is Field Specimen?],$A759),CHAR(34),"}"))</f>
        <v>#REF!</v>
      </c>
      <c r="N759" t="e">
        <f>IF(COUNTA(SpatialOffsets[])=0,"", IF(INDEX(SpatialOffsets[Spatial Offset Type],$A759)="","",
CONCATENATE("  - &amp;SpatialOffsetID",TEXT($A759,"0000"),
" {","SpatialOffsetTypeCV:  ",CHAR(34),INDEX(SpatialOffsets[Spatial Offset Type],$A759),CHAR(34),
", Offset1Value:  ",INDEX(SpatialOffsets[Offset 1 Value],$A759),
", Offset1UnitID:  ",CHAR(34),INDEX(SpatialOffsets[Offset 1 Unit],$A759),CHAR(34),
", Offset2Value:  ",INDEX(SpatialOffsets[Offset 2 Value],$A759),
", Offset2UnitID:  ",CHAR(34),INDEX(SpatialOffsets[Offset 2 Unit],$A759),CHAR(34),
", Offset3Value:  ",INDEX(SpatialOffsets[Offset 3 Value],$A759),
", Offset3UnitID:  ",CHAR(34),INDEX(SpatialOffsets[Offset 3 Unit],$A759),CHAR(34),,"}")))</f>
        <v>#REF!</v>
      </c>
      <c r="O759" t="e">
        <f>IF(COUNTA(RelatedFeatures[])=0,"", IF(INDEX(RelatedFeatures[First Sampling Feature Code],$A759)="","",
CONCATENATE("  - &amp;RelationID",TEXT($A759,"0000"),
" {","SamplingFeatureID:  *SamplingFeatureID",TEXT(MATCH(INDEX(RelatedFeatures[First Sampling Feature Code],$A759),SamplingFeatures[Feature Code],0),"0000"),
", RelationshipTypeCV:  ",CHAR(34),INDEX(RelatedFeatures[Relationship Type],$A759),CHAR(34),
", RelatedFeatureID: *SamplingFeatureID",TEXT(MATCH(INDEX(RelatedFeatures[Second Sampling Feature Code],$A759),SamplingFeatures[Feature Code],0),"0000"),
", SpatialOffsetID:  ",IF(INDEX(RelatedFeatures[Offset Number],$A759)="","",CONCATENATE("*SpatialOffsetID",TEXT(INDEX(RelatedFeatures[Offset Number],$A759),"0000"))),"}")))</f>
        <v>#REF!</v>
      </c>
      <c r="P759" t="e">
        <f>IF(INDEX(Methods[Method Type],$A759)="","",
CONCATENATE("  - &amp;MethodID",TEXT($A759,"0000"),
" {","MethodTypeCV:  ",CHAR(34),INDEX(Methods[Method Type],$A759),CHAR(34),
", MethodCode:  ",CHAR(34),INDEX(Methods[Method Code],$A759),CHAR(34),
", MethodName:  ",CHAR(34),INDEX(Methods[Method Name],$A759),CHAR(34),
", MethodDescription:  ",CHAR(34),INDEX(Methods[Method Description],$A759),CHAR(34),
", MethodLink:  ",CHAR(34),INDEX(Methods[Method Link],$A759),CHAR(34),
", OrganizationID: *OrganizationID",TEXT(MATCH(INDEX(Methods[Organization Name],$A759),Organizations[Organization Name],0),"0000"),"}"))</f>
        <v>#REF!</v>
      </c>
      <c r="Q759" t="e">
        <f>IF(INDEX(Variables[Variable Type],$A759)="","",
CONCATENATE("  - &amp;VariableID",TEXT($A759,"0000"),
" {","VariableTypeCV:  ",CHAR(34),INDEX(Variables[Variable Type],$A759),CHAR(34),
", VariableCode:  ",CHAR(34),INDEX(Variables[Variable Code],$A759),CHAR(34),
", VariableNameCV:  ",CHAR(34),INDEX(Variables[Variable Name],$A759),CHAR(34),
", VariableDefinition:  ",CHAR(34),INDEX(Variables[Variable Definition],$A759),CHAR(34),
", SpecciationCV:  ",CHAR(34),INDEX(Variables[Speciation],$A759),CHAR(34),
", NoDataValue:  ",CHAR(34),INDEX(Variables[No Data Value],$A759),CHAR(34),"}"))</f>
        <v>#REF!</v>
      </c>
    </row>
    <row r="760" spans="1:17" x14ac:dyDescent="0.25">
      <c r="A760">
        <v>757</v>
      </c>
      <c r="D760" t="e">
        <f>IF(INDEX(People[First Name],$A760)="","",
CONCATENATE("  - &amp;PersonID",TEXT($A760,"0000"),
" {","PersonFirstName:  ",CHAR(34),INDEX(People[First Name],$A760),CHAR(34),
", PersonMiddleName:  ",CHAR(34),INDEX(People[Middle Name],$A760),CHAR(34),
", PersonLastName:  ",CHAR(34),INDEX(People[Last Name],$A760),CHAR(34),"}"))</f>
        <v>#REF!</v>
      </c>
      <c r="E760" t="e">
        <f>IF(INDEX(Organizations[Organization Type '[CV']],$A760)="","",
CONCATENATE("  - &amp;OrganizationID",TEXT($A760,"0000"),
" {","OrganizationTypeCV:  ",CHAR(34),INDEX(Organizations[Organization Type '[CV']],$A760),CHAR(34),
", OrganizationCode:  ",CHAR(34),INDEX(Organizations[Organization Code],$A760),CHAR(34),
", OrganizationName:  ",CHAR(34),INDEX(Organizations[Organization Name],$A760),CHAR(34),
", OrganizationDescription:  ",CHAR(34),INDEX(Organizations[Organization Description],$A760),CHAR(34),
", OrganizationLink:  ",CHAR(34),INDEX(Organizations[Organization Link],$A760),CHAR(34),"}"))</f>
        <v>#REF!</v>
      </c>
      <c r="F760" t="e">
        <f>IF(INDEX(People[First Name],$A760)="","",
CONCATENATE("  - &amp;AffiliationID",TEXT($A760,"0000"),
" {PersonID: *PersonID",TEXT($A760,"0000"),
", OrganizationID: *OrganizationID",TEXT(MATCH(INDEX(People[Organization Name],$A760),Organizations[Organization Name],0),"0000"),
", IsPrimaryOrganizationContact: , AffiliationStartDate: , AffiliationEndDate: , PrimaryPhone: ",
", PrimaryEmail: ",CHAR(34),INDEX(People[Primary Email],$A760),CHAR(34),
", PrimaryAddress: ",CHAR(34),INDEX(People[Primary Address],$A760),CHAR(34),
", PersonLink: }"))</f>
        <v>#REF!</v>
      </c>
      <c r="H760" t="e">
        <f>IF(COUNTA(CitationInformation)=0,"",IF(INDEX(AuthorList[Author Name],$A760)="","",
CONCATENATE("  - &amp;AuthorListID",TEXT($A760,"0000"),
"  {CitationID: *CitationID0001",
", PersonID: *PersonID",TEXT(MATCH(INDEX(AuthorList[Author Name],$A760),People[Full Name],0),"0000"),
", AuthorOrder: ",INDEX(AuthorList[Author Number],$A760),"}")))</f>
        <v>#REF!</v>
      </c>
      <c r="K760" t="e">
        <f>IF(INDEX(SamplingFeatures[Feature Code],$A760)="","",
CONCATENATE("  - &amp;SamplingFeatureID",TEXT($A760,"0000"),
" {","SamplingFeatureUUID:  ",CHAR(34),INDEX(SamplingFeatures[Sampling Feature UUID],$A760),CHAR(34),
", SamplingFeatureTypeCV:  ",CHAR(34),INDEX(SamplingFeatures[Sampling Feature Type],$A760),CHAR(34),
", SamplingFeatureCode:  ",CHAR(34),INDEX(SamplingFeatures[Feature Code],$A760),CHAR(34),
", SamplingFeatureName:  ",CHAR(34),INDEX(SamplingFeatures[Feature Name],$A760),CHAR(34),
", SamplingFeatureDescription:  ",CHAR(34),INDEX(SamplingFeatures[Feature Description],$A760),CHAR(34),
", SamplingFeatureGeotypeCV:  ",CHAR(34),INDEX(SamplingFeatures[Feature Geo Type],$A760),CHAR(34),
", FeatureGeometry:  ",CHAR(34),INDEX(SamplingFeatures[Feature Geometry],$A760),CHAR(34),
", Elevation_m:  ",CHAR(34),INDEX(SamplingFeatures[Elevation_m],$A760),CHAR(34),
", ElevationDatumCV:  ",CHAR(34),ElevationDatum,CHAR(34),"}"))</f>
        <v>#REF!</v>
      </c>
      <c r="L760" t="e">
        <f>IF(INDEX(SamplingFeatures[Sampling Feature Type],$A760)&lt;&gt;"Site","",
CONCATENATE("  - &amp;SiteID",TEXT(SUMPRODUCT(--($L$3:$L759&lt;&gt;"")),"0000"),
" {","SamplingFeatureID:  *SamplingFeatureID",TEXT($A760,"0000"),
", SiteTypeCV:  ",CHAR(34),INDEX(Sites[Site Type],$A760),CHAR(34),
", Latitude:  ",INDEX(Sites[Latitude],$A760),
", Longitude:  ",INDEX(Sites[Longitude],$A760),
", SRSName:  ",CHAR(34),LatLonDatum,CHAR(34),"}"))</f>
        <v>#REF!</v>
      </c>
      <c r="M760" t="e">
        <f>IF(INDEX(SamplingFeatures[Sampling Feature Type],$A760)&lt;&gt;"Specimen","",
CONCATENATE("  - &amp;SpecimenID",TEXT(SUMPRODUCT(--($M$3:$M759&lt;&gt;"")),"0000"),
" {","SamplingFeatureID:  *SamplingFeatureID",TEXT($A760,"0000"),
", SpecimenTypeCV:  ",CHAR(34),INDEX(Specimens[Specimen Type],$A760),CHAR(34),
", SpecimenMediumCV:  ",INDEX(Specimens[Specimen Medium],$A760),
", IsFieldSpecimen:  ",CHAR(34),INDEX(Specimens[Is Field Specimen?],$A760),CHAR(34),"}"))</f>
        <v>#REF!</v>
      </c>
      <c r="N760" t="e">
        <f>IF(COUNTA(SpatialOffsets[])=0,"", IF(INDEX(SpatialOffsets[Spatial Offset Type],$A760)="","",
CONCATENATE("  - &amp;SpatialOffsetID",TEXT($A760,"0000"),
" {","SpatialOffsetTypeCV:  ",CHAR(34),INDEX(SpatialOffsets[Spatial Offset Type],$A760),CHAR(34),
", Offset1Value:  ",INDEX(SpatialOffsets[Offset 1 Value],$A760),
", Offset1UnitID:  ",CHAR(34),INDEX(SpatialOffsets[Offset 1 Unit],$A760),CHAR(34),
", Offset2Value:  ",INDEX(SpatialOffsets[Offset 2 Value],$A760),
", Offset2UnitID:  ",CHAR(34),INDEX(SpatialOffsets[Offset 2 Unit],$A760),CHAR(34),
", Offset3Value:  ",INDEX(SpatialOffsets[Offset 3 Value],$A760),
", Offset3UnitID:  ",CHAR(34),INDEX(SpatialOffsets[Offset 3 Unit],$A760),CHAR(34),,"}")))</f>
        <v>#REF!</v>
      </c>
      <c r="O760" t="e">
        <f>IF(COUNTA(RelatedFeatures[])=0,"", IF(INDEX(RelatedFeatures[First Sampling Feature Code],$A760)="","",
CONCATENATE("  - &amp;RelationID",TEXT($A760,"0000"),
" {","SamplingFeatureID:  *SamplingFeatureID",TEXT(MATCH(INDEX(RelatedFeatures[First Sampling Feature Code],$A760),SamplingFeatures[Feature Code],0),"0000"),
", RelationshipTypeCV:  ",CHAR(34),INDEX(RelatedFeatures[Relationship Type],$A760),CHAR(34),
", RelatedFeatureID: *SamplingFeatureID",TEXT(MATCH(INDEX(RelatedFeatures[Second Sampling Feature Code],$A760),SamplingFeatures[Feature Code],0),"0000"),
", SpatialOffsetID:  ",IF(INDEX(RelatedFeatures[Offset Number],$A760)="","",CONCATENATE("*SpatialOffsetID",TEXT(INDEX(RelatedFeatures[Offset Number],$A760),"0000"))),"}")))</f>
        <v>#REF!</v>
      </c>
      <c r="P760" t="e">
        <f>IF(INDEX(Methods[Method Type],$A760)="","",
CONCATENATE("  - &amp;MethodID",TEXT($A760,"0000"),
" {","MethodTypeCV:  ",CHAR(34),INDEX(Methods[Method Type],$A760),CHAR(34),
", MethodCode:  ",CHAR(34),INDEX(Methods[Method Code],$A760),CHAR(34),
", MethodName:  ",CHAR(34),INDEX(Methods[Method Name],$A760),CHAR(34),
", MethodDescription:  ",CHAR(34),INDEX(Methods[Method Description],$A760),CHAR(34),
", MethodLink:  ",CHAR(34),INDEX(Methods[Method Link],$A760),CHAR(34),
", OrganizationID: *OrganizationID",TEXT(MATCH(INDEX(Methods[Organization Name],$A760),Organizations[Organization Name],0),"0000"),"}"))</f>
        <v>#REF!</v>
      </c>
      <c r="Q760" t="e">
        <f>IF(INDEX(Variables[Variable Type],$A760)="","",
CONCATENATE("  - &amp;VariableID",TEXT($A760,"0000"),
" {","VariableTypeCV:  ",CHAR(34),INDEX(Variables[Variable Type],$A760),CHAR(34),
", VariableCode:  ",CHAR(34),INDEX(Variables[Variable Code],$A760),CHAR(34),
", VariableNameCV:  ",CHAR(34),INDEX(Variables[Variable Name],$A760),CHAR(34),
", VariableDefinition:  ",CHAR(34),INDEX(Variables[Variable Definition],$A760),CHAR(34),
", SpecciationCV:  ",CHAR(34),INDEX(Variables[Speciation],$A760),CHAR(34),
", NoDataValue:  ",CHAR(34),INDEX(Variables[No Data Value],$A760),CHAR(34),"}"))</f>
        <v>#REF!</v>
      </c>
    </row>
    <row r="761" spans="1:17" x14ac:dyDescent="0.25">
      <c r="A761">
        <v>758</v>
      </c>
      <c r="D761" t="e">
        <f>IF(INDEX(People[First Name],$A761)="","",
CONCATENATE("  - &amp;PersonID",TEXT($A761,"0000"),
" {","PersonFirstName:  ",CHAR(34),INDEX(People[First Name],$A761),CHAR(34),
", PersonMiddleName:  ",CHAR(34),INDEX(People[Middle Name],$A761),CHAR(34),
", PersonLastName:  ",CHAR(34),INDEX(People[Last Name],$A761),CHAR(34),"}"))</f>
        <v>#REF!</v>
      </c>
      <c r="E761" t="e">
        <f>IF(INDEX(Organizations[Organization Type '[CV']],$A761)="","",
CONCATENATE("  - &amp;OrganizationID",TEXT($A761,"0000"),
" {","OrganizationTypeCV:  ",CHAR(34),INDEX(Organizations[Organization Type '[CV']],$A761),CHAR(34),
", OrganizationCode:  ",CHAR(34),INDEX(Organizations[Organization Code],$A761),CHAR(34),
", OrganizationName:  ",CHAR(34),INDEX(Organizations[Organization Name],$A761),CHAR(34),
", OrganizationDescription:  ",CHAR(34),INDEX(Organizations[Organization Description],$A761),CHAR(34),
", OrganizationLink:  ",CHAR(34),INDEX(Organizations[Organization Link],$A761),CHAR(34),"}"))</f>
        <v>#REF!</v>
      </c>
      <c r="F761" t="e">
        <f>IF(INDEX(People[First Name],$A761)="","",
CONCATENATE("  - &amp;AffiliationID",TEXT($A761,"0000"),
" {PersonID: *PersonID",TEXT($A761,"0000"),
", OrganizationID: *OrganizationID",TEXT(MATCH(INDEX(People[Organization Name],$A761),Organizations[Organization Name],0),"0000"),
", IsPrimaryOrganizationContact: , AffiliationStartDate: , AffiliationEndDate: , PrimaryPhone: ",
", PrimaryEmail: ",CHAR(34),INDEX(People[Primary Email],$A761),CHAR(34),
", PrimaryAddress: ",CHAR(34),INDEX(People[Primary Address],$A761),CHAR(34),
", PersonLink: }"))</f>
        <v>#REF!</v>
      </c>
      <c r="H761" t="e">
        <f>IF(COUNTA(CitationInformation)=0,"",IF(INDEX(AuthorList[Author Name],$A761)="","",
CONCATENATE("  - &amp;AuthorListID",TEXT($A761,"0000"),
"  {CitationID: *CitationID0001",
", PersonID: *PersonID",TEXT(MATCH(INDEX(AuthorList[Author Name],$A761),People[Full Name],0),"0000"),
", AuthorOrder: ",INDEX(AuthorList[Author Number],$A761),"}")))</f>
        <v>#REF!</v>
      </c>
      <c r="K761" t="e">
        <f>IF(INDEX(SamplingFeatures[Feature Code],$A761)="","",
CONCATENATE("  - &amp;SamplingFeatureID",TEXT($A761,"0000"),
" {","SamplingFeatureUUID:  ",CHAR(34),INDEX(SamplingFeatures[Sampling Feature UUID],$A761),CHAR(34),
", SamplingFeatureTypeCV:  ",CHAR(34),INDEX(SamplingFeatures[Sampling Feature Type],$A761),CHAR(34),
", SamplingFeatureCode:  ",CHAR(34),INDEX(SamplingFeatures[Feature Code],$A761),CHAR(34),
", SamplingFeatureName:  ",CHAR(34),INDEX(SamplingFeatures[Feature Name],$A761),CHAR(34),
", SamplingFeatureDescription:  ",CHAR(34),INDEX(SamplingFeatures[Feature Description],$A761),CHAR(34),
", SamplingFeatureGeotypeCV:  ",CHAR(34),INDEX(SamplingFeatures[Feature Geo Type],$A761),CHAR(34),
", FeatureGeometry:  ",CHAR(34),INDEX(SamplingFeatures[Feature Geometry],$A761),CHAR(34),
", Elevation_m:  ",CHAR(34),INDEX(SamplingFeatures[Elevation_m],$A761),CHAR(34),
", ElevationDatumCV:  ",CHAR(34),ElevationDatum,CHAR(34),"}"))</f>
        <v>#REF!</v>
      </c>
      <c r="L761" t="e">
        <f>IF(INDEX(SamplingFeatures[Sampling Feature Type],$A761)&lt;&gt;"Site","",
CONCATENATE("  - &amp;SiteID",TEXT(SUMPRODUCT(--($L$3:$L760&lt;&gt;"")),"0000"),
" {","SamplingFeatureID:  *SamplingFeatureID",TEXT($A761,"0000"),
", SiteTypeCV:  ",CHAR(34),INDEX(Sites[Site Type],$A761),CHAR(34),
", Latitude:  ",INDEX(Sites[Latitude],$A761),
", Longitude:  ",INDEX(Sites[Longitude],$A761),
", SRSName:  ",CHAR(34),LatLonDatum,CHAR(34),"}"))</f>
        <v>#REF!</v>
      </c>
      <c r="M761" t="e">
        <f>IF(INDEX(SamplingFeatures[Sampling Feature Type],$A761)&lt;&gt;"Specimen","",
CONCATENATE("  - &amp;SpecimenID",TEXT(SUMPRODUCT(--($M$3:$M760&lt;&gt;"")),"0000"),
" {","SamplingFeatureID:  *SamplingFeatureID",TEXT($A761,"0000"),
", SpecimenTypeCV:  ",CHAR(34),INDEX(Specimens[Specimen Type],$A761),CHAR(34),
", SpecimenMediumCV:  ",INDEX(Specimens[Specimen Medium],$A761),
", IsFieldSpecimen:  ",CHAR(34),INDEX(Specimens[Is Field Specimen?],$A761),CHAR(34),"}"))</f>
        <v>#REF!</v>
      </c>
      <c r="N761" t="e">
        <f>IF(COUNTA(SpatialOffsets[])=0,"", IF(INDEX(SpatialOffsets[Spatial Offset Type],$A761)="","",
CONCATENATE("  - &amp;SpatialOffsetID",TEXT($A761,"0000"),
" {","SpatialOffsetTypeCV:  ",CHAR(34),INDEX(SpatialOffsets[Spatial Offset Type],$A761),CHAR(34),
", Offset1Value:  ",INDEX(SpatialOffsets[Offset 1 Value],$A761),
", Offset1UnitID:  ",CHAR(34),INDEX(SpatialOffsets[Offset 1 Unit],$A761),CHAR(34),
", Offset2Value:  ",INDEX(SpatialOffsets[Offset 2 Value],$A761),
", Offset2UnitID:  ",CHAR(34),INDEX(SpatialOffsets[Offset 2 Unit],$A761),CHAR(34),
", Offset3Value:  ",INDEX(SpatialOffsets[Offset 3 Value],$A761),
", Offset3UnitID:  ",CHAR(34),INDEX(SpatialOffsets[Offset 3 Unit],$A761),CHAR(34),,"}")))</f>
        <v>#REF!</v>
      </c>
      <c r="O761" t="e">
        <f>IF(COUNTA(RelatedFeatures[])=0,"", IF(INDEX(RelatedFeatures[First Sampling Feature Code],$A761)="","",
CONCATENATE("  - &amp;RelationID",TEXT($A761,"0000"),
" {","SamplingFeatureID:  *SamplingFeatureID",TEXT(MATCH(INDEX(RelatedFeatures[First Sampling Feature Code],$A761),SamplingFeatures[Feature Code],0),"0000"),
", RelationshipTypeCV:  ",CHAR(34),INDEX(RelatedFeatures[Relationship Type],$A761),CHAR(34),
", RelatedFeatureID: *SamplingFeatureID",TEXT(MATCH(INDEX(RelatedFeatures[Second Sampling Feature Code],$A761),SamplingFeatures[Feature Code],0),"0000"),
", SpatialOffsetID:  ",IF(INDEX(RelatedFeatures[Offset Number],$A761)="","",CONCATENATE("*SpatialOffsetID",TEXT(INDEX(RelatedFeatures[Offset Number],$A761),"0000"))),"}")))</f>
        <v>#REF!</v>
      </c>
      <c r="P761" t="e">
        <f>IF(INDEX(Methods[Method Type],$A761)="","",
CONCATENATE("  - &amp;MethodID",TEXT($A761,"0000"),
" {","MethodTypeCV:  ",CHAR(34),INDEX(Methods[Method Type],$A761),CHAR(34),
", MethodCode:  ",CHAR(34),INDEX(Methods[Method Code],$A761),CHAR(34),
", MethodName:  ",CHAR(34),INDEX(Methods[Method Name],$A761),CHAR(34),
", MethodDescription:  ",CHAR(34),INDEX(Methods[Method Description],$A761),CHAR(34),
", MethodLink:  ",CHAR(34),INDEX(Methods[Method Link],$A761),CHAR(34),
", OrganizationID: *OrganizationID",TEXT(MATCH(INDEX(Methods[Organization Name],$A761),Organizations[Organization Name],0),"0000"),"}"))</f>
        <v>#REF!</v>
      </c>
      <c r="Q761" t="e">
        <f>IF(INDEX(Variables[Variable Type],$A761)="","",
CONCATENATE("  - &amp;VariableID",TEXT($A761,"0000"),
" {","VariableTypeCV:  ",CHAR(34),INDEX(Variables[Variable Type],$A761),CHAR(34),
", VariableCode:  ",CHAR(34),INDEX(Variables[Variable Code],$A761),CHAR(34),
", VariableNameCV:  ",CHAR(34),INDEX(Variables[Variable Name],$A761),CHAR(34),
", VariableDefinition:  ",CHAR(34),INDEX(Variables[Variable Definition],$A761),CHAR(34),
", SpecciationCV:  ",CHAR(34),INDEX(Variables[Speciation],$A761),CHAR(34),
", NoDataValue:  ",CHAR(34),INDEX(Variables[No Data Value],$A761),CHAR(34),"}"))</f>
        <v>#REF!</v>
      </c>
    </row>
    <row r="762" spans="1:17" x14ac:dyDescent="0.25">
      <c r="A762">
        <v>759</v>
      </c>
      <c r="D762" t="e">
        <f>IF(INDEX(People[First Name],$A762)="","",
CONCATENATE("  - &amp;PersonID",TEXT($A762,"0000"),
" {","PersonFirstName:  ",CHAR(34),INDEX(People[First Name],$A762),CHAR(34),
", PersonMiddleName:  ",CHAR(34),INDEX(People[Middle Name],$A762),CHAR(34),
", PersonLastName:  ",CHAR(34),INDEX(People[Last Name],$A762),CHAR(34),"}"))</f>
        <v>#REF!</v>
      </c>
      <c r="E762" t="e">
        <f>IF(INDEX(Organizations[Organization Type '[CV']],$A762)="","",
CONCATENATE("  - &amp;OrganizationID",TEXT($A762,"0000"),
" {","OrganizationTypeCV:  ",CHAR(34),INDEX(Organizations[Organization Type '[CV']],$A762),CHAR(34),
", OrganizationCode:  ",CHAR(34),INDEX(Organizations[Organization Code],$A762),CHAR(34),
", OrganizationName:  ",CHAR(34),INDEX(Organizations[Organization Name],$A762),CHAR(34),
", OrganizationDescription:  ",CHAR(34),INDEX(Organizations[Organization Description],$A762),CHAR(34),
", OrganizationLink:  ",CHAR(34),INDEX(Organizations[Organization Link],$A762),CHAR(34),"}"))</f>
        <v>#REF!</v>
      </c>
      <c r="F762" t="e">
        <f>IF(INDEX(People[First Name],$A762)="","",
CONCATENATE("  - &amp;AffiliationID",TEXT($A762,"0000"),
" {PersonID: *PersonID",TEXT($A762,"0000"),
", OrganizationID: *OrganizationID",TEXT(MATCH(INDEX(People[Organization Name],$A762),Organizations[Organization Name],0),"0000"),
", IsPrimaryOrganizationContact: , AffiliationStartDate: , AffiliationEndDate: , PrimaryPhone: ",
", PrimaryEmail: ",CHAR(34),INDEX(People[Primary Email],$A762),CHAR(34),
", PrimaryAddress: ",CHAR(34),INDEX(People[Primary Address],$A762),CHAR(34),
", PersonLink: }"))</f>
        <v>#REF!</v>
      </c>
      <c r="H762" t="e">
        <f>IF(COUNTA(CitationInformation)=0,"",IF(INDEX(AuthorList[Author Name],$A762)="","",
CONCATENATE("  - &amp;AuthorListID",TEXT($A762,"0000"),
"  {CitationID: *CitationID0001",
", PersonID: *PersonID",TEXT(MATCH(INDEX(AuthorList[Author Name],$A762),People[Full Name],0),"0000"),
", AuthorOrder: ",INDEX(AuthorList[Author Number],$A762),"}")))</f>
        <v>#REF!</v>
      </c>
      <c r="K762" t="e">
        <f>IF(INDEX(SamplingFeatures[Feature Code],$A762)="","",
CONCATENATE("  - &amp;SamplingFeatureID",TEXT($A762,"0000"),
" {","SamplingFeatureUUID:  ",CHAR(34),INDEX(SamplingFeatures[Sampling Feature UUID],$A762),CHAR(34),
", SamplingFeatureTypeCV:  ",CHAR(34),INDEX(SamplingFeatures[Sampling Feature Type],$A762),CHAR(34),
", SamplingFeatureCode:  ",CHAR(34),INDEX(SamplingFeatures[Feature Code],$A762),CHAR(34),
", SamplingFeatureName:  ",CHAR(34),INDEX(SamplingFeatures[Feature Name],$A762),CHAR(34),
", SamplingFeatureDescription:  ",CHAR(34),INDEX(SamplingFeatures[Feature Description],$A762),CHAR(34),
", SamplingFeatureGeotypeCV:  ",CHAR(34),INDEX(SamplingFeatures[Feature Geo Type],$A762),CHAR(34),
", FeatureGeometry:  ",CHAR(34),INDEX(SamplingFeatures[Feature Geometry],$A762),CHAR(34),
", Elevation_m:  ",CHAR(34),INDEX(SamplingFeatures[Elevation_m],$A762),CHAR(34),
", ElevationDatumCV:  ",CHAR(34),ElevationDatum,CHAR(34),"}"))</f>
        <v>#REF!</v>
      </c>
      <c r="L762" t="e">
        <f>IF(INDEX(SamplingFeatures[Sampling Feature Type],$A762)&lt;&gt;"Site","",
CONCATENATE("  - &amp;SiteID",TEXT(SUMPRODUCT(--($L$3:$L761&lt;&gt;"")),"0000"),
" {","SamplingFeatureID:  *SamplingFeatureID",TEXT($A762,"0000"),
", SiteTypeCV:  ",CHAR(34),INDEX(Sites[Site Type],$A762),CHAR(34),
", Latitude:  ",INDEX(Sites[Latitude],$A762),
", Longitude:  ",INDEX(Sites[Longitude],$A762),
", SRSName:  ",CHAR(34),LatLonDatum,CHAR(34),"}"))</f>
        <v>#REF!</v>
      </c>
      <c r="M762" t="e">
        <f>IF(INDEX(SamplingFeatures[Sampling Feature Type],$A762)&lt;&gt;"Specimen","",
CONCATENATE("  - &amp;SpecimenID",TEXT(SUMPRODUCT(--($M$3:$M761&lt;&gt;"")),"0000"),
" {","SamplingFeatureID:  *SamplingFeatureID",TEXT($A762,"0000"),
", SpecimenTypeCV:  ",CHAR(34),INDEX(Specimens[Specimen Type],$A762),CHAR(34),
", SpecimenMediumCV:  ",INDEX(Specimens[Specimen Medium],$A762),
", IsFieldSpecimen:  ",CHAR(34),INDEX(Specimens[Is Field Specimen?],$A762),CHAR(34),"}"))</f>
        <v>#REF!</v>
      </c>
      <c r="N762" t="e">
        <f>IF(COUNTA(SpatialOffsets[])=0,"", IF(INDEX(SpatialOffsets[Spatial Offset Type],$A762)="","",
CONCATENATE("  - &amp;SpatialOffsetID",TEXT($A762,"0000"),
" {","SpatialOffsetTypeCV:  ",CHAR(34),INDEX(SpatialOffsets[Spatial Offset Type],$A762),CHAR(34),
", Offset1Value:  ",INDEX(SpatialOffsets[Offset 1 Value],$A762),
", Offset1UnitID:  ",CHAR(34),INDEX(SpatialOffsets[Offset 1 Unit],$A762),CHAR(34),
", Offset2Value:  ",INDEX(SpatialOffsets[Offset 2 Value],$A762),
", Offset2UnitID:  ",CHAR(34),INDEX(SpatialOffsets[Offset 2 Unit],$A762),CHAR(34),
", Offset3Value:  ",INDEX(SpatialOffsets[Offset 3 Value],$A762),
", Offset3UnitID:  ",CHAR(34),INDEX(SpatialOffsets[Offset 3 Unit],$A762),CHAR(34),,"}")))</f>
        <v>#REF!</v>
      </c>
      <c r="O762" t="e">
        <f>IF(COUNTA(RelatedFeatures[])=0,"", IF(INDEX(RelatedFeatures[First Sampling Feature Code],$A762)="","",
CONCATENATE("  - &amp;RelationID",TEXT($A762,"0000"),
" {","SamplingFeatureID:  *SamplingFeatureID",TEXT(MATCH(INDEX(RelatedFeatures[First Sampling Feature Code],$A762),SamplingFeatures[Feature Code],0),"0000"),
", RelationshipTypeCV:  ",CHAR(34),INDEX(RelatedFeatures[Relationship Type],$A762),CHAR(34),
", RelatedFeatureID: *SamplingFeatureID",TEXT(MATCH(INDEX(RelatedFeatures[Second Sampling Feature Code],$A762),SamplingFeatures[Feature Code],0),"0000"),
", SpatialOffsetID:  ",IF(INDEX(RelatedFeatures[Offset Number],$A762)="","",CONCATENATE("*SpatialOffsetID",TEXT(INDEX(RelatedFeatures[Offset Number],$A762),"0000"))),"}")))</f>
        <v>#REF!</v>
      </c>
      <c r="P762" t="e">
        <f>IF(INDEX(Methods[Method Type],$A762)="","",
CONCATENATE("  - &amp;MethodID",TEXT($A762,"0000"),
" {","MethodTypeCV:  ",CHAR(34),INDEX(Methods[Method Type],$A762),CHAR(34),
", MethodCode:  ",CHAR(34),INDEX(Methods[Method Code],$A762),CHAR(34),
", MethodName:  ",CHAR(34),INDEX(Methods[Method Name],$A762),CHAR(34),
", MethodDescription:  ",CHAR(34),INDEX(Methods[Method Description],$A762),CHAR(34),
", MethodLink:  ",CHAR(34),INDEX(Methods[Method Link],$A762),CHAR(34),
", OrganizationID: *OrganizationID",TEXT(MATCH(INDEX(Methods[Organization Name],$A762),Organizations[Organization Name],0),"0000"),"}"))</f>
        <v>#REF!</v>
      </c>
      <c r="Q762" t="e">
        <f>IF(INDEX(Variables[Variable Type],$A762)="","",
CONCATENATE("  - &amp;VariableID",TEXT($A762,"0000"),
" {","VariableTypeCV:  ",CHAR(34),INDEX(Variables[Variable Type],$A762),CHAR(34),
", VariableCode:  ",CHAR(34),INDEX(Variables[Variable Code],$A762),CHAR(34),
", VariableNameCV:  ",CHAR(34),INDEX(Variables[Variable Name],$A762),CHAR(34),
", VariableDefinition:  ",CHAR(34),INDEX(Variables[Variable Definition],$A762),CHAR(34),
", SpecciationCV:  ",CHAR(34),INDEX(Variables[Speciation],$A762),CHAR(34),
", NoDataValue:  ",CHAR(34),INDEX(Variables[No Data Value],$A762),CHAR(34),"}"))</f>
        <v>#REF!</v>
      </c>
    </row>
    <row r="763" spans="1:17" x14ac:dyDescent="0.25">
      <c r="A763">
        <v>760</v>
      </c>
      <c r="D763" t="e">
        <f>IF(INDEX(People[First Name],$A763)="","",
CONCATENATE("  - &amp;PersonID",TEXT($A763,"0000"),
" {","PersonFirstName:  ",CHAR(34),INDEX(People[First Name],$A763),CHAR(34),
", PersonMiddleName:  ",CHAR(34),INDEX(People[Middle Name],$A763),CHAR(34),
", PersonLastName:  ",CHAR(34),INDEX(People[Last Name],$A763),CHAR(34),"}"))</f>
        <v>#REF!</v>
      </c>
      <c r="E763" t="e">
        <f>IF(INDEX(Organizations[Organization Type '[CV']],$A763)="","",
CONCATENATE("  - &amp;OrganizationID",TEXT($A763,"0000"),
" {","OrganizationTypeCV:  ",CHAR(34),INDEX(Organizations[Organization Type '[CV']],$A763),CHAR(34),
", OrganizationCode:  ",CHAR(34),INDEX(Organizations[Organization Code],$A763),CHAR(34),
", OrganizationName:  ",CHAR(34),INDEX(Organizations[Organization Name],$A763),CHAR(34),
", OrganizationDescription:  ",CHAR(34),INDEX(Organizations[Organization Description],$A763),CHAR(34),
", OrganizationLink:  ",CHAR(34),INDEX(Organizations[Organization Link],$A763),CHAR(34),"}"))</f>
        <v>#REF!</v>
      </c>
      <c r="F763" t="e">
        <f>IF(INDEX(People[First Name],$A763)="","",
CONCATENATE("  - &amp;AffiliationID",TEXT($A763,"0000"),
" {PersonID: *PersonID",TEXT($A763,"0000"),
", OrganizationID: *OrganizationID",TEXT(MATCH(INDEX(People[Organization Name],$A763),Organizations[Organization Name],0),"0000"),
", IsPrimaryOrganizationContact: , AffiliationStartDate: , AffiliationEndDate: , PrimaryPhone: ",
", PrimaryEmail: ",CHAR(34),INDEX(People[Primary Email],$A763),CHAR(34),
", PrimaryAddress: ",CHAR(34),INDEX(People[Primary Address],$A763),CHAR(34),
", PersonLink: }"))</f>
        <v>#REF!</v>
      </c>
      <c r="H763" t="e">
        <f>IF(COUNTA(CitationInformation)=0,"",IF(INDEX(AuthorList[Author Name],$A763)="","",
CONCATENATE("  - &amp;AuthorListID",TEXT($A763,"0000"),
"  {CitationID: *CitationID0001",
", PersonID: *PersonID",TEXT(MATCH(INDEX(AuthorList[Author Name],$A763),People[Full Name],0),"0000"),
", AuthorOrder: ",INDEX(AuthorList[Author Number],$A763),"}")))</f>
        <v>#REF!</v>
      </c>
      <c r="K763" t="e">
        <f>IF(INDEX(SamplingFeatures[Feature Code],$A763)="","",
CONCATENATE("  - &amp;SamplingFeatureID",TEXT($A763,"0000"),
" {","SamplingFeatureUUID:  ",CHAR(34),INDEX(SamplingFeatures[Sampling Feature UUID],$A763),CHAR(34),
", SamplingFeatureTypeCV:  ",CHAR(34),INDEX(SamplingFeatures[Sampling Feature Type],$A763),CHAR(34),
", SamplingFeatureCode:  ",CHAR(34),INDEX(SamplingFeatures[Feature Code],$A763),CHAR(34),
", SamplingFeatureName:  ",CHAR(34),INDEX(SamplingFeatures[Feature Name],$A763),CHAR(34),
", SamplingFeatureDescription:  ",CHAR(34),INDEX(SamplingFeatures[Feature Description],$A763),CHAR(34),
", SamplingFeatureGeotypeCV:  ",CHAR(34),INDEX(SamplingFeatures[Feature Geo Type],$A763),CHAR(34),
", FeatureGeometry:  ",CHAR(34),INDEX(SamplingFeatures[Feature Geometry],$A763),CHAR(34),
", Elevation_m:  ",CHAR(34),INDEX(SamplingFeatures[Elevation_m],$A763),CHAR(34),
", ElevationDatumCV:  ",CHAR(34),ElevationDatum,CHAR(34),"}"))</f>
        <v>#REF!</v>
      </c>
      <c r="L763" t="e">
        <f>IF(INDEX(SamplingFeatures[Sampling Feature Type],$A763)&lt;&gt;"Site","",
CONCATENATE("  - &amp;SiteID",TEXT(SUMPRODUCT(--($L$3:$L762&lt;&gt;"")),"0000"),
" {","SamplingFeatureID:  *SamplingFeatureID",TEXT($A763,"0000"),
", SiteTypeCV:  ",CHAR(34),INDEX(Sites[Site Type],$A763),CHAR(34),
", Latitude:  ",INDEX(Sites[Latitude],$A763),
", Longitude:  ",INDEX(Sites[Longitude],$A763),
", SRSName:  ",CHAR(34),LatLonDatum,CHAR(34),"}"))</f>
        <v>#REF!</v>
      </c>
      <c r="M763" t="e">
        <f>IF(INDEX(SamplingFeatures[Sampling Feature Type],$A763)&lt;&gt;"Specimen","",
CONCATENATE("  - &amp;SpecimenID",TEXT(SUMPRODUCT(--($M$3:$M762&lt;&gt;"")),"0000"),
" {","SamplingFeatureID:  *SamplingFeatureID",TEXT($A763,"0000"),
", SpecimenTypeCV:  ",CHAR(34),INDEX(Specimens[Specimen Type],$A763),CHAR(34),
", SpecimenMediumCV:  ",INDEX(Specimens[Specimen Medium],$A763),
", IsFieldSpecimen:  ",CHAR(34),INDEX(Specimens[Is Field Specimen?],$A763),CHAR(34),"}"))</f>
        <v>#REF!</v>
      </c>
      <c r="N763" t="e">
        <f>IF(COUNTA(SpatialOffsets[])=0,"", IF(INDEX(SpatialOffsets[Spatial Offset Type],$A763)="","",
CONCATENATE("  - &amp;SpatialOffsetID",TEXT($A763,"0000"),
" {","SpatialOffsetTypeCV:  ",CHAR(34),INDEX(SpatialOffsets[Spatial Offset Type],$A763),CHAR(34),
", Offset1Value:  ",INDEX(SpatialOffsets[Offset 1 Value],$A763),
", Offset1UnitID:  ",CHAR(34),INDEX(SpatialOffsets[Offset 1 Unit],$A763),CHAR(34),
", Offset2Value:  ",INDEX(SpatialOffsets[Offset 2 Value],$A763),
", Offset2UnitID:  ",CHAR(34),INDEX(SpatialOffsets[Offset 2 Unit],$A763),CHAR(34),
", Offset3Value:  ",INDEX(SpatialOffsets[Offset 3 Value],$A763),
", Offset3UnitID:  ",CHAR(34),INDEX(SpatialOffsets[Offset 3 Unit],$A763),CHAR(34),,"}")))</f>
        <v>#REF!</v>
      </c>
      <c r="O763" t="e">
        <f>IF(COUNTA(RelatedFeatures[])=0,"", IF(INDEX(RelatedFeatures[First Sampling Feature Code],$A763)="","",
CONCATENATE("  - &amp;RelationID",TEXT($A763,"0000"),
" {","SamplingFeatureID:  *SamplingFeatureID",TEXT(MATCH(INDEX(RelatedFeatures[First Sampling Feature Code],$A763),SamplingFeatures[Feature Code],0),"0000"),
", RelationshipTypeCV:  ",CHAR(34),INDEX(RelatedFeatures[Relationship Type],$A763),CHAR(34),
", RelatedFeatureID: *SamplingFeatureID",TEXT(MATCH(INDEX(RelatedFeatures[Second Sampling Feature Code],$A763),SamplingFeatures[Feature Code],0),"0000"),
", SpatialOffsetID:  ",IF(INDEX(RelatedFeatures[Offset Number],$A763)="","",CONCATENATE("*SpatialOffsetID",TEXT(INDEX(RelatedFeatures[Offset Number],$A763),"0000"))),"}")))</f>
        <v>#REF!</v>
      </c>
      <c r="P763" t="e">
        <f>IF(INDEX(Methods[Method Type],$A763)="","",
CONCATENATE("  - &amp;MethodID",TEXT($A763,"0000"),
" {","MethodTypeCV:  ",CHAR(34),INDEX(Methods[Method Type],$A763),CHAR(34),
", MethodCode:  ",CHAR(34),INDEX(Methods[Method Code],$A763),CHAR(34),
", MethodName:  ",CHAR(34),INDEX(Methods[Method Name],$A763),CHAR(34),
", MethodDescription:  ",CHAR(34),INDEX(Methods[Method Description],$A763),CHAR(34),
", MethodLink:  ",CHAR(34),INDEX(Methods[Method Link],$A763),CHAR(34),
", OrganizationID: *OrganizationID",TEXT(MATCH(INDEX(Methods[Organization Name],$A763),Organizations[Organization Name],0),"0000"),"}"))</f>
        <v>#REF!</v>
      </c>
      <c r="Q763" t="e">
        <f>IF(INDEX(Variables[Variable Type],$A763)="","",
CONCATENATE("  - &amp;VariableID",TEXT($A763,"0000"),
" {","VariableTypeCV:  ",CHAR(34),INDEX(Variables[Variable Type],$A763),CHAR(34),
", VariableCode:  ",CHAR(34),INDEX(Variables[Variable Code],$A763),CHAR(34),
", VariableNameCV:  ",CHAR(34),INDEX(Variables[Variable Name],$A763),CHAR(34),
", VariableDefinition:  ",CHAR(34),INDEX(Variables[Variable Definition],$A763),CHAR(34),
", SpecciationCV:  ",CHAR(34),INDEX(Variables[Speciation],$A763),CHAR(34),
", NoDataValue:  ",CHAR(34),INDEX(Variables[No Data Value],$A763),CHAR(34),"}"))</f>
        <v>#REF!</v>
      </c>
    </row>
    <row r="764" spans="1:17" x14ac:dyDescent="0.25">
      <c r="A764">
        <v>761</v>
      </c>
      <c r="D764" t="e">
        <f>IF(INDEX(People[First Name],$A764)="","",
CONCATENATE("  - &amp;PersonID",TEXT($A764,"0000"),
" {","PersonFirstName:  ",CHAR(34),INDEX(People[First Name],$A764),CHAR(34),
", PersonMiddleName:  ",CHAR(34),INDEX(People[Middle Name],$A764),CHAR(34),
", PersonLastName:  ",CHAR(34),INDEX(People[Last Name],$A764),CHAR(34),"}"))</f>
        <v>#REF!</v>
      </c>
      <c r="E764" t="e">
        <f>IF(INDEX(Organizations[Organization Type '[CV']],$A764)="","",
CONCATENATE("  - &amp;OrganizationID",TEXT($A764,"0000"),
" {","OrganizationTypeCV:  ",CHAR(34),INDEX(Organizations[Organization Type '[CV']],$A764),CHAR(34),
", OrganizationCode:  ",CHAR(34),INDEX(Organizations[Organization Code],$A764),CHAR(34),
", OrganizationName:  ",CHAR(34),INDEX(Organizations[Organization Name],$A764),CHAR(34),
", OrganizationDescription:  ",CHAR(34),INDEX(Organizations[Organization Description],$A764),CHAR(34),
", OrganizationLink:  ",CHAR(34),INDEX(Organizations[Organization Link],$A764),CHAR(34),"}"))</f>
        <v>#REF!</v>
      </c>
      <c r="F764" t="e">
        <f>IF(INDEX(People[First Name],$A764)="","",
CONCATENATE("  - &amp;AffiliationID",TEXT($A764,"0000"),
" {PersonID: *PersonID",TEXT($A764,"0000"),
", OrganizationID: *OrganizationID",TEXT(MATCH(INDEX(People[Organization Name],$A764),Organizations[Organization Name],0),"0000"),
", IsPrimaryOrganizationContact: , AffiliationStartDate: , AffiliationEndDate: , PrimaryPhone: ",
", PrimaryEmail: ",CHAR(34),INDEX(People[Primary Email],$A764),CHAR(34),
", PrimaryAddress: ",CHAR(34),INDEX(People[Primary Address],$A764),CHAR(34),
", PersonLink: }"))</f>
        <v>#REF!</v>
      </c>
      <c r="H764" t="e">
        <f>IF(COUNTA(CitationInformation)=0,"",IF(INDEX(AuthorList[Author Name],$A764)="","",
CONCATENATE("  - &amp;AuthorListID",TEXT($A764,"0000"),
"  {CitationID: *CitationID0001",
", PersonID: *PersonID",TEXT(MATCH(INDEX(AuthorList[Author Name],$A764),People[Full Name],0),"0000"),
", AuthorOrder: ",INDEX(AuthorList[Author Number],$A764),"}")))</f>
        <v>#REF!</v>
      </c>
      <c r="K764" t="e">
        <f>IF(INDEX(SamplingFeatures[Feature Code],$A764)="","",
CONCATENATE("  - &amp;SamplingFeatureID",TEXT($A764,"0000"),
" {","SamplingFeatureUUID:  ",CHAR(34),INDEX(SamplingFeatures[Sampling Feature UUID],$A764),CHAR(34),
", SamplingFeatureTypeCV:  ",CHAR(34),INDEX(SamplingFeatures[Sampling Feature Type],$A764),CHAR(34),
", SamplingFeatureCode:  ",CHAR(34),INDEX(SamplingFeatures[Feature Code],$A764),CHAR(34),
", SamplingFeatureName:  ",CHAR(34),INDEX(SamplingFeatures[Feature Name],$A764),CHAR(34),
", SamplingFeatureDescription:  ",CHAR(34),INDEX(SamplingFeatures[Feature Description],$A764),CHAR(34),
", SamplingFeatureGeotypeCV:  ",CHAR(34),INDEX(SamplingFeatures[Feature Geo Type],$A764),CHAR(34),
", FeatureGeometry:  ",CHAR(34),INDEX(SamplingFeatures[Feature Geometry],$A764),CHAR(34),
", Elevation_m:  ",CHAR(34),INDEX(SamplingFeatures[Elevation_m],$A764),CHAR(34),
", ElevationDatumCV:  ",CHAR(34),ElevationDatum,CHAR(34),"}"))</f>
        <v>#REF!</v>
      </c>
      <c r="L764" t="e">
        <f>IF(INDEX(SamplingFeatures[Sampling Feature Type],$A764)&lt;&gt;"Site","",
CONCATENATE("  - &amp;SiteID",TEXT(SUMPRODUCT(--($L$3:$L763&lt;&gt;"")),"0000"),
" {","SamplingFeatureID:  *SamplingFeatureID",TEXT($A764,"0000"),
", SiteTypeCV:  ",CHAR(34),INDEX(Sites[Site Type],$A764),CHAR(34),
", Latitude:  ",INDEX(Sites[Latitude],$A764),
", Longitude:  ",INDEX(Sites[Longitude],$A764),
", SRSName:  ",CHAR(34),LatLonDatum,CHAR(34),"}"))</f>
        <v>#REF!</v>
      </c>
      <c r="M764" t="e">
        <f>IF(INDEX(SamplingFeatures[Sampling Feature Type],$A764)&lt;&gt;"Specimen","",
CONCATENATE("  - &amp;SpecimenID",TEXT(SUMPRODUCT(--($M$3:$M763&lt;&gt;"")),"0000"),
" {","SamplingFeatureID:  *SamplingFeatureID",TEXT($A764,"0000"),
", SpecimenTypeCV:  ",CHAR(34),INDEX(Specimens[Specimen Type],$A764),CHAR(34),
", SpecimenMediumCV:  ",INDEX(Specimens[Specimen Medium],$A764),
", IsFieldSpecimen:  ",CHAR(34),INDEX(Specimens[Is Field Specimen?],$A764),CHAR(34),"}"))</f>
        <v>#REF!</v>
      </c>
      <c r="N764" t="e">
        <f>IF(COUNTA(SpatialOffsets[])=0,"", IF(INDEX(SpatialOffsets[Spatial Offset Type],$A764)="","",
CONCATENATE("  - &amp;SpatialOffsetID",TEXT($A764,"0000"),
" {","SpatialOffsetTypeCV:  ",CHAR(34),INDEX(SpatialOffsets[Spatial Offset Type],$A764),CHAR(34),
", Offset1Value:  ",INDEX(SpatialOffsets[Offset 1 Value],$A764),
", Offset1UnitID:  ",CHAR(34),INDEX(SpatialOffsets[Offset 1 Unit],$A764),CHAR(34),
", Offset2Value:  ",INDEX(SpatialOffsets[Offset 2 Value],$A764),
", Offset2UnitID:  ",CHAR(34),INDEX(SpatialOffsets[Offset 2 Unit],$A764),CHAR(34),
", Offset3Value:  ",INDEX(SpatialOffsets[Offset 3 Value],$A764),
", Offset3UnitID:  ",CHAR(34),INDEX(SpatialOffsets[Offset 3 Unit],$A764),CHAR(34),,"}")))</f>
        <v>#REF!</v>
      </c>
      <c r="O764" t="e">
        <f>IF(COUNTA(RelatedFeatures[])=0,"", IF(INDEX(RelatedFeatures[First Sampling Feature Code],$A764)="","",
CONCATENATE("  - &amp;RelationID",TEXT($A764,"0000"),
" {","SamplingFeatureID:  *SamplingFeatureID",TEXT(MATCH(INDEX(RelatedFeatures[First Sampling Feature Code],$A764),SamplingFeatures[Feature Code],0),"0000"),
", RelationshipTypeCV:  ",CHAR(34),INDEX(RelatedFeatures[Relationship Type],$A764),CHAR(34),
", RelatedFeatureID: *SamplingFeatureID",TEXT(MATCH(INDEX(RelatedFeatures[Second Sampling Feature Code],$A764),SamplingFeatures[Feature Code],0),"0000"),
", SpatialOffsetID:  ",IF(INDEX(RelatedFeatures[Offset Number],$A764)="","",CONCATENATE("*SpatialOffsetID",TEXT(INDEX(RelatedFeatures[Offset Number],$A764),"0000"))),"}")))</f>
        <v>#REF!</v>
      </c>
      <c r="P764" t="e">
        <f>IF(INDEX(Methods[Method Type],$A764)="","",
CONCATENATE("  - &amp;MethodID",TEXT($A764,"0000"),
" {","MethodTypeCV:  ",CHAR(34),INDEX(Methods[Method Type],$A764),CHAR(34),
", MethodCode:  ",CHAR(34),INDEX(Methods[Method Code],$A764),CHAR(34),
", MethodName:  ",CHAR(34),INDEX(Methods[Method Name],$A764),CHAR(34),
", MethodDescription:  ",CHAR(34),INDEX(Methods[Method Description],$A764),CHAR(34),
", MethodLink:  ",CHAR(34),INDEX(Methods[Method Link],$A764),CHAR(34),
", OrganizationID: *OrganizationID",TEXT(MATCH(INDEX(Methods[Organization Name],$A764),Organizations[Organization Name],0),"0000"),"}"))</f>
        <v>#REF!</v>
      </c>
      <c r="Q764" t="e">
        <f>IF(INDEX(Variables[Variable Type],$A764)="","",
CONCATENATE("  - &amp;VariableID",TEXT($A764,"0000"),
" {","VariableTypeCV:  ",CHAR(34),INDEX(Variables[Variable Type],$A764),CHAR(34),
", VariableCode:  ",CHAR(34),INDEX(Variables[Variable Code],$A764),CHAR(34),
", VariableNameCV:  ",CHAR(34),INDEX(Variables[Variable Name],$A764),CHAR(34),
", VariableDefinition:  ",CHAR(34),INDEX(Variables[Variable Definition],$A764),CHAR(34),
", SpecciationCV:  ",CHAR(34),INDEX(Variables[Speciation],$A764),CHAR(34),
", NoDataValue:  ",CHAR(34),INDEX(Variables[No Data Value],$A764),CHAR(34),"}"))</f>
        <v>#REF!</v>
      </c>
    </row>
    <row r="765" spans="1:17" x14ac:dyDescent="0.25">
      <c r="A765">
        <v>762</v>
      </c>
      <c r="D765" t="e">
        <f>IF(INDEX(People[First Name],$A765)="","",
CONCATENATE("  - &amp;PersonID",TEXT($A765,"0000"),
" {","PersonFirstName:  ",CHAR(34),INDEX(People[First Name],$A765),CHAR(34),
", PersonMiddleName:  ",CHAR(34),INDEX(People[Middle Name],$A765),CHAR(34),
", PersonLastName:  ",CHAR(34),INDEX(People[Last Name],$A765),CHAR(34),"}"))</f>
        <v>#REF!</v>
      </c>
      <c r="E765" t="e">
        <f>IF(INDEX(Organizations[Organization Type '[CV']],$A765)="","",
CONCATENATE("  - &amp;OrganizationID",TEXT($A765,"0000"),
" {","OrganizationTypeCV:  ",CHAR(34),INDEX(Organizations[Organization Type '[CV']],$A765),CHAR(34),
", OrganizationCode:  ",CHAR(34),INDEX(Organizations[Organization Code],$A765),CHAR(34),
", OrganizationName:  ",CHAR(34),INDEX(Organizations[Organization Name],$A765),CHAR(34),
", OrganizationDescription:  ",CHAR(34),INDEX(Organizations[Organization Description],$A765),CHAR(34),
", OrganizationLink:  ",CHAR(34),INDEX(Organizations[Organization Link],$A765),CHAR(34),"}"))</f>
        <v>#REF!</v>
      </c>
      <c r="F765" t="e">
        <f>IF(INDEX(People[First Name],$A765)="","",
CONCATENATE("  - &amp;AffiliationID",TEXT($A765,"0000"),
" {PersonID: *PersonID",TEXT($A765,"0000"),
", OrganizationID: *OrganizationID",TEXT(MATCH(INDEX(People[Organization Name],$A765),Organizations[Organization Name],0),"0000"),
", IsPrimaryOrganizationContact: , AffiliationStartDate: , AffiliationEndDate: , PrimaryPhone: ",
", PrimaryEmail: ",CHAR(34),INDEX(People[Primary Email],$A765),CHAR(34),
", PrimaryAddress: ",CHAR(34),INDEX(People[Primary Address],$A765),CHAR(34),
", PersonLink: }"))</f>
        <v>#REF!</v>
      </c>
      <c r="H765" t="e">
        <f>IF(COUNTA(CitationInformation)=0,"",IF(INDEX(AuthorList[Author Name],$A765)="","",
CONCATENATE("  - &amp;AuthorListID",TEXT($A765,"0000"),
"  {CitationID: *CitationID0001",
", PersonID: *PersonID",TEXT(MATCH(INDEX(AuthorList[Author Name],$A765),People[Full Name],0),"0000"),
", AuthorOrder: ",INDEX(AuthorList[Author Number],$A765),"}")))</f>
        <v>#REF!</v>
      </c>
      <c r="K765" t="e">
        <f>IF(INDEX(SamplingFeatures[Feature Code],$A765)="","",
CONCATENATE("  - &amp;SamplingFeatureID",TEXT($A765,"0000"),
" {","SamplingFeatureUUID:  ",CHAR(34),INDEX(SamplingFeatures[Sampling Feature UUID],$A765),CHAR(34),
", SamplingFeatureTypeCV:  ",CHAR(34),INDEX(SamplingFeatures[Sampling Feature Type],$A765),CHAR(34),
", SamplingFeatureCode:  ",CHAR(34),INDEX(SamplingFeatures[Feature Code],$A765),CHAR(34),
", SamplingFeatureName:  ",CHAR(34),INDEX(SamplingFeatures[Feature Name],$A765),CHAR(34),
", SamplingFeatureDescription:  ",CHAR(34),INDEX(SamplingFeatures[Feature Description],$A765),CHAR(34),
", SamplingFeatureGeotypeCV:  ",CHAR(34),INDEX(SamplingFeatures[Feature Geo Type],$A765),CHAR(34),
", FeatureGeometry:  ",CHAR(34),INDEX(SamplingFeatures[Feature Geometry],$A765),CHAR(34),
", Elevation_m:  ",CHAR(34),INDEX(SamplingFeatures[Elevation_m],$A765),CHAR(34),
", ElevationDatumCV:  ",CHAR(34),ElevationDatum,CHAR(34),"}"))</f>
        <v>#REF!</v>
      </c>
      <c r="L765" t="e">
        <f>IF(INDEX(SamplingFeatures[Sampling Feature Type],$A765)&lt;&gt;"Site","",
CONCATENATE("  - &amp;SiteID",TEXT(SUMPRODUCT(--($L$3:$L764&lt;&gt;"")),"0000"),
" {","SamplingFeatureID:  *SamplingFeatureID",TEXT($A765,"0000"),
", SiteTypeCV:  ",CHAR(34),INDEX(Sites[Site Type],$A765),CHAR(34),
", Latitude:  ",INDEX(Sites[Latitude],$A765),
", Longitude:  ",INDEX(Sites[Longitude],$A765),
", SRSName:  ",CHAR(34),LatLonDatum,CHAR(34),"}"))</f>
        <v>#REF!</v>
      </c>
      <c r="M765" t="e">
        <f>IF(INDEX(SamplingFeatures[Sampling Feature Type],$A765)&lt;&gt;"Specimen","",
CONCATENATE("  - &amp;SpecimenID",TEXT(SUMPRODUCT(--($M$3:$M764&lt;&gt;"")),"0000"),
" {","SamplingFeatureID:  *SamplingFeatureID",TEXT($A765,"0000"),
", SpecimenTypeCV:  ",CHAR(34),INDEX(Specimens[Specimen Type],$A765),CHAR(34),
", SpecimenMediumCV:  ",INDEX(Specimens[Specimen Medium],$A765),
", IsFieldSpecimen:  ",CHAR(34),INDEX(Specimens[Is Field Specimen?],$A765),CHAR(34),"}"))</f>
        <v>#REF!</v>
      </c>
      <c r="N765" t="e">
        <f>IF(COUNTA(SpatialOffsets[])=0,"", IF(INDEX(SpatialOffsets[Spatial Offset Type],$A765)="","",
CONCATENATE("  - &amp;SpatialOffsetID",TEXT($A765,"0000"),
" {","SpatialOffsetTypeCV:  ",CHAR(34),INDEX(SpatialOffsets[Spatial Offset Type],$A765),CHAR(34),
", Offset1Value:  ",INDEX(SpatialOffsets[Offset 1 Value],$A765),
", Offset1UnitID:  ",CHAR(34),INDEX(SpatialOffsets[Offset 1 Unit],$A765),CHAR(34),
", Offset2Value:  ",INDEX(SpatialOffsets[Offset 2 Value],$A765),
", Offset2UnitID:  ",CHAR(34),INDEX(SpatialOffsets[Offset 2 Unit],$A765),CHAR(34),
", Offset3Value:  ",INDEX(SpatialOffsets[Offset 3 Value],$A765),
", Offset3UnitID:  ",CHAR(34),INDEX(SpatialOffsets[Offset 3 Unit],$A765),CHAR(34),,"}")))</f>
        <v>#REF!</v>
      </c>
      <c r="O765" t="e">
        <f>IF(COUNTA(RelatedFeatures[])=0,"", IF(INDEX(RelatedFeatures[First Sampling Feature Code],$A765)="","",
CONCATENATE("  - &amp;RelationID",TEXT($A765,"0000"),
" {","SamplingFeatureID:  *SamplingFeatureID",TEXT(MATCH(INDEX(RelatedFeatures[First Sampling Feature Code],$A765),SamplingFeatures[Feature Code],0),"0000"),
", RelationshipTypeCV:  ",CHAR(34),INDEX(RelatedFeatures[Relationship Type],$A765),CHAR(34),
", RelatedFeatureID: *SamplingFeatureID",TEXT(MATCH(INDEX(RelatedFeatures[Second Sampling Feature Code],$A765),SamplingFeatures[Feature Code],0),"0000"),
", SpatialOffsetID:  ",IF(INDEX(RelatedFeatures[Offset Number],$A765)="","",CONCATENATE("*SpatialOffsetID",TEXT(INDEX(RelatedFeatures[Offset Number],$A765),"0000"))),"}")))</f>
        <v>#REF!</v>
      </c>
      <c r="P765" t="e">
        <f>IF(INDEX(Methods[Method Type],$A765)="","",
CONCATENATE("  - &amp;MethodID",TEXT($A765,"0000"),
" {","MethodTypeCV:  ",CHAR(34),INDEX(Methods[Method Type],$A765),CHAR(34),
", MethodCode:  ",CHAR(34),INDEX(Methods[Method Code],$A765),CHAR(34),
", MethodName:  ",CHAR(34),INDEX(Methods[Method Name],$A765),CHAR(34),
", MethodDescription:  ",CHAR(34),INDEX(Methods[Method Description],$A765),CHAR(34),
", MethodLink:  ",CHAR(34),INDEX(Methods[Method Link],$A765),CHAR(34),
", OrganizationID: *OrganizationID",TEXT(MATCH(INDEX(Methods[Organization Name],$A765),Organizations[Organization Name],0),"0000"),"}"))</f>
        <v>#REF!</v>
      </c>
      <c r="Q765" t="e">
        <f>IF(INDEX(Variables[Variable Type],$A765)="","",
CONCATENATE("  - &amp;VariableID",TEXT($A765,"0000"),
" {","VariableTypeCV:  ",CHAR(34),INDEX(Variables[Variable Type],$A765),CHAR(34),
", VariableCode:  ",CHAR(34),INDEX(Variables[Variable Code],$A765),CHAR(34),
", VariableNameCV:  ",CHAR(34),INDEX(Variables[Variable Name],$A765),CHAR(34),
", VariableDefinition:  ",CHAR(34),INDEX(Variables[Variable Definition],$A765),CHAR(34),
", SpecciationCV:  ",CHAR(34),INDEX(Variables[Speciation],$A765),CHAR(34),
", NoDataValue:  ",CHAR(34),INDEX(Variables[No Data Value],$A765),CHAR(34),"}"))</f>
        <v>#REF!</v>
      </c>
    </row>
    <row r="766" spans="1:17" x14ac:dyDescent="0.25">
      <c r="A766">
        <v>763</v>
      </c>
      <c r="D766" t="e">
        <f>IF(INDEX(People[First Name],$A766)="","",
CONCATENATE("  - &amp;PersonID",TEXT($A766,"0000"),
" {","PersonFirstName:  ",CHAR(34),INDEX(People[First Name],$A766),CHAR(34),
", PersonMiddleName:  ",CHAR(34),INDEX(People[Middle Name],$A766),CHAR(34),
", PersonLastName:  ",CHAR(34),INDEX(People[Last Name],$A766),CHAR(34),"}"))</f>
        <v>#REF!</v>
      </c>
      <c r="E766" t="e">
        <f>IF(INDEX(Organizations[Organization Type '[CV']],$A766)="","",
CONCATENATE("  - &amp;OrganizationID",TEXT($A766,"0000"),
" {","OrganizationTypeCV:  ",CHAR(34),INDEX(Organizations[Organization Type '[CV']],$A766),CHAR(34),
", OrganizationCode:  ",CHAR(34),INDEX(Organizations[Organization Code],$A766),CHAR(34),
", OrganizationName:  ",CHAR(34),INDEX(Organizations[Organization Name],$A766),CHAR(34),
", OrganizationDescription:  ",CHAR(34),INDEX(Organizations[Organization Description],$A766),CHAR(34),
", OrganizationLink:  ",CHAR(34),INDEX(Organizations[Organization Link],$A766),CHAR(34),"}"))</f>
        <v>#REF!</v>
      </c>
      <c r="F766" t="e">
        <f>IF(INDEX(People[First Name],$A766)="","",
CONCATENATE("  - &amp;AffiliationID",TEXT($A766,"0000"),
" {PersonID: *PersonID",TEXT($A766,"0000"),
", OrganizationID: *OrganizationID",TEXT(MATCH(INDEX(People[Organization Name],$A766),Organizations[Organization Name],0),"0000"),
", IsPrimaryOrganizationContact: , AffiliationStartDate: , AffiliationEndDate: , PrimaryPhone: ",
", PrimaryEmail: ",CHAR(34),INDEX(People[Primary Email],$A766),CHAR(34),
", PrimaryAddress: ",CHAR(34),INDEX(People[Primary Address],$A766),CHAR(34),
", PersonLink: }"))</f>
        <v>#REF!</v>
      </c>
      <c r="H766" t="e">
        <f>IF(COUNTA(CitationInformation)=0,"",IF(INDEX(AuthorList[Author Name],$A766)="","",
CONCATENATE("  - &amp;AuthorListID",TEXT($A766,"0000"),
"  {CitationID: *CitationID0001",
", PersonID: *PersonID",TEXT(MATCH(INDEX(AuthorList[Author Name],$A766),People[Full Name],0),"0000"),
", AuthorOrder: ",INDEX(AuthorList[Author Number],$A766),"}")))</f>
        <v>#REF!</v>
      </c>
      <c r="K766" t="e">
        <f>IF(INDEX(SamplingFeatures[Feature Code],$A766)="","",
CONCATENATE("  - &amp;SamplingFeatureID",TEXT($A766,"0000"),
" {","SamplingFeatureUUID:  ",CHAR(34),INDEX(SamplingFeatures[Sampling Feature UUID],$A766),CHAR(34),
", SamplingFeatureTypeCV:  ",CHAR(34),INDEX(SamplingFeatures[Sampling Feature Type],$A766),CHAR(34),
", SamplingFeatureCode:  ",CHAR(34),INDEX(SamplingFeatures[Feature Code],$A766),CHAR(34),
", SamplingFeatureName:  ",CHAR(34),INDEX(SamplingFeatures[Feature Name],$A766),CHAR(34),
", SamplingFeatureDescription:  ",CHAR(34),INDEX(SamplingFeatures[Feature Description],$A766),CHAR(34),
", SamplingFeatureGeotypeCV:  ",CHAR(34),INDEX(SamplingFeatures[Feature Geo Type],$A766),CHAR(34),
", FeatureGeometry:  ",CHAR(34),INDEX(SamplingFeatures[Feature Geometry],$A766),CHAR(34),
", Elevation_m:  ",CHAR(34),INDEX(SamplingFeatures[Elevation_m],$A766),CHAR(34),
", ElevationDatumCV:  ",CHAR(34),ElevationDatum,CHAR(34),"}"))</f>
        <v>#REF!</v>
      </c>
      <c r="L766" t="e">
        <f>IF(INDEX(SamplingFeatures[Sampling Feature Type],$A766)&lt;&gt;"Site","",
CONCATENATE("  - &amp;SiteID",TEXT(SUMPRODUCT(--($L$3:$L765&lt;&gt;"")),"0000"),
" {","SamplingFeatureID:  *SamplingFeatureID",TEXT($A766,"0000"),
", SiteTypeCV:  ",CHAR(34),INDEX(Sites[Site Type],$A766),CHAR(34),
", Latitude:  ",INDEX(Sites[Latitude],$A766),
", Longitude:  ",INDEX(Sites[Longitude],$A766),
", SRSName:  ",CHAR(34),LatLonDatum,CHAR(34),"}"))</f>
        <v>#REF!</v>
      </c>
      <c r="M766" t="e">
        <f>IF(INDEX(SamplingFeatures[Sampling Feature Type],$A766)&lt;&gt;"Specimen","",
CONCATENATE("  - &amp;SpecimenID",TEXT(SUMPRODUCT(--($M$3:$M765&lt;&gt;"")),"0000"),
" {","SamplingFeatureID:  *SamplingFeatureID",TEXT($A766,"0000"),
", SpecimenTypeCV:  ",CHAR(34),INDEX(Specimens[Specimen Type],$A766),CHAR(34),
", SpecimenMediumCV:  ",INDEX(Specimens[Specimen Medium],$A766),
", IsFieldSpecimen:  ",CHAR(34),INDEX(Specimens[Is Field Specimen?],$A766),CHAR(34),"}"))</f>
        <v>#REF!</v>
      </c>
      <c r="N766" t="e">
        <f>IF(COUNTA(SpatialOffsets[])=0,"", IF(INDEX(SpatialOffsets[Spatial Offset Type],$A766)="","",
CONCATENATE("  - &amp;SpatialOffsetID",TEXT($A766,"0000"),
" {","SpatialOffsetTypeCV:  ",CHAR(34),INDEX(SpatialOffsets[Spatial Offset Type],$A766),CHAR(34),
", Offset1Value:  ",INDEX(SpatialOffsets[Offset 1 Value],$A766),
", Offset1UnitID:  ",CHAR(34),INDEX(SpatialOffsets[Offset 1 Unit],$A766),CHAR(34),
", Offset2Value:  ",INDEX(SpatialOffsets[Offset 2 Value],$A766),
", Offset2UnitID:  ",CHAR(34),INDEX(SpatialOffsets[Offset 2 Unit],$A766),CHAR(34),
", Offset3Value:  ",INDEX(SpatialOffsets[Offset 3 Value],$A766),
", Offset3UnitID:  ",CHAR(34),INDEX(SpatialOffsets[Offset 3 Unit],$A766),CHAR(34),,"}")))</f>
        <v>#REF!</v>
      </c>
      <c r="O766" t="e">
        <f>IF(COUNTA(RelatedFeatures[])=0,"", IF(INDEX(RelatedFeatures[First Sampling Feature Code],$A766)="","",
CONCATENATE("  - &amp;RelationID",TEXT($A766,"0000"),
" {","SamplingFeatureID:  *SamplingFeatureID",TEXT(MATCH(INDEX(RelatedFeatures[First Sampling Feature Code],$A766),SamplingFeatures[Feature Code],0),"0000"),
", RelationshipTypeCV:  ",CHAR(34),INDEX(RelatedFeatures[Relationship Type],$A766),CHAR(34),
", RelatedFeatureID: *SamplingFeatureID",TEXT(MATCH(INDEX(RelatedFeatures[Second Sampling Feature Code],$A766),SamplingFeatures[Feature Code],0),"0000"),
", SpatialOffsetID:  ",IF(INDEX(RelatedFeatures[Offset Number],$A766)="","",CONCATENATE("*SpatialOffsetID",TEXT(INDEX(RelatedFeatures[Offset Number],$A766),"0000"))),"}")))</f>
        <v>#REF!</v>
      </c>
      <c r="P766" t="e">
        <f>IF(INDEX(Methods[Method Type],$A766)="","",
CONCATENATE("  - &amp;MethodID",TEXT($A766,"0000"),
" {","MethodTypeCV:  ",CHAR(34),INDEX(Methods[Method Type],$A766),CHAR(34),
", MethodCode:  ",CHAR(34),INDEX(Methods[Method Code],$A766),CHAR(34),
", MethodName:  ",CHAR(34),INDEX(Methods[Method Name],$A766),CHAR(34),
", MethodDescription:  ",CHAR(34),INDEX(Methods[Method Description],$A766),CHAR(34),
", MethodLink:  ",CHAR(34),INDEX(Methods[Method Link],$A766),CHAR(34),
", OrganizationID: *OrganizationID",TEXT(MATCH(INDEX(Methods[Organization Name],$A766),Organizations[Organization Name],0),"0000"),"}"))</f>
        <v>#REF!</v>
      </c>
      <c r="Q766" t="e">
        <f>IF(INDEX(Variables[Variable Type],$A766)="","",
CONCATENATE("  - &amp;VariableID",TEXT($A766,"0000"),
" {","VariableTypeCV:  ",CHAR(34),INDEX(Variables[Variable Type],$A766),CHAR(34),
", VariableCode:  ",CHAR(34),INDEX(Variables[Variable Code],$A766),CHAR(34),
", VariableNameCV:  ",CHAR(34),INDEX(Variables[Variable Name],$A766),CHAR(34),
", VariableDefinition:  ",CHAR(34),INDEX(Variables[Variable Definition],$A766),CHAR(34),
", SpecciationCV:  ",CHAR(34),INDEX(Variables[Speciation],$A766),CHAR(34),
", NoDataValue:  ",CHAR(34),INDEX(Variables[No Data Value],$A766),CHAR(34),"}"))</f>
        <v>#REF!</v>
      </c>
    </row>
    <row r="767" spans="1:17" x14ac:dyDescent="0.25">
      <c r="A767">
        <v>764</v>
      </c>
      <c r="D767" t="e">
        <f>IF(INDEX(People[First Name],$A767)="","",
CONCATENATE("  - &amp;PersonID",TEXT($A767,"0000"),
" {","PersonFirstName:  ",CHAR(34),INDEX(People[First Name],$A767),CHAR(34),
", PersonMiddleName:  ",CHAR(34),INDEX(People[Middle Name],$A767),CHAR(34),
", PersonLastName:  ",CHAR(34),INDEX(People[Last Name],$A767),CHAR(34),"}"))</f>
        <v>#REF!</v>
      </c>
      <c r="E767" t="e">
        <f>IF(INDEX(Organizations[Organization Type '[CV']],$A767)="","",
CONCATENATE("  - &amp;OrganizationID",TEXT($A767,"0000"),
" {","OrganizationTypeCV:  ",CHAR(34),INDEX(Organizations[Organization Type '[CV']],$A767),CHAR(34),
", OrganizationCode:  ",CHAR(34),INDEX(Organizations[Organization Code],$A767),CHAR(34),
", OrganizationName:  ",CHAR(34),INDEX(Organizations[Organization Name],$A767),CHAR(34),
", OrganizationDescription:  ",CHAR(34),INDEX(Organizations[Organization Description],$A767),CHAR(34),
", OrganizationLink:  ",CHAR(34),INDEX(Organizations[Organization Link],$A767),CHAR(34),"}"))</f>
        <v>#REF!</v>
      </c>
      <c r="F767" t="e">
        <f>IF(INDEX(People[First Name],$A767)="","",
CONCATENATE("  - &amp;AffiliationID",TEXT($A767,"0000"),
" {PersonID: *PersonID",TEXT($A767,"0000"),
", OrganizationID: *OrganizationID",TEXT(MATCH(INDEX(People[Organization Name],$A767),Organizations[Organization Name],0),"0000"),
", IsPrimaryOrganizationContact: , AffiliationStartDate: , AffiliationEndDate: , PrimaryPhone: ",
", PrimaryEmail: ",CHAR(34),INDEX(People[Primary Email],$A767),CHAR(34),
", PrimaryAddress: ",CHAR(34),INDEX(People[Primary Address],$A767),CHAR(34),
", PersonLink: }"))</f>
        <v>#REF!</v>
      </c>
      <c r="H767" t="e">
        <f>IF(COUNTA(CitationInformation)=0,"",IF(INDEX(AuthorList[Author Name],$A767)="","",
CONCATENATE("  - &amp;AuthorListID",TEXT($A767,"0000"),
"  {CitationID: *CitationID0001",
", PersonID: *PersonID",TEXT(MATCH(INDEX(AuthorList[Author Name],$A767),People[Full Name],0),"0000"),
", AuthorOrder: ",INDEX(AuthorList[Author Number],$A767),"}")))</f>
        <v>#REF!</v>
      </c>
      <c r="K767" t="e">
        <f>IF(INDEX(SamplingFeatures[Feature Code],$A767)="","",
CONCATENATE("  - &amp;SamplingFeatureID",TEXT($A767,"0000"),
" {","SamplingFeatureUUID:  ",CHAR(34),INDEX(SamplingFeatures[Sampling Feature UUID],$A767),CHAR(34),
", SamplingFeatureTypeCV:  ",CHAR(34),INDEX(SamplingFeatures[Sampling Feature Type],$A767),CHAR(34),
", SamplingFeatureCode:  ",CHAR(34),INDEX(SamplingFeatures[Feature Code],$A767),CHAR(34),
", SamplingFeatureName:  ",CHAR(34),INDEX(SamplingFeatures[Feature Name],$A767),CHAR(34),
", SamplingFeatureDescription:  ",CHAR(34),INDEX(SamplingFeatures[Feature Description],$A767),CHAR(34),
", SamplingFeatureGeotypeCV:  ",CHAR(34),INDEX(SamplingFeatures[Feature Geo Type],$A767),CHAR(34),
", FeatureGeometry:  ",CHAR(34),INDEX(SamplingFeatures[Feature Geometry],$A767),CHAR(34),
", Elevation_m:  ",CHAR(34),INDEX(SamplingFeatures[Elevation_m],$A767),CHAR(34),
", ElevationDatumCV:  ",CHAR(34),ElevationDatum,CHAR(34),"}"))</f>
        <v>#REF!</v>
      </c>
      <c r="L767" t="e">
        <f>IF(INDEX(SamplingFeatures[Sampling Feature Type],$A767)&lt;&gt;"Site","",
CONCATENATE("  - &amp;SiteID",TEXT(SUMPRODUCT(--($L$3:$L766&lt;&gt;"")),"0000"),
" {","SamplingFeatureID:  *SamplingFeatureID",TEXT($A767,"0000"),
", SiteTypeCV:  ",CHAR(34),INDEX(Sites[Site Type],$A767),CHAR(34),
", Latitude:  ",INDEX(Sites[Latitude],$A767),
", Longitude:  ",INDEX(Sites[Longitude],$A767),
", SRSName:  ",CHAR(34),LatLonDatum,CHAR(34),"}"))</f>
        <v>#REF!</v>
      </c>
      <c r="M767" t="e">
        <f>IF(INDEX(SamplingFeatures[Sampling Feature Type],$A767)&lt;&gt;"Specimen","",
CONCATENATE("  - &amp;SpecimenID",TEXT(SUMPRODUCT(--($M$3:$M766&lt;&gt;"")),"0000"),
" {","SamplingFeatureID:  *SamplingFeatureID",TEXT($A767,"0000"),
", SpecimenTypeCV:  ",CHAR(34),INDEX(Specimens[Specimen Type],$A767),CHAR(34),
", SpecimenMediumCV:  ",INDEX(Specimens[Specimen Medium],$A767),
", IsFieldSpecimen:  ",CHAR(34),INDEX(Specimens[Is Field Specimen?],$A767),CHAR(34),"}"))</f>
        <v>#REF!</v>
      </c>
      <c r="N767" t="e">
        <f>IF(COUNTA(SpatialOffsets[])=0,"", IF(INDEX(SpatialOffsets[Spatial Offset Type],$A767)="","",
CONCATENATE("  - &amp;SpatialOffsetID",TEXT($A767,"0000"),
" {","SpatialOffsetTypeCV:  ",CHAR(34),INDEX(SpatialOffsets[Spatial Offset Type],$A767),CHAR(34),
", Offset1Value:  ",INDEX(SpatialOffsets[Offset 1 Value],$A767),
", Offset1UnitID:  ",CHAR(34),INDEX(SpatialOffsets[Offset 1 Unit],$A767),CHAR(34),
", Offset2Value:  ",INDEX(SpatialOffsets[Offset 2 Value],$A767),
", Offset2UnitID:  ",CHAR(34),INDEX(SpatialOffsets[Offset 2 Unit],$A767),CHAR(34),
", Offset3Value:  ",INDEX(SpatialOffsets[Offset 3 Value],$A767),
", Offset3UnitID:  ",CHAR(34),INDEX(SpatialOffsets[Offset 3 Unit],$A767),CHAR(34),,"}")))</f>
        <v>#REF!</v>
      </c>
      <c r="O767" t="e">
        <f>IF(COUNTA(RelatedFeatures[])=0,"", IF(INDEX(RelatedFeatures[First Sampling Feature Code],$A767)="","",
CONCATENATE("  - &amp;RelationID",TEXT($A767,"0000"),
" {","SamplingFeatureID:  *SamplingFeatureID",TEXT(MATCH(INDEX(RelatedFeatures[First Sampling Feature Code],$A767),SamplingFeatures[Feature Code],0),"0000"),
", RelationshipTypeCV:  ",CHAR(34),INDEX(RelatedFeatures[Relationship Type],$A767),CHAR(34),
", RelatedFeatureID: *SamplingFeatureID",TEXT(MATCH(INDEX(RelatedFeatures[Second Sampling Feature Code],$A767),SamplingFeatures[Feature Code],0),"0000"),
", SpatialOffsetID:  ",IF(INDEX(RelatedFeatures[Offset Number],$A767)="","",CONCATENATE("*SpatialOffsetID",TEXT(INDEX(RelatedFeatures[Offset Number],$A767),"0000"))),"}")))</f>
        <v>#REF!</v>
      </c>
      <c r="P767" t="e">
        <f>IF(INDEX(Methods[Method Type],$A767)="","",
CONCATENATE("  - &amp;MethodID",TEXT($A767,"0000"),
" {","MethodTypeCV:  ",CHAR(34),INDEX(Methods[Method Type],$A767),CHAR(34),
", MethodCode:  ",CHAR(34),INDEX(Methods[Method Code],$A767),CHAR(34),
", MethodName:  ",CHAR(34),INDEX(Methods[Method Name],$A767),CHAR(34),
", MethodDescription:  ",CHAR(34),INDEX(Methods[Method Description],$A767),CHAR(34),
", MethodLink:  ",CHAR(34),INDEX(Methods[Method Link],$A767),CHAR(34),
", OrganizationID: *OrganizationID",TEXT(MATCH(INDEX(Methods[Organization Name],$A767),Organizations[Organization Name],0),"0000"),"}"))</f>
        <v>#REF!</v>
      </c>
      <c r="Q767" t="e">
        <f>IF(INDEX(Variables[Variable Type],$A767)="","",
CONCATENATE("  - &amp;VariableID",TEXT($A767,"0000"),
" {","VariableTypeCV:  ",CHAR(34),INDEX(Variables[Variable Type],$A767),CHAR(34),
", VariableCode:  ",CHAR(34),INDEX(Variables[Variable Code],$A767),CHAR(34),
", VariableNameCV:  ",CHAR(34),INDEX(Variables[Variable Name],$A767),CHAR(34),
", VariableDefinition:  ",CHAR(34),INDEX(Variables[Variable Definition],$A767),CHAR(34),
", SpecciationCV:  ",CHAR(34),INDEX(Variables[Speciation],$A767),CHAR(34),
", NoDataValue:  ",CHAR(34),INDEX(Variables[No Data Value],$A767),CHAR(34),"}"))</f>
        <v>#REF!</v>
      </c>
    </row>
    <row r="768" spans="1:17" x14ac:dyDescent="0.25">
      <c r="A768">
        <v>765</v>
      </c>
      <c r="D768" t="e">
        <f>IF(INDEX(People[First Name],$A768)="","",
CONCATENATE("  - &amp;PersonID",TEXT($A768,"0000"),
" {","PersonFirstName:  ",CHAR(34),INDEX(People[First Name],$A768),CHAR(34),
", PersonMiddleName:  ",CHAR(34),INDEX(People[Middle Name],$A768),CHAR(34),
", PersonLastName:  ",CHAR(34),INDEX(People[Last Name],$A768),CHAR(34),"}"))</f>
        <v>#REF!</v>
      </c>
      <c r="E768" t="e">
        <f>IF(INDEX(Organizations[Organization Type '[CV']],$A768)="","",
CONCATENATE("  - &amp;OrganizationID",TEXT($A768,"0000"),
" {","OrganizationTypeCV:  ",CHAR(34),INDEX(Organizations[Organization Type '[CV']],$A768),CHAR(34),
", OrganizationCode:  ",CHAR(34),INDEX(Organizations[Organization Code],$A768),CHAR(34),
", OrganizationName:  ",CHAR(34),INDEX(Organizations[Organization Name],$A768),CHAR(34),
", OrganizationDescription:  ",CHAR(34),INDEX(Organizations[Organization Description],$A768),CHAR(34),
", OrganizationLink:  ",CHAR(34),INDEX(Organizations[Organization Link],$A768),CHAR(34),"}"))</f>
        <v>#REF!</v>
      </c>
      <c r="F768" t="e">
        <f>IF(INDEX(People[First Name],$A768)="","",
CONCATENATE("  - &amp;AffiliationID",TEXT($A768,"0000"),
" {PersonID: *PersonID",TEXT($A768,"0000"),
", OrganizationID: *OrganizationID",TEXT(MATCH(INDEX(People[Organization Name],$A768),Organizations[Organization Name],0),"0000"),
", IsPrimaryOrganizationContact: , AffiliationStartDate: , AffiliationEndDate: , PrimaryPhone: ",
", PrimaryEmail: ",CHAR(34),INDEX(People[Primary Email],$A768),CHAR(34),
", PrimaryAddress: ",CHAR(34),INDEX(People[Primary Address],$A768),CHAR(34),
", PersonLink: }"))</f>
        <v>#REF!</v>
      </c>
      <c r="H768" t="e">
        <f>IF(COUNTA(CitationInformation)=0,"",IF(INDEX(AuthorList[Author Name],$A768)="","",
CONCATENATE("  - &amp;AuthorListID",TEXT($A768,"0000"),
"  {CitationID: *CitationID0001",
", PersonID: *PersonID",TEXT(MATCH(INDEX(AuthorList[Author Name],$A768),People[Full Name],0),"0000"),
", AuthorOrder: ",INDEX(AuthorList[Author Number],$A768),"}")))</f>
        <v>#REF!</v>
      </c>
      <c r="K768" t="e">
        <f>IF(INDEX(SamplingFeatures[Feature Code],$A768)="","",
CONCATENATE("  - &amp;SamplingFeatureID",TEXT($A768,"0000"),
" {","SamplingFeatureUUID:  ",CHAR(34),INDEX(SamplingFeatures[Sampling Feature UUID],$A768),CHAR(34),
", SamplingFeatureTypeCV:  ",CHAR(34),INDEX(SamplingFeatures[Sampling Feature Type],$A768),CHAR(34),
", SamplingFeatureCode:  ",CHAR(34),INDEX(SamplingFeatures[Feature Code],$A768),CHAR(34),
", SamplingFeatureName:  ",CHAR(34),INDEX(SamplingFeatures[Feature Name],$A768),CHAR(34),
", SamplingFeatureDescription:  ",CHAR(34),INDEX(SamplingFeatures[Feature Description],$A768),CHAR(34),
", SamplingFeatureGeotypeCV:  ",CHAR(34),INDEX(SamplingFeatures[Feature Geo Type],$A768),CHAR(34),
", FeatureGeometry:  ",CHAR(34),INDEX(SamplingFeatures[Feature Geometry],$A768),CHAR(34),
", Elevation_m:  ",CHAR(34),INDEX(SamplingFeatures[Elevation_m],$A768),CHAR(34),
", ElevationDatumCV:  ",CHAR(34),ElevationDatum,CHAR(34),"}"))</f>
        <v>#REF!</v>
      </c>
      <c r="L768" t="e">
        <f>IF(INDEX(SamplingFeatures[Sampling Feature Type],$A768)&lt;&gt;"Site","",
CONCATENATE("  - &amp;SiteID",TEXT(SUMPRODUCT(--($L$3:$L767&lt;&gt;"")),"0000"),
" {","SamplingFeatureID:  *SamplingFeatureID",TEXT($A768,"0000"),
", SiteTypeCV:  ",CHAR(34),INDEX(Sites[Site Type],$A768),CHAR(34),
", Latitude:  ",INDEX(Sites[Latitude],$A768),
", Longitude:  ",INDEX(Sites[Longitude],$A768),
", SRSName:  ",CHAR(34),LatLonDatum,CHAR(34),"}"))</f>
        <v>#REF!</v>
      </c>
      <c r="M768" t="e">
        <f>IF(INDEX(SamplingFeatures[Sampling Feature Type],$A768)&lt;&gt;"Specimen","",
CONCATENATE("  - &amp;SpecimenID",TEXT(SUMPRODUCT(--($M$3:$M767&lt;&gt;"")),"0000"),
" {","SamplingFeatureID:  *SamplingFeatureID",TEXT($A768,"0000"),
", SpecimenTypeCV:  ",CHAR(34),INDEX(Specimens[Specimen Type],$A768),CHAR(34),
", SpecimenMediumCV:  ",INDEX(Specimens[Specimen Medium],$A768),
", IsFieldSpecimen:  ",CHAR(34),INDEX(Specimens[Is Field Specimen?],$A768),CHAR(34),"}"))</f>
        <v>#REF!</v>
      </c>
      <c r="N768" t="e">
        <f>IF(COUNTA(SpatialOffsets[])=0,"", IF(INDEX(SpatialOffsets[Spatial Offset Type],$A768)="","",
CONCATENATE("  - &amp;SpatialOffsetID",TEXT($A768,"0000"),
" {","SpatialOffsetTypeCV:  ",CHAR(34),INDEX(SpatialOffsets[Spatial Offset Type],$A768),CHAR(34),
", Offset1Value:  ",INDEX(SpatialOffsets[Offset 1 Value],$A768),
", Offset1UnitID:  ",CHAR(34),INDEX(SpatialOffsets[Offset 1 Unit],$A768),CHAR(34),
", Offset2Value:  ",INDEX(SpatialOffsets[Offset 2 Value],$A768),
", Offset2UnitID:  ",CHAR(34),INDEX(SpatialOffsets[Offset 2 Unit],$A768),CHAR(34),
", Offset3Value:  ",INDEX(SpatialOffsets[Offset 3 Value],$A768),
", Offset3UnitID:  ",CHAR(34),INDEX(SpatialOffsets[Offset 3 Unit],$A768),CHAR(34),,"}")))</f>
        <v>#REF!</v>
      </c>
      <c r="O768" t="e">
        <f>IF(COUNTA(RelatedFeatures[])=0,"", IF(INDEX(RelatedFeatures[First Sampling Feature Code],$A768)="","",
CONCATENATE("  - &amp;RelationID",TEXT($A768,"0000"),
" {","SamplingFeatureID:  *SamplingFeatureID",TEXT(MATCH(INDEX(RelatedFeatures[First Sampling Feature Code],$A768),SamplingFeatures[Feature Code],0),"0000"),
", RelationshipTypeCV:  ",CHAR(34),INDEX(RelatedFeatures[Relationship Type],$A768),CHAR(34),
", RelatedFeatureID: *SamplingFeatureID",TEXT(MATCH(INDEX(RelatedFeatures[Second Sampling Feature Code],$A768),SamplingFeatures[Feature Code],0),"0000"),
", SpatialOffsetID:  ",IF(INDEX(RelatedFeatures[Offset Number],$A768)="","",CONCATENATE("*SpatialOffsetID",TEXT(INDEX(RelatedFeatures[Offset Number],$A768),"0000"))),"}")))</f>
        <v>#REF!</v>
      </c>
      <c r="P768" t="e">
        <f>IF(INDEX(Methods[Method Type],$A768)="","",
CONCATENATE("  - &amp;MethodID",TEXT($A768,"0000"),
" {","MethodTypeCV:  ",CHAR(34),INDEX(Methods[Method Type],$A768),CHAR(34),
", MethodCode:  ",CHAR(34),INDEX(Methods[Method Code],$A768),CHAR(34),
", MethodName:  ",CHAR(34),INDEX(Methods[Method Name],$A768),CHAR(34),
", MethodDescription:  ",CHAR(34),INDEX(Methods[Method Description],$A768),CHAR(34),
", MethodLink:  ",CHAR(34),INDEX(Methods[Method Link],$A768),CHAR(34),
", OrganizationID: *OrganizationID",TEXT(MATCH(INDEX(Methods[Organization Name],$A768),Organizations[Organization Name],0),"0000"),"}"))</f>
        <v>#REF!</v>
      </c>
      <c r="Q768" t="e">
        <f>IF(INDEX(Variables[Variable Type],$A768)="","",
CONCATENATE("  - &amp;VariableID",TEXT($A768,"0000"),
" {","VariableTypeCV:  ",CHAR(34),INDEX(Variables[Variable Type],$A768),CHAR(34),
", VariableCode:  ",CHAR(34),INDEX(Variables[Variable Code],$A768),CHAR(34),
", VariableNameCV:  ",CHAR(34),INDEX(Variables[Variable Name],$A768),CHAR(34),
", VariableDefinition:  ",CHAR(34),INDEX(Variables[Variable Definition],$A768),CHAR(34),
", SpecciationCV:  ",CHAR(34),INDEX(Variables[Speciation],$A768),CHAR(34),
", NoDataValue:  ",CHAR(34),INDEX(Variables[No Data Value],$A768),CHAR(34),"}"))</f>
        <v>#REF!</v>
      </c>
    </row>
    <row r="769" spans="1:17" x14ac:dyDescent="0.25">
      <c r="A769">
        <v>766</v>
      </c>
      <c r="D769" t="e">
        <f>IF(INDEX(People[First Name],$A769)="","",
CONCATENATE("  - &amp;PersonID",TEXT($A769,"0000"),
" {","PersonFirstName:  ",CHAR(34),INDEX(People[First Name],$A769),CHAR(34),
", PersonMiddleName:  ",CHAR(34),INDEX(People[Middle Name],$A769),CHAR(34),
", PersonLastName:  ",CHAR(34),INDEX(People[Last Name],$A769),CHAR(34),"}"))</f>
        <v>#REF!</v>
      </c>
      <c r="E769" t="e">
        <f>IF(INDEX(Organizations[Organization Type '[CV']],$A769)="","",
CONCATENATE("  - &amp;OrganizationID",TEXT($A769,"0000"),
" {","OrganizationTypeCV:  ",CHAR(34),INDEX(Organizations[Organization Type '[CV']],$A769),CHAR(34),
", OrganizationCode:  ",CHAR(34),INDEX(Organizations[Organization Code],$A769),CHAR(34),
", OrganizationName:  ",CHAR(34),INDEX(Organizations[Organization Name],$A769),CHAR(34),
", OrganizationDescription:  ",CHAR(34),INDEX(Organizations[Organization Description],$A769),CHAR(34),
", OrganizationLink:  ",CHAR(34),INDEX(Organizations[Organization Link],$A769),CHAR(34),"}"))</f>
        <v>#REF!</v>
      </c>
      <c r="F769" t="e">
        <f>IF(INDEX(People[First Name],$A769)="","",
CONCATENATE("  - &amp;AffiliationID",TEXT($A769,"0000"),
" {PersonID: *PersonID",TEXT($A769,"0000"),
", OrganizationID: *OrganizationID",TEXT(MATCH(INDEX(People[Organization Name],$A769),Organizations[Organization Name],0),"0000"),
", IsPrimaryOrganizationContact: , AffiliationStartDate: , AffiliationEndDate: , PrimaryPhone: ",
", PrimaryEmail: ",CHAR(34),INDEX(People[Primary Email],$A769),CHAR(34),
", PrimaryAddress: ",CHAR(34),INDEX(People[Primary Address],$A769),CHAR(34),
", PersonLink: }"))</f>
        <v>#REF!</v>
      </c>
      <c r="H769" t="e">
        <f>IF(COUNTA(CitationInformation)=0,"",IF(INDEX(AuthorList[Author Name],$A769)="","",
CONCATENATE("  - &amp;AuthorListID",TEXT($A769,"0000"),
"  {CitationID: *CitationID0001",
", PersonID: *PersonID",TEXT(MATCH(INDEX(AuthorList[Author Name],$A769),People[Full Name],0),"0000"),
", AuthorOrder: ",INDEX(AuthorList[Author Number],$A769),"}")))</f>
        <v>#REF!</v>
      </c>
      <c r="K769" t="e">
        <f>IF(INDEX(SamplingFeatures[Feature Code],$A769)="","",
CONCATENATE("  - &amp;SamplingFeatureID",TEXT($A769,"0000"),
" {","SamplingFeatureUUID:  ",CHAR(34),INDEX(SamplingFeatures[Sampling Feature UUID],$A769),CHAR(34),
", SamplingFeatureTypeCV:  ",CHAR(34),INDEX(SamplingFeatures[Sampling Feature Type],$A769),CHAR(34),
", SamplingFeatureCode:  ",CHAR(34),INDEX(SamplingFeatures[Feature Code],$A769),CHAR(34),
", SamplingFeatureName:  ",CHAR(34),INDEX(SamplingFeatures[Feature Name],$A769),CHAR(34),
", SamplingFeatureDescription:  ",CHAR(34),INDEX(SamplingFeatures[Feature Description],$A769),CHAR(34),
", SamplingFeatureGeotypeCV:  ",CHAR(34),INDEX(SamplingFeatures[Feature Geo Type],$A769),CHAR(34),
", FeatureGeometry:  ",CHAR(34),INDEX(SamplingFeatures[Feature Geometry],$A769),CHAR(34),
", Elevation_m:  ",CHAR(34),INDEX(SamplingFeatures[Elevation_m],$A769),CHAR(34),
", ElevationDatumCV:  ",CHAR(34),ElevationDatum,CHAR(34),"}"))</f>
        <v>#REF!</v>
      </c>
      <c r="L769" t="e">
        <f>IF(INDEX(SamplingFeatures[Sampling Feature Type],$A769)&lt;&gt;"Site","",
CONCATENATE("  - &amp;SiteID",TEXT(SUMPRODUCT(--($L$3:$L768&lt;&gt;"")),"0000"),
" {","SamplingFeatureID:  *SamplingFeatureID",TEXT($A769,"0000"),
", SiteTypeCV:  ",CHAR(34),INDEX(Sites[Site Type],$A769),CHAR(34),
", Latitude:  ",INDEX(Sites[Latitude],$A769),
", Longitude:  ",INDEX(Sites[Longitude],$A769),
", SRSName:  ",CHAR(34),LatLonDatum,CHAR(34),"}"))</f>
        <v>#REF!</v>
      </c>
      <c r="M769" t="e">
        <f>IF(INDEX(SamplingFeatures[Sampling Feature Type],$A769)&lt;&gt;"Specimen","",
CONCATENATE("  - &amp;SpecimenID",TEXT(SUMPRODUCT(--($M$3:$M768&lt;&gt;"")),"0000"),
" {","SamplingFeatureID:  *SamplingFeatureID",TEXT($A769,"0000"),
", SpecimenTypeCV:  ",CHAR(34),INDEX(Specimens[Specimen Type],$A769),CHAR(34),
", SpecimenMediumCV:  ",INDEX(Specimens[Specimen Medium],$A769),
", IsFieldSpecimen:  ",CHAR(34),INDEX(Specimens[Is Field Specimen?],$A769),CHAR(34),"}"))</f>
        <v>#REF!</v>
      </c>
      <c r="N769" t="e">
        <f>IF(COUNTA(SpatialOffsets[])=0,"", IF(INDEX(SpatialOffsets[Spatial Offset Type],$A769)="","",
CONCATENATE("  - &amp;SpatialOffsetID",TEXT($A769,"0000"),
" {","SpatialOffsetTypeCV:  ",CHAR(34),INDEX(SpatialOffsets[Spatial Offset Type],$A769),CHAR(34),
", Offset1Value:  ",INDEX(SpatialOffsets[Offset 1 Value],$A769),
", Offset1UnitID:  ",CHAR(34),INDEX(SpatialOffsets[Offset 1 Unit],$A769),CHAR(34),
", Offset2Value:  ",INDEX(SpatialOffsets[Offset 2 Value],$A769),
", Offset2UnitID:  ",CHAR(34),INDEX(SpatialOffsets[Offset 2 Unit],$A769),CHAR(34),
", Offset3Value:  ",INDEX(SpatialOffsets[Offset 3 Value],$A769),
", Offset3UnitID:  ",CHAR(34),INDEX(SpatialOffsets[Offset 3 Unit],$A769),CHAR(34),,"}")))</f>
        <v>#REF!</v>
      </c>
      <c r="O769" t="e">
        <f>IF(COUNTA(RelatedFeatures[])=0,"", IF(INDEX(RelatedFeatures[First Sampling Feature Code],$A769)="","",
CONCATENATE("  - &amp;RelationID",TEXT($A769,"0000"),
" {","SamplingFeatureID:  *SamplingFeatureID",TEXT(MATCH(INDEX(RelatedFeatures[First Sampling Feature Code],$A769),SamplingFeatures[Feature Code],0),"0000"),
", RelationshipTypeCV:  ",CHAR(34),INDEX(RelatedFeatures[Relationship Type],$A769),CHAR(34),
", RelatedFeatureID: *SamplingFeatureID",TEXT(MATCH(INDEX(RelatedFeatures[Second Sampling Feature Code],$A769),SamplingFeatures[Feature Code],0),"0000"),
", SpatialOffsetID:  ",IF(INDEX(RelatedFeatures[Offset Number],$A769)="","",CONCATENATE("*SpatialOffsetID",TEXT(INDEX(RelatedFeatures[Offset Number],$A769),"0000"))),"}")))</f>
        <v>#REF!</v>
      </c>
      <c r="P769" t="e">
        <f>IF(INDEX(Methods[Method Type],$A769)="","",
CONCATENATE("  - &amp;MethodID",TEXT($A769,"0000"),
" {","MethodTypeCV:  ",CHAR(34),INDEX(Methods[Method Type],$A769),CHAR(34),
", MethodCode:  ",CHAR(34),INDEX(Methods[Method Code],$A769),CHAR(34),
", MethodName:  ",CHAR(34),INDEX(Methods[Method Name],$A769),CHAR(34),
", MethodDescription:  ",CHAR(34),INDEX(Methods[Method Description],$A769),CHAR(34),
", MethodLink:  ",CHAR(34),INDEX(Methods[Method Link],$A769),CHAR(34),
", OrganizationID: *OrganizationID",TEXT(MATCH(INDEX(Methods[Organization Name],$A769),Organizations[Organization Name],0),"0000"),"}"))</f>
        <v>#REF!</v>
      </c>
      <c r="Q769" t="e">
        <f>IF(INDEX(Variables[Variable Type],$A769)="","",
CONCATENATE("  - &amp;VariableID",TEXT($A769,"0000"),
" {","VariableTypeCV:  ",CHAR(34),INDEX(Variables[Variable Type],$A769),CHAR(34),
", VariableCode:  ",CHAR(34),INDEX(Variables[Variable Code],$A769),CHAR(34),
", VariableNameCV:  ",CHAR(34),INDEX(Variables[Variable Name],$A769),CHAR(34),
", VariableDefinition:  ",CHAR(34),INDEX(Variables[Variable Definition],$A769),CHAR(34),
", SpecciationCV:  ",CHAR(34),INDEX(Variables[Speciation],$A769),CHAR(34),
", NoDataValue:  ",CHAR(34),INDEX(Variables[No Data Value],$A769),CHAR(34),"}"))</f>
        <v>#REF!</v>
      </c>
    </row>
    <row r="770" spans="1:17" x14ac:dyDescent="0.25">
      <c r="A770">
        <v>767</v>
      </c>
      <c r="D770" t="e">
        <f>IF(INDEX(People[First Name],$A770)="","",
CONCATENATE("  - &amp;PersonID",TEXT($A770,"0000"),
" {","PersonFirstName:  ",CHAR(34),INDEX(People[First Name],$A770),CHAR(34),
", PersonMiddleName:  ",CHAR(34),INDEX(People[Middle Name],$A770),CHAR(34),
", PersonLastName:  ",CHAR(34),INDEX(People[Last Name],$A770),CHAR(34),"}"))</f>
        <v>#REF!</v>
      </c>
      <c r="E770" t="e">
        <f>IF(INDEX(Organizations[Organization Type '[CV']],$A770)="","",
CONCATENATE("  - &amp;OrganizationID",TEXT($A770,"0000"),
" {","OrganizationTypeCV:  ",CHAR(34),INDEX(Organizations[Organization Type '[CV']],$A770),CHAR(34),
", OrganizationCode:  ",CHAR(34),INDEX(Organizations[Organization Code],$A770),CHAR(34),
", OrganizationName:  ",CHAR(34),INDEX(Organizations[Organization Name],$A770),CHAR(34),
", OrganizationDescription:  ",CHAR(34),INDEX(Organizations[Organization Description],$A770),CHAR(34),
", OrganizationLink:  ",CHAR(34),INDEX(Organizations[Organization Link],$A770),CHAR(34),"}"))</f>
        <v>#REF!</v>
      </c>
      <c r="F770" t="e">
        <f>IF(INDEX(People[First Name],$A770)="","",
CONCATENATE("  - &amp;AffiliationID",TEXT($A770,"0000"),
" {PersonID: *PersonID",TEXT($A770,"0000"),
", OrganizationID: *OrganizationID",TEXT(MATCH(INDEX(People[Organization Name],$A770),Organizations[Organization Name],0),"0000"),
", IsPrimaryOrganizationContact: , AffiliationStartDate: , AffiliationEndDate: , PrimaryPhone: ",
", PrimaryEmail: ",CHAR(34),INDEX(People[Primary Email],$A770),CHAR(34),
", PrimaryAddress: ",CHAR(34),INDEX(People[Primary Address],$A770),CHAR(34),
", PersonLink: }"))</f>
        <v>#REF!</v>
      </c>
      <c r="H770" t="e">
        <f>IF(COUNTA(CitationInformation)=0,"",IF(INDEX(AuthorList[Author Name],$A770)="","",
CONCATENATE("  - &amp;AuthorListID",TEXT($A770,"0000"),
"  {CitationID: *CitationID0001",
", PersonID: *PersonID",TEXT(MATCH(INDEX(AuthorList[Author Name],$A770),People[Full Name],0),"0000"),
", AuthorOrder: ",INDEX(AuthorList[Author Number],$A770),"}")))</f>
        <v>#REF!</v>
      </c>
      <c r="K770" t="e">
        <f>IF(INDEX(SamplingFeatures[Feature Code],$A770)="","",
CONCATENATE("  - &amp;SamplingFeatureID",TEXT($A770,"0000"),
" {","SamplingFeatureUUID:  ",CHAR(34),INDEX(SamplingFeatures[Sampling Feature UUID],$A770),CHAR(34),
", SamplingFeatureTypeCV:  ",CHAR(34),INDEX(SamplingFeatures[Sampling Feature Type],$A770),CHAR(34),
", SamplingFeatureCode:  ",CHAR(34),INDEX(SamplingFeatures[Feature Code],$A770),CHAR(34),
", SamplingFeatureName:  ",CHAR(34),INDEX(SamplingFeatures[Feature Name],$A770),CHAR(34),
", SamplingFeatureDescription:  ",CHAR(34),INDEX(SamplingFeatures[Feature Description],$A770),CHAR(34),
", SamplingFeatureGeotypeCV:  ",CHAR(34),INDEX(SamplingFeatures[Feature Geo Type],$A770),CHAR(34),
", FeatureGeometry:  ",CHAR(34),INDEX(SamplingFeatures[Feature Geometry],$A770),CHAR(34),
", Elevation_m:  ",CHAR(34),INDEX(SamplingFeatures[Elevation_m],$A770),CHAR(34),
", ElevationDatumCV:  ",CHAR(34),ElevationDatum,CHAR(34),"}"))</f>
        <v>#REF!</v>
      </c>
      <c r="L770" t="e">
        <f>IF(INDEX(SamplingFeatures[Sampling Feature Type],$A770)&lt;&gt;"Site","",
CONCATENATE("  - &amp;SiteID",TEXT(SUMPRODUCT(--($L$3:$L769&lt;&gt;"")),"0000"),
" {","SamplingFeatureID:  *SamplingFeatureID",TEXT($A770,"0000"),
", SiteTypeCV:  ",CHAR(34),INDEX(Sites[Site Type],$A770),CHAR(34),
", Latitude:  ",INDEX(Sites[Latitude],$A770),
", Longitude:  ",INDEX(Sites[Longitude],$A770),
", SRSName:  ",CHAR(34),LatLonDatum,CHAR(34),"}"))</f>
        <v>#REF!</v>
      </c>
      <c r="M770" t="e">
        <f>IF(INDEX(SamplingFeatures[Sampling Feature Type],$A770)&lt;&gt;"Specimen","",
CONCATENATE("  - &amp;SpecimenID",TEXT(SUMPRODUCT(--($M$3:$M769&lt;&gt;"")),"0000"),
" {","SamplingFeatureID:  *SamplingFeatureID",TEXT($A770,"0000"),
", SpecimenTypeCV:  ",CHAR(34),INDEX(Specimens[Specimen Type],$A770),CHAR(34),
", SpecimenMediumCV:  ",INDEX(Specimens[Specimen Medium],$A770),
", IsFieldSpecimen:  ",CHAR(34),INDEX(Specimens[Is Field Specimen?],$A770),CHAR(34),"}"))</f>
        <v>#REF!</v>
      </c>
      <c r="N770" t="e">
        <f>IF(COUNTA(SpatialOffsets[])=0,"", IF(INDEX(SpatialOffsets[Spatial Offset Type],$A770)="","",
CONCATENATE("  - &amp;SpatialOffsetID",TEXT($A770,"0000"),
" {","SpatialOffsetTypeCV:  ",CHAR(34),INDEX(SpatialOffsets[Spatial Offset Type],$A770),CHAR(34),
", Offset1Value:  ",INDEX(SpatialOffsets[Offset 1 Value],$A770),
", Offset1UnitID:  ",CHAR(34),INDEX(SpatialOffsets[Offset 1 Unit],$A770),CHAR(34),
", Offset2Value:  ",INDEX(SpatialOffsets[Offset 2 Value],$A770),
", Offset2UnitID:  ",CHAR(34),INDEX(SpatialOffsets[Offset 2 Unit],$A770),CHAR(34),
", Offset3Value:  ",INDEX(SpatialOffsets[Offset 3 Value],$A770),
", Offset3UnitID:  ",CHAR(34),INDEX(SpatialOffsets[Offset 3 Unit],$A770),CHAR(34),,"}")))</f>
        <v>#REF!</v>
      </c>
      <c r="O770" t="e">
        <f>IF(COUNTA(RelatedFeatures[])=0,"", IF(INDEX(RelatedFeatures[First Sampling Feature Code],$A770)="","",
CONCATENATE("  - &amp;RelationID",TEXT($A770,"0000"),
" {","SamplingFeatureID:  *SamplingFeatureID",TEXT(MATCH(INDEX(RelatedFeatures[First Sampling Feature Code],$A770),SamplingFeatures[Feature Code],0),"0000"),
", RelationshipTypeCV:  ",CHAR(34),INDEX(RelatedFeatures[Relationship Type],$A770),CHAR(34),
", RelatedFeatureID: *SamplingFeatureID",TEXT(MATCH(INDEX(RelatedFeatures[Second Sampling Feature Code],$A770),SamplingFeatures[Feature Code],0),"0000"),
", SpatialOffsetID:  ",IF(INDEX(RelatedFeatures[Offset Number],$A770)="","",CONCATENATE("*SpatialOffsetID",TEXT(INDEX(RelatedFeatures[Offset Number],$A770),"0000"))),"}")))</f>
        <v>#REF!</v>
      </c>
      <c r="P770" t="e">
        <f>IF(INDEX(Methods[Method Type],$A770)="","",
CONCATENATE("  - &amp;MethodID",TEXT($A770,"0000"),
" {","MethodTypeCV:  ",CHAR(34),INDEX(Methods[Method Type],$A770),CHAR(34),
", MethodCode:  ",CHAR(34),INDEX(Methods[Method Code],$A770),CHAR(34),
", MethodName:  ",CHAR(34),INDEX(Methods[Method Name],$A770),CHAR(34),
", MethodDescription:  ",CHAR(34),INDEX(Methods[Method Description],$A770),CHAR(34),
", MethodLink:  ",CHAR(34),INDEX(Methods[Method Link],$A770),CHAR(34),
", OrganizationID: *OrganizationID",TEXT(MATCH(INDEX(Methods[Organization Name],$A770),Organizations[Organization Name],0),"0000"),"}"))</f>
        <v>#REF!</v>
      </c>
      <c r="Q770" t="e">
        <f>IF(INDEX(Variables[Variable Type],$A770)="","",
CONCATENATE("  - &amp;VariableID",TEXT($A770,"0000"),
" {","VariableTypeCV:  ",CHAR(34),INDEX(Variables[Variable Type],$A770),CHAR(34),
", VariableCode:  ",CHAR(34),INDEX(Variables[Variable Code],$A770),CHAR(34),
", VariableNameCV:  ",CHAR(34),INDEX(Variables[Variable Name],$A770),CHAR(34),
", VariableDefinition:  ",CHAR(34),INDEX(Variables[Variable Definition],$A770),CHAR(34),
", SpecciationCV:  ",CHAR(34),INDEX(Variables[Speciation],$A770),CHAR(34),
", NoDataValue:  ",CHAR(34),INDEX(Variables[No Data Value],$A770),CHAR(34),"}"))</f>
        <v>#REF!</v>
      </c>
    </row>
    <row r="771" spans="1:17" x14ac:dyDescent="0.25">
      <c r="A771">
        <v>768</v>
      </c>
      <c r="D771" t="e">
        <f>IF(INDEX(People[First Name],$A771)="","",
CONCATENATE("  - &amp;PersonID",TEXT($A771,"0000"),
" {","PersonFirstName:  ",CHAR(34),INDEX(People[First Name],$A771),CHAR(34),
", PersonMiddleName:  ",CHAR(34),INDEX(People[Middle Name],$A771),CHAR(34),
", PersonLastName:  ",CHAR(34),INDEX(People[Last Name],$A771),CHAR(34),"}"))</f>
        <v>#REF!</v>
      </c>
      <c r="E771" t="e">
        <f>IF(INDEX(Organizations[Organization Type '[CV']],$A771)="","",
CONCATENATE("  - &amp;OrganizationID",TEXT($A771,"0000"),
" {","OrganizationTypeCV:  ",CHAR(34),INDEX(Organizations[Organization Type '[CV']],$A771),CHAR(34),
", OrganizationCode:  ",CHAR(34),INDEX(Organizations[Organization Code],$A771),CHAR(34),
", OrganizationName:  ",CHAR(34),INDEX(Organizations[Organization Name],$A771),CHAR(34),
", OrganizationDescription:  ",CHAR(34),INDEX(Organizations[Organization Description],$A771),CHAR(34),
", OrganizationLink:  ",CHAR(34),INDEX(Organizations[Organization Link],$A771),CHAR(34),"}"))</f>
        <v>#REF!</v>
      </c>
      <c r="F771" t="e">
        <f>IF(INDEX(People[First Name],$A771)="","",
CONCATENATE("  - &amp;AffiliationID",TEXT($A771,"0000"),
" {PersonID: *PersonID",TEXT($A771,"0000"),
", OrganizationID: *OrganizationID",TEXT(MATCH(INDEX(People[Organization Name],$A771),Organizations[Organization Name],0),"0000"),
", IsPrimaryOrganizationContact: , AffiliationStartDate: , AffiliationEndDate: , PrimaryPhone: ",
", PrimaryEmail: ",CHAR(34),INDEX(People[Primary Email],$A771),CHAR(34),
", PrimaryAddress: ",CHAR(34),INDEX(People[Primary Address],$A771),CHAR(34),
", PersonLink: }"))</f>
        <v>#REF!</v>
      </c>
      <c r="H771" t="e">
        <f>IF(COUNTA(CitationInformation)=0,"",IF(INDEX(AuthorList[Author Name],$A771)="","",
CONCATENATE("  - &amp;AuthorListID",TEXT($A771,"0000"),
"  {CitationID: *CitationID0001",
", PersonID: *PersonID",TEXT(MATCH(INDEX(AuthorList[Author Name],$A771),People[Full Name],0),"0000"),
", AuthorOrder: ",INDEX(AuthorList[Author Number],$A771),"}")))</f>
        <v>#REF!</v>
      </c>
      <c r="K771" t="e">
        <f>IF(INDEX(SamplingFeatures[Feature Code],$A771)="","",
CONCATENATE("  - &amp;SamplingFeatureID",TEXT($A771,"0000"),
" {","SamplingFeatureUUID:  ",CHAR(34),INDEX(SamplingFeatures[Sampling Feature UUID],$A771),CHAR(34),
", SamplingFeatureTypeCV:  ",CHAR(34),INDEX(SamplingFeatures[Sampling Feature Type],$A771),CHAR(34),
", SamplingFeatureCode:  ",CHAR(34),INDEX(SamplingFeatures[Feature Code],$A771),CHAR(34),
", SamplingFeatureName:  ",CHAR(34),INDEX(SamplingFeatures[Feature Name],$A771),CHAR(34),
", SamplingFeatureDescription:  ",CHAR(34),INDEX(SamplingFeatures[Feature Description],$A771),CHAR(34),
", SamplingFeatureGeotypeCV:  ",CHAR(34),INDEX(SamplingFeatures[Feature Geo Type],$A771),CHAR(34),
", FeatureGeometry:  ",CHAR(34),INDEX(SamplingFeatures[Feature Geometry],$A771),CHAR(34),
", Elevation_m:  ",CHAR(34),INDEX(SamplingFeatures[Elevation_m],$A771),CHAR(34),
", ElevationDatumCV:  ",CHAR(34),ElevationDatum,CHAR(34),"}"))</f>
        <v>#REF!</v>
      </c>
      <c r="L771" t="e">
        <f>IF(INDEX(SamplingFeatures[Sampling Feature Type],$A771)&lt;&gt;"Site","",
CONCATENATE("  - &amp;SiteID",TEXT(SUMPRODUCT(--($L$3:$L770&lt;&gt;"")),"0000"),
" {","SamplingFeatureID:  *SamplingFeatureID",TEXT($A771,"0000"),
", SiteTypeCV:  ",CHAR(34),INDEX(Sites[Site Type],$A771),CHAR(34),
", Latitude:  ",INDEX(Sites[Latitude],$A771),
", Longitude:  ",INDEX(Sites[Longitude],$A771),
", SRSName:  ",CHAR(34),LatLonDatum,CHAR(34),"}"))</f>
        <v>#REF!</v>
      </c>
      <c r="M771" t="e">
        <f>IF(INDEX(SamplingFeatures[Sampling Feature Type],$A771)&lt;&gt;"Specimen","",
CONCATENATE("  - &amp;SpecimenID",TEXT(SUMPRODUCT(--($M$3:$M770&lt;&gt;"")),"0000"),
" {","SamplingFeatureID:  *SamplingFeatureID",TEXT($A771,"0000"),
", SpecimenTypeCV:  ",CHAR(34),INDEX(Specimens[Specimen Type],$A771),CHAR(34),
", SpecimenMediumCV:  ",INDEX(Specimens[Specimen Medium],$A771),
", IsFieldSpecimen:  ",CHAR(34),INDEX(Specimens[Is Field Specimen?],$A771),CHAR(34),"}"))</f>
        <v>#REF!</v>
      </c>
      <c r="N771" t="e">
        <f>IF(COUNTA(SpatialOffsets[])=0,"", IF(INDEX(SpatialOffsets[Spatial Offset Type],$A771)="","",
CONCATENATE("  - &amp;SpatialOffsetID",TEXT($A771,"0000"),
" {","SpatialOffsetTypeCV:  ",CHAR(34),INDEX(SpatialOffsets[Spatial Offset Type],$A771),CHAR(34),
", Offset1Value:  ",INDEX(SpatialOffsets[Offset 1 Value],$A771),
", Offset1UnitID:  ",CHAR(34),INDEX(SpatialOffsets[Offset 1 Unit],$A771),CHAR(34),
", Offset2Value:  ",INDEX(SpatialOffsets[Offset 2 Value],$A771),
", Offset2UnitID:  ",CHAR(34),INDEX(SpatialOffsets[Offset 2 Unit],$A771),CHAR(34),
", Offset3Value:  ",INDEX(SpatialOffsets[Offset 3 Value],$A771),
", Offset3UnitID:  ",CHAR(34),INDEX(SpatialOffsets[Offset 3 Unit],$A771),CHAR(34),,"}")))</f>
        <v>#REF!</v>
      </c>
      <c r="O771" t="e">
        <f>IF(COUNTA(RelatedFeatures[])=0,"", IF(INDEX(RelatedFeatures[First Sampling Feature Code],$A771)="","",
CONCATENATE("  - &amp;RelationID",TEXT($A771,"0000"),
" {","SamplingFeatureID:  *SamplingFeatureID",TEXT(MATCH(INDEX(RelatedFeatures[First Sampling Feature Code],$A771),SamplingFeatures[Feature Code],0),"0000"),
", RelationshipTypeCV:  ",CHAR(34),INDEX(RelatedFeatures[Relationship Type],$A771),CHAR(34),
", RelatedFeatureID: *SamplingFeatureID",TEXT(MATCH(INDEX(RelatedFeatures[Second Sampling Feature Code],$A771),SamplingFeatures[Feature Code],0),"0000"),
", SpatialOffsetID:  ",IF(INDEX(RelatedFeatures[Offset Number],$A771)="","",CONCATENATE("*SpatialOffsetID",TEXT(INDEX(RelatedFeatures[Offset Number],$A771),"0000"))),"}")))</f>
        <v>#REF!</v>
      </c>
      <c r="P771" t="e">
        <f>IF(INDEX(Methods[Method Type],$A771)="","",
CONCATENATE("  - &amp;MethodID",TEXT($A771,"0000"),
" {","MethodTypeCV:  ",CHAR(34),INDEX(Methods[Method Type],$A771),CHAR(34),
", MethodCode:  ",CHAR(34),INDEX(Methods[Method Code],$A771),CHAR(34),
", MethodName:  ",CHAR(34),INDEX(Methods[Method Name],$A771),CHAR(34),
", MethodDescription:  ",CHAR(34),INDEX(Methods[Method Description],$A771),CHAR(34),
", MethodLink:  ",CHAR(34),INDEX(Methods[Method Link],$A771),CHAR(34),
", OrganizationID: *OrganizationID",TEXT(MATCH(INDEX(Methods[Organization Name],$A771),Organizations[Organization Name],0),"0000"),"}"))</f>
        <v>#REF!</v>
      </c>
      <c r="Q771" t="e">
        <f>IF(INDEX(Variables[Variable Type],$A771)="","",
CONCATENATE("  - &amp;VariableID",TEXT($A771,"0000"),
" {","VariableTypeCV:  ",CHAR(34),INDEX(Variables[Variable Type],$A771),CHAR(34),
", VariableCode:  ",CHAR(34),INDEX(Variables[Variable Code],$A771),CHAR(34),
", VariableNameCV:  ",CHAR(34),INDEX(Variables[Variable Name],$A771),CHAR(34),
", VariableDefinition:  ",CHAR(34),INDEX(Variables[Variable Definition],$A771),CHAR(34),
", SpecciationCV:  ",CHAR(34),INDEX(Variables[Speciation],$A771),CHAR(34),
", NoDataValue:  ",CHAR(34),INDEX(Variables[No Data Value],$A771),CHAR(34),"}"))</f>
        <v>#REF!</v>
      </c>
    </row>
    <row r="772" spans="1:17" x14ac:dyDescent="0.25">
      <c r="A772">
        <v>769</v>
      </c>
      <c r="D772" t="e">
        <f>IF(INDEX(People[First Name],$A772)="","",
CONCATENATE("  - &amp;PersonID",TEXT($A772,"0000"),
" {","PersonFirstName:  ",CHAR(34),INDEX(People[First Name],$A772),CHAR(34),
", PersonMiddleName:  ",CHAR(34),INDEX(People[Middle Name],$A772),CHAR(34),
", PersonLastName:  ",CHAR(34),INDEX(People[Last Name],$A772),CHAR(34),"}"))</f>
        <v>#REF!</v>
      </c>
      <c r="E772" t="e">
        <f>IF(INDEX(Organizations[Organization Type '[CV']],$A772)="","",
CONCATENATE("  - &amp;OrganizationID",TEXT($A772,"0000"),
" {","OrganizationTypeCV:  ",CHAR(34),INDEX(Organizations[Organization Type '[CV']],$A772),CHAR(34),
", OrganizationCode:  ",CHAR(34),INDEX(Organizations[Organization Code],$A772),CHAR(34),
", OrganizationName:  ",CHAR(34),INDEX(Organizations[Organization Name],$A772),CHAR(34),
", OrganizationDescription:  ",CHAR(34),INDEX(Organizations[Organization Description],$A772),CHAR(34),
", OrganizationLink:  ",CHAR(34),INDEX(Organizations[Organization Link],$A772),CHAR(34),"}"))</f>
        <v>#REF!</v>
      </c>
      <c r="F772" t="e">
        <f>IF(INDEX(People[First Name],$A772)="","",
CONCATENATE("  - &amp;AffiliationID",TEXT($A772,"0000"),
" {PersonID: *PersonID",TEXT($A772,"0000"),
", OrganizationID: *OrganizationID",TEXT(MATCH(INDEX(People[Organization Name],$A772),Organizations[Organization Name],0),"0000"),
", IsPrimaryOrganizationContact: , AffiliationStartDate: , AffiliationEndDate: , PrimaryPhone: ",
", PrimaryEmail: ",CHAR(34),INDEX(People[Primary Email],$A772),CHAR(34),
", PrimaryAddress: ",CHAR(34),INDEX(People[Primary Address],$A772),CHAR(34),
", PersonLink: }"))</f>
        <v>#REF!</v>
      </c>
      <c r="H772" t="e">
        <f>IF(COUNTA(CitationInformation)=0,"",IF(INDEX(AuthorList[Author Name],$A772)="","",
CONCATENATE("  - &amp;AuthorListID",TEXT($A772,"0000"),
"  {CitationID: *CitationID0001",
", PersonID: *PersonID",TEXT(MATCH(INDEX(AuthorList[Author Name],$A772),People[Full Name],0),"0000"),
", AuthorOrder: ",INDEX(AuthorList[Author Number],$A772),"}")))</f>
        <v>#REF!</v>
      </c>
      <c r="K772" t="e">
        <f>IF(INDEX(SamplingFeatures[Feature Code],$A772)="","",
CONCATENATE("  - &amp;SamplingFeatureID",TEXT($A772,"0000"),
" {","SamplingFeatureUUID:  ",CHAR(34),INDEX(SamplingFeatures[Sampling Feature UUID],$A772),CHAR(34),
", SamplingFeatureTypeCV:  ",CHAR(34),INDEX(SamplingFeatures[Sampling Feature Type],$A772),CHAR(34),
", SamplingFeatureCode:  ",CHAR(34),INDEX(SamplingFeatures[Feature Code],$A772),CHAR(34),
", SamplingFeatureName:  ",CHAR(34),INDEX(SamplingFeatures[Feature Name],$A772),CHAR(34),
", SamplingFeatureDescription:  ",CHAR(34),INDEX(SamplingFeatures[Feature Description],$A772),CHAR(34),
", SamplingFeatureGeotypeCV:  ",CHAR(34),INDEX(SamplingFeatures[Feature Geo Type],$A772),CHAR(34),
", FeatureGeometry:  ",CHAR(34),INDEX(SamplingFeatures[Feature Geometry],$A772),CHAR(34),
", Elevation_m:  ",CHAR(34),INDEX(SamplingFeatures[Elevation_m],$A772),CHAR(34),
", ElevationDatumCV:  ",CHAR(34),ElevationDatum,CHAR(34),"}"))</f>
        <v>#REF!</v>
      </c>
      <c r="L772" t="e">
        <f>IF(INDEX(SamplingFeatures[Sampling Feature Type],$A772)&lt;&gt;"Site","",
CONCATENATE("  - &amp;SiteID",TEXT(SUMPRODUCT(--($L$3:$L771&lt;&gt;"")),"0000"),
" {","SamplingFeatureID:  *SamplingFeatureID",TEXT($A772,"0000"),
", SiteTypeCV:  ",CHAR(34),INDEX(Sites[Site Type],$A772),CHAR(34),
", Latitude:  ",INDEX(Sites[Latitude],$A772),
", Longitude:  ",INDEX(Sites[Longitude],$A772),
", SRSName:  ",CHAR(34),LatLonDatum,CHAR(34),"}"))</f>
        <v>#REF!</v>
      </c>
      <c r="M772" t="e">
        <f>IF(INDEX(SamplingFeatures[Sampling Feature Type],$A772)&lt;&gt;"Specimen","",
CONCATENATE("  - &amp;SpecimenID",TEXT(SUMPRODUCT(--($M$3:$M771&lt;&gt;"")),"0000"),
" {","SamplingFeatureID:  *SamplingFeatureID",TEXT($A772,"0000"),
", SpecimenTypeCV:  ",CHAR(34),INDEX(Specimens[Specimen Type],$A772),CHAR(34),
", SpecimenMediumCV:  ",INDEX(Specimens[Specimen Medium],$A772),
", IsFieldSpecimen:  ",CHAR(34),INDEX(Specimens[Is Field Specimen?],$A772),CHAR(34),"}"))</f>
        <v>#REF!</v>
      </c>
      <c r="N772" t="e">
        <f>IF(COUNTA(SpatialOffsets[])=0,"", IF(INDEX(SpatialOffsets[Spatial Offset Type],$A772)="","",
CONCATENATE("  - &amp;SpatialOffsetID",TEXT($A772,"0000"),
" {","SpatialOffsetTypeCV:  ",CHAR(34),INDEX(SpatialOffsets[Spatial Offset Type],$A772),CHAR(34),
", Offset1Value:  ",INDEX(SpatialOffsets[Offset 1 Value],$A772),
", Offset1UnitID:  ",CHAR(34),INDEX(SpatialOffsets[Offset 1 Unit],$A772),CHAR(34),
", Offset2Value:  ",INDEX(SpatialOffsets[Offset 2 Value],$A772),
", Offset2UnitID:  ",CHAR(34),INDEX(SpatialOffsets[Offset 2 Unit],$A772),CHAR(34),
", Offset3Value:  ",INDEX(SpatialOffsets[Offset 3 Value],$A772),
", Offset3UnitID:  ",CHAR(34),INDEX(SpatialOffsets[Offset 3 Unit],$A772),CHAR(34),,"}")))</f>
        <v>#REF!</v>
      </c>
      <c r="O772" t="e">
        <f>IF(COUNTA(RelatedFeatures[])=0,"", IF(INDEX(RelatedFeatures[First Sampling Feature Code],$A772)="","",
CONCATENATE("  - &amp;RelationID",TEXT($A772,"0000"),
" {","SamplingFeatureID:  *SamplingFeatureID",TEXT(MATCH(INDEX(RelatedFeatures[First Sampling Feature Code],$A772),SamplingFeatures[Feature Code],0),"0000"),
", RelationshipTypeCV:  ",CHAR(34),INDEX(RelatedFeatures[Relationship Type],$A772),CHAR(34),
", RelatedFeatureID: *SamplingFeatureID",TEXT(MATCH(INDEX(RelatedFeatures[Second Sampling Feature Code],$A772),SamplingFeatures[Feature Code],0),"0000"),
", SpatialOffsetID:  ",IF(INDEX(RelatedFeatures[Offset Number],$A772)="","",CONCATENATE("*SpatialOffsetID",TEXT(INDEX(RelatedFeatures[Offset Number],$A772),"0000"))),"}")))</f>
        <v>#REF!</v>
      </c>
      <c r="P772" t="e">
        <f>IF(INDEX(Methods[Method Type],$A772)="","",
CONCATENATE("  - &amp;MethodID",TEXT($A772,"0000"),
" {","MethodTypeCV:  ",CHAR(34),INDEX(Methods[Method Type],$A772),CHAR(34),
", MethodCode:  ",CHAR(34),INDEX(Methods[Method Code],$A772),CHAR(34),
", MethodName:  ",CHAR(34),INDEX(Methods[Method Name],$A772),CHAR(34),
", MethodDescription:  ",CHAR(34),INDEX(Methods[Method Description],$A772),CHAR(34),
", MethodLink:  ",CHAR(34),INDEX(Methods[Method Link],$A772),CHAR(34),
", OrganizationID: *OrganizationID",TEXT(MATCH(INDEX(Methods[Organization Name],$A772),Organizations[Organization Name],0),"0000"),"}"))</f>
        <v>#REF!</v>
      </c>
      <c r="Q772" t="e">
        <f>IF(INDEX(Variables[Variable Type],$A772)="","",
CONCATENATE("  - &amp;VariableID",TEXT($A772,"0000"),
" {","VariableTypeCV:  ",CHAR(34),INDEX(Variables[Variable Type],$A772),CHAR(34),
", VariableCode:  ",CHAR(34),INDEX(Variables[Variable Code],$A772),CHAR(34),
", VariableNameCV:  ",CHAR(34),INDEX(Variables[Variable Name],$A772),CHAR(34),
", VariableDefinition:  ",CHAR(34),INDEX(Variables[Variable Definition],$A772),CHAR(34),
", SpecciationCV:  ",CHAR(34),INDEX(Variables[Speciation],$A772),CHAR(34),
", NoDataValue:  ",CHAR(34),INDEX(Variables[No Data Value],$A772),CHAR(34),"}"))</f>
        <v>#REF!</v>
      </c>
    </row>
    <row r="773" spans="1:17" x14ac:dyDescent="0.25">
      <c r="A773">
        <v>770</v>
      </c>
      <c r="D773" t="e">
        <f>IF(INDEX(People[First Name],$A773)="","",
CONCATENATE("  - &amp;PersonID",TEXT($A773,"0000"),
" {","PersonFirstName:  ",CHAR(34),INDEX(People[First Name],$A773),CHAR(34),
", PersonMiddleName:  ",CHAR(34),INDEX(People[Middle Name],$A773),CHAR(34),
", PersonLastName:  ",CHAR(34),INDEX(People[Last Name],$A773),CHAR(34),"}"))</f>
        <v>#REF!</v>
      </c>
      <c r="E773" t="e">
        <f>IF(INDEX(Organizations[Organization Type '[CV']],$A773)="","",
CONCATENATE("  - &amp;OrganizationID",TEXT($A773,"0000"),
" {","OrganizationTypeCV:  ",CHAR(34),INDEX(Organizations[Organization Type '[CV']],$A773),CHAR(34),
", OrganizationCode:  ",CHAR(34),INDEX(Organizations[Organization Code],$A773),CHAR(34),
", OrganizationName:  ",CHAR(34),INDEX(Organizations[Organization Name],$A773),CHAR(34),
", OrganizationDescription:  ",CHAR(34),INDEX(Organizations[Organization Description],$A773),CHAR(34),
", OrganizationLink:  ",CHAR(34),INDEX(Organizations[Organization Link],$A773),CHAR(34),"}"))</f>
        <v>#REF!</v>
      </c>
      <c r="F773" t="e">
        <f>IF(INDEX(People[First Name],$A773)="","",
CONCATENATE("  - &amp;AffiliationID",TEXT($A773,"0000"),
" {PersonID: *PersonID",TEXT($A773,"0000"),
", OrganizationID: *OrganizationID",TEXT(MATCH(INDEX(People[Organization Name],$A773),Organizations[Organization Name],0),"0000"),
", IsPrimaryOrganizationContact: , AffiliationStartDate: , AffiliationEndDate: , PrimaryPhone: ",
", PrimaryEmail: ",CHAR(34),INDEX(People[Primary Email],$A773),CHAR(34),
", PrimaryAddress: ",CHAR(34),INDEX(People[Primary Address],$A773),CHAR(34),
", PersonLink: }"))</f>
        <v>#REF!</v>
      </c>
      <c r="H773" t="e">
        <f>IF(COUNTA(CitationInformation)=0,"",IF(INDEX(AuthorList[Author Name],$A773)="","",
CONCATENATE("  - &amp;AuthorListID",TEXT($A773,"0000"),
"  {CitationID: *CitationID0001",
", PersonID: *PersonID",TEXT(MATCH(INDEX(AuthorList[Author Name],$A773),People[Full Name],0),"0000"),
", AuthorOrder: ",INDEX(AuthorList[Author Number],$A773),"}")))</f>
        <v>#REF!</v>
      </c>
      <c r="K773" t="e">
        <f>IF(INDEX(SamplingFeatures[Feature Code],$A773)="","",
CONCATENATE("  - &amp;SamplingFeatureID",TEXT($A773,"0000"),
" {","SamplingFeatureUUID:  ",CHAR(34),INDEX(SamplingFeatures[Sampling Feature UUID],$A773),CHAR(34),
", SamplingFeatureTypeCV:  ",CHAR(34),INDEX(SamplingFeatures[Sampling Feature Type],$A773),CHAR(34),
", SamplingFeatureCode:  ",CHAR(34),INDEX(SamplingFeatures[Feature Code],$A773),CHAR(34),
", SamplingFeatureName:  ",CHAR(34),INDEX(SamplingFeatures[Feature Name],$A773),CHAR(34),
", SamplingFeatureDescription:  ",CHAR(34),INDEX(SamplingFeatures[Feature Description],$A773),CHAR(34),
", SamplingFeatureGeotypeCV:  ",CHAR(34),INDEX(SamplingFeatures[Feature Geo Type],$A773),CHAR(34),
", FeatureGeometry:  ",CHAR(34),INDEX(SamplingFeatures[Feature Geometry],$A773),CHAR(34),
", Elevation_m:  ",CHAR(34),INDEX(SamplingFeatures[Elevation_m],$A773),CHAR(34),
", ElevationDatumCV:  ",CHAR(34),ElevationDatum,CHAR(34),"}"))</f>
        <v>#REF!</v>
      </c>
      <c r="L773" t="e">
        <f>IF(INDEX(SamplingFeatures[Sampling Feature Type],$A773)&lt;&gt;"Site","",
CONCATENATE("  - &amp;SiteID",TEXT(SUMPRODUCT(--($L$3:$L772&lt;&gt;"")),"0000"),
" {","SamplingFeatureID:  *SamplingFeatureID",TEXT($A773,"0000"),
", SiteTypeCV:  ",CHAR(34),INDEX(Sites[Site Type],$A773),CHAR(34),
", Latitude:  ",INDEX(Sites[Latitude],$A773),
", Longitude:  ",INDEX(Sites[Longitude],$A773),
", SRSName:  ",CHAR(34),LatLonDatum,CHAR(34),"}"))</f>
        <v>#REF!</v>
      </c>
      <c r="M773" t="e">
        <f>IF(INDEX(SamplingFeatures[Sampling Feature Type],$A773)&lt;&gt;"Specimen","",
CONCATENATE("  - &amp;SpecimenID",TEXT(SUMPRODUCT(--($M$3:$M772&lt;&gt;"")),"0000"),
" {","SamplingFeatureID:  *SamplingFeatureID",TEXT($A773,"0000"),
", SpecimenTypeCV:  ",CHAR(34),INDEX(Specimens[Specimen Type],$A773),CHAR(34),
", SpecimenMediumCV:  ",INDEX(Specimens[Specimen Medium],$A773),
", IsFieldSpecimen:  ",CHAR(34),INDEX(Specimens[Is Field Specimen?],$A773),CHAR(34),"}"))</f>
        <v>#REF!</v>
      </c>
      <c r="N773" t="e">
        <f>IF(COUNTA(SpatialOffsets[])=0,"", IF(INDEX(SpatialOffsets[Spatial Offset Type],$A773)="","",
CONCATENATE("  - &amp;SpatialOffsetID",TEXT($A773,"0000"),
" {","SpatialOffsetTypeCV:  ",CHAR(34),INDEX(SpatialOffsets[Spatial Offset Type],$A773),CHAR(34),
", Offset1Value:  ",INDEX(SpatialOffsets[Offset 1 Value],$A773),
", Offset1UnitID:  ",CHAR(34),INDEX(SpatialOffsets[Offset 1 Unit],$A773),CHAR(34),
", Offset2Value:  ",INDEX(SpatialOffsets[Offset 2 Value],$A773),
", Offset2UnitID:  ",CHAR(34),INDEX(SpatialOffsets[Offset 2 Unit],$A773),CHAR(34),
", Offset3Value:  ",INDEX(SpatialOffsets[Offset 3 Value],$A773),
", Offset3UnitID:  ",CHAR(34),INDEX(SpatialOffsets[Offset 3 Unit],$A773),CHAR(34),,"}")))</f>
        <v>#REF!</v>
      </c>
      <c r="O773" t="e">
        <f>IF(COUNTA(RelatedFeatures[])=0,"", IF(INDEX(RelatedFeatures[First Sampling Feature Code],$A773)="","",
CONCATENATE("  - &amp;RelationID",TEXT($A773,"0000"),
" {","SamplingFeatureID:  *SamplingFeatureID",TEXT(MATCH(INDEX(RelatedFeatures[First Sampling Feature Code],$A773),SamplingFeatures[Feature Code],0),"0000"),
", RelationshipTypeCV:  ",CHAR(34),INDEX(RelatedFeatures[Relationship Type],$A773),CHAR(34),
", RelatedFeatureID: *SamplingFeatureID",TEXT(MATCH(INDEX(RelatedFeatures[Second Sampling Feature Code],$A773),SamplingFeatures[Feature Code],0),"0000"),
", SpatialOffsetID:  ",IF(INDEX(RelatedFeatures[Offset Number],$A773)="","",CONCATENATE("*SpatialOffsetID",TEXT(INDEX(RelatedFeatures[Offset Number],$A773),"0000"))),"}")))</f>
        <v>#REF!</v>
      </c>
      <c r="P773" t="e">
        <f>IF(INDEX(Methods[Method Type],$A773)="","",
CONCATENATE("  - &amp;MethodID",TEXT($A773,"0000"),
" {","MethodTypeCV:  ",CHAR(34),INDEX(Methods[Method Type],$A773),CHAR(34),
", MethodCode:  ",CHAR(34),INDEX(Methods[Method Code],$A773),CHAR(34),
", MethodName:  ",CHAR(34),INDEX(Methods[Method Name],$A773),CHAR(34),
", MethodDescription:  ",CHAR(34),INDEX(Methods[Method Description],$A773),CHAR(34),
", MethodLink:  ",CHAR(34),INDEX(Methods[Method Link],$A773),CHAR(34),
", OrganizationID: *OrganizationID",TEXT(MATCH(INDEX(Methods[Organization Name],$A773),Organizations[Organization Name],0),"0000"),"}"))</f>
        <v>#REF!</v>
      </c>
      <c r="Q773" t="e">
        <f>IF(INDEX(Variables[Variable Type],$A773)="","",
CONCATENATE("  - &amp;VariableID",TEXT($A773,"0000"),
" {","VariableTypeCV:  ",CHAR(34),INDEX(Variables[Variable Type],$A773),CHAR(34),
", VariableCode:  ",CHAR(34),INDEX(Variables[Variable Code],$A773),CHAR(34),
", VariableNameCV:  ",CHAR(34),INDEX(Variables[Variable Name],$A773),CHAR(34),
", VariableDefinition:  ",CHAR(34),INDEX(Variables[Variable Definition],$A773),CHAR(34),
", SpecciationCV:  ",CHAR(34),INDEX(Variables[Speciation],$A773),CHAR(34),
", NoDataValue:  ",CHAR(34),INDEX(Variables[No Data Value],$A773),CHAR(34),"}"))</f>
        <v>#REF!</v>
      </c>
    </row>
    <row r="774" spans="1:17" x14ac:dyDescent="0.25">
      <c r="A774">
        <v>771</v>
      </c>
      <c r="D774" t="e">
        <f>IF(INDEX(People[First Name],$A774)="","",
CONCATENATE("  - &amp;PersonID",TEXT($A774,"0000"),
" {","PersonFirstName:  ",CHAR(34),INDEX(People[First Name],$A774),CHAR(34),
", PersonMiddleName:  ",CHAR(34),INDEX(People[Middle Name],$A774),CHAR(34),
", PersonLastName:  ",CHAR(34),INDEX(People[Last Name],$A774),CHAR(34),"}"))</f>
        <v>#REF!</v>
      </c>
      <c r="E774" t="e">
        <f>IF(INDEX(Organizations[Organization Type '[CV']],$A774)="","",
CONCATENATE("  - &amp;OrganizationID",TEXT($A774,"0000"),
" {","OrganizationTypeCV:  ",CHAR(34),INDEX(Organizations[Organization Type '[CV']],$A774),CHAR(34),
", OrganizationCode:  ",CHAR(34),INDEX(Organizations[Organization Code],$A774),CHAR(34),
", OrganizationName:  ",CHAR(34),INDEX(Organizations[Organization Name],$A774),CHAR(34),
", OrganizationDescription:  ",CHAR(34),INDEX(Organizations[Organization Description],$A774),CHAR(34),
", OrganizationLink:  ",CHAR(34),INDEX(Organizations[Organization Link],$A774),CHAR(34),"}"))</f>
        <v>#REF!</v>
      </c>
      <c r="F774" t="e">
        <f>IF(INDEX(People[First Name],$A774)="","",
CONCATENATE("  - &amp;AffiliationID",TEXT($A774,"0000"),
" {PersonID: *PersonID",TEXT($A774,"0000"),
", OrganizationID: *OrganizationID",TEXT(MATCH(INDEX(People[Organization Name],$A774),Organizations[Organization Name],0),"0000"),
", IsPrimaryOrganizationContact: , AffiliationStartDate: , AffiliationEndDate: , PrimaryPhone: ",
", PrimaryEmail: ",CHAR(34),INDEX(People[Primary Email],$A774),CHAR(34),
", PrimaryAddress: ",CHAR(34),INDEX(People[Primary Address],$A774),CHAR(34),
", PersonLink: }"))</f>
        <v>#REF!</v>
      </c>
      <c r="H774" t="e">
        <f>IF(COUNTA(CitationInformation)=0,"",IF(INDEX(AuthorList[Author Name],$A774)="","",
CONCATENATE("  - &amp;AuthorListID",TEXT($A774,"0000"),
"  {CitationID: *CitationID0001",
", PersonID: *PersonID",TEXT(MATCH(INDEX(AuthorList[Author Name],$A774),People[Full Name],0),"0000"),
", AuthorOrder: ",INDEX(AuthorList[Author Number],$A774),"}")))</f>
        <v>#REF!</v>
      </c>
      <c r="K774" t="e">
        <f>IF(INDEX(SamplingFeatures[Feature Code],$A774)="","",
CONCATENATE("  - &amp;SamplingFeatureID",TEXT($A774,"0000"),
" {","SamplingFeatureUUID:  ",CHAR(34),INDEX(SamplingFeatures[Sampling Feature UUID],$A774),CHAR(34),
", SamplingFeatureTypeCV:  ",CHAR(34),INDEX(SamplingFeatures[Sampling Feature Type],$A774),CHAR(34),
", SamplingFeatureCode:  ",CHAR(34),INDEX(SamplingFeatures[Feature Code],$A774),CHAR(34),
", SamplingFeatureName:  ",CHAR(34),INDEX(SamplingFeatures[Feature Name],$A774),CHAR(34),
", SamplingFeatureDescription:  ",CHAR(34),INDEX(SamplingFeatures[Feature Description],$A774),CHAR(34),
", SamplingFeatureGeotypeCV:  ",CHAR(34),INDEX(SamplingFeatures[Feature Geo Type],$A774),CHAR(34),
", FeatureGeometry:  ",CHAR(34),INDEX(SamplingFeatures[Feature Geometry],$A774),CHAR(34),
", Elevation_m:  ",CHAR(34),INDEX(SamplingFeatures[Elevation_m],$A774),CHAR(34),
", ElevationDatumCV:  ",CHAR(34),ElevationDatum,CHAR(34),"}"))</f>
        <v>#REF!</v>
      </c>
      <c r="L774" t="e">
        <f>IF(INDEX(SamplingFeatures[Sampling Feature Type],$A774)&lt;&gt;"Site","",
CONCATENATE("  - &amp;SiteID",TEXT(SUMPRODUCT(--($L$3:$L773&lt;&gt;"")),"0000"),
" {","SamplingFeatureID:  *SamplingFeatureID",TEXT($A774,"0000"),
", SiteTypeCV:  ",CHAR(34),INDEX(Sites[Site Type],$A774),CHAR(34),
", Latitude:  ",INDEX(Sites[Latitude],$A774),
", Longitude:  ",INDEX(Sites[Longitude],$A774),
", SRSName:  ",CHAR(34),LatLonDatum,CHAR(34),"}"))</f>
        <v>#REF!</v>
      </c>
      <c r="M774" t="e">
        <f>IF(INDEX(SamplingFeatures[Sampling Feature Type],$A774)&lt;&gt;"Specimen","",
CONCATENATE("  - &amp;SpecimenID",TEXT(SUMPRODUCT(--($M$3:$M773&lt;&gt;"")),"0000"),
" {","SamplingFeatureID:  *SamplingFeatureID",TEXT($A774,"0000"),
", SpecimenTypeCV:  ",CHAR(34),INDEX(Specimens[Specimen Type],$A774),CHAR(34),
", SpecimenMediumCV:  ",INDEX(Specimens[Specimen Medium],$A774),
", IsFieldSpecimen:  ",CHAR(34),INDEX(Specimens[Is Field Specimen?],$A774),CHAR(34),"}"))</f>
        <v>#REF!</v>
      </c>
      <c r="N774" t="e">
        <f>IF(COUNTA(SpatialOffsets[])=0,"", IF(INDEX(SpatialOffsets[Spatial Offset Type],$A774)="","",
CONCATENATE("  - &amp;SpatialOffsetID",TEXT($A774,"0000"),
" {","SpatialOffsetTypeCV:  ",CHAR(34),INDEX(SpatialOffsets[Spatial Offset Type],$A774),CHAR(34),
", Offset1Value:  ",INDEX(SpatialOffsets[Offset 1 Value],$A774),
", Offset1UnitID:  ",CHAR(34),INDEX(SpatialOffsets[Offset 1 Unit],$A774),CHAR(34),
", Offset2Value:  ",INDEX(SpatialOffsets[Offset 2 Value],$A774),
", Offset2UnitID:  ",CHAR(34),INDEX(SpatialOffsets[Offset 2 Unit],$A774),CHAR(34),
", Offset3Value:  ",INDEX(SpatialOffsets[Offset 3 Value],$A774),
", Offset3UnitID:  ",CHAR(34),INDEX(SpatialOffsets[Offset 3 Unit],$A774),CHAR(34),,"}")))</f>
        <v>#REF!</v>
      </c>
      <c r="O774" t="e">
        <f>IF(COUNTA(RelatedFeatures[])=0,"", IF(INDEX(RelatedFeatures[First Sampling Feature Code],$A774)="","",
CONCATENATE("  - &amp;RelationID",TEXT($A774,"0000"),
" {","SamplingFeatureID:  *SamplingFeatureID",TEXT(MATCH(INDEX(RelatedFeatures[First Sampling Feature Code],$A774),SamplingFeatures[Feature Code],0),"0000"),
", RelationshipTypeCV:  ",CHAR(34),INDEX(RelatedFeatures[Relationship Type],$A774),CHAR(34),
", RelatedFeatureID: *SamplingFeatureID",TEXT(MATCH(INDEX(RelatedFeatures[Second Sampling Feature Code],$A774),SamplingFeatures[Feature Code],0),"0000"),
", SpatialOffsetID:  ",IF(INDEX(RelatedFeatures[Offset Number],$A774)="","",CONCATENATE("*SpatialOffsetID",TEXT(INDEX(RelatedFeatures[Offset Number],$A774),"0000"))),"}")))</f>
        <v>#REF!</v>
      </c>
      <c r="P774" t="e">
        <f>IF(INDEX(Methods[Method Type],$A774)="","",
CONCATENATE("  - &amp;MethodID",TEXT($A774,"0000"),
" {","MethodTypeCV:  ",CHAR(34),INDEX(Methods[Method Type],$A774),CHAR(34),
", MethodCode:  ",CHAR(34),INDEX(Methods[Method Code],$A774),CHAR(34),
", MethodName:  ",CHAR(34),INDEX(Methods[Method Name],$A774),CHAR(34),
", MethodDescription:  ",CHAR(34),INDEX(Methods[Method Description],$A774),CHAR(34),
", MethodLink:  ",CHAR(34),INDEX(Methods[Method Link],$A774),CHAR(34),
", OrganizationID: *OrganizationID",TEXT(MATCH(INDEX(Methods[Organization Name],$A774),Organizations[Organization Name],0),"0000"),"}"))</f>
        <v>#REF!</v>
      </c>
      <c r="Q774" t="e">
        <f>IF(INDEX(Variables[Variable Type],$A774)="","",
CONCATENATE("  - &amp;VariableID",TEXT($A774,"0000"),
" {","VariableTypeCV:  ",CHAR(34),INDEX(Variables[Variable Type],$A774),CHAR(34),
", VariableCode:  ",CHAR(34),INDEX(Variables[Variable Code],$A774),CHAR(34),
", VariableNameCV:  ",CHAR(34),INDEX(Variables[Variable Name],$A774),CHAR(34),
", VariableDefinition:  ",CHAR(34),INDEX(Variables[Variable Definition],$A774),CHAR(34),
", SpecciationCV:  ",CHAR(34),INDEX(Variables[Speciation],$A774),CHAR(34),
", NoDataValue:  ",CHAR(34),INDEX(Variables[No Data Value],$A774),CHAR(34),"}"))</f>
        <v>#REF!</v>
      </c>
    </row>
    <row r="775" spans="1:17" x14ac:dyDescent="0.25">
      <c r="A775">
        <v>772</v>
      </c>
      <c r="D775" t="e">
        <f>IF(INDEX(People[First Name],$A775)="","",
CONCATENATE("  - &amp;PersonID",TEXT($A775,"0000"),
" {","PersonFirstName:  ",CHAR(34),INDEX(People[First Name],$A775),CHAR(34),
", PersonMiddleName:  ",CHAR(34),INDEX(People[Middle Name],$A775),CHAR(34),
", PersonLastName:  ",CHAR(34),INDEX(People[Last Name],$A775),CHAR(34),"}"))</f>
        <v>#REF!</v>
      </c>
      <c r="E775" t="e">
        <f>IF(INDEX(Organizations[Organization Type '[CV']],$A775)="","",
CONCATENATE("  - &amp;OrganizationID",TEXT($A775,"0000"),
" {","OrganizationTypeCV:  ",CHAR(34),INDEX(Organizations[Organization Type '[CV']],$A775),CHAR(34),
", OrganizationCode:  ",CHAR(34),INDEX(Organizations[Organization Code],$A775),CHAR(34),
", OrganizationName:  ",CHAR(34),INDEX(Organizations[Organization Name],$A775),CHAR(34),
", OrganizationDescription:  ",CHAR(34),INDEX(Organizations[Organization Description],$A775),CHAR(34),
", OrganizationLink:  ",CHAR(34),INDEX(Organizations[Organization Link],$A775),CHAR(34),"}"))</f>
        <v>#REF!</v>
      </c>
      <c r="F775" t="e">
        <f>IF(INDEX(People[First Name],$A775)="","",
CONCATENATE("  - &amp;AffiliationID",TEXT($A775,"0000"),
" {PersonID: *PersonID",TEXT($A775,"0000"),
", OrganizationID: *OrganizationID",TEXT(MATCH(INDEX(People[Organization Name],$A775),Organizations[Organization Name],0),"0000"),
", IsPrimaryOrganizationContact: , AffiliationStartDate: , AffiliationEndDate: , PrimaryPhone: ",
", PrimaryEmail: ",CHAR(34),INDEX(People[Primary Email],$A775),CHAR(34),
", PrimaryAddress: ",CHAR(34),INDEX(People[Primary Address],$A775),CHAR(34),
", PersonLink: }"))</f>
        <v>#REF!</v>
      </c>
      <c r="H775" t="e">
        <f>IF(COUNTA(CitationInformation)=0,"",IF(INDEX(AuthorList[Author Name],$A775)="","",
CONCATENATE("  - &amp;AuthorListID",TEXT($A775,"0000"),
"  {CitationID: *CitationID0001",
", PersonID: *PersonID",TEXT(MATCH(INDEX(AuthorList[Author Name],$A775),People[Full Name],0),"0000"),
", AuthorOrder: ",INDEX(AuthorList[Author Number],$A775),"}")))</f>
        <v>#REF!</v>
      </c>
      <c r="K775" t="e">
        <f>IF(INDEX(SamplingFeatures[Feature Code],$A775)="","",
CONCATENATE("  - &amp;SamplingFeatureID",TEXT($A775,"0000"),
" {","SamplingFeatureUUID:  ",CHAR(34),INDEX(SamplingFeatures[Sampling Feature UUID],$A775),CHAR(34),
", SamplingFeatureTypeCV:  ",CHAR(34),INDEX(SamplingFeatures[Sampling Feature Type],$A775),CHAR(34),
", SamplingFeatureCode:  ",CHAR(34),INDEX(SamplingFeatures[Feature Code],$A775),CHAR(34),
", SamplingFeatureName:  ",CHAR(34),INDEX(SamplingFeatures[Feature Name],$A775),CHAR(34),
", SamplingFeatureDescription:  ",CHAR(34),INDEX(SamplingFeatures[Feature Description],$A775),CHAR(34),
", SamplingFeatureGeotypeCV:  ",CHAR(34),INDEX(SamplingFeatures[Feature Geo Type],$A775),CHAR(34),
", FeatureGeometry:  ",CHAR(34),INDEX(SamplingFeatures[Feature Geometry],$A775),CHAR(34),
", Elevation_m:  ",CHAR(34),INDEX(SamplingFeatures[Elevation_m],$A775),CHAR(34),
", ElevationDatumCV:  ",CHAR(34),ElevationDatum,CHAR(34),"}"))</f>
        <v>#REF!</v>
      </c>
      <c r="L775" t="e">
        <f>IF(INDEX(SamplingFeatures[Sampling Feature Type],$A775)&lt;&gt;"Site","",
CONCATENATE("  - &amp;SiteID",TEXT(SUMPRODUCT(--($L$3:$L774&lt;&gt;"")),"0000"),
" {","SamplingFeatureID:  *SamplingFeatureID",TEXT($A775,"0000"),
", SiteTypeCV:  ",CHAR(34),INDEX(Sites[Site Type],$A775),CHAR(34),
", Latitude:  ",INDEX(Sites[Latitude],$A775),
", Longitude:  ",INDEX(Sites[Longitude],$A775),
", SRSName:  ",CHAR(34),LatLonDatum,CHAR(34),"}"))</f>
        <v>#REF!</v>
      </c>
      <c r="M775" t="e">
        <f>IF(INDEX(SamplingFeatures[Sampling Feature Type],$A775)&lt;&gt;"Specimen","",
CONCATENATE("  - &amp;SpecimenID",TEXT(SUMPRODUCT(--($M$3:$M774&lt;&gt;"")),"0000"),
" {","SamplingFeatureID:  *SamplingFeatureID",TEXT($A775,"0000"),
", SpecimenTypeCV:  ",CHAR(34),INDEX(Specimens[Specimen Type],$A775),CHAR(34),
", SpecimenMediumCV:  ",INDEX(Specimens[Specimen Medium],$A775),
", IsFieldSpecimen:  ",CHAR(34),INDEX(Specimens[Is Field Specimen?],$A775),CHAR(34),"}"))</f>
        <v>#REF!</v>
      </c>
      <c r="N775" t="e">
        <f>IF(COUNTA(SpatialOffsets[])=0,"", IF(INDEX(SpatialOffsets[Spatial Offset Type],$A775)="","",
CONCATENATE("  - &amp;SpatialOffsetID",TEXT($A775,"0000"),
" {","SpatialOffsetTypeCV:  ",CHAR(34),INDEX(SpatialOffsets[Spatial Offset Type],$A775),CHAR(34),
", Offset1Value:  ",INDEX(SpatialOffsets[Offset 1 Value],$A775),
", Offset1UnitID:  ",CHAR(34),INDEX(SpatialOffsets[Offset 1 Unit],$A775),CHAR(34),
", Offset2Value:  ",INDEX(SpatialOffsets[Offset 2 Value],$A775),
", Offset2UnitID:  ",CHAR(34),INDEX(SpatialOffsets[Offset 2 Unit],$A775),CHAR(34),
", Offset3Value:  ",INDEX(SpatialOffsets[Offset 3 Value],$A775),
", Offset3UnitID:  ",CHAR(34),INDEX(SpatialOffsets[Offset 3 Unit],$A775),CHAR(34),,"}")))</f>
        <v>#REF!</v>
      </c>
      <c r="O775" t="e">
        <f>IF(COUNTA(RelatedFeatures[])=0,"", IF(INDEX(RelatedFeatures[First Sampling Feature Code],$A775)="","",
CONCATENATE("  - &amp;RelationID",TEXT($A775,"0000"),
" {","SamplingFeatureID:  *SamplingFeatureID",TEXT(MATCH(INDEX(RelatedFeatures[First Sampling Feature Code],$A775),SamplingFeatures[Feature Code],0),"0000"),
", RelationshipTypeCV:  ",CHAR(34),INDEX(RelatedFeatures[Relationship Type],$A775),CHAR(34),
", RelatedFeatureID: *SamplingFeatureID",TEXT(MATCH(INDEX(RelatedFeatures[Second Sampling Feature Code],$A775),SamplingFeatures[Feature Code],0),"0000"),
", SpatialOffsetID:  ",IF(INDEX(RelatedFeatures[Offset Number],$A775)="","",CONCATENATE("*SpatialOffsetID",TEXT(INDEX(RelatedFeatures[Offset Number],$A775),"0000"))),"}")))</f>
        <v>#REF!</v>
      </c>
      <c r="P775" t="e">
        <f>IF(INDEX(Methods[Method Type],$A775)="","",
CONCATENATE("  - &amp;MethodID",TEXT($A775,"0000"),
" {","MethodTypeCV:  ",CHAR(34),INDEX(Methods[Method Type],$A775),CHAR(34),
", MethodCode:  ",CHAR(34),INDEX(Methods[Method Code],$A775),CHAR(34),
", MethodName:  ",CHAR(34),INDEX(Methods[Method Name],$A775),CHAR(34),
", MethodDescription:  ",CHAR(34),INDEX(Methods[Method Description],$A775),CHAR(34),
", MethodLink:  ",CHAR(34),INDEX(Methods[Method Link],$A775),CHAR(34),
", OrganizationID: *OrganizationID",TEXT(MATCH(INDEX(Methods[Organization Name],$A775),Organizations[Organization Name],0),"0000"),"}"))</f>
        <v>#REF!</v>
      </c>
      <c r="Q775" t="e">
        <f>IF(INDEX(Variables[Variable Type],$A775)="","",
CONCATENATE("  - &amp;VariableID",TEXT($A775,"0000"),
" {","VariableTypeCV:  ",CHAR(34),INDEX(Variables[Variable Type],$A775),CHAR(34),
", VariableCode:  ",CHAR(34),INDEX(Variables[Variable Code],$A775),CHAR(34),
", VariableNameCV:  ",CHAR(34),INDEX(Variables[Variable Name],$A775),CHAR(34),
", VariableDefinition:  ",CHAR(34),INDEX(Variables[Variable Definition],$A775),CHAR(34),
", SpecciationCV:  ",CHAR(34),INDEX(Variables[Speciation],$A775),CHAR(34),
", NoDataValue:  ",CHAR(34),INDEX(Variables[No Data Value],$A775),CHAR(34),"}"))</f>
        <v>#REF!</v>
      </c>
    </row>
    <row r="776" spans="1:17" x14ac:dyDescent="0.25">
      <c r="A776">
        <v>773</v>
      </c>
      <c r="D776" t="e">
        <f>IF(INDEX(People[First Name],$A776)="","",
CONCATENATE("  - &amp;PersonID",TEXT($A776,"0000"),
" {","PersonFirstName:  ",CHAR(34),INDEX(People[First Name],$A776),CHAR(34),
", PersonMiddleName:  ",CHAR(34),INDEX(People[Middle Name],$A776),CHAR(34),
", PersonLastName:  ",CHAR(34),INDEX(People[Last Name],$A776),CHAR(34),"}"))</f>
        <v>#REF!</v>
      </c>
      <c r="E776" t="e">
        <f>IF(INDEX(Organizations[Organization Type '[CV']],$A776)="","",
CONCATENATE("  - &amp;OrganizationID",TEXT($A776,"0000"),
" {","OrganizationTypeCV:  ",CHAR(34),INDEX(Organizations[Organization Type '[CV']],$A776),CHAR(34),
", OrganizationCode:  ",CHAR(34),INDEX(Organizations[Organization Code],$A776),CHAR(34),
", OrganizationName:  ",CHAR(34),INDEX(Organizations[Organization Name],$A776),CHAR(34),
", OrganizationDescription:  ",CHAR(34),INDEX(Organizations[Organization Description],$A776),CHAR(34),
", OrganizationLink:  ",CHAR(34),INDEX(Organizations[Organization Link],$A776),CHAR(34),"}"))</f>
        <v>#REF!</v>
      </c>
      <c r="F776" t="e">
        <f>IF(INDEX(People[First Name],$A776)="","",
CONCATENATE("  - &amp;AffiliationID",TEXT($A776,"0000"),
" {PersonID: *PersonID",TEXT($A776,"0000"),
", OrganizationID: *OrganizationID",TEXT(MATCH(INDEX(People[Organization Name],$A776),Organizations[Organization Name],0),"0000"),
", IsPrimaryOrganizationContact: , AffiliationStartDate: , AffiliationEndDate: , PrimaryPhone: ",
", PrimaryEmail: ",CHAR(34),INDEX(People[Primary Email],$A776),CHAR(34),
", PrimaryAddress: ",CHAR(34),INDEX(People[Primary Address],$A776),CHAR(34),
", PersonLink: }"))</f>
        <v>#REF!</v>
      </c>
      <c r="H776" t="e">
        <f>IF(COUNTA(CitationInformation)=0,"",IF(INDEX(AuthorList[Author Name],$A776)="","",
CONCATENATE("  - &amp;AuthorListID",TEXT($A776,"0000"),
"  {CitationID: *CitationID0001",
", PersonID: *PersonID",TEXT(MATCH(INDEX(AuthorList[Author Name],$A776),People[Full Name],0),"0000"),
", AuthorOrder: ",INDEX(AuthorList[Author Number],$A776),"}")))</f>
        <v>#REF!</v>
      </c>
      <c r="K776" t="e">
        <f>IF(INDEX(SamplingFeatures[Feature Code],$A776)="","",
CONCATENATE("  - &amp;SamplingFeatureID",TEXT($A776,"0000"),
" {","SamplingFeatureUUID:  ",CHAR(34),INDEX(SamplingFeatures[Sampling Feature UUID],$A776),CHAR(34),
", SamplingFeatureTypeCV:  ",CHAR(34),INDEX(SamplingFeatures[Sampling Feature Type],$A776),CHAR(34),
", SamplingFeatureCode:  ",CHAR(34),INDEX(SamplingFeatures[Feature Code],$A776),CHAR(34),
", SamplingFeatureName:  ",CHAR(34),INDEX(SamplingFeatures[Feature Name],$A776),CHAR(34),
", SamplingFeatureDescription:  ",CHAR(34),INDEX(SamplingFeatures[Feature Description],$A776),CHAR(34),
", SamplingFeatureGeotypeCV:  ",CHAR(34),INDEX(SamplingFeatures[Feature Geo Type],$A776),CHAR(34),
", FeatureGeometry:  ",CHAR(34),INDEX(SamplingFeatures[Feature Geometry],$A776),CHAR(34),
", Elevation_m:  ",CHAR(34),INDEX(SamplingFeatures[Elevation_m],$A776),CHAR(34),
", ElevationDatumCV:  ",CHAR(34),ElevationDatum,CHAR(34),"}"))</f>
        <v>#REF!</v>
      </c>
      <c r="L776" t="e">
        <f>IF(INDEX(SamplingFeatures[Sampling Feature Type],$A776)&lt;&gt;"Site","",
CONCATENATE("  - &amp;SiteID",TEXT(SUMPRODUCT(--($L$3:$L775&lt;&gt;"")),"0000"),
" {","SamplingFeatureID:  *SamplingFeatureID",TEXT($A776,"0000"),
", SiteTypeCV:  ",CHAR(34),INDEX(Sites[Site Type],$A776),CHAR(34),
", Latitude:  ",INDEX(Sites[Latitude],$A776),
", Longitude:  ",INDEX(Sites[Longitude],$A776),
", SRSName:  ",CHAR(34),LatLonDatum,CHAR(34),"}"))</f>
        <v>#REF!</v>
      </c>
      <c r="M776" t="e">
        <f>IF(INDEX(SamplingFeatures[Sampling Feature Type],$A776)&lt;&gt;"Specimen","",
CONCATENATE("  - &amp;SpecimenID",TEXT(SUMPRODUCT(--($M$3:$M775&lt;&gt;"")),"0000"),
" {","SamplingFeatureID:  *SamplingFeatureID",TEXT($A776,"0000"),
", SpecimenTypeCV:  ",CHAR(34),INDEX(Specimens[Specimen Type],$A776),CHAR(34),
", SpecimenMediumCV:  ",INDEX(Specimens[Specimen Medium],$A776),
", IsFieldSpecimen:  ",CHAR(34),INDEX(Specimens[Is Field Specimen?],$A776),CHAR(34),"}"))</f>
        <v>#REF!</v>
      </c>
      <c r="N776" t="e">
        <f>IF(COUNTA(SpatialOffsets[])=0,"", IF(INDEX(SpatialOffsets[Spatial Offset Type],$A776)="","",
CONCATENATE("  - &amp;SpatialOffsetID",TEXT($A776,"0000"),
" {","SpatialOffsetTypeCV:  ",CHAR(34),INDEX(SpatialOffsets[Spatial Offset Type],$A776),CHAR(34),
", Offset1Value:  ",INDEX(SpatialOffsets[Offset 1 Value],$A776),
", Offset1UnitID:  ",CHAR(34),INDEX(SpatialOffsets[Offset 1 Unit],$A776),CHAR(34),
", Offset2Value:  ",INDEX(SpatialOffsets[Offset 2 Value],$A776),
", Offset2UnitID:  ",CHAR(34),INDEX(SpatialOffsets[Offset 2 Unit],$A776),CHAR(34),
", Offset3Value:  ",INDEX(SpatialOffsets[Offset 3 Value],$A776),
", Offset3UnitID:  ",CHAR(34),INDEX(SpatialOffsets[Offset 3 Unit],$A776),CHAR(34),,"}")))</f>
        <v>#REF!</v>
      </c>
      <c r="O776" t="e">
        <f>IF(COUNTA(RelatedFeatures[])=0,"", IF(INDEX(RelatedFeatures[First Sampling Feature Code],$A776)="","",
CONCATENATE("  - &amp;RelationID",TEXT($A776,"0000"),
" {","SamplingFeatureID:  *SamplingFeatureID",TEXT(MATCH(INDEX(RelatedFeatures[First Sampling Feature Code],$A776),SamplingFeatures[Feature Code],0),"0000"),
", RelationshipTypeCV:  ",CHAR(34),INDEX(RelatedFeatures[Relationship Type],$A776),CHAR(34),
", RelatedFeatureID: *SamplingFeatureID",TEXT(MATCH(INDEX(RelatedFeatures[Second Sampling Feature Code],$A776),SamplingFeatures[Feature Code],0),"0000"),
", SpatialOffsetID:  ",IF(INDEX(RelatedFeatures[Offset Number],$A776)="","",CONCATENATE("*SpatialOffsetID",TEXT(INDEX(RelatedFeatures[Offset Number],$A776),"0000"))),"}")))</f>
        <v>#REF!</v>
      </c>
      <c r="P776" t="e">
        <f>IF(INDEX(Methods[Method Type],$A776)="","",
CONCATENATE("  - &amp;MethodID",TEXT($A776,"0000"),
" {","MethodTypeCV:  ",CHAR(34),INDEX(Methods[Method Type],$A776),CHAR(34),
", MethodCode:  ",CHAR(34),INDEX(Methods[Method Code],$A776),CHAR(34),
", MethodName:  ",CHAR(34),INDEX(Methods[Method Name],$A776),CHAR(34),
", MethodDescription:  ",CHAR(34),INDEX(Methods[Method Description],$A776),CHAR(34),
", MethodLink:  ",CHAR(34),INDEX(Methods[Method Link],$A776),CHAR(34),
", OrganizationID: *OrganizationID",TEXT(MATCH(INDEX(Methods[Organization Name],$A776),Organizations[Organization Name],0),"0000"),"}"))</f>
        <v>#REF!</v>
      </c>
      <c r="Q776" t="e">
        <f>IF(INDEX(Variables[Variable Type],$A776)="","",
CONCATENATE("  - &amp;VariableID",TEXT($A776,"0000"),
" {","VariableTypeCV:  ",CHAR(34),INDEX(Variables[Variable Type],$A776),CHAR(34),
", VariableCode:  ",CHAR(34),INDEX(Variables[Variable Code],$A776),CHAR(34),
", VariableNameCV:  ",CHAR(34),INDEX(Variables[Variable Name],$A776),CHAR(34),
", VariableDefinition:  ",CHAR(34),INDEX(Variables[Variable Definition],$A776),CHAR(34),
", SpecciationCV:  ",CHAR(34),INDEX(Variables[Speciation],$A776),CHAR(34),
", NoDataValue:  ",CHAR(34),INDEX(Variables[No Data Value],$A776),CHAR(34),"}"))</f>
        <v>#REF!</v>
      </c>
    </row>
    <row r="777" spans="1:17" x14ac:dyDescent="0.25">
      <c r="A777">
        <v>774</v>
      </c>
      <c r="D777" t="e">
        <f>IF(INDEX(People[First Name],$A777)="","",
CONCATENATE("  - &amp;PersonID",TEXT($A777,"0000"),
" {","PersonFirstName:  ",CHAR(34),INDEX(People[First Name],$A777),CHAR(34),
", PersonMiddleName:  ",CHAR(34),INDEX(People[Middle Name],$A777),CHAR(34),
", PersonLastName:  ",CHAR(34),INDEX(People[Last Name],$A777),CHAR(34),"}"))</f>
        <v>#REF!</v>
      </c>
      <c r="E777" t="e">
        <f>IF(INDEX(Organizations[Organization Type '[CV']],$A777)="","",
CONCATENATE("  - &amp;OrganizationID",TEXT($A777,"0000"),
" {","OrganizationTypeCV:  ",CHAR(34),INDEX(Organizations[Organization Type '[CV']],$A777),CHAR(34),
", OrganizationCode:  ",CHAR(34),INDEX(Organizations[Organization Code],$A777),CHAR(34),
", OrganizationName:  ",CHAR(34),INDEX(Organizations[Organization Name],$A777),CHAR(34),
", OrganizationDescription:  ",CHAR(34),INDEX(Organizations[Organization Description],$A777),CHAR(34),
", OrganizationLink:  ",CHAR(34),INDEX(Organizations[Organization Link],$A777),CHAR(34),"}"))</f>
        <v>#REF!</v>
      </c>
      <c r="F777" t="e">
        <f>IF(INDEX(People[First Name],$A777)="","",
CONCATENATE("  - &amp;AffiliationID",TEXT($A777,"0000"),
" {PersonID: *PersonID",TEXT($A777,"0000"),
", OrganizationID: *OrganizationID",TEXT(MATCH(INDEX(People[Organization Name],$A777),Organizations[Organization Name],0),"0000"),
", IsPrimaryOrganizationContact: , AffiliationStartDate: , AffiliationEndDate: , PrimaryPhone: ",
", PrimaryEmail: ",CHAR(34),INDEX(People[Primary Email],$A777),CHAR(34),
", PrimaryAddress: ",CHAR(34),INDEX(People[Primary Address],$A777),CHAR(34),
", PersonLink: }"))</f>
        <v>#REF!</v>
      </c>
      <c r="H777" t="e">
        <f>IF(COUNTA(CitationInformation)=0,"",IF(INDEX(AuthorList[Author Name],$A777)="","",
CONCATENATE("  - &amp;AuthorListID",TEXT($A777,"0000"),
"  {CitationID: *CitationID0001",
", PersonID: *PersonID",TEXT(MATCH(INDEX(AuthorList[Author Name],$A777),People[Full Name],0),"0000"),
", AuthorOrder: ",INDEX(AuthorList[Author Number],$A777),"}")))</f>
        <v>#REF!</v>
      </c>
      <c r="K777" t="e">
        <f>IF(INDEX(SamplingFeatures[Feature Code],$A777)="","",
CONCATENATE("  - &amp;SamplingFeatureID",TEXT($A777,"0000"),
" {","SamplingFeatureUUID:  ",CHAR(34),INDEX(SamplingFeatures[Sampling Feature UUID],$A777),CHAR(34),
", SamplingFeatureTypeCV:  ",CHAR(34),INDEX(SamplingFeatures[Sampling Feature Type],$A777),CHAR(34),
", SamplingFeatureCode:  ",CHAR(34),INDEX(SamplingFeatures[Feature Code],$A777),CHAR(34),
", SamplingFeatureName:  ",CHAR(34),INDEX(SamplingFeatures[Feature Name],$A777),CHAR(34),
", SamplingFeatureDescription:  ",CHAR(34),INDEX(SamplingFeatures[Feature Description],$A777),CHAR(34),
", SamplingFeatureGeotypeCV:  ",CHAR(34),INDEX(SamplingFeatures[Feature Geo Type],$A777),CHAR(34),
", FeatureGeometry:  ",CHAR(34),INDEX(SamplingFeatures[Feature Geometry],$A777),CHAR(34),
", Elevation_m:  ",CHAR(34),INDEX(SamplingFeatures[Elevation_m],$A777),CHAR(34),
", ElevationDatumCV:  ",CHAR(34),ElevationDatum,CHAR(34),"}"))</f>
        <v>#REF!</v>
      </c>
      <c r="L777" t="e">
        <f>IF(INDEX(SamplingFeatures[Sampling Feature Type],$A777)&lt;&gt;"Site","",
CONCATENATE("  - &amp;SiteID",TEXT(SUMPRODUCT(--($L$3:$L776&lt;&gt;"")),"0000"),
" {","SamplingFeatureID:  *SamplingFeatureID",TEXT($A777,"0000"),
", SiteTypeCV:  ",CHAR(34),INDEX(Sites[Site Type],$A777),CHAR(34),
", Latitude:  ",INDEX(Sites[Latitude],$A777),
", Longitude:  ",INDEX(Sites[Longitude],$A777),
", SRSName:  ",CHAR(34),LatLonDatum,CHAR(34),"}"))</f>
        <v>#REF!</v>
      </c>
      <c r="M777" t="e">
        <f>IF(INDEX(SamplingFeatures[Sampling Feature Type],$A777)&lt;&gt;"Specimen","",
CONCATENATE("  - &amp;SpecimenID",TEXT(SUMPRODUCT(--($M$3:$M776&lt;&gt;"")),"0000"),
" {","SamplingFeatureID:  *SamplingFeatureID",TEXT($A777,"0000"),
", SpecimenTypeCV:  ",CHAR(34),INDEX(Specimens[Specimen Type],$A777),CHAR(34),
", SpecimenMediumCV:  ",INDEX(Specimens[Specimen Medium],$A777),
", IsFieldSpecimen:  ",CHAR(34),INDEX(Specimens[Is Field Specimen?],$A777),CHAR(34),"}"))</f>
        <v>#REF!</v>
      </c>
      <c r="N777" t="e">
        <f>IF(COUNTA(SpatialOffsets[])=0,"", IF(INDEX(SpatialOffsets[Spatial Offset Type],$A777)="","",
CONCATENATE("  - &amp;SpatialOffsetID",TEXT($A777,"0000"),
" {","SpatialOffsetTypeCV:  ",CHAR(34),INDEX(SpatialOffsets[Spatial Offset Type],$A777),CHAR(34),
", Offset1Value:  ",INDEX(SpatialOffsets[Offset 1 Value],$A777),
", Offset1UnitID:  ",CHAR(34),INDEX(SpatialOffsets[Offset 1 Unit],$A777),CHAR(34),
", Offset2Value:  ",INDEX(SpatialOffsets[Offset 2 Value],$A777),
", Offset2UnitID:  ",CHAR(34),INDEX(SpatialOffsets[Offset 2 Unit],$A777),CHAR(34),
", Offset3Value:  ",INDEX(SpatialOffsets[Offset 3 Value],$A777),
", Offset3UnitID:  ",CHAR(34),INDEX(SpatialOffsets[Offset 3 Unit],$A777),CHAR(34),,"}")))</f>
        <v>#REF!</v>
      </c>
      <c r="O777" t="e">
        <f>IF(COUNTA(RelatedFeatures[])=0,"", IF(INDEX(RelatedFeatures[First Sampling Feature Code],$A777)="","",
CONCATENATE("  - &amp;RelationID",TEXT($A777,"0000"),
" {","SamplingFeatureID:  *SamplingFeatureID",TEXT(MATCH(INDEX(RelatedFeatures[First Sampling Feature Code],$A777),SamplingFeatures[Feature Code],0),"0000"),
", RelationshipTypeCV:  ",CHAR(34),INDEX(RelatedFeatures[Relationship Type],$A777),CHAR(34),
", RelatedFeatureID: *SamplingFeatureID",TEXT(MATCH(INDEX(RelatedFeatures[Second Sampling Feature Code],$A777),SamplingFeatures[Feature Code],0),"0000"),
", SpatialOffsetID:  ",IF(INDEX(RelatedFeatures[Offset Number],$A777)="","",CONCATENATE("*SpatialOffsetID",TEXT(INDEX(RelatedFeatures[Offset Number],$A777),"0000"))),"}")))</f>
        <v>#REF!</v>
      </c>
      <c r="P777" t="e">
        <f>IF(INDEX(Methods[Method Type],$A777)="","",
CONCATENATE("  - &amp;MethodID",TEXT($A777,"0000"),
" {","MethodTypeCV:  ",CHAR(34),INDEX(Methods[Method Type],$A777),CHAR(34),
", MethodCode:  ",CHAR(34),INDEX(Methods[Method Code],$A777),CHAR(34),
", MethodName:  ",CHAR(34),INDEX(Methods[Method Name],$A777),CHAR(34),
", MethodDescription:  ",CHAR(34),INDEX(Methods[Method Description],$A777),CHAR(34),
", MethodLink:  ",CHAR(34),INDEX(Methods[Method Link],$A777),CHAR(34),
", OrganizationID: *OrganizationID",TEXT(MATCH(INDEX(Methods[Organization Name],$A777),Organizations[Organization Name],0),"0000"),"}"))</f>
        <v>#REF!</v>
      </c>
      <c r="Q777" t="e">
        <f>IF(INDEX(Variables[Variable Type],$A777)="","",
CONCATENATE("  - &amp;VariableID",TEXT($A777,"0000"),
" {","VariableTypeCV:  ",CHAR(34),INDEX(Variables[Variable Type],$A777),CHAR(34),
", VariableCode:  ",CHAR(34),INDEX(Variables[Variable Code],$A777),CHAR(34),
", VariableNameCV:  ",CHAR(34),INDEX(Variables[Variable Name],$A777),CHAR(34),
", VariableDefinition:  ",CHAR(34),INDEX(Variables[Variable Definition],$A777),CHAR(34),
", SpecciationCV:  ",CHAR(34),INDEX(Variables[Speciation],$A777),CHAR(34),
", NoDataValue:  ",CHAR(34),INDEX(Variables[No Data Value],$A777),CHAR(34),"}"))</f>
        <v>#REF!</v>
      </c>
    </row>
    <row r="778" spans="1:17" x14ac:dyDescent="0.25">
      <c r="A778">
        <v>775</v>
      </c>
      <c r="D778" t="e">
        <f>IF(INDEX(People[First Name],$A778)="","",
CONCATENATE("  - &amp;PersonID",TEXT($A778,"0000"),
" {","PersonFirstName:  ",CHAR(34),INDEX(People[First Name],$A778),CHAR(34),
", PersonMiddleName:  ",CHAR(34),INDEX(People[Middle Name],$A778),CHAR(34),
", PersonLastName:  ",CHAR(34),INDEX(People[Last Name],$A778),CHAR(34),"}"))</f>
        <v>#REF!</v>
      </c>
      <c r="E778" t="e">
        <f>IF(INDEX(Organizations[Organization Type '[CV']],$A778)="","",
CONCATENATE("  - &amp;OrganizationID",TEXT($A778,"0000"),
" {","OrganizationTypeCV:  ",CHAR(34),INDEX(Organizations[Organization Type '[CV']],$A778),CHAR(34),
", OrganizationCode:  ",CHAR(34),INDEX(Organizations[Organization Code],$A778),CHAR(34),
", OrganizationName:  ",CHAR(34),INDEX(Organizations[Organization Name],$A778),CHAR(34),
", OrganizationDescription:  ",CHAR(34),INDEX(Organizations[Organization Description],$A778),CHAR(34),
", OrganizationLink:  ",CHAR(34),INDEX(Organizations[Organization Link],$A778),CHAR(34),"}"))</f>
        <v>#REF!</v>
      </c>
      <c r="F778" t="e">
        <f>IF(INDEX(People[First Name],$A778)="","",
CONCATENATE("  - &amp;AffiliationID",TEXT($A778,"0000"),
" {PersonID: *PersonID",TEXT($A778,"0000"),
", OrganizationID: *OrganizationID",TEXT(MATCH(INDEX(People[Organization Name],$A778),Organizations[Organization Name],0),"0000"),
", IsPrimaryOrganizationContact: , AffiliationStartDate: , AffiliationEndDate: , PrimaryPhone: ",
", PrimaryEmail: ",CHAR(34),INDEX(People[Primary Email],$A778),CHAR(34),
", PrimaryAddress: ",CHAR(34),INDEX(People[Primary Address],$A778),CHAR(34),
", PersonLink: }"))</f>
        <v>#REF!</v>
      </c>
      <c r="H778" t="e">
        <f>IF(COUNTA(CitationInformation)=0,"",IF(INDEX(AuthorList[Author Name],$A778)="","",
CONCATENATE("  - &amp;AuthorListID",TEXT($A778,"0000"),
"  {CitationID: *CitationID0001",
", PersonID: *PersonID",TEXT(MATCH(INDEX(AuthorList[Author Name],$A778),People[Full Name],0),"0000"),
", AuthorOrder: ",INDEX(AuthorList[Author Number],$A778),"}")))</f>
        <v>#REF!</v>
      </c>
      <c r="K778" t="e">
        <f>IF(INDEX(SamplingFeatures[Feature Code],$A778)="","",
CONCATENATE("  - &amp;SamplingFeatureID",TEXT($A778,"0000"),
" {","SamplingFeatureUUID:  ",CHAR(34),INDEX(SamplingFeatures[Sampling Feature UUID],$A778),CHAR(34),
", SamplingFeatureTypeCV:  ",CHAR(34),INDEX(SamplingFeatures[Sampling Feature Type],$A778),CHAR(34),
", SamplingFeatureCode:  ",CHAR(34),INDEX(SamplingFeatures[Feature Code],$A778),CHAR(34),
", SamplingFeatureName:  ",CHAR(34),INDEX(SamplingFeatures[Feature Name],$A778),CHAR(34),
", SamplingFeatureDescription:  ",CHAR(34),INDEX(SamplingFeatures[Feature Description],$A778),CHAR(34),
", SamplingFeatureGeotypeCV:  ",CHAR(34),INDEX(SamplingFeatures[Feature Geo Type],$A778),CHAR(34),
", FeatureGeometry:  ",CHAR(34),INDEX(SamplingFeatures[Feature Geometry],$A778),CHAR(34),
", Elevation_m:  ",CHAR(34),INDEX(SamplingFeatures[Elevation_m],$A778),CHAR(34),
", ElevationDatumCV:  ",CHAR(34),ElevationDatum,CHAR(34),"}"))</f>
        <v>#REF!</v>
      </c>
      <c r="L778" t="e">
        <f>IF(INDEX(SamplingFeatures[Sampling Feature Type],$A778)&lt;&gt;"Site","",
CONCATENATE("  - &amp;SiteID",TEXT(SUMPRODUCT(--($L$3:$L777&lt;&gt;"")),"0000"),
" {","SamplingFeatureID:  *SamplingFeatureID",TEXT($A778,"0000"),
", SiteTypeCV:  ",CHAR(34),INDEX(Sites[Site Type],$A778),CHAR(34),
", Latitude:  ",INDEX(Sites[Latitude],$A778),
", Longitude:  ",INDEX(Sites[Longitude],$A778),
", SRSName:  ",CHAR(34),LatLonDatum,CHAR(34),"}"))</f>
        <v>#REF!</v>
      </c>
      <c r="M778" t="e">
        <f>IF(INDEX(SamplingFeatures[Sampling Feature Type],$A778)&lt;&gt;"Specimen","",
CONCATENATE("  - &amp;SpecimenID",TEXT(SUMPRODUCT(--($M$3:$M777&lt;&gt;"")),"0000"),
" {","SamplingFeatureID:  *SamplingFeatureID",TEXT($A778,"0000"),
", SpecimenTypeCV:  ",CHAR(34),INDEX(Specimens[Specimen Type],$A778),CHAR(34),
", SpecimenMediumCV:  ",INDEX(Specimens[Specimen Medium],$A778),
", IsFieldSpecimen:  ",CHAR(34),INDEX(Specimens[Is Field Specimen?],$A778),CHAR(34),"}"))</f>
        <v>#REF!</v>
      </c>
      <c r="N778" t="e">
        <f>IF(COUNTA(SpatialOffsets[])=0,"", IF(INDEX(SpatialOffsets[Spatial Offset Type],$A778)="","",
CONCATENATE("  - &amp;SpatialOffsetID",TEXT($A778,"0000"),
" {","SpatialOffsetTypeCV:  ",CHAR(34),INDEX(SpatialOffsets[Spatial Offset Type],$A778),CHAR(34),
", Offset1Value:  ",INDEX(SpatialOffsets[Offset 1 Value],$A778),
", Offset1UnitID:  ",CHAR(34),INDEX(SpatialOffsets[Offset 1 Unit],$A778),CHAR(34),
", Offset2Value:  ",INDEX(SpatialOffsets[Offset 2 Value],$A778),
", Offset2UnitID:  ",CHAR(34),INDEX(SpatialOffsets[Offset 2 Unit],$A778),CHAR(34),
", Offset3Value:  ",INDEX(SpatialOffsets[Offset 3 Value],$A778),
", Offset3UnitID:  ",CHAR(34),INDEX(SpatialOffsets[Offset 3 Unit],$A778),CHAR(34),,"}")))</f>
        <v>#REF!</v>
      </c>
      <c r="O778" t="e">
        <f>IF(COUNTA(RelatedFeatures[])=0,"", IF(INDEX(RelatedFeatures[First Sampling Feature Code],$A778)="","",
CONCATENATE("  - &amp;RelationID",TEXT($A778,"0000"),
" {","SamplingFeatureID:  *SamplingFeatureID",TEXT(MATCH(INDEX(RelatedFeatures[First Sampling Feature Code],$A778),SamplingFeatures[Feature Code],0),"0000"),
", RelationshipTypeCV:  ",CHAR(34),INDEX(RelatedFeatures[Relationship Type],$A778),CHAR(34),
", RelatedFeatureID: *SamplingFeatureID",TEXT(MATCH(INDEX(RelatedFeatures[Second Sampling Feature Code],$A778),SamplingFeatures[Feature Code],0),"0000"),
", SpatialOffsetID:  ",IF(INDEX(RelatedFeatures[Offset Number],$A778)="","",CONCATENATE("*SpatialOffsetID",TEXT(INDEX(RelatedFeatures[Offset Number],$A778),"0000"))),"}")))</f>
        <v>#REF!</v>
      </c>
      <c r="P778" t="e">
        <f>IF(INDEX(Methods[Method Type],$A778)="","",
CONCATENATE("  - &amp;MethodID",TEXT($A778,"0000"),
" {","MethodTypeCV:  ",CHAR(34),INDEX(Methods[Method Type],$A778),CHAR(34),
", MethodCode:  ",CHAR(34),INDEX(Methods[Method Code],$A778),CHAR(34),
", MethodName:  ",CHAR(34),INDEX(Methods[Method Name],$A778),CHAR(34),
", MethodDescription:  ",CHAR(34),INDEX(Methods[Method Description],$A778),CHAR(34),
", MethodLink:  ",CHAR(34),INDEX(Methods[Method Link],$A778),CHAR(34),
", OrganizationID: *OrganizationID",TEXT(MATCH(INDEX(Methods[Organization Name],$A778),Organizations[Organization Name],0),"0000"),"}"))</f>
        <v>#REF!</v>
      </c>
      <c r="Q778" t="e">
        <f>IF(INDEX(Variables[Variable Type],$A778)="","",
CONCATENATE("  - &amp;VariableID",TEXT($A778,"0000"),
" {","VariableTypeCV:  ",CHAR(34),INDEX(Variables[Variable Type],$A778),CHAR(34),
", VariableCode:  ",CHAR(34),INDEX(Variables[Variable Code],$A778),CHAR(34),
", VariableNameCV:  ",CHAR(34),INDEX(Variables[Variable Name],$A778),CHAR(34),
", VariableDefinition:  ",CHAR(34),INDEX(Variables[Variable Definition],$A778),CHAR(34),
", SpecciationCV:  ",CHAR(34),INDEX(Variables[Speciation],$A778),CHAR(34),
", NoDataValue:  ",CHAR(34),INDEX(Variables[No Data Value],$A778),CHAR(34),"}"))</f>
        <v>#REF!</v>
      </c>
    </row>
    <row r="779" spans="1:17" x14ac:dyDescent="0.25">
      <c r="A779">
        <v>776</v>
      </c>
      <c r="D779" t="e">
        <f>IF(INDEX(People[First Name],$A779)="","",
CONCATENATE("  - &amp;PersonID",TEXT($A779,"0000"),
" {","PersonFirstName:  ",CHAR(34),INDEX(People[First Name],$A779),CHAR(34),
", PersonMiddleName:  ",CHAR(34),INDEX(People[Middle Name],$A779),CHAR(34),
", PersonLastName:  ",CHAR(34),INDEX(People[Last Name],$A779),CHAR(34),"}"))</f>
        <v>#REF!</v>
      </c>
      <c r="E779" t="e">
        <f>IF(INDEX(Organizations[Organization Type '[CV']],$A779)="","",
CONCATENATE("  - &amp;OrganizationID",TEXT($A779,"0000"),
" {","OrganizationTypeCV:  ",CHAR(34),INDEX(Organizations[Organization Type '[CV']],$A779),CHAR(34),
", OrganizationCode:  ",CHAR(34),INDEX(Organizations[Organization Code],$A779),CHAR(34),
", OrganizationName:  ",CHAR(34),INDEX(Organizations[Organization Name],$A779),CHAR(34),
", OrganizationDescription:  ",CHAR(34),INDEX(Organizations[Organization Description],$A779),CHAR(34),
", OrganizationLink:  ",CHAR(34),INDEX(Organizations[Organization Link],$A779),CHAR(34),"}"))</f>
        <v>#REF!</v>
      </c>
      <c r="F779" t="e">
        <f>IF(INDEX(People[First Name],$A779)="","",
CONCATENATE("  - &amp;AffiliationID",TEXT($A779,"0000"),
" {PersonID: *PersonID",TEXT($A779,"0000"),
", OrganizationID: *OrganizationID",TEXT(MATCH(INDEX(People[Organization Name],$A779),Organizations[Organization Name],0),"0000"),
", IsPrimaryOrganizationContact: , AffiliationStartDate: , AffiliationEndDate: , PrimaryPhone: ",
", PrimaryEmail: ",CHAR(34),INDEX(People[Primary Email],$A779),CHAR(34),
", PrimaryAddress: ",CHAR(34),INDEX(People[Primary Address],$A779),CHAR(34),
", PersonLink: }"))</f>
        <v>#REF!</v>
      </c>
      <c r="H779" t="e">
        <f>IF(COUNTA(CitationInformation)=0,"",IF(INDEX(AuthorList[Author Name],$A779)="","",
CONCATENATE("  - &amp;AuthorListID",TEXT($A779,"0000"),
"  {CitationID: *CitationID0001",
", PersonID: *PersonID",TEXT(MATCH(INDEX(AuthorList[Author Name],$A779),People[Full Name],0),"0000"),
", AuthorOrder: ",INDEX(AuthorList[Author Number],$A779),"}")))</f>
        <v>#REF!</v>
      </c>
      <c r="K779" t="e">
        <f>IF(INDEX(SamplingFeatures[Feature Code],$A779)="","",
CONCATENATE("  - &amp;SamplingFeatureID",TEXT($A779,"0000"),
" {","SamplingFeatureUUID:  ",CHAR(34),INDEX(SamplingFeatures[Sampling Feature UUID],$A779),CHAR(34),
", SamplingFeatureTypeCV:  ",CHAR(34),INDEX(SamplingFeatures[Sampling Feature Type],$A779),CHAR(34),
", SamplingFeatureCode:  ",CHAR(34),INDEX(SamplingFeatures[Feature Code],$A779),CHAR(34),
", SamplingFeatureName:  ",CHAR(34),INDEX(SamplingFeatures[Feature Name],$A779),CHAR(34),
", SamplingFeatureDescription:  ",CHAR(34),INDEX(SamplingFeatures[Feature Description],$A779),CHAR(34),
", SamplingFeatureGeotypeCV:  ",CHAR(34),INDEX(SamplingFeatures[Feature Geo Type],$A779),CHAR(34),
", FeatureGeometry:  ",CHAR(34),INDEX(SamplingFeatures[Feature Geometry],$A779),CHAR(34),
", Elevation_m:  ",CHAR(34),INDEX(SamplingFeatures[Elevation_m],$A779),CHAR(34),
", ElevationDatumCV:  ",CHAR(34),ElevationDatum,CHAR(34),"}"))</f>
        <v>#REF!</v>
      </c>
      <c r="L779" t="e">
        <f>IF(INDEX(SamplingFeatures[Sampling Feature Type],$A779)&lt;&gt;"Site","",
CONCATENATE("  - &amp;SiteID",TEXT(SUMPRODUCT(--($L$3:$L778&lt;&gt;"")),"0000"),
" {","SamplingFeatureID:  *SamplingFeatureID",TEXT($A779,"0000"),
", SiteTypeCV:  ",CHAR(34),INDEX(Sites[Site Type],$A779),CHAR(34),
", Latitude:  ",INDEX(Sites[Latitude],$A779),
", Longitude:  ",INDEX(Sites[Longitude],$A779),
", SRSName:  ",CHAR(34),LatLonDatum,CHAR(34),"}"))</f>
        <v>#REF!</v>
      </c>
      <c r="M779" t="e">
        <f>IF(INDEX(SamplingFeatures[Sampling Feature Type],$A779)&lt;&gt;"Specimen","",
CONCATENATE("  - &amp;SpecimenID",TEXT(SUMPRODUCT(--($M$3:$M778&lt;&gt;"")),"0000"),
" {","SamplingFeatureID:  *SamplingFeatureID",TEXT($A779,"0000"),
", SpecimenTypeCV:  ",CHAR(34),INDEX(Specimens[Specimen Type],$A779),CHAR(34),
", SpecimenMediumCV:  ",INDEX(Specimens[Specimen Medium],$A779),
", IsFieldSpecimen:  ",CHAR(34),INDEX(Specimens[Is Field Specimen?],$A779),CHAR(34),"}"))</f>
        <v>#REF!</v>
      </c>
      <c r="N779" t="e">
        <f>IF(COUNTA(SpatialOffsets[])=0,"", IF(INDEX(SpatialOffsets[Spatial Offset Type],$A779)="","",
CONCATENATE("  - &amp;SpatialOffsetID",TEXT($A779,"0000"),
" {","SpatialOffsetTypeCV:  ",CHAR(34),INDEX(SpatialOffsets[Spatial Offset Type],$A779),CHAR(34),
", Offset1Value:  ",INDEX(SpatialOffsets[Offset 1 Value],$A779),
", Offset1UnitID:  ",CHAR(34),INDEX(SpatialOffsets[Offset 1 Unit],$A779),CHAR(34),
", Offset2Value:  ",INDEX(SpatialOffsets[Offset 2 Value],$A779),
", Offset2UnitID:  ",CHAR(34),INDEX(SpatialOffsets[Offset 2 Unit],$A779),CHAR(34),
", Offset3Value:  ",INDEX(SpatialOffsets[Offset 3 Value],$A779),
", Offset3UnitID:  ",CHAR(34),INDEX(SpatialOffsets[Offset 3 Unit],$A779),CHAR(34),,"}")))</f>
        <v>#REF!</v>
      </c>
      <c r="O779" t="e">
        <f>IF(COUNTA(RelatedFeatures[])=0,"", IF(INDEX(RelatedFeatures[First Sampling Feature Code],$A779)="","",
CONCATENATE("  - &amp;RelationID",TEXT($A779,"0000"),
" {","SamplingFeatureID:  *SamplingFeatureID",TEXT(MATCH(INDEX(RelatedFeatures[First Sampling Feature Code],$A779),SamplingFeatures[Feature Code],0),"0000"),
", RelationshipTypeCV:  ",CHAR(34),INDEX(RelatedFeatures[Relationship Type],$A779),CHAR(34),
", RelatedFeatureID: *SamplingFeatureID",TEXT(MATCH(INDEX(RelatedFeatures[Second Sampling Feature Code],$A779),SamplingFeatures[Feature Code],0),"0000"),
", SpatialOffsetID:  ",IF(INDEX(RelatedFeatures[Offset Number],$A779)="","",CONCATENATE("*SpatialOffsetID",TEXT(INDEX(RelatedFeatures[Offset Number],$A779),"0000"))),"}")))</f>
        <v>#REF!</v>
      </c>
      <c r="P779" t="e">
        <f>IF(INDEX(Methods[Method Type],$A779)="","",
CONCATENATE("  - &amp;MethodID",TEXT($A779,"0000"),
" {","MethodTypeCV:  ",CHAR(34),INDEX(Methods[Method Type],$A779),CHAR(34),
", MethodCode:  ",CHAR(34),INDEX(Methods[Method Code],$A779),CHAR(34),
", MethodName:  ",CHAR(34),INDEX(Methods[Method Name],$A779),CHAR(34),
", MethodDescription:  ",CHAR(34),INDEX(Methods[Method Description],$A779),CHAR(34),
", MethodLink:  ",CHAR(34),INDEX(Methods[Method Link],$A779),CHAR(34),
", OrganizationID: *OrganizationID",TEXT(MATCH(INDEX(Methods[Organization Name],$A779),Organizations[Organization Name],0),"0000"),"}"))</f>
        <v>#REF!</v>
      </c>
      <c r="Q779" t="e">
        <f>IF(INDEX(Variables[Variable Type],$A779)="","",
CONCATENATE("  - &amp;VariableID",TEXT($A779,"0000"),
" {","VariableTypeCV:  ",CHAR(34),INDEX(Variables[Variable Type],$A779),CHAR(34),
", VariableCode:  ",CHAR(34),INDEX(Variables[Variable Code],$A779),CHAR(34),
", VariableNameCV:  ",CHAR(34),INDEX(Variables[Variable Name],$A779),CHAR(34),
", VariableDefinition:  ",CHAR(34),INDEX(Variables[Variable Definition],$A779),CHAR(34),
", SpecciationCV:  ",CHAR(34),INDEX(Variables[Speciation],$A779),CHAR(34),
", NoDataValue:  ",CHAR(34),INDEX(Variables[No Data Value],$A779),CHAR(34),"}"))</f>
        <v>#REF!</v>
      </c>
    </row>
    <row r="780" spans="1:17" x14ac:dyDescent="0.25">
      <c r="A780">
        <v>777</v>
      </c>
      <c r="D780" t="e">
        <f>IF(INDEX(People[First Name],$A780)="","",
CONCATENATE("  - &amp;PersonID",TEXT($A780,"0000"),
" {","PersonFirstName:  ",CHAR(34),INDEX(People[First Name],$A780),CHAR(34),
", PersonMiddleName:  ",CHAR(34),INDEX(People[Middle Name],$A780),CHAR(34),
", PersonLastName:  ",CHAR(34),INDEX(People[Last Name],$A780),CHAR(34),"}"))</f>
        <v>#REF!</v>
      </c>
      <c r="E780" t="e">
        <f>IF(INDEX(Organizations[Organization Type '[CV']],$A780)="","",
CONCATENATE("  - &amp;OrganizationID",TEXT($A780,"0000"),
" {","OrganizationTypeCV:  ",CHAR(34),INDEX(Organizations[Organization Type '[CV']],$A780),CHAR(34),
", OrganizationCode:  ",CHAR(34),INDEX(Organizations[Organization Code],$A780),CHAR(34),
", OrganizationName:  ",CHAR(34),INDEX(Organizations[Organization Name],$A780),CHAR(34),
", OrganizationDescription:  ",CHAR(34),INDEX(Organizations[Organization Description],$A780),CHAR(34),
", OrganizationLink:  ",CHAR(34),INDEX(Organizations[Organization Link],$A780),CHAR(34),"}"))</f>
        <v>#REF!</v>
      </c>
      <c r="F780" t="e">
        <f>IF(INDEX(People[First Name],$A780)="","",
CONCATENATE("  - &amp;AffiliationID",TEXT($A780,"0000"),
" {PersonID: *PersonID",TEXT($A780,"0000"),
", OrganizationID: *OrganizationID",TEXT(MATCH(INDEX(People[Organization Name],$A780),Organizations[Organization Name],0),"0000"),
", IsPrimaryOrganizationContact: , AffiliationStartDate: , AffiliationEndDate: , PrimaryPhone: ",
", PrimaryEmail: ",CHAR(34),INDEX(People[Primary Email],$A780),CHAR(34),
", PrimaryAddress: ",CHAR(34),INDEX(People[Primary Address],$A780),CHAR(34),
", PersonLink: }"))</f>
        <v>#REF!</v>
      </c>
      <c r="H780" t="e">
        <f>IF(COUNTA(CitationInformation)=0,"",IF(INDEX(AuthorList[Author Name],$A780)="","",
CONCATENATE("  - &amp;AuthorListID",TEXT($A780,"0000"),
"  {CitationID: *CitationID0001",
", PersonID: *PersonID",TEXT(MATCH(INDEX(AuthorList[Author Name],$A780),People[Full Name],0),"0000"),
", AuthorOrder: ",INDEX(AuthorList[Author Number],$A780),"}")))</f>
        <v>#REF!</v>
      </c>
      <c r="K780" t="e">
        <f>IF(INDEX(SamplingFeatures[Feature Code],$A780)="","",
CONCATENATE("  - &amp;SamplingFeatureID",TEXT($A780,"0000"),
" {","SamplingFeatureUUID:  ",CHAR(34),INDEX(SamplingFeatures[Sampling Feature UUID],$A780),CHAR(34),
", SamplingFeatureTypeCV:  ",CHAR(34),INDEX(SamplingFeatures[Sampling Feature Type],$A780),CHAR(34),
", SamplingFeatureCode:  ",CHAR(34),INDEX(SamplingFeatures[Feature Code],$A780),CHAR(34),
", SamplingFeatureName:  ",CHAR(34),INDEX(SamplingFeatures[Feature Name],$A780),CHAR(34),
", SamplingFeatureDescription:  ",CHAR(34),INDEX(SamplingFeatures[Feature Description],$A780),CHAR(34),
", SamplingFeatureGeotypeCV:  ",CHAR(34),INDEX(SamplingFeatures[Feature Geo Type],$A780),CHAR(34),
", FeatureGeometry:  ",CHAR(34),INDEX(SamplingFeatures[Feature Geometry],$A780),CHAR(34),
", Elevation_m:  ",CHAR(34),INDEX(SamplingFeatures[Elevation_m],$A780),CHAR(34),
", ElevationDatumCV:  ",CHAR(34),ElevationDatum,CHAR(34),"}"))</f>
        <v>#REF!</v>
      </c>
      <c r="L780" t="e">
        <f>IF(INDEX(SamplingFeatures[Sampling Feature Type],$A780)&lt;&gt;"Site","",
CONCATENATE("  - &amp;SiteID",TEXT(SUMPRODUCT(--($L$3:$L779&lt;&gt;"")),"0000"),
" {","SamplingFeatureID:  *SamplingFeatureID",TEXT($A780,"0000"),
", SiteTypeCV:  ",CHAR(34),INDEX(Sites[Site Type],$A780),CHAR(34),
", Latitude:  ",INDEX(Sites[Latitude],$A780),
", Longitude:  ",INDEX(Sites[Longitude],$A780),
", SRSName:  ",CHAR(34),LatLonDatum,CHAR(34),"}"))</f>
        <v>#REF!</v>
      </c>
      <c r="M780" t="e">
        <f>IF(INDEX(SamplingFeatures[Sampling Feature Type],$A780)&lt;&gt;"Specimen","",
CONCATENATE("  - &amp;SpecimenID",TEXT(SUMPRODUCT(--($M$3:$M779&lt;&gt;"")),"0000"),
" {","SamplingFeatureID:  *SamplingFeatureID",TEXT($A780,"0000"),
", SpecimenTypeCV:  ",CHAR(34),INDEX(Specimens[Specimen Type],$A780),CHAR(34),
", SpecimenMediumCV:  ",INDEX(Specimens[Specimen Medium],$A780),
", IsFieldSpecimen:  ",CHAR(34),INDEX(Specimens[Is Field Specimen?],$A780),CHAR(34),"}"))</f>
        <v>#REF!</v>
      </c>
      <c r="N780" t="e">
        <f>IF(COUNTA(SpatialOffsets[])=0,"", IF(INDEX(SpatialOffsets[Spatial Offset Type],$A780)="","",
CONCATENATE("  - &amp;SpatialOffsetID",TEXT($A780,"0000"),
" {","SpatialOffsetTypeCV:  ",CHAR(34),INDEX(SpatialOffsets[Spatial Offset Type],$A780),CHAR(34),
", Offset1Value:  ",INDEX(SpatialOffsets[Offset 1 Value],$A780),
", Offset1UnitID:  ",CHAR(34),INDEX(SpatialOffsets[Offset 1 Unit],$A780),CHAR(34),
", Offset2Value:  ",INDEX(SpatialOffsets[Offset 2 Value],$A780),
", Offset2UnitID:  ",CHAR(34),INDEX(SpatialOffsets[Offset 2 Unit],$A780),CHAR(34),
", Offset3Value:  ",INDEX(SpatialOffsets[Offset 3 Value],$A780),
", Offset3UnitID:  ",CHAR(34),INDEX(SpatialOffsets[Offset 3 Unit],$A780),CHAR(34),,"}")))</f>
        <v>#REF!</v>
      </c>
      <c r="O780" t="e">
        <f>IF(COUNTA(RelatedFeatures[])=0,"", IF(INDEX(RelatedFeatures[First Sampling Feature Code],$A780)="","",
CONCATENATE("  - &amp;RelationID",TEXT($A780,"0000"),
" {","SamplingFeatureID:  *SamplingFeatureID",TEXT(MATCH(INDEX(RelatedFeatures[First Sampling Feature Code],$A780),SamplingFeatures[Feature Code],0),"0000"),
", RelationshipTypeCV:  ",CHAR(34),INDEX(RelatedFeatures[Relationship Type],$A780),CHAR(34),
", RelatedFeatureID: *SamplingFeatureID",TEXT(MATCH(INDEX(RelatedFeatures[Second Sampling Feature Code],$A780),SamplingFeatures[Feature Code],0),"0000"),
", SpatialOffsetID:  ",IF(INDEX(RelatedFeatures[Offset Number],$A780)="","",CONCATENATE("*SpatialOffsetID",TEXT(INDEX(RelatedFeatures[Offset Number],$A780),"0000"))),"}")))</f>
        <v>#REF!</v>
      </c>
      <c r="P780" t="e">
        <f>IF(INDEX(Methods[Method Type],$A780)="","",
CONCATENATE("  - &amp;MethodID",TEXT($A780,"0000"),
" {","MethodTypeCV:  ",CHAR(34),INDEX(Methods[Method Type],$A780),CHAR(34),
", MethodCode:  ",CHAR(34),INDEX(Methods[Method Code],$A780),CHAR(34),
", MethodName:  ",CHAR(34),INDEX(Methods[Method Name],$A780),CHAR(34),
", MethodDescription:  ",CHAR(34),INDEX(Methods[Method Description],$A780),CHAR(34),
", MethodLink:  ",CHAR(34),INDEX(Methods[Method Link],$A780),CHAR(34),
", OrganizationID: *OrganizationID",TEXT(MATCH(INDEX(Methods[Organization Name],$A780),Organizations[Organization Name],0),"0000"),"}"))</f>
        <v>#REF!</v>
      </c>
      <c r="Q780" t="e">
        <f>IF(INDEX(Variables[Variable Type],$A780)="","",
CONCATENATE("  - &amp;VariableID",TEXT($A780,"0000"),
" {","VariableTypeCV:  ",CHAR(34),INDEX(Variables[Variable Type],$A780),CHAR(34),
", VariableCode:  ",CHAR(34),INDEX(Variables[Variable Code],$A780),CHAR(34),
", VariableNameCV:  ",CHAR(34),INDEX(Variables[Variable Name],$A780),CHAR(34),
", VariableDefinition:  ",CHAR(34),INDEX(Variables[Variable Definition],$A780),CHAR(34),
", SpecciationCV:  ",CHAR(34),INDEX(Variables[Speciation],$A780),CHAR(34),
", NoDataValue:  ",CHAR(34),INDEX(Variables[No Data Value],$A780),CHAR(34),"}"))</f>
        <v>#REF!</v>
      </c>
    </row>
    <row r="781" spans="1:17" x14ac:dyDescent="0.25">
      <c r="A781">
        <v>778</v>
      </c>
      <c r="D781" t="e">
        <f>IF(INDEX(People[First Name],$A781)="","",
CONCATENATE("  - &amp;PersonID",TEXT($A781,"0000"),
" {","PersonFirstName:  ",CHAR(34),INDEX(People[First Name],$A781),CHAR(34),
", PersonMiddleName:  ",CHAR(34),INDEX(People[Middle Name],$A781),CHAR(34),
", PersonLastName:  ",CHAR(34),INDEX(People[Last Name],$A781),CHAR(34),"}"))</f>
        <v>#REF!</v>
      </c>
      <c r="E781" t="e">
        <f>IF(INDEX(Organizations[Organization Type '[CV']],$A781)="","",
CONCATENATE("  - &amp;OrganizationID",TEXT($A781,"0000"),
" {","OrganizationTypeCV:  ",CHAR(34),INDEX(Organizations[Organization Type '[CV']],$A781),CHAR(34),
", OrganizationCode:  ",CHAR(34),INDEX(Organizations[Organization Code],$A781),CHAR(34),
", OrganizationName:  ",CHAR(34),INDEX(Organizations[Organization Name],$A781),CHAR(34),
", OrganizationDescription:  ",CHAR(34),INDEX(Organizations[Organization Description],$A781),CHAR(34),
", OrganizationLink:  ",CHAR(34),INDEX(Organizations[Organization Link],$A781),CHAR(34),"}"))</f>
        <v>#REF!</v>
      </c>
      <c r="F781" t="e">
        <f>IF(INDEX(People[First Name],$A781)="","",
CONCATENATE("  - &amp;AffiliationID",TEXT($A781,"0000"),
" {PersonID: *PersonID",TEXT($A781,"0000"),
", OrganizationID: *OrganizationID",TEXT(MATCH(INDEX(People[Organization Name],$A781),Organizations[Organization Name],0),"0000"),
", IsPrimaryOrganizationContact: , AffiliationStartDate: , AffiliationEndDate: , PrimaryPhone: ",
", PrimaryEmail: ",CHAR(34),INDEX(People[Primary Email],$A781),CHAR(34),
", PrimaryAddress: ",CHAR(34),INDEX(People[Primary Address],$A781),CHAR(34),
", PersonLink: }"))</f>
        <v>#REF!</v>
      </c>
      <c r="H781" t="e">
        <f>IF(COUNTA(CitationInformation)=0,"",IF(INDEX(AuthorList[Author Name],$A781)="","",
CONCATENATE("  - &amp;AuthorListID",TEXT($A781,"0000"),
"  {CitationID: *CitationID0001",
", PersonID: *PersonID",TEXT(MATCH(INDEX(AuthorList[Author Name],$A781),People[Full Name],0),"0000"),
", AuthorOrder: ",INDEX(AuthorList[Author Number],$A781),"}")))</f>
        <v>#REF!</v>
      </c>
      <c r="K781" t="e">
        <f>IF(INDEX(SamplingFeatures[Feature Code],$A781)="","",
CONCATENATE("  - &amp;SamplingFeatureID",TEXT($A781,"0000"),
" {","SamplingFeatureUUID:  ",CHAR(34),INDEX(SamplingFeatures[Sampling Feature UUID],$A781),CHAR(34),
", SamplingFeatureTypeCV:  ",CHAR(34),INDEX(SamplingFeatures[Sampling Feature Type],$A781),CHAR(34),
", SamplingFeatureCode:  ",CHAR(34),INDEX(SamplingFeatures[Feature Code],$A781),CHAR(34),
", SamplingFeatureName:  ",CHAR(34),INDEX(SamplingFeatures[Feature Name],$A781),CHAR(34),
", SamplingFeatureDescription:  ",CHAR(34),INDEX(SamplingFeatures[Feature Description],$A781),CHAR(34),
", SamplingFeatureGeotypeCV:  ",CHAR(34),INDEX(SamplingFeatures[Feature Geo Type],$A781),CHAR(34),
", FeatureGeometry:  ",CHAR(34),INDEX(SamplingFeatures[Feature Geometry],$A781),CHAR(34),
", Elevation_m:  ",CHAR(34),INDEX(SamplingFeatures[Elevation_m],$A781),CHAR(34),
", ElevationDatumCV:  ",CHAR(34),ElevationDatum,CHAR(34),"}"))</f>
        <v>#REF!</v>
      </c>
      <c r="L781" t="e">
        <f>IF(INDEX(SamplingFeatures[Sampling Feature Type],$A781)&lt;&gt;"Site","",
CONCATENATE("  - &amp;SiteID",TEXT(SUMPRODUCT(--($L$3:$L780&lt;&gt;"")),"0000"),
" {","SamplingFeatureID:  *SamplingFeatureID",TEXT($A781,"0000"),
", SiteTypeCV:  ",CHAR(34),INDEX(Sites[Site Type],$A781),CHAR(34),
", Latitude:  ",INDEX(Sites[Latitude],$A781),
", Longitude:  ",INDEX(Sites[Longitude],$A781),
", SRSName:  ",CHAR(34),LatLonDatum,CHAR(34),"}"))</f>
        <v>#REF!</v>
      </c>
      <c r="M781" t="e">
        <f>IF(INDEX(SamplingFeatures[Sampling Feature Type],$A781)&lt;&gt;"Specimen","",
CONCATENATE("  - &amp;SpecimenID",TEXT(SUMPRODUCT(--($M$3:$M780&lt;&gt;"")),"0000"),
" {","SamplingFeatureID:  *SamplingFeatureID",TEXT($A781,"0000"),
", SpecimenTypeCV:  ",CHAR(34),INDEX(Specimens[Specimen Type],$A781),CHAR(34),
", SpecimenMediumCV:  ",INDEX(Specimens[Specimen Medium],$A781),
", IsFieldSpecimen:  ",CHAR(34),INDEX(Specimens[Is Field Specimen?],$A781),CHAR(34),"}"))</f>
        <v>#REF!</v>
      </c>
      <c r="N781" t="e">
        <f>IF(COUNTA(SpatialOffsets[])=0,"", IF(INDEX(SpatialOffsets[Spatial Offset Type],$A781)="","",
CONCATENATE("  - &amp;SpatialOffsetID",TEXT($A781,"0000"),
" {","SpatialOffsetTypeCV:  ",CHAR(34),INDEX(SpatialOffsets[Spatial Offset Type],$A781),CHAR(34),
", Offset1Value:  ",INDEX(SpatialOffsets[Offset 1 Value],$A781),
", Offset1UnitID:  ",CHAR(34),INDEX(SpatialOffsets[Offset 1 Unit],$A781),CHAR(34),
", Offset2Value:  ",INDEX(SpatialOffsets[Offset 2 Value],$A781),
", Offset2UnitID:  ",CHAR(34),INDEX(SpatialOffsets[Offset 2 Unit],$A781),CHAR(34),
", Offset3Value:  ",INDEX(SpatialOffsets[Offset 3 Value],$A781),
", Offset3UnitID:  ",CHAR(34),INDEX(SpatialOffsets[Offset 3 Unit],$A781),CHAR(34),,"}")))</f>
        <v>#REF!</v>
      </c>
      <c r="O781" t="e">
        <f>IF(COUNTA(RelatedFeatures[])=0,"", IF(INDEX(RelatedFeatures[First Sampling Feature Code],$A781)="","",
CONCATENATE("  - &amp;RelationID",TEXT($A781,"0000"),
" {","SamplingFeatureID:  *SamplingFeatureID",TEXT(MATCH(INDEX(RelatedFeatures[First Sampling Feature Code],$A781),SamplingFeatures[Feature Code],0),"0000"),
", RelationshipTypeCV:  ",CHAR(34),INDEX(RelatedFeatures[Relationship Type],$A781),CHAR(34),
", RelatedFeatureID: *SamplingFeatureID",TEXT(MATCH(INDEX(RelatedFeatures[Second Sampling Feature Code],$A781),SamplingFeatures[Feature Code],0),"0000"),
", SpatialOffsetID:  ",IF(INDEX(RelatedFeatures[Offset Number],$A781)="","",CONCATENATE("*SpatialOffsetID",TEXT(INDEX(RelatedFeatures[Offset Number],$A781),"0000"))),"}")))</f>
        <v>#REF!</v>
      </c>
      <c r="P781" t="e">
        <f>IF(INDEX(Methods[Method Type],$A781)="","",
CONCATENATE("  - &amp;MethodID",TEXT($A781,"0000"),
" {","MethodTypeCV:  ",CHAR(34),INDEX(Methods[Method Type],$A781),CHAR(34),
", MethodCode:  ",CHAR(34),INDEX(Methods[Method Code],$A781),CHAR(34),
", MethodName:  ",CHAR(34),INDEX(Methods[Method Name],$A781),CHAR(34),
", MethodDescription:  ",CHAR(34),INDEX(Methods[Method Description],$A781),CHAR(34),
", MethodLink:  ",CHAR(34),INDEX(Methods[Method Link],$A781),CHAR(34),
", OrganizationID: *OrganizationID",TEXT(MATCH(INDEX(Methods[Organization Name],$A781),Organizations[Organization Name],0),"0000"),"}"))</f>
        <v>#REF!</v>
      </c>
      <c r="Q781" t="e">
        <f>IF(INDEX(Variables[Variable Type],$A781)="","",
CONCATENATE("  - &amp;VariableID",TEXT($A781,"0000"),
" {","VariableTypeCV:  ",CHAR(34),INDEX(Variables[Variable Type],$A781),CHAR(34),
", VariableCode:  ",CHAR(34),INDEX(Variables[Variable Code],$A781),CHAR(34),
", VariableNameCV:  ",CHAR(34),INDEX(Variables[Variable Name],$A781),CHAR(34),
", VariableDefinition:  ",CHAR(34),INDEX(Variables[Variable Definition],$A781),CHAR(34),
", SpecciationCV:  ",CHAR(34),INDEX(Variables[Speciation],$A781),CHAR(34),
", NoDataValue:  ",CHAR(34),INDEX(Variables[No Data Value],$A781),CHAR(34),"}"))</f>
        <v>#REF!</v>
      </c>
    </row>
    <row r="782" spans="1:17" x14ac:dyDescent="0.25">
      <c r="A782">
        <v>779</v>
      </c>
      <c r="D782" t="e">
        <f>IF(INDEX(People[First Name],$A782)="","",
CONCATENATE("  - &amp;PersonID",TEXT($A782,"0000"),
" {","PersonFirstName:  ",CHAR(34),INDEX(People[First Name],$A782),CHAR(34),
", PersonMiddleName:  ",CHAR(34),INDEX(People[Middle Name],$A782),CHAR(34),
", PersonLastName:  ",CHAR(34),INDEX(People[Last Name],$A782),CHAR(34),"}"))</f>
        <v>#REF!</v>
      </c>
      <c r="E782" t="e">
        <f>IF(INDEX(Organizations[Organization Type '[CV']],$A782)="","",
CONCATENATE("  - &amp;OrganizationID",TEXT($A782,"0000"),
" {","OrganizationTypeCV:  ",CHAR(34),INDEX(Organizations[Organization Type '[CV']],$A782),CHAR(34),
", OrganizationCode:  ",CHAR(34),INDEX(Organizations[Organization Code],$A782),CHAR(34),
", OrganizationName:  ",CHAR(34),INDEX(Organizations[Organization Name],$A782),CHAR(34),
", OrganizationDescription:  ",CHAR(34),INDEX(Organizations[Organization Description],$A782),CHAR(34),
", OrganizationLink:  ",CHAR(34),INDEX(Organizations[Organization Link],$A782),CHAR(34),"}"))</f>
        <v>#REF!</v>
      </c>
      <c r="F782" t="e">
        <f>IF(INDEX(People[First Name],$A782)="","",
CONCATENATE("  - &amp;AffiliationID",TEXT($A782,"0000"),
" {PersonID: *PersonID",TEXT($A782,"0000"),
", OrganizationID: *OrganizationID",TEXT(MATCH(INDEX(People[Organization Name],$A782),Organizations[Organization Name],0),"0000"),
", IsPrimaryOrganizationContact: , AffiliationStartDate: , AffiliationEndDate: , PrimaryPhone: ",
", PrimaryEmail: ",CHAR(34),INDEX(People[Primary Email],$A782),CHAR(34),
", PrimaryAddress: ",CHAR(34),INDEX(People[Primary Address],$A782),CHAR(34),
", PersonLink: }"))</f>
        <v>#REF!</v>
      </c>
      <c r="H782" t="e">
        <f>IF(COUNTA(CitationInformation)=0,"",IF(INDEX(AuthorList[Author Name],$A782)="","",
CONCATENATE("  - &amp;AuthorListID",TEXT($A782,"0000"),
"  {CitationID: *CitationID0001",
", PersonID: *PersonID",TEXT(MATCH(INDEX(AuthorList[Author Name],$A782),People[Full Name],0),"0000"),
", AuthorOrder: ",INDEX(AuthorList[Author Number],$A782),"}")))</f>
        <v>#REF!</v>
      </c>
      <c r="K782" t="e">
        <f>IF(INDEX(SamplingFeatures[Feature Code],$A782)="","",
CONCATENATE("  - &amp;SamplingFeatureID",TEXT($A782,"0000"),
" {","SamplingFeatureUUID:  ",CHAR(34),INDEX(SamplingFeatures[Sampling Feature UUID],$A782),CHAR(34),
", SamplingFeatureTypeCV:  ",CHAR(34),INDEX(SamplingFeatures[Sampling Feature Type],$A782),CHAR(34),
", SamplingFeatureCode:  ",CHAR(34),INDEX(SamplingFeatures[Feature Code],$A782),CHAR(34),
", SamplingFeatureName:  ",CHAR(34),INDEX(SamplingFeatures[Feature Name],$A782),CHAR(34),
", SamplingFeatureDescription:  ",CHAR(34),INDEX(SamplingFeatures[Feature Description],$A782),CHAR(34),
", SamplingFeatureGeotypeCV:  ",CHAR(34),INDEX(SamplingFeatures[Feature Geo Type],$A782),CHAR(34),
", FeatureGeometry:  ",CHAR(34),INDEX(SamplingFeatures[Feature Geometry],$A782),CHAR(34),
", Elevation_m:  ",CHAR(34),INDEX(SamplingFeatures[Elevation_m],$A782),CHAR(34),
", ElevationDatumCV:  ",CHAR(34),ElevationDatum,CHAR(34),"}"))</f>
        <v>#REF!</v>
      </c>
      <c r="L782" t="e">
        <f>IF(INDEX(SamplingFeatures[Sampling Feature Type],$A782)&lt;&gt;"Site","",
CONCATENATE("  - &amp;SiteID",TEXT(SUMPRODUCT(--($L$3:$L781&lt;&gt;"")),"0000"),
" {","SamplingFeatureID:  *SamplingFeatureID",TEXT($A782,"0000"),
", SiteTypeCV:  ",CHAR(34),INDEX(Sites[Site Type],$A782),CHAR(34),
", Latitude:  ",INDEX(Sites[Latitude],$A782),
", Longitude:  ",INDEX(Sites[Longitude],$A782),
", SRSName:  ",CHAR(34),LatLonDatum,CHAR(34),"}"))</f>
        <v>#REF!</v>
      </c>
      <c r="M782" t="e">
        <f>IF(INDEX(SamplingFeatures[Sampling Feature Type],$A782)&lt;&gt;"Specimen","",
CONCATENATE("  - &amp;SpecimenID",TEXT(SUMPRODUCT(--($M$3:$M781&lt;&gt;"")),"0000"),
" {","SamplingFeatureID:  *SamplingFeatureID",TEXT($A782,"0000"),
", SpecimenTypeCV:  ",CHAR(34),INDEX(Specimens[Specimen Type],$A782),CHAR(34),
", SpecimenMediumCV:  ",INDEX(Specimens[Specimen Medium],$A782),
", IsFieldSpecimen:  ",CHAR(34),INDEX(Specimens[Is Field Specimen?],$A782),CHAR(34),"}"))</f>
        <v>#REF!</v>
      </c>
      <c r="N782" t="e">
        <f>IF(COUNTA(SpatialOffsets[])=0,"", IF(INDEX(SpatialOffsets[Spatial Offset Type],$A782)="","",
CONCATENATE("  - &amp;SpatialOffsetID",TEXT($A782,"0000"),
" {","SpatialOffsetTypeCV:  ",CHAR(34),INDEX(SpatialOffsets[Spatial Offset Type],$A782),CHAR(34),
", Offset1Value:  ",INDEX(SpatialOffsets[Offset 1 Value],$A782),
", Offset1UnitID:  ",CHAR(34),INDEX(SpatialOffsets[Offset 1 Unit],$A782),CHAR(34),
", Offset2Value:  ",INDEX(SpatialOffsets[Offset 2 Value],$A782),
", Offset2UnitID:  ",CHAR(34),INDEX(SpatialOffsets[Offset 2 Unit],$A782),CHAR(34),
", Offset3Value:  ",INDEX(SpatialOffsets[Offset 3 Value],$A782),
", Offset3UnitID:  ",CHAR(34),INDEX(SpatialOffsets[Offset 3 Unit],$A782),CHAR(34),,"}")))</f>
        <v>#REF!</v>
      </c>
      <c r="O782" t="e">
        <f>IF(COUNTA(RelatedFeatures[])=0,"", IF(INDEX(RelatedFeatures[First Sampling Feature Code],$A782)="","",
CONCATENATE("  - &amp;RelationID",TEXT($A782,"0000"),
" {","SamplingFeatureID:  *SamplingFeatureID",TEXT(MATCH(INDEX(RelatedFeatures[First Sampling Feature Code],$A782),SamplingFeatures[Feature Code],0),"0000"),
", RelationshipTypeCV:  ",CHAR(34),INDEX(RelatedFeatures[Relationship Type],$A782),CHAR(34),
", RelatedFeatureID: *SamplingFeatureID",TEXT(MATCH(INDEX(RelatedFeatures[Second Sampling Feature Code],$A782),SamplingFeatures[Feature Code],0),"0000"),
", SpatialOffsetID:  ",IF(INDEX(RelatedFeatures[Offset Number],$A782)="","",CONCATENATE("*SpatialOffsetID",TEXT(INDEX(RelatedFeatures[Offset Number],$A782),"0000"))),"}")))</f>
        <v>#REF!</v>
      </c>
      <c r="P782" t="e">
        <f>IF(INDEX(Methods[Method Type],$A782)="","",
CONCATENATE("  - &amp;MethodID",TEXT($A782,"0000"),
" {","MethodTypeCV:  ",CHAR(34),INDEX(Methods[Method Type],$A782),CHAR(34),
", MethodCode:  ",CHAR(34),INDEX(Methods[Method Code],$A782),CHAR(34),
", MethodName:  ",CHAR(34),INDEX(Methods[Method Name],$A782),CHAR(34),
", MethodDescription:  ",CHAR(34),INDEX(Methods[Method Description],$A782),CHAR(34),
", MethodLink:  ",CHAR(34),INDEX(Methods[Method Link],$A782),CHAR(34),
", OrganizationID: *OrganizationID",TEXT(MATCH(INDEX(Methods[Organization Name],$A782),Organizations[Organization Name],0),"0000"),"}"))</f>
        <v>#REF!</v>
      </c>
      <c r="Q782" t="e">
        <f>IF(INDEX(Variables[Variable Type],$A782)="","",
CONCATENATE("  - &amp;VariableID",TEXT($A782,"0000"),
" {","VariableTypeCV:  ",CHAR(34),INDEX(Variables[Variable Type],$A782),CHAR(34),
", VariableCode:  ",CHAR(34),INDEX(Variables[Variable Code],$A782),CHAR(34),
", VariableNameCV:  ",CHAR(34),INDEX(Variables[Variable Name],$A782),CHAR(34),
", VariableDefinition:  ",CHAR(34),INDEX(Variables[Variable Definition],$A782),CHAR(34),
", SpecciationCV:  ",CHAR(34),INDEX(Variables[Speciation],$A782),CHAR(34),
", NoDataValue:  ",CHAR(34),INDEX(Variables[No Data Value],$A782),CHAR(34),"}"))</f>
        <v>#REF!</v>
      </c>
    </row>
    <row r="783" spans="1:17" x14ac:dyDescent="0.25">
      <c r="A783">
        <v>780</v>
      </c>
      <c r="D783" t="e">
        <f>IF(INDEX(People[First Name],$A783)="","",
CONCATENATE("  - &amp;PersonID",TEXT($A783,"0000"),
" {","PersonFirstName:  ",CHAR(34),INDEX(People[First Name],$A783),CHAR(34),
", PersonMiddleName:  ",CHAR(34),INDEX(People[Middle Name],$A783),CHAR(34),
", PersonLastName:  ",CHAR(34),INDEX(People[Last Name],$A783),CHAR(34),"}"))</f>
        <v>#REF!</v>
      </c>
      <c r="E783" t="e">
        <f>IF(INDEX(Organizations[Organization Type '[CV']],$A783)="","",
CONCATENATE("  - &amp;OrganizationID",TEXT($A783,"0000"),
" {","OrganizationTypeCV:  ",CHAR(34),INDEX(Organizations[Organization Type '[CV']],$A783),CHAR(34),
", OrganizationCode:  ",CHAR(34),INDEX(Organizations[Organization Code],$A783),CHAR(34),
", OrganizationName:  ",CHAR(34),INDEX(Organizations[Organization Name],$A783),CHAR(34),
", OrganizationDescription:  ",CHAR(34),INDEX(Organizations[Organization Description],$A783),CHAR(34),
", OrganizationLink:  ",CHAR(34),INDEX(Organizations[Organization Link],$A783),CHAR(34),"}"))</f>
        <v>#REF!</v>
      </c>
      <c r="F783" t="e">
        <f>IF(INDEX(People[First Name],$A783)="","",
CONCATENATE("  - &amp;AffiliationID",TEXT($A783,"0000"),
" {PersonID: *PersonID",TEXT($A783,"0000"),
", OrganizationID: *OrganizationID",TEXT(MATCH(INDEX(People[Organization Name],$A783),Organizations[Organization Name],0),"0000"),
", IsPrimaryOrganizationContact: , AffiliationStartDate: , AffiliationEndDate: , PrimaryPhone: ",
", PrimaryEmail: ",CHAR(34),INDEX(People[Primary Email],$A783),CHAR(34),
", PrimaryAddress: ",CHAR(34),INDEX(People[Primary Address],$A783),CHAR(34),
", PersonLink: }"))</f>
        <v>#REF!</v>
      </c>
      <c r="H783" t="e">
        <f>IF(COUNTA(CitationInformation)=0,"",IF(INDEX(AuthorList[Author Name],$A783)="","",
CONCATENATE("  - &amp;AuthorListID",TEXT($A783,"0000"),
"  {CitationID: *CitationID0001",
", PersonID: *PersonID",TEXT(MATCH(INDEX(AuthorList[Author Name],$A783),People[Full Name],0),"0000"),
", AuthorOrder: ",INDEX(AuthorList[Author Number],$A783),"}")))</f>
        <v>#REF!</v>
      </c>
      <c r="K783" t="e">
        <f>IF(INDEX(SamplingFeatures[Feature Code],$A783)="","",
CONCATENATE("  - &amp;SamplingFeatureID",TEXT($A783,"0000"),
" {","SamplingFeatureUUID:  ",CHAR(34),INDEX(SamplingFeatures[Sampling Feature UUID],$A783),CHAR(34),
", SamplingFeatureTypeCV:  ",CHAR(34),INDEX(SamplingFeatures[Sampling Feature Type],$A783),CHAR(34),
", SamplingFeatureCode:  ",CHAR(34),INDEX(SamplingFeatures[Feature Code],$A783),CHAR(34),
", SamplingFeatureName:  ",CHAR(34),INDEX(SamplingFeatures[Feature Name],$A783),CHAR(34),
", SamplingFeatureDescription:  ",CHAR(34),INDEX(SamplingFeatures[Feature Description],$A783),CHAR(34),
", SamplingFeatureGeotypeCV:  ",CHAR(34),INDEX(SamplingFeatures[Feature Geo Type],$A783),CHAR(34),
", FeatureGeometry:  ",CHAR(34),INDEX(SamplingFeatures[Feature Geometry],$A783),CHAR(34),
", Elevation_m:  ",CHAR(34),INDEX(SamplingFeatures[Elevation_m],$A783),CHAR(34),
", ElevationDatumCV:  ",CHAR(34),ElevationDatum,CHAR(34),"}"))</f>
        <v>#REF!</v>
      </c>
      <c r="L783" t="e">
        <f>IF(INDEX(SamplingFeatures[Sampling Feature Type],$A783)&lt;&gt;"Site","",
CONCATENATE("  - &amp;SiteID",TEXT(SUMPRODUCT(--($L$3:$L782&lt;&gt;"")),"0000"),
" {","SamplingFeatureID:  *SamplingFeatureID",TEXT($A783,"0000"),
", SiteTypeCV:  ",CHAR(34),INDEX(Sites[Site Type],$A783),CHAR(34),
", Latitude:  ",INDEX(Sites[Latitude],$A783),
", Longitude:  ",INDEX(Sites[Longitude],$A783),
", SRSName:  ",CHAR(34),LatLonDatum,CHAR(34),"}"))</f>
        <v>#REF!</v>
      </c>
      <c r="M783" t="e">
        <f>IF(INDEX(SamplingFeatures[Sampling Feature Type],$A783)&lt;&gt;"Specimen","",
CONCATENATE("  - &amp;SpecimenID",TEXT(SUMPRODUCT(--($M$3:$M782&lt;&gt;"")),"0000"),
" {","SamplingFeatureID:  *SamplingFeatureID",TEXT($A783,"0000"),
", SpecimenTypeCV:  ",CHAR(34),INDEX(Specimens[Specimen Type],$A783),CHAR(34),
", SpecimenMediumCV:  ",INDEX(Specimens[Specimen Medium],$A783),
", IsFieldSpecimen:  ",CHAR(34),INDEX(Specimens[Is Field Specimen?],$A783),CHAR(34),"}"))</f>
        <v>#REF!</v>
      </c>
      <c r="N783" t="e">
        <f>IF(COUNTA(SpatialOffsets[])=0,"", IF(INDEX(SpatialOffsets[Spatial Offset Type],$A783)="","",
CONCATENATE("  - &amp;SpatialOffsetID",TEXT($A783,"0000"),
" {","SpatialOffsetTypeCV:  ",CHAR(34),INDEX(SpatialOffsets[Spatial Offset Type],$A783),CHAR(34),
", Offset1Value:  ",INDEX(SpatialOffsets[Offset 1 Value],$A783),
", Offset1UnitID:  ",CHAR(34),INDEX(SpatialOffsets[Offset 1 Unit],$A783),CHAR(34),
", Offset2Value:  ",INDEX(SpatialOffsets[Offset 2 Value],$A783),
", Offset2UnitID:  ",CHAR(34),INDEX(SpatialOffsets[Offset 2 Unit],$A783),CHAR(34),
", Offset3Value:  ",INDEX(SpatialOffsets[Offset 3 Value],$A783),
", Offset3UnitID:  ",CHAR(34),INDEX(SpatialOffsets[Offset 3 Unit],$A783),CHAR(34),,"}")))</f>
        <v>#REF!</v>
      </c>
      <c r="O783" t="e">
        <f>IF(COUNTA(RelatedFeatures[])=0,"", IF(INDEX(RelatedFeatures[First Sampling Feature Code],$A783)="","",
CONCATENATE("  - &amp;RelationID",TEXT($A783,"0000"),
" {","SamplingFeatureID:  *SamplingFeatureID",TEXT(MATCH(INDEX(RelatedFeatures[First Sampling Feature Code],$A783),SamplingFeatures[Feature Code],0),"0000"),
", RelationshipTypeCV:  ",CHAR(34),INDEX(RelatedFeatures[Relationship Type],$A783),CHAR(34),
", RelatedFeatureID: *SamplingFeatureID",TEXT(MATCH(INDEX(RelatedFeatures[Second Sampling Feature Code],$A783),SamplingFeatures[Feature Code],0),"0000"),
", SpatialOffsetID:  ",IF(INDEX(RelatedFeatures[Offset Number],$A783)="","",CONCATENATE("*SpatialOffsetID",TEXT(INDEX(RelatedFeatures[Offset Number],$A783),"0000"))),"}")))</f>
        <v>#REF!</v>
      </c>
      <c r="P783" t="e">
        <f>IF(INDEX(Methods[Method Type],$A783)="","",
CONCATENATE("  - &amp;MethodID",TEXT($A783,"0000"),
" {","MethodTypeCV:  ",CHAR(34),INDEX(Methods[Method Type],$A783),CHAR(34),
", MethodCode:  ",CHAR(34),INDEX(Methods[Method Code],$A783),CHAR(34),
", MethodName:  ",CHAR(34),INDEX(Methods[Method Name],$A783),CHAR(34),
", MethodDescription:  ",CHAR(34),INDEX(Methods[Method Description],$A783),CHAR(34),
", MethodLink:  ",CHAR(34),INDEX(Methods[Method Link],$A783),CHAR(34),
", OrganizationID: *OrganizationID",TEXT(MATCH(INDEX(Methods[Organization Name],$A783),Organizations[Organization Name],0),"0000"),"}"))</f>
        <v>#REF!</v>
      </c>
      <c r="Q783" t="e">
        <f>IF(INDEX(Variables[Variable Type],$A783)="","",
CONCATENATE("  - &amp;VariableID",TEXT($A783,"0000"),
" {","VariableTypeCV:  ",CHAR(34),INDEX(Variables[Variable Type],$A783),CHAR(34),
", VariableCode:  ",CHAR(34),INDEX(Variables[Variable Code],$A783),CHAR(34),
", VariableNameCV:  ",CHAR(34),INDEX(Variables[Variable Name],$A783),CHAR(34),
", VariableDefinition:  ",CHAR(34),INDEX(Variables[Variable Definition],$A783),CHAR(34),
", SpecciationCV:  ",CHAR(34),INDEX(Variables[Speciation],$A783),CHAR(34),
", NoDataValue:  ",CHAR(34),INDEX(Variables[No Data Value],$A783),CHAR(34),"}"))</f>
        <v>#REF!</v>
      </c>
    </row>
    <row r="784" spans="1:17" x14ac:dyDescent="0.25">
      <c r="A784">
        <v>781</v>
      </c>
      <c r="D784" t="e">
        <f>IF(INDEX(People[First Name],$A784)="","",
CONCATENATE("  - &amp;PersonID",TEXT($A784,"0000"),
" {","PersonFirstName:  ",CHAR(34),INDEX(People[First Name],$A784),CHAR(34),
", PersonMiddleName:  ",CHAR(34),INDEX(People[Middle Name],$A784),CHAR(34),
", PersonLastName:  ",CHAR(34),INDEX(People[Last Name],$A784),CHAR(34),"}"))</f>
        <v>#REF!</v>
      </c>
      <c r="E784" t="e">
        <f>IF(INDEX(Organizations[Organization Type '[CV']],$A784)="","",
CONCATENATE("  - &amp;OrganizationID",TEXT($A784,"0000"),
" {","OrganizationTypeCV:  ",CHAR(34),INDEX(Organizations[Organization Type '[CV']],$A784),CHAR(34),
", OrganizationCode:  ",CHAR(34),INDEX(Organizations[Organization Code],$A784),CHAR(34),
", OrganizationName:  ",CHAR(34),INDEX(Organizations[Organization Name],$A784),CHAR(34),
", OrganizationDescription:  ",CHAR(34),INDEX(Organizations[Organization Description],$A784),CHAR(34),
", OrganizationLink:  ",CHAR(34),INDEX(Organizations[Organization Link],$A784),CHAR(34),"}"))</f>
        <v>#REF!</v>
      </c>
      <c r="F784" t="e">
        <f>IF(INDEX(People[First Name],$A784)="","",
CONCATENATE("  - &amp;AffiliationID",TEXT($A784,"0000"),
" {PersonID: *PersonID",TEXT($A784,"0000"),
", OrganizationID: *OrganizationID",TEXT(MATCH(INDEX(People[Organization Name],$A784),Organizations[Organization Name],0),"0000"),
", IsPrimaryOrganizationContact: , AffiliationStartDate: , AffiliationEndDate: , PrimaryPhone: ",
", PrimaryEmail: ",CHAR(34),INDEX(People[Primary Email],$A784),CHAR(34),
", PrimaryAddress: ",CHAR(34),INDEX(People[Primary Address],$A784),CHAR(34),
", PersonLink: }"))</f>
        <v>#REF!</v>
      </c>
      <c r="H784" t="e">
        <f>IF(COUNTA(CitationInformation)=0,"",IF(INDEX(AuthorList[Author Name],$A784)="","",
CONCATENATE("  - &amp;AuthorListID",TEXT($A784,"0000"),
"  {CitationID: *CitationID0001",
", PersonID: *PersonID",TEXT(MATCH(INDEX(AuthorList[Author Name],$A784),People[Full Name],0),"0000"),
", AuthorOrder: ",INDEX(AuthorList[Author Number],$A784),"}")))</f>
        <v>#REF!</v>
      </c>
      <c r="K784" t="e">
        <f>IF(INDEX(SamplingFeatures[Feature Code],$A784)="","",
CONCATENATE("  - &amp;SamplingFeatureID",TEXT($A784,"0000"),
" {","SamplingFeatureUUID:  ",CHAR(34),INDEX(SamplingFeatures[Sampling Feature UUID],$A784),CHAR(34),
", SamplingFeatureTypeCV:  ",CHAR(34),INDEX(SamplingFeatures[Sampling Feature Type],$A784),CHAR(34),
", SamplingFeatureCode:  ",CHAR(34),INDEX(SamplingFeatures[Feature Code],$A784),CHAR(34),
", SamplingFeatureName:  ",CHAR(34),INDEX(SamplingFeatures[Feature Name],$A784),CHAR(34),
", SamplingFeatureDescription:  ",CHAR(34),INDEX(SamplingFeatures[Feature Description],$A784),CHAR(34),
", SamplingFeatureGeotypeCV:  ",CHAR(34),INDEX(SamplingFeatures[Feature Geo Type],$A784),CHAR(34),
", FeatureGeometry:  ",CHAR(34),INDEX(SamplingFeatures[Feature Geometry],$A784),CHAR(34),
", Elevation_m:  ",CHAR(34),INDEX(SamplingFeatures[Elevation_m],$A784),CHAR(34),
", ElevationDatumCV:  ",CHAR(34),ElevationDatum,CHAR(34),"}"))</f>
        <v>#REF!</v>
      </c>
      <c r="L784" t="e">
        <f>IF(INDEX(SamplingFeatures[Sampling Feature Type],$A784)&lt;&gt;"Site","",
CONCATENATE("  - &amp;SiteID",TEXT(SUMPRODUCT(--($L$3:$L783&lt;&gt;"")),"0000"),
" {","SamplingFeatureID:  *SamplingFeatureID",TEXT($A784,"0000"),
", SiteTypeCV:  ",CHAR(34),INDEX(Sites[Site Type],$A784),CHAR(34),
", Latitude:  ",INDEX(Sites[Latitude],$A784),
", Longitude:  ",INDEX(Sites[Longitude],$A784),
", SRSName:  ",CHAR(34),LatLonDatum,CHAR(34),"}"))</f>
        <v>#REF!</v>
      </c>
      <c r="M784" t="e">
        <f>IF(INDEX(SamplingFeatures[Sampling Feature Type],$A784)&lt;&gt;"Specimen","",
CONCATENATE("  - &amp;SpecimenID",TEXT(SUMPRODUCT(--($M$3:$M783&lt;&gt;"")),"0000"),
" {","SamplingFeatureID:  *SamplingFeatureID",TEXT($A784,"0000"),
", SpecimenTypeCV:  ",CHAR(34),INDEX(Specimens[Specimen Type],$A784),CHAR(34),
", SpecimenMediumCV:  ",INDEX(Specimens[Specimen Medium],$A784),
", IsFieldSpecimen:  ",CHAR(34),INDEX(Specimens[Is Field Specimen?],$A784),CHAR(34),"}"))</f>
        <v>#REF!</v>
      </c>
      <c r="N784" t="e">
        <f>IF(COUNTA(SpatialOffsets[])=0,"", IF(INDEX(SpatialOffsets[Spatial Offset Type],$A784)="","",
CONCATENATE("  - &amp;SpatialOffsetID",TEXT($A784,"0000"),
" {","SpatialOffsetTypeCV:  ",CHAR(34),INDEX(SpatialOffsets[Spatial Offset Type],$A784),CHAR(34),
", Offset1Value:  ",INDEX(SpatialOffsets[Offset 1 Value],$A784),
", Offset1UnitID:  ",CHAR(34),INDEX(SpatialOffsets[Offset 1 Unit],$A784),CHAR(34),
", Offset2Value:  ",INDEX(SpatialOffsets[Offset 2 Value],$A784),
", Offset2UnitID:  ",CHAR(34),INDEX(SpatialOffsets[Offset 2 Unit],$A784),CHAR(34),
", Offset3Value:  ",INDEX(SpatialOffsets[Offset 3 Value],$A784),
", Offset3UnitID:  ",CHAR(34),INDEX(SpatialOffsets[Offset 3 Unit],$A784),CHAR(34),,"}")))</f>
        <v>#REF!</v>
      </c>
      <c r="O784" t="e">
        <f>IF(COUNTA(RelatedFeatures[])=0,"", IF(INDEX(RelatedFeatures[First Sampling Feature Code],$A784)="","",
CONCATENATE("  - &amp;RelationID",TEXT($A784,"0000"),
" {","SamplingFeatureID:  *SamplingFeatureID",TEXT(MATCH(INDEX(RelatedFeatures[First Sampling Feature Code],$A784),SamplingFeatures[Feature Code],0),"0000"),
", RelationshipTypeCV:  ",CHAR(34),INDEX(RelatedFeatures[Relationship Type],$A784),CHAR(34),
", RelatedFeatureID: *SamplingFeatureID",TEXT(MATCH(INDEX(RelatedFeatures[Second Sampling Feature Code],$A784),SamplingFeatures[Feature Code],0),"0000"),
", SpatialOffsetID:  ",IF(INDEX(RelatedFeatures[Offset Number],$A784)="","",CONCATENATE("*SpatialOffsetID",TEXT(INDEX(RelatedFeatures[Offset Number],$A784),"0000"))),"}")))</f>
        <v>#REF!</v>
      </c>
      <c r="P784" t="e">
        <f>IF(INDEX(Methods[Method Type],$A784)="","",
CONCATENATE("  - &amp;MethodID",TEXT($A784,"0000"),
" {","MethodTypeCV:  ",CHAR(34),INDEX(Methods[Method Type],$A784),CHAR(34),
", MethodCode:  ",CHAR(34),INDEX(Methods[Method Code],$A784),CHAR(34),
", MethodName:  ",CHAR(34),INDEX(Methods[Method Name],$A784),CHAR(34),
", MethodDescription:  ",CHAR(34),INDEX(Methods[Method Description],$A784),CHAR(34),
", MethodLink:  ",CHAR(34),INDEX(Methods[Method Link],$A784),CHAR(34),
", OrganizationID: *OrganizationID",TEXT(MATCH(INDEX(Methods[Organization Name],$A784),Organizations[Organization Name],0),"0000"),"}"))</f>
        <v>#REF!</v>
      </c>
      <c r="Q784" t="e">
        <f>IF(INDEX(Variables[Variable Type],$A784)="","",
CONCATENATE("  - &amp;VariableID",TEXT($A784,"0000"),
" {","VariableTypeCV:  ",CHAR(34),INDEX(Variables[Variable Type],$A784),CHAR(34),
", VariableCode:  ",CHAR(34),INDEX(Variables[Variable Code],$A784),CHAR(34),
", VariableNameCV:  ",CHAR(34),INDEX(Variables[Variable Name],$A784),CHAR(34),
", VariableDefinition:  ",CHAR(34),INDEX(Variables[Variable Definition],$A784),CHAR(34),
", SpecciationCV:  ",CHAR(34),INDEX(Variables[Speciation],$A784),CHAR(34),
", NoDataValue:  ",CHAR(34),INDEX(Variables[No Data Value],$A784),CHAR(34),"}"))</f>
        <v>#REF!</v>
      </c>
    </row>
    <row r="785" spans="1:17" x14ac:dyDescent="0.25">
      <c r="A785">
        <v>782</v>
      </c>
      <c r="D785" t="e">
        <f>IF(INDEX(People[First Name],$A785)="","",
CONCATENATE("  - &amp;PersonID",TEXT($A785,"0000"),
" {","PersonFirstName:  ",CHAR(34),INDEX(People[First Name],$A785),CHAR(34),
", PersonMiddleName:  ",CHAR(34),INDEX(People[Middle Name],$A785),CHAR(34),
", PersonLastName:  ",CHAR(34),INDEX(People[Last Name],$A785),CHAR(34),"}"))</f>
        <v>#REF!</v>
      </c>
      <c r="E785" t="e">
        <f>IF(INDEX(Organizations[Organization Type '[CV']],$A785)="","",
CONCATENATE("  - &amp;OrganizationID",TEXT($A785,"0000"),
" {","OrganizationTypeCV:  ",CHAR(34),INDEX(Organizations[Organization Type '[CV']],$A785),CHAR(34),
", OrganizationCode:  ",CHAR(34),INDEX(Organizations[Organization Code],$A785),CHAR(34),
", OrganizationName:  ",CHAR(34),INDEX(Organizations[Organization Name],$A785),CHAR(34),
", OrganizationDescription:  ",CHAR(34),INDEX(Organizations[Organization Description],$A785),CHAR(34),
", OrganizationLink:  ",CHAR(34),INDEX(Organizations[Organization Link],$A785),CHAR(34),"}"))</f>
        <v>#REF!</v>
      </c>
      <c r="F785" t="e">
        <f>IF(INDEX(People[First Name],$A785)="","",
CONCATENATE("  - &amp;AffiliationID",TEXT($A785,"0000"),
" {PersonID: *PersonID",TEXT($A785,"0000"),
", OrganizationID: *OrganizationID",TEXT(MATCH(INDEX(People[Organization Name],$A785),Organizations[Organization Name],0),"0000"),
", IsPrimaryOrganizationContact: , AffiliationStartDate: , AffiliationEndDate: , PrimaryPhone: ",
", PrimaryEmail: ",CHAR(34),INDEX(People[Primary Email],$A785),CHAR(34),
", PrimaryAddress: ",CHAR(34),INDEX(People[Primary Address],$A785),CHAR(34),
", PersonLink: }"))</f>
        <v>#REF!</v>
      </c>
      <c r="H785" t="e">
        <f>IF(COUNTA(CitationInformation)=0,"",IF(INDEX(AuthorList[Author Name],$A785)="","",
CONCATENATE("  - &amp;AuthorListID",TEXT($A785,"0000"),
"  {CitationID: *CitationID0001",
", PersonID: *PersonID",TEXT(MATCH(INDEX(AuthorList[Author Name],$A785),People[Full Name],0),"0000"),
", AuthorOrder: ",INDEX(AuthorList[Author Number],$A785),"}")))</f>
        <v>#REF!</v>
      </c>
      <c r="K785" t="e">
        <f>IF(INDEX(SamplingFeatures[Feature Code],$A785)="","",
CONCATENATE("  - &amp;SamplingFeatureID",TEXT($A785,"0000"),
" {","SamplingFeatureUUID:  ",CHAR(34),INDEX(SamplingFeatures[Sampling Feature UUID],$A785),CHAR(34),
", SamplingFeatureTypeCV:  ",CHAR(34),INDEX(SamplingFeatures[Sampling Feature Type],$A785),CHAR(34),
", SamplingFeatureCode:  ",CHAR(34),INDEX(SamplingFeatures[Feature Code],$A785),CHAR(34),
", SamplingFeatureName:  ",CHAR(34),INDEX(SamplingFeatures[Feature Name],$A785),CHAR(34),
", SamplingFeatureDescription:  ",CHAR(34),INDEX(SamplingFeatures[Feature Description],$A785),CHAR(34),
", SamplingFeatureGeotypeCV:  ",CHAR(34),INDEX(SamplingFeatures[Feature Geo Type],$A785),CHAR(34),
", FeatureGeometry:  ",CHAR(34),INDEX(SamplingFeatures[Feature Geometry],$A785),CHAR(34),
", Elevation_m:  ",CHAR(34),INDEX(SamplingFeatures[Elevation_m],$A785),CHAR(34),
", ElevationDatumCV:  ",CHAR(34),ElevationDatum,CHAR(34),"}"))</f>
        <v>#REF!</v>
      </c>
      <c r="L785" t="e">
        <f>IF(INDEX(SamplingFeatures[Sampling Feature Type],$A785)&lt;&gt;"Site","",
CONCATENATE("  - &amp;SiteID",TEXT(SUMPRODUCT(--($L$3:$L784&lt;&gt;"")),"0000"),
" {","SamplingFeatureID:  *SamplingFeatureID",TEXT($A785,"0000"),
", SiteTypeCV:  ",CHAR(34),INDEX(Sites[Site Type],$A785),CHAR(34),
", Latitude:  ",INDEX(Sites[Latitude],$A785),
", Longitude:  ",INDEX(Sites[Longitude],$A785),
", SRSName:  ",CHAR(34),LatLonDatum,CHAR(34),"}"))</f>
        <v>#REF!</v>
      </c>
      <c r="M785" t="e">
        <f>IF(INDEX(SamplingFeatures[Sampling Feature Type],$A785)&lt;&gt;"Specimen","",
CONCATENATE("  - &amp;SpecimenID",TEXT(SUMPRODUCT(--($M$3:$M784&lt;&gt;"")),"0000"),
" {","SamplingFeatureID:  *SamplingFeatureID",TEXT($A785,"0000"),
", SpecimenTypeCV:  ",CHAR(34),INDEX(Specimens[Specimen Type],$A785),CHAR(34),
", SpecimenMediumCV:  ",INDEX(Specimens[Specimen Medium],$A785),
", IsFieldSpecimen:  ",CHAR(34),INDEX(Specimens[Is Field Specimen?],$A785),CHAR(34),"}"))</f>
        <v>#REF!</v>
      </c>
      <c r="N785" t="e">
        <f>IF(COUNTA(SpatialOffsets[])=0,"", IF(INDEX(SpatialOffsets[Spatial Offset Type],$A785)="","",
CONCATENATE("  - &amp;SpatialOffsetID",TEXT($A785,"0000"),
" {","SpatialOffsetTypeCV:  ",CHAR(34),INDEX(SpatialOffsets[Spatial Offset Type],$A785),CHAR(34),
", Offset1Value:  ",INDEX(SpatialOffsets[Offset 1 Value],$A785),
", Offset1UnitID:  ",CHAR(34),INDEX(SpatialOffsets[Offset 1 Unit],$A785),CHAR(34),
", Offset2Value:  ",INDEX(SpatialOffsets[Offset 2 Value],$A785),
", Offset2UnitID:  ",CHAR(34),INDEX(SpatialOffsets[Offset 2 Unit],$A785),CHAR(34),
", Offset3Value:  ",INDEX(SpatialOffsets[Offset 3 Value],$A785),
", Offset3UnitID:  ",CHAR(34),INDEX(SpatialOffsets[Offset 3 Unit],$A785),CHAR(34),,"}")))</f>
        <v>#REF!</v>
      </c>
      <c r="O785" t="e">
        <f>IF(COUNTA(RelatedFeatures[])=0,"", IF(INDEX(RelatedFeatures[First Sampling Feature Code],$A785)="","",
CONCATENATE("  - &amp;RelationID",TEXT($A785,"0000"),
" {","SamplingFeatureID:  *SamplingFeatureID",TEXT(MATCH(INDEX(RelatedFeatures[First Sampling Feature Code],$A785),SamplingFeatures[Feature Code],0),"0000"),
", RelationshipTypeCV:  ",CHAR(34),INDEX(RelatedFeatures[Relationship Type],$A785),CHAR(34),
", RelatedFeatureID: *SamplingFeatureID",TEXT(MATCH(INDEX(RelatedFeatures[Second Sampling Feature Code],$A785),SamplingFeatures[Feature Code],0),"0000"),
", SpatialOffsetID:  ",IF(INDEX(RelatedFeatures[Offset Number],$A785)="","",CONCATENATE("*SpatialOffsetID",TEXT(INDEX(RelatedFeatures[Offset Number],$A785),"0000"))),"}")))</f>
        <v>#REF!</v>
      </c>
      <c r="P785" t="e">
        <f>IF(INDEX(Methods[Method Type],$A785)="","",
CONCATENATE("  - &amp;MethodID",TEXT($A785,"0000"),
" {","MethodTypeCV:  ",CHAR(34),INDEX(Methods[Method Type],$A785),CHAR(34),
", MethodCode:  ",CHAR(34),INDEX(Methods[Method Code],$A785),CHAR(34),
", MethodName:  ",CHAR(34),INDEX(Methods[Method Name],$A785),CHAR(34),
", MethodDescription:  ",CHAR(34),INDEX(Methods[Method Description],$A785),CHAR(34),
", MethodLink:  ",CHAR(34),INDEX(Methods[Method Link],$A785),CHAR(34),
", OrganizationID: *OrganizationID",TEXT(MATCH(INDEX(Methods[Organization Name],$A785),Organizations[Organization Name],0),"0000"),"}"))</f>
        <v>#REF!</v>
      </c>
      <c r="Q785" t="e">
        <f>IF(INDEX(Variables[Variable Type],$A785)="","",
CONCATENATE("  - &amp;VariableID",TEXT($A785,"0000"),
" {","VariableTypeCV:  ",CHAR(34),INDEX(Variables[Variable Type],$A785),CHAR(34),
", VariableCode:  ",CHAR(34),INDEX(Variables[Variable Code],$A785),CHAR(34),
", VariableNameCV:  ",CHAR(34),INDEX(Variables[Variable Name],$A785),CHAR(34),
", VariableDefinition:  ",CHAR(34),INDEX(Variables[Variable Definition],$A785),CHAR(34),
", SpecciationCV:  ",CHAR(34),INDEX(Variables[Speciation],$A785),CHAR(34),
", NoDataValue:  ",CHAR(34),INDEX(Variables[No Data Value],$A785),CHAR(34),"}"))</f>
        <v>#REF!</v>
      </c>
    </row>
    <row r="786" spans="1:17" x14ac:dyDescent="0.25">
      <c r="A786">
        <v>783</v>
      </c>
      <c r="D786" t="e">
        <f>IF(INDEX(People[First Name],$A786)="","",
CONCATENATE("  - &amp;PersonID",TEXT($A786,"0000"),
" {","PersonFirstName:  ",CHAR(34),INDEX(People[First Name],$A786),CHAR(34),
", PersonMiddleName:  ",CHAR(34),INDEX(People[Middle Name],$A786),CHAR(34),
", PersonLastName:  ",CHAR(34),INDEX(People[Last Name],$A786),CHAR(34),"}"))</f>
        <v>#REF!</v>
      </c>
      <c r="E786" t="e">
        <f>IF(INDEX(Organizations[Organization Type '[CV']],$A786)="","",
CONCATENATE("  - &amp;OrganizationID",TEXT($A786,"0000"),
" {","OrganizationTypeCV:  ",CHAR(34),INDEX(Organizations[Organization Type '[CV']],$A786),CHAR(34),
", OrganizationCode:  ",CHAR(34),INDEX(Organizations[Organization Code],$A786),CHAR(34),
", OrganizationName:  ",CHAR(34),INDEX(Organizations[Organization Name],$A786),CHAR(34),
", OrganizationDescription:  ",CHAR(34),INDEX(Organizations[Organization Description],$A786),CHAR(34),
", OrganizationLink:  ",CHAR(34),INDEX(Organizations[Organization Link],$A786),CHAR(34),"}"))</f>
        <v>#REF!</v>
      </c>
      <c r="F786" t="e">
        <f>IF(INDEX(People[First Name],$A786)="","",
CONCATENATE("  - &amp;AffiliationID",TEXT($A786,"0000"),
" {PersonID: *PersonID",TEXT($A786,"0000"),
", OrganizationID: *OrganizationID",TEXT(MATCH(INDEX(People[Organization Name],$A786),Organizations[Organization Name],0),"0000"),
", IsPrimaryOrganizationContact: , AffiliationStartDate: , AffiliationEndDate: , PrimaryPhone: ",
", PrimaryEmail: ",CHAR(34),INDEX(People[Primary Email],$A786),CHAR(34),
", PrimaryAddress: ",CHAR(34),INDEX(People[Primary Address],$A786),CHAR(34),
", PersonLink: }"))</f>
        <v>#REF!</v>
      </c>
      <c r="H786" t="e">
        <f>IF(COUNTA(CitationInformation)=0,"",IF(INDEX(AuthorList[Author Name],$A786)="","",
CONCATENATE("  - &amp;AuthorListID",TEXT($A786,"0000"),
"  {CitationID: *CitationID0001",
", PersonID: *PersonID",TEXT(MATCH(INDEX(AuthorList[Author Name],$A786),People[Full Name],0),"0000"),
", AuthorOrder: ",INDEX(AuthorList[Author Number],$A786),"}")))</f>
        <v>#REF!</v>
      </c>
      <c r="K786" t="e">
        <f>IF(INDEX(SamplingFeatures[Feature Code],$A786)="","",
CONCATENATE("  - &amp;SamplingFeatureID",TEXT($A786,"0000"),
" {","SamplingFeatureUUID:  ",CHAR(34),INDEX(SamplingFeatures[Sampling Feature UUID],$A786),CHAR(34),
", SamplingFeatureTypeCV:  ",CHAR(34),INDEX(SamplingFeatures[Sampling Feature Type],$A786),CHAR(34),
", SamplingFeatureCode:  ",CHAR(34),INDEX(SamplingFeatures[Feature Code],$A786),CHAR(34),
", SamplingFeatureName:  ",CHAR(34),INDEX(SamplingFeatures[Feature Name],$A786),CHAR(34),
", SamplingFeatureDescription:  ",CHAR(34),INDEX(SamplingFeatures[Feature Description],$A786),CHAR(34),
", SamplingFeatureGeotypeCV:  ",CHAR(34),INDEX(SamplingFeatures[Feature Geo Type],$A786),CHAR(34),
", FeatureGeometry:  ",CHAR(34),INDEX(SamplingFeatures[Feature Geometry],$A786),CHAR(34),
", Elevation_m:  ",CHAR(34),INDEX(SamplingFeatures[Elevation_m],$A786),CHAR(34),
", ElevationDatumCV:  ",CHAR(34),ElevationDatum,CHAR(34),"}"))</f>
        <v>#REF!</v>
      </c>
      <c r="L786" t="e">
        <f>IF(INDEX(SamplingFeatures[Sampling Feature Type],$A786)&lt;&gt;"Site","",
CONCATENATE("  - &amp;SiteID",TEXT(SUMPRODUCT(--($L$3:$L785&lt;&gt;"")),"0000"),
" {","SamplingFeatureID:  *SamplingFeatureID",TEXT($A786,"0000"),
", SiteTypeCV:  ",CHAR(34),INDEX(Sites[Site Type],$A786),CHAR(34),
", Latitude:  ",INDEX(Sites[Latitude],$A786),
", Longitude:  ",INDEX(Sites[Longitude],$A786),
", SRSName:  ",CHAR(34),LatLonDatum,CHAR(34),"}"))</f>
        <v>#REF!</v>
      </c>
      <c r="M786" t="e">
        <f>IF(INDEX(SamplingFeatures[Sampling Feature Type],$A786)&lt;&gt;"Specimen","",
CONCATENATE("  - &amp;SpecimenID",TEXT(SUMPRODUCT(--($M$3:$M785&lt;&gt;"")),"0000"),
" {","SamplingFeatureID:  *SamplingFeatureID",TEXT($A786,"0000"),
", SpecimenTypeCV:  ",CHAR(34),INDEX(Specimens[Specimen Type],$A786),CHAR(34),
", SpecimenMediumCV:  ",INDEX(Specimens[Specimen Medium],$A786),
", IsFieldSpecimen:  ",CHAR(34),INDEX(Specimens[Is Field Specimen?],$A786),CHAR(34),"}"))</f>
        <v>#REF!</v>
      </c>
      <c r="N786" t="e">
        <f>IF(COUNTA(SpatialOffsets[])=0,"", IF(INDEX(SpatialOffsets[Spatial Offset Type],$A786)="","",
CONCATENATE("  - &amp;SpatialOffsetID",TEXT($A786,"0000"),
" {","SpatialOffsetTypeCV:  ",CHAR(34),INDEX(SpatialOffsets[Spatial Offset Type],$A786),CHAR(34),
", Offset1Value:  ",INDEX(SpatialOffsets[Offset 1 Value],$A786),
", Offset1UnitID:  ",CHAR(34),INDEX(SpatialOffsets[Offset 1 Unit],$A786),CHAR(34),
", Offset2Value:  ",INDEX(SpatialOffsets[Offset 2 Value],$A786),
", Offset2UnitID:  ",CHAR(34),INDEX(SpatialOffsets[Offset 2 Unit],$A786),CHAR(34),
", Offset3Value:  ",INDEX(SpatialOffsets[Offset 3 Value],$A786),
", Offset3UnitID:  ",CHAR(34),INDEX(SpatialOffsets[Offset 3 Unit],$A786),CHAR(34),,"}")))</f>
        <v>#REF!</v>
      </c>
      <c r="O786" t="e">
        <f>IF(COUNTA(RelatedFeatures[])=0,"", IF(INDEX(RelatedFeatures[First Sampling Feature Code],$A786)="","",
CONCATENATE("  - &amp;RelationID",TEXT($A786,"0000"),
" {","SamplingFeatureID:  *SamplingFeatureID",TEXT(MATCH(INDEX(RelatedFeatures[First Sampling Feature Code],$A786),SamplingFeatures[Feature Code],0),"0000"),
", RelationshipTypeCV:  ",CHAR(34),INDEX(RelatedFeatures[Relationship Type],$A786),CHAR(34),
", RelatedFeatureID: *SamplingFeatureID",TEXT(MATCH(INDEX(RelatedFeatures[Second Sampling Feature Code],$A786),SamplingFeatures[Feature Code],0),"0000"),
", SpatialOffsetID:  ",IF(INDEX(RelatedFeatures[Offset Number],$A786)="","",CONCATENATE("*SpatialOffsetID",TEXT(INDEX(RelatedFeatures[Offset Number],$A786),"0000"))),"}")))</f>
        <v>#REF!</v>
      </c>
      <c r="P786" t="e">
        <f>IF(INDEX(Methods[Method Type],$A786)="","",
CONCATENATE("  - &amp;MethodID",TEXT($A786,"0000"),
" {","MethodTypeCV:  ",CHAR(34),INDEX(Methods[Method Type],$A786),CHAR(34),
", MethodCode:  ",CHAR(34),INDEX(Methods[Method Code],$A786),CHAR(34),
", MethodName:  ",CHAR(34),INDEX(Methods[Method Name],$A786),CHAR(34),
", MethodDescription:  ",CHAR(34),INDEX(Methods[Method Description],$A786),CHAR(34),
", MethodLink:  ",CHAR(34),INDEX(Methods[Method Link],$A786),CHAR(34),
", OrganizationID: *OrganizationID",TEXT(MATCH(INDEX(Methods[Organization Name],$A786),Organizations[Organization Name],0),"0000"),"}"))</f>
        <v>#REF!</v>
      </c>
      <c r="Q786" t="e">
        <f>IF(INDEX(Variables[Variable Type],$A786)="","",
CONCATENATE("  - &amp;VariableID",TEXT($A786,"0000"),
" {","VariableTypeCV:  ",CHAR(34),INDEX(Variables[Variable Type],$A786),CHAR(34),
", VariableCode:  ",CHAR(34),INDEX(Variables[Variable Code],$A786),CHAR(34),
", VariableNameCV:  ",CHAR(34),INDEX(Variables[Variable Name],$A786),CHAR(34),
", VariableDefinition:  ",CHAR(34),INDEX(Variables[Variable Definition],$A786),CHAR(34),
", SpecciationCV:  ",CHAR(34),INDEX(Variables[Speciation],$A786),CHAR(34),
", NoDataValue:  ",CHAR(34),INDEX(Variables[No Data Value],$A786),CHAR(34),"}"))</f>
        <v>#REF!</v>
      </c>
    </row>
    <row r="787" spans="1:17" x14ac:dyDescent="0.25">
      <c r="A787">
        <v>784</v>
      </c>
      <c r="D787" t="e">
        <f>IF(INDEX(People[First Name],$A787)="","",
CONCATENATE("  - &amp;PersonID",TEXT($A787,"0000"),
" {","PersonFirstName:  ",CHAR(34),INDEX(People[First Name],$A787),CHAR(34),
", PersonMiddleName:  ",CHAR(34),INDEX(People[Middle Name],$A787),CHAR(34),
", PersonLastName:  ",CHAR(34),INDEX(People[Last Name],$A787),CHAR(34),"}"))</f>
        <v>#REF!</v>
      </c>
      <c r="E787" t="e">
        <f>IF(INDEX(Organizations[Organization Type '[CV']],$A787)="","",
CONCATENATE("  - &amp;OrganizationID",TEXT($A787,"0000"),
" {","OrganizationTypeCV:  ",CHAR(34),INDEX(Organizations[Organization Type '[CV']],$A787),CHAR(34),
", OrganizationCode:  ",CHAR(34),INDEX(Organizations[Organization Code],$A787),CHAR(34),
", OrganizationName:  ",CHAR(34),INDEX(Organizations[Organization Name],$A787),CHAR(34),
", OrganizationDescription:  ",CHAR(34),INDEX(Organizations[Organization Description],$A787),CHAR(34),
", OrganizationLink:  ",CHAR(34),INDEX(Organizations[Organization Link],$A787),CHAR(34),"}"))</f>
        <v>#REF!</v>
      </c>
      <c r="F787" t="e">
        <f>IF(INDEX(People[First Name],$A787)="","",
CONCATENATE("  - &amp;AffiliationID",TEXT($A787,"0000"),
" {PersonID: *PersonID",TEXT($A787,"0000"),
", OrganizationID: *OrganizationID",TEXT(MATCH(INDEX(People[Organization Name],$A787),Organizations[Organization Name],0),"0000"),
", IsPrimaryOrganizationContact: , AffiliationStartDate: , AffiliationEndDate: , PrimaryPhone: ",
", PrimaryEmail: ",CHAR(34),INDEX(People[Primary Email],$A787),CHAR(34),
", PrimaryAddress: ",CHAR(34),INDEX(People[Primary Address],$A787),CHAR(34),
", PersonLink: }"))</f>
        <v>#REF!</v>
      </c>
      <c r="H787" t="e">
        <f>IF(COUNTA(CitationInformation)=0,"",IF(INDEX(AuthorList[Author Name],$A787)="","",
CONCATENATE("  - &amp;AuthorListID",TEXT($A787,"0000"),
"  {CitationID: *CitationID0001",
", PersonID: *PersonID",TEXT(MATCH(INDEX(AuthorList[Author Name],$A787),People[Full Name],0),"0000"),
", AuthorOrder: ",INDEX(AuthorList[Author Number],$A787),"}")))</f>
        <v>#REF!</v>
      </c>
      <c r="K787" t="e">
        <f>IF(INDEX(SamplingFeatures[Feature Code],$A787)="","",
CONCATENATE("  - &amp;SamplingFeatureID",TEXT($A787,"0000"),
" {","SamplingFeatureUUID:  ",CHAR(34),INDEX(SamplingFeatures[Sampling Feature UUID],$A787),CHAR(34),
", SamplingFeatureTypeCV:  ",CHAR(34),INDEX(SamplingFeatures[Sampling Feature Type],$A787),CHAR(34),
", SamplingFeatureCode:  ",CHAR(34),INDEX(SamplingFeatures[Feature Code],$A787),CHAR(34),
", SamplingFeatureName:  ",CHAR(34),INDEX(SamplingFeatures[Feature Name],$A787),CHAR(34),
", SamplingFeatureDescription:  ",CHAR(34),INDEX(SamplingFeatures[Feature Description],$A787),CHAR(34),
", SamplingFeatureGeotypeCV:  ",CHAR(34),INDEX(SamplingFeatures[Feature Geo Type],$A787),CHAR(34),
", FeatureGeometry:  ",CHAR(34),INDEX(SamplingFeatures[Feature Geometry],$A787),CHAR(34),
", Elevation_m:  ",CHAR(34),INDEX(SamplingFeatures[Elevation_m],$A787),CHAR(34),
", ElevationDatumCV:  ",CHAR(34),ElevationDatum,CHAR(34),"}"))</f>
        <v>#REF!</v>
      </c>
      <c r="L787" t="e">
        <f>IF(INDEX(SamplingFeatures[Sampling Feature Type],$A787)&lt;&gt;"Site","",
CONCATENATE("  - &amp;SiteID",TEXT(SUMPRODUCT(--($L$3:$L786&lt;&gt;"")),"0000"),
" {","SamplingFeatureID:  *SamplingFeatureID",TEXT($A787,"0000"),
", SiteTypeCV:  ",CHAR(34),INDEX(Sites[Site Type],$A787),CHAR(34),
", Latitude:  ",INDEX(Sites[Latitude],$A787),
", Longitude:  ",INDEX(Sites[Longitude],$A787),
", SRSName:  ",CHAR(34),LatLonDatum,CHAR(34),"}"))</f>
        <v>#REF!</v>
      </c>
      <c r="M787" t="e">
        <f>IF(INDEX(SamplingFeatures[Sampling Feature Type],$A787)&lt;&gt;"Specimen","",
CONCATENATE("  - &amp;SpecimenID",TEXT(SUMPRODUCT(--($M$3:$M786&lt;&gt;"")),"0000"),
" {","SamplingFeatureID:  *SamplingFeatureID",TEXT($A787,"0000"),
", SpecimenTypeCV:  ",CHAR(34),INDEX(Specimens[Specimen Type],$A787),CHAR(34),
", SpecimenMediumCV:  ",INDEX(Specimens[Specimen Medium],$A787),
", IsFieldSpecimen:  ",CHAR(34),INDEX(Specimens[Is Field Specimen?],$A787),CHAR(34),"}"))</f>
        <v>#REF!</v>
      </c>
      <c r="N787" t="e">
        <f>IF(COUNTA(SpatialOffsets[])=0,"", IF(INDEX(SpatialOffsets[Spatial Offset Type],$A787)="","",
CONCATENATE("  - &amp;SpatialOffsetID",TEXT($A787,"0000"),
" {","SpatialOffsetTypeCV:  ",CHAR(34),INDEX(SpatialOffsets[Spatial Offset Type],$A787),CHAR(34),
", Offset1Value:  ",INDEX(SpatialOffsets[Offset 1 Value],$A787),
", Offset1UnitID:  ",CHAR(34),INDEX(SpatialOffsets[Offset 1 Unit],$A787),CHAR(34),
", Offset2Value:  ",INDEX(SpatialOffsets[Offset 2 Value],$A787),
", Offset2UnitID:  ",CHAR(34),INDEX(SpatialOffsets[Offset 2 Unit],$A787),CHAR(34),
", Offset3Value:  ",INDEX(SpatialOffsets[Offset 3 Value],$A787),
", Offset3UnitID:  ",CHAR(34),INDEX(SpatialOffsets[Offset 3 Unit],$A787),CHAR(34),,"}")))</f>
        <v>#REF!</v>
      </c>
      <c r="O787" t="e">
        <f>IF(COUNTA(RelatedFeatures[])=0,"", IF(INDEX(RelatedFeatures[First Sampling Feature Code],$A787)="","",
CONCATENATE("  - &amp;RelationID",TEXT($A787,"0000"),
" {","SamplingFeatureID:  *SamplingFeatureID",TEXT(MATCH(INDEX(RelatedFeatures[First Sampling Feature Code],$A787),SamplingFeatures[Feature Code],0),"0000"),
", RelationshipTypeCV:  ",CHAR(34),INDEX(RelatedFeatures[Relationship Type],$A787),CHAR(34),
", RelatedFeatureID: *SamplingFeatureID",TEXT(MATCH(INDEX(RelatedFeatures[Second Sampling Feature Code],$A787),SamplingFeatures[Feature Code],0),"0000"),
", SpatialOffsetID:  ",IF(INDEX(RelatedFeatures[Offset Number],$A787)="","",CONCATENATE("*SpatialOffsetID",TEXT(INDEX(RelatedFeatures[Offset Number],$A787),"0000"))),"}")))</f>
        <v>#REF!</v>
      </c>
      <c r="P787" t="e">
        <f>IF(INDEX(Methods[Method Type],$A787)="","",
CONCATENATE("  - &amp;MethodID",TEXT($A787,"0000"),
" {","MethodTypeCV:  ",CHAR(34),INDEX(Methods[Method Type],$A787),CHAR(34),
", MethodCode:  ",CHAR(34),INDEX(Methods[Method Code],$A787),CHAR(34),
", MethodName:  ",CHAR(34),INDEX(Methods[Method Name],$A787),CHAR(34),
", MethodDescription:  ",CHAR(34),INDEX(Methods[Method Description],$A787),CHAR(34),
", MethodLink:  ",CHAR(34),INDEX(Methods[Method Link],$A787),CHAR(34),
", OrganizationID: *OrganizationID",TEXT(MATCH(INDEX(Methods[Organization Name],$A787),Organizations[Organization Name],0),"0000"),"}"))</f>
        <v>#REF!</v>
      </c>
      <c r="Q787" t="e">
        <f>IF(INDEX(Variables[Variable Type],$A787)="","",
CONCATENATE("  - &amp;VariableID",TEXT($A787,"0000"),
" {","VariableTypeCV:  ",CHAR(34),INDEX(Variables[Variable Type],$A787),CHAR(34),
", VariableCode:  ",CHAR(34),INDEX(Variables[Variable Code],$A787),CHAR(34),
", VariableNameCV:  ",CHAR(34),INDEX(Variables[Variable Name],$A787),CHAR(34),
", VariableDefinition:  ",CHAR(34),INDEX(Variables[Variable Definition],$A787),CHAR(34),
", SpecciationCV:  ",CHAR(34),INDEX(Variables[Speciation],$A787),CHAR(34),
", NoDataValue:  ",CHAR(34),INDEX(Variables[No Data Value],$A787),CHAR(34),"}"))</f>
        <v>#REF!</v>
      </c>
    </row>
    <row r="788" spans="1:17" x14ac:dyDescent="0.25">
      <c r="A788">
        <v>785</v>
      </c>
      <c r="D788" t="e">
        <f>IF(INDEX(People[First Name],$A788)="","",
CONCATENATE("  - &amp;PersonID",TEXT($A788,"0000"),
" {","PersonFirstName:  ",CHAR(34),INDEX(People[First Name],$A788),CHAR(34),
", PersonMiddleName:  ",CHAR(34),INDEX(People[Middle Name],$A788),CHAR(34),
", PersonLastName:  ",CHAR(34),INDEX(People[Last Name],$A788),CHAR(34),"}"))</f>
        <v>#REF!</v>
      </c>
      <c r="E788" t="e">
        <f>IF(INDEX(Organizations[Organization Type '[CV']],$A788)="","",
CONCATENATE("  - &amp;OrganizationID",TEXT($A788,"0000"),
" {","OrganizationTypeCV:  ",CHAR(34),INDEX(Organizations[Organization Type '[CV']],$A788),CHAR(34),
", OrganizationCode:  ",CHAR(34),INDEX(Organizations[Organization Code],$A788),CHAR(34),
", OrganizationName:  ",CHAR(34),INDEX(Organizations[Organization Name],$A788),CHAR(34),
", OrganizationDescription:  ",CHAR(34),INDEX(Organizations[Organization Description],$A788),CHAR(34),
", OrganizationLink:  ",CHAR(34),INDEX(Organizations[Organization Link],$A788),CHAR(34),"}"))</f>
        <v>#REF!</v>
      </c>
      <c r="F788" t="e">
        <f>IF(INDEX(People[First Name],$A788)="","",
CONCATENATE("  - &amp;AffiliationID",TEXT($A788,"0000"),
" {PersonID: *PersonID",TEXT($A788,"0000"),
", OrganizationID: *OrganizationID",TEXT(MATCH(INDEX(People[Organization Name],$A788),Organizations[Organization Name],0),"0000"),
", IsPrimaryOrganizationContact: , AffiliationStartDate: , AffiliationEndDate: , PrimaryPhone: ",
", PrimaryEmail: ",CHAR(34),INDEX(People[Primary Email],$A788),CHAR(34),
", PrimaryAddress: ",CHAR(34),INDEX(People[Primary Address],$A788),CHAR(34),
", PersonLink: }"))</f>
        <v>#REF!</v>
      </c>
      <c r="H788" t="e">
        <f>IF(COUNTA(CitationInformation)=0,"",IF(INDEX(AuthorList[Author Name],$A788)="","",
CONCATENATE("  - &amp;AuthorListID",TEXT($A788,"0000"),
"  {CitationID: *CitationID0001",
", PersonID: *PersonID",TEXT(MATCH(INDEX(AuthorList[Author Name],$A788),People[Full Name],0),"0000"),
", AuthorOrder: ",INDEX(AuthorList[Author Number],$A788),"}")))</f>
        <v>#REF!</v>
      </c>
      <c r="K788" t="e">
        <f>IF(INDEX(SamplingFeatures[Feature Code],$A788)="","",
CONCATENATE("  - &amp;SamplingFeatureID",TEXT($A788,"0000"),
" {","SamplingFeatureUUID:  ",CHAR(34),INDEX(SamplingFeatures[Sampling Feature UUID],$A788),CHAR(34),
", SamplingFeatureTypeCV:  ",CHAR(34),INDEX(SamplingFeatures[Sampling Feature Type],$A788),CHAR(34),
", SamplingFeatureCode:  ",CHAR(34),INDEX(SamplingFeatures[Feature Code],$A788),CHAR(34),
", SamplingFeatureName:  ",CHAR(34),INDEX(SamplingFeatures[Feature Name],$A788),CHAR(34),
", SamplingFeatureDescription:  ",CHAR(34),INDEX(SamplingFeatures[Feature Description],$A788),CHAR(34),
", SamplingFeatureGeotypeCV:  ",CHAR(34),INDEX(SamplingFeatures[Feature Geo Type],$A788),CHAR(34),
", FeatureGeometry:  ",CHAR(34),INDEX(SamplingFeatures[Feature Geometry],$A788),CHAR(34),
", Elevation_m:  ",CHAR(34),INDEX(SamplingFeatures[Elevation_m],$A788),CHAR(34),
", ElevationDatumCV:  ",CHAR(34),ElevationDatum,CHAR(34),"}"))</f>
        <v>#REF!</v>
      </c>
      <c r="L788" t="e">
        <f>IF(INDEX(SamplingFeatures[Sampling Feature Type],$A788)&lt;&gt;"Site","",
CONCATENATE("  - &amp;SiteID",TEXT(SUMPRODUCT(--($L$3:$L787&lt;&gt;"")),"0000"),
" {","SamplingFeatureID:  *SamplingFeatureID",TEXT($A788,"0000"),
", SiteTypeCV:  ",CHAR(34),INDEX(Sites[Site Type],$A788),CHAR(34),
", Latitude:  ",INDEX(Sites[Latitude],$A788),
", Longitude:  ",INDEX(Sites[Longitude],$A788),
", SRSName:  ",CHAR(34),LatLonDatum,CHAR(34),"}"))</f>
        <v>#REF!</v>
      </c>
      <c r="M788" t="e">
        <f>IF(INDEX(SamplingFeatures[Sampling Feature Type],$A788)&lt;&gt;"Specimen","",
CONCATENATE("  - &amp;SpecimenID",TEXT(SUMPRODUCT(--($M$3:$M787&lt;&gt;"")),"0000"),
" {","SamplingFeatureID:  *SamplingFeatureID",TEXT($A788,"0000"),
", SpecimenTypeCV:  ",CHAR(34),INDEX(Specimens[Specimen Type],$A788),CHAR(34),
", SpecimenMediumCV:  ",INDEX(Specimens[Specimen Medium],$A788),
", IsFieldSpecimen:  ",CHAR(34),INDEX(Specimens[Is Field Specimen?],$A788),CHAR(34),"}"))</f>
        <v>#REF!</v>
      </c>
      <c r="N788" t="e">
        <f>IF(COUNTA(SpatialOffsets[])=0,"", IF(INDEX(SpatialOffsets[Spatial Offset Type],$A788)="","",
CONCATENATE("  - &amp;SpatialOffsetID",TEXT($A788,"0000"),
" {","SpatialOffsetTypeCV:  ",CHAR(34),INDEX(SpatialOffsets[Spatial Offset Type],$A788),CHAR(34),
", Offset1Value:  ",INDEX(SpatialOffsets[Offset 1 Value],$A788),
", Offset1UnitID:  ",CHAR(34),INDEX(SpatialOffsets[Offset 1 Unit],$A788),CHAR(34),
", Offset2Value:  ",INDEX(SpatialOffsets[Offset 2 Value],$A788),
", Offset2UnitID:  ",CHAR(34),INDEX(SpatialOffsets[Offset 2 Unit],$A788),CHAR(34),
", Offset3Value:  ",INDEX(SpatialOffsets[Offset 3 Value],$A788),
", Offset3UnitID:  ",CHAR(34),INDEX(SpatialOffsets[Offset 3 Unit],$A788),CHAR(34),,"}")))</f>
        <v>#REF!</v>
      </c>
      <c r="O788" t="e">
        <f>IF(COUNTA(RelatedFeatures[])=0,"", IF(INDEX(RelatedFeatures[First Sampling Feature Code],$A788)="","",
CONCATENATE("  - &amp;RelationID",TEXT($A788,"0000"),
" {","SamplingFeatureID:  *SamplingFeatureID",TEXT(MATCH(INDEX(RelatedFeatures[First Sampling Feature Code],$A788),SamplingFeatures[Feature Code],0),"0000"),
", RelationshipTypeCV:  ",CHAR(34),INDEX(RelatedFeatures[Relationship Type],$A788),CHAR(34),
", RelatedFeatureID: *SamplingFeatureID",TEXT(MATCH(INDEX(RelatedFeatures[Second Sampling Feature Code],$A788),SamplingFeatures[Feature Code],0),"0000"),
", SpatialOffsetID:  ",IF(INDEX(RelatedFeatures[Offset Number],$A788)="","",CONCATENATE("*SpatialOffsetID",TEXT(INDEX(RelatedFeatures[Offset Number],$A788),"0000"))),"}")))</f>
        <v>#REF!</v>
      </c>
      <c r="P788" t="e">
        <f>IF(INDEX(Methods[Method Type],$A788)="","",
CONCATENATE("  - &amp;MethodID",TEXT($A788,"0000"),
" {","MethodTypeCV:  ",CHAR(34),INDEX(Methods[Method Type],$A788),CHAR(34),
", MethodCode:  ",CHAR(34),INDEX(Methods[Method Code],$A788),CHAR(34),
", MethodName:  ",CHAR(34),INDEX(Methods[Method Name],$A788),CHAR(34),
", MethodDescription:  ",CHAR(34),INDEX(Methods[Method Description],$A788),CHAR(34),
", MethodLink:  ",CHAR(34),INDEX(Methods[Method Link],$A788),CHAR(34),
", OrganizationID: *OrganizationID",TEXT(MATCH(INDEX(Methods[Organization Name],$A788),Organizations[Organization Name],0),"0000"),"}"))</f>
        <v>#REF!</v>
      </c>
      <c r="Q788" t="e">
        <f>IF(INDEX(Variables[Variable Type],$A788)="","",
CONCATENATE("  - &amp;VariableID",TEXT($A788,"0000"),
" {","VariableTypeCV:  ",CHAR(34),INDEX(Variables[Variable Type],$A788),CHAR(34),
", VariableCode:  ",CHAR(34),INDEX(Variables[Variable Code],$A788),CHAR(34),
", VariableNameCV:  ",CHAR(34),INDEX(Variables[Variable Name],$A788),CHAR(34),
", VariableDefinition:  ",CHAR(34),INDEX(Variables[Variable Definition],$A788),CHAR(34),
", SpecciationCV:  ",CHAR(34),INDEX(Variables[Speciation],$A788),CHAR(34),
", NoDataValue:  ",CHAR(34),INDEX(Variables[No Data Value],$A788),CHAR(34),"}"))</f>
        <v>#REF!</v>
      </c>
    </row>
    <row r="789" spans="1:17" x14ac:dyDescent="0.25">
      <c r="A789">
        <v>786</v>
      </c>
      <c r="D789" t="e">
        <f>IF(INDEX(People[First Name],$A789)="","",
CONCATENATE("  - &amp;PersonID",TEXT($A789,"0000"),
" {","PersonFirstName:  ",CHAR(34),INDEX(People[First Name],$A789),CHAR(34),
", PersonMiddleName:  ",CHAR(34),INDEX(People[Middle Name],$A789),CHAR(34),
", PersonLastName:  ",CHAR(34),INDEX(People[Last Name],$A789),CHAR(34),"}"))</f>
        <v>#REF!</v>
      </c>
      <c r="E789" t="e">
        <f>IF(INDEX(Organizations[Organization Type '[CV']],$A789)="","",
CONCATENATE("  - &amp;OrganizationID",TEXT($A789,"0000"),
" {","OrganizationTypeCV:  ",CHAR(34),INDEX(Organizations[Organization Type '[CV']],$A789),CHAR(34),
", OrganizationCode:  ",CHAR(34),INDEX(Organizations[Organization Code],$A789),CHAR(34),
", OrganizationName:  ",CHAR(34),INDEX(Organizations[Organization Name],$A789),CHAR(34),
", OrganizationDescription:  ",CHAR(34),INDEX(Organizations[Organization Description],$A789),CHAR(34),
", OrganizationLink:  ",CHAR(34),INDEX(Organizations[Organization Link],$A789),CHAR(34),"}"))</f>
        <v>#REF!</v>
      </c>
      <c r="F789" t="e">
        <f>IF(INDEX(People[First Name],$A789)="","",
CONCATENATE("  - &amp;AffiliationID",TEXT($A789,"0000"),
" {PersonID: *PersonID",TEXT($A789,"0000"),
", OrganizationID: *OrganizationID",TEXT(MATCH(INDEX(People[Organization Name],$A789),Organizations[Organization Name],0),"0000"),
", IsPrimaryOrganizationContact: , AffiliationStartDate: , AffiliationEndDate: , PrimaryPhone: ",
", PrimaryEmail: ",CHAR(34),INDEX(People[Primary Email],$A789),CHAR(34),
", PrimaryAddress: ",CHAR(34),INDEX(People[Primary Address],$A789),CHAR(34),
", PersonLink: }"))</f>
        <v>#REF!</v>
      </c>
      <c r="H789" t="e">
        <f>IF(COUNTA(CitationInformation)=0,"",IF(INDEX(AuthorList[Author Name],$A789)="","",
CONCATENATE("  - &amp;AuthorListID",TEXT($A789,"0000"),
"  {CitationID: *CitationID0001",
", PersonID: *PersonID",TEXT(MATCH(INDEX(AuthorList[Author Name],$A789),People[Full Name],0),"0000"),
", AuthorOrder: ",INDEX(AuthorList[Author Number],$A789),"}")))</f>
        <v>#REF!</v>
      </c>
      <c r="K789" t="e">
        <f>IF(INDEX(SamplingFeatures[Feature Code],$A789)="","",
CONCATENATE("  - &amp;SamplingFeatureID",TEXT($A789,"0000"),
" {","SamplingFeatureUUID:  ",CHAR(34),INDEX(SamplingFeatures[Sampling Feature UUID],$A789),CHAR(34),
", SamplingFeatureTypeCV:  ",CHAR(34),INDEX(SamplingFeatures[Sampling Feature Type],$A789),CHAR(34),
", SamplingFeatureCode:  ",CHAR(34),INDEX(SamplingFeatures[Feature Code],$A789),CHAR(34),
", SamplingFeatureName:  ",CHAR(34),INDEX(SamplingFeatures[Feature Name],$A789),CHAR(34),
", SamplingFeatureDescription:  ",CHAR(34),INDEX(SamplingFeatures[Feature Description],$A789),CHAR(34),
", SamplingFeatureGeotypeCV:  ",CHAR(34),INDEX(SamplingFeatures[Feature Geo Type],$A789),CHAR(34),
", FeatureGeometry:  ",CHAR(34),INDEX(SamplingFeatures[Feature Geometry],$A789),CHAR(34),
", Elevation_m:  ",CHAR(34),INDEX(SamplingFeatures[Elevation_m],$A789),CHAR(34),
", ElevationDatumCV:  ",CHAR(34),ElevationDatum,CHAR(34),"}"))</f>
        <v>#REF!</v>
      </c>
      <c r="L789" t="e">
        <f>IF(INDEX(SamplingFeatures[Sampling Feature Type],$A789)&lt;&gt;"Site","",
CONCATENATE("  - &amp;SiteID",TEXT(SUMPRODUCT(--($L$3:$L788&lt;&gt;"")),"0000"),
" {","SamplingFeatureID:  *SamplingFeatureID",TEXT($A789,"0000"),
", SiteTypeCV:  ",CHAR(34),INDEX(Sites[Site Type],$A789),CHAR(34),
", Latitude:  ",INDEX(Sites[Latitude],$A789),
", Longitude:  ",INDEX(Sites[Longitude],$A789),
", SRSName:  ",CHAR(34),LatLonDatum,CHAR(34),"}"))</f>
        <v>#REF!</v>
      </c>
      <c r="M789" t="e">
        <f>IF(INDEX(SamplingFeatures[Sampling Feature Type],$A789)&lt;&gt;"Specimen","",
CONCATENATE("  - &amp;SpecimenID",TEXT(SUMPRODUCT(--($M$3:$M788&lt;&gt;"")),"0000"),
" {","SamplingFeatureID:  *SamplingFeatureID",TEXT($A789,"0000"),
", SpecimenTypeCV:  ",CHAR(34),INDEX(Specimens[Specimen Type],$A789),CHAR(34),
", SpecimenMediumCV:  ",INDEX(Specimens[Specimen Medium],$A789),
", IsFieldSpecimen:  ",CHAR(34),INDEX(Specimens[Is Field Specimen?],$A789),CHAR(34),"}"))</f>
        <v>#REF!</v>
      </c>
      <c r="N789" t="e">
        <f>IF(COUNTA(SpatialOffsets[])=0,"", IF(INDEX(SpatialOffsets[Spatial Offset Type],$A789)="","",
CONCATENATE("  - &amp;SpatialOffsetID",TEXT($A789,"0000"),
" {","SpatialOffsetTypeCV:  ",CHAR(34),INDEX(SpatialOffsets[Spatial Offset Type],$A789),CHAR(34),
", Offset1Value:  ",INDEX(SpatialOffsets[Offset 1 Value],$A789),
", Offset1UnitID:  ",CHAR(34),INDEX(SpatialOffsets[Offset 1 Unit],$A789),CHAR(34),
", Offset2Value:  ",INDEX(SpatialOffsets[Offset 2 Value],$A789),
", Offset2UnitID:  ",CHAR(34),INDEX(SpatialOffsets[Offset 2 Unit],$A789),CHAR(34),
", Offset3Value:  ",INDEX(SpatialOffsets[Offset 3 Value],$A789),
", Offset3UnitID:  ",CHAR(34),INDEX(SpatialOffsets[Offset 3 Unit],$A789),CHAR(34),,"}")))</f>
        <v>#REF!</v>
      </c>
      <c r="O789" t="e">
        <f>IF(COUNTA(RelatedFeatures[])=0,"", IF(INDEX(RelatedFeatures[First Sampling Feature Code],$A789)="","",
CONCATENATE("  - &amp;RelationID",TEXT($A789,"0000"),
" {","SamplingFeatureID:  *SamplingFeatureID",TEXT(MATCH(INDEX(RelatedFeatures[First Sampling Feature Code],$A789),SamplingFeatures[Feature Code],0),"0000"),
", RelationshipTypeCV:  ",CHAR(34),INDEX(RelatedFeatures[Relationship Type],$A789),CHAR(34),
", RelatedFeatureID: *SamplingFeatureID",TEXT(MATCH(INDEX(RelatedFeatures[Second Sampling Feature Code],$A789),SamplingFeatures[Feature Code],0),"0000"),
", SpatialOffsetID:  ",IF(INDEX(RelatedFeatures[Offset Number],$A789)="","",CONCATENATE("*SpatialOffsetID",TEXT(INDEX(RelatedFeatures[Offset Number],$A789),"0000"))),"}")))</f>
        <v>#REF!</v>
      </c>
      <c r="P789" t="e">
        <f>IF(INDEX(Methods[Method Type],$A789)="","",
CONCATENATE("  - &amp;MethodID",TEXT($A789,"0000"),
" {","MethodTypeCV:  ",CHAR(34),INDEX(Methods[Method Type],$A789),CHAR(34),
", MethodCode:  ",CHAR(34),INDEX(Methods[Method Code],$A789),CHAR(34),
", MethodName:  ",CHAR(34),INDEX(Methods[Method Name],$A789),CHAR(34),
", MethodDescription:  ",CHAR(34),INDEX(Methods[Method Description],$A789),CHAR(34),
", MethodLink:  ",CHAR(34),INDEX(Methods[Method Link],$A789),CHAR(34),
", OrganizationID: *OrganizationID",TEXT(MATCH(INDEX(Methods[Organization Name],$A789),Organizations[Organization Name],0),"0000"),"}"))</f>
        <v>#REF!</v>
      </c>
      <c r="Q789" t="e">
        <f>IF(INDEX(Variables[Variable Type],$A789)="","",
CONCATENATE("  - &amp;VariableID",TEXT($A789,"0000"),
" {","VariableTypeCV:  ",CHAR(34),INDEX(Variables[Variable Type],$A789),CHAR(34),
", VariableCode:  ",CHAR(34),INDEX(Variables[Variable Code],$A789),CHAR(34),
", VariableNameCV:  ",CHAR(34),INDEX(Variables[Variable Name],$A789),CHAR(34),
", VariableDefinition:  ",CHAR(34),INDEX(Variables[Variable Definition],$A789),CHAR(34),
", SpecciationCV:  ",CHAR(34),INDEX(Variables[Speciation],$A789),CHAR(34),
", NoDataValue:  ",CHAR(34),INDEX(Variables[No Data Value],$A789),CHAR(34),"}"))</f>
        <v>#REF!</v>
      </c>
    </row>
    <row r="790" spans="1:17" x14ac:dyDescent="0.25">
      <c r="A790">
        <v>787</v>
      </c>
      <c r="D790" t="e">
        <f>IF(INDEX(People[First Name],$A790)="","",
CONCATENATE("  - &amp;PersonID",TEXT($A790,"0000"),
" {","PersonFirstName:  ",CHAR(34),INDEX(People[First Name],$A790),CHAR(34),
", PersonMiddleName:  ",CHAR(34),INDEX(People[Middle Name],$A790),CHAR(34),
", PersonLastName:  ",CHAR(34),INDEX(People[Last Name],$A790),CHAR(34),"}"))</f>
        <v>#REF!</v>
      </c>
      <c r="E790" t="e">
        <f>IF(INDEX(Organizations[Organization Type '[CV']],$A790)="","",
CONCATENATE("  - &amp;OrganizationID",TEXT($A790,"0000"),
" {","OrganizationTypeCV:  ",CHAR(34),INDEX(Organizations[Organization Type '[CV']],$A790),CHAR(34),
", OrganizationCode:  ",CHAR(34),INDEX(Organizations[Organization Code],$A790),CHAR(34),
", OrganizationName:  ",CHAR(34),INDEX(Organizations[Organization Name],$A790),CHAR(34),
", OrganizationDescription:  ",CHAR(34),INDEX(Organizations[Organization Description],$A790),CHAR(34),
", OrganizationLink:  ",CHAR(34),INDEX(Organizations[Organization Link],$A790),CHAR(34),"}"))</f>
        <v>#REF!</v>
      </c>
      <c r="F790" t="e">
        <f>IF(INDEX(People[First Name],$A790)="","",
CONCATENATE("  - &amp;AffiliationID",TEXT($A790,"0000"),
" {PersonID: *PersonID",TEXT($A790,"0000"),
", OrganizationID: *OrganizationID",TEXT(MATCH(INDEX(People[Organization Name],$A790),Organizations[Organization Name],0),"0000"),
", IsPrimaryOrganizationContact: , AffiliationStartDate: , AffiliationEndDate: , PrimaryPhone: ",
", PrimaryEmail: ",CHAR(34),INDEX(People[Primary Email],$A790),CHAR(34),
", PrimaryAddress: ",CHAR(34),INDEX(People[Primary Address],$A790),CHAR(34),
", PersonLink: }"))</f>
        <v>#REF!</v>
      </c>
      <c r="H790" t="e">
        <f>IF(COUNTA(CitationInformation)=0,"",IF(INDEX(AuthorList[Author Name],$A790)="","",
CONCATENATE("  - &amp;AuthorListID",TEXT($A790,"0000"),
"  {CitationID: *CitationID0001",
", PersonID: *PersonID",TEXT(MATCH(INDEX(AuthorList[Author Name],$A790),People[Full Name],0),"0000"),
", AuthorOrder: ",INDEX(AuthorList[Author Number],$A790),"}")))</f>
        <v>#REF!</v>
      </c>
      <c r="K790" t="e">
        <f>IF(INDEX(SamplingFeatures[Feature Code],$A790)="","",
CONCATENATE("  - &amp;SamplingFeatureID",TEXT($A790,"0000"),
" {","SamplingFeatureUUID:  ",CHAR(34),INDEX(SamplingFeatures[Sampling Feature UUID],$A790),CHAR(34),
", SamplingFeatureTypeCV:  ",CHAR(34),INDEX(SamplingFeatures[Sampling Feature Type],$A790),CHAR(34),
", SamplingFeatureCode:  ",CHAR(34),INDEX(SamplingFeatures[Feature Code],$A790),CHAR(34),
", SamplingFeatureName:  ",CHAR(34),INDEX(SamplingFeatures[Feature Name],$A790),CHAR(34),
", SamplingFeatureDescription:  ",CHAR(34),INDEX(SamplingFeatures[Feature Description],$A790),CHAR(34),
", SamplingFeatureGeotypeCV:  ",CHAR(34),INDEX(SamplingFeatures[Feature Geo Type],$A790),CHAR(34),
", FeatureGeometry:  ",CHAR(34),INDEX(SamplingFeatures[Feature Geometry],$A790),CHAR(34),
", Elevation_m:  ",CHAR(34),INDEX(SamplingFeatures[Elevation_m],$A790),CHAR(34),
", ElevationDatumCV:  ",CHAR(34),ElevationDatum,CHAR(34),"}"))</f>
        <v>#REF!</v>
      </c>
      <c r="L790" t="e">
        <f>IF(INDEX(SamplingFeatures[Sampling Feature Type],$A790)&lt;&gt;"Site","",
CONCATENATE("  - &amp;SiteID",TEXT(SUMPRODUCT(--($L$3:$L789&lt;&gt;"")),"0000"),
" {","SamplingFeatureID:  *SamplingFeatureID",TEXT($A790,"0000"),
", SiteTypeCV:  ",CHAR(34),INDEX(Sites[Site Type],$A790),CHAR(34),
", Latitude:  ",INDEX(Sites[Latitude],$A790),
", Longitude:  ",INDEX(Sites[Longitude],$A790),
", SRSName:  ",CHAR(34),LatLonDatum,CHAR(34),"}"))</f>
        <v>#REF!</v>
      </c>
      <c r="M790" t="e">
        <f>IF(INDEX(SamplingFeatures[Sampling Feature Type],$A790)&lt;&gt;"Specimen","",
CONCATENATE("  - &amp;SpecimenID",TEXT(SUMPRODUCT(--($M$3:$M789&lt;&gt;"")),"0000"),
" {","SamplingFeatureID:  *SamplingFeatureID",TEXT($A790,"0000"),
", SpecimenTypeCV:  ",CHAR(34),INDEX(Specimens[Specimen Type],$A790),CHAR(34),
", SpecimenMediumCV:  ",INDEX(Specimens[Specimen Medium],$A790),
", IsFieldSpecimen:  ",CHAR(34),INDEX(Specimens[Is Field Specimen?],$A790),CHAR(34),"}"))</f>
        <v>#REF!</v>
      </c>
      <c r="N790" t="e">
        <f>IF(COUNTA(SpatialOffsets[])=0,"", IF(INDEX(SpatialOffsets[Spatial Offset Type],$A790)="","",
CONCATENATE("  - &amp;SpatialOffsetID",TEXT($A790,"0000"),
" {","SpatialOffsetTypeCV:  ",CHAR(34),INDEX(SpatialOffsets[Spatial Offset Type],$A790),CHAR(34),
", Offset1Value:  ",INDEX(SpatialOffsets[Offset 1 Value],$A790),
", Offset1UnitID:  ",CHAR(34),INDEX(SpatialOffsets[Offset 1 Unit],$A790),CHAR(34),
", Offset2Value:  ",INDEX(SpatialOffsets[Offset 2 Value],$A790),
", Offset2UnitID:  ",CHAR(34),INDEX(SpatialOffsets[Offset 2 Unit],$A790),CHAR(34),
", Offset3Value:  ",INDEX(SpatialOffsets[Offset 3 Value],$A790),
", Offset3UnitID:  ",CHAR(34),INDEX(SpatialOffsets[Offset 3 Unit],$A790),CHAR(34),,"}")))</f>
        <v>#REF!</v>
      </c>
      <c r="O790" t="e">
        <f>IF(COUNTA(RelatedFeatures[])=0,"", IF(INDEX(RelatedFeatures[First Sampling Feature Code],$A790)="","",
CONCATENATE("  - &amp;RelationID",TEXT($A790,"0000"),
" {","SamplingFeatureID:  *SamplingFeatureID",TEXT(MATCH(INDEX(RelatedFeatures[First Sampling Feature Code],$A790),SamplingFeatures[Feature Code],0),"0000"),
", RelationshipTypeCV:  ",CHAR(34),INDEX(RelatedFeatures[Relationship Type],$A790),CHAR(34),
", RelatedFeatureID: *SamplingFeatureID",TEXT(MATCH(INDEX(RelatedFeatures[Second Sampling Feature Code],$A790),SamplingFeatures[Feature Code],0),"0000"),
", SpatialOffsetID:  ",IF(INDEX(RelatedFeatures[Offset Number],$A790)="","",CONCATENATE("*SpatialOffsetID",TEXT(INDEX(RelatedFeatures[Offset Number],$A790),"0000"))),"}")))</f>
        <v>#REF!</v>
      </c>
      <c r="P790" t="e">
        <f>IF(INDEX(Methods[Method Type],$A790)="","",
CONCATENATE("  - &amp;MethodID",TEXT($A790,"0000"),
" {","MethodTypeCV:  ",CHAR(34),INDEX(Methods[Method Type],$A790),CHAR(34),
", MethodCode:  ",CHAR(34),INDEX(Methods[Method Code],$A790),CHAR(34),
", MethodName:  ",CHAR(34),INDEX(Methods[Method Name],$A790),CHAR(34),
", MethodDescription:  ",CHAR(34),INDEX(Methods[Method Description],$A790),CHAR(34),
", MethodLink:  ",CHAR(34),INDEX(Methods[Method Link],$A790),CHAR(34),
", OrganizationID: *OrganizationID",TEXT(MATCH(INDEX(Methods[Organization Name],$A790),Organizations[Organization Name],0),"0000"),"}"))</f>
        <v>#REF!</v>
      </c>
      <c r="Q790" t="e">
        <f>IF(INDEX(Variables[Variable Type],$A790)="","",
CONCATENATE("  - &amp;VariableID",TEXT($A790,"0000"),
" {","VariableTypeCV:  ",CHAR(34),INDEX(Variables[Variable Type],$A790),CHAR(34),
", VariableCode:  ",CHAR(34),INDEX(Variables[Variable Code],$A790),CHAR(34),
", VariableNameCV:  ",CHAR(34),INDEX(Variables[Variable Name],$A790),CHAR(34),
", VariableDefinition:  ",CHAR(34),INDEX(Variables[Variable Definition],$A790),CHAR(34),
", SpecciationCV:  ",CHAR(34),INDEX(Variables[Speciation],$A790),CHAR(34),
", NoDataValue:  ",CHAR(34),INDEX(Variables[No Data Value],$A790),CHAR(34),"}"))</f>
        <v>#REF!</v>
      </c>
    </row>
    <row r="791" spans="1:17" x14ac:dyDescent="0.25">
      <c r="A791">
        <v>788</v>
      </c>
      <c r="D791" t="e">
        <f>IF(INDEX(People[First Name],$A791)="","",
CONCATENATE("  - &amp;PersonID",TEXT($A791,"0000"),
" {","PersonFirstName:  ",CHAR(34),INDEX(People[First Name],$A791),CHAR(34),
", PersonMiddleName:  ",CHAR(34),INDEX(People[Middle Name],$A791),CHAR(34),
", PersonLastName:  ",CHAR(34),INDEX(People[Last Name],$A791),CHAR(34),"}"))</f>
        <v>#REF!</v>
      </c>
      <c r="E791" t="e">
        <f>IF(INDEX(Organizations[Organization Type '[CV']],$A791)="","",
CONCATENATE("  - &amp;OrganizationID",TEXT($A791,"0000"),
" {","OrganizationTypeCV:  ",CHAR(34),INDEX(Organizations[Organization Type '[CV']],$A791),CHAR(34),
", OrganizationCode:  ",CHAR(34),INDEX(Organizations[Organization Code],$A791),CHAR(34),
", OrganizationName:  ",CHAR(34),INDEX(Organizations[Organization Name],$A791),CHAR(34),
", OrganizationDescription:  ",CHAR(34),INDEX(Organizations[Organization Description],$A791),CHAR(34),
", OrganizationLink:  ",CHAR(34),INDEX(Organizations[Organization Link],$A791),CHAR(34),"}"))</f>
        <v>#REF!</v>
      </c>
      <c r="F791" t="e">
        <f>IF(INDEX(People[First Name],$A791)="","",
CONCATENATE("  - &amp;AffiliationID",TEXT($A791,"0000"),
" {PersonID: *PersonID",TEXT($A791,"0000"),
", OrganizationID: *OrganizationID",TEXT(MATCH(INDEX(People[Organization Name],$A791),Organizations[Organization Name],0),"0000"),
", IsPrimaryOrganizationContact: , AffiliationStartDate: , AffiliationEndDate: , PrimaryPhone: ",
", PrimaryEmail: ",CHAR(34),INDEX(People[Primary Email],$A791),CHAR(34),
", PrimaryAddress: ",CHAR(34),INDEX(People[Primary Address],$A791),CHAR(34),
", PersonLink: }"))</f>
        <v>#REF!</v>
      </c>
      <c r="H791" t="e">
        <f>IF(COUNTA(CitationInformation)=0,"",IF(INDEX(AuthorList[Author Name],$A791)="","",
CONCATENATE("  - &amp;AuthorListID",TEXT($A791,"0000"),
"  {CitationID: *CitationID0001",
", PersonID: *PersonID",TEXT(MATCH(INDEX(AuthorList[Author Name],$A791),People[Full Name],0),"0000"),
", AuthorOrder: ",INDEX(AuthorList[Author Number],$A791),"}")))</f>
        <v>#REF!</v>
      </c>
      <c r="K791" t="e">
        <f>IF(INDEX(SamplingFeatures[Feature Code],$A791)="","",
CONCATENATE("  - &amp;SamplingFeatureID",TEXT($A791,"0000"),
" {","SamplingFeatureUUID:  ",CHAR(34),INDEX(SamplingFeatures[Sampling Feature UUID],$A791),CHAR(34),
", SamplingFeatureTypeCV:  ",CHAR(34),INDEX(SamplingFeatures[Sampling Feature Type],$A791),CHAR(34),
", SamplingFeatureCode:  ",CHAR(34),INDEX(SamplingFeatures[Feature Code],$A791),CHAR(34),
", SamplingFeatureName:  ",CHAR(34),INDEX(SamplingFeatures[Feature Name],$A791),CHAR(34),
", SamplingFeatureDescription:  ",CHAR(34),INDEX(SamplingFeatures[Feature Description],$A791),CHAR(34),
", SamplingFeatureGeotypeCV:  ",CHAR(34),INDEX(SamplingFeatures[Feature Geo Type],$A791),CHAR(34),
", FeatureGeometry:  ",CHAR(34),INDEX(SamplingFeatures[Feature Geometry],$A791),CHAR(34),
", Elevation_m:  ",CHAR(34),INDEX(SamplingFeatures[Elevation_m],$A791),CHAR(34),
", ElevationDatumCV:  ",CHAR(34),ElevationDatum,CHAR(34),"}"))</f>
        <v>#REF!</v>
      </c>
      <c r="L791" t="e">
        <f>IF(INDEX(SamplingFeatures[Sampling Feature Type],$A791)&lt;&gt;"Site","",
CONCATENATE("  - &amp;SiteID",TEXT(SUMPRODUCT(--($L$3:$L790&lt;&gt;"")),"0000"),
" {","SamplingFeatureID:  *SamplingFeatureID",TEXT($A791,"0000"),
", SiteTypeCV:  ",CHAR(34),INDEX(Sites[Site Type],$A791),CHAR(34),
", Latitude:  ",INDEX(Sites[Latitude],$A791),
", Longitude:  ",INDEX(Sites[Longitude],$A791),
", SRSName:  ",CHAR(34),LatLonDatum,CHAR(34),"}"))</f>
        <v>#REF!</v>
      </c>
      <c r="M791" t="e">
        <f>IF(INDEX(SamplingFeatures[Sampling Feature Type],$A791)&lt;&gt;"Specimen","",
CONCATENATE("  - &amp;SpecimenID",TEXT(SUMPRODUCT(--($M$3:$M790&lt;&gt;"")),"0000"),
" {","SamplingFeatureID:  *SamplingFeatureID",TEXT($A791,"0000"),
", SpecimenTypeCV:  ",CHAR(34),INDEX(Specimens[Specimen Type],$A791),CHAR(34),
", SpecimenMediumCV:  ",INDEX(Specimens[Specimen Medium],$A791),
", IsFieldSpecimen:  ",CHAR(34),INDEX(Specimens[Is Field Specimen?],$A791),CHAR(34),"}"))</f>
        <v>#REF!</v>
      </c>
      <c r="N791" t="e">
        <f>IF(COUNTA(SpatialOffsets[])=0,"", IF(INDEX(SpatialOffsets[Spatial Offset Type],$A791)="","",
CONCATENATE("  - &amp;SpatialOffsetID",TEXT($A791,"0000"),
" {","SpatialOffsetTypeCV:  ",CHAR(34),INDEX(SpatialOffsets[Spatial Offset Type],$A791),CHAR(34),
", Offset1Value:  ",INDEX(SpatialOffsets[Offset 1 Value],$A791),
", Offset1UnitID:  ",CHAR(34),INDEX(SpatialOffsets[Offset 1 Unit],$A791),CHAR(34),
", Offset2Value:  ",INDEX(SpatialOffsets[Offset 2 Value],$A791),
", Offset2UnitID:  ",CHAR(34),INDEX(SpatialOffsets[Offset 2 Unit],$A791),CHAR(34),
", Offset3Value:  ",INDEX(SpatialOffsets[Offset 3 Value],$A791),
", Offset3UnitID:  ",CHAR(34),INDEX(SpatialOffsets[Offset 3 Unit],$A791),CHAR(34),,"}")))</f>
        <v>#REF!</v>
      </c>
      <c r="O791" t="e">
        <f>IF(COUNTA(RelatedFeatures[])=0,"", IF(INDEX(RelatedFeatures[First Sampling Feature Code],$A791)="","",
CONCATENATE("  - &amp;RelationID",TEXT($A791,"0000"),
" {","SamplingFeatureID:  *SamplingFeatureID",TEXT(MATCH(INDEX(RelatedFeatures[First Sampling Feature Code],$A791),SamplingFeatures[Feature Code],0),"0000"),
", RelationshipTypeCV:  ",CHAR(34),INDEX(RelatedFeatures[Relationship Type],$A791),CHAR(34),
", RelatedFeatureID: *SamplingFeatureID",TEXT(MATCH(INDEX(RelatedFeatures[Second Sampling Feature Code],$A791),SamplingFeatures[Feature Code],0),"0000"),
", SpatialOffsetID:  ",IF(INDEX(RelatedFeatures[Offset Number],$A791)="","",CONCATENATE("*SpatialOffsetID",TEXT(INDEX(RelatedFeatures[Offset Number],$A791),"0000"))),"}")))</f>
        <v>#REF!</v>
      </c>
      <c r="P791" t="e">
        <f>IF(INDEX(Methods[Method Type],$A791)="","",
CONCATENATE("  - &amp;MethodID",TEXT($A791,"0000"),
" {","MethodTypeCV:  ",CHAR(34),INDEX(Methods[Method Type],$A791),CHAR(34),
", MethodCode:  ",CHAR(34),INDEX(Methods[Method Code],$A791),CHAR(34),
", MethodName:  ",CHAR(34),INDEX(Methods[Method Name],$A791),CHAR(34),
", MethodDescription:  ",CHAR(34),INDEX(Methods[Method Description],$A791),CHAR(34),
", MethodLink:  ",CHAR(34),INDEX(Methods[Method Link],$A791),CHAR(34),
", OrganizationID: *OrganizationID",TEXT(MATCH(INDEX(Methods[Organization Name],$A791),Organizations[Organization Name],0),"0000"),"}"))</f>
        <v>#REF!</v>
      </c>
      <c r="Q791" t="e">
        <f>IF(INDEX(Variables[Variable Type],$A791)="","",
CONCATENATE("  - &amp;VariableID",TEXT($A791,"0000"),
" {","VariableTypeCV:  ",CHAR(34),INDEX(Variables[Variable Type],$A791),CHAR(34),
", VariableCode:  ",CHAR(34),INDEX(Variables[Variable Code],$A791),CHAR(34),
", VariableNameCV:  ",CHAR(34),INDEX(Variables[Variable Name],$A791),CHAR(34),
", VariableDefinition:  ",CHAR(34),INDEX(Variables[Variable Definition],$A791),CHAR(34),
", SpecciationCV:  ",CHAR(34),INDEX(Variables[Speciation],$A791),CHAR(34),
", NoDataValue:  ",CHAR(34),INDEX(Variables[No Data Value],$A791),CHAR(34),"}"))</f>
        <v>#REF!</v>
      </c>
    </row>
    <row r="792" spans="1:17" x14ac:dyDescent="0.25">
      <c r="A792">
        <v>789</v>
      </c>
      <c r="D792" t="e">
        <f>IF(INDEX(People[First Name],$A792)="","",
CONCATENATE("  - &amp;PersonID",TEXT($A792,"0000"),
" {","PersonFirstName:  ",CHAR(34),INDEX(People[First Name],$A792),CHAR(34),
", PersonMiddleName:  ",CHAR(34),INDEX(People[Middle Name],$A792),CHAR(34),
", PersonLastName:  ",CHAR(34),INDEX(People[Last Name],$A792),CHAR(34),"}"))</f>
        <v>#REF!</v>
      </c>
      <c r="E792" t="e">
        <f>IF(INDEX(Organizations[Organization Type '[CV']],$A792)="","",
CONCATENATE("  - &amp;OrganizationID",TEXT($A792,"0000"),
" {","OrganizationTypeCV:  ",CHAR(34),INDEX(Organizations[Organization Type '[CV']],$A792),CHAR(34),
", OrganizationCode:  ",CHAR(34),INDEX(Organizations[Organization Code],$A792),CHAR(34),
", OrganizationName:  ",CHAR(34),INDEX(Organizations[Organization Name],$A792),CHAR(34),
", OrganizationDescription:  ",CHAR(34),INDEX(Organizations[Organization Description],$A792),CHAR(34),
", OrganizationLink:  ",CHAR(34),INDEX(Organizations[Organization Link],$A792),CHAR(34),"}"))</f>
        <v>#REF!</v>
      </c>
      <c r="F792" t="e">
        <f>IF(INDEX(People[First Name],$A792)="","",
CONCATENATE("  - &amp;AffiliationID",TEXT($A792,"0000"),
" {PersonID: *PersonID",TEXT($A792,"0000"),
", OrganizationID: *OrganizationID",TEXT(MATCH(INDEX(People[Organization Name],$A792),Organizations[Organization Name],0),"0000"),
", IsPrimaryOrganizationContact: , AffiliationStartDate: , AffiliationEndDate: , PrimaryPhone: ",
", PrimaryEmail: ",CHAR(34),INDEX(People[Primary Email],$A792),CHAR(34),
", PrimaryAddress: ",CHAR(34),INDEX(People[Primary Address],$A792),CHAR(34),
", PersonLink: }"))</f>
        <v>#REF!</v>
      </c>
      <c r="H792" t="e">
        <f>IF(COUNTA(CitationInformation)=0,"",IF(INDEX(AuthorList[Author Name],$A792)="","",
CONCATENATE("  - &amp;AuthorListID",TEXT($A792,"0000"),
"  {CitationID: *CitationID0001",
", PersonID: *PersonID",TEXT(MATCH(INDEX(AuthorList[Author Name],$A792),People[Full Name],0),"0000"),
", AuthorOrder: ",INDEX(AuthorList[Author Number],$A792),"}")))</f>
        <v>#REF!</v>
      </c>
      <c r="K792" t="e">
        <f>IF(INDEX(SamplingFeatures[Feature Code],$A792)="","",
CONCATENATE("  - &amp;SamplingFeatureID",TEXT($A792,"0000"),
" {","SamplingFeatureUUID:  ",CHAR(34),INDEX(SamplingFeatures[Sampling Feature UUID],$A792),CHAR(34),
", SamplingFeatureTypeCV:  ",CHAR(34),INDEX(SamplingFeatures[Sampling Feature Type],$A792),CHAR(34),
", SamplingFeatureCode:  ",CHAR(34),INDEX(SamplingFeatures[Feature Code],$A792),CHAR(34),
", SamplingFeatureName:  ",CHAR(34),INDEX(SamplingFeatures[Feature Name],$A792),CHAR(34),
", SamplingFeatureDescription:  ",CHAR(34),INDEX(SamplingFeatures[Feature Description],$A792),CHAR(34),
", SamplingFeatureGeotypeCV:  ",CHAR(34),INDEX(SamplingFeatures[Feature Geo Type],$A792),CHAR(34),
", FeatureGeometry:  ",CHAR(34),INDEX(SamplingFeatures[Feature Geometry],$A792),CHAR(34),
", Elevation_m:  ",CHAR(34),INDEX(SamplingFeatures[Elevation_m],$A792),CHAR(34),
", ElevationDatumCV:  ",CHAR(34),ElevationDatum,CHAR(34),"}"))</f>
        <v>#REF!</v>
      </c>
      <c r="L792" t="e">
        <f>IF(INDEX(SamplingFeatures[Sampling Feature Type],$A792)&lt;&gt;"Site","",
CONCATENATE("  - &amp;SiteID",TEXT(SUMPRODUCT(--($L$3:$L791&lt;&gt;"")),"0000"),
" {","SamplingFeatureID:  *SamplingFeatureID",TEXT($A792,"0000"),
", SiteTypeCV:  ",CHAR(34),INDEX(Sites[Site Type],$A792),CHAR(34),
", Latitude:  ",INDEX(Sites[Latitude],$A792),
", Longitude:  ",INDEX(Sites[Longitude],$A792),
", SRSName:  ",CHAR(34),LatLonDatum,CHAR(34),"}"))</f>
        <v>#REF!</v>
      </c>
      <c r="M792" t="e">
        <f>IF(INDEX(SamplingFeatures[Sampling Feature Type],$A792)&lt;&gt;"Specimen","",
CONCATENATE("  - &amp;SpecimenID",TEXT(SUMPRODUCT(--($M$3:$M791&lt;&gt;"")),"0000"),
" {","SamplingFeatureID:  *SamplingFeatureID",TEXT($A792,"0000"),
", SpecimenTypeCV:  ",CHAR(34),INDEX(Specimens[Specimen Type],$A792),CHAR(34),
", SpecimenMediumCV:  ",INDEX(Specimens[Specimen Medium],$A792),
", IsFieldSpecimen:  ",CHAR(34),INDEX(Specimens[Is Field Specimen?],$A792),CHAR(34),"}"))</f>
        <v>#REF!</v>
      </c>
      <c r="N792" t="e">
        <f>IF(COUNTA(SpatialOffsets[])=0,"", IF(INDEX(SpatialOffsets[Spatial Offset Type],$A792)="","",
CONCATENATE("  - &amp;SpatialOffsetID",TEXT($A792,"0000"),
" {","SpatialOffsetTypeCV:  ",CHAR(34),INDEX(SpatialOffsets[Spatial Offset Type],$A792),CHAR(34),
", Offset1Value:  ",INDEX(SpatialOffsets[Offset 1 Value],$A792),
", Offset1UnitID:  ",CHAR(34),INDEX(SpatialOffsets[Offset 1 Unit],$A792),CHAR(34),
", Offset2Value:  ",INDEX(SpatialOffsets[Offset 2 Value],$A792),
", Offset2UnitID:  ",CHAR(34),INDEX(SpatialOffsets[Offset 2 Unit],$A792),CHAR(34),
", Offset3Value:  ",INDEX(SpatialOffsets[Offset 3 Value],$A792),
", Offset3UnitID:  ",CHAR(34),INDEX(SpatialOffsets[Offset 3 Unit],$A792),CHAR(34),,"}")))</f>
        <v>#REF!</v>
      </c>
      <c r="O792" t="e">
        <f>IF(COUNTA(RelatedFeatures[])=0,"", IF(INDEX(RelatedFeatures[First Sampling Feature Code],$A792)="","",
CONCATENATE("  - &amp;RelationID",TEXT($A792,"0000"),
" {","SamplingFeatureID:  *SamplingFeatureID",TEXT(MATCH(INDEX(RelatedFeatures[First Sampling Feature Code],$A792),SamplingFeatures[Feature Code],0),"0000"),
", RelationshipTypeCV:  ",CHAR(34),INDEX(RelatedFeatures[Relationship Type],$A792),CHAR(34),
", RelatedFeatureID: *SamplingFeatureID",TEXT(MATCH(INDEX(RelatedFeatures[Second Sampling Feature Code],$A792),SamplingFeatures[Feature Code],0),"0000"),
", SpatialOffsetID:  ",IF(INDEX(RelatedFeatures[Offset Number],$A792)="","",CONCATENATE("*SpatialOffsetID",TEXT(INDEX(RelatedFeatures[Offset Number],$A792),"0000"))),"}")))</f>
        <v>#REF!</v>
      </c>
      <c r="P792" t="e">
        <f>IF(INDEX(Methods[Method Type],$A792)="","",
CONCATENATE("  - &amp;MethodID",TEXT($A792,"0000"),
" {","MethodTypeCV:  ",CHAR(34),INDEX(Methods[Method Type],$A792),CHAR(34),
", MethodCode:  ",CHAR(34),INDEX(Methods[Method Code],$A792),CHAR(34),
", MethodName:  ",CHAR(34),INDEX(Methods[Method Name],$A792),CHAR(34),
", MethodDescription:  ",CHAR(34),INDEX(Methods[Method Description],$A792),CHAR(34),
", MethodLink:  ",CHAR(34),INDEX(Methods[Method Link],$A792),CHAR(34),
", OrganizationID: *OrganizationID",TEXT(MATCH(INDEX(Methods[Organization Name],$A792),Organizations[Organization Name],0),"0000"),"}"))</f>
        <v>#REF!</v>
      </c>
      <c r="Q792" t="e">
        <f>IF(INDEX(Variables[Variable Type],$A792)="","",
CONCATENATE("  - &amp;VariableID",TEXT($A792,"0000"),
" {","VariableTypeCV:  ",CHAR(34),INDEX(Variables[Variable Type],$A792),CHAR(34),
", VariableCode:  ",CHAR(34),INDEX(Variables[Variable Code],$A792),CHAR(34),
", VariableNameCV:  ",CHAR(34),INDEX(Variables[Variable Name],$A792),CHAR(34),
", VariableDefinition:  ",CHAR(34),INDEX(Variables[Variable Definition],$A792),CHAR(34),
", SpecciationCV:  ",CHAR(34),INDEX(Variables[Speciation],$A792),CHAR(34),
", NoDataValue:  ",CHAR(34),INDEX(Variables[No Data Value],$A792),CHAR(34),"}"))</f>
        <v>#REF!</v>
      </c>
    </row>
    <row r="793" spans="1:17" x14ac:dyDescent="0.25">
      <c r="A793">
        <v>790</v>
      </c>
      <c r="D793" t="e">
        <f>IF(INDEX(People[First Name],$A793)="","",
CONCATENATE("  - &amp;PersonID",TEXT($A793,"0000"),
" {","PersonFirstName:  ",CHAR(34),INDEX(People[First Name],$A793),CHAR(34),
", PersonMiddleName:  ",CHAR(34),INDEX(People[Middle Name],$A793),CHAR(34),
", PersonLastName:  ",CHAR(34),INDEX(People[Last Name],$A793),CHAR(34),"}"))</f>
        <v>#REF!</v>
      </c>
      <c r="E793" t="e">
        <f>IF(INDEX(Organizations[Organization Type '[CV']],$A793)="","",
CONCATENATE("  - &amp;OrganizationID",TEXT($A793,"0000"),
" {","OrganizationTypeCV:  ",CHAR(34),INDEX(Organizations[Organization Type '[CV']],$A793),CHAR(34),
", OrganizationCode:  ",CHAR(34),INDEX(Organizations[Organization Code],$A793),CHAR(34),
", OrganizationName:  ",CHAR(34),INDEX(Organizations[Organization Name],$A793),CHAR(34),
", OrganizationDescription:  ",CHAR(34),INDEX(Organizations[Organization Description],$A793),CHAR(34),
", OrganizationLink:  ",CHAR(34),INDEX(Organizations[Organization Link],$A793),CHAR(34),"}"))</f>
        <v>#REF!</v>
      </c>
      <c r="F793" t="e">
        <f>IF(INDEX(People[First Name],$A793)="","",
CONCATENATE("  - &amp;AffiliationID",TEXT($A793,"0000"),
" {PersonID: *PersonID",TEXT($A793,"0000"),
", OrganizationID: *OrganizationID",TEXT(MATCH(INDEX(People[Organization Name],$A793),Organizations[Organization Name],0),"0000"),
", IsPrimaryOrganizationContact: , AffiliationStartDate: , AffiliationEndDate: , PrimaryPhone: ",
", PrimaryEmail: ",CHAR(34),INDEX(People[Primary Email],$A793),CHAR(34),
", PrimaryAddress: ",CHAR(34),INDEX(People[Primary Address],$A793),CHAR(34),
", PersonLink: }"))</f>
        <v>#REF!</v>
      </c>
      <c r="H793" t="e">
        <f>IF(COUNTA(CitationInformation)=0,"",IF(INDEX(AuthorList[Author Name],$A793)="","",
CONCATENATE("  - &amp;AuthorListID",TEXT($A793,"0000"),
"  {CitationID: *CitationID0001",
", PersonID: *PersonID",TEXT(MATCH(INDEX(AuthorList[Author Name],$A793),People[Full Name],0),"0000"),
", AuthorOrder: ",INDEX(AuthorList[Author Number],$A793),"}")))</f>
        <v>#REF!</v>
      </c>
      <c r="K793" t="e">
        <f>IF(INDEX(SamplingFeatures[Feature Code],$A793)="","",
CONCATENATE("  - &amp;SamplingFeatureID",TEXT($A793,"0000"),
" {","SamplingFeatureUUID:  ",CHAR(34),INDEX(SamplingFeatures[Sampling Feature UUID],$A793),CHAR(34),
", SamplingFeatureTypeCV:  ",CHAR(34),INDEX(SamplingFeatures[Sampling Feature Type],$A793),CHAR(34),
", SamplingFeatureCode:  ",CHAR(34),INDEX(SamplingFeatures[Feature Code],$A793),CHAR(34),
", SamplingFeatureName:  ",CHAR(34),INDEX(SamplingFeatures[Feature Name],$A793),CHAR(34),
", SamplingFeatureDescription:  ",CHAR(34),INDEX(SamplingFeatures[Feature Description],$A793),CHAR(34),
", SamplingFeatureGeotypeCV:  ",CHAR(34),INDEX(SamplingFeatures[Feature Geo Type],$A793),CHAR(34),
", FeatureGeometry:  ",CHAR(34),INDEX(SamplingFeatures[Feature Geometry],$A793),CHAR(34),
", Elevation_m:  ",CHAR(34),INDEX(SamplingFeatures[Elevation_m],$A793),CHAR(34),
", ElevationDatumCV:  ",CHAR(34),ElevationDatum,CHAR(34),"}"))</f>
        <v>#REF!</v>
      </c>
      <c r="L793" t="e">
        <f>IF(INDEX(SamplingFeatures[Sampling Feature Type],$A793)&lt;&gt;"Site","",
CONCATENATE("  - &amp;SiteID",TEXT(SUMPRODUCT(--($L$3:$L792&lt;&gt;"")),"0000"),
" {","SamplingFeatureID:  *SamplingFeatureID",TEXT($A793,"0000"),
", SiteTypeCV:  ",CHAR(34),INDEX(Sites[Site Type],$A793),CHAR(34),
", Latitude:  ",INDEX(Sites[Latitude],$A793),
", Longitude:  ",INDEX(Sites[Longitude],$A793),
", SRSName:  ",CHAR(34),LatLonDatum,CHAR(34),"}"))</f>
        <v>#REF!</v>
      </c>
      <c r="M793" t="e">
        <f>IF(INDEX(SamplingFeatures[Sampling Feature Type],$A793)&lt;&gt;"Specimen","",
CONCATENATE("  - &amp;SpecimenID",TEXT(SUMPRODUCT(--($M$3:$M792&lt;&gt;"")),"0000"),
" {","SamplingFeatureID:  *SamplingFeatureID",TEXT($A793,"0000"),
", SpecimenTypeCV:  ",CHAR(34),INDEX(Specimens[Specimen Type],$A793),CHAR(34),
", SpecimenMediumCV:  ",INDEX(Specimens[Specimen Medium],$A793),
", IsFieldSpecimen:  ",CHAR(34),INDEX(Specimens[Is Field Specimen?],$A793),CHAR(34),"}"))</f>
        <v>#REF!</v>
      </c>
      <c r="N793" t="e">
        <f>IF(COUNTA(SpatialOffsets[])=0,"", IF(INDEX(SpatialOffsets[Spatial Offset Type],$A793)="","",
CONCATENATE("  - &amp;SpatialOffsetID",TEXT($A793,"0000"),
" {","SpatialOffsetTypeCV:  ",CHAR(34),INDEX(SpatialOffsets[Spatial Offset Type],$A793),CHAR(34),
", Offset1Value:  ",INDEX(SpatialOffsets[Offset 1 Value],$A793),
", Offset1UnitID:  ",CHAR(34),INDEX(SpatialOffsets[Offset 1 Unit],$A793),CHAR(34),
", Offset2Value:  ",INDEX(SpatialOffsets[Offset 2 Value],$A793),
", Offset2UnitID:  ",CHAR(34),INDEX(SpatialOffsets[Offset 2 Unit],$A793),CHAR(34),
", Offset3Value:  ",INDEX(SpatialOffsets[Offset 3 Value],$A793),
", Offset3UnitID:  ",CHAR(34),INDEX(SpatialOffsets[Offset 3 Unit],$A793),CHAR(34),,"}")))</f>
        <v>#REF!</v>
      </c>
      <c r="O793" t="e">
        <f>IF(COUNTA(RelatedFeatures[])=0,"", IF(INDEX(RelatedFeatures[First Sampling Feature Code],$A793)="","",
CONCATENATE("  - &amp;RelationID",TEXT($A793,"0000"),
" {","SamplingFeatureID:  *SamplingFeatureID",TEXT(MATCH(INDEX(RelatedFeatures[First Sampling Feature Code],$A793),SamplingFeatures[Feature Code],0),"0000"),
", RelationshipTypeCV:  ",CHAR(34),INDEX(RelatedFeatures[Relationship Type],$A793),CHAR(34),
", RelatedFeatureID: *SamplingFeatureID",TEXT(MATCH(INDEX(RelatedFeatures[Second Sampling Feature Code],$A793),SamplingFeatures[Feature Code],0),"0000"),
", SpatialOffsetID:  ",IF(INDEX(RelatedFeatures[Offset Number],$A793)="","",CONCATENATE("*SpatialOffsetID",TEXT(INDEX(RelatedFeatures[Offset Number],$A793),"0000"))),"}")))</f>
        <v>#REF!</v>
      </c>
      <c r="P793" t="e">
        <f>IF(INDEX(Methods[Method Type],$A793)="","",
CONCATENATE("  - &amp;MethodID",TEXT($A793,"0000"),
" {","MethodTypeCV:  ",CHAR(34),INDEX(Methods[Method Type],$A793),CHAR(34),
", MethodCode:  ",CHAR(34),INDEX(Methods[Method Code],$A793),CHAR(34),
", MethodName:  ",CHAR(34),INDEX(Methods[Method Name],$A793),CHAR(34),
", MethodDescription:  ",CHAR(34),INDEX(Methods[Method Description],$A793),CHAR(34),
", MethodLink:  ",CHAR(34),INDEX(Methods[Method Link],$A793),CHAR(34),
", OrganizationID: *OrganizationID",TEXT(MATCH(INDEX(Methods[Organization Name],$A793),Organizations[Organization Name],0),"0000"),"}"))</f>
        <v>#REF!</v>
      </c>
      <c r="Q793" t="e">
        <f>IF(INDEX(Variables[Variable Type],$A793)="","",
CONCATENATE("  - &amp;VariableID",TEXT($A793,"0000"),
" {","VariableTypeCV:  ",CHAR(34),INDEX(Variables[Variable Type],$A793),CHAR(34),
", VariableCode:  ",CHAR(34),INDEX(Variables[Variable Code],$A793),CHAR(34),
", VariableNameCV:  ",CHAR(34),INDEX(Variables[Variable Name],$A793),CHAR(34),
", VariableDefinition:  ",CHAR(34),INDEX(Variables[Variable Definition],$A793),CHAR(34),
", SpecciationCV:  ",CHAR(34),INDEX(Variables[Speciation],$A793),CHAR(34),
", NoDataValue:  ",CHAR(34),INDEX(Variables[No Data Value],$A793),CHAR(34),"}"))</f>
        <v>#REF!</v>
      </c>
    </row>
    <row r="794" spans="1:17" x14ac:dyDescent="0.25">
      <c r="A794">
        <v>791</v>
      </c>
      <c r="D794" t="e">
        <f>IF(INDEX(People[First Name],$A794)="","",
CONCATENATE("  - &amp;PersonID",TEXT($A794,"0000"),
" {","PersonFirstName:  ",CHAR(34),INDEX(People[First Name],$A794),CHAR(34),
", PersonMiddleName:  ",CHAR(34),INDEX(People[Middle Name],$A794),CHAR(34),
", PersonLastName:  ",CHAR(34),INDEX(People[Last Name],$A794),CHAR(34),"}"))</f>
        <v>#REF!</v>
      </c>
      <c r="E794" t="e">
        <f>IF(INDEX(Organizations[Organization Type '[CV']],$A794)="","",
CONCATENATE("  - &amp;OrganizationID",TEXT($A794,"0000"),
" {","OrganizationTypeCV:  ",CHAR(34),INDEX(Organizations[Organization Type '[CV']],$A794),CHAR(34),
", OrganizationCode:  ",CHAR(34),INDEX(Organizations[Organization Code],$A794),CHAR(34),
", OrganizationName:  ",CHAR(34),INDEX(Organizations[Organization Name],$A794),CHAR(34),
", OrganizationDescription:  ",CHAR(34),INDEX(Organizations[Organization Description],$A794),CHAR(34),
", OrganizationLink:  ",CHAR(34),INDEX(Organizations[Organization Link],$A794),CHAR(34),"}"))</f>
        <v>#REF!</v>
      </c>
      <c r="F794" t="e">
        <f>IF(INDEX(People[First Name],$A794)="","",
CONCATENATE("  - &amp;AffiliationID",TEXT($A794,"0000"),
" {PersonID: *PersonID",TEXT($A794,"0000"),
", OrganizationID: *OrganizationID",TEXT(MATCH(INDEX(People[Organization Name],$A794),Organizations[Organization Name],0),"0000"),
", IsPrimaryOrganizationContact: , AffiliationStartDate: , AffiliationEndDate: , PrimaryPhone: ",
", PrimaryEmail: ",CHAR(34),INDEX(People[Primary Email],$A794),CHAR(34),
", PrimaryAddress: ",CHAR(34),INDEX(People[Primary Address],$A794),CHAR(34),
", PersonLink: }"))</f>
        <v>#REF!</v>
      </c>
      <c r="H794" t="e">
        <f>IF(COUNTA(CitationInformation)=0,"",IF(INDEX(AuthorList[Author Name],$A794)="","",
CONCATENATE("  - &amp;AuthorListID",TEXT($A794,"0000"),
"  {CitationID: *CitationID0001",
", PersonID: *PersonID",TEXT(MATCH(INDEX(AuthorList[Author Name],$A794),People[Full Name],0),"0000"),
", AuthorOrder: ",INDEX(AuthorList[Author Number],$A794),"}")))</f>
        <v>#REF!</v>
      </c>
      <c r="K794" t="e">
        <f>IF(INDEX(SamplingFeatures[Feature Code],$A794)="","",
CONCATENATE("  - &amp;SamplingFeatureID",TEXT($A794,"0000"),
" {","SamplingFeatureUUID:  ",CHAR(34),INDEX(SamplingFeatures[Sampling Feature UUID],$A794),CHAR(34),
", SamplingFeatureTypeCV:  ",CHAR(34),INDEX(SamplingFeatures[Sampling Feature Type],$A794),CHAR(34),
", SamplingFeatureCode:  ",CHAR(34),INDEX(SamplingFeatures[Feature Code],$A794),CHAR(34),
", SamplingFeatureName:  ",CHAR(34),INDEX(SamplingFeatures[Feature Name],$A794),CHAR(34),
", SamplingFeatureDescription:  ",CHAR(34),INDEX(SamplingFeatures[Feature Description],$A794),CHAR(34),
", SamplingFeatureGeotypeCV:  ",CHAR(34),INDEX(SamplingFeatures[Feature Geo Type],$A794),CHAR(34),
", FeatureGeometry:  ",CHAR(34),INDEX(SamplingFeatures[Feature Geometry],$A794),CHAR(34),
", Elevation_m:  ",CHAR(34),INDEX(SamplingFeatures[Elevation_m],$A794),CHAR(34),
", ElevationDatumCV:  ",CHAR(34),ElevationDatum,CHAR(34),"}"))</f>
        <v>#REF!</v>
      </c>
      <c r="L794" t="e">
        <f>IF(INDEX(SamplingFeatures[Sampling Feature Type],$A794)&lt;&gt;"Site","",
CONCATENATE("  - &amp;SiteID",TEXT(SUMPRODUCT(--($L$3:$L793&lt;&gt;"")),"0000"),
" {","SamplingFeatureID:  *SamplingFeatureID",TEXT($A794,"0000"),
", SiteTypeCV:  ",CHAR(34),INDEX(Sites[Site Type],$A794),CHAR(34),
", Latitude:  ",INDEX(Sites[Latitude],$A794),
", Longitude:  ",INDEX(Sites[Longitude],$A794),
", SRSName:  ",CHAR(34),LatLonDatum,CHAR(34),"}"))</f>
        <v>#REF!</v>
      </c>
      <c r="M794" t="e">
        <f>IF(INDEX(SamplingFeatures[Sampling Feature Type],$A794)&lt;&gt;"Specimen","",
CONCATENATE("  - &amp;SpecimenID",TEXT(SUMPRODUCT(--($M$3:$M793&lt;&gt;"")),"0000"),
" {","SamplingFeatureID:  *SamplingFeatureID",TEXT($A794,"0000"),
", SpecimenTypeCV:  ",CHAR(34),INDEX(Specimens[Specimen Type],$A794),CHAR(34),
", SpecimenMediumCV:  ",INDEX(Specimens[Specimen Medium],$A794),
", IsFieldSpecimen:  ",CHAR(34),INDEX(Specimens[Is Field Specimen?],$A794),CHAR(34),"}"))</f>
        <v>#REF!</v>
      </c>
      <c r="N794" t="e">
        <f>IF(COUNTA(SpatialOffsets[])=0,"", IF(INDEX(SpatialOffsets[Spatial Offset Type],$A794)="","",
CONCATENATE("  - &amp;SpatialOffsetID",TEXT($A794,"0000"),
" {","SpatialOffsetTypeCV:  ",CHAR(34),INDEX(SpatialOffsets[Spatial Offset Type],$A794),CHAR(34),
", Offset1Value:  ",INDEX(SpatialOffsets[Offset 1 Value],$A794),
", Offset1UnitID:  ",CHAR(34),INDEX(SpatialOffsets[Offset 1 Unit],$A794),CHAR(34),
", Offset2Value:  ",INDEX(SpatialOffsets[Offset 2 Value],$A794),
", Offset2UnitID:  ",CHAR(34),INDEX(SpatialOffsets[Offset 2 Unit],$A794),CHAR(34),
", Offset3Value:  ",INDEX(SpatialOffsets[Offset 3 Value],$A794),
", Offset3UnitID:  ",CHAR(34),INDEX(SpatialOffsets[Offset 3 Unit],$A794),CHAR(34),,"}")))</f>
        <v>#REF!</v>
      </c>
      <c r="O794" t="e">
        <f>IF(COUNTA(RelatedFeatures[])=0,"", IF(INDEX(RelatedFeatures[First Sampling Feature Code],$A794)="","",
CONCATENATE("  - &amp;RelationID",TEXT($A794,"0000"),
" {","SamplingFeatureID:  *SamplingFeatureID",TEXT(MATCH(INDEX(RelatedFeatures[First Sampling Feature Code],$A794),SamplingFeatures[Feature Code],0),"0000"),
", RelationshipTypeCV:  ",CHAR(34),INDEX(RelatedFeatures[Relationship Type],$A794),CHAR(34),
", RelatedFeatureID: *SamplingFeatureID",TEXT(MATCH(INDEX(RelatedFeatures[Second Sampling Feature Code],$A794),SamplingFeatures[Feature Code],0),"0000"),
", SpatialOffsetID:  ",IF(INDEX(RelatedFeatures[Offset Number],$A794)="","",CONCATENATE("*SpatialOffsetID",TEXT(INDEX(RelatedFeatures[Offset Number],$A794),"0000"))),"}")))</f>
        <v>#REF!</v>
      </c>
      <c r="P794" t="e">
        <f>IF(INDEX(Methods[Method Type],$A794)="","",
CONCATENATE("  - &amp;MethodID",TEXT($A794,"0000"),
" {","MethodTypeCV:  ",CHAR(34),INDEX(Methods[Method Type],$A794),CHAR(34),
", MethodCode:  ",CHAR(34),INDEX(Methods[Method Code],$A794),CHAR(34),
", MethodName:  ",CHAR(34),INDEX(Methods[Method Name],$A794),CHAR(34),
", MethodDescription:  ",CHAR(34),INDEX(Methods[Method Description],$A794),CHAR(34),
", MethodLink:  ",CHAR(34),INDEX(Methods[Method Link],$A794),CHAR(34),
", OrganizationID: *OrganizationID",TEXT(MATCH(INDEX(Methods[Organization Name],$A794),Organizations[Organization Name],0),"0000"),"}"))</f>
        <v>#REF!</v>
      </c>
      <c r="Q794" t="e">
        <f>IF(INDEX(Variables[Variable Type],$A794)="","",
CONCATENATE("  - &amp;VariableID",TEXT($A794,"0000"),
" {","VariableTypeCV:  ",CHAR(34),INDEX(Variables[Variable Type],$A794),CHAR(34),
", VariableCode:  ",CHAR(34),INDEX(Variables[Variable Code],$A794),CHAR(34),
", VariableNameCV:  ",CHAR(34),INDEX(Variables[Variable Name],$A794),CHAR(34),
", VariableDefinition:  ",CHAR(34),INDEX(Variables[Variable Definition],$A794),CHAR(34),
", SpecciationCV:  ",CHAR(34),INDEX(Variables[Speciation],$A794),CHAR(34),
", NoDataValue:  ",CHAR(34),INDEX(Variables[No Data Value],$A794),CHAR(34),"}"))</f>
        <v>#REF!</v>
      </c>
    </row>
    <row r="795" spans="1:17" x14ac:dyDescent="0.25">
      <c r="A795">
        <v>792</v>
      </c>
      <c r="D795" t="e">
        <f>IF(INDEX(People[First Name],$A795)="","",
CONCATENATE("  - &amp;PersonID",TEXT($A795,"0000"),
" {","PersonFirstName:  ",CHAR(34),INDEX(People[First Name],$A795),CHAR(34),
", PersonMiddleName:  ",CHAR(34),INDEX(People[Middle Name],$A795),CHAR(34),
", PersonLastName:  ",CHAR(34),INDEX(People[Last Name],$A795),CHAR(34),"}"))</f>
        <v>#REF!</v>
      </c>
      <c r="E795" t="e">
        <f>IF(INDEX(Organizations[Organization Type '[CV']],$A795)="","",
CONCATENATE("  - &amp;OrganizationID",TEXT($A795,"0000"),
" {","OrganizationTypeCV:  ",CHAR(34),INDEX(Organizations[Organization Type '[CV']],$A795),CHAR(34),
", OrganizationCode:  ",CHAR(34),INDEX(Organizations[Organization Code],$A795),CHAR(34),
", OrganizationName:  ",CHAR(34),INDEX(Organizations[Organization Name],$A795),CHAR(34),
", OrganizationDescription:  ",CHAR(34),INDEX(Organizations[Organization Description],$A795),CHAR(34),
", OrganizationLink:  ",CHAR(34),INDEX(Organizations[Organization Link],$A795),CHAR(34),"}"))</f>
        <v>#REF!</v>
      </c>
      <c r="F795" t="e">
        <f>IF(INDEX(People[First Name],$A795)="","",
CONCATENATE("  - &amp;AffiliationID",TEXT($A795,"0000"),
" {PersonID: *PersonID",TEXT($A795,"0000"),
", OrganizationID: *OrganizationID",TEXT(MATCH(INDEX(People[Organization Name],$A795),Organizations[Organization Name],0),"0000"),
", IsPrimaryOrganizationContact: , AffiliationStartDate: , AffiliationEndDate: , PrimaryPhone: ",
", PrimaryEmail: ",CHAR(34),INDEX(People[Primary Email],$A795),CHAR(34),
", PrimaryAddress: ",CHAR(34),INDEX(People[Primary Address],$A795),CHAR(34),
", PersonLink: }"))</f>
        <v>#REF!</v>
      </c>
      <c r="H795" t="e">
        <f>IF(COUNTA(CitationInformation)=0,"",IF(INDEX(AuthorList[Author Name],$A795)="","",
CONCATENATE("  - &amp;AuthorListID",TEXT($A795,"0000"),
"  {CitationID: *CitationID0001",
", PersonID: *PersonID",TEXT(MATCH(INDEX(AuthorList[Author Name],$A795),People[Full Name],0),"0000"),
", AuthorOrder: ",INDEX(AuthorList[Author Number],$A795),"}")))</f>
        <v>#REF!</v>
      </c>
      <c r="K795" t="e">
        <f>IF(INDEX(SamplingFeatures[Feature Code],$A795)="","",
CONCATENATE("  - &amp;SamplingFeatureID",TEXT($A795,"0000"),
" {","SamplingFeatureUUID:  ",CHAR(34),INDEX(SamplingFeatures[Sampling Feature UUID],$A795),CHAR(34),
", SamplingFeatureTypeCV:  ",CHAR(34),INDEX(SamplingFeatures[Sampling Feature Type],$A795),CHAR(34),
", SamplingFeatureCode:  ",CHAR(34),INDEX(SamplingFeatures[Feature Code],$A795),CHAR(34),
", SamplingFeatureName:  ",CHAR(34),INDEX(SamplingFeatures[Feature Name],$A795),CHAR(34),
", SamplingFeatureDescription:  ",CHAR(34),INDEX(SamplingFeatures[Feature Description],$A795),CHAR(34),
", SamplingFeatureGeotypeCV:  ",CHAR(34),INDEX(SamplingFeatures[Feature Geo Type],$A795),CHAR(34),
", FeatureGeometry:  ",CHAR(34),INDEX(SamplingFeatures[Feature Geometry],$A795),CHAR(34),
", Elevation_m:  ",CHAR(34),INDEX(SamplingFeatures[Elevation_m],$A795),CHAR(34),
", ElevationDatumCV:  ",CHAR(34),ElevationDatum,CHAR(34),"}"))</f>
        <v>#REF!</v>
      </c>
      <c r="L795" t="e">
        <f>IF(INDEX(SamplingFeatures[Sampling Feature Type],$A795)&lt;&gt;"Site","",
CONCATENATE("  - &amp;SiteID",TEXT(SUMPRODUCT(--($L$3:$L794&lt;&gt;"")),"0000"),
" {","SamplingFeatureID:  *SamplingFeatureID",TEXT($A795,"0000"),
", SiteTypeCV:  ",CHAR(34),INDEX(Sites[Site Type],$A795),CHAR(34),
", Latitude:  ",INDEX(Sites[Latitude],$A795),
", Longitude:  ",INDEX(Sites[Longitude],$A795),
", SRSName:  ",CHAR(34),LatLonDatum,CHAR(34),"}"))</f>
        <v>#REF!</v>
      </c>
      <c r="M795" t="e">
        <f>IF(INDEX(SamplingFeatures[Sampling Feature Type],$A795)&lt;&gt;"Specimen","",
CONCATENATE("  - &amp;SpecimenID",TEXT(SUMPRODUCT(--($M$3:$M794&lt;&gt;"")),"0000"),
" {","SamplingFeatureID:  *SamplingFeatureID",TEXT($A795,"0000"),
", SpecimenTypeCV:  ",CHAR(34),INDEX(Specimens[Specimen Type],$A795),CHAR(34),
", SpecimenMediumCV:  ",INDEX(Specimens[Specimen Medium],$A795),
", IsFieldSpecimen:  ",CHAR(34),INDEX(Specimens[Is Field Specimen?],$A795),CHAR(34),"}"))</f>
        <v>#REF!</v>
      </c>
      <c r="N795" t="e">
        <f>IF(COUNTA(SpatialOffsets[])=0,"", IF(INDEX(SpatialOffsets[Spatial Offset Type],$A795)="","",
CONCATENATE("  - &amp;SpatialOffsetID",TEXT($A795,"0000"),
" {","SpatialOffsetTypeCV:  ",CHAR(34),INDEX(SpatialOffsets[Spatial Offset Type],$A795),CHAR(34),
", Offset1Value:  ",INDEX(SpatialOffsets[Offset 1 Value],$A795),
", Offset1UnitID:  ",CHAR(34),INDEX(SpatialOffsets[Offset 1 Unit],$A795),CHAR(34),
", Offset2Value:  ",INDEX(SpatialOffsets[Offset 2 Value],$A795),
", Offset2UnitID:  ",CHAR(34),INDEX(SpatialOffsets[Offset 2 Unit],$A795),CHAR(34),
", Offset3Value:  ",INDEX(SpatialOffsets[Offset 3 Value],$A795),
", Offset3UnitID:  ",CHAR(34),INDEX(SpatialOffsets[Offset 3 Unit],$A795),CHAR(34),,"}")))</f>
        <v>#REF!</v>
      </c>
      <c r="O795" t="e">
        <f>IF(COUNTA(RelatedFeatures[])=0,"", IF(INDEX(RelatedFeatures[First Sampling Feature Code],$A795)="","",
CONCATENATE("  - &amp;RelationID",TEXT($A795,"0000"),
" {","SamplingFeatureID:  *SamplingFeatureID",TEXT(MATCH(INDEX(RelatedFeatures[First Sampling Feature Code],$A795),SamplingFeatures[Feature Code],0),"0000"),
", RelationshipTypeCV:  ",CHAR(34),INDEX(RelatedFeatures[Relationship Type],$A795),CHAR(34),
", RelatedFeatureID: *SamplingFeatureID",TEXT(MATCH(INDEX(RelatedFeatures[Second Sampling Feature Code],$A795),SamplingFeatures[Feature Code],0),"0000"),
", SpatialOffsetID:  ",IF(INDEX(RelatedFeatures[Offset Number],$A795)="","",CONCATENATE("*SpatialOffsetID",TEXT(INDEX(RelatedFeatures[Offset Number],$A795),"0000"))),"}")))</f>
        <v>#REF!</v>
      </c>
      <c r="P795" t="e">
        <f>IF(INDEX(Methods[Method Type],$A795)="","",
CONCATENATE("  - &amp;MethodID",TEXT($A795,"0000"),
" {","MethodTypeCV:  ",CHAR(34),INDEX(Methods[Method Type],$A795),CHAR(34),
", MethodCode:  ",CHAR(34),INDEX(Methods[Method Code],$A795),CHAR(34),
", MethodName:  ",CHAR(34),INDEX(Methods[Method Name],$A795),CHAR(34),
", MethodDescription:  ",CHAR(34),INDEX(Methods[Method Description],$A795),CHAR(34),
", MethodLink:  ",CHAR(34),INDEX(Methods[Method Link],$A795),CHAR(34),
", OrganizationID: *OrganizationID",TEXT(MATCH(INDEX(Methods[Organization Name],$A795),Organizations[Organization Name],0),"0000"),"}"))</f>
        <v>#REF!</v>
      </c>
      <c r="Q795" t="e">
        <f>IF(INDEX(Variables[Variable Type],$A795)="","",
CONCATENATE("  - &amp;VariableID",TEXT($A795,"0000"),
" {","VariableTypeCV:  ",CHAR(34),INDEX(Variables[Variable Type],$A795),CHAR(34),
", VariableCode:  ",CHAR(34),INDEX(Variables[Variable Code],$A795),CHAR(34),
", VariableNameCV:  ",CHAR(34),INDEX(Variables[Variable Name],$A795),CHAR(34),
", VariableDefinition:  ",CHAR(34),INDEX(Variables[Variable Definition],$A795),CHAR(34),
", SpecciationCV:  ",CHAR(34),INDEX(Variables[Speciation],$A795),CHAR(34),
", NoDataValue:  ",CHAR(34),INDEX(Variables[No Data Value],$A795),CHAR(34),"}"))</f>
        <v>#REF!</v>
      </c>
    </row>
    <row r="796" spans="1:17" x14ac:dyDescent="0.25">
      <c r="A796">
        <v>793</v>
      </c>
      <c r="D796" t="e">
        <f>IF(INDEX(People[First Name],$A796)="","",
CONCATENATE("  - &amp;PersonID",TEXT($A796,"0000"),
" {","PersonFirstName:  ",CHAR(34),INDEX(People[First Name],$A796),CHAR(34),
", PersonMiddleName:  ",CHAR(34),INDEX(People[Middle Name],$A796),CHAR(34),
", PersonLastName:  ",CHAR(34),INDEX(People[Last Name],$A796),CHAR(34),"}"))</f>
        <v>#REF!</v>
      </c>
      <c r="E796" t="e">
        <f>IF(INDEX(Organizations[Organization Type '[CV']],$A796)="","",
CONCATENATE("  - &amp;OrganizationID",TEXT($A796,"0000"),
" {","OrganizationTypeCV:  ",CHAR(34),INDEX(Organizations[Organization Type '[CV']],$A796),CHAR(34),
", OrganizationCode:  ",CHAR(34),INDEX(Organizations[Organization Code],$A796),CHAR(34),
", OrganizationName:  ",CHAR(34),INDEX(Organizations[Organization Name],$A796),CHAR(34),
", OrganizationDescription:  ",CHAR(34),INDEX(Organizations[Organization Description],$A796),CHAR(34),
", OrganizationLink:  ",CHAR(34),INDEX(Organizations[Organization Link],$A796),CHAR(34),"}"))</f>
        <v>#REF!</v>
      </c>
      <c r="F796" t="e">
        <f>IF(INDEX(People[First Name],$A796)="","",
CONCATENATE("  - &amp;AffiliationID",TEXT($A796,"0000"),
" {PersonID: *PersonID",TEXT($A796,"0000"),
", OrganizationID: *OrganizationID",TEXT(MATCH(INDEX(People[Organization Name],$A796),Organizations[Organization Name],0),"0000"),
", IsPrimaryOrganizationContact: , AffiliationStartDate: , AffiliationEndDate: , PrimaryPhone: ",
", PrimaryEmail: ",CHAR(34),INDEX(People[Primary Email],$A796),CHAR(34),
", PrimaryAddress: ",CHAR(34),INDEX(People[Primary Address],$A796),CHAR(34),
", PersonLink: }"))</f>
        <v>#REF!</v>
      </c>
      <c r="H796" t="e">
        <f>IF(COUNTA(CitationInformation)=0,"",IF(INDEX(AuthorList[Author Name],$A796)="","",
CONCATENATE("  - &amp;AuthorListID",TEXT($A796,"0000"),
"  {CitationID: *CitationID0001",
", PersonID: *PersonID",TEXT(MATCH(INDEX(AuthorList[Author Name],$A796),People[Full Name],0),"0000"),
", AuthorOrder: ",INDEX(AuthorList[Author Number],$A796),"}")))</f>
        <v>#REF!</v>
      </c>
      <c r="K796" t="e">
        <f>IF(INDEX(SamplingFeatures[Feature Code],$A796)="","",
CONCATENATE("  - &amp;SamplingFeatureID",TEXT($A796,"0000"),
" {","SamplingFeatureUUID:  ",CHAR(34),INDEX(SamplingFeatures[Sampling Feature UUID],$A796),CHAR(34),
", SamplingFeatureTypeCV:  ",CHAR(34),INDEX(SamplingFeatures[Sampling Feature Type],$A796),CHAR(34),
", SamplingFeatureCode:  ",CHAR(34),INDEX(SamplingFeatures[Feature Code],$A796),CHAR(34),
", SamplingFeatureName:  ",CHAR(34),INDEX(SamplingFeatures[Feature Name],$A796),CHAR(34),
", SamplingFeatureDescription:  ",CHAR(34),INDEX(SamplingFeatures[Feature Description],$A796),CHAR(34),
", SamplingFeatureGeotypeCV:  ",CHAR(34),INDEX(SamplingFeatures[Feature Geo Type],$A796),CHAR(34),
", FeatureGeometry:  ",CHAR(34),INDEX(SamplingFeatures[Feature Geometry],$A796),CHAR(34),
", Elevation_m:  ",CHAR(34),INDEX(SamplingFeatures[Elevation_m],$A796),CHAR(34),
", ElevationDatumCV:  ",CHAR(34),ElevationDatum,CHAR(34),"}"))</f>
        <v>#REF!</v>
      </c>
      <c r="L796" t="e">
        <f>IF(INDEX(SamplingFeatures[Sampling Feature Type],$A796)&lt;&gt;"Site","",
CONCATENATE("  - &amp;SiteID",TEXT(SUMPRODUCT(--($L$3:$L795&lt;&gt;"")),"0000"),
" {","SamplingFeatureID:  *SamplingFeatureID",TEXT($A796,"0000"),
", SiteTypeCV:  ",CHAR(34),INDEX(Sites[Site Type],$A796),CHAR(34),
", Latitude:  ",INDEX(Sites[Latitude],$A796),
", Longitude:  ",INDEX(Sites[Longitude],$A796),
", SRSName:  ",CHAR(34),LatLonDatum,CHAR(34),"}"))</f>
        <v>#REF!</v>
      </c>
      <c r="M796" t="e">
        <f>IF(INDEX(SamplingFeatures[Sampling Feature Type],$A796)&lt;&gt;"Specimen","",
CONCATENATE("  - &amp;SpecimenID",TEXT(SUMPRODUCT(--($M$3:$M795&lt;&gt;"")),"0000"),
" {","SamplingFeatureID:  *SamplingFeatureID",TEXT($A796,"0000"),
", SpecimenTypeCV:  ",CHAR(34),INDEX(Specimens[Specimen Type],$A796),CHAR(34),
", SpecimenMediumCV:  ",INDEX(Specimens[Specimen Medium],$A796),
", IsFieldSpecimen:  ",CHAR(34),INDEX(Specimens[Is Field Specimen?],$A796),CHAR(34),"}"))</f>
        <v>#REF!</v>
      </c>
      <c r="N796" t="e">
        <f>IF(COUNTA(SpatialOffsets[])=0,"", IF(INDEX(SpatialOffsets[Spatial Offset Type],$A796)="","",
CONCATENATE("  - &amp;SpatialOffsetID",TEXT($A796,"0000"),
" {","SpatialOffsetTypeCV:  ",CHAR(34),INDEX(SpatialOffsets[Spatial Offset Type],$A796),CHAR(34),
", Offset1Value:  ",INDEX(SpatialOffsets[Offset 1 Value],$A796),
", Offset1UnitID:  ",CHAR(34),INDEX(SpatialOffsets[Offset 1 Unit],$A796),CHAR(34),
", Offset2Value:  ",INDEX(SpatialOffsets[Offset 2 Value],$A796),
", Offset2UnitID:  ",CHAR(34),INDEX(SpatialOffsets[Offset 2 Unit],$A796),CHAR(34),
", Offset3Value:  ",INDEX(SpatialOffsets[Offset 3 Value],$A796),
", Offset3UnitID:  ",CHAR(34),INDEX(SpatialOffsets[Offset 3 Unit],$A796),CHAR(34),,"}")))</f>
        <v>#REF!</v>
      </c>
      <c r="O796" t="e">
        <f>IF(COUNTA(RelatedFeatures[])=0,"", IF(INDEX(RelatedFeatures[First Sampling Feature Code],$A796)="","",
CONCATENATE("  - &amp;RelationID",TEXT($A796,"0000"),
" {","SamplingFeatureID:  *SamplingFeatureID",TEXT(MATCH(INDEX(RelatedFeatures[First Sampling Feature Code],$A796),SamplingFeatures[Feature Code],0),"0000"),
", RelationshipTypeCV:  ",CHAR(34),INDEX(RelatedFeatures[Relationship Type],$A796),CHAR(34),
", RelatedFeatureID: *SamplingFeatureID",TEXT(MATCH(INDEX(RelatedFeatures[Second Sampling Feature Code],$A796),SamplingFeatures[Feature Code],0),"0000"),
", SpatialOffsetID:  ",IF(INDEX(RelatedFeatures[Offset Number],$A796)="","",CONCATENATE("*SpatialOffsetID",TEXT(INDEX(RelatedFeatures[Offset Number],$A796),"0000"))),"}")))</f>
        <v>#REF!</v>
      </c>
      <c r="P796" t="e">
        <f>IF(INDEX(Methods[Method Type],$A796)="","",
CONCATENATE("  - &amp;MethodID",TEXT($A796,"0000"),
" {","MethodTypeCV:  ",CHAR(34),INDEX(Methods[Method Type],$A796),CHAR(34),
", MethodCode:  ",CHAR(34),INDEX(Methods[Method Code],$A796),CHAR(34),
", MethodName:  ",CHAR(34),INDEX(Methods[Method Name],$A796),CHAR(34),
", MethodDescription:  ",CHAR(34),INDEX(Methods[Method Description],$A796),CHAR(34),
", MethodLink:  ",CHAR(34),INDEX(Methods[Method Link],$A796),CHAR(34),
", OrganizationID: *OrganizationID",TEXT(MATCH(INDEX(Methods[Organization Name],$A796),Organizations[Organization Name],0),"0000"),"}"))</f>
        <v>#REF!</v>
      </c>
      <c r="Q796" t="e">
        <f>IF(INDEX(Variables[Variable Type],$A796)="","",
CONCATENATE("  - &amp;VariableID",TEXT($A796,"0000"),
" {","VariableTypeCV:  ",CHAR(34),INDEX(Variables[Variable Type],$A796),CHAR(34),
", VariableCode:  ",CHAR(34),INDEX(Variables[Variable Code],$A796),CHAR(34),
", VariableNameCV:  ",CHAR(34),INDEX(Variables[Variable Name],$A796),CHAR(34),
", VariableDefinition:  ",CHAR(34),INDEX(Variables[Variable Definition],$A796),CHAR(34),
", SpecciationCV:  ",CHAR(34),INDEX(Variables[Speciation],$A796),CHAR(34),
", NoDataValue:  ",CHAR(34),INDEX(Variables[No Data Value],$A796),CHAR(34),"}"))</f>
        <v>#REF!</v>
      </c>
    </row>
    <row r="797" spans="1:17" x14ac:dyDescent="0.25">
      <c r="A797">
        <v>794</v>
      </c>
      <c r="D797" t="e">
        <f>IF(INDEX(People[First Name],$A797)="","",
CONCATENATE("  - &amp;PersonID",TEXT($A797,"0000"),
" {","PersonFirstName:  ",CHAR(34),INDEX(People[First Name],$A797),CHAR(34),
", PersonMiddleName:  ",CHAR(34),INDEX(People[Middle Name],$A797),CHAR(34),
", PersonLastName:  ",CHAR(34),INDEX(People[Last Name],$A797),CHAR(34),"}"))</f>
        <v>#REF!</v>
      </c>
      <c r="E797" t="e">
        <f>IF(INDEX(Organizations[Organization Type '[CV']],$A797)="","",
CONCATENATE("  - &amp;OrganizationID",TEXT($A797,"0000"),
" {","OrganizationTypeCV:  ",CHAR(34),INDEX(Organizations[Organization Type '[CV']],$A797),CHAR(34),
", OrganizationCode:  ",CHAR(34),INDEX(Organizations[Organization Code],$A797),CHAR(34),
", OrganizationName:  ",CHAR(34),INDEX(Organizations[Organization Name],$A797),CHAR(34),
", OrganizationDescription:  ",CHAR(34),INDEX(Organizations[Organization Description],$A797),CHAR(34),
", OrganizationLink:  ",CHAR(34),INDEX(Organizations[Organization Link],$A797),CHAR(34),"}"))</f>
        <v>#REF!</v>
      </c>
      <c r="F797" t="e">
        <f>IF(INDEX(People[First Name],$A797)="","",
CONCATENATE("  - &amp;AffiliationID",TEXT($A797,"0000"),
" {PersonID: *PersonID",TEXT($A797,"0000"),
", OrganizationID: *OrganizationID",TEXT(MATCH(INDEX(People[Organization Name],$A797),Organizations[Organization Name],0),"0000"),
", IsPrimaryOrganizationContact: , AffiliationStartDate: , AffiliationEndDate: , PrimaryPhone: ",
", PrimaryEmail: ",CHAR(34),INDEX(People[Primary Email],$A797),CHAR(34),
", PrimaryAddress: ",CHAR(34),INDEX(People[Primary Address],$A797),CHAR(34),
", PersonLink: }"))</f>
        <v>#REF!</v>
      </c>
      <c r="H797" t="e">
        <f>IF(COUNTA(CitationInformation)=0,"",IF(INDEX(AuthorList[Author Name],$A797)="","",
CONCATENATE("  - &amp;AuthorListID",TEXT($A797,"0000"),
"  {CitationID: *CitationID0001",
", PersonID: *PersonID",TEXT(MATCH(INDEX(AuthorList[Author Name],$A797),People[Full Name],0),"0000"),
", AuthorOrder: ",INDEX(AuthorList[Author Number],$A797),"}")))</f>
        <v>#REF!</v>
      </c>
      <c r="K797" t="e">
        <f>IF(INDEX(SamplingFeatures[Feature Code],$A797)="","",
CONCATENATE("  - &amp;SamplingFeatureID",TEXT($A797,"0000"),
" {","SamplingFeatureUUID:  ",CHAR(34),INDEX(SamplingFeatures[Sampling Feature UUID],$A797),CHAR(34),
", SamplingFeatureTypeCV:  ",CHAR(34),INDEX(SamplingFeatures[Sampling Feature Type],$A797),CHAR(34),
", SamplingFeatureCode:  ",CHAR(34),INDEX(SamplingFeatures[Feature Code],$A797),CHAR(34),
", SamplingFeatureName:  ",CHAR(34),INDEX(SamplingFeatures[Feature Name],$A797),CHAR(34),
", SamplingFeatureDescription:  ",CHAR(34),INDEX(SamplingFeatures[Feature Description],$A797),CHAR(34),
", SamplingFeatureGeotypeCV:  ",CHAR(34),INDEX(SamplingFeatures[Feature Geo Type],$A797),CHAR(34),
", FeatureGeometry:  ",CHAR(34),INDEX(SamplingFeatures[Feature Geometry],$A797),CHAR(34),
", Elevation_m:  ",CHAR(34),INDEX(SamplingFeatures[Elevation_m],$A797),CHAR(34),
", ElevationDatumCV:  ",CHAR(34),ElevationDatum,CHAR(34),"}"))</f>
        <v>#REF!</v>
      </c>
      <c r="L797" t="e">
        <f>IF(INDEX(SamplingFeatures[Sampling Feature Type],$A797)&lt;&gt;"Site","",
CONCATENATE("  - &amp;SiteID",TEXT(SUMPRODUCT(--($L$3:$L796&lt;&gt;"")),"0000"),
" {","SamplingFeatureID:  *SamplingFeatureID",TEXT($A797,"0000"),
", SiteTypeCV:  ",CHAR(34),INDEX(Sites[Site Type],$A797),CHAR(34),
", Latitude:  ",INDEX(Sites[Latitude],$A797),
", Longitude:  ",INDEX(Sites[Longitude],$A797),
", SRSName:  ",CHAR(34),LatLonDatum,CHAR(34),"}"))</f>
        <v>#REF!</v>
      </c>
      <c r="M797" t="e">
        <f>IF(INDEX(SamplingFeatures[Sampling Feature Type],$A797)&lt;&gt;"Specimen","",
CONCATENATE("  - &amp;SpecimenID",TEXT(SUMPRODUCT(--($M$3:$M796&lt;&gt;"")),"0000"),
" {","SamplingFeatureID:  *SamplingFeatureID",TEXT($A797,"0000"),
", SpecimenTypeCV:  ",CHAR(34),INDEX(Specimens[Specimen Type],$A797),CHAR(34),
", SpecimenMediumCV:  ",INDEX(Specimens[Specimen Medium],$A797),
", IsFieldSpecimen:  ",CHAR(34),INDEX(Specimens[Is Field Specimen?],$A797),CHAR(34),"}"))</f>
        <v>#REF!</v>
      </c>
      <c r="N797" t="e">
        <f>IF(COUNTA(SpatialOffsets[])=0,"", IF(INDEX(SpatialOffsets[Spatial Offset Type],$A797)="","",
CONCATENATE("  - &amp;SpatialOffsetID",TEXT($A797,"0000"),
" {","SpatialOffsetTypeCV:  ",CHAR(34),INDEX(SpatialOffsets[Spatial Offset Type],$A797),CHAR(34),
", Offset1Value:  ",INDEX(SpatialOffsets[Offset 1 Value],$A797),
", Offset1UnitID:  ",CHAR(34),INDEX(SpatialOffsets[Offset 1 Unit],$A797),CHAR(34),
", Offset2Value:  ",INDEX(SpatialOffsets[Offset 2 Value],$A797),
", Offset2UnitID:  ",CHAR(34),INDEX(SpatialOffsets[Offset 2 Unit],$A797),CHAR(34),
", Offset3Value:  ",INDEX(SpatialOffsets[Offset 3 Value],$A797),
", Offset3UnitID:  ",CHAR(34),INDEX(SpatialOffsets[Offset 3 Unit],$A797),CHAR(34),,"}")))</f>
        <v>#REF!</v>
      </c>
      <c r="O797" t="e">
        <f>IF(COUNTA(RelatedFeatures[])=0,"", IF(INDEX(RelatedFeatures[First Sampling Feature Code],$A797)="","",
CONCATENATE("  - &amp;RelationID",TEXT($A797,"0000"),
" {","SamplingFeatureID:  *SamplingFeatureID",TEXT(MATCH(INDEX(RelatedFeatures[First Sampling Feature Code],$A797),SamplingFeatures[Feature Code],0),"0000"),
", RelationshipTypeCV:  ",CHAR(34),INDEX(RelatedFeatures[Relationship Type],$A797),CHAR(34),
", RelatedFeatureID: *SamplingFeatureID",TEXT(MATCH(INDEX(RelatedFeatures[Second Sampling Feature Code],$A797),SamplingFeatures[Feature Code],0),"0000"),
", SpatialOffsetID:  ",IF(INDEX(RelatedFeatures[Offset Number],$A797)="","",CONCATENATE("*SpatialOffsetID",TEXT(INDEX(RelatedFeatures[Offset Number],$A797),"0000"))),"}")))</f>
        <v>#REF!</v>
      </c>
      <c r="P797" t="e">
        <f>IF(INDEX(Methods[Method Type],$A797)="","",
CONCATENATE("  - &amp;MethodID",TEXT($A797,"0000"),
" {","MethodTypeCV:  ",CHAR(34),INDEX(Methods[Method Type],$A797),CHAR(34),
", MethodCode:  ",CHAR(34),INDEX(Methods[Method Code],$A797),CHAR(34),
", MethodName:  ",CHAR(34),INDEX(Methods[Method Name],$A797),CHAR(34),
", MethodDescription:  ",CHAR(34),INDEX(Methods[Method Description],$A797),CHAR(34),
", MethodLink:  ",CHAR(34),INDEX(Methods[Method Link],$A797),CHAR(34),
", OrganizationID: *OrganizationID",TEXT(MATCH(INDEX(Methods[Organization Name],$A797),Organizations[Organization Name],0),"0000"),"}"))</f>
        <v>#REF!</v>
      </c>
      <c r="Q797" t="e">
        <f>IF(INDEX(Variables[Variable Type],$A797)="","",
CONCATENATE("  - &amp;VariableID",TEXT($A797,"0000"),
" {","VariableTypeCV:  ",CHAR(34),INDEX(Variables[Variable Type],$A797),CHAR(34),
", VariableCode:  ",CHAR(34),INDEX(Variables[Variable Code],$A797),CHAR(34),
", VariableNameCV:  ",CHAR(34),INDEX(Variables[Variable Name],$A797),CHAR(34),
", VariableDefinition:  ",CHAR(34),INDEX(Variables[Variable Definition],$A797),CHAR(34),
", SpecciationCV:  ",CHAR(34),INDEX(Variables[Speciation],$A797),CHAR(34),
", NoDataValue:  ",CHAR(34),INDEX(Variables[No Data Value],$A797),CHAR(34),"}"))</f>
        <v>#REF!</v>
      </c>
    </row>
    <row r="798" spans="1:17" x14ac:dyDescent="0.25">
      <c r="A798">
        <v>795</v>
      </c>
      <c r="D798" t="e">
        <f>IF(INDEX(People[First Name],$A798)="","",
CONCATENATE("  - &amp;PersonID",TEXT($A798,"0000"),
" {","PersonFirstName:  ",CHAR(34),INDEX(People[First Name],$A798),CHAR(34),
", PersonMiddleName:  ",CHAR(34),INDEX(People[Middle Name],$A798),CHAR(34),
", PersonLastName:  ",CHAR(34),INDEX(People[Last Name],$A798),CHAR(34),"}"))</f>
        <v>#REF!</v>
      </c>
      <c r="E798" t="e">
        <f>IF(INDEX(Organizations[Organization Type '[CV']],$A798)="","",
CONCATENATE("  - &amp;OrganizationID",TEXT($A798,"0000"),
" {","OrganizationTypeCV:  ",CHAR(34),INDEX(Organizations[Organization Type '[CV']],$A798),CHAR(34),
", OrganizationCode:  ",CHAR(34),INDEX(Organizations[Organization Code],$A798),CHAR(34),
", OrganizationName:  ",CHAR(34),INDEX(Organizations[Organization Name],$A798),CHAR(34),
", OrganizationDescription:  ",CHAR(34),INDEX(Organizations[Organization Description],$A798),CHAR(34),
", OrganizationLink:  ",CHAR(34),INDEX(Organizations[Organization Link],$A798),CHAR(34),"}"))</f>
        <v>#REF!</v>
      </c>
      <c r="F798" t="e">
        <f>IF(INDEX(People[First Name],$A798)="","",
CONCATENATE("  - &amp;AffiliationID",TEXT($A798,"0000"),
" {PersonID: *PersonID",TEXT($A798,"0000"),
", OrganizationID: *OrganizationID",TEXT(MATCH(INDEX(People[Organization Name],$A798),Organizations[Organization Name],0),"0000"),
", IsPrimaryOrganizationContact: , AffiliationStartDate: , AffiliationEndDate: , PrimaryPhone: ",
", PrimaryEmail: ",CHAR(34),INDEX(People[Primary Email],$A798),CHAR(34),
", PrimaryAddress: ",CHAR(34),INDEX(People[Primary Address],$A798),CHAR(34),
", PersonLink: }"))</f>
        <v>#REF!</v>
      </c>
      <c r="H798" t="e">
        <f>IF(COUNTA(CitationInformation)=0,"",IF(INDEX(AuthorList[Author Name],$A798)="","",
CONCATENATE("  - &amp;AuthorListID",TEXT($A798,"0000"),
"  {CitationID: *CitationID0001",
", PersonID: *PersonID",TEXT(MATCH(INDEX(AuthorList[Author Name],$A798),People[Full Name],0),"0000"),
", AuthorOrder: ",INDEX(AuthorList[Author Number],$A798),"}")))</f>
        <v>#REF!</v>
      </c>
      <c r="K798" t="e">
        <f>IF(INDEX(SamplingFeatures[Feature Code],$A798)="","",
CONCATENATE("  - &amp;SamplingFeatureID",TEXT($A798,"0000"),
" {","SamplingFeatureUUID:  ",CHAR(34),INDEX(SamplingFeatures[Sampling Feature UUID],$A798),CHAR(34),
", SamplingFeatureTypeCV:  ",CHAR(34),INDEX(SamplingFeatures[Sampling Feature Type],$A798),CHAR(34),
", SamplingFeatureCode:  ",CHAR(34),INDEX(SamplingFeatures[Feature Code],$A798),CHAR(34),
", SamplingFeatureName:  ",CHAR(34),INDEX(SamplingFeatures[Feature Name],$A798),CHAR(34),
", SamplingFeatureDescription:  ",CHAR(34),INDEX(SamplingFeatures[Feature Description],$A798),CHAR(34),
", SamplingFeatureGeotypeCV:  ",CHAR(34),INDEX(SamplingFeatures[Feature Geo Type],$A798),CHAR(34),
", FeatureGeometry:  ",CHAR(34),INDEX(SamplingFeatures[Feature Geometry],$A798),CHAR(34),
", Elevation_m:  ",CHAR(34),INDEX(SamplingFeatures[Elevation_m],$A798),CHAR(34),
", ElevationDatumCV:  ",CHAR(34),ElevationDatum,CHAR(34),"}"))</f>
        <v>#REF!</v>
      </c>
      <c r="L798" t="e">
        <f>IF(INDEX(SamplingFeatures[Sampling Feature Type],$A798)&lt;&gt;"Site","",
CONCATENATE("  - &amp;SiteID",TEXT(SUMPRODUCT(--($L$3:$L797&lt;&gt;"")),"0000"),
" {","SamplingFeatureID:  *SamplingFeatureID",TEXT($A798,"0000"),
", SiteTypeCV:  ",CHAR(34),INDEX(Sites[Site Type],$A798),CHAR(34),
", Latitude:  ",INDEX(Sites[Latitude],$A798),
", Longitude:  ",INDEX(Sites[Longitude],$A798),
", SRSName:  ",CHAR(34),LatLonDatum,CHAR(34),"}"))</f>
        <v>#REF!</v>
      </c>
      <c r="M798" t="e">
        <f>IF(INDEX(SamplingFeatures[Sampling Feature Type],$A798)&lt;&gt;"Specimen","",
CONCATENATE("  - &amp;SpecimenID",TEXT(SUMPRODUCT(--($M$3:$M797&lt;&gt;"")),"0000"),
" {","SamplingFeatureID:  *SamplingFeatureID",TEXT($A798,"0000"),
", SpecimenTypeCV:  ",CHAR(34),INDEX(Specimens[Specimen Type],$A798),CHAR(34),
", SpecimenMediumCV:  ",INDEX(Specimens[Specimen Medium],$A798),
", IsFieldSpecimen:  ",CHAR(34),INDEX(Specimens[Is Field Specimen?],$A798),CHAR(34),"}"))</f>
        <v>#REF!</v>
      </c>
      <c r="N798" t="e">
        <f>IF(COUNTA(SpatialOffsets[])=0,"", IF(INDEX(SpatialOffsets[Spatial Offset Type],$A798)="","",
CONCATENATE("  - &amp;SpatialOffsetID",TEXT($A798,"0000"),
" {","SpatialOffsetTypeCV:  ",CHAR(34),INDEX(SpatialOffsets[Spatial Offset Type],$A798),CHAR(34),
", Offset1Value:  ",INDEX(SpatialOffsets[Offset 1 Value],$A798),
", Offset1UnitID:  ",CHAR(34),INDEX(SpatialOffsets[Offset 1 Unit],$A798),CHAR(34),
", Offset2Value:  ",INDEX(SpatialOffsets[Offset 2 Value],$A798),
", Offset2UnitID:  ",CHAR(34),INDEX(SpatialOffsets[Offset 2 Unit],$A798),CHAR(34),
", Offset3Value:  ",INDEX(SpatialOffsets[Offset 3 Value],$A798),
", Offset3UnitID:  ",CHAR(34),INDEX(SpatialOffsets[Offset 3 Unit],$A798),CHAR(34),,"}")))</f>
        <v>#REF!</v>
      </c>
      <c r="O798" t="e">
        <f>IF(COUNTA(RelatedFeatures[])=0,"", IF(INDEX(RelatedFeatures[First Sampling Feature Code],$A798)="","",
CONCATENATE("  - &amp;RelationID",TEXT($A798,"0000"),
" {","SamplingFeatureID:  *SamplingFeatureID",TEXT(MATCH(INDEX(RelatedFeatures[First Sampling Feature Code],$A798),SamplingFeatures[Feature Code],0),"0000"),
", RelationshipTypeCV:  ",CHAR(34),INDEX(RelatedFeatures[Relationship Type],$A798),CHAR(34),
", RelatedFeatureID: *SamplingFeatureID",TEXT(MATCH(INDEX(RelatedFeatures[Second Sampling Feature Code],$A798),SamplingFeatures[Feature Code],0),"0000"),
", SpatialOffsetID:  ",IF(INDEX(RelatedFeatures[Offset Number],$A798)="","",CONCATENATE("*SpatialOffsetID",TEXT(INDEX(RelatedFeatures[Offset Number],$A798),"0000"))),"}")))</f>
        <v>#REF!</v>
      </c>
      <c r="P798" t="e">
        <f>IF(INDEX(Methods[Method Type],$A798)="","",
CONCATENATE("  - &amp;MethodID",TEXT($A798,"0000"),
" {","MethodTypeCV:  ",CHAR(34),INDEX(Methods[Method Type],$A798),CHAR(34),
", MethodCode:  ",CHAR(34),INDEX(Methods[Method Code],$A798),CHAR(34),
", MethodName:  ",CHAR(34),INDEX(Methods[Method Name],$A798),CHAR(34),
", MethodDescription:  ",CHAR(34),INDEX(Methods[Method Description],$A798),CHAR(34),
", MethodLink:  ",CHAR(34),INDEX(Methods[Method Link],$A798),CHAR(34),
", OrganizationID: *OrganizationID",TEXT(MATCH(INDEX(Methods[Organization Name],$A798),Organizations[Organization Name],0),"0000"),"}"))</f>
        <v>#REF!</v>
      </c>
      <c r="Q798" t="e">
        <f>IF(INDEX(Variables[Variable Type],$A798)="","",
CONCATENATE("  - &amp;VariableID",TEXT($A798,"0000"),
" {","VariableTypeCV:  ",CHAR(34),INDEX(Variables[Variable Type],$A798),CHAR(34),
", VariableCode:  ",CHAR(34),INDEX(Variables[Variable Code],$A798),CHAR(34),
", VariableNameCV:  ",CHAR(34),INDEX(Variables[Variable Name],$A798),CHAR(34),
", VariableDefinition:  ",CHAR(34),INDEX(Variables[Variable Definition],$A798),CHAR(34),
", SpecciationCV:  ",CHAR(34),INDEX(Variables[Speciation],$A798),CHAR(34),
", NoDataValue:  ",CHAR(34),INDEX(Variables[No Data Value],$A798),CHAR(34),"}"))</f>
        <v>#REF!</v>
      </c>
    </row>
    <row r="799" spans="1:17" x14ac:dyDescent="0.25">
      <c r="A799">
        <v>796</v>
      </c>
      <c r="D799" t="e">
        <f>IF(INDEX(People[First Name],$A799)="","",
CONCATENATE("  - &amp;PersonID",TEXT($A799,"0000"),
" {","PersonFirstName:  ",CHAR(34),INDEX(People[First Name],$A799),CHAR(34),
", PersonMiddleName:  ",CHAR(34),INDEX(People[Middle Name],$A799),CHAR(34),
", PersonLastName:  ",CHAR(34),INDEX(People[Last Name],$A799),CHAR(34),"}"))</f>
        <v>#REF!</v>
      </c>
      <c r="E799" t="e">
        <f>IF(INDEX(Organizations[Organization Type '[CV']],$A799)="","",
CONCATENATE("  - &amp;OrganizationID",TEXT($A799,"0000"),
" {","OrganizationTypeCV:  ",CHAR(34),INDEX(Organizations[Organization Type '[CV']],$A799),CHAR(34),
", OrganizationCode:  ",CHAR(34),INDEX(Organizations[Organization Code],$A799),CHAR(34),
", OrganizationName:  ",CHAR(34),INDEX(Organizations[Organization Name],$A799),CHAR(34),
", OrganizationDescription:  ",CHAR(34),INDEX(Organizations[Organization Description],$A799),CHAR(34),
", OrganizationLink:  ",CHAR(34),INDEX(Organizations[Organization Link],$A799),CHAR(34),"}"))</f>
        <v>#REF!</v>
      </c>
      <c r="F799" t="e">
        <f>IF(INDEX(People[First Name],$A799)="","",
CONCATENATE("  - &amp;AffiliationID",TEXT($A799,"0000"),
" {PersonID: *PersonID",TEXT($A799,"0000"),
", OrganizationID: *OrganizationID",TEXT(MATCH(INDEX(People[Organization Name],$A799),Organizations[Organization Name],0),"0000"),
", IsPrimaryOrganizationContact: , AffiliationStartDate: , AffiliationEndDate: , PrimaryPhone: ",
", PrimaryEmail: ",CHAR(34),INDEX(People[Primary Email],$A799),CHAR(34),
", PrimaryAddress: ",CHAR(34),INDEX(People[Primary Address],$A799),CHAR(34),
", PersonLink: }"))</f>
        <v>#REF!</v>
      </c>
      <c r="H799" t="e">
        <f>IF(COUNTA(CitationInformation)=0,"",IF(INDEX(AuthorList[Author Name],$A799)="","",
CONCATENATE("  - &amp;AuthorListID",TEXT($A799,"0000"),
"  {CitationID: *CitationID0001",
", PersonID: *PersonID",TEXT(MATCH(INDEX(AuthorList[Author Name],$A799),People[Full Name],0),"0000"),
", AuthorOrder: ",INDEX(AuthorList[Author Number],$A799),"}")))</f>
        <v>#REF!</v>
      </c>
      <c r="K799" t="e">
        <f>IF(INDEX(SamplingFeatures[Feature Code],$A799)="","",
CONCATENATE("  - &amp;SamplingFeatureID",TEXT($A799,"0000"),
" {","SamplingFeatureUUID:  ",CHAR(34),INDEX(SamplingFeatures[Sampling Feature UUID],$A799),CHAR(34),
", SamplingFeatureTypeCV:  ",CHAR(34),INDEX(SamplingFeatures[Sampling Feature Type],$A799),CHAR(34),
", SamplingFeatureCode:  ",CHAR(34),INDEX(SamplingFeatures[Feature Code],$A799),CHAR(34),
", SamplingFeatureName:  ",CHAR(34),INDEX(SamplingFeatures[Feature Name],$A799),CHAR(34),
", SamplingFeatureDescription:  ",CHAR(34),INDEX(SamplingFeatures[Feature Description],$A799),CHAR(34),
", SamplingFeatureGeotypeCV:  ",CHAR(34),INDEX(SamplingFeatures[Feature Geo Type],$A799),CHAR(34),
", FeatureGeometry:  ",CHAR(34),INDEX(SamplingFeatures[Feature Geometry],$A799),CHAR(34),
", Elevation_m:  ",CHAR(34),INDEX(SamplingFeatures[Elevation_m],$A799),CHAR(34),
", ElevationDatumCV:  ",CHAR(34),ElevationDatum,CHAR(34),"}"))</f>
        <v>#REF!</v>
      </c>
      <c r="L799" t="e">
        <f>IF(INDEX(SamplingFeatures[Sampling Feature Type],$A799)&lt;&gt;"Site","",
CONCATENATE("  - &amp;SiteID",TEXT(SUMPRODUCT(--($L$3:$L798&lt;&gt;"")),"0000"),
" {","SamplingFeatureID:  *SamplingFeatureID",TEXT($A799,"0000"),
", SiteTypeCV:  ",CHAR(34),INDEX(Sites[Site Type],$A799),CHAR(34),
", Latitude:  ",INDEX(Sites[Latitude],$A799),
", Longitude:  ",INDEX(Sites[Longitude],$A799),
", SRSName:  ",CHAR(34),LatLonDatum,CHAR(34),"}"))</f>
        <v>#REF!</v>
      </c>
      <c r="M799" t="e">
        <f>IF(INDEX(SamplingFeatures[Sampling Feature Type],$A799)&lt;&gt;"Specimen","",
CONCATENATE("  - &amp;SpecimenID",TEXT(SUMPRODUCT(--($M$3:$M798&lt;&gt;"")),"0000"),
" {","SamplingFeatureID:  *SamplingFeatureID",TEXT($A799,"0000"),
", SpecimenTypeCV:  ",CHAR(34),INDEX(Specimens[Specimen Type],$A799),CHAR(34),
", SpecimenMediumCV:  ",INDEX(Specimens[Specimen Medium],$A799),
", IsFieldSpecimen:  ",CHAR(34),INDEX(Specimens[Is Field Specimen?],$A799),CHAR(34),"}"))</f>
        <v>#REF!</v>
      </c>
      <c r="N799" t="e">
        <f>IF(COUNTA(SpatialOffsets[])=0,"", IF(INDEX(SpatialOffsets[Spatial Offset Type],$A799)="","",
CONCATENATE("  - &amp;SpatialOffsetID",TEXT($A799,"0000"),
" {","SpatialOffsetTypeCV:  ",CHAR(34),INDEX(SpatialOffsets[Spatial Offset Type],$A799),CHAR(34),
", Offset1Value:  ",INDEX(SpatialOffsets[Offset 1 Value],$A799),
", Offset1UnitID:  ",CHAR(34),INDEX(SpatialOffsets[Offset 1 Unit],$A799),CHAR(34),
", Offset2Value:  ",INDEX(SpatialOffsets[Offset 2 Value],$A799),
", Offset2UnitID:  ",CHAR(34),INDEX(SpatialOffsets[Offset 2 Unit],$A799),CHAR(34),
", Offset3Value:  ",INDEX(SpatialOffsets[Offset 3 Value],$A799),
", Offset3UnitID:  ",CHAR(34),INDEX(SpatialOffsets[Offset 3 Unit],$A799),CHAR(34),,"}")))</f>
        <v>#REF!</v>
      </c>
      <c r="O799" t="e">
        <f>IF(COUNTA(RelatedFeatures[])=0,"", IF(INDEX(RelatedFeatures[First Sampling Feature Code],$A799)="","",
CONCATENATE("  - &amp;RelationID",TEXT($A799,"0000"),
" {","SamplingFeatureID:  *SamplingFeatureID",TEXT(MATCH(INDEX(RelatedFeatures[First Sampling Feature Code],$A799),SamplingFeatures[Feature Code],0),"0000"),
", RelationshipTypeCV:  ",CHAR(34),INDEX(RelatedFeatures[Relationship Type],$A799),CHAR(34),
", RelatedFeatureID: *SamplingFeatureID",TEXT(MATCH(INDEX(RelatedFeatures[Second Sampling Feature Code],$A799),SamplingFeatures[Feature Code],0),"0000"),
", SpatialOffsetID:  ",IF(INDEX(RelatedFeatures[Offset Number],$A799)="","",CONCATENATE("*SpatialOffsetID",TEXT(INDEX(RelatedFeatures[Offset Number],$A799),"0000"))),"}")))</f>
        <v>#REF!</v>
      </c>
      <c r="P799" t="e">
        <f>IF(INDEX(Methods[Method Type],$A799)="","",
CONCATENATE("  - &amp;MethodID",TEXT($A799,"0000"),
" {","MethodTypeCV:  ",CHAR(34),INDEX(Methods[Method Type],$A799),CHAR(34),
", MethodCode:  ",CHAR(34),INDEX(Methods[Method Code],$A799),CHAR(34),
", MethodName:  ",CHAR(34),INDEX(Methods[Method Name],$A799),CHAR(34),
", MethodDescription:  ",CHAR(34),INDEX(Methods[Method Description],$A799),CHAR(34),
", MethodLink:  ",CHAR(34),INDEX(Methods[Method Link],$A799),CHAR(34),
", OrganizationID: *OrganizationID",TEXT(MATCH(INDEX(Methods[Organization Name],$A799),Organizations[Organization Name],0),"0000"),"}"))</f>
        <v>#REF!</v>
      </c>
      <c r="Q799" t="e">
        <f>IF(INDEX(Variables[Variable Type],$A799)="","",
CONCATENATE("  - &amp;VariableID",TEXT($A799,"0000"),
" {","VariableTypeCV:  ",CHAR(34),INDEX(Variables[Variable Type],$A799),CHAR(34),
", VariableCode:  ",CHAR(34),INDEX(Variables[Variable Code],$A799),CHAR(34),
", VariableNameCV:  ",CHAR(34),INDEX(Variables[Variable Name],$A799),CHAR(34),
", VariableDefinition:  ",CHAR(34),INDEX(Variables[Variable Definition],$A799),CHAR(34),
", SpecciationCV:  ",CHAR(34),INDEX(Variables[Speciation],$A799),CHAR(34),
", NoDataValue:  ",CHAR(34),INDEX(Variables[No Data Value],$A799),CHAR(34),"}"))</f>
        <v>#REF!</v>
      </c>
    </row>
    <row r="800" spans="1:17" x14ac:dyDescent="0.25">
      <c r="A800">
        <v>797</v>
      </c>
      <c r="D800" t="e">
        <f>IF(INDEX(People[First Name],$A800)="","",
CONCATENATE("  - &amp;PersonID",TEXT($A800,"0000"),
" {","PersonFirstName:  ",CHAR(34),INDEX(People[First Name],$A800),CHAR(34),
", PersonMiddleName:  ",CHAR(34),INDEX(People[Middle Name],$A800),CHAR(34),
", PersonLastName:  ",CHAR(34),INDEX(People[Last Name],$A800),CHAR(34),"}"))</f>
        <v>#REF!</v>
      </c>
      <c r="E800" t="e">
        <f>IF(INDEX(Organizations[Organization Type '[CV']],$A800)="","",
CONCATENATE("  - &amp;OrganizationID",TEXT($A800,"0000"),
" {","OrganizationTypeCV:  ",CHAR(34),INDEX(Organizations[Organization Type '[CV']],$A800),CHAR(34),
", OrganizationCode:  ",CHAR(34),INDEX(Organizations[Organization Code],$A800),CHAR(34),
", OrganizationName:  ",CHAR(34),INDEX(Organizations[Organization Name],$A800),CHAR(34),
", OrganizationDescription:  ",CHAR(34),INDEX(Organizations[Organization Description],$A800),CHAR(34),
", OrganizationLink:  ",CHAR(34),INDEX(Organizations[Organization Link],$A800),CHAR(34),"}"))</f>
        <v>#REF!</v>
      </c>
      <c r="F800" t="e">
        <f>IF(INDEX(People[First Name],$A800)="","",
CONCATENATE("  - &amp;AffiliationID",TEXT($A800,"0000"),
" {PersonID: *PersonID",TEXT($A800,"0000"),
", OrganizationID: *OrganizationID",TEXT(MATCH(INDEX(People[Organization Name],$A800),Organizations[Organization Name],0),"0000"),
", IsPrimaryOrganizationContact: , AffiliationStartDate: , AffiliationEndDate: , PrimaryPhone: ",
", PrimaryEmail: ",CHAR(34),INDEX(People[Primary Email],$A800),CHAR(34),
", PrimaryAddress: ",CHAR(34),INDEX(People[Primary Address],$A800),CHAR(34),
", PersonLink: }"))</f>
        <v>#REF!</v>
      </c>
      <c r="H800" t="e">
        <f>IF(COUNTA(CitationInformation)=0,"",IF(INDEX(AuthorList[Author Name],$A800)="","",
CONCATENATE("  - &amp;AuthorListID",TEXT($A800,"0000"),
"  {CitationID: *CitationID0001",
", PersonID: *PersonID",TEXT(MATCH(INDEX(AuthorList[Author Name],$A800),People[Full Name],0),"0000"),
", AuthorOrder: ",INDEX(AuthorList[Author Number],$A800),"}")))</f>
        <v>#REF!</v>
      </c>
      <c r="K800" t="e">
        <f>IF(INDEX(SamplingFeatures[Feature Code],$A800)="","",
CONCATENATE("  - &amp;SamplingFeatureID",TEXT($A800,"0000"),
" {","SamplingFeatureUUID:  ",CHAR(34),INDEX(SamplingFeatures[Sampling Feature UUID],$A800),CHAR(34),
", SamplingFeatureTypeCV:  ",CHAR(34),INDEX(SamplingFeatures[Sampling Feature Type],$A800),CHAR(34),
", SamplingFeatureCode:  ",CHAR(34),INDEX(SamplingFeatures[Feature Code],$A800),CHAR(34),
", SamplingFeatureName:  ",CHAR(34),INDEX(SamplingFeatures[Feature Name],$A800),CHAR(34),
", SamplingFeatureDescription:  ",CHAR(34),INDEX(SamplingFeatures[Feature Description],$A800),CHAR(34),
", SamplingFeatureGeotypeCV:  ",CHAR(34),INDEX(SamplingFeatures[Feature Geo Type],$A800),CHAR(34),
", FeatureGeometry:  ",CHAR(34),INDEX(SamplingFeatures[Feature Geometry],$A800),CHAR(34),
", Elevation_m:  ",CHAR(34),INDEX(SamplingFeatures[Elevation_m],$A800),CHAR(34),
", ElevationDatumCV:  ",CHAR(34),ElevationDatum,CHAR(34),"}"))</f>
        <v>#REF!</v>
      </c>
      <c r="L800" t="e">
        <f>IF(INDEX(SamplingFeatures[Sampling Feature Type],$A800)&lt;&gt;"Site","",
CONCATENATE("  - &amp;SiteID",TEXT(SUMPRODUCT(--($L$3:$L799&lt;&gt;"")),"0000"),
" {","SamplingFeatureID:  *SamplingFeatureID",TEXT($A800,"0000"),
", SiteTypeCV:  ",CHAR(34),INDEX(Sites[Site Type],$A800),CHAR(34),
", Latitude:  ",INDEX(Sites[Latitude],$A800),
", Longitude:  ",INDEX(Sites[Longitude],$A800),
", SRSName:  ",CHAR(34),LatLonDatum,CHAR(34),"}"))</f>
        <v>#REF!</v>
      </c>
      <c r="M800" t="e">
        <f>IF(INDEX(SamplingFeatures[Sampling Feature Type],$A800)&lt;&gt;"Specimen","",
CONCATENATE("  - &amp;SpecimenID",TEXT(SUMPRODUCT(--($M$3:$M799&lt;&gt;"")),"0000"),
" {","SamplingFeatureID:  *SamplingFeatureID",TEXT($A800,"0000"),
", SpecimenTypeCV:  ",CHAR(34),INDEX(Specimens[Specimen Type],$A800),CHAR(34),
", SpecimenMediumCV:  ",INDEX(Specimens[Specimen Medium],$A800),
", IsFieldSpecimen:  ",CHAR(34),INDEX(Specimens[Is Field Specimen?],$A800),CHAR(34),"}"))</f>
        <v>#REF!</v>
      </c>
      <c r="N800" t="e">
        <f>IF(COUNTA(SpatialOffsets[])=0,"", IF(INDEX(SpatialOffsets[Spatial Offset Type],$A800)="","",
CONCATENATE("  - &amp;SpatialOffsetID",TEXT($A800,"0000"),
" {","SpatialOffsetTypeCV:  ",CHAR(34),INDEX(SpatialOffsets[Spatial Offset Type],$A800),CHAR(34),
", Offset1Value:  ",INDEX(SpatialOffsets[Offset 1 Value],$A800),
", Offset1UnitID:  ",CHAR(34),INDEX(SpatialOffsets[Offset 1 Unit],$A800),CHAR(34),
", Offset2Value:  ",INDEX(SpatialOffsets[Offset 2 Value],$A800),
", Offset2UnitID:  ",CHAR(34),INDEX(SpatialOffsets[Offset 2 Unit],$A800),CHAR(34),
", Offset3Value:  ",INDEX(SpatialOffsets[Offset 3 Value],$A800),
", Offset3UnitID:  ",CHAR(34),INDEX(SpatialOffsets[Offset 3 Unit],$A800),CHAR(34),,"}")))</f>
        <v>#REF!</v>
      </c>
      <c r="O800" t="e">
        <f>IF(COUNTA(RelatedFeatures[])=0,"", IF(INDEX(RelatedFeatures[First Sampling Feature Code],$A800)="","",
CONCATENATE("  - &amp;RelationID",TEXT($A800,"0000"),
" {","SamplingFeatureID:  *SamplingFeatureID",TEXT(MATCH(INDEX(RelatedFeatures[First Sampling Feature Code],$A800),SamplingFeatures[Feature Code],0),"0000"),
", RelationshipTypeCV:  ",CHAR(34),INDEX(RelatedFeatures[Relationship Type],$A800),CHAR(34),
", RelatedFeatureID: *SamplingFeatureID",TEXT(MATCH(INDEX(RelatedFeatures[Second Sampling Feature Code],$A800),SamplingFeatures[Feature Code],0),"0000"),
", SpatialOffsetID:  ",IF(INDEX(RelatedFeatures[Offset Number],$A800)="","",CONCATENATE("*SpatialOffsetID",TEXT(INDEX(RelatedFeatures[Offset Number],$A800),"0000"))),"}")))</f>
        <v>#REF!</v>
      </c>
      <c r="P800" t="e">
        <f>IF(INDEX(Methods[Method Type],$A800)="","",
CONCATENATE("  - &amp;MethodID",TEXT($A800,"0000"),
" {","MethodTypeCV:  ",CHAR(34),INDEX(Methods[Method Type],$A800),CHAR(34),
", MethodCode:  ",CHAR(34),INDEX(Methods[Method Code],$A800),CHAR(34),
", MethodName:  ",CHAR(34),INDEX(Methods[Method Name],$A800),CHAR(34),
", MethodDescription:  ",CHAR(34),INDEX(Methods[Method Description],$A800),CHAR(34),
", MethodLink:  ",CHAR(34),INDEX(Methods[Method Link],$A800),CHAR(34),
", OrganizationID: *OrganizationID",TEXT(MATCH(INDEX(Methods[Organization Name],$A800),Organizations[Organization Name],0),"0000"),"}"))</f>
        <v>#REF!</v>
      </c>
      <c r="Q800" t="e">
        <f>IF(INDEX(Variables[Variable Type],$A800)="","",
CONCATENATE("  - &amp;VariableID",TEXT($A800,"0000"),
" {","VariableTypeCV:  ",CHAR(34),INDEX(Variables[Variable Type],$A800),CHAR(34),
", VariableCode:  ",CHAR(34),INDEX(Variables[Variable Code],$A800),CHAR(34),
", VariableNameCV:  ",CHAR(34),INDEX(Variables[Variable Name],$A800),CHAR(34),
", VariableDefinition:  ",CHAR(34),INDEX(Variables[Variable Definition],$A800),CHAR(34),
", SpecciationCV:  ",CHAR(34),INDEX(Variables[Speciation],$A800),CHAR(34),
", NoDataValue:  ",CHAR(34),INDEX(Variables[No Data Value],$A800),CHAR(34),"}"))</f>
        <v>#REF!</v>
      </c>
    </row>
    <row r="801" spans="1:17" x14ac:dyDescent="0.25">
      <c r="A801">
        <v>798</v>
      </c>
      <c r="D801" t="e">
        <f>IF(INDEX(People[First Name],$A801)="","",
CONCATENATE("  - &amp;PersonID",TEXT($A801,"0000"),
" {","PersonFirstName:  ",CHAR(34),INDEX(People[First Name],$A801),CHAR(34),
", PersonMiddleName:  ",CHAR(34),INDEX(People[Middle Name],$A801),CHAR(34),
", PersonLastName:  ",CHAR(34),INDEX(People[Last Name],$A801),CHAR(34),"}"))</f>
        <v>#REF!</v>
      </c>
      <c r="E801" t="e">
        <f>IF(INDEX(Organizations[Organization Type '[CV']],$A801)="","",
CONCATENATE("  - &amp;OrganizationID",TEXT($A801,"0000"),
" {","OrganizationTypeCV:  ",CHAR(34),INDEX(Organizations[Organization Type '[CV']],$A801),CHAR(34),
", OrganizationCode:  ",CHAR(34),INDEX(Organizations[Organization Code],$A801),CHAR(34),
", OrganizationName:  ",CHAR(34),INDEX(Organizations[Organization Name],$A801),CHAR(34),
", OrganizationDescription:  ",CHAR(34),INDEX(Organizations[Organization Description],$A801),CHAR(34),
", OrganizationLink:  ",CHAR(34),INDEX(Organizations[Organization Link],$A801),CHAR(34),"}"))</f>
        <v>#REF!</v>
      </c>
      <c r="F801" t="e">
        <f>IF(INDEX(People[First Name],$A801)="","",
CONCATENATE("  - &amp;AffiliationID",TEXT($A801,"0000"),
" {PersonID: *PersonID",TEXT($A801,"0000"),
", OrganizationID: *OrganizationID",TEXT(MATCH(INDEX(People[Organization Name],$A801),Organizations[Organization Name],0),"0000"),
", IsPrimaryOrganizationContact: , AffiliationStartDate: , AffiliationEndDate: , PrimaryPhone: ",
", PrimaryEmail: ",CHAR(34),INDEX(People[Primary Email],$A801),CHAR(34),
", PrimaryAddress: ",CHAR(34),INDEX(People[Primary Address],$A801),CHAR(34),
", PersonLink: }"))</f>
        <v>#REF!</v>
      </c>
      <c r="H801" t="e">
        <f>IF(COUNTA(CitationInformation)=0,"",IF(INDEX(AuthorList[Author Name],$A801)="","",
CONCATENATE("  - &amp;AuthorListID",TEXT($A801,"0000"),
"  {CitationID: *CitationID0001",
", PersonID: *PersonID",TEXT(MATCH(INDEX(AuthorList[Author Name],$A801),People[Full Name],0),"0000"),
", AuthorOrder: ",INDEX(AuthorList[Author Number],$A801),"}")))</f>
        <v>#REF!</v>
      </c>
      <c r="K801" t="e">
        <f>IF(INDEX(SamplingFeatures[Feature Code],$A801)="","",
CONCATENATE("  - &amp;SamplingFeatureID",TEXT($A801,"0000"),
" {","SamplingFeatureUUID:  ",CHAR(34),INDEX(SamplingFeatures[Sampling Feature UUID],$A801),CHAR(34),
", SamplingFeatureTypeCV:  ",CHAR(34),INDEX(SamplingFeatures[Sampling Feature Type],$A801),CHAR(34),
", SamplingFeatureCode:  ",CHAR(34),INDEX(SamplingFeatures[Feature Code],$A801),CHAR(34),
", SamplingFeatureName:  ",CHAR(34),INDEX(SamplingFeatures[Feature Name],$A801),CHAR(34),
", SamplingFeatureDescription:  ",CHAR(34),INDEX(SamplingFeatures[Feature Description],$A801),CHAR(34),
", SamplingFeatureGeotypeCV:  ",CHAR(34),INDEX(SamplingFeatures[Feature Geo Type],$A801),CHAR(34),
", FeatureGeometry:  ",CHAR(34),INDEX(SamplingFeatures[Feature Geometry],$A801),CHAR(34),
", Elevation_m:  ",CHAR(34),INDEX(SamplingFeatures[Elevation_m],$A801),CHAR(34),
", ElevationDatumCV:  ",CHAR(34),ElevationDatum,CHAR(34),"}"))</f>
        <v>#REF!</v>
      </c>
      <c r="L801" t="e">
        <f>IF(INDEX(SamplingFeatures[Sampling Feature Type],$A801)&lt;&gt;"Site","",
CONCATENATE("  - &amp;SiteID",TEXT(SUMPRODUCT(--($L$3:$L800&lt;&gt;"")),"0000"),
" {","SamplingFeatureID:  *SamplingFeatureID",TEXT($A801,"0000"),
", SiteTypeCV:  ",CHAR(34),INDEX(Sites[Site Type],$A801),CHAR(34),
", Latitude:  ",INDEX(Sites[Latitude],$A801),
", Longitude:  ",INDEX(Sites[Longitude],$A801),
", SRSName:  ",CHAR(34),LatLonDatum,CHAR(34),"}"))</f>
        <v>#REF!</v>
      </c>
      <c r="M801" t="e">
        <f>IF(INDEX(SamplingFeatures[Sampling Feature Type],$A801)&lt;&gt;"Specimen","",
CONCATENATE("  - &amp;SpecimenID",TEXT(SUMPRODUCT(--($M$3:$M800&lt;&gt;"")),"0000"),
" {","SamplingFeatureID:  *SamplingFeatureID",TEXT($A801,"0000"),
", SpecimenTypeCV:  ",CHAR(34),INDEX(Specimens[Specimen Type],$A801),CHAR(34),
", SpecimenMediumCV:  ",INDEX(Specimens[Specimen Medium],$A801),
", IsFieldSpecimen:  ",CHAR(34),INDEX(Specimens[Is Field Specimen?],$A801),CHAR(34),"}"))</f>
        <v>#REF!</v>
      </c>
      <c r="N801" t="e">
        <f>IF(COUNTA(SpatialOffsets[])=0,"", IF(INDEX(SpatialOffsets[Spatial Offset Type],$A801)="","",
CONCATENATE("  - &amp;SpatialOffsetID",TEXT($A801,"0000"),
" {","SpatialOffsetTypeCV:  ",CHAR(34),INDEX(SpatialOffsets[Spatial Offset Type],$A801),CHAR(34),
", Offset1Value:  ",INDEX(SpatialOffsets[Offset 1 Value],$A801),
", Offset1UnitID:  ",CHAR(34),INDEX(SpatialOffsets[Offset 1 Unit],$A801),CHAR(34),
", Offset2Value:  ",INDEX(SpatialOffsets[Offset 2 Value],$A801),
", Offset2UnitID:  ",CHAR(34),INDEX(SpatialOffsets[Offset 2 Unit],$A801),CHAR(34),
", Offset3Value:  ",INDEX(SpatialOffsets[Offset 3 Value],$A801),
", Offset3UnitID:  ",CHAR(34),INDEX(SpatialOffsets[Offset 3 Unit],$A801),CHAR(34),,"}")))</f>
        <v>#REF!</v>
      </c>
      <c r="O801" t="e">
        <f>IF(COUNTA(RelatedFeatures[])=0,"", IF(INDEX(RelatedFeatures[First Sampling Feature Code],$A801)="","",
CONCATENATE("  - &amp;RelationID",TEXT($A801,"0000"),
" {","SamplingFeatureID:  *SamplingFeatureID",TEXT(MATCH(INDEX(RelatedFeatures[First Sampling Feature Code],$A801),SamplingFeatures[Feature Code],0),"0000"),
", RelationshipTypeCV:  ",CHAR(34),INDEX(RelatedFeatures[Relationship Type],$A801),CHAR(34),
", RelatedFeatureID: *SamplingFeatureID",TEXT(MATCH(INDEX(RelatedFeatures[Second Sampling Feature Code],$A801),SamplingFeatures[Feature Code],0),"0000"),
", SpatialOffsetID:  ",IF(INDEX(RelatedFeatures[Offset Number],$A801)="","",CONCATENATE("*SpatialOffsetID",TEXT(INDEX(RelatedFeatures[Offset Number],$A801),"0000"))),"}")))</f>
        <v>#REF!</v>
      </c>
      <c r="P801" t="e">
        <f>IF(INDEX(Methods[Method Type],$A801)="","",
CONCATENATE("  - &amp;MethodID",TEXT($A801,"0000"),
" {","MethodTypeCV:  ",CHAR(34),INDEX(Methods[Method Type],$A801),CHAR(34),
", MethodCode:  ",CHAR(34),INDEX(Methods[Method Code],$A801),CHAR(34),
", MethodName:  ",CHAR(34),INDEX(Methods[Method Name],$A801),CHAR(34),
", MethodDescription:  ",CHAR(34),INDEX(Methods[Method Description],$A801),CHAR(34),
", MethodLink:  ",CHAR(34),INDEX(Methods[Method Link],$A801),CHAR(34),
", OrganizationID: *OrganizationID",TEXT(MATCH(INDEX(Methods[Organization Name],$A801),Organizations[Organization Name],0),"0000"),"}"))</f>
        <v>#REF!</v>
      </c>
      <c r="Q801" t="e">
        <f>IF(INDEX(Variables[Variable Type],$A801)="","",
CONCATENATE("  - &amp;VariableID",TEXT($A801,"0000"),
" {","VariableTypeCV:  ",CHAR(34),INDEX(Variables[Variable Type],$A801),CHAR(34),
", VariableCode:  ",CHAR(34),INDEX(Variables[Variable Code],$A801),CHAR(34),
", VariableNameCV:  ",CHAR(34),INDEX(Variables[Variable Name],$A801),CHAR(34),
", VariableDefinition:  ",CHAR(34),INDEX(Variables[Variable Definition],$A801),CHAR(34),
", SpecciationCV:  ",CHAR(34),INDEX(Variables[Speciation],$A801),CHAR(34),
", NoDataValue:  ",CHAR(34),INDEX(Variables[No Data Value],$A801),CHAR(34),"}"))</f>
        <v>#REF!</v>
      </c>
    </row>
    <row r="802" spans="1:17" x14ac:dyDescent="0.25">
      <c r="A802">
        <v>799</v>
      </c>
      <c r="D802" t="e">
        <f>IF(INDEX(People[First Name],$A802)="","",
CONCATENATE("  - &amp;PersonID",TEXT($A802,"0000"),
" {","PersonFirstName:  ",CHAR(34),INDEX(People[First Name],$A802),CHAR(34),
", PersonMiddleName:  ",CHAR(34),INDEX(People[Middle Name],$A802),CHAR(34),
", PersonLastName:  ",CHAR(34),INDEX(People[Last Name],$A802),CHAR(34),"}"))</f>
        <v>#REF!</v>
      </c>
      <c r="E802" t="e">
        <f>IF(INDEX(Organizations[Organization Type '[CV']],$A802)="","",
CONCATENATE("  - &amp;OrganizationID",TEXT($A802,"0000"),
" {","OrganizationTypeCV:  ",CHAR(34),INDEX(Organizations[Organization Type '[CV']],$A802),CHAR(34),
", OrganizationCode:  ",CHAR(34),INDEX(Organizations[Organization Code],$A802),CHAR(34),
", OrganizationName:  ",CHAR(34),INDEX(Organizations[Organization Name],$A802),CHAR(34),
", OrganizationDescription:  ",CHAR(34),INDEX(Organizations[Organization Description],$A802),CHAR(34),
", OrganizationLink:  ",CHAR(34),INDEX(Organizations[Organization Link],$A802),CHAR(34),"}"))</f>
        <v>#REF!</v>
      </c>
      <c r="F802" t="e">
        <f>IF(INDEX(People[First Name],$A802)="","",
CONCATENATE("  - &amp;AffiliationID",TEXT($A802,"0000"),
" {PersonID: *PersonID",TEXT($A802,"0000"),
", OrganizationID: *OrganizationID",TEXT(MATCH(INDEX(People[Organization Name],$A802),Organizations[Organization Name],0),"0000"),
", IsPrimaryOrganizationContact: , AffiliationStartDate: , AffiliationEndDate: , PrimaryPhone: ",
", PrimaryEmail: ",CHAR(34),INDEX(People[Primary Email],$A802),CHAR(34),
", PrimaryAddress: ",CHAR(34),INDEX(People[Primary Address],$A802),CHAR(34),
", PersonLink: }"))</f>
        <v>#REF!</v>
      </c>
      <c r="H802" t="e">
        <f>IF(COUNTA(CitationInformation)=0,"",IF(INDEX(AuthorList[Author Name],$A802)="","",
CONCATENATE("  - &amp;AuthorListID",TEXT($A802,"0000"),
"  {CitationID: *CitationID0001",
", PersonID: *PersonID",TEXT(MATCH(INDEX(AuthorList[Author Name],$A802),People[Full Name],0),"0000"),
", AuthorOrder: ",INDEX(AuthorList[Author Number],$A802),"}")))</f>
        <v>#REF!</v>
      </c>
      <c r="K802" t="e">
        <f>IF(INDEX(SamplingFeatures[Feature Code],$A802)="","",
CONCATENATE("  - &amp;SamplingFeatureID",TEXT($A802,"0000"),
" {","SamplingFeatureUUID:  ",CHAR(34),INDEX(SamplingFeatures[Sampling Feature UUID],$A802),CHAR(34),
", SamplingFeatureTypeCV:  ",CHAR(34),INDEX(SamplingFeatures[Sampling Feature Type],$A802),CHAR(34),
", SamplingFeatureCode:  ",CHAR(34),INDEX(SamplingFeatures[Feature Code],$A802),CHAR(34),
", SamplingFeatureName:  ",CHAR(34),INDEX(SamplingFeatures[Feature Name],$A802),CHAR(34),
", SamplingFeatureDescription:  ",CHAR(34),INDEX(SamplingFeatures[Feature Description],$A802),CHAR(34),
", SamplingFeatureGeotypeCV:  ",CHAR(34),INDEX(SamplingFeatures[Feature Geo Type],$A802),CHAR(34),
", FeatureGeometry:  ",CHAR(34),INDEX(SamplingFeatures[Feature Geometry],$A802),CHAR(34),
", Elevation_m:  ",CHAR(34),INDEX(SamplingFeatures[Elevation_m],$A802),CHAR(34),
", ElevationDatumCV:  ",CHAR(34),ElevationDatum,CHAR(34),"}"))</f>
        <v>#REF!</v>
      </c>
      <c r="L802" t="e">
        <f>IF(INDEX(SamplingFeatures[Sampling Feature Type],$A802)&lt;&gt;"Site","",
CONCATENATE("  - &amp;SiteID",TEXT(SUMPRODUCT(--($L$3:$L801&lt;&gt;"")),"0000"),
" {","SamplingFeatureID:  *SamplingFeatureID",TEXT($A802,"0000"),
", SiteTypeCV:  ",CHAR(34),INDEX(Sites[Site Type],$A802),CHAR(34),
", Latitude:  ",INDEX(Sites[Latitude],$A802),
", Longitude:  ",INDEX(Sites[Longitude],$A802),
", SRSName:  ",CHAR(34),LatLonDatum,CHAR(34),"}"))</f>
        <v>#REF!</v>
      </c>
      <c r="M802" t="e">
        <f>IF(INDEX(SamplingFeatures[Sampling Feature Type],$A802)&lt;&gt;"Specimen","",
CONCATENATE("  - &amp;SpecimenID",TEXT(SUMPRODUCT(--($M$3:$M801&lt;&gt;"")),"0000"),
" {","SamplingFeatureID:  *SamplingFeatureID",TEXT($A802,"0000"),
", SpecimenTypeCV:  ",CHAR(34),INDEX(Specimens[Specimen Type],$A802),CHAR(34),
", SpecimenMediumCV:  ",INDEX(Specimens[Specimen Medium],$A802),
", IsFieldSpecimen:  ",CHAR(34),INDEX(Specimens[Is Field Specimen?],$A802),CHAR(34),"}"))</f>
        <v>#REF!</v>
      </c>
      <c r="N802" t="e">
        <f>IF(COUNTA(SpatialOffsets[])=0,"", IF(INDEX(SpatialOffsets[Spatial Offset Type],$A802)="","",
CONCATENATE("  - &amp;SpatialOffsetID",TEXT($A802,"0000"),
" {","SpatialOffsetTypeCV:  ",CHAR(34),INDEX(SpatialOffsets[Spatial Offset Type],$A802),CHAR(34),
", Offset1Value:  ",INDEX(SpatialOffsets[Offset 1 Value],$A802),
", Offset1UnitID:  ",CHAR(34),INDEX(SpatialOffsets[Offset 1 Unit],$A802),CHAR(34),
", Offset2Value:  ",INDEX(SpatialOffsets[Offset 2 Value],$A802),
", Offset2UnitID:  ",CHAR(34),INDEX(SpatialOffsets[Offset 2 Unit],$A802),CHAR(34),
", Offset3Value:  ",INDEX(SpatialOffsets[Offset 3 Value],$A802),
", Offset3UnitID:  ",CHAR(34),INDEX(SpatialOffsets[Offset 3 Unit],$A802),CHAR(34),,"}")))</f>
        <v>#REF!</v>
      </c>
      <c r="O802" t="e">
        <f>IF(COUNTA(RelatedFeatures[])=0,"", IF(INDEX(RelatedFeatures[First Sampling Feature Code],$A802)="","",
CONCATENATE("  - &amp;RelationID",TEXT($A802,"0000"),
" {","SamplingFeatureID:  *SamplingFeatureID",TEXT(MATCH(INDEX(RelatedFeatures[First Sampling Feature Code],$A802),SamplingFeatures[Feature Code],0),"0000"),
", RelationshipTypeCV:  ",CHAR(34),INDEX(RelatedFeatures[Relationship Type],$A802),CHAR(34),
", RelatedFeatureID: *SamplingFeatureID",TEXT(MATCH(INDEX(RelatedFeatures[Second Sampling Feature Code],$A802),SamplingFeatures[Feature Code],0),"0000"),
", SpatialOffsetID:  ",IF(INDEX(RelatedFeatures[Offset Number],$A802)="","",CONCATENATE("*SpatialOffsetID",TEXT(INDEX(RelatedFeatures[Offset Number],$A802),"0000"))),"}")))</f>
        <v>#REF!</v>
      </c>
      <c r="P802" t="e">
        <f>IF(INDEX(Methods[Method Type],$A802)="","",
CONCATENATE("  - &amp;MethodID",TEXT($A802,"0000"),
" {","MethodTypeCV:  ",CHAR(34),INDEX(Methods[Method Type],$A802),CHAR(34),
", MethodCode:  ",CHAR(34),INDEX(Methods[Method Code],$A802),CHAR(34),
", MethodName:  ",CHAR(34),INDEX(Methods[Method Name],$A802),CHAR(34),
", MethodDescription:  ",CHAR(34),INDEX(Methods[Method Description],$A802),CHAR(34),
", MethodLink:  ",CHAR(34),INDEX(Methods[Method Link],$A802),CHAR(34),
", OrganizationID: *OrganizationID",TEXT(MATCH(INDEX(Methods[Organization Name],$A802),Organizations[Organization Name],0),"0000"),"}"))</f>
        <v>#REF!</v>
      </c>
      <c r="Q802" t="e">
        <f>IF(INDEX(Variables[Variable Type],$A802)="","",
CONCATENATE("  - &amp;VariableID",TEXT($A802,"0000"),
" {","VariableTypeCV:  ",CHAR(34),INDEX(Variables[Variable Type],$A802),CHAR(34),
", VariableCode:  ",CHAR(34),INDEX(Variables[Variable Code],$A802),CHAR(34),
", VariableNameCV:  ",CHAR(34),INDEX(Variables[Variable Name],$A802),CHAR(34),
", VariableDefinition:  ",CHAR(34),INDEX(Variables[Variable Definition],$A802),CHAR(34),
", SpecciationCV:  ",CHAR(34),INDEX(Variables[Speciation],$A802),CHAR(34),
", NoDataValue:  ",CHAR(34),INDEX(Variables[No Data Value],$A802),CHAR(34),"}"))</f>
        <v>#REF!</v>
      </c>
    </row>
    <row r="803" spans="1:17" x14ac:dyDescent="0.25">
      <c r="A803">
        <v>800</v>
      </c>
      <c r="D803" t="e">
        <f>IF(INDEX(People[First Name],$A803)="","",
CONCATENATE("  - &amp;PersonID",TEXT($A803,"0000"),
" {","PersonFirstName:  ",CHAR(34),INDEX(People[First Name],$A803),CHAR(34),
", PersonMiddleName:  ",CHAR(34),INDEX(People[Middle Name],$A803),CHAR(34),
", PersonLastName:  ",CHAR(34),INDEX(People[Last Name],$A803),CHAR(34),"}"))</f>
        <v>#REF!</v>
      </c>
      <c r="E803" t="e">
        <f>IF(INDEX(Organizations[Organization Type '[CV']],$A803)="","",
CONCATENATE("  - &amp;OrganizationID",TEXT($A803,"0000"),
" {","OrganizationTypeCV:  ",CHAR(34),INDEX(Organizations[Organization Type '[CV']],$A803),CHAR(34),
", OrganizationCode:  ",CHAR(34),INDEX(Organizations[Organization Code],$A803),CHAR(34),
", OrganizationName:  ",CHAR(34),INDEX(Organizations[Organization Name],$A803),CHAR(34),
", OrganizationDescription:  ",CHAR(34),INDEX(Organizations[Organization Description],$A803),CHAR(34),
", OrganizationLink:  ",CHAR(34),INDEX(Organizations[Organization Link],$A803),CHAR(34),"}"))</f>
        <v>#REF!</v>
      </c>
      <c r="F803" t="e">
        <f>IF(INDEX(People[First Name],$A803)="","",
CONCATENATE("  - &amp;AffiliationID",TEXT($A803,"0000"),
" {PersonID: *PersonID",TEXT($A803,"0000"),
", OrganizationID: *OrganizationID",TEXT(MATCH(INDEX(People[Organization Name],$A803),Organizations[Organization Name],0),"0000"),
", IsPrimaryOrganizationContact: , AffiliationStartDate: , AffiliationEndDate: , PrimaryPhone: ",
", PrimaryEmail: ",CHAR(34),INDEX(People[Primary Email],$A803),CHAR(34),
", PrimaryAddress: ",CHAR(34),INDEX(People[Primary Address],$A803),CHAR(34),
", PersonLink: }"))</f>
        <v>#REF!</v>
      </c>
      <c r="H803" t="e">
        <f>IF(COUNTA(CitationInformation)=0,"",IF(INDEX(AuthorList[Author Name],$A803)="","",
CONCATENATE("  - &amp;AuthorListID",TEXT($A803,"0000"),
"  {CitationID: *CitationID0001",
", PersonID: *PersonID",TEXT(MATCH(INDEX(AuthorList[Author Name],$A803),People[Full Name],0),"0000"),
", AuthorOrder: ",INDEX(AuthorList[Author Number],$A803),"}")))</f>
        <v>#REF!</v>
      </c>
      <c r="K803" t="e">
        <f>IF(INDEX(SamplingFeatures[Feature Code],$A803)="","",
CONCATENATE("  - &amp;SamplingFeatureID",TEXT($A803,"0000"),
" {","SamplingFeatureUUID:  ",CHAR(34),INDEX(SamplingFeatures[Sampling Feature UUID],$A803),CHAR(34),
", SamplingFeatureTypeCV:  ",CHAR(34),INDEX(SamplingFeatures[Sampling Feature Type],$A803),CHAR(34),
", SamplingFeatureCode:  ",CHAR(34),INDEX(SamplingFeatures[Feature Code],$A803),CHAR(34),
", SamplingFeatureName:  ",CHAR(34),INDEX(SamplingFeatures[Feature Name],$A803),CHAR(34),
", SamplingFeatureDescription:  ",CHAR(34),INDEX(SamplingFeatures[Feature Description],$A803),CHAR(34),
", SamplingFeatureGeotypeCV:  ",CHAR(34),INDEX(SamplingFeatures[Feature Geo Type],$A803),CHAR(34),
", FeatureGeometry:  ",CHAR(34),INDEX(SamplingFeatures[Feature Geometry],$A803),CHAR(34),
", Elevation_m:  ",CHAR(34),INDEX(SamplingFeatures[Elevation_m],$A803),CHAR(34),
", ElevationDatumCV:  ",CHAR(34),ElevationDatum,CHAR(34),"}"))</f>
        <v>#REF!</v>
      </c>
      <c r="L803" t="e">
        <f>IF(INDEX(SamplingFeatures[Sampling Feature Type],$A803)&lt;&gt;"Site","",
CONCATENATE("  - &amp;SiteID",TEXT(SUMPRODUCT(--($L$3:$L802&lt;&gt;"")),"0000"),
" {","SamplingFeatureID:  *SamplingFeatureID",TEXT($A803,"0000"),
", SiteTypeCV:  ",CHAR(34),INDEX(Sites[Site Type],$A803),CHAR(34),
", Latitude:  ",INDEX(Sites[Latitude],$A803),
", Longitude:  ",INDEX(Sites[Longitude],$A803),
", SRSName:  ",CHAR(34),LatLonDatum,CHAR(34),"}"))</f>
        <v>#REF!</v>
      </c>
      <c r="M803" t="e">
        <f>IF(INDEX(SamplingFeatures[Sampling Feature Type],$A803)&lt;&gt;"Specimen","",
CONCATENATE("  - &amp;SpecimenID",TEXT(SUMPRODUCT(--($M$3:$M802&lt;&gt;"")),"0000"),
" {","SamplingFeatureID:  *SamplingFeatureID",TEXT($A803,"0000"),
", SpecimenTypeCV:  ",CHAR(34),INDEX(Specimens[Specimen Type],$A803),CHAR(34),
", SpecimenMediumCV:  ",INDEX(Specimens[Specimen Medium],$A803),
", IsFieldSpecimen:  ",CHAR(34),INDEX(Specimens[Is Field Specimen?],$A803),CHAR(34),"}"))</f>
        <v>#REF!</v>
      </c>
      <c r="N803" t="e">
        <f>IF(COUNTA(SpatialOffsets[])=0,"", IF(INDEX(SpatialOffsets[Spatial Offset Type],$A803)="","",
CONCATENATE("  - &amp;SpatialOffsetID",TEXT($A803,"0000"),
" {","SpatialOffsetTypeCV:  ",CHAR(34),INDEX(SpatialOffsets[Spatial Offset Type],$A803),CHAR(34),
", Offset1Value:  ",INDEX(SpatialOffsets[Offset 1 Value],$A803),
", Offset1UnitID:  ",CHAR(34),INDEX(SpatialOffsets[Offset 1 Unit],$A803),CHAR(34),
", Offset2Value:  ",INDEX(SpatialOffsets[Offset 2 Value],$A803),
", Offset2UnitID:  ",CHAR(34),INDEX(SpatialOffsets[Offset 2 Unit],$A803),CHAR(34),
", Offset3Value:  ",INDEX(SpatialOffsets[Offset 3 Value],$A803),
", Offset3UnitID:  ",CHAR(34),INDEX(SpatialOffsets[Offset 3 Unit],$A803),CHAR(34),,"}")))</f>
        <v>#REF!</v>
      </c>
      <c r="O803" t="e">
        <f>IF(COUNTA(RelatedFeatures[])=0,"", IF(INDEX(RelatedFeatures[First Sampling Feature Code],$A803)="","",
CONCATENATE("  - &amp;RelationID",TEXT($A803,"0000"),
" {","SamplingFeatureID:  *SamplingFeatureID",TEXT(MATCH(INDEX(RelatedFeatures[First Sampling Feature Code],$A803),SamplingFeatures[Feature Code],0),"0000"),
", RelationshipTypeCV:  ",CHAR(34),INDEX(RelatedFeatures[Relationship Type],$A803),CHAR(34),
", RelatedFeatureID: *SamplingFeatureID",TEXT(MATCH(INDEX(RelatedFeatures[Second Sampling Feature Code],$A803),SamplingFeatures[Feature Code],0),"0000"),
", SpatialOffsetID:  ",IF(INDEX(RelatedFeatures[Offset Number],$A803)="","",CONCATENATE("*SpatialOffsetID",TEXT(INDEX(RelatedFeatures[Offset Number],$A803),"0000"))),"}")))</f>
        <v>#REF!</v>
      </c>
      <c r="P803" t="e">
        <f>IF(INDEX(Methods[Method Type],$A803)="","",
CONCATENATE("  - &amp;MethodID",TEXT($A803,"0000"),
" {","MethodTypeCV:  ",CHAR(34),INDEX(Methods[Method Type],$A803),CHAR(34),
", MethodCode:  ",CHAR(34),INDEX(Methods[Method Code],$A803),CHAR(34),
", MethodName:  ",CHAR(34),INDEX(Methods[Method Name],$A803),CHAR(34),
", MethodDescription:  ",CHAR(34),INDEX(Methods[Method Description],$A803),CHAR(34),
", MethodLink:  ",CHAR(34),INDEX(Methods[Method Link],$A803),CHAR(34),
", OrganizationID: *OrganizationID",TEXT(MATCH(INDEX(Methods[Organization Name],$A803),Organizations[Organization Name],0),"0000"),"}"))</f>
        <v>#REF!</v>
      </c>
      <c r="Q803" t="e">
        <f>IF(INDEX(Variables[Variable Type],$A803)="","",
CONCATENATE("  - &amp;VariableID",TEXT($A803,"0000"),
" {","VariableTypeCV:  ",CHAR(34),INDEX(Variables[Variable Type],$A803),CHAR(34),
", VariableCode:  ",CHAR(34),INDEX(Variables[Variable Code],$A803),CHAR(34),
", VariableNameCV:  ",CHAR(34),INDEX(Variables[Variable Name],$A803),CHAR(34),
", VariableDefinition:  ",CHAR(34),INDEX(Variables[Variable Definition],$A803),CHAR(34),
", SpecciationCV:  ",CHAR(34),INDEX(Variables[Speciation],$A803),CHAR(34),
", NoDataValue:  ",CHAR(34),INDEX(Variables[No Data Value],$A803),CHAR(34),"}"))</f>
        <v>#REF!</v>
      </c>
    </row>
    <row r="804" spans="1:17" x14ac:dyDescent="0.25">
      <c r="A804">
        <v>801</v>
      </c>
      <c r="D804" t="e">
        <f>IF(INDEX(People[First Name],$A804)="","",
CONCATENATE("  - &amp;PersonID",TEXT($A804,"0000"),
" {","PersonFirstName:  ",CHAR(34),INDEX(People[First Name],$A804),CHAR(34),
", PersonMiddleName:  ",CHAR(34),INDEX(People[Middle Name],$A804),CHAR(34),
", PersonLastName:  ",CHAR(34),INDEX(People[Last Name],$A804),CHAR(34),"}"))</f>
        <v>#REF!</v>
      </c>
      <c r="E804" t="e">
        <f>IF(INDEX(Organizations[Organization Type '[CV']],$A804)="","",
CONCATENATE("  - &amp;OrganizationID",TEXT($A804,"0000"),
" {","OrganizationTypeCV:  ",CHAR(34),INDEX(Organizations[Organization Type '[CV']],$A804),CHAR(34),
", OrganizationCode:  ",CHAR(34),INDEX(Organizations[Organization Code],$A804),CHAR(34),
", OrganizationName:  ",CHAR(34),INDEX(Organizations[Organization Name],$A804),CHAR(34),
", OrganizationDescription:  ",CHAR(34),INDEX(Organizations[Organization Description],$A804),CHAR(34),
", OrganizationLink:  ",CHAR(34),INDEX(Organizations[Organization Link],$A804),CHAR(34),"}"))</f>
        <v>#REF!</v>
      </c>
      <c r="F804" t="e">
        <f>IF(INDEX(People[First Name],$A804)="","",
CONCATENATE("  - &amp;AffiliationID",TEXT($A804,"0000"),
" {PersonID: *PersonID",TEXT($A804,"0000"),
", OrganizationID: *OrganizationID",TEXT(MATCH(INDEX(People[Organization Name],$A804),Organizations[Organization Name],0),"0000"),
", IsPrimaryOrganizationContact: , AffiliationStartDate: , AffiliationEndDate: , PrimaryPhone: ",
", PrimaryEmail: ",CHAR(34),INDEX(People[Primary Email],$A804),CHAR(34),
", PrimaryAddress: ",CHAR(34),INDEX(People[Primary Address],$A804),CHAR(34),
", PersonLink: }"))</f>
        <v>#REF!</v>
      </c>
      <c r="H804" t="e">
        <f>IF(COUNTA(CitationInformation)=0,"",IF(INDEX(AuthorList[Author Name],$A804)="","",
CONCATENATE("  - &amp;AuthorListID",TEXT($A804,"0000"),
"  {CitationID: *CitationID0001",
", PersonID: *PersonID",TEXT(MATCH(INDEX(AuthorList[Author Name],$A804),People[Full Name],0),"0000"),
", AuthorOrder: ",INDEX(AuthorList[Author Number],$A804),"}")))</f>
        <v>#REF!</v>
      </c>
      <c r="K804" t="e">
        <f>IF(INDEX(SamplingFeatures[Feature Code],$A804)="","",
CONCATENATE("  - &amp;SamplingFeatureID",TEXT($A804,"0000"),
" {","SamplingFeatureUUID:  ",CHAR(34),INDEX(SamplingFeatures[Sampling Feature UUID],$A804),CHAR(34),
", SamplingFeatureTypeCV:  ",CHAR(34),INDEX(SamplingFeatures[Sampling Feature Type],$A804),CHAR(34),
", SamplingFeatureCode:  ",CHAR(34),INDEX(SamplingFeatures[Feature Code],$A804),CHAR(34),
", SamplingFeatureName:  ",CHAR(34),INDEX(SamplingFeatures[Feature Name],$A804),CHAR(34),
", SamplingFeatureDescription:  ",CHAR(34),INDEX(SamplingFeatures[Feature Description],$A804),CHAR(34),
", SamplingFeatureGeotypeCV:  ",CHAR(34),INDEX(SamplingFeatures[Feature Geo Type],$A804),CHAR(34),
", FeatureGeometry:  ",CHAR(34),INDEX(SamplingFeatures[Feature Geometry],$A804),CHAR(34),
", Elevation_m:  ",CHAR(34),INDEX(SamplingFeatures[Elevation_m],$A804),CHAR(34),
", ElevationDatumCV:  ",CHAR(34),ElevationDatum,CHAR(34),"}"))</f>
        <v>#REF!</v>
      </c>
      <c r="L804" t="e">
        <f>IF(INDEX(SamplingFeatures[Sampling Feature Type],$A804)&lt;&gt;"Site","",
CONCATENATE("  - &amp;SiteID",TEXT(SUMPRODUCT(--($L$3:$L803&lt;&gt;"")),"0000"),
" {","SamplingFeatureID:  *SamplingFeatureID",TEXT($A804,"0000"),
", SiteTypeCV:  ",CHAR(34),INDEX(Sites[Site Type],$A804),CHAR(34),
", Latitude:  ",INDEX(Sites[Latitude],$A804),
", Longitude:  ",INDEX(Sites[Longitude],$A804),
", SRSName:  ",CHAR(34),LatLonDatum,CHAR(34),"}"))</f>
        <v>#REF!</v>
      </c>
      <c r="M804" t="e">
        <f>IF(INDEX(SamplingFeatures[Sampling Feature Type],$A804)&lt;&gt;"Specimen","",
CONCATENATE("  - &amp;SpecimenID",TEXT(SUMPRODUCT(--($M$3:$M803&lt;&gt;"")),"0000"),
" {","SamplingFeatureID:  *SamplingFeatureID",TEXT($A804,"0000"),
", SpecimenTypeCV:  ",CHAR(34),INDEX(Specimens[Specimen Type],$A804),CHAR(34),
", SpecimenMediumCV:  ",INDEX(Specimens[Specimen Medium],$A804),
", IsFieldSpecimen:  ",CHAR(34),INDEX(Specimens[Is Field Specimen?],$A804),CHAR(34),"}"))</f>
        <v>#REF!</v>
      </c>
      <c r="N804" t="e">
        <f>IF(COUNTA(SpatialOffsets[])=0,"", IF(INDEX(SpatialOffsets[Spatial Offset Type],$A804)="","",
CONCATENATE("  - &amp;SpatialOffsetID",TEXT($A804,"0000"),
" {","SpatialOffsetTypeCV:  ",CHAR(34),INDEX(SpatialOffsets[Spatial Offset Type],$A804),CHAR(34),
", Offset1Value:  ",INDEX(SpatialOffsets[Offset 1 Value],$A804),
", Offset1UnitID:  ",CHAR(34),INDEX(SpatialOffsets[Offset 1 Unit],$A804),CHAR(34),
", Offset2Value:  ",INDEX(SpatialOffsets[Offset 2 Value],$A804),
", Offset2UnitID:  ",CHAR(34),INDEX(SpatialOffsets[Offset 2 Unit],$A804),CHAR(34),
", Offset3Value:  ",INDEX(SpatialOffsets[Offset 3 Value],$A804),
", Offset3UnitID:  ",CHAR(34),INDEX(SpatialOffsets[Offset 3 Unit],$A804),CHAR(34),,"}")))</f>
        <v>#REF!</v>
      </c>
      <c r="O804" t="e">
        <f>IF(COUNTA(RelatedFeatures[])=0,"", IF(INDEX(RelatedFeatures[First Sampling Feature Code],$A804)="","",
CONCATENATE("  - &amp;RelationID",TEXT($A804,"0000"),
" {","SamplingFeatureID:  *SamplingFeatureID",TEXT(MATCH(INDEX(RelatedFeatures[First Sampling Feature Code],$A804),SamplingFeatures[Feature Code],0),"0000"),
", RelationshipTypeCV:  ",CHAR(34),INDEX(RelatedFeatures[Relationship Type],$A804),CHAR(34),
", RelatedFeatureID: *SamplingFeatureID",TEXT(MATCH(INDEX(RelatedFeatures[Second Sampling Feature Code],$A804),SamplingFeatures[Feature Code],0),"0000"),
", SpatialOffsetID:  ",IF(INDEX(RelatedFeatures[Offset Number],$A804)="","",CONCATENATE("*SpatialOffsetID",TEXT(INDEX(RelatedFeatures[Offset Number],$A804),"0000"))),"}")))</f>
        <v>#REF!</v>
      </c>
      <c r="P804" t="e">
        <f>IF(INDEX(Methods[Method Type],$A804)="","",
CONCATENATE("  - &amp;MethodID",TEXT($A804,"0000"),
" {","MethodTypeCV:  ",CHAR(34),INDEX(Methods[Method Type],$A804),CHAR(34),
", MethodCode:  ",CHAR(34),INDEX(Methods[Method Code],$A804),CHAR(34),
", MethodName:  ",CHAR(34),INDEX(Methods[Method Name],$A804),CHAR(34),
", MethodDescription:  ",CHAR(34),INDEX(Methods[Method Description],$A804),CHAR(34),
", MethodLink:  ",CHAR(34),INDEX(Methods[Method Link],$A804),CHAR(34),
", OrganizationID: *OrganizationID",TEXT(MATCH(INDEX(Methods[Organization Name],$A804),Organizations[Organization Name],0),"0000"),"}"))</f>
        <v>#REF!</v>
      </c>
      <c r="Q804" t="e">
        <f>IF(INDEX(Variables[Variable Type],$A804)="","",
CONCATENATE("  - &amp;VariableID",TEXT($A804,"0000"),
" {","VariableTypeCV:  ",CHAR(34),INDEX(Variables[Variable Type],$A804),CHAR(34),
", VariableCode:  ",CHAR(34),INDEX(Variables[Variable Code],$A804),CHAR(34),
", VariableNameCV:  ",CHAR(34),INDEX(Variables[Variable Name],$A804),CHAR(34),
", VariableDefinition:  ",CHAR(34),INDEX(Variables[Variable Definition],$A804),CHAR(34),
", SpecciationCV:  ",CHAR(34),INDEX(Variables[Speciation],$A804),CHAR(34),
", NoDataValue:  ",CHAR(34),INDEX(Variables[No Data Value],$A804),CHAR(34),"}"))</f>
        <v>#REF!</v>
      </c>
    </row>
    <row r="805" spans="1:17" x14ac:dyDescent="0.25">
      <c r="A805">
        <v>802</v>
      </c>
      <c r="D805" t="e">
        <f>IF(INDEX(People[First Name],$A805)="","",
CONCATENATE("  - &amp;PersonID",TEXT($A805,"0000"),
" {","PersonFirstName:  ",CHAR(34),INDEX(People[First Name],$A805),CHAR(34),
", PersonMiddleName:  ",CHAR(34),INDEX(People[Middle Name],$A805),CHAR(34),
", PersonLastName:  ",CHAR(34),INDEX(People[Last Name],$A805),CHAR(34),"}"))</f>
        <v>#REF!</v>
      </c>
      <c r="E805" t="e">
        <f>IF(INDEX(Organizations[Organization Type '[CV']],$A805)="","",
CONCATENATE("  - &amp;OrganizationID",TEXT($A805,"0000"),
" {","OrganizationTypeCV:  ",CHAR(34),INDEX(Organizations[Organization Type '[CV']],$A805),CHAR(34),
", OrganizationCode:  ",CHAR(34),INDEX(Organizations[Organization Code],$A805),CHAR(34),
", OrganizationName:  ",CHAR(34),INDEX(Organizations[Organization Name],$A805),CHAR(34),
", OrganizationDescription:  ",CHAR(34),INDEX(Organizations[Organization Description],$A805),CHAR(34),
", OrganizationLink:  ",CHAR(34),INDEX(Organizations[Organization Link],$A805),CHAR(34),"}"))</f>
        <v>#REF!</v>
      </c>
      <c r="F805" t="e">
        <f>IF(INDEX(People[First Name],$A805)="","",
CONCATENATE("  - &amp;AffiliationID",TEXT($A805,"0000"),
" {PersonID: *PersonID",TEXT($A805,"0000"),
", OrganizationID: *OrganizationID",TEXT(MATCH(INDEX(People[Organization Name],$A805),Organizations[Organization Name],0),"0000"),
", IsPrimaryOrganizationContact: , AffiliationStartDate: , AffiliationEndDate: , PrimaryPhone: ",
", PrimaryEmail: ",CHAR(34),INDEX(People[Primary Email],$A805),CHAR(34),
", PrimaryAddress: ",CHAR(34),INDEX(People[Primary Address],$A805),CHAR(34),
", PersonLink: }"))</f>
        <v>#REF!</v>
      </c>
      <c r="H805" t="e">
        <f>IF(COUNTA(CitationInformation)=0,"",IF(INDEX(AuthorList[Author Name],$A805)="","",
CONCATENATE("  - &amp;AuthorListID",TEXT($A805,"0000"),
"  {CitationID: *CitationID0001",
", PersonID: *PersonID",TEXT(MATCH(INDEX(AuthorList[Author Name],$A805),People[Full Name],0),"0000"),
", AuthorOrder: ",INDEX(AuthorList[Author Number],$A805),"}")))</f>
        <v>#REF!</v>
      </c>
      <c r="K805" t="e">
        <f>IF(INDEX(SamplingFeatures[Feature Code],$A805)="","",
CONCATENATE("  - &amp;SamplingFeatureID",TEXT($A805,"0000"),
" {","SamplingFeatureUUID:  ",CHAR(34),INDEX(SamplingFeatures[Sampling Feature UUID],$A805),CHAR(34),
", SamplingFeatureTypeCV:  ",CHAR(34),INDEX(SamplingFeatures[Sampling Feature Type],$A805),CHAR(34),
", SamplingFeatureCode:  ",CHAR(34),INDEX(SamplingFeatures[Feature Code],$A805),CHAR(34),
", SamplingFeatureName:  ",CHAR(34),INDEX(SamplingFeatures[Feature Name],$A805),CHAR(34),
", SamplingFeatureDescription:  ",CHAR(34),INDEX(SamplingFeatures[Feature Description],$A805),CHAR(34),
", SamplingFeatureGeotypeCV:  ",CHAR(34),INDEX(SamplingFeatures[Feature Geo Type],$A805),CHAR(34),
", FeatureGeometry:  ",CHAR(34),INDEX(SamplingFeatures[Feature Geometry],$A805),CHAR(34),
", Elevation_m:  ",CHAR(34),INDEX(SamplingFeatures[Elevation_m],$A805),CHAR(34),
", ElevationDatumCV:  ",CHAR(34),ElevationDatum,CHAR(34),"}"))</f>
        <v>#REF!</v>
      </c>
      <c r="L805" t="e">
        <f>IF(INDEX(SamplingFeatures[Sampling Feature Type],$A805)&lt;&gt;"Site","",
CONCATENATE("  - &amp;SiteID",TEXT(SUMPRODUCT(--($L$3:$L804&lt;&gt;"")),"0000"),
" {","SamplingFeatureID:  *SamplingFeatureID",TEXT($A805,"0000"),
", SiteTypeCV:  ",CHAR(34),INDEX(Sites[Site Type],$A805),CHAR(34),
", Latitude:  ",INDEX(Sites[Latitude],$A805),
", Longitude:  ",INDEX(Sites[Longitude],$A805),
", SRSName:  ",CHAR(34),LatLonDatum,CHAR(34),"}"))</f>
        <v>#REF!</v>
      </c>
      <c r="M805" t="e">
        <f>IF(INDEX(SamplingFeatures[Sampling Feature Type],$A805)&lt;&gt;"Specimen","",
CONCATENATE("  - &amp;SpecimenID",TEXT(SUMPRODUCT(--($M$3:$M804&lt;&gt;"")),"0000"),
" {","SamplingFeatureID:  *SamplingFeatureID",TEXT($A805,"0000"),
", SpecimenTypeCV:  ",CHAR(34),INDEX(Specimens[Specimen Type],$A805),CHAR(34),
", SpecimenMediumCV:  ",INDEX(Specimens[Specimen Medium],$A805),
", IsFieldSpecimen:  ",CHAR(34),INDEX(Specimens[Is Field Specimen?],$A805),CHAR(34),"}"))</f>
        <v>#REF!</v>
      </c>
      <c r="N805" t="e">
        <f>IF(COUNTA(SpatialOffsets[])=0,"", IF(INDEX(SpatialOffsets[Spatial Offset Type],$A805)="","",
CONCATENATE("  - &amp;SpatialOffsetID",TEXT($A805,"0000"),
" {","SpatialOffsetTypeCV:  ",CHAR(34),INDEX(SpatialOffsets[Spatial Offset Type],$A805),CHAR(34),
", Offset1Value:  ",INDEX(SpatialOffsets[Offset 1 Value],$A805),
", Offset1UnitID:  ",CHAR(34),INDEX(SpatialOffsets[Offset 1 Unit],$A805),CHAR(34),
", Offset2Value:  ",INDEX(SpatialOffsets[Offset 2 Value],$A805),
", Offset2UnitID:  ",CHAR(34),INDEX(SpatialOffsets[Offset 2 Unit],$A805),CHAR(34),
", Offset3Value:  ",INDEX(SpatialOffsets[Offset 3 Value],$A805),
", Offset3UnitID:  ",CHAR(34),INDEX(SpatialOffsets[Offset 3 Unit],$A805),CHAR(34),,"}")))</f>
        <v>#REF!</v>
      </c>
      <c r="O805" t="e">
        <f>IF(COUNTA(RelatedFeatures[])=0,"", IF(INDEX(RelatedFeatures[First Sampling Feature Code],$A805)="","",
CONCATENATE("  - &amp;RelationID",TEXT($A805,"0000"),
" {","SamplingFeatureID:  *SamplingFeatureID",TEXT(MATCH(INDEX(RelatedFeatures[First Sampling Feature Code],$A805),SamplingFeatures[Feature Code],0),"0000"),
", RelationshipTypeCV:  ",CHAR(34),INDEX(RelatedFeatures[Relationship Type],$A805),CHAR(34),
", RelatedFeatureID: *SamplingFeatureID",TEXT(MATCH(INDEX(RelatedFeatures[Second Sampling Feature Code],$A805),SamplingFeatures[Feature Code],0),"0000"),
", SpatialOffsetID:  ",IF(INDEX(RelatedFeatures[Offset Number],$A805)="","",CONCATENATE("*SpatialOffsetID",TEXT(INDEX(RelatedFeatures[Offset Number],$A805),"0000"))),"}")))</f>
        <v>#REF!</v>
      </c>
      <c r="P805" t="e">
        <f>IF(INDEX(Methods[Method Type],$A805)="","",
CONCATENATE("  - &amp;MethodID",TEXT($A805,"0000"),
" {","MethodTypeCV:  ",CHAR(34),INDEX(Methods[Method Type],$A805),CHAR(34),
", MethodCode:  ",CHAR(34),INDEX(Methods[Method Code],$A805),CHAR(34),
", MethodName:  ",CHAR(34),INDEX(Methods[Method Name],$A805),CHAR(34),
", MethodDescription:  ",CHAR(34),INDEX(Methods[Method Description],$A805),CHAR(34),
", MethodLink:  ",CHAR(34),INDEX(Methods[Method Link],$A805),CHAR(34),
", OrganizationID: *OrganizationID",TEXT(MATCH(INDEX(Methods[Organization Name],$A805),Organizations[Organization Name],0),"0000"),"}"))</f>
        <v>#REF!</v>
      </c>
      <c r="Q805" t="e">
        <f>IF(INDEX(Variables[Variable Type],$A805)="","",
CONCATENATE("  - &amp;VariableID",TEXT($A805,"0000"),
" {","VariableTypeCV:  ",CHAR(34),INDEX(Variables[Variable Type],$A805),CHAR(34),
", VariableCode:  ",CHAR(34),INDEX(Variables[Variable Code],$A805),CHAR(34),
", VariableNameCV:  ",CHAR(34),INDEX(Variables[Variable Name],$A805),CHAR(34),
", VariableDefinition:  ",CHAR(34),INDEX(Variables[Variable Definition],$A805),CHAR(34),
", SpecciationCV:  ",CHAR(34),INDEX(Variables[Speciation],$A805),CHAR(34),
", NoDataValue:  ",CHAR(34),INDEX(Variables[No Data Value],$A805),CHAR(34),"}"))</f>
        <v>#REF!</v>
      </c>
    </row>
    <row r="806" spans="1:17" x14ac:dyDescent="0.25">
      <c r="A806">
        <v>803</v>
      </c>
      <c r="D806" t="e">
        <f>IF(INDEX(People[First Name],$A806)="","",
CONCATENATE("  - &amp;PersonID",TEXT($A806,"0000"),
" {","PersonFirstName:  ",CHAR(34),INDEX(People[First Name],$A806),CHAR(34),
", PersonMiddleName:  ",CHAR(34),INDEX(People[Middle Name],$A806),CHAR(34),
", PersonLastName:  ",CHAR(34),INDEX(People[Last Name],$A806),CHAR(34),"}"))</f>
        <v>#REF!</v>
      </c>
      <c r="E806" t="e">
        <f>IF(INDEX(Organizations[Organization Type '[CV']],$A806)="","",
CONCATENATE("  - &amp;OrganizationID",TEXT($A806,"0000"),
" {","OrganizationTypeCV:  ",CHAR(34),INDEX(Organizations[Organization Type '[CV']],$A806),CHAR(34),
", OrganizationCode:  ",CHAR(34),INDEX(Organizations[Organization Code],$A806),CHAR(34),
", OrganizationName:  ",CHAR(34),INDEX(Organizations[Organization Name],$A806),CHAR(34),
", OrganizationDescription:  ",CHAR(34),INDEX(Organizations[Organization Description],$A806),CHAR(34),
", OrganizationLink:  ",CHAR(34),INDEX(Organizations[Organization Link],$A806),CHAR(34),"}"))</f>
        <v>#REF!</v>
      </c>
      <c r="F806" t="e">
        <f>IF(INDEX(People[First Name],$A806)="","",
CONCATENATE("  - &amp;AffiliationID",TEXT($A806,"0000"),
" {PersonID: *PersonID",TEXT($A806,"0000"),
", OrganizationID: *OrganizationID",TEXT(MATCH(INDEX(People[Organization Name],$A806),Organizations[Organization Name],0),"0000"),
", IsPrimaryOrganizationContact: , AffiliationStartDate: , AffiliationEndDate: , PrimaryPhone: ",
", PrimaryEmail: ",CHAR(34),INDEX(People[Primary Email],$A806),CHAR(34),
", PrimaryAddress: ",CHAR(34),INDEX(People[Primary Address],$A806),CHAR(34),
", PersonLink: }"))</f>
        <v>#REF!</v>
      </c>
      <c r="H806" t="e">
        <f>IF(COUNTA(CitationInformation)=0,"",IF(INDEX(AuthorList[Author Name],$A806)="","",
CONCATENATE("  - &amp;AuthorListID",TEXT($A806,"0000"),
"  {CitationID: *CitationID0001",
", PersonID: *PersonID",TEXT(MATCH(INDEX(AuthorList[Author Name],$A806),People[Full Name],0),"0000"),
", AuthorOrder: ",INDEX(AuthorList[Author Number],$A806),"}")))</f>
        <v>#REF!</v>
      </c>
      <c r="K806" t="e">
        <f>IF(INDEX(SamplingFeatures[Feature Code],$A806)="","",
CONCATENATE("  - &amp;SamplingFeatureID",TEXT($A806,"0000"),
" {","SamplingFeatureUUID:  ",CHAR(34),INDEX(SamplingFeatures[Sampling Feature UUID],$A806),CHAR(34),
", SamplingFeatureTypeCV:  ",CHAR(34),INDEX(SamplingFeatures[Sampling Feature Type],$A806),CHAR(34),
", SamplingFeatureCode:  ",CHAR(34),INDEX(SamplingFeatures[Feature Code],$A806),CHAR(34),
", SamplingFeatureName:  ",CHAR(34),INDEX(SamplingFeatures[Feature Name],$A806),CHAR(34),
", SamplingFeatureDescription:  ",CHAR(34),INDEX(SamplingFeatures[Feature Description],$A806),CHAR(34),
", SamplingFeatureGeotypeCV:  ",CHAR(34),INDEX(SamplingFeatures[Feature Geo Type],$A806),CHAR(34),
", FeatureGeometry:  ",CHAR(34),INDEX(SamplingFeatures[Feature Geometry],$A806),CHAR(34),
", Elevation_m:  ",CHAR(34),INDEX(SamplingFeatures[Elevation_m],$A806),CHAR(34),
", ElevationDatumCV:  ",CHAR(34),ElevationDatum,CHAR(34),"}"))</f>
        <v>#REF!</v>
      </c>
      <c r="L806" t="e">
        <f>IF(INDEX(SamplingFeatures[Sampling Feature Type],$A806)&lt;&gt;"Site","",
CONCATENATE("  - &amp;SiteID",TEXT(SUMPRODUCT(--($L$3:$L805&lt;&gt;"")),"0000"),
" {","SamplingFeatureID:  *SamplingFeatureID",TEXT($A806,"0000"),
", SiteTypeCV:  ",CHAR(34),INDEX(Sites[Site Type],$A806),CHAR(34),
", Latitude:  ",INDEX(Sites[Latitude],$A806),
", Longitude:  ",INDEX(Sites[Longitude],$A806),
", SRSName:  ",CHAR(34),LatLonDatum,CHAR(34),"}"))</f>
        <v>#REF!</v>
      </c>
      <c r="M806" t="e">
        <f>IF(INDEX(SamplingFeatures[Sampling Feature Type],$A806)&lt;&gt;"Specimen","",
CONCATENATE("  - &amp;SpecimenID",TEXT(SUMPRODUCT(--($M$3:$M805&lt;&gt;"")),"0000"),
" {","SamplingFeatureID:  *SamplingFeatureID",TEXT($A806,"0000"),
", SpecimenTypeCV:  ",CHAR(34),INDEX(Specimens[Specimen Type],$A806),CHAR(34),
", SpecimenMediumCV:  ",INDEX(Specimens[Specimen Medium],$A806),
", IsFieldSpecimen:  ",CHAR(34),INDEX(Specimens[Is Field Specimen?],$A806),CHAR(34),"}"))</f>
        <v>#REF!</v>
      </c>
      <c r="N806" t="e">
        <f>IF(COUNTA(SpatialOffsets[])=0,"", IF(INDEX(SpatialOffsets[Spatial Offset Type],$A806)="","",
CONCATENATE("  - &amp;SpatialOffsetID",TEXT($A806,"0000"),
" {","SpatialOffsetTypeCV:  ",CHAR(34),INDEX(SpatialOffsets[Spatial Offset Type],$A806),CHAR(34),
", Offset1Value:  ",INDEX(SpatialOffsets[Offset 1 Value],$A806),
", Offset1UnitID:  ",CHAR(34),INDEX(SpatialOffsets[Offset 1 Unit],$A806),CHAR(34),
", Offset2Value:  ",INDEX(SpatialOffsets[Offset 2 Value],$A806),
", Offset2UnitID:  ",CHAR(34),INDEX(SpatialOffsets[Offset 2 Unit],$A806),CHAR(34),
", Offset3Value:  ",INDEX(SpatialOffsets[Offset 3 Value],$A806),
", Offset3UnitID:  ",CHAR(34),INDEX(SpatialOffsets[Offset 3 Unit],$A806),CHAR(34),,"}")))</f>
        <v>#REF!</v>
      </c>
      <c r="O806" t="e">
        <f>IF(COUNTA(RelatedFeatures[])=0,"", IF(INDEX(RelatedFeatures[First Sampling Feature Code],$A806)="","",
CONCATENATE("  - &amp;RelationID",TEXT($A806,"0000"),
" {","SamplingFeatureID:  *SamplingFeatureID",TEXT(MATCH(INDEX(RelatedFeatures[First Sampling Feature Code],$A806),SamplingFeatures[Feature Code],0),"0000"),
", RelationshipTypeCV:  ",CHAR(34),INDEX(RelatedFeatures[Relationship Type],$A806),CHAR(34),
", RelatedFeatureID: *SamplingFeatureID",TEXT(MATCH(INDEX(RelatedFeatures[Second Sampling Feature Code],$A806),SamplingFeatures[Feature Code],0),"0000"),
", SpatialOffsetID:  ",IF(INDEX(RelatedFeatures[Offset Number],$A806)="","",CONCATENATE("*SpatialOffsetID",TEXT(INDEX(RelatedFeatures[Offset Number],$A806),"0000"))),"}")))</f>
        <v>#REF!</v>
      </c>
      <c r="P806" t="e">
        <f>IF(INDEX(Methods[Method Type],$A806)="","",
CONCATENATE("  - &amp;MethodID",TEXT($A806,"0000"),
" {","MethodTypeCV:  ",CHAR(34),INDEX(Methods[Method Type],$A806),CHAR(34),
", MethodCode:  ",CHAR(34),INDEX(Methods[Method Code],$A806),CHAR(34),
", MethodName:  ",CHAR(34),INDEX(Methods[Method Name],$A806),CHAR(34),
", MethodDescription:  ",CHAR(34),INDEX(Methods[Method Description],$A806),CHAR(34),
", MethodLink:  ",CHAR(34),INDEX(Methods[Method Link],$A806),CHAR(34),
", OrganizationID: *OrganizationID",TEXT(MATCH(INDEX(Methods[Organization Name],$A806),Organizations[Organization Name],0),"0000"),"}"))</f>
        <v>#REF!</v>
      </c>
      <c r="Q806" t="e">
        <f>IF(INDEX(Variables[Variable Type],$A806)="","",
CONCATENATE("  - &amp;VariableID",TEXT($A806,"0000"),
" {","VariableTypeCV:  ",CHAR(34),INDEX(Variables[Variable Type],$A806),CHAR(34),
", VariableCode:  ",CHAR(34),INDEX(Variables[Variable Code],$A806),CHAR(34),
", VariableNameCV:  ",CHAR(34),INDEX(Variables[Variable Name],$A806),CHAR(34),
", VariableDefinition:  ",CHAR(34),INDEX(Variables[Variable Definition],$A806),CHAR(34),
", SpecciationCV:  ",CHAR(34),INDEX(Variables[Speciation],$A806),CHAR(34),
", NoDataValue:  ",CHAR(34),INDEX(Variables[No Data Value],$A806),CHAR(34),"}"))</f>
        <v>#REF!</v>
      </c>
    </row>
    <row r="807" spans="1:17" x14ac:dyDescent="0.25">
      <c r="A807">
        <v>804</v>
      </c>
      <c r="D807" t="e">
        <f>IF(INDEX(People[First Name],$A807)="","",
CONCATENATE("  - &amp;PersonID",TEXT($A807,"0000"),
" {","PersonFirstName:  ",CHAR(34),INDEX(People[First Name],$A807),CHAR(34),
", PersonMiddleName:  ",CHAR(34),INDEX(People[Middle Name],$A807),CHAR(34),
", PersonLastName:  ",CHAR(34),INDEX(People[Last Name],$A807),CHAR(34),"}"))</f>
        <v>#REF!</v>
      </c>
      <c r="E807" t="e">
        <f>IF(INDEX(Organizations[Organization Type '[CV']],$A807)="","",
CONCATENATE("  - &amp;OrganizationID",TEXT($A807,"0000"),
" {","OrganizationTypeCV:  ",CHAR(34),INDEX(Organizations[Organization Type '[CV']],$A807),CHAR(34),
", OrganizationCode:  ",CHAR(34),INDEX(Organizations[Organization Code],$A807),CHAR(34),
", OrganizationName:  ",CHAR(34),INDEX(Organizations[Organization Name],$A807),CHAR(34),
", OrganizationDescription:  ",CHAR(34),INDEX(Organizations[Organization Description],$A807),CHAR(34),
", OrganizationLink:  ",CHAR(34),INDEX(Organizations[Organization Link],$A807),CHAR(34),"}"))</f>
        <v>#REF!</v>
      </c>
      <c r="F807" t="e">
        <f>IF(INDEX(People[First Name],$A807)="","",
CONCATENATE("  - &amp;AffiliationID",TEXT($A807,"0000"),
" {PersonID: *PersonID",TEXT($A807,"0000"),
", OrganizationID: *OrganizationID",TEXT(MATCH(INDEX(People[Organization Name],$A807),Organizations[Organization Name],0),"0000"),
", IsPrimaryOrganizationContact: , AffiliationStartDate: , AffiliationEndDate: , PrimaryPhone: ",
", PrimaryEmail: ",CHAR(34),INDEX(People[Primary Email],$A807),CHAR(34),
", PrimaryAddress: ",CHAR(34),INDEX(People[Primary Address],$A807),CHAR(34),
", PersonLink: }"))</f>
        <v>#REF!</v>
      </c>
      <c r="H807" t="e">
        <f>IF(COUNTA(CitationInformation)=0,"",IF(INDEX(AuthorList[Author Name],$A807)="","",
CONCATENATE("  - &amp;AuthorListID",TEXT($A807,"0000"),
"  {CitationID: *CitationID0001",
", PersonID: *PersonID",TEXT(MATCH(INDEX(AuthorList[Author Name],$A807),People[Full Name],0),"0000"),
", AuthorOrder: ",INDEX(AuthorList[Author Number],$A807),"}")))</f>
        <v>#REF!</v>
      </c>
      <c r="K807" t="e">
        <f>IF(INDEX(SamplingFeatures[Feature Code],$A807)="","",
CONCATENATE("  - &amp;SamplingFeatureID",TEXT($A807,"0000"),
" {","SamplingFeatureUUID:  ",CHAR(34),INDEX(SamplingFeatures[Sampling Feature UUID],$A807),CHAR(34),
", SamplingFeatureTypeCV:  ",CHAR(34),INDEX(SamplingFeatures[Sampling Feature Type],$A807),CHAR(34),
", SamplingFeatureCode:  ",CHAR(34),INDEX(SamplingFeatures[Feature Code],$A807),CHAR(34),
", SamplingFeatureName:  ",CHAR(34),INDEX(SamplingFeatures[Feature Name],$A807),CHAR(34),
", SamplingFeatureDescription:  ",CHAR(34),INDEX(SamplingFeatures[Feature Description],$A807),CHAR(34),
", SamplingFeatureGeotypeCV:  ",CHAR(34),INDEX(SamplingFeatures[Feature Geo Type],$A807),CHAR(34),
", FeatureGeometry:  ",CHAR(34),INDEX(SamplingFeatures[Feature Geometry],$A807),CHAR(34),
", Elevation_m:  ",CHAR(34),INDEX(SamplingFeatures[Elevation_m],$A807),CHAR(34),
", ElevationDatumCV:  ",CHAR(34),ElevationDatum,CHAR(34),"}"))</f>
        <v>#REF!</v>
      </c>
      <c r="L807" t="e">
        <f>IF(INDEX(SamplingFeatures[Sampling Feature Type],$A807)&lt;&gt;"Site","",
CONCATENATE("  - &amp;SiteID",TEXT(SUMPRODUCT(--($L$3:$L806&lt;&gt;"")),"0000"),
" {","SamplingFeatureID:  *SamplingFeatureID",TEXT($A807,"0000"),
", SiteTypeCV:  ",CHAR(34),INDEX(Sites[Site Type],$A807),CHAR(34),
", Latitude:  ",INDEX(Sites[Latitude],$A807),
", Longitude:  ",INDEX(Sites[Longitude],$A807),
", SRSName:  ",CHAR(34),LatLonDatum,CHAR(34),"}"))</f>
        <v>#REF!</v>
      </c>
      <c r="M807" t="e">
        <f>IF(INDEX(SamplingFeatures[Sampling Feature Type],$A807)&lt;&gt;"Specimen","",
CONCATENATE("  - &amp;SpecimenID",TEXT(SUMPRODUCT(--($M$3:$M806&lt;&gt;"")),"0000"),
" {","SamplingFeatureID:  *SamplingFeatureID",TEXT($A807,"0000"),
", SpecimenTypeCV:  ",CHAR(34),INDEX(Specimens[Specimen Type],$A807),CHAR(34),
", SpecimenMediumCV:  ",INDEX(Specimens[Specimen Medium],$A807),
", IsFieldSpecimen:  ",CHAR(34),INDEX(Specimens[Is Field Specimen?],$A807),CHAR(34),"}"))</f>
        <v>#REF!</v>
      </c>
      <c r="N807" t="e">
        <f>IF(COUNTA(SpatialOffsets[])=0,"", IF(INDEX(SpatialOffsets[Spatial Offset Type],$A807)="","",
CONCATENATE("  - &amp;SpatialOffsetID",TEXT($A807,"0000"),
" {","SpatialOffsetTypeCV:  ",CHAR(34),INDEX(SpatialOffsets[Spatial Offset Type],$A807),CHAR(34),
", Offset1Value:  ",INDEX(SpatialOffsets[Offset 1 Value],$A807),
", Offset1UnitID:  ",CHAR(34),INDEX(SpatialOffsets[Offset 1 Unit],$A807),CHAR(34),
", Offset2Value:  ",INDEX(SpatialOffsets[Offset 2 Value],$A807),
", Offset2UnitID:  ",CHAR(34),INDEX(SpatialOffsets[Offset 2 Unit],$A807),CHAR(34),
", Offset3Value:  ",INDEX(SpatialOffsets[Offset 3 Value],$A807),
", Offset3UnitID:  ",CHAR(34),INDEX(SpatialOffsets[Offset 3 Unit],$A807),CHAR(34),,"}")))</f>
        <v>#REF!</v>
      </c>
      <c r="O807" t="e">
        <f>IF(COUNTA(RelatedFeatures[])=0,"", IF(INDEX(RelatedFeatures[First Sampling Feature Code],$A807)="","",
CONCATENATE("  - &amp;RelationID",TEXT($A807,"0000"),
" {","SamplingFeatureID:  *SamplingFeatureID",TEXT(MATCH(INDEX(RelatedFeatures[First Sampling Feature Code],$A807),SamplingFeatures[Feature Code],0),"0000"),
", RelationshipTypeCV:  ",CHAR(34),INDEX(RelatedFeatures[Relationship Type],$A807),CHAR(34),
", RelatedFeatureID: *SamplingFeatureID",TEXT(MATCH(INDEX(RelatedFeatures[Second Sampling Feature Code],$A807),SamplingFeatures[Feature Code],0),"0000"),
", SpatialOffsetID:  ",IF(INDEX(RelatedFeatures[Offset Number],$A807)="","",CONCATENATE("*SpatialOffsetID",TEXT(INDEX(RelatedFeatures[Offset Number],$A807),"0000"))),"}")))</f>
        <v>#REF!</v>
      </c>
      <c r="P807" t="e">
        <f>IF(INDEX(Methods[Method Type],$A807)="","",
CONCATENATE("  - &amp;MethodID",TEXT($A807,"0000"),
" {","MethodTypeCV:  ",CHAR(34),INDEX(Methods[Method Type],$A807),CHAR(34),
", MethodCode:  ",CHAR(34),INDEX(Methods[Method Code],$A807),CHAR(34),
", MethodName:  ",CHAR(34),INDEX(Methods[Method Name],$A807),CHAR(34),
", MethodDescription:  ",CHAR(34),INDEX(Methods[Method Description],$A807),CHAR(34),
", MethodLink:  ",CHAR(34),INDEX(Methods[Method Link],$A807),CHAR(34),
", OrganizationID: *OrganizationID",TEXT(MATCH(INDEX(Methods[Organization Name],$A807),Organizations[Organization Name],0),"0000"),"}"))</f>
        <v>#REF!</v>
      </c>
      <c r="Q807" t="e">
        <f>IF(INDEX(Variables[Variable Type],$A807)="","",
CONCATENATE("  - &amp;VariableID",TEXT($A807,"0000"),
" {","VariableTypeCV:  ",CHAR(34),INDEX(Variables[Variable Type],$A807),CHAR(34),
", VariableCode:  ",CHAR(34),INDEX(Variables[Variable Code],$A807),CHAR(34),
", VariableNameCV:  ",CHAR(34),INDEX(Variables[Variable Name],$A807),CHAR(34),
", VariableDefinition:  ",CHAR(34),INDEX(Variables[Variable Definition],$A807),CHAR(34),
", SpecciationCV:  ",CHAR(34),INDEX(Variables[Speciation],$A807),CHAR(34),
", NoDataValue:  ",CHAR(34),INDEX(Variables[No Data Value],$A807),CHAR(34),"}"))</f>
        <v>#REF!</v>
      </c>
    </row>
    <row r="808" spans="1:17" x14ac:dyDescent="0.25">
      <c r="A808">
        <v>805</v>
      </c>
      <c r="D808" t="e">
        <f>IF(INDEX(People[First Name],$A808)="","",
CONCATENATE("  - &amp;PersonID",TEXT($A808,"0000"),
" {","PersonFirstName:  ",CHAR(34),INDEX(People[First Name],$A808),CHAR(34),
", PersonMiddleName:  ",CHAR(34),INDEX(People[Middle Name],$A808),CHAR(34),
", PersonLastName:  ",CHAR(34),INDEX(People[Last Name],$A808),CHAR(34),"}"))</f>
        <v>#REF!</v>
      </c>
      <c r="E808" t="e">
        <f>IF(INDEX(Organizations[Organization Type '[CV']],$A808)="","",
CONCATENATE("  - &amp;OrganizationID",TEXT($A808,"0000"),
" {","OrganizationTypeCV:  ",CHAR(34),INDEX(Organizations[Organization Type '[CV']],$A808),CHAR(34),
", OrganizationCode:  ",CHAR(34),INDEX(Organizations[Organization Code],$A808),CHAR(34),
", OrganizationName:  ",CHAR(34),INDEX(Organizations[Organization Name],$A808),CHAR(34),
", OrganizationDescription:  ",CHAR(34),INDEX(Organizations[Organization Description],$A808),CHAR(34),
", OrganizationLink:  ",CHAR(34),INDEX(Organizations[Organization Link],$A808),CHAR(34),"}"))</f>
        <v>#REF!</v>
      </c>
      <c r="F808" t="e">
        <f>IF(INDEX(People[First Name],$A808)="","",
CONCATENATE("  - &amp;AffiliationID",TEXT($A808,"0000"),
" {PersonID: *PersonID",TEXT($A808,"0000"),
", OrganizationID: *OrganizationID",TEXT(MATCH(INDEX(People[Organization Name],$A808),Organizations[Organization Name],0),"0000"),
", IsPrimaryOrganizationContact: , AffiliationStartDate: , AffiliationEndDate: , PrimaryPhone: ",
", PrimaryEmail: ",CHAR(34),INDEX(People[Primary Email],$A808),CHAR(34),
", PrimaryAddress: ",CHAR(34),INDEX(People[Primary Address],$A808),CHAR(34),
", PersonLink: }"))</f>
        <v>#REF!</v>
      </c>
      <c r="H808" t="e">
        <f>IF(COUNTA(CitationInformation)=0,"",IF(INDEX(AuthorList[Author Name],$A808)="","",
CONCATENATE("  - &amp;AuthorListID",TEXT($A808,"0000"),
"  {CitationID: *CitationID0001",
", PersonID: *PersonID",TEXT(MATCH(INDEX(AuthorList[Author Name],$A808),People[Full Name],0),"0000"),
", AuthorOrder: ",INDEX(AuthorList[Author Number],$A808),"}")))</f>
        <v>#REF!</v>
      </c>
      <c r="K808" t="e">
        <f>IF(INDEX(SamplingFeatures[Feature Code],$A808)="","",
CONCATENATE("  - &amp;SamplingFeatureID",TEXT($A808,"0000"),
" {","SamplingFeatureUUID:  ",CHAR(34),INDEX(SamplingFeatures[Sampling Feature UUID],$A808),CHAR(34),
", SamplingFeatureTypeCV:  ",CHAR(34),INDEX(SamplingFeatures[Sampling Feature Type],$A808),CHAR(34),
", SamplingFeatureCode:  ",CHAR(34),INDEX(SamplingFeatures[Feature Code],$A808),CHAR(34),
", SamplingFeatureName:  ",CHAR(34),INDEX(SamplingFeatures[Feature Name],$A808),CHAR(34),
", SamplingFeatureDescription:  ",CHAR(34),INDEX(SamplingFeatures[Feature Description],$A808),CHAR(34),
", SamplingFeatureGeotypeCV:  ",CHAR(34),INDEX(SamplingFeatures[Feature Geo Type],$A808),CHAR(34),
", FeatureGeometry:  ",CHAR(34),INDEX(SamplingFeatures[Feature Geometry],$A808),CHAR(34),
", Elevation_m:  ",CHAR(34),INDEX(SamplingFeatures[Elevation_m],$A808),CHAR(34),
", ElevationDatumCV:  ",CHAR(34),ElevationDatum,CHAR(34),"}"))</f>
        <v>#REF!</v>
      </c>
      <c r="L808" t="e">
        <f>IF(INDEX(SamplingFeatures[Sampling Feature Type],$A808)&lt;&gt;"Site","",
CONCATENATE("  - &amp;SiteID",TEXT(SUMPRODUCT(--($L$3:$L807&lt;&gt;"")),"0000"),
" {","SamplingFeatureID:  *SamplingFeatureID",TEXT($A808,"0000"),
", SiteTypeCV:  ",CHAR(34),INDEX(Sites[Site Type],$A808),CHAR(34),
", Latitude:  ",INDEX(Sites[Latitude],$A808),
", Longitude:  ",INDEX(Sites[Longitude],$A808),
", SRSName:  ",CHAR(34),LatLonDatum,CHAR(34),"}"))</f>
        <v>#REF!</v>
      </c>
      <c r="M808" t="e">
        <f>IF(INDEX(SamplingFeatures[Sampling Feature Type],$A808)&lt;&gt;"Specimen","",
CONCATENATE("  - &amp;SpecimenID",TEXT(SUMPRODUCT(--($M$3:$M807&lt;&gt;"")),"0000"),
" {","SamplingFeatureID:  *SamplingFeatureID",TEXT($A808,"0000"),
", SpecimenTypeCV:  ",CHAR(34),INDEX(Specimens[Specimen Type],$A808),CHAR(34),
", SpecimenMediumCV:  ",INDEX(Specimens[Specimen Medium],$A808),
", IsFieldSpecimen:  ",CHAR(34),INDEX(Specimens[Is Field Specimen?],$A808),CHAR(34),"}"))</f>
        <v>#REF!</v>
      </c>
      <c r="N808" t="e">
        <f>IF(COUNTA(SpatialOffsets[])=0,"", IF(INDEX(SpatialOffsets[Spatial Offset Type],$A808)="","",
CONCATENATE("  - &amp;SpatialOffsetID",TEXT($A808,"0000"),
" {","SpatialOffsetTypeCV:  ",CHAR(34),INDEX(SpatialOffsets[Spatial Offset Type],$A808),CHAR(34),
", Offset1Value:  ",INDEX(SpatialOffsets[Offset 1 Value],$A808),
", Offset1UnitID:  ",CHAR(34),INDEX(SpatialOffsets[Offset 1 Unit],$A808),CHAR(34),
", Offset2Value:  ",INDEX(SpatialOffsets[Offset 2 Value],$A808),
", Offset2UnitID:  ",CHAR(34),INDEX(SpatialOffsets[Offset 2 Unit],$A808),CHAR(34),
", Offset3Value:  ",INDEX(SpatialOffsets[Offset 3 Value],$A808),
", Offset3UnitID:  ",CHAR(34),INDEX(SpatialOffsets[Offset 3 Unit],$A808),CHAR(34),,"}")))</f>
        <v>#REF!</v>
      </c>
      <c r="O808" t="e">
        <f>IF(COUNTA(RelatedFeatures[])=0,"", IF(INDEX(RelatedFeatures[First Sampling Feature Code],$A808)="","",
CONCATENATE("  - &amp;RelationID",TEXT($A808,"0000"),
" {","SamplingFeatureID:  *SamplingFeatureID",TEXT(MATCH(INDEX(RelatedFeatures[First Sampling Feature Code],$A808),SamplingFeatures[Feature Code],0),"0000"),
", RelationshipTypeCV:  ",CHAR(34),INDEX(RelatedFeatures[Relationship Type],$A808),CHAR(34),
", RelatedFeatureID: *SamplingFeatureID",TEXT(MATCH(INDEX(RelatedFeatures[Second Sampling Feature Code],$A808),SamplingFeatures[Feature Code],0),"0000"),
", SpatialOffsetID:  ",IF(INDEX(RelatedFeatures[Offset Number],$A808)="","",CONCATENATE("*SpatialOffsetID",TEXT(INDEX(RelatedFeatures[Offset Number],$A808),"0000"))),"}")))</f>
        <v>#REF!</v>
      </c>
      <c r="P808" t="e">
        <f>IF(INDEX(Methods[Method Type],$A808)="","",
CONCATENATE("  - &amp;MethodID",TEXT($A808,"0000"),
" {","MethodTypeCV:  ",CHAR(34),INDEX(Methods[Method Type],$A808),CHAR(34),
", MethodCode:  ",CHAR(34),INDEX(Methods[Method Code],$A808),CHAR(34),
", MethodName:  ",CHAR(34),INDEX(Methods[Method Name],$A808),CHAR(34),
", MethodDescription:  ",CHAR(34),INDEX(Methods[Method Description],$A808),CHAR(34),
", MethodLink:  ",CHAR(34),INDEX(Methods[Method Link],$A808),CHAR(34),
", OrganizationID: *OrganizationID",TEXT(MATCH(INDEX(Methods[Organization Name],$A808),Organizations[Organization Name],0),"0000"),"}"))</f>
        <v>#REF!</v>
      </c>
      <c r="Q808" t="e">
        <f>IF(INDEX(Variables[Variable Type],$A808)="","",
CONCATENATE("  - &amp;VariableID",TEXT($A808,"0000"),
" {","VariableTypeCV:  ",CHAR(34),INDEX(Variables[Variable Type],$A808),CHAR(34),
", VariableCode:  ",CHAR(34),INDEX(Variables[Variable Code],$A808),CHAR(34),
", VariableNameCV:  ",CHAR(34),INDEX(Variables[Variable Name],$A808),CHAR(34),
", VariableDefinition:  ",CHAR(34),INDEX(Variables[Variable Definition],$A808),CHAR(34),
", SpecciationCV:  ",CHAR(34),INDEX(Variables[Speciation],$A808),CHAR(34),
", NoDataValue:  ",CHAR(34),INDEX(Variables[No Data Value],$A808),CHAR(34),"}"))</f>
        <v>#REF!</v>
      </c>
    </row>
    <row r="809" spans="1:17" x14ac:dyDescent="0.25">
      <c r="A809">
        <v>806</v>
      </c>
      <c r="D809" t="e">
        <f>IF(INDEX(People[First Name],$A809)="","",
CONCATENATE("  - &amp;PersonID",TEXT($A809,"0000"),
" {","PersonFirstName:  ",CHAR(34),INDEX(People[First Name],$A809),CHAR(34),
", PersonMiddleName:  ",CHAR(34),INDEX(People[Middle Name],$A809),CHAR(34),
", PersonLastName:  ",CHAR(34),INDEX(People[Last Name],$A809),CHAR(34),"}"))</f>
        <v>#REF!</v>
      </c>
      <c r="E809" t="e">
        <f>IF(INDEX(Organizations[Organization Type '[CV']],$A809)="","",
CONCATENATE("  - &amp;OrganizationID",TEXT($A809,"0000"),
" {","OrganizationTypeCV:  ",CHAR(34),INDEX(Organizations[Organization Type '[CV']],$A809),CHAR(34),
", OrganizationCode:  ",CHAR(34),INDEX(Organizations[Organization Code],$A809),CHAR(34),
", OrganizationName:  ",CHAR(34),INDEX(Organizations[Organization Name],$A809),CHAR(34),
", OrganizationDescription:  ",CHAR(34),INDEX(Organizations[Organization Description],$A809),CHAR(34),
", OrganizationLink:  ",CHAR(34),INDEX(Organizations[Organization Link],$A809),CHAR(34),"}"))</f>
        <v>#REF!</v>
      </c>
      <c r="F809" t="e">
        <f>IF(INDEX(People[First Name],$A809)="","",
CONCATENATE("  - &amp;AffiliationID",TEXT($A809,"0000"),
" {PersonID: *PersonID",TEXT($A809,"0000"),
", OrganizationID: *OrganizationID",TEXT(MATCH(INDEX(People[Organization Name],$A809),Organizations[Organization Name],0),"0000"),
", IsPrimaryOrganizationContact: , AffiliationStartDate: , AffiliationEndDate: , PrimaryPhone: ",
", PrimaryEmail: ",CHAR(34),INDEX(People[Primary Email],$A809),CHAR(34),
", PrimaryAddress: ",CHAR(34),INDEX(People[Primary Address],$A809),CHAR(34),
", PersonLink: }"))</f>
        <v>#REF!</v>
      </c>
      <c r="H809" t="e">
        <f>IF(COUNTA(CitationInformation)=0,"",IF(INDEX(AuthorList[Author Name],$A809)="","",
CONCATENATE("  - &amp;AuthorListID",TEXT($A809,"0000"),
"  {CitationID: *CitationID0001",
", PersonID: *PersonID",TEXT(MATCH(INDEX(AuthorList[Author Name],$A809),People[Full Name],0),"0000"),
", AuthorOrder: ",INDEX(AuthorList[Author Number],$A809),"}")))</f>
        <v>#REF!</v>
      </c>
      <c r="K809" t="e">
        <f>IF(INDEX(SamplingFeatures[Feature Code],$A809)="","",
CONCATENATE("  - &amp;SamplingFeatureID",TEXT($A809,"0000"),
" {","SamplingFeatureUUID:  ",CHAR(34),INDEX(SamplingFeatures[Sampling Feature UUID],$A809),CHAR(34),
", SamplingFeatureTypeCV:  ",CHAR(34),INDEX(SamplingFeatures[Sampling Feature Type],$A809),CHAR(34),
", SamplingFeatureCode:  ",CHAR(34),INDEX(SamplingFeatures[Feature Code],$A809),CHAR(34),
", SamplingFeatureName:  ",CHAR(34),INDEX(SamplingFeatures[Feature Name],$A809),CHAR(34),
", SamplingFeatureDescription:  ",CHAR(34),INDEX(SamplingFeatures[Feature Description],$A809),CHAR(34),
", SamplingFeatureGeotypeCV:  ",CHAR(34),INDEX(SamplingFeatures[Feature Geo Type],$A809),CHAR(34),
", FeatureGeometry:  ",CHAR(34),INDEX(SamplingFeatures[Feature Geometry],$A809),CHAR(34),
", Elevation_m:  ",CHAR(34),INDEX(SamplingFeatures[Elevation_m],$A809),CHAR(34),
", ElevationDatumCV:  ",CHAR(34),ElevationDatum,CHAR(34),"}"))</f>
        <v>#REF!</v>
      </c>
      <c r="L809" t="e">
        <f>IF(INDEX(SamplingFeatures[Sampling Feature Type],$A809)&lt;&gt;"Site","",
CONCATENATE("  - &amp;SiteID",TEXT(SUMPRODUCT(--($L$3:$L808&lt;&gt;"")),"0000"),
" {","SamplingFeatureID:  *SamplingFeatureID",TEXT($A809,"0000"),
", SiteTypeCV:  ",CHAR(34),INDEX(Sites[Site Type],$A809),CHAR(34),
", Latitude:  ",INDEX(Sites[Latitude],$A809),
", Longitude:  ",INDEX(Sites[Longitude],$A809),
", SRSName:  ",CHAR(34),LatLonDatum,CHAR(34),"}"))</f>
        <v>#REF!</v>
      </c>
      <c r="M809" t="e">
        <f>IF(INDEX(SamplingFeatures[Sampling Feature Type],$A809)&lt;&gt;"Specimen","",
CONCATENATE("  - &amp;SpecimenID",TEXT(SUMPRODUCT(--($M$3:$M808&lt;&gt;"")),"0000"),
" {","SamplingFeatureID:  *SamplingFeatureID",TEXT($A809,"0000"),
", SpecimenTypeCV:  ",CHAR(34),INDEX(Specimens[Specimen Type],$A809),CHAR(34),
", SpecimenMediumCV:  ",INDEX(Specimens[Specimen Medium],$A809),
", IsFieldSpecimen:  ",CHAR(34),INDEX(Specimens[Is Field Specimen?],$A809),CHAR(34),"}"))</f>
        <v>#REF!</v>
      </c>
      <c r="N809" t="e">
        <f>IF(COUNTA(SpatialOffsets[])=0,"", IF(INDEX(SpatialOffsets[Spatial Offset Type],$A809)="","",
CONCATENATE("  - &amp;SpatialOffsetID",TEXT($A809,"0000"),
" {","SpatialOffsetTypeCV:  ",CHAR(34),INDEX(SpatialOffsets[Spatial Offset Type],$A809),CHAR(34),
", Offset1Value:  ",INDEX(SpatialOffsets[Offset 1 Value],$A809),
", Offset1UnitID:  ",CHAR(34),INDEX(SpatialOffsets[Offset 1 Unit],$A809),CHAR(34),
", Offset2Value:  ",INDEX(SpatialOffsets[Offset 2 Value],$A809),
", Offset2UnitID:  ",CHAR(34),INDEX(SpatialOffsets[Offset 2 Unit],$A809),CHAR(34),
", Offset3Value:  ",INDEX(SpatialOffsets[Offset 3 Value],$A809),
", Offset3UnitID:  ",CHAR(34),INDEX(SpatialOffsets[Offset 3 Unit],$A809),CHAR(34),,"}")))</f>
        <v>#REF!</v>
      </c>
      <c r="O809" t="e">
        <f>IF(COUNTA(RelatedFeatures[])=0,"", IF(INDEX(RelatedFeatures[First Sampling Feature Code],$A809)="","",
CONCATENATE("  - &amp;RelationID",TEXT($A809,"0000"),
" {","SamplingFeatureID:  *SamplingFeatureID",TEXT(MATCH(INDEX(RelatedFeatures[First Sampling Feature Code],$A809),SamplingFeatures[Feature Code],0),"0000"),
", RelationshipTypeCV:  ",CHAR(34),INDEX(RelatedFeatures[Relationship Type],$A809),CHAR(34),
", RelatedFeatureID: *SamplingFeatureID",TEXT(MATCH(INDEX(RelatedFeatures[Second Sampling Feature Code],$A809),SamplingFeatures[Feature Code],0),"0000"),
", SpatialOffsetID:  ",IF(INDEX(RelatedFeatures[Offset Number],$A809)="","",CONCATENATE("*SpatialOffsetID",TEXT(INDEX(RelatedFeatures[Offset Number],$A809),"0000"))),"}")))</f>
        <v>#REF!</v>
      </c>
      <c r="P809" t="e">
        <f>IF(INDEX(Methods[Method Type],$A809)="","",
CONCATENATE("  - &amp;MethodID",TEXT($A809,"0000"),
" {","MethodTypeCV:  ",CHAR(34),INDEX(Methods[Method Type],$A809),CHAR(34),
", MethodCode:  ",CHAR(34),INDEX(Methods[Method Code],$A809),CHAR(34),
", MethodName:  ",CHAR(34),INDEX(Methods[Method Name],$A809),CHAR(34),
", MethodDescription:  ",CHAR(34),INDEX(Methods[Method Description],$A809),CHAR(34),
", MethodLink:  ",CHAR(34),INDEX(Methods[Method Link],$A809),CHAR(34),
", OrganizationID: *OrganizationID",TEXT(MATCH(INDEX(Methods[Organization Name],$A809),Organizations[Organization Name],0),"0000"),"}"))</f>
        <v>#REF!</v>
      </c>
      <c r="Q809" t="e">
        <f>IF(INDEX(Variables[Variable Type],$A809)="","",
CONCATENATE("  - &amp;VariableID",TEXT($A809,"0000"),
" {","VariableTypeCV:  ",CHAR(34),INDEX(Variables[Variable Type],$A809),CHAR(34),
", VariableCode:  ",CHAR(34),INDEX(Variables[Variable Code],$A809),CHAR(34),
", VariableNameCV:  ",CHAR(34),INDEX(Variables[Variable Name],$A809),CHAR(34),
", VariableDefinition:  ",CHAR(34),INDEX(Variables[Variable Definition],$A809),CHAR(34),
", SpecciationCV:  ",CHAR(34),INDEX(Variables[Speciation],$A809),CHAR(34),
", NoDataValue:  ",CHAR(34),INDEX(Variables[No Data Value],$A809),CHAR(34),"}"))</f>
        <v>#REF!</v>
      </c>
    </row>
    <row r="810" spans="1:17" x14ac:dyDescent="0.25">
      <c r="A810">
        <v>807</v>
      </c>
      <c r="D810" t="e">
        <f>IF(INDEX(People[First Name],$A810)="","",
CONCATENATE("  - &amp;PersonID",TEXT($A810,"0000"),
" {","PersonFirstName:  ",CHAR(34),INDEX(People[First Name],$A810),CHAR(34),
", PersonMiddleName:  ",CHAR(34),INDEX(People[Middle Name],$A810),CHAR(34),
", PersonLastName:  ",CHAR(34),INDEX(People[Last Name],$A810),CHAR(34),"}"))</f>
        <v>#REF!</v>
      </c>
      <c r="E810" t="e">
        <f>IF(INDEX(Organizations[Organization Type '[CV']],$A810)="","",
CONCATENATE("  - &amp;OrganizationID",TEXT($A810,"0000"),
" {","OrganizationTypeCV:  ",CHAR(34),INDEX(Organizations[Organization Type '[CV']],$A810),CHAR(34),
", OrganizationCode:  ",CHAR(34),INDEX(Organizations[Organization Code],$A810),CHAR(34),
", OrganizationName:  ",CHAR(34),INDEX(Organizations[Organization Name],$A810),CHAR(34),
", OrganizationDescription:  ",CHAR(34),INDEX(Organizations[Organization Description],$A810),CHAR(34),
", OrganizationLink:  ",CHAR(34),INDEX(Organizations[Organization Link],$A810),CHAR(34),"}"))</f>
        <v>#REF!</v>
      </c>
      <c r="F810" t="e">
        <f>IF(INDEX(People[First Name],$A810)="","",
CONCATENATE("  - &amp;AffiliationID",TEXT($A810,"0000"),
" {PersonID: *PersonID",TEXT($A810,"0000"),
", OrganizationID: *OrganizationID",TEXT(MATCH(INDEX(People[Organization Name],$A810),Organizations[Organization Name],0),"0000"),
", IsPrimaryOrganizationContact: , AffiliationStartDate: , AffiliationEndDate: , PrimaryPhone: ",
", PrimaryEmail: ",CHAR(34),INDEX(People[Primary Email],$A810),CHAR(34),
", PrimaryAddress: ",CHAR(34),INDEX(People[Primary Address],$A810),CHAR(34),
", PersonLink: }"))</f>
        <v>#REF!</v>
      </c>
      <c r="H810" t="e">
        <f>IF(COUNTA(CitationInformation)=0,"",IF(INDEX(AuthorList[Author Name],$A810)="","",
CONCATENATE("  - &amp;AuthorListID",TEXT($A810,"0000"),
"  {CitationID: *CitationID0001",
", PersonID: *PersonID",TEXT(MATCH(INDEX(AuthorList[Author Name],$A810),People[Full Name],0),"0000"),
", AuthorOrder: ",INDEX(AuthorList[Author Number],$A810),"}")))</f>
        <v>#REF!</v>
      </c>
      <c r="K810" t="e">
        <f>IF(INDEX(SamplingFeatures[Feature Code],$A810)="","",
CONCATENATE("  - &amp;SamplingFeatureID",TEXT($A810,"0000"),
" {","SamplingFeatureUUID:  ",CHAR(34),INDEX(SamplingFeatures[Sampling Feature UUID],$A810),CHAR(34),
", SamplingFeatureTypeCV:  ",CHAR(34),INDEX(SamplingFeatures[Sampling Feature Type],$A810),CHAR(34),
", SamplingFeatureCode:  ",CHAR(34),INDEX(SamplingFeatures[Feature Code],$A810),CHAR(34),
", SamplingFeatureName:  ",CHAR(34),INDEX(SamplingFeatures[Feature Name],$A810),CHAR(34),
", SamplingFeatureDescription:  ",CHAR(34),INDEX(SamplingFeatures[Feature Description],$A810),CHAR(34),
", SamplingFeatureGeotypeCV:  ",CHAR(34),INDEX(SamplingFeatures[Feature Geo Type],$A810),CHAR(34),
", FeatureGeometry:  ",CHAR(34),INDEX(SamplingFeatures[Feature Geometry],$A810),CHAR(34),
", Elevation_m:  ",CHAR(34),INDEX(SamplingFeatures[Elevation_m],$A810),CHAR(34),
", ElevationDatumCV:  ",CHAR(34),ElevationDatum,CHAR(34),"}"))</f>
        <v>#REF!</v>
      </c>
      <c r="L810" t="e">
        <f>IF(INDEX(SamplingFeatures[Sampling Feature Type],$A810)&lt;&gt;"Site","",
CONCATENATE("  - &amp;SiteID",TEXT(SUMPRODUCT(--($L$3:$L809&lt;&gt;"")),"0000"),
" {","SamplingFeatureID:  *SamplingFeatureID",TEXT($A810,"0000"),
", SiteTypeCV:  ",CHAR(34),INDEX(Sites[Site Type],$A810),CHAR(34),
", Latitude:  ",INDEX(Sites[Latitude],$A810),
", Longitude:  ",INDEX(Sites[Longitude],$A810),
", SRSName:  ",CHAR(34),LatLonDatum,CHAR(34),"}"))</f>
        <v>#REF!</v>
      </c>
      <c r="M810" t="e">
        <f>IF(INDEX(SamplingFeatures[Sampling Feature Type],$A810)&lt;&gt;"Specimen","",
CONCATENATE("  - &amp;SpecimenID",TEXT(SUMPRODUCT(--($M$3:$M809&lt;&gt;"")),"0000"),
" {","SamplingFeatureID:  *SamplingFeatureID",TEXT($A810,"0000"),
", SpecimenTypeCV:  ",CHAR(34),INDEX(Specimens[Specimen Type],$A810),CHAR(34),
", SpecimenMediumCV:  ",INDEX(Specimens[Specimen Medium],$A810),
", IsFieldSpecimen:  ",CHAR(34),INDEX(Specimens[Is Field Specimen?],$A810),CHAR(34),"}"))</f>
        <v>#REF!</v>
      </c>
      <c r="N810" t="e">
        <f>IF(COUNTA(SpatialOffsets[])=0,"", IF(INDEX(SpatialOffsets[Spatial Offset Type],$A810)="","",
CONCATENATE("  - &amp;SpatialOffsetID",TEXT($A810,"0000"),
" {","SpatialOffsetTypeCV:  ",CHAR(34),INDEX(SpatialOffsets[Spatial Offset Type],$A810),CHAR(34),
", Offset1Value:  ",INDEX(SpatialOffsets[Offset 1 Value],$A810),
", Offset1UnitID:  ",CHAR(34),INDEX(SpatialOffsets[Offset 1 Unit],$A810),CHAR(34),
", Offset2Value:  ",INDEX(SpatialOffsets[Offset 2 Value],$A810),
", Offset2UnitID:  ",CHAR(34),INDEX(SpatialOffsets[Offset 2 Unit],$A810),CHAR(34),
", Offset3Value:  ",INDEX(SpatialOffsets[Offset 3 Value],$A810),
", Offset3UnitID:  ",CHAR(34),INDEX(SpatialOffsets[Offset 3 Unit],$A810),CHAR(34),,"}")))</f>
        <v>#REF!</v>
      </c>
      <c r="O810" t="e">
        <f>IF(COUNTA(RelatedFeatures[])=0,"", IF(INDEX(RelatedFeatures[First Sampling Feature Code],$A810)="","",
CONCATENATE("  - &amp;RelationID",TEXT($A810,"0000"),
" {","SamplingFeatureID:  *SamplingFeatureID",TEXT(MATCH(INDEX(RelatedFeatures[First Sampling Feature Code],$A810),SamplingFeatures[Feature Code],0),"0000"),
", RelationshipTypeCV:  ",CHAR(34),INDEX(RelatedFeatures[Relationship Type],$A810),CHAR(34),
", RelatedFeatureID: *SamplingFeatureID",TEXT(MATCH(INDEX(RelatedFeatures[Second Sampling Feature Code],$A810),SamplingFeatures[Feature Code],0),"0000"),
", SpatialOffsetID:  ",IF(INDEX(RelatedFeatures[Offset Number],$A810)="","",CONCATENATE("*SpatialOffsetID",TEXT(INDEX(RelatedFeatures[Offset Number],$A810),"0000"))),"}")))</f>
        <v>#REF!</v>
      </c>
      <c r="P810" t="e">
        <f>IF(INDEX(Methods[Method Type],$A810)="","",
CONCATENATE("  - &amp;MethodID",TEXT($A810,"0000"),
" {","MethodTypeCV:  ",CHAR(34),INDEX(Methods[Method Type],$A810),CHAR(34),
", MethodCode:  ",CHAR(34),INDEX(Methods[Method Code],$A810),CHAR(34),
", MethodName:  ",CHAR(34),INDEX(Methods[Method Name],$A810),CHAR(34),
", MethodDescription:  ",CHAR(34),INDEX(Methods[Method Description],$A810),CHAR(34),
", MethodLink:  ",CHAR(34),INDEX(Methods[Method Link],$A810),CHAR(34),
", OrganizationID: *OrganizationID",TEXT(MATCH(INDEX(Methods[Organization Name],$A810),Organizations[Organization Name],0),"0000"),"}"))</f>
        <v>#REF!</v>
      </c>
      <c r="Q810" t="e">
        <f>IF(INDEX(Variables[Variable Type],$A810)="","",
CONCATENATE("  - &amp;VariableID",TEXT($A810,"0000"),
" {","VariableTypeCV:  ",CHAR(34),INDEX(Variables[Variable Type],$A810),CHAR(34),
", VariableCode:  ",CHAR(34),INDEX(Variables[Variable Code],$A810),CHAR(34),
", VariableNameCV:  ",CHAR(34),INDEX(Variables[Variable Name],$A810),CHAR(34),
", VariableDefinition:  ",CHAR(34),INDEX(Variables[Variable Definition],$A810),CHAR(34),
", SpecciationCV:  ",CHAR(34),INDEX(Variables[Speciation],$A810),CHAR(34),
", NoDataValue:  ",CHAR(34),INDEX(Variables[No Data Value],$A810),CHAR(34),"}"))</f>
        <v>#REF!</v>
      </c>
    </row>
    <row r="811" spans="1:17" x14ac:dyDescent="0.25">
      <c r="A811">
        <v>808</v>
      </c>
      <c r="D811" t="e">
        <f>IF(INDEX(People[First Name],$A811)="","",
CONCATENATE("  - &amp;PersonID",TEXT($A811,"0000"),
" {","PersonFirstName:  ",CHAR(34),INDEX(People[First Name],$A811),CHAR(34),
", PersonMiddleName:  ",CHAR(34),INDEX(People[Middle Name],$A811),CHAR(34),
", PersonLastName:  ",CHAR(34),INDEX(People[Last Name],$A811),CHAR(34),"}"))</f>
        <v>#REF!</v>
      </c>
      <c r="E811" t="e">
        <f>IF(INDEX(Organizations[Organization Type '[CV']],$A811)="","",
CONCATENATE("  - &amp;OrganizationID",TEXT($A811,"0000"),
" {","OrganizationTypeCV:  ",CHAR(34),INDEX(Organizations[Organization Type '[CV']],$A811),CHAR(34),
", OrganizationCode:  ",CHAR(34),INDEX(Organizations[Organization Code],$A811),CHAR(34),
", OrganizationName:  ",CHAR(34),INDEX(Organizations[Organization Name],$A811),CHAR(34),
", OrganizationDescription:  ",CHAR(34),INDEX(Organizations[Organization Description],$A811),CHAR(34),
", OrganizationLink:  ",CHAR(34),INDEX(Organizations[Organization Link],$A811),CHAR(34),"}"))</f>
        <v>#REF!</v>
      </c>
      <c r="F811" t="e">
        <f>IF(INDEX(People[First Name],$A811)="","",
CONCATENATE("  - &amp;AffiliationID",TEXT($A811,"0000"),
" {PersonID: *PersonID",TEXT($A811,"0000"),
", OrganizationID: *OrganizationID",TEXT(MATCH(INDEX(People[Organization Name],$A811),Organizations[Organization Name],0),"0000"),
", IsPrimaryOrganizationContact: , AffiliationStartDate: , AffiliationEndDate: , PrimaryPhone: ",
", PrimaryEmail: ",CHAR(34),INDEX(People[Primary Email],$A811),CHAR(34),
", PrimaryAddress: ",CHAR(34),INDEX(People[Primary Address],$A811),CHAR(34),
", PersonLink: }"))</f>
        <v>#REF!</v>
      </c>
      <c r="H811" t="e">
        <f>IF(COUNTA(CitationInformation)=0,"",IF(INDEX(AuthorList[Author Name],$A811)="","",
CONCATENATE("  - &amp;AuthorListID",TEXT($A811,"0000"),
"  {CitationID: *CitationID0001",
", PersonID: *PersonID",TEXT(MATCH(INDEX(AuthorList[Author Name],$A811),People[Full Name],0),"0000"),
", AuthorOrder: ",INDEX(AuthorList[Author Number],$A811),"}")))</f>
        <v>#REF!</v>
      </c>
      <c r="K811" t="e">
        <f>IF(INDEX(SamplingFeatures[Feature Code],$A811)="","",
CONCATENATE("  - &amp;SamplingFeatureID",TEXT($A811,"0000"),
" {","SamplingFeatureUUID:  ",CHAR(34),INDEX(SamplingFeatures[Sampling Feature UUID],$A811),CHAR(34),
", SamplingFeatureTypeCV:  ",CHAR(34),INDEX(SamplingFeatures[Sampling Feature Type],$A811),CHAR(34),
", SamplingFeatureCode:  ",CHAR(34),INDEX(SamplingFeatures[Feature Code],$A811),CHAR(34),
", SamplingFeatureName:  ",CHAR(34),INDEX(SamplingFeatures[Feature Name],$A811),CHAR(34),
", SamplingFeatureDescription:  ",CHAR(34),INDEX(SamplingFeatures[Feature Description],$A811),CHAR(34),
", SamplingFeatureGeotypeCV:  ",CHAR(34),INDEX(SamplingFeatures[Feature Geo Type],$A811),CHAR(34),
", FeatureGeometry:  ",CHAR(34),INDEX(SamplingFeatures[Feature Geometry],$A811),CHAR(34),
", Elevation_m:  ",CHAR(34),INDEX(SamplingFeatures[Elevation_m],$A811),CHAR(34),
", ElevationDatumCV:  ",CHAR(34),ElevationDatum,CHAR(34),"}"))</f>
        <v>#REF!</v>
      </c>
      <c r="L811" t="e">
        <f>IF(INDEX(SamplingFeatures[Sampling Feature Type],$A811)&lt;&gt;"Site","",
CONCATENATE("  - &amp;SiteID",TEXT(SUMPRODUCT(--($L$3:$L810&lt;&gt;"")),"0000"),
" {","SamplingFeatureID:  *SamplingFeatureID",TEXT($A811,"0000"),
", SiteTypeCV:  ",CHAR(34),INDEX(Sites[Site Type],$A811),CHAR(34),
", Latitude:  ",INDEX(Sites[Latitude],$A811),
", Longitude:  ",INDEX(Sites[Longitude],$A811),
", SRSName:  ",CHAR(34),LatLonDatum,CHAR(34),"}"))</f>
        <v>#REF!</v>
      </c>
      <c r="M811" t="e">
        <f>IF(INDEX(SamplingFeatures[Sampling Feature Type],$A811)&lt;&gt;"Specimen","",
CONCATENATE("  - &amp;SpecimenID",TEXT(SUMPRODUCT(--($M$3:$M810&lt;&gt;"")),"0000"),
" {","SamplingFeatureID:  *SamplingFeatureID",TEXT($A811,"0000"),
", SpecimenTypeCV:  ",CHAR(34),INDEX(Specimens[Specimen Type],$A811),CHAR(34),
", SpecimenMediumCV:  ",INDEX(Specimens[Specimen Medium],$A811),
", IsFieldSpecimen:  ",CHAR(34),INDEX(Specimens[Is Field Specimen?],$A811),CHAR(34),"}"))</f>
        <v>#REF!</v>
      </c>
      <c r="N811" t="e">
        <f>IF(COUNTA(SpatialOffsets[])=0,"", IF(INDEX(SpatialOffsets[Spatial Offset Type],$A811)="","",
CONCATENATE("  - &amp;SpatialOffsetID",TEXT($A811,"0000"),
" {","SpatialOffsetTypeCV:  ",CHAR(34),INDEX(SpatialOffsets[Spatial Offset Type],$A811),CHAR(34),
", Offset1Value:  ",INDEX(SpatialOffsets[Offset 1 Value],$A811),
", Offset1UnitID:  ",CHAR(34),INDEX(SpatialOffsets[Offset 1 Unit],$A811),CHAR(34),
", Offset2Value:  ",INDEX(SpatialOffsets[Offset 2 Value],$A811),
", Offset2UnitID:  ",CHAR(34),INDEX(SpatialOffsets[Offset 2 Unit],$A811),CHAR(34),
", Offset3Value:  ",INDEX(SpatialOffsets[Offset 3 Value],$A811),
", Offset3UnitID:  ",CHAR(34),INDEX(SpatialOffsets[Offset 3 Unit],$A811),CHAR(34),,"}")))</f>
        <v>#REF!</v>
      </c>
      <c r="O811" t="e">
        <f>IF(COUNTA(RelatedFeatures[])=0,"", IF(INDEX(RelatedFeatures[First Sampling Feature Code],$A811)="","",
CONCATENATE("  - &amp;RelationID",TEXT($A811,"0000"),
" {","SamplingFeatureID:  *SamplingFeatureID",TEXT(MATCH(INDEX(RelatedFeatures[First Sampling Feature Code],$A811),SamplingFeatures[Feature Code],0),"0000"),
", RelationshipTypeCV:  ",CHAR(34),INDEX(RelatedFeatures[Relationship Type],$A811),CHAR(34),
", RelatedFeatureID: *SamplingFeatureID",TEXT(MATCH(INDEX(RelatedFeatures[Second Sampling Feature Code],$A811),SamplingFeatures[Feature Code],0),"0000"),
", SpatialOffsetID:  ",IF(INDEX(RelatedFeatures[Offset Number],$A811)="","",CONCATENATE("*SpatialOffsetID",TEXT(INDEX(RelatedFeatures[Offset Number],$A811),"0000"))),"}")))</f>
        <v>#REF!</v>
      </c>
      <c r="P811" t="e">
        <f>IF(INDEX(Methods[Method Type],$A811)="","",
CONCATENATE("  - &amp;MethodID",TEXT($A811,"0000"),
" {","MethodTypeCV:  ",CHAR(34),INDEX(Methods[Method Type],$A811),CHAR(34),
", MethodCode:  ",CHAR(34),INDEX(Methods[Method Code],$A811),CHAR(34),
", MethodName:  ",CHAR(34),INDEX(Methods[Method Name],$A811),CHAR(34),
", MethodDescription:  ",CHAR(34),INDEX(Methods[Method Description],$A811),CHAR(34),
", MethodLink:  ",CHAR(34),INDEX(Methods[Method Link],$A811),CHAR(34),
", OrganizationID: *OrganizationID",TEXT(MATCH(INDEX(Methods[Organization Name],$A811),Organizations[Organization Name],0),"0000"),"}"))</f>
        <v>#REF!</v>
      </c>
      <c r="Q811" t="e">
        <f>IF(INDEX(Variables[Variable Type],$A811)="","",
CONCATENATE("  - &amp;VariableID",TEXT($A811,"0000"),
" {","VariableTypeCV:  ",CHAR(34),INDEX(Variables[Variable Type],$A811),CHAR(34),
", VariableCode:  ",CHAR(34),INDEX(Variables[Variable Code],$A811),CHAR(34),
", VariableNameCV:  ",CHAR(34),INDEX(Variables[Variable Name],$A811),CHAR(34),
", VariableDefinition:  ",CHAR(34),INDEX(Variables[Variable Definition],$A811),CHAR(34),
", SpecciationCV:  ",CHAR(34),INDEX(Variables[Speciation],$A811),CHAR(34),
", NoDataValue:  ",CHAR(34),INDEX(Variables[No Data Value],$A811),CHAR(34),"}"))</f>
        <v>#REF!</v>
      </c>
    </row>
    <row r="812" spans="1:17" x14ac:dyDescent="0.25">
      <c r="A812">
        <v>809</v>
      </c>
      <c r="D812" t="e">
        <f>IF(INDEX(People[First Name],$A812)="","",
CONCATENATE("  - &amp;PersonID",TEXT($A812,"0000"),
" {","PersonFirstName:  ",CHAR(34),INDEX(People[First Name],$A812),CHAR(34),
", PersonMiddleName:  ",CHAR(34),INDEX(People[Middle Name],$A812),CHAR(34),
", PersonLastName:  ",CHAR(34),INDEX(People[Last Name],$A812),CHAR(34),"}"))</f>
        <v>#REF!</v>
      </c>
      <c r="E812" t="e">
        <f>IF(INDEX(Organizations[Organization Type '[CV']],$A812)="","",
CONCATENATE("  - &amp;OrganizationID",TEXT($A812,"0000"),
" {","OrganizationTypeCV:  ",CHAR(34),INDEX(Organizations[Organization Type '[CV']],$A812),CHAR(34),
", OrganizationCode:  ",CHAR(34),INDEX(Organizations[Organization Code],$A812),CHAR(34),
", OrganizationName:  ",CHAR(34),INDEX(Organizations[Organization Name],$A812),CHAR(34),
", OrganizationDescription:  ",CHAR(34),INDEX(Organizations[Organization Description],$A812),CHAR(34),
", OrganizationLink:  ",CHAR(34),INDEX(Organizations[Organization Link],$A812),CHAR(34),"}"))</f>
        <v>#REF!</v>
      </c>
      <c r="F812" t="e">
        <f>IF(INDEX(People[First Name],$A812)="","",
CONCATENATE("  - &amp;AffiliationID",TEXT($A812,"0000"),
" {PersonID: *PersonID",TEXT($A812,"0000"),
", OrganizationID: *OrganizationID",TEXT(MATCH(INDEX(People[Organization Name],$A812),Organizations[Organization Name],0),"0000"),
", IsPrimaryOrganizationContact: , AffiliationStartDate: , AffiliationEndDate: , PrimaryPhone: ",
", PrimaryEmail: ",CHAR(34),INDEX(People[Primary Email],$A812),CHAR(34),
", PrimaryAddress: ",CHAR(34),INDEX(People[Primary Address],$A812),CHAR(34),
", PersonLink: }"))</f>
        <v>#REF!</v>
      </c>
      <c r="H812" t="e">
        <f>IF(COUNTA(CitationInformation)=0,"",IF(INDEX(AuthorList[Author Name],$A812)="","",
CONCATENATE("  - &amp;AuthorListID",TEXT($A812,"0000"),
"  {CitationID: *CitationID0001",
", PersonID: *PersonID",TEXT(MATCH(INDEX(AuthorList[Author Name],$A812),People[Full Name],0),"0000"),
", AuthorOrder: ",INDEX(AuthorList[Author Number],$A812),"}")))</f>
        <v>#REF!</v>
      </c>
      <c r="K812" t="e">
        <f>IF(INDEX(SamplingFeatures[Feature Code],$A812)="","",
CONCATENATE("  - &amp;SamplingFeatureID",TEXT($A812,"0000"),
" {","SamplingFeatureUUID:  ",CHAR(34),INDEX(SamplingFeatures[Sampling Feature UUID],$A812),CHAR(34),
", SamplingFeatureTypeCV:  ",CHAR(34),INDEX(SamplingFeatures[Sampling Feature Type],$A812),CHAR(34),
", SamplingFeatureCode:  ",CHAR(34),INDEX(SamplingFeatures[Feature Code],$A812),CHAR(34),
", SamplingFeatureName:  ",CHAR(34),INDEX(SamplingFeatures[Feature Name],$A812),CHAR(34),
", SamplingFeatureDescription:  ",CHAR(34),INDEX(SamplingFeatures[Feature Description],$A812),CHAR(34),
", SamplingFeatureGeotypeCV:  ",CHAR(34),INDEX(SamplingFeatures[Feature Geo Type],$A812),CHAR(34),
", FeatureGeometry:  ",CHAR(34),INDEX(SamplingFeatures[Feature Geometry],$A812),CHAR(34),
", Elevation_m:  ",CHAR(34),INDEX(SamplingFeatures[Elevation_m],$A812),CHAR(34),
", ElevationDatumCV:  ",CHAR(34),ElevationDatum,CHAR(34),"}"))</f>
        <v>#REF!</v>
      </c>
      <c r="L812" t="e">
        <f>IF(INDEX(SamplingFeatures[Sampling Feature Type],$A812)&lt;&gt;"Site","",
CONCATENATE("  - &amp;SiteID",TEXT(SUMPRODUCT(--($L$3:$L811&lt;&gt;"")),"0000"),
" {","SamplingFeatureID:  *SamplingFeatureID",TEXT($A812,"0000"),
", SiteTypeCV:  ",CHAR(34),INDEX(Sites[Site Type],$A812),CHAR(34),
", Latitude:  ",INDEX(Sites[Latitude],$A812),
", Longitude:  ",INDEX(Sites[Longitude],$A812),
", SRSName:  ",CHAR(34),LatLonDatum,CHAR(34),"}"))</f>
        <v>#REF!</v>
      </c>
      <c r="M812" t="e">
        <f>IF(INDEX(SamplingFeatures[Sampling Feature Type],$A812)&lt;&gt;"Specimen","",
CONCATENATE("  - &amp;SpecimenID",TEXT(SUMPRODUCT(--($M$3:$M811&lt;&gt;"")),"0000"),
" {","SamplingFeatureID:  *SamplingFeatureID",TEXT($A812,"0000"),
", SpecimenTypeCV:  ",CHAR(34),INDEX(Specimens[Specimen Type],$A812),CHAR(34),
", SpecimenMediumCV:  ",INDEX(Specimens[Specimen Medium],$A812),
", IsFieldSpecimen:  ",CHAR(34),INDEX(Specimens[Is Field Specimen?],$A812),CHAR(34),"}"))</f>
        <v>#REF!</v>
      </c>
      <c r="N812" t="e">
        <f>IF(COUNTA(SpatialOffsets[])=0,"", IF(INDEX(SpatialOffsets[Spatial Offset Type],$A812)="","",
CONCATENATE("  - &amp;SpatialOffsetID",TEXT($A812,"0000"),
" {","SpatialOffsetTypeCV:  ",CHAR(34),INDEX(SpatialOffsets[Spatial Offset Type],$A812),CHAR(34),
", Offset1Value:  ",INDEX(SpatialOffsets[Offset 1 Value],$A812),
", Offset1UnitID:  ",CHAR(34),INDEX(SpatialOffsets[Offset 1 Unit],$A812),CHAR(34),
", Offset2Value:  ",INDEX(SpatialOffsets[Offset 2 Value],$A812),
", Offset2UnitID:  ",CHAR(34),INDEX(SpatialOffsets[Offset 2 Unit],$A812),CHAR(34),
", Offset3Value:  ",INDEX(SpatialOffsets[Offset 3 Value],$A812),
", Offset3UnitID:  ",CHAR(34),INDEX(SpatialOffsets[Offset 3 Unit],$A812),CHAR(34),,"}")))</f>
        <v>#REF!</v>
      </c>
      <c r="O812" t="e">
        <f>IF(COUNTA(RelatedFeatures[])=0,"", IF(INDEX(RelatedFeatures[First Sampling Feature Code],$A812)="","",
CONCATENATE("  - &amp;RelationID",TEXT($A812,"0000"),
" {","SamplingFeatureID:  *SamplingFeatureID",TEXT(MATCH(INDEX(RelatedFeatures[First Sampling Feature Code],$A812),SamplingFeatures[Feature Code],0),"0000"),
", RelationshipTypeCV:  ",CHAR(34),INDEX(RelatedFeatures[Relationship Type],$A812),CHAR(34),
", RelatedFeatureID: *SamplingFeatureID",TEXT(MATCH(INDEX(RelatedFeatures[Second Sampling Feature Code],$A812),SamplingFeatures[Feature Code],0),"0000"),
", SpatialOffsetID:  ",IF(INDEX(RelatedFeatures[Offset Number],$A812)="","",CONCATENATE("*SpatialOffsetID",TEXT(INDEX(RelatedFeatures[Offset Number],$A812),"0000"))),"}")))</f>
        <v>#REF!</v>
      </c>
      <c r="P812" t="e">
        <f>IF(INDEX(Methods[Method Type],$A812)="","",
CONCATENATE("  - &amp;MethodID",TEXT($A812,"0000"),
" {","MethodTypeCV:  ",CHAR(34),INDEX(Methods[Method Type],$A812),CHAR(34),
", MethodCode:  ",CHAR(34),INDEX(Methods[Method Code],$A812),CHAR(34),
", MethodName:  ",CHAR(34),INDEX(Methods[Method Name],$A812),CHAR(34),
", MethodDescription:  ",CHAR(34),INDEX(Methods[Method Description],$A812),CHAR(34),
", MethodLink:  ",CHAR(34),INDEX(Methods[Method Link],$A812),CHAR(34),
", OrganizationID: *OrganizationID",TEXT(MATCH(INDEX(Methods[Organization Name],$A812),Organizations[Organization Name],0),"0000"),"}"))</f>
        <v>#REF!</v>
      </c>
      <c r="Q812" t="e">
        <f>IF(INDEX(Variables[Variable Type],$A812)="","",
CONCATENATE("  - &amp;VariableID",TEXT($A812,"0000"),
" {","VariableTypeCV:  ",CHAR(34),INDEX(Variables[Variable Type],$A812),CHAR(34),
", VariableCode:  ",CHAR(34),INDEX(Variables[Variable Code],$A812),CHAR(34),
", VariableNameCV:  ",CHAR(34),INDEX(Variables[Variable Name],$A812),CHAR(34),
", VariableDefinition:  ",CHAR(34),INDEX(Variables[Variable Definition],$A812),CHAR(34),
", SpecciationCV:  ",CHAR(34),INDEX(Variables[Speciation],$A812),CHAR(34),
", NoDataValue:  ",CHAR(34),INDEX(Variables[No Data Value],$A812),CHAR(34),"}"))</f>
        <v>#REF!</v>
      </c>
    </row>
    <row r="813" spans="1:17" x14ac:dyDescent="0.25">
      <c r="A813">
        <v>810</v>
      </c>
      <c r="D813" t="e">
        <f>IF(INDEX(People[First Name],$A813)="","",
CONCATENATE("  - &amp;PersonID",TEXT($A813,"0000"),
" {","PersonFirstName:  ",CHAR(34),INDEX(People[First Name],$A813),CHAR(34),
", PersonMiddleName:  ",CHAR(34),INDEX(People[Middle Name],$A813),CHAR(34),
", PersonLastName:  ",CHAR(34),INDEX(People[Last Name],$A813),CHAR(34),"}"))</f>
        <v>#REF!</v>
      </c>
      <c r="E813" t="e">
        <f>IF(INDEX(Organizations[Organization Type '[CV']],$A813)="","",
CONCATENATE("  - &amp;OrganizationID",TEXT($A813,"0000"),
" {","OrganizationTypeCV:  ",CHAR(34),INDEX(Organizations[Organization Type '[CV']],$A813),CHAR(34),
", OrganizationCode:  ",CHAR(34),INDEX(Organizations[Organization Code],$A813),CHAR(34),
", OrganizationName:  ",CHAR(34),INDEX(Organizations[Organization Name],$A813),CHAR(34),
", OrganizationDescription:  ",CHAR(34),INDEX(Organizations[Organization Description],$A813),CHAR(34),
", OrganizationLink:  ",CHAR(34),INDEX(Organizations[Organization Link],$A813),CHAR(34),"}"))</f>
        <v>#REF!</v>
      </c>
      <c r="F813" t="e">
        <f>IF(INDEX(People[First Name],$A813)="","",
CONCATENATE("  - &amp;AffiliationID",TEXT($A813,"0000"),
" {PersonID: *PersonID",TEXT($A813,"0000"),
", OrganizationID: *OrganizationID",TEXT(MATCH(INDEX(People[Organization Name],$A813),Organizations[Organization Name],0),"0000"),
", IsPrimaryOrganizationContact: , AffiliationStartDate: , AffiliationEndDate: , PrimaryPhone: ",
", PrimaryEmail: ",CHAR(34),INDEX(People[Primary Email],$A813),CHAR(34),
", PrimaryAddress: ",CHAR(34),INDEX(People[Primary Address],$A813),CHAR(34),
", PersonLink: }"))</f>
        <v>#REF!</v>
      </c>
      <c r="H813" t="e">
        <f>IF(COUNTA(CitationInformation)=0,"",IF(INDEX(AuthorList[Author Name],$A813)="","",
CONCATENATE("  - &amp;AuthorListID",TEXT($A813,"0000"),
"  {CitationID: *CitationID0001",
", PersonID: *PersonID",TEXT(MATCH(INDEX(AuthorList[Author Name],$A813),People[Full Name],0),"0000"),
", AuthorOrder: ",INDEX(AuthorList[Author Number],$A813),"}")))</f>
        <v>#REF!</v>
      </c>
      <c r="K813" t="e">
        <f>IF(INDEX(SamplingFeatures[Feature Code],$A813)="","",
CONCATENATE("  - &amp;SamplingFeatureID",TEXT($A813,"0000"),
" {","SamplingFeatureUUID:  ",CHAR(34),INDEX(SamplingFeatures[Sampling Feature UUID],$A813),CHAR(34),
", SamplingFeatureTypeCV:  ",CHAR(34),INDEX(SamplingFeatures[Sampling Feature Type],$A813),CHAR(34),
", SamplingFeatureCode:  ",CHAR(34),INDEX(SamplingFeatures[Feature Code],$A813),CHAR(34),
", SamplingFeatureName:  ",CHAR(34),INDEX(SamplingFeatures[Feature Name],$A813),CHAR(34),
", SamplingFeatureDescription:  ",CHAR(34),INDEX(SamplingFeatures[Feature Description],$A813),CHAR(34),
", SamplingFeatureGeotypeCV:  ",CHAR(34),INDEX(SamplingFeatures[Feature Geo Type],$A813),CHAR(34),
", FeatureGeometry:  ",CHAR(34),INDEX(SamplingFeatures[Feature Geometry],$A813),CHAR(34),
", Elevation_m:  ",CHAR(34),INDEX(SamplingFeatures[Elevation_m],$A813),CHAR(34),
", ElevationDatumCV:  ",CHAR(34),ElevationDatum,CHAR(34),"}"))</f>
        <v>#REF!</v>
      </c>
      <c r="L813" t="e">
        <f>IF(INDEX(SamplingFeatures[Sampling Feature Type],$A813)&lt;&gt;"Site","",
CONCATENATE("  - &amp;SiteID",TEXT(SUMPRODUCT(--($L$3:$L812&lt;&gt;"")),"0000"),
" {","SamplingFeatureID:  *SamplingFeatureID",TEXT($A813,"0000"),
", SiteTypeCV:  ",CHAR(34),INDEX(Sites[Site Type],$A813),CHAR(34),
", Latitude:  ",INDEX(Sites[Latitude],$A813),
", Longitude:  ",INDEX(Sites[Longitude],$A813),
", SRSName:  ",CHAR(34),LatLonDatum,CHAR(34),"}"))</f>
        <v>#REF!</v>
      </c>
      <c r="M813" t="e">
        <f>IF(INDEX(SamplingFeatures[Sampling Feature Type],$A813)&lt;&gt;"Specimen","",
CONCATENATE("  - &amp;SpecimenID",TEXT(SUMPRODUCT(--($M$3:$M812&lt;&gt;"")),"0000"),
" {","SamplingFeatureID:  *SamplingFeatureID",TEXT($A813,"0000"),
", SpecimenTypeCV:  ",CHAR(34),INDEX(Specimens[Specimen Type],$A813),CHAR(34),
", SpecimenMediumCV:  ",INDEX(Specimens[Specimen Medium],$A813),
", IsFieldSpecimen:  ",CHAR(34),INDEX(Specimens[Is Field Specimen?],$A813),CHAR(34),"}"))</f>
        <v>#REF!</v>
      </c>
      <c r="N813" t="e">
        <f>IF(COUNTA(SpatialOffsets[])=0,"", IF(INDEX(SpatialOffsets[Spatial Offset Type],$A813)="","",
CONCATENATE("  - &amp;SpatialOffsetID",TEXT($A813,"0000"),
" {","SpatialOffsetTypeCV:  ",CHAR(34),INDEX(SpatialOffsets[Spatial Offset Type],$A813),CHAR(34),
", Offset1Value:  ",INDEX(SpatialOffsets[Offset 1 Value],$A813),
", Offset1UnitID:  ",CHAR(34),INDEX(SpatialOffsets[Offset 1 Unit],$A813),CHAR(34),
", Offset2Value:  ",INDEX(SpatialOffsets[Offset 2 Value],$A813),
", Offset2UnitID:  ",CHAR(34),INDEX(SpatialOffsets[Offset 2 Unit],$A813),CHAR(34),
", Offset3Value:  ",INDEX(SpatialOffsets[Offset 3 Value],$A813),
", Offset3UnitID:  ",CHAR(34),INDEX(SpatialOffsets[Offset 3 Unit],$A813),CHAR(34),,"}")))</f>
        <v>#REF!</v>
      </c>
      <c r="O813" t="e">
        <f>IF(COUNTA(RelatedFeatures[])=0,"", IF(INDEX(RelatedFeatures[First Sampling Feature Code],$A813)="","",
CONCATENATE("  - &amp;RelationID",TEXT($A813,"0000"),
" {","SamplingFeatureID:  *SamplingFeatureID",TEXT(MATCH(INDEX(RelatedFeatures[First Sampling Feature Code],$A813),SamplingFeatures[Feature Code],0),"0000"),
", RelationshipTypeCV:  ",CHAR(34),INDEX(RelatedFeatures[Relationship Type],$A813),CHAR(34),
", RelatedFeatureID: *SamplingFeatureID",TEXT(MATCH(INDEX(RelatedFeatures[Second Sampling Feature Code],$A813),SamplingFeatures[Feature Code],0),"0000"),
", SpatialOffsetID:  ",IF(INDEX(RelatedFeatures[Offset Number],$A813)="","",CONCATENATE("*SpatialOffsetID",TEXT(INDEX(RelatedFeatures[Offset Number],$A813),"0000"))),"}")))</f>
        <v>#REF!</v>
      </c>
      <c r="P813" t="e">
        <f>IF(INDEX(Methods[Method Type],$A813)="","",
CONCATENATE("  - &amp;MethodID",TEXT($A813,"0000"),
" {","MethodTypeCV:  ",CHAR(34),INDEX(Methods[Method Type],$A813),CHAR(34),
", MethodCode:  ",CHAR(34),INDEX(Methods[Method Code],$A813),CHAR(34),
", MethodName:  ",CHAR(34),INDEX(Methods[Method Name],$A813),CHAR(34),
", MethodDescription:  ",CHAR(34),INDEX(Methods[Method Description],$A813),CHAR(34),
", MethodLink:  ",CHAR(34),INDEX(Methods[Method Link],$A813),CHAR(34),
", OrganizationID: *OrganizationID",TEXT(MATCH(INDEX(Methods[Organization Name],$A813),Organizations[Organization Name],0),"0000"),"}"))</f>
        <v>#REF!</v>
      </c>
      <c r="Q813" t="e">
        <f>IF(INDEX(Variables[Variable Type],$A813)="","",
CONCATENATE("  - &amp;VariableID",TEXT($A813,"0000"),
" {","VariableTypeCV:  ",CHAR(34),INDEX(Variables[Variable Type],$A813),CHAR(34),
", VariableCode:  ",CHAR(34),INDEX(Variables[Variable Code],$A813),CHAR(34),
", VariableNameCV:  ",CHAR(34),INDEX(Variables[Variable Name],$A813),CHAR(34),
", VariableDefinition:  ",CHAR(34),INDEX(Variables[Variable Definition],$A813),CHAR(34),
", SpecciationCV:  ",CHAR(34),INDEX(Variables[Speciation],$A813),CHAR(34),
", NoDataValue:  ",CHAR(34),INDEX(Variables[No Data Value],$A813),CHAR(34),"}"))</f>
        <v>#REF!</v>
      </c>
    </row>
    <row r="814" spans="1:17" x14ac:dyDescent="0.25">
      <c r="A814">
        <v>811</v>
      </c>
      <c r="D814" t="e">
        <f>IF(INDEX(People[First Name],$A814)="","",
CONCATENATE("  - &amp;PersonID",TEXT($A814,"0000"),
" {","PersonFirstName:  ",CHAR(34),INDEX(People[First Name],$A814),CHAR(34),
", PersonMiddleName:  ",CHAR(34),INDEX(People[Middle Name],$A814),CHAR(34),
", PersonLastName:  ",CHAR(34),INDEX(People[Last Name],$A814),CHAR(34),"}"))</f>
        <v>#REF!</v>
      </c>
      <c r="E814" t="e">
        <f>IF(INDEX(Organizations[Organization Type '[CV']],$A814)="","",
CONCATENATE("  - &amp;OrganizationID",TEXT($A814,"0000"),
" {","OrganizationTypeCV:  ",CHAR(34),INDEX(Organizations[Organization Type '[CV']],$A814),CHAR(34),
", OrganizationCode:  ",CHAR(34),INDEX(Organizations[Organization Code],$A814),CHAR(34),
", OrganizationName:  ",CHAR(34),INDEX(Organizations[Organization Name],$A814),CHAR(34),
", OrganizationDescription:  ",CHAR(34),INDEX(Organizations[Organization Description],$A814),CHAR(34),
", OrganizationLink:  ",CHAR(34),INDEX(Organizations[Organization Link],$A814),CHAR(34),"}"))</f>
        <v>#REF!</v>
      </c>
      <c r="F814" t="e">
        <f>IF(INDEX(People[First Name],$A814)="","",
CONCATENATE("  - &amp;AffiliationID",TEXT($A814,"0000"),
" {PersonID: *PersonID",TEXT($A814,"0000"),
", OrganizationID: *OrganizationID",TEXT(MATCH(INDEX(People[Organization Name],$A814),Organizations[Organization Name],0),"0000"),
", IsPrimaryOrganizationContact: , AffiliationStartDate: , AffiliationEndDate: , PrimaryPhone: ",
", PrimaryEmail: ",CHAR(34),INDEX(People[Primary Email],$A814),CHAR(34),
", PrimaryAddress: ",CHAR(34),INDEX(People[Primary Address],$A814),CHAR(34),
", PersonLink: }"))</f>
        <v>#REF!</v>
      </c>
      <c r="H814" t="e">
        <f>IF(COUNTA(CitationInformation)=0,"",IF(INDEX(AuthorList[Author Name],$A814)="","",
CONCATENATE("  - &amp;AuthorListID",TEXT($A814,"0000"),
"  {CitationID: *CitationID0001",
", PersonID: *PersonID",TEXT(MATCH(INDEX(AuthorList[Author Name],$A814),People[Full Name],0),"0000"),
", AuthorOrder: ",INDEX(AuthorList[Author Number],$A814),"}")))</f>
        <v>#REF!</v>
      </c>
      <c r="K814" t="e">
        <f>IF(INDEX(SamplingFeatures[Feature Code],$A814)="","",
CONCATENATE("  - &amp;SamplingFeatureID",TEXT($A814,"0000"),
" {","SamplingFeatureUUID:  ",CHAR(34),INDEX(SamplingFeatures[Sampling Feature UUID],$A814),CHAR(34),
", SamplingFeatureTypeCV:  ",CHAR(34),INDEX(SamplingFeatures[Sampling Feature Type],$A814),CHAR(34),
", SamplingFeatureCode:  ",CHAR(34),INDEX(SamplingFeatures[Feature Code],$A814),CHAR(34),
", SamplingFeatureName:  ",CHAR(34),INDEX(SamplingFeatures[Feature Name],$A814),CHAR(34),
", SamplingFeatureDescription:  ",CHAR(34),INDEX(SamplingFeatures[Feature Description],$A814),CHAR(34),
", SamplingFeatureGeotypeCV:  ",CHAR(34),INDEX(SamplingFeatures[Feature Geo Type],$A814),CHAR(34),
", FeatureGeometry:  ",CHAR(34),INDEX(SamplingFeatures[Feature Geometry],$A814),CHAR(34),
", Elevation_m:  ",CHAR(34),INDEX(SamplingFeatures[Elevation_m],$A814),CHAR(34),
", ElevationDatumCV:  ",CHAR(34),ElevationDatum,CHAR(34),"}"))</f>
        <v>#REF!</v>
      </c>
      <c r="L814" t="e">
        <f>IF(INDEX(SamplingFeatures[Sampling Feature Type],$A814)&lt;&gt;"Site","",
CONCATENATE("  - &amp;SiteID",TEXT(SUMPRODUCT(--($L$3:$L813&lt;&gt;"")),"0000"),
" {","SamplingFeatureID:  *SamplingFeatureID",TEXT($A814,"0000"),
", SiteTypeCV:  ",CHAR(34),INDEX(Sites[Site Type],$A814),CHAR(34),
", Latitude:  ",INDEX(Sites[Latitude],$A814),
", Longitude:  ",INDEX(Sites[Longitude],$A814),
", SRSName:  ",CHAR(34),LatLonDatum,CHAR(34),"}"))</f>
        <v>#REF!</v>
      </c>
      <c r="M814" t="e">
        <f>IF(INDEX(SamplingFeatures[Sampling Feature Type],$A814)&lt;&gt;"Specimen","",
CONCATENATE("  - &amp;SpecimenID",TEXT(SUMPRODUCT(--($M$3:$M813&lt;&gt;"")),"0000"),
" {","SamplingFeatureID:  *SamplingFeatureID",TEXT($A814,"0000"),
", SpecimenTypeCV:  ",CHAR(34),INDEX(Specimens[Specimen Type],$A814),CHAR(34),
", SpecimenMediumCV:  ",INDEX(Specimens[Specimen Medium],$A814),
", IsFieldSpecimen:  ",CHAR(34),INDEX(Specimens[Is Field Specimen?],$A814),CHAR(34),"}"))</f>
        <v>#REF!</v>
      </c>
      <c r="N814" t="e">
        <f>IF(COUNTA(SpatialOffsets[])=0,"", IF(INDEX(SpatialOffsets[Spatial Offset Type],$A814)="","",
CONCATENATE("  - &amp;SpatialOffsetID",TEXT($A814,"0000"),
" {","SpatialOffsetTypeCV:  ",CHAR(34),INDEX(SpatialOffsets[Spatial Offset Type],$A814),CHAR(34),
", Offset1Value:  ",INDEX(SpatialOffsets[Offset 1 Value],$A814),
", Offset1UnitID:  ",CHAR(34),INDEX(SpatialOffsets[Offset 1 Unit],$A814),CHAR(34),
", Offset2Value:  ",INDEX(SpatialOffsets[Offset 2 Value],$A814),
", Offset2UnitID:  ",CHAR(34),INDEX(SpatialOffsets[Offset 2 Unit],$A814),CHAR(34),
", Offset3Value:  ",INDEX(SpatialOffsets[Offset 3 Value],$A814),
", Offset3UnitID:  ",CHAR(34),INDEX(SpatialOffsets[Offset 3 Unit],$A814),CHAR(34),,"}")))</f>
        <v>#REF!</v>
      </c>
      <c r="O814" t="e">
        <f>IF(COUNTA(RelatedFeatures[])=0,"", IF(INDEX(RelatedFeatures[First Sampling Feature Code],$A814)="","",
CONCATENATE("  - &amp;RelationID",TEXT($A814,"0000"),
" {","SamplingFeatureID:  *SamplingFeatureID",TEXT(MATCH(INDEX(RelatedFeatures[First Sampling Feature Code],$A814),SamplingFeatures[Feature Code],0),"0000"),
", RelationshipTypeCV:  ",CHAR(34),INDEX(RelatedFeatures[Relationship Type],$A814),CHAR(34),
", RelatedFeatureID: *SamplingFeatureID",TEXT(MATCH(INDEX(RelatedFeatures[Second Sampling Feature Code],$A814),SamplingFeatures[Feature Code],0),"0000"),
", SpatialOffsetID:  ",IF(INDEX(RelatedFeatures[Offset Number],$A814)="","",CONCATENATE("*SpatialOffsetID",TEXT(INDEX(RelatedFeatures[Offset Number],$A814),"0000"))),"}")))</f>
        <v>#REF!</v>
      </c>
      <c r="P814" t="e">
        <f>IF(INDEX(Methods[Method Type],$A814)="","",
CONCATENATE("  - &amp;MethodID",TEXT($A814,"0000"),
" {","MethodTypeCV:  ",CHAR(34),INDEX(Methods[Method Type],$A814),CHAR(34),
", MethodCode:  ",CHAR(34),INDEX(Methods[Method Code],$A814),CHAR(34),
", MethodName:  ",CHAR(34),INDEX(Methods[Method Name],$A814),CHAR(34),
", MethodDescription:  ",CHAR(34),INDEX(Methods[Method Description],$A814),CHAR(34),
", MethodLink:  ",CHAR(34),INDEX(Methods[Method Link],$A814),CHAR(34),
", OrganizationID: *OrganizationID",TEXT(MATCH(INDEX(Methods[Organization Name],$A814),Organizations[Organization Name],0),"0000"),"}"))</f>
        <v>#REF!</v>
      </c>
      <c r="Q814" t="e">
        <f>IF(INDEX(Variables[Variable Type],$A814)="","",
CONCATENATE("  - &amp;VariableID",TEXT($A814,"0000"),
" {","VariableTypeCV:  ",CHAR(34),INDEX(Variables[Variable Type],$A814),CHAR(34),
", VariableCode:  ",CHAR(34),INDEX(Variables[Variable Code],$A814),CHAR(34),
", VariableNameCV:  ",CHAR(34),INDEX(Variables[Variable Name],$A814),CHAR(34),
", VariableDefinition:  ",CHAR(34),INDEX(Variables[Variable Definition],$A814),CHAR(34),
", SpecciationCV:  ",CHAR(34),INDEX(Variables[Speciation],$A814),CHAR(34),
", NoDataValue:  ",CHAR(34),INDEX(Variables[No Data Value],$A814),CHAR(34),"}"))</f>
        <v>#REF!</v>
      </c>
    </row>
    <row r="815" spans="1:17" x14ac:dyDescent="0.25">
      <c r="A815">
        <v>812</v>
      </c>
      <c r="D815" t="e">
        <f>IF(INDEX(People[First Name],$A815)="","",
CONCATENATE("  - &amp;PersonID",TEXT($A815,"0000"),
" {","PersonFirstName:  ",CHAR(34),INDEX(People[First Name],$A815),CHAR(34),
", PersonMiddleName:  ",CHAR(34),INDEX(People[Middle Name],$A815),CHAR(34),
", PersonLastName:  ",CHAR(34),INDEX(People[Last Name],$A815),CHAR(34),"}"))</f>
        <v>#REF!</v>
      </c>
      <c r="E815" t="e">
        <f>IF(INDEX(Organizations[Organization Type '[CV']],$A815)="","",
CONCATENATE("  - &amp;OrganizationID",TEXT($A815,"0000"),
" {","OrganizationTypeCV:  ",CHAR(34),INDEX(Organizations[Organization Type '[CV']],$A815),CHAR(34),
", OrganizationCode:  ",CHAR(34),INDEX(Organizations[Organization Code],$A815),CHAR(34),
", OrganizationName:  ",CHAR(34),INDEX(Organizations[Organization Name],$A815),CHAR(34),
", OrganizationDescription:  ",CHAR(34),INDEX(Organizations[Organization Description],$A815),CHAR(34),
", OrganizationLink:  ",CHAR(34),INDEX(Organizations[Organization Link],$A815),CHAR(34),"}"))</f>
        <v>#REF!</v>
      </c>
      <c r="F815" t="e">
        <f>IF(INDEX(People[First Name],$A815)="","",
CONCATENATE("  - &amp;AffiliationID",TEXT($A815,"0000"),
" {PersonID: *PersonID",TEXT($A815,"0000"),
", OrganizationID: *OrganizationID",TEXT(MATCH(INDEX(People[Organization Name],$A815),Organizations[Organization Name],0),"0000"),
", IsPrimaryOrganizationContact: , AffiliationStartDate: , AffiliationEndDate: , PrimaryPhone: ",
", PrimaryEmail: ",CHAR(34),INDEX(People[Primary Email],$A815),CHAR(34),
", PrimaryAddress: ",CHAR(34),INDEX(People[Primary Address],$A815),CHAR(34),
", PersonLink: }"))</f>
        <v>#REF!</v>
      </c>
      <c r="H815" t="e">
        <f>IF(COUNTA(CitationInformation)=0,"",IF(INDEX(AuthorList[Author Name],$A815)="","",
CONCATENATE("  - &amp;AuthorListID",TEXT($A815,"0000"),
"  {CitationID: *CitationID0001",
", PersonID: *PersonID",TEXT(MATCH(INDEX(AuthorList[Author Name],$A815),People[Full Name],0),"0000"),
", AuthorOrder: ",INDEX(AuthorList[Author Number],$A815),"}")))</f>
        <v>#REF!</v>
      </c>
      <c r="K815" t="e">
        <f>IF(INDEX(SamplingFeatures[Feature Code],$A815)="","",
CONCATENATE("  - &amp;SamplingFeatureID",TEXT($A815,"0000"),
" {","SamplingFeatureUUID:  ",CHAR(34),INDEX(SamplingFeatures[Sampling Feature UUID],$A815),CHAR(34),
", SamplingFeatureTypeCV:  ",CHAR(34),INDEX(SamplingFeatures[Sampling Feature Type],$A815),CHAR(34),
", SamplingFeatureCode:  ",CHAR(34),INDEX(SamplingFeatures[Feature Code],$A815),CHAR(34),
", SamplingFeatureName:  ",CHAR(34),INDEX(SamplingFeatures[Feature Name],$A815),CHAR(34),
", SamplingFeatureDescription:  ",CHAR(34),INDEX(SamplingFeatures[Feature Description],$A815),CHAR(34),
", SamplingFeatureGeotypeCV:  ",CHAR(34),INDEX(SamplingFeatures[Feature Geo Type],$A815),CHAR(34),
", FeatureGeometry:  ",CHAR(34),INDEX(SamplingFeatures[Feature Geometry],$A815),CHAR(34),
", Elevation_m:  ",CHAR(34),INDEX(SamplingFeatures[Elevation_m],$A815),CHAR(34),
", ElevationDatumCV:  ",CHAR(34),ElevationDatum,CHAR(34),"}"))</f>
        <v>#REF!</v>
      </c>
      <c r="L815" t="e">
        <f>IF(INDEX(SamplingFeatures[Sampling Feature Type],$A815)&lt;&gt;"Site","",
CONCATENATE("  - &amp;SiteID",TEXT(SUMPRODUCT(--($L$3:$L814&lt;&gt;"")),"0000"),
" {","SamplingFeatureID:  *SamplingFeatureID",TEXT($A815,"0000"),
", SiteTypeCV:  ",CHAR(34),INDEX(Sites[Site Type],$A815),CHAR(34),
", Latitude:  ",INDEX(Sites[Latitude],$A815),
", Longitude:  ",INDEX(Sites[Longitude],$A815),
", SRSName:  ",CHAR(34),LatLonDatum,CHAR(34),"}"))</f>
        <v>#REF!</v>
      </c>
      <c r="M815" t="e">
        <f>IF(INDEX(SamplingFeatures[Sampling Feature Type],$A815)&lt;&gt;"Specimen","",
CONCATENATE("  - &amp;SpecimenID",TEXT(SUMPRODUCT(--($M$3:$M814&lt;&gt;"")),"0000"),
" {","SamplingFeatureID:  *SamplingFeatureID",TEXT($A815,"0000"),
", SpecimenTypeCV:  ",CHAR(34),INDEX(Specimens[Specimen Type],$A815),CHAR(34),
", SpecimenMediumCV:  ",INDEX(Specimens[Specimen Medium],$A815),
", IsFieldSpecimen:  ",CHAR(34),INDEX(Specimens[Is Field Specimen?],$A815),CHAR(34),"}"))</f>
        <v>#REF!</v>
      </c>
      <c r="N815" t="e">
        <f>IF(COUNTA(SpatialOffsets[])=0,"", IF(INDEX(SpatialOffsets[Spatial Offset Type],$A815)="","",
CONCATENATE("  - &amp;SpatialOffsetID",TEXT($A815,"0000"),
" {","SpatialOffsetTypeCV:  ",CHAR(34),INDEX(SpatialOffsets[Spatial Offset Type],$A815),CHAR(34),
", Offset1Value:  ",INDEX(SpatialOffsets[Offset 1 Value],$A815),
", Offset1UnitID:  ",CHAR(34),INDEX(SpatialOffsets[Offset 1 Unit],$A815),CHAR(34),
", Offset2Value:  ",INDEX(SpatialOffsets[Offset 2 Value],$A815),
", Offset2UnitID:  ",CHAR(34),INDEX(SpatialOffsets[Offset 2 Unit],$A815),CHAR(34),
", Offset3Value:  ",INDEX(SpatialOffsets[Offset 3 Value],$A815),
", Offset3UnitID:  ",CHAR(34),INDEX(SpatialOffsets[Offset 3 Unit],$A815),CHAR(34),,"}")))</f>
        <v>#REF!</v>
      </c>
      <c r="O815" t="e">
        <f>IF(COUNTA(RelatedFeatures[])=0,"", IF(INDEX(RelatedFeatures[First Sampling Feature Code],$A815)="","",
CONCATENATE("  - &amp;RelationID",TEXT($A815,"0000"),
" {","SamplingFeatureID:  *SamplingFeatureID",TEXT(MATCH(INDEX(RelatedFeatures[First Sampling Feature Code],$A815),SamplingFeatures[Feature Code],0),"0000"),
", RelationshipTypeCV:  ",CHAR(34),INDEX(RelatedFeatures[Relationship Type],$A815),CHAR(34),
", RelatedFeatureID: *SamplingFeatureID",TEXT(MATCH(INDEX(RelatedFeatures[Second Sampling Feature Code],$A815),SamplingFeatures[Feature Code],0),"0000"),
", SpatialOffsetID:  ",IF(INDEX(RelatedFeatures[Offset Number],$A815)="","",CONCATENATE("*SpatialOffsetID",TEXT(INDEX(RelatedFeatures[Offset Number],$A815),"0000"))),"}")))</f>
        <v>#REF!</v>
      </c>
      <c r="P815" t="e">
        <f>IF(INDEX(Methods[Method Type],$A815)="","",
CONCATENATE("  - &amp;MethodID",TEXT($A815,"0000"),
" {","MethodTypeCV:  ",CHAR(34),INDEX(Methods[Method Type],$A815),CHAR(34),
", MethodCode:  ",CHAR(34),INDEX(Methods[Method Code],$A815),CHAR(34),
", MethodName:  ",CHAR(34),INDEX(Methods[Method Name],$A815),CHAR(34),
", MethodDescription:  ",CHAR(34),INDEX(Methods[Method Description],$A815),CHAR(34),
", MethodLink:  ",CHAR(34),INDEX(Methods[Method Link],$A815),CHAR(34),
", OrganizationID: *OrganizationID",TEXT(MATCH(INDEX(Methods[Organization Name],$A815),Organizations[Organization Name],0),"0000"),"}"))</f>
        <v>#REF!</v>
      </c>
      <c r="Q815" t="e">
        <f>IF(INDEX(Variables[Variable Type],$A815)="","",
CONCATENATE("  - &amp;VariableID",TEXT($A815,"0000"),
" {","VariableTypeCV:  ",CHAR(34),INDEX(Variables[Variable Type],$A815),CHAR(34),
", VariableCode:  ",CHAR(34),INDEX(Variables[Variable Code],$A815),CHAR(34),
", VariableNameCV:  ",CHAR(34),INDEX(Variables[Variable Name],$A815),CHAR(34),
", VariableDefinition:  ",CHAR(34),INDEX(Variables[Variable Definition],$A815),CHAR(34),
", SpecciationCV:  ",CHAR(34),INDEX(Variables[Speciation],$A815),CHAR(34),
", NoDataValue:  ",CHAR(34),INDEX(Variables[No Data Value],$A815),CHAR(34),"}"))</f>
        <v>#REF!</v>
      </c>
    </row>
    <row r="816" spans="1:17" x14ac:dyDescent="0.25">
      <c r="A816">
        <v>813</v>
      </c>
      <c r="D816" t="e">
        <f>IF(INDEX(People[First Name],$A816)="","",
CONCATENATE("  - &amp;PersonID",TEXT($A816,"0000"),
" {","PersonFirstName:  ",CHAR(34),INDEX(People[First Name],$A816),CHAR(34),
", PersonMiddleName:  ",CHAR(34),INDEX(People[Middle Name],$A816),CHAR(34),
", PersonLastName:  ",CHAR(34),INDEX(People[Last Name],$A816),CHAR(34),"}"))</f>
        <v>#REF!</v>
      </c>
      <c r="E816" t="e">
        <f>IF(INDEX(Organizations[Organization Type '[CV']],$A816)="","",
CONCATENATE("  - &amp;OrganizationID",TEXT($A816,"0000"),
" {","OrganizationTypeCV:  ",CHAR(34),INDEX(Organizations[Organization Type '[CV']],$A816),CHAR(34),
", OrganizationCode:  ",CHAR(34),INDEX(Organizations[Organization Code],$A816),CHAR(34),
", OrganizationName:  ",CHAR(34),INDEX(Organizations[Organization Name],$A816),CHAR(34),
", OrganizationDescription:  ",CHAR(34),INDEX(Organizations[Organization Description],$A816),CHAR(34),
", OrganizationLink:  ",CHAR(34),INDEX(Organizations[Organization Link],$A816),CHAR(34),"}"))</f>
        <v>#REF!</v>
      </c>
      <c r="F816" t="e">
        <f>IF(INDEX(People[First Name],$A816)="","",
CONCATENATE("  - &amp;AffiliationID",TEXT($A816,"0000"),
" {PersonID: *PersonID",TEXT($A816,"0000"),
", OrganizationID: *OrganizationID",TEXT(MATCH(INDEX(People[Organization Name],$A816),Organizations[Organization Name],0),"0000"),
", IsPrimaryOrganizationContact: , AffiliationStartDate: , AffiliationEndDate: , PrimaryPhone: ",
", PrimaryEmail: ",CHAR(34),INDEX(People[Primary Email],$A816),CHAR(34),
", PrimaryAddress: ",CHAR(34),INDEX(People[Primary Address],$A816),CHAR(34),
", PersonLink: }"))</f>
        <v>#REF!</v>
      </c>
      <c r="H816" t="e">
        <f>IF(COUNTA(CitationInformation)=0,"",IF(INDEX(AuthorList[Author Name],$A816)="","",
CONCATENATE("  - &amp;AuthorListID",TEXT($A816,"0000"),
"  {CitationID: *CitationID0001",
", PersonID: *PersonID",TEXT(MATCH(INDEX(AuthorList[Author Name],$A816),People[Full Name],0),"0000"),
", AuthorOrder: ",INDEX(AuthorList[Author Number],$A816),"}")))</f>
        <v>#REF!</v>
      </c>
      <c r="K816" t="e">
        <f>IF(INDEX(SamplingFeatures[Feature Code],$A816)="","",
CONCATENATE("  - &amp;SamplingFeatureID",TEXT($A816,"0000"),
" {","SamplingFeatureUUID:  ",CHAR(34),INDEX(SamplingFeatures[Sampling Feature UUID],$A816),CHAR(34),
", SamplingFeatureTypeCV:  ",CHAR(34),INDEX(SamplingFeatures[Sampling Feature Type],$A816),CHAR(34),
", SamplingFeatureCode:  ",CHAR(34),INDEX(SamplingFeatures[Feature Code],$A816),CHAR(34),
", SamplingFeatureName:  ",CHAR(34),INDEX(SamplingFeatures[Feature Name],$A816),CHAR(34),
", SamplingFeatureDescription:  ",CHAR(34),INDEX(SamplingFeatures[Feature Description],$A816),CHAR(34),
", SamplingFeatureGeotypeCV:  ",CHAR(34),INDEX(SamplingFeatures[Feature Geo Type],$A816),CHAR(34),
", FeatureGeometry:  ",CHAR(34),INDEX(SamplingFeatures[Feature Geometry],$A816),CHAR(34),
", Elevation_m:  ",CHAR(34),INDEX(SamplingFeatures[Elevation_m],$A816),CHAR(34),
", ElevationDatumCV:  ",CHAR(34),ElevationDatum,CHAR(34),"}"))</f>
        <v>#REF!</v>
      </c>
      <c r="L816" t="e">
        <f>IF(INDEX(SamplingFeatures[Sampling Feature Type],$A816)&lt;&gt;"Site","",
CONCATENATE("  - &amp;SiteID",TEXT(SUMPRODUCT(--($L$3:$L815&lt;&gt;"")),"0000"),
" {","SamplingFeatureID:  *SamplingFeatureID",TEXT($A816,"0000"),
", SiteTypeCV:  ",CHAR(34),INDEX(Sites[Site Type],$A816),CHAR(34),
", Latitude:  ",INDEX(Sites[Latitude],$A816),
", Longitude:  ",INDEX(Sites[Longitude],$A816),
", SRSName:  ",CHAR(34),LatLonDatum,CHAR(34),"}"))</f>
        <v>#REF!</v>
      </c>
      <c r="M816" t="e">
        <f>IF(INDEX(SamplingFeatures[Sampling Feature Type],$A816)&lt;&gt;"Specimen","",
CONCATENATE("  - &amp;SpecimenID",TEXT(SUMPRODUCT(--($M$3:$M815&lt;&gt;"")),"0000"),
" {","SamplingFeatureID:  *SamplingFeatureID",TEXT($A816,"0000"),
", SpecimenTypeCV:  ",CHAR(34),INDEX(Specimens[Specimen Type],$A816),CHAR(34),
", SpecimenMediumCV:  ",INDEX(Specimens[Specimen Medium],$A816),
", IsFieldSpecimen:  ",CHAR(34),INDEX(Specimens[Is Field Specimen?],$A816),CHAR(34),"}"))</f>
        <v>#REF!</v>
      </c>
      <c r="N816" t="e">
        <f>IF(COUNTA(SpatialOffsets[])=0,"", IF(INDEX(SpatialOffsets[Spatial Offset Type],$A816)="","",
CONCATENATE("  - &amp;SpatialOffsetID",TEXT($A816,"0000"),
" {","SpatialOffsetTypeCV:  ",CHAR(34),INDEX(SpatialOffsets[Spatial Offset Type],$A816),CHAR(34),
", Offset1Value:  ",INDEX(SpatialOffsets[Offset 1 Value],$A816),
", Offset1UnitID:  ",CHAR(34),INDEX(SpatialOffsets[Offset 1 Unit],$A816),CHAR(34),
", Offset2Value:  ",INDEX(SpatialOffsets[Offset 2 Value],$A816),
", Offset2UnitID:  ",CHAR(34),INDEX(SpatialOffsets[Offset 2 Unit],$A816),CHAR(34),
", Offset3Value:  ",INDEX(SpatialOffsets[Offset 3 Value],$A816),
", Offset3UnitID:  ",CHAR(34),INDEX(SpatialOffsets[Offset 3 Unit],$A816),CHAR(34),,"}")))</f>
        <v>#REF!</v>
      </c>
      <c r="O816" t="e">
        <f>IF(COUNTA(RelatedFeatures[])=0,"", IF(INDEX(RelatedFeatures[First Sampling Feature Code],$A816)="","",
CONCATENATE("  - &amp;RelationID",TEXT($A816,"0000"),
" {","SamplingFeatureID:  *SamplingFeatureID",TEXT(MATCH(INDEX(RelatedFeatures[First Sampling Feature Code],$A816),SamplingFeatures[Feature Code],0),"0000"),
", RelationshipTypeCV:  ",CHAR(34),INDEX(RelatedFeatures[Relationship Type],$A816),CHAR(34),
", RelatedFeatureID: *SamplingFeatureID",TEXT(MATCH(INDEX(RelatedFeatures[Second Sampling Feature Code],$A816),SamplingFeatures[Feature Code],0),"0000"),
", SpatialOffsetID:  ",IF(INDEX(RelatedFeatures[Offset Number],$A816)="","",CONCATENATE("*SpatialOffsetID",TEXT(INDEX(RelatedFeatures[Offset Number],$A816),"0000"))),"}")))</f>
        <v>#REF!</v>
      </c>
      <c r="P816" t="e">
        <f>IF(INDEX(Methods[Method Type],$A816)="","",
CONCATENATE("  - &amp;MethodID",TEXT($A816,"0000"),
" {","MethodTypeCV:  ",CHAR(34),INDEX(Methods[Method Type],$A816),CHAR(34),
", MethodCode:  ",CHAR(34),INDEX(Methods[Method Code],$A816),CHAR(34),
", MethodName:  ",CHAR(34),INDEX(Methods[Method Name],$A816),CHAR(34),
", MethodDescription:  ",CHAR(34),INDEX(Methods[Method Description],$A816),CHAR(34),
", MethodLink:  ",CHAR(34),INDEX(Methods[Method Link],$A816),CHAR(34),
", OrganizationID: *OrganizationID",TEXT(MATCH(INDEX(Methods[Organization Name],$A816),Organizations[Organization Name],0),"0000"),"}"))</f>
        <v>#REF!</v>
      </c>
      <c r="Q816" t="e">
        <f>IF(INDEX(Variables[Variable Type],$A816)="","",
CONCATENATE("  - &amp;VariableID",TEXT($A816,"0000"),
" {","VariableTypeCV:  ",CHAR(34),INDEX(Variables[Variable Type],$A816),CHAR(34),
", VariableCode:  ",CHAR(34),INDEX(Variables[Variable Code],$A816),CHAR(34),
", VariableNameCV:  ",CHAR(34),INDEX(Variables[Variable Name],$A816),CHAR(34),
", VariableDefinition:  ",CHAR(34),INDEX(Variables[Variable Definition],$A816),CHAR(34),
", SpecciationCV:  ",CHAR(34),INDEX(Variables[Speciation],$A816),CHAR(34),
", NoDataValue:  ",CHAR(34),INDEX(Variables[No Data Value],$A816),CHAR(34),"}"))</f>
        <v>#REF!</v>
      </c>
    </row>
    <row r="817" spans="1:17" x14ac:dyDescent="0.25">
      <c r="A817">
        <v>814</v>
      </c>
      <c r="D817" t="e">
        <f>IF(INDEX(People[First Name],$A817)="","",
CONCATENATE("  - &amp;PersonID",TEXT($A817,"0000"),
" {","PersonFirstName:  ",CHAR(34),INDEX(People[First Name],$A817),CHAR(34),
", PersonMiddleName:  ",CHAR(34),INDEX(People[Middle Name],$A817),CHAR(34),
", PersonLastName:  ",CHAR(34),INDEX(People[Last Name],$A817),CHAR(34),"}"))</f>
        <v>#REF!</v>
      </c>
      <c r="E817" t="e">
        <f>IF(INDEX(Organizations[Organization Type '[CV']],$A817)="","",
CONCATENATE("  - &amp;OrganizationID",TEXT($A817,"0000"),
" {","OrganizationTypeCV:  ",CHAR(34),INDEX(Organizations[Organization Type '[CV']],$A817),CHAR(34),
", OrganizationCode:  ",CHAR(34),INDEX(Organizations[Organization Code],$A817),CHAR(34),
", OrganizationName:  ",CHAR(34),INDEX(Organizations[Organization Name],$A817),CHAR(34),
", OrganizationDescription:  ",CHAR(34),INDEX(Organizations[Organization Description],$A817),CHAR(34),
", OrganizationLink:  ",CHAR(34),INDEX(Organizations[Organization Link],$A817),CHAR(34),"}"))</f>
        <v>#REF!</v>
      </c>
      <c r="F817" t="e">
        <f>IF(INDEX(People[First Name],$A817)="","",
CONCATENATE("  - &amp;AffiliationID",TEXT($A817,"0000"),
" {PersonID: *PersonID",TEXT($A817,"0000"),
", OrganizationID: *OrganizationID",TEXT(MATCH(INDEX(People[Organization Name],$A817),Organizations[Organization Name],0),"0000"),
", IsPrimaryOrganizationContact: , AffiliationStartDate: , AffiliationEndDate: , PrimaryPhone: ",
", PrimaryEmail: ",CHAR(34),INDEX(People[Primary Email],$A817),CHAR(34),
", PrimaryAddress: ",CHAR(34),INDEX(People[Primary Address],$A817),CHAR(34),
", PersonLink: }"))</f>
        <v>#REF!</v>
      </c>
      <c r="H817" t="e">
        <f>IF(COUNTA(CitationInformation)=0,"",IF(INDEX(AuthorList[Author Name],$A817)="","",
CONCATENATE("  - &amp;AuthorListID",TEXT($A817,"0000"),
"  {CitationID: *CitationID0001",
", PersonID: *PersonID",TEXT(MATCH(INDEX(AuthorList[Author Name],$A817),People[Full Name],0),"0000"),
", AuthorOrder: ",INDEX(AuthorList[Author Number],$A817),"}")))</f>
        <v>#REF!</v>
      </c>
      <c r="K817" t="e">
        <f>IF(INDEX(SamplingFeatures[Feature Code],$A817)="","",
CONCATENATE("  - &amp;SamplingFeatureID",TEXT($A817,"0000"),
" {","SamplingFeatureUUID:  ",CHAR(34),INDEX(SamplingFeatures[Sampling Feature UUID],$A817),CHAR(34),
", SamplingFeatureTypeCV:  ",CHAR(34),INDEX(SamplingFeatures[Sampling Feature Type],$A817),CHAR(34),
", SamplingFeatureCode:  ",CHAR(34),INDEX(SamplingFeatures[Feature Code],$A817),CHAR(34),
", SamplingFeatureName:  ",CHAR(34),INDEX(SamplingFeatures[Feature Name],$A817),CHAR(34),
", SamplingFeatureDescription:  ",CHAR(34),INDEX(SamplingFeatures[Feature Description],$A817),CHAR(34),
", SamplingFeatureGeotypeCV:  ",CHAR(34),INDEX(SamplingFeatures[Feature Geo Type],$A817),CHAR(34),
", FeatureGeometry:  ",CHAR(34),INDEX(SamplingFeatures[Feature Geometry],$A817),CHAR(34),
", Elevation_m:  ",CHAR(34),INDEX(SamplingFeatures[Elevation_m],$A817),CHAR(34),
", ElevationDatumCV:  ",CHAR(34),ElevationDatum,CHAR(34),"}"))</f>
        <v>#REF!</v>
      </c>
      <c r="L817" t="e">
        <f>IF(INDEX(SamplingFeatures[Sampling Feature Type],$A817)&lt;&gt;"Site","",
CONCATENATE("  - &amp;SiteID",TEXT(SUMPRODUCT(--($L$3:$L816&lt;&gt;"")),"0000"),
" {","SamplingFeatureID:  *SamplingFeatureID",TEXT($A817,"0000"),
", SiteTypeCV:  ",CHAR(34),INDEX(Sites[Site Type],$A817),CHAR(34),
", Latitude:  ",INDEX(Sites[Latitude],$A817),
", Longitude:  ",INDEX(Sites[Longitude],$A817),
", SRSName:  ",CHAR(34),LatLonDatum,CHAR(34),"}"))</f>
        <v>#REF!</v>
      </c>
      <c r="M817" t="e">
        <f>IF(INDEX(SamplingFeatures[Sampling Feature Type],$A817)&lt;&gt;"Specimen","",
CONCATENATE("  - &amp;SpecimenID",TEXT(SUMPRODUCT(--($M$3:$M816&lt;&gt;"")),"0000"),
" {","SamplingFeatureID:  *SamplingFeatureID",TEXT($A817,"0000"),
", SpecimenTypeCV:  ",CHAR(34),INDEX(Specimens[Specimen Type],$A817),CHAR(34),
", SpecimenMediumCV:  ",INDEX(Specimens[Specimen Medium],$A817),
", IsFieldSpecimen:  ",CHAR(34),INDEX(Specimens[Is Field Specimen?],$A817),CHAR(34),"}"))</f>
        <v>#REF!</v>
      </c>
      <c r="N817" t="e">
        <f>IF(COUNTA(SpatialOffsets[])=0,"", IF(INDEX(SpatialOffsets[Spatial Offset Type],$A817)="","",
CONCATENATE("  - &amp;SpatialOffsetID",TEXT($A817,"0000"),
" {","SpatialOffsetTypeCV:  ",CHAR(34),INDEX(SpatialOffsets[Spatial Offset Type],$A817),CHAR(34),
", Offset1Value:  ",INDEX(SpatialOffsets[Offset 1 Value],$A817),
", Offset1UnitID:  ",CHAR(34),INDEX(SpatialOffsets[Offset 1 Unit],$A817),CHAR(34),
", Offset2Value:  ",INDEX(SpatialOffsets[Offset 2 Value],$A817),
", Offset2UnitID:  ",CHAR(34),INDEX(SpatialOffsets[Offset 2 Unit],$A817),CHAR(34),
", Offset3Value:  ",INDEX(SpatialOffsets[Offset 3 Value],$A817),
", Offset3UnitID:  ",CHAR(34),INDEX(SpatialOffsets[Offset 3 Unit],$A817),CHAR(34),,"}")))</f>
        <v>#REF!</v>
      </c>
      <c r="O817" t="e">
        <f>IF(COUNTA(RelatedFeatures[])=0,"", IF(INDEX(RelatedFeatures[First Sampling Feature Code],$A817)="","",
CONCATENATE("  - &amp;RelationID",TEXT($A817,"0000"),
" {","SamplingFeatureID:  *SamplingFeatureID",TEXT(MATCH(INDEX(RelatedFeatures[First Sampling Feature Code],$A817),SamplingFeatures[Feature Code],0),"0000"),
", RelationshipTypeCV:  ",CHAR(34),INDEX(RelatedFeatures[Relationship Type],$A817),CHAR(34),
", RelatedFeatureID: *SamplingFeatureID",TEXT(MATCH(INDEX(RelatedFeatures[Second Sampling Feature Code],$A817),SamplingFeatures[Feature Code],0),"0000"),
", SpatialOffsetID:  ",IF(INDEX(RelatedFeatures[Offset Number],$A817)="","",CONCATENATE("*SpatialOffsetID",TEXT(INDEX(RelatedFeatures[Offset Number],$A817),"0000"))),"}")))</f>
        <v>#REF!</v>
      </c>
      <c r="P817" t="e">
        <f>IF(INDEX(Methods[Method Type],$A817)="","",
CONCATENATE("  - &amp;MethodID",TEXT($A817,"0000"),
" {","MethodTypeCV:  ",CHAR(34),INDEX(Methods[Method Type],$A817),CHAR(34),
", MethodCode:  ",CHAR(34),INDEX(Methods[Method Code],$A817),CHAR(34),
", MethodName:  ",CHAR(34),INDEX(Methods[Method Name],$A817),CHAR(34),
", MethodDescription:  ",CHAR(34),INDEX(Methods[Method Description],$A817),CHAR(34),
", MethodLink:  ",CHAR(34),INDEX(Methods[Method Link],$A817),CHAR(34),
", OrganizationID: *OrganizationID",TEXT(MATCH(INDEX(Methods[Organization Name],$A817),Organizations[Organization Name],0),"0000"),"}"))</f>
        <v>#REF!</v>
      </c>
      <c r="Q817" t="e">
        <f>IF(INDEX(Variables[Variable Type],$A817)="","",
CONCATENATE("  - &amp;VariableID",TEXT($A817,"0000"),
" {","VariableTypeCV:  ",CHAR(34),INDEX(Variables[Variable Type],$A817),CHAR(34),
", VariableCode:  ",CHAR(34),INDEX(Variables[Variable Code],$A817),CHAR(34),
", VariableNameCV:  ",CHAR(34),INDEX(Variables[Variable Name],$A817),CHAR(34),
", VariableDefinition:  ",CHAR(34),INDEX(Variables[Variable Definition],$A817),CHAR(34),
", SpecciationCV:  ",CHAR(34),INDEX(Variables[Speciation],$A817),CHAR(34),
", NoDataValue:  ",CHAR(34),INDEX(Variables[No Data Value],$A817),CHAR(34),"}"))</f>
        <v>#REF!</v>
      </c>
    </row>
    <row r="818" spans="1:17" x14ac:dyDescent="0.25">
      <c r="A818">
        <v>815</v>
      </c>
      <c r="D818" t="e">
        <f>IF(INDEX(People[First Name],$A818)="","",
CONCATENATE("  - &amp;PersonID",TEXT($A818,"0000"),
" {","PersonFirstName:  ",CHAR(34),INDEX(People[First Name],$A818),CHAR(34),
", PersonMiddleName:  ",CHAR(34),INDEX(People[Middle Name],$A818),CHAR(34),
", PersonLastName:  ",CHAR(34),INDEX(People[Last Name],$A818),CHAR(34),"}"))</f>
        <v>#REF!</v>
      </c>
      <c r="E818" t="e">
        <f>IF(INDEX(Organizations[Organization Type '[CV']],$A818)="","",
CONCATENATE("  - &amp;OrganizationID",TEXT($A818,"0000"),
" {","OrganizationTypeCV:  ",CHAR(34),INDEX(Organizations[Organization Type '[CV']],$A818),CHAR(34),
", OrganizationCode:  ",CHAR(34),INDEX(Organizations[Organization Code],$A818),CHAR(34),
", OrganizationName:  ",CHAR(34),INDEX(Organizations[Organization Name],$A818),CHAR(34),
", OrganizationDescription:  ",CHAR(34),INDEX(Organizations[Organization Description],$A818),CHAR(34),
", OrganizationLink:  ",CHAR(34),INDEX(Organizations[Organization Link],$A818),CHAR(34),"}"))</f>
        <v>#REF!</v>
      </c>
      <c r="F818" t="e">
        <f>IF(INDEX(People[First Name],$A818)="","",
CONCATENATE("  - &amp;AffiliationID",TEXT($A818,"0000"),
" {PersonID: *PersonID",TEXT($A818,"0000"),
", OrganizationID: *OrganizationID",TEXT(MATCH(INDEX(People[Organization Name],$A818),Organizations[Organization Name],0),"0000"),
", IsPrimaryOrganizationContact: , AffiliationStartDate: , AffiliationEndDate: , PrimaryPhone: ",
", PrimaryEmail: ",CHAR(34),INDEX(People[Primary Email],$A818),CHAR(34),
", PrimaryAddress: ",CHAR(34),INDEX(People[Primary Address],$A818),CHAR(34),
", PersonLink: }"))</f>
        <v>#REF!</v>
      </c>
      <c r="H818" t="e">
        <f>IF(COUNTA(CitationInformation)=0,"",IF(INDEX(AuthorList[Author Name],$A818)="","",
CONCATENATE("  - &amp;AuthorListID",TEXT($A818,"0000"),
"  {CitationID: *CitationID0001",
", PersonID: *PersonID",TEXT(MATCH(INDEX(AuthorList[Author Name],$A818),People[Full Name],0),"0000"),
", AuthorOrder: ",INDEX(AuthorList[Author Number],$A818),"}")))</f>
        <v>#REF!</v>
      </c>
      <c r="K818" t="e">
        <f>IF(INDEX(SamplingFeatures[Feature Code],$A818)="","",
CONCATENATE("  - &amp;SamplingFeatureID",TEXT($A818,"0000"),
" {","SamplingFeatureUUID:  ",CHAR(34),INDEX(SamplingFeatures[Sampling Feature UUID],$A818),CHAR(34),
", SamplingFeatureTypeCV:  ",CHAR(34),INDEX(SamplingFeatures[Sampling Feature Type],$A818),CHAR(34),
", SamplingFeatureCode:  ",CHAR(34),INDEX(SamplingFeatures[Feature Code],$A818),CHAR(34),
", SamplingFeatureName:  ",CHAR(34),INDEX(SamplingFeatures[Feature Name],$A818),CHAR(34),
", SamplingFeatureDescription:  ",CHAR(34),INDEX(SamplingFeatures[Feature Description],$A818),CHAR(34),
", SamplingFeatureGeotypeCV:  ",CHAR(34),INDEX(SamplingFeatures[Feature Geo Type],$A818),CHAR(34),
", FeatureGeometry:  ",CHAR(34),INDEX(SamplingFeatures[Feature Geometry],$A818),CHAR(34),
", Elevation_m:  ",CHAR(34),INDEX(SamplingFeatures[Elevation_m],$A818),CHAR(34),
", ElevationDatumCV:  ",CHAR(34),ElevationDatum,CHAR(34),"}"))</f>
        <v>#REF!</v>
      </c>
      <c r="L818" t="e">
        <f>IF(INDEX(SamplingFeatures[Sampling Feature Type],$A818)&lt;&gt;"Site","",
CONCATENATE("  - &amp;SiteID",TEXT(SUMPRODUCT(--($L$3:$L817&lt;&gt;"")),"0000"),
" {","SamplingFeatureID:  *SamplingFeatureID",TEXT($A818,"0000"),
", SiteTypeCV:  ",CHAR(34),INDEX(Sites[Site Type],$A818),CHAR(34),
", Latitude:  ",INDEX(Sites[Latitude],$A818),
", Longitude:  ",INDEX(Sites[Longitude],$A818),
", SRSName:  ",CHAR(34),LatLonDatum,CHAR(34),"}"))</f>
        <v>#REF!</v>
      </c>
      <c r="M818" t="e">
        <f>IF(INDEX(SamplingFeatures[Sampling Feature Type],$A818)&lt;&gt;"Specimen","",
CONCATENATE("  - &amp;SpecimenID",TEXT(SUMPRODUCT(--($M$3:$M817&lt;&gt;"")),"0000"),
" {","SamplingFeatureID:  *SamplingFeatureID",TEXT($A818,"0000"),
", SpecimenTypeCV:  ",CHAR(34),INDEX(Specimens[Specimen Type],$A818),CHAR(34),
", SpecimenMediumCV:  ",INDEX(Specimens[Specimen Medium],$A818),
", IsFieldSpecimen:  ",CHAR(34),INDEX(Specimens[Is Field Specimen?],$A818),CHAR(34),"}"))</f>
        <v>#REF!</v>
      </c>
      <c r="N818" t="e">
        <f>IF(COUNTA(SpatialOffsets[])=0,"", IF(INDEX(SpatialOffsets[Spatial Offset Type],$A818)="","",
CONCATENATE("  - &amp;SpatialOffsetID",TEXT($A818,"0000"),
" {","SpatialOffsetTypeCV:  ",CHAR(34),INDEX(SpatialOffsets[Spatial Offset Type],$A818),CHAR(34),
", Offset1Value:  ",INDEX(SpatialOffsets[Offset 1 Value],$A818),
", Offset1UnitID:  ",CHAR(34),INDEX(SpatialOffsets[Offset 1 Unit],$A818),CHAR(34),
", Offset2Value:  ",INDEX(SpatialOffsets[Offset 2 Value],$A818),
", Offset2UnitID:  ",CHAR(34),INDEX(SpatialOffsets[Offset 2 Unit],$A818),CHAR(34),
", Offset3Value:  ",INDEX(SpatialOffsets[Offset 3 Value],$A818),
", Offset3UnitID:  ",CHAR(34),INDEX(SpatialOffsets[Offset 3 Unit],$A818),CHAR(34),,"}")))</f>
        <v>#REF!</v>
      </c>
      <c r="O818" t="e">
        <f>IF(COUNTA(RelatedFeatures[])=0,"", IF(INDEX(RelatedFeatures[First Sampling Feature Code],$A818)="","",
CONCATENATE("  - &amp;RelationID",TEXT($A818,"0000"),
" {","SamplingFeatureID:  *SamplingFeatureID",TEXT(MATCH(INDEX(RelatedFeatures[First Sampling Feature Code],$A818),SamplingFeatures[Feature Code],0),"0000"),
", RelationshipTypeCV:  ",CHAR(34),INDEX(RelatedFeatures[Relationship Type],$A818),CHAR(34),
", RelatedFeatureID: *SamplingFeatureID",TEXT(MATCH(INDEX(RelatedFeatures[Second Sampling Feature Code],$A818),SamplingFeatures[Feature Code],0),"0000"),
", SpatialOffsetID:  ",IF(INDEX(RelatedFeatures[Offset Number],$A818)="","",CONCATENATE("*SpatialOffsetID",TEXT(INDEX(RelatedFeatures[Offset Number],$A818),"0000"))),"}")))</f>
        <v>#REF!</v>
      </c>
      <c r="P818" t="e">
        <f>IF(INDEX(Methods[Method Type],$A818)="","",
CONCATENATE("  - &amp;MethodID",TEXT($A818,"0000"),
" {","MethodTypeCV:  ",CHAR(34),INDEX(Methods[Method Type],$A818),CHAR(34),
", MethodCode:  ",CHAR(34),INDEX(Methods[Method Code],$A818),CHAR(34),
", MethodName:  ",CHAR(34),INDEX(Methods[Method Name],$A818),CHAR(34),
", MethodDescription:  ",CHAR(34),INDEX(Methods[Method Description],$A818),CHAR(34),
", MethodLink:  ",CHAR(34),INDEX(Methods[Method Link],$A818),CHAR(34),
", OrganizationID: *OrganizationID",TEXT(MATCH(INDEX(Methods[Organization Name],$A818),Organizations[Organization Name],0),"0000"),"}"))</f>
        <v>#REF!</v>
      </c>
      <c r="Q818" t="e">
        <f>IF(INDEX(Variables[Variable Type],$A818)="","",
CONCATENATE("  - &amp;VariableID",TEXT($A818,"0000"),
" {","VariableTypeCV:  ",CHAR(34),INDEX(Variables[Variable Type],$A818),CHAR(34),
", VariableCode:  ",CHAR(34),INDEX(Variables[Variable Code],$A818),CHAR(34),
", VariableNameCV:  ",CHAR(34),INDEX(Variables[Variable Name],$A818),CHAR(34),
", VariableDefinition:  ",CHAR(34),INDEX(Variables[Variable Definition],$A818),CHAR(34),
", SpecciationCV:  ",CHAR(34),INDEX(Variables[Speciation],$A818),CHAR(34),
", NoDataValue:  ",CHAR(34),INDEX(Variables[No Data Value],$A818),CHAR(34),"}"))</f>
        <v>#REF!</v>
      </c>
    </row>
    <row r="819" spans="1:17" x14ac:dyDescent="0.25">
      <c r="A819">
        <v>816</v>
      </c>
      <c r="D819" t="e">
        <f>IF(INDEX(People[First Name],$A819)="","",
CONCATENATE("  - &amp;PersonID",TEXT($A819,"0000"),
" {","PersonFirstName:  ",CHAR(34),INDEX(People[First Name],$A819),CHAR(34),
", PersonMiddleName:  ",CHAR(34),INDEX(People[Middle Name],$A819),CHAR(34),
", PersonLastName:  ",CHAR(34),INDEX(People[Last Name],$A819),CHAR(34),"}"))</f>
        <v>#REF!</v>
      </c>
      <c r="E819" t="e">
        <f>IF(INDEX(Organizations[Organization Type '[CV']],$A819)="","",
CONCATENATE("  - &amp;OrganizationID",TEXT($A819,"0000"),
" {","OrganizationTypeCV:  ",CHAR(34),INDEX(Organizations[Organization Type '[CV']],$A819),CHAR(34),
", OrganizationCode:  ",CHAR(34),INDEX(Organizations[Organization Code],$A819),CHAR(34),
", OrganizationName:  ",CHAR(34),INDEX(Organizations[Organization Name],$A819),CHAR(34),
", OrganizationDescription:  ",CHAR(34),INDEX(Organizations[Organization Description],$A819),CHAR(34),
", OrganizationLink:  ",CHAR(34),INDEX(Organizations[Organization Link],$A819),CHAR(34),"}"))</f>
        <v>#REF!</v>
      </c>
      <c r="F819" t="e">
        <f>IF(INDEX(People[First Name],$A819)="","",
CONCATENATE("  - &amp;AffiliationID",TEXT($A819,"0000"),
" {PersonID: *PersonID",TEXT($A819,"0000"),
", OrganizationID: *OrganizationID",TEXT(MATCH(INDEX(People[Organization Name],$A819),Organizations[Organization Name],0),"0000"),
", IsPrimaryOrganizationContact: , AffiliationStartDate: , AffiliationEndDate: , PrimaryPhone: ",
", PrimaryEmail: ",CHAR(34),INDEX(People[Primary Email],$A819),CHAR(34),
", PrimaryAddress: ",CHAR(34),INDEX(People[Primary Address],$A819),CHAR(34),
", PersonLink: }"))</f>
        <v>#REF!</v>
      </c>
      <c r="H819" t="e">
        <f>IF(COUNTA(CitationInformation)=0,"",IF(INDEX(AuthorList[Author Name],$A819)="","",
CONCATENATE("  - &amp;AuthorListID",TEXT($A819,"0000"),
"  {CitationID: *CitationID0001",
", PersonID: *PersonID",TEXT(MATCH(INDEX(AuthorList[Author Name],$A819),People[Full Name],0),"0000"),
", AuthorOrder: ",INDEX(AuthorList[Author Number],$A819),"}")))</f>
        <v>#REF!</v>
      </c>
      <c r="K819" t="e">
        <f>IF(INDEX(SamplingFeatures[Feature Code],$A819)="","",
CONCATENATE("  - &amp;SamplingFeatureID",TEXT($A819,"0000"),
" {","SamplingFeatureUUID:  ",CHAR(34),INDEX(SamplingFeatures[Sampling Feature UUID],$A819),CHAR(34),
", SamplingFeatureTypeCV:  ",CHAR(34),INDEX(SamplingFeatures[Sampling Feature Type],$A819),CHAR(34),
", SamplingFeatureCode:  ",CHAR(34),INDEX(SamplingFeatures[Feature Code],$A819),CHAR(34),
", SamplingFeatureName:  ",CHAR(34),INDEX(SamplingFeatures[Feature Name],$A819),CHAR(34),
", SamplingFeatureDescription:  ",CHAR(34),INDEX(SamplingFeatures[Feature Description],$A819),CHAR(34),
", SamplingFeatureGeotypeCV:  ",CHAR(34),INDEX(SamplingFeatures[Feature Geo Type],$A819),CHAR(34),
", FeatureGeometry:  ",CHAR(34),INDEX(SamplingFeatures[Feature Geometry],$A819),CHAR(34),
", Elevation_m:  ",CHAR(34),INDEX(SamplingFeatures[Elevation_m],$A819),CHAR(34),
", ElevationDatumCV:  ",CHAR(34),ElevationDatum,CHAR(34),"}"))</f>
        <v>#REF!</v>
      </c>
      <c r="L819" t="e">
        <f>IF(INDEX(SamplingFeatures[Sampling Feature Type],$A819)&lt;&gt;"Site","",
CONCATENATE("  - &amp;SiteID",TEXT(SUMPRODUCT(--($L$3:$L818&lt;&gt;"")),"0000"),
" {","SamplingFeatureID:  *SamplingFeatureID",TEXT($A819,"0000"),
", SiteTypeCV:  ",CHAR(34),INDEX(Sites[Site Type],$A819),CHAR(34),
", Latitude:  ",INDEX(Sites[Latitude],$A819),
", Longitude:  ",INDEX(Sites[Longitude],$A819),
", SRSName:  ",CHAR(34),LatLonDatum,CHAR(34),"}"))</f>
        <v>#REF!</v>
      </c>
      <c r="M819" t="e">
        <f>IF(INDEX(SamplingFeatures[Sampling Feature Type],$A819)&lt;&gt;"Specimen","",
CONCATENATE("  - &amp;SpecimenID",TEXT(SUMPRODUCT(--($M$3:$M818&lt;&gt;"")),"0000"),
" {","SamplingFeatureID:  *SamplingFeatureID",TEXT($A819,"0000"),
", SpecimenTypeCV:  ",CHAR(34),INDEX(Specimens[Specimen Type],$A819),CHAR(34),
", SpecimenMediumCV:  ",INDEX(Specimens[Specimen Medium],$A819),
", IsFieldSpecimen:  ",CHAR(34),INDEX(Specimens[Is Field Specimen?],$A819),CHAR(34),"}"))</f>
        <v>#REF!</v>
      </c>
      <c r="N819" t="e">
        <f>IF(COUNTA(SpatialOffsets[])=0,"", IF(INDEX(SpatialOffsets[Spatial Offset Type],$A819)="","",
CONCATENATE("  - &amp;SpatialOffsetID",TEXT($A819,"0000"),
" {","SpatialOffsetTypeCV:  ",CHAR(34),INDEX(SpatialOffsets[Spatial Offset Type],$A819),CHAR(34),
", Offset1Value:  ",INDEX(SpatialOffsets[Offset 1 Value],$A819),
", Offset1UnitID:  ",CHAR(34),INDEX(SpatialOffsets[Offset 1 Unit],$A819),CHAR(34),
", Offset2Value:  ",INDEX(SpatialOffsets[Offset 2 Value],$A819),
", Offset2UnitID:  ",CHAR(34),INDEX(SpatialOffsets[Offset 2 Unit],$A819),CHAR(34),
", Offset3Value:  ",INDEX(SpatialOffsets[Offset 3 Value],$A819),
", Offset3UnitID:  ",CHAR(34),INDEX(SpatialOffsets[Offset 3 Unit],$A819),CHAR(34),,"}")))</f>
        <v>#REF!</v>
      </c>
      <c r="O819" t="e">
        <f>IF(COUNTA(RelatedFeatures[])=0,"", IF(INDEX(RelatedFeatures[First Sampling Feature Code],$A819)="","",
CONCATENATE("  - &amp;RelationID",TEXT($A819,"0000"),
" {","SamplingFeatureID:  *SamplingFeatureID",TEXT(MATCH(INDEX(RelatedFeatures[First Sampling Feature Code],$A819),SamplingFeatures[Feature Code],0),"0000"),
", RelationshipTypeCV:  ",CHAR(34),INDEX(RelatedFeatures[Relationship Type],$A819),CHAR(34),
", RelatedFeatureID: *SamplingFeatureID",TEXT(MATCH(INDEX(RelatedFeatures[Second Sampling Feature Code],$A819),SamplingFeatures[Feature Code],0),"0000"),
", SpatialOffsetID:  ",IF(INDEX(RelatedFeatures[Offset Number],$A819)="","",CONCATENATE("*SpatialOffsetID",TEXT(INDEX(RelatedFeatures[Offset Number],$A819),"0000"))),"}")))</f>
        <v>#REF!</v>
      </c>
      <c r="P819" t="e">
        <f>IF(INDEX(Methods[Method Type],$A819)="","",
CONCATENATE("  - &amp;MethodID",TEXT($A819,"0000"),
" {","MethodTypeCV:  ",CHAR(34),INDEX(Methods[Method Type],$A819),CHAR(34),
", MethodCode:  ",CHAR(34),INDEX(Methods[Method Code],$A819),CHAR(34),
", MethodName:  ",CHAR(34),INDEX(Methods[Method Name],$A819),CHAR(34),
", MethodDescription:  ",CHAR(34),INDEX(Methods[Method Description],$A819),CHAR(34),
", MethodLink:  ",CHAR(34),INDEX(Methods[Method Link],$A819),CHAR(34),
", OrganizationID: *OrganizationID",TEXT(MATCH(INDEX(Methods[Organization Name],$A819),Organizations[Organization Name],0),"0000"),"}"))</f>
        <v>#REF!</v>
      </c>
      <c r="Q819" t="e">
        <f>IF(INDEX(Variables[Variable Type],$A819)="","",
CONCATENATE("  - &amp;VariableID",TEXT($A819,"0000"),
" {","VariableTypeCV:  ",CHAR(34),INDEX(Variables[Variable Type],$A819),CHAR(34),
", VariableCode:  ",CHAR(34),INDEX(Variables[Variable Code],$A819),CHAR(34),
", VariableNameCV:  ",CHAR(34),INDEX(Variables[Variable Name],$A819),CHAR(34),
", VariableDefinition:  ",CHAR(34),INDEX(Variables[Variable Definition],$A819),CHAR(34),
", SpecciationCV:  ",CHAR(34),INDEX(Variables[Speciation],$A819),CHAR(34),
", NoDataValue:  ",CHAR(34),INDEX(Variables[No Data Value],$A819),CHAR(34),"}"))</f>
        <v>#REF!</v>
      </c>
    </row>
    <row r="820" spans="1:17" x14ac:dyDescent="0.25">
      <c r="A820">
        <v>817</v>
      </c>
      <c r="D820" t="e">
        <f>IF(INDEX(People[First Name],$A820)="","",
CONCATENATE("  - &amp;PersonID",TEXT($A820,"0000"),
" {","PersonFirstName:  ",CHAR(34),INDEX(People[First Name],$A820),CHAR(34),
", PersonMiddleName:  ",CHAR(34),INDEX(People[Middle Name],$A820),CHAR(34),
", PersonLastName:  ",CHAR(34),INDEX(People[Last Name],$A820),CHAR(34),"}"))</f>
        <v>#REF!</v>
      </c>
      <c r="E820" t="e">
        <f>IF(INDEX(Organizations[Organization Type '[CV']],$A820)="","",
CONCATENATE("  - &amp;OrganizationID",TEXT($A820,"0000"),
" {","OrganizationTypeCV:  ",CHAR(34),INDEX(Organizations[Organization Type '[CV']],$A820),CHAR(34),
", OrganizationCode:  ",CHAR(34),INDEX(Organizations[Organization Code],$A820),CHAR(34),
", OrganizationName:  ",CHAR(34),INDEX(Organizations[Organization Name],$A820),CHAR(34),
", OrganizationDescription:  ",CHAR(34),INDEX(Organizations[Organization Description],$A820),CHAR(34),
", OrganizationLink:  ",CHAR(34),INDEX(Organizations[Organization Link],$A820),CHAR(34),"}"))</f>
        <v>#REF!</v>
      </c>
      <c r="F820" t="e">
        <f>IF(INDEX(People[First Name],$A820)="","",
CONCATENATE("  - &amp;AffiliationID",TEXT($A820,"0000"),
" {PersonID: *PersonID",TEXT($A820,"0000"),
", OrganizationID: *OrganizationID",TEXT(MATCH(INDEX(People[Organization Name],$A820),Organizations[Organization Name],0),"0000"),
", IsPrimaryOrganizationContact: , AffiliationStartDate: , AffiliationEndDate: , PrimaryPhone: ",
", PrimaryEmail: ",CHAR(34),INDEX(People[Primary Email],$A820),CHAR(34),
", PrimaryAddress: ",CHAR(34),INDEX(People[Primary Address],$A820),CHAR(34),
", PersonLink: }"))</f>
        <v>#REF!</v>
      </c>
      <c r="H820" t="e">
        <f>IF(COUNTA(CitationInformation)=0,"",IF(INDEX(AuthorList[Author Name],$A820)="","",
CONCATENATE("  - &amp;AuthorListID",TEXT($A820,"0000"),
"  {CitationID: *CitationID0001",
", PersonID: *PersonID",TEXT(MATCH(INDEX(AuthorList[Author Name],$A820),People[Full Name],0),"0000"),
", AuthorOrder: ",INDEX(AuthorList[Author Number],$A820),"}")))</f>
        <v>#REF!</v>
      </c>
      <c r="K820" t="e">
        <f>IF(INDEX(SamplingFeatures[Feature Code],$A820)="","",
CONCATENATE("  - &amp;SamplingFeatureID",TEXT($A820,"0000"),
" {","SamplingFeatureUUID:  ",CHAR(34),INDEX(SamplingFeatures[Sampling Feature UUID],$A820),CHAR(34),
", SamplingFeatureTypeCV:  ",CHAR(34),INDEX(SamplingFeatures[Sampling Feature Type],$A820),CHAR(34),
", SamplingFeatureCode:  ",CHAR(34),INDEX(SamplingFeatures[Feature Code],$A820),CHAR(34),
", SamplingFeatureName:  ",CHAR(34),INDEX(SamplingFeatures[Feature Name],$A820),CHAR(34),
", SamplingFeatureDescription:  ",CHAR(34),INDEX(SamplingFeatures[Feature Description],$A820),CHAR(34),
", SamplingFeatureGeotypeCV:  ",CHAR(34),INDEX(SamplingFeatures[Feature Geo Type],$A820),CHAR(34),
", FeatureGeometry:  ",CHAR(34),INDEX(SamplingFeatures[Feature Geometry],$A820),CHAR(34),
", Elevation_m:  ",CHAR(34),INDEX(SamplingFeatures[Elevation_m],$A820),CHAR(34),
", ElevationDatumCV:  ",CHAR(34),ElevationDatum,CHAR(34),"}"))</f>
        <v>#REF!</v>
      </c>
      <c r="L820" t="e">
        <f>IF(INDEX(SamplingFeatures[Sampling Feature Type],$A820)&lt;&gt;"Site","",
CONCATENATE("  - &amp;SiteID",TEXT(SUMPRODUCT(--($L$3:$L819&lt;&gt;"")),"0000"),
" {","SamplingFeatureID:  *SamplingFeatureID",TEXT($A820,"0000"),
", SiteTypeCV:  ",CHAR(34),INDEX(Sites[Site Type],$A820),CHAR(34),
", Latitude:  ",INDEX(Sites[Latitude],$A820),
", Longitude:  ",INDEX(Sites[Longitude],$A820),
", SRSName:  ",CHAR(34),LatLonDatum,CHAR(34),"}"))</f>
        <v>#REF!</v>
      </c>
      <c r="M820" t="e">
        <f>IF(INDEX(SamplingFeatures[Sampling Feature Type],$A820)&lt;&gt;"Specimen","",
CONCATENATE("  - &amp;SpecimenID",TEXT(SUMPRODUCT(--($M$3:$M819&lt;&gt;"")),"0000"),
" {","SamplingFeatureID:  *SamplingFeatureID",TEXT($A820,"0000"),
", SpecimenTypeCV:  ",CHAR(34),INDEX(Specimens[Specimen Type],$A820),CHAR(34),
", SpecimenMediumCV:  ",INDEX(Specimens[Specimen Medium],$A820),
", IsFieldSpecimen:  ",CHAR(34),INDEX(Specimens[Is Field Specimen?],$A820),CHAR(34),"}"))</f>
        <v>#REF!</v>
      </c>
      <c r="N820" t="e">
        <f>IF(COUNTA(SpatialOffsets[])=0,"", IF(INDEX(SpatialOffsets[Spatial Offset Type],$A820)="","",
CONCATENATE("  - &amp;SpatialOffsetID",TEXT($A820,"0000"),
" {","SpatialOffsetTypeCV:  ",CHAR(34),INDEX(SpatialOffsets[Spatial Offset Type],$A820),CHAR(34),
", Offset1Value:  ",INDEX(SpatialOffsets[Offset 1 Value],$A820),
", Offset1UnitID:  ",CHAR(34),INDEX(SpatialOffsets[Offset 1 Unit],$A820),CHAR(34),
", Offset2Value:  ",INDEX(SpatialOffsets[Offset 2 Value],$A820),
", Offset2UnitID:  ",CHAR(34),INDEX(SpatialOffsets[Offset 2 Unit],$A820),CHAR(34),
", Offset3Value:  ",INDEX(SpatialOffsets[Offset 3 Value],$A820),
", Offset3UnitID:  ",CHAR(34),INDEX(SpatialOffsets[Offset 3 Unit],$A820),CHAR(34),,"}")))</f>
        <v>#REF!</v>
      </c>
      <c r="O820" t="e">
        <f>IF(COUNTA(RelatedFeatures[])=0,"", IF(INDEX(RelatedFeatures[First Sampling Feature Code],$A820)="","",
CONCATENATE("  - &amp;RelationID",TEXT($A820,"0000"),
" {","SamplingFeatureID:  *SamplingFeatureID",TEXT(MATCH(INDEX(RelatedFeatures[First Sampling Feature Code],$A820),SamplingFeatures[Feature Code],0),"0000"),
", RelationshipTypeCV:  ",CHAR(34),INDEX(RelatedFeatures[Relationship Type],$A820),CHAR(34),
", RelatedFeatureID: *SamplingFeatureID",TEXT(MATCH(INDEX(RelatedFeatures[Second Sampling Feature Code],$A820),SamplingFeatures[Feature Code],0),"0000"),
", SpatialOffsetID:  ",IF(INDEX(RelatedFeatures[Offset Number],$A820)="","",CONCATENATE("*SpatialOffsetID",TEXT(INDEX(RelatedFeatures[Offset Number],$A820),"0000"))),"}")))</f>
        <v>#REF!</v>
      </c>
      <c r="P820" t="e">
        <f>IF(INDEX(Methods[Method Type],$A820)="","",
CONCATENATE("  - &amp;MethodID",TEXT($A820,"0000"),
" {","MethodTypeCV:  ",CHAR(34),INDEX(Methods[Method Type],$A820),CHAR(34),
", MethodCode:  ",CHAR(34),INDEX(Methods[Method Code],$A820),CHAR(34),
", MethodName:  ",CHAR(34),INDEX(Methods[Method Name],$A820),CHAR(34),
", MethodDescription:  ",CHAR(34),INDEX(Methods[Method Description],$A820),CHAR(34),
", MethodLink:  ",CHAR(34),INDEX(Methods[Method Link],$A820),CHAR(34),
", OrganizationID: *OrganizationID",TEXT(MATCH(INDEX(Methods[Organization Name],$A820),Organizations[Organization Name],0),"0000"),"}"))</f>
        <v>#REF!</v>
      </c>
      <c r="Q820" t="e">
        <f>IF(INDEX(Variables[Variable Type],$A820)="","",
CONCATENATE("  - &amp;VariableID",TEXT($A820,"0000"),
" {","VariableTypeCV:  ",CHAR(34),INDEX(Variables[Variable Type],$A820),CHAR(34),
", VariableCode:  ",CHAR(34),INDEX(Variables[Variable Code],$A820),CHAR(34),
", VariableNameCV:  ",CHAR(34),INDEX(Variables[Variable Name],$A820),CHAR(34),
", VariableDefinition:  ",CHAR(34),INDEX(Variables[Variable Definition],$A820),CHAR(34),
", SpecciationCV:  ",CHAR(34),INDEX(Variables[Speciation],$A820),CHAR(34),
", NoDataValue:  ",CHAR(34),INDEX(Variables[No Data Value],$A820),CHAR(34),"}"))</f>
        <v>#REF!</v>
      </c>
    </row>
    <row r="821" spans="1:17" x14ac:dyDescent="0.25">
      <c r="A821">
        <v>818</v>
      </c>
      <c r="D821" t="e">
        <f>IF(INDEX(People[First Name],$A821)="","",
CONCATENATE("  - &amp;PersonID",TEXT($A821,"0000"),
" {","PersonFirstName:  ",CHAR(34),INDEX(People[First Name],$A821),CHAR(34),
", PersonMiddleName:  ",CHAR(34),INDEX(People[Middle Name],$A821),CHAR(34),
", PersonLastName:  ",CHAR(34),INDEX(People[Last Name],$A821),CHAR(34),"}"))</f>
        <v>#REF!</v>
      </c>
      <c r="E821" t="e">
        <f>IF(INDEX(Organizations[Organization Type '[CV']],$A821)="","",
CONCATENATE("  - &amp;OrganizationID",TEXT($A821,"0000"),
" {","OrganizationTypeCV:  ",CHAR(34),INDEX(Organizations[Organization Type '[CV']],$A821),CHAR(34),
", OrganizationCode:  ",CHAR(34),INDEX(Organizations[Organization Code],$A821),CHAR(34),
", OrganizationName:  ",CHAR(34),INDEX(Organizations[Organization Name],$A821),CHAR(34),
", OrganizationDescription:  ",CHAR(34),INDEX(Organizations[Organization Description],$A821),CHAR(34),
", OrganizationLink:  ",CHAR(34),INDEX(Organizations[Organization Link],$A821),CHAR(34),"}"))</f>
        <v>#REF!</v>
      </c>
      <c r="F821" t="e">
        <f>IF(INDEX(People[First Name],$A821)="","",
CONCATENATE("  - &amp;AffiliationID",TEXT($A821,"0000"),
" {PersonID: *PersonID",TEXT($A821,"0000"),
", OrganizationID: *OrganizationID",TEXT(MATCH(INDEX(People[Organization Name],$A821),Organizations[Organization Name],0),"0000"),
", IsPrimaryOrganizationContact: , AffiliationStartDate: , AffiliationEndDate: , PrimaryPhone: ",
", PrimaryEmail: ",CHAR(34),INDEX(People[Primary Email],$A821),CHAR(34),
", PrimaryAddress: ",CHAR(34),INDEX(People[Primary Address],$A821),CHAR(34),
", PersonLink: }"))</f>
        <v>#REF!</v>
      </c>
      <c r="H821" t="e">
        <f>IF(COUNTA(CitationInformation)=0,"",IF(INDEX(AuthorList[Author Name],$A821)="","",
CONCATENATE("  - &amp;AuthorListID",TEXT($A821,"0000"),
"  {CitationID: *CitationID0001",
", PersonID: *PersonID",TEXT(MATCH(INDEX(AuthorList[Author Name],$A821),People[Full Name],0),"0000"),
", AuthorOrder: ",INDEX(AuthorList[Author Number],$A821),"}")))</f>
        <v>#REF!</v>
      </c>
      <c r="K821" t="e">
        <f>IF(INDEX(SamplingFeatures[Feature Code],$A821)="","",
CONCATENATE("  - &amp;SamplingFeatureID",TEXT($A821,"0000"),
" {","SamplingFeatureUUID:  ",CHAR(34),INDEX(SamplingFeatures[Sampling Feature UUID],$A821),CHAR(34),
", SamplingFeatureTypeCV:  ",CHAR(34),INDEX(SamplingFeatures[Sampling Feature Type],$A821),CHAR(34),
", SamplingFeatureCode:  ",CHAR(34),INDEX(SamplingFeatures[Feature Code],$A821),CHAR(34),
", SamplingFeatureName:  ",CHAR(34),INDEX(SamplingFeatures[Feature Name],$A821),CHAR(34),
", SamplingFeatureDescription:  ",CHAR(34),INDEX(SamplingFeatures[Feature Description],$A821),CHAR(34),
", SamplingFeatureGeotypeCV:  ",CHAR(34),INDEX(SamplingFeatures[Feature Geo Type],$A821),CHAR(34),
", FeatureGeometry:  ",CHAR(34),INDEX(SamplingFeatures[Feature Geometry],$A821),CHAR(34),
", Elevation_m:  ",CHAR(34),INDEX(SamplingFeatures[Elevation_m],$A821),CHAR(34),
", ElevationDatumCV:  ",CHAR(34),ElevationDatum,CHAR(34),"}"))</f>
        <v>#REF!</v>
      </c>
      <c r="L821" t="e">
        <f>IF(INDEX(SamplingFeatures[Sampling Feature Type],$A821)&lt;&gt;"Site","",
CONCATENATE("  - &amp;SiteID",TEXT(SUMPRODUCT(--($L$3:$L820&lt;&gt;"")),"0000"),
" {","SamplingFeatureID:  *SamplingFeatureID",TEXT($A821,"0000"),
", SiteTypeCV:  ",CHAR(34),INDEX(Sites[Site Type],$A821),CHAR(34),
", Latitude:  ",INDEX(Sites[Latitude],$A821),
", Longitude:  ",INDEX(Sites[Longitude],$A821),
", SRSName:  ",CHAR(34),LatLonDatum,CHAR(34),"}"))</f>
        <v>#REF!</v>
      </c>
      <c r="M821" t="e">
        <f>IF(INDEX(SamplingFeatures[Sampling Feature Type],$A821)&lt;&gt;"Specimen","",
CONCATENATE("  - &amp;SpecimenID",TEXT(SUMPRODUCT(--($M$3:$M820&lt;&gt;"")),"0000"),
" {","SamplingFeatureID:  *SamplingFeatureID",TEXT($A821,"0000"),
", SpecimenTypeCV:  ",CHAR(34),INDEX(Specimens[Specimen Type],$A821),CHAR(34),
", SpecimenMediumCV:  ",INDEX(Specimens[Specimen Medium],$A821),
", IsFieldSpecimen:  ",CHAR(34),INDEX(Specimens[Is Field Specimen?],$A821),CHAR(34),"}"))</f>
        <v>#REF!</v>
      </c>
      <c r="N821" t="e">
        <f>IF(COUNTA(SpatialOffsets[])=0,"", IF(INDEX(SpatialOffsets[Spatial Offset Type],$A821)="","",
CONCATENATE("  - &amp;SpatialOffsetID",TEXT($A821,"0000"),
" {","SpatialOffsetTypeCV:  ",CHAR(34),INDEX(SpatialOffsets[Spatial Offset Type],$A821),CHAR(34),
", Offset1Value:  ",INDEX(SpatialOffsets[Offset 1 Value],$A821),
", Offset1UnitID:  ",CHAR(34),INDEX(SpatialOffsets[Offset 1 Unit],$A821),CHAR(34),
", Offset2Value:  ",INDEX(SpatialOffsets[Offset 2 Value],$A821),
", Offset2UnitID:  ",CHAR(34),INDEX(SpatialOffsets[Offset 2 Unit],$A821),CHAR(34),
", Offset3Value:  ",INDEX(SpatialOffsets[Offset 3 Value],$A821),
", Offset3UnitID:  ",CHAR(34),INDEX(SpatialOffsets[Offset 3 Unit],$A821),CHAR(34),,"}")))</f>
        <v>#REF!</v>
      </c>
      <c r="O821" t="e">
        <f>IF(COUNTA(RelatedFeatures[])=0,"", IF(INDEX(RelatedFeatures[First Sampling Feature Code],$A821)="","",
CONCATENATE("  - &amp;RelationID",TEXT($A821,"0000"),
" {","SamplingFeatureID:  *SamplingFeatureID",TEXT(MATCH(INDEX(RelatedFeatures[First Sampling Feature Code],$A821),SamplingFeatures[Feature Code],0),"0000"),
", RelationshipTypeCV:  ",CHAR(34),INDEX(RelatedFeatures[Relationship Type],$A821),CHAR(34),
", RelatedFeatureID: *SamplingFeatureID",TEXT(MATCH(INDEX(RelatedFeatures[Second Sampling Feature Code],$A821),SamplingFeatures[Feature Code],0),"0000"),
", SpatialOffsetID:  ",IF(INDEX(RelatedFeatures[Offset Number],$A821)="","",CONCATENATE("*SpatialOffsetID",TEXT(INDEX(RelatedFeatures[Offset Number],$A821),"0000"))),"}")))</f>
        <v>#REF!</v>
      </c>
      <c r="P821" t="e">
        <f>IF(INDEX(Methods[Method Type],$A821)="","",
CONCATENATE("  - &amp;MethodID",TEXT($A821,"0000"),
" {","MethodTypeCV:  ",CHAR(34),INDEX(Methods[Method Type],$A821),CHAR(34),
", MethodCode:  ",CHAR(34),INDEX(Methods[Method Code],$A821),CHAR(34),
", MethodName:  ",CHAR(34),INDEX(Methods[Method Name],$A821),CHAR(34),
", MethodDescription:  ",CHAR(34),INDEX(Methods[Method Description],$A821),CHAR(34),
", MethodLink:  ",CHAR(34),INDEX(Methods[Method Link],$A821),CHAR(34),
", OrganizationID: *OrganizationID",TEXT(MATCH(INDEX(Methods[Organization Name],$A821),Organizations[Organization Name],0),"0000"),"}"))</f>
        <v>#REF!</v>
      </c>
      <c r="Q821" t="e">
        <f>IF(INDEX(Variables[Variable Type],$A821)="","",
CONCATENATE("  - &amp;VariableID",TEXT($A821,"0000"),
" {","VariableTypeCV:  ",CHAR(34),INDEX(Variables[Variable Type],$A821),CHAR(34),
", VariableCode:  ",CHAR(34),INDEX(Variables[Variable Code],$A821),CHAR(34),
", VariableNameCV:  ",CHAR(34),INDEX(Variables[Variable Name],$A821),CHAR(34),
", VariableDefinition:  ",CHAR(34),INDEX(Variables[Variable Definition],$A821),CHAR(34),
", SpecciationCV:  ",CHAR(34),INDEX(Variables[Speciation],$A821),CHAR(34),
", NoDataValue:  ",CHAR(34),INDEX(Variables[No Data Value],$A821),CHAR(34),"}"))</f>
        <v>#REF!</v>
      </c>
    </row>
    <row r="822" spans="1:17" x14ac:dyDescent="0.25">
      <c r="A822">
        <v>819</v>
      </c>
      <c r="D822" t="e">
        <f>IF(INDEX(People[First Name],$A822)="","",
CONCATENATE("  - &amp;PersonID",TEXT($A822,"0000"),
" {","PersonFirstName:  ",CHAR(34),INDEX(People[First Name],$A822),CHAR(34),
", PersonMiddleName:  ",CHAR(34),INDEX(People[Middle Name],$A822),CHAR(34),
", PersonLastName:  ",CHAR(34),INDEX(People[Last Name],$A822),CHAR(34),"}"))</f>
        <v>#REF!</v>
      </c>
      <c r="E822" t="e">
        <f>IF(INDEX(Organizations[Organization Type '[CV']],$A822)="","",
CONCATENATE("  - &amp;OrganizationID",TEXT($A822,"0000"),
" {","OrganizationTypeCV:  ",CHAR(34),INDEX(Organizations[Organization Type '[CV']],$A822),CHAR(34),
", OrganizationCode:  ",CHAR(34),INDEX(Organizations[Organization Code],$A822),CHAR(34),
", OrganizationName:  ",CHAR(34),INDEX(Organizations[Organization Name],$A822),CHAR(34),
", OrganizationDescription:  ",CHAR(34),INDEX(Organizations[Organization Description],$A822),CHAR(34),
", OrganizationLink:  ",CHAR(34),INDEX(Organizations[Organization Link],$A822),CHAR(34),"}"))</f>
        <v>#REF!</v>
      </c>
      <c r="F822" t="e">
        <f>IF(INDEX(People[First Name],$A822)="","",
CONCATENATE("  - &amp;AffiliationID",TEXT($A822,"0000"),
" {PersonID: *PersonID",TEXT($A822,"0000"),
", OrganizationID: *OrganizationID",TEXT(MATCH(INDEX(People[Organization Name],$A822),Organizations[Organization Name],0),"0000"),
", IsPrimaryOrganizationContact: , AffiliationStartDate: , AffiliationEndDate: , PrimaryPhone: ",
", PrimaryEmail: ",CHAR(34),INDEX(People[Primary Email],$A822),CHAR(34),
", PrimaryAddress: ",CHAR(34),INDEX(People[Primary Address],$A822),CHAR(34),
", PersonLink: }"))</f>
        <v>#REF!</v>
      </c>
      <c r="H822" t="e">
        <f>IF(COUNTA(CitationInformation)=0,"",IF(INDEX(AuthorList[Author Name],$A822)="","",
CONCATENATE("  - &amp;AuthorListID",TEXT($A822,"0000"),
"  {CitationID: *CitationID0001",
", PersonID: *PersonID",TEXT(MATCH(INDEX(AuthorList[Author Name],$A822),People[Full Name],0),"0000"),
", AuthorOrder: ",INDEX(AuthorList[Author Number],$A822),"}")))</f>
        <v>#REF!</v>
      </c>
      <c r="K822" t="e">
        <f>IF(INDEX(SamplingFeatures[Feature Code],$A822)="","",
CONCATENATE("  - &amp;SamplingFeatureID",TEXT($A822,"0000"),
" {","SamplingFeatureUUID:  ",CHAR(34),INDEX(SamplingFeatures[Sampling Feature UUID],$A822),CHAR(34),
", SamplingFeatureTypeCV:  ",CHAR(34),INDEX(SamplingFeatures[Sampling Feature Type],$A822),CHAR(34),
", SamplingFeatureCode:  ",CHAR(34),INDEX(SamplingFeatures[Feature Code],$A822),CHAR(34),
", SamplingFeatureName:  ",CHAR(34),INDEX(SamplingFeatures[Feature Name],$A822),CHAR(34),
", SamplingFeatureDescription:  ",CHAR(34),INDEX(SamplingFeatures[Feature Description],$A822),CHAR(34),
", SamplingFeatureGeotypeCV:  ",CHAR(34),INDEX(SamplingFeatures[Feature Geo Type],$A822),CHAR(34),
", FeatureGeometry:  ",CHAR(34),INDEX(SamplingFeatures[Feature Geometry],$A822),CHAR(34),
", Elevation_m:  ",CHAR(34),INDEX(SamplingFeatures[Elevation_m],$A822),CHAR(34),
", ElevationDatumCV:  ",CHAR(34),ElevationDatum,CHAR(34),"}"))</f>
        <v>#REF!</v>
      </c>
      <c r="L822" t="e">
        <f>IF(INDEX(SamplingFeatures[Sampling Feature Type],$A822)&lt;&gt;"Site","",
CONCATENATE("  - &amp;SiteID",TEXT(SUMPRODUCT(--($L$3:$L821&lt;&gt;"")),"0000"),
" {","SamplingFeatureID:  *SamplingFeatureID",TEXT($A822,"0000"),
", SiteTypeCV:  ",CHAR(34),INDEX(Sites[Site Type],$A822),CHAR(34),
", Latitude:  ",INDEX(Sites[Latitude],$A822),
", Longitude:  ",INDEX(Sites[Longitude],$A822),
", SRSName:  ",CHAR(34),LatLonDatum,CHAR(34),"}"))</f>
        <v>#REF!</v>
      </c>
      <c r="M822" t="e">
        <f>IF(INDEX(SamplingFeatures[Sampling Feature Type],$A822)&lt;&gt;"Specimen","",
CONCATENATE("  - &amp;SpecimenID",TEXT(SUMPRODUCT(--($M$3:$M821&lt;&gt;"")),"0000"),
" {","SamplingFeatureID:  *SamplingFeatureID",TEXT($A822,"0000"),
", SpecimenTypeCV:  ",CHAR(34),INDEX(Specimens[Specimen Type],$A822),CHAR(34),
", SpecimenMediumCV:  ",INDEX(Specimens[Specimen Medium],$A822),
", IsFieldSpecimen:  ",CHAR(34),INDEX(Specimens[Is Field Specimen?],$A822),CHAR(34),"}"))</f>
        <v>#REF!</v>
      </c>
      <c r="N822" t="e">
        <f>IF(COUNTA(SpatialOffsets[])=0,"", IF(INDEX(SpatialOffsets[Spatial Offset Type],$A822)="","",
CONCATENATE("  - &amp;SpatialOffsetID",TEXT($A822,"0000"),
" {","SpatialOffsetTypeCV:  ",CHAR(34),INDEX(SpatialOffsets[Spatial Offset Type],$A822),CHAR(34),
", Offset1Value:  ",INDEX(SpatialOffsets[Offset 1 Value],$A822),
", Offset1UnitID:  ",CHAR(34),INDEX(SpatialOffsets[Offset 1 Unit],$A822),CHAR(34),
", Offset2Value:  ",INDEX(SpatialOffsets[Offset 2 Value],$A822),
", Offset2UnitID:  ",CHAR(34),INDEX(SpatialOffsets[Offset 2 Unit],$A822),CHAR(34),
", Offset3Value:  ",INDEX(SpatialOffsets[Offset 3 Value],$A822),
", Offset3UnitID:  ",CHAR(34),INDEX(SpatialOffsets[Offset 3 Unit],$A822),CHAR(34),,"}")))</f>
        <v>#REF!</v>
      </c>
      <c r="O822" t="e">
        <f>IF(COUNTA(RelatedFeatures[])=0,"", IF(INDEX(RelatedFeatures[First Sampling Feature Code],$A822)="","",
CONCATENATE("  - &amp;RelationID",TEXT($A822,"0000"),
" {","SamplingFeatureID:  *SamplingFeatureID",TEXT(MATCH(INDEX(RelatedFeatures[First Sampling Feature Code],$A822),SamplingFeatures[Feature Code],0),"0000"),
", RelationshipTypeCV:  ",CHAR(34),INDEX(RelatedFeatures[Relationship Type],$A822),CHAR(34),
", RelatedFeatureID: *SamplingFeatureID",TEXT(MATCH(INDEX(RelatedFeatures[Second Sampling Feature Code],$A822),SamplingFeatures[Feature Code],0),"0000"),
", SpatialOffsetID:  ",IF(INDEX(RelatedFeatures[Offset Number],$A822)="","",CONCATENATE("*SpatialOffsetID",TEXT(INDEX(RelatedFeatures[Offset Number],$A822),"0000"))),"}")))</f>
        <v>#REF!</v>
      </c>
      <c r="P822" t="e">
        <f>IF(INDEX(Methods[Method Type],$A822)="","",
CONCATENATE("  - &amp;MethodID",TEXT($A822,"0000"),
" {","MethodTypeCV:  ",CHAR(34),INDEX(Methods[Method Type],$A822),CHAR(34),
", MethodCode:  ",CHAR(34),INDEX(Methods[Method Code],$A822),CHAR(34),
", MethodName:  ",CHAR(34),INDEX(Methods[Method Name],$A822),CHAR(34),
", MethodDescription:  ",CHAR(34),INDEX(Methods[Method Description],$A822),CHAR(34),
", MethodLink:  ",CHAR(34),INDEX(Methods[Method Link],$A822),CHAR(34),
", OrganizationID: *OrganizationID",TEXT(MATCH(INDEX(Methods[Organization Name],$A822),Organizations[Organization Name],0),"0000"),"}"))</f>
        <v>#REF!</v>
      </c>
      <c r="Q822" t="e">
        <f>IF(INDEX(Variables[Variable Type],$A822)="","",
CONCATENATE("  - &amp;VariableID",TEXT($A822,"0000"),
" {","VariableTypeCV:  ",CHAR(34),INDEX(Variables[Variable Type],$A822),CHAR(34),
", VariableCode:  ",CHAR(34),INDEX(Variables[Variable Code],$A822),CHAR(34),
", VariableNameCV:  ",CHAR(34),INDEX(Variables[Variable Name],$A822),CHAR(34),
", VariableDefinition:  ",CHAR(34),INDEX(Variables[Variable Definition],$A822),CHAR(34),
", SpecciationCV:  ",CHAR(34),INDEX(Variables[Speciation],$A822),CHAR(34),
", NoDataValue:  ",CHAR(34),INDEX(Variables[No Data Value],$A822),CHAR(34),"}"))</f>
        <v>#REF!</v>
      </c>
    </row>
    <row r="823" spans="1:17" x14ac:dyDescent="0.25">
      <c r="A823">
        <v>820</v>
      </c>
      <c r="D823" t="e">
        <f>IF(INDEX(People[First Name],$A823)="","",
CONCATENATE("  - &amp;PersonID",TEXT($A823,"0000"),
" {","PersonFirstName:  ",CHAR(34),INDEX(People[First Name],$A823),CHAR(34),
", PersonMiddleName:  ",CHAR(34),INDEX(People[Middle Name],$A823),CHAR(34),
", PersonLastName:  ",CHAR(34),INDEX(People[Last Name],$A823),CHAR(34),"}"))</f>
        <v>#REF!</v>
      </c>
      <c r="E823" t="e">
        <f>IF(INDEX(Organizations[Organization Type '[CV']],$A823)="","",
CONCATENATE("  - &amp;OrganizationID",TEXT($A823,"0000"),
" {","OrganizationTypeCV:  ",CHAR(34),INDEX(Organizations[Organization Type '[CV']],$A823),CHAR(34),
", OrganizationCode:  ",CHAR(34),INDEX(Organizations[Organization Code],$A823),CHAR(34),
", OrganizationName:  ",CHAR(34),INDEX(Organizations[Organization Name],$A823),CHAR(34),
", OrganizationDescription:  ",CHAR(34),INDEX(Organizations[Organization Description],$A823),CHAR(34),
", OrganizationLink:  ",CHAR(34),INDEX(Organizations[Organization Link],$A823),CHAR(34),"}"))</f>
        <v>#REF!</v>
      </c>
      <c r="F823" t="e">
        <f>IF(INDEX(People[First Name],$A823)="","",
CONCATENATE("  - &amp;AffiliationID",TEXT($A823,"0000"),
" {PersonID: *PersonID",TEXT($A823,"0000"),
", OrganizationID: *OrganizationID",TEXT(MATCH(INDEX(People[Organization Name],$A823),Organizations[Organization Name],0),"0000"),
", IsPrimaryOrganizationContact: , AffiliationStartDate: , AffiliationEndDate: , PrimaryPhone: ",
", PrimaryEmail: ",CHAR(34),INDEX(People[Primary Email],$A823),CHAR(34),
", PrimaryAddress: ",CHAR(34),INDEX(People[Primary Address],$A823),CHAR(34),
", PersonLink: }"))</f>
        <v>#REF!</v>
      </c>
      <c r="H823" t="e">
        <f>IF(COUNTA(CitationInformation)=0,"",IF(INDEX(AuthorList[Author Name],$A823)="","",
CONCATENATE("  - &amp;AuthorListID",TEXT($A823,"0000"),
"  {CitationID: *CitationID0001",
", PersonID: *PersonID",TEXT(MATCH(INDEX(AuthorList[Author Name],$A823),People[Full Name],0),"0000"),
", AuthorOrder: ",INDEX(AuthorList[Author Number],$A823),"}")))</f>
        <v>#REF!</v>
      </c>
      <c r="K823" t="e">
        <f>IF(INDEX(SamplingFeatures[Feature Code],$A823)="","",
CONCATENATE("  - &amp;SamplingFeatureID",TEXT($A823,"0000"),
" {","SamplingFeatureUUID:  ",CHAR(34),INDEX(SamplingFeatures[Sampling Feature UUID],$A823),CHAR(34),
", SamplingFeatureTypeCV:  ",CHAR(34),INDEX(SamplingFeatures[Sampling Feature Type],$A823),CHAR(34),
", SamplingFeatureCode:  ",CHAR(34),INDEX(SamplingFeatures[Feature Code],$A823),CHAR(34),
", SamplingFeatureName:  ",CHAR(34),INDEX(SamplingFeatures[Feature Name],$A823),CHAR(34),
", SamplingFeatureDescription:  ",CHAR(34),INDEX(SamplingFeatures[Feature Description],$A823),CHAR(34),
", SamplingFeatureGeotypeCV:  ",CHAR(34),INDEX(SamplingFeatures[Feature Geo Type],$A823),CHAR(34),
", FeatureGeometry:  ",CHAR(34),INDEX(SamplingFeatures[Feature Geometry],$A823),CHAR(34),
", Elevation_m:  ",CHAR(34),INDEX(SamplingFeatures[Elevation_m],$A823),CHAR(34),
", ElevationDatumCV:  ",CHAR(34),ElevationDatum,CHAR(34),"}"))</f>
        <v>#REF!</v>
      </c>
      <c r="L823" t="e">
        <f>IF(INDEX(SamplingFeatures[Sampling Feature Type],$A823)&lt;&gt;"Site","",
CONCATENATE("  - &amp;SiteID",TEXT(SUMPRODUCT(--($L$3:$L822&lt;&gt;"")),"0000"),
" {","SamplingFeatureID:  *SamplingFeatureID",TEXT($A823,"0000"),
", SiteTypeCV:  ",CHAR(34),INDEX(Sites[Site Type],$A823),CHAR(34),
", Latitude:  ",INDEX(Sites[Latitude],$A823),
", Longitude:  ",INDEX(Sites[Longitude],$A823),
", SRSName:  ",CHAR(34),LatLonDatum,CHAR(34),"}"))</f>
        <v>#REF!</v>
      </c>
      <c r="M823" t="e">
        <f>IF(INDEX(SamplingFeatures[Sampling Feature Type],$A823)&lt;&gt;"Specimen","",
CONCATENATE("  - &amp;SpecimenID",TEXT(SUMPRODUCT(--($M$3:$M822&lt;&gt;"")),"0000"),
" {","SamplingFeatureID:  *SamplingFeatureID",TEXT($A823,"0000"),
", SpecimenTypeCV:  ",CHAR(34),INDEX(Specimens[Specimen Type],$A823),CHAR(34),
", SpecimenMediumCV:  ",INDEX(Specimens[Specimen Medium],$A823),
", IsFieldSpecimen:  ",CHAR(34),INDEX(Specimens[Is Field Specimen?],$A823),CHAR(34),"}"))</f>
        <v>#REF!</v>
      </c>
      <c r="N823" t="e">
        <f>IF(COUNTA(SpatialOffsets[])=0,"", IF(INDEX(SpatialOffsets[Spatial Offset Type],$A823)="","",
CONCATENATE("  - &amp;SpatialOffsetID",TEXT($A823,"0000"),
" {","SpatialOffsetTypeCV:  ",CHAR(34),INDEX(SpatialOffsets[Spatial Offset Type],$A823),CHAR(34),
", Offset1Value:  ",INDEX(SpatialOffsets[Offset 1 Value],$A823),
", Offset1UnitID:  ",CHAR(34),INDEX(SpatialOffsets[Offset 1 Unit],$A823),CHAR(34),
", Offset2Value:  ",INDEX(SpatialOffsets[Offset 2 Value],$A823),
", Offset2UnitID:  ",CHAR(34),INDEX(SpatialOffsets[Offset 2 Unit],$A823),CHAR(34),
", Offset3Value:  ",INDEX(SpatialOffsets[Offset 3 Value],$A823),
", Offset3UnitID:  ",CHAR(34),INDEX(SpatialOffsets[Offset 3 Unit],$A823),CHAR(34),,"}")))</f>
        <v>#REF!</v>
      </c>
      <c r="O823" t="e">
        <f>IF(COUNTA(RelatedFeatures[])=0,"", IF(INDEX(RelatedFeatures[First Sampling Feature Code],$A823)="","",
CONCATENATE("  - &amp;RelationID",TEXT($A823,"0000"),
" {","SamplingFeatureID:  *SamplingFeatureID",TEXT(MATCH(INDEX(RelatedFeatures[First Sampling Feature Code],$A823),SamplingFeatures[Feature Code],0),"0000"),
", RelationshipTypeCV:  ",CHAR(34),INDEX(RelatedFeatures[Relationship Type],$A823),CHAR(34),
", RelatedFeatureID: *SamplingFeatureID",TEXT(MATCH(INDEX(RelatedFeatures[Second Sampling Feature Code],$A823),SamplingFeatures[Feature Code],0),"0000"),
", SpatialOffsetID:  ",IF(INDEX(RelatedFeatures[Offset Number],$A823)="","",CONCATENATE("*SpatialOffsetID",TEXT(INDEX(RelatedFeatures[Offset Number],$A823),"0000"))),"}")))</f>
        <v>#REF!</v>
      </c>
      <c r="P823" t="e">
        <f>IF(INDEX(Methods[Method Type],$A823)="","",
CONCATENATE("  - &amp;MethodID",TEXT($A823,"0000"),
" {","MethodTypeCV:  ",CHAR(34),INDEX(Methods[Method Type],$A823),CHAR(34),
", MethodCode:  ",CHAR(34),INDEX(Methods[Method Code],$A823),CHAR(34),
", MethodName:  ",CHAR(34),INDEX(Methods[Method Name],$A823),CHAR(34),
", MethodDescription:  ",CHAR(34),INDEX(Methods[Method Description],$A823),CHAR(34),
", MethodLink:  ",CHAR(34),INDEX(Methods[Method Link],$A823),CHAR(34),
", OrganizationID: *OrganizationID",TEXT(MATCH(INDEX(Methods[Organization Name],$A823),Organizations[Organization Name],0),"0000"),"}"))</f>
        <v>#REF!</v>
      </c>
      <c r="Q823" t="e">
        <f>IF(INDEX(Variables[Variable Type],$A823)="","",
CONCATENATE("  - &amp;VariableID",TEXT($A823,"0000"),
" {","VariableTypeCV:  ",CHAR(34),INDEX(Variables[Variable Type],$A823),CHAR(34),
", VariableCode:  ",CHAR(34),INDEX(Variables[Variable Code],$A823),CHAR(34),
", VariableNameCV:  ",CHAR(34),INDEX(Variables[Variable Name],$A823),CHAR(34),
", VariableDefinition:  ",CHAR(34),INDEX(Variables[Variable Definition],$A823),CHAR(34),
", SpecciationCV:  ",CHAR(34),INDEX(Variables[Speciation],$A823),CHAR(34),
", NoDataValue:  ",CHAR(34),INDEX(Variables[No Data Value],$A823),CHAR(34),"}"))</f>
        <v>#REF!</v>
      </c>
    </row>
    <row r="824" spans="1:17" x14ac:dyDescent="0.25">
      <c r="A824">
        <v>821</v>
      </c>
      <c r="D824" t="e">
        <f>IF(INDEX(People[First Name],$A824)="","",
CONCATENATE("  - &amp;PersonID",TEXT($A824,"0000"),
" {","PersonFirstName:  ",CHAR(34),INDEX(People[First Name],$A824),CHAR(34),
", PersonMiddleName:  ",CHAR(34),INDEX(People[Middle Name],$A824),CHAR(34),
", PersonLastName:  ",CHAR(34),INDEX(People[Last Name],$A824),CHAR(34),"}"))</f>
        <v>#REF!</v>
      </c>
      <c r="E824" t="e">
        <f>IF(INDEX(Organizations[Organization Type '[CV']],$A824)="","",
CONCATENATE("  - &amp;OrganizationID",TEXT($A824,"0000"),
" {","OrganizationTypeCV:  ",CHAR(34),INDEX(Organizations[Organization Type '[CV']],$A824),CHAR(34),
", OrganizationCode:  ",CHAR(34),INDEX(Organizations[Organization Code],$A824),CHAR(34),
", OrganizationName:  ",CHAR(34),INDEX(Organizations[Organization Name],$A824),CHAR(34),
", OrganizationDescription:  ",CHAR(34),INDEX(Organizations[Organization Description],$A824),CHAR(34),
", OrganizationLink:  ",CHAR(34),INDEX(Organizations[Organization Link],$A824),CHAR(34),"}"))</f>
        <v>#REF!</v>
      </c>
      <c r="F824" t="e">
        <f>IF(INDEX(People[First Name],$A824)="","",
CONCATENATE("  - &amp;AffiliationID",TEXT($A824,"0000"),
" {PersonID: *PersonID",TEXT($A824,"0000"),
", OrganizationID: *OrganizationID",TEXT(MATCH(INDEX(People[Organization Name],$A824),Organizations[Organization Name],0),"0000"),
", IsPrimaryOrganizationContact: , AffiliationStartDate: , AffiliationEndDate: , PrimaryPhone: ",
", PrimaryEmail: ",CHAR(34),INDEX(People[Primary Email],$A824),CHAR(34),
", PrimaryAddress: ",CHAR(34),INDEX(People[Primary Address],$A824),CHAR(34),
", PersonLink: }"))</f>
        <v>#REF!</v>
      </c>
      <c r="H824" t="e">
        <f>IF(COUNTA(CitationInformation)=0,"",IF(INDEX(AuthorList[Author Name],$A824)="","",
CONCATENATE("  - &amp;AuthorListID",TEXT($A824,"0000"),
"  {CitationID: *CitationID0001",
", PersonID: *PersonID",TEXT(MATCH(INDEX(AuthorList[Author Name],$A824),People[Full Name],0),"0000"),
", AuthorOrder: ",INDEX(AuthorList[Author Number],$A824),"}")))</f>
        <v>#REF!</v>
      </c>
      <c r="K824" t="e">
        <f>IF(INDEX(SamplingFeatures[Feature Code],$A824)="","",
CONCATENATE("  - &amp;SamplingFeatureID",TEXT($A824,"0000"),
" {","SamplingFeatureUUID:  ",CHAR(34),INDEX(SamplingFeatures[Sampling Feature UUID],$A824),CHAR(34),
", SamplingFeatureTypeCV:  ",CHAR(34),INDEX(SamplingFeatures[Sampling Feature Type],$A824),CHAR(34),
", SamplingFeatureCode:  ",CHAR(34),INDEX(SamplingFeatures[Feature Code],$A824),CHAR(34),
", SamplingFeatureName:  ",CHAR(34),INDEX(SamplingFeatures[Feature Name],$A824),CHAR(34),
", SamplingFeatureDescription:  ",CHAR(34),INDEX(SamplingFeatures[Feature Description],$A824),CHAR(34),
", SamplingFeatureGeotypeCV:  ",CHAR(34),INDEX(SamplingFeatures[Feature Geo Type],$A824),CHAR(34),
", FeatureGeometry:  ",CHAR(34),INDEX(SamplingFeatures[Feature Geometry],$A824),CHAR(34),
", Elevation_m:  ",CHAR(34),INDEX(SamplingFeatures[Elevation_m],$A824),CHAR(34),
", ElevationDatumCV:  ",CHAR(34),ElevationDatum,CHAR(34),"}"))</f>
        <v>#REF!</v>
      </c>
      <c r="L824" t="e">
        <f>IF(INDEX(SamplingFeatures[Sampling Feature Type],$A824)&lt;&gt;"Site","",
CONCATENATE("  - &amp;SiteID",TEXT(SUMPRODUCT(--($L$3:$L823&lt;&gt;"")),"0000"),
" {","SamplingFeatureID:  *SamplingFeatureID",TEXT($A824,"0000"),
", SiteTypeCV:  ",CHAR(34),INDEX(Sites[Site Type],$A824),CHAR(34),
", Latitude:  ",INDEX(Sites[Latitude],$A824),
", Longitude:  ",INDEX(Sites[Longitude],$A824),
", SRSName:  ",CHAR(34),LatLonDatum,CHAR(34),"}"))</f>
        <v>#REF!</v>
      </c>
      <c r="M824" t="e">
        <f>IF(INDEX(SamplingFeatures[Sampling Feature Type],$A824)&lt;&gt;"Specimen","",
CONCATENATE("  - &amp;SpecimenID",TEXT(SUMPRODUCT(--($M$3:$M823&lt;&gt;"")),"0000"),
" {","SamplingFeatureID:  *SamplingFeatureID",TEXT($A824,"0000"),
", SpecimenTypeCV:  ",CHAR(34),INDEX(Specimens[Specimen Type],$A824),CHAR(34),
", SpecimenMediumCV:  ",INDEX(Specimens[Specimen Medium],$A824),
", IsFieldSpecimen:  ",CHAR(34),INDEX(Specimens[Is Field Specimen?],$A824),CHAR(34),"}"))</f>
        <v>#REF!</v>
      </c>
      <c r="N824" t="e">
        <f>IF(COUNTA(SpatialOffsets[])=0,"", IF(INDEX(SpatialOffsets[Spatial Offset Type],$A824)="","",
CONCATENATE("  - &amp;SpatialOffsetID",TEXT($A824,"0000"),
" {","SpatialOffsetTypeCV:  ",CHAR(34),INDEX(SpatialOffsets[Spatial Offset Type],$A824),CHAR(34),
", Offset1Value:  ",INDEX(SpatialOffsets[Offset 1 Value],$A824),
", Offset1UnitID:  ",CHAR(34),INDEX(SpatialOffsets[Offset 1 Unit],$A824),CHAR(34),
", Offset2Value:  ",INDEX(SpatialOffsets[Offset 2 Value],$A824),
", Offset2UnitID:  ",CHAR(34),INDEX(SpatialOffsets[Offset 2 Unit],$A824),CHAR(34),
", Offset3Value:  ",INDEX(SpatialOffsets[Offset 3 Value],$A824),
", Offset3UnitID:  ",CHAR(34),INDEX(SpatialOffsets[Offset 3 Unit],$A824),CHAR(34),,"}")))</f>
        <v>#REF!</v>
      </c>
      <c r="O824" t="e">
        <f>IF(COUNTA(RelatedFeatures[])=0,"", IF(INDEX(RelatedFeatures[First Sampling Feature Code],$A824)="","",
CONCATENATE("  - &amp;RelationID",TEXT($A824,"0000"),
" {","SamplingFeatureID:  *SamplingFeatureID",TEXT(MATCH(INDEX(RelatedFeatures[First Sampling Feature Code],$A824),SamplingFeatures[Feature Code],0),"0000"),
", RelationshipTypeCV:  ",CHAR(34),INDEX(RelatedFeatures[Relationship Type],$A824),CHAR(34),
", RelatedFeatureID: *SamplingFeatureID",TEXT(MATCH(INDEX(RelatedFeatures[Second Sampling Feature Code],$A824),SamplingFeatures[Feature Code],0),"0000"),
", SpatialOffsetID:  ",IF(INDEX(RelatedFeatures[Offset Number],$A824)="","",CONCATENATE("*SpatialOffsetID",TEXT(INDEX(RelatedFeatures[Offset Number],$A824),"0000"))),"}")))</f>
        <v>#REF!</v>
      </c>
      <c r="P824" t="e">
        <f>IF(INDEX(Methods[Method Type],$A824)="","",
CONCATENATE("  - &amp;MethodID",TEXT($A824,"0000"),
" {","MethodTypeCV:  ",CHAR(34),INDEX(Methods[Method Type],$A824),CHAR(34),
", MethodCode:  ",CHAR(34),INDEX(Methods[Method Code],$A824),CHAR(34),
", MethodName:  ",CHAR(34),INDEX(Methods[Method Name],$A824),CHAR(34),
", MethodDescription:  ",CHAR(34),INDEX(Methods[Method Description],$A824),CHAR(34),
", MethodLink:  ",CHAR(34),INDEX(Methods[Method Link],$A824),CHAR(34),
", OrganizationID: *OrganizationID",TEXT(MATCH(INDEX(Methods[Organization Name],$A824),Organizations[Organization Name],0),"0000"),"}"))</f>
        <v>#REF!</v>
      </c>
      <c r="Q824" t="e">
        <f>IF(INDEX(Variables[Variable Type],$A824)="","",
CONCATENATE("  - &amp;VariableID",TEXT($A824,"0000"),
" {","VariableTypeCV:  ",CHAR(34),INDEX(Variables[Variable Type],$A824),CHAR(34),
", VariableCode:  ",CHAR(34),INDEX(Variables[Variable Code],$A824),CHAR(34),
", VariableNameCV:  ",CHAR(34),INDEX(Variables[Variable Name],$A824),CHAR(34),
", VariableDefinition:  ",CHAR(34),INDEX(Variables[Variable Definition],$A824),CHAR(34),
", SpecciationCV:  ",CHAR(34),INDEX(Variables[Speciation],$A824),CHAR(34),
", NoDataValue:  ",CHAR(34),INDEX(Variables[No Data Value],$A824),CHAR(34),"}"))</f>
        <v>#REF!</v>
      </c>
    </row>
    <row r="825" spans="1:17" x14ac:dyDescent="0.25">
      <c r="A825">
        <v>822</v>
      </c>
      <c r="D825" t="e">
        <f>IF(INDEX(People[First Name],$A825)="","",
CONCATENATE("  - &amp;PersonID",TEXT($A825,"0000"),
" {","PersonFirstName:  ",CHAR(34),INDEX(People[First Name],$A825),CHAR(34),
", PersonMiddleName:  ",CHAR(34),INDEX(People[Middle Name],$A825),CHAR(34),
", PersonLastName:  ",CHAR(34),INDEX(People[Last Name],$A825),CHAR(34),"}"))</f>
        <v>#REF!</v>
      </c>
      <c r="E825" t="e">
        <f>IF(INDEX(Organizations[Organization Type '[CV']],$A825)="","",
CONCATENATE("  - &amp;OrganizationID",TEXT($A825,"0000"),
" {","OrganizationTypeCV:  ",CHAR(34),INDEX(Organizations[Organization Type '[CV']],$A825),CHAR(34),
", OrganizationCode:  ",CHAR(34),INDEX(Organizations[Organization Code],$A825),CHAR(34),
", OrganizationName:  ",CHAR(34),INDEX(Organizations[Organization Name],$A825),CHAR(34),
", OrganizationDescription:  ",CHAR(34),INDEX(Organizations[Organization Description],$A825),CHAR(34),
", OrganizationLink:  ",CHAR(34),INDEX(Organizations[Organization Link],$A825),CHAR(34),"}"))</f>
        <v>#REF!</v>
      </c>
      <c r="F825" t="e">
        <f>IF(INDEX(People[First Name],$A825)="","",
CONCATENATE("  - &amp;AffiliationID",TEXT($A825,"0000"),
" {PersonID: *PersonID",TEXT($A825,"0000"),
", OrganizationID: *OrganizationID",TEXT(MATCH(INDEX(People[Organization Name],$A825),Organizations[Organization Name],0),"0000"),
", IsPrimaryOrganizationContact: , AffiliationStartDate: , AffiliationEndDate: , PrimaryPhone: ",
", PrimaryEmail: ",CHAR(34),INDEX(People[Primary Email],$A825),CHAR(34),
", PrimaryAddress: ",CHAR(34),INDEX(People[Primary Address],$A825),CHAR(34),
", PersonLink: }"))</f>
        <v>#REF!</v>
      </c>
      <c r="H825" t="e">
        <f>IF(COUNTA(CitationInformation)=0,"",IF(INDEX(AuthorList[Author Name],$A825)="","",
CONCATENATE("  - &amp;AuthorListID",TEXT($A825,"0000"),
"  {CitationID: *CitationID0001",
", PersonID: *PersonID",TEXT(MATCH(INDEX(AuthorList[Author Name],$A825),People[Full Name],0),"0000"),
", AuthorOrder: ",INDEX(AuthorList[Author Number],$A825),"}")))</f>
        <v>#REF!</v>
      </c>
      <c r="K825" t="e">
        <f>IF(INDEX(SamplingFeatures[Feature Code],$A825)="","",
CONCATENATE("  - &amp;SamplingFeatureID",TEXT($A825,"0000"),
" {","SamplingFeatureUUID:  ",CHAR(34),INDEX(SamplingFeatures[Sampling Feature UUID],$A825),CHAR(34),
", SamplingFeatureTypeCV:  ",CHAR(34),INDEX(SamplingFeatures[Sampling Feature Type],$A825),CHAR(34),
", SamplingFeatureCode:  ",CHAR(34),INDEX(SamplingFeatures[Feature Code],$A825),CHAR(34),
", SamplingFeatureName:  ",CHAR(34),INDEX(SamplingFeatures[Feature Name],$A825),CHAR(34),
", SamplingFeatureDescription:  ",CHAR(34),INDEX(SamplingFeatures[Feature Description],$A825),CHAR(34),
", SamplingFeatureGeotypeCV:  ",CHAR(34),INDEX(SamplingFeatures[Feature Geo Type],$A825),CHAR(34),
", FeatureGeometry:  ",CHAR(34),INDEX(SamplingFeatures[Feature Geometry],$A825),CHAR(34),
", Elevation_m:  ",CHAR(34),INDEX(SamplingFeatures[Elevation_m],$A825),CHAR(34),
", ElevationDatumCV:  ",CHAR(34),ElevationDatum,CHAR(34),"}"))</f>
        <v>#REF!</v>
      </c>
      <c r="L825" t="e">
        <f>IF(INDEX(SamplingFeatures[Sampling Feature Type],$A825)&lt;&gt;"Site","",
CONCATENATE("  - &amp;SiteID",TEXT(SUMPRODUCT(--($L$3:$L824&lt;&gt;"")),"0000"),
" {","SamplingFeatureID:  *SamplingFeatureID",TEXT($A825,"0000"),
", SiteTypeCV:  ",CHAR(34),INDEX(Sites[Site Type],$A825),CHAR(34),
", Latitude:  ",INDEX(Sites[Latitude],$A825),
", Longitude:  ",INDEX(Sites[Longitude],$A825),
", SRSName:  ",CHAR(34),LatLonDatum,CHAR(34),"}"))</f>
        <v>#REF!</v>
      </c>
      <c r="M825" t="e">
        <f>IF(INDEX(SamplingFeatures[Sampling Feature Type],$A825)&lt;&gt;"Specimen","",
CONCATENATE("  - &amp;SpecimenID",TEXT(SUMPRODUCT(--($M$3:$M824&lt;&gt;"")),"0000"),
" {","SamplingFeatureID:  *SamplingFeatureID",TEXT($A825,"0000"),
", SpecimenTypeCV:  ",CHAR(34),INDEX(Specimens[Specimen Type],$A825),CHAR(34),
", SpecimenMediumCV:  ",INDEX(Specimens[Specimen Medium],$A825),
", IsFieldSpecimen:  ",CHAR(34),INDEX(Specimens[Is Field Specimen?],$A825),CHAR(34),"}"))</f>
        <v>#REF!</v>
      </c>
      <c r="N825" t="e">
        <f>IF(COUNTA(SpatialOffsets[])=0,"", IF(INDEX(SpatialOffsets[Spatial Offset Type],$A825)="","",
CONCATENATE("  - &amp;SpatialOffsetID",TEXT($A825,"0000"),
" {","SpatialOffsetTypeCV:  ",CHAR(34),INDEX(SpatialOffsets[Spatial Offset Type],$A825),CHAR(34),
", Offset1Value:  ",INDEX(SpatialOffsets[Offset 1 Value],$A825),
", Offset1UnitID:  ",CHAR(34),INDEX(SpatialOffsets[Offset 1 Unit],$A825),CHAR(34),
", Offset2Value:  ",INDEX(SpatialOffsets[Offset 2 Value],$A825),
", Offset2UnitID:  ",CHAR(34),INDEX(SpatialOffsets[Offset 2 Unit],$A825),CHAR(34),
", Offset3Value:  ",INDEX(SpatialOffsets[Offset 3 Value],$A825),
", Offset3UnitID:  ",CHAR(34),INDEX(SpatialOffsets[Offset 3 Unit],$A825),CHAR(34),,"}")))</f>
        <v>#REF!</v>
      </c>
      <c r="O825" t="e">
        <f>IF(COUNTA(RelatedFeatures[])=0,"", IF(INDEX(RelatedFeatures[First Sampling Feature Code],$A825)="","",
CONCATENATE("  - &amp;RelationID",TEXT($A825,"0000"),
" {","SamplingFeatureID:  *SamplingFeatureID",TEXT(MATCH(INDEX(RelatedFeatures[First Sampling Feature Code],$A825),SamplingFeatures[Feature Code],0),"0000"),
", RelationshipTypeCV:  ",CHAR(34),INDEX(RelatedFeatures[Relationship Type],$A825),CHAR(34),
", RelatedFeatureID: *SamplingFeatureID",TEXT(MATCH(INDEX(RelatedFeatures[Second Sampling Feature Code],$A825),SamplingFeatures[Feature Code],0),"0000"),
", SpatialOffsetID:  ",IF(INDEX(RelatedFeatures[Offset Number],$A825)="","",CONCATENATE("*SpatialOffsetID",TEXT(INDEX(RelatedFeatures[Offset Number],$A825),"0000"))),"}")))</f>
        <v>#REF!</v>
      </c>
      <c r="P825" t="e">
        <f>IF(INDEX(Methods[Method Type],$A825)="","",
CONCATENATE("  - &amp;MethodID",TEXT($A825,"0000"),
" {","MethodTypeCV:  ",CHAR(34),INDEX(Methods[Method Type],$A825),CHAR(34),
", MethodCode:  ",CHAR(34),INDEX(Methods[Method Code],$A825),CHAR(34),
", MethodName:  ",CHAR(34),INDEX(Methods[Method Name],$A825),CHAR(34),
", MethodDescription:  ",CHAR(34),INDEX(Methods[Method Description],$A825),CHAR(34),
", MethodLink:  ",CHAR(34),INDEX(Methods[Method Link],$A825),CHAR(34),
", OrganizationID: *OrganizationID",TEXT(MATCH(INDEX(Methods[Organization Name],$A825),Organizations[Organization Name],0),"0000"),"}"))</f>
        <v>#REF!</v>
      </c>
      <c r="Q825" t="e">
        <f>IF(INDEX(Variables[Variable Type],$A825)="","",
CONCATENATE("  - &amp;VariableID",TEXT($A825,"0000"),
" {","VariableTypeCV:  ",CHAR(34),INDEX(Variables[Variable Type],$A825),CHAR(34),
", VariableCode:  ",CHAR(34),INDEX(Variables[Variable Code],$A825),CHAR(34),
", VariableNameCV:  ",CHAR(34),INDEX(Variables[Variable Name],$A825),CHAR(34),
", VariableDefinition:  ",CHAR(34),INDEX(Variables[Variable Definition],$A825),CHAR(34),
", SpecciationCV:  ",CHAR(34),INDEX(Variables[Speciation],$A825),CHAR(34),
", NoDataValue:  ",CHAR(34),INDEX(Variables[No Data Value],$A825),CHAR(34),"}"))</f>
        <v>#REF!</v>
      </c>
    </row>
    <row r="826" spans="1:17" x14ac:dyDescent="0.25">
      <c r="A826">
        <v>823</v>
      </c>
      <c r="D826" t="e">
        <f>IF(INDEX(People[First Name],$A826)="","",
CONCATENATE("  - &amp;PersonID",TEXT($A826,"0000"),
" {","PersonFirstName:  ",CHAR(34),INDEX(People[First Name],$A826),CHAR(34),
", PersonMiddleName:  ",CHAR(34),INDEX(People[Middle Name],$A826),CHAR(34),
", PersonLastName:  ",CHAR(34),INDEX(People[Last Name],$A826),CHAR(34),"}"))</f>
        <v>#REF!</v>
      </c>
      <c r="E826" t="e">
        <f>IF(INDEX(Organizations[Organization Type '[CV']],$A826)="","",
CONCATENATE("  - &amp;OrganizationID",TEXT($A826,"0000"),
" {","OrganizationTypeCV:  ",CHAR(34),INDEX(Organizations[Organization Type '[CV']],$A826),CHAR(34),
", OrganizationCode:  ",CHAR(34),INDEX(Organizations[Organization Code],$A826),CHAR(34),
", OrganizationName:  ",CHAR(34),INDEX(Organizations[Organization Name],$A826),CHAR(34),
", OrganizationDescription:  ",CHAR(34),INDEX(Organizations[Organization Description],$A826),CHAR(34),
", OrganizationLink:  ",CHAR(34),INDEX(Organizations[Organization Link],$A826),CHAR(34),"}"))</f>
        <v>#REF!</v>
      </c>
      <c r="F826" t="e">
        <f>IF(INDEX(People[First Name],$A826)="","",
CONCATENATE("  - &amp;AffiliationID",TEXT($A826,"0000"),
" {PersonID: *PersonID",TEXT($A826,"0000"),
", OrganizationID: *OrganizationID",TEXT(MATCH(INDEX(People[Organization Name],$A826),Organizations[Organization Name],0),"0000"),
", IsPrimaryOrganizationContact: , AffiliationStartDate: , AffiliationEndDate: , PrimaryPhone: ",
", PrimaryEmail: ",CHAR(34),INDEX(People[Primary Email],$A826),CHAR(34),
", PrimaryAddress: ",CHAR(34),INDEX(People[Primary Address],$A826),CHAR(34),
", PersonLink: }"))</f>
        <v>#REF!</v>
      </c>
      <c r="H826" t="e">
        <f>IF(COUNTA(CitationInformation)=0,"",IF(INDEX(AuthorList[Author Name],$A826)="","",
CONCATENATE("  - &amp;AuthorListID",TEXT($A826,"0000"),
"  {CitationID: *CitationID0001",
", PersonID: *PersonID",TEXT(MATCH(INDEX(AuthorList[Author Name],$A826),People[Full Name],0),"0000"),
", AuthorOrder: ",INDEX(AuthorList[Author Number],$A826),"}")))</f>
        <v>#REF!</v>
      </c>
      <c r="K826" t="e">
        <f>IF(INDEX(SamplingFeatures[Feature Code],$A826)="","",
CONCATENATE("  - &amp;SamplingFeatureID",TEXT($A826,"0000"),
" {","SamplingFeatureUUID:  ",CHAR(34),INDEX(SamplingFeatures[Sampling Feature UUID],$A826),CHAR(34),
", SamplingFeatureTypeCV:  ",CHAR(34),INDEX(SamplingFeatures[Sampling Feature Type],$A826),CHAR(34),
", SamplingFeatureCode:  ",CHAR(34),INDEX(SamplingFeatures[Feature Code],$A826),CHAR(34),
", SamplingFeatureName:  ",CHAR(34),INDEX(SamplingFeatures[Feature Name],$A826),CHAR(34),
", SamplingFeatureDescription:  ",CHAR(34),INDEX(SamplingFeatures[Feature Description],$A826),CHAR(34),
", SamplingFeatureGeotypeCV:  ",CHAR(34),INDEX(SamplingFeatures[Feature Geo Type],$A826),CHAR(34),
", FeatureGeometry:  ",CHAR(34),INDEX(SamplingFeatures[Feature Geometry],$A826),CHAR(34),
", Elevation_m:  ",CHAR(34),INDEX(SamplingFeatures[Elevation_m],$A826),CHAR(34),
", ElevationDatumCV:  ",CHAR(34),ElevationDatum,CHAR(34),"}"))</f>
        <v>#REF!</v>
      </c>
      <c r="L826" t="e">
        <f>IF(INDEX(SamplingFeatures[Sampling Feature Type],$A826)&lt;&gt;"Site","",
CONCATENATE("  - &amp;SiteID",TEXT(SUMPRODUCT(--($L$3:$L825&lt;&gt;"")),"0000"),
" {","SamplingFeatureID:  *SamplingFeatureID",TEXT($A826,"0000"),
", SiteTypeCV:  ",CHAR(34),INDEX(Sites[Site Type],$A826),CHAR(34),
", Latitude:  ",INDEX(Sites[Latitude],$A826),
", Longitude:  ",INDEX(Sites[Longitude],$A826),
", SRSName:  ",CHAR(34),LatLonDatum,CHAR(34),"}"))</f>
        <v>#REF!</v>
      </c>
      <c r="M826" t="e">
        <f>IF(INDEX(SamplingFeatures[Sampling Feature Type],$A826)&lt;&gt;"Specimen","",
CONCATENATE("  - &amp;SpecimenID",TEXT(SUMPRODUCT(--($M$3:$M825&lt;&gt;"")),"0000"),
" {","SamplingFeatureID:  *SamplingFeatureID",TEXT($A826,"0000"),
", SpecimenTypeCV:  ",CHAR(34),INDEX(Specimens[Specimen Type],$A826),CHAR(34),
", SpecimenMediumCV:  ",INDEX(Specimens[Specimen Medium],$A826),
", IsFieldSpecimen:  ",CHAR(34),INDEX(Specimens[Is Field Specimen?],$A826),CHAR(34),"}"))</f>
        <v>#REF!</v>
      </c>
      <c r="N826" t="e">
        <f>IF(COUNTA(SpatialOffsets[])=0,"", IF(INDEX(SpatialOffsets[Spatial Offset Type],$A826)="","",
CONCATENATE("  - &amp;SpatialOffsetID",TEXT($A826,"0000"),
" {","SpatialOffsetTypeCV:  ",CHAR(34),INDEX(SpatialOffsets[Spatial Offset Type],$A826),CHAR(34),
", Offset1Value:  ",INDEX(SpatialOffsets[Offset 1 Value],$A826),
", Offset1UnitID:  ",CHAR(34),INDEX(SpatialOffsets[Offset 1 Unit],$A826),CHAR(34),
", Offset2Value:  ",INDEX(SpatialOffsets[Offset 2 Value],$A826),
", Offset2UnitID:  ",CHAR(34),INDEX(SpatialOffsets[Offset 2 Unit],$A826),CHAR(34),
", Offset3Value:  ",INDEX(SpatialOffsets[Offset 3 Value],$A826),
", Offset3UnitID:  ",CHAR(34),INDEX(SpatialOffsets[Offset 3 Unit],$A826),CHAR(34),,"}")))</f>
        <v>#REF!</v>
      </c>
      <c r="O826" t="e">
        <f>IF(COUNTA(RelatedFeatures[])=0,"", IF(INDEX(RelatedFeatures[First Sampling Feature Code],$A826)="","",
CONCATENATE("  - &amp;RelationID",TEXT($A826,"0000"),
" {","SamplingFeatureID:  *SamplingFeatureID",TEXT(MATCH(INDEX(RelatedFeatures[First Sampling Feature Code],$A826),SamplingFeatures[Feature Code],0),"0000"),
", RelationshipTypeCV:  ",CHAR(34),INDEX(RelatedFeatures[Relationship Type],$A826),CHAR(34),
", RelatedFeatureID: *SamplingFeatureID",TEXT(MATCH(INDEX(RelatedFeatures[Second Sampling Feature Code],$A826),SamplingFeatures[Feature Code],0),"0000"),
", SpatialOffsetID:  ",IF(INDEX(RelatedFeatures[Offset Number],$A826)="","",CONCATENATE("*SpatialOffsetID",TEXT(INDEX(RelatedFeatures[Offset Number],$A826),"0000"))),"}")))</f>
        <v>#REF!</v>
      </c>
      <c r="P826" t="e">
        <f>IF(INDEX(Methods[Method Type],$A826)="","",
CONCATENATE("  - &amp;MethodID",TEXT($A826,"0000"),
" {","MethodTypeCV:  ",CHAR(34),INDEX(Methods[Method Type],$A826),CHAR(34),
", MethodCode:  ",CHAR(34),INDEX(Methods[Method Code],$A826),CHAR(34),
", MethodName:  ",CHAR(34),INDEX(Methods[Method Name],$A826),CHAR(34),
", MethodDescription:  ",CHAR(34),INDEX(Methods[Method Description],$A826),CHAR(34),
", MethodLink:  ",CHAR(34),INDEX(Methods[Method Link],$A826),CHAR(34),
", OrganizationID: *OrganizationID",TEXT(MATCH(INDEX(Methods[Organization Name],$A826),Organizations[Organization Name],0),"0000"),"}"))</f>
        <v>#REF!</v>
      </c>
      <c r="Q826" t="e">
        <f>IF(INDEX(Variables[Variable Type],$A826)="","",
CONCATENATE("  - &amp;VariableID",TEXT($A826,"0000"),
" {","VariableTypeCV:  ",CHAR(34),INDEX(Variables[Variable Type],$A826),CHAR(34),
", VariableCode:  ",CHAR(34),INDEX(Variables[Variable Code],$A826),CHAR(34),
", VariableNameCV:  ",CHAR(34),INDEX(Variables[Variable Name],$A826),CHAR(34),
", VariableDefinition:  ",CHAR(34),INDEX(Variables[Variable Definition],$A826),CHAR(34),
", SpecciationCV:  ",CHAR(34),INDEX(Variables[Speciation],$A826),CHAR(34),
", NoDataValue:  ",CHAR(34),INDEX(Variables[No Data Value],$A826),CHAR(34),"}"))</f>
        <v>#REF!</v>
      </c>
    </row>
    <row r="827" spans="1:17" x14ac:dyDescent="0.25">
      <c r="A827">
        <v>824</v>
      </c>
      <c r="D827" t="e">
        <f>IF(INDEX(People[First Name],$A827)="","",
CONCATENATE("  - &amp;PersonID",TEXT($A827,"0000"),
" {","PersonFirstName:  ",CHAR(34),INDEX(People[First Name],$A827),CHAR(34),
", PersonMiddleName:  ",CHAR(34),INDEX(People[Middle Name],$A827),CHAR(34),
", PersonLastName:  ",CHAR(34),INDEX(People[Last Name],$A827),CHAR(34),"}"))</f>
        <v>#REF!</v>
      </c>
      <c r="E827" t="e">
        <f>IF(INDEX(Organizations[Organization Type '[CV']],$A827)="","",
CONCATENATE("  - &amp;OrganizationID",TEXT($A827,"0000"),
" {","OrganizationTypeCV:  ",CHAR(34),INDEX(Organizations[Organization Type '[CV']],$A827),CHAR(34),
", OrganizationCode:  ",CHAR(34),INDEX(Organizations[Organization Code],$A827),CHAR(34),
", OrganizationName:  ",CHAR(34),INDEX(Organizations[Organization Name],$A827),CHAR(34),
", OrganizationDescription:  ",CHAR(34),INDEX(Organizations[Organization Description],$A827),CHAR(34),
", OrganizationLink:  ",CHAR(34),INDEX(Organizations[Organization Link],$A827),CHAR(34),"}"))</f>
        <v>#REF!</v>
      </c>
      <c r="F827" t="e">
        <f>IF(INDEX(People[First Name],$A827)="","",
CONCATENATE("  - &amp;AffiliationID",TEXT($A827,"0000"),
" {PersonID: *PersonID",TEXT($A827,"0000"),
", OrganizationID: *OrganizationID",TEXT(MATCH(INDEX(People[Organization Name],$A827),Organizations[Organization Name],0),"0000"),
", IsPrimaryOrganizationContact: , AffiliationStartDate: , AffiliationEndDate: , PrimaryPhone: ",
", PrimaryEmail: ",CHAR(34),INDEX(People[Primary Email],$A827),CHAR(34),
", PrimaryAddress: ",CHAR(34),INDEX(People[Primary Address],$A827),CHAR(34),
", PersonLink: }"))</f>
        <v>#REF!</v>
      </c>
      <c r="H827" t="e">
        <f>IF(COUNTA(CitationInformation)=0,"",IF(INDEX(AuthorList[Author Name],$A827)="","",
CONCATENATE("  - &amp;AuthorListID",TEXT($A827,"0000"),
"  {CitationID: *CitationID0001",
", PersonID: *PersonID",TEXT(MATCH(INDEX(AuthorList[Author Name],$A827),People[Full Name],0),"0000"),
", AuthorOrder: ",INDEX(AuthorList[Author Number],$A827),"}")))</f>
        <v>#REF!</v>
      </c>
      <c r="K827" t="e">
        <f>IF(INDEX(SamplingFeatures[Feature Code],$A827)="","",
CONCATENATE("  - &amp;SamplingFeatureID",TEXT($A827,"0000"),
" {","SamplingFeatureUUID:  ",CHAR(34),INDEX(SamplingFeatures[Sampling Feature UUID],$A827),CHAR(34),
", SamplingFeatureTypeCV:  ",CHAR(34),INDEX(SamplingFeatures[Sampling Feature Type],$A827),CHAR(34),
", SamplingFeatureCode:  ",CHAR(34),INDEX(SamplingFeatures[Feature Code],$A827),CHAR(34),
", SamplingFeatureName:  ",CHAR(34),INDEX(SamplingFeatures[Feature Name],$A827),CHAR(34),
", SamplingFeatureDescription:  ",CHAR(34),INDEX(SamplingFeatures[Feature Description],$A827),CHAR(34),
", SamplingFeatureGeotypeCV:  ",CHAR(34),INDEX(SamplingFeatures[Feature Geo Type],$A827),CHAR(34),
", FeatureGeometry:  ",CHAR(34),INDEX(SamplingFeatures[Feature Geometry],$A827),CHAR(34),
", Elevation_m:  ",CHAR(34),INDEX(SamplingFeatures[Elevation_m],$A827),CHAR(34),
", ElevationDatumCV:  ",CHAR(34),ElevationDatum,CHAR(34),"}"))</f>
        <v>#REF!</v>
      </c>
      <c r="L827" t="e">
        <f>IF(INDEX(SamplingFeatures[Sampling Feature Type],$A827)&lt;&gt;"Site","",
CONCATENATE("  - &amp;SiteID",TEXT(SUMPRODUCT(--($L$3:$L826&lt;&gt;"")),"0000"),
" {","SamplingFeatureID:  *SamplingFeatureID",TEXT($A827,"0000"),
", SiteTypeCV:  ",CHAR(34),INDEX(Sites[Site Type],$A827),CHAR(34),
", Latitude:  ",INDEX(Sites[Latitude],$A827),
", Longitude:  ",INDEX(Sites[Longitude],$A827),
", SRSName:  ",CHAR(34),LatLonDatum,CHAR(34),"}"))</f>
        <v>#REF!</v>
      </c>
      <c r="M827" t="e">
        <f>IF(INDEX(SamplingFeatures[Sampling Feature Type],$A827)&lt;&gt;"Specimen","",
CONCATENATE("  - &amp;SpecimenID",TEXT(SUMPRODUCT(--($M$3:$M826&lt;&gt;"")),"0000"),
" {","SamplingFeatureID:  *SamplingFeatureID",TEXT($A827,"0000"),
", SpecimenTypeCV:  ",CHAR(34),INDEX(Specimens[Specimen Type],$A827),CHAR(34),
", SpecimenMediumCV:  ",INDEX(Specimens[Specimen Medium],$A827),
", IsFieldSpecimen:  ",CHAR(34),INDEX(Specimens[Is Field Specimen?],$A827),CHAR(34),"}"))</f>
        <v>#REF!</v>
      </c>
      <c r="N827" t="e">
        <f>IF(COUNTA(SpatialOffsets[])=0,"", IF(INDEX(SpatialOffsets[Spatial Offset Type],$A827)="","",
CONCATENATE("  - &amp;SpatialOffsetID",TEXT($A827,"0000"),
" {","SpatialOffsetTypeCV:  ",CHAR(34),INDEX(SpatialOffsets[Spatial Offset Type],$A827),CHAR(34),
", Offset1Value:  ",INDEX(SpatialOffsets[Offset 1 Value],$A827),
", Offset1UnitID:  ",CHAR(34),INDEX(SpatialOffsets[Offset 1 Unit],$A827),CHAR(34),
", Offset2Value:  ",INDEX(SpatialOffsets[Offset 2 Value],$A827),
", Offset2UnitID:  ",CHAR(34),INDEX(SpatialOffsets[Offset 2 Unit],$A827),CHAR(34),
", Offset3Value:  ",INDEX(SpatialOffsets[Offset 3 Value],$A827),
", Offset3UnitID:  ",CHAR(34),INDEX(SpatialOffsets[Offset 3 Unit],$A827),CHAR(34),,"}")))</f>
        <v>#REF!</v>
      </c>
      <c r="O827" t="e">
        <f>IF(COUNTA(RelatedFeatures[])=0,"", IF(INDEX(RelatedFeatures[First Sampling Feature Code],$A827)="","",
CONCATENATE("  - &amp;RelationID",TEXT($A827,"0000"),
" {","SamplingFeatureID:  *SamplingFeatureID",TEXT(MATCH(INDEX(RelatedFeatures[First Sampling Feature Code],$A827),SamplingFeatures[Feature Code],0),"0000"),
", RelationshipTypeCV:  ",CHAR(34),INDEX(RelatedFeatures[Relationship Type],$A827),CHAR(34),
", RelatedFeatureID: *SamplingFeatureID",TEXT(MATCH(INDEX(RelatedFeatures[Second Sampling Feature Code],$A827),SamplingFeatures[Feature Code],0),"0000"),
", SpatialOffsetID:  ",IF(INDEX(RelatedFeatures[Offset Number],$A827)="","",CONCATENATE("*SpatialOffsetID",TEXT(INDEX(RelatedFeatures[Offset Number],$A827),"0000"))),"}")))</f>
        <v>#REF!</v>
      </c>
      <c r="P827" t="e">
        <f>IF(INDEX(Methods[Method Type],$A827)="","",
CONCATENATE("  - &amp;MethodID",TEXT($A827,"0000"),
" {","MethodTypeCV:  ",CHAR(34),INDEX(Methods[Method Type],$A827),CHAR(34),
", MethodCode:  ",CHAR(34),INDEX(Methods[Method Code],$A827),CHAR(34),
", MethodName:  ",CHAR(34),INDEX(Methods[Method Name],$A827),CHAR(34),
", MethodDescription:  ",CHAR(34),INDEX(Methods[Method Description],$A827),CHAR(34),
", MethodLink:  ",CHAR(34),INDEX(Methods[Method Link],$A827),CHAR(34),
", OrganizationID: *OrganizationID",TEXT(MATCH(INDEX(Methods[Organization Name],$A827),Organizations[Organization Name],0),"0000"),"}"))</f>
        <v>#REF!</v>
      </c>
      <c r="Q827" t="e">
        <f>IF(INDEX(Variables[Variable Type],$A827)="","",
CONCATENATE("  - &amp;VariableID",TEXT($A827,"0000"),
" {","VariableTypeCV:  ",CHAR(34),INDEX(Variables[Variable Type],$A827),CHAR(34),
", VariableCode:  ",CHAR(34),INDEX(Variables[Variable Code],$A827),CHAR(34),
", VariableNameCV:  ",CHAR(34),INDEX(Variables[Variable Name],$A827),CHAR(34),
", VariableDefinition:  ",CHAR(34),INDEX(Variables[Variable Definition],$A827),CHAR(34),
", SpecciationCV:  ",CHAR(34),INDEX(Variables[Speciation],$A827),CHAR(34),
", NoDataValue:  ",CHAR(34),INDEX(Variables[No Data Value],$A827),CHAR(34),"}"))</f>
        <v>#REF!</v>
      </c>
    </row>
    <row r="828" spans="1:17" x14ac:dyDescent="0.25">
      <c r="A828">
        <v>825</v>
      </c>
      <c r="D828" t="e">
        <f>IF(INDEX(People[First Name],$A828)="","",
CONCATENATE("  - &amp;PersonID",TEXT($A828,"0000"),
" {","PersonFirstName:  ",CHAR(34),INDEX(People[First Name],$A828),CHAR(34),
", PersonMiddleName:  ",CHAR(34),INDEX(People[Middle Name],$A828),CHAR(34),
", PersonLastName:  ",CHAR(34),INDEX(People[Last Name],$A828),CHAR(34),"}"))</f>
        <v>#REF!</v>
      </c>
      <c r="E828" t="e">
        <f>IF(INDEX(Organizations[Organization Type '[CV']],$A828)="","",
CONCATENATE("  - &amp;OrganizationID",TEXT($A828,"0000"),
" {","OrganizationTypeCV:  ",CHAR(34),INDEX(Organizations[Organization Type '[CV']],$A828),CHAR(34),
", OrganizationCode:  ",CHAR(34),INDEX(Organizations[Organization Code],$A828),CHAR(34),
", OrganizationName:  ",CHAR(34),INDEX(Organizations[Organization Name],$A828),CHAR(34),
", OrganizationDescription:  ",CHAR(34),INDEX(Organizations[Organization Description],$A828),CHAR(34),
", OrganizationLink:  ",CHAR(34),INDEX(Organizations[Organization Link],$A828),CHAR(34),"}"))</f>
        <v>#REF!</v>
      </c>
      <c r="F828" t="e">
        <f>IF(INDEX(People[First Name],$A828)="","",
CONCATENATE("  - &amp;AffiliationID",TEXT($A828,"0000"),
" {PersonID: *PersonID",TEXT($A828,"0000"),
", OrganizationID: *OrganizationID",TEXT(MATCH(INDEX(People[Organization Name],$A828),Organizations[Organization Name],0),"0000"),
", IsPrimaryOrganizationContact: , AffiliationStartDate: , AffiliationEndDate: , PrimaryPhone: ",
", PrimaryEmail: ",CHAR(34),INDEX(People[Primary Email],$A828),CHAR(34),
", PrimaryAddress: ",CHAR(34),INDEX(People[Primary Address],$A828),CHAR(34),
", PersonLink: }"))</f>
        <v>#REF!</v>
      </c>
      <c r="H828" t="e">
        <f>IF(COUNTA(CitationInformation)=0,"",IF(INDEX(AuthorList[Author Name],$A828)="","",
CONCATENATE("  - &amp;AuthorListID",TEXT($A828,"0000"),
"  {CitationID: *CitationID0001",
", PersonID: *PersonID",TEXT(MATCH(INDEX(AuthorList[Author Name],$A828),People[Full Name],0),"0000"),
", AuthorOrder: ",INDEX(AuthorList[Author Number],$A828),"}")))</f>
        <v>#REF!</v>
      </c>
      <c r="K828" t="e">
        <f>IF(INDEX(SamplingFeatures[Feature Code],$A828)="","",
CONCATENATE("  - &amp;SamplingFeatureID",TEXT($A828,"0000"),
" {","SamplingFeatureUUID:  ",CHAR(34),INDEX(SamplingFeatures[Sampling Feature UUID],$A828),CHAR(34),
", SamplingFeatureTypeCV:  ",CHAR(34),INDEX(SamplingFeatures[Sampling Feature Type],$A828),CHAR(34),
", SamplingFeatureCode:  ",CHAR(34),INDEX(SamplingFeatures[Feature Code],$A828),CHAR(34),
", SamplingFeatureName:  ",CHAR(34),INDEX(SamplingFeatures[Feature Name],$A828),CHAR(34),
", SamplingFeatureDescription:  ",CHAR(34),INDEX(SamplingFeatures[Feature Description],$A828),CHAR(34),
", SamplingFeatureGeotypeCV:  ",CHAR(34),INDEX(SamplingFeatures[Feature Geo Type],$A828),CHAR(34),
", FeatureGeometry:  ",CHAR(34),INDEX(SamplingFeatures[Feature Geometry],$A828),CHAR(34),
", Elevation_m:  ",CHAR(34),INDEX(SamplingFeatures[Elevation_m],$A828),CHAR(34),
", ElevationDatumCV:  ",CHAR(34),ElevationDatum,CHAR(34),"}"))</f>
        <v>#REF!</v>
      </c>
      <c r="L828" t="e">
        <f>IF(INDEX(SamplingFeatures[Sampling Feature Type],$A828)&lt;&gt;"Site","",
CONCATENATE("  - &amp;SiteID",TEXT(SUMPRODUCT(--($L$3:$L827&lt;&gt;"")),"0000"),
" {","SamplingFeatureID:  *SamplingFeatureID",TEXT($A828,"0000"),
", SiteTypeCV:  ",CHAR(34),INDEX(Sites[Site Type],$A828),CHAR(34),
", Latitude:  ",INDEX(Sites[Latitude],$A828),
", Longitude:  ",INDEX(Sites[Longitude],$A828),
", SRSName:  ",CHAR(34),LatLonDatum,CHAR(34),"}"))</f>
        <v>#REF!</v>
      </c>
      <c r="M828" t="e">
        <f>IF(INDEX(SamplingFeatures[Sampling Feature Type],$A828)&lt;&gt;"Specimen","",
CONCATENATE("  - &amp;SpecimenID",TEXT(SUMPRODUCT(--($M$3:$M827&lt;&gt;"")),"0000"),
" {","SamplingFeatureID:  *SamplingFeatureID",TEXT($A828,"0000"),
", SpecimenTypeCV:  ",CHAR(34),INDEX(Specimens[Specimen Type],$A828),CHAR(34),
", SpecimenMediumCV:  ",INDEX(Specimens[Specimen Medium],$A828),
", IsFieldSpecimen:  ",CHAR(34),INDEX(Specimens[Is Field Specimen?],$A828),CHAR(34),"}"))</f>
        <v>#REF!</v>
      </c>
      <c r="N828" t="e">
        <f>IF(COUNTA(SpatialOffsets[])=0,"", IF(INDEX(SpatialOffsets[Spatial Offset Type],$A828)="","",
CONCATENATE("  - &amp;SpatialOffsetID",TEXT($A828,"0000"),
" {","SpatialOffsetTypeCV:  ",CHAR(34),INDEX(SpatialOffsets[Spatial Offset Type],$A828),CHAR(34),
", Offset1Value:  ",INDEX(SpatialOffsets[Offset 1 Value],$A828),
", Offset1UnitID:  ",CHAR(34),INDEX(SpatialOffsets[Offset 1 Unit],$A828),CHAR(34),
", Offset2Value:  ",INDEX(SpatialOffsets[Offset 2 Value],$A828),
", Offset2UnitID:  ",CHAR(34),INDEX(SpatialOffsets[Offset 2 Unit],$A828),CHAR(34),
", Offset3Value:  ",INDEX(SpatialOffsets[Offset 3 Value],$A828),
", Offset3UnitID:  ",CHAR(34),INDEX(SpatialOffsets[Offset 3 Unit],$A828),CHAR(34),,"}")))</f>
        <v>#REF!</v>
      </c>
      <c r="O828" t="e">
        <f>IF(COUNTA(RelatedFeatures[])=0,"", IF(INDEX(RelatedFeatures[First Sampling Feature Code],$A828)="","",
CONCATENATE("  - &amp;RelationID",TEXT($A828,"0000"),
" {","SamplingFeatureID:  *SamplingFeatureID",TEXT(MATCH(INDEX(RelatedFeatures[First Sampling Feature Code],$A828),SamplingFeatures[Feature Code],0),"0000"),
", RelationshipTypeCV:  ",CHAR(34),INDEX(RelatedFeatures[Relationship Type],$A828),CHAR(34),
", RelatedFeatureID: *SamplingFeatureID",TEXT(MATCH(INDEX(RelatedFeatures[Second Sampling Feature Code],$A828),SamplingFeatures[Feature Code],0),"0000"),
", SpatialOffsetID:  ",IF(INDEX(RelatedFeatures[Offset Number],$A828)="","",CONCATENATE("*SpatialOffsetID",TEXT(INDEX(RelatedFeatures[Offset Number],$A828),"0000"))),"}")))</f>
        <v>#REF!</v>
      </c>
      <c r="P828" t="e">
        <f>IF(INDEX(Methods[Method Type],$A828)="","",
CONCATENATE("  - &amp;MethodID",TEXT($A828,"0000"),
" {","MethodTypeCV:  ",CHAR(34),INDEX(Methods[Method Type],$A828),CHAR(34),
", MethodCode:  ",CHAR(34),INDEX(Methods[Method Code],$A828),CHAR(34),
", MethodName:  ",CHAR(34),INDEX(Methods[Method Name],$A828),CHAR(34),
", MethodDescription:  ",CHAR(34),INDEX(Methods[Method Description],$A828),CHAR(34),
", MethodLink:  ",CHAR(34),INDEX(Methods[Method Link],$A828),CHAR(34),
", OrganizationID: *OrganizationID",TEXT(MATCH(INDEX(Methods[Organization Name],$A828),Organizations[Organization Name],0),"0000"),"}"))</f>
        <v>#REF!</v>
      </c>
      <c r="Q828" t="e">
        <f>IF(INDEX(Variables[Variable Type],$A828)="","",
CONCATENATE("  - &amp;VariableID",TEXT($A828,"0000"),
" {","VariableTypeCV:  ",CHAR(34),INDEX(Variables[Variable Type],$A828),CHAR(34),
", VariableCode:  ",CHAR(34),INDEX(Variables[Variable Code],$A828),CHAR(34),
", VariableNameCV:  ",CHAR(34),INDEX(Variables[Variable Name],$A828),CHAR(34),
", VariableDefinition:  ",CHAR(34),INDEX(Variables[Variable Definition],$A828),CHAR(34),
", SpecciationCV:  ",CHAR(34),INDEX(Variables[Speciation],$A828),CHAR(34),
", NoDataValue:  ",CHAR(34),INDEX(Variables[No Data Value],$A828),CHAR(34),"}"))</f>
        <v>#REF!</v>
      </c>
    </row>
    <row r="829" spans="1:17" x14ac:dyDescent="0.25">
      <c r="A829">
        <v>826</v>
      </c>
      <c r="D829" t="e">
        <f>IF(INDEX(People[First Name],$A829)="","",
CONCATENATE("  - &amp;PersonID",TEXT($A829,"0000"),
" {","PersonFirstName:  ",CHAR(34),INDEX(People[First Name],$A829),CHAR(34),
", PersonMiddleName:  ",CHAR(34),INDEX(People[Middle Name],$A829),CHAR(34),
", PersonLastName:  ",CHAR(34),INDEX(People[Last Name],$A829),CHAR(34),"}"))</f>
        <v>#REF!</v>
      </c>
      <c r="E829" t="e">
        <f>IF(INDEX(Organizations[Organization Type '[CV']],$A829)="","",
CONCATENATE("  - &amp;OrganizationID",TEXT($A829,"0000"),
" {","OrganizationTypeCV:  ",CHAR(34),INDEX(Organizations[Organization Type '[CV']],$A829),CHAR(34),
", OrganizationCode:  ",CHAR(34),INDEX(Organizations[Organization Code],$A829),CHAR(34),
", OrganizationName:  ",CHAR(34),INDEX(Organizations[Organization Name],$A829),CHAR(34),
", OrganizationDescription:  ",CHAR(34),INDEX(Organizations[Organization Description],$A829),CHAR(34),
", OrganizationLink:  ",CHAR(34),INDEX(Organizations[Organization Link],$A829),CHAR(34),"}"))</f>
        <v>#REF!</v>
      </c>
      <c r="F829" t="e">
        <f>IF(INDEX(People[First Name],$A829)="","",
CONCATENATE("  - &amp;AffiliationID",TEXT($A829,"0000"),
" {PersonID: *PersonID",TEXT($A829,"0000"),
", OrganizationID: *OrganizationID",TEXT(MATCH(INDEX(People[Organization Name],$A829),Organizations[Organization Name],0),"0000"),
", IsPrimaryOrganizationContact: , AffiliationStartDate: , AffiliationEndDate: , PrimaryPhone: ",
", PrimaryEmail: ",CHAR(34),INDEX(People[Primary Email],$A829),CHAR(34),
", PrimaryAddress: ",CHAR(34),INDEX(People[Primary Address],$A829),CHAR(34),
", PersonLink: }"))</f>
        <v>#REF!</v>
      </c>
      <c r="H829" t="e">
        <f>IF(COUNTA(CitationInformation)=0,"",IF(INDEX(AuthorList[Author Name],$A829)="","",
CONCATENATE("  - &amp;AuthorListID",TEXT($A829,"0000"),
"  {CitationID: *CitationID0001",
", PersonID: *PersonID",TEXT(MATCH(INDEX(AuthorList[Author Name],$A829),People[Full Name],0),"0000"),
", AuthorOrder: ",INDEX(AuthorList[Author Number],$A829),"}")))</f>
        <v>#REF!</v>
      </c>
      <c r="K829" t="e">
        <f>IF(INDEX(SamplingFeatures[Feature Code],$A829)="","",
CONCATENATE("  - &amp;SamplingFeatureID",TEXT($A829,"0000"),
" {","SamplingFeatureUUID:  ",CHAR(34),INDEX(SamplingFeatures[Sampling Feature UUID],$A829),CHAR(34),
", SamplingFeatureTypeCV:  ",CHAR(34),INDEX(SamplingFeatures[Sampling Feature Type],$A829),CHAR(34),
", SamplingFeatureCode:  ",CHAR(34),INDEX(SamplingFeatures[Feature Code],$A829),CHAR(34),
", SamplingFeatureName:  ",CHAR(34),INDEX(SamplingFeatures[Feature Name],$A829),CHAR(34),
", SamplingFeatureDescription:  ",CHAR(34),INDEX(SamplingFeatures[Feature Description],$A829),CHAR(34),
", SamplingFeatureGeotypeCV:  ",CHAR(34),INDEX(SamplingFeatures[Feature Geo Type],$A829),CHAR(34),
", FeatureGeometry:  ",CHAR(34),INDEX(SamplingFeatures[Feature Geometry],$A829),CHAR(34),
", Elevation_m:  ",CHAR(34),INDEX(SamplingFeatures[Elevation_m],$A829),CHAR(34),
", ElevationDatumCV:  ",CHAR(34),ElevationDatum,CHAR(34),"}"))</f>
        <v>#REF!</v>
      </c>
      <c r="L829" t="e">
        <f>IF(INDEX(SamplingFeatures[Sampling Feature Type],$A829)&lt;&gt;"Site","",
CONCATENATE("  - &amp;SiteID",TEXT(SUMPRODUCT(--($L$3:$L828&lt;&gt;"")),"0000"),
" {","SamplingFeatureID:  *SamplingFeatureID",TEXT($A829,"0000"),
", SiteTypeCV:  ",CHAR(34),INDEX(Sites[Site Type],$A829),CHAR(34),
", Latitude:  ",INDEX(Sites[Latitude],$A829),
", Longitude:  ",INDEX(Sites[Longitude],$A829),
", SRSName:  ",CHAR(34),LatLonDatum,CHAR(34),"}"))</f>
        <v>#REF!</v>
      </c>
      <c r="M829" t="e">
        <f>IF(INDEX(SamplingFeatures[Sampling Feature Type],$A829)&lt;&gt;"Specimen","",
CONCATENATE("  - &amp;SpecimenID",TEXT(SUMPRODUCT(--($M$3:$M828&lt;&gt;"")),"0000"),
" {","SamplingFeatureID:  *SamplingFeatureID",TEXT($A829,"0000"),
", SpecimenTypeCV:  ",CHAR(34),INDEX(Specimens[Specimen Type],$A829),CHAR(34),
", SpecimenMediumCV:  ",INDEX(Specimens[Specimen Medium],$A829),
", IsFieldSpecimen:  ",CHAR(34),INDEX(Specimens[Is Field Specimen?],$A829),CHAR(34),"}"))</f>
        <v>#REF!</v>
      </c>
      <c r="N829" t="e">
        <f>IF(COUNTA(SpatialOffsets[])=0,"", IF(INDEX(SpatialOffsets[Spatial Offset Type],$A829)="","",
CONCATENATE("  - &amp;SpatialOffsetID",TEXT($A829,"0000"),
" {","SpatialOffsetTypeCV:  ",CHAR(34),INDEX(SpatialOffsets[Spatial Offset Type],$A829),CHAR(34),
", Offset1Value:  ",INDEX(SpatialOffsets[Offset 1 Value],$A829),
", Offset1UnitID:  ",CHAR(34),INDEX(SpatialOffsets[Offset 1 Unit],$A829),CHAR(34),
", Offset2Value:  ",INDEX(SpatialOffsets[Offset 2 Value],$A829),
", Offset2UnitID:  ",CHAR(34),INDEX(SpatialOffsets[Offset 2 Unit],$A829),CHAR(34),
", Offset3Value:  ",INDEX(SpatialOffsets[Offset 3 Value],$A829),
", Offset3UnitID:  ",CHAR(34),INDEX(SpatialOffsets[Offset 3 Unit],$A829),CHAR(34),,"}")))</f>
        <v>#REF!</v>
      </c>
      <c r="O829" t="e">
        <f>IF(COUNTA(RelatedFeatures[])=0,"", IF(INDEX(RelatedFeatures[First Sampling Feature Code],$A829)="","",
CONCATENATE("  - &amp;RelationID",TEXT($A829,"0000"),
" {","SamplingFeatureID:  *SamplingFeatureID",TEXT(MATCH(INDEX(RelatedFeatures[First Sampling Feature Code],$A829),SamplingFeatures[Feature Code],0),"0000"),
", RelationshipTypeCV:  ",CHAR(34),INDEX(RelatedFeatures[Relationship Type],$A829),CHAR(34),
", RelatedFeatureID: *SamplingFeatureID",TEXT(MATCH(INDEX(RelatedFeatures[Second Sampling Feature Code],$A829),SamplingFeatures[Feature Code],0),"0000"),
", SpatialOffsetID:  ",IF(INDEX(RelatedFeatures[Offset Number],$A829)="","",CONCATENATE("*SpatialOffsetID",TEXT(INDEX(RelatedFeatures[Offset Number],$A829),"0000"))),"}")))</f>
        <v>#REF!</v>
      </c>
      <c r="P829" t="e">
        <f>IF(INDEX(Methods[Method Type],$A829)="","",
CONCATENATE("  - &amp;MethodID",TEXT($A829,"0000"),
" {","MethodTypeCV:  ",CHAR(34),INDEX(Methods[Method Type],$A829),CHAR(34),
", MethodCode:  ",CHAR(34),INDEX(Methods[Method Code],$A829),CHAR(34),
", MethodName:  ",CHAR(34),INDEX(Methods[Method Name],$A829),CHAR(34),
", MethodDescription:  ",CHAR(34),INDEX(Methods[Method Description],$A829),CHAR(34),
", MethodLink:  ",CHAR(34),INDEX(Methods[Method Link],$A829),CHAR(34),
", OrganizationID: *OrganizationID",TEXT(MATCH(INDEX(Methods[Organization Name],$A829),Organizations[Organization Name],0),"0000"),"}"))</f>
        <v>#REF!</v>
      </c>
      <c r="Q829" t="e">
        <f>IF(INDEX(Variables[Variable Type],$A829)="","",
CONCATENATE("  - &amp;VariableID",TEXT($A829,"0000"),
" {","VariableTypeCV:  ",CHAR(34),INDEX(Variables[Variable Type],$A829),CHAR(34),
", VariableCode:  ",CHAR(34),INDEX(Variables[Variable Code],$A829),CHAR(34),
", VariableNameCV:  ",CHAR(34),INDEX(Variables[Variable Name],$A829),CHAR(34),
", VariableDefinition:  ",CHAR(34),INDEX(Variables[Variable Definition],$A829),CHAR(34),
", SpecciationCV:  ",CHAR(34),INDEX(Variables[Speciation],$A829),CHAR(34),
", NoDataValue:  ",CHAR(34),INDEX(Variables[No Data Value],$A829),CHAR(34),"}"))</f>
        <v>#REF!</v>
      </c>
    </row>
    <row r="830" spans="1:17" x14ac:dyDescent="0.25">
      <c r="A830">
        <v>827</v>
      </c>
      <c r="D830" t="e">
        <f>IF(INDEX(People[First Name],$A830)="","",
CONCATENATE("  - &amp;PersonID",TEXT($A830,"0000"),
" {","PersonFirstName:  ",CHAR(34),INDEX(People[First Name],$A830),CHAR(34),
", PersonMiddleName:  ",CHAR(34),INDEX(People[Middle Name],$A830),CHAR(34),
", PersonLastName:  ",CHAR(34),INDEX(People[Last Name],$A830),CHAR(34),"}"))</f>
        <v>#REF!</v>
      </c>
      <c r="E830" t="e">
        <f>IF(INDEX(Organizations[Organization Type '[CV']],$A830)="","",
CONCATENATE("  - &amp;OrganizationID",TEXT($A830,"0000"),
" {","OrganizationTypeCV:  ",CHAR(34),INDEX(Organizations[Organization Type '[CV']],$A830),CHAR(34),
", OrganizationCode:  ",CHAR(34),INDEX(Organizations[Organization Code],$A830),CHAR(34),
", OrganizationName:  ",CHAR(34),INDEX(Organizations[Organization Name],$A830),CHAR(34),
", OrganizationDescription:  ",CHAR(34),INDEX(Organizations[Organization Description],$A830),CHAR(34),
", OrganizationLink:  ",CHAR(34),INDEX(Organizations[Organization Link],$A830),CHAR(34),"}"))</f>
        <v>#REF!</v>
      </c>
      <c r="F830" t="e">
        <f>IF(INDEX(People[First Name],$A830)="","",
CONCATENATE("  - &amp;AffiliationID",TEXT($A830,"0000"),
" {PersonID: *PersonID",TEXT($A830,"0000"),
", OrganizationID: *OrganizationID",TEXT(MATCH(INDEX(People[Organization Name],$A830),Organizations[Organization Name],0),"0000"),
", IsPrimaryOrganizationContact: , AffiliationStartDate: , AffiliationEndDate: , PrimaryPhone: ",
", PrimaryEmail: ",CHAR(34),INDEX(People[Primary Email],$A830),CHAR(34),
", PrimaryAddress: ",CHAR(34),INDEX(People[Primary Address],$A830),CHAR(34),
", PersonLink: }"))</f>
        <v>#REF!</v>
      </c>
      <c r="H830" t="e">
        <f>IF(COUNTA(CitationInformation)=0,"",IF(INDEX(AuthorList[Author Name],$A830)="","",
CONCATENATE("  - &amp;AuthorListID",TEXT($A830,"0000"),
"  {CitationID: *CitationID0001",
", PersonID: *PersonID",TEXT(MATCH(INDEX(AuthorList[Author Name],$A830),People[Full Name],0),"0000"),
", AuthorOrder: ",INDEX(AuthorList[Author Number],$A830),"}")))</f>
        <v>#REF!</v>
      </c>
      <c r="K830" t="e">
        <f>IF(INDEX(SamplingFeatures[Feature Code],$A830)="","",
CONCATENATE("  - &amp;SamplingFeatureID",TEXT($A830,"0000"),
" {","SamplingFeatureUUID:  ",CHAR(34),INDEX(SamplingFeatures[Sampling Feature UUID],$A830),CHAR(34),
", SamplingFeatureTypeCV:  ",CHAR(34),INDEX(SamplingFeatures[Sampling Feature Type],$A830),CHAR(34),
", SamplingFeatureCode:  ",CHAR(34),INDEX(SamplingFeatures[Feature Code],$A830),CHAR(34),
", SamplingFeatureName:  ",CHAR(34),INDEX(SamplingFeatures[Feature Name],$A830),CHAR(34),
", SamplingFeatureDescription:  ",CHAR(34),INDEX(SamplingFeatures[Feature Description],$A830),CHAR(34),
", SamplingFeatureGeotypeCV:  ",CHAR(34),INDEX(SamplingFeatures[Feature Geo Type],$A830),CHAR(34),
", FeatureGeometry:  ",CHAR(34),INDEX(SamplingFeatures[Feature Geometry],$A830),CHAR(34),
", Elevation_m:  ",CHAR(34),INDEX(SamplingFeatures[Elevation_m],$A830),CHAR(34),
", ElevationDatumCV:  ",CHAR(34),ElevationDatum,CHAR(34),"}"))</f>
        <v>#REF!</v>
      </c>
      <c r="L830" t="e">
        <f>IF(INDEX(SamplingFeatures[Sampling Feature Type],$A830)&lt;&gt;"Site","",
CONCATENATE("  - &amp;SiteID",TEXT(SUMPRODUCT(--($L$3:$L829&lt;&gt;"")),"0000"),
" {","SamplingFeatureID:  *SamplingFeatureID",TEXT($A830,"0000"),
", SiteTypeCV:  ",CHAR(34),INDEX(Sites[Site Type],$A830),CHAR(34),
", Latitude:  ",INDEX(Sites[Latitude],$A830),
", Longitude:  ",INDEX(Sites[Longitude],$A830),
", SRSName:  ",CHAR(34),LatLonDatum,CHAR(34),"}"))</f>
        <v>#REF!</v>
      </c>
      <c r="M830" t="e">
        <f>IF(INDEX(SamplingFeatures[Sampling Feature Type],$A830)&lt;&gt;"Specimen","",
CONCATENATE("  - &amp;SpecimenID",TEXT(SUMPRODUCT(--($M$3:$M829&lt;&gt;"")),"0000"),
" {","SamplingFeatureID:  *SamplingFeatureID",TEXT($A830,"0000"),
", SpecimenTypeCV:  ",CHAR(34),INDEX(Specimens[Specimen Type],$A830),CHAR(34),
", SpecimenMediumCV:  ",INDEX(Specimens[Specimen Medium],$A830),
", IsFieldSpecimen:  ",CHAR(34),INDEX(Specimens[Is Field Specimen?],$A830),CHAR(34),"}"))</f>
        <v>#REF!</v>
      </c>
      <c r="N830" t="e">
        <f>IF(COUNTA(SpatialOffsets[])=0,"", IF(INDEX(SpatialOffsets[Spatial Offset Type],$A830)="","",
CONCATENATE("  - &amp;SpatialOffsetID",TEXT($A830,"0000"),
" {","SpatialOffsetTypeCV:  ",CHAR(34),INDEX(SpatialOffsets[Spatial Offset Type],$A830),CHAR(34),
", Offset1Value:  ",INDEX(SpatialOffsets[Offset 1 Value],$A830),
", Offset1UnitID:  ",CHAR(34),INDEX(SpatialOffsets[Offset 1 Unit],$A830),CHAR(34),
", Offset2Value:  ",INDEX(SpatialOffsets[Offset 2 Value],$A830),
", Offset2UnitID:  ",CHAR(34),INDEX(SpatialOffsets[Offset 2 Unit],$A830),CHAR(34),
", Offset3Value:  ",INDEX(SpatialOffsets[Offset 3 Value],$A830),
", Offset3UnitID:  ",CHAR(34),INDEX(SpatialOffsets[Offset 3 Unit],$A830),CHAR(34),,"}")))</f>
        <v>#REF!</v>
      </c>
      <c r="O830" t="e">
        <f>IF(COUNTA(RelatedFeatures[])=0,"", IF(INDEX(RelatedFeatures[First Sampling Feature Code],$A830)="","",
CONCATENATE("  - &amp;RelationID",TEXT($A830,"0000"),
" {","SamplingFeatureID:  *SamplingFeatureID",TEXT(MATCH(INDEX(RelatedFeatures[First Sampling Feature Code],$A830),SamplingFeatures[Feature Code],0),"0000"),
", RelationshipTypeCV:  ",CHAR(34),INDEX(RelatedFeatures[Relationship Type],$A830),CHAR(34),
", RelatedFeatureID: *SamplingFeatureID",TEXT(MATCH(INDEX(RelatedFeatures[Second Sampling Feature Code],$A830),SamplingFeatures[Feature Code],0),"0000"),
", SpatialOffsetID:  ",IF(INDEX(RelatedFeatures[Offset Number],$A830)="","",CONCATENATE("*SpatialOffsetID",TEXT(INDEX(RelatedFeatures[Offset Number],$A830),"0000"))),"}")))</f>
        <v>#REF!</v>
      </c>
      <c r="P830" t="e">
        <f>IF(INDEX(Methods[Method Type],$A830)="","",
CONCATENATE("  - &amp;MethodID",TEXT($A830,"0000"),
" {","MethodTypeCV:  ",CHAR(34),INDEX(Methods[Method Type],$A830),CHAR(34),
", MethodCode:  ",CHAR(34),INDEX(Methods[Method Code],$A830),CHAR(34),
", MethodName:  ",CHAR(34),INDEX(Methods[Method Name],$A830),CHAR(34),
", MethodDescription:  ",CHAR(34),INDEX(Methods[Method Description],$A830),CHAR(34),
", MethodLink:  ",CHAR(34),INDEX(Methods[Method Link],$A830),CHAR(34),
", OrganizationID: *OrganizationID",TEXT(MATCH(INDEX(Methods[Organization Name],$A830),Organizations[Organization Name],0),"0000"),"}"))</f>
        <v>#REF!</v>
      </c>
      <c r="Q830" t="e">
        <f>IF(INDEX(Variables[Variable Type],$A830)="","",
CONCATENATE("  - &amp;VariableID",TEXT($A830,"0000"),
" {","VariableTypeCV:  ",CHAR(34),INDEX(Variables[Variable Type],$A830),CHAR(34),
", VariableCode:  ",CHAR(34),INDEX(Variables[Variable Code],$A830),CHAR(34),
", VariableNameCV:  ",CHAR(34),INDEX(Variables[Variable Name],$A830),CHAR(34),
", VariableDefinition:  ",CHAR(34),INDEX(Variables[Variable Definition],$A830),CHAR(34),
", SpecciationCV:  ",CHAR(34),INDEX(Variables[Speciation],$A830),CHAR(34),
", NoDataValue:  ",CHAR(34),INDEX(Variables[No Data Value],$A830),CHAR(34),"}"))</f>
        <v>#REF!</v>
      </c>
    </row>
    <row r="831" spans="1:17" x14ac:dyDescent="0.25">
      <c r="A831">
        <v>828</v>
      </c>
      <c r="D831" t="e">
        <f>IF(INDEX(People[First Name],$A831)="","",
CONCATENATE("  - &amp;PersonID",TEXT($A831,"0000"),
" {","PersonFirstName:  ",CHAR(34),INDEX(People[First Name],$A831),CHAR(34),
", PersonMiddleName:  ",CHAR(34),INDEX(People[Middle Name],$A831),CHAR(34),
", PersonLastName:  ",CHAR(34),INDEX(People[Last Name],$A831),CHAR(34),"}"))</f>
        <v>#REF!</v>
      </c>
      <c r="E831" t="e">
        <f>IF(INDEX(Organizations[Organization Type '[CV']],$A831)="","",
CONCATENATE("  - &amp;OrganizationID",TEXT($A831,"0000"),
" {","OrganizationTypeCV:  ",CHAR(34),INDEX(Organizations[Organization Type '[CV']],$A831),CHAR(34),
", OrganizationCode:  ",CHAR(34),INDEX(Organizations[Organization Code],$A831),CHAR(34),
", OrganizationName:  ",CHAR(34),INDEX(Organizations[Organization Name],$A831),CHAR(34),
", OrganizationDescription:  ",CHAR(34),INDEX(Organizations[Organization Description],$A831),CHAR(34),
", OrganizationLink:  ",CHAR(34),INDEX(Organizations[Organization Link],$A831),CHAR(34),"}"))</f>
        <v>#REF!</v>
      </c>
      <c r="F831" t="e">
        <f>IF(INDEX(People[First Name],$A831)="","",
CONCATENATE("  - &amp;AffiliationID",TEXT($A831,"0000"),
" {PersonID: *PersonID",TEXT($A831,"0000"),
", OrganizationID: *OrganizationID",TEXT(MATCH(INDEX(People[Organization Name],$A831),Organizations[Organization Name],0),"0000"),
", IsPrimaryOrganizationContact: , AffiliationStartDate: , AffiliationEndDate: , PrimaryPhone: ",
", PrimaryEmail: ",CHAR(34),INDEX(People[Primary Email],$A831),CHAR(34),
", PrimaryAddress: ",CHAR(34),INDEX(People[Primary Address],$A831),CHAR(34),
", PersonLink: }"))</f>
        <v>#REF!</v>
      </c>
      <c r="H831" t="e">
        <f>IF(COUNTA(CitationInformation)=0,"",IF(INDEX(AuthorList[Author Name],$A831)="","",
CONCATENATE("  - &amp;AuthorListID",TEXT($A831,"0000"),
"  {CitationID: *CitationID0001",
", PersonID: *PersonID",TEXT(MATCH(INDEX(AuthorList[Author Name],$A831),People[Full Name],0),"0000"),
", AuthorOrder: ",INDEX(AuthorList[Author Number],$A831),"}")))</f>
        <v>#REF!</v>
      </c>
      <c r="K831" t="e">
        <f>IF(INDEX(SamplingFeatures[Feature Code],$A831)="","",
CONCATENATE("  - &amp;SamplingFeatureID",TEXT($A831,"0000"),
" {","SamplingFeatureUUID:  ",CHAR(34),INDEX(SamplingFeatures[Sampling Feature UUID],$A831),CHAR(34),
", SamplingFeatureTypeCV:  ",CHAR(34),INDEX(SamplingFeatures[Sampling Feature Type],$A831),CHAR(34),
", SamplingFeatureCode:  ",CHAR(34),INDEX(SamplingFeatures[Feature Code],$A831),CHAR(34),
", SamplingFeatureName:  ",CHAR(34),INDEX(SamplingFeatures[Feature Name],$A831),CHAR(34),
", SamplingFeatureDescription:  ",CHAR(34),INDEX(SamplingFeatures[Feature Description],$A831),CHAR(34),
", SamplingFeatureGeotypeCV:  ",CHAR(34),INDEX(SamplingFeatures[Feature Geo Type],$A831),CHAR(34),
", FeatureGeometry:  ",CHAR(34),INDEX(SamplingFeatures[Feature Geometry],$A831),CHAR(34),
", Elevation_m:  ",CHAR(34),INDEX(SamplingFeatures[Elevation_m],$A831),CHAR(34),
", ElevationDatumCV:  ",CHAR(34),ElevationDatum,CHAR(34),"}"))</f>
        <v>#REF!</v>
      </c>
      <c r="L831" t="e">
        <f>IF(INDEX(SamplingFeatures[Sampling Feature Type],$A831)&lt;&gt;"Site","",
CONCATENATE("  - &amp;SiteID",TEXT(SUMPRODUCT(--($L$3:$L830&lt;&gt;"")),"0000"),
" {","SamplingFeatureID:  *SamplingFeatureID",TEXT($A831,"0000"),
", SiteTypeCV:  ",CHAR(34),INDEX(Sites[Site Type],$A831),CHAR(34),
", Latitude:  ",INDEX(Sites[Latitude],$A831),
", Longitude:  ",INDEX(Sites[Longitude],$A831),
", SRSName:  ",CHAR(34),LatLonDatum,CHAR(34),"}"))</f>
        <v>#REF!</v>
      </c>
      <c r="M831" t="e">
        <f>IF(INDEX(SamplingFeatures[Sampling Feature Type],$A831)&lt;&gt;"Specimen","",
CONCATENATE("  - &amp;SpecimenID",TEXT(SUMPRODUCT(--($M$3:$M830&lt;&gt;"")),"0000"),
" {","SamplingFeatureID:  *SamplingFeatureID",TEXT($A831,"0000"),
", SpecimenTypeCV:  ",CHAR(34),INDEX(Specimens[Specimen Type],$A831),CHAR(34),
", SpecimenMediumCV:  ",INDEX(Specimens[Specimen Medium],$A831),
", IsFieldSpecimen:  ",CHAR(34),INDEX(Specimens[Is Field Specimen?],$A831),CHAR(34),"}"))</f>
        <v>#REF!</v>
      </c>
      <c r="N831" t="e">
        <f>IF(COUNTA(SpatialOffsets[])=0,"", IF(INDEX(SpatialOffsets[Spatial Offset Type],$A831)="","",
CONCATENATE("  - &amp;SpatialOffsetID",TEXT($A831,"0000"),
" {","SpatialOffsetTypeCV:  ",CHAR(34),INDEX(SpatialOffsets[Spatial Offset Type],$A831),CHAR(34),
", Offset1Value:  ",INDEX(SpatialOffsets[Offset 1 Value],$A831),
", Offset1UnitID:  ",CHAR(34),INDEX(SpatialOffsets[Offset 1 Unit],$A831),CHAR(34),
", Offset2Value:  ",INDEX(SpatialOffsets[Offset 2 Value],$A831),
", Offset2UnitID:  ",CHAR(34),INDEX(SpatialOffsets[Offset 2 Unit],$A831),CHAR(34),
", Offset3Value:  ",INDEX(SpatialOffsets[Offset 3 Value],$A831),
", Offset3UnitID:  ",CHAR(34),INDEX(SpatialOffsets[Offset 3 Unit],$A831),CHAR(34),,"}")))</f>
        <v>#REF!</v>
      </c>
      <c r="O831" t="e">
        <f>IF(COUNTA(RelatedFeatures[])=0,"", IF(INDEX(RelatedFeatures[First Sampling Feature Code],$A831)="","",
CONCATENATE("  - &amp;RelationID",TEXT($A831,"0000"),
" {","SamplingFeatureID:  *SamplingFeatureID",TEXT(MATCH(INDEX(RelatedFeatures[First Sampling Feature Code],$A831),SamplingFeatures[Feature Code],0),"0000"),
", RelationshipTypeCV:  ",CHAR(34),INDEX(RelatedFeatures[Relationship Type],$A831),CHAR(34),
", RelatedFeatureID: *SamplingFeatureID",TEXT(MATCH(INDEX(RelatedFeatures[Second Sampling Feature Code],$A831),SamplingFeatures[Feature Code],0),"0000"),
", SpatialOffsetID:  ",IF(INDEX(RelatedFeatures[Offset Number],$A831)="","",CONCATENATE("*SpatialOffsetID",TEXT(INDEX(RelatedFeatures[Offset Number],$A831),"0000"))),"}")))</f>
        <v>#REF!</v>
      </c>
      <c r="P831" t="e">
        <f>IF(INDEX(Methods[Method Type],$A831)="","",
CONCATENATE("  - &amp;MethodID",TEXT($A831,"0000"),
" {","MethodTypeCV:  ",CHAR(34),INDEX(Methods[Method Type],$A831),CHAR(34),
", MethodCode:  ",CHAR(34),INDEX(Methods[Method Code],$A831),CHAR(34),
", MethodName:  ",CHAR(34),INDEX(Methods[Method Name],$A831),CHAR(34),
", MethodDescription:  ",CHAR(34),INDEX(Methods[Method Description],$A831),CHAR(34),
", MethodLink:  ",CHAR(34),INDEX(Methods[Method Link],$A831),CHAR(34),
", OrganizationID: *OrganizationID",TEXT(MATCH(INDEX(Methods[Organization Name],$A831),Organizations[Organization Name],0),"0000"),"}"))</f>
        <v>#REF!</v>
      </c>
      <c r="Q831" t="e">
        <f>IF(INDEX(Variables[Variable Type],$A831)="","",
CONCATENATE("  - &amp;VariableID",TEXT($A831,"0000"),
" {","VariableTypeCV:  ",CHAR(34),INDEX(Variables[Variable Type],$A831),CHAR(34),
", VariableCode:  ",CHAR(34),INDEX(Variables[Variable Code],$A831),CHAR(34),
", VariableNameCV:  ",CHAR(34),INDEX(Variables[Variable Name],$A831),CHAR(34),
", VariableDefinition:  ",CHAR(34),INDEX(Variables[Variable Definition],$A831),CHAR(34),
", SpecciationCV:  ",CHAR(34),INDEX(Variables[Speciation],$A831),CHAR(34),
", NoDataValue:  ",CHAR(34),INDEX(Variables[No Data Value],$A831),CHAR(34),"}"))</f>
        <v>#REF!</v>
      </c>
    </row>
    <row r="832" spans="1:17" x14ac:dyDescent="0.25">
      <c r="A832">
        <v>829</v>
      </c>
      <c r="D832" t="e">
        <f>IF(INDEX(People[First Name],$A832)="","",
CONCATENATE("  - &amp;PersonID",TEXT($A832,"0000"),
" {","PersonFirstName:  ",CHAR(34),INDEX(People[First Name],$A832),CHAR(34),
", PersonMiddleName:  ",CHAR(34),INDEX(People[Middle Name],$A832),CHAR(34),
", PersonLastName:  ",CHAR(34),INDEX(People[Last Name],$A832),CHAR(34),"}"))</f>
        <v>#REF!</v>
      </c>
      <c r="E832" t="e">
        <f>IF(INDEX(Organizations[Organization Type '[CV']],$A832)="","",
CONCATENATE("  - &amp;OrganizationID",TEXT($A832,"0000"),
" {","OrganizationTypeCV:  ",CHAR(34),INDEX(Organizations[Organization Type '[CV']],$A832),CHAR(34),
", OrganizationCode:  ",CHAR(34),INDEX(Organizations[Organization Code],$A832),CHAR(34),
", OrganizationName:  ",CHAR(34),INDEX(Organizations[Organization Name],$A832),CHAR(34),
", OrganizationDescription:  ",CHAR(34),INDEX(Organizations[Organization Description],$A832),CHAR(34),
", OrganizationLink:  ",CHAR(34),INDEX(Organizations[Organization Link],$A832),CHAR(34),"}"))</f>
        <v>#REF!</v>
      </c>
      <c r="F832" t="e">
        <f>IF(INDEX(People[First Name],$A832)="","",
CONCATENATE("  - &amp;AffiliationID",TEXT($A832,"0000"),
" {PersonID: *PersonID",TEXT($A832,"0000"),
", OrganizationID: *OrganizationID",TEXT(MATCH(INDEX(People[Organization Name],$A832),Organizations[Organization Name],0),"0000"),
", IsPrimaryOrganizationContact: , AffiliationStartDate: , AffiliationEndDate: , PrimaryPhone: ",
", PrimaryEmail: ",CHAR(34),INDEX(People[Primary Email],$A832),CHAR(34),
", PrimaryAddress: ",CHAR(34),INDEX(People[Primary Address],$A832),CHAR(34),
", PersonLink: }"))</f>
        <v>#REF!</v>
      </c>
      <c r="H832" t="e">
        <f>IF(COUNTA(CitationInformation)=0,"",IF(INDEX(AuthorList[Author Name],$A832)="","",
CONCATENATE("  - &amp;AuthorListID",TEXT($A832,"0000"),
"  {CitationID: *CitationID0001",
", PersonID: *PersonID",TEXT(MATCH(INDEX(AuthorList[Author Name],$A832),People[Full Name],0),"0000"),
", AuthorOrder: ",INDEX(AuthorList[Author Number],$A832),"}")))</f>
        <v>#REF!</v>
      </c>
      <c r="K832" t="e">
        <f>IF(INDEX(SamplingFeatures[Feature Code],$A832)="","",
CONCATENATE("  - &amp;SamplingFeatureID",TEXT($A832,"0000"),
" {","SamplingFeatureUUID:  ",CHAR(34),INDEX(SamplingFeatures[Sampling Feature UUID],$A832),CHAR(34),
", SamplingFeatureTypeCV:  ",CHAR(34),INDEX(SamplingFeatures[Sampling Feature Type],$A832),CHAR(34),
", SamplingFeatureCode:  ",CHAR(34),INDEX(SamplingFeatures[Feature Code],$A832),CHAR(34),
", SamplingFeatureName:  ",CHAR(34),INDEX(SamplingFeatures[Feature Name],$A832),CHAR(34),
", SamplingFeatureDescription:  ",CHAR(34),INDEX(SamplingFeatures[Feature Description],$A832),CHAR(34),
", SamplingFeatureGeotypeCV:  ",CHAR(34),INDEX(SamplingFeatures[Feature Geo Type],$A832),CHAR(34),
", FeatureGeometry:  ",CHAR(34),INDEX(SamplingFeatures[Feature Geometry],$A832),CHAR(34),
", Elevation_m:  ",CHAR(34),INDEX(SamplingFeatures[Elevation_m],$A832),CHAR(34),
", ElevationDatumCV:  ",CHAR(34),ElevationDatum,CHAR(34),"}"))</f>
        <v>#REF!</v>
      </c>
      <c r="L832" t="e">
        <f>IF(INDEX(SamplingFeatures[Sampling Feature Type],$A832)&lt;&gt;"Site","",
CONCATENATE("  - &amp;SiteID",TEXT(SUMPRODUCT(--($L$3:$L831&lt;&gt;"")),"0000"),
" {","SamplingFeatureID:  *SamplingFeatureID",TEXT($A832,"0000"),
", SiteTypeCV:  ",CHAR(34),INDEX(Sites[Site Type],$A832),CHAR(34),
", Latitude:  ",INDEX(Sites[Latitude],$A832),
", Longitude:  ",INDEX(Sites[Longitude],$A832),
", SRSName:  ",CHAR(34),LatLonDatum,CHAR(34),"}"))</f>
        <v>#REF!</v>
      </c>
      <c r="M832" t="e">
        <f>IF(INDEX(SamplingFeatures[Sampling Feature Type],$A832)&lt;&gt;"Specimen","",
CONCATENATE("  - &amp;SpecimenID",TEXT(SUMPRODUCT(--($M$3:$M831&lt;&gt;"")),"0000"),
" {","SamplingFeatureID:  *SamplingFeatureID",TEXT($A832,"0000"),
", SpecimenTypeCV:  ",CHAR(34),INDEX(Specimens[Specimen Type],$A832),CHAR(34),
", SpecimenMediumCV:  ",INDEX(Specimens[Specimen Medium],$A832),
", IsFieldSpecimen:  ",CHAR(34),INDEX(Specimens[Is Field Specimen?],$A832),CHAR(34),"}"))</f>
        <v>#REF!</v>
      </c>
      <c r="N832" t="e">
        <f>IF(COUNTA(SpatialOffsets[])=0,"", IF(INDEX(SpatialOffsets[Spatial Offset Type],$A832)="","",
CONCATENATE("  - &amp;SpatialOffsetID",TEXT($A832,"0000"),
" {","SpatialOffsetTypeCV:  ",CHAR(34),INDEX(SpatialOffsets[Spatial Offset Type],$A832),CHAR(34),
", Offset1Value:  ",INDEX(SpatialOffsets[Offset 1 Value],$A832),
", Offset1UnitID:  ",CHAR(34),INDEX(SpatialOffsets[Offset 1 Unit],$A832),CHAR(34),
", Offset2Value:  ",INDEX(SpatialOffsets[Offset 2 Value],$A832),
", Offset2UnitID:  ",CHAR(34),INDEX(SpatialOffsets[Offset 2 Unit],$A832),CHAR(34),
", Offset3Value:  ",INDEX(SpatialOffsets[Offset 3 Value],$A832),
", Offset3UnitID:  ",CHAR(34),INDEX(SpatialOffsets[Offset 3 Unit],$A832),CHAR(34),,"}")))</f>
        <v>#REF!</v>
      </c>
      <c r="O832" t="e">
        <f>IF(COUNTA(RelatedFeatures[])=0,"", IF(INDEX(RelatedFeatures[First Sampling Feature Code],$A832)="","",
CONCATENATE("  - &amp;RelationID",TEXT($A832,"0000"),
" {","SamplingFeatureID:  *SamplingFeatureID",TEXT(MATCH(INDEX(RelatedFeatures[First Sampling Feature Code],$A832),SamplingFeatures[Feature Code],0),"0000"),
", RelationshipTypeCV:  ",CHAR(34),INDEX(RelatedFeatures[Relationship Type],$A832),CHAR(34),
", RelatedFeatureID: *SamplingFeatureID",TEXT(MATCH(INDEX(RelatedFeatures[Second Sampling Feature Code],$A832),SamplingFeatures[Feature Code],0),"0000"),
", SpatialOffsetID:  ",IF(INDEX(RelatedFeatures[Offset Number],$A832)="","",CONCATENATE("*SpatialOffsetID",TEXT(INDEX(RelatedFeatures[Offset Number],$A832),"0000"))),"}")))</f>
        <v>#REF!</v>
      </c>
      <c r="P832" t="e">
        <f>IF(INDEX(Methods[Method Type],$A832)="","",
CONCATENATE("  - &amp;MethodID",TEXT($A832,"0000"),
" {","MethodTypeCV:  ",CHAR(34),INDEX(Methods[Method Type],$A832),CHAR(34),
", MethodCode:  ",CHAR(34),INDEX(Methods[Method Code],$A832),CHAR(34),
", MethodName:  ",CHAR(34),INDEX(Methods[Method Name],$A832),CHAR(34),
", MethodDescription:  ",CHAR(34),INDEX(Methods[Method Description],$A832),CHAR(34),
", MethodLink:  ",CHAR(34),INDEX(Methods[Method Link],$A832),CHAR(34),
", OrganizationID: *OrganizationID",TEXT(MATCH(INDEX(Methods[Organization Name],$A832),Organizations[Organization Name],0),"0000"),"}"))</f>
        <v>#REF!</v>
      </c>
      <c r="Q832" t="e">
        <f>IF(INDEX(Variables[Variable Type],$A832)="","",
CONCATENATE("  - &amp;VariableID",TEXT($A832,"0000"),
" {","VariableTypeCV:  ",CHAR(34),INDEX(Variables[Variable Type],$A832),CHAR(34),
", VariableCode:  ",CHAR(34),INDEX(Variables[Variable Code],$A832),CHAR(34),
", VariableNameCV:  ",CHAR(34),INDEX(Variables[Variable Name],$A832),CHAR(34),
", VariableDefinition:  ",CHAR(34),INDEX(Variables[Variable Definition],$A832),CHAR(34),
", SpecciationCV:  ",CHAR(34),INDEX(Variables[Speciation],$A832),CHAR(34),
", NoDataValue:  ",CHAR(34),INDEX(Variables[No Data Value],$A832),CHAR(34),"}"))</f>
        <v>#REF!</v>
      </c>
    </row>
    <row r="833" spans="1:17" x14ac:dyDescent="0.25">
      <c r="A833">
        <v>830</v>
      </c>
      <c r="D833" t="e">
        <f>IF(INDEX(People[First Name],$A833)="","",
CONCATENATE("  - &amp;PersonID",TEXT($A833,"0000"),
" {","PersonFirstName:  ",CHAR(34),INDEX(People[First Name],$A833),CHAR(34),
", PersonMiddleName:  ",CHAR(34),INDEX(People[Middle Name],$A833),CHAR(34),
", PersonLastName:  ",CHAR(34),INDEX(People[Last Name],$A833),CHAR(34),"}"))</f>
        <v>#REF!</v>
      </c>
      <c r="E833" t="e">
        <f>IF(INDEX(Organizations[Organization Type '[CV']],$A833)="","",
CONCATENATE("  - &amp;OrganizationID",TEXT($A833,"0000"),
" {","OrganizationTypeCV:  ",CHAR(34),INDEX(Organizations[Organization Type '[CV']],$A833),CHAR(34),
", OrganizationCode:  ",CHAR(34),INDEX(Organizations[Organization Code],$A833),CHAR(34),
", OrganizationName:  ",CHAR(34),INDEX(Organizations[Organization Name],$A833),CHAR(34),
", OrganizationDescription:  ",CHAR(34),INDEX(Organizations[Organization Description],$A833),CHAR(34),
", OrganizationLink:  ",CHAR(34),INDEX(Organizations[Organization Link],$A833),CHAR(34),"}"))</f>
        <v>#REF!</v>
      </c>
      <c r="F833" t="e">
        <f>IF(INDEX(People[First Name],$A833)="","",
CONCATENATE("  - &amp;AffiliationID",TEXT($A833,"0000"),
" {PersonID: *PersonID",TEXT($A833,"0000"),
", OrganizationID: *OrganizationID",TEXT(MATCH(INDEX(People[Organization Name],$A833),Organizations[Organization Name],0),"0000"),
", IsPrimaryOrganizationContact: , AffiliationStartDate: , AffiliationEndDate: , PrimaryPhone: ",
", PrimaryEmail: ",CHAR(34),INDEX(People[Primary Email],$A833),CHAR(34),
", PrimaryAddress: ",CHAR(34),INDEX(People[Primary Address],$A833),CHAR(34),
", PersonLink: }"))</f>
        <v>#REF!</v>
      </c>
      <c r="H833" t="e">
        <f>IF(COUNTA(CitationInformation)=0,"",IF(INDEX(AuthorList[Author Name],$A833)="","",
CONCATENATE("  - &amp;AuthorListID",TEXT($A833,"0000"),
"  {CitationID: *CitationID0001",
", PersonID: *PersonID",TEXT(MATCH(INDEX(AuthorList[Author Name],$A833),People[Full Name],0),"0000"),
", AuthorOrder: ",INDEX(AuthorList[Author Number],$A833),"}")))</f>
        <v>#REF!</v>
      </c>
      <c r="K833" t="e">
        <f>IF(INDEX(SamplingFeatures[Feature Code],$A833)="","",
CONCATENATE("  - &amp;SamplingFeatureID",TEXT($A833,"0000"),
" {","SamplingFeatureUUID:  ",CHAR(34),INDEX(SamplingFeatures[Sampling Feature UUID],$A833),CHAR(34),
", SamplingFeatureTypeCV:  ",CHAR(34),INDEX(SamplingFeatures[Sampling Feature Type],$A833),CHAR(34),
", SamplingFeatureCode:  ",CHAR(34),INDEX(SamplingFeatures[Feature Code],$A833),CHAR(34),
", SamplingFeatureName:  ",CHAR(34),INDEX(SamplingFeatures[Feature Name],$A833),CHAR(34),
", SamplingFeatureDescription:  ",CHAR(34),INDEX(SamplingFeatures[Feature Description],$A833),CHAR(34),
", SamplingFeatureGeotypeCV:  ",CHAR(34),INDEX(SamplingFeatures[Feature Geo Type],$A833),CHAR(34),
", FeatureGeometry:  ",CHAR(34),INDEX(SamplingFeatures[Feature Geometry],$A833),CHAR(34),
", Elevation_m:  ",CHAR(34),INDEX(SamplingFeatures[Elevation_m],$A833),CHAR(34),
", ElevationDatumCV:  ",CHAR(34),ElevationDatum,CHAR(34),"}"))</f>
        <v>#REF!</v>
      </c>
      <c r="L833" t="e">
        <f>IF(INDEX(SamplingFeatures[Sampling Feature Type],$A833)&lt;&gt;"Site","",
CONCATENATE("  - &amp;SiteID",TEXT(SUMPRODUCT(--($L$3:$L832&lt;&gt;"")),"0000"),
" {","SamplingFeatureID:  *SamplingFeatureID",TEXT($A833,"0000"),
", SiteTypeCV:  ",CHAR(34),INDEX(Sites[Site Type],$A833),CHAR(34),
", Latitude:  ",INDEX(Sites[Latitude],$A833),
", Longitude:  ",INDEX(Sites[Longitude],$A833),
", SRSName:  ",CHAR(34),LatLonDatum,CHAR(34),"}"))</f>
        <v>#REF!</v>
      </c>
      <c r="M833" t="e">
        <f>IF(INDEX(SamplingFeatures[Sampling Feature Type],$A833)&lt;&gt;"Specimen","",
CONCATENATE("  - &amp;SpecimenID",TEXT(SUMPRODUCT(--($M$3:$M832&lt;&gt;"")),"0000"),
" {","SamplingFeatureID:  *SamplingFeatureID",TEXT($A833,"0000"),
", SpecimenTypeCV:  ",CHAR(34),INDEX(Specimens[Specimen Type],$A833),CHAR(34),
", SpecimenMediumCV:  ",INDEX(Specimens[Specimen Medium],$A833),
", IsFieldSpecimen:  ",CHAR(34),INDEX(Specimens[Is Field Specimen?],$A833),CHAR(34),"}"))</f>
        <v>#REF!</v>
      </c>
      <c r="N833" t="e">
        <f>IF(COUNTA(SpatialOffsets[])=0,"", IF(INDEX(SpatialOffsets[Spatial Offset Type],$A833)="","",
CONCATENATE("  - &amp;SpatialOffsetID",TEXT($A833,"0000"),
" {","SpatialOffsetTypeCV:  ",CHAR(34),INDEX(SpatialOffsets[Spatial Offset Type],$A833),CHAR(34),
", Offset1Value:  ",INDEX(SpatialOffsets[Offset 1 Value],$A833),
", Offset1UnitID:  ",CHAR(34),INDEX(SpatialOffsets[Offset 1 Unit],$A833),CHAR(34),
", Offset2Value:  ",INDEX(SpatialOffsets[Offset 2 Value],$A833),
", Offset2UnitID:  ",CHAR(34),INDEX(SpatialOffsets[Offset 2 Unit],$A833),CHAR(34),
", Offset3Value:  ",INDEX(SpatialOffsets[Offset 3 Value],$A833),
", Offset3UnitID:  ",CHAR(34),INDEX(SpatialOffsets[Offset 3 Unit],$A833),CHAR(34),,"}")))</f>
        <v>#REF!</v>
      </c>
      <c r="O833" t="e">
        <f>IF(COUNTA(RelatedFeatures[])=0,"", IF(INDEX(RelatedFeatures[First Sampling Feature Code],$A833)="","",
CONCATENATE("  - &amp;RelationID",TEXT($A833,"0000"),
" {","SamplingFeatureID:  *SamplingFeatureID",TEXT(MATCH(INDEX(RelatedFeatures[First Sampling Feature Code],$A833),SamplingFeatures[Feature Code],0),"0000"),
", RelationshipTypeCV:  ",CHAR(34),INDEX(RelatedFeatures[Relationship Type],$A833),CHAR(34),
", RelatedFeatureID: *SamplingFeatureID",TEXT(MATCH(INDEX(RelatedFeatures[Second Sampling Feature Code],$A833),SamplingFeatures[Feature Code],0),"0000"),
", SpatialOffsetID:  ",IF(INDEX(RelatedFeatures[Offset Number],$A833)="","",CONCATENATE("*SpatialOffsetID",TEXT(INDEX(RelatedFeatures[Offset Number],$A833),"0000"))),"}")))</f>
        <v>#REF!</v>
      </c>
      <c r="P833" t="e">
        <f>IF(INDEX(Methods[Method Type],$A833)="","",
CONCATENATE("  - &amp;MethodID",TEXT($A833,"0000"),
" {","MethodTypeCV:  ",CHAR(34),INDEX(Methods[Method Type],$A833),CHAR(34),
", MethodCode:  ",CHAR(34),INDEX(Methods[Method Code],$A833),CHAR(34),
", MethodName:  ",CHAR(34),INDEX(Methods[Method Name],$A833),CHAR(34),
", MethodDescription:  ",CHAR(34),INDEX(Methods[Method Description],$A833),CHAR(34),
", MethodLink:  ",CHAR(34),INDEX(Methods[Method Link],$A833),CHAR(34),
", OrganizationID: *OrganizationID",TEXT(MATCH(INDEX(Methods[Organization Name],$A833),Organizations[Organization Name],0),"0000"),"}"))</f>
        <v>#REF!</v>
      </c>
      <c r="Q833" t="e">
        <f>IF(INDEX(Variables[Variable Type],$A833)="","",
CONCATENATE("  - &amp;VariableID",TEXT($A833,"0000"),
" {","VariableTypeCV:  ",CHAR(34),INDEX(Variables[Variable Type],$A833),CHAR(34),
", VariableCode:  ",CHAR(34),INDEX(Variables[Variable Code],$A833),CHAR(34),
", VariableNameCV:  ",CHAR(34),INDEX(Variables[Variable Name],$A833),CHAR(34),
", VariableDefinition:  ",CHAR(34),INDEX(Variables[Variable Definition],$A833),CHAR(34),
", SpecciationCV:  ",CHAR(34),INDEX(Variables[Speciation],$A833),CHAR(34),
", NoDataValue:  ",CHAR(34),INDEX(Variables[No Data Value],$A833),CHAR(34),"}"))</f>
        <v>#REF!</v>
      </c>
    </row>
    <row r="834" spans="1:17" x14ac:dyDescent="0.25">
      <c r="A834">
        <v>831</v>
      </c>
      <c r="D834" t="e">
        <f>IF(INDEX(People[First Name],$A834)="","",
CONCATENATE("  - &amp;PersonID",TEXT($A834,"0000"),
" {","PersonFirstName:  ",CHAR(34),INDEX(People[First Name],$A834),CHAR(34),
", PersonMiddleName:  ",CHAR(34),INDEX(People[Middle Name],$A834),CHAR(34),
", PersonLastName:  ",CHAR(34),INDEX(People[Last Name],$A834),CHAR(34),"}"))</f>
        <v>#REF!</v>
      </c>
      <c r="E834" t="e">
        <f>IF(INDEX(Organizations[Organization Type '[CV']],$A834)="","",
CONCATENATE("  - &amp;OrganizationID",TEXT($A834,"0000"),
" {","OrganizationTypeCV:  ",CHAR(34),INDEX(Organizations[Organization Type '[CV']],$A834),CHAR(34),
", OrganizationCode:  ",CHAR(34),INDEX(Organizations[Organization Code],$A834),CHAR(34),
", OrganizationName:  ",CHAR(34),INDEX(Organizations[Organization Name],$A834),CHAR(34),
", OrganizationDescription:  ",CHAR(34),INDEX(Organizations[Organization Description],$A834),CHAR(34),
", OrganizationLink:  ",CHAR(34),INDEX(Organizations[Organization Link],$A834),CHAR(34),"}"))</f>
        <v>#REF!</v>
      </c>
      <c r="F834" t="e">
        <f>IF(INDEX(People[First Name],$A834)="","",
CONCATENATE("  - &amp;AffiliationID",TEXT($A834,"0000"),
" {PersonID: *PersonID",TEXT($A834,"0000"),
", OrganizationID: *OrganizationID",TEXT(MATCH(INDEX(People[Organization Name],$A834),Organizations[Organization Name],0),"0000"),
", IsPrimaryOrganizationContact: , AffiliationStartDate: , AffiliationEndDate: , PrimaryPhone: ",
", PrimaryEmail: ",CHAR(34),INDEX(People[Primary Email],$A834),CHAR(34),
", PrimaryAddress: ",CHAR(34),INDEX(People[Primary Address],$A834),CHAR(34),
", PersonLink: }"))</f>
        <v>#REF!</v>
      </c>
      <c r="H834" t="e">
        <f>IF(COUNTA(CitationInformation)=0,"",IF(INDEX(AuthorList[Author Name],$A834)="","",
CONCATENATE("  - &amp;AuthorListID",TEXT($A834,"0000"),
"  {CitationID: *CitationID0001",
", PersonID: *PersonID",TEXT(MATCH(INDEX(AuthorList[Author Name],$A834),People[Full Name],0),"0000"),
", AuthorOrder: ",INDEX(AuthorList[Author Number],$A834),"}")))</f>
        <v>#REF!</v>
      </c>
      <c r="K834" t="e">
        <f>IF(INDEX(SamplingFeatures[Feature Code],$A834)="","",
CONCATENATE("  - &amp;SamplingFeatureID",TEXT($A834,"0000"),
" {","SamplingFeatureUUID:  ",CHAR(34),INDEX(SamplingFeatures[Sampling Feature UUID],$A834),CHAR(34),
", SamplingFeatureTypeCV:  ",CHAR(34),INDEX(SamplingFeatures[Sampling Feature Type],$A834),CHAR(34),
", SamplingFeatureCode:  ",CHAR(34),INDEX(SamplingFeatures[Feature Code],$A834),CHAR(34),
", SamplingFeatureName:  ",CHAR(34),INDEX(SamplingFeatures[Feature Name],$A834),CHAR(34),
", SamplingFeatureDescription:  ",CHAR(34),INDEX(SamplingFeatures[Feature Description],$A834),CHAR(34),
", SamplingFeatureGeotypeCV:  ",CHAR(34),INDEX(SamplingFeatures[Feature Geo Type],$A834),CHAR(34),
", FeatureGeometry:  ",CHAR(34),INDEX(SamplingFeatures[Feature Geometry],$A834),CHAR(34),
", Elevation_m:  ",CHAR(34),INDEX(SamplingFeatures[Elevation_m],$A834),CHAR(34),
", ElevationDatumCV:  ",CHAR(34),ElevationDatum,CHAR(34),"}"))</f>
        <v>#REF!</v>
      </c>
      <c r="L834" t="e">
        <f>IF(INDEX(SamplingFeatures[Sampling Feature Type],$A834)&lt;&gt;"Site","",
CONCATENATE("  - &amp;SiteID",TEXT(SUMPRODUCT(--($L$3:$L833&lt;&gt;"")),"0000"),
" {","SamplingFeatureID:  *SamplingFeatureID",TEXT($A834,"0000"),
", SiteTypeCV:  ",CHAR(34),INDEX(Sites[Site Type],$A834),CHAR(34),
", Latitude:  ",INDEX(Sites[Latitude],$A834),
", Longitude:  ",INDEX(Sites[Longitude],$A834),
", SRSName:  ",CHAR(34),LatLonDatum,CHAR(34),"}"))</f>
        <v>#REF!</v>
      </c>
      <c r="M834" t="e">
        <f>IF(INDEX(SamplingFeatures[Sampling Feature Type],$A834)&lt;&gt;"Specimen","",
CONCATENATE("  - &amp;SpecimenID",TEXT(SUMPRODUCT(--($M$3:$M833&lt;&gt;"")),"0000"),
" {","SamplingFeatureID:  *SamplingFeatureID",TEXT($A834,"0000"),
", SpecimenTypeCV:  ",CHAR(34),INDEX(Specimens[Specimen Type],$A834),CHAR(34),
", SpecimenMediumCV:  ",INDEX(Specimens[Specimen Medium],$A834),
", IsFieldSpecimen:  ",CHAR(34),INDEX(Specimens[Is Field Specimen?],$A834),CHAR(34),"}"))</f>
        <v>#REF!</v>
      </c>
      <c r="N834" t="e">
        <f>IF(COUNTA(SpatialOffsets[])=0,"", IF(INDEX(SpatialOffsets[Spatial Offset Type],$A834)="","",
CONCATENATE("  - &amp;SpatialOffsetID",TEXT($A834,"0000"),
" {","SpatialOffsetTypeCV:  ",CHAR(34),INDEX(SpatialOffsets[Spatial Offset Type],$A834),CHAR(34),
", Offset1Value:  ",INDEX(SpatialOffsets[Offset 1 Value],$A834),
", Offset1UnitID:  ",CHAR(34),INDEX(SpatialOffsets[Offset 1 Unit],$A834),CHAR(34),
", Offset2Value:  ",INDEX(SpatialOffsets[Offset 2 Value],$A834),
", Offset2UnitID:  ",CHAR(34),INDEX(SpatialOffsets[Offset 2 Unit],$A834),CHAR(34),
", Offset3Value:  ",INDEX(SpatialOffsets[Offset 3 Value],$A834),
", Offset3UnitID:  ",CHAR(34),INDEX(SpatialOffsets[Offset 3 Unit],$A834),CHAR(34),,"}")))</f>
        <v>#REF!</v>
      </c>
      <c r="O834" t="e">
        <f>IF(COUNTA(RelatedFeatures[])=0,"", IF(INDEX(RelatedFeatures[First Sampling Feature Code],$A834)="","",
CONCATENATE("  - &amp;RelationID",TEXT($A834,"0000"),
" {","SamplingFeatureID:  *SamplingFeatureID",TEXT(MATCH(INDEX(RelatedFeatures[First Sampling Feature Code],$A834),SamplingFeatures[Feature Code],0),"0000"),
", RelationshipTypeCV:  ",CHAR(34),INDEX(RelatedFeatures[Relationship Type],$A834),CHAR(34),
", RelatedFeatureID: *SamplingFeatureID",TEXT(MATCH(INDEX(RelatedFeatures[Second Sampling Feature Code],$A834),SamplingFeatures[Feature Code],0),"0000"),
", SpatialOffsetID:  ",IF(INDEX(RelatedFeatures[Offset Number],$A834)="","",CONCATENATE("*SpatialOffsetID",TEXT(INDEX(RelatedFeatures[Offset Number],$A834),"0000"))),"}")))</f>
        <v>#REF!</v>
      </c>
      <c r="P834" t="e">
        <f>IF(INDEX(Methods[Method Type],$A834)="","",
CONCATENATE("  - &amp;MethodID",TEXT($A834,"0000"),
" {","MethodTypeCV:  ",CHAR(34),INDEX(Methods[Method Type],$A834),CHAR(34),
", MethodCode:  ",CHAR(34),INDEX(Methods[Method Code],$A834),CHAR(34),
", MethodName:  ",CHAR(34),INDEX(Methods[Method Name],$A834),CHAR(34),
", MethodDescription:  ",CHAR(34),INDEX(Methods[Method Description],$A834),CHAR(34),
", MethodLink:  ",CHAR(34),INDEX(Methods[Method Link],$A834),CHAR(34),
", OrganizationID: *OrganizationID",TEXT(MATCH(INDEX(Methods[Organization Name],$A834),Organizations[Organization Name],0),"0000"),"}"))</f>
        <v>#REF!</v>
      </c>
      <c r="Q834" t="e">
        <f>IF(INDEX(Variables[Variable Type],$A834)="","",
CONCATENATE("  - &amp;VariableID",TEXT($A834,"0000"),
" {","VariableTypeCV:  ",CHAR(34),INDEX(Variables[Variable Type],$A834),CHAR(34),
", VariableCode:  ",CHAR(34),INDEX(Variables[Variable Code],$A834),CHAR(34),
", VariableNameCV:  ",CHAR(34),INDEX(Variables[Variable Name],$A834),CHAR(34),
", VariableDefinition:  ",CHAR(34),INDEX(Variables[Variable Definition],$A834),CHAR(34),
", SpecciationCV:  ",CHAR(34),INDEX(Variables[Speciation],$A834),CHAR(34),
", NoDataValue:  ",CHAR(34),INDEX(Variables[No Data Value],$A834),CHAR(34),"}"))</f>
        <v>#REF!</v>
      </c>
    </row>
    <row r="835" spans="1:17" x14ac:dyDescent="0.25">
      <c r="A835">
        <v>832</v>
      </c>
      <c r="D835" t="e">
        <f>IF(INDEX(People[First Name],$A835)="","",
CONCATENATE("  - &amp;PersonID",TEXT($A835,"0000"),
" {","PersonFirstName:  ",CHAR(34),INDEX(People[First Name],$A835),CHAR(34),
", PersonMiddleName:  ",CHAR(34),INDEX(People[Middle Name],$A835),CHAR(34),
", PersonLastName:  ",CHAR(34),INDEX(People[Last Name],$A835),CHAR(34),"}"))</f>
        <v>#REF!</v>
      </c>
      <c r="E835" t="e">
        <f>IF(INDEX(Organizations[Organization Type '[CV']],$A835)="","",
CONCATENATE("  - &amp;OrganizationID",TEXT($A835,"0000"),
" {","OrganizationTypeCV:  ",CHAR(34),INDEX(Organizations[Organization Type '[CV']],$A835),CHAR(34),
", OrganizationCode:  ",CHAR(34),INDEX(Organizations[Organization Code],$A835),CHAR(34),
", OrganizationName:  ",CHAR(34),INDEX(Organizations[Organization Name],$A835),CHAR(34),
", OrganizationDescription:  ",CHAR(34),INDEX(Organizations[Organization Description],$A835),CHAR(34),
", OrganizationLink:  ",CHAR(34),INDEX(Organizations[Organization Link],$A835),CHAR(34),"}"))</f>
        <v>#REF!</v>
      </c>
      <c r="F835" t="e">
        <f>IF(INDEX(People[First Name],$A835)="","",
CONCATENATE("  - &amp;AffiliationID",TEXT($A835,"0000"),
" {PersonID: *PersonID",TEXT($A835,"0000"),
", OrganizationID: *OrganizationID",TEXT(MATCH(INDEX(People[Organization Name],$A835),Organizations[Organization Name],0),"0000"),
", IsPrimaryOrganizationContact: , AffiliationStartDate: , AffiliationEndDate: , PrimaryPhone: ",
", PrimaryEmail: ",CHAR(34),INDEX(People[Primary Email],$A835),CHAR(34),
", PrimaryAddress: ",CHAR(34),INDEX(People[Primary Address],$A835),CHAR(34),
", PersonLink: }"))</f>
        <v>#REF!</v>
      </c>
      <c r="H835" t="e">
        <f>IF(COUNTA(CitationInformation)=0,"",IF(INDEX(AuthorList[Author Name],$A835)="","",
CONCATENATE("  - &amp;AuthorListID",TEXT($A835,"0000"),
"  {CitationID: *CitationID0001",
", PersonID: *PersonID",TEXT(MATCH(INDEX(AuthorList[Author Name],$A835),People[Full Name],0),"0000"),
", AuthorOrder: ",INDEX(AuthorList[Author Number],$A835),"}")))</f>
        <v>#REF!</v>
      </c>
      <c r="K835" t="e">
        <f>IF(INDEX(SamplingFeatures[Feature Code],$A835)="","",
CONCATENATE("  - &amp;SamplingFeatureID",TEXT($A835,"0000"),
" {","SamplingFeatureUUID:  ",CHAR(34),INDEX(SamplingFeatures[Sampling Feature UUID],$A835),CHAR(34),
", SamplingFeatureTypeCV:  ",CHAR(34),INDEX(SamplingFeatures[Sampling Feature Type],$A835),CHAR(34),
", SamplingFeatureCode:  ",CHAR(34),INDEX(SamplingFeatures[Feature Code],$A835),CHAR(34),
", SamplingFeatureName:  ",CHAR(34),INDEX(SamplingFeatures[Feature Name],$A835),CHAR(34),
", SamplingFeatureDescription:  ",CHAR(34),INDEX(SamplingFeatures[Feature Description],$A835),CHAR(34),
", SamplingFeatureGeotypeCV:  ",CHAR(34),INDEX(SamplingFeatures[Feature Geo Type],$A835),CHAR(34),
", FeatureGeometry:  ",CHAR(34),INDEX(SamplingFeatures[Feature Geometry],$A835),CHAR(34),
", Elevation_m:  ",CHAR(34),INDEX(SamplingFeatures[Elevation_m],$A835),CHAR(34),
", ElevationDatumCV:  ",CHAR(34),ElevationDatum,CHAR(34),"}"))</f>
        <v>#REF!</v>
      </c>
      <c r="L835" t="e">
        <f>IF(INDEX(SamplingFeatures[Sampling Feature Type],$A835)&lt;&gt;"Site","",
CONCATENATE("  - &amp;SiteID",TEXT(SUMPRODUCT(--($L$3:$L834&lt;&gt;"")),"0000"),
" {","SamplingFeatureID:  *SamplingFeatureID",TEXT($A835,"0000"),
", SiteTypeCV:  ",CHAR(34),INDEX(Sites[Site Type],$A835),CHAR(34),
", Latitude:  ",INDEX(Sites[Latitude],$A835),
", Longitude:  ",INDEX(Sites[Longitude],$A835),
", SRSName:  ",CHAR(34),LatLonDatum,CHAR(34),"}"))</f>
        <v>#REF!</v>
      </c>
      <c r="M835" t="e">
        <f>IF(INDEX(SamplingFeatures[Sampling Feature Type],$A835)&lt;&gt;"Specimen","",
CONCATENATE("  - &amp;SpecimenID",TEXT(SUMPRODUCT(--($M$3:$M834&lt;&gt;"")),"0000"),
" {","SamplingFeatureID:  *SamplingFeatureID",TEXT($A835,"0000"),
", SpecimenTypeCV:  ",CHAR(34),INDEX(Specimens[Specimen Type],$A835),CHAR(34),
", SpecimenMediumCV:  ",INDEX(Specimens[Specimen Medium],$A835),
", IsFieldSpecimen:  ",CHAR(34),INDEX(Specimens[Is Field Specimen?],$A835),CHAR(34),"}"))</f>
        <v>#REF!</v>
      </c>
      <c r="N835" t="e">
        <f>IF(COUNTA(SpatialOffsets[])=0,"", IF(INDEX(SpatialOffsets[Spatial Offset Type],$A835)="","",
CONCATENATE("  - &amp;SpatialOffsetID",TEXT($A835,"0000"),
" {","SpatialOffsetTypeCV:  ",CHAR(34),INDEX(SpatialOffsets[Spatial Offset Type],$A835),CHAR(34),
", Offset1Value:  ",INDEX(SpatialOffsets[Offset 1 Value],$A835),
", Offset1UnitID:  ",CHAR(34),INDEX(SpatialOffsets[Offset 1 Unit],$A835),CHAR(34),
", Offset2Value:  ",INDEX(SpatialOffsets[Offset 2 Value],$A835),
", Offset2UnitID:  ",CHAR(34),INDEX(SpatialOffsets[Offset 2 Unit],$A835),CHAR(34),
", Offset3Value:  ",INDEX(SpatialOffsets[Offset 3 Value],$A835),
", Offset3UnitID:  ",CHAR(34),INDEX(SpatialOffsets[Offset 3 Unit],$A835),CHAR(34),,"}")))</f>
        <v>#REF!</v>
      </c>
      <c r="O835" t="e">
        <f>IF(COUNTA(RelatedFeatures[])=0,"", IF(INDEX(RelatedFeatures[First Sampling Feature Code],$A835)="","",
CONCATENATE("  - &amp;RelationID",TEXT($A835,"0000"),
" {","SamplingFeatureID:  *SamplingFeatureID",TEXT(MATCH(INDEX(RelatedFeatures[First Sampling Feature Code],$A835),SamplingFeatures[Feature Code],0),"0000"),
", RelationshipTypeCV:  ",CHAR(34),INDEX(RelatedFeatures[Relationship Type],$A835),CHAR(34),
", RelatedFeatureID: *SamplingFeatureID",TEXT(MATCH(INDEX(RelatedFeatures[Second Sampling Feature Code],$A835),SamplingFeatures[Feature Code],0),"0000"),
", SpatialOffsetID:  ",IF(INDEX(RelatedFeatures[Offset Number],$A835)="","",CONCATENATE("*SpatialOffsetID",TEXT(INDEX(RelatedFeatures[Offset Number],$A835),"0000"))),"}")))</f>
        <v>#REF!</v>
      </c>
      <c r="P835" t="e">
        <f>IF(INDEX(Methods[Method Type],$A835)="","",
CONCATENATE("  - &amp;MethodID",TEXT($A835,"0000"),
" {","MethodTypeCV:  ",CHAR(34),INDEX(Methods[Method Type],$A835),CHAR(34),
", MethodCode:  ",CHAR(34),INDEX(Methods[Method Code],$A835),CHAR(34),
", MethodName:  ",CHAR(34),INDEX(Methods[Method Name],$A835),CHAR(34),
", MethodDescription:  ",CHAR(34),INDEX(Methods[Method Description],$A835),CHAR(34),
", MethodLink:  ",CHAR(34),INDEX(Methods[Method Link],$A835),CHAR(34),
", OrganizationID: *OrganizationID",TEXT(MATCH(INDEX(Methods[Organization Name],$A835),Organizations[Organization Name],0),"0000"),"}"))</f>
        <v>#REF!</v>
      </c>
      <c r="Q835" t="e">
        <f>IF(INDEX(Variables[Variable Type],$A835)="","",
CONCATENATE("  - &amp;VariableID",TEXT($A835,"0000"),
" {","VariableTypeCV:  ",CHAR(34),INDEX(Variables[Variable Type],$A835),CHAR(34),
", VariableCode:  ",CHAR(34),INDEX(Variables[Variable Code],$A835),CHAR(34),
", VariableNameCV:  ",CHAR(34),INDEX(Variables[Variable Name],$A835),CHAR(34),
", VariableDefinition:  ",CHAR(34),INDEX(Variables[Variable Definition],$A835),CHAR(34),
", SpecciationCV:  ",CHAR(34),INDEX(Variables[Speciation],$A835),CHAR(34),
", NoDataValue:  ",CHAR(34),INDEX(Variables[No Data Value],$A835),CHAR(34),"}"))</f>
        <v>#REF!</v>
      </c>
    </row>
    <row r="836" spans="1:17" x14ac:dyDescent="0.25">
      <c r="A836">
        <v>833</v>
      </c>
      <c r="D836" t="e">
        <f>IF(INDEX(People[First Name],$A836)="","",
CONCATENATE("  - &amp;PersonID",TEXT($A836,"0000"),
" {","PersonFirstName:  ",CHAR(34),INDEX(People[First Name],$A836),CHAR(34),
", PersonMiddleName:  ",CHAR(34),INDEX(People[Middle Name],$A836),CHAR(34),
", PersonLastName:  ",CHAR(34),INDEX(People[Last Name],$A836),CHAR(34),"}"))</f>
        <v>#REF!</v>
      </c>
      <c r="E836" t="e">
        <f>IF(INDEX(Organizations[Organization Type '[CV']],$A836)="","",
CONCATENATE("  - &amp;OrganizationID",TEXT($A836,"0000"),
" {","OrganizationTypeCV:  ",CHAR(34),INDEX(Organizations[Organization Type '[CV']],$A836),CHAR(34),
", OrganizationCode:  ",CHAR(34),INDEX(Organizations[Organization Code],$A836),CHAR(34),
", OrganizationName:  ",CHAR(34),INDEX(Organizations[Organization Name],$A836),CHAR(34),
", OrganizationDescription:  ",CHAR(34),INDEX(Organizations[Organization Description],$A836),CHAR(34),
", OrganizationLink:  ",CHAR(34),INDEX(Organizations[Organization Link],$A836),CHAR(34),"}"))</f>
        <v>#REF!</v>
      </c>
      <c r="F836" t="e">
        <f>IF(INDEX(People[First Name],$A836)="","",
CONCATENATE("  - &amp;AffiliationID",TEXT($A836,"0000"),
" {PersonID: *PersonID",TEXT($A836,"0000"),
", OrganizationID: *OrganizationID",TEXT(MATCH(INDEX(People[Organization Name],$A836),Organizations[Organization Name],0),"0000"),
", IsPrimaryOrganizationContact: , AffiliationStartDate: , AffiliationEndDate: , PrimaryPhone: ",
", PrimaryEmail: ",CHAR(34),INDEX(People[Primary Email],$A836),CHAR(34),
", PrimaryAddress: ",CHAR(34),INDEX(People[Primary Address],$A836),CHAR(34),
", PersonLink: }"))</f>
        <v>#REF!</v>
      </c>
      <c r="H836" t="e">
        <f>IF(COUNTA(CitationInformation)=0,"",IF(INDEX(AuthorList[Author Name],$A836)="","",
CONCATENATE("  - &amp;AuthorListID",TEXT($A836,"0000"),
"  {CitationID: *CitationID0001",
", PersonID: *PersonID",TEXT(MATCH(INDEX(AuthorList[Author Name],$A836),People[Full Name],0),"0000"),
", AuthorOrder: ",INDEX(AuthorList[Author Number],$A836),"}")))</f>
        <v>#REF!</v>
      </c>
      <c r="K836" t="e">
        <f>IF(INDEX(SamplingFeatures[Feature Code],$A836)="","",
CONCATENATE("  - &amp;SamplingFeatureID",TEXT($A836,"0000"),
" {","SamplingFeatureUUID:  ",CHAR(34),INDEX(SamplingFeatures[Sampling Feature UUID],$A836),CHAR(34),
", SamplingFeatureTypeCV:  ",CHAR(34),INDEX(SamplingFeatures[Sampling Feature Type],$A836),CHAR(34),
", SamplingFeatureCode:  ",CHAR(34),INDEX(SamplingFeatures[Feature Code],$A836),CHAR(34),
", SamplingFeatureName:  ",CHAR(34),INDEX(SamplingFeatures[Feature Name],$A836),CHAR(34),
", SamplingFeatureDescription:  ",CHAR(34),INDEX(SamplingFeatures[Feature Description],$A836),CHAR(34),
", SamplingFeatureGeotypeCV:  ",CHAR(34),INDEX(SamplingFeatures[Feature Geo Type],$A836),CHAR(34),
", FeatureGeometry:  ",CHAR(34),INDEX(SamplingFeatures[Feature Geometry],$A836),CHAR(34),
", Elevation_m:  ",CHAR(34),INDEX(SamplingFeatures[Elevation_m],$A836),CHAR(34),
", ElevationDatumCV:  ",CHAR(34),ElevationDatum,CHAR(34),"}"))</f>
        <v>#REF!</v>
      </c>
      <c r="L836" t="e">
        <f>IF(INDEX(SamplingFeatures[Sampling Feature Type],$A836)&lt;&gt;"Site","",
CONCATENATE("  - &amp;SiteID",TEXT(SUMPRODUCT(--($L$3:$L835&lt;&gt;"")),"0000"),
" {","SamplingFeatureID:  *SamplingFeatureID",TEXT($A836,"0000"),
", SiteTypeCV:  ",CHAR(34),INDEX(Sites[Site Type],$A836),CHAR(34),
", Latitude:  ",INDEX(Sites[Latitude],$A836),
", Longitude:  ",INDEX(Sites[Longitude],$A836),
", SRSName:  ",CHAR(34),LatLonDatum,CHAR(34),"}"))</f>
        <v>#REF!</v>
      </c>
      <c r="M836" t="e">
        <f>IF(INDEX(SamplingFeatures[Sampling Feature Type],$A836)&lt;&gt;"Specimen","",
CONCATENATE("  - &amp;SpecimenID",TEXT(SUMPRODUCT(--($M$3:$M835&lt;&gt;"")),"0000"),
" {","SamplingFeatureID:  *SamplingFeatureID",TEXT($A836,"0000"),
", SpecimenTypeCV:  ",CHAR(34),INDEX(Specimens[Specimen Type],$A836),CHAR(34),
", SpecimenMediumCV:  ",INDEX(Specimens[Specimen Medium],$A836),
", IsFieldSpecimen:  ",CHAR(34),INDEX(Specimens[Is Field Specimen?],$A836),CHAR(34),"}"))</f>
        <v>#REF!</v>
      </c>
      <c r="N836" t="e">
        <f>IF(COUNTA(SpatialOffsets[])=0,"", IF(INDEX(SpatialOffsets[Spatial Offset Type],$A836)="","",
CONCATENATE("  - &amp;SpatialOffsetID",TEXT($A836,"0000"),
" {","SpatialOffsetTypeCV:  ",CHAR(34),INDEX(SpatialOffsets[Spatial Offset Type],$A836),CHAR(34),
", Offset1Value:  ",INDEX(SpatialOffsets[Offset 1 Value],$A836),
", Offset1UnitID:  ",CHAR(34),INDEX(SpatialOffsets[Offset 1 Unit],$A836),CHAR(34),
", Offset2Value:  ",INDEX(SpatialOffsets[Offset 2 Value],$A836),
", Offset2UnitID:  ",CHAR(34),INDEX(SpatialOffsets[Offset 2 Unit],$A836),CHAR(34),
", Offset3Value:  ",INDEX(SpatialOffsets[Offset 3 Value],$A836),
", Offset3UnitID:  ",CHAR(34),INDEX(SpatialOffsets[Offset 3 Unit],$A836),CHAR(34),,"}")))</f>
        <v>#REF!</v>
      </c>
      <c r="O836" t="e">
        <f>IF(COUNTA(RelatedFeatures[])=0,"", IF(INDEX(RelatedFeatures[First Sampling Feature Code],$A836)="","",
CONCATENATE("  - &amp;RelationID",TEXT($A836,"0000"),
" {","SamplingFeatureID:  *SamplingFeatureID",TEXT(MATCH(INDEX(RelatedFeatures[First Sampling Feature Code],$A836),SamplingFeatures[Feature Code],0),"0000"),
", RelationshipTypeCV:  ",CHAR(34),INDEX(RelatedFeatures[Relationship Type],$A836),CHAR(34),
", RelatedFeatureID: *SamplingFeatureID",TEXT(MATCH(INDEX(RelatedFeatures[Second Sampling Feature Code],$A836),SamplingFeatures[Feature Code],0),"0000"),
", SpatialOffsetID:  ",IF(INDEX(RelatedFeatures[Offset Number],$A836)="","",CONCATENATE("*SpatialOffsetID",TEXT(INDEX(RelatedFeatures[Offset Number],$A836),"0000"))),"}")))</f>
        <v>#REF!</v>
      </c>
      <c r="P836" t="e">
        <f>IF(INDEX(Methods[Method Type],$A836)="","",
CONCATENATE("  - &amp;MethodID",TEXT($A836,"0000"),
" {","MethodTypeCV:  ",CHAR(34),INDEX(Methods[Method Type],$A836),CHAR(34),
", MethodCode:  ",CHAR(34),INDEX(Methods[Method Code],$A836),CHAR(34),
", MethodName:  ",CHAR(34),INDEX(Methods[Method Name],$A836),CHAR(34),
", MethodDescription:  ",CHAR(34),INDEX(Methods[Method Description],$A836),CHAR(34),
", MethodLink:  ",CHAR(34),INDEX(Methods[Method Link],$A836),CHAR(34),
", OrganizationID: *OrganizationID",TEXT(MATCH(INDEX(Methods[Organization Name],$A836),Organizations[Organization Name],0),"0000"),"}"))</f>
        <v>#REF!</v>
      </c>
      <c r="Q836" t="e">
        <f>IF(INDEX(Variables[Variable Type],$A836)="","",
CONCATENATE("  - &amp;VariableID",TEXT($A836,"0000"),
" {","VariableTypeCV:  ",CHAR(34),INDEX(Variables[Variable Type],$A836),CHAR(34),
", VariableCode:  ",CHAR(34),INDEX(Variables[Variable Code],$A836),CHAR(34),
", VariableNameCV:  ",CHAR(34),INDEX(Variables[Variable Name],$A836),CHAR(34),
", VariableDefinition:  ",CHAR(34),INDEX(Variables[Variable Definition],$A836),CHAR(34),
", SpecciationCV:  ",CHAR(34),INDEX(Variables[Speciation],$A836),CHAR(34),
", NoDataValue:  ",CHAR(34),INDEX(Variables[No Data Value],$A836),CHAR(34),"}"))</f>
        <v>#REF!</v>
      </c>
    </row>
    <row r="837" spans="1:17" x14ac:dyDescent="0.25">
      <c r="A837">
        <v>834</v>
      </c>
      <c r="D837" t="e">
        <f>IF(INDEX(People[First Name],$A837)="","",
CONCATENATE("  - &amp;PersonID",TEXT($A837,"0000"),
" {","PersonFirstName:  ",CHAR(34),INDEX(People[First Name],$A837),CHAR(34),
", PersonMiddleName:  ",CHAR(34),INDEX(People[Middle Name],$A837),CHAR(34),
", PersonLastName:  ",CHAR(34),INDEX(People[Last Name],$A837),CHAR(34),"}"))</f>
        <v>#REF!</v>
      </c>
      <c r="E837" t="e">
        <f>IF(INDEX(Organizations[Organization Type '[CV']],$A837)="","",
CONCATENATE("  - &amp;OrganizationID",TEXT($A837,"0000"),
" {","OrganizationTypeCV:  ",CHAR(34),INDEX(Organizations[Organization Type '[CV']],$A837),CHAR(34),
", OrganizationCode:  ",CHAR(34),INDEX(Organizations[Organization Code],$A837),CHAR(34),
", OrganizationName:  ",CHAR(34),INDEX(Organizations[Organization Name],$A837),CHAR(34),
", OrganizationDescription:  ",CHAR(34),INDEX(Organizations[Organization Description],$A837),CHAR(34),
", OrganizationLink:  ",CHAR(34),INDEX(Organizations[Organization Link],$A837),CHAR(34),"}"))</f>
        <v>#REF!</v>
      </c>
      <c r="F837" t="e">
        <f>IF(INDEX(People[First Name],$A837)="","",
CONCATENATE("  - &amp;AffiliationID",TEXT($A837,"0000"),
" {PersonID: *PersonID",TEXT($A837,"0000"),
", OrganizationID: *OrganizationID",TEXT(MATCH(INDEX(People[Organization Name],$A837),Organizations[Organization Name],0),"0000"),
", IsPrimaryOrganizationContact: , AffiliationStartDate: , AffiliationEndDate: , PrimaryPhone: ",
", PrimaryEmail: ",CHAR(34),INDEX(People[Primary Email],$A837),CHAR(34),
", PrimaryAddress: ",CHAR(34),INDEX(People[Primary Address],$A837),CHAR(34),
", PersonLink: }"))</f>
        <v>#REF!</v>
      </c>
      <c r="H837" t="e">
        <f>IF(COUNTA(CitationInformation)=0,"",IF(INDEX(AuthorList[Author Name],$A837)="","",
CONCATENATE("  - &amp;AuthorListID",TEXT($A837,"0000"),
"  {CitationID: *CitationID0001",
", PersonID: *PersonID",TEXT(MATCH(INDEX(AuthorList[Author Name],$A837),People[Full Name],0),"0000"),
", AuthorOrder: ",INDEX(AuthorList[Author Number],$A837),"}")))</f>
        <v>#REF!</v>
      </c>
      <c r="K837" t="e">
        <f>IF(INDEX(SamplingFeatures[Feature Code],$A837)="","",
CONCATENATE("  - &amp;SamplingFeatureID",TEXT($A837,"0000"),
" {","SamplingFeatureUUID:  ",CHAR(34),INDEX(SamplingFeatures[Sampling Feature UUID],$A837),CHAR(34),
", SamplingFeatureTypeCV:  ",CHAR(34),INDEX(SamplingFeatures[Sampling Feature Type],$A837),CHAR(34),
", SamplingFeatureCode:  ",CHAR(34),INDEX(SamplingFeatures[Feature Code],$A837),CHAR(34),
", SamplingFeatureName:  ",CHAR(34),INDEX(SamplingFeatures[Feature Name],$A837),CHAR(34),
", SamplingFeatureDescription:  ",CHAR(34),INDEX(SamplingFeatures[Feature Description],$A837),CHAR(34),
", SamplingFeatureGeotypeCV:  ",CHAR(34),INDEX(SamplingFeatures[Feature Geo Type],$A837),CHAR(34),
", FeatureGeometry:  ",CHAR(34),INDEX(SamplingFeatures[Feature Geometry],$A837),CHAR(34),
", Elevation_m:  ",CHAR(34),INDEX(SamplingFeatures[Elevation_m],$A837),CHAR(34),
", ElevationDatumCV:  ",CHAR(34),ElevationDatum,CHAR(34),"}"))</f>
        <v>#REF!</v>
      </c>
      <c r="L837" t="e">
        <f>IF(INDEX(SamplingFeatures[Sampling Feature Type],$A837)&lt;&gt;"Site","",
CONCATENATE("  - &amp;SiteID",TEXT(SUMPRODUCT(--($L$3:$L836&lt;&gt;"")),"0000"),
" {","SamplingFeatureID:  *SamplingFeatureID",TEXT($A837,"0000"),
", SiteTypeCV:  ",CHAR(34),INDEX(Sites[Site Type],$A837),CHAR(34),
", Latitude:  ",INDEX(Sites[Latitude],$A837),
", Longitude:  ",INDEX(Sites[Longitude],$A837),
", SRSName:  ",CHAR(34),LatLonDatum,CHAR(34),"}"))</f>
        <v>#REF!</v>
      </c>
      <c r="M837" t="e">
        <f>IF(INDEX(SamplingFeatures[Sampling Feature Type],$A837)&lt;&gt;"Specimen","",
CONCATENATE("  - &amp;SpecimenID",TEXT(SUMPRODUCT(--($M$3:$M836&lt;&gt;"")),"0000"),
" {","SamplingFeatureID:  *SamplingFeatureID",TEXT($A837,"0000"),
", SpecimenTypeCV:  ",CHAR(34),INDEX(Specimens[Specimen Type],$A837),CHAR(34),
", SpecimenMediumCV:  ",INDEX(Specimens[Specimen Medium],$A837),
", IsFieldSpecimen:  ",CHAR(34),INDEX(Specimens[Is Field Specimen?],$A837),CHAR(34),"}"))</f>
        <v>#REF!</v>
      </c>
      <c r="N837" t="e">
        <f>IF(COUNTA(SpatialOffsets[])=0,"", IF(INDEX(SpatialOffsets[Spatial Offset Type],$A837)="","",
CONCATENATE("  - &amp;SpatialOffsetID",TEXT($A837,"0000"),
" {","SpatialOffsetTypeCV:  ",CHAR(34),INDEX(SpatialOffsets[Spatial Offset Type],$A837),CHAR(34),
", Offset1Value:  ",INDEX(SpatialOffsets[Offset 1 Value],$A837),
", Offset1UnitID:  ",CHAR(34),INDEX(SpatialOffsets[Offset 1 Unit],$A837),CHAR(34),
", Offset2Value:  ",INDEX(SpatialOffsets[Offset 2 Value],$A837),
", Offset2UnitID:  ",CHAR(34),INDEX(SpatialOffsets[Offset 2 Unit],$A837),CHAR(34),
", Offset3Value:  ",INDEX(SpatialOffsets[Offset 3 Value],$A837),
", Offset3UnitID:  ",CHAR(34),INDEX(SpatialOffsets[Offset 3 Unit],$A837),CHAR(34),,"}")))</f>
        <v>#REF!</v>
      </c>
      <c r="O837" t="e">
        <f>IF(COUNTA(RelatedFeatures[])=0,"", IF(INDEX(RelatedFeatures[First Sampling Feature Code],$A837)="","",
CONCATENATE("  - &amp;RelationID",TEXT($A837,"0000"),
" {","SamplingFeatureID:  *SamplingFeatureID",TEXT(MATCH(INDEX(RelatedFeatures[First Sampling Feature Code],$A837),SamplingFeatures[Feature Code],0),"0000"),
", RelationshipTypeCV:  ",CHAR(34),INDEX(RelatedFeatures[Relationship Type],$A837),CHAR(34),
", RelatedFeatureID: *SamplingFeatureID",TEXT(MATCH(INDEX(RelatedFeatures[Second Sampling Feature Code],$A837),SamplingFeatures[Feature Code],0),"0000"),
", SpatialOffsetID:  ",IF(INDEX(RelatedFeatures[Offset Number],$A837)="","",CONCATENATE("*SpatialOffsetID",TEXT(INDEX(RelatedFeatures[Offset Number],$A837),"0000"))),"}")))</f>
        <v>#REF!</v>
      </c>
      <c r="P837" t="e">
        <f>IF(INDEX(Methods[Method Type],$A837)="","",
CONCATENATE("  - &amp;MethodID",TEXT($A837,"0000"),
" {","MethodTypeCV:  ",CHAR(34),INDEX(Methods[Method Type],$A837),CHAR(34),
", MethodCode:  ",CHAR(34),INDEX(Methods[Method Code],$A837),CHAR(34),
", MethodName:  ",CHAR(34),INDEX(Methods[Method Name],$A837),CHAR(34),
", MethodDescription:  ",CHAR(34),INDEX(Methods[Method Description],$A837),CHAR(34),
", MethodLink:  ",CHAR(34),INDEX(Methods[Method Link],$A837),CHAR(34),
", OrganizationID: *OrganizationID",TEXT(MATCH(INDEX(Methods[Organization Name],$A837),Organizations[Organization Name],0),"0000"),"}"))</f>
        <v>#REF!</v>
      </c>
      <c r="Q837" t="e">
        <f>IF(INDEX(Variables[Variable Type],$A837)="","",
CONCATENATE("  - &amp;VariableID",TEXT($A837,"0000"),
" {","VariableTypeCV:  ",CHAR(34),INDEX(Variables[Variable Type],$A837),CHAR(34),
", VariableCode:  ",CHAR(34),INDEX(Variables[Variable Code],$A837),CHAR(34),
", VariableNameCV:  ",CHAR(34),INDEX(Variables[Variable Name],$A837),CHAR(34),
", VariableDefinition:  ",CHAR(34),INDEX(Variables[Variable Definition],$A837),CHAR(34),
", SpecciationCV:  ",CHAR(34),INDEX(Variables[Speciation],$A837),CHAR(34),
", NoDataValue:  ",CHAR(34),INDEX(Variables[No Data Value],$A837),CHAR(34),"}"))</f>
        <v>#REF!</v>
      </c>
    </row>
    <row r="838" spans="1:17" x14ac:dyDescent="0.25">
      <c r="A838">
        <v>835</v>
      </c>
      <c r="D838" t="e">
        <f>IF(INDEX(People[First Name],$A838)="","",
CONCATENATE("  - &amp;PersonID",TEXT($A838,"0000"),
" {","PersonFirstName:  ",CHAR(34),INDEX(People[First Name],$A838),CHAR(34),
", PersonMiddleName:  ",CHAR(34),INDEX(People[Middle Name],$A838),CHAR(34),
", PersonLastName:  ",CHAR(34),INDEX(People[Last Name],$A838),CHAR(34),"}"))</f>
        <v>#REF!</v>
      </c>
      <c r="E838" t="e">
        <f>IF(INDEX(Organizations[Organization Type '[CV']],$A838)="","",
CONCATENATE("  - &amp;OrganizationID",TEXT($A838,"0000"),
" {","OrganizationTypeCV:  ",CHAR(34),INDEX(Organizations[Organization Type '[CV']],$A838),CHAR(34),
", OrganizationCode:  ",CHAR(34),INDEX(Organizations[Organization Code],$A838),CHAR(34),
", OrganizationName:  ",CHAR(34),INDEX(Organizations[Organization Name],$A838),CHAR(34),
", OrganizationDescription:  ",CHAR(34),INDEX(Organizations[Organization Description],$A838),CHAR(34),
", OrganizationLink:  ",CHAR(34),INDEX(Organizations[Organization Link],$A838),CHAR(34),"}"))</f>
        <v>#REF!</v>
      </c>
      <c r="F838" t="e">
        <f>IF(INDEX(People[First Name],$A838)="","",
CONCATENATE("  - &amp;AffiliationID",TEXT($A838,"0000"),
" {PersonID: *PersonID",TEXT($A838,"0000"),
", OrganizationID: *OrganizationID",TEXT(MATCH(INDEX(People[Organization Name],$A838),Organizations[Organization Name],0),"0000"),
", IsPrimaryOrganizationContact: , AffiliationStartDate: , AffiliationEndDate: , PrimaryPhone: ",
", PrimaryEmail: ",CHAR(34),INDEX(People[Primary Email],$A838),CHAR(34),
", PrimaryAddress: ",CHAR(34),INDEX(People[Primary Address],$A838),CHAR(34),
", PersonLink: }"))</f>
        <v>#REF!</v>
      </c>
      <c r="H838" t="e">
        <f>IF(COUNTA(CitationInformation)=0,"",IF(INDEX(AuthorList[Author Name],$A838)="","",
CONCATENATE("  - &amp;AuthorListID",TEXT($A838,"0000"),
"  {CitationID: *CitationID0001",
", PersonID: *PersonID",TEXT(MATCH(INDEX(AuthorList[Author Name],$A838),People[Full Name],0),"0000"),
", AuthorOrder: ",INDEX(AuthorList[Author Number],$A838),"}")))</f>
        <v>#REF!</v>
      </c>
      <c r="K838" t="e">
        <f>IF(INDEX(SamplingFeatures[Feature Code],$A838)="","",
CONCATENATE("  - &amp;SamplingFeatureID",TEXT($A838,"0000"),
" {","SamplingFeatureUUID:  ",CHAR(34),INDEX(SamplingFeatures[Sampling Feature UUID],$A838),CHAR(34),
", SamplingFeatureTypeCV:  ",CHAR(34),INDEX(SamplingFeatures[Sampling Feature Type],$A838),CHAR(34),
", SamplingFeatureCode:  ",CHAR(34),INDEX(SamplingFeatures[Feature Code],$A838),CHAR(34),
", SamplingFeatureName:  ",CHAR(34),INDEX(SamplingFeatures[Feature Name],$A838),CHAR(34),
", SamplingFeatureDescription:  ",CHAR(34),INDEX(SamplingFeatures[Feature Description],$A838),CHAR(34),
", SamplingFeatureGeotypeCV:  ",CHAR(34),INDEX(SamplingFeatures[Feature Geo Type],$A838),CHAR(34),
", FeatureGeometry:  ",CHAR(34),INDEX(SamplingFeatures[Feature Geometry],$A838),CHAR(34),
", Elevation_m:  ",CHAR(34),INDEX(SamplingFeatures[Elevation_m],$A838),CHAR(34),
", ElevationDatumCV:  ",CHAR(34),ElevationDatum,CHAR(34),"}"))</f>
        <v>#REF!</v>
      </c>
      <c r="L838" t="e">
        <f>IF(INDEX(SamplingFeatures[Sampling Feature Type],$A838)&lt;&gt;"Site","",
CONCATENATE("  - &amp;SiteID",TEXT(SUMPRODUCT(--($L$3:$L837&lt;&gt;"")),"0000"),
" {","SamplingFeatureID:  *SamplingFeatureID",TEXT($A838,"0000"),
", SiteTypeCV:  ",CHAR(34),INDEX(Sites[Site Type],$A838),CHAR(34),
", Latitude:  ",INDEX(Sites[Latitude],$A838),
", Longitude:  ",INDEX(Sites[Longitude],$A838),
", SRSName:  ",CHAR(34),LatLonDatum,CHAR(34),"}"))</f>
        <v>#REF!</v>
      </c>
      <c r="M838" t="e">
        <f>IF(INDEX(SamplingFeatures[Sampling Feature Type],$A838)&lt;&gt;"Specimen","",
CONCATENATE("  - &amp;SpecimenID",TEXT(SUMPRODUCT(--($M$3:$M837&lt;&gt;"")),"0000"),
" {","SamplingFeatureID:  *SamplingFeatureID",TEXT($A838,"0000"),
", SpecimenTypeCV:  ",CHAR(34),INDEX(Specimens[Specimen Type],$A838),CHAR(34),
", SpecimenMediumCV:  ",INDEX(Specimens[Specimen Medium],$A838),
", IsFieldSpecimen:  ",CHAR(34),INDEX(Specimens[Is Field Specimen?],$A838),CHAR(34),"}"))</f>
        <v>#REF!</v>
      </c>
      <c r="N838" t="e">
        <f>IF(COUNTA(SpatialOffsets[])=0,"", IF(INDEX(SpatialOffsets[Spatial Offset Type],$A838)="","",
CONCATENATE("  - &amp;SpatialOffsetID",TEXT($A838,"0000"),
" {","SpatialOffsetTypeCV:  ",CHAR(34),INDEX(SpatialOffsets[Spatial Offset Type],$A838),CHAR(34),
", Offset1Value:  ",INDEX(SpatialOffsets[Offset 1 Value],$A838),
", Offset1UnitID:  ",CHAR(34),INDEX(SpatialOffsets[Offset 1 Unit],$A838),CHAR(34),
", Offset2Value:  ",INDEX(SpatialOffsets[Offset 2 Value],$A838),
", Offset2UnitID:  ",CHAR(34),INDEX(SpatialOffsets[Offset 2 Unit],$A838),CHAR(34),
", Offset3Value:  ",INDEX(SpatialOffsets[Offset 3 Value],$A838),
", Offset3UnitID:  ",CHAR(34),INDEX(SpatialOffsets[Offset 3 Unit],$A838),CHAR(34),,"}")))</f>
        <v>#REF!</v>
      </c>
      <c r="O838" t="e">
        <f>IF(COUNTA(RelatedFeatures[])=0,"", IF(INDEX(RelatedFeatures[First Sampling Feature Code],$A838)="","",
CONCATENATE("  - &amp;RelationID",TEXT($A838,"0000"),
" {","SamplingFeatureID:  *SamplingFeatureID",TEXT(MATCH(INDEX(RelatedFeatures[First Sampling Feature Code],$A838),SamplingFeatures[Feature Code],0),"0000"),
", RelationshipTypeCV:  ",CHAR(34),INDEX(RelatedFeatures[Relationship Type],$A838),CHAR(34),
", RelatedFeatureID: *SamplingFeatureID",TEXT(MATCH(INDEX(RelatedFeatures[Second Sampling Feature Code],$A838),SamplingFeatures[Feature Code],0),"0000"),
", SpatialOffsetID:  ",IF(INDEX(RelatedFeatures[Offset Number],$A838)="","",CONCATENATE("*SpatialOffsetID",TEXT(INDEX(RelatedFeatures[Offset Number],$A838),"0000"))),"}")))</f>
        <v>#REF!</v>
      </c>
      <c r="P838" t="e">
        <f>IF(INDEX(Methods[Method Type],$A838)="","",
CONCATENATE("  - &amp;MethodID",TEXT($A838,"0000"),
" {","MethodTypeCV:  ",CHAR(34),INDEX(Methods[Method Type],$A838),CHAR(34),
", MethodCode:  ",CHAR(34),INDEX(Methods[Method Code],$A838),CHAR(34),
", MethodName:  ",CHAR(34),INDEX(Methods[Method Name],$A838),CHAR(34),
", MethodDescription:  ",CHAR(34),INDEX(Methods[Method Description],$A838),CHAR(34),
", MethodLink:  ",CHAR(34),INDEX(Methods[Method Link],$A838),CHAR(34),
", OrganizationID: *OrganizationID",TEXT(MATCH(INDEX(Methods[Organization Name],$A838),Organizations[Organization Name],0),"0000"),"}"))</f>
        <v>#REF!</v>
      </c>
      <c r="Q838" t="e">
        <f>IF(INDEX(Variables[Variable Type],$A838)="","",
CONCATENATE("  - &amp;VariableID",TEXT($A838,"0000"),
" {","VariableTypeCV:  ",CHAR(34),INDEX(Variables[Variable Type],$A838),CHAR(34),
", VariableCode:  ",CHAR(34),INDEX(Variables[Variable Code],$A838),CHAR(34),
", VariableNameCV:  ",CHAR(34),INDEX(Variables[Variable Name],$A838),CHAR(34),
", VariableDefinition:  ",CHAR(34),INDEX(Variables[Variable Definition],$A838),CHAR(34),
", SpecciationCV:  ",CHAR(34),INDEX(Variables[Speciation],$A838),CHAR(34),
", NoDataValue:  ",CHAR(34),INDEX(Variables[No Data Value],$A838),CHAR(34),"}"))</f>
        <v>#REF!</v>
      </c>
    </row>
    <row r="839" spans="1:17" x14ac:dyDescent="0.25">
      <c r="A839">
        <v>836</v>
      </c>
      <c r="D839" t="e">
        <f>IF(INDEX(People[First Name],$A839)="","",
CONCATENATE("  - &amp;PersonID",TEXT($A839,"0000"),
" {","PersonFirstName:  ",CHAR(34),INDEX(People[First Name],$A839),CHAR(34),
", PersonMiddleName:  ",CHAR(34),INDEX(People[Middle Name],$A839),CHAR(34),
", PersonLastName:  ",CHAR(34),INDEX(People[Last Name],$A839),CHAR(34),"}"))</f>
        <v>#REF!</v>
      </c>
      <c r="E839" t="e">
        <f>IF(INDEX(Organizations[Organization Type '[CV']],$A839)="","",
CONCATENATE("  - &amp;OrganizationID",TEXT($A839,"0000"),
" {","OrganizationTypeCV:  ",CHAR(34),INDEX(Organizations[Organization Type '[CV']],$A839),CHAR(34),
", OrganizationCode:  ",CHAR(34),INDEX(Organizations[Organization Code],$A839),CHAR(34),
", OrganizationName:  ",CHAR(34),INDEX(Organizations[Organization Name],$A839),CHAR(34),
", OrganizationDescription:  ",CHAR(34),INDEX(Organizations[Organization Description],$A839),CHAR(34),
", OrganizationLink:  ",CHAR(34),INDEX(Organizations[Organization Link],$A839),CHAR(34),"}"))</f>
        <v>#REF!</v>
      </c>
      <c r="F839" t="e">
        <f>IF(INDEX(People[First Name],$A839)="","",
CONCATENATE("  - &amp;AffiliationID",TEXT($A839,"0000"),
" {PersonID: *PersonID",TEXT($A839,"0000"),
", OrganizationID: *OrganizationID",TEXT(MATCH(INDEX(People[Organization Name],$A839),Organizations[Organization Name],0),"0000"),
", IsPrimaryOrganizationContact: , AffiliationStartDate: , AffiliationEndDate: , PrimaryPhone: ",
", PrimaryEmail: ",CHAR(34),INDEX(People[Primary Email],$A839),CHAR(34),
", PrimaryAddress: ",CHAR(34),INDEX(People[Primary Address],$A839),CHAR(34),
", PersonLink: }"))</f>
        <v>#REF!</v>
      </c>
      <c r="H839" t="e">
        <f>IF(COUNTA(CitationInformation)=0,"",IF(INDEX(AuthorList[Author Name],$A839)="","",
CONCATENATE("  - &amp;AuthorListID",TEXT($A839,"0000"),
"  {CitationID: *CitationID0001",
", PersonID: *PersonID",TEXT(MATCH(INDEX(AuthorList[Author Name],$A839),People[Full Name],0),"0000"),
", AuthorOrder: ",INDEX(AuthorList[Author Number],$A839),"}")))</f>
        <v>#REF!</v>
      </c>
      <c r="K839" t="e">
        <f>IF(INDEX(SamplingFeatures[Feature Code],$A839)="","",
CONCATENATE("  - &amp;SamplingFeatureID",TEXT($A839,"0000"),
" {","SamplingFeatureUUID:  ",CHAR(34),INDEX(SamplingFeatures[Sampling Feature UUID],$A839),CHAR(34),
", SamplingFeatureTypeCV:  ",CHAR(34),INDEX(SamplingFeatures[Sampling Feature Type],$A839),CHAR(34),
", SamplingFeatureCode:  ",CHAR(34),INDEX(SamplingFeatures[Feature Code],$A839),CHAR(34),
", SamplingFeatureName:  ",CHAR(34),INDEX(SamplingFeatures[Feature Name],$A839),CHAR(34),
", SamplingFeatureDescription:  ",CHAR(34),INDEX(SamplingFeatures[Feature Description],$A839),CHAR(34),
", SamplingFeatureGeotypeCV:  ",CHAR(34),INDEX(SamplingFeatures[Feature Geo Type],$A839),CHAR(34),
", FeatureGeometry:  ",CHAR(34),INDEX(SamplingFeatures[Feature Geometry],$A839),CHAR(34),
", Elevation_m:  ",CHAR(34),INDEX(SamplingFeatures[Elevation_m],$A839),CHAR(34),
", ElevationDatumCV:  ",CHAR(34),ElevationDatum,CHAR(34),"}"))</f>
        <v>#REF!</v>
      </c>
      <c r="L839" t="e">
        <f>IF(INDEX(SamplingFeatures[Sampling Feature Type],$A839)&lt;&gt;"Site","",
CONCATENATE("  - &amp;SiteID",TEXT(SUMPRODUCT(--($L$3:$L838&lt;&gt;"")),"0000"),
" {","SamplingFeatureID:  *SamplingFeatureID",TEXT($A839,"0000"),
", SiteTypeCV:  ",CHAR(34),INDEX(Sites[Site Type],$A839),CHAR(34),
", Latitude:  ",INDEX(Sites[Latitude],$A839),
", Longitude:  ",INDEX(Sites[Longitude],$A839),
", SRSName:  ",CHAR(34),LatLonDatum,CHAR(34),"}"))</f>
        <v>#REF!</v>
      </c>
      <c r="M839" t="e">
        <f>IF(INDEX(SamplingFeatures[Sampling Feature Type],$A839)&lt;&gt;"Specimen","",
CONCATENATE("  - &amp;SpecimenID",TEXT(SUMPRODUCT(--($M$3:$M838&lt;&gt;"")),"0000"),
" {","SamplingFeatureID:  *SamplingFeatureID",TEXT($A839,"0000"),
", SpecimenTypeCV:  ",CHAR(34),INDEX(Specimens[Specimen Type],$A839),CHAR(34),
", SpecimenMediumCV:  ",INDEX(Specimens[Specimen Medium],$A839),
", IsFieldSpecimen:  ",CHAR(34),INDEX(Specimens[Is Field Specimen?],$A839),CHAR(34),"}"))</f>
        <v>#REF!</v>
      </c>
      <c r="N839" t="e">
        <f>IF(COUNTA(SpatialOffsets[])=0,"", IF(INDEX(SpatialOffsets[Spatial Offset Type],$A839)="","",
CONCATENATE("  - &amp;SpatialOffsetID",TEXT($A839,"0000"),
" {","SpatialOffsetTypeCV:  ",CHAR(34),INDEX(SpatialOffsets[Spatial Offset Type],$A839),CHAR(34),
", Offset1Value:  ",INDEX(SpatialOffsets[Offset 1 Value],$A839),
", Offset1UnitID:  ",CHAR(34),INDEX(SpatialOffsets[Offset 1 Unit],$A839),CHAR(34),
", Offset2Value:  ",INDEX(SpatialOffsets[Offset 2 Value],$A839),
", Offset2UnitID:  ",CHAR(34),INDEX(SpatialOffsets[Offset 2 Unit],$A839),CHAR(34),
", Offset3Value:  ",INDEX(SpatialOffsets[Offset 3 Value],$A839),
", Offset3UnitID:  ",CHAR(34),INDEX(SpatialOffsets[Offset 3 Unit],$A839),CHAR(34),,"}")))</f>
        <v>#REF!</v>
      </c>
      <c r="O839" t="e">
        <f>IF(COUNTA(RelatedFeatures[])=0,"", IF(INDEX(RelatedFeatures[First Sampling Feature Code],$A839)="","",
CONCATENATE("  - &amp;RelationID",TEXT($A839,"0000"),
" {","SamplingFeatureID:  *SamplingFeatureID",TEXT(MATCH(INDEX(RelatedFeatures[First Sampling Feature Code],$A839),SamplingFeatures[Feature Code],0),"0000"),
", RelationshipTypeCV:  ",CHAR(34),INDEX(RelatedFeatures[Relationship Type],$A839),CHAR(34),
", RelatedFeatureID: *SamplingFeatureID",TEXT(MATCH(INDEX(RelatedFeatures[Second Sampling Feature Code],$A839),SamplingFeatures[Feature Code],0),"0000"),
", SpatialOffsetID:  ",IF(INDEX(RelatedFeatures[Offset Number],$A839)="","",CONCATENATE("*SpatialOffsetID",TEXT(INDEX(RelatedFeatures[Offset Number],$A839),"0000"))),"}")))</f>
        <v>#REF!</v>
      </c>
      <c r="P839" t="e">
        <f>IF(INDEX(Methods[Method Type],$A839)="","",
CONCATENATE("  - &amp;MethodID",TEXT($A839,"0000"),
" {","MethodTypeCV:  ",CHAR(34),INDEX(Methods[Method Type],$A839),CHAR(34),
", MethodCode:  ",CHAR(34),INDEX(Methods[Method Code],$A839),CHAR(34),
", MethodName:  ",CHAR(34),INDEX(Methods[Method Name],$A839),CHAR(34),
", MethodDescription:  ",CHAR(34),INDEX(Methods[Method Description],$A839),CHAR(34),
", MethodLink:  ",CHAR(34),INDEX(Methods[Method Link],$A839),CHAR(34),
", OrganizationID: *OrganizationID",TEXT(MATCH(INDEX(Methods[Organization Name],$A839),Organizations[Organization Name],0),"0000"),"}"))</f>
        <v>#REF!</v>
      </c>
      <c r="Q839" t="e">
        <f>IF(INDEX(Variables[Variable Type],$A839)="","",
CONCATENATE("  - &amp;VariableID",TEXT($A839,"0000"),
" {","VariableTypeCV:  ",CHAR(34),INDEX(Variables[Variable Type],$A839),CHAR(34),
", VariableCode:  ",CHAR(34),INDEX(Variables[Variable Code],$A839),CHAR(34),
", VariableNameCV:  ",CHAR(34),INDEX(Variables[Variable Name],$A839),CHAR(34),
", VariableDefinition:  ",CHAR(34),INDEX(Variables[Variable Definition],$A839),CHAR(34),
", SpecciationCV:  ",CHAR(34),INDEX(Variables[Speciation],$A839),CHAR(34),
", NoDataValue:  ",CHAR(34),INDEX(Variables[No Data Value],$A839),CHAR(34),"}"))</f>
        <v>#REF!</v>
      </c>
    </row>
    <row r="840" spans="1:17" x14ac:dyDescent="0.25">
      <c r="A840">
        <v>837</v>
      </c>
      <c r="D840" t="e">
        <f>IF(INDEX(People[First Name],$A840)="","",
CONCATENATE("  - &amp;PersonID",TEXT($A840,"0000"),
" {","PersonFirstName:  ",CHAR(34),INDEX(People[First Name],$A840),CHAR(34),
", PersonMiddleName:  ",CHAR(34),INDEX(People[Middle Name],$A840),CHAR(34),
", PersonLastName:  ",CHAR(34),INDEX(People[Last Name],$A840),CHAR(34),"}"))</f>
        <v>#REF!</v>
      </c>
      <c r="E840" t="e">
        <f>IF(INDEX(Organizations[Organization Type '[CV']],$A840)="","",
CONCATENATE("  - &amp;OrganizationID",TEXT($A840,"0000"),
" {","OrganizationTypeCV:  ",CHAR(34),INDEX(Organizations[Organization Type '[CV']],$A840),CHAR(34),
", OrganizationCode:  ",CHAR(34),INDEX(Organizations[Organization Code],$A840),CHAR(34),
", OrganizationName:  ",CHAR(34),INDEX(Organizations[Organization Name],$A840),CHAR(34),
", OrganizationDescription:  ",CHAR(34),INDEX(Organizations[Organization Description],$A840),CHAR(34),
", OrganizationLink:  ",CHAR(34),INDEX(Organizations[Organization Link],$A840),CHAR(34),"}"))</f>
        <v>#REF!</v>
      </c>
      <c r="F840" t="e">
        <f>IF(INDEX(People[First Name],$A840)="","",
CONCATENATE("  - &amp;AffiliationID",TEXT($A840,"0000"),
" {PersonID: *PersonID",TEXT($A840,"0000"),
", OrganizationID: *OrganizationID",TEXT(MATCH(INDEX(People[Organization Name],$A840),Organizations[Organization Name],0),"0000"),
", IsPrimaryOrganizationContact: , AffiliationStartDate: , AffiliationEndDate: , PrimaryPhone: ",
", PrimaryEmail: ",CHAR(34),INDEX(People[Primary Email],$A840),CHAR(34),
", PrimaryAddress: ",CHAR(34),INDEX(People[Primary Address],$A840),CHAR(34),
", PersonLink: }"))</f>
        <v>#REF!</v>
      </c>
      <c r="H840" t="e">
        <f>IF(COUNTA(CitationInformation)=0,"",IF(INDEX(AuthorList[Author Name],$A840)="","",
CONCATENATE("  - &amp;AuthorListID",TEXT($A840,"0000"),
"  {CitationID: *CitationID0001",
", PersonID: *PersonID",TEXT(MATCH(INDEX(AuthorList[Author Name],$A840),People[Full Name],0),"0000"),
", AuthorOrder: ",INDEX(AuthorList[Author Number],$A840),"}")))</f>
        <v>#REF!</v>
      </c>
      <c r="K840" t="e">
        <f>IF(INDEX(SamplingFeatures[Feature Code],$A840)="","",
CONCATENATE("  - &amp;SamplingFeatureID",TEXT($A840,"0000"),
" {","SamplingFeatureUUID:  ",CHAR(34),INDEX(SamplingFeatures[Sampling Feature UUID],$A840),CHAR(34),
", SamplingFeatureTypeCV:  ",CHAR(34),INDEX(SamplingFeatures[Sampling Feature Type],$A840),CHAR(34),
", SamplingFeatureCode:  ",CHAR(34),INDEX(SamplingFeatures[Feature Code],$A840),CHAR(34),
", SamplingFeatureName:  ",CHAR(34),INDEX(SamplingFeatures[Feature Name],$A840),CHAR(34),
", SamplingFeatureDescription:  ",CHAR(34),INDEX(SamplingFeatures[Feature Description],$A840),CHAR(34),
", SamplingFeatureGeotypeCV:  ",CHAR(34),INDEX(SamplingFeatures[Feature Geo Type],$A840),CHAR(34),
", FeatureGeometry:  ",CHAR(34),INDEX(SamplingFeatures[Feature Geometry],$A840),CHAR(34),
", Elevation_m:  ",CHAR(34),INDEX(SamplingFeatures[Elevation_m],$A840),CHAR(34),
", ElevationDatumCV:  ",CHAR(34),ElevationDatum,CHAR(34),"}"))</f>
        <v>#REF!</v>
      </c>
      <c r="L840" t="e">
        <f>IF(INDEX(SamplingFeatures[Sampling Feature Type],$A840)&lt;&gt;"Site","",
CONCATENATE("  - &amp;SiteID",TEXT(SUMPRODUCT(--($L$3:$L839&lt;&gt;"")),"0000"),
" {","SamplingFeatureID:  *SamplingFeatureID",TEXT($A840,"0000"),
", SiteTypeCV:  ",CHAR(34),INDEX(Sites[Site Type],$A840),CHAR(34),
", Latitude:  ",INDEX(Sites[Latitude],$A840),
", Longitude:  ",INDEX(Sites[Longitude],$A840),
", SRSName:  ",CHAR(34),LatLonDatum,CHAR(34),"}"))</f>
        <v>#REF!</v>
      </c>
      <c r="M840" t="e">
        <f>IF(INDEX(SamplingFeatures[Sampling Feature Type],$A840)&lt;&gt;"Specimen","",
CONCATENATE("  - &amp;SpecimenID",TEXT(SUMPRODUCT(--($M$3:$M839&lt;&gt;"")),"0000"),
" {","SamplingFeatureID:  *SamplingFeatureID",TEXT($A840,"0000"),
", SpecimenTypeCV:  ",CHAR(34),INDEX(Specimens[Specimen Type],$A840),CHAR(34),
", SpecimenMediumCV:  ",INDEX(Specimens[Specimen Medium],$A840),
", IsFieldSpecimen:  ",CHAR(34),INDEX(Specimens[Is Field Specimen?],$A840),CHAR(34),"}"))</f>
        <v>#REF!</v>
      </c>
      <c r="N840" t="e">
        <f>IF(COUNTA(SpatialOffsets[])=0,"", IF(INDEX(SpatialOffsets[Spatial Offset Type],$A840)="","",
CONCATENATE("  - &amp;SpatialOffsetID",TEXT($A840,"0000"),
" {","SpatialOffsetTypeCV:  ",CHAR(34),INDEX(SpatialOffsets[Spatial Offset Type],$A840),CHAR(34),
", Offset1Value:  ",INDEX(SpatialOffsets[Offset 1 Value],$A840),
", Offset1UnitID:  ",CHAR(34),INDEX(SpatialOffsets[Offset 1 Unit],$A840),CHAR(34),
", Offset2Value:  ",INDEX(SpatialOffsets[Offset 2 Value],$A840),
", Offset2UnitID:  ",CHAR(34),INDEX(SpatialOffsets[Offset 2 Unit],$A840),CHAR(34),
", Offset3Value:  ",INDEX(SpatialOffsets[Offset 3 Value],$A840),
", Offset3UnitID:  ",CHAR(34),INDEX(SpatialOffsets[Offset 3 Unit],$A840),CHAR(34),,"}")))</f>
        <v>#REF!</v>
      </c>
      <c r="O840" t="e">
        <f>IF(COUNTA(RelatedFeatures[])=0,"", IF(INDEX(RelatedFeatures[First Sampling Feature Code],$A840)="","",
CONCATENATE("  - &amp;RelationID",TEXT($A840,"0000"),
" {","SamplingFeatureID:  *SamplingFeatureID",TEXT(MATCH(INDEX(RelatedFeatures[First Sampling Feature Code],$A840),SamplingFeatures[Feature Code],0),"0000"),
", RelationshipTypeCV:  ",CHAR(34),INDEX(RelatedFeatures[Relationship Type],$A840),CHAR(34),
", RelatedFeatureID: *SamplingFeatureID",TEXT(MATCH(INDEX(RelatedFeatures[Second Sampling Feature Code],$A840),SamplingFeatures[Feature Code],0),"0000"),
", SpatialOffsetID:  ",IF(INDEX(RelatedFeatures[Offset Number],$A840)="","",CONCATENATE("*SpatialOffsetID",TEXT(INDEX(RelatedFeatures[Offset Number],$A840),"0000"))),"}")))</f>
        <v>#REF!</v>
      </c>
      <c r="P840" t="e">
        <f>IF(INDEX(Methods[Method Type],$A840)="","",
CONCATENATE("  - &amp;MethodID",TEXT($A840,"0000"),
" {","MethodTypeCV:  ",CHAR(34),INDEX(Methods[Method Type],$A840),CHAR(34),
", MethodCode:  ",CHAR(34),INDEX(Methods[Method Code],$A840),CHAR(34),
", MethodName:  ",CHAR(34),INDEX(Methods[Method Name],$A840),CHAR(34),
", MethodDescription:  ",CHAR(34),INDEX(Methods[Method Description],$A840),CHAR(34),
", MethodLink:  ",CHAR(34),INDEX(Methods[Method Link],$A840),CHAR(34),
", OrganizationID: *OrganizationID",TEXT(MATCH(INDEX(Methods[Organization Name],$A840),Organizations[Organization Name],0),"0000"),"}"))</f>
        <v>#REF!</v>
      </c>
      <c r="Q840" t="e">
        <f>IF(INDEX(Variables[Variable Type],$A840)="","",
CONCATENATE("  - &amp;VariableID",TEXT($A840,"0000"),
" {","VariableTypeCV:  ",CHAR(34),INDEX(Variables[Variable Type],$A840),CHAR(34),
", VariableCode:  ",CHAR(34),INDEX(Variables[Variable Code],$A840),CHAR(34),
", VariableNameCV:  ",CHAR(34),INDEX(Variables[Variable Name],$A840),CHAR(34),
", VariableDefinition:  ",CHAR(34),INDEX(Variables[Variable Definition],$A840),CHAR(34),
", SpecciationCV:  ",CHAR(34),INDEX(Variables[Speciation],$A840),CHAR(34),
", NoDataValue:  ",CHAR(34),INDEX(Variables[No Data Value],$A840),CHAR(34),"}"))</f>
        <v>#REF!</v>
      </c>
    </row>
    <row r="841" spans="1:17" x14ac:dyDescent="0.25">
      <c r="A841">
        <v>838</v>
      </c>
      <c r="D841" t="e">
        <f>IF(INDEX(People[First Name],$A841)="","",
CONCATENATE("  - &amp;PersonID",TEXT($A841,"0000"),
" {","PersonFirstName:  ",CHAR(34),INDEX(People[First Name],$A841),CHAR(34),
", PersonMiddleName:  ",CHAR(34),INDEX(People[Middle Name],$A841),CHAR(34),
", PersonLastName:  ",CHAR(34),INDEX(People[Last Name],$A841),CHAR(34),"}"))</f>
        <v>#REF!</v>
      </c>
      <c r="E841" t="e">
        <f>IF(INDEX(Organizations[Organization Type '[CV']],$A841)="","",
CONCATENATE("  - &amp;OrganizationID",TEXT($A841,"0000"),
" {","OrganizationTypeCV:  ",CHAR(34),INDEX(Organizations[Organization Type '[CV']],$A841),CHAR(34),
", OrganizationCode:  ",CHAR(34),INDEX(Organizations[Organization Code],$A841),CHAR(34),
", OrganizationName:  ",CHAR(34),INDEX(Organizations[Organization Name],$A841),CHAR(34),
", OrganizationDescription:  ",CHAR(34),INDEX(Organizations[Organization Description],$A841),CHAR(34),
", OrganizationLink:  ",CHAR(34),INDEX(Organizations[Organization Link],$A841),CHAR(34),"}"))</f>
        <v>#REF!</v>
      </c>
      <c r="F841" t="e">
        <f>IF(INDEX(People[First Name],$A841)="","",
CONCATENATE("  - &amp;AffiliationID",TEXT($A841,"0000"),
" {PersonID: *PersonID",TEXT($A841,"0000"),
", OrganizationID: *OrganizationID",TEXT(MATCH(INDEX(People[Organization Name],$A841),Organizations[Organization Name],0),"0000"),
", IsPrimaryOrganizationContact: , AffiliationStartDate: , AffiliationEndDate: , PrimaryPhone: ",
", PrimaryEmail: ",CHAR(34),INDEX(People[Primary Email],$A841),CHAR(34),
", PrimaryAddress: ",CHAR(34),INDEX(People[Primary Address],$A841),CHAR(34),
", PersonLink: }"))</f>
        <v>#REF!</v>
      </c>
      <c r="H841" t="e">
        <f>IF(COUNTA(CitationInformation)=0,"",IF(INDEX(AuthorList[Author Name],$A841)="","",
CONCATENATE("  - &amp;AuthorListID",TEXT($A841,"0000"),
"  {CitationID: *CitationID0001",
", PersonID: *PersonID",TEXT(MATCH(INDEX(AuthorList[Author Name],$A841),People[Full Name],0),"0000"),
", AuthorOrder: ",INDEX(AuthorList[Author Number],$A841),"}")))</f>
        <v>#REF!</v>
      </c>
      <c r="K841" t="e">
        <f>IF(INDEX(SamplingFeatures[Feature Code],$A841)="","",
CONCATENATE("  - &amp;SamplingFeatureID",TEXT($A841,"0000"),
" {","SamplingFeatureUUID:  ",CHAR(34),INDEX(SamplingFeatures[Sampling Feature UUID],$A841),CHAR(34),
", SamplingFeatureTypeCV:  ",CHAR(34),INDEX(SamplingFeatures[Sampling Feature Type],$A841),CHAR(34),
", SamplingFeatureCode:  ",CHAR(34),INDEX(SamplingFeatures[Feature Code],$A841),CHAR(34),
", SamplingFeatureName:  ",CHAR(34),INDEX(SamplingFeatures[Feature Name],$A841),CHAR(34),
", SamplingFeatureDescription:  ",CHAR(34),INDEX(SamplingFeatures[Feature Description],$A841),CHAR(34),
", SamplingFeatureGeotypeCV:  ",CHAR(34),INDEX(SamplingFeatures[Feature Geo Type],$A841),CHAR(34),
", FeatureGeometry:  ",CHAR(34),INDEX(SamplingFeatures[Feature Geometry],$A841),CHAR(34),
", Elevation_m:  ",CHAR(34),INDEX(SamplingFeatures[Elevation_m],$A841),CHAR(34),
", ElevationDatumCV:  ",CHAR(34),ElevationDatum,CHAR(34),"}"))</f>
        <v>#REF!</v>
      </c>
      <c r="L841" t="e">
        <f>IF(INDEX(SamplingFeatures[Sampling Feature Type],$A841)&lt;&gt;"Site","",
CONCATENATE("  - &amp;SiteID",TEXT(SUMPRODUCT(--($L$3:$L840&lt;&gt;"")),"0000"),
" {","SamplingFeatureID:  *SamplingFeatureID",TEXT($A841,"0000"),
", SiteTypeCV:  ",CHAR(34),INDEX(Sites[Site Type],$A841),CHAR(34),
", Latitude:  ",INDEX(Sites[Latitude],$A841),
", Longitude:  ",INDEX(Sites[Longitude],$A841),
", SRSName:  ",CHAR(34),LatLonDatum,CHAR(34),"}"))</f>
        <v>#REF!</v>
      </c>
      <c r="M841" t="e">
        <f>IF(INDEX(SamplingFeatures[Sampling Feature Type],$A841)&lt;&gt;"Specimen","",
CONCATENATE("  - &amp;SpecimenID",TEXT(SUMPRODUCT(--($M$3:$M840&lt;&gt;"")),"0000"),
" {","SamplingFeatureID:  *SamplingFeatureID",TEXT($A841,"0000"),
", SpecimenTypeCV:  ",CHAR(34),INDEX(Specimens[Specimen Type],$A841),CHAR(34),
", SpecimenMediumCV:  ",INDEX(Specimens[Specimen Medium],$A841),
", IsFieldSpecimen:  ",CHAR(34),INDEX(Specimens[Is Field Specimen?],$A841),CHAR(34),"}"))</f>
        <v>#REF!</v>
      </c>
      <c r="N841" t="e">
        <f>IF(COUNTA(SpatialOffsets[])=0,"", IF(INDEX(SpatialOffsets[Spatial Offset Type],$A841)="","",
CONCATENATE("  - &amp;SpatialOffsetID",TEXT($A841,"0000"),
" {","SpatialOffsetTypeCV:  ",CHAR(34),INDEX(SpatialOffsets[Spatial Offset Type],$A841),CHAR(34),
", Offset1Value:  ",INDEX(SpatialOffsets[Offset 1 Value],$A841),
", Offset1UnitID:  ",CHAR(34),INDEX(SpatialOffsets[Offset 1 Unit],$A841),CHAR(34),
", Offset2Value:  ",INDEX(SpatialOffsets[Offset 2 Value],$A841),
", Offset2UnitID:  ",CHAR(34),INDEX(SpatialOffsets[Offset 2 Unit],$A841),CHAR(34),
", Offset3Value:  ",INDEX(SpatialOffsets[Offset 3 Value],$A841),
", Offset3UnitID:  ",CHAR(34),INDEX(SpatialOffsets[Offset 3 Unit],$A841),CHAR(34),,"}")))</f>
        <v>#REF!</v>
      </c>
      <c r="O841" t="e">
        <f>IF(COUNTA(RelatedFeatures[])=0,"", IF(INDEX(RelatedFeatures[First Sampling Feature Code],$A841)="","",
CONCATENATE("  - &amp;RelationID",TEXT($A841,"0000"),
" {","SamplingFeatureID:  *SamplingFeatureID",TEXT(MATCH(INDEX(RelatedFeatures[First Sampling Feature Code],$A841),SamplingFeatures[Feature Code],0),"0000"),
", RelationshipTypeCV:  ",CHAR(34),INDEX(RelatedFeatures[Relationship Type],$A841),CHAR(34),
", RelatedFeatureID: *SamplingFeatureID",TEXT(MATCH(INDEX(RelatedFeatures[Second Sampling Feature Code],$A841),SamplingFeatures[Feature Code],0),"0000"),
", SpatialOffsetID:  ",IF(INDEX(RelatedFeatures[Offset Number],$A841)="","",CONCATENATE("*SpatialOffsetID",TEXT(INDEX(RelatedFeatures[Offset Number],$A841),"0000"))),"}")))</f>
        <v>#REF!</v>
      </c>
      <c r="P841" t="e">
        <f>IF(INDEX(Methods[Method Type],$A841)="","",
CONCATENATE("  - &amp;MethodID",TEXT($A841,"0000"),
" {","MethodTypeCV:  ",CHAR(34),INDEX(Methods[Method Type],$A841),CHAR(34),
", MethodCode:  ",CHAR(34),INDEX(Methods[Method Code],$A841),CHAR(34),
", MethodName:  ",CHAR(34),INDEX(Methods[Method Name],$A841),CHAR(34),
", MethodDescription:  ",CHAR(34),INDEX(Methods[Method Description],$A841),CHAR(34),
", MethodLink:  ",CHAR(34),INDEX(Methods[Method Link],$A841),CHAR(34),
", OrganizationID: *OrganizationID",TEXT(MATCH(INDEX(Methods[Organization Name],$A841),Organizations[Organization Name],0),"0000"),"}"))</f>
        <v>#REF!</v>
      </c>
      <c r="Q841" t="e">
        <f>IF(INDEX(Variables[Variable Type],$A841)="","",
CONCATENATE("  - &amp;VariableID",TEXT($A841,"0000"),
" {","VariableTypeCV:  ",CHAR(34),INDEX(Variables[Variable Type],$A841),CHAR(34),
", VariableCode:  ",CHAR(34),INDEX(Variables[Variable Code],$A841),CHAR(34),
", VariableNameCV:  ",CHAR(34),INDEX(Variables[Variable Name],$A841),CHAR(34),
", VariableDefinition:  ",CHAR(34),INDEX(Variables[Variable Definition],$A841),CHAR(34),
", SpecciationCV:  ",CHAR(34),INDEX(Variables[Speciation],$A841),CHAR(34),
", NoDataValue:  ",CHAR(34),INDEX(Variables[No Data Value],$A841),CHAR(34),"}"))</f>
        <v>#REF!</v>
      </c>
    </row>
    <row r="842" spans="1:17" x14ac:dyDescent="0.25">
      <c r="A842">
        <v>839</v>
      </c>
      <c r="D842" t="e">
        <f>IF(INDEX(People[First Name],$A842)="","",
CONCATENATE("  - &amp;PersonID",TEXT($A842,"0000"),
" {","PersonFirstName:  ",CHAR(34),INDEX(People[First Name],$A842),CHAR(34),
", PersonMiddleName:  ",CHAR(34),INDEX(People[Middle Name],$A842),CHAR(34),
", PersonLastName:  ",CHAR(34),INDEX(People[Last Name],$A842),CHAR(34),"}"))</f>
        <v>#REF!</v>
      </c>
      <c r="E842" t="e">
        <f>IF(INDEX(Organizations[Organization Type '[CV']],$A842)="","",
CONCATENATE("  - &amp;OrganizationID",TEXT($A842,"0000"),
" {","OrganizationTypeCV:  ",CHAR(34),INDEX(Organizations[Organization Type '[CV']],$A842),CHAR(34),
", OrganizationCode:  ",CHAR(34),INDEX(Organizations[Organization Code],$A842),CHAR(34),
", OrganizationName:  ",CHAR(34),INDEX(Organizations[Organization Name],$A842),CHAR(34),
", OrganizationDescription:  ",CHAR(34),INDEX(Organizations[Organization Description],$A842),CHAR(34),
", OrganizationLink:  ",CHAR(34),INDEX(Organizations[Organization Link],$A842),CHAR(34),"}"))</f>
        <v>#REF!</v>
      </c>
      <c r="F842" t="e">
        <f>IF(INDEX(People[First Name],$A842)="","",
CONCATENATE("  - &amp;AffiliationID",TEXT($A842,"0000"),
" {PersonID: *PersonID",TEXT($A842,"0000"),
", OrganizationID: *OrganizationID",TEXT(MATCH(INDEX(People[Organization Name],$A842),Organizations[Organization Name],0),"0000"),
", IsPrimaryOrganizationContact: , AffiliationStartDate: , AffiliationEndDate: , PrimaryPhone: ",
", PrimaryEmail: ",CHAR(34),INDEX(People[Primary Email],$A842),CHAR(34),
", PrimaryAddress: ",CHAR(34),INDEX(People[Primary Address],$A842),CHAR(34),
", PersonLink: }"))</f>
        <v>#REF!</v>
      </c>
      <c r="H842" t="e">
        <f>IF(COUNTA(CitationInformation)=0,"",IF(INDEX(AuthorList[Author Name],$A842)="","",
CONCATENATE("  - &amp;AuthorListID",TEXT($A842,"0000"),
"  {CitationID: *CitationID0001",
", PersonID: *PersonID",TEXT(MATCH(INDEX(AuthorList[Author Name],$A842),People[Full Name],0),"0000"),
", AuthorOrder: ",INDEX(AuthorList[Author Number],$A842),"}")))</f>
        <v>#REF!</v>
      </c>
      <c r="K842" t="e">
        <f>IF(INDEX(SamplingFeatures[Feature Code],$A842)="","",
CONCATENATE("  - &amp;SamplingFeatureID",TEXT($A842,"0000"),
" {","SamplingFeatureUUID:  ",CHAR(34),INDEX(SamplingFeatures[Sampling Feature UUID],$A842),CHAR(34),
", SamplingFeatureTypeCV:  ",CHAR(34),INDEX(SamplingFeatures[Sampling Feature Type],$A842),CHAR(34),
", SamplingFeatureCode:  ",CHAR(34),INDEX(SamplingFeatures[Feature Code],$A842),CHAR(34),
", SamplingFeatureName:  ",CHAR(34),INDEX(SamplingFeatures[Feature Name],$A842),CHAR(34),
", SamplingFeatureDescription:  ",CHAR(34),INDEX(SamplingFeatures[Feature Description],$A842),CHAR(34),
", SamplingFeatureGeotypeCV:  ",CHAR(34),INDEX(SamplingFeatures[Feature Geo Type],$A842),CHAR(34),
", FeatureGeometry:  ",CHAR(34),INDEX(SamplingFeatures[Feature Geometry],$A842),CHAR(34),
", Elevation_m:  ",CHAR(34),INDEX(SamplingFeatures[Elevation_m],$A842),CHAR(34),
", ElevationDatumCV:  ",CHAR(34),ElevationDatum,CHAR(34),"}"))</f>
        <v>#REF!</v>
      </c>
      <c r="L842" t="e">
        <f>IF(INDEX(SamplingFeatures[Sampling Feature Type],$A842)&lt;&gt;"Site","",
CONCATENATE("  - &amp;SiteID",TEXT(SUMPRODUCT(--($L$3:$L841&lt;&gt;"")),"0000"),
" {","SamplingFeatureID:  *SamplingFeatureID",TEXT($A842,"0000"),
", SiteTypeCV:  ",CHAR(34),INDEX(Sites[Site Type],$A842),CHAR(34),
", Latitude:  ",INDEX(Sites[Latitude],$A842),
", Longitude:  ",INDEX(Sites[Longitude],$A842),
", SRSName:  ",CHAR(34),LatLonDatum,CHAR(34),"}"))</f>
        <v>#REF!</v>
      </c>
      <c r="M842" t="e">
        <f>IF(INDEX(SamplingFeatures[Sampling Feature Type],$A842)&lt;&gt;"Specimen","",
CONCATENATE("  - &amp;SpecimenID",TEXT(SUMPRODUCT(--($M$3:$M841&lt;&gt;"")),"0000"),
" {","SamplingFeatureID:  *SamplingFeatureID",TEXT($A842,"0000"),
", SpecimenTypeCV:  ",CHAR(34),INDEX(Specimens[Specimen Type],$A842),CHAR(34),
", SpecimenMediumCV:  ",INDEX(Specimens[Specimen Medium],$A842),
", IsFieldSpecimen:  ",CHAR(34),INDEX(Specimens[Is Field Specimen?],$A842),CHAR(34),"}"))</f>
        <v>#REF!</v>
      </c>
      <c r="N842" t="e">
        <f>IF(COUNTA(SpatialOffsets[])=0,"", IF(INDEX(SpatialOffsets[Spatial Offset Type],$A842)="","",
CONCATENATE("  - &amp;SpatialOffsetID",TEXT($A842,"0000"),
" {","SpatialOffsetTypeCV:  ",CHAR(34),INDEX(SpatialOffsets[Spatial Offset Type],$A842),CHAR(34),
", Offset1Value:  ",INDEX(SpatialOffsets[Offset 1 Value],$A842),
", Offset1UnitID:  ",CHAR(34),INDEX(SpatialOffsets[Offset 1 Unit],$A842),CHAR(34),
", Offset2Value:  ",INDEX(SpatialOffsets[Offset 2 Value],$A842),
", Offset2UnitID:  ",CHAR(34),INDEX(SpatialOffsets[Offset 2 Unit],$A842),CHAR(34),
", Offset3Value:  ",INDEX(SpatialOffsets[Offset 3 Value],$A842),
", Offset3UnitID:  ",CHAR(34),INDEX(SpatialOffsets[Offset 3 Unit],$A842),CHAR(34),,"}")))</f>
        <v>#REF!</v>
      </c>
      <c r="O842" t="e">
        <f>IF(COUNTA(RelatedFeatures[])=0,"", IF(INDEX(RelatedFeatures[First Sampling Feature Code],$A842)="","",
CONCATENATE("  - &amp;RelationID",TEXT($A842,"0000"),
" {","SamplingFeatureID:  *SamplingFeatureID",TEXT(MATCH(INDEX(RelatedFeatures[First Sampling Feature Code],$A842),SamplingFeatures[Feature Code],0),"0000"),
", RelationshipTypeCV:  ",CHAR(34),INDEX(RelatedFeatures[Relationship Type],$A842),CHAR(34),
", RelatedFeatureID: *SamplingFeatureID",TEXT(MATCH(INDEX(RelatedFeatures[Second Sampling Feature Code],$A842),SamplingFeatures[Feature Code],0),"0000"),
", SpatialOffsetID:  ",IF(INDEX(RelatedFeatures[Offset Number],$A842)="","",CONCATENATE("*SpatialOffsetID",TEXT(INDEX(RelatedFeatures[Offset Number],$A842),"0000"))),"}")))</f>
        <v>#REF!</v>
      </c>
      <c r="P842" t="e">
        <f>IF(INDEX(Methods[Method Type],$A842)="","",
CONCATENATE("  - &amp;MethodID",TEXT($A842,"0000"),
" {","MethodTypeCV:  ",CHAR(34),INDEX(Methods[Method Type],$A842),CHAR(34),
", MethodCode:  ",CHAR(34),INDEX(Methods[Method Code],$A842),CHAR(34),
", MethodName:  ",CHAR(34),INDEX(Methods[Method Name],$A842),CHAR(34),
", MethodDescription:  ",CHAR(34),INDEX(Methods[Method Description],$A842),CHAR(34),
", MethodLink:  ",CHAR(34),INDEX(Methods[Method Link],$A842),CHAR(34),
", OrganizationID: *OrganizationID",TEXT(MATCH(INDEX(Methods[Organization Name],$A842),Organizations[Organization Name],0),"0000"),"}"))</f>
        <v>#REF!</v>
      </c>
      <c r="Q842" t="e">
        <f>IF(INDEX(Variables[Variable Type],$A842)="","",
CONCATENATE("  - &amp;VariableID",TEXT($A842,"0000"),
" {","VariableTypeCV:  ",CHAR(34),INDEX(Variables[Variable Type],$A842),CHAR(34),
", VariableCode:  ",CHAR(34),INDEX(Variables[Variable Code],$A842),CHAR(34),
", VariableNameCV:  ",CHAR(34),INDEX(Variables[Variable Name],$A842),CHAR(34),
", VariableDefinition:  ",CHAR(34),INDEX(Variables[Variable Definition],$A842),CHAR(34),
", SpecciationCV:  ",CHAR(34),INDEX(Variables[Speciation],$A842),CHAR(34),
", NoDataValue:  ",CHAR(34),INDEX(Variables[No Data Value],$A842),CHAR(34),"}"))</f>
        <v>#REF!</v>
      </c>
    </row>
    <row r="843" spans="1:17" x14ac:dyDescent="0.25">
      <c r="A843">
        <v>840</v>
      </c>
      <c r="D843" t="e">
        <f>IF(INDEX(People[First Name],$A843)="","",
CONCATENATE("  - &amp;PersonID",TEXT($A843,"0000"),
" {","PersonFirstName:  ",CHAR(34),INDEX(People[First Name],$A843),CHAR(34),
", PersonMiddleName:  ",CHAR(34),INDEX(People[Middle Name],$A843),CHAR(34),
", PersonLastName:  ",CHAR(34),INDEX(People[Last Name],$A843),CHAR(34),"}"))</f>
        <v>#REF!</v>
      </c>
      <c r="E843" t="e">
        <f>IF(INDEX(Organizations[Organization Type '[CV']],$A843)="","",
CONCATENATE("  - &amp;OrganizationID",TEXT($A843,"0000"),
" {","OrganizationTypeCV:  ",CHAR(34),INDEX(Organizations[Organization Type '[CV']],$A843),CHAR(34),
", OrganizationCode:  ",CHAR(34),INDEX(Organizations[Organization Code],$A843),CHAR(34),
", OrganizationName:  ",CHAR(34),INDEX(Organizations[Organization Name],$A843),CHAR(34),
", OrganizationDescription:  ",CHAR(34),INDEX(Organizations[Organization Description],$A843),CHAR(34),
", OrganizationLink:  ",CHAR(34),INDEX(Organizations[Organization Link],$A843),CHAR(34),"}"))</f>
        <v>#REF!</v>
      </c>
      <c r="F843" t="e">
        <f>IF(INDEX(People[First Name],$A843)="","",
CONCATENATE("  - &amp;AffiliationID",TEXT($A843,"0000"),
" {PersonID: *PersonID",TEXT($A843,"0000"),
", OrganizationID: *OrganizationID",TEXT(MATCH(INDEX(People[Organization Name],$A843),Organizations[Organization Name],0),"0000"),
", IsPrimaryOrganizationContact: , AffiliationStartDate: , AffiliationEndDate: , PrimaryPhone: ",
", PrimaryEmail: ",CHAR(34),INDEX(People[Primary Email],$A843),CHAR(34),
", PrimaryAddress: ",CHAR(34),INDEX(People[Primary Address],$A843),CHAR(34),
", PersonLink: }"))</f>
        <v>#REF!</v>
      </c>
      <c r="H843" t="e">
        <f>IF(COUNTA(CitationInformation)=0,"",IF(INDEX(AuthorList[Author Name],$A843)="","",
CONCATENATE("  - &amp;AuthorListID",TEXT($A843,"0000"),
"  {CitationID: *CitationID0001",
", PersonID: *PersonID",TEXT(MATCH(INDEX(AuthorList[Author Name],$A843),People[Full Name],0),"0000"),
", AuthorOrder: ",INDEX(AuthorList[Author Number],$A843),"}")))</f>
        <v>#REF!</v>
      </c>
      <c r="K843" t="e">
        <f>IF(INDEX(SamplingFeatures[Feature Code],$A843)="","",
CONCATENATE("  - &amp;SamplingFeatureID",TEXT($A843,"0000"),
" {","SamplingFeatureUUID:  ",CHAR(34),INDEX(SamplingFeatures[Sampling Feature UUID],$A843),CHAR(34),
", SamplingFeatureTypeCV:  ",CHAR(34),INDEX(SamplingFeatures[Sampling Feature Type],$A843),CHAR(34),
", SamplingFeatureCode:  ",CHAR(34),INDEX(SamplingFeatures[Feature Code],$A843),CHAR(34),
", SamplingFeatureName:  ",CHAR(34),INDEX(SamplingFeatures[Feature Name],$A843),CHAR(34),
", SamplingFeatureDescription:  ",CHAR(34),INDEX(SamplingFeatures[Feature Description],$A843),CHAR(34),
", SamplingFeatureGeotypeCV:  ",CHAR(34),INDEX(SamplingFeatures[Feature Geo Type],$A843),CHAR(34),
", FeatureGeometry:  ",CHAR(34),INDEX(SamplingFeatures[Feature Geometry],$A843),CHAR(34),
", Elevation_m:  ",CHAR(34),INDEX(SamplingFeatures[Elevation_m],$A843),CHAR(34),
", ElevationDatumCV:  ",CHAR(34),ElevationDatum,CHAR(34),"}"))</f>
        <v>#REF!</v>
      </c>
      <c r="L843" t="e">
        <f>IF(INDEX(SamplingFeatures[Sampling Feature Type],$A843)&lt;&gt;"Site","",
CONCATENATE("  - &amp;SiteID",TEXT(SUMPRODUCT(--($L$3:$L842&lt;&gt;"")),"0000"),
" {","SamplingFeatureID:  *SamplingFeatureID",TEXT($A843,"0000"),
", SiteTypeCV:  ",CHAR(34),INDEX(Sites[Site Type],$A843),CHAR(34),
", Latitude:  ",INDEX(Sites[Latitude],$A843),
", Longitude:  ",INDEX(Sites[Longitude],$A843),
", SRSName:  ",CHAR(34),LatLonDatum,CHAR(34),"}"))</f>
        <v>#REF!</v>
      </c>
      <c r="M843" t="e">
        <f>IF(INDEX(SamplingFeatures[Sampling Feature Type],$A843)&lt;&gt;"Specimen","",
CONCATENATE("  - &amp;SpecimenID",TEXT(SUMPRODUCT(--($M$3:$M842&lt;&gt;"")),"0000"),
" {","SamplingFeatureID:  *SamplingFeatureID",TEXT($A843,"0000"),
", SpecimenTypeCV:  ",CHAR(34),INDEX(Specimens[Specimen Type],$A843),CHAR(34),
", SpecimenMediumCV:  ",INDEX(Specimens[Specimen Medium],$A843),
", IsFieldSpecimen:  ",CHAR(34),INDEX(Specimens[Is Field Specimen?],$A843),CHAR(34),"}"))</f>
        <v>#REF!</v>
      </c>
      <c r="N843" t="e">
        <f>IF(COUNTA(SpatialOffsets[])=0,"", IF(INDEX(SpatialOffsets[Spatial Offset Type],$A843)="","",
CONCATENATE("  - &amp;SpatialOffsetID",TEXT($A843,"0000"),
" {","SpatialOffsetTypeCV:  ",CHAR(34),INDEX(SpatialOffsets[Spatial Offset Type],$A843),CHAR(34),
", Offset1Value:  ",INDEX(SpatialOffsets[Offset 1 Value],$A843),
", Offset1UnitID:  ",CHAR(34),INDEX(SpatialOffsets[Offset 1 Unit],$A843),CHAR(34),
", Offset2Value:  ",INDEX(SpatialOffsets[Offset 2 Value],$A843),
", Offset2UnitID:  ",CHAR(34),INDEX(SpatialOffsets[Offset 2 Unit],$A843),CHAR(34),
", Offset3Value:  ",INDEX(SpatialOffsets[Offset 3 Value],$A843),
", Offset3UnitID:  ",CHAR(34),INDEX(SpatialOffsets[Offset 3 Unit],$A843),CHAR(34),,"}")))</f>
        <v>#REF!</v>
      </c>
      <c r="O843" t="e">
        <f>IF(COUNTA(RelatedFeatures[])=0,"", IF(INDEX(RelatedFeatures[First Sampling Feature Code],$A843)="","",
CONCATENATE("  - &amp;RelationID",TEXT($A843,"0000"),
" {","SamplingFeatureID:  *SamplingFeatureID",TEXT(MATCH(INDEX(RelatedFeatures[First Sampling Feature Code],$A843),SamplingFeatures[Feature Code],0),"0000"),
", RelationshipTypeCV:  ",CHAR(34),INDEX(RelatedFeatures[Relationship Type],$A843),CHAR(34),
", RelatedFeatureID: *SamplingFeatureID",TEXT(MATCH(INDEX(RelatedFeatures[Second Sampling Feature Code],$A843),SamplingFeatures[Feature Code],0),"0000"),
", SpatialOffsetID:  ",IF(INDEX(RelatedFeatures[Offset Number],$A843)="","",CONCATENATE("*SpatialOffsetID",TEXT(INDEX(RelatedFeatures[Offset Number],$A843),"0000"))),"}")))</f>
        <v>#REF!</v>
      </c>
      <c r="P843" t="e">
        <f>IF(INDEX(Methods[Method Type],$A843)="","",
CONCATENATE("  - &amp;MethodID",TEXT($A843,"0000"),
" {","MethodTypeCV:  ",CHAR(34),INDEX(Methods[Method Type],$A843),CHAR(34),
", MethodCode:  ",CHAR(34),INDEX(Methods[Method Code],$A843),CHAR(34),
", MethodName:  ",CHAR(34),INDEX(Methods[Method Name],$A843),CHAR(34),
", MethodDescription:  ",CHAR(34),INDEX(Methods[Method Description],$A843),CHAR(34),
", MethodLink:  ",CHAR(34),INDEX(Methods[Method Link],$A843),CHAR(34),
", OrganizationID: *OrganizationID",TEXT(MATCH(INDEX(Methods[Organization Name],$A843),Organizations[Organization Name],0),"0000"),"}"))</f>
        <v>#REF!</v>
      </c>
      <c r="Q843" t="e">
        <f>IF(INDEX(Variables[Variable Type],$A843)="","",
CONCATENATE("  - &amp;VariableID",TEXT($A843,"0000"),
" {","VariableTypeCV:  ",CHAR(34),INDEX(Variables[Variable Type],$A843),CHAR(34),
", VariableCode:  ",CHAR(34),INDEX(Variables[Variable Code],$A843),CHAR(34),
", VariableNameCV:  ",CHAR(34),INDEX(Variables[Variable Name],$A843),CHAR(34),
", VariableDefinition:  ",CHAR(34),INDEX(Variables[Variable Definition],$A843),CHAR(34),
", SpecciationCV:  ",CHAR(34),INDEX(Variables[Speciation],$A843),CHAR(34),
", NoDataValue:  ",CHAR(34),INDEX(Variables[No Data Value],$A843),CHAR(34),"}"))</f>
        <v>#REF!</v>
      </c>
    </row>
    <row r="844" spans="1:17" x14ac:dyDescent="0.25">
      <c r="A844">
        <v>841</v>
      </c>
      <c r="D844" t="e">
        <f>IF(INDEX(People[First Name],$A844)="","",
CONCATENATE("  - &amp;PersonID",TEXT($A844,"0000"),
" {","PersonFirstName:  ",CHAR(34),INDEX(People[First Name],$A844),CHAR(34),
", PersonMiddleName:  ",CHAR(34),INDEX(People[Middle Name],$A844),CHAR(34),
", PersonLastName:  ",CHAR(34),INDEX(People[Last Name],$A844),CHAR(34),"}"))</f>
        <v>#REF!</v>
      </c>
      <c r="E844" t="e">
        <f>IF(INDEX(Organizations[Organization Type '[CV']],$A844)="","",
CONCATENATE("  - &amp;OrganizationID",TEXT($A844,"0000"),
" {","OrganizationTypeCV:  ",CHAR(34),INDEX(Organizations[Organization Type '[CV']],$A844),CHAR(34),
", OrganizationCode:  ",CHAR(34),INDEX(Organizations[Organization Code],$A844),CHAR(34),
", OrganizationName:  ",CHAR(34),INDEX(Organizations[Organization Name],$A844),CHAR(34),
", OrganizationDescription:  ",CHAR(34),INDEX(Organizations[Organization Description],$A844),CHAR(34),
", OrganizationLink:  ",CHAR(34),INDEX(Organizations[Organization Link],$A844),CHAR(34),"}"))</f>
        <v>#REF!</v>
      </c>
      <c r="F844" t="e">
        <f>IF(INDEX(People[First Name],$A844)="","",
CONCATENATE("  - &amp;AffiliationID",TEXT($A844,"0000"),
" {PersonID: *PersonID",TEXT($A844,"0000"),
", OrganizationID: *OrganizationID",TEXT(MATCH(INDEX(People[Organization Name],$A844),Organizations[Organization Name],0),"0000"),
", IsPrimaryOrganizationContact: , AffiliationStartDate: , AffiliationEndDate: , PrimaryPhone: ",
", PrimaryEmail: ",CHAR(34),INDEX(People[Primary Email],$A844),CHAR(34),
", PrimaryAddress: ",CHAR(34),INDEX(People[Primary Address],$A844),CHAR(34),
", PersonLink: }"))</f>
        <v>#REF!</v>
      </c>
      <c r="H844" t="e">
        <f>IF(COUNTA(CitationInformation)=0,"",IF(INDEX(AuthorList[Author Name],$A844)="","",
CONCATENATE("  - &amp;AuthorListID",TEXT($A844,"0000"),
"  {CitationID: *CitationID0001",
", PersonID: *PersonID",TEXT(MATCH(INDEX(AuthorList[Author Name],$A844),People[Full Name],0),"0000"),
", AuthorOrder: ",INDEX(AuthorList[Author Number],$A844),"}")))</f>
        <v>#REF!</v>
      </c>
      <c r="K844" t="e">
        <f>IF(INDEX(SamplingFeatures[Feature Code],$A844)="","",
CONCATENATE("  - &amp;SamplingFeatureID",TEXT($A844,"0000"),
" {","SamplingFeatureUUID:  ",CHAR(34),INDEX(SamplingFeatures[Sampling Feature UUID],$A844),CHAR(34),
", SamplingFeatureTypeCV:  ",CHAR(34),INDEX(SamplingFeatures[Sampling Feature Type],$A844),CHAR(34),
", SamplingFeatureCode:  ",CHAR(34),INDEX(SamplingFeatures[Feature Code],$A844),CHAR(34),
", SamplingFeatureName:  ",CHAR(34),INDEX(SamplingFeatures[Feature Name],$A844),CHAR(34),
", SamplingFeatureDescription:  ",CHAR(34),INDEX(SamplingFeatures[Feature Description],$A844),CHAR(34),
", SamplingFeatureGeotypeCV:  ",CHAR(34),INDEX(SamplingFeatures[Feature Geo Type],$A844),CHAR(34),
", FeatureGeometry:  ",CHAR(34),INDEX(SamplingFeatures[Feature Geometry],$A844),CHAR(34),
", Elevation_m:  ",CHAR(34),INDEX(SamplingFeatures[Elevation_m],$A844),CHAR(34),
", ElevationDatumCV:  ",CHAR(34),ElevationDatum,CHAR(34),"}"))</f>
        <v>#REF!</v>
      </c>
      <c r="L844" t="e">
        <f>IF(INDEX(SamplingFeatures[Sampling Feature Type],$A844)&lt;&gt;"Site","",
CONCATENATE("  - &amp;SiteID",TEXT(SUMPRODUCT(--($L$3:$L843&lt;&gt;"")),"0000"),
" {","SamplingFeatureID:  *SamplingFeatureID",TEXT($A844,"0000"),
", SiteTypeCV:  ",CHAR(34),INDEX(Sites[Site Type],$A844),CHAR(34),
", Latitude:  ",INDEX(Sites[Latitude],$A844),
", Longitude:  ",INDEX(Sites[Longitude],$A844),
", SRSName:  ",CHAR(34),LatLonDatum,CHAR(34),"}"))</f>
        <v>#REF!</v>
      </c>
      <c r="M844" t="e">
        <f>IF(INDEX(SamplingFeatures[Sampling Feature Type],$A844)&lt;&gt;"Specimen","",
CONCATENATE("  - &amp;SpecimenID",TEXT(SUMPRODUCT(--($M$3:$M843&lt;&gt;"")),"0000"),
" {","SamplingFeatureID:  *SamplingFeatureID",TEXT($A844,"0000"),
", SpecimenTypeCV:  ",CHAR(34),INDEX(Specimens[Specimen Type],$A844),CHAR(34),
", SpecimenMediumCV:  ",INDEX(Specimens[Specimen Medium],$A844),
", IsFieldSpecimen:  ",CHAR(34),INDEX(Specimens[Is Field Specimen?],$A844),CHAR(34),"}"))</f>
        <v>#REF!</v>
      </c>
      <c r="N844" t="e">
        <f>IF(COUNTA(SpatialOffsets[])=0,"", IF(INDEX(SpatialOffsets[Spatial Offset Type],$A844)="","",
CONCATENATE("  - &amp;SpatialOffsetID",TEXT($A844,"0000"),
" {","SpatialOffsetTypeCV:  ",CHAR(34),INDEX(SpatialOffsets[Spatial Offset Type],$A844),CHAR(34),
", Offset1Value:  ",INDEX(SpatialOffsets[Offset 1 Value],$A844),
", Offset1UnitID:  ",CHAR(34),INDEX(SpatialOffsets[Offset 1 Unit],$A844),CHAR(34),
", Offset2Value:  ",INDEX(SpatialOffsets[Offset 2 Value],$A844),
", Offset2UnitID:  ",CHAR(34),INDEX(SpatialOffsets[Offset 2 Unit],$A844),CHAR(34),
", Offset3Value:  ",INDEX(SpatialOffsets[Offset 3 Value],$A844),
", Offset3UnitID:  ",CHAR(34),INDEX(SpatialOffsets[Offset 3 Unit],$A844),CHAR(34),,"}")))</f>
        <v>#REF!</v>
      </c>
      <c r="O844" t="e">
        <f>IF(COUNTA(RelatedFeatures[])=0,"", IF(INDEX(RelatedFeatures[First Sampling Feature Code],$A844)="","",
CONCATENATE("  - &amp;RelationID",TEXT($A844,"0000"),
" {","SamplingFeatureID:  *SamplingFeatureID",TEXT(MATCH(INDEX(RelatedFeatures[First Sampling Feature Code],$A844),SamplingFeatures[Feature Code],0),"0000"),
", RelationshipTypeCV:  ",CHAR(34),INDEX(RelatedFeatures[Relationship Type],$A844),CHAR(34),
", RelatedFeatureID: *SamplingFeatureID",TEXT(MATCH(INDEX(RelatedFeatures[Second Sampling Feature Code],$A844),SamplingFeatures[Feature Code],0),"0000"),
", SpatialOffsetID:  ",IF(INDEX(RelatedFeatures[Offset Number],$A844)="","",CONCATENATE("*SpatialOffsetID",TEXT(INDEX(RelatedFeatures[Offset Number],$A844),"0000"))),"}")))</f>
        <v>#REF!</v>
      </c>
      <c r="P844" t="e">
        <f>IF(INDEX(Methods[Method Type],$A844)="","",
CONCATENATE("  - &amp;MethodID",TEXT($A844,"0000"),
" {","MethodTypeCV:  ",CHAR(34),INDEX(Methods[Method Type],$A844),CHAR(34),
", MethodCode:  ",CHAR(34),INDEX(Methods[Method Code],$A844),CHAR(34),
", MethodName:  ",CHAR(34),INDEX(Methods[Method Name],$A844),CHAR(34),
", MethodDescription:  ",CHAR(34),INDEX(Methods[Method Description],$A844),CHAR(34),
", MethodLink:  ",CHAR(34),INDEX(Methods[Method Link],$A844),CHAR(34),
", OrganizationID: *OrganizationID",TEXT(MATCH(INDEX(Methods[Organization Name],$A844),Organizations[Organization Name],0),"0000"),"}"))</f>
        <v>#REF!</v>
      </c>
      <c r="Q844" t="e">
        <f>IF(INDEX(Variables[Variable Type],$A844)="","",
CONCATENATE("  - &amp;VariableID",TEXT($A844,"0000"),
" {","VariableTypeCV:  ",CHAR(34),INDEX(Variables[Variable Type],$A844),CHAR(34),
", VariableCode:  ",CHAR(34),INDEX(Variables[Variable Code],$A844),CHAR(34),
", VariableNameCV:  ",CHAR(34),INDEX(Variables[Variable Name],$A844),CHAR(34),
", VariableDefinition:  ",CHAR(34),INDEX(Variables[Variable Definition],$A844),CHAR(34),
", SpecciationCV:  ",CHAR(34),INDEX(Variables[Speciation],$A844),CHAR(34),
", NoDataValue:  ",CHAR(34),INDEX(Variables[No Data Value],$A844),CHAR(34),"}"))</f>
        <v>#REF!</v>
      </c>
    </row>
    <row r="845" spans="1:17" x14ac:dyDescent="0.25">
      <c r="A845">
        <v>842</v>
      </c>
      <c r="D845" t="e">
        <f>IF(INDEX(People[First Name],$A845)="","",
CONCATENATE("  - &amp;PersonID",TEXT($A845,"0000"),
" {","PersonFirstName:  ",CHAR(34),INDEX(People[First Name],$A845),CHAR(34),
", PersonMiddleName:  ",CHAR(34),INDEX(People[Middle Name],$A845),CHAR(34),
", PersonLastName:  ",CHAR(34),INDEX(People[Last Name],$A845),CHAR(34),"}"))</f>
        <v>#REF!</v>
      </c>
      <c r="E845" t="e">
        <f>IF(INDEX(Organizations[Organization Type '[CV']],$A845)="","",
CONCATENATE("  - &amp;OrganizationID",TEXT($A845,"0000"),
" {","OrganizationTypeCV:  ",CHAR(34),INDEX(Organizations[Organization Type '[CV']],$A845),CHAR(34),
", OrganizationCode:  ",CHAR(34),INDEX(Organizations[Organization Code],$A845),CHAR(34),
", OrganizationName:  ",CHAR(34),INDEX(Organizations[Organization Name],$A845),CHAR(34),
", OrganizationDescription:  ",CHAR(34),INDEX(Organizations[Organization Description],$A845),CHAR(34),
", OrganizationLink:  ",CHAR(34),INDEX(Organizations[Organization Link],$A845),CHAR(34),"}"))</f>
        <v>#REF!</v>
      </c>
      <c r="F845" t="e">
        <f>IF(INDEX(People[First Name],$A845)="","",
CONCATENATE("  - &amp;AffiliationID",TEXT($A845,"0000"),
" {PersonID: *PersonID",TEXT($A845,"0000"),
", OrganizationID: *OrganizationID",TEXT(MATCH(INDEX(People[Organization Name],$A845),Organizations[Organization Name],0),"0000"),
", IsPrimaryOrganizationContact: , AffiliationStartDate: , AffiliationEndDate: , PrimaryPhone: ",
", PrimaryEmail: ",CHAR(34),INDEX(People[Primary Email],$A845),CHAR(34),
", PrimaryAddress: ",CHAR(34),INDEX(People[Primary Address],$A845),CHAR(34),
", PersonLink: }"))</f>
        <v>#REF!</v>
      </c>
      <c r="H845" t="e">
        <f>IF(COUNTA(CitationInformation)=0,"",IF(INDEX(AuthorList[Author Name],$A845)="","",
CONCATENATE("  - &amp;AuthorListID",TEXT($A845,"0000"),
"  {CitationID: *CitationID0001",
", PersonID: *PersonID",TEXT(MATCH(INDEX(AuthorList[Author Name],$A845),People[Full Name],0),"0000"),
", AuthorOrder: ",INDEX(AuthorList[Author Number],$A845),"}")))</f>
        <v>#REF!</v>
      </c>
      <c r="K845" t="e">
        <f>IF(INDEX(SamplingFeatures[Feature Code],$A845)="","",
CONCATENATE("  - &amp;SamplingFeatureID",TEXT($A845,"0000"),
" {","SamplingFeatureUUID:  ",CHAR(34),INDEX(SamplingFeatures[Sampling Feature UUID],$A845),CHAR(34),
", SamplingFeatureTypeCV:  ",CHAR(34),INDEX(SamplingFeatures[Sampling Feature Type],$A845),CHAR(34),
", SamplingFeatureCode:  ",CHAR(34),INDEX(SamplingFeatures[Feature Code],$A845),CHAR(34),
", SamplingFeatureName:  ",CHAR(34),INDEX(SamplingFeatures[Feature Name],$A845),CHAR(34),
", SamplingFeatureDescription:  ",CHAR(34),INDEX(SamplingFeatures[Feature Description],$A845),CHAR(34),
", SamplingFeatureGeotypeCV:  ",CHAR(34),INDEX(SamplingFeatures[Feature Geo Type],$A845),CHAR(34),
", FeatureGeometry:  ",CHAR(34),INDEX(SamplingFeatures[Feature Geometry],$A845),CHAR(34),
", Elevation_m:  ",CHAR(34),INDEX(SamplingFeatures[Elevation_m],$A845),CHAR(34),
", ElevationDatumCV:  ",CHAR(34),ElevationDatum,CHAR(34),"}"))</f>
        <v>#REF!</v>
      </c>
      <c r="L845" t="e">
        <f>IF(INDEX(SamplingFeatures[Sampling Feature Type],$A845)&lt;&gt;"Site","",
CONCATENATE("  - &amp;SiteID",TEXT(SUMPRODUCT(--($L$3:$L844&lt;&gt;"")),"0000"),
" {","SamplingFeatureID:  *SamplingFeatureID",TEXT($A845,"0000"),
", SiteTypeCV:  ",CHAR(34),INDEX(Sites[Site Type],$A845),CHAR(34),
", Latitude:  ",INDEX(Sites[Latitude],$A845),
", Longitude:  ",INDEX(Sites[Longitude],$A845),
", SRSName:  ",CHAR(34),LatLonDatum,CHAR(34),"}"))</f>
        <v>#REF!</v>
      </c>
      <c r="M845" t="e">
        <f>IF(INDEX(SamplingFeatures[Sampling Feature Type],$A845)&lt;&gt;"Specimen","",
CONCATENATE("  - &amp;SpecimenID",TEXT(SUMPRODUCT(--($M$3:$M844&lt;&gt;"")),"0000"),
" {","SamplingFeatureID:  *SamplingFeatureID",TEXT($A845,"0000"),
", SpecimenTypeCV:  ",CHAR(34),INDEX(Specimens[Specimen Type],$A845),CHAR(34),
", SpecimenMediumCV:  ",INDEX(Specimens[Specimen Medium],$A845),
", IsFieldSpecimen:  ",CHAR(34),INDEX(Specimens[Is Field Specimen?],$A845),CHAR(34),"}"))</f>
        <v>#REF!</v>
      </c>
      <c r="N845" t="e">
        <f>IF(COUNTA(SpatialOffsets[])=0,"", IF(INDEX(SpatialOffsets[Spatial Offset Type],$A845)="","",
CONCATENATE("  - &amp;SpatialOffsetID",TEXT($A845,"0000"),
" {","SpatialOffsetTypeCV:  ",CHAR(34),INDEX(SpatialOffsets[Spatial Offset Type],$A845),CHAR(34),
", Offset1Value:  ",INDEX(SpatialOffsets[Offset 1 Value],$A845),
", Offset1UnitID:  ",CHAR(34),INDEX(SpatialOffsets[Offset 1 Unit],$A845),CHAR(34),
", Offset2Value:  ",INDEX(SpatialOffsets[Offset 2 Value],$A845),
", Offset2UnitID:  ",CHAR(34),INDEX(SpatialOffsets[Offset 2 Unit],$A845),CHAR(34),
", Offset3Value:  ",INDEX(SpatialOffsets[Offset 3 Value],$A845),
", Offset3UnitID:  ",CHAR(34),INDEX(SpatialOffsets[Offset 3 Unit],$A845),CHAR(34),,"}")))</f>
        <v>#REF!</v>
      </c>
      <c r="O845" t="e">
        <f>IF(COUNTA(RelatedFeatures[])=0,"", IF(INDEX(RelatedFeatures[First Sampling Feature Code],$A845)="","",
CONCATENATE("  - &amp;RelationID",TEXT($A845,"0000"),
" {","SamplingFeatureID:  *SamplingFeatureID",TEXT(MATCH(INDEX(RelatedFeatures[First Sampling Feature Code],$A845),SamplingFeatures[Feature Code],0),"0000"),
", RelationshipTypeCV:  ",CHAR(34),INDEX(RelatedFeatures[Relationship Type],$A845),CHAR(34),
", RelatedFeatureID: *SamplingFeatureID",TEXT(MATCH(INDEX(RelatedFeatures[Second Sampling Feature Code],$A845),SamplingFeatures[Feature Code],0),"0000"),
", SpatialOffsetID:  ",IF(INDEX(RelatedFeatures[Offset Number],$A845)="","",CONCATENATE("*SpatialOffsetID",TEXT(INDEX(RelatedFeatures[Offset Number],$A845),"0000"))),"}")))</f>
        <v>#REF!</v>
      </c>
      <c r="P845" t="e">
        <f>IF(INDEX(Methods[Method Type],$A845)="","",
CONCATENATE("  - &amp;MethodID",TEXT($A845,"0000"),
" {","MethodTypeCV:  ",CHAR(34),INDEX(Methods[Method Type],$A845),CHAR(34),
", MethodCode:  ",CHAR(34),INDEX(Methods[Method Code],$A845),CHAR(34),
", MethodName:  ",CHAR(34),INDEX(Methods[Method Name],$A845),CHAR(34),
", MethodDescription:  ",CHAR(34),INDEX(Methods[Method Description],$A845),CHAR(34),
", MethodLink:  ",CHAR(34),INDEX(Methods[Method Link],$A845),CHAR(34),
", OrganizationID: *OrganizationID",TEXT(MATCH(INDEX(Methods[Organization Name],$A845),Organizations[Organization Name],0),"0000"),"}"))</f>
        <v>#REF!</v>
      </c>
      <c r="Q845" t="e">
        <f>IF(INDEX(Variables[Variable Type],$A845)="","",
CONCATENATE("  - &amp;VariableID",TEXT($A845,"0000"),
" {","VariableTypeCV:  ",CHAR(34),INDEX(Variables[Variable Type],$A845),CHAR(34),
", VariableCode:  ",CHAR(34),INDEX(Variables[Variable Code],$A845),CHAR(34),
", VariableNameCV:  ",CHAR(34),INDEX(Variables[Variable Name],$A845),CHAR(34),
", VariableDefinition:  ",CHAR(34),INDEX(Variables[Variable Definition],$A845),CHAR(34),
", SpecciationCV:  ",CHAR(34),INDEX(Variables[Speciation],$A845),CHAR(34),
", NoDataValue:  ",CHAR(34),INDEX(Variables[No Data Value],$A845),CHAR(34),"}"))</f>
        <v>#REF!</v>
      </c>
    </row>
    <row r="846" spans="1:17" x14ac:dyDescent="0.25">
      <c r="A846">
        <v>843</v>
      </c>
      <c r="D846" t="e">
        <f>IF(INDEX(People[First Name],$A846)="","",
CONCATENATE("  - &amp;PersonID",TEXT($A846,"0000"),
" {","PersonFirstName:  ",CHAR(34),INDEX(People[First Name],$A846),CHAR(34),
", PersonMiddleName:  ",CHAR(34),INDEX(People[Middle Name],$A846),CHAR(34),
", PersonLastName:  ",CHAR(34),INDEX(People[Last Name],$A846),CHAR(34),"}"))</f>
        <v>#REF!</v>
      </c>
      <c r="E846" t="e">
        <f>IF(INDEX(Organizations[Organization Type '[CV']],$A846)="","",
CONCATENATE("  - &amp;OrganizationID",TEXT($A846,"0000"),
" {","OrganizationTypeCV:  ",CHAR(34),INDEX(Organizations[Organization Type '[CV']],$A846),CHAR(34),
", OrganizationCode:  ",CHAR(34),INDEX(Organizations[Organization Code],$A846),CHAR(34),
", OrganizationName:  ",CHAR(34),INDEX(Organizations[Organization Name],$A846),CHAR(34),
", OrganizationDescription:  ",CHAR(34),INDEX(Organizations[Organization Description],$A846),CHAR(34),
", OrganizationLink:  ",CHAR(34),INDEX(Organizations[Organization Link],$A846),CHAR(34),"}"))</f>
        <v>#REF!</v>
      </c>
      <c r="F846" t="e">
        <f>IF(INDEX(People[First Name],$A846)="","",
CONCATENATE("  - &amp;AffiliationID",TEXT($A846,"0000"),
" {PersonID: *PersonID",TEXT($A846,"0000"),
", OrganizationID: *OrganizationID",TEXT(MATCH(INDEX(People[Organization Name],$A846),Organizations[Organization Name],0),"0000"),
", IsPrimaryOrganizationContact: , AffiliationStartDate: , AffiliationEndDate: , PrimaryPhone: ",
", PrimaryEmail: ",CHAR(34),INDEX(People[Primary Email],$A846),CHAR(34),
", PrimaryAddress: ",CHAR(34),INDEX(People[Primary Address],$A846),CHAR(34),
", PersonLink: }"))</f>
        <v>#REF!</v>
      </c>
      <c r="H846" t="e">
        <f>IF(COUNTA(CitationInformation)=0,"",IF(INDEX(AuthorList[Author Name],$A846)="","",
CONCATENATE("  - &amp;AuthorListID",TEXT($A846,"0000"),
"  {CitationID: *CitationID0001",
", PersonID: *PersonID",TEXT(MATCH(INDEX(AuthorList[Author Name],$A846),People[Full Name],0),"0000"),
", AuthorOrder: ",INDEX(AuthorList[Author Number],$A846),"}")))</f>
        <v>#REF!</v>
      </c>
      <c r="K846" t="e">
        <f>IF(INDEX(SamplingFeatures[Feature Code],$A846)="","",
CONCATENATE("  - &amp;SamplingFeatureID",TEXT($A846,"0000"),
" {","SamplingFeatureUUID:  ",CHAR(34),INDEX(SamplingFeatures[Sampling Feature UUID],$A846),CHAR(34),
", SamplingFeatureTypeCV:  ",CHAR(34),INDEX(SamplingFeatures[Sampling Feature Type],$A846),CHAR(34),
", SamplingFeatureCode:  ",CHAR(34),INDEX(SamplingFeatures[Feature Code],$A846),CHAR(34),
", SamplingFeatureName:  ",CHAR(34),INDEX(SamplingFeatures[Feature Name],$A846),CHAR(34),
", SamplingFeatureDescription:  ",CHAR(34),INDEX(SamplingFeatures[Feature Description],$A846),CHAR(34),
", SamplingFeatureGeotypeCV:  ",CHAR(34),INDEX(SamplingFeatures[Feature Geo Type],$A846),CHAR(34),
", FeatureGeometry:  ",CHAR(34),INDEX(SamplingFeatures[Feature Geometry],$A846),CHAR(34),
", Elevation_m:  ",CHAR(34),INDEX(SamplingFeatures[Elevation_m],$A846),CHAR(34),
", ElevationDatumCV:  ",CHAR(34),ElevationDatum,CHAR(34),"}"))</f>
        <v>#REF!</v>
      </c>
      <c r="L846" t="e">
        <f>IF(INDEX(SamplingFeatures[Sampling Feature Type],$A846)&lt;&gt;"Site","",
CONCATENATE("  - &amp;SiteID",TEXT(SUMPRODUCT(--($L$3:$L845&lt;&gt;"")),"0000"),
" {","SamplingFeatureID:  *SamplingFeatureID",TEXT($A846,"0000"),
", SiteTypeCV:  ",CHAR(34),INDEX(Sites[Site Type],$A846),CHAR(34),
", Latitude:  ",INDEX(Sites[Latitude],$A846),
", Longitude:  ",INDEX(Sites[Longitude],$A846),
", SRSName:  ",CHAR(34),LatLonDatum,CHAR(34),"}"))</f>
        <v>#REF!</v>
      </c>
      <c r="M846" t="e">
        <f>IF(INDEX(SamplingFeatures[Sampling Feature Type],$A846)&lt;&gt;"Specimen","",
CONCATENATE("  - &amp;SpecimenID",TEXT(SUMPRODUCT(--($M$3:$M845&lt;&gt;"")),"0000"),
" {","SamplingFeatureID:  *SamplingFeatureID",TEXT($A846,"0000"),
", SpecimenTypeCV:  ",CHAR(34),INDEX(Specimens[Specimen Type],$A846),CHAR(34),
", SpecimenMediumCV:  ",INDEX(Specimens[Specimen Medium],$A846),
", IsFieldSpecimen:  ",CHAR(34),INDEX(Specimens[Is Field Specimen?],$A846),CHAR(34),"}"))</f>
        <v>#REF!</v>
      </c>
      <c r="N846" t="e">
        <f>IF(COUNTA(SpatialOffsets[])=0,"", IF(INDEX(SpatialOffsets[Spatial Offset Type],$A846)="","",
CONCATENATE("  - &amp;SpatialOffsetID",TEXT($A846,"0000"),
" {","SpatialOffsetTypeCV:  ",CHAR(34),INDEX(SpatialOffsets[Spatial Offset Type],$A846),CHAR(34),
", Offset1Value:  ",INDEX(SpatialOffsets[Offset 1 Value],$A846),
", Offset1UnitID:  ",CHAR(34),INDEX(SpatialOffsets[Offset 1 Unit],$A846),CHAR(34),
", Offset2Value:  ",INDEX(SpatialOffsets[Offset 2 Value],$A846),
", Offset2UnitID:  ",CHAR(34),INDEX(SpatialOffsets[Offset 2 Unit],$A846),CHAR(34),
", Offset3Value:  ",INDEX(SpatialOffsets[Offset 3 Value],$A846),
", Offset3UnitID:  ",CHAR(34),INDEX(SpatialOffsets[Offset 3 Unit],$A846),CHAR(34),,"}")))</f>
        <v>#REF!</v>
      </c>
      <c r="O846" t="e">
        <f>IF(COUNTA(RelatedFeatures[])=0,"", IF(INDEX(RelatedFeatures[First Sampling Feature Code],$A846)="","",
CONCATENATE("  - &amp;RelationID",TEXT($A846,"0000"),
" {","SamplingFeatureID:  *SamplingFeatureID",TEXT(MATCH(INDEX(RelatedFeatures[First Sampling Feature Code],$A846),SamplingFeatures[Feature Code],0),"0000"),
", RelationshipTypeCV:  ",CHAR(34),INDEX(RelatedFeatures[Relationship Type],$A846),CHAR(34),
", RelatedFeatureID: *SamplingFeatureID",TEXT(MATCH(INDEX(RelatedFeatures[Second Sampling Feature Code],$A846),SamplingFeatures[Feature Code],0),"0000"),
", SpatialOffsetID:  ",IF(INDEX(RelatedFeatures[Offset Number],$A846)="","",CONCATENATE("*SpatialOffsetID",TEXT(INDEX(RelatedFeatures[Offset Number],$A846),"0000"))),"}")))</f>
        <v>#REF!</v>
      </c>
      <c r="P846" t="e">
        <f>IF(INDEX(Methods[Method Type],$A846)="","",
CONCATENATE("  - &amp;MethodID",TEXT($A846,"0000"),
" {","MethodTypeCV:  ",CHAR(34),INDEX(Methods[Method Type],$A846),CHAR(34),
", MethodCode:  ",CHAR(34),INDEX(Methods[Method Code],$A846),CHAR(34),
", MethodName:  ",CHAR(34),INDEX(Methods[Method Name],$A846),CHAR(34),
", MethodDescription:  ",CHAR(34),INDEX(Methods[Method Description],$A846),CHAR(34),
", MethodLink:  ",CHAR(34),INDEX(Methods[Method Link],$A846),CHAR(34),
", OrganizationID: *OrganizationID",TEXT(MATCH(INDEX(Methods[Organization Name],$A846),Organizations[Organization Name],0),"0000"),"}"))</f>
        <v>#REF!</v>
      </c>
      <c r="Q846" t="e">
        <f>IF(INDEX(Variables[Variable Type],$A846)="","",
CONCATENATE("  - &amp;VariableID",TEXT($A846,"0000"),
" {","VariableTypeCV:  ",CHAR(34),INDEX(Variables[Variable Type],$A846),CHAR(34),
", VariableCode:  ",CHAR(34),INDEX(Variables[Variable Code],$A846),CHAR(34),
", VariableNameCV:  ",CHAR(34),INDEX(Variables[Variable Name],$A846),CHAR(34),
", VariableDefinition:  ",CHAR(34),INDEX(Variables[Variable Definition],$A846),CHAR(34),
", SpecciationCV:  ",CHAR(34),INDEX(Variables[Speciation],$A846),CHAR(34),
", NoDataValue:  ",CHAR(34),INDEX(Variables[No Data Value],$A846),CHAR(34),"}"))</f>
        <v>#REF!</v>
      </c>
    </row>
    <row r="847" spans="1:17" x14ac:dyDescent="0.25">
      <c r="A847">
        <v>844</v>
      </c>
      <c r="D847" t="e">
        <f>IF(INDEX(People[First Name],$A847)="","",
CONCATENATE("  - &amp;PersonID",TEXT($A847,"0000"),
" {","PersonFirstName:  ",CHAR(34),INDEX(People[First Name],$A847),CHAR(34),
", PersonMiddleName:  ",CHAR(34),INDEX(People[Middle Name],$A847),CHAR(34),
", PersonLastName:  ",CHAR(34),INDEX(People[Last Name],$A847),CHAR(34),"}"))</f>
        <v>#REF!</v>
      </c>
      <c r="E847" t="e">
        <f>IF(INDEX(Organizations[Organization Type '[CV']],$A847)="","",
CONCATENATE("  - &amp;OrganizationID",TEXT($A847,"0000"),
" {","OrganizationTypeCV:  ",CHAR(34),INDEX(Organizations[Organization Type '[CV']],$A847),CHAR(34),
", OrganizationCode:  ",CHAR(34),INDEX(Organizations[Organization Code],$A847),CHAR(34),
", OrganizationName:  ",CHAR(34),INDEX(Organizations[Organization Name],$A847),CHAR(34),
", OrganizationDescription:  ",CHAR(34),INDEX(Organizations[Organization Description],$A847),CHAR(34),
", OrganizationLink:  ",CHAR(34),INDEX(Organizations[Organization Link],$A847),CHAR(34),"}"))</f>
        <v>#REF!</v>
      </c>
      <c r="F847" t="e">
        <f>IF(INDEX(People[First Name],$A847)="","",
CONCATENATE("  - &amp;AffiliationID",TEXT($A847,"0000"),
" {PersonID: *PersonID",TEXT($A847,"0000"),
", OrganizationID: *OrganizationID",TEXT(MATCH(INDEX(People[Organization Name],$A847),Organizations[Organization Name],0),"0000"),
", IsPrimaryOrganizationContact: , AffiliationStartDate: , AffiliationEndDate: , PrimaryPhone: ",
", PrimaryEmail: ",CHAR(34),INDEX(People[Primary Email],$A847),CHAR(34),
", PrimaryAddress: ",CHAR(34),INDEX(People[Primary Address],$A847),CHAR(34),
", PersonLink: }"))</f>
        <v>#REF!</v>
      </c>
      <c r="H847" t="e">
        <f>IF(COUNTA(CitationInformation)=0,"",IF(INDEX(AuthorList[Author Name],$A847)="","",
CONCATENATE("  - &amp;AuthorListID",TEXT($A847,"0000"),
"  {CitationID: *CitationID0001",
", PersonID: *PersonID",TEXT(MATCH(INDEX(AuthorList[Author Name],$A847),People[Full Name],0),"0000"),
", AuthorOrder: ",INDEX(AuthorList[Author Number],$A847),"}")))</f>
        <v>#REF!</v>
      </c>
      <c r="K847" t="e">
        <f>IF(INDEX(SamplingFeatures[Feature Code],$A847)="","",
CONCATENATE("  - &amp;SamplingFeatureID",TEXT($A847,"0000"),
" {","SamplingFeatureUUID:  ",CHAR(34),INDEX(SamplingFeatures[Sampling Feature UUID],$A847),CHAR(34),
", SamplingFeatureTypeCV:  ",CHAR(34),INDEX(SamplingFeatures[Sampling Feature Type],$A847),CHAR(34),
", SamplingFeatureCode:  ",CHAR(34),INDEX(SamplingFeatures[Feature Code],$A847),CHAR(34),
", SamplingFeatureName:  ",CHAR(34),INDEX(SamplingFeatures[Feature Name],$A847),CHAR(34),
", SamplingFeatureDescription:  ",CHAR(34),INDEX(SamplingFeatures[Feature Description],$A847),CHAR(34),
", SamplingFeatureGeotypeCV:  ",CHAR(34),INDEX(SamplingFeatures[Feature Geo Type],$A847),CHAR(34),
", FeatureGeometry:  ",CHAR(34),INDEX(SamplingFeatures[Feature Geometry],$A847),CHAR(34),
", Elevation_m:  ",CHAR(34),INDEX(SamplingFeatures[Elevation_m],$A847),CHAR(34),
", ElevationDatumCV:  ",CHAR(34),ElevationDatum,CHAR(34),"}"))</f>
        <v>#REF!</v>
      </c>
      <c r="L847" t="e">
        <f>IF(INDEX(SamplingFeatures[Sampling Feature Type],$A847)&lt;&gt;"Site","",
CONCATENATE("  - &amp;SiteID",TEXT(SUMPRODUCT(--($L$3:$L846&lt;&gt;"")),"0000"),
" {","SamplingFeatureID:  *SamplingFeatureID",TEXT($A847,"0000"),
", SiteTypeCV:  ",CHAR(34),INDEX(Sites[Site Type],$A847),CHAR(34),
", Latitude:  ",INDEX(Sites[Latitude],$A847),
", Longitude:  ",INDEX(Sites[Longitude],$A847),
", SRSName:  ",CHAR(34),LatLonDatum,CHAR(34),"}"))</f>
        <v>#REF!</v>
      </c>
      <c r="M847" t="e">
        <f>IF(INDEX(SamplingFeatures[Sampling Feature Type],$A847)&lt;&gt;"Specimen","",
CONCATENATE("  - &amp;SpecimenID",TEXT(SUMPRODUCT(--($M$3:$M846&lt;&gt;"")),"0000"),
" {","SamplingFeatureID:  *SamplingFeatureID",TEXT($A847,"0000"),
", SpecimenTypeCV:  ",CHAR(34),INDEX(Specimens[Specimen Type],$A847),CHAR(34),
", SpecimenMediumCV:  ",INDEX(Specimens[Specimen Medium],$A847),
", IsFieldSpecimen:  ",CHAR(34),INDEX(Specimens[Is Field Specimen?],$A847),CHAR(34),"}"))</f>
        <v>#REF!</v>
      </c>
      <c r="N847" t="e">
        <f>IF(COUNTA(SpatialOffsets[])=0,"", IF(INDEX(SpatialOffsets[Spatial Offset Type],$A847)="","",
CONCATENATE("  - &amp;SpatialOffsetID",TEXT($A847,"0000"),
" {","SpatialOffsetTypeCV:  ",CHAR(34),INDEX(SpatialOffsets[Spatial Offset Type],$A847),CHAR(34),
", Offset1Value:  ",INDEX(SpatialOffsets[Offset 1 Value],$A847),
", Offset1UnitID:  ",CHAR(34),INDEX(SpatialOffsets[Offset 1 Unit],$A847),CHAR(34),
", Offset2Value:  ",INDEX(SpatialOffsets[Offset 2 Value],$A847),
", Offset2UnitID:  ",CHAR(34),INDEX(SpatialOffsets[Offset 2 Unit],$A847),CHAR(34),
", Offset3Value:  ",INDEX(SpatialOffsets[Offset 3 Value],$A847),
", Offset3UnitID:  ",CHAR(34),INDEX(SpatialOffsets[Offset 3 Unit],$A847),CHAR(34),,"}")))</f>
        <v>#REF!</v>
      </c>
      <c r="O847" t="e">
        <f>IF(COUNTA(RelatedFeatures[])=0,"", IF(INDEX(RelatedFeatures[First Sampling Feature Code],$A847)="","",
CONCATENATE("  - &amp;RelationID",TEXT($A847,"0000"),
" {","SamplingFeatureID:  *SamplingFeatureID",TEXT(MATCH(INDEX(RelatedFeatures[First Sampling Feature Code],$A847),SamplingFeatures[Feature Code],0),"0000"),
", RelationshipTypeCV:  ",CHAR(34),INDEX(RelatedFeatures[Relationship Type],$A847),CHAR(34),
", RelatedFeatureID: *SamplingFeatureID",TEXT(MATCH(INDEX(RelatedFeatures[Second Sampling Feature Code],$A847),SamplingFeatures[Feature Code],0),"0000"),
", SpatialOffsetID:  ",IF(INDEX(RelatedFeatures[Offset Number],$A847)="","",CONCATENATE("*SpatialOffsetID",TEXT(INDEX(RelatedFeatures[Offset Number],$A847),"0000"))),"}")))</f>
        <v>#REF!</v>
      </c>
      <c r="P847" t="e">
        <f>IF(INDEX(Methods[Method Type],$A847)="","",
CONCATENATE("  - &amp;MethodID",TEXT($A847,"0000"),
" {","MethodTypeCV:  ",CHAR(34),INDEX(Methods[Method Type],$A847),CHAR(34),
", MethodCode:  ",CHAR(34),INDEX(Methods[Method Code],$A847),CHAR(34),
", MethodName:  ",CHAR(34),INDEX(Methods[Method Name],$A847),CHAR(34),
", MethodDescription:  ",CHAR(34),INDEX(Methods[Method Description],$A847),CHAR(34),
", MethodLink:  ",CHAR(34),INDEX(Methods[Method Link],$A847),CHAR(34),
", OrganizationID: *OrganizationID",TEXT(MATCH(INDEX(Methods[Organization Name],$A847),Organizations[Organization Name],0),"0000"),"}"))</f>
        <v>#REF!</v>
      </c>
      <c r="Q847" t="e">
        <f>IF(INDEX(Variables[Variable Type],$A847)="","",
CONCATENATE("  - &amp;VariableID",TEXT($A847,"0000"),
" {","VariableTypeCV:  ",CHAR(34),INDEX(Variables[Variable Type],$A847),CHAR(34),
", VariableCode:  ",CHAR(34),INDEX(Variables[Variable Code],$A847),CHAR(34),
", VariableNameCV:  ",CHAR(34),INDEX(Variables[Variable Name],$A847),CHAR(34),
", VariableDefinition:  ",CHAR(34),INDEX(Variables[Variable Definition],$A847),CHAR(34),
", SpecciationCV:  ",CHAR(34),INDEX(Variables[Speciation],$A847),CHAR(34),
", NoDataValue:  ",CHAR(34),INDEX(Variables[No Data Value],$A847),CHAR(34),"}"))</f>
        <v>#REF!</v>
      </c>
    </row>
    <row r="848" spans="1:17" x14ac:dyDescent="0.25">
      <c r="A848">
        <v>845</v>
      </c>
      <c r="D848" t="e">
        <f>IF(INDEX(People[First Name],$A848)="","",
CONCATENATE("  - &amp;PersonID",TEXT($A848,"0000"),
" {","PersonFirstName:  ",CHAR(34),INDEX(People[First Name],$A848),CHAR(34),
", PersonMiddleName:  ",CHAR(34),INDEX(People[Middle Name],$A848),CHAR(34),
", PersonLastName:  ",CHAR(34),INDEX(People[Last Name],$A848),CHAR(34),"}"))</f>
        <v>#REF!</v>
      </c>
      <c r="E848" t="e">
        <f>IF(INDEX(Organizations[Organization Type '[CV']],$A848)="","",
CONCATENATE("  - &amp;OrganizationID",TEXT($A848,"0000"),
" {","OrganizationTypeCV:  ",CHAR(34),INDEX(Organizations[Organization Type '[CV']],$A848),CHAR(34),
", OrganizationCode:  ",CHAR(34),INDEX(Organizations[Organization Code],$A848),CHAR(34),
", OrganizationName:  ",CHAR(34),INDEX(Organizations[Organization Name],$A848),CHAR(34),
", OrganizationDescription:  ",CHAR(34),INDEX(Organizations[Organization Description],$A848),CHAR(34),
", OrganizationLink:  ",CHAR(34),INDEX(Organizations[Organization Link],$A848),CHAR(34),"}"))</f>
        <v>#REF!</v>
      </c>
      <c r="F848" t="e">
        <f>IF(INDEX(People[First Name],$A848)="","",
CONCATENATE("  - &amp;AffiliationID",TEXT($A848,"0000"),
" {PersonID: *PersonID",TEXT($A848,"0000"),
", OrganizationID: *OrganizationID",TEXT(MATCH(INDEX(People[Organization Name],$A848),Organizations[Organization Name],0),"0000"),
", IsPrimaryOrganizationContact: , AffiliationStartDate: , AffiliationEndDate: , PrimaryPhone: ",
", PrimaryEmail: ",CHAR(34),INDEX(People[Primary Email],$A848),CHAR(34),
", PrimaryAddress: ",CHAR(34),INDEX(People[Primary Address],$A848),CHAR(34),
", PersonLink: }"))</f>
        <v>#REF!</v>
      </c>
      <c r="H848" t="e">
        <f>IF(COUNTA(CitationInformation)=0,"",IF(INDEX(AuthorList[Author Name],$A848)="","",
CONCATENATE("  - &amp;AuthorListID",TEXT($A848,"0000"),
"  {CitationID: *CitationID0001",
", PersonID: *PersonID",TEXT(MATCH(INDEX(AuthorList[Author Name],$A848),People[Full Name],0),"0000"),
", AuthorOrder: ",INDEX(AuthorList[Author Number],$A848),"}")))</f>
        <v>#REF!</v>
      </c>
      <c r="K848" t="e">
        <f>IF(INDEX(SamplingFeatures[Feature Code],$A848)="","",
CONCATENATE("  - &amp;SamplingFeatureID",TEXT($A848,"0000"),
" {","SamplingFeatureUUID:  ",CHAR(34),INDEX(SamplingFeatures[Sampling Feature UUID],$A848),CHAR(34),
", SamplingFeatureTypeCV:  ",CHAR(34),INDEX(SamplingFeatures[Sampling Feature Type],$A848),CHAR(34),
", SamplingFeatureCode:  ",CHAR(34),INDEX(SamplingFeatures[Feature Code],$A848),CHAR(34),
", SamplingFeatureName:  ",CHAR(34),INDEX(SamplingFeatures[Feature Name],$A848),CHAR(34),
", SamplingFeatureDescription:  ",CHAR(34),INDEX(SamplingFeatures[Feature Description],$A848),CHAR(34),
", SamplingFeatureGeotypeCV:  ",CHAR(34),INDEX(SamplingFeatures[Feature Geo Type],$A848),CHAR(34),
", FeatureGeometry:  ",CHAR(34),INDEX(SamplingFeatures[Feature Geometry],$A848),CHAR(34),
", Elevation_m:  ",CHAR(34),INDEX(SamplingFeatures[Elevation_m],$A848),CHAR(34),
", ElevationDatumCV:  ",CHAR(34),ElevationDatum,CHAR(34),"}"))</f>
        <v>#REF!</v>
      </c>
      <c r="L848" t="e">
        <f>IF(INDEX(SamplingFeatures[Sampling Feature Type],$A848)&lt;&gt;"Site","",
CONCATENATE("  - &amp;SiteID",TEXT(SUMPRODUCT(--($L$3:$L847&lt;&gt;"")),"0000"),
" {","SamplingFeatureID:  *SamplingFeatureID",TEXT($A848,"0000"),
", SiteTypeCV:  ",CHAR(34),INDEX(Sites[Site Type],$A848),CHAR(34),
", Latitude:  ",INDEX(Sites[Latitude],$A848),
", Longitude:  ",INDEX(Sites[Longitude],$A848),
", SRSName:  ",CHAR(34),LatLonDatum,CHAR(34),"}"))</f>
        <v>#REF!</v>
      </c>
      <c r="M848" t="e">
        <f>IF(INDEX(SamplingFeatures[Sampling Feature Type],$A848)&lt;&gt;"Specimen","",
CONCATENATE("  - &amp;SpecimenID",TEXT(SUMPRODUCT(--($M$3:$M847&lt;&gt;"")),"0000"),
" {","SamplingFeatureID:  *SamplingFeatureID",TEXT($A848,"0000"),
", SpecimenTypeCV:  ",CHAR(34),INDEX(Specimens[Specimen Type],$A848),CHAR(34),
", SpecimenMediumCV:  ",INDEX(Specimens[Specimen Medium],$A848),
", IsFieldSpecimen:  ",CHAR(34),INDEX(Specimens[Is Field Specimen?],$A848),CHAR(34),"}"))</f>
        <v>#REF!</v>
      </c>
      <c r="N848" t="e">
        <f>IF(COUNTA(SpatialOffsets[])=0,"", IF(INDEX(SpatialOffsets[Spatial Offset Type],$A848)="","",
CONCATENATE("  - &amp;SpatialOffsetID",TEXT($A848,"0000"),
" {","SpatialOffsetTypeCV:  ",CHAR(34),INDEX(SpatialOffsets[Spatial Offset Type],$A848),CHAR(34),
", Offset1Value:  ",INDEX(SpatialOffsets[Offset 1 Value],$A848),
", Offset1UnitID:  ",CHAR(34),INDEX(SpatialOffsets[Offset 1 Unit],$A848),CHAR(34),
", Offset2Value:  ",INDEX(SpatialOffsets[Offset 2 Value],$A848),
", Offset2UnitID:  ",CHAR(34),INDEX(SpatialOffsets[Offset 2 Unit],$A848),CHAR(34),
", Offset3Value:  ",INDEX(SpatialOffsets[Offset 3 Value],$A848),
", Offset3UnitID:  ",CHAR(34),INDEX(SpatialOffsets[Offset 3 Unit],$A848),CHAR(34),,"}")))</f>
        <v>#REF!</v>
      </c>
      <c r="O848" t="e">
        <f>IF(COUNTA(RelatedFeatures[])=0,"", IF(INDEX(RelatedFeatures[First Sampling Feature Code],$A848)="","",
CONCATENATE("  - &amp;RelationID",TEXT($A848,"0000"),
" {","SamplingFeatureID:  *SamplingFeatureID",TEXT(MATCH(INDEX(RelatedFeatures[First Sampling Feature Code],$A848),SamplingFeatures[Feature Code],0),"0000"),
", RelationshipTypeCV:  ",CHAR(34),INDEX(RelatedFeatures[Relationship Type],$A848),CHAR(34),
", RelatedFeatureID: *SamplingFeatureID",TEXT(MATCH(INDEX(RelatedFeatures[Second Sampling Feature Code],$A848),SamplingFeatures[Feature Code],0),"0000"),
", SpatialOffsetID:  ",IF(INDEX(RelatedFeatures[Offset Number],$A848)="","",CONCATENATE("*SpatialOffsetID",TEXT(INDEX(RelatedFeatures[Offset Number],$A848),"0000"))),"}")))</f>
        <v>#REF!</v>
      </c>
      <c r="P848" t="e">
        <f>IF(INDEX(Methods[Method Type],$A848)="","",
CONCATENATE("  - &amp;MethodID",TEXT($A848,"0000"),
" {","MethodTypeCV:  ",CHAR(34),INDEX(Methods[Method Type],$A848),CHAR(34),
", MethodCode:  ",CHAR(34),INDEX(Methods[Method Code],$A848),CHAR(34),
", MethodName:  ",CHAR(34),INDEX(Methods[Method Name],$A848),CHAR(34),
", MethodDescription:  ",CHAR(34),INDEX(Methods[Method Description],$A848),CHAR(34),
", MethodLink:  ",CHAR(34),INDEX(Methods[Method Link],$A848),CHAR(34),
", OrganizationID: *OrganizationID",TEXT(MATCH(INDEX(Methods[Organization Name],$A848),Organizations[Organization Name],0),"0000"),"}"))</f>
        <v>#REF!</v>
      </c>
      <c r="Q848" t="e">
        <f>IF(INDEX(Variables[Variable Type],$A848)="","",
CONCATENATE("  - &amp;VariableID",TEXT($A848,"0000"),
" {","VariableTypeCV:  ",CHAR(34),INDEX(Variables[Variable Type],$A848),CHAR(34),
", VariableCode:  ",CHAR(34),INDEX(Variables[Variable Code],$A848),CHAR(34),
", VariableNameCV:  ",CHAR(34),INDEX(Variables[Variable Name],$A848),CHAR(34),
", VariableDefinition:  ",CHAR(34),INDEX(Variables[Variable Definition],$A848),CHAR(34),
", SpecciationCV:  ",CHAR(34),INDEX(Variables[Speciation],$A848),CHAR(34),
", NoDataValue:  ",CHAR(34),INDEX(Variables[No Data Value],$A848),CHAR(34),"}"))</f>
        <v>#REF!</v>
      </c>
    </row>
    <row r="849" spans="1:17" x14ac:dyDescent="0.25">
      <c r="A849">
        <v>846</v>
      </c>
      <c r="D849" t="e">
        <f>IF(INDEX(People[First Name],$A849)="","",
CONCATENATE("  - &amp;PersonID",TEXT($A849,"0000"),
" {","PersonFirstName:  ",CHAR(34),INDEX(People[First Name],$A849),CHAR(34),
", PersonMiddleName:  ",CHAR(34),INDEX(People[Middle Name],$A849),CHAR(34),
", PersonLastName:  ",CHAR(34),INDEX(People[Last Name],$A849),CHAR(34),"}"))</f>
        <v>#REF!</v>
      </c>
      <c r="E849" t="e">
        <f>IF(INDEX(Organizations[Organization Type '[CV']],$A849)="","",
CONCATENATE("  - &amp;OrganizationID",TEXT($A849,"0000"),
" {","OrganizationTypeCV:  ",CHAR(34),INDEX(Organizations[Organization Type '[CV']],$A849),CHAR(34),
", OrganizationCode:  ",CHAR(34),INDEX(Organizations[Organization Code],$A849),CHAR(34),
", OrganizationName:  ",CHAR(34),INDEX(Organizations[Organization Name],$A849),CHAR(34),
", OrganizationDescription:  ",CHAR(34),INDEX(Organizations[Organization Description],$A849),CHAR(34),
", OrganizationLink:  ",CHAR(34),INDEX(Organizations[Organization Link],$A849),CHAR(34),"}"))</f>
        <v>#REF!</v>
      </c>
      <c r="F849" t="e">
        <f>IF(INDEX(People[First Name],$A849)="","",
CONCATENATE("  - &amp;AffiliationID",TEXT($A849,"0000"),
" {PersonID: *PersonID",TEXT($A849,"0000"),
", OrganizationID: *OrganizationID",TEXT(MATCH(INDEX(People[Organization Name],$A849),Organizations[Organization Name],0),"0000"),
", IsPrimaryOrganizationContact: , AffiliationStartDate: , AffiliationEndDate: , PrimaryPhone: ",
", PrimaryEmail: ",CHAR(34),INDEX(People[Primary Email],$A849),CHAR(34),
", PrimaryAddress: ",CHAR(34),INDEX(People[Primary Address],$A849),CHAR(34),
", PersonLink: }"))</f>
        <v>#REF!</v>
      </c>
      <c r="H849" t="e">
        <f>IF(COUNTA(CitationInformation)=0,"",IF(INDEX(AuthorList[Author Name],$A849)="","",
CONCATENATE("  - &amp;AuthorListID",TEXT($A849,"0000"),
"  {CitationID: *CitationID0001",
", PersonID: *PersonID",TEXT(MATCH(INDEX(AuthorList[Author Name],$A849),People[Full Name],0),"0000"),
", AuthorOrder: ",INDEX(AuthorList[Author Number],$A849),"}")))</f>
        <v>#REF!</v>
      </c>
      <c r="K849" t="e">
        <f>IF(INDEX(SamplingFeatures[Feature Code],$A849)="","",
CONCATENATE("  - &amp;SamplingFeatureID",TEXT($A849,"0000"),
" {","SamplingFeatureUUID:  ",CHAR(34),INDEX(SamplingFeatures[Sampling Feature UUID],$A849),CHAR(34),
", SamplingFeatureTypeCV:  ",CHAR(34),INDEX(SamplingFeatures[Sampling Feature Type],$A849),CHAR(34),
", SamplingFeatureCode:  ",CHAR(34),INDEX(SamplingFeatures[Feature Code],$A849),CHAR(34),
", SamplingFeatureName:  ",CHAR(34),INDEX(SamplingFeatures[Feature Name],$A849),CHAR(34),
", SamplingFeatureDescription:  ",CHAR(34),INDEX(SamplingFeatures[Feature Description],$A849),CHAR(34),
", SamplingFeatureGeotypeCV:  ",CHAR(34),INDEX(SamplingFeatures[Feature Geo Type],$A849),CHAR(34),
", FeatureGeometry:  ",CHAR(34),INDEX(SamplingFeatures[Feature Geometry],$A849),CHAR(34),
", Elevation_m:  ",CHAR(34),INDEX(SamplingFeatures[Elevation_m],$A849),CHAR(34),
", ElevationDatumCV:  ",CHAR(34),ElevationDatum,CHAR(34),"}"))</f>
        <v>#REF!</v>
      </c>
      <c r="L849" t="e">
        <f>IF(INDEX(SamplingFeatures[Sampling Feature Type],$A849)&lt;&gt;"Site","",
CONCATENATE("  - &amp;SiteID",TEXT(SUMPRODUCT(--($L$3:$L848&lt;&gt;"")),"0000"),
" {","SamplingFeatureID:  *SamplingFeatureID",TEXT($A849,"0000"),
", SiteTypeCV:  ",CHAR(34),INDEX(Sites[Site Type],$A849),CHAR(34),
", Latitude:  ",INDEX(Sites[Latitude],$A849),
", Longitude:  ",INDEX(Sites[Longitude],$A849),
", SRSName:  ",CHAR(34),LatLonDatum,CHAR(34),"}"))</f>
        <v>#REF!</v>
      </c>
      <c r="M849" t="e">
        <f>IF(INDEX(SamplingFeatures[Sampling Feature Type],$A849)&lt;&gt;"Specimen","",
CONCATENATE("  - &amp;SpecimenID",TEXT(SUMPRODUCT(--($M$3:$M848&lt;&gt;"")),"0000"),
" {","SamplingFeatureID:  *SamplingFeatureID",TEXT($A849,"0000"),
", SpecimenTypeCV:  ",CHAR(34),INDEX(Specimens[Specimen Type],$A849),CHAR(34),
", SpecimenMediumCV:  ",INDEX(Specimens[Specimen Medium],$A849),
", IsFieldSpecimen:  ",CHAR(34),INDEX(Specimens[Is Field Specimen?],$A849),CHAR(34),"}"))</f>
        <v>#REF!</v>
      </c>
      <c r="N849" t="e">
        <f>IF(COUNTA(SpatialOffsets[])=0,"", IF(INDEX(SpatialOffsets[Spatial Offset Type],$A849)="","",
CONCATENATE("  - &amp;SpatialOffsetID",TEXT($A849,"0000"),
" {","SpatialOffsetTypeCV:  ",CHAR(34),INDEX(SpatialOffsets[Spatial Offset Type],$A849),CHAR(34),
", Offset1Value:  ",INDEX(SpatialOffsets[Offset 1 Value],$A849),
", Offset1UnitID:  ",CHAR(34),INDEX(SpatialOffsets[Offset 1 Unit],$A849),CHAR(34),
", Offset2Value:  ",INDEX(SpatialOffsets[Offset 2 Value],$A849),
", Offset2UnitID:  ",CHAR(34),INDEX(SpatialOffsets[Offset 2 Unit],$A849),CHAR(34),
", Offset3Value:  ",INDEX(SpatialOffsets[Offset 3 Value],$A849),
", Offset3UnitID:  ",CHAR(34),INDEX(SpatialOffsets[Offset 3 Unit],$A849),CHAR(34),,"}")))</f>
        <v>#REF!</v>
      </c>
      <c r="O849" t="e">
        <f>IF(COUNTA(RelatedFeatures[])=0,"", IF(INDEX(RelatedFeatures[First Sampling Feature Code],$A849)="","",
CONCATENATE("  - &amp;RelationID",TEXT($A849,"0000"),
" {","SamplingFeatureID:  *SamplingFeatureID",TEXT(MATCH(INDEX(RelatedFeatures[First Sampling Feature Code],$A849),SamplingFeatures[Feature Code],0),"0000"),
", RelationshipTypeCV:  ",CHAR(34),INDEX(RelatedFeatures[Relationship Type],$A849),CHAR(34),
", RelatedFeatureID: *SamplingFeatureID",TEXT(MATCH(INDEX(RelatedFeatures[Second Sampling Feature Code],$A849),SamplingFeatures[Feature Code],0),"0000"),
", SpatialOffsetID:  ",IF(INDEX(RelatedFeatures[Offset Number],$A849)="","",CONCATENATE("*SpatialOffsetID",TEXT(INDEX(RelatedFeatures[Offset Number],$A849),"0000"))),"}")))</f>
        <v>#REF!</v>
      </c>
      <c r="P849" t="e">
        <f>IF(INDEX(Methods[Method Type],$A849)="","",
CONCATENATE("  - &amp;MethodID",TEXT($A849,"0000"),
" {","MethodTypeCV:  ",CHAR(34),INDEX(Methods[Method Type],$A849),CHAR(34),
", MethodCode:  ",CHAR(34),INDEX(Methods[Method Code],$A849),CHAR(34),
", MethodName:  ",CHAR(34),INDEX(Methods[Method Name],$A849),CHAR(34),
", MethodDescription:  ",CHAR(34),INDEX(Methods[Method Description],$A849),CHAR(34),
", MethodLink:  ",CHAR(34),INDEX(Methods[Method Link],$A849),CHAR(34),
", OrganizationID: *OrganizationID",TEXT(MATCH(INDEX(Methods[Organization Name],$A849),Organizations[Organization Name],0),"0000"),"}"))</f>
        <v>#REF!</v>
      </c>
      <c r="Q849" t="e">
        <f>IF(INDEX(Variables[Variable Type],$A849)="","",
CONCATENATE("  - &amp;VariableID",TEXT($A849,"0000"),
" {","VariableTypeCV:  ",CHAR(34),INDEX(Variables[Variable Type],$A849),CHAR(34),
", VariableCode:  ",CHAR(34),INDEX(Variables[Variable Code],$A849),CHAR(34),
", VariableNameCV:  ",CHAR(34),INDEX(Variables[Variable Name],$A849),CHAR(34),
", VariableDefinition:  ",CHAR(34),INDEX(Variables[Variable Definition],$A849),CHAR(34),
", SpecciationCV:  ",CHAR(34),INDEX(Variables[Speciation],$A849),CHAR(34),
", NoDataValue:  ",CHAR(34),INDEX(Variables[No Data Value],$A849),CHAR(34),"}"))</f>
        <v>#REF!</v>
      </c>
    </row>
    <row r="850" spans="1:17" x14ac:dyDescent="0.25">
      <c r="A850">
        <v>847</v>
      </c>
      <c r="D850" t="e">
        <f>IF(INDEX(People[First Name],$A850)="","",
CONCATENATE("  - &amp;PersonID",TEXT($A850,"0000"),
" {","PersonFirstName:  ",CHAR(34),INDEX(People[First Name],$A850),CHAR(34),
", PersonMiddleName:  ",CHAR(34),INDEX(People[Middle Name],$A850),CHAR(34),
", PersonLastName:  ",CHAR(34),INDEX(People[Last Name],$A850),CHAR(34),"}"))</f>
        <v>#REF!</v>
      </c>
      <c r="E850" t="e">
        <f>IF(INDEX(Organizations[Organization Type '[CV']],$A850)="","",
CONCATENATE("  - &amp;OrganizationID",TEXT($A850,"0000"),
" {","OrganizationTypeCV:  ",CHAR(34),INDEX(Organizations[Organization Type '[CV']],$A850),CHAR(34),
", OrganizationCode:  ",CHAR(34),INDEX(Organizations[Organization Code],$A850),CHAR(34),
", OrganizationName:  ",CHAR(34),INDEX(Organizations[Organization Name],$A850),CHAR(34),
", OrganizationDescription:  ",CHAR(34),INDEX(Organizations[Organization Description],$A850),CHAR(34),
", OrganizationLink:  ",CHAR(34),INDEX(Organizations[Organization Link],$A850),CHAR(34),"}"))</f>
        <v>#REF!</v>
      </c>
      <c r="F850" t="e">
        <f>IF(INDEX(People[First Name],$A850)="","",
CONCATENATE("  - &amp;AffiliationID",TEXT($A850,"0000"),
" {PersonID: *PersonID",TEXT($A850,"0000"),
", OrganizationID: *OrganizationID",TEXT(MATCH(INDEX(People[Organization Name],$A850),Organizations[Organization Name],0),"0000"),
", IsPrimaryOrganizationContact: , AffiliationStartDate: , AffiliationEndDate: , PrimaryPhone: ",
", PrimaryEmail: ",CHAR(34),INDEX(People[Primary Email],$A850),CHAR(34),
", PrimaryAddress: ",CHAR(34),INDEX(People[Primary Address],$A850),CHAR(34),
", PersonLink: }"))</f>
        <v>#REF!</v>
      </c>
      <c r="H850" t="e">
        <f>IF(COUNTA(CitationInformation)=0,"",IF(INDEX(AuthorList[Author Name],$A850)="","",
CONCATENATE("  - &amp;AuthorListID",TEXT($A850,"0000"),
"  {CitationID: *CitationID0001",
", PersonID: *PersonID",TEXT(MATCH(INDEX(AuthorList[Author Name],$A850),People[Full Name],0),"0000"),
", AuthorOrder: ",INDEX(AuthorList[Author Number],$A850),"}")))</f>
        <v>#REF!</v>
      </c>
      <c r="K850" t="e">
        <f>IF(INDEX(SamplingFeatures[Feature Code],$A850)="","",
CONCATENATE("  - &amp;SamplingFeatureID",TEXT($A850,"0000"),
" {","SamplingFeatureUUID:  ",CHAR(34),INDEX(SamplingFeatures[Sampling Feature UUID],$A850),CHAR(34),
", SamplingFeatureTypeCV:  ",CHAR(34),INDEX(SamplingFeatures[Sampling Feature Type],$A850),CHAR(34),
", SamplingFeatureCode:  ",CHAR(34),INDEX(SamplingFeatures[Feature Code],$A850),CHAR(34),
", SamplingFeatureName:  ",CHAR(34),INDEX(SamplingFeatures[Feature Name],$A850),CHAR(34),
", SamplingFeatureDescription:  ",CHAR(34),INDEX(SamplingFeatures[Feature Description],$A850),CHAR(34),
", SamplingFeatureGeotypeCV:  ",CHAR(34),INDEX(SamplingFeatures[Feature Geo Type],$A850),CHAR(34),
", FeatureGeometry:  ",CHAR(34),INDEX(SamplingFeatures[Feature Geometry],$A850),CHAR(34),
", Elevation_m:  ",CHAR(34),INDEX(SamplingFeatures[Elevation_m],$A850),CHAR(34),
", ElevationDatumCV:  ",CHAR(34),ElevationDatum,CHAR(34),"}"))</f>
        <v>#REF!</v>
      </c>
      <c r="L850" t="e">
        <f>IF(INDEX(SamplingFeatures[Sampling Feature Type],$A850)&lt;&gt;"Site","",
CONCATENATE("  - &amp;SiteID",TEXT(SUMPRODUCT(--($L$3:$L849&lt;&gt;"")),"0000"),
" {","SamplingFeatureID:  *SamplingFeatureID",TEXT($A850,"0000"),
", SiteTypeCV:  ",CHAR(34),INDEX(Sites[Site Type],$A850),CHAR(34),
", Latitude:  ",INDEX(Sites[Latitude],$A850),
", Longitude:  ",INDEX(Sites[Longitude],$A850),
", SRSName:  ",CHAR(34),LatLonDatum,CHAR(34),"}"))</f>
        <v>#REF!</v>
      </c>
      <c r="M850" t="e">
        <f>IF(INDEX(SamplingFeatures[Sampling Feature Type],$A850)&lt;&gt;"Specimen","",
CONCATENATE("  - &amp;SpecimenID",TEXT(SUMPRODUCT(--($M$3:$M849&lt;&gt;"")),"0000"),
" {","SamplingFeatureID:  *SamplingFeatureID",TEXT($A850,"0000"),
", SpecimenTypeCV:  ",CHAR(34),INDEX(Specimens[Specimen Type],$A850),CHAR(34),
", SpecimenMediumCV:  ",INDEX(Specimens[Specimen Medium],$A850),
", IsFieldSpecimen:  ",CHAR(34),INDEX(Specimens[Is Field Specimen?],$A850),CHAR(34),"}"))</f>
        <v>#REF!</v>
      </c>
      <c r="N850" t="e">
        <f>IF(COUNTA(SpatialOffsets[])=0,"", IF(INDEX(SpatialOffsets[Spatial Offset Type],$A850)="","",
CONCATENATE("  - &amp;SpatialOffsetID",TEXT($A850,"0000"),
" {","SpatialOffsetTypeCV:  ",CHAR(34),INDEX(SpatialOffsets[Spatial Offset Type],$A850),CHAR(34),
", Offset1Value:  ",INDEX(SpatialOffsets[Offset 1 Value],$A850),
", Offset1UnitID:  ",CHAR(34),INDEX(SpatialOffsets[Offset 1 Unit],$A850),CHAR(34),
", Offset2Value:  ",INDEX(SpatialOffsets[Offset 2 Value],$A850),
", Offset2UnitID:  ",CHAR(34),INDEX(SpatialOffsets[Offset 2 Unit],$A850),CHAR(34),
", Offset3Value:  ",INDEX(SpatialOffsets[Offset 3 Value],$A850),
", Offset3UnitID:  ",CHAR(34),INDEX(SpatialOffsets[Offset 3 Unit],$A850),CHAR(34),,"}")))</f>
        <v>#REF!</v>
      </c>
      <c r="O850" t="e">
        <f>IF(COUNTA(RelatedFeatures[])=0,"", IF(INDEX(RelatedFeatures[First Sampling Feature Code],$A850)="","",
CONCATENATE("  - &amp;RelationID",TEXT($A850,"0000"),
" {","SamplingFeatureID:  *SamplingFeatureID",TEXT(MATCH(INDEX(RelatedFeatures[First Sampling Feature Code],$A850),SamplingFeatures[Feature Code],0),"0000"),
", RelationshipTypeCV:  ",CHAR(34),INDEX(RelatedFeatures[Relationship Type],$A850),CHAR(34),
", RelatedFeatureID: *SamplingFeatureID",TEXT(MATCH(INDEX(RelatedFeatures[Second Sampling Feature Code],$A850),SamplingFeatures[Feature Code],0),"0000"),
", SpatialOffsetID:  ",IF(INDEX(RelatedFeatures[Offset Number],$A850)="","",CONCATENATE("*SpatialOffsetID",TEXT(INDEX(RelatedFeatures[Offset Number],$A850),"0000"))),"}")))</f>
        <v>#REF!</v>
      </c>
      <c r="P850" t="e">
        <f>IF(INDEX(Methods[Method Type],$A850)="","",
CONCATENATE("  - &amp;MethodID",TEXT($A850,"0000"),
" {","MethodTypeCV:  ",CHAR(34),INDEX(Methods[Method Type],$A850),CHAR(34),
", MethodCode:  ",CHAR(34),INDEX(Methods[Method Code],$A850),CHAR(34),
", MethodName:  ",CHAR(34),INDEX(Methods[Method Name],$A850),CHAR(34),
", MethodDescription:  ",CHAR(34),INDEX(Methods[Method Description],$A850),CHAR(34),
", MethodLink:  ",CHAR(34),INDEX(Methods[Method Link],$A850),CHAR(34),
", OrganizationID: *OrganizationID",TEXT(MATCH(INDEX(Methods[Organization Name],$A850),Organizations[Organization Name],0),"0000"),"}"))</f>
        <v>#REF!</v>
      </c>
      <c r="Q850" t="e">
        <f>IF(INDEX(Variables[Variable Type],$A850)="","",
CONCATENATE("  - &amp;VariableID",TEXT($A850,"0000"),
" {","VariableTypeCV:  ",CHAR(34),INDEX(Variables[Variable Type],$A850),CHAR(34),
", VariableCode:  ",CHAR(34),INDEX(Variables[Variable Code],$A850),CHAR(34),
", VariableNameCV:  ",CHAR(34),INDEX(Variables[Variable Name],$A850),CHAR(34),
", VariableDefinition:  ",CHAR(34),INDEX(Variables[Variable Definition],$A850),CHAR(34),
", SpecciationCV:  ",CHAR(34),INDEX(Variables[Speciation],$A850),CHAR(34),
", NoDataValue:  ",CHAR(34),INDEX(Variables[No Data Value],$A850),CHAR(34),"}"))</f>
        <v>#REF!</v>
      </c>
    </row>
    <row r="851" spans="1:17" x14ac:dyDescent="0.25">
      <c r="A851">
        <v>848</v>
      </c>
      <c r="D851" t="e">
        <f>IF(INDEX(People[First Name],$A851)="","",
CONCATENATE("  - &amp;PersonID",TEXT($A851,"0000"),
" {","PersonFirstName:  ",CHAR(34),INDEX(People[First Name],$A851),CHAR(34),
", PersonMiddleName:  ",CHAR(34),INDEX(People[Middle Name],$A851),CHAR(34),
", PersonLastName:  ",CHAR(34),INDEX(People[Last Name],$A851),CHAR(34),"}"))</f>
        <v>#REF!</v>
      </c>
      <c r="E851" t="e">
        <f>IF(INDEX(Organizations[Organization Type '[CV']],$A851)="","",
CONCATENATE("  - &amp;OrganizationID",TEXT($A851,"0000"),
" {","OrganizationTypeCV:  ",CHAR(34),INDEX(Organizations[Organization Type '[CV']],$A851),CHAR(34),
", OrganizationCode:  ",CHAR(34),INDEX(Organizations[Organization Code],$A851),CHAR(34),
", OrganizationName:  ",CHAR(34),INDEX(Organizations[Organization Name],$A851),CHAR(34),
", OrganizationDescription:  ",CHAR(34),INDEX(Organizations[Organization Description],$A851),CHAR(34),
", OrganizationLink:  ",CHAR(34),INDEX(Organizations[Organization Link],$A851),CHAR(34),"}"))</f>
        <v>#REF!</v>
      </c>
      <c r="F851" t="e">
        <f>IF(INDEX(People[First Name],$A851)="","",
CONCATENATE("  - &amp;AffiliationID",TEXT($A851,"0000"),
" {PersonID: *PersonID",TEXT($A851,"0000"),
", OrganizationID: *OrganizationID",TEXT(MATCH(INDEX(People[Organization Name],$A851),Organizations[Organization Name],0),"0000"),
", IsPrimaryOrganizationContact: , AffiliationStartDate: , AffiliationEndDate: , PrimaryPhone: ",
", PrimaryEmail: ",CHAR(34),INDEX(People[Primary Email],$A851),CHAR(34),
", PrimaryAddress: ",CHAR(34),INDEX(People[Primary Address],$A851),CHAR(34),
", PersonLink: }"))</f>
        <v>#REF!</v>
      </c>
      <c r="H851" t="e">
        <f>IF(COUNTA(CitationInformation)=0,"",IF(INDEX(AuthorList[Author Name],$A851)="","",
CONCATENATE("  - &amp;AuthorListID",TEXT($A851,"0000"),
"  {CitationID: *CitationID0001",
", PersonID: *PersonID",TEXT(MATCH(INDEX(AuthorList[Author Name],$A851),People[Full Name],0),"0000"),
", AuthorOrder: ",INDEX(AuthorList[Author Number],$A851),"}")))</f>
        <v>#REF!</v>
      </c>
      <c r="K851" t="e">
        <f>IF(INDEX(SamplingFeatures[Feature Code],$A851)="","",
CONCATENATE("  - &amp;SamplingFeatureID",TEXT($A851,"0000"),
" {","SamplingFeatureUUID:  ",CHAR(34),INDEX(SamplingFeatures[Sampling Feature UUID],$A851),CHAR(34),
", SamplingFeatureTypeCV:  ",CHAR(34),INDEX(SamplingFeatures[Sampling Feature Type],$A851),CHAR(34),
", SamplingFeatureCode:  ",CHAR(34),INDEX(SamplingFeatures[Feature Code],$A851),CHAR(34),
", SamplingFeatureName:  ",CHAR(34),INDEX(SamplingFeatures[Feature Name],$A851),CHAR(34),
", SamplingFeatureDescription:  ",CHAR(34),INDEX(SamplingFeatures[Feature Description],$A851),CHAR(34),
", SamplingFeatureGeotypeCV:  ",CHAR(34),INDEX(SamplingFeatures[Feature Geo Type],$A851),CHAR(34),
", FeatureGeometry:  ",CHAR(34),INDEX(SamplingFeatures[Feature Geometry],$A851),CHAR(34),
", Elevation_m:  ",CHAR(34),INDEX(SamplingFeatures[Elevation_m],$A851),CHAR(34),
", ElevationDatumCV:  ",CHAR(34),ElevationDatum,CHAR(34),"}"))</f>
        <v>#REF!</v>
      </c>
      <c r="L851" t="e">
        <f>IF(INDEX(SamplingFeatures[Sampling Feature Type],$A851)&lt;&gt;"Site","",
CONCATENATE("  - &amp;SiteID",TEXT(SUMPRODUCT(--($L$3:$L850&lt;&gt;"")),"0000"),
" {","SamplingFeatureID:  *SamplingFeatureID",TEXT($A851,"0000"),
", SiteTypeCV:  ",CHAR(34),INDEX(Sites[Site Type],$A851),CHAR(34),
", Latitude:  ",INDEX(Sites[Latitude],$A851),
", Longitude:  ",INDEX(Sites[Longitude],$A851),
", SRSName:  ",CHAR(34),LatLonDatum,CHAR(34),"}"))</f>
        <v>#REF!</v>
      </c>
      <c r="M851" t="e">
        <f>IF(INDEX(SamplingFeatures[Sampling Feature Type],$A851)&lt;&gt;"Specimen","",
CONCATENATE("  - &amp;SpecimenID",TEXT(SUMPRODUCT(--($M$3:$M850&lt;&gt;"")),"0000"),
" {","SamplingFeatureID:  *SamplingFeatureID",TEXT($A851,"0000"),
", SpecimenTypeCV:  ",CHAR(34),INDEX(Specimens[Specimen Type],$A851),CHAR(34),
", SpecimenMediumCV:  ",INDEX(Specimens[Specimen Medium],$A851),
", IsFieldSpecimen:  ",CHAR(34),INDEX(Specimens[Is Field Specimen?],$A851),CHAR(34),"}"))</f>
        <v>#REF!</v>
      </c>
      <c r="N851" t="e">
        <f>IF(COUNTA(SpatialOffsets[])=0,"", IF(INDEX(SpatialOffsets[Spatial Offset Type],$A851)="","",
CONCATENATE("  - &amp;SpatialOffsetID",TEXT($A851,"0000"),
" {","SpatialOffsetTypeCV:  ",CHAR(34),INDEX(SpatialOffsets[Spatial Offset Type],$A851),CHAR(34),
", Offset1Value:  ",INDEX(SpatialOffsets[Offset 1 Value],$A851),
", Offset1UnitID:  ",CHAR(34),INDEX(SpatialOffsets[Offset 1 Unit],$A851),CHAR(34),
", Offset2Value:  ",INDEX(SpatialOffsets[Offset 2 Value],$A851),
", Offset2UnitID:  ",CHAR(34),INDEX(SpatialOffsets[Offset 2 Unit],$A851),CHAR(34),
", Offset3Value:  ",INDEX(SpatialOffsets[Offset 3 Value],$A851),
", Offset3UnitID:  ",CHAR(34),INDEX(SpatialOffsets[Offset 3 Unit],$A851),CHAR(34),,"}")))</f>
        <v>#REF!</v>
      </c>
      <c r="O851" t="e">
        <f>IF(COUNTA(RelatedFeatures[])=0,"", IF(INDEX(RelatedFeatures[First Sampling Feature Code],$A851)="","",
CONCATENATE("  - &amp;RelationID",TEXT($A851,"0000"),
" {","SamplingFeatureID:  *SamplingFeatureID",TEXT(MATCH(INDEX(RelatedFeatures[First Sampling Feature Code],$A851),SamplingFeatures[Feature Code],0),"0000"),
", RelationshipTypeCV:  ",CHAR(34),INDEX(RelatedFeatures[Relationship Type],$A851),CHAR(34),
", RelatedFeatureID: *SamplingFeatureID",TEXT(MATCH(INDEX(RelatedFeatures[Second Sampling Feature Code],$A851),SamplingFeatures[Feature Code],0),"0000"),
", SpatialOffsetID:  ",IF(INDEX(RelatedFeatures[Offset Number],$A851)="","",CONCATENATE("*SpatialOffsetID",TEXT(INDEX(RelatedFeatures[Offset Number],$A851),"0000"))),"}")))</f>
        <v>#REF!</v>
      </c>
      <c r="P851" t="e">
        <f>IF(INDEX(Methods[Method Type],$A851)="","",
CONCATENATE("  - &amp;MethodID",TEXT($A851,"0000"),
" {","MethodTypeCV:  ",CHAR(34),INDEX(Methods[Method Type],$A851),CHAR(34),
", MethodCode:  ",CHAR(34),INDEX(Methods[Method Code],$A851),CHAR(34),
", MethodName:  ",CHAR(34),INDEX(Methods[Method Name],$A851),CHAR(34),
", MethodDescription:  ",CHAR(34),INDEX(Methods[Method Description],$A851),CHAR(34),
", MethodLink:  ",CHAR(34),INDEX(Methods[Method Link],$A851),CHAR(34),
", OrganizationID: *OrganizationID",TEXT(MATCH(INDEX(Methods[Organization Name],$A851),Organizations[Organization Name],0),"0000"),"}"))</f>
        <v>#REF!</v>
      </c>
      <c r="Q851" t="e">
        <f>IF(INDEX(Variables[Variable Type],$A851)="","",
CONCATENATE("  - &amp;VariableID",TEXT($A851,"0000"),
" {","VariableTypeCV:  ",CHAR(34),INDEX(Variables[Variable Type],$A851),CHAR(34),
", VariableCode:  ",CHAR(34),INDEX(Variables[Variable Code],$A851),CHAR(34),
", VariableNameCV:  ",CHAR(34),INDEX(Variables[Variable Name],$A851),CHAR(34),
", VariableDefinition:  ",CHAR(34),INDEX(Variables[Variable Definition],$A851),CHAR(34),
", SpecciationCV:  ",CHAR(34),INDEX(Variables[Speciation],$A851),CHAR(34),
", NoDataValue:  ",CHAR(34),INDEX(Variables[No Data Value],$A851),CHAR(34),"}"))</f>
        <v>#REF!</v>
      </c>
    </row>
    <row r="852" spans="1:17" x14ac:dyDescent="0.25">
      <c r="A852">
        <v>849</v>
      </c>
      <c r="D852" t="e">
        <f>IF(INDEX(People[First Name],$A852)="","",
CONCATENATE("  - &amp;PersonID",TEXT($A852,"0000"),
" {","PersonFirstName:  ",CHAR(34),INDEX(People[First Name],$A852),CHAR(34),
", PersonMiddleName:  ",CHAR(34),INDEX(People[Middle Name],$A852),CHAR(34),
", PersonLastName:  ",CHAR(34),INDEX(People[Last Name],$A852),CHAR(34),"}"))</f>
        <v>#REF!</v>
      </c>
      <c r="E852" t="e">
        <f>IF(INDEX(Organizations[Organization Type '[CV']],$A852)="","",
CONCATENATE("  - &amp;OrganizationID",TEXT($A852,"0000"),
" {","OrganizationTypeCV:  ",CHAR(34),INDEX(Organizations[Organization Type '[CV']],$A852),CHAR(34),
", OrganizationCode:  ",CHAR(34),INDEX(Organizations[Organization Code],$A852),CHAR(34),
", OrganizationName:  ",CHAR(34),INDEX(Organizations[Organization Name],$A852),CHAR(34),
", OrganizationDescription:  ",CHAR(34),INDEX(Organizations[Organization Description],$A852),CHAR(34),
", OrganizationLink:  ",CHAR(34),INDEX(Organizations[Organization Link],$A852),CHAR(34),"}"))</f>
        <v>#REF!</v>
      </c>
      <c r="F852" t="e">
        <f>IF(INDEX(People[First Name],$A852)="","",
CONCATENATE("  - &amp;AffiliationID",TEXT($A852,"0000"),
" {PersonID: *PersonID",TEXT($A852,"0000"),
", OrganizationID: *OrganizationID",TEXT(MATCH(INDEX(People[Organization Name],$A852),Organizations[Organization Name],0),"0000"),
", IsPrimaryOrganizationContact: , AffiliationStartDate: , AffiliationEndDate: , PrimaryPhone: ",
", PrimaryEmail: ",CHAR(34),INDEX(People[Primary Email],$A852),CHAR(34),
", PrimaryAddress: ",CHAR(34),INDEX(People[Primary Address],$A852),CHAR(34),
", PersonLink: }"))</f>
        <v>#REF!</v>
      </c>
      <c r="H852" t="e">
        <f>IF(COUNTA(CitationInformation)=0,"",IF(INDEX(AuthorList[Author Name],$A852)="","",
CONCATENATE("  - &amp;AuthorListID",TEXT($A852,"0000"),
"  {CitationID: *CitationID0001",
", PersonID: *PersonID",TEXT(MATCH(INDEX(AuthorList[Author Name],$A852),People[Full Name],0),"0000"),
", AuthorOrder: ",INDEX(AuthorList[Author Number],$A852),"}")))</f>
        <v>#REF!</v>
      </c>
      <c r="K852" t="e">
        <f>IF(INDEX(SamplingFeatures[Feature Code],$A852)="","",
CONCATENATE("  - &amp;SamplingFeatureID",TEXT($A852,"0000"),
" {","SamplingFeatureUUID:  ",CHAR(34),INDEX(SamplingFeatures[Sampling Feature UUID],$A852),CHAR(34),
", SamplingFeatureTypeCV:  ",CHAR(34),INDEX(SamplingFeatures[Sampling Feature Type],$A852),CHAR(34),
", SamplingFeatureCode:  ",CHAR(34),INDEX(SamplingFeatures[Feature Code],$A852),CHAR(34),
", SamplingFeatureName:  ",CHAR(34),INDEX(SamplingFeatures[Feature Name],$A852),CHAR(34),
", SamplingFeatureDescription:  ",CHAR(34),INDEX(SamplingFeatures[Feature Description],$A852),CHAR(34),
", SamplingFeatureGeotypeCV:  ",CHAR(34),INDEX(SamplingFeatures[Feature Geo Type],$A852),CHAR(34),
", FeatureGeometry:  ",CHAR(34),INDEX(SamplingFeatures[Feature Geometry],$A852),CHAR(34),
", Elevation_m:  ",CHAR(34),INDEX(SamplingFeatures[Elevation_m],$A852),CHAR(34),
", ElevationDatumCV:  ",CHAR(34),ElevationDatum,CHAR(34),"}"))</f>
        <v>#REF!</v>
      </c>
      <c r="L852" t="e">
        <f>IF(INDEX(SamplingFeatures[Sampling Feature Type],$A852)&lt;&gt;"Site","",
CONCATENATE("  - &amp;SiteID",TEXT(SUMPRODUCT(--($L$3:$L851&lt;&gt;"")),"0000"),
" {","SamplingFeatureID:  *SamplingFeatureID",TEXT($A852,"0000"),
", SiteTypeCV:  ",CHAR(34),INDEX(Sites[Site Type],$A852),CHAR(34),
", Latitude:  ",INDEX(Sites[Latitude],$A852),
", Longitude:  ",INDEX(Sites[Longitude],$A852),
", SRSName:  ",CHAR(34),LatLonDatum,CHAR(34),"}"))</f>
        <v>#REF!</v>
      </c>
      <c r="M852" t="e">
        <f>IF(INDEX(SamplingFeatures[Sampling Feature Type],$A852)&lt;&gt;"Specimen","",
CONCATENATE("  - &amp;SpecimenID",TEXT(SUMPRODUCT(--($M$3:$M851&lt;&gt;"")),"0000"),
" {","SamplingFeatureID:  *SamplingFeatureID",TEXT($A852,"0000"),
", SpecimenTypeCV:  ",CHAR(34),INDEX(Specimens[Specimen Type],$A852),CHAR(34),
", SpecimenMediumCV:  ",INDEX(Specimens[Specimen Medium],$A852),
", IsFieldSpecimen:  ",CHAR(34),INDEX(Specimens[Is Field Specimen?],$A852),CHAR(34),"}"))</f>
        <v>#REF!</v>
      </c>
      <c r="N852" t="e">
        <f>IF(COUNTA(SpatialOffsets[])=0,"", IF(INDEX(SpatialOffsets[Spatial Offset Type],$A852)="","",
CONCATENATE("  - &amp;SpatialOffsetID",TEXT($A852,"0000"),
" {","SpatialOffsetTypeCV:  ",CHAR(34),INDEX(SpatialOffsets[Spatial Offset Type],$A852),CHAR(34),
", Offset1Value:  ",INDEX(SpatialOffsets[Offset 1 Value],$A852),
", Offset1UnitID:  ",CHAR(34),INDEX(SpatialOffsets[Offset 1 Unit],$A852),CHAR(34),
", Offset2Value:  ",INDEX(SpatialOffsets[Offset 2 Value],$A852),
", Offset2UnitID:  ",CHAR(34),INDEX(SpatialOffsets[Offset 2 Unit],$A852),CHAR(34),
", Offset3Value:  ",INDEX(SpatialOffsets[Offset 3 Value],$A852),
", Offset3UnitID:  ",CHAR(34),INDEX(SpatialOffsets[Offset 3 Unit],$A852),CHAR(34),,"}")))</f>
        <v>#REF!</v>
      </c>
      <c r="O852" t="e">
        <f>IF(COUNTA(RelatedFeatures[])=0,"", IF(INDEX(RelatedFeatures[First Sampling Feature Code],$A852)="","",
CONCATENATE("  - &amp;RelationID",TEXT($A852,"0000"),
" {","SamplingFeatureID:  *SamplingFeatureID",TEXT(MATCH(INDEX(RelatedFeatures[First Sampling Feature Code],$A852),SamplingFeatures[Feature Code],0),"0000"),
", RelationshipTypeCV:  ",CHAR(34),INDEX(RelatedFeatures[Relationship Type],$A852),CHAR(34),
", RelatedFeatureID: *SamplingFeatureID",TEXT(MATCH(INDEX(RelatedFeatures[Second Sampling Feature Code],$A852),SamplingFeatures[Feature Code],0),"0000"),
", SpatialOffsetID:  ",IF(INDEX(RelatedFeatures[Offset Number],$A852)="","",CONCATENATE("*SpatialOffsetID",TEXT(INDEX(RelatedFeatures[Offset Number],$A852),"0000"))),"}")))</f>
        <v>#REF!</v>
      </c>
      <c r="P852" t="e">
        <f>IF(INDEX(Methods[Method Type],$A852)="","",
CONCATENATE("  - &amp;MethodID",TEXT($A852,"0000"),
" {","MethodTypeCV:  ",CHAR(34),INDEX(Methods[Method Type],$A852),CHAR(34),
", MethodCode:  ",CHAR(34),INDEX(Methods[Method Code],$A852),CHAR(34),
", MethodName:  ",CHAR(34),INDEX(Methods[Method Name],$A852),CHAR(34),
", MethodDescription:  ",CHAR(34),INDEX(Methods[Method Description],$A852),CHAR(34),
", MethodLink:  ",CHAR(34),INDEX(Methods[Method Link],$A852),CHAR(34),
", OrganizationID: *OrganizationID",TEXT(MATCH(INDEX(Methods[Organization Name],$A852),Organizations[Organization Name],0),"0000"),"}"))</f>
        <v>#REF!</v>
      </c>
      <c r="Q852" t="e">
        <f>IF(INDEX(Variables[Variable Type],$A852)="","",
CONCATENATE("  - &amp;VariableID",TEXT($A852,"0000"),
" {","VariableTypeCV:  ",CHAR(34),INDEX(Variables[Variable Type],$A852),CHAR(34),
", VariableCode:  ",CHAR(34),INDEX(Variables[Variable Code],$A852),CHAR(34),
", VariableNameCV:  ",CHAR(34),INDEX(Variables[Variable Name],$A852),CHAR(34),
", VariableDefinition:  ",CHAR(34),INDEX(Variables[Variable Definition],$A852),CHAR(34),
", SpecciationCV:  ",CHAR(34),INDEX(Variables[Speciation],$A852),CHAR(34),
", NoDataValue:  ",CHAR(34),INDEX(Variables[No Data Value],$A852),CHAR(34),"}"))</f>
        <v>#REF!</v>
      </c>
    </row>
    <row r="853" spans="1:17" x14ac:dyDescent="0.25">
      <c r="A853">
        <v>850</v>
      </c>
      <c r="D853" t="e">
        <f>IF(INDEX(People[First Name],$A853)="","",
CONCATENATE("  - &amp;PersonID",TEXT($A853,"0000"),
" {","PersonFirstName:  ",CHAR(34),INDEX(People[First Name],$A853),CHAR(34),
", PersonMiddleName:  ",CHAR(34),INDEX(People[Middle Name],$A853),CHAR(34),
", PersonLastName:  ",CHAR(34),INDEX(People[Last Name],$A853),CHAR(34),"}"))</f>
        <v>#REF!</v>
      </c>
      <c r="E853" t="e">
        <f>IF(INDEX(Organizations[Organization Type '[CV']],$A853)="","",
CONCATENATE("  - &amp;OrganizationID",TEXT($A853,"0000"),
" {","OrganizationTypeCV:  ",CHAR(34),INDEX(Organizations[Organization Type '[CV']],$A853),CHAR(34),
", OrganizationCode:  ",CHAR(34),INDEX(Organizations[Organization Code],$A853),CHAR(34),
", OrganizationName:  ",CHAR(34),INDEX(Organizations[Organization Name],$A853),CHAR(34),
", OrganizationDescription:  ",CHAR(34),INDEX(Organizations[Organization Description],$A853),CHAR(34),
", OrganizationLink:  ",CHAR(34),INDEX(Organizations[Organization Link],$A853),CHAR(34),"}"))</f>
        <v>#REF!</v>
      </c>
      <c r="F853" t="e">
        <f>IF(INDEX(People[First Name],$A853)="","",
CONCATENATE("  - &amp;AffiliationID",TEXT($A853,"0000"),
" {PersonID: *PersonID",TEXT($A853,"0000"),
", OrganizationID: *OrganizationID",TEXT(MATCH(INDEX(People[Organization Name],$A853),Organizations[Organization Name],0),"0000"),
", IsPrimaryOrganizationContact: , AffiliationStartDate: , AffiliationEndDate: , PrimaryPhone: ",
", PrimaryEmail: ",CHAR(34),INDEX(People[Primary Email],$A853),CHAR(34),
", PrimaryAddress: ",CHAR(34),INDEX(People[Primary Address],$A853),CHAR(34),
", PersonLink: }"))</f>
        <v>#REF!</v>
      </c>
      <c r="H853" t="e">
        <f>IF(COUNTA(CitationInformation)=0,"",IF(INDEX(AuthorList[Author Name],$A853)="","",
CONCATENATE("  - &amp;AuthorListID",TEXT($A853,"0000"),
"  {CitationID: *CitationID0001",
", PersonID: *PersonID",TEXT(MATCH(INDEX(AuthorList[Author Name],$A853),People[Full Name],0),"0000"),
", AuthorOrder: ",INDEX(AuthorList[Author Number],$A853),"}")))</f>
        <v>#REF!</v>
      </c>
      <c r="K853" t="e">
        <f>IF(INDEX(SamplingFeatures[Feature Code],$A853)="","",
CONCATENATE("  - &amp;SamplingFeatureID",TEXT($A853,"0000"),
" {","SamplingFeatureUUID:  ",CHAR(34),INDEX(SamplingFeatures[Sampling Feature UUID],$A853),CHAR(34),
", SamplingFeatureTypeCV:  ",CHAR(34),INDEX(SamplingFeatures[Sampling Feature Type],$A853),CHAR(34),
", SamplingFeatureCode:  ",CHAR(34),INDEX(SamplingFeatures[Feature Code],$A853),CHAR(34),
", SamplingFeatureName:  ",CHAR(34),INDEX(SamplingFeatures[Feature Name],$A853),CHAR(34),
", SamplingFeatureDescription:  ",CHAR(34),INDEX(SamplingFeatures[Feature Description],$A853),CHAR(34),
", SamplingFeatureGeotypeCV:  ",CHAR(34),INDEX(SamplingFeatures[Feature Geo Type],$A853),CHAR(34),
", FeatureGeometry:  ",CHAR(34),INDEX(SamplingFeatures[Feature Geometry],$A853),CHAR(34),
", Elevation_m:  ",CHAR(34),INDEX(SamplingFeatures[Elevation_m],$A853),CHAR(34),
", ElevationDatumCV:  ",CHAR(34),ElevationDatum,CHAR(34),"}"))</f>
        <v>#REF!</v>
      </c>
      <c r="L853" t="e">
        <f>IF(INDEX(SamplingFeatures[Sampling Feature Type],$A853)&lt;&gt;"Site","",
CONCATENATE("  - &amp;SiteID",TEXT(SUMPRODUCT(--($L$3:$L852&lt;&gt;"")),"0000"),
" {","SamplingFeatureID:  *SamplingFeatureID",TEXT($A853,"0000"),
", SiteTypeCV:  ",CHAR(34),INDEX(Sites[Site Type],$A853),CHAR(34),
", Latitude:  ",INDEX(Sites[Latitude],$A853),
", Longitude:  ",INDEX(Sites[Longitude],$A853),
", SRSName:  ",CHAR(34),LatLonDatum,CHAR(34),"}"))</f>
        <v>#REF!</v>
      </c>
      <c r="M853" t="e">
        <f>IF(INDEX(SamplingFeatures[Sampling Feature Type],$A853)&lt;&gt;"Specimen","",
CONCATENATE("  - &amp;SpecimenID",TEXT(SUMPRODUCT(--($M$3:$M852&lt;&gt;"")),"0000"),
" {","SamplingFeatureID:  *SamplingFeatureID",TEXT($A853,"0000"),
", SpecimenTypeCV:  ",CHAR(34),INDEX(Specimens[Specimen Type],$A853),CHAR(34),
", SpecimenMediumCV:  ",INDEX(Specimens[Specimen Medium],$A853),
", IsFieldSpecimen:  ",CHAR(34),INDEX(Specimens[Is Field Specimen?],$A853),CHAR(34),"}"))</f>
        <v>#REF!</v>
      </c>
      <c r="N853" t="e">
        <f>IF(COUNTA(SpatialOffsets[])=0,"", IF(INDEX(SpatialOffsets[Spatial Offset Type],$A853)="","",
CONCATENATE("  - &amp;SpatialOffsetID",TEXT($A853,"0000"),
" {","SpatialOffsetTypeCV:  ",CHAR(34),INDEX(SpatialOffsets[Spatial Offset Type],$A853),CHAR(34),
", Offset1Value:  ",INDEX(SpatialOffsets[Offset 1 Value],$A853),
", Offset1UnitID:  ",CHAR(34),INDEX(SpatialOffsets[Offset 1 Unit],$A853),CHAR(34),
", Offset2Value:  ",INDEX(SpatialOffsets[Offset 2 Value],$A853),
", Offset2UnitID:  ",CHAR(34),INDEX(SpatialOffsets[Offset 2 Unit],$A853),CHAR(34),
", Offset3Value:  ",INDEX(SpatialOffsets[Offset 3 Value],$A853),
", Offset3UnitID:  ",CHAR(34),INDEX(SpatialOffsets[Offset 3 Unit],$A853),CHAR(34),,"}")))</f>
        <v>#REF!</v>
      </c>
      <c r="O853" t="e">
        <f>IF(COUNTA(RelatedFeatures[])=0,"", IF(INDEX(RelatedFeatures[First Sampling Feature Code],$A853)="","",
CONCATENATE("  - &amp;RelationID",TEXT($A853,"0000"),
" {","SamplingFeatureID:  *SamplingFeatureID",TEXT(MATCH(INDEX(RelatedFeatures[First Sampling Feature Code],$A853),SamplingFeatures[Feature Code],0),"0000"),
", RelationshipTypeCV:  ",CHAR(34),INDEX(RelatedFeatures[Relationship Type],$A853),CHAR(34),
", RelatedFeatureID: *SamplingFeatureID",TEXT(MATCH(INDEX(RelatedFeatures[Second Sampling Feature Code],$A853),SamplingFeatures[Feature Code],0),"0000"),
", SpatialOffsetID:  ",IF(INDEX(RelatedFeatures[Offset Number],$A853)="","",CONCATENATE("*SpatialOffsetID",TEXT(INDEX(RelatedFeatures[Offset Number],$A853),"0000"))),"}")))</f>
        <v>#REF!</v>
      </c>
      <c r="P853" t="e">
        <f>IF(INDEX(Methods[Method Type],$A853)="","",
CONCATENATE("  - &amp;MethodID",TEXT($A853,"0000"),
" {","MethodTypeCV:  ",CHAR(34),INDEX(Methods[Method Type],$A853),CHAR(34),
", MethodCode:  ",CHAR(34),INDEX(Methods[Method Code],$A853),CHAR(34),
", MethodName:  ",CHAR(34),INDEX(Methods[Method Name],$A853),CHAR(34),
", MethodDescription:  ",CHAR(34),INDEX(Methods[Method Description],$A853),CHAR(34),
", MethodLink:  ",CHAR(34),INDEX(Methods[Method Link],$A853),CHAR(34),
", OrganizationID: *OrganizationID",TEXT(MATCH(INDEX(Methods[Organization Name],$A853),Organizations[Organization Name],0),"0000"),"}"))</f>
        <v>#REF!</v>
      </c>
      <c r="Q853" t="e">
        <f>IF(INDEX(Variables[Variable Type],$A853)="","",
CONCATENATE("  - &amp;VariableID",TEXT($A853,"0000"),
" {","VariableTypeCV:  ",CHAR(34),INDEX(Variables[Variable Type],$A853),CHAR(34),
", VariableCode:  ",CHAR(34),INDEX(Variables[Variable Code],$A853),CHAR(34),
", VariableNameCV:  ",CHAR(34),INDEX(Variables[Variable Name],$A853),CHAR(34),
", VariableDefinition:  ",CHAR(34),INDEX(Variables[Variable Definition],$A853),CHAR(34),
", SpecciationCV:  ",CHAR(34),INDEX(Variables[Speciation],$A853),CHAR(34),
", NoDataValue:  ",CHAR(34),INDEX(Variables[No Data Value],$A853),CHAR(34),"}"))</f>
        <v>#REF!</v>
      </c>
    </row>
    <row r="854" spans="1:17" x14ac:dyDescent="0.25">
      <c r="A854">
        <v>851</v>
      </c>
      <c r="D854" t="e">
        <f>IF(INDEX(People[First Name],$A854)="","",
CONCATENATE("  - &amp;PersonID",TEXT($A854,"0000"),
" {","PersonFirstName:  ",CHAR(34),INDEX(People[First Name],$A854),CHAR(34),
", PersonMiddleName:  ",CHAR(34),INDEX(People[Middle Name],$A854),CHAR(34),
", PersonLastName:  ",CHAR(34),INDEX(People[Last Name],$A854),CHAR(34),"}"))</f>
        <v>#REF!</v>
      </c>
      <c r="E854" t="e">
        <f>IF(INDEX(Organizations[Organization Type '[CV']],$A854)="","",
CONCATENATE("  - &amp;OrganizationID",TEXT($A854,"0000"),
" {","OrganizationTypeCV:  ",CHAR(34),INDEX(Organizations[Organization Type '[CV']],$A854),CHAR(34),
", OrganizationCode:  ",CHAR(34),INDEX(Organizations[Organization Code],$A854),CHAR(34),
", OrganizationName:  ",CHAR(34),INDEX(Organizations[Organization Name],$A854),CHAR(34),
", OrganizationDescription:  ",CHAR(34),INDEX(Organizations[Organization Description],$A854),CHAR(34),
", OrganizationLink:  ",CHAR(34),INDEX(Organizations[Organization Link],$A854),CHAR(34),"}"))</f>
        <v>#REF!</v>
      </c>
      <c r="F854" t="e">
        <f>IF(INDEX(People[First Name],$A854)="","",
CONCATENATE("  - &amp;AffiliationID",TEXT($A854,"0000"),
" {PersonID: *PersonID",TEXT($A854,"0000"),
", OrganizationID: *OrganizationID",TEXT(MATCH(INDEX(People[Organization Name],$A854),Organizations[Organization Name],0),"0000"),
", IsPrimaryOrganizationContact: , AffiliationStartDate: , AffiliationEndDate: , PrimaryPhone: ",
", PrimaryEmail: ",CHAR(34),INDEX(People[Primary Email],$A854),CHAR(34),
", PrimaryAddress: ",CHAR(34),INDEX(People[Primary Address],$A854),CHAR(34),
", PersonLink: }"))</f>
        <v>#REF!</v>
      </c>
      <c r="H854" t="e">
        <f>IF(COUNTA(CitationInformation)=0,"",IF(INDEX(AuthorList[Author Name],$A854)="","",
CONCATENATE("  - &amp;AuthorListID",TEXT($A854,"0000"),
"  {CitationID: *CitationID0001",
", PersonID: *PersonID",TEXT(MATCH(INDEX(AuthorList[Author Name],$A854),People[Full Name],0),"0000"),
", AuthorOrder: ",INDEX(AuthorList[Author Number],$A854),"}")))</f>
        <v>#REF!</v>
      </c>
      <c r="K854" t="e">
        <f>IF(INDEX(SamplingFeatures[Feature Code],$A854)="","",
CONCATENATE("  - &amp;SamplingFeatureID",TEXT($A854,"0000"),
" {","SamplingFeatureUUID:  ",CHAR(34),INDEX(SamplingFeatures[Sampling Feature UUID],$A854),CHAR(34),
", SamplingFeatureTypeCV:  ",CHAR(34),INDEX(SamplingFeatures[Sampling Feature Type],$A854),CHAR(34),
", SamplingFeatureCode:  ",CHAR(34),INDEX(SamplingFeatures[Feature Code],$A854),CHAR(34),
", SamplingFeatureName:  ",CHAR(34),INDEX(SamplingFeatures[Feature Name],$A854),CHAR(34),
", SamplingFeatureDescription:  ",CHAR(34),INDEX(SamplingFeatures[Feature Description],$A854),CHAR(34),
", SamplingFeatureGeotypeCV:  ",CHAR(34),INDEX(SamplingFeatures[Feature Geo Type],$A854),CHAR(34),
", FeatureGeometry:  ",CHAR(34),INDEX(SamplingFeatures[Feature Geometry],$A854),CHAR(34),
", Elevation_m:  ",CHAR(34),INDEX(SamplingFeatures[Elevation_m],$A854),CHAR(34),
", ElevationDatumCV:  ",CHAR(34),ElevationDatum,CHAR(34),"}"))</f>
        <v>#REF!</v>
      </c>
      <c r="L854" t="e">
        <f>IF(INDEX(SamplingFeatures[Sampling Feature Type],$A854)&lt;&gt;"Site","",
CONCATENATE("  - &amp;SiteID",TEXT(SUMPRODUCT(--($L$3:$L853&lt;&gt;"")),"0000"),
" {","SamplingFeatureID:  *SamplingFeatureID",TEXT($A854,"0000"),
", SiteTypeCV:  ",CHAR(34),INDEX(Sites[Site Type],$A854),CHAR(34),
", Latitude:  ",INDEX(Sites[Latitude],$A854),
", Longitude:  ",INDEX(Sites[Longitude],$A854),
", SRSName:  ",CHAR(34),LatLonDatum,CHAR(34),"}"))</f>
        <v>#REF!</v>
      </c>
      <c r="M854" t="e">
        <f>IF(INDEX(SamplingFeatures[Sampling Feature Type],$A854)&lt;&gt;"Specimen","",
CONCATENATE("  - &amp;SpecimenID",TEXT(SUMPRODUCT(--($M$3:$M853&lt;&gt;"")),"0000"),
" {","SamplingFeatureID:  *SamplingFeatureID",TEXT($A854,"0000"),
", SpecimenTypeCV:  ",CHAR(34),INDEX(Specimens[Specimen Type],$A854),CHAR(34),
", SpecimenMediumCV:  ",INDEX(Specimens[Specimen Medium],$A854),
", IsFieldSpecimen:  ",CHAR(34),INDEX(Specimens[Is Field Specimen?],$A854),CHAR(34),"}"))</f>
        <v>#REF!</v>
      </c>
      <c r="N854" t="e">
        <f>IF(COUNTA(SpatialOffsets[])=0,"", IF(INDEX(SpatialOffsets[Spatial Offset Type],$A854)="","",
CONCATENATE("  - &amp;SpatialOffsetID",TEXT($A854,"0000"),
" {","SpatialOffsetTypeCV:  ",CHAR(34),INDEX(SpatialOffsets[Spatial Offset Type],$A854),CHAR(34),
", Offset1Value:  ",INDEX(SpatialOffsets[Offset 1 Value],$A854),
", Offset1UnitID:  ",CHAR(34),INDEX(SpatialOffsets[Offset 1 Unit],$A854),CHAR(34),
", Offset2Value:  ",INDEX(SpatialOffsets[Offset 2 Value],$A854),
", Offset2UnitID:  ",CHAR(34),INDEX(SpatialOffsets[Offset 2 Unit],$A854),CHAR(34),
", Offset3Value:  ",INDEX(SpatialOffsets[Offset 3 Value],$A854),
", Offset3UnitID:  ",CHAR(34),INDEX(SpatialOffsets[Offset 3 Unit],$A854),CHAR(34),,"}")))</f>
        <v>#REF!</v>
      </c>
      <c r="O854" t="e">
        <f>IF(COUNTA(RelatedFeatures[])=0,"", IF(INDEX(RelatedFeatures[First Sampling Feature Code],$A854)="","",
CONCATENATE("  - &amp;RelationID",TEXT($A854,"0000"),
" {","SamplingFeatureID:  *SamplingFeatureID",TEXT(MATCH(INDEX(RelatedFeatures[First Sampling Feature Code],$A854),SamplingFeatures[Feature Code],0),"0000"),
", RelationshipTypeCV:  ",CHAR(34),INDEX(RelatedFeatures[Relationship Type],$A854),CHAR(34),
", RelatedFeatureID: *SamplingFeatureID",TEXT(MATCH(INDEX(RelatedFeatures[Second Sampling Feature Code],$A854),SamplingFeatures[Feature Code],0),"0000"),
", SpatialOffsetID:  ",IF(INDEX(RelatedFeatures[Offset Number],$A854)="","",CONCATENATE("*SpatialOffsetID",TEXT(INDEX(RelatedFeatures[Offset Number],$A854),"0000"))),"}")))</f>
        <v>#REF!</v>
      </c>
      <c r="P854" t="e">
        <f>IF(INDEX(Methods[Method Type],$A854)="","",
CONCATENATE("  - &amp;MethodID",TEXT($A854,"0000"),
" {","MethodTypeCV:  ",CHAR(34),INDEX(Methods[Method Type],$A854),CHAR(34),
", MethodCode:  ",CHAR(34),INDEX(Methods[Method Code],$A854),CHAR(34),
", MethodName:  ",CHAR(34),INDEX(Methods[Method Name],$A854),CHAR(34),
", MethodDescription:  ",CHAR(34),INDEX(Methods[Method Description],$A854),CHAR(34),
", MethodLink:  ",CHAR(34),INDEX(Methods[Method Link],$A854),CHAR(34),
", OrganizationID: *OrganizationID",TEXT(MATCH(INDEX(Methods[Organization Name],$A854),Organizations[Organization Name],0),"0000"),"}"))</f>
        <v>#REF!</v>
      </c>
      <c r="Q854" t="e">
        <f>IF(INDEX(Variables[Variable Type],$A854)="","",
CONCATENATE("  - &amp;VariableID",TEXT($A854,"0000"),
" {","VariableTypeCV:  ",CHAR(34),INDEX(Variables[Variable Type],$A854),CHAR(34),
", VariableCode:  ",CHAR(34),INDEX(Variables[Variable Code],$A854),CHAR(34),
", VariableNameCV:  ",CHAR(34),INDEX(Variables[Variable Name],$A854),CHAR(34),
", VariableDefinition:  ",CHAR(34),INDEX(Variables[Variable Definition],$A854),CHAR(34),
", SpecciationCV:  ",CHAR(34),INDEX(Variables[Speciation],$A854),CHAR(34),
", NoDataValue:  ",CHAR(34),INDEX(Variables[No Data Value],$A854),CHAR(34),"}"))</f>
        <v>#REF!</v>
      </c>
    </row>
    <row r="855" spans="1:17" x14ac:dyDescent="0.25">
      <c r="A855">
        <v>852</v>
      </c>
      <c r="D855" t="e">
        <f>IF(INDEX(People[First Name],$A855)="","",
CONCATENATE("  - &amp;PersonID",TEXT($A855,"0000"),
" {","PersonFirstName:  ",CHAR(34),INDEX(People[First Name],$A855),CHAR(34),
", PersonMiddleName:  ",CHAR(34),INDEX(People[Middle Name],$A855),CHAR(34),
", PersonLastName:  ",CHAR(34),INDEX(People[Last Name],$A855),CHAR(34),"}"))</f>
        <v>#REF!</v>
      </c>
      <c r="E855" t="e">
        <f>IF(INDEX(Organizations[Organization Type '[CV']],$A855)="","",
CONCATENATE("  - &amp;OrganizationID",TEXT($A855,"0000"),
" {","OrganizationTypeCV:  ",CHAR(34),INDEX(Organizations[Organization Type '[CV']],$A855),CHAR(34),
", OrganizationCode:  ",CHAR(34),INDEX(Organizations[Organization Code],$A855),CHAR(34),
", OrganizationName:  ",CHAR(34),INDEX(Organizations[Organization Name],$A855),CHAR(34),
", OrganizationDescription:  ",CHAR(34),INDEX(Organizations[Organization Description],$A855),CHAR(34),
", OrganizationLink:  ",CHAR(34),INDEX(Organizations[Organization Link],$A855),CHAR(34),"}"))</f>
        <v>#REF!</v>
      </c>
      <c r="F855" t="e">
        <f>IF(INDEX(People[First Name],$A855)="","",
CONCATENATE("  - &amp;AffiliationID",TEXT($A855,"0000"),
" {PersonID: *PersonID",TEXT($A855,"0000"),
", OrganizationID: *OrganizationID",TEXT(MATCH(INDEX(People[Organization Name],$A855),Organizations[Organization Name],0),"0000"),
", IsPrimaryOrganizationContact: , AffiliationStartDate: , AffiliationEndDate: , PrimaryPhone: ",
", PrimaryEmail: ",CHAR(34),INDEX(People[Primary Email],$A855),CHAR(34),
", PrimaryAddress: ",CHAR(34),INDEX(People[Primary Address],$A855),CHAR(34),
", PersonLink: }"))</f>
        <v>#REF!</v>
      </c>
      <c r="H855" t="e">
        <f>IF(COUNTA(CitationInformation)=0,"",IF(INDEX(AuthorList[Author Name],$A855)="","",
CONCATENATE("  - &amp;AuthorListID",TEXT($A855,"0000"),
"  {CitationID: *CitationID0001",
", PersonID: *PersonID",TEXT(MATCH(INDEX(AuthorList[Author Name],$A855),People[Full Name],0),"0000"),
", AuthorOrder: ",INDEX(AuthorList[Author Number],$A855),"}")))</f>
        <v>#REF!</v>
      </c>
      <c r="K855" t="e">
        <f>IF(INDEX(SamplingFeatures[Feature Code],$A855)="","",
CONCATENATE("  - &amp;SamplingFeatureID",TEXT($A855,"0000"),
" {","SamplingFeatureUUID:  ",CHAR(34),INDEX(SamplingFeatures[Sampling Feature UUID],$A855),CHAR(34),
", SamplingFeatureTypeCV:  ",CHAR(34),INDEX(SamplingFeatures[Sampling Feature Type],$A855),CHAR(34),
", SamplingFeatureCode:  ",CHAR(34),INDEX(SamplingFeatures[Feature Code],$A855),CHAR(34),
", SamplingFeatureName:  ",CHAR(34),INDEX(SamplingFeatures[Feature Name],$A855),CHAR(34),
", SamplingFeatureDescription:  ",CHAR(34),INDEX(SamplingFeatures[Feature Description],$A855),CHAR(34),
", SamplingFeatureGeotypeCV:  ",CHAR(34),INDEX(SamplingFeatures[Feature Geo Type],$A855),CHAR(34),
", FeatureGeometry:  ",CHAR(34),INDEX(SamplingFeatures[Feature Geometry],$A855),CHAR(34),
", Elevation_m:  ",CHAR(34),INDEX(SamplingFeatures[Elevation_m],$A855),CHAR(34),
", ElevationDatumCV:  ",CHAR(34),ElevationDatum,CHAR(34),"}"))</f>
        <v>#REF!</v>
      </c>
      <c r="L855" t="e">
        <f>IF(INDEX(SamplingFeatures[Sampling Feature Type],$A855)&lt;&gt;"Site","",
CONCATENATE("  - &amp;SiteID",TEXT(SUMPRODUCT(--($L$3:$L854&lt;&gt;"")),"0000"),
" {","SamplingFeatureID:  *SamplingFeatureID",TEXT($A855,"0000"),
", SiteTypeCV:  ",CHAR(34),INDEX(Sites[Site Type],$A855),CHAR(34),
", Latitude:  ",INDEX(Sites[Latitude],$A855),
", Longitude:  ",INDEX(Sites[Longitude],$A855),
", SRSName:  ",CHAR(34),LatLonDatum,CHAR(34),"}"))</f>
        <v>#REF!</v>
      </c>
      <c r="M855" t="e">
        <f>IF(INDEX(SamplingFeatures[Sampling Feature Type],$A855)&lt;&gt;"Specimen","",
CONCATENATE("  - &amp;SpecimenID",TEXT(SUMPRODUCT(--($M$3:$M854&lt;&gt;"")),"0000"),
" {","SamplingFeatureID:  *SamplingFeatureID",TEXT($A855,"0000"),
", SpecimenTypeCV:  ",CHAR(34),INDEX(Specimens[Specimen Type],$A855),CHAR(34),
", SpecimenMediumCV:  ",INDEX(Specimens[Specimen Medium],$A855),
", IsFieldSpecimen:  ",CHAR(34),INDEX(Specimens[Is Field Specimen?],$A855),CHAR(34),"}"))</f>
        <v>#REF!</v>
      </c>
      <c r="N855" t="e">
        <f>IF(COUNTA(SpatialOffsets[])=0,"", IF(INDEX(SpatialOffsets[Spatial Offset Type],$A855)="","",
CONCATENATE("  - &amp;SpatialOffsetID",TEXT($A855,"0000"),
" {","SpatialOffsetTypeCV:  ",CHAR(34),INDEX(SpatialOffsets[Spatial Offset Type],$A855),CHAR(34),
", Offset1Value:  ",INDEX(SpatialOffsets[Offset 1 Value],$A855),
", Offset1UnitID:  ",CHAR(34),INDEX(SpatialOffsets[Offset 1 Unit],$A855),CHAR(34),
", Offset2Value:  ",INDEX(SpatialOffsets[Offset 2 Value],$A855),
", Offset2UnitID:  ",CHAR(34),INDEX(SpatialOffsets[Offset 2 Unit],$A855),CHAR(34),
", Offset3Value:  ",INDEX(SpatialOffsets[Offset 3 Value],$A855),
", Offset3UnitID:  ",CHAR(34),INDEX(SpatialOffsets[Offset 3 Unit],$A855),CHAR(34),,"}")))</f>
        <v>#REF!</v>
      </c>
      <c r="O855" t="e">
        <f>IF(COUNTA(RelatedFeatures[])=0,"", IF(INDEX(RelatedFeatures[First Sampling Feature Code],$A855)="","",
CONCATENATE("  - &amp;RelationID",TEXT($A855,"0000"),
" {","SamplingFeatureID:  *SamplingFeatureID",TEXT(MATCH(INDEX(RelatedFeatures[First Sampling Feature Code],$A855),SamplingFeatures[Feature Code],0),"0000"),
", RelationshipTypeCV:  ",CHAR(34),INDEX(RelatedFeatures[Relationship Type],$A855),CHAR(34),
", RelatedFeatureID: *SamplingFeatureID",TEXT(MATCH(INDEX(RelatedFeatures[Second Sampling Feature Code],$A855),SamplingFeatures[Feature Code],0),"0000"),
", SpatialOffsetID:  ",IF(INDEX(RelatedFeatures[Offset Number],$A855)="","",CONCATENATE("*SpatialOffsetID",TEXT(INDEX(RelatedFeatures[Offset Number],$A855),"0000"))),"}")))</f>
        <v>#REF!</v>
      </c>
      <c r="P855" t="e">
        <f>IF(INDEX(Methods[Method Type],$A855)="","",
CONCATENATE("  - &amp;MethodID",TEXT($A855,"0000"),
" {","MethodTypeCV:  ",CHAR(34),INDEX(Methods[Method Type],$A855),CHAR(34),
", MethodCode:  ",CHAR(34),INDEX(Methods[Method Code],$A855),CHAR(34),
", MethodName:  ",CHAR(34),INDEX(Methods[Method Name],$A855),CHAR(34),
", MethodDescription:  ",CHAR(34),INDEX(Methods[Method Description],$A855),CHAR(34),
", MethodLink:  ",CHAR(34),INDEX(Methods[Method Link],$A855),CHAR(34),
", OrganizationID: *OrganizationID",TEXT(MATCH(INDEX(Methods[Organization Name],$A855),Organizations[Organization Name],0),"0000"),"}"))</f>
        <v>#REF!</v>
      </c>
      <c r="Q855" t="e">
        <f>IF(INDEX(Variables[Variable Type],$A855)="","",
CONCATENATE("  - &amp;VariableID",TEXT($A855,"0000"),
" {","VariableTypeCV:  ",CHAR(34),INDEX(Variables[Variable Type],$A855),CHAR(34),
", VariableCode:  ",CHAR(34),INDEX(Variables[Variable Code],$A855),CHAR(34),
", VariableNameCV:  ",CHAR(34),INDEX(Variables[Variable Name],$A855),CHAR(34),
", VariableDefinition:  ",CHAR(34),INDEX(Variables[Variable Definition],$A855),CHAR(34),
", SpecciationCV:  ",CHAR(34),INDEX(Variables[Speciation],$A855),CHAR(34),
", NoDataValue:  ",CHAR(34),INDEX(Variables[No Data Value],$A855),CHAR(34),"}"))</f>
        <v>#REF!</v>
      </c>
    </row>
    <row r="856" spans="1:17" x14ac:dyDescent="0.25">
      <c r="A856">
        <v>853</v>
      </c>
      <c r="D856" t="e">
        <f>IF(INDEX(People[First Name],$A856)="","",
CONCATENATE("  - &amp;PersonID",TEXT($A856,"0000"),
" {","PersonFirstName:  ",CHAR(34),INDEX(People[First Name],$A856),CHAR(34),
", PersonMiddleName:  ",CHAR(34),INDEX(People[Middle Name],$A856),CHAR(34),
", PersonLastName:  ",CHAR(34),INDEX(People[Last Name],$A856),CHAR(34),"}"))</f>
        <v>#REF!</v>
      </c>
      <c r="E856" t="e">
        <f>IF(INDEX(Organizations[Organization Type '[CV']],$A856)="","",
CONCATENATE("  - &amp;OrganizationID",TEXT($A856,"0000"),
" {","OrganizationTypeCV:  ",CHAR(34),INDEX(Organizations[Organization Type '[CV']],$A856),CHAR(34),
", OrganizationCode:  ",CHAR(34),INDEX(Organizations[Organization Code],$A856),CHAR(34),
", OrganizationName:  ",CHAR(34),INDEX(Organizations[Organization Name],$A856),CHAR(34),
", OrganizationDescription:  ",CHAR(34),INDEX(Organizations[Organization Description],$A856),CHAR(34),
", OrganizationLink:  ",CHAR(34),INDEX(Organizations[Organization Link],$A856),CHAR(34),"}"))</f>
        <v>#REF!</v>
      </c>
      <c r="F856" t="e">
        <f>IF(INDEX(People[First Name],$A856)="","",
CONCATENATE("  - &amp;AffiliationID",TEXT($A856,"0000"),
" {PersonID: *PersonID",TEXT($A856,"0000"),
", OrganizationID: *OrganizationID",TEXT(MATCH(INDEX(People[Organization Name],$A856),Organizations[Organization Name],0),"0000"),
", IsPrimaryOrganizationContact: , AffiliationStartDate: , AffiliationEndDate: , PrimaryPhone: ",
", PrimaryEmail: ",CHAR(34),INDEX(People[Primary Email],$A856),CHAR(34),
", PrimaryAddress: ",CHAR(34),INDEX(People[Primary Address],$A856),CHAR(34),
", PersonLink: }"))</f>
        <v>#REF!</v>
      </c>
      <c r="H856" t="e">
        <f>IF(COUNTA(CitationInformation)=0,"",IF(INDEX(AuthorList[Author Name],$A856)="","",
CONCATENATE("  - &amp;AuthorListID",TEXT($A856,"0000"),
"  {CitationID: *CitationID0001",
", PersonID: *PersonID",TEXT(MATCH(INDEX(AuthorList[Author Name],$A856),People[Full Name],0),"0000"),
", AuthorOrder: ",INDEX(AuthorList[Author Number],$A856),"}")))</f>
        <v>#REF!</v>
      </c>
      <c r="K856" t="e">
        <f>IF(INDEX(SamplingFeatures[Feature Code],$A856)="","",
CONCATENATE("  - &amp;SamplingFeatureID",TEXT($A856,"0000"),
" {","SamplingFeatureUUID:  ",CHAR(34),INDEX(SamplingFeatures[Sampling Feature UUID],$A856),CHAR(34),
", SamplingFeatureTypeCV:  ",CHAR(34),INDEX(SamplingFeatures[Sampling Feature Type],$A856),CHAR(34),
", SamplingFeatureCode:  ",CHAR(34),INDEX(SamplingFeatures[Feature Code],$A856),CHAR(34),
", SamplingFeatureName:  ",CHAR(34),INDEX(SamplingFeatures[Feature Name],$A856),CHAR(34),
", SamplingFeatureDescription:  ",CHAR(34),INDEX(SamplingFeatures[Feature Description],$A856),CHAR(34),
", SamplingFeatureGeotypeCV:  ",CHAR(34),INDEX(SamplingFeatures[Feature Geo Type],$A856),CHAR(34),
", FeatureGeometry:  ",CHAR(34),INDEX(SamplingFeatures[Feature Geometry],$A856),CHAR(34),
", Elevation_m:  ",CHAR(34),INDEX(SamplingFeatures[Elevation_m],$A856),CHAR(34),
", ElevationDatumCV:  ",CHAR(34),ElevationDatum,CHAR(34),"}"))</f>
        <v>#REF!</v>
      </c>
      <c r="L856" t="e">
        <f>IF(INDEX(SamplingFeatures[Sampling Feature Type],$A856)&lt;&gt;"Site","",
CONCATENATE("  - &amp;SiteID",TEXT(SUMPRODUCT(--($L$3:$L855&lt;&gt;"")),"0000"),
" {","SamplingFeatureID:  *SamplingFeatureID",TEXT($A856,"0000"),
", SiteTypeCV:  ",CHAR(34),INDEX(Sites[Site Type],$A856),CHAR(34),
", Latitude:  ",INDEX(Sites[Latitude],$A856),
", Longitude:  ",INDEX(Sites[Longitude],$A856),
", SRSName:  ",CHAR(34),LatLonDatum,CHAR(34),"}"))</f>
        <v>#REF!</v>
      </c>
      <c r="M856" t="e">
        <f>IF(INDEX(SamplingFeatures[Sampling Feature Type],$A856)&lt;&gt;"Specimen","",
CONCATENATE("  - &amp;SpecimenID",TEXT(SUMPRODUCT(--($M$3:$M855&lt;&gt;"")),"0000"),
" {","SamplingFeatureID:  *SamplingFeatureID",TEXT($A856,"0000"),
", SpecimenTypeCV:  ",CHAR(34),INDEX(Specimens[Specimen Type],$A856),CHAR(34),
", SpecimenMediumCV:  ",INDEX(Specimens[Specimen Medium],$A856),
", IsFieldSpecimen:  ",CHAR(34),INDEX(Specimens[Is Field Specimen?],$A856),CHAR(34),"}"))</f>
        <v>#REF!</v>
      </c>
      <c r="N856" t="e">
        <f>IF(COUNTA(SpatialOffsets[])=0,"", IF(INDEX(SpatialOffsets[Spatial Offset Type],$A856)="","",
CONCATENATE("  - &amp;SpatialOffsetID",TEXT($A856,"0000"),
" {","SpatialOffsetTypeCV:  ",CHAR(34),INDEX(SpatialOffsets[Spatial Offset Type],$A856),CHAR(34),
", Offset1Value:  ",INDEX(SpatialOffsets[Offset 1 Value],$A856),
", Offset1UnitID:  ",CHAR(34),INDEX(SpatialOffsets[Offset 1 Unit],$A856),CHAR(34),
", Offset2Value:  ",INDEX(SpatialOffsets[Offset 2 Value],$A856),
", Offset2UnitID:  ",CHAR(34),INDEX(SpatialOffsets[Offset 2 Unit],$A856),CHAR(34),
", Offset3Value:  ",INDEX(SpatialOffsets[Offset 3 Value],$A856),
", Offset3UnitID:  ",CHAR(34),INDEX(SpatialOffsets[Offset 3 Unit],$A856),CHAR(34),,"}")))</f>
        <v>#REF!</v>
      </c>
      <c r="O856" t="e">
        <f>IF(COUNTA(RelatedFeatures[])=0,"", IF(INDEX(RelatedFeatures[First Sampling Feature Code],$A856)="","",
CONCATENATE("  - &amp;RelationID",TEXT($A856,"0000"),
" {","SamplingFeatureID:  *SamplingFeatureID",TEXT(MATCH(INDEX(RelatedFeatures[First Sampling Feature Code],$A856),SamplingFeatures[Feature Code],0),"0000"),
", RelationshipTypeCV:  ",CHAR(34),INDEX(RelatedFeatures[Relationship Type],$A856),CHAR(34),
", RelatedFeatureID: *SamplingFeatureID",TEXT(MATCH(INDEX(RelatedFeatures[Second Sampling Feature Code],$A856),SamplingFeatures[Feature Code],0),"0000"),
", SpatialOffsetID:  ",IF(INDEX(RelatedFeatures[Offset Number],$A856)="","",CONCATENATE("*SpatialOffsetID",TEXT(INDEX(RelatedFeatures[Offset Number],$A856),"0000"))),"}")))</f>
        <v>#REF!</v>
      </c>
      <c r="P856" t="e">
        <f>IF(INDEX(Methods[Method Type],$A856)="","",
CONCATENATE("  - &amp;MethodID",TEXT($A856,"0000"),
" {","MethodTypeCV:  ",CHAR(34),INDEX(Methods[Method Type],$A856),CHAR(34),
", MethodCode:  ",CHAR(34),INDEX(Methods[Method Code],$A856),CHAR(34),
", MethodName:  ",CHAR(34),INDEX(Methods[Method Name],$A856),CHAR(34),
", MethodDescription:  ",CHAR(34),INDEX(Methods[Method Description],$A856),CHAR(34),
", MethodLink:  ",CHAR(34),INDEX(Methods[Method Link],$A856),CHAR(34),
", OrganizationID: *OrganizationID",TEXT(MATCH(INDEX(Methods[Organization Name],$A856),Organizations[Organization Name],0),"0000"),"}"))</f>
        <v>#REF!</v>
      </c>
      <c r="Q856" t="e">
        <f>IF(INDEX(Variables[Variable Type],$A856)="","",
CONCATENATE("  - &amp;VariableID",TEXT($A856,"0000"),
" {","VariableTypeCV:  ",CHAR(34),INDEX(Variables[Variable Type],$A856),CHAR(34),
", VariableCode:  ",CHAR(34),INDEX(Variables[Variable Code],$A856),CHAR(34),
", VariableNameCV:  ",CHAR(34),INDEX(Variables[Variable Name],$A856),CHAR(34),
", VariableDefinition:  ",CHAR(34),INDEX(Variables[Variable Definition],$A856),CHAR(34),
", SpecciationCV:  ",CHAR(34),INDEX(Variables[Speciation],$A856),CHAR(34),
", NoDataValue:  ",CHAR(34),INDEX(Variables[No Data Value],$A856),CHAR(34),"}"))</f>
        <v>#REF!</v>
      </c>
    </row>
    <row r="857" spans="1:17" x14ac:dyDescent="0.25">
      <c r="A857">
        <v>854</v>
      </c>
      <c r="D857" t="e">
        <f>IF(INDEX(People[First Name],$A857)="","",
CONCATENATE("  - &amp;PersonID",TEXT($A857,"0000"),
" {","PersonFirstName:  ",CHAR(34),INDEX(People[First Name],$A857),CHAR(34),
", PersonMiddleName:  ",CHAR(34),INDEX(People[Middle Name],$A857),CHAR(34),
", PersonLastName:  ",CHAR(34),INDEX(People[Last Name],$A857),CHAR(34),"}"))</f>
        <v>#REF!</v>
      </c>
      <c r="E857" t="e">
        <f>IF(INDEX(Organizations[Organization Type '[CV']],$A857)="","",
CONCATENATE("  - &amp;OrganizationID",TEXT($A857,"0000"),
" {","OrganizationTypeCV:  ",CHAR(34),INDEX(Organizations[Organization Type '[CV']],$A857),CHAR(34),
", OrganizationCode:  ",CHAR(34),INDEX(Organizations[Organization Code],$A857),CHAR(34),
", OrganizationName:  ",CHAR(34),INDEX(Organizations[Organization Name],$A857),CHAR(34),
", OrganizationDescription:  ",CHAR(34),INDEX(Organizations[Organization Description],$A857),CHAR(34),
", OrganizationLink:  ",CHAR(34),INDEX(Organizations[Organization Link],$A857),CHAR(34),"}"))</f>
        <v>#REF!</v>
      </c>
      <c r="F857" t="e">
        <f>IF(INDEX(People[First Name],$A857)="","",
CONCATENATE("  - &amp;AffiliationID",TEXT($A857,"0000"),
" {PersonID: *PersonID",TEXT($A857,"0000"),
", OrganizationID: *OrganizationID",TEXT(MATCH(INDEX(People[Organization Name],$A857),Organizations[Organization Name],0),"0000"),
", IsPrimaryOrganizationContact: , AffiliationStartDate: , AffiliationEndDate: , PrimaryPhone: ",
", PrimaryEmail: ",CHAR(34),INDEX(People[Primary Email],$A857),CHAR(34),
", PrimaryAddress: ",CHAR(34),INDEX(People[Primary Address],$A857),CHAR(34),
", PersonLink: }"))</f>
        <v>#REF!</v>
      </c>
      <c r="H857" t="e">
        <f>IF(COUNTA(CitationInformation)=0,"",IF(INDEX(AuthorList[Author Name],$A857)="","",
CONCATENATE("  - &amp;AuthorListID",TEXT($A857,"0000"),
"  {CitationID: *CitationID0001",
", PersonID: *PersonID",TEXT(MATCH(INDEX(AuthorList[Author Name],$A857),People[Full Name],0),"0000"),
", AuthorOrder: ",INDEX(AuthorList[Author Number],$A857),"}")))</f>
        <v>#REF!</v>
      </c>
      <c r="K857" t="e">
        <f>IF(INDEX(SamplingFeatures[Feature Code],$A857)="","",
CONCATENATE("  - &amp;SamplingFeatureID",TEXT($A857,"0000"),
" {","SamplingFeatureUUID:  ",CHAR(34),INDEX(SamplingFeatures[Sampling Feature UUID],$A857),CHAR(34),
", SamplingFeatureTypeCV:  ",CHAR(34),INDEX(SamplingFeatures[Sampling Feature Type],$A857),CHAR(34),
", SamplingFeatureCode:  ",CHAR(34),INDEX(SamplingFeatures[Feature Code],$A857),CHAR(34),
", SamplingFeatureName:  ",CHAR(34),INDEX(SamplingFeatures[Feature Name],$A857),CHAR(34),
", SamplingFeatureDescription:  ",CHAR(34),INDEX(SamplingFeatures[Feature Description],$A857),CHAR(34),
", SamplingFeatureGeotypeCV:  ",CHAR(34),INDEX(SamplingFeatures[Feature Geo Type],$A857),CHAR(34),
", FeatureGeometry:  ",CHAR(34),INDEX(SamplingFeatures[Feature Geometry],$A857),CHAR(34),
", Elevation_m:  ",CHAR(34),INDEX(SamplingFeatures[Elevation_m],$A857),CHAR(34),
", ElevationDatumCV:  ",CHAR(34),ElevationDatum,CHAR(34),"}"))</f>
        <v>#REF!</v>
      </c>
      <c r="L857" t="e">
        <f>IF(INDEX(SamplingFeatures[Sampling Feature Type],$A857)&lt;&gt;"Site","",
CONCATENATE("  - &amp;SiteID",TEXT(SUMPRODUCT(--($L$3:$L856&lt;&gt;"")),"0000"),
" {","SamplingFeatureID:  *SamplingFeatureID",TEXT($A857,"0000"),
", SiteTypeCV:  ",CHAR(34),INDEX(Sites[Site Type],$A857),CHAR(34),
", Latitude:  ",INDEX(Sites[Latitude],$A857),
", Longitude:  ",INDEX(Sites[Longitude],$A857),
", SRSName:  ",CHAR(34),LatLonDatum,CHAR(34),"}"))</f>
        <v>#REF!</v>
      </c>
      <c r="M857" t="e">
        <f>IF(INDEX(SamplingFeatures[Sampling Feature Type],$A857)&lt;&gt;"Specimen","",
CONCATENATE("  - &amp;SpecimenID",TEXT(SUMPRODUCT(--($M$3:$M856&lt;&gt;"")),"0000"),
" {","SamplingFeatureID:  *SamplingFeatureID",TEXT($A857,"0000"),
", SpecimenTypeCV:  ",CHAR(34),INDEX(Specimens[Specimen Type],$A857),CHAR(34),
", SpecimenMediumCV:  ",INDEX(Specimens[Specimen Medium],$A857),
", IsFieldSpecimen:  ",CHAR(34),INDEX(Specimens[Is Field Specimen?],$A857),CHAR(34),"}"))</f>
        <v>#REF!</v>
      </c>
      <c r="N857" t="e">
        <f>IF(COUNTA(SpatialOffsets[])=0,"", IF(INDEX(SpatialOffsets[Spatial Offset Type],$A857)="","",
CONCATENATE("  - &amp;SpatialOffsetID",TEXT($A857,"0000"),
" {","SpatialOffsetTypeCV:  ",CHAR(34),INDEX(SpatialOffsets[Spatial Offset Type],$A857),CHAR(34),
", Offset1Value:  ",INDEX(SpatialOffsets[Offset 1 Value],$A857),
", Offset1UnitID:  ",CHAR(34),INDEX(SpatialOffsets[Offset 1 Unit],$A857),CHAR(34),
", Offset2Value:  ",INDEX(SpatialOffsets[Offset 2 Value],$A857),
", Offset2UnitID:  ",CHAR(34),INDEX(SpatialOffsets[Offset 2 Unit],$A857),CHAR(34),
", Offset3Value:  ",INDEX(SpatialOffsets[Offset 3 Value],$A857),
", Offset3UnitID:  ",CHAR(34),INDEX(SpatialOffsets[Offset 3 Unit],$A857),CHAR(34),,"}")))</f>
        <v>#REF!</v>
      </c>
      <c r="O857" t="e">
        <f>IF(COUNTA(RelatedFeatures[])=0,"", IF(INDEX(RelatedFeatures[First Sampling Feature Code],$A857)="","",
CONCATENATE("  - &amp;RelationID",TEXT($A857,"0000"),
" {","SamplingFeatureID:  *SamplingFeatureID",TEXT(MATCH(INDEX(RelatedFeatures[First Sampling Feature Code],$A857),SamplingFeatures[Feature Code],0),"0000"),
", RelationshipTypeCV:  ",CHAR(34),INDEX(RelatedFeatures[Relationship Type],$A857),CHAR(34),
", RelatedFeatureID: *SamplingFeatureID",TEXT(MATCH(INDEX(RelatedFeatures[Second Sampling Feature Code],$A857),SamplingFeatures[Feature Code],0),"0000"),
", SpatialOffsetID:  ",IF(INDEX(RelatedFeatures[Offset Number],$A857)="","",CONCATENATE("*SpatialOffsetID",TEXT(INDEX(RelatedFeatures[Offset Number],$A857),"0000"))),"}")))</f>
        <v>#REF!</v>
      </c>
      <c r="P857" t="e">
        <f>IF(INDEX(Methods[Method Type],$A857)="","",
CONCATENATE("  - &amp;MethodID",TEXT($A857,"0000"),
" {","MethodTypeCV:  ",CHAR(34),INDEX(Methods[Method Type],$A857),CHAR(34),
", MethodCode:  ",CHAR(34),INDEX(Methods[Method Code],$A857),CHAR(34),
", MethodName:  ",CHAR(34),INDEX(Methods[Method Name],$A857),CHAR(34),
", MethodDescription:  ",CHAR(34),INDEX(Methods[Method Description],$A857),CHAR(34),
", MethodLink:  ",CHAR(34),INDEX(Methods[Method Link],$A857),CHAR(34),
", OrganizationID: *OrganizationID",TEXT(MATCH(INDEX(Methods[Organization Name],$A857),Organizations[Organization Name],0),"0000"),"}"))</f>
        <v>#REF!</v>
      </c>
      <c r="Q857" t="e">
        <f>IF(INDEX(Variables[Variable Type],$A857)="","",
CONCATENATE("  - &amp;VariableID",TEXT($A857,"0000"),
" {","VariableTypeCV:  ",CHAR(34),INDEX(Variables[Variable Type],$A857),CHAR(34),
", VariableCode:  ",CHAR(34),INDEX(Variables[Variable Code],$A857),CHAR(34),
", VariableNameCV:  ",CHAR(34),INDEX(Variables[Variable Name],$A857),CHAR(34),
", VariableDefinition:  ",CHAR(34),INDEX(Variables[Variable Definition],$A857),CHAR(34),
", SpecciationCV:  ",CHAR(34),INDEX(Variables[Speciation],$A857),CHAR(34),
", NoDataValue:  ",CHAR(34),INDEX(Variables[No Data Value],$A857),CHAR(34),"}"))</f>
        <v>#REF!</v>
      </c>
    </row>
    <row r="858" spans="1:17" x14ac:dyDescent="0.25">
      <c r="A858">
        <v>855</v>
      </c>
      <c r="D858" t="e">
        <f>IF(INDEX(People[First Name],$A858)="","",
CONCATENATE("  - &amp;PersonID",TEXT($A858,"0000"),
" {","PersonFirstName:  ",CHAR(34),INDEX(People[First Name],$A858),CHAR(34),
", PersonMiddleName:  ",CHAR(34),INDEX(People[Middle Name],$A858),CHAR(34),
", PersonLastName:  ",CHAR(34),INDEX(People[Last Name],$A858),CHAR(34),"}"))</f>
        <v>#REF!</v>
      </c>
      <c r="E858" t="e">
        <f>IF(INDEX(Organizations[Organization Type '[CV']],$A858)="","",
CONCATENATE("  - &amp;OrganizationID",TEXT($A858,"0000"),
" {","OrganizationTypeCV:  ",CHAR(34),INDEX(Organizations[Organization Type '[CV']],$A858),CHAR(34),
", OrganizationCode:  ",CHAR(34),INDEX(Organizations[Organization Code],$A858),CHAR(34),
", OrganizationName:  ",CHAR(34),INDEX(Organizations[Organization Name],$A858),CHAR(34),
", OrganizationDescription:  ",CHAR(34),INDEX(Organizations[Organization Description],$A858),CHAR(34),
", OrganizationLink:  ",CHAR(34),INDEX(Organizations[Organization Link],$A858),CHAR(34),"}"))</f>
        <v>#REF!</v>
      </c>
      <c r="F858" t="e">
        <f>IF(INDEX(People[First Name],$A858)="","",
CONCATENATE("  - &amp;AffiliationID",TEXT($A858,"0000"),
" {PersonID: *PersonID",TEXT($A858,"0000"),
", OrganizationID: *OrganizationID",TEXT(MATCH(INDEX(People[Organization Name],$A858),Organizations[Organization Name],0),"0000"),
", IsPrimaryOrganizationContact: , AffiliationStartDate: , AffiliationEndDate: , PrimaryPhone: ",
", PrimaryEmail: ",CHAR(34),INDEX(People[Primary Email],$A858),CHAR(34),
", PrimaryAddress: ",CHAR(34),INDEX(People[Primary Address],$A858),CHAR(34),
", PersonLink: }"))</f>
        <v>#REF!</v>
      </c>
      <c r="H858" t="e">
        <f>IF(COUNTA(CitationInformation)=0,"",IF(INDEX(AuthorList[Author Name],$A858)="","",
CONCATENATE("  - &amp;AuthorListID",TEXT($A858,"0000"),
"  {CitationID: *CitationID0001",
", PersonID: *PersonID",TEXT(MATCH(INDEX(AuthorList[Author Name],$A858),People[Full Name],0),"0000"),
", AuthorOrder: ",INDEX(AuthorList[Author Number],$A858),"}")))</f>
        <v>#REF!</v>
      </c>
      <c r="K858" t="e">
        <f>IF(INDEX(SamplingFeatures[Feature Code],$A858)="","",
CONCATENATE("  - &amp;SamplingFeatureID",TEXT($A858,"0000"),
" {","SamplingFeatureUUID:  ",CHAR(34),INDEX(SamplingFeatures[Sampling Feature UUID],$A858),CHAR(34),
", SamplingFeatureTypeCV:  ",CHAR(34),INDEX(SamplingFeatures[Sampling Feature Type],$A858),CHAR(34),
", SamplingFeatureCode:  ",CHAR(34),INDEX(SamplingFeatures[Feature Code],$A858),CHAR(34),
", SamplingFeatureName:  ",CHAR(34),INDEX(SamplingFeatures[Feature Name],$A858),CHAR(34),
", SamplingFeatureDescription:  ",CHAR(34),INDEX(SamplingFeatures[Feature Description],$A858),CHAR(34),
", SamplingFeatureGeotypeCV:  ",CHAR(34),INDEX(SamplingFeatures[Feature Geo Type],$A858),CHAR(34),
", FeatureGeometry:  ",CHAR(34),INDEX(SamplingFeatures[Feature Geometry],$A858),CHAR(34),
", Elevation_m:  ",CHAR(34),INDEX(SamplingFeatures[Elevation_m],$A858),CHAR(34),
", ElevationDatumCV:  ",CHAR(34),ElevationDatum,CHAR(34),"}"))</f>
        <v>#REF!</v>
      </c>
      <c r="L858" t="e">
        <f>IF(INDEX(SamplingFeatures[Sampling Feature Type],$A858)&lt;&gt;"Site","",
CONCATENATE("  - &amp;SiteID",TEXT(SUMPRODUCT(--($L$3:$L857&lt;&gt;"")),"0000"),
" {","SamplingFeatureID:  *SamplingFeatureID",TEXT($A858,"0000"),
", SiteTypeCV:  ",CHAR(34),INDEX(Sites[Site Type],$A858),CHAR(34),
", Latitude:  ",INDEX(Sites[Latitude],$A858),
", Longitude:  ",INDEX(Sites[Longitude],$A858),
", SRSName:  ",CHAR(34),LatLonDatum,CHAR(34),"}"))</f>
        <v>#REF!</v>
      </c>
      <c r="M858" t="e">
        <f>IF(INDEX(SamplingFeatures[Sampling Feature Type],$A858)&lt;&gt;"Specimen","",
CONCATENATE("  - &amp;SpecimenID",TEXT(SUMPRODUCT(--($M$3:$M857&lt;&gt;"")),"0000"),
" {","SamplingFeatureID:  *SamplingFeatureID",TEXT($A858,"0000"),
", SpecimenTypeCV:  ",CHAR(34),INDEX(Specimens[Specimen Type],$A858),CHAR(34),
", SpecimenMediumCV:  ",INDEX(Specimens[Specimen Medium],$A858),
", IsFieldSpecimen:  ",CHAR(34),INDEX(Specimens[Is Field Specimen?],$A858),CHAR(34),"}"))</f>
        <v>#REF!</v>
      </c>
      <c r="N858" t="e">
        <f>IF(COUNTA(SpatialOffsets[])=0,"", IF(INDEX(SpatialOffsets[Spatial Offset Type],$A858)="","",
CONCATENATE("  - &amp;SpatialOffsetID",TEXT($A858,"0000"),
" {","SpatialOffsetTypeCV:  ",CHAR(34),INDEX(SpatialOffsets[Spatial Offset Type],$A858),CHAR(34),
", Offset1Value:  ",INDEX(SpatialOffsets[Offset 1 Value],$A858),
", Offset1UnitID:  ",CHAR(34),INDEX(SpatialOffsets[Offset 1 Unit],$A858),CHAR(34),
", Offset2Value:  ",INDEX(SpatialOffsets[Offset 2 Value],$A858),
", Offset2UnitID:  ",CHAR(34),INDEX(SpatialOffsets[Offset 2 Unit],$A858),CHAR(34),
", Offset3Value:  ",INDEX(SpatialOffsets[Offset 3 Value],$A858),
", Offset3UnitID:  ",CHAR(34),INDEX(SpatialOffsets[Offset 3 Unit],$A858),CHAR(34),,"}")))</f>
        <v>#REF!</v>
      </c>
      <c r="O858" t="e">
        <f>IF(COUNTA(RelatedFeatures[])=0,"", IF(INDEX(RelatedFeatures[First Sampling Feature Code],$A858)="","",
CONCATENATE("  - &amp;RelationID",TEXT($A858,"0000"),
" {","SamplingFeatureID:  *SamplingFeatureID",TEXT(MATCH(INDEX(RelatedFeatures[First Sampling Feature Code],$A858),SamplingFeatures[Feature Code],0),"0000"),
", RelationshipTypeCV:  ",CHAR(34),INDEX(RelatedFeatures[Relationship Type],$A858),CHAR(34),
", RelatedFeatureID: *SamplingFeatureID",TEXT(MATCH(INDEX(RelatedFeatures[Second Sampling Feature Code],$A858),SamplingFeatures[Feature Code],0),"0000"),
", SpatialOffsetID:  ",IF(INDEX(RelatedFeatures[Offset Number],$A858)="","",CONCATENATE("*SpatialOffsetID",TEXT(INDEX(RelatedFeatures[Offset Number],$A858),"0000"))),"}")))</f>
        <v>#REF!</v>
      </c>
      <c r="P858" t="e">
        <f>IF(INDEX(Methods[Method Type],$A858)="","",
CONCATENATE("  - &amp;MethodID",TEXT($A858,"0000"),
" {","MethodTypeCV:  ",CHAR(34),INDEX(Methods[Method Type],$A858),CHAR(34),
", MethodCode:  ",CHAR(34),INDEX(Methods[Method Code],$A858),CHAR(34),
", MethodName:  ",CHAR(34),INDEX(Methods[Method Name],$A858),CHAR(34),
", MethodDescription:  ",CHAR(34),INDEX(Methods[Method Description],$A858),CHAR(34),
", MethodLink:  ",CHAR(34),INDEX(Methods[Method Link],$A858),CHAR(34),
", OrganizationID: *OrganizationID",TEXT(MATCH(INDEX(Methods[Organization Name],$A858),Organizations[Organization Name],0),"0000"),"}"))</f>
        <v>#REF!</v>
      </c>
      <c r="Q858" t="e">
        <f>IF(INDEX(Variables[Variable Type],$A858)="","",
CONCATENATE("  - &amp;VariableID",TEXT($A858,"0000"),
" {","VariableTypeCV:  ",CHAR(34),INDEX(Variables[Variable Type],$A858),CHAR(34),
", VariableCode:  ",CHAR(34),INDEX(Variables[Variable Code],$A858),CHAR(34),
", VariableNameCV:  ",CHAR(34),INDEX(Variables[Variable Name],$A858),CHAR(34),
", VariableDefinition:  ",CHAR(34),INDEX(Variables[Variable Definition],$A858),CHAR(34),
", SpecciationCV:  ",CHAR(34),INDEX(Variables[Speciation],$A858),CHAR(34),
", NoDataValue:  ",CHAR(34),INDEX(Variables[No Data Value],$A858),CHAR(34),"}"))</f>
        <v>#REF!</v>
      </c>
    </row>
    <row r="859" spans="1:17" x14ac:dyDescent="0.25">
      <c r="A859">
        <v>856</v>
      </c>
      <c r="D859" t="e">
        <f>IF(INDEX(People[First Name],$A859)="","",
CONCATENATE("  - &amp;PersonID",TEXT($A859,"0000"),
" {","PersonFirstName:  ",CHAR(34),INDEX(People[First Name],$A859),CHAR(34),
", PersonMiddleName:  ",CHAR(34),INDEX(People[Middle Name],$A859),CHAR(34),
", PersonLastName:  ",CHAR(34),INDEX(People[Last Name],$A859),CHAR(34),"}"))</f>
        <v>#REF!</v>
      </c>
      <c r="E859" t="e">
        <f>IF(INDEX(Organizations[Organization Type '[CV']],$A859)="","",
CONCATENATE("  - &amp;OrganizationID",TEXT($A859,"0000"),
" {","OrganizationTypeCV:  ",CHAR(34),INDEX(Organizations[Organization Type '[CV']],$A859),CHAR(34),
", OrganizationCode:  ",CHAR(34),INDEX(Organizations[Organization Code],$A859),CHAR(34),
", OrganizationName:  ",CHAR(34),INDEX(Organizations[Organization Name],$A859),CHAR(34),
", OrganizationDescription:  ",CHAR(34),INDEX(Organizations[Organization Description],$A859),CHAR(34),
", OrganizationLink:  ",CHAR(34),INDEX(Organizations[Organization Link],$A859),CHAR(34),"}"))</f>
        <v>#REF!</v>
      </c>
      <c r="F859" t="e">
        <f>IF(INDEX(People[First Name],$A859)="","",
CONCATENATE("  - &amp;AffiliationID",TEXT($A859,"0000"),
" {PersonID: *PersonID",TEXT($A859,"0000"),
", OrganizationID: *OrganizationID",TEXT(MATCH(INDEX(People[Organization Name],$A859),Organizations[Organization Name],0),"0000"),
", IsPrimaryOrganizationContact: , AffiliationStartDate: , AffiliationEndDate: , PrimaryPhone: ",
", PrimaryEmail: ",CHAR(34),INDEX(People[Primary Email],$A859),CHAR(34),
", PrimaryAddress: ",CHAR(34),INDEX(People[Primary Address],$A859),CHAR(34),
", PersonLink: }"))</f>
        <v>#REF!</v>
      </c>
      <c r="H859" t="e">
        <f>IF(COUNTA(CitationInformation)=0,"",IF(INDEX(AuthorList[Author Name],$A859)="","",
CONCATENATE("  - &amp;AuthorListID",TEXT($A859,"0000"),
"  {CitationID: *CitationID0001",
", PersonID: *PersonID",TEXT(MATCH(INDEX(AuthorList[Author Name],$A859),People[Full Name],0),"0000"),
", AuthorOrder: ",INDEX(AuthorList[Author Number],$A859),"}")))</f>
        <v>#REF!</v>
      </c>
      <c r="K859" t="e">
        <f>IF(INDEX(SamplingFeatures[Feature Code],$A859)="","",
CONCATENATE("  - &amp;SamplingFeatureID",TEXT($A859,"0000"),
" {","SamplingFeatureUUID:  ",CHAR(34),INDEX(SamplingFeatures[Sampling Feature UUID],$A859),CHAR(34),
", SamplingFeatureTypeCV:  ",CHAR(34),INDEX(SamplingFeatures[Sampling Feature Type],$A859),CHAR(34),
", SamplingFeatureCode:  ",CHAR(34),INDEX(SamplingFeatures[Feature Code],$A859),CHAR(34),
", SamplingFeatureName:  ",CHAR(34),INDEX(SamplingFeatures[Feature Name],$A859),CHAR(34),
", SamplingFeatureDescription:  ",CHAR(34),INDEX(SamplingFeatures[Feature Description],$A859),CHAR(34),
", SamplingFeatureGeotypeCV:  ",CHAR(34),INDEX(SamplingFeatures[Feature Geo Type],$A859),CHAR(34),
", FeatureGeometry:  ",CHAR(34),INDEX(SamplingFeatures[Feature Geometry],$A859),CHAR(34),
", Elevation_m:  ",CHAR(34),INDEX(SamplingFeatures[Elevation_m],$A859),CHAR(34),
", ElevationDatumCV:  ",CHAR(34),ElevationDatum,CHAR(34),"}"))</f>
        <v>#REF!</v>
      </c>
      <c r="L859" t="e">
        <f>IF(INDEX(SamplingFeatures[Sampling Feature Type],$A859)&lt;&gt;"Site","",
CONCATENATE("  - &amp;SiteID",TEXT(SUMPRODUCT(--($L$3:$L858&lt;&gt;"")),"0000"),
" {","SamplingFeatureID:  *SamplingFeatureID",TEXT($A859,"0000"),
", SiteTypeCV:  ",CHAR(34),INDEX(Sites[Site Type],$A859),CHAR(34),
", Latitude:  ",INDEX(Sites[Latitude],$A859),
", Longitude:  ",INDEX(Sites[Longitude],$A859),
", SRSName:  ",CHAR(34),LatLonDatum,CHAR(34),"}"))</f>
        <v>#REF!</v>
      </c>
      <c r="M859" t="e">
        <f>IF(INDEX(SamplingFeatures[Sampling Feature Type],$A859)&lt;&gt;"Specimen","",
CONCATENATE("  - &amp;SpecimenID",TEXT(SUMPRODUCT(--($M$3:$M858&lt;&gt;"")),"0000"),
" {","SamplingFeatureID:  *SamplingFeatureID",TEXT($A859,"0000"),
", SpecimenTypeCV:  ",CHAR(34),INDEX(Specimens[Specimen Type],$A859),CHAR(34),
", SpecimenMediumCV:  ",INDEX(Specimens[Specimen Medium],$A859),
", IsFieldSpecimen:  ",CHAR(34),INDEX(Specimens[Is Field Specimen?],$A859),CHAR(34),"}"))</f>
        <v>#REF!</v>
      </c>
      <c r="N859" t="e">
        <f>IF(COUNTA(SpatialOffsets[])=0,"", IF(INDEX(SpatialOffsets[Spatial Offset Type],$A859)="","",
CONCATENATE("  - &amp;SpatialOffsetID",TEXT($A859,"0000"),
" {","SpatialOffsetTypeCV:  ",CHAR(34),INDEX(SpatialOffsets[Spatial Offset Type],$A859),CHAR(34),
", Offset1Value:  ",INDEX(SpatialOffsets[Offset 1 Value],$A859),
", Offset1UnitID:  ",CHAR(34),INDEX(SpatialOffsets[Offset 1 Unit],$A859),CHAR(34),
", Offset2Value:  ",INDEX(SpatialOffsets[Offset 2 Value],$A859),
", Offset2UnitID:  ",CHAR(34),INDEX(SpatialOffsets[Offset 2 Unit],$A859),CHAR(34),
", Offset3Value:  ",INDEX(SpatialOffsets[Offset 3 Value],$A859),
", Offset3UnitID:  ",CHAR(34),INDEX(SpatialOffsets[Offset 3 Unit],$A859),CHAR(34),,"}")))</f>
        <v>#REF!</v>
      </c>
      <c r="O859" t="e">
        <f>IF(COUNTA(RelatedFeatures[])=0,"", IF(INDEX(RelatedFeatures[First Sampling Feature Code],$A859)="","",
CONCATENATE("  - &amp;RelationID",TEXT($A859,"0000"),
" {","SamplingFeatureID:  *SamplingFeatureID",TEXT(MATCH(INDEX(RelatedFeatures[First Sampling Feature Code],$A859),SamplingFeatures[Feature Code],0),"0000"),
", RelationshipTypeCV:  ",CHAR(34),INDEX(RelatedFeatures[Relationship Type],$A859),CHAR(34),
", RelatedFeatureID: *SamplingFeatureID",TEXT(MATCH(INDEX(RelatedFeatures[Second Sampling Feature Code],$A859),SamplingFeatures[Feature Code],0),"0000"),
", SpatialOffsetID:  ",IF(INDEX(RelatedFeatures[Offset Number],$A859)="","",CONCATENATE("*SpatialOffsetID",TEXT(INDEX(RelatedFeatures[Offset Number],$A859),"0000"))),"}")))</f>
        <v>#REF!</v>
      </c>
      <c r="P859" t="e">
        <f>IF(INDEX(Methods[Method Type],$A859)="","",
CONCATENATE("  - &amp;MethodID",TEXT($A859,"0000"),
" {","MethodTypeCV:  ",CHAR(34),INDEX(Methods[Method Type],$A859),CHAR(34),
", MethodCode:  ",CHAR(34),INDEX(Methods[Method Code],$A859),CHAR(34),
", MethodName:  ",CHAR(34),INDEX(Methods[Method Name],$A859),CHAR(34),
", MethodDescription:  ",CHAR(34),INDEX(Methods[Method Description],$A859),CHAR(34),
", MethodLink:  ",CHAR(34),INDEX(Methods[Method Link],$A859),CHAR(34),
", OrganizationID: *OrganizationID",TEXT(MATCH(INDEX(Methods[Organization Name],$A859),Organizations[Organization Name],0),"0000"),"}"))</f>
        <v>#REF!</v>
      </c>
      <c r="Q859" t="e">
        <f>IF(INDEX(Variables[Variable Type],$A859)="","",
CONCATENATE("  - &amp;VariableID",TEXT($A859,"0000"),
" {","VariableTypeCV:  ",CHAR(34),INDEX(Variables[Variable Type],$A859),CHAR(34),
", VariableCode:  ",CHAR(34),INDEX(Variables[Variable Code],$A859),CHAR(34),
", VariableNameCV:  ",CHAR(34),INDEX(Variables[Variable Name],$A859),CHAR(34),
", VariableDefinition:  ",CHAR(34),INDEX(Variables[Variable Definition],$A859),CHAR(34),
", SpecciationCV:  ",CHAR(34),INDEX(Variables[Speciation],$A859),CHAR(34),
", NoDataValue:  ",CHAR(34),INDEX(Variables[No Data Value],$A859),CHAR(34),"}"))</f>
        <v>#REF!</v>
      </c>
    </row>
    <row r="860" spans="1:17" x14ac:dyDescent="0.25">
      <c r="A860">
        <v>857</v>
      </c>
      <c r="D860" t="e">
        <f>IF(INDEX(People[First Name],$A860)="","",
CONCATENATE("  - &amp;PersonID",TEXT($A860,"0000"),
" {","PersonFirstName:  ",CHAR(34),INDEX(People[First Name],$A860),CHAR(34),
", PersonMiddleName:  ",CHAR(34),INDEX(People[Middle Name],$A860),CHAR(34),
", PersonLastName:  ",CHAR(34),INDEX(People[Last Name],$A860),CHAR(34),"}"))</f>
        <v>#REF!</v>
      </c>
      <c r="E860" t="e">
        <f>IF(INDEX(Organizations[Organization Type '[CV']],$A860)="","",
CONCATENATE("  - &amp;OrganizationID",TEXT($A860,"0000"),
" {","OrganizationTypeCV:  ",CHAR(34),INDEX(Organizations[Organization Type '[CV']],$A860),CHAR(34),
", OrganizationCode:  ",CHAR(34),INDEX(Organizations[Organization Code],$A860),CHAR(34),
", OrganizationName:  ",CHAR(34),INDEX(Organizations[Organization Name],$A860),CHAR(34),
", OrganizationDescription:  ",CHAR(34),INDEX(Organizations[Organization Description],$A860),CHAR(34),
", OrganizationLink:  ",CHAR(34),INDEX(Organizations[Organization Link],$A860),CHAR(34),"}"))</f>
        <v>#REF!</v>
      </c>
      <c r="F860" t="e">
        <f>IF(INDEX(People[First Name],$A860)="","",
CONCATENATE("  - &amp;AffiliationID",TEXT($A860,"0000"),
" {PersonID: *PersonID",TEXT($A860,"0000"),
", OrganizationID: *OrganizationID",TEXT(MATCH(INDEX(People[Organization Name],$A860),Organizations[Organization Name],0),"0000"),
", IsPrimaryOrganizationContact: , AffiliationStartDate: , AffiliationEndDate: , PrimaryPhone: ",
", PrimaryEmail: ",CHAR(34),INDEX(People[Primary Email],$A860),CHAR(34),
", PrimaryAddress: ",CHAR(34),INDEX(People[Primary Address],$A860),CHAR(34),
", PersonLink: }"))</f>
        <v>#REF!</v>
      </c>
      <c r="H860" t="e">
        <f>IF(COUNTA(CitationInformation)=0,"",IF(INDEX(AuthorList[Author Name],$A860)="","",
CONCATENATE("  - &amp;AuthorListID",TEXT($A860,"0000"),
"  {CitationID: *CitationID0001",
", PersonID: *PersonID",TEXT(MATCH(INDEX(AuthorList[Author Name],$A860),People[Full Name],0),"0000"),
", AuthorOrder: ",INDEX(AuthorList[Author Number],$A860),"}")))</f>
        <v>#REF!</v>
      </c>
      <c r="K860" t="e">
        <f>IF(INDEX(SamplingFeatures[Feature Code],$A860)="","",
CONCATENATE("  - &amp;SamplingFeatureID",TEXT($A860,"0000"),
" {","SamplingFeatureUUID:  ",CHAR(34),INDEX(SamplingFeatures[Sampling Feature UUID],$A860),CHAR(34),
", SamplingFeatureTypeCV:  ",CHAR(34),INDEX(SamplingFeatures[Sampling Feature Type],$A860),CHAR(34),
", SamplingFeatureCode:  ",CHAR(34),INDEX(SamplingFeatures[Feature Code],$A860),CHAR(34),
", SamplingFeatureName:  ",CHAR(34),INDEX(SamplingFeatures[Feature Name],$A860),CHAR(34),
", SamplingFeatureDescription:  ",CHAR(34),INDEX(SamplingFeatures[Feature Description],$A860),CHAR(34),
", SamplingFeatureGeotypeCV:  ",CHAR(34),INDEX(SamplingFeatures[Feature Geo Type],$A860),CHAR(34),
", FeatureGeometry:  ",CHAR(34),INDEX(SamplingFeatures[Feature Geometry],$A860),CHAR(34),
", Elevation_m:  ",CHAR(34),INDEX(SamplingFeatures[Elevation_m],$A860),CHAR(34),
", ElevationDatumCV:  ",CHAR(34),ElevationDatum,CHAR(34),"}"))</f>
        <v>#REF!</v>
      </c>
      <c r="L860" t="e">
        <f>IF(INDEX(SamplingFeatures[Sampling Feature Type],$A860)&lt;&gt;"Site","",
CONCATENATE("  - &amp;SiteID",TEXT(SUMPRODUCT(--($L$3:$L859&lt;&gt;"")),"0000"),
" {","SamplingFeatureID:  *SamplingFeatureID",TEXT($A860,"0000"),
", SiteTypeCV:  ",CHAR(34),INDEX(Sites[Site Type],$A860),CHAR(34),
", Latitude:  ",INDEX(Sites[Latitude],$A860),
", Longitude:  ",INDEX(Sites[Longitude],$A860),
", SRSName:  ",CHAR(34),LatLonDatum,CHAR(34),"}"))</f>
        <v>#REF!</v>
      </c>
      <c r="M860" t="e">
        <f>IF(INDEX(SamplingFeatures[Sampling Feature Type],$A860)&lt;&gt;"Specimen","",
CONCATENATE("  - &amp;SpecimenID",TEXT(SUMPRODUCT(--($M$3:$M859&lt;&gt;"")),"0000"),
" {","SamplingFeatureID:  *SamplingFeatureID",TEXT($A860,"0000"),
", SpecimenTypeCV:  ",CHAR(34),INDEX(Specimens[Specimen Type],$A860),CHAR(34),
", SpecimenMediumCV:  ",INDEX(Specimens[Specimen Medium],$A860),
", IsFieldSpecimen:  ",CHAR(34),INDEX(Specimens[Is Field Specimen?],$A860),CHAR(34),"}"))</f>
        <v>#REF!</v>
      </c>
      <c r="N860" t="e">
        <f>IF(COUNTA(SpatialOffsets[])=0,"", IF(INDEX(SpatialOffsets[Spatial Offset Type],$A860)="","",
CONCATENATE("  - &amp;SpatialOffsetID",TEXT($A860,"0000"),
" {","SpatialOffsetTypeCV:  ",CHAR(34),INDEX(SpatialOffsets[Spatial Offset Type],$A860),CHAR(34),
", Offset1Value:  ",INDEX(SpatialOffsets[Offset 1 Value],$A860),
", Offset1UnitID:  ",CHAR(34),INDEX(SpatialOffsets[Offset 1 Unit],$A860),CHAR(34),
", Offset2Value:  ",INDEX(SpatialOffsets[Offset 2 Value],$A860),
", Offset2UnitID:  ",CHAR(34),INDEX(SpatialOffsets[Offset 2 Unit],$A860),CHAR(34),
", Offset3Value:  ",INDEX(SpatialOffsets[Offset 3 Value],$A860),
", Offset3UnitID:  ",CHAR(34),INDEX(SpatialOffsets[Offset 3 Unit],$A860),CHAR(34),,"}")))</f>
        <v>#REF!</v>
      </c>
      <c r="O860" t="e">
        <f>IF(COUNTA(RelatedFeatures[])=0,"", IF(INDEX(RelatedFeatures[First Sampling Feature Code],$A860)="","",
CONCATENATE("  - &amp;RelationID",TEXT($A860,"0000"),
" {","SamplingFeatureID:  *SamplingFeatureID",TEXT(MATCH(INDEX(RelatedFeatures[First Sampling Feature Code],$A860),SamplingFeatures[Feature Code],0),"0000"),
", RelationshipTypeCV:  ",CHAR(34),INDEX(RelatedFeatures[Relationship Type],$A860),CHAR(34),
", RelatedFeatureID: *SamplingFeatureID",TEXT(MATCH(INDEX(RelatedFeatures[Second Sampling Feature Code],$A860),SamplingFeatures[Feature Code],0),"0000"),
", SpatialOffsetID:  ",IF(INDEX(RelatedFeatures[Offset Number],$A860)="","",CONCATENATE("*SpatialOffsetID",TEXT(INDEX(RelatedFeatures[Offset Number],$A860),"0000"))),"}")))</f>
        <v>#REF!</v>
      </c>
      <c r="P860" t="e">
        <f>IF(INDEX(Methods[Method Type],$A860)="","",
CONCATENATE("  - &amp;MethodID",TEXT($A860,"0000"),
" {","MethodTypeCV:  ",CHAR(34),INDEX(Methods[Method Type],$A860),CHAR(34),
", MethodCode:  ",CHAR(34),INDEX(Methods[Method Code],$A860),CHAR(34),
", MethodName:  ",CHAR(34),INDEX(Methods[Method Name],$A860),CHAR(34),
", MethodDescription:  ",CHAR(34),INDEX(Methods[Method Description],$A860),CHAR(34),
", MethodLink:  ",CHAR(34),INDEX(Methods[Method Link],$A860),CHAR(34),
", OrganizationID: *OrganizationID",TEXT(MATCH(INDEX(Methods[Organization Name],$A860),Organizations[Organization Name],0),"0000"),"}"))</f>
        <v>#REF!</v>
      </c>
      <c r="Q860" t="e">
        <f>IF(INDEX(Variables[Variable Type],$A860)="","",
CONCATENATE("  - &amp;VariableID",TEXT($A860,"0000"),
" {","VariableTypeCV:  ",CHAR(34),INDEX(Variables[Variable Type],$A860),CHAR(34),
", VariableCode:  ",CHAR(34),INDEX(Variables[Variable Code],$A860),CHAR(34),
", VariableNameCV:  ",CHAR(34),INDEX(Variables[Variable Name],$A860),CHAR(34),
", VariableDefinition:  ",CHAR(34),INDEX(Variables[Variable Definition],$A860),CHAR(34),
", SpecciationCV:  ",CHAR(34),INDEX(Variables[Speciation],$A860),CHAR(34),
", NoDataValue:  ",CHAR(34),INDEX(Variables[No Data Value],$A860),CHAR(34),"}"))</f>
        <v>#REF!</v>
      </c>
    </row>
    <row r="861" spans="1:17" x14ac:dyDescent="0.25">
      <c r="A861">
        <v>858</v>
      </c>
      <c r="D861" t="e">
        <f>IF(INDEX(People[First Name],$A861)="","",
CONCATENATE("  - &amp;PersonID",TEXT($A861,"0000"),
" {","PersonFirstName:  ",CHAR(34),INDEX(People[First Name],$A861),CHAR(34),
", PersonMiddleName:  ",CHAR(34),INDEX(People[Middle Name],$A861),CHAR(34),
", PersonLastName:  ",CHAR(34),INDEX(People[Last Name],$A861),CHAR(34),"}"))</f>
        <v>#REF!</v>
      </c>
      <c r="E861" t="e">
        <f>IF(INDEX(Organizations[Organization Type '[CV']],$A861)="","",
CONCATENATE("  - &amp;OrganizationID",TEXT($A861,"0000"),
" {","OrganizationTypeCV:  ",CHAR(34),INDEX(Organizations[Organization Type '[CV']],$A861),CHAR(34),
", OrganizationCode:  ",CHAR(34),INDEX(Organizations[Organization Code],$A861),CHAR(34),
", OrganizationName:  ",CHAR(34),INDEX(Organizations[Organization Name],$A861),CHAR(34),
", OrganizationDescription:  ",CHAR(34),INDEX(Organizations[Organization Description],$A861),CHAR(34),
", OrganizationLink:  ",CHAR(34),INDEX(Organizations[Organization Link],$A861),CHAR(34),"}"))</f>
        <v>#REF!</v>
      </c>
      <c r="F861" t="e">
        <f>IF(INDEX(People[First Name],$A861)="","",
CONCATENATE("  - &amp;AffiliationID",TEXT($A861,"0000"),
" {PersonID: *PersonID",TEXT($A861,"0000"),
", OrganizationID: *OrganizationID",TEXT(MATCH(INDEX(People[Organization Name],$A861),Organizations[Organization Name],0),"0000"),
", IsPrimaryOrganizationContact: , AffiliationStartDate: , AffiliationEndDate: , PrimaryPhone: ",
", PrimaryEmail: ",CHAR(34),INDEX(People[Primary Email],$A861),CHAR(34),
", PrimaryAddress: ",CHAR(34),INDEX(People[Primary Address],$A861),CHAR(34),
", PersonLink: }"))</f>
        <v>#REF!</v>
      </c>
      <c r="H861" t="e">
        <f>IF(COUNTA(CitationInformation)=0,"",IF(INDEX(AuthorList[Author Name],$A861)="","",
CONCATENATE("  - &amp;AuthorListID",TEXT($A861,"0000"),
"  {CitationID: *CitationID0001",
", PersonID: *PersonID",TEXT(MATCH(INDEX(AuthorList[Author Name],$A861),People[Full Name],0),"0000"),
", AuthorOrder: ",INDEX(AuthorList[Author Number],$A861),"}")))</f>
        <v>#REF!</v>
      </c>
      <c r="K861" t="e">
        <f>IF(INDEX(SamplingFeatures[Feature Code],$A861)="","",
CONCATENATE("  - &amp;SamplingFeatureID",TEXT($A861,"0000"),
" {","SamplingFeatureUUID:  ",CHAR(34),INDEX(SamplingFeatures[Sampling Feature UUID],$A861),CHAR(34),
", SamplingFeatureTypeCV:  ",CHAR(34),INDEX(SamplingFeatures[Sampling Feature Type],$A861),CHAR(34),
", SamplingFeatureCode:  ",CHAR(34),INDEX(SamplingFeatures[Feature Code],$A861),CHAR(34),
", SamplingFeatureName:  ",CHAR(34),INDEX(SamplingFeatures[Feature Name],$A861),CHAR(34),
", SamplingFeatureDescription:  ",CHAR(34),INDEX(SamplingFeatures[Feature Description],$A861),CHAR(34),
", SamplingFeatureGeotypeCV:  ",CHAR(34),INDEX(SamplingFeatures[Feature Geo Type],$A861),CHAR(34),
", FeatureGeometry:  ",CHAR(34),INDEX(SamplingFeatures[Feature Geometry],$A861),CHAR(34),
", Elevation_m:  ",CHAR(34),INDEX(SamplingFeatures[Elevation_m],$A861),CHAR(34),
", ElevationDatumCV:  ",CHAR(34),ElevationDatum,CHAR(34),"}"))</f>
        <v>#REF!</v>
      </c>
      <c r="L861" t="e">
        <f>IF(INDEX(SamplingFeatures[Sampling Feature Type],$A861)&lt;&gt;"Site","",
CONCATENATE("  - &amp;SiteID",TEXT(SUMPRODUCT(--($L$3:$L860&lt;&gt;"")),"0000"),
" {","SamplingFeatureID:  *SamplingFeatureID",TEXT($A861,"0000"),
", SiteTypeCV:  ",CHAR(34),INDEX(Sites[Site Type],$A861),CHAR(34),
", Latitude:  ",INDEX(Sites[Latitude],$A861),
", Longitude:  ",INDEX(Sites[Longitude],$A861),
", SRSName:  ",CHAR(34),LatLonDatum,CHAR(34),"}"))</f>
        <v>#REF!</v>
      </c>
      <c r="M861" t="e">
        <f>IF(INDEX(SamplingFeatures[Sampling Feature Type],$A861)&lt;&gt;"Specimen","",
CONCATENATE("  - &amp;SpecimenID",TEXT(SUMPRODUCT(--($M$3:$M860&lt;&gt;"")),"0000"),
" {","SamplingFeatureID:  *SamplingFeatureID",TEXT($A861,"0000"),
", SpecimenTypeCV:  ",CHAR(34),INDEX(Specimens[Specimen Type],$A861),CHAR(34),
", SpecimenMediumCV:  ",INDEX(Specimens[Specimen Medium],$A861),
", IsFieldSpecimen:  ",CHAR(34),INDEX(Specimens[Is Field Specimen?],$A861),CHAR(34),"}"))</f>
        <v>#REF!</v>
      </c>
      <c r="N861" t="e">
        <f>IF(COUNTA(SpatialOffsets[])=0,"", IF(INDEX(SpatialOffsets[Spatial Offset Type],$A861)="","",
CONCATENATE("  - &amp;SpatialOffsetID",TEXT($A861,"0000"),
" {","SpatialOffsetTypeCV:  ",CHAR(34),INDEX(SpatialOffsets[Spatial Offset Type],$A861),CHAR(34),
", Offset1Value:  ",INDEX(SpatialOffsets[Offset 1 Value],$A861),
", Offset1UnitID:  ",CHAR(34),INDEX(SpatialOffsets[Offset 1 Unit],$A861),CHAR(34),
", Offset2Value:  ",INDEX(SpatialOffsets[Offset 2 Value],$A861),
", Offset2UnitID:  ",CHAR(34),INDEX(SpatialOffsets[Offset 2 Unit],$A861),CHAR(34),
", Offset3Value:  ",INDEX(SpatialOffsets[Offset 3 Value],$A861),
", Offset3UnitID:  ",CHAR(34),INDEX(SpatialOffsets[Offset 3 Unit],$A861),CHAR(34),,"}")))</f>
        <v>#REF!</v>
      </c>
      <c r="O861" t="e">
        <f>IF(COUNTA(RelatedFeatures[])=0,"", IF(INDEX(RelatedFeatures[First Sampling Feature Code],$A861)="","",
CONCATENATE("  - &amp;RelationID",TEXT($A861,"0000"),
" {","SamplingFeatureID:  *SamplingFeatureID",TEXT(MATCH(INDEX(RelatedFeatures[First Sampling Feature Code],$A861),SamplingFeatures[Feature Code],0),"0000"),
", RelationshipTypeCV:  ",CHAR(34),INDEX(RelatedFeatures[Relationship Type],$A861),CHAR(34),
", RelatedFeatureID: *SamplingFeatureID",TEXT(MATCH(INDEX(RelatedFeatures[Second Sampling Feature Code],$A861),SamplingFeatures[Feature Code],0),"0000"),
", SpatialOffsetID:  ",IF(INDEX(RelatedFeatures[Offset Number],$A861)="","",CONCATENATE("*SpatialOffsetID",TEXT(INDEX(RelatedFeatures[Offset Number],$A861),"0000"))),"}")))</f>
        <v>#REF!</v>
      </c>
      <c r="P861" t="e">
        <f>IF(INDEX(Methods[Method Type],$A861)="","",
CONCATENATE("  - &amp;MethodID",TEXT($A861,"0000"),
" {","MethodTypeCV:  ",CHAR(34),INDEX(Methods[Method Type],$A861),CHAR(34),
", MethodCode:  ",CHAR(34),INDEX(Methods[Method Code],$A861),CHAR(34),
", MethodName:  ",CHAR(34),INDEX(Methods[Method Name],$A861),CHAR(34),
", MethodDescription:  ",CHAR(34),INDEX(Methods[Method Description],$A861),CHAR(34),
", MethodLink:  ",CHAR(34),INDEX(Methods[Method Link],$A861),CHAR(34),
", OrganizationID: *OrganizationID",TEXT(MATCH(INDEX(Methods[Organization Name],$A861),Organizations[Organization Name],0),"0000"),"}"))</f>
        <v>#REF!</v>
      </c>
      <c r="Q861" t="e">
        <f>IF(INDEX(Variables[Variable Type],$A861)="","",
CONCATENATE("  - &amp;VariableID",TEXT($A861,"0000"),
" {","VariableTypeCV:  ",CHAR(34),INDEX(Variables[Variable Type],$A861),CHAR(34),
", VariableCode:  ",CHAR(34),INDEX(Variables[Variable Code],$A861),CHAR(34),
", VariableNameCV:  ",CHAR(34),INDEX(Variables[Variable Name],$A861),CHAR(34),
", VariableDefinition:  ",CHAR(34),INDEX(Variables[Variable Definition],$A861),CHAR(34),
", SpecciationCV:  ",CHAR(34),INDEX(Variables[Speciation],$A861),CHAR(34),
", NoDataValue:  ",CHAR(34),INDEX(Variables[No Data Value],$A861),CHAR(34),"}"))</f>
        <v>#REF!</v>
      </c>
    </row>
    <row r="862" spans="1:17" x14ac:dyDescent="0.25">
      <c r="A862">
        <v>859</v>
      </c>
      <c r="D862" t="e">
        <f>IF(INDEX(People[First Name],$A862)="","",
CONCATENATE("  - &amp;PersonID",TEXT($A862,"0000"),
" {","PersonFirstName:  ",CHAR(34),INDEX(People[First Name],$A862),CHAR(34),
", PersonMiddleName:  ",CHAR(34),INDEX(People[Middle Name],$A862),CHAR(34),
", PersonLastName:  ",CHAR(34),INDEX(People[Last Name],$A862),CHAR(34),"}"))</f>
        <v>#REF!</v>
      </c>
      <c r="E862" t="e">
        <f>IF(INDEX(Organizations[Organization Type '[CV']],$A862)="","",
CONCATENATE("  - &amp;OrganizationID",TEXT($A862,"0000"),
" {","OrganizationTypeCV:  ",CHAR(34),INDEX(Organizations[Organization Type '[CV']],$A862),CHAR(34),
", OrganizationCode:  ",CHAR(34),INDEX(Organizations[Organization Code],$A862),CHAR(34),
", OrganizationName:  ",CHAR(34),INDEX(Organizations[Organization Name],$A862),CHAR(34),
", OrganizationDescription:  ",CHAR(34),INDEX(Organizations[Organization Description],$A862),CHAR(34),
", OrganizationLink:  ",CHAR(34),INDEX(Organizations[Organization Link],$A862),CHAR(34),"}"))</f>
        <v>#REF!</v>
      </c>
      <c r="F862" t="e">
        <f>IF(INDEX(People[First Name],$A862)="","",
CONCATENATE("  - &amp;AffiliationID",TEXT($A862,"0000"),
" {PersonID: *PersonID",TEXT($A862,"0000"),
", OrganizationID: *OrganizationID",TEXT(MATCH(INDEX(People[Organization Name],$A862),Organizations[Organization Name],0),"0000"),
", IsPrimaryOrganizationContact: , AffiliationStartDate: , AffiliationEndDate: , PrimaryPhone: ",
", PrimaryEmail: ",CHAR(34),INDEX(People[Primary Email],$A862),CHAR(34),
", PrimaryAddress: ",CHAR(34),INDEX(People[Primary Address],$A862),CHAR(34),
", PersonLink: }"))</f>
        <v>#REF!</v>
      </c>
      <c r="H862" t="e">
        <f>IF(COUNTA(CitationInformation)=0,"",IF(INDEX(AuthorList[Author Name],$A862)="","",
CONCATENATE("  - &amp;AuthorListID",TEXT($A862,"0000"),
"  {CitationID: *CitationID0001",
", PersonID: *PersonID",TEXT(MATCH(INDEX(AuthorList[Author Name],$A862),People[Full Name],0),"0000"),
", AuthorOrder: ",INDEX(AuthorList[Author Number],$A862),"}")))</f>
        <v>#REF!</v>
      </c>
      <c r="K862" t="e">
        <f>IF(INDEX(SamplingFeatures[Feature Code],$A862)="","",
CONCATENATE("  - &amp;SamplingFeatureID",TEXT($A862,"0000"),
" {","SamplingFeatureUUID:  ",CHAR(34),INDEX(SamplingFeatures[Sampling Feature UUID],$A862),CHAR(34),
", SamplingFeatureTypeCV:  ",CHAR(34),INDEX(SamplingFeatures[Sampling Feature Type],$A862),CHAR(34),
", SamplingFeatureCode:  ",CHAR(34),INDEX(SamplingFeatures[Feature Code],$A862),CHAR(34),
", SamplingFeatureName:  ",CHAR(34),INDEX(SamplingFeatures[Feature Name],$A862),CHAR(34),
", SamplingFeatureDescription:  ",CHAR(34),INDEX(SamplingFeatures[Feature Description],$A862),CHAR(34),
", SamplingFeatureGeotypeCV:  ",CHAR(34),INDEX(SamplingFeatures[Feature Geo Type],$A862),CHAR(34),
", FeatureGeometry:  ",CHAR(34),INDEX(SamplingFeatures[Feature Geometry],$A862),CHAR(34),
", Elevation_m:  ",CHAR(34),INDEX(SamplingFeatures[Elevation_m],$A862),CHAR(34),
", ElevationDatumCV:  ",CHAR(34),ElevationDatum,CHAR(34),"}"))</f>
        <v>#REF!</v>
      </c>
      <c r="L862" t="e">
        <f>IF(INDEX(SamplingFeatures[Sampling Feature Type],$A862)&lt;&gt;"Site","",
CONCATENATE("  - &amp;SiteID",TEXT(SUMPRODUCT(--($L$3:$L861&lt;&gt;"")),"0000"),
" {","SamplingFeatureID:  *SamplingFeatureID",TEXT($A862,"0000"),
", SiteTypeCV:  ",CHAR(34),INDEX(Sites[Site Type],$A862),CHAR(34),
", Latitude:  ",INDEX(Sites[Latitude],$A862),
", Longitude:  ",INDEX(Sites[Longitude],$A862),
", SRSName:  ",CHAR(34),LatLonDatum,CHAR(34),"}"))</f>
        <v>#REF!</v>
      </c>
      <c r="M862" t="e">
        <f>IF(INDEX(SamplingFeatures[Sampling Feature Type],$A862)&lt;&gt;"Specimen","",
CONCATENATE("  - &amp;SpecimenID",TEXT(SUMPRODUCT(--($M$3:$M861&lt;&gt;"")),"0000"),
" {","SamplingFeatureID:  *SamplingFeatureID",TEXT($A862,"0000"),
", SpecimenTypeCV:  ",CHAR(34),INDEX(Specimens[Specimen Type],$A862),CHAR(34),
", SpecimenMediumCV:  ",INDEX(Specimens[Specimen Medium],$A862),
", IsFieldSpecimen:  ",CHAR(34),INDEX(Specimens[Is Field Specimen?],$A862),CHAR(34),"}"))</f>
        <v>#REF!</v>
      </c>
      <c r="N862" t="e">
        <f>IF(COUNTA(SpatialOffsets[])=0,"", IF(INDEX(SpatialOffsets[Spatial Offset Type],$A862)="","",
CONCATENATE("  - &amp;SpatialOffsetID",TEXT($A862,"0000"),
" {","SpatialOffsetTypeCV:  ",CHAR(34),INDEX(SpatialOffsets[Spatial Offset Type],$A862),CHAR(34),
", Offset1Value:  ",INDEX(SpatialOffsets[Offset 1 Value],$A862),
", Offset1UnitID:  ",CHAR(34),INDEX(SpatialOffsets[Offset 1 Unit],$A862),CHAR(34),
", Offset2Value:  ",INDEX(SpatialOffsets[Offset 2 Value],$A862),
", Offset2UnitID:  ",CHAR(34),INDEX(SpatialOffsets[Offset 2 Unit],$A862),CHAR(34),
", Offset3Value:  ",INDEX(SpatialOffsets[Offset 3 Value],$A862),
", Offset3UnitID:  ",CHAR(34),INDEX(SpatialOffsets[Offset 3 Unit],$A862),CHAR(34),,"}")))</f>
        <v>#REF!</v>
      </c>
      <c r="O862" t="e">
        <f>IF(COUNTA(RelatedFeatures[])=0,"", IF(INDEX(RelatedFeatures[First Sampling Feature Code],$A862)="","",
CONCATENATE("  - &amp;RelationID",TEXT($A862,"0000"),
" {","SamplingFeatureID:  *SamplingFeatureID",TEXT(MATCH(INDEX(RelatedFeatures[First Sampling Feature Code],$A862),SamplingFeatures[Feature Code],0),"0000"),
", RelationshipTypeCV:  ",CHAR(34),INDEX(RelatedFeatures[Relationship Type],$A862),CHAR(34),
", RelatedFeatureID: *SamplingFeatureID",TEXT(MATCH(INDEX(RelatedFeatures[Second Sampling Feature Code],$A862),SamplingFeatures[Feature Code],0),"0000"),
", SpatialOffsetID:  ",IF(INDEX(RelatedFeatures[Offset Number],$A862)="","",CONCATENATE("*SpatialOffsetID",TEXT(INDEX(RelatedFeatures[Offset Number],$A862),"0000"))),"}")))</f>
        <v>#REF!</v>
      </c>
      <c r="P862" t="e">
        <f>IF(INDEX(Methods[Method Type],$A862)="","",
CONCATENATE("  - &amp;MethodID",TEXT($A862,"0000"),
" {","MethodTypeCV:  ",CHAR(34),INDEX(Methods[Method Type],$A862),CHAR(34),
", MethodCode:  ",CHAR(34),INDEX(Methods[Method Code],$A862),CHAR(34),
", MethodName:  ",CHAR(34),INDEX(Methods[Method Name],$A862),CHAR(34),
", MethodDescription:  ",CHAR(34),INDEX(Methods[Method Description],$A862),CHAR(34),
", MethodLink:  ",CHAR(34),INDEX(Methods[Method Link],$A862),CHAR(34),
", OrganizationID: *OrganizationID",TEXT(MATCH(INDEX(Methods[Organization Name],$A862),Organizations[Organization Name],0),"0000"),"}"))</f>
        <v>#REF!</v>
      </c>
      <c r="Q862" t="e">
        <f>IF(INDEX(Variables[Variable Type],$A862)="","",
CONCATENATE("  - &amp;VariableID",TEXT($A862,"0000"),
" {","VariableTypeCV:  ",CHAR(34),INDEX(Variables[Variable Type],$A862),CHAR(34),
", VariableCode:  ",CHAR(34),INDEX(Variables[Variable Code],$A862),CHAR(34),
", VariableNameCV:  ",CHAR(34),INDEX(Variables[Variable Name],$A862),CHAR(34),
", VariableDefinition:  ",CHAR(34),INDEX(Variables[Variable Definition],$A862),CHAR(34),
", SpecciationCV:  ",CHAR(34),INDEX(Variables[Speciation],$A862),CHAR(34),
", NoDataValue:  ",CHAR(34),INDEX(Variables[No Data Value],$A862),CHAR(34),"}"))</f>
        <v>#REF!</v>
      </c>
    </row>
    <row r="863" spans="1:17" x14ac:dyDescent="0.25">
      <c r="A863">
        <v>860</v>
      </c>
      <c r="D863" t="e">
        <f>IF(INDEX(People[First Name],$A863)="","",
CONCATENATE("  - &amp;PersonID",TEXT($A863,"0000"),
" {","PersonFirstName:  ",CHAR(34),INDEX(People[First Name],$A863),CHAR(34),
", PersonMiddleName:  ",CHAR(34),INDEX(People[Middle Name],$A863),CHAR(34),
", PersonLastName:  ",CHAR(34),INDEX(People[Last Name],$A863),CHAR(34),"}"))</f>
        <v>#REF!</v>
      </c>
      <c r="E863" t="e">
        <f>IF(INDEX(Organizations[Organization Type '[CV']],$A863)="","",
CONCATENATE("  - &amp;OrganizationID",TEXT($A863,"0000"),
" {","OrganizationTypeCV:  ",CHAR(34),INDEX(Organizations[Organization Type '[CV']],$A863),CHAR(34),
", OrganizationCode:  ",CHAR(34),INDEX(Organizations[Organization Code],$A863),CHAR(34),
", OrganizationName:  ",CHAR(34),INDEX(Organizations[Organization Name],$A863),CHAR(34),
", OrganizationDescription:  ",CHAR(34),INDEX(Organizations[Organization Description],$A863),CHAR(34),
", OrganizationLink:  ",CHAR(34),INDEX(Organizations[Organization Link],$A863),CHAR(34),"}"))</f>
        <v>#REF!</v>
      </c>
      <c r="F863" t="e">
        <f>IF(INDEX(People[First Name],$A863)="","",
CONCATENATE("  - &amp;AffiliationID",TEXT($A863,"0000"),
" {PersonID: *PersonID",TEXT($A863,"0000"),
", OrganizationID: *OrganizationID",TEXT(MATCH(INDEX(People[Organization Name],$A863),Organizations[Organization Name],0),"0000"),
", IsPrimaryOrganizationContact: , AffiliationStartDate: , AffiliationEndDate: , PrimaryPhone: ",
", PrimaryEmail: ",CHAR(34),INDEX(People[Primary Email],$A863),CHAR(34),
", PrimaryAddress: ",CHAR(34),INDEX(People[Primary Address],$A863),CHAR(34),
", PersonLink: }"))</f>
        <v>#REF!</v>
      </c>
      <c r="H863" t="e">
        <f>IF(COUNTA(CitationInformation)=0,"",IF(INDEX(AuthorList[Author Name],$A863)="","",
CONCATENATE("  - &amp;AuthorListID",TEXT($A863,"0000"),
"  {CitationID: *CitationID0001",
", PersonID: *PersonID",TEXT(MATCH(INDEX(AuthorList[Author Name],$A863),People[Full Name],0),"0000"),
", AuthorOrder: ",INDEX(AuthorList[Author Number],$A863),"}")))</f>
        <v>#REF!</v>
      </c>
      <c r="K863" t="e">
        <f>IF(INDEX(SamplingFeatures[Feature Code],$A863)="","",
CONCATENATE("  - &amp;SamplingFeatureID",TEXT($A863,"0000"),
" {","SamplingFeatureUUID:  ",CHAR(34),INDEX(SamplingFeatures[Sampling Feature UUID],$A863),CHAR(34),
", SamplingFeatureTypeCV:  ",CHAR(34),INDEX(SamplingFeatures[Sampling Feature Type],$A863),CHAR(34),
", SamplingFeatureCode:  ",CHAR(34),INDEX(SamplingFeatures[Feature Code],$A863),CHAR(34),
", SamplingFeatureName:  ",CHAR(34),INDEX(SamplingFeatures[Feature Name],$A863),CHAR(34),
", SamplingFeatureDescription:  ",CHAR(34),INDEX(SamplingFeatures[Feature Description],$A863),CHAR(34),
", SamplingFeatureGeotypeCV:  ",CHAR(34),INDEX(SamplingFeatures[Feature Geo Type],$A863),CHAR(34),
", FeatureGeometry:  ",CHAR(34),INDEX(SamplingFeatures[Feature Geometry],$A863),CHAR(34),
", Elevation_m:  ",CHAR(34),INDEX(SamplingFeatures[Elevation_m],$A863),CHAR(34),
", ElevationDatumCV:  ",CHAR(34),ElevationDatum,CHAR(34),"}"))</f>
        <v>#REF!</v>
      </c>
      <c r="L863" t="e">
        <f>IF(INDEX(SamplingFeatures[Sampling Feature Type],$A863)&lt;&gt;"Site","",
CONCATENATE("  - &amp;SiteID",TEXT(SUMPRODUCT(--($L$3:$L862&lt;&gt;"")),"0000"),
" {","SamplingFeatureID:  *SamplingFeatureID",TEXT($A863,"0000"),
", SiteTypeCV:  ",CHAR(34),INDEX(Sites[Site Type],$A863),CHAR(34),
", Latitude:  ",INDEX(Sites[Latitude],$A863),
", Longitude:  ",INDEX(Sites[Longitude],$A863),
", SRSName:  ",CHAR(34),LatLonDatum,CHAR(34),"}"))</f>
        <v>#REF!</v>
      </c>
      <c r="M863" t="e">
        <f>IF(INDEX(SamplingFeatures[Sampling Feature Type],$A863)&lt;&gt;"Specimen","",
CONCATENATE("  - &amp;SpecimenID",TEXT(SUMPRODUCT(--($M$3:$M862&lt;&gt;"")),"0000"),
" {","SamplingFeatureID:  *SamplingFeatureID",TEXT($A863,"0000"),
", SpecimenTypeCV:  ",CHAR(34),INDEX(Specimens[Specimen Type],$A863),CHAR(34),
", SpecimenMediumCV:  ",INDEX(Specimens[Specimen Medium],$A863),
", IsFieldSpecimen:  ",CHAR(34),INDEX(Specimens[Is Field Specimen?],$A863),CHAR(34),"}"))</f>
        <v>#REF!</v>
      </c>
      <c r="N863" t="e">
        <f>IF(COUNTA(SpatialOffsets[])=0,"", IF(INDEX(SpatialOffsets[Spatial Offset Type],$A863)="","",
CONCATENATE("  - &amp;SpatialOffsetID",TEXT($A863,"0000"),
" {","SpatialOffsetTypeCV:  ",CHAR(34),INDEX(SpatialOffsets[Spatial Offset Type],$A863),CHAR(34),
", Offset1Value:  ",INDEX(SpatialOffsets[Offset 1 Value],$A863),
", Offset1UnitID:  ",CHAR(34),INDEX(SpatialOffsets[Offset 1 Unit],$A863),CHAR(34),
", Offset2Value:  ",INDEX(SpatialOffsets[Offset 2 Value],$A863),
", Offset2UnitID:  ",CHAR(34),INDEX(SpatialOffsets[Offset 2 Unit],$A863),CHAR(34),
", Offset3Value:  ",INDEX(SpatialOffsets[Offset 3 Value],$A863),
", Offset3UnitID:  ",CHAR(34),INDEX(SpatialOffsets[Offset 3 Unit],$A863),CHAR(34),,"}")))</f>
        <v>#REF!</v>
      </c>
      <c r="O863" t="e">
        <f>IF(COUNTA(RelatedFeatures[])=0,"", IF(INDEX(RelatedFeatures[First Sampling Feature Code],$A863)="","",
CONCATENATE("  - &amp;RelationID",TEXT($A863,"0000"),
" {","SamplingFeatureID:  *SamplingFeatureID",TEXT(MATCH(INDEX(RelatedFeatures[First Sampling Feature Code],$A863),SamplingFeatures[Feature Code],0),"0000"),
", RelationshipTypeCV:  ",CHAR(34),INDEX(RelatedFeatures[Relationship Type],$A863),CHAR(34),
", RelatedFeatureID: *SamplingFeatureID",TEXT(MATCH(INDEX(RelatedFeatures[Second Sampling Feature Code],$A863),SamplingFeatures[Feature Code],0),"0000"),
", SpatialOffsetID:  ",IF(INDEX(RelatedFeatures[Offset Number],$A863)="","",CONCATENATE("*SpatialOffsetID",TEXT(INDEX(RelatedFeatures[Offset Number],$A863),"0000"))),"}")))</f>
        <v>#REF!</v>
      </c>
      <c r="P863" t="e">
        <f>IF(INDEX(Methods[Method Type],$A863)="","",
CONCATENATE("  - &amp;MethodID",TEXT($A863,"0000"),
" {","MethodTypeCV:  ",CHAR(34),INDEX(Methods[Method Type],$A863),CHAR(34),
", MethodCode:  ",CHAR(34),INDEX(Methods[Method Code],$A863),CHAR(34),
", MethodName:  ",CHAR(34),INDEX(Methods[Method Name],$A863),CHAR(34),
", MethodDescription:  ",CHAR(34),INDEX(Methods[Method Description],$A863),CHAR(34),
", MethodLink:  ",CHAR(34),INDEX(Methods[Method Link],$A863),CHAR(34),
", OrganizationID: *OrganizationID",TEXT(MATCH(INDEX(Methods[Organization Name],$A863),Organizations[Organization Name],0),"0000"),"}"))</f>
        <v>#REF!</v>
      </c>
      <c r="Q863" t="e">
        <f>IF(INDEX(Variables[Variable Type],$A863)="","",
CONCATENATE("  - &amp;VariableID",TEXT($A863,"0000"),
" {","VariableTypeCV:  ",CHAR(34),INDEX(Variables[Variable Type],$A863),CHAR(34),
", VariableCode:  ",CHAR(34),INDEX(Variables[Variable Code],$A863),CHAR(34),
", VariableNameCV:  ",CHAR(34),INDEX(Variables[Variable Name],$A863),CHAR(34),
", VariableDefinition:  ",CHAR(34),INDEX(Variables[Variable Definition],$A863),CHAR(34),
", SpecciationCV:  ",CHAR(34),INDEX(Variables[Speciation],$A863),CHAR(34),
", NoDataValue:  ",CHAR(34),INDEX(Variables[No Data Value],$A863),CHAR(34),"}"))</f>
        <v>#REF!</v>
      </c>
    </row>
    <row r="864" spans="1:17" x14ac:dyDescent="0.25">
      <c r="A864">
        <v>861</v>
      </c>
      <c r="D864" t="e">
        <f>IF(INDEX(People[First Name],$A864)="","",
CONCATENATE("  - &amp;PersonID",TEXT($A864,"0000"),
" {","PersonFirstName:  ",CHAR(34),INDEX(People[First Name],$A864),CHAR(34),
", PersonMiddleName:  ",CHAR(34),INDEX(People[Middle Name],$A864),CHAR(34),
", PersonLastName:  ",CHAR(34),INDEX(People[Last Name],$A864),CHAR(34),"}"))</f>
        <v>#REF!</v>
      </c>
      <c r="E864" t="e">
        <f>IF(INDEX(Organizations[Organization Type '[CV']],$A864)="","",
CONCATENATE("  - &amp;OrganizationID",TEXT($A864,"0000"),
" {","OrganizationTypeCV:  ",CHAR(34),INDEX(Organizations[Organization Type '[CV']],$A864),CHAR(34),
", OrganizationCode:  ",CHAR(34),INDEX(Organizations[Organization Code],$A864),CHAR(34),
", OrganizationName:  ",CHAR(34),INDEX(Organizations[Organization Name],$A864),CHAR(34),
", OrganizationDescription:  ",CHAR(34),INDEX(Organizations[Organization Description],$A864),CHAR(34),
", OrganizationLink:  ",CHAR(34),INDEX(Organizations[Organization Link],$A864),CHAR(34),"}"))</f>
        <v>#REF!</v>
      </c>
      <c r="F864" t="e">
        <f>IF(INDEX(People[First Name],$A864)="","",
CONCATENATE("  - &amp;AffiliationID",TEXT($A864,"0000"),
" {PersonID: *PersonID",TEXT($A864,"0000"),
", OrganizationID: *OrganizationID",TEXT(MATCH(INDEX(People[Organization Name],$A864),Organizations[Organization Name],0),"0000"),
", IsPrimaryOrganizationContact: , AffiliationStartDate: , AffiliationEndDate: , PrimaryPhone: ",
", PrimaryEmail: ",CHAR(34),INDEX(People[Primary Email],$A864),CHAR(34),
", PrimaryAddress: ",CHAR(34),INDEX(People[Primary Address],$A864),CHAR(34),
", PersonLink: }"))</f>
        <v>#REF!</v>
      </c>
      <c r="H864" t="e">
        <f>IF(COUNTA(CitationInformation)=0,"",IF(INDEX(AuthorList[Author Name],$A864)="","",
CONCATENATE("  - &amp;AuthorListID",TEXT($A864,"0000"),
"  {CitationID: *CitationID0001",
", PersonID: *PersonID",TEXT(MATCH(INDEX(AuthorList[Author Name],$A864),People[Full Name],0),"0000"),
", AuthorOrder: ",INDEX(AuthorList[Author Number],$A864),"}")))</f>
        <v>#REF!</v>
      </c>
      <c r="K864" t="e">
        <f>IF(INDEX(SamplingFeatures[Feature Code],$A864)="","",
CONCATENATE("  - &amp;SamplingFeatureID",TEXT($A864,"0000"),
" {","SamplingFeatureUUID:  ",CHAR(34),INDEX(SamplingFeatures[Sampling Feature UUID],$A864),CHAR(34),
", SamplingFeatureTypeCV:  ",CHAR(34),INDEX(SamplingFeatures[Sampling Feature Type],$A864),CHAR(34),
", SamplingFeatureCode:  ",CHAR(34),INDEX(SamplingFeatures[Feature Code],$A864),CHAR(34),
", SamplingFeatureName:  ",CHAR(34),INDEX(SamplingFeatures[Feature Name],$A864),CHAR(34),
", SamplingFeatureDescription:  ",CHAR(34),INDEX(SamplingFeatures[Feature Description],$A864),CHAR(34),
", SamplingFeatureGeotypeCV:  ",CHAR(34),INDEX(SamplingFeatures[Feature Geo Type],$A864),CHAR(34),
", FeatureGeometry:  ",CHAR(34),INDEX(SamplingFeatures[Feature Geometry],$A864),CHAR(34),
", Elevation_m:  ",CHAR(34),INDEX(SamplingFeatures[Elevation_m],$A864),CHAR(34),
", ElevationDatumCV:  ",CHAR(34),ElevationDatum,CHAR(34),"}"))</f>
        <v>#REF!</v>
      </c>
      <c r="L864" t="e">
        <f>IF(INDEX(SamplingFeatures[Sampling Feature Type],$A864)&lt;&gt;"Site","",
CONCATENATE("  - &amp;SiteID",TEXT(SUMPRODUCT(--($L$3:$L863&lt;&gt;"")),"0000"),
" {","SamplingFeatureID:  *SamplingFeatureID",TEXT($A864,"0000"),
", SiteTypeCV:  ",CHAR(34),INDEX(Sites[Site Type],$A864),CHAR(34),
", Latitude:  ",INDEX(Sites[Latitude],$A864),
", Longitude:  ",INDEX(Sites[Longitude],$A864),
", SRSName:  ",CHAR(34),LatLonDatum,CHAR(34),"}"))</f>
        <v>#REF!</v>
      </c>
      <c r="M864" t="e">
        <f>IF(INDEX(SamplingFeatures[Sampling Feature Type],$A864)&lt;&gt;"Specimen","",
CONCATENATE("  - &amp;SpecimenID",TEXT(SUMPRODUCT(--($M$3:$M863&lt;&gt;"")),"0000"),
" {","SamplingFeatureID:  *SamplingFeatureID",TEXT($A864,"0000"),
", SpecimenTypeCV:  ",CHAR(34),INDEX(Specimens[Specimen Type],$A864),CHAR(34),
", SpecimenMediumCV:  ",INDEX(Specimens[Specimen Medium],$A864),
", IsFieldSpecimen:  ",CHAR(34),INDEX(Specimens[Is Field Specimen?],$A864),CHAR(34),"}"))</f>
        <v>#REF!</v>
      </c>
      <c r="N864" t="e">
        <f>IF(COUNTA(SpatialOffsets[])=0,"", IF(INDEX(SpatialOffsets[Spatial Offset Type],$A864)="","",
CONCATENATE("  - &amp;SpatialOffsetID",TEXT($A864,"0000"),
" {","SpatialOffsetTypeCV:  ",CHAR(34),INDEX(SpatialOffsets[Spatial Offset Type],$A864),CHAR(34),
", Offset1Value:  ",INDEX(SpatialOffsets[Offset 1 Value],$A864),
", Offset1UnitID:  ",CHAR(34),INDEX(SpatialOffsets[Offset 1 Unit],$A864),CHAR(34),
", Offset2Value:  ",INDEX(SpatialOffsets[Offset 2 Value],$A864),
", Offset2UnitID:  ",CHAR(34),INDEX(SpatialOffsets[Offset 2 Unit],$A864),CHAR(34),
", Offset3Value:  ",INDEX(SpatialOffsets[Offset 3 Value],$A864),
", Offset3UnitID:  ",CHAR(34),INDEX(SpatialOffsets[Offset 3 Unit],$A864),CHAR(34),,"}")))</f>
        <v>#REF!</v>
      </c>
      <c r="O864" t="e">
        <f>IF(COUNTA(RelatedFeatures[])=0,"", IF(INDEX(RelatedFeatures[First Sampling Feature Code],$A864)="","",
CONCATENATE("  - &amp;RelationID",TEXT($A864,"0000"),
" {","SamplingFeatureID:  *SamplingFeatureID",TEXT(MATCH(INDEX(RelatedFeatures[First Sampling Feature Code],$A864),SamplingFeatures[Feature Code],0),"0000"),
", RelationshipTypeCV:  ",CHAR(34),INDEX(RelatedFeatures[Relationship Type],$A864),CHAR(34),
", RelatedFeatureID: *SamplingFeatureID",TEXT(MATCH(INDEX(RelatedFeatures[Second Sampling Feature Code],$A864),SamplingFeatures[Feature Code],0),"0000"),
", SpatialOffsetID:  ",IF(INDEX(RelatedFeatures[Offset Number],$A864)="","",CONCATENATE("*SpatialOffsetID",TEXT(INDEX(RelatedFeatures[Offset Number],$A864),"0000"))),"}")))</f>
        <v>#REF!</v>
      </c>
      <c r="P864" t="e">
        <f>IF(INDEX(Methods[Method Type],$A864)="","",
CONCATENATE("  - &amp;MethodID",TEXT($A864,"0000"),
" {","MethodTypeCV:  ",CHAR(34),INDEX(Methods[Method Type],$A864),CHAR(34),
", MethodCode:  ",CHAR(34),INDEX(Methods[Method Code],$A864),CHAR(34),
", MethodName:  ",CHAR(34),INDEX(Methods[Method Name],$A864),CHAR(34),
", MethodDescription:  ",CHAR(34),INDEX(Methods[Method Description],$A864),CHAR(34),
", MethodLink:  ",CHAR(34),INDEX(Methods[Method Link],$A864),CHAR(34),
", OrganizationID: *OrganizationID",TEXT(MATCH(INDEX(Methods[Organization Name],$A864),Organizations[Organization Name],0),"0000"),"}"))</f>
        <v>#REF!</v>
      </c>
      <c r="Q864" t="e">
        <f>IF(INDEX(Variables[Variable Type],$A864)="","",
CONCATENATE("  - &amp;VariableID",TEXT($A864,"0000"),
" {","VariableTypeCV:  ",CHAR(34),INDEX(Variables[Variable Type],$A864),CHAR(34),
", VariableCode:  ",CHAR(34),INDEX(Variables[Variable Code],$A864),CHAR(34),
", VariableNameCV:  ",CHAR(34),INDEX(Variables[Variable Name],$A864),CHAR(34),
", VariableDefinition:  ",CHAR(34),INDEX(Variables[Variable Definition],$A864),CHAR(34),
", SpecciationCV:  ",CHAR(34),INDEX(Variables[Speciation],$A864),CHAR(34),
", NoDataValue:  ",CHAR(34),INDEX(Variables[No Data Value],$A864),CHAR(34),"}"))</f>
        <v>#REF!</v>
      </c>
    </row>
    <row r="865" spans="1:17" x14ac:dyDescent="0.25">
      <c r="A865">
        <v>862</v>
      </c>
      <c r="D865" t="e">
        <f>IF(INDEX(People[First Name],$A865)="","",
CONCATENATE("  - &amp;PersonID",TEXT($A865,"0000"),
" {","PersonFirstName:  ",CHAR(34),INDEX(People[First Name],$A865),CHAR(34),
", PersonMiddleName:  ",CHAR(34),INDEX(People[Middle Name],$A865),CHAR(34),
", PersonLastName:  ",CHAR(34),INDEX(People[Last Name],$A865),CHAR(34),"}"))</f>
        <v>#REF!</v>
      </c>
      <c r="E865" t="e">
        <f>IF(INDEX(Organizations[Organization Type '[CV']],$A865)="","",
CONCATENATE("  - &amp;OrganizationID",TEXT($A865,"0000"),
" {","OrganizationTypeCV:  ",CHAR(34),INDEX(Organizations[Organization Type '[CV']],$A865),CHAR(34),
", OrganizationCode:  ",CHAR(34),INDEX(Organizations[Organization Code],$A865),CHAR(34),
", OrganizationName:  ",CHAR(34),INDEX(Organizations[Organization Name],$A865),CHAR(34),
", OrganizationDescription:  ",CHAR(34),INDEX(Organizations[Organization Description],$A865),CHAR(34),
", OrganizationLink:  ",CHAR(34),INDEX(Organizations[Organization Link],$A865),CHAR(34),"}"))</f>
        <v>#REF!</v>
      </c>
      <c r="F865" t="e">
        <f>IF(INDEX(People[First Name],$A865)="","",
CONCATENATE("  - &amp;AffiliationID",TEXT($A865,"0000"),
" {PersonID: *PersonID",TEXT($A865,"0000"),
", OrganizationID: *OrganizationID",TEXT(MATCH(INDEX(People[Organization Name],$A865),Organizations[Organization Name],0),"0000"),
", IsPrimaryOrganizationContact: , AffiliationStartDate: , AffiliationEndDate: , PrimaryPhone: ",
", PrimaryEmail: ",CHAR(34),INDEX(People[Primary Email],$A865),CHAR(34),
", PrimaryAddress: ",CHAR(34),INDEX(People[Primary Address],$A865),CHAR(34),
", PersonLink: }"))</f>
        <v>#REF!</v>
      </c>
      <c r="H865" t="e">
        <f>IF(COUNTA(CitationInformation)=0,"",IF(INDEX(AuthorList[Author Name],$A865)="","",
CONCATENATE("  - &amp;AuthorListID",TEXT($A865,"0000"),
"  {CitationID: *CitationID0001",
", PersonID: *PersonID",TEXT(MATCH(INDEX(AuthorList[Author Name],$A865),People[Full Name],0),"0000"),
", AuthorOrder: ",INDEX(AuthorList[Author Number],$A865),"}")))</f>
        <v>#REF!</v>
      </c>
      <c r="K865" t="e">
        <f>IF(INDEX(SamplingFeatures[Feature Code],$A865)="","",
CONCATENATE("  - &amp;SamplingFeatureID",TEXT($A865,"0000"),
" {","SamplingFeatureUUID:  ",CHAR(34),INDEX(SamplingFeatures[Sampling Feature UUID],$A865),CHAR(34),
", SamplingFeatureTypeCV:  ",CHAR(34),INDEX(SamplingFeatures[Sampling Feature Type],$A865),CHAR(34),
", SamplingFeatureCode:  ",CHAR(34),INDEX(SamplingFeatures[Feature Code],$A865),CHAR(34),
", SamplingFeatureName:  ",CHAR(34),INDEX(SamplingFeatures[Feature Name],$A865),CHAR(34),
", SamplingFeatureDescription:  ",CHAR(34),INDEX(SamplingFeatures[Feature Description],$A865),CHAR(34),
", SamplingFeatureGeotypeCV:  ",CHAR(34),INDEX(SamplingFeatures[Feature Geo Type],$A865),CHAR(34),
", FeatureGeometry:  ",CHAR(34),INDEX(SamplingFeatures[Feature Geometry],$A865),CHAR(34),
", Elevation_m:  ",CHAR(34),INDEX(SamplingFeatures[Elevation_m],$A865),CHAR(34),
", ElevationDatumCV:  ",CHAR(34),ElevationDatum,CHAR(34),"}"))</f>
        <v>#REF!</v>
      </c>
      <c r="L865" t="e">
        <f>IF(INDEX(SamplingFeatures[Sampling Feature Type],$A865)&lt;&gt;"Site","",
CONCATENATE("  - &amp;SiteID",TEXT(SUMPRODUCT(--($L$3:$L864&lt;&gt;"")),"0000"),
" {","SamplingFeatureID:  *SamplingFeatureID",TEXT($A865,"0000"),
", SiteTypeCV:  ",CHAR(34),INDEX(Sites[Site Type],$A865),CHAR(34),
", Latitude:  ",INDEX(Sites[Latitude],$A865),
", Longitude:  ",INDEX(Sites[Longitude],$A865),
", SRSName:  ",CHAR(34),LatLonDatum,CHAR(34),"}"))</f>
        <v>#REF!</v>
      </c>
      <c r="M865" t="e">
        <f>IF(INDEX(SamplingFeatures[Sampling Feature Type],$A865)&lt;&gt;"Specimen","",
CONCATENATE("  - &amp;SpecimenID",TEXT(SUMPRODUCT(--($M$3:$M864&lt;&gt;"")),"0000"),
" {","SamplingFeatureID:  *SamplingFeatureID",TEXT($A865,"0000"),
", SpecimenTypeCV:  ",CHAR(34),INDEX(Specimens[Specimen Type],$A865),CHAR(34),
", SpecimenMediumCV:  ",INDEX(Specimens[Specimen Medium],$A865),
", IsFieldSpecimen:  ",CHAR(34),INDEX(Specimens[Is Field Specimen?],$A865),CHAR(34),"}"))</f>
        <v>#REF!</v>
      </c>
      <c r="N865" t="e">
        <f>IF(COUNTA(SpatialOffsets[])=0,"", IF(INDEX(SpatialOffsets[Spatial Offset Type],$A865)="","",
CONCATENATE("  - &amp;SpatialOffsetID",TEXT($A865,"0000"),
" {","SpatialOffsetTypeCV:  ",CHAR(34),INDEX(SpatialOffsets[Spatial Offset Type],$A865),CHAR(34),
", Offset1Value:  ",INDEX(SpatialOffsets[Offset 1 Value],$A865),
", Offset1UnitID:  ",CHAR(34),INDEX(SpatialOffsets[Offset 1 Unit],$A865),CHAR(34),
", Offset2Value:  ",INDEX(SpatialOffsets[Offset 2 Value],$A865),
", Offset2UnitID:  ",CHAR(34),INDEX(SpatialOffsets[Offset 2 Unit],$A865),CHAR(34),
", Offset3Value:  ",INDEX(SpatialOffsets[Offset 3 Value],$A865),
", Offset3UnitID:  ",CHAR(34),INDEX(SpatialOffsets[Offset 3 Unit],$A865),CHAR(34),,"}")))</f>
        <v>#REF!</v>
      </c>
      <c r="O865" t="e">
        <f>IF(COUNTA(RelatedFeatures[])=0,"", IF(INDEX(RelatedFeatures[First Sampling Feature Code],$A865)="","",
CONCATENATE("  - &amp;RelationID",TEXT($A865,"0000"),
" {","SamplingFeatureID:  *SamplingFeatureID",TEXT(MATCH(INDEX(RelatedFeatures[First Sampling Feature Code],$A865),SamplingFeatures[Feature Code],0),"0000"),
", RelationshipTypeCV:  ",CHAR(34),INDEX(RelatedFeatures[Relationship Type],$A865),CHAR(34),
", RelatedFeatureID: *SamplingFeatureID",TEXT(MATCH(INDEX(RelatedFeatures[Second Sampling Feature Code],$A865),SamplingFeatures[Feature Code],0),"0000"),
", SpatialOffsetID:  ",IF(INDEX(RelatedFeatures[Offset Number],$A865)="","",CONCATENATE("*SpatialOffsetID",TEXT(INDEX(RelatedFeatures[Offset Number],$A865),"0000"))),"}")))</f>
        <v>#REF!</v>
      </c>
      <c r="P865" t="e">
        <f>IF(INDEX(Methods[Method Type],$A865)="","",
CONCATENATE("  - &amp;MethodID",TEXT($A865,"0000"),
" {","MethodTypeCV:  ",CHAR(34),INDEX(Methods[Method Type],$A865),CHAR(34),
", MethodCode:  ",CHAR(34),INDEX(Methods[Method Code],$A865),CHAR(34),
", MethodName:  ",CHAR(34),INDEX(Methods[Method Name],$A865),CHAR(34),
", MethodDescription:  ",CHAR(34),INDEX(Methods[Method Description],$A865),CHAR(34),
", MethodLink:  ",CHAR(34),INDEX(Methods[Method Link],$A865),CHAR(34),
", OrganizationID: *OrganizationID",TEXT(MATCH(INDEX(Methods[Organization Name],$A865),Organizations[Organization Name],0),"0000"),"}"))</f>
        <v>#REF!</v>
      </c>
      <c r="Q865" t="e">
        <f>IF(INDEX(Variables[Variable Type],$A865)="","",
CONCATENATE("  - &amp;VariableID",TEXT($A865,"0000"),
" {","VariableTypeCV:  ",CHAR(34),INDEX(Variables[Variable Type],$A865),CHAR(34),
", VariableCode:  ",CHAR(34),INDEX(Variables[Variable Code],$A865),CHAR(34),
", VariableNameCV:  ",CHAR(34),INDEX(Variables[Variable Name],$A865),CHAR(34),
", VariableDefinition:  ",CHAR(34),INDEX(Variables[Variable Definition],$A865),CHAR(34),
", SpecciationCV:  ",CHAR(34),INDEX(Variables[Speciation],$A865),CHAR(34),
", NoDataValue:  ",CHAR(34),INDEX(Variables[No Data Value],$A865),CHAR(34),"}"))</f>
        <v>#REF!</v>
      </c>
    </row>
    <row r="866" spans="1:17" x14ac:dyDescent="0.25">
      <c r="A866">
        <v>863</v>
      </c>
      <c r="D866" t="e">
        <f>IF(INDEX(People[First Name],$A866)="","",
CONCATENATE("  - &amp;PersonID",TEXT($A866,"0000"),
" {","PersonFirstName:  ",CHAR(34),INDEX(People[First Name],$A866),CHAR(34),
", PersonMiddleName:  ",CHAR(34),INDEX(People[Middle Name],$A866),CHAR(34),
", PersonLastName:  ",CHAR(34),INDEX(People[Last Name],$A866),CHAR(34),"}"))</f>
        <v>#REF!</v>
      </c>
      <c r="E866" t="e">
        <f>IF(INDEX(Organizations[Organization Type '[CV']],$A866)="","",
CONCATENATE("  - &amp;OrganizationID",TEXT($A866,"0000"),
" {","OrganizationTypeCV:  ",CHAR(34),INDEX(Organizations[Organization Type '[CV']],$A866),CHAR(34),
", OrganizationCode:  ",CHAR(34),INDEX(Organizations[Organization Code],$A866),CHAR(34),
", OrganizationName:  ",CHAR(34),INDEX(Organizations[Organization Name],$A866),CHAR(34),
", OrganizationDescription:  ",CHAR(34),INDEX(Organizations[Organization Description],$A866),CHAR(34),
", OrganizationLink:  ",CHAR(34),INDEX(Organizations[Organization Link],$A866),CHAR(34),"}"))</f>
        <v>#REF!</v>
      </c>
      <c r="F866" t="e">
        <f>IF(INDEX(People[First Name],$A866)="","",
CONCATENATE("  - &amp;AffiliationID",TEXT($A866,"0000"),
" {PersonID: *PersonID",TEXT($A866,"0000"),
", OrganizationID: *OrganizationID",TEXT(MATCH(INDEX(People[Organization Name],$A866),Organizations[Organization Name],0),"0000"),
", IsPrimaryOrganizationContact: , AffiliationStartDate: , AffiliationEndDate: , PrimaryPhone: ",
", PrimaryEmail: ",CHAR(34),INDEX(People[Primary Email],$A866),CHAR(34),
", PrimaryAddress: ",CHAR(34),INDEX(People[Primary Address],$A866),CHAR(34),
", PersonLink: }"))</f>
        <v>#REF!</v>
      </c>
      <c r="H866" t="e">
        <f>IF(COUNTA(CitationInformation)=0,"",IF(INDEX(AuthorList[Author Name],$A866)="","",
CONCATENATE("  - &amp;AuthorListID",TEXT($A866,"0000"),
"  {CitationID: *CitationID0001",
", PersonID: *PersonID",TEXT(MATCH(INDEX(AuthorList[Author Name],$A866),People[Full Name],0),"0000"),
", AuthorOrder: ",INDEX(AuthorList[Author Number],$A866),"}")))</f>
        <v>#REF!</v>
      </c>
      <c r="K866" t="e">
        <f>IF(INDEX(SamplingFeatures[Feature Code],$A866)="","",
CONCATENATE("  - &amp;SamplingFeatureID",TEXT($A866,"0000"),
" {","SamplingFeatureUUID:  ",CHAR(34),INDEX(SamplingFeatures[Sampling Feature UUID],$A866),CHAR(34),
", SamplingFeatureTypeCV:  ",CHAR(34),INDEX(SamplingFeatures[Sampling Feature Type],$A866),CHAR(34),
", SamplingFeatureCode:  ",CHAR(34),INDEX(SamplingFeatures[Feature Code],$A866),CHAR(34),
", SamplingFeatureName:  ",CHAR(34),INDEX(SamplingFeatures[Feature Name],$A866),CHAR(34),
", SamplingFeatureDescription:  ",CHAR(34),INDEX(SamplingFeatures[Feature Description],$A866),CHAR(34),
", SamplingFeatureGeotypeCV:  ",CHAR(34),INDEX(SamplingFeatures[Feature Geo Type],$A866),CHAR(34),
", FeatureGeometry:  ",CHAR(34),INDEX(SamplingFeatures[Feature Geometry],$A866),CHAR(34),
", Elevation_m:  ",CHAR(34),INDEX(SamplingFeatures[Elevation_m],$A866),CHAR(34),
", ElevationDatumCV:  ",CHAR(34),ElevationDatum,CHAR(34),"}"))</f>
        <v>#REF!</v>
      </c>
      <c r="L866" t="e">
        <f>IF(INDEX(SamplingFeatures[Sampling Feature Type],$A866)&lt;&gt;"Site","",
CONCATENATE("  - &amp;SiteID",TEXT(SUMPRODUCT(--($L$3:$L865&lt;&gt;"")),"0000"),
" {","SamplingFeatureID:  *SamplingFeatureID",TEXT($A866,"0000"),
", SiteTypeCV:  ",CHAR(34),INDEX(Sites[Site Type],$A866),CHAR(34),
", Latitude:  ",INDEX(Sites[Latitude],$A866),
", Longitude:  ",INDEX(Sites[Longitude],$A866),
", SRSName:  ",CHAR(34),LatLonDatum,CHAR(34),"}"))</f>
        <v>#REF!</v>
      </c>
      <c r="M866" t="e">
        <f>IF(INDEX(SamplingFeatures[Sampling Feature Type],$A866)&lt;&gt;"Specimen","",
CONCATENATE("  - &amp;SpecimenID",TEXT(SUMPRODUCT(--($M$3:$M865&lt;&gt;"")),"0000"),
" {","SamplingFeatureID:  *SamplingFeatureID",TEXT($A866,"0000"),
", SpecimenTypeCV:  ",CHAR(34),INDEX(Specimens[Specimen Type],$A866),CHAR(34),
", SpecimenMediumCV:  ",INDEX(Specimens[Specimen Medium],$A866),
", IsFieldSpecimen:  ",CHAR(34),INDEX(Specimens[Is Field Specimen?],$A866),CHAR(34),"}"))</f>
        <v>#REF!</v>
      </c>
      <c r="N866" t="e">
        <f>IF(COUNTA(SpatialOffsets[])=0,"", IF(INDEX(SpatialOffsets[Spatial Offset Type],$A866)="","",
CONCATENATE("  - &amp;SpatialOffsetID",TEXT($A866,"0000"),
" {","SpatialOffsetTypeCV:  ",CHAR(34),INDEX(SpatialOffsets[Spatial Offset Type],$A866),CHAR(34),
", Offset1Value:  ",INDEX(SpatialOffsets[Offset 1 Value],$A866),
", Offset1UnitID:  ",CHAR(34),INDEX(SpatialOffsets[Offset 1 Unit],$A866),CHAR(34),
", Offset2Value:  ",INDEX(SpatialOffsets[Offset 2 Value],$A866),
", Offset2UnitID:  ",CHAR(34),INDEX(SpatialOffsets[Offset 2 Unit],$A866),CHAR(34),
", Offset3Value:  ",INDEX(SpatialOffsets[Offset 3 Value],$A866),
", Offset3UnitID:  ",CHAR(34),INDEX(SpatialOffsets[Offset 3 Unit],$A866),CHAR(34),,"}")))</f>
        <v>#REF!</v>
      </c>
      <c r="O866" t="e">
        <f>IF(COUNTA(RelatedFeatures[])=0,"", IF(INDEX(RelatedFeatures[First Sampling Feature Code],$A866)="","",
CONCATENATE("  - &amp;RelationID",TEXT($A866,"0000"),
" {","SamplingFeatureID:  *SamplingFeatureID",TEXT(MATCH(INDEX(RelatedFeatures[First Sampling Feature Code],$A866),SamplingFeatures[Feature Code],0),"0000"),
", RelationshipTypeCV:  ",CHAR(34),INDEX(RelatedFeatures[Relationship Type],$A866),CHAR(34),
", RelatedFeatureID: *SamplingFeatureID",TEXT(MATCH(INDEX(RelatedFeatures[Second Sampling Feature Code],$A866),SamplingFeatures[Feature Code],0),"0000"),
", SpatialOffsetID:  ",IF(INDEX(RelatedFeatures[Offset Number],$A866)="","",CONCATENATE("*SpatialOffsetID",TEXT(INDEX(RelatedFeatures[Offset Number],$A866),"0000"))),"}")))</f>
        <v>#REF!</v>
      </c>
      <c r="P866" t="e">
        <f>IF(INDEX(Methods[Method Type],$A866)="","",
CONCATENATE("  - &amp;MethodID",TEXT($A866,"0000"),
" {","MethodTypeCV:  ",CHAR(34),INDEX(Methods[Method Type],$A866),CHAR(34),
", MethodCode:  ",CHAR(34),INDEX(Methods[Method Code],$A866),CHAR(34),
", MethodName:  ",CHAR(34),INDEX(Methods[Method Name],$A866),CHAR(34),
", MethodDescription:  ",CHAR(34),INDEX(Methods[Method Description],$A866),CHAR(34),
", MethodLink:  ",CHAR(34),INDEX(Methods[Method Link],$A866),CHAR(34),
", OrganizationID: *OrganizationID",TEXT(MATCH(INDEX(Methods[Organization Name],$A866),Organizations[Organization Name],0),"0000"),"}"))</f>
        <v>#REF!</v>
      </c>
      <c r="Q866" t="e">
        <f>IF(INDEX(Variables[Variable Type],$A866)="","",
CONCATENATE("  - &amp;VariableID",TEXT($A866,"0000"),
" {","VariableTypeCV:  ",CHAR(34),INDEX(Variables[Variable Type],$A866),CHAR(34),
", VariableCode:  ",CHAR(34),INDEX(Variables[Variable Code],$A866),CHAR(34),
", VariableNameCV:  ",CHAR(34),INDEX(Variables[Variable Name],$A866),CHAR(34),
", VariableDefinition:  ",CHAR(34),INDEX(Variables[Variable Definition],$A866),CHAR(34),
", SpecciationCV:  ",CHAR(34),INDEX(Variables[Speciation],$A866),CHAR(34),
", NoDataValue:  ",CHAR(34),INDEX(Variables[No Data Value],$A866),CHAR(34),"}"))</f>
        <v>#REF!</v>
      </c>
    </row>
    <row r="867" spans="1:17" x14ac:dyDescent="0.25">
      <c r="A867">
        <v>864</v>
      </c>
      <c r="D867" t="e">
        <f>IF(INDEX(People[First Name],$A867)="","",
CONCATENATE("  - &amp;PersonID",TEXT($A867,"0000"),
" {","PersonFirstName:  ",CHAR(34),INDEX(People[First Name],$A867),CHAR(34),
", PersonMiddleName:  ",CHAR(34),INDEX(People[Middle Name],$A867),CHAR(34),
", PersonLastName:  ",CHAR(34),INDEX(People[Last Name],$A867),CHAR(34),"}"))</f>
        <v>#REF!</v>
      </c>
      <c r="E867" t="e">
        <f>IF(INDEX(Organizations[Organization Type '[CV']],$A867)="","",
CONCATENATE("  - &amp;OrganizationID",TEXT($A867,"0000"),
" {","OrganizationTypeCV:  ",CHAR(34),INDEX(Organizations[Organization Type '[CV']],$A867),CHAR(34),
", OrganizationCode:  ",CHAR(34),INDEX(Organizations[Organization Code],$A867),CHAR(34),
", OrganizationName:  ",CHAR(34),INDEX(Organizations[Organization Name],$A867),CHAR(34),
", OrganizationDescription:  ",CHAR(34),INDEX(Organizations[Organization Description],$A867),CHAR(34),
", OrganizationLink:  ",CHAR(34),INDEX(Organizations[Organization Link],$A867),CHAR(34),"}"))</f>
        <v>#REF!</v>
      </c>
      <c r="F867" t="e">
        <f>IF(INDEX(People[First Name],$A867)="","",
CONCATENATE("  - &amp;AffiliationID",TEXT($A867,"0000"),
" {PersonID: *PersonID",TEXT($A867,"0000"),
", OrganizationID: *OrganizationID",TEXT(MATCH(INDEX(People[Organization Name],$A867),Organizations[Organization Name],0),"0000"),
", IsPrimaryOrganizationContact: , AffiliationStartDate: , AffiliationEndDate: , PrimaryPhone: ",
", PrimaryEmail: ",CHAR(34),INDEX(People[Primary Email],$A867),CHAR(34),
", PrimaryAddress: ",CHAR(34),INDEX(People[Primary Address],$A867),CHAR(34),
", PersonLink: }"))</f>
        <v>#REF!</v>
      </c>
      <c r="H867" t="e">
        <f>IF(COUNTA(CitationInformation)=0,"",IF(INDEX(AuthorList[Author Name],$A867)="","",
CONCATENATE("  - &amp;AuthorListID",TEXT($A867,"0000"),
"  {CitationID: *CitationID0001",
", PersonID: *PersonID",TEXT(MATCH(INDEX(AuthorList[Author Name],$A867),People[Full Name],0),"0000"),
", AuthorOrder: ",INDEX(AuthorList[Author Number],$A867),"}")))</f>
        <v>#REF!</v>
      </c>
      <c r="K867" t="e">
        <f>IF(INDEX(SamplingFeatures[Feature Code],$A867)="","",
CONCATENATE("  - &amp;SamplingFeatureID",TEXT($A867,"0000"),
" {","SamplingFeatureUUID:  ",CHAR(34),INDEX(SamplingFeatures[Sampling Feature UUID],$A867),CHAR(34),
", SamplingFeatureTypeCV:  ",CHAR(34),INDEX(SamplingFeatures[Sampling Feature Type],$A867),CHAR(34),
", SamplingFeatureCode:  ",CHAR(34),INDEX(SamplingFeatures[Feature Code],$A867),CHAR(34),
", SamplingFeatureName:  ",CHAR(34),INDEX(SamplingFeatures[Feature Name],$A867),CHAR(34),
", SamplingFeatureDescription:  ",CHAR(34),INDEX(SamplingFeatures[Feature Description],$A867),CHAR(34),
", SamplingFeatureGeotypeCV:  ",CHAR(34),INDEX(SamplingFeatures[Feature Geo Type],$A867),CHAR(34),
", FeatureGeometry:  ",CHAR(34),INDEX(SamplingFeatures[Feature Geometry],$A867),CHAR(34),
", Elevation_m:  ",CHAR(34),INDEX(SamplingFeatures[Elevation_m],$A867),CHAR(34),
", ElevationDatumCV:  ",CHAR(34),ElevationDatum,CHAR(34),"}"))</f>
        <v>#REF!</v>
      </c>
      <c r="L867" t="e">
        <f>IF(INDEX(SamplingFeatures[Sampling Feature Type],$A867)&lt;&gt;"Site","",
CONCATENATE("  - &amp;SiteID",TEXT(SUMPRODUCT(--($L$3:$L866&lt;&gt;"")),"0000"),
" {","SamplingFeatureID:  *SamplingFeatureID",TEXT($A867,"0000"),
", SiteTypeCV:  ",CHAR(34),INDEX(Sites[Site Type],$A867),CHAR(34),
", Latitude:  ",INDEX(Sites[Latitude],$A867),
", Longitude:  ",INDEX(Sites[Longitude],$A867),
", SRSName:  ",CHAR(34),LatLonDatum,CHAR(34),"}"))</f>
        <v>#REF!</v>
      </c>
      <c r="M867" t="e">
        <f>IF(INDEX(SamplingFeatures[Sampling Feature Type],$A867)&lt;&gt;"Specimen","",
CONCATENATE("  - &amp;SpecimenID",TEXT(SUMPRODUCT(--($M$3:$M866&lt;&gt;"")),"0000"),
" {","SamplingFeatureID:  *SamplingFeatureID",TEXT($A867,"0000"),
", SpecimenTypeCV:  ",CHAR(34),INDEX(Specimens[Specimen Type],$A867),CHAR(34),
", SpecimenMediumCV:  ",INDEX(Specimens[Specimen Medium],$A867),
", IsFieldSpecimen:  ",CHAR(34),INDEX(Specimens[Is Field Specimen?],$A867),CHAR(34),"}"))</f>
        <v>#REF!</v>
      </c>
      <c r="N867" t="e">
        <f>IF(COUNTA(SpatialOffsets[])=0,"", IF(INDEX(SpatialOffsets[Spatial Offset Type],$A867)="","",
CONCATENATE("  - &amp;SpatialOffsetID",TEXT($A867,"0000"),
" {","SpatialOffsetTypeCV:  ",CHAR(34),INDEX(SpatialOffsets[Spatial Offset Type],$A867),CHAR(34),
", Offset1Value:  ",INDEX(SpatialOffsets[Offset 1 Value],$A867),
", Offset1UnitID:  ",CHAR(34),INDEX(SpatialOffsets[Offset 1 Unit],$A867),CHAR(34),
", Offset2Value:  ",INDEX(SpatialOffsets[Offset 2 Value],$A867),
", Offset2UnitID:  ",CHAR(34),INDEX(SpatialOffsets[Offset 2 Unit],$A867),CHAR(34),
", Offset3Value:  ",INDEX(SpatialOffsets[Offset 3 Value],$A867),
", Offset3UnitID:  ",CHAR(34),INDEX(SpatialOffsets[Offset 3 Unit],$A867),CHAR(34),,"}")))</f>
        <v>#REF!</v>
      </c>
      <c r="O867" t="e">
        <f>IF(COUNTA(RelatedFeatures[])=0,"", IF(INDEX(RelatedFeatures[First Sampling Feature Code],$A867)="","",
CONCATENATE("  - &amp;RelationID",TEXT($A867,"0000"),
" {","SamplingFeatureID:  *SamplingFeatureID",TEXT(MATCH(INDEX(RelatedFeatures[First Sampling Feature Code],$A867),SamplingFeatures[Feature Code],0),"0000"),
", RelationshipTypeCV:  ",CHAR(34),INDEX(RelatedFeatures[Relationship Type],$A867),CHAR(34),
", RelatedFeatureID: *SamplingFeatureID",TEXT(MATCH(INDEX(RelatedFeatures[Second Sampling Feature Code],$A867),SamplingFeatures[Feature Code],0),"0000"),
", SpatialOffsetID:  ",IF(INDEX(RelatedFeatures[Offset Number],$A867)="","",CONCATENATE("*SpatialOffsetID",TEXT(INDEX(RelatedFeatures[Offset Number],$A867),"0000"))),"}")))</f>
        <v>#REF!</v>
      </c>
      <c r="P867" t="e">
        <f>IF(INDEX(Methods[Method Type],$A867)="","",
CONCATENATE("  - &amp;MethodID",TEXT($A867,"0000"),
" {","MethodTypeCV:  ",CHAR(34),INDEX(Methods[Method Type],$A867),CHAR(34),
", MethodCode:  ",CHAR(34),INDEX(Methods[Method Code],$A867),CHAR(34),
", MethodName:  ",CHAR(34),INDEX(Methods[Method Name],$A867),CHAR(34),
", MethodDescription:  ",CHAR(34),INDEX(Methods[Method Description],$A867),CHAR(34),
", MethodLink:  ",CHAR(34),INDEX(Methods[Method Link],$A867),CHAR(34),
", OrganizationID: *OrganizationID",TEXT(MATCH(INDEX(Methods[Organization Name],$A867),Organizations[Organization Name],0),"0000"),"}"))</f>
        <v>#REF!</v>
      </c>
      <c r="Q867" t="e">
        <f>IF(INDEX(Variables[Variable Type],$A867)="","",
CONCATENATE("  - &amp;VariableID",TEXT($A867,"0000"),
" {","VariableTypeCV:  ",CHAR(34),INDEX(Variables[Variable Type],$A867),CHAR(34),
", VariableCode:  ",CHAR(34),INDEX(Variables[Variable Code],$A867),CHAR(34),
", VariableNameCV:  ",CHAR(34),INDEX(Variables[Variable Name],$A867),CHAR(34),
", VariableDefinition:  ",CHAR(34),INDEX(Variables[Variable Definition],$A867),CHAR(34),
", SpecciationCV:  ",CHAR(34),INDEX(Variables[Speciation],$A867),CHAR(34),
", NoDataValue:  ",CHAR(34),INDEX(Variables[No Data Value],$A867),CHAR(34),"}"))</f>
        <v>#REF!</v>
      </c>
    </row>
    <row r="868" spans="1:17" x14ac:dyDescent="0.25">
      <c r="A868">
        <v>865</v>
      </c>
      <c r="D868" t="e">
        <f>IF(INDEX(People[First Name],$A868)="","",
CONCATENATE("  - &amp;PersonID",TEXT($A868,"0000"),
" {","PersonFirstName:  ",CHAR(34),INDEX(People[First Name],$A868),CHAR(34),
", PersonMiddleName:  ",CHAR(34),INDEX(People[Middle Name],$A868),CHAR(34),
", PersonLastName:  ",CHAR(34),INDEX(People[Last Name],$A868),CHAR(34),"}"))</f>
        <v>#REF!</v>
      </c>
      <c r="E868" t="e">
        <f>IF(INDEX(Organizations[Organization Type '[CV']],$A868)="","",
CONCATENATE("  - &amp;OrganizationID",TEXT($A868,"0000"),
" {","OrganizationTypeCV:  ",CHAR(34),INDEX(Organizations[Organization Type '[CV']],$A868),CHAR(34),
", OrganizationCode:  ",CHAR(34),INDEX(Organizations[Organization Code],$A868),CHAR(34),
", OrganizationName:  ",CHAR(34),INDEX(Organizations[Organization Name],$A868),CHAR(34),
", OrganizationDescription:  ",CHAR(34),INDEX(Organizations[Organization Description],$A868),CHAR(34),
", OrganizationLink:  ",CHAR(34),INDEX(Organizations[Organization Link],$A868),CHAR(34),"}"))</f>
        <v>#REF!</v>
      </c>
      <c r="F868" t="e">
        <f>IF(INDEX(People[First Name],$A868)="","",
CONCATENATE("  - &amp;AffiliationID",TEXT($A868,"0000"),
" {PersonID: *PersonID",TEXT($A868,"0000"),
", OrganizationID: *OrganizationID",TEXT(MATCH(INDEX(People[Organization Name],$A868),Organizations[Organization Name],0),"0000"),
", IsPrimaryOrganizationContact: , AffiliationStartDate: , AffiliationEndDate: , PrimaryPhone: ",
", PrimaryEmail: ",CHAR(34),INDEX(People[Primary Email],$A868),CHAR(34),
", PrimaryAddress: ",CHAR(34),INDEX(People[Primary Address],$A868),CHAR(34),
", PersonLink: }"))</f>
        <v>#REF!</v>
      </c>
      <c r="H868" t="e">
        <f>IF(COUNTA(CitationInformation)=0,"",IF(INDEX(AuthorList[Author Name],$A868)="","",
CONCATENATE("  - &amp;AuthorListID",TEXT($A868,"0000"),
"  {CitationID: *CitationID0001",
", PersonID: *PersonID",TEXT(MATCH(INDEX(AuthorList[Author Name],$A868),People[Full Name],0),"0000"),
", AuthorOrder: ",INDEX(AuthorList[Author Number],$A868),"}")))</f>
        <v>#REF!</v>
      </c>
      <c r="K868" t="e">
        <f>IF(INDEX(SamplingFeatures[Feature Code],$A868)="","",
CONCATENATE("  - &amp;SamplingFeatureID",TEXT($A868,"0000"),
" {","SamplingFeatureUUID:  ",CHAR(34),INDEX(SamplingFeatures[Sampling Feature UUID],$A868),CHAR(34),
", SamplingFeatureTypeCV:  ",CHAR(34),INDEX(SamplingFeatures[Sampling Feature Type],$A868),CHAR(34),
", SamplingFeatureCode:  ",CHAR(34),INDEX(SamplingFeatures[Feature Code],$A868),CHAR(34),
", SamplingFeatureName:  ",CHAR(34),INDEX(SamplingFeatures[Feature Name],$A868),CHAR(34),
", SamplingFeatureDescription:  ",CHAR(34),INDEX(SamplingFeatures[Feature Description],$A868),CHAR(34),
", SamplingFeatureGeotypeCV:  ",CHAR(34),INDEX(SamplingFeatures[Feature Geo Type],$A868),CHAR(34),
", FeatureGeometry:  ",CHAR(34),INDEX(SamplingFeatures[Feature Geometry],$A868),CHAR(34),
", Elevation_m:  ",CHAR(34),INDEX(SamplingFeatures[Elevation_m],$A868),CHAR(34),
", ElevationDatumCV:  ",CHAR(34),ElevationDatum,CHAR(34),"}"))</f>
        <v>#REF!</v>
      </c>
      <c r="L868" t="e">
        <f>IF(INDEX(SamplingFeatures[Sampling Feature Type],$A868)&lt;&gt;"Site","",
CONCATENATE("  - &amp;SiteID",TEXT(SUMPRODUCT(--($L$3:$L867&lt;&gt;"")),"0000"),
" {","SamplingFeatureID:  *SamplingFeatureID",TEXT($A868,"0000"),
", SiteTypeCV:  ",CHAR(34),INDEX(Sites[Site Type],$A868),CHAR(34),
", Latitude:  ",INDEX(Sites[Latitude],$A868),
", Longitude:  ",INDEX(Sites[Longitude],$A868),
", SRSName:  ",CHAR(34),LatLonDatum,CHAR(34),"}"))</f>
        <v>#REF!</v>
      </c>
      <c r="M868" t="e">
        <f>IF(INDEX(SamplingFeatures[Sampling Feature Type],$A868)&lt;&gt;"Specimen","",
CONCATENATE("  - &amp;SpecimenID",TEXT(SUMPRODUCT(--($M$3:$M867&lt;&gt;"")),"0000"),
" {","SamplingFeatureID:  *SamplingFeatureID",TEXT($A868,"0000"),
", SpecimenTypeCV:  ",CHAR(34),INDEX(Specimens[Specimen Type],$A868),CHAR(34),
", SpecimenMediumCV:  ",INDEX(Specimens[Specimen Medium],$A868),
", IsFieldSpecimen:  ",CHAR(34),INDEX(Specimens[Is Field Specimen?],$A868),CHAR(34),"}"))</f>
        <v>#REF!</v>
      </c>
      <c r="N868" t="e">
        <f>IF(COUNTA(SpatialOffsets[])=0,"", IF(INDEX(SpatialOffsets[Spatial Offset Type],$A868)="","",
CONCATENATE("  - &amp;SpatialOffsetID",TEXT($A868,"0000"),
" {","SpatialOffsetTypeCV:  ",CHAR(34),INDEX(SpatialOffsets[Spatial Offset Type],$A868),CHAR(34),
", Offset1Value:  ",INDEX(SpatialOffsets[Offset 1 Value],$A868),
", Offset1UnitID:  ",CHAR(34),INDEX(SpatialOffsets[Offset 1 Unit],$A868),CHAR(34),
", Offset2Value:  ",INDEX(SpatialOffsets[Offset 2 Value],$A868),
", Offset2UnitID:  ",CHAR(34),INDEX(SpatialOffsets[Offset 2 Unit],$A868),CHAR(34),
", Offset3Value:  ",INDEX(SpatialOffsets[Offset 3 Value],$A868),
", Offset3UnitID:  ",CHAR(34),INDEX(SpatialOffsets[Offset 3 Unit],$A868),CHAR(34),,"}")))</f>
        <v>#REF!</v>
      </c>
      <c r="O868" t="e">
        <f>IF(COUNTA(RelatedFeatures[])=0,"", IF(INDEX(RelatedFeatures[First Sampling Feature Code],$A868)="","",
CONCATENATE("  - &amp;RelationID",TEXT($A868,"0000"),
" {","SamplingFeatureID:  *SamplingFeatureID",TEXT(MATCH(INDEX(RelatedFeatures[First Sampling Feature Code],$A868),SamplingFeatures[Feature Code],0),"0000"),
", RelationshipTypeCV:  ",CHAR(34),INDEX(RelatedFeatures[Relationship Type],$A868),CHAR(34),
", RelatedFeatureID: *SamplingFeatureID",TEXT(MATCH(INDEX(RelatedFeatures[Second Sampling Feature Code],$A868),SamplingFeatures[Feature Code],0),"0000"),
", SpatialOffsetID:  ",IF(INDEX(RelatedFeatures[Offset Number],$A868)="","",CONCATENATE("*SpatialOffsetID",TEXT(INDEX(RelatedFeatures[Offset Number],$A868),"0000"))),"}")))</f>
        <v>#REF!</v>
      </c>
      <c r="P868" t="e">
        <f>IF(INDEX(Methods[Method Type],$A868)="","",
CONCATENATE("  - &amp;MethodID",TEXT($A868,"0000"),
" {","MethodTypeCV:  ",CHAR(34),INDEX(Methods[Method Type],$A868),CHAR(34),
", MethodCode:  ",CHAR(34),INDEX(Methods[Method Code],$A868),CHAR(34),
", MethodName:  ",CHAR(34),INDEX(Methods[Method Name],$A868),CHAR(34),
", MethodDescription:  ",CHAR(34),INDEX(Methods[Method Description],$A868),CHAR(34),
", MethodLink:  ",CHAR(34),INDEX(Methods[Method Link],$A868),CHAR(34),
", OrganizationID: *OrganizationID",TEXT(MATCH(INDEX(Methods[Organization Name],$A868),Organizations[Organization Name],0),"0000"),"}"))</f>
        <v>#REF!</v>
      </c>
      <c r="Q868" t="e">
        <f>IF(INDEX(Variables[Variable Type],$A868)="","",
CONCATENATE("  - &amp;VariableID",TEXT($A868,"0000"),
" {","VariableTypeCV:  ",CHAR(34),INDEX(Variables[Variable Type],$A868),CHAR(34),
", VariableCode:  ",CHAR(34),INDEX(Variables[Variable Code],$A868),CHAR(34),
", VariableNameCV:  ",CHAR(34),INDEX(Variables[Variable Name],$A868),CHAR(34),
", VariableDefinition:  ",CHAR(34),INDEX(Variables[Variable Definition],$A868),CHAR(34),
", SpecciationCV:  ",CHAR(34),INDEX(Variables[Speciation],$A868),CHAR(34),
", NoDataValue:  ",CHAR(34),INDEX(Variables[No Data Value],$A868),CHAR(34),"}"))</f>
        <v>#REF!</v>
      </c>
    </row>
    <row r="869" spans="1:17" x14ac:dyDescent="0.25">
      <c r="A869">
        <v>866</v>
      </c>
      <c r="D869" t="e">
        <f>IF(INDEX(People[First Name],$A869)="","",
CONCATENATE("  - &amp;PersonID",TEXT($A869,"0000"),
" {","PersonFirstName:  ",CHAR(34),INDEX(People[First Name],$A869),CHAR(34),
", PersonMiddleName:  ",CHAR(34),INDEX(People[Middle Name],$A869),CHAR(34),
", PersonLastName:  ",CHAR(34),INDEX(People[Last Name],$A869),CHAR(34),"}"))</f>
        <v>#REF!</v>
      </c>
      <c r="E869" t="e">
        <f>IF(INDEX(Organizations[Organization Type '[CV']],$A869)="","",
CONCATENATE("  - &amp;OrganizationID",TEXT($A869,"0000"),
" {","OrganizationTypeCV:  ",CHAR(34),INDEX(Organizations[Organization Type '[CV']],$A869),CHAR(34),
", OrganizationCode:  ",CHAR(34),INDEX(Organizations[Organization Code],$A869),CHAR(34),
", OrganizationName:  ",CHAR(34),INDEX(Organizations[Organization Name],$A869),CHAR(34),
", OrganizationDescription:  ",CHAR(34),INDEX(Organizations[Organization Description],$A869),CHAR(34),
", OrganizationLink:  ",CHAR(34),INDEX(Organizations[Organization Link],$A869),CHAR(34),"}"))</f>
        <v>#REF!</v>
      </c>
      <c r="F869" t="e">
        <f>IF(INDEX(People[First Name],$A869)="","",
CONCATENATE("  - &amp;AffiliationID",TEXT($A869,"0000"),
" {PersonID: *PersonID",TEXT($A869,"0000"),
", OrganizationID: *OrganizationID",TEXT(MATCH(INDEX(People[Organization Name],$A869),Organizations[Organization Name],0),"0000"),
", IsPrimaryOrganizationContact: , AffiliationStartDate: , AffiliationEndDate: , PrimaryPhone: ",
", PrimaryEmail: ",CHAR(34),INDEX(People[Primary Email],$A869),CHAR(34),
", PrimaryAddress: ",CHAR(34),INDEX(People[Primary Address],$A869),CHAR(34),
", PersonLink: }"))</f>
        <v>#REF!</v>
      </c>
      <c r="H869" t="e">
        <f>IF(COUNTA(CitationInformation)=0,"",IF(INDEX(AuthorList[Author Name],$A869)="","",
CONCATENATE("  - &amp;AuthorListID",TEXT($A869,"0000"),
"  {CitationID: *CitationID0001",
", PersonID: *PersonID",TEXT(MATCH(INDEX(AuthorList[Author Name],$A869),People[Full Name],0),"0000"),
", AuthorOrder: ",INDEX(AuthorList[Author Number],$A869),"}")))</f>
        <v>#REF!</v>
      </c>
      <c r="K869" t="e">
        <f>IF(INDEX(SamplingFeatures[Feature Code],$A869)="","",
CONCATENATE("  - &amp;SamplingFeatureID",TEXT($A869,"0000"),
" {","SamplingFeatureUUID:  ",CHAR(34),INDEX(SamplingFeatures[Sampling Feature UUID],$A869),CHAR(34),
", SamplingFeatureTypeCV:  ",CHAR(34),INDEX(SamplingFeatures[Sampling Feature Type],$A869),CHAR(34),
", SamplingFeatureCode:  ",CHAR(34),INDEX(SamplingFeatures[Feature Code],$A869),CHAR(34),
", SamplingFeatureName:  ",CHAR(34),INDEX(SamplingFeatures[Feature Name],$A869),CHAR(34),
", SamplingFeatureDescription:  ",CHAR(34),INDEX(SamplingFeatures[Feature Description],$A869),CHAR(34),
", SamplingFeatureGeotypeCV:  ",CHAR(34),INDEX(SamplingFeatures[Feature Geo Type],$A869),CHAR(34),
", FeatureGeometry:  ",CHAR(34),INDEX(SamplingFeatures[Feature Geometry],$A869),CHAR(34),
", Elevation_m:  ",CHAR(34),INDEX(SamplingFeatures[Elevation_m],$A869),CHAR(34),
", ElevationDatumCV:  ",CHAR(34),ElevationDatum,CHAR(34),"}"))</f>
        <v>#REF!</v>
      </c>
      <c r="L869" t="e">
        <f>IF(INDEX(SamplingFeatures[Sampling Feature Type],$A869)&lt;&gt;"Site","",
CONCATENATE("  - &amp;SiteID",TEXT(SUMPRODUCT(--($L$3:$L868&lt;&gt;"")),"0000"),
" {","SamplingFeatureID:  *SamplingFeatureID",TEXT($A869,"0000"),
", SiteTypeCV:  ",CHAR(34),INDEX(Sites[Site Type],$A869),CHAR(34),
", Latitude:  ",INDEX(Sites[Latitude],$A869),
", Longitude:  ",INDEX(Sites[Longitude],$A869),
", SRSName:  ",CHAR(34),LatLonDatum,CHAR(34),"}"))</f>
        <v>#REF!</v>
      </c>
      <c r="M869" t="e">
        <f>IF(INDEX(SamplingFeatures[Sampling Feature Type],$A869)&lt;&gt;"Specimen","",
CONCATENATE("  - &amp;SpecimenID",TEXT(SUMPRODUCT(--($M$3:$M868&lt;&gt;"")),"0000"),
" {","SamplingFeatureID:  *SamplingFeatureID",TEXT($A869,"0000"),
", SpecimenTypeCV:  ",CHAR(34),INDEX(Specimens[Specimen Type],$A869),CHAR(34),
", SpecimenMediumCV:  ",INDEX(Specimens[Specimen Medium],$A869),
", IsFieldSpecimen:  ",CHAR(34),INDEX(Specimens[Is Field Specimen?],$A869),CHAR(34),"}"))</f>
        <v>#REF!</v>
      </c>
      <c r="N869" t="e">
        <f>IF(COUNTA(SpatialOffsets[])=0,"", IF(INDEX(SpatialOffsets[Spatial Offset Type],$A869)="","",
CONCATENATE("  - &amp;SpatialOffsetID",TEXT($A869,"0000"),
" {","SpatialOffsetTypeCV:  ",CHAR(34),INDEX(SpatialOffsets[Spatial Offset Type],$A869),CHAR(34),
", Offset1Value:  ",INDEX(SpatialOffsets[Offset 1 Value],$A869),
", Offset1UnitID:  ",CHAR(34),INDEX(SpatialOffsets[Offset 1 Unit],$A869),CHAR(34),
", Offset2Value:  ",INDEX(SpatialOffsets[Offset 2 Value],$A869),
", Offset2UnitID:  ",CHAR(34),INDEX(SpatialOffsets[Offset 2 Unit],$A869),CHAR(34),
", Offset3Value:  ",INDEX(SpatialOffsets[Offset 3 Value],$A869),
", Offset3UnitID:  ",CHAR(34),INDEX(SpatialOffsets[Offset 3 Unit],$A869),CHAR(34),,"}")))</f>
        <v>#REF!</v>
      </c>
      <c r="O869" t="e">
        <f>IF(COUNTA(RelatedFeatures[])=0,"", IF(INDEX(RelatedFeatures[First Sampling Feature Code],$A869)="","",
CONCATENATE("  - &amp;RelationID",TEXT($A869,"0000"),
" {","SamplingFeatureID:  *SamplingFeatureID",TEXT(MATCH(INDEX(RelatedFeatures[First Sampling Feature Code],$A869),SamplingFeatures[Feature Code],0),"0000"),
", RelationshipTypeCV:  ",CHAR(34),INDEX(RelatedFeatures[Relationship Type],$A869),CHAR(34),
", RelatedFeatureID: *SamplingFeatureID",TEXT(MATCH(INDEX(RelatedFeatures[Second Sampling Feature Code],$A869),SamplingFeatures[Feature Code],0),"0000"),
", SpatialOffsetID:  ",IF(INDEX(RelatedFeatures[Offset Number],$A869)="","",CONCATENATE("*SpatialOffsetID",TEXT(INDEX(RelatedFeatures[Offset Number],$A869),"0000"))),"}")))</f>
        <v>#REF!</v>
      </c>
      <c r="P869" t="e">
        <f>IF(INDEX(Methods[Method Type],$A869)="","",
CONCATENATE("  - &amp;MethodID",TEXT($A869,"0000"),
" {","MethodTypeCV:  ",CHAR(34),INDEX(Methods[Method Type],$A869),CHAR(34),
", MethodCode:  ",CHAR(34),INDEX(Methods[Method Code],$A869),CHAR(34),
", MethodName:  ",CHAR(34),INDEX(Methods[Method Name],$A869),CHAR(34),
", MethodDescription:  ",CHAR(34),INDEX(Methods[Method Description],$A869),CHAR(34),
", MethodLink:  ",CHAR(34),INDEX(Methods[Method Link],$A869),CHAR(34),
", OrganizationID: *OrganizationID",TEXT(MATCH(INDEX(Methods[Organization Name],$A869),Organizations[Organization Name],0),"0000"),"}"))</f>
        <v>#REF!</v>
      </c>
      <c r="Q869" t="e">
        <f>IF(INDEX(Variables[Variable Type],$A869)="","",
CONCATENATE("  - &amp;VariableID",TEXT($A869,"0000"),
" {","VariableTypeCV:  ",CHAR(34),INDEX(Variables[Variable Type],$A869),CHAR(34),
", VariableCode:  ",CHAR(34),INDEX(Variables[Variable Code],$A869),CHAR(34),
", VariableNameCV:  ",CHAR(34),INDEX(Variables[Variable Name],$A869),CHAR(34),
", VariableDefinition:  ",CHAR(34),INDEX(Variables[Variable Definition],$A869),CHAR(34),
", SpecciationCV:  ",CHAR(34),INDEX(Variables[Speciation],$A869),CHAR(34),
", NoDataValue:  ",CHAR(34),INDEX(Variables[No Data Value],$A869),CHAR(34),"}"))</f>
        <v>#REF!</v>
      </c>
    </row>
    <row r="870" spans="1:17" x14ac:dyDescent="0.25">
      <c r="A870">
        <v>867</v>
      </c>
      <c r="D870" t="e">
        <f>IF(INDEX(People[First Name],$A870)="","",
CONCATENATE("  - &amp;PersonID",TEXT($A870,"0000"),
" {","PersonFirstName:  ",CHAR(34),INDEX(People[First Name],$A870),CHAR(34),
", PersonMiddleName:  ",CHAR(34),INDEX(People[Middle Name],$A870),CHAR(34),
", PersonLastName:  ",CHAR(34),INDEX(People[Last Name],$A870),CHAR(34),"}"))</f>
        <v>#REF!</v>
      </c>
      <c r="E870" t="e">
        <f>IF(INDEX(Organizations[Organization Type '[CV']],$A870)="","",
CONCATENATE("  - &amp;OrganizationID",TEXT($A870,"0000"),
" {","OrganizationTypeCV:  ",CHAR(34),INDEX(Organizations[Organization Type '[CV']],$A870),CHAR(34),
", OrganizationCode:  ",CHAR(34),INDEX(Organizations[Organization Code],$A870),CHAR(34),
", OrganizationName:  ",CHAR(34),INDEX(Organizations[Organization Name],$A870),CHAR(34),
", OrganizationDescription:  ",CHAR(34),INDEX(Organizations[Organization Description],$A870),CHAR(34),
", OrganizationLink:  ",CHAR(34),INDEX(Organizations[Organization Link],$A870),CHAR(34),"}"))</f>
        <v>#REF!</v>
      </c>
      <c r="F870" t="e">
        <f>IF(INDEX(People[First Name],$A870)="","",
CONCATENATE("  - &amp;AffiliationID",TEXT($A870,"0000"),
" {PersonID: *PersonID",TEXT($A870,"0000"),
", OrganizationID: *OrganizationID",TEXT(MATCH(INDEX(People[Organization Name],$A870),Organizations[Organization Name],0),"0000"),
", IsPrimaryOrganizationContact: , AffiliationStartDate: , AffiliationEndDate: , PrimaryPhone: ",
", PrimaryEmail: ",CHAR(34),INDEX(People[Primary Email],$A870),CHAR(34),
", PrimaryAddress: ",CHAR(34),INDEX(People[Primary Address],$A870),CHAR(34),
", PersonLink: }"))</f>
        <v>#REF!</v>
      </c>
      <c r="H870" t="e">
        <f>IF(COUNTA(CitationInformation)=0,"",IF(INDEX(AuthorList[Author Name],$A870)="","",
CONCATENATE("  - &amp;AuthorListID",TEXT($A870,"0000"),
"  {CitationID: *CitationID0001",
", PersonID: *PersonID",TEXT(MATCH(INDEX(AuthorList[Author Name],$A870),People[Full Name],0),"0000"),
", AuthorOrder: ",INDEX(AuthorList[Author Number],$A870),"}")))</f>
        <v>#REF!</v>
      </c>
      <c r="K870" t="e">
        <f>IF(INDEX(SamplingFeatures[Feature Code],$A870)="","",
CONCATENATE("  - &amp;SamplingFeatureID",TEXT($A870,"0000"),
" {","SamplingFeatureUUID:  ",CHAR(34),INDEX(SamplingFeatures[Sampling Feature UUID],$A870),CHAR(34),
", SamplingFeatureTypeCV:  ",CHAR(34),INDEX(SamplingFeatures[Sampling Feature Type],$A870),CHAR(34),
", SamplingFeatureCode:  ",CHAR(34),INDEX(SamplingFeatures[Feature Code],$A870),CHAR(34),
", SamplingFeatureName:  ",CHAR(34),INDEX(SamplingFeatures[Feature Name],$A870),CHAR(34),
", SamplingFeatureDescription:  ",CHAR(34),INDEX(SamplingFeatures[Feature Description],$A870),CHAR(34),
", SamplingFeatureGeotypeCV:  ",CHAR(34),INDEX(SamplingFeatures[Feature Geo Type],$A870),CHAR(34),
", FeatureGeometry:  ",CHAR(34),INDEX(SamplingFeatures[Feature Geometry],$A870),CHAR(34),
", Elevation_m:  ",CHAR(34),INDEX(SamplingFeatures[Elevation_m],$A870),CHAR(34),
", ElevationDatumCV:  ",CHAR(34),ElevationDatum,CHAR(34),"}"))</f>
        <v>#REF!</v>
      </c>
      <c r="L870" t="e">
        <f>IF(INDEX(SamplingFeatures[Sampling Feature Type],$A870)&lt;&gt;"Site","",
CONCATENATE("  - &amp;SiteID",TEXT(SUMPRODUCT(--($L$3:$L869&lt;&gt;"")),"0000"),
" {","SamplingFeatureID:  *SamplingFeatureID",TEXT($A870,"0000"),
", SiteTypeCV:  ",CHAR(34),INDEX(Sites[Site Type],$A870),CHAR(34),
", Latitude:  ",INDEX(Sites[Latitude],$A870),
", Longitude:  ",INDEX(Sites[Longitude],$A870),
", SRSName:  ",CHAR(34),LatLonDatum,CHAR(34),"}"))</f>
        <v>#REF!</v>
      </c>
      <c r="M870" t="e">
        <f>IF(INDEX(SamplingFeatures[Sampling Feature Type],$A870)&lt;&gt;"Specimen","",
CONCATENATE("  - &amp;SpecimenID",TEXT(SUMPRODUCT(--($M$3:$M869&lt;&gt;"")),"0000"),
" {","SamplingFeatureID:  *SamplingFeatureID",TEXT($A870,"0000"),
", SpecimenTypeCV:  ",CHAR(34),INDEX(Specimens[Specimen Type],$A870),CHAR(34),
", SpecimenMediumCV:  ",INDEX(Specimens[Specimen Medium],$A870),
", IsFieldSpecimen:  ",CHAR(34),INDEX(Specimens[Is Field Specimen?],$A870),CHAR(34),"}"))</f>
        <v>#REF!</v>
      </c>
      <c r="N870" t="e">
        <f>IF(COUNTA(SpatialOffsets[])=0,"", IF(INDEX(SpatialOffsets[Spatial Offset Type],$A870)="","",
CONCATENATE("  - &amp;SpatialOffsetID",TEXT($A870,"0000"),
" {","SpatialOffsetTypeCV:  ",CHAR(34),INDEX(SpatialOffsets[Spatial Offset Type],$A870),CHAR(34),
", Offset1Value:  ",INDEX(SpatialOffsets[Offset 1 Value],$A870),
", Offset1UnitID:  ",CHAR(34),INDEX(SpatialOffsets[Offset 1 Unit],$A870),CHAR(34),
", Offset2Value:  ",INDEX(SpatialOffsets[Offset 2 Value],$A870),
", Offset2UnitID:  ",CHAR(34),INDEX(SpatialOffsets[Offset 2 Unit],$A870),CHAR(34),
", Offset3Value:  ",INDEX(SpatialOffsets[Offset 3 Value],$A870),
", Offset3UnitID:  ",CHAR(34),INDEX(SpatialOffsets[Offset 3 Unit],$A870),CHAR(34),,"}")))</f>
        <v>#REF!</v>
      </c>
      <c r="O870" t="e">
        <f>IF(COUNTA(RelatedFeatures[])=0,"", IF(INDEX(RelatedFeatures[First Sampling Feature Code],$A870)="","",
CONCATENATE("  - &amp;RelationID",TEXT($A870,"0000"),
" {","SamplingFeatureID:  *SamplingFeatureID",TEXT(MATCH(INDEX(RelatedFeatures[First Sampling Feature Code],$A870),SamplingFeatures[Feature Code],0),"0000"),
", RelationshipTypeCV:  ",CHAR(34),INDEX(RelatedFeatures[Relationship Type],$A870),CHAR(34),
", RelatedFeatureID: *SamplingFeatureID",TEXT(MATCH(INDEX(RelatedFeatures[Second Sampling Feature Code],$A870),SamplingFeatures[Feature Code],0),"0000"),
", SpatialOffsetID:  ",IF(INDEX(RelatedFeatures[Offset Number],$A870)="","",CONCATENATE("*SpatialOffsetID",TEXT(INDEX(RelatedFeatures[Offset Number],$A870),"0000"))),"}")))</f>
        <v>#REF!</v>
      </c>
      <c r="P870" t="e">
        <f>IF(INDEX(Methods[Method Type],$A870)="","",
CONCATENATE("  - &amp;MethodID",TEXT($A870,"0000"),
" {","MethodTypeCV:  ",CHAR(34),INDEX(Methods[Method Type],$A870),CHAR(34),
", MethodCode:  ",CHAR(34),INDEX(Methods[Method Code],$A870),CHAR(34),
", MethodName:  ",CHAR(34),INDEX(Methods[Method Name],$A870),CHAR(34),
", MethodDescription:  ",CHAR(34),INDEX(Methods[Method Description],$A870),CHAR(34),
", MethodLink:  ",CHAR(34),INDEX(Methods[Method Link],$A870),CHAR(34),
", OrganizationID: *OrganizationID",TEXT(MATCH(INDEX(Methods[Organization Name],$A870),Organizations[Organization Name],0),"0000"),"}"))</f>
        <v>#REF!</v>
      </c>
      <c r="Q870" t="e">
        <f>IF(INDEX(Variables[Variable Type],$A870)="","",
CONCATENATE("  - &amp;VariableID",TEXT($A870,"0000"),
" {","VariableTypeCV:  ",CHAR(34),INDEX(Variables[Variable Type],$A870),CHAR(34),
", VariableCode:  ",CHAR(34),INDEX(Variables[Variable Code],$A870),CHAR(34),
", VariableNameCV:  ",CHAR(34),INDEX(Variables[Variable Name],$A870),CHAR(34),
", VariableDefinition:  ",CHAR(34),INDEX(Variables[Variable Definition],$A870),CHAR(34),
", SpecciationCV:  ",CHAR(34),INDEX(Variables[Speciation],$A870),CHAR(34),
", NoDataValue:  ",CHAR(34),INDEX(Variables[No Data Value],$A870),CHAR(34),"}"))</f>
        <v>#REF!</v>
      </c>
    </row>
    <row r="871" spans="1:17" x14ac:dyDescent="0.25">
      <c r="A871">
        <v>868</v>
      </c>
      <c r="D871" t="e">
        <f>IF(INDEX(People[First Name],$A871)="","",
CONCATENATE("  - &amp;PersonID",TEXT($A871,"0000"),
" {","PersonFirstName:  ",CHAR(34),INDEX(People[First Name],$A871),CHAR(34),
", PersonMiddleName:  ",CHAR(34),INDEX(People[Middle Name],$A871),CHAR(34),
", PersonLastName:  ",CHAR(34),INDEX(People[Last Name],$A871),CHAR(34),"}"))</f>
        <v>#REF!</v>
      </c>
      <c r="E871" t="e">
        <f>IF(INDEX(Organizations[Organization Type '[CV']],$A871)="","",
CONCATENATE("  - &amp;OrganizationID",TEXT($A871,"0000"),
" {","OrganizationTypeCV:  ",CHAR(34),INDEX(Organizations[Organization Type '[CV']],$A871),CHAR(34),
", OrganizationCode:  ",CHAR(34),INDEX(Organizations[Organization Code],$A871),CHAR(34),
", OrganizationName:  ",CHAR(34),INDEX(Organizations[Organization Name],$A871),CHAR(34),
", OrganizationDescription:  ",CHAR(34),INDEX(Organizations[Organization Description],$A871),CHAR(34),
", OrganizationLink:  ",CHAR(34),INDEX(Organizations[Organization Link],$A871),CHAR(34),"}"))</f>
        <v>#REF!</v>
      </c>
      <c r="F871" t="e">
        <f>IF(INDEX(People[First Name],$A871)="","",
CONCATENATE("  - &amp;AffiliationID",TEXT($A871,"0000"),
" {PersonID: *PersonID",TEXT($A871,"0000"),
", OrganizationID: *OrganizationID",TEXT(MATCH(INDEX(People[Organization Name],$A871),Organizations[Organization Name],0),"0000"),
", IsPrimaryOrganizationContact: , AffiliationStartDate: , AffiliationEndDate: , PrimaryPhone: ",
", PrimaryEmail: ",CHAR(34),INDEX(People[Primary Email],$A871),CHAR(34),
", PrimaryAddress: ",CHAR(34),INDEX(People[Primary Address],$A871),CHAR(34),
", PersonLink: }"))</f>
        <v>#REF!</v>
      </c>
      <c r="H871" t="e">
        <f>IF(COUNTA(CitationInformation)=0,"",IF(INDEX(AuthorList[Author Name],$A871)="","",
CONCATENATE("  - &amp;AuthorListID",TEXT($A871,"0000"),
"  {CitationID: *CitationID0001",
", PersonID: *PersonID",TEXT(MATCH(INDEX(AuthorList[Author Name],$A871),People[Full Name],0),"0000"),
", AuthorOrder: ",INDEX(AuthorList[Author Number],$A871),"}")))</f>
        <v>#REF!</v>
      </c>
      <c r="K871" t="e">
        <f>IF(INDEX(SamplingFeatures[Feature Code],$A871)="","",
CONCATENATE("  - &amp;SamplingFeatureID",TEXT($A871,"0000"),
" {","SamplingFeatureUUID:  ",CHAR(34),INDEX(SamplingFeatures[Sampling Feature UUID],$A871),CHAR(34),
", SamplingFeatureTypeCV:  ",CHAR(34),INDEX(SamplingFeatures[Sampling Feature Type],$A871),CHAR(34),
", SamplingFeatureCode:  ",CHAR(34),INDEX(SamplingFeatures[Feature Code],$A871),CHAR(34),
", SamplingFeatureName:  ",CHAR(34),INDEX(SamplingFeatures[Feature Name],$A871),CHAR(34),
", SamplingFeatureDescription:  ",CHAR(34),INDEX(SamplingFeatures[Feature Description],$A871),CHAR(34),
", SamplingFeatureGeotypeCV:  ",CHAR(34),INDEX(SamplingFeatures[Feature Geo Type],$A871),CHAR(34),
", FeatureGeometry:  ",CHAR(34),INDEX(SamplingFeatures[Feature Geometry],$A871),CHAR(34),
", Elevation_m:  ",CHAR(34),INDEX(SamplingFeatures[Elevation_m],$A871),CHAR(34),
", ElevationDatumCV:  ",CHAR(34),ElevationDatum,CHAR(34),"}"))</f>
        <v>#REF!</v>
      </c>
      <c r="L871" t="e">
        <f>IF(INDEX(SamplingFeatures[Sampling Feature Type],$A871)&lt;&gt;"Site","",
CONCATENATE("  - &amp;SiteID",TEXT(SUMPRODUCT(--($L$3:$L870&lt;&gt;"")),"0000"),
" {","SamplingFeatureID:  *SamplingFeatureID",TEXT($A871,"0000"),
", SiteTypeCV:  ",CHAR(34),INDEX(Sites[Site Type],$A871),CHAR(34),
", Latitude:  ",INDEX(Sites[Latitude],$A871),
", Longitude:  ",INDEX(Sites[Longitude],$A871),
", SRSName:  ",CHAR(34),LatLonDatum,CHAR(34),"}"))</f>
        <v>#REF!</v>
      </c>
      <c r="M871" t="e">
        <f>IF(INDEX(SamplingFeatures[Sampling Feature Type],$A871)&lt;&gt;"Specimen","",
CONCATENATE("  - &amp;SpecimenID",TEXT(SUMPRODUCT(--($M$3:$M870&lt;&gt;"")),"0000"),
" {","SamplingFeatureID:  *SamplingFeatureID",TEXT($A871,"0000"),
", SpecimenTypeCV:  ",CHAR(34),INDEX(Specimens[Specimen Type],$A871),CHAR(34),
", SpecimenMediumCV:  ",INDEX(Specimens[Specimen Medium],$A871),
", IsFieldSpecimen:  ",CHAR(34),INDEX(Specimens[Is Field Specimen?],$A871),CHAR(34),"}"))</f>
        <v>#REF!</v>
      </c>
      <c r="N871" t="e">
        <f>IF(COUNTA(SpatialOffsets[])=0,"", IF(INDEX(SpatialOffsets[Spatial Offset Type],$A871)="","",
CONCATENATE("  - &amp;SpatialOffsetID",TEXT($A871,"0000"),
" {","SpatialOffsetTypeCV:  ",CHAR(34),INDEX(SpatialOffsets[Spatial Offset Type],$A871),CHAR(34),
", Offset1Value:  ",INDEX(SpatialOffsets[Offset 1 Value],$A871),
", Offset1UnitID:  ",CHAR(34),INDEX(SpatialOffsets[Offset 1 Unit],$A871),CHAR(34),
", Offset2Value:  ",INDEX(SpatialOffsets[Offset 2 Value],$A871),
", Offset2UnitID:  ",CHAR(34),INDEX(SpatialOffsets[Offset 2 Unit],$A871),CHAR(34),
", Offset3Value:  ",INDEX(SpatialOffsets[Offset 3 Value],$A871),
", Offset3UnitID:  ",CHAR(34),INDEX(SpatialOffsets[Offset 3 Unit],$A871),CHAR(34),,"}")))</f>
        <v>#REF!</v>
      </c>
      <c r="O871" t="e">
        <f>IF(COUNTA(RelatedFeatures[])=0,"", IF(INDEX(RelatedFeatures[First Sampling Feature Code],$A871)="","",
CONCATENATE("  - &amp;RelationID",TEXT($A871,"0000"),
" {","SamplingFeatureID:  *SamplingFeatureID",TEXT(MATCH(INDEX(RelatedFeatures[First Sampling Feature Code],$A871),SamplingFeatures[Feature Code],0),"0000"),
", RelationshipTypeCV:  ",CHAR(34),INDEX(RelatedFeatures[Relationship Type],$A871),CHAR(34),
", RelatedFeatureID: *SamplingFeatureID",TEXT(MATCH(INDEX(RelatedFeatures[Second Sampling Feature Code],$A871),SamplingFeatures[Feature Code],0),"0000"),
", SpatialOffsetID:  ",IF(INDEX(RelatedFeatures[Offset Number],$A871)="","",CONCATENATE("*SpatialOffsetID",TEXT(INDEX(RelatedFeatures[Offset Number],$A871),"0000"))),"}")))</f>
        <v>#REF!</v>
      </c>
      <c r="P871" t="e">
        <f>IF(INDEX(Methods[Method Type],$A871)="","",
CONCATENATE("  - &amp;MethodID",TEXT($A871,"0000"),
" {","MethodTypeCV:  ",CHAR(34),INDEX(Methods[Method Type],$A871),CHAR(34),
", MethodCode:  ",CHAR(34),INDEX(Methods[Method Code],$A871),CHAR(34),
", MethodName:  ",CHAR(34),INDEX(Methods[Method Name],$A871),CHAR(34),
", MethodDescription:  ",CHAR(34),INDEX(Methods[Method Description],$A871),CHAR(34),
", MethodLink:  ",CHAR(34),INDEX(Methods[Method Link],$A871),CHAR(34),
", OrganizationID: *OrganizationID",TEXT(MATCH(INDEX(Methods[Organization Name],$A871),Organizations[Organization Name],0),"0000"),"}"))</f>
        <v>#REF!</v>
      </c>
      <c r="Q871" t="e">
        <f>IF(INDEX(Variables[Variable Type],$A871)="","",
CONCATENATE("  - &amp;VariableID",TEXT($A871,"0000"),
" {","VariableTypeCV:  ",CHAR(34),INDEX(Variables[Variable Type],$A871),CHAR(34),
", VariableCode:  ",CHAR(34),INDEX(Variables[Variable Code],$A871),CHAR(34),
", VariableNameCV:  ",CHAR(34),INDEX(Variables[Variable Name],$A871),CHAR(34),
", VariableDefinition:  ",CHAR(34),INDEX(Variables[Variable Definition],$A871),CHAR(34),
", SpecciationCV:  ",CHAR(34),INDEX(Variables[Speciation],$A871),CHAR(34),
", NoDataValue:  ",CHAR(34),INDEX(Variables[No Data Value],$A871),CHAR(34),"}"))</f>
        <v>#REF!</v>
      </c>
    </row>
    <row r="872" spans="1:17" x14ac:dyDescent="0.25">
      <c r="A872">
        <v>869</v>
      </c>
      <c r="D872" t="e">
        <f>IF(INDEX(People[First Name],$A872)="","",
CONCATENATE("  - &amp;PersonID",TEXT($A872,"0000"),
" {","PersonFirstName:  ",CHAR(34),INDEX(People[First Name],$A872),CHAR(34),
", PersonMiddleName:  ",CHAR(34),INDEX(People[Middle Name],$A872),CHAR(34),
", PersonLastName:  ",CHAR(34),INDEX(People[Last Name],$A872),CHAR(34),"}"))</f>
        <v>#REF!</v>
      </c>
      <c r="E872" t="e">
        <f>IF(INDEX(Organizations[Organization Type '[CV']],$A872)="","",
CONCATENATE("  - &amp;OrganizationID",TEXT($A872,"0000"),
" {","OrganizationTypeCV:  ",CHAR(34),INDEX(Organizations[Organization Type '[CV']],$A872),CHAR(34),
", OrganizationCode:  ",CHAR(34),INDEX(Organizations[Organization Code],$A872),CHAR(34),
", OrganizationName:  ",CHAR(34),INDEX(Organizations[Organization Name],$A872),CHAR(34),
", OrganizationDescription:  ",CHAR(34),INDEX(Organizations[Organization Description],$A872),CHAR(34),
", OrganizationLink:  ",CHAR(34),INDEX(Organizations[Organization Link],$A872),CHAR(34),"}"))</f>
        <v>#REF!</v>
      </c>
      <c r="F872" t="e">
        <f>IF(INDEX(People[First Name],$A872)="","",
CONCATENATE("  - &amp;AffiliationID",TEXT($A872,"0000"),
" {PersonID: *PersonID",TEXT($A872,"0000"),
", OrganizationID: *OrganizationID",TEXT(MATCH(INDEX(People[Organization Name],$A872),Organizations[Organization Name],0),"0000"),
", IsPrimaryOrganizationContact: , AffiliationStartDate: , AffiliationEndDate: , PrimaryPhone: ",
", PrimaryEmail: ",CHAR(34),INDEX(People[Primary Email],$A872),CHAR(34),
", PrimaryAddress: ",CHAR(34),INDEX(People[Primary Address],$A872),CHAR(34),
", PersonLink: }"))</f>
        <v>#REF!</v>
      </c>
      <c r="H872" t="e">
        <f>IF(COUNTA(CitationInformation)=0,"",IF(INDEX(AuthorList[Author Name],$A872)="","",
CONCATENATE("  - &amp;AuthorListID",TEXT($A872,"0000"),
"  {CitationID: *CitationID0001",
", PersonID: *PersonID",TEXT(MATCH(INDEX(AuthorList[Author Name],$A872),People[Full Name],0),"0000"),
", AuthorOrder: ",INDEX(AuthorList[Author Number],$A872),"}")))</f>
        <v>#REF!</v>
      </c>
      <c r="K872" t="e">
        <f>IF(INDEX(SamplingFeatures[Feature Code],$A872)="","",
CONCATENATE("  - &amp;SamplingFeatureID",TEXT($A872,"0000"),
" {","SamplingFeatureUUID:  ",CHAR(34),INDEX(SamplingFeatures[Sampling Feature UUID],$A872),CHAR(34),
", SamplingFeatureTypeCV:  ",CHAR(34),INDEX(SamplingFeatures[Sampling Feature Type],$A872),CHAR(34),
", SamplingFeatureCode:  ",CHAR(34),INDEX(SamplingFeatures[Feature Code],$A872),CHAR(34),
", SamplingFeatureName:  ",CHAR(34),INDEX(SamplingFeatures[Feature Name],$A872),CHAR(34),
", SamplingFeatureDescription:  ",CHAR(34),INDEX(SamplingFeatures[Feature Description],$A872),CHAR(34),
", SamplingFeatureGeotypeCV:  ",CHAR(34),INDEX(SamplingFeatures[Feature Geo Type],$A872),CHAR(34),
", FeatureGeometry:  ",CHAR(34),INDEX(SamplingFeatures[Feature Geometry],$A872),CHAR(34),
", Elevation_m:  ",CHAR(34),INDEX(SamplingFeatures[Elevation_m],$A872),CHAR(34),
", ElevationDatumCV:  ",CHAR(34),ElevationDatum,CHAR(34),"}"))</f>
        <v>#REF!</v>
      </c>
      <c r="L872" t="e">
        <f>IF(INDEX(SamplingFeatures[Sampling Feature Type],$A872)&lt;&gt;"Site","",
CONCATENATE("  - &amp;SiteID",TEXT(SUMPRODUCT(--($L$3:$L871&lt;&gt;"")),"0000"),
" {","SamplingFeatureID:  *SamplingFeatureID",TEXT($A872,"0000"),
", SiteTypeCV:  ",CHAR(34),INDEX(Sites[Site Type],$A872),CHAR(34),
", Latitude:  ",INDEX(Sites[Latitude],$A872),
", Longitude:  ",INDEX(Sites[Longitude],$A872),
", SRSName:  ",CHAR(34),LatLonDatum,CHAR(34),"}"))</f>
        <v>#REF!</v>
      </c>
      <c r="M872" t="e">
        <f>IF(INDEX(SamplingFeatures[Sampling Feature Type],$A872)&lt;&gt;"Specimen","",
CONCATENATE("  - &amp;SpecimenID",TEXT(SUMPRODUCT(--($M$3:$M871&lt;&gt;"")),"0000"),
" {","SamplingFeatureID:  *SamplingFeatureID",TEXT($A872,"0000"),
", SpecimenTypeCV:  ",CHAR(34),INDEX(Specimens[Specimen Type],$A872),CHAR(34),
", SpecimenMediumCV:  ",INDEX(Specimens[Specimen Medium],$A872),
", IsFieldSpecimen:  ",CHAR(34),INDEX(Specimens[Is Field Specimen?],$A872),CHAR(34),"}"))</f>
        <v>#REF!</v>
      </c>
      <c r="N872" t="e">
        <f>IF(COUNTA(SpatialOffsets[])=0,"", IF(INDEX(SpatialOffsets[Spatial Offset Type],$A872)="","",
CONCATENATE("  - &amp;SpatialOffsetID",TEXT($A872,"0000"),
" {","SpatialOffsetTypeCV:  ",CHAR(34),INDEX(SpatialOffsets[Spatial Offset Type],$A872),CHAR(34),
", Offset1Value:  ",INDEX(SpatialOffsets[Offset 1 Value],$A872),
", Offset1UnitID:  ",CHAR(34),INDEX(SpatialOffsets[Offset 1 Unit],$A872),CHAR(34),
", Offset2Value:  ",INDEX(SpatialOffsets[Offset 2 Value],$A872),
", Offset2UnitID:  ",CHAR(34),INDEX(SpatialOffsets[Offset 2 Unit],$A872),CHAR(34),
", Offset3Value:  ",INDEX(SpatialOffsets[Offset 3 Value],$A872),
", Offset3UnitID:  ",CHAR(34),INDEX(SpatialOffsets[Offset 3 Unit],$A872),CHAR(34),,"}")))</f>
        <v>#REF!</v>
      </c>
      <c r="O872" t="e">
        <f>IF(COUNTA(RelatedFeatures[])=0,"", IF(INDEX(RelatedFeatures[First Sampling Feature Code],$A872)="","",
CONCATENATE("  - &amp;RelationID",TEXT($A872,"0000"),
" {","SamplingFeatureID:  *SamplingFeatureID",TEXT(MATCH(INDEX(RelatedFeatures[First Sampling Feature Code],$A872),SamplingFeatures[Feature Code],0),"0000"),
", RelationshipTypeCV:  ",CHAR(34),INDEX(RelatedFeatures[Relationship Type],$A872),CHAR(34),
", RelatedFeatureID: *SamplingFeatureID",TEXT(MATCH(INDEX(RelatedFeatures[Second Sampling Feature Code],$A872),SamplingFeatures[Feature Code],0),"0000"),
", SpatialOffsetID:  ",IF(INDEX(RelatedFeatures[Offset Number],$A872)="","",CONCATENATE("*SpatialOffsetID",TEXT(INDEX(RelatedFeatures[Offset Number],$A872),"0000"))),"}")))</f>
        <v>#REF!</v>
      </c>
      <c r="P872" t="e">
        <f>IF(INDEX(Methods[Method Type],$A872)="","",
CONCATENATE("  - &amp;MethodID",TEXT($A872,"0000"),
" {","MethodTypeCV:  ",CHAR(34),INDEX(Methods[Method Type],$A872),CHAR(34),
", MethodCode:  ",CHAR(34),INDEX(Methods[Method Code],$A872),CHAR(34),
", MethodName:  ",CHAR(34),INDEX(Methods[Method Name],$A872),CHAR(34),
", MethodDescription:  ",CHAR(34),INDEX(Methods[Method Description],$A872),CHAR(34),
", MethodLink:  ",CHAR(34),INDEX(Methods[Method Link],$A872),CHAR(34),
", OrganizationID: *OrganizationID",TEXT(MATCH(INDEX(Methods[Organization Name],$A872),Organizations[Organization Name],0),"0000"),"}"))</f>
        <v>#REF!</v>
      </c>
      <c r="Q872" t="e">
        <f>IF(INDEX(Variables[Variable Type],$A872)="","",
CONCATENATE("  - &amp;VariableID",TEXT($A872,"0000"),
" {","VariableTypeCV:  ",CHAR(34),INDEX(Variables[Variable Type],$A872),CHAR(34),
", VariableCode:  ",CHAR(34),INDEX(Variables[Variable Code],$A872),CHAR(34),
", VariableNameCV:  ",CHAR(34),INDEX(Variables[Variable Name],$A872),CHAR(34),
", VariableDefinition:  ",CHAR(34),INDEX(Variables[Variable Definition],$A872),CHAR(34),
", SpecciationCV:  ",CHAR(34),INDEX(Variables[Speciation],$A872),CHAR(34),
", NoDataValue:  ",CHAR(34),INDEX(Variables[No Data Value],$A872),CHAR(34),"}"))</f>
        <v>#REF!</v>
      </c>
    </row>
    <row r="873" spans="1:17" x14ac:dyDescent="0.25">
      <c r="A873">
        <v>870</v>
      </c>
      <c r="D873" t="e">
        <f>IF(INDEX(People[First Name],$A873)="","",
CONCATENATE("  - &amp;PersonID",TEXT($A873,"0000"),
" {","PersonFirstName:  ",CHAR(34),INDEX(People[First Name],$A873),CHAR(34),
", PersonMiddleName:  ",CHAR(34),INDEX(People[Middle Name],$A873),CHAR(34),
", PersonLastName:  ",CHAR(34),INDEX(People[Last Name],$A873),CHAR(34),"}"))</f>
        <v>#REF!</v>
      </c>
      <c r="E873" t="e">
        <f>IF(INDEX(Organizations[Organization Type '[CV']],$A873)="","",
CONCATENATE("  - &amp;OrganizationID",TEXT($A873,"0000"),
" {","OrganizationTypeCV:  ",CHAR(34),INDEX(Organizations[Organization Type '[CV']],$A873),CHAR(34),
", OrganizationCode:  ",CHAR(34),INDEX(Organizations[Organization Code],$A873),CHAR(34),
", OrganizationName:  ",CHAR(34),INDEX(Organizations[Organization Name],$A873),CHAR(34),
", OrganizationDescription:  ",CHAR(34),INDEX(Organizations[Organization Description],$A873),CHAR(34),
", OrganizationLink:  ",CHAR(34),INDEX(Organizations[Organization Link],$A873),CHAR(34),"}"))</f>
        <v>#REF!</v>
      </c>
      <c r="F873" t="e">
        <f>IF(INDEX(People[First Name],$A873)="","",
CONCATENATE("  - &amp;AffiliationID",TEXT($A873,"0000"),
" {PersonID: *PersonID",TEXT($A873,"0000"),
", OrganizationID: *OrganizationID",TEXT(MATCH(INDEX(People[Organization Name],$A873),Organizations[Organization Name],0),"0000"),
", IsPrimaryOrganizationContact: , AffiliationStartDate: , AffiliationEndDate: , PrimaryPhone: ",
", PrimaryEmail: ",CHAR(34),INDEX(People[Primary Email],$A873),CHAR(34),
", PrimaryAddress: ",CHAR(34),INDEX(People[Primary Address],$A873),CHAR(34),
", PersonLink: }"))</f>
        <v>#REF!</v>
      </c>
      <c r="H873" t="e">
        <f>IF(COUNTA(CitationInformation)=0,"",IF(INDEX(AuthorList[Author Name],$A873)="","",
CONCATENATE("  - &amp;AuthorListID",TEXT($A873,"0000"),
"  {CitationID: *CitationID0001",
", PersonID: *PersonID",TEXT(MATCH(INDEX(AuthorList[Author Name],$A873),People[Full Name],0),"0000"),
", AuthorOrder: ",INDEX(AuthorList[Author Number],$A873),"}")))</f>
        <v>#REF!</v>
      </c>
      <c r="K873" t="e">
        <f>IF(INDEX(SamplingFeatures[Feature Code],$A873)="","",
CONCATENATE("  - &amp;SamplingFeatureID",TEXT($A873,"0000"),
" {","SamplingFeatureUUID:  ",CHAR(34),INDEX(SamplingFeatures[Sampling Feature UUID],$A873),CHAR(34),
", SamplingFeatureTypeCV:  ",CHAR(34),INDEX(SamplingFeatures[Sampling Feature Type],$A873),CHAR(34),
", SamplingFeatureCode:  ",CHAR(34),INDEX(SamplingFeatures[Feature Code],$A873),CHAR(34),
", SamplingFeatureName:  ",CHAR(34),INDEX(SamplingFeatures[Feature Name],$A873),CHAR(34),
", SamplingFeatureDescription:  ",CHAR(34),INDEX(SamplingFeatures[Feature Description],$A873),CHAR(34),
", SamplingFeatureGeotypeCV:  ",CHAR(34),INDEX(SamplingFeatures[Feature Geo Type],$A873),CHAR(34),
", FeatureGeometry:  ",CHAR(34),INDEX(SamplingFeatures[Feature Geometry],$A873),CHAR(34),
", Elevation_m:  ",CHAR(34),INDEX(SamplingFeatures[Elevation_m],$A873),CHAR(34),
", ElevationDatumCV:  ",CHAR(34),ElevationDatum,CHAR(34),"}"))</f>
        <v>#REF!</v>
      </c>
      <c r="L873" t="e">
        <f>IF(INDEX(SamplingFeatures[Sampling Feature Type],$A873)&lt;&gt;"Site","",
CONCATENATE("  - &amp;SiteID",TEXT(SUMPRODUCT(--($L$3:$L872&lt;&gt;"")),"0000"),
" {","SamplingFeatureID:  *SamplingFeatureID",TEXT($A873,"0000"),
", SiteTypeCV:  ",CHAR(34),INDEX(Sites[Site Type],$A873),CHAR(34),
", Latitude:  ",INDEX(Sites[Latitude],$A873),
", Longitude:  ",INDEX(Sites[Longitude],$A873),
", SRSName:  ",CHAR(34),LatLonDatum,CHAR(34),"}"))</f>
        <v>#REF!</v>
      </c>
      <c r="M873" t="e">
        <f>IF(INDEX(SamplingFeatures[Sampling Feature Type],$A873)&lt;&gt;"Specimen","",
CONCATENATE("  - &amp;SpecimenID",TEXT(SUMPRODUCT(--($M$3:$M872&lt;&gt;"")),"0000"),
" {","SamplingFeatureID:  *SamplingFeatureID",TEXT($A873,"0000"),
", SpecimenTypeCV:  ",CHAR(34),INDEX(Specimens[Specimen Type],$A873),CHAR(34),
", SpecimenMediumCV:  ",INDEX(Specimens[Specimen Medium],$A873),
", IsFieldSpecimen:  ",CHAR(34),INDEX(Specimens[Is Field Specimen?],$A873),CHAR(34),"}"))</f>
        <v>#REF!</v>
      </c>
      <c r="N873" t="e">
        <f>IF(COUNTA(SpatialOffsets[])=0,"", IF(INDEX(SpatialOffsets[Spatial Offset Type],$A873)="","",
CONCATENATE("  - &amp;SpatialOffsetID",TEXT($A873,"0000"),
" {","SpatialOffsetTypeCV:  ",CHAR(34),INDEX(SpatialOffsets[Spatial Offset Type],$A873),CHAR(34),
", Offset1Value:  ",INDEX(SpatialOffsets[Offset 1 Value],$A873),
", Offset1UnitID:  ",CHAR(34),INDEX(SpatialOffsets[Offset 1 Unit],$A873),CHAR(34),
", Offset2Value:  ",INDEX(SpatialOffsets[Offset 2 Value],$A873),
", Offset2UnitID:  ",CHAR(34),INDEX(SpatialOffsets[Offset 2 Unit],$A873),CHAR(34),
", Offset3Value:  ",INDEX(SpatialOffsets[Offset 3 Value],$A873),
", Offset3UnitID:  ",CHAR(34),INDEX(SpatialOffsets[Offset 3 Unit],$A873),CHAR(34),,"}")))</f>
        <v>#REF!</v>
      </c>
      <c r="O873" t="e">
        <f>IF(COUNTA(RelatedFeatures[])=0,"", IF(INDEX(RelatedFeatures[First Sampling Feature Code],$A873)="","",
CONCATENATE("  - &amp;RelationID",TEXT($A873,"0000"),
" {","SamplingFeatureID:  *SamplingFeatureID",TEXT(MATCH(INDEX(RelatedFeatures[First Sampling Feature Code],$A873),SamplingFeatures[Feature Code],0),"0000"),
", RelationshipTypeCV:  ",CHAR(34),INDEX(RelatedFeatures[Relationship Type],$A873),CHAR(34),
", RelatedFeatureID: *SamplingFeatureID",TEXT(MATCH(INDEX(RelatedFeatures[Second Sampling Feature Code],$A873),SamplingFeatures[Feature Code],0),"0000"),
", SpatialOffsetID:  ",IF(INDEX(RelatedFeatures[Offset Number],$A873)="","",CONCATENATE("*SpatialOffsetID",TEXT(INDEX(RelatedFeatures[Offset Number],$A873),"0000"))),"}")))</f>
        <v>#REF!</v>
      </c>
      <c r="P873" t="e">
        <f>IF(INDEX(Methods[Method Type],$A873)="","",
CONCATENATE("  - &amp;MethodID",TEXT($A873,"0000"),
" {","MethodTypeCV:  ",CHAR(34),INDEX(Methods[Method Type],$A873),CHAR(34),
", MethodCode:  ",CHAR(34),INDEX(Methods[Method Code],$A873),CHAR(34),
", MethodName:  ",CHAR(34),INDEX(Methods[Method Name],$A873),CHAR(34),
", MethodDescription:  ",CHAR(34),INDEX(Methods[Method Description],$A873),CHAR(34),
", MethodLink:  ",CHAR(34),INDEX(Methods[Method Link],$A873),CHAR(34),
", OrganizationID: *OrganizationID",TEXT(MATCH(INDEX(Methods[Organization Name],$A873),Organizations[Organization Name],0),"0000"),"}"))</f>
        <v>#REF!</v>
      </c>
      <c r="Q873" t="e">
        <f>IF(INDEX(Variables[Variable Type],$A873)="","",
CONCATENATE("  - &amp;VariableID",TEXT($A873,"0000"),
" {","VariableTypeCV:  ",CHAR(34),INDEX(Variables[Variable Type],$A873),CHAR(34),
", VariableCode:  ",CHAR(34),INDEX(Variables[Variable Code],$A873),CHAR(34),
", VariableNameCV:  ",CHAR(34),INDEX(Variables[Variable Name],$A873),CHAR(34),
", VariableDefinition:  ",CHAR(34),INDEX(Variables[Variable Definition],$A873),CHAR(34),
", SpecciationCV:  ",CHAR(34),INDEX(Variables[Speciation],$A873),CHAR(34),
", NoDataValue:  ",CHAR(34),INDEX(Variables[No Data Value],$A873),CHAR(34),"}"))</f>
        <v>#REF!</v>
      </c>
    </row>
    <row r="874" spans="1:17" x14ac:dyDescent="0.25">
      <c r="A874">
        <v>871</v>
      </c>
      <c r="D874" t="e">
        <f>IF(INDEX(People[First Name],$A874)="","",
CONCATENATE("  - &amp;PersonID",TEXT($A874,"0000"),
" {","PersonFirstName:  ",CHAR(34),INDEX(People[First Name],$A874),CHAR(34),
", PersonMiddleName:  ",CHAR(34),INDEX(People[Middle Name],$A874),CHAR(34),
", PersonLastName:  ",CHAR(34),INDEX(People[Last Name],$A874),CHAR(34),"}"))</f>
        <v>#REF!</v>
      </c>
      <c r="E874" t="e">
        <f>IF(INDEX(Organizations[Organization Type '[CV']],$A874)="","",
CONCATENATE("  - &amp;OrganizationID",TEXT($A874,"0000"),
" {","OrganizationTypeCV:  ",CHAR(34),INDEX(Organizations[Organization Type '[CV']],$A874),CHAR(34),
", OrganizationCode:  ",CHAR(34),INDEX(Organizations[Organization Code],$A874),CHAR(34),
", OrganizationName:  ",CHAR(34),INDEX(Organizations[Organization Name],$A874),CHAR(34),
", OrganizationDescription:  ",CHAR(34),INDEX(Organizations[Organization Description],$A874),CHAR(34),
", OrganizationLink:  ",CHAR(34),INDEX(Organizations[Organization Link],$A874),CHAR(34),"}"))</f>
        <v>#REF!</v>
      </c>
      <c r="F874" t="e">
        <f>IF(INDEX(People[First Name],$A874)="","",
CONCATENATE("  - &amp;AffiliationID",TEXT($A874,"0000"),
" {PersonID: *PersonID",TEXT($A874,"0000"),
", OrganizationID: *OrganizationID",TEXT(MATCH(INDEX(People[Organization Name],$A874),Organizations[Organization Name],0),"0000"),
", IsPrimaryOrganizationContact: , AffiliationStartDate: , AffiliationEndDate: , PrimaryPhone: ",
", PrimaryEmail: ",CHAR(34),INDEX(People[Primary Email],$A874),CHAR(34),
", PrimaryAddress: ",CHAR(34),INDEX(People[Primary Address],$A874),CHAR(34),
", PersonLink: }"))</f>
        <v>#REF!</v>
      </c>
      <c r="H874" t="e">
        <f>IF(COUNTA(CitationInformation)=0,"",IF(INDEX(AuthorList[Author Name],$A874)="","",
CONCATENATE("  - &amp;AuthorListID",TEXT($A874,"0000"),
"  {CitationID: *CitationID0001",
", PersonID: *PersonID",TEXT(MATCH(INDEX(AuthorList[Author Name],$A874),People[Full Name],0),"0000"),
", AuthorOrder: ",INDEX(AuthorList[Author Number],$A874),"}")))</f>
        <v>#REF!</v>
      </c>
      <c r="K874" t="e">
        <f>IF(INDEX(SamplingFeatures[Feature Code],$A874)="","",
CONCATENATE("  - &amp;SamplingFeatureID",TEXT($A874,"0000"),
" {","SamplingFeatureUUID:  ",CHAR(34),INDEX(SamplingFeatures[Sampling Feature UUID],$A874),CHAR(34),
", SamplingFeatureTypeCV:  ",CHAR(34),INDEX(SamplingFeatures[Sampling Feature Type],$A874),CHAR(34),
", SamplingFeatureCode:  ",CHAR(34),INDEX(SamplingFeatures[Feature Code],$A874),CHAR(34),
", SamplingFeatureName:  ",CHAR(34),INDEX(SamplingFeatures[Feature Name],$A874),CHAR(34),
", SamplingFeatureDescription:  ",CHAR(34),INDEX(SamplingFeatures[Feature Description],$A874),CHAR(34),
", SamplingFeatureGeotypeCV:  ",CHAR(34),INDEX(SamplingFeatures[Feature Geo Type],$A874),CHAR(34),
", FeatureGeometry:  ",CHAR(34),INDEX(SamplingFeatures[Feature Geometry],$A874),CHAR(34),
", Elevation_m:  ",CHAR(34),INDEX(SamplingFeatures[Elevation_m],$A874),CHAR(34),
", ElevationDatumCV:  ",CHAR(34),ElevationDatum,CHAR(34),"}"))</f>
        <v>#REF!</v>
      </c>
      <c r="L874" t="e">
        <f>IF(INDEX(SamplingFeatures[Sampling Feature Type],$A874)&lt;&gt;"Site","",
CONCATENATE("  - &amp;SiteID",TEXT(SUMPRODUCT(--($L$3:$L873&lt;&gt;"")),"0000"),
" {","SamplingFeatureID:  *SamplingFeatureID",TEXT($A874,"0000"),
", SiteTypeCV:  ",CHAR(34),INDEX(Sites[Site Type],$A874),CHAR(34),
", Latitude:  ",INDEX(Sites[Latitude],$A874),
", Longitude:  ",INDEX(Sites[Longitude],$A874),
", SRSName:  ",CHAR(34),LatLonDatum,CHAR(34),"}"))</f>
        <v>#REF!</v>
      </c>
      <c r="M874" t="e">
        <f>IF(INDEX(SamplingFeatures[Sampling Feature Type],$A874)&lt;&gt;"Specimen","",
CONCATENATE("  - &amp;SpecimenID",TEXT(SUMPRODUCT(--($M$3:$M873&lt;&gt;"")),"0000"),
" {","SamplingFeatureID:  *SamplingFeatureID",TEXT($A874,"0000"),
", SpecimenTypeCV:  ",CHAR(34),INDEX(Specimens[Specimen Type],$A874),CHAR(34),
", SpecimenMediumCV:  ",INDEX(Specimens[Specimen Medium],$A874),
", IsFieldSpecimen:  ",CHAR(34),INDEX(Specimens[Is Field Specimen?],$A874),CHAR(34),"}"))</f>
        <v>#REF!</v>
      </c>
      <c r="N874" t="e">
        <f>IF(COUNTA(SpatialOffsets[])=0,"", IF(INDEX(SpatialOffsets[Spatial Offset Type],$A874)="","",
CONCATENATE("  - &amp;SpatialOffsetID",TEXT($A874,"0000"),
" {","SpatialOffsetTypeCV:  ",CHAR(34),INDEX(SpatialOffsets[Spatial Offset Type],$A874),CHAR(34),
", Offset1Value:  ",INDEX(SpatialOffsets[Offset 1 Value],$A874),
", Offset1UnitID:  ",CHAR(34),INDEX(SpatialOffsets[Offset 1 Unit],$A874),CHAR(34),
", Offset2Value:  ",INDEX(SpatialOffsets[Offset 2 Value],$A874),
", Offset2UnitID:  ",CHAR(34),INDEX(SpatialOffsets[Offset 2 Unit],$A874),CHAR(34),
", Offset3Value:  ",INDEX(SpatialOffsets[Offset 3 Value],$A874),
", Offset3UnitID:  ",CHAR(34),INDEX(SpatialOffsets[Offset 3 Unit],$A874),CHAR(34),,"}")))</f>
        <v>#REF!</v>
      </c>
      <c r="O874" t="e">
        <f>IF(COUNTA(RelatedFeatures[])=0,"", IF(INDEX(RelatedFeatures[First Sampling Feature Code],$A874)="","",
CONCATENATE("  - &amp;RelationID",TEXT($A874,"0000"),
" {","SamplingFeatureID:  *SamplingFeatureID",TEXT(MATCH(INDEX(RelatedFeatures[First Sampling Feature Code],$A874),SamplingFeatures[Feature Code],0),"0000"),
", RelationshipTypeCV:  ",CHAR(34),INDEX(RelatedFeatures[Relationship Type],$A874),CHAR(34),
", RelatedFeatureID: *SamplingFeatureID",TEXT(MATCH(INDEX(RelatedFeatures[Second Sampling Feature Code],$A874),SamplingFeatures[Feature Code],0),"0000"),
", SpatialOffsetID:  ",IF(INDEX(RelatedFeatures[Offset Number],$A874)="","",CONCATENATE("*SpatialOffsetID",TEXT(INDEX(RelatedFeatures[Offset Number],$A874),"0000"))),"}")))</f>
        <v>#REF!</v>
      </c>
      <c r="P874" t="e">
        <f>IF(INDEX(Methods[Method Type],$A874)="","",
CONCATENATE("  - &amp;MethodID",TEXT($A874,"0000"),
" {","MethodTypeCV:  ",CHAR(34),INDEX(Methods[Method Type],$A874),CHAR(34),
", MethodCode:  ",CHAR(34),INDEX(Methods[Method Code],$A874),CHAR(34),
", MethodName:  ",CHAR(34),INDEX(Methods[Method Name],$A874),CHAR(34),
", MethodDescription:  ",CHAR(34),INDEX(Methods[Method Description],$A874),CHAR(34),
", MethodLink:  ",CHAR(34),INDEX(Methods[Method Link],$A874),CHAR(34),
", OrganizationID: *OrganizationID",TEXT(MATCH(INDEX(Methods[Organization Name],$A874),Organizations[Organization Name],0),"0000"),"}"))</f>
        <v>#REF!</v>
      </c>
      <c r="Q874" t="e">
        <f>IF(INDEX(Variables[Variable Type],$A874)="","",
CONCATENATE("  - &amp;VariableID",TEXT($A874,"0000"),
" {","VariableTypeCV:  ",CHAR(34),INDEX(Variables[Variable Type],$A874),CHAR(34),
", VariableCode:  ",CHAR(34),INDEX(Variables[Variable Code],$A874),CHAR(34),
", VariableNameCV:  ",CHAR(34),INDEX(Variables[Variable Name],$A874),CHAR(34),
", VariableDefinition:  ",CHAR(34),INDEX(Variables[Variable Definition],$A874),CHAR(34),
", SpecciationCV:  ",CHAR(34),INDEX(Variables[Speciation],$A874),CHAR(34),
", NoDataValue:  ",CHAR(34),INDEX(Variables[No Data Value],$A874),CHAR(34),"}"))</f>
        <v>#REF!</v>
      </c>
    </row>
    <row r="875" spans="1:17" x14ac:dyDescent="0.25">
      <c r="A875">
        <v>872</v>
      </c>
      <c r="D875" t="e">
        <f>IF(INDEX(People[First Name],$A875)="","",
CONCATENATE("  - &amp;PersonID",TEXT($A875,"0000"),
" {","PersonFirstName:  ",CHAR(34),INDEX(People[First Name],$A875),CHAR(34),
", PersonMiddleName:  ",CHAR(34),INDEX(People[Middle Name],$A875),CHAR(34),
", PersonLastName:  ",CHAR(34),INDEX(People[Last Name],$A875),CHAR(34),"}"))</f>
        <v>#REF!</v>
      </c>
      <c r="E875" t="e">
        <f>IF(INDEX(Organizations[Organization Type '[CV']],$A875)="","",
CONCATENATE("  - &amp;OrganizationID",TEXT($A875,"0000"),
" {","OrganizationTypeCV:  ",CHAR(34),INDEX(Organizations[Organization Type '[CV']],$A875),CHAR(34),
", OrganizationCode:  ",CHAR(34),INDEX(Organizations[Organization Code],$A875),CHAR(34),
", OrganizationName:  ",CHAR(34),INDEX(Organizations[Organization Name],$A875),CHAR(34),
", OrganizationDescription:  ",CHAR(34),INDEX(Organizations[Organization Description],$A875),CHAR(34),
", OrganizationLink:  ",CHAR(34),INDEX(Organizations[Organization Link],$A875),CHAR(34),"}"))</f>
        <v>#REF!</v>
      </c>
      <c r="F875" t="e">
        <f>IF(INDEX(People[First Name],$A875)="","",
CONCATENATE("  - &amp;AffiliationID",TEXT($A875,"0000"),
" {PersonID: *PersonID",TEXT($A875,"0000"),
", OrganizationID: *OrganizationID",TEXT(MATCH(INDEX(People[Organization Name],$A875),Organizations[Organization Name],0),"0000"),
", IsPrimaryOrganizationContact: , AffiliationStartDate: , AffiliationEndDate: , PrimaryPhone: ",
", PrimaryEmail: ",CHAR(34),INDEX(People[Primary Email],$A875),CHAR(34),
", PrimaryAddress: ",CHAR(34),INDEX(People[Primary Address],$A875),CHAR(34),
", PersonLink: }"))</f>
        <v>#REF!</v>
      </c>
      <c r="H875" t="e">
        <f>IF(COUNTA(CitationInformation)=0,"",IF(INDEX(AuthorList[Author Name],$A875)="","",
CONCATENATE("  - &amp;AuthorListID",TEXT($A875,"0000"),
"  {CitationID: *CitationID0001",
", PersonID: *PersonID",TEXT(MATCH(INDEX(AuthorList[Author Name],$A875),People[Full Name],0),"0000"),
", AuthorOrder: ",INDEX(AuthorList[Author Number],$A875),"}")))</f>
        <v>#REF!</v>
      </c>
      <c r="K875" t="e">
        <f>IF(INDEX(SamplingFeatures[Feature Code],$A875)="","",
CONCATENATE("  - &amp;SamplingFeatureID",TEXT($A875,"0000"),
" {","SamplingFeatureUUID:  ",CHAR(34),INDEX(SamplingFeatures[Sampling Feature UUID],$A875),CHAR(34),
", SamplingFeatureTypeCV:  ",CHAR(34),INDEX(SamplingFeatures[Sampling Feature Type],$A875),CHAR(34),
", SamplingFeatureCode:  ",CHAR(34),INDEX(SamplingFeatures[Feature Code],$A875),CHAR(34),
", SamplingFeatureName:  ",CHAR(34),INDEX(SamplingFeatures[Feature Name],$A875),CHAR(34),
", SamplingFeatureDescription:  ",CHAR(34),INDEX(SamplingFeatures[Feature Description],$A875),CHAR(34),
", SamplingFeatureGeotypeCV:  ",CHAR(34),INDEX(SamplingFeatures[Feature Geo Type],$A875),CHAR(34),
", FeatureGeometry:  ",CHAR(34),INDEX(SamplingFeatures[Feature Geometry],$A875),CHAR(34),
", Elevation_m:  ",CHAR(34),INDEX(SamplingFeatures[Elevation_m],$A875),CHAR(34),
", ElevationDatumCV:  ",CHAR(34),ElevationDatum,CHAR(34),"}"))</f>
        <v>#REF!</v>
      </c>
      <c r="L875" t="e">
        <f>IF(INDEX(SamplingFeatures[Sampling Feature Type],$A875)&lt;&gt;"Site","",
CONCATENATE("  - &amp;SiteID",TEXT(SUMPRODUCT(--($L$3:$L874&lt;&gt;"")),"0000"),
" {","SamplingFeatureID:  *SamplingFeatureID",TEXT($A875,"0000"),
", SiteTypeCV:  ",CHAR(34),INDEX(Sites[Site Type],$A875),CHAR(34),
", Latitude:  ",INDEX(Sites[Latitude],$A875),
", Longitude:  ",INDEX(Sites[Longitude],$A875),
", SRSName:  ",CHAR(34),LatLonDatum,CHAR(34),"}"))</f>
        <v>#REF!</v>
      </c>
      <c r="M875" t="e">
        <f>IF(INDEX(SamplingFeatures[Sampling Feature Type],$A875)&lt;&gt;"Specimen","",
CONCATENATE("  - &amp;SpecimenID",TEXT(SUMPRODUCT(--($M$3:$M874&lt;&gt;"")),"0000"),
" {","SamplingFeatureID:  *SamplingFeatureID",TEXT($A875,"0000"),
", SpecimenTypeCV:  ",CHAR(34),INDEX(Specimens[Specimen Type],$A875),CHAR(34),
", SpecimenMediumCV:  ",INDEX(Specimens[Specimen Medium],$A875),
", IsFieldSpecimen:  ",CHAR(34),INDEX(Specimens[Is Field Specimen?],$A875),CHAR(34),"}"))</f>
        <v>#REF!</v>
      </c>
      <c r="N875" t="e">
        <f>IF(COUNTA(SpatialOffsets[])=0,"", IF(INDEX(SpatialOffsets[Spatial Offset Type],$A875)="","",
CONCATENATE("  - &amp;SpatialOffsetID",TEXT($A875,"0000"),
" {","SpatialOffsetTypeCV:  ",CHAR(34),INDEX(SpatialOffsets[Spatial Offset Type],$A875),CHAR(34),
", Offset1Value:  ",INDEX(SpatialOffsets[Offset 1 Value],$A875),
", Offset1UnitID:  ",CHAR(34),INDEX(SpatialOffsets[Offset 1 Unit],$A875),CHAR(34),
", Offset2Value:  ",INDEX(SpatialOffsets[Offset 2 Value],$A875),
", Offset2UnitID:  ",CHAR(34),INDEX(SpatialOffsets[Offset 2 Unit],$A875),CHAR(34),
", Offset3Value:  ",INDEX(SpatialOffsets[Offset 3 Value],$A875),
", Offset3UnitID:  ",CHAR(34),INDEX(SpatialOffsets[Offset 3 Unit],$A875),CHAR(34),,"}")))</f>
        <v>#REF!</v>
      </c>
      <c r="O875" t="e">
        <f>IF(COUNTA(RelatedFeatures[])=0,"", IF(INDEX(RelatedFeatures[First Sampling Feature Code],$A875)="","",
CONCATENATE("  - &amp;RelationID",TEXT($A875,"0000"),
" {","SamplingFeatureID:  *SamplingFeatureID",TEXT(MATCH(INDEX(RelatedFeatures[First Sampling Feature Code],$A875),SamplingFeatures[Feature Code],0),"0000"),
", RelationshipTypeCV:  ",CHAR(34),INDEX(RelatedFeatures[Relationship Type],$A875),CHAR(34),
", RelatedFeatureID: *SamplingFeatureID",TEXT(MATCH(INDEX(RelatedFeatures[Second Sampling Feature Code],$A875),SamplingFeatures[Feature Code],0),"0000"),
", SpatialOffsetID:  ",IF(INDEX(RelatedFeatures[Offset Number],$A875)="","",CONCATENATE("*SpatialOffsetID",TEXT(INDEX(RelatedFeatures[Offset Number],$A875),"0000"))),"}")))</f>
        <v>#REF!</v>
      </c>
      <c r="P875" t="e">
        <f>IF(INDEX(Methods[Method Type],$A875)="","",
CONCATENATE("  - &amp;MethodID",TEXT($A875,"0000"),
" {","MethodTypeCV:  ",CHAR(34),INDEX(Methods[Method Type],$A875),CHAR(34),
", MethodCode:  ",CHAR(34),INDEX(Methods[Method Code],$A875),CHAR(34),
", MethodName:  ",CHAR(34),INDEX(Methods[Method Name],$A875),CHAR(34),
", MethodDescription:  ",CHAR(34),INDEX(Methods[Method Description],$A875),CHAR(34),
", MethodLink:  ",CHAR(34),INDEX(Methods[Method Link],$A875),CHAR(34),
", OrganizationID: *OrganizationID",TEXT(MATCH(INDEX(Methods[Organization Name],$A875),Organizations[Organization Name],0),"0000"),"}"))</f>
        <v>#REF!</v>
      </c>
      <c r="Q875" t="e">
        <f>IF(INDEX(Variables[Variable Type],$A875)="","",
CONCATENATE("  - &amp;VariableID",TEXT($A875,"0000"),
" {","VariableTypeCV:  ",CHAR(34),INDEX(Variables[Variable Type],$A875),CHAR(34),
", VariableCode:  ",CHAR(34),INDEX(Variables[Variable Code],$A875),CHAR(34),
", VariableNameCV:  ",CHAR(34),INDEX(Variables[Variable Name],$A875),CHAR(34),
", VariableDefinition:  ",CHAR(34),INDEX(Variables[Variable Definition],$A875),CHAR(34),
", SpecciationCV:  ",CHAR(34),INDEX(Variables[Speciation],$A875),CHAR(34),
", NoDataValue:  ",CHAR(34),INDEX(Variables[No Data Value],$A875),CHAR(34),"}"))</f>
        <v>#REF!</v>
      </c>
    </row>
    <row r="876" spans="1:17" x14ac:dyDescent="0.25">
      <c r="A876">
        <v>873</v>
      </c>
      <c r="D876" t="e">
        <f>IF(INDEX(People[First Name],$A876)="","",
CONCATENATE("  - &amp;PersonID",TEXT($A876,"0000"),
" {","PersonFirstName:  ",CHAR(34),INDEX(People[First Name],$A876),CHAR(34),
", PersonMiddleName:  ",CHAR(34),INDEX(People[Middle Name],$A876),CHAR(34),
", PersonLastName:  ",CHAR(34),INDEX(People[Last Name],$A876),CHAR(34),"}"))</f>
        <v>#REF!</v>
      </c>
      <c r="E876" t="e">
        <f>IF(INDEX(Organizations[Organization Type '[CV']],$A876)="","",
CONCATENATE("  - &amp;OrganizationID",TEXT($A876,"0000"),
" {","OrganizationTypeCV:  ",CHAR(34),INDEX(Organizations[Organization Type '[CV']],$A876),CHAR(34),
", OrganizationCode:  ",CHAR(34),INDEX(Organizations[Organization Code],$A876),CHAR(34),
", OrganizationName:  ",CHAR(34),INDEX(Organizations[Organization Name],$A876),CHAR(34),
", OrganizationDescription:  ",CHAR(34),INDEX(Organizations[Organization Description],$A876),CHAR(34),
", OrganizationLink:  ",CHAR(34),INDEX(Organizations[Organization Link],$A876),CHAR(34),"}"))</f>
        <v>#REF!</v>
      </c>
      <c r="F876" t="e">
        <f>IF(INDEX(People[First Name],$A876)="","",
CONCATENATE("  - &amp;AffiliationID",TEXT($A876,"0000"),
" {PersonID: *PersonID",TEXT($A876,"0000"),
", OrganizationID: *OrganizationID",TEXT(MATCH(INDEX(People[Organization Name],$A876),Organizations[Organization Name],0),"0000"),
", IsPrimaryOrganizationContact: , AffiliationStartDate: , AffiliationEndDate: , PrimaryPhone: ",
", PrimaryEmail: ",CHAR(34),INDEX(People[Primary Email],$A876),CHAR(34),
", PrimaryAddress: ",CHAR(34),INDEX(People[Primary Address],$A876),CHAR(34),
", PersonLink: }"))</f>
        <v>#REF!</v>
      </c>
      <c r="H876" t="e">
        <f>IF(COUNTA(CitationInformation)=0,"",IF(INDEX(AuthorList[Author Name],$A876)="","",
CONCATENATE("  - &amp;AuthorListID",TEXT($A876,"0000"),
"  {CitationID: *CitationID0001",
", PersonID: *PersonID",TEXT(MATCH(INDEX(AuthorList[Author Name],$A876),People[Full Name],0),"0000"),
", AuthorOrder: ",INDEX(AuthorList[Author Number],$A876),"}")))</f>
        <v>#REF!</v>
      </c>
      <c r="K876" t="e">
        <f>IF(INDEX(SamplingFeatures[Feature Code],$A876)="","",
CONCATENATE("  - &amp;SamplingFeatureID",TEXT($A876,"0000"),
" {","SamplingFeatureUUID:  ",CHAR(34),INDEX(SamplingFeatures[Sampling Feature UUID],$A876),CHAR(34),
", SamplingFeatureTypeCV:  ",CHAR(34),INDEX(SamplingFeatures[Sampling Feature Type],$A876),CHAR(34),
", SamplingFeatureCode:  ",CHAR(34),INDEX(SamplingFeatures[Feature Code],$A876),CHAR(34),
", SamplingFeatureName:  ",CHAR(34),INDEX(SamplingFeatures[Feature Name],$A876),CHAR(34),
", SamplingFeatureDescription:  ",CHAR(34),INDEX(SamplingFeatures[Feature Description],$A876),CHAR(34),
", SamplingFeatureGeotypeCV:  ",CHAR(34),INDEX(SamplingFeatures[Feature Geo Type],$A876),CHAR(34),
", FeatureGeometry:  ",CHAR(34),INDEX(SamplingFeatures[Feature Geometry],$A876),CHAR(34),
", Elevation_m:  ",CHAR(34),INDEX(SamplingFeatures[Elevation_m],$A876),CHAR(34),
", ElevationDatumCV:  ",CHAR(34),ElevationDatum,CHAR(34),"}"))</f>
        <v>#REF!</v>
      </c>
      <c r="L876" t="e">
        <f>IF(INDEX(SamplingFeatures[Sampling Feature Type],$A876)&lt;&gt;"Site","",
CONCATENATE("  - &amp;SiteID",TEXT(SUMPRODUCT(--($L$3:$L875&lt;&gt;"")),"0000"),
" {","SamplingFeatureID:  *SamplingFeatureID",TEXT($A876,"0000"),
", SiteTypeCV:  ",CHAR(34),INDEX(Sites[Site Type],$A876),CHAR(34),
", Latitude:  ",INDEX(Sites[Latitude],$A876),
", Longitude:  ",INDEX(Sites[Longitude],$A876),
", SRSName:  ",CHAR(34),LatLonDatum,CHAR(34),"}"))</f>
        <v>#REF!</v>
      </c>
      <c r="M876" t="e">
        <f>IF(INDEX(SamplingFeatures[Sampling Feature Type],$A876)&lt;&gt;"Specimen","",
CONCATENATE("  - &amp;SpecimenID",TEXT(SUMPRODUCT(--($M$3:$M875&lt;&gt;"")),"0000"),
" {","SamplingFeatureID:  *SamplingFeatureID",TEXT($A876,"0000"),
", SpecimenTypeCV:  ",CHAR(34),INDEX(Specimens[Specimen Type],$A876),CHAR(34),
", SpecimenMediumCV:  ",INDEX(Specimens[Specimen Medium],$A876),
", IsFieldSpecimen:  ",CHAR(34),INDEX(Specimens[Is Field Specimen?],$A876),CHAR(34),"}"))</f>
        <v>#REF!</v>
      </c>
      <c r="N876" t="e">
        <f>IF(COUNTA(SpatialOffsets[])=0,"", IF(INDEX(SpatialOffsets[Spatial Offset Type],$A876)="","",
CONCATENATE("  - &amp;SpatialOffsetID",TEXT($A876,"0000"),
" {","SpatialOffsetTypeCV:  ",CHAR(34),INDEX(SpatialOffsets[Spatial Offset Type],$A876),CHAR(34),
", Offset1Value:  ",INDEX(SpatialOffsets[Offset 1 Value],$A876),
", Offset1UnitID:  ",CHAR(34),INDEX(SpatialOffsets[Offset 1 Unit],$A876),CHAR(34),
", Offset2Value:  ",INDEX(SpatialOffsets[Offset 2 Value],$A876),
", Offset2UnitID:  ",CHAR(34),INDEX(SpatialOffsets[Offset 2 Unit],$A876),CHAR(34),
", Offset3Value:  ",INDEX(SpatialOffsets[Offset 3 Value],$A876),
", Offset3UnitID:  ",CHAR(34),INDEX(SpatialOffsets[Offset 3 Unit],$A876),CHAR(34),,"}")))</f>
        <v>#REF!</v>
      </c>
      <c r="O876" t="e">
        <f>IF(COUNTA(RelatedFeatures[])=0,"", IF(INDEX(RelatedFeatures[First Sampling Feature Code],$A876)="","",
CONCATENATE("  - &amp;RelationID",TEXT($A876,"0000"),
" {","SamplingFeatureID:  *SamplingFeatureID",TEXT(MATCH(INDEX(RelatedFeatures[First Sampling Feature Code],$A876),SamplingFeatures[Feature Code],0),"0000"),
", RelationshipTypeCV:  ",CHAR(34),INDEX(RelatedFeatures[Relationship Type],$A876),CHAR(34),
", RelatedFeatureID: *SamplingFeatureID",TEXT(MATCH(INDEX(RelatedFeatures[Second Sampling Feature Code],$A876),SamplingFeatures[Feature Code],0),"0000"),
", SpatialOffsetID:  ",IF(INDEX(RelatedFeatures[Offset Number],$A876)="","",CONCATENATE("*SpatialOffsetID",TEXT(INDEX(RelatedFeatures[Offset Number],$A876),"0000"))),"}")))</f>
        <v>#REF!</v>
      </c>
      <c r="P876" t="e">
        <f>IF(INDEX(Methods[Method Type],$A876)="","",
CONCATENATE("  - &amp;MethodID",TEXT($A876,"0000"),
" {","MethodTypeCV:  ",CHAR(34),INDEX(Methods[Method Type],$A876),CHAR(34),
", MethodCode:  ",CHAR(34),INDEX(Methods[Method Code],$A876),CHAR(34),
", MethodName:  ",CHAR(34),INDEX(Methods[Method Name],$A876),CHAR(34),
", MethodDescription:  ",CHAR(34),INDEX(Methods[Method Description],$A876),CHAR(34),
", MethodLink:  ",CHAR(34),INDEX(Methods[Method Link],$A876),CHAR(34),
", OrganizationID: *OrganizationID",TEXT(MATCH(INDEX(Methods[Organization Name],$A876),Organizations[Organization Name],0),"0000"),"}"))</f>
        <v>#REF!</v>
      </c>
      <c r="Q876" t="e">
        <f>IF(INDEX(Variables[Variable Type],$A876)="","",
CONCATENATE("  - &amp;VariableID",TEXT($A876,"0000"),
" {","VariableTypeCV:  ",CHAR(34),INDEX(Variables[Variable Type],$A876),CHAR(34),
", VariableCode:  ",CHAR(34),INDEX(Variables[Variable Code],$A876),CHAR(34),
", VariableNameCV:  ",CHAR(34),INDEX(Variables[Variable Name],$A876),CHAR(34),
", VariableDefinition:  ",CHAR(34),INDEX(Variables[Variable Definition],$A876),CHAR(34),
", SpecciationCV:  ",CHAR(34),INDEX(Variables[Speciation],$A876),CHAR(34),
", NoDataValue:  ",CHAR(34),INDEX(Variables[No Data Value],$A876),CHAR(34),"}"))</f>
        <v>#REF!</v>
      </c>
    </row>
    <row r="877" spans="1:17" x14ac:dyDescent="0.25">
      <c r="A877">
        <v>874</v>
      </c>
      <c r="D877" t="e">
        <f>IF(INDEX(People[First Name],$A877)="","",
CONCATENATE("  - &amp;PersonID",TEXT($A877,"0000"),
" {","PersonFirstName:  ",CHAR(34),INDEX(People[First Name],$A877),CHAR(34),
", PersonMiddleName:  ",CHAR(34),INDEX(People[Middle Name],$A877),CHAR(34),
", PersonLastName:  ",CHAR(34),INDEX(People[Last Name],$A877),CHAR(34),"}"))</f>
        <v>#REF!</v>
      </c>
      <c r="E877" t="e">
        <f>IF(INDEX(Organizations[Organization Type '[CV']],$A877)="","",
CONCATENATE("  - &amp;OrganizationID",TEXT($A877,"0000"),
" {","OrganizationTypeCV:  ",CHAR(34),INDEX(Organizations[Organization Type '[CV']],$A877),CHAR(34),
", OrganizationCode:  ",CHAR(34),INDEX(Organizations[Organization Code],$A877),CHAR(34),
", OrganizationName:  ",CHAR(34),INDEX(Organizations[Organization Name],$A877),CHAR(34),
", OrganizationDescription:  ",CHAR(34),INDEX(Organizations[Organization Description],$A877),CHAR(34),
", OrganizationLink:  ",CHAR(34),INDEX(Organizations[Organization Link],$A877),CHAR(34),"}"))</f>
        <v>#REF!</v>
      </c>
      <c r="F877" t="e">
        <f>IF(INDEX(People[First Name],$A877)="","",
CONCATENATE("  - &amp;AffiliationID",TEXT($A877,"0000"),
" {PersonID: *PersonID",TEXT($A877,"0000"),
", OrganizationID: *OrganizationID",TEXT(MATCH(INDEX(People[Organization Name],$A877),Organizations[Organization Name],0),"0000"),
", IsPrimaryOrganizationContact: , AffiliationStartDate: , AffiliationEndDate: , PrimaryPhone: ",
", PrimaryEmail: ",CHAR(34),INDEX(People[Primary Email],$A877),CHAR(34),
", PrimaryAddress: ",CHAR(34),INDEX(People[Primary Address],$A877),CHAR(34),
", PersonLink: }"))</f>
        <v>#REF!</v>
      </c>
      <c r="H877" t="e">
        <f>IF(COUNTA(CitationInformation)=0,"",IF(INDEX(AuthorList[Author Name],$A877)="","",
CONCATENATE("  - &amp;AuthorListID",TEXT($A877,"0000"),
"  {CitationID: *CitationID0001",
", PersonID: *PersonID",TEXT(MATCH(INDEX(AuthorList[Author Name],$A877),People[Full Name],0),"0000"),
", AuthorOrder: ",INDEX(AuthorList[Author Number],$A877),"}")))</f>
        <v>#REF!</v>
      </c>
      <c r="K877" t="e">
        <f>IF(INDEX(SamplingFeatures[Feature Code],$A877)="","",
CONCATENATE("  - &amp;SamplingFeatureID",TEXT($A877,"0000"),
" {","SamplingFeatureUUID:  ",CHAR(34),INDEX(SamplingFeatures[Sampling Feature UUID],$A877),CHAR(34),
", SamplingFeatureTypeCV:  ",CHAR(34),INDEX(SamplingFeatures[Sampling Feature Type],$A877),CHAR(34),
", SamplingFeatureCode:  ",CHAR(34),INDEX(SamplingFeatures[Feature Code],$A877),CHAR(34),
", SamplingFeatureName:  ",CHAR(34),INDEX(SamplingFeatures[Feature Name],$A877),CHAR(34),
", SamplingFeatureDescription:  ",CHAR(34),INDEX(SamplingFeatures[Feature Description],$A877),CHAR(34),
", SamplingFeatureGeotypeCV:  ",CHAR(34),INDEX(SamplingFeatures[Feature Geo Type],$A877),CHAR(34),
", FeatureGeometry:  ",CHAR(34),INDEX(SamplingFeatures[Feature Geometry],$A877),CHAR(34),
", Elevation_m:  ",CHAR(34),INDEX(SamplingFeatures[Elevation_m],$A877),CHAR(34),
", ElevationDatumCV:  ",CHAR(34),ElevationDatum,CHAR(34),"}"))</f>
        <v>#REF!</v>
      </c>
      <c r="L877" t="e">
        <f>IF(INDEX(SamplingFeatures[Sampling Feature Type],$A877)&lt;&gt;"Site","",
CONCATENATE("  - &amp;SiteID",TEXT(SUMPRODUCT(--($L$3:$L876&lt;&gt;"")),"0000"),
" {","SamplingFeatureID:  *SamplingFeatureID",TEXT($A877,"0000"),
", SiteTypeCV:  ",CHAR(34),INDEX(Sites[Site Type],$A877),CHAR(34),
", Latitude:  ",INDEX(Sites[Latitude],$A877),
", Longitude:  ",INDEX(Sites[Longitude],$A877),
", SRSName:  ",CHAR(34),LatLonDatum,CHAR(34),"}"))</f>
        <v>#REF!</v>
      </c>
      <c r="M877" t="e">
        <f>IF(INDEX(SamplingFeatures[Sampling Feature Type],$A877)&lt;&gt;"Specimen","",
CONCATENATE("  - &amp;SpecimenID",TEXT(SUMPRODUCT(--($M$3:$M876&lt;&gt;"")),"0000"),
" {","SamplingFeatureID:  *SamplingFeatureID",TEXT($A877,"0000"),
", SpecimenTypeCV:  ",CHAR(34),INDEX(Specimens[Specimen Type],$A877),CHAR(34),
", SpecimenMediumCV:  ",INDEX(Specimens[Specimen Medium],$A877),
", IsFieldSpecimen:  ",CHAR(34),INDEX(Specimens[Is Field Specimen?],$A877),CHAR(34),"}"))</f>
        <v>#REF!</v>
      </c>
      <c r="N877" t="e">
        <f>IF(COUNTA(SpatialOffsets[])=0,"", IF(INDEX(SpatialOffsets[Spatial Offset Type],$A877)="","",
CONCATENATE("  - &amp;SpatialOffsetID",TEXT($A877,"0000"),
" {","SpatialOffsetTypeCV:  ",CHAR(34),INDEX(SpatialOffsets[Spatial Offset Type],$A877),CHAR(34),
", Offset1Value:  ",INDEX(SpatialOffsets[Offset 1 Value],$A877),
", Offset1UnitID:  ",CHAR(34),INDEX(SpatialOffsets[Offset 1 Unit],$A877),CHAR(34),
", Offset2Value:  ",INDEX(SpatialOffsets[Offset 2 Value],$A877),
", Offset2UnitID:  ",CHAR(34),INDEX(SpatialOffsets[Offset 2 Unit],$A877),CHAR(34),
", Offset3Value:  ",INDEX(SpatialOffsets[Offset 3 Value],$A877),
", Offset3UnitID:  ",CHAR(34),INDEX(SpatialOffsets[Offset 3 Unit],$A877),CHAR(34),,"}")))</f>
        <v>#REF!</v>
      </c>
      <c r="O877" t="e">
        <f>IF(COUNTA(RelatedFeatures[])=0,"", IF(INDEX(RelatedFeatures[First Sampling Feature Code],$A877)="","",
CONCATENATE("  - &amp;RelationID",TEXT($A877,"0000"),
" {","SamplingFeatureID:  *SamplingFeatureID",TEXT(MATCH(INDEX(RelatedFeatures[First Sampling Feature Code],$A877),SamplingFeatures[Feature Code],0),"0000"),
", RelationshipTypeCV:  ",CHAR(34),INDEX(RelatedFeatures[Relationship Type],$A877),CHAR(34),
", RelatedFeatureID: *SamplingFeatureID",TEXT(MATCH(INDEX(RelatedFeatures[Second Sampling Feature Code],$A877),SamplingFeatures[Feature Code],0),"0000"),
", SpatialOffsetID:  ",IF(INDEX(RelatedFeatures[Offset Number],$A877)="","",CONCATENATE("*SpatialOffsetID",TEXT(INDEX(RelatedFeatures[Offset Number],$A877),"0000"))),"}")))</f>
        <v>#REF!</v>
      </c>
      <c r="P877" t="e">
        <f>IF(INDEX(Methods[Method Type],$A877)="","",
CONCATENATE("  - &amp;MethodID",TEXT($A877,"0000"),
" {","MethodTypeCV:  ",CHAR(34),INDEX(Methods[Method Type],$A877),CHAR(34),
", MethodCode:  ",CHAR(34),INDEX(Methods[Method Code],$A877),CHAR(34),
", MethodName:  ",CHAR(34),INDEX(Methods[Method Name],$A877),CHAR(34),
", MethodDescription:  ",CHAR(34),INDEX(Methods[Method Description],$A877),CHAR(34),
", MethodLink:  ",CHAR(34),INDEX(Methods[Method Link],$A877),CHAR(34),
", OrganizationID: *OrganizationID",TEXT(MATCH(INDEX(Methods[Organization Name],$A877),Organizations[Organization Name],0),"0000"),"}"))</f>
        <v>#REF!</v>
      </c>
      <c r="Q877" t="e">
        <f>IF(INDEX(Variables[Variable Type],$A877)="","",
CONCATENATE("  - &amp;VariableID",TEXT($A877,"0000"),
" {","VariableTypeCV:  ",CHAR(34),INDEX(Variables[Variable Type],$A877),CHAR(34),
", VariableCode:  ",CHAR(34),INDEX(Variables[Variable Code],$A877),CHAR(34),
", VariableNameCV:  ",CHAR(34),INDEX(Variables[Variable Name],$A877),CHAR(34),
", VariableDefinition:  ",CHAR(34),INDEX(Variables[Variable Definition],$A877),CHAR(34),
", SpecciationCV:  ",CHAR(34),INDEX(Variables[Speciation],$A877),CHAR(34),
", NoDataValue:  ",CHAR(34),INDEX(Variables[No Data Value],$A877),CHAR(34),"}"))</f>
        <v>#REF!</v>
      </c>
    </row>
    <row r="878" spans="1:17" x14ac:dyDescent="0.25">
      <c r="A878">
        <v>875</v>
      </c>
      <c r="D878" t="e">
        <f>IF(INDEX(People[First Name],$A878)="","",
CONCATENATE("  - &amp;PersonID",TEXT($A878,"0000"),
" {","PersonFirstName:  ",CHAR(34),INDEX(People[First Name],$A878),CHAR(34),
", PersonMiddleName:  ",CHAR(34),INDEX(People[Middle Name],$A878),CHAR(34),
", PersonLastName:  ",CHAR(34),INDEX(People[Last Name],$A878),CHAR(34),"}"))</f>
        <v>#REF!</v>
      </c>
      <c r="E878" t="e">
        <f>IF(INDEX(Organizations[Organization Type '[CV']],$A878)="","",
CONCATENATE("  - &amp;OrganizationID",TEXT($A878,"0000"),
" {","OrganizationTypeCV:  ",CHAR(34),INDEX(Organizations[Organization Type '[CV']],$A878),CHAR(34),
", OrganizationCode:  ",CHAR(34),INDEX(Organizations[Organization Code],$A878),CHAR(34),
", OrganizationName:  ",CHAR(34),INDEX(Organizations[Organization Name],$A878),CHAR(34),
", OrganizationDescription:  ",CHAR(34),INDEX(Organizations[Organization Description],$A878),CHAR(34),
", OrganizationLink:  ",CHAR(34),INDEX(Organizations[Organization Link],$A878),CHAR(34),"}"))</f>
        <v>#REF!</v>
      </c>
      <c r="F878" t="e">
        <f>IF(INDEX(People[First Name],$A878)="","",
CONCATENATE("  - &amp;AffiliationID",TEXT($A878,"0000"),
" {PersonID: *PersonID",TEXT($A878,"0000"),
", OrganizationID: *OrganizationID",TEXT(MATCH(INDEX(People[Organization Name],$A878),Organizations[Organization Name],0),"0000"),
", IsPrimaryOrganizationContact: , AffiliationStartDate: , AffiliationEndDate: , PrimaryPhone: ",
", PrimaryEmail: ",CHAR(34),INDEX(People[Primary Email],$A878),CHAR(34),
", PrimaryAddress: ",CHAR(34),INDEX(People[Primary Address],$A878),CHAR(34),
", PersonLink: }"))</f>
        <v>#REF!</v>
      </c>
      <c r="H878" t="e">
        <f>IF(COUNTA(CitationInformation)=0,"",IF(INDEX(AuthorList[Author Name],$A878)="","",
CONCATENATE("  - &amp;AuthorListID",TEXT($A878,"0000"),
"  {CitationID: *CitationID0001",
", PersonID: *PersonID",TEXT(MATCH(INDEX(AuthorList[Author Name],$A878),People[Full Name],0),"0000"),
", AuthorOrder: ",INDEX(AuthorList[Author Number],$A878),"}")))</f>
        <v>#REF!</v>
      </c>
      <c r="K878" t="e">
        <f>IF(INDEX(SamplingFeatures[Feature Code],$A878)="","",
CONCATENATE("  - &amp;SamplingFeatureID",TEXT($A878,"0000"),
" {","SamplingFeatureUUID:  ",CHAR(34),INDEX(SamplingFeatures[Sampling Feature UUID],$A878),CHAR(34),
", SamplingFeatureTypeCV:  ",CHAR(34),INDEX(SamplingFeatures[Sampling Feature Type],$A878),CHAR(34),
", SamplingFeatureCode:  ",CHAR(34),INDEX(SamplingFeatures[Feature Code],$A878),CHAR(34),
", SamplingFeatureName:  ",CHAR(34),INDEX(SamplingFeatures[Feature Name],$A878),CHAR(34),
", SamplingFeatureDescription:  ",CHAR(34),INDEX(SamplingFeatures[Feature Description],$A878),CHAR(34),
", SamplingFeatureGeotypeCV:  ",CHAR(34),INDEX(SamplingFeatures[Feature Geo Type],$A878),CHAR(34),
", FeatureGeometry:  ",CHAR(34),INDEX(SamplingFeatures[Feature Geometry],$A878),CHAR(34),
", Elevation_m:  ",CHAR(34),INDEX(SamplingFeatures[Elevation_m],$A878),CHAR(34),
", ElevationDatumCV:  ",CHAR(34),ElevationDatum,CHAR(34),"}"))</f>
        <v>#REF!</v>
      </c>
      <c r="L878" t="e">
        <f>IF(INDEX(SamplingFeatures[Sampling Feature Type],$A878)&lt;&gt;"Site","",
CONCATENATE("  - &amp;SiteID",TEXT(SUMPRODUCT(--($L$3:$L877&lt;&gt;"")),"0000"),
" {","SamplingFeatureID:  *SamplingFeatureID",TEXT($A878,"0000"),
", SiteTypeCV:  ",CHAR(34),INDEX(Sites[Site Type],$A878),CHAR(34),
", Latitude:  ",INDEX(Sites[Latitude],$A878),
", Longitude:  ",INDEX(Sites[Longitude],$A878),
", SRSName:  ",CHAR(34),LatLonDatum,CHAR(34),"}"))</f>
        <v>#REF!</v>
      </c>
      <c r="M878" t="e">
        <f>IF(INDEX(SamplingFeatures[Sampling Feature Type],$A878)&lt;&gt;"Specimen","",
CONCATENATE("  - &amp;SpecimenID",TEXT(SUMPRODUCT(--($M$3:$M877&lt;&gt;"")),"0000"),
" {","SamplingFeatureID:  *SamplingFeatureID",TEXT($A878,"0000"),
", SpecimenTypeCV:  ",CHAR(34),INDEX(Specimens[Specimen Type],$A878),CHAR(34),
", SpecimenMediumCV:  ",INDEX(Specimens[Specimen Medium],$A878),
", IsFieldSpecimen:  ",CHAR(34),INDEX(Specimens[Is Field Specimen?],$A878),CHAR(34),"}"))</f>
        <v>#REF!</v>
      </c>
      <c r="N878" t="e">
        <f>IF(COUNTA(SpatialOffsets[])=0,"", IF(INDEX(SpatialOffsets[Spatial Offset Type],$A878)="","",
CONCATENATE("  - &amp;SpatialOffsetID",TEXT($A878,"0000"),
" {","SpatialOffsetTypeCV:  ",CHAR(34),INDEX(SpatialOffsets[Spatial Offset Type],$A878),CHAR(34),
", Offset1Value:  ",INDEX(SpatialOffsets[Offset 1 Value],$A878),
", Offset1UnitID:  ",CHAR(34),INDEX(SpatialOffsets[Offset 1 Unit],$A878),CHAR(34),
", Offset2Value:  ",INDEX(SpatialOffsets[Offset 2 Value],$A878),
", Offset2UnitID:  ",CHAR(34),INDEX(SpatialOffsets[Offset 2 Unit],$A878),CHAR(34),
", Offset3Value:  ",INDEX(SpatialOffsets[Offset 3 Value],$A878),
", Offset3UnitID:  ",CHAR(34),INDEX(SpatialOffsets[Offset 3 Unit],$A878),CHAR(34),,"}")))</f>
        <v>#REF!</v>
      </c>
      <c r="O878" t="e">
        <f>IF(COUNTA(RelatedFeatures[])=0,"", IF(INDEX(RelatedFeatures[First Sampling Feature Code],$A878)="","",
CONCATENATE("  - &amp;RelationID",TEXT($A878,"0000"),
" {","SamplingFeatureID:  *SamplingFeatureID",TEXT(MATCH(INDEX(RelatedFeatures[First Sampling Feature Code],$A878),SamplingFeatures[Feature Code],0),"0000"),
", RelationshipTypeCV:  ",CHAR(34),INDEX(RelatedFeatures[Relationship Type],$A878),CHAR(34),
", RelatedFeatureID: *SamplingFeatureID",TEXT(MATCH(INDEX(RelatedFeatures[Second Sampling Feature Code],$A878),SamplingFeatures[Feature Code],0),"0000"),
", SpatialOffsetID:  ",IF(INDEX(RelatedFeatures[Offset Number],$A878)="","",CONCATENATE("*SpatialOffsetID",TEXT(INDEX(RelatedFeatures[Offset Number],$A878),"0000"))),"}")))</f>
        <v>#REF!</v>
      </c>
      <c r="P878" t="e">
        <f>IF(INDEX(Methods[Method Type],$A878)="","",
CONCATENATE("  - &amp;MethodID",TEXT($A878,"0000"),
" {","MethodTypeCV:  ",CHAR(34),INDEX(Methods[Method Type],$A878),CHAR(34),
", MethodCode:  ",CHAR(34),INDEX(Methods[Method Code],$A878),CHAR(34),
", MethodName:  ",CHAR(34),INDEX(Methods[Method Name],$A878),CHAR(34),
", MethodDescription:  ",CHAR(34),INDEX(Methods[Method Description],$A878),CHAR(34),
", MethodLink:  ",CHAR(34),INDEX(Methods[Method Link],$A878),CHAR(34),
", OrganizationID: *OrganizationID",TEXT(MATCH(INDEX(Methods[Organization Name],$A878),Organizations[Organization Name],0),"0000"),"}"))</f>
        <v>#REF!</v>
      </c>
      <c r="Q878" t="e">
        <f>IF(INDEX(Variables[Variable Type],$A878)="","",
CONCATENATE("  - &amp;VariableID",TEXT($A878,"0000"),
" {","VariableTypeCV:  ",CHAR(34),INDEX(Variables[Variable Type],$A878),CHAR(34),
", VariableCode:  ",CHAR(34),INDEX(Variables[Variable Code],$A878),CHAR(34),
", VariableNameCV:  ",CHAR(34),INDEX(Variables[Variable Name],$A878),CHAR(34),
", VariableDefinition:  ",CHAR(34),INDEX(Variables[Variable Definition],$A878),CHAR(34),
", SpecciationCV:  ",CHAR(34),INDEX(Variables[Speciation],$A878),CHAR(34),
", NoDataValue:  ",CHAR(34),INDEX(Variables[No Data Value],$A878),CHAR(34),"}"))</f>
        <v>#REF!</v>
      </c>
    </row>
    <row r="879" spans="1:17" x14ac:dyDescent="0.25">
      <c r="A879">
        <v>876</v>
      </c>
      <c r="D879" t="e">
        <f>IF(INDEX(People[First Name],$A879)="","",
CONCATENATE("  - &amp;PersonID",TEXT($A879,"0000"),
" {","PersonFirstName:  ",CHAR(34),INDEX(People[First Name],$A879),CHAR(34),
", PersonMiddleName:  ",CHAR(34),INDEX(People[Middle Name],$A879),CHAR(34),
", PersonLastName:  ",CHAR(34),INDEX(People[Last Name],$A879),CHAR(34),"}"))</f>
        <v>#REF!</v>
      </c>
      <c r="E879" t="e">
        <f>IF(INDEX(Organizations[Organization Type '[CV']],$A879)="","",
CONCATENATE("  - &amp;OrganizationID",TEXT($A879,"0000"),
" {","OrganizationTypeCV:  ",CHAR(34),INDEX(Organizations[Organization Type '[CV']],$A879),CHAR(34),
", OrganizationCode:  ",CHAR(34),INDEX(Organizations[Organization Code],$A879),CHAR(34),
", OrganizationName:  ",CHAR(34),INDEX(Organizations[Organization Name],$A879),CHAR(34),
", OrganizationDescription:  ",CHAR(34),INDEX(Organizations[Organization Description],$A879),CHAR(34),
", OrganizationLink:  ",CHAR(34),INDEX(Organizations[Organization Link],$A879),CHAR(34),"}"))</f>
        <v>#REF!</v>
      </c>
      <c r="F879" t="e">
        <f>IF(INDEX(People[First Name],$A879)="","",
CONCATENATE("  - &amp;AffiliationID",TEXT($A879,"0000"),
" {PersonID: *PersonID",TEXT($A879,"0000"),
", OrganizationID: *OrganizationID",TEXT(MATCH(INDEX(People[Organization Name],$A879),Organizations[Organization Name],0),"0000"),
", IsPrimaryOrganizationContact: , AffiliationStartDate: , AffiliationEndDate: , PrimaryPhone: ",
", PrimaryEmail: ",CHAR(34),INDEX(People[Primary Email],$A879),CHAR(34),
", PrimaryAddress: ",CHAR(34),INDEX(People[Primary Address],$A879),CHAR(34),
", PersonLink: }"))</f>
        <v>#REF!</v>
      </c>
      <c r="H879" t="e">
        <f>IF(COUNTA(CitationInformation)=0,"",IF(INDEX(AuthorList[Author Name],$A879)="","",
CONCATENATE("  - &amp;AuthorListID",TEXT($A879,"0000"),
"  {CitationID: *CitationID0001",
", PersonID: *PersonID",TEXT(MATCH(INDEX(AuthorList[Author Name],$A879),People[Full Name],0),"0000"),
", AuthorOrder: ",INDEX(AuthorList[Author Number],$A879),"}")))</f>
        <v>#REF!</v>
      </c>
      <c r="K879" t="e">
        <f>IF(INDEX(SamplingFeatures[Feature Code],$A879)="","",
CONCATENATE("  - &amp;SamplingFeatureID",TEXT($A879,"0000"),
" {","SamplingFeatureUUID:  ",CHAR(34),INDEX(SamplingFeatures[Sampling Feature UUID],$A879),CHAR(34),
", SamplingFeatureTypeCV:  ",CHAR(34),INDEX(SamplingFeatures[Sampling Feature Type],$A879),CHAR(34),
", SamplingFeatureCode:  ",CHAR(34),INDEX(SamplingFeatures[Feature Code],$A879),CHAR(34),
", SamplingFeatureName:  ",CHAR(34),INDEX(SamplingFeatures[Feature Name],$A879),CHAR(34),
", SamplingFeatureDescription:  ",CHAR(34),INDEX(SamplingFeatures[Feature Description],$A879),CHAR(34),
", SamplingFeatureGeotypeCV:  ",CHAR(34),INDEX(SamplingFeatures[Feature Geo Type],$A879),CHAR(34),
", FeatureGeometry:  ",CHAR(34),INDEX(SamplingFeatures[Feature Geometry],$A879),CHAR(34),
", Elevation_m:  ",CHAR(34),INDEX(SamplingFeatures[Elevation_m],$A879),CHAR(34),
", ElevationDatumCV:  ",CHAR(34),ElevationDatum,CHAR(34),"}"))</f>
        <v>#REF!</v>
      </c>
      <c r="L879" t="e">
        <f>IF(INDEX(SamplingFeatures[Sampling Feature Type],$A879)&lt;&gt;"Site","",
CONCATENATE("  - &amp;SiteID",TEXT(SUMPRODUCT(--($L$3:$L878&lt;&gt;"")),"0000"),
" {","SamplingFeatureID:  *SamplingFeatureID",TEXT($A879,"0000"),
", SiteTypeCV:  ",CHAR(34),INDEX(Sites[Site Type],$A879),CHAR(34),
", Latitude:  ",INDEX(Sites[Latitude],$A879),
", Longitude:  ",INDEX(Sites[Longitude],$A879),
", SRSName:  ",CHAR(34),LatLonDatum,CHAR(34),"}"))</f>
        <v>#REF!</v>
      </c>
      <c r="M879" t="e">
        <f>IF(INDEX(SamplingFeatures[Sampling Feature Type],$A879)&lt;&gt;"Specimen","",
CONCATENATE("  - &amp;SpecimenID",TEXT(SUMPRODUCT(--($M$3:$M878&lt;&gt;"")),"0000"),
" {","SamplingFeatureID:  *SamplingFeatureID",TEXT($A879,"0000"),
", SpecimenTypeCV:  ",CHAR(34),INDEX(Specimens[Specimen Type],$A879),CHAR(34),
", SpecimenMediumCV:  ",INDEX(Specimens[Specimen Medium],$A879),
", IsFieldSpecimen:  ",CHAR(34),INDEX(Specimens[Is Field Specimen?],$A879),CHAR(34),"}"))</f>
        <v>#REF!</v>
      </c>
      <c r="N879" t="e">
        <f>IF(COUNTA(SpatialOffsets[])=0,"", IF(INDEX(SpatialOffsets[Spatial Offset Type],$A879)="","",
CONCATENATE("  - &amp;SpatialOffsetID",TEXT($A879,"0000"),
" {","SpatialOffsetTypeCV:  ",CHAR(34),INDEX(SpatialOffsets[Spatial Offset Type],$A879),CHAR(34),
", Offset1Value:  ",INDEX(SpatialOffsets[Offset 1 Value],$A879),
", Offset1UnitID:  ",CHAR(34),INDEX(SpatialOffsets[Offset 1 Unit],$A879),CHAR(34),
", Offset2Value:  ",INDEX(SpatialOffsets[Offset 2 Value],$A879),
", Offset2UnitID:  ",CHAR(34),INDEX(SpatialOffsets[Offset 2 Unit],$A879),CHAR(34),
", Offset3Value:  ",INDEX(SpatialOffsets[Offset 3 Value],$A879),
", Offset3UnitID:  ",CHAR(34),INDEX(SpatialOffsets[Offset 3 Unit],$A879),CHAR(34),,"}")))</f>
        <v>#REF!</v>
      </c>
      <c r="O879" t="e">
        <f>IF(COUNTA(RelatedFeatures[])=0,"", IF(INDEX(RelatedFeatures[First Sampling Feature Code],$A879)="","",
CONCATENATE("  - &amp;RelationID",TEXT($A879,"0000"),
" {","SamplingFeatureID:  *SamplingFeatureID",TEXT(MATCH(INDEX(RelatedFeatures[First Sampling Feature Code],$A879),SamplingFeatures[Feature Code],0),"0000"),
", RelationshipTypeCV:  ",CHAR(34),INDEX(RelatedFeatures[Relationship Type],$A879),CHAR(34),
", RelatedFeatureID: *SamplingFeatureID",TEXT(MATCH(INDEX(RelatedFeatures[Second Sampling Feature Code],$A879),SamplingFeatures[Feature Code],0),"0000"),
", SpatialOffsetID:  ",IF(INDEX(RelatedFeatures[Offset Number],$A879)="","",CONCATENATE("*SpatialOffsetID",TEXT(INDEX(RelatedFeatures[Offset Number],$A879),"0000"))),"}")))</f>
        <v>#REF!</v>
      </c>
      <c r="P879" t="e">
        <f>IF(INDEX(Methods[Method Type],$A879)="","",
CONCATENATE("  - &amp;MethodID",TEXT($A879,"0000"),
" {","MethodTypeCV:  ",CHAR(34),INDEX(Methods[Method Type],$A879),CHAR(34),
", MethodCode:  ",CHAR(34),INDEX(Methods[Method Code],$A879),CHAR(34),
", MethodName:  ",CHAR(34),INDEX(Methods[Method Name],$A879),CHAR(34),
", MethodDescription:  ",CHAR(34),INDEX(Methods[Method Description],$A879),CHAR(34),
", MethodLink:  ",CHAR(34),INDEX(Methods[Method Link],$A879),CHAR(34),
", OrganizationID: *OrganizationID",TEXT(MATCH(INDEX(Methods[Organization Name],$A879),Organizations[Organization Name],0),"0000"),"}"))</f>
        <v>#REF!</v>
      </c>
      <c r="Q879" t="e">
        <f>IF(INDEX(Variables[Variable Type],$A879)="","",
CONCATENATE("  - &amp;VariableID",TEXT($A879,"0000"),
" {","VariableTypeCV:  ",CHAR(34),INDEX(Variables[Variable Type],$A879),CHAR(34),
", VariableCode:  ",CHAR(34),INDEX(Variables[Variable Code],$A879),CHAR(34),
", VariableNameCV:  ",CHAR(34),INDEX(Variables[Variable Name],$A879),CHAR(34),
", VariableDefinition:  ",CHAR(34),INDEX(Variables[Variable Definition],$A879),CHAR(34),
", SpecciationCV:  ",CHAR(34),INDEX(Variables[Speciation],$A879),CHAR(34),
", NoDataValue:  ",CHAR(34),INDEX(Variables[No Data Value],$A879),CHAR(34),"}"))</f>
        <v>#REF!</v>
      </c>
    </row>
    <row r="880" spans="1:17" x14ac:dyDescent="0.25">
      <c r="A880">
        <v>877</v>
      </c>
      <c r="D880" t="e">
        <f>IF(INDEX(People[First Name],$A880)="","",
CONCATENATE("  - &amp;PersonID",TEXT($A880,"0000"),
" {","PersonFirstName:  ",CHAR(34),INDEX(People[First Name],$A880),CHAR(34),
", PersonMiddleName:  ",CHAR(34),INDEX(People[Middle Name],$A880),CHAR(34),
", PersonLastName:  ",CHAR(34),INDEX(People[Last Name],$A880),CHAR(34),"}"))</f>
        <v>#REF!</v>
      </c>
      <c r="E880" t="e">
        <f>IF(INDEX(Organizations[Organization Type '[CV']],$A880)="","",
CONCATENATE("  - &amp;OrganizationID",TEXT($A880,"0000"),
" {","OrganizationTypeCV:  ",CHAR(34),INDEX(Organizations[Organization Type '[CV']],$A880),CHAR(34),
", OrganizationCode:  ",CHAR(34),INDEX(Organizations[Organization Code],$A880),CHAR(34),
", OrganizationName:  ",CHAR(34),INDEX(Organizations[Organization Name],$A880),CHAR(34),
", OrganizationDescription:  ",CHAR(34),INDEX(Organizations[Organization Description],$A880),CHAR(34),
", OrganizationLink:  ",CHAR(34),INDEX(Organizations[Organization Link],$A880),CHAR(34),"}"))</f>
        <v>#REF!</v>
      </c>
      <c r="F880" t="e">
        <f>IF(INDEX(People[First Name],$A880)="","",
CONCATENATE("  - &amp;AffiliationID",TEXT($A880,"0000"),
" {PersonID: *PersonID",TEXT($A880,"0000"),
", OrganizationID: *OrganizationID",TEXT(MATCH(INDEX(People[Organization Name],$A880),Organizations[Organization Name],0),"0000"),
", IsPrimaryOrganizationContact: , AffiliationStartDate: , AffiliationEndDate: , PrimaryPhone: ",
", PrimaryEmail: ",CHAR(34),INDEX(People[Primary Email],$A880),CHAR(34),
", PrimaryAddress: ",CHAR(34),INDEX(People[Primary Address],$A880),CHAR(34),
", PersonLink: }"))</f>
        <v>#REF!</v>
      </c>
      <c r="H880" t="e">
        <f>IF(COUNTA(CitationInformation)=0,"",IF(INDEX(AuthorList[Author Name],$A880)="","",
CONCATENATE("  - &amp;AuthorListID",TEXT($A880,"0000"),
"  {CitationID: *CitationID0001",
", PersonID: *PersonID",TEXT(MATCH(INDEX(AuthorList[Author Name],$A880),People[Full Name],0),"0000"),
", AuthorOrder: ",INDEX(AuthorList[Author Number],$A880),"}")))</f>
        <v>#REF!</v>
      </c>
      <c r="K880" t="e">
        <f>IF(INDEX(SamplingFeatures[Feature Code],$A880)="","",
CONCATENATE("  - &amp;SamplingFeatureID",TEXT($A880,"0000"),
" {","SamplingFeatureUUID:  ",CHAR(34),INDEX(SamplingFeatures[Sampling Feature UUID],$A880),CHAR(34),
", SamplingFeatureTypeCV:  ",CHAR(34),INDEX(SamplingFeatures[Sampling Feature Type],$A880),CHAR(34),
", SamplingFeatureCode:  ",CHAR(34),INDEX(SamplingFeatures[Feature Code],$A880),CHAR(34),
", SamplingFeatureName:  ",CHAR(34),INDEX(SamplingFeatures[Feature Name],$A880),CHAR(34),
", SamplingFeatureDescription:  ",CHAR(34),INDEX(SamplingFeatures[Feature Description],$A880),CHAR(34),
", SamplingFeatureGeotypeCV:  ",CHAR(34),INDEX(SamplingFeatures[Feature Geo Type],$A880),CHAR(34),
", FeatureGeometry:  ",CHAR(34),INDEX(SamplingFeatures[Feature Geometry],$A880),CHAR(34),
", Elevation_m:  ",CHAR(34),INDEX(SamplingFeatures[Elevation_m],$A880),CHAR(34),
", ElevationDatumCV:  ",CHAR(34),ElevationDatum,CHAR(34),"}"))</f>
        <v>#REF!</v>
      </c>
      <c r="L880" t="e">
        <f>IF(INDEX(SamplingFeatures[Sampling Feature Type],$A880)&lt;&gt;"Site","",
CONCATENATE("  - &amp;SiteID",TEXT(SUMPRODUCT(--($L$3:$L879&lt;&gt;"")),"0000"),
" {","SamplingFeatureID:  *SamplingFeatureID",TEXT($A880,"0000"),
", SiteTypeCV:  ",CHAR(34),INDEX(Sites[Site Type],$A880),CHAR(34),
", Latitude:  ",INDEX(Sites[Latitude],$A880),
", Longitude:  ",INDEX(Sites[Longitude],$A880),
", SRSName:  ",CHAR(34),LatLonDatum,CHAR(34),"}"))</f>
        <v>#REF!</v>
      </c>
      <c r="M880" t="e">
        <f>IF(INDEX(SamplingFeatures[Sampling Feature Type],$A880)&lt;&gt;"Specimen","",
CONCATENATE("  - &amp;SpecimenID",TEXT(SUMPRODUCT(--($M$3:$M879&lt;&gt;"")),"0000"),
" {","SamplingFeatureID:  *SamplingFeatureID",TEXT($A880,"0000"),
", SpecimenTypeCV:  ",CHAR(34),INDEX(Specimens[Specimen Type],$A880),CHAR(34),
", SpecimenMediumCV:  ",INDEX(Specimens[Specimen Medium],$A880),
", IsFieldSpecimen:  ",CHAR(34),INDEX(Specimens[Is Field Specimen?],$A880),CHAR(34),"}"))</f>
        <v>#REF!</v>
      </c>
      <c r="N880" t="e">
        <f>IF(COUNTA(SpatialOffsets[])=0,"", IF(INDEX(SpatialOffsets[Spatial Offset Type],$A880)="","",
CONCATENATE("  - &amp;SpatialOffsetID",TEXT($A880,"0000"),
" {","SpatialOffsetTypeCV:  ",CHAR(34),INDEX(SpatialOffsets[Spatial Offset Type],$A880),CHAR(34),
", Offset1Value:  ",INDEX(SpatialOffsets[Offset 1 Value],$A880),
", Offset1UnitID:  ",CHAR(34),INDEX(SpatialOffsets[Offset 1 Unit],$A880),CHAR(34),
", Offset2Value:  ",INDEX(SpatialOffsets[Offset 2 Value],$A880),
", Offset2UnitID:  ",CHAR(34),INDEX(SpatialOffsets[Offset 2 Unit],$A880),CHAR(34),
", Offset3Value:  ",INDEX(SpatialOffsets[Offset 3 Value],$A880),
", Offset3UnitID:  ",CHAR(34),INDEX(SpatialOffsets[Offset 3 Unit],$A880),CHAR(34),,"}")))</f>
        <v>#REF!</v>
      </c>
      <c r="O880" t="e">
        <f>IF(COUNTA(RelatedFeatures[])=0,"", IF(INDEX(RelatedFeatures[First Sampling Feature Code],$A880)="","",
CONCATENATE("  - &amp;RelationID",TEXT($A880,"0000"),
" {","SamplingFeatureID:  *SamplingFeatureID",TEXT(MATCH(INDEX(RelatedFeatures[First Sampling Feature Code],$A880),SamplingFeatures[Feature Code],0),"0000"),
", RelationshipTypeCV:  ",CHAR(34),INDEX(RelatedFeatures[Relationship Type],$A880),CHAR(34),
", RelatedFeatureID: *SamplingFeatureID",TEXT(MATCH(INDEX(RelatedFeatures[Second Sampling Feature Code],$A880),SamplingFeatures[Feature Code],0),"0000"),
", SpatialOffsetID:  ",IF(INDEX(RelatedFeatures[Offset Number],$A880)="","",CONCATENATE("*SpatialOffsetID",TEXT(INDEX(RelatedFeatures[Offset Number],$A880),"0000"))),"}")))</f>
        <v>#REF!</v>
      </c>
      <c r="P880" t="e">
        <f>IF(INDEX(Methods[Method Type],$A880)="","",
CONCATENATE("  - &amp;MethodID",TEXT($A880,"0000"),
" {","MethodTypeCV:  ",CHAR(34),INDEX(Methods[Method Type],$A880),CHAR(34),
", MethodCode:  ",CHAR(34),INDEX(Methods[Method Code],$A880),CHAR(34),
", MethodName:  ",CHAR(34),INDEX(Methods[Method Name],$A880),CHAR(34),
", MethodDescription:  ",CHAR(34),INDEX(Methods[Method Description],$A880),CHAR(34),
", MethodLink:  ",CHAR(34),INDEX(Methods[Method Link],$A880),CHAR(34),
", OrganizationID: *OrganizationID",TEXT(MATCH(INDEX(Methods[Organization Name],$A880),Organizations[Organization Name],0),"0000"),"}"))</f>
        <v>#REF!</v>
      </c>
      <c r="Q880" t="e">
        <f>IF(INDEX(Variables[Variable Type],$A880)="","",
CONCATENATE("  - &amp;VariableID",TEXT($A880,"0000"),
" {","VariableTypeCV:  ",CHAR(34),INDEX(Variables[Variable Type],$A880),CHAR(34),
", VariableCode:  ",CHAR(34),INDEX(Variables[Variable Code],$A880),CHAR(34),
", VariableNameCV:  ",CHAR(34),INDEX(Variables[Variable Name],$A880),CHAR(34),
", VariableDefinition:  ",CHAR(34),INDEX(Variables[Variable Definition],$A880),CHAR(34),
", SpecciationCV:  ",CHAR(34),INDEX(Variables[Speciation],$A880),CHAR(34),
", NoDataValue:  ",CHAR(34),INDEX(Variables[No Data Value],$A880),CHAR(34),"}"))</f>
        <v>#REF!</v>
      </c>
    </row>
    <row r="881" spans="1:17" x14ac:dyDescent="0.25">
      <c r="A881">
        <v>878</v>
      </c>
      <c r="D881" t="e">
        <f>IF(INDEX(People[First Name],$A881)="","",
CONCATENATE("  - &amp;PersonID",TEXT($A881,"0000"),
" {","PersonFirstName:  ",CHAR(34),INDEX(People[First Name],$A881),CHAR(34),
", PersonMiddleName:  ",CHAR(34),INDEX(People[Middle Name],$A881),CHAR(34),
", PersonLastName:  ",CHAR(34),INDEX(People[Last Name],$A881),CHAR(34),"}"))</f>
        <v>#REF!</v>
      </c>
      <c r="E881" t="e">
        <f>IF(INDEX(Organizations[Organization Type '[CV']],$A881)="","",
CONCATENATE("  - &amp;OrganizationID",TEXT($A881,"0000"),
" {","OrganizationTypeCV:  ",CHAR(34),INDEX(Organizations[Organization Type '[CV']],$A881),CHAR(34),
", OrganizationCode:  ",CHAR(34),INDEX(Organizations[Organization Code],$A881),CHAR(34),
", OrganizationName:  ",CHAR(34),INDEX(Organizations[Organization Name],$A881),CHAR(34),
", OrganizationDescription:  ",CHAR(34),INDEX(Organizations[Organization Description],$A881),CHAR(34),
", OrganizationLink:  ",CHAR(34),INDEX(Organizations[Organization Link],$A881),CHAR(34),"}"))</f>
        <v>#REF!</v>
      </c>
      <c r="F881" t="e">
        <f>IF(INDEX(People[First Name],$A881)="","",
CONCATENATE("  - &amp;AffiliationID",TEXT($A881,"0000"),
" {PersonID: *PersonID",TEXT($A881,"0000"),
", OrganizationID: *OrganizationID",TEXT(MATCH(INDEX(People[Organization Name],$A881),Organizations[Organization Name],0),"0000"),
", IsPrimaryOrganizationContact: , AffiliationStartDate: , AffiliationEndDate: , PrimaryPhone: ",
", PrimaryEmail: ",CHAR(34),INDEX(People[Primary Email],$A881),CHAR(34),
", PrimaryAddress: ",CHAR(34),INDEX(People[Primary Address],$A881),CHAR(34),
", PersonLink: }"))</f>
        <v>#REF!</v>
      </c>
      <c r="H881" t="e">
        <f>IF(COUNTA(CitationInformation)=0,"",IF(INDEX(AuthorList[Author Name],$A881)="","",
CONCATENATE("  - &amp;AuthorListID",TEXT($A881,"0000"),
"  {CitationID: *CitationID0001",
", PersonID: *PersonID",TEXT(MATCH(INDEX(AuthorList[Author Name],$A881),People[Full Name],0),"0000"),
", AuthorOrder: ",INDEX(AuthorList[Author Number],$A881),"}")))</f>
        <v>#REF!</v>
      </c>
      <c r="K881" t="e">
        <f>IF(INDEX(SamplingFeatures[Feature Code],$A881)="","",
CONCATENATE("  - &amp;SamplingFeatureID",TEXT($A881,"0000"),
" {","SamplingFeatureUUID:  ",CHAR(34),INDEX(SamplingFeatures[Sampling Feature UUID],$A881),CHAR(34),
", SamplingFeatureTypeCV:  ",CHAR(34),INDEX(SamplingFeatures[Sampling Feature Type],$A881),CHAR(34),
", SamplingFeatureCode:  ",CHAR(34),INDEX(SamplingFeatures[Feature Code],$A881),CHAR(34),
", SamplingFeatureName:  ",CHAR(34),INDEX(SamplingFeatures[Feature Name],$A881),CHAR(34),
", SamplingFeatureDescription:  ",CHAR(34),INDEX(SamplingFeatures[Feature Description],$A881),CHAR(34),
", SamplingFeatureGeotypeCV:  ",CHAR(34),INDEX(SamplingFeatures[Feature Geo Type],$A881),CHAR(34),
", FeatureGeometry:  ",CHAR(34),INDEX(SamplingFeatures[Feature Geometry],$A881),CHAR(34),
", Elevation_m:  ",CHAR(34),INDEX(SamplingFeatures[Elevation_m],$A881),CHAR(34),
", ElevationDatumCV:  ",CHAR(34),ElevationDatum,CHAR(34),"}"))</f>
        <v>#REF!</v>
      </c>
      <c r="L881" t="e">
        <f>IF(INDEX(SamplingFeatures[Sampling Feature Type],$A881)&lt;&gt;"Site","",
CONCATENATE("  - &amp;SiteID",TEXT(SUMPRODUCT(--($L$3:$L880&lt;&gt;"")),"0000"),
" {","SamplingFeatureID:  *SamplingFeatureID",TEXT($A881,"0000"),
", SiteTypeCV:  ",CHAR(34),INDEX(Sites[Site Type],$A881),CHAR(34),
", Latitude:  ",INDEX(Sites[Latitude],$A881),
", Longitude:  ",INDEX(Sites[Longitude],$A881),
", SRSName:  ",CHAR(34),LatLonDatum,CHAR(34),"}"))</f>
        <v>#REF!</v>
      </c>
      <c r="M881" t="e">
        <f>IF(INDEX(SamplingFeatures[Sampling Feature Type],$A881)&lt;&gt;"Specimen","",
CONCATENATE("  - &amp;SpecimenID",TEXT(SUMPRODUCT(--($M$3:$M880&lt;&gt;"")),"0000"),
" {","SamplingFeatureID:  *SamplingFeatureID",TEXT($A881,"0000"),
", SpecimenTypeCV:  ",CHAR(34),INDEX(Specimens[Specimen Type],$A881),CHAR(34),
", SpecimenMediumCV:  ",INDEX(Specimens[Specimen Medium],$A881),
", IsFieldSpecimen:  ",CHAR(34),INDEX(Specimens[Is Field Specimen?],$A881),CHAR(34),"}"))</f>
        <v>#REF!</v>
      </c>
      <c r="N881" t="e">
        <f>IF(COUNTA(SpatialOffsets[])=0,"", IF(INDEX(SpatialOffsets[Spatial Offset Type],$A881)="","",
CONCATENATE("  - &amp;SpatialOffsetID",TEXT($A881,"0000"),
" {","SpatialOffsetTypeCV:  ",CHAR(34),INDEX(SpatialOffsets[Spatial Offset Type],$A881),CHAR(34),
", Offset1Value:  ",INDEX(SpatialOffsets[Offset 1 Value],$A881),
", Offset1UnitID:  ",CHAR(34),INDEX(SpatialOffsets[Offset 1 Unit],$A881),CHAR(34),
", Offset2Value:  ",INDEX(SpatialOffsets[Offset 2 Value],$A881),
", Offset2UnitID:  ",CHAR(34),INDEX(SpatialOffsets[Offset 2 Unit],$A881),CHAR(34),
", Offset3Value:  ",INDEX(SpatialOffsets[Offset 3 Value],$A881),
", Offset3UnitID:  ",CHAR(34),INDEX(SpatialOffsets[Offset 3 Unit],$A881),CHAR(34),,"}")))</f>
        <v>#REF!</v>
      </c>
      <c r="O881" t="e">
        <f>IF(COUNTA(RelatedFeatures[])=0,"", IF(INDEX(RelatedFeatures[First Sampling Feature Code],$A881)="","",
CONCATENATE("  - &amp;RelationID",TEXT($A881,"0000"),
" {","SamplingFeatureID:  *SamplingFeatureID",TEXT(MATCH(INDEX(RelatedFeatures[First Sampling Feature Code],$A881),SamplingFeatures[Feature Code],0),"0000"),
", RelationshipTypeCV:  ",CHAR(34),INDEX(RelatedFeatures[Relationship Type],$A881),CHAR(34),
", RelatedFeatureID: *SamplingFeatureID",TEXT(MATCH(INDEX(RelatedFeatures[Second Sampling Feature Code],$A881),SamplingFeatures[Feature Code],0),"0000"),
", SpatialOffsetID:  ",IF(INDEX(RelatedFeatures[Offset Number],$A881)="","",CONCATENATE("*SpatialOffsetID",TEXT(INDEX(RelatedFeatures[Offset Number],$A881),"0000"))),"}")))</f>
        <v>#REF!</v>
      </c>
      <c r="P881" t="e">
        <f>IF(INDEX(Methods[Method Type],$A881)="","",
CONCATENATE("  - &amp;MethodID",TEXT($A881,"0000"),
" {","MethodTypeCV:  ",CHAR(34),INDEX(Methods[Method Type],$A881),CHAR(34),
", MethodCode:  ",CHAR(34),INDEX(Methods[Method Code],$A881),CHAR(34),
", MethodName:  ",CHAR(34),INDEX(Methods[Method Name],$A881),CHAR(34),
", MethodDescription:  ",CHAR(34),INDEX(Methods[Method Description],$A881),CHAR(34),
", MethodLink:  ",CHAR(34),INDEX(Methods[Method Link],$A881),CHAR(34),
", OrganizationID: *OrganizationID",TEXT(MATCH(INDEX(Methods[Organization Name],$A881),Organizations[Organization Name],0),"0000"),"}"))</f>
        <v>#REF!</v>
      </c>
      <c r="Q881" t="e">
        <f>IF(INDEX(Variables[Variable Type],$A881)="","",
CONCATENATE("  - &amp;VariableID",TEXT($A881,"0000"),
" {","VariableTypeCV:  ",CHAR(34),INDEX(Variables[Variable Type],$A881),CHAR(34),
", VariableCode:  ",CHAR(34),INDEX(Variables[Variable Code],$A881),CHAR(34),
", VariableNameCV:  ",CHAR(34),INDEX(Variables[Variable Name],$A881),CHAR(34),
", VariableDefinition:  ",CHAR(34),INDEX(Variables[Variable Definition],$A881),CHAR(34),
", SpecciationCV:  ",CHAR(34),INDEX(Variables[Speciation],$A881),CHAR(34),
", NoDataValue:  ",CHAR(34),INDEX(Variables[No Data Value],$A881),CHAR(34),"}"))</f>
        <v>#REF!</v>
      </c>
    </row>
    <row r="882" spans="1:17" x14ac:dyDescent="0.25">
      <c r="A882">
        <v>879</v>
      </c>
      <c r="D882" t="e">
        <f>IF(INDEX(People[First Name],$A882)="","",
CONCATENATE("  - &amp;PersonID",TEXT($A882,"0000"),
" {","PersonFirstName:  ",CHAR(34),INDEX(People[First Name],$A882),CHAR(34),
", PersonMiddleName:  ",CHAR(34),INDEX(People[Middle Name],$A882),CHAR(34),
", PersonLastName:  ",CHAR(34),INDEX(People[Last Name],$A882),CHAR(34),"}"))</f>
        <v>#REF!</v>
      </c>
      <c r="E882" t="e">
        <f>IF(INDEX(Organizations[Organization Type '[CV']],$A882)="","",
CONCATENATE("  - &amp;OrganizationID",TEXT($A882,"0000"),
" {","OrganizationTypeCV:  ",CHAR(34),INDEX(Organizations[Organization Type '[CV']],$A882),CHAR(34),
", OrganizationCode:  ",CHAR(34),INDEX(Organizations[Organization Code],$A882),CHAR(34),
", OrganizationName:  ",CHAR(34),INDEX(Organizations[Organization Name],$A882),CHAR(34),
", OrganizationDescription:  ",CHAR(34),INDEX(Organizations[Organization Description],$A882),CHAR(34),
", OrganizationLink:  ",CHAR(34),INDEX(Organizations[Organization Link],$A882),CHAR(34),"}"))</f>
        <v>#REF!</v>
      </c>
      <c r="F882" t="e">
        <f>IF(INDEX(People[First Name],$A882)="","",
CONCATENATE("  - &amp;AffiliationID",TEXT($A882,"0000"),
" {PersonID: *PersonID",TEXT($A882,"0000"),
", OrganizationID: *OrganizationID",TEXT(MATCH(INDEX(People[Organization Name],$A882),Organizations[Organization Name],0),"0000"),
", IsPrimaryOrganizationContact: , AffiliationStartDate: , AffiliationEndDate: , PrimaryPhone: ",
", PrimaryEmail: ",CHAR(34),INDEX(People[Primary Email],$A882),CHAR(34),
", PrimaryAddress: ",CHAR(34),INDEX(People[Primary Address],$A882),CHAR(34),
", PersonLink: }"))</f>
        <v>#REF!</v>
      </c>
      <c r="H882" t="e">
        <f>IF(COUNTA(CitationInformation)=0,"",IF(INDEX(AuthorList[Author Name],$A882)="","",
CONCATENATE("  - &amp;AuthorListID",TEXT($A882,"0000"),
"  {CitationID: *CitationID0001",
", PersonID: *PersonID",TEXT(MATCH(INDEX(AuthorList[Author Name],$A882),People[Full Name],0),"0000"),
", AuthorOrder: ",INDEX(AuthorList[Author Number],$A882),"}")))</f>
        <v>#REF!</v>
      </c>
      <c r="K882" t="e">
        <f>IF(INDEX(SamplingFeatures[Feature Code],$A882)="","",
CONCATENATE("  - &amp;SamplingFeatureID",TEXT($A882,"0000"),
" {","SamplingFeatureUUID:  ",CHAR(34),INDEX(SamplingFeatures[Sampling Feature UUID],$A882),CHAR(34),
", SamplingFeatureTypeCV:  ",CHAR(34),INDEX(SamplingFeatures[Sampling Feature Type],$A882),CHAR(34),
", SamplingFeatureCode:  ",CHAR(34),INDEX(SamplingFeatures[Feature Code],$A882),CHAR(34),
", SamplingFeatureName:  ",CHAR(34),INDEX(SamplingFeatures[Feature Name],$A882),CHAR(34),
", SamplingFeatureDescription:  ",CHAR(34),INDEX(SamplingFeatures[Feature Description],$A882),CHAR(34),
", SamplingFeatureGeotypeCV:  ",CHAR(34),INDEX(SamplingFeatures[Feature Geo Type],$A882),CHAR(34),
", FeatureGeometry:  ",CHAR(34),INDEX(SamplingFeatures[Feature Geometry],$A882),CHAR(34),
", Elevation_m:  ",CHAR(34),INDEX(SamplingFeatures[Elevation_m],$A882),CHAR(34),
", ElevationDatumCV:  ",CHAR(34),ElevationDatum,CHAR(34),"}"))</f>
        <v>#REF!</v>
      </c>
      <c r="L882" t="e">
        <f>IF(INDEX(SamplingFeatures[Sampling Feature Type],$A882)&lt;&gt;"Site","",
CONCATENATE("  - &amp;SiteID",TEXT(SUMPRODUCT(--($L$3:$L881&lt;&gt;"")),"0000"),
" {","SamplingFeatureID:  *SamplingFeatureID",TEXT($A882,"0000"),
", SiteTypeCV:  ",CHAR(34),INDEX(Sites[Site Type],$A882),CHAR(34),
", Latitude:  ",INDEX(Sites[Latitude],$A882),
", Longitude:  ",INDEX(Sites[Longitude],$A882),
", SRSName:  ",CHAR(34),LatLonDatum,CHAR(34),"}"))</f>
        <v>#REF!</v>
      </c>
      <c r="M882" t="e">
        <f>IF(INDEX(SamplingFeatures[Sampling Feature Type],$A882)&lt;&gt;"Specimen","",
CONCATENATE("  - &amp;SpecimenID",TEXT(SUMPRODUCT(--($M$3:$M881&lt;&gt;"")),"0000"),
" {","SamplingFeatureID:  *SamplingFeatureID",TEXT($A882,"0000"),
", SpecimenTypeCV:  ",CHAR(34),INDEX(Specimens[Specimen Type],$A882),CHAR(34),
", SpecimenMediumCV:  ",INDEX(Specimens[Specimen Medium],$A882),
", IsFieldSpecimen:  ",CHAR(34),INDEX(Specimens[Is Field Specimen?],$A882),CHAR(34),"}"))</f>
        <v>#REF!</v>
      </c>
      <c r="N882" t="e">
        <f>IF(COUNTA(SpatialOffsets[])=0,"", IF(INDEX(SpatialOffsets[Spatial Offset Type],$A882)="","",
CONCATENATE("  - &amp;SpatialOffsetID",TEXT($A882,"0000"),
" {","SpatialOffsetTypeCV:  ",CHAR(34),INDEX(SpatialOffsets[Spatial Offset Type],$A882),CHAR(34),
", Offset1Value:  ",INDEX(SpatialOffsets[Offset 1 Value],$A882),
", Offset1UnitID:  ",CHAR(34),INDEX(SpatialOffsets[Offset 1 Unit],$A882),CHAR(34),
", Offset2Value:  ",INDEX(SpatialOffsets[Offset 2 Value],$A882),
", Offset2UnitID:  ",CHAR(34),INDEX(SpatialOffsets[Offset 2 Unit],$A882),CHAR(34),
", Offset3Value:  ",INDEX(SpatialOffsets[Offset 3 Value],$A882),
", Offset3UnitID:  ",CHAR(34),INDEX(SpatialOffsets[Offset 3 Unit],$A882),CHAR(34),,"}")))</f>
        <v>#REF!</v>
      </c>
      <c r="O882" t="e">
        <f>IF(COUNTA(RelatedFeatures[])=0,"", IF(INDEX(RelatedFeatures[First Sampling Feature Code],$A882)="","",
CONCATENATE("  - &amp;RelationID",TEXT($A882,"0000"),
" {","SamplingFeatureID:  *SamplingFeatureID",TEXT(MATCH(INDEX(RelatedFeatures[First Sampling Feature Code],$A882),SamplingFeatures[Feature Code],0),"0000"),
", RelationshipTypeCV:  ",CHAR(34),INDEX(RelatedFeatures[Relationship Type],$A882),CHAR(34),
", RelatedFeatureID: *SamplingFeatureID",TEXT(MATCH(INDEX(RelatedFeatures[Second Sampling Feature Code],$A882),SamplingFeatures[Feature Code],0),"0000"),
", SpatialOffsetID:  ",IF(INDEX(RelatedFeatures[Offset Number],$A882)="","",CONCATENATE("*SpatialOffsetID",TEXT(INDEX(RelatedFeatures[Offset Number],$A882),"0000"))),"}")))</f>
        <v>#REF!</v>
      </c>
      <c r="P882" t="e">
        <f>IF(INDEX(Methods[Method Type],$A882)="","",
CONCATENATE("  - &amp;MethodID",TEXT($A882,"0000"),
" {","MethodTypeCV:  ",CHAR(34),INDEX(Methods[Method Type],$A882),CHAR(34),
", MethodCode:  ",CHAR(34),INDEX(Methods[Method Code],$A882),CHAR(34),
", MethodName:  ",CHAR(34),INDEX(Methods[Method Name],$A882),CHAR(34),
", MethodDescription:  ",CHAR(34),INDEX(Methods[Method Description],$A882),CHAR(34),
", MethodLink:  ",CHAR(34),INDEX(Methods[Method Link],$A882),CHAR(34),
", OrganizationID: *OrganizationID",TEXT(MATCH(INDEX(Methods[Organization Name],$A882),Organizations[Organization Name],0),"0000"),"}"))</f>
        <v>#REF!</v>
      </c>
      <c r="Q882" t="e">
        <f>IF(INDEX(Variables[Variable Type],$A882)="","",
CONCATENATE("  - &amp;VariableID",TEXT($A882,"0000"),
" {","VariableTypeCV:  ",CHAR(34),INDEX(Variables[Variable Type],$A882),CHAR(34),
", VariableCode:  ",CHAR(34),INDEX(Variables[Variable Code],$A882),CHAR(34),
", VariableNameCV:  ",CHAR(34),INDEX(Variables[Variable Name],$A882),CHAR(34),
", VariableDefinition:  ",CHAR(34),INDEX(Variables[Variable Definition],$A882),CHAR(34),
", SpecciationCV:  ",CHAR(34),INDEX(Variables[Speciation],$A882),CHAR(34),
", NoDataValue:  ",CHAR(34),INDEX(Variables[No Data Value],$A882),CHAR(34),"}"))</f>
        <v>#REF!</v>
      </c>
    </row>
    <row r="883" spans="1:17" x14ac:dyDescent="0.25">
      <c r="A883">
        <v>880</v>
      </c>
      <c r="D883" t="e">
        <f>IF(INDEX(People[First Name],$A883)="","",
CONCATENATE("  - &amp;PersonID",TEXT($A883,"0000"),
" {","PersonFirstName:  ",CHAR(34),INDEX(People[First Name],$A883),CHAR(34),
", PersonMiddleName:  ",CHAR(34),INDEX(People[Middle Name],$A883),CHAR(34),
", PersonLastName:  ",CHAR(34),INDEX(People[Last Name],$A883),CHAR(34),"}"))</f>
        <v>#REF!</v>
      </c>
      <c r="E883" t="e">
        <f>IF(INDEX(Organizations[Organization Type '[CV']],$A883)="","",
CONCATENATE("  - &amp;OrganizationID",TEXT($A883,"0000"),
" {","OrganizationTypeCV:  ",CHAR(34),INDEX(Organizations[Organization Type '[CV']],$A883),CHAR(34),
", OrganizationCode:  ",CHAR(34),INDEX(Organizations[Organization Code],$A883),CHAR(34),
", OrganizationName:  ",CHAR(34),INDEX(Organizations[Organization Name],$A883),CHAR(34),
", OrganizationDescription:  ",CHAR(34),INDEX(Organizations[Organization Description],$A883),CHAR(34),
", OrganizationLink:  ",CHAR(34),INDEX(Organizations[Organization Link],$A883),CHAR(34),"}"))</f>
        <v>#REF!</v>
      </c>
      <c r="F883" t="e">
        <f>IF(INDEX(People[First Name],$A883)="","",
CONCATENATE("  - &amp;AffiliationID",TEXT($A883,"0000"),
" {PersonID: *PersonID",TEXT($A883,"0000"),
", OrganizationID: *OrganizationID",TEXT(MATCH(INDEX(People[Organization Name],$A883),Organizations[Organization Name],0),"0000"),
", IsPrimaryOrganizationContact: , AffiliationStartDate: , AffiliationEndDate: , PrimaryPhone: ",
", PrimaryEmail: ",CHAR(34),INDEX(People[Primary Email],$A883),CHAR(34),
", PrimaryAddress: ",CHAR(34),INDEX(People[Primary Address],$A883),CHAR(34),
", PersonLink: }"))</f>
        <v>#REF!</v>
      </c>
      <c r="H883" t="e">
        <f>IF(COUNTA(CitationInformation)=0,"",IF(INDEX(AuthorList[Author Name],$A883)="","",
CONCATENATE("  - &amp;AuthorListID",TEXT($A883,"0000"),
"  {CitationID: *CitationID0001",
", PersonID: *PersonID",TEXT(MATCH(INDEX(AuthorList[Author Name],$A883),People[Full Name],0),"0000"),
", AuthorOrder: ",INDEX(AuthorList[Author Number],$A883),"}")))</f>
        <v>#REF!</v>
      </c>
      <c r="K883" t="e">
        <f>IF(INDEX(SamplingFeatures[Feature Code],$A883)="","",
CONCATENATE("  - &amp;SamplingFeatureID",TEXT($A883,"0000"),
" {","SamplingFeatureUUID:  ",CHAR(34),INDEX(SamplingFeatures[Sampling Feature UUID],$A883),CHAR(34),
", SamplingFeatureTypeCV:  ",CHAR(34),INDEX(SamplingFeatures[Sampling Feature Type],$A883),CHAR(34),
", SamplingFeatureCode:  ",CHAR(34),INDEX(SamplingFeatures[Feature Code],$A883),CHAR(34),
", SamplingFeatureName:  ",CHAR(34),INDEX(SamplingFeatures[Feature Name],$A883),CHAR(34),
", SamplingFeatureDescription:  ",CHAR(34),INDEX(SamplingFeatures[Feature Description],$A883),CHAR(34),
", SamplingFeatureGeotypeCV:  ",CHAR(34),INDEX(SamplingFeatures[Feature Geo Type],$A883),CHAR(34),
", FeatureGeometry:  ",CHAR(34),INDEX(SamplingFeatures[Feature Geometry],$A883),CHAR(34),
", Elevation_m:  ",CHAR(34),INDEX(SamplingFeatures[Elevation_m],$A883),CHAR(34),
", ElevationDatumCV:  ",CHAR(34),ElevationDatum,CHAR(34),"}"))</f>
        <v>#REF!</v>
      </c>
      <c r="L883" t="e">
        <f>IF(INDEX(SamplingFeatures[Sampling Feature Type],$A883)&lt;&gt;"Site","",
CONCATENATE("  - &amp;SiteID",TEXT(SUMPRODUCT(--($L$3:$L882&lt;&gt;"")),"0000"),
" {","SamplingFeatureID:  *SamplingFeatureID",TEXT($A883,"0000"),
", SiteTypeCV:  ",CHAR(34),INDEX(Sites[Site Type],$A883),CHAR(34),
", Latitude:  ",INDEX(Sites[Latitude],$A883),
", Longitude:  ",INDEX(Sites[Longitude],$A883),
", SRSName:  ",CHAR(34),LatLonDatum,CHAR(34),"}"))</f>
        <v>#REF!</v>
      </c>
      <c r="M883" t="e">
        <f>IF(INDEX(SamplingFeatures[Sampling Feature Type],$A883)&lt;&gt;"Specimen","",
CONCATENATE("  - &amp;SpecimenID",TEXT(SUMPRODUCT(--($M$3:$M882&lt;&gt;"")),"0000"),
" {","SamplingFeatureID:  *SamplingFeatureID",TEXT($A883,"0000"),
", SpecimenTypeCV:  ",CHAR(34),INDEX(Specimens[Specimen Type],$A883),CHAR(34),
", SpecimenMediumCV:  ",INDEX(Specimens[Specimen Medium],$A883),
", IsFieldSpecimen:  ",CHAR(34),INDEX(Specimens[Is Field Specimen?],$A883),CHAR(34),"}"))</f>
        <v>#REF!</v>
      </c>
      <c r="N883" t="e">
        <f>IF(COUNTA(SpatialOffsets[])=0,"", IF(INDEX(SpatialOffsets[Spatial Offset Type],$A883)="","",
CONCATENATE("  - &amp;SpatialOffsetID",TEXT($A883,"0000"),
" {","SpatialOffsetTypeCV:  ",CHAR(34),INDEX(SpatialOffsets[Spatial Offset Type],$A883),CHAR(34),
", Offset1Value:  ",INDEX(SpatialOffsets[Offset 1 Value],$A883),
", Offset1UnitID:  ",CHAR(34),INDEX(SpatialOffsets[Offset 1 Unit],$A883),CHAR(34),
", Offset2Value:  ",INDEX(SpatialOffsets[Offset 2 Value],$A883),
", Offset2UnitID:  ",CHAR(34),INDEX(SpatialOffsets[Offset 2 Unit],$A883),CHAR(34),
", Offset3Value:  ",INDEX(SpatialOffsets[Offset 3 Value],$A883),
", Offset3UnitID:  ",CHAR(34),INDEX(SpatialOffsets[Offset 3 Unit],$A883),CHAR(34),,"}")))</f>
        <v>#REF!</v>
      </c>
      <c r="O883" t="e">
        <f>IF(COUNTA(RelatedFeatures[])=0,"", IF(INDEX(RelatedFeatures[First Sampling Feature Code],$A883)="","",
CONCATENATE("  - &amp;RelationID",TEXT($A883,"0000"),
" {","SamplingFeatureID:  *SamplingFeatureID",TEXT(MATCH(INDEX(RelatedFeatures[First Sampling Feature Code],$A883),SamplingFeatures[Feature Code],0),"0000"),
", RelationshipTypeCV:  ",CHAR(34),INDEX(RelatedFeatures[Relationship Type],$A883),CHAR(34),
", RelatedFeatureID: *SamplingFeatureID",TEXT(MATCH(INDEX(RelatedFeatures[Second Sampling Feature Code],$A883),SamplingFeatures[Feature Code],0),"0000"),
", SpatialOffsetID:  ",IF(INDEX(RelatedFeatures[Offset Number],$A883)="","",CONCATENATE("*SpatialOffsetID",TEXT(INDEX(RelatedFeatures[Offset Number],$A883),"0000"))),"}")))</f>
        <v>#REF!</v>
      </c>
      <c r="P883" t="e">
        <f>IF(INDEX(Methods[Method Type],$A883)="","",
CONCATENATE("  - &amp;MethodID",TEXT($A883,"0000"),
" {","MethodTypeCV:  ",CHAR(34),INDEX(Methods[Method Type],$A883),CHAR(34),
", MethodCode:  ",CHAR(34),INDEX(Methods[Method Code],$A883),CHAR(34),
", MethodName:  ",CHAR(34),INDEX(Methods[Method Name],$A883),CHAR(34),
", MethodDescription:  ",CHAR(34),INDEX(Methods[Method Description],$A883),CHAR(34),
", MethodLink:  ",CHAR(34),INDEX(Methods[Method Link],$A883),CHAR(34),
", OrganizationID: *OrganizationID",TEXT(MATCH(INDEX(Methods[Organization Name],$A883),Organizations[Organization Name],0),"0000"),"}"))</f>
        <v>#REF!</v>
      </c>
      <c r="Q883" t="e">
        <f>IF(INDEX(Variables[Variable Type],$A883)="","",
CONCATENATE("  - &amp;VariableID",TEXT($A883,"0000"),
" {","VariableTypeCV:  ",CHAR(34),INDEX(Variables[Variable Type],$A883),CHAR(34),
", VariableCode:  ",CHAR(34),INDEX(Variables[Variable Code],$A883),CHAR(34),
", VariableNameCV:  ",CHAR(34),INDEX(Variables[Variable Name],$A883),CHAR(34),
", VariableDefinition:  ",CHAR(34),INDEX(Variables[Variable Definition],$A883),CHAR(34),
", SpecciationCV:  ",CHAR(34),INDEX(Variables[Speciation],$A883),CHAR(34),
", NoDataValue:  ",CHAR(34),INDEX(Variables[No Data Value],$A883),CHAR(34),"}"))</f>
        <v>#REF!</v>
      </c>
    </row>
    <row r="884" spans="1:17" x14ac:dyDescent="0.25">
      <c r="A884">
        <v>881</v>
      </c>
      <c r="D884" t="e">
        <f>IF(INDEX(People[First Name],$A884)="","",
CONCATENATE("  - &amp;PersonID",TEXT($A884,"0000"),
" {","PersonFirstName:  ",CHAR(34),INDEX(People[First Name],$A884),CHAR(34),
", PersonMiddleName:  ",CHAR(34),INDEX(People[Middle Name],$A884),CHAR(34),
", PersonLastName:  ",CHAR(34),INDEX(People[Last Name],$A884),CHAR(34),"}"))</f>
        <v>#REF!</v>
      </c>
      <c r="E884" t="e">
        <f>IF(INDEX(Organizations[Organization Type '[CV']],$A884)="","",
CONCATENATE("  - &amp;OrganizationID",TEXT($A884,"0000"),
" {","OrganizationTypeCV:  ",CHAR(34),INDEX(Organizations[Organization Type '[CV']],$A884),CHAR(34),
", OrganizationCode:  ",CHAR(34),INDEX(Organizations[Organization Code],$A884),CHAR(34),
", OrganizationName:  ",CHAR(34),INDEX(Organizations[Organization Name],$A884),CHAR(34),
", OrganizationDescription:  ",CHAR(34),INDEX(Organizations[Organization Description],$A884),CHAR(34),
", OrganizationLink:  ",CHAR(34),INDEX(Organizations[Organization Link],$A884),CHAR(34),"}"))</f>
        <v>#REF!</v>
      </c>
      <c r="F884" t="e">
        <f>IF(INDEX(People[First Name],$A884)="","",
CONCATENATE("  - &amp;AffiliationID",TEXT($A884,"0000"),
" {PersonID: *PersonID",TEXT($A884,"0000"),
", OrganizationID: *OrganizationID",TEXT(MATCH(INDEX(People[Organization Name],$A884),Organizations[Organization Name],0),"0000"),
", IsPrimaryOrganizationContact: , AffiliationStartDate: , AffiliationEndDate: , PrimaryPhone: ",
", PrimaryEmail: ",CHAR(34),INDEX(People[Primary Email],$A884),CHAR(34),
", PrimaryAddress: ",CHAR(34),INDEX(People[Primary Address],$A884),CHAR(34),
", PersonLink: }"))</f>
        <v>#REF!</v>
      </c>
      <c r="H884" t="e">
        <f>IF(COUNTA(CitationInformation)=0,"",IF(INDEX(AuthorList[Author Name],$A884)="","",
CONCATENATE("  - &amp;AuthorListID",TEXT($A884,"0000"),
"  {CitationID: *CitationID0001",
", PersonID: *PersonID",TEXT(MATCH(INDEX(AuthorList[Author Name],$A884),People[Full Name],0),"0000"),
", AuthorOrder: ",INDEX(AuthorList[Author Number],$A884),"}")))</f>
        <v>#REF!</v>
      </c>
      <c r="K884" t="e">
        <f>IF(INDEX(SamplingFeatures[Feature Code],$A884)="","",
CONCATENATE("  - &amp;SamplingFeatureID",TEXT($A884,"0000"),
" {","SamplingFeatureUUID:  ",CHAR(34),INDEX(SamplingFeatures[Sampling Feature UUID],$A884),CHAR(34),
", SamplingFeatureTypeCV:  ",CHAR(34),INDEX(SamplingFeatures[Sampling Feature Type],$A884),CHAR(34),
", SamplingFeatureCode:  ",CHAR(34),INDEX(SamplingFeatures[Feature Code],$A884),CHAR(34),
", SamplingFeatureName:  ",CHAR(34),INDEX(SamplingFeatures[Feature Name],$A884),CHAR(34),
", SamplingFeatureDescription:  ",CHAR(34),INDEX(SamplingFeatures[Feature Description],$A884),CHAR(34),
", SamplingFeatureGeotypeCV:  ",CHAR(34),INDEX(SamplingFeatures[Feature Geo Type],$A884),CHAR(34),
", FeatureGeometry:  ",CHAR(34),INDEX(SamplingFeatures[Feature Geometry],$A884),CHAR(34),
", Elevation_m:  ",CHAR(34),INDEX(SamplingFeatures[Elevation_m],$A884),CHAR(34),
", ElevationDatumCV:  ",CHAR(34),ElevationDatum,CHAR(34),"}"))</f>
        <v>#REF!</v>
      </c>
      <c r="L884" t="e">
        <f>IF(INDEX(SamplingFeatures[Sampling Feature Type],$A884)&lt;&gt;"Site","",
CONCATENATE("  - &amp;SiteID",TEXT(SUMPRODUCT(--($L$3:$L883&lt;&gt;"")),"0000"),
" {","SamplingFeatureID:  *SamplingFeatureID",TEXT($A884,"0000"),
", SiteTypeCV:  ",CHAR(34),INDEX(Sites[Site Type],$A884),CHAR(34),
", Latitude:  ",INDEX(Sites[Latitude],$A884),
", Longitude:  ",INDEX(Sites[Longitude],$A884),
", SRSName:  ",CHAR(34),LatLonDatum,CHAR(34),"}"))</f>
        <v>#REF!</v>
      </c>
      <c r="M884" t="e">
        <f>IF(INDEX(SamplingFeatures[Sampling Feature Type],$A884)&lt;&gt;"Specimen","",
CONCATENATE("  - &amp;SpecimenID",TEXT(SUMPRODUCT(--($M$3:$M883&lt;&gt;"")),"0000"),
" {","SamplingFeatureID:  *SamplingFeatureID",TEXT($A884,"0000"),
", SpecimenTypeCV:  ",CHAR(34),INDEX(Specimens[Specimen Type],$A884),CHAR(34),
", SpecimenMediumCV:  ",INDEX(Specimens[Specimen Medium],$A884),
", IsFieldSpecimen:  ",CHAR(34),INDEX(Specimens[Is Field Specimen?],$A884),CHAR(34),"}"))</f>
        <v>#REF!</v>
      </c>
      <c r="N884" t="e">
        <f>IF(COUNTA(SpatialOffsets[])=0,"", IF(INDEX(SpatialOffsets[Spatial Offset Type],$A884)="","",
CONCATENATE("  - &amp;SpatialOffsetID",TEXT($A884,"0000"),
" {","SpatialOffsetTypeCV:  ",CHAR(34),INDEX(SpatialOffsets[Spatial Offset Type],$A884),CHAR(34),
", Offset1Value:  ",INDEX(SpatialOffsets[Offset 1 Value],$A884),
", Offset1UnitID:  ",CHAR(34),INDEX(SpatialOffsets[Offset 1 Unit],$A884),CHAR(34),
", Offset2Value:  ",INDEX(SpatialOffsets[Offset 2 Value],$A884),
", Offset2UnitID:  ",CHAR(34),INDEX(SpatialOffsets[Offset 2 Unit],$A884),CHAR(34),
", Offset3Value:  ",INDEX(SpatialOffsets[Offset 3 Value],$A884),
", Offset3UnitID:  ",CHAR(34),INDEX(SpatialOffsets[Offset 3 Unit],$A884),CHAR(34),,"}")))</f>
        <v>#REF!</v>
      </c>
      <c r="O884" t="e">
        <f>IF(COUNTA(RelatedFeatures[])=0,"", IF(INDEX(RelatedFeatures[First Sampling Feature Code],$A884)="","",
CONCATENATE("  - &amp;RelationID",TEXT($A884,"0000"),
" {","SamplingFeatureID:  *SamplingFeatureID",TEXT(MATCH(INDEX(RelatedFeatures[First Sampling Feature Code],$A884),SamplingFeatures[Feature Code],0),"0000"),
", RelationshipTypeCV:  ",CHAR(34),INDEX(RelatedFeatures[Relationship Type],$A884),CHAR(34),
", RelatedFeatureID: *SamplingFeatureID",TEXT(MATCH(INDEX(RelatedFeatures[Second Sampling Feature Code],$A884),SamplingFeatures[Feature Code],0),"0000"),
", SpatialOffsetID:  ",IF(INDEX(RelatedFeatures[Offset Number],$A884)="","",CONCATENATE("*SpatialOffsetID",TEXT(INDEX(RelatedFeatures[Offset Number],$A884),"0000"))),"}")))</f>
        <v>#REF!</v>
      </c>
      <c r="P884" t="e">
        <f>IF(INDEX(Methods[Method Type],$A884)="","",
CONCATENATE("  - &amp;MethodID",TEXT($A884,"0000"),
" {","MethodTypeCV:  ",CHAR(34),INDEX(Methods[Method Type],$A884),CHAR(34),
", MethodCode:  ",CHAR(34),INDEX(Methods[Method Code],$A884),CHAR(34),
", MethodName:  ",CHAR(34),INDEX(Methods[Method Name],$A884),CHAR(34),
", MethodDescription:  ",CHAR(34),INDEX(Methods[Method Description],$A884),CHAR(34),
", MethodLink:  ",CHAR(34),INDEX(Methods[Method Link],$A884),CHAR(34),
", OrganizationID: *OrganizationID",TEXT(MATCH(INDEX(Methods[Organization Name],$A884),Organizations[Organization Name],0),"0000"),"}"))</f>
        <v>#REF!</v>
      </c>
      <c r="Q884" t="e">
        <f>IF(INDEX(Variables[Variable Type],$A884)="","",
CONCATENATE("  - &amp;VariableID",TEXT($A884,"0000"),
" {","VariableTypeCV:  ",CHAR(34),INDEX(Variables[Variable Type],$A884),CHAR(34),
", VariableCode:  ",CHAR(34),INDEX(Variables[Variable Code],$A884),CHAR(34),
", VariableNameCV:  ",CHAR(34),INDEX(Variables[Variable Name],$A884),CHAR(34),
", VariableDefinition:  ",CHAR(34),INDEX(Variables[Variable Definition],$A884),CHAR(34),
", SpecciationCV:  ",CHAR(34),INDEX(Variables[Speciation],$A884),CHAR(34),
", NoDataValue:  ",CHAR(34),INDEX(Variables[No Data Value],$A884),CHAR(34),"}"))</f>
        <v>#REF!</v>
      </c>
    </row>
    <row r="885" spans="1:17" x14ac:dyDescent="0.25">
      <c r="A885">
        <v>882</v>
      </c>
      <c r="D885" t="e">
        <f>IF(INDEX(People[First Name],$A885)="","",
CONCATENATE("  - &amp;PersonID",TEXT($A885,"0000"),
" {","PersonFirstName:  ",CHAR(34),INDEX(People[First Name],$A885),CHAR(34),
", PersonMiddleName:  ",CHAR(34),INDEX(People[Middle Name],$A885),CHAR(34),
", PersonLastName:  ",CHAR(34),INDEX(People[Last Name],$A885),CHAR(34),"}"))</f>
        <v>#REF!</v>
      </c>
      <c r="E885" t="e">
        <f>IF(INDEX(Organizations[Organization Type '[CV']],$A885)="","",
CONCATENATE("  - &amp;OrganizationID",TEXT($A885,"0000"),
" {","OrganizationTypeCV:  ",CHAR(34),INDEX(Organizations[Organization Type '[CV']],$A885),CHAR(34),
", OrganizationCode:  ",CHAR(34),INDEX(Organizations[Organization Code],$A885),CHAR(34),
", OrganizationName:  ",CHAR(34),INDEX(Organizations[Organization Name],$A885),CHAR(34),
", OrganizationDescription:  ",CHAR(34),INDEX(Organizations[Organization Description],$A885),CHAR(34),
", OrganizationLink:  ",CHAR(34),INDEX(Organizations[Organization Link],$A885),CHAR(34),"}"))</f>
        <v>#REF!</v>
      </c>
      <c r="F885" t="e">
        <f>IF(INDEX(People[First Name],$A885)="","",
CONCATENATE("  - &amp;AffiliationID",TEXT($A885,"0000"),
" {PersonID: *PersonID",TEXT($A885,"0000"),
", OrganizationID: *OrganizationID",TEXT(MATCH(INDEX(People[Organization Name],$A885),Organizations[Organization Name],0),"0000"),
", IsPrimaryOrganizationContact: , AffiliationStartDate: , AffiliationEndDate: , PrimaryPhone: ",
", PrimaryEmail: ",CHAR(34),INDEX(People[Primary Email],$A885),CHAR(34),
", PrimaryAddress: ",CHAR(34),INDEX(People[Primary Address],$A885),CHAR(34),
", PersonLink: }"))</f>
        <v>#REF!</v>
      </c>
      <c r="H885" t="e">
        <f>IF(COUNTA(CitationInformation)=0,"",IF(INDEX(AuthorList[Author Name],$A885)="","",
CONCATENATE("  - &amp;AuthorListID",TEXT($A885,"0000"),
"  {CitationID: *CitationID0001",
", PersonID: *PersonID",TEXT(MATCH(INDEX(AuthorList[Author Name],$A885),People[Full Name],0),"0000"),
", AuthorOrder: ",INDEX(AuthorList[Author Number],$A885),"}")))</f>
        <v>#REF!</v>
      </c>
      <c r="K885" t="e">
        <f>IF(INDEX(SamplingFeatures[Feature Code],$A885)="","",
CONCATENATE("  - &amp;SamplingFeatureID",TEXT($A885,"0000"),
" {","SamplingFeatureUUID:  ",CHAR(34),INDEX(SamplingFeatures[Sampling Feature UUID],$A885),CHAR(34),
", SamplingFeatureTypeCV:  ",CHAR(34),INDEX(SamplingFeatures[Sampling Feature Type],$A885),CHAR(34),
", SamplingFeatureCode:  ",CHAR(34),INDEX(SamplingFeatures[Feature Code],$A885),CHAR(34),
", SamplingFeatureName:  ",CHAR(34),INDEX(SamplingFeatures[Feature Name],$A885),CHAR(34),
", SamplingFeatureDescription:  ",CHAR(34),INDEX(SamplingFeatures[Feature Description],$A885),CHAR(34),
", SamplingFeatureGeotypeCV:  ",CHAR(34),INDEX(SamplingFeatures[Feature Geo Type],$A885),CHAR(34),
", FeatureGeometry:  ",CHAR(34),INDEX(SamplingFeatures[Feature Geometry],$A885),CHAR(34),
", Elevation_m:  ",CHAR(34),INDEX(SamplingFeatures[Elevation_m],$A885),CHAR(34),
", ElevationDatumCV:  ",CHAR(34),ElevationDatum,CHAR(34),"}"))</f>
        <v>#REF!</v>
      </c>
      <c r="L885" t="e">
        <f>IF(INDEX(SamplingFeatures[Sampling Feature Type],$A885)&lt;&gt;"Site","",
CONCATENATE("  - &amp;SiteID",TEXT(SUMPRODUCT(--($L$3:$L884&lt;&gt;"")),"0000"),
" {","SamplingFeatureID:  *SamplingFeatureID",TEXT($A885,"0000"),
", SiteTypeCV:  ",CHAR(34),INDEX(Sites[Site Type],$A885),CHAR(34),
", Latitude:  ",INDEX(Sites[Latitude],$A885),
", Longitude:  ",INDEX(Sites[Longitude],$A885),
", SRSName:  ",CHAR(34),LatLonDatum,CHAR(34),"}"))</f>
        <v>#REF!</v>
      </c>
      <c r="M885" t="e">
        <f>IF(INDEX(SamplingFeatures[Sampling Feature Type],$A885)&lt;&gt;"Specimen","",
CONCATENATE("  - &amp;SpecimenID",TEXT(SUMPRODUCT(--($M$3:$M884&lt;&gt;"")),"0000"),
" {","SamplingFeatureID:  *SamplingFeatureID",TEXT($A885,"0000"),
", SpecimenTypeCV:  ",CHAR(34),INDEX(Specimens[Specimen Type],$A885),CHAR(34),
", SpecimenMediumCV:  ",INDEX(Specimens[Specimen Medium],$A885),
", IsFieldSpecimen:  ",CHAR(34),INDEX(Specimens[Is Field Specimen?],$A885),CHAR(34),"}"))</f>
        <v>#REF!</v>
      </c>
      <c r="N885" t="e">
        <f>IF(COUNTA(SpatialOffsets[])=0,"", IF(INDEX(SpatialOffsets[Spatial Offset Type],$A885)="","",
CONCATENATE("  - &amp;SpatialOffsetID",TEXT($A885,"0000"),
" {","SpatialOffsetTypeCV:  ",CHAR(34),INDEX(SpatialOffsets[Spatial Offset Type],$A885),CHAR(34),
", Offset1Value:  ",INDEX(SpatialOffsets[Offset 1 Value],$A885),
", Offset1UnitID:  ",CHAR(34),INDEX(SpatialOffsets[Offset 1 Unit],$A885),CHAR(34),
", Offset2Value:  ",INDEX(SpatialOffsets[Offset 2 Value],$A885),
", Offset2UnitID:  ",CHAR(34),INDEX(SpatialOffsets[Offset 2 Unit],$A885),CHAR(34),
", Offset3Value:  ",INDEX(SpatialOffsets[Offset 3 Value],$A885),
", Offset3UnitID:  ",CHAR(34),INDEX(SpatialOffsets[Offset 3 Unit],$A885),CHAR(34),,"}")))</f>
        <v>#REF!</v>
      </c>
      <c r="O885" t="e">
        <f>IF(COUNTA(RelatedFeatures[])=0,"", IF(INDEX(RelatedFeatures[First Sampling Feature Code],$A885)="","",
CONCATENATE("  - &amp;RelationID",TEXT($A885,"0000"),
" {","SamplingFeatureID:  *SamplingFeatureID",TEXT(MATCH(INDEX(RelatedFeatures[First Sampling Feature Code],$A885),SamplingFeatures[Feature Code],0),"0000"),
", RelationshipTypeCV:  ",CHAR(34),INDEX(RelatedFeatures[Relationship Type],$A885),CHAR(34),
", RelatedFeatureID: *SamplingFeatureID",TEXT(MATCH(INDEX(RelatedFeatures[Second Sampling Feature Code],$A885),SamplingFeatures[Feature Code],0),"0000"),
", SpatialOffsetID:  ",IF(INDEX(RelatedFeatures[Offset Number],$A885)="","",CONCATENATE("*SpatialOffsetID",TEXT(INDEX(RelatedFeatures[Offset Number],$A885),"0000"))),"}")))</f>
        <v>#REF!</v>
      </c>
      <c r="P885" t="e">
        <f>IF(INDEX(Methods[Method Type],$A885)="","",
CONCATENATE("  - &amp;MethodID",TEXT($A885,"0000"),
" {","MethodTypeCV:  ",CHAR(34),INDEX(Methods[Method Type],$A885),CHAR(34),
", MethodCode:  ",CHAR(34),INDEX(Methods[Method Code],$A885),CHAR(34),
", MethodName:  ",CHAR(34),INDEX(Methods[Method Name],$A885),CHAR(34),
", MethodDescription:  ",CHAR(34),INDEX(Methods[Method Description],$A885),CHAR(34),
", MethodLink:  ",CHAR(34),INDEX(Methods[Method Link],$A885),CHAR(34),
", OrganizationID: *OrganizationID",TEXT(MATCH(INDEX(Methods[Organization Name],$A885),Organizations[Organization Name],0),"0000"),"}"))</f>
        <v>#REF!</v>
      </c>
      <c r="Q885" t="e">
        <f>IF(INDEX(Variables[Variable Type],$A885)="","",
CONCATENATE("  - &amp;VariableID",TEXT($A885,"0000"),
" {","VariableTypeCV:  ",CHAR(34),INDEX(Variables[Variable Type],$A885),CHAR(34),
", VariableCode:  ",CHAR(34),INDEX(Variables[Variable Code],$A885),CHAR(34),
", VariableNameCV:  ",CHAR(34),INDEX(Variables[Variable Name],$A885),CHAR(34),
", VariableDefinition:  ",CHAR(34),INDEX(Variables[Variable Definition],$A885),CHAR(34),
", SpecciationCV:  ",CHAR(34),INDEX(Variables[Speciation],$A885),CHAR(34),
", NoDataValue:  ",CHAR(34),INDEX(Variables[No Data Value],$A885),CHAR(34),"}"))</f>
        <v>#REF!</v>
      </c>
    </row>
    <row r="886" spans="1:17" x14ac:dyDescent="0.25">
      <c r="A886">
        <v>883</v>
      </c>
      <c r="D886" t="e">
        <f>IF(INDEX(People[First Name],$A886)="","",
CONCATENATE("  - &amp;PersonID",TEXT($A886,"0000"),
" {","PersonFirstName:  ",CHAR(34),INDEX(People[First Name],$A886),CHAR(34),
", PersonMiddleName:  ",CHAR(34),INDEX(People[Middle Name],$A886),CHAR(34),
", PersonLastName:  ",CHAR(34),INDEX(People[Last Name],$A886),CHAR(34),"}"))</f>
        <v>#REF!</v>
      </c>
      <c r="E886" t="e">
        <f>IF(INDEX(Organizations[Organization Type '[CV']],$A886)="","",
CONCATENATE("  - &amp;OrganizationID",TEXT($A886,"0000"),
" {","OrganizationTypeCV:  ",CHAR(34),INDEX(Organizations[Organization Type '[CV']],$A886),CHAR(34),
", OrganizationCode:  ",CHAR(34),INDEX(Organizations[Organization Code],$A886),CHAR(34),
", OrganizationName:  ",CHAR(34),INDEX(Organizations[Organization Name],$A886),CHAR(34),
", OrganizationDescription:  ",CHAR(34),INDEX(Organizations[Organization Description],$A886),CHAR(34),
", OrganizationLink:  ",CHAR(34),INDEX(Organizations[Organization Link],$A886),CHAR(34),"}"))</f>
        <v>#REF!</v>
      </c>
      <c r="F886" t="e">
        <f>IF(INDEX(People[First Name],$A886)="","",
CONCATENATE("  - &amp;AffiliationID",TEXT($A886,"0000"),
" {PersonID: *PersonID",TEXT($A886,"0000"),
", OrganizationID: *OrganizationID",TEXT(MATCH(INDEX(People[Organization Name],$A886),Organizations[Organization Name],0),"0000"),
", IsPrimaryOrganizationContact: , AffiliationStartDate: , AffiliationEndDate: , PrimaryPhone: ",
", PrimaryEmail: ",CHAR(34),INDEX(People[Primary Email],$A886),CHAR(34),
", PrimaryAddress: ",CHAR(34),INDEX(People[Primary Address],$A886),CHAR(34),
", PersonLink: }"))</f>
        <v>#REF!</v>
      </c>
      <c r="H886" t="e">
        <f>IF(COUNTA(CitationInformation)=0,"",IF(INDEX(AuthorList[Author Name],$A886)="","",
CONCATENATE("  - &amp;AuthorListID",TEXT($A886,"0000"),
"  {CitationID: *CitationID0001",
", PersonID: *PersonID",TEXT(MATCH(INDEX(AuthorList[Author Name],$A886),People[Full Name],0),"0000"),
", AuthorOrder: ",INDEX(AuthorList[Author Number],$A886),"}")))</f>
        <v>#REF!</v>
      </c>
      <c r="K886" t="e">
        <f>IF(INDEX(SamplingFeatures[Feature Code],$A886)="","",
CONCATENATE("  - &amp;SamplingFeatureID",TEXT($A886,"0000"),
" {","SamplingFeatureUUID:  ",CHAR(34),INDEX(SamplingFeatures[Sampling Feature UUID],$A886),CHAR(34),
", SamplingFeatureTypeCV:  ",CHAR(34),INDEX(SamplingFeatures[Sampling Feature Type],$A886),CHAR(34),
", SamplingFeatureCode:  ",CHAR(34),INDEX(SamplingFeatures[Feature Code],$A886),CHAR(34),
", SamplingFeatureName:  ",CHAR(34),INDEX(SamplingFeatures[Feature Name],$A886),CHAR(34),
", SamplingFeatureDescription:  ",CHAR(34),INDEX(SamplingFeatures[Feature Description],$A886),CHAR(34),
", SamplingFeatureGeotypeCV:  ",CHAR(34),INDEX(SamplingFeatures[Feature Geo Type],$A886),CHAR(34),
", FeatureGeometry:  ",CHAR(34),INDEX(SamplingFeatures[Feature Geometry],$A886),CHAR(34),
", Elevation_m:  ",CHAR(34),INDEX(SamplingFeatures[Elevation_m],$A886),CHAR(34),
", ElevationDatumCV:  ",CHAR(34),ElevationDatum,CHAR(34),"}"))</f>
        <v>#REF!</v>
      </c>
      <c r="L886" t="e">
        <f>IF(INDEX(SamplingFeatures[Sampling Feature Type],$A886)&lt;&gt;"Site","",
CONCATENATE("  - &amp;SiteID",TEXT(SUMPRODUCT(--($L$3:$L885&lt;&gt;"")),"0000"),
" {","SamplingFeatureID:  *SamplingFeatureID",TEXT($A886,"0000"),
", SiteTypeCV:  ",CHAR(34),INDEX(Sites[Site Type],$A886),CHAR(34),
", Latitude:  ",INDEX(Sites[Latitude],$A886),
", Longitude:  ",INDEX(Sites[Longitude],$A886),
", SRSName:  ",CHAR(34),LatLonDatum,CHAR(34),"}"))</f>
        <v>#REF!</v>
      </c>
      <c r="M886" t="e">
        <f>IF(INDEX(SamplingFeatures[Sampling Feature Type],$A886)&lt;&gt;"Specimen","",
CONCATENATE("  - &amp;SpecimenID",TEXT(SUMPRODUCT(--($M$3:$M885&lt;&gt;"")),"0000"),
" {","SamplingFeatureID:  *SamplingFeatureID",TEXT($A886,"0000"),
", SpecimenTypeCV:  ",CHAR(34),INDEX(Specimens[Specimen Type],$A886),CHAR(34),
", SpecimenMediumCV:  ",INDEX(Specimens[Specimen Medium],$A886),
", IsFieldSpecimen:  ",CHAR(34),INDEX(Specimens[Is Field Specimen?],$A886),CHAR(34),"}"))</f>
        <v>#REF!</v>
      </c>
      <c r="N886" t="e">
        <f>IF(COUNTA(SpatialOffsets[])=0,"", IF(INDEX(SpatialOffsets[Spatial Offset Type],$A886)="","",
CONCATENATE("  - &amp;SpatialOffsetID",TEXT($A886,"0000"),
" {","SpatialOffsetTypeCV:  ",CHAR(34),INDEX(SpatialOffsets[Spatial Offset Type],$A886),CHAR(34),
", Offset1Value:  ",INDEX(SpatialOffsets[Offset 1 Value],$A886),
", Offset1UnitID:  ",CHAR(34),INDEX(SpatialOffsets[Offset 1 Unit],$A886),CHAR(34),
", Offset2Value:  ",INDEX(SpatialOffsets[Offset 2 Value],$A886),
", Offset2UnitID:  ",CHAR(34),INDEX(SpatialOffsets[Offset 2 Unit],$A886),CHAR(34),
", Offset3Value:  ",INDEX(SpatialOffsets[Offset 3 Value],$A886),
", Offset3UnitID:  ",CHAR(34),INDEX(SpatialOffsets[Offset 3 Unit],$A886),CHAR(34),,"}")))</f>
        <v>#REF!</v>
      </c>
      <c r="O886" t="e">
        <f>IF(COUNTA(RelatedFeatures[])=0,"", IF(INDEX(RelatedFeatures[First Sampling Feature Code],$A886)="","",
CONCATENATE("  - &amp;RelationID",TEXT($A886,"0000"),
" {","SamplingFeatureID:  *SamplingFeatureID",TEXT(MATCH(INDEX(RelatedFeatures[First Sampling Feature Code],$A886),SamplingFeatures[Feature Code],0),"0000"),
", RelationshipTypeCV:  ",CHAR(34),INDEX(RelatedFeatures[Relationship Type],$A886),CHAR(34),
", RelatedFeatureID: *SamplingFeatureID",TEXT(MATCH(INDEX(RelatedFeatures[Second Sampling Feature Code],$A886),SamplingFeatures[Feature Code],0),"0000"),
", SpatialOffsetID:  ",IF(INDEX(RelatedFeatures[Offset Number],$A886)="","",CONCATENATE("*SpatialOffsetID",TEXT(INDEX(RelatedFeatures[Offset Number],$A886),"0000"))),"}")))</f>
        <v>#REF!</v>
      </c>
      <c r="P886" t="e">
        <f>IF(INDEX(Methods[Method Type],$A886)="","",
CONCATENATE("  - &amp;MethodID",TEXT($A886,"0000"),
" {","MethodTypeCV:  ",CHAR(34),INDEX(Methods[Method Type],$A886),CHAR(34),
", MethodCode:  ",CHAR(34),INDEX(Methods[Method Code],$A886),CHAR(34),
", MethodName:  ",CHAR(34),INDEX(Methods[Method Name],$A886),CHAR(34),
", MethodDescription:  ",CHAR(34),INDEX(Methods[Method Description],$A886),CHAR(34),
", MethodLink:  ",CHAR(34),INDEX(Methods[Method Link],$A886),CHAR(34),
", OrganizationID: *OrganizationID",TEXT(MATCH(INDEX(Methods[Organization Name],$A886),Organizations[Organization Name],0),"0000"),"}"))</f>
        <v>#REF!</v>
      </c>
      <c r="Q886" t="e">
        <f>IF(INDEX(Variables[Variable Type],$A886)="","",
CONCATENATE("  - &amp;VariableID",TEXT($A886,"0000"),
" {","VariableTypeCV:  ",CHAR(34),INDEX(Variables[Variable Type],$A886),CHAR(34),
", VariableCode:  ",CHAR(34),INDEX(Variables[Variable Code],$A886),CHAR(34),
", VariableNameCV:  ",CHAR(34),INDEX(Variables[Variable Name],$A886),CHAR(34),
", VariableDefinition:  ",CHAR(34),INDEX(Variables[Variable Definition],$A886),CHAR(34),
", SpecciationCV:  ",CHAR(34),INDEX(Variables[Speciation],$A886),CHAR(34),
", NoDataValue:  ",CHAR(34),INDEX(Variables[No Data Value],$A886),CHAR(34),"}"))</f>
        <v>#REF!</v>
      </c>
    </row>
    <row r="887" spans="1:17" x14ac:dyDescent="0.25">
      <c r="A887">
        <v>884</v>
      </c>
      <c r="D887" t="e">
        <f>IF(INDEX(People[First Name],$A887)="","",
CONCATENATE("  - &amp;PersonID",TEXT($A887,"0000"),
" {","PersonFirstName:  ",CHAR(34),INDEX(People[First Name],$A887),CHAR(34),
", PersonMiddleName:  ",CHAR(34),INDEX(People[Middle Name],$A887),CHAR(34),
", PersonLastName:  ",CHAR(34),INDEX(People[Last Name],$A887),CHAR(34),"}"))</f>
        <v>#REF!</v>
      </c>
      <c r="E887" t="e">
        <f>IF(INDEX(Organizations[Organization Type '[CV']],$A887)="","",
CONCATENATE("  - &amp;OrganizationID",TEXT($A887,"0000"),
" {","OrganizationTypeCV:  ",CHAR(34),INDEX(Organizations[Organization Type '[CV']],$A887),CHAR(34),
", OrganizationCode:  ",CHAR(34),INDEX(Organizations[Organization Code],$A887),CHAR(34),
", OrganizationName:  ",CHAR(34),INDEX(Organizations[Organization Name],$A887),CHAR(34),
", OrganizationDescription:  ",CHAR(34),INDEX(Organizations[Organization Description],$A887),CHAR(34),
", OrganizationLink:  ",CHAR(34),INDEX(Organizations[Organization Link],$A887),CHAR(34),"}"))</f>
        <v>#REF!</v>
      </c>
      <c r="F887" t="e">
        <f>IF(INDEX(People[First Name],$A887)="","",
CONCATENATE("  - &amp;AffiliationID",TEXT($A887,"0000"),
" {PersonID: *PersonID",TEXT($A887,"0000"),
", OrganizationID: *OrganizationID",TEXT(MATCH(INDEX(People[Organization Name],$A887),Organizations[Organization Name],0),"0000"),
", IsPrimaryOrganizationContact: , AffiliationStartDate: , AffiliationEndDate: , PrimaryPhone: ",
", PrimaryEmail: ",CHAR(34),INDEX(People[Primary Email],$A887),CHAR(34),
", PrimaryAddress: ",CHAR(34),INDEX(People[Primary Address],$A887),CHAR(34),
", PersonLink: }"))</f>
        <v>#REF!</v>
      </c>
      <c r="H887" t="e">
        <f>IF(COUNTA(CitationInformation)=0,"",IF(INDEX(AuthorList[Author Name],$A887)="","",
CONCATENATE("  - &amp;AuthorListID",TEXT($A887,"0000"),
"  {CitationID: *CitationID0001",
", PersonID: *PersonID",TEXT(MATCH(INDEX(AuthorList[Author Name],$A887),People[Full Name],0),"0000"),
", AuthorOrder: ",INDEX(AuthorList[Author Number],$A887),"}")))</f>
        <v>#REF!</v>
      </c>
      <c r="K887" t="e">
        <f>IF(INDEX(SamplingFeatures[Feature Code],$A887)="","",
CONCATENATE("  - &amp;SamplingFeatureID",TEXT($A887,"0000"),
" {","SamplingFeatureUUID:  ",CHAR(34),INDEX(SamplingFeatures[Sampling Feature UUID],$A887),CHAR(34),
", SamplingFeatureTypeCV:  ",CHAR(34),INDEX(SamplingFeatures[Sampling Feature Type],$A887),CHAR(34),
", SamplingFeatureCode:  ",CHAR(34),INDEX(SamplingFeatures[Feature Code],$A887),CHAR(34),
", SamplingFeatureName:  ",CHAR(34),INDEX(SamplingFeatures[Feature Name],$A887),CHAR(34),
", SamplingFeatureDescription:  ",CHAR(34),INDEX(SamplingFeatures[Feature Description],$A887),CHAR(34),
", SamplingFeatureGeotypeCV:  ",CHAR(34),INDEX(SamplingFeatures[Feature Geo Type],$A887),CHAR(34),
", FeatureGeometry:  ",CHAR(34),INDEX(SamplingFeatures[Feature Geometry],$A887),CHAR(34),
", Elevation_m:  ",CHAR(34),INDEX(SamplingFeatures[Elevation_m],$A887),CHAR(34),
", ElevationDatumCV:  ",CHAR(34),ElevationDatum,CHAR(34),"}"))</f>
        <v>#REF!</v>
      </c>
      <c r="L887" t="e">
        <f>IF(INDEX(SamplingFeatures[Sampling Feature Type],$A887)&lt;&gt;"Site","",
CONCATENATE("  - &amp;SiteID",TEXT(SUMPRODUCT(--($L$3:$L886&lt;&gt;"")),"0000"),
" {","SamplingFeatureID:  *SamplingFeatureID",TEXT($A887,"0000"),
", SiteTypeCV:  ",CHAR(34),INDEX(Sites[Site Type],$A887),CHAR(34),
", Latitude:  ",INDEX(Sites[Latitude],$A887),
", Longitude:  ",INDEX(Sites[Longitude],$A887),
", SRSName:  ",CHAR(34),LatLonDatum,CHAR(34),"}"))</f>
        <v>#REF!</v>
      </c>
      <c r="M887" t="e">
        <f>IF(INDEX(SamplingFeatures[Sampling Feature Type],$A887)&lt;&gt;"Specimen","",
CONCATENATE("  - &amp;SpecimenID",TEXT(SUMPRODUCT(--($M$3:$M886&lt;&gt;"")),"0000"),
" {","SamplingFeatureID:  *SamplingFeatureID",TEXT($A887,"0000"),
", SpecimenTypeCV:  ",CHAR(34),INDEX(Specimens[Specimen Type],$A887),CHAR(34),
", SpecimenMediumCV:  ",INDEX(Specimens[Specimen Medium],$A887),
", IsFieldSpecimen:  ",CHAR(34),INDEX(Specimens[Is Field Specimen?],$A887),CHAR(34),"}"))</f>
        <v>#REF!</v>
      </c>
      <c r="N887" t="e">
        <f>IF(COUNTA(SpatialOffsets[])=0,"", IF(INDEX(SpatialOffsets[Spatial Offset Type],$A887)="","",
CONCATENATE("  - &amp;SpatialOffsetID",TEXT($A887,"0000"),
" {","SpatialOffsetTypeCV:  ",CHAR(34),INDEX(SpatialOffsets[Spatial Offset Type],$A887),CHAR(34),
", Offset1Value:  ",INDEX(SpatialOffsets[Offset 1 Value],$A887),
", Offset1UnitID:  ",CHAR(34),INDEX(SpatialOffsets[Offset 1 Unit],$A887),CHAR(34),
", Offset2Value:  ",INDEX(SpatialOffsets[Offset 2 Value],$A887),
", Offset2UnitID:  ",CHAR(34),INDEX(SpatialOffsets[Offset 2 Unit],$A887),CHAR(34),
", Offset3Value:  ",INDEX(SpatialOffsets[Offset 3 Value],$A887),
", Offset3UnitID:  ",CHAR(34),INDEX(SpatialOffsets[Offset 3 Unit],$A887),CHAR(34),,"}")))</f>
        <v>#REF!</v>
      </c>
      <c r="O887" t="e">
        <f>IF(COUNTA(RelatedFeatures[])=0,"", IF(INDEX(RelatedFeatures[First Sampling Feature Code],$A887)="","",
CONCATENATE("  - &amp;RelationID",TEXT($A887,"0000"),
" {","SamplingFeatureID:  *SamplingFeatureID",TEXT(MATCH(INDEX(RelatedFeatures[First Sampling Feature Code],$A887),SamplingFeatures[Feature Code],0),"0000"),
", RelationshipTypeCV:  ",CHAR(34),INDEX(RelatedFeatures[Relationship Type],$A887),CHAR(34),
", RelatedFeatureID: *SamplingFeatureID",TEXT(MATCH(INDEX(RelatedFeatures[Second Sampling Feature Code],$A887),SamplingFeatures[Feature Code],0),"0000"),
", SpatialOffsetID:  ",IF(INDEX(RelatedFeatures[Offset Number],$A887)="","",CONCATENATE("*SpatialOffsetID",TEXT(INDEX(RelatedFeatures[Offset Number],$A887),"0000"))),"}")))</f>
        <v>#REF!</v>
      </c>
      <c r="P887" t="e">
        <f>IF(INDEX(Methods[Method Type],$A887)="","",
CONCATENATE("  - &amp;MethodID",TEXT($A887,"0000"),
" {","MethodTypeCV:  ",CHAR(34),INDEX(Methods[Method Type],$A887),CHAR(34),
", MethodCode:  ",CHAR(34),INDEX(Methods[Method Code],$A887),CHAR(34),
", MethodName:  ",CHAR(34),INDEX(Methods[Method Name],$A887),CHAR(34),
", MethodDescription:  ",CHAR(34),INDEX(Methods[Method Description],$A887),CHAR(34),
", MethodLink:  ",CHAR(34),INDEX(Methods[Method Link],$A887),CHAR(34),
", OrganizationID: *OrganizationID",TEXT(MATCH(INDEX(Methods[Organization Name],$A887),Organizations[Organization Name],0),"0000"),"}"))</f>
        <v>#REF!</v>
      </c>
      <c r="Q887" t="e">
        <f>IF(INDEX(Variables[Variable Type],$A887)="","",
CONCATENATE("  - &amp;VariableID",TEXT($A887,"0000"),
" {","VariableTypeCV:  ",CHAR(34),INDEX(Variables[Variable Type],$A887),CHAR(34),
", VariableCode:  ",CHAR(34),INDEX(Variables[Variable Code],$A887),CHAR(34),
", VariableNameCV:  ",CHAR(34),INDEX(Variables[Variable Name],$A887),CHAR(34),
", VariableDefinition:  ",CHAR(34),INDEX(Variables[Variable Definition],$A887),CHAR(34),
", SpecciationCV:  ",CHAR(34),INDEX(Variables[Speciation],$A887),CHAR(34),
", NoDataValue:  ",CHAR(34),INDEX(Variables[No Data Value],$A887),CHAR(34),"}"))</f>
        <v>#REF!</v>
      </c>
    </row>
    <row r="888" spans="1:17" x14ac:dyDescent="0.25">
      <c r="A888">
        <v>885</v>
      </c>
      <c r="D888" t="e">
        <f>IF(INDEX(People[First Name],$A888)="","",
CONCATENATE("  - &amp;PersonID",TEXT($A888,"0000"),
" {","PersonFirstName:  ",CHAR(34),INDEX(People[First Name],$A888),CHAR(34),
", PersonMiddleName:  ",CHAR(34),INDEX(People[Middle Name],$A888),CHAR(34),
", PersonLastName:  ",CHAR(34),INDEX(People[Last Name],$A888),CHAR(34),"}"))</f>
        <v>#REF!</v>
      </c>
      <c r="E888" t="e">
        <f>IF(INDEX(Organizations[Organization Type '[CV']],$A888)="","",
CONCATENATE("  - &amp;OrganizationID",TEXT($A888,"0000"),
" {","OrganizationTypeCV:  ",CHAR(34),INDEX(Organizations[Organization Type '[CV']],$A888),CHAR(34),
", OrganizationCode:  ",CHAR(34),INDEX(Organizations[Organization Code],$A888),CHAR(34),
", OrganizationName:  ",CHAR(34),INDEX(Organizations[Organization Name],$A888),CHAR(34),
", OrganizationDescription:  ",CHAR(34),INDEX(Organizations[Organization Description],$A888),CHAR(34),
", OrganizationLink:  ",CHAR(34),INDEX(Organizations[Organization Link],$A888),CHAR(34),"}"))</f>
        <v>#REF!</v>
      </c>
      <c r="F888" t="e">
        <f>IF(INDEX(People[First Name],$A888)="","",
CONCATENATE("  - &amp;AffiliationID",TEXT($A888,"0000"),
" {PersonID: *PersonID",TEXT($A888,"0000"),
", OrganizationID: *OrganizationID",TEXT(MATCH(INDEX(People[Organization Name],$A888),Organizations[Organization Name],0),"0000"),
", IsPrimaryOrganizationContact: , AffiliationStartDate: , AffiliationEndDate: , PrimaryPhone: ",
", PrimaryEmail: ",CHAR(34),INDEX(People[Primary Email],$A888),CHAR(34),
", PrimaryAddress: ",CHAR(34),INDEX(People[Primary Address],$A888),CHAR(34),
", PersonLink: }"))</f>
        <v>#REF!</v>
      </c>
      <c r="H888" t="e">
        <f>IF(COUNTA(CitationInformation)=0,"",IF(INDEX(AuthorList[Author Name],$A888)="","",
CONCATENATE("  - &amp;AuthorListID",TEXT($A888,"0000"),
"  {CitationID: *CitationID0001",
", PersonID: *PersonID",TEXT(MATCH(INDEX(AuthorList[Author Name],$A888),People[Full Name],0),"0000"),
", AuthorOrder: ",INDEX(AuthorList[Author Number],$A888),"}")))</f>
        <v>#REF!</v>
      </c>
      <c r="K888" t="e">
        <f>IF(INDEX(SamplingFeatures[Feature Code],$A888)="","",
CONCATENATE("  - &amp;SamplingFeatureID",TEXT($A888,"0000"),
" {","SamplingFeatureUUID:  ",CHAR(34),INDEX(SamplingFeatures[Sampling Feature UUID],$A888),CHAR(34),
", SamplingFeatureTypeCV:  ",CHAR(34),INDEX(SamplingFeatures[Sampling Feature Type],$A888),CHAR(34),
", SamplingFeatureCode:  ",CHAR(34),INDEX(SamplingFeatures[Feature Code],$A888),CHAR(34),
", SamplingFeatureName:  ",CHAR(34),INDEX(SamplingFeatures[Feature Name],$A888),CHAR(34),
", SamplingFeatureDescription:  ",CHAR(34),INDEX(SamplingFeatures[Feature Description],$A888),CHAR(34),
", SamplingFeatureGeotypeCV:  ",CHAR(34),INDEX(SamplingFeatures[Feature Geo Type],$A888),CHAR(34),
", FeatureGeometry:  ",CHAR(34),INDEX(SamplingFeatures[Feature Geometry],$A888),CHAR(34),
", Elevation_m:  ",CHAR(34),INDEX(SamplingFeatures[Elevation_m],$A888),CHAR(34),
", ElevationDatumCV:  ",CHAR(34),ElevationDatum,CHAR(34),"}"))</f>
        <v>#REF!</v>
      </c>
      <c r="L888" t="e">
        <f>IF(INDEX(SamplingFeatures[Sampling Feature Type],$A888)&lt;&gt;"Site","",
CONCATENATE("  - &amp;SiteID",TEXT(SUMPRODUCT(--($L$3:$L887&lt;&gt;"")),"0000"),
" {","SamplingFeatureID:  *SamplingFeatureID",TEXT($A888,"0000"),
", SiteTypeCV:  ",CHAR(34),INDEX(Sites[Site Type],$A888),CHAR(34),
", Latitude:  ",INDEX(Sites[Latitude],$A888),
", Longitude:  ",INDEX(Sites[Longitude],$A888),
", SRSName:  ",CHAR(34),LatLonDatum,CHAR(34),"}"))</f>
        <v>#REF!</v>
      </c>
      <c r="M888" t="e">
        <f>IF(INDEX(SamplingFeatures[Sampling Feature Type],$A888)&lt;&gt;"Specimen","",
CONCATENATE("  - &amp;SpecimenID",TEXT(SUMPRODUCT(--($M$3:$M887&lt;&gt;"")),"0000"),
" {","SamplingFeatureID:  *SamplingFeatureID",TEXT($A888,"0000"),
", SpecimenTypeCV:  ",CHAR(34),INDEX(Specimens[Specimen Type],$A888),CHAR(34),
", SpecimenMediumCV:  ",INDEX(Specimens[Specimen Medium],$A888),
", IsFieldSpecimen:  ",CHAR(34),INDEX(Specimens[Is Field Specimen?],$A888),CHAR(34),"}"))</f>
        <v>#REF!</v>
      </c>
      <c r="N888" t="e">
        <f>IF(COUNTA(SpatialOffsets[])=0,"", IF(INDEX(SpatialOffsets[Spatial Offset Type],$A888)="","",
CONCATENATE("  - &amp;SpatialOffsetID",TEXT($A888,"0000"),
" {","SpatialOffsetTypeCV:  ",CHAR(34),INDEX(SpatialOffsets[Spatial Offset Type],$A888),CHAR(34),
", Offset1Value:  ",INDEX(SpatialOffsets[Offset 1 Value],$A888),
", Offset1UnitID:  ",CHAR(34),INDEX(SpatialOffsets[Offset 1 Unit],$A888),CHAR(34),
", Offset2Value:  ",INDEX(SpatialOffsets[Offset 2 Value],$A888),
", Offset2UnitID:  ",CHAR(34),INDEX(SpatialOffsets[Offset 2 Unit],$A888),CHAR(34),
", Offset3Value:  ",INDEX(SpatialOffsets[Offset 3 Value],$A888),
", Offset3UnitID:  ",CHAR(34),INDEX(SpatialOffsets[Offset 3 Unit],$A888),CHAR(34),,"}")))</f>
        <v>#REF!</v>
      </c>
      <c r="O888" t="e">
        <f>IF(COUNTA(RelatedFeatures[])=0,"", IF(INDEX(RelatedFeatures[First Sampling Feature Code],$A888)="","",
CONCATENATE("  - &amp;RelationID",TEXT($A888,"0000"),
" {","SamplingFeatureID:  *SamplingFeatureID",TEXT(MATCH(INDEX(RelatedFeatures[First Sampling Feature Code],$A888),SamplingFeatures[Feature Code],0),"0000"),
", RelationshipTypeCV:  ",CHAR(34),INDEX(RelatedFeatures[Relationship Type],$A888),CHAR(34),
", RelatedFeatureID: *SamplingFeatureID",TEXT(MATCH(INDEX(RelatedFeatures[Second Sampling Feature Code],$A888),SamplingFeatures[Feature Code],0),"0000"),
", SpatialOffsetID:  ",IF(INDEX(RelatedFeatures[Offset Number],$A888)="","",CONCATENATE("*SpatialOffsetID",TEXT(INDEX(RelatedFeatures[Offset Number],$A888),"0000"))),"}")))</f>
        <v>#REF!</v>
      </c>
      <c r="P888" t="e">
        <f>IF(INDEX(Methods[Method Type],$A888)="","",
CONCATENATE("  - &amp;MethodID",TEXT($A888,"0000"),
" {","MethodTypeCV:  ",CHAR(34),INDEX(Methods[Method Type],$A888),CHAR(34),
", MethodCode:  ",CHAR(34),INDEX(Methods[Method Code],$A888),CHAR(34),
", MethodName:  ",CHAR(34),INDEX(Methods[Method Name],$A888),CHAR(34),
", MethodDescription:  ",CHAR(34),INDEX(Methods[Method Description],$A888),CHAR(34),
", MethodLink:  ",CHAR(34),INDEX(Methods[Method Link],$A888),CHAR(34),
", OrganizationID: *OrganizationID",TEXT(MATCH(INDEX(Methods[Organization Name],$A888),Organizations[Organization Name],0),"0000"),"}"))</f>
        <v>#REF!</v>
      </c>
      <c r="Q888" t="e">
        <f>IF(INDEX(Variables[Variable Type],$A888)="","",
CONCATENATE("  - &amp;VariableID",TEXT($A888,"0000"),
" {","VariableTypeCV:  ",CHAR(34),INDEX(Variables[Variable Type],$A888),CHAR(34),
", VariableCode:  ",CHAR(34),INDEX(Variables[Variable Code],$A888),CHAR(34),
", VariableNameCV:  ",CHAR(34),INDEX(Variables[Variable Name],$A888),CHAR(34),
", VariableDefinition:  ",CHAR(34),INDEX(Variables[Variable Definition],$A888),CHAR(34),
", SpecciationCV:  ",CHAR(34),INDEX(Variables[Speciation],$A888),CHAR(34),
", NoDataValue:  ",CHAR(34),INDEX(Variables[No Data Value],$A888),CHAR(34),"}"))</f>
        <v>#REF!</v>
      </c>
    </row>
    <row r="889" spans="1:17" x14ac:dyDescent="0.25">
      <c r="A889">
        <v>886</v>
      </c>
      <c r="D889" t="e">
        <f>IF(INDEX(People[First Name],$A889)="","",
CONCATENATE("  - &amp;PersonID",TEXT($A889,"0000"),
" {","PersonFirstName:  ",CHAR(34),INDEX(People[First Name],$A889),CHAR(34),
", PersonMiddleName:  ",CHAR(34),INDEX(People[Middle Name],$A889),CHAR(34),
", PersonLastName:  ",CHAR(34),INDEX(People[Last Name],$A889),CHAR(34),"}"))</f>
        <v>#REF!</v>
      </c>
      <c r="E889" t="e">
        <f>IF(INDEX(Organizations[Organization Type '[CV']],$A889)="","",
CONCATENATE("  - &amp;OrganizationID",TEXT($A889,"0000"),
" {","OrganizationTypeCV:  ",CHAR(34),INDEX(Organizations[Organization Type '[CV']],$A889),CHAR(34),
", OrganizationCode:  ",CHAR(34),INDEX(Organizations[Organization Code],$A889),CHAR(34),
", OrganizationName:  ",CHAR(34),INDEX(Organizations[Organization Name],$A889),CHAR(34),
", OrganizationDescription:  ",CHAR(34),INDEX(Organizations[Organization Description],$A889),CHAR(34),
", OrganizationLink:  ",CHAR(34),INDEX(Organizations[Organization Link],$A889),CHAR(34),"}"))</f>
        <v>#REF!</v>
      </c>
      <c r="F889" t="e">
        <f>IF(INDEX(People[First Name],$A889)="","",
CONCATENATE("  - &amp;AffiliationID",TEXT($A889,"0000"),
" {PersonID: *PersonID",TEXT($A889,"0000"),
", OrganizationID: *OrganizationID",TEXT(MATCH(INDEX(People[Organization Name],$A889),Organizations[Organization Name],0),"0000"),
", IsPrimaryOrganizationContact: , AffiliationStartDate: , AffiliationEndDate: , PrimaryPhone: ",
", PrimaryEmail: ",CHAR(34),INDEX(People[Primary Email],$A889),CHAR(34),
", PrimaryAddress: ",CHAR(34),INDEX(People[Primary Address],$A889),CHAR(34),
", PersonLink: }"))</f>
        <v>#REF!</v>
      </c>
      <c r="H889" t="e">
        <f>IF(COUNTA(CitationInformation)=0,"",IF(INDEX(AuthorList[Author Name],$A889)="","",
CONCATENATE("  - &amp;AuthorListID",TEXT($A889,"0000"),
"  {CitationID: *CitationID0001",
", PersonID: *PersonID",TEXT(MATCH(INDEX(AuthorList[Author Name],$A889),People[Full Name],0),"0000"),
", AuthorOrder: ",INDEX(AuthorList[Author Number],$A889),"}")))</f>
        <v>#REF!</v>
      </c>
      <c r="K889" t="e">
        <f>IF(INDEX(SamplingFeatures[Feature Code],$A889)="","",
CONCATENATE("  - &amp;SamplingFeatureID",TEXT($A889,"0000"),
" {","SamplingFeatureUUID:  ",CHAR(34),INDEX(SamplingFeatures[Sampling Feature UUID],$A889),CHAR(34),
", SamplingFeatureTypeCV:  ",CHAR(34),INDEX(SamplingFeatures[Sampling Feature Type],$A889),CHAR(34),
", SamplingFeatureCode:  ",CHAR(34),INDEX(SamplingFeatures[Feature Code],$A889),CHAR(34),
", SamplingFeatureName:  ",CHAR(34),INDEX(SamplingFeatures[Feature Name],$A889),CHAR(34),
", SamplingFeatureDescription:  ",CHAR(34),INDEX(SamplingFeatures[Feature Description],$A889),CHAR(34),
", SamplingFeatureGeotypeCV:  ",CHAR(34),INDEX(SamplingFeatures[Feature Geo Type],$A889),CHAR(34),
", FeatureGeometry:  ",CHAR(34),INDEX(SamplingFeatures[Feature Geometry],$A889),CHAR(34),
", Elevation_m:  ",CHAR(34),INDEX(SamplingFeatures[Elevation_m],$A889),CHAR(34),
", ElevationDatumCV:  ",CHAR(34),ElevationDatum,CHAR(34),"}"))</f>
        <v>#REF!</v>
      </c>
      <c r="L889" t="e">
        <f>IF(INDEX(SamplingFeatures[Sampling Feature Type],$A889)&lt;&gt;"Site","",
CONCATENATE("  - &amp;SiteID",TEXT(SUMPRODUCT(--($L$3:$L888&lt;&gt;"")),"0000"),
" {","SamplingFeatureID:  *SamplingFeatureID",TEXT($A889,"0000"),
", SiteTypeCV:  ",CHAR(34),INDEX(Sites[Site Type],$A889),CHAR(34),
", Latitude:  ",INDEX(Sites[Latitude],$A889),
", Longitude:  ",INDEX(Sites[Longitude],$A889),
", SRSName:  ",CHAR(34),LatLonDatum,CHAR(34),"}"))</f>
        <v>#REF!</v>
      </c>
      <c r="M889" t="e">
        <f>IF(INDEX(SamplingFeatures[Sampling Feature Type],$A889)&lt;&gt;"Specimen","",
CONCATENATE("  - &amp;SpecimenID",TEXT(SUMPRODUCT(--($M$3:$M888&lt;&gt;"")),"0000"),
" {","SamplingFeatureID:  *SamplingFeatureID",TEXT($A889,"0000"),
", SpecimenTypeCV:  ",CHAR(34),INDEX(Specimens[Specimen Type],$A889),CHAR(34),
", SpecimenMediumCV:  ",INDEX(Specimens[Specimen Medium],$A889),
", IsFieldSpecimen:  ",CHAR(34),INDEX(Specimens[Is Field Specimen?],$A889),CHAR(34),"}"))</f>
        <v>#REF!</v>
      </c>
      <c r="N889" t="e">
        <f>IF(COUNTA(SpatialOffsets[])=0,"", IF(INDEX(SpatialOffsets[Spatial Offset Type],$A889)="","",
CONCATENATE("  - &amp;SpatialOffsetID",TEXT($A889,"0000"),
" {","SpatialOffsetTypeCV:  ",CHAR(34),INDEX(SpatialOffsets[Spatial Offset Type],$A889),CHAR(34),
", Offset1Value:  ",INDEX(SpatialOffsets[Offset 1 Value],$A889),
", Offset1UnitID:  ",CHAR(34),INDEX(SpatialOffsets[Offset 1 Unit],$A889),CHAR(34),
", Offset2Value:  ",INDEX(SpatialOffsets[Offset 2 Value],$A889),
", Offset2UnitID:  ",CHAR(34),INDEX(SpatialOffsets[Offset 2 Unit],$A889),CHAR(34),
", Offset3Value:  ",INDEX(SpatialOffsets[Offset 3 Value],$A889),
", Offset3UnitID:  ",CHAR(34),INDEX(SpatialOffsets[Offset 3 Unit],$A889),CHAR(34),,"}")))</f>
        <v>#REF!</v>
      </c>
      <c r="O889" t="e">
        <f>IF(COUNTA(RelatedFeatures[])=0,"", IF(INDEX(RelatedFeatures[First Sampling Feature Code],$A889)="","",
CONCATENATE("  - &amp;RelationID",TEXT($A889,"0000"),
" {","SamplingFeatureID:  *SamplingFeatureID",TEXT(MATCH(INDEX(RelatedFeatures[First Sampling Feature Code],$A889),SamplingFeatures[Feature Code],0),"0000"),
", RelationshipTypeCV:  ",CHAR(34),INDEX(RelatedFeatures[Relationship Type],$A889),CHAR(34),
", RelatedFeatureID: *SamplingFeatureID",TEXT(MATCH(INDEX(RelatedFeatures[Second Sampling Feature Code],$A889),SamplingFeatures[Feature Code],0),"0000"),
", SpatialOffsetID:  ",IF(INDEX(RelatedFeatures[Offset Number],$A889)="","",CONCATENATE("*SpatialOffsetID",TEXT(INDEX(RelatedFeatures[Offset Number],$A889),"0000"))),"}")))</f>
        <v>#REF!</v>
      </c>
      <c r="P889" t="e">
        <f>IF(INDEX(Methods[Method Type],$A889)="","",
CONCATENATE("  - &amp;MethodID",TEXT($A889,"0000"),
" {","MethodTypeCV:  ",CHAR(34),INDEX(Methods[Method Type],$A889),CHAR(34),
", MethodCode:  ",CHAR(34),INDEX(Methods[Method Code],$A889),CHAR(34),
", MethodName:  ",CHAR(34),INDEX(Methods[Method Name],$A889),CHAR(34),
", MethodDescription:  ",CHAR(34),INDEX(Methods[Method Description],$A889),CHAR(34),
", MethodLink:  ",CHAR(34),INDEX(Methods[Method Link],$A889),CHAR(34),
", OrganizationID: *OrganizationID",TEXT(MATCH(INDEX(Methods[Organization Name],$A889),Organizations[Organization Name],0),"0000"),"}"))</f>
        <v>#REF!</v>
      </c>
      <c r="Q889" t="e">
        <f>IF(INDEX(Variables[Variable Type],$A889)="","",
CONCATENATE("  - &amp;VariableID",TEXT($A889,"0000"),
" {","VariableTypeCV:  ",CHAR(34),INDEX(Variables[Variable Type],$A889),CHAR(34),
", VariableCode:  ",CHAR(34),INDEX(Variables[Variable Code],$A889),CHAR(34),
", VariableNameCV:  ",CHAR(34),INDEX(Variables[Variable Name],$A889),CHAR(34),
", VariableDefinition:  ",CHAR(34),INDEX(Variables[Variable Definition],$A889),CHAR(34),
", SpecciationCV:  ",CHAR(34),INDEX(Variables[Speciation],$A889),CHAR(34),
", NoDataValue:  ",CHAR(34),INDEX(Variables[No Data Value],$A889),CHAR(34),"}"))</f>
        <v>#REF!</v>
      </c>
    </row>
    <row r="890" spans="1:17" x14ac:dyDescent="0.25">
      <c r="A890">
        <v>887</v>
      </c>
      <c r="D890" t="e">
        <f>IF(INDEX(People[First Name],$A890)="","",
CONCATENATE("  - &amp;PersonID",TEXT($A890,"0000"),
" {","PersonFirstName:  ",CHAR(34),INDEX(People[First Name],$A890),CHAR(34),
", PersonMiddleName:  ",CHAR(34),INDEX(People[Middle Name],$A890),CHAR(34),
", PersonLastName:  ",CHAR(34),INDEX(People[Last Name],$A890),CHAR(34),"}"))</f>
        <v>#REF!</v>
      </c>
      <c r="E890" t="e">
        <f>IF(INDEX(Organizations[Organization Type '[CV']],$A890)="","",
CONCATENATE("  - &amp;OrganizationID",TEXT($A890,"0000"),
" {","OrganizationTypeCV:  ",CHAR(34),INDEX(Organizations[Organization Type '[CV']],$A890),CHAR(34),
", OrganizationCode:  ",CHAR(34),INDEX(Organizations[Organization Code],$A890),CHAR(34),
", OrganizationName:  ",CHAR(34),INDEX(Organizations[Organization Name],$A890),CHAR(34),
", OrganizationDescription:  ",CHAR(34),INDEX(Organizations[Organization Description],$A890),CHAR(34),
", OrganizationLink:  ",CHAR(34),INDEX(Organizations[Organization Link],$A890),CHAR(34),"}"))</f>
        <v>#REF!</v>
      </c>
      <c r="F890" t="e">
        <f>IF(INDEX(People[First Name],$A890)="","",
CONCATENATE("  - &amp;AffiliationID",TEXT($A890,"0000"),
" {PersonID: *PersonID",TEXT($A890,"0000"),
", OrganizationID: *OrganizationID",TEXT(MATCH(INDEX(People[Organization Name],$A890),Organizations[Organization Name],0),"0000"),
", IsPrimaryOrganizationContact: , AffiliationStartDate: , AffiliationEndDate: , PrimaryPhone: ",
", PrimaryEmail: ",CHAR(34),INDEX(People[Primary Email],$A890),CHAR(34),
", PrimaryAddress: ",CHAR(34),INDEX(People[Primary Address],$A890),CHAR(34),
", PersonLink: }"))</f>
        <v>#REF!</v>
      </c>
      <c r="H890" t="e">
        <f>IF(COUNTA(CitationInformation)=0,"",IF(INDEX(AuthorList[Author Name],$A890)="","",
CONCATENATE("  - &amp;AuthorListID",TEXT($A890,"0000"),
"  {CitationID: *CitationID0001",
", PersonID: *PersonID",TEXT(MATCH(INDEX(AuthorList[Author Name],$A890),People[Full Name],0),"0000"),
", AuthorOrder: ",INDEX(AuthorList[Author Number],$A890),"}")))</f>
        <v>#REF!</v>
      </c>
      <c r="K890" t="e">
        <f>IF(INDEX(SamplingFeatures[Feature Code],$A890)="","",
CONCATENATE("  - &amp;SamplingFeatureID",TEXT($A890,"0000"),
" {","SamplingFeatureUUID:  ",CHAR(34),INDEX(SamplingFeatures[Sampling Feature UUID],$A890),CHAR(34),
", SamplingFeatureTypeCV:  ",CHAR(34),INDEX(SamplingFeatures[Sampling Feature Type],$A890),CHAR(34),
", SamplingFeatureCode:  ",CHAR(34),INDEX(SamplingFeatures[Feature Code],$A890),CHAR(34),
", SamplingFeatureName:  ",CHAR(34),INDEX(SamplingFeatures[Feature Name],$A890),CHAR(34),
", SamplingFeatureDescription:  ",CHAR(34),INDEX(SamplingFeatures[Feature Description],$A890),CHAR(34),
", SamplingFeatureGeotypeCV:  ",CHAR(34),INDEX(SamplingFeatures[Feature Geo Type],$A890),CHAR(34),
", FeatureGeometry:  ",CHAR(34),INDEX(SamplingFeatures[Feature Geometry],$A890),CHAR(34),
", Elevation_m:  ",CHAR(34),INDEX(SamplingFeatures[Elevation_m],$A890),CHAR(34),
", ElevationDatumCV:  ",CHAR(34),ElevationDatum,CHAR(34),"}"))</f>
        <v>#REF!</v>
      </c>
      <c r="L890" t="e">
        <f>IF(INDEX(SamplingFeatures[Sampling Feature Type],$A890)&lt;&gt;"Site","",
CONCATENATE("  - &amp;SiteID",TEXT(SUMPRODUCT(--($L$3:$L889&lt;&gt;"")),"0000"),
" {","SamplingFeatureID:  *SamplingFeatureID",TEXT($A890,"0000"),
", SiteTypeCV:  ",CHAR(34),INDEX(Sites[Site Type],$A890),CHAR(34),
", Latitude:  ",INDEX(Sites[Latitude],$A890),
", Longitude:  ",INDEX(Sites[Longitude],$A890),
", SRSName:  ",CHAR(34),LatLonDatum,CHAR(34),"}"))</f>
        <v>#REF!</v>
      </c>
      <c r="M890" t="e">
        <f>IF(INDEX(SamplingFeatures[Sampling Feature Type],$A890)&lt;&gt;"Specimen","",
CONCATENATE("  - &amp;SpecimenID",TEXT(SUMPRODUCT(--($M$3:$M889&lt;&gt;"")),"0000"),
" {","SamplingFeatureID:  *SamplingFeatureID",TEXT($A890,"0000"),
", SpecimenTypeCV:  ",CHAR(34),INDEX(Specimens[Specimen Type],$A890),CHAR(34),
", SpecimenMediumCV:  ",INDEX(Specimens[Specimen Medium],$A890),
", IsFieldSpecimen:  ",CHAR(34),INDEX(Specimens[Is Field Specimen?],$A890),CHAR(34),"}"))</f>
        <v>#REF!</v>
      </c>
      <c r="N890" t="e">
        <f>IF(COUNTA(SpatialOffsets[])=0,"", IF(INDEX(SpatialOffsets[Spatial Offset Type],$A890)="","",
CONCATENATE("  - &amp;SpatialOffsetID",TEXT($A890,"0000"),
" {","SpatialOffsetTypeCV:  ",CHAR(34),INDEX(SpatialOffsets[Spatial Offset Type],$A890),CHAR(34),
", Offset1Value:  ",INDEX(SpatialOffsets[Offset 1 Value],$A890),
", Offset1UnitID:  ",CHAR(34),INDEX(SpatialOffsets[Offset 1 Unit],$A890),CHAR(34),
", Offset2Value:  ",INDEX(SpatialOffsets[Offset 2 Value],$A890),
", Offset2UnitID:  ",CHAR(34),INDEX(SpatialOffsets[Offset 2 Unit],$A890),CHAR(34),
", Offset3Value:  ",INDEX(SpatialOffsets[Offset 3 Value],$A890),
", Offset3UnitID:  ",CHAR(34),INDEX(SpatialOffsets[Offset 3 Unit],$A890),CHAR(34),,"}")))</f>
        <v>#REF!</v>
      </c>
      <c r="O890" t="e">
        <f>IF(COUNTA(RelatedFeatures[])=0,"", IF(INDEX(RelatedFeatures[First Sampling Feature Code],$A890)="","",
CONCATENATE("  - &amp;RelationID",TEXT($A890,"0000"),
" {","SamplingFeatureID:  *SamplingFeatureID",TEXT(MATCH(INDEX(RelatedFeatures[First Sampling Feature Code],$A890),SamplingFeatures[Feature Code],0),"0000"),
", RelationshipTypeCV:  ",CHAR(34),INDEX(RelatedFeatures[Relationship Type],$A890),CHAR(34),
", RelatedFeatureID: *SamplingFeatureID",TEXT(MATCH(INDEX(RelatedFeatures[Second Sampling Feature Code],$A890),SamplingFeatures[Feature Code],0),"0000"),
", SpatialOffsetID:  ",IF(INDEX(RelatedFeatures[Offset Number],$A890)="","",CONCATENATE("*SpatialOffsetID",TEXT(INDEX(RelatedFeatures[Offset Number],$A890),"0000"))),"}")))</f>
        <v>#REF!</v>
      </c>
      <c r="P890" t="e">
        <f>IF(INDEX(Methods[Method Type],$A890)="","",
CONCATENATE("  - &amp;MethodID",TEXT($A890,"0000"),
" {","MethodTypeCV:  ",CHAR(34),INDEX(Methods[Method Type],$A890),CHAR(34),
", MethodCode:  ",CHAR(34),INDEX(Methods[Method Code],$A890),CHAR(34),
", MethodName:  ",CHAR(34),INDEX(Methods[Method Name],$A890),CHAR(34),
", MethodDescription:  ",CHAR(34),INDEX(Methods[Method Description],$A890),CHAR(34),
", MethodLink:  ",CHAR(34),INDEX(Methods[Method Link],$A890),CHAR(34),
", OrganizationID: *OrganizationID",TEXT(MATCH(INDEX(Methods[Organization Name],$A890),Organizations[Organization Name],0),"0000"),"}"))</f>
        <v>#REF!</v>
      </c>
      <c r="Q890" t="e">
        <f>IF(INDEX(Variables[Variable Type],$A890)="","",
CONCATENATE("  - &amp;VariableID",TEXT($A890,"0000"),
" {","VariableTypeCV:  ",CHAR(34),INDEX(Variables[Variable Type],$A890),CHAR(34),
", VariableCode:  ",CHAR(34),INDEX(Variables[Variable Code],$A890),CHAR(34),
", VariableNameCV:  ",CHAR(34),INDEX(Variables[Variable Name],$A890),CHAR(34),
", VariableDefinition:  ",CHAR(34),INDEX(Variables[Variable Definition],$A890),CHAR(34),
", SpecciationCV:  ",CHAR(34),INDEX(Variables[Speciation],$A890),CHAR(34),
", NoDataValue:  ",CHAR(34),INDEX(Variables[No Data Value],$A890),CHAR(34),"}"))</f>
        <v>#REF!</v>
      </c>
    </row>
    <row r="891" spans="1:17" x14ac:dyDescent="0.25">
      <c r="A891">
        <v>888</v>
      </c>
      <c r="D891" t="e">
        <f>IF(INDEX(People[First Name],$A891)="","",
CONCATENATE("  - &amp;PersonID",TEXT($A891,"0000"),
" {","PersonFirstName:  ",CHAR(34),INDEX(People[First Name],$A891),CHAR(34),
", PersonMiddleName:  ",CHAR(34),INDEX(People[Middle Name],$A891),CHAR(34),
", PersonLastName:  ",CHAR(34),INDEX(People[Last Name],$A891),CHAR(34),"}"))</f>
        <v>#REF!</v>
      </c>
      <c r="E891" t="e">
        <f>IF(INDEX(Organizations[Organization Type '[CV']],$A891)="","",
CONCATENATE("  - &amp;OrganizationID",TEXT($A891,"0000"),
" {","OrganizationTypeCV:  ",CHAR(34),INDEX(Organizations[Organization Type '[CV']],$A891),CHAR(34),
", OrganizationCode:  ",CHAR(34),INDEX(Organizations[Organization Code],$A891),CHAR(34),
", OrganizationName:  ",CHAR(34),INDEX(Organizations[Organization Name],$A891),CHAR(34),
", OrganizationDescription:  ",CHAR(34),INDEX(Organizations[Organization Description],$A891),CHAR(34),
", OrganizationLink:  ",CHAR(34),INDEX(Organizations[Organization Link],$A891),CHAR(34),"}"))</f>
        <v>#REF!</v>
      </c>
      <c r="F891" t="e">
        <f>IF(INDEX(People[First Name],$A891)="","",
CONCATENATE("  - &amp;AffiliationID",TEXT($A891,"0000"),
" {PersonID: *PersonID",TEXT($A891,"0000"),
", OrganizationID: *OrganizationID",TEXT(MATCH(INDEX(People[Organization Name],$A891),Organizations[Organization Name],0),"0000"),
", IsPrimaryOrganizationContact: , AffiliationStartDate: , AffiliationEndDate: , PrimaryPhone: ",
", PrimaryEmail: ",CHAR(34),INDEX(People[Primary Email],$A891),CHAR(34),
", PrimaryAddress: ",CHAR(34),INDEX(People[Primary Address],$A891),CHAR(34),
", PersonLink: }"))</f>
        <v>#REF!</v>
      </c>
      <c r="H891" t="e">
        <f>IF(COUNTA(CitationInformation)=0,"",IF(INDEX(AuthorList[Author Name],$A891)="","",
CONCATENATE("  - &amp;AuthorListID",TEXT($A891,"0000"),
"  {CitationID: *CitationID0001",
", PersonID: *PersonID",TEXT(MATCH(INDEX(AuthorList[Author Name],$A891),People[Full Name],0),"0000"),
", AuthorOrder: ",INDEX(AuthorList[Author Number],$A891),"}")))</f>
        <v>#REF!</v>
      </c>
      <c r="K891" t="e">
        <f>IF(INDEX(SamplingFeatures[Feature Code],$A891)="","",
CONCATENATE("  - &amp;SamplingFeatureID",TEXT($A891,"0000"),
" {","SamplingFeatureUUID:  ",CHAR(34),INDEX(SamplingFeatures[Sampling Feature UUID],$A891),CHAR(34),
", SamplingFeatureTypeCV:  ",CHAR(34),INDEX(SamplingFeatures[Sampling Feature Type],$A891),CHAR(34),
", SamplingFeatureCode:  ",CHAR(34),INDEX(SamplingFeatures[Feature Code],$A891),CHAR(34),
", SamplingFeatureName:  ",CHAR(34),INDEX(SamplingFeatures[Feature Name],$A891),CHAR(34),
", SamplingFeatureDescription:  ",CHAR(34),INDEX(SamplingFeatures[Feature Description],$A891),CHAR(34),
", SamplingFeatureGeotypeCV:  ",CHAR(34),INDEX(SamplingFeatures[Feature Geo Type],$A891),CHAR(34),
", FeatureGeometry:  ",CHAR(34),INDEX(SamplingFeatures[Feature Geometry],$A891),CHAR(34),
", Elevation_m:  ",CHAR(34),INDEX(SamplingFeatures[Elevation_m],$A891),CHAR(34),
", ElevationDatumCV:  ",CHAR(34),ElevationDatum,CHAR(34),"}"))</f>
        <v>#REF!</v>
      </c>
      <c r="L891" t="e">
        <f>IF(INDEX(SamplingFeatures[Sampling Feature Type],$A891)&lt;&gt;"Site","",
CONCATENATE("  - &amp;SiteID",TEXT(SUMPRODUCT(--($L$3:$L890&lt;&gt;"")),"0000"),
" {","SamplingFeatureID:  *SamplingFeatureID",TEXT($A891,"0000"),
", SiteTypeCV:  ",CHAR(34),INDEX(Sites[Site Type],$A891),CHAR(34),
", Latitude:  ",INDEX(Sites[Latitude],$A891),
", Longitude:  ",INDEX(Sites[Longitude],$A891),
", SRSName:  ",CHAR(34),LatLonDatum,CHAR(34),"}"))</f>
        <v>#REF!</v>
      </c>
      <c r="M891" t="e">
        <f>IF(INDEX(SamplingFeatures[Sampling Feature Type],$A891)&lt;&gt;"Specimen","",
CONCATENATE("  - &amp;SpecimenID",TEXT(SUMPRODUCT(--($M$3:$M890&lt;&gt;"")),"0000"),
" {","SamplingFeatureID:  *SamplingFeatureID",TEXT($A891,"0000"),
", SpecimenTypeCV:  ",CHAR(34),INDEX(Specimens[Specimen Type],$A891),CHAR(34),
", SpecimenMediumCV:  ",INDEX(Specimens[Specimen Medium],$A891),
", IsFieldSpecimen:  ",CHAR(34),INDEX(Specimens[Is Field Specimen?],$A891),CHAR(34),"}"))</f>
        <v>#REF!</v>
      </c>
      <c r="N891" t="e">
        <f>IF(COUNTA(SpatialOffsets[])=0,"", IF(INDEX(SpatialOffsets[Spatial Offset Type],$A891)="","",
CONCATENATE("  - &amp;SpatialOffsetID",TEXT($A891,"0000"),
" {","SpatialOffsetTypeCV:  ",CHAR(34),INDEX(SpatialOffsets[Spatial Offset Type],$A891),CHAR(34),
", Offset1Value:  ",INDEX(SpatialOffsets[Offset 1 Value],$A891),
", Offset1UnitID:  ",CHAR(34),INDEX(SpatialOffsets[Offset 1 Unit],$A891),CHAR(34),
", Offset2Value:  ",INDEX(SpatialOffsets[Offset 2 Value],$A891),
", Offset2UnitID:  ",CHAR(34),INDEX(SpatialOffsets[Offset 2 Unit],$A891),CHAR(34),
", Offset3Value:  ",INDEX(SpatialOffsets[Offset 3 Value],$A891),
", Offset3UnitID:  ",CHAR(34),INDEX(SpatialOffsets[Offset 3 Unit],$A891),CHAR(34),,"}")))</f>
        <v>#REF!</v>
      </c>
      <c r="O891" t="e">
        <f>IF(COUNTA(RelatedFeatures[])=0,"", IF(INDEX(RelatedFeatures[First Sampling Feature Code],$A891)="","",
CONCATENATE("  - &amp;RelationID",TEXT($A891,"0000"),
" {","SamplingFeatureID:  *SamplingFeatureID",TEXT(MATCH(INDEX(RelatedFeatures[First Sampling Feature Code],$A891),SamplingFeatures[Feature Code],0),"0000"),
", RelationshipTypeCV:  ",CHAR(34),INDEX(RelatedFeatures[Relationship Type],$A891),CHAR(34),
", RelatedFeatureID: *SamplingFeatureID",TEXT(MATCH(INDEX(RelatedFeatures[Second Sampling Feature Code],$A891),SamplingFeatures[Feature Code],0),"0000"),
", SpatialOffsetID:  ",IF(INDEX(RelatedFeatures[Offset Number],$A891)="","",CONCATENATE("*SpatialOffsetID",TEXT(INDEX(RelatedFeatures[Offset Number],$A891),"0000"))),"}")))</f>
        <v>#REF!</v>
      </c>
      <c r="P891" t="e">
        <f>IF(INDEX(Methods[Method Type],$A891)="","",
CONCATENATE("  - &amp;MethodID",TEXT($A891,"0000"),
" {","MethodTypeCV:  ",CHAR(34),INDEX(Methods[Method Type],$A891),CHAR(34),
", MethodCode:  ",CHAR(34),INDEX(Methods[Method Code],$A891),CHAR(34),
", MethodName:  ",CHAR(34),INDEX(Methods[Method Name],$A891),CHAR(34),
", MethodDescription:  ",CHAR(34),INDEX(Methods[Method Description],$A891),CHAR(34),
", MethodLink:  ",CHAR(34),INDEX(Methods[Method Link],$A891),CHAR(34),
", OrganizationID: *OrganizationID",TEXT(MATCH(INDEX(Methods[Organization Name],$A891),Organizations[Organization Name],0),"0000"),"}"))</f>
        <v>#REF!</v>
      </c>
      <c r="Q891" t="e">
        <f>IF(INDEX(Variables[Variable Type],$A891)="","",
CONCATENATE("  - &amp;VariableID",TEXT($A891,"0000"),
" {","VariableTypeCV:  ",CHAR(34),INDEX(Variables[Variable Type],$A891),CHAR(34),
", VariableCode:  ",CHAR(34),INDEX(Variables[Variable Code],$A891),CHAR(34),
", VariableNameCV:  ",CHAR(34),INDEX(Variables[Variable Name],$A891),CHAR(34),
", VariableDefinition:  ",CHAR(34),INDEX(Variables[Variable Definition],$A891),CHAR(34),
", SpecciationCV:  ",CHAR(34),INDEX(Variables[Speciation],$A891),CHAR(34),
", NoDataValue:  ",CHAR(34),INDEX(Variables[No Data Value],$A891),CHAR(34),"}"))</f>
        <v>#REF!</v>
      </c>
    </row>
    <row r="892" spans="1:17" x14ac:dyDescent="0.25">
      <c r="A892">
        <v>889</v>
      </c>
      <c r="D892" t="e">
        <f>IF(INDEX(People[First Name],$A892)="","",
CONCATENATE("  - &amp;PersonID",TEXT($A892,"0000"),
" {","PersonFirstName:  ",CHAR(34),INDEX(People[First Name],$A892),CHAR(34),
", PersonMiddleName:  ",CHAR(34),INDEX(People[Middle Name],$A892),CHAR(34),
", PersonLastName:  ",CHAR(34),INDEX(People[Last Name],$A892),CHAR(34),"}"))</f>
        <v>#REF!</v>
      </c>
      <c r="E892" t="e">
        <f>IF(INDEX(Organizations[Organization Type '[CV']],$A892)="","",
CONCATENATE("  - &amp;OrganizationID",TEXT($A892,"0000"),
" {","OrganizationTypeCV:  ",CHAR(34),INDEX(Organizations[Organization Type '[CV']],$A892),CHAR(34),
", OrganizationCode:  ",CHAR(34),INDEX(Organizations[Organization Code],$A892),CHAR(34),
", OrganizationName:  ",CHAR(34),INDEX(Organizations[Organization Name],$A892),CHAR(34),
", OrganizationDescription:  ",CHAR(34),INDEX(Organizations[Organization Description],$A892),CHAR(34),
", OrganizationLink:  ",CHAR(34),INDEX(Organizations[Organization Link],$A892),CHAR(34),"}"))</f>
        <v>#REF!</v>
      </c>
      <c r="F892" t="e">
        <f>IF(INDEX(People[First Name],$A892)="","",
CONCATENATE("  - &amp;AffiliationID",TEXT($A892,"0000"),
" {PersonID: *PersonID",TEXT($A892,"0000"),
", OrganizationID: *OrganizationID",TEXT(MATCH(INDEX(People[Organization Name],$A892),Organizations[Organization Name],0),"0000"),
", IsPrimaryOrganizationContact: , AffiliationStartDate: , AffiliationEndDate: , PrimaryPhone: ",
", PrimaryEmail: ",CHAR(34),INDEX(People[Primary Email],$A892),CHAR(34),
", PrimaryAddress: ",CHAR(34),INDEX(People[Primary Address],$A892),CHAR(34),
", PersonLink: }"))</f>
        <v>#REF!</v>
      </c>
      <c r="H892" t="e">
        <f>IF(COUNTA(CitationInformation)=0,"",IF(INDEX(AuthorList[Author Name],$A892)="","",
CONCATENATE("  - &amp;AuthorListID",TEXT($A892,"0000"),
"  {CitationID: *CitationID0001",
", PersonID: *PersonID",TEXT(MATCH(INDEX(AuthorList[Author Name],$A892),People[Full Name],0),"0000"),
", AuthorOrder: ",INDEX(AuthorList[Author Number],$A892),"}")))</f>
        <v>#REF!</v>
      </c>
      <c r="K892" t="e">
        <f>IF(INDEX(SamplingFeatures[Feature Code],$A892)="","",
CONCATENATE("  - &amp;SamplingFeatureID",TEXT($A892,"0000"),
" {","SamplingFeatureUUID:  ",CHAR(34),INDEX(SamplingFeatures[Sampling Feature UUID],$A892),CHAR(34),
", SamplingFeatureTypeCV:  ",CHAR(34),INDEX(SamplingFeatures[Sampling Feature Type],$A892),CHAR(34),
", SamplingFeatureCode:  ",CHAR(34),INDEX(SamplingFeatures[Feature Code],$A892),CHAR(34),
", SamplingFeatureName:  ",CHAR(34),INDEX(SamplingFeatures[Feature Name],$A892),CHAR(34),
", SamplingFeatureDescription:  ",CHAR(34),INDEX(SamplingFeatures[Feature Description],$A892),CHAR(34),
", SamplingFeatureGeotypeCV:  ",CHAR(34),INDEX(SamplingFeatures[Feature Geo Type],$A892),CHAR(34),
", FeatureGeometry:  ",CHAR(34),INDEX(SamplingFeatures[Feature Geometry],$A892),CHAR(34),
", Elevation_m:  ",CHAR(34),INDEX(SamplingFeatures[Elevation_m],$A892),CHAR(34),
", ElevationDatumCV:  ",CHAR(34),ElevationDatum,CHAR(34),"}"))</f>
        <v>#REF!</v>
      </c>
      <c r="L892" t="e">
        <f>IF(INDEX(SamplingFeatures[Sampling Feature Type],$A892)&lt;&gt;"Site","",
CONCATENATE("  - &amp;SiteID",TEXT(SUMPRODUCT(--($L$3:$L891&lt;&gt;"")),"0000"),
" {","SamplingFeatureID:  *SamplingFeatureID",TEXT($A892,"0000"),
", SiteTypeCV:  ",CHAR(34),INDEX(Sites[Site Type],$A892),CHAR(34),
", Latitude:  ",INDEX(Sites[Latitude],$A892),
", Longitude:  ",INDEX(Sites[Longitude],$A892),
", SRSName:  ",CHAR(34),LatLonDatum,CHAR(34),"}"))</f>
        <v>#REF!</v>
      </c>
      <c r="M892" t="e">
        <f>IF(INDEX(SamplingFeatures[Sampling Feature Type],$A892)&lt;&gt;"Specimen","",
CONCATENATE("  - &amp;SpecimenID",TEXT(SUMPRODUCT(--($M$3:$M891&lt;&gt;"")),"0000"),
" {","SamplingFeatureID:  *SamplingFeatureID",TEXT($A892,"0000"),
", SpecimenTypeCV:  ",CHAR(34),INDEX(Specimens[Specimen Type],$A892),CHAR(34),
", SpecimenMediumCV:  ",INDEX(Specimens[Specimen Medium],$A892),
", IsFieldSpecimen:  ",CHAR(34),INDEX(Specimens[Is Field Specimen?],$A892),CHAR(34),"}"))</f>
        <v>#REF!</v>
      </c>
      <c r="N892" t="e">
        <f>IF(COUNTA(SpatialOffsets[])=0,"", IF(INDEX(SpatialOffsets[Spatial Offset Type],$A892)="","",
CONCATENATE("  - &amp;SpatialOffsetID",TEXT($A892,"0000"),
" {","SpatialOffsetTypeCV:  ",CHAR(34),INDEX(SpatialOffsets[Spatial Offset Type],$A892),CHAR(34),
", Offset1Value:  ",INDEX(SpatialOffsets[Offset 1 Value],$A892),
", Offset1UnitID:  ",CHAR(34),INDEX(SpatialOffsets[Offset 1 Unit],$A892),CHAR(34),
", Offset2Value:  ",INDEX(SpatialOffsets[Offset 2 Value],$A892),
", Offset2UnitID:  ",CHAR(34),INDEX(SpatialOffsets[Offset 2 Unit],$A892),CHAR(34),
", Offset3Value:  ",INDEX(SpatialOffsets[Offset 3 Value],$A892),
", Offset3UnitID:  ",CHAR(34),INDEX(SpatialOffsets[Offset 3 Unit],$A892),CHAR(34),,"}")))</f>
        <v>#REF!</v>
      </c>
      <c r="O892" t="e">
        <f>IF(COUNTA(RelatedFeatures[])=0,"", IF(INDEX(RelatedFeatures[First Sampling Feature Code],$A892)="","",
CONCATENATE("  - &amp;RelationID",TEXT($A892,"0000"),
" {","SamplingFeatureID:  *SamplingFeatureID",TEXT(MATCH(INDEX(RelatedFeatures[First Sampling Feature Code],$A892),SamplingFeatures[Feature Code],0),"0000"),
", RelationshipTypeCV:  ",CHAR(34),INDEX(RelatedFeatures[Relationship Type],$A892),CHAR(34),
", RelatedFeatureID: *SamplingFeatureID",TEXT(MATCH(INDEX(RelatedFeatures[Second Sampling Feature Code],$A892),SamplingFeatures[Feature Code],0),"0000"),
", SpatialOffsetID:  ",IF(INDEX(RelatedFeatures[Offset Number],$A892)="","",CONCATENATE("*SpatialOffsetID",TEXT(INDEX(RelatedFeatures[Offset Number],$A892),"0000"))),"}")))</f>
        <v>#REF!</v>
      </c>
      <c r="P892" t="e">
        <f>IF(INDEX(Methods[Method Type],$A892)="","",
CONCATENATE("  - &amp;MethodID",TEXT($A892,"0000"),
" {","MethodTypeCV:  ",CHAR(34),INDEX(Methods[Method Type],$A892),CHAR(34),
", MethodCode:  ",CHAR(34),INDEX(Methods[Method Code],$A892),CHAR(34),
", MethodName:  ",CHAR(34),INDEX(Methods[Method Name],$A892),CHAR(34),
", MethodDescription:  ",CHAR(34),INDEX(Methods[Method Description],$A892),CHAR(34),
", MethodLink:  ",CHAR(34),INDEX(Methods[Method Link],$A892),CHAR(34),
", OrganizationID: *OrganizationID",TEXT(MATCH(INDEX(Methods[Organization Name],$A892),Organizations[Organization Name],0),"0000"),"}"))</f>
        <v>#REF!</v>
      </c>
      <c r="Q892" t="e">
        <f>IF(INDEX(Variables[Variable Type],$A892)="","",
CONCATENATE("  - &amp;VariableID",TEXT($A892,"0000"),
" {","VariableTypeCV:  ",CHAR(34),INDEX(Variables[Variable Type],$A892),CHAR(34),
", VariableCode:  ",CHAR(34),INDEX(Variables[Variable Code],$A892),CHAR(34),
", VariableNameCV:  ",CHAR(34),INDEX(Variables[Variable Name],$A892),CHAR(34),
", VariableDefinition:  ",CHAR(34),INDEX(Variables[Variable Definition],$A892),CHAR(34),
", SpecciationCV:  ",CHAR(34),INDEX(Variables[Speciation],$A892),CHAR(34),
", NoDataValue:  ",CHAR(34),INDEX(Variables[No Data Value],$A892),CHAR(34),"}"))</f>
        <v>#REF!</v>
      </c>
    </row>
    <row r="893" spans="1:17" x14ac:dyDescent="0.25">
      <c r="A893">
        <v>890</v>
      </c>
      <c r="D893" t="e">
        <f>IF(INDEX(People[First Name],$A893)="","",
CONCATENATE("  - &amp;PersonID",TEXT($A893,"0000"),
" {","PersonFirstName:  ",CHAR(34),INDEX(People[First Name],$A893),CHAR(34),
", PersonMiddleName:  ",CHAR(34),INDEX(People[Middle Name],$A893),CHAR(34),
", PersonLastName:  ",CHAR(34),INDEX(People[Last Name],$A893),CHAR(34),"}"))</f>
        <v>#REF!</v>
      </c>
      <c r="E893" t="e">
        <f>IF(INDEX(Organizations[Organization Type '[CV']],$A893)="","",
CONCATENATE("  - &amp;OrganizationID",TEXT($A893,"0000"),
" {","OrganizationTypeCV:  ",CHAR(34),INDEX(Organizations[Organization Type '[CV']],$A893),CHAR(34),
", OrganizationCode:  ",CHAR(34),INDEX(Organizations[Organization Code],$A893),CHAR(34),
", OrganizationName:  ",CHAR(34),INDEX(Organizations[Organization Name],$A893),CHAR(34),
", OrganizationDescription:  ",CHAR(34),INDEX(Organizations[Organization Description],$A893),CHAR(34),
", OrganizationLink:  ",CHAR(34),INDEX(Organizations[Organization Link],$A893),CHAR(34),"}"))</f>
        <v>#REF!</v>
      </c>
      <c r="F893" t="e">
        <f>IF(INDEX(People[First Name],$A893)="","",
CONCATENATE("  - &amp;AffiliationID",TEXT($A893,"0000"),
" {PersonID: *PersonID",TEXT($A893,"0000"),
", OrganizationID: *OrganizationID",TEXT(MATCH(INDEX(People[Organization Name],$A893),Organizations[Organization Name],0),"0000"),
", IsPrimaryOrganizationContact: , AffiliationStartDate: , AffiliationEndDate: , PrimaryPhone: ",
", PrimaryEmail: ",CHAR(34),INDEX(People[Primary Email],$A893),CHAR(34),
", PrimaryAddress: ",CHAR(34),INDEX(People[Primary Address],$A893),CHAR(34),
", PersonLink: }"))</f>
        <v>#REF!</v>
      </c>
      <c r="H893" t="e">
        <f>IF(COUNTA(CitationInformation)=0,"",IF(INDEX(AuthorList[Author Name],$A893)="","",
CONCATENATE("  - &amp;AuthorListID",TEXT($A893,"0000"),
"  {CitationID: *CitationID0001",
", PersonID: *PersonID",TEXT(MATCH(INDEX(AuthorList[Author Name],$A893),People[Full Name],0),"0000"),
", AuthorOrder: ",INDEX(AuthorList[Author Number],$A893),"}")))</f>
        <v>#REF!</v>
      </c>
      <c r="K893" t="e">
        <f>IF(INDEX(SamplingFeatures[Feature Code],$A893)="","",
CONCATENATE("  - &amp;SamplingFeatureID",TEXT($A893,"0000"),
" {","SamplingFeatureUUID:  ",CHAR(34),INDEX(SamplingFeatures[Sampling Feature UUID],$A893),CHAR(34),
", SamplingFeatureTypeCV:  ",CHAR(34),INDEX(SamplingFeatures[Sampling Feature Type],$A893),CHAR(34),
", SamplingFeatureCode:  ",CHAR(34),INDEX(SamplingFeatures[Feature Code],$A893),CHAR(34),
", SamplingFeatureName:  ",CHAR(34),INDEX(SamplingFeatures[Feature Name],$A893),CHAR(34),
", SamplingFeatureDescription:  ",CHAR(34),INDEX(SamplingFeatures[Feature Description],$A893),CHAR(34),
", SamplingFeatureGeotypeCV:  ",CHAR(34),INDEX(SamplingFeatures[Feature Geo Type],$A893),CHAR(34),
", FeatureGeometry:  ",CHAR(34),INDEX(SamplingFeatures[Feature Geometry],$A893),CHAR(34),
", Elevation_m:  ",CHAR(34),INDEX(SamplingFeatures[Elevation_m],$A893),CHAR(34),
", ElevationDatumCV:  ",CHAR(34),ElevationDatum,CHAR(34),"}"))</f>
        <v>#REF!</v>
      </c>
      <c r="L893" t="e">
        <f>IF(INDEX(SamplingFeatures[Sampling Feature Type],$A893)&lt;&gt;"Site","",
CONCATENATE("  - &amp;SiteID",TEXT(SUMPRODUCT(--($L$3:$L892&lt;&gt;"")),"0000"),
" {","SamplingFeatureID:  *SamplingFeatureID",TEXT($A893,"0000"),
", SiteTypeCV:  ",CHAR(34),INDEX(Sites[Site Type],$A893),CHAR(34),
", Latitude:  ",INDEX(Sites[Latitude],$A893),
", Longitude:  ",INDEX(Sites[Longitude],$A893),
", SRSName:  ",CHAR(34),LatLonDatum,CHAR(34),"}"))</f>
        <v>#REF!</v>
      </c>
      <c r="M893" t="e">
        <f>IF(INDEX(SamplingFeatures[Sampling Feature Type],$A893)&lt;&gt;"Specimen","",
CONCATENATE("  - &amp;SpecimenID",TEXT(SUMPRODUCT(--($M$3:$M892&lt;&gt;"")),"0000"),
" {","SamplingFeatureID:  *SamplingFeatureID",TEXT($A893,"0000"),
", SpecimenTypeCV:  ",CHAR(34),INDEX(Specimens[Specimen Type],$A893),CHAR(34),
", SpecimenMediumCV:  ",INDEX(Specimens[Specimen Medium],$A893),
", IsFieldSpecimen:  ",CHAR(34),INDEX(Specimens[Is Field Specimen?],$A893),CHAR(34),"}"))</f>
        <v>#REF!</v>
      </c>
      <c r="N893" t="e">
        <f>IF(COUNTA(SpatialOffsets[])=0,"", IF(INDEX(SpatialOffsets[Spatial Offset Type],$A893)="","",
CONCATENATE("  - &amp;SpatialOffsetID",TEXT($A893,"0000"),
" {","SpatialOffsetTypeCV:  ",CHAR(34),INDEX(SpatialOffsets[Spatial Offset Type],$A893),CHAR(34),
", Offset1Value:  ",INDEX(SpatialOffsets[Offset 1 Value],$A893),
", Offset1UnitID:  ",CHAR(34),INDEX(SpatialOffsets[Offset 1 Unit],$A893),CHAR(34),
", Offset2Value:  ",INDEX(SpatialOffsets[Offset 2 Value],$A893),
", Offset2UnitID:  ",CHAR(34),INDEX(SpatialOffsets[Offset 2 Unit],$A893),CHAR(34),
", Offset3Value:  ",INDEX(SpatialOffsets[Offset 3 Value],$A893),
", Offset3UnitID:  ",CHAR(34),INDEX(SpatialOffsets[Offset 3 Unit],$A893),CHAR(34),,"}")))</f>
        <v>#REF!</v>
      </c>
      <c r="O893" t="e">
        <f>IF(COUNTA(RelatedFeatures[])=0,"", IF(INDEX(RelatedFeatures[First Sampling Feature Code],$A893)="","",
CONCATENATE("  - &amp;RelationID",TEXT($A893,"0000"),
" {","SamplingFeatureID:  *SamplingFeatureID",TEXT(MATCH(INDEX(RelatedFeatures[First Sampling Feature Code],$A893),SamplingFeatures[Feature Code],0),"0000"),
", RelationshipTypeCV:  ",CHAR(34),INDEX(RelatedFeatures[Relationship Type],$A893),CHAR(34),
", RelatedFeatureID: *SamplingFeatureID",TEXT(MATCH(INDEX(RelatedFeatures[Second Sampling Feature Code],$A893),SamplingFeatures[Feature Code],0),"0000"),
", SpatialOffsetID:  ",IF(INDEX(RelatedFeatures[Offset Number],$A893)="","",CONCATENATE("*SpatialOffsetID",TEXT(INDEX(RelatedFeatures[Offset Number],$A893),"0000"))),"}")))</f>
        <v>#REF!</v>
      </c>
      <c r="P893" t="e">
        <f>IF(INDEX(Methods[Method Type],$A893)="","",
CONCATENATE("  - &amp;MethodID",TEXT($A893,"0000"),
" {","MethodTypeCV:  ",CHAR(34),INDEX(Methods[Method Type],$A893),CHAR(34),
", MethodCode:  ",CHAR(34),INDEX(Methods[Method Code],$A893),CHAR(34),
", MethodName:  ",CHAR(34),INDEX(Methods[Method Name],$A893),CHAR(34),
", MethodDescription:  ",CHAR(34),INDEX(Methods[Method Description],$A893),CHAR(34),
", MethodLink:  ",CHAR(34),INDEX(Methods[Method Link],$A893),CHAR(34),
", OrganizationID: *OrganizationID",TEXT(MATCH(INDEX(Methods[Organization Name],$A893),Organizations[Organization Name],0),"0000"),"}"))</f>
        <v>#REF!</v>
      </c>
      <c r="Q893" t="e">
        <f>IF(INDEX(Variables[Variable Type],$A893)="","",
CONCATENATE("  - &amp;VariableID",TEXT($A893,"0000"),
" {","VariableTypeCV:  ",CHAR(34),INDEX(Variables[Variable Type],$A893),CHAR(34),
", VariableCode:  ",CHAR(34),INDEX(Variables[Variable Code],$A893),CHAR(34),
", VariableNameCV:  ",CHAR(34),INDEX(Variables[Variable Name],$A893),CHAR(34),
", VariableDefinition:  ",CHAR(34),INDEX(Variables[Variable Definition],$A893),CHAR(34),
", SpecciationCV:  ",CHAR(34),INDEX(Variables[Speciation],$A893),CHAR(34),
", NoDataValue:  ",CHAR(34),INDEX(Variables[No Data Value],$A893),CHAR(34),"}"))</f>
        <v>#REF!</v>
      </c>
    </row>
    <row r="894" spans="1:17" x14ac:dyDescent="0.25">
      <c r="A894">
        <v>891</v>
      </c>
      <c r="D894" t="e">
        <f>IF(INDEX(People[First Name],$A894)="","",
CONCATENATE("  - &amp;PersonID",TEXT($A894,"0000"),
" {","PersonFirstName:  ",CHAR(34),INDEX(People[First Name],$A894),CHAR(34),
", PersonMiddleName:  ",CHAR(34),INDEX(People[Middle Name],$A894),CHAR(34),
", PersonLastName:  ",CHAR(34),INDEX(People[Last Name],$A894),CHAR(34),"}"))</f>
        <v>#REF!</v>
      </c>
      <c r="E894" t="e">
        <f>IF(INDEX(Organizations[Organization Type '[CV']],$A894)="","",
CONCATENATE("  - &amp;OrganizationID",TEXT($A894,"0000"),
" {","OrganizationTypeCV:  ",CHAR(34),INDEX(Organizations[Organization Type '[CV']],$A894),CHAR(34),
", OrganizationCode:  ",CHAR(34),INDEX(Organizations[Organization Code],$A894),CHAR(34),
", OrganizationName:  ",CHAR(34),INDEX(Organizations[Organization Name],$A894),CHAR(34),
", OrganizationDescription:  ",CHAR(34),INDEX(Organizations[Organization Description],$A894),CHAR(34),
", OrganizationLink:  ",CHAR(34),INDEX(Organizations[Organization Link],$A894),CHAR(34),"}"))</f>
        <v>#REF!</v>
      </c>
      <c r="F894" t="e">
        <f>IF(INDEX(People[First Name],$A894)="","",
CONCATENATE("  - &amp;AffiliationID",TEXT($A894,"0000"),
" {PersonID: *PersonID",TEXT($A894,"0000"),
", OrganizationID: *OrganizationID",TEXT(MATCH(INDEX(People[Organization Name],$A894),Organizations[Organization Name],0),"0000"),
", IsPrimaryOrganizationContact: , AffiliationStartDate: , AffiliationEndDate: , PrimaryPhone: ",
", PrimaryEmail: ",CHAR(34),INDEX(People[Primary Email],$A894),CHAR(34),
", PrimaryAddress: ",CHAR(34),INDEX(People[Primary Address],$A894),CHAR(34),
", PersonLink: }"))</f>
        <v>#REF!</v>
      </c>
      <c r="H894" t="e">
        <f>IF(COUNTA(CitationInformation)=0,"",IF(INDEX(AuthorList[Author Name],$A894)="","",
CONCATENATE("  - &amp;AuthorListID",TEXT($A894,"0000"),
"  {CitationID: *CitationID0001",
", PersonID: *PersonID",TEXT(MATCH(INDEX(AuthorList[Author Name],$A894),People[Full Name],0),"0000"),
", AuthorOrder: ",INDEX(AuthorList[Author Number],$A894),"}")))</f>
        <v>#REF!</v>
      </c>
      <c r="K894" t="e">
        <f>IF(INDEX(SamplingFeatures[Feature Code],$A894)="","",
CONCATENATE("  - &amp;SamplingFeatureID",TEXT($A894,"0000"),
" {","SamplingFeatureUUID:  ",CHAR(34),INDEX(SamplingFeatures[Sampling Feature UUID],$A894),CHAR(34),
", SamplingFeatureTypeCV:  ",CHAR(34),INDEX(SamplingFeatures[Sampling Feature Type],$A894),CHAR(34),
", SamplingFeatureCode:  ",CHAR(34),INDEX(SamplingFeatures[Feature Code],$A894),CHAR(34),
", SamplingFeatureName:  ",CHAR(34),INDEX(SamplingFeatures[Feature Name],$A894),CHAR(34),
", SamplingFeatureDescription:  ",CHAR(34),INDEX(SamplingFeatures[Feature Description],$A894),CHAR(34),
", SamplingFeatureGeotypeCV:  ",CHAR(34),INDEX(SamplingFeatures[Feature Geo Type],$A894),CHAR(34),
", FeatureGeometry:  ",CHAR(34),INDEX(SamplingFeatures[Feature Geometry],$A894),CHAR(34),
", Elevation_m:  ",CHAR(34),INDEX(SamplingFeatures[Elevation_m],$A894),CHAR(34),
", ElevationDatumCV:  ",CHAR(34),ElevationDatum,CHAR(34),"}"))</f>
        <v>#REF!</v>
      </c>
      <c r="L894" t="e">
        <f>IF(INDEX(SamplingFeatures[Sampling Feature Type],$A894)&lt;&gt;"Site","",
CONCATENATE("  - &amp;SiteID",TEXT(SUMPRODUCT(--($L$3:$L893&lt;&gt;"")),"0000"),
" {","SamplingFeatureID:  *SamplingFeatureID",TEXT($A894,"0000"),
", SiteTypeCV:  ",CHAR(34),INDEX(Sites[Site Type],$A894),CHAR(34),
", Latitude:  ",INDEX(Sites[Latitude],$A894),
", Longitude:  ",INDEX(Sites[Longitude],$A894),
", SRSName:  ",CHAR(34),LatLonDatum,CHAR(34),"}"))</f>
        <v>#REF!</v>
      </c>
      <c r="M894" t="e">
        <f>IF(INDEX(SamplingFeatures[Sampling Feature Type],$A894)&lt;&gt;"Specimen","",
CONCATENATE("  - &amp;SpecimenID",TEXT(SUMPRODUCT(--($M$3:$M893&lt;&gt;"")),"0000"),
" {","SamplingFeatureID:  *SamplingFeatureID",TEXT($A894,"0000"),
", SpecimenTypeCV:  ",CHAR(34),INDEX(Specimens[Specimen Type],$A894),CHAR(34),
", SpecimenMediumCV:  ",INDEX(Specimens[Specimen Medium],$A894),
", IsFieldSpecimen:  ",CHAR(34),INDEX(Specimens[Is Field Specimen?],$A894),CHAR(34),"}"))</f>
        <v>#REF!</v>
      </c>
      <c r="N894" t="e">
        <f>IF(COUNTA(SpatialOffsets[])=0,"", IF(INDEX(SpatialOffsets[Spatial Offset Type],$A894)="","",
CONCATENATE("  - &amp;SpatialOffsetID",TEXT($A894,"0000"),
" {","SpatialOffsetTypeCV:  ",CHAR(34),INDEX(SpatialOffsets[Spatial Offset Type],$A894),CHAR(34),
", Offset1Value:  ",INDEX(SpatialOffsets[Offset 1 Value],$A894),
", Offset1UnitID:  ",CHAR(34),INDEX(SpatialOffsets[Offset 1 Unit],$A894),CHAR(34),
", Offset2Value:  ",INDEX(SpatialOffsets[Offset 2 Value],$A894),
", Offset2UnitID:  ",CHAR(34),INDEX(SpatialOffsets[Offset 2 Unit],$A894),CHAR(34),
", Offset3Value:  ",INDEX(SpatialOffsets[Offset 3 Value],$A894),
", Offset3UnitID:  ",CHAR(34),INDEX(SpatialOffsets[Offset 3 Unit],$A894),CHAR(34),,"}")))</f>
        <v>#REF!</v>
      </c>
      <c r="O894" t="e">
        <f>IF(COUNTA(RelatedFeatures[])=0,"", IF(INDEX(RelatedFeatures[First Sampling Feature Code],$A894)="","",
CONCATENATE("  - &amp;RelationID",TEXT($A894,"0000"),
" {","SamplingFeatureID:  *SamplingFeatureID",TEXT(MATCH(INDEX(RelatedFeatures[First Sampling Feature Code],$A894),SamplingFeatures[Feature Code],0),"0000"),
", RelationshipTypeCV:  ",CHAR(34),INDEX(RelatedFeatures[Relationship Type],$A894),CHAR(34),
", RelatedFeatureID: *SamplingFeatureID",TEXT(MATCH(INDEX(RelatedFeatures[Second Sampling Feature Code],$A894),SamplingFeatures[Feature Code],0),"0000"),
", SpatialOffsetID:  ",IF(INDEX(RelatedFeatures[Offset Number],$A894)="","",CONCATENATE("*SpatialOffsetID",TEXT(INDEX(RelatedFeatures[Offset Number],$A894),"0000"))),"}")))</f>
        <v>#REF!</v>
      </c>
      <c r="P894" t="e">
        <f>IF(INDEX(Methods[Method Type],$A894)="","",
CONCATENATE("  - &amp;MethodID",TEXT($A894,"0000"),
" {","MethodTypeCV:  ",CHAR(34),INDEX(Methods[Method Type],$A894),CHAR(34),
", MethodCode:  ",CHAR(34),INDEX(Methods[Method Code],$A894),CHAR(34),
", MethodName:  ",CHAR(34),INDEX(Methods[Method Name],$A894),CHAR(34),
", MethodDescription:  ",CHAR(34),INDEX(Methods[Method Description],$A894),CHAR(34),
", MethodLink:  ",CHAR(34),INDEX(Methods[Method Link],$A894),CHAR(34),
", OrganizationID: *OrganizationID",TEXT(MATCH(INDEX(Methods[Organization Name],$A894),Organizations[Organization Name],0),"0000"),"}"))</f>
        <v>#REF!</v>
      </c>
      <c r="Q894" t="e">
        <f>IF(INDEX(Variables[Variable Type],$A894)="","",
CONCATENATE("  - &amp;VariableID",TEXT($A894,"0000"),
" {","VariableTypeCV:  ",CHAR(34),INDEX(Variables[Variable Type],$A894),CHAR(34),
", VariableCode:  ",CHAR(34),INDEX(Variables[Variable Code],$A894),CHAR(34),
", VariableNameCV:  ",CHAR(34),INDEX(Variables[Variable Name],$A894),CHAR(34),
", VariableDefinition:  ",CHAR(34),INDEX(Variables[Variable Definition],$A894),CHAR(34),
", SpecciationCV:  ",CHAR(34),INDEX(Variables[Speciation],$A894),CHAR(34),
", NoDataValue:  ",CHAR(34),INDEX(Variables[No Data Value],$A894),CHAR(34),"}"))</f>
        <v>#REF!</v>
      </c>
    </row>
    <row r="895" spans="1:17" x14ac:dyDescent="0.25">
      <c r="A895">
        <v>892</v>
      </c>
      <c r="D895" t="e">
        <f>IF(INDEX(People[First Name],$A895)="","",
CONCATENATE("  - &amp;PersonID",TEXT($A895,"0000"),
" {","PersonFirstName:  ",CHAR(34),INDEX(People[First Name],$A895),CHAR(34),
", PersonMiddleName:  ",CHAR(34),INDEX(People[Middle Name],$A895),CHAR(34),
", PersonLastName:  ",CHAR(34),INDEX(People[Last Name],$A895),CHAR(34),"}"))</f>
        <v>#REF!</v>
      </c>
      <c r="E895" t="e">
        <f>IF(INDEX(Organizations[Organization Type '[CV']],$A895)="","",
CONCATENATE("  - &amp;OrganizationID",TEXT($A895,"0000"),
" {","OrganizationTypeCV:  ",CHAR(34),INDEX(Organizations[Organization Type '[CV']],$A895),CHAR(34),
", OrganizationCode:  ",CHAR(34),INDEX(Organizations[Organization Code],$A895),CHAR(34),
", OrganizationName:  ",CHAR(34),INDEX(Organizations[Organization Name],$A895),CHAR(34),
", OrganizationDescription:  ",CHAR(34),INDEX(Organizations[Organization Description],$A895),CHAR(34),
", OrganizationLink:  ",CHAR(34),INDEX(Organizations[Organization Link],$A895),CHAR(34),"}"))</f>
        <v>#REF!</v>
      </c>
      <c r="F895" t="e">
        <f>IF(INDEX(People[First Name],$A895)="","",
CONCATENATE("  - &amp;AffiliationID",TEXT($A895,"0000"),
" {PersonID: *PersonID",TEXT($A895,"0000"),
", OrganizationID: *OrganizationID",TEXT(MATCH(INDEX(People[Organization Name],$A895),Organizations[Organization Name],0),"0000"),
", IsPrimaryOrganizationContact: , AffiliationStartDate: , AffiliationEndDate: , PrimaryPhone: ",
", PrimaryEmail: ",CHAR(34),INDEX(People[Primary Email],$A895),CHAR(34),
", PrimaryAddress: ",CHAR(34),INDEX(People[Primary Address],$A895),CHAR(34),
", PersonLink: }"))</f>
        <v>#REF!</v>
      </c>
      <c r="H895" t="e">
        <f>IF(COUNTA(CitationInformation)=0,"",IF(INDEX(AuthorList[Author Name],$A895)="","",
CONCATENATE("  - &amp;AuthorListID",TEXT($A895,"0000"),
"  {CitationID: *CitationID0001",
", PersonID: *PersonID",TEXT(MATCH(INDEX(AuthorList[Author Name],$A895),People[Full Name],0),"0000"),
", AuthorOrder: ",INDEX(AuthorList[Author Number],$A895),"}")))</f>
        <v>#REF!</v>
      </c>
      <c r="K895" t="e">
        <f>IF(INDEX(SamplingFeatures[Feature Code],$A895)="","",
CONCATENATE("  - &amp;SamplingFeatureID",TEXT($A895,"0000"),
" {","SamplingFeatureUUID:  ",CHAR(34),INDEX(SamplingFeatures[Sampling Feature UUID],$A895),CHAR(34),
", SamplingFeatureTypeCV:  ",CHAR(34),INDEX(SamplingFeatures[Sampling Feature Type],$A895),CHAR(34),
", SamplingFeatureCode:  ",CHAR(34),INDEX(SamplingFeatures[Feature Code],$A895),CHAR(34),
", SamplingFeatureName:  ",CHAR(34),INDEX(SamplingFeatures[Feature Name],$A895),CHAR(34),
", SamplingFeatureDescription:  ",CHAR(34),INDEX(SamplingFeatures[Feature Description],$A895),CHAR(34),
", SamplingFeatureGeotypeCV:  ",CHAR(34),INDEX(SamplingFeatures[Feature Geo Type],$A895),CHAR(34),
", FeatureGeometry:  ",CHAR(34),INDEX(SamplingFeatures[Feature Geometry],$A895),CHAR(34),
", Elevation_m:  ",CHAR(34),INDEX(SamplingFeatures[Elevation_m],$A895),CHAR(34),
", ElevationDatumCV:  ",CHAR(34),ElevationDatum,CHAR(34),"}"))</f>
        <v>#REF!</v>
      </c>
      <c r="L895" t="e">
        <f>IF(INDEX(SamplingFeatures[Sampling Feature Type],$A895)&lt;&gt;"Site","",
CONCATENATE("  - &amp;SiteID",TEXT(SUMPRODUCT(--($L$3:$L894&lt;&gt;"")),"0000"),
" {","SamplingFeatureID:  *SamplingFeatureID",TEXT($A895,"0000"),
", SiteTypeCV:  ",CHAR(34),INDEX(Sites[Site Type],$A895),CHAR(34),
", Latitude:  ",INDEX(Sites[Latitude],$A895),
", Longitude:  ",INDEX(Sites[Longitude],$A895),
", SRSName:  ",CHAR(34),LatLonDatum,CHAR(34),"}"))</f>
        <v>#REF!</v>
      </c>
      <c r="M895" t="e">
        <f>IF(INDEX(SamplingFeatures[Sampling Feature Type],$A895)&lt;&gt;"Specimen","",
CONCATENATE("  - &amp;SpecimenID",TEXT(SUMPRODUCT(--($M$3:$M894&lt;&gt;"")),"0000"),
" {","SamplingFeatureID:  *SamplingFeatureID",TEXT($A895,"0000"),
", SpecimenTypeCV:  ",CHAR(34),INDEX(Specimens[Specimen Type],$A895),CHAR(34),
", SpecimenMediumCV:  ",INDEX(Specimens[Specimen Medium],$A895),
", IsFieldSpecimen:  ",CHAR(34),INDEX(Specimens[Is Field Specimen?],$A895),CHAR(34),"}"))</f>
        <v>#REF!</v>
      </c>
      <c r="N895" t="e">
        <f>IF(COUNTA(SpatialOffsets[])=0,"", IF(INDEX(SpatialOffsets[Spatial Offset Type],$A895)="","",
CONCATENATE("  - &amp;SpatialOffsetID",TEXT($A895,"0000"),
" {","SpatialOffsetTypeCV:  ",CHAR(34),INDEX(SpatialOffsets[Spatial Offset Type],$A895),CHAR(34),
", Offset1Value:  ",INDEX(SpatialOffsets[Offset 1 Value],$A895),
", Offset1UnitID:  ",CHAR(34),INDEX(SpatialOffsets[Offset 1 Unit],$A895),CHAR(34),
", Offset2Value:  ",INDEX(SpatialOffsets[Offset 2 Value],$A895),
", Offset2UnitID:  ",CHAR(34),INDEX(SpatialOffsets[Offset 2 Unit],$A895),CHAR(34),
", Offset3Value:  ",INDEX(SpatialOffsets[Offset 3 Value],$A895),
", Offset3UnitID:  ",CHAR(34),INDEX(SpatialOffsets[Offset 3 Unit],$A895),CHAR(34),,"}")))</f>
        <v>#REF!</v>
      </c>
      <c r="O895" t="e">
        <f>IF(COUNTA(RelatedFeatures[])=0,"", IF(INDEX(RelatedFeatures[First Sampling Feature Code],$A895)="","",
CONCATENATE("  - &amp;RelationID",TEXT($A895,"0000"),
" {","SamplingFeatureID:  *SamplingFeatureID",TEXT(MATCH(INDEX(RelatedFeatures[First Sampling Feature Code],$A895),SamplingFeatures[Feature Code],0),"0000"),
", RelationshipTypeCV:  ",CHAR(34),INDEX(RelatedFeatures[Relationship Type],$A895),CHAR(34),
", RelatedFeatureID: *SamplingFeatureID",TEXT(MATCH(INDEX(RelatedFeatures[Second Sampling Feature Code],$A895),SamplingFeatures[Feature Code],0),"0000"),
", SpatialOffsetID:  ",IF(INDEX(RelatedFeatures[Offset Number],$A895)="","",CONCATENATE("*SpatialOffsetID",TEXT(INDEX(RelatedFeatures[Offset Number],$A895),"0000"))),"}")))</f>
        <v>#REF!</v>
      </c>
      <c r="P895" t="e">
        <f>IF(INDEX(Methods[Method Type],$A895)="","",
CONCATENATE("  - &amp;MethodID",TEXT($A895,"0000"),
" {","MethodTypeCV:  ",CHAR(34),INDEX(Methods[Method Type],$A895),CHAR(34),
", MethodCode:  ",CHAR(34),INDEX(Methods[Method Code],$A895),CHAR(34),
", MethodName:  ",CHAR(34),INDEX(Methods[Method Name],$A895),CHAR(34),
", MethodDescription:  ",CHAR(34),INDEX(Methods[Method Description],$A895),CHAR(34),
", MethodLink:  ",CHAR(34),INDEX(Methods[Method Link],$A895),CHAR(34),
", OrganizationID: *OrganizationID",TEXT(MATCH(INDEX(Methods[Organization Name],$A895),Organizations[Organization Name],0),"0000"),"}"))</f>
        <v>#REF!</v>
      </c>
      <c r="Q895" t="e">
        <f>IF(INDEX(Variables[Variable Type],$A895)="","",
CONCATENATE("  - &amp;VariableID",TEXT($A895,"0000"),
" {","VariableTypeCV:  ",CHAR(34),INDEX(Variables[Variable Type],$A895),CHAR(34),
", VariableCode:  ",CHAR(34),INDEX(Variables[Variable Code],$A895),CHAR(34),
", VariableNameCV:  ",CHAR(34),INDEX(Variables[Variable Name],$A895),CHAR(34),
", VariableDefinition:  ",CHAR(34),INDEX(Variables[Variable Definition],$A895),CHAR(34),
", SpecciationCV:  ",CHAR(34),INDEX(Variables[Speciation],$A895),CHAR(34),
", NoDataValue:  ",CHAR(34),INDEX(Variables[No Data Value],$A895),CHAR(34),"}"))</f>
        <v>#REF!</v>
      </c>
    </row>
    <row r="896" spans="1:17" x14ac:dyDescent="0.25">
      <c r="A896">
        <v>893</v>
      </c>
      <c r="D896" t="e">
        <f>IF(INDEX(People[First Name],$A896)="","",
CONCATENATE("  - &amp;PersonID",TEXT($A896,"0000"),
" {","PersonFirstName:  ",CHAR(34),INDEX(People[First Name],$A896),CHAR(34),
", PersonMiddleName:  ",CHAR(34),INDEX(People[Middle Name],$A896),CHAR(34),
", PersonLastName:  ",CHAR(34),INDEX(People[Last Name],$A896),CHAR(34),"}"))</f>
        <v>#REF!</v>
      </c>
      <c r="E896" t="e">
        <f>IF(INDEX(Organizations[Organization Type '[CV']],$A896)="","",
CONCATENATE("  - &amp;OrganizationID",TEXT($A896,"0000"),
" {","OrganizationTypeCV:  ",CHAR(34),INDEX(Organizations[Organization Type '[CV']],$A896),CHAR(34),
", OrganizationCode:  ",CHAR(34),INDEX(Organizations[Organization Code],$A896),CHAR(34),
", OrganizationName:  ",CHAR(34),INDEX(Organizations[Organization Name],$A896),CHAR(34),
", OrganizationDescription:  ",CHAR(34),INDEX(Organizations[Organization Description],$A896),CHAR(34),
", OrganizationLink:  ",CHAR(34),INDEX(Organizations[Organization Link],$A896),CHAR(34),"}"))</f>
        <v>#REF!</v>
      </c>
      <c r="F896" t="e">
        <f>IF(INDEX(People[First Name],$A896)="","",
CONCATENATE("  - &amp;AffiliationID",TEXT($A896,"0000"),
" {PersonID: *PersonID",TEXT($A896,"0000"),
", OrganizationID: *OrganizationID",TEXT(MATCH(INDEX(People[Organization Name],$A896),Organizations[Organization Name],0),"0000"),
", IsPrimaryOrganizationContact: , AffiliationStartDate: , AffiliationEndDate: , PrimaryPhone: ",
", PrimaryEmail: ",CHAR(34),INDEX(People[Primary Email],$A896),CHAR(34),
", PrimaryAddress: ",CHAR(34),INDEX(People[Primary Address],$A896),CHAR(34),
", PersonLink: }"))</f>
        <v>#REF!</v>
      </c>
      <c r="H896" t="e">
        <f>IF(COUNTA(CitationInformation)=0,"",IF(INDEX(AuthorList[Author Name],$A896)="","",
CONCATENATE("  - &amp;AuthorListID",TEXT($A896,"0000"),
"  {CitationID: *CitationID0001",
", PersonID: *PersonID",TEXT(MATCH(INDEX(AuthorList[Author Name],$A896),People[Full Name],0),"0000"),
", AuthorOrder: ",INDEX(AuthorList[Author Number],$A896),"}")))</f>
        <v>#REF!</v>
      </c>
      <c r="K896" t="e">
        <f>IF(INDEX(SamplingFeatures[Feature Code],$A896)="","",
CONCATENATE("  - &amp;SamplingFeatureID",TEXT($A896,"0000"),
" {","SamplingFeatureUUID:  ",CHAR(34),INDEX(SamplingFeatures[Sampling Feature UUID],$A896),CHAR(34),
", SamplingFeatureTypeCV:  ",CHAR(34),INDEX(SamplingFeatures[Sampling Feature Type],$A896),CHAR(34),
", SamplingFeatureCode:  ",CHAR(34),INDEX(SamplingFeatures[Feature Code],$A896),CHAR(34),
", SamplingFeatureName:  ",CHAR(34),INDEX(SamplingFeatures[Feature Name],$A896),CHAR(34),
", SamplingFeatureDescription:  ",CHAR(34),INDEX(SamplingFeatures[Feature Description],$A896),CHAR(34),
", SamplingFeatureGeotypeCV:  ",CHAR(34),INDEX(SamplingFeatures[Feature Geo Type],$A896),CHAR(34),
", FeatureGeometry:  ",CHAR(34),INDEX(SamplingFeatures[Feature Geometry],$A896),CHAR(34),
", Elevation_m:  ",CHAR(34),INDEX(SamplingFeatures[Elevation_m],$A896),CHAR(34),
", ElevationDatumCV:  ",CHAR(34),ElevationDatum,CHAR(34),"}"))</f>
        <v>#REF!</v>
      </c>
      <c r="L896" t="e">
        <f>IF(INDEX(SamplingFeatures[Sampling Feature Type],$A896)&lt;&gt;"Site","",
CONCATENATE("  - &amp;SiteID",TEXT(SUMPRODUCT(--($L$3:$L895&lt;&gt;"")),"0000"),
" {","SamplingFeatureID:  *SamplingFeatureID",TEXT($A896,"0000"),
", SiteTypeCV:  ",CHAR(34),INDEX(Sites[Site Type],$A896),CHAR(34),
", Latitude:  ",INDEX(Sites[Latitude],$A896),
", Longitude:  ",INDEX(Sites[Longitude],$A896),
", SRSName:  ",CHAR(34),LatLonDatum,CHAR(34),"}"))</f>
        <v>#REF!</v>
      </c>
      <c r="M896" t="e">
        <f>IF(INDEX(SamplingFeatures[Sampling Feature Type],$A896)&lt;&gt;"Specimen","",
CONCATENATE("  - &amp;SpecimenID",TEXT(SUMPRODUCT(--($M$3:$M895&lt;&gt;"")),"0000"),
" {","SamplingFeatureID:  *SamplingFeatureID",TEXT($A896,"0000"),
", SpecimenTypeCV:  ",CHAR(34),INDEX(Specimens[Specimen Type],$A896),CHAR(34),
", SpecimenMediumCV:  ",INDEX(Specimens[Specimen Medium],$A896),
", IsFieldSpecimen:  ",CHAR(34),INDEX(Specimens[Is Field Specimen?],$A896),CHAR(34),"}"))</f>
        <v>#REF!</v>
      </c>
      <c r="N896" t="e">
        <f>IF(COUNTA(SpatialOffsets[])=0,"", IF(INDEX(SpatialOffsets[Spatial Offset Type],$A896)="","",
CONCATENATE("  - &amp;SpatialOffsetID",TEXT($A896,"0000"),
" {","SpatialOffsetTypeCV:  ",CHAR(34),INDEX(SpatialOffsets[Spatial Offset Type],$A896),CHAR(34),
", Offset1Value:  ",INDEX(SpatialOffsets[Offset 1 Value],$A896),
", Offset1UnitID:  ",CHAR(34),INDEX(SpatialOffsets[Offset 1 Unit],$A896),CHAR(34),
", Offset2Value:  ",INDEX(SpatialOffsets[Offset 2 Value],$A896),
", Offset2UnitID:  ",CHAR(34),INDEX(SpatialOffsets[Offset 2 Unit],$A896),CHAR(34),
", Offset3Value:  ",INDEX(SpatialOffsets[Offset 3 Value],$A896),
", Offset3UnitID:  ",CHAR(34),INDEX(SpatialOffsets[Offset 3 Unit],$A896),CHAR(34),,"}")))</f>
        <v>#REF!</v>
      </c>
      <c r="O896" t="e">
        <f>IF(COUNTA(RelatedFeatures[])=0,"", IF(INDEX(RelatedFeatures[First Sampling Feature Code],$A896)="","",
CONCATENATE("  - &amp;RelationID",TEXT($A896,"0000"),
" {","SamplingFeatureID:  *SamplingFeatureID",TEXT(MATCH(INDEX(RelatedFeatures[First Sampling Feature Code],$A896),SamplingFeatures[Feature Code],0),"0000"),
", RelationshipTypeCV:  ",CHAR(34),INDEX(RelatedFeatures[Relationship Type],$A896),CHAR(34),
", RelatedFeatureID: *SamplingFeatureID",TEXT(MATCH(INDEX(RelatedFeatures[Second Sampling Feature Code],$A896),SamplingFeatures[Feature Code],0),"0000"),
", SpatialOffsetID:  ",IF(INDEX(RelatedFeatures[Offset Number],$A896)="","",CONCATENATE("*SpatialOffsetID",TEXT(INDEX(RelatedFeatures[Offset Number],$A896),"0000"))),"}")))</f>
        <v>#REF!</v>
      </c>
      <c r="P896" t="e">
        <f>IF(INDEX(Methods[Method Type],$A896)="","",
CONCATENATE("  - &amp;MethodID",TEXT($A896,"0000"),
" {","MethodTypeCV:  ",CHAR(34),INDEX(Methods[Method Type],$A896),CHAR(34),
", MethodCode:  ",CHAR(34),INDEX(Methods[Method Code],$A896),CHAR(34),
", MethodName:  ",CHAR(34),INDEX(Methods[Method Name],$A896),CHAR(34),
", MethodDescription:  ",CHAR(34),INDEX(Methods[Method Description],$A896),CHAR(34),
", MethodLink:  ",CHAR(34),INDEX(Methods[Method Link],$A896),CHAR(34),
", OrganizationID: *OrganizationID",TEXT(MATCH(INDEX(Methods[Organization Name],$A896),Organizations[Organization Name],0),"0000"),"}"))</f>
        <v>#REF!</v>
      </c>
      <c r="Q896" t="e">
        <f>IF(INDEX(Variables[Variable Type],$A896)="","",
CONCATENATE("  - &amp;VariableID",TEXT($A896,"0000"),
" {","VariableTypeCV:  ",CHAR(34),INDEX(Variables[Variable Type],$A896),CHAR(34),
", VariableCode:  ",CHAR(34),INDEX(Variables[Variable Code],$A896),CHAR(34),
", VariableNameCV:  ",CHAR(34),INDEX(Variables[Variable Name],$A896),CHAR(34),
", VariableDefinition:  ",CHAR(34),INDEX(Variables[Variable Definition],$A896),CHAR(34),
", SpecciationCV:  ",CHAR(34),INDEX(Variables[Speciation],$A896),CHAR(34),
", NoDataValue:  ",CHAR(34),INDEX(Variables[No Data Value],$A896),CHAR(34),"}"))</f>
        <v>#REF!</v>
      </c>
    </row>
    <row r="897" spans="1:17" x14ac:dyDescent="0.25">
      <c r="A897">
        <v>894</v>
      </c>
      <c r="D897" t="e">
        <f>IF(INDEX(People[First Name],$A897)="","",
CONCATENATE("  - &amp;PersonID",TEXT($A897,"0000"),
" {","PersonFirstName:  ",CHAR(34),INDEX(People[First Name],$A897),CHAR(34),
", PersonMiddleName:  ",CHAR(34),INDEX(People[Middle Name],$A897),CHAR(34),
", PersonLastName:  ",CHAR(34),INDEX(People[Last Name],$A897),CHAR(34),"}"))</f>
        <v>#REF!</v>
      </c>
      <c r="E897" t="e">
        <f>IF(INDEX(Organizations[Organization Type '[CV']],$A897)="","",
CONCATENATE("  - &amp;OrganizationID",TEXT($A897,"0000"),
" {","OrganizationTypeCV:  ",CHAR(34),INDEX(Organizations[Organization Type '[CV']],$A897),CHAR(34),
", OrganizationCode:  ",CHAR(34),INDEX(Organizations[Organization Code],$A897),CHAR(34),
", OrganizationName:  ",CHAR(34),INDEX(Organizations[Organization Name],$A897),CHAR(34),
", OrganizationDescription:  ",CHAR(34),INDEX(Organizations[Organization Description],$A897),CHAR(34),
", OrganizationLink:  ",CHAR(34),INDEX(Organizations[Organization Link],$A897),CHAR(34),"}"))</f>
        <v>#REF!</v>
      </c>
      <c r="F897" t="e">
        <f>IF(INDEX(People[First Name],$A897)="","",
CONCATENATE("  - &amp;AffiliationID",TEXT($A897,"0000"),
" {PersonID: *PersonID",TEXT($A897,"0000"),
", OrganizationID: *OrganizationID",TEXT(MATCH(INDEX(People[Organization Name],$A897),Organizations[Organization Name],0),"0000"),
", IsPrimaryOrganizationContact: , AffiliationStartDate: , AffiliationEndDate: , PrimaryPhone: ",
", PrimaryEmail: ",CHAR(34),INDEX(People[Primary Email],$A897),CHAR(34),
", PrimaryAddress: ",CHAR(34),INDEX(People[Primary Address],$A897),CHAR(34),
", PersonLink: }"))</f>
        <v>#REF!</v>
      </c>
      <c r="H897" t="e">
        <f>IF(COUNTA(CitationInformation)=0,"",IF(INDEX(AuthorList[Author Name],$A897)="","",
CONCATENATE("  - &amp;AuthorListID",TEXT($A897,"0000"),
"  {CitationID: *CitationID0001",
", PersonID: *PersonID",TEXT(MATCH(INDEX(AuthorList[Author Name],$A897),People[Full Name],0),"0000"),
", AuthorOrder: ",INDEX(AuthorList[Author Number],$A897),"}")))</f>
        <v>#REF!</v>
      </c>
      <c r="K897" t="e">
        <f>IF(INDEX(SamplingFeatures[Feature Code],$A897)="","",
CONCATENATE("  - &amp;SamplingFeatureID",TEXT($A897,"0000"),
" {","SamplingFeatureUUID:  ",CHAR(34),INDEX(SamplingFeatures[Sampling Feature UUID],$A897),CHAR(34),
", SamplingFeatureTypeCV:  ",CHAR(34),INDEX(SamplingFeatures[Sampling Feature Type],$A897),CHAR(34),
", SamplingFeatureCode:  ",CHAR(34),INDEX(SamplingFeatures[Feature Code],$A897),CHAR(34),
", SamplingFeatureName:  ",CHAR(34),INDEX(SamplingFeatures[Feature Name],$A897),CHAR(34),
", SamplingFeatureDescription:  ",CHAR(34),INDEX(SamplingFeatures[Feature Description],$A897),CHAR(34),
", SamplingFeatureGeotypeCV:  ",CHAR(34),INDEX(SamplingFeatures[Feature Geo Type],$A897),CHAR(34),
", FeatureGeometry:  ",CHAR(34),INDEX(SamplingFeatures[Feature Geometry],$A897),CHAR(34),
", Elevation_m:  ",CHAR(34),INDEX(SamplingFeatures[Elevation_m],$A897),CHAR(34),
", ElevationDatumCV:  ",CHAR(34),ElevationDatum,CHAR(34),"}"))</f>
        <v>#REF!</v>
      </c>
      <c r="L897" t="e">
        <f>IF(INDEX(SamplingFeatures[Sampling Feature Type],$A897)&lt;&gt;"Site","",
CONCATENATE("  - &amp;SiteID",TEXT(SUMPRODUCT(--($L$3:$L896&lt;&gt;"")),"0000"),
" {","SamplingFeatureID:  *SamplingFeatureID",TEXT($A897,"0000"),
", SiteTypeCV:  ",CHAR(34),INDEX(Sites[Site Type],$A897),CHAR(34),
", Latitude:  ",INDEX(Sites[Latitude],$A897),
", Longitude:  ",INDEX(Sites[Longitude],$A897),
", SRSName:  ",CHAR(34),LatLonDatum,CHAR(34),"}"))</f>
        <v>#REF!</v>
      </c>
      <c r="M897" t="e">
        <f>IF(INDEX(SamplingFeatures[Sampling Feature Type],$A897)&lt;&gt;"Specimen","",
CONCATENATE("  - &amp;SpecimenID",TEXT(SUMPRODUCT(--($M$3:$M896&lt;&gt;"")),"0000"),
" {","SamplingFeatureID:  *SamplingFeatureID",TEXT($A897,"0000"),
", SpecimenTypeCV:  ",CHAR(34),INDEX(Specimens[Specimen Type],$A897),CHAR(34),
", SpecimenMediumCV:  ",INDEX(Specimens[Specimen Medium],$A897),
", IsFieldSpecimen:  ",CHAR(34),INDEX(Specimens[Is Field Specimen?],$A897),CHAR(34),"}"))</f>
        <v>#REF!</v>
      </c>
      <c r="N897" t="e">
        <f>IF(COUNTA(SpatialOffsets[])=0,"", IF(INDEX(SpatialOffsets[Spatial Offset Type],$A897)="","",
CONCATENATE("  - &amp;SpatialOffsetID",TEXT($A897,"0000"),
" {","SpatialOffsetTypeCV:  ",CHAR(34),INDEX(SpatialOffsets[Spatial Offset Type],$A897),CHAR(34),
", Offset1Value:  ",INDEX(SpatialOffsets[Offset 1 Value],$A897),
", Offset1UnitID:  ",CHAR(34),INDEX(SpatialOffsets[Offset 1 Unit],$A897),CHAR(34),
", Offset2Value:  ",INDEX(SpatialOffsets[Offset 2 Value],$A897),
", Offset2UnitID:  ",CHAR(34),INDEX(SpatialOffsets[Offset 2 Unit],$A897),CHAR(34),
", Offset3Value:  ",INDEX(SpatialOffsets[Offset 3 Value],$A897),
", Offset3UnitID:  ",CHAR(34),INDEX(SpatialOffsets[Offset 3 Unit],$A897),CHAR(34),,"}")))</f>
        <v>#REF!</v>
      </c>
      <c r="O897" t="e">
        <f>IF(COUNTA(RelatedFeatures[])=0,"", IF(INDEX(RelatedFeatures[First Sampling Feature Code],$A897)="","",
CONCATENATE("  - &amp;RelationID",TEXT($A897,"0000"),
" {","SamplingFeatureID:  *SamplingFeatureID",TEXT(MATCH(INDEX(RelatedFeatures[First Sampling Feature Code],$A897),SamplingFeatures[Feature Code],0),"0000"),
", RelationshipTypeCV:  ",CHAR(34),INDEX(RelatedFeatures[Relationship Type],$A897),CHAR(34),
", RelatedFeatureID: *SamplingFeatureID",TEXT(MATCH(INDEX(RelatedFeatures[Second Sampling Feature Code],$A897),SamplingFeatures[Feature Code],0),"0000"),
", SpatialOffsetID:  ",IF(INDEX(RelatedFeatures[Offset Number],$A897)="","",CONCATENATE("*SpatialOffsetID",TEXT(INDEX(RelatedFeatures[Offset Number],$A897),"0000"))),"}")))</f>
        <v>#REF!</v>
      </c>
      <c r="P897" t="e">
        <f>IF(INDEX(Methods[Method Type],$A897)="","",
CONCATENATE("  - &amp;MethodID",TEXT($A897,"0000"),
" {","MethodTypeCV:  ",CHAR(34),INDEX(Methods[Method Type],$A897),CHAR(34),
", MethodCode:  ",CHAR(34),INDEX(Methods[Method Code],$A897),CHAR(34),
", MethodName:  ",CHAR(34),INDEX(Methods[Method Name],$A897),CHAR(34),
", MethodDescription:  ",CHAR(34),INDEX(Methods[Method Description],$A897),CHAR(34),
", MethodLink:  ",CHAR(34),INDEX(Methods[Method Link],$A897),CHAR(34),
", OrganizationID: *OrganizationID",TEXT(MATCH(INDEX(Methods[Organization Name],$A897),Organizations[Organization Name],0),"0000"),"}"))</f>
        <v>#REF!</v>
      </c>
      <c r="Q897" t="e">
        <f>IF(INDEX(Variables[Variable Type],$A897)="","",
CONCATENATE("  - &amp;VariableID",TEXT($A897,"0000"),
" {","VariableTypeCV:  ",CHAR(34),INDEX(Variables[Variable Type],$A897),CHAR(34),
", VariableCode:  ",CHAR(34),INDEX(Variables[Variable Code],$A897),CHAR(34),
", VariableNameCV:  ",CHAR(34),INDEX(Variables[Variable Name],$A897),CHAR(34),
", VariableDefinition:  ",CHAR(34),INDEX(Variables[Variable Definition],$A897),CHAR(34),
", SpecciationCV:  ",CHAR(34),INDEX(Variables[Speciation],$A897),CHAR(34),
", NoDataValue:  ",CHAR(34),INDEX(Variables[No Data Value],$A897),CHAR(34),"}"))</f>
        <v>#REF!</v>
      </c>
    </row>
    <row r="898" spans="1:17" x14ac:dyDescent="0.25">
      <c r="A898">
        <v>895</v>
      </c>
      <c r="D898" t="e">
        <f>IF(INDEX(People[First Name],$A898)="","",
CONCATENATE("  - &amp;PersonID",TEXT($A898,"0000"),
" {","PersonFirstName:  ",CHAR(34),INDEX(People[First Name],$A898),CHAR(34),
", PersonMiddleName:  ",CHAR(34),INDEX(People[Middle Name],$A898),CHAR(34),
", PersonLastName:  ",CHAR(34),INDEX(People[Last Name],$A898),CHAR(34),"}"))</f>
        <v>#REF!</v>
      </c>
      <c r="E898" t="e">
        <f>IF(INDEX(Organizations[Organization Type '[CV']],$A898)="","",
CONCATENATE("  - &amp;OrganizationID",TEXT($A898,"0000"),
" {","OrganizationTypeCV:  ",CHAR(34),INDEX(Organizations[Organization Type '[CV']],$A898),CHAR(34),
", OrganizationCode:  ",CHAR(34),INDEX(Organizations[Organization Code],$A898),CHAR(34),
", OrganizationName:  ",CHAR(34),INDEX(Organizations[Organization Name],$A898),CHAR(34),
", OrganizationDescription:  ",CHAR(34),INDEX(Organizations[Organization Description],$A898),CHAR(34),
", OrganizationLink:  ",CHAR(34),INDEX(Organizations[Organization Link],$A898),CHAR(34),"}"))</f>
        <v>#REF!</v>
      </c>
      <c r="F898" t="e">
        <f>IF(INDEX(People[First Name],$A898)="","",
CONCATENATE("  - &amp;AffiliationID",TEXT($A898,"0000"),
" {PersonID: *PersonID",TEXT($A898,"0000"),
", OrganizationID: *OrganizationID",TEXT(MATCH(INDEX(People[Organization Name],$A898),Organizations[Organization Name],0),"0000"),
", IsPrimaryOrganizationContact: , AffiliationStartDate: , AffiliationEndDate: , PrimaryPhone: ",
", PrimaryEmail: ",CHAR(34),INDEX(People[Primary Email],$A898),CHAR(34),
", PrimaryAddress: ",CHAR(34),INDEX(People[Primary Address],$A898),CHAR(34),
", PersonLink: }"))</f>
        <v>#REF!</v>
      </c>
      <c r="H898" t="e">
        <f>IF(COUNTA(CitationInformation)=0,"",IF(INDEX(AuthorList[Author Name],$A898)="","",
CONCATENATE("  - &amp;AuthorListID",TEXT($A898,"0000"),
"  {CitationID: *CitationID0001",
", PersonID: *PersonID",TEXT(MATCH(INDEX(AuthorList[Author Name],$A898),People[Full Name],0),"0000"),
", AuthorOrder: ",INDEX(AuthorList[Author Number],$A898),"}")))</f>
        <v>#REF!</v>
      </c>
      <c r="K898" t="e">
        <f>IF(INDEX(SamplingFeatures[Feature Code],$A898)="","",
CONCATENATE("  - &amp;SamplingFeatureID",TEXT($A898,"0000"),
" {","SamplingFeatureUUID:  ",CHAR(34),INDEX(SamplingFeatures[Sampling Feature UUID],$A898),CHAR(34),
", SamplingFeatureTypeCV:  ",CHAR(34),INDEX(SamplingFeatures[Sampling Feature Type],$A898),CHAR(34),
", SamplingFeatureCode:  ",CHAR(34),INDEX(SamplingFeatures[Feature Code],$A898),CHAR(34),
", SamplingFeatureName:  ",CHAR(34),INDEX(SamplingFeatures[Feature Name],$A898),CHAR(34),
", SamplingFeatureDescription:  ",CHAR(34),INDEX(SamplingFeatures[Feature Description],$A898),CHAR(34),
", SamplingFeatureGeotypeCV:  ",CHAR(34),INDEX(SamplingFeatures[Feature Geo Type],$A898),CHAR(34),
", FeatureGeometry:  ",CHAR(34),INDEX(SamplingFeatures[Feature Geometry],$A898),CHAR(34),
", Elevation_m:  ",CHAR(34),INDEX(SamplingFeatures[Elevation_m],$A898),CHAR(34),
", ElevationDatumCV:  ",CHAR(34),ElevationDatum,CHAR(34),"}"))</f>
        <v>#REF!</v>
      </c>
      <c r="L898" t="e">
        <f>IF(INDEX(SamplingFeatures[Sampling Feature Type],$A898)&lt;&gt;"Site","",
CONCATENATE("  - &amp;SiteID",TEXT(SUMPRODUCT(--($L$3:$L897&lt;&gt;"")),"0000"),
" {","SamplingFeatureID:  *SamplingFeatureID",TEXT($A898,"0000"),
", SiteTypeCV:  ",CHAR(34),INDEX(Sites[Site Type],$A898),CHAR(34),
", Latitude:  ",INDEX(Sites[Latitude],$A898),
", Longitude:  ",INDEX(Sites[Longitude],$A898),
", SRSName:  ",CHAR(34),LatLonDatum,CHAR(34),"}"))</f>
        <v>#REF!</v>
      </c>
      <c r="M898" t="e">
        <f>IF(INDEX(SamplingFeatures[Sampling Feature Type],$A898)&lt;&gt;"Specimen","",
CONCATENATE("  - &amp;SpecimenID",TEXT(SUMPRODUCT(--($M$3:$M897&lt;&gt;"")),"0000"),
" {","SamplingFeatureID:  *SamplingFeatureID",TEXT($A898,"0000"),
", SpecimenTypeCV:  ",CHAR(34),INDEX(Specimens[Specimen Type],$A898),CHAR(34),
", SpecimenMediumCV:  ",INDEX(Specimens[Specimen Medium],$A898),
", IsFieldSpecimen:  ",CHAR(34),INDEX(Specimens[Is Field Specimen?],$A898),CHAR(34),"}"))</f>
        <v>#REF!</v>
      </c>
      <c r="N898" t="e">
        <f>IF(COUNTA(SpatialOffsets[])=0,"", IF(INDEX(SpatialOffsets[Spatial Offset Type],$A898)="","",
CONCATENATE("  - &amp;SpatialOffsetID",TEXT($A898,"0000"),
" {","SpatialOffsetTypeCV:  ",CHAR(34),INDEX(SpatialOffsets[Spatial Offset Type],$A898),CHAR(34),
", Offset1Value:  ",INDEX(SpatialOffsets[Offset 1 Value],$A898),
", Offset1UnitID:  ",CHAR(34),INDEX(SpatialOffsets[Offset 1 Unit],$A898),CHAR(34),
", Offset2Value:  ",INDEX(SpatialOffsets[Offset 2 Value],$A898),
", Offset2UnitID:  ",CHAR(34),INDEX(SpatialOffsets[Offset 2 Unit],$A898),CHAR(34),
", Offset3Value:  ",INDEX(SpatialOffsets[Offset 3 Value],$A898),
", Offset3UnitID:  ",CHAR(34),INDEX(SpatialOffsets[Offset 3 Unit],$A898),CHAR(34),,"}")))</f>
        <v>#REF!</v>
      </c>
      <c r="O898" t="e">
        <f>IF(COUNTA(RelatedFeatures[])=0,"", IF(INDEX(RelatedFeatures[First Sampling Feature Code],$A898)="","",
CONCATENATE("  - &amp;RelationID",TEXT($A898,"0000"),
" {","SamplingFeatureID:  *SamplingFeatureID",TEXT(MATCH(INDEX(RelatedFeatures[First Sampling Feature Code],$A898),SamplingFeatures[Feature Code],0),"0000"),
", RelationshipTypeCV:  ",CHAR(34),INDEX(RelatedFeatures[Relationship Type],$A898),CHAR(34),
", RelatedFeatureID: *SamplingFeatureID",TEXT(MATCH(INDEX(RelatedFeatures[Second Sampling Feature Code],$A898),SamplingFeatures[Feature Code],0),"0000"),
", SpatialOffsetID:  ",IF(INDEX(RelatedFeatures[Offset Number],$A898)="","",CONCATENATE("*SpatialOffsetID",TEXT(INDEX(RelatedFeatures[Offset Number],$A898),"0000"))),"}")))</f>
        <v>#REF!</v>
      </c>
      <c r="P898" t="e">
        <f>IF(INDEX(Methods[Method Type],$A898)="","",
CONCATENATE("  - &amp;MethodID",TEXT($A898,"0000"),
" {","MethodTypeCV:  ",CHAR(34),INDEX(Methods[Method Type],$A898),CHAR(34),
", MethodCode:  ",CHAR(34),INDEX(Methods[Method Code],$A898),CHAR(34),
", MethodName:  ",CHAR(34),INDEX(Methods[Method Name],$A898),CHAR(34),
", MethodDescription:  ",CHAR(34),INDEX(Methods[Method Description],$A898),CHAR(34),
", MethodLink:  ",CHAR(34),INDEX(Methods[Method Link],$A898),CHAR(34),
", OrganizationID: *OrganizationID",TEXT(MATCH(INDEX(Methods[Organization Name],$A898),Organizations[Organization Name],0),"0000"),"}"))</f>
        <v>#REF!</v>
      </c>
      <c r="Q898" t="e">
        <f>IF(INDEX(Variables[Variable Type],$A898)="","",
CONCATENATE("  - &amp;VariableID",TEXT($A898,"0000"),
" {","VariableTypeCV:  ",CHAR(34),INDEX(Variables[Variable Type],$A898),CHAR(34),
", VariableCode:  ",CHAR(34),INDEX(Variables[Variable Code],$A898),CHAR(34),
", VariableNameCV:  ",CHAR(34),INDEX(Variables[Variable Name],$A898),CHAR(34),
", VariableDefinition:  ",CHAR(34),INDEX(Variables[Variable Definition],$A898),CHAR(34),
", SpecciationCV:  ",CHAR(34),INDEX(Variables[Speciation],$A898),CHAR(34),
", NoDataValue:  ",CHAR(34),INDEX(Variables[No Data Value],$A898),CHAR(34),"}"))</f>
        <v>#REF!</v>
      </c>
    </row>
    <row r="899" spans="1:17" x14ac:dyDescent="0.25">
      <c r="A899">
        <v>896</v>
      </c>
      <c r="D899" t="e">
        <f>IF(INDEX(People[First Name],$A899)="","",
CONCATENATE("  - &amp;PersonID",TEXT($A899,"0000"),
" {","PersonFirstName:  ",CHAR(34),INDEX(People[First Name],$A899),CHAR(34),
", PersonMiddleName:  ",CHAR(34),INDEX(People[Middle Name],$A899),CHAR(34),
", PersonLastName:  ",CHAR(34),INDEX(People[Last Name],$A899),CHAR(34),"}"))</f>
        <v>#REF!</v>
      </c>
      <c r="E899" t="e">
        <f>IF(INDEX(Organizations[Organization Type '[CV']],$A899)="","",
CONCATENATE("  - &amp;OrganizationID",TEXT($A899,"0000"),
" {","OrganizationTypeCV:  ",CHAR(34),INDEX(Organizations[Organization Type '[CV']],$A899),CHAR(34),
", OrganizationCode:  ",CHAR(34),INDEX(Organizations[Organization Code],$A899),CHAR(34),
", OrganizationName:  ",CHAR(34),INDEX(Organizations[Organization Name],$A899),CHAR(34),
", OrganizationDescription:  ",CHAR(34),INDEX(Organizations[Organization Description],$A899),CHAR(34),
", OrganizationLink:  ",CHAR(34),INDEX(Organizations[Organization Link],$A899),CHAR(34),"}"))</f>
        <v>#REF!</v>
      </c>
      <c r="F899" t="e">
        <f>IF(INDEX(People[First Name],$A899)="","",
CONCATENATE("  - &amp;AffiliationID",TEXT($A899,"0000"),
" {PersonID: *PersonID",TEXT($A899,"0000"),
", OrganizationID: *OrganizationID",TEXT(MATCH(INDEX(People[Organization Name],$A899),Organizations[Organization Name],0),"0000"),
", IsPrimaryOrganizationContact: , AffiliationStartDate: , AffiliationEndDate: , PrimaryPhone: ",
", PrimaryEmail: ",CHAR(34),INDEX(People[Primary Email],$A899),CHAR(34),
", PrimaryAddress: ",CHAR(34),INDEX(People[Primary Address],$A899),CHAR(34),
", PersonLink: }"))</f>
        <v>#REF!</v>
      </c>
      <c r="H899" t="e">
        <f>IF(COUNTA(CitationInformation)=0,"",IF(INDEX(AuthorList[Author Name],$A899)="","",
CONCATENATE("  - &amp;AuthorListID",TEXT($A899,"0000"),
"  {CitationID: *CitationID0001",
", PersonID: *PersonID",TEXT(MATCH(INDEX(AuthorList[Author Name],$A899),People[Full Name],0),"0000"),
", AuthorOrder: ",INDEX(AuthorList[Author Number],$A899),"}")))</f>
        <v>#REF!</v>
      </c>
      <c r="K899" t="e">
        <f>IF(INDEX(SamplingFeatures[Feature Code],$A899)="","",
CONCATENATE("  - &amp;SamplingFeatureID",TEXT($A899,"0000"),
" {","SamplingFeatureUUID:  ",CHAR(34),INDEX(SamplingFeatures[Sampling Feature UUID],$A899),CHAR(34),
", SamplingFeatureTypeCV:  ",CHAR(34),INDEX(SamplingFeatures[Sampling Feature Type],$A899),CHAR(34),
", SamplingFeatureCode:  ",CHAR(34),INDEX(SamplingFeatures[Feature Code],$A899),CHAR(34),
", SamplingFeatureName:  ",CHAR(34),INDEX(SamplingFeatures[Feature Name],$A899),CHAR(34),
", SamplingFeatureDescription:  ",CHAR(34),INDEX(SamplingFeatures[Feature Description],$A899),CHAR(34),
", SamplingFeatureGeotypeCV:  ",CHAR(34),INDEX(SamplingFeatures[Feature Geo Type],$A899),CHAR(34),
", FeatureGeometry:  ",CHAR(34),INDEX(SamplingFeatures[Feature Geometry],$A899),CHAR(34),
", Elevation_m:  ",CHAR(34),INDEX(SamplingFeatures[Elevation_m],$A899),CHAR(34),
", ElevationDatumCV:  ",CHAR(34),ElevationDatum,CHAR(34),"}"))</f>
        <v>#REF!</v>
      </c>
      <c r="L899" t="e">
        <f>IF(INDEX(SamplingFeatures[Sampling Feature Type],$A899)&lt;&gt;"Site","",
CONCATENATE("  - &amp;SiteID",TEXT(SUMPRODUCT(--($L$3:$L898&lt;&gt;"")),"0000"),
" {","SamplingFeatureID:  *SamplingFeatureID",TEXT($A899,"0000"),
", SiteTypeCV:  ",CHAR(34),INDEX(Sites[Site Type],$A899),CHAR(34),
", Latitude:  ",INDEX(Sites[Latitude],$A899),
", Longitude:  ",INDEX(Sites[Longitude],$A899),
", SRSName:  ",CHAR(34),LatLonDatum,CHAR(34),"}"))</f>
        <v>#REF!</v>
      </c>
      <c r="M899" t="e">
        <f>IF(INDEX(SamplingFeatures[Sampling Feature Type],$A899)&lt;&gt;"Specimen","",
CONCATENATE("  - &amp;SpecimenID",TEXT(SUMPRODUCT(--($M$3:$M898&lt;&gt;"")),"0000"),
" {","SamplingFeatureID:  *SamplingFeatureID",TEXT($A899,"0000"),
", SpecimenTypeCV:  ",CHAR(34),INDEX(Specimens[Specimen Type],$A899),CHAR(34),
", SpecimenMediumCV:  ",INDEX(Specimens[Specimen Medium],$A899),
", IsFieldSpecimen:  ",CHAR(34),INDEX(Specimens[Is Field Specimen?],$A899),CHAR(34),"}"))</f>
        <v>#REF!</v>
      </c>
      <c r="N899" t="e">
        <f>IF(COUNTA(SpatialOffsets[])=0,"", IF(INDEX(SpatialOffsets[Spatial Offset Type],$A899)="","",
CONCATENATE("  - &amp;SpatialOffsetID",TEXT($A899,"0000"),
" {","SpatialOffsetTypeCV:  ",CHAR(34),INDEX(SpatialOffsets[Spatial Offset Type],$A899),CHAR(34),
", Offset1Value:  ",INDEX(SpatialOffsets[Offset 1 Value],$A899),
", Offset1UnitID:  ",CHAR(34),INDEX(SpatialOffsets[Offset 1 Unit],$A899),CHAR(34),
", Offset2Value:  ",INDEX(SpatialOffsets[Offset 2 Value],$A899),
", Offset2UnitID:  ",CHAR(34),INDEX(SpatialOffsets[Offset 2 Unit],$A899),CHAR(34),
", Offset3Value:  ",INDEX(SpatialOffsets[Offset 3 Value],$A899),
", Offset3UnitID:  ",CHAR(34),INDEX(SpatialOffsets[Offset 3 Unit],$A899),CHAR(34),,"}")))</f>
        <v>#REF!</v>
      </c>
      <c r="O899" t="e">
        <f>IF(COUNTA(RelatedFeatures[])=0,"", IF(INDEX(RelatedFeatures[First Sampling Feature Code],$A899)="","",
CONCATENATE("  - &amp;RelationID",TEXT($A899,"0000"),
" {","SamplingFeatureID:  *SamplingFeatureID",TEXT(MATCH(INDEX(RelatedFeatures[First Sampling Feature Code],$A899),SamplingFeatures[Feature Code],0),"0000"),
", RelationshipTypeCV:  ",CHAR(34),INDEX(RelatedFeatures[Relationship Type],$A899),CHAR(34),
", RelatedFeatureID: *SamplingFeatureID",TEXT(MATCH(INDEX(RelatedFeatures[Second Sampling Feature Code],$A899),SamplingFeatures[Feature Code],0),"0000"),
", SpatialOffsetID:  ",IF(INDEX(RelatedFeatures[Offset Number],$A899)="","",CONCATENATE("*SpatialOffsetID",TEXT(INDEX(RelatedFeatures[Offset Number],$A899),"0000"))),"}")))</f>
        <v>#REF!</v>
      </c>
      <c r="P899" t="e">
        <f>IF(INDEX(Methods[Method Type],$A899)="","",
CONCATENATE("  - &amp;MethodID",TEXT($A899,"0000"),
" {","MethodTypeCV:  ",CHAR(34),INDEX(Methods[Method Type],$A899),CHAR(34),
", MethodCode:  ",CHAR(34),INDEX(Methods[Method Code],$A899),CHAR(34),
", MethodName:  ",CHAR(34),INDEX(Methods[Method Name],$A899),CHAR(34),
", MethodDescription:  ",CHAR(34),INDEX(Methods[Method Description],$A899),CHAR(34),
", MethodLink:  ",CHAR(34),INDEX(Methods[Method Link],$A899),CHAR(34),
", OrganizationID: *OrganizationID",TEXT(MATCH(INDEX(Methods[Organization Name],$A899),Organizations[Organization Name],0),"0000"),"}"))</f>
        <v>#REF!</v>
      </c>
      <c r="Q899" t="e">
        <f>IF(INDEX(Variables[Variable Type],$A899)="","",
CONCATENATE("  - &amp;VariableID",TEXT($A899,"0000"),
" {","VariableTypeCV:  ",CHAR(34),INDEX(Variables[Variable Type],$A899),CHAR(34),
", VariableCode:  ",CHAR(34),INDEX(Variables[Variable Code],$A899),CHAR(34),
", VariableNameCV:  ",CHAR(34),INDEX(Variables[Variable Name],$A899),CHAR(34),
", VariableDefinition:  ",CHAR(34),INDEX(Variables[Variable Definition],$A899),CHAR(34),
", SpecciationCV:  ",CHAR(34),INDEX(Variables[Speciation],$A899),CHAR(34),
", NoDataValue:  ",CHAR(34),INDEX(Variables[No Data Value],$A899),CHAR(34),"}"))</f>
        <v>#REF!</v>
      </c>
    </row>
    <row r="900" spans="1:17" x14ac:dyDescent="0.25">
      <c r="A900">
        <v>897</v>
      </c>
      <c r="D900" t="e">
        <f>IF(INDEX(People[First Name],$A900)="","",
CONCATENATE("  - &amp;PersonID",TEXT($A900,"0000"),
" {","PersonFirstName:  ",CHAR(34),INDEX(People[First Name],$A900),CHAR(34),
", PersonMiddleName:  ",CHAR(34),INDEX(People[Middle Name],$A900),CHAR(34),
", PersonLastName:  ",CHAR(34),INDEX(People[Last Name],$A900),CHAR(34),"}"))</f>
        <v>#REF!</v>
      </c>
      <c r="E900" t="e">
        <f>IF(INDEX(Organizations[Organization Type '[CV']],$A900)="","",
CONCATENATE("  - &amp;OrganizationID",TEXT($A900,"0000"),
" {","OrganizationTypeCV:  ",CHAR(34),INDEX(Organizations[Organization Type '[CV']],$A900),CHAR(34),
", OrganizationCode:  ",CHAR(34),INDEX(Organizations[Organization Code],$A900),CHAR(34),
", OrganizationName:  ",CHAR(34),INDEX(Organizations[Organization Name],$A900),CHAR(34),
", OrganizationDescription:  ",CHAR(34),INDEX(Organizations[Organization Description],$A900),CHAR(34),
", OrganizationLink:  ",CHAR(34),INDEX(Organizations[Organization Link],$A900),CHAR(34),"}"))</f>
        <v>#REF!</v>
      </c>
      <c r="F900" t="e">
        <f>IF(INDEX(People[First Name],$A900)="","",
CONCATENATE("  - &amp;AffiliationID",TEXT($A900,"0000"),
" {PersonID: *PersonID",TEXT($A900,"0000"),
", OrganizationID: *OrganizationID",TEXT(MATCH(INDEX(People[Organization Name],$A900),Organizations[Organization Name],0),"0000"),
", IsPrimaryOrganizationContact: , AffiliationStartDate: , AffiliationEndDate: , PrimaryPhone: ",
", PrimaryEmail: ",CHAR(34),INDEX(People[Primary Email],$A900),CHAR(34),
", PrimaryAddress: ",CHAR(34),INDEX(People[Primary Address],$A900),CHAR(34),
", PersonLink: }"))</f>
        <v>#REF!</v>
      </c>
      <c r="H900" t="e">
        <f>IF(COUNTA(CitationInformation)=0,"",IF(INDEX(AuthorList[Author Name],$A900)="","",
CONCATENATE("  - &amp;AuthorListID",TEXT($A900,"0000"),
"  {CitationID: *CitationID0001",
", PersonID: *PersonID",TEXT(MATCH(INDEX(AuthorList[Author Name],$A900),People[Full Name],0),"0000"),
", AuthorOrder: ",INDEX(AuthorList[Author Number],$A900),"}")))</f>
        <v>#REF!</v>
      </c>
      <c r="K900" t="e">
        <f>IF(INDEX(SamplingFeatures[Feature Code],$A900)="","",
CONCATENATE("  - &amp;SamplingFeatureID",TEXT($A900,"0000"),
" {","SamplingFeatureUUID:  ",CHAR(34),INDEX(SamplingFeatures[Sampling Feature UUID],$A900),CHAR(34),
", SamplingFeatureTypeCV:  ",CHAR(34),INDEX(SamplingFeatures[Sampling Feature Type],$A900),CHAR(34),
", SamplingFeatureCode:  ",CHAR(34),INDEX(SamplingFeatures[Feature Code],$A900),CHAR(34),
", SamplingFeatureName:  ",CHAR(34),INDEX(SamplingFeatures[Feature Name],$A900),CHAR(34),
", SamplingFeatureDescription:  ",CHAR(34),INDEX(SamplingFeatures[Feature Description],$A900),CHAR(34),
", SamplingFeatureGeotypeCV:  ",CHAR(34),INDEX(SamplingFeatures[Feature Geo Type],$A900),CHAR(34),
", FeatureGeometry:  ",CHAR(34),INDEX(SamplingFeatures[Feature Geometry],$A900),CHAR(34),
", Elevation_m:  ",CHAR(34),INDEX(SamplingFeatures[Elevation_m],$A900),CHAR(34),
", ElevationDatumCV:  ",CHAR(34),ElevationDatum,CHAR(34),"}"))</f>
        <v>#REF!</v>
      </c>
      <c r="L900" t="e">
        <f>IF(INDEX(SamplingFeatures[Sampling Feature Type],$A900)&lt;&gt;"Site","",
CONCATENATE("  - &amp;SiteID",TEXT(SUMPRODUCT(--($L$3:$L899&lt;&gt;"")),"0000"),
" {","SamplingFeatureID:  *SamplingFeatureID",TEXT($A900,"0000"),
", SiteTypeCV:  ",CHAR(34),INDEX(Sites[Site Type],$A900),CHAR(34),
", Latitude:  ",INDEX(Sites[Latitude],$A900),
", Longitude:  ",INDEX(Sites[Longitude],$A900),
", SRSName:  ",CHAR(34),LatLonDatum,CHAR(34),"}"))</f>
        <v>#REF!</v>
      </c>
      <c r="M900" t="e">
        <f>IF(INDEX(SamplingFeatures[Sampling Feature Type],$A900)&lt;&gt;"Specimen","",
CONCATENATE("  - &amp;SpecimenID",TEXT(SUMPRODUCT(--($M$3:$M899&lt;&gt;"")),"0000"),
" {","SamplingFeatureID:  *SamplingFeatureID",TEXT($A900,"0000"),
", SpecimenTypeCV:  ",CHAR(34),INDEX(Specimens[Specimen Type],$A900),CHAR(34),
", SpecimenMediumCV:  ",INDEX(Specimens[Specimen Medium],$A900),
", IsFieldSpecimen:  ",CHAR(34),INDEX(Specimens[Is Field Specimen?],$A900),CHAR(34),"}"))</f>
        <v>#REF!</v>
      </c>
      <c r="N900" t="e">
        <f>IF(COUNTA(SpatialOffsets[])=0,"", IF(INDEX(SpatialOffsets[Spatial Offset Type],$A900)="","",
CONCATENATE("  - &amp;SpatialOffsetID",TEXT($A900,"0000"),
" {","SpatialOffsetTypeCV:  ",CHAR(34),INDEX(SpatialOffsets[Spatial Offset Type],$A900),CHAR(34),
", Offset1Value:  ",INDEX(SpatialOffsets[Offset 1 Value],$A900),
", Offset1UnitID:  ",CHAR(34),INDEX(SpatialOffsets[Offset 1 Unit],$A900),CHAR(34),
", Offset2Value:  ",INDEX(SpatialOffsets[Offset 2 Value],$A900),
", Offset2UnitID:  ",CHAR(34),INDEX(SpatialOffsets[Offset 2 Unit],$A900),CHAR(34),
", Offset3Value:  ",INDEX(SpatialOffsets[Offset 3 Value],$A900),
", Offset3UnitID:  ",CHAR(34),INDEX(SpatialOffsets[Offset 3 Unit],$A900),CHAR(34),,"}")))</f>
        <v>#REF!</v>
      </c>
      <c r="O900" t="e">
        <f>IF(COUNTA(RelatedFeatures[])=0,"", IF(INDEX(RelatedFeatures[First Sampling Feature Code],$A900)="","",
CONCATENATE("  - &amp;RelationID",TEXT($A900,"0000"),
" {","SamplingFeatureID:  *SamplingFeatureID",TEXT(MATCH(INDEX(RelatedFeatures[First Sampling Feature Code],$A900),SamplingFeatures[Feature Code],0),"0000"),
", RelationshipTypeCV:  ",CHAR(34),INDEX(RelatedFeatures[Relationship Type],$A900),CHAR(34),
", RelatedFeatureID: *SamplingFeatureID",TEXT(MATCH(INDEX(RelatedFeatures[Second Sampling Feature Code],$A900),SamplingFeatures[Feature Code],0),"0000"),
", SpatialOffsetID:  ",IF(INDEX(RelatedFeatures[Offset Number],$A900)="","",CONCATENATE("*SpatialOffsetID",TEXT(INDEX(RelatedFeatures[Offset Number],$A900),"0000"))),"}")))</f>
        <v>#REF!</v>
      </c>
      <c r="P900" t="e">
        <f>IF(INDEX(Methods[Method Type],$A900)="","",
CONCATENATE("  - &amp;MethodID",TEXT($A900,"0000"),
" {","MethodTypeCV:  ",CHAR(34),INDEX(Methods[Method Type],$A900),CHAR(34),
", MethodCode:  ",CHAR(34),INDEX(Methods[Method Code],$A900),CHAR(34),
", MethodName:  ",CHAR(34),INDEX(Methods[Method Name],$A900),CHAR(34),
", MethodDescription:  ",CHAR(34),INDEX(Methods[Method Description],$A900),CHAR(34),
", MethodLink:  ",CHAR(34),INDEX(Methods[Method Link],$A900),CHAR(34),
", OrganizationID: *OrganizationID",TEXT(MATCH(INDEX(Methods[Organization Name],$A900),Organizations[Organization Name],0),"0000"),"}"))</f>
        <v>#REF!</v>
      </c>
      <c r="Q900" t="e">
        <f>IF(INDEX(Variables[Variable Type],$A900)="","",
CONCATENATE("  - &amp;VariableID",TEXT($A900,"0000"),
" {","VariableTypeCV:  ",CHAR(34),INDEX(Variables[Variable Type],$A900),CHAR(34),
", VariableCode:  ",CHAR(34),INDEX(Variables[Variable Code],$A900),CHAR(34),
", VariableNameCV:  ",CHAR(34),INDEX(Variables[Variable Name],$A900),CHAR(34),
", VariableDefinition:  ",CHAR(34),INDEX(Variables[Variable Definition],$A900),CHAR(34),
", SpecciationCV:  ",CHAR(34),INDEX(Variables[Speciation],$A900),CHAR(34),
", NoDataValue:  ",CHAR(34),INDEX(Variables[No Data Value],$A900),CHAR(34),"}"))</f>
        <v>#REF!</v>
      </c>
    </row>
    <row r="901" spans="1:17" x14ac:dyDescent="0.25">
      <c r="A901">
        <v>898</v>
      </c>
      <c r="D901" t="e">
        <f>IF(INDEX(People[First Name],$A901)="","",
CONCATENATE("  - &amp;PersonID",TEXT($A901,"0000"),
" {","PersonFirstName:  ",CHAR(34),INDEX(People[First Name],$A901),CHAR(34),
", PersonMiddleName:  ",CHAR(34),INDEX(People[Middle Name],$A901),CHAR(34),
", PersonLastName:  ",CHAR(34),INDEX(People[Last Name],$A901),CHAR(34),"}"))</f>
        <v>#REF!</v>
      </c>
      <c r="E901" t="e">
        <f>IF(INDEX(Organizations[Organization Type '[CV']],$A901)="","",
CONCATENATE("  - &amp;OrganizationID",TEXT($A901,"0000"),
" {","OrganizationTypeCV:  ",CHAR(34),INDEX(Organizations[Organization Type '[CV']],$A901),CHAR(34),
", OrganizationCode:  ",CHAR(34),INDEX(Organizations[Organization Code],$A901),CHAR(34),
", OrganizationName:  ",CHAR(34),INDEX(Organizations[Organization Name],$A901),CHAR(34),
", OrganizationDescription:  ",CHAR(34),INDEX(Organizations[Organization Description],$A901),CHAR(34),
", OrganizationLink:  ",CHAR(34),INDEX(Organizations[Organization Link],$A901),CHAR(34),"}"))</f>
        <v>#REF!</v>
      </c>
      <c r="F901" t="e">
        <f>IF(INDEX(People[First Name],$A901)="","",
CONCATENATE("  - &amp;AffiliationID",TEXT($A901,"0000"),
" {PersonID: *PersonID",TEXT($A901,"0000"),
", OrganizationID: *OrganizationID",TEXT(MATCH(INDEX(People[Organization Name],$A901),Organizations[Organization Name],0),"0000"),
", IsPrimaryOrganizationContact: , AffiliationStartDate: , AffiliationEndDate: , PrimaryPhone: ",
", PrimaryEmail: ",CHAR(34),INDEX(People[Primary Email],$A901),CHAR(34),
", PrimaryAddress: ",CHAR(34),INDEX(People[Primary Address],$A901),CHAR(34),
", PersonLink: }"))</f>
        <v>#REF!</v>
      </c>
      <c r="H901" t="e">
        <f>IF(COUNTA(CitationInformation)=0,"",IF(INDEX(AuthorList[Author Name],$A901)="","",
CONCATENATE("  - &amp;AuthorListID",TEXT($A901,"0000"),
"  {CitationID: *CitationID0001",
", PersonID: *PersonID",TEXT(MATCH(INDEX(AuthorList[Author Name],$A901),People[Full Name],0),"0000"),
", AuthorOrder: ",INDEX(AuthorList[Author Number],$A901),"}")))</f>
        <v>#REF!</v>
      </c>
      <c r="K901" t="e">
        <f>IF(INDEX(SamplingFeatures[Feature Code],$A901)="","",
CONCATENATE("  - &amp;SamplingFeatureID",TEXT($A901,"0000"),
" {","SamplingFeatureUUID:  ",CHAR(34),INDEX(SamplingFeatures[Sampling Feature UUID],$A901),CHAR(34),
", SamplingFeatureTypeCV:  ",CHAR(34),INDEX(SamplingFeatures[Sampling Feature Type],$A901),CHAR(34),
", SamplingFeatureCode:  ",CHAR(34),INDEX(SamplingFeatures[Feature Code],$A901),CHAR(34),
", SamplingFeatureName:  ",CHAR(34),INDEX(SamplingFeatures[Feature Name],$A901),CHAR(34),
", SamplingFeatureDescription:  ",CHAR(34),INDEX(SamplingFeatures[Feature Description],$A901),CHAR(34),
", SamplingFeatureGeotypeCV:  ",CHAR(34),INDEX(SamplingFeatures[Feature Geo Type],$A901),CHAR(34),
", FeatureGeometry:  ",CHAR(34),INDEX(SamplingFeatures[Feature Geometry],$A901),CHAR(34),
", Elevation_m:  ",CHAR(34),INDEX(SamplingFeatures[Elevation_m],$A901),CHAR(34),
", ElevationDatumCV:  ",CHAR(34),ElevationDatum,CHAR(34),"}"))</f>
        <v>#REF!</v>
      </c>
      <c r="L901" t="e">
        <f>IF(INDEX(SamplingFeatures[Sampling Feature Type],$A901)&lt;&gt;"Site","",
CONCATENATE("  - &amp;SiteID",TEXT(SUMPRODUCT(--($L$3:$L900&lt;&gt;"")),"0000"),
" {","SamplingFeatureID:  *SamplingFeatureID",TEXT($A901,"0000"),
", SiteTypeCV:  ",CHAR(34),INDEX(Sites[Site Type],$A901),CHAR(34),
", Latitude:  ",INDEX(Sites[Latitude],$A901),
", Longitude:  ",INDEX(Sites[Longitude],$A901),
", SRSName:  ",CHAR(34),LatLonDatum,CHAR(34),"}"))</f>
        <v>#REF!</v>
      </c>
      <c r="M901" t="e">
        <f>IF(INDEX(SamplingFeatures[Sampling Feature Type],$A901)&lt;&gt;"Specimen","",
CONCATENATE("  - &amp;SpecimenID",TEXT(SUMPRODUCT(--($M$3:$M900&lt;&gt;"")),"0000"),
" {","SamplingFeatureID:  *SamplingFeatureID",TEXT($A901,"0000"),
", SpecimenTypeCV:  ",CHAR(34),INDEX(Specimens[Specimen Type],$A901),CHAR(34),
", SpecimenMediumCV:  ",INDEX(Specimens[Specimen Medium],$A901),
", IsFieldSpecimen:  ",CHAR(34),INDEX(Specimens[Is Field Specimen?],$A901),CHAR(34),"}"))</f>
        <v>#REF!</v>
      </c>
      <c r="N901" t="e">
        <f>IF(COUNTA(SpatialOffsets[])=0,"", IF(INDEX(SpatialOffsets[Spatial Offset Type],$A901)="","",
CONCATENATE("  - &amp;SpatialOffsetID",TEXT($A901,"0000"),
" {","SpatialOffsetTypeCV:  ",CHAR(34),INDEX(SpatialOffsets[Spatial Offset Type],$A901),CHAR(34),
", Offset1Value:  ",INDEX(SpatialOffsets[Offset 1 Value],$A901),
", Offset1UnitID:  ",CHAR(34),INDEX(SpatialOffsets[Offset 1 Unit],$A901),CHAR(34),
", Offset2Value:  ",INDEX(SpatialOffsets[Offset 2 Value],$A901),
", Offset2UnitID:  ",CHAR(34),INDEX(SpatialOffsets[Offset 2 Unit],$A901),CHAR(34),
", Offset3Value:  ",INDEX(SpatialOffsets[Offset 3 Value],$A901),
", Offset3UnitID:  ",CHAR(34),INDEX(SpatialOffsets[Offset 3 Unit],$A901),CHAR(34),,"}")))</f>
        <v>#REF!</v>
      </c>
      <c r="O901" t="e">
        <f>IF(COUNTA(RelatedFeatures[])=0,"", IF(INDEX(RelatedFeatures[First Sampling Feature Code],$A901)="","",
CONCATENATE("  - &amp;RelationID",TEXT($A901,"0000"),
" {","SamplingFeatureID:  *SamplingFeatureID",TEXT(MATCH(INDEX(RelatedFeatures[First Sampling Feature Code],$A901),SamplingFeatures[Feature Code],0),"0000"),
", RelationshipTypeCV:  ",CHAR(34),INDEX(RelatedFeatures[Relationship Type],$A901),CHAR(34),
", RelatedFeatureID: *SamplingFeatureID",TEXT(MATCH(INDEX(RelatedFeatures[Second Sampling Feature Code],$A901),SamplingFeatures[Feature Code],0),"0000"),
", SpatialOffsetID:  ",IF(INDEX(RelatedFeatures[Offset Number],$A901)="","",CONCATENATE("*SpatialOffsetID",TEXT(INDEX(RelatedFeatures[Offset Number],$A901),"0000"))),"}")))</f>
        <v>#REF!</v>
      </c>
      <c r="P901" t="e">
        <f>IF(INDEX(Methods[Method Type],$A901)="","",
CONCATENATE("  - &amp;MethodID",TEXT($A901,"0000"),
" {","MethodTypeCV:  ",CHAR(34),INDEX(Methods[Method Type],$A901),CHAR(34),
", MethodCode:  ",CHAR(34),INDEX(Methods[Method Code],$A901),CHAR(34),
", MethodName:  ",CHAR(34),INDEX(Methods[Method Name],$A901),CHAR(34),
", MethodDescription:  ",CHAR(34),INDEX(Methods[Method Description],$A901),CHAR(34),
", MethodLink:  ",CHAR(34),INDEX(Methods[Method Link],$A901),CHAR(34),
", OrganizationID: *OrganizationID",TEXT(MATCH(INDEX(Methods[Organization Name],$A901),Organizations[Organization Name],0),"0000"),"}"))</f>
        <v>#REF!</v>
      </c>
      <c r="Q901" t="e">
        <f>IF(INDEX(Variables[Variable Type],$A901)="","",
CONCATENATE("  - &amp;VariableID",TEXT($A901,"0000"),
" {","VariableTypeCV:  ",CHAR(34),INDEX(Variables[Variable Type],$A901),CHAR(34),
", VariableCode:  ",CHAR(34),INDEX(Variables[Variable Code],$A901),CHAR(34),
", VariableNameCV:  ",CHAR(34),INDEX(Variables[Variable Name],$A901),CHAR(34),
", VariableDefinition:  ",CHAR(34),INDEX(Variables[Variable Definition],$A901),CHAR(34),
", SpecciationCV:  ",CHAR(34),INDEX(Variables[Speciation],$A901),CHAR(34),
", NoDataValue:  ",CHAR(34),INDEX(Variables[No Data Value],$A901),CHAR(34),"}"))</f>
        <v>#REF!</v>
      </c>
    </row>
    <row r="902" spans="1:17" x14ac:dyDescent="0.25">
      <c r="A902">
        <v>899</v>
      </c>
      <c r="D902" t="e">
        <f>IF(INDEX(People[First Name],$A902)="","",
CONCATENATE("  - &amp;PersonID",TEXT($A902,"0000"),
" {","PersonFirstName:  ",CHAR(34),INDEX(People[First Name],$A902),CHAR(34),
", PersonMiddleName:  ",CHAR(34),INDEX(People[Middle Name],$A902),CHAR(34),
", PersonLastName:  ",CHAR(34),INDEX(People[Last Name],$A902),CHAR(34),"}"))</f>
        <v>#REF!</v>
      </c>
      <c r="E902" t="e">
        <f>IF(INDEX(Organizations[Organization Type '[CV']],$A902)="","",
CONCATENATE("  - &amp;OrganizationID",TEXT($A902,"0000"),
" {","OrganizationTypeCV:  ",CHAR(34),INDEX(Organizations[Organization Type '[CV']],$A902),CHAR(34),
", OrganizationCode:  ",CHAR(34),INDEX(Organizations[Organization Code],$A902),CHAR(34),
", OrganizationName:  ",CHAR(34),INDEX(Organizations[Organization Name],$A902),CHAR(34),
", OrganizationDescription:  ",CHAR(34),INDEX(Organizations[Organization Description],$A902),CHAR(34),
", OrganizationLink:  ",CHAR(34),INDEX(Organizations[Organization Link],$A902),CHAR(34),"}"))</f>
        <v>#REF!</v>
      </c>
      <c r="F902" t="e">
        <f>IF(INDEX(People[First Name],$A902)="","",
CONCATENATE("  - &amp;AffiliationID",TEXT($A902,"0000"),
" {PersonID: *PersonID",TEXT($A902,"0000"),
", OrganizationID: *OrganizationID",TEXT(MATCH(INDEX(People[Organization Name],$A902),Organizations[Organization Name],0),"0000"),
", IsPrimaryOrganizationContact: , AffiliationStartDate: , AffiliationEndDate: , PrimaryPhone: ",
", PrimaryEmail: ",CHAR(34),INDEX(People[Primary Email],$A902),CHAR(34),
", PrimaryAddress: ",CHAR(34),INDEX(People[Primary Address],$A902),CHAR(34),
", PersonLink: }"))</f>
        <v>#REF!</v>
      </c>
      <c r="H902" t="e">
        <f>IF(COUNTA(CitationInformation)=0,"",IF(INDEX(AuthorList[Author Name],$A902)="","",
CONCATENATE("  - &amp;AuthorListID",TEXT($A902,"0000"),
"  {CitationID: *CitationID0001",
", PersonID: *PersonID",TEXT(MATCH(INDEX(AuthorList[Author Name],$A902),People[Full Name],0),"0000"),
", AuthorOrder: ",INDEX(AuthorList[Author Number],$A902),"}")))</f>
        <v>#REF!</v>
      </c>
      <c r="K902" t="e">
        <f>IF(INDEX(SamplingFeatures[Feature Code],$A902)="","",
CONCATENATE("  - &amp;SamplingFeatureID",TEXT($A902,"0000"),
" {","SamplingFeatureUUID:  ",CHAR(34),INDEX(SamplingFeatures[Sampling Feature UUID],$A902),CHAR(34),
", SamplingFeatureTypeCV:  ",CHAR(34),INDEX(SamplingFeatures[Sampling Feature Type],$A902),CHAR(34),
", SamplingFeatureCode:  ",CHAR(34),INDEX(SamplingFeatures[Feature Code],$A902),CHAR(34),
", SamplingFeatureName:  ",CHAR(34),INDEX(SamplingFeatures[Feature Name],$A902),CHAR(34),
", SamplingFeatureDescription:  ",CHAR(34),INDEX(SamplingFeatures[Feature Description],$A902),CHAR(34),
", SamplingFeatureGeotypeCV:  ",CHAR(34),INDEX(SamplingFeatures[Feature Geo Type],$A902),CHAR(34),
", FeatureGeometry:  ",CHAR(34),INDEX(SamplingFeatures[Feature Geometry],$A902),CHAR(34),
", Elevation_m:  ",CHAR(34),INDEX(SamplingFeatures[Elevation_m],$A902),CHAR(34),
", ElevationDatumCV:  ",CHAR(34),ElevationDatum,CHAR(34),"}"))</f>
        <v>#REF!</v>
      </c>
      <c r="L902" t="e">
        <f>IF(INDEX(SamplingFeatures[Sampling Feature Type],$A902)&lt;&gt;"Site","",
CONCATENATE("  - &amp;SiteID",TEXT(SUMPRODUCT(--($L$3:$L901&lt;&gt;"")),"0000"),
" {","SamplingFeatureID:  *SamplingFeatureID",TEXT($A902,"0000"),
", SiteTypeCV:  ",CHAR(34),INDEX(Sites[Site Type],$A902),CHAR(34),
", Latitude:  ",INDEX(Sites[Latitude],$A902),
", Longitude:  ",INDEX(Sites[Longitude],$A902),
", SRSName:  ",CHAR(34),LatLonDatum,CHAR(34),"}"))</f>
        <v>#REF!</v>
      </c>
      <c r="M902" t="e">
        <f>IF(INDEX(SamplingFeatures[Sampling Feature Type],$A902)&lt;&gt;"Specimen","",
CONCATENATE("  - &amp;SpecimenID",TEXT(SUMPRODUCT(--($M$3:$M901&lt;&gt;"")),"0000"),
" {","SamplingFeatureID:  *SamplingFeatureID",TEXT($A902,"0000"),
", SpecimenTypeCV:  ",CHAR(34),INDEX(Specimens[Specimen Type],$A902),CHAR(34),
", SpecimenMediumCV:  ",INDEX(Specimens[Specimen Medium],$A902),
", IsFieldSpecimen:  ",CHAR(34),INDEX(Specimens[Is Field Specimen?],$A902),CHAR(34),"}"))</f>
        <v>#REF!</v>
      </c>
      <c r="N902" t="e">
        <f>IF(COUNTA(SpatialOffsets[])=0,"", IF(INDEX(SpatialOffsets[Spatial Offset Type],$A902)="","",
CONCATENATE("  - &amp;SpatialOffsetID",TEXT($A902,"0000"),
" {","SpatialOffsetTypeCV:  ",CHAR(34),INDEX(SpatialOffsets[Spatial Offset Type],$A902),CHAR(34),
", Offset1Value:  ",INDEX(SpatialOffsets[Offset 1 Value],$A902),
", Offset1UnitID:  ",CHAR(34),INDEX(SpatialOffsets[Offset 1 Unit],$A902),CHAR(34),
", Offset2Value:  ",INDEX(SpatialOffsets[Offset 2 Value],$A902),
", Offset2UnitID:  ",CHAR(34),INDEX(SpatialOffsets[Offset 2 Unit],$A902),CHAR(34),
", Offset3Value:  ",INDEX(SpatialOffsets[Offset 3 Value],$A902),
", Offset3UnitID:  ",CHAR(34),INDEX(SpatialOffsets[Offset 3 Unit],$A902),CHAR(34),,"}")))</f>
        <v>#REF!</v>
      </c>
      <c r="O902" t="e">
        <f>IF(COUNTA(RelatedFeatures[])=0,"", IF(INDEX(RelatedFeatures[First Sampling Feature Code],$A902)="","",
CONCATENATE("  - &amp;RelationID",TEXT($A902,"0000"),
" {","SamplingFeatureID:  *SamplingFeatureID",TEXT(MATCH(INDEX(RelatedFeatures[First Sampling Feature Code],$A902),SamplingFeatures[Feature Code],0),"0000"),
", RelationshipTypeCV:  ",CHAR(34),INDEX(RelatedFeatures[Relationship Type],$A902),CHAR(34),
", RelatedFeatureID: *SamplingFeatureID",TEXT(MATCH(INDEX(RelatedFeatures[Second Sampling Feature Code],$A902),SamplingFeatures[Feature Code],0),"0000"),
", SpatialOffsetID:  ",IF(INDEX(RelatedFeatures[Offset Number],$A902)="","",CONCATENATE("*SpatialOffsetID",TEXT(INDEX(RelatedFeatures[Offset Number],$A902),"0000"))),"}")))</f>
        <v>#REF!</v>
      </c>
      <c r="P902" t="e">
        <f>IF(INDEX(Methods[Method Type],$A902)="","",
CONCATENATE("  - &amp;MethodID",TEXT($A902,"0000"),
" {","MethodTypeCV:  ",CHAR(34),INDEX(Methods[Method Type],$A902),CHAR(34),
", MethodCode:  ",CHAR(34),INDEX(Methods[Method Code],$A902),CHAR(34),
", MethodName:  ",CHAR(34),INDEX(Methods[Method Name],$A902),CHAR(34),
", MethodDescription:  ",CHAR(34),INDEX(Methods[Method Description],$A902),CHAR(34),
", MethodLink:  ",CHAR(34),INDEX(Methods[Method Link],$A902),CHAR(34),
", OrganizationID: *OrganizationID",TEXT(MATCH(INDEX(Methods[Organization Name],$A902),Organizations[Organization Name],0),"0000"),"}"))</f>
        <v>#REF!</v>
      </c>
      <c r="Q902" t="e">
        <f>IF(INDEX(Variables[Variable Type],$A902)="","",
CONCATENATE("  - &amp;VariableID",TEXT($A902,"0000"),
" {","VariableTypeCV:  ",CHAR(34),INDEX(Variables[Variable Type],$A902),CHAR(34),
", VariableCode:  ",CHAR(34),INDEX(Variables[Variable Code],$A902),CHAR(34),
", VariableNameCV:  ",CHAR(34),INDEX(Variables[Variable Name],$A902),CHAR(34),
", VariableDefinition:  ",CHAR(34),INDEX(Variables[Variable Definition],$A902),CHAR(34),
", SpecciationCV:  ",CHAR(34),INDEX(Variables[Speciation],$A902),CHAR(34),
", NoDataValue:  ",CHAR(34),INDEX(Variables[No Data Value],$A902),CHAR(34),"}"))</f>
        <v>#REF!</v>
      </c>
    </row>
    <row r="903" spans="1:17" x14ac:dyDescent="0.25">
      <c r="A903">
        <v>900</v>
      </c>
      <c r="D903" t="e">
        <f>IF(INDEX(People[First Name],$A903)="","",
CONCATENATE("  - &amp;PersonID",TEXT($A903,"0000"),
" {","PersonFirstName:  ",CHAR(34),INDEX(People[First Name],$A903),CHAR(34),
", PersonMiddleName:  ",CHAR(34),INDEX(People[Middle Name],$A903),CHAR(34),
", PersonLastName:  ",CHAR(34),INDEX(People[Last Name],$A903),CHAR(34),"}"))</f>
        <v>#REF!</v>
      </c>
      <c r="E903" t="e">
        <f>IF(INDEX(Organizations[Organization Type '[CV']],$A903)="","",
CONCATENATE("  - &amp;OrganizationID",TEXT($A903,"0000"),
" {","OrganizationTypeCV:  ",CHAR(34),INDEX(Organizations[Organization Type '[CV']],$A903),CHAR(34),
", OrganizationCode:  ",CHAR(34),INDEX(Organizations[Organization Code],$A903),CHAR(34),
", OrganizationName:  ",CHAR(34),INDEX(Organizations[Organization Name],$A903),CHAR(34),
", OrganizationDescription:  ",CHAR(34),INDEX(Organizations[Organization Description],$A903),CHAR(34),
", OrganizationLink:  ",CHAR(34),INDEX(Organizations[Organization Link],$A903),CHAR(34),"}"))</f>
        <v>#REF!</v>
      </c>
      <c r="F903" t="e">
        <f>IF(INDEX(People[First Name],$A903)="","",
CONCATENATE("  - &amp;AffiliationID",TEXT($A903,"0000"),
" {PersonID: *PersonID",TEXT($A903,"0000"),
", OrganizationID: *OrganizationID",TEXT(MATCH(INDEX(People[Organization Name],$A903),Organizations[Organization Name],0),"0000"),
", IsPrimaryOrganizationContact: , AffiliationStartDate: , AffiliationEndDate: , PrimaryPhone: ",
", PrimaryEmail: ",CHAR(34),INDEX(People[Primary Email],$A903),CHAR(34),
", PrimaryAddress: ",CHAR(34),INDEX(People[Primary Address],$A903),CHAR(34),
", PersonLink: }"))</f>
        <v>#REF!</v>
      </c>
      <c r="H903" t="e">
        <f>IF(COUNTA(CitationInformation)=0,"",IF(INDEX(AuthorList[Author Name],$A903)="","",
CONCATENATE("  - &amp;AuthorListID",TEXT($A903,"0000"),
"  {CitationID: *CitationID0001",
", PersonID: *PersonID",TEXT(MATCH(INDEX(AuthorList[Author Name],$A903),People[Full Name],0),"0000"),
", AuthorOrder: ",INDEX(AuthorList[Author Number],$A903),"}")))</f>
        <v>#REF!</v>
      </c>
      <c r="K903" t="e">
        <f>IF(INDEX(SamplingFeatures[Feature Code],$A903)="","",
CONCATENATE("  - &amp;SamplingFeatureID",TEXT($A903,"0000"),
" {","SamplingFeatureUUID:  ",CHAR(34),INDEX(SamplingFeatures[Sampling Feature UUID],$A903),CHAR(34),
", SamplingFeatureTypeCV:  ",CHAR(34),INDEX(SamplingFeatures[Sampling Feature Type],$A903),CHAR(34),
", SamplingFeatureCode:  ",CHAR(34),INDEX(SamplingFeatures[Feature Code],$A903),CHAR(34),
", SamplingFeatureName:  ",CHAR(34),INDEX(SamplingFeatures[Feature Name],$A903),CHAR(34),
", SamplingFeatureDescription:  ",CHAR(34),INDEX(SamplingFeatures[Feature Description],$A903),CHAR(34),
", SamplingFeatureGeotypeCV:  ",CHAR(34),INDEX(SamplingFeatures[Feature Geo Type],$A903),CHAR(34),
", FeatureGeometry:  ",CHAR(34),INDEX(SamplingFeatures[Feature Geometry],$A903),CHAR(34),
", Elevation_m:  ",CHAR(34),INDEX(SamplingFeatures[Elevation_m],$A903),CHAR(34),
", ElevationDatumCV:  ",CHAR(34),ElevationDatum,CHAR(34),"}"))</f>
        <v>#REF!</v>
      </c>
      <c r="L903" t="e">
        <f>IF(INDEX(SamplingFeatures[Sampling Feature Type],$A903)&lt;&gt;"Site","",
CONCATENATE("  - &amp;SiteID",TEXT(SUMPRODUCT(--($L$3:$L902&lt;&gt;"")),"0000"),
" {","SamplingFeatureID:  *SamplingFeatureID",TEXT($A903,"0000"),
", SiteTypeCV:  ",CHAR(34),INDEX(Sites[Site Type],$A903),CHAR(34),
", Latitude:  ",INDEX(Sites[Latitude],$A903),
", Longitude:  ",INDEX(Sites[Longitude],$A903),
", SRSName:  ",CHAR(34),LatLonDatum,CHAR(34),"}"))</f>
        <v>#REF!</v>
      </c>
      <c r="M903" t="e">
        <f>IF(INDEX(SamplingFeatures[Sampling Feature Type],$A903)&lt;&gt;"Specimen","",
CONCATENATE("  - &amp;SpecimenID",TEXT(SUMPRODUCT(--($M$3:$M902&lt;&gt;"")),"0000"),
" {","SamplingFeatureID:  *SamplingFeatureID",TEXT($A903,"0000"),
", SpecimenTypeCV:  ",CHAR(34),INDEX(Specimens[Specimen Type],$A903),CHAR(34),
", SpecimenMediumCV:  ",INDEX(Specimens[Specimen Medium],$A903),
", IsFieldSpecimen:  ",CHAR(34),INDEX(Specimens[Is Field Specimen?],$A903),CHAR(34),"}"))</f>
        <v>#REF!</v>
      </c>
      <c r="N903" t="e">
        <f>IF(COUNTA(SpatialOffsets[])=0,"", IF(INDEX(SpatialOffsets[Spatial Offset Type],$A903)="","",
CONCATENATE("  - &amp;SpatialOffsetID",TEXT($A903,"0000"),
" {","SpatialOffsetTypeCV:  ",CHAR(34),INDEX(SpatialOffsets[Spatial Offset Type],$A903),CHAR(34),
", Offset1Value:  ",INDEX(SpatialOffsets[Offset 1 Value],$A903),
", Offset1UnitID:  ",CHAR(34),INDEX(SpatialOffsets[Offset 1 Unit],$A903),CHAR(34),
", Offset2Value:  ",INDEX(SpatialOffsets[Offset 2 Value],$A903),
", Offset2UnitID:  ",CHAR(34),INDEX(SpatialOffsets[Offset 2 Unit],$A903),CHAR(34),
", Offset3Value:  ",INDEX(SpatialOffsets[Offset 3 Value],$A903),
", Offset3UnitID:  ",CHAR(34),INDEX(SpatialOffsets[Offset 3 Unit],$A903),CHAR(34),,"}")))</f>
        <v>#REF!</v>
      </c>
      <c r="O903" t="e">
        <f>IF(COUNTA(RelatedFeatures[])=0,"", IF(INDEX(RelatedFeatures[First Sampling Feature Code],$A903)="","",
CONCATENATE("  - &amp;RelationID",TEXT($A903,"0000"),
" {","SamplingFeatureID:  *SamplingFeatureID",TEXT(MATCH(INDEX(RelatedFeatures[First Sampling Feature Code],$A903),SamplingFeatures[Feature Code],0),"0000"),
", RelationshipTypeCV:  ",CHAR(34),INDEX(RelatedFeatures[Relationship Type],$A903),CHAR(34),
", RelatedFeatureID: *SamplingFeatureID",TEXT(MATCH(INDEX(RelatedFeatures[Second Sampling Feature Code],$A903),SamplingFeatures[Feature Code],0),"0000"),
", SpatialOffsetID:  ",IF(INDEX(RelatedFeatures[Offset Number],$A903)="","",CONCATENATE("*SpatialOffsetID",TEXT(INDEX(RelatedFeatures[Offset Number],$A903),"0000"))),"}")))</f>
        <v>#REF!</v>
      </c>
      <c r="P903" t="e">
        <f>IF(INDEX(Methods[Method Type],$A903)="","",
CONCATENATE("  - &amp;MethodID",TEXT($A903,"0000"),
" {","MethodTypeCV:  ",CHAR(34),INDEX(Methods[Method Type],$A903),CHAR(34),
", MethodCode:  ",CHAR(34),INDEX(Methods[Method Code],$A903),CHAR(34),
", MethodName:  ",CHAR(34),INDEX(Methods[Method Name],$A903),CHAR(34),
", MethodDescription:  ",CHAR(34),INDEX(Methods[Method Description],$A903),CHAR(34),
", MethodLink:  ",CHAR(34),INDEX(Methods[Method Link],$A903),CHAR(34),
", OrganizationID: *OrganizationID",TEXT(MATCH(INDEX(Methods[Organization Name],$A903),Organizations[Organization Name],0),"0000"),"}"))</f>
        <v>#REF!</v>
      </c>
      <c r="Q903" t="e">
        <f>IF(INDEX(Variables[Variable Type],$A903)="","",
CONCATENATE("  - &amp;VariableID",TEXT($A903,"0000"),
" {","VariableTypeCV:  ",CHAR(34),INDEX(Variables[Variable Type],$A903),CHAR(34),
", VariableCode:  ",CHAR(34),INDEX(Variables[Variable Code],$A903),CHAR(34),
", VariableNameCV:  ",CHAR(34),INDEX(Variables[Variable Name],$A903),CHAR(34),
", VariableDefinition:  ",CHAR(34),INDEX(Variables[Variable Definition],$A903),CHAR(34),
", SpecciationCV:  ",CHAR(34),INDEX(Variables[Speciation],$A903),CHAR(34),
", NoDataValue:  ",CHAR(34),INDEX(Variables[No Data Value],$A903),CHAR(34),"}"))</f>
        <v>#REF!</v>
      </c>
    </row>
    <row r="904" spans="1:17" x14ac:dyDescent="0.25">
      <c r="A904">
        <v>901</v>
      </c>
      <c r="D904" t="e">
        <f>IF(INDEX(People[First Name],$A904)="","",
CONCATENATE("  - &amp;PersonID",TEXT($A904,"0000"),
" {","PersonFirstName:  ",CHAR(34),INDEX(People[First Name],$A904),CHAR(34),
", PersonMiddleName:  ",CHAR(34),INDEX(People[Middle Name],$A904),CHAR(34),
", PersonLastName:  ",CHAR(34),INDEX(People[Last Name],$A904),CHAR(34),"}"))</f>
        <v>#REF!</v>
      </c>
      <c r="E904" t="e">
        <f>IF(INDEX(Organizations[Organization Type '[CV']],$A904)="","",
CONCATENATE("  - &amp;OrganizationID",TEXT($A904,"0000"),
" {","OrganizationTypeCV:  ",CHAR(34),INDEX(Organizations[Organization Type '[CV']],$A904),CHAR(34),
", OrganizationCode:  ",CHAR(34),INDEX(Organizations[Organization Code],$A904),CHAR(34),
", OrganizationName:  ",CHAR(34),INDEX(Organizations[Organization Name],$A904),CHAR(34),
", OrganizationDescription:  ",CHAR(34),INDEX(Organizations[Organization Description],$A904),CHAR(34),
", OrganizationLink:  ",CHAR(34),INDEX(Organizations[Organization Link],$A904),CHAR(34),"}"))</f>
        <v>#REF!</v>
      </c>
      <c r="F904" t="e">
        <f>IF(INDEX(People[First Name],$A904)="","",
CONCATENATE("  - &amp;AffiliationID",TEXT($A904,"0000"),
" {PersonID: *PersonID",TEXT($A904,"0000"),
", OrganizationID: *OrganizationID",TEXT(MATCH(INDEX(People[Organization Name],$A904),Organizations[Organization Name],0),"0000"),
", IsPrimaryOrganizationContact: , AffiliationStartDate: , AffiliationEndDate: , PrimaryPhone: ",
", PrimaryEmail: ",CHAR(34),INDEX(People[Primary Email],$A904),CHAR(34),
", PrimaryAddress: ",CHAR(34),INDEX(People[Primary Address],$A904),CHAR(34),
", PersonLink: }"))</f>
        <v>#REF!</v>
      </c>
      <c r="H904" t="e">
        <f>IF(COUNTA(CitationInformation)=0,"",IF(INDEX(AuthorList[Author Name],$A904)="","",
CONCATENATE("  - &amp;AuthorListID",TEXT($A904,"0000"),
"  {CitationID: *CitationID0001",
", PersonID: *PersonID",TEXT(MATCH(INDEX(AuthorList[Author Name],$A904),People[Full Name],0),"0000"),
", AuthorOrder: ",INDEX(AuthorList[Author Number],$A904),"}")))</f>
        <v>#REF!</v>
      </c>
      <c r="K904" t="e">
        <f>IF(INDEX(SamplingFeatures[Feature Code],$A904)="","",
CONCATENATE("  - &amp;SamplingFeatureID",TEXT($A904,"0000"),
" {","SamplingFeatureUUID:  ",CHAR(34),INDEX(SamplingFeatures[Sampling Feature UUID],$A904),CHAR(34),
", SamplingFeatureTypeCV:  ",CHAR(34),INDEX(SamplingFeatures[Sampling Feature Type],$A904),CHAR(34),
", SamplingFeatureCode:  ",CHAR(34),INDEX(SamplingFeatures[Feature Code],$A904),CHAR(34),
", SamplingFeatureName:  ",CHAR(34),INDEX(SamplingFeatures[Feature Name],$A904),CHAR(34),
", SamplingFeatureDescription:  ",CHAR(34),INDEX(SamplingFeatures[Feature Description],$A904),CHAR(34),
", SamplingFeatureGeotypeCV:  ",CHAR(34),INDEX(SamplingFeatures[Feature Geo Type],$A904),CHAR(34),
", FeatureGeometry:  ",CHAR(34),INDEX(SamplingFeatures[Feature Geometry],$A904),CHAR(34),
", Elevation_m:  ",CHAR(34),INDEX(SamplingFeatures[Elevation_m],$A904),CHAR(34),
", ElevationDatumCV:  ",CHAR(34),ElevationDatum,CHAR(34),"}"))</f>
        <v>#REF!</v>
      </c>
      <c r="L904" t="e">
        <f>IF(INDEX(SamplingFeatures[Sampling Feature Type],$A904)&lt;&gt;"Site","",
CONCATENATE("  - &amp;SiteID",TEXT(SUMPRODUCT(--($L$3:$L903&lt;&gt;"")),"0000"),
" {","SamplingFeatureID:  *SamplingFeatureID",TEXT($A904,"0000"),
", SiteTypeCV:  ",CHAR(34),INDEX(Sites[Site Type],$A904),CHAR(34),
", Latitude:  ",INDEX(Sites[Latitude],$A904),
", Longitude:  ",INDEX(Sites[Longitude],$A904),
", SRSName:  ",CHAR(34),LatLonDatum,CHAR(34),"}"))</f>
        <v>#REF!</v>
      </c>
      <c r="M904" t="e">
        <f>IF(INDEX(SamplingFeatures[Sampling Feature Type],$A904)&lt;&gt;"Specimen","",
CONCATENATE("  - &amp;SpecimenID",TEXT(SUMPRODUCT(--($M$3:$M903&lt;&gt;"")),"0000"),
" {","SamplingFeatureID:  *SamplingFeatureID",TEXT($A904,"0000"),
", SpecimenTypeCV:  ",CHAR(34),INDEX(Specimens[Specimen Type],$A904),CHAR(34),
", SpecimenMediumCV:  ",INDEX(Specimens[Specimen Medium],$A904),
", IsFieldSpecimen:  ",CHAR(34),INDEX(Specimens[Is Field Specimen?],$A904),CHAR(34),"}"))</f>
        <v>#REF!</v>
      </c>
      <c r="N904" t="e">
        <f>IF(COUNTA(SpatialOffsets[])=0,"", IF(INDEX(SpatialOffsets[Spatial Offset Type],$A904)="","",
CONCATENATE("  - &amp;SpatialOffsetID",TEXT($A904,"0000"),
" {","SpatialOffsetTypeCV:  ",CHAR(34),INDEX(SpatialOffsets[Spatial Offset Type],$A904),CHAR(34),
", Offset1Value:  ",INDEX(SpatialOffsets[Offset 1 Value],$A904),
", Offset1UnitID:  ",CHAR(34),INDEX(SpatialOffsets[Offset 1 Unit],$A904),CHAR(34),
", Offset2Value:  ",INDEX(SpatialOffsets[Offset 2 Value],$A904),
", Offset2UnitID:  ",CHAR(34),INDEX(SpatialOffsets[Offset 2 Unit],$A904),CHAR(34),
", Offset3Value:  ",INDEX(SpatialOffsets[Offset 3 Value],$A904),
", Offset3UnitID:  ",CHAR(34),INDEX(SpatialOffsets[Offset 3 Unit],$A904),CHAR(34),,"}")))</f>
        <v>#REF!</v>
      </c>
      <c r="O904" t="e">
        <f>IF(COUNTA(RelatedFeatures[])=0,"", IF(INDEX(RelatedFeatures[First Sampling Feature Code],$A904)="","",
CONCATENATE("  - &amp;RelationID",TEXT($A904,"0000"),
" {","SamplingFeatureID:  *SamplingFeatureID",TEXT(MATCH(INDEX(RelatedFeatures[First Sampling Feature Code],$A904),SamplingFeatures[Feature Code],0),"0000"),
", RelationshipTypeCV:  ",CHAR(34),INDEX(RelatedFeatures[Relationship Type],$A904),CHAR(34),
", RelatedFeatureID: *SamplingFeatureID",TEXT(MATCH(INDEX(RelatedFeatures[Second Sampling Feature Code],$A904),SamplingFeatures[Feature Code],0),"0000"),
", SpatialOffsetID:  ",IF(INDEX(RelatedFeatures[Offset Number],$A904)="","",CONCATENATE("*SpatialOffsetID",TEXT(INDEX(RelatedFeatures[Offset Number],$A904),"0000"))),"}")))</f>
        <v>#REF!</v>
      </c>
      <c r="P904" t="e">
        <f>IF(INDEX(Methods[Method Type],$A904)="","",
CONCATENATE("  - &amp;MethodID",TEXT($A904,"0000"),
" {","MethodTypeCV:  ",CHAR(34),INDEX(Methods[Method Type],$A904),CHAR(34),
", MethodCode:  ",CHAR(34),INDEX(Methods[Method Code],$A904),CHAR(34),
", MethodName:  ",CHAR(34),INDEX(Methods[Method Name],$A904),CHAR(34),
", MethodDescription:  ",CHAR(34),INDEX(Methods[Method Description],$A904),CHAR(34),
", MethodLink:  ",CHAR(34),INDEX(Methods[Method Link],$A904),CHAR(34),
", OrganizationID: *OrganizationID",TEXT(MATCH(INDEX(Methods[Organization Name],$A904),Organizations[Organization Name],0),"0000"),"}"))</f>
        <v>#REF!</v>
      </c>
      <c r="Q904" t="e">
        <f>IF(INDEX(Variables[Variable Type],$A904)="","",
CONCATENATE("  - &amp;VariableID",TEXT($A904,"0000"),
" {","VariableTypeCV:  ",CHAR(34),INDEX(Variables[Variable Type],$A904),CHAR(34),
", VariableCode:  ",CHAR(34),INDEX(Variables[Variable Code],$A904),CHAR(34),
", VariableNameCV:  ",CHAR(34),INDEX(Variables[Variable Name],$A904),CHAR(34),
", VariableDefinition:  ",CHAR(34),INDEX(Variables[Variable Definition],$A904),CHAR(34),
", SpecciationCV:  ",CHAR(34),INDEX(Variables[Speciation],$A904),CHAR(34),
", NoDataValue:  ",CHAR(34),INDEX(Variables[No Data Value],$A904),CHAR(34),"}"))</f>
        <v>#REF!</v>
      </c>
    </row>
    <row r="905" spans="1:17" x14ac:dyDescent="0.25">
      <c r="A905">
        <v>902</v>
      </c>
      <c r="D905" t="e">
        <f>IF(INDEX(People[First Name],$A905)="","",
CONCATENATE("  - &amp;PersonID",TEXT($A905,"0000"),
" {","PersonFirstName:  ",CHAR(34),INDEX(People[First Name],$A905),CHAR(34),
", PersonMiddleName:  ",CHAR(34),INDEX(People[Middle Name],$A905),CHAR(34),
", PersonLastName:  ",CHAR(34),INDEX(People[Last Name],$A905),CHAR(34),"}"))</f>
        <v>#REF!</v>
      </c>
      <c r="E905" t="e">
        <f>IF(INDEX(Organizations[Organization Type '[CV']],$A905)="","",
CONCATENATE("  - &amp;OrganizationID",TEXT($A905,"0000"),
" {","OrganizationTypeCV:  ",CHAR(34),INDEX(Organizations[Organization Type '[CV']],$A905),CHAR(34),
", OrganizationCode:  ",CHAR(34),INDEX(Organizations[Organization Code],$A905),CHAR(34),
", OrganizationName:  ",CHAR(34),INDEX(Organizations[Organization Name],$A905),CHAR(34),
", OrganizationDescription:  ",CHAR(34),INDEX(Organizations[Organization Description],$A905),CHAR(34),
", OrganizationLink:  ",CHAR(34),INDEX(Organizations[Organization Link],$A905),CHAR(34),"}"))</f>
        <v>#REF!</v>
      </c>
      <c r="F905" t="e">
        <f>IF(INDEX(People[First Name],$A905)="","",
CONCATENATE("  - &amp;AffiliationID",TEXT($A905,"0000"),
" {PersonID: *PersonID",TEXT($A905,"0000"),
", OrganizationID: *OrganizationID",TEXT(MATCH(INDEX(People[Organization Name],$A905),Organizations[Organization Name],0),"0000"),
", IsPrimaryOrganizationContact: , AffiliationStartDate: , AffiliationEndDate: , PrimaryPhone: ",
", PrimaryEmail: ",CHAR(34),INDEX(People[Primary Email],$A905),CHAR(34),
", PrimaryAddress: ",CHAR(34),INDEX(People[Primary Address],$A905),CHAR(34),
", PersonLink: }"))</f>
        <v>#REF!</v>
      </c>
      <c r="H905" t="e">
        <f>IF(COUNTA(CitationInformation)=0,"",IF(INDEX(AuthorList[Author Name],$A905)="","",
CONCATENATE("  - &amp;AuthorListID",TEXT($A905,"0000"),
"  {CitationID: *CitationID0001",
", PersonID: *PersonID",TEXT(MATCH(INDEX(AuthorList[Author Name],$A905),People[Full Name],0),"0000"),
", AuthorOrder: ",INDEX(AuthorList[Author Number],$A905),"}")))</f>
        <v>#REF!</v>
      </c>
      <c r="K905" t="e">
        <f>IF(INDEX(SamplingFeatures[Feature Code],$A905)="","",
CONCATENATE("  - &amp;SamplingFeatureID",TEXT($A905,"0000"),
" {","SamplingFeatureUUID:  ",CHAR(34),INDEX(SamplingFeatures[Sampling Feature UUID],$A905),CHAR(34),
", SamplingFeatureTypeCV:  ",CHAR(34),INDEX(SamplingFeatures[Sampling Feature Type],$A905),CHAR(34),
", SamplingFeatureCode:  ",CHAR(34),INDEX(SamplingFeatures[Feature Code],$A905),CHAR(34),
", SamplingFeatureName:  ",CHAR(34),INDEX(SamplingFeatures[Feature Name],$A905),CHAR(34),
", SamplingFeatureDescription:  ",CHAR(34),INDEX(SamplingFeatures[Feature Description],$A905),CHAR(34),
", SamplingFeatureGeotypeCV:  ",CHAR(34),INDEX(SamplingFeatures[Feature Geo Type],$A905),CHAR(34),
", FeatureGeometry:  ",CHAR(34),INDEX(SamplingFeatures[Feature Geometry],$A905),CHAR(34),
", Elevation_m:  ",CHAR(34),INDEX(SamplingFeatures[Elevation_m],$A905),CHAR(34),
", ElevationDatumCV:  ",CHAR(34),ElevationDatum,CHAR(34),"}"))</f>
        <v>#REF!</v>
      </c>
      <c r="L905" t="e">
        <f>IF(INDEX(SamplingFeatures[Sampling Feature Type],$A905)&lt;&gt;"Site","",
CONCATENATE("  - &amp;SiteID",TEXT(SUMPRODUCT(--($L$3:$L904&lt;&gt;"")),"0000"),
" {","SamplingFeatureID:  *SamplingFeatureID",TEXT($A905,"0000"),
", SiteTypeCV:  ",CHAR(34),INDEX(Sites[Site Type],$A905),CHAR(34),
", Latitude:  ",INDEX(Sites[Latitude],$A905),
", Longitude:  ",INDEX(Sites[Longitude],$A905),
", SRSName:  ",CHAR(34),LatLonDatum,CHAR(34),"}"))</f>
        <v>#REF!</v>
      </c>
      <c r="M905" t="e">
        <f>IF(INDEX(SamplingFeatures[Sampling Feature Type],$A905)&lt;&gt;"Specimen","",
CONCATENATE("  - &amp;SpecimenID",TEXT(SUMPRODUCT(--($M$3:$M904&lt;&gt;"")),"0000"),
" {","SamplingFeatureID:  *SamplingFeatureID",TEXT($A905,"0000"),
", SpecimenTypeCV:  ",CHAR(34),INDEX(Specimens[Specimen Type],$A905),CHAR(34),
", SpecimenMediumCV:  ",INDEX(Specimens[Specimen Medium],$A905),
", IsFieldSpecimen:  ",CHAR(34),INDEX(Specimens[Is Field Specimen?],$A905),CHAR(34),"}"))</f>
        <v>#REF!</v>
      </c>
      <c r="N905" t="e">
        <f>IF(COUNTA(SpatialOffsets[])=0,"", IF(INDEX(SpatialOffsets[Spatial Offset Type],$A905)="","",
CONCATENATE("  - &amp;SpatialOffsetID",TEXT($A905,"0000"),
" {","SpatialOffsetTypeCV:  ",CHAR(34),INDEX(SpatialOffsets[Spatial Offset Type],$A905),CHAR(34),
", Offset1Value:  ",INDEX(SpatialOffsets[Offset 1 Value],$A905),
", Offset1UnitID:  ",CHAR(34),INDEX(SpatialOffsets[Offset 1 Unit],$A905),CHAR(34),
", Offset2Value:  ",INDEX(SpatialOffsets[Offset 2 Value],$A905),
", Offset2UnitID:  ",CHAR(34),INDEX(SpatialOffsets[Offset 2 Unit],$A905),CHAR(34),
", Offset3Value:  ",INDEX(SpatialOffsets[Offset 3 Value],$A905),
", Offset3UnitID:  ",CHAR(34),INDEX(SpatialOffsets[Offset 3 Unit],$A905),CHAR(34),,"}")))</f>
        <v>#REF!</v>
      </c>
      <c r="O905" t="e">
        <f>IF(COUNTA(RelatedFeatures[])=0,"", IF(INDEX(RelatedFeatures[First Sampling Feature Code],$A905)="","",
CONCATENATE("  - &amp;RelationID",TEXT($A905,"0000"),
" {","SamplingFeatureID:  *SamplingFeatureID",TEXT(MATCH(INDEX(RelatedFeatures[First Sampling Feature Code],$A905),SamplingFeatures[Feature Code],0),"0000"),
", RelationshipTypeCV:  ",CHAR(34),INDEX(RelatedFeatures[Relationship Type],$A905),CHAR(34),
", RelatedFeatureID: *SamplingFeatureID",TEXT(MATCH(INDEX(RelatedFeatures[Second Sampling Feature Code],$A905),SamplingFeatures[Feature Code],0),"0000"),
", SpatialOffsetID:  ",IF(INDEX(RelatedFeatures[Offset Number],$A905)="","",CONCATENATE("*SpatialOffsetID",TEXT(INDEX(RelatedFeatures[Offset Number],$A905),"0000"))),"}")))</f>
        <v>#REF!</v>
      </c>
      <c r="P905" t="e">
        <f>IF(INDEX(Methods[Method Type],$A905)="","",
CONCATENATE("  - &amp;MethodID",TEXT($A905,"0000"),
" {","MethodTypeCV:  ",CHAR(34),INDEX(Methods[Method Type],$A905),CHAR(34),
", MethodCode:  ",CHAR(34),INDEX(Methods[Method Code],$A905),CHAR(34),
", MethodName:  ",CHAR(34),INDEX(Methods[Method Name],$A905),CHAR(34),
", MethodDescription:  ",CHAR(34),INDEX(Methods[Method Description],$A905),CHAR(34),
", MethodLink:  ",CHAR(34),INDEX(Methods[Method Link],$A905),CHAR(34),
", OrganizationID: *OrganizationID",TEXT(MATCH(INDEX(Methods[Organization Name],$A905),Organizations[Organization Name],0),"0000"),"}"))</f>
        <v>#REF!</v>
      </c>
      <c r="Q905" t="e">
        <f>IF(INDEX(Variables[Variable Type],$A905)="","",
CONCATENATE("  - &amp;VariableID",TEXT($A905,"0000"),
" {","VariableTypeCV:  ",CHAR(34),INDEX(Variables[Variable Type],$A905),CHAR(34),
", VariableCode:  ",CHAR(34),INDEX(Variables[Variable Code],$A905),CHAR(34),
", VariableNameCV:  ",CHAR(34),INDEX(Variables[Variable Name],$A905),CHAR(34),
", VariableDefinition:  ",CHAR(34),INDEX(Variables[Variable Definition],$A905),CHAR(34),
", SpecciationCV:  ",CHAR(34),INDEX(Variables[Speciation],$A905),CHAR(34),
", NoDataValue:  ",CHAR(34),INDEX(Variables[No Data Value],$A905),CHAR(34),"}"))</f>
        <v>#REF!</v>
      </c>
    </row>
    <row r="906" spans="1:17" x14ac:dyDescent="0.25">
      <c r="A906">
        <v>903</v>
      </c>
      <c r="D906" t="e">
        <f>IF(INDEX(People[First Name],$A906)="","",
CONCATENATE("  - &amp;PersonID",TEXT($A906,"0000"),
" {","PersonFirstName:  ",CHAR(34),INDEX(People[First Name],$A906),CHAR(34),
", PersonMiddleName:  ",CHAR(34),INDEX(People[Middle Name],$A906),CHAR(34),
", PersonLastName:  ",CHAR(34),INDEX(People[Last Name],$A906),CHAR(34),"}"))</f>
        <v>#REF!</v>
      </c>
      <c r="E906" t="e">
        <f>IF(INDEX(Organizations[Organization Type '[CV']],$A906)="","",
CONCATENATE("  - &amp;OrganizationID",TEXT($A906,"0000"),
" {","OrganizationTypeCV:  ",CHAR(34),INDEX(Organizations[Organization Type '[CV']],$A906),CHAR(34),
", OrganizationCode:  ",CHAR(34),INDEX(Organizations[Organization Code],$A906),CHAR(34),
", OrganizationName:  ",CHAR(34),INDEX(Organizations[Organization Name],$A906),CHAR(34),
", OrganizationDescription:  ",CHAR(34),INDEX(Organizations[Organization Description],$A906),CHAR(34),
", OrganizationLink:  ",CHAR(34),INDEX(Organizations[Organization Link],$A906),CHAR(34),"}"))</f>
        <v>#REF!</v>
      </c>
      <c r="F906" t="e">
        <f>IF(INDEX(People[First Name],$A906)="","",
CONCATENATE("  - &amp;AffiliationID",TEXT($A906,"0000"),
" {PersonID: *PersonID",TEXT($A906,"0000"),
", OrganizationID: *OrganizationID",TEXT(MATCH(INDEX(People[Organization Name],$A906),Organizations[Organization Name],0),"0000"),
", IsPrimaryOrganizationContact: , AffiliationStartDate: , AffiliationEndDate: , PrimaryPhone: ",
", PrimaryEmail: ",CHAR(34),INDEX(People[Primary Email],$A906),CHAR(34),
", PrimaryAddress: ",CHAR(34),INDEX(People[Primary Address],$A906),CHAR(34),
", PersonLink: }"))</f>
        <v>#REF!</v>
      </c>
      <c r="H906" t="e">
        <f>IF(COUNTA(CitationInformation)=0,"",IF(INDEX(AuthorList[Author Name],$A906)="","",
CONCATENATE("  - &amp;AuthorListID",TEXT($A906,"0000"),
"  {CitationID: *CitationID0001",
", PersonID: *PersonID",TEXT(MATCH(INDEX(AuthorList[Author Name],$A906),People[Full Name],0),"0000"),
", AuthorOrder: ",INDEX(AuthorList[Author Number],$A906),"}")))</f>
        <v>#REF!</v>
      </c>
      <c r="K906" t="e">
        <f>IF(INDEX(SamplingFeatures[Feature Code],$A906)="","",
CONCATENATE("  - &amp;SamplingFeatureID",TEXT($A906,"0000"),
" {","SamplingFeatureUUID:  ",CHAR(34),INDEX(SamplingFeatures[Sampling Feature UUID],$A906),CHAR(34),
", SamplingFeatureTypeCV:  ",CHAR(34),INDEX(SamplingFeatures[Sampling Feature Type],$A906),CHAR(34),
", SamplingFeatureCode:  ",CHAR(34),INDEX(SamplingFeatures[Feature Code],$A906),CHAR(34),
", SamplingFeatureName:  ",CHAR(34),INDEX(SamplingFeatures[Feature Name],$A906),CHAR(34),
", SamplingFeatureDescription:  ",CHAR(34),INDEX(SamplingFeatures[Feature Description],$A906),CHAR(34),
", SamplingFeatureGeotypeCV:  ",CHAR(34),INDEX(SamplingFeatures[Feature Geo Type],$A906),CHAR(34),
", FeatureGeometry:  ",CHAR(34),INDEX(SamplingFeatures[Feature Geometry],$A906),CHAR(34),
", Elevation_m:  ",CHAR(34),INDEX(SamplingFeatures[Elevation_m],$A906),CHAR(34),
", ElevationDatumCV:  ",CHAR(34),ElevationDatum,CHAR(34),"}"))</f>
        <v>#REF!</v>
      </c>
      <c r="L906" t="e">
        <f>IF(INDEX(SamplingFeatures[Sampling Feature Type],$A906)&lt;&gt;"Site","",
CONCATENATE("  - &amp;SiteID",TEXT(SUMPRODUCT(--($L$3:$L905&lt;&gt;"")),"0000"),
" {","SamplingFeatureID:  *SamplingFeatureID",TEXT($A906,"0000"),
", SiteTypeCV:  ",CHAR(34),INDEX(Sites[Site Type],$A906),CHAR(34),
", Latitude:  ",INDEX(Sites[Latitude],$A906),
", Longitude:  ",INDEX(Sites[Longitude],$A906),
", SRSName:  ",CHAR(34),LatLonDatum,CHAR(34),"}"))</f>
        <v>#REF!</v>
      </c>
      <c r="M906" t="e">
        <f>IF(INDEX(SamplingFeatures[Sampling Feature Type],$A906)&lt;&gt;"Specimen","",
CONCATENATE("  - &amp;SpecimenID",TEXT(SUMPRODUCT(--($M$3:$M905&lt;&gt;"")),"0000"),
" {","SamplingFeatureID:  *SamplingFeatureID",TEXT($A906,"0000"),
", SpecimenTypeCV:  ",CHAR(34),INDEX(Specimens[Specimen Type],$A906),CHAR(34),
", SpecimenMediumCV:  ",INDEX(Specimens[Specimen Medium],$A906),
", IsFieldSpecimen:  ",CHAR(34),INDEX(Specimens[Is Field Specimen?],$A906),CHAR(34),"}"))</f>
        <v>#REF!</v>
      </c>
      <c r="N906" t="e">
        <f>IF(COUNTA(SpatialOffsets[])=0,"", IF(INDEX(SpatialOffsets[Spatial Offset Type],$A906)="","",
CONCATENATE("  - &amp;SpatialOffsetID",TEXT($A906,"0000"),
" {","SpatialOffsetTypeCV:  ",CHAR(34),INDEX(SpatialOffsets[Spatial Offset Type],$A906),CHAR(34),
", Offset1Value:  ",INDEX(SpatialOffsets[Offset 1 Value],$A906),
", Offset1UnitID:  ",CHAR(34),INDEX(SpatialOffsets[Offset 1 Unit],$A906),CHAR(34),
", Offset2Value:  ",INDEX(SpatialOffsets[Offset 2 Value],$A906),
", Offset2UnitID:  ",CHAR(34),INDEX(SpatialOffsets[Offset 2 Unit],$A906),CHAR(34),
", Offset3Value:  ",INDEX(SpatialOffsets[Offset 3 Value],$A906),
", Offset3UnitID:  ",CHAR(34),INDEX(SpatialOffsets[Offset 3 Unit],$A906),CHAR(34),,"}")))</f>
        <v>#REF!</v>
      </c>
      <c r="O906" t="e">
        <f>IF(COUNTA(RelatedFeatures[])=0,"", IF(INDEX(RelatedFeatures[First Sampling Feature Code],$A906)="","",
CONCATENATE("  - &amp;RelationID",TEXT($A906,"0000"),
" {","SamplingFeatureID:  *SamplingFeatureID",TEXT(MATCH(INDEX(RelatedFeatures[First Sampling Feature Code],$A906),SamplingFeatures[Feature Code],0),"0000"),
", RelationshipTypeCV:  ",CHAR(34),INDEX(RelatedFeatures[Relationship Type],$A906),CHAR(34),
", RelatedFeatureID: *SamplingFeatureID",TEXT(MATCH(INDEX(RelatedFeatures[Second Sampling Feature Code],$A906),SamplingFeatures[Feature Code],0),"0000"),
", SpatialOffsetID:  ",IF(INDEX(RelatedFeatures[Offset Number],$A906)="","",CONCATENATE("*SpatialOffsetID",TEXT(INDEX(RelatedFeatures[Offset Number],$A906),"0000"))),"}")))</f>
        <v>#REF!</v>
      </c>
      <c r="P906" t="e">
        <f>IF(INDEX(Methods[Method Type],$A906)="","",
CONCATENATE("  - &amp;MethodID",TEXT($A906,"0000"),
" {","MethodTypeCV:  ",CHAR(34),INDEX(Methods[Method Type],$A906),CHAR(34),
", MethodCode:  ",CHAR(34),INDEX(Methods[Method Code],$A906),CHAR(34),
", MethodName:  ",CHAR(34),INDEX(Methods[Method Name],$A906),CHAR(34),
", MethodDescription:  ",CHAR(34),INDEX(Methods[Method Description],$A906),CHAR(34),
", MethodLink:  ",CHAR(34),INDEX(Methods[Method Link],$A906),CHAR(34),
", OrganizationID: *OrganizationID",TEXT(MATCH(INDEX(Methods[Organization Name],$A906),Organizations[Organization Name],0),"0000"),"}"))</f>
        <v>#REF!</v>
      </c>
      <c r="Q906" t="e">
        <f>IF(INDEX(Variables[Variable Type],$A906)="","",
CONCATENATE("  - &amp;VariableID",TEXT($A906,"0000"),
" {","VariableTypeCV:  ",CHAR(34),INDEX(Variables[Variable Type],$A906),CHAR(34),
", VariableCode:  ",CHAR(34),INDEX(Variables[Variable Code],$A906),CHAR(34),
", VariableNameCV:  ",CHAR(34),INDEX(Variables[Variable Name],$A906),CHAR(34),
", VariableDefinition:  ",CHAR(34),INDEX(Variables[Variable Definition],$A906),CHAR(34),
", SpecciationCV:  ",CHAR(34),INDEX(Variables[Speciation],$A906),CHAR(34),
", NoDataValue:  ",CHAR(34),INDEX(Variables[No Data Value],$A906),CHAR(34),"}"))</f>
        <v>#REF!</v>
      </c>
    </row>
    <row r="907" spans="1:17" x14ac:dyDescent="0.25">
      <c r="A907">
        <v>904</v>
      </c>
      <c r="D907" t="e">
        <f>IF(INDEX(People[First Name],$A907)="","",
CONCATENATE("  - &amp;PersonID",TEXT($A907,"0000"),
" {","PersonFirstName:  ",CHAR(34),INDEX(People[First Name],$A907),CHAR(34),
", PersonMiddleName:  ",CHAR(34),INDEX(People[Middle Name],$A907),CHAR(34),
", PersonLastName:  ",CHAR(34),INDEX(People[Last Name],$A907),CHAR(34),"}"))</f>
        <v>#REF!</v>
      </c>
      <c r="E907" t="e">
        <f>IF(INDEX(Organizations[Organization Type '[CV']],$A907)="","",
CONCATENATE("  - &amp;OrganizationID",TEXT($A907,"0000"),
" {","OrganizationTypeCV:  ",CHAR(34),INDEX(Organizations[Organization Type '[CV']],$A907),CHAR(34),
", OrganizationCode:  ",CHAR(34),INDEX(Organizations[Organization Code],$A907),CHAR(34),
", OrganizationName:  ",CHAR(34),INDEX(Organizations[Organization Name],$A907),CHAR(34),
", OrganizationDescription:  ",CHAR(34),INDEX(Organizations[Organization Description],$A907),CHAR(34),
", OrganizationLink:  ",CHAR(34),INDEX(Organizations[Organization Link],$A907),CHAR(34),"}"))</f>
        <v>#REF!</v>
      </c>
      <c r="F907" t="e">
        <f>IF(INDEX(People[First Name],$A907)="","",
CONCATENATE("  - &amp;AffiliationID",TEXT($A907,"0000"),
" {PersonID: *PersonID",TEXT($A907,"0000"),
", OrganizationID: *OrganizationID",TEXT(MATCH(INDEX(People[Organization Name],$A907),Organizations[Organization Name],0),"0000"),
", IsPrimaryOrganizationContact: , AffiliationStartDate: , AffiliationEndDate: , PrimaryPhone: ",
", PrimaryEmail: ",CHAR(34),INDEX(People[Primary Email],$A907),CHAR(34),
", PrimaryAddress: ",CHAR(34),INDEX(People[Primary Address],$A907),CHAR(34),
", PersonLink: }"))</f>
        <v>#REF!</v>
      </c>
      <c r="H907" t="e">
        <f>IF(COUNTA(CitationInformation)=0,"",IF(INDEX(AuthorList[Author Name],$A907)="","",
CONCATENATE("  - &amp;AuthorListID",TEXT($A907,"0000"),
"  {CitationID: *CitationID0001",
", PersonID: *PersonID",TEXT(MATCH(INDEX(AuthorList[Author Name],$A907),People[Full Name],0),"0000"),
", AuthorOrder: ",INDEX(AuthorList[Author Number],$A907),"}")))</f>
        <v>#REF!</v>
      </c>
      <c r="K907" t="e">
        <f>IF(INDEX(SamplingFeatures[Feature Code],$A907)="","",
CONCATENATE("  - &amp;SamplingFeatureID",TEXT($A907,"0000"),
" {","SamplingFeatureUUID:  ",CHAR(34),INDEX(SamplingFeatures[Sampling Feature UUID],$A907),CHAR(34),
", SamplingFeatureTypeCV:  ",CHAR(34),INDEX(SamplingFeatures[Sampling Feature Type],$A907),CHAR(34),
", SamplingFeatureCode:  ",CHAR(34),INDEX(SamplingFeatures[Feature Code],$A907),CHAR(34),
", SamplingFeatureName:  ",CHAR(34),INDEX(SamplingFeatures[Feature Name],$A907),CHAR(34),
", SamplingFeatureDescription:  ",CHAR(34),INDEX(SamplingFeatures[Feature Description],$A907),CHAR(34),
", SamplingFeatureGeotypeCV:  ",CHAR(34),INDEX(SamplingFeatures[Feature Geo Type],$A907),CHAR(34),
", FeatureGeometry:  ",CHAR(34),INDEX(SamplingFeatures[Feature Geometry],$A907),CHAR(34),
", Elevation_m:  ",CHAR(34),INDEX(SamplingFeatures[Elevation_m],$A907),CHAR(34),
", ElevationDatumCV:  ",CHAR(34),ElevationDatum,CHAR(34),"}"))</f>
        <v>#REF!</v>
      </c>
      <c r="L907" t="e">
        <f>IF(INDEX(SamplingFeatures[Sampling Feature Type],$A907)&lt;&gt;"Site","",
CONCATENATE("  - &amp;SiteID",TEXT(SUMPRODUCT(--($L$3:$L906&lt;&gt;"")),"0000"),
" {","SamplingFeatureID:  *SamplingFeatureID",TEXT($A907,"0000"),
", SiteTypeCV:  ",CHAR(34),INDEX(Sites[Site Type],$A907),CHAR(34),
", Latitude:  ",INDEX(Sites[Latitude],$A907),
", Longitude:  ",INDEX(Sites[Longitude],$A907),
", SRSName:  ",CHAR(34),LatLonDatum,CHAR(34),"}"))</f>
        <v>#REF!</v>
      </c>
      <c r="M907" t="e">
        <f>IF(INDEX(SamplingFeatures[Sampling Feature Type],$A907)&lt;&gt;"Specimen","",
CONCATENATE("  - &amp;SpecimenID",TEXT(SUMPRODUCT(--($M$3:$M906&lt;&gt;"")),"0000"),
" {","SamplingFeatureID:  *SamplingFeatureID",TEXT($A907,"0000"),
", SpecimenTypeCV:  ",CHAR(34),INDEX(Specimens[Specimen Type],$A907),CHAR(34),
", SpecimenMediumCV:  ",INDEX(Specimens[Specimen Medium],$A907),
", IsFieldSpecimen:  ",CHAR(34),INDEX(Specimens[Is Field Specimen?],$A907),CHAR(34),"}"))</f>
        <v>#REF!</v>
      </c>
      <c r="N907" t="e">
        <f>IF(COUNTA(SpatialOffsets[])=0,"", IF(INDEX(SpatialOffsets[Spatial Offset Type],$A907)="","",
CONCATENATE("  - &amp;SpatialOffsetID",TEXT($A907,"0000"),
" {","SpatialOffsetTypeCV:  ",CHAR(34),INDEX(SpatialOffsets[Spatial Offset Type],$A907),CHAR(34),
", Offset1Value:  ",INDEX(SpatialOffsets[Offset 1 Value],$A907),
", Offset1UnitID:  ",CHAR(34),INDEX(SpatialOffsets[Offset 1 Unit],$A907),CHAR(34),
", Offset2Value:  ",INDEX(SpatialOffsets[Offset 2 Value],$A907),
", Offset2UnitID:  ",CHAR(34),INDEX(SpatialOffsets[Offset 2 Unit],$A907),CHAR(34),
", Offset3Value:  ",INDEX(SpatialOffsets[Offset 3 Value],$A907),
", Offset3UnitID:  ",CHAR(34),INDEX(SpatialOffsets[Offset 3 Unit],$A907),CHAR(34),,"}")))</f>
        <v>#REF!</v>
      </c>
      <c r="O907" t="e">
        <f>IF(COUNTA(RelatedFeatures[])=0,"", IF(INDEX(RelatedFeatures[First Sampling Feature Code],$A907)="","",
CONCATENATE("  - &amp;RelationID",TEXT($A907,"0000"),
" {","SamplingFeatureID:  *SamplingFeatureID",TEXT(MATCH(INDEX(RelatedFeatures[First Sampling Feature Code],$A907),SamplingFeatures[Feature Code],0),"0000"),
", RelationshipTypeCV:  ",CHAR(34),INDEX(RelatedFeatures[Relationship Type],$A907),CHAR(34),
", RelatedFeatureID: *SamplingFeatureID",TEXT(MATCH(INDEX(RelatedFeatures[Second Sampling Feature Code],$A907),SamplingFeatures[Feature Code],0),"0000"),
", SpatialOffsetID:  ",IF(INDEX(RelatedFeatures[Offset Number],$A907)="","",CONCATENATE("*SpatialOffsetID",TEXT(INDEX(RelatedFeatures[Offset Number],$A907),"0000"))),"}")))</f>
        <v>#REF!</v>
      </c>
      <c r="P907" t="e">
        <f>IF(INDEX(Methods[Method Type],$A907)="","",
CONCATENATE("  - &amp;MethodID",TEXT($A907,"0000"),
" {","MethodTypeCV:  ",CHAR(34),INDEX(Methods[Method Type],$A907),CHAR(34),
", MethodCode:  ",CHAR(34),INDEX(Methods[Method Code],$A907),CHAR(34),
", MethodName:  ",CHAR(34),INDEX(Methods[Method Name],$A907),CHAR(34),
", MethodDescription:  ",CHAR(34),INDEX(Methods[Method Description],$A907),CHAR(34),
", MethodLink:  ",CHAR(34),INDEX(Methods[Method Link],$A907),CHAR(34),
", OrganizationID: *OrganizationID",TEXT(MATCH(INDEX(Methods[Organization Name],$A907),Organizations[Organization Name],0),"0000"),"}"))</f>
        <v>#REF!</v>
      </c>
      <c r="Q907" t="e">
        <f>IF(INDEX(Variables[Variable Type],$A907)="","",
CONCATENATE("  - &amp;VariableID",TEXT($A907,"0000"),
" {","VariableTypeCV:  ",CHAR(34),INDEX(Variables[Variable Type],$A907),CHAR(34),
", VariableCode:  ",CHAR(34),INDEX(Variables[Variable Code],$A907),CHAR(34),
", VariableNameCV:  ",CHAR(34),INDEX(Variables[Variable Name],$A907),CHAR(34),
", VariableDefinition:  ",CHAR(34),INDEX(Variables[Variable Definition],$A907),CHAR(34),
", SpecciationCV:  ",CHAR(34),INDEX(Variables[Speciation],$A907),CHAR(34),
", NoDataValue:  ",CHAR(34),INDEX(Variables[No Data Value],$A907),CHAR(34),"}"))</f>
        <v>#REF!</v>
      </c>
    </row>
    <row r="908" spans="1:17" x14ac:dyDescent="0.25">
      <c r="A908">
        <v>905</v>
      </c>
      <c r="D908" t="e">
        <f>IF(INDEX(People[First Name],$A908)="","",
CONCATENATE("  - &amp;PersonID",TEXT($A908,"0000"),
" {","PersonFirstName:  ",CHAR(34),INDEX(People[First Name],$A908),CHAR(34),
", PersonMiddleName:  ",CHAR(34),INDEX(People[Middle Name],$A908),CHAR(34),
", PersonLastName:  ",CHAR(34),INDEX(People[Last Name],$A908),CHAR(34),"}"))</f>
        <v>#REF!</v>
      </c>
      <c r="E908" t="e">
        <f>IF(INDEX(Organizations[Organization Type '[CV']],$A908)="","",
CONCATENATE("  - &amp;OrganizationID",TEXT($A908,"0000"),
" {","OrganizationTypeCV:  ",CHAR(34),INDEX(Organizations[Organization Type '[CV']],$A908),CHAR(34),
", OrganizationCode:  ",CHAR(34),INDEX(Organizations[Organization Code],$A908),CHAR(34),
", OrganizationName:  ",CHAR(34),INDEX(Organizations[Organization Name],$A908),CHAR(34),
", OrganizationDescription:  ",CHAR(34),INDEX(Organizations[Organization Description],$A908),CHAR(34),
", OrganizationLink:  ",CHAR(34),INDEX(Organizations[Organization Link],$A908),CHAR(34),"}"))</f>
        <v>#REF!</v>
      </c>
      <c r="F908" t="e">
        <f>IF(INDEX(People[First Name],$A908)="","",
CONCATENATE("  - &amp;AffiliationID",TEXT($A908,"0000"),
" {PersonID: *PersonID",TEXT($A908,"0000"),
", OrganizationID: *OrganizationID",TEXT(MATCH(INDEX(People[Organization Name],$A908),Organizations[Organization Name],0),"0000"),
", IsPrimaryOrganizationContact: , AffiliationStartDate: , AffiliationEndDate: , PrimaryPhone: ",
", PrimaryEmail: ",CHAR(34),INDEX(People[Primary Email],$A908),CHAR(34),
", PrimaryAddress: ",CHAR(34),INDEX(People[Primary Address],$A908),CHAR(34),
", PersonLink: }"))</f>
        <v>#REF!</v>
      </c>
      <c r="H908" t="e">
        <f>IF(COUNTA(CitationInformation)=0,"",IF(INDEX(AuthorList[Author Name],$A908)="","",
CONCATENATE("  - &amp;AuthorListID",TEXT($A908,"0000"),
"  {CitationID: *CitationID0001",
", PersonID: *PersonID",TEXT(MATCH(INDEX(AuthorList[Author Name],$A908),People[Full Name],0),"0000"),
", AuthorOrder: ",INDEX(AuthorList[Author Number],$A908),"}")))</f>
        <v>#REF!</v>
      </c>
      <c r="K908" t="e">
        <f>IF(INDEX(SamplingFeatures[Feature Code],$A908)="","",
CONCATENATE("  - &amp;SamplingFeatureID",TEXT($A908,"0000"),
" {","SamplingFeatureUUID:  ",CHAR(34),INDEX(SamplingFeatures[Sampling Feature UUID],$A908),CHAR(34),
", SamplingFeatureTypeCV:  ",CHAR(34),INDEX(SamplingFeatures[Sampling Feature Type],$A908),CHAR(34),
", SamplingFeatureCode:  ",CHAR(34),INDEX(SamplingFeatures[Feature Code],$A908),CHAR(34),
", SamplingFeatureName:  ",CHAR(34),INDEX(SamplingFeatures[Feature Name],$A908),CHAR(34),
", SamplingFeatureDescription:  ",CHAR(34),INDEX(SamplingFeatures[Feature Description],$A908),CHAR(34),
", SamplingFeatureGeotypeCV:  ",CHAR(34),INDEX(SamplingFeatures[Feature Geo Type],$A908),CHAR(34),
", FeatureGeometry:  ",CHAR(34),INDEX(SamplingFeatures[Feature Geometry],$A908),CHAR(34),
", Elevation_m:  ",CHAR(34),INDEX(SamplingFeatures[Elevation_m],$A908),CHAR(34),
", ElevationDatumCV:  ",CHAR(34),ElevationDatum,CHAR(34),"}"))</f>
        <v>#REF!</v>
      </c>
      <c r="L908" t="e">
        <f>IF(INDEX(SamplingFeatures[Sampling Feature Type],$A908)&lt;&gt;"Site","",
CONCATENATE("  - &amp;SiteID",TEXT(SUMPRODUCT(--($L$3:$L907&lt;&gt;"")),"0000"),
" {","SamplingFeatureID:  *SamplingFeatureID",TEXT($A908,"0000"),
", SiteTypeCV:  ",CHAR(34),INDEX(Sites[Site Type],$A908),CHAR(34),
", Latitude:  ",INDEX(Sites[Latitude],$A908),
", Longitude:  ",INDEX(Sites[Longitude],$A908),
", SRSName:  ",CHAR(34),LatLonDatum,CHAR(34),"}"))</f>
        <v>#REF!</v>
      </c>
      <c r="M908" t="e">
        <f>IF(INDEX(SamplingFeatures[Sampling Feature Type],$A908)&lt;&gt;"Specimen","",
CONCATENATE("  - &amp;SpecimenID",TEXT(SUMPRODUCT(--($M$3:$M907&lt;&gt;"")),"0000"),
" {","SamplingFeatureID:  *SamplingFeatureID",TEXT($A908,"0000"),
", SpecimenTypeCV:  ",CHAR(34),INDEX(Specimens[Specimen Type],$A908),CHAR(34),
", SpecimenMediumCV:  ",INDEX(Specimens[Specimen Medium],$A908),
", IsFieldSpecimen:  ",CHAR(34),INDEX(Specimens[Is Field Specimen?],$A908),CHAR(34),"}"))</f>
        <v>#REF!</v>
      </c>
      <c r="N908" t="e">
        <f>IF(COUNTA(SpatialOffsets[])=0,"", IF(INDEX(SpatialOffsets[Spatial Offset Type],$A908)="","",
CONCATENATE("  - &amp;SpatialOffsetID",TEXT($A908,"0000"),
" {","SpatialOffsetTypeCV:  ",CHAR(34),INDEX(SpatialOffsets[Spatial Offset Type],$A908),CHAR(34),
", Offset1Value:  ",INDEX(SpatialOffsets[Offset 1 Value],$A908),
", Offset1UnitID:  ",CHAR(34),INDEX(SpatialOffsets[Offset 1 Unit],$A908),CHAR(34),
", Offset2Value:  ",INDEX(SpatialOffsets[Offset 2 Value],$A908),
", Offset2UnitID:  ",CHAR(34),INDEX(SpatialOffsets[Offset 2 Unit],$A908),CHAR(34),
", Offset3Value:  ",INDEX(SpatialOffsets[Offset 3 Value],$A908),
", Offset3UnitID:  ",CHAR(34),INDEX(SpatialOffsets[Offset 3 Unit],$A908),CHAR(34),,"}")))</f>
        <v>#REF!</v>
      </c>
      <c r="O908" t="e">
        <f>IF(COUNTA(RelatedFeatures[])=0,"", IF(INDEX(RelatedFeatures[First Sampling Feature Code],$A908)="","",
CONCATENATE("  - &amp;RelationID",TEXT($A908,"0000"),
" {","SamplingFeatureID:  *SamplingFeatureID",TEXT(MATCH(INDEX(RelatedFeatures[First Sampling Feature Code],$A908),SamplingFeatures[Feature Code],0),"0000"),
", RelationshipTypeCV:  ",CHAR(34),INDEX(RelatedFeatures[Relationship Type],$A908),CHAR(34),
", RelatedFeatureID: *SamplingFeatureID",TEXT(MATCH(INDEX(RelatedFeatures[Second Sampling Feature Code],$A908),SamplingFeatures[Feature Code],0),"0000"),
", SpatialOffsetID:  ",IF(INDEX(RelatedFeatures[Offset Number],$A908)="","",CONCATENATE("*SpatialOffsetID",TEXT(INDEX(RelatedFeatures[Offset Number],$A908),"0000"))),"}")))</f>
        <v>#REF!</v>
      </c>
      <c r="P908" t="e">
        <f>IF(INDEX(Methods[Method Type],$A908)="","",
CONCATENATE("  - &amp;MethodID",TEXT($A908,"0000"),
" {","MethodTypeCV:  ",CHAR(34),INDEX(Methods[Method Type],$A908),CHAR(34),
", MethodCode:  ",CHAR(34),INDEX(Methods[Method Code],$A908),CHAR(34),
", MethodName:  ",CHAR(34),INDEX(Methods[Method Name],$A908),CHAR(34),
", MethodDescription:  ",CHAR(34),INDEX(Methods[Method Description],$A908),CHAR(34),
", MethodLink:  ",CHAR(34),INDEX(Methods[Method Link],$A908),CHAR(34),
", OrganizationID: *OrganizationID",TEXT(MATCH(INDEX(Methods[Organization Name],$A908),Organizations[Organization Name],0),"0000"),"}"))</f>
        <v>#REF!</v>
      </c>
      <c r="Q908" t="e">
        <f>IF(INDEX(Variables[Variable Type],$A908)="","",
CONCATENATE("  - &amp;VariableID",TEXT($A908,"0000"),
" {","VariableTypeCV:  ",CHAR(34),INDEX(Variables[Variable Type],$A908),CHAR(34),
", VariableCode:  ",CHAR(34),INDEX(Variables[Variable Code],$A908),CHAR(34),
", VariableNameCV:  ",CHAR(34),INDEX(Variables[Variable Name],$A908),CHAR(34),
", VariableDefinition:  ",CHAR(34),INDEX(Variables[Variable Definition],$A908),CHAR(34),
", SpecciationCV:  ",CHAR(34),INDEX(Variables[Speciation],$A908),CHAR(34),
", NoDataValue:  ",CHAR(34),INDEX(Variables[No Data Value],$A908),CHAR(34),"}"))</f>
        <v>#REF!</v>
      </c>
    </row>
    <row r="909" spans="1:17" x14ac:dyDescent="0.25">
      <c r="A909">
        <v>906</v>
      </c>
      <c r="D909" t="e">
        <f>IF(INDEX(People[First Name],$A909)="","",
CONCATENATE("  - &amp;PersonID",TEXT($A909,"0000"),
" {","PersonFirstName:  ",CHAR(34),INDEX(People[First Name],$A909),CHAR(34),
", PersonMiddleName:  ",CHAR(34),INDEX(People[Middle Name],$A909),CHAR(34),
", PersonLastName:  ",CHAR(34),INDEX(People[Last Name],$A909),CHAR(34),"}"))</f>
        <v>#REF!</v>
      </c>
      <c r="E909" t="e">
        <f>IF(INDEX(Organizations[Organization Type '[CV']],$A909)="","",
CONCATENATE("  - &amp;OrganizationID",TEXT($A909,"0000"),
" {","OrganizationTypeCV:  ",CHAR(34),INDEX(Organizations[Organization Type '[CV']],$A909),CHAR(34),
", OrganizationCode:  ",CHAR(34),INDEX(Organizations[Organization Code],$A909),CHAR(34),
", OrganizationName:  ",CHAR(34),INDEX(Organizations[Organization Name],$A909),CHAR(34),
", OrganizationDescription:  ",CHAR(34),INDEX(Organizations[Organization Description],$A909),CHAR(34),
", OrganizationLink:  ",CHAR(34),INDEX(Organizations[Organization Link],$A909),CHAR(34),"}"))</f>
        <v>#REF!</v>
      </c>
      <c r="F909" t="e">
        <f>IF(INDEX(People[First Name],$A909)="","",
CONCATENATE("  - &amp;AffiliationID",TEXT($A909,"0000"),
" {PersonID: *PersonID",TEXT($A909,"0000"),
", OrganizationID: *OrganizationID",TEXT(MATCH(INDEX(People[Organization Name],$A909),Organizations[Organization Name],0),"0000"),
", IsPrimaryOrganizationContact: , AffiliationStartDate: , AffiliationEndDate: , PrimaryPhone: ",
", PrimaryEmail: ",CHAR(34),INDEX(People[Primary Email],$A909),CHAR(34),
", PrimaryAddress: ",CHAR(34),INDEX(People[Primary Address],$A909),CHAR(34),
", PersonLink: }"))</f>
        <v>#REF!</v>
      </c>
      <c r="H909" t="e">
        <f>IF(COUNTA(CitationInformation)=0,"",IF(INDEX(AuthorList[Author Name],$A909)="","",
CONCATENATE("  - &amp;AuthorListID",TEXT($A909,"0000"),
"  {CitationID: *CitationID0001",
", PersonID: *PersonID",TEXT(MATCH(INDEX(AuthorList[Author Name],$A909),People[Full Name],0),"0000"),
", AuthorOrder: ",INDEX(AuthorList[Author Number],$A909),"}")))</f>
        <v>#REF!</v>
      </c>
      <c r="K909" t="e">
        <f>IF(INDEX(SamplingFeatures[Feature Code],$A909)="","",
CONCATENATE("  - &amp;SamplingFeatureID",TEXT($A909,"0000"),
" {","SamplingFeatureUUID:  ",CHAR(34),INDEX(SamplingFeatures[Sampling Feature UUID],$A909),CHAR(34),
", SamplingFeatureTypeCV:  ",CHAR(34),INDEX(SamplingFeatures[Sampling Feature Type],$A909),CHAR(34),
", SamplingFeatureCode:  ",CHAR(34),INDEX(SamplingFeatures[Feature Code],$A909),CHAR(34),
", SamplingFeatureName:  ",CHAR(34),INDEX(SamplingFeatures[Feature Name],$A909),CHAR(34),
", SamplingFeatureDescription:  ",CHAR(34),INDEX(SamplingFeatures[Feature Description],$A909),CHAR(34),
", SamplingFeatureGeotypeCV:  ",CHAR(34),INDEX(SamplingFeatures[Feature Geo Type],$A909),CHAR(34),
", FeatureGeometry:  ",CHAR(34),INDEX(SamplingFeatures[Feature Geometry],$A909),CHAR(34),
", Elevation_m:  ",CHAR(34),INDEX(SamplingFeatures[Elevation_m],$A909),CHAR(34),
", ElevationDatumCV:  ",CHAR(34),ElevationDatum,CHAR(34),"}"))</f>
        <v>#REF!</v>
      </c>
      <c r="L909" t="e">
        <f>IF(INDEX(SamplingFeatures[Sampling Feature Type],$A909)&lt;&gt;"Site","",
CONCATENATE("  - &amp;SiteID",TEXT(SUMPRODUCT(--($L$3:$L908&lt;&gt;"")),"0000"),
" {","SamplingFeatureID:  *SamplingFeatureID",TEXT($A909,"0000"),
", SiteTypeCV:  ",CHAR(34),INDEX(Sites[Site Type],$A909),CHAR(34),
", Latitude:  ",INDEX(Sites[Latitude],$A909),
", Longitude:  ",INDEX(Sites[Longitude],$A909),
", SRSName:  ",CHAR(34),LatLonDatum,CHAR(34),"}"))</f>
        <v>#REF!</v>
      </c>
      <c r="M909" t="e">
        <f>IF(INDEX(SamplingFeatures[Sampling Feature Type],$A909)&lt;&gt;"Specimen","",
CONCATENATE("  - &amp;SpecimenID",TEXT(SUMPRODUCT(--($M$3:$M908&lt;&gt;"")),"0000"),
" {","SamplingFeatureID:  *SamplingFeatureID",TEXT($A909,"0000"),
", SpecimenTypeCV:  ",CHAR(34),INDEX(Specimens[Specimen Type],$A909),CHAR(34),
", SpecimenMediumCV:  ",INDEX(Specimens[Specimen Medium],$A909),
", IsFieldSpecimen:  ",CHAR(34),INDEX(Specimens[Is Field Specimen?],$A909),CHAR(34),"}"))</f>
        <v>#REF!</v>
      </c>
      <c r="N909" t="e">
        <f>IF(COUNTA(SpatialOffsets[])=0,"", IF(INDEX(SpatialOffsets[Spatial Offset Type],$A909)="","",
CONCATENATE("  - &amp;SpatialOffsetID",TEXT($A909,"0000"),
" {","SpatialOffsetTypeCV:  ",CHAR(34),INDEX(SpatialOffsets[Spatial Offset Type],$A909),CHAR(34),
", Offset1Value:  ",INDEX(SpatialOffsets[Offset 1 Value],$A909),
", Offset1UnitID:  ",CHAR(34),INDEX(SpatialOffsets[Offset 1 Unit],$A909),CHAR(34),
", Offset2Value:  ",INDEX(SpatialOffsets[Offset 2 Value],$A909),
", Offset2UnitID:  ",CHAR(34),INDEX(SpatialOffsets[Offset 2 Unit],$A909),CHAR(34),
", Offset3Value:  ",INDEX(SpatialOffsets[Offset 3 Value],$A909),
", Offset3UnitID:  ",CHAR(34),INDEX(SpatialOffsets[Offset 3 Unit],$A909),CHAR(34),,"}")))</f>
        <v>#REF!</v>
      </c>
      <c r="O909" t="e">
        <f>IF(COUNTA(RelatedFeatures[])=0,"", IF(INDEX(RelatedFeatures[First Sampling Feature Code],$A909)="","",
CONCATENATE("  - &amp;RelationID",TEXT($A909,"0000"),
" {","SamplingFeatureID:  *SamplingFeatureID",TEXT(MATCH(INDEX(RelatedFeatures[First Sampling Feature Code],$A909),SamplingFeatures[Feature Code],0),"0000"),
", RelationshipTypeCV:  ",CHAR(34),INDEX(RelatedFeatures[Relationship Type],$A909),CHAR(34),
", RelatedFeatureID: *SamplingFeatureID",TEXT(MATCH(INDEX(RelatedFeatures[Second Sampling Feature Code],$A909),SamplingFeatures[Feature Code],0),"0000"),
", SpatialOffsetID:  ",IF(INDEX(RelatedFeatures[Offset Number],$A909)="","",CONCATENATE("*SpatialOffsetID",TEXT(INDEX(RelatedFeatures[Offset Number],$A909),"0000"))),"}")))</f>
        <v>#REF!</v>
      </c>
      <c r="P909" t="e">
        <f>IF(INDEX(Methods[Method Type],$A909)="","",
CONCATENATE("  - &amp;MethodID",TEXT($A909,"0000"),
" {","MethodTypeCV:  ",CHAR(34),INDEX(Methods[Method Type],$A909),CHAR(34),
", MethodCode:  ",CHAR(34),INDEX(Methods[Method Code],$A909),CHAR(34),
", MethodName:  ",CHAR(34),INDEX(Methods[Method Name],$A909),CHAR(34),
", MethodDescription:  ",CHAR(34),INDEX(Methods[Method Description],$A909),CHAR(34),
", MethodLink:  ",CHAR(34),INDEX(Methods[Method Link],$A909),CHAR(34),
", OrganizationID: *OrganizationID",TEXT(MATCH(INDEX(Methods[Organization Name],$A909),Organizations[Organization Name],0),"0000"),"}"))</f>
        <v>#REF!</v>
      </c>
      <c r="Q909" t="e">
        <f>IF(INDEX(Variables[Variable Type],$A909)="","",
CONCATENATE("  - &amp;VariableID",TEXT($A909,"0000"),
" {","VariableTypeCV:  ",CHAR(34),INDEX(Variables[Variable Type],$A909),CHAR(34),
", VariableCode:  ",CHAR(34),INDEX(Variables[Variable Code],$A909),CHAR(34),
", VariableNameCV:  ",CHAR(34),INDEX(Variables[Variable Name],$A909),CHAR(34),
", VariableDefinition:  ",CHAR(34),INDEX(Variables[Variable Definition],$A909),CHAR(34),
", SpecciationCV:  ",CHAR(34),INDEX(Variables[Speciation],$A909),CHAR(34),
", NoDataValue:  ",CHAR(34),INDEX(Variables[No Data Value],$A909),CHAR(34),"}"))</f>
        <v>#REF!</v>
      </c>
    </row>
    <row r="910" spans="1:17" x14ac:dyDescent="0.25">
      <c r="A910">
        <v>907</v>
      </c>
      <c r="D910" t="e">
        <f>IF(INDEX(People[First Name],$A910)="","",
CONCATENATE("  - &amp;PersonID",TEXT($A910,"0000"),
" {","PersonFirstName:  ",CHAR(34),INDEX(People[First Name],$A910),CHAR(34),
", PersonMiddleName:  ",CHAR(34),INDEX(People[Middle Name],$A910),CHAR(34),
", PersonLastName:  ",CHAR(34),INDEX(People[Last Name],$A910),CHAR(34),"}"))</f>
        <v>#REF!</v>
      </c>
      <c r="E910" t="e">
        <f>IF(INDEX(Organizations[Organization Type '[CV']],$A910)="","",
CONCATENATE("  - &amp;OrganizationID",TEXT($A910,"0000"),
" {","OrganizationTypeCV:  ",CHAR(34),INDEX(Organizations[Organization Type '[CV']],$A910),CHAR(34),
", OrganizationCode:  ",CHAR(34),INDEX(Organizations[Organization Code],$A910),CHAR(34),
", OrganizationName:  ",CHAR(34),INDEX(Organizations[Organization Name],$A910),CHAR(34),
", OrganizationDescription:  ",CHAR(34),INDEX(Organizations[Organization Description],$A910),CHAR(34),
", OrganizationLink:  ",CHAR(34),INDEX(Organizations[Organization Link],$A910),CHAR(34),"}"))</f>
        <v>#REF!</v>
      </c>
      <c r="F910" t="e">
        <f>IF(INDEX(People[First Name],$A910)="","",
CONCATENATE("  - &amp;AffiliationID",TEXT($A910,"0000"),
" {PersonID: *PersonID",TEXT($A910,"0000"),
", OrganizationID: *OrganizationID",TEXT(MATCH(INDEX(People[Organization Name],$A910),Organizations[Organization Name],0),"0000"),
", IsPrimaryOrganizationContact: , AffiliationStartDate: , AffiliationEndDate: , PrimaryPhone: ",
", PrimaryEmail: ",CHAR(34),INDEX(People[Primary Email],$A910),CHAR(34),
", PrimaryAddress: ",CHAR(34),INDEX(People[Primary Address],$A910),CHAR(34),
", PersonLink: }"))</f>
        <v>#REF!</v>
      </c>
      <c r="H910" t="e">
        <f>IF(COUNTA(CitationInformation)=0,"",IF(INDEX(AuthorList[Author Name],$A910)="","",
CONCATENATE("  - &amp;AuthorListID",TEXT($A910,"0000"),
"  {CitationID: *CitationID0001",
", PersonID: *PersonID",TEXT(MATCH(INDEX(AuthorList[Author Name],$A910),People[Full Name],0),"0000"),
", AuthorOrder: ",INDEX(AuthorList[Author Number],$A910),"}")))</f>
        <v>#REF!</v>
      </c>
      <c r="K910" t="e">
        <f>IF(INDEX(SamplingFeatures[Feature Code],$A910)="","",
CONCATENATE("  - &amp;SamplingFeatureID",TEXT($A910,"0000"),
" {","SamplingFeatureUUID:  ",CHAR(34),INDEX(SamplingFeatures[Sampling Feature UUID],$A910),CHAR(34),
", SamplingFeatureTypeCV:  ",CHAR(34),INDEX(SamplingFeatures[Sampling Feature Type],$A910),CHAR(34),
", SamplingFeatureCode:  ",CHAR(34),INDEX(SamplingFeatures[Feature Code],$A910),CHAR(34),
", SamplingFeatureName:  ",CHAR(34),INDEX(SamplingFeatures[Feature Name],$A910),CHAR(34),
", SamplingFeatureDescription:  ",CHAR(34),INDEX(SamplingFeatures[Feature Description],$A910),CHAR(34),
", SamplingFeatureGeotypeCV:  ",CHAR(34),INDEX(SamplingFeatures[Feature Geo Type],$A910),CHAR(34),
", FeatureGeometry:  ",CHAR(34),INDEX(SamplingFeatures[Feature Geometry],$A910),CHAR(34),
", Elevation_m:  ",CHAR(34),INDEX(SamplingFeatures[Elevation_m],$A910),CHAR(34),
", ElevationDatumCV:  ",CHAR(34),ElevationDatum,CHAR(34),"}"))</f>
        <v>#REF!</v>
      </c>
      <c r="L910" t="e">
        <f>IF(INDEX(SamplingFeatures[Sampling Feature Type],$A910)&lt;&gt;"Site","",
CONCATENATE("  - &amp;SiteID",TEXT(SUMPRODUCT(--($L$3:$L909&lt;&gt;"")),"0000"),
" {","SamplingFeatureID:  *SamplingFeatureID",TEXT($A910,"0000"),
", SiteTypeCV:  ",CHAR(34),INDEX(Sites[Site Type],$A910),CHAR(34),
", Latitude:  ",INDEX(Sites[Latitude],$A910),
", Longitude:  ",INDEX(Sites[Longitude],$A910),
", SRSName:  ",CHAR(34),LatLonDatum,CHAR(34),"}"))</f>
        <v>#REF!</v>
      </c>
      <c r="M910" t="e">
        <f>IF(INDEX(SamplingFeatures[Sampling Feature Type],$A910)&lt;&gt;"Specimen","",
CONCATENATE("  - &amp;SpecimenID",TEXT(SUMPRODUCT(--($M$3:$M909&lt;&gt;"")),"0000"),
" {","SamplingFeatureID:  *SamplingFeatureID",TEXT($A910,"0000"),
", SpecimenTypeCV:  ",CHAR(34),INDEX(Specimens[Specimen Type],$A910),CHAR(34),
", SpecimenMediumCV:  ",INDEX(Specimens[Specimen Medium],$A910),
", IsFieldSpecimen:  ",CHAR(34),INDEX(Specimens[Is Field Specimen?],$A910),CHAR(34),"}"))</f>
        <v>#REF!</v>
      </c>
      <c r="N910" t="e">
        <f>IF(COUNTA(SpatialOffsets[])=0,"", IF(INDEX(SpatialOffsets[Spatial Offset Type],$A910)="","",
CONCATENATE("  - &amp;SpatialOffsetID",TEXT($A910,"0000"),
" {","SpatialOffsetTypeCV:  ",CHAR(34),INDEX(SpatialOffsets[Spatial Offset Type],$A910),CHAR(34),
", Offset1Value:  ",INDEX(SpatialOffsets[Offset 1 Value],$A910),
", Offset1UnitID:  ",CHAR(34),INDEX(SpatialOffsets[Offset 1 Unit],$A910),CHAR(34),
", Offset2Value:  ",INDEX(SpatialOffsets[Offset 2 Value],$A910),
", Offset2UnitID:  ",CHAR(34),INDEX(SpatialOffsets[Offset 2 Unit],$A910),CHAR(34),
", Offset3Value:  ",INDEX(SpatialOffsets[Offset 3 Value],$A910),
", Offset3UnitID:  ",CHAR(34),INDEX(SpatialOffsets[Offset 3 Unit],$A910),CHAR(34),,"}")))</f>
        <v>#REF!</v>
      </c>
      <c r="O910" t="e">
        <f>IF(COUNTA(RelatedFeatures[])=0,"", IF(INDEX(RelatedFeatures[First Sampling Feature Code],$A910)="","",
CONCATENATE("  - &amp;RelationID",TEXT($A910,"0000"),
" {","SamplingFeatureID:  *SamplingFeatureID",TEXT(MATCH(INDEX(RelatedFeatures[First Sampling Feature Code],$A910),SamplingFeatures[Feature Code],0),"0000"),
", RelationshipTypeCV:  ",CHAR(34),INDEX(RelatedFeatures[Relationship Type],$A910),CHAR(34),
", RelatedFeatureID: *SamplingFeatureID",TEXT(MATCH(INDEX(RelatedFeatures[Second Sampling Feature Code],$A910),SamplingFeatures[Feature Code],0),"0000"),
", SpatialOffsetID:  ",IF(INDEX(RelatedFeatures[Offset Number],$A910)="","",CONCATENATE("*SpatialOffsetID",TEXT(INDEX(RelatedFeatures[Offset Number],$A910),"0000"))),"}")))</f>
        <v>#REF!</v>
      </c>
      <c r="P910" t="e">
        <f>IF(INDEX(Methods[Method Type],$A910)="","",
CONCATENATE("  - &amp;MethodID",TEXT($A910,"0000"),
" {","MethodTypeCV:  ",CHAR(34),INDEX(Methods[Method Type],$A910),CHAR(34),
", MethodCode:  ",CHAR(34),INDEX(Methods[Method Code],$A910),CHAR(34),
", MethodName:  ",CHAR(34),INDEX(Methods[Method Name],$A910),CHAR(34),
", MethodDescription:  ",CHAR(34),INDEX(Methods[Method Description],$A910),CHAR(34),
", MethodLink:  ",CHAR(34),INDEX(Methods[Method Link],$A910),CHAR(34),
", OrganizationID: *OrganizationID",TEXT(MATCH(INDEX(Methods[Organization Name],$A910),Organizations[Organization Name],0),"0000"),"}"))</f>
        <v>#REF!</v>
      </c>
      <c r="Q910" t="e">
        <f>IF(INDEX(Variables[Variable Type],$A910)="","",
CONCATENATE("  - &amp;VariableID",TEXT($A910,"0000"),
" {","VariableTypeCV:  ",CHAR(34),INDEX(Variables[Variable Type],$A910),CHAR(34),
", VariableCode:  ",CHAR(34),INDEX(Variables[Variable Code],$A910),CHAR(34),
", VariableNameCV:  ",CHAR(34),INDEX(Variables[Variable Name],$A910),CHAR(34),
", VariableDefinition:  ",CHAR(34),INDEX(Variables[Variable Definition],$A910),CHAR(34),
", SpecciationCV:  ",CHAR(34),INDEX(Variables[Speciation],$A910),CHAR(34),
", NoDataValue:  ",CHAR(34),INDEX(Variables[No Data Value],$A910),CHAR(34),"}"))</f>
        <v>#REF!</v>
      </c>
    </row>
    <row r="911" spans="1:17" x14ac:dyDescent="0.25">
      <c r="A911">
        <v>908</v>
      </c>
      <c r="D911" t="e">
        <f>IF(INDEX(People[First Name],$A911)="","",
CONCATENATE("  - &amp;PersonID",TEXT($A911,"0000"),
" {","PersonFirstName:  ",CHAR(34),INDEX(People[First Name],$A911),CHAR(34),
", PersonMiddleName:  ",CHAR(34),INDEX(People[Middle Name],$A911),CHAR(34),
", PersonLastName:  ",CHAR(34),INDEX(People[Last Name],$A911),CHAR(34),"}"))</f>
        <v>#REF!</v>
      </c>
      <c r="E911" t="e">
        <f>IF(INDEX(Organizations[Organization Type '[CV']],$A911)="","",
CONCATENATE("  - &amp;OrganizationID",TEXT($A911,"0000"),
" {","OrganizationTypeCV:  ",CHAR(34),INDEX(Organizations[Organization Type '[CV']],$A911),CHAR(34),
", OrganizationCode:  ",CHAR(34),INDEX(Organizations[Organization Code],$A911),CHAR(34),
", OrganizationName:  ",CHAR(34),INDEX(Organizations[Organization Name],$A911),CHAR(34),
", OrganizationDescription:  ",CHAR(34),INDEX(Organizations[Organization Description],$A911),CHAR(34),
", OrganizationLink:  ",CHAR(34),INDEX(Organizations[Organization Link],$A911),CHAR(34),"}"))</f>
        <v>#REF!</v>
      </c>
      <c r="F911" t="e">
        <f>IF(INDEX(People[First Name],$A911)="","",
CONCATENATE("  - &amp;AffiliationID",TEXT($A911,"0000"),
" {PersonID: *PersonID",TEXT($A911,"0000"),
", OrganizationID: *OrganizationID",TEXT(MATCH(INDEX(People[Organization Name],$A911),Organizations[Organization Name],0),"0000"),
", IsPrimaryOrganizationContact: , AffiliationStartDate: , AffiliationEndDate: , PrimaryPhone: ",
", PrimaryEmail: ",CHAR(34),INDEX(People[Primary Email],$A911),CHAR(34),
", PrimaryAddress: ",CHAR(34),INDEX(People[Primary Address],$A911),CHAR(34),
", PersonLink: }"))</f>
        <v>#REF!</v>
      </c>
      <c r="H911" t="e">
        <f>IF(COUNTA(CitationInformation)=0,"",IF(INDEX(AuthorList[Author Name],$A911)="","",
CONCATENATE("  - &amp;AuthorListID",TEXT($A911,"0000"),
"  {CitationID: *CitationID0001",
", PersonID: *PersonID",TEXT(MATCH(INDEX(AuthorList[Author Name],$A911),People[Full Name],0),"0000"),
", AuthorOrder: ",INDEX(AuthorList[Author Number],$A911),"}")))</f>
        <v>#REF!</v>
      </c>
      <c r="K911" t="e">
        <f>IF(INDEX(SamplingFeatures[Feature Code],$A911)="","",
CONCATENATE("  - &amp;SamplingFeatureID",TEXT($A911,"0000"),
" {","SamplingFeatureUUID:  ",CHAR(34),INDEX(SamplingFeatures[Sampling Feature UUID],$A911),CHAR(34),
", SamplingFeatureTypeCV:  ",CHAR(34),INDEX(SamplingFeatures[Sampling Feature Type],$A911),CHAR(34),
", SamplingFeatureCode:  ",CHAR(34),INDEX(SamplingFeatures[Feature Code],$A911),CHAR(34),
", SamplingFeatureName:  ",CHAR(34),INDEX(SamplingFeatures[Feature Name],$A911),CHAR(34),
", SamplingFeatureDescription:  ",CHAR(34),INDEX(SamplingFeatures[Feature Description],$A911),CHAR(34),
", SamplingFeatureGeotypeCV:  ",CHAR(34),INDEX(SamplingFeatures[Feature Geo Type],$A911),CHAR(34),
", FeatureGeometry:  ",CHAR(34),INDEX(SamplingFeatures[Feature Geometry],$A911),CHAR(34),
", Elevation_m:  ",CHAR(34),INDEX(SamplingFeatures[Elevation_m],$A911),CHAR(34),
", ElevationDatumCV:  ",CHAR(34),ElevationDatum,CHAR(34),"}"))</f>
        <v>#REF!</v>
      </c>
      <c r="L911" t="e">
        <f>IF(INDEX(SamplingFeatures[Sampling Feature Type],$A911)&lt;&gt;"Site","",
CONCATENATE("  - &amp;SiteID",TEXT(SUMPRODUCT(--($L$3:$L910&lt;&gt;"")),"0000"),
" {","SamplingFeatureID:  *SamplingFeatureID",TEXT($A911,"0000"),
", SiteTypeCV:  ",CHAR(34),INDEX(Sites[Site Type],$A911),CHAR(34),
", Latitude:  ",INDEX(Sites[Latitude],$A911),
", Longitude:  ",INDEX(Sites[Longitude],$A911),
", SRSName:  ",CHAR(34),LatLonDatum,CHAR(34),"}"))</f>
        <v>#REF!</v>
      </c>
      <c r="M911" t="e">
        <f>IF(INDEX(SamplingFeatures[Sampling Feature Type],$A911)&lt;&gt;"Specimen","",
CONCATENATE("  - &amp;SpecimenID",TEXT(SUMPRODUCT(--($M$3:$M910&lt;&gt;"")),"0000"),
" {","SamplingFeatureID:  *SamplingFeatureID",TEXT($A911,"0000"),
", SpecimenTypeCV:  ",CHAR(34),INDEX(Specimens[Specimen Type],$A911),CHAR(34),
", SpecimenMediumCV:  ",INDEX(Specimens[Specimen Medium],$A911),
", IsFieldSpecimen:  ",CHAR(34),INDEX(Specimens[Is Field Specimen?],$A911),CHAR(34),"}"))</f>
        <v>#REF!</v>
      </c>
      <c r="N911" t="e">
        <f>IF(COUNTA(SpatialOffsets[])=0,"", IF(INDEX(SpatialOffsets[Spatial Offset Type],$A911)="","",
CONCATENATE("  - &amp;SpatialOffsetID",TEXT($A911,"0000"),
" {","SpatialOffsetTypeCV:  ",CHAR(34),INDEX(SpatialOffsets[Spatial Offset Type],$A911),CHAR(34),
", Offset1Value:  ",INDEX(SpatialOffsets[Offset 1 Value],$A911),
", Offset1UnitID:  ",CHAR(34),INDEX(SpatialOffsets[Offset 1 Unit],$A911),CHAR(34),
", Offset2Value:  ",INDEX(SpatialOffsets[Offset 2 Value],$A911),
", Offset2UnitID:  ",CHAR(34),INDEX(SpatialOffsets[Offset 2 Unit],$A911),CHAR(34),
", Offset3Value:  ",INDEX(SpatialOffsets[Offset 3 Value],$A911),
", Offset3UnitID:  ",CHAR(34),INDEX(SpatialOffsets[Offset 3 Unit],$A911),CHAR(34),,"}")))</f>
        <v>#REF!</v>
      </c>
      <c r="O911" t="e">
        <f>IF(COUNTA(RelatedFeatures[])=0,"", IF(INDEX(RelatedFeatures[First Sampling Feature Code],$A911)="","",
CONCATENATE("  - &amp;RelationID",TEXT($A911,"0000"),
" {","SamplingFeatureID:  *SamplingFeatureID",TEXT(MATCH(INDEX(RelatedFeatures[First Sampling Feature Code],$A911),SamplingFeatures[Feature Code],0),"0000"),
", RelationshipTypeCV:  ",CHAR(34),INDEX(RelatedFeatures[Relationship Type],$A911),CHAR(34),
", RelatedFeatureID: *SamplingFeatureID",TEXT(MATCH(INDEX(RelatedFeatures[Second Sampling Feature Code],$A911),SamplingFeatures[Feature Code],0),"0000"),
", SpatialOffsetID:  ",IF(INDEX(RelatedFeatures[Offset Number],$A911)="","",CONCATENATE("*SpatialOffsetID",TEXT(INDEX(RelatedFeatures[Offset Number],$A911),"0000"))),"}")))</f>
        <v>#REF!</v>
      </c>
      <c r="P911" t="e">
        <f>IF(INDEX(Methods[Method Type],$A911)="","",
CONCATENATE("  - &amp;MethodID",TEXT($A911,"0000"),
" {","MethodTypeCV:  ",CHAR(34),INDEX(Methods[Method Type],$A911),CHAR(34),
", MethodCode:  ",CHAR(34),INDEX(Methods[Method Code],$A911),CHAR(34),
", MethodName:  ",CHAR(34),INDEX(Methods[Method Name],$A911),CHAR(34),
", MethodDescription:  ",CHAR(34),INDEX(Methods[Method Description],$A911),CHAR(34),
", MethodLink:  ",CHAR(34),INDEX(Methods[Method Link],$A911),CHAR(34),
", OrganizationID: *OrganizationID",TEXT(MATCH(INDEX(Methods[Organization Name],$A911),Organizations[Organization Name],0),"0000"),"}"))</f>
        <v>#REF!</v>
      </c>
      <c r="Q911" t="e">
        <f>IF(INDEX(Variables[Variable Type],$A911)="","",
CONCATENATE("  - &amp;VariableID",TEXT($A911,"0000"),
" {","VariableTypeCV:  ",CHAR(34),INDEX(Variables[Variable Type],$A911),CHAR(34),
", VariableCode:  ",CHAR(34),INDEX(Variables[Variable Code],$A911),CHAR(34),
", VariableNameCV:  ",CHAR(34),INDEX(Variables[Variable Name],$A911),CHAR(34),
", VariableDefinition:  ",CHAR(34),INDEX(Variables[Variable Definition],$A911),CHAR(34),
", SpecciationCV:  ",CHAR(34),INDEX(Variables[Speciation],$A911),CHAR(34),
", NoDataValue:  ",CHAR(34),INDEX(Variables[No Data Value],$A911),CHAR(34),"}"))</f>
        <v>#REF!</v>
      </c>
    </row>
    <row r="912" spans="1:17" x14ac:dyDescent="0.25">
      <c r="A912">
        <v>909</v>
      </c>
      <c r="D912" t="e">
        <f>IF(INDEX(People[First Name],$A912)="","",
CONCATENATE("  - &amp;PersonID",TEXT($A912,"0000"),
" {","PersonFirstName:  ",CHAR(34),INDEX(People[First Name],$A912),CHAR(34),
", PersonMiddleName:  ",CHAR(34),INDEX(People[Middle Name],$A912),CHAR(34),
", PersonLastName:  ",CHAR(34),INDEX(People[Last Name],$A912),CHAR(34),"}"))</f>
        <v>#REF!</v>
      </c>
      <c r="E912" t="e">
        <f>IF(INDEX(Organizations[Organization Type '[CV']],$A912)="","",
CONCATENATE("  - &amp;OrganizationID",TEXT($A912,"0000"),
" {","OrganizationTypeCV:  ",CHAR(34),INDEX(Organizations[Organization Type '[CV']],$A912),CHAR(34),
", OrganizationCode:  ",CHAR(34),INDEX(Organizations[Organization Code],$A912),CHAR(34),
", OrganizationName:  ",CHAR(34),INDEX(Organizations[Organization Name],$A912),CHAR(34),
", OrganizationDescription:  ",CHAR(34),INDEX(Organizations[Organization Description],$A912),CHAR(34),
", OrganizationLink:  ",CHAR(34),INDEX(Organizations[Organization Link],$A912),CHAR(34),"}"))</f>
        <v>#REF!</v>
      </c>
      <c r="F912" t="e">
        <f>IF(INDEX(People[First Name],$A912)="","",
CONCATENATE("  - &amp;AffiliationID",TEXT($A912,"0000"),
" {PersonID: *PersonID",TEXT($A912,"0000"),
", OrganizationID: *OrganizationID",TEXT(MATCH(INDEX(People[Organization Name],$A912),Organizations[Organization Name],0),"0000"),
", IsPrimaryOrganizationContact: , AffiliationStartDate: , AffiliationEndDate: , PrimaryPhone: ",
", PrimaryEmail: ",CHAR(34),INDEX(People[Primary Email],$A912),CHAR(34),
", PrimaryAddress: ",CHAR(34),INDEX(People[Primary Address],$A912),CHAR(34),
", PersonLink: }"))</f>
        <v>#REF!</v>
      </c>
      <c r="H912" t="e">
        <f>IF(COUNTA(CitationInformation)=0,"",IF(INDEX(AuthorList[Author Name],$A912)="","",
CONCATENATE("  - &amp;AuthorListID",TEXT($A912,"0000"),
"  {CitationID: *CitationID0001",
", PersonID: *PersonID",TEXT(MATCH(INDEX(AuthorList[Author Name],$A912),People[Full Name],0),"0000"),
", AuthorOrder: ",INDEX(AuthorList[Author Number],$A912),"}")))</f>
        <v>#REF!</v>
      </c>
      <c r="K912" t="e">
        <f>IF(INDEX(SamplingFeatures[Feature Code],$A912)="","",
CONCATENATE("  - &amp;SamplingFeatureID",TEXT($A912,"0000"),
" {","SamplingFeatureUUID:  ",CHAR(34),INDEX(SamplingFeatures[Sampling Feature UUID],$A912),CHAR(34),
", SamplingFeatureTypeCV:  ",CHAR(34),INDEX(SamplingFeatures[Sampling Feature Type],$A912),CHAR(34),
", SamplingFeatureCode:  ",CHAR(34),INDEX(SamplingFeatures[Feature Code],$A912),CHAR(34),
", SamplingFeatureName:  ",CHAR(34),INDEX(SamplingFeatures[Feature Name],$A912),CHAR(34),
", SamplingFeatureDescription:  ",CHAR(34),INDEX(SamplingFeatures[Feature Description],$A912),CHAR(34),
", SamplingFeatureGeotypeCV:  ",CHAR(34),INDEX(SamplingFeatures[Feature Geo Type],$A912),CHAR(34),
", FeatureGeometry:  ",CHAR(34),INDEX(SamplingFeatures[Feature Geometry],$A912),CHAR(34),
", Elevation_m:  ",CHAR(34),INDEX(SamplingFeatures[Elevation_m],$A912),CHAR(34),
", ElevationDatumCV:  ",CHAR(34),ElevationDatum,CHAR(34),"}"))</f>
        <v>#REF!</v>
      </c>
      <c r="L912" t="e">
        <f>IF(INDEX(SamplingFeatures[Sampling Feature Type],$A912)&lt;&gt;"Site","",
CONCATENATE("  - &amp;SiteID",TEXT(SUMPRODUCT(--($L$3:$L911&lt;&gt;"")),"0000"),
" {","SamplingFeatureID:  *SamplingFeatureID",TEXT($A912,"0000"),
", SiteTypeCV:  ",CHAR(34),INDEX(Sites[Site Type],$A912),CHAR(34),
", Latitude:  ",INDEX(Sites[Latitude],$A912),
", Longitude:  ",INDEX(Sites[Longitude],$A912),
", SRSName:  ",CHAR(34),LatLonDatum,CHAR(34),"}"))</f>
        <v>#REF!</v>
      </c>
      <c r="M912" t="e">
        <f>IF(INDEX(SamplingFeatures[Sampling Feature Type],$A912)&lt;&gt;"Specimen","",
CONCATENATE("  - &amp;SpecimenID",TEXT(SUMPRODUCT(--($M$3:$M911&lt;&gt;"")),"0000"),
" {","SamplingFeatureID:  *SamplingFeatureID",TEXT($A912,"0000"),
", SpecimenTypeCV:  ",CHAR(34),INDEX(Specimens[Specimen Type],$A912),CHAR(34),
", SpecimenMediumCV:  ",INDEX(Specimens[Specimen Medium],$A912),
", IsFieldSpecimen:  ",CHAR(34),INDEX(Specimens[Is Field Specimen?],$A912),CHAR(34),"}"))</f>
        <v>#REF!</v>
      </c>
      <c r="N912" t="e">
        <f>IF(COUNTA(SpatialOffsets[])=0,"", IF(INDEX(SpatialOffsets[Spatial Offset Type],$A912)="","",
CONCATENATE("  - &amp;SpatialOffsetID",TEXT($A912,"0000"),
" {","SpatialOffsetTypeCV:  ",CHAR(34),INDEX(SpatialOffsets[Spatial Offset Type],$A912),CHAR(34),
", Offset1Value:  ",INDEX(SpatialOffsets[Offset 1 Value],$A912),
", Offset1UnitID:  ",CHAR(34),INDEX(SpatialOffsets[Offset 1 Unit],$A912),CHAR(34),
", Offset2Value:  ",INDEX(SpatialOffsets[Offset 2 Value],$A912),
", Offset2UnitID:  ",CHAR(34),INDEX(SpatialOffsets[Offset 2 Unit],$A912),CHAR(34),
", Offset3Value:  ",INDEX(SpatialOffsets[Offset 3 Value],$A912),
", Offset3UnitID:  ",CHAR(34),INDEX(SpatialOffsets[Offset 3 Unit],$A912),CHAR(34),,"}")))</f>
        <v>#REF!</v>
      </c>
      <c r="O912" t="e">
        <f>IF(COUNTA(RelatedFeatures[])=0,"", IF(INDEX(RelatedFeatures[First Sampling Feature Code],$A912)="","",
CONCATENATE("  - &amp;RelationID",TEXT($A912,"0000"),
" {","SamplingFeatureID:  *SamplingFeatureID",TEXT(MATCH(INDEX(RelatedFeatures[First Sampling Feature Code],$A912),SamplingFeatures[Feature Code],0),"0000"),
", RelationshipTypeCV:  ",CHAR(34),INDEX(RelatedFeatures[Relationship Type],$A912),CHAR(34),
", RelatedFeatureID: *SamplingFeatureID",TEXT(MATCH(INDEX(RelatedFeatures[Second Sampling Feature Code],$A912),SamplingFeatures[Feature Code],0),"0000"),
", SpatialOffsetID:  ",IF(INDEX(RelatedFeatures[Offset Number],$A912)="","",CONCATENATE("*SpatialOffsetID",TEXT(INDEX(RelatedFeatures[Offset Number],$A912),"0000"))),"}")))</f>
        <v>#REF!</v>
      </c>
      <c r="P912" t="e">
        <f>IF(INDEX(Methods[Method Type],$A912)="","",
CONCATENATE("  - &amp;MethodID",TEXT($A912,"0000"),
" {","MethodTypeCV:  ",CHAR(34),INDEX(Methods[Method Type],$A912),CHAR(34),
", MethodCode:  ",CHAR(34),INDEX(Methods[Method Code],$A912),CHAR(34),
", MethodName:  ",CHAR(34),INDEX(Methods[Method Name],$A912),CHAR(34),
", MethodDescription:  ",CHAR(34),INDEX(Methods[Method Description],$A912),CHAR(34),
", MethodLink:  ",CHAR(34),INDEX(Methods[Method Link],$A912),CHAR(34),
", OrganizationID: *OrganizationID",TEXT(MATCH(INDEX(Methods[Organization Name],$A912),Organizations[Organization Name],0),"0000"),"}"))</f>
        <v>#REF!</v>
      </c>
      <c r="Q912" t="e">
        <f>IF(INDEX(Variables[Variable Type],$A912)="","",
CONCATENATE("  - &amp;VariableID",TEXT($A912,"0000"),
" {","VariableTypeCV:  ",CHAR(34),INDEX(Variables[Variable Type],$A912),CHAR(34),
", VariableCode:  ",CHAR(34),INDEX(Variables[Variable Code],$A912),CHAR(34),
", VariableNameCV:  ",CHAR(34),INDEX(Variables[Variable Name],$A912),CHAR(34),
", VariableDefinition:  ",CHAR(34),INDEX(Variables[Variable Definition],$A912),CHAR(34),
", SpecciationCV:  ",CHAR(34),INDEX(Variables[Speciation],$A912),CHAR(34),
", NoDataValue:  ",CHAR(34),INDEX(Variables[No Data Value],$A912),CHAR(34),"}"))</f>
        <v>#REF!</v>
      </c>
    </row>
    <row r="913" spans="1:17" x14ac:dyDescent="0.25">
      <c r="A913">
        <v>910</v>
      </c>
      <c r="D913" t="e">
        <f>IF(INDEX(People[First Name],$A913)="","",
CONCATENATE("  - &amp;PersonID",TEXT($A913,"0000"),
" {","PersonFirstName:  ",CHAR(34),INDEX(People[First Name],$A913),CHAR(34),
", PersonMiddleName:  ",CHAR(34),INDEX(People[Middle Name],$A913),CHAR(34),
", PersonLastName:  ",CHAR(34),INDEX(People[Last Name],$A913),CHAR(34),"}"))</f>
        <v>#REF!</v>
      </c>
      <c r="E913" t="e">
        <f>IF(INDEX(Organizations[Organization Type '[CV']],$A913)="","",
CONCATENATE("  - &amp;OrganizationID",TEXT($A913,"0000"),
" {","OrganizationTypeCV:  ",CHAR(34),INDEX(Organizations[Organization Type '[CV']],$A913),CHAR(34),
", OrganizationCode:  ",CHAR(34),INDEX(Organizations[Organization Code],$A913),CHAR(34),
", OrganizationName:  ",CHAR(34),INDEX(Organizations[Organization Name],$A913),CHAR(34),
", OrganizationDescription:  ",CHAR(34),INDEX(Organizations[Organization Description],$A913),CHAR(34),
", OrganizationLink:  ",CHAR(34),INDEX(Organizations[Organization Link],$A913),CHAR(34),"}"))</f>
        <v>#REF!</v>
      </c>
      <c r="F913" t="e">
        <f>IF(INDEX(People[First Name],$A913)="","",
CONCATENATE("  - &amp;AffiliationID",TEXT($A913,"0000"),
" {PersonID: *PersonID",TEXT($A913,"0000"),
", OrganizationID: *OrganizationID",TEXT(MATCH(INDEX(People[Organization Name],$A913),Organizations[Organization Name],0),"0000"),
", IsPrimaryOrganizationContact: , AffiliationStartDate: , AffiliationEndDate: , PrimaryPhone: ",
", PrimaryEmail: ",CHAR(34),INDEX(People[Primary Email],$A913),CHAR(34),
", PrimaryAddress: ",CHAR(34),INDEX(People[Primary Address],$A913),CHAR(34),
", PersonLink: }"))</f>
        <v>#REF!</v>
      </c>
      <c r="H913" t="e">
        <f>IF(COUNTA(CitationInformation)=0,"",IF(INDEX(AuthorList[Author Name],$A913)="","",
CONCATENATE("  - &amp;AuthorListID",TEXT($A913,"0000"),
"  {CitationID: *CitationID0001",
", PersonID: *PersonID",TEXT(MATCH(INDEX(AuthorList[Author Name],$A913),People[Full Name],0),"0000"),
", AuthorOrder: ",INDEX(AuthorList[Author Number],$A913),"}")))</f>
        <v>#REF!</v>
      </c>
      <c r="K913" t="e">
        <f>IF(INDEX(SamplingFeatures[Feature Code],$A913)="","",
CONCATENATE("  - &amp;SamplingFeatureID",TEXT($A913,"0000"),
" {","SamplingFeatureUUID:  ",CHAR(34),INDEX(SamplingFeatures[Sampling Feature UUID],$A913),CHAR(34),
", SamplingFeatureTypeCV:  ",CHAR(34),INDEX(SamplingFeatures[Sampling Feature Type],$A913),CHAR(34),
", SamplingFeatureCode:  ",CHAR(34),INDEX(SamplingFeatures[Feature Code],$A913),CHAR(34),
", SamplingFeatureName:  ",CHAR(34),INDEX(SamplingFeatures[Feature Name],$A913),CHAR(34),
", SamplingFeatureDescription:  ",CHAR(34),INDEX(SamplingFeatures[Feature Description],$A913),CHAR(34),
", SamplingFeatureGeotypeCV:  ",CHAR(34),INDEX(SamplingFeatures[Feature Geo Type],$A913),CHAR(34),
", FeatureGeometry:  ",CHAR(34),INDEX(SamplingFeatures[Feature Geometry],$A913),CHAR(34),
", Elevation_m:  ",CHAR(34),INDEX(SamplingFeatures[Elevation_m],$A913),CHAR(34),
", ElevationDatumCV:  ",CHAR(34),ElevationDatum,CHAR(34),"}"))</f>
        <v>#REF!</v>
      </c>
      <c r="L913" t="e">
        <f>IF(INDEX(SamplingFeatures[Sampling Feature Type],$A913)&lt;&gt;"Site","",
CONCATENATE("  - &amp;SiteID",TEXT(SUMPRODUCT(--($L$3:$L912&lt;&gt;"")),"0000"),
" {","SamplingFeatureID:  *SamplingFeatureID",TEXT($A913,"0000"),
", SiteTypeCV:  ",CHAR(34),INDEX(Sites[Site Type],$A913),CHAR(34),
", Latitude:  ",INDEX(Sites[Latitude],$A913),
", Longitude:  ",INDEX(Sites[Longitude],$A913),
", SRSName:  ",CHAR(34),LatLonDatum,CHAR(34),"}"))</f>
        <v>#REF!</v>
      </c>
      <c r="M913" t="e">
        <f>IF(INDEX(SamplingFeatures[Sampling Feature Type],$A913)&lt;&gt;"Specimen","",
CONCATENATE("  - &amp;SpecimenID",TEXT(SUMPRODUCT(--($M$3:$M912&lt;&gt;"")),"0000"),
" {","SamplingFeatureID:  *SamplingFeatureID",TEXT($A913,"0000"),
", SpecimenTypeCV:  ",CHAR(34),INDEX(Specimens[Specimen Type],$A913),CHAR(34),
", SpecimenMediumCV:  ",INDEX(Specimens[Specimen Medium],$A913),
", IsFieldSpecimen:  ",CHAR(34),INDEX(Specimens[Is Field Specimen?],$A913),CHAR(34),"}"))</f>
        <v>#REF!</v>
      </c>
      <c r="N913" t="e">
        <f>IF(COUNTA(SpatialOffsets[])=0,"", IF(INDEX(SpatialOffsets[Spatial Offset Type],$A913)="","",
CONCATENATE("  - &amp;SpatialOffsetID",TEXT($A913,"0000"),
" {","SpatialOffsetTypeCV:  ",CHAR(34),INDEX(SpatialOffsets[Spatial Offset Type],$A913),CHAR(34),
", Offset1Value:  ",INDEX(SpatialOffsets[Offset 1 Value],$A913),
", Offset1UnitID:  ",CHAR(34),INDEX(SpatialOffsets[Offset 1 Unit],$A913),CHAR(34),
", Offset2Value:  ",INDEX(SpatialOffsets[Offset 2 Value],$A913),
", Offset2UnitID:  ",CHAR(34),INDEX(SpatialOffsets[Offset 2 Unit],$A913),CHAR(34),
", Offset3Value:  ",INDEX(SpatialOffsets[Offset 3 Value],$A913),
", Offset3UnitID:  ",CHAR(34),INDEX(SpatialOffsets[Offset 3 Unit],$A913),CHAR(34),,"}")))</f>
        <v>#REF!</v>
      </c>
      <c r="O913" t="e">
        <f>IF(COUNTA(RelatedFeatures[])=0,"", IF(INDEX(RelatedFeatures[First Sampling Feature Code],$A913)="","",
CONCATENATE("  - &amp;RelationID",TEXT($A913,"0000"),
" {","SamplingFeatureID:  *SamplingFeatureID",TEXT(MATCH(INDEX(RelatedFeatures[First Sampling Feature Code],$A913),SamplingFeatures[Feature Code],0),"0000"),
", RelationshipTypeCV:  ",CHAR(34),INDEX(RelatedFeatures[Relationship Type],$A913),CHAR(34),
", RelatedFeatureID: *SamplingFeatureID",TEXT(MATCH(INDEX(RelatedFeatures[Second Sampling Feature Code],$A913),SamplingFeatures[Feature Code],0),"0000"),
", SpatialOffsetID:  ",IF(INDEX(RelatedFeatures[Offset Number],$A913)="","",CONCATENATE("*SpatialOffsetID",TEXT(INDEX(RelatedFeatures[Offset Number],$A913),"0000"))),"}")))</f>
        <v>#REF!</v>
      </c>
      <c r="P913" t="e">
        <f>IF(INDEX(Methods[Method Type],$A913)="","",
CONCATENATE("  - &amp;MethodID",TEXT($A913,"0000"),
" {","MethodTypeCV:  ",CHAR(34),INDEX(Methods[Method Type],$A913),CHAR(34),
", MethodCode:  ",CHAR(34),INDEX(Methods[Method Code],$A913),CHAR(34),
", MethodName:  ",CHAR(34),INDEX(Methods[Method Name],$A913),CHAR(34),
", MethodDescription:  ",CHAR(34),INDEX(Methods[Method Description],$A913),CHAR(34),
", MethodLink:  ",CHAR(34),INDEX(Methods[Method Link],$A913),CHAR(34),
", OrganizationID: *OrganizationID",TEXT(MATCH(INDEX(Methods[Organization Name],$A913),Organizations[Organization Name],0),"0000"),"}"))</f>
        <v>#REF!</v>
      </c>
      <c r="Q913" t="e">
        <f>IF(INDEX(Variables[Variable Type],$A913)="","",
CONCATENATE("  - &amp;VariableID",TEXT($A913,"0000"),
" {","VariableTypeCV:  ",CHAR(34),INDEX(Variables[Variable Type],$A913),CHAR(34),
", VariableCode:  ",CHAR(34),INDEX(Variables[Variable Code],$A913),CHAR(34),
", VariableNameCV:  ",CHAR(34),INDEX(Variables[Variable Name],$A913),CHAR(34),
", VariableDefinition:  ",CHAR(34),INDEX(Variables[Variable Definition],$A913),CHAR(34),
", SpecciationCV:  ",CHAR(34),INDEX(Variables[Speciation],$A913),CHAR(34),
", NoDataValue:  ",CHAR(34),INDEX(Variables[No Data Value],$A913),CHAR(34),"}"))</f>
        <v>#REF!</v>
      </c>
    </row>
    <row r="914" spans="1:17" x14ac:dyDescent="0.25">
      <c r="A914">
        <v>911</v>
      </c>
      <c r="D914" t="e">
        <f>IF(INDEX(People[First Name],$A914)="","",
CONCATENATE("  - &amp;PersonID",TEXT($A914,"0000"),
" {","PersonFirstName:  ",CHAR(34),INDEX(People[First Name],$A914),CHAR(34),
", PersonMiddleName:  ",CHAR(34),INDEX(People[Middle Name],$A914),CHAR(34),
", PersonLastName:  ",CHAR(34),INDEX(People[Last Name],$A914),CHAR(34),"}"))</f>
        <v>#REF!</v>
      </c>
      <c r="E914" t="e">
        <f>IF(INDEX(Organizations[Organization Type '[CV']],$A914)="","",
CONCATENATE("  - &amp;OrganizationID",TEXT($A914,"0000"),
" {","OrganizationTypeCV:  ",CHAR(34),INDEX(Organizations[Organization Type '[CV']],$A914),CHAR(34),
", OrganizationCode:  ",CHAR(34),INDEX(Organizations[Organization Code],$A914),CHAR(34),
", OrganizationName:  ",CHAR(34),INDEX(Organizations[Organization Name],$A914),CHAR(34),
", OrganizationDescription:  ",CHAR(34),INDEX(Organizations[Organization Description],$A914),CHAR(34),
", OrganizationLink:  ",CHAR(34),INDEX(Organizations[Organization Link],$A914),CHAR(34),"}"))</f>
        <v>#REF!</v>
      </c>
      <c r="F914" t="e">
        <f>IF(INDEX(People[First Name],$A914)="","",
CONCATENATE("  - &amp;AffiliationID",TEXT($A914,"0000"),
" {PersonID: *PersonID",TEXT($A914,"0000"),
", OrganizationID: *OrganizationID",TEXT(MATCH(INDEX(People[Organization Name],$A914),Organizations[Organization Name],0),"0000"),
", IsPrimaryOrganizationContact: , AffiliationStartDate: , AffiliationEndDate: , PrimaryPhone: ",
", PrimaryEmail: ",CHAR(34),INDEX(People[Primary Email],$A914),CHAR(34),
", PrimaryAddress: ",CHAR(34),INDEX(People[Primary Address],$A914),CHAR(34),
", PersonLink: }"))</f>
        <v>#REF!</v>
      </c>
      <c r="H914" t="e">
        <f>IF(COUNTA(CitationInformation)=0,"",IF(INDEX(AuthorList[Author Name],$A914)="","",
CONCATENATE("  - &amp;AuthorListID",TEXT($A914,"0000"),
"  {CitationID: *CitationID0001",
", PersonID: *PersonID",TEXT(MATCH(INDEX(AuthorList[Author Name],$A914),People[Full Name],0),"0000"),
", AuthorOrder: ",INDEX(AuthorList[Author Number],$A914),"}")))</f>
        <v>#REF!</v>
      </c>
      <c r="K914" t="e">
        <f>IF(INDEX(SamplingFeatures[Feature Code],$A914)="","",
CONCATENATE("  - &amp;SamplingFeatureID",TEXT($A914,"0000"),
" {","SamplingFeatureUUID:  ",CHAR(34),INDEX(SamplingFeatures[Sampling Feature UUID],$A914),CHAR(34),
", SamplingFeatureTypeCV:  ",CHAR(34),INDEX(SamplingFeatures[Sampling Feature Type],$A914),CHAR(34),
", SamplingFeatureCode:  ",CHAR(34),INDEX(SamplingFeatures[Feature Code],$A914),CHAR(34),
", SamplingFeatureName:  ",CHAR(34),INDEX(SamplingFeatures[Feature Name],$A914),CHAR(34),
", SamplingFeatureDescription:  ",CHAR(34),INDEX(SamplingFeatures[Feature Description],$A914),CHAR(34),
", SamplingFeatureGeotypeCV:  ",CHAR(34),INDEX(SamplingFeatures[Feature Geo Type],$A914),CHAR(34),
", FeatureGeometry:  ",CHAR(34),INDEX(SamplingFeatures[Feature Geometry],$A914),CHAR(34),
", Elevation_m:  ",CHAR(34),INDEX(SamplingFeatures[Elevation_m],$A914),CHAR(34),
", ElevationDatumCV:  ",CHAR(34),ElevationDatum,CHAR(34),"}"))</f>
        <v>#REF!</v>
      </c>
      <c r="L914" t="e">
        <f>IF(INDEX(SamplingFeatures[Sampling Feature Type],$A914)&lt;&gt;"Site","",
CONCATENATE("  - &amp;SiteID",TEXT(SUMPRODUCT(--($L$3:$L913&lt;&gt;"")),"0000"),
" {","SamplingFeatureID:  *SamplingFeatureID",TEXT($A914,"0000"),
", SiteTypeCV:  ",CHAR(34),INDEX(Sites[Site Type],$A914),CHAR(34),
", Latitude:  ",INDEX(Sites[Latitude],$A914),
", Longitude:  ",INDEX(Sites[Longitude],$A914),
", SRSName:  ",CHAR(34),LatLonDatum,CHAR(34),"}"))</f>
        <v>#REF!</v>
      </c>
      <c r="M914" t="e">
        <f>IF(INDEX(SamplingFeatures[Sampling Feature Type],$A914)&lt;&gt;"Specimen","",
CONCATENATE("  - &amp;SpecimenID",TEXT(SUMPRODUCT(--($M$3:$M913&lt;&gt;"")),"0000"),
" {","SamplingFeatureID:  *SamplingFeatureID",TEXT($A914,"0000"),
", SpecimenTypeCV:  ",CHAR(34),INDEX(Specimens[Specimen Type],$A914),CHAR(34),
", SpecimenMediumCV:  ",INDEX(Specimens[Specimen Medium],$A914),
", IsFieldSpecimen:  ",CHAR(34),INDEX(Specimens[Is Field Specimen?],$A914),CHAR(34),"}"))</f>
        <v>#REF!</v>
      </c>
      <c r="N914" t="e">
        <f>IF(COUNTA(SpatialOffsets[])=0,"", IF(INDEX(SpatialOffsets[Spatial Offset Type],$A914)="","",
CONCATENATE("  - &amp;SpatialOffsetID",TEXT($A914,"0000"),
" {","SpatialOffsetTypeCV:  ",CHAR(34),INDEX(SpatialOffsets[Spatial Offset Type],$A914),CHAR(34),
", Offset1Value:  ",INDEX(SpatialOffsets[Offset 1 Value],$A914),
", Offset1UnitID:  ",CHAR(34),INDEX(SpatialOffsets[Offset 1 Unit],$A914),CHAR(34),
", Offset2Value:  ",INDEX(SpatialOffsets[Offset 2 Value],$A914),
", Offset2UnitID:  ",CHAR(34),INDEX(SpatialOffsets[Offset 2 Unit],$A914),CHAR(34),
", Offset3Value:  ",INDEX(SpatialOffsets[Offset 3 Value],$A914),
", Offset3UnitID:  ",CHAR(34),INDEX(SpatialOffsets[Offset 3 Unit],$A914),CHAR(34),,"}")))</f>
        <v>#REF!</v>
      </c>
      <c r="O914" t="e">
        <f>IF(COUNTA(RelatedFeatures[])=0,"", IF(INDEX(RelatedFeatures[First Sampling Feature Code],$A914)="","",
CONCATENATE("  - &amp;RelationID",TEXT($A914,"0000"),
" {","SamplingFeatureID:  *SamplingFeatureID",TEXT(MATCH(INDEX(RelatedFeatures[First Sampling Feature Code],$A914),SamplingFeatures[Feature Code],0),"0000"),
", RelationshipTypeCV:  ",CHAR(34),INDEX(RelatedFeatures[Relationship Type],$A914),CHAR(34),
", RelatedFeatureID: *SamplingFeatureID",TEXT(MATCH(INDEX(RelatedFeatures[Second Sampling Feature Code],$A914),SamplingFeatures[Feature Code],0),"0000"),
", SpatialOffsetID:  ",IF(INDEX(RelatedFeatures[Offset Number],$A914)="","",CONCATENATE("*SpatialOffsetID",TEXT(INDEX(RelatedFeatures[Offset Number],$A914),"0000"))),"}")))</f>
        <v>#REF!</v>
      </c>
      <c r="P914" t="e">
        <f>IF(INDEX(Methods[Method Type],$A914)="","",
CONCATENATE("  - &amp;MethodID",TEXT($A914,"0000"),
" {","MethodTypeCV:  ",CHAR(34),INDEX(Methods[Method Type],$A914),CHAR(34),
", MethodCode:  ",CHAR(34),INDEX(Methods[Method Code],$A914),CHAR(34),
", MethodName:  ",CHAR(34),INDEX(Methods[Method Name],$A914),CHAR(34),
", MethodDescription:  ",CHAR(34),INDEX(Methods[Method Description],$A914),CHAR(34),
", MethodLink:  ",CHAR(34),INDEX(Methods[Method Link],$A914),CHAR(34),
", OrganizationID: *OrganizationID",TEXT(MATCH(INDEX(Methods[Organization Name],$A914),Organizations[Organization Name],0),"0000"),"}"))</f>
        <v>#REF!</v>
      </c>
      <c r="Q914" t="e">
        <f>IF(INDEX(Variables[Variable Type],$A914)="","",
CONCATENATE("  - &amp;VariableID",TEXT($A914,"0000"),
" {","VariableTypeCV:  ",CHAR(34),INDEX(Variables[Variable Type],$A914),CHAR(34),
", VariableCode:  ",CHAR(34),INDEX(Variables[Variable Code],$A914),CHAR(34),
", VariableNameCV:  ",CHAR(34),INDEX(Variables[Variable Name],$A914),CHAR(34),
", VariableDefinition:  ",CHAR(34),INDEX(Variables[Variable Definition],$A914),CHAR(34),
", SpecciationCV:  ",CHAR(34),INDEX(Variables[Speciation],$A914),CHAR(34),
", NoDataValue:  ",CHAR(34),INDEX(Variables[No Data Value],$A914),CHAR(34),"}"))</f>
        <v>#REF!</v>
      </c>
    </row>
    <row r="915" spans="1:17" x14ac:dyDescent="0.25">
      <c r="A915">
        <v>912</v>
      </c>
      <c r="D915" t="e">
        <f>IF(INDEX(People[First Name],$A915)="","",
CONCATENATE("  - &amp;PersonID",TEXT($A915,"0000"),
" {","PersonFirstName:  ",CHAR(34),INDEX(People[First Name],$A915),CHAR(34),
", PersonMiddleName:  ",CHAR(34),INDEX(People[Middle Name],$A915),CHAR(34),
", PersonLastName:  ",CHAR(34),INDEX(People[Last Name],$A915),CHAR(34),"}"))</f>
        <v>#REF!</v>
      </c>
      <c r="E915" t="e">
        <f>IF(INDEX(Organizations[Organization Type '[CV']],$A915)="","",
CONCATENATE("  - &amp;OrganizationID",TEXT($A915,"0000"),
" {","OrganizationTypeCV:  ",CHAR(34),INDEX(Organizations[Organization Type '[CV']],$A915),CHAR(34),
", OrganizationCode:  ",CHAR(34),INDEX(Organizations[Organization Code],$A915),CHAR(34),
", OrganizationName:  ",CHAR(34),INDEX(Organizations[Organization Name],$A915),CHAR(34),
", OrganizationDescription:  ",CHAR(34),INDEX(Organizations[Organization Description],$A915),CHAR(34),
", OrganizationLink:  ",CHAR(34),INDEX(Organizations[Organization Link],$A915),CHAR(34),"}"))</f>
        <v>#REF!</v>
      </c>
      <c r="F915" t="e">
        <f>IF(INDEX(People[First Name],$A915)="","",
CONCATENATE("  - &amp;AffiliationID",TEXT($A915,"0000"),
" {PersonID: *PersonID",TEXT($A915,"0000"),
", OrganizationID: *OrganizationID",TEXT(MATCH(INDEX(People[Organization Name],$A915),Organizations[Organization Name],0),"0000"),
", IsPrimaryOrganizationContact: , AffiliationStartDate: , AffiliationEndDate: , PrimaryPhone: ",
", PrimaryEmail: ",CHAR(34),INDEX(People[Primary Email],$A915),CHAR(34),
", PrimaryAddress: ",CHAR(34),INDEX(People[Primary Address],$A915),CHAR(34),
", PersonLink: }"))</f>
        <v>#REF!</v>
      </c>
      <c r="H915" t="e">
        <f>IF(COUNTA(CitationInformation)=0,"",IF(INDEX(AuthorList[Author Name],$A915)="","",
CONCATENATE("  - &amp;AuthorListID",TEXT($A915,"0000"),
"  {CitationID: *CitationID0001",
", PersonID: *PersonID",TEXT(MATCH(INDEX(AuthorList[Author Name],$A915),People[Full Name],0),"0000"),
", AuthorOrder: ",INDEX(AuthorList[Author Number],$A915),"}")))</f>
        <v>#REF!</v>
      </c>
      <c r="K915" t="e">
        <f>IF(INDEX(SamplingFeatures[Feature Code],$A915)="","",
CONCATENATE("  - &amp;SamplingFeatureID",TEXT($A915,"0000"),
" {","SamplingFeatureUUID:  ",CHAR(34),INDEX(SamplingFeatures[Sampling Feature UUID],$A915),CHAR(34),
", SamplingFeatureTypeCV:  ",CHAR(34),INDEX(SamplingFeatures[Sampling Feature Type],$A915),CHAR(34),
", SamplingFeatureCode:  ",CHAR(34),INDEX(SamplingFeatures[Feature Code],$A915),CHAR(34),
", SamplingFeatureName:  ",CHAR(34),INDEX(SamplingFeatures[Feature Name],$A915),CHAR(34),
", SamplingFeatureDescription:  ",CHAR(34),INDEX(SamplingFeatures[Feature Description],$A915),CHAR(34),
", SamplingFeatureGeotypeCV:  ",CHAR(34),INDEX(SamplingFeatures[Feature Geo Type],$A915),CHAR(34),
", FeatureGeometry:  ",CHAR(34),INDEX(SamplingFeatures[Feature Geometry],$A915),CHAR(34),
", Elevation_m:  ",CHAR(34),INDEX(SamplingFeatures[Elevation_m],$A915),CHAR(34),
", ElevationDatumCV:  ",CHAR(34),ElevationDatum,CHAR(34),"}"))</f>
        <v>#REF!</v>
      </c>
      <c r="L915" t="e">
        <f>IF(INDEX(SamplingFeatures[Sampling Feature Type],$A915)&lt;&gt;"Site","",
CONCATENATE("  - &amp;SiteID",TEXT(SUMPRODUCT(--($L$3:$L914&lt;&gt;"")),"0000"),
" {","SamplingFeatureID:  *SamplingFeatureID",TEXT($A915,"0000"),
", SiteTypeCV:  ",CHAR(34),INDEX(Sites[Site Type],$A915),CHAR(34),
", Latitude:  ",INDEX(Sites[Latitude],$A915),
", Longitude:  ",INDEX(Sites[Longitude],$A915),
", SRSName:  ",CHAR(34),LatLonDatum,CHAR(34),"}"))</f>
        <v>#REF!</v>
      </c>
      <c r="M915" t="e">
        <f>IF(INDEX(SamplingFeatures[Sampling Feature Type],$A915)&lt;&gt;"Specimen","",
CONCATENATE("  - &amp;SpecimenID",TEXT(SUMPRODUCT(--($M$3:$M914&lt;&gt;"")),"0000"),
" {","SamplingFeatureID:  *SamplingFeatureID",TEXT($A915,"0000"),
", SpecimenTypeCV:  ",CHAR(34),INDEX(Specimens[Specimen Type],$A915),CHAR(34),
", SpecimenMediumCV:  ",INDEX(Specimens[Specimen Medium],$A915),
", IsFieldSpecimen:  ",CHAR(34),INDEX(Specimens[Is Field Specimen?],$A915),CHAR(34),"}"))</f>
        <v>#REF!</v>
      </c>
      <c r="N915" t="e">
        <f>IF(COUNTA(SpatialOffsets[])=0,"", IF(INDEX(SpatialOffsets[Spatial Offset Type],$A915)="","",
CONCATENATE("  - &amp;SpatialOffsetID",TEXT($A915,"0000"),
" {","SpatialOffsetTypeCV:  ",CHAR(34),INDEX(SpatialOffsets[Spatial Offset Type],$A915),CHAR(34),
", Offset1Value:  ",INDEX(SpatialOffsets[Offset 1 Value],$A915),
", Offset1UnitID:  ",CHAR(34),INDEX(SpatialOffsets[Offset 1 Unit],$A915),CHAR(34),
", Offset2Value:  ",INDEX(SpatialOffsets[Offset 2 Value],$A915),
", Offset2UnitID:  ",CHAR(34),INDEX(SpatialOffsets[Offset 2 Unit],$A915),CHAR(34),
", Offset3Value:  ",INDEX(SpatialOffsets[Offset 3 Value],$A915),
", Offset3UnitID:  ",CHAR(34),INDEX(SpatialOffsets[Offset 3 Unit],$A915),CHAR(34),,"}")))</f>
        <v>#REF!</v>
      </c>
      <c r="O915" t="e">
        <f>IF(COUNTA(RelatedFeatures[])=0,"", IF(INDEX(RelatedFeatures[First Sampling Feature Code],$A915)="","",
CONCATENATE("  - &amp;RelationID",TEXT($A915,"0000"),
" {","SamplingFeatureID:  *SamplingFeatureID",TEXT(MATCH(INDEX(RelatedFeatures[First Sampling Feature Code],$A915),SamplingFeatures[Feature Code],0),"0000"),
", RelationshipTypeCV:  ",CHAR(34),INDEX(RelatedFeatures[Relationship Type],$A915),CHAR(34),
", RelatedFeatureID: *SamplingFeatureID",TEXT(MATCH(INDEX(RelatedFeatures[Second Sampling Feature Code],$A915),SamplingFeatures[Feature Code],0),"0000"),
", SpatialOffsetID:  ",IF(INDEX(RelatedFeatures[Offset Number],$A915)="","",CONCATENATE("*SpatialOffsetID",TEXT(INDEX(RelatedFeatures[Offset Number],$A915),"0000"))),"}")))</f>
        <v>#REF!</v>
      </c>
      <c r="P915" t="e">
        <f>IF(INDEX(Methods[Method Type],$A915)="","",
CONCATENATE("  - &amp;MethodID",TEXT($A915,"0000"),
" {","MethodTypeCV:  ",CHAR(34),INDEX(Methods[Method Type],$A915),CHAR(34),
", MethodCode:  ",CHAR(34),INDEX(Methods[Method Code],$A915),CHAR(34),
", MethodName:  ",CHAR(34),INDEX(Methods[Method Name],$A915),CHAR(34),
", MethodDescription:  ",CHAR(34),INDEX(Methods[Method Description],$A915),CHAR(34),
", MethodLink:  ",CHAR(34),INDEX(Methods[Method Link],$A915),CHAR(34),
", OrganizationID: *OrganizationID",TEXT(MATCH(INDEX(Methods[Organization Name],$A915),Organizations[Organization Name],0),"0000"),"}"))</f>
        <v>#REF!</v>
      </c>
      <c r="Q915" t="e">
        <f>IF(INDEX(Variables[Variable Type],$A915)="","",
CONCATENATE("  - &amp;VariableID",TEXT($A915,"0000"),
" {","VariableTypeCV:  ",CHAR(34),INDEX(Variables[Variable Type],$A915),CHAR(34),
", VariableCode:  ",CHAR(34),INDEX(Variables[Variable Code],$A915),CHAR(34),
", VariableNameCV:  ",CHAR(34),INDEX(Variables[Variable Name],$A915),CHAR(34),
", VariableDefinition:  ",CHAR(34),INDEX(Variables[Variable Definition],$A915),CHAR(34),
", SpecciationCV:  ",CHAR(34),INDEX(Variables[Speciation],$A915),CHAR(34),
", NoDataValue:  ",CHAR(34),INDEX(Variables[No Data Value],$A915),CHAR(34),"}"))</f>
        <v>#REF!</v>
      </c>
    </row>
    <row r="916" spans="1:17" x14ac:dyDescent="0.25">
      <c r="A916">
        <v>913</v>
      </c>
      <c r="D916" t="e">
        <f>IF(INDEX(People[First Name],$A916)="","",
CONCATENATE("  - &amp;PersonID",TEXT($A916,"0000"),
" {","PersonFirstName:  ",CHAR(34),INDEX(People[First Name],$A916),CHAR(34),
", PersonMiddleName:  ",CHAR(34),INDEX(People[Middle Name],$A916),CHAR(34),
", PersonLastName:  ",CHAR(34),INDEX(People[Last Name],$A916),CHAR(34),"}"))</f>
        <v>#REF!</v>
      </c>
      <c r="E916" t="e">
        <f>IF(INDEX(Organizations[Organization Type '[CV']],$A916)="","",
CONCATENATE("  - &amp;OrganizationID",TEXT($A916,"0000"),
" {","OrganizationTypeCV:  ",CHAR(34),INDEX(Organizations[Organization Type '[CV']],$A916),CHAR(34),
", OrganizationCode:  ",CHAR(34),INDEX(Organizations[Organization Code],$A916),CHAR(34),
", OrganizationName:  ",CHAR(34),INDEX(Organizations[Organization Name],$A916),CHAR(34),
", OrganizationDescription:  ",CHAR(34),INDEX(Organizations[Organization Description],$A916),CHAR(34),
", OrganizationLink:  ",CHAR(34),INDEX(Organizations[Organization Link],$A916),CHAR(34),"}"))</f>
        <v>#REF!</v>
      </c>
      <c r="F916" t="e">
        <f>IF(INDEX(People[First Name],$A916)="","",
CONCATENATE("  - &amp;AffiliationID",TEXT($A916,"0000"),
" {PersonID: *PersonID",TEXT($A916,"0000"),
", OrganizationID: *OrganizationID",TEXT(MATCH(INDEX(People[Organization Name],$A916),Organizations[Organization Name],0),"0000"),
", IsPrimaryOrganizationContact: , AffiliationStartDate: , AffiliationEndDate: , PrimaryPhone: ",
", PrimaryEmail: ",CHAR(34),INDEX(People[Primary Email],$A916),CHAR(34),
", PrimaryAddress: ",CHAR(34),INDEX(People[Primary Address],$A916),CHAR(34),
", PersonLink: }"))</f>
        <v>#REF!</v>
      </c>
      <c r="H916" t="e">
        <f>IF(COUNTA(CitationInformation)=0,"",IF(INDEX(AuthorList[Author Name],$A916)="","",
CONCATENATE("  - &amp;AuthorListID",TEXT($A916,"0000"),
"  {CitationID: *CitationID0001",
", PersonID: *PersonID",TEXT(MATCH(INDEX(AuthorList[Author Name],$A916),People[Full Name],0),"0000"),
", AuthorOrder: ",INDEX(AuthorList[Author Number],$A916),"}")))</f>
        <v>#REF!</v>
      </c>
      <c r="K916" t="e">
        <f>IF(INDEX(SamplingFeatures[Feature Code],$A916)="","",
CONCATENATE("  - &amp;SamplingFeatureID",TEXT($A916,"0000"),
" {","SamplingFeatureUUID:  ",CHAR(34),INDEX(SamplingFeatures[Sampling Feature UUID],$A916),CHAR(34),
", SamplingFeatureTypeCV:  ",CHAR(34),INDEX(SamplingFeatures[Sampling Feature Type],$A916),CHAR(34),
", SamplingFeatureCode:  ",CHAR(34),INDEX(SamplingFeatures[Feature Code],$A916),CHAR(34),
", SamplingFeatureName:  ",CHAR(34),INDEX(SamplingFeatures[Feature Name],$A916),CHAR(34),
", SamplingFeatureDescription:  ",CHAR(34),INDEX(SamplingFeatures[Feature Description],$A916),CHAR(34),
", SamplingFeatureGeotypeCV:  ",CHAR(34),INDEX(SamplingFeatures[Feature Geo Type],$A916),CHAR(34),
", FeatureGeometry:  ",CHAR(34),INDEX(SamplingFeatures[Feature Geometry],$A916),CHAR(34),
", Elevation_m:  ",CHAR(34),INDEX(SamplingFeatures[Elevation_m],$A916),CHAR(34),
", ElevationDatumCV:  ",CHAR(34),ElevationDatum,CHAR(34),"}"))</f>
        <v>#REF!</v>
      </c>
      <c r="L916" t="e">
        <f>IF(INDEX(SamplingFeatures[Sampling Feature Type],$A916)&lt;&gt;"Site","",
CONCATENATE("  - &amp;SiteID",TEXT(SUMPRODUCT(--($L$3:$L915&lt;&gt;"")),"0000"),
" {","SamplingFeatureID:  *SamplingFeatureID",TEXT($A916,"0000"),
", SiteTypeCV:  ",CHAR(34),INDEX(Sites[Site Type],$A916),CHAR(34),
", Latitude:  ",INDEX(Sites[Latitude],$A916),
", Longitude:  ",INDEX(Sites[Longitude],$A916),
", SRSName:  ",CHAR(34),LatLonDatum,CHAR(34),"}"))</f>
        <v>#REF!</v>
      </c>
      <c r="M916" t="e">
        <f>IF(INDEX(SamplingFeatures[Sampling Feature Type],$A916)&lt;&gt;"Specimen","",
CONCATENATE("  - &amp;SpecimenID",TEXT(SUMPRODUCT(--($M$3:$M915&lt;&gt;"")),"0000"),
" {","SamplingFeatureID:  *SamplingFeatureID",TEXT($A916,"0000"),
", SpecimenTypeCV:  ",CHAR(34),INDEX(Specimens[Specimen Type],$A916),CHAR(34),
", SpecimenMediumCV:  ",INDEX(Specimens[Specimen Medium],$A916),
", IsFieldSpecimen:  ",CHAR(34),INDEX(Specimens[Is Field Specimen?],$A916),CHAR(34),"}"))</f>
        <v>#REF!</v>
      </c>
      <c r="N916" t="e">
        <f>IF(COUNTA(SpatialOffsets[])=0,"", IF(INDEX(SpatialOffsets[Spatial Offset Type],$A916)="","",
CONCATENATE("  - &amp;SpatialOffsetID",TEXT($A916,"0000"),
" {","SpatialOffsetTypeCV:  ",CHAR(34),INDEX(SpatialOffsets[Spatial Offset Type],$A916),CHAR(34),
", Offset1Value:  ",INDEX(SpatialOffsets[Offset 1 Value],$A916),
", Offset1UnitID:  ",CHAR(34),INDEX(SpatialOffsets[Offset 1 Unit],$A916),CHAR(34),
", Offset2Value:  ",INDEX(SpatialOffsets[Offset 2 Value],$A916),
", Offset2UnitID:  ",CHAR(34),INDEX(SpatialOffsets[Offset 2 Unit],$A916),CHAR(34),
", Offset3Value:  ",INDEX(SpatialOffsets[Offset 3 Value],$A916),
", Offset3UnitID:  ",CHAR(34),INDEX(SpatialOffsets[Offset 3 Unit],$A916),CHAR(34),,"}")))</f>
        <v>#REF!</v>
      </c>
      <c r="O916" t="e">
        <f>IF(COUNTA(RelatedFeatures[])=0,"", IF(INDEX(RelatedFeatures[First Sampling Feature Code],$A916)="","",
CONCATENATE("  - &amp;RelationID",TEXT($A916,"0000"),
" {","SamplingFeatureID:  *SamplingFeatureID",TEXT(MATCH(INDEX(RelatedFeatures[First Sampling Feature Code],$A916),SamplingFeatures[Feature Code],0),"0000"),
", RelationshipTypeCV:  ",CHAR(34),INDEX(RelatedFeatures[Relationship Type],$A916),CHAR(34),
", RelatedFeatureID: *SamplingFeatureID",TEXT(MATCH(INDEX(RelatedFeatures[Second Sampling Feature Code],$A916),SamplingFeatures[Feature Code],0),"0000"),
", SpatialOffsetID:  ",IF(INDEX(RelatedFeatures[Offset Number],$A916)="","",CONCATENATE("*SpatialOffsetID",TEXT(INDEX(RelatedFeatures[Offset Number],$A916),"0000"))),"}")))</f>
        <v>#REF!</v>
      </c>
      <c r="P916" t="e">
        <f>IF(INDEX(Methods[Method Type],$A916)="","",
CONCATENATE("  - &amp;MethodID",TEXT($A916,"0000"),
" {","MethodTypeCV:  ",CHAR(34),INDEX(Methods[Method Type],$A916),CHAR(34),
", MethodCode:  ",CHAR(34),INDEX(Methods[Method Code],$A916),CHAR(34),
", MethodName:  ",CHAR(34),INDEX(Methods[Method Name],$A916),CHAR(34),
", MethodDescription:  ",CHAR(34),INDEX(Methods[Method Description],$A916),CHAR(34),
", MethodLink:  ",CHAR(34),INDEX(Methods[Method Link],$A916),CHAR(34),
", OrganizationID: *OrganizationID",TEXT(MATCH(INDEX(Methods[Organization Name],$A916),Organizations[Organization Name],0),"0000"),"}"))</f>
        <v>#REF!</v>
      </c>
      <c r="Q916" t="e">
        <f>IF(INDEX(Variables[Variable Type],$A916)="","",
CONCATENATE("  - &amp;VariableID",TEXT($A916,"0000"),
" {","VariableTypeCV:  ",CHAR(34),INDEX(Variables[Variable Type],$A916),CHAR(34),
", VariableCode:  ",CHAR(34),INDEX(Variables[Variable Code],$A916),CHAR(34),
", VariableNameCV:  ",CHAR(34),INDEX(Variables[Variable Name],$A916),CHAR(34),
", VariableDefinition:  ",CHAR(34),INDEX(Variables[Variable Definition],$A916),CHAR(34),
", SpecciationCV:  ",CHAR(34),INDEX(Variables[Speciation],$A916),CHAR(34),
", NoDataValue:  ",CHAR(34),INDEX(Variables[No Data Value],$A916),CHAR(34),"}"))</f>
        <v>#REF!</v>
      </c>
    </row>
    <row r="917" spans="1:17" x14ac:dyDescent="0.25">
      <c r="A917">
        <v>914</v>
      </c>
      <c r="D917" t="e">
        <f>IF(INDEX(People[First Name],$A917)="","",
CONCATENATE("  - &amp;PersonID",TEXT($A917,"0000"),
" {","PersonFirstName:  ",CHAR(34),INDEX(People[First Name],$A917),CHAR(34),
", PersonMiddleName:  ",CHAR(34),INDEX(People[Middle Name],$A917),CHAR(34),
", PersonLastName:  ",CHAR(34),INDEX(People[Last Name],$A917),CHAR(34),"}"))</f>
        <v>#REF!</v>
      </c>
      <c r="E917" t="e">
        <f>IF(INDEX(Organizations[Organization Type '[CV']],$A917)="","",
CONCATENATE("  - &amp;OrganizationID",TEXT($A917,"0000"),
" {","OrganizationTypeCV:  ",CHAR(34),INDEX(Organizations[Organization Type '[CV']],$A917),CHAR(34),
", OrganizationCode:  ",CHAR(34),INDEX(Organizations[Organization Code],$A917),CHAR(34),
", OrganizationName:  ",CHAR(34),INDEX(Organizations[Organization Name],$A917),CHAR(34),
", OrganizationDescription:  ",CHAR(34),INDEX(Organizations[Organization Description],$A917),CHAR(34),
", OrganizationLink:  ",CHAR(34),INDEX(Organizations[Organization Link],$A917),CHAR(34),"}"))</f>
        <v>#REF!</v>
      </c>
      <c r="F917" t="e">
        <f>IF(INDEX(People[First Name],$A917)="","",
CONCATENATE("  - &amp;AffiliationID",TEXT($A917,"0000"),
" {PersonID: *PersonID",TEXT($A917,"0000"),
", OrganizationID: *OrganizationID",TEXT(MATCH(INDEX(People[Organization Name],$A917),Organizations[Organization Name],0),"0000"),
", IsPrimaryOrganizationContact: , AffiliationStartDate: , AffiliationEndDate: , PrimaryPhone: ",
", PrimaryEmail: ",CHAR(34),INDEX(People[Primary Email],$A917),CHAR(34),
", PrimaryAddress: ",CHAR(34),INDEX(People[Primary Address],$A917),CHAR(34),
", PersonLink: }"))</f>
        <v>#REF!</v>
      </c>
      <c r="H917" t="e">
        <f>IF(COUNTA(CitationInformation)=0,"",IF(INDEX(AuthorList[Author Name],$A917)="","",
CONCATENATE("  - &amp;AuthorListID",TEXT($A917,"0000"),
"  {CitationID: *CitationID0001",
", PersonID: *PersonID",TEXT(MATCH(INDEX(AuthorList[Author Name],$A917),People[Full Name],0),"0000"),
", AuthorOrder: ",INDEX(AuthorList[Author Number],$A917),"}")))</f>
        <v>#REF!</v>
      </c>
      <c r="K917" t="e">
        <f>IF(INDEX(SamplingFeatures[Feature Code],$A917)="","",
CONCATENATE("  - &amp;SamplingFeatureID",TEXT($A917,"0000"),
" {","SamplingFeatureUUID:  ",CHAR(34),INDEX(SamplingFeatures[Sampling Feature UUID],$A917),CHAR(34),
", SamplingFeatureTypeCV:  ",CHAR(34),INDEX(SamplingFeatures[Sampling Feature Type],$A917),CHAR(34),
", SamplingFeatureCode:  ",CHAR(34),INDEX(SamplingFeatures[Feature Code],$A917),CHAR(34),
", SamplingFeatureName:  ",CHAR(34),INDEX(SamplingFeatures[Feature Name],$A917),CHAR(34),
", SamplingFeatureDescription:  ",CHAR(34),INDEX(SamplingFeatures[Feature Description],$A917),CHAR(34),
", SamplingFeatureGeotypeCV:  ",CHAR(34),INDEX(SamplingFeatures[Feature Geo Type],$A917),CHAR(34),
", FeatureGeometry:  ",CHAR(34),INDEX(SamplingFeatures[Feature Geometry],$A917),CHAR(34),
", Elevation_m:  ",CHAR(34),INDEX(SamplingFeatures[Elevation_m],$A917),CHAR(34),
", ElevationDatumCV:  ",CHAR(34),ElevationDatum,CHAR(34),"}"))</f>
        <v>#REF!</v>
      </c>
      <c r="L917" t="e">
        <f>IF(INDEX(SamplingFeatures[Sampling Feature Type],$A917)&lt;&gt;"Site","",
CONCATENATE("  - &amp;SiteID",TEXT(SUMPRODUCT(--($L$3:$L916&lt;&gt;"")),"0000"),
" {","SamplingFeatureID:  *SamplingFeatureID",TEXT($A917,"0000"),
", SiteTypeCV:  ",CHAR(34),INDEX(Sites[Site Type],$A917),CHAR(34),
", Latitude:  ",INDEX(Sites[Latitude],$A917),
", Longitude:  ",INDEX(Sites[Longitude],$A917),
", SRSName:  ",CHAR(34),LatLonDatum,CHAR(34),"}"))</f>
        <v>#REF!</v>
      </c>
      <c r="M917" t="e">
        <f>IF(INDEX(SamplingFeatures[Sampling Feature Type],$A917)&lt;&gt;"Specimen","",
CONCATENATE("  - &amp;SpecimenID",TEXT(SUMPRODUCT(--($M$3:$M916&lt;&gt;"")),"0000"),
" {","SamplingFeatureID:  *SamplingFeatureID",TEXT($A917,"0000"),
", SpecimenTypeCV:  ",CHAR(34),INDEX(Specimens[Specimen Type],$A917),CHAR(34),
", SpecimenMediumCV:  ",INDEX(Specimens[Specimen Medium],$A917),
", IsFieldSpecimen:  ",CHAR(34),INDEX(Specimens[Is Field Specimen?],$A917),CHAR(34),"}"))</f>
        <v>#REF!</v>
      </c>
      <c r="N917" t="e">
        <f>IF(COUNTA(SpatialOffsets[])=0,"", IF(INDEX(SpatialOffsets[Spatial Offset Type],$A917)="","",
CONCATENATE("  - &amp;SpatialOffsetID",TEXT($A917,"0000"),
" {","SpatialOffsetTypeCV:  ",CHAR(34),INDEX(SpatialOffsets[Spatial Offset Type],$A917),CHAR(34),
", Offset1Value:  ",INDEX(SpatialOffsets[Offset 1 Value],$A917),
", Offset1UnitID:  ",CHAR(34),INDEX(SpatialOffsets[Offset 1 Unit],$A917),CHAR(34),
", Offset2Value:  ",INDEX(SpatialOffsets[Offset 2 Value],$A917),
", Offset2UnitID:  ",CHAR(34),INDEX(SpatialOffsets[Offset 2 Unit],$A917),CHAR(34),
", Offset3Value:  ",INDEX(SpatialOffsets[Offset 3 Value],$A917),
", Offset3UnitID:  ",CHAR(34),INDEX(SpatialOffsets[Offset 3 Unit],$A917),CHAR(34),,"}")))</f>
        <v>#REF!</v>
      </c>
      <c r="O917" t="e">
        <f>IF(COUNTA(RelatedFeatures[])=0,"", IF(INDEX(RelatedFeatures[First Sampling Feature Code],$A917)="","",
CONCATENATE("  - &amp;RelationID",TEXT($A917,"0000"),
" {","SamplingFeatureID:  *SamplingFeatureID",TEXT(MATCH(INDEX(RelatedFeatures[First Sampling Feature Code],$A917),SamplingFeatures[Feature Code],0),"0000"),
", RelationshipTypeCV:  ",CHAR(34),INDEX(RelatedFeatures[Relationship Type],$A917),CHAR(34),
", RelatedFeatureID: *SamplingFeatureID",TEXT(MATCH(INDEX(RelatedFeatures[Second Sampling Feature Code],$A917),SamplingFeatures[Feature Code],0),"0000"),
", SpatialOffsetID:  ",IF(INDEX(RelatedFeatures[Offset Number],$A917)="","",CONCATENATE("*SpatialOffsetID",TEXT(INDEX(RelatedFeatures[Offset Number],$A917),"0000"))),"}")))</f>
        <v>#REF!</v>
      </c>
      <c r="P917" t="e">
        <f>IF(INDEX(Methods[Method Type],$A917)="","",
CONCATENATE("  - &amp;MethodID",TEXT($A917,"0000"),
" {","MethodTypeCV:  ",CHAR(34),INDEX(Methods[Method Type],$A917),CHAR(34),
", MethodCode:  ",CHAR(34),INDEX(Methods[Method Code],$A917),CHAR(34),
", MethodName:  ",CHAR(34),INDEX(Methods[Method Name],$A917),CHAR(34),
", MethodDescription:  ",CHAR(34),INDEX(Methods[Method Description],$A917),CHAR(34),
", MethodLink:  ",CHAR(34),INDEX(Methods[Method Link],$A917),CHAR(34),
", OrganizationID: *OrganizationID",TEXT(MATCH(INDEX(Methods[Organization Name],$A917),Organizations[Organization Name],0),"0000"),"}"))</f>
        <v>#REF!</v>
      </c>
      <c r="Q917" t="e">
        <f>IF(INDEX(Variables[Variable Type],$A917)="","",
CONCATENATE("  - &amp;VariableID",TEXT($A917,"0000"),
" {","VariableTypeCV:  ",CHAR(34),INDEX(Variables[Variable Type],$A917),CHAR(34),
", VariableCode:  ",CHAR(34),INDEX(Variables[Variable Code],$A917),CHAR(34),
", VariableNameCV:  ",CHAR(34),INDEX(Variables[Variable Name],$A917),CHAR(34),
", VariableDefinition:  ",CHAR(34),INDEX(Variables[Variable Definition],$A917),CHAR(34),
", SpecciationCV:  ",CHAR(34),INDEX(Variables[Speciation],$A917),CHAR(34),
", NoDataValue:  ",CHAR(34),INDEX(Variables[No Data Value],$A917),CHAR(34),"}"))</f>
        <v>#REF!</v>
      </c>
    </row>
    <row r="918" spans="1:17" x14ac:dyDescent="0.25">
      <c r="A918">
        <v>915</v>
      </c>
      <c r="D918" t="e">
        <f>IF(INDEX(People[First Name],$A918)="","",
CONCATENATE("  - &amp;PersonID",TEXT($A918,"0000"),
" {","PersonFirstName:  ",CHAR(34),INDEX(People[First Name],$A918),CHAR(34),
", PersonMiddleName:  ",CHAR(34),INDEX(People[Middle Name],$A918),CHAR(34),
", PersonLastName:  ",CHAR(34),INDEX(People[Last Name],$A918),CHAR(34),"}"))</f>
        <v>#REF!</v>
      </c>
      <c r="E918" t="e">
        <f>IF(INDEX(Organizations[Organization Type '[CV']],$A918)="","",
CONCATENATE("  - &amp;OrganizationID",TEXT($A918,"0000"),
" {","OrganizationTypeCV:  ",CHAR(34),INDEX(Organizations[Organization Type '[CV']],$A918),CHAR(34),
", OrganizationCode:  ",CHAR(34),INDEX(Organizations[Organization Code],$A918),CHAR(34),
", OrganizationName:  ",CHAR(34),INDEX(Organizations[Organization Name],$A918),CHAR(34),
", OrganizationDescription:  ",CHAR(34),INDEX(Organizations[Organization Description],$A918),CHAR(34),
", OrganizationLink:  ",CHAR(34),INDEX(Organizations[Organization Link],$A918),CHAR(34),"}"))</f>
        <v>#REF!</v>
      </c>
      <c r="F918" t="e">
        <f>IF(INDEX(People[First Name],$A918)="","",
CONCATENATE("  - &amp;AffiliationID",TEXT($A918,"0000"),
" {PersonID: *PersonID",TEXT($A918,"0000"),
", OrganizationID: *OrganizationID",TEXT(MATCH(INDEX(People[Organization Name],$A918),Organizations[Organization Name],0),"0000"),
", IsPrimaryOrganizationContact: , AffiliationStartDate: , AffiliationEndDate: , PrimaryPhone: ",
", PrimaryEmail: ",CHAR(34),INDEX(People[Primary Email],$A918),CHAR(34),
", PrimaryAddress: ",CHAR(34),INDEX(People[Primary Address],$A918),CHAR(34),
", PersonLink: }"))</f>
        <v>#REF!</v>
      </c>
      <c r="H918" t="e">
        <f>IF(COUNTA(CitationInformation)=0,"",IF(INDEX(AuthorList[Author Name],$A918)="","",
CONCATENATE("  - &amp;AuthorListID",TEXT($A918,"0000"),
"  {CitationID: *CitationID0001",
", PersonID: *PersonID",TEXT(MATCH(INDEX(AuthorList[Author Name],$A918),People[Full Name],0),"0000"),
", AuthorOrder: ",INDEX(AuthorList[Author Number],$A918),"}")))</f>
        <v>#REF!</v>
      </c>
      <c r="K918" t="e">
        <f>IF(INDEX(SamplingFeatures[Feature Code],$A918)="","",
CONCATENATE("  - &amp;SamplingFeatureID",TEXT($A918,"0000"),
" {","SamplingFeatureUUID:  ",CHAR(34),INDEX(SamplingFeatures[Sampling Feature UUID],$A918),CHAR(34),
", SamplingFeatureTypeCV:  ",CHAR(34),INDEX(SamplingFeatures[Sampling Feature Type],$A918),CHAR(34),
", SamplingFeatureCode:  ",CHAR(34),INDEX(SamplingFeatures[Feature Code],$A918),CHAR(34),
", SamplingFeatureName:  ",CHAR(34),INDEX(SamplingFeatures[Feature Name],$A918),CHAR(34),
", SamplingFeatureDescription:  ",CHAR(34),INDEX(SamplingFeatures[Feature Description],$A918),CHAR(34),
", SamplingFeatureGeotypeCV:  ",CHAR(34),INDEX(SamplingFeatures[Feature Geo Type],$A918),CHAR(34),
", FeatureGeometry:  ",CHAR(34),INDEX(SamplingFeatures[Feature Geometry],$A918),CHAR(34),
", Elevation_m:  ",CHAR(34),INDEX(SamplingFeatures[Elevation_m],$A918),CHAR(34),
", ElevationDatumCV:  ",CHAR(34),ElevationDatum,CHAR(34),"}"))</f>
        <v>#REF!</v>
      </c>
      <c r="L918" t="e">
        <f>IF(INDEX(SamplingFeatures[Sampling Feature Type],$A918)&lt;&gt;"Site","",
CONCATENATE("  - &amp;SiteID",TEXT(SUMPRODUCT(--($L$3:$L917&lt;&gt;"")),"0000"),
" {","SamplingFeatureID:  *SamplingFeatureID",TEXT($A918,"0000"),
", SiteTypeCV:  ",CHAR(34),INDEX(Sites[Site Type],$A918),CHAR(34),
", Latitude:  ",INDEX(Sites[Latitude],$A918),
", Longitude:  ",INDEX(Sites[Longitude],$A918),
", SRSName:  ",CHAR(34),LatLonDatum,CHAR(34),"}"))</f>
        <v>#REF!</v>
      </c>
      <c r="M918" t="e">
        <f>IF(INDEX(SamplingFeatures[Sampling Feature Type],$A918)&lt;&gt;"Specimen","",
CONCATENATE("  - &amp;SpecimenID",TEXT(SUMPRODUCT(--($M$3:$M917&lt;&gt;"")),"0000"),
" {","SamplingFeatureID:  *SamplingFeatureID",TEXT($A918,"0000"),
", SpecimenTypeCV:  ",CHAR(34),INDEX(Specimens[Specimen Type],$A918),CHAR(34),
", SpecimenMediumCV:  ",INDEX(Specimens[Specimen Medium],$A918),
", IsFieldSpecimen:  ",CHAR(34),INDEX(Specimens[Is Field Specimen?],$A918),CHAR(34),"}"))</f>
        <v>#REF!</v>
      </c>
      <c r="N918" t="e">
        <f>IF(COUNTA(SpatialOffsets[])=0,"", IF(INDEX(SpatialOffsets[Spatial Offset Type],$A918)="","",
CONCATENATE("  - &amp;SpatialOffsetID",TEXT($A918,"0000"),
" {","SpatialOffsetTypeCV:  ",CHAR(34),INDEX(SpatialOffsets[Spatial Offset Type],$A918),CHAR(34),
", Offset1Value:  ",INDEX(SpatialOffsets[Offset 1 Value],$A918),
", Offset1UnitID:  ",CHAR(34),INDEX(SpatialOffsets[Offset 1 Unit],$A918),CHAR(34),
", Offset2Value:  ",INDEX(SpatialOffsets[Offset 2 Value],$A918),
", Offset2UnitID:  ",CHAR(34),INDEX(SpatialOffsets[Offset 2 Unit],$A918),CHAR(34),
", Offset3Value:  ",INDEX(SpatialOffsets[Offset 3 Value],$A918),
", Offset3UnitID:  ",CHAR(34),INDEX(SpatialOffsets[Offset 3 Unit],$A918),CHAR(34),,"}")))</f>
        <v>#REF!</v>
      </c>
      <c r="O918" t="e">
        <f>IF(COUNTA(RelatedFeatures[])=0,"", IF(INDEX(RelatedFeatures[First Sampling Feature Code],$A918)="","",
CONCATENATE("  - &amp;RelationID",TEXT($A918,"0000"),
" {","SamplingFeatureID:  *SamplingFeatureID",TEXT(MATCH(INDEX(RelatedFeatures[First Sampling Feature Code],$A918),SamplingFeatures[Feature Code],0),"0000"),
", RelationshipTypeCV:  ",CHAR(34),INDEX(RelatedFeatures[Relationship Type],$A918),CHAR(34),
", RelatedFeatureID: *SamplingFeatureID",TEXT(MATCH(INDEX(RelatedFeatures[Second Sampling Feature Code],$A918),SamplingFeatures[Feature Code],0),"0000"),
", SpatialOffsetID:  ",IF(INDEX(RelatedFeatures[Offset Number],$A918)="","",CONCATENATE("*SpatialOffsetID",TEXT(INDEX(RelatedFeatures[Offset Number],$A918),"0000"))),"}")))</f>
        <v>#REF!</v>
      </c>
      <c r="P918" t="e">
        <f>IF(INDEX(Methods[Method Type],$A918)="","",
CONCATENATE("  - &amp;MethodID",TEXT($A918,"0000"),
" {","MethodTypeCV:  ",CHAR(34),INDEX(Methods[Method Type],$A918),CHAR(34),
", MethodCode:  ",CHAR(34),INDEX(Methods[Method Code],$A918),CHAR(34),
", MethodName:  ",CHAR(34),INDEX(Methods[Method Name],$A918),CHAR(34),
", MethodDescription:  ",CHAR(34),INDEX(Methods[Method Description],$A918),CHAR(34),
", MethodLink:  ",CHAR(34),INDEX(Methods[Method Link],$A918),CHAR(34),
", OrganizationID: *OrganizationID",TEXT(MATCH(INDEX(Methods[Organization Name],$A918),Organizations[Organization Name],0),"0000"),"}"))</f>
        <v>#REF!</v>
      </c>
      <c r="Q918" t="e">
        <f>IF(INDEX(Variables[Variable Type],$A918)="","",
CONCATENATE("  - &amp;VariableID",TEXT($A918,"0000"),
" {","VariableTypeCV:  ",CHAR(34),INDEX(Variables[Variable Type],$A918),CHAR(34),
", VariableCode:  ",CHAR(34),INDEX(Variables[Variable Code],$A918),CHAR(34),
", VariableNameCV:  ",CHAR(34),INDEX(Variables[Variable Name],$A918),CHAR(34),
", VariableDefinition:  ",CHAR(34),INDEX(Variables[Variable Definition],$A918),CHAR(34),
", SpecciationCV:  ",CHAR(34),INDEX(Variables[Speciation],$A918),CHAR(34),
", NoDataValue:  ",CHAR(34),INDEX(Variables[No Data Value],$A918),CHAR(34),"}"))</f>
        <v>#REF!</v>
      </c>
    </row>
    <row r="919" spans="1:17" x14ac:dyDescent="0.25">
      <c r="A919">
        <v>916</v>
      </c>
      <c r="D919" t="e">
        <f>IF(INDEX(People[First Name],$A919)="","",
CONCATENATE("  - &amp;PersonID",TEXT($A919,"0000"),
" {","PersonFirstName:  ",CHAR(34),INDEX(People[First Name],$A919),CHAR(34),
", PersonMiddleName:  ",CHAR(34),INDEX(People[Middle Name],$A919),CHAR(34),
", PersonLastName:  ",CHAR(34),INDEX(People[Last Name],$A919),CHAR(34),"}"))</f>
        <v>#REF!</v>
      </c>
      <c r="E919" t="e">
        <f>IF(INDEX(Organizations[Organization Type '[CV']],$A919)="","",
CONCATENATE("  - &amp;OrganizationID",TEXT($A919,"0000"),
" {","OrganizationTypeCV:  ",CHAR(34),INDEX(Organizations[Organization Type '[CV']],$A919),CHAR(34),
", OrganizationCode:  ",CHAR(34),INDEX(Organizations[Organization Code],$A919),CHAR(34),
", OrganizationName:  ",CHAR(34),INDEX(Organizations[Organization Name],$A919),CHAR(34),
", OrganizationDescription:  ",CHAR(34),INDEX(Organizations[Organization Description],$A919),CHAR(34),
", OrganizationLink:  ",CHAR(34),INDEX(Organizations[Organization Link],$A919),CHAR(34),"}"))</f>
        <v>#REF!</v>
      </c>
      <c r="F919" t="e">
        <f>IF(INDEX(People[First Name],$A919)="","",
CONCATENATE("  - &amp;AffiliationID",TEXT($A919,"0000"),
" {PersonID: *PersonID",TEXT($A919,"0000"),
", OrganizationID: *OrganizationID",TEXT(MATCH(INDEX(People[Organization Name],$A919),Organizations[Organization Name],0),"0000"),
", IsPrimaryOrganizationContact: , AffiliationStartDate: , AffiliationEndDate: , PrimaryPhone: ",
", PrimaryEmail: ",CHAR(34),INDEX(People[Primary Email],$A919),CHAR(34),
", PrimaryAddress: ",CHAR(34),INDEX(People[Primary Address],$A919),CHAR(34),
", PersonLink: }"))</f>
        <v>#REF!</v>
      </c>
      <c r="H919" t="e">
        <f>IF(COUNTA(CitationInformation)=0,"",IF(INDEX(AuthorList[Author Name],$A919)="","",
CONCATENATE("  - &amp;AuthorListID",TEXT($A919,"0000"),
"  {CitationID: *CitationID0001",
", PersonID: *PersonID",TEXT(MATCH(INDEX(AuthorList[Author Name],$A919),People[Full Name],0),"0000"),
", AuthorOrder: ",INDEX(AuthorList[Author Number],$A919),"}")))</f>
        <v>#REF!</v>
      </c>
      <c r="K919" t="e">
        <f>IF(INDEX(SamplingFeatures[Feature Code],$A919)="","",
CONCATENATE("  - &amp;SamplingFeatureID",TEXT($A919,"0000"),
" {","SamplingFeatureUUID:  ",CHAR(34),INDEX(SamplingFeatures[Sampling Feature UUID],$A919),CHAR(34),
", SamplingFeatureTypeCV:  ",CHAR(34),INDEX(SamplingFeatures[Sampling Feature Type],$A919),CHAR(34),
", SamplingFeatureCode:  ",CHAR(34),INDEX(SamplingFeatures[Feature Code],$A919),CHAR(34),
", SamplingFeatureName:  ",CHAR(34),INDEX(SamplingFeatures[Feature Name],$A919),CHAR(34),
", SamplingFeatureDescription:  ",CHAR(34),INDEX(SamplingFeatures[Feature Description],$A919),CHAR(34),
", SamplingFeatureGeotypeCV:  ",CHAR(34),INDEX(SamplingFeatures[Feature Geo Type],$A919),CHAR(34),
", FeatureGeometry:  ",CHAR(34),INDEX(SamplingFeatures[Feature Geometry],$A919),CHAR(34),
", Elevation_m:  ",CHAR(34),INDEX(SamplingFeatures[Elevation_m],$A919),CHAR(34),
", ElevationDatumCV:  ",CHAR(34),ElevationDatum,CHAR(34),"}"))</f>
        <v>#REF!</v>
      </c>
      <c r="L919" t="e">
        <f>IF(INDEX(SamplingFeatures[Sampling Feature Type],$A919)&lt;&gt;"Site","",
CONCATENATE("  - &amp;SiteID",TEXT(SUMPRODUCT(--($L$3:$L918&lt;&gt;"")),"0000"),
" {","SamplingFeatureID:  *SamplingFeatureID",TEXT($A919,"0000"),
", SiteTypeCV:  ",CHAR(34),INDEX(Sites[Site Type],$A919),CHAR(34),
", Latitude:  ",INDEX(Sites[Latitude],$A919),
", Longitude:  ",INDEX(Sites[Longitude],$A919),
", SRSName:  ",CHAR(34),LatLonDatum,CHAR(34),"}"))</f>
        <v>#REF!</v>
      </c>
      <c r="M919" t="e">
        <f>IF(INDEX(SamplingFeatures[Sampling Feature Type],$A919)&lt;&gt;"Specimen","",
CONCATENATE("  - &amp;SpecimenID",TEXT(SUMPRODUCT(--($M$3:$M918&lt;&gt;"")),"0000"),
" {","SamplingFeatureID:  *SamplingFeatureID",TEXT($A919,"0000"),
", SpecimenTypeCV:  ",CHAR(34),INDEX(Specimens[Specimen Type],$A919),CHAR(34),
", SpecimenMediumCV:  ",INDEX(Specimens[Specimen Medium],$A919),
", IsFieldSpecimen:  ",CHAR(34),INDEX(Specimens[Is Field Specimen?],$A919),CHAR(34),"}"))</f>
        <v>#REF!</v>
      </c>
      <c r="N919" t="e">
        <f>IF(COUNTA(SpatialOffsets[])=0,"", IF(INDEX(SpatialOffsets[Spatial Offset Type],$A919)="","",
CONCATENATE("  - &amp;SpatialOffsetID",TEXT($A919,"0000"),
" {","SpatialOffsetTypeCV:  ",CHAR(34),INDEX(SpatialOffsets[Spatial Offset Type],$A919),CHAR(34),
", Offset1Value:  ",INDEX(SpatialOffsets[Offset 1 Value],$A919),
", Offset1UnitID:  ",CHAR(34),INDEX(SpatialOffsets[Offset 1 Unit],$A919),CHAR(34),
", Offset2Value:  ",INDEX(SpatialOffsets[Offset 2 Value],$A919),
", Offset2UnitID:  ",CHAR(34),INDEX(SpatialOffsets[Offset 2 Unit],$A919),CHAR(34),
", Offset3Value:  ",INDEX(SpatialOffsets[Offset 3 Value],$A919),
", Offset3UnitID:  ",CHAR(34),INDEX(SpatialOffsets[Offset 3 Unit],$A919),CHAR(34),,"}")))</f>
        <v>#REF!</v>
      </c>
      <c r="O919" t="e">
        <f>IF(COUNTA(RelatedFeatures[])=0,"", IF(INDEX(RelatedFeatures[First Sampling Feature Code],$A919)="","",
CONCATENATE("  - &amp;RelationID",TEXT($A919,"0000"),
" {","SamplingFeatureID:  *SamplingFeatureID",TEXT(MATCH(INDEX(RelatedFeatures[First Sampling Feature Code],$A919),SamplingFeatures[Feature Code],0),"0000"),
", RelationshipTypeCV:  ",CHAR(34),INDEX(RelatedFeatures[Relationship Type],$A919),CHAR(34),
", RelatedFeatureID: *SamplingFeatureID",TEXT(MATCH(INDEX(RelatedFeatures[Second Sampling Feature Code],$A919),SamplingFeatures[Feature Code],0),"0000"),
", SpatialOffsetID:  ",IF(INDEX(RelatedFeatures[Offset Number],$A919)="","",CONCATENATE("*SpatialOffsetID",TEXT(INDEX(RelatedFeatures[Offset Number],$A919),"0000"))),"}")))</f>
        <v>#REF!</v>
      </c>
      <c r="P919" t="e">
        <f>IF(INDEX(Methods[Method Type],$A919)="","",
CONCATENATE("  - &amp;MethodID",TEXT($A919,"0000"),
" {","MethodTypeCV:  ",CHAR(34),INDEX(Methods[Method Type],$A919),CHAR(34),
", MethodCode:  ",CHAR(34),INDEX(Methods[Method Code],$A919),CHAR(34),
", MethodName:  ",CHAR(34),INDEX(Methods[Method Name],$A919),CHAR(34),
", MethodDescription:  ",CHAR(34),INDEX(Methods[Method Description],$A919),CHAR(34),
", MethodLink:  ",CHAR(34),INDEX(Methods[Method Link],$A919),CHAR(34),
", OrganizationID: *OrganizationID",TEXT(MATCH(INDEX(Methods[Organization Name],$A919),Organizations[Organization Name],0),"0000"),"}"))</f>
        <v>#REF!</v>
      </c>
      <c r="Q919" t="e">
        <f>IF(INDEX(Variables[Variable Type],$A919)="","",
CONCATENATE("  - &amp;VariableID",TEXT($A919,"0000"),
" {","VariableTypeCV:  ",CHAR(34),INDEX(Variables[Variable Type],$A919),CHAR(34),
", VariableCode:  ",CHAR(34),INDEX(Variables[Variable Code],$A919),CHAR(34),
", VariableNameCV:  ",CHAR(34),INDEX(Variables[Variable Name],$A919),CHAR(34),
", VariableDefinition:  ",CHAR(34),INDEX(Variables[Variable Definition],$A919),CHAR(34),
", SpecciationCV:  ",CHAR(34),INDEX(Variables[Speciation],$A919),CHAR(34),
", NoDataValue:  ",CHAR(34),INDEX(Variables[No Data Value],$A919),CHAR(34),"}"))</f>
        <v>#REF!</v>
      </c>
    </row>
    <row r="920" spans="1:17" x14ac:dyDescent="0.25">
      <c r="A920">
        <v>917</v>
      </c>
      <c r="D920" t="e">
        <f>IF(INDEX(People[First Name],$A920)="","",
CONCATENATE("  - &amp;PersonID",TEXT($A920,"0000"),
" {","PersonFirstName:  ",CHAR(34),INDEX(People[First Name],$A920),CHAR(34),
", PersonMiddleName:  ",CHAR(34),INDEX(People[Middle Name],$A920),CHAR(34),
", PersonLastName:  ",CHAR(34),INDEX(People[Last Name],$A920),CHAR(34),"}"))</f>
        <v>#REF!</v>
      </c>
      <c r="E920" t="e">
        <f>IF(INDEX(Organizations[Organization Type '[CV']],$A920)="","",
CONCATENATE("  - &amp;OrganizationID",TEXT($A920,"0000"),
" {","OrganizationTypeCV:  ",CHAR(34),INDEX(Organizations[Organization Type '[CV']],$A920),CHAR(34),
", OrganizationCode:  ",CHAR(34),INDEX(Organizations[Organization Code],$A920),CHAR(34),
", OrganizationName:  ",CHAR(34),INDEX(Organizations[Organization Name],$A920),CHAR(34),
", OrganizationDescription:  ",CHAR(34),INDEX(Organizations[Organization Description],$A920),CHAR(34),
", OrganizationLink:  ",CHAR(34),INDEX(Organizations[Organization Link],$A920),CHAR(34),"}"))</f>
        <v>#REF!</v>
      </c>
      <c r="F920" t="e">
        <f>IF(INDEX(People[First Name],$A920)="","",
CONCATENATE("  - &amp;AffiliationID",TEXT($A920,"0000"),
" {PersonID: *PersonID",TEXT($A920,"0000"),
", OrganizationID: *OrganizationID",TEXT(MATCH(INDEX(People[Organization Name],$A920),Organizations[Organization Name],0),"0000"),
", IsPrimaryOrganizationContact: , AffiliationStartDate: , AffiliationEndDate: , PrimaryPhone: ",
", PrimaryEmail: ",CHAR(34),INDEX(People[Primary Email],$A920),CHAR(34),
", PrimaryAddress: ",CHAR(34),INDEX(People[Primary Address],$A920),CHAR(34),
", PersonLink: }"))</f>
        <v>#REF!</v>
      </c>
      <c r="H920" t="e">
        <f>IF(COUNTA(CitationInformation)=0,"",IF(INDEX(AuthorList[Author Name],$A920)="","",
CONCATENATE("  - &amp;AuthorListID",TEXT($A920,"0000"),
"  {CitationID: *CitationID0001",
", PersonID: *PersonID",TEXT(MATCH(INDEX(AuthorList[Author Name],$A920),People[Full Name],0),"0000"),
", AuthorOrder: ",INDEX(AuthorList[Author Number],$A920),"}")))</f>
        <v>#REF!</v>
      </c>
      <c r="K920" t="e">
        <f>IF(INDEX(SamplingFeatures[Feature Code],$A920)="","",
CONCATENATE("  - &amp;SamplingFeatureID",TEXT($A920,"0000"),
" {","SamplingFeatureUUID:  ",CHAR(34),INDEX(SamplingFeatures[Sampling Feature UUID],$A920),CHAR(34),
", SamplingFeatureTypeCV:  ",CHAR(34),INDEX(SamplingFeatures[Sampling Feature Type],$A920),CHAR(34),
", SamplingFeatureCode:  ",CHAR(34),INDEX(SamplingFeatures[Feature Code],$A920),CHAR(34),
", SamplingFeatureName:  ",CHAR(34),INDEX(SamplingFeatures[Feature Name],$A920),CHAR(34),
", SamplingFeatureDescription:  ",CHAR(34),INDEX(SamplingFeatures[Feature Description],$A920),CHAR(34),
", SamplingFeatureGeotypeCV:  ",CHAR(34),INDEX(SamplingFeatures[Feature Geo Type],$A920),CHAR(34),
", FeatureGeometry:  ",CHAR(34),INDEX(SamplingFeatures[Feature Geometry],$A920),CHAR(34),
", Elevation_m:  ",CHAR(34),INDEX(SamplingFeatures[Elevation_m],$A920),CHAR(34),
", ElevationDatumCV:  ",CHAR(34),ElevationDatum,CHAR(34),"}"))</f>
        <v>#REF!</v>
      </c>
      <c r="L920" t="e">
        <f>IF(INDEX(SamplingFeatures[Sampling Feature Type],$A920)&lt;&gt;"Site","",
CONCATENATE("  - &amp;SiteID",TEXT(SUMPRODUCT(--($L$3:$L919&lt;&gt;"")),"0000"),
" {","SamplingFeatureID:  *SamplingFeatureID",TEXT($A920,"0000"),
", SiteTypeCV:  ",CHAR(34),INDEX(Sites[Site Type],$A920),CHAR(34),
", Latitude:  ",INDEX(Sites[Latitude],$A920),
", Longitude:  ",INDEX(Sites[Longitude],$A920),
", SRSName:  ",CHAR(34),LatLonDatum,CHAR(34),"}"))</f>
        <v>#REF!</v>
      </c>
      <c r="M920" t="e">
        <f>IF(INDEX(SamplingFeatures[Sampling Feature Type],$A920)&lt;&gt;"Specimen","",
CONCATENATE("  - &amp;SpecimenID",TEXT(SUMPRODUCT(--($M$3:$M919&lt;&gt;"")),"0000"),
" {","SamplingFeatureID:  *SamplingFeatureID",TEXT($A920,"0000"),
", SpecimenTypeCV:  ",CHAR(34),INDEX(Specimens[Specimen Type],$A920),CHAR(34),
", SpecimenMediumCV:  ",INDEX(Specimens[Specimen Medium],$A920),
", IsFieldSpecimen:  ",CHAR(34),INDEX(Specimens[Is Field Specimen?],$A920),CHAR(34),"}"))</f>
        <v>#REF!</v>
      </c>
      <c r="N920" t="e">
        <f>IF(COUNTA(SpatialOffsets[])=0,"", IF(INDEX(SpatialOffsets[Spatial Offset Type],$A920)="","",
CONCATENATE("  - &amp;SpatialOffsetID",TEXT($A920,"0000"),
" {","SpatialOffsetTypeCV:  ",CHAR(34),INDEX(SpatialOffsets[Spatial Offset Type],$A920),CHAR(34),
", Offset1Value:  ",INDEX(SpatialOffsets[Offset 1 Value],$A920),
", Offset1UnitID:  ",CHAR(34),INDEX(SpatialOffsets[Offset 1 Unit],$A920),CHAR(34),
", Offset2Value:  ",INDEX(SpatialOffsets[Offset 2 Value],$A920),
", Offset2UnitID:  ",CHAR(34),INDEX(SpatialOffsets[Offset 2 Unit],$A920),CHAR(34),
", Offset3Value:  ",INDEX(SpatialOffsets[Offset 3 Value],$A920),
", Offset3UnitID:  ",CHAR(34),INDEX(SpatialOffsets[Offset 3 Unit],$A920),CHAR(34),,"}")))</f>
        <v>#REF!</v>
      </c>
      <c r="O920" t="e">
        <f>IF(COUNTA(RelatedFeatures[])=0,"", IF(INDEX(RelatedFeatures[First Sampling Feature Code],$A920)="","",
CONCATENATE("  - &amp;RelationID",TEXT($A920,"0000"),
" {","SamplingFeatureID:  *SamplingFeatureID",TEXT(MATCH(INDEX(RelatedFeatures[First Sampling Feature Code],$A920),SamplingFeatures[Feature Code],0),"0000"),
", RelationshipTypeCV:  ",CHAR(34),INDEX(RelatedFeatures[Relationship Type],$A920),CHAR(34),
", RelatedFeatureID: *SamplingFeatureID",TEXT(MATCH(INDEX(RelatedFeatures[Second Sampling Feature Code],$A920),SamplingFeatures[Feature Code],0),"0000"),
", SpatialOffsetID:  ",IF(INDEX(RelatedFeatures[Offset Number],$A920)="","",CONCATENATE("*SpatialOffsetID",TEXT(INDEX(RelatedFeatures[Offset Number],$A920),"0000"))),"}")))</f>
        <v>#REF!</v>
      </c>
      <c r="P920" t="e">
        <f>IF(INDEX(Methods[Method Type],$A920)="","",
CONCATENATE("  - &amp;MethodID",TEXT($A920,"0000"),
" {","MethodTypeCV:  ",CHAR(34),INDEX(Methods[Method Type],$A920),CHAR(34),
", MethodCode:  ",CHAR(34),INDEX(Methods[Method Code],$A920),CHAR(34),
", MethodName:  ",CHAR(34),INDEX(Methods[Method Name],$A920),CHAR(34),
", MethodDescription:  ",CHAR(34),INDEX(Methods[Method Description],$A920),CHAR(34),
", MethodLink:  ",CHAR(34),INDEX(Methods[Method Link],$A920),CHAR(34),
", OrganizationID: *OrganizationID",TEXT(MATCH(INDEX(Methods[Organization Name],$A920),Organizations[Organization Name],0),"0000"),"}"))</f>
        <v>#REF!</v>
      </c>
      <c r="Q920" t="e">
        <f>IF(INDEX(Variables[Variable Type],$A920)="","",
CONCATENATE("  - &amp;VariableID",TEXT($A920,"0000"),
" {","VariableTypeCV:  ",CHAR(34),INDEX(Variables[Variable Type],$A920),CHAR(34),
", VariableCode:  ",CHAR(34),INDEX(Variables[Variable Code],$A920),CHAR(34),
", VariableNameCV:  ",CHAR(34),INDEX(Variables[Variable Name],$A920),CHAR(34),
", VariableDefinition:  ",CHAR(34),INDEX(Variables[Variable Definition],$A920),CHAR(34),
", SpecciationCV:  ",CHAR(34),INDEX(Variables[Speciation],$A920),CHAR(34),
", NoDataValue:  ",CHAR(34),INDEX(Variables[No Data Value],$A920),CHAR(34),"}"))</f>
        <v>#REF!</v>
      </c>
    </row>
    <row r="921" spans="1:17" x14ac:dyDescent="0.25">
      <c r="A921">
        <v>918</v>
      </c>
      <c r="D921" t="e">
        <f>IF(INDEX(People[First Name],$A921)="","",
CONCATENATE("  - &amp;PersonID",TEXT($A921,"0000"),
" {","PersonFirstName:  ",CHAR(34),INDEX(People[First Name],$A921),CHAR(34),
", PersonMiddleName:  ",CHAR(34),INDEX(People[Middle Name],$A921),CHAR(34),
", PersonLastName:  ",CHAR(34),INDEX(People[Last Name],$A921),CHAR(34),"}"))</f>
        <v>#REF!</v>
      </c>
      <c r="E921" t="e">
        <f>IF(INDEX(Organizations[Organization Type '[CV']],$A921)="","",
CONCATENATE("  - &amp;OrganizationID",TEXT($A921,"0000"),
" {","OrganizationTypeCV:  ",CHAR(34),INDEX(Organizations[Organization Type '[CV']],$A921),CHAR(34),
", OrganizationCode:  ",CHAR(34),INDEX(Organizations[Organization Code],$A921),CHAR(34),
", OrganizationName:  ",CHAR(34),INDEX(Organizations[Organization Name],$A921),CHAR(34),
", OrganizationDescription:  ",CHAR(34),INDEX(Organizations[Organization Description],$A921),CHAR(34),
", OrganizationLink:  ",CHAR(34),INDEX(Organizations[Organization Link],$A921),CHAR(34),"}"))</f>
        <v>#REF!</v>
      </c>
      <c r="F921" t="e">
        <f>IF(INDEX(People[First Name],$A921)="","",
CONCATENATE("  - &amp;AffiliationID",TEXT($A921,"0000"),
" {PersonID: *PersonID",TEXT($A921,"0000"),
", OrganizationID: *OrganizationID",TEXT(MATCH(INDEX(People[Organization Name],$A921),Organizations[Organization Name],0),"0000"),
", IsPrimaryOrganizationContact: , AffiliationStartDate: , AffiliationEndDate: , PrimaryPhone: ",
", PrimaryEmail: ",CHAR(34),INDEX(People[Primary Email],$A921),CHAR(34),
", PrimaryAddress: ",CHAR(34),INDEX(People[Primary Address],$A921),CHAR(34),
", PersonLink: }"))</f>
        <v>#REF!</v>
      </c>
      <c r="H921" t="e">
        <f>IF(COUNTA(CitationInformation)=0,"",IF(INDEX(AuthorList[Author Name],$A921)="","",
CONCATENATE("  - &amp;AuthorListID",TEXT($A921,"0000"),
"  {CitationID: *CitationID0001",
", PersonID: *PersonID",TEXT(MATCH(INDEX(AuthorList[Author Name],$A921),People[Full Name],0),"0000"),
", AuthorOrder: ",INDEX(AuthorList[Author Number],$A921),"}")))</f>
        <v>#REF!</v>
      </c>
      <c r="K921" t="e">
        <f>IF(INDEX(SamplingFeatures[Feature Code],$A921)="","",
CONCATENATE("  - &amp;SamplingFeatureID",TEXT($A921,"0000"),
" {","SamplingFeatureUUID:  ",CHAR(34),INDEX(SamplingFeatures[Sampling Feature UUID],$A921),CHAR(34),
", SamplingFeatureTypeCV:  ",CHAR(34),INDEX(SamplingFeatures[Sampling Feature Type],$A921),CHAR(34),
", SamplingFeatureCode:  ",CHAR(34),INDEX(SamplingFeatures[Feature Code],$A921),CHAR(34),
", SamplingFeatureName:  ",CHAR(34),INDEX(SamplingFeatures[Feature Name],$A921),CHAR(34),
", SamplingFeatureDescription:  ",CHAR(34),INDEX(SamplingFeatures[Feature Description],$A921),CHAR(34),
", SamplingFeatureGeotypeCV:  ",CHAR(34),INDEX(SamplingFeatures[Feature Geo Type],$A921),CHAR(34),
", FeatureGeometry:  ",CHAR(34),INDEX(SamplingFeatures[Feature Geometry],$A921),CHAR(34),
", Elevation_m:  ",CHAR(34),INDEX(SamplingFeatures[Elevation_m],$A921),CHAR(34),
", ElevationDatumCV:  ",CHAR(34),ElevationDatum,CHAR(34),"}"))</f>
        <v>#REF!</v>
      </c>
      <c r="L921" t="e">
        <f>IF(INDEX(SamplingFeatures[Sampling Feature Type],$A921)&lt;&gt;"Site","",
CONCATENATE("  - &amp;SiteID",TEXT(SUMPRODUCT(--($L$3:$L920&lt;&gt;"")),"0000"),
" {","SamplingFeatureID:  *SamplingFeatureID",TEXT($A921,"0000"),
", SiteTypeCV:  ",CHAR(34),INDEX(Sites[Site Type],$A921),CHAR(34),
", Latitude:  ",INDEX(Sites[Latitude],$A921),
", Longitude:  ",INDEX(Sites[Longitude],$A921),
", SRSName:  ",CHAR(34),LatLonDatum,CHAR(34),"}"))</f>
        <v>#REF!</v>
      </c>
      <c r="M921" t="e">
        <f>IF(INDEX(SamplingFeatures[Sampling Feature Type],$A921)&lt;&gt;"Specimen","",
CONCATENATE("  - &amp;SpecimenID",TEXT(SUMPRODUCT(--($M$3:$M920&lt;&gt;"")),"0000"),
" {","SamplingFeatureID:  *SamplingFeatureID",TEXT($A921,"0000"),
", SpecimenTypeCV:  ",CHAR(34),INDEX(Specimens[Specimen Type],$A921),CHAR(34),
", SpecimenMediumCV:  ",INDEX(Specimens[Specimen Medium],$A921),
", IsFieldSpecimen:  ",CHAR(34),INDEX(Specimens[Is Field Specimen?],$A921),CHAR(34),"}"))</f>
        <v>#REF!</v>
      </c>
      <c r="N921" t="e">
        <f>IF(COUNTA(SpatialOffsets[])=0,"", IF(INDEX(SpatialOffsets[Spatial Offset Type],$A921)="","",
CONCATENATE("  - &amp;SpatialOffsetID",TEXT($A921,"0000"),
" {","SpatialOffsetTypeCV:  ",CHAR(34),INDEX(SpatialOffsets[Spatial Offset Type],$A921),CHAR(34),
", Offset1Value:  ",INDEX(SpatialOffsets[Offset 1 Value],$A921),
", Offset1UnitID:  ",CHAR(34),INDEX(SpatialOffsets[Offset 1 Unit],$A921),CHAR(34),
", Offset2Value:  ",INDEX(SpatialOffsets[Offset 2 Value],$A921),
", Offset2UnitID:  ",CHAR(34),INDEX(SpatialOffsets[Offset 2 Unit],$A921),CHAR(34),
", Offset3Value:  ",INDEX(SpatialOffsets[Offset 3 Value],$A921),
", Offset3UnitID:  ",CHAR(34),INDEX(SpatialOffsets[Offset 3 Unit],$A921),CHAR(34),,"}")))</f>
        <v>#REF!</v>
      </c>
      <c r="O921" t="e">
        <f>IF(COUNTA(RelatedFeatures[])=0,"", IF(INDEX(RelatedFeatures[First Sampling Feature Code],$A921)="","",
CONCATENATE("  - &amp;RelationID",TEXT($A921,"0000"),
" {","SamplingFeatureID:  *SamplingFeatureID",TEXT(MATCH(INDEX(RelatedFeatures[First Sampling Feature Code],$A921),SamplingFeatures[Feature Code],0),"0000"),
", RelationshipTypeCV:  ",CHAR(34),INDEX(RelatedFeatures[Relationship Type],$A921),CHAR(34),
", RelatedFeatureID: *SamplingFeatureID",TEXT(MATCH(INDEX(RelatedFeatures[Second Sampling Feature Code],$A921),SamplingFeatures[Feature Code],0),"0000"),
", SpatialOffsetID:  ",IF(INDEX(RelatedFeatures[Offset Number],$A921)="","",CONCATENATE("*SpatialOffsetID",TEXT(INDEX(RelatedFeatures[Offset Number],$A921),"0000"))),"}")))</f>
        <v>#REF!</v>
      </c>
      <c r="P921" t="e">
        <f>IF(INDEX(Methods[Method Type],$A921)="","",
CONCATENATE("  - &amp;MethodID",TEXT($A921,"0000"),
" {","MethodTypeCV:  ",CHAR(34),INDEX(Methods[Method Type],$A921),CHAR(34),
", MethodCode:  ",CHAR(34),INDEX(Methods[Method Code],$A921),CHAR(34),
", MethodName:  ",CHAR(34),INDEX(Methods[Method Name],$A921),CHAR(34),
", MethodDescription:  ",CHAR(34),INDEX(Methods[Method Description],$A921),CHAR(34),
", MethodLink:  ",CHAR(34),INDEX(Methods[Method Link],$A921),CHAR(34),
", OrganizationID: *OrganizationID",TEXT(MATCH(INDEX(Methods[Organization Name],$A921),Organizations[Organization Name],0),"0000"),"}"))</f>
        <v>#REF!</v>
      </c>
      <c r="Q921" t="e">
        <f>IF(INDEX(Variables[Variable Type],$A921)="","",
CONCATENATE("  - &amp;VariableID",TEXT($A921,"0000"),
" {","VariableTypeCV:  ",CHAR(34),INDEX(Variables[Variable Type],$A921),CHAR(34),
", VariableCode:  ",CHAR(34),INDEX(Variables[Variable Code],$A921),CHAR(34),
", VariableNameCV:  ",CHAR(34),INDEX(Variables[Variable Name],$A921),CHAR(34),
", VariableDefinition:  ",CHAR(34),INDEX(Variables[Variable Definition],$A921),CHAR(34),
", SpecciationCV:  ",CHAR(34),INDEX(Variables[Speciation],$A921),CHAR(34),
", NoDataValue:  ",CHAR(34),INDEX(Variables[No Data Value],$A921),CHAR(34),"}"))</f>
        <v>#REF!</v>
      </c>
    </row>
    <row r="922" spans="1:17" x14ac:dyDescent="0.25">
      <c r="A922">
        <v>919</v>
      </c>
      <c r="D922" t="e">
        <f>IF(INDEX(People[First Name],$A922)="","",
CONCATENATE("  - &amp;PersonID",TEXT($A922,"0000"),
" {","PersonFirstName:  ",CHAR(34),INDEX(People[First Name],$A922),CHAR(34),
", PersonMiddleName:  ",CHAR(34),INDEX(People[Middle Name],$A922),CHAR(34),
", PersonLastName:  ",CHAR(34),INDEX(People[Last Name],$A922),CHAR(34),"}"))</f>
        <v>#REF!</v>
      </c>
      <c r="E922" t="e">
        <f>IF(INDEX(Organizations[Organization Type '[CV']],$A922)="","",
CONCATENATE("  - &amp;OrganizationID",TEXT($A922,"0000"),
" {","OrganizationTypeCV:  ",CHAR(34),INDEX(Organizations[Organization Type '[CV']],$A922),CHAR(34),
", OrganizationCode:  ",CHAR(34),INDEX(Organizations[Organization Code],$A922),CHAR(34),
", OrganizationName:  ",CHAR(34),INDEX(Organizations[Organization Name],$A922),CHAR(34),
", OrganizationDescription:  ",CHAR(34),INDEX(Organizations[Organization Description],$A922),CHAR(34),
", OrganizationLink:  ",CHAR(34),INDEX(Organizations[Organization Link],$A922),CHAR(34),"}"))</f>
        <v>#REF!</v>
      </c>
      <c r="F922" t="e">
        <f>IF(INDEX(People[First Name],$A922)="","",
CONCATENATE("  - &amp;AffiliationID",TEXT($A922,"0000"),
" {PersonID: *PersonID",TEXT($A922,"0000"),
", OrganizationID: *OrganizationID",TEXT(MATCH(INDEX(People[Organization Name],$A922),Organizations[Organization Name],0),"0000"),
", IsPrimaryOrganizationContact: , AffiliationStartDate: , AffiliationEndDate: , PrimaryPhone: ",
", PrimaryEmail: ",CHAR(34),INDEX(People[Primary Email],$A922),CHAR(34),
", PrimaryAddress: ",CHAR(34),INDEX(People[Primary Address],$A922),CHAR(34),
", PersonLink: }"))</f>
        <v>#REF!</v>
      </c>
      <c r="H922" t="e">
        <f>IF(COUNTA(CitationInformation)=0,"",IF(INDEX(AuthorList[Author Name],$A922)="","",
CONCATENATE("  - &amp;AuthorListID",TEXT($A922,"0000"),
"  {CitationID: *CitationID0001",
", PersonID: *PersonID",TEXT(MATCH(INDEX(AuthorList[Author Name],$A922),People[Full Name],0),"0000"),
", AuthorOrder: ",INDEX(AuthorList[Author Number],$A922),"}")))</f>
        <v>#REF!</v>
      </c>
      <c r="K922" t="e">
        <f>IF(INDEX(SamplingFeatures[Feature Code],$A922)="","",
CONCATENATE("  - &amp;SamplingFeatureID",TEXT($A922,"0000"),
" {","SamplingFeatureUUID:  ",CHAR(34),INDEX(SamplingFeatures[Sampling Feature UUID],$A922),CHAR(34),
", SamplingFeatureTypeCV:  ",CHAR(34),INDEX(SamplingFeatures[Sampling Feature Type],$A922),CHAR(34),
", SamplingFeatureCode:  ",CHAR(34),INDEX(SamplingFeatures[Feature Code],$A922),CHAR(34),
", SamplingFeatureName:  ",CHAR(34),INDEX(SamplingFeatures[Feature Name],$A922),CHAR(34),
", SamplingFeatureDescription:  ",CHAR(34),INDEX(SamplingFeatures[Feature Description],$A922),CHAR(34),
", SamplingFeatureGeotypeCV:  ",CHAR(34),INDEX(SamplingFeatures[Feature Geo Type],$A922),CHAR(34),
", FeatureGeometry:  ",CHAR(34),INDEX(SamplingFeatures[Feature Geometry],$A922),CHAR(34),
", Elevation_m:  ",CHAR(34),INDEX(SamplingFeatures[Elevation_m],$A922),CHAR(34),
", ElevationDatumCV:  ",CHAR(34),ElevationDatum,CHAR(34),"}"))</f>
        <v>#REF!</v>
      </c>
      <c r="L922" t="e">
        <f>IF(INDEX(SamplingFeatures[Sampling Feature Type],$A922)&lt;&gt;"Site","",
CONCATENATE("  - &amp;SiteID",TEXT(SUMPRODUCT(--($L$3:$L921&lt;&gt;"")),"0000"),
" {","SamplingFeatureID:  *SamplingFeatureID",TEXT($A922,"0000"),
", SiteTypeCV:  ",CHAR(34),INDEX(Sites[Site Type],$A922),CHAR(34),
", Latitude:  ",INDEX(Sites[Latitude],$A922),
", Longitude:  ",INDEX(Sites[Longitude],$A922),
", SRSName:  ",CHAR(34),LatLonDatum,CHAR(34),"}"))</f>
        <v>#REF!</v>
      </c>
      <c r="M922" t="e">
        <f>IF(INDEX(SamplingFeatures[Sampling Feature Type],$A922)&lt;&gt;"Specimen","",
CONCATENATE("  - &amp;SpecimenID",TEXT(SUMPRODUCT(--($M$3:$M921&lt;&gt;"")),"0000"),
" {","SamplingFeatureID:  *SamplingFeatureID",TEXT($A922,"0000"),
", SpecimenTypeCV:  ",CHAR(34),INDEX(Specimens[Specimen Type],$A922),CHAR(34),
", SpecimenMediumCV:  ",INDEX(Specimens[Specimen Medium],$A922),
", IsFieldSpecimen:  ",CHAR(34),INDEX(Specimens[Is Field Specimen?],$A922),CHAR(34),"}"))</f>
        <v>#REF!</v>
      </c>
      <c r="N922" t="e">
        <f>IF(COUNTA(SpatialOffsets[])=0,"", IF(INDEX(SpatialOffsets[Spatial Offset Type],$A922)="","",
CONCATENATE("  - &amp;SpatialOffsetID",TEXT($A922,"0000"),
" {","SpatialOffsetTypeCV:  ",CHAR(34),INDEX(SpatialOffsets[Spatial Offset Type],$A922),CHAR(34),
", Offset1Value:  ",INDEX(SpatialOffsets[Offset 1 Value],$A922),
", Offset1UnitID:  ",CHAR(34),INDEX(SpatialOffsets[Offset 1 Unit],$A922),CHAR(34),
", Offset2Value:  ",INDEX(SpatialOffsets[Offset 2 Value],$A922),
", Offset2UnitID:  ",CHAR(34),INDEX(SpatialOffsets[Offset 2 Unit],$A922),CHAR(34),
", Offset3Value:  ",INDEX(SpatialOffsets[Offset 3 Value],$A922),
", Offset3UnitID:  ",CHAR(34),INDEX(SpatialOffsets[Offset 3 Unit],$A922),CHAR(34),,"}")))</f>
        <v>#REF!</v>
      </c>
      <c r="O922" t="e">
        <f>IF(COUNTA(RelatedFeatures[])=0,"", IF(INDEX(RelatedFeatures[First Sampling Feature Code],$A922)="","",
CONCATENATE("  - &amp;RelationID",TEXT($A922,"0000"),
" {","SamplingFeatureID:  *SamplingFeatureID",TEXT(MATCH(INDEX(RelatedFeatures[First Sampling Feature Code],$A922),SamplingFeatures[Feature Code],0),"0000"),
", RelationshipTypeCV:  ",CHAR(34),INDEX(RelatedFeatures[Relationship Type],$A922),CHAR(34),
", RelatedFeatureID: *SamplingFeatureID",TEXT(MATCH(INDEX(RelatedFeatures[Second Sampling Feature Code],$A922),SamplingFeatures[Feature Code],0),"0000"),
", SpatialOffsetID:  ",IF(INDEX(RelatedFeatures[Offset Number],$A922)="","",CONCATENATE("*SpatialOffsetID",TEXT(INDEX(RelatedFeatures[Offset Number],$A922),"0000"))),"}")))</f>
        <v>#REF!</v>
      </c>
      <c r="P922" t="e">
        <f>IF(INDEX(Methods[Method Type],$A922)="","",
CONCATENATE("  - &amp;MethodID",TEXT($A922,"0000"),
" {","MethodTypeCV:  ",CHAR(34),INDEX(Methods[Method Type],$A922),CHAR(34),
", MethodCode:  ",CHAR(34),INDEX(Methods[Method Code],$A922),CHAR(34),
", MethodName:  ",CHAR(34),INDEX(Methods[Method Name],$A922),CHAR(34),
", MethodDescription:  ",CHAR(34),INDEX(Methods[Method Description],$A922),CHAR(34),
", MethodLink:  ",CHAR(34),INDEX(Methods[Method Link],$A922),CHAR(34),
", OrganizationID: *OrganizationID",TEXT(MATCH(INDEX(Methods[Organization Name],$A922),Organizations[Organization Name],0),"0000"),"}"))</f>
        <v>#REF!</v>
      </c>
      <c r="Q922" t="e">
        <f>IF(INDEX(Variables[Variable Type],$A922)="","",
CONCATENATE("  - &amp;VariableID",TEXT($A922,"0000"),
" {","VariableTypeCV:  ",CHAR(34),INDEX(Variables[Variable Type],$A922),CHAR(34),
", VariableCode:  ",CHAR(34),INDEX(Variables[Variable Code],$A922),CHAR(34),
", VariableNameCV:  ",CHAR(34),INDEX(Variables[Variable Name],$A922),CHAR(34),
", VariableDefinition:  ",CHAR(34),INDEX(Variables[Variable Definition],$A922),CHAR(34),
", SpecciationCV:  ",CHAR(34),INDEX(Variables[Speciation],$A922),CHAR(34),
", NoDataValue:  ",CHAR(34),INDEX(Variables[No Data Value],$A922),CHAR(34),"}"))</f>
        <v>#REF!</v>
      </c>
    </row>
    <row r="923" spans="1:17" x14ac:dyDescent="0.25">
      <c r="A923">
        <v>920</v>
      </c>
      <c r="D923" t="e">
        <f>IF(INDEX(People[First Name],$A923)="","",
CONCATENATE("  - &amp;PersonID",TEXT($A923,"0000"),
" {","PersonFirstName:  ",CHAR(34),INDEX(People[First Name],$A923),CHAR(34),
", PersonMiddleName:  ",CHAR(34),INDEX(People[Middle Name],$A923),CHAR(34),
", PersonLastName:  ",CHAR(34),INDEX(People[Last Name],$A923),CHAR(34),"}"))</f>
        <v>#REF!</v>
      </c>
      <c r="E923" t="e">
        <f>IF(INDEX(Organizations[Organization Type '[CV']],$A923)="","",
CONCATENATE("  - &amp;OrganizationID",TEXT($A923,"0000"),
" {","OrganizationTypeCV:  ",CHAR(34),INDEX(Organizations[Organization Type '[CV']],$A923),CHAR(34),
", OrganizationCode:  ",CHAR(34),INDEX(Organizations[Organization Code],$A923),CHAR(34),
", OrganizationName:  ",CHAR(34),INDEX(Organizations[Organization Name],$A923),CHAR(34),
", OrganizationDescription:  ",CHAR(34),INDEX(Organizations[Organization Description],$A923),CHAR(34),
", OrganizationLink:  ",CHAR(34),INDEX(Organizations[Organization Link],$A923),CHAR(34),"}"))</f>
        <v>#REF!</v>
      </c>
      <c r="F923" t="e">
        <f>IF(INDEX(People[First Name],$A923)="","",
CONCATENATE("  - &amp;AffiliationID",TEXT($A923,"0000"),
" {PersonID: *PersonID",TEXT($A923,"0000"),
", OrganizationID: *OrganizationID",TEXT(MATCH(INDEX(People[Organization Name],$A923),Organizations[Organization Name],0),"0000"),
", IsPrimaryOrganizationContact: , AffiliationStartDate: , AffiliationEndDate: , PrimaryPhone: ",
", PrimaryEmail: ",CHAR(34),INDEX(People[Primary Email],$A923),CHAR(34),
", PrimaryAddress: ",CHAR(34),INDEX(People[Primary Address],$A923),CHAR(34),
", PersonLink: }"))</f>
        <v>#REF!</v>
      </c>
      <c r="H923" t="e">
        <f>IF(COUNTA(CitationInformation)=0,"",IF(INDEX(AuthorList[Author Name],$A923)="","",
CONCATENATE("  - &amp;AuthorListID",TEXT($A923,"0000"),
"  {CitationID: *CitationID0001",
", PersonID: *PersonID",TEXT(MATCH(INDEX(AuthorList[Author Name],$A923),People[Full Name],0),"0000"),
", AuthorOrder: ",INDEX(AuthorList[Author Number],$A923),"}")))</f>
        <v>#REF!</v>
      </c>
      <c r="K923" t="e">
        <f>IF(INDEX(SamplingFeatures[Feature Code],$A923)="","",
CONCATENATE("  - &amp;SamplingFeatureID",TEXT($A923,"0000"),
" {","SamplingFeatureUUID:  ",CHAR(34),INDEX(SamplingFeatures[Sampling Feature UUID],$A923),CHAR(34),
", SamplingFeatureTypeCV:  ",CHAR(34),INDEX(SamplingFeatures[Sampling Feature Type],$A923),CHAR(34),
", SamplingFeatureCode:  ",CHAR(34),INDEX(SamplingFeatures[Feature Code],$A923),CHAR(34),
", SamplingFeatureName:  ",CHAR(34),INDEX(SamplingFeatures[Feature Name],$A923),CHAR(34),
", SamplingFeatureDescription:  ",CHAR(34),INDEX(SamplingFeatures[Feature Description],$A923),CHAR(34),
", SamplingFeatureGeotypeCV:  ",CHAR(34),INDEX(SamplingFeatures[Feature Geo Type],$A923),CHAR(34),
", FeatureGeometry:  ",CHAR(34),INDEX(SamplingFeatures[Feature Geometry],$A923),CHAR(34),
", Elevation_m:  ",CHAR(34),INDEX(SamplingFeatures[Elevation_m],$A923),CHAR(34),
", ElevationDatumCV:  ",CHAR(34),ElevationDatum,CHAR(34),"}"))</f>
        <v>#REF!</v>
      </c>
      <c r="L923" t="e">
        <f>IF(INDEX(SamplingFeatures[Sampling Feature Type],$A923)&lt;&gt;"Site","",
CONCATENATE("  - &amp;SiteID",TEXT(SUMPRODUCT(--($L$3:$L922&lt;&gt;"")),"0000"),
" {","SamplingFeatureID:  *SamplingFeatureID",TEXT($A923,"0000"),
", SiteTypeCV:  ",CHAR(34),INDEX(Sites[Site Type],$A923),CHAR(34),
", Latitude:  ",INDEX(Sites[Latitude],$A923),
", Longitude:  ",INDEX(Sites[Longitude],$A923),
", SRSName:  ",CHAR(34),LatLonDatum,CHAR(34),"}"))</f>
        <v>#REF!</v>
      </c>
      <c r="M923" t="e">
        <f>IF(INDEX(SamplingFeatures[Sampling Feature Type],$A923)&lt;&gt;"Specimen","",
CONCATENATE("  - &amp;SpecimenID",TEXT(SUMPRODUCT(--($M$3:$M922&lt;&gt;"")),"0000"),
" {","SamplingFeatureID:  *SamplingFeatureID",TEXT($A923,"0000"),
", SpecimenTypeCV:  ",CHAR(34),INDEX(Specimens[Specimen Type],$A923),CHAR(34),
", SpecimenMediumCV:  ",INDEX(Specimens[Specimen Medium],$A923),
", IsFieldSpecimen:  ",CHAR(34),INDEX(Specimens[Is Field Specimen?],$A923),CHAR(34),"}"))</f>
        <v>#REF!</v>
      </c>
      <c r="N923" t="e">
        <f>IF(COUNTA(SpatialOffsets[])=0,"", IF(INDEX(SpatialOffsets[Spatial Offset Type],$A923)="","",
CONCATENATE("  - &amp;SpatialOffsetID",TEXT($A923,"0000"),
" {","SpatialOffsetTypeCV:  ",CHAR(34),INDEX(SpatialOffsets[Spatial Offset Type],$A923),CHAR(34),
", Offset1Value:  ",INDEX(SpatialOffsets[Offset 1 Value],$A923),
", Offset1UnitID:  ",CHAR(34),INDEX(SpatialOffsets[Offset 1 Unit],$A923),CHAR(34),
", Offset2Value:  ",INDEX(SpatialOffsets[Offset 2 Value],$A923),
", Offset2UnitID:  ",CHAR(34),INDEX(SpatialOffsets[Offset 2 Unit],$A923),CHAR(34),
", Offset3Value:  ",INDEX(SpatialOffsets[Offset 3 Value],$A923),
", Offset3UnitID:  ",CHAR(34),INDEX(SpatialOffsets[Offset 3 Unit],$A923),CHAR(34),,"}")))</f>
        <v>#REF!</v>
      </c>
      <c r="O923" t="e">
        <f>IF(COUNTA(RelatedFeatures[])=0,"", IF(INDEX(RelatedFeatures[First Sampling Feature Code],$A923)="","",
CONCATENATE("  - &amp;RelationID",TEXT($A923,"0000"),
" {","SamplingFeatureID:  *SamplingFeatureID",TEXT(MATCH(INDEX(RelatedFeatures[First Sampling Feature Code],$A923),SamplingFeatures[Feature Code],0),"0000"),
", RelationshipTypeCV:  ",CHAR(34),INDEX(RelatedFeatures[Relationship Type],$A923),CHAR(34),
", RelatedFeatureID: *SamplingFeatureID",TEXT(MATCH(INDEX(RelatedFeatures[Second Sampling Feature Code],$A923),SamplingFeatures[Feature Code],0),"0000"),
", SpatialOffsetID:  ",IF(INDEX(RelatedFeatures[Offset Number],$A923)="","",CONCATENATE("*SpatialOffsetID",TEXT(INDEX(RelatedFeatures[Offset Number],$A923),"0000"))),"}")))</f>
        <v>#REF!</v>
      </c>
      <c r="P923" t="e">
        <f>IF(INDEX(Methods[Method Type],$A923)="","",
CONCATENATE("  - &amp;MethodID",TEXT($A923,"0000"),
" {","MethodTypeCV:  ",CHAR(34),INDEX(Methods[Method Type],$A923),CHAR(34),
", MethodCode:  ",CHAR(34),INDEX(Methods[Method Code],$A923),CHAR(34),
", MethodName:  ",CHAR(34),INDEX(Methods[Method Name],$A923),CHAR(34),
", MethodDescription:  ",CHAR(34),INDEX(Methods[Method Description],$A923),CHAR(34),
", MethodLink:  ",CHAR(34),INDEX(Methods[Method Link],$A923),CHAR(34),
", OrganizationID: *OrganizationID",TEXT(MATCH(INDEX(Methods[Organization Name],$A923),Organizations[Organization Name],0),"0000"),"}"))</f>
        <v>#REF!</v>
      </c>
      <c r="Q923" t="e">
        <f>IF(INDEX(Variables[Variable Type],$A923)="","",
CONCATENATE("  - &amp;VariableID",TEXT($A923,"0000"),
" {","VariableTypeCV:  ",CHAR(34),INDEX(Variables[Variable Type],$A923),CHAR(34),
", VariableCode:  ",CHAR(34),INDEX(Variables[Variable Code],$A923),CHAR(34),
", VariableNameCV:  ",CHAR(34),INDEX(Variables[Variable Name],$A923),CHAR(34),
", VariableDefinition:  ",CHAR(34),INDEX(Variables[Variable Definition],$A923),CHAR(34),
", SpecciationCV:  ",CHAR(34),INDEX(Variables[Speciation],$A923),CHAR(34),
", NoDataValue:  ",CHAR(34),INDEX(Variables[No Data Value],$A923),CHAR(34),"}"))</f>
        <v>#REF!</v>
      </c>
    </row>
    <row r="924" spans="1:17" x14ac:dyDescent="0.25">
      <c r="A924">
        <v>921</v>
      </c>
      <c r="D924" t="e">
        <f>IF(INDEX(People[First Name],$A924)="","",
CONCATENATE("  - &amp;PersonID",TEXT($A924,"0000"),
" {","PersonFirstName:  ",CHAR(34),INDEX(People[First Name],$A924),CHAR(34),
", PersonMiddleName:  ",CHAR(34),INDEX(People[Middle Name],$A924),CHAR(34),
", PersonLastName:  ",CHAR(34),INDEX(People[Last Name],$A924),CHAR(34),"}"))</f>
        <v>#REF!</v>
      </c>
      <c r="E924" t="e">
        <f>IF(INDEX(Organizations[Organization Type '[CV']],$A924)="","",
CONCATENATE("  - &amp;OrganizationID",TEXT($A924,"0000"),
" {","OrganizationTypeCV:  ",CHAR(34),INDEX(Organizations[Organization Type '[CV']],$A924),CHAR(34),
", OrganizationCode:  ",CHAR(34),INDEX(Organizations[Organization Code],$A924),CHAR(34),
", OrganizationName:  ",CHAR(34),INDEX(Organizations[Organization Name],$A924),CHAR(34),
", OrganizationDescription:  ",CHAR(34),INDEX(Organizations[Organization Description],$A924),CHAR(34),
", OrganizationLink:  ",CHAR(34),INDEX(Organizations[Organization Link],$A924),CHAR(34),"}"))</f>
        <v>#REF!</v>
      </c>
      <c r="F924" t="e">
        <f>IF(INDEX(People[First Name],$A924)="","",
CONCATENATE("  - &amp;AffiliationID",TEXT($A924,"0000"),
" {PersonID: *PersonID",TEXT($A924,"0000"),
", OrganizationID: *OrganizationID",TEXT(MATCH(INDEX(People[Organization Name],$A924),Organizations[Organization Name],0),"0000"),
", IsPrimaryOrganizationContact: , AffiliationStartDate: , AffiliationEndDate: , PrimaryPhone: ",
", PrimaryEmail: ",CHAR(34),INDEX(People[Primary Email],$A924),CHAR(34),
", PrimaryAddress: ",CHAR(34),INDEX(People[Primary Address],$A924),CHAR(34),
", PersonLink: }"))</f>
        <v>#REF!</v>
      </c>
      <c r="H924" t="e">
        <f>IF(COUNTA(CitationInformation)=0,"",IF(INDEX(AuthorList[Author Name],$A924)="","",
CONCATENATE("  - &amp;AuthorListID",TEXT($A924,"0000"),
"  {CitationID: *CitationID0001",
", PersonID: *PersonID",TEXT(MATCH(INDEX(AuthorList[Author Name],$A924),People[Full Name],0),"0000"),
", AuthorOrder: ",INDEX(AuthorList[Author Number],$A924),"}")))</f>
        <v>#REF!</v>
      </c>
      <c r="K924" t="e">
        <f>IF(INDEX(SamplingFeatures[Feature Code],$A924)="","",
CONCATENATE("  - &amp;SamplingFeatureID",TEXT($A924,"0000"),
" {","SamplingFeatureUUID:  ",CHAR(34),INDEX(SamplingFeatures[Sampling Feature UUID],$A924),CHAR(34),
", SamplingFeatureTypeCV:  ",CHAR(34),INDEX(SamplingFeatures[Sampling Feature Type],$A924),CHAR(34),
", SamplingFeatureCode:  ",CHAR(34),INDEX(SamplingFeatures[Feature Code],$A924),CHAR(34),
", SamplingFeatureName:  ",CHAR(34),INDEX(SamplingFeatures[Feature Name],$A924),CHAR(34),
", SamplingFeatureDescription:  ",CHAR(34),INDEX(SamplingFeatures[Feature Description],$A924),CHAR(34),
", SamplingFeatureGeotypeCV:  ",CHAR(34),INDEX(SamplingFeatures[Feature Geo Type],$A924),CHAR(34),
", FeatureGeometry:  ",CHAR(34),INDEX(SamplingFeatures[Feature Geometry],$A924),CHAR(34),
", Elevation_m:  ",CHAR(34),INDEX(SamplingFeatures[Elevation_m],$A924),CHAR(34),
", ElevationDatumCV:  ",CHAR(34),ElevationDatum,CHAR(34),"}"))</f>
        <v>#REF!</v>
      </c>
      <c r="L924" t="e">
        <f>IF(INDEX(SamplingFeatures[Sampling Feature Type],$A924)&lt;&gt;"Site","",
CONCATENATE("  - &amp;SiteID",TEXT(SUMPRODUCT(--($L$3:$L923&lt;&gt;"")),"0000"),
" {","SamplingFeatureID:  *SamplingFeatureID",TEXT($A924,"0000"),
", SiteTypeCV:  ",CHAR(34),INDEX(Sites[Site Type],$A924),CHAR(34),
", Latitude:  ",INDEX(Sites[Latitude],$A924),
", Longitude:  ",INDEX(Sites[Longitude],$A924),
", SRSName:  ",CHAR(34),LatLonDatum,CHAR(34),"}"))</f>
        <v>#REF!</v>
      </c>
      <c r="M924" t="e">
        <f>IF(INDEX(SamplingFeatures[Sampling Feature Type],$A924)&lt;&gt;"Specimen","",
CONCATENATE("  - &amp;SpecimenID",TEXT(SUMPRODUCT(--($M$3:$M923&lt;&gt;"")),"0000"),
" {","SamplingFeatureID:  *SamplingFeatureID",TEXT($A924,"0000"),
", SpecimenTypeCV:  ",CHAR(34),INDEX(Specimens[Specimen Type],$A924),CHAR(34),
", SpecimenMediumCV:  ",INDEX(Specimens[Specimen Medium],$A924),
", IsFieldSpecimen:  ",CHAR(34),INDEX(Specimens[Is Field Specimen?],$A924),CHAR(34),"}"))</f>
        <v>#REF!</v>
      </c>
      <c r="N924" t="e">
        <f>IF(COUNTA(SpatialOffsets[])=0,"", IF(INDEX(SpatialOffsets[Spatial Offset Type],$A924)="","",
CONCATENATE("  - &amp;SpatialOffsetID",TEXT($A924,"0000"),
" {","SpatialOffsetTypeCV:  ",CHAR(34),INDEX(SpatialOffsets[Spatial Offset Type],$A924),CHAR(34),
", Offset1Value:  ",INDEX(SpatialOffsets[Offset 1 Value],$A924),
", Offset1UnitID:  ",CHAR(34),INDEX(SpatialOffsets[Offset 1 Unit],$A924),CHAR(34),
", Offset2Value:  ",INDEX(SpatialOffsets[Offset 2 Value],$A924),
", Offset2UnitID:  ",CHAR(34),INDEX(SpatialOffsets[Offset 2 Unit],$A924),CHAR(34),
", Offset3Value:  ",INDEX(SpatialOffsets[Offset 3 Value],$A924),
", Offset3UnitID:  ",CHAR(34),INDEX(SpatialOffsets[Offset 3 Unit],$A924),CHAR(34),,"}")))</f>
        <v>#REF!</v>
      </c>
      <c r="O924" t="e">
        <f>IF(COUNTA(RelatedFeatures[])=0,"", IF(INDEX(RelatedFeatures[First Sampling Feature Code],$A924)="","",
CONCATENATE("  - &amp;RelationID",TEXT($A924,"0000"),
" {","SamplingFeatureID:  *SamplingFeatureID",TEXT(MATCH(INDEX(RelatedFeatures[First Sampling Feature Code],$A924),SamplingFeatures[Feature Code],0),"0000"),
", RelationshipTypeCV:  ",CHAR(34),INDEX(RelatedFeatures[Relationship Type],$A924),CHAR(34),
", RelatedFeatureID: *SamplingFeatureID",TEXT(MATCH(INDEX(RelatedFeatures[Second Sampling Feature Code],$A924),SamplingFeatures[Feature Code],0),"0000"),
", SpatialOffsetID:  ",IF(INDEX(RelatedFeatures[Offset Number],$A924)="","",CONCATENATE("*SpatialOffsetID",TEXT(INDEX(RelatedFeatures[Offset Number],$A924),"0000"))),"}")))</f>
        <v>#REF!</v>
      </c>
      <c r="P924" t="e">
        <f>IF(INDEX(Methods[Method Type],$A924)="","",
CONCATENATE("  - &amp;MethodID",TEXT($A924,"0000"),
" {","MethodTypeCV:  ",CHAR(34),INDEX(Methods[Method Type],$A924),CHAR(34),
", MethodCode:  ",CHAR(34),INDEX(Methods[Method Code],$A924),CHAR(34),
", MethodName:  ",CHAR(34),INDEX(Methods[Method Name],$A924),CHAR(34),
", MethodDescription:  ",CHAR(34),INDEX(Methods[Method Description],$A924),CHAR(34),
", MethodLink:  ",CHAR(34),INDEX(Methods[Method Link],$A924),CHAR(34),
", OrganizationID: *OrganizationID",TEXT(MATCH(INDEX(Methods[Organization Name],$A924),Organizations[Organization Name],0),"0000"),"}"))</f>
        <v>#REF!</v>
      </c>
      <c r="Q924" t="e">
        <f>IF(INDEX(Variables[Variable Type],$A924)="","",
CONCATENATE("  - &amp;VariableID",TEXT($A924,"0000"),
" {","VariableTypeCV:  ",CHAR(34),INDEX(Variables[Variable Type],$A924),CHAR(34),
", VariableCode:  ",CHAR(34),INDEX(Variables[Variable Code],$A924),CHAR(34),
", VariableNameCV:  ",CHAR(34),INDEX(Variables[Variable Name],$A924),CHAR(34),
", VariableDefinition:  ",CHAR(34),INDEX(Variables[Variable Definition],$A924),CHAR(34),
", SpecciationCV:  ",CHAR(34),INDEX(Variables[Speciation],$A924),CHAR(34),
", NoDataValue:  ",CHAR(34),INDEX(Variables[No Data Value],$A924),CHAR(34),"}"))</f>
        <v>#REF!</v>
      </c>
    </row>
    <row r="925" spans="1:17" x14ac:dyDescent="0.25">
      <c r="A925">
        <v>922</v>
      </c>
      <c r="D925" t="e">
        <f>IF(INDEX(People[First Name],$A925)="","",
CONCATENATE("  - &amp;PersonID",TEXT($A925,"0000"),
" {","PersonFirstName:  ",CHAR(34),INDEX(People[First Name],$A925),CHAR(34),
", PersonMiddleName:  ",CHAR(34),INDEX(People[Middle Name],$A925),CHAR(34),
", PersonLastName:  ",CHAR(34),INDEX(People[Last Name],$A925),CHAR(34),"}"))</f>
        <v>#REF!</v>
      </c>
      <c r="E925" t="e">
        <f>IF(INDEX(Organizations[Organization Type '[CV']],$A925)="","",
CONCATENATE("  - &amp;OrganizationID",TEXT($A925,"0000"),
" {","OrganizationTypeCV:  ",CHAR(34),INDEX(Organizations[Organization Type '[CV']],$A925),CHAR(34),
", OrganizationCode:  ",CHAR(34),INDEX(Organizations[Organization Code],$A925),CHAR(34),
", OrganizationName:  ",CHAR(34),INDEX(Organizations[Organization Name],$A925),CHAR(34),
", OrganizationDescription:  ",CHAR(34),INDEX(Organizations[Organization Description],$A925),CHAR(34),
", OrganizationLink:  ",CHAR(34),INDEX(Organizations[Organization Link],$A925),CHAR(34),"}"))</f>
        <v>#REF!</v>
      </c>
      <c r="F925" t="e">
        <f>IF(INDEX(People[First Name],$A925)="","",
CONCATENATE("  - &amp;AffiliationID",TEXT($A925,"0000"),
" {PersonID: *PersonID",TEXT($A925,"0000"),
", OrganizationID: *OrganizationID",TEXT(MATCH(INDEX(People[Organization Name],$A925),Organizations[Organization Name],0),"0000"),
", IsPrimaryOrganizationContact: , AffiliationStartDate: , AffiliationEndDate: , PrimaryPhone: ",
", PrimaryEmail: ",CHAR(34),INDEX(People[Primary Email],$A925),CHAR(34),
", PrimaryAddress: ",CHAR(34),INDEX(People[Primary Address],$A925),CHAR(34),
", PersonLink: }"))</f>
        <v>#REF!</v>
      </c>
      <c r="H925" t="e">
        <f>IF(COUNTA(CitationInformation)=0,"",IF(INDEX(AuthorList[Author Name],$A925)="","",
CONCATENATE("  - &amp;AuthorListID",TEXT($A925,"0000"),
"  {CitationID: *CitationID0001",
", PersonID: *PersonID",TEXT(MATCH(INDEX(AuthorList[Author Name],$A925),People[Full Name],0),"0000"),
", AuthorOrder: ",INDEX(AuthorList[Author Number],$A925),"}")))</f>
        <v>#REF!</v>
      </c>
      <c r="K925" t="e">
        <f>IF(INDEX(SamplingFeatures[Feature Code],$A925)="","",
CONCATENATE("  - &amp;SamplingFeatureID",TEXT($A925,"0000"),
" {","SamplingFeatureUUID:  ",CHAR(34),INDEX(SamplingFeatures[Sampling Feature UUID],$A925),CHAR(34),
", SamplingFeatureTypeCV:  ",CHAR(34),INDEX(SamplingFeatures[Sampling Feature Type],$A925),CHAR(34),
", SamplingFeatureCode:  ",CHAR(34),INDEX(SamplingFeatures[Feature Code],$A925),CHAR(34),
", SamplingFeatureName:  ",CHAR(34),INDEX(SamplingFeatures[Feature Name],$A925),CHAR(34),
", SamplingFeatureDescription:  ",CHAR(34),INDEX(SamplingFeatures[Feature Description],$A925),CHAR(34),
", SamplingFeatureGeotypeCV:  ",CHAR(34),INDEX(SamplingFeatures[Feature Geo Type],$A925),CHAR(34),
", FeatureGeometry:  ",CHAR(34),INDEX(SamplingFeatures[Feature Geometry],$A925),CHAR(34),
", Elevation_m:  ",CHAR(34),INDEX(SamplingFeatures[Elevation_m],$A925),CHAR(34),
", ElevationDatumCV:  ",CHAR(34),ElevationDatum,CHAR(34),"}"))</f>
        <v>#REF!</v>
      </c>
      <c r="L925" t="e">
        <f>IF(INDEX(SamplingFeatures[Sampling Feature Type],$A925)&lt;&gt;"Site","",
CONCATENATE("  - &amp;SiteID",TEXT(SUMPRODUCT(--($L$3:$L924&lt;&gt;"")),"0000"),
" {","SamplingFeatureID:  *SamplingFeatureID",TEXT($A925,"0000"),
", SiteTypeCV:  ",CHAR(34),INDEX(Sites[Site Type],$A925),CHAR(34),
", Latitude:  ",INDEX(Sites[Latitude],$A925),
", Longitude:  ",INDEX(Sites[Longitude],$A925),
", SRSName:  ",CHAR(34),LatLonDatum,CHAR(34),"}"))</f>
        <v>#REF!</v>
      </c>
      <c r="M925" t="e">
        <f>IF(INDEX(SamplingFeatures[Sampling Feature Type],$A925)&lt;&gt;"Specimen","",
CONCATENATE("  - &amp;SpecimenID",TEXT(SUMPRODUCT(--($M$3:$M924&lt;&gt;"")),"0000"),
" {","SamplingFeatureID:  *SamplingFeatureID",TEXT($A925,"0000"),
", SpecimenTypeCV:  ",CHAR(34),INDEX(Specimens[Specimen Type],$A925),CHAR(34),
", SpecimenMediumCV:  ",INDEX(Specimens[Specimen Medium],$A925),
", IsFieldSpecimen:  ",CHAR(34),INDEX(Specimens[Is Field Specimen?],$A925),CHAR(34),"}"))</f>
        <v>#REF!</v>
      </c>
      <c r="N925" t="e">
        <f>IF(COUNTA(SpatialOffsets[])=0,"", IF(INDEX(SpatialOffsets[Spatial Offset Type],$A925)="","",
CONCATENATE("  - &amp;SpatialOffsetID",TEXT($A925,"0000"),
" {","SpatialOffsetTypeCV:  ",CHAR(34),INDEX(SpatialOffsets[Spatial Offset Type],$A925),CHAR(34),
", Offset1Value:  ",INDEX(SpatialOffsets[Offset 1 Value],$A925),
", Offset1UnitID:  ",CHAR(34),INDEX(SpatialOffsets[Offset 1 Unit],$A925),CHAR(34),
", Offset2Value:  ",INDEX(SpatialOffsets[Offset 2 Value],$A925),
", Offset2UnitID:  ",CHAR(34),INDEX(SpatialOffsets[Offset 2 Unit],$A925),CHAR(34),
", Offset3Value:  ",INDEX(SpatialOffsets[Offset 3 Value],$A925),
", Offset3UnitID:  ",CHAR(34),INDEX(SpatialOffsets[Offset 3 Unit],$A925),CHAR(34),,"}")))</f>
        <v>#REF!</v>
      </c>
      <c r="O925" t="e">
        <f>IF(COUNTA(RelatedFeatures[])=0,"", IF(INDEX(RelatedFeatures[First Sampling Feature Code],$A925)="","",
CONCATENATE("  - &amp;RelationID",TEXT($A925,"0000"),
" {","SamplingFeatureID:  *SamplingFeatureID",TEXT(MATCH(INDEX(RelatedFeatures[First Sampling Feature Code],$A925),SamplingFeatures[Feature Code],0),"0000"),
", RelationshipTypeCV:  ",CHAR(34),INDEX(RelatedFeatures[Relationship Type],$A925),CHAR(34),
", RelatedFeatureID: *SamplingFeatureID",TEXT(MATCH(INDEX(RelatedFeatures[Second Sampling Feature Code],$A925),SamplingFeatures[Feature Code],0),"0000"),
", SpatialOffsetID:  ",IF(INDEX(RelatedFeatures[Offset Number],$A925)="","",CONCATENATE("*SpatialOffsetID",TEXT(INDEX(RelatedFeatures[Offset Number],$A925),"0000"))),"}")))</f>
        <v>#REF!</v>
      </c>
      <c r="P925" t="e">
        <f>IF(INDEX(Methods[Method Type],$A925)="","",
CONCATENATE("  - &amp;MethodID",TEXT($A925,"0000"),
" {","MethodTypeCV:  ",CHAR(34),INDEX(Methods[Method Type],$A925),CHAR(34),
", MethodCode:  ",CHAR(34),INDEX(Methods[Method Code],$A925),CHAR(34),
", MethodName:  ",CHAR(34),INDEX(Methods[Method Name],$A925),CHAR(34),
", MethodDescription:  ",CHAR(34),INDEX(Methods[Method Description],$A925),CHAR(34),
", MethodLink:  ",CHAR(34),INDEX(Methods[Method Link],$A925),CHAR(34),
", OrganizationID: *OrganizationID",TEXT(MATCH(INDEX(Methods[Organization Name],$A925),Organizations[Organization Name],0),"0000"),"}"))</f>
        <v>#REF!</v>
      </c>
      <c r="Q925" t="e">
        <f>IF(INDEX(Variables[Variable Type],$A925)="","",
CONCATENATE("  - &amp;VariableID",TEXT($A925,"0000"),
" {","VariableTypeCV:  ",CHAR(34),INDEX(Variables[Variable Type],$A925),CHAR(34),
", VariableCode:  ",CHAR(34),INDEX(Variables[Variable Code],$A925),CHAR(34),
", VariableNameCV:  ",CHAR(34),INDEX(Variables[Variable Name],$A925),CHAR(34),
", VariableDefinition:  ",CHAR(34),INDEX(Variables[Variable Definition],$A925),CHAR(34),
", SpecciationCV:  ",CHAR(34),INDEX(Variables[Speciation],$A925),CHAR(34),
", NoDataValue:  ",CHAR(34),INDEX(Variables[No Data Value],$A925),CHAR(34),"}"))</f>
        <v>#REF!</v>
      </c>
    </row>
    <row r="926" spans="1:17" x14ac:dyDescent="0.25">
      <c r="A926">
        <v>923</v>
      </c>
      <c r="D926" t="e">
        <f>IF(INDEX(People[First Name],$A926)="","",
CONCATENATE("  - &amp;PersonID",TEXT($A926,"0000"),
" {","PersonFirstName:  ",CHAR(34),INDEX(People[First Name],$A926),CHAR(34),
", PersonMiddleName:  ",CHAR(34),INDEX(People[Middle Name],$A926),CHAR(34),
", PersonLastName:  ",CHAR(34),INDEX(People[Last Name],$A926),CHAR(34),"}"))</f>
        <v>#REF!</v>
      </c>
      <c r="E926" t="e">
        <f>IF(INDEX(Organizations[Organization Type '[CV']],$A926)="","",
CONCATENATE("  - &amp;OrganizationID",TEXT($A926,"0000"),
" {","OrganizationTypeCV:  ",CHAR(34),INDEX(Organizations[Organization Type '[CV']],$A926),CHAR(34),
", OrganizationCode:  ",CHAR(34),INDEX(Organizations[Organization Code],$A926),CHAR(34),
", OrganizationName:  ",CHAR(34),INDEX(Organizations[Organization Name],$A926),CHAR(34),
", OrganizationDescription:  ",CHAR(34),INDEX(Organizations[Organization Description],$A926),CHAR(34),
", OrganizationLink:  ",CHAR(34),INDEX(Organizations[Organization Link],$A926),CHAR(34),"}"))</f>
        <v>#REF!</v>
      </c>
      <c r="F926" t="e">
        <f>IF(INDEX(People[First Name],$A926)="","",
CONCATENATE("  - &amp;AffiliationID",TEXT($A926,"0000"),
" {PersonID: *PersonID",TEXT($A926,"0000"),
", OrganizationID: *OrganizationID",TEXT(MATCH(INDEX(People[Organization Name],$A926),Organizations[Organization Name],0),"0000"),
", IsPrimaryOrganizationContact: , AffiliationStartDate: , AffiliationEndDate: , PrimaryPhone: ",
", PrimaryEmail: ",CHAR(34),INDEX(People[Primary Email],$A926),CHAR(34),
", PrimaryAddress: ",CHAR(34),INDEX(People[Primary Address],$A926),CHAR(34),
", PersonLink: }"))</f>
        <v>#REF!</v>
      </c>
      <c r="H926" t="e">
        <f>IF(COUNTA(CitationInformation)=0,"",IF(INDEX(AuthorList[Author Name],$A926)="","",
CONCATENATE("  - &amp;AuthorListID",TEXT($A926,"0000"),
"  {CitationID: *CitationID0001",
", PersonID: *PersonID",TEXT(MATCH(INDEX(AuthorList[Author Name],$A926),People[Full Name],0),"0000"),
", AuthorOrder: ",INDEX(AuthorList[Author Number],$A926),"}")))</f>
        <v>#REF!</v>
      </c>
      <c r="K926" t="e">
        <f>IF(INDEX(SamplingFeatures[Feature Code],$A926)="","",
CONCATENATE("  - &amp;SamplingFeatureID",TEXT($A926,"0000"),
" {","SamplingFeatureUUID:  ",CHAR(34),INDEX(SamplingFeatures[Sampling Feature UUID],$A926),CHAR(34),
", SamplingFeatureTypeCV:  ",CHAR(34),INDEX(SamplingFeatures[Sampling Feature Type],$A926),CHAR(34),
", SamplingFeatureCode:  ",CHAR(34),INDEX(SamplingFeatures[Feature Code],$A926),CHAR(34),
", SamplingFeatureName:  ",CHAR(34),INDEX(SamplingFeatures[Feature Name],$A926),CHAR(34),
", SamplingFeatureDescription:  ",CHAR(34),INDEX(SamplingFeatures[Feature Description],$A926),CHAR(34),
", SamplingFeatureGeotypeCV:  ",CHAR(34),INDEX(SamplingFeatures[Feature Geo Type],$A926),CHAR(34),
", FeatureGeometry:  ",CHAR(34),INDEX(SamplingFeatures[Feature Geometry],$A926),CHAR(34),
", Elevation_m:  ",CHAR(34),INDEX(SamplingFeatures[Elevation_m],$A926),CHAR(34),
", ElevationDatumCV:  ",CHAR(34),ElevationDatum,CHAR(34),"}"))</f>
        <v>#REF!</v>
      </c>
      <c r="L926" t="e">
        <f>IF(INDEX(SamplingFeatures[Sampling Feature Type],$A926)&lt;&gt;"Site","",
CONCATENATE("  - &amp;SiteID",TEXT(SUMPRODUCT(--($L$3:$L925&lt;&gt;"")),"0000"),
" {","SamplingFeatureID:  *SamplingFeatureID",TEXT($A926,"0000"),
", SiteTypeCV:  ",CHAR(34),INDEX(Sites[Site Type],$A926),CHAR(34),
", Latitude:  ",INDEX(Sites[Latitude],$A926),
", Longitude:  ",INDEX(Sites[Longitude],$A926),
", SRSName:  ",CHAR(34),LatLonDatum,CHAR(34),"}"))</f>
        <v>#REF!</v>
      </c>
      <c r="M926" t="e">
        <f>IF(INDEX(SamplingFeatures[Sampling Feature Type],$A926)&lt;&gt;"Specimen","",
CONCATENATE("  - &amp;SpecimenID",TEXT(SUMPRODUCT(--($M$3:$M925&lt;&gt;"")),"0000"),
" {","SamplingFeatureID:  *SamplingFeatureID",TEXT($A926,"0000"),
", SpecimenTypeCV:  ",CHAR(34),INDEX(Specimens[Specimen Type],$A926),CHAR(34),
", SpecimenMediumCV:  ",INDEX(Specimens[Specimen Medium],$A926),
", IsFieldSpecimen:  ",CHAR(34),INDEX(Specimens[Is Field Specimen?],$A926),CHAR(34),"}"))</f>
        <v>#REF!</v>
      </c>
      <c r="N926" t="e">
        <f>IF(COUNTA(SpatialOffsets[])=0,"", IF(INDEX(SpatialOffsets[Spatial Offset Type],$A926)="","",
CONCATENATE("  - &amp;SpatialOffsetID",TEXT($A926,"0000"),
" {","SpatialOffsetTypeCV:  ",CHAR(34),INDEX(SpatialOffsets[Spatial Offset Type],$A926),CHAR(34),
", Offset1Value:  ",INDEX(SpatialOffsets[Offset 1 Value],$A926),
", Offset1UnitID:  ",CHAR(34),INDEX(SpatialOffsets[Offset 1 Unit],$A926),CHAR(34),
", Offset2Value:  ",INDEX(SpatialOffsets[Offset 2 Value],$A926),
", Offset2UnitID:  ",CHAR(34),INDEX(SpatialOffsets[Offset 2 Unit],$A926),CHAR(34),
", Offset3Value:  ",INDEX(SpatialOffsets[Offset 3 Value],$A926),
", Offset3UnitID:  ",CHAR(34),INDEX(SpatialOffsets[Offset 3 Unit],$A926),CHAR(34),,"}")))</f>
        <v>#REF!</v>
      </c>
      <c r="O926" t="e">
        <f>IF(COUNTA(RelatedFeatures[])=0,"", IF(INDEX(RelatedFeatures[First Sampling Feature Code],$A926)="","",
CONCATENATE("  - &amp;RelationID",TEXT($A926,"0000"),
" {","SamplingFeatureID:  *SamplingFeatureID",TEXT(MATCH(INDEX(RelatedFeatures[First Sampling Feature Code],$A926),SamplingFeatures[Feature Code],0),"0000"),
", RelationshipTypeCV:  ",CHAR(34),INDEX(RelatedFeatures[Relationship Type],$A926),CHAR(34),
", RelatedFeatureID: *SamplingFeatureID",TEXT(MATCH(INDEX(RelatedFeatures[Second Sampling Feature Code],$A926),SamplingFeatures[Feature Code],0),"0000"),
", SpatialOffsetID:  ",IF(INDEX(RelatedFeatures[Offset Number],$A926)="","",CONCATENATE("*SpatialOffsetID",TEXT(INDEX(RelatedFeatures[Offset Number],$A926),"0000"))),"}")))</f>
        <v>#REF!</v>
      </c>
      <c r="P926" t="e">
        <f>IF(INDEX(Methods[Method Type],$A926)="","",
CONCATENATE("  - &amp;MethodID",TEXT($A926,"0000"),
" {","MethodTypeCV:  ",CHAR(34),INDEX(Methods[Method Type],$A926),CHAR(34),
", MethodCode:  ",CHAR(34),INDEX(Methods[Method Code],$A926),CHAR(34),
", MethodName:  ",CHAR(34),INDEX(Methods[Method Name],$A926),CHAR(34),
", MethodDescription:  ",CHAR(34),INDEX(Methods[Method Description],$A926),CHAR(34),
", MethodLink:  ",CHAR(34),INDEX(Methods[Method Link],$A926),CHAR(34),
", OrganizationID: *OrganizationID",TEXT(MATCH(INDEX(Methods[Organization Name],$A926),Organizations[Organization Name],0),"0000"),"}"))</f>
        <v>#REF!</v>
      </c>
      <c r="Q926" t="e">
        <f>IF(INDEX(Variables[Variable Type],$A926)="","",
CONCATENATE("  - &amp;VariableID",TEXT($A926,"0000"),
" {","VariableTypeCV:  ",CHAR(34),INDEX(Variables[Variable Type],$A926),CHAR(34),
", VariableCode:  ",CHAR(34),INDEX(Variables[Variable Code],$A926),CHAR(34),
", VariableNameCV:  ",CHAR(34),INDEX(Variables[Variable Name],$A926),CHAR(34),
", VariableDefinition:  ",CHAR(34),INDEX(Variables[Variable Definition],$A926),CHAR(34),
", SpecciationCV:  ",CHAR(34),INDEX(Variables[Speciation],$A926),CHAR(34),
", NoDataValue:  ",CHAR(34),INDEX(Variables[No Data Value],$A926),CHAR(34),"}"))</f>
        <v>#REF!</v>
      </c>
    </row>
    <row r="927" spans="1:17" x14ac:dyDescent="0.25">
      <c r="A927">
        <v>924</v>
      </c>
      <c r="D927" t="e">
        <f>IF(INDEX(People[First Name],$A927)="","",
CONCATENATE("  - &amp;PersonID",TEXT($A927,"0000"),
" {","PersonFirstName:  ",CHAR(34),INDEX(People[First Name],$A927),CHAR(34),
", PersonMiddleName:  ",CHAR(34),INDEX(People[Middle Name],$A927),CHAR(34),
", PersonLastName:  ",CHAR(34),INDEX(People[Last Name],$A927),CHAR(34),"}"))</f>
        <v>#REF!</v>
      </c>
      <c r="E927" t="e">
        <f>IF(INDEX(Organizations[Organization Type '[CV']],$A927)="","",
CONCATENATE("  - &amp;OrganizationID",TEXT($A927,"0000"),
" {","OrganizationTypeCV:  ",CHAR(34),INDEX(Organizations[Organization Type '[CV']],$A927),CHAR(34),
", OrganizationCode:  ",CHAR(34),INDEX(Organizations[Organization Code],$A927),CHAR(34),
", OrganizationName:  ",CHAR(34),INDEX(Organizations[Organization Name],$A927),CHAR(34),
", OrganizationDescription:  ",CHAR(34),INDEX(Organizations[Organization Description],$A927),CHAR(34),
", OrganizationLink:  ",CHAR(34),INDEX(Organizations[Organization Link],$A927),CHAR(34),"}"))</f>
        <v>#REF!</v>
      </c>
      <c r="F927" t="e">
        <f>IF(INDEX(People[First Name],$A927)="","",
CONCATENATE("  - &amp;AffiliationID",TEXT($A927,"0000"),
" {PersonID: *PersonID",TEXT($A927,"0000"),
", OrganizationID: *OrganizationID",TEXT(MATCH(INDEX(People[Organization Name],$A927),Organizations[Organization Name],0),"0000"),
", IsPrimaryOrganizationContact: , AffiliationStartDate: , AffiliationEndDate: , PrimaryPhone: ",
", PrimaryEmail: ",CHAR(34),INDEX(People[Primary Email],$A927),CHAR(34),
", PrimaryAddress: ",CHAR(34),INDEX(People[Primary Address],$A927),CHAR(34),
", PersonLink: }"))</f>
        <v>#REF!</v>
      </c>
      <c r="H927" t="e">
        <f>IF(COUNTA(CitationInformation)=0,"",IF(INDEX(AuthorList[Author Name],$A927)="","",
CONCATENATE("  - &amp;AuthorListID",TEXT($A927,"0000"),
"  {CitationID: *CitationID0001",
", PersonID: *PersonID",TEXT(MATCH(INDEX(AuthorList[Author Name],$A927),People[Full Name],0),"0000"),
", AuthorOrder: ",INDEX(AuthorList[Author Number],$A927),"}")))</f>
        <v>#REF!</v>
      </c>
      <c r="K927" t="e">
        <f>IF(INDEX(SamplingFeatures[Feature Code],$A927)="","",
CONCATENATE("  - &amp;SamplingFeatureID",TEXT($A927,"0000"),
" {","SamplingFeatureUUID:  ",CHAR(34),INDEX(SamplingFeatures[Sampling Feature UUID],$A927),CHAR(34),
", SamplingFeatureTypeCV:  ",CHAR(34),INDEX(SamplingFeatures[Sampling Feature Type],$A927),CHAR(34),
", SamplingFeatureCode:  ",CHAR(34),INDEX(SamplingFeatures[Feature Code],$A927),CHAR(34),
", SamplingFeatureName:  ",CHAR(34),INDEX(SamplingFeatures[Feature Name],$A927),CHAR(34),
", SamplingFeatureDescription:  ",CHAR(34),INDEX(SamplingFeatures[Feature Description],$A927),CHAR(34),
", SamplingFeatureGeotypeCV:  ",CHAR(34),INDEX(SamplingFeatures[Feature Geo Type],$A927),CHAR(34),
", FeatureGeometry:  ",CHAR(34),INDEX(SamplingFeatures[Feature Geometry],$A927),CHAR(34),
", Elevation_m:  ",CHAR(34),INDEX(SamplingFeatures[Elevation_m],$A927),CHAR(34),
", ElevationDatumCV:  ",CHAR(34),ElevationDatum,CHAR(34),"}"))</f>
        <v>#REF!</v>
      </c>
      <c r="L927" t="e">
        <f>IF(INDEX(SamplingFeatures[Sampling Feature Type],$A927)&lt;&gt;"Site","",
CONCATENATE("  - &amp;SiteID",TEXT(SUMPRODUCT(--($L$3:$L926&lt;&gt;"")),"0000"),
" {","SamplingFeatureID:  *SamplingFeatureID",TEXT($A927,"0000"),
", SiteTypeCV:  ",CHAR(34),INDEX(Sites[Site Type],$A927),CHAR(34),
", Latitude:  ",INDEX(Sites[Latitude],$A927),
", Longitude:  ",INDEX(Sites[Longitude],$A927),
", SRSName:  ",CHAR(34),LatLonDatum,CHAR(34),"}"))</f>
        <v>#REF!</v>
      </c>
      <c r="M927" t="e">
        <f>IF(INDEX(SamplingFeatures[Sampling Feature Type],$A927)&lt;&gt;"Specimen","",
CONCATENATE("  - &amp;SpecimenID",TEXT(SUMPRODUCT(--($M$3:$M926&lt;&gt;"")),"0000"),
" {","SamplingFeatureID:  *SamplingFeatureID",TEXT($A927,"0000"),
", SpecimenTypeCV:  ",CHAR(34),INDEX(Specimens[Specimen Type],$A927),CHAR(34),
", SpecimenMediumCV:  ",INDEX(Specimens[Specimen Medium],$A927),
", IsFieldSpecimen:  ",CHAR(34),INDEX(Specimens[Is Field Specimen?],$A927),CHAR(34),"}"))</f>
        <v>#REF!</v>
      </c>
      <c r="N927" t="e">
        <f>IF(COUNTA(SpatialOffsets[])=0,"", IF(INDEX(SpatialOffsets[Spatial Offset Type],$A927)="","",
CONCATENATE("  - &amp;SpatialOffsetID",TEXT($A927,"0000"),
" {","SpatialOffsetTypeCV:  ",CHAR(34),INDEX(SpatialOffsets[Spatial Offset Type],$A927),CHAR(34),
", Offset1Value:  ",INDEX(SpatialOffsets[Offset 1 Value],$A927),
", Offset1UnitID:  ",CHAR(34),INDEX(SpatialOffsets[Offset 1 Unit],$A927),CHAR(34),
", Offset2Value:  ",INDEX(SpatialOffsets[Offset 2 Value],$A927),
", Offset2UnitID:  ",CHAR(34),INDEX(SpatialOffsets[Offset 2 Unit],$A927),CHAR(34),
", Offset3Value:  ",INDEX(SpatialOffsets[Offset 3 Value],$A927),
", Offset3UnitID:  ",CHAR(34),INDEX(SpatialOffsets[Offset 3 Unit],$A927),CHAR(34),,"}")))</f>
        <v>#REF!</v>
      </c>
      <c r="O927" t="e">
        <f>IF(COUNTA(RelatedFeatures[])=0,"", IF(INDEX(RelatedFeatures[First Sampling Feature Code],$A927)="","",
CONCATENATE("  - &amp;RelationID",TEXT($A927,"0000"),
" {","SamplingFeatureID:  *SamplingFeatureID",TEXT(MATCH(INDEX(RelatedFeatures[First Sampling Feature Code],$A927),SamplingFeatures[Feature Code],0),"0000"),
", RelationshipTypeCV:  ",CHAR(34),INDEX(RelatedFeatures[Relationship Type],$A927),CHAR(34),
", RelatedFeatureID: *SamplingFeatureID",TEXT(MATCH(INDEX(RelatedFeatures[Second Sampling Feature Code],$A927),SamplingFeatures[Feature Code],0),"0000"),
", SpatialOffsetID:  ",IF(INDEX(RelatedFeatures[Offset Number],$A927)="","",CONCATENATE("*SpatialOffsetID",TEXT(INDEX(RelatedFeatures[Offset Number],$A927),"0000"))),"}")))</f>
        <v>#REF!</v>
      </c>
      <c r="P927" t="e">
        <f>IF(INDEX(Methods[Method Type],$A927)="","",
CONCATENATE("  - &amp;MethodID",TEXT($A927,"0000"),
" {","MethodTypeCV:  ",CHAR(34),INDEX(Methods[Method Type],$A927),CHAR(34),
", MethodCode:  ",CHAR(34),INDEX(Methods[Method Code],$A927),CHAR(34),
", MethodName:  ",CHAR(34),INDEX(Methods[Method Name],$A927),CHAR(34),
", MethodDescription:  ",CHAR(34),INDEX(Methods[Method Description],$A927),CHAR(34),
", MethodLink:  ",CHAR(34),INDEX(Methods[Method Link],$A927),CHAR(34),
", OrganizationID: *OrganizationID",TEXT(MATCH(INDEX(Methods[Organization Name],$A927),Organizations[Organization Name],0),"0000"),"}"))</f>
        <v>#REF!</v>
      </c>
      <c r="Q927" t="e">
        <f>IF(INDEX(Variables[Variable Type],$A927)="","",
CONCATENATE("  - &amp;VariableID",TEXT($A927,"0000"),
" {","VariableTypeCV:  ",CHAR(34),INDEX(Variables[Variable Type],$A927),CHAR(34),
", VariableCode:  ",CHAR(34),INDEX(Variables[Variable Code],$A927),CHAR(34),
", VariableNameCV:  ",CHAR(34),INDEX(Variables[Variable Name],$A927),CHAR(34),
", VariableDefinition:  ",CHAR(34),INDEX(Variables[Variable Definition],$A927),CHAR(34),
", SpecciationCV:  ",CHAR(34),INDEX(Variables[Speciation],$A927),CHAR(34),
", NoDataValue:  ",CHAR(34),INDEX(Variables[No Data Value],$A927),CHAR(34),"}"))</f>
        <v>#REF!</v>
      </c>
    </row>
    <row r="928" spans="1:17" x14ac:dyDescent="0.25">
      <c r="A928">
        <v>925</v>
      </c>
      <c r="D928" t="e">
        <f>IF(INDEX(People[First Name],$A928)="","",
CONCATENATE("  - &amp;PersonID",TEXT($A928,"0000"),
" {","PersonFirstName:  ",CHAR(34),INDEX(People[First Name],$A928),CHAR(34),
", PersonMiddleName:  ",CHAR(34),INDEX(People[Middle Name],$A928),CHAR(34),
", PersonLastName:  ",CHAR(34),INDEX(People[Last Name],$A928),CHAR(34),"}"))</f>
        <v>#REF!</v>
      </c>
      <c r="E928" t="e">
        <f>IF(INDEX(Organizations[Organization Type '[CV']],$A928)="","",
CONCATENATE("  - &amp;OrganizationID",TEXT($A928,"0000"),
" {","OrganizationTypeCV:  ",CHAR(34),INDEX(Organizations[Organization Type '[CV']],$A928),CHAR(34),
", OrganizationCode:  ",CHAR(34),INDEX(Organizations[Organization Code],$A928),CHAR(34),
", OrganizationName:  ",CHAR(34),INDEX(Organizations[Organization Name],$A928),CHAR(34),
", OrganizationDescription:  ",CHAR(34),INDEX(Organizations[Organization Description],$A928),CHAR(34),
", OrganizationLink:  ",CHAR(34),INDEX(Organizations[Organization Link],$A928),CHAR(34),"}"))</f>
        <v>#REF!</v>
      </c>
      <c r="F928" t="e">
        <f>IF(INDEX(People[First Name],$A928)="","",
CONCATENATE("  - &amp;AffiliationID",TEXT($A928,"0000"),
" {PersonID: *PersonID",TEXT($A928,"0000"),
", OrganizationID: *OrganizationID",TEXT(MATCH(INDEX(People[Organization Name],$A928),Organizations[Organization Name],0),"0000"),
", IsPrimaryOrganizationContact: , AffiliationStartDate: , AffiliationEndDate: , PrimaryPhone: ",
", PrimaryEmail: ",CHAR(34),INDEX(People[Primary Email],$A928),CHAR(34),
", PrimaryAddress: ",CHAR(34),INDEX(People[Primary Address],$A928),CHAR(34),
", PersonLink: }"))</f>
        <v>#REF!</v>
      </c>
      <c r="H928" t="e">
        <f>IF(COUNTA(CitationInformation)=0,"",IF(INDEX(AuthorList[Author Name],$A928)="","",
CONCATENATE("  - &amp;AuthorListID",TEXT($A928,"0000"),
"  {CitationID: *CitationID0001",
", PersonID: *PersonID",TEXT(MATCH(INDEX(AuthorList[Author Name],$A928),People[Full Name],0),"0000"),
", AuthorOrder: ",INDEX(AuthorList[Author Number],$A928),"}")))</f>
        <v>#REF!</v>
      </c>
      <c r="K928" t="e">
        <f>IF(INDEX(SamplingFeatures[Feature Code],$A928)="","",
CONCATENATE("  - &amp;SamplingFeatureID",TEXT($A928,"0000"),
" {","SamplingFeatureUUID:  ",CHAR(34),INDEX(SamplingFeatures[Sampling Feature UUID],$A928),CHAR(34),
", SamplingFeatureTypeCV:  ",CHAR(34),INDEX(SamplingFeatures[Sampling Feature Type],$A928),CHAR(34),
", SamplingFeatureCode:  ",CHAR(34),INDEX(SamplingFeatures[Feature Code],$A928),CHAR(34),
", SamplingFeatureName:  ",CHAR(34),INDEX(SamplingFeatures[Feature Name],$A928),CHAR(34),
", SamplingFeatureDescription:  ",CHAR(34),INDEX(SamplingFeatures[Feature Description],$A928),CHAR(34),
", SamplingFeatureGeotypeCV:  ",CHAR(34),INDEX(SamplingFeatures[Feature Geo Type],$A928),CHAR(34),
", FeatureGeometry:  ",CHAR(34),INDEX(SamplingFeatures[Feature Geometry],$A928),CHAR(34),
", Elevation_m:  ",CHAR(34),INDEX(SamplingFeatures[Elevation_m],$A928),CHAR(34),
", ElevationDatumCV:  ",CHAR(34),ElevationDatum,CHAR(34),"}"))</f>
        <v>#REF!</v>
      </c>
      <c r="L928" t="e">
        <f>IF(INDEX(SamplingFeatures[Sampling Feature Type],$A928)&lt;&gt;"Site","",
CONCATENATE("  - &amp;SiteID",TEXT(SUMPRODUCT(--($L$3:$L927&lt;&gt;"")),"0000"),
" {","SamplingFeatureID:  *SamplingFeatureID",TEXT($A928,"0000"),
", SiteTypeCV:  ",CHAR(34),INDEX(Sites[Site Type],$A928),CHAR(34),
", Latitude:  ",INDEX(Sites[Latitude],$A928),
", Longitude:  ",INDEX(Sites[Longitude],$A928),
", SRSName:  ",CHAR(34),LatLonDatum,CHAR(34),"}"))</f>
        <v>#REF!</v>
      </c>
      <c r="M928" t="e">
        <f>IF(INDEX(SamplingFeatures[Sampling Feature Type],$A928)&lt;&gt;"Specimen","",
CONCATENATE("  - &amp;SpecimenID",TEXT(SUMPRODUCT(--($M$3:$M927&lt;&gt;"")),"0000"),
" {","SamplingFeatureID:  *SamplingFeatureID",TEXT($A928,"0000"),
", SpecimenTypeCV:  ",CHAR(34),INDEX(Specimens[Specimen Type],$A928),CHAR(34),
", SpecimenMediumCV:  ",INDEX(Specimens[Specimen Medium],$A928),
", IsFieldSpecimen:  ",CHAR(34),INDEX(Specimens[Is Field Specimen?],$A928),CHAR(34),"}"))</f>
        <v>#REF!</v>
      </c>
      <c r="N928" t="e">
        <f>IF(COUNTA(SpatialOffsets[])=0,"", IF(INDEX(SpatialOffsets[Spatial Offset Type],$A928)="","",
CONCATENATE("  - &amp;SpatialOffsetID",TEXT($A928,"0000"),
" {","SpatialOffsetTypeCV:  ",CHAR(34),INDEX(SpatialOffsets[Spatial Offset Type],$A928),CHAR(34),
", Offset1Value:  ",INDEX(SpatialOffsets[Offset 1 Value],$A928),
", Offset1UnitID:  ",CHAR(34),INDEX(SpatialOffsets[Offset 1 Unit],$A928),CHAR(34),
", Offset2Value:  ",INDEX(SpatialOffsets[Offset 2 Value],$A928),
", Offset2UnitID:  ",CHAR(34),INDEX(SpatialOffsets[Offset 2 Unit],$A928),CHAR(34),
", Offset3Value:  ",INDEX(SpatialOffsets[Offset 3 Value],$A928),
", Offset3UnitID:  ",CHAR(34),INDEX(SpatialOffsets[Offset 3 Unit],$A928),CHAR(34),,"}")))</f>
        <v>#REF!</v>
      </c>
      <c r="O928" t="e">
        <f>IF(COUNTA(RelatedFeatures[])=0,"", IF(INDEX(RelatedFeatures[First Sampling Feature Code],$A928)="","",
CONCATENATE("  - &amp;RelationID",TEXT($A928,"0000"),
" {","SamplingFeatureID:  *SamplingFeatureID",TEXT(MATCH(INDEX(RelatedFeatures[First Sampling Feature Code],$A928),SamplingFeatures[Feature Code],0),"0000"),
", RelationshipTypeCV:  ",CHAR(34),INDEX(RelatedFeatures[Relationship Type],$A928),CHAR(34),
", RelatedFeatureID: *SamplingFeatureID",TEXT(MATCH(INDEX(RelatedFeatures[Second Sampling Feature Code],$A928),SamplingFeatures[Feature Code],0),"0000"),
", SpatialOffsetID:  ",IF(INDEX(RelatedFeatures[Offset Number],$A928)="","",CONCATENATE("*SpatialOffsetID",TEXT(INDEX(RelatedFeatures[Offset Number],$A928),"0000"))),"}")))</f>
        <v>#REF!</v>
      </c>
      <c r="P928" t="e">
        <f>IF(INDEX(Methods[Method Type],$A928)="","",
CONCATENATE("  - &amp;MethodID",TEXT($A928,"0000"),
" {","MethodTypeCV:  ",CHAR(34),INDEX(Methods[Method Type],$A928),CHAR(34),
", MethodCode:  ",CHAR(34),INDEX(Methods[Method Code],$A928),CHAR(34),
", MethodName:  ",CHAR(34),INDEX(Methods[Method Name],$A928),CHAR(34),
", MethodDescription:  ",CHAR(34),INDEX(Methods[Method Description],$A928),CHAR(34),
", MethodLink:  ",CHAR(34),INDEX(Methods[Method Link],$A928),CHAR(34),
", OrganizationID: *OrganizationID",TEXT(MATCH(INDEX(Methods[Organization Name],$A928),Organizations[Organization Name],0),"0000"),"}"))</f>
        <v>#REF!</v>
      </c>
      <c r="Q928" t="e">
        <f>IF(INDEX(Variables[Variable Type],$A928)="","",
CONCATENATE("  - &amp;VariableID",TEXT($A928,"0000"),
" {","VariableTypeCV:  ",CHAR(34),INDEX(Variables[Variable Type],$A928),CHAR(34),
", VariableCode:  ",CHAR(34),INDEX(Variables[Variable Code],$A928),CHAR(34),
", VariableNameCV:  ",CHAR(34),INDEX(Variables[Variable Name],$A928),CHAR(34),
", VariableDefinition:  ",CHAR(34),INDEX(Variables[Variable Definition],$A928),CHAR(34),
", SpecciationCV:  ",CHAR(34),INDEX(Variables[Speciation],$A928),CHAR(34),
", NoDataValue:  ",CHAR(34),INDEX(Variables[No Data Value],$A928),CHAR(34),"}"))</f>
        <v>#REF!</v>
      </c>
    </row>
    <row r="929" spans="1:17" x14ac:dyDescent="0.25">
      <c r="A929">
        <v>926</v>
      </c>
      <c r="D929" t="e">
        <f>IF(INDEX(People[First Name],$A929)="","",
CONCATENATE("  - &amp;PersonID",TEXT($A929,"0000"),
" {","PersonFirstName:  ",CHAR(34),INDEX(People[First Name],$A929),CHAR(34),
", PersonMiddleName:  ",CHAR(34),INDEX(People[Middle Name],$A929),CHAR(34),
", PersonLastName:  ",CHAR(34),INDEX(People[Last Name],$A929),CHAR(34),"}"))</f>
        <v>#REF!</v>
      </c>
      <c r="E929" t="e">
        <f>IF(INDEX(Organizations[Organization Type '[CV']],$A929)="","",
CONCATENATE("  - &amp;OrganizationID",TEXT($A929,"0000"),
" {","OrganizationTypeCV:  ",CHAR(34),INDEX(Organizations[Organization Type '[CV']],$A929),CHAR(34),
", OrganizationCode:  ",CHAR(34),INDEX(Organizations[Organization Code],$A929),CHAR(34),
", OrganizationName:  ",CHAR(34),INDEX(Organizations[Organization Name],$A929),CHAR(34),
", OrganizationDescription:  ",CHAR(34),INDEX(Organizations[Organization Description],$A929),CHAR(34),
", OrganizationLink:  ",CHAR(34),INDEX(Organizations[Organization Link],$A929),CHAR(34),"}"))</f>
        <v>#REF!</v>
      </c>
      <c r="F929" t="e">
        <f>IF(INDEX(People[First Name],$A929)="","",
CONCATENATE("  - &amp;AffiliationID",TEXT($A929,"0000"),
" {PersonID: *PersonID",TEXT($A929,"0000"),
", OrganizationID: *OrganizationID",TEXT(MATCH(INDEX(People[Organization Name],$A929),Organizations[Organization Name],0),"0000"),
", IsPrimaryOrganizationContact: , AffiliationStartDate: , AffiliationEndDate: , PrimaryPhone: ",
", PrimaryEmail: ",CHAR(34),INDEX(People[Primary Email],$A929),CHAR(34),
", PrimaryAddress: ",CHAR(34),INDEX(People[Primary Address],$A929),CHAR(34),
", PersonLink: }"))</f>
        <v>#REF!</v>
      </c>
      <c r="H929" t="e">
        <f>IF(COUNTA(CitationInformation)=0,"",IF(INDEX(AuthorList[Author Name],$A929)="","",
CONCATENATE("  - &amp;AuthorListID",TEXT($A929,"0000"),
"  {CitationID: *CitationID0001",
", PersonID: *PersonID",TEXT(MATCH(INDEX(AuthorList[Author Name],$A929),People[Full Name],0),"0000"),
", AuthorOrder: ",INDEX(AuthorList[Author Number],$A929),"}")))</f>
        <v>#REF!</v>
      </c>
      <c r="K929" t="e">
        <f>IF(INDEX(SamplingFeatures[Feature Code],$A929)="","",
CONCATENATE("  - &amp;SamplingFeatureID",TEXT($A929,"0000"),
" {","SamplingFeatureUUID:  ",CHAR(34),INDEX(SamplingFeatures[Sampling Feature UUID],$A929),CHAR(34),
", SamplingFeatureTypeCV:  ",CHAR(34),INDEX(SamplingFeatures[Sampling Feature Type],$A929),CHAR(34),
", SamplingFeatureCode:  ",CHAR(34),INDEX(SamplingFeatures[Feature Code],$A929),CHAR(34),
", SamplingFeatureName:  ",CHAR(34),INDEX(SamplingFeatures[Feature Name],$A929),CHAR(34),
", SamplingFeatureDescription:  ",CHAR(34),INDEX(SamplingFeatures[Feature Description],$A929),CHAR(34),
", SamplingFeatureGeotypeCV:  ",CHAR(34),INDEX(SamplingFeatures[Feature Geo Type],$A929),CHAR(34),
", FeatureGeometry:  ",CHAR(34),INDEX(SamplingFeatures[Feature Geometry],$A929),CHAR(34),
", Elevation_m:  ",CHAR(34),INDEX(SamplingFeatures[Elevation_m],$A929),CHAR(34),
", ElevationDatumCV:  ",CHAR(34),ElevationDatum,CHAR(34),"}"))</f>
        <v>#REF!</v>
      </c>
      <c r="L929" t="e">
        <f>IF(INDEX(SamplingFeatures[Sampling Feature Type],$A929)&lt;&gt;"Site","",
CONCATENATE("  - &amp;SiteID",TEXT(SUMPRODUCT(--($L$3:$L928&lt;&gt;"")),"0000"),
" {","SamplingFeatureID:  *SamplingFeatureID",TEXT($A929,"0000"),
", SiteTypeCV:  ",CHAR(34),INDEX(Sites[Site Type],$A929),CHAR(34),
", Latitude:  ",INDEX(Sites[Latitude],$A929),
", Longitude:  ",INDEX(Sites[Longitude],$A929),
", SRSName:  ",CHAR(34),LatLonDatum,CHAR(34),"}"))</f>
        <v>#REF!</v>
      </c>
      <c r="M929" t="e">
        <f>IF(INDEX(SamplingFeatures[Sampling Feature Type],$A929)&lt;&gt;"Specimen","",
CONCATENATE("  - &amp;SpecimenID",TEXT(SUMPRODUCT(--($M$3:$M928&lt;&gt;"")),"0000"),
" {","SamplingFeatureID:  *SamplingFeatureID",TEXT($A929,"0000"),
", SpecimenTypeCV:  ",CHAR(34),INDEX(Specimens[Specimen Type],$A929),CHAR(34),
", SpecimenMediumCV:  ",INDEX(Specimens[Specimen Medium],$A929),
", IsFieldSpecimen:  ",CHAR(34),INDEX(Specimens[Is Field Specimen?],$A929),CHAR(34),"}"))</f>
        <v>#REF!</v>
      </c>
      <c r="N929" t="e">
        <f>IF(COUNTA(SpatialOffsets[])=0,"", IF(INDEX(SpatialOffsets[Spatial Offset Type],$A929)="","",
CONCATENATE("  - &amp;SpatialOffsetID",TEXT($A929,"0000"),
" {","SpatialOffsetTypeCV:  ",CHAR(34),INDEX(SpatialOffsets[Spatial Offset Type],$A929),CHAR(34),
", Offset1Value:  ",INDEX(SpatialOffsets[Offset 1 Value],$A929),
", Offset1UnitID:  ",CHAR(34),INDEX(SpatialOffsets[Offset 1 Unit],$A929),CHAR(34),
", Offset2Value:  ",INDEX(SpatialOffsets[Offset 2 Value],$A929),
", Offset2UnitID:  ",CHAR(34),INDEX(SpatialOffsets[Offset 2 Unit],$A929),CHAR(34),
", Offset3Value:  ",INDEX(SpatialOffsets[Offset 3 Value],$A929),
", Offset3UnitID:  ",CHAR(34),INDEX(SpatialOffsets[Offset 3 Unit],$A929),CHAR(34),,"}")))</f>
        <v>#REF!</v>
      </c>
      <c r="O929" t="e">
        <f>IF(COUNTA(RelatedFeatures[])=0,"", IF(INDEX(RelatedFeatures[First Sampling Feature Code],$A929)="","",
CONCATENATE("  - &amp;RelationID",TEXT($A929,"0000"),
" {","SamplingFeatureID:  *SamplingFeatureID",TEXT(MATCH(INDEX(RelatedFeatures[First Sampling Feature Code],$A929),SamplingFeatures[Feature Code],0),"0000"),
", RelationshipTypeCV:  ",CHAR(34),INDEX(RelatedFeatures[Relationship Type],$A929),CHAR(34),
", RelatedFeatureID: *SamplingFeatureID",TEXT(MATCH(INDEX(RelatedFeatures[Second Sampling Feature Code],$A929),SamplingFeatures[Feature Code],0),"0000"),
", SpatialOffsetID:  ",IF(INDEX(RelatedFeatures[Offset Number],$A929)="","",CONCATENATE("*SpatialOffsetID",TEXT(INDEX(RelatedFeatures[Offset Number],$A929),"0000"))),"}")))</f>
        <v>#REF!</v>
      </c>
      <c r="P929" t="e">
        <f>IF(INDEX(Methods[Method Type],$A929)="","",
CONCATENATE("  - &amp;MethodID",TEXT($A929,"0000"),
" {","MethodTypeCV:  ",CHAR(34),INDEX(Methods[Method Type],$A929),CHAR(34),
", MethodCode:  ",CHAR(34),INDEX(Methods[Method Code],$A929),CHAR(34),
", MethodName:  ",CHAR(34),INDEX(Methods[Method Name],$A929),CHAR(34),
", MethodDescription:  ",CHAR(34),INDEX(Methods[Method Description],$A929),CHAR(34),
", MethodLink:  ",CHAR(34),INDEX(Methods[Method Link],$A929),CHAR(34),
", OrganizationID: *OrganizationID",TEXT(MATCH(INDEX(Methods[Organization Name],$A929),Organizations[Organization Name],0),"0000"),"}"))</f>
        <v>#REF!</v>
      </c>
      <c r="Q929" t="e">
        <f>IF(INDEX(Variables[Variable Type],$A929)="","",
CONCATENATE("  - &amp;VariableID",TEXT($A929,"0000"),
" {","VariableTypeCV:  ",CHAR(34),INDEX(Variables[Variable Type],$A929),CHAR(34),
", VariableCode:  ",CHAR(34),INDEX(Variables[Variable Code],$A929),CHAR(34),
", VariableNameCV:  ",CHAR(34),INDEX(Variables[Variable Name],$A929),CHAR(34),
", VariableDefinition:  ",CHAR(34),INDEX(Variables[Variable Definition],$A929),CHAR(34),
", SpecciationCV:  ",CHAR(34),INDEX(Variables[Speciation],$A929),CHAR(34),
", NoDataValue:  ",CHAR(34),INDEX(Variables[No Data Value],$A929),CHAR(34),"}"))</f>
        <v>#REF!</v>
      </c>
    </row>
    <row r="930" spans="1:17" x14ac:dyDescent="0.25">
      <c r="A930">
        <v>927</v>
      </c>
      <c r="D930" t="e">
        <f>IF(INDEX(People[First Name],$A930)="","",
CONCATENATE("  - &amp;PersonID",TEXT($A930,"0000"),
" {","PersonFirstName:  ",CHAR(34),INDEX(People[First Name],$A930),CHAR(34),
", PersonMiddleName:  ",CHAR(34),INDEX(People[Middle Name],$A930),CHAR(34),
", PersonLastName:  ",CHAR(34),INDEX(People[Last Name],$A930),CHAR(34),"}"))</f>
        <v>#REF!</v>
      </c>
      <c r="E930" t="e">
        <f>IF(INDEX(Organizations[Organization Type '[CV']],$A930)="","",
CONCATENATE("  - &amp;OrganizationID",TEXT($A930,"0000"),
" {","OrganizationTypeCV:  ",CHAR(34),INDEX(Organizations[Organization Type '[CV']],$A930),CHAR(34),
", OrganizationCode:  ",CHAR(34),INDEX(Organizations[Organization Code],$A930),CHAR(34),
", OrganizationName:  ",CHAR(34),INDEX(Organizations[Organization Name],$A930),CHAR(34),
", OrganizationDescription:  ",CHAR(34),INDEX(Organizations[Organization Description],$A930),CHAR(34),
", OrganizationLink:  ",CHAR(34),INDEX(Organizations[Organization Link],$A930),CHAR(34),"}"))</f>
        <v>#REF!</v>
      </c>
      <c r="F930" t="e">
        <f>IF(INDEX(People[First Name],$A930)="","",
CONCATENATE("  - &amp;AffiliationID",TEXT($A930,"0000"),
" {PersonID: *PersonID",TEXT($A930,"0000"),
", OrganizationID: *OrganizationID",TEXT(MATCH(INDEX(People[Organization Name],$A930),Organizations[Organization Name],0),"0000"),
", IsPrimaryOrganizationContact: , AffiliationStartDate: , AffiliationEndDate: , PrimaryPhone: ",
", PrimaryEmail: ",CHAR(34),INDEX(People[Primary Email],$A930),CHAR(34),
", PrimaryAddress: ",CHAR(34),INDEX(People[Primary Address],$A930),CHAR(34),
", PersonLink: }"))</f>
        <v>#REF!</v>
      </c>
      <c r="H930" t="e">
        <f>IF(COUNTA(CitationInformation)=0,"",IF(INDEX(AuthorList[Author Name],$A930)="","",
CONCATENATE("  - &amp;AuthorListID",TEXT($A930,"0000"),
"  {CitationID: *CitationID0001",
", PersonID: *PersonID",TEXT(MATCH(INDEX(AuthorList[Author Name],$A930),People[Full Name],0),"0000"),
", AuthorOrder: ",INDEX(AuthorList[Author Number],$A930),"}")))</f>
        <v>#REF!</v>
      </c>
      <c r="K930" t="e">
        <f>IF(INDEX(SamplingFeatures[Feature Code],$A930)="","",
CONCATENATE("  - &amp;SamplingFeatureID",TEXT($A930,"0000"),
" {","SamplingFeatureUUID:  ",CHAR(34),INDEX(SamplingFeatures[Sampling Feature UUID],$A930),CHAR(34),
", SamplingFeatureTypeCV:  ",CHAR(34),INDEX(SamplingFeatures[Sampling Feature Type],$A930),CHAR(34),
", SamplingFeatureCode:  ",CHAR(34),INDEX(SamplingFeatures[Feature Code],$A930),CHAR(34),
", SamplingFeatureName:  ",CHAR(34),INDEX(SamplingFeatures[Feature Name],$A930),CHAR(34),
", SamplingFeatureDescription:  ",CHAR(34),INDEX(SamplingFeatures[Feature Description],$A930),CHAR(34),
", SamplingFeatureGeotypeCV:  ",CHAR(34),INDEX(SamplingFeatures[Feature Geo Type],$A930),CHAR(34),
", FeatureGeometry:  ",CHAR(34),INDEX(SamplingFeatures[Feature Geometry],$A930),CHAR(34),
", Elevation_m:  ",CHAR(34),INDEX(SamplingFeatures[Elevation_m],$A930),CHAR(34),
", ElevationDatumCV:  ",CHAR(34),ElevationDatum,CHAR(34),"}"))</f>
        <v>#REF!</v>
      </c>
      <c r="L930" t="e">
        <f>IF(INDEX(SamplingFeatures[Sampling Feature Type],$A930)&lt;&gt;"Site","",
CONCATENATE("  - &amp;SiteID",TEXT(SUMPRODUCT(--($L$3:$L929&lt;&gt;"")),"0000"),
" {","SamplingFeatureID:  *SamplingFeatureID",TEXT($A930,"0000"),
", SiteTypeCV:  ",CHAR(34),INDEX(Sites[Site Type],$A930),CHAR(34),
", Latitude:  ",INDEX(Sites[Latitude],$A930),
", Longitude:  ",INDEX(Sites[Longitude],$A930),
", SRSName:  ",CHAR(34),LatLonDatum,CHAR(34),"}"))</f>
        <v>#REF!</v>
      </c>
      <c r="M930" t="e">
        <f>IF(INDEX(SamplingFeatures[Sampling Feature Type],$A930)&lt;&gt;"Specimen","",
CONCATENATE("  - &amp;SpecimenID",TEXT(SUMPRODUCT(--($M$3:$M929&lt;&gt;"")),"0000"),
" {","SamplingFeatureID:  *SamplingFeatureID",TEXT($A930,"0000"),
", SpecimenTypeCV:  ",CHAR(34),INDEX(Specimens[Specimen Type],$A930),CHAR(34),
", SpecimenMediumCV:  ",INDEX(Specimens[Specimen Medium],$A930),
", IsFieldSpecimen:  ",CHAR(34),INDEX(Specimens[Is Field Specimen?],$A930),CHAR(34),"}"))</f>
        <v>#REF!</v>
      </c>
      <c r="N930" t="e">
        <f>IF(COUNTA(SpatialOffsets[])=0,"", IF(INDEX(SpatialOffsets[Spatial Offset Type],$A930)="","",
CONCATENATE("  - &amp;SpatialOffsetID",TEXT($A930,"0000"),
" {","SpatialOffsetTypeCV:  ",CHAR(34),INDEX(SpatialOffsets[Spatial Offset Type],$A930),CHAR(34),
", Offset1Value:  ",INDEX(SpatialOffsets[Offset 1 Value],$A930),
", Offset1UnitID:  ",CHAR(34),INDEX(SpatialOffsets[Offset 1 Unit],$A930),CHAR(34),
", Offset2Value:  ",INDEX(SpatialOffsets[Offset 2 Value],$A930),
", Offset2UnitID:  ",CHAR(34),INDEX(SpatialOffsets[Offset 2 Unit],$A930),CHAR(34),
", Offset3Value:  ",INDEX(SpatialOffsets[Offset 3 Value],$A930),
", Offset3UnitID:  ",CHAR(34),INDEX(SpatialOffsets[Offset 3 Unit],$A930),CHAR(34),,"}")))</f>
        <v>#REF!</v>
      </c>
      <c r="O930" t="e">
        <f>IF(COUNTA(RelatedFeatures[])=0,"", IF(INDEX(RelatedFeatures[First Sampling Feature Code],$A930)="","",
CONCATENATE("  - &amp;RelationID",TEXT($A930,"0000"),
" {","SamplingFeatureID:  *SamplingFeatureID",TEXT(MATCH(INDEX(RelatedFeatures[First Sampling Feature Code],$A930),SamplingFeatures[Feature Code],0),"0000"),
", RelationshipTypeCV:  ",CHAR(34),INDEX(RelatedFeatures[Relationship Type],$A930),CHAR(34),
", RelatedFeatureID: *SamplingFeatureID",TEXT(MATCH(INDEX(RelatedFeatures[Second Sampling Feature Code],$A930),SamplingFeatures[Feature Code],0),"0000"),
", SpatialOffsetID:  ",IF(INDEX(RelatedFeatures[Offset Number],$A930)="","",CONCATENATE("*SpatialOffsetID",TEXT(INDEX(RelatedFeatures[Offset Number],$A930),"0000"))),"}")))</f>
        <v>#REF!</v>
      </c>
      <c r="P930" t="e">
        <f>IF(INDEX(Methods[Method Type],$A930)="","",
CONCATENATE("  - &amp;MethodID",TEXT($A930,"0000"),
" {","MethodTypeCV:  ",CHAR(34),INDEX(Methods[Method Type],$A930),CHAR(34),
", MethodCode:  ",CHAR(34),INDEX(Methods[Method Code],$A930),CHAR(34),
", MethodName:  ",CHAR(34),INDEX(Methods[Method Name],$A930),CHAR(34),
", MethodDescription:  ",CHAR(34),INDEX(Methods[Method Description],$A930),CHAR(34),
", MethodLink:  ",CHAR(34),INDEX(Methods[Method Link],$A930),CHAR(34),
", OrganizationID: *OrganizationID",TEXT(MATCH(INDEX(Methods[Organization Name],$A930),Organizations[Organization Name],0),"0000"),"}"))</f>
        <v>#REF!</v>
      </c>
      <c r="Q930" t="e">
        <f>IF(INDEX(Variables[Variable Type],$A930)="","",
CONCATENATE("  - &amp;VariableID",TEXT($A930,"0000"),
" {","VariableTypeCV:  ",CHAR(34),INDEX(Variables[Variable Type],$A930),CHAR(34),
", VariableCode:  ",CHAR(34),INDEX(Variables[Variable Code],$A930),CHAR(34),
", VariableNameCV:  ",CHAR(34),INDEX(Variables[Variable Name],$A930),CHAR(34),
", VariableDefinition:  ",CHAR(34),INDEX(Variables[Variable Definition],$A930),CHAR(34),
", SpecciationCV:  ",CHAR(34),INDEX(Variables[Speciation],$A930),CHAR(34),
", NoDataValue:  ",CHAR(34),INDEX(Variables[No Data Value],$A930),CHAR(34),"}"))</f>
        <v>#REF!</v>
      </c>
    </row>
    <row r="931" spans="1:17" x14ac:dyDescent="0.25">
      <c r="A931">
        <v>928</v>
      </c>
      <c r="D931" t="e">
        <f>IF(INDEX(People[First Name],$A931)="","",
CONCATENATE("  - &amp;PersonID",TEXT($A931,"0000"),
" {","PersonFirstName:  ",CHAR(34),INDEX(People[First Name],$A931),CHAR(34),
", PersonMiddleName:  ",CHAR(34),INDEX(People[Middle Name],$A931),CHAR(34),
", PersonLastName:  ",CHAR(34),INDEX(People[Last Name],$A931),CHAR(34),"}"))</f>
        <v>#REF!</v>
      </c>
      <c r="E931" t="e">
        <f>IF(INDEX(Organizations[Organization Type '[CV']],$A931)="","",
CONCATENATE("  - &amp;OrganizationID",TEXT($A931,"0000"),
" {","OrganizationTypeCV:  ",CHAR(34),INDEX(Organizations[Organization Type '[CV']],$A931),CHAR(34),
", OrganizationCode:  ",CHAR(34),INDEX(Organizations[Organization Code],$A931),CHAR(34),
", OrganizationName:  ",CHAR(34),INDEX(Organizations[Organization Name],$A931),CHAR(34),
", OrganizationDescription:  ",CHAR(34),INDEX(Organizations[Organization Description],$A931),CHAR(34),
", OrganizationLink:  ",CHAR(34),INDEX(Organizations[Organization Link],$A931),CHAR(34),"}"))</f>
        <v>#REF!</v>
      </c>
      <c r="F931" t="e">
        <f>IF(INDEX(People[First Name],$A931)="","",
CONCATENATE("  - &amp;AffiliationID",TEXT($A931,"0000"),
" {PersonID: *PersonID",TEXT($A931,"0000"),
", OrganizationID: *OrganizationID",TEXT(MATCH(INDEX(People[Organization Name],$A931),Organizations[Organization Name],0),"0000"),
", IsPrimaryOrganizationContact: , AffiliationStartDate: , AffiliationEndDate: , PrimaryPhone: ",
", PrimaryEmail: ",CHAR(34),INDEX(People[Primary Email],$A931),CHAR(34),
", PrimaryAddress: ",CHAR(34),INDEX(People[Primary Address],$A931),CHAR(34),
", PersonLink: }"))</f>
        <v>#REF!</v>
      </c>
      <c r="H931" t="e">
        <f>IF(COUNTA(CitationInformation)=0,"",IF(INDEX(AuthorList[Author Name],$A931)="","",
CONCATENATE("  - &amp;AuthorListID",TEXT($A931,"0000"),
"  {CitationID: *CitationID0001",
", PersonID: *PersonID",TEXT(MATCH(INDEX(AuthorList[Author Name],$A931),People[Full Name],0),"0000"),
", AuthorOrder: ",INDEX(AuthorList[Author Number],$A931),"}")))</f>
        <v>#REF!</v>
      </c>
      <c r="K931" t="e">
        <f>IF(INDEX(SamplingFeatures[Feature Code],$A931)="","",
CONCATENATE("  - &amp;SamplingFeatureID",TEXT($A931,"0000"),
" {","SamplingFeatureUUID:  ",CHAR(34),INDEX(SamplingFeatures[Sampling Feature UUID],$A931),CHAR(34),
", SamplingFeatureTypeCV:  ",CHAR(34),INDEX(SamplingFeatures[Sampling Feature Type],$A931),CHAR(34),
", SamplingFeatureCode:  ",CHAR(34),INDEX(SamplingFeatures[Feature Code],$A931),CHAR(34),
", SamplingFeatureName:  ",CHAR(34),INDEX(SamplingFeatures[Feature Name],$A931),CHAR(34),
", SamplingFeatureDescription:  ",CHAR(34),INDEX(SamplingFeatures[Feature Description],$A931),CHAR(34),
", SamplingFeatureGeotypeCV:  ",CHAR(34),INDEX(SamplingFeatures[Feature Geo Type],$A931),CHAR(34),
", FeatureGeometry:  ",CHAR(34),INDEX(SamplingFeatures[Feature Geometry],$A931),CHAR(34),
", Elevation_m:  ",CHAR(34),INDEX(SamplingFeatures[Elevation_m],$A931),CHAR(34),
", ElevationDatumCV:  ",CHAR(34),ElevationDatum,CHAR(34),"}"))</f>
        <v>#REF!</v>
      </c>
      <c r="L931" t="e">
        <f>IF(INDEX(SamplingFeatures[Sampling Feature Type],$A931)&lt;&gt;"Site","",
CONCATENATE("  - &amp;SiteID",TEXT(SUMPRODUCT(--($L$3:$L930&lt;&gt;"")),"0000"),
" {","SamplingFeatureID:  *SamplingFeatureID",TEXT($A931,"0000"),
", SiteTypeCV:  ",CHAR(34),INDEX(Sites[Site Type],$A931),CHAR(34),
", Latitude:  ",INDEX(Sites[Latitude],$A931),
", Longitude:  ",INDEX(Sites[Longitude],$A931),
", SRSName:  ",CHAR(34),LatLonDatum,CHAR(34),"}"))</f>
        <v>#REF!</v>
      </c>
      <c r="M931" t="e">
        <f>IF(INDEX(SamplingFeatures[Sampling Feature Type],$A931)&lt;&gt;"Specimen","",
CONCATENATE("  - &amp;SpecimenID",TEXT(SUMPRODUCT(--($M$3:$M930&lt;&gt;"")),"0000"),
" {","SamplingFeatureID:  *SamplingFeatureID",TEXT($A931,"0000"),
", SpecimenTypeCV:  ",CHAR(34),INDEX(Specimens[Specimen Type],$A931),CHAR(34),
", SpecimenMediumCV:  ",INDEX(Specimens[Specimen Medium],$A931),
", IsFieldSpecimen:  ",CHAR(34),INDEX(Specimens[Is Field Specimen?],$A931),CHAR(34),"}"))</f>
        <v>#REF!</v>
      </c>
      <c r="N931" t="e">
        <f>IF(COUNTA(SpatialOffsets[])=0,"", IF(INDEX(SpatialOffsets[Spatial Offset Type],$A931)="","",
CONCATENATE("  - &amp;SpatialOffsetID",TEXT($A931,"0000"),
" {","SpatialOffsetTypeCV:  ",CHAR(34),INDEX(SpatialOffsets[Spatial Offset Type],$A931),CHAR(34),
", Offset1Value:  ",INDEX(SpatialOffsets[Offset 1 Value],$A931),
", Offset1UnitID:  ",CHAR(34),INDEX(SpatialOffsets[Offset 1 Unit],$A931),CHAR(34),
", Offset2Value:  ",INDEX(SpatialOffsets[Offset 2 Value],$A931),
", Offset2UnitID:  ",CHAR(34),INDEX(SpatialOffsets[Offset 2 Unit],$A931),CHAR(34),
", Offset3Value:  ",INDEX(SpatialOffsets[Offset 3 Value],$A931),
", Offset3UnitID:  ",CHAR(34),INDEX(SpatialOffsets[Offset 3 Unit],$A931),CHAR(34),,"}")))</f>
        <v>#REF!</v>
      </c>
      <c r="O931" t="e">
        <f>IF(COUNTA(RelatedFeatures[])=0,"", IF(INDEX(RelatedFeatures[First Sampling Feature Code],$A931)="","",
CONCATENATE("  - &amp;RelationID",TEXT($A931,"0000"),
" {","SamplingFeatureID:  *SamplingFeatureID",TEXT(MATCH(INDEX(RelatedFeatures[First Sampling Feature Code],$A931),SamplingFeatures[Feature Code],0),"0000"),
", RelationshipTypeCV:  ",CHAR(34),INDEX(RelatedFeatures[Relationship Type],$A931),CHAR(34),
", RelatedFeatureID: *SamplingFeatureID",TEXT(MATCH(INDEX(RelatedFeatures[Second Sampling Feature Code],$A931),SamplingFeatures[Feature Code],0),"0000"),
", SpatialOffsetID:  ",IF(INDEX(RelatedFeatures[Offset Number],$A931)="","",CONCATENATE("*SpatialOffsetID",TEXT(INDEX(RelatedFeatures[Offset Number],$A931),"0000"))),"}")))</f>
        <v>#REF!</v>
      </c>
      <c r="P931" t="e">
        <f>IF(INDEX(Methods[Method Type],$A931)="","",
CONCATENATE("  - &amp;MethodID",TEXT($A931,"0000"),
" {","MethodTypeCV:  ",CHAR(34),INDEX(Methods[Method Type],$A931),CHAR(34),
", MethodCode:  ",CHAR(34),INDEX(Methods[Method Code],$A931),CHAR(34),
", MethodName:  ",CHAR(34),INDEX(Methods[Method Name],$A931),CHAR(34),
", MethodDescription:  ",CHAR(34),INDEX(Methods[Method Description],$A931),CHAR(34),
", MethodLink:  ",CHAR(34),INDEX(Methods[Method Link],$A931),CHAR(34),
", OrganizationID: *OrganizationID",TEXT(MATCH(INDEX(Methods[Organization Name],$A931),Organizations[Organization Name],0),"0000"),"}"))</f>
        <v>#REF!</v>
      </c>
      <c r="Q931" t="e">
        <f>IF(INDEX(Variables[Variable Type],$A931)="","",
CONCATENATE("  - &amp;VariableID",TEXT($A931,"0000"),
" {","VariableTypeCV:  ",CHAR(34),INDEX(Variables[Variable Type],$A931),CHAR(34),
", VariableCode:  ",CHAR(34),INDEX(Variables[Variable Code],$A931),CHAR(34),
", VariableNameCV:  ",CHAR(34),INDEX(Variables[Variable Name],$A931),CHAR(34),
", VariableDefinition:  ",CHAR(34),INDEX(Variables[Variable Definition],$A931),CHAR(34),
", SpecciationCV:  ",CHAR(34),INDEX(Variables[Speciation],$A931),CHAR(34),
", NoDataValue:  ",CHAR(34),INDEX(Variables[No Data Value],$A931),CHAR(34),"}"))</f>
        <v>#REF!</v>
      </c>
    </row>
    <row r="932" spans="1:17" x14ac:dyDescent="0.25">
      <c r="A932">
        <v>929</v>
      </c>
      <c r="D932" t="e">
        <f>IF(INDEX(People[First Name],$A932)="","",
CONCATENATE("  - &amp;PersonID",TEXT($A932,"0000"),
" {","PersonFirstName:  ",CHAR(34),INDEX(People[First Name],$A932),CHAR(34),
", PersonMiddleName:  ",CHAR(34),INDEX(People[Middle Name],$A932),CHAR(34),
", PersonLastName:  ",CHAR(34),INDEX(People[Last Name],$A932),CHAR(34),"}"))</f>
        <v>#REF!</v>
      </c>
      <c r="E932" t="e">
        <f>IF(INDEX(Organizations[Organization Type '[CV']],$A932)="","",
CONCATENATE("  - &amp;OrganizationID",TEXT($A932,"0000"),
" {","OrganizationTypeCV:  ",CHAR(34),INDEX(Organizations[Organization Type '[CV']],$A932),CHAR(34),
", OrganizationCode:  ",CHAR(34),INDEX(Organizations[Organization Code],$A932),CHAR(34),
", OrganizationName:  ",CHAR(34),INDEX(Organizations[Organization Name],$A932),CHAR(34),
", OrganizationDescription:  ",CHAR(34),INDEX(Organizations[Organization Description],$A932),CHAR(34),
", OrganizationLink:  ",CHAR(34),INDEX(Organizations[Organization Link],$A932),CHAR(34),"}"))</f>
        <v>#REF!</v>
      </c>
      <c r="F932" t="e">
        <f>IF(INDEX(People[First Name],$A932)="","",
CONCATENATE("  - &amp;AffiliationID",TEXT($A932,"0000"),
" {PersonID: *PersonID",TEXT($A932,"0000"),
", OrganizationID: *OrganizationID",TEXT(MATCH(INDEX(People[Organization Name],$A932),Organizations[Organization Name],0),"0000"),
", IsPrimaryOrganizationContact: , AffiliationStartDate: , AffiliationEndDate: , PrimaryPhone: ",
", PrimaryEmail: ",CHAR(34),INDEX(People[Primary Email],$A932),CHAR(34),
", PrimaryAddress: ",CHAR(34),INDEX(People[Primary Address],$A932),CHAR(34),
", PersonLink: }"))</f>
        <v>#REF!</v>
      </c>
      <c r="H932" t="e">
        <f>IF(COUNTA(CitationInformation)=0,"",IF(INDEX(AuthorList[Author Name],$A932)="","",
CONCATENATE("  - &amp;AuthorListID",TEXT($A932,"0000"),
"  {CitationID: *CitationID0001",
", PersonID: *PersonID",TEXT(MATCH(INDEX(AuthorList[Author Name],$A932),People[Full Name],0),"0000"),
", AuthorOrder: ",INDEX(AuthorList[Author Number],$A932),"}")))</f>
        <v>#REF!</v>
      </c>
      <c r="K932" t="e">
        <f>IF(INDEX(SamplingFeatures[Feature Code],$A932)="","",
CONCATENATE("  - &amp;SamplingFeatureID",TEXT($A932,"0000"),
" {","SamplingFeatureUUID:  ",CHAR(34),INDEX(SamplingFeatures[Sampling Feature UUID],$A932),CHAR(34),
", SamplingFeatureTypeCV:  ",CHAR(34),INDEX(SamplingFeatures[Sampling Feature Type],$A932),CHAR(34),
", SamplingFeatureCode:  ",CHAR(34),INDEX(SamplingFeatures[Feature Code],$A932),CHAR(34),
", SamplingFeatureName:  ",CHAR(34),INDEX(SamplingFeatures[Feature Name],$A932),CHAR(34),
", SamplingFeatureDescription:  ",CHAR(34),INDEX(SamplingFeatures[Feature Description],$A932),CHAR(34),
", SamplingFeatureGeotypeCV:  ",CHAR(34),INDEX(SamplingFeatures[Feature Geo Type],$A932),CHAR(34),
", FeatureGeometry:  ",CHAR(34),INDEX(SamplingFeatures[Feature Geometry],$A932),CHAR(34),
", Elevation_m:  ",CHAR(34),INDEX(SamplingFeatures[Elevation_m],$A932),CHAR(34),
", ElevationDatumCV:  ",CHAR(34),ElevationDatum,CHAR(34),"}"))</f>
        <v>#REF!</v>
      </c>
      <c r="L932" t="e">
        <f>IF(INDEX(SamplingFeatures[Sampling Feature Type],$A932)&lt;&gt;"Site","",
CONCATENATE("  - &amp;SiteID",TEXT(SUMPRODUCT(--($L$3:$L931&lt;&gt;"")),"0000"),
" {","SamplingFeatureID:  *SamplingFeatureID",TEXT($A932,"0000"),
", SiteTypeCV:  ",CHAR(34),INDEX(Sites[Site Type],$A932),CHAR(34),
", Latitude:  ",INDEX(Sites[Latitude],$A932),
", Longitude:  ",INDEX(Sites[Longitude],$A932),
", SRSName:  ",CHAR(34),LatLonDatum,CHAR(34),"}"))</f>
        <v>#REF!</v>
      </c>
      <c r="M932" t="e">
        <f>IF(INDEX(SamplingFeatures[Sampling Feature Type],$A932)&lt;&gt;"Specimen","",
CONCATENATE("  - &amp;SpecimenID",TEXT(SUMPRODUCT(--($M$3:$M931&lt;&gt;"")),"0000"),
" {","SamplingFeatureID:  *SamplingFeatureID",TEXT($A932,"0000"),
", SpecimenTypeCV:  ",CHAR(34),INDEX(Specimens[Specimen Type],$A932),CHAR(34),
", SpecimenMediumCV:  ",INDEX(Specimens[Specimen Medium],$A932),
", IsFieldSpecimen:  ",CHAR(34),INDEX(Specimens[Is Field Specimen?],$A932),CHAR(34),"}"))</f>
        <v>#REF!</v>
      </c>
      <c r="N932" t="e">
        <f>IF(COUNTA(SpatialOffsets[])=0,"", IF(INDEX(SpatialOffsets[Spatial Offset Type],$A932)="","",
CONCATENATE("  - &amp;SpatialOffsetID",TEXT($A932,"0000"),
" {","SpatialOffsetTypeCV:  ",CHAR(34),INDEX(SpatialOffsets[Spatial Offset Type],$A932),CHAR(34),
", Offset1Value:  ",INDEX(SpatialOffsets[Offset 1 Value],$A932),
", Offset1UnitID:  ",CHAR(34),INDEX(SpatialOffsets[Offset 1 Unit],$A932),CHAR(34),
", Offset2Value:  ",INDEX(SpatialOffsets[Offset 2 Value],$A932),
", Offset2UnitID:  ",CHAR(34),INDEX(SpatialOffsets[Offset 2 Unit],$A932),CHAR(34),
", Offset3Value:  ",INDEX(SpatialOffsets[Offset 3 Value],$A932),
", Offset3UnitID:  ",CHAR(34),INDEX(SpatialOffsets[Offset 3 Unit],$A932),CHAR(34),,"}")))</f>
        <v>#REF!</v>
      </c>
      <c r="O932" t="e">
        <f>IF(COUNTA(RelatedFeatures[])=0,"", IF(INDEX(RelatedFeatures[First Sampling Feature Code],$A932)="","",
CONCATENATE("  - &amp;RelationID",TEXT($A932,"0000"),
" {","SamplingFeatureID:  *SamplingFeatureID",TEXT(MATCH(INDEX(RelatedFeatures[First Sampling Feature Code],$A932),SamplingFeatures[Feature Code],0),"0000"),
", RelationshipTypeCV:  ",CHAR(34),INDEX(RelatedFeatures[Relationship Type],$A932),CHAR(34),
", RelatedFeatureID: *SamplingFeatureID",TEXT(MATCH(INDEX(RelatedFeatures[Second Sampling Feature Code],$A932),SamplingFeatures[Feature Code],0),"0000"),
", SpatialOffsetID:  ",IF(INDEX(RelatedFeatures[Offset Number],$A932)="","",CONCATENATE("*SpatialOffsetID",TEXT(INDEX(RelatedFeatures[Offset Number],$A932),"0000"))),"}")))</f>
        <v>#REF!</v>
      </c>
      <c r="P932" t="e">
        <f>IF(INDEX(Methods[Method Type],$A932)="","",
CONCATENATE("  - &amp;MethodID",TEXT($A932,"0000"),
" {","MethodTypeCV:  ",CHAR(34),INDEX(Methods[Method Type],$A932),CHAR(34),
", MethodCode:  ",CHAR(34),INDEX(Methods[Method Code],$A932),CHAR(34),
", MethodName:  ",CHAR(34),INDEX(Methods[Method Name],$A932),CHAR(34),
", MethodDescription:  ",CHAR(34),INDEX(Methods[Method Description],$A932),CHAR(34),
", MethodLink:  ",CHAR(34),INDEX(Methods[Method Link],$A932),CHAR(34),
", OrganizationID: *OrganizationID",TEXT(MATCH(INDEX(Methods[Organization Name],$A932),Organizations[Organization Name],0),"0000"),"}"))</f>
        <v>#REF!</v>
      </c>
      <c r="Q932" t="e">
        <f>IF(INDEX(Variables[Variable Type],$A932)="","",
CONCATENATE("  - &amp;VariableID",TEXT($A932,"0000"),
" {","VariableTypeCV:  ",CHAR(34),INDEX(Variables[Variable Type],$A932),CHAR(34),
", VariableCode:  ",CHAR(34),INDEX(Variables[Variable Code],$A932),CHAR(34),
", VariableNameCV:  ",CHAR(34),INDEX(Variables[Variable Name],$A932),CHAR(34),
", VariableDefinition:  ",CHAR(34),INDEX(Variables[Variable Definition],$A932),CHAR(34),
", SpecciationCV:  ",CHAR(34),INDEX(Variables[Speciation],$A932),CHAR(34),
", NoDataValue:  ",CHAR(34),INDEX(Variables[No Data Value],$A932),CHAR(34),"}"))</f>
        <v>#REF!</v>
      </c>
    </row>
    <row r="933" spans="1:17" x14ac:dyDescent="0.25">
      <c r="A933">
        <v>930</v>
      </c>
      <c r="D933" t="e">
        <f>IF(INDEX(People[First Name],$A933)="","",
CONCATENATE("  - &amp;PersonID",TEXT($A933,"0000"),
" {","PersonFirstName:  ",CHAR(34),INDEX(People[First Name],$A933),CHAR(34),
", PersonMiddleName:  ",CHAR(34),INDEX(People[Middle Name],$A933),CHAR(34),
", PersonLastName:  ",CHAR(34),INDEX(People[Last Name],$A933),CHAR(34),"}"))</f>
        <v>#REF!</v>
      </c>
      <c r="E933" t="e">
        <f>IF(INDEX(Organizations[Organization Type '[CV']],$A933)="","",
CONCATENATE("  - &amp;OrganizationID",TEXT($A933,"0000"),
" {","OrganizationTypeCV:  ",CHAR(34),INDEX(Organizations[Organization Type '[CV']],$A933),CHAR(34),
", OrganizationCode:  ",CHAR(34),INDEX(Organizations[Organization Code],$A933),CHAR(34),
", OrganizationName:  ",CHAR(34),INDEX(Organizations[Organization Name],$A933),CHAR(34),
", OrganizationDescription:  ",CHAR(34),INDEX(Organizations[Organization Description],$A933),CHAR(34),
", OrganizationLink:  ",CHAR(34),INDEX(Organizations[Organization Link],$A933),CHAR(34),"}"))</f>
        <v>#REF!</v>
      </c>
      <c r="F933" t="e">
        <f>IF(INDEX(People[First Name],$A933)="","",
CONCATENATE("  - &amp;AffiliationID",TEXT($A933,"0000"),
" {PersonID: *PersonID",TEXT($A933,"0000"),
", OrganizationID: *OrganizationID",TEXT(MATCH(INDEX(People[Organization Name],$A933),Organizations[Organization Name],0),"0000"),
", IsPrimaryOrganizationContact: , AffiliationStartDate: , AffiliationEndDate: , PrimaryPhone: ",
", PrimaryEmail: ",CHAR(34),INDEX(People[Primary Email],$A933),CHAR(34),
", PrimaryAddress: ",CHAR(34),INDEX(People[Primary Address],$A933),CHAR(34),
", PersonLink: }"))</f>
        <v>#REF!</v>
      </c>
      <c r="H933" t="e">
        <f>IF(COUNTA(CitationInformation)=0,"",IF(INDEX(AuthorList[Author Name],$A933)="","",
CONCATENATE("  - &amp;AuthorListID",TEXT($A933,"0000"),
"  {CitationID: *CitationID0001",
", PersonID: *PersonID",TEXT(MATCH(INDEX(AuthorList[Author Name],$A933),People[Full Name],0),"0000"),
", AuthorOrder: ",INDEX(AuthorList[Author Number],$A933),"}")))</f>
        <v>#REF!</v>
      </c>
      <c r="K933" t="e">
        <f>IF(INDEX(SamplingFeatures[Feature Code],$A933)="","",
CONCATENATE("  - &amp;SamplingFeatureID",TEXT($A933,"0000"),
" {","SamplingFeatureUUID:  ",CHAR(34),INDEX(SamplingFeatures[Sampling Feature UUID],$A933),CHAR(34),
", SamplingFeatureTypeCV:  ",CHAR(34),INDEX(SamplingFeatures[Sampling Feature Type],$A933),CHAR(34),
", SamplingFeatureCode:  ",CHAR(34),INDEX(SamplingFeatures[Feature Code],$A933),CHAR(34),
", SamplingFeatureName:  ",CHAR(34),INDEX(SamplingFeatures[Feature Name],$A933),CHAR(34),
", SamplingFeatureDescription:  ",CHAR(34),INDEX(SamplingFeatures[Feature Description],$A933),CHAR(34),
", SamplingFeatureGeotypeCV:  ",CHAR(34),INDEX(SamplingFeatures[Feature Geo Type],$A933),CHAR(34),
", FeatureGeometry:  ",CHAR(34),INDEX(SamplingFeatures[Feature Geometry],$A933),CHAR(34),
", Elevation_m:  ",CHAR(34),INDEX(SamplingFeatures[Elevation_m],$A933),CHAR(34),
", ElevationDatumCV:  ",CHAR(34),ElevationDatum,CHAR(34),"}"))</f>
        <v>#REF!</v>
      </c>
      <c r="L933" t="e">
        <f>IF(INDEX(SamplingFeatures[Sampling Feature Type],$A933)&lt;&gt;"Site","",
CONCATENATE("  - &amp;SiteID",TEXT(SUMPRODUCT(--($L$3:$L932&lt;&gt;"")),"0000"),
" {","SamplingFeatureID:  *SamplingFeatureID",TEXT($A933,"0000"),
", SiteTypeCV:  ",CHAR(34),INDEX(Sites[Site Type],$A933),CHAR(34),
", Latitude:  ",INDEX(Sites[Latitude],$A933),
", Longitude:  ",INDEX(Sites[Longitude],$A933),
", SRSName:  ",CHAR(34),LatLonDatum,CHAR(34),"}"))</f>
        <v>#REF!</v>
      </c>
      <c r="M933" t="e">
        <f>IF(INDEX(SamplingFeatures[Sampling Feature Type],$A933)&lt;&gt;"Specimen","",
CONCATENATE("  - &amp;SpecimenID",TEXT(SUMPRODUCT(--($M$3:$M932&lt;&gt;"")),"0000"),
" {","SamplingFeatureID:  *SamplingFeatureID",TEXT($A933,"0000"),
", SpecimenTypeCV:  ",CHAR(34),INDEX(Specimens[Specimen Type],$A933),CHAR(34),
", SpecimenMediumCV:  ",INDEX(Specimens[Specimen Medium],$A933),
", IsFieldSpecimen:  ",CHAR(34),INDEX(Specimens[Is Field Specimen?],$A933),CHAR(34),"}"))</f>
        <v>#REF!</v>
      </c>
      <c r="N933" t="e">
        <f>IF(COUNTA(SpatialOffsets[])=0,"", IF(INDEX(SpatialOffsets[Spatial Offset Type],$A933)="","",
CONCATENATE("  - &amp;SpatialOffsetID",TEXT($A933,"0000"),
" {","SpatialOffsetTypeCV:  ",CHAR(34),INDEX(SpatialOffsets[Spatial Offset Type],$A933),CHAR(34),
", Offset1Value:  ",INDEX(SpatialOffsets[Offset 1 Value],$A933),
", Offset1UnitID:  ",CHAR(34),INDEX(SpatialOffsets[Offset 1 Unit],$A933),CHAR(34),
", Offset2Value:  ",INDEX(SpatialOffsets[Offset 2 Value],$A933),
", Offset2UnitID:  ",CHAR(34),INDEX(SpatialOffsets[Offset 2 Unit],$A933),CHAR(34),
", Offset3Value:  ",INDEX(SpatialOffsets[Offset 3 Value],$A933),
", Offset3UnitID:  ",CHAR(34),INDEX(SpatialOffsets[Offset 3 Unit],$A933),CHAR(34),,"}")))</f>
        <v>#REF!</v>
      </c>
      <c r="O933" t="e">
        <f>IF(COUNTA(RelatedFeatures[])=0,"", IF(INDEX(RelatedFeatures[First Sampling Feature Code],$A933)="","",
CONCATENATE("  - &amp;RelationID",TEXT($A933,"0000"),
" {","SamplingFeatureID:  *SamplingFeatureID",TEXT(MATCH(INDEX(RelatedFeatures[First Sampling Feature Code],$A933),SamplingFeatures[Feature Code],0),"0000"),
", RelationshipTypeCV:  ",CHAR(34),INDEX(RelatedFeatures[Relationship Type],$A933),CHAR(34),
", RelatedFeatureID: *SamplingFeatureID",TEXT(MATCH(INDEX(RelatedFeatures[Second Sampling Feature Code],$A933),SamplingFeatures[Feature Code],0),"0000"),
", SpatialOffsetID:  ",IF(INDEX(RelatedFeatures[Offset Number],$A933)="","",CONCATENATE("*SpatialOffsetID",TEXT(INDEX(RelatedFeatures[Offset Number],$A933),"0000"))),"}")))</f>
        <v>#REF!</v>
      </c>
      <c r="P933" t="e">
        <f>IF(INDEX(Methods[Method Type],$A933)="","",
CONCATENATE("  - &amp;MethodID",TEXT($A933,"0000"),
" {","MethodTypeCV:  ",CHAR(34),INDEX(Methods[Method Type],$A933),CHAR(34),
", MethodCode:  ",CHAR(34),INDEX(Methods[Method Code],$A933),CHAR(34),
", MethodName:  ",CHAR(34),INDEX(Methods[Method Name],$A933),CHAR(34),
", MethodDescription:  ",CHAR(34),INDEX(Methods[Method Description],$A933),CHAR(34),
", MethodLink:  ",CHAR(34),INDEX(Methods[Method Link],$A933),CHAR(34),
", OrganizationID: *OrganizationID",TEXT(MATCH(INDEX(Methods[Organization Name],$A933),Organizations[Organization Name],0),"0000"),"}"))</f>
        <v>#REF!</v>
      </c>
      <c r="Q933" t="e">
        <f>IF(INDEX(Variables[Variable Type],$A933)="","",
CONCATENATE("  - &amp;VariableID",TEXT($A933,"0000"),
" {","VariableTypeCV:  ",CHAR(34),INDEX(Variables[Variable Type],$A933),CHAR(34),
", VariableCode:  ",CHAR(34),INDEX(Variables[Variable Code],$A933),CHAR(34),
", VariableNameCV:  ",CHAR(34),INDEX(Variables[Variable Name],$A933),CHAR(34),
", VariableDefinition:  ",CHAR(34),INDEX(Variables[Variable Definition],$A933),CHAR(34),
", SpecciationCV:  ",CHAR(34),INDEX(Variables[Speciation],$A933),CHAR(34),
", NoDataValue:  ",CHAR(34),INDEX(Variables[No Data Value],$A933),CHAR(34),"}"))</f>
        <v>#REF!</v>
      </c>
    </row>
    <row r="934" spans="1:17" x14ac:dyDescent="0.25">
      <c r="A934">
        <v>931</v>
      </c>
      <c r="D934" t="e">
        <f>IF(INDEX(People[First Name],$A934)="","",
CONCATENATE("  - &amp;PersonID",TEXT($A934,"0000"),
" {","PersonFirstName:  ",CHAR(34),INDEX(People[First Name],$A934),CHAR(34),
", PersonMiddleName:  ",CHAR(34),INDEX(People[Middle Name],$A934),CHAR(34),
", PersonLastName:  ",CHAR(34),INDEX(People[Last Name],$A934),CHAR(34),"}"))</f>
        <v>#REF!</v>
      </c>
      <c r="E934" t="e">
        <f>IF(INDEX(Organizations[Organization Type '[CV']],$A934)="","",
CONCATENATE("  - &amp;OrganizationID",TEXT($A934,"0000"),
" {","OrganizationTypeCV:  ",CHAR(34),INDEX(Organizations[Organization Type '[CV']],$A934),CHAR(34),
", OrganizationCode:  ",CHAR(34),INDEX(Organizations[Organization Code],$A934),CHAR(34),
", OrganizationName:  ",CHAR(34),INDEX(Organizations[Organization Name],$A934),CHAR(34),
", OrganizationDescription:  ",CHAR(34),INDEX(Organizations[Organization Description],$A934),CHAR(34),
", OrganizationLink:  ",CHAR(34),INDEX(Organizations[Organization Link],$A934),CHAR(34),"}"))</f>
        <v>#REF!</v>
      </c>
      <c r="F934" t="e">
        <f>IF(INDEX(People[First Name],$A934)="","",
CONCATENATE("  - &amp;AffiliationID",TEXT($A934,"0000"),
" {PersonID: *PersonID",TEXT($A934,"0000"),
", OrganizationID: *OrganizationID",TEXT(MATCH(INDEX(People[Organization Name],$A934),Organizations[Organization Name],0),"0000"),
", IsPrimaryOrganizationContact: , AffiliationStartDate: , AffiliationEndDate: , PrimaryPhone: ",
", PrimaryEmail: ",CHAR(34),INDEX(People[Primary Email],$A934),CHAR(34),
", PrimaryAddress: ",CHAR(34),INDEX(People[Primary Address],$A934),CHAR(34),
", PersonLink: }"))</f>
        <v>#REF!</v>
      </c>
      <c r="H934" t="e">
        <f>IF(COUNTA(CitationInformation)=0,"",IF(INDEX(AuthorList[Author Name],$A934)="","",
CONCATENATE("  - &amp;AuthorListID",TEXT($A934,"0000"),
"  {CitationID: *CitationID0001",
", PersonID: *PersonID",TEXT(MATCH(INDEX(AuthorList[Author Name],$A934),People[Full Name],0),"0000"),
", AuthorOrder: ",INDEX(AuthorList[Author Number],$A934),"}")))</f>
        <v>#REF!</v>
      </c>
      <c r="K934" t="e">
        <f>IF(INDEX(SamplingFeatures[Feature Code],$A934)="","",
CONCATENATE("  - &amp;SamplingFeatureID",TEXT($A934,"0000"),
" {","SamplingFeatureUUID:  ",CHAR(34),INDEX(SamplingFeatures[Sampling Feature UUID],$A934),CHAR(34),
", SamplingFeatureTypeCV:  ",CHAR(34),INDEX(SamplingFeatures[Sampling Feature Type],$A934),CHAR(34),
", SamplingFeatureCode:  ",CHAR(34),INDEX(SamplingFeatures[Feature Code],$A934),CHAR(34),
", SamplingFeatureName:  ",CHAR(34),INDEX(SamplingFeatures[Feature Name],$A934),CHAR(34),
", SamplingFeatureDescription:  ",CHAR(34),INDEX(SamplingFeatures[Feature Description],$A934),CHAR(34),
", SamplingFeatureGeotypeCV:  ",CHAR(34),INDEX(SamplingFeatures[Feature Geo Type],$A934),CHAR(34),
", FeatureGeometry:  ",CHAR(34),INDEX(SamplingFeatures[Feature Geometry],$A934),CHAR(34),
", Elevation_m:  ",CHAR(34),INDEX(SamplingFeatures[Elevation_m],$A934),CHAR(34),
", ElevationDatumCV:  ",CHAR(34),ElevationDatum,CHAR(34),"}"))</f>
        <v>#REF!</v>
      </c>
      <c r="L934" t="e">
        <f>IF(INDEX(SamplingFeatures[Sampling Feature Type],$A934)&lt;&gt;"Site","",
CONCATENATE("  - &amp;SiteID",TEXT(SUMPRODUCT(--($L$3:$L933&lt;&gt;"")),"0000"),
" {","SamplingFeatureID:  *SamplingFeatureID",TEXT($A934,"0000"),
", SiteTypeCV:  ",CHAR(34),INDEX(Sites[Site Type],$A934),CHAR(34),
", Latitude:  ",INDEX(Sites[Latitude],$A934),
", Longitude:  ",INDEX(Sites[Longitude],$A934),
", SRSName:  ",CHAR(34),LatLonDatum,CHAR(34),"}"))</f>
        <v>#REF!</v>
      </c>
      <c r="M934" t="e">
        <f>IF(INDEX(SamplingFeatures[Sampling Feature Type],$A934)&lt;&gt;"Specimen","",
CONCATENATE("  - &amp;SpecimenID",TEXT(SUMPRODUCT(--($M$3:$M933&lt;&gt;"")),"0000"),
" {","SamplingFeatureID:  *SamplingFeatureID",TEXT($A934,"0000"),
", SpecimenTypeCV:  ",CHAR(34),INDEX(Specimens[Specimen Type],$A934),CHAR(34),
", SpecimenMediumCV:  ",INDEX(Specimens[Specimen Medium],$A934),
", IsFieldSpecimen:  ",CHAR(34),INDEX(Specimens[Is Field Specimen?],$A934),CHAR(34),"}"))</f>
        <v>#REF!</v>
      </c>
      <c r="N934" t="e">
        <f>IF(COUNTA(SpatialOffsets[])=0,"", IF(INDEX(SpatialOffsets[Spatial Offset Type],$A934)="","",
CONCATENATE("  - &amp;SpatialOffsetID",TEXT($A934,"0000"),
" {","SpatialOffsetTypeCV:  ",CHAR(34),INDEX(SpatialOffsets[Spatial Offset Type],$A934),CHAR(34),
", Offset1Value:  ",INDEX(SpatialOffsets[Offset 1 Value],$A934),
", Offset1UnitID:  ",CHAR(34),INDEX(SpatialOffsets[Offset 1 Unit],$A934),CHAR(34),
", Offset2Value:  ",INDEX(SpatialOffsets[Offset 2 Value],$A934),
", Offset2UnitID:  ",CHAR(34),INDEX(SpatialOffsets[Offset 2 Unit],$A934),CHAR(34),
", Offset3Value:  ",INDEX(SpatialOffsets[Offset 3 Value],$A934),
", Offset3UnitID:  ",CHAR(34),INDEX(SpatialOffsets[Offset 3 Unit],$A934),CHAR(34),,"}")))</f>
        <v>#REF!</v>
      </c>
      <c r="O934" t="e">
        <f>IF(COUNTA(RelatedFeatures[])=0,"", IF(INDEX(RelatedFeatures[First Sampling Feature Code],$A934)="","",
CONCATENATE("  - &amp;RelationID",TEXT($A934,"0000"),
" {","SamplingFeatureID:  *SamplingFeatureID",TEXT(MATCH(INDEX(RelatedFeatures[First Sampling Feature Code],$A934),SamplingFeatures[Feature Code],0),"0000"),
", RelationshipTypeCV:  ",CHAR(34),INDEX(RelatedFeatures[Relationship Type],$A934),CHAR(34),
", RelatedFeatureID: *SamplingFeatureID",TEXT(MATCH(INDEX(RelatedFeatures[Second Sampling Feature Code],$A934),SamplingFeatures[Feature Code],0),"0000"),
", SpatialOffsetID:  ",IF(INDEX(RelatedFeatures[Offset Number],$A934)="","",CONCATENATE("*SpatialOffsetID",TEXT(INDEX(RelatedFeatures[Offset Number],$A934),"0000"))),"}")))</f>
        <v>#REF!</v>
      </c>
      <c r="P934" t="e">
        <f>IF(INDEX(Methods[Method Type],$A934)="","",
CONCATENATE("  - &amp;MethodID",TEXT($A934,"0000"),
" {","MethodTypeCV:  ",CHAR(34),INDEX(Methods[Method Type],$A934),CHAR(34),
", MethodCode:  ",CHAR(34),INDEX(Methods[Method Code],$A934),CHAR(34),
", MethodName:  ",CHAR(34),INDEX(Methods[Method Name],$A934),CHAR(34),
", MethodDescription:  ",CHAR(34),INDEX(Methods[Method Description],$A934),CHAR(34),
", MethodLink:  ",CHAR(34),INDEX(Methods[Method Link],$A934),CHAR(34),
", OrganizationID: *OrganizationID",TEXT(MATCH(INDEX(Methods[Organization Name],$A934),Organizations[Organization Name],0),"0000"),"}"))</f>
        <v>#REF!</v>
      </c>
      <c r="Q934" t="e">
        <f>IF(INDEX(Variables[Variable Type],$A934)="","",
CONCATENATE("  - &amp;VariableID",TEXT($A934,"0000"),
" {","VariableTypeCV:  ",CHAR(34),INDEX(Variables[Variable Type],$A934),CHAR(34),
", VariableCode:  ",CHAR(34),INDEX(Variables[Variable Code],$A934),CHAR(34),
", VariableNameCV:  ",CHAR(34),INDEX(Variables[Variable Name],$A934),CHAR(34),
", VariableDefinition:  ",CHAR(34),INDEX(Variables[Variable Definition],$A934),CHAR(34),
", SpecciationCV:  ",CHAR(34),INDEX(Variables[Speciation],$A934),CHAR(34),
", NoDataValue:  ",CHAR(34),INDEX(Variables[No Data Value],$A934),CHAR(34),"}"))</f>
        <v>#REF!</v>
      </c>
    </row>
    <row r="935" spans="1:17" x14ac:dyDescent="0.25">
      <c r="A935">
        <v>932</v>
      </c>
      <c r="D935" t="e">
        <f>IF(INDEX(People[First Name],$A935)="","",
CONCATENATE("  - &amp;PersonID",TEXT($A935,"0000"),
" {","PersonFirstName:  ",CHAR(34),INDEX(People[First Name],$A935),CHAR(34),
", PersonMiddleName:  ",CHAR(34),INDEX(People[Middle Name],$A935),CHAR(34),
", PersonLastName:  ",CHAR(34),INDEX(People[Last Name],$A935),CHAR(34),"}"))</f>
        <v>#REF!</v>
      </c>
      <c r="E935" t="e">
        <f>IF(INDEX(Organizations[Organization Type '[CV']],$A935)="","",
CONCATENATE("  - &amp;OrganizationID",TEXT($A935,"0000"),
" {","OrganizationTypeCV:  ",CHAR(34),INDEX(Organizations[Organization Type '[CV']],$A935),CHAR(34),
", OrganizationCode:  ",CHAR(34),INDEX(Organizations[Organization Code],$A935),CHAR(34),
", OrganizationName:  ",CHAR(34),INDEX(Organizations[Organization Name],$A935),CHAR(34),
", OrganizationDescription:  ",CHAR(34),INDEX(Organizations[Organization Description],$A935),CHAR(34),
", OrganizationLink:  ",CHAR(34),INDEX(Organizations[Organization Link],$A935),CHAR(34),"}"))</f>
        <v>#REF!</v>
      </c>
      <c r="F935" t="e">
        <f>IF(INDEX(People[First Name],$A935)="","",
CONCATENATE("  - &amp;AffiliationID",TEXT($A935,"0000"),
" {PersonID: *PersonID",TEXT($A935,"0000"),
", OrganizationID: *OrganizationID",TEXT(MATCH(INDEX(People[Organization Name],$A935),Organizations[Organization Name],0),"0000"),
", IsPrimaryOrganizationContact: , AffiliationStartDate: , AffiliationEndDate: , PrimaryPhone: ",
", PrimaryEmail: ",CHAR(34),INDEX(People[Primary Email],$A935),CHAR(34),
", PrimaryAddress: ",CHAR(34),INDEX(People[Primary Address],$A935),CHAR(34),
", PersonLink: }"))</f>
        <v>#REF!</v>
      </c>
      <c r="H935" t="e">
        <f>IF(COUNTA(CitationInformation)=0,"",IF(INDEX(AuthorList[Author Name],$A935)="","",
CONCATENATE("  - &amp;AuthorListID",TEXT($A935,"0000"),
"  {CitationID: *CitationID0001",
", PersonID: *PersonID",TEXT(MATCH(INDEX(AuthorList[Author Name],$A935),People[Full Name],0),"0000"),
", AuthorOrder: ",INDEX(AuthorList[Author Number],$A935),"}")))</f>
        <v>#REF!</v>
      </c>
      <c r="K935" t="e">
        <f>IF(INDEX(SamplingFeatures[Feature Code],$A935)="","",
CONCATENATE("  - &amp;SamplingFeatureID",TEXT($A935,"0000"),
" {","SamplingFeatureUUID:  ",CHAR(34),INDEX(SamplingFeatures[Sampling Feature UUID],$A935),CHAR(34),
", SamplingFeatureTypeCV:  ",CHAR(34),INDEX(SamplingFeatures[Sampling Feature Type],$A935),CHAR(34),
", SamplingFeatureCode:  ",CHAR(34),INDEX(SamplingFeatures[Feature Code],$A935),CHAR(34),
", SamplingFeatureName:  ",CHAR(34),INDEX(SamplingFeatures[Feature Name],$A935),CHAR(34),
", SamplingFeatureDescription:  ",CHAR(34),INDEX(SamplingFeatures[Feature Description],$A935),CHAR(34),
", SamplingFeatureGeotypeCV:  ",CHAR(34),INDEX(SamplingFeatures[Feature Geo Type],$A935),CHAR(34),
", FeatureGeometry:  ",CHAR(34),INDEX(SamplingFeatures[Feature Geometry],$A935),CHAR(34),
", Elevation_m:  ",CHAR(34),INDEX(SamplingFeatures[Elevation_m],$A935),CHAR(34),
", ElevationDatumCV:  ",CHAR(34),ElevationDatum,CHAR(34),"}"))</f>
        <v>#REF!</v>
      </c>
      <c r="L935" t="e">
        <f>IF(INDEX(SamplingFeatures[Sampling Feature Type],$A935)&lt;&gt;"Site","",
CONCATENATE("  - &amp;SiteID",TEXT(SUMPRODUCT(--($L$3:$L934&lt;&gt;"")),"0000"),
" {","SamplingFeatureID:  *SamplingFeatureID",TEXT($A935,"0000"),
", SiteTypeCV:  ",CHAR(34),INDEX(Sites[Site Type],$A935),CHAR(34),
", Latitude:  ",INDEX(Sites[Latitude],$A935),
", Longitude:  ",INDEX(Sites[Longitude],$A935),
", SRSName:  ",CHAR(34),LatLonDatum,CHAR(34),"}"))</f>
        <v>#REF!</v>
      </c>
      <c r="M935" t="e">
        <f>IF(INDEX(SamplingFeatures[Sampling Feature Type],$A935)&lt;&gt;"Specimen","",
CONCATENATE("  - &amp;SpecimenID",TEXT(SUMPRODUCT(--($M$3:$M934&lt;&gt;"")),"0000"),
" {","SamplingFeatureID:  *SamplingFeatureID",TEXT($A935,"0000"),
", SpecimenTypeCV:  ",CHAR(34),INDEX(Specimens[Specimen Type],$A935),CHAR(34),
", SpecimenMediumCV:  ",INDEX(Specimens[Specimen Medium],$A935),
", IsFieldSpecimen:  ",CHAR(34),INDEX(Specimens[Is Field Specimen?],$A935),CHAR(34),"}"))</f>
        <v>#REF!</v>
      </c>
      <c r="N935" t="e">
        <f>IF(COUNTA(SpatialOffsets[])=0,"", IF(INDEX(SpatialOffsets[Spatial Offset Type],$A935)="","",
CONCATENATE("  - &amp;SpatialOffsetID",TEXT($A935,"0000"),
" {","SpatialOffsetTypeCV:  ",CHAR(34),INDEX(SpatialOffsets[Spatial Offset Type],$A935),CHAR(34),
", Offset1Value:  ",INDEX(SpatialOffsets[Offset 1 Value],$A935),
", Offset1UnitID:  ",CHAR(34),INDEX(SpatialOffsets[Offset 1 Unit],$A935),CHAR(34),
", Offset2Value:  ",INDEX(SpatialOffsets[Offset 2 Value],$A935),
", Offset2UnitID:  ",CHAR(34),INDEX(SpatialOffsets[Offset 2 Unit],$A935),CHAR(34),
", Offset3Value:  ",INDEX(SpatialOffsets[Offset 3 Value],$A935),
", Offset3UnitID:  ",CHAR(34),INDEX(SpatialOffsets[Offset 3 Unit],$A935),CHAR(34),,"}")))</f>
        <v>#REF!</v>
      </c>
      <c r="O935" t="e">
        <f>IF(COUNTA(RelatedFeatures[])=0,"", IF(INDEX(RelatedFeatures[First Sampling Feature Code],$A935)="","",
CONCATENATE("  - &amp;RelationID",TEXT($A935,"0000"),
" {","SamplingFeatureID:  *SamplingFeatureID",TEXT(MATCH(INDEX(RelatedFeatures[First Sampling Feature Code],$A935),SamplingFeatures[Feature Code],0),"0000"),
", RelationshipTypeCV:  ",CHAR(34),INDEX(RelatedFeatures[Relationship Type],$A935),CHAR(34),
", RelatedFeatureID: *SamplingFeatureID",TEXT(MATCH(INDEX(RelatedFeatures[Second Sampling Feature Code],$A935),SamplingFeatures[Feature Code],0),"0000"),
", SpatialOffsetID:  ",IF(INDEX(RelatedFeatures[Offset Number],$A935)="","",CONCATENATE("*SpatialOffsetID",TEXT(INDEX(RelatedFeatures[Offset Number],$A935),"0000"))),"}")))</f>
        <v>#REF!</v>
      </c>
      <c r="P935" t="e">
        <f>IF(INDEX(Methods[Method Type],$A935)="","",
CONCATENATE("  - &amp;MethodID",TEXT($A935,"0000"),
" {","MethodTypeCV:  ",CHAR(34),INDEX(Methods[Method Type],$A935),CHAR(34),
", MethodCode:  ",CHAR(34),INDEX(Methods[Method Code],$A935),CHAR(34),
", MethodName:  ",CHAR(34),INDEX(Methods[Method Name],$A935),CHAR(34),
", MethodDescription:  ",CHAR(34),INDEX(Methods[Method Description],$A935),CHAR(34),
", MethodLink:  ",CHAR(34),INDEX(Methods[Method Link],$A935),CHAR(34),
", OrganizationID: *OrganizationID",TEXT(MATCH(INDEX(Methods[Organization Name],$A935),Organizations[Organization Name],0),"0000"),"}"))</f>
        <v>#REF!</v>
      </c>
      <c r="Q935" t="e">
        <f>IF(INDEX(Variables[Variable Type],$A935)="","",
CONCATENATE("  - &amp;VariableID",TEXT($A935,"0000"),
" {","VariableTypeCV:  ",CHAR(34),INDEX(Variables[Variable Type],$A935),CHAR(34),
", VariableCode:  ",CHAR(34),INDEX(Variables[Variable Code],$A935),CHAR(34),
", VariableNameCV:  ",CHAR(34),INDEX(Variables[Variable Name],$A935),CHAR(34),
", VariableDefinition:  ",CHAR(34),INDEX(Variables[Variable Definition],$A935),CHAR(34),
", SpecciationCV:  ",CHAR(34),INDEX(Variables[Speciation],$A935),CHAR(34),
", NoDataValue:  ",CHAR(34),INDEX(Variables[No Data Value],$A935),CHAR(34),"}"))</f>
        <v>#REF!</v>
      </c>
    </row>
    <row r="936" spans="1:17" x14ac:dyDescent="0.25">
      <c r="A936">
        <v>933</v>
      </c>
      <c r="D936" t="e">
        <f>IF(INDEX(People[First Name],$A936)="","",
CONCATENATE("  - &amp;PersonID",TEXT($A936,"0000"),
" {","PersonFirstName:  ",CHAR(34),INDEX(People[First Name],$A936),CHAR(34),
", PersonMiddleName:  ",CHAR(34),INDEX(People[Middle Name],$A936),CHAR(34),
", PersonLastName:  ",CHAR(34),INDEX(People[Last Name],$A936),CHAR(34),"}"))</f>
        <v>#REF!</v>
      </c>
      <c r="E936" t="e">
        <f>IF(INDEX(Organizations[Organization Type '[CV']],$A936)="","",
CONCATENATE("  - &amp;OrganizationID",TEXT($A936,"0000"),
" {","OrganizationTypeCV:  ",CHAR(34),INDEX(Organizations[Organization Type '[CV']],$A936),CHAR(34),
", OrganizationCode:  ",CHAR(34),INDEX(Organizations[Organization Code],$A936),CHAR(34),
", OrganizationName:  ",CHAR(34),INDEX(Organizations[Organization Name],$A936),CHAR(34),
", OrganizationDescription:  ",CHAR(34),INDEX(Organizations[Organization Description],$A936),CHAR(34),
", OrganizationLink:  ",CHAR(34),INDEX(Organizations[Organization Link],$A936),CHAR(34),"}"))</f>
        <v>#REF!</v>
      </c>
      <c r="F936" t="e">
        <f>IF(INDEX(People[First Name],$A936)="","",
CONCATENATE("  - &amp;AffiliationID",TEXT($A936,"0000"),
" {PersonID: *PersonID",TEXT($A936,"0000"),
", OrganizationID: *OrganizationID",TEXT(MATCH(INDEX(People[Organization Name],$A936),Organizations[Organization Name],0),"0000"),
", IsPrimaryOrganizationContact: , AffiliationStartDate: , AffiliationEndDate: , PrimaryPhone: ",
", PrimaryEmail: ",CHAR(34),INDEX(People[Primary Email],$A936),CHAR(34),
", PrimaryAddress: ",CHAR(34),INDEX(People[Primary Address],$A936),CHAR(34),
", PersonLink: }"))</f>
        <v>#REF!</v>
      </c>
      <c r="H936" t="e">
        <f>IF(COUNTA(CitationInformation)=0,"",IF(INDEX(AuthorList[Author Name],$A936)="","",
CONCATENATE("  - &amp;AuthorListID",TEXT($A936,"0000"),
"  {CitationID: *CitationID0001",
", PersonID: *PersonID",TEXT(MATCH(INDEX(AuthorList[Author Name],$A936),People[Full Name],0),"0000"),
", AuthorOrder: ",INDEX(AuthorList[Author Number],$A936),"}")))</f>
        <v>#REF!</v>
      </c>
      <c r="K936" t="e">
        <f>IF(INDEX(SamplingFeatures[Feature Code],$A936)="","",
CONCATENATE("  - &amp;SamplingFeatureID",TEXT($A936,"0000"),
" {","SamplingFeatureUUID:  ",CHAR(34),INDEX(SamplingFeatures[Sampling Feature UUID],$A936),CHAR(34),
", SamplingFeatureTypeCV:  ",CHAR(34),INDEX(SamplingFeatures[Sampling Feature Type],$A936),CHAR(34),
", SamplingFeatureCode:  ",CHAR(34),INDEX(SamplingFeatures[Feature Code],$A936),CHAR(34),
", SamplingFeatureName:  ",CHAR(34),INDEX(SamplingFeatures[Feature Name],$A936),CHAR(34),
", SamplingFeatureDescription:  ",CHAR(34),INDEX(SamplingFeatures[Feature Description],$A936),CHAR(34),
", SamplingFeatureGeotypeCV:  ",CHAR(34),INDEX(SamplingFeatures[Feature Geo Type],$A936),CHAR(34),
", FeatureGeometry:  ",CHAR(34),INDEX(SamplingFeatures[Feature Geometry],$A936),CHAR(34),
", Elevation_m:  ",CHAR(34),INDEX(SamplingFeatures[Elevation_m],$A936),CHAR(34),
", ElevationDatumCV:  ",CHAR(34),ElevationDatum,CHAR(34),"}"))</f>
        <v>#REF!</v>
      </c>
      <c r="L936" t="e">
        <f>IF(INDEX(SamplingFeatures[Sampling Feature Type],$A936)&lt;&gt;"Site","",
CONCATENATE("  - &amp;SiteID",TEXT(SUMPRODUCT(--($L$3:$L935&lt;&gt;"")),"0000"),
" {","SamplingFeatureID:  *SamplingFeatureID",TEXT($A936,"0000"),
", SiteTypeCV:  ",CHAR(34),INDEX(Sites[Site Type],$A936),CHAR(34),
", Latitude:  ",INDEX(Sites[Latitude],$A936),
", Longitude:  ",INDEX(Sites[Longitude],$A936),
", SRSName:  ",CHAR(34),LatLonDatum,CHAR(34),"}"))</f>
        <v>#REF!</v>
      </c>
      <c r="M936" t="e">
        <f>IF(INDEX(SamplingFeatures[Sampling Feature Type],$A936)&lt;&gt;"Specimen","",
CONCATENATE("  - &amp;SpecimenID",TEXT(SUMPRODUCT(--($M$3:$M935&lt;&gt;"")),"0000"),
" {","SamplingFeatureID:  *SamplingFeatureID",TEXT($A936,"0000"),
", SpecimenTypeCV:  ",CHAR(34),INDEX(Specimens[Specimen Type],$A936),CHAR(34),
", SpecimenMediumCV:  ",INDEX(Specimens[Specimen Medium],$A936),
", IsFieldSpecimen:  ",CHAR(34),INDEX(Specimens[Is Field Specimen?],$A936),CHAR(34),"}"))</f>
        <v>#REF!</v>
      </c>
      <c r="N936" t="e">
        <f>IF(COUNTA(SpatialOffsets[])=0,"", IF(INDEX(SpatialOffsets[Spatial Offset Type],$A936)="","",
CONCATENATE("  - &amp;SpatialOffsetID",TEXT($A936,"0000"),
" {","SpatialOffsetTypeCV:  ",CHAR(34),INDEX(SpatialOffsets[Spatial Offset Type],$A936),CHAR(34),
", Offset1Value:  ",INDEX(SpatialOffsets[Offset 1 Value],$A936),
", Offset1UnitID:  ",CHAR(34),INDEX(SpatialOffsets[Offset 1 Unit],$A936),CHAR(34),
", Offset2Value:  ",INDEX(SpatialOffsets[Offset 2 Value],$A936),
", Offset2UnitID:  ",CHAR(34),INDEX(SpatialOffsets[Offset 2 Unit],$A936),CHAR(34),
", Offset3Value:  ",INDEX(SpatialOffsets[Offset 3 Value],$A936),
", Offset3UnitID:  ",CHAR(34),INDEX(SpatialOffsets[Offset 3 Unit],$A936),CHAR(34),,"}")))</f>
        <v>#REF!</v>
      </c>
      <c r="O936" t="e">
        <f>IF(COUNTA(RelatedFeatures[])=0,"", IF(INDEX(RelatedFeatures[First Sampling Feature Code],$A936)="","",
CONCATENATE("  - &amp;RelationID",TEXT($A936,"0000"),
" {","SamplingFeatureID:  *SamplingFeatureID",TEXT(MATCH(INDEX(RelatedFeatures[First Sampling Feature Code],$A936),SamplingFeatures[Feature Code],0),"0000"),
", RelationshipTypeCV:  ",CHAR(34),INDEX(RelatedFeatures[Relationship Type],$A936),CHAR(34),
", RelatedFeatureID: *SamplingFeatureID",TEXT(MATCH(INDEX(RelatedFeatures[Second Sampling Feature Code],$A936),SamplingFeatures[Feature Code],0),"0000"),
", SpatialOffsetID:  ",IF(INDEX(RelatedFeatures[Offset Number],$A936)="","",CONCATENATE("*SpatialOffsetID",TEXT(INDEX(RelatedFeatures[Offset Number],$A936),"0000"))),"}")))</f>
        <v>#REF!</v>
      </c>
      <c r="P936" t="e">
        <f>IF(INDEX(Methods[Method Type],$A936)="","",
CONCATENATE("  - &amp;MethodID",TEXT($A936,"0000"),
" {","MethodTypeCV:  ",CHAR(34),INDEX(Methods[Method Type],$A936),CHAR(34),
", MethodCode:  ",CHAR(34),INDEX(Methods[Method Code],$A936),CHAR(34),
", MethodName:  ",CHAR(34),INDEX(Methods[Method Name],$A936),CHAR(34),
", MethodDescription:  ",CHAR(34),INDEX(Methods[Method Description],$A936),CHAR(34),
", MethodLink:  ",CHAR(34),INDEX(Methods[Method Link],$A936),CHAR(34),
", OrganizationID: *OrganizationID",TEXT(MATCH(INDEX(Methods[Organization Name],$A936),Organizations[Organization Name],0),"0000"),"}"))</f>
        <v>#REF!</v>
      </c>
      <c r="Q936" t="e">
        <f>IF(INDEX(Variables[Variable Type],$A936)="","",
CONCATENATE("  - &amp;VariableID",TEXT($A936,"0000"),
" {","VariableTypeCV:  ",CHAR(34),INDEX(Variables[Variable Type],$A936),CHAR(34),
", VariableCode:  ",CHAR(34),INDEX(Variables[Variable Code],$A936),CHAR(34),
", VariableNameCV:  ",CHAR(34),INDEX(Variables[Variable Name],$A936),CHAR(34),
", VariableDefinition:  ",CHAR(34),INDEX(Variables[Variable Definition],$A936),CHAR(34),
", SpecciationCV:  ",CHAR(34),INDEX(Variables[Speciation],$A936),CHAR(34),
", NoDataValue:  ",CHAR(34),INDEX(Variables[No Data Value],$A936),CHAR(34),"}"))</f>
        <v>#REF!</v>
      </c>
    </row>
    <row r="937" spans="1:17" x14ac:dyDescent="0.25">
      <c r="A937">
        <v>934</v>
      </c>
      <c r="D937" t="e">
        <f>IF(INDEX(People[First Name],$A937)="","",
CONCATENATE("  - &amp;PersonID",TEXT($A937,"0000"),
" {","PersonFirstName:  ",CHAR(34),INDEX(People[First Name],$A937),CHAR(34),
", PersonMiddleName:  ",CHAR(34),INDEX(People[Middle Name],$A937),CHAR(34),
", PersonLastName:  ",CHAR(34),INDEX(People[Last Name],$A937),CHAR(34),"}"))</f>
        <v>#REF!</v>
      </c>
      <c r="E937" t="e">
        <f>IF(INDEX(Organizations[Organization Type '[CV']],$A937)="","",
CONCATENATE("  - &amp;OrganizationID",TEXT($A937,"0000"),
" {","OrganizationTypeCV:  ",CHAR(34),INDEX(Organizations[Organization Type '[CV']],$A937),CHAR(34),
", OrganizationCode:  ",CHAR(34),INDEX(Organizations[Organization Code],$A937),CHAR(34),
", OrganizationName:  ",CHAR(34),INDEX(Organizations[Organization Name],$A937),CHAR(34),
", OrganizationDescription:  ",CHAR(34),INDEX(Organizations[Organization Description],$A937),CHAR(34),
", OrganizationLink:  ",CHAR(34),INDEX(Organizations[Organization Link],$A937),CHAR(34),"}"))</f>
        <v>#REF!</v>
      </c>
      <c r="F937" t="e">
        <f>IF(INDEX(People[First Name],$A937)="","",
CONCATENATE("  - &amp;AffiliationID",TEXT($A937,"0000"),
" {PersonID: *PersonID",TEXT($A937,"0000"),
", OrganizationID: *OrganizationID",TEXT(MATCH(INDEX(People[Organization Name],$A937),Organizations[Organization Name],0),"0000"),
", IsPrimaryOrganizationContact: , AffiliationStartDate: , AffiliationEndDate: , PrimaryPhone: ",
", PrimaryEmail: ",CHAR(34),INDEX(People[Primary Email],$A937),CHAR(34),
", PrimaryAddress: ",CHAR(34),INDEX(People[Primary Address],$A937),CHAR(34),
", PersonLink: }"))</f>
        <v>#REF!</v>
      </c>
      <c r="H937" t="e">
        <f>IF(COUNTA(CitationInformation)=0,"",IF(INDEX(AuthorList[Author Name],$A937)="","",
CONCATENATE("  - &amp;AuthorListID",TEXT($A937,"0000"),
"  {CitationID: *CitationID0001",
", PersonID: *PersonID",TEXT(MATCH(INDEX(AuthorList[Author Name],$A937),People[Full Name],0),"0000"),
", AuthorOrder: ",INDEX(AuthorList[Author Number],$A937),"}")))</f>
        <v>#REF!</v>
      </c>
      <c r="K937" t="e">
        <f>IF(INDEX(SamplingFeatures[Feature Code],$A937)="","",
CONCATENATE("  - &amp;SamplingFeatureID",TEXT($A937,"0000"),
" {","SamplingFeatureUUID:  ",CHAR(34),INDEX(SamplingFeatures[Sampling Feature UUID],$A937),CHAR(34),
", SamplingFeatureTypeCV:  ",CHAR(34),INDEX(SamplingFeatures[Sampling Feature Type],$A937),CHAR(34),
", SamplingFeatureCode:  ",CHAR(34),INDEX(SamplingFeatures[Feature Code],$A937),CHAR(34),
", SamplingFeatureName:  ",CHAR(34),INDEX(SamplingFeatures[Feature Name],$A937),CHAR(34),
", SamplingFeatureDescription:  ",CHAR(34),INDEX(SamplingFeatures[Feature Description],$A937),CHAR(34),
", SamplingFeatureGeotypeCV:  ",CHAR(34),INDEX(SamplingFeatures[Feature Geo Type],$A937),CHAR(34),
", FeatureGeometry:  ",CHAR(34),INDEX(SamplingFeatures[Feature Geometry],$A937),CHAR(34),
", Elevation_m:  ",CHAR(34),INDEX(SamplingFeatures[Elevation_m],$A937),CHAR(34),
", ElevationDatumCV:  ",CHAR(34),ElevationDatum,CHAR(34),"}"))</f>
        <v>#REF!</v>
      </c>
      <c r="L937" t="e">
        <f>IF(INDEX(SamplingFeatures[Sampling Feature Type],$A937)&lt;&gt;"Site","",
CONCATENATE("  - &amp;SiteID",TEXT(SUMPRODUCT(--($L$3:$L936&lt;&gt;"")),"0000"),
" {","SamplingFeatureID:  *SamplingFeatureID",TEXT($A937,"0000"),
", SiteTypeCV:  ",CHAR(34),INDEX(Sites[Site Type],$A937),CHAR(34),
", Latitude:  ",INDEX(Sites[Latitude],$A937),
", Longitude:  ",INDEX(Sites[Longitude],$A937),
", SRSName:  ",CHAR(34),LatLonDatum,CHAR(34),"}"))</f>
        <v>#REF!</v>
      </c>
      <c r="M937" t="e">
        <f>IF(INDEX(SamplingFeatures[Sampling Feature Type],$A937)&lt;&gt;"Specimen","",
CONCATENATE("  - &amp;SpecimenID",TEXT(SUMPRODUCT(--($M$3:$M936&lt;&gt;"")),"0000"),
" {","SamplingFeatureID:  *SamplingFeatureID",TEXT($A937,"0000"),
", SpecimenTypeCV:  ",CHAR(34),INDEX(Specimens[Specimen Type],$A937),CHAR(34),
", SpecimenMediumCV:  ",INDEX(Specimens[Specimen Medium],$A937),
", IsFieldSpecimen:  ",CHAR(34),INDEX(Specimens[Is Field Specimen?],$A937),CHAR(34),"}"))</f>
        <v>#REF!</v>
      </c>
      <c r="N937" t="e">
        <f>IF(COUNTA(SpatialOffsets[])=0,"", IF(INDEX(SpatialOffsets[Spatial Offset Type],$A937)="","",
CONCATENATE("  - &amp;SpatialOffsetID",TEXT($A937,"0000"),
" {","SpatialOffsetTypeCV:  ",CHAR(34),INDEX(SpatialOffsets[Spatial Offset Type],$A937),CHAR(34),
", Offset1Value:  ",INDEX(SpatialOffsets[Offset 1 Value],$A937),
", Offset1UnitID:  ",CHAR(34),INDEX(SpatialOffsets[Offset 1 Unit],$A937),CHAR(34),
", Offset2Value:  ",INDEX(SpatialOffsets[Offset 2 Value],$A937),
", Offset2UnitID:  ",CHAR(34),INDEX(SpatialOffsets[Offset 2 Unit],$A937),CHAR(34),
", Offset3Value:  ",INDEX(SpatialOffsets[Offset 3 Value],$A937),
", Offset3UnitID:  ",CHAR(34),INDEX(SpatialOffsets[Offset 3 Unit],$A937),CHAR(34),,"}")))</f>
        <v>#REF!</v>
      </c>
      <c r="O937" t="e">
        <f>IF(COUNTA(RelatedFeatures[])=0,"", IF(INDEX(RelatedFeatures[First Sampling Feature Code],$A937)="","",
CONCATENATE("  - &amp;RelationID",TEXT($A937,"0000"),
" {","SamplingFeatureID:  *SamplingFeatureID",TEXT(MATCH(INDEX(RelatedFeatures[First Sampling Feature Code],$A937),SamplingFeatures[Feature Code],0),"0000"),
", RelationshipTypeCV:  ",CHAR(34),INDEX(RelatedFeatures[Relationship Type],$A937),CHAR(34),
", RelatedFeatureID: *SamplingFeatureID",TEXT(MATCH(INDEX(RelatedFeatures[Second Sampling Feature Code],$A937),SamplingFeatures[Feature Code],0),"0000"),
", SpatialOffsetID:  ",IF(INDEX(RelatedFeatures[Offset Number],$A937)="","",CONCATENATE("*SpatialOffsetID",TEXT(INDEX(RelatedFeatures[Offset Number],$A937),"0000"))),"}")))</f>
        <v>#REF!</v>
      </c>
      <c r="P937" t="e">
        <f>IF(INDEX(Methods[Method Type],$A937)="","",
CONCATENATE("  - &amp;MethodID",TEXT($A937,"0000"),
" {","MethodTypeCV:  ",CHAR(34),INDEX(Methods[Method Type],$A937),CHAR(34),
", MethodCode:  ",CHAR(34),INDEX(Methods[Method Code],$A937),CHAR(34),
", MethodName:  ",CHAR(34),INDEX(Methods[Method Name],$A937),CHAR(34),
", MethodDescription:  ",CHAR(34),INDEX(Methods[Method Description],$A937),CHAR(34),
", MethodLink:  ",CHAR(34),INDEX(Methods[Method Link],$A937),CHAR(34),
", OrganizationID: *OrganizationID",TEXT(MATCH(INDEX(Methods[Organization Name],$A937),Organizations[Organization Name],0),"0000"),"}"))</f>
        <v>#REF!</v>
      </c>
      <c r="Q937" t="e">
        <f>IF(INDEX(Variables[Variable Type],$A937)="","",
CONCATENATE("  - &amp;VariableID",TEXT($A937,"0000"),
" {","VariableTypeCV:  ",CHAR(34),INDEX(Variables[Variable Type],$A937),CHAR(34),
", VariableCode:  ",CHAR(34),INDEX(Variables[Variable Code],$A937),CHAR(34),
", VariableNameCV:  ",CHAR(34),INDEX(Variables[Variable Name],$A937),CHAR(34),
", VariableDefinition:  ",CHAR(34),INDEX(Variables[Variable Definition],$A937),CHAR(34),
", SpecciationCV:  ",CHAR(34),INDEX(Variables[Speciation],$A937),CHAR(34),
", NoDataValue:  ",CHAR(34),INDEX(Variables[No Data Value],$A937),CHAR(34),"}"))</f>
        <v>#REF!</v>
      </c>
    </row>
    <row r="938" spans="1:17" x14ac:dyDescent="0.25">
      <c r="A938">
        <v>935</v>
      </c>
      <c r="D938" t="e">
        <f>IF(INDEX(People[First Name],$A938)="","",
CONCATENATE("  - &amp;PersonID",TEXT($A938,"0000"),
" {","PersonFirstName:  ",CHAR(34),INDEX(People[First Name],$A938),CHAR(34),
", PersonMiddleName:  ",CHAR(34),INDEX(People[Middle Name],$A938),CHAR(34),
", PersonLastName:  ",CHAR(34),INDEX(People[Last Name],$A938),CHAR(34),"}"))</f>
        <v>#REF!</v>
      </c>
      <c r="E938" t="e">
        <f>IF(INDEX(Organizations[Organization Type '[CV']],$A938)="","",
CONCATENATE("  - &amp;OrganizationID",TEXT($A938,"0000"),
" {","OrganizationTypeCV:  ",CHAR(34),INDEX(Organizations[Organization Type '[CV']],$A938),CHAR(34),
", OrganizationCode:  ",CHAR(34),INDEX(Organizations[Organization Code],$A938),CHAR(34),
", OrganizationName:  ",CHAR(34),INDEX(Organizations[Organization Name],$A938),CHAR(34),
", OrganizationDescription:  ",CHAR(34),INDEX(Organizations[Organization Description],$A938),CHAR(34),
", OrganizationLink:  ",CHAR(34),INDEX(Organizations[Organization Link],$A938),CHAR(34),"}"))</f>
        <v>#REF!</v>
      </c>
      <c r="F938" t="e">
        <f>IF(INDEX(People[First Name],$A938)="","",
CONCATENATE("  - &amp;AffiliationID",TEXT($A938,"0000"),
" {PersonID: *PersonID",TEXT($A938,"0000"),
", OrganizationID: *OrganizationID",TEXT(MATCH(INDEX(People[Organization Name],$A938),Organizations[Organization Name],0),"0000"),
", IsPrimaryOrganizationContact: , AffiliationStartDate: , AffiliationEndDate: , PrimaryPhone: ",
", PrimaryEmail: ",CHAR(34),INDEX(People[Primary Email],$A938),CHAR(34),
", PrimaryAddress: ",CHAR(34),INDEX(People[Primary Address],$A938),CHAR(34),
", PersonLink: }"))</f>
        <v>#REF!</v>
      </c>
      <c r="H938" t="e">
        <f>IF(COUNTA(CitationInformation)=0,"",IF(INDEX(AuthorList[Author Name],$A938)="","",
CONCATENATE("  - &amp;AuthorListID",TEXT($A938,"0000"),
"  {CitationID: *CitationID0001",
", PersonID: *PersonID",TEXT(MATCH(INDEX(AuthorList[Author Name],$A938),People[Full Name],0),"0000"),
", AuthorOrder: ",INDEX(AuthorList[Author Number],$A938),"}")))</f>
        <v>#REF!</v>
      </c>
      <c r="K938" t="e">
        <f>IF(INDEX(SamplingFeatures[Feature Code],$A938)="","",
CONCATENATE("  - &amp;SamplingFeatureID",TEXT($A938,"0000"),
" {","SamplingFeatureUUID:  ",CHAR(34),INDEX(SamplingFeatures[Sampling Feature UUID],$A938),CHAR(34),
", SamplingFeatureTypeCV:  ",CHAR(34),INDEX(SamplingFeatures[Sampling Feature Type],$A938),CHAR(34),
", SamplingFeatureCode:  ",CHAR(34),INDEX(SamplingFeatures[Feature Code],$A938),CHAR(34),
", SamplingFeatureName:  ",CHAR(34),INDEX(SamplingFeatures[Feature Name],$A938),CHAR(34),
", SamplingFeatureDescription:  ",CHAR(34),INDEX(SamplingFeatures[Feature Description],$A938),CHAR(34),
", SamplingFeatureGeotypeCV:  ",CHAR(34),INDEX(SamplingFeatures[Feature Geo Type],$A938),CHAR(34),
", FeatureGeometry:  ",CHAR(34),INDEX(SamplingFeatures[Feature Geometry],$A938),CHAR(34),
", Elevation_m:  ",CHAR(34),INDEX(SamplingFeatures[Elevation_m],$A938),CHAR(34),
", ElevationDatumCV:  ",CHAR(34),ElevationDatum,CHAR(34),"}"))</f>
        <v>#REF!</v>
      </c>
      <c r="L938" t="e">
        <f>IF(INDEX(SamplingFeatures[Sampling Feature Type],$A938)&lt;&gt;"Site","",
CONCATENATE("  - &amp;SiteID",TEXT(SUMPRODUCT(--($L$3:$L937&lt;&gt;"")),"0000"),
" {","SamplingFeatureID:  *SamplingFeatureID",TEXT($A938,"0000"),
", SiteTypeCV:  ",CHAR(34),INDEX(Sites[Site Type],$A938),CHAR(34),
", Latitude:  ",INDEX(Sites[Latitude],$A938),
", Longitude:  ",INDEX(Sites[Longitude],$A938),
", SRSName:  ",CHAR(34),LatLonDatum,CHAR(34),"}"))</f>
        <v>#REF!</v>
      </c>
      <c r="M938" t="e">
        <f>IF(INDEX(SamplingFeatures[Sampling Feature Type],$A938)&lt;&gt;"Specimen","",
CONCATENATE("  - &amp;SpecimenID",TEXT(SUMPRODUCT(--($M$3:$M937&lt;&gt;"")),"0000"),
" {","SamplingFeatureID:  *SamplingFeatureID",TEXT($A938,"0000"),
", SpecimenTypeCV:  ",CHAR(34),INDEX(Specimens[Specimen Type],$A938),CHAR(34),
", SpecimenMediumCV:  ",INDEX(Specimens[Specimen Medium],$A938),
", IsFieldSpecimen:  ",CHAR(34),INDEX(Specimens[Is Field Specimen?],$A938),CHAR(34),"}"))</f>
        <v>#REF!</v>
      </c>
      <c r="N938" t="e">
        <f>IF(COUNTA(SpatialOffsets[])=0,"", IF(INDEX(SpatialOffsets[Spatial Offset Type],$A938)="","",
CONCATENATE("  - &amp;SpatialOffsetID",TEXT($A938,"0000"),
" {","SpatialOffsetTypeCV:  ",CHAR(34),INDEX(SpatialOffsets[Spatial Offset Type],$A938),CHAR(34),
", Offset1Value:  ",INDEX(SpatialOffsets[Offset 1 Value],$A938),
", Offset1UnitID:  ",CHAR(34),INDEX(SpatialOffsets[Offset 1 Unit],$A938),CHAR(34),
", Offset2Value:  ",INDEX(SpatialOffsets[Offset 2 Value],$A938),
", Offset2UnitID:  ",CHAR(34),INDEX(SpatialOffsets[Offset 2 Unit],$A938),CHAR(34),
", Offset3Value:  ",INDEX(SpatialOffsets[Offset 3 Value],$A938),
", Offset3UnitID:  ",CHAR(34),INDEX(SpatialOffsets[Offset 3 Unit],$A938),CHAR(34),,"}")))</f>
        <v>#REF!</v>
      </c>
      <c r="O938" t="e">
        <f>IF(COUNTA(RelatedFeatures[])=0,"", IF(INDEX(RelatedFeatures[First Sampling Feature Code],$A938)="","",
CONCATENATE("  - &amp;RelationID",TEXT($A938,"0000"),
" {","SamplingFeatureID:  *SamplingFeatureID",TEXT(MATCH(INDEX(RelatedFeatures[First Sampling Feature Code],$A938),SamplingFeatures[Feature Code],0),"0000"),
", RelationshipTypeCV:  ",CHAR(34),INDEX(RelatedFeatures[Relationship Type],$A938),CHAR(34),
", RelatedFeatureID: *SamplingFeatureID",TEXT(MATCH(INDEX(RelatedFeatures[Second Sampling Feature Code],$A938),SamplingFeatures[Feature Code],0),"0000"),
", SpatialOffsetID:  ",IF(INDEX(RelatedFeatures[Offset Number],$A938)="","",CONCATENATE("*SpatialOffsetID",TEXT(INDEX(RelatedFeatures[Offset Number],$A938),"0000"))),"}")))</f>
        <v>#REF!</v>
      </c>
      <c r="P938" t="e">
        <f>IF(INDEX(Methods[Method Type],$A938)="","",
CONCATENATE("  - &amp;MethodID",TEXT($A938,"0000"),
" {","MethodTypeCV:  ",CHAR(34),INDEX(Methods[Method Type],$A938),CHAR(34),
", MethodCode:  ",CHAR(34),INDEX(Methods[Method Code],$A938),CHAR(34),
", MethodName:  ",CHAR(34),INDEX(Methods[Method Name],$A938),CHAR(34),
", MethodDescription:  ",CHAR(34),INDEX(Methods[Method Description],$A938),CHAR(34),
", MethodLink:  ",CHAR(34),INDEX(Methods[Method Link],$A938),CHAR(34),
", OrganizationID: *OrganizationID",TEXT(MATCH(INDEX(Methods[Organization Name],$A938),Organizations[Organization Name],0),"0000"),"}"))</f>
        <v>#REF!</v>
      </c>
      <c r="Q938" t="e">
        <f>IF(INDEX(Variables[Variable Type],$A938)="","",
CONCATENATE("  - &amp;VariableID",TEXT($A938,"0000"),
" {","VariableTypeCV:  ",CHAR(34),INDEX(Variables[Variable Type],$A938),CHAR(34),
", VariableCode:  ",CHAR(34),INDEX(Variables[Variable Code],$A938),CHAR(34),
", VariableNameCV:  ",CHAR(34),INDEX(Variables[Variable Name],$A938),CHAR(34),
", VariableDefinition:  ",CHAR(34),INDEX(Variables[Variable Definition],$A938),CHAR(34),
", SpecciationCV:  ",CHAR(34),INDEX(Variables[Speciation],$A938),CHAR(34),
", NoDataValue:  ",CHAR(34),INDEX(Variables[No Data Value],$A938),CHAR(34),"}"))</f>
        <v>#REF!</v>
      </c>
    </row>
    <row r="939" spans="1:17" x14ac:dyDescent="0.25">
      <c r="A939">
        <v>936</v>
      </c>
      <c r="D939" t="e">
        <f>IF(INDEX(People[First Name],$A939)="","",
CONCATENATE("  - &amp;PersonID",TEXT($A939,"0000"),
" {","PersonFirstName:  ",CHAR(34),INDEX(People[First Name],$A939),CHAR(34),
", PersonMiddleName:  ",CHAR(34),INDEX(People[Middle Name],$A939),CHAR(34),
", PersonLastName:  ",CHAR(34),INDEX(People[Last Name],$A939),CHAR(34),"}"))</f>
        <v>#REF!</v>
      </c>
      <c r="E939" t="e">
        <f>IF(INDEX(Organizations[Organization Type '[CV']],$A939)="","",
CONCATENATE("  - &amp;OrganizationID",TEXT($A939,"0000"),
" {","OrganizationTypeCV:  ",CHAR(34),INDEX(Organizations[Organization Type '[CV']],$A939),CHAR(34),
", OrganizationCode:  ",CHAR(34),INDEX(Organizations[Organization Code],$A939),CHAR(34),
", OrganizationName:  ",CHAR(34),INDEX(Organizations[Organization Name],$A939),CHAR(34),
", OrganizationDescription:  ",CHAR(34),INDEX(Organizations[Organization Description],$A939),CHAR(34),
", OrganizationLink:  ",CHAR(34),INDEX(Organizations[Organization Link],$A939),CHAR(34),"}"))</f>
        <v>#REF!</v>
      </c>
      <c r="F939" t="e">
        <f>IF(INDEX(People[First Name],$A939)="","",
CONCATENATE("  - &amp;AffiliationID",TEXT($A939,"0000"),
" {PersonID: *PersonID",TEXT($A939,"0000"),
", OrganizationID: *OrganizationID",TEXT(MATCH(INDEX(People[Organization Name],$A939),Organizations[Organization Name],0),"0000"),
", IsPrimaryOrganizationContact: , AffiliationStartDate: , AffiliationEndDate: , PrimaryPhone: ",
", PrimaryEmail: ",CHAR(34),INDEX(People[Primary Email],$A939),CHAR(34),
", PrimaryAddress: ",CHAR(34),INDEX(People[Primary Address],$A939),CHAR(34),
", PersonLink: }"))</f>
        <v>#REF!</v>
      </c>
      <c r="H939" t="e">
        <f>IF(COUNTA(CitationInformation)=0,"",IF(INDEX(AuthorList[Author Name],$A939)="","",
CONCATENATE("  - &amp;AuthorListID",TEXT($A939,"0000"),
"  {CitationID: *CitationID0001",
", PersonID: *PersonID",TEXT(MATCH(INDEX(AuthorList[Author Name],$A939),People[Full Name],0),"0000"),
", AuthorOrder: ",INDEX(AuthorList[Author Number],$A939),"}")))</f>
        <v>#REF!</v>
      </c>
      <c r="K939" t="e">
        <f>IF(INDEX(SamplingFeatures[Feature Code],$A939)="","",
CONCATENATE("  - &amp;SamplingFeatureID",TEXT($A939,"0000"),
" {","SamplingFeatureUUID:  ",CHAR(34),INDEX(SamplingFeatures[Sampling Feature UUID],$A939),CHAR(34),
", SamplingFeatureTypeCV:  ",CHAR(34),INDEX(SamplingFeatures[Sampling Feature Type],$A939),CHAR(34),
", SamplingFeatureCode:  ",CHAR(34),INDEX(SamplingFeatures[Feature Code],$A939),CHAR(34),
", SamplingFeatureName:  ",CHAR(34),INDEX(SamplingFeatures[Feature Name],$A939),CHAR(34),
", SamplingFeatureDescription:  ",CHAR(34),INDEX(SamplingFeatures[Feature Description],$A939),CHAR(34),
", SamplingFeatureGeotypeCV:  ",CHAR(34),INDEX(SamplingFeatures[Feature Geo Type],$A939),CHAR(34),
", FeatureGeometry:  ",CHAR(34),INDEX(SamplingFeatures[Feature Geometry],$A939),CHAR(34),
", Elevation_m:  ",CHAR(34),INDEX(SamplingFeatures[Elevation_m],$A939),CHAR(34),
", ElevationDatumCV:  ",CHAR(34),ElevationDatum,CHAR(34),"}"))</f>
        <v>#REF!</v>
      </c>
      <c r="L939" t="e">
        <f>IF(INDEX(SamplingFeatures[Sampling Feature Type],$A939)&lt;&gt;"Site","",
CONCATENATE("  - &amp;SiteID",TEXT(SUMPRODUCT(--($L$3:$L938&lt;&gt;"")),"0000"),
" {","SamplingFeatureID:  *SamplingFeatureID",TEXT($A939,"0000"),
", SiteTypeCV:  ",CHAR(34),INDEX(Sites[Site Type],$A939),CHAR(34),
", Latitude:  ",INDEX(Sites[Latitude],$A939),
", Longitude:  ",INDEX(Sites[Longitude],$A939),
", SRSName:  ",CHAR(34),LatLonDatum,CHAR(34),"}"))</f>
        <v>#REF!</v>
      </c>
      <c r="M939" t="e">
        <f>IF(INDEX(SamplingFeatures[Sampling Feature Type],$A939)&lt;&gt;"Specimen","",
CONCATENATE("  - &amp;SpecimenID",TEXT(SUMPRODUCT(--($M$3:$M938&lt;&gt;"")),"0000"),
" {","SamplingFeatureID:  *SamplingFeatureID",TEXT($A939,"0000"),
", SpecimenTypeCV:  ",CHAR(34),INDEX(Specimens[Specimen Type],$A939),CHAR(34),
", SpecimenMediumCV:  ",INDEX(Specimens[Specimen Medium],$A939),
", IsFieldSpecimen:  ",CHAR(34),INDEX(Specimens[Is Field Specimen?],$A939),CHAR(34),"}"))</f>
        <v>#REF!</v>
      </c>
      <c r="N939" t="e">
        <f>IF(COUNTA(SpatialOffsets[])=0,"", IF(INDEX(SpatialOffsets[Spatial Offset Type],$A939)="","",
CONCATENATE("  - &amp;SpatialOffsetID",TEXT($A939,"0000"),
" {","SpatialOffsetTypeCV:  ",CHAR(34),INDEX(SpatialOffsets[Spatial Offset Type],$A939),CHAR(34),
", Offset1Value:  ",INDEX(SpatialOffsets[Offset 1 Value],$A939),
", Offset1UnitID:  ",CHAR(34),INDEX(SpatialOffsets[Offset 1 Unit],$A939),CHAR(34),
", Offset2Value:  ",INDEX(SpatialOffsets[Offset 2 Value],$A939),
", Offset2UnitID:  ",CHAR(34),INDEX(SpatialOffsets[Offset 2 Unit],$A939),CHAR(34),
", Offset3Value:  ",INDEX(SpatialOffsets[Offset 3 Value],$A939),
", Offset3UnitID:  ",CHAR(34),INDEX(SpatialOffsets[Offset 3 Unit],$A939),CHAR(34),,"}")))</f>
        <v>#REF!</v>
      </c>
      <c r="O939" t="e">
        <f>IF(COUNTA(RelatedFeatures[])=0,"", IF(INDEX(RelatedFeatures[First Sampling Feature Code],$A939)="","",
CONCATENATE("  - &amp;RelationID",TEXT($A939,"0000"),
" {","SamplingFeatureID:  *SamplingFeatureID",TEXT(MATCH(INDEX(RelatedFeatures[First Sampling Feature Code],$A939),SamplingFeatures[Feature Code],0),"0000"),
", RelationshipTypeCV:  ",CHAR(34),INDEX(RelatedFeatures[Relationship Type],$A939),CHAR(34),
", RelatedFeatureID: *SamplingFeatureID",TEXT(MATCH(INDEX(RelatedFeatures[Second Sampling Feature Code],$A939),SamplingFeatures[Feature Code],0),"0000"),
", SpatialOffsetID:  ",IF(INDEX(RelatedFeatures[Offset Number],$A939)="","",CONCATENATE("*SpatialOffsetID",TEXT(INDEX(RelatedFeatures[Offset Number],$A939),"0000"))),"}")))</f>
        <v>#REF!</v>
      </c>
      <c r="P939" t="e">
        <f>IF(INDEX(Methods[Method Type],$A939)="","",
CONCATENATE("  - &amp;MethodID",TEXT($A939,"0000"),
" {","MethodTypeCV:  ",CHAR(34),INDEX(Methods[Method Type],$A939),CHAR(34),
", MethodCode:  ",CHAR(34),INDEX(Methods[Method Code],$A939),CHAR(34),
", MethodName:  ",CHAR(34),INDEX(Methods[Method Name],$A939),CHAR(34),
", MethodDescription:  ",CHAR(34),INDEX(Methods[Method Description],$A939),CHAR(34),
", MethodLink:  ",CHAR(34),INDEX(Methods[Method Link],$A939),CHAR(34),
", OrganizationID: *OrganizationID",TEXT(MATCH(INDEX(Methods[Organization Name],$A939),Organizations[Organization Name],0),"0000"),"}"))</f>
        <v>#REF!</v>
      </c>
      <c r="Q939" t="e">
        <f>IF(INDEX(Variables[Variable Type],$A939)="","",
CONCATENATE("  - &amp;VariableID",TEXT($A939,"0000"),
" {","VariableTypeCV:  ",CHAR(34),INDEX(Variables[Variable Type],$A939),CHAR(34),
", VariableCode:  ",CHAR(34),INDEX(Variables[Variable Code],$A939),CHAR(34),
", VariableNameCV:  ",CHAR(34),INDEX(Variables[Variable Name],$A939),CHAR(34),
", VariableDefinition:  ",CHAR(34),INDEX(Variables[Variable Definition],$A939),CHAR(34),
", SpecciationCV:  ",CHAR(34),INDEX(Variables[Speciation],$A939),CHAR(34),
", NoDataValue:  ",CHAR(34),INDEX(Variables[No Data Value],$A939),CHAR(34),"}"))</f>
        <v>#REF!</v>
      </c>
    </row>
    <row r="940" spans="1:17" x14ac:dyDescent="0.25">
      <c r="A940">
        <v>937</v>
      </c>
      <c r="D940" t="e">
        <f>IF(INDEX(People[First Name],$A940)="","",
CONCATENATE("  - &amp;PersonID",TEXT($A940,"0000"),
" {","PersonFirstName:  ",CHAR(34),INDEX(People[First Name],$A940),CHAR(34),
", PersonMiddleName:  ",CHAR(34),INDEX(People[Middle Name],$A940),CHAR(34),
", PersonLastName:  ",CHAR(34),INDEX(People[Last Name],$A940),CHAR(34),"}"))</f>
        <v>#REF!</v>
      </c>
      <c r="E940" t="e">
        <f>IF(INDEX(Organizations[Organization Type '[CV']],$A940)="","",
CONCATENATE("  - &amp;OrganizationID",TEXT($A940,"0000"),
" {","OrganizationTypeCV:  ",CHAR(34),INDEX(Organizations[Organization Type '[CV']],$A940),CHAR(34),
", OrganizationCode:  ",CHAR(34),INDEX(Organizations[Organization Code],$A940),CHAR(34),
", OrganizationName:  ",CHAR(34),INDEX(Organizations[Organization Name],$A940),CHAR(34),
", OrganizationDescription:  ",CHAR(34),INDEX(Organizations[Organization Description],$A940),CHAR(34),
", OrganizationLink:  ",CHAR(34),INDEX(Organizations[Organization Link],$A940),CHAR(34),"}"))</f>
        <v>#REF!</v>
      </c>
      <c r="F940" t="e">
        <f>IF(INDEX(People[First Name],$A940)="","",
CONCATENATE("  - &amp;AffiliationID",TEXT($A940,"0000"),
" {PersonID: *PersonID",TEXT($A940,"0000"),
", OrganizationID: *OrganizationID",TEXT(MATCH(INDEX(People[Organization Name],$A940),Organizations[Organization Name],0),"0000"),
", IsPrimaryOrganizationContact: , AffiliationStartDate: , AffiliationEndDate: , PrimaryPhone: ",
", PrimaryEmail: ",CHAR(34),INDEX(People[Primary Email],$A940),CHAR(34),
", PrimaryAddress: ",CHAR(34),INDEX(People[Primary Address],$A940),CHAR(34),
", PersonLink: }"))</f>
        <v>#REF!</v>
      </c>
      <c r="H940" t="e">
        <f>IF(COUNTA(CitationInformation)=0,"",IF(INDEX(AuthorList[Author Name],$A940)="","",
CONCATENATE("  - &amp;AuthorListID",TEXT($A940,"0000"),
"  {CitationID: *CitationID0001",
", PersonID: *PersonID",TEXT(MATCH(INDEX(AuthorList[Author Name],$A940),People[Full Name],0),"0000"),
", AuthorOrder: ",INDEX(AuthorList[Author Number],$A940),"}")))</f>
        <v>#REF!</v>
      </c>
      <c r="K940" t="e">
        <f>IF(INDEX(SamplingFeatures[Feature Code],$A940)="","",
CONCATENATE("  - &amp;SamplingFeatureID",TEXT($A940,"0000"),
" {","SamplingFeatureUUID:  ",CHAR(34),INDEX(SamplingFeatures[Sampling Feature UUID],$A940),CHAR(34),
", SamplingFeatureTypeCV:  ",CHAR(34),INDEX(SamplingFeatures[Sampling Feature Type],$A940),CHAR(34),
", SamplingFeatureCode:  ",CHAR(34),INDEX(SamplingFeatures[Feature Code],$A940),CHAR(34),
", SamplingFeatureName:  ",CHAR(34),INDEX(SamplingFeatures[Feature Name],$A940),CHAR(34),
", SamplingFeatureDescription:  ",CHAR(34),INDEX(SamplingFeatures[Feature Description],$A940),CHAR(34),
", SamplingFeatureGeotypeCV:  ",CHAR(34),INDEX(SamplingFeatures[Feature Geo Type],$A940),CHAR(34),
", FeatureGeometry:  ",CHAR(34),INDEX(SamplingFeatures[Feature Geometry],$A940),CHAR(34),
", Elevation_m:  ",CHAR(34),INDEX(SamplingFeatures[Elevation_m],$A940),CHAR(34),
", ElevationDatumCV:  ",CHAR(34),ElevationDatum,CHAR(34),"}"))</f>
        <v>#REF!</v>
      </c>
      <c r="L940" t="e">
        <f>IF(INDEX(SamplingFeatures[Sampling Feature Type],$A940)&lt;&gt;"Site","",
CONCATENATE("  - &amp;SiteID",TEXT(SUMPRODUCT(--($L$3:$L939&lt;&gt;"")),"0000"),
" {","SamplingFeatureID:  *SamplingFeatureID",TEXT($A940,"0000"),
", SiteTypeCV:  ",CHAR(34),INDEX(Sites[Site Type],$A940),CHAR(34),
", Latitude:  ",INDEX(Sites[Latitude],$A940),
", Longitude:  ",INDEX(Sites[Longitude],$A940),
", SRSName:  ",CHAR(34),LatLonDatum,CHAR(34),"}"))</f>
        <v>#REF!</v>
      </c>
      <c r="M940" t="e">
        <f>IF(INDEX(SamplingFeatures[Sampling Feature Type],$A940)&lt;&gt;"Specimen","",
CONCATENATE("  - &amp;SpecimenID",TEXT(SUMPRODUCT(--($M$3:$M939&lt;&gt;"")),"0000"),
" {","SamplingFeatureID:  *SamplingFeatureID",TEXT($A940,"0000"),
", SpecimenTypeCV:  ",CHAR(34),INDEX(Specimens[Specimen Type],$A940),CHAR(34),
", SpecimenMediumCV:  ",INDEX(Specimens[Specimen Medium],$A940),
", IsFieldSpecimen:  ",CHAR(34),INDEX(Specimens[Is Field Specimen?],$A940),CHAR(34),"}"))</f>
        <v>#REF!</v>
      </c>
      <c r="N940" t="e">
        <f>IF(COUNTA(SpatialOffsets[])=0,"", IF(INDEX(SpatialOffsets[Spatial Offset Type],$A940)="","",
CONCATENATE("  - &amp;SpatialOffsetID",TEXT($A940,"0000"),
" {","SpatialOffsetTypeCV:  ",CHAR(34),INDEX(SpatialOffsets[Spatial Offset Type],$A940),CHAR(34),
", Offset1Value:  ",INDEX(SpatialOffsets[Offset 1 Value],$A940),
", Offset1UnitID:  ",CHAR(34),INDEX(SpatialOffsets[Offset 1 Unit],$A940),CHAR(34),
", Offset2Value:  ",INDEX(SpatialOffsets[Offset 2 Value],$A940),
", Offset2UnitID:  ",CHAR(34),INDEX(SpatialOffsets[Offset 2 Unit],$A940),CHAR(34),
", Offset3Value:  ",INDEX(SpatialOffsets[Offset 3 Value],$A940),
", Offset3UnitID:  ",CHAR(34),INDEX(SpatialOffsets[Offset 3 Unit],$A940),CHAR(34),,"}")))</f>
        <v>#REF!</v>
      </c>
      <c r="O940" t="e">
        <f>IF(COUNTA(RelatedFeatures[])=0,"", IF(INDEX(RelatedFeatures[First Sampling Feature Code],$A940)="","",
CONCATENATE("  - &amp;RelationID",TEXT($A940,"0000"),
" {","SamplingFeatureID:  *SamplingFeatureID",TEXT(MATCH(INDEX(RelatedFeatures[First Sampling Feature Code],$A940),SamplingFeatures[Feature Code],0),"0000"),
", RelationshipTypeCV:  ",CHAR(34),INDEX(RelatedFeatures[Relationship Type],$A940),CHAR(34),
", RelatedFeatureID: *SamplingFeatureID",TEXT(MATCH(INDEX(RelatedFeatures[Second Sampling Feature Code],$A940),SamplingFeatures[Feature Code],0),"0000"),
", SpatialOffsetID:  ",IF(INDEX(RelatedFeatures[Offset Number],$A940)="","",CONCATENATE("*SpatialOffsetID",TEXT(INDEX(RelatedFeatures[Offset Number],$A940),"0000"))),"}")))</f>
        <v>#REF!</v>
      </c>
      <c r="P940" t="e">
        <f>IF(INDEX(Methods[Method Type],$A940)="","",
CONCATENATE("  - &amp;MethodID",TEXT($A940,"0000"),
" {","MethodTypeCV:  ",CHAR(34),INDEX(Methods[Method Type],$A940),CHAR(34),
", MethodCode:  ",CHAR(34),INDEX(Methods[Method Code],$A940),CHAR(34),
", MethodName:  ",CHAR(34),INDEX(Methods[Method Name],$A940),CHAR(34),
", MethodDescription:  ",CHAR(34),INDEX(Methods[Method Description],$A940),CHAR(34),
", MethodLink:  ",CHAR(34),INDEX(Methods[Method Link],$A940),CHAR(34),
", OrganizationID: *OrganizationID",TEXT(MATCH(INDEX(Methods[Organization Name],$A940),Organizations[Organization Name],0),"0000"),"}"))</f>
        <v>#REF!</v>
      </c>
      <c r="Q940" t="e">
        <f>IF(INDEX(Variables[Variable Type],$A940)="","",
CONCATENATE("  - &amp;VariableID",TEXT($A940,"0000"),
" {","VariableTypeCV:  ",CHAR(34),INDEX(Variables[Variable Type],$A940),CHAR(34),
", VariableCode:  ",CHAR(34),INDEX(Variables[Variable Code],$A940),CHAR(34),
", VariableNameCV:  ",CHAR(34),INDEX(Variables[Variable Name],$A940),CHAR(34),
", VariableDefinition:  ",CHAR(34),INDEX(Variables[Variable Definition],$A940),CHAR(34),
", SpecciationCV:  ",CHAR(34),INDEX(Variables[Speciation],$A940),CHAR(34),
", NoDataValue:  ",CHAR(34),INDEX(Variables[No Data Value],$A940),CHAR(34),"}"))</f>
        <v>#REF!</v>
      </c>
    </row>
    <row r="941" spans="1:17" x14ac:dyDescent="0.25">
      <c r="A941">
        <v>938</v>
      </c>
      <c r="D941" t="e">
        <f>IF(INDEX(People[First Name],$A941)="","",
CONCATENATE("  - &amp;PersonID",TEXT($A941,"0000"),
" {","PersonFirstName:  ",CHAR(34),INDEX(People[First Name],$A941),CHAR(34),
", PersonMiddleName:  ",CHAR(34),INDEX(People[Middle Name],$A941),CHAR(34),
", PersonLastName:  ",CHAR(34),INDEX(People[Last Name],$A941),CHAR(34),"}"))</f>
        <v>#REF!</v>
      </c>
      <c r="E941" t="e">
        <f>IF(INDEX(Organizations[Organization Type '[CV']],$A941)="","",
CONCATENATE("  - &amp;OrganizationID",TEXT($A941,"0000"),
" {","OrganizationTypeCV:  ",CHAR(34),INDEX(Organizations[Organization Type '[CV']],$A941),CHAR(34),
", OrganizationCode:  ",CHAR(34),INDEX(Organizations[Organization Code],$A941),CHAR(34),
", OrganizationName:  ",CHAR(34),INDEX(Organizations[Organization Name],$A941),CHAR(34),
", OrganizationDescription:  ",CHAR(34),INDEX(Organizations[Organization Description],$A941),CHAR(34),
", OrganizationLink:  ",CHAR(34),INDEX(Organizations[Organization Link],$A941),CHAR(34),"}"))</f>
        <v>#REF!</v>
      </c>
      <c r="F941" t="e">
        <f>IF(INDEX(People[First Name],$A941)="","",
CONCATENATE("  - &amp;AffiliationID",TEXT($A941,"0000"),
" {PersonID: *PersonID",TEXT($A941,"0000"),
", OrganizationID: *OrganizationID",TEXT(MATCH(INDEX(People[Organization Name],$A941),Organizations[Organization Name],0),"0000"),
", IsPrimaryOrganizationContact: , AffiliationStartDate: , AffiliationEndDate: , PrimaryPhone: ",
", PrimaryEmail: ",CHAR(34),INDEX(People[Primary Email],$A941),CHAR(34),
", PrimaryAddress: ",CHAR(34),INDEX(People[Primary Address],$A941),CHAR(34),
", PersonLink: }"))</f>
        <v>#REF!</v>
      </c>
      <c r="H941" t="e">
        <f>IF(COUNTA(CitationInformation)=0,"",IF(INDEX(AuthorList[Author Name],$A941)="","",
CONCATENATE("  - &amp;AuthorListID",TEXT($A941,"0000"),
"  {CitationID: *CitationID0001",
", PersonID: *PersonID",TEXT(MATCH(INDEX(AuthorList[Author Name],$A941),People[Full Name],0),"0000"),
", AuthorOrder: ",INDEX(AuthorList[Author Number],$A941),"}")))</f>
        <v>#REF!</v>
      </c>
      <c r="K941" t="e">
        <f>IF(INDEX(SamplingFeatures[Feature Code],$A941)="","",
CONCATENATE("  - &amp;SamplingFeatureID",TEXT($A941,"0000"),
" {","SamplingFeatureUUID:  ",CHAR(34),INDEX(SamplingFeatures[Sampling Feature UUID],$A941),CHAR(34),
", SamplingFeatureTypeCV:  ",CHAR(34),INDEX(SamplingFeatures[Sampling Feature Type],$A941),CHAR(34),
", SamplingFeatureCode:  ",CHAR(34),INDEX(SamplingFeatures[Feature Code],$A941),CHAR(34),
", SamplingFeatureName:  ",CHAR(34),INDEX(SamplingFeatures[Feature Name],$A941),CHAR(34),
", SamplingFeatureDescription:  ",CHAR(34),INDEX(SamplingFeatures[Feature Description],$A941),CHAR(34),
", SamplingFeatureGeotypeCV:  ",CHAR(34),INDEX(SamplingFeatures[Feature Geo Type],$A941),CHAR(34),
", FeatureGeometry:  ",CHAR(34),INDEX(SamplingFeatures[Feature Geometry],$A941),CHAR(34),
", Elevation_m:  ",CHAR(34),INDEX(SamplingFeatures[Elevation_m],$A941),CHAR(34),
", ElevationDatumCV:  ",CHAR(34),ElevationDatum,CHAR(34),"}"))</f>
        <v>#REF!</v>
      </c>
      <c r="L941" t="e">
        <f>IF(INDEX(SamplingFeatures[Sampling Feature Type],$A941)&lt;&gt;"Site","",
CONCATENATE("  - &amp;SiteID",TEXT(SUMPRODUCT(--($L$3:$L940&lt;&gt;"")),"0000"),
" {","SamplingFeatureID:  *SamplingFeatureID",TEXT($A941,"0000"),
", SiteTypeCV:  ",CHAR(34),INDEX(Sites[Site Type],$A941),CHAR(34),
", Latitude:  ",INDEX(Sites[Latitude],$A941),
", Longitude:  ",INDEX(Sites[Longitude],$A941),
", SRSName:  ",CHAR(34),LatLonDatum,CHAR(34),"}"))</f>
        <v>#REF!</v>
      </c>
      <c r="M941" t="e">
        <f>IF(INDEX(SamplingFeatures[Sampling Feature Type],$A941)&lt;&gt;"Specimen","",
CONCATENATE("  - &amp;SpecimenID",TEXT(SUMPRODUCT(--($M$3:$M940&lt;&gt;"")),"0000"),
" {","SamplingFeatureID:  *SamplingFeatureID",TEXT($A941,"0000"),
", SpecimenTypeCV:  ",CHAR(34),INDEX(Specimens[Specimen Type],$A941),CHAR(34),
", SpecimenMediumCV:  ",INDEX(Specimens[Specimen Medium],$A941),
", IsFieldSpecimen:  ",CHAR(34),INDEX(Specimens[Is Field Specimen?],$A941),CHAR(34),"}"))</f>
        <v>#REF!</v>
      </c>
      <c r="N941" t="e">
        <f>IF(COUNTA(SpatialOffsets[])=0,"", IF(INDEX(SpatialOffsets[Spatial Offset Type],$A941)="","",
CONCATENATE("  - &amp;SpatialOffsetID",TEXT($A941,"0000"),
" {","SpatialOffsetTypeCV:  ",CHAR(34),INDEX(SpatialOffsets[Spatial Offset Type],$A941),CHAR(34),
", Offset1Value:  ",INDEX(SpatialOffsets[Offset 1 Value],$A941),
", Offset1UnitID:  ",CHAR(34),INDEX(SpatialOffsets[Offset 1 Unit],$A941),CHAR(34),
", Offset2Value:  ",INDEX(SpatialOffsets[Offset 2 Value],$A941),
", Offset2UnitID:  ",CHAR(34),INDEX(SpatialOffsets[Offset 2 Unit],$A941),CHAR(34),
", Offset3Value:  ",INDEX(SpatialOffsets[Offset 3 Value],$A941),
", Offset3UnitID:  ",CHAR(34),INDEX(SpatialOffsets[Offset 3 Unit],$A941),CHAR(34),,"}")))</f>
        <v>#REF!</v>
      </c>
      <c r="O941" t="e">
        <f>IF(COUNTA(RelatedFeatures[])=0,"", IF(INDEX(RelatedFeatures[First Sampling Feature Code],$A941)="","",
CONCATENATE("  - &amp;RelationID",TEXT($A941,"0000"),
" {","SamplingFeatureID:  *SamplingFeatureID",TEXT(MATCH(INDEX(RelatedFeatures[First Sampling Feature Code],$A941),SamplingFeatures[Feature Code],0),"0000"),
", RelationshipTypeCV:  ",CHAR(34),INDEX(RelatedFeatures[Relationship Type],$A941),CHAR(34),
", RelatedFeatureID: *SamplingFeatureID",TEXT(MATCH(INDEX(RelatedFeatures[Second Sampling Feature Code],$A941),SamplingFeatures[Feature Code],0),"0000"),
", SpatialOffsetID:  ",IF(INDEX(RelatedFeatures[Offset Number],$A941)="","",CONCATENATE("*SpatialOffsetID",TEXT(INDEX(RelatedFeatures[Offset Number],$A941),"0000"))),"}")))</f>
        <v>#REF!</v>
      </c>
      <c r="P941" t="e">
        <f>IF(INDEX(Methods[Method Type],$A941)="","",
CONCATENATE("  - &amp;MethodID",TEXT($A941,"0000"),
" {","MethodTypeCV:  ",CHAR(34),INDEX(Methods[Method Type],$A941),CHAR(34),
", MethodCode:  ",CHAR(34),INDEX(Methods[Method Code],$A941),CHAR(34),
", MethodName:  ",CHAR(34),INDEX(Methods[Method Name],$A941),CHAR(34),
", MethodDescription:  ",CHAR(34),INDEX(Methods[Method Description],$A941),CHAR(34),
", MethodLink:  ",CHAR(34),INDEX(Methods[Method Link],$A941),CHAR(34),
", OrganizationID: *OrganizationID",TEXT(MATCH(INDEX(Methods[Organization Name],$A941),Organizations[Organization Name],0),"0000"),"}"))</f>
        <v>#REF!</v>
      </c>
      <c r="Q941" t="e">
        <f>IF(INDEX(Variables[Variable Type],$A941)="","",
CONCATENATE("  - &amp;VariableID",TEXT($A941,"0000"),
" {","VariableTypeCV:  ",CHAR(34),INDEX(Variables[Variable Type],$A941),CHAR(34),
", VariableCode:  ",CHAR(34),INDEX(Variables[Variable Code],$A941),CHAR(34),
", VariableNameCV:  ",CHAR(34),INDEX(Variables[Variable Name],$A941),CHAR(34),
", VariableDefinition:  ",CHAR(34),INDEX(Variables[Variable Definition],$A941),CHAR(34),
", SpecciationCV:  ",CHAR(34),INDEX(Variables[Speciation],$A941),CHAR(34),
", NoDataValue:  ",CHAR(34),INDEX(Variables[No Data Value],$A941),CHAR(34),"}"))</f>
        <v>#REF!</v>
      </c>
    </row>
    <row r="942" spans="1:17" x14ac:dyDescent="0.25">
      <c r="A942">
        <v>939</v>
      </c>
      <c r="D942" t="e">
        <f>IF(INDEX(People[First Name],$A942)="","",
CONCATENATE("  - &amp;PersonID",TEXT($A942,"0000"),
" {","PersonFirstName:  ",CHAR(34),INDEX(People[First Name],$A942),CHAR(34),
", PersonMiddleName:  ",CHAR(34),INDEX(People[Middle Name],$A942),CHAR(34),
", PersonLastName:  ",CHAR(34),INDEX(People[Last Name],$A942),CHAR(34),"}"))</f>
        <v>#REF!</v>
      </c>
      <c r="E942" t="e">
        <f>IF(INDEX(Organizations[Organization Type '[CV']],$A942)="","",
CONCATENATE("  - &amp;OrganizationID",TEXT($A942,"0000"),
" {","OrganizationTypeCV:  ",CHAR(34),INDEX(Organizations[Organization Type '[CV']],$A942),CHAR(34),
", OrganizationCode:  ",CHAR(34),INDEX(Organizations[Organization Code],$A942),CHAR(34),
", OrganizationName:  ",CHAR(34),INDEX(Organizations[Organization Name],$A942),CHAR(34),
", OrganizationDescription:  ",CHAR(34),INDEX(Organizations[Organization Description],$A942),CHAR(34),
", OrganizationLink:  ",CHAR(34),INDEX(Organizations[Organization Link],$A942),CHAR(34),"}"))</f>
        <v>#REF!</v>
      </c>
      <c r="F942" t="e">
        <f>IF(INDEX(People[First Name],$A942)="","",
CONCATENATE("  - &amp;AffiliationID",TEXT($A942,"0000"),
" {PersonID: *PersonID",TEXT($A942,"0000"),
", OrganizationID: *OrganizationID",TEXT(MATCH(INDEX(People[Organization Name],$A942),Organizations[Organization Name],0),"0000"),
", IsPrimaryOrganizationContact: , AffiliationStartDate: , AffiliationEndDate: , PrimaryPhone: ",
", PrimaryEmail: ",CHAR(34),INDEX(People[Primary Email],$A942),CHAR(34),
", PrimaryAddress: ",CHAR(34),INDEX(People[Primary Address],$A942),CHAR(34),
", PersonLink: }"))</f>
        <v>#REF!</v>
      </c>
      <c r="H942" t="e">
        <f>IF(COUNTA(CitationInformation)=0,"",IF(INDEX(AuthorList[Author Name],$A942)="","",
CONCATENATE("  - &amp;AuthorListID",TEXT($A942,"0000"),
"  {CitationID: *CitationID0001",
", PersonID: *PersonID",TEXT(MATCH(INDEX(AuthorList[Author Name],$A942),People[Full Name],0),"0000"),
", AuthorOrder: ",INDEX(AuthorList[Author Number],$A942),"}")))</f>
        <v>#REF!</v>
      </c>
      <c r="K942" t="e">
        <f>IF(INDEX(SamplingFeatures[Feature Code],$A942)="","",
CONCATENATE("  - &amp;SamplingFeatureID",TEXT($A942,"0000"),
" {","SamplingFeatureUUID:  ",CHAR(34),INDEX(SamplingFeatures[Sampling Feature UUID],$A942),CHAR(34),
", SamplingFeatureTypeCV:  ",CHAR(34),INDEX(SamplingFeatures[Sampling Feature Type],$A942),CHAR(34),
", SamplingFeatureCode:  ",CHAR(34),INDEX(SamplingFeatures[Feature Code],$A942),CHAR(34),
", SamplingFeatureName:  ",CHAR(34),INDEX(SamplingFeatures[Feature Name],$A942),CHAR(34),
", SamplingFeatureDescription:  ",CHAR(34),INDEX(SamplingFeatures[Feature Description],$A942),CHAR(34),
", SamplingFeatureGeotypeCV:  ",CHAR(34),INDEX(SamplingFeatures[Feature Geo Type],$A942),CHAR(34),
", FeatureGeometry:  ",CHAR(34),INDEX(SamplingFeatures[Feature Geometry],$A942),CHAR(34),
", Elevation_m:  ",CHAR(34),INDEX(SamplingFeatures[Elevation_m],$A942),CHAR(34),
", ElevationDatumCV:  ",CHAR(34),ElevationDatum,CHAR(34),"}"))</f>
        <v>#REF!</v>
      </c>
      <c r="L942" t="e">
        <f>IF(INDEX(SamplingFeatures[Sampling Feature Type],$A942)&lt;&gt;"Site","",
CONCATENATE("  - &amp;SiteID",TEXT(SUMPRODUCT(--($L$3:$L941&lt;&gt;"")),"0000"),
" {","SamplingFeatureID:  *SamplingFeatureID",TEXT($A942,"0000"),
", SiteTypeCV:  ",CHAR(34),INDEX(Sites[Site Type],$A942),CHAR(34),
", Latitude:  ",INDEX(Sites[Latitude],$A942),
", Longitude:  ",INDEX(Sites[Longitude],$A942),
", SRSName:  ",CHAR(34),LatLonDatum,CHAR(34),"}"))</f>
        <v>#REF!</v>
      </c>
      <c r="M942" t="e">
        <f>IF(INDEX(SamplingFeatures[Sampling Feature Type],$A942)&lt;&gt;"Specimen","",
CONCATENATE("  - &amp;SpecimenID",TEXT(SUMPRODUCT(--($M$3:$M941&lt;&gt;"")),"0000"),
" {","SamplingFeatureID:  *SamplingFeatureID",TEXT($A942,"0000"),
", SpecimenTypeCV:  ",CHAR(34),INDEX(Specimens[Specimen Type],$A942),CHAR(34),
", SpecimenMediumCV:  ",INDEX(Specimens[Specimen Medium],$A942),
", IsFieldSpecimen:  ",CHAR(34),INDEX(Specimens[Is Field Specimen?],$A942),CHAR(34),"}"))</f>
        <v>#REF!</v>
      </c>
      <c r="N942" t="e">
        <f>IF(COUNTA(SpatialOffsets[])=0,"", IF(INDEX(SpatialOffsets[Spatial Offset Type],$A942)="","",
CONCATENATE("  - &amp;SpatialOffsetID",TEXT($A942,"0000"),
" {","SpatialOffsetTypeCV:  ",CHAR(34),INDEX(SpatialOffsets[Spatial Offset Type],$A942),CHAR(34),
", Offset1Value:  ",INDEX(SpatialOffsets[Offset 1 Value],$A942),
", Offset1UnitID:  ",CHAR(34),INDEX(SpatialOffsets[Offset 1 Unit],$A942),CHAR(34),
", Offset2Value:  ",INDEX(SpatialOffsets[Offset 2 Value],$A942),
", Offset2UnitID:  ",CHAR(34),INDEX(SpatialOffsets[Offset 2 Unit],$A942),CHAR(34),
", Offset3Value:  ",INDEX(SpatialOffsets[Offset 3 Value],$A942),
", Offset3UnitID:  ",CHAR(34),INDEX(SpatialOffsets[Offset 3 Unit],$A942),CHAR(34),,"}")))</f>
        <v>#REF!</v>
      </c>
      <c r="O942" t="e">
        <f>IF(COUNTA(RelatedFeatures[])=0,"", IF(INDEX(RelatedFeatures[First Sampling Feature Code],$A942)="","",
CONCATENATE("  - &amp;RelationID",TEXT($A942,"0000"),
" {","SamplingFeatureID:  *SamplingFeatureID",TEXT(MATCH(INDEX(RelatedFeatures[First Sampling Feature Code],$A942),SamplingFeatures[Feature Code],0),"0000"),
", RelationshipTypeCV:  ",CHAR(34),INDEX(RelatedFeatures[Relationship Type],$A942),CHAR(34),
", RelatedFeatureID: *SamplingFeatureID",TEXT(MATCH(INDEX(RelatedFeatures[Second Sampling Feature Code],$A942),SamplingFeatures[Feature Code],0),"0000"),
", SpatialOffsetID:  ",IF(INDEX(RelatedFeatures[Offset Number],$A942)="","",CONCATENATE("*SpatialOffsetID",TEXT(INDEX(RelatedFeatures[Offset Number],$A942),"0000"))),"}")))</f>
        <v>#REF!</v>
      </c>
      <c r="P942" t="e">
        <f>IF(INDEX(Methods[Method Type],$A942)="","",
CONCATENATE("  - &amp;MethodID",TEXT($A942,"0000"),
" {","MethodTypeCV:  ",CHAR(34),INDEX(Methods[Method Type],$A942),CHAR(34),
", MethodCode:  ",CHAR(34),INDEX(Methods[Method Code],$A942),CHAR(34),
", MethodName:  ",CHAR(34),INDEX(Methods[Method Name],$A942),CHAR(34),
", MethodDescription:  ",CHAR(34),INDEX(Methods[Method Description],$A942),CHAR(34),
", MethodLink:  ",CHAR(34),INDEX(Methods[Method Link],$A942),CHAR(34),
", OrganizationID: *OrganizationID",TEXT(MATCH(INDEX(Methods[Organization Name],$A942),Organizations[Organization Name],0),"0000"),"}"))</f>
        <v>#REF!</v>
      </c>
      <c r="Q942" t="e">
        <f>IF(INDEX(Variables[Variable Type],$A942)="","",
CONCATENATE("  - &amp;VariableID",TEXT($A942,"0000"),
" {","VariableTypeCV:  ",CHAR(34),INDEX(Variables[Variable Type],$A942),CHAR(34),
", VariableCode:  ",CHAR(34),INDEX(Variables[Variable Code],$A942),CHAR(34),
", VariableNameCV:  ",CHAR(34),INDEX(Variables[Variable Name],$A942),CHAR(34),
", VariableDefinition:  ",CHAR(34),INDEX(Variables[Variable Definition],$A942),CHAR(34),
", SpecciationCV:  ",CHAR(34),INDEX(Variables[Speciation],$A942),CHAR(34),
", NoDataValue:  ",CHAR(34),INDEX(Variables[No Data Value],$A942),CHAR(34),"}"))</f>
        <v>#REF!</v>
      </c>
    </row>
    <row r="943" spans="1:17" x14ac:dyDescent="0.25">
      <c r="A943">
        <v>940</v>
      </c>
      <c r="D943" t="e">
        <f>IF(INDEX(People[First Name],$A943)="","",
CONCATENATE("  - &amp;PersonID",TEXT($A943,"0000"),
" {","PersonFirstName:  ",CHAR(34),INDEX(People[First Name],$A943),CHAR(34),
", PersonMiddleName:  ",CHAR(34),INDEX(People[Middle Name],$A943),CHAR(34),
", PersonLastName:  ",CHAR(34),INDEX(People[Last Name],$A943),CHAR(34),"}"))</f>
        <v>#REF!</v>
      </c>
      <c r="E943" t="e">
        <f>IF(INDEX(Organizations[Organization Type '[CV']],$A943)="","",
CONCATENATE("  - &amp;OrganizationID",TEXT($A943,"0000"),
" {","OrganizationTypeCV:  ",CHAR(34),INDEX(Organizations[Organization Type '[CV']],$A943),CHAR(34),
", OrganizationCode:  ",CHAR(34),INDEX(Organizations[Organization Code],$A943),CHAR(34),
", OrganizationName:  ",CHAR(34),INDEX(Organizations[Organization Name],$A943),CHAR(34),
", OrganizationDescription:  ",CHAR(34),INDEX(Organizations[Organization Description],$A943),CHAR(34),
", OrganizationLink:  ",CHAR(34),INDEX(Organizations[Organization Link],$A943),CHAR(34),"}"))</f>
        <v>#REF!</v>
      </c>
      <c r="F943" t="e">
        <f>IF(INDEX(People[First Name],$A943)="","",
CONCATENATE("  - &amp;AffiliationID",TEXT($A943,"0000"),
" {PersonID: *PersonID",TEXT($A943,"0000"),
", OrganizationID: *OrganizationID",TEXT(MATCH(INDEX(People[Organization Name],$A943),Organizations[Organization Name],0),"0000"),
", IsPrimaryOrganizationContact: , AffiliationStartDate: , AffiliationEndDate: , PrimaryPhone: ",
", PrimaryEmail: ",CHAR(34),INDEX(People[Primary Email],$A943),CHAR(34),
", PrimaryAddress: ",CHAR(34),INDEX(People[Primary Address],$A943),CHAR(34),
", PersonLink: }"))</f>
        <v>#REF!</v>
      </c>
      <c r="H943" t="e">
        <f>IF(COUNTA(CitationInformation)=0,"",IF(INDEX(AuthorList[Author Name],$A943)="","",
CONCATENATE("  - &amp;AuthorListID",TEXT($A943,"0000"),
"  {CitationID: *CitationID0001",
", PersonID: *PersonID",TEXT(MATCH(INDEX(AuthorList[Author Name],$A943),People[Full Name],0),"0000"),
", AuthorOrder: ",INDEX(AuthorList[Author Number],$A943),"}")))</f>
        <v>#REF!</v>
      </c>
      <c r="K943" t="e">
        <f>IF(INDEX(SamplingFeatures[Feature Code],$A943)="","",
CONCATENATE("  - &amp;SamplingFeatureID",TEXT($A943,"0000"),
" {","SamplingFeatureUUID:  ",CHAR(34),INDEX(SamplingFeatures[Sampling Feature UUID],$A943),CHAR(34),
", SamplingFeatureTypeCV:  ",CHAR(34),INDEX(SamplingFeatures[Sampling Feature Type],$A943),CHAR(34),
", SamplingFeatureCode:  ",CHAR(34),INDEX(SamplingFeatures[Feature Code],$A943),CHAR(34),
", SamplingFeatureName:  ",CHAR(34),INDEX(SamplingFeatures[Feature Name],$A943),CHAR(34),
", SamplingFeatureDescription:  ",CHAR(34),INDEX(SamplingFeatures[Feature Description],$A943),CHAR(34),
", SamplingFeatureGeotypeCV:  ",CHAR(34),INDEX(SamplingFeatures[Feature Geo Type],$A943),CHAR(34),
", FeatureGeometry:  ",CHAR(34),INDEX(SamplingFeatures[Feature Geometry],$A943),CHAR(34),
", Elevation_m:  ",CHAR(34),INDEX(SamplingFeatures[Elevation_m],$A943),CHAR(34),
", ElevationDatumCV:  ",CHAR(34),ElevationDatum,CHAR(34),"}"))</f>
        <v>#REF!</v>
      </c>
      <c r="L943" t="e">
        <f>IF(INDEX(SamplingFeatures[Sampling Feature Type],$A943)&lt;&gt;"Site","",
CONCATENATE("  - &amp;SiteID",TEXT(SUMPRODUCT(--($L$3:$L942&lt;&gt;"")),"0000"),
" {","SamplingFeatureID:  *SamplingFeatureID",TEXT($A943,"0000"),
", SiteTypeCV:  ",CHAR(34),INDEX(Sites[Site Type],$A943),CHAR(34),
", Latitude:  ",INDEX(Sites[Latitude],$A943),
", Longitude:  ",INDEX(Sites[Longitude],$A943),
", SRSName:  ",CHAR(34),LatLonDatum,CHAR(34),"}"))</f>
        <v>#REF!</v>
      </c>
      <c r="M943" t="e">
        <f>IF(INDEX(SamplingFeatures[Sampling Feature Type],$A943)&lt;&gt;"Specimen","",
CONCATENATE("  - &amp;SpecimenID",TEXT(SUMPRODUCT(--($M$3:$M942&lt;&gt;"")),"0000"),
" {","SamplingFeatureID:  *SamplingFeatureID",TEXT($A943,"0000"),
", SpecimenTypeCV:  ",CHAR(34),INDEX(Specimens[Specimen Type],$A943),CHAR(34),
", SpecimenMediumCV:  ",INDEX(Specimens[Specimen Medium],$A943),
", IsFieldSpecimen:  ",CHAR(34),INDEX(Specimens[Is Field Specimen?],$A943),CHAR(34),"}"))</f>
        <v>#REF!</v>
      </c>
      <c r="N943" t="e">
        <f>IF(COUNTA(SpatialOffsets[])=0,"", IF(INDEX(SpatialOffsets[Spatial Offset Type],$A943)="","",
CONCATENATE("  - &amp;SpatialOffsetID",TEXT($A943,"0000"),
" {","SpatialOffsetTypeCV:  ",CHAR(34),INDEX(SpatialOffsets[Spatial Offset Type],$A943),CHAR(34),
", Offset1Value:  ",INDEX(SpatialOffsets[Offset 1 Value],$A943),
", Offset1UnitID:  ",CHAR(34),INDEX(SpatialOffsets[Offset 1 Unit],$A943),CHAR(34),
", Offset2Value:  ",INDEX(SpatialOffsets[Offset 2 Value],$A943),
", Offset2UnitID:  ",CHAR(34),INDEX(SpatialOffsets[Offset 2 Unit],$A943),CHAR(34),
", Offset3Value:  ",INDEX(SpatialOffsets[Offset 3 Value],$A943),
", Offset3UnitID:  ",CHAR(34),INDEX(SpatialOffsets[Offset 3 Unit],$A943),CHAR(34),,"}")))</f>
        <v>#REF!</v>
      </c>
      <c r="O943" t="e">
        <f>IF(COUNTA(RelatedFeatures[])=0,"", IF(INDEX(RelatedFeatures[First Sampling Feature Code],$A943)="","",
CONCATENATE("  - &amp;RelationID",TEXT($A943,"0000"),
" {","SamplingFeatureID:  *SamplingFeatureID",TEXT(MATCH(INDEX(RelatedFeatures[First Sampling Feature Code],$A943),SamplingFeatures[Feature Code],0),"0000"),
", RelationshipTypeCV:  ",CHAR(34),INDEX(RelatedFeatures[Relationship Type],$A943),CHAR(34),
", RelatedFeatureID: *SamplingFeatureID",TEXT(MATCH(INDEX(RelatedFeatures[Second Sampling Feature Code],$A943),SamplingFeatures[Feature Code],0),"0000"),
", SpatialOffsetID:  ",IF(INDEX(RelatedFeatures[Offset Number],$A943)="","",CONCATENATE("*SpatialOffsetID",TEXT(INDEX(RelatedFeatures[Offset Number],$A943),"0000"))),"}")))</f>
        <v>#REF!</v>
      </c>
      <c r="P943" t="e">
        <f>IF(INDEX(Methods[Method Type],$A943)="","",
CONCATENATE("  - &amp;MethodID",TEXT($A943,"0000"),
" {","MethodTypeCV:  ",CHAR(34),INDEX(Methods[Method Type],$A943),CHAR(34),
", MethodCode:  ",CHAR(34),INDEX(Methods[Method Code],$A943),CHAR(34),
", MethodName:  ",CHAR(34),INDEX(Methods[Method Name],$A943),CHAR(34),
", MethodDescription:  ",CHAR(34),INDEX(Methods[Method Description],$A943),CHAR(34),
", MethodLink:  ",CHAR(34),INDEX(Methods[Method Link],$A943),CHAR(34),
", OrganizationID: *OrganizationID",TEXT(MATCH(INDEX(Methods[Organization Name],$A943),Organizations[Organization Name],0),"0000"),"}"))</f>
        <v>#REF!</v>
      </c>
      <c r="Q943" t="e">
        <f>IF(INDEX(Variables[Variable Type],$A943)="","",
CONCATENATE("  - &amp;VariableID",TEXT($A943,"0000"),
" {","VariableTypeCV:  ",CHAR(34),INDEX(Variables[Variable Type],$A943),CHAR(34),
", VariableCode:  ",CHAR(34),INDEX(Variables[Variable Code],$A943),CHAR(34),
", VariableNameCV:  ",CHAR(34),INDEX(Variables[Variable Name],$A943),CHAR(34),
", VariableDefinition:  ",CHAR(34),INDEX(Variables[Variable Definition],$A943),CHAR(34),
", SpecciationCV:  ",CHAR(34),INDEX(Variables[Speciation],$A943),CHAR(34),
", NoDataValue:  ",CHAR(34),INDEX(Variables[No Data Value],$A943),CHAR(34),"}"))</f>
        <v>#REF!</v>
      </c>
    </row>
    <row r="944" spans="1:17" x14ac:dyDescent="0.25">
      <c r="A944">
        <v>941</v>
      </c>
      <c r="D944" t="e">
        <f>IF(INDEX(People[First Name],$A944)="","",
CONCATENATE("  - &amp;PersonID",TEXT($A944,"0000"),
" {","PersonFirstName:  ",CHAR(34),INDEX(People[First Name],$A944),CHAR(34),
", PersonMiddleName:  ",CHAR(34),INDEX(People[Middle Name],$A944),CHAR(34),
", PersonLastName:  ",CHAR(34),INDEX(People[Last Name],$A944),CHAR(34),"}"))</f>
        <v>#REF!</v>
      </c>
      <c r="E944" t="e">
        <f>IF(INDEX(Organizations[Organization Type '[CV']],$A944)="","",
CONCATENATE("  - &amp;OrganizationID",TEXT($A944,"0000"),
" {","OrganizationTypeCV:  ",CHAR(34),INDEX(Organizations[Organization Type '[CV']],$A944),CHAR(34),
", OrganizationCode:  ",CHAR(34),INDEX(Organizations[Organization Code],$A944),CHAR(34),
", OrganizationName:  ",CHAR(34),INDEX(Organizations[Organization Name],$A944),CHAR(34),
", OrganizationDescription:  ",CHAR(34),INDEX(Organizations[Organization Description],$A944),CHAR(34),
", OrganizationLink:  ",CHAR(34),INDEX(Organizations[Organization Link],$A944),CHAR(34),"}"))</f>
        <v>#REF!</v>
      </c>
      <c r="F944" t="e">
        <f>IF(INDEX(People[First Name],$A944)="","",
CONCATENATE("  - &amp;AffiliationID",TEXT($A944,"0000"),
" {PersonID: *PersonID",TEXT($A944,"0000"),
", OrganizationID: *OrganizationID",TEXT(MATCH(INDEX(People[Organization Name],$A944),Organizations[Organization Name],0),"0000"),
", IsPrimaryOrganizationContact: , AffiliationStartDate: , AffiliationEndDate: , PrimaryPhone: ",
", PrimaryEmail: ",CHAR(34),INDEX(People[Primary Email],$A944),CHAR(34),
", PrimaryAddress: ",CHAR(34),INDEX(People[Primary Address],$A944),CHAR(34),
", PersonLink: }"))</f>
        <v>#REF!</v>
      </c>
      <c r="H944" t="e">
        <f>IF(COUNTA(CitationInformation)=0,"",IF(INDEX(AuthorList[Author Name],$A944)="","",
CONCATENATE("  - &amp;AuthorListID",TEXT($A944,"0000"),
"  {CitationID: *CitationID0001",
", PersonID: *PersonID",TEXT(MATCH(INDEX(AuthorList[Author Name],$A944),People[Full Name],0),"0000"),
", AuthorOrder: ",INDEX(AuthorList[Author Number],$A944),"}")))</f>
        <v>#REF!</v>
      </c>
      <c r="K944" t="e">
        <f>IF(INDEX(SamplingFeatures[Feature Code],$A944)="","",
CONCATENATE("  - &amp;SamplingFeatureID",TEXT($A944,"0000"),
" {","SamplingFeatureUUID:  ",CHAR(34),INDEX(SamplingFeatures[Sampling Feature UUID],$A944),CHAR(34),
", SamplingFeatureTypeCV:  ",CHAR(34),INDEX(SamplingFeatures[Sampling Feature Type],$A944),CHAR(34),
", SamplingFeatureCode:  ",CHAR(34),INDEX(SamplingFeatures[Feature Code],$A944),CHAR(34),
", SamplingFeatureName:  ",CHAR(34),INDEX(SamplingFeatures[Feature Name],$A944),CHAR(34),
", SamplingFeatureDescription:  ",CHAR(34),INDEX(SamplingFeatures[Feature Description],$A944),CHAR(34),
", SamplingFeatureGeotypeCV:  ",CHAR(34),INDEX(SamplingFeatures[Feature Geo Type],$A944),CHAR(34),
", FeatureGeometry:  ",CHAR(34),INDEX(SamplingFeatures[Feature Geometry],$A944),CHAR(34),
", Elevation_m:  ",CHAR(34),INDEX(SamplingFeatures[Elevation_m],$A944),CHAR(34),
", ElevationDatumCV:  ",CHAR(34),ElevationDatum,CHAR(34),"}"))</f>
        <v>#REF!</v>
      </c>
      <c r="L944" t="e">
        <f>IF(INDEX(SamplingFeatures[Sampling Feature Type],$A944)&lt;&gt;"Site","",
CONCATENATE("  - &amp;SiteID",TEXT(SUMPRODUCT(--($L$3:$L943&lt;&gt;"")),"0000"),
" {","SamplingFeatureID:  *SamplingFeatureID",TEXT($A944,"0000"),
", SiteTypeCV:  ",CHAR(34),INDEX(Sites[Site Type],$A944),CHAR(34),
", Latitude:  ",INDEX(Sites[Latitude],$A944),
", Longitude:  ",INDEX(Sites[Longitude],$A944),
", SRSName:  ",CHAR(34),LatLonDatum,CHAR(34),"}"))</f>
        <v>#REF!</v>
      </c>
      <c r="M944" t="e">
        <f>IF(INDEX(SamplingFeatures[Sampling Feature Type],$A944)&lt;&gt;"Specimen","",
CONCATENATE("  - &amp;SpecimenID",TEXT(SUMPRODUCT(--($M$3:$M943&lt;&gt;"")),"0000"),
" {","SamplingFeatureID:  *SamplingFeatureID",TEXT($A944,"0000"),
", SpecimenTypeCV:  ",CHAR(34),INDEX(Specimens[Specimen Type],$A944),CHAR(34),
", SpecimenMediumCV:  ",INDEX(Specimens[Specimen Medium],$A944),
", IsFieldSpecimen:  ",CHAR(34),INDEX(Specimens[Is Field Specimen?],$A944),CHAR(34),"}"))</f>
        <v>#REF!</v>
      </c>
      <c r="N944" t="e">
        <f>IF(COUNTA(SpatialOffsets[])=0,"", IF(INDEX(SpatialOffsets[Spatial Offset Type],$A944)="","",
CONCATENATE("  - &amp;SpatialOffsetID",TEXT($A944,"0000"),
" {","SpatialOffsetTypeCV:  ",CHAR(34),INDEX(SpatialOffsets[Spatial Offset Type],$A944),CHAR(34),
", Offset1Value:  ",INDEX(SpatialOffsets[Offset 1 Value],$A944),
", Offset1UnitID:  ",CHAR(34),INDEX(SpatialOffsets[Offset 1 Unit],$A944),CHAR(34),
", Offset2Value:  ",INDEX(SpatialOffsets[Offset 2 Value],$A944),
", Offset2UnitID:  ",CHAR(34),INDEX(SpatialOffsets[Offset 2 Unit],$A944),CHAR(34),
", Offset3Value:  ",INDEX(SpatialOffsets[Offset 3 Value],$A944),
", Offset3UnitID:  ",CHAR(34),INDEX(SpatialOffsets[Offset 3 Unit],$A944),CHAR(34),,"}")))</f>
        <v>#REF!</v>
      </c>
      <c r="O944" t="e">
        <f>IF(COUNTA(RelatedFeatures[])=0,"", IF(INDEX(RelatedFeatures[First Sampling Feature Code],$A944)="","",
CONCATENATE("  - &amp;RelationID",TEXT($A944,"0000"),
" {","SamplingFeatureID:  *SamplingFeatureID",TEXT(MATCH(INDEX(RelatedFeatures[First Sampling Feature Code],$A944),SamplingFeatures[Feature Code],0),"0000"),
", RelationshipTypeCV:  ",CHAR(34),INDEX(RelatedFeatures[Relationship Type],$A944),CHAR(34),
", RelatedFeatureID: *SamplingFeatureID",TEXT(MATCH(INDEX(RelatedFeatures[Second Sampling Feature Code],$A944),SamplingFeatures[Feature Code],0),"0000"),
", SpatialOffsetID:  ",IF(INDEX(RelatedFeatures[Offset Number],$A944)="","",CONCATENATE("*SpatialOffsetID",TEXT(INDEX(RelatedFeatures[Offset Number],$A944),"0000"))),"}")))</f>
        <v>#REF!</v>
      </c>
      <c r="P944" t="e">
        <f>IF(INDEX(Methods[Method Type],$A944)="","",
CONCATENATE("  - &amp;MethodID",TEXT($A944,"0000"),
" {","MethodTypeCV:  ",CHAR(34),INDEX(Methods[Method Type],$A944),CHAR(34),
", MethodCode:  ",CHAR(34),INDEX(Methods[Method Code],$A944),CHAR(34),
", MethodName:  ",CHAR(34),INDEX(Methods[Method Name],$A944),CHAR(34),
", MethodDescription:  ",CHAR(34),INDEX(Methods[Method Description],$A944),CHAR(34),
", MethodLink:  ",CHAR(34),INDEX(Methods[Method Link],$A944),CHAR(34),
", OrganizationID: *OrganizationID",TEXT(MATCH(INDEX(Methods[Organization Name],$A944),Organizations[Organization Name],0),"0000"),"}"))</f>
        <v>#REF!</v>
      </c>
      <c r="Q944" t="e">
        <f>IF(INDEX(Variables[Variable Type],$A944)="","",
CONCATENATE("  - &amp;VariableID",TEXT($A944,"0000"),
" {","VariableTypeCV:  ",CHAR(34),INDEX(Variables[Variable Type],$A944),CHAR(34),
", VariableCode:  ",CHAR(34),INDEX(Variables[Variable Code],$A944),CHAR(34),
", VariableNameCV:  ",CHAR(34),INDEX(Variables[Variable Name],$A944),CHAR(34),
", VariableDefinition:  ",CHAR(34),INDEX(Variables[Variable Definition],$A944),CHAR(34),
", SpecciationCV:  ",CHAR(34),INDEX(Variables[Speciation],$A944),CHAR(34),
", NoDataValue:  ",CHAR(34),INDEX(Variables[No Data Value],$A944),CHAR(34),"}"))</f>
        <v>#REF!</v>
      </c>
    </row>
    <row r="945" spans="1:17" x14ac:dyDescent="0.25">
      <c r="A945">
        <v>942</v>
      </c>
      <c r="D945" t="e">
        <f>IF(INDEX(People[First Name],$A945)="","",
CONCATENATE("  - &amp;PersonID",TEXT($A945,"0000"),
" {","PersonFirstName:  ",CHAR(34),INDEX(People[First Name],$A945),CHAR(34),
", PersonMiddleName:  ",CHAR(34),INDEX(People[Middle Name],$A945),CHAR(34),
", PersonLastName:  ",CHAR(34),INDEX(People[Last Name],$A945),CHAR(34),"}"))</f>
        <v>#REF!</v>
      </c>
      <c r="E945" t="e">
        <f>IF(INDEX(Organizations[Organization Type '[CV']],$A945)="","",
CONCATENATE("  - &amp;OrganizationID",TEXT($A945,"0000"),
" {","OrganizationTypeCV:  ",CHAR(34),INDEX(Organizations[Organization Type '[CV']],$A945),CHAR(34),
", OrganizationCode:  ",CHAR(34),INDEX(Organizations[Organization Code],$A945),CHAR(34),
", OrganizationName:  ",CHAR(34),INDEX(Organizations[Organization Name],$A945),CHAR(34),
", OrganizationDescription:  ",CHAR(34),INDEX(Organizations[Organization Description],$A945),CHAR(34),
", OrganizationLink:  ",CHAR(34),INDEX(Organizations[Organization Link],$A945),CHAR(34),"}"))</f>
        <v>#REF!</v>
      </c>
      <c r="F945" t="e">
        <f>IF(INDEX(People[First Name],$A945)="","",
CONCATENATE("  - &amp;AffiliationID",TEXT($A945,"0000"),
" {PersonID: *PersonID",TEXT($A945,"0000"),
", OrganizationID: *OrganizationID",TEXT(MATCH(INDEX(People[Organization Name],$A945),Organizations[Organization Name],0),"0000"),
", IsPrimaryOrganizationContact: , AffiliationStartDate: , AffiliationEndDate: , PrimaryPhone: ",
", PrimaryEmail: ",CHAR(34),INDEX(People[Primary Email],$A945),CHAR(34),
", PrimaryAddress: ",CHAR(34),INDEX(People[Primary Address],$A945),CHAR(34),
", PersonLink: }"))</f>
        <v>#REF!</v>
      </c>
      <c r="H945" t="e">
        <f>IF(COUNTA(CitationInformation)=0,"",IF(INDEX(AuthorList[Author Name],$A945)="","",
CONCATENATE("  - &amp;AuthorListID",TEXT($A945,"0000"),
"  {CitationID: *CitationID0001",
", PersonID: *PersonID",TEXT(MATCH(INDEX(AuthorList[Author Name],$A945),People[Full Name],0),"0000"),
", AuthorOrder: ",INDEX(AuthorList[Author Number],$A945),"}")))</f>
        <v>#REF!</v>
      </c>
      <c r="K945" t="e">
        <f>IF(INDEX(SamplingFeatures[Feature Code],$A945)="","",
CONCATENATE("  - &amp;SamplingFeatureID",TEXT($A945,"0000"),
" {","SamplingFeatureUUID:  ",CHAR(34),INDEX(SamplingFeatures[Sampling Feature UUID],$A945),CHAR(34),
", SamplingFeatureTypeCV:  ",CHAR(34),INDEX(SamplingFeatures[Sampling Feature Type],$A945),CHAR(34),
", SamplingFeatureCode:  ",CHAR(34),INDEX(SamplingFeatures[Feature Code],$A945),CHAR(34),
", SamplingFeatureName:  ",CHAR(34),INDEX(SamplingFeatures[Feature Name],$A945),CHAR(34),
", SamplingFeatureDescription:  ",CHAR(34),INDEX(SamplingFeatures[Feature Description],$A945),CHAR(34),
", SamplingFeatureGeotypeCV:  ",CHAR(34),INDEX(SamplingFeatures[Feature Geo Type],$A945),CHAR(34),
", FeatureGeometry:  ",CHAR(34),INDEX(SamplingFeatures[Feature Geometry],$A945),CHAR(34),
", Elevation_m:  ",CHAR(34),INDEX(SamplingFeatures[Elevation_m],$A945),CHAR(34),
", ElevationDatumCV:  ",CHAR(34),ElevationDatum,CHAR(34),"}"))</f>
        <v>#REF!</v>
      </c>
      <c r="L945" t="e">
        <f>IF(INDEX(SamplingFeatures[Sampling Feature Type],$A945)&lt;&gt;"Site","",
CONCATENATE("  - &amp;SiteID",TEXT(SUMPRODUCT(--($L$3:$L944&lt;&gt;"")),"0000"),
" {","SamplingFeatureID:  *SamplingFeatureID",TEXT($A945,"0000"),
", SiteTypeCV:  ",CHAR(34),INDEX(Sites[Site Type],$A945),CHAR(34),
", Latitude:  ",INDEX(Sites[Latitude],$A945),
", Longitude:  ",INDEX(Sites[Longitude],$A945),
", SRSName:  ",CHAR(34),LatLonDatum,CHAR(34),"}"))</f>
        <v>#REF!</v>
      </c>
      <c r="M945" t="e">
        <f>IF(INDEX(SamplingFeatures[Sampling Feature Type],$A945)&lt;&gt;"Specimen","",
CONCATENATE("  - &amp;SpecimenID",TEXT(SUMPRODUCT(--($M$3:$M944&lt;&gt;"")),"0000"),
" {","SamplingFeatureID:  *SamplingFeatureID",TEXT($A945,"0000"),
", SpecimenTypeCV:  ",CHAR(34),INDEX(Specimens[Specimen Type],$A945),CHAR(34),
", SpecimenMediumCV:  ",INDEX(Specimens[Specimen Medium],$A945),
", IsFieldSpecimen:  ",CHAR(34),INDEX(Specimens[Is Field Specimen?],$A945),CHAR(34),"}"))</f>
        <v>#REF!</v>
      </c>
      <c r="N945" t="e">
        <f>IF(COUNTA(SpatialOffsets[])=0,"", IF(INDEX(SpatialOffsets[Spatial Offset Type],$A945)="","",
CONCATENATE("  - &amp;SpatialOffsetID",TEXT($A945,"0000"),
" {","SpatialOffsetTypeCV:  ",CHAR(34),INDEX(SpatialOffsets[Spatial Offset Type],$A945),CHAR(34),
", Offset1Value:  ",INDEX(SpatialOffsets[Offset 1 Value],$A945),
", Offset1UnitID:  ",CHAR(34),INDEX(SpatialOffsets[Offset 1 Unit],$A945),CHAR(34),
", Offset2Value:  ",INDEX(SpatialOffsets[Offset 2 Value],$A945),
", Offset2UnitID:  ",CHAR(34),INDEX(SpatialOffsets[Offset 2 Unit],$A945),CHAR(34),
", Offset3Value:  ",INDEX(SpatialOffsets[Offset 3 Value],$A945),
", Offset3UnitID:  ",CHAR(34),INDEX(SpatialOffsets[Offset 3 Unit],$A945),CHAR(34),,"}")))</f>
        <v>#REF!</v>
      </c>
      <c r="O945" t="e">
        <f>IF(COUNTA(RelatedFeatures[])=0,"", IF(INDEX(RelatedFeatures[First Sampling Feature Code],$A945)="","",
CONCATENATE("  - &amp;RelationID",TEXT($A945,"0000"),
" {","SamplingFeatureID:  *SamplingFeatureID",TEXT(MATCH(INDEX(RelatedFeatures[First Sampling Feature Code],$A945),SamplingFeatures[Feature Code],0),"0000"),
", RelationshipTypeCV:  ",CHAR(34),INDEX(RelatedFeatures[Relationship Type],$A945),CHAR(34),
", RelatedFeatureID: *SamplingFeatureID",TEXT(MATCH(INDEX(RelatedFeatures[Second Sampling Feature Code],$A945),SamplingFeatures[Feature Code],0),"0000"),
", SpatialOffsetID:  ",IF(INDEX(RelatedFeatures[Offset Number],$A945)="","",CONCATENATE("*SpatialOffsetID",TEXT(INDEX(RelatedFeatures[Offset Number],$A945),"0000"))),"}")))</f>
        <v>#REF!</v>
      </c>
      <c r="P945" t="e">
        <f>IF(INDEX(Methods[Method Type],$A945)="","",
CONCATENATE("  - &amp;MethodID",TEXT($A945,"0000"),
" {","MethodTypeCV:  ",CHAR(34),INDEX(Methods[Method Type],$A945),CHAR(34),
", MethodCode:  ",CHAR(34),INDEX(Methods[Method Code],$A945),CHAR(34),
", MethodName:  ",CHAR(34),INDEX(Methods[Method Name],$A945),CHAR(34),
", MethodDescription:  ",CHAR(34),INDEX(Methods[Method Description],$A945),CHAR(34),
", MethodLink:  ",CHAR(34),INDEX(Methods[Method Link],$A945),CHAR(34),
", OrganizationID: *OrganizationID",TEXT(MATCH(INDEX(Methods[Organization Name],$A945),Organizations[Organization Name],0),"0000"),"}"))</f>
        <v>#REF!</v>
      </c>
      <c r="Q945" t="e">
        <f>IF(INDEX(Variables[Variable Type],$A945)="","",
CONCATENATE("  - &amp;VariableID",TEXT($A945,"0000"),
" {","VariableTypeCV:  ",CHAR(34),INDEX(Variables[Variable Type],$A945),CHAR(34),
", VariableCode:  ",CHAR(34),INDEX(Variables[Variable Code],$A945),CHAR(34),
", VariableNameCV:  ",CHAR(34),INDEX(Variables[Variable Name],$A945),CHAR(34),
", VariableDefinition:  ",CHAR(34),INDEX(Variables[Variable Definition],$A945),CHAR(34),
", SpecciationCV:  ",CHAR(34),INDEX(Variables[Speciation],$A945),CHAR(34),
", NoDataValue:  ",CHAR(34),INDEX(Variables[No Data Value],$A945),CHAR(34),"}"))</f>
        <v>#REF!</v>
      </c>
    </row>
    <row r="946" spans="1:17" x14ac:dyDescent="0.25">
      <c r="A946">
        <v>943</v>
      </c>
      <c r="D946" t="e">
        <f>IF(INDEX(People[First Name],$A946)="","",
CONCATENATE("  - &amp;PersonID",TEXT($A946,"0000"),
" {","PersonFirstName:  ",CHAR(34),INDEX(People[First Name],$A946),CHAR(34),
", PersonMiddleName:  ",CHAR(34),INDEX(People[Middle Name],$A946),CHAR(34),
", PersonLastName:  ",CHAR(34),INDEX(People[Last Name],$A946),CHAR(34),"}"))</f>
        <v>#REF!</v>
      </c>
      <c r="E946" t="e">
        <f>IF(INDEX(Organizations[Organization Type '[CV']],$A946)="","",
CONCATENATE("  - &amp;OrganizationID",TEXT($A946,"0000"),
" {","OrganizationTypeCV:  ",CHAR(34),INDEX(Organizations[Organization Type '[CV']],$A946),CHAR(34),
", OrganizationCode:  ",CHAR(34),INDEX(Organizations[Organization Code],$A946),CHAR(34),
", OrganizationName:  ",CHAR(34),INDEX(Organizations[Organization Name],$A946),CHAR(34),
", OrganizationDescription:  ",CHAR(34),INDEX(Organizations[Organization Description],$A946),CHAR(34),
", OrganizationLink:  ",CHAR(34),INDEX(Organizations[Organization Link],$A946),CHAR(34),"}"))</f>
        <v>#REF!</v>
      </c>
      <c r="F946" t="e">
        <f>IF(INDEX(People[First Name],$A946)="","",
CONCATENATE("  - &amp;AffiliationID",TEXT($A946,"0000"),
" {PersonID: *PersonID",TEXT($A946,"0000"),
", OrganizationID: *OrganizationID",TEXT(MATCH(INDEX(People[Organization Name],$A946),Organizations[Organization Name],0),"0000"),
", IsPrimaryOrganizationContact: , AffiliationStartDate: , AffiliationEndDate: , PrimaryPhone: ",
", PrimaryEmail: ",CHAR(34),INDEX(People[Primary Email],$A946),CHAR(34),
", PrimaryAddress: ",CHAR(34),INDEX(People[Primary Address],$A946),CHAR(34),
", PersonLink: }"))</f>
        <v>#REF!</v>
      </c>
      <c r="H946" t="e">
        <f>IF(COUNTA(CitationInformation)=0,"",IF(INDEX(AuthorList[Author Name],$A946)="","",
CONCATENATE("  - &amp;AuthorListID",TEXT($A946,"0000"),
"  {CitationID: *CitationID0001",
", PersonID: *PersonID",TEXT(MATCH(INDEX(AuthorList[Author Name],$A946),People[Full Name],0),"0000"),
", AuthorOrder: ",INDEX(AuthorList[Author Number],$A946),"}")))</f>
        <v>#REF!</v>
      </c>
      <c r="K946" t="e">
        <f>IF(INDEX(SamplingFeatures[Feature Code],$A946)="","",
CONCATENATE("  - &amp;SamplingFeatureID",TEXT($A946,"0000"),
" {","SamplingFeatureUUID:  ",CHAR(34),INDEX(SamplingFeatures[Sampling Feature UUID],$A946),CHAR(34),
", SamplingFeatureTypeCV:  ",CHAR(34),INDEX(SamplingFeatures[Sampling Feature Type],$A946),CHAR(34),
", SamplingFeatureCode:  ",CHAR(34),INDEX(SamplingFeatures[Feature Code],$A946),CHAR(34),
", SamplingFeatureName:  ",CHAR(34),INDEX(SamplingFeatures[Feature Name],$A946),CHAR(34),
", SamplingFeatureDescription:  ",CHAR(34),INDEX(SamplingFeatures[Feature Description],$A946),CHAR(34),
", SamplingFeatureGeotypeCV:  ",CHAR(34),INDEX(SamplingFeatures[Feature Geo Type],$A946),CHAR(34),
", FeatureGeometry:  ",CHAR(34),INDEX(SamplingFeatures[Feature Geometry],$A946),CHAR(34),
", Elevation_m:  ",CHAR(34),INDEX(SamplingFeatures[Elevation_m],$A946),CHAR(34),
", ElevationDatumCV:  ",CHAR(34),ElevationDatum,CHAR(34),"}"))</f>
        <v>#REF!</v>
      </c>
      <c r="L946" t="e">
        <f>IF(INDEX(SamplingFeatures[Sampling Feature Type],$A946)&lt;&gt;"Site","",
CONCATENATE("  - &amp;SiteID",TEXT(SUMPRODUCT(--($L$3:$L945&lt;&gt;"")),"0000"),
" {","SamplingFeatureID:  *SamplingFeatureID",TEXT($A946,"0000"),
", SiteTypeCV:  ",CHAR(34),INDEX(Sites[Site Type],$A946),CHAR(34),
", Latitude:  ",INDEX(Sites[Latitude],$A946),
", Longitude:  ",INDEX(Sites[Longitude],$A946),
", SRSName:  ",CHAR(34),LatLonDatum,CHAR(34),"}"))</f>
        <v>#REF!</v>
      </c>
      <c r="M946" t="e">
        <f>IF(INDEX(SamplingFeatures[Sampling Feature Type],$A946)&lt;&gt;"Specimen","",
CONCATENATE("  - &amp;SpecimenID",TEXT(SUMPRODUCT(--($M$3:$M945&lt;&gt;"")),"0000"),
" {","SamplingFeatureID:  *SamplingFeatureID",TEXT($A946,"0000"),
", SpecimenTypeCV:  ",CHAR(34),INDEX(Specimens[Specimen Type],$A946),CHAR(34),
", SpecimenMediumCV:  ",INDEX(Specimens[Specimen Medium],$A946),
", IsFieldSpecimen:  ",CHAR(34),INDEX(Specimens[Is Field Specimen?],$A946),CHAR(34),"}"))</f>
        <v>#REF!</v>
      </c>
      <c r="N946" t="e">
        <f>IF(COUNTA(SpatialOffsets[])=0,"", IF(INDEX(SpatialOffsets[Spatial Offset Type],$A946)="","",
CONCATENATE("  - &amp;SpatialOffsetID",TEXT($A946,"0000"),
" {","SpatialOffsetTypeCV:  ",CHAR(34),INDEX(SpatialOffsets[Spatial Offset Type],$A946),CHAR(34),
", Offset1Value:  ",INDEX(SpatialOffsets[Offset 1 Value],$A946),
", Offset1UnitID:  ",CHAR(34),INDEX(SpatialOffsets[Offset 1 Unit],$A946),CHAR(34),
", Offset2Value:  ",INDEX(SpatialOffsets[Offset 2 Value],$A946),
", Offset2UnitID:  ",CHAR(34),INDEX(SpatialOffsets[Offset 2 Unit],$A946),CHAR(34),
", Offset3Value:  ",INDEX(SpatialOffsets[Offset 3 Value],$A946),
", Offset3UnitID:  ",CHAR(34),INDEX(SpatialOffsets[Offset 3 Unit],$A946),CHAR(34),,"}")))</f>
        <v>#REF!</v>
      </c>
      <c r="O946" t="e">
        <f>IF(COUNTA(RelatedFeatures[])=0,"", IF(INDEX(RelatedFeatures[First Sampling Feature Code],$A946)="","",
CONCATENATE("  - &amp;RelationID",TEXT($A946,"0000"),
" {","SamplingFeatureID:  *SamplingFeatureID",TEXT(MATCH(INDEX(RelatedFeatures[First Sampling Feature Code],$A946),SamplingFeatures[Feature Code],0),"0000"),
", RelationshipTypeCV:  ",CHAR(34),INDEX(RelatedFeatures[Relationship Type],$A946),CHAR(34),
", RelatedFeatureID: *SamplingFeatureID",TEXT(MATCH(INDEX(RelatedFeatures[Second Sampling Feature Code],$A946),SamplingFeatures[Feature Code],0),"0000"),
", SpatialOffsetID:  ",IF(INDEX(RelatedFeatures[Offset Number],$A946)="","",CONCATENATE("*SpatialOffsetID",TEXT(INDEX(RelatedFeatures[Offset Number],$A946),"0000"))),"}")))</f>
        <v>#REF!</v>
      </c>
      <c r="P946" t="e">
        <f>IF(INDEX(Methods[Method Type],$A946)="","",
CONCATENATE("  - &amp;MethodID",TEXT($A946,"0000"),
" {","MethodTypeCV:  ",CHAR(34),INDEX(Methods[Method Type],$A946),CHAR(34),
", MethodCode:  ",CHAR(34),INDEX(Methods[Method Code],$A946),CHAR(34),
", MethodName:  ",CHAR(34),INDEX(Methods[Method Name],$A946),CHAR(34),
", MethodDescription:  ",CHAR(34),INDEX(Methods[Method Description],$A946),CHAR(34),
", MethodLink:  ",CHAR(34),INDEX(Methods[Method Link],$A946),CHAR(34),
", OrganizationID: *OrganizationID",TEXT(MATCH(INDEX(Methods[Organization Name],$A946),Organizations[Organization Name],0),"0000"),"}"))</f>
        <v>#REF!</v>
      </c>
      <c r="Q946" t="e">
        <f>IF(INDEX(Variables[Variable Type],$A946)="","",
CONCATENATE("  - &amp;VariableID",TEXT($A946,"0000"),
" {","VariableTypeCV:  ",CHAR(34),INDEX(Variables[Variable Type],$A946),CHAR(34),
", VariableCode:  ",CHAR(34),INDEX(Variables[Variable Code],$A946),CHAR(34),
", VariableNameCV:  ",CHAR(34),INDEX(Variables[Variable Name],$A946),CHAR(34),
", VariableDefinition:  ",CHAR(34),INDEX(Variables[Variable Definition],$A946),CHAR(34),
", SpecciationCV:  ",CHAR(34),INDEX(Variables[Speciation],$A946),CHAR(34),
", NoDataValue:  ",CHAR(34),INDEX(Variables[No Data Value],$A946),CHAR(34),"}"))</f>
        <v>#REF!</v>
      </c>
    </row>
    <row r="947" spans="1:17" x14ac:dyDescent="0.25">
      <c r="A947">
        <v>944</v>
      </c>
      <c r="D947" t="e">
        <f>IF(INDEX(People[First Name],$A947)="","",
CONCATENATE("  - &amp;PersonID",TEXT($A947,"0000"),
" {","PersonFirstName:  ",CHAR(34),INDEX(People[First Name],$A947),CHAR(34),
", PersonMiddleName:  ",CHAR(34),INDEX(People[Middle Name],$A947),CHAR(34),
", PersonLastName:  ",CHAR(34),INDEX(People[Last Name],$A947),CHAR(34),"}"))</f>
        <v>#REF!</v>
      </c>
      <c r="E947" t="e">
        <f>IF(INDEX(Organizations[Organization Type '[CV']],$A947)="","",
CONCATENATE("  - &amp;OrganizationID",TEXT($A947,"0000"),
" {","OrganizationTypeCV:  ",CHAR(34),INDEX(Organizations[Organization Type '[CV']],$A947),CHAR(34),
", OrganizationCode:  ",CHAR(34),INDEX(Organizations[Organization Code],$A947),CHAR(34),
", OrganizationName:  ",CHAR(34),INDEX(Organizations[Organization Name],$A947),CHAR(34),
", OrganizationDescription:  ",CHAR(34),INDEX(Organizations[Organization Description],$A947),CHAR(34),
", OrganizationLink:  ",CHAR(34),INDEX(Organizations[Organization Link],$A947),CHAR(34),"}"))</f>
        <v>#REF!</v>
      </c>
      <c r="F947" t="e">
        <f>IF(INDEX(People[First Name],$A947)="","",
CONCATENATE("  - &amp;AffiliationID",TEXT($A947,"0000"),
" {PersonID: *PersonID",TEXT($A947,"0000"),
", OrganizationID: *OrganizationID",TEXT(MATCH(INDEX(People[Organization Name],$A947),Organizations[Organization Name],0),"0000"),
", IsPrimaryOrganizationContact: , AffiliationStartDate: , AffiliationEndDate: , PrimaryPhone: ",
", PrimaryEmail: ",CHAR(34),INDEX(People[Primary Email],$A947),CHAR(34),
", PrimaryAddress: ",CHAR(34),INDEX(People[Primary Address],$A947),CHAR(34),
", PersonLink: }"))</f>
        <v>#REF!</v>
      </c>
      <c r="H947" t="e">
        <f>IF(COUNTA(CitationInformation)=0,"",IF(INDEX(AuthorList[Author Name],$A947)="","",
CONCATENATE("  - &amp;AuthorListID",TEXT($A947,"0000"),
"  {CitationID: *CitationID0001",
", PersonID: *PersonID",TEXT(MATCH(INDEX(AuthorList[Author Name],$A947),People[Full Name],0),"0000"),
", AuthorOrder: ",INDEX(AuthorList[Author Number],$A947),"}")))</f>
        <v>#REF!</v>
      </c>
      <c r="K947" t="e">
        <f>IF(INDEX(SamplingFeatures[Feature Code],$A947)="","",
CONCATENATE("  - &amp;SamplingFeatureID",TEXT($A947,"0000"),
" {","SamplingFeatureUUID:  ",CHAR(34),INDEX(SamplingFeatures[Sampling Feature UUID],$A947),CHAR(34),
", SamplingFeatureTypeCV:  ",CHAR(34),INDEX(SamplingFeatures[Sampling Feature Type],$A947),CHAR(34),
", SamplingFeatureCode:  ",CHAR(34),INDEX(SamplingFeatures[Feature Code],$A947),CHAR(34),
", SamplingFeatureName:  ",CHAR(34),INDEX(SamplingFeatures[Feature Name],$A947),CHAR(34),
", SamplingFeatureDescription:  ",CHAR(34),INDEX(SamplingFeatures[Feature Description],$A947),CHAR(34),
", SamplingFeatureGeotypeCV:  ",CHAR(34),INDEX(SamplingFeatures[Feature Geo Type],$A947),CHAR(34),
", FeatureGeometry:  ",CHAR(34),INDEX(SamplingFeatures[Feature Geometry],$A947),CHAR(34),
", Elevation_m:  ",CHAR(34),INDEX(SamplingFeatures[Elevation_m],$A947),CHAR(34),
", ElevationDatumCV:  ",CHAR(34),ElevationDatum,CHAR(34),"}"))</f>
        <v>#REF!</v>
      </c>
      <c r="L947" t="e">
        <f>IF(INDEX(SamplingFeatures[Sampling Feature Type],$A947)&lt;&gt;"Site","",
CONCATENATE("  - &amp;SiteID",TEXT(SUMPRODUCT(--($L$3:$L946&lt;&gt;"")),"0000"),
" {","SamplingFeatureID:  *SamplingFeatureID",TEXT($A947,"0000"),
", SiteTypeCV:  ",CHAR(34),INDEX(Sites[Site Type],$A947),CHAR(34),
", Latitude:  ",INDEX(Sites[Latitude],$A947),
", Longitude:  ",INDEX(Sites[Longitude],$A947),
", SRSName:  ",CHAR(34),LatLonDatum,CHAR(34),"}"))</f>
        <v>#REF!</v>
      </c>
      <c r="M947" t="e">
        <f>IF(INDEX(SamplingFeatures[Sampling Feature Type],$A947)&lt;&gt;"Specimen","",
CONCATENATE("  - &amp;SpecimenID",TEXT(SUMPRODUCT(--($M$3:$M946&lt;&gt;"")),"0000"),
" {","SamplingFeatureID:  *SamplingFeatureID",TEXT($A947,"0000"),
", SpecimenTypeCV:  ",CHAR(34),INDEX(Specimens[Specimen Type],$A947),CHAR(34),
", SpecimenMediumCV:  ",INDEX(Specimens[Specimen Medium],$A947),
", IsFieldSpecimen:  ",CHAR(34),INDEX(Specimens[Is Field Specimen?],$A947),CHAR(34),"}"))</f>
        <v>#REF!</v>
      </c>
      <c r="N947" t="e">
        <f>IF(COUNTA(SpatialOffsets[])=0,"", IF(INDEX(SpatialOffsets[Spatial Offset Type],$A947)="","",
CONCATENATE("  - &amp;SpatialOffsetID",TEXT($A947,"0000"),
" {","SpatialOffsetTypeCV:  ",CHAR(34),INDEX(SpatialOffsets[Spatial Offset Type],$A947),CHAR(34),
", Offset1Value:  ",INDEX(SpatialOffsets[Offset 1 Value],$A947),
", Offset1UnitID:  ",CHAR(34),INDEX(SpatialOffsets[Offset 1 Unit],$A947),CHAR(34),
", Offset2Value:  ",INDEX(SpatialOffsets[Offset 2 Value],$A947),
", Offset2UnitID:  ",CHAR(34),INDEX(SpatialOffsets[Offset 2 Unit],$A947),CHAR(34),
", Offset3Value:  ",INDEX(SpatialOffsets[Offset 3 Value],$A947),
", Offset3UnitID:  ",CHAR(34),INDEX(SpatialOffsets[Offset 3 Unit],$A947),CHAR(34),,"}")))</f>
        <v>#REF!</v>
      </c>
      <c r="O947" t="e">
        <f>IF(COUNTA(RelatedFeatures[])=0,"", IF(INDEX(RelatedFeatures[First Sampling Feature Code],$A947)="","",
CONCATENATE("  - &amp;RelationID",TEXT($A947,"0000"),
" {","SamplingFeatureID:  *SamplingFeatureID",TEXT(MATCH(INDEX(RelatedFeatures[First Sampling Feature Code],$A947),SamplingFeatures[Feature Code],0),"0000"),
", RelationshipTypeCV:  ",CHAR(34),INDEX(RelatedFeatures[Relationship Type],$A947),CHAR(34),
", RelatedFeatureID: *SamplingFeatureID",TEXT(MATCH(INDEX(RelatedFeatures[Second Sampling Feature Code],$A947),SamplingFeatures[Feature Code],0),"0000"),
", SpatialOffsetID:  ",IF(INDEX(RelatedFeatures[Offset Number],$A947)="","",CONCATENATE("*SpatialOffsetID",TEXT(INDEX(RelatedFeatures[Offset Number],$A947),"0000"))),"}")))</f>
        <v>#REF!</v>
      </c>
      <c r="P947" t="e">
        <f>IF(INDEX(Methods[Method Type],$A947)="","",
CONCATENATE("  - &amp;MethodID",TEXT($A947,"0000"),
" {","MethodTypeCV:  ",CHAR(34),INDEX(Methods[Method Type],$A947),CHAR(34),
", MethodCode:  ",CHAR(34),INDEX(Methods[Method Code],$A947),CHAR(34),
", MethodName:  ",CHAR(34),INDEX(Methods[Method Name],$A947),CHAR(34),
", MethodDescription:  ",CHAR(34),INDEX(Methods[Method Description],$A947),CHAR(34),
", MethodLink:  ",CHAR(34),INDEX(Methods[Method Link],$A947),CHAR(34),
", OrganizationID: *OrganizationID",TEXT(MATCH(INDEX(Methods[Organization Name],$A947),Organizations[Organization Name],0),"0000"),"}"))</f>
        <v>#REF!</v>
      </c>
      <c r="Q947" t="e">
        <f>IF(INDEX(Variables[Variable Type],$A947)="","",
CONCATENATE("  - &amp;VariableID",TEXT($A947,"0000"),
" {","VariableTypeCV:  ",CHAR(34),INDEX(Variables[Variable Type],$A947),CHAR(34),
", VariableCode:  ",CHAR(34),INDEX(Variables[Variable Code],$A947),CHAR(34),
", VariableNameCV:  ",CHAR(34),INDEX(Variables[Variable Name],$A947),CHAR(34),
", VariableDefinition:  ",CHAR(34),INDEX(Variables[Variable Definition],$A947),CHAR(34),
", SpecciationCV:  ",CHAR(34),INDEX(Variables[Speciation],$A947),CHAR(34),
", NoDataValue:  ",CHAR(34),INDEX(Variables[No Data Value],$A947),CHAR(34),"}"))</f>
        <v>#REF!</v>
      </c>
    </row>
    <row r="948" spans="1:17" x14ac:dyDescent="0.25">
      <c r="A948">
        <v>945</v>
      </c>
      <c r="D948" t="e">
        <f>IF(INDEX(People[First Name],$A948)="","",
CONCATENATE("  - &amp;PersonID",TEXT($A948,"0000"),
" {","PersonFirstName:  ",CHAR(34),INDEX(People[First Name],$A948),CHAR(34),
", PersonMiddleName:  ",CHAR(34),INDEX(People[Middle Name],$A948),CHAR(34),
", PersonLastName:  ",CHAR(34),INDEX(People[Last Name],$A948),CHAR(34),"}"))</f>
        <v>#REF!</v>
      </c>
      <c r="E948" t="e">
        <f>IF(INDEX(Organizations[Organization Type '[CV']],$A948)="","",
CONCATENATE("  - &amp;OrganizationID",TEXT($A948,"0000"),
" {","OrganizationTypeCV:  ",CHAR(34),INDEX(Organizations[Organization Type '[CV']],$A948),CHAR(34),
", OrganizationCode:  ",CHAR(34),INDEX(Organizations[Organization Code],$A948),CHAR(34),
", OrganizationName:  ",CHAR(34),INDEX(Organizations[Organization Name],$A948),CHAR(34),
", OrganizationDescription:  ",CHAR(34),INDEX(Organizations[Organization Description],$A948),CHAR(34),
", OrganizationLink:  ",CHAR(34),INDEX(Organizations[Organization Link],$A948),CHAR(34),"}"))</f>
        <v>#REF!</v>
      </c>
      <c r="F948" t="e">
        <f>IF(INDEX(People[First Name],$A948)="","",
CONCATENATE("  - &amp;AffiliationID",TEXT($A948,"0000"),
" {PersonID: *PersonID",TEXT($A948,"0000"),
", OrganizationID: *OrganizationID",TEXT(MATCH(INDEX(People[Organization Name],$A948),Organizations[Organization Name],0),"0000"),
", IsPrimaryOrganizationContact: , AffiliationStartDate: , AffiliationEndDate: , PrimaryPhone: ",
", PrimaryEmail: ",CHAR(34),INDEX(People[Primary Email],$A948),CHAR(34),
", PrimaryAddress: ",CHAR(34),INDEX(People[Primary Address],$A948),CHAR(34),
", PersonLink: }"))</f>
        <v>#REF!</v>
      </c>
      <c r="H948" t="e">
        <f>IF(COUNTA(CitationInformation)=0,"",IF(INDEX(AuthorList[Author Name],$A948)="","",
CONCATENATE("  - &amp;AuthorListID",TEXT($A948,"0000"),
"  {CitationID: *CitationID0001",
", PersonID: *PersonID",TEXT(MATCH(INDEX(AuthorList[Author Name],$A948),People[Full Name],0),"0000"),
", AuthorOrder: ",INDEX(AuthorList[Author Number],$A948),"}")))</f>
        <v>#REF!</v>
      </c>
      <c r="K948" t="e">
        <f>IF(INDEX(SamplingFeatures[Feature Code],$A948)="","",
CONCATENATE("  - &amp;SamplingFeatureID",TEXT($A948,"0000"),
" {","SamplingFeatureUUID:  ",CHAR(34),INDEX(SamplingFeatures[Sampling Feature UUID],$A948),CHAR(34),
", SamplingFeatureTypeCV:  ",CHAR(34),INDEX(SamplingFeatures[Sampling Feature Type],$A948),CHAR(34),
", SamplingFeatureCode:  ",CHAR(34),INDEX(SamplingFeatures[Feature Code],$A948),CHAR(34),
", SamplingFeatureName:  ",CHAR(34),INDEX(SamplingFeatures[Feature Name],$A948),CHAR(34),
", SamplingFeatureDescription:  ",CHAR(34),INDEX(SamplingFeatures[Feature Description],$A948),CHAR(34),
", SamplingFeatureGeotypeCV:  ",CHAR(34),INDEX(SamplingFeatures[Feature Geo Type],$A948),CHAR(34),
", FeatureGeometry:  ",CHAR(34),INDEX(SamplingFeatures[Feature Geometry],$A948),CHAR(34),
", Elevation_m:  ",CHAR(34),INDEX(SamplingFeatures[Elevation_m],$A948),CHAR(34),
", ElevationDatumCV:  ",CHAR(34),ElevationDatum,CHAR(34),"}"))</f>
        <v>#REF!</v>
      </c>
      <c r="L948" t="e">
        <f>IF(INDEX(SamplingFeatures[Sampling Feature Type],$A948)&lt;&gt;"Site","",
CONCATENATE("  - &amp;SiteID",TEXT(SUMPRODUCT(--($L$3:$L947&lt;&gt;"")),"0000"),
" {","SamplingFeatureID:  *SamplingFeatureID",TEXT($A948,"0000"),
", SiteTypeCV:  ",CHAR(34),INDEX(Sites[Site Type],$A948),CHAR(34),
", Latitude:  ",INDEX(Sites[Latitude],$A948),
", Longitude:  ",INDEX(Sites[Longitude],$A948),
", SRSName:  ",CHAR(34),LatLonDatum,CHAR(34),"}"))</f>
        <v>#REF!</v>
      </c>
      <c r="M948" t="e">
        <f>IF(INDEX(SamplingFeatures[Sampling Feature Type],$A948)&lt;&gt;"Specimen","",
CONCATENATE("  - &amp;SpecimenID",TEXT(SUMPRODUCT(--($M$3:$M947&lt;&gt;"")),"0000"),
" {","SamplingFeatureID:  *SamplingFeatureID",TEXT($A948,"0000"),
", SpecimenTypeCV:  ",CHAR(34),INDEX(Specimens[Specimen Type],$A948),CHAR(34),
", SpecimenMediumCV:  ",INDEX(Specimens[Specimen Medium],$A948),
", IsFieldSpecimen:  ",CHAR(34),INDEX(Specimens[Is Field Specimen?],$A948),CHAR(34),"}"))</f>
        <v>#REF!</v>
      </c>
      <c r="N948" t="e">
        <f>IF(COUNTA(SpatialOffsets[])=0,"", IF(INDEX(SpatialOffsets[Spatial Offset Type],$A948)="","",
CONCATENATE("  - &amp;SpatialOffsetID",TEXT($A948,"0000"),
" {","SpatialOffsetTypeCV:  ",CHAR(34),INDEX(SpatialOffsets[Spatial Offset Type],$A948),CHAR(34),
", Offset1Value:  ",INDEX(SpatialOffsets[Offset 1 Value],$A948),
", Offset1UnitID:  ",CHAR(34),INDEX(SpatialOffsets[Offset 1 Unit],$A948),CHAR(34),
", Offset2Value:  ",INDEX(SpatialOffsets[Offset 2 Value],$A948),
", Offset2UnitID:  ",CHAR(34),INDEX(SpatialOffsets[Offset 2 Unit],$A948),CHAR(34),
", Offset3Value:  ",INDEX(SpatialOffsets[Offset 3 Value],$A948),
", Offset3UnitID:  ",CHAR(34),INDEX(SpatialOffsets[Offset 3 Unit],$A948),CHAR(34),,"}")))</f>
        <v>#REF!</v>
      </c>
      <c r="O948" t="e">
        <f>IF(COUNTA(RelatedFeatures[])=0,"", IF(INDEX(RelatedFeatures[First Sampling Feature Code],$A948)="","",
CONCATENATE("  - &amp;RelationID",TEXT($A948,"0000"),
" {","SamplingFeatureID:  *SamplingFeatureID",TEXT(MATCH(INDEX(RelatedFeatures[First Sampling Feature Code],$A948),SamplingFeatures[Feature Code],0),"0000"),
", RelationshipTypeCV:  ",CHAR(34),INDEX(RelatedFeatures[Relationship Type],$A948),CHAR(34),
", RelatedFeatureID: *SamplingFeatureID",TEXT(MATCH(INDEX(RelatedFeatures[Second Sampling Feature Code],$A948),SamplingFeatures[Feature Code],0),"0000"),
", SpatialOffsetID:  ",IF(INDEX(RelatedFeatures[Offset Number],$A948)="","",CONCATENATE("*SpatialOffsetID",TEXT(INDEX(RelatedFeatures[Offset Number],$A948),"0000"))),"}")))</f>
        <v>#REF!</v>
      </c>
      <c r="P948" t="e">
        <f>IF(INDEX(Methods[Method Type],$A948)="","",
CONCATENATE("  - &amp;MethodID",TEXT($A948,"0000"),
" {","MethodTypeCV:  ",CHAR(34),INDEX(Methods[Method Type],$A948),CHAR(34),
", MethodCode:  ",CHAR(34),INDEX(Methods[Method Code],$A948),CHAR(34),
", MethodName:  ",CHAR(34),INDEX(Methods[Method Name],$A948),CHAR(34),
", MethodDescription:  ",CHAR(34),INDEX(Methods[Method Description],$A948),CHAR(34),
", MethodLink:  ",CHAR(34),INDEX(Methods[Method Link],$A948),CHAR(34),
", OrganizationID: *OrganizationID",TEXT(MATCH(INDEX(Methods[Organization Name],$A948),Organizations[Organization Name],0),"0000"),"}"))</f>
        <v>#REF!</v>
      </c>
      <c r="Q948" t="e">
        <f>IF(INDEX(Variables[Variable Type],$A948)="","",
CONCATENATE("  - &amp;VariableID",TEXT($A948,"0000"),
" {","VariableTypeCV:  ",CHAR(34),INDEX(Variables[Variable Type],$A948),CHAR(34),
", VariableCode:  ",CHAR(34),INDEX(Variables[Variable Code],$A948),CHAR(34),
", VariableNameCV:  ",CHAR(34),INDEX(Variables[Variable Name],$A948),CHAR(34),
", VariableDefinition:  ",CHAR(34),INDEX(Variables[Variable Definition],$A948),CHAR(34),
", SpecciationCV:  ",CHAR(34),INDEX(Variables[Speciation],$A948),CHAR(34),
", NoDataValue:  ",CHAR(34),INDEX(Variables[No Data Value],$A948),CHAR(34),"}"))</f>
        <v>#REF!</v>
      </c>
    </row>
    <row r="949" spans="1:17" x14ac:dyDescent="0.25">
      <c r="A949">
        <v>946</v>
      </c>
      <c r="D949" t="e">
        <f>IF(INDEX(People[First Name],$A949)="","",
CONCATENATE("  - &amp;PersonID",TEXT($A949,"0000"),
" {","PersonFirstName:  ",CHAR(34),INDEX(People[First Name],$A949),CHAR(34),
", PersonMiddleName:  ",CHAR(34),INDEX(People[Middle Name],$A949),CHAR(34),
", PersonLastName:  ",CHAR(34),INDEX(People[Last Name],$A949),CHAR(34),"}"))</f>
        <v>#REF!</v>
      </c>
      <c r="E949" t="e">
        <f>IF(INDEX(Organizations[Organization Type '[CV']],$A949)="","",
CONCATENATE("  - &amp;OrganizationID",TEXT($A949,"0000"),
" {","OrganizationTypeCV:  ",CHAR(34),INDEX(Organizations[Organization Type '[CV']],$A949),CHAR(34),
", OrganizationCode:  ",CHAR(34),INDEX(Organizations[Organization Code],$A949),CHAR(34),
", OrganizationName:  ",CHAR(34),INDEX(Organizations[Organization Name],$A949),CHAR(34),
", OrganizationDescription:  ",CHAR(34),INDEX(Organizations[Organization Description],$A949),CHAR(34),
", OrganizationLink:  ",CHAR(34),INDEX(Organizations[Organization Link],$A949),CHAR(34),"}"))</f>
        <v>#REF!</v>
      </c>
      <c r="F949" t="e">
        <f>IF(INDEX(People[First Name],$A949)="","",
CONCATENATE("  - &amp;AffiliationID",TEXT($A949,"0000"),
" {PersonID: *PersonID",TEXT($A949,"0000"),
", OrganizationID: *OrganizationID",TEXT(MATCH(INDEX(People[Organization Name],$A949),Organizations[Organization Name],0),"0000"),
", IsPrimaryOrganizationContact: , AffiliationStartDate: , AffiliationEndDate: , PrimaryPhone: ",
", PrimaryEmail: ",CHAR(34),INDEX(People[Primary Email],$A949),CHAR(34),
", PrimaryAddress: ",CHAR(34),INDEX(People[Primary Address],$A949),CHAR(34),
", PersonLink: }"))</f>
        <v>#REF!</v>
      </c>
      <c r="H949" t="e">
        <f>IF(COUNTA(CitationInformation)=0,"",IF(INDEX(AuthorList[Author Name],$A949)="","",
CONCATENATE("  - &amp;AuthorListID",TEXT($A949,"0000"),
"  {CitationID: *CitationID0001",
", PersonID: *PersonID",TEXT(MATCH(INDEX(AuthorList[Author Name],$A949),People[Full Name],0),"0000"),
", AuthorOrder: ",INDEX(AuthorList[Author Number],$A949),"}")))</f>
        <v>#REF!</v>
      </c>
      <c r="K949" t="e">
        <f>IF(INDEX(SamplingFeatures[Feature Code],$A949)="","",
CONCATENATE("  - &amp;SamplingFeatureID",TEXT($A949,"0000"),
" {","SamplingFeatureUUID:  ",CHAR(34),INDEX(SamplingFeatures[Sampling Feature UUID],$A949),CHAR(34),
", SamplingFeatureTypeCV:  ",CHAR(34),INDEX(SamplingFeatures[Sampling Feature Type],$A949),CHAR(34),
", SamplingFeatureCode:  ",CHAR(34),INDEX(SamplingFeatures[Feature Code],$A949),CHAR(34),
", SamplingFeatureName:  ",CHAR(34),INDEX(SamplingFeatures[Feature Name],$A949),CHAR(34),
", SamplingFeatureDescription:  ",CHAR(34),INDEX(SamplingFeatures[Feature Description],$A949),CHAR(34),
", SamplingFeatureGeotypeCV:  ",CHAR(34),INDEX(SamplingFeatures[Feature Geo Type],$A949),CHAR(34),
", FeatureGeometry:  ",CHAR(34),INDEX(SamplingFeatures[Feature Geometry],$A949),CHAR(34),
", Elevation_m:  ",CHAR(34),INDEX(SamplingFeatures[Elevation_m],$A949),CHAR(34),
", ElevationDatumCV:  ",CHAR(34),ElevationDatum,CHAR(34),"}"))</f>
        <v>#REF!</v>
      </c>
      <c r="L949" t="e">
        <f>IF(INDEX(SamplingFeatures[Sampling Feature Type],$A949)&lt;&gt;"Site","",
CONCATENATE("  - &amp;SiteID",TEXT(SUMPRODUCT(--($L$3:$L948&lt;&gt;"")),"0000"),
" {","SamplingFeatureID:  *SamplingFeatureID",TEXT($A949,"0000"),
", SiteTypeCV:  ",CHAR(34),INDEX(Sites[Site Type],$A949),CHAR(34),
", Latitude:  ",INDEX(Sites[Latitude],$A949),
", Longitude:  ",INDEX(Sites[Longitude],$A949),
", SRSName:  ",CHAR(34),LatLonDatum,CHAR(34),"}"))</f>
        <v>#REF!</v>
      </c>
      <c r="M949" t="e">
        <f>IF(INDEX(SamplingFeatures[Sampling Feature Type],$A949)&lt;&gt;"Specimen","",
CONCATENATE("  - &amp;SpecimenID",TEXT(SUMPRODUCT(--($M$3:$M948&lt;&gt;"")),"0000"),
" {","SamplingFeatureID:  *SamplingFeatureID",TEXT($A949,"0000"),
", SpecimenTypeCV:  ",CHAR(34),INDEX(Specimens[Specimen Type],$A949),CHAR(34),
", SpecimenMediumCV:  ",INDEX(Specimens[Specimen Medium],$A949),
", IsFieldSpecimen:  ",CHAR(34),INDEX(Specimens[Is Field Specimen?],$A949),CHAR(34),"}"))</f>
        <v>#REF!</v>
      </c>
      <c r="N949" t="e">
        <f>IF(COUNTA(SpatialOffsets[])=0,"", IF(INDEX(SpatialOffsets[Spatial Offset Type],$A949)="","",
CONCATENATE("  - &amp;SpatialOffsetID",TEXT($A949,"0000"),
" {","SpatialOffsetTypeCV:  ",CHAR(34),INDEX(SpatialOffsets[Spatial Offset Type],$A949),CHAR(34),
", Offset1Value:  ",INDEX(SpatialOffsets[Offset 1 Value],$A949),
", Offset1UnitID:  ",CHAR(34),INDEX(SpatialOffsets[Offset 1 Unit],$A949),CHAR(34),
", Offset2Value:  ",INDEX(SpatialOffsets[Offset 2 Value],$A949),
", Offset2UnitID:  ",CHAR(34),INDEX(SpatialOffsets[Offset 2 Unit],$A949),CHAR(34),
", Offset3Value:  ",INDEX(SpatialOffsets[Offset 3 Value],$A949),
", Offset3UnitID:  ",CHAR(34),INDEX(SpatialOffsets[Offset 3 Unit],$A949),CHAR(34),,"}")))</f>
        <v>#REF!</v>
      </c>
      <c r="O949" t="e">
        <f>IF(COUNTA(RelatedFeatures[])=0,"", IF(INDEX(RelatedFeatures[First Sampling Feature Code],$A949)="","",
CONCATENATE("  - &amp;RelationID",TEXT($A949,"0000"),
" {","SamplingFeatureID:  *SamplingFeatureID",TEXT(MATCH(INDEX(RelatedFeatures[First Sampling Feature Code],$A949),SamplingFeatures[Feature Code],0),"0000"),
", RelationshipTypeCV:  ",CHAR(34),INDEX(RelatedFeatures[Relationship Type],$A949),CHAR(34),
", RelatedFeatureID: *SamplingFeatureID",TEXT(MATCH(INDEX(RelatedFeatures[Second Sampling Feature Code],$A949),SamplingFeatures[Feature Code],0),"0000"),
", SpatialOffsetID:  ",IF(INDEX(RelatedFeatures[Offset Number],$A949)="","",CONCATENATE("*SpatialOffsetID",TEXT(INDEX(RelatedFeatures[Offset Number],$A949),"0000"))),"}")))</f>
        <v>#REF!</v>
      </c>
      <c r="P949" t="e">
        <f>IF(INDEX(Methods[Method Type],$A949)="","",
CONCATENATE("  - &amp;MethodID",TEXT($A949,"0000"),
" {","MethodTypeCV:  ",CHAR(34),INDEX(Methods[Method Type],$A949),CHAR(34),
", MethodCode:  ",CHAR(34),INDEX(Methods[Method Code],$A949),CHAR(34),
", MethodName:  ",CHAR(34),INDEX(Methods[Method Name],$A949),CHAR(34),
", MethodDescription:  ",CHAR(34),INDEX(Methods[Method Description],$A949),CHAR(34),
", MethodLink:  ",CHAR(34),INDEX(Methods[Method Link],$A949),CHAR(34),
", OrganizationID: *OrganizationID",TEXT(MATCH(INDEX(Methods[Organization Name],$A949),Organizations[Organization Name],0),"0000"),"}"))</f>
        <v>#REF!</v>
      </c>
      <c r="Q949" t="e">
        <f>IF(INDEX(Variables[Variable Type],$A949)="","",
CONCATENATE("  - &amp;VariableID",TEXT($A949,"0000"),
" {","VariableTypeCV:  ",CHAR(34),INDEX(Variables[Variable Type],$A949),CHAR(34),
", VariableCode:  ",CHAR(34),INDEX(Variables[Variable Code],$A949),CHAR(34),
", VariableNameCV:  ",CHAR(34),INDEX(Variables[Variable Name],$A949),CHAR(34),
", VariableDefinition:  ",CHAR(34),INDEX(Variables[Variable Definition],$A949),CHAR(34),
", SpecciationCV:  ",CHAR(34),INDEX(Variables[Speciation],$A949),CHAR(34),
", NoDataValue:  ",CHAR(34),INDEX(Variables[No Data Value],$A949),CHAR(34),"}"))</f>
        <v>#REF!</v>
      </c>
    </row>
    <row r="950" spans="1:17" x14ac:dyDescent="0.25">
      <c r="A950">
        <v>947</v>
      </c>
      <c r="D950" t="e">
        <f>IF(INDEX(People[First Name],$A950)="","",
CONCATENATE("  - &amp;PersonID",TEXT($A950,"0000"),
" {","PersonFirstName:  ",CHAR(34),INDEX(People[First Name],$A950),CHAR(34),
", PersonMiddleName:  ",CHAR(34),INDEX(People[Middle Name],$A950),CHAR(34),
", PersonLastName:  ",CHAR(34),INDEX(People[Last Name],$A950),CHAR(34),"}"))</f>
        <v>#REF!</v>
      </c>
      <c r="E950" t="e">
        <f>IF(INDEX(Organizations[Organization Type '[CV']],$A950)="","",
CONCATENATE("  - &amp;OrganizationID",TEXT($A950,"0000"),
" {","OrganizationTypeCV:  ",CHAR(34),INDEX(Organizations[Organization Type '[CV']],$A950),CHAR(34),
", OrganizationCode:  ",CHAR(34),INDEX(Organizations[Organization Code],$A950),CHAR(34),
", OrganizationName:  ",CHAR(34),INDEX(Organizations[Organization Name],$A950),CHAR(34),
", OrganizationDescription:  ",CHAR(34),INDEX(Organizations[Organization Description],$A950),CHAR(34),
", OrganizationLink:  ",CHAR(34),INDEX(Organizations[Organization Link],$A950),CHAR(34),"}"))</f>
        <v>#REF!</v>
      </c>
      <c r="F950" t="e">
        <f>IF(INDEX(People[First Name],$A950)="","",
CONCATENATE("  - &amp;AffiliationID",TEXT($A950,"0000"),
" {PersonID: *PersonID",TEXT($A950,"0000"),
", OrganizationID: *OrganizationID",TEXT(MATCH(INDEX(People[Organization Name],$A950),Organizations[Organization Name],0),"0000"),
", IsPrimaryOrganizationContact: , AffiliationStartDate: , AffiliationEndDate: , PrimaryPhone: ",
", PrimaryEmail: ",CHAR(34),INDEX(People[Primary Email],$A950),CHAR(34),
", PrimaryAddress: ",CHAR(34),INDEX(People[Primary Address],$A950),CHAR(34),
", PersonLink: }"))</f>
        <v>#REF!</v>
      </c>
      <c r="H950" t="e">
        <f>IF(COUNTA(CitationInformation)=0,"",IF(INDEX(AuthorList[Author Name],$A950)="","",
CONCATENATE("  - &amp;AuthorListID",TEXT($A950,"0000"),
"  {CitationID: *CitationID0001",
", PersonID: *PersonID",TEXT(MATCH(INDEX(AuthorList[Author Name],$A950),People[Full Name],0),"0000"),
", AuthorOrder: ",INDEX(AuthorList[Author Number],$A950),"}")))</f>
        <v>#REF!</v>
      </c>
      <c r="K950" t="e">
        <f>IF(INDEX(SamplingFeatures[Feature Code],$A950)="","",
CONCATENATE("  - &amp;SamplingFeatureID",TEXT($A950,"0000"),
" {","SamplingFeatureUUID:  ",CHAR(34),INDEX(SamplingFeatures[Sampling Feature UUID],$A950),CHAR(34),
", SamplingFeatureTypeCV:  ",CHAR(34),INDEX(SamplingFeatures[Sampling Feature Type],$A950),CHAR(34),
", SamplingFeatureCode:  ",CHAR(34),INDEX(SamplingFeatures[Feature Code],$A950),CHAR(34),
", SamplingFeatureName:  ",CHAR(34),INDEX(SamplingFeatures[Feature Name],$A950),CHAR(34),
", SamplingFeatureDescription:  ",CHAR(34),INDEX(SamplingFeatures[Feature Description],$A950),CHAR(34),
", SamplingFeatureGeotypeCV:  ",CHAR(34),INDEX(SamplingFeatures[Feature Geo Type],$A950),CHAR(34),
", FeatureGeometry:  ",CHAR(34),INDEX(SamplingFeatures[Feature Geometry],$A950),CHAR(34),
", Elevation_m:  ",CHAR(34),INDEX(SamplingFeatures[Elevation_m],$A950),CHAR(34),
", ElevationDatumCV:  ",CHAR(34),ElevationDatum,CHAR(34),"}"))</f>
        <v>#REF!</v>
      </c>
      <c r="L950" t="e">
        <f>IF(INDEX(SamplingFeatures[Sampling Feature Type],$A950)&lt;&gt;"Site","",
CONCATENATE("  - &amp;SiteID",TEXT(SUMPRODUCT(--($L$3:$L949&lt;&gt;"")),"0000"),
" {","SamplingFeatureID:  *SamplingFeatureID",TEXT($A950,"0000"),
", SiteTypeCV:  ",CHAR(34),INDEX(Sites[Site Type],$A950),CHAR(34),
", Latitude:  ",INDEX(Sites[Latitude],$A950),
", Longitude:  ",INDEX(Sites[Longitude],$A950),
", SRSName:  ",CHAR(34),LatLonDatum,CHAR(34),"}"))</f>
        <v>#REF!</v>
      </c>
      <c r="M950" t="e">
        <f>IF(INDEX(SamplingFeatures[Sampling Feature Type],$A950)&lt;&gt;"Specimen","",
CONCATENATE("  - &amp;SpecimenID",TEXT(SUMPRODUCT(--($M$3:$M949&lt;&gt;"")),"0000"),
" {","SamplingFeatureID:  *SamplingFeatureID",TEXT($A950,"0000"),
", SpecimenTypeCV:  ",CHAR(34),INDEX(Specimens[Specimen Type],$A950),CHAR(34),
", SpecimenMediumCV:  ",INDEX(Specimens[Specimen Medium],$A950),
", IsFieldSpecimen:  ",CHAR(34),INDEX(Specimens[Is Field Specimen?],$A950),CHAR(34),"}"))</f>
        <v>#REF!</v>
      </c>
      <c r="N950" t="e">
        <f>IF(COUNTA(SpatialOffsets[])=0,"", IF(INDEX(SpatialOffsets[Spatial Offset Type],$A950)="","",
CONCATENATE("  - &amp;SpatialOffsetID",TEXT($A950,"0000"),
" {","SpatialOffsetTypeCV:  ",CHAR(34),INDEX(SpatialOffsets[Spatial Offset Type],$A950),CHAR(34),
", Offset1Value:  ",INDEX(SpatialOffsets[Offset 1 Value],$A950),
", Offset1UnitID:  ",CHAR(34),INDEX(SpatialOffsets[Offset 1 Unit],$A950),CHAR(34),
", Offset2Value:  ",INDEX(SpatialOffsets[Offset 2 Value],$A950),
", Offset2UnitID:  ",CHAR(34),INDEX(SpatialOffsets[Offset 2 Unit],$A950),CHAR(34),
", Offset3Value:  ",INDEX(SpatialOffsets[Offset 3 Value],$A950),
", Offset3UnitID:  ",CHAR(34),INDEX(SpatialOffsets[Offset 3 Unit],$A950),CHAR(34),,"}")))</f>
        <v>#REF!</v>
      </c>
      <c r="O950" t="e">
        <f>IF(COUNTA(RelatedFeatures[])=0,"", IF(INDEX(RelatedFeatures[First Sampling Feature Code],$A950)="","",
CONCATENATE("  - &amp;RelationID",TEXT($A950,"0000"),
" {","SamplingFeatureID:  *SamplingFeatureID",TEXT(MATCH(INDEX(RelatedFeatures[First Sampling Feature Code],$A950),SamplingFeatures[Feature Code],0),"0000"),
", RelationshipTypeCV:  ",CHAR(34),INDEX(RelatedFeatures[Relationship Type],$A950),CHAR(34),
", RelatedFeatureID: *SamplingFeatureID",TEXT(MATCH(INDEX(RelatedFeatures[Second Sampling Feature Code],$A950),SamplingFeatures[Feature Code],0),"0000"),
", SpatialOffsetID:  ",IF(INDEX(RelatedFeatures[Offset Number],$A950)="","",CONCATENATE("*SpatialOffsetID",TEXT(INDEX(RelatedFeatures[Offset Number],$A950),"0000"))),"}")))</f>
        <v>#REF!</v>
      </c>
      <c r="P950" t="e">
        <f>IF(INDEX(Methods[Method Type],$A950)="","",
CONCATENATE("  - &amp;MethodID",TEXT($A950,"0000"),
" {","MethodTypeCV:  ",CHAR(34),INDEX(Methods[Method Type],$A950),CHAR(34),
", MethodCode:  ",CHAR(34),INDEX(Methods[Method Code],$A950),CHAR(34),
", MethodName:  ",CHAR(34),INDEX(Methods[Method Name],$A950),CHAR(34),
", MethodDescription:  ",CHAR(34),INDEX(Methods[Method Description],$A950),CHAR(34),
", MethodLink:  ",CHAR(34),INDEX(Methods[Method Link],$A950),CHAR(34),
", OrganizationID: *OrganizationID",TEXT(MATCH(INDEX(Methods[Organization Name],$A950),Organizations[Organization Name],0),"0000"),"}"))</f>
        <v>#REF!</v>
      </c>
      <c r="Q950" t="e">
        <f>IF(INDEX(Variables[Variable Type],$A950)="","",
CONCATENATE("  - &amp;VariableID",TEXT($A950,"0000"),
" {","VariableTypeCV:  ",CHAR(34),INDEX(Variables[Variable Type],$A950),CHAR(34),
", VariableCode:  ",CHAR(34),INDEX(Variables[Variable Code],$A950),CHAR(34),
", VariableNameCV:  ",CHAR(34),INDEX(Variables[Variable Name],$A950),CHAR(34),
", VariableDefinition:  ",CHAR(34),INDEX(Variables[Variable Definition],$A950),CHAR(34),
", SpecciationCV:  ",CHAR(34),INDEX(Variables[Speciation],$A950),CHAR(34),
", NoDataValue:  ",CHAR(34),INDEX(Variables[No Data Value],$A950),CHAR(34),"}"))</f>
        <v>#REF!</v>
      </c>
    </row>
    <row r="951" spans="1:17" x14ac:dyDescent="0.25">
      <c r="A951">
        <v>948</v>
      </c>
      <c r="D951" t="e">
        <f>IF(INDEX(People[First Name],$A951)="","",
CONCATENATE("  - &amp;PersonID",TEXT($A951,"0000"),
" {","PersonFirstName:  ",CHAR(34),INDEX(People[First Name],$A951),CHAR(34),
", PersonMiddleName:  ",CHAR(34),INDEX(People[Middle Name],$A951),CHAR(34),
", PersonLastName:  ",CHAR(34),INDEX(People[Last Name],$A951),CHAR(34),"}"))</f>
        <v>#REF!</v>
      </c>
      <c r="E951" t="e">
        <f>IF(INDEX(Organizations[Organization Type '[CV']],$A951)="","",
CONCATENATE("  - &amp;OrganizationID",TEXT($A951,"0000"),
" {","OrganizationTypeCV:  ",CHAR(34),INDEX(Organizations[Organization Type '[CV']],$A951),CHAR(34),
", OrganizationCode:  ",CHAR(34),INDEX(Organizations[Organization Code],$A951),CHAR(34),
", OrganizationName:  ",CHAR(34),INDEX(Organizations[Organization Name],$A951),CHAR(34),
", OrganizationDescription:  ",CHAR(34),INDEX(Organizations[Organization Description],$A951),CHAR(34),
", OrganizationLink:  ",CHAR(34),INDEX(Organizations[Organization Link],$A951),CHAR(34),"}"))</f>
        <v>#REF!</v>
      </c>
      <c r="F951" t="e">
        <f>IF(INDEX(People[First Name],$A951)="","",
CONCATENATE("  - &amp;AffiliationID",TEXT($A951,"0000"),
" {PersonID: *PersonID",TEXT($A951,"0000"),
", OrganizationID: *OrganizationID",TEXT(MATCH(INDEX(People[Organization Name],$A951),Organizations[Organization Name],0),"0000"),
", IsPrimaryOrganizationContact: , AffiliationStartDate: , AffiliationEndDate: , PrimaryPhone: ",
", PrimaryEmail: ",CHAR(34),INDEX(People[Primary Email],$A951),CHAR(34),
", PrimaryAddress: ",CHAR(34),INDEX(People[Primary Address],$A951),CHAR(34),
", PersonLink: }"))</f>
        <v>#REF!</v>
      </c>
      <c r="H951" t="e">
        <f>IF(COUNTA(CitationInformation)=0,"",IF(INDEX(AuthorList[Author Name],$A951)="","",
CONCATENATE("  - &amp;AuthorListID",TEXT($A951,"0000"),
"  {CitationID: *CitationID0001",
", PersonID: *PersonID",TEXT(MATCH(INDEX(AuthorList[Author Name],$A951),People[Full Name],0),"0000"),
", AuthorOrder: ",INDEX(AuthorList[Author Number],$A951),"}")))</f>
        <v>#REF!</v>
      </c>
      <c r="K951" t="e">
        <f>IF(INDEX(SamplingFeatures[Feature Code],$A951)="","",
CONCATENATE("  - &amp;SamplingFeatureID",TEXT($A951,"0000"),
" {","SamplingFeatureUUID:  ",CHAR(34),INDEX(SamplingFeatures[Sampling Feature UUID],$A951),CHAR(34),
", SamplingFeatureTypeCV:  ",CHAR(34),INDEX(SamplingFeatures[Sampling Feature Type],$A951),CHAR(34),
", SamplingFeatureCode:  ",CHAR(34),INDEX(SamplingFeatures[Feature Code],$A951),CHAR(34),
", SamplingFeatureName:  ",CHAR(34),INDEX(SamplingFeatures[Feature Name],$A951),CHAR(34),
", SamplingFeatureDescription:  ",CHAR(34),INDEX(SamplingFeatures[Feature Description],$A951),CHAR(34),
", SamplingFeatureGeotypeCV:  ",CHAR(34),INDEX(SamplingFeatures[Feature Geo Type],$A951),CHAR(34),
", FeatureGeometry:  ",CHAR(34),INDEX(SamplingFeatures[Feature Geometry],$A951),CHAR(34),
", Elevation_m:  ",CHAR(34),INDEX(SamplingFeatures[Elevation_m],$A951),CHAR(34),
", ElevationDatumCV:  ",CHAR(34),ElevationDatum,CHAR(34),"}"))</f>
        <v>#REF!</v>
      </c>
      <c r="L951" t="e">
        <f>IF(INDEX(SamplingFeatures[Sampling Feature Type],$A951)&lt;&gt;"Site","",
CONCATENATE("  - &amp;SiteID",TEXT(SUMPRODUCT(--($L$3:$L950&lt;&gt;"")),"0000"),
" {","SamplingFeatureID:  *SamplingFeatureID",TEXT($A951,"0000"),
", SiteTypeCV:  ",CHAR(34),INDEX(Sites[Site Type],$A951),CHAR(34),
", Latitude:  ",INDEX(Sites[Latitude],$A951),
", Longitude:  ",INDEX(Sites[Longitude],$A951),
", SRSName:  ",CHAR(34),LatLonDatum,CHAR(34),"}"))</f>
        <v>#REF!</v>
      </c>
      <c r="M951" t="e">
        <f>IF(INDEX(SamplingFeatures[Sampling Feature Type],$A951)&lt;&gt;"Specimen","",
CONCATENATE("  - &amp;SpecimenID",TEXT(SUMPRODUCT(--($M$3:$M950&lt;&gt;"")),"0000"),
" {","SamplingFeatureID:  *SamplingFeatureID",TEXT($A951,"0000"),
", SpecimenTypeCV:  ",CHAR(34),INDEX(Specimens[Specimen Type],$A951),CHAR(34),
", SpecimenMediumCV:  ",INDEX(Specimens[Specimen Medium],$A951),
", IsFieldSpecimen:  ",CHAR(34),INDEX(Specimens[Is Field Specimen?],$A951),CHAR(34),"}"))</f>
        <v>#REF!</v>
      </c>
      <c r="N951" t="e">
        <f>IF(COUNTA(SpatialOffsets[])=0,"", IF(INDEX(SpatialOffsets[Spatial Offset Type],$A951)="","",
CONCATENATE("  - &amp;SpatialOffsetID",TEXT($A951,"0000"),
" {","SpatialOffsetTypeCV:  ",CHAR(34),INDEX(SpatialOffsets[Spatial Offset Type],$A951),CHAR(34),
", Offset1Value:  ",INDEX(SpatialOffsets[Offset 1 Value],$A951),
", Offset1UnitID:  ",CHAR(34),INDEX(SpatialOffsets[Offset 1 Unit],$A951),CHAR(34),
", Offset2Value:  ",INDEX(SpatialOffsets[Offset 2 Value],$A951),
", Offset2UnitID:  ",CHAR(34),INDEX(SpatialOffsets[Offset 2 Unit],$A951),CHAR(34),
", Offset3Value:  ",INDEX(SpatialOffsets[Offset 3 Value],$A951),
", Offset3UnitID:  ",CHAR(34),INDEX(SpatialOffsets[Offset 3 Unit],$A951),CHAR(34),,"}")))</f>
        <v>#REF!</v>
      </c>
      <c r="O951" t="e">
        <f>IF(COUNTA(RelatedFeatures[])=0,"", IF(INDEX(RelatedFeatures[First Sampling Feature Code],$A951)="","",
CONCATENATE("  - &amp;RelationID",TEXT($A951,"0000"),
" {","SamplingFeatureID:  *SamplingFeatureID",TEXT(MATCH(INDEX(RelatedFeatures[First Sampling Feature Code],$A951),SamplingFeatures[Feature Code],0),"0000"),
", RelationshipTypeCV:  ",CHAR(34),INDEX(RelatedFeatures[Relationship Type],$A951),CHAR(34),
", RelatedFeatureID: *SamplingFeatureID",TEXT(MATCH(INDEX(RelatedFeatures[Second Sampling Feature Code],$A951),SamplingFeatures[Feature Code],0),"0000"),
", SpatialOffsetID:  ",IF(INDEX(RelatedFeatures[Offset Number],$A951)="","",CONCATENATE("*SpatialOffsetID",TEXT(INDEX(RelatedFeatures[Offset Number],$A951),"0000"))),"}")))</f>
        <v>#REF!</v>
      </c>
      <c r="P951" t="e">
        <f>IF(INDEX(Methods[Method Type],$A951)="","",
CONCATENATE("  - &amp;MethodID",TEXT($A951,"0000"),
" {","MethodTypeCV:  ",CHAR(34),INDEX(Methods[Method Type],$A951),CHAR(34),
", MethodCode:  ",CHAR(34),INDEX(Methods[Method Code],$A951),CHAR(34),
", MethodName:  ",CHAR(34),INDEX(Methods[Method Name],$A951),CHAR(34),
", MethodDescription:  ",CHAR(34),INDEX(Methods[Method Description],$A951),CHAR(34),
", MethodLink:  ",CHAR(34),INDEX(Methods[Method Link],$A951),CHAR(34),
", OrganizationID: *OrganizationID",TEXT(MATCH(INDEX(Methods[Organization Name],$A951),Organizations[Organization Name],0),"0000"),"}"))</f>
        <v>#REF!</v>
      </c>
      <c r="Q951" t="e">
        <f>IF(INDEX(Variables[Variable Type],$A951)="","",
CONCATENATE("  - &amp;VariableID",TEXT($A951,"0000"),
" {","VariableTypeCV:  ",CHAR(34),INDEX(Variables[Variable Type],$A951),CHAR(34),
", VariableCode:  ",CHAR(34),INDEX(Variables[Variable Code],$A951),CHAR(34),
", VariableNameCV:  ",CHAR(34),INDEX(Variables[Variable Name],$A951),CHAR(34),
", VariableDefinition:  ",CHAR(34),INDEX(Variables[Variable Definition],$A951),CHAR(34),
", SpecciationCV:  ",CHAR(34),INDEX(Variables[Speciation],$A951),CHAR(34),
", NoDataValue:  ",CHAR(34),INDEX(Variables[No Data Value],$A951),CHAR(34),"}"))</f>
        <v>#REF!</v>
      </c>
    </row>
    <row r="952" spans="1:17" x14ac:dyDescent="0.25">
      <c r="A952">
        <v>949</v>
      </c>
      <c r="D952" t="e">
        <f>IF(INDEX(People[First Name],$A952)="","",
CONCATENATE("  - &amp;PersonID",TEXT($A952,"0000"),
" {","PersonFirstName:  ",CHAR(34),INDEX(People[First Name],$A952),CHAR(34),
", PersonMiddleName:  ",CHAR(34),INDEX(People[Middle Name],$A952),CHAR(34),
", PersonLastName:  ",CHAR(34),INDEX(People[Last Name],$A952),CHAR(34),"}"))</f>
        <v>#REF!</v>
      </c>
      <c r="E952" t="e">
        <f>IF(INDEX(Organizations[Organization Type '[CV']],$A952)="","",
CONCATENATE("  - &amp;OrganizationID",TEXT($A952,"0000"),
" {","OrganizationTypeCV:  ",CHAR(34),INDEX(Organizations[Organization Type '[CV']],$A952),CHAR(34),
", OrganizationCode:  ",CHAR(34),INDEX(Organizations[Organization Code],$A952),CHAR(34),
", OrganizationName:  ",CHAR(34),INDEX(Organizations[Organization Name],$A952),CHAR(34),
", OrganizationDescription:  ",CHAR(34),INDEX(Organizations[Organization Description],$A952),CHAR(34),
", OrganizationLink:  ",CHAR(34),INDEX(Organizations[Organization Link],$A952),CHAR(34),"}"))</f>
        <v>#REF!</v>
      </c>
      <c r="F952" t="e">
        <f>IF(INDEX(People[First Name],$A952)="","",
CONCATENATE("  - &amp;AffiliationID",TEXT($A952,"0000"),
" {PersonID: *PersonID",TEXT($A952,"0000"),
", OrganizationID: *OrganizationID",TEXT(MATCH(INDEX(People[Organization Name],$A952),Organizations[Organization Name],0),"0000"),
", IsPrimaryOrganizationContact: , AffiliationStartDate: , AffiliationEndDate: , PrimaryPhone: ",
", PrimaryEmail: ",CHAR(34),INDEX(People[Primary Email],$A952),CHAR(34),
", PrimaryAddress: ",CHAR(34),INDEX(People[Primary Address],$A952),CHAR(34),
", PersonLink: }"))</f>
        <v>#REF!</v>
      </c>
      <c r="H952" t="e">
        <f>IF(COUNTA(CitationInformation)=0,"",IF(INDEX(AuthorList[Author Name],$A952)="","",
CONCATENATE("  - &amp;AuthorListID",TEXT($A952,"0000"),
"  {CitationID: *CitationID0001",
", PersonID: *PersonID",TEXT(MATCH(INDEX(AuthorList[Author Name],$A952),People[Full Name],0),"0000"),
", AuthorOrder: ",INDEX(AuthorList[Author Number],$A952),"}")))</f>
        <v>#REF!</v>
      </c>
      <c r="K952" t="e">
        <f>IF(INDEX(SamplingFeatures[Feature Code],$A952)="","",
CONCATENATE("  - &amp;SamplingFeatureID",TEXT($A952,"0000"),
" {","SamplingFeatureUUID:  ",CHAR(34),INDEX(SamplingFeatures[Sampling Feature UUID],$A952),CHAR(34),
", SamplingFeatureTypeCV:  ",CHAR(34),INDEX(SamplingFeatures[Sampling Feature Type],$A952),CHAR(34),
", SamplingFeatureCode:  ",CHAR(34),INDEX(SamplingFeatures[Feature Code],$A952),CHAR(34),
", SamplingFeatureName:  ",CHAR(34),INDEX(SamplingFeatures[Feature Name],$A952),CHAR(34),
", SamplingFeatureDescription:  ",CHAR(34),INDEX(SamplingFeatures[Feature Description],$A952),CHAR(34),
", SamplingFeatureGeotypeCV:  ",CHAR(34),INDEX(SamplingFeatures[Feature Geo Type],$A952),CHAR(34),
", FeatureGeometry:  ",CHAR(34),INDEX(SamplingFeatures[Feature Geometry],$A952),CHAR(34),
", Elevation_m:  ",CHAR(34),INDEX(SamplingFeatures[Elevation_m],$A952),CHAR(34),
", ElevationDatumCV:  ",CHAR(34),ElevationDatum,CHAR(34),"}"))</f>
        <v>#REF!</v>
      </c>
      <c r="L952" t="e">
        <f>IF(INDEX(SamplingFeatures[Sampling Feature Type],$A952)&lt;&gt;"Site","",
CONCATENATE("  - &amp;SiteID",TEXT(SUMPRODUCT(--($L$3:$L951&lt;&gt;"")),"0000"),
" {","SamplingFeatureID:  *SamplingFeatureID",TEXT($A952,"0000"),
", SiteTypeCV:  ",CHAR(34),INDEX(Sites[Site Type],$A952),CHAR(34),
", Latitude:  ",INDEX(Sites[Latitude],$A952),
", Longitude:  ",INDEX(Sites[Longitude],$A952),
", SRSName:  ",CHAR(34),LatLonDatum,CHAR(34),"}"))</f>
        <v>#REF!</v>
      </c>
      <c r="M952" t="e">
        <f>IF(INDEX(SamplingFeatures[Sampling Feature Type],$A952)&lt;&gt;"Specimen","",
CONCATENATE("  - &amp;SpecimenID",TEXT(SUMPRODUCT(--($M$3:$M951&lt;&gt;"")),"0000"),
" {","SamplingFeatureID:  *SamplingFeatureID",TEXT($A952,"0000"),
", SpecimenTypeCV:  ",CHAR(34),INDEX(Specimens[Specimen Type],$A952),CHAR(34),
", SpecimenMediumCV:  ",INDEX(Specimens[Specimen Medium],$A952),
", IsFieldSpecimen:  ",CHAR(34),INDEX(Specimens[Is Field Specimen?],$A952),CHAR(34),"}"))</f>
        <v>#REF!</v>
      </c>
      <c r="N952" t="e">
        <f>IF(COUNTA(SpatialOffsets[])=0,"", IF(INDEX(SpatialOffsets[Spatial Offset Type],$A952)="","",
CONCATENATE("  - &amp;SpatialOffsetID",TEXT($A952,"0000"),
" {","SpatialOffsetTypeCV:  ",CHAR(34),INDEX(SpatialOffsets[Spatial Offset Type],$A952),CHAR(34),
", Offset1Value:  ",INDEX(SpatialOffsets[Offset 1 Value],$A952),
", Offset1UnitID:  ",CHAR(34),INDEX(SpatialOffsets[Offset 1 Unit],$A952),CHAR(34),
", Offset2Value:  ",INDEX(SpatialOffsets[Offset 2 Value],$A952),
", Offset2UnitID:  ",CHAR(34),INDEX(SpatialOffsets[Offset 2 Unit],$A952),CHAR(34),
", Offset3Value:  ",INDEX(SpatialOffsets[Offset 3 Value],$A952),
", Offset3UnitID:  ",CHAR(34),INDEX(SpatialOffsets[Offset 3 Unit],$A952),CHAR(34),,"}")))</f>
        <v>#REF!</v>
      </c>
      <c r="O952" t="e">
        <f>IF(COUNTA(RelatedFeatures[])=0,"", IF(INDEX(RelatedFeatures[First Sampling Feature Code],$A952)="","",
CONCATENATE("  - &amp;RelationID",TEXT($A952,"0000"),
" {","SamplingFeatureID:  *SamplingFeatureID",TEXT(MATCH(INDEX(RelatedFeatures[First Sampling Feature Code],$A952),SamplingFeatures[Feature Code],0),"0000"),
", RelationshipTypeCV:  ",CHAR(34),INDEX(RelatedFeatures[Relationship Type],$A952),CHAR(34),
", RelatedFeatureID: *SamplingFeatureID",TEXT(MATCH(INDEX(RelatedFeatures[Second Sampling Feature Code],$A952),SamplingFeatures[Feature Code],0),"0000"),
", SpatialOffsetID:  ",IF(INDEX(RelatedFeatures[Offset Number],$A952)="","",CONCATENATE("*SpatialOffsetID",TEXT(INDEX(RelatedFeatures[Offset Number],$A952),"0000"))),"}")))</f>
        <v>#REF!</v>
      </c>
      <c r="P952" t="e">
        <f>IF(INDEX(Methods[Method Type],$A952)="","",
CONCATENATE("  - &amp;MethodID",TEXT($A952,"0000"),
" {","MethodTypeCV:  ",CHAR(34),INDEX(Methods[Method Type],$A952),CHAR(34),
", MethodCode:  ",CHAR(34),INDEX(Methods[Method Code],$A952),CHAR(34),
", MethodName:  ",CHAR(34),INDEX(Methods[Method Name],$A952),CHAR(34),
", MethodDescription:  ",CHAR(34),INDEX(Methods[Method Description],$A952),CHAR(34),
", MethodLink:  ",CHAR(34),INDEX(Methods[Method Link],$A952),CHAR(34),
", OrganizationID: *OrganizationID",TEXT(MATCH(INDEX(Methods[Organization Name],$A952),Organizations[Organization Name],0),"0000"),"}"))</f>
        <v>#REF!</v>
      </c>
      <c r="Q952" t="e">
        <f>IF(INDEX(Variables[Variable Type],$A952)="","",
CONCATENATE("  - &amp;VariableID",TEXT($A952,"0000"),
" {","VariableTypeCV:  ",CHAR(34),INDEX(Variables[Variable Type],$A952),CHAR(34),
", VariableCode:  ",CHAR(34),INDEX(Variables[Variable Code],$A952),CHAR(34),
", VariableNameCV:  ",CHAR(34),INDEX(Variables[Variable Name],$A952),CHAR(34),
", VariableDefinition:  ",CHAR(34),INDEX(Variables[Variable Definition],$A952),CHAR(34),
", SpecciationCV:  ",CHAR(34),INDEX(Variables[Speciation],$A952),CHAR(34),
", NoDataValue:  ",CHAR(34),INDEX(Variables[No Data Value],$A952),CHAR(34),"}"))</f>
        <v>#REF!</v>
      </c>
    </row>
    <row r="953" spans="1:17" x14ac:dyDescent="0.25">
      <c r="A953">
        <v>950</v>
      </c>
      <c r="D953" t="e">
        <f>IF(INDEX(People[First Name],$A953)="","",
CONCATENATE("  - &amp;PersonID",TEXT($A953,"0000"),
" {","PersonFirstName:  ",CHAR(34),INDEX(People[First Name],$A953),CHAR(34),
", PersonMiddleName:  ",CHAR(34),INDEX(People[Middle Name],$A953),CHAR(34),
", PersonLastName:  ",CHAR(34),INDEX(People[Last Name],$A953),CHAR(34),"}"))</f>
        <v>#REF!</v>
      </c>
      <c r="E953" t="e">
        <f>IF(INDEX(Organizations[Organization Type '[CV']],$A953)="","",
CONCATENATE("  - &amp;OrganizationID",TEXT($A953,"0000"),
" {","OrganizationTypeCV:  ",CHAR(34),INDEX(Organizations[Organization Type '[CV']],$A953),CHAR(34),
", OrganizationCode:  ",CHAR(34),INDEX(Organizations[Organization Code],$A953),CHAR(34),
", OrganizationName:  ",CHAR(34),INDEX(Organizations[Organization Name],$A953),CHAR(34),
", OrganizationDescription:  ",CHAR(34),INDEX(Organizations[Organization Description],$A953),CHAR(34),
", OrganizationLink:  ",CHAR(34),INDEX(Organizations[Organization Link],$A953),CHAR(34),"}"))</f>
        <v>#REF!</v>
      </c>
      <c r="F953" t="e">
        <f>IF(INDEX(People[First Name],$A953)="","",
CONCATENATE("  - &amp;AffiliationID",TEXT($A953,"0000"),
" {PersonID: *PersonID",TEXT($A953,"0000"),
", OrganizationID: *OrganizationID",TEXT(MATCH(INDEX(People[Organization Name],$A953),Organizations[Organization Name],0),"0000"),
", IsPrimaryOrganizationContact: , AffiliationStartDate: , AffiliationEndDate: , PrimaryPhone: ",
", PrimaryEmail: ",CHAR(34),INDEX(People[Primary Email],$A953),CHAR(34),
", PrimaryAddress: ",CHAR(34),INDEX(People[Primary Address],$A953),CHAR(34),
", PersonLink: }"))</f>
        <v>#REF!</v>
      </c>
      <c r="H953" t="e">
        <f>IF(COUNTA(CitationInformation)=0,"",IF(INDEX(AuthorList[Author Name],$A953)="","",
CONCATENATE("  - &amp;AuthorListID",TEXT($A953,"0000"),
"  {CitationID: *CitationID0001",
", PersonID: *PersonID",TEXT(MATCH(INDEX(AuthorList[Author Name],$A953),People[Full Name],0),"0000"),
", AuthorOrder: ",INDEX(AuthorList[Author Number],$A953),"}")))</f>
        <v>#REF!</v>
      </c>
      <c r="K953" t="e">
        <f>IF(INDEX(SamplingFeatures[Feature Code],$A953)="","",
CONCATENATE("  - &amp;SamplingFeatureID",TEXT($A953,"0000"),
" {","SamplingFeatureUUID:  ",CHAR(34),INDEX(SamplingFeatures[Sampling Feature UUID],$A953),CHAR(34),
", SamplingFeatureTypeCV:  ",CHAR(34),INDEX(SamplingFeatures[Sampling Feature Type],$A953),CHAR(34),
", SamplingFeatureCode:  ",CHAR(34),INDEX(SamplingFeatures[Feature Code],$A953),CHAR(34),
", SamplingFeatureName:  ",CHAR(34),INDEX(SamplingFeatures[Feature Name],$A953),CHAR(34),
", SamplingFeatureDescription:  ",CHAR(34),INDEX(SamplingFeatures[Feature Description],$A953),CHAR(34),
", SamplingFeatureGeotypeCV:  ",CHAR(34),INDEX(SamplingFeatures[Feature Geo Type],$A953),CHAR(34),
", FeatureGeometry:  ",CHAR(34),INDEX(SamplingFeatures[Feature Geometry],$A953),CHAR(34),
", Elevation_m:  ",CHAR(34),INDEX(SamplingFeatures[Elevation_m],$A953),CHAR(34),
", ElevationDatumCV:  ",CHAR(34),ElevationDatum,CHAR(34),"}"))</f>
        <v>#REF!</v>
      </c>
      <c r="L953" t="e">
        <f>IF(INDEX(SamplingFeatures[Sampling Feature Type],$A953)&lt;&gt;"Site","",
CONCATENATE("  - &amp;SiteID",TEXT(SUMPRODUCT(--($L$3:$L952&lt;&gt;"")),"0000"),
" {","SamplingFeatureID:  *SamplingFeatureID",TEXT($A953,"0000"),
", SiteTypeCV:  ",CHAR(34),INDEX(Sites[Site Type],$A953),CHAR(34),
", Latitude:  ",INDEX(Sites[Latitude],$A953),
", Longitude:  ",INDEX(Sites[Longitude],$A953),
", SRSName:  ",CHAR(34),LatLonDatum,CHAR(34),"}"))</f>
        <v>#REF!</v>
      </c>
      <c r="M953" t="e">
        <f>IF(INDEX(SamplingFeatures[Sampling Feature Type],$A953)&lt;&gt;"Specimen","",
CONCATENATE("  - &amp;SpecimenID",TEXT(SUMPRODUCT(--($M$3:$M952&lt;&gt;"")),"0000"),
" {","SamplingFeatureID:  *SamplingFeatureID",TEXT($A953,"0000"),
", SpecimenTypeCV:  ",CHAR(34),INDEX(Specimens[Specimen Type],$A953),CHAR(34),
", SpecimenMediumCV:  ",INDEX(Specimens[Specimen Medium],$A953),
", IsFieldSpecimen:  ",CHAR(34),INDEX(Specimens[Is Field Specimen?],$A953),CHAR(34),"}"))</f>
        <v>#REF!</v>
      </c>
      <c r="N953" t="e">
        <f>IF(COUNTA(SpatialOffsets[])=0,"", IF(INDEX(SpatialOffsets[Spatial Offset Type],$A953)="","",
CONCATENATE("  - &amp;SpatialOffsetID",TEXT($A953,"0000"),
" {","SpatialOffsetTypeCV:  ",CHAR(34),INDEX(SpatialOffsets[Spatial Offset Type],$A953),CHAR(34),
", Offset1Value:  ",INDEX(SpatialOffsets[Offset 1 Value],$A953),
", Offset1UnitID:  ",CHAR(34),INDEX(SpatialOffsets[Offset 1 Unit],$A953),CHAR(34),
", Offset2Value:  ",INDEX(SpatialOffsets[Offset 2 Value],$A953),
", Offset2UnitID:  ",CHAR(34),INDEX(SpatialOffsets[Offset 2 Unit],$A953),CHAR(34),
", Offset3Value:  ",INDEX(SpatialOffsets[Offset 3 Value],$A953),
", Offset3UnitID:  ",CHAR(34),INDEX(SpatialOffsets[Offset 3 Unit],$A953),CHAR(34),,"}")))</f>
        <v>#REF!</v>
      </c>
      <c r="O953" t="e">
        <f>IF(COUNTA(RelatedFeatures[])=0,"", IF(INDEX(RelatedFeatures[First Sampling Feature Code],$A953)="","",
CONCATENATE("  - &amp;RelationID",TEXT($A953,"0000"),
" {","SamplingFeatureID:  *SamplingFeatureID",TEXT(MATCH(INDEX(RelatedFeatures[First Sampling Feature Code],$A953),SamplingFeatures[Feature Code],0),"0000"),
", RelationshipTypeCV:  ",CHAR(34),INDEX(RelatedFeatures[Relationship Type],$A953),CHAR(34),
", RelatedFeatureID: *SamplingFeatureID",TEXT(MATCH(INDEX(RelatedFeatures[Second Sampling Feature Code],$A953),SamplingFeatures[Feature Code],0),"0000"),
", SpatialOffsetID:  ",IF(INDEX(RelatedFeatures[Offset Number],$A953)="","",CONCATENATE("*SpatialOffsetID",TEXT(INDEX(RelatedFeatures[Offset Number],$A953),"0000"))),"}")))</f>
        <v>#REF!</v>
      </c>
      <c r="P953" t="e">
        <f>IF(INDEX(Methods[Method Type],$A953)="","",
CONCATENATE("  - &amp;MethodID",TEXT($A953,"0000"),
" {","MethodTypeCV:  ",CHAR(34),INDEX(Methods[Method Type],$A953),CHAR(34),
", MethodCode:  ",CHAR(34),INDEX(Methods[Method Code],$A953),CHAR(34),
", MethodName:  ",CHAR(34),INDEX(Methods[Method Name],$A953),CHAR(34),
", MethodDescription:  ",CHAR(34),INDEX(Methods[Method Description],$A953),CHAR(34),
", MethodLink:  ",CHAR(34),INDEX(Methods[Method Link],$A953),CHAR(34),
", OrganizationID: *OrganizationID",TEXT(MATCH(INDEX(Methods[Organization Name],$A953),Organizations[Organization Name],0),"0000"),"}"))</f>
        <v>#REF!</v>
      </c>
      <c r="Q953" t="e">
        <f>IF(INDEX(Variables[Variable Type],$A953)="","",
CONCATENATE("  - &amp;VariableID",TEXT($A953,"0000"),
" {","VariableTypeCV:  ",CHAR(34),INDEX(Variables[Variable Type],$A953),CHAR(34),
", VariableCode:  ",CHAR(34),INDEX(Variables[Variable Code],$A953),CHAR(34),
", VariableNameCV:  ",CHAR(34),INDEX(Variables[Variable Name],$A953),CHAR(34),
", VariableDefinition:  ",CHAR(34),INDEX(Variables[Variable Definition],$A953),CHAR(34),
", SpecciationCV:  ",CHAR(34),INDEX(Variables[Speciation],$A953),CHAR(34),
", NoDataValue:  ",CHAR(34),INDEX(Variables[No Data Value],$A953),CHAR(34),"}"))</f>
        <v>#REF!</v>
      </c>
    </row>
    <row r="954" spans="1:17" x14ac:dyDescent="0.25">
      <c r="A954">
        <v>951</v>
      </c>
      <c r="D954" t="e">
        <f>IF(INDEX(People[First Name],$A954)="","",
CONCATENATE("  - &amp;PersonID",TEXT($A954,"0000"),
" {","PersonFirstName:  ",CHAR(34),INDEX(People[First Name],$A954),CHAR(34),
", PersonMiddleName:  ",CHAR(34),INDEX(People[Middle Name],$A954),CHAR(34),
", PersonLastName:  ",CHAR(34),INDEX(People[Last Name],$A954),CHAR(34),"}"))</f>
        <v>#REF!</v>
      </c>
      <c r="E954" t="e">
        <f>IF(INDEX(Organizations[Organization Type '[CV']],$A954)="","",
CONCATENATE("  - &amp;OrganizationID",TEXT($A954,"0000"),
" {","OrganizationTypeCV:  ",CHAR(34),INDEX(Organizations[Organization Type '[CV']],$A954),CHAR(34),
", OrganizationCode:  ",CHAR(34),INDEX(Organizations[Organization Code],$A954),CHAR(34),
", OrganizationName:  ",CHAR(34),INDEX(Organizations[Organization Name],$A954),CHAR(34),
", OrganizationDescription:  ",CHAR(34),INDEX(Organizations[Organization Description],$A954),CHAR(34),
", OrganizationLink:  ",CHAR(34),INDEX(Organizations[Organization Link],$A954),CHAR(34),"}"))</f>
        <v>#REF!</v>
      </c>
      <c r="F954" t="e">
        <f>IF(INDEX(People[First Name],$A954)="","",
CONCATENATE("  - &amp;AffiliationID",TEXT($A954,"0000"),
" {PersonID: *PersonID",TEXT($A954,"0000"),
", OrganizationID: *OrganizationID",TEXT(MATCH(INDEX(People[Organization Name],$A954),Organizations[Organization Name],0),"0000"),
", IsPrimaryOrganizationContact: , AffiliationStartDate: , AffiliationEndDate: , PrimaryPhone: ",
", PrimaryEmail: ",CHAR(34),INDEX(People[Primary Email],$A954),CHAR(34),
", PrimaryAddress: ",CHAR(34),INDEX(People[Primary Address],$A954),CHAR(34),
", PersonLink: }"))</f>
        <v>#REF!</v>
      </c>
      <c r="H954" t="e">
        <f>IF(COUNTA(CitationInformation)=0,"",IF(INDEX(AuthorList[Author Name],$A954)="","",
CONCATENATE("  - &amp;AuthorListID",TEXT($A954,"0000"),
"  {CitationID: *CitationID0001",
", PersonID: *PersonID",TEXT(MATCH(INDEX(AuthorList[Author Name],$A954),People[Full Name],0),"0000"),
", AuthorOrder: ",INDEX(AuthorList[Author Number],$A954),"}")))</f>
        <v>#REF!</v>
      </c>
      <c r="K954" t="e">
        <f>IF(INDEX(SamplingFeatures[Feature Code],$A954)="","",
CONCATENATE("  - &amp;SamplingFeatureID",TEXT($A954,"0000"),
" {","SamplingFeatureUUID:  ",CHAR(34),INDEX(SamplingFeatures[Sampling Feature UUID],$A954),CHAR(34),
", SamplingFeatureTypeCV:  ",CHAR(34),INDEX(SamplingFeatures[Sampling Feature Type],$A954),CHAR(34),
", SamplingFeatureCode:  ",CHAR(34),INDEX(SamplingFeatures[Feature Code],$A954),CHAR(34),
", SamplingFeatureName:  ",CHAR(34),INDEX(SamplingFeatures[Feature Name],$A954),CHAR(34),
", SamplingFeatureDescription:  ",CHAR(34),INDEX(SamplingFeatures[Feature Description],$A954),CHAR(34),
", SamplingFeatureGeotypeCV:  ",CHAR(34),INDEX(SamplingFeatures[Feature Geo Type],$A954),CHAR(34),
", FeatureGeometry:  ",CHAR(34),INDEX(SamplingFeatures[Feature Geometry],$A954),CHAR(34),
", Elevation_m:  ",CHAR(34),INDEX(SamplingFeatures[Elevation_m],$A954),CHAR(34),
", ElevationDatumCV:  ",CHAR(34),ElevationDatum,CHAR(34),"}"))</f>
        <v>#REF!</v>
      </c>
      <c r="L954" t="e">
        <f>IF(INDEX(SamplingFeatures[Sampling Feature Type],$A954)&lt;&gt;"Site","",
CONCATENATE("  - &amp;SiteID",TEXT(SUMPRODUCT(--($L$3:$L953&lt;&gt;"")),"0000"),
" {","SamplingFeatureID:  *SamplingFeatureID",TEXT($A954,"0000"),
", SiteTypeCV:  ",CHAR(34),INDEX(Sites[Site Type],$A954),CHAR(34),
", Latitude:  ",INDEX(Sites[Latitude],$A954),
", Longitude:  ",INDEX(Sites[Longitude],$A954),
", SRSName:  ",CHAR(34),LatLonDatum,CHAR(34),"}"))</f>
        <v>#REF!</v>
      </c>
      <c r="M954" t="e">
        <f>IF(INDEX(SamplingFeatures[Sampling Feature Type],$A954)&lt;&gt;"Specimen","",
CONCATENATE("  - &amp;SpecimenID",TEXT(SUMPRODUCT(--($M$3:$M953&lt;&gt;"")),"0000"),
" {","SamplingFeatureID:  *SamplingFeatureID",TEXT($A954,"0000"),
", SpecimenTypeCV:  ",CHAR(34),INDEX(Specimens[Specimen Type],$A954),CHAR(34),
", SpecimenMediumCV:  ",INDEX(Specimens[Specimen Medium],$A954),
", IsFieldSpecimen:  ",CHAR(34),INDEX(Specimens[Is Field Specimen?],$A954),CHAR(34),"}"))</f>
        <v>#REF!</v>
      </c>
      <c r="N954" t="e">
        <f>IF(COUNTA(SpatialOffsets[])=0,"", IF(INDEX(SpatialOffsets[Spatial Offset Type],$A954)="","",
CONCATENATE("  - &amp;SpatialOffsetID",TEXT($A954,"0000"),
" {","SpatialOffsetTypeCV:  ",CHAR(34),INDEX(SpatialOffsets[Spatial Offset Type],$A954),CHAR(34),
", Offset1Value:  ",INDEX(SpatialOffsets[Offset 1 Value],$A954),
", Offset1UnitID:  ",CHAR(34),INDEX(SpatialOffsets[Offset 1 Unit],$A954),CHAR(34),
", Offset2Value:  ",INDEX(SpatialOffsets[Offset 2 Value],$A954),
", Offset2UnitID:  ",CHAR(34),INDEX(SpatialOffsets[Offset 2 Unit],$A954),CHAR(34),
", Offset3Value:  ",INDEX(SpatialOffsets[Offset 3 Value],$A954),
", Offset3UnitID:  ",CHAR(34),INDEX(SpatialOffsets[Offset 3 Unit],$A954),CHAR(34),,"}")))</f>
        <v>#REF!</v>
      </c>
      <c r="O954" t="e">
        <f>IF(COUNTA(RelatedFeatures[])=0,"", IF(INDEX(RelatedFeatures[First Sampling Feature Code],$A954)="","",
CONCATENATE("  - &amp;RelationID",TEXT($A954,"0000"),
" {","SamplingFeatureID:  *SamplingFeatureID",TEXT(MATCH(INDEX(RelatedFeatures[First Sampling Feature Code],$A954),SamplingFeatures[Feature Code],0),"0000"),
", RelationshipTypeCV:  ",CHAR(34),INDEX(RelatedFeatures[Relationship Type],$A954),CHAR(34),
", RelatedFeatureID: *SamplingFeatureID",TEXT(MATCH(INDEX(RelatedFeatures[Second Sampling Feature Code],$A954),SamplingFeatures[Feature Code],0),"0000"),
", SpatialOffsetID:  ",IF(INDEX(RelatedFeatures[Offset Number],$A954)="","",CONCATENATE("*SpatialOffsetID",TEXT(INDEX(RelatedFeatures[Offset Number],$A954),"0000"))),"}")))</f>
        <v>#REF!</v>
      </c>
      <c r="P954" t="e">
        <f>IF(INDEX(Methods[Method Type],$A954)="","",
CONCATENATE("  - &amp;MethodID",TEXT($A954,"0000"),
" {","MethodTypeCV:  ",CHAR(34),INDEX(Methods[Method Type],$A954),CHAR(34),
", MethodCode:  ",CHAR(34),INDEX(Methods[Method Code],$A954),CHAR(34),
", MethodName:  ",CHAR(34),INDEX(Methods[Method Name],$A954),CHAR(34),
", MethodDescription:  ",CHAR(34),INDEX(Methods[Method Description],$A954),CHAR(34),
", MethodLink:  ",CHAR(34),INDEX(Methods[Method Link],$A954),CHAR(34),
", OrganizationID: *OrganizationID",TEXT(MATCH(INDEX(Methods[Organization Name],$A954),Organizations[Organization Name],0),"0000"),"}"))</f>
        <v>#REF!</v>
      </c>
      <c r="Q954" t="e">
        <f>IF(INDEX(Variables[Variable Type],$A954)="","",
CONCATENATE("  - &amp;VariableID",TEXT($A954,"0000"),
" {","VariableTypeCV:  ",CHAR(34),INDEX(Variables[Variable Type],$A954),CHAR(34),
", VariableCode:  ",CHAR(34),INDEX(Variables[Variable Code],$A954),CHAR(34),
", VariableNameCV:  ",CHAR(34),INDEX(Variables[Variable Name],$A954),CHAR(34),
", VariableDefinition:  ",CHAR(34),INDEX(Variables[Variable Definition],$A954),CHAR(34),
", SpecciationCV:  ",CHAR(34),INDEX(Variables[Speciation],$A954),CHAR(34),
", NoDataValue:  ",CHAR(34),INDEX(Variables[No Data Value],$A954),CHAR(34),"}"))</f>
        <v>#REF!</v>
      </c>
    </row>
    <row r="955" spans="1:17" x14ac:dyDescent="0.25">
      <c r="A955">
        <v>952</v>
      </c>
      <c r="D955" t="e">
        <f>IF(INDEX(People[First Name],$A955)="","",
CONCATENATE("  - &amp;PersonID",TEXT($A955,"0000"),
" {","PersonFirstName:  ",CHAR(34),INDEX(People[First Name],$A955),CHAR(34),
", PersonMiddleName:  ",CHAR(34),INDEX(People[Middle Name],$A955),CHAR(34),
", PersonLastName:  ",CHAR(34),INDEX(People[Last Name],$A955),CHAR(34),"}"))</f>
        <v>#REF!</v>
      </c>
      <c r="E955" t="e">
        <f>IF(INDEX(Organizations[Organization Type '[CV']],$A955)="","",
CONCATENATE("  - &amp;OrganizationID",TEXT($A955,"0000"),
" {","OrganizationTypeCV:  ",CHAR(34),INDEX(Organizations[Organization Type '[CV']],$A955),CHAR(34),
", OrganizationCode:  ",CHAR(34),INDEX(Organizations[Organization Code],$A955),CHAR(34),
", OrganizationName:  ",CHAR(34),INDEX(Organizations[Organization Name],$A955),CHAR(34),
", OrganizationDescription:  ",CHAR(34),INDEX(Organizations[Organization Description],$A955),CHAR(34),
", OrganizationLink:  ",CHAR(34),INDEX(Organizations[Organization Link],$A955),CHAR(34),"}"))</f>
        <v>#REF!</v>
      </c>
      <c r="F955" t="e">
        <f>IF(INDEX(People[First Name],$A955)="","",
CONCATENATE("  - &amp;AffiliationID",TEXT($A955,"0000"),
" {PersonID: *PersonID",TEXT($A955,"0000"),
", OrganizationID: *OrganizationID",TEXT(MATCH(INDEX(People[Organization Name],$A955),Organizations[Organization Name],0),"0000"),
", IsPrimaryOrganizationContact: , AffiliationStartDate: , AffiliationEndDate: , PrimaryPhone: ",
", PrimaryEmail: ",CHAR(34),INDEX(People[Primary Email],$A955),CHAR(34),
", PrimaryAddress: ",CHAR(34),INDEX(People[Primary Address],$A955),CHAR(34),
", PersonLink: }"))</f>
        <v>#REF!</v>
      </c>
      <c r="H955" t="e">
        <f>IF(COUNTA(CitationInformation)=0,"",IF(INDEX(AuthorList[Author Name],$A955)="","",
CONCATENATE("  - &amp;AuthorListID",TEXT($A955,"0000"),
"  {CitationID: *CitationID0001",
", PersonID: *PersonID",TEXT(MATCH(INDEX(AuthorList[Author Name],$A955),People[Full Name],0),"0000"),
", AuthorOrder: ",INDEX(AuthorList[Author Number],$A955),"}")))</f>
        <v>#REF!</v>
      </c>
      <c r="K955" t="e">
        <f>IF(INDEX(SamplingFeatures[Feature Code],$A955)="","",
CONCATENATE("  - &amp;SamplingFeatureID",TEXT($A955,"0000"),
" {","SamplingFeatureUUID:  ",CHAR(34),INDEX(SamplingFeatures[Sampling Feature UUID],$A955),CHAR(34),
", SamplingFeatureTypeCV:  ",CHAR(34),INDEX(SamplingFeatures[Sampling Feature Type],$A955),CHAR(34),
", SamplingFeatureCode:  ",CHAR(34),INDEX(SamplingFeatures[Feature Code],$A955),CHAR(34),
", SamplingFeatureName:  ",CHAR(34),INDEX(SamplingFeatures[Feature Name],$A955),CHAR(34),
", SamplingFeatureDescription:  ",CHAR(34),INDEX(SamplingFeatures[Feature Description],$A955),CHAR(34),
", SamplingFeatureGeotypeCV:  ",CHAR(34),INDEX(SamplingFeatures[Feature Geo Type],$A955),CHAR(34),
", FeatureGeometry:  ",CHAR(34),INDEX(SamplingFeatures[Feature Geometry],$A955),CHAR(34),
", Elevation_m:  ",CHAR(34),INDEX(SamplingFeatures[Elevation_m],$A955),CHAR(34),
", ElevationDatumCV:  ",CHAR(34),ElevationDatum,CHAR(34),"}"))</f>
        <v>#REF!</v>
      </c>
      <c r="L955" t="e">
        <f>IF(INDEX(SamplingFeatures[Sampling Feature Type],$A955)&lt;&gt;"Site","",
CONCATENATE("  - &amp;SiteID",TEXT(SUMPRODUCT(--($L$3:$L954&lt;&gt;"")),"0000"),
" {","SamplingFeatureID:  *SamplingFeatureID",TEXT($A955,"0000"),
", SiteTypeCV:  ",CHAR(34),INDEX(Sites[Site Type],$A955),CHAR(34),
", Latitude:  ",INDEX(Sites[Latitude],$A955),
", Longitude:  ",INDEX(Sites[Longitude],$A955),
", SRSName:  ",CHAR(34),LatLonDatum,CHAR(34),"}"))</f>
        <v>#REF!</v>
      </c>
      <c r="M955" t="e">
        <f>IF(INDEX(SamplingFeatures[Sampling Feature Type],$A955)&lt;&gt;"Specimen","",
CONCATENATE("  - &amp;SpecimenID",TEXT(SUMPRODUCT(--($M$3:$M954&lt;&gt;"")),"0000"),
" {","SamplingFeatureID:  *SamplingFeatureID",TEXT($A955,"0000"),
", SpecimenTypeCV:  ",CHAR(34),INDEX(Specimens[Specimen Type],$A955),CHAR(34),
", SpecimenMediumCV:  ",INDEX(Specimens[Specimen Medium],$A955),
", IsFieldSpecimen:  ",CHAR(34),INDEX(Specimens[Is Field Specimen?],$A955),CHAR(34),"}"))</f>
        <v>#REF!</v>
      </c>
      <c r="N955" t="e">
        <f>IF(COUNTA(SpatialOffsets[])=0,"", IF(INDEX(SpatialOffsets[Spatial Offset Type],$A955)="","",
CONCATENATE("  - &amp;SpatialOffsetID",TEXT($A955,"0000"),
" {","SpatialOffsetTypeCV:  ",CHAR(34),INDEX(SpatialOffsets[Spatial Offset Type],$A955),CHAR(34),
", Offset1Value:  ",INDEX(SpatialOffsets[Offset 1 Value],$A955),
", Offset1UnitID:  ",CHAR(34),INDEX(SpatialOffsets[Offset 1 Unit],$A955),CHAR(34),
", Offset2Value:  ",INDEX(SpatialOffsets[Offset 2 Value],$A955),
", Offset2UnitID:  ",CHAR(34),INDEX(SpatialOffsets[Offset 2 Unit],$A955),CHAR(34),
", Offset3Value:  ",INDEX(SpatialOffsets[Offset 3 Value],$A955),
", Offset3UnitID:  ",CHAR(34),INDEX(SpatialOffsets[Offset 3 Unit],$A955),CHAR(34),,"}")))</f>
        <v>#REF!</v>
      </c>
      <c r="O955" t="e">
        <f>IF(COUNTA(RelatedFeatures[])=0,"", IF(INDEX(RelatedFeatures[First Sampling Feature Code],$A955)="","",
CONCATENATE("  - &amp;RelationID",TEXT($A955,"0000"),
" {","SamplingFeatureID:  *SamplingFeatureID",TEXT(MATCH(INDEX(RelatedFeatures[First Sampling Feature Code],$A955),SamplingFeatures[Feature Code],0),"0000"),
", RelationshipTypeCV:  ",CHAR(34),INDEX(RelatedFeatures[Relationship Type],$A955),CHAR(34),
", RelatedFeatureID: *SamplingFeatureID",TEXT(MATCH(INDEX(RelatedFeatures[Second Sampling Feature Code],$A955),SamplingFeatures[Feature Code],0),"0000"),
", SpatialOffsetID:  ",IF(INDEX(RelatedFeatures[Offset Number],$A955)="","",CONCATENATE("*SpatialOffsetID",TEXT(INDEX(RelatedFeatures[Offset Number],$A955),"0000"))),"}")))</f>
        <v>#REF!</v>
      </c>
      <c r="P955" t="e">
        <f>IF(INDEX(Methods[Method Type],$A955)="","",
CONCATENATE("  - &amp;MethodID",TEXT($A955,"0000"),
" {","MethodTypeCV:  ",CHAR(34),INDEX(Methods[Method Type],$A955),CHAR(34),
", MethodCode:  ",CHAR(34),INDEX(Methods[Method Code],$A955),CHAR(34),
", MethodName:  ",CHAR(34),INDEX(Methods[Method Name],$A955),CHAR(34),
", MethodDescription:  ",CHAR(34),INDEX(Methods[Method Description],$A955),CHAR(34),
", MethodLink:  ",CHAR(34),INDEX(Methods[Method Link],$A955),CHAR(34),
", OrganizationID: *OrganizationID",TEXT(MATCH(INDEX(Methods[Organization Name],$A955),Organizations[Organization Name],0),"0000"),"}"))</f>
        <v>#REF!</v>
      </c>
      <c r="Q955" t="e">
        <f>IF(INDEX(Variables[Variable Type],$A955)="","",
CONCATENATE("  - &amp;VariableID",TEXT($A955,"0000"),
" {","VariableTypeCV:  ",CHAR(34),INDEX(Variables[Variable Type],$A955),CHAR(34),
", VariableCode:  ",CHAR(34),INDEX(Variables[Variable Code],$A955),CHAR(34),
", VariableNameCV:  ",CHAR(34),INDEX(Variables[Variable Name],$A955),CHAR(34),
", VariableDefinition:  ",CHAR(34),INDEX(Variables[Variable Definition],$A955),CHAR(34),
", SpecciationCV:  ",CHAR(34),INDEX(Variables[Speciation],$A955),CHAR(34),
", NoDataValue:  ",CHAR(34),INDEX(Variables[No Data Value],$A955),CHAR(34),"}"))</f>
        <v>#REF!</v>
      </c>
    </row>
    <row r="956" spans="1:17" x14ac:dyDescent="0.25">
      <c r="A956">
        <v>953</v>
      </c>
      <c r="D956" t="e">
        <f>IF(INDEX(People[First Name],$A956)="","",
CONCATENATE("  - &amp;PersonID",TEXT($A956,"0000"),
" {","PersonFirstName:  ",CHAR(34),INDEX(People[First Name],$A956),CHAR(34),
", PersonMiddleName:  ",CHAR(34),INDEX(People[Middle Name],$A956),CHAR(34),
", PersonLastName:  ",CHAR(34),INDEX(People[Last Name],$A956),CHAR(34),"}"))</f>
        <v>#REF!</v>
      </c>
      <c r="E956" t="e">
        <f>IF(INDEX(Organizations[Organization Type '[CV']],$A956)="","",
CONCATENATE("  - &amp;OrganizationID",TEXT($A956,"0000"),
" {","OrganizationTypeCV:  ",CHAR(34),INDEX(Organizations[Organization Type '[CV']],$A956),CHAR(34),
", OrganizationCode:  ",CHAR(34),INDEX(Organizations[Organization Code],$A956),CHAR(34),
", OrganizationName:  ",CHAR(34),INDEX(Organizations[Organization Name],$A956),CHAR(34),
", OrganizationDescription:  ",CHAR(34),INDEX(Organizations[Organization Description],$A956),CHAR(34),
", OrganizationLink:  ",CHAR(34),INDEX(Organizations[Organization Link],$A956),CHAR(34),"}"))</f>
        <v>#REF!</v>
      </c>
      <c r="F956" t="e">
        <f>IF(INDEX(People[First Name],$A956)="","",
CONCATENATE("  - &amp;AffiliationID",TEXT($A956,"0000"),
" {PersonID: *PersonID",TEXT($A956,"0000"),
", OrganizationID: *OrganizationID",TEXT(MATCH(INDEX(People[Organization Name],$A956),Organizations[Organization Name],0),"0000"),
", IsPrimaryOrganizationContact: , AffiliationStartDate: , AffiliationEndDate: , PrimaryPhone: ",
", PrimaryEmail: ",CHAR(34),INDEX(People[Primary Email],$A956),CHAR(34),
", PrimaryAddress: ",CHAR(34),INDEX(People[Primary Address],$A956),CHAR(34),
", PersonLink: }"))</f>
        <v>#REF!</v>
      </c>
      <c r="H956" t="e">
        <f>IF(COUNTA(CitationInformation)=0,"",IF(INDEX(AuthorList[Author Name],$A956)="","",
CONCATENATE("  - &amp;AuthorListID",TEXT($A956,"0000"),
"  {CitationID: *CitationID0001",
", PersonID: *PersonID",TEXT(MATCH(INDEX(AuthorList[Author Name],$A956),People[Full Name],0),"0000"),
", AuthorOrder: ",INDEX(AuthorList[Author Number],$A956),"}")))</f>
        <v>#REF!</v>
      </c>
      <c r="K956" t="e">
        <f>IF(INDEX(SamplingFeatures[Feature Code],$A956)="","",
CONCATENATE("  - &amp;SamplingFeatureID",TEXT($A956,"0000"),
" {","SamplingFeatureUUID:  ",CHAR(34),INDEX(SamplingFeatures[Sampling Feature UUID],$A956),CHAR(34),
", SamplingFeatureTypeCV:  ",CHAR(34),INDEX(SamplingFeatures[Sampling Feature Type],$A956),CHAR(34),
", SamplingFeatureCode:  ",CHAR(34),INDEX(SamplingFeatures[Feature Code],$A956),CHAR(34),
", SamplingFeatureName:  ",CHAR(34),INDEX(SamplingFeatures[Feature Name],$A956),CHAR(34),
", SamplingFeatureDescription:  ",CHAR(34),INDEX(SamplingFeatures[Feature Description],$A956),CHAR(34),
", SamplingFeatureGeotypeCV:  ",CHAR(34),INDEX(SamplingFeatures[Feature Geo Type],$A956),CHAR(34),
", FeatureGeometry:  ",CHAR(34),INDEX(SamplingFeatures[Feature Geometry],$A956),CHAR(34),
", Elevation_m:  ",CHAR(34),INDEX(SamplingFeatures[Elevation_m],$A956),CHAR(34),
", ElevationDatumCV:  ",CHAR(34),ElevationDatum,CHAR(34),"}"))</f>
        <v>#REF!</v>
      </c>
      <c r="L956" t="e">
        <f>IF(INDEX(SamplingFeatures[Sampling Feature Type],$A956)&lt;&gt;"Site","",
CONCATENATE("  - &amp;SiteID",TEXT(SUMPRODUCT(--($L$3:$L955&lt;&gt;"")),"0000"),
" {","SamplingFeatureID:  *SamplingFeatureID",TEXT($A956,"0000"),
", SiteTypeCV:  ",CHAR(34),INDEX(Sites[Site Type],$A956),CHAR(34),
", Latitude:  ",INDEX(Sites[Latitude],$A956),
", Longitude:  ",INDEX(Sites[Longitude],$A956),
", SRSName:  ",CHAR(34),LatLonDatum,CHAR(34),"}"))</f>
        <v>#REF!</v>
      </c>
      <c r="M956" t="e">
        <f>IF(INDEX(SamplingFeatures[Sampling Feature Type],$A956)&lt;&gt;"Specimen","",
CONCATENATE("  - &amp;SpecimenID",TEXT(SUMPRODUCT(--($M$3:$M955&lt;&gt;"")),"0000"),
" {","SamplingFeatureID:  *SamplingFeatureID",TEXT($A956,"0000"),
", SpecimenTypeCV:  ",CHAR(34),INDEX(Specimens[Specimen Type],$A956),CHAR(34),
", SpecimenMediumCV:  ",INDEX(Specimens[Specimen Medium],$A956),
", IsFieldSpecimen:  ",CHAR(34),INDEX(Specimens[Is Field Specimen?],$A956),CHAR(34),"}"))</f>
        <v>#REF!</v>
      </c>
      <c r="N956" t="e">
        <f>IF(COUNTA(SpatialOffsets[])=0,"", IF(INDEX(SpatialOffsets[Spatial Offset Type],$A956)="","",
CONCATENATE("  - &amp;SpatialOffsetID",TEXT($A956,"0000"),
" {","SpatialOffsetTypeCV:  ",CHAR(34),INDEX(SpatialOffsets[Spatial Offset Type],$A956),CHAR(34),
", Offset1Value:  ",INDEX(SpatialOffsets[Offset 1 Value],$A956),
", Offset1UnitID:  ",CHAR(34),INDEX(SpatialOffsets[Offset 1 Unit],$A956),CHAR(34),
", Offset2Value:  ",INDEX(SpatialOffsets[Offset 2 Value],$A956),
", Offset2UnitID:  ",CHAR(34),INDEX(SpatialOffsets[Offset 2 Unit],$A956),CHAR(34),
", Offset3Value:  ",INDEX(SpatialOffsets[Offset 3 Value],$A956),
", Offset3UnitID:  ",CHAR(34),INDEX(SpatialOffsets[Offset 3 Unit],$A956),CHAR(34),,"}")))</f>
        <v>#REF!</v>
      </c>
      <c r="O956" t="e">
        <f>IF(COUNTA(RelatedFeatures[])=0,"", IF(INDEX(RelatedFeatures[First Sampling Feature Code],$A956)="","",
CONCATENATE("  - &amp;RelationID",TEXT($A956,"0000"),
" {","SamplingFeatureID:  *SamplingFeatureID",TEXT(MATCH(INDEX(RelatedFeatures[First Sampling Feature Code],$A956),SamplingFeatures[Feature Code],0),"0000"),
", RelationshipTypeCV:  ",CHAR(34),INDEX(RelatedFeatures[Relationship Type],$A956),CHAR(34),
", RelatedFeatureID: *SamplingFeatureID",TEXT(MATCH(INDEX(RelatedFeatures[Second Sampling Feature Code],$A956),SamplingFeatures[Feature Code],0),"0000"),
", SpatialOffsetID:  ",IF(INDEX(RelatedFeatures[Offset Number],$A956)="","",CONCATENATE("*SpatialOffsetID",TEXT(INDEX(RelatedFeatures[Offset Number],$A956),"0000"))),"}")))</f>
        <v>#REF!</v>
      </c>
      <c r="P956" t="e">
        <f>IF(INDEX(Methods[Method Type],$A956)="","",
CONCATENATE("  - &amp;MethodID",TEXT($A956,"0000"),
" {","MethodTypeCV:  ",CHAR(34),INDEX(Methods[Method Type],$A956),CHAR(34),
", MethodCode:  ",CHAR(34),INDEX(Methods[Method Code],$A956),CHAR(34),
", MethodName:  ",CHAR(34),INDEX(Methods[Method Name],$A956),CHAR(34),
", MethodDescription:  ",CHAR(34),INDEX(Methods[Method Description],$A956),CHAR(34),
", MethodLink:  ",CHAR(34),INDEX(Methods[Method Link],$A956),CHAR(34),
", OrganizationID: *OrganizationID",TEXT(MATCH(INDEX(Methods[Organization Name],$A956),Organizations[Organization Name],0),"0000"),"}"))</f>
        <v>#REF!</v>
      </c>
      <c r="Q956" t="e">
        <f>IF(INDEX(Variables[Variable Type],$A956)="","",
CONCATENATE("  - &amp;VariableID",TEXT($A956,"0000"),
" {","VariableTypeCV:  ",CHAR(34),INDEX(Variables[Variable Type],$A956),CHAR(34),
", VariableCode:  ",CHAR(34),INDEX(Variables[Variable Code],$A956),CHAR(34),
", VariableNameCV:  ",CHAR(34),INDEX(Variables[Variable Name],$A956),CHAR(34),
", VariableDefinition:  ",CHAR(34),INDEX(Variables[Variable Definition],$A956),CHAR(34),
", SpecciationCV:  ",CHAR(34),INDEX(Variables[Speciation],$A956),CHAR(34),
", NoDataValue:  ",CHAR(34),INDEX(Variables[No Data Value],$A956),CHAR(34),"}"))</f>
        <v>#REF!</v>
      </c>
    </row>
    <row r="957" spans="1:17" x14ac:dyDescent="0.25">
      <c r="A957">
        <v>954</v>
      </c>
      <c r="D957" t="e">
        <f>IF(INDEX(People[First Name],$A957)="","",
CONCATENATE("  - &amp;PersonID",TEXT($A957,"0000"),
" {","PersonFirstName:  ",CHAR(34),INDEX(People[First Name],$A957),CHAR(34),
", PersonMiddleName:  ",CHAR(34),INDEX(People[Middle Name],$A957),CHAR(34),
", PersonLastName:  ",CHAR(34),INDEX(People[Last Name],$A957),CHAR(34),"}"))</f>
        <v>#REF!</v>
      </c>
      <c r="E957" t="e">
        <f>IF(INDEX(Organizations[Organization Type '[CV']],$A957)="","",
CONCATENATE("  - &amp;OrganizationID",TEXT($A957,"0000"),
" {","OrganizationTypeCV:  ",CHAR(34),INDEX(Organizations[Organization Type '[CV']],$A957),CHAR(34),
", OrganizationCode:  ",CHAR(34),INDEX(Organizations[Organization Code],$A957),CHAR(34),
", OrganizationName:  ",CHAR(34),INDEX(Organizations[Organization Name],$A957),CHAR(34),
", OrganizationDescription:  ",CHAR(34),INDEX(Organizations[Organization Description],$A957),CHAR(34),
", OrganizationLink:  ",CHAR(34),INDEX(Organizations[Organization Link],$A957),CHAR(34),"}"))</f>
        <v>#REF!</v>
      </c>
      <c r="F957" t="e">
        <f>IF(INDEX(People[First Name],$A957)="","",
CONCATENATE("  - &amp;AffiliationID",TEXT($A957,"0000"),
" {PersonID: *PersonID",TEXT($A957,"0000"),
", OrganizationID: *OrganizationID",TEXT(MATCH(INDEX(People[Organization Name],$A957),Organizations[Organization Name],0),"0000"),
", IsPrimaryOrganizationContact: , AffiliationStartDate: , AffiliationEndDate: , PrimaryPhone: ",
", PrimaryEmail: ",CHAR(34),INDEX(People[Primary Email],$A957),CHAR(34),
", PrimaryAddress: ",CHAR(34),INDEX(People[Primary Address],$A957),CHAR(34),
", PersonLink: }"))</f>
        <v>#REF!</v>
      </c>
      <c r="H957" t="e">
        <f>IF(COUNTA(CitationInformation)=0,"",IF(INDEX(AuthorList[Author Name],$A957)="","",
CONCATENATE("  - &amp;AuthorListID",TEXT($A957,"0000"),
"  {CitationID: *CitationID0001",
", PersonID: *PersonID",TEXT(MATCH(INDEX(AuthorList[Author Name],$A957),People[Full Name],0),"0000"),
", AuthorOrder: ",INDEX(AuthorList[Author Number],$A957),"}")))</f>
        <v>#REF!</v>
      </c>
      <c r="K957" t="e">
        <f>IF(INDEX(SamplingFeatures[Feature Code],$A957)="","",
CONCATENATE("  - &amp;SamplingFeatureID",TEXT($A957,"0000"),
" {","SamplingFeatureUUID:  ",CHAR(34),INDEX(SamplingFeatures[Sampling Feature UUID],$A957),CHAR(34),
", SamplingFeatureTypeCV:  ",CHAR(34),INDEX(SamplingFeatures[Sampling Feature Type],$A957),CHAR(34),
", SamplingFeatureCode:  ",CHAR(34),INDEX(SamplingFeatures[Feature Code],$A957),CHAR(34),
", SamplingFeatureName:  ",CHAR(34),INDEX(SamplingFeatures[Feature Name],$A957),CHAR(34),
", SamplingFeatureDescription:  ",CHAR(34),INDEX(SamplingFeatures[Feature Description],$A957),CHAR(34),
", SamplingFeatureGeotypeCV:  ",CHAR(34),INDEX(SamplingFeatures[Feature Geo Type],$A957),CHAR(34),
", FeatureGeometry:  ",CHAR(34),INDEX(SamplingFeatures[Feature Geometry],$A957),CHAR(34),
", Elevation_m:  ",CHAR(34),INDEX(SamplingFeatures[Elevation_m],$A957),CHAR(34),
", ElevationDatumCV:  ",CHAR(34),ElevationDatum,CHAR(34),"}"))</f>
        <v>#REF!</v>
      </c>
      <c r="L957" t="e">
        <f>IF(INDEX(SamplingFeatures[Sampling Feature Type],$A957)&lt;&gt;"Site","",
CONCATENATE("  - &amp;SiteID",TEXT(SUMPRODUCT(--($L$3:$L956&lt;&gt;"")),"0000"),
" {","SamplingFeatureID:  *SamplingFeatureID",TEXT($A957,"0000"),
", SiteTypeCV:  ",CHAR(34),INDEX(Sites[Site Type],$A957),CHAR(34),
", Latitude:  ",INDEX(Sites[Latitude],$A957),
", Longitude:  ",INDEX(Sites[Longitude],$A957),
", SRSName:  ",CHAR(34),LatLonDatum,CHAR(34),"}"))</f>
        <v>#REF!</v>
      </c>
      <c r="M957" t="e">
        <f>IF(INDEX(SamplingFeatures[Sampling Feature Type],$A957)&lt;&gt;"Specimen","",
CONCATENATE("  - &amp;SpecimenID",TEXT(SUMPRODUCT(--($M$3:$M956&lt;&gt;"")),"0000"),
" {","SamplingFeatureID:  *SamplingFeatureID",TEXT($A957,"0000"),
", SpecimenTypeCV:  ",CHAR(34),INDEX(Specimens[Specimen Type],$A957),CHAR(34),
", SpecimenMediumCV:  ",INDEX(Specimens[Specimen Medium],$A957),
", IsFieldSpecimen:  ",CHAR(34),INDEX(Specimens[Is Field Specimen?],$A957),CHAR(34),"}"))</f>
        <v>#REF!</v>
      </c>
      <c r="N957" t="e">
        <f>IF(COUNTA(SpatialOffsets[])=0,"", IF(INDEX(SpatialOffsets[Spatial Offset Type],$A957)="","",
CONCATENATE("  - &amp;SpatialOffsetID",TEXT($A957,"0000"),
" {","SpatialOffsetTypeCV:  ",CHAR(34),INDEX(SpatialOffsets[Spatial Offset Type],$A957),CHAR(34),
", Offset1Value:  ",INDEX(SpatialOffsets[Offset 1 Value],$A957),
", Offset1UnitID:  ",CHAR(34),INDEX(SpatialOffsets[Offset 1 Unit],$A957),CHAR(34),
", Offset2Value:  ",INDEX(SpatialOffsets[Offset 2 Value],$A957),
", Offset2UnitID:  ",CHAR(34),INDEX(SpatialOffsets[Offset 2 Unit],$A957),CHAR(34),
", Offset3Value:  ",INDEX(SpatialOffsets[Offset 3 Value],$A957),
", Offset3UnitID:  ",CHAR(34),INDEX(SpatialOffsets[Offset 3 Unit],$A957),CHAR(34),,"}")))</f>
        <v>#REF!</v>
      </c>
      <c r="O957" t="e">
        <f>IF(COUNTA(RelatedFeatures[])=0,"", IF(INDEX(RelatedFeatures[First Sampling Feature Code],$A957)="","",
CONCATENATE("  - &amp;RelationID",TEXT($A957,"0000"),
" {","SamplingFeatureID:  *SamplingFeatureID",TEXT(MATCH(INDEX(RelatedFeatures[First Sampling Feature Code],$A957),SamplingFeatures[Feature Code],0),"0000"),
", RelationshipTypeCV:  ",CHAR(34),INDEX(RelatedFeatures[Relationship Type],$A957),CHAR(34),
", RelatedFeatureID: *SamplingFeatureID",TEXT(MATCH(INDEX(RelatedFeatures[Second Sampling Feature Code],$A957),SamplingFeatures[Feature Code],0),"0000"),
", SpatialOffsetID:  ",IF(INDEX(RelatedFeatures[Offset Number],$A957)="","",CONCATENATE("*SpatialOffsetID",TEXT(INDEX(RelatedFeatures[Offset Number],$A957),"0000"))),"}")))</f>
        <v>#REF!</v>
      </c>
      <c r="P957" t="e">
        <f>IF(INDEX(Methods[Method Type],$A957)="","",
CONCATENATE("  - &amp;MethodID",TEXT($A957,"0000"),
" {","MethodTypeCV:  ",CHAR(34),INDEX(Methods[Method Type],$A957),CHAR(34),
", MethodCode:  ",CHAR(34),INDEX(Methods[Method Code],$A957),CHAR(34),
", MethodName:  ",CHAR(34),INDEX(Methods[Method Name],$A957),CHAR(34),
", MethodDescription:  ",CHAR(34),INDEX(Methods[Method Description],$A957),CHAR(34),
", MethodLink:  ",CHAR(34),INDEX(Methods[Method Link],$A957),CHAR(34),
", OrganizationID: *OrganizationID",TEXT(MATCH(INDEX(Methods[Organization Name],$A957),Organizations[Organization Name],0),"0000"),"}"))</f>
        <v>#REF!</v>
      </c>
      <c r="Q957" t="e">
        <f>IF(INDEX(Variables[Variable Type],$A957)="","",
CONCATENATE("  - &amp;VariableID",TEXT($A957,"0000"),
" {","VariableTypeCV:  ",CHAR(34),INDEX(Variables[Variable Type],$A957),CHAR(34),
", VariableCode:  ",CHAR(34),INDEX(Variables[Variable Code],$A957),CHAR(34),
", VariableNameCV:  ",CHAR(34),INDEX(Variables[Variable Name],$A957),CHAR(34),
", VariableDefinition:  ",CHAR(34),INDEX(Variables[Variable Definition],$A957),CHAR(34),
", SpecciationCV:  ",CHAR(34),INDEX(Variables[Speciation],$A957),CHAR(34),
", NoDataValue:  ",CHAR(34),INDEX(Variables[No Data Value],$A957),CHAR(34),"}"))</f>
        <v>#REF!</v>
      </c>
    </row>
    <row r="958" spans="1:17" x14ac:dyDescent="0.25">
      <c r="A958">
        <v>955</v>
      </c>
      <c r="D958" t="e">
        <f>IF(INDEX(People[First Name],$A958)="","",
CONCATENATE("  - &amp;PersonID",TEXT($A958,"0000"),
" {","PersonFirstName:  ",CHAR(34),INDEX(People[First Name],$A958),CHAR(34),
", PersonMiddleName:  ",CHAR(34),INDEX(People[Middle Name],$A958),CHAR(34),
", PersonLastName:  ",CHAR(34),INDEX(People[Last Name],$A958),CHAR(34),"}"))</f>
        <v>#REF!</v>
      </c>
      <c r="E958" t="e">
        <f>IF(INDEX(Organizations[Organization Type '[CV']],$A958)="","",
CONCATENATE("  - &amp;OrganizationID",TEXT($A958,"0000"),
" {","OrganizationTypeCV:  ",CHAR(34),INDEX(Organizations[Organization Type '[CV']],$A958),CHAR(34),
", OrganizationCode:  ",CHAR(34),INDEX(Organizations[Organization Code],$A958),CHAR(34),
", OrganizationName:  ",CHAR(34),INDEX(Organizations[Organization Name],$A958),CHAR(34),
", OrganizationDescription:  ",CHAR(34),INDEX(Organizations[Organization Description],$A958),CHAR(34),
", OrganizationLink:  ",CHAR(34),INDEX(Organizations[Organization Link],$A958),CHAR(34),"}"))</f>
        <v>#REF!</v>
      </c>
      <c r="F958" t="e">
        <f>IF(INDEX(People[First Name],$A958)="","",
CONCATENATE("  - &amp;AffiliationID",TEXT($A958,"0000"),
" {PersonID: *PersonID",TEXT($A958,"0000"),
", OrganizationID: *OrganizationID",TEXT(MATCH(INDEX(People[Organization Name],$A958),Organizations[Organization Name],0),"0000"),
", IsPrimaryOrganizationContact: , AffiliationStartDate: , AffiliationEndDate: , PrimaryPhone: ",
", PrimaryEmail: ",CHAR(34),INDEX(People[Primary Email],$A958),CHAR(34),
", PrimaryAddress: ",CHAR(34),INDEX(People[Primary Address],$A958),CHAR(34),
", PersonLink: }"))</f>
        <v>#REF!</v>
      </c>
      <c r="H958" t="e">
        <f>IF(COUNTA(CitationInformation)=0,"",IF(INDEX(AuthorList[Author Name],$A958)="","",
CONCATENATE("  - &amp;AuthorListID",TEXT($A958,"0000"),
"  {CitationID: *CitationID0001",
", PersonID: *PersonID",TEXT(MATCH(INDEX(AuthorList[Author Name],$A958),People[Full Name],0),"0000"),
", AuthorOrder: ",INDEX(AuthorList[Author Number],$A958),"}")))</f>
        <v>#REF!</v>
      </c>
      <c r="K958" t="e">
        <f>IF(INDEX(SamplingFeatures[Feature Code],$A958)="","",
CONCATENATE("  - &amp;SamplingFeatureID",TEXT($A958,"0000"),
" {","SamplingFeatureUUID:  ",CHAR(34),INDEX(SamplingFeatures[Sampling Feature UUID],$A958),CHAR(34),
", SamplingFeatureTypeCV:  ",CHAR(34),INDEX(SamplingFeatures[Sampling Feature Type],$A958),CHAR(34),
", SamplingFeatureCode:  ",CHAR(34),INDEX(SamplingFeatures[Feature Code],$A958),CHAR(34),
", SamplingFeatureName:  ",CHAR(34),INDEX(SamplingFeatures[Feature Name],$A958),CHAR(34),
", SamplingFeatureDescription:  ",CHAR(34),INDEX(SamplingFeatures[Feature Description],$A958),CHAR(34),
", SamplingFeatureGeotypeCV:  ",CHAR(34),INDEX(SamplingFeatures[Feature Geo Type],$A958),CHAR(34),
", FeatureGeometry:  ",CHAR(34),INDEX(SamplingFeatures[Feature Geometry],$A958),CHAR(34),
", Elevation_m:  ",CHAR(34),INDEX(SamplingFeatures[Elevation_m],$A958),CHAR(34),
", ElevationDatumCV:  ",CHAR(34),ElevationDatum,CHAR(34),"}"))</f>
        <v>#REF!</v>
      </c>
      <c r="L958" t="e">
        <f>IF(INDEX(SamplingFeatures[Sampling Feature Type],$A958)&lt;&gt;"Site","",
CONCATENATE("  - &amp;SiteID",TEXT(SUMPRODUCT(--($L$3:$L957&lt;&gt;"")),"0000"),
" {","SamplingFeatureID:  *SamplingFeatureID",TEXT($A958,"0000"),
", SiteTypeCV:  ",CHAR(34),INDEX(Sites[Site Type],$A958),CHAR(34),
", Latitude:  ",INDEX(Sites[Latitude],$A958),
", Longitude:  ",INDEX(Sites[Longitude],$A958),
", SRSName:  ",CHAR(34),LatLonDatum,CHAR(34),"}"))</f>
        <v>#REF!</v>
      </c>
      <c r="M958" t="e">
        <f>IF(INDEX(SamplingFeatures[Sampling Feature Type],$A958)&lt;&gt;"Specimen","",
CONCATENATE("  - &amp;SpecimenID",TEXT(SUMPRODUCT(--($M$3:$M957&lt;&gt;"")),"0000"),
" {","SamplingFeatureID:  *SamplingFeatureID",TEXT($A958,"0000"),
", SpecimenTypeCV:  ",CHAR(34),INDEX(Specimens[Specimen Type],$A958),CHAR(34),
", SpecimenMediumCV:  ",INDEX(Specimens[Specimen Medium],$A958),
", IsFieldSpecimen:  ",CHAR(34),INDEX(Specimens[Is Field Specimen?],$A958),CHAR(34),"}"))</f>
        <v>#REF!</v>
      </c>
      <c r="N958" t="e">
        <f>IF(COUNTA(SpatialOffsets[])=0,"", IF(INDEX(SpatialOffsets[Spatial Offset Type],$A958)="","",
CONCATENATE("  - &amp;SpatialOffsetID",TEXT($A958,"0000"),
" {","SpatialOffsetTypeCV:  ",CHAR(34),INDEX(SpatialOffsets[Spatial Offset Type],$A958),CHAR(34),
", Offset1Value:  ",INDEX(SpatialOffsets[Offset 1 Value],$A958),
", Offset1UnitID:  ",CHAR(34),INDEX(SpatialOffsets[Offset 1 Unit],$A958),CHAR(34),
", Offset2Value:  ",INDEX(SpatialOffsets[Offset 2 Value],$A958),
", Offset2UnitID:  ",CHAR(34),INDEX(SpatialOffsets[Offset 2 Unit],$A958),CHAR(34),
", Offset3Value:  ",INDEX(SpatialOffsets[Offset 3 Value],$A958),
", Offset3UnitID:  ",CHAR(34),INDEX(SpatialOffsets[Offset 3 Unit],$A958),CHAR(34),,"}")))</f>
        <v>#REF!</v>
      </c>
      <c r="O958" t="e">
        <f>IF(COUNTA(RelatedFeatures[])=0,"", IF(INDEX(RelatedFeatures[First Sampling Feature Code],$A958)="","",
CONCATENATE("  - &amp;RelationID",TEXT($A958,"0000"),
" {","SamplingFeatureID:  *SamplingFeatureID",TEXT(MATCH(INDEX(RelatedFeatures[First Sampling Feature Code],$A958),SamplingFeatures[Feature Code],0),"0000"),
", RelationshipTypeCV:  ",CHAR(34),INDEX(RelatedFeatures[Relationship Type],$A958),CHAR(34),
", RelatedFeatureID: *SamplingFeatureID",TEXT(MATCH(INDEX(RelatedFeatures[Second Sampling Feature Code],$A958),SamplingFeatures[Feature Code],0),"0000"),
", SpatialOffsetID:  ",IF(INDEX(RelatedFeatures[Offset Number],$A958)="","",CONCATENATE("*SpatialOffsetID",TEXT(INDEX(RelatedFeatures[Offset Number],$A958),"0000"))),"}")))</f>
        <v>#REF!</v>
      </c>
      <c r="P958" t="e">
        <f>IF(INDEX(Methods[Method Type],$A958)="","",
CONCATENATE("  - &amp;MethodID",TEXT($A958,"0000"),
" {","MethodTypeCV:  ",CHAR(34),INDEX(Methods[Method Type],$A958),CHAR(34),
", MethodCode:  ",CHAR(34),INDEX(Methods[Method Code],$A958),CHAR(34),
", MethodName:  ",CHAR(34),INDEX(Methods[Method Name],$A958),CHAR(34),
", MethodDescription:  ",CHAR(34),INDEX(Methods[Method Description],$A958),CHAR(34),
", MethodLink:  ",CHAR(34),INDEX(Methods[Method Link],$A958),CHAR(34),
", OrganizationID: *OrganizationID",TEXT(MATCH(INDEX(Methods[Organization Name],$A958),Organizations[Organization Name],0),"0000"),"}"))</f>
        <v>#REF!</v>
      </c>
      <c r="Q958" t="e">
        <f>IF(INDEX(Variables[Variable Type],$A958)="","",
CONCATENATE("  - &amp;VariableID",TEXT($A958,"0000"),
" {","VariableTypeCV:  ",CHAR(34),INDEX(Variables[Variable Type],$A958),CHAR(34),
", VariableCode:  ",CHAR(34),INDEX(Variables[Variable Code],$A958),CHAR(34),
", VariableNameCV:  ",CHAR(34),INDEX(Variables[Variable Name],$A958),CHAR(34),
", VariableDefinition:  ",CHAR(34),INDEX(Variables[Variable Definition],$A958),CHAR(34),
", SpecciationCV:  ",CHAR(34),INDEX(Variables[Speciation],$A958),CHAR(34),
", NoDataValue:  ",CHAR(34),INDEX(Variables[No Data Value],$A958),CHAR(34),"}"))</f>
        <v>#REF!</v>
      </c>
    </row>
    <row r="959" spans="1:17" x14ac:dyDescent="0.25">
      <c r="A959">
        <v>956</v>
      </c>
      <c r="D959" t="e">
        <f>IF(INDEX(People[First Name],$A959)="","",
CONCATENATE("  - &amp;PersonID",TEXT($A959,"0000"),
" {","PersonFirstName:  ",CHAR(34),INDEX(People[First Name],$A959),CHAR(34),
", PersonMiddleName:  ",CHAR(34),INDEX(People[Middle Name],$A959),CHAR(34),
", PersonLastName:  ",CHAR(34),INDEX(People[Last Name],$A959),CHAR(34),"}"))</f>
        <v>#REF!</v>
      </c>
      <c r="E959" t="e">
        <f>IF(INDEX(Organizations[Organization Type '[CV']],$A959)="","",
CONCATENATE("  - &amp;OrganizationID",TEXT($A959,"0000"),
" {","OrganizationTypeCV:  ",CHAR(34),INDEX(Organizations[Organization Type '[CV']],$A959),CHAR(34),
", OrganizationCode:  ",CHAR(34),INDEX(Organizations[Organization Code],$A959),CHAR(34),
", OrganizationName:  ",CHAR(34),INDEX(Organizations[Organization Name],$A959),CHAR(34),
", OrganizationDescription:  ",CHAR(34),INDEX(Organizations[Organization Description],$A959),CHAR(34),
", OrganizationLink:  ",CHAR(34),INDEX(Organizations[Organization Link],$A959),CHAR(34),"}"))</f>
        <v>#REF!</v>
      </c>
      <c r="F959" t="e">
        <f>IF(INDEX(People[First Name],$A959)="","",
CONCATENATE("  - &amp;AffiliationID",TEXT($A959,"0000"),
" {PersonID: *PersonID",TEXT($A959,"0000"),
", OrganizationID: *OrganizationID",TEXT(MATCH(INDEX(People[Organization Name],$A959),Organizations[Organization Name],0),"0000"),
", IsPrimaryOrganizationContact: , AffiliationStartDate: , AffiliationEndDate: , PrimaryPhone: ",
", PrimaryEmail: ",CHAR(34),INDEX(People[Primary Email],$A959),CHAR(34),
", PrimaryAddress: ",CHAR(34),INDEX(People[Primary Address],$A959),CHAR(34),
", PersonLink: }"))</f>
        <v>#REF!</v>
      </c>
      <c r="H959" t="e">
        <f>IF(COUNTA(CitationInformation)=0,"",IF(INDEX(AuthorList[Author Name],$A959)="","",
CONCATENATE("  - &amp;AuthorListID",TEXT($A959,"0000"),
"  {CitationID: *CitationID0001",
", PersonID: *PersonID",TEXT(MATCH(INDEX(AuthorList[Author Name],$A959),People[Full Name],0),"0000"),
", AuthorOrder: ",INDEX(AuthorList[Author Number],$A959),"}")))</f>
        <v>#REF!</v>
      </c>
      <c r="K959" t="e">
        <f>IF(INDEX(SamplingFeatures[Feature Code],$A959)="","",
CONCATENATE("  - &amp;SamplingFeatureID",TEXT($A959,"0000"),
" {","SamplingFeatureUUID:  ",CHAR(34),INDEX(SamplingFeatures[Sampling Feature UUID],$A959),CHAR(34),
", SamplingFeatureTypeCV:  ",CHAR(34),INDEX(SamplingFeatures[Sampling Feature Type],$A959),CHAR(34),
", SamplingFeatureCode:  ",CHAR(34),INDEX(SamplingFeatures[Feature Code],$A959),CHAR(34),
", SamplingFeatureName:  ",CHAR(34),INDEX(SamplingFeatures[Feature Name],$A959),CHAR(34),
", SamplingFeatureDescription:  ",CHAR(34),INDEX(SamplingFeatures[Feature Description],$A959),CHAR(34),
", SamplingFeatureGeotypeCV:  ",CHAR(34),INDEX(SamplingFeatures[Feature Geo Type],$A959),CHAR(34),
", FeatureGeometry:  ",CHAR(34),INDEX(SamplingFeatures[Feature Geometry],$A959),CHAR(34),
", Elevation_m:  ",CHAR(34),INDEX(SamplingFeatures[Elevation_m],$A959),CHAR(34),
", ElevationDatumCV:  ",CHAR(34),ElevationDatum,CHAR(34),"}"))</f>
        <v>#REF!</v>
      </c>
      <c r="L959" t="e">
        <f>IF(INDEX(SamplingFeatures[Sampling Feature Type],$A959)&lt;&gt;"Site","",
CONCATENATE("  - &amp;SiteID",TEXT(SUMPRODUCT(--($L$3:$L958&lt;&gt;"")),"0000"),
" {","SamplingFeatureID:  *SamplingFeatureID",TEXT($A959,"0000"),
", SiteTypeCV:  ",CHAR(34),INDEX(Sites[Site Type],$A959),CHAR(34),
", Latitude:  ",INDEX(Sites[Latitude],$A959),
", Longitude:  ",INDEX(Sites[Longitude],$A959),
", SRSName:  ",CHAR(34),LatLonDatum,CHAR(34),"}"))</f>
        <v>#REF!</v>
      </c>
      <c r="M959" t="e">
        <f>IF(INDEX(SamplingFeatures[Sampling Feature Type],$A959)&lt;&gt;"Specimen","",
CONCATENATE("  - &amp;SpecimenID",TEXT(SUMPRODUCT(--($M$3:$M958&lt;&gt;"")),"0000"),
" {","SamplingFeatureID:  *SamplingFeatureID",TEXT($A959,"0000"),
", SpecimenTypeCV:  ",CHAR(34),INDEX(Specimens[Specimen Type],$A959),CHAR(34),
", SpecimenMediumCV:  ",INDEX(Specimens[Specimen Medium],$A959),
", IsFieldSpecimen:  ",CHAR(34),INDEX(Specimens[Is Field Specimen?],$A959),CHAR(34),"}"))</f>
        <v>#REF!</v>
      </c>
      <c r="N959" t="e">
        <f>IF(COUNTA(SpatialOffsets[])=0,"", IF(INDEX(SpatialOffsets[Spatial Offset Type],$A959)="","",
CONCATENATE("  - &amp;SpatialOffsetID",TEXT($A959,"0000"),
" {","SpatialOffsetTypeCV:  ",CHAR(34),INDEX(SpatialOffsets[Spatial Offset Type],$A959),CHAR(34),
", Offset1Value:  ",INDEX(SpatialOffsets[Offset 1 Value],$A959),
", Offset1UnitID:  ",CHAR(34),INDEX(SpatialOffsets[Offset 1 Unit],$A959),CHAR(34),
", Offset2Value:  ",INDEX(SpatialOffsets[Offset 2 Value],$A959),
", Offset2UnitID:  ",CHAR(34),INDEX(SpatialOffsets[Offset 2 Unit],$A959),CHAR(34),
", Offset3Value:  ",INDEX(SpatialOffsets[Offset 3 Value],$A959),
", Offset3UnitID:  ",CHAR(34),INDEX(SpatialOffsets[Offset 3 Unit],$A959),CHAR(34),,"}")))</f>
        <v>#REF!</v>
      </c>
      <c r="O959" t="e">
        <f>IF(COUNTA(RelatedFeatures[])=0,"", IF(INDEX(RelatedFeatures[First Sampling Feature Code],$A959)="","",
CONCATENATE("  - &amp;RelationID",TEXT($A959,"0000"),
" {","SamplingFeatureID:  *SamplingFeatureID",TEXT(MATCH(INDEX(RelatedFeatures[First Sampling Feature Code],$A959),SamplingFeatures[Feature Code],0),"0000"),
", RelationshipTypeCV:  ",CHAR(34),INDEX(RelatedFeatures[Relationship Type],$A959),CHAR(34),
", RelatedFeatureID: *SamplingFeatureID",TEXT(MATCH(INDEX(RelatedFeatures[Second Sampling Feature Code],$A959),SamplingFeatures[Feature Code],0),"0000"),
", SpatialOffsetID:  ",IF(INDEX(RelatedFeatures[Offset Number],$A959)="","",CONCATENATE("*SpatialOffsetID",TEXT(INDEX(RelatedFeatures[Offset Number],$A959),"0000"))),"}")))</f>
        <v>#REF!</v>
      </c>
      <c r="P959" t="e">
        <f>IF(INDEX(Methods[Method Type],$A959)="","",
CONCATENATE("  - &amp;MethodID",TEXT($A959,"0000"),
" {","MethodTypeCV:  ",CHAR(34),INDEX(Methods[Method Type],$A959),CHAR(34),
", MethodCode:  ",CHAR(34),INDEX(Methods[Method Code],$A959),CHAR(34),
", MethodName:  ",CHAR(34),INDEX(Methods[Method Name],$A959),CHAR(34),
", MethodDescription:  ",CHAR(34),INDEX(Methods[Method Description],$A959),CHAR(34),
", MethodLink:  ",CHAR(34),INDEX(Methods[Method Link],$A959),CHAR(34),
", OrganizationID: *OrganizationID",TEXT(MATCH(INDEX(Methods[Organization Name],$A959),Organizations[Organization Name],0),"0000"),"}"))</f>
        <v>#REF!</v>
      </c>
      <c r="Q959" t="e">
        <f>IF(INDEX(Variables[Variable Type],$A959)="","",
CONCATENATE("  - &amp;VariableID",TEXT($A959,"0000"),
" {","VariableTypeCV:  ",CHAR(34),INDEX(Variables[Variable Type],$A959),CHAR(34),
", VariableCode:  ",CHAR(34),INDEX(Variables[Variable Code],$A959),CHAR(34),
", VariableNameCV:  ",CHAR(34),INDEX(Variables[Variable Name],$A959),CHAR(34),
", VariableDefinition:  ",CHAR(34),INDEX(Variables[Variable Definition],$A959),CHAR(34),
", SpecciationCV:  ",CHAR(34),INDEX(Variables[Speciation],$A959),CHAR(34),
", NoDataValue:  ",CHAR(34),INDEX(Variables[No Data Value],$A959),CHAR(34),"}"))</f>
        <v>#REF!</v>
      </c>
    </row>
    <row r="960" spans="1:17" x14ac:dyDescent="0.25">
      <c r="A960">
        <v>957</v>
      </c>
      <c r="D960" t="e">
        <f>IF(INDEX(People[First Name],$A960)="","",
CONCATENATE("  - &amp;PersonID",TEXT($A960,"0000"),
" {","PersonFirstName:  ",CHAR(34),INDEX(People[First Name],$A960),CHAR(34),
", PersonMiddleName:  ",CHAR(34),INDEX(People[Middle Name],$A960),CHAR(34),
", PersonLastName:  ",CHAR(34),INDEX(People[Last Name],$A960),CHAR(34),"}"))</f>
        <v>#REF!</v>
      </c>
      <c r="E960" t="e">
        <f>IF(INDEX(Organizations[Organization Type '[CV']],$A960)="","",
CONCATENATE("  - &amp;OrganizationID",TEXT($A960,"0000"),
" {","OrganizationTypeCV:  ",CHAR(34),INDEX(Organizations[Organization Type '[CV']],$A960),CHAR(34),
", OrganizationCode:  ",CHAR(34),INDEX(Organizations[Organization Code],$A960),CHAR(34),
", OrganizationName:  ",CHAR(34),INDEX(Organizations[Organization Name],$A960),CHAR(34),
", OrganizationDescription:  ",CHAR(34),INDEX(Organizations[Organization Description],$A960),CHAR(34),
", OrganizationLink:  ",CHAR(34),INDEX(Organizations[Organization Link],$A960),CHAR(34),"}"))</f>
        <v>#REF!</v>
      </c>
      <c r="F960" t="e">
        <f>IF(INDEX(People[First Name],$A960)="","",
CONCATENATE("  - &amp;AffiliationID",TEXT($A960,"0000"),
" {PersonID: *PersonID",TEXT($A960,"0000"),
", OrganizationID: *OrganizationID",TEXT(MATCH(INDEX(People[Organization Name],$A960),Organizations[Organization Name],0),"0000"),
", IsPrimaryOrganizationContact: , AffiliationStartDate: , AffiliationEndDate: , PrimaryPhone: ",
", PrimaryEmail: ",CHAR(34),INDEX(People[Primary Email],$A960),CHAR(34),
", PrimaryAddress: ",CHAR(34),INDEX(People[Primary Address],$A960),CHAR(34),
", PersonLink: }"))</f>
        <v>#REF!</v>
      </c>
      <c r="H960" t="e">
        <f>IF(COUNTA(CitationInformation)=0,"",IF(INDEX(AuthorList[Author Name],$A960)="","",
CONCATENATE("  - &amp;AuthorListID",TEXT($A960,"0000"),
"  {CitationID: *CitationID0001",
", PersonID: *PersonID",TEXT(MATCH(INDEX(AuthorList[Author Name],$A960),People[Full Name],0),"0000"),
", AuthorOrder: ",INDEX(AuthorList[Author Number],$A960),"}")))</f>
        <v>#REF!</v>
      </c>
      <c r="K960" t="e">
        <f>IF(INDEX(SamplingFeatures[Feature Code],$A960)="","",
CONCATENATE("  - &amp;SamplingFeatureID",TEXT($A960,"0000"),
" {","SamplingFeatureUUID:  ",CHAR(34),INDEX(SamplingFeatures[Sampling Feature UUID],$A960),CHAR(34),
", SamplingFeatureTypeCV:  ",CHAR(34),INDEX(SamplingFeatures[Sampling Feature Type],$A960),CHAR(34),
", SamplingFeatureCode:  ",CHAR(34),INDEX(SamplingFeatures[Feature Code],$A960),CHAR(34),
", SamplingFeatureName:  ",CHAR(34),INDEX(SamplingFeatures[Feature Name],$A960),CHAR(34),
", SamplingFeatureDescription:  ",CHAR(34),INDEX(SamplingFeatures[Feature Description],$A960),CHAR(34),
", SamplingFeatureGeotypeCV:  ",CHAR(34),INDEX(SamplingFeatures[Feature Geo Type],$A960),CHAR(34),
", FeatureGeometry:  ",CHAR(34),INDEX(SamplingFeatures[Feature Geometry],$A960),CHAR(34),
", Elevation_m:  ",CHAR(34),INDEX(SamplingFeatures[Elevation_m],$A960),CHAR(34),
", ElevationDatumCV:  ",CHAR(34),ElevationDatum,CHAR(34),"}"))</f>
        <v>#REF!</v>
      </c>
      <c r="L960" t="e">
        <f>IF(INDEX(SamplingFeatures[Sampling Feature Type],$A960)&lt;&gt;"Site","",
CONCATENATE("  - &amp;SiteID",TEXT(SUMPRODUCT(--($L$3:$L959&lt;&gt;"")),"0000"),
" {","SamplingFeatureID:  *SamplingFeatureID",TEXT($A960,"0000"),
", SiteTypeCV:  ",CHAR(34),INDEX(Sites[Site Type],$A960),CHAR(34),
", Latitude:  ",INDEX(Sites[Latitude],$A960),
", Longitude:  ",INDEX(Sites[Longitude],$A960),
", SRSName:  ",CHAR(34),LatLonDatum,CHAR(34),"}"))</f>
        <v>#REF!</v>
      </c>
      <c r="M960" t="e">
        <f>IF(INDEX(SamplingFeatures[Sampling Feature Type],$A960)&lt;&gt;"Specimen","",
CONCATENATE("  - &amp;SpecimenID",TEXT(SUMPRODUCT(--($M$3:$M959&lt;&gt;"")),"0000"),
" {","SamplingFeatureID:  *SamplingFeatureID",TEXT($A960,"0000"),
", SpecimenTypeCV:  ",CHAR(34),INDEX(Specimens[Specimen Type],$A960),CHAR(34),
", SpecimenMediumCV:  ",INDEX(Specimens[Specimen Medium],$A960),
", IsFieldSpecimen:  ",CHAR(34),INDEX(Specimens[Is Field Specimen?],$A960),CHAR(34),"}"))</f>
        <v>#REF!</v>
      </c>
      <c r="N960" t="e">
        <f>IF(COUNTA(SpatialOffsets[])=0,"", IF(INDEX(SpatialOffsets[Spatial Offset Type],$A960)="","",
CONCATENATE("  - &amp;SpatialOffsetID",TEXT($A960,"0000"),
" {","SpatialOffsetTypeCV:  ",CHAR(34),INDEX(SpatialOffsets[Spatial Offset Type],$A960),CHAR(34),
", Offset1Value:  ",INDEX(SpatialOffsets[Offset 1 Value],$A960),
", Offset1UnitID:  ",CHAR(34),INDEX(SpatialOffsets[Offset 1 Unit],$A960),CHAR(34),
", Offset2Value:  ",INDEX(SpatialOffsets[Offset 2 Value],$A960),
", Offset2UnitID:  ",CHAR(34),INDEX(SpatialOffsets[Offset 2 Unit],$A960),CHAR(34),
", Offset3Value:  ",INDEX(SpatialOffsets[Offset 3 Value],$A960),
", Offset3UnitID:  ",CHAR(34),INDEX(SpatialOffsets[Offset 3 Unit],$A960),CHAR(34),,"}")))</f>
        <v>#REF!</v>
      </c>
      <c r="O960" t="e">
        <f>IF(COUNTA(RelatedFeatures[])=0,"", IF(INDEX(RelatedFeatures[First Sampling Feature Code],$A960)="","",
CONCATENATE("  - &amp;RelationID",TEXT($A960,"0000"),
" {","SamplingFeatureID:  *SamplingFeatureID",TEXT(MATCH(INDEX(RelatedFeatures[First Sampling Feature Code],$A960),SamplingFeatures[Feature Code],0),"0000"),
", RelationshipTypeCV:  ",CHAR(34),INDEX(RelatedFeatures[Relationship Type],$A960),CHAR(34),
", RelatedFeatureID: *SamplingFeatureID",TEXT(MATCH(INDEX(RelatedFeatures[Second Sampling Feature Code],$A960),SamplingFeatures[Feature Code],0),"0000"),
", SpatialOffsetID:  ",IF(INDEX(RelatedFeatures[Offset Number],$A960)="","",CONCATENATE("*SpatialOffsetID",TEXT(INDEX(RelatedFeatures[Offset Number],$A960),"0000"))),"}")))</f>
        <v>#REF!</v>
      </c>
      <c r="P960" t="e">
        <f>IF(INDEX(Methods[Method Type],$A960)="","",
CONCATENATE("  - &amp;MethodID",TEXT($A960,"0000"),
" {","MethodTypeCV:  ",CHAR(34),INDEX(Methods[Method Type],$A960),CHAR(34),
", MethodCode:  ",CHAR(34),INDEX(Methods[Method Code],$A960),CHAR(34),
", MethodName:  ",CHAR(34),INDEX(Methods[Method Name],$A960),CHAR(34),
", MethodDescription:  ",CHAR(34),INDEX(Methods[Method Description],$A960),CHAR(34),
", MethodLink:  ",CHAR(34),INDEX(Methods[Method Link],$A960),CHAR(34),
", OrganizationID: *OrganizationID",TEXT(MATCH(INDEX(Methods[Organization Name],$A960),Organizations[Organization Name],0),"0000"),"}"))</f>
        <v>#REF!</v>
      </c>
      <c r="Q960" t="e">
        <f>IF(INDEX(Variables[Variable Type],$A960)="","",
CONCATENATE("  - &amp;VariableID",TEXT($A960,"0000"),
" {","VariableTypeCV:  ",CHAR(34),INDEX(Variables[Variable Type],$A960),CHAR(34),
", VariableCode:  ",CHAR(34),INDEX(Variables[Variable Code],$A960),CHAR(34),
", VariableNameCV:  ",CHAR(34),INDEX(Variables[Variable Name],$A960),CHAR(34),
", VariableDefinition:  ",CHAR(34),INDEX(Variables[Variable Definition],$A960),CHAR(34),
", SpecciationCV:  ",CHAR(34),INDEX(Variables[Speciation],$A960),CHAR(34),
", NoDataValue:  ",CHAR(34),INDEX(Variables[No Data Value],$A960),CHAR(34),"}"))</f>
        <v>#REF!</v>
      </c>
    </row>
    <row r="961" spans="1:17" x14ac:dyDescent="0.25">
      <c r="A961">
        <v>958</v>
      </c>
      <c r="D961" t="e">
        <f>IF(INDEX(People[First Name],$A961)="","",
CONCATENATE("  - &amp;PersonID",TEXT($A961,"0000"),
" {","PersonFirstName:  ",CHAR(34),INDEX(People[First Name],$A961),CHAR(34),
", PersonMiddleName:  ",CHAR(34),INDEX(People[Middle Name],$A961),CHAR(34),
", PersonLastName:  ",CHAR(34),INDEX(People[Last Name],$A961),CHAR(34),"}"))</f>
        <v>#REF!</v>
      </c>
      <c r="E961" t="e">
        <f>IF(INDEX(Organizations[Organization Type '[CV']],$A961)="","",
CONCATENATE("  - &amp;OrganizationID",TEXT($A961,"0000"),
" {","OrganizationTypeCV:  ",CHAR(34),INDEX(Organizations[Organization Type '[CV']],$A961),CHAR(34),
", OrganizationCode:  ",CHAR(34),INDEX(Organizations[Organization Code],$A961),CHAR(34),
", OrganizationName:  ",CHAR(34),INDEX(Organizations[Organization Name],$A961),CHAR(34),
", OrganizationDescription:  ",CHAR(34),INDEX(Organizations[Organization Description],$A961),CHAR(34),
", OrganizationLink:  ",CHAR(34),INDEX(Organizations[Organization Link],$A961),CHAR(34),"}"))</f>
        <v>#REF!</v>
      </c>
      <c r="F961" t="e">
        <f>IF(INDEX(People[First Name],$A961)="","",
CONCATENATE("  - &amp;AffiliationID",TEXT($A961,"0000"),
" {PersonID: *PersonID",TEXT($A961,"0000"),
", OrganizationID: *OrganizationID",TEXT(MATCH(INDEX(People[Organization Name],$A961),Organizations[Organization Name],0),"0000"),
", IsPrimaryOrganizationContact: , AffiliationStartDate: , AffiliationEndDate: , PrimaryPhone: ",
", PrimaryEmail: ",CHAR(34),INDEX(People[Primary Email],$A961),CHAR(34),
", PrimaryAddress: ",CHAR(34),INDEX(People[Primary Address],$A961),CHAR(34),
", PersonLink: }"))</f>
        <v>#REF!</v>
      </c>
      <c r="H961" t="e">
        <f>IF(COUNTA(CitationInformation)=0,"",IF(INDEX(AuthorList[Author Name],$A961)="","",
CONCATENATE("  - &amp;AuthorListID",TEXT($A961,"0000"),
"  {CitationID: *CitationID0001",
", PersonID: *PersonID",TEXT(MATCH(INDEX(AuthorList[Author Name],$A961),People[Full Name],0),"0000"),
", AuthorOrder: ",INDEX(AuthorList[Author Number],$A961),"}")))</f>
        <v>#REF!</v>
      </c>
      <c r="K961" t="e">
        <f>IF(INDEX(SamplingFeatures[Feature Code],$A961)="","",
CONCATENATE("  - &amp;SamplingFeatureID",TEXT($A961,"0000"),
" {","SamplingFeatureUUID:  ",CHAR(34),INDEX(SamplingFeatures[Sampling Feature UUID],$A961),CHAR(34),
", SamplingFeatureTypeCV:  ",CHAR(34),INDEX(SamplingFeatures[Sampling Feature Type],$A961),CHAR(34),
", SamplingFeatureCode:  ",CHAR(34),INDEX(SamplingFeatures[Feature Code],$A961),CHAR(34),
", SamplingFeatureName:  ",CHAR(34),INDEX(SamplingFeatures[Feature Name],$A961),CHAR(34),
", SamplingFeatureDescription:  ",CHAR(34),INDEX(SamplingFeatures[Feature Description],$A961),CHAR(34),
", SamplingFeatureGeotypeCV:  ",CHAR(34),INDEX(SamplingFeatures[Feature Geo Type],$A961),CHAR(34),
", FeatureGeometry:  ",CHAR(34),INDEX(SamplingFeatures[Feature Geometry],$A961),CHAR(34),
", Elevation_m:  ",CHAR(34),INDEX(SamplingFeatures[Elevation_m],$A961),CHAR(34),
", ElevationDatumCV:  ",CHAR(34),ElevationDatum,CHAR(34),"}"))</f>
        <v>#REF!</v>
      </c>
      <c r="L961" t="e">
        <f>IF(INDEX(SamplingFeatures[Sampling Feature Type],$A961)&lt;&gt;"Site","",
CONCATENATE("  - &amp;SiteID",TEXT(SUMPRODUCT(--($L$3:$L960&lt;&gt;"")),"0000"),
" {","SamplingFeatureID:  *SamplingFeatureID",TEXT($A961,"0000"),
", SiteTypeCV:  ",CHAR(34),INDEX(Sites[Site Type],$A961),CHAR(34),
", Latitude:  ",INDEX(Sites[Latitude],$A961),
", Longitude:  ",INDEX(Sites[Longitude],$A961),
", SRSName:  ",CHAR(34),LatLonDatum,CHAR(34),"}"))</f>
        <v>#REF!</v>
      </c>
      <c r="M961" t="e">
        <f>IF(INDEX(SamplingFeatures[Sampling Feature Type],$A961)&lt;&gt;"Specimen","",
CONCATENATE("  - &amp;SpecimenID",TEXT(SUMPRODUCT(--($M$3:$M960&lt;&gt;"")),"0000"),
" {","SamplingFeatureID:  *SamplingFeatureID",TEXT($A961,"0000"),
", SpecimenTypeCV:  ",CHAR(34),INDEX(Specimens[Specimen Type],$A961),CHAR(34),
", SpecimenMediumCV:  ",INDEX(Specimens[Specimen Medium],$A961),
", IsFieldSpecimen:  ",CHAR(34),INDEX(Specimens[Is Field Specimen?],$A961),CHAR(34),"}"))</f>
        <v>#REF!</v>
      </c>
      <c r="N961" t="e">
        <f>IF(COUNTA(SpatialOffsets[])=0,"", IF(INDEX(SpatialOffsets[Spatial Offset Type],$A961)="","",
CONCATENATE("  - &amp;SpatialOffsetID",TEXT($A961,"0000"),
" {","SpatialOffsetTypeCV:  ",CHAR(34),INDEX(SpatialOffsets[Spatial Offset Type],$A961),CHAR(34),
", Offset1Value:  ",INDEX(SpatialOffsets[Offset 1 Value],$A961),
", Offset1UnitID:  ",CHAR(34),INDEX(SpatialOffsets[Offset 1 Unit],$A961),CHAR(34),
", Offset2Value:  ",INDEX(SpatialOffsets[Offset 2 Value],$A961),
", Offset2UnitID:  ",CHAR(34),INDEX(SpatialOffsets[Offset 2 Unit],$A961),CHAR(34),
", Offset3Value:  ",INDEX(SpatialOffsets[Offset 3 Value],$A961),
", Offset3UnitID:  ",CHAR(34),INDEX(SpatialOffsets[Offset 3 Unit],$A961),CHAR(34),,"}")))</f>
        <v>#REF!</v>
      </c>
      <c r="O961" t="e">
        <f>IF(COUNTA(RelatedFeatures[])=0,"", IF(INDEX(RelatedFeatures[First Sampling Feature Code],$A961)="","",
CONCATENATE("  - &amp;RelationID",TEXT($A961,"0000"),
" {","SamplingFeatureID:  *SamplingFeatureID",TEXT(MATCH(INDEX(RelatedFeatures[First Sampling Feature Code],$A961),SamplingFeatures[Feature Code],0),"0000"),
", RelationshipTypeCV:  ",CHAR(34),INDEX(RelatedFeatures[Relationship Type],$A961),CHAR(34),
", RelatedFeatureID: *SamplingFeatureID",TEXT(MATCH(INDEX(RelatedFeatures[Second Sampling Feature Code],$A961),SamplingFeatures[Feature Code],0),"0000"),
", SpatialOffsetID:  ",IF(INDEX(RelatedFeatures[Offset Number],$A961)="","",CONCATENATE("*SpatialOffsetID",TEXT(INDEX(RelatedFeatures[Offset Number],$A961),"0000"))),"}")))</f>
        <v>#REF!</v>
      </c>
      <c r="P961" t="e">
        <f>IF(INDEX(Methods[Method Type],$A961)="","",
CONCATENATE("  - &amp;MethodID",TEXT($A961,"0000"),
" {","MethodTypeCV:  ",CHAR(34),INDEX(Methods[Method Type],$A961),CHAR(34),
", MethodCode:  ",CHAR(34),INDEX(Methods[Method Code],$A961),CHAR(34),
", MethodName:  ",CHAR(34),INDEX(Methods[Method Name],$A961),CHAR(34),
", MethodDescription:  ",CHAR(34),INDEX(Methods[Method Description],$A961),CHAR(34),
", MethodLink:  ",CHAR(34),INDEX(Methods[Method Link],$A961),CHAR(34),
", OrganizationID: *OrganizationID",TEXT(MATCH(INDEX(Methods[Organization Name],$A961),Organizations[Organization Name],0),"0000"),"}"))</f>
        <v>#REF!</v>
      </c>
      <c r="Q961" t="e">
        <f>IF(INDEX(Variables[Variable Type],$A961)="","",
CONCATENATE("  - &amp;VariableID",TEXT($A961,"0000"),
" {","VariableTypeCV:  ",CHAR(34),INDEX(Variables[Variable Type],$A961),CHAR(34),
", VariableCode:  ",CHAR(34),INDEX(Variables[Variable Code],$A961),CHAR(34),
", VariableNameCV:  ",CHAR(34),INDEX(Variables[Variable Name],$A961),CHAR(34),
", VariableDefinition:  ",CHAR(34),INDEX(Variables[Variable Definition],$A961),CHAR(34),
", SpecciationCV:  ",CHAR(34),INDEX(Variables[Speciation],$A961),CHAR(34),
", NoDataValue:  ",CHAR(34),INDEX(Variables[No Data Value],$A961),CHAR(34),"}"))</f>
        <v>#REF!</v>
      </c>
    </row>
    <row r="962" spans="1:17" x14ac:dyDescent="0.25">
      <c r="A962">
        <v>959</v>
      </c>
      <c r="D962" t="e">
        <f>IF(INDEX(People[First Name],$A962)="","",
CONCATENATE("  - &amp;PersonID",TEXT($A962,"0000"),
" {","PersonFirstName:  ",CHAR(34),INDEX(People[First Name],$A962),CHAR(34),
", PersonMiddleName:  ",CHAR(34),INDEX(People[Middle Name],$A962),CHAR(34),
", PersonLastName:  ",CHAR(34),INDEX(People[Last Name],$A962),CHAR(34),"}"))</f>
        <v>#REF!</v>
      </c>
      <c r="E962" t="e">
        <f>IF(INDEX(Organizations[Organization Type '[CV']],$A962)="","",
CONCATENATE("  - &amp;OrganizationID",TEXT($A962,"0000"),
" {","OrganizationTypeCV:  ",CHAR(34),INDEX(Organizations[Organization Type '[CV']],$A962),CHAR(34),
", OrganizationCode:  ",CHAR(34),INDEX(Organizations[Organization Code],$A962),CHAR(34),
", OrganizationName:  ",CHAR(34),INDEX(Organizations[Organization Name],$A962),CHAR(34),
", OrganizationDescription:  ",CHAR(34),INDEX(Organizations[Organization Description],$A962),CHAR(34),
", OrganizationLink:  ",CHAR(34),INDEX(Organizations[Organization Link],$A962),CHAR(34),"}"))</f>
        <v>#REF!</v>
      </c>
      <c r="F962" t="e">
        <f>IF(INDEX(People[First Name],$A962)="","",
CONCATENATE("  - &amp;AffiliationID",TEXT($A962,"0000"),
" {PersonID: *PersonID",TEXT($A962,"0000"),
", OrganizationID: *OrganizationID",TEXT(MATCH(INDEX(People[Organization Name],$A962),Organizations[Organization Name],0),"0000"),
", IsPrimaryOrganizationContact: , AffiliationStartDate: , AffiliationEndDate: , PrimaryPhone: ",
", PrimaryEmail: ",CHAR(34),INDEX(People[Primary Email],$A962),CHAR(34),
", PrimaryAddress: ",CHAR(34),INDEX(People[Primary Address],$A962),CHAR(34),
", PersonLink: }"))</f>
        <v>#REF!</v>
      </c>
      <c r="H962" t="e">
        <f>IF(COUNTA(CitationInformation)=0,"",IF(INDEX(AuthorList[Author Name],$A962)="","",
CONCATENATE("  - &amp;AuthorListID",TEXT($A962,"0000"),
"  {CitationID: *CitationID0001",
", PersonID: *PersonID",TEXT(MATCH(INDEX(AuthorList[Author Name],$A962),People[Full Name],0),"0000"),
", AuthorOrder: ",INDEX(AuthorList[Author Number],$A962),"}")))</f>
        <v>#REF!</v>
      </c>
      <c r="K962" t="e">
        <f>IF(INDEX(SamplingFeatures[Feature Code],$A962)="","",
CONCATENATE("  - &amp;SamplingFeatureID",TEXT($A962,"0000"),
" {","SamplingFeatureUUID:  ",CHAR(34),INDEX(SamplingFeatures[Sampling Feature UUID],$A962),CHAR(34),
", SamplingFeatureTypeCV:  ",CHAR(34),INDEX(SamplingFeatures[Sampling Feature Type],$A962),CHAR(34),
", SamplingFeatureCode:  ",CHAR(34),INDEX(SamplingFeatures[Feature Code],$A962),CHAR(34),
", SamplingFeatureName:  ",CHAR(34),INDEX(SamplingFeatures[Feature Name],$A962),CHAR(34),
", SamplingFeatureDescription:  ",CHAR(34),INDEX(SamplingFeatures[Feature Description],$A962),CHAR(34),
", SamplingFeatureGeotypeCV:  ",CHAR(34),INDEX(SamplingFeatures[Feature Geo Type],$A962),CHAR(34),
", FeatureGeometry:  ",CHAR(34),INDEX(SamplingFeatures[Feature Geometry],$A962),CHAR(34),
", Elevation_m:  ",CHAR(34),INDEX(SamplingFeatures[Elevation_m],$A962),CHAR(34),
", ElevationDatumCV:  ",CHAR(34),ElevationDatum,CHAR(34),"}"))</f>
        <v>#REF!</v>
      </c>
      <c r="L962" t="e">
        <f>IF(INDEX(SamplingFeatures[Sampling Feature Type],$A962)&lt;&gt;"Site","",
CONCATENATE("  - &amp;SiteID",TEXT(SUMPRODUCT(--($L$3:$L961&lt;&gt;"")),"0000"),
" {","SamplingFeatureID:  *SamplingFeatureID",TEXT($A962,"0000"),
", SiteTypeCV:  ",CHAR(34),INDEX(Sites[Site Type],$A962),CHAR(34),
", Latitude:  ",INDEX(Sites[Latitude],$A962),
", Longitude:  ",INDEX(Sites[Longitude],$A962),
", SRSName:  ",CHAR(34),LatLonDatum,CHAR(34),"}"))</f>
        <v>#REF!</v>
      </c>
      <c r="M962" t="e">
        <f>IF(INDEX(SamplingFeatures[Sampling Feature Type],$A962)&lt;&gt;"Specimen","",
CONCATENATE("  - &amp;SpecimenID",TEXT(SUMPRODUCT(--($M$3:$M961&lt;&gt;"")),"0000"),
" {","SamplingFeatureID:  *SamplingFeatureID",TEXT($A962,"0000"),
", SpecimenTypeCV:  ",CHAR(34),INDEX(Specimens[Specimen Type],$A962),CHAR(34),
", SpecimenMediumCV:  ",INDEX(Specimens[Specimen Medium],$A962),
", IsFieldSpecimen:  ",CHAR(34),INDEX(Specimens[Is Field Specimen?],$A962),CHAR(34),"}"))</f>
        <v>#REF!</v>
      </c>
      <c r="N962" t="e">
        <f>IF(COUNTA(SpatialOffsets[])=0,"", IF(INDEX(SpatialOffsets[Spatial Offset Type],$A962)="","",
CONCATENATE("  - &amp;SpatialOffsetID",TEXT($A962,"0000"),
" {","SpatialOffsetTypeCV:  ",CHAR(34),INDEX(SpatialOffsets[Spatial Offset Type],$A962),CHAR(34),
", Offset1Value:  ",INDEX(SpatialOffsets[Offset 1 Value],$A962),
", Offset1UnitID:  ",CHAR(34),INDEX(SpatialOffsets[Offset 1 Unit],$A962),CHAR(34),
", Offset2Value:  ",INDEX(SpatialOffsets[Offset 2 Value],$A962),
", Offset2UnitID:  ",CHAR(34),INDEX(SpatialOffsets[Offset 2 Unit],$A962),CHAR(34),
", Offset3Value:  ",INDEX(SpatialOffsets[Offset 3 Value],$A962),
", Offset3UnitID:  ",CHAR(34),INDEX(SpatialOffsets[Offset 3 Unit],$A962),CHAR(34),,"}")))</f>
        <v>#REF!</v>
      </c>
      <c r="O962" t="e">
        <f>IF(COUNTA(RelatedFeatures[])=0,"", IF(INDEX(RelatedFeatures[First Sampling Feature Code],$A962)="","",
CONCATENATE("  - &amp;RelationID",TEXT($A962,"0000"),
" {","SamplingFeatureID:  *SamplingFeatureID",TEXT(MATCH(INDEX(RelatedFeatures[First Sampling Feature Code],$A962),SamplingFeatures[Feature Code],0),"0000"),
", RelationshipTypeCV:  ",CHAR(34),INDEX(RelatedFeatures[Relationship Type],$A962),CHAR(34),
", RelatedFeatureID: *SamplingFeatureID",TEXT(MATCH(INDEX(RelatedFeatures[Second Sampling Feature Code],$A962),SamplingFeatures[Feature Code],0),"0000"),
", SpatialOffsetID:  ",IF(INDEX(RelatedFeatures[Offset Number],$A962)="","",CONCATENATE("*SpatialOffsetID",TEXT(INDEX(RelatedFeatures[Offset Number],$A962),"0000"))),"}")))</f>
        <v>#REF!</v>
      </c>
      <c r="P962" t="e">
        <f>IF(INDEX(Methods[Method Type],$A962)="","",
CONCATENATE("  - &amp;MethodID",TEXT($A962,"0000"),
" {","MethodTypeCV:  ",CHAR(34),INDEX(Methods[Method Type],$A962),CHAR(34),
", MethodCode:  ",CHAR(34),INDEX(Methods[Method Code],$A962),CHAR(34),
", MethodName:  ",CHAR(34),INDEX(Methods[Method Name],$A962),CHAR(34),
", MethodDescription:  ",CHAR(34),INDEX(Methods[Method Description],$A962),CHAR(34),
", MethodLink:  ",CHAR(34),INDEX(Methods[Method Link],$A962),CHAR(34),
", OrganizationID: *OrganizationID",TEXT(MATCH(INDEX(Methods[Organization Name],$A962),Organizations[Organization Name],0),"0000"),"}"))</f>
        <v>#REF!</v>
      </c>
      <c r="Q962" t="e">
        <f>IF(INDEX(Variables[Variable Type],$A962)="","",
CONCATENATE("  - &amp;VariableID",TEXT($A962,"0000"),
" {","VariableTypeCV:  ",CHAR(34),INDEX(Variables[Variable Type],$A962),CHAR(34),
", VariableCode:  ",CHAR(34),INDEX(Variables[Variable Code],$A962),CHAR(34),
", VariableNameCV:  ",CHAR(34),INDEX(Variables[Variable Name],$A962),CHAR(34),
", VariableDefinition:  ",CHAR(34),INDEX(Variables[Variable Definition],$A962),CHAR(34),
", SpecciationCV:  ",CHAR(34),INDEX(Variables[Speciation],$A962),CHAR(34),
", NoDataValue:  ",CHAR(34),INDEX(Variables[No Data Value],$A962),CHAR(34),"}"))</f>
        <v>#REF!</v>
      </c>
    </row>
    <row r="963" spans="1:17" x14ac:dyDescent="0.25">
      <c r="A963">
        <v>960</v>
      </c>
      <c r="D963" t="e">
        <f>IF(INDEX(People[First Name],$A963)="","",
CONCATENATE("  - &amp;PersonID",TEXT($A963,"0000"),
" {","PersonFirstName:  ",CHAR(34),INDEX(People[First Name],$A963),CHAR(34),
", PersonMiddleName:  ",CHAR(34),INDEX(People[Middle Name],$A963),CHAR(34),
", PersonLastName:  ",CHAR(34),INDEX(People[Last Name],$A963),CHAR(34),"}"))</f>
        <v>#REF!</v>
      </c>
      <c r="E963" t="e">
        <f>IF(INDEX(Organizations[Organization Type '[CV']],$A963)="","",
CONCATENATE("  - &amp;OrganizationID",TEXT($A963,"0000"),
" {","OrganizationTypeCV:  ",CHAR(34),INDEX(Organizations[Organization Type '[CV']],$A963),CHAR(34),
", OrganizationCode:  ",CHAR(34),INDEX(Organizations[Organization Code],$A963),CHAR(34),
", OrganizationName:  ",CHAR(34),INDEX(Organizations[Organization Name],$A963),CHAR(34),
", OrganizationDescription:  ",CHAR(34),INDEX(Organizations[Organization Description],$A963),CHAR(34),
", OrganizationLink:  ",CHAR(34),INDEX(Organizations[Organization Link],$A963),CHAR(34),"}"))</f>
        <v>#REF!</v>
      </c>
      <c r="F963" t="e">
        <f>IF(INDEX(People[First Name],$A963)="","",
CONCATENATE("  - &amp;AffiliationID",TEXT($A963,"0000"),
" {PersonID: *PersonID",TEXT($A963,"0000"),
", OrganizationID: *OrganizationID",TEXT(MATCH(INDEX(People[Organization Name],$A963),Organizations[Organization Name],0),"0000"),
", IsPrimaryOrganizationContact: , AffiliationStartDate: , AffiliationEndDate: , PrimaryPhone: ",
", PrimaryEmail: ",CHAR(34),INDEX(People[Primary Email],$A963),CHAR(34),
", PrimaryAddress: ",CHAR(34),INDEX(People[Primary Address],$A963),CHAR(34),
", PersonLink: }"))</f>
        <v>#REF!</v>
      </c>
      <c r="H963" t="e">
        <f>IF(COUNTA(CitationInformation)=0,"",IF(INDEX(AuthorList[Author Name],$A963)="","",
CONCATENATE("  - &amp;AuthorListID",TEXT($A963,"0000"),
"  {CitationID: *CitationID0001",
", PersonID: *PersonID",TEXT(MATCH(INDEX(AuthorList[Author Name],$A963),People[Full Name],0),"0000"),
", AuthorOrder: ",INDEX(AuthorList[Author Number],$A963),"}")))</f>
        <v>#REF!</v>
      </c>
      <c r="K963" t="e">
        <f>IF(INDEX(SamplingFeatures[Feature Code],$A963)="","",
CONCATENATE("  - &amp;SamplingFeatureID",TEXT($A963,"0000"),
" {","SamplingFeatureUUID:  ",CHAR(34),INDEX(SamplingFeatures[Sampling Feature UUID],$A963),CHAR(34),
", SamplingFeatureTypeCV:  ",CHAR(34),INDEX(SamplingFeatures[Sampling Feature Type],$A963),CHAR(34),
", SamplingFeatureCode:  ",CHAR(34),INDEX(SamplingFeatures[Feature Code],$A963),CHAR(34),
", SamplingFeatureName:  ",CHAR(34),INDEX(SamplingFeatures[Feature Name],$A963),CHAR(34),
", SamplingFeatureDescription:  ",CHAR(34),INDEX(SamplingFeatures[Feature Description],$A963),CHAR(34),
", SamplingFeatureGeotypeCV:  ",CHAR(34),INDEX(SamplingFeatures[Feature Geo Type],$A963),CHAR(34),
", FeatureGeometry:  ",CHAR(34),INDEX(SamplingFeatures[Feature Geometry],$A963),CHAR(34),
", Elevation_m:  ",CHAR(34),INDEX(SamplingFeatures[Elevation_m],$A963),CHAR(34),
", ElevationDatumCV:  ",CHAR(34),ElevationDatum,CHAR(34),"}"))</f>
        <v>#REF!</v>
      </c>
      <c r="L963" t="e">
        <f>IF(INDEX(SamplingFeatures[Sampling Feature Type],$A963)&lt;&gt;"Site","",
CONCATENATE("  - &amp;SiteID",TEXT(SUMPRODUCT(--($L$3:$L962&lt;&gt;"")),"0000"),
" {","SamplingFeatureID:  *SamplingFeatureID",TEXT($A963,"0000"),
", SiteTypeCV:  ",CHAR(34),INDEX(Sites[Site Type],$A963),CHAR(34),
", Latitude:  ",INDEX(Sites[Latitude],$A963),
", Longitude:  ",INDEX(Sites[Longitude],$A963),
", SRSName:  ",CHAR(34),LatLonDatum,CHAR(34),"}"))</f>
        <v>#REF!</v>
      </c>
      <c r="M963" t="e">
        <f>IF(INDEX(SamplingFeatures[Sampling Feature Type],$A963)&lt;&gt;"Specimen","",
CONCATENATE("  - &amp;SpecimenID",TEXT(SUMPRODUCT(--($M$3:$M962&lt;&gt;"")),"0000"),
" {","SamplingFeatureID:  *SamplingFeatureID",TEXT($A963,"0000"),
", SpecimenTypeCV:  ",CHAR(34),INDEX(Specimens[Specimen Type],$A963),CHAR(34),
", SpecimenMediumCV:  ",INDEX(Specimens[Specimen Medium],$A963),
", IsFieldSpecimen:  ",CHAR(34),INDEX(Specimens[Is Field Specimen?],$A963),CHAR(34),"}"))</f>
        <v>#REF!</v>
      </c>
      <c r="N963" t="e">
        <f>IF(COUNTA(SpatialOffsets[])=0,"", IF(INDEX(SpatialOffsets[Spatial Offset Type],$A963)="","",
CONCATENATE("  - &amp;SpatialOffsetID",TEXT($A963,"0000"),
" {","SpatialOffsetTypeCV:  ",CHAR(34),INDEX(SpatialOffsets[Spatial Offset Type],$A963),CHAR(34),
", Offset1Value:  ",INDEX(SpatialOffsets[Offset 1 Value],$A963),
", Offset1UnitID:  ",CHAR(34),INDEX(SpatialOffsets[Offset 1 Unit],$A963),CHAR(34),
", Offset2Value:  ",INDEX(SpatialOffsets[Offset 2 Value],$A963),
", Offset2UnitID:  ",CHAR(34),INDEX(SpatialOffsets[Offset 2 Unit],$A963),CHAR(34),
", Offset3Value:  ",INDEX(SpatialOffsets[Offset 3 Value],$A963),
", Offset3UnitID:  ",CHAR(34),INDEX(SpatialOffsets[Offset 3 Unit],$A963),CHAR(34),,"}")))</f>
        <v>#REF!</v>
      </c>
      <c r="O963" t="e">
        <f>IF(COUNTA(RelatedFeatures[])=0,"", IF(INDEX(RelatedFeatures[First Sampling Feature Code],$A963)="","",
CONCATENATE("  - &amp;RelationID",TEXT($A963,"0000"),
" {","SamplingFeatureID:  *SamplingFeatureID",TEXT(MATCH(INDEX(RelatedFeatures[First Sampling Feature Code],$A963),SamplingFeatures[Feature Code],0),"0000"),
", RelationshipTypeCV:  ",CHAR(34),INDEX(RelatedFeatures[Relationship Type],$A963),CHAR(34),
", RelatedFeatureID: *SamplingFeatureID",TEXT(MATCH(INDEX(RelatedFeatures[Second Sampling Feature Code],$A963),SamplingFeatures[Feature Code],0),"0000"),
", SpatialOffsetID:  ",IF(INDEX(RelatedFeatures[Offset Number],$A963)="","",CONCATENATE("*SpatialOffsetID",TEXT(INDEX(RelatedFeatures[Offset Number],$A963),"0000"))),"}")))</f>
        <v>#REF!</v>
      </c>
      <c r="P963" t="e">
        <f>IF(INDEX(Methods[Method Type],$A963)="","",
CONCATENATE("  - &amp;MethodID",TEXT($A963,"0000"),
" {","MethodTypeCV:  ",CHAR(34),INDEX(Methods[Method Type],$A963),CHAR(34),
", MethodCode:  ",CHAR(34),INDEX(Methods[Method Code],$A963),CHAR(34),
", MethodName:  ",CHAR(34),INDEX(Methods[Method Name],$A963),CHAR(34),
", MethodDescription:  ",CHAR(34),INDEX(Methods[Method Description],$A963),CHAR(34),
", MethodLink:  ",CHAR(34),INDEX(Methods[Method Link],$A963),CHAR(34),
", OrganizationID: *OrganizationID",TEXT(MATCH(INDEX(Methods[Organization Name],$A963),Organizations[Organization Name],0),"0000"),"}"))</f>
        <v>#REF!</v>
      </c>
      <c r="Q963" t="e">
        <f>IF(INDEX(Variables[Variable Type],$A963)="","",
CONCATENATE("  - &amp;VariableID",TEXT($A963,"0000"),
" {","VariableTypeCV:  ",CHAR(34),INDEX(Variables[Variable Type],$A963),CHAR(34),
", VariableCode:  ",CHAR(34),INDEX(Variables[Variable Code],$A963),CHAR(34),
", VariableNameCV:  ",CHAR(34),INDEX(Variables[Variable Name],$A963),CHAR(34),
", VariableDefinition:  ",CHAR(34),INDEX(Variables[Variable Definition],$A963),CHAR(34),
", SpecciationCV:  ",CHAR(34),INDEX(Variables[Speciation],$A963),CHAR(34),
", NoDataValue:  ",CHAR(34),INDEX(Variables[No Data Value],$A963),CHAR(34),"}"))</f>
        <v>#REF!</v>
      </c>
    </row>
    <row r="964" spans="1:17" x14ac:dyDescent="0.25">
      <c r="A964">
        <v>961</v>
      </c>
      <c r="D964" t="e">
        <f>IF(INDEX(People[First Name],$A964)="","",
CONCATENATE("  - &amp;PersonID",TEXT($A964,"0000"),
" {","PersonFirstName:  ",CHAR(34),INDEX(People[First Name],$A964),CHAR(34),
", PersonMiddleName:  ",CHAR(34),INDEX(People[Middle Name],$A964),CHAR(34),
", PersonLastName:  ",CHAR(34),INDEX(People[Last Name],$A964),CHAR(34),"}"))</f>
        <v>#REF!</v>
      </c>
      <c r="E964" t="e">
        <f>IF(INDEX(Organizations[Organization Type '[CV']],$A964)="","",
CONCATENATE("  - &amp;OrganizationID",TEXT($A964,"0000"),
" {","OrganizationTypeCV:  ",CHAR(34),INDEX(Organizations[Organization Type '[CV']],$A964),CHAR(34),
", OrganizationCode:  ",CHAR(34),INDEX(Organizations[Organization Code],$A964),CHAR(34),
", OrganizationName:  ",CHAR(34),INDEX(Organizations[Organization Name],$A964),CHAR(34),
", OrganizationDescription:  ",CHAR(34),INDEX(Organizations[Organization Description],$A964),CHAR(34),
", OrganizationLink:  ",CHAR(34),INDEX(Organizations[Organization Link],$A964),CHAR(34),"}"))</f>
        <v>#REF!</v>
      </c>
      <c r="F964" t="e">
        <f>IF(INDEX(People[First Name],$A964)="","",
CONCATENATE("  - &amp;AffiliationID",TEXT($A964,"0000"),
" {PersonID: *PersonID",TEXT($A964,"0000"),
", OrganizationID: *OrganizationID",TEXT(MATCH(INDEX(People[Organization Name],$A964),Organizations[Organization Name],0),"0000"),
", IsPrimaryOrganizationContact: , AffiliationStartDate: , AffiliationEndDate: , PrimaryPhone: ",
", PrimaryEmail: ",CHAR(34),INDEX(People[Primary Email],$A964),CHAR(34),
", PrimaryAddress: ",CHAR(34),INDEX(People[Primary Address],$A964),CHAR(34),
", PersonLink: }"))</f>
        <v>#REF!</v>
      </c>
      <c r="H964" t="e">
        <f>IF(COUNTA(CitationInformation)=0,"",IF(INDEX(AuthorList[Author Name],$A964)="","",
CONCATENATE("  - &amp;AuthorListID",TEXT($A964,"0000"),
"  {CitationID: *CitationID0001",
", PersonID: *PersonID",TEXT(MATCH(INDEX(AuthorList[Author Name],$A964),People[Full Name],0),"0000"),
", AuthorOrder: ",INDEX(AuthorList[Author Number],$A964),"}")))</f>
        <v>#REF!</v>
      </c>
      <c r="K964" t="e">
        <f>IF(INDEX(SamplingFeatures[Feature Code],$A964)="","",
CONCATENATE("  - &amp;SamplingFeatureID",TEXT($A964,"0000"),
" {","SamplingFeatureUUID:  ",CHAR(34),INDEX(SamplingFeatures[Sampling Feature UUID],$A964),CHAR(34),
", SamplingFeatureTypeCV:  ",CHAR(34),INDEX(SamplingFeatures[Sampling Feature Type],$A964),CHAR(34),
", SamplingFeatureCode:  ",CHAR(34),INDEX(SamplingFeatures[Feature Code],$A964),CHAR(34),
", SamplingFeatureName:  ",CHAR(34),INDEX(SamplingFeatures[Feature Name],$A964),CHAR(34),
", SamplingFeatureDescription:  ",CHAR(34),INDEX(SamplingFeatures[Feature Description],$A964),CHAR(34),
", SamplingFeatureGeotypeCV:  ",CHAR(34),INDEX(SamplingFeatures[Feature Geo Type],$A964),CHAR(34),
", FeatureGeometry:  ",CHAR(34),INDEX(SamplingFeatures[Feature Geometry],$A964),CHAR(34),
", Elevation_m:  ",CHAR(34),INDEX(SamplingFeatures[Elevation_m],$A964),CHAR(34),
", ElevationDatumCV:  ",CHAR(34),ElevationDatum,CHAR(34),"}"))</f>
        <v>#REF!</v>
      </c>
      <c r="L964" t="e">
        <f>IF(INDEX(SamplingFeatures[Sampling Feature Type],$A964)&lt;&gt;"Site","",
CONCATENATE("  - &amp;SiteID",TEXT(SUMPRODUCT(--($L$3:$L963&lt;&gt;"")),"0000"),
" {","SamplingFeatureID:  *SamplingFeatureID",TEXT($A964,"0000"),
", SiteTypeCV:  ",CHAR(34),INDEX(Sites[Site Type],$A964),CHAR(34),
", Latitude:  ",INDEX(Sites[Latitude],$A964),
", Longitude:  ",INDEX(Sites[Longitude],$A964),
", SRSName:  ",CHAR(34),LatLonDatum,CHAR(34),"}"))</f>
        <v>#REF!</v>
      </c>
      <c r="M964" t="e">
        <f>IF(INDEX(SamplingFeatures[Sampling Feature Type],$A964)&lt;&gt;"Specimen","",
CONCATENATE("  - &amp;SpecimenID",TEXT(SUMPRODUCT(--($M$3:$M963&lt;&gt;"")),"0000"),
" {","SamplingFeatureID:  *SamplingFeatureID",TEXT($A964,"0000"),
", SpecimenTypeCV:  ",CHAR(34),INDEX(Specimens[Specimen Type],$A964),CHAR(34),
", SpecimenMediumCV:  ",INDEX(Specimens[Specimen Medium],$A964),
", IsFieldSpecimen:  ",CHAR(34),INDEX(Specimens[Is Field Specimen?],$A964),CHAR(34),"}"))</f>
        <v>#REF!</v>
      </c>
      <c r="N964" t="e">
        <f>IF(COUNTA(SpatialOffsets[])=0,"", IF(INDEX(SpatialOffsets[Spatial Offset Type],$A964)="","",
CONCATENATE("  - &amp;SpatialOffsetID",TEXT($A964,"0000"),
" {","SpatialOffsetTypeCV:  ",CHAR(34),INDEX(SpatialOffsets[Spatial Offset Type],$A964),CHAR(34),
", Offset1Value:  ",INDEX(SpatialOffsets[Offset 1 Value],$A964),
", Offset1UnitID:  ",CHAR(34),INDEX(SpatialOffsets[Offset 1 Unit],$A964),CHAR(34),
", Offset2Value:  ",INDEX(SpatialOffsets[Offset 2 Value],$A964),
", Offset2UnitID:  ",CHAR(34),INDEX(SpatialOffsets[Offset 2 Unit],$A964),CHAR(34),
", Offset3Value:  ",INDEX(SpatialOffsets[Offset 3 Value],$A964),
", Offset3UnitID:  ",CHAR(34),INDEX(SpatialOffsets[Offset 3 Unit],$A964),CHAR(34),,"}")))</f>
        <v>#REF!</v>
      </c>
      <c r="O964" t="e">
        <f>IF(COUNTA(RelatedFeatures[])=0,"", IF(INDEX(RelatedFeatures[First Sampling Feature Code],$A964)="","",
CONCATENATE("  - &amp;RelationID",TEXT($A964,"0000"),
" {","SamplingFeatureID:  *SamplingFeatureID",TEXT(MATCH(INDEX(RelatedFeatures[First Sampling Feature Code],$A964),SamplingFeatures[Feature Code],0),"0000"),
", RelationshipTypeCV:  ",CHAR(34),INDEX(RelatedFeatures[Relationship Type],$A964),CHAR(34),
", RelatedFeatureID: *SamplingFeatureID",TEXT(MATCH(INDEX(RelatedFeatures[Second Sampling Feature Code],$A964),SamplingFeatures[Feature Code],0),"0000"),
", SpatialOffsetID:  ",IF(INDEX(RelatedFeatures[Offset Number],$A964)="","",CONCATENATE("*SpatialOffsetID",TEXT(INDEX(RelatedFeatures[Offset Number],$A964),"0000"))),"}")))</f>
        <v>#REF!</v>
      </c>
      <c r="P964" t="e">
        <f>IF(INDEX(Methods[Method Type],$A964)="","",
CONCATENATE("  - &amp;MethodID",TEXT($A964,"0000"),
" {","MethodTypeCV:  ",CHAR(34),INDEX(Methods[Method Type],$A964),CHAR(34),
", MethodCode:  ",CHAR(34),INDEX(Methods[Method Code],$A964),CHAR(34),
", MethodName:  ",CHAR(34),INDEX(Methods[Method Name],$A964),CHAR(34),
", MethodDescription:  ",CHAR(34),INDEX(Methods[Method Description],$A964),CHAR(34),
", MethodLink:  ",CHAR(34),INDEX(Methods[Method Link],$A964),CHAR(34),
", OrganizationID: *OrganizationID",TEXT(MATCH(INDEX(Methods[Organization Name],$A964),Organizations[Organization Name],0),"0000"),"}"))</f>
        <v>#REF!</v>
      </c>
      <c r="Q964" t="e">
        <f>IF(INDEX(Variables[Variable Type],$A964)="","",
CONCATENATE("  - &amp;VariableID",TEXT($A964,"0000"),
" {","VariableTypeCV:  ",CHAR(34),INDEX(Variables[Variable Type],$A964),CHAR(34),
", VariableCode:  ",CHAR(34),INDEX(Variables[Variable Code],$A964),CHAR(34),
", VariableNameCV:  ",CHAR(34),INDEX(Variables[Variable Name],$A964),CHAR(34),
", VariableDefinition:  ",CHAR(34),INDEX(Variables[Variable Definition],$A964),CHAR(34),
", SpecciationCV:  ",CHAR(34),INDEX(Variables[Speciation],$A964),CHAR(34),
", NoDataValue:  ",CHAR(34),INDEX(Variables[No Data Value],$A964),CHAR(34),"}"))</f>
        <v>#REF!</v>
      </c>
    </row>
    <row r="965" spans="1:17" x14ac:dyDescent="0.25">
      <c r="A965">
        <v>962</v>
      </c>
      <c r="D965" t="e">
        <f>IF(INDEX(People[First Name],$A965)="","",
CONCATENATE("  - &amp;PersonID",TEXT($A965,"0000"),
" {","PersonFirstName:  ",CHAR(34),INDEX(People[First Name],$A965),CHAR(34),
", PersonMiddleName:  ",CHAR(34),INDEX(People[Middle Name],$A965),CHAR(34),
", PersonLastName:  ",CHAR(34),INDEX(People[Last Name],$A965),CHAR(34),"}"))</f>
        <v>#REF!</v>
      </c>
      <c r="E965" t="e">
        <f>IF(INDEX(Organizations[Organization Type '[CV']],$A965)="","",
CONCATENATE("  - &amp;OrganizationID",TEXT($A965,"0000"),
" {","OrganizationTypeCV:  ",CHAR(34),INDEX(Organizations[Organization Type '[CV']],$A965),CHAR(34),
", OrganizationCode:  ",CHAR(34),INDEX(Organizations[Organization Code],$A965),CHAR(34),
", OrganizationName:  ",CHAR(34),INDEX(Organizations[Organization Name],$A965),CHAR(34),
", OrganizationDescription:  ",CHAR(34),INDEX(Organizations[Organization Description],$A965),CHAR(34),
", OrganizationLink:  ",CHAR(34),INDEX(Organizations[Organization Link],$A965),CHAR(34),"}"))</f>
        <v>#REF!</v>
      </c>
      <c r="F965" t="e">
        <f>IF(INDEX(People[First Name],$A965)="","",
CONCATENATE("  - &amp;AffiliationID",TEXT($A965,"0000"),
" {PersonID: *PersonID",TEXT($A965,"0000"),
", OrganizationID: *OrganizationID",TEXT(MATCH(INDEX(People[Organization Name],$A965),Organizations[Organization Name],0),"0000"),
", IsPrimaryOrganizationContact: , AffiliationStartDate: , AffiliationEndDate: , PrimaryPhone: ",
", PrimaryEmail: ",CHAR(34),INDEX(People[Primary Email],$A965),CHAR(34),
", PrimaryAddress: ",CHAR(34),INDEX(People[Primary Address],$A965),CHAR(34),
", PersonLink: }"))</f>
        <v>#REF!</v>
      </c>
      <c r="H965" t="e">
        <f>IF(COUNTA(CitationInformation)=0,"",IF(INDEX(AuthorList[Author Name],$A965)="","",
CONCATENATE("  - &amp;AuthorListID",TEXT($A965,"0000"),
"  {CitationID: *CitationID0001",
", PersonID: *PersonID",TEXT(MATCH(INDEX(AuthorList[Author Name],$A965),People[Full Name],0),"0000"),
", AuthorOrder: ",INDEX(AuthorList[Author Number],$A965),"}")))</f>
        <v>#REF!</v>
      </c>
      <c r="K965" t="e">
        <f>IF(INDEX(SamplingFeatures[Feature Code],$A965)="","",
CONCATENATE("  - &amp;SamplingFeatureID",TEXT($A965,"0000"),
" {","SamplingFeatureUUID:  ",CHAR(34),INDEX(SamplingFeatures[Sampling Feature UUID],$A965),CHAR(34),
", SamplingFeatureTypeCV:  ",CHAR(34),INDEX(SamplingFeatures[Sampling Feature Type],$A965),CHAR(34),
", SamplingFeatureCode:  ",CHAR(34),INDEX(SamplingFeatures[Feature Code],$A965),CHAR(34),
", SamplingFeatureName:  ",CHAR(34),INDEX(SamplingFeatures[Feature Name],$A965),CHAR(34),
", SamplingFeatureDescription:  ",CHAR(34),INDEX(SamplingFeatures[Feature Description],$A965),CHAR(34),
", SamplingFeatureGeotypeCV:  ",CHAR(34),INDEX(SamplingFeatures[Feature Geo Type],$A965),CHAR(34),
", FeatureGeometry:  ",CHAR(34),INDEX(SamplingFeatures[Feature Geometry],$A965),CHAR(34),
", Elevation_m:  ",CHAR(34),INDEX(SamplingFeatures[Elevation_m],$A965),CHAR(34),
", ElevationDatumCV:  ",CHAR(34),ElevationDatum,CHAR(34),"}"))</f>
        <v>#REF!</v>
      </c>
      <c r="L965" t="e">
        <f>IF(INDEX(SamplingFeatures[Sampling Feature Type],$A965)&lt;&gt;"Site","",
CONCATENATE("  - &amp;SiteID",TEXT(SUMPRODUCT(--($L$3:$L964&lt;&gt;"")),"0000"),
" {","SamplingFeatureID:  *SamplingFeatureID",TEXT($A965,"0000"),
", SiteTypeCV:  ",CHAR(34),INDEX(Sites[Site Type],$A965),CHAR(34),
", Latitude:  ",INDEX(Sites[Latitude],$A965),
", Longitude:  ",INDEX(Sites[Longitude],$A965),
", SRSName:  ",CHAR(34),LatLonDatum,CHAR(34),"}"))</f>
        <v>#REF!</v>
      </c>
      <c r="M965" t="e">
        <f>IF(INDEX(SamplingFeatures[Sampling Feature Type],$A965)&lt;&gt;"Specimen","",
CONCATENATE("  - &amp;SpecimenID",TEXT(SUMPRODUCT(--($M$3:$M964&lt;&gt;"")),"0000"),
" {","SamplingFeatureID:  *SamplingFeatureID",TEXT($A965,"0000"),
", SpecimenTypeCV:  ",CHAR(34),INDEX(Specimens[Specimen Type],$A965),CHAR(34),
", SpecimenMediumCV:  ",INDEX(Specimens[Specimen Medium],$A965),
", IsFieldSpecimen:  ",CHAR(34),INDEX(Specimens[Is Field Specimen?],$A965),CHAR(34),"}"))</f>
        <v>#REF!</v>
      </c>
      <c r="N965" t="e">
        <f>IF(COUNTA(SpatialOffsets[])=0,"", IF(INDEX(SpatialOffsets[Spatial Offset Type],$A965)="","",
CONCATENATE("  - &amp;SpatialOffsetID",TEXT($A965,"0000"),
" {","SpatialOffsetTypeCV:  ",CHAR(34),INDEX(SpatialOffsets[Spatial Offset Type],$A965),CHAR(34),
", Offset1Value:  ",INDEX(SpatialOffsets[Offset 1 Value],$A965),
", Offset1UnitID:  ",CHAR(34),INDEX(SpatialOffsets[Offset 1 Unit],$A965),CHAR(34),
", Offset2Value:  ",INDEX(SpatialOffsets[Offset 2 Value],$A965),
", Offset2UnitID:  ",CHAR(34),INDEX(SpatialOffsets[Offset 2 Unit],$A965),CHAR(34),
", Offset3Value:  ",INDEX(SpatialOffsets[Offset 3 Value],$A965),
", Offset3UnitID:  ",CHAR(34),INDEX(SpatialOffsets[Offset 3 Unit],$A965),CHAR(34),,"}")))</f>
        <v>#REF!</v>
      </c>
      <c r="O965" t="e">
        <f>IF(COUNTA(RelatedFeatures[])=0,"", IF(INDEX(RelatedFeatures[First Sampling Feature Code],$A965)="","",
CONCATENATE("  - &amp;RelationID",TEXT($A965,"0000"),
" {","SamplingFeatureID:  *SamplingFeatureID",TEXT(MATCH(INDEX(RelatedFeatures[First Sampling Feature Code],$A965),SamplingFeatures[Feature Code],0),"0000"),
", RelationshipTypeCV:  ",CHAR(34),INDEX(RelatedFeatures[Relationship Type],$A965),CHAR(34),
", RelatedFeatureID: *SamplingFeatureID",TEXT(MATCH(INDEX(RelatedFeatures[Second Sampling Feature Code],$A965),SamplingFeatures[Feature Code],0),"0000"),
", SpatialOffsetID:  ",IF(INDEX(RelatedFeatures[Offset Number],$A965)="","",CONCATENATE("*SpatialOffsetID",TEXT(INDEX(RelatedFeatures[Offset Number],$A965),"0000"))),"}")))</f>
        <v>#REF!</v>
      </c>
      <c r="P965" t="e">
        <f>IF(INDEX(Methods[Method Type],$A965)="","",
CONCATENATE("  - &amp;MethodID",TEXT($A965,"0000"),
" {","MethodTypeCV:  ",CHAR(34),INDEX(Methods[Method Type],$A965),CHAR(34),
", MethodCode:  ",CHAR(34),INDEX(Methods[Method Code],$A965),CHAR(34),
", MethodName:  ",CHAR(34),INDEX(Methods[Method Name],$A965),CHAR(34),
", MethodDescription:  ",CHAR(34),INDEX(Methods[Method Description],$A965),CHAR(34),
", MethodLink:  ",CHAR(34),INDEX(Methods[Method Link],$A965),CHAR(34),
", OrganizationID: *OrganizationID",TEXT(MATCH(INDEX(Methods[Organization Name],$A965),Organizations[Organization Name],0),"0000"),"}"))</f>
        <v>#REF!</v>
      </c>
      <c r="Q965" t="e">
        <f>IF(INDEX(Variables[Variable Type],$A965)="","",
CONCATENATE("  - &amp;VariableID",TEXT($A965,"0000"),
" {","VariableTypeCV:  ",CHAR(34),INDEX(Variables[Variable Type],$A965),CHAR(34),
", VariableCode:  ",CHAR(34),INDEX(Variables[Variable Code],$A965),CHAR(34),
", VariableNameCV:  ",CHAR(34),INDEX(Variables[Variable Name],$A965),CHAR(34),
", VariableDefinition:  ",CHAR(34),INDEX(Variables[Variable Definition],$A965),CHAR(34),
", SpecciationCV:  ",CHAR(34),INDEX(Variables[Speciation],$A965),CHAR(34),
", NoDataValue:  ",CHAR(34),INDEX(Variables[No Data Value],$A965),CHAR(34),"}"))</f>
        <v>#REF!</v>
      </c>
    </row>
    <row r="966" spans="1:17" x14ac:dyDescent="0.25">
      <c r="A966">
        <v>963</v>
      </c>
      <c r="D966" t="e">
        <f>IF(INDEX(People[First Name],$A966)="","",
CONCATENATE("  - &amp;PersonID",TEXT($A966,"0000"),
" {","PersonFirstName:  ",CHAR(34),INDEX(People[First Name],$A966),CHAR(34),
", PersonMiddleName:  ",CHAR(34),INDEX(People[Middle Name],$A966),CHAR(34),
", PersonLastName:  ",CHAR(34),INDEX(People[Last Name],$A966),CHAR(34),"}"))</f>
        <v>#REF!</v>
      </c>
      <c r="E966" t="e">
        <f>IF(INDEX(Organizations[Organization Type '[CV']],$A966)="","",
CONCATENATE("  - &amp;OrganizationID",TEXT($A966,"0000"),
" {","OrganizationTypeCV:  ",CHAR(34),INDEX(Organizations[Organization Type '[CV']],$A966),CHAR(34),
", OrganizationCode:  ",CHAR(34),INDEX(Organizations[Organization Code],$A966),CHAR(34),
", OrganizationName:  ",CHAR(34),INDEX(Organizations[Organization Name],$A966),CHAR(34),
", OrganizationDescription:  ",CHAR(34),INDEX(Organizations[Organization Description],$A966),CHAR(34),
", OrganizationLink:  ",CHAR(34),INDEX(Organizations[Organization Link],$A966),CHAR(34),"}"))</f>
        <v>#REF!</v>
      </c>
      <c r="F966" t="e">
        <f>IF(INDEX(People[First Name],$A966)="","",
CONCATENATE("  - &amp;AffiliationID",TEXT($A966,"0000"),
" {PersonID: *PersonID",TEXT($A966,"0000"),
", OrganizationID: *OrganizationID",TEXT(MATCH(INDEX(People[Organization Name],$A966),Organizations[Organization Name],0),"0000"),
", IsPrimaryOrganizationContact: , AffiliationStartDate: , AffiliationEndDate: , PrimaryPhone: ",
", PrimaryEmail: ",CHAR(34),INDEX(People[Primary Email],$A966),CHAR(34),
", PrimaryAddress: ",CHAR(34),INDEX(People[Primary Address],$A966),CHAR(34),
", PersonLink: }"))</f>
        <v>#REF!</v>
      </c>
      <c r="H966" t="e">
        <f>IF(COUNTA(CitationInformation)=0,"",IF(INDEX(AuthorList[Author Name],$A966)="","",
CONCATENATE("  - &amp;AuthorListID",TEXT($A966,"0000"),
"  {CitationID: *CitationID0001",
", PersonID: *PersonID",TEXT(MATCH(INDEX(AuthorList[Author Name],$A966),People[Full Name],0),"0000"),
", AuthorOrder: ",INDEX(AuthorList[Author Number],$A966),"}")))</f>
        <v>#REF!</v>
      </c>
      <c r="K966" t="e">
        <f>IF(INDEX(SamplingFeatures[Feature Code],$A966)="","",
CONCATENATE("  - &amp;SamplingFeatureID",TEXT($A966,"0000"),
" {","SamplingFeatureUUID:  ",CHAR(34),INDEX(SamplingFeatures[Sampling Feature UUID],$A966),CHAR(34),
", SamplingFeatureTypeCV:  ",CHAR(34),INDEX(SamplingFeatures[Sampling Feature Type],$A966),CHAR(34),
", SamplingFeatureCode:  ",CHAR(34),INDEX(SamplingFeatures[Feature Code],$A966),CHAR(34),
", SamplingFeatureName:  ",CHAR(34),INDEX(SamplingFeatures[Feature Name],$A966),CHAR(34),
", SamplingFeatureDescription:  ",CHAR(34),INDEX(SamplingFeatures[Feature Description],$A966),CHAR(34),
", SamplingFeatureGeotypeCV:  ",CHAR(34),INDEX(SamplingFeatures[Feature Geo Type],$A966),CHAR(34),
", FeatureGeometry:  ",CHAR(34),INDEX(SamplingFeatures[Feature Geometry],$A966),CHAR(34),
", Elevation_m:  ",CHAR(34),INDEX(SamplingFeatures[Elevation_m],$A966),CHAR(34),
", ElevationDatumCV:  ",CHAR(34),ElevationDatum,CHAR(34),"}"))</f>
        <v>#REF!</v>
      </c>
      <c r="L966" t="e">
        <f>IF(INDEX(SamplingFeatures[Sampling Feature Type],$A966)&lt;&gt;"Site","",
CONCATENATE("  - &amp;SiteID",TEXT(SUMPRODUCT(--($L$3:$L965&lt;&gt;"")),"0000"),
" {","SamplingFeatureID:  *SamplingFeatureID",TEXT($A966,"0000"),
", SiteTypeCV:  ",CHAR(34),INDEX(Sites[Site Type],$A966),CHAR(34),
", Latitude:  ",INDEX(Sites[Latitude],$A966),
", Longitude:  ",INDEX(Sites[Longitude],$A966),
", SRSName:  ",CHAR(34),LatLonDatum,CHAR(34),"}"))</f>
        <v>#REF!</v>
      </c>
      <c r="M966" t="e">
        <f>IF(INDEX(SamplingFeatures[Sampling Feature Type],$A966)&lt;&gt;"Specimen","",
CONCATENATE("  - &amp;SpecimenID",TEXT(SUMPRODUCT(--($M$3:$M965&lt;&gt;"")),"0000"),
" {","SamplingFeatureID:  *SamplingFeatureID",TEXT($A966,"0000"),
", SpecimenTypeCV:  ",CHAR(34),INDEX(Specimens[Specimen Type],$A966),CHAR(34),
", SpecimenMediumCV:  ",INDEX(Specimens[Specimen Medium],$A966),
", IsFieldSpecimen:  ",CHAR(34),INDEX(Specimens[Is Field Specimen?],$A966),CHAR(34),"}"))</f>
        <v>#REF!</v>
      </c>
      <c r="N966" t="e">
        <f>IF(COUNTA(SpatialOffsets[])=0,"", IF(INDEX(SpatialOffsets[Spatial Offset Type],$A966)="","",
CONCATENATE("  - &amp;SpatialOffsetID",TEXT($A966,"0000"),
" {","SpatialOffsetTypeCV:  ",CHAR(34),INDEX(SpatialOffsets[Spatial Offset Type],$A966),CHAR(34),
", Offset1Value:  ",INDEX(SpatialOffsets[Offset 1 Value],$A966),
", Offset1UnitID:  ",CHAR(34),INDEX(SpatialOffsets[Offset 1 Unit],$A966),CHAR(34),
", Offset2Value:  ",INDEX(SpatialOffsets[Offset 2 Value],$A966),
", Offset2UnitID:  ",CHAR(34),INDEX(SpatialOffsets[Offset 2 Unit],$A966),CHAR(34),
", Offset3Value:  ",INDEX(SpatialOffsets[Offset 3 Value],$A966),
", Offset3UnitID:  ",CHAR(34),INDEX(SpatialOffsets[Offset 3 Unit],$A966),CHAR(34),,"}")))</f>
        <v>#REF!</v>
      </c>
      <c r="O966" t="e">
        <f>IF(COUNTA(RelatedFeatures[])=0,"", IF(INDEX(RelatedFeatures[First Sampling Feature Code],$A966)="","",
CONCATENATE("  - &amp;RelationID",TEXT($A966,"0000"),
" {","SamplingFeatureID:  *SamplingFeatureID",TEXT(MATCH(INDEX(RelatedFeatures[First Sampling Feature Code],$A966),SamplingFeatures[Feature Code],0),"0000"),
", RelationshipTypeCV:  ",CHAR(34),INDEX(RelatedFeatures[Relationship Type],$A966),CHAR(34),
", RelatedFeatureID: *SamplingFeatureID",TEXT(MATCH(INDEX(RelatedFeatures[Second Sampling Feature Code],$A966),SamplingFeatures[Feature Code],0),"0000"),
", SpatialOffsetID:  ",IF(INDEX(RelatedFeatures[Offset Number],$A966)="","",CONCATENATE("*SpatialOffsetID",TEXT(INDEX(RelatedFeatures[Offset Number],$A966),"0000"))),"}")))</f>
        <v>#REF!</v>
      </c>
      <c r="P966" t="e">
        <f>IF(INDEX(Methods[Method Type],$A966)="","",
CONCATENATE("  - &amp;MethodID",TEXT($A966,"0000"),
" {","MethodTypeCV:  ",CHAR(34),INDEX(Methods[Method Type],$A966),CHAR(34),
", MethodCode:  ",CHAR(34),INDEX(Methods[Method Code],$A966),CHAR(34),
", MethodName:  ",CHAR(34),INDEX(Methods[Method Name],$A966),CHAR(34),
", MethodDescription:  ",CHAR(34),INDEX(Methods[Method Description],$A966),CHAR(34),
", MethodLink:  ",CHAR(34),INDEX(Methods[Method Link],$A966),CHAR(34),
", OrganizationID: *OrganizationID",TEXT(MATCH(INDEX(Methods[Organization Name],$A966),Organizations[Organization Name],0),"0000"),"}"))</f>
        <v>#REF!</v>
      </c>
      <c r="Q966" t="e">
        <f>IF(INDEX(Variables[Variable Type],$A966)="","",
CONCATENATE("  - &amp;VariableID",TEXT($A966,"0000"),
" {","VariableTypeCV:  ",CHAR(34),INDEX(Variables[Variable Type],$A966),CHAR(34),
", VariableCode:  ",CHAR(34),INDEX(Variables[Variable Code],$A966),CHAR(34),
", VariableNameCV:  ",CHAR(34),INDEX(Variables[Variable Name],$A966),CHAR(34),
", VariableDefinition:  ",CHAR(34),INDEX(Variables[Variable Definition],$A966),CHAR(34),
", SpecciationCV:  ",CHAR(34),INDEX(Variables[Speciation],$A966),CHAR(34),
", NoDataValue:  ",CHAR(34),INDEX(Variables[No Data Value],$A966),CHAR(34),"}"))</f>
        <v>#REF!</v>
      </c>
    </row>
    <row r="967" spans="1:17" x14ac:dyDescent="0.25">
      <c r="A967">
        <v>964</v>
      </c>
      <c r="D967" t="e">
        <f>IF(INDEX(People[First Name],$A967)="","",
CONCATENATE("  - &amp;PersonID",TEXT($A967,"0000"),
" {","PersonFirstName:  ",CHAR(34),INDEX(People[First Name],$A967),CHAR(34),
", PersonMiddleName:  ",CHAR(34),INDEX(People[Middle Name],$A967),CHAR(34),
", PersonLastName:  ",CHAR(34),INDEX(People[Last Name],$A967),CHAR(34),"}"))</f>
        <v>#REF!</v>
      </c>
      <c r="E967" t="e">
        <f>IF(INDEX(Organizations[Organization Type '[CV']],$A967)="","",
CONCATENATE("  - &amp;OrganizationID",TEXT($A967,"0000"),
" {","OrganizationTypeCV:  ",CHAR(34),INDEX(Organizations[Organization Type '[CV']],$A967),CHAR(34),
", OrganizationCode:  ",CHAR(34),INDEX(Organizations[Organization Code],$A967),CHAR(34),
", OrganizationName:  ",CHAR(34),INDEX(Organizations[Organization Name],$A967),CHAR(34),
", OrganizationDescription:  ",CHAR(34),INDEX(Organizations[Organization Description],$A967),CHAR(34),
", OrganizationLink:  ",CHAR(34),INDEX(Organizations[Organization Link],$A967),CHAR(34),"}"))</f>
        <v>#REF!</v>
      </c>
      <c r="F967" t="e">
        <f>IF(INDEX(People[First Name],$A967)="","",
CONCATENATE("  - &amp;AffiliationID",TEXT($A967,"0000"),
" {PersonID: *PersonID",TEXT($A967,"0000"),
", OrganizationID: *OrganizationID",TEXT(MATCH(INDEX(People[Organization Name],$A967),Organizations[Organization Name],0),"0000"),
", IsPrimaryOrganizationContact: , AffiliationStartDate: , AffiliationEndDate: , PrimaryPhone: ",
", PrimaryEmail: ",CHAR(34),INDEX(People[Primary Email],$A967),CHAR(34),
", PrimaryAddress: ",CHAR(34),INDEX(People[Primary Address],$A967),CHAR(34),
", PersonLink: }"))</f>
        <v>#REF!</v>
      </c>
      <c r="H967" t="e">
        <f>IF(COUNTA(CitationInformation)=0,"",IF(INDEX(AuthorList[Author Name],$A967)="","",
CONCATENATE("  - &amp;AuthorListID",TEXT($A967,"0000"),
"  {CitationID: *CitationID0001",
", PersonID: *PersonID",TEXT(MATCH(INDEX(AuthorList[Author Name],$A967),People[Full Name],0),"0000"),
", AuthorOrder: ",INDEX(AuthorList[Author Number],$A967),"}")))</f>
        <v>#REF!</v>
      </c>
      <c r="K967" t="e">
        <f>IF(INDEX(SamplingFeatures[Feature Code],$A967)="","",
CONCATENATE("  - &amp;SamplingFeatureID",TEXT($A967,"0000"),
" {","SamplingFeatureUUID:  ",CHAR(34),INDEX(SamplingFeatures[Sampling Feature UUID],$A967),CHAR(34),
", SamplingFeatureTypeCV:  ",CHAR(34),INDEX(SamplingFeatures[Sampling Feature Type],$A967),CHAR(34),
", SamplingFeatureCode:  ",CHAR(34),INDEX(SamplingFeatures[Feature Code],$A967),CHAR(34),
", SamplingFeatureName:  ",CHAR(34),INDEX(SamplingFeatures[Feature Name],$A967),CHAR(34),
", SamplingFeatureDescription:  ",CHAR(34),INDEX(SamplingFeatures[Feature Description],$A967),CHAR(34),
", SamplingFeatureGeotypeCV:  ",CHAR(34),INDEX(SamplingFeatures[Feature Geo Type],$A967),CHAR(34),
", FeatureGeometry:  ",CHAR(34),INDEX(SamplingFeatures[Feature Geometry],$A967),CHAR(34),
", Elevation_m:  ",CHAR(34),INDEX(SamplingFeatures[Elevation_m],$A967),CHAR(34),
", ElevationDatumCV:  ",CHAR(34),ElevationDatum,CHAR(34),"}"))</f>
        <v>#REF!</v>
      </c>
      <c r="L967" t="e">
        <f>IF(INDEX(SamplingFeatures[Sampling Feature Type],$A967)&lt;&gt;"Site","",
CONCATENATE("  - &amp;SiteID",TEXT(SUMPRODUCT(--($L$3:$L966&lt;&gt;"")),"0000"),
" {","SamplingFeatureID:  *SamplingFeatureID",TEXT($A967,"0000"),
", SiteTypeCV:  ",CHAR(34),INDEX(Sites[Site Type],$A967),CHAR(34),
", Latitude:  ",INDEX(Sites[Latitude],$A967),
", Longitude:  ",INDEX(Sites[Longitude],$A967),
", SRSName:  ",CHAR(34),LatLonDatum,CHAR(34),"}"))</f>
        <v>#REF!</v>
      </c>
      <c r="M967" t="e">
        <f>IF(INDEX(SamplingFeatures[Sampling Feature Type],$A967)&lt;&gt;"Specimen","",
CONCATENATE("  - &amp;SpecimenID",TEXT(SUMPRODUCT(--($M$3:$M966&lt;&gt;"")),"0000"),
" {","SamplingFeatureID:  *SamplingFeatureID",TEXT($A967,"0000"),
", SpecimenTypeCV:  ",CHAR(34),INDEX(Specimens[Specimen Type],$A967),CHAR(34),
", SpecimenMediumCV:  ",INDEX(Specimens[Specimen Medium],$A967),
", IsFieldSpecimen:  ",CHAR(34),INDEX(Specimens[Is Field Specimen?],$A967),CHAR(34),"}"))</f>
        <v>#REF!</v>
      </c>
      <c r="N967" t="e">
        <f>IF(COUNTA(SpatialOffsets[])=0,"", IF(INDEX(SpatialOffsets[Spatial Offset Type],$A967)="","",
CONCATENATE("  - &amp;SpatialOffsetID",TEXT($A967,"0000"),
" {","SpatialOffsetTypeCV:  ",CHAR(34),INDEX(SpatialOffsets[Spatial Offset Type],$A967),CHAR(34),
", Offset1Value:  ",INDEX(SpatialOffsets[Offset 1 Value],$A967),
", Offset1UnitID:  ",CHAR(34),INDEX(SpatialOffsets[Offset 1 Unit],$A967),CHAR(34),
", Offset2Value:  ",INDEX(SpatialOffsets[Offset 2 Value],$A967),
", Offset2UnitID:  ",CHAR(34),INDEX(SpatialOffsets[Offset 2 Unit],$A967),CHAR(34),
", Offset3Value:  ",INDEX(SpatialOffsets[Offset 3 Value],$A967),
", Offset3UnitID:  ",CHAR(34),INDEX(SpatialOffsets[Offset 3 Unit],$A967),CHAR(34),,"}")))</f>
        <v>#REF!</v>
      </c>
      <c r="O967" t="e">
        <f>IF(COUNTA(RelatedFeatures[])=0,"", IF(INDEX(RelatedFeatures[First Sampling Feature Code],$A967)="","",
CONCATENATE("  - &amp;RelationID",TEXT($A967,"0000"),
" {","SamplingFeatureID:  *SamplingFeatureID",TEXT(MATCH(INDEX(RelatedFeatures[First Sampling Feature Code],$A967),SamplingFeatures[Feature Code],0),"0000"),
", RelationshipTypeCV:  ",CHAR(34),INDEX(RelatedFeatures[Relationship Type],$A967),CHAR(34),
", RelatedFeatureID: *SamplingFeatureID",TEXT(MATCH(INDEX(RelatedFeatures[Second Sampling Feature Code],$A967),SamplingFeatures[Feature Code],0),"0000"),
", SpatialOffsetID:  ",IF(INDEX(RelatedFeatures[Offset Number],$A967)="","",CONCATENATE("*SpatialOffsetID",TEXT(INDEX(RelatedFeatures[Offset Number],$A967),"0000"))),"}")))</f>
        <v>#REF!</v>
      </c>
      <c r="P967" t="e">
        <f>IF(INDEX(Methods[Method Type],$A967)="","",
CONCATENATE("  - &amp;MethodID",TEXT($A967,"0000"),
" {","MethodTypeCV:  ",CHAR(34),INDEX(Methods[Method Type],$A967),CHAR(34),
", MethodCode:  ",CHAR(34),INDEX(Methods[Method Code],$A967),CHAR(34),
", MethodName:  ",CHAR(34),INDEX(Methods[Method Name],$A967),CHAR(34),
", MethodDescription:  ",CHAR(34),INDEX(Methods[Method Description],$A967),CHAR(34),
", MethodLink:  ",CHAR(34),INDEX(Methods[Method Link],$A967),CHAR(34),
", OrganizationID: *OrganizationID",TEXT(MATCH(INDEX(Methods[Organization Name],$A967),Organizations[Organization Name],0),"0000"),"}"))</f>
        <v>#REF!</v>
      </c>
      <c r="Q967" t="e">
        <f>IF(INDEX(Variables[Variable Type],$A967)="","",
CONCATENATE("  - &amp;VariableID",TEXT($A967,"0000"),
" {","VariableTypeCV:  ",CHAR(34),INDEX(Variables[Variable Type],$A967),CHAR(34),
", VariableCode:  ",CHAR(34),INDEX(Variables[Variable Code],$A967),CHAR(34),
", VariableNameCV:  ",CHAR(34),INDEX(Variables[Variable Name],$A967),CHAR(34),
", VariableDefinition:  ",CHAR(34),INDEX(Variables[Variable Definition],$A967),CHAR(34),
", SpecciationCV:  ",CHAR(34),INDEX(Variables[Speciation],$A967),CHAR(34),
", NoDataValue:  ",CHAR(34),INDEX(Variables[No Data Value],$A967),CHAR(34),"}"))</f>
        <v>#REF!</v>
      </c>
    </row>
    <row r="968" spans="1:17" x14ac:dyDescent="0.25">
      <c r="A968">
        <v>965</v>
      </c>
      <c r="D968" t="e">
        <f>IF(INDEX(People[First Name],$A968)="","",
CONCATENATE("  - &amp;PersonID",TEXT($A968,"0000"),
" {","PersonFirstName:  ",CHAR(34),INDEX(People[First Name],$A968),CHAR(34),
", PersonMiddleName:  ",CHAR(34),INDEX(People[Middle Name],$A968),CHAR(34),
", PersonLastName:  ",CHAR(34),INDEX(People[Last Name],$A968),CHAR(34),"}"))</f>
        <v>#REF!</v>
      </c>
      <c r="E968" t="e">
        <f>IF(INDEX(Organizations[Organization Type '[CV']],$A968)="","",
CONCATENATE("  - &amp;OrganizationID",TEXT($A968,"0000"),
" {","OrganizationTypeCV:  ",CHAR(34),INDEX(Organizations[Organization Type '[CV']],$A968),CHAR(34),
", OrganizationCode:  ",CHAR(34),INDEX(Organizations[Organization Code],$A968),CHAR(34),
", OrganizationName:  ",CHAR(34),INDEX(Organizations[Organization Name],$A968),CHAR(34),
", OrganizationDescription:  ",CHAR(34),INDEX(Organizations[Organization Description],$A968),CHAR(34),
", OrganizationLink:  ",CHAR(34),INDEX(Organizations[Organization Link],$A968),CHAR(34),"}"))</f>
        <v>#REF!</v>
      </c>
      <c r="F968" t="e">
        <f>IF(INDEX(People[First Name],$A968)="","",
CONCATENATE("  - &amp;AffiliationID",TEXT($A968,"0000"),
" {PersonID: *PersonID",TEXT($A968,"0000"),
", OrganizationID: *OrganizationID",TEXT(MATCH(INDEX(People[Organization Name],$A968),Organizations[Organization Name],0),"0000"),
", IsPrimaryOrganizationContact: , AffiliationStartDate: , AffiliationEndDate: , PrimaryPhone: ",
", PrimaryEmail: ",CHAR(34),INDEX(People[Primary Email],$A968),CHAR(34),
", PrimaryAddress: ",CHAR(34),INDEX(People[Primary Address],$A968),CHAR(34),
", PersonLink: }"))</f>
        <v>#REF!</v>
      </c>
      <c r="H968" t="e">
        <f>IF(COUNTA(CitationInformation)=0,"",IF(INDEX(AuthorList[Author Name],$A968)="","",
CONCATENATE("  - &amp;AuthorListID",TEXT($A968,"0000"),
"  {CitationID: *CitationID0001",
", PersonID: *PersonID",TEXT(MATCH(INDEX(AuthorList[Author Name],$A968),People[Full Name],0),"0000"),
", AuthorOrder: ",INDEX(AuthorList[Author Number],$A968),"}")))</f>
        <v>#REF!</v>
      </c>
      <c r="K968" t="e">
        <f>IF(INDEX(SamplingFeatures[Feature Code],$A968)="","",
CONCATENATE("  - &amp;SamplingFeatureID",TEXT($A968,"0000"),
" {","SamplingFeatureUUID:  ",CHAR(34),INDEX(SamplingFeatures[Sampling Feature UUID],$A968),CHAR(34),
", SamplingFeatureTypeCV:  ",CHAR(34),INDEX(SamplingFeatures[Sampling Feature Type],$A968),CHAR(34),
", SamplingFeatureCode:  ",CHAR(34),INDEX(SamplingFeatures[Feature Code],$A968),CHAR(34),
", SamplingFeatureName:  ",CHAR(34),INDEX(SamplingFeatures[Feature Name],$A968),CHAR(34),
", SamplingFeatureDescription:  ",CHAR(34),INDEX(SamplingFeatures[Feature Description],$A968),CHAR(34),
", SamplingFeatureGeotypeCV:  ",CHAR(34),INDEX(SamplingFeatures[Feature Geo Type],$A968),CHAR(34),
", FeatureGeometry:  ",CHAR(34),INDEX(SamplingFeatures[Feature Geometry],$A968),CHAR(34),
", Elevation_m:  ",CHAR(34),INDEX(SamplingFeatures[Elevation_m],$A968),CHAR(34),
", ElevationDatumCV:  ",CHAR(34),ElevationDatum,CHAR(34),"}"))</f>
        <v>#REF!</v>
      </c>
      <c r="L968" t="e">
        <f>IF(INDEX(SamplingFeatures[Sampling Feature Type],$A968)&lt;&gt;"Site","",
CONCATENATE("  - &amp;SiteID",TEXT(SUMPRODUCT(--($L$3:$L967&lt;&gt;"")),"0000"),
" {","SamplingFeatureID:  *SamplingFeatureID",TEXT($A968,"0000"),
", SiteTypeCV:  ",CHAR(34),INDEX(Sites[Site Type],$A968),CHAR(34),
", Latitude:  ",INDEX(Sites[Latitude],$A968),
", Longitude:  ",INDEX(Sites[Longitude],$A968),
", SRSName:  ",CHAR(34),LatLonDatum,CHAR(34),"}"))</f>
        <v>#REF!</v>
      </c>
      <c r="M968" t="e">
        <f>IF(INDEX(SamplingFeatures[Sampling Feature Type],$A968)&lt;&gt;"Specimen","",
CONCATENATE("  - &amp;SpecimenID",TEXT(SUMPRODUCT(--($M$3:$M967&lt;&gt;"")),"0000"),
" {","SamplingFeatureID:  *SamplingFeatureID",TEXT($A968,"0000"),
", SpecimenTypeCV:  ",CHAR(34),INDEX(Specimens[Specimen Type],$A968),CHAR(34),
", SpecimenMediumCV:  ",INDEX(Specimens[Specimen Medium],$A968),
", IsFieldSpecimen:  ",CHAR(34),INDEX(Specimens[Is Field Specimen?],$A968),CHAR(34),"}"))</f>
        <v>#REF!</v>
      </c>
      <c r="N968" t="e">
        <f>IF(COUNTA(SpatialOffsets[])=0,"", IF(INDEX(SpatialOffsets[Spatial Offset Type],$A968)="","",
CONCATENATE("  - &amp;SpatialOffsetID",TEXT($A968,"0000"),
" {","SpatialOffsetTypeCV:  ",CHAR(34),INDEX(SpatialOffsets[Spatial Offset Type],$A968),CHAR(34),
", Offset1Value:  ",INDEX(SpatialOffsets[Offset 1 Value],$A968),
", Offset1UnitID:  ",CHAR(34),INDEX(SpatialOffsets[Offset 1 Unit],$A968),CHAR(34),
", Offset2Value:  ",INDEX(SpatialOffsets[Offset 2 Value],$A968),
", Offset2UnitID:  ",CHAR(34),INDEX(SpatialOffsets[Offset 2 Unit],$A968),CHAR(34),
", Offset3Value:  ",INDEX(SpatialOffsets[Offset 3 Value],$A968),
", Offset3UnitID:  ",CHAR(34),INDEX(SpatialOffsets[Offset 3 Unit],$A968),CHAR(34),,"}")))</f>
        <v>#REF!</v>
      </c>
      <c r="O968" t="e">
        <f>IF(COUNTA(RelatedFeatures[])=0,"", IF(INDEX(RelatedFeatures[First Sampling Feature Code],$A968)="","",
CONCATENATE("  - &amp;RelationID",TEXT($A968,"0000"),
" {","SamplingFeatureID:  *SamplingFeatureID",TEXT(MATCH(INDEX(RelatedFeatures[First Sampling Feature Code],$A968),SamplingFeatures[Feature Code],0),"0000"),
", RelationshipTypeCV:  ",CHAR(34),INDEX(RelatedFeatures[Relationship Type],$A968),CHAR(34),
", RelatedFeatureID: *SamplingFeatureID",TEXT(MATCH(INDEX(RelatedFeatures[Second Sampling Feature Code],$A968),SamplingFeatures[Feature Code],0),"0000"),
", SpatialOffsetID:  ",IF(INDEX(RelatedFeatures[Offset Number],$A968)="","",CONCATENATE("*SpatialOffsetID",TEXT(INDEX(RelatedFeatures[Offset Number],$A968),"0000"))),"}")))</f>
        <v>#REF!</v>
      </c>
      <c r="P968" t="e">
        <f>IF(INDEX(Methods[Method Type],$A968)="","",
CONCATENATE("  - &amp;MethodID",TEXT($A968,"0000"),
" {","MethodTypeCV:  ",CHAR(34),INDEX(Methods[Method Type],$A968),CHAR(34),
", MethodCode:  ",CHAR(34),INDEX(Methods[Method Code],$A968),CHAR(34),
", MethodName:  ",CHAR(34),INDEX(Methods[Method Name],$A968),CHAR(34),
", MethodDescription:  ",CHAR(34),INDEX(Methods[Method Description],$A968),CHAR(34),
", MethodLink:  ",CHAR(34),INDEX(Methods[Method Link],$A968),CHAR(34),
", OrganizationID: *OrganizationID",TEXT(MATCH(INDEX(Methods[Organization Name],$A968),Organizations[Organization Name],0),"0000"),"}"))</f>
        <v>#REF!</v>
      </c>
      <c r="Q968" t="e">
        <f>IF(INDEX(Variables[Variable Type],$A968)="","",
CONCATENATE("  - &amp;VariableID",TEXT($A968,"0000"),
" {","VariableTypeCV:  ",CHAR(34),INDEX(Variables[Variable Type],$A968),CHAR(34),
", VariableCode:  ",CHAR(34),INDEX(Variables[Variable Code],$A968),CHAR(34),
", VariableNameCV:  ",CHAR(34),INDEX(Variables[Variable Name],$A968),CHAR(34),
", VariableDefinition:  ",CHAR(34),INDEX(Variables[Variable Definition],$A968),CHAR(34),
", SpecciationCV:  ",CHAR(34),INDEX(Variables[Speciation],$A968),CHAR(34),
", NoDataValue:  ",CHAR(34),INDEX(Variables[No Data Value],$A968),CHAR(34),"}"))</f>
        <v>#REF!</v>
      </c>
    </row>
    <row r="969" spans="1:17" x14ac:dyDescent="0.25">
      <c r="A969">
        <v>966</v>
      </c>
      <c r="D969" t="e">
        <f>IF(INDEX(People[First Name],$A969)="","",
CONCATENATE("  - &amp;PersonID",TEXT($A969,"0000"),
" {","PersonFirstName:  ",CHAR(34),INDEX(People[First Name],$A969),CHAR(34),
", PersonMiddleName:  ",CHAR(34),INDEX(People[Middle Name],$A969),CHAR(34),
", PersonLastName:  ",CHAR(34),INDEX(People[Last Name],$A969),CHAR(34),"}"))</f>
        <v>#REF!</v>
      </c>
      <c r="E969" t="e">
        <f>IF(INDEX(Organizations[Organization Type '[CV']],$A969)="","",
CONCATENATE("  - &amp;OrganizationID",TEXT($A969,"0000"),
" {","OrganizationTypeCV:  ",CHAR(34),INDEX(Organizations[Organization Type '[CV']],$A969),CHAR(34),
", OrganizationCode:  ",CHAR(34),INDEX(Organizations[Organization Code],$A969),CHAR(34),
", OrganizationName:  ",CHAR(34),INDEX(Organizations[Organization Name],$A969),CHAR(34),
", OrganizationDescription:  ",CHAR(34),INDEX(Organizations[Organization Description],$A969),CHAR(34),
", OrganizationLink:  ",CHAR(34),INDEX(Organizations[Organization Link],$A969),CHAR(34),"}"))</f>
        <v>#REF!</v>
      </c>
      <c r="F969" t="e">
        <f>IF(INDEX(People[First Name],$A969)="","",
CONCATENATE("  - &amp;AffiliationID",TEXT($A969,"0000"),
" {PersonID: *PersonID",TEXT($A969,"0000"),
", OrganizationID: *OrganizationID",TEXT(MATCH(INDEX(People[Organization Name],$A969),Organizations[Organization Name],0),"0000"),
", IsPrimaryOrganizationContact: , AffiliationStartDate: , AffiliationEndDate: , PrimaryPhone: ",
", PrimaryEmail: ",CHAR(34),INDEX(People[Primary Email],$A969),CHAR(34),
", PrimaryAddress: ",CHAR(34),INDEX(People[Primary Address],$A969),CHAR(34),
", PersonLink: }"))</f>
        <v>#REF!</v>
      </c>
      <c r="H969" t="e">
        <f>IF(COUNTA(CitationInformation)=0,"",IF(INDEX(AuthorList[Author Name],$A969)="","",
CONCATENATE("  - &amp;AuthorListID",TEXT($A969,"0000"),
"  {CitationID: *CitationID0001",
", PersonID: *PersonID",TEXT(MATCH(INDEX(AuthorList[Author Name],$A969),People[Full Name],0),"0000"),
", AuthorOrder: ",INDEX(AuthorList[Author Number],$A969),"}")))</f>
        <v>#REF!</v>
      </c>
      <c r="K969" t="e">
        <f>IF(INDEX(SamplingFeatures[Feature Code],$A969)="","",
CONCATENATE("  - &amp;SamplingFeatureID",TEXT($A969,"0000"),
" {","SamplingFeatureUUID:  ",CHAR(34),INDEX(SamplingFeatures[Sampling Feature UUID],$A969),CHAR(34),
", SamplingFeatureTypeCV:  ",CHAR(34),INDEX(SamplingFeatures[Sampling Feature Type],$A969),CHAR(34),
", SamplingFeatureCode:  ",CHAR(34),INDEX(SamplingFeatures[Feature Code],$A969),CHAR(34),
", SamplingFeatureName:  ",CHAR(34),INDEX(SamplingFeatures[Feature Name],$A969),CHAR(34),
", SamplingFeatureDescription:  ",CHAR(34),INDEX(SamplingFeatures[Feature Description],$A969),CHAR(34),
", SamplingFeatureGeotypeCV:  ",CHAR(34),INDEX(SamplingFeatures[Feature Geo Type],$A969),CHAR(34),
", FeatureGeometry:  ",CHAR(34),INDEX(SamplingFeatures[Feature Geometry],$A969),CHAR(34),
", Elevation_m:  ",CHAR(34),INDEX(SamplingFeatures[Elevation_m],$A969),CHAR(34),
", ElevationDatumCV:  ",CHAR(34),ElevationDatum,CHAR(34),"}"))</f>
        <v>#REF!</v>
      </c>
      <c r="L969" t="e">
        <f>IF(INDEX(SamplingFeatures[Sampling Feature Type],$A969)&lt;&gt;"Site","",
CONCATENATE("  - &amp;SiteID",TEXT(SUMPRODUCT(--($L$3:$L968&lt;&gt;"")),"0000"),
" {","SamplingFeatureID:  *SamplingFeatureID",TEXT($A969,"0000"),
", SiteTypeCV:  ",CHAR(34),INDEX(Sites[Site Type],$A969),CHAR(34),
", Latitude:  ",INDEX(Sites[Latitude],$A969),
", Longitude:  ",INDEX(Sites[Longitude],$A969),
", SRSName:  ",CHAR(34),LatLonDatum,CHAR(34),"}"))</f>
        <v>#REF!</v>
      </c>
      <c r="M969" t="e">
        <f>IF(INDEX(SamplingFeatures[Sampling Feature Type],$A969)&lt;&gt;"Specimen","",
CONCATENATE("  - &amp;SpecimenID",TEXT(SUMPRODUCT(--($M$3:$M968&lt;&gt;"")),"0000"),
" {","SamplingFeatureID:  *SamplingFeatureID",TEXT($A969,"0000"),
", SpecimenTypeCV:  ",CHAR(34),INDEX(Specimens[Specimen Type],$A969),CHAR(34),
", SpecimenMediumCV:  ",INDEX(Specimens[Specimen Medium],$A969),
", IsFieldSpecimen:  ",CHAR(34),INDEX(Specimens[Is Field Specimen?],$A969),CHAR(34),"}"))</f>
        <v>#REF!</v>
      </c>
      <c r="N969" t="e">
        <f>IF(COUNTA(SpatialOffsets[])=0,"", IF(INDEX(SpatialOffsets[Spatial Offset Type],$A969)="","",
CONCATENATE("  - &amp;SpatialOffsetID",TEXT($A969,"0000"),
" {","SpatialOffsetTypeCV:  ",CHAR(34),INDEX(SpatialOffsets[Spatial Offset Type],$A969),CHAR(34),
", Offset1Value:  ",INDEX(SpatialOffsets[Offset 1 Value],$A969),
", Offset1UnitID:  ",CHAR(34),INDEX(SpatialOffsets[Offset 1 Unit],$A969),CHAR(34),
", Offset2Value:  ",INDEX(SpatialOffsets[Offset 2 Value],$A969),
", Offset2UnitID:  ",CHAR(34),INDEX(SpatialOffsets[Offset 2 Unit],$A969),CHAR(34),
", Offset3Value:  ",INDEX(SpatialOffsets[Offset 3 Value],$A969),
", Offset3UnitID:  ",CHAR(34),INDEX(SpatialOffsets[Offset 3 Unit],$A969),CHAR(34),,"}")))</f>
        <v>#REF!</v>
      </c>
      <c r="O969" t="e">
        <f>IF(COUNTA(RelatedFeatures[])=0,"", IF(INDEX(RelatedFeatures[First Sampling Feature Code],$A969)="","",
CONCATENATE("  - &amp;RelationID",TEXT($A969,"0000"),
" {","SamplingFeatureID:  *SamplingFeatureID",TEXT(MATCH(INDEX(RelatedFeatures[First Sampling Feature Code],$A969),SamplingFeatures[Feature Code],0),"0000"),
", RelationshipTypeCV:  ",CHAR(34),INDEX(RelatedFeatures[Relationship Type],$A969),CHAR(34),
", RelatedFeatureID: *SamplingFeatureID",TEXT(MATCH(INDEX(RelatedFeatures[Second Sampling Feature Code],$A969),SamplingFeatures[Feature Code],0),"0000"),
", SpatialOffsetID:  ",IF(INDEX(RelatedFeatures[Offset Number],$A969)="","",CONCATENATE("*SpatialOffsetID",TEXT(INDEX(RelatedFeatures[Offset Number],$A969),"0000"))),"}")))</f>
        <v>#REF!</v>
      </c>
      <c r="P969" t="e">
        <f>IF(INDEX(Methods[Method Type],$A969)="","",
CONCATENATE("  - &amp;MethodID",TEXT($A969,"0000"),
" {","MethodTypeCV:  ",CHAR(34),INDEX(Methods[Method Type],$A969),CHAR(34),
", MethodCode:  ",CHAR(34),INDEX(Methods[Method Code],$A969),CHAR(34),
", MethodName:  ",CHAR(34),INDEX(Methods[Method Name],$A969),CHAR(34),
", MethodDescription:  ",CHAR(34),INDEX(Methods[Method Description],$A969),CHAR(34),
", MethodLink:  ",CHAR(34),INDEX(Methods[Method Link],$A969),CHAR(34),
", OrganizationID: *OrganizationID",TEXT(MATCH(INDEX(Methods[Organization Name],$A969),Organizations[Organization Name],0),"0000"),"}"))</f>
        <v>#REF!</v>
      </c>
      <c r="Q969" t="e">
        <f>IF(INDEX(Variables[Variable Type],$A969)="","",
CONCATENATE("  - &amp;VariableID",TEXT($A969,"0000"),
" {","VariableTypeCV:  ",CHAR(34),INDEX(Variables[Variable Type],$A969),CHAR(34),
", VariableCode:  ",CHAR(34),INDEX(Variables[Variable Code],$A969),CHAR(34),
", VariableNameCV:  ",CHAR(34),INDEX(Variables[Variable Name],$A969),CHAR(34),
", VariableDefinition:  ",CHAR(34),INDEX(Variables[Variable Definition],$A969),CHAR(34),
", SpecciationCV:  ",CHAR(34),INDEX(Variables[Speciation],$A969),CHAR(34),
", NoDataValue:  ",CHAR(34),INDEX(Variables[No Data Value],$A969),CHAR(34),"}"))</f>
        <v>#REF!</v>
      </c>
    </row>
    <row r="970" spans="1:17" x14ac:dyDescent="0.25">
      <c r="A970">
        <v>967</v>
      </c>
      <c r="D970" t="e">
        <f>IF(INDEX(People[First Name],$A970)="","",
CONCATENATE("  - &amp;PersonID",TEXT($A970,"0000"),
" {","PersonFirstName:  ",CHAR(34),INDEX(People[First Name],$A970),CHAR(34),
", PersonMiddleName:  ",CHAR(34),INDEX(People[Middle Name],$A970),CHAR(34),
", PersonLastName:  ",CHAR(34),INDEX(People[Last Name],$A970),CHAR(34),"}"))</f>
        <v>#REF!</v>
      </c>
      <c r="E970" t="e">
        <f>IF(INDEX(Organizations[Organization Type '[CV']],$A970)="","",
CONCATENATE("  - &amp;OrganizationID",TEXT($A970,"0000"),
" {","OrganizationTypeCV:  ",CHAR(34),INDEX(Organizations[Organization Type '[CV']],$A970),CHAR(34),
", OrganizationCode:  ",CHAR(34),INDEX(Organizations[Organization Code],$A970),CHAR(34),
", OrganizationName:  ",CHAR(34),INDEX(Organizations[Organization Name],$A970),CHAR(34),
", OrganizationDescription:  ",CHAR(34),INDEX(Organizations[Organization Description],$A970),CHAR(34),
", OrganizationLink:  ",CHAR(34),INDEX(Organizations[Organization Link],$A970),CHAR(34),"}"))</f>
        <v>#REF!</v>
      </c>
      <c r="F970" t="e">
        <f>IF(INDEX(People[First Name],$A970)="","",
CONCATENATE("  - &amp;AffiliationID",TEXT($A970,"0000"),
" {PersonID: *PersonID",TEXT($A970,"0000"),
", OrganizationID: *OrganizationID",TEXT(MATCH(INDEX(People[Organization Name],$A970),Organizations[Organization Name],0),"0000"),
", IsPrimaryOrganizationContact: , AffiliationStartDate: , AffiliationEndDate: , PrimaryPhone: ",
", PrimaryEmail: ",CHAR(34),INDEX(People[Primary Email],$A970),CHAR(34),
", PrimaryAddress: ",CHAR(34),INDEX(People[Primary Address],$A970),CHAR(34),
", PersonLink: }"))</f>
        <v>#REF!</v>
      </c>
      <c r="H970" t="e">
        <f>IF(COUNTA(CitationInformation)=0,"",IF(INDEX(AuthorList[Author Name],$A970)="","",
CONCATENATE("  - &amp;AuthorListID",TEXT($A970,"0000"),
"  {CitationID: *CitationID0001",
", PersonID: *PersonID",TEXT(MATCH(INDEX(AuthorList[Author Name],$A970),People[Full Name],0),"0000"),
", AuthorOrder: ",INDEX(AuthorList[Author Number],$A970),"}")))</f>
        <v>#REF!</v>
      </c>
      <c r="K970" t="e">
        <f>IF(INDEX(SamplingFeatures[Feature Code],$A970)="","",
CONCATENATE("  - &amp;SamplingFeatureID",TEXT($A970,"0000"),
" {","SamplingFeatureUUID:  ",CHAR(34),INDEX(SamplingFeatures[Sampling Feature UUID],$A970),CHAR(34),
", SamplingFeatureTypeCV:  ",CHAR(34),INDEX(SamplingFeatures[Sampling Feature Type],$A970),CHAR(34),
", SamplingFeatureCode:  ",CHAR(34),INDEX(SamplingFeatures[Feature Code],$A970),CHAR(34),
", SamplingFeatureName:  ",CHAR(34),INDEX(SamplingFeatures[Feature Name],$A970),CHAR(34),
", SamplingFeatureDescription:  ",CHAR(34),INDEX(SamplingFeatures[Feature Description],$A970),CHAR(34),
", SamplingFeatureGeotypeCV:  ",CHAR(34),INDEX(SamplingFeatures[Feature Geo Type],$A970),CHAR(34),
", FeatureGeometry:  ",CHAR(34),INDEX(SamplingFeatures[Feature Geometry],$A970),CHAR(34),
", Elevation_m:  ",CHAR(34),INDEX(SamplingFeatures[Elevation_m],$A970),CHAR(34),
", ElevationDatumCV:  ",CHAR(34),ElevationDatum,CHAR(34),"}"))</f>
        <v>#REF!</v>
      </c>
      <c r="L970" t="e">
        <f>IF(INDEX(SamplingFeatures[Sampling Feature Type],$A970)&lt;&gt;"Site","",
CONCATENATE("  - &amp;SiteID",TEXT(SUMPRODUCT(--($L$3:$L969&lt;&gt;"")),"0000"),
" {","SamplingFeatureID:  *SamplingFeatureID",TEXT($A970,"0000"),
", SiteTypeCV:  ",CHAR(34),INDEX(Sites[Site Type],$A970),CHAR(34),
", Latitude:  ",INDEX(Sites[Latitude],$A970),
", Longitude:  ",INDEX(Sites[Longitude],$A970),
", SRSName:  ",CHAR(34),LatLonDatum,CHAR(34),"}"))</f>
        <v>#REF!</v>
      </c>
      <c r="M970" t="e">
        <f>IF(INDEX(SamplingFeatures[Sampling Feature Type],$A970)&lt;&gt;"Specimen","",
CONCATENATE("  - &amp;SpecimenID",TEXT(SUMPRODUCT(--($M$3:$M969&lt;&gt;"")),"0000"),
" {","SamplingFeatureID:  *SamplingFeatureID",TEXT($A970,"0000"),
", SpecimenTypeCV:  ",CHAR(34),INDEX(Specimens[Specimen Type],$A970),CHAR(34),
", SpecimenMediumCV:  ",INDEX(Specimens[Specimen Medium],$A970),
", IsFieldSpecimen:  ",CHAR(34),INDEX(Specimens[Is Field Specimen?],$A970),CHAR(34),"}"))</f>
        <v>#REF!</v>
      </c>
      <c r="N970" t="e">
        <f>IF(COUNTA(SpatialOffsets[])=0,"", IF(INDEX(SpatialOffsets[Spatial Offset Type],$A970)="","",
CONCATENATE("  - &amp;SpatialOffsetID",TEXT($A970,"0000"),
" {","SpatialOffsetTypeCV:  ",CHAR(34),INDEX(SpatialOffsets[Spatial Offset Type],$A970),CHAR(34),
", Offset1Value:  ",INDEX(SpatialOffsets[Offset 1 Value],$A970),
", Offset1UnitID:  ",CHAR(34),INDEX(SpatialOffsets[Offset 1 Unit],$A970),CHAR(34),
", Offset2Value:  ",INDEX(SpatialOffsets[Offset 2 Value],$A970),
", Offset2UnitID:  ",CHAR(34),INDEX(SpatialOffsets[Offset 2 Unit],$A970),CHAR(34),
", Offset3Value:  ",INDEX(SpatialOffsets[Offset 3 Value],$A970),
", Offset3UnitID:  ",CHAR(34),INDEX(SpatialOffsets[Offset 3 Unit],$A970),CHAR(34),,"}")))</f>
        <v>#REF!</v>
      </c>
      <c r="O970" t="e">
        <f>IF(COUNTA(RelatedFeatures[])=0,"", IF(INDEX(RelatedFeatures[First Sampling Feature Code],$A970)="","",
CONCATENATE("  - &amp;RelationID",TEXT($A970,"0000"),
" {","SamplingFeatureID:  *SamplingFeatureID",TEXT(MATCH(INDEX(RelatedFeatures[First Sampling Feature Code],$A970),SamplingFeatures[Feature Code],0),"0000"),
", RelationshipTypeCV:  ",CHAR(34),INDEX(RelatedFeatures[Relationship Type],$A970),CHAR(34),
", RelatedFeatureID: *SamplingFeatureID",TEXT(MATCH(INDEX(RelatedFeatures[Second Sampling Feature Code],$A970),SamplingFeatures[Feature Code],0),"0000"),
", SpatialOffsetID:  ",IF(INDEX(RelatedFeatures[Offset Number],$A970)="","",CONCATENATE("*SpatialOffsetID",TEXT(INDEX(RelatedFeatures[Offset Number],$A970),"0000"))),"}")))</f>
        <v>#REF!</v>
      </c>
      <c r="P970" t="e">
        <f>IF(INDEX(Methods[Method Type],$A970)="","",
CONCATENATE("  - &amp;MethodID",TEXT($A970,"0000"),
" {","MethodTypeCV:  ",CHAR(34),INDEX(Methods[Method Type],$A970),CHAR(34),
", MethodCode:  ",CHAR(34),INDEX(Methods[Method Code],$A970),CHAR(34),
", MethodName:  ",CHAR(34),INDEX(Methods[Method Name],$A970),CHAR(34),
", MethodDescription:  ",CHAR(34),INDEX(Methods[Method Description],$A970),CHAR(34),
", MethodLink:  ",CHAR(34),INDEX(Methods[Method Link],$A970),CHAR(34),
", OrganizationID: *OrganizationID",TEXT(MATCH(INDEX(Methods[Organization Name],$A970),Organizations[Organization Name],0),"0000"),"}"))</f>
        <v>#REF!</v>
      </c>
      <c r="Q970" t="e">
        <f>IF(INDEX(Variables[Variable Type],$A970)="","",
CONCATENATE("  - &amp;VariableID",TEXT($A970,"0000"),
" {","VariableTypeCV:  ",CHAR(34),INDEX(Variables[Variable Type],$A970),CHAR(34),
", VariableCode:  ",CHAR(34),INDEX(Variables[Variable Code],$A970),CHAR(34),
", VariableNameCV:  ",CHAR(34),INDEX(Variables[Variable Name],$A970),CHAR(34),
", VariableDefinition:  ",CHAR(34),INDEX(Variables[Variable Definition],$A970),CHAR(34),
", SpecciationCV:  ",CHAR(34),INDEX(Variables[Speciation],$A970),CHAR(34),
", NoDataValue:  ",CHAR(34),INDEX(Variables[No Data Value],$A970),CHAR(34),"}"))</f>
        <v>#REF!</v>
      </c>
    </row>
    <row r="971" spans="1:17" x14ac:dyDescent="0.25">
      <c r="A971">
        <v>968</v>
      </c>
      <c r="D971" t="e">
        <f>IF(INDEX(People[First Name],$A971)="","",
CONCATENATE("  - &amp;PersonID",TEXT($A971,"0000"),
" {","PersonFirstName:  ",CHAR(34),INDEX(People[First Name],$A971),CHAR(34),
", PersonMiddleName:  ",CHAR(34),INDEX(People[Middle Name],$A971),CHAR(34),
", PersonLastName:  ",CHAR(34),INDEX(People[Last Name],$A971),CHAR(34),"}"))</f>
        <v>#REF!</v>
      </c>
      <c r="E971" t="e">
        <f>IF(INDEX(Organizations[Organization Type '[CV']],$A971)="","",
CONCATENATE("  - &amp;OrganizationID",TEXT($A971,"0000"),
" {","OrganizationTypeCV:  ",CHAR(34),INDEX(Organizations[Organization Type '[CV']],$A971),CHAR(34),
", OrganizationCode:  ",CHAR(34),INDEX(Organizations[Organization Code],$A971),CHAR(34),
", OrganizationName:  ",CHAR(34),INDEX(Organizations[Organization Name],$A971),CHAR(34),
", OrganizationDescription:  ",CHAR(34),INDEX(Organizations[Organization Description],$A971),CHAR(34),
", OrganizationLink:  ",CHAR(34),INDEX(Organizations[Organization Link],$A971),CHAR(34),"}"))</f>
        <v>#REF!</v>
      </c>
      <c r="F971" t="e">
        <f>IF(INDEX(People[First Name],$A971)="","",
CONCATENATE("  - &amp;AffiliationID",TEXT($A971,"0000"),
" {PersonID: *PersonID",TEXT($A971,"0000"),
", OrganizationID: *OrganizationID",TEXT(MATCH(INDEX(People[Organization Name],$A971),Organizations[Organization Name],0),"0000"),
", IsPrimaryOrganizationContact: , AffiliationStartDate: , AffiliationEndDate: , PrimaryPhone: ",
", PrimaryEmail: ",CHAR(34),INDEX(People[Primary Email],$A971),CHAR(34),
", PrimaryAddress: ",CHAR(34),INDEX(People[Primary Address],$A971),CHAR(34),
", PersonLink: }"))</f>
        <v>#REF!</v>
      </c>
      <c r="H971" t="e">
        <f>IF(COUNTA(CitationInformation)=0,"",IF(INDEX(AuthorList[Author Name],$A971)="","",
CONCATENATE("  - &amp;AuthorListID",TEXT($A971,"0000"),
"  {CitationID: *CitationID0001",
", PersonID: *PersonID",TEXT(MATCH(INDEX(AuthorList[Author Name],$A971),People[Full Name],0),"0000"),
", AuthorOrder: ",INDEX(AuthorList[Author Number],$A971),"}")))</f>
        <v>#REF!</v>
      </c>
      <c r="K971" t="e">
        <f>IF(INDEX(SamplingFeatures[Feature Code],$A971)="","",
CONCATENATE("  - &amp;SamplingFeatureID",TEXT($A971,"0000"),
" {","SamplingFeatureUUID:  ",CHAR(34),INDEX(SamplingFeatures[Sampling Feature UUID],$A971),CHAR(34),
", SamplingFeatureTypeCV:  ",CHAR(34),INDEX(SamplingFeatures[Sampling Feature Type],$A971),CHAR(34),
", SamplingFeatureCode:  ",CHAR(34),INDEX(SamplingFeatures[Feature Code],$A971),CHAR(34),
", SamplingFeatureName:  ",CHAR(34),INDEX(SamplingFeatures[Feature Name],$A971),CHAR(34),
", SamplingFeatureDescription:  ",CHAR(34),INDEX(SamplingFeatures[Feature Description],$A971),CHAR(34),
", SamplingFeatureGeotypeCV:  ",CHAR(34),INDEX(SamplingFeatures[Feature Geo Type],$A971),CHAR(34),
", FeatureGeometry:  ",CHAR(34),INDEX(SamplingFeatures[Feature Geometry],$A971),CHAR(34),
", Elevation_m:  ",CHAR(34),INDEX(SamplingFeatures[Elevation_m],$A971),CHAR(34),
", ElevationDatumCV:  ",CHAR(34),ElevationDatum,CHAR(34),"}"))</f>
        <v>#REF!</v>
      </c>
      <c r="L971" t="e">
        <f>IF(INDEX(SamplingFeatures[Sampling Feature Type],$A971)&lt;&gt;"Site","",
CONCATENATE("  - &amp;SiteID",TEXT(SUMPRODUCT(--($L$3:$L970&lt;&gt;"")),"0000"),
" {","SamplingFeatureID:  *SamplingFeatureID",TEXT($A971,"0000"),
", SiteTypeCV:  ",CHAR(34),INDEX(Sites[Site Type],$A971),CHAR(34),
", Latitude:  ",INDEX(Sites[Latitude],$A971),
", Longitude:  ",INDEX(Sites[Longitude],$A971),
", SRSName:  ",CHAR(34),LatLonDatum,CHAR(34),"}"))</f>
        <v>#REF!</v>
      </c>
      <c r="M971" t="e">
        <f>IF(INDEX(SamplingFeatures[Sampling Feature Type],$A971)&lt;&gt;"Specimen","",
CONCATENATE("  - &amp;SpecimenID",TEXT(SUMPRODUCT(--($M$3:$M970&lt;&gt;"")),"0000"),
" {","SamplingFeatureID:  *SamplingFeatureID",TEXT($A971,"0000"),
", SpecimenTypeCV:  ",CHAR(34),INDEX(Specimens[Specimen Type],$A971),CHAR(34),
", SpecimenMediumCV:  ",INDEX(Specimens[Specimen Medium],$A971),
", IsFieldSpecimen:  ",CHAR(34),INDEX(Specimens[Is Field Specimen?],$A971),CHAR(34),"}"))</f>
        <v>#REF!</v>
      </c>
      <c r="N971" t="e">
        <f>IF(COUNTA(SpatialOffsets[])=0,"", IF(INDEX(SpatialOffsets[Spatial Offset Type],$A971)="","",
CONCATENATE("  - &amp;SpatialOffsetID",TEXT($A971,"0000"),
" {","SpatialOffsetTypeCV:  ",CHAR(34),INDEX(SpatialOffsets[Spatial Offset Type],$A971),CHAR(34),
", Offset1Value:  ",INDEX(SpatialOffsets[Offset 1 Value],$A971),
", Offset1UnitID:  ",CHAR(34),INDEX(SpatialOffsets[Offset 1 Unit],$A971),CHAR(34),
", Offset2Value:  ",INDEX(SpatialOffsets[Offset 2 Value],$A971),
", Offset2UnitID:  ",CHAR(34),INDEX(SpatialOffsets[Offset 2 Unit],$A971),CHAR(34),
", Offset3Value:  ",INDEX(SpatialOffsets[Offset 3 Value],$A971),
", Offset3UnitID:  ",CHAR(34),INDEX(SpatialOffsets[Offset 3 Unit],$A971),CHAR(34),,"}")))</f>
        <v>#REF!</v>
      </c>
      <c r="O971" t="e">
        <f>IF(COUNTA(RelatedFeatures[])=0,"", IF(INDEX(RelatedFeatures[First Sampling Feature Code],$A971)="","",
CONCATENATE("  - &amp;RelationID",TEXT($A971,"0000"),
" {","SamplingFeatureID:  *SamplingFeatureID",TEXT(MATCH(INDEX(RelatedFeatures[First Sampling Feature Code],$A971),SamplingFeatures[Feature Code],0),"0000"),
", RelationshipTypeCV:  ",CHAR(34),INDEX(RelatedFeatures[Relationship Type],$A971),CHAR(34),
", RelatedFeatureID: *SamplingFeatureID",TEXT(MATCH(INDEX(RelatedFeatures[Second Sampling Feature Code],$A971),SamplingFeatures[Feature Code],0),"0000"),
", SpatialOffsetID:  ",IF(INDEX(RelatedFeatures[Offset Number],$A971)="","",CONCATENATE("*SpatialOffsetID",TEXT(INDEX(RelatedFeatures[Offset Number],$A971),"0000"))),"}")))</f>
        <v>#REF!</v>
      </c>
      <c r="P971" t="e">
        <f>IF(INDEX(Methods[Method Type],$A971)="","",
CONCATENATE("  - &amp;MethodID",TEXT($A971,"0000"),
" {","MethodTypeCV:  ",CHAR(34),INDEX(Methods[Method Type],$A971),CHAR(34),
", MethodCode:  ",CHAR(34),INDEX(Methods[Method Code],$A971),CHAR(34),
", MethodName:  ",CHAR(34),INDEX(Methods[Method Name],$A971),CHAR(34),
", MethodDescription:  ",CHAR(34),INDEX(Methods[Method Description],$A971),CHAR(34),
", MethodLink:  ",CHAR(34),INDEX(Methods[Method Link],$A971),CHAR(34),
", OrganizationID: *OrganizationID",TEXT(MATCH(INDEX(Methods[Organization Name],$A971),Organizations[Organization Name],0),"0000"),"}"))</f>
        <v>#REF!</v>
      </c>
      <c r="Q971" t="e">
        <f>IF(INDEX(Variables[Variable Type],$A971)="","",
CONCATENATE("  - &amp;VariableID",TEXT($A971,"0000"),
" {","VariableTypeCV:  ",CHAR(34),INDEX(Variables[Variable Type],$A971),CHAR(34),
", VariableCode:  ",CHAR(34),INDEX(Variables[Variable Code],$A971),CHAR(34),
", VariableNameCV:  ",CHAR(34),INDEX(Variables[Variable Name],$A971),CHAR(34),
", VariableDefinition:  ",CHAR(34),INDEX(Variables[Variable Definition],$A971),CHAR(34),
", SpecciationCV:  ",CHAR(34),INDEX(Variables[Speciation],$A971),CHAR(34),
", NoDataValue:  ",CHAR(34),INDEX(Variables[No Data Value],$A971),CHAR(34),"}"))</f>
        <v>#REF!</v>
      </c>
    </row>
    <row r="972" spans="1:17" x14ac:dyDescent="0.25">
      <c r="A972">
        <v>969</v>
      </c>
      <c r="D972" t="e">
        <f>IF(INDEX(People[First Name],$A972)="","",
CONCATENATE("  - &amp;PersonID",TEXT($A972,"0000"),
" {","PersonFirstName:  ",CHAR(34),INDEX(People[First Name],$A972),CHAR(34),
", PersonMiddleName:  ",CHAR(34),INDEX(People[Middle Name],$A972),CHAR(34),
", PersonLastName:  ",CHAR(34),INDEX(People[Last Name],$A972),CHAR(34),"}"))</f>
        <v>#REF!</v>
      </c>
      <c r="E972" t="e">
        <f>IF(INDEX(Organizations[Organization Type '[CV']],$A972)="","",
CONCATENATE("  - &amp;OrganizationID",TEXT($A972,"0000"),
" {","OrganizationTypeCV:  ",CHAR(34),INDEX(Organizations[Organization Type '[CV']],$A972),CHAR(34),
", OrganizationCode:  ",CHAR(34),INDEX(Organizations[Organization Code],$A972),CHAR(34),
", OrganizationName:  ",CHAR(34),INDEX(Organizations[Organization Name],$A972),CHAR(34),
", OrganizationDescription:  ",CHAR(34),INDEX(Organizations[Organization Description],$A972),CHAR(34),
", OrganizationLink:  ",CHAR(34),INDEX(Organizations[Organization Link],$A972),CHAR(34),"}"))</f>
        <v>#REF!</v>
      </c>
      <c r="F972" t="e">
        <f>IF(INDEX(People[First Name],$A972)="","",
CONCATENATE("  - &amp;AffiliationID",TEXT($A972,"0000"),
" {PersonID: *PersonID",TEXT($A972,"0000"),
", OrganizationID: *OrganizationID",TEXT(MATCH(INDEX(People[Organization Name],$A972),Organizations[Organization Name],0),"0000"),
", IsPrimaryOrganizationContact: , AffiliationStartDate: , AffiliationEndDate: , PrimaryPhone: ",
", PrimaryEmail: ",CHAR(34),INDEX(People[Primary Email],$A972),CHAR(34),
", PrimaryAddress: ",CHAR(34),INDEX(People[Primary Address],$A972),CHAR(34),
", PersonLink: }"))</f>
        <v>#REF!</v>
      </c>
      <c r="H972" t="e">
        <f>IF(COUNTA(CitationInformation)=0,"",IF(INDEX(AuthorList[Author Name],$A972)="","",
CONCATENATE("  - &amp;AuthorListID",TEXT($A972,"0000"),
"  {CitationID: *CitationID0001",
", PersonID: *PersonID",TEXT(MATCH(INDEX(AuthorList[Author Name],$A972),People[Full Name],0),"0000"),
", AuthorOrder: ",INDEX(AuthorList[Author Number],$A972),"}")))</f>
        <v>#REF!</v>
      </c>
      <c r="K972" t="e">
        <f>IF(INDEX(SamplingFeatures[Feature Code],$A972)="","",
CONCATENATE("  - &amp;SamplingFeatureID",TEXT($A972,"0000"),
" {","SamplingFeatureUUID:  ",CHAR(34),INDEX(SamplingFeatures[Sampling Feature UUID],$A972),CHAR(34),
", SamplingFeatureTypeCV:  ",CHAR(34),INDEX(SamplingFeatures[Sampling Feature Type],$A972),CHAR(34),
", SamplingFeatureCode:  ",CHAR(34),INDEX(SamplingFeatures[Feature Code],$A972),CHAR(34),
", SamplingFeatureName:  ",CHAR(34),INDEX(SamplingFeatures[Feature Name],$A972),CHAR(34),
", SamplingFeatureDescription:  ",CHAR(34),INDEX(SamplingFeatures[Feature Description],$A972),CHAR(34),
", SamplingFeatureGeotypeCV:  ",CHAR(34),INDEX(SamplingFeatures[Feature Geo Type],$A972),CHAR(34),
", FeatureGeometry:  ",CHAR(34),INDEX(SamplingFeatures[Feature Geometry],$A972),CHAR(34),
", Elevation_m:  ",CHAR(34),INDEX(SamplingFeatures[Elevation_m],$A972),CHAR(34),
", ElevationDatumCV:  ",CHAR(34),ElevationDatum,CHAR(34),"}"))</f>
        <v>#REF!</v>
      </c>
      <c r="L972" t="e">
        <f>IF(INDEX(SamplingFeatures[Sampling Feature Type],$A972)&lt;&gt;"Site","",
CONCATENATE("  - &amp;SiteID",TEXT(SUMPRODUCT(--($L$3:$L971&lt;&gt;"")),"0000"),
" {","SamplingFeatureID:  *SamplingFeatureID",TEXT($A972,"0000"),
", SiteTypeCV:  ",CHAR(34),INDEX(Sites[Site Type],$A972),CHAR(34),
", Latitude:  ",INDEX(Sites[Latitude],$A972),
", Longitude:  ",INDEX(Sites[Longitude],$A972),
", SRSName:  ",CHAR(34),LatLonDatum,CHAR(34),"}"))</f>
        <v>#REF!</v>
      </c>
      <c r="M972" t="e">
        <f>IF(INDEX(SamplingFeatures[Sampling Feature Type],$A972)&lt;&gt;"Specimen","",
CONCATENATE("  - &amp;SpecimenID",TEXT(SUMPRODUCT(--($M$3:$M971&lt;&gt;"")),"0000"),
" {","SamplingFeatureID:  *SamplingFeatureID",TEXT($A972,"0000"),
", SpecimenTypeCV:  ",CHAR(34),INDEX(Specimens[Specimen Type],$A972),CHAR(34),
", SpecimenMediumCV:  ",INDEX(Specimens[Specimen Medium],$A972),
", IsFieldSpecimen:  ",CHAR(34),INDEX(Specimens[Is Field Specimen?],$A972),CHAR(34),"}"))</f>
        <v>#REF!</v>
      </c>
      <c r="N972" t="e">
        <f>IF(COUNTA(SpatialOffsets[])=0,"", IF(INDEX(SpatialOffsets[Spatial Offset Type],$A972)="","",
CONCATENATE("  - &amp;SpatialOffsetID",TEXT($A972,"0000"),
" {","SpatialOffsetTypeCV:  ",CHAR(34),INDEX(SpatialOffsets[Spatial Offset Type],$A972),CHAR(34),
", Offset1Value:  ",INDEX(SpatialOffsets[Offset 1 Value],$A972),
", Offset1UnitID:  ",CHAR(34),INDEX(SpatialOffsets[Offset 1 Unit],$A972),CHAR(34),
", Offset2Value:  ",INDEX(SpatialOffsets[Offset 2 Value],$A972),
", Offset2UnitID:  ",CHAR(34),INDEX(SpatialOffsets[Offset 2 Unit],$A972),CHAR(34),
", Offset3Value:  ",INDEX(SpatialOffsets[Offset 3 Value],$A972),
", Offset3UnitID:  ",CHAR(34),INDEX(SpatialOffsets[Offset 3 Unit],$A972),CHAR(34),,"}")))</f>
        <v>#REF!</v>
      </c>
      <c r="O972" t="e">
        <f>IF(COUNTA(RelatedFeatures[])=0,"", IF(INDEX(RelatedFeatures[First Sampling Feature Code],$A972)="","",
CONCATENATE("  - &amp;RelationID",TEXT($A972,"0000"),
" {","SamplingFeatureID:  *SamplingFeatureID",TEXT(MATCH(INDEX(RelatedFeatures[First Sampling Feature Code],$A972),SamplingFeatures[Feature Code],0),"0000"),
", RelationshipTypeCV:  ",CHAR(34),INDEX(RelatedFeatures[Relationship Type],$A972),CHAR(34),
", RelatedFeatureID: *SamplingFeatureID",TEXT(MATCH(INDEX(RelatedFeatures[Second Sampling Feature Code],$A972),SamplingFeatures[Feature Code],0),"0000"),
", SpatialOffsetID:  ",IF(INDEX(RelatedFeatures[Offset Number],$A972)="","",CONCATENATE("*SpatialOffsetID",TEXT(INDEX(RelatedFeatures[Offset Number],$A972),"0000"))),"}")))</f>
        <v>#REF!</v>
      </c>
      <c r="P972" t="e">
        <f>IF(INDEX(Methods[Method Type],$A972)="","",
CONCATENATE("  - &amp;MethodID",TEXT($A972,"0000"),
" {","MethodTypeCV:  ",CHAR(34),INDEX(Methods[Method Type],$A972),CHAR(34),
", MethodCode:  ",CHAR(34),INDEX(Methods[Method Code],$A972),CHAR(34),
", MethodName:  ",CHAR(34),INDEX(Methods[Method Name],$A972),CHAR(34),
", MethodDescription:  ",CHAR(34),INDEX(Methods[Method Description],$A972),CHAR(34),
", MethodLink:  ",CHAR(34),INDEX(Methods[Method Link],$A972),CHAR(34),
", OrganizationID: *OrganizationID",TEXT(MATCH(INDEX(Methods[Organization Name],$A972),Organizations[Organization Name],0),"0000"),"}"))</f>
        <v>#REF!</v>
      </c>
      <c r="Q972" t="e">
        <f>IF(INDEX(Variables[Variable Type],$A972)="","",
CONCATENATE("  - &amp;VariableID",TEXT($A972,"0000"),
" {","VariableTypeCV:  ",CHAR(34),INDEX(Variables[Variable Type],$A972),CHAR(34),
", VariableCode:  ",CHAR(34),INDEX(Variables[Variable Code],$A972),CHAR(34),
", VariableNameCV:  ",CHAR(34),INDEX(Variables[Variable Name],$A972),CHAR(34),
", VariableDefinition:  ",CHAR(34),INDEX(Variables[Variable Definition],$A972),CHAR(34),
", SpecciationCV:  ",CHAR(34),INDEX(Variables[Speciation],$A972),CHAR(34),
", NoDataValue:  ",CHAR(34),INDEX(Variables[No Data Value],$A972),CHAR(34),"}"))</f>
        <v>#REF!</v>
      </c>
    </row>
    <row r="973" spans="1:17" x14ac:dyDescent="0.25">
      <c r="A973">
        <v>970</v>
      </c>
      <c r="D973" t="e">
        <f>IF(INDEX(People[First Name],$A973)="","",
CONCATENATE("  - &amp;PersonID",TEXT($A973,"0000"),
" {","PersonFirstName:  ",CHAR(34),INDEX(People[First Name],$A973),CHAR(34),
", PersonMiddleName:  ",CHAR(34),INDEX(People[Middle Name],$A973),CHAR(34),
", PersonLastName:  ",CHAR(34),INDEX(People[Last Name],$A973),CHAR(34),"}"))</f>
        <v>#REF!</v>
      </c>
      <c r="E973" t="e">
        <f>IF(INDEX(Organizations[Organization Type '[CV']],$A973)="","",
CONCATENATE("  - &amp;OrganizationID",TEXT($A973,"0000"),
" {","OrganizationTypeCV:  ",CHAR(34),INDEX(Organizations[Organization Type '[CV']],$A973),CHAR(34),
", OrganizationCode:  ",CHAR(34),INDEX(Organizations[Organization Code],$A973),CHAR(34),
", OrganizationName:  ",CHAR(34),INDEX(Organizations[Organization Name],$A973),CHAR(34),
", OrganizationDescription:  ",CHAR(34),INDEX(Organizations[Organization Description],$A973),CHAR(34),
", OrganizationLink:  ",CHAR(34),INDEX(Organizations[Organization Link],$A973),CHAR(34),"}"))</f>
        <v>#REF!</v>
      </c>
      <c r="F973" t="e">
        <f>IF(INDEX(People[First Name],$A973)="","",
CONCATENATE("  - &amp;AffiliationID",TEXT($A973,"0000"),
" {PersonID: *PersonID",TEXT($A973,"0000"),
", OrganizationID: *OrganizationID",TEXT(MATCH(INDEX(People[Organization Name],$A973),Organizations[Organization Name],0),"0000"),
", IsPrimaryOrganizationContact: , AffiliationStartDate: , AffiliationEndDate: , PrimaryPhone: ",
", PrimaryEmail: ",CHAR(34),INDEX(People[Primary Email],$A973),CHAR(34),
", PrimaryAddress: ",CHAR(34),INDEX(People[Primary Address],$A973),CHAR(34),
", PersonLink: }"))</f>
        <v>#REF!</v>
      </c>
      <c r="H973" t="e">
        <f>IF(COUNTA(CitationInformation)=0,"",IF(INDEX(AuthorList[Author Name],$A973)="","",
CONCATENATE("  - &amp;AuthorListID",TEXT($A973,"0000"),
"  {CitationID: *CitationID0001",
", PersonID: *PersonID",TEXT(MATCH(INDEX(AuthorList[Author Name],$A973),People[Full Name],0),"0000"),
", AuthorOrder: ",INDEX(AuthorList[Author Number],$A973),"}")))</f>
        <v>#REF!</v>
      </c>
      <c r="K973" t="e">
        <f>IF(INDEX(SamplingFeatures[Feature Code],$A973)="","",
CONCATENATE("  - &amp;SamplingFeatureID",TEXT($A973,"0000"),
" {","SamplingFeatureUUID:  ",CHAR(34),INDEX(SamplingFeatures[Sampling Feature UUID],$A973),CHAR(34),
", SamplingFeatureTypeCV:  ",CHAR(34),INDEX(SamplingFeatures[Sampling Feature Type],$A973),CHAR(34),
", SamplingFeatureCode:  ",CHAR(34),INDEX(SamplingFeatures[Feature Code],$A973),CHAR(34),
", SamplingFeatureName:  ",CHAR(34),INDEX(SamplingFeatures[Feature Name],$A973),CHAR(34),
", SamplingFeatureDescription:  ",CHAR(34),INDEX(SamplingFeatures[Feature Description],$A973),CHAR(34),
", SamplingFeatureGeotypeCV:  ",CHAR(34),INDEX(SamplingFeatures[Feature Geo Type],$A973),CHAR(34),
", FeatureGeometry:  ",CHAR(34),INDEX(SamplingFeatures[Feature Geometry],$A973),CHAR(34),
", Elevation_m:  ",CHAR(34),INDEX(SamplingFeatures[Elevation_m],$A973),CHAR(34),
", ElevationDatumCV:  ",CHAR(34),ElevationDatum,CHAR(34),"}"))</f>
        <v>#REF!</v>
      </c>
      <c r="L973" t="e">
        <f>IF(INDEX(SamplingFeatures[Sampling Feature Type],$A973)&lt;&gt;"Site","",
CONCATENATE("  - &amp;SiteID",TEXT(SUMPRODUCT(--($L$3:$L972&lt;&gt;"")),"0000"),
" {","SamplingFeatureID:  *SamplingFeatureID",TEXT($A973,"0000"),
", SiteTypeCV:  ",CHAR(34),INDEX(Sites[Site Type],$A973),CHAR(34),
", Latitude:  ",INDEX(Sites[Latitude],$A973),
", Longitude:  ",INDEX(Sites[Longitude],$A973),
", SRSName:  ",CHAR(34),LatLonDatum,CHAR(34),"}"))</f>
        <v>#REF!</v>
      </c>
      <c r="M973" t="e">
        <f>IF(INDEX(SamplingFeatures[Sampling Feature Type],$A973)&lt;&gt;"Specimen","",
CONCATENATE("  - &amp;SpecimenID",TEXT(SUMPRODUCT(--($M$3:$M972&lt;&gt;"")),"0000"),
" {","SamplingFeatureID:  *SamplingFeatureID",TEXT($A973,"0000"),
", SpecimenTypeCV:  ",CHAR(34),INDEX(Specimens[Specimen Type],$A973),CHAR(34),
", SpecimenMediumCV:  ",INDEX(Specimens[Specimen Medium],$A973),
", IsFieldSpecimen:  ",CHAR(34),INDEX(Specimens[Is Field Specimen?],$A973),CHAR(34),"}"))</f>
        <v>#REF!</v>
      </c>
      <c r="N973" t="e">
        <f>IF(COUNTA(SpatialOffsets[])=0,"", IF(INDEX(SpatialOffsets[Spatial Offset Type],$A973)="","",
CONCATENATE("  - &amp;SpatialOffsetID",TEXT($A973,"0000"),
" {","SpatialOffsetTypeCV:  ",CHAR(34),INDEX(SpatialOffsets[Spatial Offset Type],$A973),CHAR(34),
", Offset1Value:  ",INDEX(SpatialOffsets[Offset 1 Value],$A973),
", Offset1UnitID:  ",CHAR(34),INDEX(SpatialOffsets[Offset 1 Unit],$A973),CHAR(34),
", Offset2Value:  ",INDEX(SpatialOffsets[Offset 2 Value],$A973),
", Offset2UnitID:  ",CHAR(34),INDEX(SpatialOffsets[Offset 2 Unit],$A973),CHAR(34),
", Offset3Value:  ",INDEX(SpatialOffsets[Offset 3 Value],$A973),
", Offset3UnitID:  ",CHAR(34),INDEX(SpatialOffsets[Offset 3 Unit],$A973),CHAR(34),,"}")))</f>
        <v>#REF!</v>
      </c>
      <c r="O973" t="e">
        <f>IF(COUNTA(RelatedFeatures[])=0,"", IF(INDEX(RelatedFeatures[First Sampling Feature Code],$A973)="","",
CONCATENATE("  - &amp;RelationID",TEXT($A973,"0000"),
" {","SamplingFeatureID:  *SamplingFeatureID",TEXT(MATCH(INDEX(RelatedFeatures[First Sampling Feature Code],$A973),SamplingFeatures[Feature Code],0),"0000"),
", RelationshipTypeCV:  ",CHAR(34),INDEX(RelatedFeatures[Relationship Type],$A973),CHAR(34),
", RelatedFeatureID: *SamplingFeatureID",TEXT(MATCH(INDEX(RelatedFeatures[Second Sampling Feature Code],$A973),SamplingFeatures[Feature Code],0),"0000"),
", SpatialOffsetID:  ",IF(INDEX(RelatedFeatures[Offset Number],$A973)="","",CONCATENATE("*SpatialOffsetID",TEXT(INDEX(RelatedFeatures[Offset Number],$A973),"0000"))),"}")))</f>
        <v>#REF!</v>
      </c>
      <c r="P973" t="e">
        <f>IF(INDEX(Methods[Method Type],$A973)="","",
CONCATENATE("  - &amp;MethodID",TEXT($A973,"0000"),
" {","MethodTypeCV:  ",CHAR(34),INDEX(Methods[Method Type],$A973),CHAR(34),
", MethodCode:  ",CHAR(34),INDEX(Methods[Method Code],$A973),CHAR(34),
", MethodName:  ",CHAR(34),INDEX(Methods[Method Name],$A973),CHAR(34),
", MethodDescription:  ",CHAR(34),INDEX(Methods[Method Description],$A973),CHAR(34),
", MethodLink:  ",CHAR(34),INDEX(Methods[Method Link],$A973),CHAR(34),
", OrganizationID: *OrganizationID",TEXT(MATCH(INDEX(Methods[Organization Name],$A973),Organizations[Organization Name],0),"0000"),"}"))</f>
        <v>#REF!</v>
      </c>
      <c r="Q973" t="e">
        <f>IF(INDEX(Variables[Variable Type],$A973)="","",
CONCATENATE("  - &amp;VariableID",TEXT($A973,"0000"),
" {","VariableTypeCV:  ",CHAR(34),INDEX(Variables[Variable Type],$A973),CHAR(34),
", VariableCode:  ",CHAR(34),INDEX(Variables[Variable Code],$A973),CHAR(34),
", VariableNameCV:  ",CHAR(34),INDEX(Variables[Variable Name],$A973),CHAR(34),
", VariableDefinition:  ",CHAR(34),INDEX(Variables[Variable Definition],$A973),CHAR(34),
", SpecciationCV:  ",CHAR(34),INDEX(Variables[Speciation],$A973),CHAR(34),
", NoDataValue:  ",CHAR(34),INDEX(Variables[No Data Value],$A973),CHAR(34),"}"))</f>
        <v>#REF!</v>
      </c>
    </row>
    <row r="974" spans="1:17" x14ac:dyDescent="0.25">
      <c r="A974">
        <v>971</v>
      </c>
      <c r="D974" t="e">
        <f>IF(INDEX(People[First Name],$A974)="","",
CONCATENATE("  - &amp;PersonID",TEXT($A974,"0000"),
" {","PersonFirstName:  ",CHAR(34),INDEX(People[First Name],$A974),CHAR(34),
", PersonMiddleName:  ",CHAR(34),INDEX(People[Middle Name],$A974),CHAR(34),
", PersonLastName:  ",CHAR(34),INDEX(People[Last Name],$A974),CHAR(34),"}"))</f>
        <v>#REF!</v>
      </c>
      <c r="E974" t="e">
        <f>IF(INDEX(Organizations[Organization Type '[CV']],$A974)="","",
CONCATENATE("  - &amp;OrganizationID",TEXT($A974,"0000"),
" {","OrganizationTypeCV:  ",CHAR(34),INDEX(Organizations[Organization Type '[CV']],$A974),CHAR(34),
", OrganizationCode:  ",CHAR(34),INDEX(Organizations[Organization Code],$A974),CHAR(34),
", OrganizationName:  ",CHAR(34),INDEX(Organizations[Organization Name],$A974),CHAR(34),
", OrganizationDescription:  ",CHAR(34),INDEX(Organizations[Organization Description],$A974),CHAR(34),
", OrganizationLink:  ",CHAR(34),INDEX(Organizations[Organization Link],$A974),CHAR(34),"}"))</f>
        <v>#REF!</v>
      </c>
      <c r="F974" t="e">
        <f>IF(INDEX(People[First Name],$A974)="","",
CONCATENATE("  - &amp;AffiliationID",TEXT($A974,"0000"),
" {PersonID: *PersonID",TEXT($A974,"0000"),
", OrganizationID: *OrganizationID",TEXT(MATCH(INDEX(People[Organization Name],$A974),Organizations[Organization Name],0),"0000"),
", IsPrimaryOrganizationContact: , AffiliationStartDate: , AffiliationEndDate: , PrimaryPhone: ",
", PrimaryEmail: ",CHAR(34),INDEX(People[Primary Email],$A974),CHAR(34),
", PrimaryAddress: ",CHAR(34),INDEX(People[Primary Address],$A974),CHAR(34),
", PersonLink: }"))</f>
        <v>#REF!</v>
      </c>
      <c r="H974" t="e">
        <f>IF(COUNTA(CitationInformation)=0,"",IF(INDEX(AuthorList[Author Name],$A974)="","",
CONCATENATE("  - &amp;AuthorListID",TEXT($A974,"0000"),
"  {CitationID: *CitationID0001",
", PersonID: *PersonID",TEXT(MATCH(INDEX(AuthorList[Author Name],$A974),People[Full Name],0),"0000"),
", AuthorOrder: ",INDEX(AuthorList[Author Number],$A974),"}")))</f>
        <v>#REF!</v>
      </c>
      <c r="K974" t="e">
        <f>IF(INDEX(SamplingFeatures[Feature Code],$A974)="","",
CONCATENATE("  - &amp;SamplingFeatureID",TEXT($A974,"0000"),
" {","SamplingFeatureUUID:  ",CHAR(34),INDEX(SamplingFeatures[Sampling Feature UUID],$A974),CHAR(34),
", SamplingFeatureTypeCV:  ",CHAR(34),INDEX(SamplingFeatures[Sampling Feature Type],$A974),CHAR(34),
", SamplingFeatureCode:  ",CHAR(34),INDEX(SamplingFeatures[Feature Code],$A974),CHAR(34),
", SamplingFeatureName:  ",CHAR(34),INDEX(SamplingFeatures[Feature Name],$A974),CHAR(34),
", SamplingFeatureDescription:  ",CHAR(34),INDEX(SamplingFeatures[Feature Description],$A974),CHAR(34),
", SamplingFeatureGeotypeCV:  ",CHAR(34),INDEX(SamplingFeatures[Feature Geo Type],$A974),CHAR(34),
", FeatureGeometry:  ",CHAR(34),INDEX(SamplingFeatures[Feature Geometry],$A974),CHAR(34),
", Elevation_m:  ",CHAR(34),INDEX(SamplingFeatures[Elevation_m],$A974),CHAR(34),
", ElevationDatumCV:  ",CHAR(34),ElevationDatum,CHAR(34),"}"))</f>
        <v>#REF!</v>
      </c>
      <c r="L974" t="e">
        <f>IF(INDEX(SamplingFeatures[Sampling Feature Type],$A974)&lt;&gt;"Site","",
CONCATENATE("  - &amp;SiteID",TEXT(SUMPRODUCT(--($L$3:$L973&lt;&gt;"")),"0000"),
" {","SamplingFeatureID:  *SamplingFeatureID",TEXT($A974,"0000"),
", SiteTypeCV:  ",CHAR(34),INDEX(Sites[Site Type],$A974),CHAR(34),
", Latitude:  ",INDEX(Sites[Latitude],$A974),
", Longitude:  ",INDEX(Sites[Longitude],$A974),
", SRSName:  ",CHAR(34),LatLonDatum,CHAR(34),"}"))</f>
        <v>#REF!</v>
      </c>
      <c r="M974" t="e">
        <f>IF(INDEX(SamplingFeatures[Sampling Feature Type],$A974)&lt;&gt;"Specimen","",
CONCATENATE("  - &amp;SpecimenID",TEXT(SUMPRODUCT(--($M$3:$M973&lt;&gt;"")),"0000"),
" {","SamplingFeatureID:  *SamplingFeatureID",TEXT($A974,"0000"),
", SpecimenTypeCV:  ",CHAR(34),INDEX(Specimens[Specimen Type],$A974),CHAR(34),
", SpecimenMediumCV:  ",INDEX(Specimens[Specimen Medium],$A974),
", IsFieldSpecimen:  ",CHAR(34),INDEX(Specimens[Is Field Specimen?],$A974),CHAR(34),"}"))</f>
        <v>#REF!</v>
      </c>
      <c r="N974" t="e">
        <f>IF(COUNTA(SpatialOffsets[])=0,"", IF(INDEX(SpatialOffsets[Spatial Offset Type],$A974)="","",
CONCATENATE("  - &amp;SpatialOffsetID",TEXT($A974,"0000"),
" {","SpatialOffsetTypeCV:  ",CHAR(34),INDEX(SpatialOffsets[Spatial Offset Type],$A974),CHAR(34),
", Offset1Value:  ",INDEX(SpatialOffsets[Offset 1 Value],$A974),
", Offset1UnitID:  ",CHAR(34),INDEX(SpatialOffsets[Offset 1 Unit],$A974),CHAR(34),
", Offset2Value:  ",INDEX(SpatialOffsets[Offset 2 Value],$A974),
", Offset2UnitID:  ",CHAR(34),INDEX(SpatialOffsets[Offset 2 Unit],$A974),CHAR(34),
", Offset3Value:  ",INDEX(SpatialOffsets[Offset 3 Value],$A974),
", Offset3UnitID:  ",CHAR(34),INDEX(SpatialOffsets[Offset 3 Unit],$A974),CHAR(34),,"}")))</f>
        <v>#REF!</v>
      </c>
      <c r="O974" t="e">
        <f>IF(COUNTA(RelatedFeatures[])=0,"", IF(INDEX(RelatedFeatures[First Sampling Feature Code],$A974)="","",
CONCATENATE("  - &amp;RelationID",TEXT($A974,"0000"),
" {","SamplingFeatureID:  *SamplingFeatureID",TEXT(MATCH(INDEX(RelatedFeatures[First Sampling Feature Code],$A974),SamplingFeatures[Feature Code],0),"0000"),
", RelationshipTypeCV:  ",CHAR(34),INDEX(RelatedFeatures[Relationship Type],$A974),CHAR(34),
", RelatedFeatureID: *SamplingFeatureID",TEXT(MATCH(INDEX(RelatedFeatures[Second Sampling Feature Code],$A974),SamplingFeatures[Feature Code],0),"0000"),
", SpatialOffsetID:  ",IF(INDEX(RelatedFeatures[Offset Number],$A974)="","",CONCATENATE("*SpatialOffsetID",TEXT(INDEX(RelatedFeatures[Offset Number],$A974),"0000"))),"}")))</f>
        <v>#REF!</v>
      </c>
      <c r="P974" t="e">
        <f>IF(INDEX(Methods[Method Type],$A974)="","",
CONCATENATE("  - &amp;MethodID",TEXT($A974,"0000"),
" {","MethodTypeCV:  ",CHAR(34),INDEX(Methods[Method Type],$A974),CHAR(34),
", MethodCode:  ",CHAR(34),INDEX(Methods[Method Code],$A974),CHAR(34),
", MethodName:  ",CHAR(34),INDEX(Methods[Method Name],$A974),CHAR(34),
", MethodDescription:  ",CHAR(34),INDEX(Methods[Method Description],$A974),CHAR(34),
", MethodLink:  ",CHAR(34),INDEX(Methods[Method Link],$A974),CHAR(34),
", OrganizationID: *OrganizationID",TEXT(MATCH(INDEX(Methods[Organization Name],$A974),Organizations[Organization Name],0),"0000"),"}"))</f>
        <v>#REF!</v>
      </c>
      <c r="Q974" t="e">
        <f>IF(INDEX(Variables[Variable Type],$A974)="","",
CONCATENATE("  - &amp;VariableID",TEXT($A974,"0000"),
" {","VariableTypeCV:  ",CHAR(34),INDEX(Variables[Variable Type],$A974),CHAR(34),
", VariableCode:  ",CHAR(34),INDEX(Variables[Variable Code],$A974),CHAR(34),
", VariableNameCV:  ",CHAR(34),INDEX(Variables[Variable Name],$A974),CHAR(34),
", VariableDefinition:  ",CHAR(34),INDEX(Variables[Variable Definition],$A974),CHAR(34),
", SpecciationCV:  ",CHAR(34),INDEX(Variables[Speciation],$A974),CHAR(34),
", NoDataValue:  ",CHAR(34),INDEX(Variables[No Data Value],$A974),CHAR(34),"}"))</f>
        <v>#REF!</v>
      </c>
    </row>
    <row r="975" spans="1:17" x14ac:dyDescent="0.25">
      <c r="A975">
        <v>972</v>
      </c>
      <c r="D975" t="e">
        <f>IF(INDEX(People[First Name],$A975)="","",
CONCATENATE("  - &amp;PersonID",TEXT($A975,"0000"),
" {","PersonFirstName:  ",CHAR(34),INDEX(People[First Name],$A975),CHAR(34),
", PersonMiddleName:  ",CHAR(34),INDEX(People[Middle Name],$A975),CHAR(34),
", PersonLastName:  ",CHAR(34),INDEX(People[Last Name],$A975),CHAR(34),"}"))</f>
        <v>#REF!</v>
      </c>
      <c r="E975" t="e">
        <f>IF(INDEX(Organizations[Organization Type '[CV']],$A975)="","",
CONCATENATE("  - &amp;OrganizationID",TEXT($A975,"0000"),
" {","OrganizationTypeCV:  ",CHAR(34),INDEX(Organizations[Organization Type '[CV']],$A975),CHAR(34),
", OrganizationCode:  ",CHAR(34),INDEX(Organizations[Organization Code],$A975),CHAR(34),
", OrganizationName:  ",CHAR(34),INDEX(Organizations[Organization Name],$A975),CHAR(34),
", OrganizationDescription:  ",CHAR(34),INDEX(Organizations[Organization Description],$A975),CHAR(34),
", OrganizationLink:  ",CHAR(34),INDEX(Organizations[Organization Link],$A975),CHAR(34),"}"))</f>
        <v>#REF!</v>
      </c>
      <c r="F975" t="e">
        <f>IF(INDEX(People[First Name],$A975)="","",
CONCATENATE("  - &amp;AffiliationID",TEXT($A975,"0000"),
" {PersonID: *PersonID",TEXT($A975,"0000"),
", OrganizationID: *OrganizationID",TEXT(MATCH(INDEX(People[Organization Name],$A975),Organizations[Organization Name],0),"0000"),
", IsPrimaryOrganizationContact: , AffiliationStartDate: , AffiliationEndDate: , PrimaryPhone: ",
", PrimaryEmail: ",CHAR(34),INDEX(People[Primary Email],$A975),CHAR(34),
", PrimaryAddress: ",CHAR(34),INDEX(People[Primary Address],$A975),CHAR(34),
", PersonLink: }"))</f>
        <v>#REF!</v>
      </c>
      <c r="H975" t="e">
        <f>IF(COUNTA(CitationInformation)=0,"",IF(INDEX(AuthorList[Author Name],$A975)="","",
CONCATENATE("  - &amp;AuthorListID",TEXT($A975,"0000"),
"  {CitationID: *CitationID0001",
", PersonID: *PersonID",TEXT(MATCH(INDEX(AuthorList[Author Name],$A975),People[Full Name],0),"0000"),
", AuthorOrder: ",INDEX(AuthorList[Author Number],$A975),"}")))</f>
        <v>#REF!</v>
      </c>
      <c r="K975" t="e">
        <f>IF(INDEX(SamplingFeatures[Feature Code],$A975)="","",
CONCATENATE("  - &amp;SamplingFeatureID",TEXT($A975,"0000"),
" {","SamplingFeatureUUID:  ",CHAR(34),INDEX(SamplingFeatures[Sampling Feature UUID],$A975),CHAR(34),
", SamplingFeatureTypeCV:  ",CHAR(34),INDEX(SamplingFeatures[Sampling Feature Type],$A975),CHAR(34),
", SamplingFeatureCode:  ",CHAR(34),INDEX(SamplingFeatures[Feature Code],$A975),CHAR(34),
", SamplingFeatureName:  ",CHAR(34),INDEX(SamplingFeatures[Feature Name],$A975),CHAR(34),
", SamplingFeatureDescription:  ",CHAR(34),INDEX(SamplingFeatures[Feature Description],$A975),CHAR(34),
", SamplingFeatureGeotypeCV:  ",CHAR(34),INDEX(SamplingFeatures[Feature Geo Type],$A975),CHAR(34),
", FeatureGeometry:  ",CHAR(34),INDEX(SamplingFeatures[Feature Geometry],$A975),CHAR(34),
", Elevation_m:  ",CHAR(34),INDEX(SamplingFeatures[Elevation_m],$A975),CHAR(34),
", ElevationDatumCV:  ",CHAR(34),ElevationDatum,CHAR(34),"}"))</f>
        <v>#REF!</v>
      </c>
      <c r="L975" t="e">
        <f>IF(INDEX(SamplingFeatures[Sampling Feature Type],$A975)&lt;&gt;"Site","",
CONCATENATE("  - &amp;SiteID",TEXT(SUMPRODUCT(--($L$3:$L974&lt;&gt;"")),"0000"),
" {","SamplingFeatureID:  *SamplingFeatureID",TEXT($A975,"0000"),
", SiteTypeCV:  ",CHAR(34),INDEX(Sites[Site Type],$A975),CHAR(34),
", Latitude:  ",INDEX(Sites[Latitude],$A975),
", Longitude:  ",INDEX(Sites[Longitude],$A975),
", SRSName:  ",CHAR(34),LatLonDatum,CHAR(34),"}"))</f>
        <v>#REF!</v>
      </c>
      <c r="M975" t="e">
        <f>IF(INDEX(SamplingFeatures[Sampling Feature Type],$A975)&lt;&gt;"Specimen","",
CONCATENATE("  - &amp;SpecimenID",TEXT(SUMPRODUCT(--($M$3:$M974&lt;&gt;"")),"0000"),
" {","SamplingFeatureID:  *SamplingFeatureID",TEXT($A975,"0000"),
", SpecimenTypeCV:  ",CHAR(34),INDEX(Specimens[Specimen Type],$A975),CHAR(34),
", SpecimenMediumCV:  ",INDEX(Specimens[Specimen Medium],$A975),
", IsFieldSpecimen:  ",CHAR(34),INDEX(Specimens[Is Field Specimen?],$A975),CHAR(34),"}"))</f>
        <v>#REF!</v>
      </c>
      <c r="N975" t="e">
        <f>IF(COUNTA(SpatialOffsets[])=0,"", IF(INDEX(SpatialOffsets[Spatial Offset Type],$A975)="","",
CONCATENATE("  - &amp;SpatialOffsetID",TEXT($A975,"0000"),
" {","SpatialOffsetTypeCV:  ",CHAR(34),INDEX(SpatialOffsets[Spatial Offset Type],$A975),CHAR(34),
", Offset1Value:  ",INDEX(SpatialOffsets[Offset 1 Value],$A975),
", Offset1UnitID:  ",CHAR(34),INDEX(SpatialOffsets[Offset 1 Unit],$A975),CHAR(34),
", Offset2Value:  ",INDEX(SpatialOffsets[Offset 2 Value],$A975),
", Offset2UnitID:  ",CHAR(34),INDEX(SpatialOffsets[Offset 2 Unit],$A975),CHAR(34),
", Offset3Value:  ",INDEX(SpatialOffsets[Offset 3 Value],$A975),
", Offset3UnitID:  ",CHAR(34),INDEX(SpatialOffsets[Offset 3 Unit],$A975),CHAR(34),,"}")))</f>
        <v>#REF!</v>
      </c>
      <c r="O975" t="e">
        <f>IF(COUNTA(RelatedFeatures[])=0,"", IF(INDEX(RelatedFeatures[First Sampling Feature Code],$A975)="","",
CONCATENATE("  - &amp;RelationID",TEXT($A975,"0000"),
" {","SamplingFeatureID:  *SamplingFeatureID",TEXT(MATCH(INDEX(RelatedFeatures[First Sampling Feature Code],$A975),SamplingFeatures[Feature Code],0),"0000"),
", RelationshipTypeCV:  ",CHAR(34),INDEX(RelatedFeatures[Relationship Type],$A975),CHAR(34),
", RelatedFeatureID: *SamplingFeatureID",TEXT(MATCH(INDEX(RelatedFeatures[Second Sampling Feature Code],$A975),SamplingFeatures[Feature Code],0),"0000"),
", SpatialOffsetID:  ",IF(INDEX(RelatedFeatures[Offset Number],$A975)="","",CONCATENATE("*SpatialOffsetID",TEXT(INDEX(RelatedFeatures[Offset Number],$A975),"0000"))),"}")))</f>
        <v>#REF!</v>
      </c>
      <c r="P975" t="e">
        <f>IF(INDEX(Methods[Method Type],$A975)="","",
CONCATENATE("  - &amp;MethodID",TEXT($A975,"0000"),
" {","MethodTypeCV:  ",CHAR(34),INDEX(Methods[Method Type],$A975),CHAR(34),
", MethodCode:  ",CHAR(34),INDEX(Methods[Method Code],$A975),CHAR(34),
", MethodName:  ",CHAR(34),INDEX(Methods[Method Name],$A975),CHAR(34),
", MethodDescription:  ",CHAR(34),INDEX(Methods[Method Description],$A975),CHAR(34),
", MethodLink:  ",CHAR(34),INDEX(Methods[Method Link],$A975),CHAR(34),
", OrganizationID: *OrganizationID",TEXT(MATCH(INDEX(Methods[Organization Name],$A975),Organizations[Organization Name],0),"0000"),"}"))</f>
        <v>#REF!</v>
      </c>
      <c r="Q975" t="e">
        <f>IF(INDEX(Variables[Variable Type],$A975)="","",
CONCATENATE("  - &amp;VariableID",TEXT($A975,"0000"),
" {","VariableTypeCV:  ",CHAR(34),INDEX(Variables[Variable Type],$A975),CHAR(34),
", VariableCode:  ",CHAR(34),INDEX(Variables[Variable Code],$A975),CHAR(34),
", VariableNameCV:  ",CHAR(34),INDEX(Variables[Variable Name],$A975),CHAR(34),
", VariableDefinition:  ",CHAR(34),INDEX(Variables[Variable Definition],$A975),CHAR(34),
", SpecciationCV:  ",CHAR(34),INDEX(Variables[Speciation],$A975),CHAR(34),
", NoDataValue:  ",CHAR(34),INDEX(Variables[No Data Value],$A975),CHAR(34),"}"))</f>
        <v>#REF!</v>
      </c>
    </row>
    <row r="976" spans="1:17" x14ac:dyDescent="0.25">
      <c r="A976">
        <v>973</v>
      </c>
      <c r="D976" t="e">
        <f>IF(INDEX(People[First Name],$A976)="","",
CONCATENATE("  - &amp;PersonID",TEXT($A976,"0000"),
" {","PersonFirstName:  ",CHAR(34),INDEX(People[First Name],$A976),CHAR(34),
", PersonMiddleName:  ",CHAR(34),INDEX(People[Middle Name],$A976),CHAR(34),
", PersonLastName:  ",CHAR(34),INDEX(People[Last Name],$A976),CHAR(34),"}"))</f>
        <v>#REF!</v>
      </c>
      <c r="E976" t="e">
        <f>IF(INDEX(Organizations[Organization Type '[CV']],$A976)="","",
CONCATENATE("  - &amp;OrganizationID",TEXT($A976,"0000"),
" {","OrganizationTypeCV:  ",CHAR(34),INDEX(Organizations[Organization Type '[CV']],$A976),CHAR(34),
", OrganizationCode:  ",CHAR(34),INDEX(Organizations[Organization Code],$A976),CHAR(34),
", OrganizationName:  ",CHAR(34),INDEX(Organizations[Organization Name],$A976),CHAR(34),
", OrganizationDescription:  ",CHAR(34),INDEX(Organizations[Organization Description],$A976),CHAR(34),
", OrganizationLink:  ",CHAR(34),INDEX(Organizations[Organization Link],$A976),CHAR(34),"}"))</f>
        <v>#REF!</v>
      </c>
      <c r="F976" t="e">
        <f>IF(INDEX(People[First Name],$A976)="","",
CONCATENATE("  - &amp;AffiliationID",TEXT($A976,"0000"),
" {PersonID: *PersonID",TEXT($A976,"0000"),
", OrganizationID: *OrganizationID",TEXT(MATCH(INDEX(People[Organization Name],$A976),Organizations[Organization Name],0),"0000"),
", IsPrimaryOrganizationContact: , AffiliationStartDate: , AffiliationEndDate: , PrimaryPhone: ",
", PrimaryEmail: ",CHAR(34),INDEX(People[Primary Email],$A976),CHAR(34),
", PrimaryAddress: ",CHAR(34),INDEX(People[Primary Address],$A976),CHAR(34),
", PersonLink: }"))</f>
        <v>#REF!</v>
      </c>
      <c r="H976" t="e">
        <f>IF(COUNTA(CitationInformation)=0,"",IF(INDEX(AuthorList[Author Name],$A976)="","",
CONCATENATE("  - &amp;AuthorListID",TEXT($A976,"0000"),
"  {CitationID: *CitationID0001",
", PersonID: *PersonID",TEXT(MATCH(INDEX(AuthorList[Author Name],$A976),People[Full Name],0),"0000"),
", AuthorOrder: ",INDEX(AuthorList[Author Number],$A976),"}")))</f>
        <v>#REF!</v>
      </c>
      <c r="K976" t="e">
        <f>IF(INDEX(SamplingFeatures[Feature Code],$A976)="","",
CONCATENATE("  - &amp;SamplingFeatureID",TEXT($A976,"0000"),
" {","SamplingFeatureUUID:  ",CHAR(34),INDEX(SamplingFeatures[Sampling Feature UUID],$A976),CHAR(34),
", SamplingFeatureTypeCV:  ",CHAR(34),INDEX(SamplingFeatures[Sampling Feature Type],$A976),CHAR(34),
", SamplingFeatureCode:  ",CHAR(34),INDEX(SamplingFeatures[Feature Code],$A976),CHAR(34),
", SamplingFeatureName:  ",CHAR(34),INDEX(SamplingFeatures[Feature Name],$A976),CHAR(34),
", SamplingFeatureDescription:  ",CHAR(34),INDEX(SamplingFeatures[Feature Description],$A976),CHAR(34),
", SamplingFeatureGeotypeCV:  ",CHAR(34),INDEX(SamplingFeatures[Feature Geo Type],$A976),CHAR(34),
", FeatureGeometry:  ",CHAR(34),INDEX(SamplingFeatures[Feature Geometry],$A976),CHAR(34),
", Elevation_m:  ",CHAR(34),INDEX(SamplingFeatures[Elevation_m],$A976),CHAR(34),
", ElevationDatumCV:  ",CHAR(34),ElevationDatum,CHAR(34),"}"))</f>
        <v>#REF!</v>
      </c>
      <c r="L976" t="e">
        <f>IF(INDEX(SamplingFeatures[Sampling Feature Type],$A976)&lt;&gt;"Site","",
CONCATENATE("  - &amp;SiteID",TEXT(SUMPRODUCT(--($L$3:$L975&lt;&gt;"")),"0000"),
" {","SamplingFeatureID:  *SamplingFeatureID",TEXT($A976,"0000"),
", SiteTypeCV:  ",CHAR(34),INDEX(Sites[Site Type],$A976),CHAR(34),
", Latitude:  ",INDEX(Sites[Latitude],$A976),
", Longitude:  ",INDEX(Sites[Longitude],$A976),
", SRSName:  ",CHAR(34),LatLonDatum,CHAR(34),"}"))</f>
        <v>#REF!</v>
      </c>
      <c r="M976" t="e">
        <f>IF(INDEX(SamplingFeatures[Sampling Feature Type],$A976)&lt;&gt;"Specimen","",
CONCATENATE("  - &amp;SpecimenID",TEXT(SUMPRODUCT(--($M$3:$M975&lt;&gt;"")),"0000"),
" {","SamplingFeatureID:  *SamplingFeatureID",TEXT($A976,"0000"),
", SpecimenTypeCV:  ",CHAR(34),INDEX(Specimens[Specimen Type],$A976),CHAR(34),
", SpecimenMediumCV:  ",INDEX(Specimens[Specimen Medium],$A976),
", IsFieldSpecimen:  ",CHAR(34),INDEX(Specimens[Is Field Specimen?],$A976),CHAR(34),"}"))</f>
        <v>#REF!</v>
      </c>
      <c r="N976" t="e">
        <f>IF(COUNTA(SpatialOffsets[])=0,"", IF(INDEX(SpatialOffsets[Spatial Offset Type],$A976)="","",
CONCATENATE("  - &amp;SpatialOffsetID",TEXT($A976,"0000"),
" {","SpatialOffsetTypeCV:  ",CHAR(34),INDEX(SpatialOffsets[Spatial Offset Type],$A976),CHAR(34),
", Offset1Value:  ",INDEX(SpatialOffsets[Offset 1 Value],$A976),
", Offset1UnitID:  ",CHAR(34),INDEX(SpatialOffsets[Offset 1 Unit],$A976),CHAR(34),
", Offset2Value:  ",INDEX(SpatialOffsets[Offset 2 Value],$A976),
", Offset2UnitID:  ",CHAR(34),INDEX(SpatialOffsets[Offset 2 Unit],$A976),CHAR(34),
", Offset3Value:  ",INDEX(SpatialOffsets[Offset 3 Value],$A976),
", Offset3UnitID:  ",CHAR(34),INDEX(SpatialOffsets[Offset 3 Unit],$A976),CHAR(34),,"}")))</f>
        <v>#REF!</v>
      </c>
      <c r="O976" t="e">
        <f>IF(COUNTA(RelatedFeatures[])=0,"", IF(INDEX(RelatedFeatures[First Sampling Feature Code],$A976)="","",
CONCATENATE("  - &amp;RelationID",TEXT($A976,"0000"),
" {","SamplingFeatureID:  *SamplingFeatureID",TEXT(MATCH(INDEX(RelatedFeatures[First Sampling Feature Code],$A976),SamplingFeatures[Feature Code],0),"0000"),
", RelationshipTypeCV:  ",CHAR(34),INDEX(RelatedFeatures[Relationship Type],$A976),CHAR(34),
", RelatedFeatureID: *SamplingFeatureID",TEXT(MATCH(INDEX(RelatedFeatures[Second Sampling Feature Code],$A976),SamplingFeatures[Feature Code],0),"0000"),
", SpatialOffsetID:  ",IF(INDEX(RelatedFeatures[Offset Number],$A976)="","",CONCATENATE("*SpatialOffsetID",TEXT(INDEX(RelatedFeatures[Offset Number],$A976),"0000"))),"}")))</f>
        <v>#REF!</v>
      </c>
      <c r="P976" t="e">
        <f>IF(INDEX(Methods[Method Type],$A976)="","",
CONCATENATE("  - &amp;MethodID",TEXT($A976,"0000"),
" {","MethodTypeCV:  ",CHAR(34),INDEX(Methods[Method Type],$A976),CHAR(34),
", MethodCode:  ",CHAR(34),INDEX(Methods[Method Code],$A976),CHAR(34),
", MethodName:  ",CHAR(34),INDEX(Methods[Method Name],$A976),CHAR(34),
", MethodDescription:  ",CHAR(34),INDEX(Methods[Method Description],$A976),CHAR(34),
", MethodLink:  ",CHAR(34),INDEX(Methods[Method Link],$A976),CHAR(34),
", OrganizationID: *OrganizationID",TEXT(MATCH(INDEX(Methods[Organization Name],$A976),Organizations[Organization Name],0),"0000"),"}"))</f>
        <v>#REF!</v>
      </c>
      <c r="Q976" t="e">
        <f>IF(INDEX(Variables[Variable Type],$A976)="","",
CONCATENATE("  - &amp;VariableID",TEXT($A976,"0000"),
" {","VariableTypeCV:  ",CHAR(34),INDEX(Variables[Variable Type],$A976),CHAR(34),
", VariableCode:  ",CHAR(34),INDEX(Variables[Variable Code],$A976),CHAR(34),
", VariableNameCV:  ",CHAR(34),INDEX(Variables[Variable Name],$A976),CHAR(34),
", VariableDefinition:  ",CHAR(34),INDEX(Variables[Variable Definition],$A976),CHAR(34),
", SpecciationCV:  ",CHAR(34),INDEX(Variables[Speciation],$A976),CHAR(34),
", NoDataValue:  ",CHAR(34),INDEX(Variables[No Data Value],$A976),CHAR(34),"}"))</f>
        <v>#REF!</v>
      </c>
    </row>
    <row r="977" spans="1:17" x14ac:dyDescent="0.25">
      <c r="A977">
        <v>974</v>
      </c>
      <c r="D977" t="e">
        <f>IF(INDEX(People[First Name],$A977)="","",
CONCATENATE("  - &amp;PersonID",TEXT($A977,"0000"),
" {","PersonFirstName:  ",CHAR(34),INDEX(People[First Name],$A977),CHAR(34),
", PersonMiddleName:  ",CHAR(34),INDEX(People[Middle Name],$A977),CHAR(34),
", PersonLastName:  ",CHAR(34),INDEX(People[Last Name],$A977),CHAR(34),"}"))</f>
        <v>#REF!</v>
      </c>
      <c r="E977" t="e">
        <f>IF(INDEX(Organizations[Organization Type '[CV']],$A977)="","",
CONCATENATE("  - &amp;OrganizationID",TEXT($A977,"0000"),
" {","OrganizationTypeCV:  ",CHAR(34),INDEX(Organizations[Organization Type '[CV']],$A977),CHAR(34),
", OrganizationCode:  ",CHAR(34),INDEX(Organizations[Organization Code],$A977),CHAR(34),
", OrganizationName:  ",CHAR(34),INDEX(Organizations[Organization Name],$A977),CHAR(34),
", OrganizationDescription:  ",CHAR(34),INDEX(Organizations[Organization Description],$A977),CHAR(34),
", OrganizationLink:  ",CHAR(34),INDEX(Organizations[Organization Link],$A977),CHAR(34),"}"))</f>
        <v>#REF!</v>
      </c>
      <c r="F977" t="e">
        <f>IF(INDEX(People[First Name],$A977)="","",
CONCATENATE("  - &amp;AffiliationID",TEXT($A977,"0000"),
" {PersonID: *PersonID",TEXT($A977,"0000"),
", OrganizationID: *OrganizationID",TEXT(MATCH(INDEX(People[Organization Name],$A977),Organizations[Organization Name],0),"0000"),
", IsPrimaryOrganizationContact: , AffiliationStartDate: , AffiliationEndDate: , PrimaryPhone: ",
", PrimaryEmail: ",CHAR(34),INDEX(People[Primary Email],$A977),CHAR(34),
", PrimaryAddress: ",CHAR(34),INDEX(People[Primary Address],$A977),CHAR(34),
", PersonLink: }"))</f>
        <v>#REF!</v>
      </c>
      <c r="H977" t="e">
        <f>IF(COUNTA(CitationInformation)=0,"",IF(INDEX(AuthorList[Author Name],$A977)="","",
CONCATENATE("  - &amp;AuthorListID",TEXT($A977,"0000"),
"  {CitationID: *CitationID0001",
", PersonID: *PersonID",TEXT(MATCH(INDEX(AuthorList[Author Name],$A977),People[Full Name],0),"0000"),
", AuthorOrder: ",INDEX(AuthorList[Author Number],$A977),"}")))</f>
        <v>#REF!</v>
      </c>
      <c r="K977" t="e">
        <f>IF(INDEX(SamplingFeatures[Feature Code],$A977)="","",
CONCATENATE("  - &amp;SamplingFeatureID",TEXT($A977,"0000"),
" {","SamplingFeatureUUID:  ",CHAR(34),INDEX(SamplingFeatures[Sampling Feature UUID],$A977),CHAR(34),
", SamplingFeatureTypeCV:  ",CHAR(34),INDEX(SamplingFeatures[Sampling Feature Type],$A977),CHAR(34),
", SamplingFeatureCode:  ",CHAR(34),INDEX(SamplingFeatures[Feature Code],$A977),CHAR(34),
", SamplingFeatureName:  ",CHAR(34),INDEX(SamplingFeatures[Feature Name],$A977),CHAR(34),
", SamplingFeatureDescription:  ",CHAR(34),INDEX(SamplingFeatures[Feature Description],$A977),CHAR(34),
", SamplingFeatureGeotypeCV:  ",CHAR(34),INDEX(SamplingFeatures[Feature Geo Type],$A977),CHAR(34),
", FeatureGeometry:  ",CHAR(34),INDEX(SamplingFeatures[Feature Geometry],$A977),CHAR(34),
", Elevation_m:  ",CHAR(34),INDEX(SamplingFeatures[Elevation_m],$A977),CHAR(34),
", ElevationDatumCV:  ",CHAR(34),ElevationDatum,CHAR(34),"}"))</f>
        <v>#REF!</v>
      </c>
      <c r="L977" t="e">
        <f>IF(INDEX(SamplingFeatures[Sampling Feature Type],$A977)&lt;&gt;"Site","",
CONCATENATE("  - &amp;SiteID",TEXT(SUMPRODUCT(--($L$3:$L976&lt;&gt;"")),"0000"),
" {","SamplingFeatureID:  *SamplingFeatureID",TEXT($A977,"0000"),
", SiteTypeCV:  ",CHAR(34),INDEX(Sites[Site Type],$A977),CHAR(34),
", Latitude:  ",INDEX(Sites[Latitude],$A977),
", Longitude:  ",INDEX(Sites[Longitude],$A977),
", SRSName:  ",CHAR(34),LatLonDatum,CHAR(34),"}"))</f>
        <v>#REF!</v>
      </c>
      <c r="M977" t="e">
        <f>IF(INDEX(SamplingFeatures[Sampling Feature Type],$A977)&lt;&gt;"Specimen","",
CONCATENATE("  - &amp;SpecimenID",TEXT(SUMPRODUCT(--($M$3:$M976&lt;&gt;"")),"0000"),
" {","SamplingFeatureID:  *SamplingFeatureID",TEXT($A977,"0000"),
", SpecimenTypeCV:  ",CHAR(34),INDEX(Specimens[Specimen Type],$A977),CHAR(34),
", SpecimenMediumCV:  ",INDEX(Specimens[Specimen Medium],$A977),
", IsFieldSpecimen:  ",CHAR(34),INDEX(Specimens[Is Field Specimen?],$A977),CHAR(34),"}"))</f>
        <v>#REF!</v>
      </c>
      <c r="N977" t="e">
        <f>IF(COUNTA(SpatialOffsets[])=0,"", IF(INDEX(SpatialOffsets[Spatial Offset Type],$A977)="","",
CONCATENATE("  - &amp;SpatialOffsetID",TEXT($A977,"0000"),
" {","SpatialOffsetTypeCV:  ",CHAR(34),INDEX(SpatialOffsets[Spatial Offset Type],$A977),CHAR(34),
", Offset1Value:  ",INDEX(SpatialOffsets[Offset 1 Value],$A977),
", Offset1UnitID:  ",CHAR(34),INDEX(SpatialOffsets[Offset 1 Unit],$A977),CHAR(34),
", Offset2Value:  ",INDEX(SpatialOffsets[Offset 2 Value],$A977),
", Offset2UnitID:  ",CHAR(34),INDEX(SpatialOffsets[Offset 2 Unit],$A977),CHAR(34),
", Offset3Value:  ",INDEX(SpatialOffsets[Offset 3 Value],$A977),
", Offset3UnitID:  ",CHAR(34),INDEX(SpatialOffsets[Offset 3 Unit],$A977),CHAR(34),,"}")))</f>
        <v>#REF!</v>
      </c>
      <c r="O977" t="e">
        <f>IF(COUNTA(RelatedFeatures[])=0,"", IF(INDEX(RelatedFeatures[First Sampling Feature Code],$A977)="","",
CONCATENATE("  - &amp;RelationID",TEXT($A977,"0000"),
" {","SamplingFeatureID:  *SamplingFeatureID",TEXT(MATCH(INDEX(RelatedFeatures[First Sampling Feature Code],$A977),SamplingFeatures[Feature Code],0),"0000"),
", RelationshipTypeCV:  ",CHAR(34),INDEX(RelatedFeatures[Relationship Type],$A977),CHAR(34),
", RelatedFeatureID: *SamplingFeatureID",TEXT(MATCH(INDEX(RelatedFeatures[Second Sampling Feature Code],$A977),SamplingFeatures[Feature Code],0),"0000"),
", SpatialOffsetID:  ",IF(INDEX(RelatedFeatures[Offset Number],$A977)="","",CONCATENATE("*SpatialOffsetID",TEXT(INDEX(RelatedFeatures[Offset Number],$A977),"0000"))),"}")))</f>
        <v>#REF!</v>
      </c>
      <c r="P977" t="e">
        <f>IF(INDEX(Methods[Method Type],$A977)="","",
CONCATENATE("  - &amp;MethodID",TEXT($A977,"0000"),
" {","MethodTypeCV:  ",CHAR(34),INDEX(Methods[Method Type],$A977),CHAR(34),
", MethodCode:  ",CHAR(34),INDEX(Methods[Method Code],$A977),CHAR(34),
", MethodName:  ",CHAR(34),INDEX(Methods[Method Name],$A977),CHAR(34),
", MethodDescription:  ",CHAR(34),INDEX(Methods[Method Description],$A977),CHAR(34),
", MethodLink:  ",CHAR(34),INDEX(Methods[Method Link],$A977),CHAR(34),
", OrganizationID: *OrganizationID",TEXT(MATCH(INDEX(Methods[Organization Name],$A977),Organizations[Organization Name],0),"0000"),"}"))</f>
        <v>#REF!</v>
      </c>
      <c r="Q977" t="e">
        <f>IF(INDEX(Variables[Variable Type],$A977)="","",
CONCATENATE("  - &amp;VariableID",TEXT($A977,"0000"),
" {","VariableTypeCV:  ",CHAR(34),INDEX(Variables[Variable Type],$A977),CHAR(34),
", VariableCode:  ",CHAR(34),INDEX(Variables[Variable Code],$A977),CHAR(34),
", VariableNameCV:  ",CHAR(34),INDEX(Variables[Variable Name],$A977),CHAR(34),
", VariableDefinition:  ",CHAR(34),INDEX(Variables[Variable Definition],$A977),CHAR(34),
", SpecciationCV:  ",CHAR(34),INDEX(Variables[Speciation],$A977),CHAR(34),
", NoDataValue:  ",CHAR(34),INDEX(Variables[No Data Value],$A977),CHAR(34),"}"))</f>
        <v>#REF!</v>
      </c>
    </row>
    <row r="978" spans="1:17" x14ac:dyDescent="0.25">
      <c r="A978">
        <v>975</v>
      </c>
      <c r="D978" t="e">
        <f>IF(INDEX(People[First Name],$A978)="","",
CONCATENATE("  - &amp;PersonID",TEXT($A978,"0000"),
" {","PersonFirstName:  ",CHAR(34),INDEX(People[First Name],$A978),CHAR(34),
", PersonMiddleName:  ",CHAR(34),INDEX(People[Middle Name],$A978),CHAR(34),
", PersonLastName:  ",CHAR(34),INDEX(People[Last Name],$A978),CHAR(34),"}"))</f>
        <v>#REF!</v>
      </c>
      <c r="E978" t="e">
        <f>IF(INDEX(Organizations[Organization Type '[CV']],$A978)="","",
CONCATENATE("  - &amp;OrganizationID",TEXT($A978,"0000"),
" {","OrganizationTypeCV:  ",CHAR(34),INDEX(Organizations[Organization Type '[CV']],$A978),CHAR(34),
", OrganizationCode:  ",CHAR(34),INDEX(Organizations[Organization Code],$A978),CHAR(34),
", OrganizationName:  ",CHAR(34),INDEX(Organizations[Organization Name],$A978),CHAR(34),
", OrganizationDescription:  ",CHAR(34),INDEX(Organizations[Organization Description],$A978),CHAR(34),
", OrganizationLink:  ",CHAR(34),INDEX(Organizations[Organization Link],$A978),CHAR(34),"}"))</f>
        <v>#REF!</v>
      </c>
      <c r="F978" t="e">
        <f>IF(INDEX(People[First Name],$A978)="","",
CONCATENATE("  - &amp;AffiliationID",TEXT($A978,"0000"),
" {PersonID: *PersonID",TEXT($A978,"0000"),
", OrganizationID: *OrganizationID",TEXT(MATCH(INDEX(People[Organization Name],$A978),Organizations[Organization Name],0),"0000"),
", IsPrimaryOrganizationContact: , AffiliationStartDate: , AffiliationEndDate: , PrimaryPhone: ",
", PrimaryEmail: ",CHAR(34),INDEX(People[Primary Email],$A978),CHAR(34),
", PrimaryAddress: ",CHAR(34),INDEX(People[Primary Address],$A978),CHAR(34),
", PersonLink: }"))</f>
        <v>#REF!</v>
      </c>
      <c r="H978" t="e">
        <f>IF(COUNTA(CitationInformation)=0,"",IF(INDEX(AuthorList[Author Name],$A978)="","",
CONCATENATE("  - &amp;AuthorListID",TEXT($A978,"0000"),
"  {CitationID: *CitationID0001",
", PersonID: *PersonID",TEXT(MATCH(INDEX(AuthorList[Author Name],$A978),People[Full Name],0),"0000"),
", AuthorOrder: ",INDEX(AuthorList[Author Number],$A978),"}")))</f>
        <v>#REF!</v>
      </c>
      <c r="K978" t="e">
        <f>IF(INDEX(SamplingFeatures[Feature Code],$A978)="","",
CONCATENATE("  - &amp;SamplingFeatureID",TEXT($A978,"0000"),
" {","SamplingFeatureUUID:  ",CHAR(34),INDEX(SamplingFeatures[Sampling Feature UUID],$A978),CHAR(34),
", SamplingFeatureTypeCV:  ",CHAR(34),INDEX(SamplingFeatures[Sampling Feature Type],$A978),CHAR(34),
", SamplingFeatureCode:  ",CHAR(34),INDEX(SamplingFeatures[Feature Code],$A978),CHAR(34),
", SamplingFeatureName:  ",CHAR(34),INDEX(SamplingFeatures[Feature Name],$A978),CHAR(34),
", SamplingFeatureDescription:  ",CHAR(34),INDEX(SamplingFeatures[Feature Description],$A978),CHAR(34),
", SamplingFeatureGeotypeCV:  ",CHAR(34),INDEX(SamplingFeatures[Feature Geo Type],$A978),CHAR(34),
", FeatureGeometry:  ",CHAR(34),INDEX(SamplingFeatures[Feature Geometry],$A978),CHAR(34),
", Elevation_m:  ",CHAR(34),INDEX(SamplingFeatures[Elevation_m],$A978),CHAR(34),
", ElevationDatumCV:  ",CHAR(34),ElevationDatum,CHAR(34),"}"))</f>
        <v>#REF!</v>
      </c>
      <c r="L978" t="e">
        <f>IF(INDEX(SamplingFeatures[Sampling Feature Type],$A978)&lt;&gt;"Site","",
CONCATENATE("  - &amp;SiteID",TEXT(SUMPRODUCT(--($L$3:$L977&lt;&gt;"")),"0000"),
" {","SamplingFeatureID:  *SamplingFeatureID",TEXT($A978,"0000"),
", SiteTypeCV:  ",CHAR(34),INDEX(Sites[Site Type],$A978),CHAR(34),
", Latitude:  ",INDEX(Sites[Latitude],$A978),
", Longitude:  ",INDEX(Sites[Longitude],$A978),
", SRSName:  ",CHAR(34),LatLonDatum,CHAR(34),"}"))</f>
        <v>#REF!</v>
      </c>
      <c r="M978" t="e">
        <f>IF(INDEX(SamplingFeatures[Sampling Feature Type],$A978)&lt;&gt;"Specimen","",
CONCATENATE("  - &amp;SpecimenID",TEXT(SUMPRODUCT(--($M$3:$M977&lt;&gt;"")),"0000"),
" {","SamplingFeatureID:  *SamplingFeatureID",TEXT($A978,"0000"),
", SpecimenTypeCV:  ",CHAR(34),INDEX(Specimens[Specimen Type],$A978),CHAR(34),
", SpecimenMediumCV:  ",INDEX(Specimens[Specimen Medium],$A978),
", IsFieldSpecimen:  ",CHAR(34),INDEX(Specimens[Is Field Specimen?],$A978),CHAR(34),"}"))</f>
        <v>#REF!</v>
      </c>
      <c r="N978" t="e">
        <f>IF(COUNTA(SpatialOffsets[])=0,"", IF(INDEX(SpatialOffsets[Spatial Offset Type],$A978)="","",
CONCATENATE("  - &amp;SpatialOffsetID",TEXT($A978,"0000"),
" {","SpatialOffsetTypeCV:  ",CHAR(34),INDEX(SpatialOffsets[Spatial Offset Type],$A978),CHAR(34),
", Offset1Value:  ",INDEX(SpatialOffsets[Offset 1 Value],$A978),
", Offset1UnitID:  ",CHAR(34),INDEX(SpatialOffsets[Offset 1 Unit],$A978),CHAR(34),
", Offset2Value:  ",INDEX(SpatialOffsets[Offset 2 Value],$A978),
", Offset2UnitID:  ",CHAR(34),INDEX(SpatialOffsets[Offset 2 Unit],$A978),CHAR(34),
", Offset3Value:  ",INDEX(SpatialOffsets[Offset 3 Value],$A978),
", Offset3UnitID:  ",CHAR(34),INDEX(SpatialOffsets[Offset 3 Unit],$A978),CHAR(34),,"}")))</f>
        <v>#REF!</v>
      </c>
      <c r="O978" t="e">
        <f>IF(COUNTA(RelatedFeatures[])=0,"", IF(INDEX(RelatedFeatures[First Sampling Feature Code],$A978)="","",
CONCATENATE("  - &amp;RelationID",TEXT($A978,"0000"),
" {","SamplingFeatureID:  *SamplingFeatureID",TEXT(MATCH(INDEX(RelatedFeatures[First Sampling Feature Code],$A978),SamplingFeatures[Feature Code],0),"0000"),
", RelationshipTypeCV:  ",CHAR(34),INDEX(RelatedFeatures[Relationship Type],$A978),CHAR(34),
", RelatedFeatureID: *SamplingFeatureID",TEXT(MATCH(INDEX(RelatedFeatures[Second Sampling Feature Code],$A978),SamplingFeatures[Feature Code],0),"0000"),
", SpatialOffsetID:  ",IF(INDEX(RelatedFeatures[Offset Number],$A978)="","",CONCATENATE("*SpatialOffsetID",TEXT(INDEX(RelatedFeatures[Offset Number],$A978),"0000"))),"}")))</f>
        <v>#REF!</v>
      </c>
      <c r="P978" t="e">
        <f>IF(INDEX(Methods[Method Type],$A978)="","",
CONCATENATE("  - &amp;MethodID",TEXT($A978,"0000"),
" {","MethodTypeCV:  ",CHAR(34),INDEX(Methods[Method Type],$A978),CHAR(34),
", MethodCode:  ",CHAR(34),INDEX(Methods[Method Code],$A978),CHAR(34),
", MethodName:  ",CHAR(34),INDEX(Methods[Method Name],$A978),CHAR(34),
", MethodDescription:  ",CHAR(34),INDEX(Methods[Method Description],$A978),CHAR(34),
", MethodLink:  ",CHAR(34),INDEX(Methods[Method Link],$A978),CHAR(34),
", OrganizationID: *OrganizationID",TEXT(MATCH(INDEX(Methods[Organization Name],$A978),Organizations[Organization Name],0),"0000"),"}"))</f>
        <v>#REF!</v>
      </c>
      <c r="Q978" t="e">
        <f>IF(INDEX(Variables[Variable Type],$A978)="","",
CONCATENATE("  - &amp;VariableID",TEXT($A978,"0000"),
" {","VariableTypeCV:  ",CHAR(34),INDEX(Variables[Variable Type],$A978),CHAR(34),
", VariableCode:  ",CHAR(34),INDEX(Variables[Variable Code],$A978),CHAR(34),
", VariableNameCV:  ",CHAR(34),INDEX(Variables[Variable Name],$A978),CHAR(34),
", VariableDefinition:  ",CHAR(34),INDEX(Variables[Variable Definition],$A978),CHAR(34),
", SpecciationCV:  ",CHAR(34),INDEX(Variables[Speciation],$A978),CHAR(34),
", NoDataValue:  ",CHAR(34),INDEX(Variables[No Data Value],$A978),CHAR(34),"}"))</f>
        <v>#REF!</v>
      </c>
    </row>
    <row r="979" spans="1:17" x14ac:dyDescent="0.25">
      <c r="A979">
        <v>976</v>
      </c>
      <c r="D979" t="e">
        <f>IF(INDEX(People[First Name],$A979)="","",
CONCATENATE("  - &amp;PersonID",TEXT($A979,"0000"),
" {","PersonFirstName:  ",CHAR(34),INDEX(People[First Name],$A979),CHAR(34),
", PersonMiddleName:  ",CHAR(34),INDEX(People[Middle Name],$A979),CHAR(34),
", PersonLastName:  ",CHAR(34),INDEX(People[Last Name],$A979),CHAR(34),"}"))</f>
        <v>#REF!</v>
      </c>
      <c r="E979" t="e">
        <f>IF(INDEX(Organizations[Organization Type '[CV']],$A979)="","",
CONCATENATE("  - &amp;OrganizationID",TEXT($A979,"0000"),
" {","OrganizationTypeCV:  ",CHAR(34),INDEX(Organizations[Organization Type '[CV']],$A979),CHAR(34),
", OrganizationCode:  ",CHAR(34),INDEX(Organizations[Organization Code],$A979),CHAR(34),
", OrganizationName:  ",CHAR(34),INDEX(Organizations[Organization Name],$A979),CHAR(34),
", OrganizationDescription:  ",CHAR(34),INDEX(Organizations[Organization Description],$A979),CHAR(34),
", OrganizationLink:  ",CHAR(34),INDEX(Organizations[Organization Link],$A979),CHAR(34),"}"))</f>
        <v>#REF!</v>
      </c>
      <c r="F979" t="e">
        <f>IF(INDEX(People[First Name],$A979)="","",
CONCATENATE("  - &amp;AffiliationID",TEXT($A979,"0000"),
" {PersonID: *PersonID",TEXT($A979,"0000"),
", OrganizationID: *OrganizationID",TEXT(MATCH(INDEX(People[Organization Name],$A979),Organizations[Organization Name],0),"0000"),
", IsPrimaryOrganizationContact: , AffiliationStartDate: , AffiliationEndDate: , PrimaryPhone: ",
", PrimaryEmail: ",CHAR(34),INDEX(People[Primary Email],$A979),CHAR(34),
", PrimaryAddress: ",CHAR(34),INDEX(People[Primary Address],$A979),CHAR(34),
", PersonLink: }"))</f>
        <v>#REF!</v>
      </c>
      <c r="H979" t="e">
        <f>IF(COUNTA(CitationInformation)=0,"",IF(INDEX(AuthorList[Author Name],$A979)="","",
CONCATENATE("  - &amp;AuthorListID",TEXT($A979,"0000"),
"  {CitationID: *CitationID0001",
", PersonID: *PersonID",TEXT(MATCH(INDEX(AuthorList[Author Name],$A979),People[Full Name],0),"0000"),
", AuthorOrder: ",INDEX(AuthorList[Author Number],$A979),"}")))</f>
        <v>#REF!</v>
      </c>
      <c r="K979" t="e">
        <f>IF(INDEX(SamplingFeatures[Feature Code],$A979)="","",
CONCATENATE("  - &amp;SamplingFeatureID",TEXT($A979,"0000"),
" {","SamplingFeatureUUID:  ",CHAR(34),INDEX(SamplingFeatures[Sampling Feature UUID],$A979),CHAR(34),
", SamplingFeatureTypeCV:  ",CHAR(34),INDEX(SamplingFeatures[Sampling Feature Type],$A979),CHAR(34),
", SamplingFeatureCode:  ",CHAR(34),INDEX(SamplingFeatures[Feature Code],$A979),CHAR(34),
", SamplingFeatureName:  ",CHAR(34),INDEX(SamplingFeatures[Feature Name],$A979),CHAR(34),
", SamplingFeatureDescription:  ",CHAR(34),INDEX(SamplingFeatures[Feature Description],$A979),CHAR(34),
", SamplingFeatureGeotypeCV:  ",CHAR(34),INDEX(SamplingFeatures[Feature Geo Type],$A979),CHAR(34),
", FeatureGeometry:  ",CHAR(34),INDEX(SamplingFeatures[Feature Geometry],$A979),CHAR(34),
", Elevation_m:  ",CHAR(34),INDEX(SamplingFeatures[Elevation_m],$A979),CHAR(34),
", ElevationDatumCV:  ",CHAR(34),ElevationDatum,CHAR(34),"}"))</f>
        <v>#REF!</v>
      </c>
      <c r="L979" t="e">
        <f>IF(INDEX(SamplingFeatures[Sampling Feature Type],$A979)&lt;&gt;"Site","",
CONCATENATE("  - &amp;SiteID",TEXT(SUMPRODUCT(--($L$3:$L978&lt;&gt;"")),"0000"),
" {","SamplingFeatureID:  *SamplingFeatureID",TEXT($A979,"0000"),
", SiteTypeCV:  ",CHAR(34),INDEX(Sites[Site Type],$A979),CHAR(34),
", Latitude:  ",INDEX(Sites[Latitude],$A979),
", Longitude:  ",INDEX(Sites[Longitude],$A979),
", SRSName:  ",CHAR(34),LatLonDatum,CHAR(34),"}"))</f>
        <v>#REF!</v>
      </c>
      <c r="M979" t="e">
        <f>IF(INDEX(SamplingFeatures[Sampling Feature Type],$A979)&lt;&gt;"Specimen","",
CONCATENATE("  - &amp;SpecimenID",TEXT(SUMPRODUCT(--($M$3:$M978&lt;&gt;"")),"0000"),
" {","SamplingFeatureID:  *SamplingFeatureID",TEXT($A979,"0000"),
", SpecimenTypeCV:  ",CHAR(34),INDEX(Specimens[Specimen Type],$A979),CHAR(34),
", SpecimenMediumCV:  ",INDEX(Specimens[Specimen Medium],$A979),
", IsFieldSpecimen:  ",CHAR(34),INDEX(Specimens[Is Field Specimen?],$A979),CHAR(34),"}"))</f>
        <v>#REF!</v>
      </c>
      <c r="N979" t="e">
        <f>IF(COUNTA(SpatialOffsets[])=0,"", IF(INDEX(SpatialOffsets[Spatial Offset Type],$A979)="","",
CONCATENATE("  - &amp;SpatialOffsetID",TEXT($A979,"0000"),
" {","SpatialOffsetTypeCV:  ",CHAR(34),INDEX(SpatialOffsets[Spatial Offset Type],$A979),CHAR(34),
", Offset1Value:  ",INDEX(SpatialOffsets[Offset 1 Value],$A979),
", Offset1UnitID:  ",CHAR(34),INDEX(SpatialOffsets[Offset 1 Unit],$A979),CHAR(34),
", Offset2Value:  ",INDEX(SpatialOffsets[Offset 2 Value],$A979),
", Offset2UnitID:  ",CHAR(34),INDEX(SpatialOffsets[Offset 2 Unit],$A979),CHAR(34),
", Offset3Value:  ",INDEX(SpatialOffsets[Offset 3 Value],$A979),
", Offset3UnitID:  ",CHAR(34),INDEX(SpatialOffsets[Offset 3 Unit],$A979),CHAR(34),,"}")))</f>
        <v>#REF!</v>
      </c>
      <c r="O979" t="e">
        <f>IF(COUNTA(RelatedFeatures[])=0,"", IF(INDEX(RelatedFeatures[First Sampling Feature Code],$A979)="","",
CONCATENATE("  - &amp;RelationID",TEXT($A979,"0000"),
" {","SamplingFeatureID:  *SamplingFeatureID",TEXT(MATCH(INDEX(RelatedFeatures[First Sampling Feature Code],$A979),SamplingFeatures[Feature Code],0),"0000"),
", RelationshipTypeCV:  ",CHAR(34),INDEX(RelatedFeatures[Relationship Type],$A979),CHAR(34),
", RelatedFeatureID: *SamplingFeatureID",TEXT(MATCH(INDEX(RelatedFeatures[Second Sampling Feature Code],$A979),SamplingFeatures[Feature Code],0),"0000"),
", SpatialOffsetID:  ",IF(INDEX(RelatedFeatures[Offset Number],$A979)="","",CONCATENATE("*SpatialOffsetID",TEXT(INDEX(RelatedFeatures[Offset Number],$A979),"0000"))),"}")))</f>
        <v>#REF!</v>
      </c>
      <c r="P979" t="e">
        <f>IF(INDEX(Methods[Method Type],$A979)="","",
CONCATENATE("  - &amp;MethodID",TEXT($A979,"0000"),
" {","MethodTypeCV:  ",CHAR(34),INDEX(Methods[Method Type],$A979),CHAR(34),
", MethodCode:  ",CHAR(34),INDEX(Methods[Method Code],$A979),CHAR(34),
", MethodName:  ",CHAR(34),INDEX(Methods[Method Name],$A979),CHAR(34),
", MethodDescription:  ",CHAR(34),INDEX(Methods[Method Description],$A979),CHAR(34),
", MethodLink:  ",CHAR(34),INDEX(Methods[Method Link],$A979),CHAR(34),
", OrganizationID: *OrganizationID",TEXT(MATCH(INDEX(Methods[Organization Name],$A979),Organizations[Organization Name],0),"0000"),"}"))</f>
        <v>#REF!</v>
      </c>
      <c r="Q979" t="e">
        <f>IF(INDEX(Variables[Variable Type],$A979)="","",
CONCATENATE("  - &amp;VariableID",TEXT($A979,"0000"),
" {","VariableTypeCV:  ",CHAR(34),INDEX(Variables[Variable Type],$A979),CHAR(34),
", VariableCode:  ",CHAR(34),INDEX(Variables[Variable Code],$A979),CHAR(34),
", VariableNameCV:  ",CHAR(34),INDEX(Variables[Variable Name],$A979),CHAR(34),
", VariableDefinition:  ",CHAR(34),INDEX(Variables[Variable Definition],$A979),CHAR(34),
", SpecciationCV:  ",CHAR(34),INDEX(Variables[Speciation],$A979),CHAR(34),
", NoDataValue:  ",CHAR(34),INDEX(Variables[No Data Value],$A979),CHAR(34),"}"))</f>
        <v>#REF!</v>
      </c>
    </row>
    <row r="980" spans="1:17" x14ac:dyDescent="0.25">
      <c r="A980">
        <v>977</v>
      </c>
      <c r="D980" t="e">
        <f>IF(INDEX(People[First Name],$A980)="","",
CONCATENATE("  - &amp;PersonID",TEXT($A980,"0000"),
" {","PersonFirstName:  ",CHAR(34),INDEX(People[First Name],$A980),CHAR(34),
", PersonMiddleName:  ",CHAR(34),INDEX(People[Middle Name],$A980),CHAR(34),
", PersonLastName:  ",CHAR(34),INDEX(People[Last Name],$A980),CHAR(34),"}"))</f>
        <v>#REF!</v>
      </c>
      <c r="E980" t="e">
        <f>IF(INDEX(Organizations[Organization Type '[CV']],$A980)="","",
CONCATENATE("  - &amp;OrganizationID",TEXT($A980,"0000"),
" {","OrganizationTypeCV:  ",CHAR(34),INDEX(Organizations[Organization Type '[CV']],$A980),CHAR(34),
", OrganizationCode:  ",CHAR(34),INDEX(Organizations[Organization Code],$A980),CHAR(34),
", OrganizationName:  ",CHAR(34),INDEX(Organizations[Organization Name],$A980),CHAR(34),
", OrganizationDescription:  ",CHAR(34),INDEX(Organizations[Organization Description],$A980),CHAR(34),
", OrganizationLink:  ",CHAR(34),INDEX(Organizations[Organization Link],$A980),CHAR(34),"}"))</f>
        <v>#REF!</v>
      </c>
      <c r="F980" t="e">
        <f>IF(INDEX(People[First Name],$A980)="","",
CONCATENATE("  - &amp;AffiliationID",TEXT($A980,"0000"),
" {PersonID: *PersonID",TEXT($A980,"0000"),
", OrganizationID: *OrganizationID",TEXT(MATCH(INDEX(People[Organization Name],$A980),Organizations[Organization Name],0),"0000"),
", IsPrimaryOrganizationContact: , AffiliationStartDate: , AffiliationEndDate: , PrimaryPhone: ",
", PrimaryEmail: ",CHAR(34),INDEX(People[Primary Email],$A980),CHAR(34),
", PrimaryAddress: ",CHAR(34),INDEX(People[Primary Address],$A980),CHAR(34),
", PersonLink: }"))</f>
        <v>#REF!</v>
      </c>
      <c r="H980" t="e">
        <f>IF(COUNTA(CitationInformation)=0,"",IF(INDEX(AuthorList[Author Name],$A980)="","",
CONCATENATE("  - &amp;AuthorListID",TEXT($A980,"0000"),
"  {CitationID: *CitationID0001",
", PersonID: *PersonID",TEXT(MATCH(INDEX(AuthorList[Author Name],$A980),People[Full Name],0),"0000"),
", AuthorOrder: ",INDEX(AuthorList[Author Number],$A980),"}")))</f>
        <v>#REF!</v>
      </c>
      <c r="K980" t="e">
        <f>IF(INDEX(SamplingFeatures[Feature Code],$A980)="","",
CONCATENATE("  - &amp;SamplingFeatureID",TEXT($A980,"0000"),
" {","SamplingFeatureUUID:  ",CHAR(34),INDEX(SamplingFeatures[Sampling Feature UUID],$A980),CHAR(34),
", SamplingFeatureTypeCV:  ",CHAR(34),INDEX(SamplingFeatures[Sampling Feature Type],$A980),CHAR(34),
", SamplingFeatureCode:  ",CHAR(34),INDEX(SamplingFeatures[Feature Code],$A980),CHAR(34),
", SamplingFeatureName:  ",CHAR(34),INDEX(SamplingFeatures[Feature Name],$A980),CHAR(34),
", SamplingFeatureDescription:  ",CHAR(34),INDEX(SamplingFeatures[Feature Description],$A980),CHAR(34),
", SamplingFeatureGeotypeCV:  ",CHAR(34),INDEX(SamplingFeatures[Feature Geo Type],$A980),CHAR(34),
", FeatureGeometry:  ",CHAR(34),INDEX(SamplingFeatures[Feature Geometry],$A980),CHAR(34),
", Elevation_m:  ",CHAR(34),INDEX(SamplingFeatures[Elevation_m],$A980),CHAR(34),
", ElevationDatumCV:  ",CHAR(34),ElevationDatum,CHAR(34),"}"))</f>
        <v>#REF!</v>
      </c>
      <c r="L980" t="e">
        <f>IF(INDEX(SamplingFeatures[Sampling Feature Type],$A980)&lt;&gt;"Site","",
CONCATENATE("  - &amp;SiteID",TEXT(SUMPRODUCT(--($L$3:$L979&lt;&gt;"")),"0000"),
" {","SamplingFeatureID:  *SamplingFeatureID",TEXT($A980,"0000"),
", SiteTypeCV:  ",CHAR(34),INDEX(Sites[Site Type],$A980),CHAR(34),
", Latitude:  ",INDEX(Sites[Latitude],$A980),
", Longitude:  ",INDEX(Sites[Longitude],$A980),
", SRSName:  ",CHAR(34),LatLonDatum,CHAR(34),"}"))</f>
        <v>#REF!</v>
      </c>
      <c r="M980" t="e">
        <f>IF(INDEX(SamplingFeatures[Sampling Feature Type],$A980)&lt;&gt;"Specimen","",
CONCATENATE("  - &amp;SpecimenID",TEXT(SUMPRODUCT(--($M$3:$M979&lt;&gt;"")),"0000"),
" {","SamplingFeatureID:  *SamplingFeatureID",TEXT($A980,"0000"),
", SpecimenTypeCV:  ",CHAR(34),INDEX(Specimens[Specimen Type],$A980),CHAR(34),
", SpecimenMediumCV:  ",INDEX(Specimens[Specimen Medium],$A980),
", IsFieldSpecimen:  ",CHAR(34),INDEX(Specimens[Is Field Specimen?],$A980),CHAR(34),"}"))</f>
        <v>#REF!</v>
      </c>
      <c r="N980" t="e">
        <f>IF(COUNTA(SpatialOffsets[])=0,"", IF(INDEX(SpatialOffsets[Spatial Offset Type],$A980)="","",
CONCATENATE("  - &amp;SpatialOffsetID",TEXT($A980,"0000"),
" {","SpatialOffsetTypeCV:  ",CHAR(34),INDEX(SpatialOffsets[Spatial Offset Type],$A980),CHAR(34),
", Offset1Value:  ",INDEX(SpatialOffsets[Offset 1 Value],$A980),
", Offset1UnitID:  ",CHAR(34),INDEX(SpatialOffsets[Offset 1 Unit],$A980),CHAR(34),
", Offset2Value:  ",INDEX(SpatialOffsets[Offset 2 Value],$A980),
", Offset2UnitID:  ",CHAR(34),INDEX(SpatialOffsets[Offset 2 Unit],$A980),CHAR(34),
", Offset3Value:  ",INDEX(SpatialOffsets[Offset 3 Value],$A980),
", Offset3UnitID:  ",CHAR(34),INDEX(SpatialOffsets[Offset 3 Unit],$A980),CHAR(34),,"}")))</f>
        <v>#REF!</v>
      </c>
      <c r="O980" t="e">
        <f>IF(COUNTA(RelatedFeatures[])=0,"", IF(INDEX(RelatedFeatures[First Sampling Feature Code],$A980)="","",
CONCATENATE("  - &amp;RelationID",TEXT($A980,"0000"),
" {","SamplingFeatureID:  *SamplingFeatureID",TEXT(MATCH(INDEX(RelatedFeatures[First Sampling Feature Code],$A980),SamplingFeatures[Feature Code],0),"0000"),
", RelationshipTypeCV:  ",CHAR(34),INDEX(RelatedFeatures[Relationship Type],$A980),CHAR(34),
", RelatedFeatureID: *SamplingFeatureID",TEXT(MATCH(INDEX(RelatedFeatures[Second Sampling Feature Code],$A980),SamplingFeatures[Feature Code],0),"0000"),
", SpatialOffsetID:  ",IF(INDEX(RelatedFeatures[Offset Number],$A980)="","",CONCATENATE("*SpatialOffsetID",TEXT(INDEX(RelatedFeatures[Offset Number],$A980),"0000"))),"}")))</f>
        <v>#REF!</v>
      </c>
      <c r="P980" t="e">
        <f>IF(INDEX(Methods[Method Type],$A980)="","",
CONCATENATE("  - &amp;MethodID",TEXT($A980,"0000"),
" {","MethodTypeCV:  ",CHAR(34),INDEX(Methods[Method Type],$A980),CHAR(34),
", MethodCode:  ",CHAR(34),INDEX(Methods[Method Code],$A980),CHAR(34),
", MethodName:  ",CHAR(34),INDEX(Methods[Method Name],$A980),CHAR(34),
", MethodDescription:  ",CHAR(34),INDEX(Methods[Method Description],$A980),CHAR(34),
", MethodLink:  ",CHAR(34),INDEX(Methods[Method Link],$A980),CHAR(34),
", OrganizationID: *OrganizationID",TEXT(MATCH(INDEX(Methods[Organization Name],$A980),Organizations[Organization Name],0),"0000"),"}"))</f>
        <v>#REF!</v>
      </c>
      <c r="Q980" t="e">
        <f>IF(INDEX(Variables[Variable Type],$A980)="","",
CONCATENATE("  - &amp;VariableID",TEXT($A980,"0000"),
" {","VariableTypeCV:  ",CHAR(34),INDEX(Variables[Variable Type],$A980),CHAR(34),
", VariableCode:  ",CHAR(34),INDEX(Variables[Variable Code],$A980),CHAR(34),
", VariableNameCV:  ",CHAR(34),INDEX(Variables[Variable Name],$A980),CHAR(34),
", VariableDefinition:  ",CHAR(34),INDEX(Variables[Variable Definition],$A980),CHAR(34),
", SpecciationCV:  ",CHAR(34),INDEX(Variables[Speciation],$A980),CHAR(34),
", NoDataValue:  ",CHAR(34),INDEX(Variables[No Data Value],$A980),CHAR(34),"}"))</f>
        <v>#REF!</v>
      </c>
    </row>
    <row r="981" spans="1:17" x14ac:dyDescent="0.25">
      <c r="A981">
        <v>978</v>
      </c>
      <c r="D981" t="e">
        <f>IF(INDEX(People[First Name],$A981)="","",
CONCATENATE("  - &amp;PersonID",TEXT($A981,"0000"),
" {","PersonFirstName:  ",CHAR(34),INDEX(People[First Name],$A981),CHAR(34),
", PersonMiddleName:  ",CHAR(34),INDEX(People[Middle Name],$A981),CHAR(34),
", PersonLastName:  ",CHAR(34),INDEX(People[Last Name],$A981),CHAR(34),"}"))</f>
        <v>#REF!</v>
      </c>
      <c r="E981" t="e">
        <f>IF(INDEX(Organizations[Organization Type '[CV']],$A981)="","",
CONCATENATE("  - &amp;OrganizationID",TEXT($A981,"0000"),
" {","OrganizationTypeCV:  ",CHAR(34),INDEX(Organizations[Organization Type '[CV']],$A981),CHAR(34),
", OrganizationCode:  ",CHAR(34),INDEX(Organizations[Organization Code],$A981),CHAR(34),
", OrganizationName:  ",CHAR(34),INDEX(Organizations[Organization Name],$A981),CHAR(34),
", OrganizationDescription:  ",CHAR(34),INDEX(Organizations[Organization Description],$A981),CHAR(34),
", OrganizationLink:  ",CHAR(34),INDEX(Organizations[Organization Link],$A981),CHAR(34),"}"))</f>
        <v>#REF!</v>
      </c>
      <c r="F981" t="e">
        <f>IF(INDEX(People[First Name],$A981)="","",
CONCATENATE("  - &amp;AffiliationID",TEXT($A981,"0000"),
" {PersonID: *PersonID",TEXT($A981,"0000"),
", OrganizationID: *OrganizationID",TEXT(MATCH(INDEX(People[Organization Name],$A981),Organizations[Organization Name],0),"0000"),
", IsPrimaryOrganizationContact: , AffiliationStartDate: , AffiliationEndDate: , PrimaryPhone: ",
", PrimaryEmail: ",CHAR(34),INDEX(People[Primary Email],$A981),CHAR(34),
", PrimaryAddress: ",CHAR(34),INDEX(People[Primary Address],$A981),CHAR(34),
", PersonLink: }"))</f>
        <v>#REF!</v>
      </c>
      <c r="H981" t="e">
        <f>IF(COUNTA(CitationInformation)=0,"",IF(INDEX(AuthorList[Author Name],$A981)="","",
CONCATENATE("  - &amp;AuthorListID",TEXT($A981,"0000"),
"  {CitationID: *CitationID0001",
", PersonID: *PersonID",TEXT(MATCH(INDEX(AuthorList[Author Name],$A981),People[Full Name],0),"0000"),
", AuthorOrder: ",INDEX(AuthorList[Author Number],$A981),"}")))</f>
        <v>#REF!</v>
      </c>
      <c r="K981" t="e">
        <f>IF(INDEX(SamplingFeatures[Feature Code],$A981)="","",
CONCATENATE("  - &amp;SamplingFeatureID",TEXT($A981,"0000"),
" {","SamplingFeatureUUID:  ",CHAR(34),INDEX(SamplingFeatures[Sampling Feature UUID],$A981),CHAR(34),
", SamplingFeatureTypeCV:  ",CHAR(34),INDEX(SamplingFeatures[Sampling Feature Type],$A981),CHAR(34),
", SamplingFeatureCode:  ",CHAR(34),INDEX(SamplingFeatures[Feature Code],$A981),CHAR(34),
", SamplingFeatureName:  ",CHAR(34),INDEX(SamplingFeatures[Feature Name],$A981),CHAR(34),
", SamplingFeatureDescription:  ",CHAR(34),INDEX(SamplingFeatures[Feature Description],$A981),CHAR(34),
", SamplingFeatureGeotypeCV:  ",CHAR(34),INDEX(SamplingFeatures[Feature Geo Type],$A981),CHAR(34),
", FeatureGeometry:  ",CHAR(34),INDEX(SamplingFeatures[Feature Geometry],$A981),CHAR(34),
", Elevation_m:  ",CHAR(34),INDEX(SamplingFeatures[Elevation_m],$A981),CHAR(34),
", ElevationDatumCV:  ",CHAR(34),ElevationDatum,CHAR(34),"}"))</f>
        <v>#REF!</v>
      </c>
      <c r="L981" t="e">
        <f>IF(INDEX(SamplingFeatures[Sampling Feature Type],$A981)&lt;&gt;"Site","",
CONCATENATE("  - &amp;SiteID",TEXT(SUMPRODUCT(--($L$3:$L980&lt;&gt;"")),"0000"),
" {","SamplingFeatureID:  *SamplingFeatureID",TEXT($A981,"0000"),
", SiteTypeCV:  ",CHAR(34),INDEX(Sites[Site Type],$A981),CHAR(34),
", Latitude:  ",INDEX(Sites[Latitude],$A981),
", Longitude:  ",INDEX(Sites[Longitude],$A981),
", SRSName:  ",CHAR(34),LatLonDatum,CHAR(34),"}"))</f>
        <v>#REF!</v>
      </c>
      <c r="M981" t="e">
        <f>IF(INDEX(SamplingFeatures[Sampling Feature Type],$A981)&lt;&gt;"Specimen","",
CONCATENATE("  - &amp;SpecimenID",TEXT(SUMPRODUCT(--($M$3:$M980&lt;&gt;"")),"0000"),
" {","SamplingFeatureID:  *SamplingFeatureID",TEXT($A981,"0000"),
", SpecimenTypeCV:  ",CHAR(34),INDEX(Specimens[Specimen Type],$A981),CHAR(34),
", SpecimenMediumCV:  ",INDEX(Specimens[Specimen Medium],$A981),
", IsFieldSpecimen:  ",CHAR(34),INDEX(Specimens[Is Field Specimen?],$A981),CHAR(34),"}"))</f>
        <v>#REF!</v>
      </c>
      <c r="N981" t="e">
        <f>IF(COUNTA(SpatialOffsets[])=0,"", IF(INDEX(SpatialOffsets[Spatial Offset Type],$A981)="","",
CONCATENATE("  - &amp;SpatialOffsetID",TEXT($A981,"0000"),
" {","SpatialOffsetTypeCV:  ",CHAR(34),INDEX(SpatialOffsets[Spatial Offset Type],$A981),CHAR(34),
", Offset1Value:  ",INDEX(SpatialOffsets[Offset 1 Value],$A981),
", Offset1UnitID:  ",CHAR(34),INDEX(SpatialOffsets[Offset 1 Unit],$A981),CHAR(34),
", Offset2Value:  ",INDEX(SpatialOffsets[Offset 2 Value],$A981),
", Offset2UnitID:  ",CHAR(34),INDEX(SpatialOffsets[Offset 2 Unit],$A981),CHAR(34),
", Offset3Value:  ",INDEX(SpatialOffsets[Offset 3 Value],$A981),
", Offset3UnitID:  ",CHAR(34),INDEX(SpatialOffsets[Offset 3 Unit],$A981),CHAR(34),,"}")))</f>
        <v>#REF!</v>
      </c>
      <c r="O981" t="e">
        <f>IF(COUNTA(RelatedFeatures[])=0,"", IF(INDEX(RelatedFeatures[First Sampling Feature Code],$A981)="","",
CONCATENATE("  - &amp;RelationID",TEXT($A981,"0000"),
" {","SamplingFeatureID:  *SamplingFeatureID",TEXT(MATCH(INDEX(RelatedFeatures[First Sampling Feature Code],$A981),SamplingFeatures[Feature Code],0),"0000"),
", RelationshipTypeCV:  ",CHAR(34),INDEX(RelatedFeatures[Relationship Type],$A981),CHAR(34),
", RelatedFeatureID: *SamplingFeatureID",TEXT(MATCH(INDEX(RelatedFeatures[Second Sampling Feature Code],$A981),SamplingFeatures[Feature Code],0),"0000"),
", SpatialOffsetID:  ",IF(INDEX(RelatedFeatures[Offset Number],$A981)="","",CONCATENATE("*SpatialOffsetID",TEXT(INDEX(RelatedFeatures[Offset Number],$A981),"0000"))),"}")))</f>
        <v>#REF!</v>
      </c>
      <c r="P981" t="e">
        <f>IF(INDEX(Methods[Method Type],$A981)="","",
CONCATENATE("  - &amp;MethodID",TEXT($A981,"0000"),
" {","MethodTypeCV:  ",CHAR(34),INDEX(Methods[Method Type],$A981),CHAR(34),
", MethodCode:  ",CHAR(34),INDEX(Methods[Method Code],$A981),CHAR(34),
", MethodName:  ",CHAR(34),INDEX(Methods[Method Name],$A981),CHAR(34),
", MethodDescription:  ",CHAR(34),INDEX(Methods[Method Description],$A981),CHAR(34),
", MethodLink:  ",CHAR(34),INDEX(Methods[Method Link],$A981),CHAR(34),
", OrganizationID: *OrganizationID",TEXT(MATCH(INDEX(Methods[Organization Name],$A981),Organizations[Organization Name],0),"0000"),"}"))</f>
        <v>#REF!</v>
      </c>
      <c r="Q981" t="e">
        <f>IF(INDEX(Variables[Variable Type],$A981)="","",
CONCATENATE("  - &amp;VariableID",TEXT($A981,"0000"),
" {","VariableTypeCV:  ",CHAR(34),INDEX(Variables[Variable Type],$A981),CHAR(34),
", VariableCode:  ",CHAR(34),INDEX(Variables[Variable Code],$A981),CHAR(34),
", VariableNameCV:  ",CHAR(34),INDEX(Variables[Variable Name],$A981),CHAR(34),
", VariableDefinition:  ",CHAR(34),INDEX(Variables[Variable Definition],$A981),CHAR(34),
", SpecciationCV:  ",CHAR(34),INDEX(Variables[Speciation],$A981),CHAR(34),
", NoDataValue:  ",CHAR(34),INDEX(Variables[No Data Value],$A981),CHAR(34),"}"))</f>
        <v>#REF!</v>
      </c>
    </row>
    <row r="982" spans="1:17" x14ac:dyDescent="0.25">
      <c r="A982">
        <v>979</v>
      </c>
      <c r="D982" t="e">
        <f>IF(INDEX(People[First Name],$A982)="","",
CONCATENATE("  - &amp;PersonID",TEXT($A982,"0000"),
" {","PersonFirstName:  ",CHAR(34),INDEX(People[First Name],$A982),CHAR(34),
", PersonMiddleName:  ",CHAR(34),INDEX(People[Middle Name],$A982),CHAR(34),
", PersonLastName:  ",CHAR(34),INDEX(People[Last Name],$A982),CHAR(34),"}"))</f>
        <v>#REF!</v>
      </c>
      <c r="E982" t="e">
        <f>IF(INDEX(Organizations[Organization Type '[CV']],$A982)="","",
CONCATENATE("  - &amp;OrganizationID",TEXT($A982,"0000"),
" {","OrganizationTypeCV:  ",CHAR(34),INDEX(Organizations[Organization Type '[CV']],$A982),CHAR(34),
", OrganizationCode:  ",CHAR(34),INDEX(Organizations[Organization Code],$A982),CHAR(34),
", OrganizationName:  ",CHAR(34),INDEX(Organizations[Organization Name],$A982),CHAR(34),
", OrganizationDescription:  ",CHAR(34),INDEX(Organizations[Organization Description],$A982),CHAR(34),
", OrganizationLink:  ",CHAR(34),INDEX(Organizations[Organization Link],$A982),CHAR(34),"}"))</f>
        <v>#REF!</v>
      </c>
      <c r="F982" t="e">
        <f>IF(INDEX(People[First Name],$A982)="","",
CONCATENATE("  - &amp;AffiliationID",TEXT($A982,"0000"),
" {PersonID: *PersonID",TEXT($A982,"0000"),
", OrganizationID: *OrganizationID",TEXT(MATCH(INDEX(People[Organization Name],$A982),Organizations[Organization Name],0),"0000"),
", IsPrimaryOrganizationContact: , AffiliationStartDate: , AffiliationEndDate: , PrimaryPhone: ",
", PrimaryEmail: ",CHAR(34),INDEX(People[Primary Email],$A982),CHAR(34),
", PrimaryAddress: ",CHAR(34),INDEX(People[Primary Address],$A982),CHAR(34),
", PersonLink: }"))</f>
        <v>#REF!</v>
      </c>
      <c r="H982" t="e">
        <f>IF(COUNTA(CitationInformation)=0,"",IF(INDEX(AuthorList[Author Name],$A982)="","",
CONCATENATE("  - &amp;AuthorListID",TEXT($A982,"0000"),
"  {CitationID: *CitationID0001",
", PersonID: *PersonID",TEXT(MATCH(INDEX(AuthorList[Author Name],$A982),People[Full Name],0),"0000"),
", AuthorOrder: ",INDEX(AuthorList[Author Number],$A982),"}")))</f>
        <v>#REF!</v>
      </c>
      <c r="K982" t="e">
        <f>IF(INDEX(SamplingFeatures[Feature Code],$A982)="","",
CONCATENATE("  - &amp;SamplingFeatureID",TEXT($A982,"0000"),
" {","SamplingFeatureUUID:  ",CHAR(34),INDEX(SamplingFeatures[Sampling Feature UUID],$A982),CHAR(34),
", SamplingFeatureTypeCV:  ",CHAR(34),INDEX(SamplingFeatures[Sampling Feature Type],$A982),CHAR(34),
", SamplingFeatureCode:  ",CHAR(34),INDEX(SamplingFeatures[Feature Code],$A982),CHAR(34),
", SamplingFeatureName:  ",CHAR(34),INDEX(SamplingFeatures[Feature Name],$A982),CHAR(34),
", SamplingFeatureDescription:  ",CHAR(34),INDEX(SamplingFeatures[Feature Description],$A982),CHAR(34),
", SamplingFeatureGeotypeCV:  ",CHAR(34),INDEX(SamplingFeatures[Feature Geo Type],$A982),CHAR(34),
", FeatureGeometry:  ",CHAR(34),INDEX(SamplingFeatures[Feature Geometry],$A982),CHAR(34),
", Elevation_m:  ",CHAR(34),INDEX(SamplingFeatures[Elevation_m],$A982),CHAR(34),
", ElevationDatumCV:  ",CHAR(34),ElevationDatum,CHAR(34),"}"))</f>
        <v>#REF!</v>
      </c>
      <c r="L982" t="e">
        <f>IF(INDEX(SamplingFeatures[Sampling Feature Type],$A982)&lt;&gt;"Site","",
CONCATENATE("  - &amp;SiteID",TEXT(SUMPRODUCT(--($L$3:$L981&lt;&gt;"")),"0000"),
" {","SamplingFeatureID:  *SamplingFeatureID",TEXT($A982,"0000"),
", SiteTypeCV:  ",CHAR(34),INDEX(Sites[Site Type],$A982),CHAR(34),
", Latitude:  ",INDEX(Sites[Latitude],$A982),
", Longitude:  ",INDEX(Sites[Longitude],$A982),
", SRSName:  ",CHAR(34),LatLonDatum,CHAR(34),"}"))</f>
        <v>#REF!</v>
      </c>
      <c r="M982" t="e">
        <f>IF(INDEX(SamplingFeatures[Sampling Feature Type],$A982)&lt;&gt;"Specimen","",
CONCATENATE("  - &amp;SpecimenID",TEXT(SUMPRODUCT(--($M$3:$M981&lt;&gt;"")),"0000"),
" {","SamplingFeatureID:  *SamplingFeatureID",TEXT($A982,"0000"),
", SpecimenTypeCV:  ",CHAR(34),INDEX(Specimens[Specimen Type],$A982),CHAR(34),
", SpecimenMediumCV:  ",INDEX(Specimens[Specimen Medium],$A982),
", IsFieldSpecimen:  ",CHAR(34),INDEX(Specimens[Is Field Specimen?],$A982),CHAR(34),"}"))</f>
        <v>#REF!</v>
      </c>
      <c r="N982" t="e">
        <f>IF(COUNTA(SpatialOffsets[])=0,"", IF(INDEX(SpatialOffsets[Spatial Offset Type],$A982)="","",
CONCATENATE("  - &amp;SpatialOffsetID",TEXT($A982,"0000"),
" {","SpatialOffsetTypeCV:  ",CHAR(34),INDEX(SpatialOffsets[Spatial Offset Type],$A982),CHAR(34),
", Offset1Value:  ",INDEX(SpatialOffsets[Offset 1 Value],$A982),
", Offset1UnitID:  ",CHAR(34),INDEX(SpatialOffsets[Offset 1 Unit],$A982),CHAR(34),
", Offset2Value:  ",INDEX(SpatialOffsets[Offset 2 Value],$A982),
", Offset2UnitID:  ",CHAR(34),INDEX(SpatialOffsets[Offset 2 Unit],$A982),CHAR(34),
", Offset3Value:  ",INDEX(SpatialOffsets[Offset 3 Value],$A982),
", Offset3UnitID:  ",CHAR(34),INDEX(SpatialOffsets[Offset 3 Unit],$A982),CHAR(34),,"}")))</f>
        <v>#REF!</v>
      </c>
      <c r="O982" t="e">
        <f>IF(COUNTA(RelatedFeatures[])=0,"", IF(INDEX(RelatedFeatures[First Sampling Feature Code],$A982)="","",
CONCATENATE("  - &amp;RelationID",TEXT($A982,"0000"),
" {","SamplingFeatureID:  *SamplingFeatureID",TEXT(MATCH(INDEX(RelatedFeatures[First Sampling Feature Code],$A982),SamplingFeatures[Feature Code],0),"0000"),
", RelationshipTypeCV:  ",CHAR(34),INDEX(RelatedFeatures[Relationship Type],$A982),CHAR(34),
", RelatedFeatureID: *SamplingFeatureID",TEXT(MATCH(INDEX(RelatedFeatures[Second Sampling Feature Code],$A982),SamplingFeatures[Feature Code],0),"0000"),
", SpatialOffsetID:  ",IF(INDEX(RelatedFeatures[Offset Number],$A982)="","",CONCATENATE("*SpatialOffsetID",TEXT(INDEX(RelatedFeatures[Offset Number],$A982),"0000"))),"}")))</f>
        <v>#REF!</v>
      </c>
      <c r="P982" t="e">
        <f>IF(INDEX(Methods[Method Type],$A982)="","",
CONCATENATE("  - &amp;MethodID",TEXT($A982,"0000"),
" {","MethodTypeCV:  ",CHAR(34),INDEX(Methods[Method Type],$A982),CHAR(34),
", MethodCode:  ",CHAR(34),INDEX(Methods[Method Code],$A982),CHAR(34),
", MethodName:  ",CHAR(34),INDEX(Methods[Method Name],$A982),CHAR(34),
", MethodDescription:  ",CHAR(34),INDEX(Methods[Method Description],$A982),CHAR(34),
", MethodLink:  ",CHAR(34),INDEX(Methods[Method Link],$A982),CHAR(34),
", OrganizationID: *OrganizationID",TEXT(MATCH(INDEX(Methods[Organization Name],$A982),Organizations[Organization Name],0),"0000"),"}"))</f>
        <v>#REF!</v>
      </c>
      <c r="Q982" t="e">
        <f>IF(INDEX(Variables[Variable Type],$A982)="","",
CONCATENATE("  - &amp;VariableID",TEXT($A982,"0000"),
" {","VariableTypeCV:  ",CHAR(34),INDEX(Variables[Variable Type],$A982),CHAR(34),
", VariableCode:  ",CHAR(34),INDEX(Variables[Variable Code],$A982),CHAR(34),
", VariableNameCV:  ",CHAR(34),INDEX(Variables[Variable Name],$A982),CHAR(34),
", VariableDefinition:  ",CHAR(34),INDEX(Variables[Variable Definition],$A982),CHAR(34),
", SpecciationCV:  ",CHAR(34),INDEX(Variables[Speciation],$A982),CHAR(34),
", NoDataValue:  ",CHAR(34),INDEX(Variables[No Data Value],$A982),CHAR(34),"}"))</f>
        <v>#REF!</v>
      </c>
    </row>
    <row r="983" spans="1:17" x14ac:dyDescent="0.25">
      <c r="A983">
        <v>980</v>
      </c>
      <c r="D983" t="e">
        <f>IF(INDEX(People[First Name],$A983)="","",
CONCATENATE("  - &amp;PersonID",TEXT($A983,"0000"),
" {","PersonFirstName:  ",CHAR(34),INDEX(People[First Name],$A983),CHAR(34),
", PersonMiddleName:  ",CHAR(34),INDEX(People[Middle Name],$A983),CHAR(34),
", PersonLastName:  ",CHAR(34),INDEX(People[Last Name],$A983),CHAR(34),"}"))</f>
        <v>#REF!</v>
      </c>
      <c r="E983" t="e">
        <f>IF(INDEX(Organizations[Organization Type '[CV']],$A983)="","",
CONCATENATE("  - &amp;OrganizationID",TEXT($A983,"0000"),
" {","OrganizationTypeCV:  ",CHAR(34),INDEX(Organizations[Organization Type '[CV']],$A983),CHAR(34),
", OrganizationCode:  ",CHAR(34),INDEX(Organizations[Organization Code],$A983),CHAR(34),
", OrganizationName:  ",CHAR(34),INDEX(Organizations[Organization Name],$A983),CHAR(34),
", OrganizationDescription:  ",CHAR(34),INDEX(Organizations[Organization Description],$A983),CHAR(34),
", OrganizationLink:  ",CHAR(34),INDEX(Organizations[Organization Link],$A983),CHAR(34),"}"))</f>
        <v>#REF!</v>
      </c>
      <c r="F983" t="e">
        <f>IF(INDEX(People[First Name],$A983)="","",
CONCATENATE("  - &amp;AffiliationID",TEXT($A983,"0000"),
" {PersonID: *PersonID",TEXT($A983,"0000"),
", OrganizationID: *OrganizationID",TEXT(MATCH(INDEX(People[Organization Name],$A983),Organizations[Organization Name],0),"0000"),
", IsPrimaryOrganizationContact: , AffiliationStartDate: , AffiliationEndDate: , PrimaryPhone: ",
", PrimaryEmail: ",CHAR(34),INDEX(People[Primary Email],$A983),CHAR(34),
", PrimaryAddress: ",CHAR(34),INDEX(People[Primary Address],$A983),CHAR(34),
", PersonLink: }"))</f>
        <v>#REF!</v>
      </c>
      <c r="H983" t="e">
        <f>IF(COUNTA(CitationInformation)=0,"",IF(INDEX(AuthorList[Author Name],$A983)="","",
CONCATENATE("  - &amp;AuthorListID",TEXT($A983,"0000"),
"  {CitationID: *CitationID0001",
", PersonID: *PersonID",TEXT(MATCH(INDEX(AuthorList[Author Name],$A983),People[Full Name],0),"0000"),
", AuthorOrder: ",INDEX(AuthorList[Author Number],$A983),"}")))</f>
        <v>#REF!</v>
      </c>
      <c r="K983" t="e">
        <f>IF(INDEX(SamplingFeatures[Feature Code],$A983)="","",
CONCATENATE("  - &amp;SamplingFeatureID",TEXT($A983,"0000"),
" {","SamplingFeatureUUID:  ",CHAR(34),INDEX(SamplingFeatures[Sampling Feature UUID],$A983),CHAR(34),
", SamplingFeatureTypeCV:  ",CHAR(34),INDEX(SamplingFeatures[Sampling Feature Type],$A983),CHAR(34),
", SamplingFeatureCode:  ",CHAR(34),INDEX(SamplingFeatures[Feature Code],$A983),CHAR(34),
", SamplingFeatureName:  ",CHAR(34),INDEX(SamplingFeatures[Feature Name],$A983),CHAR(34),
", SamplingFeatureDescription:  ",CHAR(34),INDEX(SamplingFeatures[Feature Description],$A983),CHAR(34),
", SamplingFeatureGeotypeCV:  ",CHAR(34),INDEX(SamplingFeatures[Feature Geo Type],$A983),CHAR(34),
", FeatureGeometry:  ",CHAR(34),INDEX(SamplingFeatures[Feature Geometry],$A983),CHAR(34),
", Elevation_m:  ",CHAR(34),INDEX(SamplingFeatures[Elevation_m],$A983),CHAR(34),
", ElevationDatumCV:  ",CHAR(34),ElevationDatum,CHAR(34),"}"))</f>
        <v>#REF!</v>
      </c>
      <c r="L983" t="e">
        <f>IF(INDEX(SamplingFeatures[Sampling Feature Type],$A983)&lt;&gt;"Site","",
CONCATENATE("  - &amp;SiteID",TEXT(SUMPRODUCT(--($L$3:$L982&lt;&gt;"")),"0000"),
" {","SamplingFeatureID:  *SamplingFeatureID",TEXT($A983,"0000"),
", SiteTypeCV:  ",CHAR(34),INDEX(Sites[Site Type],$A983),CHAR(34),
", Latitude:  ",INDEX(Sites[Latitude],$A983),
", Longitude:  ",INDEX(Sites[Longitude],$A983),
", SRSName:  ",CHAR(34),LatLonDatum,CHAR(34),"}"))</f>
        <v>#REF!</v>
      </c>
      <c r="M983" t="e">
        <f>IF(INDEX(SamplingFeatures[Sampling Feature Type],$A983)&lt;&gt;"Specimen","",
CONCATENATE("  - &amp;SpecimenID",TEXT(SUMPRODUCT(--($M$3:$M982&lt;&gt;"")),"0000"),
" {","SamplingFeatureID:  *SamplingFeatureID",TEXT($A983,"0000"),
", SpecimenTypeCV:  ",CHAR(34),INDEX(Specimens[Specimen Type],$A983),CHAR(34),
", SpecimenMediumCV:  ",INDEX(Specimens[Specimen Medium],$A983),
", IsFieldSpecimen:  ",CHAR(34),INDEX(Specimens[Is Field Specimen?],$A983),CHAR(34),"}"))</f>
        <v>#REF!</v>
      </c>
      <c r="N983" t="e">
        <f>IF(COUNTA(SpatialOffsets[])=0,"", IF(INDEX(SpatialOffsets[Spatial Offset Type],$A983)="","",
CONCATENATE("  - &amp;SpatialOffsetID",TEXT($A983,"0000"),
" {","SpatialOffsetTypeCV:  ",CHAR(34),INDEX(SpatialOffsets[Spatial Offset Type],$A983),CHAR(34),
", Offset1Value:  ",INDEX(SpatialOffsets[Offset 1 Value],$A983),
", Offset1UnitID:  ",CHAR(34),INDEX(SpatialOffsets[Offset 1 Unit],$A983),CHAR(34),
", Offset2Value:  ",INDEX(SpatialOffsets[Offset 2 Value],$A983),
", Offset2UnitID:  ",CHAR(34),INDEX(SpatialOffsets[Offset 2 Unit],$A983),CHAR(34),
", Offset3Value:  ",INDEX(SpatialOffsets[Offset 3 Value],$A983),
", Offset3UnitID:  ",CHAR(34),INDEX(SpatialOffsets[Offset 3 Unit],$A983),CHAR(34),,"}")))</f>
        <v>#REF!</v>
      </c>
      <c r="O983" t="e">
        <f>IF(COUNTA(RelatedFeatures[])=0,"", IF(INDEX(RelatedFeatures[First Sampling Feature Code],$A983)="","",
CONCATENATE("  - &amp;RelationID",TEXT($A983,"0000"),
" {","SamplingFeatureID:  *SamplingFeatureID",TEXT(MATCH(INDEX(RelatedFeatures[First Sampling Feature Code],$A983),SamplingFeatures[Feature Code],0),"0000"),
", RelationshipTypeCV:  ",CHAR(34),INDEX(RelatedFeatures[Relationship Type],$A983),CHAR(34),
", RelatedFeatureID: *SamplingFeatureID",TEXT(MATCH(INDEX(RelatedFeatures[Second Sampling Feature Code],$A983),SamplingFeatures[Feature Code],0),"0000"),
", SpatialOffsetID:  ",IF(INDEX(RelatedFeatures[Offset Number],$A983)="","",CONCATENATE("*SpatialOffsetID",TEXT(INDEX(RelatedFeatures[Offset Number],$A983),"0000"))),"}")))</f>
        <v>#REF!</v>
      </c>
      <c r="P983" t="e">
        <f>IF(INDEX(Methods[Method Type],$A983)="","",
CONCATENATE("  - &amp;MethodID",TEXT($A983,"0000"),
" {","MethodTypeCV:  ",CHAR(34),INDEX(Methods[Method Type],$A983),CHAR(34),
", MethodCode:  ",CHAR(34),INDEX(Methods[Method Code],$A983),CHAR(34),
", MethodName:  ",CHAR(34),INDEX(Methods[Method Name],$A983),CHAR(34),
", MethodDescription:  ",CHAR(34),INDEX(Methods[Method Description],$A983),CHAR(34),
", MethodLink:  ",CHAR(34),INDEX(Methods[Method Link],$A983),CHAR(34),
", OrganizationID: *OrganizationID",TEXT(MATCH(INDEX(Methods[Organization Name],$A983),Organizations[Organization Name],0),"0000"),"}"))</f>
        <v>#REF!</v>
      </c>
      <c r="Q983" t="e">
        <f>IF(INDEX(Variables[Variable Type],$A983)="","",
CONCATENATE("  - &amp;VariableID",TEXT($A983,"0000"),
" {","VariableTypeCV:  ",CHAR(34),INDEX(Variables[Variable Type],$A983),CHAR(34),
", VariableCode:  ",CHAR(34),INDEX(Variables[Variable Code],$A983),CHAR(34),
", VariableNameCV:  ",CHAR(34),INDEX(Variables[Variable Name],$A983),CHAR(34),
", VariableDefinition:  ",CHAR(34),INDEX(Variables[Variable Definition],$A983),CHAR(34),
", SpecciationCV:  ",CHAR(34),INDEX(Variables[Speciation],$A983),CHAR(34),
", NoDataValue:  ",CHAR(34),INDEX(Variables[No Data Value],$A983),CHAR(34),"}"))</f>
        <v>#REF!</v>
      </c>
    </row>
    <row r="984" spans="1:17" x14ac:dyDescent="0.25">
      <c r="A984">
        <v>981</v>
      </c>
      <c r="D984" t="e">
        <f>IF(INDEX(People[First Name],$A984)="","",
CONCATENATE("  - &amp;PersonID",TEXT($A984,"0000"),
" {","PersonFirstName:  ",CHAR(34),INDEX(People[First Name],$A984),CHAR(34),
", PersonMiddleName:  ",CHAR(34),INDEX(People[Middle Name],$A984),CHAR(34),
", PersonLastName:  ",CHAR(34),INDEX(People[Last Name],$A984),CHAR(34),"}"))</f>
        <v>#REF!</v>
      </c>
      <c r="E984" t="e">
        <f>IF(INDEX(Organizations[Organization Type '[CV']],$A984)="","",
CONCATENATE("  - &amp;OrganizationID",TEXT($A984,"0000"),
" {","OrganizationTypeCV:  ",CHAR(34),INDEX(Organizations[Organization Type '[CV']],$A984),CHAR(34),
", OrganizationCode:  ",CHAR(34),INDEX(Organizations[Organization Code],$A984),CHAR(34),
", OrganizationName:  ",CHAR(34),INDEX(Organizations[Organization Name],$A984),CHAR(34),
", OrganizationDescription:  ",CHAR(34),INDEX(Organizations[Organization Description],$A984),CHAR(34),
", OrganizationLink:  ",CHAR(34),INDEX(Organizations[Organization Link],$A984),CHAR(34),"}"))</f>
        <v>#REF!</v>
      </c>
      <c r="F984" t="e">
        <f>IF(INDEX(People[First Name],$A984)="","",
CONCATENATE("  - &amp;AffiliationID",TEXT($A984,"0000"),
" {PersonID: *PersonID",TEXT($A984,"0000"),
", OrganizationID: *OrganizationID",TEXT(MATCH(INDEX(People[Organization Name],$A984),Organizations[Organization Name],0),"0000"),
", IsPrimaryOrganizationContact: , AffiliationStartDate: , AffiliationEndDate: , PrimaryPhone: ",
", PrimaryEmail: ",CHAR(34),INDEX(People[Primary Email],$A984),CHAR(34),
", PrimaryAddress: ",CHAR(34),INDEX(People[Primary Address],$A984),CHAR(34),
", PersonLink: }"))</f>
        <v>#REF!</v>
      </c>
      <c r="H984" t="e">
        <f>IF(COUNTA(CitationInformation)=0,"",IF(INDEX(AuthorList[Author Name],$A984)="","",
CONCATENATE("  - &amp;AuthorListID",TEXT($A984,"0000"),
"  {CitationID: *CitationID0001",
", PersonID: *PersonID",TEXT(MATCH(INDEX(AuthorList[Author Name],$A984),People[Full Name],0),"0000"),
", AuthorOrder: ",INDEX(AuthorList[Author Number],$A984),"}")))</f>
        <v>#REF!</v>
      </c>
      <c r="K984" t="e">
        <f>IF(INDEX(SamplingFeatures[Feature Code],$A984)="","",
CONCATENATE("  - &amp;SamplingFeatureID",TEXT($A984,"0000"),
" {","SamplingFeatureUUID:  ",CHAR(34),INDEX(SamplingFeatures[Sampling Feature UUID],$A984),CHAR(34),
", SamplingFeatureTypeCV:  ",CHAR(34),INDEX(SamplingFeatures[Sampling Feature Type],$A984),CHAR(34),
", SamplingFeatureCode:  ",CHAR(34),INDEX(SamplingFeatures[Feature Code],$A984),CHAR(34),
", SamplingFeatureName:  ",CHAR(34),INDEX(SamplingFeatures[Feature Name],$A984),CHAR(34),
", SamplingFeatureDescription:  ",CHAR(34),INDEX(SamplingFeatures[Feature Description],$A984),CHAR(34),
", SamplingFeatureGeotypeCV:  ",CHAR(34),INDEX(SamplingFeatures[Feature Geo Type],$A984),CHAR(34),
", FeatureGeometry:  ",CHAR(34),INDEX(SamplingFeatures[Feature Geometry],$A984),CHAR(34),
", Elevation_m:  ",CHAR(34),INDEX(SamplingFeatures[Elevation_m],$A984),CHAR(34),
", ElevationDatumCV:  ",CHAR(34),ElevationDatum,CHAR(34),"}"))</f>
        <v>#REF!</v>
      </c>
      <c r="L984" t="e">
        <f>IF(INDEX(SamplingFeatures[Sampling Feature Type],$A984)&lt;&gt;"Site","",
CONCATENATE("  - &amp;SiteID",TEXT(SUMPRODUCT(--($L$3:$L983&lt;&gt;"")),"0000"),
" {","SamplingFeatureID:  *SamplingFeatureID",TEXT($A984,"0000"),
", SiteTypeCV:  ",CHAR(34),INDEX(Sites[Site Type],$A984),CHAR(34),
", Latitude:  ",INDEX(Sites[Latitude],$A984),
", Longitude:  ",INDEX(Sites[Longitude],$A984),
", SRSName:  ",CHAR(34),LatLonDatum,CHAR(34),"}"))</f>
        <v>#REF!</v>
      </c>
      <c r="M984" t="e">
        <f>IF(INDEX(SamplingFeatures[Sampling Feature Type],$A984)&lt;&gt;"Specimen","",
CONCATENATE("  - &amp;SpecimenID",TEXT(SUMPRODUCT(--($M$3:$M983&lt;&gt;"")),"0000"),
" {","SamplingFeatureID:  *SamplingFeatureID",TEXT($A984,"0000"),
", SpecimenTypeCV:  ",CHAR(34),INDEX(Specimens[Specimen Type],$A984),CHAR(34),
", SpecimenMediumCV:  ",INDEX(Specimens[Specimen Medium],$A984),
", IsFieldSpecimen:  ",CHAR(34),INDEX(Specimens[Is Field Specimen?],$A984),CHAR(34),"}"))</f>
        <v>#REF!</v>
      </c>
      <c r="N984" t="e">
        <f>IF(COUNTA(SpatialOffsets[])=0,"", IF(INDEX(SpatialOffsets[Spatial Offset Type],$A984)="","",
CONCATENATE("  - &amp;SpatialOffsetID",TEXT($A984,"0000"),
" {","SpatialOffsetTypeCV:  ",CHAR(34),INDEX(SpatialOffsets[Spatial Offset Type],$A984),CHAR(34),
", Offset1Value:  ",INDEX(SpatialOffsets[Offset 1 Value],$A984),
", Offset1UnitID:  ",CHAR(34),INDEX(SpatialOffsets[Offset 1 Unit],$A984),CHAR(34),
", Offset2Value:  ",INDEX(SpatialOffsets[Offset 2 Value],$A984),
", Offset2UnitID:  ",CHAR(34),INDEX(SpatialOffsets[Offset 2 Unit],$A984),CHAR(34),
", Offset3Value:  ",INDEX(SpatialOffsets[Offset 3 Value],$A984),
", Offset3UnitID:  ",CHAR(34),INDEX(SpatialOffsets[Offset 3 Unit],$A984),CHAR(34),,"}")))</f>
        <v>#REF!</v>
      </c>
      <c r="O984" t="e">
        <f>IF(COUNTA(RelatedFeatures[])=0,"", IF(INDEX(RelatedFeatures[First Sampling Feature Code],$A984)="","",
CONCATENATE("  - &amp;RelationID",TEXT($A984,"0000"),
" {","SamplingFeatureID:  *SamplingFeatureID",TEXT(MATCH(INDEX(RelatedFeatures[First Sampling Feature Code],$A984),SamplingFeatures[Feature Code],0),"0000"),
", RelationshipTypeCV:  ",CHAR(34),INDEX(RelatedFeatures[Relationship Type],$A984),CHAR(34),
", RelatedFeatureID: *SamplingFeatureID",TEXT(MATCH(INDEX(RelatedFeatures[Second Sampling Feature Code],$A984),SamplingFeatures[Feature Code],0),"0000"),
", SpatialOffsetID:  ",IF(INDEX(RelatedFeatures[Offset Number],$A984)="","",CONCATENATE("*SpatialOffsetID",TEXT(INDEX(RelatedFeatures[Offset Number],$A984),"0000"))),"}")))</f>
        <v>#REF!</v>
      </c>
      <c r="P984" t="e">
        <f>IF(INDEX(Methods[Method Type],$A984)="","",
CONCATENATE("  - &amp;MethodID",TEXT($A984,"0000"),
" {","MethodTypeCV:  ",CHAR(34),INDEX(Methods[Method Type],$A984),CHAR(34),
", MethodCode:  ",CHAR(34),INDEX(Methods[Method Code],$A984),CHAR(34),
", MethodName:  ",CHAR(34),INDEX(Methods[Method Name],$A984),CHAR(34),
", MethodDescription:  ",CHAR(34),INDEX(Methods[Method Description],$A984),CHAR(34),
", MethodLink:  ",CHAR(34),INDEX(Methods[Method Link],$A984),CHAR(34),
", OrganizationID: *OrganizationID",TEXT(MATCH(INDEX(Methods[Organization Name],$A984),Organizations[Organization Name],0),"0000"),"}"))</f>
        <v>#REF!</v>
      </c>
      <c r="Q984" t="e">
        <f>IF(INDEX(Variables[Variable Type],$A984)="","",
CONCATENATE("  - &amp;VariableID",TEXT($A984,"0000"),
" {","VariableTypeCV:  ",CHAR(34),INDEX(Variables[Variable Type],$A984),CHAR(34),
", VariableCode:  ",CHAR(34),INDEX(Variables[Variable Code],$A984),CHAR(34),
", VariableNameCV:  ",CHAR(34),INDEX(Variables[Variable Name],$A984),CHAR(34),
", VariableDefinition:  ",CHAR(34),INDEX(Variables[Variable Definition],$A984),CHAR(34),
", SpecciationCV:  ",CHAR(34),INDEX(Variables[Speciation],$A984),CHAR(34),
", NoDataValue:  ",CHAR(34),INDEX(Variables[No Data Value],$A984),CHAR(34),"}"))</f>
        <v>#REF!</v>
      </c>
    </row>
    <row r="985" spans="1:17" x14ac:dyDescent="0.25">
      <c r="A985">
        <v>982</v>
      </c>
      <c r="D985" t="e">
        <f>IF(INDEX(People[First Name],$A985)="","",
CONCATENATE("  - &amp;PersonID",TEXT($A985,"0000"),
" {","PersonFirstName:  ",CHAR(34),INDEX(People[First Name],$A985),CHAR(34),
", PersonMiddleName:  ",CHAR(34),INDEX(People[Middle Name],$A985),CHAR(34),
", PersonLastName:  ",CHAR(34),INDEX(People[Last Name],$A985),CHAR(34),"}"))</f>
        <v>#REF!</v>
      </c>
      <c r="E985" t="e">
        <f>IF(INDEX(Organizations[Organization Type '[CV']],$A985)="","",
CONCATENATE("  - &amp;OrganizationID",TEXT($A985,"0000"),
" {","OrganizationTypeCV:  ",CHAR(34),INDEX(Organizations[Organization Type '[CV']],$A985),CHAR(34),
", OrganizationCode:  ",CHAR(34),INDEX(Organizations[Organization Code],$A985),CHAR(34),
", OrganizationName:  ",CHAR(34),INDEX(Organizations[Organization Name],$A985),CHAR(34),
", OrganizationDescription:  ",CHAR(34),INDEX(Organizations[Organization Description],$A985),CHAR(34),
", OrganizationLink:  ",CHAR(34),INDEX(Organizations[Organization Link],$A985),CHAR(34),"}"))</f>
        <v>#REF!</v>
      </c>
      <c r="F985" t="e">
        <f>IF(INDEX(People[First Name],$A985)="","",
CONCATENATE("  - &amp;AffiliationID",TEXT($A985,"0000"),
" {PersonID: *PersonID",TEXT($A985,"0000"),
", OrganizationID: *OrganizationID",TEXT(MATCH(INDEX(People[Organization Name],$A985),Organizations[Organization Name],0),"0000"),
", IsPrimaryOrganizationContact: , AffiliationStartDate: , AffiliationEndDate: , PrimaryPhone: ",
", PrimaryEmail: ",CHAR(34),INDEX(People[Primary Email],$A985),CHAR(34),
", PrimaryAddress: ",CHAR(34),INDEX(People[Primary Address],$A985),CHAR(34),
", PersonLink: }"))</f>
        <v>#REF!</v>
      </c>
      <c r="H985" t="e">
        <f>IF(COUNTA(CitationInformation)=0,"",IF(INDEX(AuthorList[Author Name],$A985)="","",
CONCATENATE("  - &amp;AuthorListID",TEXT($A985,"0000"),
"  {CitationID: *CitationID0001",
", PersonID: *PersonID",TEXT(MATCH(INDEX(AuthorList[Author Name],$A985),People[Full Name],0),"0000"),
", AuthorOrder: ",INDEX(AuthorList[Author Number],$A985),"}")))</f>
        <v>#REF!</v>
      </c>
      <c r="K985" t="e">
        <f>IF(INDEX(SamplingFeatures[Feature Code],$A985)="","",
CONCATENATE("  - &amp;SamplingFeatureID",TEXT($A985,"0000"),
" {","SamplingFeatureUUID:  ",CHAR(34),INDEX(SamplingFeatures[Sampling Feature UUID],$A985),CHAR(34),
", SamplingFeatureTypeCV:  ",CHAR(34),INDEX(SamplingFeatures[Sampling Feature Type],$A985),CHAR(34),
", SamplingFeatureCode:  ",CHAR(34),INDEX(SamplingFeatures[Feature Code],$A985),CHAR(34),
", SamplingFeatureName:  ",CHAR(34),INDEX(SamplingFeatures[Feature Name],$A985),CHAR(34),
", SamplingFeatureDescription:  ",CHAR(34),INDEX(SamplingFeatures[Feature Description],$A985),CHAR(34),
", SamplingFeatureGeotypeCV:  ",CHAR(34),INDEX(SamplingFeatures[Feature Geo Type],$A985),CHAR(34),
", FeatureGeometry:  ",CHAR(34),INDEX(SamplingFeatures[Feature Geometry],$A985),CHAR(34),
", Elevation_m:  ",CHAR(34),INDEX(SamplingFeatures[Elevation_m],$A985),CHAR(34),
", ElevationDatumCV:  ",CHAR(34),ElevationDatum,CHAR(34),"}"))</f>
        <v>#REF!</v>
      </c>
      <c r="L985" t="e">
        <f>IF(INDEX(SamplingFeatures[Sampling Feature Type],$A985)&lt;&gt;"Site","",
CONCATENATE("  - &amp;SiteID",TEXT(SUMPRODUCT(--($L$3:$L984&lt;&gt;"")),"0000"),
" {","SamplingFeatureID:  *SamplingFeatureID",TEXT($A985,"0000"),
", SiteTypeCV:  ",CHAR(34),INDEX(Sites[Site Type],$A985),CHAR(34),
", Latitude:  ",INDEX(Sites[Latitude],$A985),
", Longitude:  ",INDEX(Sites[Longitude],$A985),
", SRSName:  ",CHAR(34),LatLonDatum,CHAR(34),"}"))</f>
        <v>#REF!</v>
      </c>
      <c r="M985" t="e">
        <f>IF(INDEX(SamplingFeatures[Sampling Feature Type],$A985)&lt;&gt;"Specimen","",
CONCATENATE("  - &amp;SpecimenID",TEXT(SUMPRODUCT(--($M$3:$M984&lt;&gt;"")),"0000"),
" {","SamplingFeatureID:  *SamplingFeatureID",TEXT($A985,"0000"),
", SpecimenTypeCV:  ",CHAR(34),INDEX(Specimens[Specimen Type],$A985),CHAR(34),
", SpecimenMediumCV:  ",INDEX(Specimens[Specimen Medium],$A985),
", IsFieldSpecimen:  ",CHAR(34),INDEX(Specimens[Is Field Specimen?],$A985),CHAR(34),"}"))</f>
        <v>#REF!</v>
      </c>
      <c r="N985" t="e">
        <f>IF(COUNTA(SpatialOffsets[])=0,"", IF(INDEX(SpatialOffsets[Spatial Offset Type],$A985)="","",
CONCATENATE("  - &amp;SpatialOffsetID",TEXT($A985,"0000"),
" {","SpatialOffsetTypeCV:  ",CHAR(34),INDEX(SpatialOffsets[Spatial Offset Type],$A985),CHAR(34),
", Offset1Value:  ",INDEX(SpatialOffsets[Offset 1 Value],$A985),
", Offset1UnitID:  ",CHAR(34),INDEX(SpatialOffsets[Offset 1 Unit],$A985),CHAR(34),
", Offset2Value:  ",INDEX(SpatialOffsets[Offset 2 Value],$A985),
", Offset2UnitID:  ",CHAR(34),INDEX(SpatialOffsets[Offset 2 Unit],$A985),CHAR(34),
", Offset3Value:  ",INDEX(SpatialOffsets[Offset 3 Value],$A985),
", Offset3UnitID:  ",CHAR(34),INDEX(SpatialOffsets[Offset 3 Unit],$A985),CHAR(34),,"}")))</f>
        <v>#REF!</v>
      </c>
      <c r="O985" t="e">
        <f>IF(COUNTA(RelatedFeatures[])=0,"", IF(INDEX(RelatedFeatures[First Sampling Feature Code],$A985)="","",
CONCATENATE("  - &amp;RelationID",TEXT($A985,"0000"),
" {","SamplingFeatureID:  *SamplingFeatureID",TEXT(MATCH(INDEX(RelatedFeatures[First Sampling Feature Code],$A985),SamplingFeatures[Feature Code],0),"0000"),
", RelationshipTypeCV:  ",CHAR(34),INDEX(RelatedFeatures[Relationship Type],$A985),CHAR(34),
", RelatedFeatureID: *SamplingFeatureID",TEXT(MATCH(INDEX(RelatedFeatures[Second Sampling Feature Code],$A985),SamplingFeatures[Feature Code],0),"0000"),
", SpatialOffsetID:  ",IF(INDEX(RelatedFeatures[Offset Number],$A985)="","",CONCATENATE("*SpatialOffsetID",TEXT(INDEX(RelatedFeatures[Offset Number],$A985),"0000"))),"}")))</f>
        <v>#REF!</v>
      </c>
      <c r="P985" t="e">
        <f>IF(INDEX(Methods[Method Type],$A985)="","",
CONCATENATE("  - &amp;MethodID",TEXT($A985,"0000"),
" {","MethodTypeCV:  ",CHAR(34),INDEX(Methods[Method Type],$A985),CHAR(34),
", MethodCode:  ",CHAR(34),INDEX(Methods[Method Code],$A985),CHAR(34),
", MethodName:  ",CHAR(34),INDEX(Methods[Method Name],$A985),CHAR(34),
", MethodDescription:  ",CHAR(34),INDEX(Methods[Method Description],$A985),CHAR(34),
", MethodLink:  ",CHAR(34),INDEX(Methods[Method Link],$A985),CHAR(34),
", OrganizationID: *OrganizationID",TEXT(MATCH(INDEX(Methods[Organization Name],$A985),Organizations[Organization Name],0),"0000"),"}"))</f>
        <v>#REF!</v>
      </c>
      <c r="Q985" t="e">
        <f>IF(INDEX(Variables[Variable Type],$A985)="","",
CONCATENATE("  - &amp;VariableID",TEXT($A985,"0000"),
" {","VariableTypeCV:  ",CHAR(34),INDEX(Variables[Variable Type],$A985),CHAR(34),
", VariableCode:  ",CHAR(34),INDEX(Variables[Variable Code],$A985),CHAR(34),
", VariableNameCV:  ",CHAR(34),INDEX(Variables[Variable Name],$A985),CHAR(34),
", VariableDefinition:  ",CHAR(34),INDEX(Variables[Variable Definition],$A985),CHAR(34),
", SpecciationCV:  ",CHAR(34),INDEX(Variables[Speciation],$A985),CHAR(34),
", NoDataValue:  ",CHAR(34),INDEX(Variables[No Data Value],$A985),CHAR(34),"}"))</f>
        <v>#REF!</v>
      </c>
    </row>
    <row r="986" spans="1:17" x14ac:dyDescent="0.25">
      <c r="A986">
        <v>983</v>
      </c>
      <c r="D986" t="e">
        <f>IF(INDEX(People[First Name],$A986)="","",
CONCATENATE("  - &amp;PersonID",TEXT($A986,"0000"),
" {","PersonFirstName:  ",CHAR(34),INDEX(People[First Name],$A986),CHAR(34),
", PersonMiddleName:  ",CHAR(34),INDEX(People[Middle Name],$A986),CHAR(34),
", PersonLastName:  ",CHAR(34),INDEX(People[Last Name],$A986),CHAR(34),"}"))</f>
        <v>#REF!</v>
      </c>
      <c r="E986" t="e">
        <f>IF(INDEX(Organizations[Organization Type '[CV']],$A986)="","",
CONCATENATE("  - &amp;OrganizationID",TEXT($A986,"0000"),
" {","OrganizationTypeCV:  ",CHAR(34),INDEX(Organizations[Organization Type '[CV']],$A986),CHAR(34),
", OrganizationCode:  ",CHAR(34),INDEX(Organizations[Organization Code],$A986),CHAR(34),
", OrganizationName:  ",CHAR(34),INDEX(Organizations[Organization Name],$A986),CHAR(34),
", OrganizationDescription:  ",CHAR(34),INDEX(Organizations[Organization Description],$A986),CHAR(34),
", OrganizationLink:  ",CHAR(34),INDEX(Organizations[Organization Link],$A986),CHAR(34),"}"))</f>
        <v>#REF!</v>
      </c>
      <c r="F986" t="e">
        <f>IF(INDEX(People[First Name],$A986)="","",
CONCATENATE("  - &amp;AffiliationID",TEXT($A986,"0000"),
" {PersonID: *PersonID",TEXT($A986,"0000"),
", OrganizationID: *OrganizationID",TEXT(MATCH(INDEX(People[Organization Name],$A986),Organizations[Organization Name],0),"0000"),
", IsPrimaryOrganizationContact: , AffiliationStartDate: , AffiliationEndDate: , PrimaryPhone: ",
", PrimaryEmail: ",CHAR(34),INDEX(People[Primary Email],$A986),CHAR(34),
", PrimaryAddress: ",CHAR(34),INDEX(People[Primary Address],$A986),CHAR(34),
", PersonLink: }"))</f>
        <v>#REF!</v>
      </c>
      <c r="H986" t="e">
        <f>IF(COUNTA(CitationInformation)=0,"",IF(INDEX(AuthorList[Author Name],$A986)="","",
CONCATENATE("  - &amp;AuthorListID",TEXT($A986,"0000"),
"  {CitationID: *CitationID0001",
", PersonID: *PersonID",TEXT(MATCH(INDEX(AuthorList[Author Name],$A986),People[Full Name],0),"0000"),
", AuthorOrder: ",INDEX(AuthorList[Author Number],$A986),"}")))</f>
        <v>#REF!</v>
      </c>
      <c r="K986" t="e">
        <f>IF(INDEX(SamplingFeatures[Feature Code],$A986)="","",
CONCATENATE("  - &amp;SamplingFeatureID",TEXT($A986,"0000"),
" {","SamplingFeatureUUID:  ",CHAR(34),INDEX(SamplingFeatures[Sampling Feature UUID],$A986),CHAR(34),
", SamplingFeatureTypeCV:  ",CHAR(34),INDEX(SamplingFeatures[Sampling Feature Type],$A986),CHAR(34),
", SamplingFeatureCode:  ",CHAR(34),INDEX(SamplingFeatures[Feature Code],$A986),CHAR(34),
", SamplingFeatureName:  ",CHAR(34),INDEX(SamplingFeatures[Feature Name],$A986),CHAR(34),
", SamplingFeatureDescription:  ",CHAR(34),INDEX(SamplingFeatures[Feature Description],$A986),CHAR(34),
", SamplingFeatureGeotypeCV:  ",CHAR(34),INDEX(SamplingFeatures[Feature Geo Type],$A986),CHAR(34),
", FeatureGeometry:  ",CHAR(34),INDEX(SamplingFeatures[Feature Geometry],$A986),CHAR(34),
", Elevation_m:  ",CHAR(34),INDEX(SamplingFeatures[Elevation_m],$A986),CHAR(34),
", ElevationDatumCV:  ",CHAR(34),ElevationDatum,CHAR(34),"}"))</f>
        <v>#REF!</v>
      </c>
      <c r="L986" t="e">
        <f>IF(INDEX(SamplingFeatures[Sampling Feature Type],$A986)&lt;&gt;"Site","",
CONCATENATE("  - &amp;SiteID",TEXT(SUMPRODUCT(--($L$3:$L985&lt;&gt;"")),"0000"),
" {","SamplingFeatureID:  *SamplingFeatureID",TEXT($A986,"0000"),
", SiteTypeCV:  ",CHAR(34),INDEX(Sites[Site Type],$A986),CHAR(34),
", Latitude:  ",INDEX(Sites[Latitude],$A986),
", Longitude:  ",INDEX(Sites[Longitude],$A986),
", SRSName:  ",CHAR(34),LatLonDatum,CHAR(34),"}"))</f>
        <v>#REF!</v>
      </c>
      <c r="M986" t="e">
        <f>IF(INDEX(SamplingFeatures[Sampling Feature Type],$A986)&lt;&gt;"Specimen","",
CONCATENATE("  - &amp;SpecimenID",TEXT(SUMPRODUCT(--($M$3:$M985&lt;&gt;"")),"0000"),
" {","SamplingFeatureID:  *SamplingFeatureID",TEXT($A986,"0000"),
", SpecimenTypeCV:  ",CHAR(34),INDEX(Specimens[Specimen Type],$A986),CHAR(34),
", SpecimenMediumCV:  ",INDEX(Specimens[Specimen Medium],$A986),
", IsFieldSpecimen:  ",CHAR(34),INDEX(Specimens[Is Field Specimen?],$A986),CHAR(34),"}"))</f>
        <v>#REF!</v>
      </c>
      <c r="N986" t="e">
        <f>IF(COUNTA(SpatialOffsets[])=0,"", IF(INDEX(SpatialOffsets[Spatial Offset Type],$A986)="","",
CONCATENATE("  - &amp;SpatialOffsetID",TEXT($A986,"0000"),
" {","SpatialOffsetTypeCV:  ",CHAR(34),INDEX(SpatialOffsets[Spatial Offset Type],$A986),CHAR(34),
", Offset1Value:  ",INDEX(SpatialOffsets[Offset 1 Value],$A986),
", Offset1UnitID:  ",CHAR(34),INDEX(SpatialOffsets[Offset 1 Unit],$A986),CHAR(34),
", Offset2Value:  ",INDEX(SpatialOffsets[Offset 2 Value],$A986),
", Offset2UnitID:  ",CHAR(34),INDEX(SpatialOffsets[Offset 2 Unit],$A986),CHAR(34),
", Offset3Value:  ",INDEX(SpatialOffsets[Offset 3 Value],$A986),
", Offset3UnitID:  ",CHAR(34),INDEX(SpatialOffsets[Offset 3 Unit],$A986),CHAR(34),,"}")))</f>
        <v>#REF!</v>
      </c>
      <c r="O986" t="e">
        <f>IF(COUNTA(RelatedFeatures[])=0,"", IF(INDEX(RelatedFeatures[First Sampling Feature Code],$A986)="","",
CONCATENATE("  - &amp;RelationID",TEXT($A986,"0000"),
" {","SamplingFeatureID:  *SamplingFeatureID",TEXT(MATCH(INDEX(RelatedFeatures[First Sampling Feature Code],$A986),SamplingFeatures[Feature Code],0),"0000"),
", RelationshipTypeCV:  ",CHAR(34),INDEX(RelatedFeatures[Relationship Type],$A986),CHAR(34),
", RelatedFeatureID: *SamplingFeatureID",TEXT(MATCH(INDEX(RelatedFeatures[Second Sampling Feature Code],$A986),SamplingFeatures[Feature Code],0),"0000"),
", SpatialOffsetID:  ",IF(INDEX(RelatedFeatures[Offset Number],$A986)="","",CONCATENATE("*SpatialOffsetID",TEXT(INDEX(RelatedFeatures[Offset Number],$A986),"0000"))),"}")))</f>
        <v>#REF!</v>
      </c>
      <c r="P986" t="e">
        <f>IF(INDEX(Methods[Method Type],$A986)="","",
CONCATENATE("  - &amp;MethodID",TEXT($A986,"0000"),
" {","MethodTypeCV:  ",CHAR(34),INDEX(Methods[Method Type],$A986),CHAR(34),
", MethodCode:  ",CHAR(34),INDEX(Methods[Method Code],$A986),CHAR(34),
", MethodName:  ",CHAR(34),INDEX(Methods[Method Name],$A986),CHAR(34),
", MethodDescription:  ",CHAR(34),INDEX(Methods[Method Description],$A986),CHAR(34),
", MethodLink:  ",CHAR(34),INDEX(Methods[Method Link],$A986),CHAR(34),
", OrganizationID: *OrganizationID",TEXT(MATCH(INDEX(Methods[Organization Name],$A986),Organizations[Organization Name],0),"0000"),"}"))</f>
        <v>#REF!</v>
      </c>
      <c r="Q986" t="e">
        <f>IF(INDEX(Variables[Variable Type],$A986)="","",
CONCATENATE("  - &amp;VariableID",TEXT($A986,"0000"),
" {","VariableTypeCV:  ",CHAR(34),INDEX(Variables[Variable Type],$A986),CHAR(34),
", VariableCode:  ",CHAR(34),INDEX(Variables[Variable Code],$A986),CHAR(34),
", VariableNameCV:  ",CHAR(34),INDEX(Variables[Variable Name],$A986),CHAR(34),
", VariableDefinition:  ",CHAR(34),INDEX(Variables[Variable Definition],$A986),CHAR(34),
", SpecciationCV:  ",CHAR(34),INDEX(Variables[Speciation],$A986),CHAR(34),
", NoDataValue:  ",CHAR(34),INDEX(Variables[No Data Value],$A986),CHAR(34),"}"))</f>
        <v>#REF!</v>
      </c>
    </row>
    <row r="987" spans="1:17" x14ac:dyDescent="0.25">
      <c r="A987">
        <v>984</v>
      </c>
      <c r="D987" t="e">
        <f>IF(INDEX(People[First Name],$A987)="","",
CONCATENATE("  - &amp;PersonID",TEXT($A987,"0000"),
" {","PersonFirstName:  ",CHAR(34),INDEX(People[First Name],$A987),CHAR(34),
", PersonMiddleName:  ",CHAR(34),INDEX(People[Middle Name],$A987),CHAR(34),
", PersonLastName:  ",CHAR(34),INDEX(People[Last Name],$A987),CHAR(34),"}"))</f>
        <v>#REF!</v>
      </c>
      <c r="E987" t="e">
        <f>IF(INDEX(Organizations[Organization Type '[CV']],$A987)="","",
CONCATENATE("  - &amp;OrganizationID",TEXT($A987,"0000"),
" {","OrganizationTypeCV:  ",CHAR(34),INDEX(Organizations[Organization Type '[CV']],$A987),CHAR(34),
", OrganizationCode:  ",CHAR(34),INDEX(Organizations[Organization Code],$A987),CHAR(34),
", OrganizationName:  ",CHAR(34),INDEX(Organizations[Organization Name],$A987),CHAR(34),
", OrganizationDescription:  ",CHAR(34),INDEX(Organizations[Organization Description],$A987),CHAR(34),
", OrganizationLink:  ",CHAR(34),INDEX(Organizations[Organization Link],$A987),CHAR(34),"}"))</f>
        <v>#REF!</v>
      </c>
      <c r="F987" t="e">
        <f>IF(INDEX(People[First Name],$A987)="","",
CONCATENATE("  - &amp;AffiliationID",TEXT($A987,"0000"),
" {PersonID: *PersonID",TEXT($A987,"0000"),
", OrganizationID: *OrganizationID",TEXT(MATCH(INDEX(People[Organization Name],$A987),Organizations[Organization Name],0),"0000"),
", IsPrimaryOrganizationContact: , AffiliationStartDate: , AffiliationEndDate: , PrimaryPhone: ",
", PrimaryEmail: ",CHAR(34),INDEX(People[Primary Email],$A987),CHAR(34),
", PrimaryAddress: ",CHAR(34),INDEX(People[Primary Address],$A987),CHAR(34),
", PersonLink: }"))</f>
        <v>#REF!</v>
      </c>
      <c r="H987" t="e">
        <f>IF(COUNTA(CitationInformation)=0,"",IF(INDEX(AuthorList[Author Name],$A987)="","",
CONCATENATE("  - &amp;AuthorListID",TEXT($A987,"0000"),
"  {CitationID: *CitationID0001",
", PersonID: *PersonID",TEXT(MATCH(INDEX(AuthorList[Author Name],$A987),People[Full Name],0),"0000"),
", AuthorOrder: ",INDEX(AuthorList[Author Number],$A987),"}")))</f>
        <v>#REF!</v>
      </c>
      <c r="K987" t="e">
        <f>IF(INDEX(SamplingFeatures[Feature Code],$A987)="","",
CONCATENATE("  - &amp;SamplingFeatureID",TEXT($A987,"0000"),
" {","SamplingFeatureUUID:  ",CHAR(34),INDEX(SamplingFeatures[Sampling Feature UUID],$A987),CHAR(34),
", SamplingFeatureTypeCV:  ",CHAR(34),INDEX(SamplingFeatures[Sampling Feature Type],$A987),CHAR(34),
", SamplingFeatureCode:  ",CHAR(34),INDEX(SamplingFeatures[Feature Code],$A987),CHAR(34),
", SamplingFeatureName:  ",CHAR(34),INDEX(SamplingFeatures[Feature Name],$A987),CHAR(34),
", SamplingFeatureDescription:  ",CHAR(34),INDEX(SamplingFeatures[Feature Description],$A987),CHAR(34),
", SamplingFeatureGeotypeCV:  ",CHAR(34),INDEX(SamplingFeatures[Feature Geo Type],$A987),CHAR(34),
", FeatureGeometry:  ",CHAR(34),INDEX(SamplingFeatures[Feature Geometry],$A987),CHAR(34),
", Elevation_m:  ",CHAR(34),INDEX(SamplingFeatures[Elevation_m],$A987),CHAR(34),
", ElevationDatumCV:  ",CHAR(34),ElevationDatum,CHAR(34),"}"))</f>
        <v>#REF!</v>
      </c>
      <c r="L987" t="e">
        <f>IF(INDEX(SamplingFeatures[Sampling Feature Type],$A987)&lt;&gt;"Site","",
CONCATENATE("  - &amp;SiteID",TEXT(SUMPRODUCT(--($L$3:$L986&lt;&gt;"")),"0000"),
" {","SamplingFeatureID:  *SamplingFeatureID",TEXT($A987,"0000"),
", SiteTypeCV:  ",CHAR(34),INDEX(Sites[Site Type],$A987),CHAR(34),
", Latitude:  ",INDEX(Sites[Latitude],$A987),
", Longitude:  ",INDEX(Sites[Longitude],$A987),
", SRSName:  ",CHAR(34),LatLonDatum,CHAR(34),"}"))</f>
        <v>#REF!</v>
      </c>
      <c r="M987" t="e">
        <f>IF(INDEX(SamplingFeatures[Sampling Feature Type],$A987)&lt;&gt;"Specimen","",
CONCATENATE("  - &amp;SpecimenID",TEXT(SUMPRODUCT(--($M$3:$M986&lt;&gt;"")),"0000"),
" {","SamplingFeatureID:  *SamplingFeatureID",TEXT($A987,"0000"),
", SpecimenTypeCV:  ",CHAR(34),INDEX(Specimens[Specimen Type],$A987),CHAR(34),
", SpecimenMediumCV:  ",INDEX(Specimens[Specimen Medium],$A987),
", IsFieldSpecimen:  ",CHAR(34),INDEX(Specimens[Is Field Specimen?],$A987),CHAR(34),"}"))</f>
        <v>#REF!</v>
      </c>
      <c r="N987" t="e">
        <f>IF(COUNTA(SpatialOffsets[])=0,"", IF(INDEX(SpatialOffsets[Spatial Offset Type],$A987)="","",
CONCATENATE("  - &amp;SpatialOffsetID",TEXT($A987,"0000"),
" {","SpatialOffsetTypeCV:  ",CHAR(34),INDEX(SpatialOffsets[Spatial Offset Type],$A987),CHAR(34),
", Offset1Value:  ",INDEX(SpatialOffsets[Offset 1 Value],$A987),
", Offset1UnitID:  ",CHAR(34),INDEX(SpatialOffsets[Offset 1 Unit],$A987),CHAR(34),
", Offset2Value:  ",INDEX(SpatialOffsets[Offset 2 Value],$A987),
", Offset2UnitID:  ",CHAR(34),INDEX(SpatialOffsets[Offset 2 Unit],$A987),CHAR(34),
", Offset3Value:  ",INDEX(SpatialOffsets[Offset 3 Value],$A987),
", Offset3UnitID:  ",CHAR(34),INDEX(SpatialOffsets[Offset 3 Unit],$A987),CHAR(34),,"}")))</f>
        <v>#REF!</v>
      </c>
      <c r="O987" t="e">
        <f>IF(COUNTA(RelatedFeatures[])=0,"", IF(INDEX(RelatedFeatures[First Sampling Feature Code],$A987)="","",
CONCATENATE("  - &amp;RelationID",TEXT($A987,"0000"),
" {","SamplingFeatureID:  *SamplingFeatureID",TEXT(MATCH(INDEX(RelatedFeatures[First Sampling Feature Code],$A987),SamplingFeatures[Feature Code],0),"0000"),
", RelationshipTypeCV:  ",CHAR(34),INDEX(RelatedFeatures[Relationship Type],$A987),CHAR(34),
", RelatedFeatureID: *SamplingFeatureID",TEXT(MATCH(INDEX(RelatedFeatures[Second Sampling Feature Code],$A987),SamplingFeatures[Feature Code],0),"0000"),
", SpatialOffsetID:  ",IF(INDEX(RelatedFeatures[Offset Number],$A987)="","",CONCATENATE("*SpatialOffsetID",TEXT(INDEX(RelatedFeatures[Offset Number],$A987),"0000"))),"}")))</f>
        <v>#REF!</v>
      </c>
      <c r="P987" t="e">
        <f>IF(INDEX(Methods[Method Type],$A987)="","",
CONCATENATE("  - &amp;MethodID",TEXT($A987,"0000"),
" {","MethodTypeCV:  ",CHAR(34),INDEX(Methods[Method Type],$A987),CHAR(34),
", MethodCode:  ",CHAR(34),INDEX(Methods[Method Code],$A987),CHAR(34),
", MethodName:  ",CHAR(34),INDEX(Methods[Method Name],$A987),CHAR(34),
", MethodDescription:  ",CHAR(34),INDEX(Methods[Method Description],$A987),CHAR(34),
", MethodLink:  ",CHAR(34),INDEX(Methods[Method Link],$A987),CHAR(34),
", OrganizationID: *OrganizationID",TEXT(MATCH(INDEX(Methods[Organization Name],$A987),Organizations[Organization Name],0),"0000"),"}"))</f>
        <v>#REF!</v>
      </c>
      <c r="Q987" t="e">
        <f>IF(INDEX(Variables[Variable Type],$A987)="","",
CONCATENATE("  - &amp;VariableID",TEXT($A987,"0000"),
" {","VariableTypeCV:  ",CHAR(34),INDEX(Variables[Variable Type],$A987),CHAR(34),
", VariableCode:  ",CHAR(34),INDEX(Variables[Variable Code],$A987),CHAR(34),
", VariableNameCV:  ",CHAR(34),INDEX(Variables[Variable Name],$A987),CHAR(34),
", VariableDefinition:  ",CHAR(34),INDEX(Variables[Variable Definition],$A987),CHAR(34),
", SpecciationCV:  ",CHAR(34),INDEX(Variables[Speciation],$A987),CHAR(34),
", NoDataValue:  ",CHAR(34),INDEX(Variables[No Data Value],$A987),CHAR(34),"}"))</f>
        <v>#REF!</v>
      </c>
    </row>
    <row r="988" spans="1:17" x14ac:dyDescent="0.25">
      <c r="A988">
        <v>985</v>
      </c>
      <c r="D988" t="e">
        <f>IF(INDEX(People[First Name],$A988)="","",
CONCATENATE("  - &amp;PersonID",TEXT($A988,"0000"),
" {","PersonFirstName:  ",CHAR(34),INDEX(People[First Name],$A988),CHAR(34),
", PersonMiddleName:  ",CHAR(34),INDEX(People[Middle Name],$A988),CHAR(34),
", PersonLastName:  ",CHAR(34),INDEX(People[Last Name],$A988),CHAR(34),"}"))</f>
        <v>#REF!</v>
      </c>
      <c r="E988" t="e">
        <f>IF(INDEX(Organizations[Organization Type '[CV']],$A988)="","",
CONCATENATE("  - &amp;OrganizationID",TEXT($A988,"0000"),
" {","OrganizationTypeCV:  ",CHAR(34),INDEX(Organizations[Organization Type '[CV']],$A988),CHAR(34),
", OrganizationCode:  ",CHAR(34),INDEX(Organizations[Organization Code],$A988),CHAR(34),
", OrganizationName:  ",CHAR(34),INDEX(Organizations[Organization Name],$A988),CHAR(34),
", OrganizationDescription:  ",CHAR(34),INDEX(Organizations[Organization Description],$A988),CHAR(34),
", OrganizationLink:  ",CHAR(34),INDEX(Organizations[Organization Link],$A988),CHAR(34),"}"))</f>
        <v>#REF!</v>
      </c>
      <c r="F988" t="e">
        <f>IF(INDEX(People[First Name],$A988)="","",
CONCATENATE("  - &amp;AffiliationID",TEXT($A988,"0000"),
" {PersonID: *PersonID",TEXT($A988,"0000"),
", OrganizationID: *OrganizationID",TEXT(MATCH(INDEX(People[Organization Name],$A988),Organizations[Organization Name],0),"0000"),
", IsPrimaryOrganizationContact: , AffiliationStartDate: , AffiliationEndDate: , PrimaryPhone: ",
", PrimaryEmail: ",CHAR(34),INDEX(People[Primary Email],$A988),CHAR(34),
", PrimaryAddress: ",CHAR(34),INDEX(People[Primary Address],$A988),CHAR(34),
", PersonLink: }"))</f>
        <v>#REF!</v>
      </c>
      <c r="H988" t="e">
        <f>IF(COUNTA(CitationInformation)=0,"",IF(INDEX(AuthorList[Author Name],$A988)="","",
CONCATENATE("  - &amp;AuthorListID",TEXT($A988,"0000"),
"  {CitationID: *CitationID0001",
", PersonID: *PersonID",TEXT(MATCH(INDEX(AuthorList[Author Name],$A988),People[Full Name],0),"0000"),
", AuthorOrder: ",INDEX(AuthorList[Author Number],$A988),"}")))</f>
        <v>#REF!</v>
      </c>
      <c r="K988" t="e">
        <f>IF(INDEX(SamplingFeatures[Feature Code],$A988)="","",
CONCATENATE("  - &amp;SamplingFeatureID",TEXT($A988,"0000"),
" {","SamplingFeatureUUID:  ",CHAR(34),INDEX(SamplingFeatures[Sampling Feature UUID],$A988),CHAR(34),
", SamplingFeatureTypeCV:  ",CHAR(34),INDEX(SamplingFeatures[Sampling Feature Type],$A988),CHAR(34),
", SamplingFeatureCode:  ",CHAR(34),INDEX(SamplingFeatures[Feature Code],$A988),CHAR(34),
", SamplingFeatureName:  ",CHAR(34),INDEX(SamplingFeatures[Feature Name],$A988),CHAR(34),
", SamplingFeatureDescription:  ",CHAR(34),INDEX(SamplingFeatures[Feature Description],$A988),CHAR(34),
", SamplingFeatureGeotypeCV:  ",CHAR(34),INDEX(SamplingFeatures[Feature Geo Type],$A988),CHAR(34),
", FeatureGeometry:  ",CHAR(34),INDEX(SamplingFeatures[Feature Geometry],$A988),CHAR(34),
", Elevation_m:  ",CHAR(34),INDEX(SamplingFeatures[Elevation_m],$A988),CHAR(34),
", ElevationDatumCV:  ",CHAR(34),ElevationDatum,CHAR(34),"}"))</f>
        <v>#REF!</v>
      </c>
      <c r="L988" t="e">
        <f>IF(INDEX(SamplingFeatures[Sampling Feature Type],$A988)&lt;&gt;"Site","",
CONCATENATE("  - &amp;SiteID",TEXT(SUMPRODUCT(--($L$3:$L987&lt;&gt;"")),"0000"),
" {","SamplingFeatureID:  *SamplingFeatureID",TEXT($A988,"0000"),
", SiteTypeCV:  ",CHAR(34),INDEX(Sites[Site Type],$A988),CHAR(34),
", Latitude:  ",INDEX(Sites[Latitude],$A988),
", Longitude:  ",INDEX(Sites[Longitude],$A988),
", SRSName:  ",CHAR(34),LatLonDatum,CHAR(34),"}"))</f>
        <v>#REF!</v>
      </c>
      <c r="M988" t="e">
        <f>IF(INDEX(SamplingFeatures[Sampling Feature Type],$A988)&lt;&gt;"Specimen","",
CONCATENATE("  - &amp;SpecimenID",TEXT(SUMPRODUCT(--($M$3:$M987&lt;&gt;"")),"0000"),
" {","SamplingFeatureID:  *SamplingFeatureID",TEXT($A988,"0000"),
", SpecimenTypeCV:  ",CHAR(34),INDEX(Specimens[Specimen Type],$A988),CHAR(34),
", SpecimenMediumCV:  ",INDEX(Specimens[Specimen Medium],$A988),
", IsFieldSpecimen:  ",CHAR(34),INDEX(Specimens[Is Field Specimen?],$A988),CHAR(34),"}"))</f>
        <v>#REF!</v>
      </c>
      <c r="N988" t="e">
        <f>IF(COUNTA(SpatialOffsets[])=0,"", IF(INDEX(SpatialOffsets[Spatial Offset Type],$A988)="","",
CONCATENATE("  - &amp;SpatialOffsetID",TEXT($A988,"0000"),
" {","SpatialOffsetTypeCV:  ",CHAR(34),INDEX(SpatialOffsets[Spatial Offset Type],$A988),CHAR(34),
", Offset1Value:  ",INDEX(SpatialOffsets[Offset 1 Value],$A988),
", Offset1UnitID:  ",CHAR(34),INDEX(SpatialOffsets[Offset 1 Unit],$A988),CHAR(34),
", Offset2Value:  ",INDEX(SpatialOffsets[Offset 2 Value],$A988),
", Offset2UnitID:  ",CHAR(34),INDEX(SpatialOffsets[Offset 2 Unit],$A988),CHAR(34),
", Offset3Value:  ",INDEX(SpatialOffsets[Offset 3 Value],$A988),
", Offset3UnitID:  ",CHAR(34),INDEX(SpatialOffsets[Offset 3 Unit],$A988),CHAR(34),,"}")))</f>
        <v>#REF!</v>
      </c>
      <c r="O988" t="e">
        <f>IF(COUNTA(RelatedFeatures[])=0,"", IF(INDEX(RelatedFeatures[First Sampling Feature Code],$A988)="","",
CONCATENATE("  - &amp;RelationID",TEXT($A988,"0000"),
" {","SamplingFeatureID:  *SamplingFeatureID",TEXT(MATCH(INDEX(RelatedFeatures[First Sampling Feature Code],$A988),SamplingFeatures[Feature Code],0),"0000"),
", RelationshipTypeCV:  ",CHAR(34),INDEX(RelatedFeatures[Relationship Type],$A988),CHAR(34),
", RelatedFeatureID: *SamplingFeatureID",TEXT(MATCH(INDEX(RelatedFeatures[Second Sampling Feature Code],$A988),SamplingFeatures[Feature Code],0),"0000"),
", SpatialOffsetID:  ",IF(INDEX(RelatedFeatures[Offset Number],$A988)="","",CONCATENATE("*SpatialOffsetID",TEXT(INDEX(RelatedFeatures[Offset Number],$A988),"0000"))),"}")))</f>
        <v>#REF!</v>
      </c>
      <c r="P988" t="e">
        <f>IF(INDEX(Methods[Method Type],$A988)="","",
CONCATENATE("  - &amp;MethodID",TEXT($A988,"0000"),
" {","MethodTypeCV:  ",CHAR(34),INDEX(Methods[Method Type],$A988),CHAR(34),
", MethodCode:  ",CHAR(34),INDEX(Methods[Method Code],$A988),CHAR(34),
", MethodName:  ",CHAR(34),INDEX(Methods[Method Name],$A988),CHAR(34),
", MethodDescription:  ",CHAR(34),INDEX(Methods[Method Description],$A988),CHAR(34),
", MethodLink:  ",CHAR(34),INDEX(Methods[Method Link],$A988),CHAR(34),
", OrganizationID: *OrganizationID",TEXT(MATCH(INDEX(Methods[Organization Name],$A988),Organizations[Organization Name],0),"0000"),"}"))</f>
        <v>#REF!</v>
      </c>
      <c r="Q988" t="e">
        <f>IF(INDEX(Variables[Variable Type],$A988)="","",
CONCATENATE("  - &amp;VariableID",TEXT($A988,"0000"),
" {","VariableTypeCV:  ",CHAR(34),INDEX(Variables[Variable Type],$A988),CHAR(34),
", VariableCode:  ",CHAR(34),INDEX(Variables[Variable Code],$A988),CHAR(34),
", VariableNameCV:  ",CHAR(34),INDEX(Variables[Variable Name],$A988),CHAR(34),
", VariableDefinition:  ",CHAR(34),INDEX(Variables[Variable Definition],$A988),CHAR(34),
", SpecciationCV:  ",CHAR(34),INDEX(Variables[Speciation],$A988),CHAR(34),
", NoDataValue:  ",CHAR(34),INDEX(Variables[No Data Value],$A988),CHAR(34),"}"))</f>
        <v>#REF!</v>
      </c>
    </row>
    <row r="989" spans="1:17" x14ac:dyDescent="0.25">
      <c r="A989">
        <v>986</v>
      </c>
      <c r="D989" t="e">
        <f>IF(INDEX(People[First Name],$A989)="","",
CONCATENATE("  - &amp;PersonID",TEXT($A989,"0000"),
" {","PersonFirstName:  ",CHAR(34),INDEX(People[First Name],$A989),CHAR(34),
", PersonMiddleName:  ",CHAR(34),INDEX(People[Middle Name],$A989),CHAR(34),
", PersonLastName:  ",CHAR(34),INDEX(People[Last Name],$A989),CHAR(34),"}"))</f>
        <v>#REF!</v>
      </c>
      <c r="E989" t="e">
        <f>IF(INDEX(Organizations[Organization Type '[CV']],$A989)="","",
CONCATENATE("  - &amp;OrganizationID",TEXT($A989,"0000"),
" {","OrganizationTypeCV:  ",CHAR(34),INDEX(Organizations[Organization Type '[CV']],$A989),CHAR(34),
", OrganizationCode:  ",CHAR(34),INDEX(Organizations[Organization Code],$A989),CHAR(34),
", OrganizationName:  ",CHAR(34),INDEX(Organizations[Organization Name],$A989),CHAR(34),
", OrganizationDescription:  ",CHAR(34),INDEX(Organizations[Organization Description],$A989),CHAR(34),
", OrganizationLink:  ",CHAR(34),INDEX(Organizations[Organization Link],$A989),CHAR(34),"}"))</f>
        <v>#REF!</v>
      </c>
      <c r="F989" t="e">
        <f>IF(INDEX(People[First Name],$A989)="","",
CONCATENATE("  - &amp;AffiliationID",TEXT($A989,"0000"),
" {PersonID: *PersonID",TEXT($A989,"0000"),
", OrganizationID: *OrganizationID",TEXT(MATCH(INDEX(People[Organization Name],$A989),Organizations[Organization Name],0),"0000"),
", IsPrimaryOrganizationContact: , AffiliationStartDate: , AffiliationEndDate: , PrimaryPhone: ",
", PrimaryEmail: ",CHAR(34),INDEX(People[Primary Email],$A989),CHAR(34),
", PrimaryAddress: ",CHAR(34),INDEX(People[Primary Address],$A989),CHAR(34),
", PersonLink: }"))</f>
        <v>#REF!</v>
      </c>
      <c r="H989" t="e">
        <f>IF(COUNTA(CitationInformation)=0,"",IF(INDEX(AuthorList[Author Name],$A989)="","",
CONCATENATE("  - &amp;AuthorListID",TEXT($A989,"0000"),
"  {CitationID: *CitationID0001",
", PersonID: *PersonID",TEXT(MATCH(INDEX(AuthorList[Author Name],$A989),People[Full Name],0),"0000"),
", AuthorOrder: ",INDEX(AuthorList[Author Number],$A989),"}")))</f>
        <v>#REF!</v>
      </c>
      <c r="K989" t="e">
        <f>IF(INDEX(SamplingFeatures[Feature Code],$A989)="","",
CONCATENATE("  - &amp;SamplingFeatureID",TEXT($A989,"0000"),
" {","SamplingFeatureUUID:  ",CHAR(34),INDEX(SamplingFeatures[Sampling Feature UUID],$A989),CHAR(34),
", SamplingFeatureTypeCV:  ",CHAR(34),INDEX(SamplingFeatures[Sampling Feature Type],$A989),CHAR(34),
", SamplingFeatureCode:  ",CHAR(34),INDEX(SamplingFeatures[Feature Code],$A989),CHAR(34),
", SamplingFeatureName:  ",CHAR(34),INDEX(SamplingFeatures[Feature Name],$A989),CHAR(34),
", SamplingFeatureDescription:  ",CHAR(34),INDEX(SamplingFeatures[Feature Description],$A989),CHAR(34),
", SamplingFeatureGeotypeCV:  ",CHAR(34),INDEX(SamplingFeatures[Feature Geo Type],$A989),CHAR(34),
", FeatureGeometry:  ",CHAR(34),INDEX(SamplingFeatures[Feature Geometry],$A989),CHAR(34),
", Elevation_m:  ",CHAR(34),INDEX(SamplingFeatures[Elevation_m],$A989),CHAR(34),
", ElevationDatumCV:  ",CHAR(34),ElevationDatum,CHAR(34),"}"))</f>
        <v>#REF!</v>
      </c>
      <c r="L989" t="e">
        <f>IF(INDEX(SamplingFeatures[Sampling Feature Type],$A989)&lt;&gt;"Site","",
CONCATENATE("  - &amp;SiteID",TEXT(SUMPRODUCT(--($L$3:$L988&lt;&gt;"")),"0000"),
" {","SamplingFeatureID:  *SamplingFeatureID",TEXT($A989,"0000"),
", SiteTypeCV:  ",CHAR(34),INDEX(Sites[Site Type],$A989),CHAR(34),
", Latitude:  ",INDEX(Sites[Latitude],$A989),
", Longitude:  ",INDEX(Sites[Longitude],$A989),
", SRSName:  ",CHAR(34),LatLonDatum,CHAR(34),"}"))</f>
        <v>#REF!</v>
      </c>
      <c r="M989" t="e">
        <f>IF(INDEX(SamplingFeatures[Sampling Feature Type],$A989)&lt;&gt;"Specimen","",
CONCATENATE("  - &amp;SpecimenID",TEXT(SUMPRODUCT(--($M$3:$M988&lt;&gt;"")),"0000"),
" {","SamplingFeatureID:  *SamplingFeatureID",TEXT($A989,"0000"),
", SpecimenTypeCV:  ",CHAR(34),INDEX(Specimens[Specimen Type],$A989),CHAR(34),
", SpecimenMediumCV:  ",INDEX(Specimens[Specimen Medium],$A989),
", IsFieldSpecimen:  ",CHAR(34),INDEX(Specimens[Is Field Specimen?],$A989),CHAR(34),"}"))</f>
        <v>#REF!</v>
      </c>
      <c r="N989" t="e">
        <f>IF(COUNTA(SpatialOffsets[])=0,"", IF(INDEX(SpatialOffsets[Spatial Offset Type],$A989)="","",
CONCATENATE("  - &amp;SpatialOffsetID",TEXT($A989,"0000"),
" {","SpatialOffsetTypeCV:  ",CHAR(34),INDEX(SpatialOffsets[Spatial Offset Type],$A989),CHAR(34),
", Offset1Value:  ",INDEX(SpatialOffsets[Offset 1 Value],$A989),
", Offset1UnitID:  ",CHAR(34),INDEX(SpatialOffsets[Offset 1 Unit],$A989),CHAR(34),
", Offset2Value:  ",INDEX(SpatialOffsets[Offset 2 Value],$A989),
", Offset2UnitID:  ",CHAR(34),INDEX(SpatialOffsets[Offset 2 Unit],$A989),CHAR(34),
", Offset3Value:  ",INDEX(SpatialOffsets[Offset 3 Value],$A989),
", Offset3UnitID:  ",CHAR(34),INDEX(SpatialOffsets[Offset 3 Unit],$A989),CHAR(34),,"}")))</f>
        <v>#REF!</v>
      </c>
      <c r="O989" t="e">
        <f>IF(COUNTA(RelatedFeatures[])=0,"", IF(INDEX(RelatedFeatures[First Sampling Feature Code],$A989)="","",
CONCATENATE("  - &amp;RelationID",TEXT($A989,"0000"),
" {","SamplingFeatureID:  *SamplingFeatureID",TEXT(MATCH(INDEX(RelatedFeatures[First Sampling Feature Code],$A989),SamplingFeatures[Feature Code],0),"0000"),
", RelationshipTypeCV:  ",CHAR(34),INDEX(RelatedFeatures[Relationship Type],$A989),CHAR(34),
", RelatedFeatureID: *SamplingFeatureID",TEXT(MATCH(INDEX(RelatedFeatures[Second Sampling Feature Code],$A989),SamplingFeatures[Feature Code],0),"0000"),
", SpatialOffsetID:  ",IF(INDEX(RelatedFeatures[Offset Number],$A989)="","",CONCATENATE("*SpatialOffsetID",TEXT(INDEX(RelatedFeatures[Offset Number],$A989),"0000"))),"}")))</f>
        <v>#REF!</v>
      </c>
      <c r="P989" t="e">
        <f>IF(INDEX(Methods[Method Type],$A989)="","",
CONCATENATE("  - &amp;MethodID",TEXT($A989,"0000"),
" {","MethodTypeCV:  ",CHAR(34),INDEX(Methods[Method Type],$A989),CHAR(34),
", MethodCode:  ",CHAR(34),INDEX(Methods[Method Code],$A989),CHAR(34),
", MethodName:  ",CHAR(34),INDEX(Methods[Method Name],$A989),CHAR(34),
", MethodDescription:  ",CHAR(34),INDEX(Methods[Method Description],$A989),CHAR(34),
", MethodLink:  ",CHAR(34),INDEX(Methods[Method Link],$A989),CHAR(34),
", OrganizationID: *OrganizationID",TEXT(MATCH(INDEX(Methods[Organization Name],$A989),Organizations[Organization Name],0),"0000"),"}"))</f>
        <v>#REF!</v>
      </c>
      <c r="Q989" t="e">
        <f>IF(INDEX(Variables[Variable Type],$A989)="","",
CONCATENATE("  - &amp;VariableID",TEXT($A989,"0000"),
" {","VariableTypeCV:  ",CHAR(34),INDEX(Variables[Variable Type],$A989),CHAR(34),
", VariableCode:  ",CHAR(34),INDEX(Variables[Variable Code],$A989),CHAR(34),
", VariableNameCV:  ",CHAR(34),INDEX(Variables[Variable Name],$A989),CHAR(34),
", VariableDefinition:  ",CHAR(34),INDEX(Variables[Variable Definition],$A989),CHAR(34),
", SpecciationCV:  ",CHAR(34),INDEX(Variables[Speciation],$A989),CHAR(34),
", NoDataValue:  ",CHAR(34),INDEX(Variables[No Data Value],$A989),CHAR(34),"}"))</f>
        <v>#REF!</v>
      </c>
    </row>
    <row r="990" spans="1:17" x14ac:dyDescent="0.25">
      <c r="A990">
        <v>987</v>
      </c>
      <c r="D990" t="e">
        <f>IF(INDEX(People[First Name],$A990)="","",
CONCATENATE("  - &amp;PersonID",TEXT($A990,"0000"),
" {","PersonFirstName:  ",CHAR(34),INDEX(People[First Name],$A990),CHAR(34),
", PersonMiddleName:  ",CHAR(34),INDEX(People[Middle Name],$A990),CHAR(34),
", PersonLastName:  ",CHAR(34),INDEX(People[Last Name],$A990),CHAR(34),"}"))</f>
        <v>#REF!</v>
      </c>
      <c r="E990" t="e">
        <f>IF(INDEX(Organizations[Organization Type '[CV']],$A990)="","",
CONCATENATE("  - &amp;OrganizationID",TEXT($A990,"0000"),
" {","OrganizationTypeCV:  ",CHAR(34),INDEX(Organizations[Organization Type '[CV']],$A990),CHAR(34),
", OrganizationCode:  ",CHAR(34),INDEX(Organizations[Organization Code],$A990),CHAR(34),
", OrganizationName:  ",CHAR(34),INDEX(Organizations[Organization Name],$A990),CHAR(34),
", OrganizationDescription:  ",CHAR(34),INDEX(Organizations[Organization Description],$A990),CHAR(34),
", OrganizationLink:  ",CHAR(34),INDEX(Organizations[Organization Link],$A990),CHAR(34),"}"))</f>
        <v>#REF!</v>
      </c>
      <c r="F990" t="e">
        <f>IF(INDEX(People[First Name],$A990)="","",
CONCATENATE("  - &amp;AffiliationID",TEXT($A990,"0000"),
" {PersonID: *PersonID",TEXT($A990,"0000"),
", OrganizationID: *OrganizationID",TEXT(MATCH(INDEX(People[Organization Name],$A990),Organizations[Organization Name],0),"0000"),
", IsPrimaryOrganizationContact: , AffiliationStartDate: , AffiliationEndDate: , PrimaryPhone: ",
", PrimaryEmail: ",CHAR(34),INDEX(People[Primary Email],$A990),CHAR(34),
", PrimaryAddress: ",CHAR(34),INDEX(People[Primary Address],$A990),CHAR(34),
", PersonLink: }"))</f>
        <v>#REF!</v>
      </c>
      <c r="H990" t="e">
        <f>IF(COUNTA(CitationInformation)=0,"",IF(INDEX(AuthorList[Author Name],$A990)="","",
CONCATENATE("  - &amp;AuthorListID",TEXT($A990,"0000"),
"  {CitationID: *CitationID0001",
", PersonID: *PersonID",TEXT(MATCH(INDEX(AuthorList[Author Name],$A990),People[Full Name],0),"0000"),
", AuthorOrder: ",INDEX(AuthorList[Author Number],$A990),"}")))</f>
        <v>#REF!</v>
      </c>
      <c r="K990" t="e">
        <f>IF(INDEX(SamplingFeatures[Feature Code],$A990)="","",
CONCATENATE("  - &amp;SamplingFeatureID",TEXT($A990,"0000"),
" {","SamplingFeatureUUID:  ",CHAR(34),INDEX(SamplingFeatures[Sampling Feature UUID],$A990),CHAR(34),
", SamplingFeatureTypeCV:  ",CHAR(34),INDEX(SamplingFeatures[Sampling Feature Type],$A990),CHAR(34),
", SamplingFeatureCode:  ",CHAR(34),INDEX(SamplingFeatures[Feature Code],$A990),CHAR(34),
", SamplingFeatureName:  ",CHAR(34),INDEX(SamplingFeatures[Feature Name],$A990),CHAR(34),
", SamplingFeatureDescription:  ",CHAR(34),INDEX(SamplingFeatures[Feature Description],$A990),CHAR(34),
", SamplingFeatureGeotypeCV:  ",CHAR(34),INDEX(SamplingFeatures[Feature Geo Type],$A990),CHAR(34),
", FeatureGeometry:  ",CHAR(34),INDEX(SamplingFeatures[Feature Geometry],$A990),CHAR(34),
", Elevation_m:  ",CHAR(34),INDEX(SamplingFeatures[Elevation_m],$A990),CHAR(34),
", ElevationDatumCV:  ",CHAR(34),ElevationDatum,CHAR(34),"}"))</f>
        <v>#REF!</v>
      </c>
      <c r="L990" t="e">
        <f>IF(INDEX(SamplingFeatures[Sampling Feature Type],$A990)&lt;&gt;"Site","",
CONCATENATE("  - &amp;SiteID",TEXT(SUMPRODUCT(--($L$3:$L989&lt;&gt;"")),"0000"),
" {","SamplingFeatureID:  *SamplingFeatureID",TEXT($A990,"0000"),
", SiteTypeCV:  ",CHAR(34),INDEX(Sites[Site Type],$A990),CHAR(34),
", Latitude:  ",INDEX(Sites[Latitude],$A990),
", Longitude:  ",INDEX(Sites[Longitude],$A990),
", SRSName:  ",CHAR(34),LatLonDatum,CHAR(34),"}"))</f>
        <v>#REF!</v>
      </c>
      <c r="M990" t="e">
        <f>IF(INDEX(SamplingFeatures[Sampling Feature Type],$A990)&lt;&gt;"Specimen","",
CONCATENATE("  - &amp;SpecimenID",TEXT(SUMPRODUCT(--($M$3:$M989&lt;&gt;"")),"0000"),
" {","SamplingFeatureID:  *SamplingFeatureID",TEXT($A990,"0000"),
", SpecimenTypeCV:  ",CHAR(34),INDEX(Specimens[Specimen Type],$A990),CHAR(34),
", SpecimenMediumCV:  ",INDEX(Specimens[Specimen Medium],$A990),
", IsFieldSpecimen:  ",CHAR(34),INDEX(Specimens[Is Field Specimen?],$A990),CHAR(34),"}"))</f>
        <v>#REF!</v>
      </c>
      <c r="N990" t="e">
        <f>IF(COUNTA(SpatialOffsets[])=0,"", IF(INDEX(SpatialOffsets[Spatial Offset Type],$A990)="","",
CONCATENATE("  - &amp;SpatialOffsetID",TEXT($A990,"0000"),
" {","SpatialOffsetTypeCV:  ",CHAR(34),INDEX(SpatialOffsets[Spatial Offset Type],$A990),CHAR(34),
", Offset1Value:  ",INDEX(SpatialOffsets[Offset 1 Value],$A990),
", Offset1UnitID:  ",CHAR(34),INDEX(SpatialOffsets[Offset 1 Unit],$A990),CHAR(34),
", Offset2Value:  ",INDEX(SpatialOffsets[Offset 2 Value],$A990),
", Offset2UnitID:  ",CHAR(34),INDEX(SpatialOffsets[Offset 2 Unit],$A990),CHAR(34),
", Offset3Value:  ",INDEX(SpatialOffsets[Offset 3 Value],$A990),
", Offset3UnitID:  ",CHAR(34),INDEX(SpatialOffsets[Offset 3 Unit],$A990),CHAR(34),,"}")))</f>
        <v>#REF!</v>
      </c>
      <c r="O990" t="e">
        <f>IF(COUNTA(RelatedFeatures[])=0,"", IF(INDEX(RelatedFeatures[First Sampling Feature Code],$A990)="","",
CONCATENATE("  - &amp;RelationID",TEXT($A990,"0000"),
" {","SamplingFeatureID:  *SamplingFeatureID",TEXT(MATCH(INDEX(RelatedFeatures[First Sampling Feature Code],$A990),SamplingFeatures[Feature Code],0),"0000"),
", RelationshipTypeCV:  ",CHAR(34),INDEX(RelatedFeatures[Relationship Type],$A990),CHAR(34),
", RelatedFeatureID: *SamplingFeatureID",TEXT(MATCH(INDEX(RelatedFeatures[Second Sampling Feature Code],$A990),SamplingFeatures[Feature Code],0),"0000"),
", SpatialOffsetID:  ",IF(INDEX(RelatedFeatures[Offset Number],$A990)="","",CONCATENATE("*SpatialOffsetID",TEXT(INDEX(RelatedFeatures[Offset Number],$A990),"0000"))),"}")))</f>
        <v>#REF!</v>
      </c>
      <c r="P990" t="e">
        <f>IF(INDEX(Methods[Method Type],$A990)="","",
CONCATENATE("  - &amp;MethodID",TEXT($A990,"0000"),
" {","MethodTypeCV:  ",CHAR(34),INDEX(Methods[Method Type],$A990),CHAR(34),
", MethodCode:  ",CHAR(34),INDEX(Methods[Method Code],$A990),CHAR(34),
", MethodName:  ",CHAR(34),INDEX(Methods[Method Name],$A990),CHAR(34),
", MethodDescription:  ",CHAR(34),INDEX(Methods[Method Description],$A990),CHAR(34),
", MethodLink:  ",CHAR(34),INDEX(Methods[Method Link],$A990),CHAR(34),
", OrganizationID: *OrganizationID",TEXT(MATCH(INDEX(Methods[Organization Name],$A990),Organizations[Organization Name],0),"0000"),"}"))</f>
        <v>#REF!</v>
      </c>
      <c r="Q990" t="e">
        <f>IF(INDEX(Variables[Variable Type],$A990)="","",
CONCATENATE("  - &amp;VariableID",TEXT($A990,"0000"),
" {","VariableTypeCV:  ",CHAR(34),INDEX(Variables[Variable Type],$A990),CHAR(34),
", VariableCode:  ",CHAR(34),INDEX(Variables[Variable Code],$A990),CHAR(34),
", VariableNameCV:  ",CHAR(34),INDEX(Variables[Variable Name],$A990),CHAR(34),
", VariableDefinition:  ",CHAR(34),INDEX(Variables[Variable Definition],$A990),CHAR(34),
", SpecciationCV:  ",CHAR(34),INDEX(Variables[Speciation],$A990),CHAR(34),
", NoDataValue:  ",CHAR(34),INDEX(Variables[No Data Value],$A990),CHAR(34),"}"))</f>
        <v>#REF!</v>
      </c>
    </row>
    <row r="991" spans="1:17" x14ac:dyDescent="0.25">
      <c r="A991">
        <v>988</v>
      </c>
      <c r="D991" t="e">
        <f>IF(INDEX(People[First Name],$A991)="","",
CONCATENATE("  - &amp;PersonID",TEXT($A991,"0000"),
" {","PersonFirstName:  ",CHAR(34),INDEX(People[First Name],$A991),CHAR(34),
", PersonMiddleName:  ",CHAR(34),INDEX(People[Middle Name],$A991),CHAR(34),
", PersonLastName:  ",CHAR(34),INDEX(People[Last Name],$A991),CHAR(34),"}"))</f>
        <v>#REF!</v>
      </c>
      <c r="E991" t="e">
        <f>IF(INDEX(Organizations[Organization Type '[CV']],$A991)="","",
CONCATENATE("  - &amp;OrganizationID",TEXT($A991,"0000"),
" {","OrganizationTypeCV:  ",CHAR(34),INDEX(Organizations[Organization Type '[CV']],$A991),CHAR(34),
", OrganizationCode:  ",CHAR(34),INDEX(Organizations[Organization Code],$A991),CHAR(34),
", OrganizationName:  ",CHAR(34),INDEX(Organizations[Organization Name],$A991),CHAR(34),
", OrganizationDescription:  ",CHAR(34),INDEX(Organizations[Organization Description],$A991),CHAR(34),
", OrganizationLink:  ",CHAR(34),INDEX(Organizations[Organization Link],$A991),CHAR(34),"}"))</f>
        <v>#REF!</v>
      </c>
      <c r="F991" t="e">
        <f>IF(INDEX(People[First Name],$A991)="","",
CONCATENATE("  - &amp;AffiliationID",TEXT($A991,"0000"),
" {PersonID: *PersonID",TEXT($A991,"0000"),
", OrganizationID: *OrganizationID",TEXT(MATCH(INDEX(People[Organization Name],$A991),Organizations[Organization Name],0),"0000"),
", IsPrimaryOrganizationContact: , AffiliationStartDate: , AffiliationEndDate: , PrimaryPhone: ",
", PrimaryEmail: ",CHAR(34),INDEX(People[Primary Email],$A991),CHAR(34),
", PrimaryAddress: ",CHAR(34),INDEX(People[Primary Address],$A991),CHAR(34),
", PersonLink: }"))</f>
        <v>#REF!</v>
      </c>
      <c r="H991" t="e">
        <f>IF(COUNTA(CitationInformation)=0,"",IF(INDEX(AuthorList[Author Name],$A991)="","",
CONCATENATE("  - &amp;AuthorListID",TEXT($A991,"0000"),
"  {CitationID: *CitationID0001",
", PersonID: *PersonID",TEXT(MATCH(INDEX(AuthorList[Author Name],$A991),People[Full Name],0),"0000"),
", AuthorOrder: ",INDEX(AuthorList[Author Number],$A991),"}")))</f>
        <v>#REF!</v>
      </c>
      <c r="K991" t="e">
        <f>IF(INDEX(SamplingFeatures[Feature Code],$A991)="","",
CONCATENATE("  - &amp;SamplingFeatureID",TEXT($A991,"0000"),
" {","SamplingFeatureUUID:  ",CHAR(34),INDEX(SamplingFeatures[Sampling Feature UUID],$A991),CHAR(34),
", SamplingFeatureTypeCV:  ",CHAR(34),INDEX(SamplingFeatures[Sampling Feature Type],$A991),CHAR(34),
", SamplingFeatureCode:  ",CHAR(34),INDEX(SamplingFeatures[Feature Code],$A991),CHAR(34),
", SamplingFeatureName:  ",CHAR(34),INDEX(SamplingFeatures[Feature Name],$A991),CHAR(34),
", SamplingFeatureDescription:  ",CHAR(34),INDEX(SamplingFeatures[Feature Description],$A991),CHAR(34),
", SamplingFeatureGeotypeCV:  ",CHAR(34),INDEX(SamplingFeatures[Feature Geo Type],$A991),CHAR(34),
", FeatureGeometry:  ",CHAR(34),INDEX(SamplingFeatures[Feature Geometry],$A991),CHAR(34),
", Elevation_m:  ",CHAR(34),INDEX(SamplingFeatures[Elevation_m],$A991),CHAR(34),
", ElevationDatumCV:  ",CHAR(34),ElevationDatum,CHAR(34),"}"))</f>
        <v>#REF!</v>
      </c>
      <c r="L991" t="e">
        <f>IF(INDEX(SamplingFeatures[Sampling Feature Type],$A991)&lt;&gt;"Site","",
CONCATENATE("  - &amp;SiteID",TEXT(SUMPRODUCT(--($L$3:$L990&lt;&gt;"")),"0000"),
" {","SamplingFeatureID:  *SamplingFeatureID",TEXT($A991,"0000"),
", SiteTypeCV:  ",CHAR(34),INDEX(Sites[Site Type],$A991),CHAR(34),
", Latitude:  ",INDEX(Sites[Latitude],$A991),
", Longitude:  ",INDEX(Sites[Longitude],$A991),
", SRSName:  ",CHAR(34),LatLonDatum,CHAR(34),"}"))</f>
        <v>#REF!</v>
      </c>
      <c r="M991" t="e">
        <f>IF(INDEX(SamplingFeatures[Sampling Feature Type],$A991)&lt;&gt;"Specimen","",
CONCATENATE("  - &amp;SpecimenID",TEXT(SUMPRODUCT(--($M$3:$M990&lt;&gt;"")),"0000"),
" {","SamplingFeatureID:  *SamplingFeatureID",TEXT($A991,"0000"),
", SpecimenTypeCV:  ",CHAR(34),INDEX(Specimens[Specimen Type],$A991),CHAR(34),
", SpecimenMediumCV:  ",INDEX(Specimens[Specimen Medium],$A991),
", IsFieldSpecimen:  ",CHAR(34),INDEX(Specimens[Is Field Specimen?],$A991),CHAR(34),"}"))</f>
        <v>#REF!</v>
      </c>
      <c r="N991" t="e">
        <f>IF(COUNTA(SpatialOffsets[])=0,"", IF(INDEX(SpatialOffsets[Spatial Offset Type],$A991)="","",
CONCATENATE("  - &amp;SpatialOffsetID",TEXT($A991,"0000"),
" {","SpatialOffsetTypeCV:  ",CHAR(34),INDEX(SpatialOffsets[Spatial Offset Type],$A991),CHAR(34),
", Offset1Value:  ",INDEX(SpatialOffsets[Offset 1 Value],$A991),
", Offset1UnitID:  ",CHAR(34),INDEX(SpatialOffsets[Offset 1 Unit],$A991),CHAR(34),
", Offset2Value:  ",INDEX(SpatialOffsets[Offset 2 Value],$A991),
", Offset2UnitID:  ",CHAR(34),INDEX(SpatialOffsets[Offset 2 Unit],$A991),CHAR(34),
", Offset3Value:  ",INDEX(SpatialOffsets[Offset 3 Value],$A991),
", Offset3UnitID:  ",CHAR(34),INDEX(SpatialOffsets[Offset 3 Unit],$A991),CHAR(34),,"}")))</f>
        <v>#REF!</v>
      </c>
      <c r="O991" t="e">
        <f>IF(COUNTA(RelatedFeatures[])=0,"", IF(INDEX(RelatedFeatures[First Sampling Feature Code],$A991)="","",
CONCATENATE("  - &amp;RelationID",TEXT($A991,"0000"),
" {","SamplingFeatureID:  *SamplingFeatureID",TEXT(MATCH(INDEX(RelatedFeatures[First Sampling Feature Code],$A991),SamplingFeatures[Feature Code],0),"0000"),
", RelationshipTypeCV:  ",CHAR(34),INDEX(RelatedFeatures[Relationship Type],$A991),CHAR(34),
", RelatedFeatureID: *SamplingFeatureID",TEXT(MATCH(INDEX(RelatedFeatures[Second Sampling Feature Code],$A991),SamplingFeatures[Feature Code],0),"0000"),
", SpatialOffsetID:  ",IF(INDEX(RelatedFeatures[Offset Number],$A991)="","",CONCATENATE("*SpatialOffsetID",TEXT(INDEX(RelatedFeatures[Offset Number],$A991),"0000"))),"}")))</f>
        <v>#REF!</v>
      </c>
      <c r="P991" t="e">
        <f>IF(INDEX(Methods[Method Type],$A991)="","",
CONCATENATE("  - &amp;MethodID",TEXT($A991,"0000"),
" {","MethodTypeCV:  ",CHAR(34),INDEX(Methods[Method Type],$A991),CHAR(34),
", MethodCode:  ",CHAR(34),INDEX(Methods[Method Code],$A991),CHAR(34),
", MethodName:  ",CHAR(34),INDEX(Methods[Method Name],$A991),CHAR(34),
", MethodDescription:  ",CHAR(34),INDEX(Methods[Method Description],$A991),CHAR(34),
", MethodLink:  ",CHAR(34),INDEX(Methods[Method Link],$A991),CHAR(34),
", OrganizationID: *OrganizationID",TEXT(MATCH(INDEX(Methods[Organization Name],$A991),Organizations[Organization Name],0),"0000"),"}"))</f>
        <v>#REF!</v>
      </c>
      <c r="Q991" t="e">
        <f>IF(INDEX(Variables[Variable Type],$A991)="","",
CONCATENATE("  - &amp;VariableID",TEXT($A991,"0000"),
" {","VariableTypeCV:  ",CHAR(34),INDEX(Variables[Variable Type],$A991),CHAR(34),
", VariableCode:  ",CHAR(34),INDEX(Variables[Variable Code],$A991),CHAR(34),
", VariableNameCV:  ",CHAR(34),INDEX(Variables[Variable Name],$A991),CHAR(34),
", VariableDefinition:  ",CHAR(34),INDEX(Variables[Variable Definition],$A991),CHAR(34),
", SpecciationCV:  ",CHAR(34),INDEX(Variables[Speciation],$A991),CHAR(34),
", NoDataValue:  ",CHAR(34),INDEX(Variables[No Data Value],$A991),CHAR(34),"}"))</f>
        <v>#REF!</v>
      </c>
    </row>
    <row r="992" spans="1:17" x14ac:dyDescent="0.25">
      <c r="A992">
        <v>989</v>
      </c>
      <c r="D992" t="e">
        <f>IF(INDEX(People[First Name],$A992)="","",
CONCATENATE("  - &amp;PersonID",TEXT($A992,"0000"),
" {","PersonFirstName:  ",CHAR(34),INDEX(People[First Name],$A992),CHAR(34),
", PersonMiddleName:  ",CHAR(34),INDEX(People[Middle Name],$A992),CHAR(34),
", PersonLastName:  ",CHAR(34),INDEX(People[Last Name],$A992),CHAR(34),"}"))</f>
        <v>#REF!</v>
      </c>
      <c r="E992" t="e">
        <f>IF(INDEX(Organizations[Organization Type '[CV']],$A992)="","",
CONCATENATE("  - &amp;OrganizationID",TEXT($A992,"0000"),
" {","OrganizationTypeCV:  ",CHAR(34),INDEX(Organizations[Organization Type '[CV']],$A992),CHAR(34),
", OrganizationCode:  ",CHAR(34),INDEX(Organizations[Organization Code],$A992),CHAR(34),
", OrganizationName:  ",CHAR(34),INDEX(Organizations[Organization Name],$A992),CHAR(34),
", OrganizationDescription:  ",CHAR(34),INDEX(Organizations[Organization Description],$A992),CHAR(34),
", OrganizationLink:  ",CHAR(34),INDEX(Organizations[Organization Link],$A992),CHAR(34),"}"))</f>
        <v>#REF!</v>
      </c>
      <c r="F992" t="e">
        <f>IF(INDEX(People[First Name],$A992)="","",
CONCATENATE("  - &amp;AffiliationID",TEXT($A992,"0000"),
" {PersonID: *PersonID",TEXT($A992,"0000"),
", OrganizationID: *OrganizationID",TEXT(MATCH(INDEX(People[Organization Name],$A992),Organizations[Organization Name],0),"0000"),
", IsPrimaryOrganizationContact: , AffiliationStartDate: , AffiliationEndDate: , PrimaryPhone: ",
", PrimaryEmail: ",CHAR(34),INDEX(People[Primary Email],$A992),CHAR(34),
", PrimaryAddress: ",CHAR(34),INDEX(People[Primary Address],$A992),CHAR(34),
", PersonLink: }"))</f>
        <v>#REF!</v>
      </c>
      <c r="H992" t="e">
        <f>IF(COUNTA(CitationInformation)=0,"",IF(INDEX(AuthorList[Author Name],$A992)="","",
CONCATENATE("  - &amp;AuthorListID",TEXT($A992,"0000"),
"  {CitationID: *CitationID0001",
", PersonID: *PersonID",TEXT(MATCH(INDEX(AuthorList[Author Name],$A992),People[Full Name],0),"0000"),
", AuthorOrder: ",INDEX(AuthorList[Author Number],$A992),"}")))</f>
        <v>#REF!</v>
      </c>
      <c r="K992" t="e">
        <f>IF(INDEX(SamplingFeatures[Feature Code],$A992)="","",
CONCATENATE("  - &amp;SamplingFeatureID",TEXT($A992,"0000"),
" {","SamplingFeatureUUID:  ",CHAR(34),INDEX(SamplingFeatures[Sampling Feature UUID],$A992),CHAR(34),
", SamplingFeatureTypeCV:  ",CHAR(34),INDEX(SamplingFeatures[Sampling Feature Type],$A992),CHAR(34),
", SamplingFeatureCode:  ",CHAR(34),INDEX(SamplingFeatures[Feature Code],$A992),CHAR(34),
", SamplingFeatureName:  ",CHAR(34),INDEX(SamplingFeatures[Feature Name],$A992),CHAR(34),
", SamplingFeatureDescription:  ",CHAR(34),INDEX(SamplingFeatures[Feature Description],$A992),CHAR(34),
", SamplingFeatureGeotypeCV:  ",CHAR(34),INDEX(SamplingFeatures[Feature Geo Type],$A992),CHAR(34),
", FeatureGeometry:  ",CHAR(34),INDEX(SamplingFeatures[Feature Geometry],$A992),CHAR(34),
", Elevation_m:  ",CHAR(34),INDEX(SamplingFeatures[Elevation_m],$A992),CHAR(34),
", ElevationDatumCV:  ",CHAR(34),ElevationDatum,CHAR(34),"}"))</f>
        <v>#REF!</v>
      </c>
      <c r="L992" t="e">
        <f>IF(INDEX(SamplingFeatures[Sampling Feature Type],$A992)&lt;&gt;"Site","",
CONCATENATE("  - &amp;SiteID",TEXT(SUMPRODUCT(--($L$3:$L991&lt;&gt;"")),"0000"),
" {","SamplingFeatureID:  *SamplingFeatureID",TEXT($A992,"0000"),
", SiteTypeCV:  ",CHAR(34),INDEX(Sites[Site Type],$A992),CHAR(34),
", Latitude:  ",INDEX(Sites[Latitude],$A992),
", Longitude:  ",INDEX(Sites[Longitude],$A992),
", SRSName:  ",CHAR(34),LatLonDatum,CHAR(34),"}"))</f>
        <v>#REF!</v>
      </c>
      <c r="M992" t="e">
        <f>IF(INDEX(SamplingFeatures[Sampling Feature Type],$A992)&lt;&gt;"Specimen","",
CONCATENATE("  - &amp;SpecimenID",TEXT(SUMPRODUCT(--($M$3:$M991&lt;&gt;"")),"0000"),
" {","SamplingFeatureID:  *SamplingFeatureID",TEXT($A992,"0000"),
", SpecimenTypeCV:  ",CHAR(34),INDEX(Specimens[Specimen Type],$A992),CHAR(34),
", SpecimenMediumCV:  ",INDEX(Specimens[Specimen Medium],$A992),
", IsFieldSpecimen:  ",CHAR(34),INDEX(Specimens[Is Field Specimen?],$A992),CHAR(34),"}"))</f>
        <v>#REF!</v>
      </c>
      <c r="N992" t="e">
        <f>IF(COUNTA(SpatialOffsets[])=0,"", IF(INDEX(SpatialOffsets[Spatial Offset Type],$A992)="","",
CONCATENATE("  - &amp;SpatialOffsetID",TEXT($A992,"0000"),
" {","SpatialOffsetTypeCV:  ",CHAR(34),INDEX(SpatialOffsets[Spatial Offset Type],$A992),CHAR(34),
", Offset1Value:  ",INDEX(SpatialOffsets[Offset 1 Value],$A992),
", Offset1UnitID:  ",CHAR(34),INDEX(SpatialOffsets[Offset 1 Unit],$A992),CHAR(34),
", Offset2Value:  ",INDEX(SpatialOffsets[Offset 2 Value],$A992),
", Offset2UnitID:  ",CHAR(34),INDEX(SpatialOffsets[Offset 2 Unit],$A992),CHAR(34),
", Offset3Value:  ",INDEX(SpatialOffsets[Offset 3 Value],$A992),
", Offset3UnitID:  ",CHAR(34),INDEX(SpatialOffsets[Offset 3 Unit],$A992),CHAR(34),,"}")))</f>
        <v>#REF!</v>
      </c>
      <c r="O992" t="e">
        <f>IF(COUNTA(RelatedFeatures[])=0,"", IF(INDEX(RelatedFeatures[First Sampling Feature Code],$A992)="","",
CONCATENATE("  - &amp;RelationID",TEXT($A992,"0000"),
" {","SamplingFeatureID:  *SamplingFeatureID",TEXT(MATCH(INDEX(RelatedFeatures[First Sampling Feature Code],$A992),SamplingFeatures[Feature Code],0),"0000"),
", RelationshipTypeCV:  ",CHAR(34),INDEX(RelatedFeatures[Relationship Type],$A992),CHAR(34),
", RelatedFeatureID: *SamplingFeatureID",TEXT(MATCH(INDEX(RelatedFeatures[Second Sampling Feature Code],$A992),SamplingFeatures[Feature Code],0),"0000"),
", SpatialOffsetID:  ",IF(INDEX(RelatedFeatures[Offset Number],$A992)="","",CONCATENATE("*SpatialOffsetID",TEXT(INDEX(RelatedFeatures[Offset Number],$A992),"0000"))),"}")))</f>
        <v>#REF!</v>
      </c>
      <c r="P992" t="e">
        <f>IF(INDEX(Methods[Method Type],$A992)="","",
CONCATENATE("  - &amp;MethodID",TEXT($A992,"0000"),
" {","MethodTypeCV:  ",CHAR(34),INDEX(Methods[Method Type],$A992),CHAR(34),
", MethodCode:  ",CHAR(34),INDEX(Methods[Method Code],$A992),CHAR(34),
", MethodName:  ",CHAR(34),INDEX(Methods[Method Name],$A992),CHAR(34),
", MethodDescription:  ",CHAR(34),INDEX(Methods[Method Description],$A992),CHAR(34),
", MethodLink:  ",CHAR(34),INDEX(Methods[Method Link],$A992),CHAR(34),
", OrganizationID: *OrganizationID",TEXT(MATCH(INDEX(Methods[Organization Name],$A992),Organizations[Organization Name],0),"0000"),"}"))</f>
        <v>#REF!</v>
      </c>
      <c r="Q992" t="e">
        <f>IF(INDEX(Variables[Variable Type],$A992)="","",
CONCATENATE("  - &amp;VariableID",TEXT($A992,"0000"),
" {","VariableTypeCV:  ",CHAR(34),INDEX(Variables[Variable Type],$A992),CHAR(34),
", VariableCode:  ",CHAR(34),INDEX(Variables[Variable Code],$A992),CHAR(34),
", VariableNameCV:  ",CHAR(34),INDEX(Variables[Variable Name],$A992),CHAR(34),
", VariableDefinition:  ",CHAR(34),INDEX(Variables[Variable Definition],$A992),CHAR(34),
", SpecciationCV:  ",CHAR(34),INDEX(Variables[Speciation],$A992),CHAR(34),
", NoDataValue:  ",CHAR(34),INDEX(Variables[No Data Value],$A992),CHAR(34),"}"))</f>
        <v>#REF!</v>
      </c>
    </row>
    <row r="993" spans="1:17" x14ac:dyDescent="0.25">
      <c r="A993">
        <v>990</v>
      </c>
      <c r="D993" t="e">
        <f>IF(INDEX(People[First Name],$A993)="","",
CONCATENATE("  - &amp;PersonID",TEXT($A993,"0000"),
" {","PersonFirstName:  ",CHAR(34),INDEX(People[First Name],$A993),CHAR(34),
", PersonMiddleName:  ",CHAR(34),INDEX(People[Middle Name],$A993),CHAR(34),
", PersonLastName:  ",CHAR(34),INDEX(People[Last Name],$A993),CHAR(34),"}"))</f>
        <v>#REF!</v>
      </c>
      <c r="E993" t="e">
        <f>IF(INDEX(Organizations[Organization Type '[CV']],$A993)="","",
CONCATENATE("  - &amp;OrganizationID",TEXT($A993,"0000"),
" {","OrganizationTypeCV:  ",CHAR(34),INDEX(Organizations[Organization Type '[CV']],$A993),CHAR(34),
", OrganizationCode:  ",CHAR(34),INDEX(Organizations[Organization Code],$A993),CHAR(34),
", OrganizationName:  ",CHAR(34),INDEX(Organizations[Organization Name],$A993),CHAR(34),
", OrganizationDescription:  ",CHAR(34),INDEX(Organizations[Organization Description],$A993),CHAR(34),
", OrganizationLink:  ",CHAR(34),INDEX(Organizations[Organization Link],$A993),CHAR(34),"}"))</f>
        <v>#REF!</v>
      </c>
      <c r="F993" t="e">
        <f>IF(INDEX(People[First Name],$A993)="","",
CONCATENATE("  - &amp;AffiliationID",TEXT($A993,"0000"),
" {PersonID: *PersonID",TEXT($A993,"0000"),
", OrganizationID: *OrganizationID",TEXT(MATCH(INDEX(People[Organization Name],$A993),Organizations[Organization Name],0),"0000"),
", IsPrimaryOrganizationContact: , AffiliationStartDate: , AffiliationEndDate: , PrimaryPhone: ",
", PrimaryEmail: ",CHAR(34),INDEX(People[Primary Email],$A993),CHAR(34),
", PrimaryAddress: ",CHAR(34),INDEX(People[Primary Address],$A993),CHAR(34),
", PersonLink: }"))</f>
        <v>#REF!</v>
      </c>
      <c r="H993" t="e">
        <f>IF(COUNTA(CitationInformation)=0,"",IF(INDEX(AuthorList[Author Name],$A993)="","",
CONCATENATE("  - &amp;AuthorListID",TEXT($A993,"0000"),
"  {CitationID: *CitationID0001",
", PersonID: *PersonID",TEXT(MATCH(INDEX(AuthorList[Author Name],$A993),People[Full Name],0),"0000"),
", AuthorOrder: ",INDEX(AuthorList[Author Number],$A993),"}")))</f>
        <v>#REF!</v>
      </c>
      <c r="K993" t="e">
        <f>IF(INDEX(SamplingFeatures[Feature Code],$A993)="","",
CONCATENATE("  - &amp;SamplingFeatureID",TEXT($A993,"0000"),
" {","SamplingFeatureUUID:  ",CHAR(34),INDEX(SamplingFeatures[Sampling Feature UUID],$A993),CHAR(34),
", SamplingFeatureTypeCV:  ",CHAR(34),INDEX(SamplingFeatures[Sampling Feature Type],$A993),CHAR(34),
", SamplingFeatureCode:  ",CHAR(34),INDEX(SamplingFeatures[Feature Code],$A993),CHAR(34),
", SamplingFeatureName:  ",CHAR(34),INDEX(SamplingFeatures[Feature Name],$A993),CHAR(34),
", SamplingFeatureDescription:  ",CHAR(34),INDEX(SamplingFeatures[Feature Description],$A993),CHAR(34),
", SamplingFeatureGeotypeCV:  ",CHAR(34),INDEX(SamplingFeatures[Feature Geo Type],$A993),CHAR(34),
", FeatureGeometry:  ",CHAR(34),INDEX(SamplingFeatures[Feature Geometry],$A993),CHAR(34),
", Elevation_m:  ",CHAR(34),INDEX(SamplingFeatures[Elevation_m],$A993),CHAR(34),
", ElevationDatumCV:  ",CHAR(34),ElevationDatum,CHAR(34),"}"))</f>
        <v>#REF!</v>
      </c>
      <c r="L993" t="e">
        <f>IF(INDEX(SamplingFeatures[Sampling Feature Type],$A993)&lt;&gt;"Site","",
CONCATENATE("  - &amp;SiteID",TEXT(SUMPRODUCT(--($L$3:$L992&lt;&gt;"")),"0000"),
" {","SamplingFeatureID:  *SamplingFeatureID",TEXT($A993,"0000"),
", SiteTypeCV:  ",CHAR(34),INDEX(Sites[Site Type],$A993),CHAR(34),
", Latitude:  ",INDEX(Sites[Latitude],$A993),
", Longitude:  ",INDEX(Sites[Longitude],$A993),
", SRSName:  ",CHAR(34),LatLonDatum,CHAR(34),"}"))</f>
        <v>#REF!</v>
      </c>
      <c r="M993" t="e">
        <f>IF(INDEX(SamplingFeatures[Sampling Feature Type],$A993)&lt;&gt;"Specimen","",
CONCATENATE("  - &amp;SpecimenID",TEXT(SUMPRODUCT(--($M$3:$M992&lt;&gt;"")),"0000"),
" {","SamplingFeatureID:  *SamplingFeatureID",TEXT($A993,"0000"),
", SpecimenTypeCV:  ",CHAR(34),INDEX(Specimens[Specimen Type],$A993),CHAR(34),
", SpecimenMediumCV:  ",INDEX(Specimens[Specimen Medium],$A993),
", IsFieldSpecimen:  ",CHAR(34),INDEX(Specimens[Is Field Specimen?],$A993),CHAR(34),"}"))</f>
        <v>#REF!</v>
      </c>
      <c r="N993" t="e">
        <f>IF(COUNTA(SpatialOffsets[])=0,"", IF(INDEX(SpatialOffsets[Spatial Offset Type],$A993)="","",
CONCATENATE("  - &amp;SpatialOffsetID",TEXT($A993,"0000"),
" {","SpatialOffsetTypeCV:  ",CHAR(34),INDEX(SpatialOffsets[Spatial Offset Type],$A993),CHAR(34),
", Offset1Value:  ",INDEX(SpatialOffsets[Offset 1 Value],$A993),
", Offset1UnitID:  ",CHAR(34),INDEX(SpatialOffsets[Offset 1 Unit],$A993),CHAR(34),
", Offset2Value:  ",INDEX(SpatialOffsets[Offset 2 Value],$A993),
", Offset2UnitID:  ",CHAR(34),INDEX(SpatialOffsets[Offset 2 Unit],$A993),CHAR(34),
", Offset3Value:  ",INDEX(SpatialOffsets[Offset 3 Value],$A993),
", Offset3UnitID:  ",CHAR(34),INDEX(SpatialOffsets[Offset 3 Unit],$A993),CHAR(34),,"}")))</f>
        <v>#REF!</v>
      </c>
      <c r="O993" t="e">
        <f>IF(COUNTA(RelatedFeatures[])=0,"", IF(INDEX(RelatedFeatures[First Sampling Feature Code],$A993)="","",
CONCATENATE("  - &amp;RelationID",TEXT($A993,"0000"),
" {","SamplingFeatureID:  *SamplingFeatureID",TEXT(MATCH(INDEX(RelatedFeatures[First Sampling Feature Code],$A993),SamplingFeatures[Feature Code],0),"0000"),
", RelationshipTypeCV:  ",CHAR(34),INDEX(RelatedFeatures[Relationship Type],$A993),CHAR(34),
", RelatedFeatureID: *SamplingFeatureID",TEXT(MATCH(INDEX(RelatedFeatures[Second Sampling Feature Code],$A993),SamplingFeatures[Feature Code],0),"0000"),
", SpatialOffsetID:  ",IF(INDEX(RelatedFeatures[Offset Number],$A993)="","",CONCATENATE("*SpatialOffsetID",TEXT(INDEX(RelatedFeatures[Offset Number],$A993),"0000"))),"}")))</f>
        <v>#REF!</v>
      </c>
      <c r="P993" t="e">
        <f>IF(INDEX(Methods[Method Type],$A993)="","",
CONCATENATE("  - &amp;MethodID",TEXT($A993,"0000"),
" {","MethodTypeCV:  ",CHAR(34),INDEX(Methods[Method Type],$A993),CHAR(34),
", MethodCode:  ",CHAR(34),INDEX(Methods[Method Code],$A993),CHAR(34),
", MethodName:  ",CHAR(34),INDEX(Methods[Method Name],$A993),CHAR(34),
", MethodDescription:  ",CHAR(34),INDEX(Methods[Method Description],$A993),CHAR(34),
", MethodLink:  ",CHAR(34),INDEX(Methods[Method Link],$A993),CHAR(34),
", OrganizationID: *OrganizationID",TEXT(MATCH(INDEX(Methods[Organization Name],$A993),Organizations[Organization Name],0),"0000"),"}"))</f>
        <v>#REF!</v>
      </c>
      <c r="Q993" t="e">
        <f>IF(INDEX(Variables[Variable Type],$A993)="","",
CONCATENATE("  - &amp;VariableID",TEXT($A993,"0000"),
" {","VariableTypeCV:  ",CHAR(34),INDEX(Variables[Variable Type],$A993),CHAR(34),
", VariableCode:  ",CHAR(34),INDEX(Variables[Variable Code],$A993),CHAR(34),
", VariableNameCV:  ",CHAR(34),INDEX(Variables[Variable Name],$A993),CHAR(34),
", VariableDefinition:  ",CHAR(34),INDEX(Variables[Variable Definition],$A993),CHAR(34),
", SpecciationCV:  ",CHAR(34),INDEX(Variables[Speciation],$A993),CHAR(34),
", NoDataValue:  ",CHAR(34),INDEX(Variables[No Data Value],$A993),CHAR(34),"}"))</f>
        <v>#REF!</v>
      </c>
    </row>
    <row r="994" spans="1:17" x14ac:dyDescent="0.25">
      <c r="A994">
        <v>991</v>
      </c>
      <c r="D994" t="e">
        <f>IF(INDEX(People[First Name],$A994)="","",
CONCATENATE("  - &amp;PersonID",TEXT($A994,"0000"),
" {","PersonFirstName:  ",CHAR(34),INDEX(People[First Name],$A994),CHAR(34),
", PersonMiddleName:  ",CHAR(34),INDEX(People[Middle Name],$A994),CHAR(34),
", PersonLastName:  ",CHAR(34),INDEX(People[Last Name],$A994),CHAR(34),"}"))</f>
        <v>#REF!</v>
      </c>
      <c r="E994" t="e">
        <f>IF(INDEX(Organizations[Organization Type '[CV']],$A994)="","",
CONCATENATE("  - &amp;OrganizationID",TEXT($A994,"0000"),
" {","OrganizationTypeCV:  ",CHAR(34),INDEX(Organizations[Organization Type '[CV']],$A994),CHAR(34),
", OrganizationCode:  ",CHAR(34),INDEX(Organizations[Organization Code],$A994),CHAR(34),
", OrganizationName:  ",CHAR(34),INDEX(Organizations[Organization Name],$A994),CHAR(34),
", OrganizationDescription:  ",CHAR(34),INDEX(Organizations[Organization Description],$A994),CHAR(34),
", OrganizationLink:  ",CHAR(34),INDEX(Organizations[Organization Link],$A994),CHAR(34),"}"))</f>
        <v>#REF!</v>
      </c>
      <c r="F994" t="e">
        <f>IF(INDEX(People[First Name],$A994)="","",
CONCATENATE("  - &amp;AffiliationID",TEXT($A994,"0000"),
" {PersonID: *PersonID",TEXT($A994,"0000"),
", OrganizationID: *OrganizationID",TEXT(MATCH(INDEX(People[Organization Name],$A994),Organizations[Organization Name],0),"0000"),
", IsPrimaryOrganizationContact: , AffiliationStartDate: , AffiliationEndDate: , PrimaryPhone: ",
", PrimaryEmail: ",CHAR(34),INDEX(People[Primary Email],$A994),CHAR(34),
", PrimaryAddress: ",CHAR(34),INDEX(People[Primary Address],$A994),CHAR(34),
", PersonLink: }"))</f>
        <v>#REF!</v>
      </c>
      <c r="H994" t="e">
        <f>IF(COUNTA(CitationInformation)=0,"",IF(INDEX(AuthorList[Author Name],$A994)="","",
CONCATENATE("  - &amp;AuthorListID",TEXT($A994,"0000"),
"  {CitationID: *CitationID0001",
", PersonID: *PersonID",TEXT(MATCH(INDEX(AuthorList[Author Name],$A994),People[Full Name],0),"0000"),
", AuthorOrder: ",INDEX(AuthorList[Author Number],$A994),"}")))</f>
        <v>#REF!</v>
      </c>
      <c r="K994" t="e">
        <f>IF(INDEX(SamplingFeatures[Feature Code],$A994)="","",
CONCATENATE("  - &amp;SamplingFeatureID",TEXT($A994,"0000"),
" {","SamplingFeatureUUID:  ",CHAR(34),INDEX(SamplingFeatures[Sampling Feature UUID],$A994),CHAR(34),
", SamplingFeatureTypeCV:  ",CHAR(34),INDEX(SamplingFeatures[Sampling Feature Type],$A994),CHAR(34),
", SamplingFeatureCode:  ",CHAR(34),INDEX(SamplingFeatures[Feature Code],$A994),CHAR(34),
", SamplingFeatureName:  ",CHAR(34),INDEX(SamplingFeatures[Feature Name],$A994),CHAR(34),
", SamplingFeatureDescription:  ",CHAR(34),INDEX(SamplingFeatures[Feature Description],$A994),CHAR(34),
", SamplingFeatureGeotypeCV:  ",CHAR(34),INDEX(SamplingFeatures[Feature Geo Type],$A994),CHAR(34),
", FeatureGeometry:  ",CHAR(34),INDEX(SamplingFeatures[Feature Geometry],$A994),CHAR(34),
", Elevation_m:  ",CHAR(34),INDEX(SamplingFeatures[Elevation_m],$A994),CHAR(34),
", ElevationDatumCV:  ",CHAR(34),ElevationDatum,CHAR(34),"}"))</f>
        <v>#REF!</v>
      </c>
      <c r="L994" t="e">
        <f>IF(INDEX(SamplingFeatures[Sampling Feature Type],$A994)&lt;&gt;"Site","",
CONCATENATE("  - &amp;SiteID",TEXT(SUMPRODUCT(--($L$3:$L993&lt;&gt;"")),"0000"),
" {","SamplingFeatureID:  *SamplingFeatureID",TEXT($A994,"0000"),
", SiteTypeCV:  ",CHAR(34),INDEX(Sites[Site Type],$A994),CHAR(34),
", Latitude:  ",INDEX(Sites[Latitude],$A994),
", Longitude:  ",INDEX(Sites[Longitude],$A994),
", SRSName:  ",CHAR(34),LatLonDatum,CHAR(34),"}"))</f>
        <v>#REF!</v>
      </c>
      <c r="M994" t="e">
        <f>IF(INDEX(SamplingFeatures[Sampling Feature Type],$A994)&lt;&gt;"Specimen","",
CONCATENATE("  - &amp;SpecimenID",TEXT(SUMPRODUCT(--($M$3:$M993&lt;&gt;"")),"0000"),
" {","SamplingFeatureID:  *SamplingFeatureID",TEXT($A994,"0000"),
", SpecimenTypeCV:  ",CHAR(34),INDEX(Specimens[Specimen Type],$A994),CHAR(34),
", SpecimenMediumCV:  ",INDEX(Specimens[Specimen Medium],$A994),
", IsFieldSpecimen:  ",CHAR(34),INDEX(Specimens[Is Field Specimen?],$A994),CHAR(34),"}"))</f>
        <v>#REF!</v>
      </c>
      <c r="N994" t="e">
        <f>IF(COUNTA(SpatialOffsets[])=0,"", IF(INDEX(SpatialOffsets[Spatial Offset Type],$A994)="","",
CONCATENATE("  - &amp;SpatialOffsetID",TEXT($A994,"0000"),
" {","SpatialOffsetTypeCV:  ",CHAR(34),INDEX(SpatialOffsets[Spatial Offset Type],$A994),CHAR(34),
", Offset1Value:  ",INDEX(SpatialOffsets[Offset 1 Value],$A994),
", Offset1UnitID:  ",CHAR(34),INDEX(SpatialOffsets[Offset 1 Unit],$A994),CHAR(34),
", Offset2Value:  ",INDEX(SpatialOffsets[Offset 2 Value],$A994),
", Offset2UnitID:  ",CHAR(34),INDEX(SpatialOffsets[Offset 2 Unit],$A994),CHAR(34),
", Offset3Value:  ",INDEX(SpatialOffsets[Offset 3 Value],$A994),
", Offset3UnitID:  ",CHAR(34),INDEX(SpatialOffsets[Offset 3 Unit],$A994),CHAR(34),,"}")))</f>
        <v>#REF!</v>
      </c>
      <c r="O994" t="e">
        <f>IF(COUNTA(RelatedFeatures[])=0,"", IF(INDEX(RelatedFeatures[First Sampling Feature Code],$A994)="","",
CONCATENATE("  - &amp;RelationID",TEXT($A994,"0000"),
" {","SamplingFeatureID:  *SamplingFeatureID",TEXT(MATCH(INDEX(RelatedFeatures[First Sampling Feature Code],$A994),SamplingFeatures[Feature Code],0),"0000"),
", RelationshipTypeCV:  ",CHAR(34),INDEX(RelatedFeatures[Relationship Type],$A994),CHAR(34),
", RelatedFeatureID: *SamplingFeatureID",TEXT(MATCH(INDEX(RelatedFeatures[Second Sampling Feature Code],$A994),SamplingFeatures[Feature Code],0),"0000"),
", SpatialOffsetID:  ",IF(INDEX(RelatedFeatures[Offset Number],$A994)="","",CONCATENATE("*SpatialOffsetID",TEXT(INDEX(RelatedFeatures[Offset Number],$A994),"0000"))),"}")))</f>
        <v>#REF!</v>
      </c>
      <c r="P994" t="e">
        <f>IF(INDEX(Methods[Method Type],$A994)="","",
CONCATENATE("  - &amp;MethodID",TEXT($A994,"0000"),
" {","MethodTypeCV:  ",CHAR(34),INDEX(Methods[Method Type],$A994),CHAR(34),
", MethodCode:  ",CHAR(34),INDEX(Methods[Method Code],$A994),CHAR(34),
", MethodName:  ",CHAR(34),INDEX(Methods[Method Name],$A994),CHAR(34),
", MethodDescription:  ",CHAR(34),INDEX(Methods[Method Description],$A994),CHAR(34),
", MethodLink:  ",CHAR(34),INDEX(Methods[Method Link],$A994),CHAR(34),
", OrganizationID: *OrganizationID",TEXT(MATCH(INDEX(Methods[Organization Name],$A994),Organizations[Organization Name],0),"0000"),"}"))</f>
        <v>#REF!</v>
      </c>
      <c r="Q994" t="e">
        <f>IF(INDEX(Variables[Variable Type],$A994)="","",
CONCATENATE("  - &amp;VariableID",TEXT($A994,"0000"),
" {","VariableTypeCV:  ",CHAR(34),INDEX(Variables[Variable Type],$A994),CHAR(34),
", VariableCode:  ",CHAR(34),INDEX(Variables[Variable Code],$A994),CHAR(34),
", VariableNameCV:  ",CHAR(34),INDEX(Variables[Variable Name],$A994),CHAR(34),
", VariableDefinition:  ",CHAR(34),INDEX(Variables[Variable Definition],$A994),CHAR(34),
", SpecciationCV:  ",CHAR(34),INDEX(Variables[Speciation],$A994),CHAR(34),
", NoDataValue:  ",CHAR(34),INDEX(Variables[No Data Value],$A994),CHAR(34),"}"))</f>
        <v>#REF!</v>
      </c>
    </row>
    <row r="995" spans="1:17" x14ac:dyDescent="0.25">
      <c r="A995">
        <v>992</v>
      </c>
      <c r="D995" t="e">
        <f>IF(INDEX(People[First Name],$A995)="","",
CONCATENATE("  - &amp;PersonID",TEXT($A995,"0000"),
" {","PersonFirstName:  ",CHAR(34),INDEX(People[First Name],$A995),CHAR(34),
", PersonMiddleName:  ",CHAR(34),INDEX(People[Middle Name],$A995),CHAR(34),
", PersonLastName:  ",CHAR(34),INDEX(People[Last Name],$A995),CHAR(34),"}"))</f>
        <v>#REF!</v>
      </c>
      <c r="E995" t="e">
        <f>IF(INDEX(Organizations[Organization Type '[CV']],$A995)="","",
CONCATENATE("  - &amp;OrganizationID",TEXT($A995,"0000"),
" {","OrganizationTypeCV:  ",CHAR(34),INDEX(Organizations[Organization Type '[CV']],$A995),CHAR(34),
", OrganizationCode:  ",CHAR(34),INDEX(Organizations[Organization Code],$A995),CHAR(34),
", OrganizationName:  ",CHAR(34),INDEX(Organizations[Organization Name],$A995),CHAR(34),
", OrganizationDescription:  ",CHAR(34),INDEX(Organizations[Organization Description],$A995),CHAR(34),
", OrganizationLink:  ",CHAR(34),INDEX(Organizations[Organization Link],$A995),CHAR(34),"}"))</f>
        <v>#REF!</v>
      </c>
      <c r="F995" t="e">
        <f>IF(INDEX(People[First Name],$A995)="","",
CONCATENATE("  - &amp;AffiliationID",TEXT($A995,"0000"),
" {PersonID: *PersonID",TEXT($A995,"0000"),
", OrganizationID: *OrganizationID",TEXT(MATCH(INDEX(People[Organization Name],$A995),Organizations[Organization Name],0),"0000"),
", IsPrimaryOrganizationContact: , AffiliationStartDate: , AffiliationEndDate: , PrimaryPhone: ",
", PrimaryEmail: ",CHAR(34),INDEX(People[Primary Email],$A995),CHAR(34),
", PrimaryAddress: ",CHAR(34),INDEX(People[Primary Address],$A995),CHAR(34),
", PersonLink: }"))</f>
        <v>#REF!</v>
      </c>
      <c r="H995" t="e">
        <f>IF(COUNTA(CitationInformation)=0,"",IF(INDEX(AuthorList[Author Name],$A995)="","",
CONCATENATE("  - &amp;AuthorListID",TEXT($A995,"0000"),
"  {CitationID: *CitationID0001",
", PersonID: *PersonID",TEXT(MATCH(INDEX(AuthorList[Author Name],$A995),People[Full Name],0),"0000"),
", AuthorOrder: ",INDEX(AuthorList[Author Number],$A995),"}")))</f>
        <v>#REF!</v>
      </c>
      <c r="K995" t="e">
        <f>IF(INDEX(SamplingFeatures[Feature Code],$A995)="","",
CONCATENATE("  - &amp;SamplingFeatureID",TEXT($A995,"0000"),
" {","SamplingFeatureUUID:  ",CHAR(34),INDEX(SamplingFeatures[Sampling Feature UUID],$A995),CHAR(34),
", SamplingFeatureTypeCV:  ",CHAR(34),INDEX(SamplingFeatures[Sampling Feature Type],$A995),CHAR(34),
", SamplingFeatureCode:  ",CHAR(34),INDEX(SamplingFeatures[Feature Code],$A995),CHAR(34),
", SamplingFeatureName:  ",CHAR(34),INDEX(SamplingFeatures[Feature Name],$A995),CHAR(34),
", SamplingFeatureDescription:  ",CHAR(34),INDEX(SamplingFeatures[Feature Description],$A995),CHAR(34),
", SamplingFeatureGeotypeCV:  ",CHAR(34),INDEX(SamplingFeatures[Feature Geo Type],$A995),CHAR(34),
", FeatureGeometry:  ",CHAR(34),INDEX(SamplingFeatures[Feature Geometry],$A995),CHAR(34),
", Elevation_m:  ",CHAR(34),INDEX(SamplingFeatures[Elevation_m],$A995),CHAR(34),
", ElevationDatumCV:  ",CHAR(34),ElevationDatum,CHAR(34),"}"))</f>
        <v>#REF!</v>
      </c>
      <c r="L995" t="e">
        <f>IF(INDEX(SamplingFeatures[Sampling Feature Type],$A995)&lt;&gt;"Site","",
CONCATENATE("  - &amp;SiteID",TEXT(SUMPRODUCT(--($L$3:$L994&lt;&gt;"")),"0000"),
" {","SamplingFeatureID:  *SamplingFeatureID",TEXT($A995,"0000"),
", SiteTypeCV:  ",CHAR(34),INDEX(Sites[Site Type],$A995),CHAR(34),
", Latitude:  ",INDEX(Sites[Latitude],$A995),
", Longitude:  ",INDEX(Sites[Longitude],$A995),
", SRSName:  ",CHAR(34),LatLonDatum,CHAR(34),"}"))</f>
        <v>#REF!</v>
      </c>
      <c r="M995" t="e">
        <f>IF(INDEX(SamplingFeatures[Sampling Feature Type],$A995)&lt;&gt;"Specimen","",
CONCATENATE("  - &amp;SpecimenID",TEXT(SUMPRODUCT(--($M$3:$M994&lt;&gt;"")),"0000"),
" {","SamplingFeatureID:  *SamplingFeatureID",TEXT($A995,"0000"),
", SpecimenTypeCV:  ",CHAR(34),INDEX(Specimens[Specimen Type],$A995),CHAR(34),
", SpecimenMediumCV:  ",INDEX(Specimens[Specimen Medium],$A995),
", IsFieldSpecimen:  ",CHAR(34),INDEX(Specimens[Is Field Specimen?],$A995),CHAR(34),"}"))</f>
        <v>#REF!</v>
      </c>
      <c r="N995" t="e">
        <f>IF(COUNTA(SpatialOffsets[])=0,"", IF(INDEX(SpatialOffsets[Spatial Offset Type],$A995)="","",
CONCATENATE("  - &amp;SpatialOffsetID",TEXT($A995,"0000"),
" {","SpatialOffsetTypeCV:  ",CHAR(34),INDEX(SpatialOffsets[Spatial Offset Type],$A995),CHAR(34),
", Offset1Value:  ",INDEX(SpatialOffsets[Offset 1 Value],$A995),
", Offset1UnitID:  ",CHAR(34),INDEX(SpatialOffsets[Offset 1 Unit],$A995),CHAR(34),
", Offset2Value:  ",INDEX(SpatialOffsets[Offset 2 Value],$A995),
", Offset2UnitID:  ",CHAR(34),INDEX(SpatialOffsets[Offset 2 Unit],$A995),CHAR(34),
", Offset3Value:  ",INDEX(SpatialOffsets[Offset 3 Value],$A995),
", Offset3UnitID:  ",CHAR(34),INDEX(SpatialOffsets[Offset 3 Unit],$A995),CHAR(34),,"}")))</f>
        <v>#REF!</v>
      </c>
      <c r="O995" t="e">
        <f>IF(COUNTA(RelatedFeatures[])=0,"", IF(INDEX(RelatedFeatures[First Sampling Feature Code],$A995)="","",
CONCATENATE("  - &amp;RelationID",TEXT($A995,"0000"),
" {","SamplingFeatureID:  *SamplingFeatureID",TEXT(MATCH(INDEX(RelatedFeatures[First Sampling Feature Code],$A995),SamplingFeatures[Feature Code],0),"0000"),
", RelationshipTypeCV:  ",CHAR(34),INDEX(RelatedFeatures[Relationship Type],$A995),CHAR(34),
", RelatedFeatureID: *SamplingFeatureID",TEXT(MATCH(INDEX(RelatedFeatures[Second Sampling Feature Code],$A995),SamplingFeatures[Feature Code],0),"0000"),
", SpatialOffsetID:  ",IF(INDEX(RelatedFeatures[Offset Number],$A995)="","",CONCATENATE("*SpatialOffsetID",TEXT(INDEX(RelatedFeatures[Offset Number],$A995),"0000"))),"}")))</f>
        <v>#REF!</v>
      </c>
      <c r="P995" t="e">
        <f>IF(INDEX(Methods[Method Type],$A995)="","",
CONCATENATE("  - &amp;MethodID",TEXT($A995,"0000"),
" {","MethodTypeCV:  ",CHAR(34),INDEX(Methods[Method Type],$A995),CHAR(34),
", MethodCode:  ",CHAR(34),INDEX(Methods[Method Code],$A995),CHAR(34),
", MethodName:  ",CHAR(34),INDEX(Methods[Method Name],$A995),CHAR(34),
", MethodDescription:  ",CHAR(34),INDEX(Methods[Method Description],$A995),CHAR(34),
", MethodLink:  ",CHAR(34),INDEX(Methods[Method Link],$A995),CHAR(34),
", OrganizationID: *OrganizationID",TEXT(MATCH(INDEX(Methods[Organization Name],$A995),Organizations[Organization Name],0),"0000"),"}"))</f>
        <v>#REF!</v>
      </c>
      <c r="Q995" t="e">
        <f>IF(INDEX(Variables[Variable Type],$A995)="","",
CONCATENATE("  - &amp;VariableID",TEXT($A995,"0000"),
" {","VariableTypeCV:  ",CHAR(34),INDEX(Variables[Variable Type],$A995),CHAR(34),
", VariableCode:  ",CHAR(34),INDEX(Variables[Variable Code],$A995),CHAR(34),
", VariableNameCV:  ",CHAR(34),INDEX(Variables[Variable Name],$A995),CHAR(34),
", VariableDefinition:  ",CHAR(34),INDEX(Variables[Variable Definition],$A995),CHAR(34),
", SpecciationCV:  ",CHAR(34),INDEX(Variables[Speciation],$A995),CHAR(34),
", NoDataValue:  ",CHAR(34),INDEX(Variables[No Data Value],$A995),CHAR(34),"}"))</f>
        <v>#REF!</v>
      </c>
    </row>
    <row r="996" spans="1:17" x14ac:dyDescent="0.25">
      <c r="A996">
        <v>993</v>
      </c>
      <c r="D996" t="e">
        <f>IF(INDEX(People[First Name],$A996)="","",
CONCATENATE("  - &amp;PersonID",TEXT($A996,"0000"),
" {","PersonFirstName:  ",CHAR(34),INDEX(People[First Name],$A996),CHAR(34),
", PersonMiddleName:  ",CHAR(34),INDEX(People[Middle Name],$A996),CHAR(34),
", PersonLastName:  ",CHAR(34),INDEX(People[Last Name],$A996),CHAR(34),"}"))</f>
        <v>#REF!</v>
      </c>
      <c r="E996" t="e">
        <f>IF(INDEX(Organizations[Organization Type '[CV']],$A996)="","",
CONCATENATE("  - &amp;OrganizationID",TEXT($A996,"0000"),
" {","OrganizationTypeCV:  ",CHAR(34),INDEX(Organizations[Organization Type '[CV']],$A996),CHAR(34),
", OrganizationCode:  ",CHAR(34),INDEX(Organizations[Organization Code],$A996),CHAR(34),
", OrganizationName:  ",CHAR(34),INDEX(Organizations[Organization Name],$A996),CHAR(34),
", OrganizationDescription:  ",CHAR(34),INDEX(Organizations[Organization Description],$A996),CHAR(34),
", OrganizationLink:  ",CHAR(34),INDEX(Organizations[Organization Link],$A996),CHAR(34),"}"))</f>
        <v>#REF!</v>
      </c>
      <c r="F996" t="e">
        <f>IF(INDEX(People[First Name],$A996)="","",
CONCATENATE("  - &amp;AffiliationID",TEXT($A996,"0000"),
" {PersonID: *PersonID",TEXT($A996,"0000"),
", OrganizationID: *OrganizationID",TEXT(MATCH(INDEX(People[Organization Name],$A996),Organizations[Organization Name],0),"0000"),
", IsPrimaryOrganizationContact: , AffiliationStartDate: , AffiliationEndDate: , PrimaryPhone: ",
", PrimaryEmail: ",CHAR(34),INDEX(People[Primary Email],$A996),CHAR(34),
", PrimaryAddress: ",CHAR(34),INDEX(People[Primary Address],$A996),CHAR(34),
", PersonLink: }"))</f>
        <v>#REF!</v>
      </c>
      <c r="H996" t="e">
        <f>IF(COUNTA(CitationInformation)=0,"",IF(INDEX(AuthorList[Author Name],$A996)="","",
CONCATENATE("  - &amp;AuthorListID",TEXT($A996,"0000"),
"  {CitationID: *CitationID0001",
", PersonID: *PersonID",TEXT(MATCH(INDEX(AuthorList[Author Name],$A996),People[Full Name],0),"0000"),
", AuthorOrder: ",INDEX(AuthorList[Author Number],$A996),"}")))</f>
        <v>#REF!</v>
      </c>
      <c r="K996" t="e">
        <f>IF(INDEX(SamplingFeatures[Feature Code],$A996)="","",
CONCATENATE("  - &amp;SamplingFeatureID",TEXT($A996,"0000"),
" {","SamplingFeatureUUID:  ",CHAR(34),INDEX(SamplingFeatures[Sampling Feature UUID],$A996),CHAR(34),
", SamplingFeatureTypeCV:  ",CHAR(34),INDEX(SamplingFeatures[Sampling Feature Type],$A996),CHAR(34),
", SamplingFeatureCode:  ",CHAR(34),INDEX(SamplingFeatures[Feature Code],$A996),CHAR(34),
", SamplingFeatureName:  ",CHAR(34),INDEX(SamplingFeatures[Feature Name],$A996),CHAR(34),
", SamplingFeatureDescription:  ",CHAR(34),INDEX(SamplingFeatures[Feature Description],$A996),CHAR(34),
", SamplingFeatureGeotypeCV:  ",CHAR(34),INDEX(SamplingFeatures[Feature Geo Type],$A996),CHAR(34),
", FeatureGeometry:  ",CHAR(34),INDEX(SamplingFeatures[Feature Geometry],$A996),CHAR(34),
", Elevation_m:  ",CHAR(34),INDEX(SamplingFeatures[Elevation_m],$A996),CHAR(34),
", ElevationDatumCV:  ",CHAR(34),ElevationDatum,CHAR(34),"}"))</f>
        <v>#REF!</v>
      </c>
      <c r="L996" t="e">
        <f>IF(INDEX(SamplingFeatures[Sampling Feature Type],$A996)&lt;&gt;"Site","",
CONCATENATE("  - &amp;SiteID",TEXT(SUMPRODUCT(--($L$3:$L995&lt;&gt;"")),"0000"),
" {","SamplingFeatureID:  *SamplingFeatureID",TEXT($A996,"0000"),
", SiteTypeCV:  ",CHAR(34),INDEX(Sites[Site Type],$A996),CHAR(34),
", Latitude:  ",INDEX(Sites[Latitude],$A996),
", Longitude:  ",INDEX(Sites[Longitude],$A996),
", SRSName:  ",CHAR(34),LatLonDatum,CHAR(34),"}"))</f>
        <v>#REF!</v>
      </c>
      <c r="M996" t="e">
        <f>IF(INDEX(SamplingFeatures[Sampling Feature Type],$A996)&lt;&gt;"Specimen","",
CONCATENATE("  - &amp;SpecimenID",TEXT(SUMPRODUCT(--($M$3:$M995&lt;&gt;"")),"0000"),
" {","SamplingFeatureID:  *SamplingFeatureID",TEXT($A996,"0000"),
", SpecimenTypeCV:  ",CHAR(34),INDEX(Specimens[Specimen Type],$A996),CHAR(34),
", SpecimenMediumCV:  ",INDEX(Specimens[Specimen Medium],$A996),
", IsFieldSpecimen:  ",CHAR(34),INDEX(Specimens[Is Field Specimen?],$A996),CHAR(34),"}"))</f>
        <v>#REF!</v>
      </c>
      <c r="N996" t="e">
        <f>IF(COUNTA(SpatialOffsets[])=0,"", IF(INDEX(SpatialOffsets[Spatial Offset Type],$A996)="","",
CONCATENATE("  - &amp;SpatialOffsetID",TEXT($A996,"0000"),
" {","SpatialOffsetTypeCV:  ",CHAR(34),INDEX(SpatialOffsets[Spatial Offset Type],$A996),CHAR(34),
", Offset1Value:  ",INDEX(SpatialOffsets[Offset 1 Value],$A996),
", Offset1UnitID:  ",CHAR(34),INDEX(SpatialOffsets[Offset 1 Unit],$A996),CHAR(34),
", Offset2Value:  ",INDEX(SpatialOffsets[Offset 2 Value],$A996),
", Offset2UnitID:  ",CHAR(34),INDEX(SpatialOffsets[Offset 2 Unit],$A996),CHAR(34),
", Offset3Value:  ",INDEX(SpatialOffsets[Offset 3 Value],$A996),
", Offset3UnitID:  ",CHAR(34),INDEX(SpatialOffsets[Offset 3 Unit],$A996),CHAR(34),,"}")))</f>
        <v>#REF!</v>
      </c>
      <c r="O996" t="e">
        <f>IF(COUNTA(RelatedFeatures[])=0,"", IF(INDEX(RelatedFeatures[First Sampling Feature Code],$A996)="","",
CONCATENATE("  - &amp;RelationID",TEXT($A996,"0000"),
" {","SamplingFeatureID:  *SamplingFeatureID",TEXT(MATCH(INDEX(RelatedFeatures[First Sampling Feature Code],$A996),SamplingFeatures[Feature Code],0),"0000"),
", RelationshipTypeCV:  ",CHAR(34),INDEX(RelatedFeatures[Relationship Type],$A996),CHAR(34),
", RelatedFeatureID: *SamplingFeatureID",TEXT(MATCH(INDEX(RelatedFeatures[Second Sampling Feature Code],$A996),SamplingFeatures[Feature Code],0),"0000"),
", SpatialOffsetID:  ",IF(INDEX(RelatedFeatures[Offset Number],$A996)="","",CONCATENATE("*SpatialOffsetID",TEXT(INDEX(RelatedFeatures[Offset Number],$A996),"0000"))),"}")))</f>
        <v>#REF!</v>
      </c>
      <c r="P996" t="e">
        <f>IF(INDEX(Methods[Method Type],$A996)="","",
CONCATENATE("  - &amp;MethodID",TEXT($A996,"0000"),
" {","MethodTypeCV:  ",CHAR(34),INDEX(Methods[Method Type],$A996),CHAR(34),
", MethodCode:  ",CHAR(34),INDEX(Methods[Method Code],$A996),CHAR(34),
", MethodName:  ",CHAR(34),INDEX(Methods[Method Name],$A996),CHAR(34),
", MethodDescription:  ",CHAR(34),INDEX(Methods[Method Description],$A996),CHAR(34),
", MethodLink:  ",CHAR(34),INDEX(Methods[Method Link],$A996),CHAR(34),
", OrganizationID: *OrganizationID",TEXT(MATCH(INDEX(Methods[Organization Name],$A996),Organizations[Organization Name],0),"0000"),"}"))</f>
        <v>#REF!</v>
      </c>
      <c r="Q996" t="e">
        <f>IF(INDEX(Variables[Variable Type],$A996)="","",
CONCATENATE("  - &amp;VariableID",TEXT($A996,"0000"),
" {","VariableTypeCV:  ",CHAR(34),INDEX(Variables[Variable Type],$A996),CHAR(34),
", VariableCode:  ",CHAR(34),INDEX(Variables[Variable Code],$A996),CHAR(34),
", VariableNameCV:  ",CHAR(34),INDEX(Variables[Variable Name],$A996),CHAR(34),
", VariableDefinition:  ",CHAR(34),INDEX(Variables[Variable Definition],$A996),CHAR(34),
", SpecciationCV:  ",CHAR(34),INDEX(Variables[Speciation],$A996),CHAR(34),
", NoDataValue:  ",CHAR(34),INDEX(Variables[No Data Value],$A996),CHAR(34),"}"))</f>
        <v>#REF!</v>
      </c>
    </row>
    <row r="997" spans="1:17" x14ac:dyDescent="0.25">
      <c r="A997">
        <v>994</v>
      </c>
      <c r="D997" t="e">
        <f>IF(INDEX(People[First Name],$A997)="","",
CONCATENATE("  - &amp;PersonID",TEXT($A997,"0000"),
" {","PersonFirstName:  ",CHAR(34),INDEX(People[First Name],$A997),CHAR(34),
", PersonMiddleName:  ",CHAR(34),INDEX(People[Middle Name],$A997),CHAR(34),
", PersonLastName:  ",CHAR(34),INDEX(People[Last Name],$A997),CHAR(34),"}"))</f>
        <v>#REF!</v>
      </c>
      <c r="E997" t="e">
        <f>IF(INDEX(Organizations[Organization Type '[CV']],$A997)="","",
CONCATENATE("  - &amp;OrganizationID",TEXT($A997,"0000"),
" {","OrganizationTypeCV:  ",CHAR(34),INDEX(Organizations[Organization Type '[CV']],$A997),CHAR(34),
", OrganizationCode:  ",CHAR(34),INDEX(Organizations[Organization Code],$A997),CHAR(34),
", OrganizationName:  ",CHAR(34),INDEX(Organizations[Organization Name],$A997),CHAR(34),
", OrganizationDescription:  ",CHAR(34),INDEX(Organizations[Organization Description],$A997),CHAR(34),
", OrganizationLink:  ",CHAR(34),INDEX(Organizations[Organization Link],$A997),CHAR(34),"}"))</f>
        <v>#REF!</v>
      </c>
      <c r="F997" t="e">
        <f>IF(INDEX(People[First Name],$A997)="","",
CONCATENATE("  - &amp;AffiliationID",TEXT($A997,"0000"),
" {PersonID: *PersonID",TEXT($A997,"0000"),
", OrganizationID: *OrganizationID",TEXT(MATCH(INDEX(People[Organization Name],$A997),Organizations[Organization Name],0),"0000"),
", IsPrimaryOrganizationContact: , AffiliationStartDate: , AffiliationEndDate: , PrimaryPhone: ",
", PrimaryEmail: ",CHAR(34),INDEX(People[Primary Email],$A997),CHAR(34),
", PrimaryAddress: ",CHAR(34),INDEX(People[Primary Address],$A997),CHAR(34),
", PersonLink: }"))</f>
        <v>#REF!</v>
      </c>
      <c r="H997" t="e">
        <f>IF(COUNTA(CitationInformation)=0,"",IF(INDEX(AuthorList[Author Name],$A997)="","",
CONCATENATE("  - &amp;AuthorListID",TEXT($A997,"0000"),
"  {CitationID: *CitationID0001",
", PersonID: *PersonID",TEXT(MATCH(INDEX(AuthorList[Author Name],$A997),People[Full Name],0),"0000"),
", AuthorOrder: ",INDEX(AuthorList[Author Number],$A997),"}")))</f>
        <v>#REF!</v>
      </c>
      <c r="K997" t="e">
        <f>IF(INDEX(SamplingFeatures[Feature Code],$A997)="","",
CONCATENATE("  - &amp;SamplingFeatureID",TEXT($A997,"0000"),
" {","SamplingFeatureUUID:  ",CHAR(34),INDEX(SamplingFeatures[Sampling Feature UUID],$A997),CHAR(34),
", SamplingFeatureTypeCV:  ",CHAR(34),INDEX(SamplingFeatures[Sampling Feature Type],$A997),CHAR(34),
", SamplingFeatureCode:  ",CHAR(34),INDEX(SamplingFeatures[Feature Code],$A997),CHAR(34),
", SamplingFeatureName:  ",CHAR(34),INDEX(SamplingFeatures[Feature Name],$A997),CHAR(34),
", SamplingFeatureDescription:  ",CHAR(34),INDEX(SamplingFeatures[Feature Description],$A997),CHAR(34),
", SamplingFeatureGeotypeCV:  ",CHAR(34),INDEX(SamplingFeatures[Feature Geo Type],$A997),CHAR(34),
", FeatureGeometry:  ",CHAR(34),INDEX(SamplingFeatures[Feature Geometry],$A997),CHAR(34),
", Elevation_m:  ",CHAR(34),INDEX(SamplingFeatures[Elevation_m],$A997),CHAR(34),
", ElevationDatumCV:  ",CHAR(34),ElevationDatum,CHAR(34),"}"))</f>
        <v>#REF!</v>
      </c>
      <c r="L997" t="e">
        <f>IF(INDEX(SamplingFeatures[Sampling Feature Type],$A997)&lt;&gt;"Site","",
CONCATENATE("  - &amp;SiteID",TEXT(SUMPRODUCT(--($L$3:$L996&lt;&gt;"")),"0000"),
" {","SamplingFeatureID:  *SamplingFeatureID",TEXT($A997,"0000"),
", SiteTypeCV:  ",CHAR(34),INDEX(Sites[Site Type],$A997),CHAR(34),
", Latitude:  ",INDEX(Sites[Latitude],$A997),
", Longitude:  ",INDEX(Sites[Longitude],$A997),
", SRSName:  ",CHAR(34),LatLonDatum,CHAR(34),"}"))</f>
        <v>#REF!</v>
      </c>
      <c r="M997" t="e">
        <f>IF(INDEX(SamplingFeatures[Sampling Feature Type],$A997)&lt;&gt;"Specimen","",
CONCATENATE("  - &amp;SpecimenID",TEXT(SUMPRODUCT(--($M$3:$M996&lt;&gt;"")),"0000"),
" {","SamplingFeatureID:  *SamplingFeatureID",TEXT($A997,"0000"),
", SpecimenTypeCV:  ",CHAR(34),INDEX(Specimens[Specimen Type],$A997),CHAR(34),
", SpecimenMediumCV:  ",INDEX(Specimens[Specimen Medium],$A997),
", IsFieldSpecimen:  ",CHAR(34),INDEX(Specimens[Is Field Specimen?],$A997),CHAR(34),"}"))</f>
        <v>#REF!</v>
      </c>
      <c r="N997" t="e">
        <f>IF(COUNTA(SpatialOffsets[])=0,"", IF(INDEX(SpatialOffsets[Spatial Offset Type],$A997)="","",
CONCATENATE("  - &amp;SpatialOffsetID",TEXT($A997,"0000"),
" {","SpatialOffsetTypeCV:  ",CHAR(34),INDEX(SpatialOffsets[Spatial Offset Type],$A997),CHAR(34),
", Offset1Value:  ",INDEX(SpatialOffsets[Offset 1 Value],$A997),
", Offset1UnitID:  ",CHAR(34),INDEX(SpatialOffsets[Offset 1 Unit],$A997),CHAR(34),
", Offset2Value:  ",INDEX(SpatialOffsets[Offset 2 Value],$A997),
", Offset2UnitID:  ",CHAR(34),INDEX(SpatialOffsets[Offset 2 Unit],$A997),CHAR(34),
", Offset3Value:  ",INDEX(SpatialOffsets[Offset 3 Value],$A997),
", Offset3UnitID:  ",CHAR(34),INDEX(SpatialOffsets[Offset 3 Unit],$A997),CHAR(34),,"}")))</f>
        <v>#REF!</v>
      </c>
      <c r="O997" t="e">
        <f>IF(COUNTA(RelatedFeatures[])=0,"", IF(INDEX(RelatedFeatures[First Sampling Feature Code],$A997)="","",
CONCATENATE("  - &amp;RelationID",TEXT($A997,"0000"),
" {","SamplingFeatureID:  *SamplingFeatureID",TEXT(MATCH(INDEX(RelatedFeatures[First Sampling Feature Code],$A997),SamplingFeatures[Feature Code],0),"0000"),
", RelationshipTypeCV:  ",CHAR(34),INDEX(RelatedFeatures[Relationship Type],$A997),CHAR(34),
", RelatedFeatureID: *SamplingFeatureID",TEXT(MATCH(INDEX(RelatedFeatures[Second Sampling Feature Code],$A997),SamplingFeatures[Feature Code],0),"0000"),
", SpatialOffsetID:  ",IF(INDEX(RelatedFeatures[Offset Number],$A997)="","",CONCATENATE("*SpatialOffsetID",TEXT(INDEX(RelatedFeatures[Offset Number],$A997),"0000"))),"}")))</f>
        <v>#REF!</v>
      </c>
      <c r="P997" t="e">
        <f>IF(INDEX(Methods[Method Type],$A997)="","",
CONCATENATE("  - &amp;MethodID",TEXT($A997,"0000"),
" {","MethodTypeCV:  ",CHAR(34),INDEX(Methods[Method Type],$A997),CHAR(34),
", MethodCode:  ",CHAR(34),INDEX(Methods[Method Code],$A997),CHAR(34),
", MethodName:  ",CHAR(34),INDEX(Methods[Method Name],$A997),CHAR(34),
", MethodDescription:  ",CHAR(34),INDEX(Methods[Method Description],$A997),CHAR(34),
", MethodLink:  ",CHAR(34),INDEX(Methods[Method Link],$A997),CHAR(34),
", OrganizationID: *OrganizationID",TEXT(MATCH(INDEX(Methods[Organization Name],$A997),Organizations[Organization Name],0),"0000"),"}"))</f>
        <v>#REF!</v>
      </c>
      <c r="Q997" t="e">
        <f>IF(INDEX(Variables[Variable Type],$A997)="","",
CONCATENATE("  - &amp;VariableID",TEXT($A997,"0000"),
" {","VariableTypeCV:  ",CHAR(34),INDEX(Variables[Variable Type],$A997),CHAR(34),
", VariableCode:  ",CHAR(34),INDEX(Variables[Variable Code],$A997),CHAR(34),
", VariableNameCV:  ",CHAR(34),INDEX(Variables[Variable Name],$A997),CHAR(34),
", VariableDefinition:  ",CHAR(34),INDEX(Variables[Variable Definition],$A997),CHAR(34),
", SpecciationCV:  ",CHAR(34),INDEX(Variables[Speciation],$A997),CHAR(34),
", NoDataValue:  ",CHAR(34),INDEX(Variables[No Data Value],$A997),CHAR(34),"}"))</f>
        <v>#REF!</v>
      </c>
    </row>
    <row r="998" spans="1:17" x14ac:dyDescent="0.25">
      <c r="A998">
        <v>995</v>
      </c>
      <c r="D998" t="e">
        <f>IF(INDEX(People[First Name],$A998)="","",
CONCATENATE("  - &amp;PersonID",TEXT($A998,"0000"),
" {","PersonFirstName:  ",CHAR(34),INDEX(People[First Name],$A998),CHAR(34),
", PersonMiddleName:  ",CHAR(34),INDEX(People[Middle Name],$A998),CHAR(34),
", PersonLastName:  ",CHAR(34),INDEX(People[Last Name],$A998),CHAR(34),"}"))</f>
        <v>#REF!</v>
      </c>
      <c r="E998" t="e">
        <f>IF(INDEX(Organizations[Organization Type '[CV']],$A998)="","",
CONCATENATE("  - &amp;OrganizationID",TEXT($A998,"0000"),
" {","OrganizationTypeCV:  ",CHAR(34),INDEX(Organizations[Organization Type '[CV']],$A998),CHAR(34),
", OrganizationCode:  ",CHAR(34),INDEX(Organizations[Organization Code],$A998),CHAR(34),
", OrganizationName:  ",CHAR(34),INDEX(Organizations[Organization Name],$A998),CHAR(34),
", OrganizationDescription:  ",CHAR(34),INDEX(Organizations[Organization Description],$A998),CHAR(34),
", OrganizationLink:  ",CHAR(34),INDEX(Organizations[Organization Link],$A998),CHAR(34),"}"))</f>
        <v>#REF!</v>
      </c>
      <c r="F998" t="e">
        <f>IF(INDEX(People[First Name],$A998)="","",
CONCATENATE("  - &amp;AffiliationID",TEXT($A998,"0000"),
" {PersonID: *PersonID",TEXT($A998,"0000"),
", OrganizationID: *OrganizationID",TEXT(MATCH(INDEX(People[Organization Name],$A998),Organizations[Organization Name],0),"0000"),
", IsPrimaryOrganizationContact: , AffiliationStartDate: , AffiliationEndDate: , PrimaryPhone: ",
", PrimaryEmail: ",CHAR(34),INDEX(People[Primary Email],$A998),CHAR(34),
", PrimaryAddress: ",CHAR(34),INDEX(People[Primary Address],$A998),CHAR(34),
", PersonLink: }"))</f>
        <v>#REF!</v>
      </c>
      <c r="H998" t="e">
        <f>IF(COUNTA(CitationInformation)=0,"",IF(INDEX(AuthorList[Author Name],$A998)="","",
CONCATENATE("  - &amp;AuthorListID",TEXT($A998,"0000"),
"  {CitationID: *CitationID0001",
", PersonID: *PersonID",TEXT(MATCH(INDEX(AuthorList[Author Name],$A998),People[Full Name],0),"0000"),
", AuthorOrder: ",INDEX(AuthorList[Author Number],$A998),"}")))</f>
        <v>#REF!</v>
      </c>
      <c r="K998" t="e">
        <f>IF(INDEX(SamplingFeatures[Feature Code],$A998)="","",
CONCATENATE("  - &amp;SamplingFeatureID",TEXT($A998,"0000"),
" {","SamplingFeatureUUID:  ",CHAR(34),INDEX(SamplingFeatures[Sampling Feature UUID],$A998),CHAR(34),
", SamplingFeatureTypeCV:  ",CHAR(34),INDEX(SamplingFeatures[Sampling Feature Type],$A998),CHAR(34),
", SamplingFeatureCode:  ",CHAR(34),INDEX(SamplingFeatures[Feature Code],$A998),CHAR(34),
", SamplingFeatureName:  ",CHAR(34),INDEX(SamplingFeatures[Feature Name],$A998),CHAR(34),
", SamplingFeatureDescription:  ",CHAR(34),INDEX(SamplingFeatures[Feature Description],$A998),CHAR(34),
", SamplingFeatureGeotypeCV:  ",CHAR(34),INDEX(SamplingFeatures[Feature Geo Type],$A998),CHAR(34),
", FeatureGeometry:  ",CHAR(34),INDEX(SamplingFeatures[Feature Geometry],$A998),CHAR(34),
", Elevation_m:  ",CHAR(34),INDEX(SamplingFeatures[Elevation_m],$A998),CHAR(34),
", ElevationDatumCV:  ",CHAR(34),ElevationDatum,CHAR(34),"}"))</f>
        <v>#REF!</v>
      </c>
      <c r="L998" t="e">
        <f>IF(INDEX(SamplingFeatures[Sampling Feature Type],$A998)&lt;&gt;"Site","",
CONCATENATE("  - &amp;SiteID",TEXT(SUMPRODUCT(--($L$3:$L997&lt;&gt;"")),"0000"),
" {","SamplingFeatureID:  *SamplingFeatureID",TEXT($A998,"0000"),
", SiteTypeCV:  ",CHAR(34),INDEX(Sites[Site Type],$A998),CHAR(34),
", Latitude:  ",INDEX(Sites[Latitude],$A998),
", Longitude:  ",INDEX(Sites[Longitude],$A998),
", SRSName:  ",CHAR(34),LatLonDatum,CHAR(34),"}"))</f>
        <v>#REF!</v>
      </c>
      <c r="M998" t="e">
        <f>IF(INDEX(SamplingFeatures[Sampling Feature Type],$A998)&lt;&gt;"Specimen","",
CONCATENATE("  - &amp;SpecimenID",TEXT(SUMPRODUCT(--($M$3:$M997&lt;&gt;"")),"0000"),
" {","SamplingFeatureID:  *SamplingFeatureID",TEXT($A998,"0000"),
", SpecimenTypeCV:  ",CHAR(34),INDEX(Specimens[Specimen Type],$A998),CHAR(34),
", SpecimenMediumCV:  ",INDEX(Specimens[Specimen Medium],$A998),
", IsFieldSpecimen:  ",CHAR(34),INDEX(Specimens[Is Field Specimen?],$A998),CHAR(34),"}"))</f>
        <v>#REF!</v>
      </c>
      <c r="N998" t="e">
        <f>IF(COUNTA(SpatialOffsets[])=0,"", IF(INDEX(SpatialOffsets[Spatial Offset Type],$A998)="","",
CONCATENATE("  - &amp;SpatialOffsetID",TEXT($A998,"0000"),
" {","SpatialOffsetTypeCV:  ",CHAR(34),INDEX(SpatialOffsets[Spatial Offset Type],$A998),CHAR(34),
", Offset1Value:  ",INDEX(SpatialOffsets[Offset 1 Value],$A998),
", Offset1UnitID:  ",CHAR(34),INDEX(SpatialOffsets[Offset 1 Unit],$A998),CHAR(34),
", Offset2Value:  ",INDEX(SpatialOffsets[Offset 2 Value],$A998),
", Offset2UnitID:  ",CHAR(34),INDEX(SpatialOffsets[Offset 2 Unit],$A998),CHAR(34),
", Offset3Value:  ",INDEX(SpatialOffsets[Offset 3 Value],$A998),
", Offset3UnitID:  ",CHAR(34),INDEX(SpatialOffsets[Offset 3 Unit],$A998),CHAR(34),,"}")))</f>
        <v>#REF!</v>
      </c>
      <c r="O998" t="e">
        <f>IF(COUNTA(RelatedFeatures[])=0,"", IF(INDEX(RelatedFeatures[First Sampling Feature Code],$A998)="","",
CONCATENATE("  - &amp;RelationID",TEXT($A998,"0000"),
" {","SamplingFeatureID:  *SamplingFeatureID",TEXT(MATCH(INDEX(RelatedFeatures[First Sampling Feature Code],$A998),SamplingFeatures[Feature Code],0),"0000"),
", RelationshipTypeCV:  ",CHAR(34),INDEX(RelatedFeatures[Relationship Type],$A998),CHAR(34),
", RelatedFeatureID: *SamplingFeatureID",TEXT(MATCH(INDEX(RelatedFeatures[Second Sampling Feature Code],$A998),SamplingFeatures[Feature Code],0),"0000"),
", SpatialOffsetID:  ",IF(INDEX(RelatedFeatures[Offset Number],$A998)="","",CONCATENATE("*SpatialOffsetID",TEXT(INDEX(RelatedFeatures[Offset Number],$A998),"0000"))),"}")))</f>
        <v>#REF!</v>
      </c>
      <c r="P998" t="e">
        <f>IF(INDEX(Methods[Method Type],$A998)="","",
CONCATENATE("  - &amp;MethodID",TEXT($A998,"0000"),
" {","MethodTypeCV:  ",CHAR(34),INDEX(Methods[Method Type],$A998),CHAR(34),
", MethodCode:  ",CHAR(34),INDEX(Methods[Method Code],$A998),CHAR(34),
", MethodName:  ",CHAR(34),INDEX(Methods[Method Name],$A998),CHAR(34),
", MethodDescription:  ",CHAR(34),INDEX(Methods[Method Description],$A998),CHAR(34),
", MethodLink:  ",CHAR(34),INDEX(Methods[Method Link],$A998),CHAR(34),
", OrganizationID: *OrganizationID",TEXT(MATCH(INDEX(Methods[Organization Name],$A998),Organizations[Organization Name],0),"0000"),"}"))</f>
        <v>#REF!</v>
      </c>
      <c r="Q998" t="e">
        <f>IF(INDEX(Variables[Variable Type],$A998)="","",
CONCATENATE("  - &amp;VariableID",TEXT($A998,"0000"),
" {","VariableTypeCV:  ",CHAR(34),INDEX(Variables[Variable Type],$A998),CHAR(34),
", VariableCode:  ",CHAR(34),INDEX(Variables[Variable Code],$A998),CHAR(34),
", VariableNameCV:  ",CHAR(34),INDEX(Variables[Variable Name],$A998),CHAR(34),
", VariableDefinition:  ",CHAR(34),INDEX(Variables[Variable Definition],$A998),CHAR(34),
", SpecciationCV:  ",CHAR(34),INDEX(Variables[Speciation],$A998),CHAR(34),
", NoDataValue:  ",CHAR(34),INDEX(Variables[No Data Value],$A998),CHAR(34),"}"))</f>
        <v>#REF!</v>
      </c>
    </row>
    <row r="999" spans="1:17" x14ac:dyDescent="0.25">
      <c r="A999">
        <v>996</v>
      </c>
      <c r="D999" t="e">
        <f>IF(INDEX(People[First Name],$A999)="","",
CONCATENATE("  - &amp;PersonID",TEXT($A999,"0000"),
" {","PersonFirstName:  ",CHAR(34),INDEX(People[First Name],$A999),CHAR(34),
", PersonMiddleName:  ",CHAR(34),INDEX(People[Middle Name],$A999),CHAR(34),
", PersonLastName:  ",CHAR(34),INDEX(People[Last Name],$A999),CHAR(34),"}"))</f>
        <v>#REF!</v>
      </c>
      <c r="E999" t="e">
        <f>IF(INDEX(Organizations[Organization Type '[CV']],$A999)="","",
CONCATENATE("  - &amp;OrganizationID",TEXT($A999,"0000"),
" {","OrganizationTypeCV:  ",CHAR(34),INDEX(Organizations[Organization Type '[CV']],$A999),CHAR(34),
", OrganizationCode:  ",CHAR(34),INDEX(Organizations[Organization Code],$A999),CHAR(34),
", OrganizationName:  ",CHAR(34),INDEX(Organizations[Organization Name],$A999),CHAR(34),
", OrganizationDescription:  ",CHAR(34),INDEX(Organizations[Organization Description],$A999),CHAR(34),
", OrganizationLink:  ",CHAR(34),INDEX(Organizations[Organization Link],$A999),CHAR(34),"}"))</f>
        <v>#REF!</v>
      </c>
      <c r="F999" t="e">
        <f>IF(INDEX(People[First Name],$A999)="","",
CONCATENATE("  - &amp;AffiliationID",TEXT($A999,"0000"),
" {PersonID: *PersonID",TEXT($A999,"0000"),
", OrganizationID: *OrganizationID",TEXT(MATCH(INDEX(People[Organization Name],$A999),Organizations[Organization Name],0),"0000"),
", IsPrimaryOrganizationContact: , AffiliationStartDate: , AffiliationEndDate: , PrimaryPhone: ",
", PrimaryEmail: ",CHAR(34),INDEX(People[Primary Email],$A999),CHAR(34),
", PrimaryAddress: ",CHAR(34),INDEX(People[Primary Address],$A999),CHAR(34),
", PersonLink: }"))</f>
        <v>#REF!</v>
      </c>
      <c r="H999" t="e">
        <f>IF(COUNTA(CitationInformation)=0,"",IF(INDEX(AuthorList[Author Name],$A999)="","",
CONCATENATE("  - &amp;AuthorListID",TEXT($A999,"0000"),
"  {CitationID: *CitationID0001",
", PersonID: *PersonID",TEXT(MATCH(INDEX(AuthorList[Author Name],$A999),People[Full Name],0),"0000"),
", AuthorOrder: ",INDEX(AuthorList[Author Number],$A999),"}")))</f>
        <v>#REF!</v>
      </c>
      <c r="K999" t="e">
        <f>IF(INDEX(SamplingFeatures[Feature Code],$A999)="","",
CONCATENATE("  - &amp;SamplingFeatureID",TEXT($A999,"0000"),
" {","SamplingFeatureUUID:  ",CHAR(34),INDEX(SamplingFeatures[Sampling Feature UUID],$A999),CHAR(34),
", SamplingFeatureTypeCV:  ",CHAR(34),INDEX(SamplingFeatures[Sampling Feature Type],$A999),CHAR(34),
", SamplingFeatureCode:  ",CHAR(34),INDEX(SamplingFeatures[Feature Code],$A999),CHAR(34),
", SamplingFeatureName:  ",CHAR(34),INDEX(SamplingFeatures[Feature Name],$A999),CHAR(34),
", SamplingFeatureDescription:  ",CHAR(34),INDEX(SamplingFeatures[Feature Description],$A999),CHAR(34),
", SamplingFeatureGeotypeCV:  ",CHAR(34),INDEX(SamplingFeatures[Feature Geo Type],$A999),CHAR(34),
", FeatureGeometry:  ",CHAR(34),INDEX(SamplingFeatures[Feature Geometry],$A999),CHAR(34),
", Elevation_m:  ",CHAR(34),INDEX(SamplingFeatures[Elevation_m],$A999),CHAR(34),
", ElevationDatumCV:  ",CHAR(34),ElevationDatum,CHAR(34),"}"))</f>
        <v>#REF!</v>
      </c>
      <c r="L999" t="e">
        <f>IF(INDEX(SamplingFeatures[Sampling Feature Type],$A999)&lt;&gt;"Site","",
CONCATENATE("  - &amp;SiteID",TEXT(SUMPRODUCT(--($L$3:$L998&lt;&gt;"")),"0000"),
" {","SamplingFeatureID:  *SamplingFeatureID",TEXT($A999,"0000"),
", SiteTypeCV:  ",CHAR(34),INDEX(Sites[Site Type],$A999),CHAR(34),
", Latitude:  ",INDEX(Sites[Latitude],$A999),
", Longitude:  ",INDEX(Sites[Longitude],$A999),
", SRSName:  ",CHAR(34),LatLonDatum,CHAR(34),"}"))</f>
        <v>#REF!</v>
      </c>
      <c r="M999" t="e">
        <f>IF(INDEX(SamplingFeatures[Sampling Feature Type],$A999)&lt;&gt;"Specimen","",
CONCATENATE("  - &amp;SpecimenID",TEXT(SUMPRODUCT(--($M$3:$M998&lt;&gt;"")),"0000"),
" {","SamplingFeatureID:  *SamplingFeatureID",TEXT($A999,"0000"),
", SpecimenTypeCV:  ",CHAR(34),INDEX(Specimens[Specimen Type],$A999),CHAR(34),
", SpecimenMediumCV:  ",INDEX(Specimens[Specimen Medium],$A999),
", IsFieldSpecimen:  ",CHAR(34),INDEX(Specimens[Is Field Specimen?],$A999),CHAR(34),"}"))</f>
        <v>#REF!</v>
      </c>
      <c r="N999" t="e">
        <f>IF(COUNTA(SpatialOffsets[])=0,"", IF(INDEX(SpatialOffsets[Spatial Offset Type],$A999)="","",
CONCATENATE("  - &amp;SpatialOffsetID",TEXT($A999,"0000"),
" {","SpatialOffsetTypeCV:  ",CHAR(34),INDEX(SpatialOffsets[Spatial Offset Type],$A999),CHAR(34),
", Offset1Value:  ",INDEX(SpatialOffsets[Offset 1 Value],$A999),
", Offset1UnitID:  ",CHAR(34),INDEX(SpatialOffsets[Offset 1 Unit],$A999),CHAR(34),
", Offset2Value:  ",INDEX(SpatialOffsets[Offset 2 Value],$A999),
", Offset2UnitID:  ",CHAR(34),INDEX(SpatialOffsets[Offset 2 Unit],$A999),CHAR(34),
", Offset3Value:  ",INDEX(SpatialOffsets[Offset 3 Value],$A999),
", Offset3UnitID:  ",CHAR(34),INDEX(SpatialOffsets[Offset 3 Unit],$A999),CHAR(34),,"}")))</f>
        <v>#REF!</v>
      </c>
      <c r="O999" t="e">
        <f>IF(COUNTA(RelatedFeatures[])=0,"", IF(INDEX(RelatedFeatures[First Sampling Feature Code],$A999)="","",
CONCATENATE("  - &amp;RelationID",TEXT($A999,"0000"),
" {","SamplingFeatureID:  *SamplingFeatureID",TEXT(MATCH(INDEX(RelatedFeatures[First Sampling Feature Code],$A999),SamplingFeatures[Feature Code],0),"0000"),
", RelationshipTypeCV:  ",CHAR(34),INDEX(RelatedFeatures[Relationship Type],$A999),CHAR(34),
", RelatedFeatureID: *SamplingFeatureID",TEXT(MATCH(INDEX(RelatedFeatures[Second Sampling Feature Code],$A999),SamplingFeatures[Feature Code],0),"0000"),
", SpatialOffsetID:  ",IF(INDEX(RelatedFeatures[Offset Number],$A999)="","",CONCATENATE("*SpatialOffsetID",TEXT(INDEX(RelatedFeatures[Offset Number],$A999),"0000"))),"}")))</f>
        <v>#REF!</v>
      </c>
      <c r="P999" t="e">
        <f>IF(INDEX(Methods[Method Type],$A999)="","",
CONCATENATE("  - &amp;MethodID",TEXT($A999,"0000"),
" {","MethodTypeCV:  ",CHAR(34),INDEX(Methods[Method Type],$A999),CHAR(34),
", MethodCode:  ",CHAR(34),INDEX(Methods[Method Code],$A999),CHAR(34),
", MethodName:  ",CHAR(34),INDEX(Methods[Method Name],$A999),CHAR(34),
", MethodDescription:  ",CHAR(34),INDEX(Methods[Method Description],$A999),CHAR(34),
", MethodLink:  ",CHAR(34),INDEX(Methods[Method Link],$A999),CHAR(34),
", OrganizationID: *OrganizationID",TEXT(MATCH(INDEX(Methods[Organization Name],$A999),Organizations[Organization Name],0),"0000"),"}"))</f>
        <v>#REF!</v>
      </c>
      <c r="Q999" t="e">
        <f>IF(INDEX(Variables[Variable Type],$A999)="","",
CONCATENATE("  - &amp;VariableID",TEXT($A999,"0000"),
" {","VariableTypeCV:  ",CHAR(34),INDEX(Variables[Variable Type],$A999),CHAR(34),
", VariableCode:  ",CHAR(34),INDEX(Variables[Variable Code],$A999),CHAR(34),
", VariableNameCV:  ",CHAR(34),INDEX(Variables[Variable Name],$A999),CHAR(34),
", VariableDefinition:  ",CHAR(34),INDEX(Variables[Variable Definition],$A999),CHAR(34),
", SpecciationCV:  ",CHAR(34),INDEX(Variables[Speciation],$A999),CHAR(34),
", NoDataValue:  ",CHAR(34),INDEX(Variables[No Data Value],$A999),CHAR(34),"}"))</f>
        <v>#REF!</v>
      </c>
    </row>
    <row r="1000" spans="1:17" x14ac:dyDescent="0.25">
      <c r="A1000">
        <v>997</v>
      </c>
      <c r="D1000" t="e">
        <f>IF(INDEX(People[First Name],$A1000)="","",
CONCATENATE("  - &amp;PersonID",TEXT($A1000,"0000"),
" {","PersonFirstName:  ",CHAR(34),INDEX(People[First Name],$A1000),CHAR(34),
", PersonMiddleName:  ",CHAR(34),INDEX(People[Middle Name],$A1000),CHAR(34),
", PersonLastName:  ",CHAR(34),INDEX(People[Last Name],$A1000),CHAR(34),"}"))</f>
        <v>#REF!</v>
      </c>
      <c r="E1000" t="e">
        <f>IF(INDEX(Organizations[Organization Type '[CV']],$A1000)="","",
CONCATENATE("  - &amp;OrganizationID",TEXT($A1000,"0000"),
" {","OrganizationTypeCV:  ",CHAR(34),INDEX(Organizations[Organization Type '[CV']],$A1000),CHAR(34),
", OrganizationCode:  ",CHAR(34),INDEX(Organizations[Organization Code],$A1000),CHAR(34),
", OrganizationName:  ",CHAR(34),INDEX(Organizations[Organization Name],$A1000),CHAR(34),
", OrganizationDescription:  ",CHAR(34),INDEX(Organizations[Organization Description],$A1000),CHAR(34),
", OrganizationLink:  ",CHAR(34),INDEX(Organizations[Organization Link],$A1000),CHAR(34),"}"))</f>
        <v>#REF!</v>
      </c>
      <c r="F1000" t="e">
        <f>IF(INDEX(People[First Name],$A1000)="","",
CONCATENATE("  - &amp;AffiliationID",TEXT($A1000,"0000"),
" {PersonID: *PersonID",TEXT($A1000,"0000"),
", OrganizationID: *OrganizationID",TEXT(MATCH(INDEX(People[Organization Name],$A1000),Organizations[Organization Name],0),"0000"),
", IsPrimaryOrganizationContact: , AffiliationStartDate: , AffiliationEndDate: , PrimaryPhone: ",
", PrimaryEmail: ",CHAR(34),INDEX(People[Primary Email],$A1000),CHAR(34),
", PrimaryAddress: ",CHAR(34),INDEX(People[Primary Address],$A1000),CHAR(34),
", PersonLink: }"))</f>
        <v>#REF!</v>
      </c>
      <c r="H1000" t="e">
        <f>IF(COUNTA(CitationInformation)=0,"",IF(INDEX(AuthorList[Author Name],$A1000)="","",
CONCATENATE("  - &amp;AuthorListID",TEXT($A1000,"0000"),
"  {CitationID: *CitationID0001",
", PersonID: *PersonID",TEXT(MATCH(INDEX(AuthorList[Author Name],$A1000),People[Full Name],0),"0000"),
", AuthorOrder: ",INDEX(AuthorList[Author Number],$A1000),"}")))</f>
        <v>#REF!</v>
      </c>
      <c r="K1000" t="e">
        <f>IF(INDEX(SamplingFeatures[Feature Code],$A1000)="","",
CONCATENATE("  - &amp;SamplingFeatureID",TEXT($A1000,"0000"),
" {","SamplingFeatureUUID:  ",CHAR(34),INDEX(SamplingFeatures[Sampling Feature UUID],$A1000),CHAR(34),
", SamplingFeatureTypeCV:  ",CHAR(34),INDEX(SamplingFeatures[Sampling Feature Type],$A1000),CHAR(34),
", SamplingFeatureCode:  ",CHAR(34),INDEX(SamplingFeatures[Feature Code],$A1000),CHAR(34),
", SamplingFeatureName:  ",CHAR(34),INDEX(SamplingFeatures[Feature Name],$A1000),CHAR(34),
", SamplingFeatureDescription:  ",CHAR(34),INDEX(SamplingFeatures[Feature Description],$A1000),CHAR(34),
", SamplingFeatureGeotypeCV:  ",CHAR(34),INDEX(SamplingFeatures[Feature Geo Type],$A1000),CHAR(34),
", FeatureGeometry:  ",CHAR(34),INDEX(SamplingFeatures[Feature Geometry],$A1000),CHAR(34),
", Elevation_m:  ",CHAR(34),INDEX(SamplingFeatures[Elevation_m],$A1000),CHAR(34),
", ElevationDatumCV:  ",CHAR(34),ElevationDatum,CHAR(34),"}"))</f>
        <v>#REF!</v>
      </c>
      <c r="L1000" t="e">
        <f>IF(INDEX(SamplingFeatures[Sampling Feature Type],$A1000)&lt;&gt;"Site","",
CONCATENATE("  - &amp;SiteID",TEXT(SUMPRODUCT(--($L$3:$L999&lt;&gt;"")),"0000"),
" {","SamplingFeatureID:  *SamplingFeatureID",TEXT($A1000,"0000"),
", SiteTypeCV:  ",CHAR(34),INDEX(Sites[Site Type],$A1000),CHAR(34),
", Latitude:  ",INDEX(Sites[Latitude],$A1000),
", Longitude:  ",INDEX(Sites[Longitude],$A1000),
", SRSName:  ",CHAR(34),LatLonDatum,CHAR(34),"}"))</f>
        <v>#REF!</v>
      </c>
      <c r="M1000" t="e">
        <f>IF(INDEX(SamplingFeatures[Sampling Feature Type],$A1000)&lt;&gt;"Specimen","",
CONCATENATE("  - &amp;SpecimenID",TEXT(SUMPRODUCT(--($M$3:$M999&lt;&gt;"")),"0000"),
" {","SamplingFeatureID:  *SamplingFeatureID",TEXT($A1000,"0000"),
", SpecimenTypeCV:  ",CHAR(34),INDEX(Specimens[Specimen Type],$A1000),CHAR(34),
", SpecimenMediumCV:  ",INDEX(Specimens[Specimen Medium],$A1000),
", IsFieldSpecimen:  ",CHAR(34),INDEX(Specimens[Is Field Specimen?],$A1000),CHAR(34),"}"))</f>
        <v>#REF!</v>
      </c>
      <c r="N1000" t="e">
        <f>IF(COUNTA(SpatialOffsets[])=0,"", IF(INDEX(SpatialOffsets[Spatial Offset Type],$A1000)="","",
CONCATENATE("  - &amp;SpatialOffsetID",TEXT($A1000,"0000"),
" {","SpatialOffsetTypeCV:  ",CHAR(34),INDEX(SpatialOffsets[Spatial Offset Type],$A1000),CHAR(34),
", Offset1Value:  ",INDEX(SpatialOffsets[Offset 1 Value],$A1000),
", Offset1UnitID:  ",CHAR(34),INDEX(SpatialOffsets[Offset 1 Unit],$A1000),CHAR(34),
", Offset2Value:  ",INDEX(SpatialOffsets[Offset 2 Value],$A1000),
", Offset2UnitID:  ",CHAR(34),INDEX(SpatialOffsets[Offset 2 Unit],$A1000),CHAR(34),
", Offset3Value:  ",INDEX(SpatialOffsets[Offset 3 Value],$A1000),
", Offset3UnitID:  ",CHAR(34),INDEX(SpatialOffsets[Offset 3 Unit],$A1000),CHAR(34),,"}")))</f>
        <v>#REF!</v>
      </c>
      <c r="O1000" t="e">
        <f>IF(COUNTA(RelatedFeatures[])=0,"", IF(INDEX(RelatedFeatures[First Sampling Feature Code],$A1000)="","",
CONCATENATE("  - &amp;RelationID",TEXT($A1000,"0000"),
" {","SamplingFeatureID:  *SamplingFeatureID",TEXT(MATCH(INDEX(RelatedFeatures[First Sampling Feature Code],$A1000),SamplingFeatures[Feature Code],0),"0000"),
", RelationshipTypeCV:  ",CHAR(34),INDEX(RelatedFeatures[Relationship Type],$A1000),CHAR(34),
", RelatedFeatureID: *SamplingFeatureID",TEXT(MATCH(INDEX(RelatedFeatures[Second Sampling Feature Code],$A1000),SamplingFeatures[Feature Code],0),"0000"),
", SpatialOffsetID:  ",IF(INDEX(RelatedFeatures[Offset Number],$A1000)="","",CONCATENATE("*SpatialOffsetID",TEXT(INDEX(RelatedFeatures[Offset Number],$A1000),"0000"))),"}")))</f>
        <v>#REF!</v>
      </c>
      <c r="P1000" t="e">
        <f>IF(INDEX(Methods[Method Type],$A1000)="","",
CONCATENATE("  - &amp;MethodID",TEXT($A1000,"0000"),
" {","MethodTypeCV:  ",CHAR(34),INDEX(Methods[Method Type],$A1000),CHAR(34),
", MethodCode:  ",CHAR(34),INDEX(Methods[Method Code],$A1000),CHAR(34),
", MethodName:  ",CHAR(34),INDEX(Methods[Method Name],$A1000),CHAR(34),
", MethodDescription:  ",CHAR(34),INDEX(Methods[Method Description],$A1000),CHAR(34),
", MethodLink:  ",CHAR(34),INDEX(Methods[Method Link],$A1000),CHAR(34),
", OrganizationID: *OrganizationID",TEXT(MATCH(INDEX(Methods[Organization Name],$A1000),Organizations[Organization Name],0),"0000"),"}"))</f>
        <v>#REF!</v>
      </c>
      <c r="Q1000" t="e">
        <f>IF(INDEX(Variables[Variable Type],$A1000)="","",
CONCATENATE("  - &amp;VariableID",TEXT($A1000,"0000"),
" {","VariableTypeCV:  ",CHAR(34),INDEX(Variables[Variable Type],$A1000),CHAR(34),
", VariableCode:  ",CHAR(34),INDEX(Variables[Variable Code],$A1000),CHAR(34),
", VariableNameCV:  ",CHAR(34),INDEX(Variables[Variable Name],$A1000),CHAR(34),
", VariableDefinition:  ",CHAR(34),INDEX(Variables[Variable Definition],$A1000),CHAR(34),
", SpecciationCV:  ",CHAR(34),INDEX(Variables[Speciation],$A1000),CHAR(34),
", NoDataValue:  ",CHAR(34),INDEX(Variables[No Data Value],$A1000),CHAR(34),"}"))</f>
        <v>#REF!</v>
      </c>
    </row>
    <row r="1001" spans="1:17" x14ac:dyDescent="0.25">
      <c r="A1001">
        <v>998</v>
      </c>
      <c r="D1001" t="e">
        <f>IF(INDEX(People[First Name],$A1001)="","",
CONCATENATE("  - &amp;PersonID",TEXT($A1001,"0000"),
" {","PersonFirstName:  ",CHAR(34),INDEX(People[First Name],$A1001),CHAR(34),
", PersonMiddleName:  ",CHAR(34),INDEX(People[Middle Name],$A1001),CHAR(34),
", PersonLastName:  ",CHAR(34),INDEX(People[Last Name],$A1001),CHAR(34),"}"))</f>
        <v>#REF!</v>
      </c>
      <c r="E1001" t="e">
        <f>IF(INDEX(Organizations[Organization Type '[CV']],$A1001)="","",
CONCATENATE("  - &amp;OrganizationID",TEXT($A1001,"0000"),
" {","OrganizationTypeCV:  ",CHAR(34),INDEX(Organizations[Organization Type '[CV']],$A1001),CHAR(34),
", OrganizationCode:  ",CHAR(34),INDEX(Organizations[Organization Code],$A1001),CHAR(34),
", OrganizationName:  ",CHAR(34),INDEX(Organizations[Organization Name],$A1001),CHAR(34),
", OrganizationDescription:  ",CHAR(34),INDEX(Organizations[Organization Description],$A1001),CHAR(34),
", OrganizationLink:  ",CHAR(34),INDEX(Organizations[Organization Link],$A1001),CHAR(34),"}"))</f>
        <v>#REF!</v>
      </c>
      <c r="F1001" t="e">
        <f>IF(INDEX(People[First Name],$A1001)="","",
CONCATENATE("  - &amp;AffiliationID",TEXT($A1001,"0000"),
" {PersonID: *PersonID",TEXT($A1001,"0000"),
", OrganizationID: *OrganizationID",TEXT(MATCH(INDEX(People[Organization Name],$A1001),Organizations[Organization Name],0),"0000"),
", IsPrimaryOrganizationContact: , AffiliationStartDate: , AffiliationEndDate: , PrimaryPhone: ",
", PrimaryEmail: ",CHAR(34),INDEX(People[Primary Email],$A1001),CHAR(34),
", PrimaryAddress: ",CHAR(34),INDEX(People[Primary Address],$A1001),CHAR(34),
", PersonLink: }"))</f>
        <v>#REF!</v>
      </c>
      <c r="H1001" t="e">
        <f>IF(COUNTA(CitationInformation)=0,"",IF(INDEX(AuthorList[Author Name],$A1001)="","",
CONCATENATE("  - &amp;AuthorListID",TEXT($A1001,"0000"),
"  {CitationID: *CitationID0001",
", PersonID: *PersonID",TEXT(MATCH(INDEX(AuthorList[Author Name],$A1001),People[Full Name],0),"0000"),
", AuthorOrder: ",INDEX(AuthorList[Author Number],$A1001),"}")))</f>
        <v>#REF!</v>
      </c>
      <c r="K1001" t="e">
        <f>IF(INDEX(SamplingFeatures[Feature Code],$A1001)="","",
CONCATENATE("  - &amp;SamplingFeatureID",TEXT($A1001,"0000"),
" {","SamplingFeatureUUID:  ",CHAR(34),INDEX(SamplingFeatures[Sampling Feature UUID],$A1001),CHAR(34),
", SamplingFeatureTypeCV:  ",CHAR(34),INDEX(SamplingFeatures[Sampling Feature Type],$A1001),CHAR(34),
", SamplingFeatureCode:  ",CHAR(34),INDEX(SamplingFeatures[Feature Code],$A1001),CHAR(34),
", SamplingFeatureName:  ",CHAR(34),INDEX(SamplingFeatures[Feature Name],$A1001),CHAR(34),
", SamplingFeatureDescription:  ",CHAR(34),INDEX(SamplingFeatures[Feature Description],$A1001),CHAR(34),
", SamplingFeatureGeotypeCV:  ",CHAR(34),INDEX(SamplingFeatures[Feature Geo Type],$A1001),CHAR(34),
", FeatureGeometry:  ",CHAR(34),INDEX(SamplingFeatures[Feature Geometry],$A1001),CHAR(34),
", Elevation_m:  ",CHAR(34),INDEX(SamplingFeatures[Elevation_m],$A1001),CHAR(34),
", ElevationDatumCV:  ",CHAR(34),ElevationDatum,CHAR(34),"}"))</f>
        <v>#REF!</v>
      </c>
      <c r="L1001" t="e">
        <f>IF(INDEX(SamplingFeatures[Sampling Feature Type],$A1001)&lt;&gt;"Site","",
CONCATENATE("  - &amp;SiteID",TEXT(SUMPRODUCT(--($L$3:$L1000&lt;&gt;"")),"0000"),
" {","SamplingFeatureID:  *SamplingFeatureID",TEXT($A1001,"0000"),
", SiteTypeCV:  ",CHAR(34),INDEX(Sites[Site Type],$A1001),CHAR(34),
", Latitude:  ",INDEX(Sites[Latitude],$A1001),
", Longitude:  ",INDEX(Sites[Longitude],$A1001),
", SRSName:  ",CHAR(34),LatLonDatum,CHAR(34),"}"))</f>
        <v>#REF!</v>
      </c>
      <c r="M1001" t="e">
        <f>IF(INDEX(SamplingFeatures[Sampling Feature Type],$A1001)&lt;&gt;"Specimen","",
CONCATENATE("  - &amp;SpecimenID",TEXT(SUMPRODUCT(--($M$3:$M1000&lt;&gt;"")),"0000"),
" {","SamplingFeatureID:  *SamplingFeatureID",TEXT($A1001,"0000"),
", SpecimenTypeCV:  ",CHAR(34),INDEX(Specimens[Specimen Type],$A1001),CHAR(34),
", SpecimenMediumCV:  ",INDEX(Specimens[Specimen Medium],$A1001),
", IsFieldSpecimen:  ",CHAR(34),INDEX(Specimens[Is Field Specimen?],$A1001),CHAR(34),"}"))</f>
        <v>#REF!</v>
      </c>
      <c r="N1001" t="e">
        <f>IF(COUNTA(SpatialOffsets[])=0,"", IF(INDEX(SpatialOffsets[Spatial Offset Type],$A1001)="","",
CONCATENATE("  - &amp;SpatialOffsetID",TEXT($A1001,"0000"),
" {","SpatialOffsetTypeCV:  ",CHAR(34),INDEX(SpatialOffsets[Spatial Offset Type],$A1001),CHAR(34),
", Offset1Value:  ",INDEX(SpatialOffsets[Offset 1 Value],$A1001),
", Offset1UnitID:  ",CHAR(34),INDEX(SpatialOffsets[Offset 1 Unit],$A1001),CHAR(34),
", Offset2Value:  ",INDEX(SpatialOffsets[Offset 2 Value],$A1001),
", Offset2UnitID:  ",CHAR(34),INDEX(SpatialOffsets[Offset 2 Unit],$A1001),CHAR(34),
", Offset3Value:  ",INDEX(SpatialOffsets[Offset 3 Value],$A1001),
", Offset3UnitID:  ",CHAR(34),INDEX(SpatialOffsets[Offset 3 Unit],$A1001),CHAR(34),,"}")))</f>
        <v>#REF!</v>
      </c>
      <c r="O1001" t="e">
        <f>IF(COUNTA(RelatedFeatures[])=0,"", IF(INDEX(RelatedFeatures[First Sampling Feature Code],$A1001)="","",
CONCATENATE("  - &amp;RelationID",TEXT($A1001,"0000"),
" {","SamplingFeatureID:  *SamplingFeatureID",TEXT(MATCH(INDEX(RelatedFeatures[First Sampling Feature Code],$A1001),SamplingFeatures[Feature Code],0),"0000"),
", RelationshipTypeCV:  ",CHAR(34),INDEX(RelatedFeatures[Relationship Type],$A1001),CHAR(34),
", RelatedFeatureID: *SamplingFeatureID",TEXT(MATCH(INDEX(RelatedFeatures[Second Sampling Feature Code],$A1001),SamplingFeatures[Feature Code],0),"0000"),
", SpatialOffsetID:  ",IF(INDEX(RelatedFeatures[Offset Number],$A1001)="","",CONCATENATE("*SpatialOffsetID",TEXT(INDEX(RelatedFeatures[Offset Number],$A1001),"0000"))),"}")))</f>
        <v>#REF!</v>
      </c>
      <c r="P1001" t="e">
        <f>IF(INDEX(Methods[Method Type],$A1001)="","",
CONCATENATE("  - &amp;MethodID",TEXT($A1001,"0000"),
" {","MethodTypeCV:  ",CHAR(34),INDEX(Methods[Method Type],$A1001),CHAR(34),
", MethodCode:  ",CHAR(34),INDEX(Methods[Method Code],$A1001),CHAR(34),
", MethodName:  ",CHAR(34),INDEX(Methods[Method Name],$A1001),CHAR(34),
", MethodDescription:  ",CHAR(34),INDEX(Methods[Method Description],$A1001),CHAR(34),
", MethodLink:  ",CHAR(34),INDEX(Methods[Method Link],$A1001),CHAR(34),
", OrganizationID: *OrganizationID",TEXT(MATCH(INDEX(Methods[Organization Name],$A1001),Organizations[Organization Name],0),"0000"),"}"))</f>
        <v>#REF!</v>
      </c>
      <c r="Q1001" t="e">
        <f>IF(INDEX(Variables[Variable Type],$A1001)="","",
CONCATENATE("  - &amp;VariableID",TEXT($A1001,"0000"),
" {","VariableTypeCV:  ",CHAR(34),INDEX(Variables[Variable Type],$A1001),CHAR(34),
", VariableCode:  ",CHAR(34),INDEX(Variables[Variable Code],$A1001),CHAR(34),
", VariableNameCV:  ",CHAR(34),INDEX(Variables[Variable Name],$A1001),CHAR(34),
", VariableDefinition:  ",CHAR(34),INDEX(Variables[Variable Definition],$A1001),CHAR(34),
", SpecciationCV:  ",CHAR(34),INDEX(Variables[Speciation],$A1001),CHAR(34),
", NoDataValue:  ",CHAR(34),INDEX(Variables[No Data Value],$A1001),CHAR(34),"}"))</f>
        <v>#REF!</v>
      </c>
    </row>
    <row r="1002" spans="1:17" x14ac:dyDescent="0.25">
      <c r="A1002">
        <v>999</v>
      </c>
      <c r="D1002" t="e">
        <f>IF(INDEX(People[First Name],$A1002)="","",
CONCATENATE("  - &amp;PersonID",TEXT($A1002,"0000"),
" {","PersonFirstName:  ",CHAR(34),INDEX(People[First Name],$A1002),CHAR(34),
", PersonMiddleName:  ",CHAR(34),INDEX(People[Middle Name],$A1002),CHAR(34),
", PersonLastName:  ",CHAR(34),INDEX(People[Last Name],$A1002),CHAR(34),"}"))</f>
        <v>#REF!</v>
      </c>
      <c r="E1002" t="e">
        <f>IF(INDEX(Organizations[Organization Type '[CV']],$A1002)="","",
CONCATENATE("  - &amp;OrganizationID",TEXT($A1002,"0000"),
" {","OrganizationTypeCV:  ",CHAR(34),INDEX(Organizations[Organization Type '[CV']],$A1002),CHAR(34),
", OrganizationCode:  ",CHAR(34),INDEX(Organizations[Organization Code],$A1002),CHAR(34),
", OrganizationName:  ",CHAR(34),INDEX(Organizations[Organization Name],$A1002),CHAR(34),
", OrganizationDescription:  ",CHAR(34),INDEX(Organizations[Organization Description],$A1002),CHAR(34),
", OrganizationLink:  ",CHAR(34),INDEX(Organizations[Organization Link],$A1002),CHAR(34),"}"))</f>
        <v>#REF!</v>
      </c>
      <c r="F1002" t="e">
        <f>IF(INDEX(People[First Name],$A1002)="","",
CONCATENATE("  - &amp;AffiliationID",TEXT($A1002,"0000"),
" {PersonID: *PersonID",TEXT($A1002,"0000"),
", OrganizationID: *OrganizationID",TEXT(MATCH(INDEX(People[Organization Name],$A1002),Organizations[Organization Name],0),"0000"),
", IsPrimaryOrganizationContact: , AffiliationStartDate: , AffiliationEndDate: , PrimaryPhone: ",
", PrimaryEmail: ",CHAR(34),INDEX(People[Primary Email],$A1002),CHAR(34),
", PrimaryAddress: ",CHAR(34),INDEX(People[Primary Address],$A1002),CHAR(34),
", PersonLink: }"))</f>
        <v>#REF!</v>
      </c>
      <c r="H1002" t="e">
        <f>IF(COUNTA(CitationInformation)=0,"",IF(INDEX(AuthorList[Author Name],$A1002)="","",
CONCATENATE("  - &amp;AuthorListID",TEXT($A1002,"0000"),
"  {CitationID: *CitationID0001",
", PersonID: *PersonID",TEXT(MATCH(INDEX(AuthorList[Author Name],$A1002),People[Full Name],0),"0000"),
", AuthorOrder: ",INDEX(AuthorList[Author Number],$A1002),"}")))</f>
        <v>#REF!</v>
      </c>
      <c r="K1002" t="e">
        <f>IF(INDEX(SamplingFeatures[Feature Code],$A1002)="","",
CONCATENATE("  - &amp;SamplingFeatureID",TEXT($A1002,"0000"),
" {","SamplingFeatureUUID:  ",CHAR(34),INDEX(SamplingFeatures[Sampling Feature UUID],$A1002),CHAR(34),
", SamplingFeatureTypeCV:  ",CHAR(34),INDEX(SamplingFeatures[Sampling Feature Type],$A1002),CHAR(34),
", SamplingFeatureCode:  ",CHAR(34),INDEX(SamplingFeatures[Feature Code],$A1002),CHAR(34),
", SamplingFeatureName:  ",CHAR(34),INDEX(SamplingFeatures[Feature Name],$A1002),CHAR(34),
", SamplingFeatureDescription:  ",CHAR(34),INDEX(SamplingFeatures[Feature Description],$A1002),CHAR(34),
", SamplingFeatureGeotypeCV:  ",CHAR(34),INDEX(SamplingFeatures[Feature Geo Type],$A1002),CHAR(34),
", FeatureGeometry:  ",CHAR(34),INDEX(SamplingFeatures[Feature Geometry],$A1002),CHAR(34),
", Elevation_m:  ",CHAR(34),INDEX(SamplingFeatures[Elevation_m],$A1002),CHAR(34),
", ElevationDatumCV:  ",CHAR(34),ElevationDatum,CHAR(34),"}"))</f>
        <v>#REF!</v>
      </c>
      <c r="L1002" t="e">
        <f>IF(INDEX(SamplingFeatures[Sampling Feature Type],$A1002)&lt;&gt;"Site","",
CONCATENATE("  - &amp;SiteID",TEXT(SUMPRODUCT(--($L$3:$L1001&lt;&gt;"")),"0000"),
" {","SamplingFeatureID:  *SamplingFeatureID",TEXT($A1002,"0000"),
", SiteTypeCV:  ",CHAR(34),INDEX(Sites[Site Type],$A1002),CHAR(34),
", Latitude:  ",INDEX(Sites[Latitude],$A1002),
", Longitude:  ",INDEX(Sites[Longitude],$A1002),
", SRSName:  ",CHAR(34),LatLonDatum,CHAR(34),"}"))</f>
        <v>#REF!</v>
      </c>
      <c r="M1002" t="e">
        <f>IF(INDEX(SamplingFeatures[Sampling Feature Type],$A1002)&lt;&gt;"Specimen","",
CONCATENATE("  - &amp;SpecimenID",TEXT(SUMPRODUCT(--($M$3:$M1001&lt;&gt;"")),"0000"),
" {","SamplingFeatureID:  *SamplingFeatureID",TEXT($A1002,"0000"),
", SpecimenTypeCV:  ",CHAR(34),INDEX(Specimens[Specimen Type],$A1002),CHAR(34),
", SpecimenMediumCV:  ",INDEX(Specimens[Specimen Medium],$A1002),
", IsFieldSpecimen:  ",CHAR(34),INDEX(Specimens[Is Field Specimen?],$A1002),CHAR(34),"}"))</f>
        <v>#REF!</v>
      </c>
      <c r="N1002" t="e">
        <f>IF(COUNTA(SpatialOffsets[])=0,"", IF(INDEX(SpatialOffsets[Spatial Offset Type],$A1002)="","",
CONCATENATE("  - &amp;SpatialOffsetID",TEXT($A1002,"0000"),
" {","SpatialOffsetTypeCV:  ",CHAR(34),INDEX(SpatialOffsets[Spatial Offset Type],$A1002),CHAR(34),
", Offset1Value:  ",INDEX(SpatialOffsets[Offset 1 Value],$A1002),
", Offset1UnitID:  ",CHAR(34),INDEX(SpatialOffsets[Offset 1 Unit],$A1002),CHAR(34),
", Offset2Value:  ",INDEX(SpatialOffsets[Offset 2 Value],$A1002),
", Offset2UnitID:  ",CHAR(34),INDEX(SpatialOffsets[Offset 2 Unit],$A1002),CHAR(34),
", Offset3Value:  ",INDEX(SpatialOffsets[Offset 3 Value],$A1002),
", Offset3UnitID:  ",CHAR(34),INDEX(SpatialOffsets[Offset 3 Unit],$A1002),CHAR(34),,"}")))</f>
        <v>#REF!</v>
      </c>
      <c r="O1002" t="e">
        <f>IF(COUNTA(RelatedFeatures[])=0,"", IF(INDEX(RelatedFeatures[First Sampling Feature Code],$A1002)="","",
CONCATENATE("  - &amp;RelationID",TEXT($A1002,"0000"),
" {","SamplingFeatureID:  *SamplingFeatureID",TEXT(MATCH(INDEX(RelatedFeatures[First Sampling Feature Code],$A1002),SamplingFeatures[Feature Code],0),"0000"),
", RelationshipTypeCV:  ",CHAR(34),INDEX(RelatedFeatures[Relationship Type],$A1002),CHAR(34),
", RelatedFeatureID: *SamplingFeatureID",TEXT(MATCH(INDEX(RelatedFeatures[Second Sampling Feature Code],$A1002),SamplingFeatures[Feature Code],0),"0000"),
", SpatialOffsetID:  ",IF(INDEX(RelatedFeatures[Offset Number],$A1002)="","",CONCATENATE("*SpatialOffsetID",TEXT(INDEX(RelatedFeatures[Offset Number],$A1002),"0000"))),"}")))</f>
        <v>#REF!</v>
      </c>
      <c r="P1002" t="e">
        <f>IF(INDEX(Methods[Method Type],$A1002)="","",
CONCATENATE("  - &amp;MethodID",TEXT($A1002,"0000"),
" {","MethodTypeCV:  ",CHAR(34),INDEX(Methods[Method Type],$A1002),CHAR(34),
", MethodCode:  ",CHAR(34),INDEX(Methods[Method Code],$A1002),CHAR(34),
", MethodName:  ",CHAR(34),INDEX(Methods[Method Name],$A1002),CHAR(34),
", MethodDescription:  ",CHAR(34),INDEX(Methods[Method Description],$A1002),CHAR(34),
", MethodLink:  ",CHAR(34),INDEX(Methods[Method Link],$A1002),CHAR(34),
", OrganizationID: *OrganizationID",TEXT(MATCH(INDEX(Methods[Organization Name],$A1002),Organizations[Organization Name],0),"0000"),"}"))</f>
        <v>#REF!</v>
      </c>
      <c r="Q1002" t="e">
        <f>IF(INDEX(Variables[Variable Type],$A1002)="","",
CONCATENATE("  - &amp;VariableID",TEXT($A1002,"0000"),
" {","VariableTypeCV:  ",CHAR(34),INDEX(Variables[Variable Type],$A1002),CHAR(34),
", VariableCode:  ",CHAR(34),INDEX(Variables[Variable Code],$A1002),CHAR(34),
", VariableNameCV:  ",CHAR(34),INDEX(Variables[Variable Name],$A1002),CHAR(34),
", VariableDefinition:  ",CHAR(34),INDEX(Variables[Variable Definition],$A1002),CHAR(34),
", SpecciationCV:  ",CHAR(34),INDEX(Variables[Speciation],$A1002),CHAR(34),
", NoDataValue:  ",CHAR(34),INDEX(Variables[No Data Value],$A1002),CHAR(34),"}"))</f>
        <v>#REF!</v>
      </c>
    </row>
    <row r="1003" spans="1:17" x14ac:dyDescent="0.25">
      <c r="A1003">
        <v>1000</v>
      </c>
      <c r="D1003" t="e">
        <f>IF(INDEX(People[First Name],$A1003)="","",
CONCATENATE("  - &amp;PersonID",TEXT($A1003,"0000"),
" {","PersonFirstName:  ",CHAR(34),INDEX(People[First Name],$A1003),CHAR(34),
", PersonMiddleName:  ",CHAR(34),INDEX(People[Middle Name],$A1003),CHAR(34),
", PersonLastName:  ",CHAR(34),INDEX(People[Last Name],$A1003),CHAR(34),"}"))</f>
        <v>#REF!</v>
      </c>
      <c r="E1003" t="e">
        <f>IF(INDEX(Organizations[Organization Type '[CV']],$A1003)="","",
CONCATENATE("  - &amp;OrganizationID",TEXT($A1003,"0000"),
" {","OrganizationTypeCV:  ",CHAR(34),INDEX(Organizations[Organization Type '[CV']],$A1003),CHAR(34),
", OrganizationCode:  ",CHAR(34),INDEX(Organizations[Organization Code],$A1003),CHAR(34),
", OrganizationName:  ",CHAR(34),INDEX(Organizations[Organization Name],$A1003),CHAR(34),
", OrganizationDescription:  ",CHAR(34),INDEX(Organizations[Organization Description],$A1003),CHAR(34),
", OrganizationLink:  ",CHAR(34),INDEX(Organizations[Organization Link],$A1003),CHAR(34),"}"))</f>
        <v>#REF!</v>
      </c>
      <c r="F1003" t="e">
        <f>IF(INDEX(People[First Name],$A1003)="","",
CONCATENATE("  - &amp;AffiliationID",TEXT($A1003,"0000"),
" {PersonID: *PersonID",TEXT($A1003,"0000"),
", OrganizationID: *OrganizationID",TEXT(MATCH(INDEX(People[Organization Name],$A1003),Organizations[Organization Name],0),"0000"),
", IsPrimaryOrganizationContact: , AffiliationStartDate: , AffiliationEndDate: , PrimaryPhone: ",
", PrimaryEmail: ",CHAR(34),INDEX(People[Primary Email],$A1003),CHAR(34),
", PrimaryAddress: ",CHAR(34),INDEX(People[Primary Address],$A1003),CHAR(34),
", PersonLink: }"))</f>
        <v>#REF!</v>
      </c>
      <c r="H1003" t="e">
        <f>IF(COUNTA(CitationInformation)=0,"",IF(INDEX(AuthorList[Author Name],$A1003)="","",
CONCATENATE("  - &amp;AuthorListID",TEXT($A1003,"0000"),
"  {CitationID: *CitationID0001",
", PersonID: *PersonID",TEXT(MATCH(INDEX(AuthorList[Author Name],$A1003),People[Full Name],0),"0000"),
", AuthorOrder: ",INDEX(AuthorList[Author Number],$A1003),"}")))</f>
        <v>#REF!</v>
      </c>
      <c r="K1003" t="e">
        <f>IF(INDEX(SamplingFeatures[Feature Code],$A1003)="","",
CONCATENATE("  - &amp;SamplingFeatureID",TEXT($A1003,"0000"),
" {","SamplingFeatureUUID:  ",CHAR(34),INDEX(SamplingFeatures[Sampling Feature UUID],$A1003),CHAR(34),
", SamplingFeatureTypeCV:  ",CHAR(34),INDEX(SamplingFeatures[Sampling Feature Type],$A1003),CHAR(34),
", SamplingFeatureCode:  ",CHAR(34),INDEX(SamplingFeatures[Feature Code],$A1003),CHAR(34),
", SamplingFeatureName:  ",CHAR(34),INDEX(SamplingFeatures[Feature Name],$A1003),CHAR(34),
", SamplingFeatureDescription:  ",CHAR(34),INDEX(SamplingFeatures[Feature Description],$A1003),CHAR(34),
", SamplingFeatureGeotypeCV:  ",CHAR(34),INDEX(SamplingFeatures[Feature Geo Type],$A1003),CHAR(34),
", FeatureGeometry:  ",CHAR(34),INDEX(SamplingFeatures[Feature Geometry],$A1003),CHAR(34),
", Elevation_m:  ",CHAR(34),INDEX(SamplingFeatures[Elevation_m],$A1003),CHAR(34),
", ElevationDatumCV:  ",CHAR(34),ElevationDatum,CHAR(34),"}"))</f>
        <v>#REF!</v>
      </c>
      <c r="L1003" t="e">
        <f>IF(INDEX(SamplingFeatures[Sampling Feature Type],$A1003)&lt;&gt;"Site","",
CONCATENATE("  - &amp;SiteID",TEXT(SUMPRODUCT(--($L$3:$L1002&lt;&gt;"")),"0000"),
" {","SamplingFeatureID:  *SamplingFeatureID",TEXT($A1003,"0000"),
", SiteTypeCV:  ",CHAR(34),INDEX(Sites[Site Type],$A1003),CHAR(34),
", Latitude:  ",INDEX(Sites[Latitude],$A1003),
", Longitude:  ",INDEX(Sites[Longitude],$A1003),
", SRSName:  ",CHAR(34),LatLonDatum,CHAR(34),"}"))</f>
        <v>#REF!</v>
      </c>
      <c r="M1003" t="e">
        <f>IF(INDEX(SamplingFeatures[Sampling Feature Type],$A1003)&lt;&gt;"Specimen","",
CONCATENATE("  - &amp;SpecimenID",TEXT(SUMPRODUCT(--($M$3:$M1002&lt;&gt;"")),"0000"),
" {","SamplingFeatureID:  *SamplingFeatureID",TEXT($A1003,"0000"),
", SpecimenTypeCV:  ",CHAR(34),INDEX(Specimens[Specimen Type],$A1003),CHAR(34),
", SpecimenMediumCV:  ",INDEX(Specimens[Specimen Medium],$A1003),
", IsFieldSpecimen:  ",CHAR(34),INDEX(Specimens[Is Field Specimen?],$A1003),CHAR(34),"}"))</f>
        <v>#REF!</v>
      </c>
      <c r="N1003" t="e">
        <f>IF(COUNTA(SpatialOffsets[])=0,"", IF(INDEX(SpatialOffsets[Spatial Offset Type],$A1003)="","",
CONCATENATE("  - &amp;SpatialOffsetID",TEXT($A1003,"0000"),
" {","SpatialOffsetTypeCV:  ",CHAR(34),INDEX(SpatialOffsets[Spatial Offset Type],$A1003),CHAR(34),
", Offset1Value:  ",INDEX(SpatialOffsets[Offset 1 Value],$A1003),
", Offset1UnitID:  ",CHAR(34),INDEX(SpatialOffsets[Offset 1 Unit],$A1003),CHAR(34),
", Offset2Value:  ",INDEX(SpatialOffsets[Offset 2 Value],$A1003),
", Offset2UnitID:  ",CHAR(34),INDEX(SpatialOffsets[Offset 2 Unit],$A1003),CHAR(34),
", Offset3Value:  ",INDEX(SpatialOffsets[Offset 3 Value],$A1003),
", Offset3UnitID:  ",CHAR(34),INDEX(SpatialOffsets[Offset 3 Unit],$A1003),CHAR(34),,"}")))</f>
        <v>#REF!</v>
      </c>
      <c r="O1003" t="e">
        <f>IF(COUNTA(RelatedFeatures[])=0,"", IF(INDEX(RelatedFeatures[First Sampling Feature Code],$A1003)="","",
CONCATENATE("  - &amp;RelationID",TEXT($A1003,"0000"),
" {","SamplingFeatureID:  *SamplingFeatureID",TEXT(MATCH(INDEX(RelatedFeatures[First Sampling Feature Code],$A1003),SamplingFeatures[Feature Code],0),"0000"),
", RelationshipTypeCV:  ",CHAR(34),INDEX(RelatedFeatures[Relationship Type],$A1003),CHAR(34),
", RelatedFeatureID: *SamplingFeatureID",TEXT(MATCH(INDEX(RelatedFeatures[Second Sampling Feature Code],$A1003),SamplingFeatures[Feature Code],0),"0000"),
", SpatialOffsetID:  ",IF(INDEX(RelatedFeatures[Offset Number],$A1003)="","",CONCATENATE("*SpatialOffsetID",TEXT(INDEX(RelatedFeatures[Offset Number],$A1003),"0000"))),"}")))</f>
        <v>#REF!</v>
      </c>
      <c r="P1003" t="e">
        <f>IF(INDEX(Methods[Method Type],$A1003)="","",
CONCATENATE("  - &amp;MethodID",TEXT($A1003,"0000"),
" {","MethodTypeCV:  ",CHAR(34),INDEX(Methods[Method Type],$A1003),CHAR(34),
", MethodCode:  ",CHAR(34),INDEX(Methods[Method Code],$A1003),CHAR(34),
", MethodName:  ",CHAR(34),INDEX(Methods[Method Name],$A1003),CHAR(34),
", MethodDescription:  ",CHAR(34),INDEX(Methods[Method Description],$A1003),CHAR(34),
", MethodLink:  ",CHAR(34),INDEX(Methods[Method Link],$A1003),CHAR(34),
", OrganizationID: *OrganizationID",TEXT(MATCH(INDEX(Methods[Organization Name],$A1003),Organizations[Organization Name],0),"0000"),"}"))</f>
        <v>#REF!</v>
      </c>
      <c r="Q1003" t="e">
        <f>IF(INDEX(Variables[Variable Type],$A1003)="","",
CONCATENATE("  - &amp;VariableID",TEXT($A1003,"0000"),
" {","VariableTypeCV:  ",CHAR(34),INDEX(Variables[Variable Type],$A1003),CHAR(34),
", VariableCode:  ",CHAR(34),INDEX(Variables[Variable Code],$A1003),CHAR(34),
", VariableNameCV:  ",CHAR(34),INDEX(Variables[Variable Name],$A1003),CHAR(34),
", VariableDefinition:  ",CHAR(34),INDEX(Variables[Variable Definition],$A1003),CHAR(34),
", SpecciationCV:  ",CHAR(34),INDEX(Variables[Speciation],$A1003),CHAR(34),
", NoDataValue:  ",CHAR(34),INDEX(Variables[No Data Value],$A1003),CHAR(34),"}"))</f>
        <v>#REF!</v>
      </c>
    </row>
    <row r="1004" spans="1:17" x14ac:dyDescent="0.25">
      <c r="A1004">
        <v>1001</v>
      </c>
      <c r="D1004" t="e">
        <f>IF(INDEX(People[First Name],$A1004)="","",
CONCATENATE("  - &amp;PersonID",TEXT($A1004,"0000"),
" {","PersonFirstName:  ",CHAR(34),INDEX(People[First Name],$A1004),CHAR(34),
", PersonMiddleName:  ",CHAR(34),INDEX(People[Middle Name],$A1004),CHAR(34),
", PersonLastName:  ",CHAR(34),INDEX(People[Last Name],$A1004),CHAR(34),"}"))</f>
        <v>#REF!</v>
      </c>
      <c r="E1004" t="e">
        <f>IF(INDEX(Organizations[Organization Type '[CV']],$A1004)="","",
CONCATENATE("  - &amp;OrganizationID",TEXT($A1004,"0000"),
" {","OrganizationTypeCV:  ",CHAR(34),INDEX(Organizations[Organization Type '[CV']],$A1004),CHAR(34),
", OrganizationCode:  ",CHAR(34),INDEX(Organizations[Organization Code],$A1004),CHAR(34),
", OrganizationName:  ",CHAR(34),INDEX(Organizations[Organization Name],$A1004),CHAR(34),
", OrganizationDescription:  ",CHAR(34),INDEX(Organizations[Organization Description],$A1004),CHAR(34),
", OrganizationLink:  ",CHAR(34),INDEX(Organizations[Organization Link],$A1004),CHAR(34),"}"))</f>
        <v>#REF!</v>
      </c>
      <c r="F1004" t="e">
        <f>IF(INDEX(People[First Name],$A1004)="","",
CONCATENATE("  - &amp;AffiliationID",TEXT($A1004,"0000"),
" {PersonID: *PersonID",TEXT($A1004,"0000"),
", OrganizationID: *OrganizationID",TEXT(MATCH(INDEX(People[Organization Name],$A1004),Organizations[Organization Name],0),"0000"),
", IsPrimaryOrganizationContact: , AffiliationStartDate: , AffiliationEndDate: , PrimaryPhone: ",
", PrimaryEmail: ",CHAR(34),INDEX(People[Primary Email],$A1004),CHAR(34),
", PrimaryAddress: ",CHAR(34),INDEX(People[Primary Address],$A1004),CHAR(34),
", PersonLink: }"))</f>
        <v>#REF!</v>
      </c>
      <c r="H1004" t="e">
        <f>IF(COUNTA(CitationInformation)=0,"",IF(INDEX(AuthorList[Author Name],$A1004)="","",
CONCATENATE("  - &amp;AuthorListID",TEXT($A1004,"0000"),
"  {CitationID: *CitationID0001",
", PersonID: *PersonID",TEXT(MATCH(INDEX(AuthorList[Author Name],$A1004),People[Full Name],0),"0000"),
", AuthorOrder: ",INDEX(AuthorList[Author Number],$A1004),"}")))</f>
        <v>#REF!</v>
      </c>
      <c r="K1004" t="e">
        <f>IF(INDEX(SamplingFeatures[Feature Code],$A1004)="","",
CONCATENATE("  - &amp;SamplingFeatureID",TEXT($A1004,"0000"),
" {","SamplingFeatureUUID:  ",CHAR(34),INDEX(SamplingFeatures[Sampling Feature UUID],$A1004),CHAR(34),
", SamplingFeatureTypeCV:  ",CHAR(34),INDEX(SamplingFeatures[Sampling Feature Type],$A1004),CHAR(34),
", SamplingFeatureCode:  ",CHAR(34),INDEX(SamplingFeatures[Feature Code],$A1004),CHAR(34),
", SamplingFeatureName:  ",CHAR(34),INDEX(SamplingFeatures[Feature Name],$A1004),CHAR(34),
", SamplingFeatureDescription:  ",CHAR(34),INDEX(SamplingFeatures[Feature Description],$A1004),CHAR(34),
", SamplingFeatureGeotypeCV:  ",CHAR(34),INDEX(SamplingFeatures[Feature Geo Type],$A1004),CHAR(34),
", FeatureGeometry:  ",CHAR(34),INDEX(SamplingFeatures[Feature Geometry],$A1004),CHAR(34),
", Elevation_m:  ",CHAR(34),INDEX(SamplingFeatures[Elevation_m],$A1004),CHAR(34),
", ElevationDatumCV:  ",CHAR(34),ElevationDatum,CHAR(34),"}"))</f>
        <v>#REF!</v>
      </c>
      <c r="L1004" t="e">
        <f>IF(INDEX(SamplingFeatures[Sampling Feature Type],$A1004)&lt;&gt;"Site","",
CONCATENATE("  - &amp;SiteID",TEXT(SUMPRODUCT(--($L$3:$L1003&lt;&gt;"")),"0000"),
" {","SamplingFeatureID:  *SamplingFeatureID",TEXT($A1004,"0000"),
", SiteTypeCV:  ",CHAR(34),INDEX(Sites[Site Type],$A1004),CHAR(34),
", Latitude:  ",INDEX(Sites[Latitude],$A1004),
", Longitude:  ",INDEX(Sites[Longitude],$A1004),
", SRSName:  ",CHAR(34),LatLonDatum,CHAR(34),"}"))</f>
        <v>#REF!</v>
      </c>
      <c r="M1004" t="e">
        <f>IF(INDEX(SamplingFeatures[Sampling Feature Type],$A1004)&lt;&gt;"Specimen","",
CONCATENATE("  - &amp;SpecimenID",TEXT(SUMPRODUCT(--($M$3:$M1003&lt;&gt;"")),"0000"),
" {","SamplingFeatureID:  *SamplingFeatureID",TEXT($A1004,"0000"),
", SpecimenTypeCV:  ",CHAR(34),INDEX(Specimens[Specimen Type],$A1004),CHAR(34),
", SpecimenMediumCV:  ",INDEX(Specimens[Specimen Medium],$A1004),
", IsFieldSpecimen:  ",CHAR(34),INDEX(Specimens[Is Field Specimen?],$A1004),CHAR(34),"}"))</f>
        <v>#REF!</v>
      </c>
      <c r="N1004" t="e">
        <f>IF(COUNTA(SpatialOffsets[])=0,"", IF(INDEX(SpatialOffsets[Spatial Offset Type],$A1004)="","",
CONCATENATE("  - &amp;SpatialOffsetID",TEXT($A1004,"0000"),
" {","SpatialOffsetTypeCV:  ",CHAR(34),INDEX(SpatialOffsets[Spatial Offset Type],$A1004),CHAR(34),
", Offset1Value:  ",INDEX(SpatialOffsets[Offset 1 Value],$A1004),
", Offset1UnitID:  ",CHAR(34),INDEX(SpatialOffsets[Offset 1 Unit],$A1004),CHAR(34),
", Offset2Value:  ",INDEX(SpatialOffsets[Offset 2 Value],$A1004),
", Offset2UnitID:  ",CHAR(34),INDEX(SpatialOffsets[Offset 2 Unit],$A1004),CHAR(34),
", Offset3Value:  ",INDEX(SpatialOffsets[Offset 3 Value],$A1004),
", Offset3UnitID:  ",CHAR(34),INDEX(SpatialOffsets[Offset 3 Unit],$A1004),CHAR(34),,"}")))</f>
        <v>#REF!</v>
      </c>
      <c r="O1004" t="e">
        <f>IF(COUNTA(RelatedFeatures[])=0,"", IF(INDEX(RelatedFeatures[First Sampling Feature Code],$A1004)="","",
CONCATENATE("  - &amp;RelationID",TEXT($A1004,"0000"),
" {","SamplingFeatureID:  *SamplingFeatureID",TEXT(MATCH(INDEX(RelatedFeatures[First Sampling Feature Code],$A1004),SamplingFeatures[Feature Code],0),"0000"),
", RelationshipTypeCV:  ",CHAR(34),INDEX(RelatedFeatures[Relationship Type],$A1004),CHAR(34),
", RelatedFeatureID: *SamplingFeatureID",TEXT(MATCH(INDEX(RelatedFeatures[Second Sampling Feature Code],$A1004),SamplingFeatures[Feature Code],0),"0000"),
", SpatialOffsetID:  ",IF(INDEX(RelatedFeatures[Offset Number],$A1004)="","",CONCATENATE("*SpatialOffsetID",TEXT(INDEX(RelatedFeatures[Offset Number],$A1004),"0000"))),"}")))</f>
        <v>#REF!</v>
      </c>
      <c r="P1004" t="e">
        <f>IF(INDEX(Methods[Method Type],$A1004)="","",
CONCATENATE("  - &amp;MethodID",TEXT($A1004,"0000"),
" {","MethodTypeCV:  ",CHAR(34),INDEX(Methods[Method Type],$A1004),CHAR(34),
", MethodCode:  ",CHAR(34),INDEX(Methods[Method Code],$A1004),CHAR(34),
", MethodName:  ",CHAR(34),INDEX(Methods[Method Name],$A1004),CHAR(34),
", MethodDescription:  ",CHAR(34),INDEX(Methods[Method Description],$A1004),CHAR(34),
", MethodLink:  ",CHAR(34),INDEX(Methods[Method Link],$A1004),CHAR(34),
", OrganizationID: *OrganizationID",TEXT(MATCH(INDEX(Methods[Organization Name],$A1004),Organizations[Organization Name],0),"0000"),"}"))</f>
        <v>#REF!</v>
      </c>
      <c r="Q1004" t="e">
        <f>IF(INDEX(Variables[Variable Type],$A1004)="","",
CONCATENATE("  - &amp;VariableID",TEXT($A1004,"0000"),
" {","VariableTypeCV:  ",CHAR(34),INDEX(Variables[Variable Type],$A1004),CHAR(34),
", VariableCode:  ",CHAR(34),INDEX(Variables[Variable Code],$A1004),CHAR(34),
", VariableNameCV:  ",CHAR(34),INDEX(Variables[Variable Name],$A1004),CHAR(34),
", VariableDefinition:  ",CHAR(34),INDEX(Variables[Variable Definition],$A1004),CHAR(34),
", SpecciationCV:  ",CHAR(34),INDEX(Variables[Speciation],$A1004),CHAR(34),
", NoDataValue:  ",CHAR(34),INDEX(Variables[No Data Value],$A1004),CHAR(34),"}"))</f>
        <v>#REF!</v>
      </c>
    </row>
    <row r="1005" spans="1:17" x14ac:dyDescent="0.25">
      <c r="A1005">
        <v>1002</v>
      </c>
      <c r="D1005" t="e">
        <f>IF(INDEX(People[First Name],$A1005)="","",
CONCATENATE("  - &amp;PersonID",TEXT($A1005,"0000"),
" {","PersonFirstName:  ",CHAR(34),INDEX(People[First Name],$A1005),CHAR(34),
", PersonMiddleName:  ",CHAR(34),INDEX(People[Middle Name],$A1005),CHAR(34),
", PersonLastName:  ",CHAR(34),INDEX(People[Last Name],$A1005),CHAR(34),"}"))</f>
        <v>#REF!</v>
      </c>
      <c r="E1005" t="e">
        <f>IF(INDEX(Organizations[Organization Type '[CV']],$A1005)="","",
CONCATENATE("  - &amp;OrganizationID",TEXT($A1005,"0000"),
" {","OrganizationTypeCV:  ",CHAR(34),INDEX(Organizations[Organization Type '[CV']],$A1005),CHAR(34),
", OrganizationCode:  ",CHAR(34),INDEX(Organizations[Organization Code],$A1005),CHAR(34),
", OrganizationName:  ",CHAR(34),INDEX(Organizations[Organization Name],$A1005),CHAR(34),
", OrganizationDescription:  ",CHAR(34),INDEX(Organizations[Organization Description],$A1005),CHAR(34),
", OrganizationLink:  ",CHAR(34),INDEX(Organizations[Organization Link],$A1005),CHAR(34),"}"))</f>
        <v>#REF!</v>
      </c>
      <c r="F1005" t="e">
        <f>IF(INDEX(People[First Name],$A1005)="","",
CONCATENATE("  - &amp;AffiliationID",TEXT($A1005,"0000"),
" {PersonID: *PersonID",TEXT($A1005,"0000"),
", OrganizationID: *OrganizationID",TEXT(MATCH(INDEX(People[Organization Name],$A1005),Organizations[Organization Name],0),"0000"),
", IsPrimaryOrganizationContact: , AffiliationStartDate: , AffiliationEndDate: , PrimaryPhone: ",
", PrimaryEmail: ",CHAR(34),INDEX(People[Primary Email],$A1005),CHAR(34),
", PrimaryAddress: ",CHAR(34),INDEX(People[Primary Address],$A1005),CHAR(34),
", PersonLink: }"))</f>
        <v>#REF!</v>
      </c>
      <c r="H1005" t="e">
        <f>IF(COUNTA(CitationInformation)=0,"",IF(INDEX(AuthorList[Author Name],$A1005)="","",
CONCATENATE("  - &amp;AuthorListID",TEXT($A1005,"0000"),
"  {CitationID: *CitationID0001",
", PersonID: *PersonID",TEXT(MATCH(INDEX(AuthorList[Author Name],$A1005),People[Full Name],0),"0000"),
", AuthorOrder: ",INDEX(AuthorList[Author Number],$A1005),"}")))</f>
        <v>#REF!</v>
      </c>
      <c r="K1005" t="e">
        <f>IF(INDEX(SamplingFeatures[Feature Code],$A1005)="","",
CONCATENATE("  - &amp;SamplingFeatureID",TEXT($A1005,"0000"),
" {","SamplingFeatureUUID:  ",CHAR(34),INDEX(SamplingFeatures[Sampling Feature UUID],$A1005),CHAR(34),
", SamplingFeatureTypeCV:  ",CHAR(34),INDEX(SamplingFeatures[Sampling Feature Type],$A1005),CHAR(34),
", SamplingFeatureCode:  ",CHAR(34),INDEX(SamplingFeatures[Feature Code],$A1005),CHAR(34),
", SamplingFeatureName:  ",CHAR(34),INDEX(SamplingFeatures[Feature Name],$A1005),CHAR(34),
", SamplingFeatureDescription:  ",CHAR(34),INDEX(SamplingFeatures[Feature Description],$A1005),CHAR(34),
", SamplingFeatureGeotypeCV:  ",CHAR(34),INDEX(SamplingFeatures[Feature Geo Type],$A1005),CHAR(34),
", FeatureGeometry:  ",CHAR(34),INDEX(SamplingFeatures[Feature Geometry],$A1005),CHAR(34),
", Elevation_m:  ",CHAR(34),INDEX(SamplingFeatures[Elevation_m],$A1005),CHAR(34),
", ElevationDatumCV:  ",CHAR(34),ElevationDatum,CHAR(34),"}"))</f>
        <v>#REF!</v>
      </c>
      <c r="L1005" t="e">
        <f>IF(INDEX(SamplingFeatures[Sampling Feature Type],$A1005)&lt;&gt;"Site","",
CONCATENATE("  - &amp;SiteID",TEXT(SUMPRODUCT(--($L$3:$L1004&lt;&gt;"")),"0000"),
" {","SamplingFeatureID:  *SamplingFeatureID",TEXT($A1005,"0000"),
", SiteTypeCV:  ",CHAR(34),INDEX(Sites[Site Type],$A1005),CHAR(34),
", Latitude:  ",INDEX(Sites[Latitude],$A1005),
", Longitude:  ",INDEX(Sites[Longitude],$A1005),
", SRSName:  ",CHAR(34),LatLonDatum,CHAR(34),"}"))</f>
        <v>#REF!</v>
      </c>
      <c r="M1005" t="e">
        <f>IF(INDEX(SamplingFeatures[Sampling Feature Type],$A1005)&lt;&gt;"Specimen","",
CONCATENATE("  - &amp;SpecimenID",TEXT(SUMPRODUCT(--($M$3:$M1004&lt;&gt;"")),"0000"),
" {","SamplingFeatureID:  *SamplingFeatureID",TEXT($A1005,"0000"),
", SpecimenTypeCV:  ",CHAR(34),INDEX(Specimens[Specimen Type],$A1005),CHAR(34),
", SpecimenMediumCV:  ",INDEX(Specimens[Specimen Medium],$A1005),
", IsFieldSpecimen:  ",CHAR(34),INDEX(Specimens[Is Field Specimen?],$A1005),CHAR(34),"}"))</f>
        <v>#REF!</v>
      </c>
      <c r="N1005" t="e">
        <f>IF(COUNTA(SpatialOffsets[])=0,"", IF(INDEX(SpatialOffsets[Spatial Offset Type],$A1005)="","",
CONCATENATE("  - &amp;SpatialOffsetID",TEXT($A1005,"0000"),
" {","SpatialOffsetTypeCV:  ",CHAR(34),INDEX(SpatialOffsets[Spatial Offset Type],$A1005),CHAR(34),
", Offset1Value:  ",INDEX(SpatialOffsets[Offset 1 Value],$A1005),
", Offset1UnitID:  ",CHAR(34),INDEX(SpatialOffsets[Offset 1 Unit],$A1005),CHAR(34),
", Offset2Value:  ",INDEX(SpatialOffsets[Offset 2 Value],$A1005),
", Offset2UnitID:  ",CHAR(34),INDEX(SpatialOffsets[Offset 2 Unit],$A1005),CHAR(34),
", Offset3Value:  ",INDEX(SpatialOffsets[Offset 3 Value],$A1005),
", Offset3UnitID:  ",CHAR(34),INDEX(SpatialOffsets[Offset 3 Unit],$A1005),CHAR(34),,"}")))</f>
        <v>#REF!</v>
      </c>
      <c r="O1005" t="e">
        <f>IF(COUNTA(RelatedFeatures[])=0,"", IF(INDEX(RelatedFeatures[First Sampling Feature Code],$A1005)="","",
CONCATENATE("  - &amp;RelationID",TEXT($A1005,"0000"),
" {","SamplingFeatureID:  *SamplingFeatureID",TEXT(MATCH(INDEX(RelatedFeatures[First Sampling Feature Code],$A1005),SamplingFeatures[Feature Code],0),"0000"),
", RelationshipTypeCV:  ",CHAR(34),INDEX(RelatedFeatures[Relationship Type],$A1005),CHAR(34),
", RelatedFeatureID: *SamplingFeatureID",TEXT(MATCH(INDEX(RelatedFeatures[Second Sampling Feature Code],$A1005),SamplingFeatures[Feature Code],0),"0000"),
", SpatialOffsetID:  ",IF(INDEX(RelatedFeatures[Offset Number],$A1005)="","",CONCATENATE("*SpatialOffsetID",TEXT(INDEX(RelatedFeatures[Offset Number],$A1005),"0000"))),"}")))</f>
        <v>#REF!</v>
      </c>
      <c r="P1005" t="e">
        <f>IF(INDEX(Methods[Method Type],$A1005)="","",
CONCATENATE("  - &amp;MethodID",TEXT($A1005,"0000"),
" {","MethodTypeCV:  ",CHAR(34),INDEX(Methods[Method Type],$A1005),CHAR(34),
", MethodCode:  ",CHAR(34),INDEX(Methods[Method Code],$A1005),CHAR(34),
", MethodName:  ",CHAR(34),INDEX(Methods[Method Name],$A1005),CHAR(34),
", MethodDescription:  ",CHAR(34),INDEX(Methods[Method Description],$A1005),CHAR(34),
", MethodLink:  ",CHAR(34),INDEX(Methods[Method Link],$A1005),CHAR(34),
", OrganizationID: *OrganizationID",TEXT(MATCH(INDEX(Methods[Organization Name],$A1005),Organizations[Organization Name],0),"0000"),"}"))</f>
        <v>#REF!</v>
      </c>
      <c r="Q1005" t="e">
        <f>IF(INDEX(Variables[Variable Type],$A1005)="","",
CONCATENATE("  - &amp;VariableID",TEXT($A1005,"0000"),
" {","VariableTypeCV:  ",CHAR(34),INDEX(Variables[Variable Type],$A1005),CHAR(34),
", VariableCode:  ",CHAR(34),INDEX(Variables[Variable Code],$A1005),CHAR(34),
", VariableNameCV:  ",CHAR(34),INDEX(Variables[Variable Name],$A1005),CHAR(34),
", VariableDefinition:  ",CHAR(34),INDEX(Variables[Variable Definition],$A1005),CHAR(34),
", SpecciationCV:  ",CHAR(34),INDEX(Variables[Speciation],$A1005),CHAR(34),
", NoDataValue:  ",CHAR(34),INDEX(Variables[No Data Value],$A1005),CHAR(34),"}"))</f>
        <v>#REF!</v>
      </c>
    </row>
    <row r="1006" spans="1:17" x14ac:dyDescent="0.25">
      <c r="A1006">
        <v>1003</v>
      </c>
      <c r="D1006" t="e">
        <f>IF(INDEX(People[First Name],$A1006)="","",
CONCATENATE("  - &amp;PersonID",TEXT($A1006,"0000"),
" {","PersonFirstName:  ",CHAR(34),INDEX(People[First Name],$A1006),CHAR(34),
", PersonMiddleName:  ",CHAR(34),INDEX(People[Middle Name],$A1006),CHAR(34),
", PersonLastName:  ",CHAR(34),INDEX(People[Last Name],$A1006),CHAR(34),"}"))</f>
        <v>#REF!</v>
      </c>
      <c r="E1006" t="e">
        <f>IF(INDEX(Organizations[Organization Type '[CV']],$A1006)="","",
CONCATENATE("  - &amp;OrganizationID",TEXT($A1006,"0000"),
" {","OrganizationTypeCV:  ",CHAR(34),INDEX(Organizations[Organization Type '[CV']],$A1006),CHAR(34),
", OrganizationCode:  ",CHAR(34),INDEX(Organizations[Organization Code],$A1006),CHAR(34),
", OrganizationName:  ",CHAR(34),INDEX(Organizations[Organization Name],$A1006),CHAR(34),
", OrganizationDescription:  ",CHAR(34),INDEX(Organizations[Organization Description],$A1006),CHAR(34),
", OrganizationLink:  ",CHAR(34),INDEX(Organizations[Organization Link],$A1006),CHAR(34),"}"))</f>
        <v>#REF!</v>
      </c>
      <c r="F1006" t="e">
        <f>IF(INDEX(People[First Name],$A1006)="","",
CONCATENATE("  - &amp;AffiliationID",TEXT($A1006,"0000"),
" {PersonID: *PersonID",TEXT($A1006,"0000"),
", OrganizationID: *OrganizationID",TEXT(MATCH(INDEX(People[Organization Name],$A1006),Organizations[Organization Name],0),"0000"),
", IsPrimaryOrganizationContact: , AffiliationStartDate: , AffiliationEndDate: , PrimaryPhone: ",
", PrimaryEmail: ",CHAR(34),INDEX(People[Primary Email],$A1006),CHAR(34),
", PrimaryAddress: ",CHAR(34),INDEX(People[Primary Address],$A1006),CHAR(34),
", PersonLink: }"))</f>
        <v>#REF!</v>
      </c>
      <c r="H1006" t="e">
        <f>IF(COUNTA(CitationInformation)=0,"",IF(INDEX(AuthorList[Author Name],$A1006)="","",
CONCATENATE("  - &amp;AuthorListID",TEXT($A1006,"0000"),
"  {CitationID: *CitationID0001",
", PersonID: *PersonID",TEXT(MATCH(INDEX(AuthorList[Author Name],$A1006),People[Full Name],0),"0000"),
", AuthorOrder: ",INDEX(AuthorList[Author Number],$A1006),"}")))</f>
        <v>#REF!</v>
      </c>
      <c r="K1006" t="e">
        <f>IF(INDEX(SamplingFeatures[Feature Code],$A1006)="","",
CONCATENATE("  - &amp;SamplingFeatureID",TEXT($A1006,"0000"),
" {","SamplingFeatureUUID:  ",CHAR(34),INDEX(SamplingFeatures[Sampling Feature UUID],$A1006),CHAR(34),
", SamplingFeatureTypeCV:  ",CHAR(34),INDEX(SamplingFeatures[Sampling Feature Type],$A1006),CHAR(34),
", SamplingFeatureCode:  ",CHAR(34),INDEX(SamplingFeatures[Feature Code],$A1006),CHAR(34),
", SamplingFeatureName:  ",CHAR(34),INDEX(SamplingFeatures[Feature Name],$A1006),CHAR(34),
", SamplingFeatureDescription:  ",CHAR(34),INDEX(SamplingFeatures[Feature Description],$A1006),CHAR(34),
", SamplingFeatureGeotypeCV:  ",CHAR(34),INDEX(SamplingFeatures[Feature Geo Type],$A1006),CHAR(34),
", FeatureGeometry:  ",CHAR(34),INDEX(SamplingFeatures[Feature Geometry],$A1006),CHAR(34),
", Elevation_m:  ",CHAR(34),INDEX(SamplingFeatures[Elevation_m],$A1006),CHAR(34),
", ElevationDatumCV:  ",CHAR(34),ElevationDatum,CHAR(34),"}"))</f>
        <v>#REF!</v>
      </c>
      <c r="L1006" t="e">
        <f>IF(INDEX(SamplingFeatures[Sampling Feature Type],$A1006)&lt;&gt;"Site","",
CONCATENATE("  - &amp;SiteID",TEXT(SUMPRODUCT(--($L$3:$L1005&lt;&gt;"")),"0000"),
" {","SamplingFeatureID:  *SamplingFeatureID",TEXT($A1006,"0000"),
", SiteTypeCV:  ",CHAR(34),INDEX(Sites[Site Type],$A1006),CHAR(34),
", Latitude:  ",INDEX(Sites[Latitude],$A1006),
", Longitude:  ",INDEX(Sites[Longitude],$A1006),
", SRSName:  ",CHAR(34),LatLonDatum,CHAR(34),"}"))</f>
        <v>#REF!</v>
      </c>
      <c r="M1006" t="e">
        <f>IF(INDEX(SamplingFeatures[Sampling Feature Type],$A1006)&lt;&gt;"Specimen","",
CONCATENATE("  - &amp;SpecimenID",TEXT(SUMPRODUCT(--($M$3:$M1005&lt;&gt;"")),"0000"),
" {","SamplingFeatureID:  *SamplingFeatureID",TEXT($A1006,"0000"),
", SpecimenTypeCV:  ",CHAR(34),INDEX(Specimens[Specimen Type],$A1006),CHAR(34),
", SpecimenMediumCV:  ",INDEX(Specimens[Specimen Medium],$A1006),
", IsFieldSpecimen:  ",CHAR(34),INDEX(Specimens[Is Field Specimen?],$A1006),CHAR(34),"}"))</f>
        <v>#REF!</v>
      </c>
      <c r="N1006" t="e">
        <f>IF(COUNTA(SpatialOffsets[])=0,"", IF(INDEX(SpatialOffsets[Spatial Offset Type],$A1006)="","",
CONCATENATE("  - &amp;SpatialOffsetID",TEXT($A1006,"0000"),
" {","SpatialOffsetTypeCV:  ",CHAR(34),INDEX(SpatialOffsets[Spatial Offset Type],$A1006),CHAR(34),
", Offset1Value:  ",INDEX(SpatialOffsets[Offset 1 Value],$A1006),
", Offset1UnitID:  ",CHAR(34),INDEX(SpatialOffsets[Offset 1 Unit],$A1006),CHAR(34),
", Offset2Value:  ",INDEX(SpatialOffsets[Offset 2 Value],$A1006),
", Offset2UnitID:  ",CHAR(34),INDEX(SpatialOffsets[Offset 2 Unit],$A1006),CHAR(34),
", Offset3Value:  ",INDEX(SpatialOffsets[Offset 3 Value],$A1006),
", Offset3UnitID:  ",CHAR(34),INDEX(SpatialOffsets[Offset 3 Unit],$A1006),CHAR(34),,"}")))</f>
        <v>#REF!</v>
      </c>
      <c r="O1006" t="e">
        <f>IF(COUNTA(RelatedFeatures[])=0,"", IF(INDEX(RelatedFeatures[First Sampling Feature Code],$A1006)="","",
CONCATENATE("  - &amp;RelationID",TEXT($A1006,"0000"),
" {","SamplingFeatureID:  *SamplingFeatureID",TEXT(MATCH(INDEX(RelatedFeatures[First Sampling Feature Code],$A1006),SamplingFeatures[Feature Code],0),"0000"),
", RelationshipTypeCV:  ",CHAR(34),INDEX(RelatedFeatures[Relationship Type],$A1006),CHAR(34),
", RelatedFeatureID: *SamplingFeatureID",TEXT(MATCH(INDEX(RelatedFeatures[Second Sampling Feature Code],$A1006),SamplingFeatures[Feature Code],0),"0000"),
", SpatialOffsetID:  ",IF(INDEX(RelatedFeatures[Offset Number],$A1006)="","",CONCATENATE("*SpatialOffsetID",TEXT(INDEX(RelatedFeatures[Offset Number],$A1006),"0000"))),"}")))</f>
        <v>#REF!</v>
      </c>
      <c r="P1006" t="e">
        <f>IF(INDEX(Methods[Method Type],$A1006)="","",
CONCATENATE("  - &amp;MethodID",TEXT($A1006,"0000"),
" {","MethodTypeCV:  ",CHAR(34),INDEX(Methods[Method Type],$A1006),CHAR(34),
", MethodCode:  ",CHAR(34),INDEX(Methods[Method Code],$A1006),CHAR(34),
", MethodName:  ",CHAR(34),INDEX(Methods[Method Name],$A1006),CHAR(34),
", MethodDescription:  ",CHAR(34),INDEX(Methods[Method Description],$A1006),CHAR(34),
", MethodLink:  ",CHAR(34),INDEX(Methods[Method Link],$A1006),CHAR(34),
", OrganizationID: *OrganizationID",TEXT(MATCH(INDEX(Methods[Organization Name],$A1006),Organizations[Organization Name],0),"0000"),"}"))</f>
        <v>#REF!</v>
      </c>
      <c r="Q1006" t="e">
        <f>IF(INDEX(Variables[Variable Type],$A1006)="","",
CONCATENATE("  - &amp;VariableID",TEXT($A1006,"0000"),
" {","VariableTypeCV:  ",CHAR(34),INDEX(Variables[Variable Type],$A1006),CHAR(34),
", VariableCode:  ",CHAR(34),INDEX(Variables[Variable Code],$A1006),CHAR(34),
", VariableNameCV:  ",CHAR(34),INDEX(Variables[Variable Name],$A1006),CHAR(34),
", VariableDefinition:  ",CHAR(34),INDEX(Variables[Variable Definition],$A1006),CHAR(34),
", SpecciationCV:  ",CHAR(34),INDEX(Variables[Speciation],$A1006),CHAR(34),
", NoDataValue:  ",CHAR(34),INDEX(Variables[No Data Value],$A1006),CHAR(34),"}"))</f>
        <v>#REF!</v>
      </c>
    </row>
    <row r="1007" spans="1:17" x14ac:dyDescent="0.25">
      <c r="A1007">
        <v>1004</v>
      </c>
      <c r="D1007" t="e">
        <f>IF(INDEX(People[First Name],$A1007)="","",
CONCATENATE("  - &amp;PersonID",TEXT($A1007,"0000"),
" {","PersonFirstName:  ",CHAR(34),INDEX(People[First Name],$A1007),CHAR(34),
", PersonMiddleName:  ",CHAR(34),INDEX(People[Middle Name],$A1007),CHAR(34),
", PersonLastName:  ",CHAR(34),INDEX(People[Last Name],$A1007),CHAR(34),"}"))</f>
        <v>#REF!</v>
      </c>
      <c r="E1007" t="e">
        <f>IF(INDEX(Organizations[Organization Type '[CV']],$A1007)="","",
CONCATENATE("  - &amp;OrganizationID",TEXT($A1007,"0000"),
" {","OrganizationTypeCV:  ",CHAR(34),INDEX(Organizations[Organization Type '[CV']],$A1007),CHAR(34),
", OrganizationCode:  ",CHAR(34),INDEX(Organizations[Organization Code],$A1007),CHAR(34),
", OrganizationName:  ",CHAR(34),INDEX(Organizations[Organization Name],$A1007),CHAR(34),
", OrganizationDescription:  ",CHAR(34),INDEX(Organizations[Organization Description],$A1007),CHAR(34),
", OrganizationLink:  ",CHAR(34),INDEX(Organizations[Organization Link],$A1007),CHAR(34),"}"))</f>
        <v>#REF!</v>
      </c>
      <c r="F1007" t="e">
        <f>IF(INDEX(People[First Name],$A1007)="","",
CONCATENATE("  - &amp;AffiliationID",TEXT($A1007,"0000"),
" {PersonID: *PersonID",TEXT($A1007,"0000"),
", OrganizationID: *OrganizationID",TEXT(MATCH(INDEX(People[Organization Name],$A1007),Organizations[Organization Name],0),"0000"),
", IsPrimaryOrganizationContact: , AffiliationStartDate: , AffiliationEndDate: , PrimaryPhone: ",
", PrimaryEmail: ",CHAR(34),INDEX(People[Primary Email],$A1007),CHAR(34),
", PrimaryAddress: ",CHAR(34),INDEX(People[Primary Address],$A1007),CHAR(34),
", PersonLink: }"))</f>
        <v>#REF!</v>
      </c>
      <c r="H1007" t="e">
        <f>IF(COUNTA(CitationInformation)=0,"",IF(INDEX(AuthorList[Author Name],$A1007)="","",
CONCATENATE("  - &amp;AuthorListID",TEXT($A1007,"0000"),
"  {CitationID: *CitationID0001",
", PersonID: *PersonID",TEXT(MATCH(INDEX(AuthorList[Author Name],$A1007),People[Full Name],0),"0000"),
", AuthorOrder: ",INDEX(AuthorList[Author Number],$A1007),"}")))</f>
        <v>#REF!</v>
      </c>
      <c r="K1007" t="e">
        <f>IF(INDEX(SamplingFeatures[Feature Code],$A1007)="","",
CONCATENATE("  - &amp;SamplingFeatureID",TEXT($A1007,"0000"),
" {","SamplingFeatureUUID:  ",CHAR(34),INDEX(SamplingFeatures[Sampling Feature UUID],$A1007),CHAR(34),
", SamplingFeatureTypeCV:  ",CHAR(34),INDEX(SamplingFeatures[Sampling Feature Type],$A1007),CHAR(34),
", SamplingFeatureCode:  ",CHAR(34),INDEX(SamplingFeatures[Feature Code],$A1007),CHAR(34),
", SamplingFeatureName:  ",CHAR(34),INDEX(SamplingFeatures[Feature Name],$A1007),CHAR(34),
", SamplingFeatureDescription:  ",CHAR(34),INDEX(SamplingFeatures[Feature Description],$A1007),CHAR(34),
", SamplingFeatureGeotypeCV:  ",CHAR(34),INDEX(SamplingFeatures[Feature Geo Type],$A1007),CHAR(34),
", FeatureGeometry:  ",CHAR(34),INDEX(SamplingFeatures[Feature Geometry],$A1007),CHAR(34),
", Elevation_m:  ",CHAR(34),INDEX(SamplingFeatures[Elevation_m],$A1007),CHAR(34),
", ElevationDatumCV:  ",CHAR(34),ElevationDatum,CHAR(34),"}"))</f>
        <v>#REF!</v>
      </c>
      <c r="L1007" t="e">
        <f>IF(INDEX(SamplingFeatures[Sampling Feature Type],$A1007)&lt;&gt;"Site","",
CONCATENATE("  - &amp;SiteID",TEXT(SUMPRODUCT(--($L$3:$L1006&lt;&gt;"")),"0000"),
" {","SamplingFeatureID:  *SamplingFeatureID",TEXT($A1007,"0000"),
", SiteTypeCV:  ",CHAR(34),INDEX(Sites[Site Type],$A1007),CHAR(34),
", Latitude:  ",INDEX(Sites[Latitude],$A1007),
", Longitude:  ",INDEX(Sites[Longitude],$A1007),
", SRSName:  ",CHAR(34),LatLonDatum,CHAR(34),"}"))</f>
        <v>#REF!</v>
      </c>
      <c r="M1007" t="e">
        <f>IF(INDEX(SamplingFeatures[Sampling Feature Type],$A1007)&lt;&gt;"Specimen","",
CONCATENATE("  - &amp;SpecimenID",TEXT(SUMPRODUCT(--($M$3:$M1006&lt;&gt;"")),"0000"),
" {","SamplingFeatureID:  *SamplingFeatureID",TEXT($A1007,"0000"),
", SpecimenTypeCV:  ",CHAR(34),INDEX(Specimens[Specimen Type],$A1007),CHAR(34),
", SpecimenMediumCV:  ",INDEX(Specimens[Specimen Medium],$A1007),
", IsFieldSpecimen:  ",CHAR(34),INDEX(Specimens[Is Field Specimen?],$A1007),CHAR(34),"}"))</f>
        <v>#REF!</v>
      </c>
      <c r="N1007" t="e">
        <f>IF(COUNTA(SpatialOffsets[])=0,"", IF(INDEX(SpatialOffsets[Spatial Offset Type],$A1007)="","",
CONCATENATE("  - &amp;SpatialOffsetID",TEXT($A1007,"0000"),
" {","SpatialOffsetTypeCV:  ",CHAR(34),INDEX(SpatialOffsets[Spatial Offset Type],$A1007),CHAR(34),
", Offset1Value:  ",INDEX(SpatialOffsets[Offset 1 Value],$A1007),
", Offset1UnitID:  ",CHAR(34),INDEX(SpatialOffsets[Offset 1 Unit],$A1007),CHAR(34),
", Offset2Value:  ",INDEX(SpatialOffsets[Offset 2 Value],$A1007),
", Offset2UnitID:  ",CHAR(34),INDEX(SpatialOffsets[Offset 2 Unit],$A1007),CHAR(34),
", Offset3Value:  ",INDEX(SpatialOffsets[Offset 3 Value],$A1007),
", Offset3UnitID:  ",CHAR(34),INDEX(SpatialOffsets[Offset 3 Unit],$A1007),CHAR(34),,"}")))</f>
        <v>#REF!</v>
      </c>
      <c r="O1007" t="e">
        <f>IF(COUNTA(RelatedFeatures[])=0,"", IF(INDEX(RelatedFeatures[First Sampling Feature Code],$A1007)="","",
CONCATENATE("  - &amp;RelationID",TEXT($A1007,"0000"),
" {","SamplingFeatureID:  *SamplingFeatureID",TEXT(MATCH(INDEX(RelatedFeatures[First Sampling Feature Code],$A1007),SamplingFeatures[Feature Code],0),"0000"),
", RelationshipTypeCV:  ",CHAR(34),INDEX(RelatedFeatures[Relationship Type],$A1007),CHAR(34),
", RelatedFeatureID: *SamplingFeatureID",TEXT(MATCH(INDEX(RelatedFeatures[Second Sampling Feature Code],$A1007),SamplingFeatures[Feature Code],0),"0000"),
", SpatialOffsetID:  ",IF(INDEX(RelatedFeatures[Offset Number],$A1007)="","",CONCATENATE("*SpatialOffsetID",TEXT(INDEX(RelatedFeatures[Offset Number],$A1007),"0000"))),"}")))</f>
        <v>#REF!</v>
      </c>
      <c r="P1007" t="e">
        <f>IF(INDEX(Methods[Method Type],$A1007)="","",
CONCATENATE("  - &amp;MethodID",TEXT($A1007,"0000"),
" {","MethodTypeCV:  ",CHAR(34),INDEX(Methods[Method Type],$A1007),CHAR(34),
", MethodCode:  ",CHAR(34),INDEX(Methods[Method Code],$A1007),CHAR(34),
", MethodName:  ",CHAR(34),INDEX(Methods[Method Name],$A1007),CHAR(34),
", MethodDescription:  ",CHAR(34),INDEX(Methods[Method Description],$A1007),CHAR(34),
", MethodLink:  ",CHAR(34),INDEX(Methods[Method Link],$A1007),CHAR(34),
", OrganizationID: *OrganizationID",TEXT(MATCH(INDEX(Methods[Organization Name],$A1007),Organizations[Organization Name],0),"0000"),"}"))</f>
        <v>#REF!</v>
      </c>
      <c r="Q1007" t="e">
        <f>IF(INDEX(Variables[Variable Type],$A1007)="","",
CONCATENATE("  - &amp;VariableID",TEXT($A1007,"0000"),
" {","VariableTypeCV:  ",CHAR(34),INDEX(Variables[Variable Type],$A1007),CHAR(34),
", VariableCode:  ",CHAR(34),INDEX(Variables[Variable Code],$A1007),CHAR(34),
", VariableNameCV:  ",CHAR(34),INDEX(Variables[Variable Name],$A1007),CHAR(34),
", VariableDefinition:  ",CHAR(34),INDEX(Variables[Variable Definition],$A1007),CHAR(34),
", SpecciationCV:  ",CHAR(34),INDEX(Variables[Speciation],$A1007),CHAR(34),
", NoDataValue:  ",CHAR(34),INDEX(Variables[No Data Value],$A1007),CHAR(34),"}"))</f>
        <v>#REF!</v>
      </c>
    </row>
    <row r="1008" spans="1:17" x14ac:dyDescent="0.25">
      <c r="A1008">
        <v>1005</v>
      </c>
      <c r="D1008" t="e">
        <f>IF(INDEX(People[First Name],$A1008)="","",
CONCATENATE("  - &amp;PersonID",TEXT($A1008,"0000"),
" {","PersonFirstName:  ",CHAR(34),INDEX(People[First Name],$A1008),CHAR(34),
", PersonMiddleName:  ",CHAR(34),INDEX(People[Middle Name],$A1008),CHAR(34),
", PersonLastName:  ",CHAR(34),INDEX(People[Last Name],$A1008),CHAR(34),"}"))</f>
        <v>#REF!</v>
      </c>
      <c r="E1008" t="e">
        <f>IF(INDEX(Organizations[Organization Type '[CV']],$A1008)="","",
CONCATENATE("  - &amp;OrganizationID",TEXT($A1008,"0000"),
" {","OrganizationTypeCV:  ",CHAR(34),INDEX(Organizations[Organization Type '[CV']],$A1008),CHAR(34),
", OrganizationCode:  ",CHAR(34),INDEX(Organizations[Organization Code],$A1008),CHAR(34),
", OrganizationName:  ",CHAR(34),INDEX(Organizations[Organization Name],$A1008),CHAR(34),
", OrganizationDescription:  ",CHAR(34),INDEX(Organizations[Organization Description],$A1008),CHAR(34),
", OrganizationLink:  ",CHAR(34),INDEX(Organizations[Organization Link],$A1008),CHAR(34),"}"))</f>
        <v>#REF!</v>
      </c>
      <c r="F1008" t="e">
        <f>IF(INDEX(People[First Name],$A1008)="","",
CONCATENATE("  - &amp;AffiliationID",TEXT($A1008,"0000"),
" {PersonID: *PersonID",TEXT($A1008,"0000"),
", OrganizationID: *OrganizationID",TEXT(MATCH(INDEX(People[Organization Name],$A1008),Organizations[Organization Name],0),"0000"),
", IsPrimaryOrganizationContact: , AffiliationStartDate: , AffiliationEndDate: , PrimaryPhone: ",
", PrimaryEmail: ",CHAR(34),INDEX(People[Primary Email],$A1008),CHAR(34),
", PrimaryAddress: ",CHAR(34),INDEX(People[Primary Address],$A1008),CHAR(34),
", PersonLink: }"))</f>
        <v>#REF!</v>
      </c>
      <c r="H1008" t="e">
        <f>IF(COUNTA(CitationInformation)=0,"",IF(INDEX(AuthorList[Author Name],$A1008)="","",
CONCATENATE("  - &amp;AuthorListID",TEXT($A1008,"0000"),
"  {CitationID: *CitationID0001",
", PersonID: *PersonID",TEXT(MATCH(INDEX(AuthorList[Author Name],$A1008),People[Full Name],0),"0000"),
", AuthorOrder: ",INDEX(AuthorList[Author Number],$A1008),"}")))</f>
        <v>#REF!</v>
      </c>
      <c r="K1008" t="e">
        <f>IF(INDEX(SamplingFeatures[Feature Code],$A1008)="","",
CONCATENATE("  - &amp;SamplingFeatureID",TEXT($A1008,"0000"),
" {","SamplingFeatureUUID:  ",CHAR(34),INDEX(SamplingFeatures[Sampling Feature UUID],$A1008),CHAR(34),
", SamplingFeatureTypeCV:  ",CHAR(34),INDEX(SamplingFeatures[Sampling Feature Type],$A1008),CHAR(34),
", SamplingFeatureCode:  ",CHAR(34),INDEX(SamplingFeatures[Feature Code],$A1008),CHAR(34),
", SamplingFeatureName:  ",CHAR(34),INDEX(SamplingFeatures[Feature Name],$A1008),CHAR(34),
", SamplingFeatureDescription:  ",CHAR(34),INDEX(SamplingFeatures[Feature Description],$A1008),CHAR(34),
", SamplingFeatureGeotypeCV:  ",CHAR(34),INDEX(SamplingFeatures[Feature Geo Type],$A1008),CHAR(34),
", FeatureGeometry:  ",CHAR(34),INDEX(SamplingFeatures[Feature Geometry],$A1008),CHAR(34),
", Elevation_m:  ",CHAR(34),INDEX(SamplingFeatures[Elevation_m],$A1008),CHAR(34),
", ElevationDatumCV:  ",CHAR(34),ElevationDatum,CHAR(34),"}"))</f>
        <v>#REF!</v>
      </c>
      <c r="L1008" t="e">
        <f>IF(INDEX(SamplingFeatures[Sampling Feature Type],$A1008)&lt;&gt;"Site","",
CONCATENATE("  - &amp;SiteID",TEXT(SUMPRODUCT(--($L$3:$L1007&lt;&gt;"")),"0000"),
" {","SamplingFeatureID:  *SamplingFeatureID",TEXT($A1008,"0000"),
", SiteTypeCV:  ",CHAR(34),INDEX(Sites[Site Type],$A1008),CHAR(34),
", Latitude:  ",INDEX(Sites[Latitude],$A1008),
", Longitude:  ",INDEX(Sites[Longitude],$A1008),
", SRSName:  ",CHAR(34),LatLonDatum,CHAR(34),"}"))</f>
        <v>#REF!</v>
      </c>
      <c r="M1008" t="e">
        <f>IF(INDEX(SamplingFeatures[Sampling Feature Type],$A1008)&lt;&gt;"Specimen","",
CONCATENATE("  - &amp;SpecimenID",TEXT(SUMPRODUCT(--($M$3:$M1007&lt;&gt;"")),"0000"),
" {","SamplingFeatureID:  *SamplingFeatureID",TEXT($A1008,"0000"),
", SpecimenTypeCV:  ",CHAR(34),INDEX(Specimens[Specimen Type],$A1008),CHAR(34),
", SpecimenMediumCV:  ",INDEX(Specimens[Specimen Medium],$A1008),
", IsFieldSpecimen:  ",CHAR(34),INDEX(Specimens[Is Field Specimen?],$A1008),CHAR(34),"}"))</f>
        <v>#REF!</v>
      </c>
      <c r="N1008" t="e">
        <f>IF(COUNTA(SpatialOffsets[])=0,"", IF(INDEX(SpatialOffsets[Spatial Offset Type],$A1008)="","",
CONCATENATE("  - &amp;SpatialOffsetID",TEXT($A1008,"0000"),
" {","SpatialOffsetTypeCV:  ",CHAR(34),INDEX(SpatialOffsets[Spatial Offset Type],$A1008),CHAR(34),
", Offset1Value:  ",INDEX(SpatialOffsets[Offset 1 Value],$A1008),
", Offset1UnitID:  ",CHAR(34),INDEX(SpatialOffsets[Offset 1 Unit],$A1008),CHAR(34),
", Offset2Value:  ",INDEX(SpatialOffsets[Offset 2 Value],$A1008),
", Offset2UnitID:  ",CHAR(34),INDEX(SpatialOffsets[Offset 2 Unit],$A1008),CHAR(34),
", Offset3Value:  ",INDEX(SpatialOffsets[Offset 3 Value],$A1008),
", Offset3UnitID:  ",CHAR(34),INDEX(SpatialOffsets[Offset 3 Unit],$A1008),CHAR(34),,"}")))</f>
        <v>#REF!</v>
      </c>
      <c r="O1008" t="e">
        <f>IF(COUNTA(RelatedFeatures[])=0,"", IF(INDEX(RelatedFeatures[First Sampling Feature Code],$A1008)="","",
CONCATENATE("  - &amp;RelationID",TEXT($A1008,"0000"),
" {","SamplingFeatureID:  *SamplingFeatureID",TEXT(MATCH(INDEX(RelatedFeatures[First Sampling Feature Code],$A1008),SamplingFeatures[Feature Code],0),"0000"),
", RelationshipTypeCV:  ",CHAR(34),INDEX(RelatedFeatures[Relationship Type],$A1008),CHAR(34),
", RelatedFeatureID: *SamplingFeatureID",TEXT(MATCH(INDEX(RelatedFeatures[Second Sampling Feature Code],$A1008),SamplingFeatures[Feature Code],0),"0000"),
", SpatialOffsetID:  ",IF(INDEX(RelatedFeatures[Offset Number],$A1008)="","",CONCATENATE("*SpatialOffsetID",TEXT(INDEX(RelatedFeatures[Offset Number],$A1008),"0000"))),"}")))</f>
        <v>#REF!</v>
      </c>
      <c r="P1008" t="e">
        <f>IF(INDEX(Methods[Method Type],$A1008)="","",
CONCATENATE("  - &amp;MethodID",TEXT($A1008,"0000"),
" {","MethodTypeCV:  ",CHAR(34),INDEX(Methods[Method Type],$A1008),CHAR(34),
", MethodCode:  ",CHAR(34),INDEX(Methods[Method Code],$A1008),CHAR(34),
", MethodName:  ",CHAR(34),INDEX(Methods[Method Name],$A1008),CHAR(34),
", MethodDescription:  ",CHAR(34),INDEX(Methods[Method Description],$A1008),CHAR(34),
", MethodLink:  ",CHAR(34),INDEX(Methods[Method Link],$A1008),CHAR(34),
", OrganizationID: *OrganizationID",TEXT(MATCH(INDEX(Methods[Organization Name],$A1008),Organizations[Organization Name],0),"0000"),"}"))</f>
        <v>#REF!</v>
      </c>
      <c r="Q1008" t="e">
        <f>IF(INDEX(Variables[Variable Type],$A1008)="","",
CONCATENATE("  - &amp;VariableID",TEXT($A1008,"0000"),
" {","VariableTypeCV:  ",CHAR(34),INDEX(Variables[Variable Type],$A1008),CHAR(34),
", VariableCode:  ",CHAR(34),INDEX(Variables[Variable Code],$A1008),CHAR(34),
", VariableNameCV:  ",CHAR(34),INDEX(Variables[Variable Name],$A1008),CHAR(34),
", VariableDefinition:  ",CHAR(34),INDEX(Variables[Variable Definition],$A1008),CHAR(34),
", SpecciationCV:  ",CHAR(34),INDEX(Variables[Speciation],$A1008),CHAR(34),
", NoDataValue:  ",CHAR(34),INDEX(Variables[No Data Value],$A1008),CHAR(34),"}"))</f>
        <v>#REF!</v>
      </c>
    </row>
    <row r="1009" spans="1:17" x14ac:dyDescent="0.25">
      <c r="A1009">
        <v>1006</v>
      </c>
      <c r="D1009" t="e">
        <f>IF(INDEX(People[First Name],$A1009)="","",
CONCATENATE("  - &amp;PersonID",TEXT($A1009,"0000"),
" {","PersonFirstName:  ",CHAR(34),INDEX(People[First Name],$A1009),CHAR(34),
", PersonMiddleName:  ",CHAR(34),INDEX(People[Middle Name],$A1009),CHAR(34),
", PersonLastName:  ",CHAR(34),INDEX(People[Last Name],$A1009),CHAR(34),"}"))</f>
        <v>#REF!</v>
      </c>
      <c r="E1009" t="e">
        <f>IF(INDEX(Organizations[Organization Type '[CV']],$A1009)="","",
CONCATENATE("  - &amp;OrganizationID",TEXT($A1009,"0000"),
" {","OrganizationTypeCV:  ",CHAR(34),INDEX(Organizations[Organization Type '[CV']],$A1009),CHAR(34),
", OrganizationCode:  ",CHAR(34),INDEX(Organizations[Organization Code],$A1009),CHAR(34),
", OrganizationName:  ",CHAR(34),INDEX(Organizations[Organization Name],$A1009),CHAR(34),
", OrganizationDescription:  ",CHAR(34),INDEX(Organizations[Organization Description],$A1009),CHAR(34),
", OrganizationLink:  ",CHAR(34),INDEX(Organizations[Organization Link],$A1009),CHAR(34),"}"))</f>
        <v>#REF!</v>
      </c>
      <c r="F1009" t="e">
        <f>IF(INDEX(People[First Name],$A1009)="","",
CONCATENATE("  - &amp;AffiliationID",TEXT($A1009,"0000"),
" {PersonID: *PersonID",TEXT($A1009,"0000"),
", OrganizationID: *OrganizationID",TEXT(MATCH(INDEX(People[Organization Name],$A1009),Organizations[Organization Name],0),"0000"),
", IsPrimaryOrganizationContact: , AffiliationStartDate: , AffiliationEndDate: , PrimaryPhone: ",
", PrimaryEmail: ",CHAR(34),INDEX(People[Primary Email],$A1009),CHAR(34),
", PrimaryAddress: ",CHAR(34),INDEX(People[Primary Address],$A1009),CHAR(34),
", PersonLink: }"))</f>
        <v>#REF!</v>
      </c>
      <c r="H1009" t="e">
        <f>IF(COUNTA(CitationInformation)=0,"",IF(INDEX(AuthorList[Author Name],$A1009)="","",
CONCATENATE("  - &amp;AuthorListID",TEXT($A1009,"0000"),
"  {CitationID: *CitationID0001",
", PersonID: *PersonID",TEXT(MATCH(INDEX(AuthorList[Author Name],$A1009),People[Full Name],0),"0000"),
", AuthorOrder: ",INDEX(AuthorList[Author Number],$A1009),"}")))</f>
        <v>#REF!</v>
      </c>
      <c r="K1009" t="e">
        <f>IF(INDEX(SamplingFeatures[Feature Code],$A1009)="","",
CONCATENATE("  - &amp;SamplingFeatureID",TEXT($A1009,"0000"),
" {","SamplingFeatureUUID:  ",CHAR(34),INDEX(SamplingFeatures[Sampling Feature UUID],$A1009),CHAR(34),
", SamplingFeatureTypeCV:  ",CHAR(34),INDEX(SamplingFeatures[Sampling Feature Type],$A1009),CHAR(34),
", SamplingFeatureCode:  ",CHAR(34),INDEX(SamplingFeatures[Feature Code],$A1009),CHAR(34),
", SamplingFeatureName:  ",CHAR(34),INDEX(SamplingFeatures[Feature Name],$A1009),CHAR(34),
", SamplingFeatureDescription:  ",CHAR(34),INDEX(SamplingFeatures[Feature Description],$A1009),CHAR(34),
", SamplingFeatureGeotypeCV:  ",CHAR(34),INDEX(SamplingFeatures[Feature Geo Type],$A1009),CHAR(34),
", FeatureGeometry:  ",CHAR(34),INDEX(SamplingFeatures[Feature Geometry],$A1009),CHAR(34),
", Elevation_m:  ",CHAR(34),INDEX(SamplingFeatures[Elevation_m],$A1009),CHAR(34),
", ElevationDatumCV:  ",CHAR(34),ElevationDatum,CHAR(34),"}"))</f>
        <v>#REF!</v>
      </c>
      <c r="L1009" t="e">
        <f>IF(INDEX(SamplingFeatures[Sampling Feature Type],$A1009)&lt;&gt;"Site","",
CONCATENATE("  - &amp;SiteID",TEXT(SUMPRODUCT(--($L$3:$L1008&lt;&gt;"")),"0000"),
" {","SamplingFeatureID:  *SamplingFeatureID",TEXT($A1009,"0000"),
", SiteTypeCV:  ",CHAR(34),INDEX(Sites[Site Type],$A1009),CHAR(34),
", Latitude:  ",INDEX(Sites[Latitude],$A1009),
", Longitude:  ",INDEX(Sites[Longitude],$A1009),
", SRSName:  ",CHAR(34),LatLonDatum,CHAR(34),"}"))</f>
        <v>#REF!</v>
      </c>
      <c r="M1009" t="e">
        <f>IF(INDEX(SamplingFeatures[Sampling Feature Type],$A1009)&lt;&gt;"Specimen","",
CONCATENATE("  - &amp;SpecimenID",TEXT(SUMPRODUCT(--($M$3:$M1008&lt;&gt;"")),"0000"),
" {","SamplingFeatureID:  *SamplingFeatureID",TEXT($A1009,"0000"),
", SpecimenTypeCV:  ",CHAR(34),INDEX(Specimens[Specimen Type],$A1009),CHAR(34),
", SpecimenMediumCV:  ",INDEX(Specimens[Specimen Medium],$A1009),
", IsFieldSpecimen:  ",CHAR(34),INDEX(Specimens[Is Field Specimen?],$A1009),CHAR(34),"}"))</f>
        <v>#REF!</v>
      </c>
      <c r="N1009" t="e">
        <f>IF(COUNTA(SpatialOffsets[])=0,"", IF(INDEX(SpatialOffsets[Spatial Offset Type],$A1009)="","",
CONCATENATE("  - &amp;SpatialOffsetID",TEXT($A1009,"0000"),
" {","SpatialOffsetTypeCV:  ",CHAR(34),INDEX(SpatialOffsets[Spatial Offset Type],$A1009),CHAR(34),
", Offset1Value:  ",INDEX(SpatialOffsets[Offset 1 Value],$A1009),
", Offset1UnitID:  ",CHAR(34),INDEX(SpatialOffsets[Offset 1 Unit],$A1009),CHAR(34),
", Offset2Value:  ",INDEX(SpatialOffsets[Offset 2 Value],$A1009),
", Offset2UnitID:  ",CHAR(34),INDEX(SpatialOffsets[Offset 2 Unit],$A1009),CHAR(34),
", Offset3Value:  ",INDEX(SpatialOffsets[Offset 3 Value],$A1009),
", Offset3UnitID:  ",CHAR(34),INDEX(SpatialOffsets[Offset 3 Unit],$A1009),CHAR(34),,"}")))</f>
        <v>#REF!</v>
      </c>
      <c r="O1009" t="e">
        <f>IF(COUNTA(RelatedFeatures[])=0,"", IF(INDEX(RelatedFeatures[First Sampling Feature Code],$A1009)="","",
CONCATENATE("  - &amp;RelationID",TEXT($A1009,"0000"),
" {","SamplingFeatureID:  *SamplingFeatureID",TEXT(MATCH(INDEX(RelatedFeatures[First Sampling Feature Code],$A1009),SamplingFeatures[Feature Code],0),"0000"),
", RelationshipTypeCV:  ",CHAR(34),INDEX(RelatedFeatures[Relationship Type],$A1009),CHAR(34),
", RelatedFeatureID: *SamplingFeatureID",TEXT(MATCH(INDEX(RelatedFeatures[Second Sampling Feature Code],$A1009),SamplingFeatures[Feature Code],0),"0000"),
", SpatialOffsetID:  ",IF(INDEX(RelatedFeatures[Offset Number],$A1009)="","",CONCATENATE("*SpatialOffsetID",TEXT(INDEX(RelatedFeatures[Offset Number],$A1009),"0000"))),"}")))</f>
        <v>#REF!</v>
      </c>
      <c r="P1009" t="e">
        <f>IF(INDEX(Methods[Method Type],$A1009)="","",
CONCATENATE("  - &amp;MethodID",TEXT($A1009,"0000"),
" {","MethodTypeCV:  ",CHAR(34),INDEX(Methods[Method Type],$A1009),CHAR(34),
", MethodCode:  ",CHAR(34),INDEX(Methods[Method Code],$A1009),CHAR(34),
", MethodName:  ",CHAR(34),INDEX(Methods[Method Name],$A1009),CHAR(34),
", MethodDescription:  ",CHAR(34),INDEX(Methods[Method Description],$A1009),CHAR(34),
", MethodLink:  ",CHAR(34),INDEX(Methods[Method Link],$A1009),CHAR(34),
", OrganizationID: *OrganizationID",TEXT(MATCH(INDEX(Methods[Organization Name],$A1009),Organizations[Organization Name],0),"0000"),"}"))</f>
        <v>#REF!</v>
      </c>
      <c r="Q1009" t="e">
        <f>IF(INDEX(Variables[Variable Type],$A1009)="","",
CONCATENATE("  - &amp;VariableID",TEXT($A1009,"0000"),
" {","VariableTypeCV:  ",CHAR(34),INDEX(Variables[Variable Type],$A1009),CHAR(34),
", VariableCode:  ",CHAR(34),INDEX(Variables[Variable Code],$A1009),CHAR(34),
", VariableNameCV:  ",CHAR(34),INDEX(Variables[Variable Name],$A1009),CHAR(34),
", VariableDefinition:  ",CHAR(34),INDEX(Variables[Variable Definition],$A1009),CHAR(34),
", SpecciationCV:  ",CHAR(34),INDEX(Variables[Speciation],$A1009),CHAR(34),
", NoDataValue:  ",CHAR(34),INDEX(Variables[No Data Value],$A1009),CHAR(34),"}"))</f>
        <v>#REF!</v>
      </c>
    </row>
    <row r="1010" spans="1:17" x14ac:dyDescent="0.25">
      <c r="A1010">
        <v>1007</v>
      </c>
      <c r="D1010" t="e">
        <f>IF(INDEX(People[First Name],$A1010)="","",
CONCATENATE("  - &amp;PersonID",TEXT($A1010,"0000"),
" {","PersonFirstName:  ",CHAR(34),INDEX(People[First Name],$A1010),CHAR(34),
", PersonMiddleName:  ",CHAR(34),INDEX(People[Middle Name],$A1010),CHAR(34),
", PersonLastName:  ",CHAR(34),INDEX(People[Last Name],$A1010),CHAR(34),"}"))</f>
        <v>#REF!</v>
      </c>
      <c r="E1010" t="e">
        <f>IF(INDEX(Organizations[Organization Type '[CV']],$A1010)="","",
CONCATENATE("  - &amp;OrganizationID",TEXT($A1010,"0000"),
" {","OrganizationTypeCV:  ",CHAR(34),INDEX(Organizations[Organization Type '[CV']],$A1010),CHAR(34),
", OrganizationCode:  ",CHAR(34),INDEX(Organizations[Organization Code],$A1010),CHAR(34),
", OrganizationName:  ",CHAR(34),INDEX(Organizations[Organization Name],$A1010),CHAR(34),
", OrganizationDescription:  ",CHAR(34),INDEX(Organizations[Organization Description],$A1010),CHAR(34),
", OrganizationLink:  ",CHAR(34),INDEX(Organizations[Organization Link],$A1010),CHAR(34),"}"))</f>
        <v>#REF!</v>
      </c>
      <c r="F1010" t="e">
        <f>IF(INDEX(People[First Name],$A1010)="","",
CONCATENATE("  - &amp;AffiliationID",TEXT($A1010,"0000"),
" {PersonID: *PersonID",TEXT($A1010,"0000"),
", OrganizationID: *OrganizationID",TEXT(MATCH(INDEX(People[Organization Name],$A1010),Organizations[Organization Name],0),"0000"),
", IsPrimaryOrganizationContact: , AffiliationStartDate: , AffiliationEndDate: , PrimaryPhone: ",
", PrimaryEmail: ",CHAR(34),INDEX(People[Primary Email],$A1010),CHAR(34),
", PrimaryAddress: ",CHAR(34),INDEX(People[Primary Address],$A1010),CHAR(34),
", PersonLink: }"))</f>
        <v>#REF!</v>
      </c>
      <c r="H1010" t="e">
        <f>IF(COUNTA(CitationInformation)=0,"",IF(INDEX(AuthorList[Author Name],$A1010)="","",
CONCATENATE("  - &amp;AuthorListID",TEXT($A1010,"0000"),
"  {CitationID: *CitationID0001",
", PersonID: *PersonID",TEXT(MATCH(INDEX(AuthorList[Author Name],$A1010),People[Full Name],0),"0000"),
", AuthorOrder: ",INDEX(AuthorList[Author Number],$A1010),"}")))</f>
        <v>#REF!</v>
      </c>
      <c r="K1010" t="e">
        <f>IF(INDEX(SamplingFeatures[Feature Code],$A1010)="","",
CONCATENATE("  - &amp;SamplingFeatureID",TEXT($A1010,"0000"),
" {","SamplingFeatureUUID:  ",CHAR(34),INDEX(SamplingFeatures[Sampling Feature UUID],$A1010),CHAR(34),
", SamplingFeatureTypeCV:  ",CHAR(34),INDEX(SamplingFeatures[Sampling Feature Type],$A1010),CHAR(34),
", SamplingFeatureCode:  ",CHAR(34),INDEX(SamplingFeatures[Feature Code],$A1010),CHAR(34),
", SamplingFeatureName:  ",CHAR(34),INDEX(SamplingFeatures[Feature Name],$A1010),CHAR(34),
", SamplingFeatureDescription:  ",CHAR(34),INDEX(SamplingFeatures[Feature Description],$A1010),CHAR(34),
", SamplingFeatureGeotypeCV:  ",CHAR(34),INDEX(SamplingFeatures[Feature Geo Type],$A1010),CHAR(34),
", FeatureGeometry:  ",CHAR(34),INDEX(SamplingFeatures[Feature Geometry],$A1010),CHAR(34),
", Elevation_m:  ",CHAR(34),INDEX(SamplingFeatures[Elevation_m],$A1010),CHAR(34),
", ElevationDatumCV:  ",CHAR(34),ElevationDatum,CHAR(34),"}"))</f>
        <v>#REF!</v>
      </c>
      <c r="L1010" t="e">
        <f>IF(INDEX(SamplingFeatures[Sampling Feature Type],$A1010)&lt;&gt;"Site","",
CONCATENATE("  - &amp;SiteID",TEXT(SUMPRODUCT(--($L$3:$L1009&lt;&gt;"")),"0000"),
" {","SamplingFeatureID:  *SamplingFeatureID",TEXT($A1010,"0000"),
", SiteTypeCV:  ",CHAR(34),INDEX(Sites[Site Type],$A1010),CHAR(34),
", Latitude:  ",INDEX(Sites[Latitude],$A1010),
", Longitude:  ",INDEX(Sites[Longitude],$A1010),
", SRSName:  ",CHAR(34),LatLonDatum,CHAR(34),"}"))</f>
        <v>#REF!</v>
      </c>
      <c r="M1010" t="e">
        <f>IF(INDEX(SamplingFeatures[Sampling Feature Type],$A1010)&lt;&gt;"Specimen","",
CONCATENATE("  - &amp;SpecimenID",TEXT(SUMPRODUCT(--($M$3:$M1009&lt;&gt;"")),"0000"),
" {","SamplingFeatureID:  *SamplingFeatureID",TEXT($A1010,"0000"),
", SpecimenTypeCV:  ",CHAR(34),INDEX(Specimens[Specimen Type],$A1010),CHAR(34),
", SpecimenMediumCV:  ",INDEX(Specimens[Specimen Medium],$A1010),
", IsFieldSpecimen:  ",CHAR(34),INDEX(Specimens[Is Field Specimen?],$A1010),CHAR(34),"}"))</f>
        <v>#REF!</v>
      </c>
      <c r="N1010" t="e">
        <f>IF(COUNTA(SpatialOffsets[])=0,"", IF(INDEX(SpatialOffsets[Spatial Offset Type],$A1010)="","",
CONCATENATE("  - &amp;SpatialOffsetID",TEXT($A1010,"0000"),
" {","SpatialOffsetTypeCV:  ",CHAR(34),INDEX(SpatialOffsets[Spatial Offset Type],$A1010),CHAR(34),
", Offset1Value:  ",INDEX(SpatialOffsets[Offset 1 Value],$A1010),
", Offset1UnitID:  ",CHAR(34),INDEX(SpatialOffsets[Offset 1 Unit],$A1010),CHAR(34),
", Offset2Value:  ",INDEX(SpatialOffsets[Offset 2 Value],$A1010),
", Offset2UnitID:  ",CHAR(34),INDEX(SpatialOffsets[Offset 2 Unit],$A1010),CHAR(34),
", Offset3Value:  ",INDEX(SpatialOffsets[Offset 3 Value],$A1010),
", Offset3UnitID:  ",CHAR(34),INDEX(SpatialOffsets[Offset 3 Unit],$A1010),CHAR(34),,"}")))</f>
        <v>#REF!</v>
      </c>
      <c r="O1010" t="e">
        <f>IF(COUNTA(RelatedFeatures[])=0,"", IF(INDEX(RelatedFeatures[First Sampling Feature Code],$A1010)="","",
CONCATENATE("  - &amp;RelationID",TEXT($A1010,"0000"),
" {","SamplingFeatureID:  *SamplingFeatureID",TEXT(MATCH(INDEX(RelatedFeatures[First Sampling Feature Code],$A1010),SamplingFeatures[Feature Code],0),"0000"),
", RelationshipTypeCV:  ",CHAR(34),INDEX(RelatedFeatures[Relationship Type],$A1010),CHAR(34),
", RelatedFeatureID: *SamplingFeatureID",TEXT(MATCH(INDEX(RelatedFeatures[Second Sampling Feature Code],$A1010),SamplingFeatures[Feature Code],0),"0000"),
", SpatialOffsetID:  ",IF(INDEX(RelatedFeatures[Offset Number],$A1010)="","",CONCATENATE("*SpatialOffsetID",TEXT(INDEX(RelatedFeatures[Offset Number],$A1010),"0000"))),"}")))</f>
        <v>#REF!</v>
      </c>
      <c r="P1010" t="e">
        <f>IF(INDEX(Methods[Method Type],$A1010)="","",
CONCATENATE("  - &amp;MethodID",TEXT($A1010,"0000"),
" {","MethodTypeCV:  ",CHAR(34),INDEX(Methods[Method Type],$A1010),CHAR(34),
", MethodCode:  ",CHAR(34),INDEX(Methods[Method Code],$A1010),CHAR(34),
", MethodName:  ",CHAR(34),INDEX(Methods[Method Name],$A1010),CHAR(34),
", MethodDescription:  ",CHAR(34),INDEX(Methods[Method Description],$A1010),CHAR(34),
", MethodLink:  ",CHAR(34),INDEX(Methods[Method Link],$A1010),CHAR(34),
", OrganizationID: *OrganizationID",TEXT(MATCH(INDEX(Methods[Organization Name],$A1010),Organizations[Organization Name],0),"0000"),"}"))</f>
        <v>#REF!</v>
      </c>
      <c r="Q1010" t="e">
        <f>IF(INDEX(Variables[Variable Type],$A1010)="","",
CONCATENATE("  - &amp;VariableID",TEXT($A1010,"0000"),
" {","VariableTypeCV:  ",CHAR(34),INDEX(Variables[Variable Type],$A1010),CHAR(34),
", VariableCode:  ",CHAR(34),INDEX(Variables[Variable Code],$A1010),CHAR(34),
", VariableNameCV:  ",CHAR(34),INDEX(Variables[Variable Name],$A1010),CHAR(34),
", VariableDefinition:  ",CHAR(34),INDEX(Variables[Variable Definition],$A1010),CHAR(34),
", SpecciationCV:  ",CHAR(34),INDEX(Variables[Speciation],$A1010),CHAR(34),
", NoDataValue:  ",CHAR(34),INDEX(Variables[No Data Value],$A1010),CHAR(34),"}"))</f>
        <v>#REF!</v>
      </c>
    </row>
    <row r="1011" spans="1:17" x14ac:dyDescent="0.25">
      <c r="A1011">
        <v>1008</v>
      </c>
      <c r="D1011" t="e">
        <f>IF(INDEX(People[First Name],$A1011)="","",
CONCATENATE("  - &amp;PersonID",TEXT($A1011,"0000"),
" {","PersonFirstName:  ",CHAR(34),INDEX(People[First Name],$A1011),CHAR(34),
", PersonMiddleName:  ",CHAR(34),INDEX(People[Middle Name],$A1011),CHAR(34),
", PersonLastName:  ",CHAR(34),INDEX(People[Last Name],$A1011),CHAR(34),"}"))</f>
        <v>#REF!</v>
      </c>
      <c r="E1011" t="e">
        <f>IF(INDEX(Organizations[Organization Type '[CV']],$A1011)="","",
CONCATENATE("  - &amp;OrganizationID",TEXT($A1011,"0000"),
" {","OrganizationTypeCV:  ",CHAR(34),INDEX(Organizations[Organization Type '[CV']],$A1011),CHAR(34),
", OrganizationCode:  ",CHAR(34),INDEX(Organizations[Organization Code],$A1011),CHAR(34),
", OrganizationName:  ",CHAR(34),INDEX(Organizations[Organization Name],$A1011),CHAR(34),
", OrganizationDescription:  ",CHAR(34),INDEX(Organizations[Organization Description],$A1011),CHAR(34),
", OrganizationLink:  ",CHAR(34),INDEX(Organizations[Organization Link],$A1011),CHAR(34),"}"))</f>
        <v>#REF!</v>
      </c>
      <c r="F1011" t="e">
        <f>IF(INDEX(People[First Name],$A1011)="","",
CONCATENATE("  - &amp;AffiliationID",TEXT($A1011,"0000"),
" {PersonID: *PersonID",TEXT($A1011,"0000"),
", OrganizationID: *OrganizationID",TEXT(MATCH(INDEX(People[Organization Name],$A1011),Organizations[Organization Name],0),"0000"),
", IsPrimaryOrganizationContact: , AffiliationStartDate: , AffiliationEndDate: , PrimaryPhone: ",
", PrimaryEmail: ",CHAR(34),INDEX(People[Primary Email],$A1011),CHAR(34),
", PrimaryAddress: ",CHAR(34),INDEX(People[Primary Address],$A1011),CHAR(34),
", PersonLink: }"))</f>
        <v>#REF!</v>
      </c>
      <c r="H1011" t="e">
        <f>IF(COUNTA(CitationInformation)=0,"",IF(INDEX(AuthorList[Author Name],$A1011)="","",
CONCATENATE("  - &amp;AuthorListID",TEXT($A1011,"0000"),
"  {CitationID: *CitationID0001",
", PersonID: *PersonID",TEXT(MATCH(INDEX(AuthorList[Author Name],$A1011),People[Full Name],0),"0000"),
", AuthorOrder: ",INDEX(AuthorList[Author Number],$A1011),"}")))</f>
        <v>#REF!</v>
      </c>
      <c r="K1011" t="e">
        <f>IF(INDEX(SamplingFeatures[Feature Code],$A1011)="","",
CONCATENATE("  - &amp;SamplingFeatureID",TEXT($A1011,"0000"),
" {","SamplingFeatureUUID:  ",CHAR(34),INDEX(SamplingFeatures[Sampling Feature UUID],$A1011),CHAR(34),
", SamplingFeatureTypeCV:  ",CHAR(34),INDEX(SamplingFeatures[Sampling Feature Type],$A1011),CHAR(34),
", SamplingFeatureCode:  ",CHAR(34),INDEX(SamplingFeatures[Feature Code],$A1011),CHAR(34),
", SamplingFeatureName:  ",CHAR(34),INDEX(SamplingFeatures[Feature Name],$A1011),CHAR(34),
", SamplingFeatureDescription:  ",CHAR(34),INDEX(SamplingFeatures[Feature Description],$A1011),CHAR(34),
", SamplingFeatureGeotypeCV:  ",CHAR(34),INDEX(SamplingFeatures[Feature Geo Type],$A1011),CHAR(34),
", FeatureGeometry:  ",CHAR(34),INDEX(SamplingFeatures[Feature Geometry],$A1011),CHAR(34),
", Elevation_m:  ",CHAR(34),INDEX(SamplingFeatures[Elevation_m],$A1011),CHAR(34),
", ElevationDatumCV:  ",CHAR(34),ElevationDatum,CHAR(34),"}"))</f>
        <v>#REF!</v>
      </c>
      <c r="L1011" t="e">
        <f>IF(INDEX(SamplingFeatures[Sampling Feature Type],$A1011)&lt;&gt;"Site","",
CONCATENATE("  - &amp;SiteID",TEXT(SUMPRODUCT(--($L$3:$L1010&lt;&gt;"")),"0000"),
" {","SamplingFeatureID:  *SamplingFeatureID",TEXT($A1011,"0000"),
", SiteTypeCV:  ",CHAR(34),INDEX(Sites[Site Type],$A1011),CHAR(34),
", Latitude:  ",INDEX(Sites[Latitude],$A1011),
", Longitude:  ",INDEX(Sites[Longitude],$A1011),
", SRSName:  ",CHAR(34),LatLonDatum,CHAR(34),"}"))</f>
        <v>#REF!</v>
      </c>
      <c r="M1011" t="e">
        <f>IF(INDEX(SamplingFeatures[Sampling Feature Type],$A1011)&lt;&gt;"Specimen","",
CONCATENATE("  - &amp;SpecimenID",TEXT(SUMPRODUCT(--($M$3:$M1010&lt;&gt;"")),"0000"),
" {","SamplingFeatureID:  *SamplingFeatureID",TEXT($A1011,"0000"),
", SpecimenTypeCV:  ",CHAR(34),INDEX(Specimens[Specimen Type],$A1011),CHAR(34),
", SpecimenMediumCV:  ",INDEX(Specimens[Specimen Medium],$A1011),
", IsFieldSpecimen:  ",CHAR(34),INDEX(Specimens[Is Field Specimen?],$A1011),CHAR(34),"}"))</f>
        <v>#REF!</v>
      </c>
      <c r="N1011" t="e">
        <f>IF(COUNTA(SpatialOffsets[])=0,"", IF(INDEX(SpatialOffsets[Spatial Offset Type],$A1011)="","",
CONCATENATE("  - &amp;SpatialOffsetID",TEXT($A1011,"0000"),
" {","SpatialOffsetTypeCV:  ",CHAR(34),INDEX(SpatialOffsets[Spatial Offset Type],$A1011),CHAR(34),
", Offset1Value:  ",INDEX(SpatialOffsets[Offset 1 Value],$A1011),
", Offset1UnitID:  ",CHAR(34),INDEX(SpatialOffsets[Offset 1 Unit],$A1011),CHAR(34),
", Offset2Value:  ",INDEX(SpatialOffsets[Offset 2 Value],$A1011),
", Offset2UnitID:  ",CHAR(34),INDEX(SpatialOffsets[Offset 2 Unit],$A1011),CHAR(34),
", Offset3Value:  ",INDEX(SpatialOffsets[Offset 3 Value],$A1011),
", Offset3UnitID:  ",CHAR(34),INDEX(SpatialOffsets[Offset 3 Unit],$A1011),CHAR(34),,"}")))</f>
        <v>#REF!</v>
      </c>
      <c r="O1011" t="e">
        <f>IF(COUNTA(RelatedFeatures[])=0,"", IF(INDEX(RelatedFeatures[First Sampling Feature Code],$A1011)="","",
CONCATENATE("  - &amp;RelationID",TEXT($A1011,"0000"),
" {","SamplingFeatureID:  *SamplingFeatureID",TEXT(MATCH(INDEX(RelatedFeatures[First Sampling Feature Code],$A1011),SamplingFeatures[Feature Code],0),"0000"),
", RelationshipTypeCV:  ",CHAR(34),INDEX(RelatedFeatures[Relationship Type],$A1011),CHAR(34),
", RelatedFeatureID: *SamplingFeatureID",TEXT(MATCH(INDEX(RelatedFeatures[Second Sampling Feature Code],$A1011),SamplingFeatures[Feature Code],0),"0000"),
", SpatialOffsetID:  ",IF(INDEX(RelatedFeatures[Offset Number],$A1011)="","",CONCATENATE("*SpatialOffsetID",TEXT(INDEX(RelatedFeatures[Offset Number],$A1011),"0000"))),"}")))</f>
        <v>#REF!</v>
      </c>
      <c r="P1011" t="e">
        <f>IF(INDEX(Methods[Method Type],$A1011)="","",
CONCATENATE("  - &amp;MethodID",TEXT($A1011,"0000"),
" {","MethodTypeCV:  ",CHAR(34),INDEX(Methods[Method Type],$A1011),CHAR(34),
", MethodCode:  ",CHAR(34),INDEX(Methods[Method Code],$A1011),CHAR(34),
", MethodName:  ",CHAR(34),INDEX(Methods[Method Name],$A1011),CHAR(34),
", MethodDescription:  ",CHAR(34),INDEX(Methods[Method Description],$A1011),CHAR(34),
", MethodLink:  ",CHAR(34),INDEX(Methods[Method Link],$A1011),CHAR(34),
", OrganizationID: *OrganizationID",TEXT(MATCH(INDEX(Methods[Organization Name],$A1011),Organizations[Organization Name],0),"0000"),"}"))</f>
        <v>#REF!</v>
      </c>
      <c r="Q1011" t="e">
        <f>IF(INDEX(Variables[Variable Type],$A1011)="","",
CONCATENATE("  - &amp;VariableID",TEXT($A1011,"0000"),
" {","VariableTypeCV:  ",CHAR(34),INDEX(Variables[Variable Type],$A1011),CHAR(34),
", VariableCode:  ",CHAR(34),INDEX(Variables[Variable Code],$A1011),CHAR(34),
", VariableNameCV:  ",CHAR(34),INDEX(Variables[Variable Name],$A1011),CHAR(34),
", VariableDefinition:  ",CHAR(34),INDEX(Variables[Variable Definition],$A1011),CHAR(34),
", SpecciationCV:  ",CHAR(34),INDEX(Variables[Speciation],$A1011),CHAR(34),
", NoDataValue:  ",CHAR(34),INDEX(Variables[No Data Value],$A1011),CHAR(34),"}"))</f>
        <v>#REF!</v>
      </c>
    </row>
    <row r="1012" spans="1:17" x14ac:dyDescent="0.25">
      <c r="A1012">
        <v>1009</v>
      </c>
      <c r="D1012" t="e">
        <f>IF(INDEX(People[First Name],$A1012)="","",
CONCATENATE("  - &amp;PersonID",TEXT($A1012,"0000"),
" {","PersonFirstName:  ",CHAR(34),INDEX(People[First Name],$A1012),CHAR(34),
", PersonMiddleName:  ",CHAR(34),INDEX(People[Middle Name],$A1012),CHAR(34),
", PersonLastName:  ",CHAR(34),INDEX(People[Last Name],$A1012),CHAR(34),"}"))</f>
        <v>#REF!</v>
      </c>
      <c r="E1012" t="e">
        <f>IF(INDEX(Organizations[Organization Type '[CV']],$A1012)="","",
CONCATENATE("  - &amp;OrganizationID",TEXT($A1012,"0000"),
" {","OrganizationTypeCV:  ",CHAR(34),INDEX(Organizations[Organization Type '[CV']],$A1012),CHAR(34),
", OrganizationCode:  ",CHAR(34),INDEX(Organizations[Organization Code],$A1012),CHAR(34),
", OrganizationName:  ",CHAR(34),INDEX(Organizations[Organization Name],$A1012),CHAR(34),
", OrganizationDescription:  ",CHAR(34),INDEX(Organizations[Organization Description],$A1012),CHAR(34),
", OrganizationLink:  ",CHAR(34),INDEX(Organizations[Organization Link],$A1012),CHAR(34),"}"))</f>
        <v>#REF!</v>
      </c>
      <c r="F1012" t="e">
        <f>IF(INDEX(People[First Name],$A1012)="","",
CONCATENATE("  - &amp;AffiliationID",TEXT($A1012,"0000"),
" {PersonID: *PersonID",TEXT($A1012,"0000"),
", OrganizationID: *OrganizationID",TEXT(MATCH(INDEX(People[Organization Name],$A1012),Organizations[Organization Name],0),"0000"),
", IsPrimaryOrganizationContact: , AffiliationStartDate: , AffiliationEndDate: , PrimaryPhone: ",
", PrimaryEmail: ",CHAR(34),INDEX(People[Primary Email],$A1012),CHAR(34),
", PrimaryAddress: ",CHAR(34),INDEX(People[Primary Address],$A1012),CHAR(34),
", PersonLink: }"))</f>
        <v>#REF!</v>
      </c>
      <c r="H1012" t="e">
        <f>IF(COUNTA(CitationInformation)=0,"",IF(INDEX(AuthorList[Author Name],$A1012)="","",
CONCATENATE("  - &amp;AuthorListID",TEXT($A1012,"0000"),
"  {CitationID: *CitationID0001",
", PersonID: *PersonID",TEXT(MATCH(INDEX(AuthorList[Author Name],$A1012),People[Full Name],0),"0000"),
", AuthorOrder: ",INDEX(AuthorList[Author Number],$A1012),"}")))</f>
        <v>#REF!</v>
      </c>
      <c r="K1012" t="e">
        <f>IF(INDEX(SamplingFeatures[Feature Code],$A1012)="","",
CONCATENATE("  - &amp;SamplingFeatureID",TEXT($A1012,"0000"),
" {","SamplingFeatureUUID:  ",CHAR(34),INDEX(SamplingFeatures[Sampling Feature UUID],$A1012),CHAR(34),
", SamplingFeatureTypeCV:  ",CHAR(34),INDEX(SamplingFeatures[Sampling Feature Type],$A1012),CHAR(34),
", SamplingFeatureCode:  ",CHAR(34),INDEX(SamplingFeatures[Feature Code],$A1012),CHAR(34),
", SamplingFeatureName:  ",CHAR(34),INDEX(SamplingFeatures[Feature Name],$A1012),CHAR(34),
", SamplingFeatureDescription:  ",CHAR(34),INDEX(SamplingFeatures[Feature Description],$A1012),CHAR(34),
", SamplingFeatureGeotypeCV:  ",CHAR(34),INDEX(SamplingFeatures[Feature Geo Type],$A1012),CHAR(34),
", FeatureGeometry:  ",CHAR(34),INDEX(SamplingFeatures[Feature Geometry],$A1012),CHAR(34),
", Elevation_m:  ",CHAR(34),INDEX(SamplingFeatures[Elevation_m],$A1012),CHAR(34),
", ElevationDatumCV:  ",CHAR(34),ElevationDatum,CHAR(34),"}"))</f>
        <v>#REF!</v>
      </c>
      <c r="L1012" t="e">
        <f>IF(INDEX(SamplingFeatures[Sampling Feature Type],$A1012)&lt;&gt;"Site","",
CONCATENATE("  - &amp;SiteID",TEXT(SUMPRODUCT(--($L$3:$L1011&lt;&gt;"")),"0000"),
" {","SamplingFeatureID:  *SamplingFeatureID",TEXT($A1012,"0000"),
", SiteTypeCV:  ",CHAR(34),INDEX(Sites[Site Type],$A1012),CHAR(34),
", Latitude:  ",INDEX(Sites[Latitude],$A1012),
", Longitude:  ",INDEX(Sites[Longitude],$A1012),
", SRSName:  ",CHAR(34),LatLonDatum,CHAR(34),"}"))</f>
        <v>#REF!</v>
      </c>
      <c r="M1012" t="e">
        <f>IF(INDEX(SamplingFeatures[Sampling Feature Type],$A1012)&lt;&gt;"Specimen","",
CONCATENATE("  - &amp;SpecimenID",TEXT(SUMPRODUCT(--($M$3:$M1011&lt;&gt;"")),"0000"),
" {","SamplingFeatureID:  *SamplingFeatureID",TEXT($A1012,"0000"),
", SpecimenTypeCV:  ",CHAR(34),INDEX(Specimens[Specimen Type],$A1012),CHAR(34),
", SpecimenMediumCV:  ",INDEX(Specimens[Specimen Medium],$A1012),
", IsFieldSpecimen:  ",CHAR(34),INDEX(Specimens[Is Field Specimen?],$A1012),CHAR(34),"}"))</f>
        <v>#REF!</v>
      </c>
      <c r="N1012" t="e">
        <f>IF(COUNTA(SpatialOffsets[])=0,"", IF(INDEX(SpatialOffsets[Spatial Offset Type],$A1012)="","",
CONCATENATE("  - &amp;SpatialOffsetID",TEXT($A1012,"0000"),
" {","SpatialOffsetTypeCV:  ",CHAR(34),INDEX(SpatialOffsets[Spatial Offset Type],$A1012),CHAR(34),
", Offset1Value:  ",INDEX(SpatialOffsets[Offset 1 Value],$A1012),
", Offset1UnitID:  ",CHAR(34),INDEX(SpatialOffsets[Offset 1 Unit],$A1012),CHAR(34),
", Offset2Value:  ",INDEX(SpatialOffsets[Offset 2 Value],$A1012),
", Offset2UnitID:  ",CHAR(34),INDEX(SpatialOffsets[Offset 2 Unit],$A1012),CHAR(34),
", Offset3Value:  ",INDEX(SpatialOffsets[Offset 3 Value],$A1012),
", Offset3UnitID:  ",CHAR(34),INDEX(SpatialOffsets[Offset 3 Unit],$A1012),CHAR(34),,"}")))</f>
        <v>#REF!</v>
      </c>
      <c r="O1012" t="e">
        <f>IF(COUNTA(RelatedFeatures[])=0,"", IF(INDEX(RelatedFeatures[First Sampling Feature Code],$A1012)="","",
CONCATENATE("  - &amp;RelationID",TEXT($A1012,"0000"),
" {","SamplingFeatureID:  *SamplingFeatureID",TEXT(MATCH(INDEX(RelatedFeatures[First Sampling Feature Code],$A1012),SamplingFeatures[Feature Code],0),"0000"),
", RelationshipTypeCV:  ",CHAR(34),INDEX(RelatedFeatures[Relationship Type],$A1012),CHAR(34),
", RelatedFeatureID: *SamplingFeatureID",TEXT(MATCH(INDEX(RelatedFeatures[Second Sampling Feature Code],$A1012),SamplingFeatures[Feature Code],0),"0000"),
", SpatialOffsetID:  ",IF(INDEX(RelatedFeatures[Offset Number],$A1012)="","",CONCATENATE("*SpatialOffsetID",TEXT(INDEX(RelatedFeatures[Offset Number],$A1012),"0000"))),"}")))</f>
        <v>#REF!</v>
      </c>
      <c r="P1012" t="e">
        <f>IF(INDEX(Methods[Method Type],$A1012)="","",
CONCATENATE("  - &amp;MethodID",TEXT($A1012,"0000"),
" {","MethodTypeCV:  ",CHAR(34),INDEX(Methods[Method Type],$A1012),CHAR(34),
", MethodCode:  ",CHAR(34),INDEX(Methods[Method Code],$A1012),CHAR(34),
", MethodName:  ",CHAR(34),INDEX(Methods[Method Name],$A1012),CHAR(34),
", MethodDescription:  ",CHAR(34),INDEX(Methods[Method Description],$A1012),CHAR(34),
", MethodLink:  ",CHAR(34),INDEX(Methods[Method Link],$A1012),CHAR(34),
", OrganizationID: *OrganizationID",TEXT(MATCH(INDEX(Methods[Organization Name],$A1012),Organizations[Organization Name],0),"0000"),"}"))</f>
        <v>#REF!</v>
      </c>
      <c r="Q1012" t="e">
        <f>IF(INDEX(Variables[Variable Type],$A1012)="","",
CONCATENATE("  - &amp;VariableID",TEXT($A1012,"0000"),
" {","VariableTypeCV:  ",CHAR(34),INDEX(Variables[Variable Type],$A1012),CHAR(34),
", VariableCode:  ",CHAR(34),INDEX(Variables[Variable Code],$A1012),CHAR(34),
", VariableNameCV:  ",CHAR(34),INDEX(Variables[Variable Name],$A1012),CHAR(34),
", VariableDefinition:  ",CHAR(34),INDEX(Variables[Variable Definition],$A1012),CHAR(34),
", SpecciationCV:  ",CHAR(34),INDEX(Variables[Speciation],$A1012),CHAR(34),
", NoDataValue:  ",CHAR(34),INDEX(Variables[No Data Value],$A1012),CHAR(34),"}"))</f>
        <v>#REF!</v>
      </c>
    </row>
    <row r="1013" spans="1:17" x14ac:dyDescent="0.25">
      <c r="A1013">
        <v>1010</v>
      </c>
      <c r="D1013" t="e">
        <f>IF(INDEX(People[First Name],$A1013)="","",
CONCATENATE("  - &amp;PersonID",TEXT($A1013,"0000"),
" {","PersonFirstName:  ",CHAR(34),INDEX(People[First Name],$A1013),CHAR(34),
", PersonMiddleName:  ",CHAR(34),INDEX(People[Middle Name],$A1013),CHAR(34),
", PersonLastName:  ",CHAR(34),INDEX(People[Last Name],$A1013),CHAR(34),"}"))</f>
        <v>#REF!</v>
      </c>
      <c r="E1013" t="e">
        <f>IF(INDEX(Organizations[Organization Type '[CV']],$A1013)="","",
CONCATENATE("  - &amp;OrganizationID",TEXT($A1013,"0000"),
" {","OrganizationTypeCV:  ",CHAR(34),INDEX(Organizations[Organization Type '[CV']],$A1013),CHAR(34),
", OrganizationCode:  ",CHAR(34),INDEX(Organizations[Organization Code],$A1013),CHAR(34),
", OrganizationName:  ",CHAR(34),INDEX(Organizations[Organization Name],$A1013),CHAR(34),
", OrganizationDescription:  ",CHAR(34),INDEX(Organizations[Organization Description],$A1013),CHAR(34),
", OrganizationLink:  ",CHAR(34),INDEX(Organizations[Organization Link],$A1013),CHAR(34),"}"))</f>
        <v>#REF!</v>
      </c>
      <c r="F1013" t="e">
        <f>IF(INDEX(People[First Name],$A1013)="","",
CONCATENATE("  - &amp;AffiliationID",TEXT($A1013,"0000"),
" {PersonID: *PersonID",TEXT($A1013,"0000"),
", OrganizationID: *OrganizationID",TEXT(MATCH(INDEX(People[Organization Name],$A1013),Organizations[Organization Name],0),"0000"),
", IsPrimaryOrganizationContact: , AffiliationStartDate: , AffiliationEndDate: , PrimaryPhone: ",
", PrimaryEmail: ",CHAR(34),INDEX(People[Primary Email],$A1013),CHAR(34),
", PrimaryAddress: ",CHAR(34),INDEX(People[Primary Address],$A1013),CHAR(34),
", PersonLink: }"))</f>
        <v>#REF!</v>
      </c>
      <c r="H1013" t="e">
        <f>IF(COUNTA(CitationInformation)=0,"",IF(INDEX(AuthorList[Author Name],$A1013)="","",
CONCATENATE("  - &amp;AuthorListID",TEXT($A1013,"0000"),
"  {CitationID: *CitationID0001",
", PersonID: *PersonID",TEXT(MATCH(INDEX(AuthorList[Author Name],$A1013),People[Full Name],0),"0000"),
", AuthorOrder: ",INDEX(AuthorList[Author Number],$A1013),"}")))</f>
        <v>#REF!</v>
      </c>
      <c r="K1013" t="e">
        <f>IF(INDEX(SamplingFeatures[Feature Code],$A1013)="","",
CONCATENATE("  - &amp;SamplingFeatureID",TEXT($A1013,"0000"),
" {","SamplingFeatureUUID:  ",CHAR(34),INDEX(SamplingFeatures[Sampling Feature UUID],$A1013),CHAR(34),
", SamplingFeatureTypeCV:  ",CHAR(34),INDEX(SamplingFeatures[Sampling Feature Type],$A1013),CHAR(34),
", SamplingFeatureCode:  ",CHAR(34),INDEX(SamplingFeatures[Feature Code],$A1013),CHAR(34),
", SamplingFeatureName:  ",CHAR(34),INDEX(SamplingFeatures[Feature Name],$A1013),CHAR(34),
", SamplingFeatureDescription:  ",CHAR(34),INDEX(SamplingFeatures[Feature Description],$A1013),CHAR(34),
", SamplingFeatureGeotypeCV:  ",CHAR(34),INDEX(SamplingFeatures[Feature Geo Type],$A1013),CHAR(34),
", FeatureGeometry:  ",CHAR(34),INDEX(SamplingFeatures[Feature Geometry],$A1013),CHAR(34),
", Elevation_m:  ",CHAR(34),INDEX(SamplingFeatures[Elevation_m],$A1013),CHAR(34),
", ElevationDatumCV:  ",CHAR(34),ElevationDatum,CHAR(34),"}"))</f>
        <v>#REF!</v>
      </c>
      <c r="L1013" t="e">
        <f>IF(INDEX(SamplingFeatures[Sampling Feature Type],$A1013)&lt;&gt;"Site","",
CONCATENATE("  - &amp;SiteID",TEXT(SUMPRODUCT(--($L$3:$L1012&lt;&gt;"")),"0000"),
" {","SamplingFeatureID:  *SamplingFeatureID",TEXT($A1013,"0000"),
", SiteTypeCV:  ",CHAR(34),INDEX(Sites[Site Type],$A1013),CHAR(34),
", Latitude:  ",INDEX(Sites[Latitude],$A1013),
", Longitude:  ",INDEX(Sites[Longitude],$A1013),
", SRSName:  ",CHAR(34),LatLonDatum,CHAR(34),"}"))</f>
        <v>#REF!</v>
      </c>
      <c r="M1013" t="e">
        <f>IF(INDEX(SamplingFeatures[Sampling Feature Type],$A1013)&lt;&gt;"Specimen","",
CONCATENATE("  - &amp;SpecimenID",TEXT(SUMPRODUCT(--($M$3:$M1012&lt;&gt;"")),"0000"),
" {","SamplingFeatureID:  *SamplingFeatureID",TEXT($A1013,"0000"),
", SpecimenTypeCV:  ",CHAR(34),INDEX(Specimens[Specimen Type],$A1013),CHAR(34),
", SpecimenMediumCV:  ",INDEX(Specimens[Specimen Medium],$A1013),
", IsFieldSpecimen:  ",CHAR(34),INDEX(Specimens[Is Field Specimen?],$A1013),CHAR(34),"}"))</f>
        <v>#REF!</v>
      </c>
      <c r="N1013" t="e">
        <f>IF(COUNTA(SpatialOffsets[])=0,"", IF(INDEX(SpatialOffsets[Spatial Offset Type],$A1013)="","",
CONCATENATE("  - &amp;SpatialOffsetID",TEXT($A1013,"0000"),
" {","SpatialOffsetTypeCV:  ",CHAR(34),INDEX(SpatialOffsets[Spatial Offset Type],$A1013),CHAR(34),
", Offset1Value:  ",INDEX(SpatialOffsets[Offset 1 Value],$A1013),
", Offset1UnitID:  ",CHAR(34),INDEX(SpatialOffsets[Offset 1 Unit],$A1013),CHAR(34),
", Offset2Value:  ",INDEX(SpatialOffsets[Offset 2 Value],$A1013),
", Offset2UnitID:  ",CHAR(34),INDEX(SpatialOffsets[Offset 2 Unit],$A1013),CHAR(34),
", Offset3Value:  ",INDEX(SpatialOffsets[Offset 3 Value],$A1013),
", Offset3UnitID:  ",CHAR(34),INDEX(SpatialOffsets[Offset 3 Unit],$A1013),CHAR(34),,"}")))</f>
        <v>#REF!</v>
      </c>
      <c r="O1013" t="e">
        <f>IF(COUNTA(RelatedFeatures[])=0,"", IF(INDEX(RelatedFeatures[First Sampling Feature Code],$A1013)="","",
CONCATENATE("  - &amp;RelationID",TEXT($A1013,"0000"),
" {","SamplingFeatureID:  *SamplingFeatureID",TEXT(MATCH(INDEX(RelatedFeatures[First Sampling Feature Code],$A1013),SamplingFeatures[Feature Code],0),"0000"),
", RelationshipTypeCV:  ",CHAR(34),INDEX(RelatedFeatures[Relationship Type],$A1013),CHAR(34),
", RelatedFeatureID: *SamplingFeatureID",TEXT(MATCH(INDEX(RelatedFeatures[Second Sampling Feature Code],$A1013),SamplingFeatures[Feature Code],0),"0000"),
", SpatialOffsetID:  ",IF(INDEX(RelatedFeatures[Offset Number],$A1013)="","",CONCATENATE("*SpatialOffsetID",TEXT(INDEX(RelatedFeatures[Offset Number],$A1013),"0000"))),"}")))</f>
        <v>#REF!</v>
      </c>
      <c r="P1013" t="e">
        <f>IF(INDEX(Methods[Method Type],$A1013)="","",
CONCATENATE("  - &amp;MethodID",TEXT($A1013,"0000"),
" {","MethodTypeCV:  ",CHAR(34),INDEX(Methods[Method Type],$A1013),CHAR(34),
", MethodCode:  ",CHAR(34),INDEX(Methods[Method Code],$A1013),CHAR(34),
", MethodName:  ",CHAR(34),INDEX(Methods[Method Name],$A1013),CHAR(34),
", MethodDescription:  ",CHAR(34),INDEX(Methods[Method Description],$A1013),CHAR(34),
", MethodLink:  ",CHAR(34),INDEX(Methods[Method Link],$A1013),CHAR(34),
", OrganizationID: *OrganizationID",TEXT(MATCH(INDEX(Methods[Organization Name],$A1013),Organizations[Organization Name],0),"0000"),"}"))</f>
        <v>#REF!</v>
      </c>
      <c r="Q1013" t="e">
        <f>IF(INDEX(Variables[Variable Type],$A1013)="","",
CONCATENATE("  - &amp;VariableID",TEXT($A1013,"0000"),
" {","VariableTypeCV:  ",CHAR(34),INDEX(Variables[Variable Type],$A1013),CHAR(34),
", VariableCode:  ",CHAR(34),INDEX(Variables[Variable Code],$A1013),CHAR(34),
", VariableNameCV:  ",CHAR(34),INDEX(Variables[Variable Name],$A1013),CHAR(34),
", VariableDefinition:  ",CHAR(34),INDEX(Variables[Variable Definition],$A1013),CHAR(34),
", SpecciationCV:  ",CHAR(34),INDEX(Variables[Speciation],$A1013),CHAR(34),
", NoDataValue:  ",CHAR(34),INDEX(Variables[No Data Value],$A1013),CHAR(34),"}"))</f>
        <v>#REF!</v>
      </c>
    </row>
    <row r="1014" spans="1:17" x14ac:dyDescent="0.25">
      <c r="A1014">
        <v>1011</v>
      </c>
      <c r="D1014" t="e">
        <f>IF(INDEX(People[First Name],$A1014)="","",
CONCATENATE("  - &amp;PersonID",TEXT($A1014,"0000"),
" {","PersonFirstName:  ",CHAR(34),INDEX(People[First Name],$A1014),CHAR(34),
", PersonMiddleName:  ",CHAR(34),INDEX(People[Middle Name],$A1014),CHAR(34),
", PersonLastName:  ",CHAR(34),INDEX(People[Last Name],$A1014),CHAR(34),"}"))</f>
        <v>#REF!</v>
      </c>
      <c r="E1014" t="e">
        <f>IF(INDEX(Organizations[Organization Type '[CV']],$A1014)="","",
CONCATENATE("  - &amp;OrganizationID",TEXT($A1014,"0000"),
" {","OrganizationTypeCV:  ",CHAR(34),INDEX(Organizations[Organization Type '[CV']],$A1014),CHAR(34),
", OrganizationCode:  ",CHAR(34),INDEX(Organizations[Organization Code],$A1014),CHAR(34),
", OrganizationName:  ",CHAR(34),INDEX(Organizations[Organization Name],$A1014),CHAR(34),
", OrganizationDescription:  ",CHAR(34),INDEX(Organizations[Organization Description],$A1014),CHAR(34),
", OrganizationLink:  ",CHAR(34),INDEX(Organizations[Organization Link],$A1014),CHAR(34),"}"))</f>
        <v>#REF!</v>
      </c>
      <c r="F1014" t="e">
        <f>IF(INDEX(People[First Name],$A1014)="","",
CONCATENATE("  - &amp;AffiliationID",TEXT($A1014,"0000"),
" {PersonID: *PersonID",TEXT($A1014,"0000"),
", OrganizationID: *OrganizationID",TEXT(MATCH(INDEX(People[Organization Name],$A1014),Organizations[Organization Name],0),"0000"),
", IsPrimaryOrganizationContact: , AffiliationStartDate: , AffiliationEndDate: , PrimaryPhone: ",
", PrimaryEmail: ",CHAR(34),INDEX(People[Primary Email],$A1014),CHAR(34),
", PrimaryAddress: ",CHAR(34),INDEX(People[Primary Address],$A1014),CHAR(34),
", PersonLink: }"))</f>
        <v>#REF!</v>
      </c>
      <c r="H1014" t="e">
        <f>IF(COUNTA(CitationInformation)=0,"",IF(INDEX(AuthorList[Author Name],$A1014)="","",
CONCATENATE("  - &amp;AuthorListID",TEXT($A1014,"0000"),
"  {CitationID: *CitationID0001",
", PersonID: *PersonID",TEXT(MATCH(INDEX(AuthorList[Author Name],$A1014),People[Full Name],0),"0000"),
", AuthorOrder: ",INDEX(AuthorList[Author Number],$A1014),"}")))</f>
        <v>#REF!</v>
      </c>
      <c r="K1014" t="e">
        <f>IF(INDEX(SamplingFeatures[Feature Code],$A1014)="","",
CONCATENATE("  - &amp;SamplingFeatureID",TEXT($A1014,"0000"),
" {","SamplingFeatureUUID:  ",CHAR(34),INDEX(SamplingFeatures[Sampling Feature UUID],$A1014),CHAR(34),
", SamplingFeatureTypeCV:  ",CHAR(34),INDEX(SamplingFeatures[Sampling Feature Type],$A1014),CHAR(34),
", SamplingFeatureCode:  ",CHAR(34),INDEX(SamplingFeatures[Feature Code],$A1014),CHAR(34),
", SamplingFeatureName:  ",CHAR(34),INDEX(SamplingFeatures[Feature Name],$A1014),CHAR(34),
", SamplingFeatureDescription:  ",CHAR(34),INDEX(SamplingFeatures[Feature Description],$A1014),CHAR(34),
", SamplingFeatureGeotypeCV:  ",CHAR(34),INDEX(SamplingFeatures[Feature Geo Type],$A1014),CHAR(34),
", FeatureGeometry:  ",CHAR(34),INDEX(SamplingFeatures[Feature Geometry],$A1014),CHAR(34),
", Elevation_m:  ",CHAR(34),INDEX(SamplingFeatures[Elevation_m],$A1014),CHAR(34),
", ElevationDatumCV:  ",CHAR(34),ElevationDatum,CHAR(34),"}"))</f>
        <v>#REF!</v>
      </c>
      <c r="L1014" t="e">
        <f>IF(INDEX(SamplingFeatures[Sampling Feature Type],$A1014)&lt;&gt;"Site","",
CONCATENATE("  - &amp;SiteID",TEXT(SUMPRODUCT(--($L$3:$L1013&lt;&gt;"")),"0000"),
" {","SamplingFeatureID:  *SamplingFeatureID",TEXT($A1014,"0000"),
", SiteTypeCV:  ",CHAR(34),INDEX(Sites[Site Type],$A1014),CHAR(34),
", Latitude:  ",INDEX(Sites[Latitude],$A1014),
", Longitude:  ",INDEX(Sites[Longitude],$A1014),
", SRSName:  ",CHAR(34),LatLonDatum,CHAR(34),"}"))</f>
        <v>#REF!</v>
      </c>
      <c r="M1014" t="e">
        <f>IF(INDEX(SamplingFeatures[Sampling Feature Type],$A1014)&lt;&gt;"Specimen","",
CONCATENATE("  - &amp;SpecimenID",TEXT(SUMPRODUCT(--($M$3:$M1013&lt;&gt;"")),"0000"),
" {","SamplingFeatureID:  *SamplingFeatureID",TEXT($A1014,"0000"),
", SpecimenTypeCV:  ",CHAR(34),INDEX(Specimens[Specimen Type],$A1014),CHAR(34),
", SpecimenMediumCV:  ",INDEX(Specimens[Specimen Medium],$A1014),
", IsFieldSpecimen:  ",CHAR(34),INDEX(Specimens[Is Field Specimen?],$A1014),CHAR(34),"}"))</f>
        <v>#REF!</v>
      </c>
      <c r="N1014" t="e">
        <f>IF(COUNTA(SpatialOffsets[])=0,"", IF(INDEX(SpatialOffsets[Spatial Offset Type],$A1014)="","",
CONCATENATE("  - &amp;SpatialOffsetID",TEXT($A1014,"0000"),
" {","SpatialOffsetTypeCV:  ",CHAR(34),INDEX(SpatialOffsets[Spatial Offset Type],$A1014),CHAR(34),
", Offset1Value:  ",INDEX(SpatialOffsets[Offset 1 Value],$A1014),
", Offset1UnitID:  ",CHAR(34),INDEX(SpatialOffsets[Offset 1 Unit],$A1014),CHAR(34),
", Offset2Value:  ",INDEX(SpatialOffsets[Offset 2 Value],$A1014),
", Offset2UnitID:  ",CHAR(34),INDEX(SpatialOffsets[Offset 2 Unit],$A1014),CHAR(34),
", Offset3Value:  ",INDEX(SpatialOffsets[Offset 3 Value],$A1014),
", Offset3UnitID:  ",CHAR(34),INDEX(SpatialOffsets[Offset 3 Unit],$A1014),CHAR(34),,"}")))</f>
        <v>#REF!</v>
      </c>
      <c r="O1014" t="e">
        <f>IF(COUNTA(RelatedFeatures[])=0,"", IF(INDEX(RelatedFeatures[First Sampling Feature Code],$A1014)="","",
CONCATENATE("  - &amp;RelationID",TEXT($A1014,"0000"),
" {","SamplingFeatureID:  *SamplingFeatureID",TEXT(MATCH(INDEX(RelatedFeatures[First Sampling Feature Code],$A1014),SamplingFeatures[Feature Code],0),"0000"),
", RelationshipTypeCV:  ",CHAR(34),INDEX(RelatedFeatures[Relationship Type],$A1014),CHAR(34),
", RelatedFeatureID: *SamplingFeatureID",TEXT(MATCH(INDEX(RelatedFeatures[Second Sampling Feature Code],$A1014),SamplingFeatures[Feature Code],0),"0000"),
", SpatialOffsetID:  ",IF(INDEX(RelatedFeatures[Offset Number],$A1014)="","",CONCATENATE("*SpatialOffsetID",TEXT(INDEX(RelatedFeatures[Offset Number],$A1014),"0000"))),"}")))</f>
        <v>#REF!</v>
      </c>
      <c r="P1014" t="e">
        <f>IF(INDEX(Methods[Method Type],$A1014)="","",
CONCATENATE("  - &amp;MethodID",TEXT($A1014,"0000"),
" {","MethodTypeCV:  ",CHAR(34),INDEX(Methods[Method Type],$A1014),CHAR(34),
", MethodCode:  ",CHAR(34),INDEX(Methods[Method Code],$A1014),CHAR(34),
", MethodName:  ",CHAR(34),INDEX(Methods[Method Name],$A1014),CHAR(34),
", MethodDescription:  ",CHAR(34),INDEX(Methods[Method Description],$A1014),CHAR(34),
", MethodLink:  ",CHAR(34),INDEX(Methods[Method Link],$A1014),CHAR(34),
", OrganizationID: *OrganizationID",TEXT(MATCH(INDEX(Methods[Organization Name],$A1014),Organizations[Organization Name],0),"0000"),"}"))</f>
        <v>#REF!</v>
      </c>
      <c r="Q1014" t="e">
        <f>IF(INDEX(Variables[Variable Type],$A1014)="","",
CONCATENATE("  - &amp;VariableID",TEXT($A1014,"0000"),
" {","VariableTypeCV:  ",CHAR(34),INDEX(Variables[Variable Type],$A1014),CHAR(34),
", VariableCode:  ",CHAR(34),INDEX(Variables[Variable Code],$A1014),CHAR(34),
", VariableNameCV:  ",CHAR(34),INDEX(Variables[Variable Name],$A1014),CHAR(34),
", VariableDefinition:  ",CHAR(34),INDEX(Variables[Variable Definition],$A1014),CHAR(34),
", SpecciationCV:  ",CHAR(34),INDEX(Variables[Speciation],$A1014),CHAR(34),
", NoDataValue:  ",CHAR(34),INDEX(Variables[No Data Value],$A1014),CHAR(34),"}"))</f>
        <v>#REF!</v>
      </c>
    </row>
    <row r="1015" spans="1:17" x14ac:dyDescent="0.25">
      <c r="A1015">
        <v>1012</v>
      </c>
      <c r="D1015" t="e">
        <f>IF(INDEX(People[First Name],$A1015)="","",
CONCATENATE("  - &amp;PersonID",TEXT($A1015,"0000"),
" {","PersonFirstName:  ",CHAR(34),INDEX(People[First Name],$A1015),CHAR(34),
", PersonMiddleName:  ",CHAR(34),INDEX(People[Middle Name],$A1015),CHAR(34),
", PersonLastName:  ",CHAR(34),INDEX(People[Last Name],$A1015),CHAR(34),"}"))</f>
        <v>#REF!</v>
      </c>
      <c r="E1015" t="e">
        <f>IF(INDEX(Organizations[Organization Type '[CV']],$A1015)="","",
CONCATENATE("  - &amp;OrganizationID",TEXT($A1015,"0000"),
" {","OrganizationTypeCV:  ",CHAR(34),INDEX(Organizations[Organization Type '[CV']],$A1015),CHAR(34),
", OrganizationCode:  ",CHAR(34),INDEX(Organizations[Organization Code],$A1015),CHAR(34),
", OrganizationName:  ",CHAR(34),INDEX(Organizations[Organization Name],$A1015),CHAR(34),
", OrganizationDescription:  ",CHAR(34),INDEX(Organizations[Organization Description],$A1015),CHAR(34),
", OrganizationLink:  ",CHAR(34),INDEX(Organizations[Organization Link],$A1015),CHAR(34),"}"))</f>
        <v>#REF!</v>
      </c>
      <c r="F1015" t="e">
        <f>IF(INDEX(People[First Name],$A1015)="","",
CONCATENATE("  - &amp;AffiliationID",TEXT($A1015,"0000"),
" {PersonID: *PersonID",TEXT($A1015,"0000"),
", OrganizationID: *OrganizationID",TEXT(MATCH(INDEX(People[Organization Name],$A1015),Organizations[Organization Name],0),"0000"),
", IsPrimaryOrganizationContact: , AffiliationStartDate: , AffiliationEndDate: , PrimaryPhone: ",
", PrimaryEmail: ",CHAR(34),INDEX(People[Primary Email],$A1015),CHAR(34),
", PrimaryAddress: ",CHAR(34),INDEX(People[Primary Address],$A1015),CHAR(34),
", PersonLink: }"))</f>
        <v>#REF!</v>
      </c>
      <c r="H1015" t="e">
        <f>IF(COUNTA(CitationInformation)=0,"",IF(INDEX(AuthorList[Author Name],$A1015)="","",
CONCATENATE("  - &amp;AuthorListID",TEXT($A1015,"0000"),
"  {CitationID: *CitationID0001",
", PersonID: *PersonID",TEXT(MATCH(INDEX(AuthorList[Author Name],$A1015),People[Full Name],0),"0000"),
", AuthorOrder: ",INDEX(AuthorList[Author Number],$A1015),"}")))</f>
        <v>#REF!</v>
      </c>
      <c r="K1015" t="e">
        <f>IF(INDEX(SamplingFeatures[Feature Code],$A1015)="","",
CONCATENATE("  - &amp;SamplingFeatureID",TEXT($A1015,"0000"),
" {","SamplingFeatureUUID:  ",CHAR(34),INDEX(SamplingFeatures[Sampling Feature UUID],$A1015),CHAR(34),
", SamplingFeatureTypeCV:  ",CHAR(34),INDEX(SamplingFeatures[Sampling Feature Type],$A1015),CHAR(34),
", SamplingFeatureCode:  ",CHAR(34),INDEX(SamplingFeatures[Feature Code],$A1015),CHAR(34),
", SamplingFeatureName:  ",CHAR(34),INDEX(SamplingFeatures[Feature Name],$A1015),CHAR(34),
", SamplingFeatureDescription:  ",CHAR(34),INDEX(SamplingFeatures[Feature Description],$A1015),CHAR(34),
", SamplingFeatureGeotypeCV:  ",CHAR(34),INDEX(SamplingFeatures[Feature Geo Type],$A1015),CHAR(34),
", FeatureGeometry:  ",CHAR(34),INDEX(SamplingFeatures[Feature Geometry],$A1015),CHAR(34),
", Elevation_m:  ",CHAR(34),INDEX(SamplingFeatures[Elevation_m],$A1015),CHAR(34),
", ElevationDatumCV:  ",CHAR(34),ElevationDatum,CHAR(34),"}"))</f>
        <v>#REF!</v>
      </c>
      <c r="L1015" t="e">
        <f>IF(INDEX(SamplingFeatures[Sampling Feature Type],$A1015)&lt;&gt;"Site","",
CONCATENATE("  - &amp;SiteID",TEXT(SUMPRODUCT(--($L$3:$L1014&lt;&gt;"")),"0000"),
" {","SamplingFeatureID:  *SamplingFeatureID",TEXT($A1015,"0000"),
", SiteTypeCV:  ",CHAR(34),INDEX(Sites[Site Type],$A1015),CHAR(34),
", Latitude:  ",INDEX(Sites[Latitude],$A1015),
", Longitude:  ",INDEX(Sites[Longitude],$A1015),
", SRSName:  ",CHAR(34),LatLonDatum,CHAR(34),"}"))</f>
        <v>#REF!</v>
      </c>
      <c r="M1015" t="e">
        <f>IF(INDEX(SamplingFeatures[Sampling Feature Type],$A1015)&lt;&gt;"Specimen","",
CONCATENATE("  - &amp;SpecimenID",TEXT(SUMPRODUCT(--($M$3:$M1014&lt;&gt;"")),"0000"),
" {","SamplingFeatureID:  *SamplingFeatureID",TEXT($A1015,"0000"),
", SpecimenTypeCV:  ",CHAR(34),INDEX(Specimens[Specimen Type],$A1015),CHAR(34),
", SpecimenMediumCV:  ",INDEX(Specimens[Specimen Medium],$A1015),
", IsFieldSpecimen:  ",CHAR(34),INDEX(Specimens[Is Field Specimen?],$A1015),CHAR(34),"}"))</f>
        <v>#REF!</v>
      </c>
      <c r="N1015" t="e">
        <f>IF(COUNTA(SpatialOffsets[])=0,"", IF(INDEX(SpatialOffsets[Spatial Offset Type],$A1015)="","",
CONCATENATE("  - &amp;SpatialOffsetID",TEXT($A1015,"0000"),
" {","SpatialOffsetTypeCV:  ",CHAR(34),INDEX(SpatialOffsets[Spatial Offset Type],$A1015),CHAR(34),
", Offset1Value:  ",INDEX(SpatialOffsets[Offset 1 Value],$A1015),
", Offset1UnitID:  ",CHAR(34),INDEX(SpatialOffsets[Offset 1 Unit],$A1015),CHAR(34),
", Offset2Value:  ",INDEX(SpatialOffsets[Offset 2 Value],$A1015),
", Offset2UnitID:  ",CHAR(34),INDEX(SpatialOffsets[Offset 2 Unit],$A1015),CHAR(34),
", Offset3Value:  ",INDEX(SpatialOffsets[Offset 3 Value],$A1015),
", Offset3UnitID:  ",CHAR(34),INDEX(SpatialOffsets[Offset 3 Unit],$A1015),CHAR(34),,"}")))</f>
        <v>#REF!</v>
      </c>
      <c r="O1015" t="e">
        <f>IF(COUNTA(RelatedFeatures[])=0,"", IF(INDEX(RelatedFeatures[First Sampling Feature Code],$A1015)="","",
CONCATENATE("  - &amp;RelationID",TEXT($A1015,"0000"),
" {","SamplingFeatureID:  *SamplingFeatureID",TEXT(MATCH(INDEX(RelatedFeatures[First Sampling Feature Code],$A1015),SamplingFeatures[Feature Code],0),"0000"),
", RelationshipTypeCV:  ",CHAR(34),INDEX(RelatedFeatures[Relationship Type],$A1015),CHAR(34),
", RelatedFeatureID: *SamplingFeatureID",TEXT(MATCH(INDEX(RelatedFeatures[Second Sampling Feature Code],$A1015),SamplingFeatures[Feature Code],0),"0000"),
", SpatialOffsetID:  ",IF(INDEX(RelatedFeatures[Offset Number],$A1015)="","",CONCATENATE("*SpatialOffsetID",TEXT(INDEX(RelatedFeatures[Offset Number],$A1015),"0000"))),"}")))</f>
        <v>#REF!</v>
      </c>
      <c r="P1015" t="e">
        <f>IF(INDEX(Methods[Method Type],$A1015)="","",
CONCATENATE("  - &amp;MethodID",TEXT($A1015,"0000"),
" {","MethodTypeCV:  ",CHAR(34),INDEX(Methods[Method Type],$A1015),CHAR(34),
", MethodCode:  ",CHAR(34),INDEX(Methods[Method Code],$A1015),CHAR(34),
", MethodName:  ",CHAR(34),INDEX(Methods[Method Name],$A1015),CHAR(34),
", MethodDescription:  ",CHAR(34),INDEX(Methods[Method Description],$A1015),CHAR(34),
", MethodLink:  ",CHAR(34),INDEX(Methods[Method Link],$A1015),CHAR(34),
", OrganizationID: *OrganizationID",TEXT(MATCH(INDEX(Methods[Organization Name],$A1015),Organizations[Organization Name],0),"0000"),"}"))</f>
        <v>#REF!</v>
      </c>
      <c r="Q1015" t="e">
        <f>IF(INDEX(Variables[Variable Type],$A1015)="","",
CONCATENATE("  - &amp;VariableID",TEXT($A1015,"0000"),
" {","VariableTypeCV:  ",CHAR(34),INDEX(Variables[Variable Type],$A1015),CHAR(34),
", VariableCode:  ",CHAR(34),INDEX(Variables[Variable Code],$A1015),CHAR(34),
", VariableNameCV:  ",CHAR(34),INDEX(Variables[Variable Name],$A1015),CHAR(34),
", VariableDefinition:  ",CHAR(34),INDEX(Variables[Variable Definition],$A1015),CHAR(34),
", SpecciationCV:  ",CHAR(34),INDEX(Variables[Speciation],$A1015),CHAR(34),
", NoDataValue:  ",CHAR(34),INDEX(Variables[No Data Value],$A1015),CHAR(34),"}"))</f>
        <v>#REF!</v>
      </c>
    </row>
    <row r="1016" spans="1:17" x14ac:dyDescent="0.25">
      <c r="A1016">
        <v>1013</v>
      </c>
      <c r="D1016" t="e">
        <f>IF(INDEX(People[First Name],$A1016)="","",
CONCATENATE("  - &amp;PersonID",TEXT($A1016,"0000"),
" {","PersonFirstName:  ",CHAR(34),INDEX(People[First Name],$A1016),CHAR(34),
", PersonMiddleName:  ",CHAR(34),INDEX(People[Middle Name],$A1016),CHAR(34),
", PersonLastName:  ",CHAR(34),INDEX(People[Last Name],$A1016),CHAR(34),"}"))</f>
        <v>#REF!</v>
      </c>
      <c r="E1016" t="e">
        <f>IF(INDEX(Organizations[Organization Type '[CV']],$A1016)="","",
CONCATENATE("  - &amp;OrganizationID",TEXT($A1016,"0000"),
" {","OrganizationTypeCV:  ",CHAR(34),INDEX(Organizations[Organization Type '[CV']],$A1016),CHAR(34),
", OrganizationCode:  ",CHAR(34),INDEX(Organizations[Organization Code],$A1016),CHAR(34),
", OrganizationName:  ",CHAR(34),INDEX(Organizations[Organization Name],$A1016),CHAR(34),
", OrganizationDescription:  ",CHAR(34),INDEX(Organizations[Organization Description],$A1016),CHAR(34),
", OrganizationLink:  ",CHAR(34),INDEX(Organizations[Organization Link],$A1016),CHAR(34),"}"))</f>
        <v>#REF!</v>
      </c>
      <c r="F1016" t="e">
        <f>IF(INDEX(People[First Name],$A1016)="","",
CONCATENATE("  - &amp;AffiliationID",TEXT($A1016,"0000"),
" {PersonID: *PersonID",TEXT($A1016,"0000"),
", OrganizationID: *OrganizationID",TEXT(MATCH(INDEX(People[Organization Name],$A1016),Organizations[Organization Name],0),"0000"),
", IsPrimaryOrganizationContact: , AffiliationStartDate: , AffiliationEndDate: , PrimaryPhone: ",
", PrimaryEmail: ",CHAR(34),INDEX(People[Primary Email],$A1016),CHAR(34),
", PrimaryAddress: ",CHAR(34),INDEX(People[Primary Address],$A1016),CHAR(34),
", PersonLink: }"))</f>
        <v>#REF!</v>
      </c>
      <c r="H1016" t="e">
        <f>IF(COUNTA(CitationInformation)=0,"",IF(INDEX(AuthorList[Author Name],$A1016)="","",
CONCATENATE("  - &amp;AuthorListID",TEXT($A1016,"0000"),
"  {CitationID: *CitationID0001",
", PersonID: *PersonID",TEXT(MATCH(INDEX(AuthorList[Author Name],$A1016),People[Full Name],0),"0000"),
", AuthorOrder: ",INDEX(AuthorList[Author Number],$A1016),"}")))</f>
        <v>#REF!</v>
      </c>
      <c r="K1016" t="e">
        <f>IF(INDEX(SamplingFeatures[Feature Code],$A1016)="","",
CONCATENATE("  - &amp;SamplingFeatureID",TEXT($A1016,"0000"),
" {","SamplingFeatureUUID:  ",CHAR(34),INDEX(SamplingFeatures[Sampling Feature UUID],$A1016),CHAR(34),
", SamplingFeatureTypeCV:  ",CHAR(34),INDEX(SamplingFeatures[Sampling Feature Type],$A1016),CHAR(34),
", SamplingFeatureCode:  ",CHAR(34),INDEX(SamplingFeatures[Feature Code],$A1016),CHAR(34),
", SamplingFeatureName:  ",CHAR(34),INDEX(SamplingFeatures[Feature Name],$A1016),CHAR(34),
", SamplingFeatureDescription:  ",CHAR(34),INDEX(SamplingFeatures[Feature Description],$A1016),CHAR(34),
", SamplingFeatureGeotypeCV:  ",CHAR(34),INDEX(SamplingFeatures[Feature Geo Type],$A1016),CHAR(34),
", FeatureGeometry:  ",CHAR(34),INDEX(SamplingFeatures[Feature Geometry],$A1016),CHAR(34),
", Elevation_m:  ",CHAR(34),INDEX(SamplingFeatures[Elevation_m],$A1016),CHAR(34),
", ElevationDatumCV:  ",CHAR(34),ElevationDatum,CHAR(34),"}"))</f>
        <v>#REF!</v>
      </c>
      <c r="L1016" t="e">
        <f>IF(INDEX(SamplingFeatures[Sampling Feature Type],$A1016)&lt;&gt;"Site","",
CONCATENATE("  - &amp;SiteID",TEXT(SUMPRODUCT(--($L$3:$L1015&lt;&gt;"")),"0000"),
" {","SamplingFeatureID:  *SamplingFeatureID",TEXT($A1016,"0000"),
", SiteTypeCV:  ",CHAR(34),INDEX(Sites[Site Type],$A1016),CHAR(34),
", Latitude:  ",INDEX(Sites[Latitude],$A1016),
", Longitude:  ",INDEX(Sites[Longitude],$A1016),
", SRSName:  ",CHAR(34),LatLonDatum,CHAR(34),"}"))</f>
        <v>#REF!</v>
      </c>
      <c r="M1016" t="e">
        <f>IF(INDEX(SamplingFeatures[Sampling Feature Type],$A1016)&lt;&gt;"Specimen","",
CONCATENATE("  - &amp;SpecimenID",TEXT(SUMPRODUCT(--($M$3:$M1015&lt;&gt;"")),"0000"),
" {","SamplingFeatureID:  *SamplingFeatureID",TEXT($A1016,"0000"),
", SpecimenTypeCV:  ",CHAR(34),INDEX(Specimens[Specimen Type],$A1016),CHAR(34),
", SpecimenMediumCV:  ",INDEX(Specimens[Specimen Medium],$A1016),
", IsFieldSpecimen:  ",CHAR(34),INDEX(Specimens[Is Field Specimen?],$A1016),CHAR(34),"}"))</f>
        <v>#REF!</v>
      </c>
      <c r="N1016" t="e">
        <f>IF(COUNTA(SpatialOffsets[])=0,"", IF(INDEX(SpatialOffsets[Spatial Offset Type],$A1016)="","",
CONCATENATE("  - &amp;SpatialOffsetID",TEXT($A1016,"0000"),
" {","SpatialOffsetTypeCV:  ",CHAR(34),INDEX(SpatialOffsets[Spatial Offset Type],$A1016),CHAR(34),
", Offset1Value:  ",INDEX(SpatialOffsets[Offset 1 Value],$A1016),
", Offset1UnitID:  ",CHAR(34),INDEX(SpatialOffsets[Offset 1 Unit],$A1016),CHAR(34),
", Offset2Value:  ",INDEX(SpatialOffsets[Offset 2 Value],$A1016),
", Offset2UnitID:  ",CHAR(34),INDEX(SpatialOffsets[Offset 2 Unit],$A1016),CHAR(34),
", Offset3Value:  ",INDEX(SpatialOffsets[Offset 3 Value],$A1016),
", Offset3UnitID:  ",CHAR(34),INDEX(SpatialOffsets[Offset 3 Unit],$A1016),CHAR(34),,"}")))</f>
        <v>#REF!</v>
      </c>
      <c r="O1016" t="e">
        <f>IF(COUNTA(RelatedFeatures[])=0,"", IF(INDEX(RelatedFeatures[First Sampling Feature Code],$A1016)="","",
CONCATENATE("  - &amp;RelationID",TEXT($A1016,"0000"),
" {","SamplingFeatureID:  *SamplingFeatureID",TEXT(MATCH(INDEX(RelatedFeatures[First Sampling Feature Code],$A1016),SamplingFeatures[Feature Code],0),"0000"),
", RelationshipTypeCV:  ",CHAR(34),INDEX(RelatedFeatures[Relationship Type],$A1016),CHAR(34),
", RelatedFeatureID: *SamplingFeatureID",TEXT(MATCH(INDEX(RelatedFeatures[Second Sampling Feature Code],$A1016),SamplingFeatures[Feature Code],0),"0000"),
", SpatialOffsetID:  ",IF(INDEX(RelatedFeatures[Offset Number],$A1016)="","",CONCATENATE("*SpatialOffsetID",TEXT(INDEX(RelatedFeatures[Offset Number],$A1016),"0000"))),"}")))</f>
        <v>#REF!</v>
      </c>
      <c r="P1016" t="e">
        <f>IF(INDEX(Methods[Method Type],$A1016)="","",
CONCATENATE("  - &amp;MethodID",TEXT($A1016,"0000"),
" {","MethodTypeCV:  ",CHAR(34),INDEX(Methods[Method Type],$A1016),CHAR(34),
", MethodCode:  ",CHAR(34),INDEX(Methods[Method Code],$A1016),CHAR(34),
", MethodName:  ",CHAR(34),INDEX(Methods[Method Name],$A1016),CHAR(34),
", MethodDescription:  ",CHAR(34),INDEX(Methods[Method Description],$A1016),CHAR(34),
", MethodLink:  ",CHAR(34),INDEX(Methods[Method Link],$A1016),CHAR(34),
", OrganizationID: *OrganizationID",TEXT(MATCH(INDEX(Methods[Organization Name],$A1016),Organizations[Organization Name],0),"0000"),"}"))</f>
        <v>#REF!</v>
      </c>
      <c r="Q1016" t="e">
        <f>IF(INDEX(Variables[Variable Type],$A1016)="","",
CONCATENATE("  - &amp;VariableID",TEXT($A1016,"0000"),
" {","VariableTypeCV:  ",CHAR(34),INDEX(Variables[Variable Type],$A1016),CHAR(34),
", VariableCode:  ",CHAR(34),INDEX(Variables[Variable Code],$A1016),CHAR(34),
", VariableNameCV:  ",CHAR(34),INDEX(Variables[Variable Name],$A1016),CHAR(34),
", VariableDefinition:  ",CHAR(34),INDEX(Variables[Variable Definition],$A1016),CHAR(34),
", SpecciationCV:  ",CHAR(34),INDEX(Variables[Speciation],$A1016),CHAR(34),
", NoDataValue:  ",CHAR(34),INDEX(Variables[No Data Value],$A1016),CHAR(34),"}"))</f>
        <v>#REF!</v>
      </c>
    </row>
    <row r="1017" spans="1:17" x14ac:dyDescent="0.25">
      <c r="A1017">
        <v>1014</v>
      </c>
      <c r="D1017" t="e">
        <f>IF(INDEX(People[First Name],$A1017)="","",
CONCATENATE("  - &amp;PersonID",TEXT($A1017,"0000"),
" {","PersonFirstName:  ",CHAR(34),INDEX(People[First Name],$A1017),CHAR(34),
", PersonMiddleName:  ",CHAR(34),INDEX(People[Middle Name],$A1017),CHAR(34),
", PersonLastName:  ",CHAR(34),INDEX(People[Last Name],$A1017),CHAR(34),"}"))</f>
        <v>#REF!</v>
      </c>
      <c r="E1017" t="e">
        <f>IF(INDEX(Organizations[Organization Type '[CV']],$A1017)="","",
CONCATENATE("  - &amp;OrganizationID",TEXT($A1017,"0000"),
" {","OrganizationTypeCV:  ",CHAR(34),INDEX(Organizations[Organization Type '[CV']],$A1017),CHAR(34),
", OrganizationCode:  ",CHAR(34),INDEX(Organizations[Organization Code],$A1017),CHAR(34),
", OrganizationName:  ",CHAR(34),INDEX(Organizations[Organization Name],$A1017),CHAR(34),
", OrganizationDescription:  ",CHAR(34),INDEX(Organizations[Organization Description],$A1017),CHAR(34),
", OrganizationLink:  ",CHAR(34),INDEX(Organizations[Organization Link],$A1017),CHAR(34),"}"))</f>
        <v>#REF!</v>
      </c>
      <c r="F1017" t="e">
        <f>IF(INDEX(People[First Name],$A1017)="","",
CONCATENATE("  - &amp;AffiliationID",TEXT($A1017,"0000"),
" {PersonID: *PersonID",TEXT($A1017,"0000"),
", OrganizationID: *OrganizationID",TEXT(MATCH(INDEX(People[Organization Name],$A1017),Organizations[Organization Name],0),"0000"),
", IsPrimaryOrganizationContact: , AffiliationStartDate: , AffiliationEndDate: , PrimaryPhone: ",
", PrimaryEmail: ",CHAR(34),INDEX(People[Primary Email],$A1017),CHAR(34),
", PrimaryAddress: ",CHAR(34),INDEX(People[Primary Address],$A1017),CHAR(34),
", PersonLink: }"))</f>
        <v>#REF!</v>
      </c>
      <c r="H1017" t="e">
        <f>IF(COUNTA(CitationInformation)=0,"",IF(INDEX(AuthorList[Author Name],$A1017)="","",
CONCATENATE("  - &amp;AuthorListID",TEXT($A1017,"0000"),
"  {CitationID: *CitationID0001",
", PersonID: *PersonID",TEXT(MATCH(INDEX(AuthorList[Author Name],$A1017),People[Full Name],0),"0000"),
", AuthorOrder: ",INDEX(AuthorList[Author Number],$A1017),"}")))</f>
        <v>#REF!</v>
      </c>
      <c r="K1017" t="e">
        <f>IF(INDEX(SamplingFeatures[Feature Code],$A1017)="","",
CONCATENATE("  - &amp;SamplingFeatureID",TEXT($A1017,"0000"),
" {","SamplingFeatureUUID:  ",CHAR(34),INDEX(SamplingFeatures[Sampling Feature UUID],$A1017),CHAR(34),
", SamplingFeatureTypeCV:  ",CHAR(34),INDEX(SamplingFeatures[Sampling Feature Type],$A1017),CHAR(34),
", SamplingFeatureCode:  ",CHAR(34),INDEX(SamplingFeatures[Feature Code],$A1017),CHAR(34),
", SamplingFeatureName:  ",CHAR(34),INDEX(SamplingFeatures[Feature Name],$A1017),CHAR(34),
", SamplingFeatureDescription:  ",CHAR(34),INDEX(SamplingFeatures[Feature Description],$A1017),CHAR(34),
", SamplingFeatureGeotypeCV:  ",CHAR(34),INDEX(SamplingFeatures[Feature Geo Type],$A1017),CHAR(34),
", FeatureGeometry:  ",CHAR(34),INDEX(SamplingFeatures[Feature Geometry],$A1017),CHAR(34),
", Elevation_m:  ",CHAR(34),INDEX(SamplingFeatures[Elevation_m],$A1017),CHAR(34),
", ElevationDatumCV:  ",CHAR(34),ElevationDatum,CHAR(34),"}"))</f>
        <v>#REF!</v>
      </c>
      <c r="L1017" t="e">
        <f>IF(INDEX(SamplingFeatures[Sampling Feature Type],$A1017)&lt;&gt;"Site","",
CONCATENATE("  - &amp;SiteID",TEXT(SUMPRODUCT(--($L$3:$L1016&lt;&gt;"")),"0000"),
" {","SamplingFeatureID:  *SamplingFeatureID",TEXT($A1017,"0000"),
", SiteTypeCV:  ",CHAR(34),INDEX(Sites[Site Type],$A1017),CHAR(34),
", Latitude:  ",INDEX(Sites[Latitude],$A1017),
", Longitude:  ",INDEX(Sites[Longitude],$A1017),
", SRSName:  ",CHAR(34),LatLonDatum,CHAR(34),"}"))</f>
        <v>#REF!</v>
      </c>
      <c r="M1017" t="e">
        <f>IF(INDEX(SamplingFeatures[Sampling Feature Type],$A1017)&lt;&gt;"Specimen","",
CONCATENATE("  - &amp;SpecimenID",TEXT(SUMPRODUCT(--($M$3:$M1016&lt;&gt;"")),"0000"),
" {","SamplingFeatureID:  *SamplingFeatureID",TEXT($A1017,"0000"),
", SpecimenTypeCV:  ",CHAR(34),INDEX(Specimens[Specimen Type],$A1017),CHAR(34),
", SpecimenMediumCV:  ",INDEX(Specimens[Specimen Medium],$A1017),
", IsFieldSpecimen:  ",CHAR(34),INDEX(Specimens[Is Field Specimen?],$A1017),CHAR(34),"}"))</f>
        <v>#REF!</v>
      </c>
      <c r="N1017" t="e">
        <f>IF(COUNTA(SpatialOffsets[])=0,"", IF(INDEX(SpatialOffsets[Spatial Offset Type],$A1017)="","",
CONCATENATE("  - &amp;SpatialOffsetID",TEXT($A1017,"0000"),
" {","SpatialOffsetTypeCV:  ",CHAR(34),INDEX(SpatialOffsets[Spatial Offset Type],$A1017),CHAR(34),
", Offset1Value:  ",INDEX(SpatialOffsets[Offset 1 Value],$A1017),
", Offset1UnitID:  ",CHAR(34),INDEX(SpatialOffsets[Offset 1 Unit],$A1017),CHAR(34),
", Offset2Value:  ",INDEX(SpatialOffsets[Offset 2 Value],$A1017),
", Offset2UnitID:  ",CHAR(34),INDEX(SpatialOffsets[Offset 2 Unit],$A1017),CHAR(34),
", Offset3Value:  ",INDEX(SpatialOffsets[Offset 3 Value],$A1017),
", Offset3UnitID:  ",CHAR(34),INDEX(SpatialOffsets[Offset 3 Unit],$A1017),CHAR(34),,"}")))</f>
        <v>#REF!</v>
      </c>
      <c r="O1017" t="e">
        <f>IF(COUNTA(RelatedFeatures[])=0,"", IF(INDEX(RelatedFeatures[First Sampling Feature Code],$A1017)="","",
CONCATENATE("  - &amp;RelationID",TEXT($A1017,"0000"),
" {","SamplingFeatureID:  *SamplingFeatureID",TEXT(MATCH(INDEX(RelatedFeatures[First Sampling Feature Code],$A1017),SamplingFeatures[Feature Code],0),"0000"),
", RelationshipTypeCV:  ",CHAR(34),INDEX(RelatedFeatures[Relationship Type],$A1017),CHAR(34),
", RelatedFeatureID: *SamplingFeatureID",TEXT(MATCH(INDEX(RelatedFeatures[Second Sampling Feature Code],$A1017),SamplingFeatures[Feature Code],0),"0000"),
", SpatialOffsetID:  ",IF(INDEX(RelatedFeatures[Offset Number],$A1017)="","",CONCATENATE("*SpatialOffsetID",TEXT(INDEX(RelatedFeatures[Offset Number],$A1017),"0000"))),"}")))</f>
        <v>#REF!</v>
      </c>
      <c r="P1017" t="e">
        <f>IF(INDEX(Methods[Method Type],$A1017)="","",
CONCATENATE("  - &amp;MethodID",TEXT($A1017,"0000"),
" {","MethodTypeCV:  ",CHAR(34),INDEX(Methods[Method Type],$A1017),CHAR(34),
", MethodCode:  ",CHAR(34),INDEX(Methods[Method Code],$A1017),CHAR(34),
", MethodName:  ",CHAR(34),INDEX(Methods[Method Name],$A1017),CHAR(34),
", MethodDescription:  ",CHAR(34),INDEX(Methods[Method Description],$A1017),CHAR(34),
", MethodLink:  ",CHAR(34),INDEX(Methods[Method Link],$A1017),CHAR(34),
", OrganizationID: *OrganizationID",TEXT(MATCH(INDEX(Methods[Organization Name],$A1017),Organizations[Organization Name],0),"0000"),"}"))</f>
        <v>#REF!</v>
      </c>
      <c r="Q1017" t="e">
        <f>IF(INDEX(Variables[Variable Type],$A1017)="","",
CONCATENATE("  - &amp;VariableID",TEXT($A1017,"0000"),
" {","VariableTypeCV:  ",CHAR(34),INDEX(Variables[Variable Type],$A1017),CHAR(34),
", VariableCode:  ",CHAR(34),INDEX(Variables[Variable Code],$A1017),CHAR(34),
", VariableNameCV:  ",CHAR(34),INDEX(Variables[Variable Name],$A1017),CHAR(34),
", VariableDefinition:  ",CHAR(34),INDEX(Variables[Variable Definition],$A1017),CHAR(34),
", SpecciationCV:  ",CHAR(34),INDEX(Variables[Speciation],$A1017),CHAR(34),
", NoDataValue:  ",CHAR(34),INDEX(Variables[No Data Value],$A1017),CHAR(34),"}"))</f>
        <v>#REF!</v>
      </c>
    </row>
    <row r="1018" spans="1:17" x14ac:dyDescent="0.25">
      <c r="A1018">
        <v>1015</v>
      </c>
      <c r="D1018" t="e">
        <f>IF(INDEX(People[First Name],$A1018)="","",
CONCATENATE("  - &amp;PersonID",TEXT($A1018,"0000"),
" {","PersonFirstName:  ",CHAR(34),INDEX(People[First Name],$A1018),CHAR(34),
", PersonMiddleName:  ",CHAR(34),INDEX(People[Middle Name],$A1018),CHAR(34),
", PersonLastName:  ",CHAR(34),INDEX(People[Last Name],$A1018),CHAR(34),"}"))</f>
        <v>#REF!</v>
      </c>
      <c r="E1018" t="e">
        <f>IF(INDEX(Organizations[Organization Type '[CV']],$A1018)="","",
CONCATENATE("  - &amp;OrganizationID",TEXT($A1018,"0000"),
" {","OrganizationTypeCV:  ",CHAR(34),INDEX(Organizations[Organization Type '[CV']],$A1018),CHAR(34),
", OrganizationCode:  ",CHAR(34),INDEX(Organizations[Organization Code],$A1018),CHAR(34),
", OrganizationName:  ",CHAR(34),INDEX(Organizations[Organization Name],$A1018),CHAR(34),
", OrganizationDescription:  ",CHAR(34),INDEX(Organizations[Organization Description],$A1018),CHAR(34),
", OrganizationLink:  ",CHAR(34),INDEX(Organizations[Organization Link],$A1018),CHAR(34),"}"))</f>
        <v>#REF!</v>
      </c>
      <c r="F1018" t="e">
        <f>IF(INDEX(People[First Name],$A1018)="","",
CONCATENATE("  - &amp;AffiliationID",TEXT($A1018,"0000"),
" {PersonID: *PersonID",TEXT($A1018,"0000"),
", OrganizationID: *OrganizationID",TEXT(MATCH(INDEX(People[Organization Name],$A1018),Organizations[Organization Name],0),"0000"),
", IsPrimaryOrganizationContact: , AffiliationStartDate: , AffiliationEndDate: , PrimaryPhone: ",
", PrimaryEmail: ",CHAR(34),INDEX(People[Primary Email],$A1018),CHAR(34),
", PrimaryAddress: ",CHAR(34),INDEX(People[Primary Address],$A1018),CHAR(34),
", PersonLink: }"))</f>
        <v>#REF!</v>
      </c>
      <c r="H1018" t="e">
        <f>IF(COUNTA(CitationInformation)=0,"",IF(INDEX(AuthorList[Author Name],$A1018)="","",
CONCATENATE("  - &amp;AuthorListID",TEXT($A1018,"0000"),
"  {CitationID: *CitationID0001",
", PersonID: *PersonID",TEXT(MATCH(INDEX(AuthorList[Author Name],$A1018),People[Full Name],0),"0000"),
", AuthorOrder: ",INDEX(AuthorList[Author Number],$A1018),"}")))</f>
        <v>#REF!</v>
      </c>
      <c r="K1018" t="e">
        <f>IF(INDEX(SamplingFeatures[Feature Code],$A1018)="","",
CONCATENATE("  - &amp;SamplingFeatureID",TEXT($A1018,"0000"),
" {","SamplingFeatureUUID:  ",CHAR(34),INDEX(SamplingFeatures[Sampling Feature UUID],$A1018),CHAR(34),
", SamplingFeatureTypeCV:  ",CHAR(34),INDEX(SamplingFeatures[Sampling Feature Type],$A1018),CHAR(34),
", SamplingFeatureCode:  ",CHAR(34),INDEX(SamplingFeatures[Feature Code],$A1018),CHAR(34),
", SamplingFeatureName:  ",CHAR(34),INDEX(SamplingFeatures[Feature Name],$A1018),CHAR(34),
", SamplingFeatureDescription:  ",CHAR(34),INDEX(SamplingFeatures[Feature Description],$A1018),CHAR(34),
", SamplingFeatureGeotypeCV:  ",CHAR(34),INDEX(SamplingFeatures[Feature Geo Type],$A1018),CHAR(34),
", FeatureGeometry:  ",CHAR(34),INDEX(SamplingFeatures[Feature Geometry],$A1018),CHAR(34),
", Elevation_m:  ",CHAR(34),INDEX(SamplingFeatures[Elevation_m],$A1018),CHAR(34),
", ElevationDatumCV:  ",CHAR(34),ElevationDatum,CHAR(34),"}"))</f>
        <v>#REF!</v>
      </c>
      <c r="L1018" t="e">
        <f>IF(INDEX(SamplingFeatures[Sampling Feature Type],$A1018)&lt;&gt;"Site","",
CONCATENATE("  - &amp;SiteID",TEXT(SUMPRODUCT(--($L$3:$L1017&lt;&gt;"")),"0000"),
" {","SamplingFeatureID:  *SamplingFeatureID",TEXT($A1018,"0000"),
", SiteTypeCV:  ",CHAR(34),INDEX(Sites[Site Type],$A1018),CHAR(34),
", Latitude:  ",INDEX(Sites[Latitude],$A1018),
", Longitude:  ",INDEX(Sites[Longitude],$A1018),
", SRSName:  ",CHAR(34),LatLonDatum,CHAR(34),"}"))</f>
        <v>#REF!</v>
      </c>
      <c r="M1018" t="e">
        <f>IF(INDEX(SamplingFeatures[Sampling Feature Type],$A1018)&lt;&gt;"Specimen","",
CONCATENATE("  - &amp;SpecimenID",TEXT(SUMPRODUCT(--($M$3:$M1017&lt;&gt;"")),"0000"),
" {","SamplingFeatureID:  *SamplingFeatureID",TEXT($A1018,"0000"),
", SpecimenTypeCV:  ",CHAR(34),INDEX(Specimens[Specimen Type],$A1018),CHAR(34),
", SpecimenMediumCV:  ",INDEX(Specimens[Specimen Medium],$A1018),
", IsFieldSpecimen:  ",CHAR(34),INDEX(Specimens[Is Field Specimen?],$A1018),CHAR(34),"}"))</f>
        <v>#REF!</v>
      </c>
      <c r="N1018" t="e">
        <f>IF(COUNTA(SpatialOffsets[])=0,"", IF(INDEX(SpatialOffsets[Spatial Offset Type],$A1018)="","",
CONCATENATE("  - &amp;SpatialOffsetID",TEXT($A1018,"0000"),
" {","SpatialOffsetTypeCV:  ",CHAR(34),INDEX(SpatialOffsets[Spatial Offset Type],$A1018),CHAR(34),
", Offset1Value:  ",INDEX(SpatialOffsets[Offset 1 Value],$A1018),
", Offset1UnitID:  ",CHAR(34),INDEX(SpatialOffsets[Offset 1 Unit],$A1018),CHAR(34),
", Offset2Value:  ",INDEX(SpatialOffsets[Offset 2 Value],$A1018),
", Offset2UnitID:  ",CHAR(34),INDEX(SpatialOffsets[Offset 2 Unit],$A1018),CHAR(34),
", Offset3Value:  ",INDEX(SpatialOffsets[Offset 3 Value],$A1018),
", Offset3UnitID:  ",CHAR(34),INDEX(SpatialOffsets[Offset 3 Unit],$A1018),CHAR(34),,"}")))</f>
        <v>#REF!</v>
      </c>
      <c r="O1018" t="e">
        <f>IF(COUNTA(RelatedFeatures[])=0,"", IF(INDEX(RelatedFeatures[First Sampling Feature Code],$A1018)="","",
CONCATENATE("  - &amp;RelationID",TEXT($A1018,"0000"),
" {","SamplingFeatureID:  *SamplingFeatureID",TEXT(MATCH(INDEX(RelatedFeatures[First Sampling Feature Code],$A1018),SamplingFeatures[Feature Code],0),"0000"),
", RelationshipTypeCV:  ",CHAR(34),INDEX(RelatedFeatures[Relationship Type],$A1018),CHAR(34),
", RelatedFeatureID: *SamplingFeatureID",TEXT(MATCH(INDEX(RelatedFeatures[Second Sampling Feature Code],$A1018),SamplingFeatures[Feature Code],0),"0000"),
", SpatialOffsetID:  ",IF(INDEX(RelatedFeatures[Offset Number],$A1018)="","",CONCATENATE("*SpatialOffsetID",TEXT(INDEX(RelatedFeatures[Offset Number],$A1018),"0000"))),"}")))</f>
        <v>#REF!</v>
      </c>
      <c r="P1018" t="e">
        <f>IF(INDEX(Methods[Method Type],$A1018)="","",
CONCATENATE("  - &amp;MethodID",TEXT($A1018,"0000"),
" {","MethodTypeCV:  ",CHAR(34),INDEX(Methods[Method Type],$A1018),CHAR(34),
", MethodCode:  ",CHAR(34),INDEX(Methods[Method Code],$A1018),CHAR(34),
", MethodName:  ",CHAR(34),INDEX(Methods[Method Name],$A1018),CHAR(34),
", MethodDescription:  ",CHAR(34),INDEX(Methods[Method Description],$A1018),CHAR(34),
", MethodLink:  ",CHAR(34),INDEX(Methods[Method Link],$A1018),CHAR(34),
", OrganizationID: *OrganizationID",TEXT(MATCH(INDEX(Methods[Organization Name],$A1018),Organizations[Organization Name],0),"0000"),"}"))</f>
        <v>#REF!</v>
      </c>
      <c r="Q1018" t="e">
        <f>IF(INDEX(Variables[Variable Type],$A1018)="","",
CONCATENATE("  - &amp;VariableID",TEXT($A1018,"0000"),
" {","VariableTypeCV:  ",CHAR(34),INDEX(Variables[Variable Type],$A1018),CHAR(34),
", VariableCode:  ",CHAR(34),INDEX(Variables[Variable Code],$A1018),CHAR(34),
", VariableNameCV:  ",CHAR(34),INDEX(Variables[Variable Name],$A1018),CHAR(34),
", VariableDefinition:  ",CHAR(34),INDEX(Variables[Variable Definition],$A1018),CHAR(34),
", SpecciationCV:  ",CHAR(34),INDEX(Variables[Speciation],$A1018),CHAR(34),
", NoDataValue:  ",CHAR(34),INDEX(Variables[No Data Value],$A1018),CHAR(34),"}"))</f>
        <v>#REF!</v>
      </c>
    </row>
    <row r="1019" spans="1:17" x14ac:dyDescent="0.25">
      <c r="A1019">
        <v>1016</v>
      </c>
      <c r="D1019" t="e">
        <f>IF(INDEX(People[First Name],$A1019)="","",
CONCATENATE("  - &amp;PersonID",TEXT($A1019,"0000"),
" {","PersonFirstName:  ",CHAR(34),INDEX(People[First Name],$A1019),CHAR(34),
", PersonMiddleName:  ",CHAR(34),INDEX(People[Middle Name],$A1019),CHAR(34),
", PersonLastName:  ",CHAR(34),INDEX(People[Last Name],$A1019),CHAR(34),"}"))</f>
        <v>#REF!</v>
      </c>
      <c r="E1019" t="e">
        <f>IF(INDEX(Organizations[Organization Type '[CV']],$A1019)="","",
CONCATENATE("  - &amp;OrganizationID",TEXT($A1019,"0000"),
" {","OrganizationTypeCV:  ",CHAR(34),INDEX(Organizations[Organization Type '[CV']],$A1019),CHAR(34),
", OrganizationCode:  ",CHAR(34),INDEX(Organizations[Organization Code],$A1019),CHAR(34),
", OrganizationName:  ",CHAR(34),INDEX(Organizations[Organization Name],$A1019),CHAR(34),
", OrganizationDescription:  ",CHAR(34),INDEX(Organizations[Organization Description],$A1019),CHAR(34),
", OrganizationLink:  ",CHAR(34),INDEX(Organizations[Organization Link],$A1019),CHAR(34),"}"))</f>
        <v>#REF!</v>
      </c>
      <c r="F1019" t="e">
        <f>IF(INDEX(People[First Name],$A1019)="","",
CONCATENATE("  - &amp;AffiliationID",TEXT($A1019,"0000"),
" {PersonID: *PersonID",TEXT($A1019,"0000"),
", OrganizationID: *OrganizationID",TEXT(MATCH(INDEX(People[Organization Name],$A1019),Organizations[Organization Name],0),"0000"),
", IsPrimaryOrganizationContact: , AffiliationStartDate: , AffiliationEndDate: , PrimaryPhone: ",
", PrimaryEmail: ",CHAR(34),INDEX(People[Primary Email],$A1019),CHAR(34),
", PrimaryAddress: ",CHAR(34),INDEX(People[Primary Address],$A1019),CHAR(34),
", PersonLink: }"))</f>
        <v>#REF!</v>
      </c>
      <c r="H1019" t="e">
        <f>IF(COUNTA(CitationInformation)=0,"",IF(INDEX(AuthorList[Author Name],$A1019)="","",
CONCATENATE("  - &amp;AuthorListID",TEXT($A1019,"0000"),
"  {CitationID: *CitationID0001",
", PersonID: *PersonID",TEXT(MATCH(INDEX(AuthorList[Author Name],$A1019),People[Full Name],0),"0000"),
", AuthorOrder: ",INDEX(AuthorList[Author Number],$A1019),"}")))</f>
        <v>#REF!</v>
      </c>
      <c r="K1019" t="e">
        <f>IF(INDEX(SamplingFeatures[Feature Code],$A1019)="","",
CONCATENATE("  - &amp;SamplingFeatureID",TEXT($A1019,"0000"),
" {","SamplingFeatureUUID:  ",CHAR(34),INDEX(SamplingFeatures[Sampling Feature UUID],$A1019),CHAR(34),
", SamplingFeatureTypeCV:  ",CHAR(34),INDEX(SamplingFeatures[Sampling Feature Type],$A1019),CHAR(34),
", SamplingFeatureCode:  ",CHAR(34),INDEX(SamplingFeatures[Feature Code],$A1019),CHAR(34),
", SamplingFeatureName:  ",CHAR(34),INDEX(SamplingFeatures[Feature Name],$A1019),CHAR(34),
", SamplingFeatureDescription:  ",CHAR(34),INDEX(SamplingFeatures[Feature Description],$A1019),CHAR(34),
", SamplingFeatureGeotypeCV:  ",CHAR(34),INDEX(SamplingFeatures[Feature Geo Type],$A1019),CHAR(34),
", FeatureGeometry:  ",CHAR(34),INDEX(SamplingFeatures[Feature Geometry],$A1019),CHAR(34),
", Elevation_m:  ",CHAR(34),INDEX(SamplingFeatures[Elevation_m],$A1019),CHAR(34),
", ElevationDatumCV:  ",CHAR(34),ElevationDatum,CHAR(34),"}"))</f>
        <v>#REF!</v>
      </c>
      <c r="L1019" t="e">
        <f>IF(INDEX(SamplingFeatures[Sampling Feature Type],$A1019)&lt;&gt;"Site","",
CONCATENATE("  - &amp;SiteID",TEXT(SUMPRODUCT(--($L$3:$L1018&lt;&gt;"")),"0000"),
" {","SamplingFeatureID:  *SamplingFeatureID",TEXT($A1019,"0000"),
", SiteTypeCV:  ",CHAR(34),INDEX(Sites[Site Type],$A1019),CHAR(34),
", Latitude:  ",INDEX(Sites[Latitude],$A1019),
", Longitude:  ",INDEX(Sites[Longitude],$A1019),
", SRSName:  ",CHAR(34),LatLonDatum,CHAR(34),"}"))</f>
        <v>#REF!</v>
      </c>
      <c r="M1019" t="e">
        <f>IF(INDEX(SamplingFeatures[Sampling Feature Type],$A1019)&lt;&gt;"Specimen","",
CONCATENATE("  - &amp;SpecimenID",TEXT(SUMPRODUCT(--($M$3:$M1018&lt;&gt;"")),"0000"),
" {","SamplingFeatureID:  *SamplingFeatureID",TEXT($A1019,"0000"),
", SpecimenTypeCV:  ",CHAR(34),INDEX(Specimens[Specimen Type],$A1019),CHAR(34),
", SpecimenMediumCV:  ",INDEX(Specimens[Specimen Medium],$A1019),
", IsFieldSpecimen:  ",CHAR(34),INDEX(Specimens[Is Field Specimen?],$A1019),CHAR(34),"}"))</f>
        <v>#REF!</v>
      </c>
      <c r="N1019" t="e">
        <f>IF(COUNTA(SpatialOffsets[])=0,"", IF(INDEX(SpatialOffsets[Spatial Offset Type],$A1019)="","",
CONCATENATE("  - &amp;SpatialOffsetID",TEXT($A1019,"0000"),
" {","SpatialOffsetTypeCV:  ",CHAR(34),INDEX(SpatialOffsets[Spatial Offset Type],$A1019),CHAR(34),
", Offset1Value:  ",INDEX(SpatialOffsets[Offset 1 Value],$A1019),
", Offset1UnitID:  ",CHAR(34),INDEX(SpatialOffsets[Offset 1 Unit],$A1019),CHAR(34),
", Offset2Value:  ",INDEX(SpatialOffsets[Offset 2 Value],$A1019),
", Offset2UnitID:  ",CHAR(34),INDEX(SpatialOffsets[Offset 2 Unit],$A1019),CHAR(34),
", Offset3Value:  ",INDEX(SpatialOffsets[Offset 3 Value],$A1019),
", Offset3UnitID:  ",CHAR(34),INDEX(SpatialOffsets[Offset 3 Unit],$A1019),CHAR(34),,"}")))</f>
        <v>#REF!</v>
      </c>
      <c r="O1019" t="e">
        <f>IF(COUNTA(RelatedFeatures[])=0,"", IF(INDEX(RelatedFeatures[First Sampling Feature Code],$A1019)="","",
CONCATENATE("  - &amp;RelationID",TEXT($A1019,"0000"),
" {","SamplingFeatureID:  *SamplingFeatureID",TEXT(MATCH(INDEX(RelatedFeatures[First Sampling Feature Code],$A1019),SamplingFeatures[Feature Code],0),"0000"),
", RelationshipTypeCV:  ",CHAR(34),INDEX(RelatedFeatures[Relationship Type],$A1019),CHAR(34),
", RelatedFeatureID: *SamplingFeatureID",TEXT(MATCH(INDEX(RelatedFeatures[Second Sampling Feature Code],$A1019),SamplingFeatures[Feature Code],0),"0000"),
", SpatialOffsetID:  ",IF(INDEX(RelatedFeatures[Offset Number],$A1019)="","",CONCATENATE("*SpatialOffsetID",TEXT(INDEX(RelatedFeatures[Offset Number],$A1019),"0000"))),"}")))</f>
        <v>#REF!</v>
      </c>
      <c r="P1019" t="e">
        <f>IF(INDEX(Methods[Method Type],$A1019)="","",
CONCATENATE("  - &amp;MethodID",TEXT($A1019,"0000"),
" {","MethodTypeCV:  ",CHAR(34),INDEX(Methods[Method Type],$A1019),CHAR(34),
", MethodCode:  ",CHAR(34),INDEX(Methods[Method Code],$A1019),CHAR(34),
", MethodName:  ",CHAR(34),INDEX(Methods[Method Name],$A1019),CHAR(34),
", MethodDescription:  ",CHAR(34),INDEX(Methods[Method Description],$A1019),CHAR(34),
", MethodLink:  ",CHAR(34),INDEX(Methods[Method Link],$A1019),CHAR(34),
", OrganizationID: *OrganizationID",TEXT(MATCH(INDEX(Methods[Organization Name],$A1019),Organizations[Organization Name],0),"0000"),"}"))</f>
        <v>#REF!</v>
      </c>
      <c r="Q1019" t="e">
        <f>IF(INDEX(Variables[Variable Type],$A1019)="","",
CONCATENATE("  - &amp;VariableID",TEXT($A1019,"0000"),
" {","VariableTypeCV:  ",CHAR(34),INDEX(Variables[Variable Type],$A1019),CHAR(34),
", VariableCode:  ",CHAR(34),INDEX(Variables[Variable Code],$A1019),CHAR(34),
", VariableNameCV:  ",CHAR(34),INDEX(Variables[Variable Name],$A1019),CHAR(34),
", VariableDefinition:  ",CHAR(34),INDEX(Variables[Variable Definition],$A1019),CHAR(34),
", SpecciationCV:  ",CHAR(34),INDEX(Variables[Speciation],$A1019),CHAR(34),
", NoDataValue:  ",CHAR(34),INDEX(Variables[No Data Value],$A1019),CHAR(34),"}"))</f>
        <v>#REF!</v>
      </c>
    </row>
    <row r="1020" spans="1:17" x14ac:dyDescent="0.25">
      <c r="A1020">
        <v>1017</v>
      </c>
      <c r="D1020" t="e">
        <f>IF(INDEX(People[First Name],$A1020)="","",
CONCATENATE("  - &amp;PersonID",TEXT($A1020,"0000"),
" {","PersonFirstName:  ",CHAR(34),INDEX(People[First Name],$A1020),CHAR(34),
", PersonMiddleName:  ",CHAR(34),INDEX(People[Middle Name],$A1020),CHAR(34),
", PersonLastName:  ",CHAR(34),INDEX(People[Last Name],$A1020),CHAR(34),"}"))</f>
        <v>#REF!</v>
      </c>
      <c r="E1020" t="e">
        <f>IF(INDEX(Organizations[Organization Type '[CV']],$A1020)="","",
CONCATENATE("  - &amp;OrganizationID",TEXT($A1020,"0000"),
" {","OrganizationTypeCV:  ",CHAR(34),INDEX(Organizations[Organization Type '[CV']],$A1020),CHAR(34),
", OrganizationCode:  ",CHAR(34),INDEX(Organizations[Organization Code],$A1020),CHAR(34),
", OrganizationName:  ",CHAR(34),INDEX(Organizations[Organization Name],$A1020),CHAR(34),
", OrganizationDescription:  ",CHAR(34),INDEX(Organizations[Organization Description],$A1020),CHAR(34),
", OrganizationLink:  ",CHAR(34),INDEX(Organizations[Organization Link],$A1020),CHAR(34),"}"))</f>
        <v>#REF!</v>
      </c>
      <c r="F1020" t="e">
        <f>IF(INDEX(People[First Name],$A1020)="","",
CONCATENATE("  - &amp;AffiliationID",TEXT($A1020,"0000"),
" {PersonID: *PersonID",TEXT($A1020,"0000"),
", OrganizationID: *OrganizationID",TEXT(MATCH(INDEX(People[Organization Name],$A1020),Organizations[Organization Name],0),"0000"),
", IsPrimaryOrganizationContact: , AffiliationStartDate: , AffiliationEndDate: , PrimaryPhone: ",
", PrimaryEmail: ",CHAR(34),INDEX(People[Primary Email],$A1020),CHAR(34),
", PrimaryAddress: ",CHAR(34),INDEX(People[Primary Address],$A1020),CHAR(34),
", PersonLink: }"))</f>
        <v>#REF!</v>
      </c>
      <c r="H1020" t="e">
        <f>IF(COUNTA(CitationInformation)=0,"",IF(INDEX(AuthorList[Author Name],$A1020)="","",
CONCATENATE("  - &amp;AuthorListID",TEXT($A1020,"0000"),
"  {CitationID: *CitationID0001",
", PersonID: *PersonID",TEXT(MATCH(INDEX(AuthorList[Author Name],$A1020),People[Full Name],0),"0000"),
", AuthorOrder: ",INDEX(AuthorList[Author Number],$A1020),"}")))</f>
        <v>#REF!</v>
      </c>
      <c r="K1020" t="e">
        <f>IF(INDEX(SamplingFeatures[Feature Code],$A1020)="","",
CONCATENATE("  - &amp;SamplingFeatureID",TEXT($A1020,"0000"),
" {","SamplingFeatureUUID:  ",CHAR(34),INDEX(SamplingFeatures[Sampling Feature UUID],$A1020),CHAR(34),
", SamplingFeatureTypeCV:  ",CHAR(34),INDEX(SamplingFeatures[Sampling Feature Type],$A1020),CHAR(34),
", SamplingFeatureCode:  ",CHAR(34),INDEX(SamplingFeatures[Feature Code],$A1020),CHAR(34),
", SamplingFeatureName:  ",CHAR(34),INDEX(SamplingFeatures[Feature Name],$A1020),CHAR(34),
", SamplingFeatureDescription:  ",CHAR(34),INDEX(SamplingFeatures[Feature Description],$A1020),CHAR(34),
", SamplingFeatureGeotypeCV:  ",CHAR(34),INDEX(SamplingFeatures[Feature Geo Type],$A1020),CHAR(34),
", FeatureGeometry:  ",CHAR(34),INDEX(SamplingFeatures[Feature Geometry],$A1020),CHAR(34),
", Elevation_m:  ",CHAR(34),INDEX(SamplingFeatures[Elevation_m],$A1020),CHAR(34),
", ElevationDatumCV:  ",CHAR(34),ElevationDatum,CHAR(34),"}"))</f>
        <v>#REF!</v>
      </c>
      <c r="L1020" t="e">
        <f>IF(INDEX(SamplingFeatures[Sampling Feature Type],$A1020)&lt;&gt;"Site","",
CONCATENATE("  - &amp;SiteID",TEXT(SUMPRODUCT(--($L$3:$L1019&lt;&gt;"")),"0000"),
" {","SamplingFeatureID:  *SamplingFeatureID",TEXT($A1020,"0000"),
", SiteTypeCV:  ",CHAR(34),INDEX(Sites[Site Type],$A1020),CHAR(34),
", Latitude:  ",INDEX(Sites[Latitude],$A1020),
", Longitude:  ",INDEX(Sites[Longitude],$A1020),
", SRSName:  ",CHAR(34),LatLonDatum,CHAR(34),"}"))</f>
        <v>#REF!</v>
      </c>
      <c r="M1020" t="e">
        <f>IF(INDEX(SamplingFeatures[Sampling Feature Type],$A1020)&lt;&gt;"Specimen","",
CONCATENATE("  - &amp;SpecimenID",TEXT(SUMPRODUCT(--($M$3:$M1019&lt;&gt;"")),"0000"),
" {","SamplingFeatureID:  *SamplingFeatureID",TEXT($A1020,"0000"),
", SpecimenTypeCV:  ",CHAR(34),INDEX(Specimens[Specimen Type],$A1020),CHAR(34),
", SpecimenMediumCV:  ",INDEX(Specimens[Specimen Medium],$A1020),
", IsFieldSpecimen:  ",CHAR(34),INDEX(Specimens[Is Field Specimen?],$A1020),CHAR(34),"}"))</f>
        <v>#REF!</v>
      </c>
      <c r="N1020" t="e">
        <f>IF(COUNTA(SpatialOffsets[])=0,"", IF(INDEX(SpatialOffsets[Spatial Offset Type],$A1020)="","",
CONCATENATE("  - &amp;SpatialOffsetID",TEXT($A1020,"0000"),
" {","SpatialOffsetTypeCV:  ",CHAR(34),INDEX(SpatialOffsets[Spatial Offset Type],$A1020),CHAR(34),
", Offset1Value:  ",INDEX(SpatialOffsets[Offset 1 Value],$A1020),
", Offset1UnitID:  ",CHAR(34),INDEX(SpatialOffsets[Offset 1 Unit],$A1020),CHAR(34),
", Offset2Value:  ",INDEX(SpatialOffsets[Offset 2 Value],$A1020),
", Offset2UnitID:  ",CHAR(34),INDEX(SpatialOffsets[Offset 2 Unit],$A1020),CHAR(34),
", Offset3Value:  ",INDEX(SpatialOffsets[Offset 3 Value],$A1020),
", Offset3UnitID:  ",CHAR(34),INDEX(SpatialOffsets[Offset 3 Unit],$A1020),CHAR(34),,"}")))</f>
        <v>#REF!</v>
      </c>
      <c r="O1020" t="e">
        <f>IF(COUNTA(RelatedFeatures[])=0,"", IF(INDEX(RelatedFeatures[First Sampling Feature Code],$A1020)="","",
CONCATENATE("  - &amp;RelationID",TEXT($A1020,"0000"),
" {","SamplingFeatureID:  *SamplingFeatureID",TEXT(MATCH(INDEX(RelatedFeatures[First Sampling Feature Code],$A1020),SamplingFeatures[Feature Code],0),"0000"),
", RelationshipTypeCV:  ",CHAR(34),INDEX(RelatedFeatures[Relationship Type],$A1020),CHAR(34),
", RelatedFeatureID: *SamplingFeatureID",TEXT(MATCH(INDEX(RelatedFeatures[Second Sampling Feature Code],$A1020),SamplingFeatures[Feature Code],0),"0000"),
", SpatialOffsetID:  ",IF(INDEX(RelatedFeatures[Offset Number],$A1020)="","",CONCATENATE("*SpatialOffsetID",TEXT(INDEX(RelatedFeatures[Offset Number],$A1020),"0000"))),"}")))</f>
        <v>#REF!</v>
      </c>
      <c r="P1020" t="e">
        <f>IF(INDEX(Methods[Method Type],$A1020)="","",
CONCATENATE("  - &amp;MethodID",TEXT($A1020,"0000"),
" {","MethodTypeCV:  ",CHAR(34),INDEX(Methods[Method Type],$A1020),CHAR(34),
", MethodCode:  ",CHAR(34),INDEX(Methods[Method Code],$A1020),CHAR(34),
", MethodName:  ",CHAR(34),INDEX(Methods[Method Name],$A1020),CHAR(34),
", MethodDescription:  ",CHAR(34),INDEX(Methods[Method Description],$A1020),CHAR(34),
", MethodLink:  ",CHAR(34),INDEX(Methods[Method Link],$A1020),CHAR(34),
", OrganizationID: *OrganizationID",TEXT(MATCH(INDEX(Methods[Organization Name],$A1020),Organizations[Organization Name],0),"0000"),"}"))</f>
        <v>#REF!</v>
      </c>
      <c r="Q1020" t="e">
        <f>IF(INDEX(Variables[Variable Type],$A1020)="","",
CONCATENATE("  - &amp;VariableID",TEXT($A1020,"0000"),
" {","VariableTypeCV:  ",CHAR(34),INDEX(Variables[Variable Type],$A1020),CHAR(34),
", VariableCode:  ",CHAR(34),INDEX(Variables[Variable Code],$A1020),CHAR(34),
", VariableNameCV:  ",CHAR(34),INDEX(Variables[Variable Name],$A1020),CHAR(34),
", VariableDefinition:  ",CHAR(34),INDEX(Variables[Variable Definition],$A1020),CHAR(34),
", SpecciationCV:  ",CHAR(34),INDEX(Variables[Speciation],$A1020),CHAR(34),
", NoDataValue:  ",CHAR(34),INDEX(Variables[No Data Value],$A1020),CHAR(34),"}"))</f>
        <v>#REF!</v>
      </c>
    </row>
    <row r="1021" spans="1:17" x14ac:dyDescent="0.25">
      <c r="A1021">
        <v>1018</v>
      </c>
      <c r="D1021" t="e">
        <f>IF(INDEX(People[First Name],$A1021)="","",
CONCATENATE("  - &amp;PersonID",TEXT($A1021,"0000"),
" {","PersonFirstName:  ",CHAR(34),INDEX(People[First Name],$A1021),CHAR(34),
", PersonMiddleName:  ",CHAR(34),INDEX(People[Middle Name],$A1021),CHAR(34),
", PersonLastName:  ",CHAR(34),INDEX(People[Last Name],$A1021),CHAR(34),"}"))</f>
        <v>#REF!</v>
      </c>
      <c r="E1021" t="e">
        <f>IF(INDEX(Organizations[Organization Type '[CV']],$A1021)="","",
CONCATENATE("  - &amp;OrganizationID",TEXT($A1021,"0000"),
" {","OrganizationTypeCV:  ",CHAR(34),INDEX(Organizations[Organization Type '[CV']],$A1021),CHAR(34),
", OrganizationCode:  ",CHAR(34),INDEX(Organizations[Organization Code],$A1021),CHAR(34),
", OrganizationName:  ",CHAR(34),INDEX(Organizations[Organization Name],$A1021),CHAR(34),
", OrganizationDescription:  ",CHAR(34),INDEX(Organizations[Organization Description],$A1021),CHAR(34),
", OrganizationLink:  ",CHAR(34),INDEX(Organizations[Organization Link],$A1021),CHAR(34),"}"))</f>
        <v>#REF!</v>
      </c>
      <c r="F1021" t="e">
        <f>IF(INDEX(People[First Name],$A1021)="","",
CONCATENATE("  - &amp;AffiliationID",TEXT($A1021,"0000"),
" {PersonID: *PersonID",TEXT($A1021,"0000"),
", OrganizationID: *OrganizationID",TEXT(MATCH(INDEX(People[Organization Name],$A1021),Organizations[Organization Name],0),"0000"),
", IsPrimaryOrganizationContact: , AffiliationStartDate: , AffiliationEndDate: , PrimaryPhone: ",
", PrimaryEmail: ",CHAR(34),INDEX(People[Primary Email],$A1021),CHAR(34),
", PrimaryAddress: ",CHAR(34),INDEX(People[Primary Address],$A1021),CHAR(34),
", PersonLink: }"))</f>
        <v>#REF!</v>
      </c>
      <c r="H1021" t="e">
        <f>IF(COUNTA(CitationInformation)=0,"",IF(INDEX(AuthorList[Author Name],$A1021)="","",
CONCATENATE("  - &amp;AuthorListID",TEXT($A1021,"0000"),
"  {CitationID: *CitationID0001",
", PersonID: *PersonID",TEXT(MATCH(INDEX(AuthorList[Author Name],$A1021),People[Full Name],0),"0000"),
", AuthorOrder: ",INDEX(AuthorList[Author Number],$A1021),"}")))</f>
        <v>#REF!</v>
      </c>
      <c r="K1021" t="e">
        <f>IF(INDEX(SamplingFeatures[Feature Code],$A1021)="","",
CONCATENATE("  - &amp;SamplingFeatureID",TEXT($A1021,"0000"),
" {","SamplingFeatureUUID:  ",CHAR(34),INDEX(SamplingFeatures[Sampling Feature UUID],$A1021),CHAR(34),
", SamplingFeatureTypeCV:  ",CHAR(34),INDEX(SamplingFeatures[Sampling Feature Type],$A1021),CHAR(34),
", SamplingFeatureCode:  ",CHAR(34),INDEX(SamplingFeatures[Feature Code],$A1021),CHAR(34),
", SamplingFeatureName:  ",CHAR(34),INDEX(SamplingFeatures[Feature Name],$A1021),CHAR(34),
", SamplingFeatureDescription:  ",CHAR(34),INDEX(SamplingFeatures[Feature Description],$A1021),CHAR(34),
", SamplingFeatureGeotypeCV:  ",CHAR(34),INDEX(SamplingFeatures[Feature Geo Type],$A1021),CHAR(34),
", FeatureGeometry:  ",CHAR(34),INDEX(SamplingFeatures[Feature Geometry],$A1021),CHAR(34),
", Elevation_m:  ",CHAR(34),INDEX(SamplingFeatures[Elevation_m],$A1021),CHAR(34),
", ElevationDatumCV:  ",CHAR(34),ElevationDatum,CHAR(34),"}"))</f>
        <v>#REF!</v>
      </c>
      <c r="L1021" t="e">
        <f>IF(INDEX(SamplingFeatures[Sampling Feature Type],$A1021)&lt;&gt;"Site","",
CONCATENATE("  - &amp;SiteID",TEXT(SUMPRODUCT(--($L$3:$L1020&lt;&gt;"")),"0000"),
" {","SamplingFeatureID:  *SamplingFeatureID",TEXT($A1021,"0000"),
", SiteTypeCV:  ",CHAR(34),INDEX(Sites[Site Type],$A1021),CHAR(34),
", Latitude:  ",INDEX(Sites[Latitude],$A1021),
", Longitude:  ",INDEX(Sites[Longitude],$A1021),
", SRSName:  ",CHAR(34),LatLonDatum,CHAR(34),"}"))</f>
        <v>#REF!</v>
      </c>
      <c r="M1021" t="e">
        <f>IF(INDEX(SamplingFeatures[Sampling Feature Type],$A1021)&lt;&gt;"Specimen","",
CONCATENATE("  - &amp;SpecimenID",TEXT(SUMPRODUCT(--($M$3:$M1020&lt;&gt;"")),"0000"),
" {","SamplingFeatureID:  *SamplingFeatureID",TEXT($A1021,"0000"),
", SpecimenTypeCV:  ",CHAR(34),INDEX(Specimens[Specimen Type],$A1021),CHAR(34),
", SpecimenMediumCV:  ",INDEX(Specimens[Specimen Medium],$A1021),
", IsFieldSpecimen:  ",CHAR(34),INDEX(Specimens[Is Field Specimen?],$A1021),CHAR(34),"}"))</f>
        <v>#REF!</v>
      </c>
      <c r="N1021" t="e">
        <f>IF(COUNTA(SpatialOffsets[])=0,"", IF(INDEX(SpatialOffsets[Spatial Offset Type],$A1021)="","",
CONCATENATE("  - &amp;SpatialOffsetID",TEXT($A1021,"0000"),
" {","SpatialOffsetTypeCV:  ",CHAR(34),INDEX(SpatialOffsets[Spatial Offset Type],$A1021),CHAR(34),
", Offset1Value:  ",INDEX(SpatialOffsets[Offset 1 Value],$A1021),
", Offset1UnitID:  ",CHAR(34),INDEX(SpatialOffsets[Offset 1 Unit],$A1021),CHAR(34),
", Offset2Value:  ",INDEX(SpatialOffsets[Offset 2 Value],$A1021),
", Offset2UnitID:  ",CHAR(34),INDEX(SpatialOffsets[Offset 2 Unit],$A1021),CHAR(34),
", Offset3Value:  ",INDEX(SpatialOffsets[Offset 3 Value],$A1021),
", Offset3UnitID:  ",CHAR(34),INDEX(SpatialOffsets[Offset 3 Unit],$A1021),CHAR(34),,"}")))</f>
        <v>#REF!</v>
      </c>
      <c r="O1021" t="e">
        <f>IF(COUNTA(RelatedFeatures[])=0,"", IF(INDEX(RelatedFeatures[First Sampling Feature Code],$A1021)="","",
CONCATENATE("  - &amp;RelationID",TEXT($A1021,"0000"),
" {","SamplingFeatureID:  *SamplingFeatureID",TEXT(MATCH(INDEX(RelatedFeatures[First Sampling Feature Code],$A1021),SamplingFeatures[Feature Code],0),"0000"),
", RelationshipTypeCV:  ",CHAR(34),INDEX(RelatedFeatures[Relationship Type],$A1021),CHAR(34),
", RelatedFeatureID: *SamplingFeatureID",TEXT(MATCH(INDEX(RelatedFeatures[Second Sampling Feature Code],$A1021),SamplingFeatures[Feature Code],0),"0000"),
", SpatialOffsetID:  ",IF(INDEX(RelatedFeatures[Offset Number],$A1021)="","",CONCATENATE("*SpatialOffsetID",TEXT(INDEX(RelatedFeatures[Offset Number],$A1021),"0000"))),"}")))</f>
        <v>#REF!</v>
      </c>
      <c r="P1021" t="e">
        <f>IF(INDEX(Methods[Method Type],$A1021)="","",
CONCATENATE("  - &amp;MethodID",TEXT($A1021,"0000"),
" {","MethodTypeCV:  ",CHAR(34),INDEX(Methods[Method Type],$A1021),CHAR(34),
", MethodCode:  ",CHAR(34),INDEX(Methods[Method Code],$A1021),CHAR(34),
", MethodName:  ",CHAR(34),INDEX(Methods[Method Name],$A1021),CHAR(34),
", MethodDescription:  ",CHAR(34),INDEX(Methods[Method Description],$A1021),CHAR(34),
", MethodLink:  ",CHAR(34),INDEX(Methods[Method Link],$A1021),CHAR(34),
", OrganizationID: *OrganizationID",TEXT(MATCH(INDEX(Methods[Organization Name],$A1021),Organizations[Organization Name],0),"0000"),"}"))</f>
        <v>#REF!</v>
      </c>
      <c r="Q1021" t="e">
        <f>IF(INDEX(Variables[Variable Type],$A1021)="","",
CONCATENATE("  - &amp;VariableID",TEXT($A1021,"0000"),
" {","VariableTypeCV:  ",CHAR(34),INDEX(Variables[Variable Type],$A1021),CHAR(34),
", VariableCode:  ",CHAR(34),INDEX(Variables[Variable Code],$A1021),CHAR(34),
", VariableNameCV:  ",CHAR(34),INDEX(Variables[Variable Name],$A1021),CHAR(34),
", VariableDefinition:  ",CHAR(34),INDEX(Variables[Variable Definition],$A1021),CHAR(34),
", SpecciationCV:  ",CHAR(34),INDEX(Variables[Speciation],$A1021),CHAR(34),
", NoDataValue:  ",CHAR(34),INDEX(Variables[No Data Value],$A1021),CHAR(34),"}"))</f>
        <v>#REF!</v>
      </c>
    </row>
    <row r="1022" spans="1:17" x14ac:dyDescent="0.25">
      <c r="A1022">
        <v>1019</v>
      </c>
      <c r="D1022" t="e">
        <f>IF(INDEX(People[First Name],$A1022)="","",
CONCATENATE("  - &amp;PersonID",TEXT($A1022,"0000"),
" {","PersonFirstName:  ",CHAR(34),INDEX(People[First Name],$A1022),CHAR(34),
", PersonMiddleName:  ",CHAR(34),INDEX(People[Middle Name],$A1022),CHAR(34),
", PersonLastName:  ",CHAR(34),INDEX(People[Last Name],$A1022),CHAR(34),"}"))</f>
        <v>#REF!</v>
      </c>
      <c r="E1022" t="e">
        <f>IF(INDEX(Organizations[Organization Type '[CV']],$A1022)="","",
CONCATENATE("  - &amp;OrganizationID",TEXT($A1022,"0000"),
" {","OrganizationTypeCV:  ",CHAR(34),INDEX(Organizations[Organization Type '[CV']],$A1022),CHAR(34),
", OrganizationCode:  ",CHAR(34),INDEX(Organizations[Organization Code],$A1022),CHAR(34),
", OrganizationName:  ",CHAR(34),INDEX(Organizations[Organization Name],$A1022),CHAR(34),
", OrganizationDescription:  ",CHAR(34),INDEX(Organizations[Organization Description],$A1022),CHAR(34),
", OrganizationLink:  ",CHAR(34),INDEX(Organizations[Organization Link],$A1022),CHAR(34),"}"))</f>
        <v>#REF!</v>
      </c>
      <c r="F1022" t="e">
        <f>IF(INDEX(People[First Name],$A1022)="","",
CONCATENATE("  - &amp;AffiliationID",TEXT($A1022,"0000"),
" {PersonID: *PersonID",TEXT($A1022,"0000"),
", OrganizationID: *OrganizationID",TEXT(MATCH(INDEX(People[Organization Name],$A1022),Organizations[Organization Name],0),"0000"),
", IsPrimaryOrganizationContact: , AffiliationStartDate: , AffiliationEndDate: , PrimaryPhone: ",
", PrimaryEmail: ",CHAR(34),INDEX(People[Primary Email],$A1022),CHAR(34),
", PrimaryAddress: ",CHAR(34),INDEX(People[Primary Address],$A1022),CHAR(34),
", PersonLink: }"))</f>
        <v>#REF!</v>
      </c>
      <c r="H1022" t="e">
        <f>IF(COUNTA(CitationInformation)=0,"",IF(INDEX(AuthorList[Author Name],$A1022)="","",
CONCATENATE("  - &amp;AuthorListID",TEXT($A1022,"0000"),
"  {CitationID: *CitationID0001",
", PersonID: *PersonID",TEXT(MATCH(INDEX(AuthorList[Author Name],$A1022),People[Full Name],0),"0000"),
", AuthorOrder: ",INDEX(AuthorList[Author Number],$A1022),"}")))</f>
        <v>#REF!</v>
      </c>
      <c r="K1022" t="e">
        <f>IF(INDEX(SamplingFeatures[Feature Code],$A1022)="","",
CONCATENATE("  - &amp;SamplingFeatureID",TEXT($A1022,"0000"),
" {","SamplingFeatureUUID:  ",CHAR(34),INDEX(SamplingFeatures[Sampling Feature UUID],$A1022),CHAR(34),
", SamplingFeatureTypeCV:  ",CHAR(34),INDEX(SamplingFeatures[Sampling Feature Type],$A1022),CHAR(34),
", SamplingFeatureCode:  ",CHAR(34),INDEX(SamplingFeatures[Feature Code],$A1022),CHAR(34),
", SamplingFeatureName:  ",CHAR(34),INDEX(SamplingFeatures[Feature Name],$A1022),CHAR(34),
", SamplingFeatureDescription:  ",CHAR(34),INDEX(SamplingFeatures[Feature Description],$A1022),CHAR(34),
", SamplingFeatureGeotypeCV:  ",CHAR(34),INDEX(SamplingFeatures[Feature Geo Type],$A1022),CHAR(34),
", FeatureGeometry:  ",CHAR(34),INDEX(SamplingFeatures[Feature Geometry],$A1022),CHAR(34),
", Elevation_m:  ",CHAR(34),INDEX(SamplingFeatures[Elevation_m],$A1022),CHAR(34),
", ElevationDatumCV:  ",CHAR(34),ElevationDatum,CHAR(34),"}"))</f>
        <v>#REF!</v>
      </c>
      <c r="L1022" t="e">
        <f>IF(INDEX(SamplingFeatures[Sampling Feature Type],$A1022)&lt;&gt;"Site","",
CONCATENATE("  - &amp;SiteID",TEXT(SUMPRODUCT(--($L$3:$L1021&lt;&gt;"")),"0000"),
" {","SamplingFeatureID:  *SamplingFeatureID",TEXT($A1022,"0000"),
", SiteTypeCV:  ",CHAR(34),INDEX(Sites[Site Type],$A1022),CHAR(34),
", Latitude:  ",INDEX(Sites[Latitude],$A1022),
", Longitude:  ",INDEX(Sites[Longitude],$A1022),
", SRSName:  ",CHAR(34),LatLonDatum,CHAR(34),"}"))</f>
        <v>#REF!</v>
      </c>
      <c r="M1022" t="e">
        <f>IF(INDEX(SamplingFeatures[Sampling Feature Type],$A1022)&lt;&gt;"Specimen","",
CONCATENATE("  - &amp;SpecimenID",TEXT(SUMPRODUCT(--($M$3:$M1021&lt;&gt;"")),"0000"),
" {","SamplingFeatureID:  *SamplingFeatureID",TEXT($A1022,"0000"),
", SpecimenTypeCV:  ",CHAR(34),INDEX(Specimens[Specimen Type],$A1022),CHAR(34),
", SpecimenMediumCV:  ",INDEX(Specimens[Specimen Medium],$A1022),
", IsFieldSpecimen:  ",CHAR(34),INDEX(Specimens[Is Field Specimen?],$A1022),CHAR(34),"}"))</f>
        <v>#REF!</v>
      </c>
      <c r="N1022" t="e">
        <f>IF(COUNTA(SpatialOffsets[])=0,"", IF(INDEX(SpatialOffsets[Spatial Offset Type],$A1022)="","",
CONCATENATE("  - &amp;SpatialOffsetID",TEXT($A1022,"0000"),
" {","SpatialOffsetTypeCV:  ",CHAR(34),INDEX(SpatialOffsets[Spatial Offset Type],$A1022),CHAR(34),
", Offset1Value:  ",INDEX(SpatialOffsets[Offset 1 Value],$A1022),
", Offset1UnitID:  ",CHAR(34),INDEX(SpatialOffsets[Offset 1 Unit],$A1022),CHAR(34),
", Offset2Value:  ",INDEX(SpatialOffsets[Offset 2 Value],$A1022),
", Offset2UnitID:  ",CHAR(34),INDEX(SpatialOffsets[Offset 2 Unit],$A1022),CHAR(34),
", Offset3Value:  ",INDEX(SpatialOffsets[Offset 3 Value],$A1022),
", Offset3UnitID:  ",CHAR(34),INDEX(SpatialOffsets[Offset 3 Unit],$A1022),CHAR(34),,"}")))</f>
        <v>#REF!</v>
      </c>
      <c r="O1022" t="e">
        <f>IF(COUNTA(RelatedFeatures[])=0,"", IF(INDEX(RelatedFeatures[First Sampling Feature Code],$A1022)="","",
CONCATENATE("  - &amp;RelationID",TEXT($A1022,"0000"),
" {","SamplingFeatureID:  *SamplingFeatureID",TEXT(MATCH(INDEX(RelatedFeatures[First Sampling Feature Code],$A1022),SamplingFeatures[Feature Code],0),"0000"),
", RelationshipTypeCV:  ",CHAR(34),INDEX(RelatedFeatures[Relationship Type],$A1022),CHAR(34),
", RelatedFeatureID: *SamplingFeatureID",TEXT(MATCH(INDEX(RelatedFeatures[Second Sampling Feature Code],$A1022),SamplingFeatures[Feature Code],0),"0000"),
", SpatialOffsetID:  ",IF(INDEX(RelatedFeatures[Offset Number],$A1022)="","",CONCATENATE("*SpatialOffsetID",TEXT(INDEX(RelatedFeatures[Offset Number],$A1022),"0000"))),"}")))</f>
        <v>#REF!</v>
      </c>
      <c r="P1022" t="e">
        <f>IF(INDEX(Methods[Method Type],$A1022)="","",
CONCATENATE("  - &amp;MethodID",TEXT($A1022,"0000"),
" {","MethodTypeCV:  ",CHAR(34),INDEX(Methods[Method Type],$A1022),CHAR(34),
", MethodCode:  ",CHAR(34),INDEX(Methods[Method Code],$A1022),CHAR(34),
", MethodName:  ",CHAR(34),INDEX(Methods[Method Name],$A1022),CHAR(34),
", MethodDescription:  ",CHAR(34),INDEX(Methods[Method Description],$A1022),CHAR(34),
", MethodLink:  ",CHAR(34),INDEX(Methods[Method Link],$A1022),CHAR(34),
", OrganizationID: *OrganizationID",TEXT(MATCH(INDEX(Methods[Organization Name],$A1022),Organizations[Organization Name],0),"0000"),"}"))</f>
        <v>#REF!</v>
      </c>
      <c r="Q1022" t="e">
        <f>IF(INDEX(Variables[Variable Type],$A1022)="","",
CONCATENATE("  - &amp;VariableID",TEXT($A1022,"0000"),
" {","VariableTypeCV:  ",CHAR(34),INDEX(Variables[Variable Type],$A1022),CHAR(34),
", VariableCode:  ",CHAR(34),INDEX(Variables[Variable Code],$A1022),CHAR(34),
", VariableNameCV:  ",CHAR(34),INDEX(Variables[Variable Name],$A1022),CHAR(34),
", VariableDefinition:  ",CHAR(34),INDEX(Variables[Variable Definition],$A1022),CHAR(34),
", SpecciationCV:  ",CHAR(34),INDEX(Variables[Speciation],$A1022),CHAR(34),
", NoDataValue:  ",CHAR(34),INDEX(Variables[No Data Value],$A1022),CHAR(34),"}"))</f>
        <v>#REF!</v>
      </c>
    </row>
    <row r="1023" spans="1:17" x14ac:dyDescent="0.25">
      <c r="A1023">
        <v>1020</v>
      </c>
      <c r="D1023" t="e">
        <f>IF(INDEX(People[First Name],$A1023)="","",
CONCATENATE("  - &amp;PersonID",TEXT($A1023,"0000"),
" {","PersonFirstName:  ",CHAR(34),INDEX(People[First Name],$A1023),CHAR(34),
", PersonMiddleName:  ",CHAR(34),INDEX(People[Middle Name],$A1023),CHAR(34),
", PersonLastName:  ",CHAR(34),INDEX(People[Last Name],$A1023),CHAR(34),"}"))</f>
        <v>#REF!</v>
      </c>
      <c r="E1023" t="e">
        <f>IF(INDEX(Organizations[Organization Type '[CV']],$A1023)="","",
CONCATENATE("  - &amp;OrganizationID",TEXT($A1023,"0000"),
" {","OrganizationTypeCV:  ",CHAR(34),INDEX(Organizations[Organization Type '[CV']],$A1023),CHAR(34),
", OrganizationCode:  ",CHAR(34),INDEX(Organizations[Organization Code],$A1023),CHAR(34),
", OrganizationName:  ",CHAR(34),INDEX(Organizations[Organization Name],$A1023),CHAR(34),
", OrganizationDescription:  ",CHAR(34),INDEX(Organizations[Organization Description],$A1023),CHAR(34),
", OrganizationLink:  ",CHAR(34),INDEX(Organizations[Organization Link],$A1023),CHAR(34),"}"))</f>
        <v>#REF!</v>
      </c>
      <c r="F1023" t="e">
        <f>IF(INDEX(People[First Name],$A1023)="","",
CONCATENATE("  - &amp;AffiliationID",TEXT($A1023,"0000"),
" {PersonID: *PersonID",TEXT($A1023,"0000"),
", OrganizationID: *OrganizationID",TEXT(MATCH(INDEX(People[Organization Name],$A1023),Organizations[Organization Name],0),"0000"),
", IsPrimaryOrganizationContact: , AffiliationStartDate: , AffiliationEndDate: , PrimaryPhone: ",
", PrimaryEmail: ",CHAR(34),INDEX(People[Primary Email],$A1023),CHAR(34),
", PrimaryAddress: ",CHAR(34),INDEX(People[Primary Address],$A1023),CHAR(34),
", PersonLink: }"))</f>
        <v>#REF!</v>
      </c>
      <c r="H1023" t="e">
        <f>IF(COUNTA(CitationInformation)=0,"",IF(INDEX(AuthorList[Author Name],$A1023)="","",
CONCATENATE("  - &amp;AuthorListID",TEXT($A1023,"0000"),
"  {CitationID: *CitationID0001",
", PersonID: *PersonID",TEXT(MATCH(INDEX(AuthorList[Author Name],$A1023),People[Full Name],0),"0000"),
", AuthorOrder: ",INDEX(AuthorList[Author Number],$A1023),"}")))</f>
        <v>#REF!</v>
      </c>
      <c r="K1023" t="e">
        <f>IF(INDEX(SamplingFeatures[Feature Code],$A1023)="","",
CONCATENATE("  - &amp;SamplingFeatureID",TEXT($A1023,"0000"),
" {","SamplingFeatureUUID:  ",CHAR(34),INDEX(SamplingFeatures[Sampling Feature UUID],$A1023),CHAR(34),
", SamplingFeatureTypeCV:  ",CHAR(34),INDEX(SamplingFeatures[Sampling Feature Type],$A1023),CHAR(34),
", SamplingFeatureCode:  ",CHAR(34),INDEX(SamplingFeatures[Feature Code],$A1023),CHAR(34),
", SamplingFeatureName:  ",CHAR(34),INDEX(SamplingFeatures[Feature Name],$A1023),CHAR(34),
", SamplingFeatureDescription:  ",CHAR(34),INDEX(SamplingFeatures[Feature Description],$A1023),CHAR(34),
", SamplingFeatureGeotypeCV:  ",CHAR(34),INDEX(SamplingFeatures[Feature Geo Type],$A1023),CHAR(34),
", FeatureGeometry:  ",CHAR(34),INDEX(SamplingFeatures[Feature Geometry],$A1023),CHAR(34),
", Elevation_m:  ",CHAR(34),INDEX(SamplingFeatures[Elevation_m],$A1023),CHAR(34),
", ElevationDatumCV:  ",CHAR(34),ElevationDatum,CHAR(34),"}"))</f>
        <v>#REF!</v>
      </c>
      <c r="L1023" t="e">
        <f>IF(INDEX(SamplingFeatures[Sampling Feature Type],$A1023)&lt;&gt;"Site","",
CONCATENATE("  - &amp;SiteID",TEXT(SUMPRODUCT(--($L$3:$L1022&lt;&gt;"")),"0000"),
" {","SamplingFeatureID:  *SamplingFeatureID",TEXT($A1023,"0000"),
", SiteTypeCV:  ",CHAR(34),INDEX(Sites[Site Type],$A1023),CHAR(34),
", Latitude:  ",INDEX(Sites[Latitude],$A1023),
", Longitude:  ",INDEX(Sites[Longitude],$A1023),
", SRSName:  ",CHAR(34),LatLonDatum,CHAR(34),"}"))</f>
        <v>#REF!</v>
      </c>
      <c r="M1023" t="e">
        <f>IF(INDEX(SamplingFeatures[Sampling Feature Type],$A1023)&lt;&gt;"Specimen","",
CONCATENATE("  - &amp;SpecimenID",TEXT(SUMPRODUCT(--($M$3:$M1022&lt;&gt;"")),"0000"),
" {","SamplingFeatureID:  *SamplingFeatureID",TEXT($A1023,"0000"),
", SpecimenTypeCV:  ",CHAR(34),INDEX(Specimens[Specimen Type],$A1023),CHAR(34),
", SpecimenMediumCV:  ",INDEX(Specimens[Specimen Medium],$A1023),
", IsFieldSpecimen:  ",CHAR(34),INDEX(Specimens[Is Field Specimen?],$A1023),CHAR(34),"}"))</f>
        <v>#REF!</v>
      </c>
      <c r="N1023" t="e">
        <f>IF(COUNTA(SpatialOffsets[])=0,"", IF(INDEX(SpatialOffsets[Spatial Offset Type],$A1023)="","",
CONCATENATE("  - &amp;SpatialOffsetID",TEXT($A1023,"0000"),
" {","SpatialOffsetTypeCV:  ",CHAR(34),INDEX(SpatialOffsets[Spatial Offset Type],$A1023),CHAR(34),
", Offset1Value:  ",INDEX(SpatialOffsets[Offset 1 Value],$A1023),
", Offset1UnitID:  ",CHAR(34),INDEX(SpatialOffsets[Offset 1 Unit],$A1023),CHAR(34),
", Offset2Value:  ",INDEX(SpatialOffsets[Offset 2 Value],$A1023),
", Offset2UnitID:  ",CHAR(34),INDEX(SpatialOffsets[Offset 2 Unit],$A1023),CHAR(34),
", Offset3Value:  ",INDEX(SpatialOffsets[Offset 3 Value],$A1023),
", Offset3UnitID:  ",CHAR(34),INDEX(SpatialOffsets[Offset 3 Unit],$A1023),CHAR(34),,"}")))</f>
        <v>#REF!</v>
      </c>
      <c r="O1023" t="e">
        <f>IF(COUNTA(RelatedFeatures[])=0,"", IF(INDEX(RelatedFeatures[First Sampling Feature Code],$A1023)="","",
CONCATENATE("  - &amp;RelationID",TEXT($A1023,"0000"),
" {","SamplingFeatureID:  *SamplingFeatureID",TEXT(MATCH(INDEX(RelatedFeatures[First Sampling Feature Code],$A1023),SamplingFeatures[Feature Code],0),"0000"),
", RelationshipTypeCV:  ",CHAR(34),INDEX(RelatedFeatures[Relationship Type],$A1023),CHAR(34),
", RelatedFeatureID: *SamplingFeatureID",TEXT(MATCH(INDEX(RelatedFeatures[Second Sampling Feature Code],$A1023),SamplingFeatures[Feature Code],0),"0000"),
", SpatialOffsetID:  ",IF(INDEX(RelatedFeatures[Offset Number],$A1023)="","",CONCATENATE("*SpatialOffsetID",TEXT(INDEX(RelatedFeatures[Offset Number],$A1023),"0000"))),"}")))</f>
        <v>#REF!</v>
      </c>
      <c r="P1023" t="e">
        <f>IF(INDEX(Methods[Method Type],$A1023)="","",
CONCATENATE("  - &amp;MethodID",TEXT($A1023,"0000"),
" {","MethodTypeCV:  ",CHAR(34),INDEX(Methods[Method Type],$A1023),CHAR(34),
", MethodCode:  ",CHAR(34),INDEX(Methods[Method Code],$A1023),CHAR(34),
", MethodName:  ",CHAR(34),INDEX(Methods[Method Name],$A1023),CHAR(34),
", MethodDescription:  ",CHAR(34),INDEX(Methods[Method Description],$A1023),CHAR(34),
", MethodLink:  ",CHAR(34),INDEX(Methods[Method Link],$A1023),CHAR(34),
", OrganizationID: *OrganizationID",TEXT(MATCH(INDEX(Methods[Organization Name],$A1023),Organizations[Organization Name],0),"0000"),"}"))</f>
        <v>#REF!</v>
      </c>
      <c r="Q1023" t="e">
        <f>IF(INDEX(Variables[Variable Type],$A1023)="","",
CONCATENATE("  - &amp;VariableID",TEXT($A1023,"0000"),
" {","VariableTypeCV:  ",CHAR(34),INDEX(Variables[Variable Type],$A1023),CHAR(34),
", VariableCode:  ",CHAR(34),INDEX(Variables[Variable Code],$A1023),CHAR(34),
", VariableNameCV:  ",CHAR(34),INDEX(Variables[Variable Name],$A1023),CHAR(34),
", VariableDefinition:  ",CHAR(34),INDEX(Variables[Variable Definition],$A1023),CHAR(34),
", SpecciationCV:  ",CHAR(34),INDEX(Variables[Speciation],$A1023),CHAR(34),
", NoDataValue:  ",CHAR(34),INDEX(Variables[No Data Value],$A1023),CHAR(34),"}"))</f>
        <v>#REF!</v>
      </c>
    </row>
    <row r="1024" spans="1:17" x14ac:dyDescent="0.25">
      <c r="A1024">
        <v>1021</v>
      </c>
      <c r="D1024" t="e">
        <f>IF(INDEX(People[First Name],$A1024)="","",
CONCATENATE("  - &amp;PersonID",TEXT($A1024,"0000"),
" {","PersonFirstName:  ",CHAR(34),INDEX(People[First Name],$A1024),CHAR(34),
", PersonMiddleName:  ",CHAR(34),INDEX(People[Middle Name],$A1024),CHAR(34),
", PersonLastName:  ",CHAR(34),INDEX(People[Last Name],$A1024),CHAR(34),"}"))</f>
        <v>#REF!</v>
      </c>
      <c r="E1024" t="e">
        <f>IF(INDEX(Organizations[Organization Type '[CV']],$A1024)="","",
CONCATENATE("  - &amp;OrganizationID",TEXT($A1024,"0000"),
" {","OrganizationTypeCV:  ",CHAR(34),INDEX(Organizations[Organization Type '[CV']],$A1024),CHAR(34),
", OrganizationCode:  ",CHAR(34),INDEX(Organizations[Organization Code],$A1024),CHAR(34),
", OrganizationName:  ",CHAR(34),INDEX(Organizations[Organization Name],$A1024),CHAR(34),
", OrganizationDescription:  ",CHAR(34),INDEX(Organizations[Organization Description],$A1024),CHAR(34),
", OrganizationLink:  ",CHAR(34),INDEX(Organizations[Organization Link],$A1024),CHAR(34),"}"))</f>
        <v>#REF!</v>
      </c>
      <c r="F1024" t="e">
        <f>IF(INDEX(People[First Name],$A1024)="","",
CONCATENATE("  - &amp;AffiliationID",TEXT($A1024,"0000"),
" {PersonID: *PersonID",TEXT($A1024,"0000"),
", OrganizationID: *OrganizationID",TEXT(MATCH(INDEX(People[Organization Name],$A1024),Organizations[Organization Name],0),"0000"),
", IsPrimaryOrganizationContact: , AffiliationStartDate: , AffiliationEndDate: , PrimaryPhone: ",
", PrimaryEmail: ",CHAR(34),INDEX(People[Primary Email],$A1024),CHAR(34),
", PrimaryAddress: ",CHAR(34),INDEX(People[Primary Address],$A1024),CHAR(34),
", PersonLink: }"))</f>
        <v>#REF!</v>
      </c>
      <c r="H1024" t="e">
        <f>IF(COUNTA(CitationInformation)=0,"",IF(INDEX(AuthorList[Author Name],$A1024)="","",
CONCATENATE("  - &amp;AuthorListID",TEXT($A1024,"0000"),
"  {CitationID: *CitationID0001",
", PersonID: *PersonID",TEXT(MATCH(INDEX(AuthorList[Author Name],$A1024),People[Full Name],0),"0000"),
", AuthorOrder: ",INDEX(AuthorList[Author Number],$A1024),"}")))</f>
        <v>#REF!</v>
      </c>
      <c r="K1024" t="e">
        <f>IF(INDEX(SamplingFeatures[Feature Code],$A1024)="","",
CONCATENATE("  - &amp;SamplingFeatureID",TEXT($A1024,"0000"),
" {","SamplingFeatureUUID:  ",CHAR(34),INDEX(SamplingFeatures[Sampling Feature UUID],$A1024),CHAR(34),
", SamplingFeatureTypeCV:  ",CHAR(34),INDEX(SamplingFeatures[Sampling Feature Type],$A1024),CHAR(34),
", SamplingFeatureCode:  ",CHAR(34),INDEX(SamplingFeatures[Feature Code],$A1024),CHAR(34),
", SamplingFeatureName:  ",CHAR(34),INDEX(SamplingFeatures[Feature Name],$A1024),CHAR(34),
", SamplingFeatureDescription:  ",CHAR(34),INDEX(SamplingFeatures[Feature Description],$A1024),CHAR(34),
", SamplingFeatureGeotypeCV:  ",CHAR(34),INDEX(SamplingFeatures[Feature Geo Type],$A1024),CHAR(34),
", FeatureGeometry:  ",CHAR(34),INDEX(SamplingFeatures[Feature Geometry],$A1024),CHAR(34),
", Elevation_m:  ",CHAR(34),INDEX(SamplingFeatures[Elevation_m],$A1024),CHAR(34),
", ElevationDatumCV:  ",CHAR(34),ElevationDatum,CHAR(34),"}"))</f>
        <v>#REF!</v>
      </c>
      <c r="L1024" t="e">
        <f>IF(INDEX(SamplingFeatures[Sampling Feature Type],$A1024)&lt;&gt;"Site","",
CONCATENATE("  - &amp;SiteID",TEXT(SUMPRODUCT(--($L$3:$L1023&lt;&gt;"")),"0000"),
" {","SamplingFeatureID:  *SamplingFeatureID",TEXT($A1024,"0000"),
", SiteTypeCV:  ",CHAR(34),INDEX(Sites[Site Type],$A1024),CHAR(34),
", Latitude:  ",INDEX(Sites[Latitude],$A1024),
", Longitude:  ",INDEX(Sites[Longitude],$A1024),
", SRSName:  ",CHAR(34),LatLonDatum,CHAR(34),"}"))</f>
        <v>#REF!</v>
      </c>
      <c r="M1024" t="e">
        <f>IF(INDEX(SamplingFeatures[Sampling Feature Type],$A1024)&lt;&gt;"Specimen","",
CONCATENATE("  - &amp;SpecimenID",TEXT(SUMPRODUCT(--($M$3:$M1023&lt;&gt;"")),"0000"),
" {","SamplingFeatureID:  *SamplingFeatureID",TEXT($A1024,"0000"),
", SpecimenTypeCV:  ",CHAR(34),INDEX(Specimens[Specimen Type],$A1024),CHAR(34),
", SpecimenMediumCV:  ",INDEX(Specimens[Specimen Medium],$A1024),
", IsFieldSpecimen:  ",CHAR(34),INDEX(Specimens[Is Field Specimen?],$A1024),CHAR(34),"}"))</f>
        <v>#REF!</v>
      </c>
      <c r="N1024" t="e">
        <f>IF(COUNTA(SpatialOffsets[])=0,"", IF(INDEX(SpatialOffsets[Spatial Offset Type],$A1024)="","",
CONCATENATE("  - &amp;SpatialOffsetID",TEXT($A1024,"0000"),
" {","SpatialOffsetTypeCV:  ",CHAR(34),INDEX(SpatialOffsets[Spatial Offset Type],$A1024),CHAR(34),
", Offset1Value:  ",INDEX(SpatialOffsets[Offset 1 Value],$A1024),
", Offset1UnitID:  ",CHAR(34),INDEX(SpatialOffsets[Offset 1 Unit],$A1024),CHAR(34),
", Offset2Value:  ",INDEX(SpatialOffsets[Offset 2 Value],$A1024),
", Offset2UnitID:  ",CHAR(34),INDEX(SpatialOffsets[Offset 2 Unit],$A1024),CHAR(34),
", Offset3Value:  ",INDEX(SpatialOffsets[Offset 3 Value],$A1024),
", Offset3UnitID:  ",CHAR(34),INDEX(SpatialOffsets[Offset 3 Unit],$A1024),CHAR(34),,"}")))</f>
        <v>#REF!</v>
      </c>
      <c r="O1024" t="e">
        <f>IF(COUNTA(RelatedFeatures[])=0,"", IF(INDEX(RelatedFeatures[First Sampling Feature Code],$A1024)="","",
CONCATENATE("  - &amp;RelationID",TEXT($A1024,"0000"),
" {","SamplingFeatureID:  *SamplingFeatureID",TEXT(MATCH(INDEX(RelatedFeatures[First Sampling Feature Code],$A1024),SamplingFeatures[Feature Code],0),"0000"),
", RelationshipTypeCV:  ",CHAR(34),INDEX(RelatedFeatures[Relationship Type],$A1024),CHAR(34),
", RelatedFeatureID: *SamplingFeatureID",TEXT(MATCH(INDEX(RelatedFeatures[Second Sampling Feature Code],$A1024),SamplingFeatures[Feature Code],0),"0000"),
", SpatialOffsetID:  ",IF(INDEX(RelatedFeatures[Offset Number],$A1024)="","",CONCATENATE("*SpatialOffsetID",TEXT(INDEX(RelatedFeatures[Offset Number],$A1024),"0000"))),"}")))</f>
        <v>#REF!</v>
      </c>
      <c r="P1024" t="e">
        <f>IF(INDEX(Methods[Method Type],$A1024)="","",
CONCATENATE("  - &amp;MethodID",TEXT($A1024,"0000"),
" {","MethodTypeCV:  ",CHAR(34),INDEX(Methods[Method Type],$A1024),CHAR(34),
", MethodCode:  ",CHAR(34),INDEX(Methods[Method Code],$A1024),CHAR(34),
", MethodName:  ",CHAR(34),INDEX(Methods[Method Name],$A1024),CHAR(34),
", MethodDescription:  ",CHAR(34),INDEX(Methods[Method Description],$A1024),CHAR(34),
", MethodLink:  ",CHAR(34),INDEX(Methods[Method Link],$A1024),CHAR(34),
", OrganizationID: *OrganizationID",TEXT(MATCH(INDEX(Methods[Organization Name],$A1024),Organizations[Organization Name],0),"0000"),"}"))</f>
        <v>#REF!</v>
      </c>
      <c r="Q1024" t="e">
        <f>IF(INDEX(Variables[Variable Type],$A1024)="","",
CONCATENATE("  - &amp;VariableID",TEXT($A1024,"0000"),
" {","VariableTypeCV:  ",CHAR(34),INDEX(Variables[Variable Type],$A1024),CHAR(34),
", VariableCode:  ",CHAR(34),INDEX(Variables[Variable Code],$A1024),CHAR(34),
", VariableNameCV:  ",CHAR(34),INDEX(Variables[Variable Name],$A1024),CHAR(34),
", VariableDefinition:  ",CHAR(34),INDEX(Variables[Variable Definition],$A1024),CHAR(34),
", SpecciationCV:  ",CHAR(34),INDEX(Variables[Speciation],$A1024),CHAR(34),
", NoDataValue:  ",CHAR(34),INDEX(Variables[No Data Value],$A1024),CHAR(34),"}"))</f>
        <v>#REF!</v>
      </c>
    </row>
    <row r="1025" spans="1:17" x14ac:dyDescent="0.25">
      <c r="A1025">
        <v>1022</v>
      </c>
      <c r="D1025" t="e">
        <f>IF(INDEX(People[First Name],$A1025)="","",
CONCATENATE("  - &amp;PersonID",TEXT($A1025,"0000"),
" {","PersonFirstName:  ",CHAR(34),INDEX(People[First Name],$A1025),CHAR(34),
", PersonMiddleName:  ",CHAR(34),INDEX(People[Middle Name],$A1025),CHAR(34),
", PersonLastName:  ",CHAR(34),INDEX(People[Last Name],$A1025),CHAR(34),"}"))</f>
        <v>#REF!</v>
      </c>
      <c r="E1025" t="e">
        <f>IF(INDEX(Organizations[Organization Type '[CV']],$A1025)="","",
CONCATENATE("  - &amp;OrganizationID",TEXT($A1025,"0000"),
" {","OrganizationTypeCV:  ",CHAR(34),INDEX(Organizations[Organization Type '[CV']],$A1025),CHAR(34),
", OrganizationCode:  ",CHAR(34),INDEX(Organizations[Organization Code],$A1025),CHAR(34),
", OrganizationName:  ",CHAR(34),INDEX(Organizations[Organization Name],$A1025),CHAR(34),
", OrganizationDescription:  ",CHAR(34),INDEX(Organizations[Organization Description],$A1025),CHAR(34),
", OrganizationLink:  ",CHAR(34),INDEX(Organizations[Organization Link],$A1025),CHAR(34),"}"))</f>
        <v>#REF!</v>
      </c>
      <c r="F1025" t="e">
        <f>IF(INDEX(People[First Name],$A1025)="","",
CONCATENATE("  - &amp;AffiliationID",TEXT($A1025,"0000"),
" {PersonID: *PersonID",TEXT($A1025,"0000"),
", OrganizationID: *OrganizationID",TEXT(MATCH(INDEX(People[Organization Name],$A1025),Organizations[Organization Name],0),"0000"),
", IsPrimaryOrganizationContact: , AffiliationStartDate: , AffiliationEndDate: , PrimaryPhone: ",
", PrimaryEmail: ",CHAR(34),INDEX(People[Primary Email],$A1025),CHAR(34),
", PrimaryAddress: ",CHAR(34),INDEX(People[Primary Address],$A1025),CHAR(34),
", PersonLink: }"))</f>
        <v>#REF!</v>
      </c>
      <c r="H1025" t="e">
        <f>IF(COUNTA(CitationInformation)=0,"",IF(INDEX(AuthorList[Author Name],$A1025)="","",
CONCATENATE("  - &amp;AuthorListID",TEXT($A1025,"0000"),
"  {CitationID: *CitationID0001",
", PersonID: *PersonID",TEXT(MATCH(INDEX(AuthorList[Author Name],$A1025),People[Full Name],0),"0000"),
", AuthorOrder: ",INDEX(AuthorList[Author Number],$A1025),"}")))</f>
        <v>#REF!</v>
      </c>
      <c r="K1025" t="e">
        <f>IF(INDEX(SamplingFeatures[Feature Code],$A1025)="","",
CONCATENATE("  - &amp;SamplingFeatureID",TEXT($A1025,"0000"),
" {","SamplingFeatureUUID:  ",CHAR(34),INDEX(SamplingFeatures[Sampling Feature UUID],$A1025),CHAR(34),
", SamplingFeatureTypeCV:  ",CHAR(34),INDEX(SamplingFeatures[Sampling Feature Type],$A1025),CHAR(34),
", SamplingFeatureCode:  ",CHAR(34),INDEX(SamplingFeatures[Feature Code],$A1025),CHAR(34),
", SamplingFeatureName:  ",CHAR(34),INDEX(SamplingFeatures[Feature Name],$A1025),CHAR(34),
", SamplingFeatureDescription:  ",CHAR(34),INDEX(SamplingFeatures[Feature Description],$A1025),CHAR(34),
", SamplingFeatureGeotypeCV:  ",CHAR(34),INDEX(SamplingFeatures[Feature Geo Type],$A1025),CHAR(34),
", FeatureGeometry:  ",CHAR(34),INDEX(SamplingFeatures[Feature Geometry],$A1025),CHAR(34),
", Elevation_m:  ",CHAR(34),INDEX(SamplingFeatures[Elevation_m],$A1025),CHAR(34),
", ElevationDatumCV:  ",CHAR(34),ElevationDatum,CHAR(34),"}"))</f>
        <v>#REF!</v>
      </c>
      <c r="L1025" t="e">
        <f>IF(INDEX(SamplingFeatures[Sampling Feature Type],$A1025)&lt;&gt;"Site","",
CONCATENATE("  - &amp;SiteID",TEXT(SUMPRODUCT(--($L$3:$L1024&lt;&gt;"")),"0000"),
" {","SamplingFeatureID:  *SamplingFeatureID",TEXT($A1025,"0000"),
", SiteTypeCV:  ",CHAR(34),INDEX(Sites[Site Type],$A1025),CHAR(34),
", Latitude:  ",INDEX(Sites[Latitude],$A1025),
", Longitude:  ",INDEX(Sites[Longitude],$A1025),
", SRSName:  ",CHAR(34),LatLonDatum,CHAR(34),"}"))</f>
        <v>#REF!</v>
      </c>
      <c r="M1025" t="e">
        <f>IF(INDEX(SamplingFeatures[Sampling Feature Type],$A1025)&lt;&gt;"Specimen","",
CONCATENATE("  - &amp;SpecimenID",TEXT(SUMPRODUCT(--($M$3:$M1024&lt;&gt;"")),"0000"),
" {","SamplingFeatureID:  *SamplingFeatureID",TEXT($A1025,"0000"),
", SpecimenTypeCV:  ",CHAR(34),INDEX(Specimens[Specimen Type],$A1025),CHAR(34),
", SpecimenMediumCV:  ",INDEX(Specimens[Specimen Medium],$A1025),
", IsFieldSpecimen:  ",CHAR(34),INDEX(Specimens[Is Field Specimen?],$A1025),CHAR(34),"}"))</f>
        <v>#REF!</v>
      </c>
      <c r="N1025" t="e">
        <f>IF(COUNTA(SpatialOffsets[])=0,"", IF(INDEX(SpatialOffsets[Spatial Offset Type],$A1025)="","",
CONCATENATE("  - &amp;SpatialOffsetID",TEXT($A1025,"0000"),
" {","SpatialOffsetTypeCV:  ",CHAR(34),INDEX(SpatialOffsets[Spatial Offset Type],$A1025),CHAR(34),
", Offset1Value:  ",INDEX(SpatialOffsets[Offset 1 Value],$A1025),
", Offset1UnitID:  ",CHAR(34),INDEX(SpatialOffsets[Offset 1 Unit],$A1025),CHAR(34),
", Offset2Value:  ",INDEX(SpatialOffsets[Offset 2 Value],$A1025),
", Offset2UnitID:  ",CHAR(34),INDEX(SpatialOffsets[Offset 2 Unit],$A1025),CHAR(34),
", Offset3Value:  ",INDEX(SpatialOffsets[Offset 3 Value],$A1025),
", Offset3UnitID:  ",CHAR(34),INDEX(SpatialOffsets[Offset 3 Unit],$A1025),CHAR(34),,"}")))</f>
        <v>#REF!</v>
      </c>
      <c r="O1025" t="e">
        <f>IF(COUNTA(RelatedFeatures[])=0,"", IF(INDEX(RelatedFeatures[First Sampling Feature Code],$A1025)="","",
CONCATENATE("  - &amp;RelationID",TEXT($A1025,"0000"),
" {","SamplingFeatureID:  *SamplingFeatureID",TEXT(MATCH(INDEX(RelatedFeatures[First Sampling Feature Code],$A1025),SamplingFeatures[Feature Code],0),"0000"),
", RelationshipTypeCV:  ",CHAR(34),INDEX(RelatedFeatures[Relationship Type],$A1025),CHAR(34),
", RelatedFeatureID: *SamplingFeatureID",TEXT(MATCH(INDEX(RelatedFeatures[Second Sampling Feature Code],$A1025),SamplingFeatures[Feature Code],0),"0000"),
", SpatialOffsetID:  ",IF(INDEX(RelatedFeatures[Offset Number],$A1025)="","",CONCATENATE("*SpatialOffsetID",TEXT(INDEX(RelatedFeatures[Offset Number],$A1025),"0000"))),"}")))</f>
        <v>#REF!</v>
      </c>
      <c r="P1025" t="e">
        <f>IF(INDEX(Methods[Method Type],$A1025)="","",
CONCATENATE("  - &amp;MethodID",TEXT($A1025,"0000"),
" {","MethodTypeCV:  ",CHAR(34),INDEX(Methods[Method Type],$A1025),CHAR(34),
", MethodCode:  ",CHAR(34),INDEX(Methods[Method Code],$A1025),CHAR(34),
", MethodName:  ",CHAR(34),INDEX(Methods[Method Name],$A1025),CHAR(34),
", MethodDescription:  ",CHAR(34),INDEX(Methods[Method Description],$A1025),CHAR(34),
", MethodLink:  ",CHAR(34),INDEX(Methods[Method Link],$A1025),CHAR(34),
", OrganizationID: *OrganizationID",TEXT(MATCH(INDEX(Methods[Organization Name],$A1025),Organizations[Organization Name],0),"0000"),"}"))</f>
        <v>#REF!</v>
      </c>
      <c r="Q1025" t="e">
        <f>IF(INDEX(Variables[Variable Type],$A1025)="","",
CONCATENATE("  - &amp;VariableID",TEXT($A1025,"0000"),
" {","VariableTypeCV:  ",CHAR(34),INDEX(Variables[Variable Type],$A1025),CHAR(34),
", VariableCode:  ",CHAR(34),INDEX(Variables[Variable Code],$A1025),CHAR(34),
", VariableNameCV:  ",CHAR(34),INDEX(Variables[Variable Name],$A1025),CHAR(34),
", VariableDefinition:  ",CHAR(34),INDEX(Variables[Variable Definition],$A1025),CHAR(34),
", SpecciationCV:  ",CHAR(34),INDEX(Variables[Speciation],$A1025),CHAR(34),
", NoDataValue:  ",CHAR(34),INDEX(Variables[No Data Value],$A1025),CHAR(34),"}"))</f>
        <v>#REF!</v>
      </c>
    </row>
    <row r="1026" spans="1:17" x14ac:dyDescent="0.25">
      <c r="A1026">
        <v>1023</v>
      </c>
      <c r="D1026" t="e">
        <f>IF(INDEX(People[First Name],$A1026)="","",
CONCATENATE("  - &amp;PersonID",TEXT($A1026,"0000"),
" {","PersonFirstName:  ",CHAR(34),INDEX(People[First Name],$A1026),CHAR(34),
", PersonMiddleName:  ",CHAR(34),INDEX(People[Middle Name],$A1026),CHAR(34),
", PersonLastName:  ",CHAR(34),INDEX(People[Last Name],$A1026),CHAR(34),"}"))</f>
        <v>#REF!</v>
      </c>
      <c r="E1026" t="e">
        <f>IF(INDEX(Organizations[Organization Type '[CV']],$A1026)="","",
CONCATENATE("  - &amp;OrganizationID",TEXT($A1026,"0000"),
" {","OrganizationTypeCV:  ",CHAR(34),INDEX(Organizations[Organization Type '[CV']],$A1026),CHAR(34),
", OrganizationCode:  ",CHAR(34),INDEX(Organizations[Organization Code],$A1026),CHAR(34),
", OrganizationName:  ",CHAR(34),INDEX(Organizations[Organization Name],$A1026),CHAR(34),
", OrganizationDescription:  ",CHAR(34),INDEX(Organizations[Organization Description],$A1026),CHAR(34),
", OrganizationLink:  ",CHAR(34),INDEX(Organizations[Organization Link],$A1026),CHAR(34),"}"))</f>
        <v>#REF!</v>
      </c>
      <c r="F1026" t="e">
        <f>IF(INDEX(People[First Name],$A1026)="","",
CONCATENATE("  - &amp;AffiliationID",TEXT($A1026,"0000"),
" {PersonID: *PersonID",TEXT($A1026,"0000"),
", OrganizationID: *OrganizationID",TEXT(MATCH(INDEX(People[Organization Name],$A1026),Organizations[Organization Name],0),"0000"),
", IsPrimaryOrganizationContact: , AffiliationStartDate: , AffiliationEndDate: , PrimaryPhone: ",
", PrimaryEmail: ",CHAR(34),INDEX(People[Primary Email],$A1026),CHAR(34),
", PrimaryAddress: ",CHAR(34),INDEX(People[Primary Address],$A1026),CHAR(34),
", PersonLink: }"))</f>
        <v>#REF!</v>
      </c>
      <c r="H1026" t="e">
        <f>IF(COUNTA(CitationInformation)=0,"",IF(INDEX(AuthorList[Author Name],$A1026)="","",
CONCATENATE("  - &amp;AuthorListID",TEXT($A1026,"0000"),
"  {CitationID: *CitationID0001",
", PersonID: *PersonID",TEXT(MATCH(INDEX(AuthorList[Author Name],$A1026),People[Full Name],0),"0000"),
", AuthorOrder: ",INDEX(AuthorList[Author Number],$A1026),"}")))</f>
        <v>#REF!</v>
      </c>
      <c r="K1026" t="e">
        <f>IF(INDEX(SamplingFeatures[Feature Code],$A1026)="","",
CONCATENATE("  - &amp;SamplingFeatureID",TEXT($A1026,"0000"),
" {","SamplingFeatureUUID:  ",CHAR(34),INDEX(SamplingFeatures[Sampling Feature UUID],$A1026),CHAR(34),
", SamplingFeatureTypeCV:  ",CHAR(34),INDEX(SamplingFeatures[Sampling Feature Type],$A1026),CHAR(34),
", SamplingFeatureCode:  ",CHAR(34),INDEX(SamplingFeatures[Feature Code],$A1026),CHAR(34),
", SamplingFeatureName:  ",CHAR(34),INDEX(SamplingFeatures[Feature Name],$A1026),CHAR(34),
", SamplingFeatureDescription:  ",CHAR(34),INDEX(SamplingFeatures[Feature Description],$A1026),CHAR(34),
", SamplingFeatureGeotypeCV:  ",CHAR(34),INDEX(SamplingFeatures[Feature Geo Type],$A1026),CHAR(34),
", FeatureGeometry:  ",CHAR(34),INDEX(SamplingFeatures[Feature Geometry],$A1026),CHAR(34),
", Elevation_m:  ",CHAR(34),INDEX(SamplingFeatures[Elevation_m],$A1026),CHAR(34),
", ElevationDatumCV:  ",CHAR(34),ElevationDatum,CHAR(34),"}"))</f>
        <v>#REF!</v>
      </c>
      <c r="L1026" t="e">
        <f>IF(INDEX(SamplingFeatures[Sampling Feature Type],$A1026)&lt;&gt;"Site","",
CONCATENATE("  - &amp;SiteID",TEXT(SUMPRODUCT(--($L$3:$L1025&lt;&gt;"")),"0000"),
" {","SamplingFeatureID:  *SamplingFeatureID",TEXT($A1026,"0000"),
", SiteTypeCV:  ",CHAR(34),INDEX(Sites[Site Type],$A1026),CHAR(34),
", Latitude:  ",INDEX(Sites[Latitude],$A1026),
", Longitude:  ",INDEX(Sites[Longitude],$A1026),
", SRSName:  ",CHAR(34),LatLonDatum,CHAR(34),"}"))</f>
        <v>#REF!</v>
      </c>
      <c r="M1026" t="e">
        <f>IF(INDEX(SamplingFeatures[Sampling Feature Type],$A1026)&lt;&gt;"Specimen","",
CONCATENATE("  - &amp;SpecimenID",TEXT(SUMPRODUCT(--($M$3:$M1025&lt;&gt;"")),"0000"),
" {","SamplingFeatureID:  *SamplingFeatureID",TEXT($A1026,"0000"),
", SpecimenTypeCV:  ",CHAR(34),INDEX(Specimens[Specimen Type],$A1026),CHAR(34),
", SpecimenMediumCV:  ",INDEX(Specimens[Specimen Medium],$A1026),
", IsFieldSpecimen:  ",CHAR(34),INDEX(Specimens[Is Field Specimen?],$A1026),CHAR(34),"}"))</f>
        <v>#REF!</v>
      </c>
      <c r="N1026" t="e">
        <f>IF(COUNTA(SpatialOffsets[])=0,"", IF(INDEX(SpatialOffsets[Spatial Offset Type],$A1026)="","",
CONCATENATE("  - &amp;SpatialOffsetID",TEXT($A1026,"0000"),
" {","SpatialOffsetTypeCV:  ",CHAR(34),INDEX(SpatialOffsets[Spatial Offset Type],$A1026),CHAR(34),
", Offset1Value:  ",INDEX(SpatialOffsets[Offset 1 Value],$A1026),
", Offset1UnitID:  ",CHAR(34),INDEX(SpatialOffsets[Offset 1 Unit],$A1026),CHAR(34),
", Offset2Value:  ",INDEX(SpatialOffsets[Offset 2 Value],$A1026),
", Offset2UnitID:  ",CHAR(34),INDEX(SpatialOffsets[Offset 2 Unit],$A1026),CHAR(34),
", Offset3Value:  ",INDEX(SpatialOffsets[Offset 3 Value],$A1026),
", Offset3UnitID:  ",CHAR(34),INDEX(SpatialOffsets[Offset 3 Unit],$A1026),CHAR(34),,"}")))</f>
        <v>#REF!</v>
      </c>
      <c r="O1026" t="e">
        <f>IF(COUNTA(RelatedFeatures[])=0,"", IF(INDEX(RelatedFeatures[First Sampling Feature Code],$A1026)="","",
CONCATENATE("  - &amp;RelationID",TEXT($A1026,"0000"),
" {","SamplingFeatureID:  *SamplingFeatureID",TEXT(MATCH(INDEX(RelatedFeatures[First Sampling Feature Code],$A1026),SamplingFeatures[Feature Code],0),"0000"),
", RelationshipTypeCV:  ",CHAR(34),INDEX(RelatedFeatures[Relationship Type],$A1026),CHAR(34),
", RelatedFeatureID: *SamplingFeatureID",TEXT(MATCH(INDEX(RelatedFeatures[Second Sampling Feature Code],$A1026),SamplingFeatures[Feature Code],0),"0000"),
", SpatialOffsetID:  ",IF(INDEX(RelatedFeatures[Offset Number],$A1026)="","",CONCATENATE("*SpatialOffsetID",TEXT(INDEX(RelatedFeatures[Offset Number],$A1026),"0000"))),"}")))</f>
        <v>#REF!</v>
      </c>
      <c r="P1026" t="e">
        <f>IF(INDEX(Methods[Method Type],$A1026)="","",
CONCATENATE("  - &amp;MethodID",TEXT($A1026,"0000"),
" {","MethodTypeCV:  ",CHAR(34),INDEX(Methods[Method Type],$A1026),CHAR(34),
", MethodCode:  ",CHAR(34),INDEX(Methods[Method Code],$A1026),CHAR(34),
", MethodName:  ",CHAR(34),INDEX(Methods[Method Name],$A1026),CHAR(34),
", MethodDescription:  ",CHAR(34),INDEX(Methods[Method Description],$A1026),CHAR(34),
", MethodLink:  ",CHAR(34),INDEX(Methods[Method Link],$A1026),CHAR(34),
", OrganizationID: *OrganizationID",TEXT(MATCH(INDEX(Methods[Organization Name],$A1026),Organizations[Organization Name],0),"0000"),"}"))</f>
        <v>#REF!</v>
      </c>
      <c r="Q1026" t="e">
        <f>IF(INDEX(Variables[Variable Type],$A1026)="","",
CONCATENATE("  - &amp;VariableID",TEXT($A1026,"0000"),
" {","VariableTypeCV:  ",CHAR(34),INDEX(Variables[Variable Type],$A1026),CHAR(34),
", VariableCode:  ",CHAR(34),INDEX(Variables[Variable Code],$A1026),CHAR(34),
", VariableNameCV:  ",CHAR(34),INDEX(Variables[Variable Name],$A1026),CHAR(34),
", VariableDefinition:  ",CHAR(34),INDEX(Variables[Variable Definition],$A1026),CHAR(34),
", SpecciationCV:  ",CHAR(34),INDEX(Variables[Speciation],$A1026),CHAR(34),
", NoDataValue:  ",CHAR(34),INDEX(Variables[No Data Value],$A1026),CHAR(34),"}"))</f>
        <v>#REF!</v>
      </c>
    </row>
    <row r="1027" spans="1:17" x14ac:dyDescent="0.25">
      <c r="A1027">
        <v>1024</v>
      </c>
      <c r="D1027" t="e">
        <f>IF(INDEX(People[First Name],$A1027)="","",
CONCATENATE("  - &amp;PersonID",TEXT($A1027,"0000"),
" {","PersonFirstName:  ",CHAR(34),INDEX(People[First Name],$A1027),CHAR(34),
", PersonMiddleName:  ",CHAR(34),INDEX(People[Middle Name],$A1027),CHAR(34),
", PersonLastName:  ",CHAR(34),INDEX(People[Last Name],$A1027),CHAR(34),"}"))</f>
        <v>#REF!</v>
      </c>
      <c r="E1027" t="e">
        <f>IF(INDEX(Organizations[Organization Type '[CV']],$A1027)="","",
CONCATENATE("  - &amp;OrganizationID",TEXT($A1027,"0000"),
" {","OrganizationTypeCV:  ",CHAR(34),INDEX(Organizations[Organization Type '[CV']],$A1027),CHAR(34),
", OrganizationCode:  ",CHAR(34),INDEX(Organizations[Organization Code],$A1027),CHAR(34),
", OrganizationName:  ",CHAR(34),INDEX(Organizations[Organization Name],$A1027),CHAR(34),
", OrganizationDescription:  ",CHAR(34),INDEX(Organizations[Organization Description],$A1027),CHAR(34),
", OrganizationLink:  ",CHAR(34),INDEX(Organizations[Organization Link],$A1027),CHAR(34),"}"))</f>
        <v>#REF!</v>
      </c>
      <c r="F1027" t="e">
        <f>IF(INDEX(People[First Name],$A1027)="","",
CONCATENATE("  - &amp;AffiliationID",TEXT($A1027,"0000"),
" {PersonID: *PersonID",TEXT($A1027,"0000"),
", OrganizationID: *OrganizationID",TEXT(MATCH(INDEX(People[Organization Name],$A1027),Organizations[Organization Name],0),"0000"),
", IsPrimaryOrganizationContact: , AffiliationStartDate: , AffiliationEndDate: , PrimaryPhone: ",
", PrimaryEmail: ",CHAR(34),INDEX(People[Primary Email],$A1027),CHAR(34),
", PrimaryAddress: ",CHAR(34),INDEX(People[Primary Address],$A1027),CHAR(34),
", PersonLink: }"))</f>
        <v>#REF!</v>
      </c>
      <c r="H1027" t="e">
        <f>IF(COUNTA(CitationInformation)=0,"",IF(INDEX(AuthorList[Author Name],$A1027)="","",
CONCATENATE("  - &amp;AuthorListID",TEXT($A1027,"0000"),
"  {CitationID: *CitationID0001",
", PersonID: *PersonID",TEXT(MATCH(INDEX(AuthorList[Author Name],$A1027),People[Full Name],0),"0000"),
", AuthorOrder: ",INDEX(AuthorList[Author Number],$A1027),"}")))</f>
        <v>#REF!</v>
      </c>
      <c r="K1027" t="e">
        <f>IF(INDEX(SamplingFeatures[Feature Code],$A1027)="","",
CONCATENATE("  - &amp;SamplingFeatureID",TEXT($A1027,"0000"),
" {","SamplingFeatureUUID:  ",CHAR(34),INDEX(SamplingFeatures[Sampling Feature UUID],$A1027),CHAR(34),
", SamplingFeatureTypeCV:  ",CHAR(34),INDEX(SamplingFeatures[Sampling Feature Type],$A1027),CHAR(34),
", SamplingFeatureCode:  ",CHAR(34),INDEX(SamplingFeatures[Feature Code],$A1027),CHAR(34),
", SamplingFeatureName:  ",CHAR(34),INDEX(SamplingFeatures[Feature Name],$A1027),CHAR(34),
", SamplingFeatureDescription:  ",CHAR(34),INDEX(SamplingFeatures[Feature Description],$A1027),CHAR(34),
", SamplingFeatureGeotypeCV:  ",CHAR(34),INDEX(SamplingFeatures[Feature Geo Type],$A1027),CHAR(34),
", FeatureGeometry:  ",CHAR(34),INDEX(SamplingFeatures[Feature Geometry],$A1027),CHAR(34),
", Elevation_m:  ",CHAR(34),INDEX(SamplingFeatures[Elevation_m],$A1027),CHAR(34),
", ElevationDatumCV:  ",CHAR(34),ElevationDatum,CHAR(34),"}"))</f>
        <v>#REF!</v>
      </c>
      <c r="L1027" t="e">
        <f>IF(INDEX(SamplingFeatures[Sampling Feature Type],$A1027)&lt;&gt;"Site","",
CONCATENATE("  - &amp;SiteID",TEXT(SUMPRODUCT(--($L$3:$L1026&lt;&gt;"")),"0000"),
" {","SamplingFeatureID:  *SamplingFeatureID",TEXT($A1027,"0000"),
", SiteTypeCV:  ",CHAR(34),INDEX(Sites[Site Type],$A1027),CHAR(34),
", Latitude:  ",INDEX(Sites[Latitude],$A1027),
", Longitude:  ",INDEX(Sites[Longitude],$A1027),
", SRSName:  ",CHAR(34),LatLonDatum,CHAR(34),"}"))</f>
        <v>#REF!</v>
      </c>
      <c r="M1027" t="e">
        <f>IF(INDEX(SamplingFeatures[Sampling Feature Type],$A1027)&lt;&gt;"Specimen","",
CONCATENATE("  - &amp;SpecimenID",TEXT(SUMPRODUCT(--($M$3:$M1026&lt;&gt;"")),"0000"),
" {","SamplingFeatureID:  *SamplingFeatureID",TEXT($A1027,"0000"),
", SpecimenTypeCV:  ",CHAR(34),INDEX(Specimens[Specimen Type],$A1027),CHAR(34),
", SpecimenMediumCV:  ",INDEX(Specimens[Specimen Medium],$A1027),
", IsFieldSpecimen:  ",CHAR(34),INDEX(Specimens[Is Field Specimen?],$A1027),CHAR(34),"}"))</f>
        <v>#REF!</v>
      </c>
      <c r="N1027" t="e">
        <f>IF(COUNTA(SpatialOffsets[])=0,"", IF(INDEX(SpatialOffsets[Spatial Offset Type],$A1027)="","",
CONCATENATE("  - &amp;SpatialOffsetID",TEXT($A1027,"0000"),
" {","SpatialOffsetTypeCV:  ",CHAR(34),INDEX(SpatialOffsets[Spatial Offset Type],$A1027),CHAR(34),
", Offset1Value:  ",INDEX(SpatialOffsets[Offset 1 Value],$A1027),
", Offset1UnitID:  ",CHAR(34),INDEX(SpatialOffsets[Offset 1 Unit],$A1027),CHAR(34),
", Offset2Value:  ",INDEX(SpatialOffsets[Offset 2 Value],$A1027),
", Offset2UnitID:  ",CHAR(34),INDEX(SpatialOffsets[Offset 2 Unit],$A1027),CHAR(34),
", Offset3Value:  ",INDEX(SpatialOffsets[Offset 3 Value],$A1027),
", Offset3UnitID:  ",CHAR(34),INDEX(SpatialOffsets[Offset 3 Unit],$A1027),CHAR(34),,"}")))</f>
        <v>#REF!</v>
      </c>
      <c r="O1027" t="e">
        <f>IF(COUNTA(RelatedFeatures[])=0,"", IF(INDEX(RelatedFeatures[First Sampling Feature Code],$A1027)="","",
CONCATENATE("  - &amp;RelationID",TEXT($A1027,"0000"),
" {","SamplingFeatureID:  *SamplingFeatureID",TEXT(MATCH(INDEX(RelatedFeatures[First Sampling Feature Code],$A1027),SamplingFeatures[Feature Code],0),"0000"),
", RelationshipTypeCV:  ",CHAR(34),INDEX(RelatedFeatures[Relationship Type],$A1027),CHAR(34),
", RelatedFeatureID: *SamplingFeatureID",TEXT(MATCH(INDEX(RelatedFeatures[Second Sampling Feature Code],$A1027),SamplingFeatures[Feature Code],0),"0000"),
", SpatialOffsetID:  ",IF(INDEX(RelatedFeatures[Offset Number],$A1027)="","",CONCATENATE("*SpatialOffsetID",TEXT(INDEX(RelatedFeatures[Offset Number],$A1027),"0000"))),"}")))</f>
        <v>#REF!</v>
      </c>
      <c r="P1027" t="e">
        <f>IF(INDEX(Methods[Method Type],$A1027)="","",
CONCATENATE("  - &amp;MethodID",TEXT($A1027,"0000"),
" {","MethodTypeCV:  ",CHAR(34),INDEX(Methods[Method Type],$A1027),CHAR(34),
", MethodCode:  ",CHAR(34),INDEX(Methods[Method Code],$A1027),CHAR(34),
", MethodName:  ",CHAR(34),INDEX(Methods[Method Name],$A1027),CHAR(34),
", MethodDescription:  ",CHAR(34),INDEX(Methods[Method Description],$A1027),CHAR(34),
", MethodLink:  ",CHAR(34),INDEX(Methods[Method Link],$A1027),CHAR(34),
", OrganizationID: *OrganizationID",TEXT(MATCH(INDEX(Methods[Organization Name],$A1027),Organizations[Organization Name],0),"0000"),"}"))</f>
        <v>#REF!</v>
      </c>
      <c r="Q1027" t="e">
        <f>IF(INDEX(Variables[Variable Type],$A1027)="","",
CONCATENATE("  - &amp;VariableID",TEXT($A1027,"0000"),
" {","VariableTypeCV:  ",CHAR(34),INDEX(Variables[Variable Type],$A1027),CHAR(34),
", VariableCode:  ",CHAR(34),INDEX(Variables[Variable Code],$A1027),CHAR(34),
", VariableNameCV:  ",CHAR(34),INDEX(Variables[Variable Name],$A1027),CHAR(34),
", VariableDefinition:  ",CHAR(34),INDEX(Variables[Variable Definition],$A1027),CHAR(34),
", SpecciationCV:  ",CHAR(34),INDEX(Variables[Speciation],$A1027),CHAR(34),
", NoDataValue:  ",CHAR(34),INDEX(Variables[No Data Value],$A1027),CHAR(34),"}"))</f>
        <v>#REF!</v>
      </c>
    </row>
    <row r="1028" spans="1:17" x14ac:dyDescent="0.25">
      <c r="A1028">
        <v>1025</v>
      </c>
      <c r="D1028" t="e">
        <f>IF(INDEX(People[First Name],$A1028)="","",
CONCATENATE("  - &amp;PersonID",TEXT($A1028,"0000"),
" {","PersonFirstName:  ",CHAR(34),INDEX(People[First Name],$A1028),CHAR(34),
", PersonMiddleName:  ",CHAR(34),INDEX(People[Middle Name],$A1028),CHAR(34),
", PersonLastName:  ",CHAR(34),INDEX(People[Last Name],$A1028),CHAR(34),"}"))</f>
        <v>#REF!</v>
      </c>
      <c r="E1028" t="e">
        <f>IF(INDEX(Organizations[Organization Type '[CV']],$A1028)="","",
CONCATENATE("  - &amp;OrganizationID",TEXT($A1028,"0000"),
" {","OrganizationTypeCV:  ",CHAR(34),INDEX(Organizations[Organization Type '[CV']],$A1028),CHAR(34),
", OrganizationCode:  ",CHAR(34),INDEX(Organizations[Organization Code],$A1028),CHAR(34),
", OrganizationName:  ",CHAR(34),INDEX(Organizations[Organization Name],$A1028),CHAR(34),
", OrganizationDescription:  ",CHAR(34),INDEX(Organizations[Organization Description],$A1028),CHAR(34),
", OrganizationLink:  ",CHAR(34),INDEX(Organizations[Organization Link],$A1028),CHAR(34),"}"))</f>
        <v>#REF!</v>
      </c>
      <c r="F1028" t="e">
        <f>IF(INDEX(People[First Name],$A1028)="","",
CONCATENATE("  - &amp;AffiliationID",TEXT($A1028,"0000"),
" {PersonID: *PersonID",TEXT($A1028,"0000"),
", OrganizationID: *OrganizationID",TEXT(MATCH(INDEX(People[Organization Name],$A1028),Organizations[Organization Name],0),"0000"),
", IsPrimaryOrganizationContact: , AffiliationStartDate: , AffiliationEndDate: , PrimaryPhone: ",
", PrimaryEmail: ",CHAR(34),INDEX(People[Primary Email],$A1028),CHAR(34),
", PrimaryAddress: ",CHAR(34),INDEX(People[Primary Address],$A1028),CHAR(34),
", PersonLink: }"))</f>
        <v>#REF!</v>
      </c>
      <c r="H1028" t="e">
        <f>IF(COUNTA(CitationInformation)=0,"",IF(INDEX(AuthorList[Author Name],$A1028)="","",
CONCATENATE("  - &amp;AuthorListID",TEXT($A1028,"0000"),
"  {CitationID: *CitationID0001",
", PersonID: *PersonID",TEXT(MATCH(INDEX(AuthorList[Author Name],$A1028),People[Full Name],0),"0000"),
", AuthorOrder: ",INDEX(AuthorList[Author Number],$A1028),"}")))</f>
        <v>#REF!</v>
      </c>
      <c r="K1028" t="e">
        <f>IF(INDEX(SamplingFeatures[Feature Code],$A1028)="","",
CONCATENATE("  - &amp;SamplingFeatureID",TEXT($A1028,"0000"),
" {","SamplingFeatureUUID:  ",CHAR(34),INDEX(SamplingFeatures[Sampling Feature UUID],$A1028),CHAR(34),
", SamplingFeatureTypeCV:  ",CHAR(34),INDEX(SamplingFeatures[Sampling Feature Type],$A1028),CHAR(34),
", SamplingFeatureCode:  ",CHAR(34),INDEX(SamplingFeatures[Feature Code],$A1028),CHAR(34),
", SamplingFeatureName:  ",CHAR(34),INDEX(SamplingFeatures[Feature Name],$A1028),CHAR(34),
", SamplingFeatureDescription:  ",CHAR(34),INDEX(SamplingFeatures[Feature Description],$A1028),CHAR(34),
", SamplingFeatureGeotypeCV:  ",CHAR(34),INDEX(SamplingFeatures[Feature Geo Type],$A1028),CHAR(34),
", FeatureGeometry:  ",CHAR(34),INDEX(SamplingFeatures[Feature Geometry],$A1028),CHAR(34),
", Elevation_m:  ",CHAR(34),INDEX(SamplingFeatures[Elevation_m],$A1028),CHAR(34),
", ElevationDatumCV:  ",CHAR(34),ElevationDatum,CHAR(34),"}"))</f>
        <v>#REF!</v>
      </c>
      <c r="L1028" t="e">
        <f>IF(INDEX(SamplingFeatures[Sampling Feature Type],$A1028)&lt;&gt;"Site","",
CONCATENATE("  - &amp;SiteID",TEXT(SUMPRODUCT(--($L$3:$L1027&lt;&gt;"")),"0000"),
" {","SamplingFeatureID:  *SamplingFeatureID",TEXT($A1028,"0000"),
", SiteTypeCV:  ",CHAR(34),INDEX(Sites[Site Type],$A1028),CHAR(34),
", Latitude:  ",INDEX(Sites[Latitude],$A1028),
", Longitude:  ",INDEX(Sites[Longitude],$A1028),
", SRSName:  ",CHAR(34),LatLonDatum,CHAR(34),"}"))</f>
        <v>#REF!</v>
      </c>
      <c r="M1028" t="e">
        <f>IF(INDEX(SamplingFeatures[Sampling Feature Type],$A1028)&lt;&gt;"Specimen","",
CONCATENATE("  - &amp;SpecimenID",TEXT(SUMPRODUCT(--($M$3:$M1027&lt;&gt;"")),"0000"),
" {","SamplingFeatureID:  *SamplingFeatureID",TEXT($A1028,"0000"),
", SpecimenTypeCV:  ",CHAR(34),INDEX(Specimens[Specimen Type],$A1028),CHAR(34),
", SpecimenMediumCV:  ",INDEX(Specimens[Specimen Medium],$A1028),
", IsFieldSpecimen:  ",CHAR(34),INDEX(Specimens[Is Field Specimen?],$A1028),CHAR(34),"}"))</f>
        <v>#REF!</v>
      </c>
      <c r="N1028" t="e">
        <f>IF(COUNTA(SpatialOffsets[])=0,"", IF(INDEX(SpatialOffsets[Spatial Offset Type],$A1028)="","",
CONCATENATE("  - &amp;SpatialOffsetID",TEXT($A1028,"0000"),
" {","SpatialOffsetTypeCV:  ",CHAR(34),INDEX(SpatialOffsets[Spatial Offset Type],$A1028),CHAR(34),
", Offset1Value:  ",INDEX(SpatialOffsets[Offset 1 Value],$A1028),
", Offset1UnitID:  ",CHAR(34),INDEX(SpatialOffsets[Offset 1 Unit],$A1028),CHAR(34),
", Offset2Value:  ",INDEX(SpatialOffsets[Offset 2 Value],$A1028),
", Offset2UnitID:  ",CHAR(34),INDEX(SpatialOffsets[Offset 2 Unit],$A1028),CHAR(34),
", Offset3Value:  ",INDEX(SpatialOffsets[Offset 3 Value],$A1028),
", Offset3UnitID:  ",CHAR(34),INDEX(SpatialOffsets[Offset 3 Unit],$A1028),CHAR(34),,"}")))</f>
        <v>#REF!</v>
      </c>
      <c r="O1028" t="e">
        <f>IF(COUNTA(RelatedFeatures[])=0,"", IF(INDEX(RelatedFeatures[First Sampling Feature Code],$A1028)="","",
CONCATENATE("  - &amp;RelationID",TEXT($A1028,"0000"),
" {","SamplingFeatureID:  *SamplingFeatureID",TEXT(MATCH(INDEX(RelatedFeatures[First Sampling Feature Code],$A1028),SamplingFeatures[Feature Code],0),"0000"),
", RelationshipTypeCV:  ",CHAR(34),INDEX(RelatedFeatures[Relationship Type],$A1028),CHAR(34),
", RelatedFeatureID: *SamplingFeatureID",TEXT(MATCH(INDEX(RelatedFeatures[Second Sampling Feature Code],$A1028),SamplingFeatures[Feature Code],0),"0000"),
", SpatialOffsetID:  ",IF(INDEX(RelatedFeatures[Offset Number],$A1028)="","",CONCATENATE("*SpatialOffsetID",TEXT(INDEX(RelatedFeatures[Offset Number],$A1028),"0000"))),"}")))</f>
        <v>#REF!</v>
      </c>
      <c r="P1028" t="e">
        <f>IF(INDEX(Methods[Method Type],$A1028)="","",
CONCATENATE("  - &amp;MethodID",TEXT($A1028,"0000"),
" {","MethodTypeCV:  ",CHAR(34),INDEX(Methods[Method Type],$A1028),CHAR(34),
", MethodCode:  ",CHAR(34),INDEX(Methods[Method Code],$A1028),CHAR(34),
", MethodName:  ",CHAR(34),INDEX(Methods[Method Name],$A1028),CHAR(34),
", MethodDescription:  ",CHAR(34),INDEX(Methods[Method Description],$A1028),CHAR(34),
", MethodLink:  ",CHAR(34),INDEX(Methods[Method Link],$A1028),CHAR(34),
", OrganizationID: *OrganizationID",TEXT(MATCH(INDEX(Methods[Organization Name],$A1028),Organizations[Organization Name],0),"0000"),"}"))</f>
        <v>#REF!</v>
      </c>
      <c r="Q1028" t="e">
        <f>IF(INDEX(Variables[Variable Type],$A1028)="","",
CONCATENATE("  - &amp;VariableID",TEXT($A1028,"0000"),
" {","VariableTypeCV:  ",CHAR(34),INDEX(Variables[Variable Type],$A1028),CHAR(34),
", VariableCode:  ",CHAR(34),INDEX(Variables[Variable Code],$A1028),CHAR(34),
", VariableNameCV:  ",CHAR(34),INDEX(Variables[Variable Name],$A1028),CHAR(34),
", VariableDefinition:  ",CHAR(34),INDEX(Variables[Variable Definition],$A1028),CHAR(34),
", SpecciationCV:  ",CHAR(34),INDEX(Variables[Speciation],$A1028),CHAR(34),
", NoDataValue:  ",CHAR(34),INDEX(Variables[No Data Value],$A1028),CHAR(34),"}"))</f>
        <v>#REF!</v>
      </c>
    </row>
    <row r="1029" spans="1:17" x14ac:dyDescent="0.25">
      <c r="A1029">
        <v>1026</v>
      </c>
      <c r="D1029" t="e">
        <f>IF(INDEX(People[First Name],$A1029)="","",
CONCATENATE("  - &amp;PersonID",TEXT($A1029,"0000"),
" {","PersonFirstName:  ",CHAR(34),INDEX(People[First Name],$A1029),CHAR(34),
", PersonMiddleName:  ",CHAR(34),INDEX(People[Middle Name],$A1029),CHAR(34),
", PersonLastName:  ",CHAR(34),INDEX(People[Last Name],$A1029),CHAR(34),"}"))</f>
        <v>#REF!</v>
      </c>
      <c r="E1029" t="e">
        <f>IF(INDEX(Organizations[Organization Type '[CV']],$A1029)="","",
CONCATENATE("  - &amp;OrganizationID",TEXT($A1029,"0000"),
" {","OrganizationTypeCV:  ",CHAR(34),INDEX(Organizations[Organization Type '[CV']],$A1029),CHAR(34),
", OrganizationCode:  ",CHAR(34),INDEX(Organizations[Organization Code],$A1029),CHAR(34),
", OrganizationName:  ",CHAR(34),INDEX(Organizations[Organization Name],$A1029),CHAR(34),
", OrganizationDescription:  ",CHAR(34),INDEX(Organizations[Organization Description],$A1029),CHAR(34),
", OrganizationLink:  ",CHAR(34),INDEX(Organizations[Organization Link],$A1029),CHAR(34),"}"))</f>
        <v>#REF!</v>
      </c>
      <c r="F1029" t="e">
        <f>IF(INDEX(People[First Name],$A1029)="","",
CONCATENATE("  - &amp;AffiliationID",TEXT($A1029,"0000"),
" {PersonID: *PersonID",TEXT($A1029,"0000"),
", OrganizationID: *OrganizationID",TEXT(MATCH(INDEX(People[Organization Name],$A1029),Organizations[Organization Name],0),"0000"),
", IsPrimaryOrganizationContact: , AffiliationStartDate: , AffiliationEndDate: , PrimaryPhone: ",
", PrimaryEmail: ",CHAR(34),INDEX(People[Primary Email],$A1029),CHAR(34),
", PrimaryAddress: ",CHAR(34),INDEX(People[Primary Address],$A1029),CHAR(34),
", PersonLink: }"))</f>
        <v>#REF!</v>
      </c>
      <c r="H1029" t="e">
        <f>IF(COUNTA(CitationInformation)=0,"",IF(INDEX(AuthorList[Author Name],$A1029)="","",
CONCATENATE("  - &amp;AuthorListID",TEXT($A1029,"0000"),
"  {CitationID: *CitationID0001",
", PersonID: *PersonID",TEXT(MATCH(INDEX(AuthorList[Author Name],$A1029),People[Full Name],0),"0000"),
", AuthorOrder: ",INDEX(AuthorList[Author Number],$A1029),"}")))</f>
        <v>#REF!</v>
      </c>
      <c r="K1029" t="e">
        <f>IF(INDEX(SamplingFeatures[Feature Code],$A1029)="","",
CONCATENATE("  - &amp;SamplingFeatureID",TEXT($A1029,"0000"),
" {","SamplingFeatureUUID:  ",CHAR(34),INDEX(SamplingFeatures[Sampling Feature UUID],$A1029),CHAR(34),
", SamplingFeatureTypeCV:  ",CHAR(34),INDEX(SamplingFeatures[Sampling Feature Type],$A1029),CHAR(34),
", SamplingFeatureCode:  ",CHAR(34),INDEX(SamplingFeatures[Feature Code],$A1029),CHAR(34),
", SamplingFeatureName:  ",CHAR(34),INDEX(SamplingFeatures[Feature Name],$A1029),CHAR(34),
", SamplingFeatureDescription:  ",CHAR(34),INDEX(SamplingFeatures[Feature Description],$A1029),CHAR(34),
", SamplingFeatureGeotypeCV:  ",CHAR(34),INDEX(SamplingFeatures[Feature Geo Type],$A1029),CHAR(34),
", FeatureGeometry:  ",CHAR(34),INDEX(SamplingFeatures[Feature Geometry],$A1029),CHAR(34),
", Elevation_m:  ",CHAR(34),INDEX(SamplingFeatures[Elevation_m],$A1029),CHAR(34),
", ElevationDatumCV:  ",CHAR(34),ElevationDatum,CHAR(34),"}"))</f>
        <v>#REF!</v>
      </c>
      <c r="L1029" t="e">
        <f>IF(INDEX(SamplingFeatures[Sampling Feature Type],$A1029)&lt;&gt;"Site","",
CONCATENATE("  - &amp;SiteID",TEXT(SUMPRODUCT(--($L$3:$L1028&lt;&gt;"")),"0000"),
" {","SamplingFeatureID:  *SamplingFeatureID",TEXT($A1029,"0000"),
", SiteTypeCV:  ",CHAR(34),INDEX(Sites[Site Type],$A1029),CHAR(34),
", Latitude:  ",INDEX(Sites[Latitude],$A1029),
", Longitude:  ",INDEX(Sites[Longitude],$A1029),
", SRSName:  ",CHAR(34),LatLonDatum,CHAR(34),"}"))</f>
        <v>#REF!</v>
      </c>
      <c r="M1029" t="e">
        <f>IF(INDEX(SamplingFeatures[Sampling Feature Type],$A1029)&lt;&gt;"Specimen","",
CONCATENATE("  - &amp;SpecimenID",TEXT(SUMPRODUCT(--($M$3:$M1028&lt;&gt;"")),"0000"),
" {","SamplingFeatureID:  *SamplingFeatureID",TEXT($A1029,"0000"),
", SpecimenTypeCV:  ",CHAR(34),INDEX(Specimens[Specimen Type],$A1029),CHAR(34),
", SpecimenMediumCV:  ",INDEX(Specimens[Specimen Medium],$A1029),
", IsFieldSpecimen:  ",CHAR(34),INDEX(Specimens[Is Field Specimen?],$A1029),CHAR(34),"}"))</f>
        <v>#REF!</v>
      </c>
      <c r="N1029" t="e">
        <f>IF(COUNTA(SpatialOffsets[])=0,"", IF(INDEX(SpatialOffsets[Spatial Offset Type],$A1029)="","",
CONCATENATE("  - &amp;SpatialOffsetID",TEXT($A1029,"0000"),
" {","SpatialOffsetTypeCV:  ",CHAR(34),INDEX(SpatialOffsets[Spatial Offset Type],$A1029),CHAR(34),
", Offset1Value:  ",INDEX(SpatialOffsets[Offset 1 Value],$A1029),
", Offset1UnitID:  ",CHAR(34),INDEX(SpatialOffsets[Offset 1 Unit],$A1029),CHAR(34),
", Offset2Value:  ",INDEX(SpatialOffsets[Offset 2 Value],$A1029),
", Offset2UnitID:  ",CHAR(34),INDEX(SpatialOffsets[Offset 2 Unit],$A1029),CHAR(34),
", Offset3Value:  ",INDEX(SpatialOffsets[Offset 3 Value],$A1029),
", Offset3UnitID:  ",CHAR(34),INDEX(SpatialOffsets[Offset 3 Unit],$A1029),CHAR(34),,"}")))</f>
        <v>#REF!</v>
      </c>
      <c r="O1029" t="e">
        <f>IF(COUNTA(RelatedFeatures[])=0,"", IF(INDEX(RelatedFeatures[First Sampling Feature Code],$A1029)="","",
CONCATENATE("  - &amp;RelationID",TEXT($A1029,"0000"),
" {","SamplingFeatureID:  *SamplingFeatureID",TEXT(MATCH(INDEX(RelatedFeatures[First Sampling Feature Code],$A1029),SamplingFeatures[Feature Code],0),"0000"),
", RelationshipTypeCV:  ",CHAR(34),INDEX(RelatedFeatures[Relationship Type],$A1029),CHAR(34),
", RelatedFeatureID: *SamplingFeatureID",TEXT(MATCH(INDEX(RelatedFeatures[Second Sampling Feature Code],$A1029),SamplingFeatures[Feature Code],0),"0000"),
", SpatialOffsetID:  ",IF(INDEX(RelatedFeatures[Offset Number],$A1029)="","",CONCATENATE("*SpatialOffsetID",TEXT(INDEX(RelatedFeatures[Offset Number],$A1029),"0000"))),"}")))</f>
        <v>#REF!</v>
      </c>
      <c r="P1029" t="e">
        <f>IF(INDEX(Methods[Method Type],$A1029)="","",
CONCATENATE("  - &amp;MethodID",TEXT($A1029,"0000"),
" {","MethodTypeCV:  ",CHAR(34),INDEX(Methods[Method Type],$A1029),CHAR(34),
", MethodCode:  ",CHAR(34),INDEX(Methods[Method Code],$A1029),CHAR(34),
", MethodName:  ",CHAR(34),INDEX(Methods[Method Name],$A1029),CHAR(34),
", MethodDescription:  ",CHAR(34),INDEX(Methods[Method Description],$A1029),CHAR(34),
", MethodLink:  ",CHAR(34),INDEX(Methods[Method Link],$A1029),CHAR(34),
", OrganizationID: *OrganizationID",TEXT(MATCH(INDEX(Methods[Organization Name],$A1029),Organizations[Organization Name],0),"0000"),"}"))</f>
        <v>#REF!</v>
      </c>
      <c r="Q1029" t="e">
        <f>IF(INDEX(Variables[Variable Type],$A1029)="","",
CONCATENATE("  - &amp;VariableID",TEXT($A1029,"0000"),
" {","VariableTypeCV:  ",CHAR(34),INDEX(Variables[Variable Type],$A1029),CHAR(34),
", VariableCode:  ",CHAR(34),INDEX(Variables[Variable Code],$A1029),CHAR(34),
", VariableNameCV:  ",CHAR(34),INDEX(Variables[Variable Name],$A1029),CHAR(34),
", VariableDefinition:  ",CHAR(34),INDEX(Variables[Variable Definition],$A1029),CHAR(34),
", SpecciationCV:  ",CHAR(34),INDEX(Variables[Speciation],$A1029),CHAR(34),
", NoDataValue:  ",CHAR(34),INDEX(Variables[No Data Value],$A1029),CHAR(34),"}"))</f>
        <v>#REF!</v>
      </c>
    </row>
    <row r="1030" spans="1:17" x14ac:dyDescent="0.25">
      <c r="A1030">
        <v>1027</v>
      </c>
      <c r="D1030" t="e">
        <f>IF(INDEX(People[First Name],$A1030)="","",
CONCATENATE("  - &amp;PersonID",TEXT($A1030,"0000"),
" {","PersonFirstName:  ",CHAR(34),INDEX(People[First Name],$A1030),CHAR(34),
", PersonMiddleName:  ",CHAR(34),INDEX(People[Middle Name],$A1030),CHAR(34),
", PersonLastName:  ",CHAR(34),INDEX(People[Last Name],$A1030),CHAR(34),"}"))</f>
        <v>#REF!</v>
      </c>
      <c r="E1030" t="e">
        <f>IF(INDEX(Organizations[Organization Type '[CV']],$A1030)="","",
CONCATENATE("  - &amp;OrganizationID",TEXT($A1030,"0000"),
" {","OrganizationTypeCV:  ",CHAR(34),INDEX(Organizations[Organization Type '[CV']],$A1030),CHAR(34),
", OrganizationCode:  ",CHAR(34),INDEX(Organizations[Organization Code],$A1030),CHAR(34),
", OrganizationName:  ",CHAR(34),INDEX(Organizations[Organization Name],$A1030),CHAR(34),
", OrganizationDescription:  ",CHAR(34),INDEX(Organizations[Organization Description],$A1030),CHAR(34),
", OrganizationLink:  ",CHAR(34),INDEX(Organizations[Organization Link],$A1030),CHAR(34),"}"))</f>
        <v>#REF!</v>
      </c>
      <c r="F1030" t="e">
        <f>IF(INDEX(People[First Name],$A1030)="","",
CONCATENATE("  - &amp;AffiliationID",TEXT($A1030,"0000"),
" {PersonID: *PersonID",TEXT($A1030,"0000"),
", OrganizationID: *OrganizationID",TEXT(MATCH(INDEX(People[Organization Name],$A1030),Organizations[Organization Name],0),"0000"),
", IsPrimaryOrganizationContact: , AffiliationStartDate: , AffiliationEndDate: , PrimaryPhone: ",
", PrimaryEmail: ",CHAR(34),INDEX(People[Primary Email],$A1030),CHAR(34),
", PrimaryAddress: ",CHAR(34),INDEX(People[Primary Address],$A1030),CHAR(34),
", PersonLink: }"))</f>
        <v>#REF!</v>
      </c>
      <c r="H1030" t="e">
        <f>IF(COUNTA(CitationInformation)=0,"",IF(INDEX(AuthorList[Author Name],$A1030)="","",
CONCATENATE("  - &amp;AuthorListID",TEXT($A1030,"0000"),
"  {CitationID: *CitationID0001",
", PersonID: *PersonID",TEXT(MATCH(INDEX(AuthorList[Author Name],$A1030),People[Full Name],0),"0000"),
", AuthorOrder: ",INDEX(AuthorList[Author Number],$A1030),"}")))</f>
        <v>#REF!</v>
      </c>
      <c r="K1030" t="e">
        <f>IF(INDEX(SamplingFeatures[Feature Code],$A1030)="","",
CONCATENATE("  - &amp;SamplingFeatureID",TEXT($A1030,"0000"),
" {","SamplingFeatureUUID:  ",CHAR(34),INDEX(SamplingFeatures[Sampling Feature UUID],$A1030),CHAR(34),
", SamplingFeatureTypeCV:  ",CHAR(34),INDEX(SamplingFeatures[Sampling Feature Type],$A1030),CHAR(34),
", SamplingFeatureCode:  ",CHAR(34),INDEX(SamplingFeatures[Feature Code],$A1030),CHAR(34),
", SamplingFeatureName:  ",CHAR(34),INDEX(SamplingFeatures[Feature Name],$A1030),CHAR(34),
", SamplingFeatureDescription:  ",CHAR(34),INDEX(SamplingFeatures[Feature Description],$A1030),CHAR(34),
", SamplingFeatureGeotypeCV:  ",CHAR(34),INDEX(SamplingFeatures[Feature Geo Type],$A1030),CHAR(34),
", FeatureGeometry:  ",CHAR(34),INDEX(SamplingFeatures[Feature Geometry],$A1030),CHAR(34),
", Elevation_m:  ",CHAR(34),INDEX(SamplingFeatures[Elevation_m],$A1030),CHAR(34),
", ElevationDatumCV:  ",CHAR(34),ElevationDatum,CHAR(34),"}"))</f>
        <v>#REF!</v>
      </c>
      <c r="L1030" t="e">
        <f>IF(INDEX(SamplingFeatures[Sampling Feature Type],$A1030)&lt;&gt;"Site","",
CONCATENATE("  - &amp;SiteID",TEXT(SUMPRODUCT(--($L$3:$L1029&lt;&gt;"")),"0000"),
" {","SamplingFeatureID:  *SamplingFeatureID",TEXT($A1030,"0000"),
", SiteTypeCV:  ",CHAR(34),INDEX(Sites[Site Type],$A1030),CHAR(34),
", Latitude:  ",INDEX(Sites[Latitude],$A1030),
", Longitude:  ",INDEX(Sites[Longitude],$A1030),
", SRSName:  ",CHAR(34),LatLonDatum,CHAR(34),"}"))</f>
        <v>#REF!</v>
      </c>
      <c r="M1030" t="e">
        <f>IF(INDEX(SamplingFeatures[Sampling Feature Type],$A1030)&lt;&gt;"Specimen","",
CONCATENATE("  - &amp;SpecimenID",TEXT(SUMPRODUCT(--($M$3:$M1029&lt;&gt;"")),"0000"),
" {","SamplingFeatureID:  *SamplingFeatureID",TEXT($A1030,"0000"),
", SpecimenTypeCV:  ",CHAR(34),INDEX(Specimens[Specimen Type],$A1030),CHAR(34),
", SpecimenMediumCV:  ",INDEX(Specimens[Specimen Medium],$A1030),
", IsFieldSpecimen:  ",CHAR(34),INDEX(Specimens[Is Field Specimen?],$A1030),CHAR(34),"}"))</f>
        <v>#REF!</v>
      </c>
      <c r="N1030" t="e">
        <f>IF(COUNTA(SpatialOffsets[])=0,"", IF(INDEX(SpatialOffsets[Spatial Offset Type],$A1030)="","",
CONCATENATE("  - &amp;SpatialOffsetID",TEXT($A1030,"0000"),
" {","SpatialOffsetTypeCV:  ",CHAR(34),INDEX(SpatialOffsets[Spatial Offset Type],$A1030),CHAR(34),
", Offset1Value:  ",INDEX(SpatialOffsets[Offset 1 Value],$A1030),
", Offset1UnitID:  ",CHAR(34),INDEX(SpatialOffsets[Offset 1 Unit],$A1030),CHAR(34),
", Offset2Value:  ",INDEX(SpatialOffsets[Offset 2 Value],$A1030),
", Offset2UnitID:  ",CHAR(34),INDEX(SpatialOffsets[Offset 2 Unit],$A1030),CHAR(34),
", Offset3Value:  ",INDEX(SpatialOffsets[Offset 3 Value],$A1030),
", Offset3UnitID:  ",CHAR(34),INDEX(SpatialOffsets[Offset 3 Unit],$A1030),CHAR(34),,"}")))</f>
        <v>#REF!</v>
      </c>
      <c r="O1030" t="e">
        <f>IF(COUNTA(RelatedFeatures[])=0,"", IF(INDEX(RelatedFeatures[First Sampling Feature Code],$A1030)="","",
CONCATENATE("  - &amp;RelationID",TEXT($A1030,"0000"),
" {","SamplingFeatureID:  *SamplingFeatureID",TEXT(MATCH(INDEX(RelatedFeatures[First Sampling Feature Code],$A1030),SamplingFeatures[Feature Code],0),"0000"),
", RelationshipTypeCV:  ",CHAR(34),INDEX(RelatedFeatures[Relationship Type],$A1030),CHAR(34),
", RelatedFeatureID: *SamplingFeatureID",TEXT(MATCH(INDEX(RelatedFeatures[Second Sampling Feature Code],$A1030),SamplingFeatures[Feature Code],0),"0000"),
", SpatialOffsetID:  ",IF(INDEX(RelatedFeatures[Offset Number],$A1030)="","",CONCATENATE("*SpatialOffsetID",TEXT(INDEX(RelatedFeatures[Offset Number],$A1030),"0000"))),"}")))</f>
        <v>#REF!</v>
      </c>
      <c r="P1030" t="e">
        <f>IF(INDEX(Methods[Method Type],$A1030)="","",
CONCATENATE("  - &amp;MethodID",TEXT($A1030,"0000"),
" {","MethodTypeCV:  ",CHAR(34),INDEX(Methods[Method Type],$A1030),CHAR(34),
", MethodCode:  ",CHAR(34),INDEX(Methods[Method Code],$A1030),CHAR(34),
", MethodName:  ",CHAR(34),INDEX(Methods[Method Name],$A1030),CHAR(34),
", MethodDescription:  ",CHAR(34),INDEX(Methods[Method Description],$A1030),CHAR(34),
", MethodLink:  ",CHAR(34),INDEX(Methods[Method Link],$A1030),CHAR(34),
", OrganizationID: *OrganizationID",TEXT(MATCH(INDEX(Methods[Organization Name],$A1030),Organizations[Organization Name],0),"0000"),"}"))</f>
        <v>#REF!</v>
      </c>
      <c r="Q1030" t="e">
        <f>IF(INDEX(Variables[Variable Type],$A1030)="","",
CONCATENATE("  - &amp;VariableID",TEXT($A1030,"0000"),
" {","VariableTypeCV:  ",CHAR(34),INDEX(Variables[Variable Type],$A1030),CHAR(34),
", VariableCode:  ",CHAR(34),INDEX(Variables[Variable Code],$A1030),CHAR(34),
", VariableNameCV:  ",CHAR(34),INDEX(Variables[Variable Name],$A1030),CHAR(34),
", VariableDefinition:  ",CHAR(34),INDEX(Variables[Variable Definition],$A1030),CHAR(34),
", SpecciationCV:  ",CHAR(34),INDEX(Variables[Speciation],$A1030),CHAR(34),
", NoDataValue:  ",CHAR(34),INDEX(Variables[No Data Value],$A1030),CHAR(34),"}"))</f>
        <v>#REF!</v>
      </c>
    </row>
    <row r="1031" spans="1:17" x14ac:dyDescent="0.25">
      <c r="A1031">
        <v>1028</v>
      </c>
      <c r="D1031" t="e">
        <f>IF(INDEX(People[First Name],$A1031)="","",
CONCATENATE("  - &amp;PersonID",TEXT($A1031,"0000"),
" {","PersonFirstName:  ",CHAR(34),INDEX(People[First Name],$A1031),CHAR(34),
", PersonMiddleName:  ",CHAR(34),INDEX(People[Middle Name],$A1031),CHAR(34),
", PersonLastName:  ",CHAR(34),INDEX(People[Last Name],$A1031),CHAR(34),"}"))</f>
        <v>#REF!</v>
      </c>
      <c r="E1031" t="e">
        <f>IF(INDEX(Organizations[Organization Type '[CV']],$A1031)="","",
CONCATENATE("  - &amp;OrganizationID",TEXT($A1031,"0000"),
" {","OrganizationTypeCV:  ",CHAR(34),INDEX(Organizations[Organization Type '[CV']],$A1031),CHAR(34),
", OrganizationCode:  ",CHAR(34),INDEX(Organizations[Organization Code],$A1031),CHAR(34),
", OrganizationName:  ",CHAR(34),INDEX(Organizations[Organization Name],$A1031),CHAR(34),
", OrganizationDescription:  ",CHAR(34),INDEX(Organizations[Organization Description],$A1031),CHAR(34),
", OrganizationLink:  ",CHAR(34),INDEX(Organizations[Organization Link],$A1031),CHAR(34),"}"))</f>
        <v>#REF!</v>
      </c>
      <c r="F1031" t="e">
        <f>IF(INDEX(People[First Name],$A1031)="","",
CONCATENATE("  - &amp;AffiliationID",TEXT($A1031,"0000"),
" {PersonID: *PersonID",TEXT($A1031,"0000"),
", OrganizationID: *OrganizationID",TEXT(MATCH(INDEX(People[Organization Name],$A1031),Organizations[Organization Name],0),"0000"),
", IsPrimaryOrganizationContact: , AffiliationStartDate: , AffiliationEndDate: , PrimaryPhone: ",
", PrimaryEmail: ",CHAR(34),INDEX(People[Primary Email],$A1031),CHAR(34),
", PrimaryAddress: ",CHAR(34),INDEX(People[Primary Address],$A1031),CHAR(34),
", PersonLink: }"))</f>
        <v>#REF!</v>
      </c>
      <c r="H1031" t="e">
        <f>IF(COUNTA(CitationInformation)=0,"",IF(INDEX(AuthorList[Author Name],$A1031)="","",
CONCATENATE("  - &amp;AuthorListID",TEXT($A1031,"0000"),
"  {CitationID: *CitationID0001",
", PersonID: *PersonID",TEXT(MATCH(INDEX(AuthorList[Author Name],$A1031),People[Full Name],0),"0000"),
", AuthorOrder: ",INDEX(AuthorList[Author Number],$A1031),"}")))</f>
        <v>#REF!</v>
      </c>
      <c r="K1031" t="e">
        <f>IF(INDEX(SamplingFeatures[Feature Code],$A1031)="","",
CONCATENATE("  - &amp;SamplingFeatureID",TEXT($A1031,"0000"),
" {","SamplingFeatureUUID:  ",CHAR(34),INDEX(SamplingFeatures[Sampling Feature UUID],$A1031),CHAR(34),
", SamplingFeatureTypeCV:  ",CHAR(34),INDEX(SamplingFeatures[Sampling Feature Type],$A1031),CHAR(34),
", SamplingFeatureCode:  ",CHAR(34),INDEX(SamplingFeatures[Feature Code],$A1031),CHAR(34),
", SamplingFeatureName:  ",CHAR(34),INDEX(SamplingFeatures[Feature Name],$A1031),CHAR(34),
", SamplingFeatureDescription:  ",CHAR(34),INDEX(SamplingFeatures[Feature Description],$A1031),CHAR(34),
", SamplingFeatureGeotypeCV:  ",CHAR(34),INDEX(SamplingFeatures[Feature Geo Type],$A1031),CHAR(34),
", FeatureGeometry:  ",CHAR(34),INDEX(SamplingFeatures[Feature Geometry],$A1031),CHAR(34),
", Elevation_m:  ",CHAR(34),INDEX(SamplingFeatures[Elevation_m],$A1031),CHAR(34),
", ElevationDatumCV:  ",CHAR(34),ElevationDatum,CHAR(34),"}"))</f>
        <v>#REF!</v>
      </c>
      <c r="L1031" t="e">
        <f>IF(INDEX(SamplingFeatures[Sampling Feature Type],$A1031)&lt;&gt;"Site","",
CONCATENATE("  - &amp;SiteID",TEXT(SUMPRODUCT(--($L$3:$L1030&lt;&gt;"")),"0000"),
" {","SamplingFeatureID:  *SamplingFeatureID",TEXT($A1031,"0000"),
", SiteTypeCV:  ",CHAR(34),INDEX(Sites[Site Type],$A1031),CHAR(34),
", Latitude:  ",INDEX(Sites[Latitude],$A1031),
", Longitude:  ",INDEX(Sites[Longitude],$A1031),
", SRSName:  ",CHAR(34),LatLonDatum,CHAR(34),"}"))</f>
        <v>#REF!</v>
      </c>
      <c r="M1031" t="e">
        <f>IF(INDEX(SamplingFeatures[Sampling Feature Type],$A1031)&lt;&gt;"Specimen","",
CONCATENATE("  - &amp;SpecimenID",TEXT(SUMPRODUCT(--($M$3:$M1030&lt;&gt;"")),"0000"),
" {","SamplingFeatureID:  *SamplingFeatureID",TEXT($A1031,"0000"),
", SpecimenTypeCV:  ",CHAR(34),INDEX(Specimens[Specimen Type],$A1031),CHAR(34),
", SpecimenMediumCV:  ",INDEX(Specimens[Specimen Medium],$A1031),
", IsFieldSpecimen:  ",CHAR(34),INDEX(Specimens[Is Field Specimen?],$A1031),CHAR(34),"}"))</f>
        <v>#REF!</v>
      </c>
      <c r="N1031" t="e">
        <f>IF(COUNTA(SpatialOffsets[])=0,"", IF(INDEX(SpatialOffsets[Spatial Offset Type],$A1031)="","",
CONCATENATE("  - &amp;SpatialOffsetID",TEXT($A1031,"0000"),
" {","SpatialOffsetTypeCV:  ",CHAR(34),INDEX(SpatialOffsets[Spatial Offset Type],$A1031),CHAR(34),
", Offset1Value:  ",INDEX(SpatialOffsets[Offset 1 Value],$A1031),
", Offset1UnitID:  ",CHAR(34),INDEX(SpatialOffsets[Offset 1 Unit],$A1031),CHAR(34),
", Offset2Value:  ",INDEX(SpatialOffsets[Offset 2 Value],$A1031),
", Offset2UnitID:  ",CHAR(34),INDEX(SpatialOffsets[Offset 2 Unit],$A1031),CHAR(34),
", Offset3Value:  ",INDEX(SpatialOffsets[Offset 3 Value],$A1031),
", Offset3UnitID:  ",CHAR(34),INDEX(SpatialOffsets[Offset 3 Unit],$A1031),CHAR(34),,"}")))</f>
        <v>#REF!</v>
      </c>
      <c r="O1031" t="e">
        <f>IF(COUNTA(RelatedFeatures[])=0,"", IF(INDEX(RelatedFeatures[First Sampling Feature Code],$A1031)="","",
CONCATENATE("  - &amp;RelationID",TEXT($A1031,"0000"),
" {","SamplingFeatureID:  *SamplingFeatureID",TEXT(MATCH(INDEX(RelatedFeatures[First Sampling Feature Code],$A1031),SamplingFeatures[Feature Code],0),"0000"),
", RelationshipTypeCV:  ",CHAR(34),INDEX(RelatedFeatures[Relationship Type],$A1031),CHAR(34),
", RelatedFeatureID: *SamplingFeatureID",TEXT(MATCH(INDEX(RelatedFeatures[Second Sampling Feature Code],$A1031),SamplingFeatures[Feature Code],0),"0000"),
", SpatialOffsetID:  ",IF(INDEX(RelatedFeatures[Offset Number],$A1031)="","",CONCATENATE("*SpatialOffsetID",TEXT(INDEX(RelatedFeatures[Offset Number],$A1031),"0000"))),"}")))</f>
        <v>#REF!</v>
      </c>
      <c r="P1031" t="e">
        <f>IF(INDEX(Methods[Method Type],$A1031)="","",
CONCATENATE("  - &amp;MethodID",TEXT($A1031,"0000"),
" {","MethodTypeCV:  ",CHAR(34),INDEX(Methods[Method Type],$A1031),CHAR(34),
", MethodCode:  ",CHAR(34),INDEX(Methods[Method Code],$A1031),CHAR(34),
", MethodName:  ",CHAR(34),INDEX(Methods[Method Name],$A1031),CHAR(34),
", MethodDescription:  ",CHAR(34),INDEX(Methods[Method Description],$A1031),CHAR(34),
", MethodLink:  ",CHAR(34),INDEX(Methods[Method Link],$A1031),CHAR(34),
", OrganizationID: *OrganizationID",TEXT(MATCH(INDEX(Methods[Organization Name],$A1031),Organizations[Organization Name],0),"0000"),"}"))</f>
        <v>#REF!</v>
      </c>
      <c r="Q1031" t="e">
        <f>IF(INDEX(Variables[Variable Type],$A1031)="","",
CONCATENATE("  - &amp;VariableID",TEXT($A1031,"0000"),
" {","VariableTypeCV:  ",CHAR(34),INDEX(Variables[Variable Type],$A1031),CHAR(34),
", VariableCode:  ",CHAR(34),INDEX(Variables[Variable Code],$A1031),CHAR(34),
", VariableNameCV:  ",CHAR(34),INDEX(Variables[Variable Name],$A1031),CHAR(34),
", VariableDefinition:  ",CHAR(34),INDEX(Variables[Variable Definition],$A1031),CHAR(34),
", SpecciationCV:  ",CHAR(34),INDEX(Variables[Speciation],$A1031),CHAR(34),
", NoDataValue:  ",CHAR(34),INDEX(Variables[No Data Value],$A1031),CHAR(34),"}"))</f>
        <v>#REF!</v>
      </c>
    </row>
    <row r="1032" spans="1:17" x14ac:dyDescent="0.25">
      <c r="A1032">
        <v>1029</v>
      </c>
      <c r="D1032" t="e">
        <f>IF(INDEX(People[First Name],$A1032)="","",
CONCATENATE("  - &amp;PersonID",TEXT($A1032,"0000"),
" {","PersonFirstName:  ",CHAR(34),INDEX(People[First Name],$A1032),CHAR(34),
", PersonMiddleName:  ",CHAR(34),INDEX(People[Middle Name],$A1032),CHAR(34),
", PersonLastName:  ",CHAR(34),INDEX(People[Last Name],$A1032),CHAR(34),"}"))</f>
        <v>#REF!</v>
      </c>
      <c r="E1032" t="e">
        <f>IF(INDEX(Organizations[Organization Type '[CV']],$A1032)="","",
CONCATENATE("  - &amp;OrganizationID",TEXT($A1032,"0000"),
" {","OrganizationTypeCV:  ",CHAR(34),INDEX(Organizations[Organization Type '[CV']],$A1032),CHAR(34),
", OrganizationCode:  ",CHAR(34),INDEX(Organizations[Organization Code],$A1032),CHAR(34),
", OrganizationName:  ",CHAR(34),INDEX(Organizations[Organization Name],$A1032),CHAR(34),
", OrganizationDescription:  ",CHAR(34),INDEX(Organizations[Organization Description],$A1032),CHAR(34),
", OrganizationLink:  ",CHAR(34),INDEX(Organizations[Organization Link],$A1032),CHAR(34),"}"))</f>
        <v>#REF!</v>
      </c>
      <c r="F1032" t="e">
        <f>IF(INDEX(People[First Name],$A1032)="","",
CONCATENATE("  - &amp;AffiliationID",TEXT($A1032,"0000"),
" {PersonID: *PersonID",TEXT($A1032,"0000"),
", OrganizationID: *OrganizationID",TEXT(MATCH(INDEX(People[Organization Name],$A1032),Organizations[Organization Name],0),"0000"),
", IsPrimaryOrganizationContact: , AffiliationStartDate: , AffiliationEndDate: , PrimaryPhone: ",
", PrimaryEmail: ",CHAR(34),INDEX(People[Primary Email],$A1032),CHAR(34),
", PrimaryAddress: ",CHAR(34),INDEX(People[Primary Address],$A1032),CHAR(34),
", PersonLink: }"))</f>
        <v>#REF!</v>
      </c>
      <c r="H1032" t="e">
        <f>IF(COUNTA(CitationInformation)=0,"",IF(INDEX(AuthorList[Author Name],$A1032)="","",
CONCATENATE("  - &amp;AuthorListID",TEXT($A1032,"0000"),
"  {CitationID: *CitationID0001",
", PersonID: *PersonID",TEXT(MATCH(INDEX(AuthorList[Author Name],$A1032),People[Full Name],0),"0000"),
", AuthorOrder: ",INDEX(AuthorList[Author Number],$A1032),"}")))</f>
        <v>#REF!</v>
      </c>
      <c r="K1032" t="e">
        <f>IF(INDEX(SamplingFeatures[Feature Code],$A1032)="","",
CONCATENATE("  - &amp;SamplingFeatureID",TEXT($A1032,"0000"),
" {","SamplingFeatureUUID:  ",CHAR(34),INDEX(SamplingFeatures[Sampling Feature UUID],$A1032),CHAR(34),
", SamplingFeatureTypeCV:  ",CHAR(34),INDEX(SamplingFeatures[Sampling Feature Type],$A1032),CHAR(34),
", SamplingFeatureCode:  ",CHAR(34),INDEX(SamplingFeatures[Feature Code],$A1032),CHAR(34),
", SamplingFeatureName:  ",CHAR(34),INDEX(SamplingFeatures[Feature Name],$A1032),CHAR(34),
", SamplingFeatureDescription:  ",CHAR(34),INDEX(SamplingFeatures[Feature Description],$A1032),CHAR(34),
", SamplingFeatureGeotypeCV:  ",CHAR(34),INDEX(SamplingFeatures[Feature Geo Type],$A1032),CHAR(34),
", FeatureGeometry:  ",CHAR(34),INDEX(SamplingFeatures[Feature Geometry],$A1032),CHAR(34),
", Elevation_m:  ",CHAR(34),INDEX(SamplingFeatures[Elevation_m],$A1032),CHAR(34),
", ElevationDatumCV:  ",CHAR(34),ElevationDatum,CHAR(34),"}"))</f>
        <v>#REF!</v>
      </c>
      <c r="L1032" t="e">
        <f>IF(INDEX(SamplingFeatures[Sampling Feature Type],$A1032)&lt;&gt;"Site","",
CONCATENATE("  - &amp;SiteID",TEXT(SUMPRODUCT(--($L$3:$L1031&lt;&gt;"")),"0000"),
" {","SamplingFeatureID:  *SamplingFeatureID",TEXT($A1032,"0000"),
", SiteTypeCV:  ",CHAR(34),INDEX(Sites[Site Type],$A1032),CHAR(34),
", Latitude:  ",INDEX(Sites[Latitude],$A1032),
", Longitude:  ",INDEX(Sites[Longitude],$A1032),
", SRSName:  ",CHAR(34),LatLonDatum,CHAR(34),"}"))</f>
        <v>#REF!</v>
      </c>
      <c r="M1032" t="e">
        <f>IF(INDEX(SamplingFeatures[Sampling Feature Type],$A1032)&lt;&gt;"Specimen","",
CONCATENATE("  - &amp;SpecimenID",TEXT(SUMPRODUCT(--($M$3:$M1031&lt;&gt;"")),"0000"),
" {","SamplingFeatureID:  *SamplingFeatureID",TEXT($A1032,"0000"),
", SpecimenTypeCV:  ",CHAR(34),INDEX(Specimens[Specimen Type],$A1032),CHAR(34),
", SpecimenMediumCV:  ",INDEX(Specimens[Specimen Medium],$A1032),
", IsFieldSpecimen:  ",CHAR(34),INDEX(Specimens[Is Field Specimen?],$A1032),CHAR(34),"}"))</f>
        <v>#REF!</v>
      </c>
      <c r="N1032" t="e">
        <f>IF(COUNTA(SpatialOffsets[])=0,"", IF(INDEX(SpatialOffsets[Spatial Offset Type],$A1032)="","",
CONCATENATE("  - &amp;SpatialOffsetID",TEXT($A1032,"0000"),
" {","SpatialOffsetTypeCV:  ",CHAR(34),INDEX(SpatialOffsets[Spatial Offset Type],$A1032),CHAR(34),
", Offset1Value:  ",INDEX(SpatialOffsets[Offset 1 Value],$A1032),
", Offset1UnitID:  ",CHAR(34),INDEX(SpatialOffsets[Offset 1 Unit],$A1032),CHAR(34),
", Offset2Value:  ",INDEX(SpatialOffsets[Offset 2 Value],$A1032),
", Offset2UnitID:  ",CHAR(34),INDEX(SpatialOffsets[Offset 2 Unit],$A1032),CHAR(34),
", Offset3Value:  ",INDEX(SpatialOffsets[Offset 3 Value],$A1032),
", Offset3UnitID:  ",CHAR(34),INDEX(SpatialOffsets[Offset 3 Unit],$A1032),CHAR(34),,"}")))</f>
        <v>#REF!</v>
      </c>
      <c r="O1032" t="e">
        <f>IF(COUNTA(RelatedFeatures[])=0,"", IF(INDEX(RelatedFeatures[First Sampling Feature Code],$A1032)="","",
CONCATENATE("  - &amp;RelationID",TEXT($A1032,"0000"),
" {","SamplingFeatureID:  *SamplingFeatureID",TEXT(MATCH(INDEX(RelatedFeatures[First Sampling Feature Code],$A1032),SamplingFeatures[Feature Code],0),"0000"),
", RelationshipTypeCV:  ",CHAR(34),INDEX(RelatedFeatures[Relationship Type],$A1032),CHAR(34),
", RelatedFeatureID: *SamplingFeatureID",TEXT(MATCH(INDEX(RelatedFeatures[Second Sampling Feature Code],$A1032),SamplingFeatures[Feature Code],0),"0000"),
", SpatialOffsetID:  ",IF(INDEX(RelatedFeatures[Offset Number],$A1032)="","",CONCATENATE("*SpatialOffsetID",TEXT(INDEX(RelatedFeatures[Offset Number],$A1032),"0000"))),"}")))</f>
        <v>#REF!</v>
      </c>
      <c r="P1032" t="e">
        <f>IF(INDEX(Methods[Method Type],$A1032)="","",
CONCATENATE("  - &amp;MethodID",TEXT($A1032,"0000"),
" {","MethodTypeCV:  ",CHAR(34),INDEX(Methods[Method Type],$A1032),CHAR(34),
", MethodCode:  ",CHAR(34),INDEX(Methods[Method Code],$A1032),CHAR(34),
", MethodName:  ",CHAR(34),INDEX(Methods[Method Name],$A1032),CHAR(34),
", MethodDescription:  ",CHAR(34),INDEX(Methods[Method Description],$A1032),CHAR(34),
", MethodLink:  ",CHAR(34),INDEX(Methods[Method Link],$A1032),CHAR(34),
", OrganizationID: *OrganizationID",TEXT(MATCH(INDEX(Methods[Organization Name],$A1032),Organizations[Organization Name],0),"0000"),"}"))</f>
        <v>#REF!</v>
      </c>
      <c r="Q1032" t="e">
        <f>IF(INDEX(Variables[Variable Type],$A1032)="","",
CONCATENATE("  - &amp;VariableID",TEXT($A1032,"0000"),
" {","VariableTypeCV:  ",CHAR(34),INDEX(Variables[Variable Type],$A1032),CHAR(34),
", VariableCode:  ",CHAR(34),INDEX(Variables[Variable Code],$A1032),CHAR(34),
", VariableNameCV:  ",CHAR(34),INDEX(Variables[Variable Name],$A1032),CHAR(34),
", VariableDefinition:  ",CHAR(34),INDEX(Variables[Variable Definition],$A1032),CHAR(34),
", SpecciationCV:  ",CHAR(34),INDEX(Variables[Speciation],$A1032),CHAR(34),
", NoDataValue:  ",CHAR(34),INDEX(Variables[No Data Value],$A1032),CHAR(34),"}"))</f>
        <v>#REF!</v>
      </c>
    </row>
    <row r="1033" spans="1:17" x14ac:dyDescent="0.25">
      <c r="A1033">
        <v>1030</v>
      </c>
      <c r="D1033" t="e">
        <f>IF(INDEX(People[First Name],$A1033)="","",
CONCATENATE("  - &amp;PersonID",TEXT($A1033,"0000"),
" {","PersonFirstName:  ",CHAR(34),INDEX(People[First Name],$A1033),CHAR(34),
", PersonMiddleName:  ",CHAR(34),INDEX(People[Middle Name],$A1033),CHAR(34),
", PersonLastName:  ",CHAR(34),INDEX(People[Last Name],$A1033),CHAR(34),"}"))</f>
        <v>#REF!</v>
      </c>
      <c r="E1033" t="e">
        <f>IF(INDEX(Organizations[Organization Type '[CV']],$A1033)="","",
CONCATENATE("  - &amp;OrganizationID",TEXT($A1033,"0000"),
" {","OrganizationTypeCV:  ",CHAR(34),INDEX(Organizations[Organization Type '[CV']],$A1033),CHAR(34),
", OrganizationCode:  ",CHAR(34),INDEX(Organizations[Organization Code],$A1033),CHAR(34),
", OrganizationName:  ",CHAR(34),INDEX(Organizations[Organization Name],$A1033),CHAR(34),
", OrganizationDescription:  ",CHAR(34),INDEX(Organizations[Organization Description],$A1033),CHAR(34),
", OrganizationLink:  ",CHAR(34),INDEX(Organizations[Organization Link],$A1033),CHAR(34),"}"))</f>
        <v>#REF!</v>
      </c>
      <c r="F1033" t="e">
        <f>IF(INDEX(People[First Name],$A1033)="","",
CONCATENATE("  - &amp;AffiliationID",TEXT($A1033,"0000"),
" {PersonID: *PersonID",TEXT($A1033,"0000"),
", OrganizationID: *OrganizationID",TEXT(MATCH(INDEX(People[Organization Name],$A1033),Organizations[Organization Name],0),"0000"),
", IsPrimaryOrganizationContact: , AffiliationStartDate: , AffiliationEndDate: , PrimaryPhone: ",
", PrimaryEmail: ",CHAR(34),INDEX(People[Primary Email],$A1033),CHAR(34),
", PrimaryAddress: ",CHAR(34),INDEX(People[Primary Address],$A1033),CHAR(34),
", PersonLink: }"))</f>
        <v>#REF!</v>
      </c>
      <c r="H1033" t="e">
        <f>IF(COUNTA(CitationInformation)=0,"",IF(INDEX(AuthorList[Author Name],$A1033)="","",
CONCATENATE("  - &amp;AuthorListID",TEXT($A1033,"0000"),
"  {CitationID: *CitationID0001",
", PersonID: *PersonID",TEXT(MATCH(INDEX(AuthorList[Author Name],$A1033),People[Full Name],0),"0000"),
", AuthorOrder: ",INDEX(AuthorList[Author Number],$A1033),"}")))</f>
        <v>#REF!</v>
      </c>
      <c r="K1033" t="e">
        <f>IF(INDEX(SamplingFeatures[Feature Code],$A1033)="","",
CONCATENATE("  - &amp;SamplingFeatureID",TEXT($A1033,"0000"),
" {","SamplingFeatureUUID:  ",CHAR(34),INDEX(SamplingFeatures[Sampling Feature UUID],$A1033),CHAR(34),
", SamplingFeatureTypeCV:  ",CHAR(34),INDEX(SamplingFeatures[Sampling Feature Type],$A1033),CHAR(34),
", SamplingFeatureCode:  ",CHAR(34),INDEX(SamplingFeatures[Feature Code],$A1033),CHAR(34),
", SamplingFeatureName:  ",CHAR(34),INDEX(SamplingFeatures[Feature Name],$A1033),CHAR(34),
", SamplingFeatureDescription:  ",CHAR(34),INDEX(SamplingFeatures[Feature Description],$A1033),CHAR(34),
", SamplingFeatureGeotypeCV:  ",CHAR(34),INDEX(SamplingFeatures[Feature Geo Type],$A1033),CHAR(34),
", FeatureGeometry:  ",CHAR(34),INDEX(SamplingFeatures[Feature Geometry],$A1033),CHAR(34),
", Elevation_m:  ",CHAR(34),INDEX(SamplingFeatures[Elevation_m],$A1033),CHAR(34),
", ElevationDatumCV:  ",CHAR(34),ElevationDatum,CHAR(34),"}"))</f>
        <v>#REF!</v>
      </c>
      <c r="L1033" t="e">
        <f>IF(INDEX(SamplingFeatures[Sampling Feature Type],$A1033)&lt;&gt;"Site","",
CONCATENATE("  - &amp;SiteID",TEXT(SUMPRODUCT(--($L$3:$L1032&lt;&gt;"")),"0000"),
" {","SamplingFeatureID:  *SamplingFeatureID",TEXT($A1033,"0000"),
", SiteTypeCV:  ",CHAR(34),INDEX(Sites[Site Type],$A1033),CHAR(34),
", Latitude:  ",INDEX(Sites[Latitude],$A1033),
", Longitude:  ",INDEX(Sites[Longitude],$A1033),
", SRSName:  ",CHAR(34),LatLonDatum,CHAR(34),"}"))</f>
        <v>#REF!</v>
      </c>
      <c r="M1033" t="e">
        <f>IF(INDEX(SamplingFeatures[Sampling Feature Type],$A1033)&lt;&gt;"Specimen","",
CONCATENATE("  - &amp;SpecimenID",TEXT(SUMPRODUCT(--($M$3:$M1032&lt;&gt;"")),"0000"),
" {","SamplingFeatureID:  *SamplingFeatureID",TEXT($A1033,"0000"),
", SpecimenTypeCV:  ",CHAR(34),INDEX(Specimens[Specimen Type],$A1033),CHAR(34),
", SpecimenMediumCV:  ",INDEX(Specimens[Specimen Medium],$A1033),
", IsFieldSpecimen:  ",CHAR(34),INDEX(Specimens[Is Field Specimen?],$A1033),CHAR(34),"}"))</f>
        <v>#REF!</v>
      </c>
      <c r="N1033" t="e">
        <f>IF(COUNTA(SpatialOffsets[])=0,"", IF(INDEX(SpatialOffsets[Spatial Offset Type],$A1033)="","",
CONCATENATE("  - &amp;SpatialOffsetID",TEXT($A1033,"0000"),
" {","SpatialOffsetTypeCV:  ",CHAR(34),INDEX(SpatialOffsets[Spatial Offset Type],$A1033),CHAR(34),
", Offset1Value:  ",INDEX(SpatialOffsets[Offset 1 Value],$A1033),
", Offset1UnitID:  ",CHAR(34),INDEX(SpatialOffsets[Offset 1 Unit],$A1033),CHAR(34),
", Offset2Value:  ",INDEX(SpatialOffsets[Offset 2 Value],$A1033),
", Offset2UnitID:  ",CHAR(34),INDEX(SpatialOffsets[Offset 2 Unit],$A1033),CHAR(34),
", Offset3Value:  ",INDEX(SpatialOffsets[Offset 3 Value],$A1033),
", Offset3UnitID:  ",CHAR(34),INDEX(SpatialOffsets[Offset 3 Unit],$A1033),CHAR(34),,"}")))</f>
        <v>#REF!</v>
      </c>
      <c r="O1033" t="e">
        <f>IF(COUNTA(RelatedFeatures[])=0,"", IF(INDEX(RelatedFeatures[First Sampling Feature Code],$A1033)="","",
CONCATENATE("  - &amp;RelationID",TEXT($A1033,"0000"),
" {","SamplingFeatureID:  *SamplingFeatureID",TEXT(MATCH(INDEX(RelatedFeatures[First Sampling Feature Code],$A1033),SamplingFeatures[Feature Code],0),"0000"),
", RelationshipTypeCV:  ",CHAR(34),INDEX(RelatedFeatures[Relationship Type],$A1033),CHAR(34),
", RelatedFeatureID: *SamplingFeatureID",TEXT(MATCH(INDEX(RelatedFeatures[Second Sampling Feature Code],$A1033),SamplingFeatures[Feature Code],0),"0000"),
", SpatialOffsetID:  ",IF(INDEX(RelatedFeatures[Offset Number],$A1033)="","",CONCATENATE("*SpatialOffsetID",TEXT(INDEX(RelatedFeatures[Offset Number],$A1033),"0000"))),"}")))</f>
        <v>#REF!</v>
      </c>
      <c r="P1033" t="e">
        <f>IF(INDEX(Methods[Method Type],$A1033)="","",
CONCATENATE("  - &amp;MethodID",TEXT($A1033,"0000"),
" {","MethodTypeCV:  ",CHAR(34),INDEX(Methods[Method Type],$A1033),CHAR(34),
", MethodCode:  ",CHAR(34),INDEX(Methods[Method Code],$A1033),CHAR(34),
", MethodName:  ",CHAR(34),INDEX(Methods[Method Name],$A1033),CHAR(34),
", MethodDescription:  ",CHAR(34),INDEX(Methods[Method Description],$A1033),CHAR(34),
", MethodLink:  ",CHAR(34),INDEX(Methods[Method Link],$A1033),CHAR(34),
", OrganizationID: *OrganizationID",TEXT(MATCH(INDEX(Methods[Organization Name],$A1033),Organizations[Organization Name],0),"0000"),"}"))</f>
        <v>#REF!</v>
      </c>
      <c r="Q1033" t="e">
        <f>IF(INDEX(Variables[Variable Type],$A1033)="","",
CONCATENATE("  - &amp;VariableID",TEXT($A1033,"0000"),
" {","VariableTypeCV:  ",CHAR(34),INDEX(Variables[Variable Type],$A1033),CHAR(34),
", VariableCode:  ",CHAR(34),INDEX(Variables[Variable Code],$A1033),CHAR(34),
", VariableNameCV:  ",CHAR(34),INDEX(Variables[Variable Name],$A1033),CHAR(34),
", VariableDefinition:  ",CHAR(34),INDEX(Variables[Variable Definition],$A1033),CHAR(34),
", SpecciationCV:  ",CHAR(34),INDEX(Variables[Speciation],$A1033),CHAR(34),
", NoDataValue:  ",CHAR(34),INDEX(Variables[No Data Value],$A1033),CHAR(34),"}"))</f>
        <v>#REF!</v>
      </c>
    </row>
    <row r="1034" spans="1:17" x14ac:dyDescent="0.25">
      <c r="A1034">
        <v>1031</v>
      </c>
      <c r="D1034" t="e">
        <f>IF(INDEX(People[First Name],$A1034)="","",
CONCATENATE("  - &amp;PersonID",TEXT($A1034,"0000"),
" {","PersonFirstName:  ",CHAR(34),INDEX(People[First Name],$A1034),CHAR(34),
", PersonMiddleName:  ",CHAR(34),INDEX(People[Middle Name],$A1034),CHAR(34),
", PersonLastName:  ",CHAR(34),INDEX(People[Last Name],$A1034),CHAR(34),"}"))</f>
        <v>#REF!</v>
      </c>
      <c r="E1034" t="e">
        <f>IF(INDEX(Organizations[Organization Type '[CV']],$A1034)="","",
CONCATENATE("  - &amp;OrganizationID",TEXT($A1034,"0000"),
" {","OrganizationTypeCV:  ",CHAR(34),INDEX(Organizations[Organization Type '[CV']],$A1034),CHAR(34),
", OrganizationCode:  ",CHAR(34),INDEX(Organizations[Organization Code],$A1034),CHAR(34),
", OrganizationName:  ",CHAR(34),INDEX(Organizations[Organization Name],$A1034),CHAR(34),
", OrganizationDescription:  ",CHAR(34),INDEX(Organizations[Organization Description],$A1034),CHAR(34),
", OrganizationLink:  ",CHAR(34),INDEX(Organizations[Organization Link],$A1034),CHAR(34),"}"))</f>
        <v>#REF!</v>
      </c>
      <c r="F1034" t="e">
        <f>IF(INDEX(People[First Name],$A1034)="","",
CONCATENATE("  - &amp;AffiliationID",TEXT($A1034,"0000"),
" {PersonID: *PersonID",TEXT($A1034,"0000"),
", OrganizationID: *OrganizationID",TEXT(MATCH(INDEX(People[Organization Name],$A1034),Organizations[Organization Name],0),"0000"),
", IsPrimaryOrganizationContact: , AffiliationStartDate: , AffiliationEndDate: , PrimaryPhone: ",
", PrimaryEmail: ",CHAR(34),INDEX(People[Primary Email],$A1034),CHAR(34),
", PrimaryAddress: ",CHAR(34),INDEX(People[Primary Address],$A1034),CHAR(34),
", PersonLink: }"))</f>
        <v>#REF!</v>
      </c>
      <c r="H1034" t="e">
        <f>IF(COUNTA(CitationInformation)=0,"",IF(INDEX(AuthorList[Author Name],$A1034)="","",
CONCATENATE("  - &amp;AuthorListID",TEXT($A1034,"0000"),
"  {CitationID: *CitationID0001",
", PersonID: *PersonID",TEXT(MATCH(INDEX(AuthorList[Author Name],$A1034),People[Full Name],0),"0000"),
", AuthorOrder: ",INDEX(AuthorList[Author Number],$A1034),"}")))</f>
        <v>#REF!</v>
      </c>
      <c r="K1034" t="e">
        <f>IF(INDEX(SamplingFeatures[Feature Code],$A1034)="","",
CONCATENATE("  - &amp;SamplingFeatureID",TEXT($A1034,"0000"),
" {","SamplingFeatureUUID:  ",CHAR(34),INDEX(SamplingFeatures[Sampling Feature UUID],$A1034),CHAR(34),
", SamplingFeatureTypeCV:  ",CHAR(34),INDEX(SamplingFeatures[Sampling Feature Type],$A1034),CHAR(34),
", SamplingFeatureCode:  ",CHAR(34),INDEX(SamplingFeatures[Feature Code],$A1034),CHAR(34),
", SamplingFeatureName:  ",CHAR(34),INDEX(SamplingFeatures[Feature Name],$A1034),CHAR(34),
", SamplingFeatureDescription:  ",CHAR(34),INDEX(SamplingFeatures[Feature Description],$A1034),CHAR(34),
", SamplingFeatureGeotypeCV:  ",CHAR(34),INDEX(SamplingFeatures[Feature Geo Type],$A1034),CHAR(34),
", FeatureGeometry:  ",CHAR(34),INDEX(SamplingFeatures[Feature Geometry],$A1034),CHAR(34),
", Elevation_m:  ",CHAR(34),INDEX(SamplingFeatures[Elevation_m],$A1034),CHAR(34),
", ElevationDatumCV:  ",CHAR(34),ElevationDatum,CHAR(34),"}"))</f>
        <v>#REF!</v>
      </c>
      <c r="L1034" t="e">
        <f>IF(INDEX(SamplingFeatures[Sampling Feature Type],$A1034)&lt;&gt;"Site","",
CONCATENATE("  - &amp;SiteID",TEXT(SUMPRODUCT(--($L$3:$L1033&lt;&gt;"")),"0000"),
" {","SamplingFeatureID:  *SamplingFeatureID",TEXT($A1034,"0000"),
", SiteTypeCV:  ",CHAR(34),INDEX(Sites[Site Type],$A1034),CHAR(34),
", Latitude:  ",INDEX(Sites[Latitude],$A1034),
", Longitude:  ",INDEX(Sites[Longitude],$A1034),
", SRSName:  ",CHAR(34),LatLonDatum,CHAR(34),"}"))</f>
        <v>#REF!</v>
      </c>
      <c r="M1034" t="e">
        <f>IF(INDEX(SamplingFeatures[Sampling Feature Type],$A1034)&lt;&gt;"Specimen","",
CONCATENATE("  - &amp;SpecimenID",TEXT(SUMPRODUCT(--($M$3:$M1033&lt;&gt;"")),"0000"),
" {","SamplingFeatureID:  *SamplingFeatureID",TEXT($A1034,"0000"),
", SpecimenTypeCV:  ",CHAR(34),INDEX(Specimens[Specimen Type],$A1034),CHAR(34),
", SpecimenMediumCV:  ",INDEX(Specimens[Specimen Medium],$A1034),
", IsFieldSpecimen:  ",CHAR(34),INDEX(Specimens[Is Field Specimen?],$A1034),CHAR(34),"}"))</f>
        <v>#REF!</v>
      </c>
      <c r="N1034" t="e">
        <f>IF(COUNTA(SpatialOffsets[])=0,"", IF(INDEX(SpatialOffsets[Spatial Offset Type],$A1034)="","",
CONCATENATE("  - &amp;SpatialOffsetID",TEXT($A1034,"0000"),
" {","SpatialOffsetTypeCV:  ",CHAR(34),INDEX(SpatialOffsets[Spatial Offset Type],$A1034),CHAR(34),
", Offset1Value:  ",INDEX(SpatialOffsets[Offset 1 Value],$A1034),
", Offset1UnitID:  ",CHAR(34),INDEX(SpatialOffsets[Offset 1 Unit],$A1034),CHAR(34),
", Offset2Value:  ",INDEX(SpatialOffsets[Offset 2 Value],$A1034),
", Offset2UnitID:  ",CHAR(34),INDEX(SpatialOffsets[Offset 2 Unit],$A1034),CHAR(34),
", Offset3Value:  ",INDEX(SpatialOffsets[Offset 3 Value],$A1034),
", Offset3UnitID:  ",CHAR(34),INDEX(SpatialOffsets[Offset 3 Unit],$A1034),CHAR(34),,"}")))</f>
        <v>#REF!</v>
      </c>
      <c r="O1034" t="e">
        <f>IF(COUNTA(RelatedFeatures[])=0,"", IF(INDEX(RelatedFeatures[First Sampling Feature Code],$A1034)="","",
CONCATENATE("  - &amp;RelationID",TEXT($A1034,"0000"),
" {","SamplingFeatureID:  *SamplingFeatureID",TEXT(MATCH(INDEX(RelatedFeatures[First Sampling Feature Code],$A1034),SamplingFeatures[Feature Code],0),"0000"),
", RelationshipTypeCV:  ",CHAR(34),INDEX(RelatedFeatures[Relationship Type],$A1034),CHAR(34),
", RelatedFeatureID: *SamplingFeatureID",TEXT(MATCH(INDEX(RelatedFeatures[Second Sampling Feature Code],$A1034),SamplingFeatures[Feature Code],0),"0000"),
", SpatialOffsetID:  ",IF(INDEX(RelatedFeatures[Offset Number],$A1034)="","",CONCATENATE("*SpatialOffsetID",TEXT(INDEX(RelatedFeatures[Offset Number],$A1034),"0000"))),"}")))</f>
        <v>#REF!</v>
      </c>
      <c r="P1034" t="e">
        <f>IF(INDEX(Methods[Method Type],$A1034)="","",
CONCATENATE("  - &amp;MethodID",TEXT($A1034,"0000"),
" {","MethodTypeCV:  ",CHAR(34),INDEX(Methods[Method Type],$A1034),CHAR(34),
", MethodCode:  ",CHAR(34),INDEX(Methods[Method Code],$A1034),CHAR(34),
", MethodName:  ",CHAR(34),INDEX(Methods[Method Name],$A1034),CHAR(34),
", MethodDescription:  ",CHAR(34),INDEX(Methods[Method Description],$A1034),CHAR(34),
", MethodLink:  ",CHAR(34),INDEX(Methods[Method Link],$A1034),CHAR(34),
", OrganizationID: *OrganizationID",TEXT(MATCH(INDEX(Methods[Organization Name],$A1034),Organizations[Organization Name],0),"0000"),"}"))</f>
        <v>#REF!</v>
      </c>
      <c r="Q1034" t="e">
        <f>IF(INDEX(Variables[Variable Type],$A1034)="","",
CONCATENATE("  - &amp;VariableID",TEXT($A1034,"0000"),
" {","VariableTypeCV:  ",CHAR(34),INDEX(Variables[Variable Type],$A1034),CHAR(34),
", VariableCode:  ",CHAR(34),INDEX(Variables[Variable Code],$A1034),CHAR(34),
", VariableNameCV:  ",CHAR(34),INDEX(Variables[Variable Name],$A1034),CHAR(34),
", VariableDefinition:  ",CHAR(34),INDEX(Variables[Variable Definition],$A1034),CHAR(34),
", SpecciationCV:  ",CHAR(34),INDEX(Variables[Speciation],$A1034),CHAR(34),
", NoDataValue:  ",CHAR(34),INDEX(Variables[No Data Value],$A1034),CHAR(34),"}"))</f>
        <v>#REF!</v>
      </c>
    </row>
    <row r="1035" spans="1:17" x14ac:dyDescent="0.25">
      <c r="A1035">
        <v>1032</v>
      </c>
      <c r="D1035" t="e">
        <f>IF(INDEX(People[First Name],$A1035)="","",
CONCATENATE("  - &amp;PersonID",TEXT($A1035,"0000"),
" {","PersonFirstName:  ",CHAR(34),INDEX(People[First Name],$A1035),CHAR(34),
", PersonMiddleName:  ",CHAR(34),INDEX(People[Middle Name],$A1035),CHAR(34),
", PersonLastName:  ",CHAR(34),INDEX(People[Last Name],$A1035),CHAR(34),"}"))</f>
        <v>#REF!</v>
      </c>
      <c r="E1035" t="e">
        <f>IF(INDEX(Organizations[Organization Type '[CV']],$A1035)="","",
CONCATENATE("  - &amp;OrganizationID",TEXT($A1035,"0000"),
" {","OrganizationTypeCV:  ",CHAR(34),INDEX(Organizations[Organization Type '[CV']],$A1035),CHAR(34),
", OrganizationCode:  ",CHAR(34),INDEX(Organizations[Organization Code],$A1035),CHAR(34),
", OrganizationName:  ",CHAR(34),INDEX(Organizations[Organization Name],$A1035),CHAR(34),
", OrganizationDescription:  ",CHAR(34),INDEX(Organizations[Organization Description],$A1035),CHAR(34),
", OrganizationLink:  ",CHAR(34),INDEX(Organizations[Organization Link],$A1035),CHAR(34),"}"))</f>
        <v>#REF!</v>
      </c>
      <c r="F1035" t="e">
        <f>IF(INDEX(People[First Name],$A1035)="","",
CONCATENATE("  - &amp;AffiliationID",TEXT($A1035,"0000"),
" {PersonID: *PersonID",TEXT($A1035,"0000"),
", OrganizationID: *OrganizationID",TEXT(MATCH(INDEX(People[Organization Name],$A1035),Organizations[Organization Name],0),"0000"),
", IsPrimaryOrganizationContact: , AffiliationStartDate: , AffiliationEndDate: , PrimaryPhone: ",
", PrimaryEmail: ",CHAR(34),INDEX(People[Primary Email],$A1035),CHAR(34),
", PrimaryAddress: ",CHAR(34),INDEX(People[Primary Address],$A1035),CHAR(34),
", PersonLink: }"))</f>
        <v>#REF!</v>
      </c>
      <c r="H1035" t="e">
        <f>IF(COUNTA(CitationInformation)=0,"",IF(INDEX(AuthorList[Author Name],$A1035)="","",
CONCATENATE("  - &amp;AuthorListID",TEXT($A1035,"0000"),
"  {CitationID: *CitationID0001",
", PersonID: *PersonID",TEXT(MATCH(INDEX(AuthorList[Author Name],$A1035),People[Full Name],0),"0000"),
", AuthorOrder: ",INDEX(AuthorList[Author Number],$A1035),"}")))</f>
        <v>#REF!</v>
      </c>
      <c r="K1035" t="e">
        <f>IF(INDEX(SamplingFeatures[Feature Code],$A1035)="","",
CONCATENATE("  - &amp;SamplingFeatureID",TEXT($A1035,"0000"),
" {","SamplingFeatureUUID:  ",CHAR(34),INDEX(SamplingFeatures[Sampling Feature UUID],$A1035),CHAR(34),
", SamplingFeatureTypeCV:  ",CHAR(34),INDEX(SamplingFeatures[Sampling Feature Type],$A1035),CHAR(34),
", SamplingFeatureCode:  ",CHAR(34),INDEX(SamplingFeatures[Feature Code],$A1035),CHAR(34),
", SamplingFeatureName:  ",CHAR(34),INDEX(SamplingFeatures[Feature Name],$A1035),CHAR(34),
", SamplingFeatureDescription:  ",CHAR(34),INDEX(SamplingFeatures[Feature Description],$A1035),CHAR(34),
", SamplingFeatureGeotypeCV:  ",CHAR(34),INDEX(SamplingFeatures[Feature Geo Type],$A1035),CHAR(34),
", FeatureGeometry:  ",CHAR(34),INDEX(SamplingFeatures[Feature Geometry],$A1035),CHAR(34),
", Elevation_m:  ",CHAR(34),INDEX(SamplingFeatures[Elevation_m],$A1035),CHAR(34),
", ElevationDatumCV:  ",CHAR(34),ElevationDatum,CHAR(34),"}"))</f>
        <v>#REF!</v>
      </c>
      <c r="L1035" t="e">
        <f>IF(INDEX(SamplingFeatures[Sampling Feature Type],$A1035)&lt;&gt;"Site","",
CONCATENATE("  - &amp;SiteID",TEXT(SUMPRODUCT(--($L$3:$L1034&lt;&gt;"")),"0000"),
" {","SamplingFeatureID:  *SamplingFeatureID",TEXT($A1035,"0000"),
", SiteTypeCV:  ",CHAR(34),INDEX(Sites[Site Type],$A1035),CHAR(34),
", Latitude:  ",INDEX(Sites[Latitude],$A1035),
", Longitude:  ",INDEX(Sites[Longitude],$A1035),
", SRSName:  ",CHAR(34),LatLonDatum,CHAR(34),"}"))</f>
        <v>#REF!</v>
      </c>
      <c r="M1035" t="e">
        <f>IF(INDEX(SamplingFeatures[Sampling Feature Type],$A1035)&lt;&gt;"Specimen","",
CONCATENATE("  - &amp;SpecimenID",TEXT(SUMPRODUCT(--($M$3:$M1034&lt;&gt;"")),"0000"),
" {","SamplingFeatureID:  *SamplingFeatureID",TEXT($A1035,"0000"),
", SpecimenTypeCV:  ",CHAR(34),INDEX(Specimens[Specimen Type],$A1035),CHAR(34),
", SpecimenMediumCV:  ",INDEX(Specimens[Specimen Medium],$A1035),
", IsFieldSpecimen:  ",CHAR(34),INDEX(Specimens[Is Field Specimen?],$A1035),CHAR(34),"}"))</f>
        <v>#REF!</v>
      </c>
      <c r="N1035" t="e">
        <f>IF(COUNTA(SpatialOffsets[])=0,"", IF(INDEX(SpatialOffsets[Spatial Offset Type],$A1035)="","",
CONCATENATE("  - &amp;SpatialOffsetID",TEXT($A1035,"0000"),
" {","SpatialOffsetTypeCV:  ",CHAR(34),INDEX(SpatialOffsets[Spatial Offset Type],$A1035),CHAR(34),
", Offset1Value:  ",INDEX(SpatialOffsets[Offset 1 Value],$A1035),
", Offset1UnitID:  ",CHAR(34),INDEX(SpatialOffsets[Offset 1 Unit],$A1035),CHAR(34),
", Offset2Value:  ",INDEX(SpatialOffsets[Offset 2 Value],$A1035),
", Offset2UnitID:  ",CHAR(34),INDEX(SpatialOffsets[Offset 2 Unit],$A1035),CHAR(34),
", Offset3Value:  ",INDEX(SpatialOffsets[Offset 3 Value],$A1035),
", Offset3UnitID:  ",CHAR(34),INDEX(SpatialOffsets[Offset 3 Unit],$A1035),CHAR(34),,"}")))</f>
        <v>#REF!</v>
      </c>
      <c r="O1035" t="e">
        <f>IF(COUNTA(RelatedFeatures[])=0,"", IF(INDEX(RelatedFeatures[First Sampling Feature Code],$A1035)="","",
CONCATENATE("  - &amp;RelationID",TEXT($A1035,"0000"),
" {","SamplingFeatureID:  *SamplingFeatureID",TEXT(MATCH(INDEX(RelatedFeatures[First Sampling Feature Code],$A1035),SamplingFeatures[Feature Code],0),"0000"),
", RelationshipTypeCV:  ",CHAR(34),INDEX(RelatedFeatures[Relationship Type],$A1035),CHAR(34),
", RelatedFeatureID: *SamplingFeatureID",TEXT(MATCH(INDEX(RelatedFeatures[Second Sampling Feature Code],$A1035),SamplingFeatures[Feature Code],0),"0000"),
", SpatialOffsetID:  ",IF(INDEX(RelatedFeatures[Offset Number],$A1035)="","",CONCATENATE("*SpatialOffsetID",TEXT(INDEX(RelatedFeatures[Offset Number],$A1035),"0000"))),"}")))</f>
        <v>#REF!</v>
      </c>
      <c r="P1035" t="e">
        <f>IF(INDEX(Methods[Method Type],$A1035)="","",
CONCATENATE("  - &amp;MethodID",TEXT($A1035,"0000"),
" {","MethodTypeCV:  ",CHAR(34),INDEX(Methods[Method Type],$A1035),CHAR(34),
", MethodCode:  ",CHAR(34),INDEX(Methods[Method Code],$A1035),CHAR(34),
", MethodName:  ",CHAR(34),INDEX(Methods[Method Name],$A1035),CHAR(34),
", MethodDescription:  ",CHAR(34),INDEX(Methods[Method Description],$A1035),CHAR(34),
", MethodLink:  ",CHAR(34),INDEX(Methods[Method Link],$A1035),CHAR(34),
", OrganizationID: *OrganizationID",TEXT(MATCH(INDEX(Methods[Organization Name],$A1035),Organizations[Organization Name],0),"0000"),"}"))</f>
        <v>#REF!</v>
      </c>
      <c r="Q1035" t="e">
        <f>IF(INDEX(Variables[Variable Type],$A1035)="","",
CONCATENATE("  - &amp;VariableID",TEXT($A1035,"0000"),
" {","VariableTypeCV:  ",CHAR(34),INDEX(Variables[Variable Type],$A1035),CHAR(34),
", VariableCode:  ",CHAR(34),INDEX(Variables[Variable Code],$A1035),CHAR(34),
", VariableNameCV:  ",CHAR(34),INDEX(Variables[Variable Name],$A1035),CHAR(34),
", VariableDefinition:  ",CHAR(34),INDEX(Variables[Variable Definition],$A1035),CHAR(34),
", SpecciationCV:  ",CHAR(34),INDEX(Variables[Speciation],$A1035),CHAR(34),
", NoDataValue:  ",CHAR(34),INDEX(Variables[No Data Value],$A1035),CHAR(34),"}"))</f>
        <v>#REF!</v>
      </c>
    </row>
    <row r="1036" spans="1:17" x14ac:dyDescent="0.25">
      <c r="A1036">
        <v>1033</v>
      </c>
      <c r="D1036" t="e">
        <f>IF(INDEX(People[First Name],$A1036)="","",
CONCATENATE("  - &amp;PersonID",TEXT($A1036,"0000"),
" {","PersonFirstName:  ",CHAR(34),INDEX(People[First Name],$A1036),CHAR(34),
", PersonMiddleName:  ",CHAR(34),INDEX(People[Middle Name],$A1036),CHAR(34),
", PersonLastName:  ",CHAR(34),INDEX(People[Last Name],$A1036),CHAR(34),"}"))</f>
        <v>#REF!</v>
      </c>
      <c r="E1036" t="e">
        <f>IF(INDEX(Organizations[Organization Type '[CV']],$A1036)="","",
CONCATENATE("  - &amp;OrganizationID",TEXT($A1036,"0000"),
" {","OrganizationTypeCV:  ",CHAR(34),INDEX(Organizations[Organization Type '[CV']],$A1036),CHAR(34),
", OrganizationCode:  ",CHAR(34),INDEX(Organizations[Organization Code],$A1036),CHAR(34),
", OrganizationName:  ",CHAR(34),INDEX(Organizations[Organization Name],$A1036),CHAR(34),
", OrganizationDescription:  ",CHAR(34),INDEX(Organizations[Organization Description],$A1036),CHAR(34),
", OrganizationLink:  ",CHAR(34),INDEX(Organizations[Organization Link],$A1036),CHAR(34),"}"))</f>
        <v>#REF!</v>
      </c>
      <c r="F1036" t="e">
        <f>IF(INDEX(People[First Name],$A1036)="","",
CONCATENATE("  - &amp;AffiliationID",TEXT($A1036,"0000"),
" {PersonID: *PersonID",TEXT($A1036,"0000"),
", OrganizationID: *OrganizationID",TEXT(MATCH(INDEX(People[Organization Name],$A1036),Organizations[Organization Name],0),"0000"),
", IsPrimaryOrganizationContact: , AffiliationStartDate: , AffiliationEndDate: , PrimaryPhone: ",
", PrimaryEmail: ",CHAR(34),INDEX(People[Primary Email],$A1036),CHAR(34),
", PrimaryAddress: ",CHAR(34),INDEX(People[Primary Address],$A1036),CHAR(34),
", PersonLink: }"))</f>
        <v>#REF!</v>
      </c>
      <c r="H1036" t="e">
        <f>IF(COUNTA(CitationInformation)=0,"",IF(INDEX(AuthorList[Author Name],$A1036)="","",
CONCATENATE("  - &amp;AuthorListID",TEXT($A1036,"0000"),
"  {CitationID: *CitationID0001",
", PersonID: *PersonID",TEXT(MATCH(INDEX(AuthorList[Author Name],$A1036),People[Full Name],0),"0000"),
", AuthorOrder: ",INDEX(AuthorList[Author Number],$A1036),"}")))</f>
        <v>#REF!</v>
      </c>
      <c r="K1036" t="e">
        <f>IF(INDEX(SamplingFeatures[Feature Code],$A1036)="","",
CONCATENATE("  - &amp;SamplingFeatureID",TEXT($A1036,"0000"),
" {","SamplingFeatureUUID:  ",CHAR(34),INDEX(SamplingFeatures[Sampling Feature UUID],$A1036),CHAR(34),
", SamplingFeatureTypeCV:  ",CHAR(34),INDEX(SamplingFeatures[Sampling Feature Type],$A1036),CHAR(34),
", SamplingFeatureCode:  ",CHAR(34),INDEX(SamplingFeatures[Feature Code],$A1036),CHAR(34),
", SamplingFeatureName:  ",CHAR(34),INDEX(SamplingFeatures[Feature Name],$A1036),CHAR(34),
", SamplingFeatureDescription:  ",CHAR(34),INDEX(SamplingFeatures[Feature Description],$A1036),CHAR(34),
", SamplingFeatureGeotypeCV:  ",CHAR(34),INDEX(SamplingFeatures[Feature Geo Type],$A1036),CHAR(34),
", FeatureGeometry:  ",CHAR(34),INDEX(SamplingFeatures[Feature Geometry],$A1036),CHAR(34),
", Elevation_m:  ",CHAR(34),INDEX(SamplingFeatures[Elevation_m],$A1036),CHAR(34),
", ElevationDatumCV:  ",CHAR(34),ElevationDatum,CHAR(34),"}"))</f>
        <v>#REF!</v>
      </c>
      <c r="L1036" t="e">
        <f>IF(INDEX(SamplingFeatures[Sampling Feature Type],$A1036)&lt;&gt;"Site","",
CONCATENATE("  - &amp;SiteID",TEXT(SUMPRODUCT(--($L$3:$L1035&lt;&gt;"")),"0000"),
" {","SamplingFeatureID:  *SamplingFeatureID",TEXT($A1036,"0000"),
", SiteTypeCV:  ",CHAR(34),INDEX(Sites[Site Type],$A1036),CHAR(34),
", Latitude:  ",INDEX(Sites[Latitude],$A1036),
", Longitude:  ",INDEX(Sites[Longitude],$A1036),
", SRSName:  ",CHAR(34),LatLonDatum,CHAR(34),"}"))</f>
        <v>#REF!</v>
      </c>
      <c r="M1036" t="e">
        <f>IF(INDEX(SamplingFeatures[Sampling Feature Type],$A1036)&lt;&gt;"Specimen","",
CONCATENATE("  - &amp;SpecimenID",TEXT(SUMPRODUCT(--($M$3:$M1035&lt;&gt;"")),"0000"),
" {","SamplingFeatureID:  *SamplingFeatureID",TEXT($A1036,"0000"),
", SpecimenTypeCV:  ",CHAR(34),INDEX(Specimens[Specimen Type],$A1036),CHAR(34),
", SpecimenMediumCV:  ",INDEX(Specimens[Specimen Medium],$A1036),
", IsFieldSpecimen:  ",CHAR(34),INDEX(Specimens[Is Field Specimen?],$A1036),CHAR(34),"}"))</f>
        <v>#REF!</v>
      </c>
      <c r="N1036" t="e">
        <f>IF(COUNTA(SpatialOffsets[])=0,"", IF(INDEX(SpatialOffsets[Spatial Offset Type],$A1036)="","",
CONCATENATE("  - &amp;SpatialOffsetID",TEXT($A1036,"0000"),
" {","SpatialOffsetTypeCV:  ",CHAR(34),INDEX(SpatialOffsets[Spatial Offset Type],$A1036),CHAR(34),
", Offset1Value:  ",INDEX(SpatialOffsets[Offset 1 Value],$A1036),
", Offset1UnitID:  ",CHAR(34),INDEX(SpatialOffsets[Offset 1 Unit],$A1036),CHAR(34),
", Offset2Value:  ",INDEX(SpatialOffsets[Offset 2 Value],$A1036),
", Offset2UnitID:  ",CHAR(34),INDEX(SpatialOffsets[Offset 2 Unit],$A1036),CHAR(34),
", Offset3Value:  ",INDEX(SpatialOffsets[Offset 3 Value],$A1036),
", Offset3UnitID:  ",CHAR(34),INDEX(SpatialOffsets[Offset 3 Unit],$A1036),CHAR(34),,"}")))</f>
        <v>#REF!</v>
      </c>
      <c r="O1036" t="e">
        <f>IF(COUNTA(RelatedFeatures[])=0,"", IF(INDEX(RelatedFeatures[First Sampling Feature Code],$A1036)="","",
CONCATENATE("  - &amp;RelationID",TEXT($A1036,"0000"),
" {","SamplingFeatureID:  *SamplingFeatureID",TEXT(MATCH(INDEX(RelatedFeatures[First Sampling Feature Code],$A1036),SamplingFeatures[Feature Code],0),"0000"),
", RelationshipTypeCV:  ",CHAR(34),INDEX(RelatedFeatures[Relationship Type],$A1036),CHAR(34),
", RelatedFeatureID: *SamplingFeatureID",TEXT(MATCH(INDEX(RelatedFeatures[Second Sampling Feature Code],$A1036),SamplingFeatures[Feature Code],0),"0000"),
", SpatialOffsetID:  ",IF(INDEX(RelatedFeatures[Offset Number],$A1036)="","",CONCATENATE("*SpatialOffsetID",TEXT(INDEX(RelatedFeatures[Offset Number],$A1036),"0000"))),"}")))</f>
        <v>#REF!</v>
      </c>
      <c r="P1036" t="e">
        <f>IF(INDEX(Methods[Method Type],$A1036)="","",
CONCATENATE("  - &amp;MethodID",TEXT($A1036,"0000"),
" {","MethodTypeCV:  ",CHAR(34),INDEX(Methods[Method Type],$A1036),CHAR(34),
", MethodCode:  ",CHAR(34),INDEX(Methods[Method Code],$A1036),CHAR(34),
", MethodName:  ",CHAR(34),INDEX(Methods[Method Name],$A1036),CHAR(34),
", MethodDescription:  ",CHAR(34),INDEX(Methods[Method Description],$A1036),CHAR(34),
", MethodLink:  ",CHAR(34),INDEX(Methods[Method Link],$A1036),CHAR(34),
", OrganizationID: *OrganizationID",TEXT(MATCH(INDEX(Methods[Organization Name],$A1036),Organizations[Organization Name],0),"0000"),"}"))</f>
        <v>#REF!</v>
      </c>
      <c r="Q1036" t="e">
        <f>IF(INDEX(Variables[Variable Type],$A1036)="","",
CONCATENATE("  - &amp;VariableID",TEXT($A1036,"0000"),
" {","VariableTypeCV:  ",CHAR(34),INDEX(Variables[Variable Type],$A1036),CHAR(34),
", VariableCode:  ",CHAR(34),INDEX(Variables[Variable Code],$A1036),CHAR(34),
", VariableNameCV:  ",CHAR(34),INDEX(Variables[Variable Name],$A1036),CHAR(34),
", VariableDefinition:  ",CHAR(34),INDEX(Variables[Variable Definition],$A1036),CHAR(34),
", SpecciationCV:  ",CHAR(34),INDEX(Variables[Speciation],$A1036),CHAR(34),
", NoDataValue:  ",CHAR(34),INDEX(Variables[No Data Value],$A1036),CHAR(34),"}"))</f>
        <v>#REF!</v>
      </c>
    </row>
    <row r="1037" spans="1:17" x14ac:dyDescent="0.25">
      <c r="A1037">
        <v>1034</v>
      </c>
      <c r="D1037" t="e">
        <f>IF(INDEX(People[First Name],$A1037)="","",
CONCATENATE("  - &amp;PersonID",TEXT($A1037,"0000"),
" {","PersonFirstName:  ",CHAR(34),INDEX(People[First Name],$A1037),CHAR(34),
", PersonMiddleName:  ",CHAR(34),INDEX(People[Middle Name],$A1037),CHAR(34),
", PersonLastName:  ",CHAR(34),INDEX(People[Last Name],$A1037),CHAR(34),"}"))</f>
        <v>#REF!</v>
      </c>
      <c r="E1037" t="e">
        <f>IF(INDEX(Organizations[Organization Type '[CV']],$A1037)="","",
CONCATENATE("  - &amp;OrganizationID",TEXT($A1037,"0000"),
" {","OrganizationTypeCV:  ",CHAR(34),INDEX(Organizations[Organization Type '[CV']],$A1037),CHAR(34),
", OrganizationCode:  ",CHAR(34),INDEX(Organizations[Organization Code],$A1037),CHAR(34),
", OrganizationName:  ",CHAR(34),INDEX(Organizations[Organization Name],$A1037),CHAR(34),
", OrganizationDescription:  ",CHAR(34),INDEX(Organizations[Organization Description],$A1037),CHAR(34),
", OrganizationLink:  ",CHAR(34),INDEX(Organizations[Organization Link],$A1037),CHAR(34),"}"))</f>
        <v>#REF!</v>
      </c>
      <c r="F1037" t="e">
        <f>IF(INDEX(People[First Name],$A1037)="","",
CONCATENATE("  - &amp;AffiliationID",TEXT($A1037,"0000"),
" {PersonID: *PersonID",TEXT($A1037,"0000"),
", OrganizationID: *OrganizationID",TEXT(MATCH(INDEX(People[Organization Name],$A1037),Organizations[Organization Name],0),"0000"),
", IsPrimaryOrganizationContact: , AffiliationStartDate: , AffiliationEndDate: , PrimaryPhone: ",
", PrimaryEmail: ",CHAR(34),INDEX(People[Primary Email],$A1037),CHAR(34),
", PrimaryAddress: ",CHAR(34),INDEX(People[Primary Address],$A1037),CHAR(34),
", PersonLink: }"))</f>
        <v>#REF!</v>
      </c>
      <c r="H1037" t="e">
        <f>IF(COUNTA(CitationInformation)=0,"",IF(INDEX(AuthorList[Author Name],$A1037)="","",
CONCATENATE("  - &amp;AuthorListID",TEXT($A1037,"0000"),
"  {CitationID: *CitationID0001",
", PersonID: *PersonID",TEXT(MATCH(INDEX(AuthorList[Author Name],$A1037),People[Full Name],0),"0000"),
", AuthorOrder: ",INDEX(AuthorList[Author Number],$A1037),"}")))</f>
        <v>#REF!</v>
      </c>
      <c r="K1037" t="e">
        <f>IF(INDEX(SamplingFeatures[Feature Code],$A1037)="","",
CONCATENATE("  - &amp;SamplingFeatureID",TEXT($A1037,"0000"),
" {","SamplingFeatureUUID:  ",CHAR(34),INDEX(SamplingFeatures[Sampling Feature UUID],$A1037),CHAR(34),
", SamplingFeatureTypeCV:  ",CHAR(34),INDEX(SamplingFeatures[Sampling Feature Type],$A1037),CHAR(34),
", SamplingFeatureCode:  ",CHAR(34),INDEX(SamplingFeatures[Feature Code],$A1037),CHAR(34),
", SamplingFeatureName:  ",CHAR(34),INDEX(SamplingFeatures[Feature Name],$A1037),CHAR(34),
", SamplingFeatureDescription:  ",CHAR(34),INDEX(SamplingFeatures[Feature Description],$A1037),CHAR(34),
", SamplingFeatureGeotypeCV:  ",CHAR(34),INDEX(SamplingFeatures[Feature Geo Type],$A1037),CHAR(34),
", FeatureGeometry:  ",CHAR(34),INDEX(SamplingFeatures[Feature Geometry],$A1037),CHAR(34),
", Elevation_m:  ",CHAR(34),INDEX(SamplingFeatures[Elevation_m],$A1037),CHAR(34),
", ElevationDatumCV:  ",CHAR(34),ElevationDatum,CHAR(34),"}"))</f>
        <v>#REF!</v>
      </c>
      <c r="L1037" t="e">
        <f>IF(INDEX(SamplingFeatures[Sampling Feature Type],$A1037)&lt;&gt;"Site","",
CONCATENATE("  - &amp;SiteID",TEXT(SUMPRODUCT(--($L$3:$L1036&lt;&gt;"")),"0000"),
" {","SamplingFeatureID:  *SamplingFeatureID",TEXT($A1037,"0000"),
", SiteTypeCV:  ",CHAR(34),INDEX(Sites[Site Type],$A1037),CHAR(34),
", Latitude:  ",INDEX(Sites[Latitude],$A1037),
", Longitude:  ",INDEX(Sites[Longitude],$A1037),
", SRSName:  ",CHAR(34),LatLonDatum,CHAR(34),"}"))</f>
        <v>#REF!</v>
      </c>
      <c r="M1037" t="e">
        <f>IF(INDEX(SamplingFeatures[Sampling Feature Type],$A1037)&lt;&gt;"Specimen","",
CONCATENATE("  - &amp;SpecimenID",TEXT(SUMPRODUCT(--($M$3:$M1036&lt;&gt;"")),"0000"),
" {","SamplingFeatureID:  *SamplingFeatureID",TEXT($A1037,"0000"),
", SpecimenTypeCV:  ",CHAR(34),INDEX(Specimens[Specimen Type],$A1037),CHAR(34),
", SpecimenMediumCV:  ",INDEX(Specimens[Specimen Medium],$A1037),
", IsFieldSpecimen:  ",CHAR(34),INDEX(Specimens[Is Field Specimen?],$A1037),CHAR(34),"}"))</f>
        <v>#REF!</v>
      </c>
      <c r="N1037" t="e">
        <f>IF(COUNTA(SpatialOffsets[])=0,"", IF(INDEX(SpatialOffsets[Spatial Offset Type],$A1037)="","",
CONCATENATE("  - &amp;SpatialOffsetID",TEXT($A1037,"0000"),
" {","SpatialOffsetTypeCV:  ",CHAR(34),INDEX(SpatialOffsets[Spatial Offset Type],$A1037),CHAR(34),
", Offset1Value:  ",INDEX(SpatialOffsets[Offset 1 Value],$A1037),
", Offset1UnitID:  ",CHAR(34),INDEX(SpatialOffsets[Offset 1 Unit],$A1037),CHAR(34),
", Offset2Value:  ",INDEX(SpatialOffsets[Offset 2 Value],$A1037),
", Offset2UnitID:  ",CHAR(34),INDEX(SpatialOffsets[Offset 2 Unit],$A1037),CHAR(34),
", Offset3Value:  ",INDEX(SpatialOffsets[Offset 3 Value],$A1037),
", Offset3UnitID:  ",CHAR(34),INDEX(SpatialOffsets[Offset 3 Unit],$A1037),CHAR(34),,"}")))</f>
        <v>#REF!</v>
      </c>
      <c r="O1037" t="e">
        <f>IF(COUNTA(RelatedFeatures[])=0,"", IF(INDEX(RelatedFeatures[First Sampling Feature Code],$A1037)="","",
CONCATENATE("  - &amp;RelationID",TEXT($A1037,"0000"),
" {","SamplingFeatureID:  *SamplingFeatureID",TEXT(MATCH(INDEX(RelatedFeatures[First Sampling Feature Code],$A1037),SamplingFeatures[Feature Code],0),"0000"),
", RelationshipTypeCV:  ",CHAR(34),INDEX(RelatedFeatures[Relationship Type],$A1037),CHAR(34),
", RelatedFeatureID: *SamplingFeatureID",TEXT(MATCH(INDEX(RelatedFeatures[Second Sampling Feature Code],$A1037),SamplingFeatures[Feature Code],0),"0000"),
", SpatialOffsetID:  ",IF(INDEX(RelatedFeatures[Offset Number],$A1037)="","",CONCATENATE("*SpatialOffsetID",TEXT(INDEX(RelatedFeatures[Offset Number],$A1037),"0000"))),"}")))</f>
        <v>#REF!</v>
      </c>
      <c r="P1037" t="e">
        <f>IF(INDEX(Methods[Method Type],$A1037)="","",
CONCATENATE("  - &amp;MethodID",TEXT($A1037,"0000"),
" {","MethodTypeCV:  ",CHAR(34),INDEX(Methods[Method Type],$A1037),CHAR(34),
", MethodCode:  ",CHAR(34),INDEX(Methods[Method Code],$A1037),CHAR(34),
", MethodName:  ",CHAR(34),INDEX(Methods[Method Name],$A1037),CHAR(34),
", MethodDescription:  ",CHAR(34),INDEX(Methods[Method Description],$A1037),CHAR(34),
", MethodLink:  ",CHAR(34),INDEX(Methods[Method Link],$A1037),CHAR(34),
", OrganizationID: *OrganizationID",TEXT(MATCH(INDEX(Methods[Organization Name],$A1037),Organizations[Organization Name],0),"0000"),"}"))</f>
        <v>#REF!</v>
      </c>
      <c r="Q1037" t="e">
        <f>IF(INDEX(Variables[Variable Type],$A1037)="","",
CONCATENATE("  - &amp;VariableID",TEXT($A1037,"0000"),
" {","VariableTypeCV:  ",CHAR(34),INDEX(Variables[Variable Type],$A1037),CHAR(34),
", VariableCode:  ",CHAR(34),INDEX(Variables[Variable Code],$A1037),CHAR(34),
", VariableNameCV:  ",CHAR(34),INDEX(Variables[Variable Name],$A1037),CHAR(34),
", VariableDefinition:  ",CHAR(34),INDEX(Variables[Variable Definition],$A1037),CHAR(34),
", SpecciationCV:  ",CHAR(34),INDEX(Variables[Speciation],$A1037),CHAR(34),
", NoDataValue:  ",CHAR(34),INDEX(Variables[No Data Value],$A1037),CHAR(34),"}"))</f>
        <v>#REF!</v>
      </c>
    </row>
    <row r="1038" spans="1:17" x14ac:dyDescent="0.25">
      <c r="A1038">
        <v>1035</v>
      </c>
      <c r="D1038" t="e">
        <f>IF(INDEX(People[First Name],$A1038)="","",
CONCATENATE("  - &amp;PersonID",TEXT($A1038,"0000"),
" {","PersonFirstName:  ",CHAR(34),INDEX(People[First Name],$A1038),CHAR(34),
", PersonMiddleName:  ",CHAR(34),INDEX(People[Middle Name],$A1038),CHAR(34),
", PersonLastName:  ",CHAR(34),INDEX(People[Last Name],$A1038),CHAR(34),"}"))</f>
        <v>#REF!</v>
      </c>
      <c r="E1038" t="e">
        <f>IF(INDEX(Organizations[Organization Type '[CV']],$A1038)="","",
CONCATENATE("  - &amp;OrganizationID",TEXT($A1038,"0000"),
" {","OrganizationTypeCV:  ",CHAR(34),INDEX(Organizations[Organization Type '[CV']],$A1038),CHAR(34),
", OrganizationCode:  ",CHAR(34),INDEX(Organizations[Organization Code],$A1038),CHAR(34),
", OrganizationName:  ",CHAR(34),INDEX(Organizations[Organization Name],$A1038),CHAR(34),
", OrganizationDescription:  ",CHAR(34),INDEX(Organizations[Organization Description],$A1038),CHAR(34),
", OrganizationLink:  ",CHAR(34),INDEX(Organizations[Organization Link],$A1038),CHAR(34),"}"))</f>
        <v>#REF!</v>
      </c>
      <c r="F1038" t="e">
        <f>IF(INDEX(People[First Name],$A1038)="","",
CONCATENATE("  - &amp;AffiliationID",TEXT($A1038,"0000"),
" {PersonID: *PersonID",TEXT($A1038,"0000"),
", OrganizationID: *OrganizationID",TEXT(MATCH(INDEX(People[Organization Name],$A1038),Organizations[Organization Name],0),"0000"),
", IsPrimaryOrganizationContact: , AffiliationStartDate: , AffiliationEndDate: , PrimaryPhone: ",
", PrimaryEmail: ",CHAR(34),INDEX(People[Primary Email],$A1038),CHAR(34),
", PrimaryAddress: ",CHAR(34),INDEX(People[Primary Address],$A1038),CHAR(34),
", PersonLink: }"))</f>
        <v>#REF!</v>
      </c>
      <c r="H1038" t="e">
        <f>IF(COUNTA(CitationInformation)=0,"",IF(INDEX(AuthorList[Author Name],$A1038)="","",
CONCATENATE("  - &amp;AuthorListID",TEXT($A1038,"0000"),
"  {CitationID: *CitationID0001",
", PersonID: *PersonID",TEXT(MATCH(INDEX(AuthorList[Author Name],$A1038),People[Full Name],0),"0000"),
", AuthorOrder: ",INDEX(AuthorList[Author Number],$A1038),"}")))</f>
        <v>#REF!</v>
      </c>
      <c r="K1038" t="e">
        <f>IF(INDEX(SamplingFeatures[Feature Code],$A1038)="","",
CONCATENATE("  - &amp;SamplingFeatureID",TEXT($A1038,"0000"),
" {","SamplingFeatureUUID:  ",CHAR(34),INDEX(SamplingFeatures[Sampling Feature UUID],$A1038),CHAR(34),
", SamplingFeatureTypeCV:  ",CHAR(34),INDEX(SamplingFeatures[Sampling Feature Type],$A1038),CHAR(34),
", SamplingFeatureCode:  ",CHAR(34),INDEX(SamplingFeatures[Feature Code],$A1038),CHAR(34),
", SamplingFeatureName:  ",CHAR(34),INDEX(SamplingFeatures[Feature Name],$A1038),CHAR(34),
", SamplingFeatureDescription:  ",CHAR(34),INDEX(SamplingFeatures[Feature Description],$A1038),CHAR(34),
", SamplingFeatureGeotypeCV:  ",CHAR(34),INDEX(SamplingFeatures[Feature Geo Type],$A1038),CHAR(34),
", FeatureGeometry:  ",CHAR(34),INDEX(SamplingFeatures[Feature Geometry],$A1038),CHAR(34),
", Elevation_m:  ",CHAR(34),INDEX(SamplingFeatures[Elevation_m],$A1038),CHAR(34),
", ElevationDatumCV:  ",CHAR(34),ElevationDatum,CHAR(34),"}"))</f>
        <v>#REF!</v>
      </c>
      <c r="L1038" t="e">
        <f>IF(INDEX(SamplingFeatures[Sampling Feature Type],$A1038)&lt;&gt;"Site","",
CONCATENATE("  - &amp;SiteID",TEXT(SUMPRODUCT(--($L$3:$L1037&lt;&gt;"")),"0000"),
" {","SamplingFeatureID:  *SamplingFeatureID",TEXT($A1038,"0000"),
", SiteTypeCV:  ",CHAR(34),INDEX(Sites[Site Type],$A1038),CHAR(34),
", Latitude:  ",INDEX(Sites[Latitude],$A1038),
", Longitude:  ",INDEX(Sites[Longitude],$A1038),
", SRSName:  ",CHAR(34),LatLonDatum,CHAR(34),"}"))</f>
        <v>#REF!</v>
      </c>
      <c r="M1038" t="e">
        <f>IF(INDEX(SamplingFeatures[Sampling Feature Type],$A1038)&lt;&gt;"Specimen","",
CONCATENATE("  - &amp;SpecimenID",TEXT(SUMPRODUCT(--($M$3:$M1037&lt;&gt;"")),"0000"),
" {","SamplingFeatureID:  *SamplingFeatureID",TEXT($A1038,"0000"),
", SpecimenTypeCV:  ",CHAR(34),INDEX(Specimens[Specimen Type],$A1038),CHAR(34),
", SpecimenMediumCV:  ",INDEX(Specimens[Specimen Medium],$A1038),
", IsFieldSpecimen:  ",CHAR(34),INDEX(Specimens[Is Field Specimen?],$A1038),CHAR(34),"}"))</f>
        <v>#REF!</v>
      </c>
      <c r="N1038" t="e">
        <f>IF(COUNTA(SpatialOffsets[])=0,"", IF(INDEX(SpatialOffsets[Spatial Offset Type],$A1038)="","",
CONCATENATE("  - &amp;SpatialOffsetID",TEXT($A1038,"0000"),
" {","SpatialOffsetTypeCV:  ",CHAR(34),INDEX(SpatialOffsets[Spatial Offset Type],$A1038),CHAR(34),
", Offset1Value:  ",INDEX(SpatialOffsets[Offset 1 Value],$A1038),
", Offset1UnitID:  ",CHAR(34),INDEX(SpatialOffsets[Offset 1 Unit],$A1038),CHAR(34),
", Offset2Value:  ",INDEX(SpatialOffsets[Offset 2 Value],$A1038),
", Offset2UnitID:  ",CHAR(34),INDEX(SpatialOffsets[Offset 2 Unit],$A1038),CHAR(34),
", Offset3Value:  ",INDEX(SpatialOffsets[Offset 3 Value],$A1038),
", Offset3UnitID:  ",CHAR(34),INDEX(SpatialOffsets[Offset 3 Unit],$A1038),CHAR(34),,"}")))</f>
        <v>#REF!</v>
      </c>
      <c r="O1038" t="e">
        <f>IF(COUNTA(RelatedFeatures[])=0,"", IF(INDEX(RelatedFeatures[First Sampling Feature Code],$A1038)="","",
CONCATENATE("  - &amp;RelationID",TEXT($A1038,"0000"),
" {","SamplingFeatureID:  *SamplingFeatureID",TEXT(MATCH(INDEX(RelatedFeatures[First Sampling Feature Code],$A1038),SamplingFeatures[Feature Code],0),"0000"),
", RelationshipTypeCV:  ",CHAR(34),INDEX(RelatedFeatures[Relationship Type],$A1038),CHAR(34),
", RelatedFeatureID: *SamplingFeatureID",TEXT(MATCH(INDEX(RelatedFeatures[Second Sampling Feature Code],$A1038),SamplingFeatures[Feature Code],0),"0000"),
", SpatialOffsetID:  ",IF(INDEX(RelatedFeatures[Offset Number],$A1038)="","",CONCATENATE("*SpatialOffsetID",TEXT(INDEX(RelatedFeatures[Offset Number],$A1038),"0000"))),"}")))</f>
        <v>#REF!</v>
      </c>
      <c r="P1038" t="e">
        <f>IF(INDEX(Methods[Method Type],$A1038)="","",
CONCATENATE("  - &amp;MethodID",TEXT($A1038,"0000"),
" {","MethodTypeCV:  ",CHAR(34),INDEX(Methods[Method Type],$A1038),CHAR(34),
", MethodCode:  ",CHAR(34),INDEX(Methods[Method Code],$A1038),CHAR(34),
", MethodName:  ",CHAR(34),INDEX(Methods[Method Name],$A1038),CHAR(34),
", MethodDescription:  ",CHAR(34),INDEX(Methods[Method Description],$A1038),CHAR(34),
", MethodLink:  ",CHAR(34),INDEX(Methods[Method Link],$A1038),CHAR(34),
", OrganizationID: *OrganizationID",TEXT(MATCH(INDEX(Methods[Organization Name],$A1038),Organizations[Organization Name],0),"0000"),"}"))</f>
        <v>#REF!</v>
      </c>
      <c r="Q1038" t="e">
        <f>IF(INDEX(Variables[Variable Type],$A1038)="","",
CONCATENATE("  - &amp;VariableID",TEXT($A1038,"0000"),
" {","VariableTypeCV:  ",CHAR(34),INDEX(Variables[Variable Type],$A1038),CHAR(34),
", VariableCode:  ",CHAR(34),INDEX(Variables[Variable Code],$A1038),CHAR(34),
", VariableNameCV:  ",CHAR(34),INDEX(Variables[Variable Name],$A1038),CHAR(34),
", VariableDefinition:  ",CHAR(34),INDEX(Variables[Variable Definition],$A1038),CHAR(34),
", SpecciationCV:  ",CHAR(34),INDEX(Variables[Speciation],$A1038),CHAR(34),
", NoDataValue:  ",CHAR(34),INDEX(Variables[No Data Value],$A1038),CHAR(34),"}"))</f>
        <v>#REF!</v>
      </c>
    </row>
    <row r="1039" spans="1:17" x14ac:dyDescent="0.25">
      <c r="A1039">
        <v>1036</v>
      </c>
      <c r="D1039" t="e">
        <f>IF(INDEX(People[First Name],$A1039)="","",
CONCATENATE("  - &amp;PersonID",TEXT($A1039,"0000"),
" {","PersonFirstName:  ",CHAR(34),INDEX(People[First Name],$A1039),CHAR(34),
", PersonMiddleName:  ",CHAR(34),INDEX(People[Middle Name],$A1039),CHAR(34),
", PersonLastName:  ",CHAR(34),INDEX(People[Last Name],$A1039),CHAR(34),"}"))</f>
        <v>#REF!</v>
      </c>
      <c r="E1039" t="e">
        <f>IF(INDEX(Organizations[Organization Type '[CV']],$A1039)="","",
CONCATENATE("  - &amp;OrganizationID",TEXT($A1039,"0000"),
" {","OrganizationTypeCV:  ",CHAR(34),INDEX(Organizations[Organization Type '[CV']],$A1039),CHAR(34),
", OrganizationCode:  ",CHAR(34),INDEX(Organizations[Organization Code],$A1039),CHAR(34),
", OrganizationName:  ",CHAR(34),INDEX(Organizations[Organization Name],$A1039),CHAR(34),
", OrganizationDescription:  ",CHAR(34),INDEX(Organizations[Organization Description],$A1039),CHAR(34),
", OrganizationLink:  ",CHAR(34),INDEX(Organizations[Organization Link],$A1039),CHAR(34),"}"))</f>
        <v>#REF!</v>
      </c>
      <c r="F1039" t="e">
        <f>IF(INDEX(People[First Name],$A1039)="","",
CONCATENATE("  - &amp;AffiliationID",TEXT($A1039,"0000"),
" {PersonID: *PersonID",TEXT($A1039,"0000"),
", OrganizationID: *OrganizationID",TEXT(MATCH(INDEX(People[Organization Name],$A1039),Organizations[Organization Name],0),"0000"),
", IsPrimaryOrganizationContact: , AffiliationStartDate: , AffiliationEndDate: , PrimaryPhone: ",
", PrimaryEmail: ",CHAR(34),INDEX(People[Primary Email],$A1039),CHAR(34),
", PrimaryAddress: ",CHAR(34),INDEX(People[Primary Address],$A1039),CHAR(34),
", PersonLink: }"))</f>
        <v>#REF!</v>
      </c>
      <c r="H1039" t="e">
        <f>IF(COUNTA(CitationInformation)=0,"",IF(INDEX(AuthorList[Author Name],$A1039)="","",
CONCATENATE("  - &amp;AuthorListID",TEXT($A1039,"0000"),
"  {CitationID: *CitationID0001",
", PersonID: *PersonID",TEXT(MATCH(INDEX(AuthorList[Author Name],$A1039),People[Full Name],0),"0000"),
", AuthorOrder: ",INDEX(AuthorList[Author Number],$A1039),"}")))</f>
        <v>#REF!</v>
      </c>
      <c r="K1039" t="e">
        <f>IF(INDEX(SamplingFeatures[Feature Code],$A1039)="","",
CONCATENATE("  - &amp;SamplingFeatureID",TEXT($A1039,"0000"),
" {","SamplingFeatureUUID:  ",CHAR(34),INDEX(SamplingFeatures[Sampling Feature UUID],$A1039),CHAR(34),
", SamplingFeatureTypeCV:  ",CHAR(34),INDEX(SamplingFeatures[Sampling Feature Type],$A1039),CHAR(34),
", SamplingFeatureCode:  ",CHAR(34),INDEX(SamplingFeatures[Feature Code],$A1039),CHAR(34),
", SamplingFeatureName:  ",CHAR(34),INDEX(SamplingFeatures[Feature Name],$A1039),CHAR(34),
", SamplingFeatureDescription:  ",CHAR(34),INDEX(SamplingFeatures[Feature Description],$A1039),CHAR(34),
", SamplingFeatureGeotypeCV:  ",CHAR(34),INDEX(SamplingFeatures[Feature Geo Type],$A1039),CHAR(34),
", FeatureGeometry:  ",CHAR(34),INDEX(SamplingFeatures[Feature Geometry],$A1039),CHAR(34),
", Elevation_m:  ",CHAR(34),INDEX(SamplingFeatures[Elevation_m],$A1039),CHAR(34),
", ElevationDatumCV:  ",CHAR(34),ElevationDatum,CHAR(34),"}"))</f>
        <v>#REF!</v>
      </c>
      <c r="L1039" t="e">
        <f>IF(INDEX(SamplingFeatures[Sampling Feature Type],$A1039)&lt;&gt;"Site","",
CONCATENATE("  - &amp;SiteID",TEXT(SUMPRODUCT(--($L$3:$L1038&lt;&gt;"")),"0000"),
" {","SamplingFeatureID:  *SamplingFeatureID",TEXT($A1039,"0000"),
", SiteTypeCV:  ",CHAR(34),INDEX(Sites[Site Type],$A1039),CHAR(34),
", Latitude:  ",INDEX(Sites[Latitude],$A1039),
", Longitude:  ",INDEX(Sites[Longitude],$A1039),
", SRSName:  ",CHAR(34),LatLonDatum,CHAR(34),"}"))</f>
        <v>#REF!</v>
      </c>
      <c r="M1039" t="e">
        <f>IF(INDEX(SamplingFeatures[Sampling Feature Type],$A1039)&lt;&gt;"Specimen","",
CONCATENATE("  - &amp;SpecimenID",TEXT(SUMPRODUCT(--($M$3:$M1038&lt;&gt;"")),"0000"),
" {","SamplingFeatureID:  *SamplingFeatureID",TEXT($A1039,"0000"),
", SpecimenTypeCV:  ",CHAR(34),INDEX(Specimens[Specimen Type],$A1039),CHAR(34),
", SpecimenMediumCV:  ",INDEX(Specimens[Specimen Medium],$A1039),
", IsFieldSpecimen:  ",CHAR(34),INDEX(Specimens[Is Field Specimen?],$A1039),CHAR(34),"}"))</f>
        <v>#REF!</v>
      </c>
      <c r="N1039" t="e">
        <f>IF(COUNTA(SpatialOffsets[])=0,"", IF(INDEX(SpatialOffsets[Spatial Offset Type],$A1039)="","",
CONCATENATE("  - &amp;SpatialOffsetID",TEXT($A1039,"0000"),
" {","SpatialOffsetTypeCV:  ",CHAR(34),INDEX(SpatialOffsets[Spatial Offset Type],$A1039),CHAR(34),
", Offset1Value:  ",INDEX(SpatialOffsets[Offset 1 Value],$A1039),
", Offset1UnitID:  ",CHAR(34),INDEX(SpatialOffsets[Offset 1 Unit],$A1039),CHAR(34),
", Offset2Value:  ",INDEX(SpatialOffsets[Offset 2 Value],$A1039),
", Offset2UnitID:  ",CHAR(34),INDEX(SpatialOffsets[Offset 2 Unit],$A1039),CHAR(34),
", Offset3Value:  ",INDEX(SpatialOffsets[Offset 3 Value],$A1039),
", Offset3UnitID:  ",CHAR(34),INDEX(SpatialOffsets[Offset 3 Unit],$A1039),CHAR(34),,"}")))</f>
        <v>#REF!</v>
      </c>
      <c r="O1039" t="e">
        <f>IF(COUNTA(RelatedFeatures[])=0,"", IF(INDEX(RelatedFeatures[First Sampling Feature Code],$A1039)="","",
CONCATENATE("  - &amp;RelationID",TEXT($A1039,"0000"),
" {","SamplingFeatureID:  *SamplingFeatureID",TEXT(MATCH(INDEX(RelatedFeatures[First Sampling Feature Code],$A1039),SamplingFeatures[Feature Code],0),"0000"),
", RelationshipTypeCV:  ",CHAR(34),INDEX(RelatedFeatures[Relationship Type],$A1039),CHAR(34),
", RelatedFeatureID: *SamplingFeatureID",TEXT(MATCH(INDEX(RelatedFeatures[Second Sampling Feature Code],$A1039),SamplingFeatures[Feature Code],0),"0000"),
", SpatialOffsetID:  ",IF(INDEX(RelatedFeatures[Offset Number],$A1039)="","",CONCATENATE("*SpatialOffsetID",TEXT(INDEX(RelatedFeatures[Offset Number],$A1039),"0000"))),"}")))</f>
        <v>#REF!</v>
      </c>
      <c r="P1039" t="e">
        <f>IF(INDEX(Methods[Method Type],$A1039)="","",
CONCATENATE("  - &amp;MethodID",TEXT($A1039,"0000"),
" {","MethodTypeCV:  ",CHAR(34),INDEX(Methods[Method Type],$A1039),CHAR(34),
", MethodCode:  ",CHAR(34),INDEX(Methods[Method Code],$A1039),CHAR(34),
", MethodName:  ",CHAR(34),INDEX(Methods[Method Name],$A1039),CHAR(34),
", MethodDescription:  ",CHAR(34),INDEX(Methods[Method Description],$A1039),CHAR(34),
", MethodLink:  ",CHAR(34),INDEX(Methods[Method Link],$A1039),CHAR(34),
", OrganizationID: *OrganizationID",TEXT(MATCH(INDEX(Methods[Organization Name],$A1039),Organizations[Organization Name],0),"0000"),"}"))</f>
        <v>#REF!</v>
      </c>
      <c r="Q1039" t="e">
        <f>IF(INDEX(Variables[Variable Type],$A1039)="","",
CONCATENATE("  - &amp;VariableID",TEXT($A1039,"0000"),
" {","VariableTypeCV:  ",CHAR(34),INDEX(Variables[Variable Type],$A1039),CHAR(34),
", VariableCode:  ",CHAR(34),INDEX(Variables[Variable Code],$A1039),CHAR(34),
", VariableNameCV:  ",CHAR(34),INDEX(Variables[Variable Name],$A1039),CHAR(34),
", VariableDefinition:  ",CHAR(34),INDEX(Variables[Variable Definition],$A1039),CHAR(34),
", SpecciationCV:  ",CHAR(34),INDEX(Variables[Speciation],$A1039),CHAR(34),
", NoDataValue:  ",CHAR(34),INDEX(Variables[No Data Value],$A1039),CHAR(34),"}"))</f>
        <v>#REF!</v>
      </c>
    </row>
    <row r="1040" spans="1:17" x14ac:dyDescent="0.25">
      <c r="A1040">
        <v>1037</v>
      </c>
      <c r="D1040" t="e">
        <f>IF(INDEX(People[First Name],$A1040)="","",
CONCATENATE("  - &amp;PersonID",TEXT($A1040,"0000"),
" {","PersonFirstName:  ",CHAR(34),INDEX(People[First Name],$A1040),CHAR(34),
", PersonMiddleName:  ",CHAR(34),INDEX(People[Middle Name],$A1040),CHAR(34),
", PersonLastName:  ",CHAR(34),INDEX(People[Last Name],$A1040),CHAR(34),"}"))</f>
        <v>#REF!</v>
      </c>
      <c r="E1040" t="e">
        <f>IF(INDEX(Organizations[Organization Type '[CV']],$A1040)="","",
CONCATENATE("  - &amp;OrganizationID",TEXT($A1040,"0000"),
" {","OrganizationTypeCV:  ",CHAR(34),INDEX(Organizations[Organization Type '[CV']],$A1040),CHAR(34),
", OrganizationCode:  ",CHAR(34),INDEX(Organizations[Organization Code],$A1040),CHAR(34),
", OrganizationName:  ",CHAR(34),INDEX(Organizations[Organization Name],$A1040),CHAR(34),
", OrganizationDescription:  ",CHAR(34),INDEX(Organizations[Organization Description],$A1040),CHAR(34),
", OrganizationLink:  ",CHAR(34),INDEX(Organizations[Organization Link],$A1040),CHAR(34),"}"))</f>
        <v>#REF!</v>
      </c>
      <c r="F1040" t="e">
        <f>IF(INDEX(People[First Name],$A1040)="","",
CONCATENATE("  - &amp;AffiliationID",TEXT($A1040,"0000"),
" {PersonID: *PersonID",TEXT($A1040,"0000"),
", OrganizationID: *OrganizationID",TEXT(MATCH(INDEX(People[Organization Name],$A1040),Organizations[Organization Name],0),"0000"),
", IsPrimaryOrganizationContact: , AffiliationStartDate: , AffiliationEndDate: , PrimaryPhone: ",
", PrimaryEmail: ",CHAR(34),INDEX(People[Primary Email],$A1040),CHAR(34),
", PrimaryAddress: ",CHAR(34),INDEX(People[Primary Address],$A1040),CHAR(34),
", PersonLink: }"))</f>
        <v>#REF!</v>
      </c>
      <c r="H1040" t="e">
        <f>IF(COUNTA(CitationInformation)=0,"",IF(INDEX(AuthorList[Author Name],$A1040)="","",
CONCATENATE("  - &amp;AuthorListID",TEXT($A1040,"0000"),
"  {CitationID: *CitationID0001",
", PersonID: *PersonID",TEXT(MATCH(INDEX(AuthorList[Author Name],$A1040),People[Full Name],0),"0000"),
", AuthorOrder: ",INDEX(AuthorList[Author Number],$A1040),"}")))</f>
        <v>#REF!</v>
      </c>
      <c r="K1040" t="e">
        <f>IF(INDEX(SamplingFeatures[Feature Code],$A1040)="","",
CONCATENATE("  - &amp;SamplingFeatureID",TEXT($A1040,"0000"),
" {","SamplingFeatureUUID:  ",CHAR(34),INDEX(SamplingFeatures[Sampling Feature UUID],$A1040),CHAR(34),
", SamplingFeatureTypeCV:  ",CHAR(34),INDEX(SamplingFeatures[Sampling Feature Type],$A1040),CHAR(34),
", SamplingFeatureCode:  ",CHAR(34),INDEX(SamplingFeatures[Feature Code],$A1040),CHAR(34),
", SamplingFeatureName:  ",CHAR(34),INDEX(SamplingFeatures[Feature Name],$A1040),CHAR(34),
", SamplingFeatureDescription:  ",CHAR(34),INDEX(SamplingFeatures[Feature Description],$A1040),CHAR(34),
", SamplingFeatureGeotypeCV:  ",CHAR(34),INDEX(SamplingFeatures[Feature Geo Type],$A1040),CHAR(34),
", FeatureGeometry:  ",CHAR(34),INDEX(SamplingFeatures[Feature Geometry],$A1040),CHAR(34),
", Elevation_m:  ",CHAR(34),INDEX(SamplingFeatures[Elevation_m],$A1040),CHAR(34),
", ElevationDatumCV:  ",CHAR(34),ElevationDatum,CHAR(34),"}"))</f>
        <v>#REF!</v>
      </c>
      <c r="L1040" t="e">
        <f>IF(INDEX(SamplingFeatures[Sampling Feature Type],$A1040)&lt;&gt;"Site","",
CONCATENATE("  - &amp;SiteID",TEXT(SUMPRODUCT(--($L$3:$L1039&lt;&gt;"")),"0000"),
" {","SamplingFeatureID:  *SamplingFeatureID",TEXT($A1040,"0000"),
", SiteTypeCV:  ",CHAR(34),INDEX(Sites[Site Type],$A1040),CHAR(34),
", Latitude:  ",INDEX(Sites[Latitude],$A1040),
", Longitude:  ",INDEX(Sites[Longitude],$A1040),
", SRSName:  ",CHAR(34),LatLonDatum,CHAR(34),"}"))</f>
        <v>#REF!</v>
      </c>
      <c r="M1040" t="e">
        <f>IF(INDEX(SamplingFeatures[Sampling Feature Type],$A1040)&lt;&gt;"Specimen","",
CONCATENATE("  - &amp;SpecimenID",TEXT(SUMPRODUCT(--($M$3:$M1039&lt;&gt;"")),"0000"),
" {","SamplingFeatureID:  *SamplingFeatureID",TEXT($A1040,"0000"),
", SpecimenTypeCV:  ",CHAR(34),INDEX(Specimens[Specimen Type],$A1040),CHAR(34),
", SpecimenMediumCV:  ",INDEX(Specimens[Specimen Medium],$A1040),
", IsFieldSpecimen:  ",CHAR(34),INDEX(Specimens[Is Field Specimen?],$A1040),CHAR(34),"}"))</f>
        <v>#REF!</v>
      </c>
      <c r="N1040" t="e">
        <f>IF(COUNTA(SpatialOffsets[])=0,"", IF(INDEX(SpatialOffsets[Spatial Offset Type],$A1040)="","",
CONCATENATE("  - &amp;SpatialOffsetID",TEXT($A1040,"0000"),
" {","SpatialOffsetTypeCV:  ",CHAR(34),INDEX(SpatialOffsets[Spatial Offset Type],$A1040),CHAR(34),
", Offset1Value:  ",INDEX(SpatialOffsets[Offset 1 Value],$A1040),
", Offset1UnitID:  ",CHAR(34),INDEX(SpatialOffsets[Offset 1 Unit],$A1040),CHAR(34),
", Offset2Value:  ",INDEX(SpatialOffsets[Offset 2 Value],$A1040),
", Offset2UnitID:  ",CHAR(34),INDEX(SpatialOffsets[Offset 2 Unit],$A1040),CHAR(34),
", Offset3Value:  ",INDEX(SpatialOffsets[Offset 3 Value],$A1040),
", Offset3UnitID:  ",CHAR(34),INDEX(SpatialOffsets[Offset 3 Unit],$A1040),CHAR(34),,"}")))</f>
        <v>#REF!</v>
      </c>
      <c r="O1040" t="e">
        <f>IF(COUNTA(RelatedFeatures[])=0,"", IF(INDEX(RelatedFeatures[First Sampling Feature Code],$A1040)="","",
CONCATENATE("  - &amp;RelationID",TEXT($A1040,"0000"),
" {","SamplingFeatureID:  *SamplingFeatureID",TEXT(MATCH(INDEX(RelatedFeatures[First Sampling Feature Code],$A1040),SamplingFeatures[Feature Code],0),"0000"),
", RelationshipTypeCV:  ",CHAR(34),INDEX(RelatedFeatures[Relationship Type],$A1040),CHAR(34),
", RelatedFeatureID: *SamplingFeatureID",TEXT(MATCH(INDEX(RelatedFeatures[Second Sampling Feature Code],$A1040),SamplingFeatures[Feature Code],0),"0000"),
", SpatialOffsetID:  ",IF(INDEX(RelatedFeatures[Offset Number],$A1040)="","",CONCATENATE("*SpatialOffsetID",TEXT(INDEX(RelatedFeatures[Offset Number],$A1040),"0000"))),"}")))</f>
        <v>#REF!</v>
      </c>
      <c r="P1040" t="e">
        <f>IF(INDEX(Methods[Method Type],$A1040)="","",
CONCATENATE("  - &amp;MethodID",TEXT($A1040,"0000"),
" {","MethodTypeCV:  ",CHAR(34),INDEX(Methods[Method Type],$A1040),CHAR(34),
", MethodCode:  ",CHAR(34),INDEX(Methods[Method Code],$A1040),CHAR(34),
", MethodName:  ",CHAR(34),INDEX(Methods[Method Name],$A1040),CHAR(34),
", MethodDescription:  ",CHAR(34),INDEX(Methods[Method Description],$A1040),CHAR(34),
", MethodLink:  ",CHAR(34),INDEX(Methods[Method Link],$A1040),CHAR(34),
", OrganizationID: *OrganizationID",TEXT(MATCH(INDEX(Methods[Organization Name],$A1040),Organizations[Organization Name],0),"0000"),"}"))</f>
        <v>#REF!</v>
      </c>
      <c r="Q1040" t="e">
        <f>IF(INDEX(Variables[Variable Type],$A1040)="","",
CONCATENATE("  - &amp;VariableID",TEXT($A1040,"0000"),
" {","VariableTypeCV:  ",CHAR(34),INDEX(Variables[Variable Type],$A1040),CHAR(34),
", VariableCode:  ",CHAR(34),INDEX(Variables[Variable Code],$A1040),CHAR(34),
", VariableNameCV:  ",CHAR(34),INDEX(Variables[Variable Name],$A1040),CHAR(34),
", VariableDefinition:  ",CHAR(34),INDEX(Variables[Variable Definition],$A1040),CHAR(34),
", SpecciationCV:  ",CHAR(34),INDEX(Variables[Speciation],$A1040),CHAR(34),
", NoDataValue:  ",CHAR(34),INDEX(Variables[No Data Value],$A1040),CHAR(34),"}"))</f>
        <v>#REF!</v>
      </c>
    </row>
    <row r="1041" spans="1:17" x14ac:dyDescent="0.25">
      <c r="A1041">
        <v>1038</v>
      </c>
      <c r="D1041" t="e">
        <f>IF(INDEX(People[First Name],$A1041)="","",
CONCATENATE("  - &amp;PersonID",TEXT($A1041,"0000"),
" {","PersonFirstName:  ",CHAR(34),INDEX(People[First Name],$A1041),CHAR(34),
", PersonMiddleName:  ",CHAR(34),INDEX(People[Middle Name],$A1041),CHAR(34),
", PersonLastName:  ",CHAR(34),INDEX(People[Last Name],$A1041),CHAR(34),"}"))</f>
        <v>#REF!</v>
      </c>
      <c r="E1041" t="e">
        <f>IF(INDEX(Organizations[Organization Type '[CV']],$A1041)="","",
CONCATENATE("  - &amp;OrganizationID",TEXT($A1041,"0000"),
" {","OrganizationTypeCV:  ",CHAR(34),INDEX(Organizations[Organization Type '[CV']],$A1041),CHAR(34),
", OrganizationCode:  ",CHAR(34),INDEX(Organizations[Organization Code],$A1041),CHAR(34),
", OrganizationName:  ",CHAR(34),INDEX(Organizations[Organization Name],$A1041),CHAR(34),
", OrganizationDescription:  ",CHAR(34),INDEX(Organizations[Organization Description],$A1041),CHAR(34),
", OrganizationLink:  ",CHAR(34),INDEX(Organizations[Organization Link],$A1041),CHAR(34),"}"))</f>
        <v>#REF!</v>
      </c>
      <c r="F1041" t="e">
        <f>IF(INDEX(People[First Name],$A1041)="","",
CONCATENATE("  - &amp;AffiliationID",TEXT($A1041,"0000"),
" {PersonID: *PersonID",TEXT($A1041,"0000"),
", OrganizationID: *OrganizationID",TEXT(MATCH(INDEX(People[Organization Name],$A1041),Organizations[Organization Name],0),"0000"),
", IsPrimaryOrganizationContact: , AffiliationStartDate: , AffiliationEndDate: , PrimaryPhone: ",
", PrimaryEmail: ",CHAR(34),INDEX(People[Primary Email],$A1041),CHAR(34),
", PrimaryAddress: ",CHAR(34),INDEX(People[Primary Address],$A1041),CHAR(34),
", PersonLink: }"))</f>
        <v>#REF!</v>
      </c>
      <c r="H1041" t="e">
        <f>IF(COUNTA(CitationInformation)=0,"",IF(INDEX(AuthorList[Author Name],$A1041)="","",
CONCATENATE("  - &amp;AuthorListID",TEXT($A1041,"0000"),
"  {CitationID: *CitationID0001",
", PersonID: *PersonID",TEXT(MATCH(INDEX(AuthorList[Author Name],$A1041),People[Full Name],0),"0000"),
", AuthorOrder: ",INDEX(AuthorList[Author Number],$A1041),"}")))</f>
        <v>#REF!</v>
      </c>
      <c r="K1041" t="e">
        <f>IF(INDEX(SamplingFeatures[Feature Code],$A1041)="","",
CONCATENATE("  - &amp;SamplingFeatureID",TEXT($A1041,"0000"),
" {","SamplingFeatureUUID:  ",CHAR(34),INDEX(SamplingFeatures[Sampling Feature UUID],$A1041),CHAR(34),
", SamplingFeatureTypeCV:  ",CHAR(34),INDEX(SamplingFeatures[Sampling Feature Type],$A1041),CHAR(34),
", SamplingFeatureCode:  ",CHAR(34),INDEX(SamplingFeatures[Feature Code],$A1041),CHAR(34),
", SamplingFeatureName:  ",CHAR(34),INDEX(SamplingFeatures[Feature Name],$A1041),CHAR(34),
", SamplingFeatureDescription:  ",CHAR(34),INDEX(SamplingFeatures[Feature Description],$A1041),CHAR(34),
", SamplingFeatureGeotypeCV:  ",CHAR(34),INDEX(SamplingFeatures[Feature Geo Type],$A1041),CHAR(34),
", FeatureGeometry:  ",CHAR(34),INDEX(SamplingFeatures[Feature Geometry],$A1041),CHAR(34),
", Elevation_m:  ",CHAR(34),INDEX(SamplingFeatures[Elevation_m],$A1041),CHAR(34),
", ElevationDatumCV:  ",CHAR(34),ElevationDatum,CHAR(34),"}"))</f>
        <v>#REF!</v>
      </c>
      <c r="L1041" t="e">
        <f>IF(INDEX(SamplingFeatures[Sampling Feature Type],$A1041)&lt;&gt;"Site","",
CONCATENATE("  - &amp;SiteID",TEXT(SUMPRODUCT(--($L$3:$L1040&lt;&gt;"")),"0000"),
" {","SamplingFeatureID:  *SamplingFeatureID",TEXT($A1041,"0000"),
", SiteTypeCV:  ",CHAR(34),INDEX(Sites[Site Type],$A1041),CHAR(34),
", Latitude:  ",INDEX(Sites[Latitude],$A1041),
", Longitude:  ",INDEX(Sites[Longitude],$A1041),
", SRSName:  ",CHAR(34),LatLonDatum,CHAR(34),"}"))</f>
        <v>#REF!</v>
      </c>
      <c r="M1041" t="e">
        <f>IF(INDEX(SamplingFeatures[Sampling Feature Type],$A1041)&lt;&gt;"Specimen","",
CONCATENATE("  - &amp;SpecimenID",TEXT(SUMPRODUCT(--($M$3:$M1040&lt;&gt;"")),"0000"),
" {","SamplingFeatureID:  *SamplingFeatureID",TEXT($A1041,"0000"),
", SpecimenTypeCV:  ",CHAR(34),INDEX(Specimens[Specimen Type],$A1041),CHAR(34),
", SpecimenMediumCV:  ",INDEX(Specimens[Specimen Medium],$A1041),
", IsFieldSpecimen:  ",CHAR(34),INDEX(Specimens[Is Field Specimen?],$A1041),CHAR(34),"}"))</f>
        <v>#REF!</v>
      </c>
      <c r="N1041" t="e">
        <f>IF(COUNTA(SpatialOffsets[])=0,"", IF(INDEX(SpatialOffsets[Spatial Offset Type],$A1041)="","",
CONCATENATE("  - &amp;SpatialOffsetID",TEXT($A1041,"0000"),
" {","SpatialOffsetTypeCV:  ",CHAR(34),INDEX(SpatialOffsets[Spatial Offset Type],$A1041),CHAR(34),
", Offset1Value:  ",INDEX(SpatialOffsets[Offset 1 Value],$A1041),
", Offset1UnitID:  ",CHAR(34),INDEX(SpatialOffsets[Offset 1 Unit],$A1041),CHAR(34),
", Offset2Value:  ",INDEX(SpatialOffsets[Offset 2 Value],$A1041),
", Offset2UnitID:  ",CHAR(34),INDEX(SpatialOffsets[Offset 2 Unit],$A1041),CHAR(34),
", Offset3Value:  ",INDEX(SpatialOffsets[Offset 3 Value],$A1041),
", Offset3UnitID:  ",CHAR(34),INDEX(SpatialOffsets[Offset 3 Unit],$A1041),CHAR(34),,"}")))</f>
        <v>#REF!</v>
      </c>
      <c r="O1041" t="e">
        <f>IF(COUNTA(RelatedFeatures[])=0,"", IF(INDEX(RelatedFeatures[First Sampling Feature Code],$A1041)="","",
CONCATENATE("  - &amp;RelationID",TEXT($A1041,"0000"),
" {","SamplingFeatureID:  *SamplingFeatureID",TEXT(MATCH(INDEX(RelatedFeatures[First Sampling Feature Code],$A1041),SamplingFeatures[Feature Code],0),"0000"),
", RelationshipTypeCV:  ",CHAR(34),INDEX(RelatedFeatures[Relationship Type],$A1041),CHAR(34),
", RelatedFeatureID: *SamplingFeatureID",TEXT(MATCH(INDEX(RelatedFeatures[Second Sampling Feature Code],$A1041),SamplingFeatures[Feature Code],0),"0000"),
", SpatialOffsetID:  ",IF(INDEX(RelatedFeatures[Offset Number],$A1041)="","",CONCATENATE("*SpatialOffsetID",TEXT(INDEX(RelatedFeatures[Offset Number],$A1041),"0000"))),"}")))</f>
        <v>#REF!</v>
      </c>
      <c r="P1041" t="e">
        <f>IF(INDEX(Methods[Method Type],$A1041)="","",
CONCATENATE("  - &amp;MethodID",TEXT($A1041,"0000"),
" {","MethodTypeCV:  ",CHAR(34),INDEX(Methods[Method Type],$A1041),CHAR(34),
", MethodCode:  ",CHAR(34),INDEX(Methods[Method Code],$A1041),CHAR(34),
", MethodName:  ",CHAR(34),INDEX(Methods[Method Name],$A1041),CHAR(34),
", MethodDescription:  ",CHAR(34),INDEX(Methods[Method Description],$A1041),CHAR(34),
", MethodLink:  ",CHAR(34),INDEX(Methods[Method Link],$A1041),CHAR(34),
", OrganizationID: *OrganizationID",TEXT(MATCH(INDEX(Methods[Organization Name],$A1041),Organizations[Organization Name],0),"0000"),"}"))</f>
        <v>#REF!</v>
      </c>
      <c r="Q1041" t="e">
        <f>IF(INDEX(Variables[Variable Type],$A1041)="","",
CONCATENATE("  - &amp;VariableID",TEXT($A1041,"0000"),
" {","VariableTypeCV:  ",CHAR(34),INDEX(Variables[Variable Type],$A1041),CHAR(34),
", VariableCode:  ",CHAR(34),INDEX(Variables[Variable Code],$A1041),CHAR(34),
", VariableNameCV:  ",CHAR(34),INDEX(Variables[Variable Name],$A1041),CHAR(34),
", VariableDefinition:  ",CHAR(34),INDEX(Variables[Variable Definition],$A1041),CHAR(34),
", SpecciationCV:  ",CHAR(34),INDEX(Variables[Speciation],$A1041),CHAR(34),
", NoDataValue:  ",CHAR(34),INDEX(Variables[No Data Value],$A1041),CHAR(34),"}"))</f>
        <v>#REF!</v>
      </c>
    </row>
    <row r="1042" spans="1:17" x14ac:dyDescent="0.25">
      <c r="A1042">
        <v>1039</v>
      </c>
      <c r="D1042" t="e">
        <f>IF(INDEX(People[First Name],$A1042)="","",
CONCATENATE("  - &amp;PersonID",TEXT($A1042,"0000"),
" {","PersonFirstName:  ",CHAR(34),INDEX(People[First Name],$A1042),CHAR(34),
", PersonMiddleName:  ",CHAR(34),INDEX(People[Middle Name],$A1042),CHAR(34),
", PersonLastName:  ",CHAR(34),INDEX(People[Last Name],$A1042),CHAR(34),"}"))</f>
        <v>#REF!</v>
      </c>
      <c r="E1042" t="e">
        <f>IF(INDEX(Organizations[Organization Type '[CV']],$A1042)="","",
CONCATENATE("  - &amp;OrganizationID",TEXT($A1042,"0000"),
" {","OrganizationTypeCV:  ",CHAR(34),INDEX(Organizations[Organization Type '[CV']],$A1042),CHAR(34),
", OrganizationCode:  ",CHAR(34),INDEX(Organizations[Organization Code],$A1042),CHAR(34),
", OrganizationName:  ",CHAR(34),INDEX(Organizations[Organization Name],$A1042),CHAR(34),
", OrganizationDescription:  ",CHAR(34),INDEX(Organizations[Organization Description],$A1042),CHAR(34),
", OrganizationLink:  ",CHAR(34),INDEX(Organizations[Organization Link],$A1042),CHAR(34),"}"))</f>
        <v>#REF!</v>
      </c>
      <c r="F1042" t="e">
        <f>IF(INDEX(People[First Name],$A1042)="","",
CONCATENATE("  - &amp;AffiliationID",TEXT($A1042,"0000"),
" {PersonID: *PersonID",TEXT($A1042,"0000"),
", OrganizationID: *OrganizationID",TEXT(MATCH(INDEX(People[Organization Name],$A1042),Organizations[Organization Name],0),"0000"),
", IsPrimaryOrganizationContact: , AffiliationStartDate: , AffiliationEndDate: , PrimaryPhone: ",
", PrimaryEmail: ",CHAR(34),INDEX(People[Primary Email],$A1042),CHAR(34),
", PrimaryAddress: ",CHAR(34),INDEX(People[Primary Address],$A1042),CHAR(34),
", PersonLink: }"))</f>
        <v>#REF!</v>
      </c>
      <c r="H1042" t="e">
        <f>IF(COUNTA(CitationInformation)=0,"",IF(INDEX(AuthorList[Author Name],$A1042)="","",
CONCATENATE("  - &amp;AuthorListID",TEXT($A1042,"0000"),
"  {CitationID: *CitationID0001",
", PersonID: *PersonID",TEXT(MATCH(INDEX(AuthorList[Author Name],$A1042),People[Full Name],0),"0000"),
", AuthorOrder: ",INDEX(AuthorList[Author Number],$A1042),"}")))</f>
        <v>#REF!</v>
      </c>
      <c r="K1042" t="e">
        <f>IF(INDEX(SamplingFeatures[Feature Code],$A1042)="","",
CONCATENATE("  - &amp;SamplingFeatureID",TEXT($A1042,"0000"),
" {","SamplingFeatureUUID:  ",CHAR(34),INDEX(SamplingFeatures[Sampling Feature UUID],$A1042),CHAR(34),
", SamplingFeatureTypeCV:  ",CHAR(34),INDEX(SamplingFeatures[Sampling Feature Type],$A1042),CHAR(34),
", SamplingFeatureCode:  ",CHAR(34),INDEX(SamplingFeatures[Feature Code],$A1042),CHAR(34),
", SamplingFeatureName:  ",CHAR(34),INDEX(SamplingFeatures[Feature Name],$A1042),CHAR(34),
", SamplingFeatureDescription:  ",CHAR(34),INDEX(SamplingFeatures[Feature Description],$A1042),CHAR(34),
", SamplingFeatureGeotypeCV:  ",CHAR(34),INDEX(SamplingFeatures[Feature Geo Type],$A1042),CHAR(34),
", FeatureGeometry:  ",CHAR(34),INDEX(SamplingFeatures[Feature Geometry],$A1042),CHAR(34),
", Elevation_m:  ",CHAR(34),INDEX(SamplingFeatures[Elevation_m],$A1042),CHAR(34),
", ElevationDatumCV:  ",CHAR(34),ElevationDatum,CHAR(34),"}"))</f>
        <v>#REF!</v>
      </c>
      <c r="L1042" t="e">
        <f>IF(INDEX(SamplingFeatures[Sampling Feature Type],$A1042)&lt;&gt;"Site","",
CONCATENATE("  - &amp;SiteID",TEXT(SUMPRODUCT(--($L$3:$L1041&lt;&gt;"")),"0000"),
" {","SamplingFeatureID:  *SamplingFeatureID",TEXT($A1042,"0000"),
", SiteTypeCV:  ",CHAR(34),INDEX(Sites[Site Type],$A1042),CHAR(34),
", Latitude:  ",INDEX(Sites[Latitude],$A1042),
", Longitude:  ",INDEX(Sites[Longitude],$A1042),
", SRSName:  ",CHAR(34),LatLonDatum,CHAR(34),"}"))</f>
        <v>#REF!</v>
      </c>
      <c r="M1042" t="e">
        <f>IF(INDEX(SamplingFeatures[Sampling Feature Type],$A1042)&lt;&gt;"Specimen","",
CONCATENATE("  - &amp;SpecimenID",TEXT(SUMPRODUCT(--($M$3:$M1041&lt;&gt;"")),"0000"),
" {","SamplingFeatureID:  *SamplingFeatureID",TEXT($A1042,"0000"),
", SpecimenTypeCV:  ",CHAR(34),INDEX(Specimens[Specimen Type],$A1042),CHAR(34),
", SpecimenMediumCV:  ",INDEX(Specimens[Specimen Medium],$A1042),
", IsFieldSpecimen:  ",CHAR(34),INDEX(Specimens[Is Field Specimen?],$A1042),CHAR(34),"}"))</f>
        <v>#REF!</v>
      </c>
      <c r="N1042" t="e">
        <f>IF(COUNTA(SpatialOffsets[])=0,"", IF(INDEX(SpatialOffsets[Spatial Offset Type],$A1042)="","",
CONCATENATE("  - &amp;SpatialOffsetID",TEXT($A1042,"0000"),
" {","SpatialOffsetTypeCV:  ",CHAR(34),INDEX(SpatialOffsets[Spatial Offset Type],$A1042),CHAR(34),
", Offset1Value:  ",INDEX(SpatialOffsets[Offset 1 Value],$A1042),
", Offset1UnitID:  ",CHAR(34),INDEX(SpatialOffsets[Offset 1 Unit],$A1042),CHAR(34),
", Offset2Value:  ",INDEX(SpatialOffsets[Offset 2 Value],$A1042),
", Offset2UnitID:  ",CHAR(34),INDEX(SpatialOffsets[Offset 2 Unit],$A1042),CHAR(34),
", Offset3Value:  ",INDEX(SpatialOffsets[Offset 3 Value],$A1042),
", Offset3UnitID:  ",CHAR(34),INDEX(SpatialOffsets[Offset 3 Unit],$A1042),CHAR(34),,"}")))</f>
        <v>#REF!</v>
      </c>
      <c r="O1042" t="e">
        <f>IF(COUNTA(RelatedFeatures[])=0,"", IF(INDEX(RelatedFeatures[First Sampling Feature Code],$A1042)="","",
CONCATENATE("  - &amp;RelationID",TEXT($A1042,"0000"),
" {","SamplingFeatureID:  *SamplingFeatureID",TEXT(MATCH(INDEX(RelatedFeatures[First Sampling Feature Code],$A1042),SamplingFeatures[Feature Code],0),"0000"),
", RelationshipTypeCV:  ",CHAR(34),INDEX(RelatedFeatures[Relationship Type],$A1042),CHAR(34),
", RelatedFeatureID: *SamplingFeatureID",TEXT(MATCH(INDEX(RelatedFeatures[Second Sampling Feature Code],$A1042),SamplingFeatures[Feature Code],0),"0000"),
", SpatialOffsetID:  ",IF(INDEX(RelatedFeatures[Offset Number],$A1042)="","",CONCATENATE("*SpatialOffsetID",TEXT(INDEX(RelatedFeatures[Offset Number],$A1042),"0000"))),"}")))</f>
        <v>#REF!</v>
      </c>
      <c r="P1042" t="e">
        <f>IF(INDEX(Methods[Method Type],$A1042)="","",
CONCATENATE("  - &amp;MethodID",TEXT($A1042,"0000"),
" {","MethodTypeCV:  ",CHAR(34),INDEX(Methods[Method Type],$A1042),CHAR(34),
", MethodCode:  ",CHAR(34),INDEX(Methods[Method Code],$A1042),CHAR(34),
", MethodName:  ",CHAR(34),INDEX(Methods[Method Name],$A1042),CHAR(34),
", MethodDescription:  ",CHAR(34),INDEX(Methods[Method Description],$A1042),CHAR(34),
", MethodLink:  ",CHAR(34),INDEX(Methods[Method Link],$A1042),CHAR(34),
", OrganizationID: *OrganizationID",TEXT(MATCH(INDEX(Methods[Organization Name],$A1042),Organizations[Organization Name],0),"0000"),"}"))</f>
        <v>#REF!</v>
      </c>
      <c r="Q1042" t="e">
        <f>IF(INDEX(Variables[Variable Type],$A1042)="","",
CONCATENATE("  - &amp;VariableID",TEXT($A1042,"0000"),
" {","VariableTypeCV:  ",CHAR(34),INDEX(Variables[Variable Type],$A1042),CHAR(34),
", VariableCode:  ",CHAR(34),INDEX(Variables[Variable Code],$A1042),CHAR(34),
", VariableNameCV:  ",CHAR(34),INDEX(Variables[Variable Name],$A1042),CHAR(34),
", VariableDefinition:  ",CHAR(34),INDEX(Variables[Variable Definition],$A1042),CHAR(34),
", SpecciationCV:  ",CHAR(34),INDEX(Variables[Speciation],$A1042),CHAR(34),
", NoDataValue:  ",CHAR(34),INDEX(Variables[No Data Value],$A1042),CHAR(34),"}"))</f>
        <v>#REF!</v>
      </c>
    </row>
    <row r="1043" spans="1:17" x14ac:dyDescent="0.25">
      <c r="A1043">
        <v>1040</v>
      </c>
      <c r="D1043" t="e">
        <f>IF(INDEX(People[First Name],$A1043)="","",
CONCATENATE("  - &amp;PersonID",TEXT($A1043,"0000"),
" {","PersonFirstName:  ",CHAR(34),INDEX(People[First Name],$A1043),CHAR(34),
", PersonMiddleName:  ",CHAR(34),INDEX(People[Middle Name],$A1043),CHAR(34),
", PersonLastName:  ",CHAR(34),INDEX(People[Last Name],$A1043),CHAR(34),"}"))</f>
        <v>#REF!</v>
      </c>
      <c r="E1043" t="e">
        <f>IF(INDEX(Organizations[Organization Type '[CV']],$A1043)="","",
CONCATENATE("  - &amp;OrganizationID",TEXT($A1043,"0000"),
" {","OrganizationTypeCV:  ",CHAR(34),INDEX(Organizations[Organization Type '[CV']],$A1043),CHAR(34),
", OrganizationCode:  ",CHAR(34),INDEX(Organizations[Organization Code],$A1043),CHAR(34),
", OrganizationName:  ",CHAR(34),INDEX(Organizations[Organization Name],$A1043),CHAR(34),
", OrganizationDescription:  ",CHAR(34),INDEX(Organizations[Organization Description],$A1043),CHAR(34),
", OrganizationLink:  ",CHAR(34),INDEX(Organizations[Organization Link],$A1043),CHAR(34),"}"))</f>
        <v>#REF!</v>
      </c>
      <c r="F1043" t="e">
        <f>IF(INDEX(People[First Name],$A1043)="","",
CONCATENATE("  - &amp;AffiliationID",TEXT($A1043,"0000"),
" {PersonID: *PersonID",TEXT($A1043,"0000"),
", OrganizationID: *OrganizationID",TEXT(MATCH(INDEX(People[Organization Name],$A1043),Organizations[Organization Name],0),"0000"),
", IsPrimaryOrganizationContact: , AffiliationStartDate: , AffiliationEndDate: , PrimaryPhone: ",
", PrimaryEmail: ",CHAR(34),INDEX(People[Primary Email],$A1043),CHAR(34),
", PrimaryAddress: ",CHAR(34),INDEX(People[Primary Address],$A1043),CHAR(34),
", PersonLink: }"))</f>
        <v>#REF!</v>
      </c>
      <c r="H1043" t="e">
        <f>IF(COUNTA(CitationInformation)=0,"",IF(INDEX(AuthorList[Author Name],$A1043)="","",
CONCATENATE("  - &amp;AuthorListID",TEXT($A1043,"0000"),
"  {CitationID: *CitationID0001",
", PersonID: *PersonID",TEXT(MATCH(INDEX(AuthorList[Author Name],$A1043),People[Full Name],0),"0000"),
", AuthorOrder: ",INDEX(AuthorList[Author Number],$A1043),"}")))</f>
        <v>#REF!</v>
      </c>
      <c r="K1043" t="e">
        <f>IF(INDEX(SamplingFeatures[Feature Code],$A1043)="","",
CONCATENATE("  - &amp;SamplingFeatureID",TEXT($A1043,"0000"),
" {","SamplingFeatureUUID:  ",CHAR(34),INDEX(SamplingFeatures[Sampling Feature UUID],$A1043),CHAR(34),
", SamplingFeatureTypeCV:  ",CHAR(34),INDEX(SamplingFeatures[Sampling Feature Type],$A1043),CHAR(34),
", SamplingFeatureCode:  ",CHAR(34),INDEX(SamplingFeatures[Feature Code],$A1043),CHAR(34),
", SamplingFeatureName:  ",CHAR(34),INDEX(SamplingFeatures[Feature Name],$A1043),CHAR(34),
", SamplingFeatureDescription:  ",CHAR(34),INDEX(SamplingFeatures[Feature Description],$A1043),CHAR(34),
", SamplingFeatureGeotypeCV:  ",CHAR(34),INDEX(SamplingFeatures[Feature Geo Type],$A1043),CHAR(34),
", FeatureGeometry:  ",CHAR(34),INDEX(SamplingFeatures[Feature Geometry],$A1043),CHAR(34),
", Elevation_m:  ",CHAR(34),INDEX(SamplingFeatures[Elevation_m],$A1043),CHAR(34),
", ElevationDatumCV:  ",CHAR(34),ElevationDatum,CHAR(34),"}"))</f>
        <v>#REF!</v>
      </c>
      <c r="L1043" t="e">
        <f>IF(INDEX(SamplingFeatures[Sampling Feature Type],$A1043)&lt;&gt;"Site","",
CONCATENATE("  - &amp;SiteID",TEXT(SUMPRODUCT(--($L$3:$L1042&lt;&gt;"")),"0000"),
" {","SamplingFeatureID:  *SamplingFeatureID",TEXT($A1043,"0000"),
", SiteTypeCV:  ",CHAR(34),INDEX(Sites[Site Type],$A1043),CHAR(34),
", Latitude:  ",INDEX(Sites[Latitude],$A1043),
", Longitude:  ",INDEX(Sites[Longitude],$A1043),
", SRSName:  ",CHAR(34),LatLonDatum,CHAR(34),"}"))</f>
        <v>#REF!</v>
      </c>
      <c r="M1043" t="e">
        <f>IF(INDEX(SamplingFeatures[Sampling Feature Type],$A1043)&lt;&gt;"Specimen","",
CONCATENATE("  - &amp;SpecimenID",TEXT(SUMPRODUCT(--($M$3:$M1042&lt;&gt;"")),"0000"),
" {","SamplingFeatureID:  *SamplingFeatureID",TEXT($A1043,"0000"),
", SpecimenTypeCV:  ",CHAR(34),INDEX(Specimens[Specimen Type],$A1043),CHAR(34),
", SpecimenMediumCV:  ",INDEX(Specimens[Specimen Medium],$A1043),
", IsFieldSpecimen:  ",CHAR(34),INDEX(Specimens[Is Field Specimen?],$A1043),CHAR(34),"}"))</f>
        <v>#REF!</v>
      </c>
      <c r="N1043" t="e">
        <f>IF(COUNTA(SpatialOffsets[])=0,"", IF(INDEX(SpatialOffsets[Spatial Offset Type],$A1043)="","",
CONCATENATE("  - &amp;SpatialOffsetID",TEXT($A1043,"0000"),
" {","SpatialOffsetTypeCV:  ",CHAR(34),INDEX(SpatialOffsets[Spatial Offset Type],$A1043),CHAR(34),
", Offset1Value:  ",INDEX(SpatialOffsets[Offset 1 Value],$A1043),
", Offset1UnitID:  ",CHAR(34),INDEX(SpatialOffsets[Offset 1 Unit],$A1043),CHAR(34),
", Offset2Value:  ",INDEX(SpatialOffsets[Offset 2 Value],$A1043),
", Offset2UnitID:  ",CHAR(34),INDEX(SpatialOffsets[Offset 2 Unit],$A1043),CHAR(34),
", Offset3Value:  ",INDEX(SpatialOffsets[Offset 3 Value],$A1043),
", Offset3UnitID:  ",CHAR(34),INDEX(SpatialOffsets[Offset 3 Unit],$A1043),CHAR(34),,"}")))</f>
        <v>#REF!</v>
      </c>
      <c r="O1043" t="e">
        <f>IF(COUNTA(RelatedFeatures[])=0,"", IF(INDEX(RelatedFeatures[First Sampling Feature Code],$A1043)="","",
CONCATENATE("  - &amp;RelationID",TEXT($A1043,"0000"),
" {","SamplingFeatureID:  *SamplingFeatureID",TEXT(MATCH(INDEX(RelatedFeatures[First Sampling Feature Code],$A1043),SamplingFeatures[Feature Code],0),"0000"),
", RelationshipTypeCV:  ",CHAR(34),INDEX(RelatedFeatures[Relationship Type],$A1043),CHAR(34),
", RelatedFeatureID: *SamplingFeatureID",TEXT(MATCH(INDEX(RelatedFeatures[Second Sampling Feature Code],$A1043),SamplingFeatures[Feature Code],0),"0000"),
", SpatialOffsetID:  ",IF(INDEX(RelatedFeatures[Offset Number],$A1043)="","",CONCATENATE("*SpatialOffsetID",TEXT(INDEX(RelatedFeatures[Offset Number],$A1043),"0000"))),"}")))</f>
        <v>#REF!</v>
      </c>
      <c r="P1043" t="e">
        <f>IF(INDEX(Methods[Method Type],$A1043)="","",
CONCATENATE("  - &amp;MethodID",TEXT($A1043,"0000"),
" {","MethodTypeCV:  ",CHAR(34),INDEX(Methods[Method Type],$A1043),CHAR(34),
", MethodCode:  ",CHAR(34),INDEX(Methods[Method Code],$A1043),CHAR(34),
", MethodName:  ",CHAR(34),INDEX(Methods[Method Name],$A1043),CHAR(34),
", MethodDescription:  ",CHAR(34),INDEX(Methods[Method Description],$A1043),CHAR(34),
", MethodLink:  ",CHAR(34),INDEX(Methods[Method Link],$A1043),CHAR(34),
", OrganizationID: *OrganizationID",TEXT(MATCH(INDEX(Methods[Organization Name],$A1043),Organizations[Organization Name],0),"0000"),"}"))</f>
        <v>#REF!</v>
      </c>
      <c r="Q1043" t="e">
        <f>IF(INDEX(Variables[Variable Type],$A1043)="","",
CONCATENATE("  - &amp;VariableID",TEXT($A1043,"0000"),
" {","VariableTypeCV:  ",CHAR(34),INDEX(Variables[Variable Type],$A1043),CHAR(34),
", VariableCode:  ",CHAR(34),INDEX(Variables[Variable Code],$A1043),CHAR(34),
", VariableNameCV:  ",CHAR(34),INDEX(Variables[Variable Name],$A1043),CHAR(34),
", VariableDefinition:  ",CHAR(34),INDEX(Variables[Variable Definition],$A1043),CHAR(34),
", SpecciationCV:  ",CHAR(34),INDEX(Variables[Speciation],$A1043),CHAR(34),
", NoDataValue:  ",CHAR(34),INDEX(Variables[No Data Value],$A1043),CHAR(34),"}"))</f>
        <v>#REF!</v>
      </c>
    </row>
    <row r="1044" spans="1:17" x14ac:dyDescent="0.25">
      <c r="A1044">
        <v>1041</v>
      </c>
      <c r="D1044" t="e">
        <f>IF(INDEX(People[First Name],$A1044)="","",
CONCATENATE("  - &amp;PersonID",TEXT($A1044,"0000"),
" {","PersonFirstName:  ",CHAR(34),INDEX(People[First Name],$A1044),CHAR(34),
", PersonMiddleName:  ",CHAR(34),INDEX(People[Middle Name],$A1044),CHAR(34),
", PersonLastName:  ",CHAR(34),INDEX(People[Last Name],$A1044),CHAR(34),"}"))</f>
        <v>#REF!</v>
      </c>
      <c r="E1044" t="e">
        <f>IF(INDEX(Organizations[Organization Type '[CV']],$A1044)="","",
CONCATENATE("  - &amp;OrganizationID",TEXT($A1044,"0000"),
" {","OrganizationTypeCV:  ",CHAR(34),INDEX(Organizations[Organization Type '[CV']],$A1044),CHAR(34),
", OrganizationCode:  ",CHAR(34),INDEX(Organizations[Organization Code],$A1044),CHAR(34),
", OrganizationName:  ",CHAR(34),INDEX(Organizations[Organization Name],$A1044),CHAR(34),
", OrganizationDescription:  ",CHAR(34),INDEX(Organizations[Organization Description],$A1044),CHAR(34),
", OrganizationLink:  ",CHAR(34),INDEX(Organizations[Organization Link],$A1044),CHAR(34),"}"))</f>
        <v>#REF!</v>
      </c>
      <c r="F1044" t="e">
        <f>IF(INDEX(People[First Name],$A1044)="","",
CONCATENATE("  - &amp;AffiliationID",TEXT($A1044,"0000"),
" {PersonID: *PersonID",TEXT($A1044,"0000"),
", OrganizationID: *OrganizationID",TEXT(MATCH(INDEX(People[Organization Name],$A1044),Organizations[Organization Name],0),"0000"),
", IsPrimaryOrganizationContact: , AffiliationStartDate: , AffiliationEndDate: , PrimaryPhone: ",
", PrimaryEmail: ",CHAR(34),INDEX(People[Primary Email],$A1044),CHAR(34),
", PrimaryAddress: ",CHAR(34),INDEX(People[Primary Address],$A1044),CHAR(34),
", PersonLink: }"))</f>
        <v>#REF!</v>
      </c>
      <c r="H1044" t="e">
        <f>IF(COUNTA(CitationInformation)=0,"",IF(INDEX(AuthorList[Author Name],$A1044)="","",
CONCATENATE("  - &amp;AuthorListID",TEXT($A1044,"0000"),
"  {CitationID: *CitationID0001",
", PersonID: *PersonID",TEXT(MATCH(INDEX(AuthorList[Author Name],$A1044),People[Full Name],0),"0000"),
", AuthorOrder: ",INDEX(AuthorList[Author Number],$A1044),"}")))</f>
        <v>#REF!</v>
      </c>
      <c r="K1044" t="e">
        <f>IF(INDEX(SamplingFeatures[Feature Code],$A1044)="","",
CONCATENATE("  - &amp;SamplingFeatureID",TEXT($A1044,"0000"),
" {","SamplingFeatureUUID:  ",CHAR(34),INDEX(SamplingFeatures[Sampling Feature UUID],$A1044),CHAR(34),
", SamplingFeatureTypeCV:  ",CHAR(34),INDEX(SamplingFeatures[Sampling Feature Type],$A1044),CHAR(34),
", SamplingFeatureCode:  ",CHAR(34),INDEX(SamplingFeatures[Feature Code],$A1044),CHAR(34),
", SamplingFeatureName:  ",CHAR(34),INDEX(SamplingFeatures[Feature Name],$A1044),CHAR(34),
", SamplingFeatureDescription:  ",CHAR(34),INDEX(SamplingFeatures[Feature Description],$A1044),CHAR(34),
", SamplingFeatureGeotypeCV:  ",CHAR(34),INDEX(SamplingFeatures[Feature Geo Type],$A1044),CHAR(34),
", FeatureGeometry:  ",CHAR(34),INDEX(SamplingFeatures[Feature Geometry],$A1044),CHAR(34),
", Elevation_m:  ",CHAR(34),INDEX(SamplingFeatures[Elevation_m],$A1044),CHAR(34),
", ElevationDatumCV:  ",CHAR(34),ElevationDatum,CHAR(34),"}"))</f>
        <v>#REF!</v>
      </c>
      <c r="L1044" t="e">
        <f>IF(INDEX(SamplingFeatures[Sampling Feature Type],$A1044)&lt;&gt;"Site","",
CONCATENATE("  - &amp;SiteID",TEXT(SUMPRODUCT(--($L$3:$L1043&lt;&gt;"")),"0000"),
" {","SamplingFeatureID:  *SamplingFeatureID",TEXT($A1044,"0000"),
", SiteTypeCV:  ",CHAR(34),INDEX(Sites[Site Type],$A1044),CHAR(34),
", Latitude:  ",INDEX(Sites[Latitude],$A1044),
", Longitude:  ",INDEX(Sites[Longitude],$A1044),
", SRSName:  ",CHAR(34),LatLonDatum,CHAR(34),"}"))</f>
        <v>#REF!</v>
      </c>
      <c r="M1044" t="e">
        <f>IF(INDEX(SamplingFeatures[Sampling Feature Type],$A1044)&lt;&gt;"Specimen","",
CONCATENATE("  - &amp;SpecimenID",TEXT(SUMPRODUCT(--($M$3:$M1043&lt;&gt;"")),"0000"),
" {","SamplingFeatureID:  *SamplingFeatureID",TEXT($A1044,"0000"),
", SpecimenTypeCV:  ",CHAR(34),INDEX(Specimens[Specimen Type],$A1044),CHAR(34),
", SpecimenMediumCV:  ",INDEX(Specimens[Specimen Medium],$A1044),
", IsFieldSpecimen:  ",CHAR(34),INDEX(Specimens[Is Field Specimen?],$A1044),CHAR(34),"}"))</f>
        <v>#REF!</v>
      </c>
      <c r="N1044" t="e">
        <f>IF(COUNTA(SpatialOffsets[])=0,"", IF(INDEX(SpatialOffsets[Spatial Offset Type],$A1044)="","",
CONCATENATE("  - &amp;SpatialOffsetID",TEXT($A1044,"0000"),
" {","SpatialOffsetTypeCV:  ",CHAR(34),INDEX(SpatialOffsets[Spatial Offset Type],$A1044),CHAR(34),
", Offset1Value:  ",INDEX(SpatialOffsets[Offset 1 Value],$A1044),
", Offset1UnitID:  ",CHAR(34),INDEX(SpatialOffsets[Offset 1 Unit],$A1044),CHAR(34),
", Offset2Value:  ",INDEX(SpatialOffsets[Offset 2 Value],$A1044),
", Offset2UnitID:  ",CHAR(34),INDEX(SpatialOffsets[Offset 2 Unit],$A1044),CHAR(34),
", Offset3Value:  ",INDEX(SpatialOffsets[Offset 3 Value],$A1044),
", Offset3UnitID:  ",CHAR(34),INDEX(SpatialOffsets[Offset 3 Unit],$A1044),CHAR(34),,"}")))</f>
        <v>#REF!</v>
      </c>
      <c r="O1044" t="e">
        <f>IF(COUNTA(RelatedFeatures[])=0,"", IF(INDEX(RelatedFeatures[First Sampling Feature Code],$A1044)="","",
CONCATENATE("  - &amp;RelationID",TEXT($A1044,"0000"),
" {","SamplingFeatureID:  *SamplingFeatureID",TEXT(MATCH(INDEX(RelatedFeatures[First Sampling Feature Code],$A1044),SamplingFeatures[Feature Code],0),"0000"),
", RelationshipTypeCV:  ",CHAR(34),INDEX(RelatedFeatures[Relationship Type],$A1044),CHAR(34),
", RelatedFeatureID: *SamplingFeatureID",TEXT(MATCH(INDEX(RelatedFeatures[Second Sampling Feature Code],$A1044),SamplingFeatures[Feature Code],0),"0000"),
", SpatialOffsetID:  ",IF(INDEX(RelatedFeatures[Offset Number],$A1044)="","",CONCATENATE("*SpatialOffsetID",TEXT(INDEX(RelatedFeatures[Offset Number],$A1044),"0000"))),"}")))</f>
        <v>#REF!</v>
      </c>
      <c r="P1044" t="e">
        <f>IF(INDEX(Methods[Method Type],$A1044)="","",
CONCATENATE("  - &amp;MethodID",TEXT($A1044,"0000"),
" {","MethodTypeCV:  ",CHAR(34),INDEX(Methods[Method Type],$A1044),CHAR(34),
", MethodCode:  ",CHAR(34),INDEX(Methods[Method Code],$A1044),CHAR(34),
", MethodName:  ",CHAR(34),INDEX(Methods[Method Name],$A1044),CHAR(34),
", MethodDescription:  ",CHAR(34),INDEX(Methods[Method Description],$A1044),CHAR(34),
", MethodLink:  ",CHAR(34),INDEX(Methods[Method Link],$A1044),CHAR(34),
", OrganizationID: *OrganizationID",TEXT(MATCH(INDEX(Methods[Organization Name],$A1044),Organizations[Organization Name],0),"0000"),"}"))</f>
        <v>#REF!</v>
      </c>
      <c r="Q1044" t="e">
        <f>IF(INDEX(Variables[Variable Type],$A1044)="","",
CONCATENATE("  - &amp;VariableID",TEXT($A1044,"0000"),
" {","VariableTypeCV:  ",CHAR(34),INDEX(Variables[Variable Type],$A1044),CHAR(34),
", VariableCode:  ",CHAR(34),INDEX(Variables[Variable Code],$A1044),CHAR(34),
", VariableNameCV:  ",CHAR(34),INDEX(Variables[Variable Name],$A1044),CHAR(34),
", VariableDefinition:  ",CHAR(34),INDEX(Variables[Variable Definition],$A1044),CHAR(34),
", SpecciationCV:  ",CHAR(34),INDEX(Variables[Speciation],$A1044),CHAR(34),
", NoDataValue:  ",CHAR(34),INDEX(Variables[No Data Value],$A1044),CHAR(34),"}"))</f>
        <v>#REF!</v>
      </c>
    </row>
    <row r="1045" spans="1:17" x14ac:dyDescent="0.25">
      <c r="A1045">
        <v>1042</v>
      </c>
      <c r="D1045" t="e">
        <f>IF(INDEX(People[First Name],$A1045)="","",
CONCATENATE("  - &amp;PersonID",TEXT($A1045,"0000"),
" {","PersonFirstName:  ",CHAR(34),INDEX(People[First Name],$A1045),CHAR(34),
", PersonMiddleName:  ",CHAR(34),INDEX(People[Middle Name],$A1045),CHAR(34),
", PersonLastName:  ",CHAR(34),INDEX(People[Last Name],$A1045),CHAR(34),"}"))</f>
        <v>#REF!</v>
      </c>
      <c r="E1045" t="e">
        <f>IF(INDEX(Organizations[Organization Type '[CV']],$A1045)="","",
CONCATENATE("  - &amp;OrganizationID",TEXT($A1045,"0000"),
" {","OrganizationTypeCV:  ",CHAR(34),INDEX(Organizations[Organization Type '[CV']],$A1045),CHAR(34),
", OrganizationCode:  ",CHAR(34),INDEX(Organizations[Organization Code],$A1045),CHAR(34),
", OrganizationName:  ",CHAR(34),INDEX(Organizations[Organization Name],$A1045),CHAR(34),
", OrganizationDescription:  ",CHAR(34),INDEX(Organizations[Organization Description],$A1045),CHAR(34),
", OrganizationLink:  ",CHAR(34),INDEX(Organizations[Organization Link],$A1045),CHAR(34),"}"))</f>
        <v>#REF!</v>
      </c>
      <c r="F1045" t="e">
        <f>IF(INDEX(People[First Name],$A1045)="","",
CONCATENATE("  - &amp;AffiliationID",TEXT($A1045,"0000"),
" {PersonID: *PersonID",TEXT($A1045,"0000"),
", OrganizationID: *OrganizationID",TEXT(MATCH(INDEX(People[Organization Name],$A1045),Organizations[Organization Name],0),"0000"),
", IsPrimaryOrganizationContact: , AffiliationStartDate: , AffiliationEndDate: , PrimaryPhone: ",
", PrimaryEmail: ",CHAR(34),INDEX(People[Primary Email],$A1045),CHAR(34),
", PrimaryAddress: ",CHAR(34),INDEX(People[Primary Address],$A1045),CHAR(34),
", PersonLink: }"))</f>
        <v>#REF!</v>
      </c>
      <c r="H1045" t="e">
        <f>IF(COUNTA(CitationInformation)=0,"",IF(INDEX(AuthorList[Author Name],$A1045)="","",
CONCATENATE("  - &amp;AuthorListID",TEXT($A1045,"0000"),
"  {CitationID: *CitationID0001",
", PersonID: *PersonID",TEXT(MATCH(INDEX(AuthorList[Author Name],$A1045),People[Full Name],0),"0000"),
", AuthorOrder: ",INDEX(AuthorList[Author Number],$A1045),"}")))</f>
        <v>#REF!</v>
      </c>
      <c r="K1045" t="e">
        <f>IF(INDEX(SamplingFeatures[Feature Code],$A1045)="","",
CONCATENATE("  - &amp;SamplingFeatureID",TEXT($A1045,"0000"),
" {","SamplingFeatureUUID:  ",CHAR(34),INDEX(SamplingFeatures[Sampling Feature UUID],$A1045),CHAR(34),
", SamplingFeatureTypeCV:  ",CHAR(34),INDEX(SamplingFeatures[Sampling Feature Type],$A1045),CHAR(34),
", SamplingFeatureCode:  ",CHAR(34),INDEX(SamplingFeatures[Feature Code],$A1045),CHAR(34),
", SamplingFeatureName:  ",CHAR(34),INDEX(SamplingFeatures[Feature Name],$A1045),CHAR(34),
", SamplingFeatureDescription:  ",CHAR(34),INDEX(SamplingFeatures[Feature Description],$A1045),CHAR(34),
", SamplingFeatureGeotypeCV:  ",CHAR(34),INDEX(SamplingFeatures[Feature Geo Type],$A1045),CHAR(34),
", FeatureGeometry:  ",CHAR(34),INDEX(SamplingFeatures[Feature Geometry],$A1045),CHAR(34),
", Elevation_m:  ",CHAR(34),INDEX(SamplingFeatures[Elevation_m],$A1045),CHAR(34),
", ElevationDatumCV:  ",CHAR(34),ElevationDatum,CHAR(34),"}"))</f>
        <v>#REF!</v>
      </c>
      <c r="L1045" t="e">
        <f>IF(INDEX(SamplingFeatures[Sampling Feature Type],$A1045)&lt;&gt;"Site","",
CONCATENATE("  - &amp;SiteID",TEXT(SUMPRODUCT(--($L$3:$L1044&lt;&gt;"")),"0000"),
" {","SamplingFeatureID:  *SamplingFeatureID",TEXT($A1045,"0000"),
", SiteTypeCV:  ",CHAR(34),INDEX(Sites[Site Type],$A1045),CHAR(34),
", Latitude:  ",INDEX(Sites[Latitude],$A1045),
", Longitude:  ",INDEX(Sites[Longitude],$A1045),
", SRSName:  ",CHAR(34),LatLonDatum,CHAR(34),"}"))</f>
        <v>#REF!</v>
      </c>
      <c r="M1045" t="e">
        <f>IF(INDEX(SamplingFeatures[Sampling Feature Type],$A1045)&lt;&gt;"Specimen","",
CONCATENATE("  - &amp;SpecimenID",TEXT(SUMPRODUCT(--($M$3:$M1044&lt;&gt;"")),"0000"),
" {","SamplingFeatureID:  *SamplingFeatureID",TEXT($A1045,"0000"),
", SpecimenTypeCV:  ",CHAR(34),INDEX(Specimens[Specimen Type],$A1045),CHAR(34),
", SpecimenMediumCV:  ",INDEX(Specimens[Specimen Medium],$A1045),
", IsFieldSpecimen:  ",CHAR(34),INDEX(Specimens[Is Field Specimen?],$A1045),CHAR(34),"}"))</f>
        <v>#REF!</v>
      </c>
      <c r="N1045" t="e">
        <f>IF(COUNTA(SpatialOffsets[])=0,"", IF(INDEX(SpatialOffsets[Spatial Offset Type],$A1045)="","",
CONCATENATE("  - &amp;SpatialOffsetID",TEXT($A1045,"0000"),
" {","SpatialOffsetTypeCV:  ",CHAR(34),INDEX(SpatialOffsets[Spatial Offset Type],$A1045),CHAR(34),
", Offset1Value:  ",INDEX(SpatialOffsets[Offset 1 Value],$A1045),
", Offset1UnitID:  ",CHAR(34),INDEX(SpatialOffsets[Offset 1 Unit],$A1045),CHAR(34),
", Offset2Value:  ",INDEX(SpatialOffsets[Offset 2 Value],$A1045),
", Offset2UnitID:  ",CHAR(34),INDEX(SpatialOffsets[Offset 2 Unit],$A1045),CHAR(34),
", Offset3Value:  ",INDEX(SpatialOffsets[Offset 3 Value],$A1045),
", Offset3UnitID:  ",CHAR(34),INDEX(SpatialOffsets[Offset 3 Unit],$A1045),CHAR(34),,"}")))</f>
        <v>#REF!</v>
      </c>
      <c r="O1045" t="e">
        <f>IF(COUNTA(RelatedFeatures[])=0,"", IF(INDEX(RelatedFeatures[First Sampling Feature Code],$A1045)="","",
CONCATENATE("  - &amp;RelationID",TEXT($A1045,"0000"),
" {","SamplingFeatureID:  *SamplingFeatureID",TEXT(MATCH(INDEX(RelatedFeatures[First Sampling Feature Code],$A1045),SamplingFeatures[Feature Code],0),"0000"),
", RelationshipTypeCV:  ",CHAR(34),INDEX(RelatedFeatures[Relationship Type],$A1045),CHAR(34),
", RelatedFeatureID: *SamplingFeatureID",TEXT(MATCH(INDEX(RelatedFeatures[Second Sampling Feature Code],$A1045),SamplingFeatures[Feature Code],0),"0000"),
", SpatialOffsetID:  ",IF(INDEX(RelatedFeatures[Offset Number],$A1045)="","",CONCATENATE("*SpatialOffsetID",TEXT(INDEX(RelatedFeatures[Offset Number],$A1045),"0000"))),"}")))</f>
        <v>#REF!</v>
      </c>
      <c r="P1045" t="e">
        <f>IF(INDEX(Methods[Method Type],$A1045)="","",
CONCATENATE("  - &amp;MethodID",TEXT($A1045,"0000"),
" {","MethodTypeCV:  ",CHAR(34),INDEX(Methods[Method Type],$A1045),CHAR(34),
", MethodCode:  ",CHAR(34),INDEX(Methods[Method Code],$A1045),CHAR(34),
", MethodName:  ",CHAR(34),INDEX(Methods[Method Name],$A1045),CHAR(34),
", MethodDescription:  ",CHAR(34),INDEX(Methods[Method Description],$A1045),CHAR(34),
", MethodLink:  ",CHAR(34),INDEX(Methods[Method Link],$A1045),CHAR(34),
", OrganizationID: *OrganizationID",TEXT(MATCH(INDEX(Methods[Organization Name],$A1045),Organizations[Organization Name],0),"0000"),"}"))</f>
        <v>#REF!</v>
      </c>
      <c r="Q1045" t="e">
        <f>IF(INDEX(Variables[Variable Type],$A1045)="","",
CONCATENATE("  - &amp;VariableID",TEXT($A1045,"0000"),
" {","VariableTypeCV:  ",CHAR(34),INDEX(Variables[Variable Type],$A1045),CHAR(34),
", VariableCode:  ",CHAR(34),INDEX(Variables[Variable Code],$A1045),CHAR(34),
", VariableNameCV:  ",CHAR(34),INDEX(Variables[Variable Name],$A1045),CHAR(34),
", VariableDefinition:  ",CHAR(34),INDEX(Variables[Variable Definition],$A1045),CHAR(34),
", SpecciationCV:  ",CHAR(34),INDEX(Variables[Speciation],$A1045),CHAR(34),
", NoDataValue:  ",CHAR(34),INDEX(Variables[No Data Value],$A1045),CHAR(34),"}"))</f>
        <v>#REF!</v>
      </c>
    </row>
    <row r="1046" spans="1:17" x14ac:dyDescent="0.25">
      <c r="A1046">
        <v>1043</v>
      </c>
      <c r="D1046" t="e">
        <f>IF(INDEX(People[First Name],$A1046)="","",
CONCATENATE("  - &amp;PersonID",TEXT($A1046,"0000"),
" {","PersonFirstName:  ",CHAR(34),INDEX(People[First Name],$A1046),CHAR(34),
", PersonMiddleName:  ",CHAR(34),INDEX(People[Middle Name],$A1046),CHAR(34),
", PersonLastName:  ",CHAR(34),INDEX(People[Last Name],$A1046),CHAR(34),"}"))</f>
        <v>#REF!</v>
      </c>
      <c r="E1046" t="e">
        <f>IF(INDEX(Organizations[Organization Type '[CV']],$A1046)="","",
CONCATENATE("  - &amp;OrganizationID",TEXT($A1046,"0000"),
" {","OrganizationTypeCV:  ",CHAR(34),INDEX(Organizations[Organization Type '[CV']],$A1046),CHAR(34),
", OrganizationCode:  ",CHAR(34),INDEX(Organizations[Organization Code],$A1046),CHAR(34),
", OrganizationName:  ",CHAR(34),INDEX(Organizations[Organization Name],$A1046),CHAR(34),
", OrganizationDescription:  ",CHAR(34),INDEX(Organizations[Organization Description],$A1046),CHAR(34),
", OrganizationLink:  ",CHAR(34),INDEX(Organizations[Organization Link],$A1046),CHAR(34),"}"))</f>
        <v>#REF!</v>
      </c>
      <c r="F1046" t="e">
        <f>IF(INDEX(People[First Name],$A1046)="","",
CONCATENATE("  - &amp;AffiliationID",TEXT($A1046,"0000"),
" {PersonID: *PersonID",TEXT($A1046,"0000"),
", OrganizationID: *OrganizationID",TEXT(MATCH(INDEX(People[Organization Name],$A1046),Organizations[Organization Name],0),"0000"),
", IsPrimaryOrganizationContact: , AffiliationStartDate: , AffiliationEndDate: , PrimaryPhone: ",
", PrimaryEmail: ",CHAR(34),INDEX(People[Primary Email],$A1046),CHAR(34),
", PrimaryAddress: ",CHAR(34),INDEX(People[Primary Address],$A1046),CHAR(34),
", PersonLink: }"))</f>
        <v>#REF!</v>
      </c>
      <c r="H1046" t="e">
        <f>IF(COUNTA(CitationInformation)=0,"",IF(INDEX(AuthorList[Author Name],$A1046)="","",
CONCATENATE("  - &amp;AuthorListID",TEXT($A1046,"0000"),
"  {CitationID: *CitationID0001",
", PersonID: *PersonID",TEXT(MATCH(INDEX(AuthorList[Author Name],$A1046),People[Full Name],0),"0000"),
", AuthorOrder: ",INDEX(AuthorList[Author Number],$A1046),"}")))</f>
        <v>#REF!</v>
      </c>
      <c r="K1046" t="e">
        <f>IF(INDEX(SamplingFeatures[Feature Code],$A1046)="","",
CONCATENATE("  - &amp;SamplingFeatureID",TEXT($A1046,"0000"),
" {","SamplingFeatureUUID:  ",CHAR(34),INDEX(SamplingFeatures[Sampling Feature UUID],$A1046),CHAR(34),
", SamplingFeatureTypeCV:  ",CHAR(34),INDEX(SamplingFeatures[Sampling Feature Type],$A1046),CHAR(34),
", SamplingFeatureCode:  ",CHAR(34),INDEX(SamplingFeatures[Feature Code],$A1046),CHAR(34),
", SamplingFeatureName:  ",CHAR(34),INDEX(SamplingFeatures[Feature Name],$A1046),CHAR(34),
", SamplingFeatureDescription:  ",CHAR(34),INDEX(SamplingFeatures[Feature Description],$A1046),CHAR(34),
", SamplingFeatureGeotypeCV:  ",CHAR(34),INDEX(SamplingFeatures[Feature Geo Type],$A1046),CHAR(34),
", FeatureGeometry:  ",CHAR(34),INDEX(SamplingFeatures[Feature Geometry],$A1046),CHAR(34),
", Elevation_m:  ",CHAR(34),INDEX(SamplingFeatures[Elevation_m],$A1046),CHAR(34),
", ElevationDatumCV:  ",CHAR(34),ElevationDatum,CHAR(34),"}"))</f>
        <v>#REF!</v>
      </c>
      <c r="L1046" t="e">
        <f>IF(INDEX(SamplingFeatures[Sampling Feature Type],$A1046)&lt;&gt;"Site","",
CONCATENATE("  - &amp;SiteID",TEXT(SUMPRODUCT(--($L$3:$L1045&lt;&gt;"")),"0000"),
" {","SamplingFeatureID:  *SamplingFeatureID",TEXT($A1046,"0000"),
", SiteTypeCV:  ",CHAR(34),INDEX(Sites[Site Type],$A1046),CHAR(34),
", Latitude:  ",INDEX(Sites[Latitude],$A1046),
", Longitude:  ",INDEX(Sites[Longitude],$A1046),
", SRSName:  ",CHAR(34),LatLonDatum,CHAR(34),"}"))</f>
        <v>#REF!</v>
      </c>
      <c r="M1046" t="e">
        <f>IF(INDEX(SamplingFeatures[Sampling Feature Type],$A1046)&lt;&gt;"Specimen","",
CONCATENATE("  - &amp;SpecimenID",TEXT(SUMPRODUCT(--($M$3:$M1045&lt;&gt;"")),"0000"),
" {","SamplingFeatureID:  *SamplingFeatureID",TEXT($A1046,"0000"),
", SpecimenTypeCV:  ",CHAR(34),INDEX(Specimens[Specimen Type],$A1046),CHAR(34),
", SpecimenMediumCV:  ",INDEX(Specimens[Specimen Medium],$A1046),
", IsFieldSpecimen:  ",CHAR(34),INDEX(Specimens[Is Field Specimen?],$A1046),CHAR(34),"}"))</f>
        <v>#REF!</v>
      </c>
      <c r="N1046" t="e">
        <f>IF(COUNTA(SpatialOffsets[])=0,"", IF(INDEX(SpatialOffsets[Spatial Offset Type],$A1046)="","",
CONCATENATE("  - &amp;SpatialOffsetID",TEXT($A1046,"0000"),
" {","SpatialOffsetTypeCV:  ",CHAR(34),INDEX(SpatialOffsets[Spatial Offset Type],$A1046),CHAR(34),
", Offset1Value:  ",INDEX(SpatialOffsets[Offset 1 Value],$A1046),
", Offset1UnitID:  ",CHAR(34),INDEX(SpatialOffsets[Offset 1 Unit],$A1046),CHAR(34),
", Offset2Value:  ",INDEX(SpatialOffsets[Offset 2 Value],$A1046),
", Offset2UnitID:  ",CHAR(34),INDEX(SpatialOffsets[Offset 2 Unit],$A1046),CHAR(34),
", Offset3Value:  ",INDEX(SpatialOffsets[Offset 3 Value],$A1046),
", Offset3UnitID:  ",CHAR(34),INDEX(SpatialOffsets[Offset 3 Unit],$A1046),CHAR(34),,"}")))</f>
        <v>#REF!</v>
      </c>
      <c r="O1046" t="e">
        <f>IF(COUNTA(RelatedFeatures[])=0,"", IF(INDEX(RelatedFeatures[First Sampling Feature Code],$A1046)="","",
CONCATENATE("  - &amp;RelationID",TEXT($A1046,"0000"),
" {","SamplingFeatureID:  *SamplingFeatureID",TEXT(MATCH(INDEX(RelatedFeatures[First Sampling Feature Code],$A1046),SamplingFeatures[Feature Code],0),"0000"),
", RelationshipTypeCV:  ",CHAR(34),INDEX(RelatedFeatures[Relationship Type],$A1046),CHAR(34),
", RelatedFeatureID: *SamplingFeatureID",TEXT(MATCH(INDEX(RelatedFeatures[Second Sampling Feature Code],$A1046),SamplingFeatures[Feature Code],0),"0000"),
", SpatialOffsetID:  ",IF(INDEX(RelatedFeatures[Offset Number],$A1046)="","",CONCATENATE("*SpatialOffsetID",TEXT(INDEX(RelatedFeatures[Offset Number],$A1046),"0000"))),"}")))</f>
        <v>#REF!</v>
      </c>
      <c r="P1046" t="e">
        <f>IF(INDEX(Methods[Method Type],$A1046)="","",
CONCATENATE("  - &amp;MethodID",TEXT($A1046,"0000"),
" {","MethodTypeCV:  ",CHAR(34),INDEX(Methods[Method Type],$A1046),CHAR(34),
", MethodCode:  ",CHAR(34),INDEX(Methods[Method Code],$A1046),CHAR(34),
", MethodName:  ",CHAR(34),INDEX(Methods[Method Name],$A1046),CHAR(34),
", MethodDescription:  ",CHAR(34),INDEX(Methods[Method Description],$A1046),CHAR(34),
", MethodLink:  ",CHAR(34),INDEX(Methods[Method Link],$A1046),CHAR(34),
", OrganizationID: *OrganizationID",TEXT(MATCH(INDEX(Methods[Organization Name],$A1046),Organizations[Organization Name],0),"0000"),"}"))</f>
        <v>#REF!</v>
      </c>
      <c r="Q1046" t="e">
        <f>IF(INDEX(Variables[Variable Type],$A1046)="","",
CONCATENATE("  - &amp;VariableID",TEXT($A1046,"0000"),
" {","VariableTypeCV:  ",CHAR(34),INDEX(Variables[Variable Type],$A1046),CHAR(34),
", VariableCode:  ",CHAR(34),INDEX(Variables[Variable Code],$A1046),CHAR(34),
", VariableNameCV:  ",CHAR(34),INDEX(Variables[Variable Name],$A1046),CHAR(34),
", VariableDefinition:  ",CHAR(34),INDEX(Variables[Variable Definition],$A1046),CHAR(34),
", SpecciationCV:  ",CHAR(34),INDEX(Variables[Speciation],$A1046),CHAR(34),
", NoDataValue:  ",CHAR(34),INDEX(Variables[No Data Value],$A1046),CHAR(34),"}"))</f>
        <v>#REF!</v>
      </c>
    </row>
    <row r="1047" spans="1:17" x14ac:dyDescent="0.25">
      <c r="A1047">
        <v>1044</v>
      </c>
      <c r="D1047" t="e">
        <f>IF(INDEX(People[First Name],$A1047)="","",
CONCATENATE("  - &amp;PersonID",TEXT($A1047,"0000"),
" {","PersonFirstName:  ",CHAR(34),INDEX(People[First Name],$A1047),CHAR(34),
", PersonMiddleName:  ",CHAR(34),INDEX(People[Middle Name],$A1047),CHAR(34),
", PersonLastName:  ",CHAR(34),INDEX(People[Last Name],$A1047),CHAR(34),"}"))</f>
        <v>#REF!</v>
      </c>
      <c r="E1047" t="e">
        <f>IF(INDEX(Organizations[Organization Type '[CV']],$A1047)="","",
CONCATENATE("  - &amp;OrganizationID",TEXT($A1047,"0000"),
" {","OrganizationTypeCV:  ",CHAR(34),INDEX(Organizations[Organization Type '[CV']],$A1047),CHAR(34),
", OrganizationCode:  ",CHAR(34),INDEX(Organizations[Organization Code],$A1047),CHAR(34),
", OrganizationName:  ",CHAR(34),INDEX(Organizations[Organization Name],$A1047),CHAR(34),
", OrganizationDescription:  ",CHAR(34),INDEX(Organizations[Organization Description],$A1047),CHAR(34),
", OrganizationLink:  ",CHAR(34),INDEX(Organizations[Organization Link],$A1047),CHAR(34),"}"))</f>
        <v>#REF!</v>
      </c>
      <c r="F1047" t="e">
        <f>IF(INDEX(People[First Name],$A1047)="","",
CONCATENATE("  - &amp;AffiliationID",TEXT($A1047,"0000"),
" {PersonID: *PersonID",TEXT($A1047,"0000"),
", OrganizationID: *OrganizationID",TEXT(MATCH(INDEX(People[Organization Name],$A1047),Organizations[Organization Name],0),"0000"),
", IsPrimaryOrganizationContact: , AffiliationStartDate: , AffiliationEndDate: , PrimaryPhone: ",
", PrimaryEmail: ",CHAR(34),INDEX(People[Primary Email],$A1047),CHAR(34),
", PrimaryAddress: ",CHAR(34),INDEX(People[Primary Address],$A1047),CHAR(34),
", PersonLink: }"))</f>
        <v>#REF!</v>
      </c>
      <c r="H1047" t="e">
        <f>IF(COUNTA(CitationInformation)=0,"",IF(INDEX(AuthorList[Author Name],$A1047)="","",
CONCATENATE("  - &amp;AuthorListID",TEXT($A1047,"0000"),
"  {CitationID: *CitationID0001",
", PersonID: *PersonID",TEXT(MATCH(INDEX(AuthorList[Author Name],$A1047),People[Full Name],0),"0000"),
", AuthorOrder: ",INDEX(AuthorList[Author Number],$A1047),"}")))</f>
        <v>#REF!</v>
      </c>
      <c r="K1047" t="e">
        <f>IF(INDEX(SamplingFeatures[Feature Code],$A1047)="","",
CONCATENATE("  - &amp;SamplingFeatureID",TEXT($A1047,"0000"),
" {","SamplingFeatureUUID:  ",CHAR(34),INDEX(SamplingFeatures[Sampling Feature UUID],$A1047),CHAR(34),
", SamplingFeatureTypeCV:  ",CHAR(34),INDEX(SamplingFeatures[Sampling Feature Type],$A1047),CHAR(34),
", SamplingFeatureCode:  ",CHAR(34),INDEX(SamplingFeatures[Feature Code],$A1047),CHAR(34),
", SamplingFeatureName:  ",CHAR(34),INDEX(SamplingFeatures[Feature Name],$A1047),CHAR(34),
", SamplingFeatureDescription:  ",CHAR(34),INDEX(SamplingFeatures[Feature Description],$A1047),CHAR(34),
", SamplingFeatureGeotypeCV:  ",CHAR(34),INDEX(SamplingFeatures[Feature Geo Type],$A1047),CHAR(34),
", FeatureGeometry:  ",CHAR(34),INDEX(SamplingFeatures[Feature Geometry],$A1047),CHAR(34),
", Elevation_m:  ",CHAR(34),INDEX(SamplingFeatures[Elevation_m],$A1047),CHAR(34),
", ElevationDatumCV:  ",CHAR(34),ElevationDatum,CHAR(34),"}"))</f>
        <v>#REF!</v>
      </c>
      <c r="L1047" t="e">
        <f>IF(INDEX(SamplingFeatures[Sampling Feature Type],$A1047)&lt;&gt;"Site","",
CONCATENATE("  - &amp;SiteID",TEXT(SUMPRODUCT(--($L$3:$L1046&lt;&gt;"")),"0000"),
" {","SamplingFeatureID:  *SamplingFeatureID",TEXT($A1047,"0000"),
", SiteTypeCV:  ",CHAR(34),INDEX(Sites[Site Type],$A1047),CHAR(34),
", Latitude:  ",INDEX(Sites[Latitude],$A1047),
", Longitude:  ",INDEX(Sites[Longitude],$A1047),
", SRSName:  ",CHAR(34),LatLonDatum,CHAR(34),"}"))</f>
        <v>#REF!</v>
      </c>
      <c r="M1047" t="e">
        <f>IF(INDEX(SamplingFeatures[Sampling Feature Type],$A1047)&lt;&gt;"Specimen","",
CONCATENATE("  - &amp;SpecimenID",TEXT(SUMPRODUCT(--($M$3:$M1046&lt;&gt;"")),"0000"),
" {","SamplingFeatureID:  *SamplingFeatureID",TEXT($A1047,"0000"),
", SpecimenTypeCV:  ",CHAR(34),INDEX(Specimens[Specimen Type],$A1047),CHAR(34),
", SpecimenMediumCV:  ",INDEX(Specimens[Specimen Medium],$A1047),
", IsFieldSpecimen:  ",CHAR(34),INDEX(Specimens[Is Field Specimen?],$A1047),CHAR(34),"}"))</f>
        <v>#REF!</v>
      </c>
      <c r="N1047" t="e">
        <f>IF(COUNTA(SpatialOffsets[])=0,"", IF(INDEX(SpatialOffsets[Spatial Offset Type],$A1047)="","",
CONCATENATE("  - &amp;SpatialOffsetID",TEXT($A1047,"0000"),
" {","SpatialOffsetTypeCV:  ",CHAR(34),INDEX(SpatialOffsets[Spatial Offset Type],$A1047),CHAR(34),
", Offset1Value:  ",INDEX(SpatialOffsets[Offset 1 Value],$A1047),
", Offset1UnitID:  ",CHAR(34),INDEX(SpatialOffsets[Offset 1 Unit],$A1047),CHAR(34),
", Offset2Value:  ",INDEX(SpatialOffsets[Offset 2 Value],$A1047),
", Offset2UnitID:  ",CHAR(34),INDEX(SpatialOffsets[Offset 2 Unit],$A1047),CHAR(34),
", Offset3Value:  ",INDEX(SpatialOffsets[Offset 3 Value],$A1047),
", Offset3UnitID:  ",CHAR(34),INDEX(SpatialOffsets[Offset 3 Unit],$A1047),CHAR(34),,"}")))</f>
        <v>#REF!</v>
      </c>
      <c r="O1047" t="e">
        <f>IF(COUNTA(RelatedFeatures[])=0,"", IF(INDEX(RelatedFeatures[First Sampling Feature Code],$A1047)="","",
CONCATENATE("  - &amp;RelationID",TEXT($A1047,"0000"),
" {","SamplingFeatureID:  *SamplingFeatureID",TEXT(MATCH(INDEX(RelatedFeatures[First Sampling Feature Code],$A1047),SamplingFeatures[Feature Code],0),"0000"),
", RelationshipTypeCV:  ",CHAR(34),INDEX(RelatedFeatures[Relationship Type],$A1047),CHAR(34),
", RelatedFeatureID: *SamplingFeatureID",TEXT(MATCH(INDEX(RelatedFeatures[Second Sampling Feature Code],$A1047),SamplingFeatures[Feature Code],0),"0000"),
", SpatialOffsetID:  ",IF(INDEX(RelatedFeatures[Offset Number],$A1047)="","",CONCATENATE("*SpatialOffsetID",TEXT(INDEX(RelatedFeatures[Offset Number],$A1047),"0000"))),"}")))</f>
        <v>#REF!</v>
      </c>
      <c r="P1047" t="e">
        <f>IF(INDEX(Methods[Method Type],$A1047)="","",
CONCATENATE("  - &amp;MethodID",TEXT($A1047,"0000"),
" {","MethodTypeCV:  ",CHAR(34),INDEX(Methods[Method Type],$A1047),CHAR(34),
", MethodCode:  ",CHAR(34),INDEX(Methods[Method Code],$A1047),CHAR(34),
", MethodName:  ",CHAR(34),INDEX(Methods[Method Name],$A1047),CHAR(34),
", MethodDescription:  ",CHAR(34),INDEX(Methods[Method Description],$A1047),CHAR(34),
", MethodLink:  ",CHAR(34),INDEX(Methods[Method Link],$A1047),CHAR(34),
", OrganizationID: *OrganizationID",TEXT(MATCH(INDEX(Methods[Organization Name],$A1047),Organizations[Organization Name],0),"0000"),"}"))</f>
        <v>#REF!</v>
      </c>
      <c r="Q1047" t="e">
        <f>IF(INDEX(Variables[Variable Type],$A1047)="","",
CONCATENATE("  - &amp;VariableID",TEXT($A1047,"0000"),
" {","VariableTypeCV:  ",CHAR(34),INDEX(Variables[Variable Type],$A1047),CHAR(34),
", VariableCode:  ",CHAR(34),INDEX(Variables[Variable Code],$A1047),CHAR(34),
", VariableNameCV:  ",CHAR(34),INDEX(Variables[Variable Name],$A1047),CHAR(34),
", VariableDefinition:  ",CHAR(34),INDEX(Variables[Variable Definition],$A1047),CHAR(34),
", SpecciationCV:  ",CHAR(34),INDEX(Variables[Speciation],$A1047),CHAR(34),
", NoDataValue:  ",CHAR(34),INDEX(Variables[No Data Value],$A1047),CHAR(34),"}"))</f>
        <v>#REF!</v>
      </c>
    </row>
    <row r="1048" spans="1:17" x14ac:dyDescent="0.25">
      <c r="A1048">
        <v>1045</v>
      </c>
      <c r="D1048" t="e">
        <f>IF(INDEX(People[First Name],$A1048)="","",
CONCATENATE("  - &amp;PersonID",TEXT($A1048,"0000"),
" {","PersonFirstName:  ",CHAR(34),INDEX(People[First Name],$A1048),CHAR(34),
", PersonMiddleName:  ",CHAR(34),INDEX(People[Middle Name],$A1048),CHAR(34),
", PersonLastName:  ",CHAR(34),INDEX(People[Last Name],$A1048),CHAR(34),"}"))</f>
        <v>#REF!</v>
      </c>
      <c r="E1048" t="e">
        <f>IF(INDEX(Organizations[Organization Type '[CV']],$A1048)="","",
CONCATENATE("  - &amp;OrganizationID",TEXT($A1048,"0000"),
" {","OrganizationTypeCV:  ",CHAR(34),INDEX(Organizations[Organization Type '[CV']],$A1048),CHAR(34),
", OrganizationCode:  ",CHAR(34),INDEX(Organizations[Organization Code],$A1048),CHAR(34),
", OrganizationName:  ",CHAR(34),INDEX(Organizations[Organization Name],$A1048),CHAR(34),
", OrganizationDescription:  ",CHAR(34),INDEX(Organizations[Organization Description],$A1048),CHAR(34),
", OrganizationLink:  ",CHAR(34),INDEX(Organizations[Organization Link],$A1048),CHAR(34),"}"))</f>
        <v>#REF!</v>
      </c>
      <c r="F1048" t="e">
        <f>IF(INDEX(People[First Name],$A1048)="","",
CONCATENATE("  - &amp;AffiliationID",TEXT($A1048,"0000"),
" {PersonID: *PersonID",TEXT($A1048,"0000"),
", OrganizationID: *OrganizationID",TEXT(MATCH(INDEX(People[Organization Name],$A1048),Organizations[Organization Name],0),"0000"),
", IsPrimaryOrganizationContact: , AffiliationStartDate: , AffiliationEndDate: , PrimaryPhone: ",
", PrimaryEmail: ",CHAR(34),INDEX(People[Primary Email],$A1048),CHAR(34),
", PrimaryAddress: ",CHAR(34),INDEX(People[Primary Address],$A1048),CHAR(34),
", PersonLink: }"))</f>
        <v>#REF!</v>
      </c>
      <c r="H1048" t="e">
        <f>IF(COUNTA(CitationInformation)=0,"",IF(INDEX(AuthorList[Author Name],$A1048)="","",
CONCATENATE("  - &amp;AuthorListID",TEXT($A1048,"0000"),
"  {CitationID: *CitationID0001",
", PersonID: *PersonID",TEXT(MATCH(INDEX(AuthorList[Author Name],$A1048),People[Full Name],0),"0000"),
", AuthorOrder: ",INDEX(AuthorList[Author Number],$A1048),"}")))</f>
        <v>#REF!</v>
      </c>
      <c r="K1048" t="e">
        <f>IF(INDEX(SamplingFeatures[Feature Code],$A1048)="","",
CONCATENATE("  - &amp;SamplingFeatureID",TEXT($A1048,"0000"),
" {","SamplingFeatureUUID:  ",CHAR(34),INDEX(SamplingFeatures[Sampling Feature UUID],$A1048),CHAR(34),
", SamplingFeatureTypeCV:  ",CHAR(34),INDEX(SamplingFeatures[Sampling Feature Type],$A1048),CHAR(34),
", SamplingFeatureCode:  ",CHAR(34),INDEX(SamplingFeatures[Feature Code],$A1048),CHAR(34),
", SamplingFeatureName:  ",CHAR(34),INDEX(SamplingFeatures[Feature Name],$A1048),CHAR(34),
", SamplingFeatureDescription:  ",CHAR(34),INDEX(SamplingFeatures[Feature Description],$A1048),CHAR(34),
", SamplingFeatureGeotypeCV:  ",CHAR(34),INDEX(SamplingFeatures[Feature Geo Type],$A1048),CHAR(34),
", FeatureGeometry:  ",CHAR(34),INDEX(SamplingFeatures[Feature Geometry],$A1048),CHAR(34),
", Elevation_m:  ",CHAR(34),INDEX(SamplingFeatures[Elevation_m],$A1048),CHAR(34),
", ElevationDatumCV:  ",CHAR(34),ElevationDatum,CHAR(34),"}"))</f>
        <v>#REF!</v>
      </c>
      <c r="L1048" t="e">
        <f>IF(INDEX(SamplingFeatures[Sampling Feature Type],$A1048)&lt;&gt;"Site","",
CONCATENATE("  - &amp;SiteID",TEXT(SUMPRODUCT(--($L$3:$L1047&lt;&gt;"")),"0000"),
" {","SamplingFeatureID:  *SamplingFeatureID",TEXT($A1048,"0000"),
", SiteTypeCV:  ",CHAR(34),INDEX(Sites[Site Type],$A1048),CHAR(34),
", Latitude:  ",INDEX(Sites[Latitude],$A1048),
", Longitude:  ",INDEX(Sites[Longitude],$A1048),
", SRSName:  ",CHAR(34),LatLonDatum,CHAR(34),"}"))</f>
        <v>#REF!</v>
      </c>
      <c r="M1048" t="e">
        <f>IF(INDEX(SamplingFeatures[Sampling Feature Type],$A1048)&lt;&gt;"Specimen","",
CONCATENATE("  - &amp;SpecimenID",TEXT(SUMPRODUCT(--($M$3:$M1047&lt;&gt;"")),"0000"),
" {","SamplingFeatureID:  *SamplingFeatureID",TEXT($A1048,"0000"),
", SpecimenTypeCV:  ",CHAR(34),INDEX(Specimens[Specimen Type],$A1048),CHAR(34),
", SpecimenMediumCV:  ",INDEX(Specimens[Specimen Medium],$A1048),
", IsFieldSpecimen:  ",CHAR(34),INDEX(Specimens[Is Field Specimen?],$A1048),CHAR(34),"}"))</f>
        <v>#REF!</v>
      </c>
      <c r="N1048" t="e">
        <f>IF(COUNTA(SpatialOffsets[])=0,"", IF(INDEX(SpatialOffsets[Spatial Offset Type],$A1048)="","",
CONCATENATE("  - &amp;SpatialOffsetID",TEXT($A1048,"0000"),
" {","SpatialOffsetTypeCV:  ",CHAR(34),INDEX(SpatialOffsets[Spatial Offset Type],$A1048),CHAR(34),
", Offset1Value:  ",INDEX(SpatialOffsets[Offset 1 Value],$A1048),
", Offset1UnitID:  ",CHAR(34),INDEX(SpatialOffsets[Offset 1 Unit],$A1048),CHAR(34),
", Offset2Value:  ",INDEX(SpatialOffsets[Offset 2 Value],$A1048),
", Offset2UnitID:  ",CHAR(34),INDEX(SpatialOffsets[Offset 2 Unit],$A1048),CHAR(34),
", Offset3Value:  ",INDEX(SpatialOffsets[Offset 3 Value],$A1048),
", Offset3UnitID:  ",CHAR(34),INDEX(SpatialOffsets[Offset 3 Unit],$A1048),CHAR(34),,"}")))</f>
        <v>#REF!</v>
      </c>
      <c r="O1048" t="e">
        <f>IF(COUNTA(RelatedFeatures[])=0,"", IF(INDEX(RelatedFeatures[First Sampling Feature Code],$A1048)="","",
CONCATENATE("  - &amp;RelationID",TEXT($A1048,"0000"),
" {","SamplingFeatureID:  *SamplingFeatureID",TEXT(MATCH(INDEX(RelatedFeatures[First Sampling Feature Code],$A1048),SamplingFeatures[Feature Code],0),"0000"),
", RelationshipTypeCV:  ",CHAR(34),INDEX(RelatedFeatures[Relationship Type],$A1048),CHAR(34),
", RelatedFeatureID: *SamplingFeatureID",TEXT(MATCH(INDEX(RelatedFeatures[Second Sampling Feature Code],$A1048),SamplingFeatures[Feature Code],0),"0000"),
", SpatialOffsetID:  ",IF(INDEX(RelatedFeatures[Offset Number],$A1048)="","",CONCATENATE("*SpatialOffsetID",TEXT(INDEX(RelatedFeatures[Offset Number],$A1048),"0000"))),"}")))</f>
        <v>#REF!</v>
      </c>
      <c r="P1048" t="e">
        <f>IF(INDEX(Methods[Method Type],$A1048)="","",
CONCATENATE("  - &amp;MethodID",TEXT($A1048,"0000"),
" {","MethodTypeCV:  ",CHAR(34),INDEX(Methods[Method Type],$A1048),CHAR(34),
", MethodCode:  ",CHAR(34),INDEX(Methods[Method Code],$A1048),CHAR(34),
", MethodName:  ",CHAR(34),INDEX(Methods[Method Name],$A1048),CHAR(34),
", MethodDescription:  ",CHAR(34),INDEX(Methods[Method Description],$A1048),CHAR(34),
", MethodLink:  ",CHAR(34),INDEX(Methods[Method Link],$A1048),CHAR(34),
", OrganizationID: *OrganizationID",TEXT(MATCH(INDEX(Methods[Organization Name],$A1048),Organizations[Organization Name],0),"0000"),"}"))</f>
        <v>#REF!</v>
      </c>
      <c r="Q1048" t="e">
        <f>IF(INDEX(Variables[Variable Type],$A1048)="","",
CONCATENATE("  - &amp;VariableID",TEXT($A1048,"0000"),
" {","VariableTypeCV:  ",CHAR(34),INDEX(Variables[Variable Type],$A1048),CHAR(34),
", VariableCode:  ",CHAR(34),INDEX(Variables[Variable Code],$A1048),CHAR(34),
", VariableNameCV:  ",CHAR(34),INDEX(Variables[Variable Name],$A1048),CHAR(34),
", VariableDefinition:  ",CHAR(34),INDEX(Variables[Variable Definition],$A1048),CHAR(34),
", SpecciationCV:  ",CHAR(34),INDEX(Variables[Speciation],$A1048),CHAR(34),
", NoDataValue:  ",CHAR(34),INDEX(Variables[No Data Value],$A1048),CHAR(34),"}"))</f>
        <v>#REF!</v>
      </c>
    </row>
    <row r="1049" spans="1:17" x14ac:dyDescent="0.25">
      <c r="A1049">
        <v>1046</v>
      </c>
      <c r="D1049" t="e">
        <f>IF(INDEX(People[First Name],$A1049)="","",
CONCATENATE("  - &amp;PersonID",TEXT($A1049,"0000"),
" {","PersonFirstName:  ",CHAR(34),INDEX(People[First Name],$A1049),CHAR(34),
", PersonMiddleName:  ",CHAR(34),INDEX(People[Middle Name],$A1049),CHAR(34),
", PersonLastName:  ",CHAR(34),INDEX(People[Last Name],$A1049),CHAR(34),"}"))</f>
        <v>#REF!</v>
      </c>
      <c r="E1049" t="e">
        <f>IF(INDEX(Organizations[Organization Type '[CV']],$A1049)="","",
CONCATENATE("  - &amp;OrganizationID",TEXT($A1049,"0000"),
" {","OrganizationTypeCV:  ",CHAR(34),INDEX(Organizations[Organization Type '[CV']],$A1049),CHAR(34),
", OrganizationCode:  ",CHAR(34),INDEX(Organizations[Organization Code],$A1049),CHAR(34),
", OrganizationName:  ",CHAR(34),INDEX(Organizations[Organization Name],$A1049),CHAR(34),
", OrganizationDescription:  ",CHAR(34),INDEX(Organizations[Organization Description],$A1049),CHAR(34),
", OrganizationLink:  ",CHAR(34),INDEX(Organizations[Organization Link],$A1049),CHAR(34),"}"))</f>
        <v>#REF!</v>
      </c>
      <c r="F1049" t="e">
        <f>IF(INDEX(People[First Name],$A1049)="","",
CONCATENATE("  - &amp;AffiliationID",TEXT($A1049,"0000"),
" {PersonID: *PersonID",TEXT($A1049,"0000"),
", OrganizationID: *OrganizationID",TEXT(MATCH(INDEX(People[Organization Name],$A1049),Organizations[Organization Name],0),"0000"),
", IsPrimaryOrganizationContact: , AffiliationStartDate: , AffiliationEndDate: , PrimaryPhone: ",
", PrimaryEmail: ",CHAR(34),INDEX(People[Primary Email],$A1049),CHAR(34),
", PrimaryAddress: ",CHAR(34),INDEX(People[Primary Address],$A1049),CHAR(34),
", PersonLink: }"))</f>
        <v>#REF!</v>
      </c>
      <c r="H1049" t="e">
        <f>IF(COUNTA(CitationInformation)=0,"",IF(INDEX(AuthorList[Author Name],$A1049)="","",
CONCATENATE("  - &amp;AuthorListID",TEXT($A1049,"0000"),
"  {CitationID: *CitationID0001",
", PersonID: *PersonID",TEXT(MATCH(INDEX(AuthorList[Author Name],$A1049),People[Full Name],0),"0000"),
", AuthorOrder: ",INDEX(AuthorList[Author Number],$A1049),"}")))</f>
        <v>#REF!</v>
      </c>
      <c r="K1049" t="e">
        <f>IF(INDEX(SamplingFeatures[Feature Code],$A1049)="","",
CONCATENATE("  - &amp;SamplingFeatureID",TEXT($A1049,"0000"),
" {","SamplingFeatureUUID:  ",CHAR(34),INDEX(SamplingFeatures[Sampling Feature UUID],$A1049),CHAR(34),
", SamplingFeatureTypeCV:  ",CHAR(34),INDEX(SamplingFeatures[Sampling Feature Type],$A1049),CHAR(34),
", SamplingFeatureCode:  ",CHAR(34),INDEX(SamplingFeatures[Feature Code],$A1049),CHAR(34),
", SamplingFeatureName:  ",CHAR(34),INDEX(SamplingFeatures[Feature Name],$A1049),CHAR(34),
", SamplingFeatureDescription:  ",CHAR(34),INDEX(SamplingFeatures[Feature Description],$A1049),CHAR(34),
", SamplingFeatureGeotypeCV:  ",CHAR(34),INDEX(SamplingFeatures[Feature Geo Type],$A1049),CHAR(34),
", FeatureGeometry:  ",CHAR(34),INDEX(SamplingFeatures[Feature Geometry],$A1049),CHAR(34),
", Elevation_m:  ",CHAR(34),INDEX(SamplingFeatures[Elevation_m],$A1049),CHAR(34),
", ElevationDatumCV:  ",CHAR(34),ElevationDatum,CHAR(34),"}"))</f>
        <v>#REF!</v>
      </c>
      <c r="L1049" t="e">
        <f>IF(INDEX(SamplingFeatures[Sampling Feature Type],$A1049)&lt;&gt;"Site","",
CONCATENATE("  - &amp;SiteID",TEXT(SUMPRODUCT(--($L$3:$L1048&lt;&gt;"")),"0000"),
" {","SamplingFeatureID:  *SamplingFeatureID",TEXT($A1049,"0000"),
", SiteTypeCV:  ",CHAR(34),INDEX(Sites[Site Type],$A1049),CHAR(34),
", Latitude:  ",INDEX(Sites[Latitude],$A1049),
", Longitude:  ",INDEX(Sites[Longitude],$A1049),
", SRSName:  ",CHAR(34),LatLonDatum,CHAR(34),"}"))</f>
        <v>#REF!</v>
      </c>
      <c r="M1049" t="e">
        <f>IF(INDEX(SamplingFeatures[Sampling Feature Type],$A1049)&lt;&gt;"Specimen","",
CONCATENATE("  - &amp;SpecimenID",TEXT(SUMPRODUCT(--($M$3:$M1048&lt;&gt;"")),"0000"),
" {","SamplingFeatureID:  *SamplingFeatureID",TEXT($A1049,"0000"),
", SpecimenTypeCV:  ",CHAR(34),INDEX(Specimens[Specimen Type],$A1049),CHAR(34),
", SpecimenMediumCV:  ",INDEX(Specimens[Specimen Medium],$A1049),
", IsFieldSpecimen:  ",CHAR(34),INDEX(Specimens[Is Field Specimen?],$A1049),CHAR(34),"}"))</f>
        <v>#REF!</v>
      </c>
      <c r="N1049" t="e">
        <f>IF(COUNTA(SpatialOffsets[])=0,"", IF(INDEX(SpatialOffsets[Spatial Offset Type],$A1049)="","",
CONCATENATE("  - &amp;SpatialOffsetID",TEXT($A1049,"0000"),
" {","SpatialOffsetTypeCV:  ",CHAR(34),INDEX(SpatialOffsets[Spatial Offset Type],$A1049),CHAR(34),
", Offset1Value:  ",INDEX(SpatialOffsets[Offset 1 Value],$A1049),
", Offset1UnitID:  ",CHAR(34),INDEX(SpatialOffsets[Offset 1 Unit],$A1049),CHAR(34),
", Offset2Value:  ",INDEX(SpatialOffsets[Offset 2 Value],$A1049),
", Offset2UnitID:  ",CHAR(34),INDEX(SpatialOffsets[Offset 2 Unit],$A1049),CHAR(34),
", Offset3Value:  ",INDEX(SpatialOffsets[Offset 3 Value],$A1049),
", Offset3UnitID:  ",CHAR(34),INDEX(SpatialOffsets[Offset 3 Unit],$A1049),CHAR(34),,"}")))</f>
        <v>#REF!</v>
      </c>
      <c r="O1049" t="e">
        <f>IF(COUNTA(RelatedFeatures[])=0,"", IF(INDEX(RelatedFeatures[First Sampling Feature Code],$A1049)="","",
CONCATENATE("  - &amp;RelationID",TEXT($A1049,"0000"),
" {","SamplingFeatureID:  *SamplingFeatureID",TEXT(MATCH(INDEX(RelatedFeatures[First Sampling Feature Code],$A1049),SamplingFeatures[Feature Code],0),"0000"),
", RelationshipTypeCV:  ",CHAR(34),INDEX(RelatedFeatures[Relationship Type],$A1049),CHAR(34),
", RelatedFeatureID: *SamplingFeatureID",TEXT(MATCH(INDEX(RelatedFeatures[Second Sampling Feature Code],$A1049),SamplingFeatures[Feature Code],0),"0000"),
", SpatialOffsetID:  ",IF(INDEX(RelatedFeatures[Offset Number],$A1049)="","",CONCATENATE("*SpatialOffsetID",TEXT(INDEX(RelatedFeatures[Offset Number],$A1049),"0000"))),"}")))</f>
        <v>#REF!</v>
      </c>
      <c r="P1049" t="e">
        <f>IF(INDEX(Methods[Method Type],$A1049)="","",
CONCATENATE("  - &amp;MethodID",TEXT($A1049,"0000"),
" {","MethodTypeCV:  ",CHAR(34),INDEX(Methods[Method Type],$A1049),CHAR(34),
", MethodCode:  ",CHAR(34),INDEX(Methods[Method Code],$A1049),CHAR(34),
", MethodName:  ",CHAR(34),INDEX(Methods[Method Name],$A1049),CHAR(34),
", MethodDescription:  ",CHAR(34),INDEX(Methods[Method Description],$A1049),CHAR(34),
", MethodLink:  ",CHAR(34),INDEX(Methods[Method Link],$A1049),CHAR(34),
", OrganizationID: *OrganizationID",TEXT(MATCH(INDEX(Methods[Organization Name],$A1049),Organizations[Organization Name],0),"0000"),"}"))</f>
        <v>#REF!</v>
      </c>
      <c r="Q1049" t="e">
        <f>IF(INDEX(Variables[Variable Type],$A1049)="","",
CONCATENATE("  - &amp;VariableID",TEXT($A1049,"0000"),
" {","VariableTypeCV:  ",CHAR(34),INDEX(Variables[Variable Type],$A1049),CHAR(34),
", VariableCode:  ",CHAR(34),INDEX(Variables[Variable Code],$A1049),CHAR(34),
", VariableNameCV:  ",CHAR(34),INDEX(Variables[Variable Name],$A1049),CHAR(34),
", VariableDefinition:  ",CHAR(34),INDEX(Variables[Variable Definition],$A1049),CHAR(34),
", SpecciationCV:  ",CHAR(34),INDEX(Variables[Speciation],$A1049),CHAR(34),
", NoDataValue:  ",CHAR(34),INDEX(Variables[No Data Value],$A1049),CHAR(34),"}"))</f>
        <v>#REF!</v>
      </c>
    </row>
    <row r="1050" spans="1:17" x14ac:dyDescent="0.25">
      <c r="A1050">
        <v>1047</v>
      </c>
      <c r="D1050" t="e">
        <f>IF(INDEX(People[First Name],$A1050)="","",
CONCATENATE("  - &amp;PersonID",TEXT($A1050,"0000"),
" {","PersonFirstName:  ",CHAR(34),INDEX(People[First Name],$A1050),CHAR(34),
", PersonMiddleName:  ",CHAR(34),INDEX(People[Middle Name],$A1050),CHAR(34),
", PersonLastName:  ",CHAR(34),INDEX(People[Last Name],$A1050),CHAR(34),"}"))</f>
        <v>#REF!</v>
      </c>
      <c r="E1050" t="e">
        <f>IF(INDEX(Organizations[Organization Type '[CV']],$A1050)="","",
CONCATENATE("  - &amp;OrganizationID",TEXT($A1050,"0000"),
" {","OrganizationTypeCV:  ",CHAR(34),INDEX(Organizations[Organization Type '[CV']],$A1050),CHAR(34),
", OrganizationCode:  ",CHAR(34),INDEX(Organizations[Organization Code],$A1050),CHAR(34),
", OrganizationName:  ",CHAR(34),INDEX(Organizations[Organization Name],$A1050),CHAR(34),
", OrganizationDescription:  ",CHAR(34),INDEX(Organizations[Organization Description],$A1050),CHAR(34),
", OrganizationLink:  ",CHAR(34),INDEX(Organizations[Organization Link],$A1050),CHAR(34),"}"))</f>
        <v>#REF!</v>
      </c>
      <c r="F1050" t="e">
        <f>IF(INDEX(People[First Name],$A1050)="","",
CONCATENATE("  - &amp;AffiliationID",TEXT($A1050,"0000"),
" {PersonID: *PersonID",TEXT($A1050,"0000"),
", OrganizationID: *OrganizationID",TEXT(MATCH(INDEX(People[Organization Name],$A1050),Organizations[Organization Name],0),"0000"),
", IsPrimaryOrganizationContact: , AffiliationStartDate: , AffiliationEndDate: , PrimaryPhone: ",
", PrimaryEmail: ",CHAR(34),INDEX(People[Primary Email],$A1050),CHAR(34),
", PrimaryAddress: ",CHAR(34),INDEX(People[Primary Address],$A1050),CHAR(34),
", PersonLink: }"))</f>
        <v>#REF!</v>
      </c>
      <c r="H1050" t="e">
        <f>IF(COUNTA(CitationInformation)=0,"",IF(INDEX(AuthorList[Author Name],$A1050)="","",
CONCATENATE("  - &amp;AuthorListID",TEXT($A1050,"0000"),
"  {CitationID: *CitationID0001",
", PersonID: *PersonID",TEXT(MATCH(INDEX(AuthorList[Author Name],$A1050),People[Full Name],0),"0000"),
", AuthorOrder: ",INDEX(AuthorList[Author Number],$A1050),"}")))</f>
        <v>#REF!</v>
      </c>
      <c r="K1050" t="e">
        <f>IF(INDEX(SamplingFeatures[Feature Code],$A1050)="","",
CONCATENATE("  - &amp;SamplingFeatureID",TEXT($A1050,"0000"),
" {","SamplingFeatureUUID:  ",CHAR(34),INDEX(SamplingFeatures[Sampling Feature UUID],$A1050),CHAR(34),
", SamplingFeatureTypeCV:  ",CHAR(34),INDEX(SamplingFeatures[Sampling Feature Type],$A1050),CHAR(34),
", SamplingFeatureCode:  ",CHAR(34),INDEX(SamplingFeatures[Feature Code],$A1050),CHAR(34),
", SamplingFeatureName:  ",CHAR(34),INDEX(SamplingFeatures[Feature Name],$A1050),CHAR(34),
", SamplingFeatureDescription:  ",CHAR(34),INDEX(SamplingFeatures[Feature Description],$A1050),CHAR(34),
", SamplingFeatureGeotypeCV:  ",CHAR(34),INDEX(SamplingFeatures[Feature Geo Type],$A1050),CHAR(34),
", FeatureGeometry:  ",CHAR(34),INDEX(SamplingFeatures[Feature Geometry],$A1050),CHAR(34),
", Elevation_m:  ",CHAR(34),INDEX(SamplingFeatures[Elevation_m],$A1050),CHAR(34),
", ElevationDatumCV:  ",CHAR(34),ElevationDatum,CHAR(34),"}"))</f>
        <v>#REF!</v>
      </c>
      <c r="L1050" t="e">
        <f>IF(INDEX(SamplingFeatures[Sampling Feature Type],$A1050)&lt;&gt;"Site","",
CONCATENATE("  - &amp;SiteID",TEXT(SUMPRODUCT(--($L$3:$L1049&lt;&gt;"")),"0000"),
" {","SamplingFeatureID:  *SamplingFeatureID",TEXT($A1050,"0000"),
", SiteTypeCV:  ",CHAR(34),INDEX(Sites[Site Type],$A1050),CHAR(34),
", Latitude:  ",INDEX(Sites[Latitude],$A1050),
", Longitude:  ",INDEX(Sites[Longitude],$A1050),
", SRSName:  ",CHAR(34),LatLonDatum,CHAR(34),"}"))</f>
        <v>#REF!</v>
      </c>
      <c r="M1050" t="e">
        <f>IF(INDEX(SamplingFeatures[Sampling Feature Type],$A1050)&lt;&gt;"Specimen","",
CONCATENATE("  - &amp;SpecimenID",TEXT(SUMPRODUCT(--($M$3:$M1049&lt;&gt;"")),"0000"),
" {","SamplingFeatureID:  *SamplingFeatureID",TEXT($A1050,"0000"),
", SpecimenTypeCV:  ",CHAR(34),INDEX(Specimens[Specimen Type],$A1050),CHAR(34),
", SpecimenMediumCV:  ",INDEX(Specimens[Specimen Medium],$A1050),
", IsFieldSpecimen:  ",CHAR(34),INDEX(Specimens[Is Field Specimen?],$A1050),CHAR(34),"}"))</f>
        <v>#REF!</v>
      </c>
      <c r="N1050" t="e">
        <f>IF(COUNTA(SpatialOffsets[])=0,"", IF(INDEX(SpatialOffsets[Spatial Offset Type],$A1050)="","",
CONCATENATE("  - &amp;SpatialOffsetID",TEXT($A1050,"0000"),
" {","SpatialOffsetTypeCV:  ",CHAR(34),INDEX(SpatialOffsets[Spatial Offset Type],$A1050),CHAR(34),
", Offset1Value:  ",INDEX(SpatialOffsets[Offset 1 Value],$A1050),
", Offset1UnitID:  ",CHAR(34),INDEX(SpatialOffsets[Offset 1 Unit],$A1050),CHAR(34),
", Offset2Value:  ",INDEX(SpatialOffsets[Offset 2 Value],$A1050),
", Offset2UnitID:  ",CHAR(34),INDEX(SpatialOffsets[Offset 2 Unit],$A1050),CHAR(34),
", Offset3Value:  ",INDEX(SpatialOffsets[Offset 3 Value],$A1050),
", Offset3UnitID:  ",CHAR(34),INDEX(SpatialOffsets[Offset 3 Unit],$A1050),CHAR(34),,"}")))</f>
        <v>#REF!</v>
      </c>
      <c r="O1050" t="e">
        <f>IF(COUNTA(RelatedFeatures[])=0,"", IF(INDEX(RelatedFeatures[First Sampling Feature Code],$A1050)="","",
CONCATENATE("  - &amp;RelationID",TEXT($A1050,"0000"),
" {","SamplingFeatureID:  *SamplingFeatureID",TEXT(MATCH(INDEX(RelatedFeatures[First Sampling Feature Code],$A1050),SamplingFeatures[Feature Code],0),"0000"),
", RelationshipTypeCV:  ",CHAR(34),INDEX(RelatedFeatures[Relationship Type],$A1050),CHAR(34),
", RelatedFeatureID: *SamplingFeatureID",TEXT(MATCH(INDEX(RelatedFeatures[Second Sampling Feature Code],$A1050),SamplingFeatures[Feature Code],0),"0000"),
", SpatialOffsetID:  ",IF(INDEX(RelatedFeatures[Offset Number],$A1050)="","",CONCATENATE("*SpatialOffsetID",TEXT(INDEX(RelatedFeatures[Offset Number],$A1050),"0000"))),"}")))</f>
        <v>#REF!</v>
      </c>
      <c r="P1050" t="e">
        <f>IF(INDEX(Methods[Method Type],$A1050)="","",
CONCATENATE("  - &amp;MethodID",TEXT($A1050,"0000"),
" {","MethodTypeCV:  ",CHAR(34),INDEX(Methods[Method Type],$A1050),CHAR(34),
", MethodCode:  ",CHAR(34),INDEX(Methods[Method Code],$A1050),CHAR(34),
", MethodName:  ",CHAR(34),INDEX(Methods[Method Name],$A1050),CHAR(34),
", MethodDescription:  ",CHAR(34),INDEX(Methods[Method Description],$A1050),CHAR(34),
", MethodLink:  ",CHAR(34),INDEX(Methods[Method Link],$A1050),CHAR(34),
", OrganizationID: *OrganizationID",TEXT(MATCH(INDEX(Methods[Organization Name],$A1050),Organizations[Organization Name],0),"0000"),"}"))</f>
        <v>#REF!</v>
      </c>
      <c r="Q1050" t="e">
        <f>IF(INDEX(Variables[Variable Type],$A1050)="","",
CONCATENATE("  - &amp;VariableID",TEXT($A1050,"0000"),
" {","VariableTypeCV:  ",CHAR(34),INDEX(Variables[Variable Type],$A1050),CHAR(34),
", VariableCode:  ",CHAR(34),INDEX(Variables[Variable Code],$A1050),CHAR(34),
", VariableNameCV:  ",CHAR(34),INDEX(Variables[Variable Name],$A1050),CHAR(34),
", VariableDefinition:  ",CHAR(34),INDEX(Variables[Variable Definition],$A1050),CHAR(34),
", SpecciationCV:  ",CHAR(34),INDEX(Variables[Speciation],$A1050),CHAR(34),
", NoDataValue:  ",CHAR(34),INDEX(Variables[No Data Value],$A1050),CHAR(34),"}"))</f>
        <v>#REF!</v>
      </c>
    </row>
    <row r="1051" spans="1:17" x14ac:dyDescent="0.25">
      <c r="A1051">
        <v>1048</v>
      </c>
      <c r="D1051" t="e">
        <f>IF(INDEX(People[First Name],$A1051)="","",
CONCATENATE("  - &amp;PersonID",TEXT($A1051,"0000"),
" {","PersonFirstName:  ",CHAR(34),INDEX(People[First Name],$A1051),CHAR(34),
", PersonMiddleName:  ",CHAR(34),INDEX(People[Middle Name],$A1051),CHAR(34),
", PersonLastName:  ",CHAR(34),INDEX(People[Last Name],$A1051),CHAR(34),"}"))</f>
        <v>#REF!</v>
      </c>
      <c r="E1051" t="e">
        <f>IF(INDEX(Organizations[Organization Type '[CV']],$A1051)="","",
CONCATENATE("  - &amp;OrganizationID",TEXT($A1051,"0000"),
" {","OrganizationTypeCV:  ",CHAR(34),INDEX(Organizations[Organization Type '[CV']],$A1051),CHAR(34),
", OrganizationCode:  ",CHAR(34),INDEX(Organizations[Organization Code],$A1051),CHAR(34),
", OrganizationName:  ",CHAR(34),INDEX(Organizations[Organization Name],$A1051),CHAR(34),
", OrganizationDescription:  ",CHAR(34),INDEX(Organizations[Organization Description],$A1051),CHAR(34),
", OrganizationLink:  ",CHAR(34),INDEX(Organizations[Organization Link],$A1051),CHAR(34),"}"))</f>
        <v>#REF!</v>
      </c>
      <c r="F1051" t="e">
        <f>IF(INDEX(People[First Name],$A1051)="","",
CONCATENATE("  - &amp;AffiliationID",TEXT($A1051,"0000"),
" {PersonID: *PersonID",TEXT($A1051,"0000"),
", OrganizationID: *OrganizationID",TEXT(MATCH(INDEX(People[Organization Name],$A1051),Organizations[Organization Name],0),"0000"),
", IsPrimaryOrganizationContact: , AffiliationStartDate: , AffiliationEndDate: , PrimaryPhone: ",
", PrimaryEmail: ",CHAR(34),INDEX(People[Primary Email],$A1051),CHAR(34),
", PrimaryAddress: ",CHAR(34),INDEX(People[Primary Address],$A1051),CHAR(34),
", PersonLink: }"))</f>
        <v>#REF!</v>
      </c>
      <c r="H1051" t="e">
        <f>IF(COUNTA(CitationInformation)=0,"",IF(INDEX(AuthorList[Author Name],$A1051)="","",
CONCATENATE("  - &amp;AuthorListID",TEXT($A1051,"0000"),
"  {CitationID: *CitationID0001",
", PersonID: *PersonID",TEXT(MATCH(INDEX(AuthorList[Author Name],$A1051),People[Full Name],0),"0000"),
", AuthorOrder: ",INDEX(AuthorList[Author Number],$A1051),"}")))</f>
        <v>#REF!</v>
      </c>
      <c r="K1051" t="e">
        <f>IF(INDEX(SamplingFeatures[Feature Code],$A1051)="","",
CONCATENATE("  - &amp;SamplingFeatureID",TEXT($A1051,"0000"),
" {","SamplingFeatureUUID:  ",CHAR(34),INDEX(SamplingFeatures[Sampling Feature UUID],$A1051),CHAR(34),
", SamplingFeatureTypeCV:  ",CHAR(34),INDEX(SamplingFeatures[Sampling Feature Type],$A1051),CHAR(34),
", SamplingFeatureCode:  ",CHAR(34),INDEX(SamplingFeatures[Feature Code],$A1051),CHAR(34),
", SamplingFeatureName:  ",CHAR(34),INDEX(SamplingFeatures[Feature Name],$A1051),CHAR(34),
", SamplingFeatureDescription:  ",CHAR(34),INDEX(SamplingFeatures[Feature Description],$A1051),CHAR(34),
", SamplingFeatureGeotypeCV:  ",CHAR(34),INDEX(SamplingFeatures[Feature Geo Type],$A1051),CHAR(34),
", FeatureGeometry:  ",CHAR(34),INDEX(SamplingFeatures[Feature Geometry],$A1051),CHAR(34),
", Elevation_m:  ",CHAR(34),INDEX(SamplingFeatures[Elevation_m],$A1051),CHAR(34),
", ElevationDatumCV:  ",CHAR(34),ElevationDatum,CHAR(34),"}"))</f>
        <v>#REF!</v>
      </c>
      <c r="L1051" t="e">
        <f>IF(INDEX(SamplingFeatures[Sampling Feature Type],$A1051)&lt;&gt;"Site","",
CONCATENATE("  - &amp;SiteID",TEXT(SUMPRODUCT(--($L$3:$L1050&lt;&gt;"")),"0000"),
" {","SamplingFeatureID:  *SamplingFeatureID",TEXT($A1051,"0000"),
", SiteTypeCV:  ",CHAR(34),INDEX(Sites[Site Type],$A1051),CHAR(34),
", Latitude:  ",INDEX(Sites[Latitude],$A1051),
", Longitude:  ",INDEX(Sites[Longitude],$A1051),
", SRSName:  ",CHAR(34),LatLonDatum,CHAR(34),"}"))</f>
        <v>#REF!</v>
      </c>
      <c r="M1051" t="e">
        <f>IF(INDEX(SamplingFeatures[Sampling Feature Type],$A1051)&lt;&gt;"Specimen","",
CONCATENATE("  - &amp;SpecimenID",TEXT(SUMPRODUCT(--($M$3:$M1050&lt;&gt;"")),"0000"),
" {","SamplingFeatureID:  *SamplingFeatureID",TEXT($A1051,"0000"),
", SpecimenTypeCV:  ",CHAR(34),INDEX(Specimens[Specimen Type],$A1051),CHAR(34),
", SpecimenMediumCV:  ",INDEX(Specimens[Specimen Medium],$A1051),
", IsFieldSpecimen:  ",CHAR(34),INDEX(Specimens[Is Field Specimen?],$A1051),CHAR(34),"}"))</f>
        <v>#REF!</v>
      </c>
      <c r="N1051" t="e">
        <f>IF(COUNTA(SpatialOffsets[])=0,"", IF(INDEX(SpatialOffsets[Spatial Offset Type],$A1051)="","",
CONCATENATE("  - &amp;SpatialOffsetID",TEXT($A1051,"0000"),
" {","SpatialOffsetTypeCV:  ",CHAR(34),INDEX(SpatialOffsets[Spatial Offset Type],$A1051),CHAR(34),
", Offset1Value:  ",INDEX(SpatialOffsets[Offset 1 Value],$A1051),
", Offset1UnitID:  ",CHAR(34),INDEX(SpatialOffsets[Offset 1 Unit],$A1051),CHAR(34),
", Offset2Value:  ",INDEX(SpatialOffsets[Offset 2 Value],$A1051),
", Offset2UnitID:  ",CHAR(34),INDEX(SpatialOffsets[Offset 2 Unit],$A1051),CHAR(34),
", Offset3Value:  ",INDEX(SpatialOffsets[Offset 3 Value],$A1051),
", Offset3UnitID:  ",CHAR(34),INDEX(SpatialOffsets[Offset 3 Unit],$A1051),CHAR(34),,"}")))</f>
        <v>#REF!</v>
      </c>
      <c r="O1051" t="e">
        <f>IF(COUNTA(RelatedFeatures[])=0,"", IF(INDEX(RelatedFeatures[First Sampling Feature Code],$A1051)="","",
CONCATENATE("  - &amp;RelationID",TEXT($A1051,"0000"),
" {","SamplingFeatureID:  *SamplingFeatureID",TEXT(MATCH(INDEX(RelatedFeatures[First Sampling Feature Code],$A1051),SamplingFeatures[Feature Code],0),"0000"),
", RelationshipTypeCV:  ",CHAR(34),INDEX(RelatedFeatures[Relationship Type],$A1051),CHAR(34),
", RelatedFeatureID: *SamplingFeatureID",TEXT(MATCH(INDEX(RelatedFeatures[Second Sampling Feature Code],$A1051),SamplingFeatures[Feature Code],0),"0000"),
", SpatialOffsetID:  ",IF(INDEX(RelatedFeatures[Offset Number],$A1051)="","",CONCATENATE("*SpatialOffsetID",TEXT(INDEX(RelatedFeatures[Offset Number],$A1051),"0000"))),"}")))</f>
        <v>#REF!</v>
      </c>
      <c r="P1051" t="e">
        <f>IF(INDEX(Methods[Method Type],$A1051)="","",
CONCATENATE("  - &amp;MethodID",TEXT($A1051,"0000"),
" {","MethodTypeCV:  ",CHAR(34),INDEX(Methods[Method Type],$A1051),CHAR(34),
", MethodCode:  ",CHAR(34),INDEX(Methods[Method Code],$A1051),CHAR(34),
", MethodName:  ",CHAR(34),INDEX(Methods[Method Name],$A1051),CHAR(34),
", MethodDescription:  ",CHAR(34),INDEX(Methods[Method Description],$A1051),CHAR(34),
", MethodLink:  ",CHAR(34),INDEX(Methods[Method Link],$A1051),CHAR(34),
", OrganizationID: *OrganizationID",TEXT(MATCH(INDEX(Methods[Organization Name],$A1051),Organizations[Organization Name],0),"0000"),"}"))</f>
        <v>#REF!</v>
      </c>
      <c r="Q1051" t="e">
        <f>IF(INDEX(Variables[Variable Type],$A1051)="","",
CONCATENATE("  - &amp;VariableID",TEXT($A1051,"0000"),
" {","VariableTypeCV:  ",CHAR(34),INDEX(Variables[Variable Type],$A1051),CHAR(34),
", VariableCode:  ",CHAR(34),INDEX(Variables[Variable Code],$A1051),CHAR(34),
", VariableNameCV:  ",CHAR(34),INDEX(Variables[Variable Name],$A1051),CHAR(34),
", VariableDefinition:  ",CHAR(34),INDEX(Variables[Variable Definition],$A1051),CHAR(34),
", SpecciationCV:  ",CHAR(34),INDEX(Variables[Speciation],$A1051),CHAR(34),
", NoDataValue:  ",CHAR(34),INDEX(Variables[No Data Value],$A1051),CHAR(34),"}"))</f>
        <v>#REF!</v>
      </c>
    </row>
    <row r="1052" spans="1:17" x14ac:dyDescent="0.25">
      <c r="A1052">
        <v>1049</v>
      </c>
      <c r="D1052" t="e">
        <f>IF(INDEX(People[First Name],$A1052)="","",
CONCATENATE("  - &amp;PersonID",TEXT($A1052,"0000"),
" {","PersonFirstName:  ",CHAR(34),INDEX(People[First Name],$A1052),CHAR(34),
", PersonMiddleName:  ",CHAR(34),INDEX(People[Middle Name],$A1052),CHAR(34),
", PersonLastName:  ",CHAR(34),INDEX(People[Last Name],$A1052),CHAR(34),"}"))</f>
        <v>#REF!</v>
      </c>
      <c r="E1052" t="e">
        <f>IF(INDEX(Organizations[Organization Type '[CV']],$A1052)="","",
CONCATENATE("  - &amp;OrganizationID",TEXT($A1052,"0000"),
" {","OrganizationTypeCV:  ",CHAR(34),INDEX(Organizations[Organization Type '[CV']],$A1052),CHAR(34),
", OrganizationCode:  ",CHAR(34),INDEX(Organizations[Organization Code],$A1052),CHAR(34),
", OrganizationName:  ",CHAR(34),INDEX(Organizations[Organization Name],$A1052),CHAR(34),
", OrganizationDescription:  ",CHAR(34),INDEX(Organizations[Organization Description],$A1052),CHAR(34),
", OrganizationLink:  ",CHAR(34),INDEX(Organizations[Organization Link],$A1052),CHAR(34),"}"))</f>
        <v>#REF!</v>
      </c>
      <c r="F1052" t="e">
        <f>IF(INDEX(People[First Name],$A1052)="","",
CONCATENATE("  - &amp;AffiliationID",TEXT($A1052,"0000"),
" {PersonID: *PersonID",TEXT($A1052,"0000"),
", OrganizationID: *OrganizationID",TEXT(MATCH(INDEX(People[Organization Name],$A1052),Organizations[Organization Name],0),"0000"),
", IsPrimaryOrganizationContact: , AffiliationStartDate: , AffiliationEndDate: , PrimaryPhone: ",
", PrimaryEmail: ",CHAR(34),INDEX(People[Primary Email],$A1052),CHAR(34),
", PrimaryAddress: ",CHAR(34),INDEX(People[Primary Address],$A1052),CHAR(34),
", PersonLink: }"))</f>
        <v>#REF!</v>
      </c>
      <c r="H1052" t="e">
        <f>IF(COUNTA(CitationInformation)=0,"",IF(INDEX(AuthorList[Author Name],$A1052)="","",
CONCATENATE("  - &amp;AuthorListID",TEXT($A1052,"0000"),
"  {CitationID: *CitationID0001",
", PersonID: *PersonID",TEXT(MATCH(INDEX(AuthorList[Author Name],$A1052),People[Full Name],0),"0000"),
", AuthorOrder: ",INDEX(AuthorList[Author Number],$A1052),"}")))</f>
        <v>#REF!</v>
      </c>
      <c r="K1052" t="e">
        <f>IF(INDEX(SamplingFeatures[Feature Code],$A1052)="","",
CONCATENATE("  - &amp;SamplingFeatureID",TEXT($A1052,"0000"),
" {","SamplingFeatureUUID:  ",CHAR(34),INDEX(SamplingFeatures[Sampling Feature UUID],$A1052),CHAR(34),
", SamplingFeatureTypeCV:  ",CHAR(34),INDEX(SamplingFeatures[Sampling Feature Type],$A1052),CHAR(34),
", SamplingFeatureCode:  ",CHAR(34),INDEX(SamplingFeatures[Feature Code],$A1052),CHAR(34),
", SamplingFeatureName:  ",CHAR(34),INDEX(SamplingFeatures[Feature Name],$A1052),CHAR(34),
", SamplingFeatureDescription:  ",CHAR(34),INDEX(SamplingFeatures[Feature Description],$A1052),CHAR(34),
", SamplingFeatureGeotypeCV:  ",CHAR(34),INDEX(SamplingFeatures[Feature Geo Type],$A1052),CHAR(34),
", FeatureGeometry:  ",CHAR(34),INDEX(SamplingFeatures[Feature Geometry],$A1052),CHAR(34),
", Elevation_m:  ",CHAR(34),INDEX(SamplingFeatures[Elevation_m],$A1052),CHAR(34),
", ElevationDatumCV:  ",CHAR(34),ElevationDatum,CHAR(34),"}"))</f>
        <v>#REF!</v>
      </c>
      <c r="L1052" t="e">
        <f>IF(INDEX(SamplingFeatures[Sampling Feature Type],$A1052)&lt;&gt;"Site","",
CONCATENATE("  - &amp;SiteID",TEXT(SUMPRODUCT(--($L$3:$L1051&lt;&gt;"")),"0000"),
" {","SamplingFeatureID:  *SamplingFeatureID",TEXT($A1052,"0000"),
", SiteTypeCV:  ",CHAR(34),INDEX(Sites[Site Type],$A1052),CHAR(34),
", Latitude:  ",INDEX(Sites[Latitude],$A1052),
", Longitude:  ",INDEX(Sites[Longitude],$A1052),
", SRSName:  ",CHAR(34),LatLonDatum,CHAR(34),"}"))</f>
        <v>#REF!</v>
      </c>
      <c r="M1052" t="e">
        <f>IF(INDEX(SamplingFeatures[Sampling Feature Type],$A1052)&lt;&gt;"Specimen","",
CONCATENATE("  - &amp;SpecimenID",TEXT(SUMPRODUCT(--($M$3:$M1051&lt;&gt;"")),"0000"),
" {","SamplingFeatureID:  *SamplingFeatureID",TEXT($A1052,"0000"),
", SpecimenTypeCV:  ",CHAR(34),INDEX(Specimens[Specimen Type],$A1052),CHAR(34),
", SpecimenMediumCV:  ",INDEX(Specimens[Specimen Medium],$A1052),
", IsFieldSpecimen:  ",CHAR(34),INDEX(Specimens[Is Field Specimen?],$A1052),CHAR(34),"}"))</f>
        <v>#REF!</v>
      </c>
      <c r="N1052" t="e">
        <f>IF(COUNTA(SpatialOffsets[])=0,"", IF(INDEX(SpatialOffsets[Spatial Offset Type],$A1052)="","",
CONCATENATE("  - &amp;SpatialOffsetID",TEXT($A1052,"0000"),
" {","SpatialOffsetTypeCV:  ",CHAR(34),INDEX(SpatialOffsets[Spatial Offset Type],$A1052),CHAR(34),
", Offset1Value:  ",INDEX(SpatialOffsets[Offset 1 Value],$A1052),
", Offset1UnitID:  ",CHAR(34),INDEX(SpatialOffsets[Offset 1 Unit],$A1052),CHAR(34),
", Offset2Value:  ",INDEX(SpatialOffsets[Offset 2 Value],$A1052),
", Offset2UnitID:  ",CHAR(34),INDEX(SpatialOffsets[Offset 2 Unit],$A1052),CHAR(34),
", Offset3Value:  ",INDEX(SpatialOffsets[Offset 3 Value],$A1052),
", Offset3UnitID:  ",CHAR(34),INDEX(SpatialOffsets[Offset 3 Unit],$A1052),CHAR(34),,"}")))</f>
        <v>#REF!</v>
      </c>
      <c r="O1052" t="e">
        <f>IF(COUNTA(RelatedFeatures[])=0,"", IF(INDEX(RelatedFeatures[First Sampling Feature Code],$A1052)="","",
CONCATENATE("  - &amp;RelationID",TEXT($A1052,"0000"),
" {","SamplingFeatureID:  *SamplingFeatureID",TEXT(MATCH(INDEX(RelatedFeatures[First Sampling Feature Code],$A1052),SamplingFeatures[Feature Code],0),"0000"),
", RelationshipTypeCV:  ",CHAR(34),INDEX(RelatedFeatures[Relationship Type],$A1052),CHAR(34),
", RelatedFeatureID: *SamplingFeatureID",TEXT(MATCH(INDEX(RelatedFeatures[Second Sampling Feature Code],$A1052),SamplingFeatures[Feature Code],0),"0000"),
", SpatialOffsetID:  ",IF(INDEX(RelatedFeatures[Offset Number],$A1052)="","",CONCATENATE("*SpatialOffsetID",TEXT(INDEX(RelatedFeatures[Offset Number],$A1052),"0000"))),"}")))</f>
        <v>#REF!</v>
      </c>
      <c r="P1052" t="e">
        <f>IF(INDEX(Methods[Method Type],$A1052)="","",
CONCATENATE("  - &amp;MethodID",TEXT($A1052,"0000"),
" {","MethodTypeCV:  ",CHAR(34),INDEX(Methods[Method Type],$A1052),CHAR(34),
", MethodCode:  ",CHAR(34),INDEX(Methods[Method Code],$A1052),CHAR(34),
", MethodName:  ",CHAR(34),INDEX(Methods[Method Name],$A1052),CHAR(34),
", MethodDescription:  ",CHAR(34),INDEX(Methods[Method Description],$A1052),CHAR(34),
", MethodLink:  ",CHAR(34),INDEX(Methods[Method Link],$A1052),CHAR(34),
", OrganizationID: *OrganizationID",TEXT(MATCH(INDEX(Methods[Organization Name],$A1052),Organizations[Organization Name],0),"0000"),"}"))</f>
        <v>#REF!</v>
      </c>
      <c r="Q1052" t="e">
        <f>IF(INDEX(Variables[Variable Type],$A1052)="","",
CONCATENATE("  - &amp;VariableID",TEXT($A1052,"0000"),
" {","VariableTypeCV:  ",CHAR(34),INDEX(Variables[Variable Type],$A1052),CHAR(34),
", VariableCode:  ",CHAR(34),INDEX(Variables[Variable Code],$A1052),CHAR(34),
", VariableNameCV:  ",CHAR(34),INDEX(Variables[Variable Name],$A1052),CHAR(34),
", VariableDefinition:  ",CHAR(34),INDEX(Variables[Variable Definition],$A1052),CHAR(34),
", SpecciationCV:  ",CHAR(34),INDEX(Variables[Speciation],$A1052),CHAR(34),
", NoDataValue:  ",CHAR(34),INDEX(Variables[No Data Value],$A1052),CHAR(34),"}"))</f>
        <v>#REF!</v>
      </c>
    </row>
    <row r="1053" spans="1:17" x14ac:dyDescent="0.25">
      <c r="A1053">
        <v>1050</v>
      </c>
      <c r="D1053" t="e">
        <f>IF(INDEX(People[First Name],$A1053)="","",
CONCATENATE("  - &amp;PersonID",TEXT($A1053,"0000"),
" {","PersonFirstName:  ",CHAR(34),INDEX(People[First Name],$A1053),CHAR(34),
", PersonMiddleName:  ",CHAR(34),INDEX(People[Middle Name],$A1053),CHAR(34),
", PersonLastName:  ",CHAR(34),INDEX(People[Last Name],$A1053),CHAR(34),"}"))</f>
        <v>#REF!</v>
      </c>
      <c r="E1053" t="e">
        <f>IF(INDEX(Organizations[Organization Type '[CV']],$A1053)="","",
CONCATENATE("  - &amp;OrganizationID",TEXT($A1053,"0000"),
" {","OrganizationTypeCV:  ",CHAR(34),INDEX(Organizations[Organization Type '[CV']],$A1053),CHAR(34),
", OrganizationCode:  ",CHAR(34),INDEX(Organizations[Organization Code],$A1053),CHAR(34),
", OrganizationName:  ",CHAR(34),INDEX(Organizations[Organization Name],$A1053),CHAR(34),
", OrganizationDescription:  ",CHAR(34),INDEX(Organizations[Organization Description],$A1053),CHAR(34),
", OrganizationLink:  ",CHAR(34),INDEX(Organizations[Organization Link],$A1053),CHAR(34),"}"))</f>
        <v>#REF!</v>
      </c>
      <c r="F1053" t="e">
        <f>IF(INDEX(People[First Name],$A1053)="","",
CONCATENATE("  - &amp;AffiliationID",TEXT($A1053,"0000"),
" {PersonID: *PersonID",TEXT($A1053,"0000"),
", OrganizationID: *OrganizationID",TEXT(MATCH(INDEX(People[Organization Name],$A1053),Organizations[Organization Name],0),"0000"),
", IsPrimaryOrganizationContact: , AffiliationStartDate: , AffiliationEndDate: , PrimaryPhone: ",
", PrimaryEmail: ",CHAR(34),INDEX(People[Primary Email],$A1053),CHAR(34),
", PrimaryAddress: ",CHAR(34),INDEX(People[Primary Address],$A1053),CHAR(34),
", PersonLink: }"))</f>
        <v>#REF!</v>
      </c>
      <c r="H1053" t="e">
        <f>IF(COUNTA(CitationInformation)=0,"",IF(INDEX(AuthorList[Author Name],$A1053)="","",
CONCATENATE("  - &amp;AuthorListID",TEXT($A1053,"0000"),
"  {CitationID: *CitationID0001",
", PersonID: *PersonID",TEXT(MATCH(INDEX(AuthorList[Author Name],$A1053),People[Full Name],0),"0000"),
", AuthorOrder: ",INDEX(AuthorList[Author Number],$A1053),"}")))</f>
        <v>#REF!</v>
      </c>
      <c r="K1053" t="e">
        <f>IF(INDEX(SamplingFeatures[Feature Code],$A1053)="","",
CONCATENATE("  - &amp;SamplingFeatureID",TEXT($A1053,"0000"),
" {","SamplingFeatureUUID:  ",CHAR(34),INDEX(SamplingFeatures[Sampling Feature UUID],$A1053),CHAR(34),
", SamplingFeatureTypeCV:  ",CHAR(34),INDEX(SamplingFeatures[Sampling Feature Type],$A1053),CHAR(34),
", SamplingFeatureCode:  ",CHAR(34),INDEX(SamplingFeatures[Feature Code],$A1053),CHAR(34),
", SamplingFeatureName:  ",CHAR(34),INDEX(SamplingFeatures[Feature Name],$A1053),CHAR(34),
", SamplingFeatureDescription:  ",CHAR(34),INDEX(SamplingFeatures[Feature Description],$A1053),CHAR(34),
", SamplingFeatureGeotypeCV:  ",CHAR(34),INDEX(SamplingFeatures[Feature Geo Type],$A1053),CHAR(34),
", FeatureGeometry:  ",CHAR(34),INDEX(SamplingFeatures[Feature Geometry],$A1053),CHAR(34),
", Elevation_m:  ",CHAR(34),INDEX(SamplingFeatures[Elevation_m],$A1053),CHAR(34),
", ElevationDatumCV:  ",CHAR(34),ElevationDatum,CHAR(34),"}"))</f>
        <v>#REF!</v>
      </c>
      <c r="L1053" t="e">
        <f>IF(INDEX(SamplingFeatures[Sampling Feature Type],$A1053)&lt;&gt;"Site","",
CONCATENATE("  - &amp;SiteID",TEXT(SUMPRODUCT(--($L$3:$L1052&lt;&gt;"")),"0000"),
" {","SamplingFeatureID:  *SamplingFeatureID",TEXT($A1053,"0000"),
", SiteTypeCV:  ",CHAR(34),INDEX(Sites[Site Type],$A1053),CHAR(34),
", Latitude:  ",INDEX(Sites[Latitude],$A1053),
", Longitude:  ",INDEX(Sites[Longitude],$A1053),
", SRSName:  ",CHAR(34),LatLonDatum,CHAR(34),"}"))</f>
        <v>#REF!</v>
      </c>
      <c r="M1053" t="e">
        <f>IF(INDEX(SamplingFeatures[Sampling Feature Type],$A1053)&lt;&gt;"Specimen","",
CONCATENATE("  - &amp;SpecimenID",TEXT(SUMPRODUCT(--($M$3:$M1052&lt;&gt;"")),"0000"),
" {","SamplingFeatureID:  *SamplingFeatureID",TEXT($A1053,"0000"),
", SpecimenTypeCV:  ",CHAR(34),INDEX(Specimens[Specimen Type],$A1053),CHAR(34),
", SpecimenMediumCV:  ",INDEX(Specimens[Specimen Medium],$A1053),
", IsFieldSpecimen:  ",CHAR(34),INDEX(Specimens[Is Field Specimen?],$A1053),CHAR(34),"}"))</f>
        <v>#REF!</v>
      </c>
      <c r="N1053" t="e">
        <f>IF(COUNTA(SpatialOffsets[])=0,"", IF(INDEX(SpatialOffsets[Spatial Offset Type],$A1053)="","",
CONCATENATE("  - &amp;SpatialOffsetID",TEXT($A1053,"0000"),
" {","SpatialOffsetTypeCV:  ",CHAR(34),INDEX(SpatialOffsets[Spatial Offset Type],$A1053),CHAR(34),
", Offset1Value:  ",INDEX(SpatialOffsets[Offset 1 Value],$A1053),
", Offset1UnitID:  ",CHAR(34),INDEX(SpatialOffsets[Offset 1 Unit],$A1053),CHAR(34),
", Offset2Value:  ",INDEX(SpatialOffsets[Offset 2 Value],$A1053),
", Offset2UnitID:  ",CHAR(34),INDEX(SpatialOffsets[Offset 2 Unit],$A1053),CHAR(34),
", Offset3Value:  ",INDEX(SpatialOffsets[Offset 3 Value],$A1053),
", Offset3UnitID:  ",CHAR(34),INDEX(SpatialOffsets[Offset 3 Unit],$A1053),CHAR(34),,"}")))</f>
        <v>#REF!</v>
      </c>
      <c r="O1053" t="e">
        <f>IF(COUNTA(RelatedFeatures[])=0,"", IF(INDEX(RelatedFeatures[First Sampling Feature Code],$A1053)="","",
CONCATENATE("  - &amp;RelationID",TEXT($A1053,"0000"),
" {","SamplingFeatureID:  *SamplingFeatureID",TEXT(MATCH(INDEX(RelatedFeatures[First Sampling Feature Code],$A1053),SamplingFeatures[Feature Code],0),"0000"),
", RelationshipTypeCV:  ",CHAR(34),INDEX(RelatedFeatures[Relationship Type],$A1053),CHAR(34),
", RelatedFeatureID: *SamplingFeatureID",TEXT(MATCH(INDEX(RelatedFeatures[Second Sampling Feature Code],$A1053),SamplingFeatures[Feature Code],0),"0000"),
", SpatialOffsetID:  ",IF(INDEX(RelatedFeatures[Offset Number],$A1053)="","",CONCATENATE("*SpatialOffsetID",TEXT(INDEX(RelatedFeatures[Offset Number],$A1053),"0000"))),"}")))</f>
        <v>#REF!</v>
      </c>
      <c r="P1053" t="e">
        <f>IF(INDEX(Methods[Method Type],$A1053)="","",
CONCATENATE("  - &amp;MethodID",TEXT($A1053,"0000"),
" {","MethodTypeCV:  ",CHAR(34),INDEX(Methods[Method Type],$A1053),CHAR(34),
", MethodCode:  ",CHAR(34),INDEX(Methods[Method Code],$A1053),CHAR(34),
", MethodName:  ",CHAR(34),INDEX(Methods[Method Name],$A1053),CHAR(34),
", MethodDescription:  ",CHAR(34),INDEX(Methods[Method Description],$A1053),CHAR(34),
", MethodLink:  ",CHAR(34),INDEX(Methods[Method Link],$A1053),CHAR(34),
", OrganizationID: *OrganizationID",TEXT(MATCH(INDEX(Methods[Organization Name],$A1053),Organizations[Organization Name],0),"0000"),"}"))</f>
        <v>#REF!</v>
      </c>
      <c r="Q1053" t="e">
        <f>IF(INDEX(Variables[Variable Type],$A1053)="","",
CONCATENATE("  - &amp;VariableID",TEXT($A1053,"0000"),
" {","VariableTypeCV:  ",CHAR(34),INDEX(Variables[Variable Type],$A1053),CHAR(34),
", VariableCode:  ",CHAR(34),INDEX(Variables[Variable Code],$A1053),CHAR(34),
", VariableNameCV:  ",CHAR(34),INDEX(Variables[Variable Name],$A1053),CHAR(34),
", VariableDefinition:  ",CHAR(34),INDEX(Variables[Variable Definition],$A1053),CHAR(34),
", SpecciationCV:  ",CHAR(34),INDEX(Variables[Speciation],$A1053),CHAR(34),
", NoDataValue:  ",CHAR(34),INDEX(Variables[No Data Value],$A1053),CHAR(34),"}"))</f>
        <v>#REF!</v>
      </c>
    </row>
    <row r="1054" spans="1:17" x14ac:dyDescent="0.25">
      <c r="A1054">
        <v>1051</v>
      </c>
      <c r="D1054" t="e">
        <f>IF(INDEX(People[First Name],$A1054)="","",
CONCATENATE("  - &amp;PersonID",TEXT($A1054,"0000"),
" {","PersonFirstName:  ",CHAR(34),INDEX(People[First Name],$A1054),CHAR(34),
", PersonMiddleName:  ",CHAR(34),INDEX(People[Middle Name],$A1054),CHAR(34),
", PersonLastName:  ",CHAR(34),INDEX(People[Last Name],$A1054),CHAR(34),"}"))</f>
        <v>#REF!</v>
      </c>
      <c r="E1054" t="e">
        <f>IF(INDEX(Organizations[Organization Type '[CV']],$A1054)="","",
CONCATENATE("  - &amp;OrganizationID",TEXT($A1054,"0000"),
" {","OrganizationTypeCV:  ",CHAR(34),INDEX(Organizations[Organization Type '[CV']],$A1054),CHAR(34),
", OrganizationCode:  ",CHAR(34),INDEX(Organizations[Organization Code],$A1054),CHAR(34),
", OrganizationName:  ",CHAR(34),INDEX(Organizations[Organization Name],$A1054),CHAR(34),
", OrganizationDescription:  ",CHAR(34),INDEX(Organizations[Organization Description],$A1054),CHAR(34),
", OrganizationLink:  ",CHAR(34),INDEX(Organizations[Organization Link],$A1054),CHAR(34),"}"))</f>
        <v>#REF!</v>
      </c>
      <c r="F1054" t="e">
        <f>IF(INDEX(People[First Name],$A1054)="","",
CONCATENATE("  - &amp;AffiliationID",TEXT($A1054,"0000"),
" {PersonID: *PersonID",TEXT($A1054,"0000"),
", OrganizationID: *OrganizationID",TEXT(MATCH(INDEX(People[Organization Name],$A1054),Organizations[Organization Name],0),"0000"),
", IsPrimaryOrganizationContact: , AffiliationStartDate: , AffiliationEndDate: , PrimaryPhone: ",
", PrimaryEmail: ",CHAR(34),INDEX(People[Primary Email],$A1054),CHAR(34),
", PrimaryAddress: ",CHAR(34),INDEX(People[Primary Address],$A1054),CHAR(34),
", PersonLink: }"))</f>
        <v>#REF!</v>
      </c>
      <c r="H1054" t="e">
        <f>IF(COUNTA(CitationInformation)=0,"",IF(INDEX(AuthorList[Author Name],$A1054)="","",
CONCATENATE("  - &amp;AuthorListID",TEXT($A1054,"0000"),
"  {CitationID: *CitationID0001",
", PersonID: *PersonID",TEXT(MATCH(INDEX(AuthorList[Author Name],$A1054),People[Full Name],0),"0000"),
", AuthorOrder: ",INDEX(AuthorList[Author Number],$A1054),"}")))</f>
        <v>#REF!</v>
      </c>
      <c r="K1054" t="e">
        <f>IF(INDEX(SamplingFeatures[Feature Code],$A1054)="","",
CONCATENATE("  - &amp;SamplingFeatureID",TEXT($A1054,"0000"),
" {","SamplingFeatureUUID:  ",CHAR(34),INDEX(SamplingFeatures[Sampling Feature UUID],$A1054),CHAR(34),
", SamplingFeatureTypeCV:  ",CHAR(34),INDEX(SamplingFeatures[Sampling Feature Type],$A1054),CHAR(34),
", SamplingFeatureCode:  ",CHAR(34),INDEX(SamplingFeatures[Feature Code],$A1054),CHAR(34),
", SamplingFeatureName:  ",CHAR(34),INDEX(SamplingFeatures[Feature Name],$A1054),CHAR(34),
", SamplingFeatureDescription:  ",CHAR(34),INDEX(SamplingFeatures[Feature Description],$A1054),CHAR(34),
", SamplingFeatureGeotypeCV:  ",CHAR(34),INDEX(SamplingFeatures[Feature Geo Type],$A1054),CHAR(34),
", FeatureGeometry:  ",CHAR(34),INDEX(SamplingFeatures[Feature Geometry],$A1054),CHAR(34),
", Elevation_m:  ",CHAR(34),INDEX(SamplingFeatures[Elevation_m],$A1054),CHAR(34),
", ElevationDatumCV:  ",CHAR(34),ElevationDatum,CHAR(34),"}"))</f>
        <v>#REF!</v>
      </c>
      <c r="L1054" t="e">
        <f>IF(INDEX(SamplingFeatures[Sampling Feature Type],$A1054)&lt;&gt;"Site","",
CONCATENATE("  - &amp;SiteID",TEXT(SUMPRODUCT(--($L$3:$L1053&lt;&gt;"")),"0000"),
" {","SamplingFeatureID:  *SamplingFeatureID",TEXT($A1054,"0000"),
", SiteTypeCV:  ",CHAR(34),INDEX(Sites[Site Type],$A1054),CHAR(34),
", Latitude:  ",INDEX(Sites[Latitude],$A1054),
", Longitude:  ",INDEX(Sites[Longitude],$A1054),
", SRSName:  ",CHAR(34),LatLonDatum,CHAR(34),"}"))</f>
        <v>#REF!</v>
      </c>
      <c r="M1054" t="e">
        <f>IF(INDEX(SamplingFeatures[Sampling Feature Type],$A1054)&lt;&gt;"Specimen","",
CONCATENATE("  - &amp;SpecimenID",TEXT(SUMPRODUCT(--($M$3:$M1053&lt;&gt;"")),"0000"),
" {","SamplingFeatureID:  *SamplingFeatureID",TEXT($A1054,"0000"),
", SpecimenTypeCV:  ",CHAR(34),INDEX(Specimens[Specimen Type],$A1054),CHAR(34),
", SpecimenMediumCV:  ",INDEX(Specimens[Specimen Medium],$A1054),
", IsFieldSpecimen:  ",CHAR(34),INDEX(Specimens[Is Field Specimen?],$A1054),CHAR(34),"}"))</f>
        <v>#REF!</v>
      </c>
      <c r="N1054" t="e">
        <f>IF(COUNTA(SpatialOffsets[])=0,"", IF(INDEX(SpatialOffsets[Spatial Offset Type],$A1054)="","",
CONCATENATE("  - &amp;SpatialOffsetID",TEXT($A1054,"0000"),
" {","SpatialOffsetTypeCV:  ",CHAR(34),INDEX(SpatialOffsets[Spatial Offset Type],$A1054),CHAR(34),
", Offset1Value:  ",INDEX(SpatialOffsets[Offset 1 Value],$A1054),
", Offset1UnitID:  ",CHAR(34),INDEX(SpatialOffsets[Offset 1 Unit],$A1054),CHAR(34),
", Offset2Value:  ",INDEX(SpatialOffsets[Offset 2 Value],$A1054),
", Offset2UnitID:  ",CHAR(34),INDEX(SpatialOffsets[Offset 2 Unit],$A1054),CHAR(34),
", Offset3Value:  ",INDEX(SpatialOffsets[Offset 3 Value],$A1054),
", Offset3UnitID:  ",CHAR(34),INDEX(SpatialOffsets[Offset 3 Unit],$A1054),CHAR(34),,"}")))</f>
        <v>#REF!</v>
      </c>
      <c r="O1054" t="e">
        <f>IF(COUNTA(RelatedFeatures[])=0,"", IF(INDEX(RelatedFeatures[First Sampling Feature Code],$A1054)="","",
CONCATENATE("  - &amp;RelationID",TEXT($A1054,"0000"),
" {","SamplingFeatureID:  *SamplingFeatureID",TEXT(MATCH(INDEX(RelatedFeatures[First Sampling Feature Code],$A1054),SamplingFeatures[Feature Code],0),"0000"),
", RelationshipTypeCV:  ",CHAR(34),INDEX(RelatedFeatures[Relationship Type],$A1054),CHAR(34),
", RelatedFeatureID: *SamplingFeatureID",TEXT(MATCH(INDEX(RelatedFeatures[Second Sampling Feature Code],$A1054),SamplingFeatures[Feature Code],0),"0000"),
", SpatialOffsetID:  ",IF(INDEX(RelatedFeatures[Offset Number],$A1054)="","",CONCATENATE("*SpatialOffsetID",TEXT(INDEX(RelatedFeatures[Offset Number],$A1054),"0000"))),"}")))</f>
        <v>#REF!</v>
      </c>
      <c r="P1054" t="e">
        <f>IF(INDEX(Methods[Method Type],$A1054)="","",
CONCATENATE("  - &amp;MethodID",TEXT($A1054,"0000"),
" {","MethodTypeCV:  ",CHAR(34),INDEX(Methods[Method Type],$A1054),CHAR(34),
", MethodCode:  ",CHAR(34),INDEX(Methods[Method Code],$A1054),CHAR(34),
", MethodName:  ",CHAR(34),INDEX(Methods[Method Name],$A1054),CHAR(34),
", MethodDescription:  ",CHAR(34),INDEX(Methods[Method Description],$A1054),CHAR(34),
", MethodLink:  ",CHAR(34),INDEX(Methods[Method Link],$A1054),CHAR(34),
", OrganizationID: *OrganizationID",TEXT(MATCH(INDEX(Methods[Organization Name],$A1054),Organizations[Organization Name],0),"0000"),"}"))</f>
        <v>#REF!</v>
      </c>
      <c r="Q1054" t="e">
        <f>IF(INDEX(Variables[Variable Type],$A1054)="","",
CONCATENATE("  - &amp;VariableID",TEXT($A1054,"0000"),
" {","VariableTypeCV:  ",CHAR(34),INDEX(Variables[Variable Type],$A1054),CHAR(34),
", VariableCode:  ",CHAR(34),INDEX(Variables[Variable Code],$A1054),CHAR(34),
", VariableNameCV:  ",CHAR(34),INDEX(Variables[Variable Name],$A1054),CHAR(34),
", VariableDefinition:  ",CHAR(34),INDEX(Variables[Variable Definition],$A1054),CHAR(34),
", SpecciationCV:  ",CHAR(34),INDEX(Variables[Speciation],$A1054),CHAR(34),
", NoDataValue:  ",CHAR(34),INDEX(Variables[No Data Value],$A1054),CHAR(34),"}"))</f>
        <v>#REF!</v>
      </c>
    </row>
    <row r="1055" spans="1:17" x14ac:dyDescent="0.25">
      <c r="A1055">
        <v>1052</v>
      </c>
      <c r="D1055" t="e">
        <f>IF(INDEX(People[First Name],$A1055)="","",
CONCATENATE("  - &amp;PersonID",TEXT($A1055,"0000"),
" {","PersonFirstName:  ",CHAR(34),INDEX(People[First Name],$A1055),CHAR(34),
", PersonMiddleName:  ",CHAR(34),INDEX(People[Middle Name],$A1055),CHAR(34),
", PersonLastName:  ",CHAR(34),INDEX(People[Last Name],$A1055),CHAR(34),"}"))</f>
        <v>#REF!</v>
      </c>
      <c r="E1055" t="e">
        <f>IF(INDEX(Organizations[Organization Type '[CV']],$A1055)="","",
CONCATENATE("  - &amp;OrganizationID",TEXT($A1055,"0000"),
" {","OrganizationTypeCV:  ",CHAR(34),INDEX(Organizations[Organization Type '[CV']],$A1055),CHAR(34),
", OrganizationCode:  ",CHAR(34),INDEX(Organizations[Organization Code],$A1055),CHAR(34),
", OrganizationName:  ",CHAR(34),INDEX(Organizations[Organization Name],$A1055),CHAR(34),
", OrganizationDescription:  ",CHAR(34),INDEX(Organizations[Organization Description],$A1055),CHAR(34),
", OrganizationLink:  ",CHAR(34),INDEX(Organizations[Organization Link],$A1055),CHAR(34),"}"))</f>
        <v>#REF!</v>
      </c>
      <c r="F1055" t="e">
        <f>IF(INDEX(People[First Name],$A1055)="","",
CONCATENATE("  - &amp;AffiliationID",TEXT($A1055,"0000"),
" {PersonID: *PersonID",TEXT($A1055,"0000"),
", OrganizationID: *OrganizationID",TEXT(MATCH(INDEX(People[Organization Name],$A1055),Organizations[Organization Name],0),"0000"),
", IsPrimaryOrganizationContact: , AffiliationStartDate: , AffiliationEndDate: , PrimaryPhone: ",
", PrimaryEmail: ",CHAR(34),INDEX(People[Primary Email],$A1055),CHAR(34),
", PrimaryAddress: ",CHAR(34),INDEX(People[Primary Address],$A1055),CHAR(34),
", PersonLink: }"))</f>
        <v>#REF!</v>
      </c>
      <c r="H1055" t="e">
        <f>IF(COUNTA(CitationInformation)=0,"",IF(INDEX(AuthorList[Author Name],$A1055)="","",
CONCATENATE("  - &amp;AuthorListID",TEXT($A1055,"0000"),
"  {CitationID: *CitationID0001",
", PersonID: *PersonID",TEXT(MATCH(INDEX(AuthorList[Author Name],$A1055),People[Full Name],0),"0000"),
", AuthorOrder: ",INDEX(AuthorList[Author Number],$A1055),"}")))</f>
        <v>#REF!</v>
      </c>
      <c r="K1055" t="e">
        <f>IF(INDEX(SamplingFeatures[Feature Code],$A1055)="","",
CONCATENATE("  - &amp;SamplingFeatureID",TEXT($A1055,"0000"),
" {","SamplingFeatureUUID:  ",CHAR(34),INDEX(SamplingFeatures[Sampling Feature UUID],$A1055),CHAR(34),
", SamplingFeatureTypeCV:  ",CHAR(34),INDEX(SamplingFeatures[Sampling Feature Type],$A1055),CHAR(34),
", SamplingFeatureCode:  ",CHAR(34),INDEX(SamplingFeatures[Feature Code],$A1055),CHAR(34),
", SamplingFeatureName:  ",CHAR(34),INDEX(SamplingFeatures[Feature Name],$A1055),CHAR(34),
", SamplingFeatureDescription:  ",CHAR(34),INDEX(SamplingFeatures[Feature Description],$A1055),CHAR(34),
", SamplingFeatureGeotypeCV:  ",CHAR(34),INDEX(SamplingFeatures[Feature Geo Type],$A1055),CHAR(34),
", FeatureGeometry:  ",CHAR(34),INDEX(SamplingFeatures[Feature Geometry],$A1055),CHAR(34),
", Elevation_m:  ",CHAR(34),INDEX(SamplingFeatures[Elevation_m],$A1055),CHAR(34),
", ElevationDatumCV:  ",CHAR(34),ElevationDatum,CHAR(34),"}"))</f>
        <v>#REF!</v>
      </c>
      <c r="L1055" t="e">
        <f>IF(INDEX(SamplingFeatures[Sampling Feature Type],$A1055)&lt;&gt;"Site","",
CONCATENATE("  - &amp;SiteID",TEXT(SUMPRODUCT(--($L$3:$L1054&lt;&gt;"")),"0000"),
" {","SamplingFeatureID:  *SamplingFeatureID",TEXT($A1055,"0000"),
", SiteTypeCV:  ",CHAR(34),INDEX(Sites[Site Type],$A1055),CHAR(34),
", Latitude:  ",INDEX(Sites[Latitude],$A1055),
", Longitude:  ",INDEX(Sites[Longitude],$A1055),
", SRSName:  ",CHAR(34),LatLonDatum,CHAR(34),"}"))</f>
        <v>#REF!</v>
      </c>
      <c r="M1055" t="e">
        <f>IF(INDEX(SamplingFeatures[Sampling Feature Type],$A1055)&lt;&gt;"Specimen","",
CONCATENATE("  - &amp;SpecimenID",TEXT(SUMPRODUCT(--($M$3:$M1054&lt;&gt;"")),"0000"),
" {","SamplingFeatureID:  *SamplingFeatureID",TEXT($A1055,"0000"),
", SpecimenTypeCV:  ",CHAR(34),INDEX(Specimens[Specimen Type],$A1055),CHAR(34),
", SpecimenMediumCV:  ",INDEX(Specimens[Specimen Medium],$A1055),
", IsFieldSpecimen:  ",CHAR(34),INDEX(Specimens[Is Field Specimen?],$A1055),CHAR(34),"}"))</f>
        <v>#REF!</v>
      </c>
      <c r="N1055" t="e">
        <f>IF(COUNTA(SpatialOffsets[])=0,"", IF(INDEX(SpatialOffsets[Spatial Offset Type],$A1055)="","",
CONCATENATE("  - &amp;SpatialOffsetID",TEXT($A1055,"0000"),
" {","SpatialOffsetTypeCV:  ",CHAR(34),INDEX(SpatialOffsets[Spatial Offset Type],$A1055),CHAR(34),
", Offset1Value:  ",INDEX(SpatialOffsets[Offset 1 Value],$A1055),
", Offset1UnitID:  ",CHAR(34),INDEX(SpatialOffsets[Offset 1 Unit],$A1055),CHAR(34),
", Offset2Value:  ",INDEX(SpatialOffsets[Offset 2 Value],$A1055),
", Offset2UnitID:  ",CHAR(34),INDEX(SpatialOffsets[Offset 2 Unit],$A1055),CHAR(34),
", Offset3Value:  ",INDEX(SpatialOffsets[Offset 3 Value],$A1055),
", Offset3UnitID:  ",CHAR(34),INDEX(SpatialOffsets[Offset 3 Unit],$A1055),CHAR(34),,"}")))</f>
        <v>#REF!</v>
      </c>
      <c r="O1055" t="e">
        <f>IF(COUNTA(RelatedFeatures[])=0,"", IF(INDEX(RelatedFeatures[First Sampling Feature Code],$A1055)="","",
CONCATENATE("  - &amp;RelationID",TEXT($A1055,"0000"),
" {","SamplingFeatureID:  *SamplingFeatureID",TEXT(MATCH(INDEX(RelatedFeatures[First Sampling Feature Code],$A1055),SamplingFeatures[Feature Code],0),"0000"),
", RelationshipTypeCV:  ",CHAR(34),INDEX(RelatedFeatures[Relationship Type],$A1055),CHAR(34),
", RelatedFeatureID: *SamplingFeatureID",TEXT(MATCH(INDEX(RelatedFeatures[Second Sampling Feature Code],$A1055),SamplingFeatures[Feature Code],0),"0000"),
", SpatialOffsetID:  ",IF(INDEX(RelatedFeatures[Offset Number],$A1055)="","",CONCATENATE("*SpatialOffsetID",TEXT(INDEX(RelatedFeatures[Offset Number],$A1055),"0000"))),"}")))</f>
        <v>#REF!</v>
      </c>
      <c r="P1055" t="e">
        <f>IF(INDEX(Methods[Method Type],$A1055)="","",
CONCATENATE("  - &amp;MethodID",TEXT($A1055,"0000"),
" {","MethodTypeCV:  ",CHAR(34),INDEX(Methods[Method Type],$A1055),CHAR(34),
", MethodCode:  ",CHAR(34),INDEX(Methods[Method Code],$A1055),CHAR(34),
", MethodName:  ",CHAR(34),INDEX(Methods[Method Name],$A1055),CHAR(34),
", MethodDescription:  ",CHAR(34),INDEX(Methods[Method Description],$A1055),CHAR(34),
", MethodLink:  ",CHAR(34),INDEX(Methods[Method Link],$A1055),CHAR(34),
", OrganizationID: *OrganizationID",TEXT(MATCH(INDEX(Methods[Organization Name],$A1055),Organizations[Organization Name],0),"0000"),"}"))</f>
        <v>#REF!</v>
      </c>
      <c r="Q1055" t="e">
        <f>IF(INDEX(Variables[Variable Type],$A1055)="","",
CONCATENATE("  - &amp;VariableID",TEXT($A1055,"0000"),
" {","VariableTypeCV:  ",CHAR(34),INDEX(Variables[Variable Type],$A1055),CHAR(34),
", VariableCode:  ",CHAR(34),INDEX(Variables[Variable Code],$A1055),CHAR(34),
", VariableNameCV:  ",CHAR(34),INDEX(Variables[Variable Name],$A1055),CHAR(34),
", VariableDefinition:  ",CHAR(34),INDEX(Variables[Variable Definition],$A1055),CHAR(34),
", SpecciationCV:  ",CHAR(34),INDEX(Variables[Speciation],$A1055),CHAR(34),
", NoDataValue:  ",CHAR(34),INDEX(Variables[No Data Value],$A1055),CHAR(34),"}"))</f>
        <v>#REF!</v>
      </c>
    </row>
    <row r="1056" spans="1:17" x14ac:dyDescent="0.25">
      <c r="A1056">
        <v>1053</v>
      </c>
      <c r="D1056" t="e">
        <f>IF(INDEX(People[First Name],$A1056)="","",
CONCATENATE("  - &amp;PersonID",TEXT($A1056,"0000"),
" {","PersonFirstName:  ",CHAR(34),INDEX(People[First Name],$A1056),CHAR(34),
", PersonMiddleName:  ",CHAR(34),INDEX(People[Middle Name],$A1056),CHAR(34),
", PersonLastName:  ",CHAR(34),INDEX(People[Last Name],$A1056),CHAR(34),"}"))</f>
        <v>#REF!</v>
      </c>
      <c r="E1056" t="e">
        <f>IF(INDEX(Organizations[Organization Type '[CV']],$A1056)="","",
CONCATENATE("  - &amp;OrganizationID",TEXT($A1056,"0000"),
" {","OrganizationTypeCV:  ",CHAR(34),INDEX(Organizations[Organization Type '[CV']],$A1056),CHAR(34),
", OrganizationCode:  ",CHAR(34),INDEX(Organizations[Organization Code],$A1056),CHAR(34),
", OrganizationName:  ",CHAR(34),INDEX(Organizations[Organization Name],$A1056),CHAR(34),
", OrganizationDescription:  ",CHAR(34),INDEX(Organizations[Organization Description],$A1056),CHAR(34),
", OrganizationLink:  ",CHAR(34),INDEX(Organizations[Organization Link],$A1056),CHAR(34),"}"))</f>
        <v>#REF!</v>
      </c>
      <c r="F1056" t="e">
        <f>IF(INDEX(People[First Name],$A1056)="","",
CONCATENATE("  - &amp;AffiliationID",TEXT($A1056,"0000"),
" {PersonID: *PersonID",TEXT($A1056,"0000"),
", OrganizationID: *OrganizationID",TEXT(MATCH(INDEX(People[Organization Name],$A1056),Organizations[Organization Name],0),"0000"),
", IsPrimaryOrganizationContact: , AffiliationStartDate: , AffiliationEndDate: , PrimaryPhone: ",
", PrimaryEmail: ",CHAR(34),INDEX(People[Primary Email],$A1056),CHAR(34),
", PrimaryAddress: ",CHAR(34),INDEX(People[Primary Address],$A1056),CHAR(34),
", PersonLink: }"))</f>
        <v>#REF!</v>
      </c>
      <c r="H1056" t="e">
        <f>IF(COUNTA(CitationInformation)=0,"",IF(INDEX(AuthorList[Author Name],$A1056)="","",
CONCATENATE("  - &amp;AuthorListID",TEXT($A1056,"0000"),
"  {CitationID: *CitationID0001",
", PersonID: *PersonID",TEXT(MATCH(INDEX(AuthorList[Author Name],$A1056),People[Full Name],0),"0000"),
", AuthorOrder: ",INDEX(AuthorList[Author Number],$A1056),"}")))</f>
        <v>#REF!</v>
      </c>
      <c r="K1056" t="e">
        <f>IF(INDEX(SamplingFeatures[Feature Code],$A1056)="","",
CONCATENATE("  - &amp;SamplingFeatureID",TEXT($A1056,"0000"),
" {","SamplingFeatureUUID:  ",CHAR(34),INDEX(SamplingFeatures[Sampling Feature UUID],$A1056),CHAR(34),
", SamplingFeatureTypeCV:  ",CHAR(34),INDEX(SamplingFeatures[Sampling Feature Type],$A1056),CHAR(34),
", SamplingFeatureCode:  ",CHAR(34),INDEX(SamplingFeatures[Feature Code],$A1056),CHAR(34),
", SamplingFeatureName:  ",CHAR(34),INDEX(SamplingFeatures[Feature Name],$A1056),CHAR(34),
", SamplingFeatureDescription:  ",CHAR(34),INDEX(SamplingFeatures[Feature Description],$A1056),CHAR(34),
", SamplingFeatureGeotypeCV:  ",CHAR(34),INDEX(SamplingFeatures[Feature Geo Type],$A1056),CHAR(34),
", FeatureGeometry:  ",CHAR(34),INDEX(SamplingFeatures[Feature Geometry],$A1056),CHAR(34),
", Elevation_m:  ",CHAR(34),INDEX(SamplingFeatures[Elevation_m],$A1056),CHAR(34),
", ElevationDatumCV:  ",CHAR(34),ElevationDatum,CHAR(34),"}"))</f>
        <v>#REF!</v>
      </c>
      <c r="L1056" t="e">
        <f>IF(INDEX(SamplingFeatures[Sampling Feature Type],$A1056)&lt;&gt;"Site","",
CONCATENATE("  - &amp;SiteID",TEXT(SUMPRODUCT(--($L$3:$L1055&lt;&gt;"")),"0000"),
" {","SamplingFeatureID:  *SamplingFeatureID",TEXT($A1056,"0000"),
", SiteTypeCV:  ",CHAR(34),INDEX(Sites[Site Type],$A1056),CHAR(34),
", Latitude:  ",INDEX(Sites[Latitude],$A1056),
", Longitude:  ",INDEX(Sites[Longitude],$A1056),
", SRSName:  ",CHAR(34),LatLonDatum,CHAR(34),"}"))</f>
        <v>#REF!</v>
      </c>
      <c r="M1056" t="e">
        <f>IF(INDEX(SamplingFeatures[Sampling Feature Type],$A1056)&lt;&gt;"Specimen","",
CONCATENATE("  - &amp;SpecimenID",TEXT(SUMPRODUCT(--($M$3:$M1055&lt;&gt;"")),"0000"),
" {","SamplingFeatureID:  *SamplingFeatureID",TEXT($A1056,"0000"),
", SpecimenTypeCV:  ",CHAR(34),INDEX(Specimens[Specimen Type],$A1056),CHAR(34),
", SpecimenMediumCV:  ",INDEX(Specimens[Specimen Medium],$A1056),
", IsFieldSpecimen:  ",CHAR(34),INDEX(Specimens[Is Field Specimen?],$A1056),CHAR(34),"}"))</f>
        <v>#REF!</v>
      </c>
      <c r="N1056" t="e">
        <f>IF(COUNTA(SpatialOffsets[])=0,"", IF(INDEX(SpatialOffsets[Spatial Offset Type],$A1056)="","",
CONCATENATE("  - &amp;SpatialOffsetID",TEXT($A1056,"0000"),
" {","SpatialOffsetTypeCV:  ",CHAR(34),INDEX(SpatialOffsets[Spatial Offset Type],$A1056),CHAR(34),
", Offset1Value:  ",INDEX(SpatialOffsets[Offset 1 Value],$A1056),
", Offset1UnitID:  ",CHAR(34),INDEX(SpatialOffsets[Offset 1 Unit],$A1056),CHAR(34),
", Offset2Value:  ",INDEX(SpatialOffsets[Offset 2 Value],$A1056),
", Offset2UnitID:  ",CHAR(34),INDEX(SpatialOffsets[Offset 2 Unit],$A1056),CHAR(34),
", Offset3Value:  ",INDEX(SpatialOffsets[Offset 3 Value],$A1056),
", Offset3UnitID:  ",CHAR(34),INDEX(SpatialOffsets[Offset 3 Unit],$A1056),CHAR(34),,"}")))</f>
        <v>#REF!</v>
      </c>
      <c r="O1056" t="e">
        <f>IF(COUNTA(RelatedFeatures[])=0,"", IF(INDEX(RelatedFeatures[First Sampling Feature Code],$A1056)="","",
CONCATENATE("  - &amp;RelationID",TEXT($A1056,"0000"),
" {","SamplingFeatureID:  *SamplingFeatureID",TEXT(MATCH(INDEX(RelatedFeatures[First Sampling Feature Code],$A1056),SamplingFeatures[Feature Code],0),"0000"),
", RelationshipTypeCV:  ",CHAR(34),INDEX(RelatedFeatures[Relationship Type],$A1056),CHAR(34),
", RelatedFeatureID: *SamplingFeatureID",TEXT(MATCH(INDEX(RelatedFeatures[Second Sampling Feature Code],$A1056),SamplingFeatures[Feature Code],0),"0000"),
", SpatialOffsetID:  ",IF(INDEX(RelatedFeatures[Offset Number],$A1056)="","",CONCATENATE("*SpatialOffsetID",TEXT(INDEX(RelatedFeatures[Offset Number],$A1056),"0000"))),"}")))</f>
        <v>#REF!</v>
      </c>
      <c r="P1056" t="e">
        <f>IF(INDEX(Methods[Method Type],$A1056)="","",
CONCATENATE("  - &amp;MethodID",TEXT($A1056,"0000"),
" {","MethodTypeCV:  ",CHAR(34),INDEX(Methods[Method Type],$A1056),CHAR(34),
", MethodCode:  ",CHAR(34),INDEX(Methods[Method Code],$A1056),CHAR(34),
", MethodName:  ",CHAR(34),INDEX(Methods[Method Name],$A1056),CHAR(34),
", MethodDescription:  ",CHAR(34),INDEX(Methods[Method Description],$A1056),CHAR(34),
", MethodLink:  ",CHAR(34),INDEX(Methods[Method Link],$A1056),CHAR(34),
", OrganizationID: *OrganizationID",TEXT(MATCH(INDEX(Methods[Organization Name],$A1056),Organizations[Organization Name],0),"0000"),"}"))</f>
        <v>#REF!</v>
      </c>
      <c r="Q1056" t="e">
        <f>IF(INDEX(Variables[Variable Type],$A1056)="","",
CONCATENATE("  - &amp;VariableID",TEXT($A1056,"0000"),
" {","VariableTypeCV:  ",CHAR(34),INDEX(Variables[Variable Type],$A1056),CHAR(34),
", VariableCode:  ",CHAR(34),INDEX(Variables[Variable Code],$A1056),CHAR(34),
", VariableNameCV:  ",CHAR(34),INDEX(Variables[Variable Name],$A1056),CHAR(34),
", VariableDefinition:  ",CHAR(34),INDEX(Variables[Variable Definition],$A1056),CHAR(34),
", SpecciationCV:  ",CHAR(34),INDEX(Variables[Speciation],$A1056),CHAR(34),
", NoDataValue:  ",CHAR(34),INDEX(Variables[No Data Value],$A1056),CHAR(34),"}"))</f>
        <v>#REF!</v>
      </c>
    </row>
    <row r="1057" spans="1:17" x14ac:dyDescent="0.25">
      <c r="A1057">
        <v>1054</v>
      </c>
      <c r="D1057" t="e">
        <f>IF(INDEX(People[First Name],$A1057)="","",
CONCATENATE("  - &amp;PersonID",TEXT($A1057,"0000"),
" {","PersonFirstName:  ",CHAR(34),INDEX(People[First Name],$A1057),CHAR(34),
", PersonMiddleName:  ",CHAR(34),INDEX(People[Middle Name],$A1057),CHAR(34),
", PersonLastName:  ",CHAR(34),INDEX(People[Last Name],$A1057),CHAR(34),"}"))</f>
        <v>#REF!</v>
      </c>
      <c r="E1057" t="e">
        <f>IF(INDEX(Organizations[Organization Type '[CV']],$A1057)="","",
CONCATENATE("  - &amp;OrganizationID",TEXT($A1057,"0000"),
" {","OrganizationTypeCV:  ",CHAR(34),INDEX(Organizations[Organization Type '[CV']],$A1057),CHAR(34),
", OrganizationCode:  ",CHAR(34),INDEX(Organizations[Organization Code],$A1057),CHAR(34),
", OrganizationName:  ",CHAR(34),INDEX(Organizations[Organization Name],$A1057),CHAR(34),
", OrganizationDescription:  ",CHAR(34),INDEX(Organizations[Organization Description],$A1057),CHAR(34),
", OrganizationLink:  ",CHAR(34),INDEX(Organizations[Organization Link],$A1057),CHAR(34),"}"))</f>
        <v>#REF!</v>
      </c>
      <c r="F1057" t="e">
        <f>IF(INDEX(People[First Name],$A1057)="","",
CONCATENATE("  - &amp;AffiliationID",TEXT($A1057,"0000"),
" {PersonID: *PersonID",TEXT($A1057,"0000"),
", OrganizationID: *OrganizationID",TEXT(MATCH(INDEX(People[Organization Name],$A1057),Organizations[Organization Name],0),"0000"),
", IsPrimaryOrganizationContact: , AffiliationStartDate: , AffiliationEndDate: , PrimaryPhone: ",
", PrimaryEmail: ",CHAR(34),INDEX(People[Primary Email],$A1057),CHAR(34),
", PrimaryAddress: ",CHAR(34),INDEX(People[Primary Address],$A1057),CHAR(34),
", PersonLink: }"))</f>
        <v>#REF!</v>
      </c>
      <c r="H1057" t="e">
        <f>IF(COUNTA(CitationInformation)=0,"",IF(INDEX(AuthorList[Author Name],$A1057)="","",
CONCATENATE("  - &amp;AuthorListID",TEXT($A1057,"0000"),
"  {CitationID: *CitationID0001",
", PersonID: *PersonID",TEXT(MATCH(INDEX(AuthorList[Author Name],$A1057),People[Full Name],0),"0000"),
", AuthorOrder: ",INDEX(AuthorList[Author Number],$A1057),"}")))</f>
        <v>#REF!</v>
      </c>
      <c r="K1057" t="e">
        <f>IF(INDEX(SamplingFeatures[Feature Code],$A1057)="","",
CONCATENATE("  - &amp;SamplingFeatureID",TEXT($A1057,"0000"),
" {","SamplingFeatureUUID:  ",CHAR(34),INDEX(SamplingFeatures[Sampling Feature UUID],$A1057),CHAR(34),
", SamplingFeatureTypeCV:  ",CHAR(34),INDEX(SamplingFeatures[Sampling Feature Type],$A1057),CHAR(34),
", SamplingFeatureCode:  ",CHAR(34),INDEX(SamplingFeatures[Feature Code],$A1057),CHAR(34),
", SamplingFeatureName:  ",CHAR(34),INDEX(SamplingFeatures[Feature Name],$A1057),CHAR(34),
", SamplingFeatureDescription:  ",CHAR(34),INDEX(SamplingFeatures[Feature Description],$A1057),CHAR(34),
", SamplingFeatureGeotypeCV:  ",CHAR(34),INDEX(SamplingFeatures[Feature Geo Type],$A1057),CHAR(34),
", FeatureGeometry:  ",CHAR(34),INDEX(SamplingFeatures[Feature Geometry],$A1057),CHAR(34),
", Elevation_m:  ",CHAR(34),INDEX(SamplingFeatures[Elevation_m],$A1057),CHAR(34),
", ElevationDatumCV:  ",CHAR(34),ElevationDatum,CHAR(34),"}"))</f>
        <v>#REF!</v>
      </c>
      <c r="L1057" t="e">
        <f>IF(INDEX(SamplingFeatures[Sampling Feature Type],$A1057)&lt;&gt;"Site","",
CONCATENATE("  - &amp;SiteID",TEXT(SUMPRODUCT(--($L$3:$L1056&lt;&gt;"")),"0000"),
" {","SamplingFeatureID:  *SamplingFeatureID",TEXT($A1057,"0000"),
", SiteTypeCV:  ",CHAR(34),INDEX(Sites[Site Type],$A1057),CHAR(34),
", Latitude:  ",INDEX(Sites[Latitude],$A1057),
", Longitude:  ",INDEX(Sites[Longitude],$A1057),
", SRSName:  ",CHAR(34),LatLonDatum,CHAR(34),"}"))</f>
        <v>#REF!</v>
      </c>
      <c r="M1057" t="e">
        <f>IF(INDEX(SamplingFeatures[Sampling Feature Type],$A1057)&lt;&gt;"Specimen","",
CONCATENATE("  - &amp;SpecimenID",TEXT(SUMPRODUCT(--($M$3:$M1056&lt;&gt;"")),"0000"),
" {","SamplingFeatureID:  *SamplingFeatureID",TEXT($A1057,"0000"),
", SpecimenTypeCV:  ",CHAR(34),INDEX(Specimens[Specimen Type],$A1057),CHAR(34),
", SpecimenMediumCV:  ",INDEX(Specimens[Specimen Medium],$A1057),
", IsFieldSpecimen:  ",CHAR(34),INDEX(Specimens[Is Field Specimen?],$A1057),CHAR(34),"}"))</f>
        <v>#REF!</v>
      </c>
      <c r="N1057" t="e">
        <f>IF(COUNTA(SpatialOffsets[])=0,"", IF(INDEX(SpatialOffsets[Spatial Offset Type],$A1057)="","",
CONCATENATE("  - &amp;SpatialOffsetID",TEXT($A1057,"0000"),
" {","SpatialOffsetTypeCV:  ",CHAR(34),INDEX(SpatialOffsets[Spatial Offset Type],$A1057),CHAR(34),
", Offset1Value:  ",INDEX(SpatialOffsets[Offset 1 Value],$A1057),
", Offset1UnitID:  ",CHAR(34),INDEX(SpatialOffsets[Offset 1 Unit],$A1057),CHAR(34),
", Offset2Value:  ",INDEX(SpatialOffsets[Offset 2 Value],$A1057),
", Offset2UnitID:  ",CHAR(34),INDEX(SpatialOffsets[Offset 2 Unit],$A1057),CHAR(34),
", Offset3Value:  ",INDEX(SpatialOffsets[Offset 3 Value],$A1057),
", Offset3UnitID:  ",CHAR(34),INDEX(SpatialOffsets[Offset 3 Unit],$A1057),CHAR(34),,"}")))</f>
        <v>#REF!</v>
      </c>
      <c r="O1057" t="e">
        <f>IF(COUNTA(RelatedFeatures[])=0,"", IF(INDEX(RelatedFeatures[First Sampling Feature Code],$A1057)="","",
CONCATENATE("  - &amp;RelationID",TEXT($A1057,"0000"),
" {","SamplingFeatureID:  *SamplingFeatureID",TEXT(MATCH(INDEX(RelatedFeatures[First Sampling Feature Code],$A1057),SamplingFeatures[Feature Code],0),"0000"),
", RelationshipTypeCV:  ",CHAR(34),INDEX(RelatedFeatures[Relationship Type],$A1057),CHAR(34),
", RelatedFeatureID: *SamplingFeatureID",TEXT(MATCH(INDEX(RelatedFeatures[Second Sampling Feature Code],$A1057),SamplingFeatures[Feature Code],0),"0000"),
", SpatialOffsetID:  ",IF(INDEX(RelatedFeatures[Offset Number],$A1057)="","",CONCATENATE("*SpatialOffsetID",TEXT(INDEX(RelatedFeatures[Offset Number],$A1057),"0000"))),"}")))</f>
        <v>#REF!</v>
      </c>
      <c r="P1057" t="e">
        <f>IF(INDEX(Methods[Method Type],$A1057)="","",
CONCATENATE("  - &amp;MethodID",TEXT($A1057,"0000"),
" {","MethodTypeCV:  ",CHAR(34),INDEX(Methods[Method Type],$A1057),CHAR(34),
", MethodCode:  ",CHAR(34),INDEX(Methods[Method Code],$A1057),CHAR(34),
", MethodName:  ",CHAR(34),INDEX(Methods[Method Name],$A1057),CHAR(34),
", MethodDescription:  ",CHAR(34),INDEX(Methods[Method Description],$A1057),CHAR(34),
", MethodLink:  ",CHAR(34),INDEX(Methods[Method Link],$A1057),CHAR(34),
", OrganizationID: *OrganizationID",TEXT(MATCH(INDEX(Methods[Organization Name],$A1057),Organizations[Organization Name],0),"0000"),"}"))</f>
        <v>#REF!</v>
      </c>
      <c r="Q1057" t="e">
        <f>IF(INDEX(Variables[Variable Type],$A1057)="","",
CONCATENATE("  - &amp;VariableID",TEXT($A1057,"0000"),
" {","VariableTypeCV:  ",CHAR(34),INDEX(Variables[Variable Type],$A1057),CHAR(34),
", VariableCode:  ",CHAR(34),INDEX(Variables[Variable Code],$A1057),CHAR(34),
", VariableNameCV:  ",CHAR(34),INDEX(Variables[Variable Name],$A1057),CHAR(34),
", VariableDefinition:  ",CHAR(34),INDEX(Variables[Variable Definition],$A1057),CHAR(34),
", SpecciationCV:  ",CHAR(34),INDEX(Variables[Speciation],$A1057),CHAR(34),
", NoDataValue:  ",CHAR(34),INDEX(Variables[No Data Value],$A1057),CHAR(34),"}"))</f>
        <v>#REF!</v>
      </c>
    </row>
    <row r="1058" spans="1:17" x14ac:dyDescent="0.25">
      <c r="A1058">
        <v>1055</v>
      </c>
      <c r="D1058" t="e">
        <f>IF(INDEX(People[First Name],$A1058)="","",
CONCATENATE("  - &amp;PersonID",TEXT($A1058,"0000"),
" {","PersonFirstName:  ",CHAR(34),INDEX(People[First Name],$A1058),CHAR(34),
", PersonMiddleName:  ",CHAR(34),INDEX(People[Middle Name],$A1058),CHAR(34),
", PersonLastName:  ",CHAR(34),INDEX(People[Last Name],$A1058),CHAR(34),"}"))</f>
        <v>#REF!</v>
      </c>
      <c r="E1058" t="e">
        <f>IF(INDEX(Organizations[Organization Type '[CV']],$A1058)="","",
CONCATENATE("  - &amp;OrganizationID",TEXT($A1058,"0000"),
" {","OrganizationTypeCV:  ",CHAR(34),INDEX(Organizations[Organization Type '[CV']],$A1058),CHAR(34),
", OrganizationCode:  ",CHAR(34),INDEX(Organizations[Organization Code],$A1058),CHAR(34),
", OrganizationName:  ",CHAR(34),INDEX(Organizations[Organization Name],$A1058),CHAR(34),
", OrganizationDescription:  ",CHAR(34),INDEX(Organizations[Organization Description],$A1058),CHAR(34),
", OrganizationLink:  ",CHAR(34),INDEX(Organizations[Organization Link],$A1058),CHAR(34),"}"))</f>
        <v>#REF!</v>
      </c>
      <c r="F1058" t="e">
        <f>IF(INDEX(People[First Name],$A1058)="","",
CONCATENATE("  - &amp;AffiliationID",TEXT($A1058,"0000"),
" {PersonID: *PersonID",TEXT($A1058,"0000"),
", OrganizationID: *OrganizationID",TEXT(MATCH(INDEX(People[Organization Name],$A1058),Organizations[Organization Name],0),"0000"),
", IsPrimaryOrganizationContact: , AffiliationStartDate: , AffiliationEndDate: , PrimaryPhone: ",
", PrimaryEmail: ",CHAR(34),INDEX(People[Primary Email],$A1058),CHAR(34),
", PrimaryAddress: ",CHAR(34),INDEX(People[Primary Address],$A1058),CHAR(34),
", PersonLink: }"))</f>
        <v>#REF!</v>
      </c>
      <c r="H1058" t="e">
        <f>IF(COUNTA(CitationInformation)=0,"",IF(INDEX(AuthorList[Author Name],$A1058)="","",
CONCATENATE("  - &amp;AuthorListID",TEXT($A1058,"0000"),
"  {CitationID: *CitationID0001",
", PersonID: *PersonID",TEXT(MATCH(INDEX(AuthorList[Author Name],$A1058),People[Full Name],0),"0000"),
", AuthorOrder: ",INDEX(AuthorList[Author Number],$A1058),"}")))</f>
        <v>#REF!</v>
      </c>
      <c r="K1058" t="e">
        <f>IF(INDEX(SamplingFeatures[Feature Code],$A1058)="","",
CONCATENATE("  - &amp;SamplingFeatureID",TEXT($A1058,"0000"),
" {","SamplingFeatureUUID:  ",CHAR(34),INDEX(SamplingFeatures[Sampling Feature UUID],$A1058),CHAR(34),
", SamplingFeatureTypeCV:  ",CHAR(34),INDEX(SamplingFeatures[Sampling Feature Type],$A1058),CHAR(34),
", SamplingFeatureCode:  ",CHAR(34),INDEX(SamplingFeatures[Feature Code],$A1058),CHAR(34),
", SamplingFeatureName:  ",CHAR(34),INDEX(SamplingFeatures[Feature Name],$A1058),CHAR(34),
", SamplingFeatureDescription:  ",CHAR(34),INDEX(SamplingFeatures[Feature Description],$A1058),CHAR(34),
", SamplingFeatureGeotypeCV:  ",CHAR(34),INDEX(SamplingFeatures[Feature Geo Type],$A1058),CHAR(34),
", FeatureGeometry:  ",CHAR(34),INDEX(SamplingFeatures[Feature Geometry],$A1058),CHAR(34),
", Elevation_m:  ",CHAR(34),INDEX(SamplingFeatures[Elevation_m],$A1058),CHAR(34),
", ElevationDatumCV:  ",CHAR(34),ElevationDatum,CHAR(34),"}"))</f>
        <v>#REF!</v>
      </c>
      <c r="L1058" t="e">
        <f>IF(INDEX(SamplingFeatures[Sampling Feature Type],$A1058)&lt;&gt;"Site","",
CONCATENATE("  - &amp;SiteID",TEXT(SUMPRODUCT(--($L$3:$L1057&lt;&gt;"")),"0000"),
" {","SamplingFeatureID:  *SamplingFeatureID",TEXT($A1058,"0000"),
", SiteTypeCV:  ",CHAR(34),INDEX(Sites[Site Type],$A1058),CHAR(34),
", Latitude:  ",INDEX(Sites[Latitude],$A1058),
", Longitude:  ",INDEX(Sites[Longitude],$A1058),
", SRSName:  ",CHAR(34),LatLonDatum,CHAR(34),"}"))</f>
        <v>#REF!</v>
      </c>
      <c r="M1058" t="e">
        <f>IF(INDEX(SamplingFeatures[Sampling Feature Type],$A1058)&lt;&gt;"Specimen","",
CONCATENATE("  - &amp;SpecimenID",TEXT(SUMPRODUCT(--($M$3:$M1057&lt;&gt;"")),"0000"),
" {","SamplingFeatureID:  *SamplingFeatureID",TEXT($A1058,"0000"),
", SpecimenTypeCV:  ",CHAR(34),INDEX(Specimens[Specimen Type],$A1058),CHAR(34),
", SpecimenMediumCV:  ",INDEX(Specimens[Specimen Medium],$A1058),
", IsFieldSpecimen:  ",CHAR(34),INDEX(Specimens[Is Field Specimen?],$A1058),CHAR(34),"}"))</f>
        <v>#REF!</v>
      </c>
      <c r="N1058" t="e">
        <f>IF(COUNTA(SpatialOffsets[])=0,"", IF(INDEX(SpatialOffsets[Spatial Offset Type],$A1058)="","",
CONCATENATE("  - &amp;SpatialOffsetID",TEXT($A1058,"0000"),
" {","SpatialOffsetTypeCV:  ",CHAR(34),INDEX(SpatialOffsets[Spatial Offset Type],$A1058),CHAR(34),
", Offset1Value:  ",INDEX(SpatialOffsets[Offset 1 Value],$A1058),
", Offset1UnitID:  ",CHAR(34),INDEX(SpatialOffsets[Offset 1 Unit],$A1058),CHAR(34),
", Offset2Value:  ",INDEX(SpatialOffsets[Offset 2 Value],$A1058),
", Offset2UnitID:  ",CHAR(34),INDEX(SpatialOffsets[Offset 2 Unit],$A1058),CHAR(34),
", Offset3Value:  ",INDEX(SpatialOffsets[Offset 3 Value],$A1058),
", Offset3UnitID:  ",CHAR(34),INDEX(SpatialOffsets[Offset 3 Unit],$A1058),CHAR(34),,"}")))</f>
        <v>#REF!</v>
      </c>
      <c r="O1058" t="e">
        <f>IF(COUNTA(RelatedFeatures[])=0,"", IF(INDEX(RelatedFeatures[First Sampling Feature Code],$A1058)="","",
CONCATENATE("  - &amp;RelationID",TEXT($A1058,"0000"),
" {","SamplingFeatureID:  *SamplingFeatureID",TEXT(MATCH(INDEX(RelatedFeatures[First Sampling Feature Code],$A1058),SamplingFeatures[Feature Code],0),"0000"),
", RelationshipTypeCV:  ",CHAR(34),INDEX(RelatedFeatures[Relationship Type],$A1058),CHAR(34),
", RelatedFeatureID: *SamplingFeatureID",TEXT(MATCH(INDEX(RelatedFeatures[Second Sampling Feature Code],$A1058),SamplingFeatures[Feature Code],0),"0000"),
", SpatialOffsetID:  ",IF(INDEX(RelatedFeatures[Offset Number],$A1058)="","",CONCATENATE("*SpatialOffsetID",TEXT(INDEX(RelatedFeatures[Offset Number],$A1058),"0000"))),"}")))</f>
        <v>#REF!</v>
      </c>
      <c r="P1058" t="e">
        <f>IF(INDEX(Methods[Method Type],$A1058)="","",
CONCATENATE("  - &amp;MethodID",TEXT($A1058,"0000"),
" {","MethodTypeCV:  ",CHAR(34),INDEX(Methods[Method Type],$A1058),CHAR(34),
", MethodCode:  ",CHAR(34),INDEX(Methods[Method Code],$A1058),CHAR(34),
", MethodName:  ",CHAR(34),INDEX(Methods[Method Name],$A1058),CHAR(34),
", MethodDescription:  ",CHAR(34),INDEX(Methods[Method Description],$A1058),CHAR(34),
", MethodLink:  ",CHAR(34),INDEX(Methods[Method Link],$A1058),CHAR(34),
", OrganizationID: *OrganizationID",TEXT(MATCH(INDEX(Methods[Organization Name],$A1058),Organizations[Organization Name],0),"0000"),"}"))</f>
        <v>#REF!</v>
      </c>
      <c r="Q1058" t="e">
        <f>IF(INDEX(Variables[Variable Type],$A1058)="","",
CONCATENATE("  - &amp;VariableID",TEXT($A1058,"0000"),
" {","VariableTypeCV:  ",CHAR(34),INDEX(Variables[Variable Type],$A1058),CHAR(34),
", VariableCode:  ",CHAR(34),INDEX(Variables[Variable Code],$A1058),CHAR(34),
", VariableNameCV:  ",CHAR(34),INDEX(Variables[Variable Name],$A1058),CHAR(34),
", VariableDefinition:  ",CHAR(34),INDEX(Variables[Variable Definition],$A1058),CHAR(34),
", SpecciationCV:  ",CHAR(34),INDEX(Variables[Speciation],$A1058),CHAR(34),
", NoDataValue:  ",CHAR(34),INDEX(Variables[No Data Value],$A1058),CHAR(34),"}"))</f>
        <v>#REF!</v>
      </c>
    </row>
    <row r="1059" spans="1:17" x14ac:dyDescent="0.25">
      <c r="A1059">
        <v>1056</v>
      </c>
      <c r="D1059" t="e">
        <f>IF(INDEX(People[First Name],$A1059)="","",
CONCATENATE("  - &amp;PersonID",TEXT($A1059,"0000"),
" {","PersonFirstName:  ",CHAR(34),INDEX(People[First Name],$A1059),CHAR(34),
", PersonMiddleName:  ",CHAR(34),INDEX(People[Middle Name],$A1059),CHAR(34),
", PersonLastName:  ",CHAR(34),INDEX(People[Last Name],$A1059),CHAR(34),"}"))</f>
        <v>#REF!</v>
      </c>
      <c r="E1059" t="e">
        <f>IF(INDEX(Organizations[Organization Type '[CV']],$A1059)="","",
CONCATENATE("  - &amp;OrganizationID",TEXT($A1059,"0000"),
" {","OrganizationTypeCV:  ",CHAR(34),INDEX(Organizations[Organization Type '[CV']],$A1059),CHAR(34),
", OrganizationCode:  ",CHAR(34),INDEX(Organizations[Organization Code],$A1059),CHAR(34),
", OrganizationName:  ",CHAR(34),INDEX(Organizations[Organization Name],$A1059),CHAR(34),
", OrganizationDescription:  ",CHAR(34),INDEX(Organizations[Organization Description],$A1059),CHAR(34),
", OrganizationLink:  ",CHAR(34),INDEX(Organizations[Organization Link],$A1059),CHAR(34),"}"))</f>
        <v>#REF!</v>
      </c>
      <c r="F1059" t="e">
        <f>IF(INDEX(People[First Name],$A1059)="","",
CONCATENATE("  - &amp;AffiliationID",TEXT($A1059,"0000"),
" {PersonID: *PersonID",TEXT($A1059,"0000"),
", OrganizationID: *OrganizationID",TEXT(MATCH(INDEX(People[Organization Name],$A1059),Organizations[Organization Name],0),"0000"),
", IsPrimaryOrganizationContact: , AffiliationStartDate: , AffiliationEndDate: , PrimaryPhone: ",
", PrimaryEmail: ",CHAR(34),INDEX(People[Primary Email],$A1059),CHAR(34),
", PrimaryAddress: ",CHAR(34),INDEX(People[Primary Address],$A1059),CHAR(34),
", PersonLink: }"))</f>
        <v>#REF!</v>
      </c>
      <c r="H1059" t="e">
        <f>IF(COUNTA(CitationInformation)=0,"",IF(INDEX(AuthorList[Author Name],$A1059)="","",
CONCATENATE("  - &amp;AuthorListID",TEXT($A1059,"0000"),
"  {CitationID: *CitationID0001",
", PersonID: *PersonID",TEXT(MATCH(INDEX(AuthorList[Author Name],$A1059),People[Full Name],0),"0000"),
", AuthorOrder: ",INDEX(AuthorList[Author Number],$A1059),"}")))</f>
        <v>#REF!</v>
      </c>
      <c r="K1059" t="e">
        <f>IF(INDEX(SamplingFeatures[Feature Code],$A1059)="","",
CONCATENATE("  - &amp;SamplingFeatureID",TEXT($A1059,"0000"),
" {","SamplingFeatureUUID:  ",CHAR(34),INDEX(SamplingFeatures[Sampling Feature UUID],$A1059),CHAR(34),
", SamplingFeatureTypeCV:  ",CHAR(34),INDEX(SamplingFeatures[Sampling Feature Type],$A1059),CHAR(34),
", SamplingFeatureCode:  ",CHAR(34),INDEX(SamplingFeatures[Feature Code],$A1059),CHAR(34),
", SamplingFeatureName:  ",CHAR(34),INDEX(SamplingFeatures[Feature Name],$A1059),CHAR(34),
", SamplingFeatureDescription:  ",CHAR(34),INDEX(SamplingFeatures[Feature Description],$A1059),CHAR(34),
", SamplingFeatureGeotypeCV:  ",CHAR(34),INDEX(SamplingFeatures[Feature Geo Type],$A1059),CHAR(34),
", FeatureGeometry:  ",CHAR(34),INDEX(SamplingFeatures[Feature Geometry],$A1059),CHAR(34),
", Elevation_m:  ",CHAR(34),INDEX(SamplingFeatures[Elevation_m],$A1059),CHAR(34),
", ElevationDatumCV:  ",CHAR(34),ElevationDatum,CHAR(34),"}"))</f>
        <v>#REF!</v>
      </c>
      <c r="L1059" t="e">
        <f>IF(INDEX(SamplingFeatures[Sampling Feature Type],$A1059)&lt;&gt;"Site","",
CONCATENATE("  - &amp;SiteID",TEXT(SUMPRODUCT(--($L$3:$L1058&lt;&gt;"")),"0000"),
" {","SamplingFeatureID:  *SamplingFeatureID",TEXT($A1059,"0000"),
", SiteTypeCV:  ",CHAR(34),INDEX(Sites[Site Type],$A1059),CHAR(34),
", Latitude:  ",INDEX(Sites[Latitude],$A1059),
", Longitude:  ",INDEX(Sites[Longitude],$A1059),
", SRSName:  ",CHAR(34),LatLonDatum,CHAR(34),"}"))</f>
        <v>#REF!</v>
      </c>
      <c r="M1059" t="e">
        <f>IF(INDEX(SamplingFeatures[Sampling Feature Type],$A1059)&lt;&gt;"Specimen","",
CONCATENATE("  - &amp;SpecimenID",TEXT(SUMPRODUCT(--($M$3:$M1058&lt;&gt;"")),"0000"),
" {","SamplingFeatureID:  *SamplingFeatureID",TEXT($A1059,"0000"),
", SpecimenTypeCV:  ",CHAR(34),INDEX(Specimens[Specimen Type],$A1059),CHAR(34),
", SpecimenMediumCV:  ",INDEX(Specimens[Specimen Medium],$A1059),
", IsFieldSpecimen:  ",CHAR(34),INDEX(Specimens[Is Field Specimen?],$A1059),CHAR(34),"}"))</f>
        <v>#REF!</v>
      </c>
      <c r="N1059" t="e">
        <f>IF(COUNTA(SpatialOffsets[])=0,"", IF(INDEX(SpatialOffsets[Spatial Offset Type],$A1059)="","",
CONCATENATE("  - &amp;SpatialOffsetID",TEXT($A1059,"0000"),
" {","SpatialOffsetTypeCV:  ",CHAR(34),INDEX(SpatialOffsets[Spatial Offset Type],$A1059),CHAR(34),
", Offset1Value:  ",INDEX(SpatialOffsets[Offset 1 Value],$A1059),
", Offset1UnitID:  ",CHAR(34),INDEX(SpatialOffsets[Offset 1 Unit],$A1059),CHAR(34),
", Offset2Value:  ",INDEX(SpatialOffsets[Offset 2 Value],$A1059),
", Offset2UnitID:  ",CHAR(34),INDEX(SpatialOffsets[Offset 2 Unit],$A1059),CHAR(34),
", Offset3Value:  ",INDEX(SpatialOffsets[Offset 3 Value],$A1059),
", Offset3UnitID:  ",CHAR(34),INDEX(SpatialOffsets[Offset 3 Unit],$A1059),CHAR(34),,"}")))</f>
        <v>#REF!</v>
      </c>
      <c r="O1059" t="e">
        <f>IF(COUNTA(RelatedFeatures[])=0,"", IF(INDEX(RelatedFeatures[First Sampling Feature Code],$A1059)="","",
CONCATENATE("  - &amp;RelationID",TEXT($A1059,"0000"),
" {","SamplingFeatureID:  *SamplingFeatureID",TEXT(MATCH(INDEX(RelatedFeatures[First Sampling Feature Code],$A1059),SamplingFeatures[Feature Code],0),"0000"),
", RelationshipTypeCV:  ",CHAR(34),INDEX(RelatedFeatures[Relationship Type],$A1059),CHAR(34),
", RelatedFeatureID: *SamplingFeatureID",TEXT(MATCH(INDEX(RelatedFeatures[Second Sampling Feature Code],$A1059),SamplingFeatures[Feature Code],0),"0000"),
", SpatialOffsetID:  ",IF(INDEX(RelatedFeatures[Offset Number],$A1059)="","",CONCATENATE("*SpatialOffsetID",TEXT(INDEX(RelatedFeatures[Offset Number],$A1059),"0000"))),"}")))</f>
        <v>#REF!</v>
      </c>
      <c r="P1059" t="e">
        <f>IF(INDEX(Methods[Method Type],$A1059)="","",
CONCATENATE("  - &amp;MethodID",TEXT($A1059,"0000"),
" {","MethodTypeCV:  ",CHAR(34),INDEX(Methods[Method Type],$A1059),CHAR(34),
", MethodCode:  ",CHAR(34),INDEX(Methods[Method Code],$A1059),CHAR(34),
", MethodName:  ",CHAR(34),INDEX(Methods[Method Name],$A1059),CHAR(34),
", MethodDescription:  ",CHAR(34),INDEX(Methods[Method Description],$A1059),CHAR(34),
", MethodLink:  ",CHAR(34),INDEX(Methods[Method Link],$A1059),CHAR(34),
", OrganizationID: *OrganizationID",TEXT(MATCH(INDEX(Methods[Organization Name],$A1059),Organizations[Organization Name],0),"0000"),"}"))</f>
        <v>#REF!</v>
      </c>
      <c r="Q1059" t="e">
        <f>IF(INDEX(Variables[Variable Type],$A1059)="","",
CONCATENATE("  - &amp;VariableID",TEXT($A1059,"0000"),
" {","VariableTypeCV:  ",CHAR(34),INDEX(Variables[Variable Type],$A1059),CHAR(34),
", VariableCode:  ",CHAR(34),INDEX(Variables[Variable Code],$A1059),CHAR(34),
", VariableNameCV:  ",CHAR(34),INDEX(Variables[Variable Name],$A1059),CHAR(34),
", VariableDefinition:  ",CHAR(34),INDEX(Variables[Variable Definition],$A1059),CHAR(34),
", SpecciationCV:  ",CHAR(34),INDEX(Variables[Speciation],$A1059),CHAR(34),
", NoDataValue:  ",CHAR(34),INDEX(Variables[No Data Value],$A1059),CHAR(34),"}"))</f>
        <v>#REF!</v>
      </c>
    </row>
    <row r="1060" spans="1:17" x14ac:dyDescent="0.25">
      <c r="A1060">
        <v>1057</v>
      </c>
      <c r="D1060" t="e">
        <f>IF(INDEX(People[First Name],$A1060)="","",
CONCATENATE("  - &amp;PersonID",TEXT($A1060,"0000"),
" {","PersonFirstName:  ",CHAR(34),INDEX(People[First Name],$A1060),CHAR(34),
", PersonMiddleName:  ",CHAR(34),INDEX(People[Middle Name],$A1060),CHAR(34),
", PersonLastName:  ",CHAR(34),INDEX(People[Last Name],$A1060),CHAR(34),"}"))</f>
        <v>#REF!</v>
      </c>
      <c r="E1060" t="e">
        <f>IF(INDEX(Organizations[Organization Type '[CV']],$A1060)="","",
CONCATENATE("  - &amp;OrganizationID",TEXT($A1060,"0000"),
" {","OrganizationTypeCV:  ",CHAR(34),INDEX(Organizations[Organization Type '[CV']],$A1060),CHAR(34),
", OrganizationCode:  ",CHAR(34),INDEX(Organizations[Organization Code],$A1060),CHAR(34),
", OrganizationName:  ",CHAR(34),INDEX(Organizations[Organization Name],$A1060),CHAR(34),
", OrganizationDescription:  ",CHAR(34),INDEX(Organizations[Organization Description],$A1060),CHAR(34),
", OrganizationLink:  ",CHAR(34),INDEX(Organizations[Organization Link],$A1060),CHAR(34),"}"))</f>
        <v>#REF!</v>
      </c>
      <c r="F1060" t="e">
        <f>IF(INDEX(People[First Name],$A1060)="","",
CONCATENATE("  - &amp;AffiliationID",TEXT($A1060,"0000"),
" {PersonID: *PersonID",TEXT($A1060,"0000"),
", OrganizationID: *OrganizationID",TEXT(MATCH(INDEX(People[Organization Name],$A1060),Organizations[Organization Name],0),"0000"),
", IsPrimaryOrganizationContact: , AffiliationStartDate: , AffiliationEndDate: , PrimaryPhone: ",
", PrimaryEmail: ",CHAR(34),INDEX(People[Primary Email],$A1060),CHAR(34),
", PrimaryAddress: ",CHAR(34),INDEX(People[Primary Address],$A1060),CHAR(34),
", PersonLink: }"))</f>
        <v>#REF!</v>
      </c>
      <c r="H1060" t="e">
        <f>IF(COUNTA(CitationInformation)=0,"",IF(INDEX(AuthorList[Author Name],$A1060)="","",
CONCATENATE("  - &amp;AuthorListID",TEXT($A1060,"0000"),
"  {CitationID: *CitationID0001",
", PersonID: *PersonID",TEXT(MATCH(INDEX(AuthorList[Author Name],$A1060),People[Full Name],0),"0000"),
", AuthorOrder: ",INDEX(AuthorList[Author Number],$A1060),"}")))</f>
        <v>#REF!</v>
      </c>
      <c r="K1060" t="e">
        <f>IF(INDEX(SamplingFeatures[Feature Code],$A1060)="","",
CONCATENATE("  - &amp;SamplingFeatureID",TEXT($A1060,"0000"),
" {","SamplingFeatureUUID:  ",CHAR(34),INDEX(SamplingFeatures[Sampling Feature UUID],$A1060),CHAR(34),
", SamplingFeatureTypeCV:  ",CHAR(34),INDEX(SamplingFeatures[Sampling Feature Type],$A1060),CHAR(34),
", SamplingFeatureCode:  ",CHAR(34),INDEX(SamplingFeatures[Feature Code],$A1060),CHAR(34),
", SamplingFeatureName:  ",CHAR(34),INDEX(SamplingFeatures[Feature Name],$A1060),CHAR(34),
", SamplingFeatureDescription:  ",CHAR(34),INDEX(SamplingFeatures[Feature Description],$A1060),CHAR(34),
", SamplingFeatureGeotypeCV:  ",CHAR(34),INDEX(SamplingFeatures[Feature Geo Type],$A1060),CHAR(34),
", FeatureGeometry:  ",CHAR(34),INDEX(SamplingFeatures[Feature Geometry],$A1060),CHAR(34),
", Elevation_m:  ",CHAR(34),INDEX(SamplingFeatures[Elevation_m],$A1060),CHAR(34),
", ElevationDatumCV:  ",CHAR(34),ElevationDatum,CHAR(34),"}"))</f>
        <v>#REF!</v>
      </c>
      <c r="L1060" t="e">
        <f>IF(INDEX(SamplingFeatures[Sampling Feature Type],$A1060)&lt;&gt;"Site","",
CONCATENATE("  - &amp;SiteID",TEXT(SUMPRODUCT(--($L$3:$L1059&lt;&gt;"")),"0000"),
" {","SamplingFeatureID:  *SamplingFeatureID",TEXT($A1060,"0000"),
", SiteTypeCV:  ",CHAR(34),INDEX(Sites[Site Type],$A1060),CHAR(34),
", Latitude:  ",INDEX(Sites[Latitude],$A1060),
", Longitude:  ",INDEX(Sites[Longitude],$A1060),
", SRSName:  ",CHAR(34),LatLonDatum,CHAR(34),"}"))</f>
        <v>#REF!</v>
      </c>
      <c r="M1060" t="e">
        <f>IF(INDEX(SamplingFeatures[Sampling Feature Type],$A1060)&lt;&gt;"Specimen","",
CONCATENATE("  - &amp;SpecimenID",TEXT(SUMPRODUCT(--($M$3:$M1059&lt;&gt;"")),"0000"),
" {","SamplingFeatureID:  *SamplingFeatureID",TEXT($A1060,"0000"),
", SpecimenTypeCV:  ",CHAR(34),INDEX(Specimens[Specimen Type],$A1060),CHAR(34),
", SpecimenMediumCV:  ",INDEX(Specimens[Specimen Medium],$A1060),
", IsFieldSpecimen:  ",CHAR(34),INDEX(Specimens[Is Field Specimen?],$A1060),CHAR(34),"}"))</f>
        <v>#REF!</v>
      </c>
      <c r="N1060" t="e">
        <f>IF(COUNTA(SpatialOffsets[])=0,"", IF(INDEX(SpatialOffsets[Spatial Offset Type],$A1060)="","",
CONCATENATE("  - &amp;SpatialOffsetID",TEXT($A1060,"0000"),
" {","SpatialOffsetTypeCV:  ",CHAR(34),INDEX(SpatialOffsets[Spatial Offset Type],$A1060),CHAR(34),
", Offset1Value:  ",INDEX(SpatialOffsets[Offset 1 Value],$A1060),
", Offset1UnitID:  ",CHAR(34),INDEX(SpatialOffsets[Offset 1 Unit],$A1060),CHAR(34),
", Offset2Value:  ",INDEX(SpatialOffsets[Offset 2 Value],$A1060),
", Offset2UnitID:  ",CHAR(34),INDEX(SpatialOffsets[Offset 2 Unit],$A1060),CHAR(34),
", Offset3Value:  ",INDEX(SpatialOffsets[Offset 3 Value],$A1060),
", Offset3UnitID:  ",CHAR(34),INDEX(SpatialOffsets[Offset 3 Unit],$A1060),CHAR(34),,"}")))</f>
        <v>#REF!</v>
      </c>
      <c r="O1060" t="e">
        <f>IF(COUNTA(RelatedFeatures[])=0,"", IF(INDEX(RelatedFeatures[First Sampling Feature Code],$A1060)="","",
CONCATENATE("  - &amp;RelationID",TEXT($A1060,"0000"),
" {","SamplingFeatureID:  *SamplingFeatureID",TEXT(MATCH(INDEX(RelatedFeatures[First Sampling Feature Code],$A1060),SamplingFeatures[Feature Code],0),"0000"),
", RelationshipTypeCV:  ",CHAR(34),INDEX(RelatedFeatures[Relationship Type],$A1060),CHAR(34),
", RelatedFeatureID: *SamplingFeatureID",TEXT(MATCH(INDEX(RelatedFeatures[Second Sampling Feature Code],$A1060),SamplingFeatures[Feature Code],0),"0000"),
", SpatialOffsetID:  ",IF(INDEX(RelatedFeatures[Offset Number],$A1060)="","",CONCATENATE("*SpatialOffsetID",TEXT(INDEX(RelatedFeatures[Offset Number],$A1060),"0000"))),"}")))</f>
        <v>#REF!</v>
      </c>
      <c r="P1060" t="e">
        <f>IF(INDEX(Methods[Method Type],$A1060)="","",
CONCATENATE("  - &amp;MethodID",TEXT($A1060,"0000"),
" {","MethodTypeCV:  ",CHAR(34),INDEX(Methods[Method Type],$A1060),CHAR(34),
", MethodCode:  ",CHAR(34),INDEX(Methods[Method Code],$A1060),CHAR(34),
", MethodName:  ",CHAR(34),INDEX(Methods[Method Name],$A1060),CHAR(34),
", MethodDescription:  ",CHAR(34),INDEX(Methods[Method Description],$A1060),CHAR(34),
", MethodLink:  ",CHAR(34),INDEX(Methods[Method Link],$A1060),CHAR(34),
", OrganizationID: *OrganizationID",TEXT(MATCH(INDEX(Methods[Organization Name],$A1060),Organizations[Organization Name],0),"0000"),"}"))</f>
        <v>#REF!</v>
      </c>
      <c r="Q1060" t="e">
        <f>IF(INDEX(Variables[Variable Type],$A1060)="","",
CONCATENATE("  - &amp;VariableID",TEXT($A1060,"0000"),
" {","VariableTypeCV:  ",CHAR(34),INDEX(Variables[Variable Type],$A1060),CHAR(34),
", VariableCode:  ",CHAR(34),INDEX(Variables[Variable Code],$A1060),CHAR(34),
", VariableNameCV:  ",CHAR(34),INDEX(Variables[Variable Name],$A1060),CHAR(34),
", VariableDefinition:  ",CHAR(34),INDEX(Variables[Variable Definition],$A1060),CHAR(34),
", SpecciationCV:  ",CHAR(34),INDEX(Variables[Speciation],$A1060),CHAR(34),
", NoDataValue:  ",CHAR(34),INDEX(Variables[No Data Value],$A1060),CHAR(34),"}"))</f>
        <v>#REF!</v>
      </c>
    </row>
    <row r="1061" spans="1:17" x14ac:dyDescent="0.25">
      <c r="A1061">
        <v>1058</v>
      </c>
      <c r="D1061" t="e">
        <f>IF(INDEX(People[First Name],$A1061)="","",
CONCATENATE("  - &amp;PersonID",TEXT($A1061,"0000"),
" {","PersonFirstName:  ",CHAR(34),INDEX(People[First Name],$A1061),CHAR(34),
", PersonMiddleName:  ",CHAR(34),INDEX(People[Middle Name],$A1061),CHAR(34),
", PersonLastName:  ",CHAR(34),INDEX(People[Last Name],$A1061),CHAR(34),"}"))</f>
        <v>#REF!</v>
      </c>
      <c r="E1061" t="e">
        <f>IF(INDEX(Organizations[Organization Type '[CV']],$A1061)="","",
CONCATENATE("  - &amp;OrganizationID",TEXT($A1061,"0000"),
" {","OrganizationTypeCV:  ",CHAR(34),INDEX(Organizations[Organization Type '[CV']],$A1061),CHAR(34),
", OrganizationCode:  ",CHAR(34),INDEX(Organizations[Organization Code],$A1061),CHAR(34),
", OrganizationName:  ",CHAR(34),INDEX(Organizations[Organization Name],$A1061),CHAR(34),
", OrganizationDescription:  ",CHAR(34),INDEX(Organizations[Organization Description],$A1061),CHAR(34),
", OrganizationLink:  ",CHAR(34),INDEX(Organizations[Organization Link],$A1061),CHAR(34),"}"))</f>
        <v>#REF!</v>
      </c>
      <c r="F1061" t="e">
        <f>IF(INDEX(People[First Name],$A1061)="","",
CONCATENATE("  - &amp;AffiliationID",TEXT($A1061,"0000"),
" {PersonID: *PersonID",TEXT($A1061,"0000"),
", OrganizationID: *OrganizationID",TEXT(MATCH(INDEX(People[Organization Name],$A1061),Organizations[Organization Name],0),"0000"),
", IsPrimaryOrganizationContact: , AffiliationStartDate: , AffiliationEndDate: , PrimaryPhone: ",
", PrimaryEmail: ",CHAR(34),INDEX(People[Primary Email],$A1061),CHAR(34),
", PrimaryAddress: ",CHAR(34),INDEX(People[Primary Address],$A1061),CHAR(34),
", PersonLink: }"))</f>
        <v>#REF!</v>
      </c>
      <c r="H1061" t="e">
        <f>IF(COUNTA(CitationInformation)=0,"",IF(INDEX(AuthorList[Author Name],$A1061)="","",
CONCATENATE("  - &amp;AuthorListID",TEXT($A1061,"0000"),
"  {CitationID: *CitationID0001",
", PersonID: *PersonID",TEXT(MATCH(INDEX(AuthorList[Author Name],$A1061),People[Full Name],0),"0000"),
", AuthorOrder: ",INDEX(AuthorList[Author Number],$A1061),"}")))</f>
        <v>#REF!</v>
      </c>
      <c r="K1061" t="e">
        <f>IF(INDEX(SamplingFeatures[Feature Code],$A1061)="","",
CONCATENATE("  - &amp;SamplingFeatureID",TEXT($A1061,"0000"),
" {","SamplingFeatureUUID:  ",CHAR(34),INDEX(SamplingFeatures[Sampling Feature UUID],$A1061),CHAR(34),
", SamplingFeatureTypeCV:  ",CHAR(34),INDEX(SamplingFeatures[Sampling Feature Type],$A1061),CHAR(34),
", SamplingFeatureCode:  ",CHAR(34),INDEX(SamplingFeatures[Feature Code],$A1061),CHAR(34),
", SamplingFeatureName:  ",CHAR(34),INDEX(SamplingFeatures[Feature Name],$A1061),CHAR(34),
", SamplingFeatureDescription:  ",CHAR(34),INDEX(SamplingFeatures[Feature Description],$A1061),CHAR(34),
", SamplingFeatureGeotypeCV:  ",CHAR(34),INDEX(SamplingFeatures[Feature Geo Type],$A1061),CHAR(34),
", FeatureGeometry:  ",CHAR(34),INDEX(SamplingFeatures[Feature Geometry],$A1061),CHAR(34),
", Elevation_m:  ",CHAR(34),INDEX(SamplingFeatures[Elevation_m],$A1061),CHAR(34),
", ElevationDatumCV:  ",CHAR(34),ElevationDatum,CHAR(34),"}"))</f>
        <v>#REF!</v>
      </c>
      <c r="L1061" t="e">
        <f>IF(INDEX(SamplingFeatures[Sampling Feature Type],$A1061)&lt;&gt;"Site","",
CONCATENATE("  - &amp;SiteID",TEXT(SUMPRODUCT(--($L$3:$L1060&lt;&gt;"")),"0000"),
" {","SamplingFeatureID:  *SamplingFeatureID",TEXT($A1061,"0000"),
", SiteTypeCV:  ",CHAR(34),INDEX(Sites[Site Type],$A1061),CHAR(34),
", Latitude:  ",INDEX(Sites[Latitude],$A1061),
", Longitude:  ",INDEX(Sites[Longitude],$A1061),
", SRSName:  ",CHAR(34),LatLonDatum,CHAR(34),"}"))</f>
        <v>#REF!</v>
      </c>
      <c r="M1061" t="e">
        <f>IF(INDEX(SamplingFeatures[Sampling Feature Type],$A1061)&lt;&gt;"Specimen","",
CONCATENATE("  - &amp;SpecimenID",TEXT(SUMPRODUCT(--($M$3:$M1060&lt;&gt;"")),"0000"),
" {","SamplingFeatureID:  *SamplingFeatureID",TEXT($A1061,"0000"),
", SpecimenTypeCV:  ",CHAR(34),INDEX(Specimens[Specimen Type],$A1061),CHAR(34),
", SpecimenMediumCV:  ",INDEX(Specimens[Specimen Medium],$A1061),
", IsFieldSpecimen:  ",CHAR(34),INDEX(Specimens[Is Field Specimen?],$A1061),CHAR(34),"}"))</f>
        <v>#REF!</v>
      </c>
      <c r="N1061" t="e">
        <f>IF(COUNTA(SpatialOffsets[])=0,"", IF(INDEX(SpatialOffsets[Spatial Offset Type],$A1061)="","",
CONCATENATE("  - &amp;SpatialOffsetID",TEXT($A1061,"0000"),
" {","SpatialOffsetTypeCV:  ",CHAR(34),INDEX(SpatialOffsets[Spatial Offset Type],$A1061),CHAR(34),
", Offset1Value:  ",INDEX(SpatialOffsets[Offset 1 Value],$A1061),
", Offset1UnitID:  ",CHAR(34),INDEX(SpatialOffsets[Offset 1 Unit],$A1061),CHAR(34),
", Offset2Value:  ",INDEX(SpatialOffsets[Offset 2 Value],$A1061),
", Offset2UnitID:  ",CHAR(34),INDEX(SpatialOffsets[Offset 2 Unit],$A1061),CHAR(34),
", Offset3Value:  ",INDEX(SpatialOffsets[Offset 3 Value],$A1061),
", Offset3UnitID:  ",CHAR(34),INDEX(SpatialOffsets[Offset 3 Unit],$A1061),CHAR(34),,"}")))</f>
        <v>#REF!</v>
      </c>
      <c r="O1061" t="e">
        <f>IF(COUNTA(RelatedFeatures[])=0,"", IF(INDEX(RelatedFeatures[First Sampling Feature Code],$A1061)="","",
CONCATENATE("  - &amp;RelationID",TEXT($A1061,"0000"),
" {","SamplingFeatureID:  *SamplingFeatureID",TEXT(MATCH(INDEX(RelatedFeatures[First Sampling Feature Code],$A1061),SamplingFeatures[Feature Code],0),"0000"),
", RelationshipTypeCV:  ",CHAR(34),INDEX(RelatedFeatures[Relationship Type],$A1061),CHAR(34),
", RelatedFeatureID: *SamplingFeatureID",TEXT(MATCH(INDEX(RelatedFeatures[Second Sampling Feature Code],$A1061),SamplingFeatures[Feature Code],0),"0000"),
", SpatialOffsetID:  ",IF(INDEX(RelatedFeatures[Offset Number],$A1061)="","",CONCATENATE("*SpatialOffsetID",TEXT(INDEX(RelatedFeatures[Offset Number],$A1061),"0000"))),"}")))</f>
        <v>#REF!</v>
      </c>
      <c r="P1061" t="e">
        <f>IF(INDEX(Methods[Method Type],$A1061)="","",
CONCATENATE("  - &amp;MethodID",TEXT($A1061,"0000"),
" {","MethodTypeCV:  ",CHAR(34),INDEX(Methods[Method Type],$A1061),CHAR(34),
", MethodCode:  ",CHAR(34),INDEX(Methods[Method Code],$A1061),CHAR(34),
", MethodName:  ",CHAR(34),INDEX(Methods[Method Name],$A1061),CHAR(34),
", MethodDescription:  ",CHAR(34),INDEX(Methods[Method Description],$A1061),CHAR(34),
", MethodLink:  ",CHAR(34),INDEX(Methods[Method Link],$A1061),CHAR(34),
", OrganizationID: *OrganizationID",TEXT(MATCH(INDEX(Methods[Organization Name],$A1061),Organizations[Organization Name],0),"0000"),"}"))</f>
        <v>#REF!</v>
      </c>
      <c r="Q1061" t="e">
        <f>IF(INDEX(Variables[Variable Type],$A1061)="","",
CONCATENATE("  - &amp;VariableID",TEXT($A1061,"0000"),
" {","VariableTypeCV:  ",CHAR(34),INDEX(Variables[Variable Type],$A1061),CHAR(34),
", VariableCode:  ",CHAR(34),INDEX(Variables[Variable Code],$A1061),CHAR(34),
", VariableNameCV:  ",CHAR(34),INDEX(Variables[Variable Name],$A1061),CHAR(34),
", VariableDefinition:  ",CHAR(34),INDEX(Variables[Variable Definition],$A1061),CHAR(34),
", SpecciationCV:  ",CHAR(34),INDEX(Variables[Speciation],$A1061),CHAR(34),
", NoDataValue:  ",CHAR(34),INDEX(Variables[No Data Value],$A1061),CHAR(34),"}"))</f>
        <v>#REF!</v>
      </c>
    </row>
    <row r="1062" spans="1:17" x14ac:dyDescent="0.25">
      <c r="A1062">
        <v>1059</v>
      </c>
      <c r="D1062" t="e">
        <f>IF(INDEX(People[First Name],$A1062)="","",
CONCATENATE("  - &amp;PersonID",TEXT($A1062,"0000"),
" {","PersonFirstName:  ",CHAR(34),INDEX(People[First Name],$A1062),CHAR(34),
", PersonMiddleName:  ",CHAR(34),INDEX(People[Middle Name],$A1062),CHAR(34),
", PersonLastName:  ",CHAR(34),INDEX(People[Last Name],$A1062),CHAR(34),"}"))</f>
        <v>#REF!</v>
      </c>
      <c r="E1062" t="e">
        <f>IF(INDEX(Organizations[Organization Type '[CV']],$A1062)="","",
CONCATENATE("  - &amp;OrganizationID",TEXT($A1062,"0000"),
" {","OrganizationTypeCV:  ",CHAR(34),INDEX(Organizations[Organization Type '[CV']],$A1062),CHAR(34),
", OrganizationCode:  ",CHAR(34),INDEX(Organizations[Organization Code],$A1062),CHAR(34),
", OrganizationName:  ",CHAR(34),INDEX(Organizations[Organization Name],$A1062),CHAR(34),
", OrganizationDescription:  ",CHAR(34),INDEX(Organizations[Organization Description],$A1062),CHAR(34),
", OrganizationLink:  ",CHAR(34),INDEX(Organizations[Organization Link],$A1062),CHAR(34),"}"))</f>
        <v>#REF!</v>
      </c>
      <c r="F1062" t="e">
        <f>IF(INDEX(People[First Name],$A1062)="","",
CONCATENATE("  - &amp;AffiliationID",TEXT($A1062,"0000"),
" {PersonID: *PersonID",TEXT($A1062,"0000"),
", OrganizationID: *OrganizationID",TEXT(MATCH(INDEX(People[Organization Name],$A1062),Organizations[Organization Name],0),"0000"),
", IsPrimaryOrganizationContact: , AffiliationStartDate: , AffiliationEndDate: , PrimaryPhone: ",
", PrimaryEmail: ",CHAR(34),INDEX(People[Primary Email],$A1062),CHAR(34),
", PrimaryAddress: ",CHAR(34),INDEX(People[Primary Address],$A1062),CHAR(34),
", PersonLink: }"))</f>
        <v>#REF!</v>
      </c>
      <c r="H1062" t="e">
        <f>IF(COUNTA(CitationInformation)=0,"",IF(INDEX(AuthorList[Author Name],$A1062)="","",
CONCATENATE("  - &amp;AuthorListID",TEXT($A1062,"0000"),
"  {CitationID: *CitationID0001",
", PersonID: *PersonID",TEXT(MATCH(INDEX(AuthorList[Author Name],$A1062),People[Full Name],0),"0000"),
", AuthorOrder: ",INDEX(AuthorList[Author Number],$A1062),"}")))</f>
        <v>#REF!</v>
      </c>
      <c r="K1062" t="e">
        <f>IF(INDEX(SamplingFeatures[Feature Code],$A1062)="","",
CONCATENATE("  - &amp;SamplingFeatureID",TEXT($A1062,"0000"),
" {","SamplingFeatureUUID:  ",CHAR(34),INDEX(SamplingFeatures[Sampling Feature UUID],$A1062),CHAR(34),
", SamplingFeatureTypeCV:  ",CHAR(34),INDEX(SamplingFeatures[Sampling Feature Type],$A1062),CHAR(34),
", SamplingFeatureCode:  ",CHAR(34),INDEX(SamplingFeatures[Feature Code],$A1062),CHAR(34),
", SamplingFeatureName:  ",CHAR(34),INDEX(SamplingFeatures[Feature Name],$A1062),CHAR(34),
", SamplingFeatureDescription:  ",CHAR(34),INDEX(SamplingFeatures[Feature Description],$A1062),CHAR(34),
", SamplingFeatureGeotypeCV:  ",CHAR(34),INDEX(SamplingFeatures[Feature Geo Type],$A1062),CHAR(34),
", FeatureGeometry:  ",CHAR(34),INDEX(SamplingFeatures[Feature Geometry],$A1062),CHAR(34),
", Elevation_m:  ",CHAR(34),INDEX(SamplingFeatures[Elevation_m],$A1062),CHAR(34),
", ElevationDatumCV:  ",CHAR(34),ElevationDatum,CHAR(34),"}"))</f>
        <v>#REF!</v>
      </c>
      <c r="L1062" t="e">
        <f>IF(INDEX(SamplingFeatures[Sampling Feature Type],$A1062)&lt;&gt;"Site","",
CONCATENATE("  - &amp;SiteID",TEXT(SUMPRODUCT(--($L$3:$L1061&lt;&gt;"")),"0000"),
" {","SamplingFeatureID:  *SamplingFeatureID",TEXT($A1062,"0000"),
", SiteTypeCV:  ",CHAR(34),INDEX(Sites[Site Type],$A1062),CHAR(34),
", Latitude:  ",INDEX(Sites[Latitude],$A1062),
", Longitude:  ",INDEX(Sites[Longitude],$A1062),
", SRSName:  ",CHAR(34),LatLonDatum,CHAR(34),"}"))</f>
        <v>#REF!</v>
      </c>
      <c r="M1062" t="e">
        <f>IF(INDEX(SamplingFeatures[Sampling Feature Type],$A1062)&lt;&gt;"Specimen","",
CONCATENATE("  - &amp;SpecimenID",TEXT(SUMPRODUCT(--($M$3:$M1061&lt;&gt;"")),"0000"),
" {","SamplingFeatureID:  *SamplingFeatureID",TEXT($A1062,"0000"),
", SpecimenTypeCV:  ",CHAR(34),INDEX(Specimens[Specimen Type],$A1062),CHAR(34),
", SpecimenMediumCV:  ",INDEX(Specimens[Specimen Medium],$A1062),
", IsFieldSpecimen:  ",CHAR(34),INDEX(Specimens[Is Field Specimen?],$A1062),CHAR(34),"}"))</f>
        <v>#REF!</v>
      </c>
      <c r="N1062" t="e">
        <f>IF(COUNTA(SpatialOffsets[])=0,"", IF(INDEX(SpatialOffsets[Spatial Offset Type],$A1062)="","",
CONCATENATE("  - &amp;SpatialOffsetID",TEXT($A1062,"0000"),
" {","SpatialOffsetTypeCV:  ",CHAR(34),INDEX(SpatialOffsets[Spatial Offset Type],$A1062),CHAR(34),
", Offset1Value:  ",INDEX(SpatialOffsets[Offset 1 Value],$A1062),
", Offset1UnitID:  ",CHAR(34),INDEX(SpatialOffsets[Offset 1 Unit],$A1062),CHAR(34),
", Offset2Value:  ",INDEX(SpatialOffsets[Offset 2 Value],$A1062),
", Offset2UnitID:  ",CHAR(34),INDEX(SpatialOffsets[Offset 2 Unit],$A1062),CHAR(34),
", Offset3Value:  ",INDEX(SpatialOffsets[Offset 3 Value],$A1062),
", Offset3UnitID:  ",CHAR(34),INDEX(SpatialOffsets[Offset 3 Unit],$A1062),CHAR(34),,"}")))</f>
        <v>#REF!</v>
      </c>
      <c r="O1062" t="e">
        <f>IF(COUNTA(RelatedFeatures[])=0,"", IF(INDEX(RelatedFeatures[First Sampling Feature Code],$A1062)="","",
CONCATENATE("  - &amp;RelationID",TEXT($A1062,"0000"),
" {","SamplingFeatureID:  *SamplingFeatureID",TEXT(MATCH(INDEX(RelatedFeatures[First Sampling Feature Code],$A1062),SamplingFeatures[Feature Code],0),"0000"),
", RelationshipTypeCV:  ",CHAR(34),INDEX(RelatedFeatures[Relationship Type],$A1062),CHAR(34),
", RelatedFeatureID: *SamplingFeatureID",TEXT(MATCH(INDEX(RelatedFeatures[Second Sampling Feature Code],$A1062),SamplingFeatures[Feature Code],0),"0000"),
", SpatialOffsetID:  ",IF(INDEX(RelatedFeatures[Offset Number],$A1062)="","",CONCATENATE("*SpatialOffsetID",TEXT(INDEX(RelatedFeatures[Offset Number],$A1062),"0000"))),"}")))</f>
        <v>#REF!</v>
      </c>
      <c r="P1062" t="e">
        <f>IF(INDEX(Methods[Method Type],$A1062)="","",
CONCATENATE("  - &amp;MethodID",TEXT($A1062,"0000"),
" {","MethodTypeCV:  ",CHAR(34),INDEX(Methods[Method Type],$A1062),CHAR(34),
", MethodCode:  ",CHAR(34),INDEX(Methods[Method Code],$A1062),CHAR(34),
", MethodName:  ",CHAR(34),INDEX(Methods[Method Name],$A1062),CHAR(34),
", MethodDescription:  ",CHAR(34),INDEX(Methods[Method Description],$A1062),CHAR(34),
", MethodLink:  ",CHAR(34),INDEX(Methods[Method Link],$A1062),CHAR(34),
", OrganizationID: *OrganizationID",TEXT(MATCH(INDEX(Methods[Organization Name],$A1062),Organizations[Organization Name],0),"0000"),"}"))</f>
        <v>#REF!</v>
      </c>
      <c r="Q1062" t="e">
        <f>IF(INDEX(Variables[Variable Type],$A1062)="","",
CONCATENATE("  - &amp;VariableID",TEXT($A1062,"0000"),
" {","VariableTypeCV:  ",CHAR(34),INDEX(Variables[Variable Type],$A1062),CHAR(34),
", VariableCode:  ",CHAR(34),INDEX(Variables[Variable Code],$A1062),CHAR(34),
", VariableNameCV:  ",CHAR(34),INDEX(Variables[Variable Name],$A1062),CHAR(34),
", VariableDefinition:  ",CHAR(34),INDEX(Variables[Variable Definition],$A1062),CHAR(34),
", SpecciationCV:  ",CHAR(34),INDEX(Variables[Speciation],$A1062),CHAR(34),
", NoDataValue:  ",CHAR(34),INDEX(Variables[No Data Value],$A1062),CHAR(34),"}"))</f>
        <v>#REF!</v>
      </c>
    </row>
    <row r="1063" spans="1:17" x14ac:dyDescent="0.25">
      <c r="A1063">
        <v>1060</v>
      </c>
      <c r="D1063" t="e">
        <f>IF(INDEX(People[First Name],$A1063)="","",
CONCATENATE("  - &amp;PersonID",TEXT($A1063,"0000"),
" {","PersonFirstName:  ",CHAR(34),INDEX(People[First Name],$A1063),CHAR(34),
", PersonMiddleName:  ",CHAR(34),INDEX(People[Middle Name],$A1063),CHAR(34),
", PersonLastName:  ",CHAR(34),INDEX(People[Last Name],$A1063),CHAR(34),"}"))</f>
        <v>#REF!</v>
      </c>
      <c r="E1063" t="e">
        <f>IF(INDEX(Organizations[Organization Type '[CV']],$A1063)="","",
CONCATENATE("  - &amp;OrganizationID",TEXT($A1063,"0000"),
" {","OrganizationTypeCV:  ",CHAR(34),INDEX(Organizations[Organization Type '[CV']],$A1063),CHAR(34),
", OrganizationCode:  ",CHAR(34),INDEX(Organizations[Organization Code],$A1063),CHAR(34),
", OrganizationName:  ",CHAR(34),INDEX(Organizations[Organization Name],$A1063),CHAR(34),
", OrganizationDescription:  ",CHAR(34),INDEX(Organizations[Organization Description],$A1063),CHAR(34),
", OrganizationLink:  ",CHAR(34),INDEX(Organizations[Organization Link],$A1063),CHAR(34),"}"))</f>
        <v>#REF!</v>
      </c>
      <c r="F1063" t="e">
        <f>IF(INDEX(People[First Name],$A1063)="","",
CONCATENATE("  - &amp;AffiliationID",TEXT($A1063,"0000"),
" {PersonID: *PersonID",TEXT($A1063,"0000"),
", OrganizationID: *OrganizationID",TEXT(MATCH(INDEX(People[Organization Name],$A1063),Organizations[Organization Name],0),"0000"),
", IsPrimaryOrganizationContact: , AffiliationStartDate: , AffiliationEndDate: , PrimaryPhone: ",
", PrimaryEmail: ",CHAR(34),INDEX(People[Primary Email],$A1063),CHAR(34),
", PrimaryAddress: ",CHAR(34),INDEX(People[Primary Address],$A1063),CHAR(34),
", PersonLink: }"))</f>
        <v>#REF!</v>
      </c>
      <c r="H1063" t="e">
        <f>IF(COUNTA(CitationInformation)=0,"",IF(INDEX(AuthorList[Author Name],$A1063)="","",
CONCATENATE("  - &amp;AuthorListID",TEXT($A1063,"0000"),
"  {CitationID: *CitationID0001",
", PersonID: *PersonID",TEXT(MATCH(INDEX(AuthorList[Author Name],$A1063),People[Full Name],0),"0000"),
", AuthorOrder: ",INDEX(AuthorList[Author Number],$A1063),"}")))</f>
        <v>#REF!</v>
      </c>
      <c r="K1063" t="e">
        <f>IF(INDEX(SamplingFeatures[Feature Code],$A1063)="","",
CONCATENATE("  - &amp;SamplingFeatureID",TEXT($A1063,"0000"),
" {","SamplingFeatureUUID:  ",CHAR(34),INDEX(SamplingFeatures[Sampling Feature UUID],$A1063),CHAR(34),
", SamplingFeatureTypeCV:  ",CHAR(34),INDEX(SamplingFeatures[Sampling Feature Type],$A1063),CHAR(34),
", SamplingFeatureCode:  ",CHAR(34),INDEX(SamplingFeatures[Feature Code],$A1063),CHAR(34),
", SamplingFeatureName:  ",CHAR(34),INDEX(SamplingFeatures[Feature Name],$A1063),CHAR(34),
", SamplingFeatureDescription:  ",CHAR(34),INDEX(SamplingFeatures[Feature Description],$A1063),CHAR(34),
", SamplingFeatureGeotypeCV:  ",CHAR(34),INDEX(SamplingFeatures[Feature Geo Type],$A1063),CHAR(34),
", FeatureGeometry:  ",CHAR(34),INDEX(SamplingFeatures[Feature Geometry],$A1063),CHAR(34),
", Elevation_m:  ",CHAR(34),INDEX(SamplingFeatures[Elevation_m],$A1063),CHAR(34),
", ElevationDatumCV:  ",CHAR(34),ElevationDatum,CHAR(34),"}"))</f>
        <v>#REF!</v>
      </c>
      <c r="L1063" t="e">
        <f>IF(INDEX(SamplingFeatures[Sampling Feature Type],$A1063)&lt;&gt;"Site","",
CONCATENATE("  - &amp;SiteID",TEXT(SUMPRODUCT(--($L$3:$L1062&lt;&gt;"")),"0000"),
" {","SamplingFeatureID:  *SamplingFeatureID",TEXT($A1063,"0000"),
", SiteTypeCV:  ",CHAR(34),INDEX(Sites[Site Type],$A1063),CHAR(34),
", Latitude:  ",INDEX(Sites[Latitude],$A1063),
", Longitude:  ",INDEX(Sites[Longitude],$A1063),
", SRSName:  ",CHAR(34),LatLonDatum,CHAR(34),"}"))</f>
        <v>#REF!</v>
      </c>
      <c r="M1063" t="e">
        <f>IF(INDEX(SamplingFeatures[Sampling Feature Type],$A1063)&lt;&gt;"Specimen","",
CONCATENATE("  - &amp;SpecimenID",TEXT(SUMPRODUCT(--($M$3:$M1062&lt;&gt;"")),"0000"),
" {","SamplingFeatureID:  *SamplingFeatureID",TEXT($A1063,"0000"),
", SpecimenTypeCV:  ",CHAR(34),INDEX(Specimens[Specimen Type],$A1063),CHAR(34),
", SpecimenMediumCV:  ",INDEX(Specimens[Specimen Medium],$A1063),
", IsFieldSpecimen:  ",CHAR(34),INDEX(Specimens[Is Field Specimen?],$A1063),CHAR(34),"}"))</f>
        <v>#REF!</v>
      </c>
      <c r="N1063" t="e">
        <f>IF(COUNTA(SpatialOffsets[])=0,"", IF(INDEX(SpatialOffsets[Spatial Offset Type],$A1063)="","",
CONCATENATE("  - &amp;SpatialOffsetID",TEXT($A1063,"0000"),
" {","SpatialOffsetTypeCV:  ",CHAR(34),INDEX(SpatialOffsets[Spatial Offset Type],$A1063),CHAR(34),
", Offset1Value:  ",INDEX(SpatialOffsets[Offset 1 Value],$A1063),
", Offset1UnitID:  ",CHAR(34),INDEX(SpatialOffsets[Offset 1 Unit],$A1063),CHAR(34),
", Offset2Value:  ",INDEX(SpatialOffsets[Offset 2 Value],$A1063),
", Offset2UnitID:  ",CHAR(34),INDEX(SpatialOffsets[Offset 2 Unit],$A1063),CHAR(34),
", Offset3Value:  ",INDEX(SpatialOffsets[Offset 3 Value],$A1063),
", Offset3UnitID:  ",CHAR(34),INDEX(SpatialOffsets[Offset 3 Unit],$A1063),CHAR(34),,"}")))</f>
        <v>#REF!</v>
      </c>
      <c r="O1063" t="e">
        <f>IF(COUNTA(RelatedFeatures[])=0,"", IF(INDEX(RelatedFeatures[First Sampling Feature Code],$A1063)="","",
CONCATENATE("  - &amp;RelationID",TEXT($A1063,"0000"),
" {","SamplingFeatureID:  *SamplingFeatureID",TEXT(MATCH(INDEX(RelatedFeatures[First Sampling Feature Code],$A1063),SamplingFeatures[Feature Code],0),"0000"),
", RelationshipTypeCV:  ",CHAR(34),INDEX(RelatedFeatures[Relationship Type],$A1063),CHAR(34),
", RelatedFeatureID: *SamplingFeatureID",TEXT(MATCH(INDEX(RelatedFeatures[Second Sampling Feature Code],$A1063),SamplingFeatures[Feature Code],0),"0000"),
", SpatialOffsetID:  ",IF(INDEX(RelatedFeatures[Offset Number],$A1063)="","",CONCATENATE("*SpatialOffsetID",TEXT(INDEX(RelatedFeatures[Offset Number],$A1063),"0000"))),"}")))</f>
        <v>#REF!</v>
      </c>
      <c r="P1063" t="e">
        <f>IF(INDEX(Methods[Method Type],$A1063)="","",
CONCATENATE("  - &amp;MethodID",TEXT($A1063,"0000"),
" {","MethodTypeCV:  ",CHAR(34),INDEX(Methods[Method Type],$A1063),CHAR(34),
", MethodCode:  ",CHAR(34),INDEX(Methods[Method Code],$A1063),CHAR(34),
", MethodName:  ",CHAR(34),INDEX(Methods[Method Name],$A1063),CHAR(34),
", MethodDescription:  ",CHAR(34),INDEX(Methods[Method Description],$A1063),CHAR(34),
", MethodLink:  ",CHAR(34),INDEX(Methods[Method Link],$A1063),CHAR(34),
", OrganizationID: *OrganizationID",TEXT(MATCH(INDEX(Methods[Organization Name],$A1063),Organizations[Organization Name],0),"0000"),"}"))</f>
        <v>#REF!</v>
      </c>
      <c r="Q1063" t="e">
        <f>IF(INDEX(Variables[Variable Type],$A1063)="","",
CONCATENATE("  - &amp;VariableID",TEXT($A1063,"0000"),
" {","VariableTypeCV:  ",CHAR(34),INDEX(Variables[Variable Type],$A1063),CHAR(34),
", VariableCode:  ",CHAR(34),INDEX(Variables[Variable Code],$A1063),CHAR(34),
", VariableNameCV:  ",CHAR(34),INDEX(Variables[Variable Name],$A1063),CHAR(34),
", VariableDefinition:  ",CHAR(34),INDEX(Variables[Variable Definition],$A1063),CHAR(34),
", SpecciationCV:  ",CHAR(34),INDEX(Variables[Speciation],$A1063),CHAR(34),
", NoDataValue:  ",CHAR(34),INDEX(Variables[No Data Value],$A1063),CHAR(34),"}"))</f>
        <v>#REF!</v>
      </c>
    </row>
    <row r="1064" spans="1:17" x14ac:dyDescent="0.25">
      <c r="A1064">
        <v>1061</v>
      </c>
      <c r="D1064" t="e">
        <f>IF(INDEX(People[First Name],$A1064)="","",
CONCATENATE("  - &amp;PersonID",TEXT($A1064,"0000"),
" {","PersonFirstName:  ",CHAR(34),INDEX(People[First Name],$A1064),CHAR(34),
", PersonMiddleName:  ",CHAR(34),INDEX(People[Middle Name],$A1064),CHAR(34),
", PersonLastName:  ",CHAR(34),INDEX(People[Last Name],$A1064),CHAR(34),"}"))</f>
        <v>#REF!</v>
      </c>
      <c r="E1064" t="e">
        <f>IF(INDEX(Organizations[Organization Type '[CV']],$A1064)="","",
CONCATENATE("  - &amp;OrganizationID",TEXT($A1064,"0000"),
" {","OrganizationTypeCV:  ",CHAR(34),INDEX(Organizations[Organization Type '[CV']],$A1064),CHAR(34),
", OrganizationCode:  ",CHAR(34),INDEX(Organizations[Organization Code],$A1064),CHAR(34),
", OrganizationName:  ",CHAR(34),INDEX(Organizations[Organization Name],$A1064),CHAR(34),
", OrganizationDescription:  ",CHAR(34),INDEX(Organizations[Organization Description],$A1064),CHAR(34),
", OrganizationLink:  ",CHAR(34),INDEX(Organizations[Organization Link],$A1064),CHAR(34),"}"))</f>
        <v>#REF!</v>
      </c>
      <c r="F1064" t="e">
        <f>IF(INDEX(People[First Name],$A1064)="","",
CONCATENATE("  - &amp;AffiliationID",TEXT($A1064,"0000"),
" {PersonID: *PersonID",TEXT($A1064,"0000"),
", OrganizationID: *OrganizationID",TEXT(MATCH(INDEX(People[Organization Name],$A1064),Organizations[Organization Name],0),"0000"),
", IsPrimaryOrganizationContact: , AffiliationStartDate: , AffiliationEndDate: , PrimaryPhone: ",
", PrimaryEmail: ",CHAR(34),INDEX(People[Primary Email],$A1064),CHAR(34),
", PrimaryAddress: ",CHAR(34),INDEX(People[Primary Address],$A1064),CHAR(34),
", PersonLink: }"))</f>
        <v>#REF!</v>
      </c>
      <c r="H1064" t="e">
        <f>IF(COUNTA(CitationInformation)=0,"",IF(INDEX(AuthorList[Author Name],$A1064)="","",
CONCATENATE("  - &amp;AuthorListID",TEXT($A1064,"0000"),
"  {CitationID: *CitationID0001",
", PersonID: *PersonID",TEXT(MATCH(INDEX(AuthorList[Author Name],$A1064),People[Full Name],0),"0000"),
", AuthorOrder: ",INDEX(AuthorList[Author Number],$A1064),"}")))</f>
        <v>#REF!</v>
      </c>
      <c r="K1064" t="e">
        <f>IF(INDEX(SamplingFeatures[Feature Code],$A1064)="","",
CONCATENATE("  - &amp;SamplingFeatureID",TEXT($A1064,"0000"),
" {","SamplingFeatureUUID:  ",CHAR(34),INDEX(SamplingFeatures[Sampling Feature UUID],$A1064),CHAR(34),
", SamplingFeatureTypeCV:  ",CHAR(34),INDEX(SamplingFeatures[Sampling Feature Type],$A1064),CHAR(34),
", SamplingFeatureCode:  ",CHAR(34),INDEX(SamplingFeatures[Feature Code],$A1064),CHAR(34),
", SamplingFeatureName:  ",CHAR(34),INDEX(SamplingFeatures[Feature Name],$A1064),CHAR(34),
", SamplingFeatureDescription:  ",CHAR(34),INDEX(SamplingFeatures[Feature Description],$A1064),CHAR(34),
", SamplingFeatureGeotypeCV:  ",CHAR(34),INDEX(SamplingFeatures[Feature Geo Type],$A1064),CHAR(34),
", FeatureGeometry:  ",CHAR(34),INDEX(SamplingFeatures[Feature Geometry],$A1064),CHAR(34),
", Elevation_m:  ",CHAR(34),INDEX(SamplingFeatures[Elevation_m],$A1064),CHAR(34),
", ElevationDatumCV:  ",CHAR(34),ElevationDatum,CHAR(34),"}"))</f>
        <v>#REF!</v>
      </c>
      <c r="L1064" t="e">
        <f>IF(INDEX(SamplingFeatures[Sampling Feature Type],$A1064)&lt;&gt;"Site","",
CONCATENATE("  - &amp;SiteID",TEXT(SUMPRODUCT(--($L$3:$L1063&lt;&gt;"")),"0000"),
" {","SamplingFeatureID:  *SamplingFeatureID",TEXT($A1064,"0000"),
", SiteTypeCV:  ",CHAR(34),INDEX(Sites[Site Type],$A1064),CHAR(34),
", Latitude:  ",INDEX(Sites[Latitude],$A1064),
", Longitude:  ",INDEX(Sites[Longitude],$A1064),
", SRSName:  ",CHAR(34),LatLonDatum,CHAR(34),"}"))</f>
        <v>#REF!</v>
      </c>
      <c r="M1064" t="e">
        <f>IF(INDEX(SamplingFeatures[Sampling Feature Type],$A1064)&lt;&gt;"Specimen","",
CONCATENATE("  - &amp;SpecimenID",TEXT(SUMPRODUCT(--($M$3:$M1063&lt;&gt;"")),"0000"),
" {","SamplingFeatureID:  *SamplingFeatureID",TEXT($A1064,"0000"),
", SpecimenTypeCV:  ",CHAR(34),INDEX(Specimens[Specimen Type],$A1064),CHAR(34),
", SpecimenMediumCV:  ",INDEX(Specimens[Specimen Medium],$A1064),
", IsFieldSpecimen:  ",CHAR(34),INDEX(Specimens[Is Field Specimen?],$A1064),CHAR(34),"}"))</f>
        <v>#REF!</v>
      </c>
      <c r="N1064" t="e">
        <f>IF(COUNTA(SpatialOffsets[])=0,"", IF(INDEX(SpatialOffsets[Spatial Offset Type],$A1064)="","",
CONCATENATE("  - &amp;SpatialOffsetID",TEXT($A1064,"0000"),
" {","SpatialOffsetTypeCV:  ",CHAR(34),INDEX(SpatialOffsets[Spatial Offset Type],$A1064),CHAR(34),
", Offset1Value:  ",INDEX(SpatialOffsets[Offset 1 Value],$A1064),
", Offset1UnitID:  ",CHAR(34),INDEX(SpatialOffsets[Offset 1 Unit],$A1064),CHAR(34),
", Offset2Value:  ",INDEX(SpatialOffsets[Offset 2 Value],$A1064),
", Offset2UnitID:  ",CHAR(34),INDEX(SpatialOffsets[Offset 2 Unit],$A1064),CHAR(34),
", Offset3Value:  ",INDEX(SpatialOffsets[Offset 3 Value],$A1064),
", Offset3UnitID:  ",CHAR(34),INDEX(SpatialOffsets[Offset 3 Unit],$A1064),CHAR(34),,"}")))</f>
        <v>#REF!</v>
      </c>
      <c r="O1064" t="e">
        <f>IF(COUNTA(RelatedFeatures[])=0,"", IF(INDEX(RelatedFeatures[First Sampling Feature Code],$A1064)="","",
CONCATENATE("  - &amp;RelationID",TEXT($A1064,"0000"),
" {","SamplingFeatureID:  *SamplingFeatureID",TEXT(MATCH(INDEX(RelatedFeatures[First Sampling Feature Code],$A1064),SamplingFeatures[Feature Code],0),"0000"),
", RelationshipTypeCV:  ",CHAR(34),INDEX(RelatedFeatures[Relationship Type],$A1064),CHAR(34),
", RelatedFeatureID: *SamplingFeatureID",TEXT(MATCH(INDEX(RelatedFeatures[Second Sampling Feature Code],$A1064),SamplingFeatures[Feature Code],0),"0000"),
", SpatialOffsetID:  ",IF(INDEX(RelatedFeatures[Offset Number],$A1064)="","",CONCATENATE("*SpatialOffsetID",TEXT(INDEX(RelatedFeatures[Offset Number],$A1064),"0000"))),"}")))</f>
        <v>#REF!</v>
      </c>
      <c r="P1064" t="e">
        <f>IF(INDEX(Methods[Method Type],$A1064)="","",
CONCATENATE("  - &amp;MethodID",TEXT($A1064,"0000"),
" {","MethodTypeCV:  ",CHAR(34),INDEX(Methods[Method Type],$A1064),CHAR(34),
", MethodCode:  ",CHAR(34),INDEX(Methods[Method Code],$A1064),CHAR(34),
", MethodName:  ",CHAR(34),INDEX(Methods[Method Name],$A1064),CHAR(34),
", MethodDescription:  ",CHAR(34),INDEX(Methods[Method Description],$A1064),CHAR(34),
", MethodLink:  ",CHAR(34),INDEX(Methods[Method Link],$A1064),CHAR(34),
", OrganizationID: *OrganizationID",TEXT(MATCH(INDEX(Methods[Organization Name],$A1064),Organizations[Organization Name],0),"0000"),"}"))</f>
        <v>#REF!</v>
      </c>
      <c r="Q1064" t="e">
        <f>IF(INDEX(Variables[Variable Type],$A1064)="","",
CONCATENATE("  - &amp;VariableID",TEXT($A1064,"0000"),
" {","VariableTypeCV:  ",CHAR(34),INDEX(Variables[Variable Type],$A1064),CHAR(34),
", VariableCode:  ",CHAR(34),INDEX(Variables[Variable Code],$A1064),CHAR(34),
", VariableNameCV:  ",CHAR(34),INDEX(Variables[Variable Name],$A1064),CHAR(34),
", VariableDefinition:  ",CHAR(34),INDEX(Variables[Variable Definition],$A1064),CHAR(34),
", SpecciationCV:  ",CHAR(34),INDEX(Variables[Speciation],$A1064),CHAR(34),
", NoDataValue:  ",CHAR(34),INDEX(Variables[No Data Value],$A1064),CHAR(34),"}"))</f>
        <v>#REF!</v>
      </c>
    </row>
    <row r="1065" spans="1:17" x14ac:dyDescent="0.25">
      <c r="A1065">
        <v>1062</v>
      </c>
      <c r="D1065" t="e">
        <f>IF(INDEX(People[First Name],$A1065)="","",
CONCATENATE("  - &amp;PersonID",TEXT($A1065,"0000"),
" {","PersonFirstName:  ",CHAR(34),INDEX(People[First Name],$A1065),CHAR(34),
", PersonMiddleName:  ",CHAR(34),INDEX(People[Middle Name],$A1065),CHAR(34),
", PersonLastName:  ",CHAR(34),INDEX(People[Last Name],$A1065),CHAR(34),"}"))</f>
        <v>#REF!</v>
      </c>
      <c r="E1065" t="e">
        <f>IF(INDEX(Organizations[Organization Type '[CV']],$A1065)="","",
CONCATENATE("  - &amp;OrganizationID",TEXT($A1065,"0000"),
" {","OrganizationTypeCV:  ",CHAR(34),INDEX(Organizations[Organization Type '[CV']],$A1065),CHAR(34),
", OrganizationCode:  ",CHAR(34),INDEX(Organizations[Organization Code],$A1065),CHAR(34),
", OrganizationName:  ",CHAR(34),INDEX(Organizations[Organization Name],$A1065),CHAR(34),
", OrganizationDescription:  ",CHAR(34),INDEX(Organizations[Organization Description],$A1065),CHAR(34),
", OrganizationLink:  ",CHAR(34),INDEX(Organizations[Organization Link],$A1065),CHAR(34),"}"))</f>
        <v>#REF!</v>
      </c>
      <c r="F1065" t="e">
        <f>IF(INDEX(People[First Name],$A1065)="","",
CONCATENATE("  - &amp;AffiliationID",TEXT($A1065,"0000"),
" {PersonID: *PersonID",TEXT($A1065,"0000"),
", OrganizationID: *OrganizationID",TEXT(MATCH(INDEX(People[Organization Name],$A1065),Organizations[Organization Name],0),"0000"),
", IsPrimaryOrganizationContact: , AffiliationStartDate: , AffiliationEndDate: , PrimaryPhone: ",
", PrimaryEmail: ",CHAR(34),INDEX(People[Primary Email],$A1065),CHAR(34),
", PrimaryAddress: ",CHAR(34),INDEX(People[Primary Address],$A1065),CHAR(34),
", PersonLink: }"))</f>
        <v>#REF!</v>
      </c>
      <c r="H1065" t="e">
        <f>IF(COUNTA(CitationInformation)=0,"",IF(INDEX(AuthorList[Author Name],$A1065)="","",
CONCATENATE("  - &amp;AuthorListID",TEXT($A1065,"0000"),
"  {CitationID: *CitationID0001",
", PersonID: *PersonID",TEXT(MATCH(INDEX(AuthorList[Author Name],$A1065),People[Full Name],0),"0000"),
", AuthorOrder: ",INDEX(AuthorList[Author Number],$A1065),"}")))</f>
        <v>#REF!</v>
      </c>
      <c r="K1065" t="e">
        <f>IF(INDEX(SamplingFeatures[Feature Code],$A1065)="","",
CONCATENATE("  - &amp;SamplingFeatureID",TEXT($A1065,"0000"),
" {","SamplingFeatureUUID:  ",CHAR(34),INDEX(SamplingFeatures[Sampling Feature UUID],$A1065),CHAR(34),
", SamplingFeatureTypeCV:  ",CHAR(34),INDEX(SamplingFeatures[Sampling Feature Type],$A1065),CHAR(34),
", SamplingFeatureCode:  ",CHAR(34),INDEX(SamplingFeatures[Feature Code],$A1065),CHAR(34),
", SamplingFeatureName:  ",CHAR(34),INDEX(SamplingFeatures[Feature Name],$A1065),CHAR(34),
", SamplingFeatureDescription:  ",CHAR(34),INDEX(SamplingFeatures[Feature Description],$A1065),CHAR(34),
", SamplingFeatureGeotypeCV:  ",CHAR(34),INDEX(SamplingFeatures[Feature Geo Type],$A1065),CHAR(34),
", FeatureGeometry:  ",CHAR(34),INDEX(SamplingFeatures[Feature Geometry],$A1065),CHAR(34),
", Elevation_m:  ",CHAR(34),INDEX(SamplingFeatures[Elevation_m],$A1065),CHAR(34),
", ElevationDatumCV:  ",CHAR(34),ElevationDatum,CHAR(34),"}"))</f>
        <v>#REF!</v>
      </c>
      <c r="L1065" t="e">
        <f>IF(INDEX(SamplingFeatures[Sampling Feature Type],$A1065)&lt;&gt;"Site","",
CONCATENATE("  - &amp;SiteID",TEXT(SUMPRODUCT(--($L$3:$L1064&lt;&gt;"")),"0000"),
" {","SamplingFeatureID:  *SamplingFeatureID",TEXT($A1065,"0000"),
", SiteTypeCV:  ",CHAR(34),INDEX(Sites[Site Type],$A1065),CHAR(34),
", Latitude:  ",INDEX(Sites[Latitude],$A1065),
", Longitude:  ",INDEX(Sites[Longitude],$A1065),
", SRSName:  ",CHAR(34),LatLonDatum,CHAR(34),"}"))</f>
        <v>#REF!</v>
      </c>
      <c r="M1065" t="e">
        <f>IF(INDEX(SamplingFeatures[Sampling Feature Type],$A1065)&lt;&gt;"Specimen","",
CONCATENATE("  - &amp;SpecimenID",TEXT(SUMPRODUCT(--($M$3:$M1064&lt;&gt;"")),"0000"),
" {","SamplingFeatureID:  *SamplingFeatureID",TEXT($A1065,"0000"),
", SpecimenTypeCV:  ",CHAR(34),INDEX(Specimens[Specimen Type],$A1065),CHAR(34),
", SpecimenMediumCV:  ",INDEX(Specimens[Specimen Medium],$A1065),
", IsFieldSpecimen:  ",CHAR(34),INDEX(Specimens[Is Field Specimen?],$A1065),CHAR(34),"}"))</f>
        <v>#REF!</v>
      </c>
      <c r="N1065" t="e">
        <f>IF(COUNTA(SpatialOffsets[])=0,"", IF(INDEX(SpatialOffsets[Spatial Offset Type],$A1065)="","",
CONCATENATE("  - &amp;SpatialOffsetID",TEXT($A1065,"0000"),
" {","SpatialOffsetTypeCV:  ",CHAR(34),INDEX(SpatialOffsets[Spatial Offset Type],$A1065),CHAR(34),
", Offset1Value:  ",INDEX(SpatialOffsets[Offset 1 Value],$A1065),
", Offset1UnitID:  ",CHAR(34),INDEX(SpatialOffsets[Offset 1 Unit],$A1065),CHAR(34),
", Offset2Value:  ",INDEX(SpatialOffsets[Offset 2 Value],$A1065),
", Offset2UnitID:  ",CHAR(34),INDEX(SpatialOffsets[Offset 2 Unit],$A1065),CHAR(34),
", Offset3Value:  ",INDEX(SpatialOffsets[Offset 3 Value],$A1065),
", Offset3UnitID:  ",CHAR(34),INDEX(SpatialOffsets[Offset 3 Unit],$A1065),CHAR(34),,"}")))</f>
        <v>#REF!</v>
      </c>
      <c r="O1065" t="e">
        <f>IF(COUNTA(RelatedFeatures[])=0,"", IF(INDEX(RelatedFeatures[First Sampling Feature Code],$A1065)="","",
CONCATENATE("  - &amp;RelationID",TEXT($A1065,"0000"),
" {","SamplingFeatureID:  *SamplingFeatureID",TEXT(MATCH(INDEX(RelatedFeatures[First Sampling Feature Code],$A1065),SamplingFeatures[Feature Code],0),"0000"),
", RelationshipTypeCV:  ",CHAR(34),INDEX(RelatedFeatures[Relationship Type],$A1065),CHAR(34),
", RelatedFeatureID: *SamplingFeatureID",TEXT(MATCH(INDEX(RelatedFeatures[Second Sampling Feature Code],$A1065),SamplingFeatures[Feature Code],0),"0000"),
", SpatialOffsetID:  ",IF(INDEX(RelatedFeatures[Offset Number],$A1065)="","",CONCATENATE("*SpatialOffsetID",TEXT(INDEX(RelatedFeatures[Offset Number],$A1065),"0000"))),"}")))</f>
        <v>#REF!</v>
      </c>
      <c r="P1065" t="e">
        <f>IF(INDEX(Methods[Method Type],$A1065)="","",
CONCATENATE("  - &amp;MethodID",TEXT($A1065,"0000"),
" {","MethodTypeCV:  ",CHAR(34),INDEX(Methods[Method Type],$A1065),CHAR(34),
", MethodCode:  ",CHAR(34),INDEX(Methods[Method Code],$A1065),CHAR(34),
", MethodName:  ",CHAR(34),INDEX(Methods[Method Name],$A1065),CHAR(34),
", MethodDescription:  ",CHAR(34),INDEX(Methods[Method Description],$A1065),CHAR(34),
", MethodLink:  ",CHAR(34),INDEX(Methods[Method Link],$A1065),CHAR(34),
", OrganizationID: *OrganizationID",TEXT(MATCH(INDEX(Methods[Organization Name],$A1065),Organizations[Organization Name],0),"0000"),"}"))</f>
        <v>#REF!</v>
      </c>
      <c r="Q1065" t="e">
        <f>IF(INDEX(Variables[Variable Type],$A1065)="","",
CONCATENATE("  - &amp;VariableID",TEXT($A1065,"0000"),
" {","VariableTypeCV:  ",CHAR(34),INDEX(Variables[Variable Type],$A1065),CHAR(34),
", VariableCode:  ",CHAR(34),INDEX(Variables[Variable Code],$A1065),CHAR(34),
", VariableNameCV:  ",CHAR(34),INDEX(Variables[Variable Name],$A1065),CHAR(34),
", VariableDefinition:  ",CHAR(34),INDEX(Variables[Variable Definition],$A1065),CHAR(34),
", SpecciationCV:  ",CHAR(34),INDEX(Variables[Speciation],$A1065),CHAR(34),
", NoDataValue:  ",CHAR(34),INDEX(Variables[No Data Value],$A1065),CHAR(34),"}"))</f>
        <v>#REF!</v>
      </c>
    </row>
    <row r="1066" spans="1:17" x14ac:dyDescent="0.25">
      <c r="A1066">
        <v>1063</v>
      </c>
      <c r="D1066" t="e">
        <f>IF(INDEX(People[First Name],$A1066)="","",
CONCATENATE("  - &amp;PersonID",TEXT($A1066,"0000"),
" {","PersonFirstName:  ",CHAR(34),INDEX(People[First Name],$A1066),CHAR(34),
", PersonMiddleName:  ",CHAR(34),INDEX(People[Middle Name],$A1066),CHAR(34),
", PersonLastName:  ",CHAR(34),INDEX(People[Last Name],$A1066),CHAR(34),"}"))</f>
        <v>#REF!</v>
      </c>
      <c r="E1066" t="e">
        <f>IF(INDEX(Organizations[Organization Type '[CV']],$A1066)="","",
CONCATENATE("  - &amp;OrganizationID",TEXT($A1066,"0000"),
" {","OrganizationTypeCV:  ",CHAR(34),INDEX(Organizations[Organization Type '[CV']],$A1066),CHAR(34),
", OrganizationCode:  ",CHAR(34),INDEX(Organizations[Organization Code],$A1066),CHAR(34),
", OrganizationName:  ",CHAR(34),INDEX(Organizations[Organization Name],$A1066),CHAR(34),
", OrganizationDescription:  ",CHAR(34),INDEX(Organizations[Organization Description],$A1066),CHAR(34),
", OrganizationLink:  ",CHAR(34),INDEX(Organizations[Organization Link],$A1066),CHAR(34),"}"))</f>
        <v>#REF!</v>
      </c>
      <c r="F1066" t="e">
        <f>IF(INDEX(People[First Name],$A1066)="","",
CONCATENATE("  - &amp;AffiliationID",TEXT($A1066,"0000"),
" {PersonID: *PersonID",TEXT($A1066,"0000"),
", OrganizationID: *OrganizationID",TEXT(MATCH(INDEX(People[Organization Name],$A1066),Organizations[Organization Name],0),"0000"),
", IsPrimaryOrganizationContact: , AffiliationStartDate: , AffiliationEndDate: , PrimaryPhone: ",
", PrimaryEmail: ",CHAR(34),INDEX(People[Primary Email],$A1066),CHAR(34),
", PrimaryAddress: ",CHAR(34),INDEX(People[Primary Address],$A1066),CHAR(34),
", PersonLink: }"))</f>
        <v>#REF!</v>
      </c>
      <c r="H1066" t="e">
        <f>IF(COUNTA(CitationInformation)=0,"",IF(INDEX(AuthorList[Author Name],$A1066)="","",
CONCATENATE("  - &amp;AuthorListID",TEXT($A1066,"0000"),
"  {CitationID: *CitationID0001",
", PersonID: *PersonID",TEXT(MATCH(INDEX(AuthorList[Author Name],$A1066),People[Full Name],0),"0000"),
", AuthorOrder: ",INDEX(AuthorList[Author Number],$A1066),"}")))</f>
        <v>#REF!</v>
      </c>
      <c r="K1066" t="e">
        <f>IF(INDEX(SamplingFeatures[Feature Code],$A1066)="","",
CONCATENATE("  - &amp;SamplingFeatureID",TEXT($A1066,"0000"),
" {","SamplingFeatureUUID:  ",CHAR(34),INDEX(SamplingFeatures[Sampling Feature UUID],$A1066),CHAR(34),
", SamplingFeatureTypeCV:  ",CHAR(34),INDEX(SamplingFeatures[Sampling Feature Type],$A1066),CHAR(34),
", SamplingFeatureCode:  ",CHAR(34),INDEX(SamplingFeatures[Feature Code],$A1066),CHAR(34),
", SamplingFeatureName:  ",CHAR(34),INDEX(SamplingFeatures[Feature Name],$A1066),CHAR(34),
", SamplingFeatureDescription:  ",CHAR(34),INDEX(SamplingFeatures[Feature Description],$A1066),CHAR(34),
", SamplingFeatureGeotypeCV:  ",CHAR(34),INDEX(SamplingFeatures[Feature Geo Type],$A1066),CHAR(34),
", FeatureGeometry:  ",CHAR(34),INDEX(SamplingFeatures[Feature Geometry],$A1066),CHAR(34),
", Elevation_m:  ",CHAR(34),INDEX(SamplingFeatures[Elevation_m],$A1066),CHAR(34),
", ElevationDatumCV:  ",CHAR(34),ElevationDatum,CHAR(34),"}"))</f>
        <v>#REF!</v>
      </c>
      <c r="L1066" t="e">
        <f>IF(INDEX(SamplingFeatures[Sampling Feature Type],$A1066)&lt;&gt;"Site","",
CONCATENATE("  - &amp;SiteID",TEXT(SUMPRODUCT(--($L$3:$L1065&lt;&gt;"")),"0000"),
" {","SamplingFeatureID:  *SamplingFeatureID",TEXT($A1066,"0000"),
", SiteTypeCV:  ",CHAR(34),INDEX(Sites[Site Type],$A1066),CHAR(34),
", Latitude:  ",INDEX(Sites[Latitude],$A1066),
", Longitude:  ",INDEX(Sites[Longitude],$A1066),
", SRSName:  ",CHAR(34),LatLonDatum,CHAR(34),"}"))</f>
        <v>#REF!</v>
      </c>
      <c r="M1066" t="e">
        <f>IF(INDEX(SamplingFeatures[Sampling Feature Type],$A1066)&lt;&gt;"Specimen","",
CONCATENATE("  - &amp;SpecimenID",TEXT(SUMPRODUCT(--($M$3:$M1065&lt;&gt;"")),"0000"),
" {","SamplingFeatureID:  *SamplingFeatureID",TEXT($A1066,"0000"),
", SpecimenTypeCV:  ",CHAR(34),INDEX(Specimens[Specimen Type],$A1066),CHAR(34),
", SpecimenMediumCV:  ",INDEX(Specimens[Specimen Medium],$A1066),
", IsFieldSpecimen:  ",CHAR(34),INDEX(Specimens[Is Field Specimen?],$A1066),CHAR(34),"}"))</f>
        <v>#REF!</v>
      </c>
      <c r="N1066" t="e">
        <f>IF(COUNTA(SpatialOffsets[])=0,"", IF(INDEX(SpatialOffsets[Spatial Offset Type],$A1066)="","",
CONCATENATE("  - &amp;SpatialOffsetID",TEXT($A1066,"0000"),
" {","SpatialOffsetTypeCV:  ",CHAR(34),INDEX(SpatialOffsets[Spatial Offset Type],$A1066),CHAR(34),
", Offset1Value:  ",INDEX(SpatialOffsets[Offset 1 Value],$A1066),
", Offset1UnitID:  ",CHAR(34),INDEX(SpatialOffsets[Offset 1 Unit],$A1066),CHAR(34),
", Offset2Value:  ",INDEX(SpatialOffsets[Offset 2 Value],$A1066),
", Offset2UnitID:  ",CHAR(34),INDEX(SpatialOffsets[Offset 2 Unit],$A1066),CHAR(34),
", Offset3Value:  ",INDEX(SpatialOffsets[Offset 3 Value],$A1066),
", Offset3UnitID:  ",CHAR(34),INDEX(SpatialOffsets[Offset 3 Unit],$A1066),CHAR(34),,"}")))</f>
        <v>#REF!</v>
      </c>
      <c r="O1066" t="e">
        <f>IF(COUNTA(RelatedFeatures[])=0,"", IF(INDEX(RelatedFeatures[First Sampling Feature Code],$A1066)="","",
CONCATENATE("  - &amp;RelationID",TEXT($A1066,"0000"),
" {","SamplingFeatureID:  *SamplingFeatureID",TEXT(MATCH(INDEX(RelatedFeatures[First Sampling Feature Code],$A1066),SamplingFeatures[Feature Code],0),"0000"),
", RelationshipTypeCV:  ",CHAR(34),INDEX(RelatedFeatures[Relationship Type],$A1066),CHAR(34),
", RelatedFeatureID: *SamplingFeatureID",TEXT(MATCH(INDEX(RelatedFeatures[Second Sampling Feature Code],$A1066),SamplingFeatures[Feature Code],0),"0000"),
", SpatialOffsetID:  ",IF(INDEX(RelatedFeatures[Offset Number],$A1066)="","",CONCATENATE("*SpatialOffsetID",TEXT(INDEX(RelatedFeatures[Offset Number],$A1066),"0000"))),"}")))</f>
        <v>#REF!</v>
      </c>
      <c r="P1066" t="e">
        <f>IF(INDEX(Methods[Method Type],$A1066)="","",
CONCATENATE("  - &amp;MethodID",TEXT($A1066,"0000"),
" {","MethodTypeCV:  ",CHAR(34),INDEX(Methods[Method Type],$A1066),CHAR(34),
", MethodCode:  ",CHAR(34),INDEX(Methods[Method Code],$A1066),CHAR(34),
", MethodName:  ",CHAR(34),INDEX(Methods[Method Name],$A1066),CHAR(34),
", MethodDescription:  ",CHAR(34),INDEX(Methods[Method Description],$A1066),CHAR(34),
", MethodLink:  ",CHAR(34),INDEX(Methods[Method Link],$A1066),CHAR(34),
", OrganizationID: *OrganizationID",TEXT(MATCH(INDEX(Methods[Organization Name],$A1066),Organizations[Organization Name],0),"0000"),"}"))</f>
        <v>#REF!</v>
      </c>
      <c r="Q1066" t="e">
        <f>IF(INDEX(Variables[Variable Type],$A1066)="","",
CONCATENATE("  - &amp;VariableID",TEXT($A1066,"0000"),
" {","VariableTypeCV:  ",CHAR(34),INDEX(Variables[Variable Type],$A1066),CHAR(34),
", VariableCode:  ",CHAR(34),INDEX(Variables[Variable Code],$A1066),CHAR(34),
", VariableNameCV:  ",CHAR(34),INDEX(Variables[Variable Name],$A1066),CHAR(34),
", VariableDefinition:  ",CHAR(34),INDEX(Variables[Variable Definition],$A1066),CHAR(34),
", SpecciationCV:  ",CHAR(34),INDEX(Variables[Speciation],$A1066),CHAR(34),
", NoDataValue:  ",CHAR(34),INDEX(Variables[No Data Value],$A1066),CHAR(34),"}"))</f>
        <v>#REF!</v>
      </c>
    </row>
    <row r="1067" spans="1:17" x14ac:dyDescent="0.25">
      <c r="A1067">
        <v>1064</v>
      </c>
      <c r="D1067" t="e">
        <f>IF(INDEX(People[First Name],$A1067)="","",
CONCATENATE("  - &amp;PersonID",TEXT($A1067,"0000"),
" {","PersonFirstName:  ",CHAR(34),INDEX(People[First Name],$A1067),CHAR(34),
", PersonMiddleName:  ",CHAR(34),INDEX(People[Middle Name],$A1067),CHAR(34),
", PersonLastName:  ",CHAR(34),INDEX(People[Last Name],$A1067),CHAR(34),"}"))</f>
        <v>#REF!</v>
      </c>
      <c r="E1067" t="e">
        <f>IF(INDEX(Organizations[Organization Type '[CV']],$A1067)="","",
CONCATENATE("  - &amp;OrganizationID",TEXT($A1067,"0000"),
" {","OrganizationTypeCV:  ",CHAR(34),INDEX(Organizations[Organization Type '[CV']],$A1067),CHAR(34),
", OrganizationCode:  ",CHAR(34),INDEX(Organizations[Organization Code],$A1067),CHAR(34),
", OrganizationName:  ",CHAR(34),INDEX(Organizations[Organization Name],$A1067),CHAR(34),
", OrganizationDescription:  ",CHAR(34),INDEX(Organizations[Organization Description],$A1067),CHAR(34),
", OrganizationLink:  ",CHAR(34),INDEX(Organizations[Organization Link],$A1067),CHAR(34),"}"))</f>
        <v>#REF!</v>
      </c>
      <c r="F1067" t="e">
        <f>IF(INDEX(People[First Name],$A1067)="","",
CONCATENATE("  - &amp;AffiliationID",TEXT($A1067,"0000"),
" {PersonID: *PersonID",TEXT($A1067,"0000"),
", OrganizationID: *OrganizationID",TEXT(MATCH(INDEX(People[Organization Name],$A1067),Organizations[Organization Name],0),"0000"),
", IsPrimaryOrganizationContact: , AffiliationStartDate: , AffiliationEndDate: , PrimaryPhone: ",
", PrimaryEmail: ",CHAR(34),INDEX(People[Primary Email],$A1067),CHAR(34),
", PrimaryAddress: ",CHAR(34),INDEX(People[Primary Address],$A1067),CHAR(34),
", PersonLink: }"))</f>
        <v>#REF!</v>
      </c>
      <c r="H1067" t="e">
        <f>IF(COUNTA(CitationInformation)=0,"",IF(INDEX(AuthorList[Author Name],$A1067)="","",
CONCATENATE("  - &amp;AuthorListID",TEXT($A1067,"0000"),
"  {CitationID: *CitationID0001",
", PersonID: *PersonID",TEXT(MATCH(INDEX(AuthorList[Author Name],$A1067),People[Full Name],0),"0000"),
", AuthorOrder: ",INDEX(AuthorList[Author Number],$A1067),"}")))</f>
        <v>#REF!</v>
      </c>
      <c r="K1067" t="e">
        <f>IF(INDEX(SamplingFeatures[Feature Code],$A1067)="","",
CONCATENATE("  - &amp;SamplingFeatureID",TEXT($A1067,"0000"),
" {","SamplingFeatureUUID:  ",CHAR(34),INDEX(SamplingFeatures[Sampling Feature UUID],$A1067),CHAR(34),
", SamplingFeatureTypeCV:  ",CHAR(34),INDEX(SamplingFeatures[Sampling Feature Type],$A1067),CHAR(34),
", SamplingFeatureCode:  ",CHAR(34),INDEX(SamplingFeatures[Feature Code],$A1067),CHAR(34),
", SamplingFeatureName:  ",CHAR(34),INDEX(SamplingFeatures[Feature Name],$A1067),CHAR(34),
", SamplingFeatureDescription:  ",CHAR(34),INDEX(SamplingFeatures[Feature Description],$A1067),CHAR(34),
", SamplingFeatureGeotypeCV:  ",CHAR(34),INDEX(SamplingFeatures[Feature Geo Type],$A1067),CHAR(34),
", FeatureGeometry:  ",CHAR(34),INDEX(SamplingFeatures[Feature Geometry],$A1067),CHAR(34),
", Elevation_m:  ",CHAR(34),INDEX(SamplingFeatures[Elevation_m],$A1067),CHAR(34),
", ElevationDatumCV:  ",CHAR(34),ElevationDatum,CHAR(34),"}"))</f>
        <v>#REF!</v>
      </c>
      <c r="L1067" t="e">
        <f>IF(INDEX(SamplingFeatures[Sampling Feature Type],$A1067)&lt;&gt;"Site","",
CONCATENATE("  - &amp;SiteID",TEXT(SUMPRODUCT(--($L$3:$L1066&lt;&gt;"")),"0000"),
" {","SamplingFeatureID:  *SamplingFeatureID",TEXT($A1067,"0000"),
", SiteTypeCV:  ",CHAR(34),INDEX(Sites[Site Type],$A1067),CHAR(34),
", Latitude:  ",INDEX(Sites[Latitude],$A1067),
", Longitude:  ",INDEX(Sites[Longitude],$A1067),
", SRSName:  ",CHAR(34),LatLonDatum,CHAR(34),"}"))</f>
        <v>#REF!</v>
      </c>
      <c r="M1067" t="e">
        <f>IF(INDEX(SamplingFeatures[Sampling Feature Type],$A1067)&lt;&gt;"Specimen","",
CONCATENATE("  - &amp;SpecimenID",TEXT(SUMPRODUCT(--($M$3:$M1066&lt;&gt;"")),"0000"),
" {","SamplingFeatureID:  *SamplingFeatureID",TEXT($A1067,"0000"),
", SpecimenTypeCV:  ",CHAR(34),INDEX(Specimens[Specimen Type],$A1067),CHAR(34),
", SpecimenMediumCV:  ",INDEX(Specimens[Specimen Medium],$A1067),
", IsFieldSpecimen:  ",CHAR(34),INDEX(Specimens[Is Field Specimen?],$A1067),CHAR(34),"}"))</f>
        <v>#REF!</v>
      </c>
      <c r="N1067" t="e">
        <f>IF(COUNTA(SpatialOffsets[])=0,"", IF(INDEX(SpatialOffsets[Spatial Offset Type],$A1067)="","",
CONCATENATE("  - &amp;SpatialOffsetID",TEXT($A1067,"0000"),
" {","SpatialOffsetTypeCV:  ",CHAR(34),INDEX(SpatialOffsets[Spatial Offset Type],$A1067),CHAR(34),
", Offset1Value:  ",INDEX(SpatialOffsets[Offset 1 Value],$A1067),
", Offset1UnitID:  ",CHAR(34),INDEX(SpatialOffsets[Offset 1 Unit],$A1067),CHAR(34),
", Offset2Value:  ",INDEX(SpatialOffsets[Offset 2 Value],$A1067),
", Offset2UnitID:  ",CHAR(34),INDEX(SpatialOffsets[Offset 2 Unit],$A1067),CHAR(34),
", Offset3Value:  ",INDEX(SpatialOffsets[Offset 3 Value],$A1067),
", Offset3UnitID:  ",CHAR(34),INDEX(SpatialOffsets[Offset 3 Unit],$A1067),CHAR(34),,"}")))</f>
        <v>#REF!</v>
      </c>
      <c r="O1067" t="e">
        <f>IF(COUNTA(RelatedFeatures[])=0,"", IF(INDEX(RelatedFeatures[First Sampling Feature Code],$A1067)="","",
CONCATENATE("  - &amp;RelationID",TEXT($A1067,"0000"),
" {","SamplingFeatureID:  *SamplingFeatureID",TEXT(MATCH(INDEX(RelatedFeatures[First Sampling Feature Code],$A1067),SamplingFeatures[Feature Code],0),"0000"),
", RelationshipTypeCV:  ",CHAR(34),INDEX(RelatedFeatures[Relationship Type],$A1067),CHAR(34),
", RelatedFeatureID: *SamplingFeatureID",TEXT(MATCH(INDEX(RelatedFeatures[Second Sampling Feature Code],$A1067),SamplingFeatures[Feature Code],0),"0000"),
", SpatialOffsetID:  ",IF(INDEX(RelatedFeatures[Offset Number],$A1067)="","",CONCATENATE("*SpatialOffsetID",TEXT(INDEX(RelatedFeatures[Offset Number],$A1067),"0000"))),"}")))</f>
        <v>#REF!</v>
      </c>
      <c r="P1067" t="e">
        <f>IF(INDEX(Methods[Method Type],$A1067)="","",
CONCATENATE("  - &amp;MethodID",TEXT($A1067,"0000"),
" {","MethodTypeCV:  ",CHAR(34),INDEX(Methods[Method Type],$A1067),CHAR(34),
", MethodCode:  ",CHAR(34),INDEX(Methods[Method Code],$A1067),CHAR(34),
", MethodName:  ",CHAR(34),INDEX(Methods[Method Name],$A1067),CHAR(34),
", MethodDescription:  ",CHAR(34),INDEX(Methods[Method Description],$A1067),CHAR(34),
", MethodLink:  ",CHAR(34),INDEX(Methods[Method Link],$A1067),CHAR(34),
", OrganizationID: *OrganizationID",TEXT(MATCH(INDEX(Methods[Organization Name],$A1067),Organizations[Organization Name],0),"0000"),"}"))</f>
        <v>#REF!</v>
      </c>
      <c r="Q1067" t="e">
        <f>IF(INDEX(Variables[Variable Type],$A1067)="","",
CONCATENATE("  - &amp;VariableID",TEXT($A1067,"0000"),
" {","VariableTypeCV:  ",CHAR(34),INDEX(Variables[Variable Type],$A1067),CHAR(34),
", VariableCode:  ",CHAR(34),INDEX(Variables[Variable Code],$A1067),CHAR(34),
", VariableNameCV:  ",CHAR(34),INDEX(Variables[Variable Name],$A1067),CHAR(34),
", VariableDefinition:  ",CHAR(34),INDEX(Variables[Variable Definition],$A1067),CHAR(34),
", SpecciationCV:  ",CHAR(34),INDEX(Variables[Speciation],$A1067),CHAR(34),
", NoDataValue:  ",CHAR(34),INDEX(Variables[No Data Value],$A1067),CHAR(34),"}"))</f>
        <v>#REF!</v>
      </c>
    </row>
    <row r="1068" spans="1:17" x14ac:dyDescent="0.25">
      <c r="A1068">
        <v>1065</v>
      </c>
      <c r="D1068" t="e">
        <f>IF(INDEX(People[First Name],$A1068)="","",
CONCATENATE("  - &amp;PersonID",TEXT($A1068,"0000"),
" {","PersonFirstName:  ",CHAR(34),INDEX(People[First Name],$A1068),CHAR(34),
", PersonMiddleName:  ",CHAR(34),INDEX(People[Middle Name],$A1068),CHAR(34),
", PersonLastName:  ",CHAR(34),INDEX(People[Last Name],$A1068),CHAR(34),"}"))</f>
        <v>#REF!</v>
      </c>
      <c r="E1068" t="e">
        <f>IF(INDEX(Organizations[Organization Type '[CV']],$A1068)="","",
CONCATENATE("  - &amp;OrganizationID",TEXT($A1068,"0000"),
" {","OrganizationTypeCV:  ",CHAR(34),INDEX(Organizations[Organization Type '[CV']],$A1068),CHAR(34),
", OrganizationCode:  ",CHAR(34),INDEX(Organizations[Organization Code],$A1068),CHAR(34),
", OrganizationName:  ",CHAR(34),INDEX(Organizations[Organization Name],$A1068),CHAR(34),
", OrganizationDescription:  ",CHAR(34),INDEX(Organizations[Organization Description],$A1068),CHAR(34),
", OrganizationLink:  ",CHAR(34),INDEX(Organizations[Organization Link],$A1068),CHAR(34),"}"))</f>
        <v>#REF!</v>
      </c>
      <c r="F1068" t="e">
        <f>IF(INDEX(People[First Name],$A1068)="","",
CONCATENATE("  - &amp;AffiliationID",TEXT($A1068,"0000"),
" {PersonID: *PersonID",TEXT($A1068,"0000"),
", OrganizationID: *OrganizationID",TEXT(MATCH(INDEX(People[Organization Name],$A1068),Organizations[Organization Name],0),"0000"),
", IsPrimaryOrganizationContact: , AffiliationStartDate: , AffiliationEndDate: , PrimaryPhone: ",
", PrimaryEmail: ",CHAR(34),INDEX(People[Primary Email],$A1068),CHAR(34),
", PrimaryAddress: ",CHAR(34),INDEX(People[Primary Address],$A1068),CHAR(34),
", PersonLink: }"))</f>
        <v>#REF!</v>
      </c>
      <c r="H1068" t="e">
        <f>IF(COUNTA(CitationInformation)=0,"",IF(INDEX(AuthorList[Author Name],$A1068)="","",
CONCATENATE("  - &amp;AuthorListID",TEXT($A1068,"0000"),
"  {CitationID: *CitationID0001",
", PersonID: *PersonID",TEXT(MATCH(INDEX(AuthorList[Author Name],$A1068),People[Full Name],0),"0000"),
", AuthorOrder: ",INDEX(AuthorList[Author Number],$A1068),"}")))</f>
        <v>#REF!</v>
      </c>
      <c r="K1068" t="e">
        <f>IF(INDEX(SamplingFeatures[Feature Code],$A1068)="","",
CONCATENATE("  - &amp;SamplingFeatureID",TEXT($A1068,"0000"),
" {","SamplingFeatureUUID:  ",CHAR(34),INDEX(SamplingFeatures[Sampling Feature UUID],$A1068),CHAR(34),
", SamplingFeatureTypeCV:  ",CHAR(34),INDEX(SamplingFeatures[Sampling Feature Type],$A1068),CHAR(34),
", SamplingFeatureCode:  ",CHAR(34),INDEX(SamplingFeatures[Feature Code],$A1068),CHAR(34),
", SamplingFeatureName:  ",CHAR(34),INDEX(SamplingFeatures[Feature Name],$A1068),CHAR(34),
", SamplingFeatureDescription:  ",CHAR(34),INDEX(SamplingFeatures[Feature Description],$A1068),CHAR(34),
", SamplingFeatureGeotypeCV:  ",CHAR(34),INDEX(SamplingFeatures[Feature Geo Type],$A1068),CHAR(34),
", FeatureGeometry:  ",CHAR(34),INDEX(SamplingFeatures[Feature Geometry],$A1068),CHAR(34),
", Elevation_m:  ",CHAR(34),INDEX(SamplingFeatures[Elevation_m],$A1068),CHAR(34),
", ElevationDatumCV:  ",CHAR(34),ElevationDatum,CHAR(34),"}"))</f>
        <v>#REF!</v>
      </c>
      <c r="L1068" t="e">
        <f>IF(INDEX(SamplingFeatures[Sampling Feature Type],$A1068)&lt;&gt;"Site","",
CONCATENATE("  - &amp;SiteID",TEXT(SUMPRODUCT(--($L$3:$L1067&lt;&gt;"")),"0000"),
" {","SamplingFeatureID:  *SamplingFeatureID",TEXT($A1068,"0000"),
", SiteTypeCV:  ",CHAR(34),INDEX(Sites[Site Type],$A1068),CHAR(34),
", Latitude:  ",INDEX(Sites[Latitude],$A1068),
", Longitude:  ",INDEX(Sites[Longitude],$A1068),
", SRSName:  ",CHAR(34),LatLonDatum,CHAR(34),"}"))</f>
        <v>#REF!</v>
      </c>
      <c r="M1068" t="e">
        <f>IF(INDEX(SamplingFeatures[Sampling Feature Type],$A1068)&lt;&gt;"Specimen","",
CONCATENATE("  - &amp;SpecimenID",TEXT(SUMPRODUCT(--($M$3:$M1067&lt;&gt;"")),"0000"),
" {","SamplingFeatureID:  *SamplingFeatureID",TEXT($A1068,"0000"),
", SpecimenTypeCV:  ",CHAR(34),INDEX(Specimens[Specimen Type],$A1068),CHAR(34),
", SpecimenMediumCV:  ",INDEX(Specimens[Specimen Medium],$A1068),
", IsFieldSpecimen:  ",CHAR(34),INDEX(Specimens[Is Field Specimen?],$A1068),CHAR(34),"}"))</f>
        <v>#REF!</v>
      </c>
      <c r="N1068" t="e">
        <f>IF(COUNTA(SpatialOffsets[])=0,"", IF(INDEX(SpatialOffsets[Spatial Offset Type],$A1068)="","",
CONCATENATE("  - &amp;SpatialOffsetID",TEXT($A1068,"0000"),
" {","SpatialOffsetTypeCV:  ",CHAR(34),INDEX(SpatialOffsets[Spatial Offset Type],$A1068),CHAR(34),
", Offset1Value:  ",INDEX(SpatialOffsets[Offset 1 Value],$A1068),
", Offset1UnitID:  ",CHAR(34),INDEX(SpatialOffsets[Offset 1 Unit],$A1068),CHAR(34),
", Offset2Value:  ",INDEX(SpatialOffsets[Offset 2 Value],$A1068),
", Offset2UnitID:  ",CHAR(34),INDEX(SpatialOffsets[Offset 2 Unit],$A1068),CHAR(34),
", Offset3Value:  ",INDEX(SpatialOffsets[Offset 3 Value],$A1068),
", Offset3UnitID:  ",CHAR(34),INDEX(SpatialOffsets[Offset 3 Unit],$A1068),CHAR(34),,"}")))</f>
        <v>#REF!</v>
      </c>
      <c r="O1068" t="e">
        <f>IF(COUNTA(RelatedFeatures[])=0,"", IF(INDEX(RelatedFeatures[First Sampling Feature Code],$A1068)="","",
CONCATENATE("  - &amp;RelationID",TEXT($A1068,"0000"),
" {","SamplingFeatureID:  *SamplingFeatureID",TEXT(MATCH(INDEX(RelatedFeatures[First Sampling Feature Code],$A1068),SamplingFeatures[Feature Code],0),"0000"),
", RelationshipTypeCV:  ",CHAR(34),INDEX(RelatedFeatures[Relationship Type],$A1068),CHAR(34),
", RelatedFeatureID: *SamplingFeatureID",TEXT(MATCH(INDEX(RelatedFeatures[Second Sampling Feature Code],$A1068),SamplingFeatures[Feature Code],0),"0000"),
", SpatialOffsetID:  ",IF(INDEX(RelatedFeatures[Offset Number],$A1068)="","",CONCATENATE("*SpatialOffsetID",TEXT(INDEX(RelatedFeatures[Offset Number],$A1068),"0000"))),"}")))</f>
        <v>#REF!</v>
      </c>
      <c r="P1068" t="e">
        <f>IF(INDEX(Methods[Method Type],$A1068)="","",
CONCATENATE("  - &amp;MethodID",TEXT($A1068,"0000"),
" {","MethodTypeCV:  ",CHAR(34),INDEX(Methods[Method Type],$A1068),CHAR(34),
", MethodCode:  ",CHAR(34),INDEX(Methods[Method Code],$A1068),CHAR(34),
", MethodName:  ",CHAR(34),INDEX(Methods[Method Name],$A1068),CHAR(34),
", MethodDescription:  ",CHAR(34),INDEX(Methods[Method Description],$A1068),CHAR(34),
", MethodLink:  ",CHAR(34),INDEX(Methods[Method Link],$A1068),CHAR(34),
", OrganizationID: *OrganizationID",TEXT(MATCH(INDEX(Methods[Organization Name],$A1068),Organizations[Organization Name],0),"0000"),"}"))</f>
        <v>#REF!</v>
      </c>
      <c r="Q1068" t="e">
        <f>IF(INDEX(Variables[Variable Type],$A1068)="","",
CONCATENATE("  - &amp;VariableID",TEXT($A1068,"0000"),
" {","VariableTypeCV:  ",CHAR(34),INDEX(Variables[Variable Type],$A1068),CHAR(34),
", VariableCode:  ",CHAR(34),INDEX(Variables[Variable Code],$A1068),CHAR(34),
", VariableNameCV:  ",CHAR(34),INDEX(Variables[Variable Name],$A1068),CHAR(34),
", VariableDefinition:  ",CHAR(34),INDEX(Variables[Variable Definition],$A1068),CHAR(34),
", SpecciationCV:  ",CHAR(34),INDEX(Variables[Speciation],$A1068),CHAR(34),
", NoDataValue:  ",CHAR(34),INDEX(Variables[No Data Value],$A1068),CHAR(34),"}"))</f>
        <v>#REF!</v>
      </c>
    </row>
    <row r="1069" spans="1:17" x14ac:dyDescent="0.25">
      <c r="A1069">
        <v>1066</v>
      </c>
      <c r="D1069" t="e">
        <f>IF(INDEX(People[First Name],$A1069)="","",
CONCATENATE("  - &amp;PersonID",TEXT($A1069,"0000"),
" {","PersonFirstName:  ",CHAR(34),INDEX(People[First Name],$A1069),CHAR(34),
", PersonMiddleName:  ",CHAR(34),INDEX(People[Middle Name],$A1069),CHAR(34),
", PersonLastName:  ",CHAR(34),INDEX(People[Last Name],$A1069),CHAR(34),"}"))</f>
        <v>#REF!</v>
      </c>
      <c r="E1069" t="e">
        <f>IF(INDEX(Organizations[Organization Type '[CV']],$A1069)="","",
CONCATENATE("  - &amp;OrganizationID",TEXT($A1069,"0000"),
" {","OrganizationTypeCV:  ",CHAR(34),INDEX(Organizations[Organization Type '[CV']],$A1069),CHAR(34),
", OrganizationCode:  ",CHAR(34),INDEX(Organizations[Organization Code],$A1069),CHAR(34),
", OrganizationName:  ",CHAR(34),INDEX(Organizations[Organization Name],$A1069),CHAR(34),
", OrganizationDescription:  ",CHAR(34),INDEX(Organizations[Organization Description],$A1069),CHAR(34),
", OrganizationLink:  ",CHAR(34),INDEX(Organizations[Organization Link],$A1069),CHAR(34),"}"))</f>
        <v>#REF!</v>
      </c>
      <c r="F1069" t="e">
        <f>IF(INDEX(People[First Name],$A1069)="","",
CONCATENATE("  - &amp;AffiliationID",TEXT($A1069,"0000"),
" {PersonID: *PersonID",TEXT($A1069,"0000"),
", OrganizationID: *OrganizationID",TEXT(MATCH(INDEX(People[Organization Name],$A1069),Organizations[Organization Name],0),"0000"),
", IsPrimaryOrganizationContact: , AffiliationStartDate: , AffiliationEndDate: , PrimaryPhone: ",
", PrimaryEmail: ",CHAR(34),INDEX(People[Primary Email],$A1069),CHAR(34),
", PrimaryAddress: ",CHAR(34),INDEX(People[Primary Address],$A1069),CHAR(34),
", PersonLink: }"))</f>
        <v>#REF!</v>
      </c>
      <c r="H1069" t="e">
        <f>IF(COUNTA(CitationInformation)=0,"",IF(INDEX(AuthorList[Author Name],$A1069)="","",
CONCATENATE("  - &amp;AuthorListID",TEXT($A1069,"0000"),
"  {CitationID: *CitationID0001",
", PersonID: *PersonID",TEXT(MATCH(INDEX(AuthorList[Author Name],$A1069),People[Full Name],0),"0000"),
", AuthorOrder: ",INDEX(AuthorList[Author Number],$A1069),"}")))</f>
        <v>#REF!</v>
      </c>
      <c r="K1069" t="e">
        <f>IF(INDEX(SamplingFeatures[Feature Code],$A1069)="","",
CONCATENATE("  - &amp;SamplingFeatureID",TEXT($A1069,"0000"),
" {","SamplingFeatureUUID:  ",CHAR(34),INDEX(SamplingFeatures[Sampling Feature UUID],$A1069),CHAR(34),
", SamplingFeatureTypeCV:  ",CHAR(34),INDEX(SamplingFeatures[Sampling Feature Type],$A1069),CHAR(34),
", SamplingFeatureCode:  ",CHAR(34),INDEX(SamplingFeatures[Feature Code],$A1069),CHAR(34),
", SamplingFeatureName:  ",CHAR(34),INDEX(SamplingFeatures[Feature Name],$A1069),CHAR(34),
", SamplingFeatureDescription:  ",CHAR(34),INDEX(SamplingFeatures[Feature Description],$A1069),CHAR(34),
", SamplingFeatureGeotypeCV:  ",CHAR(34),INDEX(SamplingFeatures[Feature Geo Type],$A1069),CHAR(34),
", FeatureGeometry:  ",CHAR(34),INDEX(SamplingFeatures[Feature Geometry],$A1069),CHAR(34),
", Elevation_m:  ",CHAR(34),INDEX(SamplingFeatures[Elevation_m],$A1069),CHAR(34),
", ElevationDatumCV:  ",CHAR(34),ElevationDatum,CHAR(34),"}"))</f>
        <v>#REF!</v>
      </c>
      <c r="L1069" t="e">
        <f>IF(INDEX(SamplingFeatures[Sampling Feature Type],$A1069)&lt;&gt;"Site","",
CONCATENATE("  - &amp;SiteID",TEXT(SUMPRODUCT(--($L$3:$L1068&lt;&gt;"")),"0000"),
" {","SamplingFeatureID:  *SamplingFeatureID",TEXT($A1069,"0000"),
", SiteTypeCV:  ",CHAR(34),INDEX(Sites[Site Type],$A1069),CHAR(34),
", Latitude:  ",INDEX(Sites[Latitude],$A1069),
", Longitude:  ",INDEX(Sites[Longitude],$A1069),
", SRSName:  ",CHAR(34),LatLonDatum,CHAR(34),"}"))</f>
        <v>#REF!</v>
      </c>
      <c r="M1069" t="e">
        <f>IF(INDEX(SamplingFeatures[Sampling Feature Type],$A1069)&lt;&gt;"Specimen","",
CONCATENATE("  - &amp;SpecimenID",TEXT(SUMPRODUCT(--($M$3:$M1068&lt;&gt;"")),"0000"),
" {","SamplingFeatureID:  *SamplingFeatureID",TEXT($A1069,"0000"),
", SpecimenTypeCV:  ",CHAR(34),INDEX(Specimens[Specimen Type],$A1069),CHAR(34),
", SpecimenMediumCV:  ",INDEX(Specimens[Specimen Medium],$A1069),
", IsFieldSpecimen:  ",CHAR(34),INDEX(Specimens[Is Field Specimen?],$A1069),CHAR(34),"}"))</f>
        <v>#REF!</v>
      </c>
      <c r="N1069" t="e">
        <f>IF(COUNTA(SpatialOffsets[])=0,"", IF(INDEX(SpatialOffsets[Spatial Offset Type],$A1069)="","",
CONCATENATE("  - &amp;SpatialOffsetID",TEXT($A1069,"0000"),
" {","SpatialOffsetTypeCV:  ",CHAR(34),INDEX(SpatialOffsets[Spatial Offset Type],$A1069),CHAR(34),
", Offset1Value:  ",INDEX(SpatialOffsets[Offset 1 Value],$A1069),
", Offset1UnitID:  ",CHAR(34),INDEX(SpatialOffsets[Offset 1 Unit],$A1069),CHAR(34),
", Offset2Value:  ",INDEX(SpatialOffsets[Offset 2 Value],$A1069),
", Offset2UnitID:  ",CHAR(34),INDEX(SpatialOffsets[Offset 2 Unit],$A1069),CHAR(34),
", Offset3Value:  ",INDEX(SpatialOffsets[Offset 3 Value],$A1069),
", Offset3UnitID:  ",CHAR(34),INDEX(SpatialOffsets[Offset 3 Unit],$A1069),CHAR(34),,"}")))</f>
        <v>#REF!</v>
      </c>
      <c r="O1069" t="e">
        <f>IF(COUNTA(RelatedFeatures[])=0,"", IF(INDEX(RelatedFeatures[First Sampling Feature Code],$A1069)="","",
CONCATENATE("  - &amp;RelationID",TEXT($A1069,"0000"),
" {","SamplingFeatureID:  *SamplingFeatureID",TEXT(MATCH(INDEX(RelatedFeatures[First Sampling Feature Code],$A1069),SamplingFeatures[Feature Code],0),"0000"),
", RelationshipTypeCV:  ",CHAR(34),INDEX(RelatedFeatures[Relationship Type],$A1069),CHAR(34),
", RelatedFeatureID: *SamplingFeatureID",TEXT(MATCH(INDEX(RelatedFeatures[Second Sampling Feature Code],$A1069),SamplingFeatures[Feature Code],0),"0000"),
", SpatialOffsetID:  ",IF(INDEX(RelatedFeatures[Offset Number],$A1069)="","",CONCATENATE("*SpatialOffsetID",TEXT(INDEX(RelatedFeatures[Offset Number],$A1069),"0000"))),"}")))</f>
        <v>#REF!</v>
      </c>
      <c r="P1069" t="e">
        <f>IF(INDEX(Methods[Method Type],$A1069)="","",
CONCATENATE("  - &amp;MethodID",TEXT($A1069,"0000"),
" {","MethodTypeCV:  ",CHAR(34),INDEX(Methods[Method Type],$A1069),CHAR(34),
", MethodCode:  ",CHAR(34),INDEX(Methods[Method Code],$A1069),CHAR(34),
", MethodName:  ",CHAR(34),INDEX(Methods[Method Name],$A1069),CHAR(34),
", MethodDescription:  ",CHAR(34),INDEX(Methods[Method Description],$A1069),CHAR(34),
", MethodLink:  ",CHAR(34),INDEX(Methods[Method Link],$A1069),CHAR(34),
", OrganizationID: *OrganizationID",TEXT(MATCH(INDEX(Methods[Organization Name],$A1069),Organizations[Organization Name],0),"0000"),"}"))</f>
        <v>#REF!</v>
      </c>
      <c r="Q1069" t="e">
        <f>IF(INDEX(Variables[Variable Type],$A1069)="","",
CONCATENATE("  - &amp;VariableID",TEXT($A1069,"0000"),
" {","VariableTypeCV:  ",CHAR(34),INDEX(Variables[Variable Type],$A1069),CHAR(34),
", VariableCode:  ",CHAR(34),INDEX(Variables[Variable Code],$A1069),CHAR(34),
", VariableNameCV:  ",CHAR(34),INDEX(Variables[Variable Name],$A1069),CHAR(34),
", VariableDefinition:  ",CHAR(34),INDEX(Variables[Variable Definition],$A1069),CHAR(34),
", SpecciationCV:  ",CHAR(34),INDEX(Variables[Speciation],$A1069),CHAR(34),
", NoDataValue:  ",CHAR(34),INDEX(Variables[No Data Value],$A1069),CHAR(34),"}"))</f>
        <v>#REF!</v>
      </c>
    </row>
    <row r="1070" spans="1:17" x14ac:dyDescent="0.25">
      <c r="A1070">
        <v>1067</v>
      </c>
      <c r="D1070" t="e">
        <f>IF(INDEX(People[First Name],$A1070)="","",
CONCATENATE("  - &amp;PersonID",TEXT($A1070,"0000"),
" {","PersonFirstName:  ",CHAR(34),INDEX(People[First Name],$A1070),CHAR(34),
", PersonMiddleName:  ",CHAR(34),INDEX(People[Middle Name],$A1070),CHAR(34),
", PersonLastName:  ",CHAR(34),INDEX(People[Last Name],$A1070),CHAR(34),"}"))</f>
        <v>#REF!</v>
      </c>
      <c r="E1070" t="e">
        <f>IF(INDEX(Organizations[Organization Type '[CV']],$A1070)="","",
CONCATENATE("  - &amp;OrganizationID",TEXT($A1070,"0000"),
" {","OrganizationTypeCV:  ",CHAR(34),INDEX(Organizations[Organization Type '[CV']],$A1070),CHAR(34),
", OrganizationCode:  ",CHAR(34),INDEX(Organizations[Organization Code],$A1070),CHAR(34),
", OrganizationName:  ",CHAR(34),INDEX(Organizations[Organization Name],$A1070),CHAR(34),
", OrganizationDescription:  ",CHAR(34),INDEX(Organizations[Organization Description],$A1070),CHAR(34),
", OrganizationLink:  ",CHAR(34),INDEX(Organizations[Organization Link],$A1070),CHAR(34),"}"))</f>
        <v>#REF!</v>
      </c>
      <c r="F1070" t="e">
        <f>IF(INDEX(People[First Name],$A1070)="","",
CONCATENATE("  - &amp;AffiliationID",TEXT($A1070,"0000"),
" {PersonID: *PersonID",TEXT($A1070,"0000"),
", OrganizationID: *OrganizationID",TEXT(MATCH(INDEX(People[Organization Name],$A1070),Organizations[Organization Name],0),"0000"),
", IsPrimaryOrganizationContact: , AffiliationStartDate: , AffiliationEndDate: , PrimaryPhone: ",
", PrimaryEmail: ",CHAR(34),INDEX(People[Primary Email],$A1070),CHAR(34),
", PrimaryAddress: ",CHAR(34),INDEX(People[Primary Address],$A1070),CHAR(34),
", PersonLink: }"))</f>
        <v>#REF!</v>
      </c>
      <c r="H1070" t="e">
        <f>IF(COUNTA(CitationInformation)=0,"",IF(INDEX(AuthorList[Author Name],$A1070)="","",
CONCATENATE("  - &amp;AuthorListID",TEXT($A1070,"0000"),
"  {CitationID: *CitationID0001",
", PersonID: *PersonID",TEXT(MATCH(INDEX(AuthorList[Author Name],$A1070),People[Full Name],0),"0000"),
", AuthorOrder: ",INDEX(AuthorList[Author Number],$A1070),"}")))</f>
        <v>#REF!</v>
      </c>
      <c r="K1070" t="e">
        <f>IF(INDEX(SamplingFeatures[Feature Code],$A1070)="","",
CONCATENATE("  - &amp;SamplingFeatureID",TEXT($A1070,"0000"),
" {","SamplingFeatureUUID:  ",CHAR(34),INDEX(SamplingFeatures[Sampling Feature UUID],$A1070),CHAR(34),
", SamplingFeatureTypeCV:  ",CHAR(34),INDEX(SamplingFeatures[Sampling Feature Type],$A1070),CHAR(34),
", SamplingFeatureCode:  ",CHAR(34),INDEX(SamplingFeatures[Feature Code],$A1070),CHAR(34),
", SamplingFeatureName:  ",CHAR(34),INDEX(SamplingFeatures[Feature Name],$A1070),CHAR(34),
", SamplingFeatureDescription:  ",CHAR(34),INDEX(SamplingFeatures[Feature Description],$A1070),CHAR(34),
", SamplingFeatureGeotypeCV:  ",CHAR(34),INDEX(SamplingFeatures[Feature Geo Type],$A1070),CHAR(34),
", FeatureGeometry:  ",CHAR(34),INDEX(SamplingFeatures[Feature Geometry],$A1070),CHAR(34),
", Elevation_m:  ",CHAR(34),INDEX(SamplingFeatures[Elevation_m],$A1070),CHAR(34),
", ElevationDatumCV:  ",CHAR(34),ElevationDatum,CHAR(34),"}"))</f>
        <v>#REF!</v>
      </c>
      <c r="L1070" t="e">
        <f>IF(INDEX(SamplingFeatures[Sampling Feature Type],$A1070)&lt;&gt;"Site","",
CONCATENATE("  - &amp;SiteID",TEXT(SUMPRODUCT(--($L$3:$L1069&lt;&gt;"")),"0000"),
" {","SamplingFeatureID:  *SamplingFeatureID",TEXT($A1070,"0000"),
", SiteTypeCV:  ",CHAR(34),INDEX(Sites[Site Type],$A1070),CHAR(34),
", Latitude:  ",INDEX(Sites[Latitude],$A1070),
", Longitude:  ",INDEX(Sites[Longitude],$A1070),
", SRSName:  ",CHAR(34),LatLonDatum,CHAR(34),"}"))</f>
        <v>#REF!</v>
      </c>
      <c r="M1070" t="e">
        <f>IF(INDEX(SamplingFeatures[Sampling Feature Type],$A1070)&lt;&gt;"Specimen","",
CONCATENATE("  - &amp;SpecimenID",TEXT(SUMPRODUCT(--($M$3:$M1069&lt;&gt;"")),"0000"),
" {","SamplingFeatureID:  *SamplingFeatureID",TEXT($A1070,"0000"),
", SpecimenTypeCV:  ",CHAR(34),INDEX(Specimens[Specimen Type],$A1070),CHAR(34),
", SpecimenMediumCV:  ",INDEX(Specimens[Specimen Medium],$A1070),
", IsFieldSpecimen:  ",CHAR(34),INDEX(Specimens[Is Field Specimen?],$A1070),CHAR(34),"}"))</f>
        <v>#REF!</v>
      </c>
      <c r="N1070" t="e">
        <f>IF(COUNTA(SpatialOffsets[])=0,"", IF(INDEX(SpatialOffsets[Spatial Offset Type],$A1070)="","",
CONCATENATE("  - &amp;SpatialOffsetID",TEXT($A1070,"0000"),
" {","SpatialOffsetTypeCV:  ",CHAR(34),INDEX(SpatialOffsets[Spatial Offset Type],$A1070),CHAR(34),
", Offset1Value:  ",INDEX(SpatialOffsets[Offset 1 Value],$A1070),
", Offset1UnitID:  ",CHAR(34),INDEX(SpatialOffsets[Offset 1 Unit],$A1070),CHAR(34),
", Offset2Value:  ",INDEX(SpatialOffsets[Offset 2 Value],$A1070),
", Offset2UnitID:  ",CHAR(34),INDEX(SpatialOffsets[Offset 2 Unit],$A1070),CHAR(34),
", Offset3Value:  ",INDEX(SpatialOffsets[Offset 3 Value],$A1070),
", Offset3UnitID:  ",CHAR(34),INDEX(SpatialOffsets[Offset 3 Unit],$A1070),CHAR(34),,"}")))</f>
        <v>#REF!</v>
      </c>
      <c r="O1070" t="e">
        <f>IF(COUNTA(RelatedFeatures[])=0,"", IF(INDEX(RelatedFeatures[First Sampling Feature Code],$A1070)="","",
CONCATENATE("  - &amp;RelationID",TEXT($A1070,"0000"),
" {","SamplingFeatureID:  *SamplingFeatureID",TEXT(MATCH(INDEX(RelatedFeatures[First Sampling Feature Code],$A1070),SamplingFeatures[Feature Code],0),"0000"),
", RelationshipTypeCV:  ",CHAR(34),INDEX(RelatedFeatures[Relationship Type],$A1070),CHAR(34),
", RelatedFeatureID: *SamplingFeatureID",TEXT(MATCH(INDEX(RelatedFeatures[Second Sampling Feature Code],$A1070),SamplingFeatures[Feature Code],0),"0000"),
", SpatialOffsetID:  ",IF(INDEX(RelatedFeatures[Offset Number],$A1070)="","",CONCATENATE("*SpatialOffsetID",TEXT(INDEX(RelatedFeatures[Offset Number],$A1070),"0000"))),"}")))</f>
        <v>#REF!</v>
      </c>
      <c r="P1070" t="e">
        <f>IF(INDEX(Methods[Method Type],$A1070)="","",
CONCATENATE("  - &amp;MethodID",TEXT($A1070,"0000"),
" {","MethodTypeCV:  ",CHAR(34),INDEX(Methods[Method Type],$A1070),CHAR(34),
", MethodCode:  ",CHAR(34),INDEX(Methods[Method Code],$A1070),CHAR(34),
", MethodName:  ",CHAR(34),INDEX(Methods[Method Name],$A1070),CHAR(34),
", MethodDescription:  ",CHAR(34),INDEX(Methods[Method Description],$A1070),CHAR(34),
", MethodLink:  ",CHAR(34),INDEX(Methods[Method Link],$A1070),CHAR(34),
", OrganizationID: *OrganizationID",TEXT(MATCH(INDEX(Methods[Organization Name],$A1070),Organizations[Organization Name],0),"0000"),"}"))</f>
        <v>#REF!</v>
      </c>
      <c r="Q1070" t="e">
        <f>IF(INDEX(Variables[Variable Type],$A1070)="","",
CONCATENATE("  - &amp;VariableID",TEXT($A1070,"0000"),
" {","VariableTypeCV:  ",CHAR(34),INDEX(Variables[Variable Type],$A1070),CHAR(34),
", VariableCode:  ",CHAR(34),INDEX(Variables[Variable Code],$A1070),CHAR(34),
", VariableNameCV:  ",CHAR(34),INDEX(Variables[Variable Name],$A1070),CHAR(34),
", VariableDefinition:  ",CHAR(34),INDEX(Variables[Variable Definition],$A1070),CHAR(34),
", SpecciationCV:  ",CHAR(34),INDEX(Variables[Speciation],$A1070),CHAR(34),
", NoDataValue:  ",CHAR(34),INDEX(Variables[No Data Value],$A1070),CHAR(34),"}"))</f>
        <v>#REF!</v>
      </c>
    </row>
    <row r="1071" spans="1:17" x14ac:dyDescent="0.25">
      <c r="A1071">
        <v>1068</v>
      </c>
      <c r="D1071" t="e">
        <f>IF(INDEX(People[First Name],$A1071)="","",
CONCATENATE("  - &amp;PersonID",TEXT($A1071,"0000"),
" {","PersonFirstName:  ",CHAR(34),INDEX(People[First Name],$A1071),CHAR(34),
", PersonMiddleName:  ",CHAR(34),INDEX(People[Middle Name],$A1071),CHAR(34),
", PersonLastName:  ",CHAR(34),INDEX(People[Last Name],$A1071),CHAR(34),"}"))</f>
        <v>#REF!</v>
      </c>
      <c r="E1071" t="e">
        <f>IF(INDEX(Organizations[Organization Type '[CV']],$A1071)="","",
CONCATENATE("  - &amp;OrganizationID",TEXT($A1071,"0000"),
" {","OrganizationTypeCV:  ",CHAR(34),INDEX(Organizations[Organization Type '[CV']],$A1071),CHAR(34),
", OrganizationCode:  ",CHAR(34),INDEX(Organizations[Organization Code],$A1071),CHAR(34),
", OrganizationName:  ",CHAR(34),INDEX(Organizations[Organization Name],$A1071),CHAR(34),
", OrganizationDescription:  ",CHAR(34),INDEX(Organizations[Organization Description],$A1071),CHAR(34),
", OrganizationLink:  ",CHAR(34),INDEX(Organizations[Organization Link],$A1071),CHAR(34),"}"))</f>
        <v>#REF!</v>
      </c>
      <c r="F1071" t="e">
        <f>IF(INDEX(People[First Name],$A1071)="","",
CONCATENATE("  - &amp;AffiliationID",TEXT($A1071,"0000"),
" {PersonID: *PersonID",TEXT($A1071,"0000"),
", OrganizationID: *OrganizationID",TEXT(MATCH(INDEX(People[Organization Name],$A1071),Organizations[Organization Name],0),"0000"),
", IsPrimaryOrganizationContact: , AffiliationStartDate: , AffiliationEndDate: , PrimaryPhone: ",
", PrimaryEmail: ",CHAR(34),INDEX(People[Primary Email],$A1071),CHAR(34),
", PrimaryAddress: ",CHAR(34),INDEX(People[Primary Address],$A1071),CHAR(34),
", PersonLink: }"))</f>
        <v>#REF!</v>
      </c>
      <c r="H1071" t="e">
        <f>IF(COUNTA(CitationInformation)=0,"",IF(INDEX(AuthorList[Author Name],$A1071)="","",
CONCATENATE("  - &amp;AuthorListID",TEXT($A1071,"0000"),
"  {CitationID: *CitationID0001",
", PersonID: *PersonID",TEXT(MATCH(INDEX(AuthorList[Author Name],$A1071),People[Full Name],0),"0000"),
", AuthorOrder: ",INDEX(AuthorList[Author Number],$A1071),"}")))</f>
        <v>#REF!</v>
      </c>
      <c r="K1071" t="e">
        <f>IF(INDEX(SamplingFeatures[Feature Code],$A1071)="","",
CONCATENATE("  - &amp;SamplingFeatureID",TEXT($A1071,"0000"),
" {","SamplingFeatureUUID:  ",CHAR(34),INDEX(SamplingFeatures[Sampling Feature UUID],$A1071),CHAR(34),
", SamplingFeatureTypeCV:  ",CHAR(34),INDEX(SamplingFeatures[Sampling Feature Type],$A1071),CHAR(34),
", SamplingFeatureCode:  ",CHAR(34),INDEX(SamplingFeatures[Feature Code],$A1071),CHAR(34),
", SamplingFeatureName:  ",CHAR(34),INDEX(SamplingFeatures[Feature Name],$A1071),CHAR(34),
", SamplingFeatureDescription:  ",CHAR(34),INDEX(SamplingFeatures[Feature Description],$A1071),CHAR(34),
", SamplingFeatureGeotypeCV:  ",CHAR(34),INDEX(SamplingFeatures[Feature Geo Type],$A1071),CHAR(34),
", FeatureGeometry:  ",CHAR(34),INDEX(SamplingFeatures[Feature Geometry],$A1071),CHAR(34),
", Elevation_m:  ",CHAR(34),INDEX(SamplingFeatures[Elevation_m],$A1071),CHAR(34),
", ElevationDatumCV:  ",CHAR(34),ElevationDatum,CHAR(34),"}"))</f>
        <v>#REF!</v>
      </c>
      <c r="L1071" t="e">
        <f>IF(INDEX(SamplingFeatures[Sampling Feature Type],$A1071)&lt;&gt;"Site","",
CONCATENATE("  - &amp;SiteID",TEXT(SUMPRODUCT(--($L$3:$L1070&lt;&gt;"")),"0000"),
" {","SamplingFeatureID:  *SamplingFeatureID",TEXT($A1071,"0000"),
", SiteTypeCV:  ",CHAR(34),INDEX(Sites[Site Type],$A1071),CHAR(34),
", Latitude:  ",INDEX(Sites[Latitude],$A1071),
", Longitude:  ",INDEX(Sites[Longitude],$A1071),
", SRSName:  ",CHAR(34),LatLonDatum,CHAR(34),"}"))</f>
        <v>#REF!</v>
      </c>
      <c r="M1071" t="e">
        <f>IF(INDEX(SamplingFeatures[Sampling Feature Type],$A1071)&lt;&gt;"Specimen","",
CONCATENATE("  - &amp;SpecimenID",TEXT(SUMPRODUCT(--($M$3:$M1070&lt;&gt;"")),"0000"),
" {","SamplingFeatureID:  *SamplingFeatureID",TEXT($A1071,"0000"),
", SpecimenTypeCV:  ",CHAR(34),INDEX(Specimens[Specimen Type],$A1071),CHAR(34),
", SpecimenMediumCV:  ",INDEX(Specimens[Specimen Medium],$A1071),
", IsFieldSpecimen:  ",CHAR(34),INDEX(Specimens[Is Field Specimen?],$A1071),CHAR(34),"}"))</f>
        <v>#REF!</v>
      </c>
      <c r="N1071" t="e">
        <f>IF(COUNTA(SpatialOffsets[])=0,"", IF(INDEX(SpatialOffsets[Spatial Offset Type],$A1071)="","",
CONCATENATE("  - &amp;SpatialOffsetID",TEXT($A1071,"0000"),
" {","SpatialOffsetTypeCV:  ",CHAR(34),INDEX(SpatialOffsets[Spatial Offset Type],$A1071),CHAR(34),
", Offset1Value:  ",INDEX(SpatialOffsets[Offset 1 Value],$A1071),
", Offset1UnitID:  ",CHAR(34),INDEX(SpatialOffsets[Offset 1 Unit],$A1071),CHAR(34),
", Offset2Value:  ",INDEX(SpatialOffsets[Offset 2 Value],$A1071),
", Offset2UnitID:  ",CHAR(34),INDEX(SpatialOffsets[Offset 2 Unit],$A1071),CHAR(34),
", Offset3Value:  ",INDEX(SpatialOffsets[Offset 3 Value],$A1071),
", Offset3UnitID:  ",CHAR(34),INDEX(SpatialOffsets[Offset 3 Unit],$A1071),CHAR(34),,"}")))</f>
        <v>#REF!</v>
      </c>
      <c r="O1071" t="e">
        <f>IF(COUNTA(RelatedFeatures[])=0,"", IF(INDEX(RelatedFeatures[First Sampling Feature Code],$A1071)="","",
CONCATENATE("  - &amp;RelationID",TEXT($A1071,"0000"),
" {","SamplingFeatureID:  *SamplingFeatureID",TEXT(MATCH(INDEX(RelatedFeatures[First Sampling Feature Code],$A1071),SamplingFeatures[Feature Code],0),"0000"),
", RelationshipTypeCV:  ",CHAR(34),INDEX(RelatedFeatures[Relationship Type],$A1071),CHAR(34),
", RelatedFeatureID: *SamplingFeatureID",TEXT(MATCH(INDEX(RelatedFeatures[Second Sampling Feature Code],$A1071),SamplingFeatures[Feature Code],0),"0000"),
", SpatialOffsetID:  ",IF(INDEX(RelatedFeatures[Offset Number],$A1071)="","",CONCATENATE("*SpatialOffsetID",TEXT(INDEX(RelatedFeatures[Offset Number],$A1071),"0000"))),"}")))</f>
        <v>#REF!</v>
      </c>
      <c r="P1071" t="e">
        <f>IF(INDEX(Methods[Method Type],$A1071)="","",
CONCATENATE("  - &amp;MethodID",TEXT($A1071,"0000"),
" {","MethodTypeCV:  ",CHAR(34),INDEX(Methods[Method Type],$A1071),CHAR(34),
", MethodCode:  ",CHAR(34),INDEX(Methods[Method Code],$A1071),CHAR(34),
", MethodName:  ",CHAR(34),INDEX(Methods[Method Name],$A1071),CHAR(34),
", MethodDescription:  ",CHAR(34),INDEX(Methods[Method Description],$A1071),CHAR(34),
", MethodLink:  ",CHAR(34),INDEX(Methods[Method Link],$A1071),CHAR(34),
", OrganizationID: *OrganizationID",TEXT(MATCH(INDEX(Methods[Organization Name],$A1071),Organizations[Organization Name],0),"0000"),"}"))</f>
        <v>#REF!</v>
      </c>
      <c r="Q1071" t="e">
        <f>IF(INDEX(Variables[Variable Type],$A1071)="","",
CONCATENATE("  - &amp;VariableID",TEXT($A1071,"0000"),
" {","VariableTypeCV:  ",CHAR(34),INDEX(Variables[Variable Type],$A1071),CHAR(34),
", VariableCode:  ",CHAR(34),INDEX(Variables[Variable Code],$A1071),CHAR(34),
", VariableNameCV:  ",CHAR(34),INDEX(Variables[Variable Name],$A1071),CHAR(34),
", VariableDefinition:  ",CHAR(34),INDEX(Variables[Variable Definition],$A1071),CHAR(34),
", SpecciationCV:  ",CHAR(34),INDEX(Variables[Speciation],$A1071),CHAR(34),
", NoDataValue:  ",CHAR(34),INDEX(Variables[No Data Value],$A1071),CHAR(34),"}"))</f>
        <v>#REF!</v>
      </c>
    </row>
    <row r="1072" spans="1:17" x14ac:dyDescent="0.25">
      <c r="A1072">
        <v>1069</v>
      </c>
      <c r="D1072" t="e">
        <f>IF(INDEX(People[First Name],$A1072)="","",
CONCATENATE("  - &amp;PersonID",TEXT($A1072,"0000"),
" {","PersonFirstName:  ",CHAR(34),INDEX(People[First Name],$A1072),CHAR(34),
", PersonMiddleName:  ",CHAR(34),INDEX(People[Middle Name],$A1072),CHAR(34),
", PersonLastName:  ",CHAR(34),INDEX(People[Last Name],$A1072),CHAR(34),"}"))</f>
        <v>#REF!</v>
      </c>
      <c r="E1072" t="e">
        <f>IF(INDEX(Organizations[Organization Type '[CV']],$A1072)="","",
CONCATENATE("  - &amp;OrganizationID",TEXT($A1072,"0000"),
" {","OrganizationTypeCV:  ",CHAR(34),INDEX(Organizations[Organization Type '[CV']],$A1072),CHAR(34),
", OrganizationCode:  ",CHAR(34),INDEX(Organizations[Organization Code],$A1072),CHAR(34),
", OrganizationName:  ",CHAR(34),INDEX(Organizations[Organization Name],$A1072),CHAR(34),
", OrganizationDescription:  ",CHAR(34),INDEX(Organizations[Organization Description],$A1072),CHAR(34),
", OrganizationLink:  ",CHAR(34),INDEX(Organizations[Organization Link],$A1072),CHAR(34),"}"))</f>
        <v>#REF!</v>
      </c>
      <c r="F1072" t="e">
        <f>IF(INDEX(People[First Name],$A1072)="","",
CONCATENATE("  - &amp;AffiliationID",TEXT($A1072,"0000"),
" {PersonID: *PersonID",TEXT($A1072,"0000"),
", OrganizationID: *OrganizationID",TEXT(MATCH(INDEX(People[Organization Name],$A1072),Organizations[Organization Name],0),"0000"),
", IsPrimaryOrganizationContact: , AffiliationStartDate: , AffiliationEndDate: , PrimaryPhone: ",
", PrimaryEmail: ",CHAR(34),INDEX(People[Primary Email],$A1072),CHAR(34),
", PrimaryAddress: ",CHAR(34),INDEX(People[Primary Address],$A1072),CHAR(34),
", PersonLink: }"))</f>
        <v>#REF!</v>
      </c>
      <c r="H1072" t="e">
        <f>IF(COUNTA(CitationInformation)=0,"",IF(INDEX(AuthorList[Author Name],$A1072)="","",
CONCATENATE("  - &amp;AuthorListID",TEXT($A1072,"0000"),
"  {CitationID: *CitationID0001",
", PersonID: *PersonID",TEXT(MATCH(INDEX(AuthorList[Author Name],$A1072),People[Full Name],0),"0000"),
", AuthorOrder: ",INDEX(AuthorList[Author Number],$A1072),"}")))</f>
        <v>#REF!</v>
      </c>
      <c r="K1072" t="e">
        <f>IF(INDEX(SamplingFeatures[Feature Code],$A1072)="","",
CONCATENATE("  - &amp;SamplingFeatureID",TEXT($A1072,"0000"),
" {","SamplingFeatureUUID:  ",CHAR(34),INDEX(SamplingFeatures[Sampling Feature UUID],$A1072),CHAR(34),
", SamplingFeatureTypeCV:  ",CHAR(34),INDEX(SamplingFeatures[Sampling Feature Type],$A1072),CHAR(34),
", SamplingFeatureCode:  ",CHAR(34),INDEX(SamplingFeatures[Feature Code],$A1072),CHAR(34),
", SamplingFeatureName:  ",CHAR(34),INDEX(SamplingFeatures[Feature Name],$A1072),CHAR(34),
", SamplingFeatureDescription:  ",CHAR(34),INDEX(SamplingFeatures[Feature Description],$A1072),CHAR(34),
", SamplingFeatureGeotypeCV:  ",CHAR(34),INDEX(SamplingFeatures[Feature Geo Type],$A1072),CHAR(34),
", FeatureGeometry:  ",CHAR(34),INDEX(SamplingFeatures[Feature Geometry],$A1072),CHAR(34),
", Elevation_m:  ",CHAR(34),INDEX(SamplingFeatures[Elevation_m],$A1072),CHAR(34),
", ElevationDatumCV:  ",CHAR(34),ElevationDatum,CHAR(34),"}"))</f>
        <v>#REF!</v>
      </c>
      <c r="L1072" t="e">
        <f>IF(INDEX(SamplingFeatures[Sampling Feature Type],$A1072)&lt;&gt;"Site","",
CONCATENATE("  - &amp;SiteID",TEXT(SUMPRODUCT(--($L$3:$L1071&lt;&gt;"")),"0000"),
" {","SamplingFeatureID:  *SamplingFeatureID",TEXT($A1072,"0000"),
", SiteTypeCV:  ",CHAR(34),INDEX(Sites[Site Type],$A1072),CHAR(34),
", Latitude:  ",INDEX(Sites[Latitude],$A1072),
", Longitude:  ",INDEX(Sites[Longitude],$A1072),
", SRSName:  ",CHAR(34),LatLonDatum,CHAR(34),"}"))</f>
        <v>#REF!</v>
      </c>
      <c r="M1072" t="e">
        <f>IF(INDEX(SamplingFeatures[Sampling Feature Type],$A1072)&lt;&gt;"Specimen","",
CONCATENATE("  - &amp;SpecimenID",TEXT(SUMPRODUCT(--($M$3:$M1071&lt;&gt;"")),"0000"),
" {","SamplingFeatureID:  *SamplingFeatureID",TEXT($A1072,"0000"),
", SpecimenTypeCV:  ",CHAR(34),INDEX(Specimens[Specimen Type],$A1072),CHAR(34),
", SpecimenMediumCV:  ",INDEX(Specimens[Specimen Medium],$A1072),
", IsFieldSpecimen:  ",CHAR(34),INDEX(Specimens[Is Field Specimen?],$A1072),CHAR(34),"}"))</f>
        <v>#REF!</v>
      </c>
      <c r="N1072" t="e">
        <f>IF(COUNTA(SpatialOffsets[])=0,"", IF(INDEX(SpatialOffsets[Spatial Offset Type],$A1072)="","",
CONCATENATE("  - &amp;SpatialOffsetID",TEXT($A1072,"0000"),
" {","SpatialOffsetTypeCV:  ",CHAR(34),INDEX(SpatialOffsets[Spatial Offset Type],$A1072),CHAR(34),
", Offset1Value:  ",INDEX(SpatialOffsets[Offset 1 Value],$A1072),
", Offset1UnitID:  ",CHAR(34),INDEX(SpatialOffsets[Offset 1 Unit],$A1072),CHAR(34),
", Offset2Value:  ",INDEX(SpatialOffsets[Offset 2 Value],$A1072),
", Offset2UnitID:  ",CHAR(34),INDEX(SpatialOffsets[Offset 2 Unit],$A1072),CHAR(34),
", Offset3Value:  ",INDEX(SpatialOffsets[Offset 3 Value],$A1072),
", Offset3UnitID:  ",CHAR(34),INDEX(SpatialOffsets[Offset 3 Unit],$A1072),CHAR(34),,"}")))</f>
        <v>#REF!</v>
      </c>
      <c r="O1072" t="e">
        <f>IF(COUNTA(RelatedFeatures[])=0,"", IF(INDEX(RelatedFeatures[First Sampling Feature Code],$A1072)="","",
CONCATENATE("  - &amp;RelationID",TEXT($A1072,"0000"),
" {","SamplingFeatureID:  *SamplingFeatureID",TEXT(MATCH(INDEX(RelatedFeatures[First Sampling Feature Code],$A1072),SamplingFeatures[Feature Code],0),"0000"),
", RelationshipTypeCV:  ",CHAR(34),INDEX(RelatedFeatures[Relationship Type],$A1072),CHAR(34),
", RelatedFeatureID: *SamplingFeatureID",TEXT(MATCH(INDEX(RelatedFeatures[Second Sampling Feature Code],$A1072),SamplingFeatures[Feature Code],0),"0000"),
", SpatialOffsetID:  ",IF(INDEX(RelatedFeatures[Offset Number],$A1072)="","",CONCATENATE("*SpatialOffsetID",TEXT(INDEX(RelatedFeatures[Offset Number],$A1072),"0000"))),"}")))</f>
        <v>#REF!</v>
      </c>
      <c r="P1072" t="e">
        <f>IF(INDEX(Methods[Method Type],$A1072)="","",
CONCATENATE("  - &amp;MethodID",TEXT($A1072,"0000"),
" {","MethodTypeCV:  ",CHAR(34),INDEX(Methods[Method Type],$A1072),CHAR(34),
", MethodCode:  ",CHAR(34),INDEX(Methods[Method Code],$A1072),CHAR(34),
", MethodName:  ",CHAR(34),INDEX(Methods[Method Name],$A1072),CHAR(34),
", MethodDescription:  ",CHAR(34),INDEX(Methods[Method Description],$A1072),CHAR(34),
", MethodLink:  ",CHAR(34),INDEX(Methods[Method Link],$A1072),CHAR(34),
", OrganizationID: *OrganizationID",TEXT(MATCH(INDEX(Methods[Organization Name],$A1072),Organizations[Organization Name],0),"0000"),"}"))</f>
        <v>#REF!</v>
      </c>
      <c r="Q1072" t="e">
        <f>IF(INDEX(Variables[Variable Type],$A1072)="","",
CONCATENATE("  - &amp;VariableID",TEXT($A1072,"0000"),
" {","VariableTypeCV:  ",CHAR(34),INDEX(Variables[Variable Type],$A1072),CHAR(34),
", VariableCode:  ",CHAR(34),INDEX(Variables[Variable Code],$A1072),CHAR(34),
", VariableNameCV:  ",CHAR(34),INDEX(Variables[Variable Name],$A1072),CHAR(34),
", VariableDefinition:  ",CHAR(34),INDEX(Variables[Variable Definition],$A1072),CHAR(34),
", SpecciationCV:  ",CHAR(34),INDEX(Variables[Speciation],$A1072),CHAR(34),
", NoDataValue:  ",CHAR(34),INDEX(Variables[No Data Value],$A1072),CHAR(34),"}"))</f>
        <v>#REF!</v>
      </c>
    </row>
    <row r="1073" spans="1:17" x14ac:dyDescent="0.25">
      <c r="A1073">
        <v>1070</v>
      </c>
      <c r="D1073" t="e">
        <f>IF(INDEX(People[First Name],$A1073)="","",
CONCATENATE("  - &amp;PersonID",TEXT($A1073,"0000"),
" {","PersonFirstName:  ",CHAR(34),INDEX(People[First Name],$A1073),CHAR(34),
", PersonMiddleName:  ",CHAR(34),INDEX(People[Middle Name],$A1073),CHAR(34),
", PersonLastName:  ",CHAR(34),INDEX(People[Last Name],$A1073),CHAR(34),"}"))</f>
        <v>#REF!</v>
      </c>
      <c r="E1073" t="e">
        <f>IF(INDEX(Organizations[Organization Type '[CV']],$A1073)="","",
CONCATENATE("  - &amp;OrganizationID",TEXT($A1073,"0000"),
" {","OrganizationTypeCV:  ",CHAR(34),INDEX(Organizations[Organization Type '[CV']],$A1073),CHAR(34),
", OrganizationCode:  ",CHAR(34),INDEX(Organizations[Organization Code],$A1073),CHAR(34),
", OrganizationName:  ",CHAR(34),INDEX(Organizations[Organization Name],$A1073),CHAR(34),
", OrganizationDescription:  ",CHAR(34),INDEX(Organizations[Organization Description],$A1073),CHAR(34),
", OrganizationLink:  ",CHAR(34),INDEX(Organizations[Organization Link],$A1073),CHAR(34),"}"))</f>
        <v>#REF!</v>
      </c>
      <c r="F1073" t="e">
        <f>IF(INDEX(People[First Name],$A1073)="","",
CONCATENATE("  - &amp;AffiliationID",TEXT($A1073,"0000"),
" {PersonID: *PersonID",TEXT($A1073,"0000"),
", OrganizationID: *OrganizationID",TEXT(MATCH(INDEX(People[Organization Name],$A1073),Organizations[Organization Name],0),"0000"),
", IsPrimaryOrganizationContact: , AffiliationStartDate: , AffiliationEndDate: , PrimaryPhone: ",
", PrimaryEmail: ",CHAR(34),INDEX(People[Primary Email],$A1073),CHAR(34),
", PrimaryAddress: ",CHAR(34),INDEX(People[Primary Address],$A1073),CHAR(34),
", PersonLink: }"))</f>
        <v>#REF!</v>
      </c>
      <c r="H1073" t="e">
        <f>IF(COUNTA(CitationInformation)=0,"",IF(INDEX(AuthorList[Author Name],$A1073)="","",
CONCATENATE("  - &amp;AuthorListID",TEXT($A1073,"0000"),
"  {CitationID: *CitationID0001",
", PersonID: *PersonID",TEXT(MATCH(INDEX(AuthorList[Author Name],$A1073),People[Full Name],0),"0000"),
", AuthorOrder: ",INDEX(AuthorList[Author Number],$A1073),"}")))</f>
        <v>#REF!</v>
      </c>
      <c r="K1073" t="e">
        <f>IF(INDEX(SamplingFeatures[Feature Code],$A1073)="","",
CONCATENATE("  - &amp;SamplingFeatureID",TEXT($A1073,"0000"),
" {","SamplingFeatureUUID:  ",CHAR(34),INDEX(SamplingFeatures[Sampling Feature UUID],$A1073),CHAR(34),
", SamplingFeatureTypeCV:  ",CHAR(34),INDEX(SamplingFeatures[Sampling Feature Type],$A1073),CHAR(34),
", SamplingFeatureCode:  ",CHAR(34),INDEX(SamplingFeatures[Feature Code],$A1073),CHAR(34),
", SamplingFeatureName:  ",CHAR(34),INDEX(SamplingFeatures[Feature Name],$A1073),CHAR(34),
", SamplingFeatureDescription:  ",CHAR(34),INDEX(SamplingFeatures[Feature Description],$A1073),CHAR(34),
", SamplingFeatureGeotypeCV:  ",CHAR(34),INDEX(SamplingFeatures[Feature Geo Type],$A1073),CHAR(34),
", FeatureGeometry:  ",CHAR(34),INDEX(SamplingFeatures[Feature Geometry],$A1073),CHAR(34),
", Elevation_m:  ",CHAR(34),INDEX(SamplingFeatures[Elevation_m],$A1073),CHAR(34),
", ElevationDatumCV:  ",CHAR(34),ElevationDatum,CHAR(34),"}"))</f>
        <v>#REF!</v>
      </c>
      <c r="L1073" t="e">
        <f>IF(INDEX(SamplingFeatures[Sampling Feature Type],$A1073)&lt;&gt;"Site","",
CONCATENATE("  - &amp;SiteID",TEXT(SUMPRODUCT(--($L$3:$L1072&lt;&gt;"")),"0000"),
" {","SamplingFeatureID:  *SamplingFeatureID",TEXT($A1073,"0000"),
", SiteTypeCV:  ",CHAR(34),INDEX(Sites[Site Type],$A1073),CHAR(34),
", Latitude:  ",INDEX(Sites[Latitude],$A1073),
", Longitude:  ",INDEX(Sites[Longitude],$A1073),
", SRSName:  ",CHAR(34),LatLonDatum,CHAR(34),"}"))</f>
        <v>#REF!</v>
      </c>
      <c r="M1073" t="e">
        <f>IF(INDEX(SamplingFeatures[Sampling Feature Type],$A1073)&lt;&gt;"Specimen","",
CONCATENATE("  - &amp;SpecimenID",TEXT(SUMPRODUCT(--($M$3:$M1072&lt;&gt;"")),"0000"),
" {","SamplingFeatureID:  *SamplingFeatureID",TEXT($A1073,"0000"),
", SpecimenTypeCV:  ",CHAR(34),INDEX(Specimens[Specimen Type],$A1073),CHAR(34),
", SpecimenMediumCV:  ",INDEX(Specimens[Specimen Medium],$A1073),
", IsFieldSpecimen:  ",CHAR(34),INDEX(Specimens[Is Field Specimen?],$A1073),CHAR(34),"}"))</f>
        <v>#REF!</v>
      </c>
      <c r="N1073" t="e">
        <f>IF(COUNTA(SpatialOffsets[])=0,"", IF(INDEX(SpatialOffsets[Spatial Offset Type],$A1073)="","",
CONCATENATE("  - &amp;SpatialOffsetID",TEXT($A1073,"0000"),
" {","SpatialOffsetTypeCV:  ",CHAR(34),INDEX(SpatialOffsets[Spatial Offset Type],$A1073),CHAR(34),
", Offset1Value:  ",INDEX(SpatialOffsets[Offset 1 Value],$A1073),
", Offset1UnitID:  ",CHAR(34),INDEX(SpatialOffsets[Offset 1 Unit],$A1073),CHAR(34),
", Offset2Value:  ",INDEX(SpatialOffsets[Offset 2 Value],$A1073),
", Offset2UnitID:  ",CHAR(34),INDEX(SpatialOffsets[Offset 2 Unit],$A1073),CHAR(34),
", Offset3Value:  ",INDEX(SpatialOffsets[Offset 3 Value],$A1073),
", Offset3UnitID:  ",CHAR(34),INDEX(SpatialOffsets[Offset 3 Unit],$A1073),CHAR(34),,"}")))</f>
        <v>#REF!</v>
      </c>
      <c r="O1073" t="e">
        <f>IF(COUNTA(RelatedFeatures[])=0,"", IF(INDEX(RelatedFeatures[First Sampling Feature Code],$A1073)="","",
CONCATENATE("  - &amp;RelationID",TEXT($A1073,"0000"),
" {","SamplingFeatureID:  *SamplingFeatureID",TEXT(MATCH(INDEX(RelatedFeatures[First Sampling Feature Code],$A1073),SamplingFeatures[Feature Code],0),"0000"),
", RelationshipTypeCV:  ",CHAR(34),INDEX(RelatedFeatures[Relationship Type],$A1073),CHAR(34),
", RelatedFeatureID: *SamplingFeatureID",TEXT(MATCH(INDEX(RelatedFeatures[Second Sampling Feature Code],$A1073),SamplingFeatures[Feature Code],0),"0000"),
", SpatialOffsetID:  ",IF(INDEX(RelatedFeatures[Offset Number],$A1073)="","",CONCATENATE("*SpatialOffsetID",TEXT(INDEX(RelatedFeatures[Offset Number],$A1073),"0000"))),"}")))</f>
        <v>#REF!</v>
      </c>
      <c r="P1073" t="e">
        <f>IF(INDEX(Methods[Method Type],$A1073)="","",
CONCATENATE("  - &amp;MethodID",TEXT($A1073,"0000"),
" {","MethodTypeCV:  ",CHAR(34),INDEX(Methods[Method Type],$A1073),CHAR(34),
", MethodCode:  ",CHAR(34),INDEX(Methods[Method Code],$A1073),CHAR(34),
", MethodName:  ",CHAR(34),INDEX(Methods[Method Name],$A1073),CHAR(34),
", MethodDescription:  ",CHAR(34),INDEX(Methods[Method Description],$A1073),CHAR(34),
", MethodLink:  ",CHAR(34),INDEX(Methods[Method Link],$A1073),CHAR(34),
", OrganizationID: *OrganizationID",TEXT(MATCH(INDEX(Methods[Organization Name],$A1073),Organizations[Organization Name],0),"0000"),"}"))</f>
        <v>#REF!</v>
      </c>
      <c r="Q1073" t="e">
        <f>IF(INDEX(Variables[Variable Type],$A1073)="","",
CONCATENATE("  - &amp;VariableID",TEXT($A1073,"0000"),
" {","VariableTypeCV:  ",CHAR(34),INDEX(Variables[Variable Type],$A1073),CHAR(34),
", VariableCode:  ",CHAR(34),INDEX(Variables[Variable Code],$A1073),CHAR(34),
", VariableNameCV:  ",CHAR(34),INDEX(Variables[Variable Name],$A1073),CHAR(34),
", VariableDefinition:  ",CHAR(34),INDEX(Variables[Variable Definition],$A1073),CHAR(34),
", SpecciationCV:  ",CHAR(34),INDEX(Variables[Speciation],$A1073),CHAR(34),
", NoDataValue:  ",CHAR(34),INDEX(Variables[No Data Value],$A1073),CHAR(34),"}"))</f>
        <v>#REF!</v>
      </c>
    </row>
    <row r="1074" spans="1:17" x14ac:dyDescent="0.25">
      <c r="A1074">
        <v>1071</v>
      </c>
      <c r="D1074" t="e">
        <f>IF(INDEX(People[First Name],$A1074)="","",
CONCATENATE("  - &amp;PersonID",TEXT($A1074,"0000"),
" {","PersonFirstName:  ",CHAR(34),INDEX(People[First Name],$A1074),CHAR(34),
", PersonMiddleName:  ",CHAR(34),INDEX(People[Middle Name],$A1074),CHAR(34),
", PersonLastName:  ",CHAR(34),INDEX(People[Last Name],$A1074),CHAR(34),"}"))</f>
        <v>#REF!</v>
      </c>
      <c r="E1074" t="e">
        <f>IF(INDEX(Organizations[Organization Type '[CV']],$A1074)="","",
CONCATENATE("  - &amp;OrganizationID",TEXT($A1074,"0000"),
" {","OrganizationTypeCV:  ",CHAR(34),INDEX(Organizations[Organization Type '[CV']],$A1074),CHAR(34),
", OrganizationCode:  ",CHAR(34),INDEX(Organizations[Organization Code],$A1074),CHAR(34),
", OrganizationName:  ",CHAR(34),INDEX(Organizations[Organization Name],$A1074),CHAR(34),
", OrganizationDescription:  ",CHAR(34),INDEX(Organizations[Organization Description],$A1074),CHAR(34),
", OrganizationLink:  ",CHAR(34),INDEX(Organizations[Organization Link],$A1074),CHAR(34),"}"))</f>
        <v>#REF!</v>
      </c>
      <c r="F1074" t="e">
        <f>IF(INDEX(People[First Name],$A1074)="","",
CONCATENATE("  - &amp;AffiliationID",TEXT($A1074,"0000"),
" {PersonID: *PersonID",TEXT($A1074,"0000"),
", OrganizationID: *OrganizationID",TEXT(MATCH(INDEX(People[Organization Name],$A1074),Organizations[Organization Name],0),"0000"),
", IsPrimaryOrganizationContact: , AffiliationStartDate: , AffiliationEndDate: , PrimaryPhone: ",
", PrimaryEmail: ",CHAR(34),INDEX(People[Primary Email],$A1074),CHAR(34),
", PrimaryAddress: ",CHAR(34),INDEX(People[Primary Address],$A1074),CHAR(34),
", PersonLink: }"))</f>
        <v>#REF!</v>
      </c>
      <c r="H1074" t="e">
        <f>IF(COUNTA(CitationInformation)=0,"",IF(INDEX(AuthorList[Author Name],$A1074)="","",
CONCATENATE("  - &amp;AuthorListID",TEXT($A1074,"0000"),
"  {CitationID: *CitationID0001",
", PersonID: *PersonID",TEXT(MATCH(INDEX(AuthorList[Author Name],$A1074),People[Full Name],0),"0000"),
", AuthorOrder: ",INDEX(AuthorList[Author Number],$A1074),"}")))</f>
        <v>#REF!</v>
      </c>
      <c r="K1074" t="e">
        <f>IF(INDEX(SamplingFeatures[Feature Code],$A1074)="","",
CONCATENATE("  - &amp;SamplingFeatureID",TEXT($A1074,"0000"),
" {","SamplingFeatureUUID:  ",CHAR(34),INDEX(SamplingFeatures[Sampling Feature UUID],$A1074),CHAR(34),
", SamplingFeatureTypeCV:  ",CHAR(34),INDEX(SamplingFeatures[Sampling Feature Type],$A1074),CHAR(34),
", SamplingFeatureCode:  ",CHAR(34),INDEX(SamplingFeatures[Feature Code],$A1074),CHAR(34),
", SamplingFeatureName:  ",CHAR(34),INDEX(SamplingFeatures[Feature Name],$A1074),CHAR(34),
", SamplingFeatureDescription:  ",CHAR(34),INDEX(SamplingFeatures[Feature Description],$A1074),CHAR(34),
", SamplingFeatureGeotypeCV:  ",CHAR(34),INDEX(SamplingFeatures[Feature Geo Type],$A1074),CHAR(34),
", FeatureGeometry:  ",CHAR(34),INDEX(SamplingFeatures[Feature Geometry],$A1074),CHAR(34),
", Elevation_m:  ",CHAR(34),INDEX(SamplingFeatures[Elevation_m],$A1074),CHAR(34),
", ElevationDatumCV:  ",CHAR(34),ElevationDatum,CHAR(34),"}"))</f>
        <v>#REF!</v>
      </c>
      <c r="L1074" t="e">
        <f>IF(INDEX(SamplingFeatures[Sampling Feature Type],$A1074)&lt;&gt;"Site","",
CONCATENATE("  - &amp;SiteID",TEXT(SUMPRODUCT(--($L$3:$L1073&lt;&gt;"")),"0000"),
" {","SamplingFeatureID:  *SamplingFeatureID",TEXT($A1074,"0000"),
", SiteTypeCV:  ",CHAR(34),INDEX(Sites[Site Type],$A1074),CHAR(34),
", Latitude:  ",INDEX(Sites[Latitude],$A1074),
", Longitude:  ",INDEX(Sites[Longitude],$A1074),
", SRSName:  ",CHAR(34),LatLonDatum,CHAR(34),"}"))</f>
        <v>#REF!</v>
      </c>
      <c r="M1074" t="e">
        <f>IF(INDEX(SamplingFeatures[Sampling Feature Type],$A1074)&lt;&gt;"Specimen","",
CONCATENATE("  - &amp;SpecimenID",TEXT(SUMPRODUCT(--($M$3:$M1073&lt;&gt;"")),"0000"),
" {","SamplingFeatureID:  *SamplingFeatureID",TEXT($A1074,"0000"),
", SpecimenTypeCV:  ",CHAR(34),INDEX(Specimens[Specimen Type],$A1074),CHAR(34),
", SpecimenMediumCV:  ",INDEX(Specimens[Specimen Medium],$A1074),
", IsFieldSpecimen:  ",CHAR(34),INDEX(Specimens[Is Field Specimen?],$A1074),CHAR(34),"}"))</f>
        <v>#REF!</v>
      </c>
      <c r="N1074" t="e">
        <f>IF(COUNTA(SpatialOffsets[])=0,"", IF(INDEX(SpatialOffsets[Spatial Offset Type],$A1074)="","",
CONCATENATE("  - &amp;SpatialOffsetID",TEXT($A1074,"0000"),
" {","SpatialOffsetTypeCV:  ",CHAR(34),INDEX(SpatialOffsets[Spatial Offset Type],$A1074),CHAR(34),
", Offset1Value:  ",INDEX(SpatialOffsets[Offset 1 Value],$A1074),
", Offset1UnitID:  ",CHAR(34),INDEX(SpatialOffsets[Offset 1 Unit],$A1074),CHAR(34),
", Offset2Value:  ",INDEX(SpatialOffsets[Offset 2 Value],$A1074),
", Offset2UnitID:  ",CHAR(34),INDEX(SpatialOffsets[Offset 2 Unit],$A1074),CHAR(34),
", Offset3Value:  ",INDEX(SpatialOffsets[Offset 3 Value],$A1074),
", Offset3UnitID:  ",CHAR(34),INDEX(SpatialOffsets[Offset 3 Unit],$A1074),CHAR(34),,"}")))</f>
        <v>#REF!</v>
      </c>
      <c r="O1074" t="e">
        <f>IF(COUNTA(RelatedFeatures[])=0,"", IF(INDEX(RelatedFeatures[First Sampling Feature Code],$A1074)="","",
CONCATENATE("  - &amp;RelationID",TEXT($A1074,"0000"),
" {","SamplingFeatureID:  *SamplingFeatureID",TEXT(MATCH(INDEX(RelatedFeatures[First Sampling Feature Code],$A1074),SamplingFeatures[Feature Code],0),"0000"),
", RelationshipTypeCV:  ",CHAR(34),INDEX(RelatedFeatures[Relationship Type],$A1074),CHAR(34),
", RelatedFeatureID: *SamplingFeatureID",TEXT(MATCH(INDEX(RelatedFeatures[Second Sampling Feature Code],$A1074),SamplingFeatures[Feature Code],0),"0000"),
", SpatialOffsetID:  ",IF(INDEX(RelatedFeatures[Offset Number],$A1074)="","",CONCATENATE("*SpatialOffsetID",TEXT(INDEX(RelatedFeatures[Offset Number],$A1074),"0000"))),"}")))</f>
        <v>#REF!</v>
      </c>
      <c r="P1074" t="e">
        <f>IF(INDEX(Methods[Method Type],$A1074)="","",
CONCATENATE("  - &amp;MethodID",TEXT($A1074,"0000"),
" {","MethodTypeCV:  ",CHAR(34),INDEX(Methods[Method Type],$A1074),CHAR(34),
", MethodCode:  ",CHAR(34),INDEX(Methods[Method Code],$A1074),CHAR(34),
", MethodName:  ",CHAR(34),INDEX(Methods[Method Name],$A1074),CHAR(34),
", MethodDescription:  ",CHAR(34),INDEX(Methods[Method Description],$A1074),CHAR(34),
", MethodLink:  ",CHAR(34),INDEX(Methods[Method Link],$A1074),CHAR(34),
", OrganizationID: *OrganizationID",TEXT(MATCH(INDEX(Methods[Organization Name],$A1074),Organizations[Organization Name],0),"0000"),"}"))</f>
        <v>#REF!</v>
      </c>
      <c r="Q1074" t="e">
        <f>IF(INDEX(Variables[Variable Type],$A1074)="","",
CONCATENATE("  - &amp;VariableID",TEXT($A1074,"0000"),
" {","VariableTypeCV:  ",CHAR(34),INDEX(Variables[Variable Type],$A1074),CHAR(34),
", VariableCode:  ",CHAR(34),INDEX(Variables[Variable Code],$A1074),CHAR(34),
", VariableNameCV:  ",CHAR(34),INDEX(Variables[Variable Name],$A1074),CHAR(34),
", VariableDefinition:  ",CHAR(34),INDEX(Variables[Variable Definition],$A1074),CHAR(34),
", SpecciationCV:  ",CHAR(34),INDEX(Variables[Speciation],$A1074),CHAR(34),
", NoDataValue:  ",CHAR(34),INDEX(Variables[No Data Value],$A1074),CHAR(34),"}"))</f>
        <v>#REF!</v>
      </c>
    </row>
    <row r="1075" spans="1:17" x14ac:dyDescent="0.25">
      <c r="A1075">
        <v>1072</v>
      </c>
      <c r="D1075" t="e">
        <f>IF(INDEX(People[First Name],$A1075)="","",
CONCATENATE("  - &amp;PersonID",TEXT($A1075,"0000"),
" {","PersonFirstName:  ",CHAR(34),INDEX(People[First Name],$A1075),CHAR(34),
", PersonMiddleName:  ",CHAR(34),INDEX(People[Middle Name],$A1075),CHAR(34),
", PersonLastName:  ",CHAR(34),INDEX(People[Last Name],$A1075),CHAR(34),"}"))</f>
        <v>#REF!</v>
      </c>
      <c r="E1075" t="e">
        <f>IF(INDEX(Organizations[Organization Type '[CV']],$A1075)="","",
CONCATENATE("  - &amp;OrganizationID",TEXT($A1075,"0000"),
" {","OrganizationTypeCV:  ",CHAR(34),INDEX(Organizations[Organization Type '[CV']],$A1075),CHAR(34),
", OrganizationCode:  ",CHAR(34),INDEX(Organizations[Organization Code],$A1075),CHAR(34),
", OrganizationName:  ",CHAR(34),INDEX(Organizations[Organization Name],$A1075),CHAR(34),
", OrganizationDescription:  ",CHAR(34),INDEX(Organizations[Organization Description],$A1075),CHAR(34),
", OrganizationLink:  ",CHAR(34),INDEX(Organizations[Organization Link],$A1075),CHAR(34),"}"))</f>
        <v>#REF!</v>
      </c>
      <c r="F1075" t="e">
        <f>IF(INDEX(People[First Name],$A1075)="","",
CONCATENATE("  - &amp;AffiliationID",TEXT($A1075,"0000"),
" {PersonID: *PersonID",TEXT($A1075,"0000"),
", OrganizationID: *OrganizationID",TEXT(MATCH(INDEX(People[Organization Name],$A1075),Organizations[Organization Name],0),"0000"),
", IsPrimaryOrganizationContact: , AffiliationStartDate: , AffiliationEndDate: , PrimaryPhone: ",
", PrimaryEmail: ",CHAR(34),INDEX(People[Primary Email],$A1075),CHAR(34),
", PrimaryAddress: ",CHAR(34),INDEX(People[Primary Address],$A1075),CHAR(34),
", PersonLink: }"))</f>
        <v>#REF!</v>
      </c>
      <c r="H1075" t="e">
        <f>IF(COUNTA(CitationInformation)=0,"",IF(INDEX(AuthorList[Author Name],$A1075)="","",
CONCATENATE("  - &amp;AuthorListID",TEXT($A1075,"0000"),
"  {CitationID: *CitationID0001",
", PersonID: *PersonID",TEXT(MATCH(INDEX(AuthorList[Author Name],$A1075),People[Full Name],0),"0000"),
", AuthorOrder: ",INDEX(AuthorList[Author Number],$A1075),"}")))</f>
        <v>#REF!</v>
      </c>
      <c r="K1075" t="e">
        <f>IF(INDEX(SamplingFeatures[Feature Code],$A1075)="","",
CONCATENATE("  - &amp;SamplingFeatureID",TEXT($A1075,"0000"),
" {","SamplingFeatureUUID:  ",CHAR(34),INDEX(SamplingFeatures[Sampling Feature UUID],$A1075),CHAR(34),
", SamplingFeatureTypeCV:  ",CHAR(34),INDEX(SamplingFeatures[Sampling Feature Type],$A1075),CHAR(34),
", SamplingFeatureCode:  ",CHAR(34),INDEX(SamplingFeatures[Feature Code],$A1075),CHAR(34),
", SamplingFeatureName:  ",CHAR(34),INDEX(SamplingFeatures[Feature Name],$A1075),CHAR(34),
", SamplingFeatureDescription:  ",CHAR(34),INDEX(SamplingFeatures[Feature Description],$A1075),CHAR(34),
", SamplingFeatureGeotypeCV:  ",CHAR(34),INDEX(SamplingFeatures[Feature Geo Type],$A1075),CHAR(34),
", FeatureGeometry:  ",CHAR(34),INDEX(SamplingFeatures[Feature Geometry],$A1075),CHAR(34),
", Elevation_m:  ",CHAR(34),INDEX(SamplingFeatures[Elevation_m],$A1075),CHAR(34),
", ElevationDatumCV:  ",CHAR(34),ElevationDatum,CHAR(34),"}"))</f>
        <v>#REF!</v>
      </c>
      <c r="L1075" t="e">
        <f>IF(INDEX(SamplingFeatures[Sampling Feature Type],$A1075)&lt;&gt;"Site","",
CONCATENATE("  - &amp;SiteID",TEXT(SUMPRODUCT(--($L$3:$L1074&lt;&gt;"")),"0000"),
" {","SamplingFeatureID:  *SamplingFeatureID",TEXT($A1075,"0000"),
", SiteTypeCV:  ",CHAR(34),INDEX(Sites[Site Type],$A1075),CHAR(34),
", Latitude:  ",INDEX(Sites[Latitude],$A1075),
", Longitude:  ",INDEX(Sites[Longitude],$A1075),
", SRSName:  ",CHAR(34),LatLonDatum,CHAR(34),"}"))</f>
        <v>#REF!</v>
      </c>
      <c r="M1075" t="e">
        <f>IF(INDEX(SamplingFeatures[Sampling Feature Type],$A1075)&lt;&gt;"Specimen","",
CONCATENATE("  - &amp;SpecimenID",TEXT(SUMPRODUCT(--($M$3:$M1074&lt;&gt;"")),"0000"),
" {","SamplingFeatureID:  *SamplingFeatureID",TEXT($A1075,"0000"),
", SpecimenTypeCV:  ",CHAR(34),INDEX(Specimens[Specimen Type],$A1075),CHAR(34),
", SpecimenMediumCV:  ",INDEX(Specimens[Specimen Medium],$A1075),
", IsFieldSpecimen:  ",CHAR(34),INDEX(Specimens[Is Field Specimen?],$A1075),CHAR(34),"}"))</f>
        <v>#REF!</v>
      </c>
      <c r="N1075" t="e">
        <f>IF(COUNTA(SpatialOffsets[])=0,"", IF(INDEX(SpatialOffsets[Spatial Offset Type],$A1075)="","",
CONCATENATE("  - &amp;SpatialOffsetID",TEXT($A1075,"0000"),
" {","SpatialOffsetTypeCV:  ",CHAR(34),INDEX(SpatialOffsets[Spatial Offset Type],$A1075),CHAR(34),
", Offset1Value:  ",INDEX(SpatialOffsets[Offset 1 Value],$A1075),
", Offset1UnitID:  ",CHAR(34),INDEX(SpatialOffsets[Offset 1 Unit],$A1075),CHAR(34),
", Offset2Value:  ",INDEX(SpatialOffsets[Offset 2 Value],$A1075),
", Offset2UnitID:  ",CHAR(34),INDEX(SpatialOffsets[Offset 2 Unit],$A1075),CHAR(34),
", Offset3Value:  ",INDEX(SpatialOffsets[Offset 3 Value],$A1075),
", Offset3UnitID:  ",CHAR(34),INDEX(SpatialOffsets[Offset 3 Unit],$A1075),CHAR(34),,"}")))</f>
        <v>#REF!</v>
      </c>
      <c r="O1075" t="e">
        <f>IF(COUNTA(RelatedFeatures[])=0,"", IF(INDEX(RelatedFeatures[First Sampling Feature Code],$A1075)="","",
CONCATENATE("  - &amp;RelationID",TEXT($A1075,"0000"),
" {","SamplingFeatureID:  *SamplingFeatureID",TEXT(MATCH(INDEX(RelatedFeatures[First Sampling Feature Code],$A1075),SamplingFeatures[Feature Code],0),"0000"),
", RelationshipTypeCV:  ",CHAR(34),INDEX(RelatedFeatures[Relationship Type],$A1075),CHAR(34),
", RelatedFeatureID: *SamplingFeatureID",TEXT(MATCH(INDEX(RelatedFeatures[Second Sampling Feature Code],$A1075),SamplingFeatures[Feature Code],0),"0000"),
", SpatialOffsetID:  ",IF(INDEX(RelatedFeatures[Offset Number],$A1075)="","",CONCATENATE("*SpatialOffsetID",TEXT(INDEX(RelatedFeatures[Offset Number],$A1075),"0000"))),"}")))</f>
        <v>#REF!</v>
      </c>
      <c r="P1075" t="e">
        <f>IF(INDEX(Methods[Method Type],$A1075)="","",
CONCATENATE("  - &amp;MethodID",TEXT($A1075,"0000"),
" {","MethodTypeCV:  ",CHAR(34),INDEX(Methods[Method Type],$A1075),CHAR(34),
", MethodCode:  ",CHAR(34),INDEX(Methods[Method Code],$A1075),CHAR(34),
", MethodName:  ",CHAR(34),INDEX(Methods[Method Name],$A1075),CHAR(34),
", MethodDescription:  ",CHAR(34),INDEX(Methods[Method Description],$A1075),CHAR(34),
", MethodLink:  ",CHAR(34),INDEX(Methods[Method Link],$A1075),CHAR(34),
", OrganizationID: *OrganizationID",TEXT(MATCH(INDEX(Methods[Organization Name],$A1075),Organizations[Organization Name],0),"0000"),"}"))</f>
        <v>#REF!</v>
      </c>
      <c r="Q1075" t="e">
        <f>IF(INDEX(Variables[Variable Type],$A1075)="","",
CONCATENATE("  - &amp;VariableID",TEXT($A1075,"0000"),
" {","VariableTypeCV:  ",CHAR(34),INDEX(Variables[Variable Type],$A1075),CHAR(34),
", VariableCode:  ",CHAR(34),INDEX(Variables[Variable Code],$A1075),CHAR(34),
", VariableNameCV:  ",CHAR(34),INDEX(Variables[Variable Name],$A1075),CHAR(34),
", VariableDefinition:  ",CHAR(34),INDEX(Variables[Variable Definition],$A1075),CHAR(34),
", SpecciationCV:  ",CHAR(34),INDEX(Variables[Speciation],$A1075),CHAR(34),
", NoDataValue:  ",CHAR(34),INDEX(Variables[No Data Value],$A1075),CHAR(34),"}"))</f>
        <v>#REF!</v>
      </c>
    </row>
    <row r="1076" spans="1:17" x14ac:dyDescent="0.25">
      <c r="A1076">
        <v>1073</v>
      </c>
      <c r="D1076" t="e">
        <f>IF(INDEX(People[First Name],$A1076)="","",
CONCATENATE("  - &amp;PersonID",TEXT($A1076,"0000"),
" {","PersonFirstName:  ",CHAR(34),INDEX(People[First Name],$A1076),CHAR(34),
", PersonMiddleName:  ",CHAR(34),INDEX(People[Middle Name],$A1076),CHAR(34),
", PersonLastName:  ",CHAR(34),INDEX(People[Last Name],$A1076),CHAR(34),"}"))</f>
        <v>#REF!</v>
      </c>
      <c r="E1076" t="e">
        <f>IF(INDEX(Organizations[Organization Type '[CV']],$A1076)="","",
CONCATENATE("  - &amp;OrganizationID",TEXT($A1076,"0000"),
" {","OrganizationTypeCV:  ",CHAR(34),INDEX(Organizations[Organization Type '[CV']],$A1076),CHAR(34),
", OrganizationCode:  ",CHAR(34),INDEX(Organizations[Organization Code],$A1076),CHAR(34),
", OrganizationName:  ",CHAR(34),INDEX(Organizations[Organization Name],$A1076),CHAR(34),
", OrganizationDescription:  ",CHAR(34),INDEX(Organizations[Organization Description],$A1076),CHAR(34),
", OrganizationLink:  ",CHAR(34),INDEX(Organizations[Organization Link],$A1076),CHAR(34),"}"))</f>
        <v>#REF!</v>
      </c>
      <c r="F1076" t="e">
        <f>IF(INDEX(People[First Name],$A1076)="","",
CONCATENATE("  - &amp;AffiliationID",TEXT($A1076,"0000"),
" {PersonID: *PersonID",TEXT($A1076,"0000"),
", OrganizationID: *OrganizationID",TEXT(MATCH(INDEX(People[Organization Name],$A1076),Organizations[Organization Name],0),"0000"),
", IsPrimaryOrganizationContact: , AffiliationStartDate: , AffiliationEndDate: , PrimaryPhone: ",
", PrimaryEmail: ",CHAR(34),INDEX(People[Primary Email],$A1076),CHAR(34),
", PrimaryAddress: ",CHAR(34),INDEX(People[Primary Address],$A1076),CHAR(34),
", PersonLink: }"))</f>
        <v>#REF!</v>
      </c>
      <c r="H1076" t="e">
        <f>IF(COUNTA(CitationInformation)=0,"",IF(INDEX(AuthorList[Author Name],$A1076)="","",
CONCATENATE("  - &amp;AuthorListID",TEXT($A1076,"0000"),
"  {CitationID: *CitationID0001",
", PersonID: *PersonID",TEXT(MATCH(INDEX(AuthorList[Author Name],$A1076),People[Full Name],0),"0000"),
", AuthorOrder: ",INDEX(AuthorList[Author Number],$A1076),"}")))</f>
        <v>#REF!</v>
      </c>
      <c r="K1076" t="e">
        <f>IF(INDEX(SamplingFeatures[Feature Code],$A1076)="","",
CONCATENATE("  - &amp;SamplingFeatureID",TEXT($A1076,"0000"),
" {","SamplingFeatureUUID:  ",CHAR(34),INDEX(SamplingFeatures[Sampling Feature UUID],$A1076),CHAR(34),
", SamplingFeatureTypeCV:  ",CHAR(34),INDEX(SamplingFeatures[Sampling Feature Type],$A1076),CHAR(34),
", SamplingFeatureCode:  ",CHAR(34),INDEX(SamplingFeatures[Feature Code],$A1076),CHAR(34),
", SamplingFeatureName:  ",CHAR(34),INDEX(SamplingFeatures[Feature Name],$A1076),CHAR(34),
", SamplingFeatureDescription:  ",CHAR(34),INDEX(SamplingFeatures[Feature Description],$A1076),CHAR(34),
", SamplingFeatureGeotypeCV:  ",CHAR(34),INDEX(SamplingFeatures[Feature Geo Type],$A1076),CHAR(34),
", FeatureGeometry:  ",CHAR(34),INDEX(SamplingFeatures[Feature Geometry],$A1076),CHAR(34),
", Elevation_m:  ",CHAR(34),INDEX(SamplingFeatures[Elevation_m],$A1076),CHAR(34),
", ElevationDatumCV:  ",CHAR(34),ElevationDatum,CHAR(34),"}"))</f>
        <v>#REF!</v>
      </c>
      <c r="L1076" t="e">
        <f>IF(INDEX(SamplingFeatures[Sampling Feature Type],$A1076)&lt;&gt;"Site","",
CONCATENATE("  - &amp;SiteID",TEXT(SUMPRODUCT(--($L$3:$L1075&lt;&gt;"")),"0000"),
" {","SamplingFeatureID:  *SamplingFeatureID",TEXT($A1076,"0000"),
", SiteTypeCV:  ",CHAR(34),INDEX(Sites[Site Type],$A1076),CHAR(34),
", Latitude:  ",INDEX(Sites[Latitude],$A1076),
", Longitude:  ",INDEX(Sites[Longitude],$A1076),
", SRSName:  ",CHAR(34),LatLonDatum,CHAR(34),"}"))</f>
        <v>#REF!</v>
      </c>
      <c r="M1076" t="e">
        <f>IF(INDEX(SamplingFeatures[Sampling Feature Type],$A1076)&lt;&gt;"Specimen","",
CONCATENATE("  - &amp;SpecimenID",TEXT(SUMPRODUCT(--($M$3:$M1075&lt;&gt;"")),"0000"),
" {","SamplingFeatureID:  *SamplingFeatureID",TEXT($A1076,"0000"),
", SpecimenTypeCV:  ",CHAR(34),INDEX(Specimens[Specimen Type],$A1076),CHAR(34),
", SpecimenMediumCV:  ",INDEX(Specimens[Specimen Medium],$A1076),
", IsFieldSpecimen:  ",CHAR(34),INDEX(Specimens[Is Field Specimen?],$A1076),CHAR(34),"}"))</f>
        <v>#REF!</v>
      </c>
      <c r="N1076" t="e">
        <f>IF(COUNTA(SpatialOffsets[])=0,"", IF(INDEX(SpatialOffsets[Spatial Offset Type],$A1076)="","",
CONCATENATE("  - &amp;SpatialOffsetID",TEXT($A1076,"0000"),
" {","SpatialOffsetTypeCV:  ",CHAR(34),INDEX(SpatialOffsets[Spatial Offset Type],$A1076),CHAR(34),
", Offset1Value:  ",INDEX(SpatialOffsets[Offset 1 Value],$A1076),
", Offset1UnitID:  ",CHAR(34),INDEX(SpatialOffsets[Offset 1 Unit],$A1076),CHAR(34),
", Offset2Value:  ",INDEX(SpatialOffsets[Offset 2 Value],$A1076),
", Offset2UnitID:  ",CHAR(34),INDEX(SpatialOffsets[Offset 2 Unit],$A1076),CHAR(34),
", Offset3Value:  ",INDEX(SpatialOffsets[Offset 3 Value],$A1076),
", Offset3UnitID:  ",CHAR(34),INDEX(SpatialOffsets[Offset 3 Unit],$A1076),CHAR(34),,"}")))</f>
        <v>#REF!</v>
      </c>
      <c r="O1076" t="e">
        <f>IF(COUNTA(RelatedFeatures[])=0,"", IF(INDEX(RelatedFeatures[First Sampling Feature Code],$A1076)="","",
CONCATENATE("  - &amp;RelationID",TEXT($A1076,"0000"),
" {","SamplingFeatureID:  *SamplingFeatureID",TEXT(MATCH(INDEX(RelatedFeatures[First Sampling Feature Code],$A1076),SamplingFeatures[Feature Code],0),"0000"),
", RelationshipTypeCV:  ",CHAR(34),INDEX(RelatedFeatures[Relationship Type],$A1076),CHAR(34),
", RelatedFeatureID: *SamplingFeatureID",TEXT(MATCH(INDEX(RelatedFeatures[Second Sampling Feature Code],$A1076),SamplingFeatures[Feature Code],0),"0000"),
", SpatialOffsetID:  ",IF(INDEX(RelatedFeatures[Offset Number],$A1076)="","",CONCATENATE("*SpatialOffsetID",TEXT(INDEX(RelatedFeatures[Offset Number],$A1076),"0000"))),"}")))</f>
        <v>#REF!</v>
      </c>
      <c r="P1076" t="e">
        <f>IF(INDEX(Methods[Method Type],$A1076)="","",
CONCATENATE("  - &amp;MethodID",TEXT($A1076,"0000"),
" {","MethodTypeCV:  ",CHAR(34),INDEX(Methods[Method Type],$A1076),CHAR(34),
", MethodCode:  ",CHAR(34),INDEX(Methods[Method Code],$A1076),CHAR(34),
", MethodName:  ",CHAR(34),INDEX(Methods[Method Name],$A1076),CHAR(34),
", MethodDescription:  ",CHAR(34),INDEX(Methods[Method Description],$A1076),CHAR(34),
", MethodLink:  ",CHAR(34),INDEX(Methods[Method Link],$A1076),CHAR(34),
", OrganizationID: *OrganizationID",TEXT(MATCH(INDEX(Methods[Organization Name],$A1076),Organizations[Organization Name],0),"0000"),"}"))</f>
        <v>#REF!</v>
      </c>
      <c r="Q1076" t="e">
        <f>IF(INDEX(Variables[Variable Type],$A1076)="","",
CONCATENATE("  - &amp;VariableID",TEXT($A1076,"0000"),
" {","VariableTypeCV:  ",CHAR(34),INDEX(Variables[Variable Type],$A1076),CHAR(34),
", VariableCode:  ",CHAR(34),INDEX(Variables[Variable Code],$A1076),CHAR(34),
", VariableNameCV:  ",CHAR(34),INDEX(Variables[Variable Name],$A1076),CHAR(34),
", VariableDefinition:  ",CHAR(34),INDEX(Variables[Variable Definition],$A1076),CHAR(34),
", SpecciationCV:  ",CHAR(34),INDEX(Variables[Speciation],$A1076),CHAR(34),
", NoDataValue:  ",CHAR(34),INDEX(Variables[No Data Value],$A1076),CHAR(34),"}"))</f>
        <v>#REF!</v>
      </c>
    </row>
    <row r="1077" spans="1:17" x14ac:dyDescent="0.25">
      <c r="A1077">
        <v>1074</v>
      </c>
      <c r="D1077" t="e">
        <f>IF(INDEX(People[First Name],$A1077)="","",
CONCATENATE("  - &amp;PersonID",TEXT($A1077,"0000"),
" {","PersonFirstName:  ",CHAR(34),INDEX(People[First Name],$A1077),CHAR(34),
", PersonMiddleName:  ",CHAR(34),INDEX(People[Middle Name],$A1077),CHAR(34),
", PersonLastName:  ",CHAR(34),INDEX(People[Last Name],$A1077),CHAR(34),"}"))</f>
        <v>#REF!</v>
      </c>
      <c r="E1077" t="e">
        <f>IF(INDEX(Organizations[Organization Type '[CV']],$A1077)="","",
CONCATENATE("  - &amp;OrganizationID",TEXT($A1077,"0000"),
" {","OrganizationTypeCV:  ",CHAR(34),INDEX(Organizations[Organization Type '[CV']],$A1077),CHAR(34),
", OrganizationCode:  ",CHAR(34),INDEX(Organizations[Organization Code],$A1077),CHAR(34),
", OrganizationName:  ",CHAR(34),INDEX(Organizations[Organization Name],$A1077),CHAR(34),
", OrganizationDescription:  ",CHAR(34),INDEX(Organizations[Organization Description],$A1077),CHAR(34),
", OrganizationLink:  ",CHAR(34),INDEX(Organizations[Organization Link],$A1077),CHAR(34),"}"))</f>
        <v>#REF!</v>
      </c>
      <c r="F1077" t="e">
        <f>IF(INDEX(People[First Name],$A1077)="","",
CONCATENATE("  - &amp;AffiliationID",TEXT($A1077,"0000"),
" {PersonID: *PersonID",TEXT($A1077,"0000"),
", OrganizationID: *OrganizationID",TEXT(MATCH(INDEX(People[Organization Name],$A1077),Organizations[Organization Name],0),"0000"),
", IsPrimaryOrganizationContact: , AffiliationStartDate: , AffiliationEndDate: , PrimaryPhone: ",
", PrimaryEmail: ",CHAR(34),INDEX(People[Primary Email],$A1077),CHAR(34),
", PrimaryAddress: ",CHAR(34),INDEX(People[Primary Address],$A1077),CHAR(34),
", PersonLink: }"))</f>
        <v>#REF!</v>
      </c>
      <c r="H1077" t="e">
        <f>IF(COUNTA(CitationInformation)=0,"",IF(INDEX(AuthorList[Author Name],$A1077)="","",
CONCATENATE("  - &amp;AuthorListID",TEXT($A1077,"0000"),
"  {CitationID: *CitationID0001",
", PersonID: *PersonID",TEXT(MATCH(INDEX(AuthorList[Author Name],$A1077),People[Full Name],0),"0000"),
", AuthorOrder: ",INDEX(AuthorList[Author Number],$A1077),"}")))</f>
        <v>#REF!</v>
      </c>
      <c r="K1077" t="e">
        <f>IF(INDEX(SamplingFeatures[Feature Code],$A1077)="","",
CONCATENATE("  - &amp;SamplingFeatureID",TEXT($A1077,"0000"),
" {","SamplingFeatureUUID:  ",CHAR(34),INDEX(SamplingFeatures[Sampling Feature UUID],$A1077),CHAR(34),
", SamplingFeatureTypeCV:  ",CHAR(34),INDEX(SamplingFeatures[Sampling Feature Type],$A1077),CHAR(34),
", SamplingFeatureCode:  ",CHAR(34),INDEX(SamplingFeatures[Feature Code],$A1077),CHAR(34),
", SamplingFeatureName:  ",CHAR(34),INDEX(SamplingFeatures[Feature Name],$A1077),CHAR(34),
", SamplingFeatureDescription:  ",CHAR(34),INDEX(SamplingFeatures[Feature Description],$A1077),CHAR(34),
", SamplingFeatureGeotypeCV:  ",CHAR(34),INDEX(SamplingFeatures[Feature Geo Type],$A1077),CHAR(34),
", FeatureGeometry:  ",CHAR(34),INDEX(SamplingFeatures[Feature Geometry],$A1077),CHAR(34),
", Elevation_m:  ",CHAR(34),INDEX(SamplingFeatures[Elevation_m],$A1077),CHAR(34),
", ElevationDatumCV:  ",CHAR(34),ElevationDatum,CHAR(34),"}"))</f>
        <v>#REF!</v>
      </c>
      <c r="L1077" t="e">
        <f>IF(INDEX(SamplingFeatures[Sampling Feature Type],$A1077)&lt;&gt;"Site","",
CONCATENATE("  - &amp;SiteID",TEXT(SUMPRODUCT(--($L$3:$L1076&lt;&gt;"")),"0000"),
" {","SamplingFeatureID:  *SamplingFeatureID",TEXT($A1077,"0000"),
", SiteTypeCV:  ",CHAR(34),INDEX(Sites[Site Type],$A1077),CHAR(34),
", Latitude:  ",INDEX(Sites[Latitude],$A1077),
", Longitude:  ",INDEX(Sites[Longitude],$A1077),
", SRSName:  ",CHAR(34),LatLonDatum,CHAR(34),"}"))</f>
        <v>#REF!</v>
      </c>
      <c r="M1077" t="e">
        <f>IF(INDEX(SamplingFeatures[Sampling Feature Type],$A1077)&lt;&gt;"Specimen","",
CONCATENATE("  - &amp;SpecimenID",TEXT(SUMPRODUCT(--($M$3:$M1076&lt;&gt;"")),"0000"),
" {","SamplingFeatureID:  *SamplingFeatureID",TEXT($A1077,"0000"),
", SpecimenTypeCV:  ",CHAR(34),INDEX(Specimens[Specimen Type],$A1077),CHAR(34),
", SpecimenMediumCV:  ",INDEX(Specimens[Specimen Medium],$A1077),
", IsFieldSpecimen:  ",CHAR(34),INDEX(Specimens[Is Field Specimen?],$A1077),CHAR(34),"}"))</f>
        <v>#REF!</v>
      </c>
      <c r="N1077" t="e">
        <f>IF(COUNTA(SpatialOffsets[])=0,"", IF(INDEX(SpatialOffsets[Spatial Offset Type],$A1077)="","",
CONCATENATE("  - &amp;SpatialOffsetID",TEXT($A1077,"0000"),
" {","SpatialOffsetTypeCV:  ",CHAR(34),INDEX(SpatialOffsets[Spatial Offset Type],$A1077),CHAR(34),
", Offset1Value:  ",INDEX(SpatialOffsets[Offset 1 Value],$A1077),
", Offset1UnitID:  ",CHAR(34),INDEX(SpatialOffsets[Offset 1 Unit],$A1077),CHAR(34),
", Offset2Value:  ",INDEX(SpatialOffsets[Offset 2 Value],$A1077),
", Offset2UnitID:  ",CHAR(34),INDEX(SpatialOffsets[Offset 2 Unit],$A1077),CHAR(34),
", Offset3Value:  ",INDEX(SpatialOffsets[Offset 3 Value],$A1077),
", Offset3UnitID:  ",CHAR(34),INDEX(SpatialOffsets[Offset 3 Unit],$A1077),CHAR(34),,"}")))</f>
        <v>#REF!</v>
      </c>
      <c r="O1077" t="e">
        <f>IF(COUNTA(RelatedFeatures[])=0,"", IF(INDEX(RelatedFeatures[First Sampling Feature Code],$A1077)="","",
CONCATENATE("  - &amp;RelationID",TEXT($A1077,"0000"),
" {","SamplingFeatureID:  *SamplingFeatureID",TEXT(MATCH(INDEX(RelatedFeatures[First Sampling Feature Code],$A1077),SamplingFeatures[Feature Code],0),"0000"),
", RelationshipTypeCV:  ",CHAR(34),INDEX(RelatedFeatures[Relationship Type],$A1077),CHAR(34),
", RelatedFeatureID: *SamplingFeatureID",TEXT(MATCH(INDEX(RelatedFeatures[Second Sampling Feature Code],$A1077),SamplingFeatures[Feature Code],0),"0000"),
", SpatialOffsetID:  ",IF(INDEX(RelatedFeatures[Offset Number],$A1077)="","",CONCATENATE("*SpatialOffsetID",TEXT(INDEX(RelatedFeatures[Offset Number],$A1077),"0000"))),"}")))</f>
        <v>#REF!</v>
      </c>
      <c r="P1077" t="e">
        <f>IF(INDEX(Methods[Method Type],$A1077)="","",
CONCATENATE("  - &amp;MethodID",TEXT($A1077,"0000"),
" {","MethodTypeCV:  ",CHAR(34),INDEX(Methods[Method Type],$A1077),CHAR(34),
", MethodCode:  ",CHAR(34),INDEX(Methods[Method Code],$A1077),CHAR(34),
", MethodName:  ",CHAR(34),INDEX(Methods[Method Name],$A1077),CHAR(34),
", MethodDescription:  ",CHAR(34),INDEX(Methods[Method Description],$A1077),CHAR(34),
", MethodLink:  ",CHAR(34),INDEX(Methods[Method Link],$A1077),CHAR(34),
", OrganizationID: *OrganizationID",TEXT(MATCH(INDEX(Methods[Organization Name],$A1077),Organizations[Organization Name],0),"0000"),"}"))</f>
        <v>#REF!</v>
      </c>
      <c r="Q1077" t="e">
        <f>IF(INDEX(Variables[Variable Type],$A1077)="","",
CONCATENATE("  - &amp;VariableID",TEXT($A1077,"0000"),
" {","VariableTypeCV:  ",CHAR(34),INDEX(Variables[Variable Type],$A1077),CHAR(34),
", VariableCode:  ",CHAR(34),INDEX(Variables[Variable Code],$A1077),CHAR(34),
", VariableNameCV:  ",CHAR(34),INDEX(Variables[Variable Name],$A1077),CHAR(34),
", VariableDefinition:  ",CHAR(34),INDEX(Variables[Variable Definition],$A1077),CHAR(34),
", SpecciationCV:  ",CHAR(34),INDEX(Variables[Speciation],$A1077),CHAR(34),
", NoDataValue:  ",CHAR(34),INDEX(Variables[No Data Value],$A1077),CHAR(34),"}"))</f>
        <v>#REF!</v>
      </c>
    </row>
    <row r="1078" spans="1:17" x14ac:dyDescent="0.25">
      <c r="A1078">
        <v>1075</v>
      </c>
      <c r="D1078" t="e">
        <f>IF(INDEX(People[First Name],$A1078)="","",
CONCATENATE("  - &amp;PersonID",TEXT($A1078,"0000"),
" {","PersonFirstName:  ",CHAR(34),INDEX(People[First Name],$A1078),CHAR(34),
", PersonMiddleName:  ",CHAR(34),INDEX(People[Middle Name],$A1078),CHAR(34),
", PersonLastName:  ",CHAR(34),INDEX(People[Last Name],$A1078),CHAR(34),"}"))</f>
        <v>#REF!</v>
      </c>
      <c r="E1078" t="e">
        <f>IF(INDEX(Organizations[Organization Type '[CV']],$A1078)="","",
CONCATENATE("  - &amp;OrganizationID",TEXT($A1078,"0000"),
" {","OrganizationTypeCV:  ",CHAR(34),INDEX(Organizations[Organization Type '[CV']],$A1078),CHAR(34),
", OrganizationCode:  ",CHAR(34),INDEX(Organizations[Organization Code],$A1078),CHAR(34),
", OrganizationName:  ",CHAR(34),INDEX(Organizations[Organization Name],$A1078),CHAR(34),
", OrganizationDescription:  ",CHAR(34),INDEX(Organizations[Organization Description],$A1078),CHAR(34),
", OrganizationLink:  ",CHAR(34),INDEX(Organizations[Organization Link],$A1078),CHAR(34),"}"))</f>
        <v>#REF!</v>
      </c>
      <c r="F1078" t="e">
        <f>IF(INDEX(People[First Name],$A1078)="","",
CONCATENATE("  - &amp;AffiliationID",TEXT($A1078,"0000"),
" {PersonID: *PersonID",TEXT($A1078,"0000"),
", OrganizationID: *OrganizationID",TEXT(MATCH(INDEX(People[Organization Name],$A1078),Organizations[Organization Name],0),"0000"),
", IsPrimaryOrganizationContact: , AffiliationStartDate: , AffiliationEndDate: , PrimaryPhone: ",
", PrimaryEmail: ",CHAR(34),INDEX(People[Primary Email],$A1078),CHAR(34),
", PrimaryAddress: ",CHAR(34),INDEX(People[Primary Address],$A1078),CHAR(34),
", PersonLink: }"))</f>
        <v>#REF!</v>
      </c>
      <c r="H1078" t="e">
        <f>IF(COUNTA(CitationInformation)=0,"",IF(INDEX(AuthorList[Author Name],$A1078)="","",
CONCATENATE("  - &amp;AuthorListID",TEXT($A1078,"0000"),
"  {CitationID: *CitationID0001",
", PersonID: *PersonID",TEXT(MATCH(INDEX(AuthorList[Author Name],$A1078),People[Full Name],0),"0000"),
", AuthorOrder: ",INDEX(AuthorList[Author Number],$A1078),"}")))</f>
        <v>#REF!</v>
      </c>
      <c r="K1078" t="e">
        <f>IF(INDEX(SamplingFeatures[Feature Code],$A1078)="","",
CONCATENATE("  - &amp;SamplingFeatureID",TEXT($A1078,"0000"),
" {","SamplingFeatureUUID:  ",CHAR(34),INDEX(SamplingFeatures[Sampling Feature UUID],$A1078),CHAR(34),
", SamplingFeatureTypeCV:  ",CHAR(34),INDEX(SamplingFeatures[Sampling Feature Type],$A1078),CHAR(34),
", SamplingFeatureCode:  ",CHAR(34),INDEX(SamplingFeatures[Feature Code],$A1078),CHAR(34),
", SamplingFeatureName:  ",CHAR(34),INDEX(SamplingFeatures[Feature Name],$A1078),CHAR(34),
", SamplingFeatureDescription:  ",CHAR(34),INDEX(SamplingFeatures[Feature Description],$A1078),CHAR(34),
", SamplingFeatureGeotypeCV:  ",CHAR(34),INDEX(SamplingFeatures[Feature Geo Type],$A1078),CHAR(34),
", FeatureGeometry:  ",CHAR(34),INDEX(SamplingFeatures[Feature Geometry],$A1078),CHAR(34),
", Elevation_m:  ",CHAR(34),INDEX(SamplingFeatures[Elevation_m],$A1078),CHAR(34),
", ElevationDatumCV:  ",CHAR(34),ElevationDatum,CHAR(34),"}"))</f>
        <v>#REF!</v>
      </c>
      <c r="L1078" t="e">
        <f>IF(INDEX(SamplingFeatures[Sampling Feature Type],$A1078)&lt;&gt;"Site","",
CONCATENATE("  - &amp;SiteID",TEXT(SUMPRODUCT(--($L$3:$L1077&lt;&gt;"")),"0000"),
" {","SamplingFeatureID:  *SamplingFeatureID",TEXT($A1078,"0000"),
", SiteTypeCV:  ",CHAR(34),INDEX(Sites[Site Type],$A1078),CHAR(34),
", Latitude:  ",INDEX(Sites[Latitude],$A1078),
", Longitude:  ",INDEX(Sites[Longitude],$A1078),
", SRSName:  ",CHAR(34),LatLonDatum,CHAR(34),"}"))</f>
        <v>#REF!</v>
      </c>
      <c r="M1078" t="e">
        <f>IF(INDEX(SamplingFeatures[Sampling Feature Type],$A1078)&lt;&gt;"Specimen","",
CONCATENATE("  - &amp;SpecimenID",TEXT(SUMPRODUCT(--($M$3:$M1077&lt;&gt;"")),"0000"),
" {","SamplingFeatureID:  *SamplingFeatureID",TEXT($A1078,"0000"),
", SpecimenTypeCV:  ",CHAR(34),INDEX(Specimens[Specimen Type],$A1078),CHAR(34),
", SpecimenMediumCV:  ",INDEX(Specimens[Specimen Medium],$A1078),
", IsFieldSpecimen:  ",CHAR(34),INDEX(Specimens[Is Field Specimen?],$A1078),CHAR(34),"}"))</f>
        <v>#REF!</v>
      </c>
      <c r="N1078" t="e">
        <f>IF(COUNTA(SpatialOffsets[])=0,"", IF(INDEX(SpatialOffsets[Spatial Offset Type],$A1078)="","",
CONCATENATE("  - &amp;SpatialOffsetID",TEXT($A1078,"0000"),
" {","SpatialOffsetTypeCV:  ",CHAR(34),INDEX(SpatialOffsets[Spatial Offset Type],$A1078),CHAR(34),
", Offset1Value:  ",INDEX(SpatialOffsets[Offset 1 Value],$A1078),
", Offset1UnitID:  ",CHAR(34),INDEX(SpatialOffsets[Offset 1 Unit],$A1078),CHAR(34),
", Offset2Value:  ",INDEX(SpatialOffsets[Offset 2 Value],$A1078),
", Offset2UnitID:  ",CHAR(34),INDEX(SpatialOffsets[Offset 2 Unit],$A1078),CHAR(34),
", Offset3Value:  ",INDEX(SpatialOffsets[Offset 3 Value],$A1078),
", Offset3UnitID:  ",CHAR(34),INDEX(SpatialOffsets[Offset 3 Unit],$A1078),CHAR(34),,"}")))</f>
        <v>#REF!</v>
      </c>
      <c r="O1078" t="e">
        <f>IF(COUNTA(RelatedFeatures[])=0,"", IF(INDEX(RelatedFeatures[First Sampling Feature Code],$A1078)="","",
CONCATENATE("  - &amp;RelationID",TEXT($A1078,"0000"),
" {","SamplingFeatureID:  *SamplingFeatureID",TEXT(MATCH(INDEX(RelatedFeatures[First Sampling Feature Code],$A1078),SamplingFeatures[Feature Code],0),"0000"),
", RelationshipTypeCV:  ",CHAR(34),INDEX(RelatedFeatures[Relationship Type],$A1078),CHAR(34),
", RelatedFeatureID: *SamplingFeatureID",TEXT(MATCH(INDEX(RelatedFeatures[Second Sampling Feature Code],$A1078),SamplingFeatures[Feature Code],0),"0000"),
", SpatialOffsetID:  ",IF(INDEX(RelatedFeatures[Offset Number],$A1078)="","",CONCATENATE("*SpatialOffsetID",TEXT(INDEX(RelatedFeatures[Offset Number],$A1078),"0000"))),"}")))</f>
        <v>#REF!</v>
      </c>
      <c r="P1078" t="e">
        <f>IF(INDEX(Methods[Method Type],$A1078)="","",
CONCATENATE("  - &amp;MethodID",TEXT($A1078,"0000"),
" {","MethodTypeCV:  ",CHAR(34),INDEX(Methods[Method Type],$A1078),CHAR(34),
", MethodCode:  ",CHAR(34),INDEX(Methods[Method Code],$A1078),CHAR(34),
", MethodName:  ",CHAR(34),INDEX(Methods[Method Name],$A1078),CHAR(34),
", MethodDescription:  ",CHAR(34),INDEX(Methods[Method Description],$A1078),CHAR(34),
", MethodLink:  ",CHAR(34),INDEX(Methods[Method Link],$A1078),CHAR(34),
", OrganizationID: *OrganizationID",TEXT(MATCH(INDEX(Methods[Organization Name],$A1078),Organizations[Organization Name],0),"0000"),"}"))</f>
        <v>#REF!</v>
      </c>
      <c r="Q1078" t="e">
        <f>IF(INDEX(Variables[Variable Type],$A1078)="","",
CONCATENATE("  - &amp;VariableID",TEXT($A1078,"0000"),
" {","VariableTypeCV:  ",CHAR(34),INDEX(Variables[Variable Type],$A1078),CHAR(34),
", VariableCode:  ",CHAR(34),INDEX(Variables[Variable Code],$A1078),CHAR(34),
", VariableNameCV:  ",CHAR(34),INDEX(Variables[Variable Name],$A1078),CHAR(34),
", VariableDefinition:  ",CHAR(34),INDEX(Variables[Variable Definition],$A1078),CHAR(34),
", SpecciationCV:  ",CHAR(34),INDEX(Variables[Speciation],$A1078),CHAR(34),
", NoDataValue:  ",CHAR(34),INDEX(Variables[No Data Value],$A1078),CHAR(34),"}"))</f>
        <v>#REF!</v>
      </c>
    </row>
    <row r="1079" spans="1:17" x14ac:dyDescent="0.25">
      <c r="A1079">
        <v>1076</v>
      </c>
      <c r="D1079" t="e">
        <f>IF(INDEX(People[First Name],$A1079)="","",
CONCATENATE("  - &amp;PersonID",TEXT($A1079,"0000"),
" {","PersonFirstName:  ",CHAR(34),INDEX(People[First Name],$A1079),CHAR(34),
", PersonMiddleName:  ",CHAR(34),INDEX(People[Middle Name],$A1079),CHAR(34),
", PersonLastName:  ",CHAR(34),INDEX(People[Last Name],$A1079),CHAR(34),"}"))</f>
        <v>#REF!</v>
      </c>
      <c r="E1079" t="e">
        <f>IF(INDEX(Organizations[Organization Type '[CV']],$A1079)="","",
CONCATENATE("  - &amp;OrganizationID",TEXT($A1079,"0000"),
" {","OrganizationTypeCV:  ",CHAR(34),INDEX(Organizations[Organization Type '[CV']],$A1079),CHAR(34),
", OrganizationCode:  ",CHAR(34),INDEX(Organizations[Organization Code],$A1079),CHAR(34),
", OrganizationName:  ",CHAR(34),INDEX(Organizations[Organization Name],$A1079),CHAR(34),
", OrganizationDescription:  ",CHAR(34),INDEX(Organizations[Organization Description],$A1079),CHAR(34),
", OrganizationLink:  ",CHAR(34),INDEX(Organizations[Organization Link],$A1079),CHAR(34),"}"))</f>
        <v>#REF!</v>
      </c>
      <c r="F1079" t="e">
        <f>IF(INDEX(People[First Name],$A1079)="","",
CONCATENATE("  - &amp;AffiliationID",TEXT($A1079,"0000"),
" {PersonID: *PersonID",TEXT($A1079,"0000"),
", OrganizationID: *OrganizationID",TEXT(MATCH(INDEX(People[Organization Name],$A1079),Organizations[Organization Name],0),"0000"),
", IsPrimaryOrganizationContact: , AffiliationStartDate: , AffiliationEndDate: , PrimaryPhone: ",
", PrimaryEmail: ",CHAR(34),INDEX(People[Primary Email],$A1079),CHAR(34),
", PrimaryAddress: ",CHAR(34),INDEX(People[Primary Address],$A1079),CHAR(34),
", PersonLink: }"))</f>
        <v>#REF!</v>
      </c>
      <c r="H1079" t="e">
        <f>IF(COUNTA(CitationInformation)=0,"",IF(INDEX(AuthorList[Author Name],$A1079)="","",
CONCATENATE("  - &amp;AuthorListID",TEXT($A1079,"0000"),
"  {CitationID: *CitationID0001",
", PersonID: *PersonID",TEXT(MATCH(INDEX(AuthorList[Author Name],$A1079),People[Full Name],0),"0000"),
", AuthorOrder: ",INDEX(AuthorList[Author Number],$A1079),"}")))</f>
        <v>#REF!</v>
      </c>
      <c r="K1079" t="e">
        <f>IF(INDEX(SamplingFeatures[Feature Code],$A1079)="","",
CONCATENATE("  - &amp;SamplingFeatureID",TEXT($A1079,"0000"),
" {","SamplingFeatureUUID:  ",CHAR(34),INDEX(SamplingFeatures[Sampling Feature UUID],$A1079),CHAR(34),
", SamplingFeatureTypeCV:  ",CHAR(34),INDEX(SamplingFeatures[Sampling Feature Type],$A1079),CHAR(34),
", SamplingFeatureCode:  ",CHAR(34),INDEX(SamplingFeatures[Feature Code],$A1079),CHAR(34),
", SamplingFeatureName:  ",CHAR(34),INDEX(SamplingFeatures[Feature Name],$A1079),CHAR(34),
", SamplingFeatureDescription:  ",CHAR(34),INDEX(SamplingFeatures[Feature Description],$A1079),CHAR(34),
", SamplingFeatureGeotypeCV:  ",CHAR(34),INDEX(SamplingFeatures[Feature Geo Type],$A1079),CHAR(34),
", FeatureGeometry:  ",CHAR(34),INDEX(SamplingFeatures[Feature Geometry],$A1079),CHAR(34),
", Elevation_m:  ",CHAR(34),INDEX(SamplingFeatures[Elevation_m],$A1079),CHAR(34),
", ElevationDatumCV:  ",CHAR(34),ElevationDatum,CHAR(34),"}"))</f>
        <v>#REF!</v>
      </c>
      <c r="L1079" t="e">
        <f>IF(INDEX(SamplingFeatures[Sampling Feature Type],$A1079)&lt;&gt;"Site","",
CONCATENATE("  - &amp;SiteID",TEXT(SUMPRODUCT(--($L$3:$L1078&lt;&gt;"")),"0000"),
" {","SamplingFeatureID:  *SamplingFeatureID",TEXT($A1079,"0000"),
", SiteTypeCV:  ",CHAR(34),INDEX(Sites[Site Type],$A1079),CHAR(34),
", Latitude:  ",INDEX(Sites[Latitude],$A1079),
", Longitude:  ",INDEX(Sites[Longitude],$A1079),
", SRSName:  ",CHAR(34),LatLonDatum,CHAR(34),"}"))</f>
        <v>#REF!</v>
      </c>
      <c r="M1079" t="e">
        <f>IF(INDEX(SamplingFeatures[Sampling Feature Type],$A1079)&lt;&gt;"Specimen","",
CONCATENATE("  - &amp;SpecimenID",TEXT(SUMPRODUCT(--($M$3:$M1078&lt;&gt;"")),"0000"),
" {","SamplingFeatureID:  *SamplingFeatureID",TEXT($A1079,"0000"),
", SpecimenTypeCV:  ",CHAR(34),INDEX(Specimens[Specimen Type],$A1079),CHAR(34),
", SpecimenMediumCV:  ",INDEX(Specimens[Specimen Medium],$A1079),
", IsFieldSpecimen:  ",CHAR(34),INDEX(Specimens[Is Field Specimen?],$A1079),CHAR(34),"}"))</f>
        <v>#REF!</v>
      </c>
      <c r="N1079" t="e">
        <f>IF(COUNTA(SpatialOffsets[])=0,"", IF(INDEX(SpatialOffsets[Spatial Offset Type],$A1079)="","",
CONCATENATE("  - &amp;SpatialOffsetID",TEXT($A1079,"0000"),
" {","SpatialOffsetTypeCV:  ",CHAR(34),INDEX(SpatialOffsets[Spatial Offset Type],$A1079),CHAR(34),
", Offset1Value:  ",INDEX(SpatialOffsets[Offset 1 Value],$A1079),
", Offset1UnitID:  ",CHAR(34),INDEX(SpatialOffsets[Offset 1 Unit],$A1079),CHAR(34),
", Offset2Value:  ",INDEX(SpatialOffsets[Offset 2 Value],$A1079),
", Offset2UnitID:  ",CHAR(34),INDEX(SpatialOffsets[Offset 2 Unit],$A1079),CHAR(34),
", Offset3Value:  ",INDEX(SpatialOffsets[Offset 3 Value],$A1079),
", Offset3UnitID:  ",CHAR(34),INDEX(SpatialOffsets[Offset 3 Unit],$A1079),CHAR(34),,"}")))</f>
        <v>#REF!</v>
      </c>
      <c r="O1079" t="e">
        <f>IF(COUNTA(RelatedFeatures[])=0,"", IF(INDEX(RelatedFeatures[First Sampling Feature Code],$A1079)="","",
CONCATENATE("  - &amp;RelationID",TEXT($A1079,"0000"),
" {","SamplingFeatureID:  *SamplingFeatureID",TEXT(MATCH(INDEX(RelatedFeatures[First Sampling Feature Code],$A1079),SamplingFeatures[Feature Code],0),"0000"),
", RelationshipTypeCV:  ",CHAR(34),INDEX(RelatedFeatures[Relationship Type],$A1079),CHAR(34),
", RelatedFeatureID: *SamplingFeatureID",TEXT(MATCH(INDEX(RelatedFeatures[Second Sampling Feature Code],$A1079),SamplingFeatures[Feature Code],0),"0000"),
", SpatialOffsetID:  ",IF(INDEX(RelatedFeatures[Offset Number],$A1079)="","",CONCATENATE("*SpatialOffsetID",TEXT(INDEX(RelatedFeatures[Offset Number],$A1079),"0000"))),"}")))</f>
        <v>#REF!</v>
      </c>
      <c r="P1079" t="e">
        <f>IF(INDEX(Methods[Method Type],$A1079)="","",
CONCATENATE("  - &amp;MethodID",TEXT($A1079,"0000"),
" {","MethodTypeCV:  ",CHAR(34),INDEX(Methods[Method Type],$A1079),CHAR(34),
", MethodCode:  ",CHAR(34),INDEX(Methods[Method Code],$A1079),CHAR(34),
", MethodName:  ",CHAR(34),INDEX(Methods[Method Name],$A1079),CHAR(34),
", MethodDescription:  ",CHAR(34),INDEX(Methods[Method Description],$A1079),CHAR(34),
", MethodLink:  ",CHAR(34),INDEX(Methods[Method Link],$A1079),CHAR(34),
", OrganizationID: *OrganizationID",TEXT(MATCH(INDEX(Methods[Organization Name],$A1079),Organizations[Organization Name],0),"0000"),"}"))</f>
        <v>#REF!</v>
      </c>
      <c r="Q1079" t="e">
        <f>IF(INDEX(Variables[Variable Type],$A1079)="","",
CONCATENATE("  - &amp;VariableID",TEXT($A1079,"0000"),
" {","VariableTypeCV:  ",CHAR(34),INDEX(Variables[Variable Type],$A1079),CHAR(34),
", VariableCode:  ",CHAR(34),INDEX(Variables[Variable Code],$A1079),CHAR(34),
", VariableNameCV:  ",CHAR(34),INDEX(Variables[Variable Name],$A1079),CHAR(34),
", VariableDefinition:  ",CHAR(34),INDEX(Variables[Variable Definition],$A1079),CHAR(34),
", SpecciationCV:  ",CHAR(34),INDEX(Variables[Speciation],$A1079),CHAR(34),
", NoDataValue:  ",CHAR(34),INDEX(Variables[No Data Value],$A1079),CHAR(34),"}"))</f>
        <v>#REF!</v>
      </c>
    </row>
    <row r="1080" spans="1:17" x14ac:dyDescent="0.25">
      <c r="A1080">
        <v>1077</v>
      </c>
      <c r="D1080" t="e">
        <f>IF(INDEX(People[First Name],$A1080)="","",
CONCATENATE("  - &amp;PersonID",TEXT($A1080,"0000"),
" {","PersonFirstName:  ",CHAR(34),INDEX(People[First Name],$A1080),CHAR(34),
", PersonMiddleName:  ",CHAR(34),INDEX(People[Middle Name],$A1080),CHAR(34),
", PersonLastName:  ",CHAR(34),INDEX(People[Last Name],$A1080),CHAR(34),"}"))</f>
        <v>#REF!</v>
      </c>
      <c r="E1080" t="e">
        <f>IF(INDEX(Organizations[Organization Type '[CV']],$A1080)="","",
CONCATENATE("  - &amp;OrganizationID",TEXT($A1080,"0000"),
" {","OrganizationTypeCV:  ",CHAR(34),INDEX(Organizations[Organization Type '[CV']],$A1080),CHAR(34),
", OrganizationCode:  ",CHAR(34),INDEX(Organizations[Organization Code],$A1080),CHAR(34),
", OrganizationName:  ",CHAR(34),INDEX(Organizations[Organization Name],$A1080),CHAR(34),
", OrganizationDescription:  ",CHAR(34),INDEX(Organizations[Organization Description],$A1080),CHAR(34),
", OrganizationLink:  ",CHAR(34),INDEX(Organizations[Organization Link],$A1080),CHAR(34),"}"))</f>
        <v>#REF!</v>
      </c>
      <c r="F1080" t="e">
        <f>IF(INDEX(People[First Name],$A1080)="","",
CONCATENATE("  - &amp;AffiliationID",TEXT($A1080,"0000"),
" {PersonID: *PersonID",TEXT($A1080,"0000"),
", OrganizationID: *OrganizationID",TEXT(MATCH(INDEX(People[Organization Name],$A1080),Organizations[Organization Name],0),"0000"),
", IsPrimaryOrganizationContact: , AffiliationStartDate: , AffiliationEndDate: , PrimaryPhone: ",
", PrimaryEmail: ",CHAR(34),INDEX(People[Primary Email],$A1080),CHAR(34),
", PrimaryAddress: ",CHAR(34),INDEX(People[Primary Address],$A1080),CHAR(34),
", PersonLink: }"))</f>
        <v>#REF!</v>
      </c>
      <c r="H1080" t="e">
        <f>IF(COUNTA(CitationInformation)=0,"",IF(INDEX(AuthorList[Author Name],$A1080)="","",
CONCATENATE("  - &amp;AuthorListID",TEXT($A1080,"0000"),
"  {CitationID: *CitationID0001",
", PersonID: *PersonID",TEXT(MATCH(INDEX(AuthorList[Author Name],$A1080),People[Full Name],0),"0000"),
", AuthorOrder: ",INDEX(AuthorList[Author Number],$A1080),"}")))</f>
        <v>#REF!</v>
      </c>
      <c r="K1080" t="e">
        <f>IF(INDEX(SamplingFeatures[Feature Code],$A1080)="","",
CONCATENATE("  - &amp;SamplingFeatureID",TEXT($A1080,"0000"),
" {","SamplingFeatureUUID:  ",CHAR(34),INDEX(SamplingFeatures[Sampling Feature UUID],$A1080),CHAR(34),
", SamplingFeatureTypeCV:  ",CHAR(34),INDEX(SamplingFeatures[Sampling Feature Type],$A1080),CHAR(34),
", SamplingFeatureCode:  ",CHAR(34),INDEX(SamplingFeatures[Feature Code],$A1080),CHAR(34),
", SamplingFeatureName:  ",CHAR(34),INDEX(SamplingFeatures[Feature Name],$A1080),CHAR(34),
", SamplingFeatureDescription:  ",CHAR(34),INDEX(SamplingFeatures[Feature Description],$A1080),CHAR(34),
", SamplingFeatureGeotypeCV:  ",CHAR(34),INDEX(SamplingFeatures[Feature Geo Type],$A1080),CHAR(34),
", FeatureGeometry:  ",CHAR(34),INDEX(SamplingFeatures[Feature Geometry],$A1080),CHAR(34),
", Elevation_m:  ",CHAR(34),INDEX(SamplingFeatures[Elevation_m],$A1080),CHAR(34),
", ElevationDatumCV:  ",CHAR(34),ElevationDatum,CHAR(34),"}"))</f>
        <v>#REF!</v>
      </c>
      <c r="L1080" t="e">
        <f>IF(INDEX(SamplingFeatures[Sampling Feature Type],$A1080)&lt;&gt;"Site","",
CONCATENATE("  - &amp;SiteID",TEXT(SUMPRODUCT(--($L$3:$L1079&lt;&gt;"")),"0000"),
" {","SamplingFeatureID:  *SamplingFeatureID",TEXT($A1080,"0000"),
", SiteTypeCV:  ",CHAR(34),INDEX(Sites[Site Type],$A1080),CHAR(34),
", Latitude:  ",INDEX(Sites[Latitude],$A1080),
", Longitude:  ",INDEX(Sites[Longitude],$A1080),
", SRSName:  ",CHAR(34),LatLonDatum,CHAR(34),"}"))</f>
        <v>#REF!</v>
      </c>
      <c r="M1080" t="e">
        <f>IF(INDEX(SamplingFeatures[Sampling Feature Type],$A1080)&lt;&gt;"Specimen","",
CONCATENATE("  - &amp;SpecimenID",TEXT(SUMPRODUCT(--($M$3:$M1079&lt;&gt;"")),"0000"),
" {","SamplingFeatureID:  *SamplingFeatureID",TEXT($A1080,"0000"),
", SpecimenTypeCV:  ",CHAR(34),INDEX(Specimens[Specimen Type],$A1080),CHAR(34),
", SpecimenMediumCV:  ",INDEX(Specimens[Specimen Medium],$A1080),
", IsFieldSpecimen:  ",CHAR(34),INDEX(Specimens[Is Field Specimen?],$A1080),CHAR(34),"}"))</f>
        <v>#REF!</v>
      </c>
      <c r="N1080" t="e">
        <f>IF(COUNTA(SpatialOffsets[])=0,"", IF(INDEX(SpatialOffsets[Spatial Offset Type],$A1080)="","",
CONCATENATE("  - &amp;SpatialOffsetID",TEXT($A1080,"0000"),
" {","SpatialOffsetTypeCV:  ",CHAR(34),INDEX(SpatialOffsets[Spatial Offset Type],$A1080),CHAR(34),
", Offset1Value:  ",INDEX(SpatialOffsets[Offset 1 Value],$A1080),
", Offset1UnitID:  ",CHAR(34),INDEX(SpatialOffsets[Offset 1 Unit],$A1080),CHAR(34),
", Offset2Value:  ",INDEX(SpatialOffsets[Offset 2 Value],$A1080),
", Offset2UnitID:  ",CHAR(34),INDEX(SpatialOffsets[Offset 2 Unit],$A1080),CHAR(34),
", Offset3Value:  ",INDEX(SpatialOffsets[Offset 3 Value],$A1080),
", Offset3UnitID:  ",CHAR(34),INDEX(SpatialOffsets[Offset 3 Unit],$A1080),CHAR(34),,"}")))</f>
        <v>#REF!</v>
      </c>
      <c r="O1080" t="e">
        <f>IF(COUNTA(RelatedFeatures[])=0,"", IF(INDEX(RelatedFeatures[First Sampling Feature Code],$A1080)="","",
CONCATENATE("  - &amp;RelationID",TEXT($A1080,"0000"),
" {","SamplingFeatureID:  *SamplingFeatureID",TEXT(MATCH(INDEX(RelatedFeatures[First Sampling Feature Code],$A1080),SamplingFeatures[Feature Code],0),"0000"),
", RelationshipTypeCV:  ",CHAR(34),INDEX(RelatedFeatures[Relationship Type],$A1080),CHAR(34),
", RelatedFeatureID: *SamplingFeatureID",TEXT(MATCH(INDEX(RelatedFeatures[Second Sampling Feature Code],$A1080),SamplingFeatures[Feature Code],0),"0000"),
", SpatialOffsetID:  ",IF(INDEX(RelatedFeatures[Offset Number],$A1080)="","",CONCATENATE("*SpatialOffsetID",TEXT(INDEX(RelatedFeatures[Offset Number],$A1080),"0000"))),"}")))</f>
        <v>#REF!</v>
      </c>
      <c r="P1080" t="e">
        <f>IF(INDEX(Methods[Method Type],$A1080)="","",
CONCATENATE("  - &amp;MethodID",TEXT($A1080,"0000"),
" {","MethodTypeCV:  ",CHAR(34),INDEX(Methods[Method Type],$A1080),CHAR(34),
", MethodCode:  ",CHAR(34),INDEX(Methods[Method Code],$A1080),CHAR(34),
", MethodName:  ",CHAR(34),INDEX(Methods[Method Name],$A1080),CHAR(34),
", MethodDescription:  ",CHAR(34),INDEX(Methods[Method Description],$A1080),CHAR(34),
", MethodLink:  ",CHAR(34),INDEX(Methods[Method Link],$A1080),CHAR(34),
", OrganizationID: *OrganizationID",TEXT(MATCH(INDEX(Methods[Organization Name],$A1080),Organizations[Organization Name],0),"0000"),"}"))</f>
        <v>#REF!</v>
      </c>
      <c r="Q1080" t="e">
        <f>IF(INDEX(Variables[Variable Type],$A1080)="","",
CONCATENATE("  - &amp;VariableID",TEXT($A1080,"0000"),
" {","VariableTypeCV:  ",CHAR(34),INDEX(Variables[Variable Type],$A1080),CHAR(34),
", VariableCode:  ",CHAR(34),INDEX(Variables[Variable Code],$A1080),CHAR(34),
", VariableNameCV:  ",CHAR(34),INDEX(Variables[Variable Name],$A1080),CHAR(34),
", VariableDefinition:  ",CHAR(34),INDEX(Variables[Variable Definition],$A1080),CHAR(34),
", SpecciationCV:  ",CHAR(34),INDEX(Variables[Speciation],$A1080),CHAR(34),
", NoDataValue:  ",CHAR(34),INDEX(Variables[No Data Value],$A1080),CHAR(34),"}"))</f>
        <v>#REF!</v>
      </c>
    </row>
    <row r="1081" spans="1:17" x14ac:dyDescent="0.25">
      <c r="A1081">
        <v>1078</v>
      </c>
      <c r="D1081" t="e">
        <f>IF(INDEX(People[First Name],$A1081)="","",
CONCATENATE("  - &amp;PersonID",TEXT($A1081,"0000"),
" {","PersonFirstName:  ",CHAR(34),INDEX(People[First Name],$A1081),CHAR(34),
", PersonMiddleName:  ",CHAR(34),INDEX(People[Middle Name],$A1081),CHAR(34),
", PersonLastName:  ",CHAR(34),INDEX(People[Last Name],$A1081),CHAR(34),"}"))</f>
        <v>#REF!</v>
      </c>
      <c r="E1081" t="e">
        <f>IF(INDEX(Organizations[Organization Type '[CV']],$A1081)="","",
CONCATENATE("  - &amp;OrganizationID",TEXT($A1081,"0000"),
" {","OrganizationTypeCV:  ",CHAR(34),INDEX(Organizations[Organization Type '[CV']],$A1081),CHAR(34),
", OrganizationCode:  ",CHAR(34),INDEX(Organizations[Organization Code],$A1081),CHAR(34),
", OrganizationName:  ",CHAR(34),INDEX(Organizations[Organization Name],$A1081),CHAR(34),
", OrganizationDescription:  ",CHAR(34),INDEX(Organizations[Organization Description],$A1081),CHAR(34),
", OrganizationLink:  ",CHAR(34),INDEX(Organizations[Organization Link],$A1081),CHAR(34),"}"))</f>
        <v>#REF!</v>
      </c>
      <c r="F1081" t="e">
        <f>IF(INDEX(People[First Name],$A1081)="","",
CONCATENATE("  - &amp;AffiliationID",TEXT($A1081,"0000"),
" {PersonID: *PersonID",TEXT($A1081,"0000"),
", OrganizationID: *OrganizationID",TEXT(MATCH(INDEX(People[Organization Name],$A1081),Organizations[Organization Name],0),"0000"),
", IsPrimaryOrganizationContact: , AffiliationStartDate: , AffiliationEndDate: , PrimaryPhone: ",
", PrimaryEmail: ",CHAR(34),INDEX(People[Primary Email],$A1081),CHAR(34),
", PrimaryAddress: ",CHAR(34),INDEX(People[Primary Address],$A1081),CHAR(34),
", PersonLink: }"))</f>
        <v>#REF!</v>
      </c>
      <c r="H1081" t="e">
        <f>IF(COUNTA(CitationInformation)=0,"",IF(INDEX(AuthorList[Author Name],$A1081)="","",
CONCATENATE("  - &amp;AuthorListID",TEXT($A1081,"0000"),
"  {CitationID: *CitationID0001",
", PersonID: *PersonID",TEXT(MATCH(INDEX(AuthorList[Author Name],$A1081),People[Full Name],0),"0000"),
", AuthorOrder: ",INDEX(AuthorList[Author Number],$A1081),"}")))</f>
        <v>#REF!</v>
      </c>
      <c r="K1081" t="e">
        <f>IF(INDEX(SamplingFeatures[Feature Code],$A1081)="","",
CONCATENATE("  - &amp;SamplingFeatureID",TEXT($A1081,"0000"),
" {","SamplingFeatureUUID:  ",CHAR(34),INDEX(SamplingFeatures[Sampling Feature UUID],$A1081),CHAR(34),
", SamplingFeatureTypeCV:  ",CHAR(34),INDEX(SamplingFeatures[Sampling Feature Type],$A1081),CHAR(34),
", SamplingFeatureCode:  ",CHAR(34),INDEX(SamplingFeatures[Feature Code],$A1081),CHAR(34),
", SamplingFeatureName:  ",CHAR(34),INDEX(SamplingFeatures[Feature Name],$A1081),CHAR(34),
", SamplingFeatureDescription:  ",CHAR(34),INDEX(SamplingFeatures[Feature Description],$A1081),CHAR(34),
", SamplingFeatureGeotypeCV:  ",CHAR(34),INDEX(SamplingFeatures[Feature Geo Type],$A1081),CHAR(34),
", FeatureGeometry:  ",CHAR(34),INDEX(SamplingFeatures[Feature Geometry],$A1081),CHAR(34),
", Elevation_m:  ",CHAR(34),INDEX(SamplingFeatures[Elevation_m],$A1081),CHAR(34),
", ElevationDatumCV:  ",CHAR(34),ElevationDatum,CHAR(34),"}"))</f>
        <v>#REF!</v>
      </c>
      <c r="L1081" t="e">
        <f>IF(INDEX(SamplingFeatures[Sampling Feature Type],$A1081)&lt;&gt;"Site","",
CONCATENATE("  - &amp;SiteID",TEXT(SUMPRODUCT(--($L$3:$L1080&lt;&gt;"")),"0000"),
" {","SamplingFeatureID:  *SamplingFeatureID",TEXT($A1081,"0000"),
", SiteTypeCV:  ",CHAR(34),INDEX(Sites[Site Type],$A1081),CHAR(34),
", Latitude:  ",INDEX(Sites[Latitude],$A1081),
", Longitude:  ",INDEX(Sites[Longitude],$A1081),
", SRSName:  ",CHAR(34),LatLonDatum,CHAR(34),"}"))</f>
        <v>#REF!</v>
      </c>
      <c r="M1081" t="e">
        <f>IF(INDEX(SamplingFeatures[Sampling Feature Type],$A1081)&lt;&gt;"Specimen","",
CONCATENATE("  - &amp;SpecimenID",TEXT(SUMPRODUCT(--($M$3:$M1080&lt;&gt;"")),"0000"),
" {","SamplingFeatureID:  *SamplingFeatureID",TEXT($A1081,"0000"),
", SpecimenTypeCV:  ",CHAR(34),INDEX(Specimens[Specimen Type],$A1081),CHAR(34),
", SpecimenMediumCV:  ",INDEX(Specimens[Specimen Medium],$A1081),
", IsFieldSpecimen:  ",CHAR(34),INDEX(Specimens[Is Field Specimen?],$A1081),CHAR(34),"}"))</f>
        <v>#REF!</v>
      </c>
      <c r="N1081" t="e">
        <f>IF(COUNTA(SpatialOffsets[])=0,"", IF(INDEX(SpatialOffsets[Spatial Offset Type],$A1081)="","",
CONCATENATE("  - &amp;SpatialOffsetID",TEXT($A1081,"0000"),
" {","SpatialOffsetTypeCV:  ",CHAR(34),INDEX(SpatialOffsets[Spatial Offset Type],$A1081),CHAR(34),
", Offset1Value:  ",INDEX(SpatialOffsets[Offset 1 Value],$A1081),
", Offset1UnitID:  ",CHAR(34),INDEX(SpatialOffsets[Offset 1 Unit],$A1081),CHAR(34),
", Offset2Value:  ",INDEX(SpatialOffsets[Offset 2 Value],$A1081),
", Offset2UnitID:  ",CHAR(34),INDEX(SpatialOffsets[Offset 2 Unit],$A1081),CHAR(34),
", Offset3Value:  ",INDEX(SpatialOffsets[Offset 3 Value],$A1081),
", Offset3UnitID:  ",CHAR(34),INDEX(SpatialOffsets[Offset 3 Unit],$A1081),CHAR(34),,"}")))</f>
        <v>#REF!</v>
      </c>
      <c r="O1081" t="e">
        <f>IF(COUNTA(RelatedFeatures[])=0,"", IF(INDEX(RelatedFeatures[First Sampling Feature Code],$A1081)="","",
CONCATENATE("  - &amp;RelationID",TEXT($A1081,"0000"),
" {","SamplingFeatureID:  *SamplingFeatureID",TEXT(MATCH(INDEX(RelatedFeatures[First Sampling Feature Code],$A1081),SamplingFeatures[Feature Code],0),"0000"),
", RelationshipTypeCV:  ",CHAR(34),INDEX(RelatedFeatures[Relationship Type],$A1081),CHAR(34),
", RelatedFeatureID: *SamplingFeatureID",TEXT(MATCH(INDEX(RelatedFeatures[Second Sampling Feature Code],$A1081),SamplingFeatures[Feature Code],0),"0000"),
", SpatialOffsetID:  ",IF(INDEX(RelatedFeatures[Offset Number],$A1081)="","",CONCATENATE("*SpatialOffsetID",TEXT(INDEX(RelatedFeatures[Offset Number],$A1081),"0000"))),"}")))</f>
        <v>#REF!</v>
      </c>
      <c r="P1081" t="e">
        <f>IF(INDEX(Methods[Method Type],$A1081)="","",
CONCATENATE("  - &amp;MethodID",TEXT($A1081,"0000"),
" {","MethodTypeCV:  ",CHAR(34),INDEX(Methods[Method Type],$A1081),CHAR(34),
", MethodCode:  ",CHAR(34),INDEX(Methods[Method Code],$A1081),CHAR(34),
", MethodName:  ",CHAR(34),INDEX(Methods[Method Name],$A1081),CHAR(34),
", MethodDescription:  ",CHAR(34),INDEX(Methods[Method Description],$A1081),CHAR(34),
", MethodLink:  ",CHAR(34),INDEX(Methods[Method Link],$A1081),CHAR(34),
", OrganizationID: *OrganizationID",TEXT(MATCH(INDEX(Methods[Organization Name],$A1081),Organizations[Organization Name],0),"0000"),"}"))</f>
        <v>#REF!</v>
      </c>
      <c r="Q1081" t="e">
        <f>IF(INDEX(Variables[Variable Type],$A1081)="","",
CONCATENATE("  - &amp;VariableID",TEXT($A1081,"0000"),
" {","VariableTypeCV:  ",CHAR(34),INDEX(Variables[Variable Type],$A1081),CHAR(34),
", VariableCode:  ",CHAR(34),INDEX(Variables[Variable Code],$A1081),CHAR(34),
", VariableNameCV:  ",CHAR(34),INDEX(Variables[Variable Name],$A1081),CHAR(34),
", VariableDefinition:  ",CHAR(34),INDEX(Variables[Variable Definition],$A1081),CHAR(34),
", SpecciationCV:  ",CHAR(34),INDEX(Variables[Speciation],$A1081),CHAR(34),
", NoDataValue:  ",CHAR(34),INDEX(Variables[No Data Value],$A1081),CHAR(34),"}"))</f>
        <v>#REF!</v>
      </c>
    </row>
    <row r="1082" spans="1:17" x14ac:dyDescent="0.25">
      <c r="A1082">
        <v>1079</v>
      </c>
      <c r="D1082" t="e">
        <f>IF(INDEX(People[First Name],$A1082)="","",
CONCATENATE("  - &amp;PersonID",TEXT($A1082,"0000"),
" {","PersonFirstName:  ",CHAR(34),INDEX(People[First Name],$A1082),CHAR(34),
", PersonMiddleName:  ",CHAR(34),INDEX(People[Middle Name],$A1082),CHAR(34),
", PersonLastName:  ",CHAR(34),INDEX(People[Last Name],$A1082),CHAR(34),"}"))</f>
        <v>#REF!</v>
      </c>
      <c r="E1082" t="e">
        <f>IF(INDEX(Organizations[Organization Type '[CV']],$A1082)="","",
CONCATENATE("  - &amp;OrganizationID",TEXT($A1082,"0000"),
" {","OrganizationTypeCV:  ",CHAR(34),INDEX(Organizations[Organization Type '[CV']],$A1082),CHAR(34),
", OrganizationCode:  ",CHAR(34),INDEX(Organizations[Organization Code],$A1082),CHAR(34),
", OrganizationName:  ",CHAR(34),INDEX(Organizations[Organization Name],$A1082),CHAR(34),
", OrganizationDescription:  ",CHAR(34),INDEX(Organizations[Organization Description],$A1082),CHAR(34),
", OrganizationLink:  ",CHAR(34),INDEX(Organizations[Organization Link],$A1082),CHAR(34),"}"))</f>
        <v>#REF!</v>
      </c>
      <c r="F1082" t="e">
        <f>IF(INDEX(People[First Name],$A1082)="","",
CONCATENATE("  - &amp;AffiliationID",TEXT($A1082,"0000"),
" {PersonID: *PersonID",TEXT($A1082,"0000"),
", OrganizationID: *OrganizationID",TEXT(MATCH(INDEX(People[Organization Name],$A1082),Organizations[Organization Name],0),"0000"),
", IsPrimaryOrganizationContact: , AffiliationStartDate: , AffiliationEndDate: , PrimaryPhone: ",
", PrimaryEmail: ",CHAR(34),INDEX(People[Primary Email],$A1082),CHAR(34),
", PrimaryAddress: ",CHAR(34),INDEX(People[Primary Address],$A1082),CHAR(34),
", PersonLink: }"))</f>
        <v>#REF!</v>
      </c>
      <c r="H1082" t="e">
        <f>IF(COUNTA(CitationInformation)=0,"",IF(INDEX(AuthorList[Author Name],$A1082)="","",
CONCATENATE("  - &amp;AuthorListID",TEXT($A1082,"0000"),
"  {CitationID: *CitationID0001",
", PersonID: *PersonID",TEXT(MATCH(INDEX(AuthorList[Author Name],$A1082),People[Full Name],0),"0000"),
", AuthorOrder: ",INDEX(AuthorList[Author Number],$A1082),"}")))</f>
        <v>#REF!</v>
      </c>
      <c r="K1082" t="e">
        <f>IF(INDEX(SamplingFeatures[Feature Code],$A1082)="","",
CONCATENATE("  - &amp;SamplingFeatureID",TEXT($A1082,"0000"),
" {","SamplingFeatureUUID:  ",CHAR(34),INDEX(SamplingFeatures[Sampling Feature UUID],$A1082),CHAR(34),
", SamplingFeatureTypeCV:  ",CHAR(34),INDEX(SamplingFeatures[Sampling Feature Type],$A1082),CHAR(34),
", SamplingFeatureCode:  ",CHAR(34),INDEX(SamplingFeatures[Feature Code],$A1082),CHAR(34),
", SamplingFeatureName:  ",CHAR(34),INDEX(SamplingFeatures[Feature Name],$A1082),CHAR(34),
", SamplingFeatureDescription:  ",CHAR(34),INDEX(SamplingFeatures[Feature Description],$A1082),CHAR(34),
", SamplingFeatureGeotypeCV:  ",CHAR(34),INDEX(SamplingFeatures[Feature Geo Type],$A1082),CHAR(34),
", FeatureGeometry:  ",CHAR(34),INDEX(SamplingFeatures[Feature Geometry],$A1082),CHAR(34),
", Elevation_m:  ",CHAR(34),INDEX(SamplingFeatures[Elevation_m],$A1082),CHAR(34),
", ElevationDatumCV:  ",CHAR(34),ElevationDatum,CHAR(34),"}"))</f>
        <v>#REF!</v>
      </c>
      <c r="L1082" t="e">
        <f>IF(INDEX(SamplingFeatures[Sampling Feature Type],$A1082)&lt;&gt;"Site","",
CONCATENATE("  - &amp;SiteID",TEXT(SUMPRODUCT(--($L$3:$L1081&lt;&gt;"")),"0000"),
" {","SamplingFeatureID:  *SamplingFeatureID",TEXT($A1082,"0000"),
", SiteTypeCV:  ",CHAR(34),INDEX(Sites[Site Type],$A1082),CHAR(34),
", Latitude:  ",INDEX(Sites[Latitude],$A1082),
", Longitude:  ",INDEX(Sites[Longitude],$A1082),
", SRSName:  ",CHAR(34),LatLonDatum,CHAR(34),"}"))</f>
        <v>#REF!</v>
      </c>
      <c r="M1082" t="e">
        <f>IF(INDEX(SamplingFeatures[Sampling Feature Type],$A1082)&lt;&gt;"Specimen","",
CONCATENATE("  - &amp;SpecimenID",TEXT(SUMPRODUCT(--($M$3:$M1081&lt;&gt;"")),"0000"),
" {","SamplingFeatureID:  *SamplingFeatureID",TEXT($A1082,"0000"),
", SpecimenTypeCV:  ",CHAR(34),INDEX(Specimens[Specimen Type],$A1082),CHAR(34),
", SpecimenMediumCV:  ",INDEX(Specimens[Specimen Medium],$A1082),
", IsFieldSpecimen:  ",CHAR(34),INDEX(Specimens[Is Field Specimen?],$A1082),CHAR(34),"}"))</f>
        <v>#REF!</v>
      </c>
      <c r="N1082" t="e">
        <f>IF(COUNTA(SpatialOffsets[])=0,"", IF(INDEX(SpatialOffsets[Spatial Offset Type],$A1082)="","",
CONCATENATE("  - &amp;SpatialOffsetID",TEXT($A1082,"0000"),
" {","SpatialOffsetTypeCV:  ",CHAR(34),INDEX(SpatialOffsets[Spatial Offset Type],$A1082),CHAR(34),
", Offset1Value:  ",INDEX(SpatialOffsets[Offset 1 Value],$A1082),
", Offset1UnitID:  ",CHAR(34),INDEX(SpatialOffsets[Offset 1 Unit],$A1082),CHAR(34),
", Offset2Value:  ",INDEX(SpatialOffsets[Offset 2 Value],$A1082),
", Offset2UnitID:  ",CHAR(34),INDEX(SpatialOffsets[Offset 2 Unit],$A1082),CHAR(34),
", Offset3Value:  ",INDEX(SpatialOffsets[Offset 3 Value],$A1082),
", Offset3UnitID:  ",CHAR(34),INDEX(SpatialOffsets[Offset 3 Unit],$A1082),CHAR(34),,"}")))</f>
        <v>#REF!</v>
      </c>
      <c r="O1082" t="e">
        <f>IF(COUNTA(RelatedFeatures[])=0,"", IF(INDEX(RelatedFeatures[First Sampling Feature Code],$A1082)="","",
CONCATENATE("  - &amp;RelationID",TEXT($A1082,"0000"),
" {","SamplingFeatureID:  *SamplingFeatureID",TEXT(MATCH(INDEX(RelatedFeatures[First Sampling Feature Code],$A1082),SamplingFeatures[Feature Code],0),"0000"),
", RelationshipTypeCV:  ",CHAR(34),INDEX(RelatedFeatures[Relationship Type],$A1082),CHAR(34),
", RelatedFeatureID: *SamplingFeatureID",TEXT(MATCH(INDEX(RelatedFeatures[Second Sampling Feature Code],$A1082),SamplingFeatures[Feature Code],0),"0000"),
", SpatialOffsetID:  ",IF(INDEX(RelatedFeatures[Offset Number],$A1082)="","",CONCATENATE("*SpatialOffsetID",TEXT(INDEX(RelatedFeatures[Offset Number],$A1082),"0000"))),"}")))</f>
        <v>#REF!</v>
      </c>
      <c r="P1082" t="e">
        <f>IF(INDEX(Methods[Method Type],$A1082)="","",
CONCATENATE("  - &amp;MethodID",TEXT($A1082,"0000"),
" {","MethodTypeCV:  ",CHAR(34),INDEX(Methods[Method Type],$A1082),CHAR(34),
", MethodCode:  ",CHAR(34),INDEX(Methods[Method Code],$A1082),CHAR(34),
", MethodName:  ",CHAR(34),INDEX(Methods[Method Name],$A1082),CHAR(34),
", MethodDescription:  ",CHAR(34),INDEX(Methods[Method Description],$A1082),CHAR(34),
", MethodLink:  ",CHAR(34),INDEX(Methods[Method Link],$A1082),CHAR(34),
", OrganizationID: *OrganizationID",TEXT(MATCH(INDEX(Methods[Organization Name],$A1082),Organizations[Organization Name],0),"0000"),"}"))</f>
        <v>#REF!</v>
      </c>
      <c r="Q1082" t="e">
        <f>IF(INDEX(Variables[Variable Type],$A1082)="","",
CONCATENATE("  - &amp;VariableID",TEXT($A1082,"0000"),
" {","VariableTypeCV:  ",CHAR(34),INDEX(Variables[Variable Type],$A1082),CHAR(34),
", VariableCode:  ",CHAR(34),INDEX(Variables[Variable Code],$A1082),CHAR(34),
", VariableNameCV:  ",CHAR(34),INDEX(Variables[Variable Name],$A1082),CHAR(34),
", VariableDefinition:  ",CHAR(34),INDEX(Variables[Variable Definition],$A1082),CHAR(34),
", SpecciationCV:  ",CHAR(34),INDEX(Variables[Speciation],$A1082),CHAR(34),
", NoDataValue:  ",CHAR(34),INDEX(Variables[No Data Value],$A1082),CHAR(34),"}"))</f>
        <v>#REF!</v>
      </c>
    </row>
    <row r="1083" spans="1:17" x14ac:dyDescent="0.25">
      <c r="A1083">
        <v>1080</v>
      </c>
      <c r="D1083" t="e">
        <f>IF(INDEX(People[First Name],$A1083)="","",
CONCATENATE("  - &amp;PersonID",TEXT($A1083,"0000"),
" {","PersonFirstName:  ",CHAR(34),INDEX(People[First Name],$A1083),CHAR(34),
", PersonMiddleName:  ",CHAR(34),INDEX(People[Middle Name],$A1083),CHAR(34),
", PersonLastName:  ",CHAR(34),INDEX(People[Last Name],$A1083),CHAR(34),"}"))</f>
        <v>#REF!</v>
      </c>
      <c r="E1083" t="e">
        <f>IF(INDEX(Organizations[Organization Type '[CV']],$A1083)="","",
CONCATENATE("  - &amp;OrganizationID",TEXT($A1083,"0000"),
" {","OrganizationTypeCV:  ",CHAR(34),INDEX(Organizations[Organization Type '[CV']],$A1083),CHAR(34),
", OrganizationCode:  ",CHAR(34),INDEX(Organizations[Organization Code],$A1083),CHAR(34),
", OrganizationName:  ",CHAR(34),INDEX(Organizations[Organization Name],$A1083),CHAR(34),
", OrganizationDescription:  ",CHAR(34),INDEX(Organizations[Organization Description],$A1083),CHAR(34),
", OrganizationLink:  ",CHAR(34),INDEX(Organizations[Organization Link],$A1083),CHAR(34),"}"))</f>
        <v>#REF!</v>
      </c>
      <c r="F1083" t="e">
        <f>IF(INDEX(People[First Name],$A1083)="","",
CONCATENATE("  - &amp;AffiliationID",TEXT($A1083,"0000"),
" {PersonID: *PersonID",TEXT($A1083,"0000"),
", OrganizationID: *OrganizationID",TEXT(MATCH(INDEX(People[Organization Name],$A1083),Organizations[Organization Name],0),"0000"),
", IsPrimaryOrganizationContact: , AffiliationStartDate: , AffiliationEndDate: , PrimaryPhone: ",
", PrimaryEmail: ",CHAR(34),INDEX(People[Primary Email],$A1083),CHAR(34),
", PrimaryAddress: ",CHAR(34),INDEX(People[Primary Address],$A1083),CHAR(34),
", PersonLink: }"))</f>
        <v>#REF!</v>
      </c>
      <c r="H1083" t="e">
        <f>IF(COUNTA(CitationInformation)=0,"",IF(INDEX(AuthorList[Author Name],$A1083)="","",
CONCATENATE("  - &amp;AuthorListID",TEXT($A1083,"0000"),
"  {CitationID: *CitationID0001",
", PersonID: *PersonID",TEXT(MATCH(INDEX(AuthorList[Author Name],$A1083),People[Full Name],0),"0000"),
", AuthorOrder: ",INDEX(AuthorList[Author Number],$A1083),"}")))</f>
        <v>#REF!</v>
      </c>
      <c r="K1083" t="e">
        <f>IF(INDEX(SamplingFeatures[Feature Code],$A1083)="","",
CONCATENATE("  - &amp;SamplingFeatureID",TEXT($A1083,"0000"),
" {","SamplingFeatureUUID:  ",CHAR(34),INDEX(SamplingFeatures[Sampling Feature UUID],$A1083),CHAR(34),
", SamplingFeatureTypeCV:  ",CHAR(34),INDEX(SamplingFeatures[Sampling Feature Type],$A1083),CHAR(34),
", SamplingFeatureCode:  ",CHAR(34),INDEX(SamplingFeatures[Feature Code],$A1083),CHAR(34),
", SamplingFeatureName:  ",CHAR(34),INDEX(SamplingFeatures[Feature Name],$A1083),CHAR(34),
", SamplingFeatureDescription:  ",CHAR(34),INDEX(SamplingFeatures[Feature Description],$A1083),CHAR(34),
", SamplingFeatureGeotypeCV:  ",CHAR(34),INDEX(SamplingFeatures[Feature Geo Type],$A1083),CHAR(34),
", FeatureGeometry:  ",CHAR(34),INDEX(SamplingFeatures[Feature Geometry],$A1083),CHAR(34),
", Elevation_m:  ",CHAR(34),INDEX(SamplingFeatures[Elevation_m],$A1083),CHAR(34),
", ElevationDatumCV:  ",CHAR(34),ElevationDatum,CHAR(34),"}"))</f>
        <v>#REF!</v>
      </c>
      <c r="L1083" t="e">
        <f>IF(INDEX(SamplingFeatures[Sampling Feature Type],$A1083)&lt;&gt;"Site","",
CONCATENATE("  - &amp;SiteID",TEXT(SUMPRODUCT(--($L$3:$L1082&lt;&gt;"")),"0000"),
" {","SamplingFeatureID:  *SamplingFeatureID",TEXT($A1083,"0000"),
", SiteTypeCV:  ",CHAR(34),INDEX(Sites[Site Type],$A1083),CHAR(34),
", Latitude:  ",INDEX(Sites[Latitude],$A1083),
", Longitude:  ",INDEX(Sites[Longitude],$A1083),
", SRSName:  ",CHAR(34),LatLonDatum,CHAR(34),"}"))</f>
        <v>#REF!</v>
      </c>
      <c r="M1083" t="e">
        <f>IF(INDEX(SamplingFeatures[Sampling Feature Type],$A1083)&lt;&gt;"Specimen","",
CONCATENATE("  - &amp;SpecimenID",TEXT(SUMPRODUCT(--($M$3:$M1082&lt;&gt;"")),"0000"),
" {","SamplingFeatureID:  *SamplingFeatureID",TEXT($A1083,"0000"),
", SpecimenTypeCV:  ",CHAR(34),INDEX(Specimens[Specimen Type],$A1083),CHAR(34),
", SpecimenMediumCV:  ",INDEX(Specimens[Specimen Medium],$A1083),
", IsFieldSpecimen:  ",CHAR(34),INDEX(Specimens[Is Field Specimen?],$A1083),CHAR(34),"}"))</f>
        <v>#REF!</v>
      </c>
      <c r="N1083" t="e">
        <f>IF(COUNTA(SpatialOffsets[])=0,"", IF(INDEX(SpatialOffsets[Spatial Offset Type],$A1083)="","",
CONCATENATE("  - &amp;SpatialOffsetID",TEXT($A1083,"0000"),
" {","SpatialOffsetTypeCV:  ",CHAR(34),INDEX(SpatialOffsets[Spatial Offset Type],$A1083),CHAR(34),
", Offset1Value:  ",INDEX(SpatialOffsets[Offset 1 Value],$A1083),
", Offset1UnitID:  ",CHAR(34),INDEX(SpatialOffsets[Offset 1 Unit],$A1083),CHAR(34),
", Offset2Value:  ",INDEX(SpatialOffsets[Offset 2 Value],$A1083),
", Offset2UnitID:  ",CHAR(34),INDEX(SpatialOffsets[Offset 2 Unit],$A1083),CHAR(34),
", Offset3Value:  ",INDEX(SpatialOffsets[Offset 3 Value],$A1083),
", Offset3UnitID:  ",CHAR(34),INDEX(SpatialOffsets[Offset 3 Unit],$A1083),CHAR(34),,"}")))</f>
        <v>#REF!</v>
      </c>
      <c r="O1083" t="e">
        <f>IF(COUNTA(RelatedFeatures[])=0,"", IF(INDEX(RelatedFeatures[First Sampling Feature Code],$A1083)="","",
CONCATENATE("  - &amp;RelationID",TEXT($A1083,"0000"),
" {","SamplingFeatureID:  *SamplingFeatureID",TEXT(MATCH(INDEX(RelatedFeatures[First Sampling Feature Code],$A1083),SamplingFeatures[Feature Code],0),"0000"),
", RelationshipTypeCV:  ",CHAR(34),INDEX(RelatedFeatures[Relationship Type],$A1083),CHAR(34),
", RelatedFeatureID: *SamplingFeatureID",TEXT(MATCH(INDEX(RelatedFeatures[Second Sampling Feature Code],$A1083),SamplingFeatures[Feature Code],0),"0000"),
", SpatialOffsetID:  ",IF(INDEX(RelatedFeatures[Offset Number],$A1083)="","",CONCATENATE("*SpatialOffsetID",TEXT(INDEX(RelatedFeatures[Offset Number],$A1083),"0000"))),"}")))</f>
        <v>#REF!</v>
      </c>
      <c r="P1083" t="e">
        <f>IF(INDEX(Methods[Method Type],$A1083)="","",
CONCATENATE("  - &amp;MethodID",TEXT($A1083,"0000"),
" {","MethodTypeCV:  ",CHAR(34),INDEX(Methods[Method Type],$A1083),CHAR(34),
", MethodCode:  ",CHAR(34),INDEX(Methods[Method Code],$A1083),CHAR(34),
", MethodName:  ",CHAR(34),INDEX(Methods[Method Name],$A1083),CHAR(34),
", MethodDescription:  ",CHAR(34),INDEX(Methods[Method Description],$A1083),CHAR(34),
", MethodLink:  ",CHAR(34),INDEX(Methods[Method Link],$A1083),CHAR(34),
", OrganizationID: *OrganizationID",TEXT(MATCH(INDEX(Methods[Organization Name],$A1083),Organizations[Organization Name],0),"0000"),"}"))</f>
        <v>#REF!</v>
      </c>
      <c r="Q1083" t="e">
        <f>IF(INDEX(Variables[Variable Type],$A1083)="","",
CONCATENATE("  - &amp;VariableID",TEXT($A1083,"0000"),
" {","VariableTypeCV:  ",CHAR(34),INDEX(Variables[Variable Type],$A1083),CHAR(34),
", VariableCode:  ",CHAR(34),INDEX(Variables[Variable Code],$A1083),CHAR(34),
", VariableNameCV:  ",CHAR(34),INDEX(Variables[Variable Name],$A1083),CHAR(34),
", VariableDefinition:  ",CHAR(34),INDEX(Variables[Variable Definition],$A1083),CHAR(34),
", SpecciationCV:  ",CHAR(34),INDEX(Variables[Speciation],$A1083),CHAR(34),
", NoDataValue:  ",CHAR(34),INDEX(Variables[No Data Value],$A1083),CHAR(34),"}"))</f>
        <v>#REF!</v>
      </c>
    </row>
    <row r="1084" spans="1:17" x14ac:dyDescent="0.25">
      <c r="A1084">
        <v>1081</v>
      </c>
      <c r="D1084" t="e">
        <f>IF(INDEX(People[First Name],$A1084)="","",
CONCATENATE("  - &amp;PersonID",TEXT($A1084,"0000"),
" {","PersonFirstName:  ",CHAR(34),INDEX(People[First Name],$A1084),CHAR(34),
", PersonMiddleName:  ",CHAR(34),INDEX(People[Middle Name],$A1084),CHAR(34),
", PersonLastName:  ",CHAR(34),INDEX(People[Last Name],$A1084),CHAR(34),"}"))</f>
        <v>#REF!</v>
      </c>
      <c r="E1084" t="e">
        <f>IF(INDEX(Organizations[Organization Type '[CV']],$A1084)="","",
CONCATENATE("  - &amp;OrganizationID",TEXT($A1084,"0000"),
" {","OrganizationTypeCV:  ",CHAR(34),INDEX(Organizations[Organization Type '[CV']],$A1084),CHAR(34),
", OrganizationCode:  ",CHAR(34),INDEX(Organizations[Organization Code],$A1084),CHAR(34),
", OrganizationName:  ",CHAR(34),INDEX(Organizations[Organization Name],$A1084),CHAR(34),
", OrganizationDescription:  ",CHAR(34),INDEX(Organizations[Organization Description],$A1084),CHAR(34),
", OrganizationLink:  ",CHAR(34),INDEX(Organizations[Organization Link],$A1084),CHAR(34),"}"))</f>
        <v>#REF!</v>
      </c>
      <c r="F1084" t="e">
        <f>IF(INDEX(People[First Name],$A1084)="","",
CONCATENATE("  - &amp;AffiliationID",TEXT($A1084,"0000"),
" {PersonID: *PersonID",TEXT($A1084,"0000"),
", OrganizationID: *OrganizationID",TEXT(MATCH(INDEX(People[Organization Name],$A1084),Organizations[Organization Name],0),"0000"),
", IsPrimaryOrganizationContact: , AffiliationStartDate: , AffiliationEndDate: , PrimaryPhone: ",
", PrimaryEmail: ",CHAR(34),INDEX(People[Primary Email],$A1084),CHAR(34),
", PrimaryAddress: ",CHAR(34),INDEX(People[Primary Address],$A1084),CHAR(34),
", PersonLink: }"))</f>
        <v>#REF!</v>
      </c>
      <c r="H1084" t="e">
        <f>IF(COUNTA(CitationInformation)=0,"",IF(INDEX(AuthorList[Author Name],$A1084)="","",
CONCATENATE("  - &amp;AuthorListID",TEXT($A1084,"0000"),
"  {CitationID: *CitationID0001",
", PersonID: *PersonID",TEXT(MATCH(INDEX(AuthorList[Author Name],$A1084),People[Full Name],0),"0000"),
", AuthorOrder: ",INDEX(AuthorList[Author Number],$A1084),"}")))</f>
        <v>#REF!</v>
      </c>
      <c r="K1084" t="e">
        <f>IF(INDEX(SamplingFeatures[Feature Code],$A1084)="","",
CONCATENATE("  - &amp;SamplingFeatureID",TEXT($A1084,"0000"),
" {","SamplingFeatureUUID:  ",CHAR(34),INDEX(SamplingFeatures[Sampling Feature UUID],$A1084),CHAR(34),
", SamplingFeatureTypeCV:  ",CHAR(34),INDEX(SamplingFeatures[Sampling Feature Type],$A1084),CHAR(34),
", SamplingFeatureCode:  ",CHAR(34),INDEX(SamplingFeatures[Feature Code],$A1084),CHAR(34),
", SamplingFeatureName:  ",CHAR(34),INDEX(SamplingFeatures[Feature Name],$A1084),CHAR(34),
", SamplingFeatureDescription:  ",CHAR(34),INDEX(SamplingFeatures[Feature Description],$A1084),CHAR(34),
", SamplingFeatureGeotypeCV:  ",CHAR(34),INDEX(SamplingFeatures[Feature Geo Type],$A1084),CHAR(34),
", FeatureGeometry:  ",CHAR(34),INDEX(SamplingFeatures[Feature Geometry],$A1084),CHAR(34),
", Elevation_m:  ",CHAR(34),INDEX(SamplingFeatures[Elevation_m],$A1084),CHAR(34),
", ElevationDatumCV:  ",CHAR(34),ElevationDatum,CHAR(34),"}"))</f>
        <v>#REF!</v>
      </c>
      <c r="L1084" t="e">
        <f>IF(INDEX(SamplingFeatures[Sampling Feature Type],$A1084)&lt;&gt;"Site","",
CONCATENATE("  - &amp;SiteID",TEXT(SUMPRODUCT(--($L$3:$L1083&lt;&gt;"")),"0000"),
" {","SamplingFeatureID:  *SamplingFeatureID",TEXT($A1084,"0000"),
", SiteTypeCV:  ",CHAR(34),INDEX(Sites[Site Type],$A1084),CHAR(34),
", Latitude:  ",INDEX(Sites[Latitude],$A1084),
", Longitude:  ",INDEX(Sites[Longitude],$A1084),
", SRSName:  ",CHAR(34),LatLonDatum,CHAR(34),"}"))</f>
        <v>#REF!</v>
      </c>
      <c r="M1084" t="e">
        <f>IF(INDEX(SamplingFeatures[Sampling Feature Type],$A1084)&lt;&gt;"Specimen","",
CONCATENATE("  - &amp;SpecimenID",TEXT(SUMPRODUCT(--($M$3:$M1083&lt;&gt;"")),"0000"),
" {","SamplingFeatureID:  *SamplingFeatureID",TEXT($A1084,"0000"),
", SpecimenTypeCV:  ",CHAR(34),INDEX(Specimens[Specimen Type],$A1084),CHAR(34),
", SpecimenMediumCV:  ",INDEX(Specimens[Specimen Medium],$A1084),
", IsFieldSpecimen:  ",CHAR(34),INDEX(Specimens[Is Field Specimen?],$A1084),CHAR(34),"}"))</f>
        <v>#REF!</v>
      </c>
      <c r="N1084" t="e">
        <f>IF(COUNTA(SpatialOffsets[])=0,"", IF(INDEX(SpatialOffsets[Spatial Offset Type],$A1084)="","",
CONCATENATE("  - &amp;SpatialOffsetID",TEXT($A1084,"0000"),
" {","SpatialOffsetTypeCV:  ",CHAR(34),INDEX(SpatialOffsets[Spatial Offset Type],$A1084),CHAR(34),
", Offset1Value:  ",INDEX(SpatialOffsets[Offset 1 Value],$A1084),
", Offset1UnitID:  ",CHAR(34),INDEX(SpatialOffsets[Offset 1 Unit],$A1084),CHAR(34),
", Offset2Value:  ",INDEX(SpatialOffsets[Offset 2 Value],$A1084),
", Offset2UnitID:  ",CHAR(34),INDEX(SpatialOffsets[Offset 2 Unit],$A1084),CHAR(34),
", Offset3Value:  ",INDEX(SpatialOffsets[Offset 3 Value],$A1084),
", Offset3UnitID:  ",CHAR(34),INDEX(SpatialOffsets[Offset 3 Unit],$A1084),CHAR(34),,"}")))</f>
        <v>#REF!</v>
      </c>
      <c r="O1084" t="e">
        <f>IF(COUNTA(RelatedFeatures[])=0,"", IF(INDEX(RelatedFeatures[First Sampling Feature Code],$A1084)="","",
CONCATENATE("  - &amp;RelationID",TEXT($A1084,"0000"),
" {","SamplingFeatureID:  *SamplingFeatureID",TEXT(MATCH(INDEX(RelatedFeatures[First Sampling Feature Code],$A1084),SamplingFeatures[Feature Code],0),"0000"),
", RelationshipTypeCV:  ",CHAR(34),INDEX(RelatedFeatures[Relationship Type],$A1084),CHAR(34),
", RelatedFeatureID: *SamplingFeatureID",TEXT(MATCH(INDEX(RelatedFeatures[Second Sampling Feature Code],$A1084),SamplingFeatures[Feature Code],0),"0000"),
", SpatialOffsetID:  ",IF(INDEX(RelatedFeatures[Offset Number],$A1084)="","",CONCATENATE("*SpatialOffsetID",TEXT(INDEX(RelatedFeatures[Offset Number],$A1084),"0000"))),"}")))</f>
        <v>#REF!</v>
      </c>
      <c r="P1084" t="e">
        <f>IF(INDEX(Methods[Method Type],$A1084)="","",
CONCATENATE("  - &amp;MethodID",TEXT($A1084,"0000"),
" {","MethodTypeCV:  ",CHAR(34),INDEX(Methods[Method Type],$A1084),CHAR(34),
", MethodCode:  ",CHAR(34),INDEX(Methods[Method Code],$A1084),CHAR(34),
", MethodName:  ",CHAR(34),INDEX(Methods[Method Name],$A1084),CHAR(34),
", MethodDescription:  ",CHAR(34),INDEX(Methods[Method Description],$A1084),CHAR(34),
", MethodLink:  ",CHAR(34),INDEX(Methods[Method Link],$A1084),CHAR(34),
", OrganizationID: *OrganizationID",TEXT(MATCH(INDEX(Methods[Organization Name],$A1084),Organizations[Organization Name],0),"0000"),"}"))</f>
        <v>#REF!</v>
      </c>
      <c r="Q1084" t="e">
        <f>IF(INDEX(Variables[Variable Type],$A1084)="","",
CONCATENATE("  - &amp;VariableID",TEXT($A1084,"0000"),
" {","VariableTypeCV:  ",CHAR(34),INDEX(Variables[Variable Type],$A1084),CHAR(34),
", VariableCode:  ",CHAR(34),INDEX(Variables[Variable Code],$A1084),CHAR(34),
", VariableNameCV:  ",CHAR(34),INDEX(Variables[Variable Name],$A1084),CHAR(34),
", VariableDefinition:  ",CHAR(34),INDEX(Variables[Variable Definition],$A1084),CHAR(34),
", SpecciationCV:  ",CHAR(34),INDEX(Variables[Speciation],$A1084),CHAR(34),
", NoDataValue:  ",CHAR(34),INDEX(Variables[No Data Value],$A1084),CHAR(34),"}"))</f>
        <v>#REF!</v>
      </c>
    </row>
    <row r="1085" spans="1:17" x14ac:dyDescent="0.25">
      <c r="A1085">
        <v>1082</v>
      </c>
      <c r="D1085" t="e">
        <f>IF(INDEX(People[First Name],$A1085)="","",
CONCATENATE("  - &amp;PersonID",TEXT($A1085,"0000"),
" {","PersonFirstName:  ",CHAR(34),INDEX(People[First Name],$A1085),CHAR(34),
", PersonMiddleName:  ",CHAR(34),INDEX(People[Middle Name],$A1085),CHAR(34),
", PersonLastName:  ",CHAR(34),INDEX(People[Last Name],$A1085),CHAR(34),"}"))</f>
        <v>#REF!</v>
      </c>
      <c r="E1085" t="e">
        <f>IF(INDEX(Organizations[Organization Type '[CV']],$A1085)="","",
CONCATENATE("  - &amp;OrganizationID",TEXT($A1085,"0000"),
" {","OrganizationTypeCV:  ",CHAR(34),INDEX(Organizations[Organization Type '[CV']],$A1085),CHAR(34),
", OrganizationCode:  ",CHAR(34),INDEX(Organizations[Organization Code],$A1085),CHAR(34),
", OrganizationName:  ",CHAR(34),INDEX(Organizations[Organization Name],$A1085),CHAR(34),
", OrganizationDescription:  ",CHAR(34),INDEX(Organizations[Organization Description],$A1085),CHAR(34),
", OrganizationLink:  ",CHAR(34),INDEX(Organizations[Organization Link],$A1085),CHAR(34),"}"))</f>
        <v>#REF!</v>
      </c>
      <c r="F1085" t="e">
        <f>IF(INDEX(People[First Name],$A1085)="","",
CONCATENATE("  - &amp;AffiliationID",TEXT($A1085,"0000"),
" {PersonID: *PersonID",TEXT($A1085,"0000"),
", OrganizationID: *OrganizationID",TEXT(MATCH(INDEX(People[Organization Name],$A1085),Organizations[Organization Name],0),"0000"),
", IsPrimaryOrganizationContact: , AffiliationStartDate: , AffiliationEndDate: , PrimaryPhone: ",
", PrimaryEmail: ",CHAR(34),INDEX(People[Primary Email],$A1085),CHAR(34),
", PrimaryAddress: ",CHAR(34),INDEX(People[Primary Address],$A1085),CHAR(34),
", PersonLink: }"))</f>
        <v>#REF!</v>
      </c>
      <c r="H1085" t="e">
        <f>IF(COUNTA(CitationInformation)=0,"",IF(INDEX(AuthorList[Author Name],$A1085)="","",
CONCATENATE("  - &amp;AuthorListID",TEXT($A1085,"0000"),
"  {CitationID: *CitationID0001",
", PersonID: *PersonID",TEXT(MATCH(INDEX(AuthorList[Author Name],$A1085),People[Full Name],0),"0000"),
", AuthorOrder: ",INDEX(AuthorList[Author Number],$A1085),"}")))</f>
        <v>#REF!</v>
      </c>
      <c r="K1085" t="e">
        <f>IF(INDEX(SamplingFeatures[Feature Code],$A1085)="","",
CONCATENATE("  - &amp;SamplingFeatureID",TEXT($A1085,"0000"),
" {","SamplingFeatureUUID:  ",CHAR(34),INDEX(SamplingFeatures[Sampling Feature UUID],$A1085),CHAR(34),
", SamplingFeatureTypeCV:  ",CHAR(34),INDEX(SamplingFeatures[Sampling Feature Type],$A1085),CHAR(34),
", SamplingFeatureCode:  ",CHAR(34),INDEX(SamplingFeatures[Feature Code],$A1085),CHAR(34),
", SamplingFeatureName:  ",CHAR(34),INDEX(SamplingFeatures[Feature Name],$A1085),CHAR(34),
", SamplingFeatureDescription:  ",CHAR(34),INDEX(SamplingFeatures[Feature Description],$A1085),CHAR(34),
", SamplingFeatureGeotypeCV:  ",CHAR(34),INDEX(SamplingFeatures[Feature Geo Type],$A1085),CHAR(34),
", FeatureGeometry:  ",CHAR(34),INDEX(SamplingFeatures[Feature Geometry],$A1085),CHAR(34),
", Elevation_m:  ",CHAR(34),INDEX(SamplingFeatures[Elevation_m],$A1085),CHAR(34),
", ElevationDatumCV:  ",CHAR(34),ElevationDatum,CHAR(34),"}"))</f>
        <v>#REF!</v>
      </c>
      <c r="L1085" t="e">
        <f>IF(INDEX(SamplingFeatures[Sampling Feature Type],$A1085)&lt;&gt;"Site","",
CONCATENATE("  - &amp;SiteID",TEXT(SUMPRODUCT(--($L$3:$L1084&lt;&gt;"")),"0000"),
" {","SamplingFeatureID:  *SamplingFeatureID",TEXT($A1085,"0000"),
", SiteTypeCV:  ",CHAR(34),INDEX(Sites[Site Type],$A1085),CHAR(34),
", Latitude:  ",INDEX(Sites[Latitude],$A1085),
", Longitude:  ",INDEX(Sites[Longitude],$A1085),
", SRSName:  ",CHAR(34),LatLonDatum,CHAR(34),"}"))</f>
        <v>#REF!</v>
      </c>
      <c r="M1085" t="e">
        <f>IF(INDEX(SamplingFeatures[Sampling Feature Type],$A1085)&lt;&gt;"Specimen","",
CONCATENATE("  - &amp;SpecimenID",TEXT(SUMPRODUCT(--($M$3:$M1084&lt;&gt;"")),"0000"),
" {","SamplingFeatureID:  *SamplingFeatureID",TEXT($A1085,"0000"),
", SpecimenTypeCV:  ",CHAR(34),INDEX(Specimens[Specimen Type],$A1085),CHAR(34),
", SpecimenMediumCV:  ",INDEX(Specimens[Specimen Medium],$A1085),
", IsFieldSpecimen:  ",CHAR(34),INDEX(Specimens[Is Field Specimen?],$A1085),CHAR(34),"}"))</f>
        <v>#REF!</v>
      </c>
      <c r="N1085" t="e">
        <f>IF(COUNTA(SpatialOffsets[])=0,"", IF(INDEX(SpatialOffsets[Spatial Offset Type],$A1085)="","",
CONCATENATE("  - &amp;SpatialOffsetID",TEXT($A1085,"0000"),
" {","SpatialOffsetTypeCV:  ",CHAR(34),INDEX(SpatialOffsets[Spatial Offset Type],$A1085),CHAR(34),
", Offset1Value:  ",INDEX(SpatialOffsets[Offset 1 Value],$A1085),
", Offset1UnitID:  ",CHAR(34),INDEX(SpatialOffsets[Offset 1 Unit],$A1085),CHAR(34),
", Offset2Value:  ",INDEX(SpatialOffsets[Offset 2 Value],$A1085),
", Offset2UnitID:  ",CHAR(34),INDEX(SpatialOffsets[Offset 2 Unit],$A1085),CHAR(34),
", Offset3Value:  ",INDEX(SpatialOffsets[Offset 3 Value],$A1085),
", Offset3UnitID:  ",CHAR(34),INDEX(SpatialOffsets[Offset 3 Unit],$A1085),CHAR(34),,"}")))</f>
        <v>#REF!</v>
      </c>
      <c r="O1085" t="e">
        <f>IF(COUNTA(RelatedFeatures[])=0,"", IF(INDEX(RelatedFeatures[First Sampling Feature Code],$A1085)="","",
CONCATENATE("  - &amp;RelationID",TEXT($A1085,"0000"),
" {","SamplingFeatureID:  *SamplingFeatureID",TEXT(MATCH(INDEX(RelatedFeatures[First Sampling Feature Code],$A1085),SamplingFeatures[Feature Code],0),"0000"),
", RelationshipTypeCV:  ",CHAR(34),INDEX(RelatedFeatures[Relationship Type],$A1085),CHAR(34),
", RelatedFeatureID: *SamplingFeatureID",TEXT(MATCH(INDEX(RelatedFeatures[Second Sampling Feature Code],$A1085),SamplingFeatures[Feature Code],0),"0000"),
", SpatialOffsetID:  ",IF(INDEX(RelatedFeatures[Offset Number],$A1085)="","",CONCATENATE("*SpatialOffsetID",TEXT(INDEX(RelatedFeatures[Offset Number],$A1085),"0000"))),"}")))</f>
        <v>#REF!</v>
      </c>
      <c r="P1085" t="e">
        <f>IF(INDEX(Methods[Method Type],$A1085)="","",
CONCATENATE("  - &amp;MethodID",TEXT($A1085,"0000"),
" {","MethodTypeCV:  ",CHAR(34),INDEX(Methods[Method Type],$A1085),CHAR(34),
", MethodCode:  ",CHAR(34),INDEX(Methods[Method Code],$A1085),CHAR(34),
", MethodName:  ",CHAR(34),INDEX(Methods[Method Name],$A1085),CHAR(34),
", MethodDescription:  ",CHAR(34),INDEX(Methods[Method Description],$A1085),CHAR(34),
", MethodLink:  ",CHAR(34),INDEX(Methods[Method Link],$A1085),CHAR(34),
", OrganizationID: *OrganizationID",TEXT(MATCH(INDEX(Methods[Organization Name],$A1085),Organizations[Organization Name],0),"0000"),"}"))</f>
        <v>#REF!</v>
      </c>
      <c r="Q1085" t="e">
        <f>IF(INDEX(Variables[Variable Type],$A1085)="","",
CONCATENATE("  - &amp;VariableID",TEXT($A1085,"0000"),
" {","VariableTypeCV:  ",CHAR(34),INDEX(Variables[Variable Type],$A1085),CHAR(34),
", VariableCode:  ",CHAR(34),INDEX(Variables[Variable Code],$A1085),CHAR(34),
", VariableNameCV:  ",CHAR(34),INDEX(Variables[Variable Name],$A1085),CHAR(34),
", VariableDefinition:  ",CHAR(34),INDEX(Variables[Variable Definition],$A1085),CHAR(34),
", SpecciationCV:  ",CHAR(34),INDEX(Variables[Speciation],$A1085),CHAR(34),
", NoDataValue:  ",CHAR(34),INDEX(Variables[No Data Value],$A1085),CHAR(34),"}"))</f>
        <v>#REF!</v>
      </c>
    </row>
    <row r="1086" spans="1:17" x14ac:dyDescent="0.25">
      <c r="A1086">
        <v>1083</v>
      </c>
      <c r="D1086" t="e">
        <f>IF(INDEX(People[First Name],$A1086)="","",
CONCATENATE("  - &amp;PersonID",TEXT($A1086,"0000"),
" {","PersonFirstName:  ",CHAR(34),INDEX(People[First Name],$A1086),CHAR(34),
", PersonMiddleName:  ",CHAR(34),INDEX(People[Middle Name],$A1086),CHAR(34),
", PersonLastName:  ",CHAR(34),INDEX(People[Last Name],$A1086),CHAR(34),"}"))</f>
        <v>#REF!</v>
      </c>
      <c r="E1086" t="e">
        <f>IF(INDEX(Organizations[Organization Type '[CV']],$A1086)="","",
CONCATENATE("  - &amp;OrganizationID",TEXT($A1086,"0000"),
" {","OrganizationTypeCV:  ",CHAR(34),INDEX(Organizations[Organization Type '[CV']],$A1086),CHAR(34),
", OrganizationCode:  ",CHAR(34),INDEX(Organizations[Organization Code],$A1086),CHAR(34),
", OrganizationName:  ",CHAR(34),INDEX(Organizations[Organization Name],$A1086),CHAR(34),
", OrganizationDescription:  ",CHAR(34),INDEX(Organizations[Organization Description],$A1086),CHAR(34),
", OrganizationLink:  ",CHAR(34),INDEX(Organizations[Organization Link],$A1086),CHAR(34),"}"))</f>
        <v>#REF!</v>
      </c>
      <c r="F1086" t="e">
        <f>IF(INDEX(People[First Name],$A1086)="","",
CONCATENATE("  - &amp;AffiliationID",TEXT($A1086,"0000"),
" {PersonID: *PersonID",TEXT($A1086,"0000"),
", OrganizationID: *OrganizationID",TEXT(MATCH(INDEX(People[Organization Name],$A1086),Organizations[Organization Name],0),"0000"),
", IsPrimaryOrganizationContact: , AffiliationStartDate: , AffiliationEndDate: , PrimaryPhone: ",
", PrimaryEmail: ",CHAR(34),INDEX(People[Primary Email],$A1086),CHAR(34),
", PrimaryAddress: ",CHAR(34),INDEX(People[Primary Address],$A1086),CHAR(34),
", PersonLink: }"))</f>
        <v>#REF!</v>
      </c>
      <c r="H1086" t="e">
        <f>IF(COUNTA(CitationInformation)=0,"",IF(INDEX(AuthorList[Author Name],$A1086)="","",
CONCATENATE("  - &amp;AuthorListID",TEXT($A1086,"0000"),
"  {CitationID: *CitationID0001",
", PersonID: *PersonID",TEXT(MATCH(INDEX(AuthorList[Author Name],$A1086),People[Full Name],0),"0000"),
", AuthorOrder: ",INDEX(AuthorList[Author Number],$A1086),"}")))</f>
        <v>#REF!</v>
      </c>
      <c r="K1086" t="e">
        <f>IF(INDEX(SamplingFeatures[Feature Code],$A1086)="","",
CONCATENATE("  - &amp;SamplingFeatureID",TEXT($A1086,"0000"),
" {","SamplingFeatureUUID:  ",CHAR(34),INDEX(SamplingFeatures[Sampling Feature UUID],$A1086),CHAR(34),
", SamplingFeatureTypeCV:  ",CHAR(34),INDEX(SamplingFeatures[Sampling Feature Type],$A1086),CHAR(34),
", SamplingFeatureCode:  ",CHAR(34),INDEX(SamplingFeatures[Feature Code],$A1086),CHAR(34),
", SamplingFeatureName:  ",CHAR(34),INDEX(SamplingFeatures[Feature Name],$A1086),CHAR(34),
", SamplingFeatureDescription:  ",CHAR(34),INDEX(SamplingFeatures[Feature Description],$A1086),CHAR(34),
", SamplingFeatureGeotypeCV:  ",CHAR(34),INDEX(SamplingFeatures[Feature Geo Type],$A1086),CHAR(34),
", FeatureGeometry:  ",CHAR(34),INDEX(SamplingFeatures[Feature Geometry],$A1086),CHAR(34),
", Elevation_m:  ",CHAR(34),INDEX(SamplingFeatures[Elevation_m],$A1086),CHAR(34),
", ElevationDatumCV:  ",CHAR(34),ElevationDatum,CHAR(34),"}"))</f>
        <v>#REF!</v>
      </c>
      <c r="L1086" t="e">
        <f>IF(INDEX(SamplingFeatures[Sampling Feature Type],$A1086)&lt;&gt;"Site","",
CONCATENATE("  - &amp;SiteID",TEXT(SUMPRODUCT(--($L$3:$L1085&lt;&gt;"")),"0000"),
" {","SamplingFeatureID:  *SamplingFeatureID",TEXT($A1086,"0000"),
", SiteTypeCV:  ",CHAR(34),INDEX(Sites[Site Type],$A1086),CHAR(34),
", Latitude:  ",INDEX(Sites[Latitude],$A1086),
", Longitude:  ",INDEX(Sites[Longitude],$A1086),
", SRSName:  ",CHAR(34),LatLonDatum,CHAR(34),"}"))</f>
        <v>#REF!</v>
      </c>
      <c r="M1086" t="e">
        <f>IF(INDEX(SamplingFeatures[Sampling Feature Type],$A1086)&lt;&gt;"Specimen","",
CONCATENATE("  - &amp;SpecimenID",TEXT(SUMPRODUCT(--($M$3:$M1085&lt;&gt;"")),"0000"),
" {","SamplingFeatureID:  *SamplingFeatureID",TEXT($A1086,"0000"),
", SpecimenTypeCV:  ",CHAR(34),INDEX(Specimens[Specimen Type],$A1086),CHAR(34),
", SpecimenMediumCV:  ",INDEX(Specimens[Specimen Medium],$A1086),
", IsFieldSpecimen:  ",CHAR(34),INDEX(Specimens[Is Field Specimen?],$A1086),CHAR(34),"}"))</f>
        <v>#REF!</v>
      </c>
      <c r="N1086" t="e">
        <f>IF(COUNTA(SpatialOffsets[])=0,"", IF(INDEX(SpatialOffsets[Spatial Offset Type],$A1086)="","",
CONCATENATE("  - &amp;SpatialOffsetID",TEXT($A1086,"0000"),
" {","SpatialOffsetTypeCV:  ",CHAR(34),INDEX(SpatialOffsets[Spatial Offset Type],$A1086),CHAR(34),
", Offset1Value:  ",INDEX(SpatialOffsets[Offset 1 Value],$A1086),
", Offset1UnitID:  ",CHAR(34),INDEX(SpatialOffsets[Offset 1 Unit],$A1086),CHAR(34),
", Offset2Value:  ",INDEX(SpatialOffsets[Offset 2 Value],$A1086),
", Offset2UnitID:  ",CHAR(34),INDEX(SpatialOffsets[Offset 2 Unit],$A1086),CHAR(34),
", Offset3Value:  ",INDEX(SpatialOffsets[Offset 3 Value],$A1086),
", Offset3UnitID:  ",CHAR(34),INDEX(SpatialOffsets[Offset 3 Unit],$A1086),CHAR(34),,"}")))</f>
        <v>#REF!</v>
      </c>
      <c r="O1086" t="e">
        <f>IF(COUNTA(RelatedFeatures[])=0,"", IF(INDEX(RelatedFeatures[First Sampling Feature Code],$A1086)="","",
CONCATENATE("  - &amp;RelationID",TEXT($A1086,"0000"),
" {","SamplingFeatureID:  *SamplingFeatureID",TEXT(MATCH(INDEX(RelatedFeatures[First Sampling Feature Code],$A1086),SamplingFeatures[Feature Code],0),"0000"),
", RelationshipTypeCV:  ",CHAR(34),INDEX(RelatedFeatures[Relationship Type],$A1086),CHAR(34),
", RelatedFeatureID: *SamplingFeatureID",TEXT(MATCH(INDEX(RelatedFeatures[Second Sampling Feature Code],$A1086),SamplingFeatures[Feature Code],0),"0000"),
", SpatialOffsetID:  ",IF(INDEX(RelatedFeatures[Offset Number],$A1086)="","",CONCATENATE("*SpatialOffsetID",TEXT(INDEX(RelatedFeatures[Offset Number],$A1086),"0000"))),"}")))</f>
        <v>#REF!</v>
      </c>
      <c r="P1086" t="e">
        <f>IF(INDEX(Methods[Method Type],$A1086)="","",
CONCATENATE("  - &amp;MethodID",TEXT($A1086,"0000"),
" {","MethodTypeCV:  ",CHAR(34),INDEX(Methods[Method Type],$A1086),CHAR(34),
", MethodCode:  ",CHAR(34),INDEX(Methods[Method Code],$A1086),CHAR(34),
", MethodName:  ",CHAR(34),INDEX(Methods[Method Name],$A1086),CHAR(34),
", MethodDescription:  ",CHAR(34),INDEX(Methods[Method Description],$A1086),CHAR(34),
", MethodLink:  ",CHAR(34),INDEX(Methods[Method Link],$A1086),CHAR(34),
", OrganizationID: *OrganizationID",TEXT(MATCH(INDEX(Methods[Organization Name],$A1086),Organizations[Organization Name],0),"0000"),"}"))</f>
        <v>#REF!</v>
      </c>
      <c r="Q1086" t="e">
        <f>IF(INDEX(Variables[Variable Type],$A1086)="","",
CONCATENATE("  - &amp;VariableID",TEXT($A1086,"0000"),
" {","VariableTypeCV:  ",CHAR(34),INDEX(Variables[Variable Type],$A1086),CHAR(34),
", VariableCode:  ",CHAR(34),INDEX(Variables[Variable Code],$A1086),CHAR(34),
", VariableNameCV:  ",CHAR(34),INDEX(Variables[Variable Name],$A1086),CHAR(34),
", VariableDefinition:  ",CHAR(34),INDEX(Variables[Variable Definition],$A1086),CHAR(34),
", SpecciationCV:  ",CHAR(34),INDEX(Variables[Speciation],$A1086),CHAR(34),
", NoDataValue:  ",CHAR(34),INDEX(Variables[No Data Value],$A1086),CHAR(34),"}"))</f>
        <v>#REF!</v>
      </c>
    </row>
    <row r="1087" spans="1:17" x14ac:dyDescent="0.25">
      <c r="A1087">
        <v>1084</v>
      </c>
      <c r="D1087" t="e">
        <f>IF(INDEX(People[First Name],$A1087)="","",
CONCATENATE("  - &amp;PersonID",TEXT($A1087,"0000"),
" {","PersonFirstName:  ",CHAR(34),INDEX(People[First Name],$A1087),CHAR(34),
", PersonMiddleName:  ",CHAR(34),INDEX(People[Middle Name],$A1087),CHAR(34),
", PersonLastName:  ",CHAR(34),INDEX(People[Last Name],$A1087),CHAR(34),"}"))</f>
        <v>#REF!</v>
      </c>
      <c r="E1087" t="e">
        <f>IF(INDEX(Organizations[Organization Type '[CV']],$A1087)="","",
CONCATENATE("  - &amp;OrganizationID",TEXT($A1087,"0000"),
" {","OrganizationTypeCV:  ",CHAR(34),INDEX(Organizations[Organization Type '[CV']],$A1087),CHAR(34),
", OrganizationCode:  ",CHAR(34),INDEX(Organizations[Organization Code],$A1087),CHAR(34),
", OrganizationName:  ",CHAR(34),INDEX(Organizations[Organization Name],$A1087),CHAR(34),
", OrganizationDescription:  ",CHAR(34),INDEX(Organizations[Organization Description],$A1087),CHAR(34),
", OrganizationLink:  ",CHAR(34),INDEX(Organizations[Organization Link],$A1087),CHAR(34),"}"))</f>
        <v>#REF!</v>
      </c>
      <c r="F1087" t="e">
        <f>IF(INDEX(People[First Name],$A1087)="","",
CONCATENATE("  - &amp;AffiliationID",TEXT($A1087,"0000"),
" {PersonID: *PersonID",TEXT($A1087,"0000"),
", OrganizationID: *OrganizationID",TEXT(MATCH(INDEX(People[Organization Name],$A1087),Organizations[Organization Name],0),"0000"),
", IsPrimaryOrganizationContact: , AffiliationStartDate: , AffiliationEndDate: , PrimaryPhone: ",
", PrimaryEmail: ",CHAR(34),INDEX(People[Primary Email],$A1087),CHAR(34),
", PrimaryAddress: ",CHAR(34),INDEX(People[Primary Address],$A1087),CHAR(34),
", PersonLink: }"))</f>
        <v>#REF!</v>
      </c>
      <c r="H1087" t="e">
        <f>IF(COUNTA(CitationInformation)=0,"",IF(INDEX(AuthorList[Author Name],$A1087)="","",
CONCATENATE("  - &amp;AuthorListID",TEXT($A1087,"0000"),
"  {CitationID: *CitationID0001",
", PersonID: *PersonID",TEXT(MATCH(INDEX(AuthorList[Author Name],$A1087),People[Full Name],0),"0000"),
", AuthorOrder: ",INDEX(AuthorList[Author Number],$A1087),"}")))</f>
        <v>#REF!</v>
      </c>
      <c r="K1087" t="e">
        <f>IF(INDEX(SamplingFeatures[Feature Code],$A1087)="","",
CONCATENATE("  - &amp;SamplingFeatureID",TEXT($A1087,"0000"),
" {","SamplingFeatureUUID:  ",CHAR(34),INDEX(SamplingFeatures[Sampling Feature UUID],$A1087),CHAR(34),
", SamplingFeatureTypeCV:  ",CHAR(34),INDEX(SamplingFeatures[Sampling Feature Type],$A1087),CHAR(34),
", SamplingFeatureCode:  ",CHAR(34),INDEX(SamplingFeatures[Feature Code],$A1087),CHAR(34),
", SamplingFeatureName:  ",CHAR(34),INDEX(SamplingFeatures[Feature Name],$A1087),CHAR(34),
", SamplingFeatureDescription:  ",CHAR(34),INDEX(SamplingFeatures[Feature Description],$A1087),CHAR(34),
", SamplingFeatureGeotypeCV:  ",CHAR(34),INDEX(SamplingFeatures[Feature Geo Type],$A1087),CHAR(34),
", FeatureGeometry:  ",CHAR(34),INDEX(SamplingFeatures[Feature Geometry],$A1087),CHAR(34),
", Elevation_m:  ",CHAR(34),INDEX(SamplingFeatures[Elevation_m],$A1087),CHAR(34),
", ElevationDatumCV:  ",CHAR(34),ElevationDatum,CHAR(34),"}"))</f>
        <v>#REF!</v>
      </c>
      <c r="L1087" t="e">
        <f>IF(INDEX(SamplingFeatures[Sampling Feature Type],$A1087)&lt;&gt;"Site","",
CONCATENATE("  - &amp;SiteID",TEXT(SUMPRODUCT(--($L$3:$L1086&lt;&gt;"")),"0000"),
" {","SamplingFeatureID:  *SamplingFeatureID",TEXT($A1087,"0000"),
", SiteTypeCV:  ",CHAR(34),INDEX(Sites[Site Type],$A1087),CHAR(34),
", Latitude:  ",INDEX(Sites[Latitude],$A1087),
", Longitude:  ",INDEX(Sites[Longitude],$A1087),
", SRSName:  ",CHAR(34),LatLonDatum,CHAR(34),"}"))</f>
        <v>#REF!</v>
      </c>
      <c r="M1087" t="e">
        <f>IF(INDEX(SamplingFeatures[Sampling Feature Type],$A1087)&lt;&gt;"Specimen","",
CONCATENATE("  - &amp;SpecimenID",TEXT(SUMPRODUCT(--($M$3:$M1086&lt;&gt;"")),"0000"),
" {","SamplingFeatureID:  *SamplingFeatureID",TEXT($A1087,"0000"),
", SpecimenTypeCV:  ",CHAR(34),INDEX(Specimens[Specimen Type],$A1087),CHAR(34),
", SpecimenMediumCV:  ",INDEX(Specimens[Specimen Medium],$A1087),
", IsFieldSpecimen:  ",CHAR(34),INDEX(Specimens[Is Field Specimen?],$A1087),CHAR(34),"}"))</f>
        <v>#REF!</v>
      </c>
      <c r="N1087" t="e">
        <f>IF(COUNTA(SpatialOffsets[])=0,"", IF(INDEX(SpatialOffsets[Spatial Offset Type],$A1087)="","",
CONCATENATE("  - &amp;SpatialOffsetID",TEXT($A1087,"0000"),
" {","SpatialOffsetTypeCV:  ",CHAR(34),INDEX(SpatialOffsets[Spatial Offset Type],$A1087),CHAR(34),
", Offset1Value:  ",INDEX(SpatialOffsets[Offset 1 Value],$A1087),
", Offset1UnitID:  ",CHAR(34),INDEX(SpatialOffsets[Offset 1 Unit],$A1087),CHAR(34),
", Offset2Value:  ",INDEX(SpatialOffsets[Offset 2 Value],$A1087),
", Offset2UnitID:  ",CHAR(34),INDEX(SpatialOffsets[Offset 2 Unit],$A1087),CHAR(34),
", Offset3Value:  ",INDEX(SpatialOffsets[Offset 3 Value],$A1087),
", Offset3UnitID:  ",CHAR(34),INDEX(SpatialOffsets[Offset 3 Unit],$A1087),CHAR(34),,"}")))</f>
        <v>#REF!</v>
      </c>
      <c r="O1087" t="e">
        <f>IF(COUNTA(RelatedFeatures[])=0,"", IF(INDEX(RelatedFeatures[First Sampling Feature Code],$A1087)="","",
CONCATENATE("  - &amp;RelationID",TEXT($A1087,"0000"),
" {","SamplingFeatureID:  *SamplingFeatureID",TEXT(MATCH(INDEX(RelatedFeatures[First Sampling Feature Code],$A1087),SamplingFeatures[Feature Code],0),"0000"),
", RelationshipTypeCV:  ",CHAR(34),INDEX(RelatedFeatures[Relationship Type],$A1087),CHAR(34),
", RelatedFeatureID: *SamplingFeatureID",TEXT(MATCH(INDEX(RelatedFeatures[Second Sampling Feature Code],$A1087),SamplingFeatures[Feature Code],0),"0000"),
", SpatialOffsetID:  ",IF(INDEX(RelatedFeatures[Offset Number],$A1087)="","",CONCATENATE("*SpatialOffsetID",TEXT(INDEX(RelatedFeatures[Offset Number],$A1087),"0000"))),"}")))</f>
        <v>#REF!</v>
      </c>
      <c r="P1087" t="e">
        <f>IF(INDEX(Methods[Method Type],$A1087)="","",
CONCATENATE("  - &amp;MethodID",TEXT($A1087,"0000"),
" {","MethodTypeCV:  ",CHAR(34),INDEX(Methods[Method Type],$A1087),CHAR(34),
", MethodCode:  ",CHAR(34),INDEX(Methods[Method Code],$A1087),CHAR(34),
", MethodName:  ",CHAR(34),INDEX(Methods[Method Name],$A1087),CHAR(34),
", MethodDescription:  ",CHAR(34),INDEX(Methods[Method Description],$A1087),CHAR(34),
", MethodLink:  ",CHAR(34),INDEX(Methods[Method Link],$A1087),CHAR(34),
", OrganizationID: *OrganizationID",TEXT(MATCH(INDEX(Methods[Organization Name],$A1087),Organizations[Organization Name],0),"0000"),"}"))</f>
        <v>#REF!</v>
      </c>
      <c r="Q1087" t="e">
        <f>IF(INDEX(Variables[Variable Type],$A1087)="","",
CONCATENATE("  - &amp;VariableID",TEXT($A1087,"0000"),
" {","VariableTypeCV:  ",CHAR(34),INDEX(Variables[Variable Type],$A1087),CHAR(34),
", VariableCode:  ",CHAR(34),INDEX(Variables[Variable Code],$A1087),CHAR(34),
", VariableNameCV:  ",CHAR(34),INDEX(Variables[Variable Name],$A1087),CHAR(34),
", VariableDefinition:  ",CHAR(34),INDEX(Variables[Variable Definition],$A1087),CHAR(34),
", SpecciationCV:  ",CHAR(34),INDEX(Variables[Speciation],$A1087),CHAR(34),
", NoDataValue:  ",CHAR(34),INDEX(Variables[No Data Value],$A1087),CHAR(34),"}"))</f>
        <v>#REF!</v>
      </c>
    </row>
    <row r="1088" spans="1:17" x14ac:dyDescent="0.25">
      <c r="A1088">
        <v>1085</v>
      </c>
      <c r="D1088" t="e">
        <f>IF(INDEX(People[First Name],$A1088)="","",
CONCATENATE("  - &amp;PersonID",TEXT($A1088,"0000"),
" {","PersonFirstName:  ",CHAR(34),INDEX(People[First Name],$A1088),CHAR(34),
", PersonMiddleName:  ",CHAR(34),INDEX(People[Middle Name],$A1088),CHAR(34),
", PersonLastName:  ",CHAR(34),INDEX(People[Last Name],$A1088),CHAR(34),"}"))</f>
        <v>#REF!</v>
      </c>
      <c r="E1088" t="e">
        <f>IF(INDEX(Organizations[Organization Type '[CV']],$A1088)="","",
CONCATENATE("  - &amp;OrganizationID",TEXT($A1088,"0000"),
" {","OrganizationTypeCV:  ",CHAR(34),INDEX(Organizations[Organization Type '[CV']],$A1088),CHAR(34),
", OrganizationCode:  ",CHAR(34),INDEX(Organizations[Organization Code],$A1088),CHAR(34),
", OrganizationName:  ",CHAR(34),INDEX(Organizations[Organization Name],$A1088),CHAR(34),
", OrganizationDescription:  ",CHAR(34),INDEX(Organizations[Organization Description],$A1088),CHAR(34),
", OrganizationLink:  ",CHAR(34),INDEX(Organizations[Organization Link],$A1088),CHAR(34),"}"))</f>
        <v>#REF!</v>
      </c>
      <c r="F1088" t="e">
        <f>IF(INDEX(People[First Name],$A1088)="","",
CONCATENATE("  - &amp;AffiliationID",TEXT($A1088,"0000"),
" {PersonID: *PersonID",TEXT($A1088,"0000"),
", OrganizationID: *OrganizationID",TEXT(MATCH(INDEX(People[Organization Name],$A1088),Organizations[Organization Name],0),"0000"),
", IsPrimaryOrganizationContact: , AffiliationStartDate: , AffiliationEndDate: , PrimaryPhone: ",
", PrimaryEmail: ",CHAR(34),INDEX(People[Primary Email],$A1088),CHAR(34),
", PrimaryAddress: ",CHAR(34),INDEX(People[Primary Address],$A1088),CHAR(34),
", PersonLink: }"))</f>
        <v>#REF!</v>
      </c>
      <c r="H1088" t="e">
        <f>IF(COUNTA(CitationInformation)=0,"",IF(INDEX(AuthorList[Author Name],$A1088)="","",
CONCATENATE("  - &amp;AuthorListID",TEXT($A1088,"0000"),
"  {CitationID: *CitationID0001",
", PersonID: *PersonID",TEXT(MATCH(INDEX(AuthorList[Author Name],$A1088),People[Full Name],0),"0000"),
", AuthorOrder: ",INDEX(AuthorList[Author Number],$A1088),"}")))</f>
        <v>#REF!</v>
      </c>
      <c r="K1088" t="e">
        <f>IF(INDEX(SamplingFeatures[Feature Code],$A1088)="","",
CONCATENATE("  - &amp;SamplingFeatureID",TEXT($A1088,"0000"),
" {","SamplingFeatureUUID:  ",CHAR(34),INDEX(SamplingFeatures[Sampling Feature UUID],$A1088),CHAR(34),
", SamplingFeatureTypeCV:  ",CHAR(34),INDEX(SamplingFeatures[Sampling Feature Type],$A1088),CHAR(34),
", SamplingFeatureCode:  ",CHAR(34),INDEX(SamplingFeatures[Feature Code],$A1088),CHAR(34),
", SamplingFeatureName:  ",CHAR(34),INDEX(SamplingFeatures[Feature Name],$A1088),CHAR(34),
", SamplingFeatureDescription:  ",CHAR(34),INDEX(SamplingFeatures[Feature Description],$A1088),CHAR(34),
", SamplingFeatureGeotypeCV:  ",CHAR(34),INDEX(SamplingFeatures[Feature Geo Type],$A1088),CHAR(34),
", FeatureGeometry:  ",CHAR(34),INDEX(SamplingFeatures[Feature Geometry],$A1088),CHAR(34),
", Elevation_m:  ",CHAR(34),INDEX(SamplingFeatures[Elevation_m],$A1088),CHAR(34),
", ElevationDatumCV:  ",CHAR(34),ElevationDatum,CHAR(34),"}"))</f>
        <v>#REF!</v>
      </c>
      <c r="L1088" t="e">
        <f>IF(INDEX(SamplingFeatures[Sampling Feature Type],$A1088)&lt;&gt;"Site","",
CONCATENATE("  - &amp;SiteID",TEXT(SUMPRODUCT(--($L$3:$L1087&lt;&gt;"")),"0000"),
" {","SamplingFeatureID:  *SamplingFeatureID",TEXT($A1088,"0000"),
", SiteTypeCV:  ",CHAR(34),INDEX(Sites[Site Type],$A1088),CHAR(34),
", Latitude:  ",INDEX(Sites[Latitude],$A1088),
", Longitude:  ",INDEX(Sites[Longitude],$A1088),
", SRSName:  ",CHAR(34),LatLonDatum,CHAR(34),"}"))</f>
        <v>#REF!</v>
      </c>
      <c r="M1088" t="e">
        <f>IF(INDEX(SamplingFeatures[Sampling Feature Type],$A1088)&lt;&gt;"Specimen","",
CONCATENATE("  - &amp;SpecimenID",TEXT(SUMPRODUCT(--($M$3:$M1087&lt;&gt;"")),"0000"),
" {","SamplingFeatureID:  *SamplingFeatureID",TEXT($A1088,"0000"),
", SpecimenTypeCV:  ",CHAR(34),INDEX(Specimens[Specimen Type],$A1088),CHAR(34),
", SpecimenMediumCV:  ",INDEX(Specimens[Specimen Medium],$A1088),
", IsFieldSpecimen:  ",CHAR(34),INDEX(Specimens[Is Field Specimen?],$A1088),CHAR(34),"}"))</f>
        <v>#REF!</v>
      </c>
      <c r="N1088" t="e">
        <f>IF(COUNTA(SpatialOffsets[])=0,"", IF(INDEX(SpatialOffsets[Spatial Offset Type],$A1088)="","",
CONCATENATE("  - &amp;SpatialOffsetID",TEXT($A1088,"0000"),
" {","SpatialOffsetTypeCV:  ",CHAR(34),INDEX(SpatialOffsets[Spatial Offset Type],$A1088),CHAR(34),
", Offset1Value:  ",INDEX(SpatialOffsets[Offset 1 Value],$A1088),
", Offset1UnitID:  ",CHAR(34),INDEX(SpatialOffsets[Offset 1 Unit],$A1088),CHAR(34),
", Offset2Value:  ",INDEX(SpatialOffsets[Offset 2 Value],$A1088),
", Offset2UnitID:  ",CHAR(34),INDEX(SpatialOffsets[Offset 2 Unit],$A1088),CHAR(34),
", Offset3Value:  ",INDEX(SpatialOffsets[Offset 3 Value],$A1088),
", Offset3UnitID:  ",CHAR(34),INDEX(SpatialOffsets[Offset 3 Unit],$A1088),CHAR(34),,"}")))</f>
        <v>#REF!</v>
      </c>
      <c r="O1088" t="e">
        <f>IF(COUNTA(RelatedFeatures[])=0,"", IF(INDEX(RelatedFeatures[First Sampling Feature Code],$A1088)="","",
CONCATENATE("  - &amp;RelationID",TEXT($A1088,"0000"),
" {","SamplingFeatureID:  *SamplingFeatureID",TEXT(MATCH(INDEX(RelatedFeatures[First Sampling Feature Code],$A1088),SamplingFeatures[Feature Code],0),"0000"),
", RelationshipTypeCV:  ",CHAR(34),INDEX(RelatedFeatures[Relationship Type],$A1088),CHAR(34),
", RelatedFeatureID: *SamplingFeatureID",TEXT(MATCH(INDEX(RelatedFeatures[Second Sampling Feature Code],$A1088),SamplingFeatures[Feature Code],0),"0000"),
", SpatialOffsetID:  ",IF(INDEX(RelatedFeatures[Offset Number],$A1088)="","",CONCATENATE("*SpatialOffsetID",TEXT(INDEX(RelatedFeatures[Offset Number],$A1088),"0000"))),"}")))</f>
        <v>#REF!</v>
      </c>
      <c r="P1088" t="e">
        <f>IF(INDEX(Methods[Method Type],$A1088)="","",
CONCATENATE("  - &amp;MethodID",TEXT($A1088,"0000"),
" {","MethodTypeCV:  ",CHAR(34),INDEX(Methods[Method Type],$A1088),CHAR(34),
", MethodCode:  ",CHAR(34),INDEX(Methods[Method Code],$A1088),CHAR(34),
", MethodName:  ",CHAR(34),INDEX(Methods[Method Name],$A1088),CHAR(34),
", MethodDescription:  ",CHAR(34),INDEX(Methods[Method Description],$A1088),CHAR(34),
", MethodLink:  ",CHAR(34),INDEX(Methods[Method Link],$A1088),CHAR(34),
", OrganizationID: *OrganizationID",TEXT(MATCH(INDEX(Methods[Organization Name],$A1088),Organizations[Organization Name],0),"0000"),"}"))</f>
        <v>#REF!</v>
      </c>
      <c r="Q1088" t="e">
        <f>IF(INDEX(Variables[Variable Type],$A1088)="","",
CONCATENATE("  - &amp;VariableID",TEXT($A1088,"0000"),
" {","VariableTypeCV:  ",CHAR(34),INDEX(Variables[Variable Type],$A1088),CHAR(34),
", VariableCode:  ",CHAR(34),INDEX(Variables[Variable Code],$A1088),CHAR(34),
", VariableNameCV:  ",CHAR(34),INDEX(Variables[Variable Name],$A1088),CHAR(34),
", VariableDefinition:  ",CHAR(34),INDEX(Variables[Variable Definition],$A1088),CHAR(34),
", SpecciationCV:  ",CHAR(34),INDEX(Variables[Speciation],$A1088),CHAR(34),
", NoDataValue:  ",CHAR(34),INDEX(Variables[No Data Value],$A1088),CHAR(34),"}"))</f>
        <v>#REF!</v>
      </c>
    </row>
    <row r="1089" spans="1:17" x14ac:dyDescent="0.25">
      <c r="A1089">
        <v>1086</v>
      </c>
      <c r="D1089" t="e">
        <f>IF(INDEX(People[First Name],$A1089)="","",
CONCATENATE("  - &amp;PersonID",TEXT($A1089,"0000"),
" {","PersonFirstName:  ",CHAR(34),INDEX(People[First Name],$A1089),CHAR(34),
", PersonMiddleName:  ",CHAR(34),INDEX(People[Middle Name],$A1089),CHAR(34),
", PersonLastName:  ",CHAR(34),INDEX(People[Last Name],$A1089),CHAR(34),"}"))</f>
        <v>#REF!</v>
      </c>
      <c r="E1089" t="e">
        <f>IF(INDEX(Organizations[Organization Type '[CV']],$A1089)="","",
CONCATENATE("  - &amp;OrganizationID",TEXT($A1089,"0000"),
" {","OrganizationTypeCV:  ",CHAR(34),INDEX(Organizations[Organization Type '[CV']],$A1089),CHAR(34),
", OrganizationCode:  ",CHAR(34),INDEX(Organizations[Organization Code],$A1089),CHAR(34),
", OrganizationName:  ",CHAR(34),INDEX(Organizations[Organization Name],$A1089),CHAR(34),
", OrganizationDescription:  ",CHAR(34),INDEX(Organizations[Organization Description],$A1089),CHAR(34),
", OrganizationLink:  ",CHAR(34),INDEX(Organizations[Organization Link],$A1089),CHAR(34),"}"))</f>
        <v>#REF!</v>
      </c>
      <c r="F1089" t="e">
        <f>IF(INDEX(People[First Name],$A1089)="","",
CONCATENATE("  - &amp;AffiliationID",TEXT($A1089,"0000"),
" {PersonID: *PersonID",TEXT($A1089,"0000"),
", OrganizationID: *OrganizationID",TEXT(MATCH(INDEX(People[Organization Name],$A1089),Organizations[Organization Name],0),"0000"),
", IsPrimaryOrganizationContact: , AffiliationStartDate: , AffiliationEndDate: , PrimaryPhone: ",
", PrimaryEmail: ",CHAR(34),INDEX(People[Primary Email],$A1089),CHAR(34),
", PrimaryAddress: ",CHAR(34),INDEX(People[Primary Address],$A1089),CHAR(34),
", PersonLink: }"))</f>
        <v>#REF!</v>
      </c>
      <c r="H1089" t="e">
        <f>IF(COUNTA(CitationInformation)=0,"",IF(INDEX(AuthorList[Author Name],$A1089)="","",
CONCATENATE("  - &amp;AuthorListID",TEXT($A1089,"0000"),
"  {CitationID: *CitationID0001",
", PersonID: *PersonID",TEXT(MATCH(INDEX(AuthorList[Author Name],$A1089),People[Full Name],0),"0000"),
", AuthorOrder: ",INDEX(AuthorList[Author Number],$A1089),"}")))</f>
        <v>#REF!</v>
      </c>
      <c r="K1089" t="e">
        <f>IF(INDEX(SamplingFeatures[Feature Code],$A1089)="","",
CONCATENATE("  - &amp;SamplingFeatureID",TEXT($A1089,"0000"),
" {","SamplingFeatureUUID:  ",CHAR(34),INDEX(SamplingFeatures[Sampling Feature UUID],$A1089),CHAR(34),
", SamplingFeatureTypeCV:  ",CHAR(34),INDEX(SamplingFeatures[Sampling Feature Type],$A1089),CHAR(34),
", SamplingFeatureCode:  ",CHAR(34),INDEX(SamplingFeatures[Feature Code],$A1089),CHAR(34),
", SamplingFeatureName:  ",CHAR(34),INDEX(SamplingFeatures[Feature Name],$A1089),CHAR(34),
", SamplingFeatureDescription:  ",CHAR(34),INDEX(SamplingFeatures[Feature Description],$A1089),CHAR(34),
", SamplingFeatureGeotypeCV:  ",CHAR(34),INDEX(SamplingFeatures[Feature Geo Type],$A1089),CHAR(34),
", FeatureGeometry:  ",CHAR(34),INDEX(SamplingFeatures[Feature Geometry],$A1089),CHAR(34),
", Elevation_m:  ",CHAR(34),INDEX(SamplingFeatures[Elevation_m],$A1089),CHAR(34),
", ElevationDatumCV:  ",CHAR(34),ElevationDatum,CHAR(34),"}"))</f>
        <v>#REF!</v>
      </c>
      <c r="L1089" t="e">
        <f>IF(INDEX(SamplingFeatures[Sampling Feature Type],$A1089)&lt;&gt;"Site","",
CONCATENATE("  - &amp;SiteID",TEXT(SUMPRODUCT(--($L$3:$L1088&lt;&gt;"")),"0000"),
" {","SamplingFeatureID:  *SamplingFeatureID",TEXT($A1089,"0000"),
", SiteTypeCV:  ",CHAR(34),INDEX(Sites[Site Type],$A1089),CHAR(34),
", Latitude:  ",INDEX(Sites[Latitude],$A1089),
", Longitude:  ",INDEX(Sites[Longitude],$A1089),
", SRSName:  ",CHAR(34),LatLonDatum,CHAR(34),"}"))</f>
        <v>#REF!</v>
      </c>
      <c r="M1089" t="e">
        <f>IF(INDEX(SamplingFeatures[Sampling Feature Type],$A1089)&lt;&gt;"Specimen","",
CONCATENATE("  - &amp;SpecimenID",TEXT(SUMPRODUCT(--($M$3:$M1088&lt;&gt;"")),"0000"),
" {","SamplingFeatureID:  *SamplingFeatureID",TEXT($A1089,"0000"),
", SpecimenTypeCV:  ",CHAR(34),INDEX(Specimens[Specimen Type],$A1089),CHAR(34),
", SpecimenMediumCV:  ",INDEX(Specimens[Specimen Medium],$A1089),
", IsFieldSpecimen:  ",CHAR(34),INDEX(Specimens[Is Field Specimen?],$A1089),CHAR(34),"}"))</f>
        <v>#REF!</v>
      </c>
      <c r="N1089" t="e">
        <f>IF(COUNTA(SpatialOffsets[])=0,"", IF(INDEX(SpatialOffsets[Spatial Offset Type],$A1089)="","",
CONCATENATE("  - &amp;SpatialOffsetID",TEXT($A1089,"0000"),
" {","SpatialOffsetTypeCV:  ",CHAR(34),INDEX(SpatialOffsets[Spatial Offset Type],$A1089),CHAR(34),
", Offset1Value:  ",INDEX(SpatialOffsets[Offset 1 Value],$A1089),
", Offset1UnitID:  ",CHAR(34),INDEX(SpatialOffsets[Offset 1 Unit],$A1089),CHAR(34),
", Offset2Value:  ",INDEX(SpatialOffsets[Offset 2 Value],$A1089),
", Offset2UnitID:  ",CHAR(34),INDEX(SpatialOffsets[Offset 2 Unit],$A1089),CHAR(34),
", Offset3Value:  ",INDEX(SpatialOffsets[Offset 3 Value],$A1089),
", Offset3UnitID:  ",CHAR(34),INDEX(SpatialOffsets[Offset 3 Unit],$A1089),CHAR(34),,"}")))</f>
        <v>#REF!</v>
      </c>
      <c r="O1089" t="e">
        <f>IF(COUNTA(RelatedFeatures[])=0,"", IF(INDEX(RelatedFeatures[First Sampling Feature Code],$A1089)="","",
CONCATENATE("  - &amp;RelationID",TEXT($A1089,"0000"),
" {","SamplingFeatureID:  *SamplingFeatureID",TEXT(MATCH(INDEX(RelatedFeatures[First Sampling Feature Code],$A1089),SamplingFeatures[Feature Code],0),"0000"),
", RelationshipTypeCV:  ",CHAR(34),INDEX(RelatedFeatures[Relationship Type],$A1089),CHAR(34),
", RelatedFeatureID: *SamplingFeatureID",TEXT(MATCH(INDEX(RelatedFeatures[Second Sampling Feature Code],$A1089),SamplingFeatures[Feature Code],0),"0000"),
", SpatialOffsetID:  ",IF(INDEX(RelatedFeatures[Offset Number],$A1089)="","",CONCATENATE("*SpatialOffsetID",TEXT(INDEX(RelatedFeatures[Offset Number],$A1089),"0000"))),"}")))</f>
        <v>#REF!</v>
      </c>
      <c r="P1089" t="e">
        <f>IF(INDEX(Methods[Method Type],$A1089)="","",
CONCATENATE("  - &amp;MethodID",TEXT($A1089,"0000"),
" {","MethodTypeCV:  ",CHAR(34),INDEX(Methods[Method Type],$A1089),CHAR(34),
", MethodCode:  ",CHAR(34),INDEX(Methods[Method Code],$A1089),CHAR(34),
", MethodName:  ",CHAR(34),INDEX(Methods[Method Name],$A1089),CHAR(34),
", MethodDescription:  ",CHAR(34),INDEX(Methods[Method Description],$A1089),CHAR(34),
", MethodLink:  ",CHAR(34),INDEX(Methods[Method Link],$A1089),CHAR(34),
", OrganizationID: *OrganizationID",TEXT(MATCH(INDEX(Methods[Organization Name],$A1089),Organizations[Organization Name],0),"0000"),"}"))</f>
        <v>#REF!</v>
      </c>
      <c r="Q1089" t="e">
        <f>IF(INDEX(Variables[Variable Type],$A1089)="","",
CONCATENATE("  - &amp;VariableID",TEXT($A1089,"0000"),
" {","VariableTypeCV:  ",CHAR(34),INDEX(Variables[Variable Type],$A1089),CHAR(34),
", VariableCode:  ",CHAR(34),INDEX(Variables[Variable Code],$A1089),CHAR(34),
", VariableNameCV:  ",CHAR(34),INDEX(Variables[Variable Name],$A1089),CHAR(34),
", VariableDefinition:  ",CHAR(34),INDEX(Variables[Variable Definition],$A1089),CHAR(34),
", SpecciationCV:  ",CHAR(34),INDEX(Variables[Speciation],$A1089),CHAR(34),
", NoDataValue:  ",CHAR(34),INDEX(Variables[No Data Value],$A1089),CHAR(34),"}"))</f>
        <v>#REF!</v>
      </c>
    </row>
    <row r="1090" spans="1:17" x14ac:dyDescent="0.25">
      <c r="A1090">
        <v>1087</v>
      </c>
      <c r="D1090" t="e">
        <f>IF(INDEX(People[First Name],$A1090)="","",
CONCATENATE("  - &amp;PersonID",TEXT($A1090,"0000"),
" {","PersonFirstName:  ",CHAR(34),INDEX(People[First Name],$A1090),CHAR(34),
", PersonMiddleName:  ",CHAR(34),INDEX(People[Middle Name],$A1090),CHAR(34),
", PersonLastName:  ",CHAR(34),INDEX(People[Last Name],$A1090),CHAR(34),"}"))</f>
        <v>#REF!</v>
      </c>
      <c r="E1090" t="e">
        <f>IF(INDEX(Organizations[Organization Type '[CV']],$A1090)="","",
CONCATENATE("  - &amp;OrganizationID",TEXT($A1090,"0000"),
" {","OrganizationTypeCV:  ",CHAR(34),INDEX(Organizations[Organization Type '[CV']],$A1090),CHAR(34),
", OrganizationCode:  ",CHAR(34),INDEX(Organizations[Organization Code],$A1090),CHAR(34),
", OrganizationName:  ",CHAR(34),INDEX(Organizations[Organization Name],$A1090),CHAR(34),
", OrganizationDescription:  ",CHAR(34),INDEX(Organizations[Organization Description],$A1090),CHAR(34),
", OrganizationLink:  ",CHAR(34),INDEX(Organizations[Organization Link],$A1090),CHAR(34),"}"))</f>
        <v>#REF!</v>
      </c>
      <c r="F1090" t="e">
        <f>IF(INDEX(People[First Name],$A1090)="","",
CONCATENATE("  - &amp;AffiliationID",TEXT($A1090,"0000"),
" {PersonID: *PersonID",TEXT($A1090,"0000"),
", OrganizationID: *OrganizationID",TEXT(MATCH(INDEX(People[Organization Name],$A1090),Organizations[Organization Name],0),"0000"),
", IsPrimaryOrganizationContact: , AffiliationStartDate: , AffiliationEndDate: , PrimaryPhone: ",
", PrimaryEmail: ",CHAR(34),INDEX(People[Primary Email],$A1090),CHAR(34),
", PrimaryAddress: ",CHAR(34),INDEX(People[Primary Address],$A1090),CHAR(34),
", PersonLink: }"))</f>
        <v>#REF!</v>
      </c>
      <c r="H1090" t="e">
        <f>IF(COUNTA(CitationInformation)=0,"",IF(INDEX(AuthorList[Author Name],$A1090)="","",
CONCATENATE("  - &amp;AuthorListID",TEXT($A1090,"0000"),
"  {CitationID: *CitationID0001",
", PersonID: *PersonID",TEXT(MATCH(INDEX(AuthorList[Author Name],$A1090),People[Full Name],0),"0000"),
", AuthorOrder: ",INDEX(AuthorList[Author Number],$A1090),"}")))</f>
        <v>#REF!</v>
      </c>
      <c r="K1090" t="e">
        <f>IF(INDEX(SamplingFeatures[Feature Code],$A1090)="","",
CONCATENATE("  - &amp;SamplingFeatureID",TEXT($A1090,"0000"),
" {","SamplingFeatureUUID:  ",CHAR(34),INDEX(SamplingFeatures[Sampling Feature UUID],$A1090),CHAR(34),
", SamplingFeatureTypeCV:  ",CHAR(34),INDEX(SamplingFeatures[Sampling Feature Type],$A1090),CHAR(34),
", SamplingFeatureCode:  ",CHAR(34),INDEX(SamplingFeatures[Feature Code],$A1090),CHAR(34),
", SamplingFeatureName:  ",CHAR(34),INDEX(SamplingFeatures[Feature Name],$A1090),CHAR(34),
", SamplingFeatureDescription:  ",CHAR(34),INDEX(SamplingFeatures[Feature Description],$A1090),CHAR(34),
", SamplingFeatureGeotypeCV:  ",CHAR(34),INDEX(SamplingFeatures[Feature Geo Type],$A1090),CHAR(34),
", FeatureGeometry:  ",CHAR(34),INDEX(SamplingFeatures[Feature Geometry],$A1090),CHAR(34),
", Elevation_m:  ",CHAR(34),INDEX(SamplingFeatures[Elevation_m],$A1090),CHAR(34),
", ElevationDatumCV:  ",CHAR(34),ElevationDatum,CHAR(34),"}"))</f>
        <v>#REF!</v>
      </c>
      <c r="L1090" t="e">
        <f>IF(INDEX(SamplingFeatures[Sampling Feature Type],$A1090)&lt;&gt;"Site","",
CONCATENATE("  - &amp;SiteID",TEXT(SUMPRODUCT(--($L$3:$L1089&lt;&gt;"")),"0000"),
" {","SamplingFeatureID:  *SamplingFeatureID",TEXT($A1090,"0000"),
", SiteTypeCV:  ",CHAR(34),INDEX(Sites[Site Type],$A1090),CHAR(34),
", Latitude:  ",INDEX(Sites[Latitude],$A1090),
", Longitude:  ",INDEX(Sites[Longitude],$A1090),
", SRSName:  ",CHAR(34),LatLonDatum,CHAR(34),"}"))</f>
        <v>#REF!</v>
      </c>
      <c r="M1090" t="e">
        <f>IF(INDEX(SamplingFeatures[Sampling Feature Type],$A1090)&lt;&gt;"Specimen","",
CONCATENATE("  - &amp;SpecimenID",TEXT(SUMPRODUCT(--($M$3:$M1089&lt;&gt;"")),"0000"),
" {","SamplingFeatureID:  *SamplingFeatureID",TEXT($A1090,"0000"),
", SpecimenTypeCV:  ",CHAR(34),INDEX(Specimens[Specimen Type],$A1090),CHAR(34),
", SpecimenMediumCV:  ",INDEX(Specimens[Specimen Medium],$A1090),
", IsFieldSpecimen:  ",CHAR(34),INDEX(Specimens[Is Field Specimen?],$A1090),CHAR(34),"}"))</f>
        <v>#REF!</v>
      </c>
      <c r="N1090" t="e">
        <f>IF(COUNTA(SpatialOffsets[])=0,"", IF(INDEX(SpatialOffsets[Spatial Offset Type],$A1090)="","",
CONCATENATE("  - &amp;SpatialOffsetID",TEXT($A1090,"0000"),
" {","SpatialOffsetTypeCV:  ",CHAR(34),INDEX(SpatialOffsets[Spatial Offset Type],$A1090),CHAR(34),
", Offset1Value:  ",INDEX(SpatialOffsets[Offset 1 Value],$A1090),
", Offset1UnitID:  ",CHAR(34),INDEX(SpatialOffsets[Offset 1 Unit],$A1090),CHAR(34),
", Offset2Value:  ",INDEX(SpatialOffsets[Offset 2 Value],$A1090),
", Offset2UnitID:  ",CHAR(34),INDEX(SpatialOffsets[Offset 2 Unit],$A1090),CHAR(34),
", Offset3Value:  ",INDEX(SpatialOffsets[Offset 3 Value],$A1090),
", Offset3UnitID:  ",CHAR(34),INDEX(SpatialOffsets[Offset 3 Unit],$A1090),CHAR(34),,"}")))</f>
        <v>#REF!</v>
      </c>
      <c r="O1090" t="e">
        <f>IF(COUNTA(RelatedFeatures[])=0,"", IF(INDEX(RelatedFeatures[First Sampling Feature Code],$A1090)="","",
CONCATENATE("  - &amp;RelationID",TEXT($A1090,"0000"),
" {","SamplingFeatureID:  *SamplingFeatureID",TEXT(MATCH(INDEX(RelatedFeatures[First Sampling Feature Code],$A1090),SamplingFeatures[Feature Code],0),"0000"),
", RelationshipTypeCV:  ",CHAR(34),INDEX(RelatedFeatures[Relationship Type],$A1090),CHAR(34),
", RelatedFeatureID: *SamplingFeatureID",TEXT(MATCH(INDEX(RelatedFeatures[Second Sampling Feature Code],$A1090),SamplingFeatures[Feature Code],0),"0000"),
", SpatialOffsetID:  ",IF(INDEX(RelatedFeatures[Offset Number],$A1090)="","",CONCATENATE("*SpatialOffsetID",TEXT(INDEX(RelatedFeatures[Offset Number],$A1090),"0000"))),"}")))</f>
        <v>#REF!</v>
      </c>
      <c r="P1090" t="e">
        <f>IF(INDEX(Methods[Method Type],$A1090)="","",
CONCATENATE("  - &amp;MethodID",TEXT($A1090,"0000"),
" {","MethodTypeCV:  ",CHAR(34),INDEX(Methods[Method Type],$A1090),CHAR(34),
", MethodCode:  ",CHAR(34),INDEX(Methods[Method Code],$A1090),CHAR(34),
", MethodName:  ",CHAR(34),INDEX(Methods[Method Name],$A1090),CHAR(34),
", MethodDescription:  ",CHAR(34),INDEX(Methods[Method Description],$A1090),CHAR(34),
", MethodLink:  ",CHAR(34),INDEX(Methods[Method Link],$A1090),CHAR(34),
", OrganizationID: *OrganizationID",TEXT(MATCH(INDEX(Methods[Organization Name],$A1090),Organizations[Organization Name],0),"0000"),"}"))</f>
        <v>#REF!</v>
      </c>
      <c r="Q1090" t="e">
        <f>IF(INDEX(Variables[Variable Type],$A1090)="","",
CONCATENATE("  - &amp;VariableID",TEXT($A1090,"0000"),
" {","VariableTypeCV:  ",CHAR(34),INDEX(Variables[Variable Type],$A1090),CHAR(34),
", VariableCode:  ",CHAR(34),INDEX(Variables[Variable Code],$A1090),CHAR(34),
", VariableNameCV:  ",CHAR(34),INDEX(Variables[Variable Name],$A1090),CHAR(34),
", VariableDefinition:  ",CHAR(34),INDEX(Variables[Variable Definition],$A1090),CHAR(34),
", SpecciationCV:  ",CHAR(34),INDEX(Variables[Speciation],$A1090),CHAR(34),
", NoDataValue:  ",CHAR(34),INDEX(Variables[No Data Value],$A1090),CHAR(34),"}"))</f>
        <v>#REF!</v>
      </c>
    </row>
    <row r="1091" spans="1:17" x14ac:dyDescent="0.25">
      <c r="A1091">
        <v>1088</v>
      </c>
      <c r="D1091" t="e">
        <f>IF(INDEX(People[First Name],$A1091)="","",
CONCATENATE("  - &amp;PersonID",TEXT($A1091,"0000"),
" {","PersonFirstName:  ",CHAR(34),INDEX(People[First Name],$A1091),CHAR(34),
", PersonMiddleName:  ",CHAR(34),INDEX(People[Middle Name],$A1091),CHAR(34),
", PersonLastName:  ",CHAR(34),INDEX(People[Last Name],$A1091),CHAR(34),"}"))</f>
        <v>#REF!</v>
      </c>
      <c r="E1091" t="e">
        <f>IF(INDEX(Organizations[Organization Type '[CV']],$A1091)="","",
CONCATENATE("  - &amp;OrganizationID",TEXT($A1091,"0000"),
" {","OrganizationTypeCV:  ",CHAR(34),INDEX(Organizations[Organization Type '[CV']],$A1091),CHAR(34),
", OrganizationCode:  ",CHAR(34),INDEX(Organizations[Organization Code],$A1091),CHAR(34),
", OrganizationName:  ",CHAR(34),INDEX(Organizations[Organization Name],$A1091),CHAR(34),
", OrganizationDescription:  ",CHAR(34),INDEX(Organizations[Organization Description],$A1091),CHAR(34),
", OrganizationLink:  ",CHAR(34),INDEX(Organizations[Organization Link],$A1091),CHAR(34),"}"))</f>
        <v>#REF!</v>
      </c>
      <c r="F1091" t="e">
        <f>IF(INDEX(People[First Name],$A1091)="","",
CONCATENATE("  - &amp;AffiliationID",TEXT($A1091,"0000"),
" {PersonID: *PersonID",TEXT($A1091,"0000"),
", OrganizationID: *OrganizationID",TEXT(MATCH(INDEX(People[Organization Name],$A1091),Organizations[Organization Name],0),"0000"),
", IsPrimaryOrganizationContact: , AffiliationStartDate: , AffiliationEndDate: , PrimaryPhone: ",
", PrimaryEmail: ",CHAR(34),INDEX(People[Primary Email],$A1091),CHAR(34),
", PrimaryAddress: ",CHAR(34),INDEX(People[Primary Address],$A1091),CHAR(34),
", PersonLink: }"))</f>
        <v>#REF!</v>
      </c>
      <c r="H1091" t="e">
        <f>IF(COUNTA(CitationInformation)=0,"",IF(INDEX(AuthorList[Author Name],$A1091)="","",
CONCATENATE("  - &amp;AuthorListID",TEXT($A1091,"0000"),
"  {CitationID: *CitationID0001",
", PersonID: *PersonID",TEXT(MATCH(INDEX(AuthorList[Author Name],$A1091),People[Full Name],0),"0000"),
", AuthorOrder: ",INDEX(AuthorList[Author Number],$A1091),"}")))</f>
        <v>#REF!</v>
      </c>
      <c r="K1091" t="e">
        <f>IF(INDEX(SamplingFeatures[Feature Code],$A1091)="","",
CONCATENATE("  - &amp;SamplingFeatureID",TEXT($A1091,"0000"),
" {","SamplingFeatureUUID:  ",CHAR(34),INDEX(SamplingFeatures[Sampling Feature UUID],$A1091),CHAR(34),
", SamplingFeatureTypeCV:  ",CHAR(34),INDEX(SamplingFeatures[Sampling Feature Type],$A1091),CHAR(34),
", SamplingFeatureCode:  ",CHAR(34),INDEX(SamplingFeatures[Feature Code],$A1091),CHAR(34),
", SamplingFeatureName:  ",CHAR(34),INDEX(SamplingFeatures[Feature Name],$A1091),CHAR(34),
", SamplingFeatureDescription:  ",CHAR(34),INDEX(SamplingFeatures[Feature Description],$A1091),CHAR(34),
", SamplingFeatureGeotypeCV:  ",CHAR(34),INDEX(SamplingFeatures[Feature Geo Type],$A1091),CHAR(34),
", FeatureGeometry:  ",CHAR(34),INDEX(SamplingFeatures[Feature Geometry],$A1091),CHAR(34),
", Elevation_m:  ",CHAR(34),INDEX(SamplingFeatures[Elevation_m],$A1091),CHAR(34),
", ElevationDatumCV:  ",CHAR(34),ElevationDatum,CHAR(34),"}"))</f>
        <v>#REF!</v>
      </c>
      <c r="L1091" t="e">
        <f>IF(INDEX(SamplingFeatures[Sampling Feature Type],$A1091)&lt;&gt;"Site","",
CONCATENATE("  - &amp;SiteID",TEXT(SUMPRODUCT(--($L$3:$L1090&lt;&gt;"")),"0000"),
" {","SamplingFeatureID:  *SamplingFeatureID",TEXT($A1091,"0000"),
", SiteTypeCV:  ",CHAR(34),INDEX(Sites[Site Type],$A1091),CHAR(34),
", Latitude:  ",INDEX(Sites[Latitude],$A1091),
", Longitude:  ",INDEX(Sites[Longitude],$A1091),
", SRSName:  ",CHAR(34),LatLonDatum,CHAR(34),"}"))</f>
        <v>#REF!</v>
      </c>
      <c r="M1091" t="e">
        <f>IF(INDEX(SamplingFeatures[Sampling Feature Type],$A1091)&lt;&gt;"Specimen","",
CONCATENATE("  - &amp;SpecimenID",TEXT(SUMPRODUCT(--($M$3:$M1090&lt;&gt;"")),"0000"),
" {","SamplingFeatureID:  *SamplingFeatureID",TEXT($A1091,"0000"),
", SpecimenTypeCV:  ",CHAR(34),INDEX(Specimens[Specimen Type],$A1091),CHAR(34),
", SpecimenMediumCV:  ",INDEX(Specimens[Specimen Medium],$A1091),
", IsFieldSpecimen:  ",CHAR(34),INDEX(Specimens[Is Field Specimen?],$A1091),CHAR(34),"}"))</f>
        <v>#REF!</v>
      </c>
      <c r="N1091" t="e">
        <f>IF(COUNTA(SpatialOffsets[])=0,"", IF(INDEX(SpatialOffsets[Spatial Offset Type],$A1091)="","",
CONCATENATE("  - &amp;SpatialOffsetID",TEXT($A1091,"0000"),
" {","SpatialOffsetTypeCV:  ",CHAR(34),INDEX(SpatialOffsets[Spatial Offset Type],$A1091),CHAR(34),
", Offset1Value:  ",INDEX(SpatialOffsets[Offset 1 Value],$A1091),
", Offset1UnitID:  ",CHAR(34),INDEX(SpatialOffsets[Offset 1 Unit],$A1091),CHAR(34),
", Offset2Value:  ",INDEX(SpatialOffsets[Offset 2 Value],$A1091),
", Offset2UnitID:  ",CHAR(34),INDEX(SpatialOffsets[Offset 2 Unit],$A1091),CHAR(34),
", Offset3Value:  ",INDEX(SpatialOffsets[Offset 3 Value],$A1091),
", Offset3UnitID:  ",CHAR(34),INDEX(SpatialOffsets[Offset 3 Unit],$A1091),CHAR(34),,"}")))</f>
        <v>#REF!</v>
      </c>
      <c r="O1091" t="e">
        <f>IF(COUNTA(RelatedFeatures[])=0,"", IF(INDEX(RelatedFeatures[First Sampling Feature Code],$A1091)="","",
CONCATENATE("  - &amp;RelationID",TEXT($A1091,"0000"),
" {","SamplingFeatureID:  *SamplingFeatureID",TEXT(MATCH(INDEX(RelatedFeatures[First Sampling Feature Code],$A1091),SamplingFeatures[Feature Code],0),"0000"),
", RelationshipTypeCV:  ",CHAR(34),INDEX(RelatedFeatures[Relationship Type],$A1091),CHAR(34),
", RelatedFeatureID: *SamplingFeatureID",TEXT(MATCH(INDEX(RelatedFeatures[Second Sampling Feature Code],$A1091),SamplingFeatures[Feature Code],0),"0000"),
", SpatialOffsetID:  ",IF(INDEX(RelatedFeatures[Offset Number],$A1091)="","",CONCATENATE("*SpatialOffsetID",TEXT(INDEX(RelatedFeatures[Offset Number],$A1091),"0000"))),"}")))</f>
        <v>#REF!</v>
      </c>
      <c r="P1091" t="e">
        <f>IF(INDEX(Methods[Method Type],$A1091)="","",
CONCATENATE("  - &amp;MethodID",TEXT($A1091,"0000"),
" {","MethodTypeCV:  ",CHAR(34),INDEX(Methods[Method Type],$A1091),CHAR(34),
", MethodCode:  ",CHAR(34),INDEX(Methods[Method Code],$A1091),CHAR(34),
", MethodName:  ",CHAR(34),INDEX(Methods[Method Name],$A1091),CHAR(34),
", MethodDescription:  ",CHAR(34),INDEX(Methods[Method Description],$A1091),CHAR(34),
", MethodLink:  ",CHAR(34),INDEX(Methods[Method Link],$A1091),CHAR(34),
", OrganizationID: *OrganizationID",TEXT(MATCH(INDEX(Methods[Organization Name],$A1091),Organizations[Organization Name],0),"0000"),"}"))</f>
        <v>#REF!</v>
      </c>
      <c r="Q1091" t="e">
        <f>IF(INDEX(Variables[Variable Type],$A1091)="","",
CONCATENATE("  - &amp;VariableID",TEXT($A1091,"0000"),
" {","VariableTypeCV:  ",CHAR(34),INDEX(Variables[Variable Type],$A1091),CHAR(34),
", VariableCode:  ",CHAR(34),INDEX(Variables[Variable Code],$A1091),CHAR(34),
", VariableNameCV:  ",CHAR(34),INDEX(Variables[Variable Name],$A1091),CHAR(34),
", VariableDefinition:  ",CHAR(34),INDEX(Variables[Variable Definition],$A1091),CHAR(34),
", SpecciationCV:  ",CHAR(34),INDEX(Variables[Speciation],$A1091),CHAR(34),
", NoDataValue:  ",CHAR(34),INDEX(Variables[No Data Value],$A1091),CHAR(34),"}"))</f>
        <v>#REF!</v>
      </c>
    </row>
    <row r="1092" spans="1:17" x14ac:dyDescent="0.25">
      <c r="A1092">
        <v>1089</v>
      </c>
      <c r="D1092" t="e">
        <f>IF(INDEX(People[First Name],$A1092)="","",
CONCATENATE("  - &amp;PersonID",TEXT($A1092,"0000"),
" {","PersonFirstName:  ",CHAR(34),INDEX(People[First Name],$A1092),CHAR(34),
", PersonMiddleName:  ",CHAR(34),INDEX(People[Middle Name],$A1092),CHAR(34),
", PersonLastName:  ",CHAR(34),INDEX(People[Last Name],$A1092),CHAR(34),"}"))</f>
        <v>#REF!</v>
      </c>
      <c r="E1092" t="e">
        <f>IF(INDEX(Organizations[Organization Type '[CV']],$A1092)="","",
CONCATENATE("  - &amp;OrganizationID",TEXT($A1092,"0000"),
" {","OrganizationTypeCV:  ",CHAR(34),INDEX(Organizations[Organization Type '[CV']],$A1092),CHAR(34),
", OrganizationCode:  ",CHAR(34),INDEX(Organizations[Organization Code],$A1092),CHAR(34),
", OrganizationName:  ",CHAR(34),INDEX(Organizations[Organization Name],$A1092),CHAR(34),
", OrganizationDescription:  ",CHAR(34),INDEX(Organizations[Organization Description],$A1092),CHAR(34),
", OrganizationLink:  ",CHAR(34),INDEX(Organizations[Organization Link],$A1092),CHAR(34),"}"))</f>
        <v>#REF!</v>
      </c>
      <c r="F1092" t="e">
        <f>IF(INDEX(People[First Name],$A1092)="","",
CONCATENATE("  - &amp;AffiliationID",TEXT($A1092,"0000"),
" {PersonID: *PersonID",TEXT($A1092,"0000"),
", OrganizationID: *OrganizationID",TEXT(MATCH(INDEX(People[Organization Name],$A1092),Organizations[Organization Name],0),"0000"),
", IsPrimaryOrganizationContact: , AffiliationStartDate: , AffiliationEndDate: , PrimaryPhone: ",
", PrimaryEmail: ",CHAR(34),INDEX(People[Primary Email],$A1092),CHAR(34),
", PrimaryAddress: ",CHAR(34),INDEX(People[Primary Address],$A1092),CHAR(34),
", PersonLink: }"))</f>
        <v>#REF!</v>
      </c>
      <c r="H1092" t="e">
        <f>IF(COUNTA(CitationInformation)=0,"",IF(INDEX(AuthorList[Author Name],$A1092)="","",
CONCATENATE("  - &amp;AuthorListID",TEXT($A1092,"0000"),
"  {CitationID: *CitationID0001",
", PersonID: *PersonID",TEXT(MATCH(INDEX(AuthorList[Author Name],$A1092),People[Full Name],0),"0000"),
", AuthorOrder: ",INDEX(AuthorList[Author Number],$A1092),"}")))</f>
        <v>#REF!</v>
      </c>
      <c r="K1092" t="e">
        <f>IF(INDEX(SamplingFeatures[Feature Code],$A1092)="","",
CONCATENATE("  - &amp;SamplingFeatureID",TEXT($A1092,"0000"),
" {","SamplingFeatureUUID:  ",CHAR(34),INDEX(SamplingFeatures[Sampling Feature UUID],$A1092),CHAR(34),
", SamplingFeatureTypeCV:  ",CHAR(34),INDEX(SamplingFeatures[Sampling Feature Type],$A1092),CHAR(34),
", SamplingFeatureCode:  ",CHAR(34),INDEX(SamplingFeatures[Feature Code],$A1092),CHAR(34),
", SamplingFeatureName:  ",CHAR(34),INDEX(SamplingFeatures[Feature Name],$A1092),CHAR(34),
", SamplingFeatureDescription:  ",CHAR(34),INDEX(SamplingFeatures[Feature Description],$A1092),CHAR(34),
", SamplingFeatureGeotypeCV:  ",CHAR(34),INDEX(SamplingFeatures[Feature Geo Type],$A1092),CHAR(34),
", FeatureGeometry:  ",CHAR(34),INDEX(SamplingFeatures[Feature Geometry],$A1092),CHAR(34),
", Elevation_m:  ",CHAR(34),INDEX(SamplingFeatures[Elevation_m],$A1092),CHAR(34),
", ElevationDatumCV:  ",CHAR(34),ElevationDatum,CHAR(34),"}"))</f>
        <v>#REF!</v>
      </c>
      <c r="L1092" t="e">
        <f>IF(INDEX(SamplingFeatures[Sampling Feature Type],$A1092)&lt;&gt;"Site","",
CONCATENATE("  - &amp;SiteID",TEXT(SUMPRODUCT(--($L$3:$L1091&lt;&gt;"")),"0000"),
" {","SamplingFeatureID:  *SamplingFeatureID",TEXT($A1092,"0000"),
", SiteTypeCV:  ",CHAR(34),INDEX(Sites[Site Type],$A1092),CHAR(34),
", Latitude:  ",INDEX(Sites[Latitude],$A1092),
", Longitude:  ",INDEX(Sites[Longitude],$A1092),
", SRSName:  ",CHAR(34),LatLonDatum,CHAR(34),"}"))</f>
        <v>#REF!</v>
      </c>
      <c r="M1092" t="e">
        <f>IF(INDEX(SamplingFeatures[Sampling Feature Type],$A1092)&lt;&gt;"Specimen","",
CONCATENATE("  - &amp;SpecimenID",TEXT(SUMPRODUCT(--($M$3:$M1091&lt;&gt;"")),"0000"),
" {","SamplingFeatureID:  *SamplingFeatureID",TEXT($A1092,"0000"),
", SpecimenTypeCV:  ",CHAR(34),INDEX(Specimens[Specimen Type],$A1092),CHAR(34),
", SpecimenMediumCV:  ",INDEX(Specimens[Specimen Medium],$A1092),
", IsFieldSpecimen:  ",CHAR(34),INDEX(Specimens[Is Field Specimen?],$A1092),CHAR(34),"}"))</f>
        <v>#REF!</v>
      </c>
      <c r="N1092" t="e">
        <f>IF(COUNTA(SpatialOffsets[])=0,"", IF(INDEX(SpatialOffsets[Spatial Offset Type],$A1092)="","",
CONCATENATE("  - &amp;SpatialOffsetID",TEXT($A1092,"0000"),
" {","SpatialOffsetTypeCV:  ",CHAR(34),INDEX(SpatialOffsets[Spatial Offset Type],$A1092),CHAR(34),
", Offset1Value:  ",INDEX(SpatialOffsets[Offset 1 Value],$A1092),
", Offset1UnitID:  ",CHAR(34),INDEX(SpatialOffsets[Offset 1 Unit],$A1092),CHAR(34),
", Offset2Value:  ",INDEX(SpatialOffsets[Offset 2 Value],$A1092),
", Offset2UnitID:  ",CHAR(34),INDEX(SpatialOffsets[Offset 2 Unit],$A1092),CHAR(34),
", Offset3Value:  ",INDEX(SpatialOffsets[Offset 3 Value],$A1092),
", Offset3UnitID:  ",CHAR(34),INDEX(SpatialOffsets[Offset 3 Unit],$A1092),CHAR(34),,"}")))</f>
        <v>#REF!</v>
      </c>
      <c r="O1092" t="e">
        <f>IF(COUNTA(RelatedFeatures[])=0,"", IF(INDEX(RelatedFeatures[First Sampling Feature Code],$A1092)="","",
CONCATENATE("  - &amp;RelationID",TEXT($A1092,"0000"),
" {","SamplingFeatureID:  *SamplingFeatureID",TEXT(MATCH(INDEX(RelatedFeatures[First Sampling Feature Code],$A1092),SamplingFeatures[Feature Code],0),"0000"),
", RelationshipTypeCV:  ",CHAR(34),INDEX(RelatedFeatures[Relationship Type],$A1092),CHAR(34),
", RelatedFeatureID: *SamplingFeatureID",TEXT(MATCH(INDEX(RelatedFeatures[Second Sampling Feature Code],$A1092),SamplingFeatures[Feature Code],0),"0000"),
", SpatialOffsetID:  ",IF(INDEX(RelatedFeatures[Offset Number],$A1092)="","",CONCATENATE("*SpatialOffsetID",TEXT(INDEX(RelatedFeatures[Offset Number],$A1092),"0000"))),"}")))</f>
        <v>#REF!</v>
      </c>
      <c r="P1092" t="e">
        <f>IF(INDEX(Methods[Method Type],$A1092)="","",
CONCATENATE("  - &amp;MethodID",TEXT($A1092,"0000"),
" {","MethodTypeCV:  ",CHAR(34),INDEX(Methods[Method Type],$A1092),CHAR(34),
", MethodCode:  ",CHAR(34),INDEX(Methods[Method Code],$A1092),CHAR(34),
", MethodName:  ",CHAR(34),INDEX(Methods[Method Name],$A1092),CHAR(34),
", MethodDescription:  ",CHAR(34),INDEX(Methods[Method Description],$A1092),CHAR(34),
", MethodLink:  ",CHAR(34),INDEX(Methods[Method Link],$A1092),CHAR(34),
", OrganizationID: *OrganizationID",TEXT(MATCH(INDEX(Methods[Organization Name],$A1092),Organizations[Organization Name],0),"0000"),"}"))</f>
        <v>#REF!</v>
      </c>
      <c r="Q1092" t="e">
        <f>IF(INDEX(Variables[Variable Type],$A1092)="","",
CONCATENATE("  - &amp;VariableID",TEXT($A1092,"0000"),
" {","VariableTypeCV:  ",CHAR(34),INDEX(Variables[Variable Type],$A1092),CHAR(34),
", VariableCode:  ",CHAR(34),INDEX(Variables[Variable Code],$A1092),CHAR(34),
", VariableNameCV:  ",CHAR(34),INDEX(Variables[Variable Name],$A1092),CHAR(34),
", VariableDefinition:  ",CHAR(34),INDEX(Variables[Variable Definition],$A1092),CHAR(34),
", SpecciationCV:  ",CHAR(34),INDEX(Variables[Speciation],$A1092),CHAR(34),
", NoDataValue:  ",CHAR(34),INDEX(Variables[No Data Value],$A1092),CHAR(34),"}"))</f>
        <v>#REF!</v>
      </c>
    </row>
    <row r="1093" spans="1:17" x14ac:dyDescent="0.25">
      <c r="A1093">
        <v>1090</v>
      </c>
      <c r="D1093" t="e">
        <f>IF(INDEX(People[First Name],$A1093)="","",
CONCATENATE("  - &amp;PersonID",TEXT($A1093,"0000"),
" {","PersonFirstName:  ",CHAR(34),INDEX(People[First Name],$A1093),CHAR(34),
", PersonMiddleName:  ",CHAR(34),INDEX(People[Middle Name],$A1093),CHAR(34),
", PersonLastName:  ",CHAR(34),INDEX(People[Last Name],$A1093),CHAR(34),"}"))</f>
        <v>#REF!</v>
      </c>
      <c r="E1093" t="e">
        <f>IF(INDEX(Organizations[Organization Type '[CV']],$A1093)="","",
CONCATENATE("  - &amp;OrganizationID",TEXT($A1093,"0000"),
" {","OrganizationTypeCV:  ",CHAR(34),INDEX(Organizations[Organization Type '[CV']],$A1093),CHAR(34),
", OrganizationCode:  ",CHAR(34),INDEX(Organizations[Organization Code],$A1093),CHAR(34),
", OrganizationName:  ",CHAR(34),INDEX(Organizations[Organization Name],$A1093),CHAR(34),
", OrganizationDescription:  ",CHAR(34),INDEX(Organizations[Organization Description],$A1093),CHAR(34),
", OrganizationLink:  ",CHAR(34),INDEX(Organizations[Organization Link],$A1093),CHAR(34),"}"))</f>
        <v>#REF!</v>
      </c>
      <c r="F1093" t="e">
        <f>IF(INDEX(People[First Name],$A1093)="","",
CONCATENATE("  - &amp;AffiliationID",TEXT($A1093,"0000"),
" {PersonID: *PersonID",TEXT($A1093,"0000"),
", OrganizationID: *OrganizationID",TEXT(MATCH(INDEX(People[Organization Name],$A1093),Organizations[Organization Name],0),"0000"),
", IsPrimaryOrganizationContact: , AffiliationStartDate: , AffiliationEndDate: , PrimaryPhone: ",
", PrimaryEmail: ",CHAR(34),INDEX(People[Primary Email],$A1093),CHAR(34),
", PrimaryAddress: ",CHAR(34),INDEX(People[Primary Address],$A1093),CHAR(34),
", PersonLink: }"))</f>
        <v>#REF!</v>
      </c>
      <c r="H1093" t="e">
        <f>IF(COUNTA(CitationInformation)=0,"",IF(INDEX(AuthorList[Author Name],$A1093)="","",
CONCATENATE("  - &amp;AuthorListID",TEXT($A1093,"0000"),
"  {CitationID: *CitationID0001",
", PersonID: *PersonID",TEXT(MATCH(INDEX(AuthorList[Author Name],$A1093),People[Full Name],0),"0000"),
", AuthorOrder: ",INDEX(AuthorList[Author Number],$A1093),"}")))</f>
        <v>#REF!</v>
      </c>
      <c r="K1093" t="e">
        <f>IF(INDEX(SamplingFeatures[Feature Code],$A1093)="","",
CONCATENATE("  - &amp;SamplingFeatureID",TEXT($A1093,"0000"),
" {","SamplingFeatureUUID:  ",CHAR(34),INDEX(SamplingFeatures[Sampling Feature UUID],$A1093),CHAR(34),
", SamplingFeatureTypeCV:  ",CHAR(34),INDEX(SamplingFeatures[Sampling Feature Type],$A1093),CHAR(34),
", SamplingFeatureCode:  ",CHAR(34),INDEX(SamplingFeatures[Feature Code],$A1093),CHAR(34),
", SamplingFeatureName:  ",CHAR(34),INDEX(SamplingFeatures[Feature Name],$A1093),CHAR(34),
", SamplingFeatureDescription:  ",CHAR(34),INDEX(SamplingFeatures[Feature Description],$A1093),CHAR(34),
", SamplingFeatureGeotypeCV:  ",CHAR(34),INDEX(SamplingFeatures[Feature Geo Type],$A1093),CHAR(34),
", FeatureGeometry:  ",CHAR(34),INDEX(SamplingFeatures[Feature Geometry],$A1093),CHAR(34),
", Elevation_m:  ",CHAR(34),INDEX(SamplingFeatures[Elevation_m],$A1093),CHAR(34),
", ElevationDatumCV:  ",CHAR(34),ElevationDatum,CHAR(34),"}"))</f>
        <v>#REF!</v>
      </c>
      <c r="L1093" t="e">
        <f>IF(INDEX(SamplingFeatures[Sampling Feature Type],$A1093)&lt;&gt;"Site","",
CONCATENATE("  - &amp;SiteID",TEXT(SUMPRODUCT(--($L$3:$L1092&lt;&gt;"")),"0000"),
" {","SamplingFeatureID:  *SamplingFeatureID",TEXT($A1093,"0000"),
", SiteTypeCV:  ",CHAR(34),INDEX(Sites[Site Type],$A1093),CHAR(34),
", Latitude:  ",INDEX(Sites[Latitude],$A1093),
", Longitude:  ",INDEX(Sites[Longitude],$A1093),
", SRSName:  ",CHAR(34),LatLonDatum,CHAR(34),"}"))</f>
        <v>#REF!</v>
      </c>
      <c r="M1093" t="e">
        <f>IF(INDEX(SamplingFeatures[Sampling Feature Type],$A1093)&lt;&gt;"Specimen","",
CONCATENATE("  - &amp;SpecimenID",TEXT(SUMPRODUCT(--($M$3:$M1092&lt;&gt;"")),"0000"),
" {","SamplingFeatureID:  *SamplingFeatureID",TEXT($A1093,"0000"),
", SpecimenTypeCV:  ",CHAR(34),INDEX(Specimens[Specimen Type],$A1093),CHAR(34),
", SpecimenMediumCV:  ",INDEX(Specimens[Specimen Medium],$A1093),
", IsFieldSpecimen:  ",CHAR(34),INDEX(Specimens[Is Field Specimen?],$A1093),CHAR(34),"}"))</f>
        <v>#REF!</v>
      </c>
      <c r="N1093" t="e">
        <f>IF(COUNTA(SpatialOffsets[])=0,"", IF(INDEX(SpatialOffsets[Spatial Offset Type],$A1093)="","",
CONCATENATE("  - &amp;SpatialOffsetID",TEXT($A1093,"0000"),
" {","SpatialOffsetTypeCV:  ",CHAR(34),INDEX(SpatialOffsets[Spatial Offset Type],$A1093),CHAR(34),
", Offset1Value:  ",INDEX(SpatialOffsets[Offset 1 Value],$A1093),
", Offset1UnitID:  ",CHAR(34),INDEX(SpatialOffsets[Offset 1 Unit],$A1093),CHAR(34),
", Offset2Value:  ",INDEX(SpatialOffsets[Offset 2 Value],$A1093),
", Offset2UnitID:  ",CHAR(34),INDEX(SpatialOffsets[Offset 2 Unit],$A1093),CHAR(34),
", Offset3Value:  ",INDEX(SpatialOffsets[Offset 3 Value],$A1093),
", Offset3UnitID:  ",CHAR(34),INDEX(SpatialOffsets[Offset 3 Unit],$A1093),CHAR(34),,"}")))</f>
        <v>#REF!</v>
      </c>
      <c r="O1093" t="e">
        <f>IF(COUNTA(RelatedFeatures[])=0,"", IF(INDEX(RelatedFeatures[First Sampling Feature Code],$A1093)="","",
CONCATENATE("  - &amp;RelationID",TEXT($A1093,"0000"),
" {","SamplingFeatureID:  *SamplingFeatureID",TEXT(MATCH(INDEX(RelatedFeatures[First Sampling Feature Code],$A1093),SamplingFeatures[Feature Code],0),"0000"),
", RelationshipTypeCV:  ",CHAR(34),INDEX(RelatedFeatures[Relationship Type],$A1093),CHAR(34),
", RelatedFeatureID: *SamplingFeatureID",TEXT(MATCH(INDEX(RelatedFeatures[Second Sampling Feature Code],$A1093),SamplingFeatures[Feature Code],0),"0000"),
", SpatialOffsetID:  ",IF(INDEX(RelatedFeatures[Offset Number],$A1093)="","",CONCATENATE("*SpatialOffsetID",TEXT(INDEX(RelatedFeatures[Offset Number],$A1093),"0000"))),"}")))</f>
        <v>#REF!</v>
      </c>
      <c r="P1093" t="e">
        <f>IF(INDEX(Methods[Method Type],$A1093)="","",
CONCATENATE("  - &amp;MethodID",TEXT($A1093,"0000"),
" {","MethodTypeCV:  ",CHAR(34),INDEX(Methods[Method Type],$A1093),CHAR(34),
", MethodCode:  ",CHAR(34),INDEX(Methods[Method Code],$A1093),CHAR(34),
", MethodName:  ",CHAR(34),INDEX(Methods[Method Name],$A1093),CHAR(34),
", MethodDescription:  ",CHAR(34),INDEX(Methods[Method Description],$A1093),CHAR(34),
", MethodLink:  ",CHAR(34),INDEX(Methods[Method Link],$A1093),CHAR(34),
", OrganizationID: *OrganizationID",TEXT(MATCH(INDEX(Methods[Organization Name],$A1093),Organizations[Organization Name],0),"0000"),"}"))</f>
        <v>#REF!</v>
      </c>
      <c r="Q1093" t="e">
        <f>IF(INDEX(Variables[Variable Type],$A1093)="","",
CONCATENATE("  - &amp;VariableID",TEXT($A1093,"0000"),
" {","VariableTypeCV:  ",CHAR(34),INDEX(Variables[Variable Type],$A1093),CHAR(34),
", VariableCode:  ",CHAR(34),INDEX(Variables[Variable Code],$A1093),CHAR(34),
", VariableNameCV:  ",CHAR(34),INDEX(Variables[Variable Name],$A1093),CHAR(34),
", VariableDefinition:  ",CHAR(34),INDEX(Variables[Variable Definition],$A1093),CHAR(34),
", SpecciationCV:  ",CHAR(34),INDEX(Variables[Speciation],$A1093),CHAR(34),
", NoDataValue:  ",CHAR(34),INDEX(Variables[No Data Value],$A1093),CHAR(34),"}"))</f>
        <v>#REF!</v>
      </c>
    </row>
    <row r="1094" spans="1:17" x14ac:dyDescent="0.25">
      <c r="A1094">
        <v>1091</v>
      </c>
      <c r="D1094" t="e">
        <f>IF(INDEX(People[First Name],$A1094)="","",
CONCATENATE("  - &amp;PersonID",TEXT($A1094,"0000"),
" {","PersonFirstName:  ",CHAR(34),INDEX(People[First Name],$A1094),CHAR(34),
", PersonMiddleName:  ",CHAR(34),INDEX(People[Middle Name],$A1094),CHAR(34),
", PersonLastName:  ",CHAR(34),INDEX(People[Last Name],$A1094),CHAR(34),"}"))</f>
        <v>#REF!</v>
      </c>
      <c r="E1094" t="e">
        <f>IF(INDEX(Organizations[Organization Type '[CV']],$A1094)="","",
CONCATENATE("  - &amp;OrganizationID",TEXT($A1094,"0000"),
" {","OrganizationTypeCV:  ",CHAR(34),INDEX(Organizations[Organization Type '[CV']],$A1094),CHAR(34),
", OrganizationCode:  ",CHAR(34),INDEX(Organizations[Organization Code],$A1094),CHAR(34),
", OrganizationName:  ",CHAR(34),INDEX(Organizations[Organization Name],$A1094),CHAR(34),
", OrganizationDescription:  ",CHAR(34),INDEX(Organizations[Organization Description],$A1094),CHAR(34),
", OrganizationLink:  ",CHAR(34),INDEX(Organizations[Organization Link],$A1094),CHAR(34),"}"))</f>
        <v>#REF!</v>
      </c>
      <c r="F1094" t="e">
        <f>IF(INDEX(People[First Name],$A1094)="","",
CONCATENATE("  - &amp;AffiliationID",TEXT($A1094,"0000"),
" {PersonID: *PersonID",TEXT($A1094,"0000"),
", OrganizationID: *OrganizationID",TEXT(MATCH(INDEX(People[Organization Name],$A1094),Organizations[Organization Name],0),"0000"),
", IsPrimaryOrganizationContact: , AffiliationStartDate: , AffiliationEndDate: , PrimaryPhone: ",
", PrimaryEmail: ",CHAR(34),INDEX(People[Primary Email],$A1094),CHAR(34),
", PrimaryAddress: ",CHAR(34),INDEX(People[Primary Address],$A1094),CHAR(34),
", PersonLink: }"))</f>
        <v>#REF!</v>
      </c>
      <c r="H1094" t="e">
        <f>IF(COUNTA(CitationInformation)=0,"",IF(INDEX(AuthorList[Author Name],$A1094)="","",
CONCATENATE("  - &amp;AuthorListID",TEXT($A1094,"0000"),
"  {CitationID: *CitationID0001",
", PersonID: *PersonID",TEXT(MATCH(INDEX(AuthorList[Author Name],$A1094),People[Full Name],0),"0000"),
", AuthorOrder: ",INDEX(AuthorList[Author Number],$A1094),"}")))</f>
        <v>#REF!</v>
      </c>
      <c r="K1094" t="e">
        <f>IF(INDEX(SamplingFeatures[Feature Code],$A1094)="","",
CONCATENATE("  - &amp;SamplingFeatureID",TEXT($A1094,"0000"),
" {","SamplingFeatureUUID:  ",CHAR(34),INDEX(SamplingFeatures[Sampling Feature UUID],$A1094),CHAR(34),
", SamplingFeatureTypeCV:  ",CHAR(34),INDEX(SamplingFeatures[Sampling Feature Type],$A1094),CHAR(34),
", SamplingFeatureCode:  ",CHAR(34),INDEX(SamplingFeatures[Feature Code],$A1094),CHAR(34),
", SamplingFeatureName:  ",CHAR(34),INDEX(SamplingFeatures[Feature Name],$A1094),CHAR(34),
", SamplingFeatureDescription:  ",CHAR(34),INDEX(SamplingFeatures[Feature Description],$A1094),CHAR(34),
", SamplingFeatureGeotypeCV:  ",CHAR(34),INDEX(SamplingFeatures[Feature Geo Type],$A1094),CHAR(34),
", FeatureGeometry:  ",CHAR(34),INDEX(SamplingFeatures[Feature Geometry],$A1094),CHAR(34),
", Elevation_m:  ",CHAR(34),INDEX(SamplingFeatures[Elevation_m],$A1094),CHAR(34),
", ElevationDatumCV:  ",CHAR(34),ElevationDatum,CHAR(34),"}"))</f>
        <v>#REF!</v>
      </c>
      <c r="L1094" t="e">
        <f>IF(INDEX(SamplingFeatures[Sampling Feature Type],$A1094)&lt;&gt;"Site","",
CONCATENATE("  - &amp;SiteID",TEXT(SUMPRODUCT(--($L$3:$L1093&lt;&gt;"")),"0000"),
" {","SamplingFeatureID:  *SamplingFeatureID",TEXT($A1094,"0000"),
", SiteTypeCV:  ",CHAR(34),INDEX(Sites[Site Type],$A1094),CHAR(34),
", Latitude:  ",INDEX(Sites[Latitude],$A1094),
", Longitude:  ",INDEX(Sites[Longitude],$A1094),
", SRSName:  ",CHAR(34),LatLonDatum,CHAR(34),"}"))</f>
        <v>#REF!</v>
      </c>
      <c r="M1094" t="e">
        <f>IF(INDEX(SamplingFeatures[Sampling Feature Type],$A1094)&lt;&gt;"Specimen","",
CONCATENATE("  - &amp;SpecimenID",TEXT(SUMPRODUCT(--($M$3:$M1093&lt;&gt;"")),"0000"),
" {","SamplingFeatureID:  *SamplingFeatureID",TEXT($A1094,"0000"),
", SpecimenTypeCV:  ",CHAR(34),INDEX(Specimens[Specimen Type],$A1094),CHAR(34),
", SpecimenMediumCV:  ",INDEX(Specimens[Specimen Medium],$A1094),
", IsFieldSpecimen:  ",CHAR(34),INDEX(Specimens[Is Field Specimen?],$A1094),CHAR(34),"}"))</f>
        <v>#REF!</v>
      </c>
      <c r="N1094" t="e">
        <f>IF(COUNTA(SpatialOffsets[])=0,"", IF(INDEX(SpatialOffsets[Spatial Offset Type],$A1094)="","",
CONCATENATE("  - &amp;SpatialOffsetID",TEXT($A1094,"0000"),
" {","SpatialOffsetTypeCV:  ",CHAR(34),INDEX(SpatialOffsets[Spatial Offset Type],$A1094),CHAR(34),
", Offset1Value:  ",INDEX(SpatialOffsets[Offset 1 Value],$A1094),
", Offset1UnitID:  ",CHAR(34),INDEX(SpatialOffsets[Offset 1 Unit],$A1094),CHAR(34),
", Offset2Value:  ",INDEX(SpatialOffsets[Offset 2 Value],$A1094),
", Offset2UnitID:  ",CHAR(34),INDEX(SpatialOffsets[Offset 2 Unit],$A1094),CHAR(34),
", Offset3Value:  ",INDEX(SpatialOffsets[Offset 3 Value],$A1094),
", Offset3UnitID:  ",CHAR(34),INDEX(SpatialOffsets[Offset 3 Unit],$A1094),CHAR(34),,"}")))</f>
        <v>#REF!</v>
      </c>
      <c r="O1094" t="e">
        <f>IF(COUNTA(RelatedFeatures[])=0,"", IF(INDEX(RelatedFeatures[First Sampling Feature Code],$A1094)="","",
CONCATENATE("  - &amp;RelationID",TEXT($A1094,"0000"),
" {","SamplingFeatureID:  *SamplingFeatureID",TEXT(MATCH(INDEX(RelatedFeatures[First Sampling Feature Code],$A1094),SamplingFeatures[Feature Code],0),"0000"),
", RelationshipTypeCV:  ",CHAR(34),INDEX(RelatedFeatures[Relationship Type],$A1094),CHAR(34),
", RelatedFeatureID: *SamplingFeatureID",TEXT(MATCH(INDEX(RelatedFeatures[Second Sampling Feature Code],$A1094),SamplingFeatures[Feature Code],0),"0000"),
", SpatialOffsetID:  ",IF(INDEX(RelatedFeatures[Offset Number],$A1094)="","",CONCATENATE("*SpatialOffsetID",TEXT(INDEX(RelatedFeatures[Offset Number],$A1094),"0000"))),"}")))</f>
        <v>#REF!</v>
      </c>
      <c r="P1094" t="e">
        <f>IF(INDEX(Methods[Method Type],$A1094)="","",
CONCATENATE("  - &amp;MethodID",TEXT($A1094,"0000"),
" {","MethodTypeCV:  ",CHAR(34),INDEX(Methods[Method Type],$A1094),CHAR(34),
", MethodCode:  ",CHAR(34),INDEX(Methods[Method Code],$A1094),CHAR(34),
", MethodName:  ",CHAR(34),INDEX(Methods[Method Name],$A1094),CHAR(34),
", MethodDescription:  ",CHAR(34),INDEX(Methods[Method Description],$A1094),CHAR(34),
", MethodLink:  ",CHAR(34),INDEX(Methods[Method Link],$A1094),CHAR(34),
", OrganizationID: *OrganizationID",TEXT(MATCH(INDEX(Methods[Organization Name],$A1094),Organizations[Organization Name],0),"0000"),"}"))</f>
        <v>#REF!</v>
      </c>
      <c r="Q1094" t="e">
        <f>IF(INDEX(Variables[Variable Type],$A1094)="","",
CONCATENATE("  - &amp;VariableID",TEXT($A1094,"0000"),
" {","VariableTypeCV:  ",CHAR(34),INDEX(Variables[Variable Type],$A1094),CHAR(34),
", VariableCode:  ",CHAR(34),INDEX(Variables[Variable Code],$A1094),CHAR(34),
", VariableNameCV:  ",CHAR(34),INDEX(Variables[Variable Name],$A1094),CHAR(34),
", VariableDefinition:  ",CHAR(34),INDEX(Variables[Variable Definition],$A1094),CHAR(34),
", SpecciationCV:  ",CHAR(34),INDEX(Variables[Speciation],$A1094),CHAR(34),
", NoDataValue:  ",CHAR(34),INDEX(Variables[No Data Value],$A1094),CHAR(34),"}"))</f>
        <v>#REF!</v>
      </c>
    </row>
    <row r="1095" spans="1:17" x14ac:dyDescent="0.25">
      <c r="A1095">
        <v>1092</v>
      </c>
      <c r="D1095" t="e">
        <f>IF(INDEX(People[First Name],$A1095)="","",
CONCATENATE("  - &amp;PersonID",TEXT($A1095,"0000"),
" {","PersonFirstName:  ",CHAR(34),INDEX(People[First Name],$A1095),CHAR(34),
", PersonMiddleName:  ",CHAR(34),INDEX(People[Middle Name],$A1095),CHAR(34),
", PersonLastName:  ",CHAR(34),INDEX(People[Last Name],$A1095),CHAR(34),"}"))</f>
        <v>#REF!</v>
      </c>
      <c r="E1095" t="e">
        <f>IF(INDEX(Organizations[Organization Type '[CV']],$A1095)="","",
CONCATENATE("  - &amp;OrganizationID",TEXT($A1095,"0000"),
" {","OrganizationTypeCV:  ",CHAR(34),INDEX(Organizations[Organization Type '[CV']],$A1095),CHAR(34),
", OrganizationCode:  ",CHAR(34),INDEX(Organizations[Organization Code],$A1095),CHAR(34),
", OrganizationName:  ",CHAR(34),INDEX(Organizations[Organization Name],$A1095),CHAR(34),
", OrganizationDescription:  ",CHAR(34),INDEX(Organizations[Organization Description],$A1095),CHAR(34),
", OrganizationLink:  ",CHAR(34),INDEX(Organizations[Organization Link],$A1095),CHAR(34),"}"))</f>
        <v>#REF!</v>
      </c>
      <c r="F1095" t="e">
        <f>IF(INDEX(People[First Name],$A1095)="","",
CONCATENATE("  - &amp;AffiliationID",TEXT($A1095,"0000"),
" {PersonID: *PersonID",TEXT($A1095,"0000"),
", OrganizationID: *OrganizationID",TEXT(MATCH(INDEX(People[Organization Name],$A1095),Organizations[Organization Name],0),"0000"),
", IsPrimaryOrganizationContact: , AffiliationStartDate: , AffiliationEndDate: , PrimaryPhone: ",
", PrimaryEmail: ",CHAR(34),INDEX(People[Primary Email],$A1095),CHAR(34),
", PrimaryAddress: ",CHAR(34),INDEX(People[Primary Address],$A1095),CHAR(34),
", PersonLink: }"))</f>
        <v>#REF!</v>
      </c>
      <c r="H1095" t="e">
        <f>IF(COUNTA(CitationInformation)=0,"",IF(INDEX(AuthorList[Author Name],$A1095)="","",
CONCATENATE("  - &amp;AuthorListID",TEXT($A1095,"0000"),
"  {CitationID: *CitationID0001",
", PersonID: *PersonID",TEXT(MATCH(INDEX(AuthorList[Author Name],$A1095),People[Full Name],0),"0000"),
", AuthorOrder: ",INDEX(AuthorList[Author Number],$A1095),"}")))</f>
        <v>#REF!</v>
      </c>
      <c r="K1095" t="e">
        <f>IF(INDEX(SamplingFeatures[Feature Code],$A1095)="","",
CONCATENATE("  - &amp;SamplingFeatureID",TEXT($A1095,"0000"),
" {","SamplingFeatureUUID:  ",CHAR(34),INDEX(SamplingFeatures[Sampling Feature UUID],$A1095),CHAR(34),
", SamplingFeatureTypeCV:  ",CHAR(34),INDEX(SamplingFeatures[Sampling Feature Type],$A1095),CHAR(34),
", SamplingFeatureCode:  ",CHAR(34),INDEX(SamplingFeatures[Feature Code],$A1095),CHAR(34),
", SamplingFeatureName:  ",CHAR(34),INDEX(SamplingFeatures[Feature Name],$A1095),CHAR(34),
", SamplingFeatureDescription:  ",CHAR(34),INDEX(SamplingFeatures[Feature Description],$A1095),CHAR(34),
", SamplingFeatureGeotypeCV:  ",CHAR(34),INDEX(SamplingFeatures[Feature Geo Type],$A1095),CHAR(34),
", FeatureGeometry:  ",CHAR(34),INDEX(SamplingFeatures[Feature Geometry],$A1095),CHAR(34),
", Elevation_m:  ",CHAR(34),INDEX(SamplingFeatures[Elevation_m],$A1095),CHAR(34),
", ElevationDatumCV:  ",CHAR(34),ElevationDatum,CHAR(34),"}"))</f>
        <v>#REF!</v>
      </c>
      <c r="L1095" t="e">
        <f>IF(INDEX(SamplingFeatures[Sampling Feature Type],$A1095)&lt;&gt;"Site","",
CONCATENATE("  - &amp;SiteID",TEXT(SUMPRODUCT(--($L$3:$L1094&lt;&gt;"")),"0000"),
" {","SamplingFeatureID:  *SamplingFeatureID",TEXT($A1095,"0000"),
", SiteTypeCV:  ",CHAR(34),INDEX(Sites[Site Type],$A1095),CHAR(34),
", Latitude:  ",INDEX(Sites[Latitude],$A1095),
", Longitude:  ",INDEX(Sites[Longitude],$A1095),
", SRSName:  ",CHAR(34),LatLonDatum,CHAR(34),"}"))</f>
        <v>#REF!</v>
      </c>
      <c r="M1095" t="e">
        <f>IF(INDEX(SamplingFeatures[Sampling Feature Type],$A1095)&lt;&gt;"Specimen","",
CONCATENATE("  - &amp;SpecimenID",TEXT(SUMPRODUCT(--($M$3:$M1094&lt;&gt;"")),"0000"),
" {","SamplingFeatureID:  *SamplingFeatureID",TEXT($A1095,"0000"),
", SpecimenTypeCV:  ",CHAR(34),INDEX(Specimens[Specimen Type],$A1095),CHAR(34),
", SpecimenMediumCV:  ",INDEX(Specimens[Specimen Medium],$A1095),
", IsFieldSpecimen:  ",CHAR(34),INDEX(Specimens[Is Field Specimen?],$A1095),CHAR(34),"}"))</f>
        <v>#REF!</v>
      </c>
      <c r="N1095" t="e">
        <f>IF(COUNTA(SpatialOffsets[])=0,"", IF(INDEX(SpatialOffsets[Spatial Offset Type],$A1095)="","",
CONCATENATE("  - &amp;SpatialOffsetID",TEXT($A1095,"0000"),
" {","SpatialOffsetTypeCV:  ",CHAR(34),INDEX(SpatialOffsets[Spatial Offset Type],$A1095),CHAR(34),
", Offset1Value:  ",INDEX(SpatialOffsets[Offset 1 Value],$A1095),
", Offset1UnitID:  ",CHAR(34),INDEX(SpatialOffsets[Offset 1 Unit],$A1095),CHAR(34),
", Offset2Value:  ",INDEX(SpatialOffsets[Offset 2 Value],$A1095),
", Offset2UnitID:  ",CHAR(34),INDEX(SpatialOffsets[Offset 2 Unit],$A1095),CHAR(34),
", Offset3Value:  ",INDEX(SpatialOffsets[Offset 3 Value],$A1095),
", Offset3UnitID:  ",CHAR(34),INDEX(SpatialOffsets[Offset 3 Unit],$A1095),CHAR(34),,"}")))</f>
        <v>#REF!</v>
      </c>
      <c r="O1095" t="e">
        <f>IF(COUNTA(RelatedFeatures[])=0,"", IF(INDEX(RelatedFeatures[First Sampling Feature Code],$A1095)="","",
CONCATENATE("  - &amp;RelationID",TEXT($A1095,"0000"),
" {","SamplingFeatureID:  *SamplingFeatureID",TEXT(MATCH(INDEX(RelatedFeatures[First Sampling Feature Code],$A1095),SamplingFeatures[Feature Code],0),"0000"),
", RelationshipTypeCV:  ",CHAR(34),INDEX(RelatedFeatures[Relationship Type],$A1095),CHAR(34),
", RelatedFeatureID: *SamplingFeatureID",TEXT(MATCH(INDEX(RelatedFeatures[Second Sampling Feature Code],$A1095),SamplingFeatures[Feature Code],0),"0000"),
", SpatialOffsetID:  ",IF(INDEX(RelatedFeatures[Offset Number],$A1095)="","",CONCATENATE("*SpatialOffsetID",TEXT(INDEX(RelatedFeatures[Offset Number],$A1095),"0000"))),"}")))</f>
        <v>#REF!</v>
      </c>
      <c r="P1095" t="e">
        <f>IF(INDEX(Methods[Method Type],$A1095)="","",
CONCATENATE("  - &amp;MethodID",TEXT($A1095,"0000"),
" {","MethodTypeCV:  ",CHAR(34),INDEX(Methods[Method Type],$A1095),CHAR(34),
", MethodCode:  ",CHAR(34),INDEX(Methods[Method Code],$A1095),CHAR(34),
", MethodName:  ",CHAR(34),INDEX(Methods[Method Name],$A1095),CHAR(34),
", MethodDescription:  ",CHAR(34),INDEX(Methods[Method Description],$A1095),CHAR(34),
", MethodLink:  ",CHAR(34),INDEX(Methods[Method Link],$A1095),CHAR(34),
", OrganizationID: *OrganizationID",TEXT(MATCH(INDEX(Methods[Organization Name],$A1095),Organizations[Organization Name],0),"0000"),"}"))</f>
        <v>#REF!</v>
      </c>
      <c r="Q1095" t="e">
        <f>IF(INDEX(Variables[Variable Type],$A1095)="","",
CONCATENATE("  - &amp;VariableID",TEXT($A1095,"0000"),
" {","VariableTypeCV:  ",CHAR(34),INDEX(Variables[Variable Type],$A1095),CHAR(34),
", VariableCode:  ",CHAR(34),INDEX(Variables[Variable Code],$A1095),CHAR(34),
", VariableNameCV:  ",CHAR(34),INDEX(Variables[Variable Name],$A1095),CHAR(34),
", VariableDefinition:  ",CHAR(34),INDEX(Variables[Variable Definition],$A1095),CHAR(34),
", SpecciationCV:  ",CHAR(34),INDEX(Variables[Speciation],$A1095),CHAR(34),
", NoDataValue:  ",CHAR(34),INDEX(Variables[No Data Value],$A1095),CHAR(34),"}"))</f>
        <v>#REF!</v>
      </c>
    </row>
    <row r="1096" spans="1:17" x14ac:dyDescent="0.25">
      <c r="A1096">
        <v>1093</v>
      </c>
      <c r="D1096" t="e">
        <f>IF(INDEX(People[First Name],$A1096)="","",
CONCATENATE("  - &amp;PersonID",TEXT($A1096,"0000"),
" {","PersonFirstName:  ",CHAR(34),INDEX(People[First Name],$A1096),CHAR(34),
", PersonMiddleName:  ",CHAR(34),INDEX(People[Middle Name],$A1096),CHAR(34),
", PersonLastName:  ",CHAR(34),INDEX(People[Last Name],$A1096),CHAR(34),"}"))</f>
        <v>#REF!</v>
      </c>
      <c r="E1096" t="e">
        <f>IF(INDEX(Organizations[Organization Type '[CV']],$A1096)="","",
CONCATENATE("  - &amp;OrganizationID",TEXT($A1096,"0000"),
" {","OrganizationTypeCV:  ",CHAR(34),INDEX(Organizations[Organization Type '[CV']],$A1096),CHAR(34),
", OrganizationCode:  ",CHAR(34),INDEX(Organizations[Organization Code],$A1096),CHAR(34),
", OrganizationName:  ",CHAR(34),INDEX(Organizations[Organization Name],$A1096),CHAR(34),
", OrganizationDescription:  ",CHAR(34),INDEX(Organizations[Organization Description],$A1096),CHAR(34),
", OrganizationLink:  ",CHAR(34),INDEX(Organizations[Organization Link],$A1096),CHAR(34),"}"))</f>
        <v>#REF!</v>
      </c>
      <c r="F1096" t="e">
        <f>IF(INDEX(People[First Name],$A1096)="","",
CONCATENATE("  - &amp;AffiliationID",TEXT($A1096,"0000"),
" {PersonID: *PersonID",TEXT($A1096,"0000"),
", OrganizationID: *OrganizationID",TEXT(MATCH(INDEX(People[Organization Name],$A1096),Organizations[Organization Name],0),"0000"),
", IsPrimaryOrganizationContact: , AffiliationStartDate: , AffiliationEndDate: , PrimaryPhone: ",
", PrimaryEmail: ",CHAR(34),INDEX(People[Primary Email],$A1096),CHAR(34),
", PrimaryAddress: ",CHAR(34),INDEX(People[Primary Address],$A1096),CHAR(34),
", PersonLink: }"))</f>
        <v>#REF!</v>
      </c>
      <c r="H1096" t="e">
        <f>IF(COUNTA(CitationInformation)=0,"",IF(INDEX(AuthorList[Author Name],$A1096)="","",
CONCATENATE("  - &amp;AuthorListID",TEXT($A1096,"0000"),
"  {CitationID: *CitationID0001",
", PersonID: *PersonID",TEXT(MATCH(INDEX(AuthorList[Author Name],$A1096),People[Full Name],0),"0000"),
", AuthorOrder: ",INDEX(AuthorList[Author Number],$A1096),"}")))</f>
        <v>#REF!</v>
      </c>
      <c r="K1096" t="e">
        <f>IF(INDEX(SamplingFeatures[Feature Code],$A1096)="","",
CONCATENATE("  - &amp;SamplingFeatureID",TEXT($A1096,"0000"),
" {","SamplingFeatureUUID:  ",CHAR(34),INDEX(SamplingFeatures[Sampling Feature UUID],$A1096),CHAR(34),
", SamplingFeatureTypeCV:  ",CHAR(34),INDEX(SamplingFeatures[Sampling Feature Type],$A1096),CHAR(34),
", SamplingFeatureCode:  ",CHAR(34),INDEX(SamplingFeatures[Feature Code],$A1096),CHAR(34),
", SamplingFeatureName:  ",CHAR(34),INDEX(SamplingFeatures[Feature Name],$A1096),CHAR(34),
", SamplingFeatureDescription:  ",CHAR(34),INDEX(SamplingFeatures[Feature Description],$A1096),CHAR(34),
", SamplingFeatureGeotypeCV:  ",CHAR(34),INDEX(SamplingFeatures[Feature Geo Type],$A1096),CHAR(34),
", FeatureGeometry:  ",CHAR(34),INDEX(SamplingFeatures[Feature Geometry],$A1096),CHAR(34),
", Elevation_m:  ",CHAR(34),INDEX(SamplingFeatures[Elevation_m],$A1096),CHAR(34),
", ElevationDatumCV:  ",CHAR(34),ElevationDatum,CHAR(34),"}"))</f>
        <v>#REF!</v>
      </c>
      <c r="L1096" t="e">
        <f>IF(INDEX(SamplingFeatures[Sampling Feature Type],$A1096)&lt;&gt;"Site","",
CONCATENATE("  - &amp;SiteID",TEXT(SUMPRODUCT(--($L$3:$L1095&lt;&gt;"")),"0000"),
" {","SamplingFeatureID:  *SamplingFeatureID",TEXT($A1096,"0000"),
", SiteTypeCV:  ",CHAR(34),INDEX(Sites[Site Type],$A1096),CHAR(34),
", Latitude:  ",INDEX(Sites[Latitude],$A1096),
", Longitude:  ",INDEX(Sites[Longitude],$A1096),
", SRSName:  ",CHAR(34),LatLonDatum,CHAR(34),"}"))</f>
        <v>#REF!</v>
      </c>
      <c r="M1096" t="e">
        <f>IF(INDEX(SamplingFeatures[Sampling Feature Type],$A1096)&lt;&gt;"Specimen","",
CONCATENATE("  - &amp;SpecimenID",TEXT(SUMPRODUCT(--($M$3:$M1095&lt;&gt;"")),"0000"),
" {","SamplingFeatureID:  *SamplingFeatureID",TEXT($A1096,"0000"),
", SpecimenTypeCV:  ",CHAR(34),INDEX(Specimens[Specimen Type],$A1096),CHAR(34),
", SpecimenMediumCV:  ",INDEX(Specimens[Specimen Medium],$A1096),
", IsFieldSpecimen:  ",CHAR(34),INDEX(Specimens[Is Field Specimen?],$A1096),CHAR(34),"}"))</f>
        <v>#REF!</v>
      </c>
      <c r="N1096" t="e">
        <f>IF(COUNTA(SpatialOffsets[])=0,"", IF(INDEX(SpatialOffsets[Spatial Offset Type],$A1096)="","",
CONCATENATE("  - &amp;SpatialOffsetID",TEXT($A1096,"0000"),
" {","SpatialOffsetTypeCV:  ",CHAR(34),INDEX(SpatialOffsets[Spatial Offset Type],$A1096),CHAR(34),
", Offset1Value:  ",INDEX(SpatialOffsets[Offset 1 Value],$A1096),
", Offset1UnitID:  ",CHAR(34),INDEX(SpatialOffsets[Offset 1 Unit],$A1096),CHAR(34),
", Offset2Value:  ",INDEX(SpatialOffsets[Offset 2 Value],$A1096),
", Offset2UnitID:  ",CHAR(34),INDEX(SpatialOffsets[Offset 2 Unit],$A1096),CHAR(34),
", Offset3Value:  ",INDEX(SpatialOffsets[Offset 3 Value],$A1096),
", Offset3UnitID:  ",CHAR(34),INDEX(SpatialOffsets[Offset 3 Unit],$A1096),CHAR(34),,"}")))</f>
        <v>#REF!</v>
      </c>
      <c r="O1096" t="e">
        <f>IF(COUNTA(RelatedFeatures[])=0,"", IF(INDEX(RelatedFeatures[First Sampling Feature Code],$A1096)="","",
CONCATENATE("  - &amp;RelationID",TEXT($A1096,"0000"),
" {","SamplingFeatureID:  *SamplingFeatureID",TEXT(MATCH(INDEX(RelatedFeatures[First Sampling Feature Code],$A1096),SamplingFeatures[Feature Code],0),"0000"),
", RelationshipTypeCV:  ",CHAR(34),INDEX(RelatedFeatures[Relationship Type],$A1096),CHAR(34),
", RelatedFeatureID: *SamplingFeatureID",TEXT(MATCH(INDEX(RelatedFeatures[Second Sampling Feature Code],$A1096),SamplingFeatures[Feature Code],0),"0000"),
", SpatialOffsetID:  ",IF(INDEX(RelatedFeatures[Offset Number],$A1096)="","",CONCATENATE("*SpatialOffsetID",TEXT(INDEX(RelatedFeatures[Offset Number],$A1096),"0000"))),"}")))</f>
        <v>#REF!</v>
      </c>
      <c r="P1096" t="e">
        <f>IF(INDEX(Methods[Method Type],$A1096)="","",
CONCATENATE("  - &amp;MethodID",TEXT($A1096,"0000"),
" {","MethodTypeCV:  ",CHAR(34),INDEX(Methods[Method Type],$A1096),CHAR(34),
", MethodCode:  ",CHAR(34),INDEX(Methods[Method Code],$A1096),CHAR(34),
", MethodName:  ",CHAR(34),INDEX(Methods[Method Name],$A1096),CHAR(34),
", MethodDescription:  ",CHAR(34),INDEX(Methods[Method Description],$A1096),CHAR(34),
", MethodLink:  ",CHAR(34),INDEX(Methods[Method Link],$A1096),CHAR(34),
", OrganizationID: *OrganizationID",TEXT(MATCH(INDEX(Methods[Organization Name],$A1096),Organizations[Organization Name],0),"0000"),"}"))</f>
        <v>#REF!</v>
      </c>
      <c r="Q1096" t="e">
        <f>IF(INDEX(Variables[Variable Type],$A1096)="","",
CONCATENATE("  - &amp;VariableID",TEXT($A1096,"0000"),
" {","VariableTypeCV:  ",CHAR(34),INDEX(Variables[Variable Type],$A1096),CHAR(34),
", VariableCode:  ",CHAR(34),INDEX(Variables[Variable Code],$A1096),CHAR(34),
", VariableNameCV:  ",CHAR(34),INDEX(Variables[Variable Name],$A1096),CHAR(34),
", VariableDefinition:  ",CHAR(34),INDEX(Variables[Variable Definition],$A1096),CHAR(34),
", SpecciationCV:  ",CHAR(34),INDEX(Variables[Speciation],$A1096),CHAR(34),
", NoDataValue:  ",CHAR(34),INDEX(Variables[No Data Value],$A1096),CHAR(34),"}"))</f>
        <v>#REF!</v>
      </c>
    </row>
    <row r="1097" spans="1:17" x14ac:dyDescent="0.25">
      <c r="A1097">
        <v>1094</v>
      </c>
      <c r="D1097" t="e">
        <f>IF(INDEX(People[First Name],$A1097)="","",
CONCATENATE("  - &amp;PersonID",TEXT($A1097,"0000"),
" {","PersonFirstName:  ",CHAR(34),INDEX(People[First Name],$A1097),CHAR(34),
", PersonMiddleName:  ",CHAR(34),INDEX(People[Middle Name],$A1097),CHAR(34),
", PersonLastName:  ",CHAR(34),INDEX(People[Last Name],$A1097),CHAR(34),"}"))</f>
        <v>#REF!</v>
      </c>
      <c r="E1097" t="e">
        <f>IF(INDEX(Organizations[Organization Type '[CV']],$A1097)="","",
CONCATENATE("  - &amp;OrganizationID",TEXT($A1097,"0000"),
" {","OrganizationTypeCV:  ",CHAR(34),INDEX(Organizations[Organization Type '[CV']],$A1097),CHAR(34),
", OrganizationCode:  ",CHAR(34),INDEX(Organizations[Organization Code],$A1097),CHAR(34),
", OrganizationName:  ",CHAR(34),INDEX(Organizations[Organization Name],$A1097),CHAR(34),
", OrganizationDescription:  ",CHAR(34),INDEX(Organizations[Organization Description],$A1097),CHAR(34),
", OrganizationLink:  ",CHAR(34),INDEX(Organizations[Organization Link],$A1097),CHAR(34),"}"))</f>
        <v>#REF!</v>
      </c>
      <c r="F1097" t="e">
        <f>IF(INDEX(People[First Name],$A1097)="","",
CONCATENATE("  - &amp;AffiliationID",TEXT($A1097,"0000"),
" {PersonID: *PersonID",TEXT($A1097,"0000"),
", OrganizationID: *OrganizationID",TEXT(MATCH(INDEX(People[Organization Name],$A1097),Organizations[Organization Name],0),"0000"),
", IsPrimaryOrganizationContact: , AffiliationStartDate: , AffiliationEndDate: , PrimaryPhone: ",
", PrimaryEmail: ",CHAR(34),INDEX(People[Primary Email],$A1097),CHAR(34),
", PrimaryAddress: ",CHAR(34),INDEX(People[Primary Address],$A1097),CHAR(34),
", PersonLink: }"))</f>
        <v>#REF!</v>
      </c>
      <c r="H1097" t="e">
        <f>IF(COUNTA(CitationInformation)=0,"",IF(INDEX(AuthorList[Author Name],$A1097)="","",
CONCATENATE("  - &amp;AuthorListID",TEXT($A1097,"0000"),
"  {CitationID: *CitationID0001",
", PersonID: *PersonID",TEXT(MATCH(INDEX(AuthorList[Author Name],$A1097),People[Full Name],0),"0000"),
", AuthorOrder: ",INDEX(AuthorList[Author Number],$A1097),"}")))</f>
        <v>#REF!</v>
      </c>
      <c r="K1097" t="e">
        <f>IF(INDEX(SamplingFeatures[Feature Code],$A1097)="","",
CONCATENATE("  - &amp;SamplingFeatureID",TEXT($A1097,"0000"),
" {","SamplingFeatureUUID:  ",CHAR(34),INDEX(SamplingFeatures[Sampling Feature UUID],$A1097),CHAR(34),
", SamplingFeatureTypeCV:  ",CHAR(34),INDEX(SamplingFeatures[Sampling Feature Type],$A1097),CHAR(34),
", SamplingFeatureCode:  ",CHAR(34),INDEX(SamplingFeatures[Feature Code],$A1097),CHAR(34),
", SamplingFeatureName:  ",CHAR(34),INDEX(SamplingFeatures[Feature Name],$A1097),CHAR(34),
", SamplingFeatureDescription:  ",CHAR(34),INDEX(SamplingFeatures[Feature Description],$A1097),CHAR(34),
", SamplingFeatureGeotypeCV:  ",CHAR(34),INDEX(SamplingFeatures[Feature Geo Type],$A1097),CHAR(34),
", FeatureGeometry:  ",CHAR(34),INDEX(SamplingFeatures[Feature Geometry],$A1097),CHAR(34),
", Elevation_m:  ",CHAR(34),INDEX(SamplingFeatures[Elevation_m],$A1097),CHAR(34),
", ElevationDatumCV:  ",CHAR(34),ElevationDatum,CHAR(34),"}"))</f>
        <v>#REF!</v>
      </c>
      <c r="L1097" t="e">
        <f>IF(INDEX(SamplingFeatures[Sampling Feature Type],$A1097)&lt;&gt;"Site","",
CONCATENATE("  - &amp;SiteID",TEXT(SUMPRODUCT(--($L$3:$L1096&lt;&gt;"")),"0000"),
" {","SamplingFeatureID:  *SamplingFeatureID",TEXT($A1097,"0000"),
", SiteTypeCV:  ",CHAR(34),INDEX(Sites[Site Type],$A1097),CHAR(34),
", Latitude:  ",INDEX(Sites[Latitude],$A1097),
", Longitude:  ",INDEX(Sites[Longitude],$A1097),
", SRSName:  ",CHAR(34),LatLonDatum,CHAR(34),"}"))</f>
        <v>#REF!</v>
      </c>
      <c r="M1097" t="e">
        <f>IF(INDEX(SamplingFeatures[Sampling Feature Type],$A1097)&lt;&gt;"Specimen","",
CONCATENATE("  - &amp;SpecimenID",TEXT(SUMPRODUCT(--($M$3:$M1096&lt;&gt;"")),"0000"),
" {","SamplingFeatureID:  *SamplingFeatureID",TEXT($A1097,"0000"),
", SpecimenTypeCV:  ",CHAR(34),INDEX(Specimens[Specimen Type],$A1097),CHAR(34),
", SpecimenMediumCV:  ",INDEX(Specimens[Specimen Medium],$A1097),
", IsFieldSpecimen:  ",CHAR(34),INDEX(Specimens[Is Field Specimen?],$A1097),CHAR(34),"}"))</f>
        <v>#REF!</v>
      </c>
      <c r="N1097" t="e">
        <f>IF(COUNTA(SpatialOffsets[])=0,"", IF(INDEX(SpatialOffsets[Spatial Offset Type],$A1097)="","",
CONCATENATE("  - &amp;SpatialOffsetID",TEXT($A1097,"0000"),
" {","SpatialOffsetTypeCV:  ",CHAR(34),INDEX(SpatialOffsets[Spatial Offset Type],$A1097),CHAR(34),
", Offset1Value:  ",INDEX(SpatialOffsets[Offset 1 Value],$A1097),
", Offset1UnitID:  ",CHAR(34),INDEX(SpatialOffsets[Offset 1 Unit],$A1097),CHAR(34),
", Offset2Value:  ",INDEX(SpatialOffsets[Offset 2 Value],$A1097),
", Offset2UnitID:  ",CHAR(34),INDEX(SpatialOffsets[Offset 2 Unit],$A1097),CHAR(34),
", Offset3Value:  ",INDEX(SpatialOffsets[Offset 3 Value],$A1097),
", Offset3UnitID:  ",CHAR(34),INDEX(SpatialOffsets[Offset 3 Unit],$A1097),CHAR(34),,"}")))</f>
        <v>#REF!</v>
      </c>
      <c r="O1097" t="e">
        <f>IF(COUNTA(RelatedFeatures[])=0,"", IF(INDEX(RelatedFeatures[First Sampling Feature Code],$A1097)="","",
CONCATENATE("  - &amp;RelationID",TEXT($A1097,"0000"),
" {","SamplingFeatureID:  *SamplingFeatureID",TEXT(MATCH(INDEX(RelatedFeatures[First Sampling Feature Code],$A1097),SamplingFeatures[Feature Code],0),"0000"),
", RelationshipTypeCV:  ",CHAR(34),INDEX(RelatedFeatures[Relationship Type],$A1097),CHAR(34),
", RelatedFeatureID: *SamplingFeatureID",TEXT(MATCH(INDEX(RelatedFeatures[Second Sampling Feature Code],$A1097),SamplingFeatures[Feature Code],0),"0000"),
", SpatialOffsetID:  ",IF(INDEX(RelatedFeatures[Offset Number],$A1097)="","",CONCATENATE("*SpatialOffsetID",TEXT(INDEX(RelatedFeatures[Offset Number],$A1097),"0000"))),"}")))</f>
        <v>#REF!</v>
      </c>
      <c r="P1097" t="e">
        <f>IF(INDEX(Methods[Method Type],$A1097)="","",
CONCATENATE("  - &amp;MethodID",TEXT($A1097,"0000"),
" {","MethodTypeCV:  ",CHAR(34),INDEX(Methods[Method Type],$A1097),CHAR(34),
", MethodCode:  ",CHAR(34),INDEX(Methods[Method Code],$A1097),CHAR(34),
", MethodName:  ",CHAR(34),INDEX(Methods[Method Name],$A1097),CHAR(34),
", MethodDescription:  ",CHAR(34),INDEX(Methods[Method Description],$A1097),CHAR(34),
", MethodLink:  ",CHAR(34),INDEX(Methods[Method Link],$A1097),CHAR(34),
", OrganizationID: *OrganizationID",TEXT(MATCH(INDEX(Methods[Organization Name],$A1097),Organizations[Organization Name],0),"0000"),"}"))</f>
        <v>#REF!</v>
      </c>
      <c r="Q1097" t="e">
        <f>IF(INDEX(Variables[Variable Type],$A1097)="","",
CONCATENATE("  - &amp;VariableID",TEXT($A1097,"0000"),
" {","VariableTypeCV:  ",CHAR(34),INDEX(Variables[Variable Type],$A1097),CHAR(34),
", VariableCode:  ",CHAR(34),INDEX(Variables[Variable Code],$A1097),CHAR(34),
", VariableNameCV:  ",CHAR(34),INDEX(Variables[Variable Name],$A1097),CHAR(34),
", VariableDefinition:  ",CHAR(34),INDEX(Variables[Variable Definition],$A1097),CHAR(34),
", SpecciationCV:  ",CHAR(34),INDEX(Variables[Speciation],$A1097),CHAR(34),
", NoDataValue:  ",CHAR(34),INDEX(Variables[No Data Value],$A1097),CHAR(34),"}"))</f>
        <v>#REF!</v>
      </c>
    </row>
    <row r="1098" spans="1:17" x14ac:dyDescent="0.25">
      <c r="A1098">
        <v>1095</v>
      </c>
      <c r="D1098" t="e">
        <f>IF(INDEX(People[First Name],$A1098)="","",
CONCATENATE("  - &amp;PersonID",TEXT($A1098,"0000"),
" {","PersonFirstName:  ",CHAR(34),INDEX(People[First Name],$A1098),CHAR(34),
", PersonMiddleName:  ",CHAR(34),INDEX(People[Middle Name],$A1098),CHAR(34),
", PersonLastName:  ",CHAR(34),INDEX(People[Last Name],$A1098),CHAR(34),"}"))</f>
        <v>#REF!</v>
      </c>
      <c r="E1098" t="e">
        <f>IF(INDEX(Organizations[Organization Type '[CV']],$A1098)="","",
CONCATENATE("  - &amp;OrganizationID",TEXT($A1098,"0000"),
" {","OrganizationTypeCV:  ",CHAR(34),INDEX(Organizations[Organization Type '[CV']],$A1098),CHAR(34),
", OrganizationCode:  ",CHAR(34),INDEX(Organizations[Organization Code],$A1098),CHAR(34),
", OrganizationName:  ",CHAR(34),INDEX(Organizations[Organization Name],$A1098),CHAR(34),
", OrganizationDescription:  ",CHAR(34),INDEX(Organizations[Organization Description],$A1098),CHAR(34),
", OrganizationLink:  ",CHAR(34),INDEX(Organizations[Organization Link],$A1098),CHAR(34),"}"))</f>
        <v>#REF!</v>
      </c>
      <c r="F1098" t="e">
        <f>IF(INDEX(People[First Name],$A1098)="","",
CONCATENATE("  - &amp;AffiliationID",TEXT($A1098,"0000"),
" {PersonID: *PersonID",TEXT($A1098,"0000"),
", OrganizationID: *OrganizationID",TEXT(MATCH(INDEX(People[Organization Name],$A1098),Organizations[Organization Name],0),"0000"),
", IsPrimaryOrganizationContact: , AffiliationStartDate: , AffiliationEndDate: , PrimaryPhone: ",
", PrimaryEmail: ",CHAR(34),INDEX(People[Primary Email],$A1098),CHAR(34),
", PrimaryAddress: ",CHAR(34),INDEX(People[Primary Address],$A1098),CHAR(34),
", PersonLink: }"))</f>
        <v>#REF!</v>
      </c>
      <c r="H1098" t="e">
        <f>IF(COUNTA(CitationInformation)=0,"",IF(INDEX(AuthorList[Author Name],$A1098)="","",
CONCATENATE("  - &amp;AuthorListID",TEXT($A1098,"0000"),
"  {CitationID: *CitationID0001",
", PersonID: *PersonID",TEXT(MATCH(INDEX(AuthorList[Author Name],$A1098),People[Full Name],0),"0000"),
", AuthorOrder: ",INDEX(AuthorList[Author Number],$A1098),"}")))</f>
        <v>#REF!</v>
      </c>
      <c r="K1098" t="e">
        <f>IF(INDEX(SamplingFeatures[Feature Code],$A1098)="","",
CONCATENATE("  - &amp;SamplingFeatureID",TEXT($A1098,"0000"),
" {","SamplingFeatureUUID:  ",CHAR(34),INDEX(SamplingFeatures[Sampling Feature UUID],$A1098),CHAR(34),
", SamplingFeatureTypeCV:  ",CHAR(34),INDEX(SamplingFeatures[Sampling Feature Type],$A1098),CHAR(34),
", SamplingFeatureCode:  ",CHAR(34),INDEX(SamplingFeatures[Feature Code],$A1098),CHAR(34),
", SamplingFeatureName:  ",CHAR(34),INDEX(SamplingFeatures[Feature Name],$A1098),CHAR(34),
", SamplingFeatureDescription:  ",CHAR(34),INDEX(SamplingFeatures[Feature Description],$A1098),CHAR(34),
", SamplingFeatureGeotypeCV:  ",CHAR(34),INDEX(SamplingFeatures[Feature Geo Type],$A1098),CHAR(34),
", FeatureGeometry:  ",CHAR(34),INDEX(SamplingFeatures[Feature Geometry],$A1098),CHAR(34),
", Elevation_m:  ",CHAR(34),INDEX(SamplingFeatures[Elevation_m],$A1098),CHAR(34),
", ElevationDatumCV:  ",CHAR(34),ElevationDatum,CHAR(34),"}"))</f>
        <v>#REF!</v>
      </c>
      <c r="L1098" t="e">
        <f>IF(INDEX(SamplingFeatures[Sampling Feature Type],$A1098)&lt;&gt;"Site","",
CONCATENATE("  - &amp;SiteID",TEXT(SUMPRODUCT(--($L$3:$L1097&lt;&gt;"")),"0000"),
" {","SamplingFeatureID:  *SamplingFeatureID",TEXT($A1098,"0000"),
", SiteTypeCV:  ",CHAR(34),INDEX(Sites[Site Type],$A1098),CHAR(34),
", Latitude:  ",INDEX(Sites[Latitude],$A1098),
", Longitude:  ",INDEX(Sites[Longitude],$A1098),
", SRSName:  ",CHAR(34),LatLonDatum,CHAR(34),"}"))</f>
        <v>#REF!</v>
      </c>
      <c r="M1098" t="e">
        <f>IF(INDEX(SamplingFeatures[Sampling Feature Type],$A1098)&lt;&gt;"Specimen","",
CONCATENATE("  - &amp;SpecimenID",TEXT(SUMPRODUCT(--($M$3:$M1097&lt;&gt;"")),"0000"),
" {","SamplingFeatureID:  *SamplingFeatureID",TEXT($A1098,"0000"),
", SpecimenTypeCV:  ",CHAR(34),INDEX(Specimens[Specimen Type],$A1098),CHAR(34),
", SpecimenMediumCV:  ",INDEX(Specimens[Specimen Medium],$A1098),
", IsFieldSpecimen:  ",CHAR(34),INDEX(Specimens[Is Field Specimen?],$A1098),CHAR(34),"}"))</f>
        <v>#REF!</v>
      </c>
      <c r="N1098" t="e">
        <f>IF(COUNTA(SpatialOffsets[])=0,"", IF(INDEX(SpatialOffsets[Spatial Offset Type],$A1098)="","",
CONCATENATE("  - &amp;SpatialOffsetID",TEXT($A1098,"0000"),
" {","SpatialOffsetTypeCV:  ",CHAR(34),INDEX(SpatialOffsets[Spatial Offset Type],$A1098),CHAR(34),
", Offset1Value:  ",INDEX(SpatialOffsets[Offset 1 Value],$A1098),
", Offset1UnitID:  ",CHAR(34),INDEX(SpatialOffsets[Offset 1 Unit],$A1098),CHAR(34),
", Offset2Value:  ",INDEX(SpatialOffsets[Offset 2 Value],$A1098),
", Offset2UnitID:  ",CHAR(34),INDEX(SpatialOffsets[Offset 2 Unit],$A1098),CHAR(34),
", Offset3Value:  ",INDEX(SpatialOffsets[Offset 3 Value],$A1098),
", Offset3UnitID:  ",CHAR(34),INDEX(SpatialOffsets[Offset 3 Unit],$A1098),CHAR(34),,"}")))</f>
        <v>#REF!</v>
      </c>
      <c r="O1098" t="e">
        <f>IF(COUNTA(RelatedFeatures[])=0,"", IF(INDEX(RelatedFeatures[First Sampling Feature Code],$A1098)="","",
CONCATENATE("  - &amp;RelationID",TEXT($A1098,"0000"),
" {","SamplingFeatureID:  *SamplingFeatureID",TEXT(MATCH(INDEX(RelatedFeatures[First Sampling Feature Code],$A1098),SamplingFeatures[Feature Code],0),"0000"),
", RelationshipTypeCV:  ",CHAR(34),INDEX(RelatedFeatures[Relationship Type],$A1098),CHAR(34),
", RelatedFeatureID: *SamplingFeatureID",TEXT(MATCH(INDEX(RelatedFeatures[Second Sampling Feature Code],$A1098),SamplingFeatures[Feature Code],0),"0000"),
", SpatialOffsetID:  ",IF(INDEX(RelatedFeatures[Offset Number],$A1098)="","",CONCATENATE("*SpatialOffsetID",TEXT(INDEX(RelatedFeatures[Offset Number],$A1098),"0000"))),"}")))</f>
        <v>#REF!</v>
      </c>
      <c r="P1098" t="e">
        <f>IF(INDEX(Methods[Method Type],$A1098)="","",
CONCATENATE("  - &amp;MethodID",TEXT($A1098,"0000"),
" {","MethodTypeCV:  ",CHAR(34),INDEX(Methods[Method Type],$A1098),CHAR(34),
", MethodCode:  ",CHAR(34),INDEX(Methods[Method Code],$A1098),CHAR(34),
", MethodName:  ",CHAR(34),INDEX(Methods[Method Name],$A1098),CHAR(34),
", MethodDescription:  ",CHAR(34),INDEX(Methods[Method Description],$A1098),CHAR(34),
", MethodLink:  ",CHAR(34),INDEX(Methods[Method Link],$A1098),CHAR(34),
", OrganizationID: *OrganizationID",TEXT(MATCH(INDEX(Methods[Organization Name],$A1098),Organizations[Organization Name],0),"0000"),"}"))</f>
        <v>#REF!</v>
      </c>
      <c r="Q1098" t="e">
        <f>IF(INDEX(Variables[Variable Type],$A1098)="","",
CONCATENATE("  - &amp;VariableID",TEXT($A1098,"0000"),
" {","VariableTypeCV:  ",CHAR(34),INDEX(Variables[Variable Type],$A1098),CHAR(34),
", VariableCode:  ",CHAR(34),INDEX(Variables[Variable Code],$A1098),CHAR(34),
", VariableNameCV:  ",CHAR(34),INDEX(Variables[Variable Name],$A1098),CHAR(34),
", VariableDefinition:  ",CHAR(34),INDEX(Variables[Variable Definition],$A1098),CHAR(34),
", SpecciationCV:  ",CHAR(34),INDEX(Variables[Speciation],$A1098),CHAR(34),
", NoDataValue:  ",CHAR(34),INDEX(Variables[No Data Value],$A1098),CHAR(34),"}"))</f>
        <v>#REF!</v>
      </c>
    </row>
    <row r="1099" spans="1:17" x14ac:dyDescent="0.25">
      <c r="A1099">
        <v>1096</v>
      </c>
      <c r="D1099" t="e">
        <f>IF(INDEX(People[First Name],$A1099)="","",
CONCATENATE("  - &amp;PersonID",TEXT($A1099,"0000"),
" {","PersonFirstName:  ",CHAR(34),INDEX(People[First Name],$A1099),CHAR(34),
", PersonMiddleName:  ",CHAR(34),INDEX(People[Middle Name],$A1099),CHAR(34),
", PersonLastName:  ",CHAR(34),INDEX(People[Last Name],$A1099),CHAR(34),"}"))</f>
        <v>#REF!</v>
      </c>
      <c r="E1099" t="e">
        <f>IF(INDEX(Organizations[Organization Type '[CV']],$A1099)="","",
CONCATENATE("  - &amp;OrganizationID",TEXT($A1099,"0000"),
" {","OrganizationTypeCV:  ",CHAR(34),INDEX(Organizations[Organization Type '[CV']],$A1099),CHAR(34),
", OrganizationCode:  ",CHAR(34),INDEX(Organizations[Organization Code],$A1099),CHAR(34),
", OrganizationName:  ",CHAR(34),INDEX(Organizations[Organization Name],$A1099),CHAR(34),
", OrganizationDescription:  ",CHAR(34),INDEX(Organizations[Organization Description],$A1099),CHAR(34),
", OrganizationLink:  ",CHAR(34),INDEX(Organizations[Organization Link],$A1099),CHAR(34),"}"))</f>
        <v>#REF!</v>
      </c>
      <c r="F1099" t="e">
        <f>IF(INDEX(People[First Name],$A1099)="","",
CONCATENATE("  - &amp;AffiliationID",TEXT($A1099,"0000"),
" {PersonID: *PersonID",TEXT($A1099,"0000"),
", OrganizationID: *OrganizationID",TEXT(MATCH(INDEX(People[Organization Name],$A1099),Organizations[Organization Name],0),"0000"),
", IsPrimaryOrganizationContact: , AffiliationStartDate: , AffiliationEndDate: , PrimaryPhone: ",
", PrimaryEmail: ",CHAR(34),INDEX(People[Primary Email],$A1099),CHAR(34),
", PrimaryAddress: ",CHAR(34),INDEX(People[Primary Address],$A1099),CHAR(34),
", PersonLink: }"))</f>
        <v>#REF!</v>
      </c>
      <c r="H1099" t="e">
        <f>IF(COUNTA(CitationInformation)=0,"",IF(INDEX(AuthorList[Author Name],$A1099)="","",
CONCATENATE("  - &amp;AuthorListID",TEXT($A1099,"0000"),
"  {CitationID: *CitationID0001",
", PersonID: *PersonID",TEXT(MATCH(INDEX(AuthorList[Author Name],$A1099),People[Full Name],0),"0000"),
", AuthorOrder: ",INDEX(AuthorList[Author Number],$A1099),"}")))</f>
        <v>#REF!</v>
      </c>
      <c r="K1099" t="e">
        <f>IF(INDEX(SamplingFeatures[Feature Code],$A1099)="","",
CONCATENATE("  - &amp;SamplingFeatureID",TEXT($A1099,"0000"),
" {","SamplingFeatureUUID:  ",CHAR(34),INDEX(SamplingFeatures[Sampling Feature UUID],$A1099),CHAR(34),
", SamplingFeatureTypeCV:  ",CHAR(34),INDEX(SamplingFeatures[Sampling Feature Type],$A1099),CHAR(34),
", SamplingFeatureCode:  ",CHAR(34),INDEX(SamplingFeatures[Feature Code],$A1099),CHAR(34),
", SamplingFeatureName:  ",CHAR(34),INDEX(SamplingFeatures[Feature Name],$A1099),CHAR(34),
", SamplingFeatureDescription:  ",CHAR(34),INDEX(SamplingFeatures[Feature Description],$A1099),CHAR(34),
", SamplingFeatureGeotypeCV:  ",CHAR(34),INDEX(SamplingFeatures[Feature Geo Type],$A1099),CHAR(34),
", FeatureGeometry:  ",CHAR(34),INDEX(SamplingFeatures[Feature Geometry],$A1099),CHAR(34),
", Elevation_m:  ",CHAR(34),INDEX(SamplingFeatures[Elevation_m],$A1099),CHAR(34),
", ElevationDatumCV:  ",CHAR(34),ElevationDatum,CHAR(34),"}"))</f>
        <v>#REF!</v>
      </c>
      <c r="L1099" t="e">
        <f>IF(INDEX(SamplingFeatures[Sampling Feature Type],$A1099)&lt;&gt;"Site","",
CONCATENATE("  - &amp;SiteID",TEXT(SUMPRODUCT(--($L$3:$L1098&lt;&gt;"")),"0000"),
" {","SamplingFeatureID:  *SamplingFeatureID",TEXT($A1099,"0000"),
", SiteTypeCV:  ",CHAR(34),INDEX(Sites[Site Type],$A1099),CHAR(34),
", Latitude:  ",INDEX(Sites[Latitude],$A1099),
", Longitude:  ",INDEX(Sites[Longitude],$A1099),
", SRSName:  ",CHAR(34),LatLonDatum,CHAR(34),"}"))</f>
        <v>#REF!</v>
      </c>
      <c r="M1099" t="e">
        <f>IF(INDEX(SamplingFeatures[Sampling Feature Type],$A1099)&lt;&gt;"Specimen","",
CONCATENATE("  - &amp;SpecimenID",TEXT(SUMPRODUCT(--($M$3:$M1098&lt;&gt;"")),"0000"),
" {","SamplingFeatureID:  *SamplingFeatureID",TEXT($A1099,"0000"),
", SpecimenTypeCV:  ",CHAR(34),INDEX(Specimens[Specimen Type],$A1099),CHAR(34),
", SpecimenMediumCV:  ",INDEX(Specimens[Specimen Medium],$A1099),
", IsFieldSpecimen:  ",CHAR(34),INDEX(Specimens[Is Field Specimen?],$A1099),CHAR(34),"}"))</f>
        <v>#REF!</v>
      </c>
      <c r="N1099" t="e">
        <f>IF(COUNTA(SpatialOffsets[])=0,"", IF(INDEX(SpatialOffsets[Spatial Offset Type],$A1099)="","",
CONCATENATE("  - &amp;SpatialOffsetID",TEXT($A1099,"0000"),
" {","SpatialOffsetTypeCV:  ",CHAR(34),INDEX(SpatialOffsets[Spatial Offset Type],$A1099),CHAR(34),
", Offset1Value:  ",INDEX(SpatialOffsets[Offset 1 Value],$A1099),
", Offset1UnitID:  ",CHAR(34),INDEX(SpatialOffsets[Offset 1 Unit],$A1099),CHAR(34),
", Offset2Value:  ",INDEX(SpatialOffsets[Offset 2 Value],$A1099),
", Offset2UnitID:  ",CHAR(34),INDEX(SpatialOffsets[Offset 2 Unit],$A1099),CHAR(34),
", Offset3Value:  ",INDEX(SpatialOffsets[Offset 3 Value],$A1099),
", Offset3UnitID:  ",CHAR(34),INDEX(SpatialOffsets[Offset 3 Unit],$A1099),CHAR(34),,"}")))</f>
        <v>#REF!</v>
      </c>
      <c r="O1099" t="e">
        <f>IF(COUNTA(RelatedFeatures[])=0,"", IF(INDEX(RelatedFeatures[First Sampling Feature Code],$A1099)="","",
CONCATENATE("  - &amp;RelationID",TEXT($A1099,"0000"),
" {","SamplingFeatureID:  *SamplingFeatureID",TEXT(MATCH(INDEX(RelatedFeatures[First Sampling Feature Code],$A1099),SamplingFeatures[Feature Code],0),"0000"),
", RelationshipTypeCV:  ",CHAR(34),INDEX(RelatedFeatures[Relationship Type],$A1099),CHAR(34),
", RelatedFeatureID: *SamplingFeatureID",TEXT(MATCH(INDEX(RelatedFeatures[Second Sampling Feature Code],$A1099),SamplingFeatures[Feature Code],0),"0000"),
", SpatialOffsetID:  ",IF(INDEX(RelatedFeatures[Offset Number],$A1099)="","",CONCATENATE("*SpatialOffsetID",TEXT(INDEX(RelatedFeatures[Offset Number],$A1099),"0000"))),"}")))</f>
        <v>#REF!</v>
      </c>
      <c r="P1099" t="e">
        <f>IF(INDEX(Methods[Method Type],$A1099)="","",
CONCATENATE("  - &amp;MethodID",TEXT($A1099,"0000"),
" {","MethodTypeCV:  ",CHAR(34),INDEX(Methods[Method Type],$A1099),CHAR(34),
", MethodCode:  ",CHAR(34),INDEX(Methods[Method Code],$A1099),CHAR(34),
", MethodName:  ",CHAR(34),INDEX(Methods[Method Name],$A1099),CHAR(34),
", MethodDescription:  ",CHAR(34),INDEX(Methods[Method Description],$A1099),CHAR(34),
", MethodLink:  ",CHAR(34),INDEX(Methods[Method Link],$A1099),CHAR(34),
", OrganizationID: *OrganizationID",TEXT(MATCH(INDEX(Methods[Organization Name],$A1099),Organizations[Organization Name],0),"0000"),"}"))</f>
        <v>#REF!</v>
      </c>
      <c r="Q1099" t="e">
        <f>IF(INDEX(Variables[Variable Type],$A1099)="","",
CONCATENATE("  - &amp;VariableID",TEXT($A1099,"0000"),
" {","VariableTypeCV:  ",CHAR(34),INDEX(Variables[Variable Type],$A1099),CHAR(34),
", VariableCode:  ",CHAR(34),INDEX(Variables[Variable Code],$A1099),CHAR(34),
", VariableNameCV:  ",CHAR(34),INDEX(Variables[Variable Name],$A1099),CHAR(34),
", VariableDefinition:  ",CHAR(34),INDEX(Variables[Variable Definition],$A1099),CHAR(34),
", SpecciationCV:  ",CHAR(34),INDEX(Variables[Speciation],$A1099),CHAR(34),
", NoDataValue:  ",CHAR(34),INDEX(Variables[No Data Value],$A1099),CHAR(34),"}"))</f>
        <v>#REF!</v>
      </c>
    </row>
    <row r="1100" spans="1:17" x14ac:dyDescent="0.25">
      <c r="A1100">
        <v>1097</v>
      </c>
      <c r="D1100" t="e">
        <f>IF(INDEX(People[First Name],$A1100)="","",
CONCATENATE("  - &amp;PersonID",TEXT($A1100,"0000"),
" {","PersonFirstName:  ",CHAR(34),INDEX(People[First Name],$A1100),CHAR(34),
", PersonMiddleName:  ",CHAR(34),INDEX(People[Middle Name],$A1100),CHAR(34),
", PersonLastName:  ",CHAR(34),INDEX(People[Last Name],$A1100),CHAR(34),"}"))</f>
        <v>#REF!</v>
      </c>
      <c r="E1100" t="e">
        <f>IF(INDEX(Organizations[Organization Type '[CV']],$A1100)="","",
CONCATENATE("  - &amp;OrganizationID",TEXT($A1100,"0000"),
" {","OrganizationTypeCV:  ",CHAR(34),INDEX(Organizations[Organization Type '[CV']],$A1100),CHAR(34),
", OrganizationCode:  ",CHAR(34),INDEX(Organizations[Organization Code],$A1100),CHAR(34),
", OrganizationName:  ",CHAR(34),INDEX(Organizations[Organization Name],$A1100),CHAR(34),
", OrganizationDescription:  ",CHAR(34),INDEX(Organizations[Organization Description],$A1100),CHAR(34),
", OrganizationLink:  ",CHAR(34),INDEX(Organizations[Organization Link],$A1100),CHAR(34),"}"))</f>
        <v>#REF!</v>
      </c>
      <c r="F1100" t="e">
        <f>IF(INDEX(People[First Name],$A1100)="","",
CONCATENATE("  - &amp;AffiliationID",TEXT($A1100,"0000"),
" {PersonID: *PersonID",TEXT($A1100,"0000"),
", OrganizationID: *OrganizationID",TEXT(MATCH(INDEX(People[Organization Name],$A1100),Organizations[Organization Name],0),"0000"),
", IsPrimaryOrganizationContact: , AffiliationStartDate: , AffiliationEndDate: , PrimaryPhone: ",
", PrimaryEmail: ",CHAR(34),INDEX(People[Primary Email],$A1100),CHAR(34),
", PrimaryAddress: ",CHAR(34),INDEX(People[Primary Address],$A1100),CHAR(34),
", PersonLink: }"))</f>
        <v>#REF!</v>
      </c>
      <c r="H1100" t="e">
        <f>IF(COUNTA(CitationInformation)=0,"",IF(INDEX(AuthorList[Author Name],$A1100)="","",
CONCATENATE("  - &amp;AuthorListID",TEXT($A1100,"0000"),
"  {CitationID: *CitationID0001",
", PersonID: *PersonID",TEXT(MATCH(INDEX(AuthorList[Author Name],$A1100),People[Full Name],0),"0000"),
", AuthorOrder: ",INDEX(AuthorList[Author Number],$A1100),"}")))</f>
        <v>#REF!</v>
      </c>
      <c r="K1100" t="e">
        <f>IF(INDEX(SamplingFeatures[Feature Code],$A1100)="","",
CONCATENATE("  - &amp;SamplingFeatureID",TEXT($A1100,"0000"),
" {","SamplingFeatureUUID:  ",CHAR(34),INDEX(SamplingFeatures[Sampling Feature UUID],$A1100),CHAR(34),
", SamplingFeatureTypeCV:  ",CHAR(34),INDEX(SamplingFeatures[Sampling Feature Type],$A1100),CHAR(34),
", SamplingFeatureCode:  ",CHAR(34),INDEX(SamplingFeatures[Feature Code],$A1100),CHAR(34),
", SamplingFeatureName:  ",CHAR(34),INDEX(SamplingFeatures[Feature Name],$A1100),CHAR(34),
", SamplingFeatureDescription:  ",CHAR(34),INDEX(SamplingFeatures[Feature Description],$A1100),CHAR(34),
", SamplingFeatureGeotypeCV:  ",CHAR(34),INDEX(SamplingFeatures[Feature Geo Type],$A1100),CHAR(34),
", FeatureGeometry:  ",CHAR(34),INDEX(SamplingFeatures[Feature Geometry],$A1100),CHAR(34),
", Elevation_m:  ",CHAR(34),INDEX(SamplingFeatures[Elevation_m],$A1100),CHAR(34),
", ElevationDatumCV:  ",CHAR(34),ElevationDatum,CHAR(34),"}"))</f>
        <v>#REF!</v>
      </c>
      <c r="L1100" t="e">
        <f>IF(INDEX(SamplingFeatures[Sampling Feature Type],$A1100)&lt;&gt;"Site","",
CONCATENATE("  - &amp;SiteID",TEXT(SUMPRODUCT(--($L$3:$L1099&lt;&gt;"")),"0000"),
" {","SamplingFeatureID:  *SamplingFeatureID",TEXT($A1100,"0000"),
", SiteTypeCV:  ",CHAR(34),INDEX(Sites[Site Type],$A1100),CHAR(34),
", Latitude:  ",INDEX(Sites[Latitude],$A1100),
", Longitude:  ",INDEX(Sites[Longitude],$A1100),
", SRSName:  ",CHAR(34),LatLonDatum,CHAR(34),"}"))</f>
        <v>#REF!</v>
      </c>
      <c r="M1100" t="e">
        <f>IF(INDEX(SamplingFeatures[Sampling Feature Type],$A1100)&lt;&gt;"Specimen","",
CONCATENATE("  - &amp;SpecimenID",TEXT(SUMPRODUCT(--($M$3:$M1099&lt;&gt;"")),"0000"),
" {","SamplingFeatureID:  *SamplingFeatureID",TEXT($A1100,"0000"),
", SpecimenTypeCV:  ",CHAR(34),INDEX(Specimens[Specimen Type],$A1100),CHAR(34),
", SpecimenMediumCV:  ",INDEX(Specimens[Specimen Medium],$A1100),
", IsFieldSpecimen:  ",CHAR(34),INDEX(Specimens[Is Field Specimen?],$A1100),CHAR(34),"}"))</f>
        <v>#REF!</v>
      </c>
      <c r="N1100" t="e">
        <f>IF(COUNTA(SpatialOffsets[])=0,"", IF(INDEX(SpatialOffsets[Spatial Offset Type],$A1100)="","",
CONCATENATE("  - &amp;SpatialOffsetID",TEXT($A1100,"0000"),
" {","SpatialOffsetTypeCV:  ",CHAR(34),INDEX(SpatialOffsets[Spatial Offset Type],$A1100),CHAR(34),
", Offset1Value:  ",INDEX(SpatialOffsets[Offset 1 Value],$A1100),
", Offset1UnitID:  ",CHAR(34),INDEX(SpatialOffsets[Offset 1 Unit],$A1100),CHAR(34),
", Offset2Value:  ",INDEX(SpatialOffsets[Offset 2 Value],$A1100),
", Offset2UnitID:  ",CHAR(34),INDEX(SpatialOffsets[Offset 2 Unit],$A1100),CHAR(34),
", Offset3Value:  ",INDEX(SpatialOffsets[Offset 3 Value],$A1100),
", Offset3UnitID:  ",CHAR(34),INDEX(SpatialOffsets[Offset 3 Unit],$A1100),CHAR(34),,"}")))</f>
        <v>#REF!</v>
      </c>
      <c r="O1100" t="e">
        <f>IF(COUNTA(RelatedFeatures[])=0,"", IF(INDEX(RelatedFeatures[First Sampling Feature Code],$A1100)="","",
CONCATENATE("  - &amp;RelationID",TEXT($A1100,"0000"),
" {","SamplingFeatureID:  *SamplingFeatureID",TEXT(MATCH(INDEX(RelatedFeatures[First Sampling Feature Code],$A1100),SamplingFeatures[Feature Code],0),"0000"),
", RelationshipTypeCV:  ",CHAR(34),INDEX(RelatedFeatures[Relationship Type],$A1100),CHAR(34),
", RelatedFeatureID: *SamplingFeatureID",TEXT(MATCH(INDEX(RelatedFeatures[Second Sampling Feature Code],$A1100),SamplingFeatures[Feature Code],0),"0000"),
", SpatialOffsetID:  ",IF(INDEX(RelatedFeatures[Offset Number],$A1100)="","",CONCATENATE("*SpatialOffsetID",TEXT(INDEX(RelatedFeatures[Offset Number],$A1100),"0000"))),"}")))</f>
        <v>#REF!</v>
      </c>
      <c r="P1100" t="e">
        <f>IF(INDEX(Methods[Method Type],$A1100)="","",
CONCATENATE("  - &amp;MethodID",TEXT($A1100,"0000"),
" {","MethodTypeCV:  ",CHAR(34),INDEX(Methods[Method Type],$A1100),CHAR(34),
", MethodCode:  ",CHAR(34),INDEX(Methods[Method Code],$A1100),CHAR(34),
", MethodName:  ",CHAR(34),INDEX(Methods[Method Name],$A1100),CHAR(34),
", MethodDescription:  ",CHAR(34),INDEX(Methods[Method Description],$A1100),CHAR(34),
", MethodLink:  ",CHAR(34),INDEX(Methods[Method Link],$A1100),CHAR(34),
", OrganizationID: *OrganizationID",TEXT(MATCH(INDEX(Methods[Organization Name],$A1100),Organizations[Organization Name],0),"0000"),"}"))</f>
        <v>#REF!</v>
      </c>
      <c r="Q1100" t="e">
        <f>IF(INDEX(Variables[Variable Type],$A1100)="","",
CONCATENATE("  - &amp;VariableID",TEXT($A1100,"0000"),
" {","VariableTypeCV:  ",CHAR(34),INDEX(Variables[Variable Type],$A1100),CHAR(34),
", VariableCode:  ",CHAR(34),INDEX(Variables[Variable Code],$A1100),CHAR(34),
", VariableNameCV:  ",CHAR(34),INDEX(Variables[Variable Name],$A1100),CHAR(34),
", VariableDefinition:  ",CHAR(34),INDEX(Variables[Variable Definition],$A1100),CHAR(34),
", SpecciationCV:  ",CHAR(34),INDEX(Variables[Speciation],$A1100),CHAR(34),
", NoDataValue:  ",CHAR(34),INDEX(Variables[No Data Value],$A1100),CHAR(34),"}"))</f>
        <v>#REF!</v>
      </c>
    </row>
    <row r="1101" spans="1:17" x14ac:dyDescent="0.25">
      <c r="A1101">
        <v>1098</v>
      </c>
      <c r="D1101" t="e">
        <f>IF(INDEX(People[First Name],$A1101)="","",
CONCATENATE("  - &amp;PersonID",TEXT($A1101,"0000"),
" {","PersonFirstName:  ",CHAR(34),INDEX(People[First Name],$A1101),CHAR(34),
", PersonMiddleName:  ",CHAR(34),INDEX(People[Middle Name],$A1101),CHAR(34),
", PersonLastName:  ",CHAR(34),INDEX(People[Last Name],$A1101),CHAR(34),"}"))</f>
        <v>#REF!</v>
      </c>
      <c r="E1101" t="e">
        <f>IF(INDEX(Organizations[Organization Type '[CV']],$A1101)="","",
CONCATENATE("  - &amp;OrganizationID",TEXT($A1101,"0000"),
" {","OrganizationTypeCV:  ",CHAR(34),INDEX(Organizations[Organization Type '[CV']],$A1101),CHAR(34),
", OrganizationCode:  ",CHAR(34),INDEX(Organizations[Organization Code],$A1101),CHAR(34),
", OrganizationName:  ",CHAR(34),INDEX(Organizations[Organization Name],$A1101),CHAR(34),
", OrganizationDescription:  ",CHAR(34),INDEX(Organizations[Organization Description],$A1101),CHAR(34),
", OrganizationLink:  ",CHAR(34),INDEX(Organizations[Organization Link],$A1101),CHAR(34),"}"))</f>
        <v>#REF!</v>
      </c>
      <c r="F1101" t="e">
        <f>IF(INDEX(People[First Name],$A1101)="","",
CONCATENATE("  - &amp;AffiliationID",TEXT($A1101,"0000"),
" {PersonID: *PersonID",TEXT($A1101,"0000"),
", OrganizationID: *OrganizationID",TEXT(MATCH(INDEX(People[Organization Name],$A1101),Organizations[Organization Name],0),"0000"),
", IsPrimaryOrganizationContact: , AffiliationStartDate: , AffiliationEndDate: , PrimaryPhone: ",
", PrimaryEmail: ",CHAR(34),INDEX(People[Primary Email],$A1101),CHAR(34),
", PrimaryAddress: ",CHAR(34),INDEX(People[Primary Address],$A1101),CHAR(34),
", PersonLink: }"))</f>
        <v>#REF!</v>
      </c>
      <c r="H1101" t="e">
        <f>IF(COUNTA(CitationInformation)=0,"",IF(INDEX(AuthorList[Author Name],$A1101)="","",
CONCATENATE("  - &amp;AuthorListID",TEXT($A1101,"0000"),
"  {CitationID: *CitationID0001",
", PersonID: *PersonID",TEXT(MATCH(INDEX(AuthorList[Author Name],$A1101),People[Full Name],0),"0000"),
", AuthorOrder: ",INDEX(AuthorList[Author Number],$A1101),"}")))</f>
        <v>#REF!</v>
      </c>
      <c r="K1101" t="e">
        <f>IF(INDEX(SamplingFeatures[Feature Code],$A1101)="","",
CONCATENATE("  - &amp;SamplingFeatureID",TEXT($A1101,"0000"),
" {","SamplingFeatureUUID:  ",CHAR(34),INDEX(SamplingFeatures[Sampling Feature UUID],$A1101),CHAR(34),
", SamplingFeatureTypeCV:  ",CHAR(34),INDEX(SamplingFeatures[Sampling Feature Type],$A1101),CHAR(34),
", SamplingFeatureCode:  ",CHAR(34),INDEX(SamplingFeatures[Feature Code],$A1101),CHAR(34),
", SamplingFeatureName:  ",CHAR(34),INDEX(SamplingFeatures[Feature Name],$A1101),CHAR(34),
", SamplingFeatureDescription:  ",CHAR(34),INDEX(SamplingFeatures[Feature Description],$A1101),CHAR(34),
", SamplingFeatureGeotypeCV:  ",CHAR(34),INDEX(SamplingFeatures[Feature Geo Type],$A1101),CHAR(34),
", FeatureGeometry:  ",CHAR(34),INDEX(SamplingFeatures[Feature Geometry],$A1101),CHAR(34),
", Elevation_m:  ",CHAR(34),INDEX(SamplingFeatures[Elevation_m],$A1101),CHAR(34),
", ElevationDatumCV:  ",CHAR(34),ElevationDatum,CHAR(34),"}"))</f>
        <v>#REF!</v>
      </c>
      <c r="L1101" t="e">
        <f>IF(INDEX(SamplingFeatures[Sampling Feature Type],$A1101)&lt;&gt;"Site","",
CONCATENATE("  - &amp;SiteID",TEXT(SUMPRODUCT(--($L$3:$L1100&lt;&gt;"")),"0000"),
" {","SamplingFeatureID:  *SamplingFeatureID",TEXT($A1101,"0000"),
", SiteTypeCV:  ",CHAR(34),INDEX(Sites[Site Type],$A1101),CHAR(34),
", Latitude:  ",INDEX(Sites[Latitude],$A1101),
", Longitude:  ",INDEX(Sites[Longitude],$A1101),
", SRSName:  ",CHAR(34),LatLonDatum,CHAR(34),"}"))</f>
        <v>#REF!</v>
      </c>
      <c r="M1101" t="e">
        <f>IF(INDEX(SamplingFeatures[Sampling Feature Type],$A1101)&lt;&gt;"Specimen","",
CONCATENATE("  - &amp;SpecimenID",TEXT(SUMPRODUCT(--($M$3:$M1100&lt;&gt;"")),"0000"),
" {","SamplingFeatureID:  *SamplingFeatureID",TEXT($A1101,"0000"),
", SpecimenTypeCV:  ",CHAR(34),INDEX(Specimens[Specimen Type],$A1101),CHAR(34),
", SpecimenMediumCV:  ",INDEX(Specimens[Specimen Medium],$A1101),
", IsFieldSpecimen:  ",CHAR(34),INDEX(Specimens[Is Field Specimen?],$A1101),CHAR(34),"}"))</f>
        <v>#REF!</v>
      </c>
      <c r="N1101" t="e">
        <f>IF(COUNTA(SpatialOffsets[])=0,"", IF(INDEX(SpatialOffsets[Spatial Offset Type],$A1101)="","",
CONCATENATE("  - &amp;SpatialOffsetID",TEXT($A1101,"0000"),
" {","SpatialOffsetTypeCV:  ",CHAR(34),INDEX(SpatialOffsets[Spatial Offset Type],$A1101),CHAR(34),
", Offset1Value:  ",INDEX(SpatialOffsets[Offset 1 Value],$A1101),
", Offset1UnitID:  ",CHAR(34),INDEX(SpatialOffsets[Offset 1 Unit],$A1101),CHAR(34),
", Offset2Value:  ",INDEX(SpatialOffsets[Offset 2 Value],$A1101),
", Offset2UnitID:  ",CHAR(34),INDEX(SpatialOffsets[Offset 2 Unit],$A1101),CHAR(34),
", Offset3Value:  ",INDEX(SpatialOffsets[Offset 3 Value],$A1101),
", Offset3UnitID:  ",CHAR(34),INDEX(SpatialOffsets[Offset 3 Unit],$A1101),CHAR(34),,"}")))</f>
        <v>#REF!</v>
      </c>
      <c r="O1101" t="e">
        <f>IF(COUNTA(RelatedFeatures[])=0,"", IF(INDEX(RelatedFeatures[First Sampling Feature Code],$A1101)="","",
CONCATENATE("  - &amp;RelationID",TEXT($A1101,"0000"),
" {","SamplingFeatureID:  *SamplingFeatureID",TEXT(MATCH(INDEX(RelatedFeatures[First Sampling Feature Code],$A1101),SamplingFeatures[Feature Code],0),"0000"),
", RelationshipTypeCV:  ",CHAR(34),INDEX(RelatedFeatures[Relationship Type],$A1101),CHAR(34),
", RelatedFeatureID: *SamplingFeatureID",TEXT(MATCH(INDEX(RelatedFeatures[Second Sampling Feature Code],$A1101),SamplingFeatures[Feature Code],0),"0000"),
", SpatialOffsetID:  ",IF(INDEX(RelatedFeatures[Offset Number],$A1101)="","",CONCATENATE("*SpatialOffsetID",TEXT(INDEX(RelatedFeatures[Offset Number],$A1101),"0000"))),"}")))</f>
        <v>#REF!</v>
      </c>
      <c r="P1101" t="e">
        <f>IF(INDEX(Methods[Method Type],$A1101)="","",
CONCATENATE("  - &amp;MethodID",TEXT($A1101,"0000"),
" {","MethodTypeCV:  ",CHAR(34),INDEX(Methods[Method Type],$A1101),CHAR(34),
", MethodCode:  ",CHAR(34),INDEX(Methods[Method Code],$A1101),CHAR(34),
", MethodName:  ",CHAR(34),INDEX(Methods[Method Name],$A1101),CHAR(34),
", MethodDescription:  ",CHAR(34),INDEX(Methods[Method Description],$A1101),CHAR(34),
", MethodLink:  ",CHAR(34),INDEX(Methods[Method Link],$A1101),CHAR(34),
", OrganizationID: *OrganizationID",TEXT(MATCH(INDEX(Methods[Organization Name],$A1101),Organizations[Organization Name],0),"0000"),"}"))</f>
        <v>#REF!</v>
      </c>
      <c r="Q1101" t="e">
        <f>IF(INDEX(Variables[Variable Type],$A1101)="","",
CONCATENATE("  - &amp;VariableID",TEXT($A1101,"0000"),
" {","VariableTypeCV:  ",CHAR(34),INDEX(Variables[Variable Type],$A1101),CHAR(34),
", VariableCode:  ",CHAR(34),INDEX(Variables[Variable Code],$A1101),CHAR(34),
", VariableNameCV:  ",CHAR(34),INDEX(Variables[Variable Name],$A1101),CHAR(34),
", VariableDefinition:  ",CHAR(34),INDEX(Variables[Variable Definition],$A1101),CHAR(34),
", SpecciationCV:  ",CHAR(34),INDEX(Variables[Speciation],$A1101),CHAR(34),
", NoDataValue:  ",CHAR(34),INDEX(Variables[No Data Value],$A1101),CHAR(34),"}"))</f>
        <v>#REF!</v>
      </c>
    </row>
    <row r="1102" spans="1:17" x14ac:dyDescent="0.25">
      <c r="A1102">
        <v>1099</v>
      </c>
      <c r="D1102" t="e">
        <f>IF(INDEX(People[First Name],$A1102)="","",
CONCATENATE("  - &amp;PersonID",TEXT($A1102,"0000"),
" {","PersonFirstName:  ",CHAR(34),INDEX(People[First Name],$A1102),CHAR(34),
", PersonMiddleName:  ",CHAR(34),INDEX(People[Middle Name],$A1102),CHAR(34),
", PersonLastName:  ",CHAR(34),INDEX(People[Last Name],$A1102),CHAR(34),"}"))</f>
        <v>#REF!</v>
      </c>
      <c r="E1102" t="e">
        <f>IF(INDEX(Organizations[Organization Type '[CV']],$A1102)="","",
CONCATENATE("  - &amp;OrganizationID",TEXT($A1102,"0000"),
" {","OrganizationTypeCV:  ",CHAR(34),INDEX(Organizations[Organization Type '[CV']],$A1102),CHAR(34),
", OrganizationCode:  ",CHAR(34),INDEX(Organizations[Organization Code],$A1102),CHAR(34),
", OrganizationName:  ",CHAR(34),INDEX(Organizations[Organization Name],$A1102),CHAR(34),
", OrganizationDescription:  ",CHAR(34),INDEX(Organizations[Organization Description],$A1102),CHAR(34),
", OrganizationLink:  ",CHAR(34),INDEX(Organizations[Organization Link],$A1102),CHAR(34),"}"))</f>
        <v>#REF!</v>
      </c>
      <c r="F1102" t="e">
        <f>IF(INDEX(People[First Name],$A1102)="","",
CONCATENATE("  - &amp;AffiliationID",TEXT($A1102,"0000"),
" {PersonID: *PersonID",TEXT($A1102,"0000"),
", OrganizationID: *OrganizationID",TEXT(MATCH(INDEX(People[Organization Name],$A1102),Organizations[Organization Name],0),"0000"),
", IsPrimaryOrganizationContact: , AffiliationStartDate: , AffiliationEndDate: , PrimaryPhone: ",
", PrimaryEmail: ",CHAR(34),INDEX(People[Primary Email],$A1102),CHAR(34),
", PrimaryAddress: ",CHAR(34),INDEX(People[Primary Address],$A1102),CHAR(34),
", PersonLink: }"))</f>
        <v>#REF!</v>
      </c>
      <c r="H1102" t="e">
        <f>IF(COUNTA(CitationInformation)=0,"",IF(INDEX(AuthorList[Author Name],$A1102)="","",
CONCATENATE("  - &amp;AuthorListID",TEXT($A1102,"0000"),
"  {CitationID: *CitationID0001",
", PersonID: *PersonID",TEXT(MATCH(INDEX(AuthorList[Author Name],$A1102),People[Full Name],0),"0000"),
", AuthorOrder: ",INDEX(AuthorList[Author Number],$A1102),"}")))</f>
        <v>#REF!</v>
      </c>
      <c r="K1102" t="e">
        <f>IF(INDEX(SamplingFeatures[Feature Code],$A1102)="","",
CONCATENATE("  - &amp;SamplingFeatureID",TEXT($A1102,"0000"),
" {","SamplingFeatureUUID:  ",CHAR(34),INDEX(SamplingFeatures[Sampling Feature UUID],$A1102),CHAR(34),
", SamplingFeatureTypeCV:  ",CHAR(34),INDEX(SamplingFeatures[Sampling Feature Type],$A1102),CHAR(34),
", SamplingFeatureCode:  ",CHAR(34),INDEX(SamplingFeatures[Feature Code],$A1102),CHAR(34),
", SamplingFeatureName:  ",CHAR(34),INDEX(SamplingFeatures[Feature Name],$A1102),CHAR(34),
", SamplingFeatureDescription:  ",CHAR(34),INDEX(SamplingFeatures[Feature Description],$A1102),CHAR(34),
", SamplingFeatureGeotypeCV:  ",CHAR(34),INDEX(SamplingFeatures[Feature Geo Type],$A1102),CHAR(34),
", FeatureGeometry:  ",CHAR(34),INDEX(SamplingFeatures[Feature Geometry],$A1102),CHAR(34),
", Elevation_m:  ",CHAR(34),INDEX(SamplingFeatures[Elevation_m],$A1102),CHAR(34),
", ElevationDatumCV:  ",CHAR(34),ElevationDatum,CHAR(34),"}"))</f>
        <v>#REF!</v>
      </c>
      <c r="L1102" t="e">
        <f>IF(INDEX(SamplingFeatures[Sampling Feature Type],$A1102)&lt;&gt;"Site","",
CONCATENATE("  - &amp;SiteID",TEXT(SUMPRODUCT(--($L$3:$L1101&lt;&gt;"")),"0000"),
" {","SamplingFeatureID:  *SamplingFeatureID",TEXT($A1102,"0000"),
", SiteTypeCV:  ",CHAR(34),INDEX(Sites[Site Type],$A1102),CHAR(34),
", Latitude:  ",INDEX(Sites[Latitude],$A1102),
", Longitude:  ",INDEX(Sites[Longitude],$A1102),
", SRSName:  ",CHAR(34),LatLonDatum,CHAR(34),"}"))</f>
        <v>#REF!</v>
      </c>
      <c r="M1102" t="e">
        <f>IF(INDEX(SamplingFeatures[Sampling Feature Type],$A1102)&lt;&gt;"Specimen","",
CONCATENATE("  - &amp;SpecimenID",TEXT(SUMPRODUCT(--($M$3:$M1101&lt;&gt;"")),"0000"),
" {","SamplingFeatureID:  *SamplingFeatureID",TEXT($A1102,"0000"),
", SpecimenTypeCV:  ",CHAR(34),INDEX(Specimens[Specimen Type],$A1102),CHAR(34),
", SpecimenMediumCV:  ",INDEX(Specimens[Specimen Medium],$A1102),
", IsFieldSpecimen:  ",CHAR(34),INDEX(Specimens[Is Field Specimen?],$A1102),CHAR(34),"}"))</f>
        <v>#REF!</v>
      </c>
      <c r="N1102" t="e">
        <f>IF(COUNTA(SpatialOffsets[])=0,"", IF(INDEX(SpatialOffsets[Spatial Offset Type],$A1102)="","",
CONCATENATE("  - &amp;SpatialOffsetID",TEXT($A1102,"0000"),
" {","SpatialOffsetTypeCV:  ",CHAR(34),INDEX(SpatialOffsets[Spatial Offset Type],$A1102),CHAR(34),
", Offset1Value:  ",INDEX(SpatialOffsets[Offset 1 Value],$A1102),
", Offset1UnitID:  ",CHAR(34),INDEX(SpatialOffsets[Offset 1 Unit],$A1102),CHAR(34),
", Offset2Value:  ",INDEX(SpatialOffsets[Offset 2 Value],$A1102),
", Offset2UnitID:  ",CHAR(34),INDEX(SpatialOffsets[Offset 2 Unit],$A1102),CHAR(34),
", Offset3Value:  ",INDEX(SpatialOffsets[Offset 3 Value],$A1102),
", Offset3UnitID:  ",CHAR(34),INDEX(SpatialOffsets[Offset 3 Unit],$A1102),CHAR(34),,"}")))</f>
        <v>#REF!</v>
      </c>
      <c r="O1102" t="e">
        <f>IF(COUNTA(RelatedFeatures[])=0,"", IF(INDEX(RelatedFeatures[First Sampling Feature Code],$A1102)="","",
CONCATENATE("  - &amp;RelationID",TEXT($A1102,"0000"),
" {","SamplingFeatureID:  *SamplingFeatureID",TEXT(MATCH(INDEX(RelatedFeatures[First Sampling Feature Code],$A1102),SamplingFeatures[Feature Code],0),"0000"),
", RelationshipTypeCV:  ",CHAR(34),INDEX(RelatedFeatures[Relationship Type],$A1102),CHAR(34),
", RelatedFeatureID: *SamplingFeatureID",TEXT(MATCH(INDEX(RelatedFeatures[Second Sampling Feature Code],$A1102),SamplingFeatures[Feature Code],0),"0000"),
", SpatialOffsetID:  ",IF(INDEX(RelatedFeatures[Offset Number],$A1102)="","",CONCATENATE("*SpatialOffsetID",TEXT(INDEX(RelatedFeatures[Offset Number],$A1102),"0000"))),"}")))</f>
        <v>#REF!</v>
      </c>
      <c r="P1102" t="e">
        <f>IF(INDEX(Methods[Method Type],$A1102)="","",
CONCATENATE("  - &amp;MethodID",TEXT($A1102,"0000"),
" {","MethodTypeCV:  ",CHAR(34),INDEX(Methods[Method Type],$A1102),CHAR(34),
", MethodCode:  ",CHAR(34),INDEX(Methods[Method Code],$A1102),CHAR(34),
", MethodName:  ",CHAR(34),INDEX(Methods[Method Name],$A1102),CHAR(34),
", MethodDescription:  ",CHAR(34),INDEX(Methods[Method Description],$A1102),CHAR(34),
", MethodLink:  ",CHAR(34),INDEX(Methods[Method Link],$A1102),CHAR(34),
", OrganizationID: *OrganizationID",TEXT(MATCH(INDEX(Methods[Organization Name],$A1102),Organizations[Organization Name],0),"0000"),"}"))</f>
        <v>#REF!</v>
      </c>
      <c r="Q1102" t="e">
        <f>IF(INDEX(Variables[Variable Type],$A1102)="","",
CONCATENATE("  - &amp;VariableID",TEXT($A1102,"0000"),
" {","VariableTypeCV:  ",CHAR(34),INDEX(Variables[Variable Type],$A1102),CHAR(34),
", VariableCode:  ",CHAR(34),INDEX(Variables[Variable Code],$A1102),CHAR(34),
", VariableNameCV:  ",CHAR(34),INDEX(Variables[Variable Name],$A1102),CHAR(34),
", VariableDefinition:  ",CHAR(34),INDEX(Variables[Variable Definition],$A1102),CHAR(34),
", SpecciationCV:  ",CHAR(34),INDEX(Variables[Speciation],$A1102),CHAR(34),
", NoDataValue:  ",CHAR(34),INDEX(Variables[No Data Value],$A1102),CHAR(34),"}"))</f>
        <v>#REF!</v>
      </c>
    </row>
    <row r="1103" spans="1:17" x14ac:dyDescent="0.25">
      <c r="A1103">
        <v>1100</v>
      </c>
      <c r="D1103" t="e">
        <f>IF(INDEX(People[First Name],$A1103)="","",
CONCATENATE("  - &amp;PersonID",TEXT($A1103,"0000"),
" {","PersonFirstName:  ",CHAR(34),INDEX(People[First Name],$A1103),CHAR(34),
", PersonMiddleName:  ",CHAR(34),INDEX(People[Middle Name],$A1103),CHAR(34),
", PersonLastName:  ",CHAR(34),INDEX(People[Last Name],$A1103),CHAR(34),"}"))</f>
        <v>#REF!</v>
      </c>
      <c r="E1103" t="e">
        <f>IF(INDEX(Organizations[Organization Type '[CV']],$A1103)="","",
CONCATENATE("  - &amp;OrganizationID",TEXT($A1103,"0000"),
" {","OrganizationTypeCV:  ",CHAR(34),INDEX(Organizations[Organization Type '[CV']],$A1103),CHAR(34),
", OrganizationCode:  ",CHAR(34),INDEX(Organizations[Organization Code],$A1103),CHAR(34),
", OrganizationName:  ",CHAR(34),INDEX(Organizations[Organization Name],$A1103),CHAR(34),
", OrganizationDescription:  ",CHAR(34),INDEX(Organizations[Organization Description],$A1103),CHAR(34),
", OrganizationLink:  ",CHAR(34),INDEX(Organizations[Organization Link],$A1103),CHAR(34),"}"))</f>
        <v>#REF!</v>
      </c>
      <c r="F1103" t="e">
        <f>IF(INDEX(People[First Name],$A1103)="","",
CONCATENATE("  - &amp;AffiliationID",TEXT($A1103,"0000"),
" {PersonID: *PersonID",TEXT($A1103,"0000"),
", OrganizationID: *OrganizationID",TEXT(MATCH(INDEX(People[Organization Name],$A1103),Organizations[Organization Name],0),"0000"),
", IsPrimaryOrganizationContact: , AffiliationStartDate: , AffiliationEndDate: , PrimaryPhone: ",
", PrimaryEmail: ",CHAR(34),INDEX(People[Primary Email],$A1103),CHAR(34),
", PrimaryAddress: ",CHAR(34),INDEX(People[Primary Address],$A1103),CHAR(34),
", PersonLink: }"))</f>
        <v>#REF!</v>
      </c>
      <c r="H1103" t="e">
        <f>IF(COUNTA(CitationInformation)=0,"",IF(INDEX(AuthorList[Author Name],$A1103)="","",
CONCATENATE("  - &amp;AuthorListID",TEXT($A1103,"0000"),
"  {CitationID: *CitationID0001",
", PersonID: *PersonID",TEXT(MATCH(INDEX(AuthorList[Author Name],$A1103),People[Full Name],0),"0000"),
", AuthorOrder: ",INDEX(AuthorList[Author Number],$A1103),"}")))</f>
        <v>#REF!</v>
      </c>
      <c r="K1103" t="e">
        <f>IF(INDEX(SamplingFeatures[Feature Code],$A1103)="","",
CONCATENATE("  - &amp;SamplingFeatureID",TEXT($A1103,"0000"),
" {","SamplingFeatureUUID:  ",CHAR(34),INDEX(SamplingFeatures[Sampling Feature UUID],$A1103),CHAR(34),
", SamplingFeatureTypeCV:  ",CHAR(34),INDEX(SamplingFeatures[Sampling Feature Type],$A1103),CHAR(34),
", SamplingFeatureCode:  ",CHAR(34),INDEX(SamplingFeatures[Feature Code],$A1103),CHAR(34),
", SamplingFeatureName:  ",CHAR(34),INDEX(SamplingFeatures[Feature Name],$A1103),CHAR(34),
", SamplingFeatureDescription:  ",CHAR(34),INDEX(SamplingFeatures[Feature Description],$A1103),CHAR(34),
", SamplingFeatureGeotypeCV:  ",CHAR(34),INDEX(SamplingFeatures[Feature Geo Type],$A1103),CHAR(34),
", FeatureGeometry:  ",CHAR(34),INDEX(SamplingFeatures[Feature Geometry],$A1103),CHAR(34),
", Elevation_m:  ",CHAR(34),INDEX(SamplingFeatures[Elevation_m],$A1103),CHAR(34),
", ElevationDatumCV:  ",CHAR(34),ElevationDatum,CHAR(34),"}"))</f>
        <v>#REF!</v>
      </c>
      <c r="L1103" t="e">
        <f>IF(INDEX(SamplingFeatures[Sampling Feature Type],$A1103)&lt;&gt;"Site","",
CONCATENATE("  - &amp;SiteID",TEXT(SUMPRODUCT(--($L$3:$L1102&lt;&gt;"")),"0000"),
" {","SamplingFeatureID:  *SamplingFeatureID",TEXT($A1103,"0000"),
", SiteTypeCV:  ",CHAR(34),INDEX(Sites[Site Type],$A1103),CHAR(34),
", Latitude:  ",INDEX(Sites[Latitude],$A1103),
", Longitude:  ",INDEX(Sites[Longitude],$A1103),
", SRSName:  ",CHAR(34),LatLonDatum,CHAR(34),"}"))</f>
        <v>#REF!</v>
      </c>
      <c r="M1103" t="e">
        <f>IF(INDEX(SamplingFeatures[Sampling Feature Type],$A1103)&lt;&gt;"Specimen","",
CONCATENATE("  - &amp;SpecimenID",TEXT(SUMPRODUCT(--($M$3:$M1102&lt;&gt;"")),"0000"),
" {","SamplingFeatureID:  *SamplingFeatureID",TEXT($A1103,"0000"),
", SpecimenTypeCV:  ",CHAR(34),INDEX(Specimens[Specimen Type],$A1103),CHAR(34),
", SpecimenMediumCV:  ",INDEX(Specimens[Specimen Medium],$A1103),
", IsFieldSpecimen:  ",CHAR(34),INDEX(Specimens[Is Field Specimen?],$A1103),CHAR(34),"}"))</f>
        <v>#REF!</v>
      </c>
      <c r="N1103" t="e">
        <f>IF(COUNTA(SpatialOffsets[])=0,"", IF(INDEX(SpatialOffsets[Spatial Offset Type],$A1103)="","",
CONCATENATE("  - &amp;SpatialOffsetID",TEXT($A1103,"0000"),
" {","SpatialOffsetTypeCV:  ",CHAR(34),INDEX(SpatialOffsets[Spatial Offset Type],$A1103),CHAR(34),
", Offset1Value:  ",INDEX(SpatialOffsets[Offset 1 Value],$A1103),
", Offset1UnitID:  ",CHAR(34),INDEX(SpatialOffsets[Offset 1 Unit],$A1103),CHAR(34),
", Offset2Value:  ",INDEX(SpatialOffsets[Offset 2 Value],$A1103),
", Offset2UnitID:  ",CHAR(34),INDEX(SpatialOffsets[Offset 2 Unit],$A1103),CHAR(34),
", Offset3Value:  ",INDEX(SpatialOffsets[Offset 3 Value],$A1103),
", Offset3UnitID:  ",CHAR(34),INDEX(SpatialOffsets[Offset 3 Unit],$A1103),CHAR(34),,"}")))</f>
        <v>#REF!</v>
      </c>
      <c r="O1103" t="e">
        <f>IF(COUNTA(RelatedFeatures[])=0,"", IF(INDEX(RelatedFeatures[First Sampling Feature Code],$A1103)="","",
CONCATENATE("  - &amp;RelationID",TEXT($A1103,"0000"),
" {","SamplingFeatureID:  *SamplingFeatureID",TEXT(MATCH(INDEX(RelatedFeatures[First Sampling Feature Code],$A1103),SamplingFeatures[Feature Code],0),"0000"),
", RelationshipTypeCV:  ",CHAR(34),INDEX(RelatedFeatures[Relationship Type],$A1103),CHAR(34),
", RelatedFeatureID: *SamplingFeatureID",TEXT(MATCH(INDEX(RelatedFeatures[Second Sampling Feature Code],$A1103),SamplingFeatures[Feature Code],0),"0000"),
", SpatialOffsetID:  ",IF(INDEX(RelatedFeatures[Offset Number],$A1103)="","",CONCATENATE("*SpatialOffsetID",TEXT(INDEX(RelatedFeatures[Offset Number],$A1103),"0000"))),"}")))</f>
        <v>#REF!</v>
      </c>
      <c r="P1103" t="e">
        <f>IF(INDEX(Methods[Method Type],$A1103)="","",
CONCATENATE("  - &amp;MethodID",TEXT($A1103,"0000"),
" {","MethodTypeCV:  ",CHAR(34),INDEX(Methods[Method Type],$A1103),CHAR(34),
", MethodCode:  ",CHAR(34),INDEX(Methods[Method Code],$A1103),CHAR(34),
", MethodName:  ",CHAR(34),INDEX(Methods[Method Name],$A1103),CHAR(34),
", MethodDescription:  ",CHAR(34),INDEX(Methods[Method Description],$A1103),CHAR(34),
", MethodLink:  ",CHAR(34),INDEX(Methods[Method Link],$A1103),CHAR(34),
", OrganizationID: *OrganizationID",TEXT(MATCH(INDEX(Methods[Organization Name],$A1103),Organizations[Organization Name],0),"0000"),"}"))</f>
        <v>#REF!</v>
      </c>
      <c r="Q1103" t="e">
        <f>IF(INDEX(Variables[Variable Type],$A1103)="","",
CONCATENATE("  - &amp;VariableID",TEXT($A1103,"0000"),
" {","VariableTypeCV:  ",CHAR(34),INDEX(Variables[Variable Type],$A1103),CHAR(34),
", VariableCode:  ",CHAR(34),INDEX(Variables[Variable Code],$A1103),CHAR(34),
", VariableNameCV:  ",CHAR(34),INDEX(Variables[Variable Name],$A1103),CHAR(34),
", VariableDefinition:  ",CHAR(34),INDEX(Variables[Variable Definition],$A1103),CHAR(34),
", SpecciationCV:  ",CHAR(34),INDEX(Variables[Speciation],$A1103),CHAR(34),
", NoDataValue:  ",CHAR(34),INDEX(Variables[No Data Value],$A1103),CHAR(34),"}"))</f>
        <v>#REF!</v>
      </c>
    </row>
    <row r="1104" spans="1:17" x14ac:dyDescent="0.25">
      <c r="A1104">
        <v>1101</v>
      </c>
      <c r="D1104" t="e">
        <f>IF(INDEX(People[First Name],$A1104)="","",
CONCATENATE("  - &amp;PersonID",TEXT($A1104,"0000"),
" {","PersonFirstName:  ",CHAR(34),INDEX(People[First Name],$A1104),CHAR(34),
", PersonMiddleName:  ",CHAR(34),INDEX(People[Middle Name],$A1104),CHAR(34),
", PersonLastName:  ",CHAR(34),INDEX(People[Last Name],$A1104),CHAR(34),"}"))</f>
        <v>#REF!</v>
      </c>
      <c r="E1104" t="e">
        <f>IF(INDEX(Organizations[Organization Type '[CV']],$A1104)="","",
CONCATENATE("  - &amp;OrganizationID",TEXT($A1104,"0000"),
" {","OrganizationTypeCV:  ",CHAR(34),INDEX(Organizations[Organization Type '[CV']],$A1104),CHAR(34),
", OrganizationCode:  ",CHAR(34),INDEX(Organizations[Organization Code],$A1104),CHAR(34),
", OrganizationName:  ",CHAR(34),INDEX(Organizations[Organization Name],$A1104),CHAR(34),
", OrganizationDescription:  ",CHAR(34),INDEX(Organizations[Organization Description],$A1104),CHAR(34),
", OrganizationLink:  ",CHAR(34),INDEX(Organizations[Organization Link],$A1104),CHAR(34),"}"))</f>
        <v>#REF!</v>
      </c>
      <c r="F1104" t="e">
        <f>IF(INDEX(People[First Name],$A1104)="","",
CONCATENATE("  - &amp;AffiliationID",TEXT($A1104,"0000"),
" {PersonID: *PersonID",TEXT($A1104,"0000"),
", OrganizationID: *OrganizationID",TEXT(MATCH(INDEX(People[Organization Name],$A1104),Organizations[Organization Name],0),"0000"),
", IsPrimaryOrganizationContact: , AffiliationStartDate: , AffiliationEndDate: , PrimaryPhone: ",
", PrimaryEmail: ",CHAR(34),INDEX(People[Primary Email],$A1104),CHAR(34),
", PrimaryAddress: ",CHAR(34),INDEX(People[Primary Address],$A1104),CHAR(34),
", PersonLink: }"))</f>
        <v>#REF!</v>
      </c>
      <c r="H1104" t="e">
        <f>IF(COUNTA(CitationInformation)=0,"",IF(INDEX(AuthorList[Author Name],$A1104)="","",
CONCATENATE("  - &amp;AuthorListID",TEXT($A1104,"0000"),
"  {CitationID: *CitationID0001",
", PersonID: *PersonID",TEXT(MATCH(INDEX(AuthorList[Author Name],$A1104),People[Full Name],0),"0000"),
", AuthorOrder: ",INDEX(AuthorList[Author Number],$A1104),"}")))</f>
        <v>#REF!</v>
      </c>
      <c r="K1104" t="e">
        <f>IF(INDEX(SamplingFeatures[Feature Code],$A1104)="","",
CONCATENATE("  - &amp;SamplingFeatureID",TEXT($A1104,"0000"),
" {","SamplingFeatureUUID:  ",CHAR(34),INDEX(SamplingFeatures[Sampling Feature UUID],$A1104),CHAR(34),
", SamplingFeatureTypeCV:  ",CHAR(34),INDEX(SamplingFeatures[Sampling Feature Type],$A1104),CHAR(34),
", SamplingFeatureCode:  ",CHAR(34),INDEX(SamplingFeatures[Feature Code],$A1104),CHAR(34),
", SamplingFeatureName:  ",CHAR(34),INDEX(SamplingFeatures[Feature Name],$A1104),CHAR(34),
", SamplingFeatureDescription:  ",CHAR(34),INDEX(SamplingFeatures[Feature Description],$A1104),CHAR(34),
", SamplingFeatureGeotypeCV:  ",CHAR(34),INDEX(SamplingFeatures[Feature Geo Type],$A1104),CHAR(34),
", FeatureGeometry:  ",CHAR(34),INDEX(SamplingFeatures[Feature Geometry],$A1104),CHAR(34),
", Elevation_m:  ",CHAR(34),INDEX(SamplingFeatures[Elevation_m],$A1104),CHAR(34),
", ElevationDatumCV:  ",CHAR(34),ElevationDatum,CHAR(34),"}"))</f>
        <v>#REF!</v>
      </c>
      <c r="L1104" t="e">
        <f>IF(INDEX(SamplingFeatures[Sampling Feature Type],$A1104)&lt;&gt;"Site","",
CONCATENATE("  - &amp;SiteID",TEXT(SUMPRODUCT(--($L$3:$L1103&lt;&gt;"")),"0000"),
" {","SamplingFeatureID:  *SamplingFeatureID",TEXT($A1104,"0000"),
", SiteTypeCV:  ",CHAR(34),INDEX(Sites[Site Type],$A1104),CHAR(34),
", Latitude:  ",INDEX(Sites[Latitude],$A1104),
", Longitude:  ",INDEX(Sites[Longitude],$A1104),
", SRSName:  ",CHAR(34),LatLonDatum,CHAR(34),"}"))</f>
        <v>#REF!</v>
      </c>
      <c r="M1104" t="e">
        <f>IF(INDEX(SamplingFeatures[Sampling Feature Type],$A1104)&lt;&gt;"Specimen","",
CONCATENATE("  - &amp;SpecimenID",TEXT(SUMPRODUCT(--($M$3:$M1103&lt;&gt;"")),"0000"),
" {","SamplingFeatureID:  *SamplingFeatureID",TEXT($A1104,"0000"),
", SpecimenTypeCV:  ",CHAR(34),INDEX(Specimens[Specimen Type],$A1104),CHAR(34),
", SpecimenMediumCV:  ",INDEX(Specimens[Specimen Medium],$A1104),
", IsFieldSpecimen:  ",CHAR(34),INDEX(Specimens[Is Field Specimen?],$A1104),CHAR(34),"}"))</f>
        <v>#REF!</v>
      </c>
      <c r="N1104" t="e">
        <f>IF(COUNTA(SpatialOffsets[])=0,"", IF(INDEX(SpatialOffsets[Spatial Offset Type],$A1104)="","",
CONCATENATE("  - &amp;SpatialOffsetID",TEXT($A1104,"0000"),
" {","SpatialOffsetTypeCV:  ",CHAR(34),INDEX(SpatialOffsets[Spatial Offset Type],$A1104),CHAR(34),
", Offset1Value:  ",INDEX(SpatialOffsets[Offset 1 Value],$A1104),
", Offset1UnitID:  ",CHAR(34),INDEX(SpatialOffsets[Offset 1 Unit],$A1104),CHAR(34),
", Offset2Value:  ",INDEX(SpatialOffsets[Offset 2 Value],$A1104),
", Offset2UnitID:  ",CHAR(34),INDEX(SpatialOffsets[Offset 2 Unit],$A1104),CHAR(34),
", Offset3Value:  ",INDEX(SpatialOffsets[Offset 3 Value],$A1104),
", Offset3UnitID:  ",CHAR(34),INDEX(SpatialOffsets[Offset 3 Unit],$A1104),CHAR(34),,"}")))</f>
        <v>#REF!</v>
      </c>
      <c r="O1104" t="e">
        <f>IF(COUNTA(RelatedFeatures[])=0,"", IF(INDEX(RelatedFeatures[First Sampling Feature Code],$A1104)="","",
CONCATENATE("  - &amp;RelationID",TEXT($A1104,"0000"),
" {","SamplingFeatureID:  *SamplingFeatureID",TEXT(MATCH(INDEX(RelatedFeatures[First Sampling Feature Code],$A1104),SamplingFeatures[Feature Code],0),"0000"),
", RelationshipTypeCV:  ",CHAR(34),INDEX(RelatedFeatures[Relationship Type],$A1104),CHAR(34),
", RelatedFeatureID: *SamplingFeatureID",TEXT(MATCH(INDEX(RelatedFeatures[Second Sampling Feature Code],$A1104),SamplingFeatures[Feature Code],0),"0000"),
", SpatialOffsetID:  ",IF(INDEX(RelatedFeatures[Offset Number],$A1104)="","",CONCATENATE("*SpatialOffsetID",TEXT(INDEX(RelatedFeatures[Offset Number],$A1104),"0000"))),"}")))</f>
        <v>#REF!</v>
      </c>
      <c r="P1104" t="e">
        <f>IF(INDEX(Methods[Method Type],$A1104)="","",
CONCATENATE("  - &amp;MethodID",TEXT($A1104,"0000"),
" {","MethodTypeCV:  ",CHAR(34),INDEX(Methods[Method Type],$A1104),CHAR(34),
", MethodCode:  ",CHAR(34),INDEX(Methods[Method Code],$A1104),CHAR(34),
", MethodName:  ",CHAR(34),INDEX(Methods[Method Name],$A1104),CHAR(34),
", MethodDescription:  ",CHAR(34),INDEX(Methods[Method Description],$A1104),CHAR(34),
", MethodLink:  ",CHAR(34),INDEX(Methods[Method Link],$A1104),CHAR(34),
", OrganizationID: *OrganizationID",TEXT(MATCH(INDEX(Methods[Organization Name],$A1104),Organizations[Organization Name],0),"0000"),"}"))</f>
        <v>#REF!</v>
      </c>
      <c r="Q1104" t="e">
        <f>IF(INDEX(Variables[Variable Type],$A1104)="","",
CONCATENATE("  - &amp;VariableID",TEXT($A1104,"0000"),
" {","VariableTypeCV:  ",CHAR(34),INDEX(Variables[Variable Type],$A1104),CHAR(34),
", VariableCode:  ",CHAR(34),INDEX(Variables[Variable Code],$A1104),CHAR(34),
", VariableNameCV:  ",CHAR(34),INDEX(Variables[Variable Name],$A1104),CHAR(34),
", VariableDefinition:  ",CHAR(34),INDEX(Variables[Variable Definition],$A1104),CHAR(34),
", SpecciationCV:  ",CHAR(34),INDEX(Variables[Speciation],$A1104),CHAR(34),
", NoDataValue:  ",CHAR(34),INDEX(Variables[No Data Value],$A1104),CHAR(34),"}"))</f>
        <v>#REF!</v>
      </c>
    </row>
    <row r="1105" spans="1:17" x14ac:dyDescent="0.25">
      <c r="A1105">
        <v>1102</v>
      </c>
      <c r="D1105" t="e">
        <f>IF(INDEX(People[First Name],$A1105)="","",
CONCATENATE("  - &amp;PersonID",TEXT($A1105,"0000"),
" {","PersonFirstName:  ",CHAR(34),INDEX(People[First Name],$A1105),CHAR(34),
", PersonMiddleName:  ",CHAR(34),INDEX(People[Middle Name],$A1105),CHAR(34),
", PersonLastName:  ",CHAR(34),INDEX(People[Last Name],$A1105),CHAR(34),"}"))</f>
        <v>#REF!</v>
      </c>
      <c r="E1105" t="e">
        <f>IF(INDEX(Organizations[Organization Type '[CV']],$A1105)="","",
CONCATENATE("  - &amp;OrganizationID",TEXT($A1105,"0000"),
" {","OrganizationTypeCV:  ",CHAR(34),INDEX(Organizations[Organization Type '[CV']],$A1105),CHAR(34),
", OrganizationCode:  ",CHAR(34),INDEX(Organizations[Organization Code],$A1105),CHAR(34),
", OrganizationName:  ",CHAR(34),INDEX(Organizations[Organization Name],$A1105),CHAR(34),
", OrganizationDescription:  ",CHAR(34),INDEX(Organizations[Organization Description],$A1105),CHAR(34),
", OrganizationLink:  ",CHAR(34),INDEX(Organizations[Organization Link],$A1105),CHAR(34),"}"))</f>
        <v>#REF!</v>
      </c>
      <c r="F1105" t="e">
        <f>IF(INDEX(People[First Name],$A1105)="","",
CONCATENATE("  - &amp;AffiliationID",TEXT($A1105,"0000"),
" {PersonID: *PersonID",TEXT($A1105,"0000"),
", OrganizationID: *OrganizationID",TEXT(MATCH(INDEX(People[Organization Name],$A1105),Organizations[Organization Name],0),"0000"),
", IsPrimaryOrganizationContact: , AffiliationStartDate: , AffiliationEndDate: , PrimaryPhone: ",
", PrimaryEmail: ",CHAR(34),INDEX(People[Primary Email],$A1105),CHAR(34),
", PrimaryAddress: ",CHAR(34),INDEX(People[Primary Address],$A1105),CHAR(34),
", PersonLink: }"))</f>
        <v>#REF!</v>
      </c>
      <c r="H1105" t="e">
        <f>IF(COUNTA(CitationInformation)=0,"",IF(INDEX(AuthorList[Author Name],$A1105)="","",
CONCATENATE("  - &amp;AuthorListID",TEXT($A1105,"0000"),
"  {CitationID: *CitationID0001",
", PersonID: *PersonID",TEXT(MATCH(INDEX(AuthorList[Author Name],$A1105),People[Full Name],0),"0000"),
", AuthorOrder: ",INDEX(AuthorList[Author Number],$A1105),"}")))</f>
        <v>#REF!</v>
      </c>
      <c r="K1105" t="e">
        <f>IF(INDEX(SamplingFeatures[Feature Code],$A1105)="","",
CONCATENATE("  - &amp;SamplingFeatureID",TEXT($A1105,"0000"),
" {","SamplingFeatureUUID:  ",CHAR(34),INDEX(SamplingFeatures[Sampling Feature UUID],$A1105),CHAR(34),
", SamplingFeatureTypeCV:  ",CHAR(34),INDEX(SamplingFeatures[Sampling Feature Type],$A1105),CHAR(34),
", SamplingFeatureCode:  ",CHAR(34),INDEX(SamplingFeatures[Feature Code],$A1105),CHAR(34),
", SamplingFeatureName:  ",CHAR(34),INDEX(SamplingFeatures[Feature Name],$A1105),CHAR(34),
", SamplingFeatureDescription:  ",CHAR(34),INDEX(SamplingFeatures[Feature Description],$A1105),CHAR(34),
", SamplingFeatureGeotypeCV:  ",CHAR(34),INDEX(SamplingFeatures[Feature Geo Type],$A1105),CHAR(34),
", FeatureGeometry:  ",CHAR(34),INDEX(SamplingFeatures[Feature Geometry],$A1105),CHAR(34),
", Elevation_m:  ",CHAR(34),INDEX(SamplingFeatures[Elevation_m],$A1105),CHAR(34),
", ElevationDatumCV:  ",CHAR(34),ElevationDatum,CHAR(34),"}"))</f>
        <v>#REF!</v>
      </c>
      <c r="L1105" t="e">
        <f>IF(INDEX(SamplingFeatures[Sampling Feature Type],$A1105)&lt;&gt;"Site","",
CONCATENATE("  - &amp;SiteID",TEXT(SUMPRODUCT(--($L$3:$L1104&lt;&gt;"")),"0000"),
" {","SamplingFeatureID:  *SamplingFeatureID",TEXT($A1105,"0000"),
", SiteTypeCV:  ",CHAR(34),INDEX(Sites[Site Type],$A1105),CHAR(34),
", Latitude:  ",INDEX(Sites[Latitude],$A1105),
", Longitude:  ",INDEX(Sites[Longitude],$A1105),
", SRSName:  ",CHAR(34),LatLonDatum,CHAR(34),"}"))</f>
        <v>#REF!</v>
      </c>
      <c r="M1105" t="e">
        <f>IF(INDEX(SamplingFeatures[Sampling Feature Type],$A1105)&lt;&gt;"Specimen","",
CONCATENATE("  - &amp;SpecimenID",TEXT(SUMPRODUCT(--($M$3:$M1104&lt;&gt;"")),"0000"),
" {","SamplingFeatureID:  *SamplingFeatureID",TEXT($A1105,"0000"),
", SpecimenTypeCV:  ",CHAR(34),INDEX(Specimens[Specimen Type],$A1105),CHAR(34),
", SpecimenMediumCV:  ",INDEX(Specimens[Specimen Medium],$A1105),
", IsFieldSpecimen:  ",CHAR(34),INDEX(Specimens[Is Field Specimen?],$A1105),CHAR(34),"}"))</f>
        <v>#REF!</v>
      </c>
      <c r="N1105" t="e">
        <f>IF(COUNTA(SpatialOffsets[])=0,"", IF(INDEX(SpatialOffsets[Spatial Offset Type],$A1105)="","",
CONCATENATE("  - &amp;SpatialOffsetID",TEXT($A1105,"0000"),
" {","SpatialOffsetTypeCV:  ",CHAR(34),INDEX(SpatialOffsets[Spatial Offset Type],$A1105),CHAR(34),
", Offset1Value:  ",INDEX(SpatialOffsets[Offset 1 Value],$A1105),
", Offset1UnitID:  ",CHAR(34),INDEX(SpatialOffsets[Offset 1 Unit],$A1105),CHAR(34),
", Offset2Value:  ",INDEX(SpatialOffsets[Offset 2 Value],$A1105),
", Offset2UnitID:  ",CHAR(34),INDEX(SpatialOffsets[Offset 2 Unit],$A1105),CHAR(34),
", Offset3Value:  ",INDEX(SpatialOffsets[Offset 3 Value],$A1105),
", Offset3UnitID:  ",CHAR(34),INDEX(SpatialOffsets[Offset 3 Unit],$A1105),CHAR(34),,"}")))</f>
        <v>#REF!</v>
      </c>
      <c r="O1105" t="e">
        <f>IF(COUNTA(RelatedFeatures[])=0,"", IF(INDEX(RelatedFeatures[First Sampling Feature Code],$A1105)="","",
CONCATENATE("  - &amp;RelationID",TEXT($A1105,"0000"),
" {","SamplingFeatureID:  *SamplingFeatureID",TEXT(MATCH(INDEX(RelatedFeatures[First Sampling Feature Code],$A1105),SamplingFeatures[Feature Code],0),"0000"),
", RelationshipTypeCV:  ",CHAR(34),INDEX(RelatedFeatures[Relationship Type],$A1105),CHAR(34),
", RelatedFeatureID: *SamplingFeatureID",TEXT(MATCH(INDEX(RelatedFeatures[Second Sampling Feature Code],$A1105),SamplingFeatures[Feature Code],0),"0000"),
", SpatialOffsetID:  ",IF(INDEX(RelatedFeatures[Offset Number],$A1105)="","",CONCATENATE("*SpatialOffsetID",TEXT(INDEX(RelatedFeatures[Offset Number],$A1105),"0000"))),"}")))</f>
        <v>#REF!</v>
      </c>
      <c r="P1105" t="e">
        <f>IF(INDEX(Methods[Method Type],$A1105)="","",
CONCATENATE("  - &amp;MethodID",TEXT($A1105,"0000"),
" {","MethodTypeCV:  ",CHAR(34),INDEX(Methods[Method Type],$A1105),CHAR(34),
", MethodCode:  ",CHAR(34),INDEX(Methods[Method Code],$A1105),CHAR(34),
", MethodName:  ",CHAR(34),INDEX(Methods[Method Name],$A1105),CHAR(34),
", MethodDescription:  ",CHAR(34),INDEX(Methods[Method Description],$A1105),CHAR(34),
", MethodLink:  ",CHAR(34),INDEX(Methods[Method Link],$A1105),CHAR(34),
", OrganizationID: *OrganizationID",TEXT(MATCH(INDEX(Methods[Organization Name],$A1105),Organizations[Organization Name],0),"0000"),"}"))</f>
        <v>#REF!</v>
      </c>
      <c r="Q1105" t="e">
        <f>IF(INDEX(Variables[Variable Type],$A1105)="","",
CONCATENATE("  - &amp;VariableID",TEXT($A1105,"0000"),
" {","VariableTypeCV:  ",CHAR(34),INDEX(Variables[Variable Type],$A1105),CHAR(34),
", VariableCode:  ",CHAR(34),INDEX(Variables[Variable Code],$A1105),CHAR(34),
", VariableNameCV:  ",CHAR(34),INDEX(Variables[Variable Name],$A1105),CHAR(34),
", VariableDefinition:  ",CHAR(34),INDEX(Variables[Variable Definition],$A1105),CHAR(34),
", SpecciationCV:  ",CHAR(34),INDEX(Variables[Speciation],$A1105),CHAR(34),
", NoDataValue:  ",CHAR(34),INDEX(Variables[No Data Value],$A1105),CHAR(34),"}"))</f>
        <v>#REF!</v>
      </c>
    </row>
    <row r="1106" spans="1:17" x14ac:dyDescent="0.25">
      <c r="A1106">
        <v>1103</v>
      </c>
      <c r="D1106" t="e">
        <f>IF(INDEX(People[First Name],$A1106)="","",
CONCATENATE("  - &amp;PersonID",TEXT($A1106,"0000"),
" {","PersonFirstName:  ",CHAR(34),INDEX(People[First Name],$A1106),CHAR(34),
", PersonMiddleName:  ",CHAR(34),INDEX(People[Middle Name],$A1106),CHAR(34),
", PersonLastName:  ",CHAR(34),INDEX(People[Last Name],$A1106),CHAR(34),"}"))</f>
        <v>#REF!</v>
      </c>
      <c r="E1106" t="e">
        <f>IF(INDEX(Organizations[Organization Type '[CV']],$A1106)="","",
CONCATENATE("  - &amp;OrganizationID",TEXT($A1106,"0000"),
" {","OrganizationTypeCV:  ",CHAR(34),INDEX(Organizations[Organization Type '[CV']],$A1106),CHAR(34),
", OrganizationCode:  ",CHAR(34),INDEX(Organizations[Organization Code],$A1106),CHAR(34),
", OrganizationName:  ",CHAR(34),INDEX(Organizations[Organization Name],$A1106),CHAR(34),
", OrganizationDescription:  ",CHAR(34),INDEX(Organizations[Organization Description],$A1106),CHAR(34),
", OrganizationLink:  ",CHAR(34),INDEX(Organizations[Organization Link],$A1106),CHAR(34),"}"))</f>
        <v>#REF!</v>
      </c>
      <c r="F1106" t="e">
        <f>IF(INDEX(People[First Name],$A1106)="","",
CONCATENATE("  - &amp;AffiliationID",TEXT($A1106,"0000"),
" {PersonID: *PersonID",TEXT($A1106,"0000"),
", OrganizationID: *OrganizationID",TEXT(MATCH(INDEX(People[Organization Name],$A1106),Organizations[Organization Name],0),"0000"),
", IsPrimaryOrganizationContact: , AffiliationStartDate: , AffiliationEndDate: , PrimaryPhone: ",
", PrimaryEmail: ",CHAR(34),INDEX(People[Primary Email],$A1106),CHAR(34),
", PrimaryAddress: ",CHAR(34),INDEX(People[Primary Address],$A1106),CHAR(34),
", PersonLink: }"))</f>
        <v>#REF!</v>
      </c>
      <c r="H1106" t="e">
        <f>IF(COUNTA(CitationInformation)=0,"",IF(INDEX(AuthorList[Author Name],$A1106)="","",
CONCATENATE("  - &amp;AuthorListID",TEXT($A1106,"0000"),
"  {CitationID: *CitationID0001",
", PersonID: *PersonID",TEXT(MATCH(INDEX(AuthorList[Author Name],$A1106),People[Full Name],0),"0000"),
", AuthorOrder: ",INDEX(AuthorList[Author Number],$A1106),"}")))</f>
        <v>#REF!</v>
      </c>
      <c r="K1106" t="e">
        <f>IF(INDEX(SamplingFeatures[Feature Code],$A1106)="","",
CONCATENATE("  - &amp;SamplingFeatureID",TEXT($A1106,"0000"),
" {","SamplingFeatureUUID:  ",CHAR(34),INDEX(SamplingFeatures[Sampling Feature UUID],$A1106),CHAR(34),
", SamplingFeatureTypeCV:  ",CHAR(34),INDEX(SamplingFeatures[Sampling Feature Type],$A1106),CHAR(34),
", SamplingFeatureCode:  ",CHAR(34),INDEX(SamplingFeatures[Feature Code],$A1106),CHAR(34),
", SamplingFeatureName:  ",CHAR(34),INDEX(SamplingFeatures[Feature Name],$A1106),CHAR(34),
", SamplingFeatureDescription:  ",CHAR(34),INDEX(SamplingFeatures[Feature Description],$A1106),CHAR(34),
", SamplingFeatureGeotypeCV:  ",CHAR(34),INDEX(SamplingFeatures[Feature Geo Type],$A1106),CHAR(34),
", FeatureGeometry:  ",CHAR(34),INDEX(SamplingFeatures[Feature Geometry],$A1106),CHAR(34),
", Elevation_m:  ",CHAR(34),INDEX(SamplingFeatures[Elevation_m],$A1106),CHAR(34),
", ElevationDatumCV:  ",CHAR(34),ElevationDatum,CHAR(34),"}"))</f>
        <v>#REF!</v>
      </c>
      <c r="L1106" t="e">
        <f>IF(INDEX(SamplingFeatures[Sampling Feature Type],$A1106)&lt;&gt;"Site","",
CONCATENATE("  - &amp;SiteID",TEXT(SUMPRODUCT(--($L$3:$L1105&lt;&gt;"")),"0000"),
" {","SamplingFeatureID:  *SamplingFeatureID",TEXT($A1106,"0000"),
", SiteTypeCV:  ",CHAR(34),INDEX(Sites[Site Type],$A1106),CHAR(34),
", Latitude:  ",INDEX(Sites[Latitude],$A1106),
", Longitude:  ",INDEX(Sites[Longitude],$A1106),
", SRSName:  ",CHAR(34),LatLonDatum,CHAR(34),"}"))</f>
        <v>#REF!</v>
      </c>
      <c r="M1106" t="e">
        <f>IF(INDEX(SamplingFeatures[Sampling Feature Type],$A1106)&lt;&gt;"Specimen","",
CONCATENATE("  - &amp;SpecimenID",TEXT(SUMPRODUCT(--($M$3:$M1105&lt;&gt;"")),"0000"),
" {","SamplingFeatureID:  *SamplingFeatureID",TEXT($A1106,"0000"),
", SpecimenTypeCV:  ",CHAR(34),INDEX(Specimens[Specimen Type],$A1106),CHAR(34),
", SpecimenMediumCV:  ",INDEX(Specimens[Specimen Medium],$A1106),
", IsFieldSpecimen:  ",CHAR(34),INDEX(Specimens[Is Field Specimen?],$A1106),CHAR(34),"}"))</f>
        <v>#REF!</v>
      </c>
      <c r="N1106" t="e">
        <f>IF(COUNTA(SpatialOffsets[])=0,"", IF(INDEX(SpatialOffsets[Spatial Offset Type],$A1106)="","",
CONCATENATE("  - &amp;SpatialOffsetID",TEXT($A1106,"0000"),
" {","SpatialOffsetTypeCV:  ",CHAR(34),INDEX(SpatialOffsets[Spatial Offset Type],$A1106),CHAR(34),
", Offset1Value:  ",INDEX(SpatialOffsets[Offset 1 Value],$A1106),
", Offset1UnitID:  ",CHAR(34),INDEX(SpatialOffsets[Offset 1 Unit],$A1106),CHAR(34),
", Offset2Value:  ",INDEX(SpatialOffsets[Offset 2 Value],$A1106),
", Offset2UnitID:  ",CHAR(34),INDEX(SpatialOffsets[Offset 2 Unit],$A1106),CHAR(34),
", Offset3Value:  ",INDEX(SpatialOffsets[Offset 3 Value],$A1106),
", Offset3UnitID:  ",CHAR(34),INDEX(SpatialOffsets[Offset 3 Unit],$A1106),CHAR(34),,"}")))</f>
        <v>#REF!</v>
      </c>
      <c r="O1106" t="e">
        <f>IF(COUNTA(RelatedFeatures[])=0,"", IF(INDEX(RelatedFeatures[First Sampling Feature Code],$A1106)="","",
CONCATENATE("  - &amp;RelationID",TEXT($A1106,"0000"),
" {","SamplingFeatureID:  *SamplingFeatureID",TEXT(MATCH(INDEX(RelatedFeatures[First Sampling Feature Code],$A1106),SamplingFeatures[Feature Code],0),"0000"),
", RelationshipTypeCV:  ",CHAR(34),INDEX(RelatedFeatures[Relationship Type],$A1106),CHAR(34),
", RelatedFeatureID: *SamplingFeatureID",TEXT(MATCH(INDEX(RelatedFeatures[Second Sampling Feature Code],$A1106),SamplingFeatures[Feature Code],0),"0000"),
", SpatialOffsetID:  ",IF(INDEX(RelatedFeatures[Offset Number],$A1106)="","",CONCATENATE("*SpatialOffsetID",TEXT(INDEX(RelatedFeatures[Offset Number],$A1106),"0000"))),"}")))</f>
        <v>#REF!</v>
      </c>
      <c r="P1106" t="e">
        <f>IF(INDEX(Methods[Method Type],$A1106)="","",
CONCATENATE("  - &amp;MethodID",TEXT($A1106,"0000"),
" {","MethodTypeCV:  ",CHAR(34),INDEX(Methods[Method Type],$A1106),CHAR(34),
", MethodCode:  ",CHAR(34),INDEX(Methods[Method Code],$A1106),CHAR(34),
", MethodName:  ",CHAR(34),INDEX(Methods[Method Name],$A1106),CHAR(34),
", MethodDescription:  ",CHAR(34),INDEX(Methods[Method Description],$A1106),CHAR(34),
", MethodLink:  ",CHAR(34),INDEX(Methods[Method Link],$A1106),CHAR(34),
", OrganizationID: *OrganizationID",TEXT(MATCH(INDEX(Methods[Organization Name],$A1106),Organizations[Organization Name],0),"0000"),"}"))</f>
        <v>#REF!</v>
      </c>
      <c r="Q1106" t="e">
        <f>IF(INDEX(Variables[Variable Type],$A1106)="","",
CONCATENATE("  - &amp;VariableID",TEXT($A1106,"0000"),
" {","VariableTypeCV:  ",CHAR(34),INDEX(Variables[Variable Type],$A1106),CHAR(34),
", VariableCode:  ",CHAR(34),INDEX(Variables[Variable Code],$A1106),CHAR(34),
", VariableNameCV:  ",CHAR(34),INDEX(Variables[Variable Name],$A1106),CHAR(34),
", VariableDefinition:  ",CHAR(34),INDEX(Variables[Variable Definition],$A1106),CHAR(34),
", SpecciationCV:  ",CHAR(34),INDEX(Variables[Speciation],$A1106),CHAR(34),
", NoDataValue:  ",CHAR(34),INDEX(Variables[No Data Value],$A1106),CHAR(34),"}"))</f>
        <v>#REF!</v>
      </c>
    </row>
    <row r="1107" spans="1:17" x14ac:dyDescent="0.25">
      <c r="A1107">
        <v>1104</v>
      </c>
      <c r="D1107" t="e">
        <f>IF(INDEX(People[First Name],$A1107)="","",
CONCATENATE("  - &amp;PersonID",TEXT($A1107,"0000"),
" {","PersonFirstName:  ",CHAR(34),INDEX(People[First Name],$A1107),CHAR(34),
", PersonMiddleName:  ",CHAR(34),INDEX(People[Middle Name],$A1107),CHAR(34),
", PersonLastName:  ",CHAR(34),INDEX(People[Last Name],$A1107),CHAR(34),"}"))</f>
        <v>#REF!</v>
      </c>
      <c r="E1107" t="e">
        <f>IF(INDEX(Organizations[Organization Type '[CV']],$A1107)="","",
CONCATENATE("  - &amp;OrganizationID",TEXT($A1107,"0000"),
" {","OrganizationTypeCV:  ",CHAR(34),INDEX(Organizations[Organization Type '[CV']],$A1107),CHAR(34),
", OrganizationCode:  ",CHAR(34),INDEX(Organizations[Organization Code],$A1107),CHAR(34),
", OrganizationName:  ",CHAR(34),INDEX(Organizations[Organization Name],$A1107),CHAR(34),
", OrganizationDescription:  ",CHAR(34),INDEX(Organizations[Organization Description],$A1107),CHAR(34),
", OrganizationLink:  ",CHAR(34),INDEX(Organizations[Organization Link],$A1107),CHAR(34),"}"))</f>
        <v>#REF!</v>
      </c>
      <c r="F1107" t="e">
        <f>IF(INDEX(People[First Name],$A1107)="","",
CONCATENATE("  - &amp;AffiliationID",TEXT($A1107,"0000"),
" {PersonID: *PersonID",TEXT($A1107,"0000"),
", OrganizationID: *OrganizationID",TEXT(MATCH(INDEX(People[Organization Name],$A1107),Organizations[Organization Name],0),"0000"),
", IsPrimaryOrganizationContact: , AffiliationStartDate: , AffiliationEndDate: , PrimaryPhone: ",
", PrimaryEmail: ",CHAR(34),INDEX(People[Primary Email],$A1107),CHAR(34),
", PrimaryAddress: ",CHAR(34),INDEX(People[Primary Address],$A1107),CHAR(34),
", PersonLink: }"))</f>
        <v>#REF!</v>
      </c>
      <c r="H1107" t="e">
        <f>IF(COUNTA(CitationInformation)=0,"",IF(INDEX(AuthorList[Author Name],$A1107)="","",
CONCATENATE("  - &amp;AuthorListID",TEXT($A1107,"0000"),
"  {CitationID: *CitationID0001",
", PersonID: *PersonID",TEXT(MATCH(INDEX(AuthorList[Author Name],$A1107),People[Full Name],0),"0000"),
", AuthorOrder: ",INDEX(AuthorList[Author Number],$A1107),"}")))</f>
        <v>#REF!</v>
      </c>
      <c r="K1107" t="e">
        <f>IF(INDEX(SamplingFeatures[Feature Code],$A1107)="","",
CONCATENATE("  - &amp;SamplingFeatureID",TEXT($A1107,"0000"),
" {","SamplingFeatureUUID:  ",CHAR(34),INDEX(SamplingFeatures[Sampling Feature UUID],$A1107),CHAR(34),
", SamplingFeatureTypeCV:  ",CHAR(34),INDEX(SamplingFeatures[Sampling Feature Type],$A1107),CHAR(34),
", SamplingFeatureCode:  ",CHAR(34),INDEX(SamplingFeatures[Feature Code],$A1107),CHAR(34),
", SamplingFeatureName:  ",CHAR(34),INDEX(SamplingFeatures[Feature Name],$A1107),CHAR(34),
", SamplingFeatureDescription:  ",CHAR(34),INDEX(SamplingFeatures[Feature Description],$A1107),CHAR(34),
", SamplingFeatureGeotypeCV:  ",CHAR(34),INDEX(SamplingFeatures[Feature Geo Type],$A1107),CHAR(34),
", FeatureGeometry:  ",CHAR(34),INDEX(SamplingFeatures[Feature Geometry],$A1107),CHAR(34),
", Elevation_m:  ",CHAR(34),INDEX(SamplingFeatures[Elevation_m],$A1107),CHAR(34),
", ElevationDatumCV:  ",CHAR(34),ElevationDatum,CHAR(34),"}"))</f>
        <v>#REF!</v>
      </c>
      <c r="L1107" t="e">
        <f>IF(INDEX(SamplingFeatures[Sampling Feature Type],$A1107)&lt;&gt;"Site","",
CONCATENATE("  - &amp;SiteID",TEXT(SUMPRODUCT(--($L$3:$L1106&lt;&gt;"")),"0000"),
" {","SamplingFeatureID:  *SamplingFeatureID",TEXT($A1107,"0000"),
", SiteTypeCV:  ",CHAR(34),INDEX(Sites[Site Type],$A1107),CHAR(34),
", Latitude:  ",INDEX(Sites[Latitude],$A1107),
", Longitude:  ",INDEX(Sites[Longitude],$A1107),
", SRSName:  ",CHAR(34),LatLonDatum,CHAR(34),"}"))</f>
        <v>#REF!</v>
      </c>
      <c r="M1107" t="e">
        <f>IF(INDEX(SamplingFeatures[Sampling Feature Type],$A1107)&lt;&gt;"Specimen","",
CONCATENATE("  - &amp;SpecimenID",TEXT(SUMPRODUCT(--($M$3:$M1106&lt;&gt;"")),"0000"),
" {","SamplingFeatureID:  *SamplingFeatureID",TEXT($A1107,"0000"),
", SpecimenTypeCV:  ",CHAR(34),INDEX(Specimens[Specimen Type],$A1107),CHAR(34),
", SpecimenMediumCV:  ",INDEX(Specimens[Specimen Medium],$A1107),
", IsFieldSpecimen:  ",CHAR(34),INDEX(Specimens[Is Field Specimen?],$A1107),CHAR(34),"}"))</f>
        <v>#REF!</v>
      </c>
      <c r="N1107" t="e">
        <f>IF(COUNTA(SpatialOffsets[])=0,"", IF(INDEX(SpatialOffsets[Spatial Offset Type],$A1107)="","",
CONCATENATE("  - &amp;SpatialOffsetID",TEXT($A1107,"0000"),
" {","SpatialOffsetTypeCV:  ",CHAR(34),INDEX(SpatialOffsets[Spatial Offset Type],$A1107),CHAR(34),
", Offset1Value:  ",INDEX(SpatialOffsets[Offset 1 Value],$A1107),
", Offset1UnitID:  ",CHAR(34),INDEX(SpatialOffsets[Offset 1 Unit],$A1107),CHAR(34),
", Offset2Value:  ",INDEX(SpatialOffsets[Offset 2 Value],$A1107),
", Offset2UnitID:  ",CHAR(34),INDEX(SpatialOffsets[Offset 2 Unit],$A1107),CHAR(34),
", Offset3Value:  ",INDEX(SpatialOffsets[Offset 3 Value],$A1107),
", Offset3UnitID:  ",CHAR(34),INDEX(SpatialOffsets[Offset 3 Unit],$A1107),CHAR(34),,"}")))</f>
        <v>#REF!</v>
      </c>
      <c r="O1107" t="e">
        <f>IF(COUNTA(RelatedFeatures[])=0,"", IF(INDEX(RelatedFeatures[First Sampling Feature Code],$A1107)="","",
CONCATENATE("  - &amp;RelationID",TEXT($A1107,"0000"),
" {","SamplingFeatureID:  *SamplingFeatureID",TEXT(MATCH(INDEX(RelatedFeatures[First Sampling Feature Code],$A1107),SamplingFeatures[Feature Code],0),"0000"),
", RelationshipTypeCV:  ",CHAR(34),INDEX(RelatedFeatures[Relationship Type],$A1107),CHAR(34),
", RelatedFeatureID: *SamplingFeatureID",TEXT(MATCH(INDEX(RelatedFeatures[Second Sampling Feature Code],$A1107),SamplingFeatures[Feature Code],0),"0000"),
", SpatialOffsetID:  ",IF(INDEX(RelatedFeatures[Offset Number],$A1107)="","",CONCATENATE("*SpatialOffsetID",TEXT(INDEX(RelatedFeatures[Offset Number],$A1107),"0000"))),"}")))</f>
        <v>#REF!</v>
      </c>
      <c r="P1107" t="e">
        <f>IF(INDEX(Methods[Method Type],$A1107)="","",
CONCATENATE("  - &amp;MethodID",TEXT($A1107,"0000"),
" {","MethodTypeCV:  ",CHAR(34),INDEX(Methods[Method Type],$A1107),CHAR(34),
", MethodCode:  ",CHAR(34),INDEX(Methods[Method Code],$A1107),CHAR(34),
", MethodName:  ",CHAR(34),INDEX(Methods[Method Name],$A1107),CHAR(34),
", MethodDescription:  ",CHAR(34),INDEX(Methods[Method Description],$A1107),CHAR(34),
", MethodLink:  ",CHAR(34),INDEX(Methods[Method Link],$A1107),CHAR(34),
", OrganizationID: *OrganizationID",TEXT(MATCH(INDEX(Methods[Organization Name],$A1107),Organizations[Organization Name],0),"0000"),"}"))</f>
        <v>#REF!</v>
      </c>
      <c r="Q1107" t="e">
        <f>IF(INDEX(Variables[Variable Type],$A1107)="","",
CONCATENATE("  - &amp;VariableID",TEXT($A1107,"0000"),
" {","VariableTypeCV:  ",CHAR(34),INDEX(Variables[Variable Type],$A1107),CHAR(34),
", VariableCode:  ",CHAR(34),INDEX(Variables[Variable Code],$A1107),CHAR(34),
", VariableNameCV:  ",CHAR(34),INDEX(Variables[Variable Name],$A1107),CHAR(34),
", VariableDefinition:  ",CHAR(34),INDEX(Variables[Variable Definition],$A1107),CHAR(34),
", SpecciationCV:  ",CHAR(34),INDEX(Variables[Speciation],$A1107),CHAR(34),
", NoDataValue:  ",CHAR(34),INDEX(Variables[No Data Value],$A1107),CHAR(34),"}"))</f>
        <v>#REF!</v>
      </c>
    </row>
    <row r="1108" spans="1:17" x14ac:dyDescent="0.25">
      <c r="A1108">
        <v>1105</v>
      </c>
      <c r="D1108" t="e">
        <f>IF(INDEX(People[First Name],$A1108)="","",
CONCATENATE("  - &amp;PersonID",TEXT($A1108,"0000"),
" {","PersonFirstName:  ",CHAR(34),INDEX(People[First Name],$A1108),CHAR(34),
", PersonMiddleName:  ",CHAR(34),INDEX(People[Middle Name],$A1108),CHAR(34),
", PersonLastName:  ",CHAR(34),INDEX(People[Last Name],$A1108),CHAR(34),"}"))</f>
        <v>#REF!</v>
      </c>
      <c r="E1108" t="e">
        <f>IF(INDEX(Organizations[Organization Type '[CV']],$A1108)="","",
CONCATENATE("  - &amp;OrganizationID",TEXT($A1108,"0000"),
" {","OrganizationTypeCV:  ",CHAR(34),INDEX(Organizations[Organization Type '[CV']],$A1108),CHAR(34),
", OrganizationCode:  ",CHAR(34),INDEX(Organizations[Organization Code],$A1108),CHAR(34),
", OrganizationName:  ",CHAR(34),INDEX(Organizations[Organization Name],$A1108),CHAR(34),
", OrganizationDescription:  ",CHAR(34),INDEX(Organizations[Organization Description],$A1108),CHAR(34),
", OrganizationLink:  ",CHAR(34),INDEX(Organizations[Organization Link],$A1108),CHAR(34),"}"))</f>
        <v>#REF!</v>
      </c>
      <c r="F1108" t="e">
        <f>IF(INDEX(People[First Name],$A1108)="","",
CONCATENATE("  - &amp;AffiliationID",TEXT($A1108,"0000"),
" {PersonID: *PersonID",TEXT($A1108,"0000"),
", OrganizationID: *OrganizationID",TEXT(MATCH(INDEX(People[Organization Name],$A1108),Organizations[Organization Name],0),"0000"),
", IsPrimaryOrganizationContact: , AffiliationStartDate: , AffiliationEndDate: , PrimaryPhone: ",
", PrimaryEmail: ",CHAR(34),INDEX(People[Primary Email],$A1108),CHAR(34),
", PrimaryAddress: ",CHAR(34),INDEX(People[Primary Address],$A1108),CHAR(34),
", PersonLink: }"))</f>
        <v>#REF!</v>
      </c>
      <c r="H1108" t="e">
        <f>IF(COUNTA(CitationInformation)=0,"",IF(INDEX(AuthorList[Author Name],$A1108)="","",
CONCATENATE("  - &amp;AuthorListID",TEXT($A1108,"0000"),
"  {CitationID: *CitationID0001",
", PersonID: *PersonID",TEXT(MATCH(INDEX(AuthorList[Author Name],$A1108),People[Full Name],0),"0000"),
", AuthorOrder: ",INDEX(AuthorList[Author Number],$A1108),"}")))</f>
        <v>#REF!</v>
      </c>
      <c r="K1108" t="e">
        <f>IF(INDEX(SamplingFeatures[Feature Code],$A1108)="","",
CONCATENATE("  - &amp;SamplingFeatureID",TEXT($A1108,"0000"),
" {","SamplingFeatureUUID:  ",CHAR(34),INDEX(SamplingFeatures[Sampling Feature UUID],$A1108),CHAR(34),
", SamplingFeatureTypeCV:  ",CHAR(34),INDEX(SamplingFeatures[Sampling Feature Type],$A1108),CHAR(34),
", SamplingFeatureCode:  ",CHAR(34),INDEX(SamplingFeatures[Feature Code],$A1108),CHAR(34),
", SamplingFeatureName:  ",CHAR(34),INDEX(SamplingFeatures[Feature Name],$A1108),CHAR(34),
", SamplingFeatureDescription:  ",CHAR(34),INDEX(SamplingFeatures[Feature Description],$A1108),CHAR(34),
", SamplingFeatureGeotypeCV:  ",CHAR(34),INDEX(SamplingFeatures[Feature Geo Type],$A1108),CHAR(34),
", FeatureGeometry:  ",CHAR(34),INDEX(SamplingFeatures[Feature Geometry],$A1108),CHAR(34),
", Elevation_m:  ",CHAR(34),INDEX(SamplingFeatures[Elevation_m],$A1108),CHAR(34),
", ElevationDatumCV:  ",CHAR(34),ElevationDatum,CHAR(34),"}"))</f>
        <v>#REF!</v>
      </c>
      <c r="L1108" t="e">
        <f>IF(INDEX(SamplingFeatures[Sampling Feature Type],$A1108)&lt;&gt;"Site","",
CONCATENATE("  - &amp;SiteID",TEXT(SUMPRODUCT(--($L$3:$L1107&lt;&gt;"")),"0000"),
" {","SamplingFeatureID:  *SamplingFeatureID",TEXT($A1108,"0000"),
", SiteTypeCV:  ",CHAR(34),INDEX(Sites[Site Type],$A1108),CHAR(34),
", Latitude:  ",INDEX(Sites[Latitude],$A1108),
", Longitude:  ",INDEX(Sites[Longitude],$A1108),
", SRSName:  ",CHAR(34),LatLonDatum,CHAR(34),"}"))</f>
        <v>#REF!</v>
      </c>
      <c r="M1108" t="e">
        <f>IF(INDEX(SamplingFeatures[Sampling Feature Type],$A1108)&lt;&gt;"Specimen","",
CONCATENATE("  - &amp;SpecimenID",TEXT(SUMPRODUCT(--($M$3:$M1107&lt;&gt;"")),"0000"),
" {","SamplingFeatureID:  *SamplingFeatureID",TEXT($A1108,"0000"),
", SpecimenTypeCV:  ",CHAR(34),INDEX(Specimens[Specimen Type],$A1108),CHAR(34),
", SpecimenMediumCV:  ",INDEX(Specimens[Specimen Medium],$A1108),
", IsFieldSpecimen:  ",CHAR(34),INDEX(Specimens[Is Field Specimen?],$A1108),CHAR(34),"}"))</f>
        <v>#REF!</v>
      </c>
      <c r="N1108" t="e">
        <f>IF(COUNTA(SpatialOffsets[])=0,"", IF(INDEX(SpatialOffsets[Spatial Offset Type],$A1108)="","",
CONCATENATE("  - &amp;SpatialOffsetID",TEXT($A1108,"0000"),
" {","SpatialOffsetTypeCV:  ",CHAR(34),INDEX(SpatialOffsets[Spatial Offset Type],$A1108),CHAR(34),
", Offset1Value:  ",INDEX(SpatialOffsets[Offset 1 Value],$A1108),
", Offset1UnitID:  ",CHAR(34),INDEX(SpatialOffsets[Offset 1 Unit],$A1108),CHAR(34),
", Offset2Value:  ",INDEX(SpatialOffsets[Offset 2 Value],$A1108),
", Offset2UnitID:  ",CHAR(34),INDEX(SpatialOffsets[Offset 2 Unit],$A1108),CHAR(34),
", Offset3Value:  ",INDEX(SpatialOffsets[Offset 3 Value],$A1108),
", Offset3UnitID:  ",CHAR(34),INDEX(SpatialOffsets[Offset 3 Unit],$A1108),CHAR(34),,"}")))</f>
        <v>#REF!</v>
      </c>
      <c r="O1108" t="e">
        <f>IF(COUNTA(RelatedFeatures[])=0,"", IF(INDEX(RelatedFeatures[First Sampling Feature Code],$A1108)="","",
CONCATENATE("  - &amp;RelationID",TEXT($A1108,"0000"),
" {","SamplingFeatureID:  *SamplingFeatureID",TEXT(MATCH(INDEX(RelatedFeatures[First Sampling Feature Code],$A1108),SamplingFeatures[Feature Code],0),"0000"),
", RelationshipTypeCV:  ",CHAR(34),INDEX(RelatedFeatures[Relationship Type],$A1108),CHAR(34),
", RelatedFeatureID: *SamplingFeatureID",TEXT(MATCH(INDEX(RelatedFeatures[Second Sampling Feature Code],$A1108),SamplingFeatures[Feature Code],0),"0000"),
", SpatialOffsetID:  ",IF(INDEX(RelatedFeatures[Offset Number],$A1108)="","",CONCATENATE("*SpatialOffsetID",TEXT(INDEX(RelatedFeatures[Offset Number],$A1108),"0000"))),"}")))</f>
        <v>#REF!</v>
      </c>
      <c r="P1108" t="e">
        <f>IF(INDEX(Methods[Method Type],$A1108)="","",
CONCATENATE("  - &amp;MethodID",TEXT($A1108,"0000"),
" {","MethodTypeCV:  ",CHAR(34),INDEX(Methods[Method Type],$A1108),CHAR(34),
", MethodCode:  ",CHAR(34),INDEX(Methods[Method Code],$A1108),CHAR(34),
", MethodName:  ",CHAR(34),INDEX(Methods[Method Name],$A1108),CHAR(34),
", MethodDescription:  ",CHAR(34),INDEX(Methods[Method Description],$A1108),CHAR(34),
", MethodLink:  ",CHAR(34),INDEX(Methods[Method Link],$A1108),CHAR(34),
", OrganizationID: *OrganizationID",TEXT(MATCH(INDEX(Methods[Organization Name],$A1108),Organizations[Organization Name],0),"0000"),"}"))</f>
        <v>#REF!</v>
      </c>
      <c r="Q1108" t="e">
        <f>IF(INDEX(Variables[Variable Type],$A1108)="","",
CONCATENATE("  - &amp;VariableID",TEXT($A1108,"0000"),
" {","VariableTypeCV:  ",CHAR(34),INDEX(Variables[Variable Type],$A1108),CHAR(34),
", VariableCode:  ",CHAR(34),INDEX(Variables[Variable Code],$A1108),CHAR(34),
", VariableNameCV:  ",CHAR(34),INDEX(Variables[Variable Name],$A1108),CHAR(34),
", VariableDefinition:  ",CHAR(34),INDEX(Variables[Variable Definition],$A1108),CHAR(34),
", SpecciationCV:  ",CHAR(34),INDEX(Variables[Speciation],$A1108),CHAR(34),
", NoDataValue:  ",CHAR(34),INDEX(Variables[No Data Value],$A1108),CHAR(34),"}"))</f>
        <v>#REF!</v>
      </c>
    </row>
    <row r="1109" spans="1:17" x14ac:dyDescent="0.25">
      <c r="A1109">
        <v>1106</v>
      </c>
      <c r="D1109" t="e">
        <f>IF(INDEX(People[First Name],$A1109)="","",
CONCATENATE("  - &amp;PersonID",TEXT($A1109,"0000"),
" {","PersonFirstName:  ",CHAR(34),INDEX(People[First Name],$A1109),CHAR(34),
", PersonMiddleName:  ",CHAR(34),INDEX(People[Middle Name],$A1109),CHAR(34),
", PersonLastName:  ",CHAR(34),INDEX(People[Last Name],$A1109),CHAR(34),"}"))</f>
        <v>#REF!</v>
      </c>
      <c r="E1109" t="e">
        <f>IF(INDEX(Organizations[Organization Type '[CV']],$A1109)="","",
CONCATENATE("  - &amp;OrganizationID",TEXT($A1109,"0000"),
" {","OrganizationTypeCV:  ",CHAR(34),INDEX(Organizations[Organization Type '[CV']],$A1109),CHAR(34),
", OrganizationCode:  ",CHAR(34),INDEX(Organizations[Organization Code],$A1109),CHAR(34),
", OrganizationName:  ",CHAR(34),INDEX(Organizations[Organization Name],$A1109),CHAR(34),
", OrganizationDescription:  ",CHAR(34),INDEX(Organizations[Organization Description],$A1109),CHAR(34),
", OrganizationLink:  ",CHAR(34),INDEX(Organizations[Organization Link],$A1109),CHAR(34),"}"))</f>
        <v>#REF!</v>
      </c>
      <c r="F1109" t="e">
        <f>IF(INDEX(People[First Name],$A1109)="","",
CONCATENATE("  - &amp;AffiliationID",TEXT($A1109,"0000"),
" {PersonID: *PersonID",TEXT($A1109,"0000"),
", OrganizationID: *OrganizationID",TEXT(MATCH(INDEX(People[Organization Name],$A1109),Organizations[Organization Name],0),"0000"),
", IsPrimaryOrganizationContact: , AffiliationStartDate: , AffiliationEndDate: , PrimaryPhone: ",
", PrimaryEmail: ",CHAR(34),INDEX(People[Primary Email],$A1109),CHAR(34),
", PrimaryAddress: ",CHAR(34),INDEX(People[Primary Address],$A1109),CHAR(34),
", PersonLink: }"))</f>
        <v>#REF!</v>
      </c>
      <c r="H1109" t="e">
        <f>IF(COUNTA(CitationInformation)=0,"",IF(INDEX(AuthorList[Author Name],$A1109)="","",
CONCATENATE("  - &amp;AuthorListID",TEXT($A1109,"0000"),
"  {CitationID: *CitationID0001",
", PersonID: *PersonID",TEXT(MATCH(INDEX(AuthorList[Author Name],$A1109),People[Full Name],0),"0000"),
", AuthorOrder: ",INDEX(AuthorList[Author Number],$A1109),"}")))</f>
        <v>#REF!</v>
      </c>
      <c r="K1109" t="e">
        <f>IF(INDEX(SamplingFeatures[Feature Code],$A1109)="","",
CONCATENATE("  - &amp;SamplingFeatureID",TEXT($A1109,"0000"),
" {","SamplingFeatureUUID:  ",CHAR(34),INDEX(SamplingFeatures[Sampling Feature UUID],$A1109),CHAR(34),
", SamplingFeatureTypeCV:  ",CHAR(34),INDEX(SamplingFeatures[Sampling Feature Type],$A1109),CHAR(34),
", SamplingFeatureCode:  ",CHAR(34),INDEX(SamplingFeatures[Feature Code],$A1109),CHAR(34),
", SamplingFeatureName:  ",CHAR(34),INDEX(SamplingFeatures[Feature Name],$A1109),CHAR(34),
", SamplingFeatureDescription:  ",CHAR(34),INDEX(SamplingFeatures[Feature Description],$A1109),CHAR(34),
", SamplingFeatureGeotypeCV:  ",CHAR(34),INDEX(SamplingFeatures[Feature Geo Type],$A1109),CHAR(34),
", FeatureGeometry:  ",CHAR(34),INDEX(SamplingFeatures[Feature Geometry],$A1109),CHAR(34),
", Elevation_m:  ",CHAR(34),INDEX(SamplingFeatures[Elevation_m],$A1109),CHAR(34),
", ElevationDatumCV:  ",CHAR(34),ElevationDatum,CHAR(34),"}"))</f>
        <v>#REF!</v>
      </c>
      <c r="L1109" t="e">
        <f>IF(INDEX(SamplingFeatures[Sampling Feature Type],$A1109)&lt;&gt;"Site","",
CONCATENATE("  - &amp;SiteID",TEXT(SUMPRODUCT(--($L$3:$L1108&lt;&gt;"")),"0000"),
" {","SamplingFeatureID:  *SamplingFeatureID",TEXT($A1109,"0000"),
", SiteTypeCV:  ",CHAR(34),INDEX(Sites[Site Type],$A1109),CHAR(34),
", Latitude:  ",INDEX(Sites[Latitude],$A1109),
", Longitude:  ",INDEX(Sites[Longitude],$A1109),
", SRSName:  ",CHAR(34),LatLonDatum,CHAR(34),"}"))</f>
        <v>#REF!</v>
      </c>
      <c r="M1109" t="e">
        <f>IF(INDEX(SamplingFeatures[Sampling Feature Type],$A1109)&lt;&gt;"Specimen","",
CONCATENATE("  - &amp;SpecimenID",TEXT(SUMPRODUCT(--($M$3:$M1108&lt;&gt;"")),"0000"),
" {","SamplingFeatureID:  *SamplingFeatureID",TEXT($A1109,"0000"),
", SpecimenTypeCV:  ",CHAR(34),INDEX(Specimens[Specimen Type],$A1109),CHAR(34),
", SpecimenMediumCV:  ",INDEX(Specimens[Specimen Medium],$A1109),
", IsFieldSpecimen:  ",CHAR(34),INDEX(Specimens[Is Field Specimen?],$A1109),CHAR(34),"}"))</f>
        <v>#REF!</v>
      </c>
      <c r="N1109" t="e">
        <f>IF(COUNTA(SpatialOffsets[])=0,"", IF(INDEX(SpatialOffsets[Spatial Offset Type],$A1109)="","",
CONCATENATE("  - &amp;SpatialOffsetID",TEXT($A1109,"0000"),
" {","SpatialOffsetTypeCV:  ",CHAR(34),INDEX(SpatialOffsets[Spatial Offset Type],$A1109),CHAR(34),
", Offset1Value:  ",INDEX(SpatialOffsets[Offset 1 Value],$A1109),
", Offset1UnitID:  ",CHAR(34),INDEX(SpatialOffsets[Offset 1 Unit],$A1109),CHAR(34),
", Offset2Value:  ",INDEX(SpatialOffsets[Offset 2 Value],$A1109),
", Offset2UnitID:  ",CHAR(34),INDEX(SpatialOffsets[Offset 2 Unit],$A1109),CHAR(34),
", Offset3Value:  ",INDEX(SpatialOffsets[Offset 3 Value],$A1109),
", Offset3UnitID:  ",CHAR(34),INDEX(SpatialOffsets[Offset 3 Unit],$A1109),CHAR(34),,"}")))</f>
        <v>#REF!</v>
      </c>
      <c r="O1109" t="e">
        <f>IF(COUNTA(RelatedFeatures[])=0,"", IF(INDEX(RelatedFeatures[First Sampling Feature Code],$A1109)="","",
CONCATENATE("  - &amp;RelationID",TEXT($A1109,"0000"),
" {","SamplingFeatureID:  *SamplingFeatureID",TEXT(MATCH(INDEX(RelatedFeatures[First Sampling Feature Code],$A1109),SamplingFeatures[Feature Code],0),"0000"),
", RelationshipTypeCV:  ",CHAR(34),INDEX(RelatedFeatures[Relationship Type],$A1109),CHAR(34),
", RelatedFeatureID: *SamplingFeatureID",TEXT(MATCH(INDEX(RelatedFeatures[Second Sampling Feature Code],$A1109),SamplingFeatures[Feature Code],0),"0000"),
", SpatialOffsetID:  ",IF(INDEX(RelatedFeatures[Offset Number],$A1109)="","",CONCATENATE("*SpatialOffsetID",TEXT(INDEX(RelatedFeatures[Offset Number],$A1109),"0000"))),"}")))</f>
        <v>#REF!</v>
      </c>
      <c r="P1109" t="e">
        <f>IF(INDEX(Methods[Method Type],$A1109)="","",
CONCATENATE("  - &amp;MethodID",TEXT($A1109,"0000"),
" {","MethodTypeCV:  ",CHAR(34),INDEX(Methods[Method Type],$A1109),CHAR(34),
", MethodCode:  ",CHAR(34),INDEX(Methods[Method Code],$A1109),CHAR(34),
", MethodName:  ",CHAR(34),INDEX(Methods[Method Name],$A1109),CHAR(34),
", MethodDescription:  ",CHAR(34),INDEX(Methods[Method Description],$A1109),CHAR(34),
", MethodLink:  ",CHAR(34),INDEX(Methods[Method Link],$A1109),CHAR(34),
", OrganizationID: *OrganizationID",TEXT(MATCH(INDEX(Methods[Organization Name],$A1109),Organizations[Organization Name],0),"0000"),"}"))</f>
        <v>#REF!</v>
      </c>
      <c r="Q1109" t="e">
        <f>IF(INDEX(Variables[Variable Type],$A1109)="","",
CONCATENATE("  - &amp;VariableID",TEXT($A1109,"0000"),
" {","VariableTypeCV:  ",CHAR(34),INDEX(Variables[Variable Type],$A1109),CHAR(34),
", VariableCode:  ",CHAR(34),INDEX(Variables[Variable Code],$A1109),CHAR(34),
", VariableNameCV:  ",CHAR(34),INDEX(Variables[Variable Name],$A1109),CHAR(34),
", VariableDefinition:  ",CHAR(34),INDEX(Variables[Variable Definition],$A1109),CHAR(34),
", SpecciationCV:  ",CHAR(34),INDEX(Variables[Speciation],$A1109),CHAR(34),
", NoDataValue:  ",CHAR(34),INDEX(Variables[No Data Value],$A1109),CHAR(34),"}"))</f>
        <v>#REF!</v>
      </c>
    </row>
    <row r="1110" spans="1:17" x14ac:dyDescent="0.25">
      <c r="A1110">
        <v>1107</v>
      </c>
      <c r="D1110" t="e">
        <f>IF(INDEX(People[First Name],$A1110)="","",
CONCATENATE("  - &amp;PersonID",TEXT($A1110,"0000"),
" {","PersonFirstName:  ",CHAR(34),INDEX(People[First Name],$A1110),CHAR(34),
", PersonMiddleName:  ",CHAR(34),INDEX(People[Middle Name],$A1110),CHAR(34),
", PersonLastName:  ",CHAR(34),INDEX(People[Last Name],$A1110),CHAR(34),"}"))</f>
        <v>#REF!</v>
      </c>
      <c r="E1110" t="e">
        <f>IF(INDEX(Organizations[Organization Type '[CV']],$A1110)="","",
CONCATENATE("  - &amp;OrganizationID",TEXT($A1110,"0000"),
" {","OrganizationTypeCV:  ",CHAR(34),INDEX(Organizations[Organization Type '[CV']],$A1110),CHAR(34),
", OrganizationCode:  ",CHAR(34),INDEX(Organizations[Organization Code],$A1110),CHAR(34),
", OrganizationName:  ",CHAR(34),INDEX(Organizations[Organization Name],$A1110),CHAR(34),
", OrganizationDescription:  ",CHAR(34),INDEX(Organizations[Organization Description],$A1110),CHAR(34),
", OrganizationLink:  ",CHAR(34),INDEX(Organizations[Organization Link],$A1110),CHAR(34),"}"))</f>
        <v>#REF!</v>
      </c>
      <c r="F1110" t="e">
        <f>IF(INDEX(People[First Name],$A1110)="","",
CONCATENATE("  - &amp;AffiliationID",TEXT($A1110,"0000"),
" {PersonID: *PersonID",TEXT($A1110,"0000"),
", OrganizationID: *OrganizationID",TEXT(MATCH(INDEX(People[Organization Name],$A1110),Organizations[Organization Name],0),"0000"),
", IsPrimaryOrganizationContact: , AffiliationStartDate: , AffiliationEndDate: , PrimaryPhone: ",
", PrimaryEmail: ",CHAR(34),INDEX(People[Primary Email],$A1110),CHAR(34),
", PrimaryAddress: ",CHAR(34),INDEX(People[Primary Address],$A1110),CHAR(34),
", PersonLink: }"))</f>
        <v>#REF!</v>
      </c>
      <c r="H1110" t="e">
        <f>IF(COUNTA(CitationInformation)=0,"",IF(INDEX(AuthorList[Author Name],$A1110)="","",
CONCATENATE("  - &amp;AuthorListID",TEXT($A1110,"0000"),
"  {CitationID: *CitationID0001",
", PersonID: *PersonID",TEXT(MATCH(INDEX(AuthorList[Author Name],$A1110),People[Full Name],0),"0000"),
", AuthorOrder: ",INDEX(AuthorList[Author Number],$A1110),"}")))</f>
        <v>#REF!</v>
      </c>
      <c r="K1110" t="e">
        <f>IF(INDEX(SamplingFeatures[Feature Code],$A1110)="","",
CONCATENATE("  - &amp;SamplingFeatureID",TEXT($A1110,"0000"),
" {","SamplingFeatureUUID:  ",CHAR(34),INDEX(SamplingFeatures[Sampling Feature UUID],$A1110),CHAR(34),
", SamplingFeatureTypeCV:  ",CHAR(34),INDEX(SamplingFeatures[Sampling Feature Type],$A1110),CHAR(34),
", SamplingFeatureCode:  ",CHAR(34),INDEX(SamplingFeatures[Feature Code],$A1110),CHAR(34),
", SamplingFeatureName:  ",CHAR(34),INDEX(SamplingFeatures[Feature Name],$A1110),CHAR(34),
", SamplingFeatureDescription:  ",CHAR(34),INDEX(SamplingFeatures[Feature Description],$A1110),CHAR(34),
", SamplingFeatureGeotypeCV:  ",CHAR(34),INDEX(SamplingFeatures[Feature Geo Type],$A1110),CHAR(34),
", FeatureGeometry:  ",CHAR(34),INDEX(SamplingFeatures[Feature Geometry],$A1110),CHAR(34),
", Elevation_m:  ",CHAR(34),INDEX(SamplingFeatures[Elevation_m],$A1110),CHAR(34),
", ElevationDatumCV:  ",CHAR(34),ElevationDatum,CHAR(34),"}"))</f>
        <v>#REF!</v>
      </c>
      <c r="L1110" t="e">
        <f>IF(INDEX(SamplingFeatures[Sampling Feature Type],$A1110)&lt;&gt;"Site","",
CONCATENATE("  - &amp;SiteID",TEXT(SUMPRODUCT(--($L$3:$L1109&lt;&gt;"")),"0000"),
" {","SamplingFeatureID:  *SamplingFeatureID",TEXT($A1110,"0000"),
", SiteTypeCV:  ",CHAR(34),INDEX(Sites[Site Type],$A1110),CHAR(34),
", Latitude:  ",INDEX(Sites[Latitude],$A1110),
", Longitude:  ",INDEX(Sites[Longitude],$A1110),
", SRSName:  ",CHAR(34),LatLonDatum,CHAR(34),"}"))</f>
        <v>#REF!</v>
      </c>
      <c r="M1110" t="e">
        <f>IF(INDEX(SamplingFeatures[Sampling Feature Type],$A1110)&lt;&gt;"Specimen","",
CONCATENATE("  - &amp;SpecimenID",TEXT(SUMPRODUCT(--($M$3:$M1109&lt;&gt;"")),"0000"),
" {","SamplingFeatureID:  *SamplingFeatureID",TEXT($A1110,"0000"),
", SpecimenTypeCV:  ",CHAR(34),INDEX(Specimens[Specimen Type],$A1110),CHAR(34),
", SpecimenMediumCV:  ",INDEX(Specimens[Specimen Medium],$A1110),
", IsFieldSpecimen:  ",CHAR(34),INDEX(Specimens[Is Field Specimen?],$A1110),CHAR(34),"}"))</f>
        <v>#REF!</v>
      </c>
      <c r="N1110" t="e">
        <f>IF(COUNTA(SpatialOffsets[])=0,"", IF(INDEX(SpatialOffsets[Spatial Offset Type],$A1110)="","",
CONCATENATE("  - &amp;SpatialOffsetID",TEXT($A1110,"0000"),
" {","SpatialOffsetTypeCV:  ",CHAR(34),INDEX(SpatialOffsets[Spatial Offset Type],$A1110),CHAR(34),
", Offset1Value:  ",INDEX(SpatialOffsets[Offset 1 Value],$A1110),
", Offset1UnitID:  ",CHAR(34),INDEX(SpatialOffsets[Offset 1 Unit],$A1110),CHAR(34),
", Offset2Value:  ",INDEX(SpatialOffsets[Offset 2 Value],$A1110),
", Offset2UnitID:  ",CHAR(34),INDEX(SpatialOffsets[Offset 2 Unit],$A1110),CHAR(34),
", Offset3Value:  ",INDEX(SpatialOffsets[Offset 3 Value],$A1110),
", Offset3UnitID:  ",CHAR(34),INDEX(SpatialOffsets[Offset 3 Unit],$A1110),CHAR(34),,"}")))</f>
        <v>#REF!</v>
      </c>
      <c r="O1110" t="e">
        <f>IF(COUNTA(RelatedFeatures[])=0,"", IF(INDEX(RelatedFeatures[First Sampling Feature Code],$A1110)="","",
CONCATENATE("  - &amp;RelationID",TEXT($A1110,"0000"),
" {","SamplingFeatureID:  *SamplingFeatureID",TEXT(MATCH(INDEX(RelatedFeatures[First Sampling Feature Code],$A1110),SamplingFeatures[Feature Code],0),"0000"),
", RelationshipTypeCV:  ",CHAR(34),INDEX(RelatedFeatures[Relationship Type],$A1110),CHAR(34),
", RelatedFeatureID: *SamplingFeatureID",TEXT(MATCH(INDEX(RelatedFeatures[Second Sampling Feature Code],$A1110),SamplingFeatures[Feature Code],0),"0000"),
", SpatialOffsetID:  ",IF(INDEX(RelatedFeatures[Offset Number],$A1110)="","",CONCATENATE("*SpatialOffsetID",TEXT(INDEX(RelatedFeatures[Offset Number],$A1110),"0000"))),"}")))</f>
        <v>#REF!</v>
      </c>
      <c r="P1110" t="e">
        <f>IF(INDEX(Methods[Method Type],$A1110)="","",
CONCATENATE("  - &amp;MethodID",TEXT($A1110,"0000"),
" {","MethodTypeCV:  ",CHAR(34),INDEX(Methods[Method Type],$A1110),CHAR(34),
", MethodCode:  ",CHAR(34),INDEX(Methods[Method Code],$A1110),CHAR(34),
", MethodName:  ",CHAR(34),INDEX(Methods[Method Name],$A1110),CHAR(34),
", MethodDescription:  ",CHAR(34),INDEX(Methods[Method Description],$A1110),CHAR(34),
", MethodLink:  ",CHAR(34),INDEX(Methods[Method Link],$A1110),CHAR(34),
", OrganizationID: *OrganizationID",TEXT(MATCH(INDEX(Methods[Organization Name],$A1110),Organizations[Organization Name],0),"0000"),"}"))</f>
        <v>#REF!</v>
      </c>
      <c r="Q1110" t="e">
        <f>IF(INDEX(Variables[Variable Type],$A1110)="","",
CONCATENATE("  - &amp;VariableID",TEXT($A1110,"0000"),
" {","VariableTypeCV:  ",CHAR(34),INDEX(Variables[Variable Type],$A1110),CHAR(34),
", VariableCode:  ",CHAR(34),INDEX(Variables[Variable Code],$A1110),CHAR(34),
", VariableNameCV:  ",CHAR(34),INDEX(Variables[Variable Name],$A1110),CHAR(34),
", VariableDefinition:  ",CHAR(34),INDEX(Variables[Variable Definition],$A1110),CHAR(34),
", SpecciationCV:  ",CHAR(34),INDEX(Variables[Speciation],$A1110),CHAR(34),
", NoDataValue:  ",CHAR(34),INDEX(Variables[No Data Value],$A1110),CHAR(34),"}"))</f>
        <v>#REF!</v>
      </c>
    </row>
    <row r="1111" spans="1:17" x14ac:dyDescent="0.25">
      <c r="A1111">
        <v>1108</v>
      </c>
      <c r="D1111" t="e">
        <f>IF(INDEX(People[First Name],$A1111)="","",
CONCATENATE("  - &amp;PersonID",TEXT($A1111,"0000"),
" {","PersonFirstName:  ",CHAR(34),INDEX(People[First Name],$A1111),CHAR(34),
", PersonMiddleName:  ",CHAR(34),INDEX(People[Middle Name],$A1111),CHAR(34),
", PersonLastName:  ",CHAR(34),INDEX(People[Last Name],$A1111),CHAR(34),"}"))</f>
        <v>#REF!</v>
      </c>
      <c r="E1111" t="e">
        <f>IF(INDEX(Organizations[Organization Type '[CV']],$A1111)="","",
CONCATENATE("  - &amp;OrganizationID",TEXT($A1111,"0000"),
" {","OrganizationTypeCV:  ",CHAR(34),INDEX(Organizations[Organization Type '[CV']],$A1111),CHAR(34),
", OrganizationCode:  ",CHAR(34),INDEX(Organizations[Organization Code],$A1111),CHAR(34),
", OrganizationName:  ",CHAR(34),INDEX(Organizations[Organization Name],$A1111),CHAR(34),
", OrganizationDescription:  ",CHAR(34),INDEX(Organizations[Organization Description],$A1111),CHAR(34),
", OrganizationLink:  ",CHAR(34),INDEX(Organizations[Organization Link],$A1111),CHAR(34),"}"))</f>
        <v>#REF!</v>
      </c>
      <c r="F1111" t="e">
        <f>IF(INDEX(People[First Name],$A1111)="","",
CONCATENATE("  - &amp;AffiliationID",TEXT($A1111,"0000"),
" {PersonID: *PersonID",TEXT($A1111,"0000"),
", OrganizationID: *OrganizationID",TEXT(MATCH(INDEX(People[Organization Name],$A1111),Organizations[Organization Name],0),"0000"),
", IsPrimaryOrganizationContact: , AffiliationStartDate: , AffiliationEndDate: , PrimaryPhone: ",
", PrimaryEmail: ",CHAR(34),INDEX(People[Primary Email],$A1111),CHAR(34),
", PrimaryAddress: ",CHAR(34),INDEX(People[Primary Address],$A1111),CHAR(34),
", PersonLink: }"))</f>
        <v>#REF!</v>
      </c>
      <c r="H1111" t="e">
        <f>IF(COUNTA(CitationInformation)=0,"",IF(INDEX(AuthorList[Author Name],$A1111)="","",
CONCATENATE("  - &amp;AuthorListID",TEXT($A1111,"0000"),
"  {CitationID: *CitationID0001",
", PersonID: *PersonID",TEXT(MATCH(INDEX(AuthorList[Author Name],$A1111),People[Full Name],0),"0000"),
", AuthorOrder: ",INDEX(AuthorList[Author Number],$A1111),"}")))</f>
        <v>#REF!</v>
      </c>
      <c r="K1111" t="e">
        <f>IF(INDEX(SamplingFeatures[Feature Code],$A1111)="","",
CONCATENATE("  - &amp;SamplingFeatureID",TEXT($A1111,"0000"),
" {","SamplingFeatureUUID:  ",CHAR(34),INDEX(SamplingFeatures[Sampling Feature UUID],$A1111),CHAR(34),
", SamplingFeatureTypeCV:  ",CHAR(34),INDEX(SamplingFeatures[Sampling Feature Type],$A1111),CHAR(34),
", SamplingFeatureCode:  ",CHAR(34),INDEX(SamplingFeatures[Feature Code],$A1111),CHAR(34),
", SamplingFeatureName:  ",CHAR(34),INDEX(SamplingFeatures[Feature Name],$A1111),CHAR(34),
", SamplingFeatureDescription:  ",CHAR(34),INDEX(SamplingFeatures[Feature Description],$A1111),CHAR(34),
", SamplingFeatureGeotypeCV:  ",CHAR(34),INDEX(SamplingFeatures[Feature Geo Type],$A1111),CHAR(34),
", FeatureGeometry:  ",CHAR(34),INDEX(SamplingFeatures[Feature Geometry],$A1111),CHAR(34),
", Elevation_m:  ",CHAR(34),INDEX(SamplingFeatures[Elevation_m],$A1111),CHAR(34),
", ElevationDatumCV:  ",CHAR(34),ElevationDatum,CHAR(34),"}"))</f>
        <v>#REF!</v>
      </c>
      <c r="L1111" t="e">
        <f>IF(INDEX(SamplingFeatures[Sampling Feature Type],$A1111)&lt;&gt;"Site","",
CONCATENATE("  - &amp;SiteID",TEXT(SUMPRODUCT(--($L$3:$L1110&lt;&gt;"")),"0000"),
" {","SamplingFeatureID:  *SamplingFeatureID",TEXT($A1111,"0000"),
", SiteTypeCV:  ",CHAR(34),INDEX(Sites[Site Type],$A1111),CHAR(34),
", Latitude:  ",INDEX(Sites[Latitude],$A1111),
", Longitude:  ",INDEX(Sites[Longitude],$A1111),
", SRSName:  ",CHAR(34),LatLonDatum,CHAR(34),"}"))</f>
        <v>#REF!</v>
      </c>
      <c r="M1111" t="e">
        <f>IF(INDEX(SamplingFeatures[Sampling Feature Type],$A1111)&lt;&gt;"Specimen","",
CONCATENATE("  - &amp;SpecimenID",TEXT(SUMPRODUCT(--($M$3:$M1110&lt;&gt;"")),"0000"),
" {","SamplingFeatureID:  *SamplingFeatureID",TEXT($A1111,"0000"),
", SpecimenTypeCV:  ",CHAR(34),INDEX(Specimens[Specimen Type],$A1111),CHAR(34),
", SpecimenMediumCV:  ",INDEX(Specimens[Specimen Medium],$A1111),
", IsFieldSpecimen:  ",CHAR(34),INDEX(Specimens[Is Field Specimen?],$A1111),CHAR(34),"}"))</f>
        <v>#REF!</v>
      </c>
      <c r="N1111" t="e">
        <f>IF(COUNTA(SpatialOffsets[])=0,"", IF(INDEX(SpatialOffsets[Spatial Offset Type],$A1111)="","",
CONCATENATE("  - &amp;SpatialOffsetID",TEXT($A1111,"0000"),
" {","SpatialOffsetTypeCV:  ",CHAR(34),INDEX(SpatialOffsets[Spatial Offset Type],$A1111),CHAR(34),
", Offset1Value:  ",INDEX(SpatialOffsets[Offset 1 Value],$A1111),
", Offset1UnitID:  ",CHAR(34),INDEX(SpatialOffsets[Offset 1 Unit],$A1111),CHAR(34),
", Offset2Value:  ",INDEX(SpatialOffsets[Offset 2 Value],$A1111),
", Offset2UnitID:  ",CHAR(34),INDEX(SpatialOffsets[Offset 2 Unit],$A1111),CHAR(34),
", Offset3Value:  ",INDEX(SpatialOffsets[Offset 3 Value],$A1111),
", Offset3UnitID:  ",CHAR(34),INDEX(SpatialOffsets[Offset 3 Unit],$A1111),CHAR(34),,"}")))</f>
        <v>#REF!</v>
      </c>
      <c r="O1111" t="e">
        <f>IF(COUNTA(RelatedFeatures[])=0,"", IF(INDEX(RelatedFeatures[First Sampling Feature Code],$A1111)="","",
CONCATENATE("  - &amp;RelationID",TEXT($A1111,"0000"),
" {","SamplingFeatureID:  *SamplingFeatureID",TEXT(MATCH(INDEX(RelatedFeatures[First Sampling Feature Code],$A1111),SamplingFeatures[Feature Code],0),"0000"),
", RelationshipTypeCV:  ",CHAR(34),INDEX(RelatedFeatures[Relationship Type],$A1111),CHAR(34),
", RelatedFeatureID: *SamplingFeatureID",TEXT(MATCH(INDEX(RelatedFeatures[Second Sampling Feature Code],$A1111),SamplingFeatures[Feature Code],0),"0000"),
", SpatialOffsetID:  ",IF(INDEX(RelatedFeatures[Offset Number],$A1111)="","",CONCATENATE("*SpatialOffsetID",TEXT(INDEX(RelatedFeatures[Offset Number],$A1111),"0000"))),"}")))</f>
        <v>#REF!</v>
      </c>
      <c r="P1111" t="e">
        <f>IF(INDEX(Methods[Method Type],$A1111)="","",
CONCATENATE("  - &amp;MethodID",TEXT($A1111,"0000"),
" {","MethodTypeCV:  ",CHAR(34),INDEX(Methods[Method Type],$A1111),CHAR(34),
", MethodCode:  ",CHAR(34),INDEX(Methods[Method Code],$A1111),CHAR(34),
", MethodName:  ",CHAR(34),INDEX(Methods[Method Name],$A1111),CHAR(34),
", MethodDescription:  ",CHAR(34),INDEX(Methods[Method Description],$A1111),CHAR(34),
", MethodLink:  ",CHAR(34),INDEX(Methods[Method Link],$A1111),CHAR(34),
", OrganizationID: *OrganizationID",TEXT(MATCH(INDEX(Methods[Organization Name],$A1111),Organizations[Organization Name],0),"0000"),"}"))</f>
        <v>#REF!</v>
      </c>
      <c r="Q1111" t="e">
        <f>IF(INDEX(Variables[Variable Type],$A1111)="","",
CONCATENATE("  - &amp;VariableID",TEXT($A1111,"0000"),
" {","VariableTypeCV:  ",CHAR(34),INDEX(Variables[Variable Type],$A1111),CHAR(34),
", VariableCode:  ",CHAR(34),INDEX(Variables[Variable Code],$A1111),CHAR(34),
", VariableNameCV:  ",CHAR(34),INDEX(Variables[Variable Name],$A1111),CHAR(34),
", VariableDefinition:  ",CHAR(34),INDEX(Variables[Variable Definition],$A1111),CHAR(34),
", SpecciationCV:  ",CHAR(34),INDEX(Variables[Speciation],$A1111),CHAR(34),
", NoDataValue:  ",CHAR(34),INDEX(Variables[No Data Value],$A1111),CHAR(34),"}"))</f>
        <v>#REF!</v>
      </c>
    </row>
    <row r="1112" spans="1:17" x14ac:dyDescent="0.25">
      <c r="A1112">
        <v>1109</v>
      </c>
      <c r="D1112" t="e">
        <f>IF(INDEX(People[First Name],$A1112)="","",
CONCATENATE("  - &amp;PersonID",TEXT($A1112,"0000"),
" {","PersonFirstName:  ",CHAR(34),INDEX(People[First Name],$A1112),CHAR(34),
", PersonMiddleName:  ",CHAR(34),INDEX(People[Middle Name],$A1112),CHAR(34),
", PersonLastName:  ",CHAR(34),INDEX(People[Last Name],$A1112),CHAR(34),"}"))</f>
        <v>#REF!</v>
      </c>
      <c r="E1112" t="e">
        <f>IF(INDEX(Organizations[Organization Type '[CV']],$A1112)="","",
CONCATENATE("  - &amp;OrganizationID",TEXT($A1112,"0000"),
" {","OrganizationTypeCV:  ",CHAR(34),INDEX(Organizations[Organization Type '[CV']],$A1112),CHAR(34),
", OrganizationCode:  ",CHAR(34),INDEX(Organizations[Organization Code],$A1112),CHAR(34),
", OrganizationName:  ",CHAR(34),INDEX(Organizations[Organization Name],$A1112),CHAR(34),
", OrganizationDescription:  ",CHAR(34),INDEX(Organizations[Organization Description],$A1112),CHAR(34),
", OrganizationLink:  ",CHAR(34),INDEX(Organizations[Organization Link],$A1112),CHAR(34),"}"))</f>
        <v>#REF!</v>
      </c>
      <c r="F1112" t="e">
        <f>IF(INDEX(People[First Name],$A1112)="","",
CONCATENATE("  - &amp;AffiliationID",TEXT($A1112,"0000"),
" {PersonID: *PersonID",TEXT($A1112,"0000"),
", OrganizationID: *OrganizationID",TEXT(MATCH(INDEX(People[Organization Name],$A1112),Organizations[Organization Name],0),"0000"),
", IsPrimaryOrganizationContact: , AffiliationStartDate: , AffiliationEndDate: , PrimaryPhone: ",
", PrimaryEmail: ",CHAR(34),INDEX(People[Primary Email],$A1112),CHAR(34),
", PrimaryAddress: ",CHAR(34),INDEX(People[Primary Address],$A1112),CHAR(34),
", PersonLink: }"))</f>
        <v>#REF!</v>
      </c>
      <c r="H1112" t="e">
        <f>IF(COUNTA(CitationInformation)=0,"",IF(INDEX(AuthorList[Author Name],$A1112)="","",
CONCATENATE("  - &amp;AuthorListID",TEXT($A1112,"0000"),
"  {CitationID: *CitationID0001",
", PersonID: *PersonID",TEXT(MATCH(INDEX(AuthorList[Author Name],$A1112),People[Full Name],0),"0000"),
", AuthorOrder: ",INDEX(AuthorList[Author Number],$A1112),"}")))</f>
        <v>#REF!</v>
      </c>
      <c r="K1112" t="e">
        <f>IF(INDEX(SamplingFeatures[Feature Code],$A1112)="","",
CONCATENATE("  - &amp;SamplingFeatureID",TEXT($A1112,"0000"),
" {","SamplingFeatureUUID:  ",CHAR(34),INDEX(SamplingFeatures[Sampling Feature UUID],$A1112),CHAR(34),
", SamplingFeatureTypeCV:  ",CHAR(34),INDEX(SamplingFeatures[Sampling Feature Type],$A1112),CHAR(34),
", SamplingFeatureCode:  ",CHAR(34),INDEX(SamplingFeatures[Feature Code],$A1112),CHAR(34),
", SamplingFeatureName:  ",CHAR(34),INDEX(SamplingFeatures[Feature Name],$A1112),CHAR(34),
", SamplingFeatureDescription:  ",CHAR(34),INDEX(SamplingFeatures[Feature Description],$A1112),CHAR(34),
", SamplingFeatureGeotypeCV:  ",CHAR(34),INDEX(SamplingFeatures[Feature Geo Type],$A1112),CHAR(34),
", FeatureGeometry:  ",CHAR(34),INDEX(SamplingFeatures[Feature Geometry],$A1112),CHAR(34),
", Elevation_m:  ",CHAR(34),INDEX(SamplingFeatures[Elevation_m],$A1112),CHAR(34),
", ElevationDatumCV:  ",CHAR(34),ElevationDatum,CHAR(34),"}"))</f>
        <v>#REF!</v>
      </c>
      <c r="L1112" t="e">
        <f>IF(INDEX(SamplingFeatures[Sampling Feature Type],$A1112)&lt;&gt;"Site","",
CONCATENATE("  - &amp;SiteID",TEXT(SUMPRODUCT(--($L$3:$L1111&lt;&gt;"")),"0000"),
" {","SamplingFeatureID:  *SamplingFeatureID",TEXT($A1112,"0000"),
", SiteTypeCV:  ",CHAR(34),INDEX(Sites[Site Type],$A1112),CHAR(34),
", Latitude:  ",INDEX(Sites[Latitude],$A1112),
", Longitude:  ",INDEX(Sites[Longitude],$A1112),
", SRSName:  ",CHAR(34),LatLonDatum,CHAR(34),"}"))</f>
        <v>#REF!</v>
      </c>
      <c r="M1112" t="e">
        <f>IF(INDEX(SamplingFeatures[Sampling Feature Type],$A1112)&lt;&gt;"Specimen","",
CONCATENATE("  - &amp;SpecimenID",TEXT(SUMPRODUCT(--($M$3:$M1111&lt;&gt;"")),"0000"),
" {","SamplingFeatureID:  *SamplingFeatureID",TEXT($A1112,"0000"),
", SpecimenTypeCV:  ",CHAR(34),INDEX(Specimens[Specimen Type],$A1112),CHAR(34),
", SpecimenMediumCV:  ",INDEX(Specimens[Specimen Medium],$A1112),
", IsFieldSpecimen:  ",CHAR(34),INDEX(Specimens[Is Field Specimen?],$A1112),CHAR(34),"}"))</f>
        <v>#REF!</v>
      </c>
      <c r="N1112" t="e">
        <f>IF(COUNTA(SpatialOffsets[])=0,"", IF(INDEX(SpatialOffsets[Spatial Offset Type],$A1112)="","",
CONCATENATE("  - &amp;SpatialOffsetID",TEXT($A1112,"0000"),
" {","SpatialOffsetTypeCV:  ",CHAR(34),INDEX(SpatialOffsets[Spatial Offset Type],$A1112),CHAR(34),
", Offset1Value:  ",INDEX(SpatialOffsets[Offset 1 Value],$A1112),
", Offset1UnitID:  ",CHAR(34),INDEX(SpatialOffsets[Offset 1 Unit],$A1112),CHAR(34),
", Offset2Value:  ",INDEX(SpatialOffsets[Offset 2 Value],$A1112),
", Offset2UnitID:  ",CHAR(34),INDEX(SpatialOffsets[Offset 2 Unit],$A1112),CHAR(34),
", Offset3Value:  ",INDEX(SpatialOffsets[Offset 3 Value],$A1112),
", Offset3UnitID:  ",CHAR(34),INDEX(SpatialOffsets[Offset 3 Unit],$A1112),CHAR(34),,"}")))</f>
        <v>#REF!</v>
      </c>
      <c r="O1112" t="e">
        <f>IF(COUNTA(RelatedFeatures[])=0,"", IF(INDEX(RelatedFeatures[First Sampling Feature Code],$A1112)="","",
CONCATENATE("  - &amp;RelationID",TEXT($A1112,"0000"),
" {","SamplingFeatureID:  *SamplingFeatureID",TEXT(MATCH(INDEX(RelatedFeatures[First Sampling Feature Code],$A1112),SamplingFeatures[Feature Code],0),"0000"),
", RelationshipTypeCV:  ",CHAR(34),INDEX(RelatedFeatures[Relationship Type],$A1112),CHAR(34),
", RelatedFeatureID: *SamplingFeatureID",TEXT(MATCH(INDEX(RelatedFeatures[Second Sampling Feature Code],$A1112),SamplingFeatures[Feature Code],0),"0000"),
", SpatialOffsetID:  ",IF(INDEX(RelatedFeatures[Offset Number],$A1112)="","",CONCATENATE("*SpatialOffsetID",TEXT(INDEX(RelatedFeatures[Offset Number],$A1112),"0000"))),"}")))</f>
        <v>#REF!</v>
      </c>
      <c r="P1112" t="e">
        <f>IF(INDEX(Methods[Method Type],$A1112)="","",
CONCATENATE("  - &amp;MethodID",TEXT($A1112,"0000"),
" {","MethodTypeCV:  ",CHAR(34),INDEX(Methods[Method Type],$A1112),CHAR(34),
", MethodCode:  ",CHAR(34),INDEX(Methods[Method Code],$A1112),CHAR(34),
", MethodName:  ",CHAR(34),INDEX(Methods[Method Name],$A1112),CHAR(34),
", MethodDescription:  ",CHAR(34),INDEX(Methods[Method Description],$A1112),CHAR(34),
", MethodLink:  ",CHAR(34),INDEX(Methods[Method Link],$A1112),CHAR(34),
", OrganizationID: *OrganizationID",TEXT(MATCH(INDEX(Methods[Organization Name],$A1112),Organizations[Organization Name],0),"0000"),"}"))</f>
        <v>#REF!</v>
      </c>
      <c r="Q1112" t="e">
        <f>IF(INDEX(Variables[Variable Type],$A1112)="","",
CONCATENATE("  - &amp;VariableID",TEXT($A1112,"0000"),
" {","VariableTypeCV:  ",CHAR(34),INDEX(Variables[Variable Type],$A1112),CHAR(34),
", VariableCode:  ",CHAR(34),INDEX(Variables[Variable Code],$A1112),CHAR(34),
", VariableNameCV:  ",CHAR(34),INDEX(Variables[Variable Name],$A1112),CHAR(34),
", VariableDefinition:  ",CHAR(34),INDEX(Variables[Variable Definition],$A1112),CHAR(34),
", SpecciationCV:  ",CHAR(34),INDEX(Variables[Speciation],$A1112),CHAR(34),
", NoDataValue:  ",CHAR(34),INDEX(Variables[No Data Value],$A1112),CHAR(34),"}"))</f>
        <v>#REF!</v>
      </c>
    </row>
    <row r="1113" spans="1:17" x14ac:dyDescent="0.25">
      <c r="A1113">
        <v>1110</v>
      </c>
      <c r="D1113" t="e">
        <f>IF(INDEX(People[First Name],$A1113)="","",
CONCATENATE("  - &amp;PersonID",TEXT($A1113,"0000"),
" {","PersonFirstName:  ",CHAR(34),INDEX(People[First Name],$A1113),CHAR(34),
", PersonMiddleName:  ",CHAR(34),INDEX(People[Middle Name],$A1113),CHAR(34),
", PersonLastName:  ",CHAR(34),INDEX(People[Last Name],$A1113),CHAR(34),"}"))</f>
        <v>#REF!</v>
      </c>
      <c r="E1113" t="e">
        <f>IF(INDEX(Organizations[Organization Type '[CV']],$A1113)="","",
CONCATENATE("  - &amp;OrganizationID",TEXT($A1113,"0000"),
" {","OrganizationTypeCV:  ",CHAR(34),INDEX(Organizations[Organization Type '[CV']],$A1113),CHAR(34),
", OrganizationCode:  ",CHAR(34),INDEX(Organizations[Organization Code],$A1113),CHAR(34),
", OrganizationName:  ",CHAR(34),INDEX(Organizations[Organization Name],$A1113),CHAR(34),
", OrganizationDescription:  ",CHAR(34),INDEX(Organizations[Organization Description],$A1113),CHAR(34),
", OrganizationLink:  ",CHAR(34),INDEX(Organizations[Organization Link],$A1113),CHAR(34),"}"))</f>
        <v>#REF!</v>
      </c>
      <c r="F1113" t="e">
        <f>IF(INDEX(People[First Name],$A1113)="","",
CONCATENATE("  - &amp;AffiliationID",TEXT($A1113,"0000"),
" {PersonID: *PersonID",TEXT($A1113,"0000"),
", OrganizationID: *OrganizationID",TEXT(MATCH(INDEX(People[Organization Name],$A1113),Organizations[Organization Name],0),"0000"),
", IsPrimaryOrganizationContact: , AffiliationStartDate: , AffiliationEndDate: , PrimaryPhone: ",
", PrimaryEmail: ",CHAR(34),INDEX(People[Primary Email],$A1113),CHAR(34),
", PrimaryAddress: ",CHAR(34),INDEX(People[Primary Address],$A1113),CHAR(34),
", PersonLink: }"))</f>
        <v>#REF!</v>
      </c>
      <c r="H1113" t="e">
        <f>IF(COUNTA(CitationInformation)=0,"",IF(INDEX(AuthorList[Author Name],$A1113)="","",
CONCATENATE("  - &amp;AuthorListID",TEXT($A1113,"0000"),
"  {CitationID: *CitationID0001",
", PersonID: *PersonID",TEXT(MATCH(INDEX(AuthorList[Author Name],$A1113),People[Full Name],0),"0000"),
", AuthorOrder: ",INDEX(AuthorList[Author Number],$A1113),"}")))</f>
        <v>#REF!</v>
      </c>
      <c r="K1113" t="e">
        <f>IF(INDEX(SamplingFeatures[Feature Code],$A1113)="","",
CONCATENATE("  - &amp;SamplingFeatureID",TEXT($A1113,"0000"),
" {","SamplingFeatureUUID:  ",CHAR(34),INDEX(SamplingFeatures[Sampling Feature UUID],$A1113),CHAR(34),
", SamplingFeatureTypeCV:  ",CHAR(34),INDEX(SamplingFeatures[Sampling Feature Type],$A1113),CHAR(34),
", SamplingFeatureCode:  ",CHAR(34),INDEX(SamplingFeatures[Feature Code],$A1113),CHAR(34),
", SamplingFeatureName:  ",CHAR(34),INDEX(SamplingFeatures[Feature Name],$A1113),CHAR(34),
", SamplingFeatureDescription:  ",CHAR(34),INDEX(SamplingFeatures[Feature Description],$A1113),CHAR(34),
", SamplingFeatureGeotypeCV:  ",CHAR(34),INDEX(SamplingFeatures[Feature Geo Type],$A1113),CHAR(34),
", FeatureGeometry:  ",CHAR(34),INDEX(SamplingFeatures[Feature Geometry],$A1113),CHAR(34),
", Elevation_m:  ",CHAR(34),INDEX(SamplingFeatures[Elevation_m],$A1113),CHAR(34),
", ElevationDatumCV:  ",CHAR(34),ElevationDatum,CHAR(34),"}"))</f>
        <v>#REF!</v>
      </c>
      <c r="L1113" t="e">
        <f>IF(INDEX(SamplingFeatures[Sampling Feature Type],$A1113)&lt;&gt;"Site","",
CONCATENATE("  - &amp;SiteID",TEXT(SUMPRODUCT(--($L$3:$L1112&lt;&gt;"")),"0000"),
" {","SamplingFeatureID:  *SamplingFeatureID",TEXT($A1113,"0000"),
", SiteTypeCV:  ",CHAR(34),INDEX(Sites[Site Type],$A1113),CHAR(34),
", Latitude:  ",INDEX(Sites[Latitude],$A1113),
", Longitude:  ",INDEX(Sites[Longitude],$A1113),
", SRSName:  ",CHAR(34),LatLonDatum,CHAR(34),"}"))</f>
        <v>#REF!</v>
      </c>
      <c r="M1113" t="e">
        <f>IF(INDEX(SamplingFeatures[Sampling Feature Type],$A1113)&lt;&gt;"Specimen","",
CONCATENATE("  - &amp;SpecimenID",TEXT(SUMPRODUCT(--($M$3:$M1112&lt;&gt;"")),"0000"),
" {","SamplingFeatureID:  *SamplingFeatureID",TEXT($A1113,"0000"),
", SpecimenTypeCV:  ",CHAR(34),INDEX(Specimens[Specimen Type],$A1113),CHAR(34),
", SpecimenMediumCV:  ",INDEX(Specimens[Specimen Medium],$A1113),
", IsFieldSpecimen:  ",CHAR(34),INDEX(Specimens[Is Field Specimen?],$A1113),CHAR(34),"}"))</f>
        <v>#REF!</v>
      </c>
      <c r="N1113" t="e">
        <f>IF(COUNTA(SpatialOffsets[])=0,"", IF(INDEX(SpatialOffsets[Spatial Offset Type],$A1113)="","",
CONCATENATE("  - &amp;SpatialOffsetID",TEXT($A1113,"0000"),
" {","SpatialOffsetTypeCV:  ",CHAR(34),INDEX(SpatialOffsets[Spatial Offset Type],$A1113),CHAR(34),
", Offset1Value:  ",INDEX(SpatialOffsets[Offset 1 Value],$A1113),
", Offset1UnitID:  ",CHAR(34),INDEX(SpatialOffsets[Offset 1 Unit],$A1113),CHAR(34),
", Offset2Value:  ",INDEX(SpatialOffsets[Offset 2 Value],$A1113),
", Offset2UnitID:  ",CHAR(34),INDEX(SpatialOffsets[Offset 2 Unit],$A1113),CHAR(34),
", Offset3Value:  ",INDEX(SpatialOffsets[Offset 3 Value],$A1113),
", Offset3UnitID:  ",CHAR(34),INDEX(SpatialOffsets[Offset 3 Unit],$A1113),CHAR(34),,"}")))</f>
        <v>#REF!</v>
      </c>
      <c r="O1113" t="e">
        <f>IF(COUNTA(RelatedFeatures[])=0,"", IF(INDEX(RelatedFeatures[First Sampling Feature Code],$A1113)="","",
CONCATENATE("  - &amp;RelationID",TEXT($A1113,"0000"),
" {","SamplingFeatureID:  *SamplingFeatureID",TEXT(MATCH(INDEX(RelatedFeatures[First Sampling Feature Code],$A1113),SamplingFeatures[Feature Code],0),"0000"),
", RelationshipTypeCV:  ",CHAR(34),INDEX(RelatedFeatures[Relationship Type],$A1113),CHAR(34),
", RelatedFeatureID: *SamplingFeatureID",TEXT(MATCH(INDEX(RelatedFeatures[Second Sampling Feature Code],$A1113),SamplingFeatures[Feature Code],0),"0000"),
", SpatialOffsetID:  ",IF(INDEX(RelatedFeatures[Offset Number],$A1113)="","",CONCATENATE("*SpatialOffsetID",TEXT(INDEX(RelatedFeatures[Offset Number],$A1113),"0000"))),"}")))</f>
        <v>#REF!</v>
      </c>
      <c r="P1113" t="e">
        <f>IF(INDEX(Methods[Method Type],$A1113)="","",
CONCATENATE("  - &amp;MethodID",TEXT($A1113,"0000"),
" {","MethodTypeCV:  ",CHAR(34),INDEX(Methods[Method Type],$A1113),CHAR(34),
", MethodCode:  ",CHAR(34),INDEX(Methods[Method Code],$A1113),CHAR(34),
", MethodName:  ",CHAR(34),INDEX(Methods[Method Name],$A1113),CHAR(34),
", MethodDescription:  ",CHAR(34),INDEX(Methods[Method Description],$A1113),CHAR(34),
", MethodLink:  ",CHAR(34),INDEX(Methods[Method Link],$A1113),CHAR(34),
", OrganizationID: *OrganizationID",TEXT(MATCH(INDEX(Methods[Organization Name],$A1113),Organizations[Organization Name],0),"0000"),"}"))</f>
        <v>#REF!</v>
      </c>
      <c r="Q1113" t="e">
        <f>IF(INDEX(Variables[Variable Type],$A1113)="","",
CONCATENATE("  - &amp;VariableID",TEXT($A1113,"0000"),
" {","VariableTypeCV:  ",CHAR(34),INDEX(Variables[Variable Type],$A1113),CHAR(34),
", VariableCode:  ",CHAR(34),INDEX(Variables[Variable Code],$A1113),CHAR(34),
", VariableNameCV:  ",CHAR(34),INDEX(Variables[Variable Name],$A1113),CHAR(34),
", VariableDefinition:  ",CHAR(34),INDEX(Variables[Variable Definition],$A1113),CHAR(34),
", SpecciationCV:  ",CHAR(34),INDEX(Variables[Speciation],$A1113),CHAR(34),
", NoDataValue:  ",CHAR(34),INDEX(Variables[No Data Value],$A1113),CHAR(34),"}"))</f>
        <v>#REF!</v>
      </c>
    </row>
    <row r="1114" spans="1:17" x14ac:dyDescent="0.25">
      <c r="A1114">
        <v>1111</v>
      </c>
      <c r="D1114" t="e">
        <f>IF(INDEX(People[First Name],$A1114)="","",
CONCATENATE("  - &amp;PersonID",TEXT($A1114,"0000"),
" {","PersonFirstName:  ",CHAR(34),INDEX(People[First Name],$A1114),CHAR(34),
", PersonMiddleName:  ",CHAR(34),INDEX(People[Middle Name],$A1114),CHAR(34),
", PersonLastName:  ",CHAR(34),INDEX(People[Last Name],$A1114),CHAR(34),"}"))</f>
        <v>#REF!</v>
      </c>
      <c r="E1114" t="e">
        <f>IF(INDEX(Organizations[Organization Type '[CV']],$A1114)="","",
CONCATENATE("  - &amp;OrganizationID",TEXT($A1114,"0000"),
" {","OrganizationTypeCV:  ",CHAR(34),INDEX(Organizations[Organization Type '[CV']],$A1114),CHAR(34),
", OrganizationCode:  ",CHAR(34),INDEX(Organizations[Organization Code],$A1114),CHAR(34),
", OrganizationName:  ",CHAR(34),INDEX(Organizations[Organization Name],$A1114),CHAR(34),
", OrganizationDescription:  ",CHAR(34),INDEX(Organizations[Organization Description],$A1114),CHAR(34),
", OrganizationLink:  ",CHAR(34),INDEX(Organizations[Organization Link],$A1114),CHAR(34),"}"))</f>
        <v>#REF!</v>
      </c>
      <c r="F1114" t="e">
        <f>IF(INDEX(People[First Name],$A1114)="","",
CONCATENATE("  - &amp;AffiliationID",TEXT($A1114,"0000"),
" {PersonID: *PersonID",TEXT($A1114,"0000"),
", OrganizationID: *OrganizationID",TEXT(MATCH(INDEX(People[Organization Name],$A1114),Organizations[Organization Name],0),"0000"),
", IsPrimaryOrganizationContact: , AffiliationStartDate: , AffiliationEndDate: , PrimaryPhone: ",
", PrimaryEmail: ",CHAR(34),INDEX(People[Primary Email],$A1114),CHAR(34),
", PrimaryAddress: ",CHAR(34),INDEX(People[Primary Address],$A1114),CHAR(34),
", PersonLink: }"))</f>
        <v>#REF!</v>
      </c>
      <c r="H1114" t="e">
        <f>IF(COUNTA(CitationInformation)=0,"",IF(INDEX(AuthorList[Author Name],$A1114)="","",
CONCATENATE("  - &amp;AuthorListID",TEXT($A1114,"0000"),
"  {CitationID: *CitationID0001",
", PersonID: *PersonID",TEXT(MATCH(INDEX(AuthorList[Author Name],$A1114),People[Full Name],0),"0000"),
", AuthorOrder: ",INDEX(AuthorList[Author Number],$A1114),"}")))</f>
        <v>#REF!</v>
      </c>
      <c r="K1114" t="e">
        <f>IF(INDEX(SamplingFeatures[Feature Code],$A1114)="","",
CONCATENATE("  - &amp;SamplingFeatureID",TEXT($A1114,"0000"),
" {","SamplingFeatureUUID:  ",CHAR(34),INDEX(SamplingFeatures[Sampling Feature UUID],$A1114),CHAR(34),
", SamplingFeatureTypeCV:  ",CHAR(34),INDEX(SamplingFeatures[Sampling Feature Type],$A1114),CHAR(34),
", SamplingFeatureCode:  ",CHAR(34),INDEX(SamplingFeatures[Feature Code],$A1114),CHAR(34),
", SamplingFeatureName:  ",CHAR(34),INDEX(SamplingFeatures[Feature Name],$A1114),CHAR(34),
", SamplingFeatureDescription:  ",CHAR(34),INDEX(SamplingFeatures[Feature Description],$A1114),CHAR(34),
", SamplingFeatureGeotypeCV:  ",CHAR(34),INDEX(SamplingFeatures[Feature Geo Type],$A1114),CHAR(34),
", FeatureGeometry:  ",CHAR(34),INDEX(SamplingFeatures[Feature Geometry],$A1114),CHAR(34),
", Elevation_m:  ",CHAR(34),INDEX(SamplingFeatures[Elevation_m],$A1114),CHAR(34),
", ElevationDatumCV:  ",CHAR(34),ElevationDatum,CHAR(34),"}"))</f>
        <v>#REF!</v>
      </c>
      <c r="L1114" t="e">
        <f>IF(INDEX(SamplingFeatures[Sampling Feature Type],$A1114)&lt;&gt;"Site","",
CONCATENATE("  - &amp;SiteID",TEXT(SUMPRODUCT(--($L$3:$L1113&lt;&gt;"")),"0000"),
" {","SamplingFeatureID:  *SamplingFeatureID",TEXT($A1114,"0000"),
", SiteTypeCV:  ",CHAR(34),INDEX(Sites[Site Type],$A1114),CHAR(34),
", Latitude:  ",INDEX(Sites[Latitude],$A1114),
", Longitude:  ",INDEX(Sites[Longitude],$A1114),
", SRSName:  ",CHAR(34),LatLonDatum,CHAR(34),"}"))</f>
        <v>#REF!</v>
      </c>
      <c r="M1114" t="e">
        <f>IF(INDEX(SamplingFeatures[Sampling Feature Type],$A1114)&lt;&gt;"Specimen","",
CONCATENATE("  - &amp;SpecimenID",TEXT(SUMPRODUCT(--($M$3:$M1113&lt;&gt;"")),"0000"),
" {","SamplingFeatureID:  *SamplingFeatureID",TEXT($A1114,"0000"),
", SpecimenTypeCV:  ",CHAR(34),INDEX(Specimens[Specimen Type],$A1114),CHAR(34),
", SpecimenMediumCV:  ",INDEX(Specimens[Specimen Medium],$A1114),
", IsFieldSpecimen:  ",CHAR(34),INDEX(Specimens[Is Field Specimen?],$A1114),CHAR(34),"}"))</f>
        <v>#REF!</v>
      </c>
      <c r="N1114" t="e">
        <f>IF(COUNTA(SpatialOffsets[])=0,"", IF(INDEX(SpatialOffsets[Spatial Offset Type],$A1114)="","",
CONCATENATE("  - &amp;SpatialOffsetID",TEXT($A1114,"0000"),
" {","SpatialOffsetTypeCV:  ",CHAR(34),INDEX(SpatialOffsets[Spatial Offset Type],$A1114),CHAR(34),
", Offset1Value:  ",INDEX(SpatialOffsets[Offset 1 Value],$A1114),
", Offset1UnitID:  ",CHAR(34),INDEX(SpatialOffsets[Offset 1 Unit],$A1114),CHAR(34),
", Offset2Value:  ",INDEX(SpatialOffsets[Offset 2 Value],$A1114),
", Offset2UnitID:  ",CHAR(34),INDEX(SpatialOffsets[Offset 2 Unit],$A1114),CHAR(34),
", Offset3Value:  ",INDEX(SpatialOffsets[Offset 3 Value],$A1114),
", Offset3UnitID:  ",CHAR(34),INDEX(SpatialOffsets[Offset 3 Unit],$A1114),CHAR(34),,"}")))</f>
        <v>#REF!</v>
      </c>
      <c r="O1114" t="e">
        <f>IF(COUNTA(RelatedFeatures[])=0,"", IF(INDEX(RelatedFeatures[First Sampling Feature Code],$A1114)="","",
CONCATENATE("  - &amp;RelationID",TEXT($A1114,"0000"),
" {","SamplingFeatureID:  *SamplingFeatureID",TEXT(MATCH(INDEX(RelatedFeatures[First Sampling Feature Code],$A1114),SamplingFeatures[Feature Code],0),"0000"),
", RelationshipTypeCV:  ",CHAR(34),INDEX(RelatedFeatures[Relationship Type],$A1114),CHAR(34),
", RelatedFeatureID: *SamplingFeatureID",TEXT(MATCH(INDEX(RelatedFeatures[Second Sampling Feature Code],$A1114),SamplingFeatures[Feature Code],0),"0000"),
", SpatialOffsetID:  ",IF(INDEX(RelatedFeatures[Offset Number],$A1114)="","",CONCATENATE("*SpatialOffsetID",TEXT(INDEX(RelatedFeatures[Offset Number],$A1114),"0000"))),"}")))</f>
        <v>#REF!</v>
      </c>
      <c r="P1114" t="e">
        <f>IF(INDEX(Methods[Method Type],$A1114)="","",
CONCATENATE("  - &amp;MethodID",TEXT($A1114,"0000"),
" {","MethodTypeCV:  ",CHAR(34),INDEX(Methods[Method Type],$A1114),CHAR(34),
", MethodCode:  ",CHAR(34),INDEX(Methods[Method Code],$A1114),CHAR(34),
", MethodName:  ",CHAR(34),INDEX(Methods[Method Name],$A1114),CHAR(34),
", MethodDescription:  ",CHAR(34),INDEX(Methods[Method Description],$A1114),CHAR(34),
", MethodLink:  ",CHAR(34),INDEX(Methods[Method Link],$A1114),CHAR(34),
", OrganizationID: *OrganizationID",TEXT(MATCH(INDEX(Methods[Organization Name],$A1114),Organizations[Organization Name],0),"0000"),"}"))</f>
        <v>#REF!</v>
      </c>
      <c r="Q1114" t="e">
        <f>IF(INDEX(Variables[Variable Type],$A1114)="","",
CONCATENATE("  - &amp;VariableID",TEXT($A1114,"0000"),
" {","VariableTypeCV:  ",CHAR(34),INDEX(Variables[Variable Type],$A1114),CHAR(34),
", VariableCode:  ",CHAR(34),INDEX(Variables[Variable Code],$A1114),CHAR(34),
", VariableNameCV:  ",CHAR(34),INDEX(Variables[Variable Name],$A1114),CHAR(34),
", VariableDefinition:  ",CHAR(34),INDEX(Variables[Variable Definition],$A1114),CHAR(34),
", SpecciationCV:  ",CHAR(34),INDEX(Variables[Speciation],$A1114),CHAR(34),
", NoDataValue:  ",CHAR(34),INDEX(Variables[No Data Value],$A1114),CHAR(34),"}"))</f>
        <v>#REF!</v>
      </c>
    </row>
    <row r="1115" spans="1:17" x14ac:dyDescent="0.25">
      <c r="A1115">
        <v>1112</v>
      </c>
      <c r="D1115" t="e">
        <f>IF(INDEX(People[First Name],$A1115)="","",
CONCATENATE("  - &amp;PersonID",TEXT($A1115,"0000"),
" {","PersonFirstName:  ",CHAR(34),INDEX(People[First Name],$A1115),CHAR(34),
", PersonMiddleName:  ",CHAR(34),INDEX(People[Middle Name],$A1115),CHAR(34),
", PersonLastName:  ",CHAR(34),INDEX(People[Last Name],$A1115),CHAR(34),"}"))</f>
        <v>#REF!</v>
      </c>
      <c r="E1115" t="e">
        <f>IF(INDEX(Organizations[Organization Type '[CV']],$A1115)="","",
CONCATENATE("  - &amp;OrganizationID",TEXT($A1115,"0000"),
" {","OrganizationTypeCV:  ",CHAR(34),INDEX(Organizations[Organization Type '[CV']],$A1115),CHAR(34),
", OrganizationCode:  ",CHAR(34),INDEX(Organizations[Organization Code],$A1115),CHAR(34),
", OrganizationName:  ",CHAR(34),INDEX(Organizations[Organization Name],$A1115),CHAR(34),
", OrganizationDescription:  ",CHAR(34),INDEX(Organizations[Organization Description],$A1115),CHAR(34),
", OrganizationLink:  ",CHAR(34),INDEX(Organizations[Organization Link],$A1115),CHAR(34),"}"))</f>
        <v>#REF!</v>
      </c>
      <c r="F1115" t="e">
        <f>IF(INDEX(People[First Name],$A1115)="","",
CONCATENATE("  - &amp;AffiliationID",TEXT($A1115,"0000"),
" {PersonID: *PersonID",TEXT($A1115,"0000"),
", OrganizationID: *OrganizationID",TEXT(MATCH(INDEX(People[Organization Name],$A1115),Organizations[Organization Name],0),"0000"),
", IsPrimaryOrganizationContact: , AffiliationStartDate: , AffiliationEndDate: , PrimaryPhone: ",
", PrimaryEmail: ",CHAR(34),INDEX(People[Primary Email],$A1115),CHAR(34),
", PrimaryAddress: ",CHAR(34),INDEX(People[Primary Address],$A1115),CHAR(34),
", PersonLink: }"))</f>
        <v>#REF!</v>
      </c>
      <c r="H1115" t="e">
        <f>IF(COUNTA(CitationInformation)=0,"",IF(INDEX(AuthorList[Author Name],$A1115)="","",
CONCATENATE("  - &amp;AuthorListID",TEXT($A1115,"0000"),
"  {CitationID: *CitationID0001",
", PersonID: *PersonID",TEXT(MATCH(INDEX(AuthorList[Author Name],$A1115),People[Full Name],0),"0000"),
", AuthorOrder: ",INDEX(AuthorList[Author Number],$A1115),"}")))</f>
        <v>#REF!</v>
      </c>
      <c r="K1115" t="e">
        <f>IF(INDEX(SamplingFeatures[Feature Code],$A1115)="","",
CONCATENATE("  - &amp;SamplingFeatureID",TEXT($A1115,"0000"),
" {","SamplingFeatureUUID:  ",CHAR(34),INDEX(SamplingFeatures[Sampling Feature UUID],$A1115),CHAR(34),
", SamplingFeatureTypeCV:  ",CHAR(34),INDEX(SamplingFeatures[Sampling Feature Type],$A1115),CHAR(34),
", SamplingFeatureCode:  ",CHAR(34),INDEX(SamplingFeatures[Feature Code],$A1115),CHAR(34),
", SamplingFeatureName:  ",CHAR(34),INDEX(SamplingFeatures[Feature Name],$A1115),CHAR(34),
", SamplingFeatureDescription:  ",CHAR(34),INDEX(SamplingFeatures[Feature Description],$A1115),CHAR(34),
", SamplingFeatureGeotypeCV:  ",CHAR(34),INDEX(SamplingFeatures[Feature Geo Type],$A1115),CHAR(34),
", FeatureGeometry:  ",CHAR(34),INDEX(SamplingFeatures[Feature Geometry],$A1115),CHAR(34),
", Elevation_m:  ",CHAR(34),INDEX(SamplingFeatures[Elevation_m],$A1115),CHAR(34),
", ElevationDatumCV:  ",CHAR(34),ElevationDatum,CHAR(34),"}"))</f>
        <v>#REF!</v>
      </c>
      <c r="L1115" t="e">
        <f>IF(INDEX(SamplingFeatures[Sampling Feature Type],$A1115)&lt;&gt;"Site","",
CONCATENATE("  - &amp;SiteID",TEXT(SUMPRODUCT(--($L$3:$L1114&lt;&gt;"")),"0000"),
" {","SamplingFeatureID:  *SamplingFeatureID",TEXT($A1115,"0000"),
", SiteTypeCV:  ",CHAR(34),INDEX(Sites[Site Type],$A1115),CHAR(34),
", Latitude:  ",INDEX(Sites[Latitude],$A1115),
", Longitude:  ",INDEX(Sites[Longitude],$A1115),
", SRSName:  ",CHAR(34),LatLonDatum,CHAR(34),"}"))</f>
        <v>#REF!</v>
      </c>
      <c r="M1115" t="e">
        <f>IF(INDEX(SamplingFeatures[Sampling Feature Type],$A1115)&lt;&gt;"Specimen","",
CONCATENATE("  - &amp;SpecimenID",TEXT(SUMPRODUCT(--($M$3:$M1114&lt;&gt;"")),"0000"),
" {","SamplingFeatureID:  *SamplingFeatureID",TEXT($A1115,"0000"),
", SpecimenTypeCV:  ",CHAR(34),INDEX(Specimens[Specimen Type],$A1115),CHAR(34),
", SpecimenMediumCV:  ",INDEX(Specimens[Specimen Medium],$A1115),
", IsFieldSpecimen:  ",CHAR(34),INDEX(Specimens[Is Field Specimen?],$A1115),CHAR(34),"}"))</f>
        <v>#REF!</v>
      </c>
      <c r="N1115" t="e">
        <f>IF(COUNTA(SpatialOffsets[])=0,"", IF(INDEX(SpatialOffsets[Spatial Offset Type],$A1115)="","",
CONCATENATE("  - &amp;SpatialOffsetID",TEXT($A1115,"0000"),
" {","SpatialOffsetTypeCV:  ",CHAR(34),INDEX(SpatialOffsets[Spatial Offset Type],$A1115),CHAR(34),
", Offset1Value:  ",INDEX(SpatialOffsets[Offset 1 Value],$A1115),
", Offset1UnitID:  ",CHAR(34),INDEX(SpatialOffsets[Offset 1 Unit],$A1115),CHAR(34),
", Offset2Value:  ",INDEX(SpatialOffsets[Offset 2 Value],$A1115),
", Offset2UnitID:  ",CHAR(34),INDEX(SpatialOffsets[Offset 2 Unit],$A1115),CHAR(34),
", Offset3Value:  ",INDEX(SpatialOffsets[Offset 3 Value],$A1115),
", Offset3UnitID:  ",CHAR(34),INDEX(SpatialOffsets[Offset 3 Unit],$A1115),CHAR(34),,"}")))</f>
        <v>#REF!</v>
      </c>
      <c r="O1115" t="e">
        <f>IF(COUNTA(RelatedFeatures[])=0,"", IF(INDEX(RelatedFeatures[First Sampling Feature Code],$A1115)="","",
CONCATENATE("  - &amp;RelationID",TEXT($A1115,"0000"),
" {","SamplingFeatureID:  *SamplingFeatureID",TEXT(MATCH(INDEX(RelatedFeatures[First Sampling Feature Code],$A1115),SamplingFeatures[Feature Code],0),"0000"),
", RelationshipTypeCV:  ",CHAR(34),INDEX(RelatedFeatures[Relationship Type],$A1115),CHAR(34),
", RelatedFeatureID: *SamplingFeatureID",TEXT(MATCH(INDEX(RelatedFeatures[Second Sampling Feature Code],$A1115),SamplingFeatures[Feature Code],0),"0000"),
", SpatialOffsetID:  ",IF(INDEX(RelatedFeatures[Offset Number],$A1115)="","",CONCATENATE("*SpatialOffsetID",TEXT(INDEX(RelatedFeatures[Offset Number],$A1115),"0000"))),"}")))</f>
        <v>#REF!</v>
      </c>
      <c r="P1115" t="e">
        <f>IF(INDEX(Methods[Method Type],$A1115)="","",
CONCATENATE("  - &amp;MethodID",TEXT($A1115,"0000"),
" {","MethodTypeCV:  ",CHAR(34),INDEX(Methods[Method Type],$A1115),CHAR(34),
", MethodCode:  ",CHAR(34),INDEX(Methods[Method Code],$A1115),CHAR(34),
", MethodName:  ",CHAR(34),INDEX(Methods[Method Name],$A1115),CHAR(34),
", MethodDescription:  ",CHAR(34),INDEX(Methods[Method Description],$A1115),CHAR(34),
", MethodLink:  ",CHAR(34),INDEX(Methods[Method Link],$A1115),CHAR(34),
", OrganizationID: *OrganizationID",TEXT(MATCH(INDEX(Methods[Organization Name],$A1115),Organizations[Organization Name],0),"0000"),"}"))</f>
        <v>#REF!</v>
      </c>
      <c r="Q1115" t="e">
        <f>IF(INDEX(Variables[Variable Type],$A1115)="","",
CONCATENATE("  - &amp;VariableID",TEXT($A1115,"0000"),
" {","VariableTypeCV:  ",CHAR(34),INDEX(Variables[Variable Type],$A1115),CHAR(34),
", VariableCode:  ",CHAR(34),INDEX(Variables[Variable Code],$A1115),CHAR(34),
", VariableNameCV:  ",CHAR(34),INDEX(Variables[Variable Name],$A1115),CHAR(34),
", VariableDefinition:  ",CHAR(34),INDEX(Variables[Variable Definition],$A1115),CHAR(34),
", SpecciationCV:  ",CHAR(34),INDEX(Variables[Speciation],$A1115),CHAR(34),
", NoDataValue:  ",CHAR(34),INDEX(Variables[No Data Value],$A1115),CHAR(34),"}"))</f>
        <v>#REF!</v>
      </c>
    </row>
    <row r="1116" spans="1:17" x14ac:dyDescent="0.25">
      <c r="A1116">
        <v>1113</v>
      </c>
      <c r="D1116" t="e">
        <f>IF(INDEX(People[First Name],$A1116)="","",
CONCATENATE("  - &amp;PersonID",TEXT($A1116,"0000"),
" {","PersonFirstName:  ",CHAR(34),INDEX(People[First Name],$A1116),CHAR(34),
", PersonMiddleName:  ",CHAR(34),INDEX(People[Middle Name],$A1116),CHAR(34),
", PersonLastName:  ",CHAR(34),INDEX(People[Last Name],$A1116),CHAR(34),"}"))</f>
        <v>#REF!</v>
      </c>
      <c r="E1116" t="e">
        <f>IF(INDEX(Organizations[Organization Type '[CV']],$A1116)="","",
CONCATENATE("  - &amp;OrganizationID",TEXT($A1116,"0000"),
" {","OrganizationTypeCV:  ",CHAR(34),INDEX(Organizations[Organization Type '[CV']],$A1116),CHAR(34),
", OrganizationCode:  ",CHAR(34),INDEX(Organizations[Organization Code],$A1116),CHAR(34),
", OrganizationName:  ",CHAR(34),INDEX(Organizations[Organization Name],$A1116),CHAR(34),
", OrganizationDescription:  ",CHAR(34),INDEX(Organizations[Organization Description],$A1116),CHAR(34),
", OrganizationLink:  ",CHAR(34),INDEX(Organizations[Organization Link],$A1116),CHAR(34),"}"))</f>
        <v>#REF!</v>
      </c>
      <c r="F1116" t="e">
        <f>IF(INDEX(People[First Name],$A1116)="","",
CONCATENATE("  - &amp;AffiliationID",TEXT($A1116,"0000"),
" {PersonID: *PersonID",TEXT($A1116,"0000"),
", OrganizationID: *OrganizationID",TEXT(MATCH(INDEX(People[Organization Name],$A1116),Organizations[Organization Name],0),"0000"),
", IsPrimaryOrganizationContact: , AffiliationStartDate: , AffiliationEndDate: , PrimaryPhone: ",
", PrimaryEmail: ",CHAR(34),INDEX(People[Primary Email],$A1116),CHAR(34),
", PrimaryAddress: ",CHAR(34),INDEX(People[Primary Address],$A1116),CHAR(34),
", PersonLink: }"))</f>
        <v>#REF!</v>
      </c>
      <c r="H1116" t="e">
        <f>IF(COUNTA(CitationInformation)=0,"",IF(INDEX(AuthorList[Author Name],$A1116)="","",
CONCATENATE("  - &amp;AuthorListID",TEXT($A1116,"0000"),
"  {CitationID: *CitationID0001",
", PersonID: *PersonID",TEXT(MATCH(INDEX(AuthorList[Author Name],$A1116),People[Full Name],0),"0000"),
", AuthorOrder: ",INDEX(AuthorList[Author Number],$A1116),"}")))</f>
        <v>#REF!</v>
      </c>
      <c r="K1116" t="e">
        <f>IF(INDEX(SamplingFeatures[Feature Code],$A1116)="","",
CONCATENATE("  - &amp;SamplingFeatureID",TEXT($A1116,"0000"),
" {","SamplingFeatureUUID:  ",CHAR(34),INDEX(SamplingFeatures[Sampling Feature UUID],$A1116),CHAR(34),
", SamplingFeatureTypeCV:  ",CHAR(34),INDEX(SamplingFeatures[Sampling Feature Type],$A1116),CHAR(34),
", SamplingFeatureCode:  ",CHAR(34),INDEX(SamplingFeatures[Feature Code],$A1116),CHAR(34),
", SamplingFeatureName:  ",CHAR(34),INDEX(SamplingFeatures[Feature Name],$A1116),CHAR(34),
", SamplingFeatureDescription:  ",CHAR(34),INDEX(SamplingFeatures[Feature Description],$A1116),CHAR(34),
", SamplingFeatureGeotypeCV:  ",CHAR(34),INDEX(SamplingFeatures[Feature Geo Type],$A1116),CHAR(34),
", FeatureGeometry:  ",CHAR(34),INDEX(SamplingFeatures[Feature Geometry],$A1116),CHAR(34),
", Elevation_m:  ",CHAR(34),INDEX(SamplingFeatures[Elevation_m],$A1116),CHAR(34),
", ElevationDatumCV:  ",CHAR(34),ElevationDatum,CHAR(34),"}"))</f>
        <v>#REF!</v>
      </c>
      <c r="L1116" t="e">
        <f>IF(INDEX(SamplingFeatures[Sampling Feature Type],$A1116)&lt;&gt;"Site","",
CONCATENATE("  - &amp;SiteID",TEXT(SUMPRODUCT(--($L$3:$L1115&lt;&gt;"")),"0000"),
" {","SamplingFeatureID:  *SamplingFeatureID",TEXT($A1116,"0000"),
", SiteTypeCV:  ",CHAR(34),INDEX(Sites[Site Type],$A1116),CHAR(34),
", Latitude:  ",INDEX(Sites[Latitude],$A1116),
", Longitude:  ",INDEX(Sites[Longitude],$A1116),
", SRSName:  ",CHAR(34),LatLonDatum,CHAR(34),"}"))</f>
        <v>#REF!</v>
      </c>
      <c r="M1116" t="e">
        <f>IF(INDEX(SamplingFeatures[Sampling Feature Type],$A1116)&lt;&gt;"Specimen","",
CONCATENATE("  - &amp;SpecimenID",TEXT(SUMPRODUCT(--($M$3:$M1115&lt;&gt;"")),"0000"),
" {","SamplingFeatureID:  *SamplingFeatureID",TEXT($A1116,"0000"),
", SpecimenTypeCV:  ",CHAR(34),INDEX(Specimens[Specimen Type],$A1116),CHAR(34),
", SpecimenMediumCV:  ",INDEX(Specimens[Specimen Medium],$A1116),
", IsFieldSpecimen:  ",CHAR(34),INDEX(Specimens[Is Field Specimen?],$A1116),CHAR(34),"}"))</f>
        <v>#REF!</v>
      </c>
      <c r="N1116" t="e">
        <f>IF(COUNTA(SpatialOffsets[])=0,"", IF(INDEX(SpatialOffsets[Spatial Offset Type],$A1116)="","",
CONCATENATE("  - &amp;SpatialOffsetID",TEXT($A1116,"0000"),
" {","SpatialOffsetTypeCV:  ",CHAR(34),INDEX(SpatialOffsets[Spatial Offset Type],$A1116),CHAR(34),
", Offset1Value:  ",INDEX(SpatialOffsets[Offset 1 Value],$A1116),
", Offset1UnitID:  ",CHAR(34),INDEX(SpatialOffsets[Offset 1 Unit],$A1116),CHAR(34),
", Offset2Value:  ",INDEX(SpatialOffsets[Offset 2 Value],$A1116),
", Offset2UnitID:  ",CHAR(34),INDEX(SpatialOffsets[Offset 2 Unit],$A1116),CHAR(34),
", Offset3Value:  ",INDEX(SpatialOffsets[Offset 3 Value],$A1116),
", Offset3UnitID:  ",CHAR(34),INDEX(SpatialOffsets[Offset 3 Unit],$A1116),CHAR(34),,"}")))</f>
        <v>#REF!</v>
      </c>
      <c r="O1116" t="e">
        <f>IF(COUNTA(RelatedFeatures[])=0,"", IF(INDEX(RelatedFeatures[First Sampling Feature Code],$A1116)="","",
CONCATENATE("  - &amp;RelationID",TEXT($A1116,"0000"),
" {","SamplingFeatureID:  *SamplingFeatureID",TEXT(MATCH(INDEX(RelatedFeatures[First Sampling Feature Code],$A1116),SamplingFeatures[Feature Code],0),"0000"),
", RelationshipTypeCV:  ",CHAR(34),INDEX(RelatedFeatures[Relationship Type],$A1116),CHAR(34),
", RelatedFeatureID: *SamplingFeatureID",TEXT(MATCH(INDEX(RelatedFeatures[Second Sampling Feature Code],$A1116),SamplingFeatures[Feature Code],0),"0000"),
", SpatialOffsetID:  ",IF(INDEX(RelatedFeatures[Offset Number],$A1116)="","",CONCATENATE("*SpatialOffsetID",TEXT(INDEX(RelatedFeatures[Offset Number],$A1116),"0000"))),"}")))</f>
        <v>#REF!</v>
      </c>
      <c r="P1116" t="e">
        <f>IF(INDEX(Methods[Method Type],$A1116)="","",
CONCATENATE("  - &amp;MethodID",TEXT($A1116,"0000"),
" {","MethodTypeCV:  ",CHAR(34),INDEX(Methods[Method Type],$A1116),CHAR(34),
", MethodCode:  ",CHAR(34),INDEX(Methods[Method Code],$A1116),CHAR(34),
", MethodName:  ",CHAR(34),INDEX(Methods[Method Name],$A1116),CHAR(34),
", MethodDescription:  ",CHAR(34),INDEX(Methods[Method Description],$A1116),CHAR(34),
", MethodLink:  ",CHAR(34),INDEX(Methods[Method Link],$A1116),CHAR(34),
", OrganizationID: *OrganizationID",TEXT(MATCH(INDEX(Methods[Organization Name],$A1116),Organizations[Organization Name],0),"0000"),"}"))</f>
        <v>#REF!</v>
      </c>
      <c r="Q1116" t="e">
        <f>IF(INDEX(Variables[Variable Type],$A1116)="","",
CONCATENATE("  - &amp;VariableID",TEXT($A1116,"0000"),
" {","VariableTypeCV:  ",CHAR(34),INDEX(Variables[Variable Type],$A1116),CHAR(34),
", VariableCode:  ",CHAR(34),INDEX(Variables[Variable Code],$A1116),CHAR(34),
", VariableNameCV:  ",CHAR(34),INDEX(Variables[Variable Name],$A1116),CHAR(34),
", VariableDefinition:  ",CHAR(34),INDEX(Variables[Variable Definition],$A1116),CHAR(34),
", SpecciationCV:  ",CHAR(34),INDEX(Variables[Speciation],$A1116),CHAR(34),
", NoDataValue:  ",CHAR(34),INDEX(Variables[No Data Value],$A1116),CHAR(34),"}"))</f>
        <v>#REF!</v>
      </c>
    </row>
    <row r="1117" spans="1:17" x14ac:dyDescent="0.25">
      <c r="A1117">
        <v>1114</v>
      </c>
      <c r="D1117" t="e">
        <f>IF(INDEX(People[First Name],$A1117)="","",
CONCATENATE("  - &amp;PersonID",TEXT($A1117,"0000"),
" {","PersonFirstName:  ",CHAR(34),INDEX(People[First Name],$A1117),CHAR(34),
", PersonMiddleName:  ",CHAR(34),INDEX(People[Middle Name],$A1117),CHAR(34),
", PersonLastName:  ",CHAR(34),INDEX(People[Last Name],$A1117),CHAR(34),"}"))</f>
        <v>#REF!</v>
      </c>
      <c r="E1117" t="e">
        <f>IF(INDEX(Organizations[Organization Type '[CV']],$A1117)="","",
CONCATENATE("  - &amp;OrganizationID",TEXT($A1117,"0000"),
" {","OrganizationTypeCV:  ",CHAR(34),INDEX(Organizations[Organization Type '[CV']],$A1117),CHAR(34),
", OrganizationCode:  ",CHAR(34),INDEX(Organizations[Organization Code],$A1117),CHAR(34),
", OrganizationName:  ",CHAR(34),INDEX(Organizations[Organization Name],$A1117),CHAR(34),
", OrganizationDescription:  ",CHAR(34),INDEX(Organizations[Organization Description],$A1117),CHAR(34),
", OrganizationLink:  ",CHAR(34),INDEX(Organizations[Organization Link],$A1117),CHAR(34),"}"))</f>
        <v>#REF!</v>
      </c>
      <c r="F1117" t="e">
        <f>IF(INDEX(People[First Name],$A1117)="","",
CONCATENATE("  - &amp;AffiliationID",TEXT($A1117,"0000"),
" {PersonID: *PersonID",TEXT($A1117,"0000"),
", OrganizationID: *OrganizationID",TEXT(MATCH(INDEX(People[Organization Name],$A1117),Organizations[Organization Name],0),"0000"),
", IsPrimaryOrganizationContact: , AffiliationStartDate: , AffiliationEndDate: , PrimaryPhone: ",
", PrimaryEmail: ",CHAR(34),INDEX(People[Primary Email],$A1117),CHAR(34),
", PrimaryAddress: ",CHAR(34),INDEX(People[Primary Address],$A1117),CHAR(34),
", PersonLink: }"))</f>
        <v>#REF!</v>
      </c>
      <c r="H1117" t="e">
        <f>IF(COUNTA(CitationInformation)=0,"",IF(INDEX(AuthorList[Author Name],$A1117)="","",
CONCATENATE("  - &amp;AuthorListID",TEXT($A1117,"0000"),
"  {CitationID: *CitationID0001",
", PersonID: *PersonID",TEXT(MATCH(INDEX(AuthorList[Author Name],$A1117),People[Full Name],0),"0000"),
", AuthorOrder: ",INDEX(AuthorList[Author Number],$A1117),"}")))</f>
        <v>#REF!</v>
      </c>
      <c r="K1117" t="e">
        <f>IF(INDEX(SamplingFeatures[Feature Code],$A1117)="","",
CONCATENATE("  - &amp;SamplingFeatureID",TEXT($A1117,"0000"),
" {","SamplingFeatureUUID:  ",CHAR(34),INDEX(SamplingFeatures[Sampling Feature UUID],$A1117),CHAR(34),
", SamplingFeatureTypeCV:  ",CHAR(34),INDEX(SamplingFeatures[Sampling Feature Type],$A1117),CHAR(34),
", SamplingFeatureCode:  ",CHAR(34),INDEX(SamplingFeatures[Feature Code],$A1117),CHAR(34),
", SamplingFeatureName:  ",CHAR(34),INDEX(SamplingFeatures[Feature Name],$A1117),CHAR(34),
", SamplingFeatureDescription:  ",CHAR(34),INDEX(SamplingFeatures[Feature Description],$A1117),CHAR(34),
", SamplingFeatureGeotypeCV:  ",CHAR(34),INDEX(SamplingFeatures[Feature Geo Type],$A1117),CHAR(34),
", FeatureGeometry:  ",CHAR(34),INDEX(SamplingFeatures[Feature Geometry],$A1117),CHAR(34),
", Elevation_m:  ",CHAR(34),INDEX(SamplingFeatures[Elevation_m],$A1117),CHAR(34),
", ElevationDatumCV:  ",CHAR(34),ElevationDatum,CHAR(34),"}"))</f>
        <v>#REF!</v>
      </c>
      <c r="L1117" t="e">
        <f>IF(INDEX(SamplingFeatures[Sampling Feature Type],$A1117)&lt;&gt;"Site","",
CONCATENATE("  - &amp;SiteID",TEXT(SUMPRODUCT(--($L$3:$L1116&lt;&gt;"")),"0000"),
" {","SamplingFeatureID:  *SamplingFeatureID",TEXT($A1117,"0000"),
", SiteTypeCV:  ",CHAR(34),INDEX(Sites[Site Type],$A1117),CHAR(34),
", Latitude:  ",INDEX(Sites[Latitude],$A1117),
", Longitude:  ",INDEX(Sites[Longitude],$A1117),
", SRSName:  ",CHAR(34),LatLonDatum,CHAR(34),"}"))</f>
        <v>#REF!</v>
      </c>
      <c r="M1117" t="e">
        <f>IF(INDEX(SamplingFeatures[Sampling Feature Type],$A1117)&lt;&gt;"Specimen","",
CONCATENATE("  - &amp;SpecimenID",TEXT(SUMPRODUCT(--($M$3:$M1116&lt;&gt;"")),"0000"),
" {","SamplingFeatureID:  *SamplingFeatureID",TEXT($A1117,"0000"),
", SpecimenTypeCV:  ",CHAR(34),INDEX(Specimens[Specimen Type],$A1117),CHAR(34),
", SpecimenMediumCV:  ",INDEX(Specimens[Specimen Medium],$A1117),
", IsFieldSpecimen:  ",CHAR(34),INDEX(Specimens[Is Field Specimen?],$A1117),CHAR(34),"}"))</f>
        <v>#REF!</v>
      </c>
      <c r="N1117" t="e">
        <f>IF(COUNTA(SpatialOffsets[])=0,"", IF(INDEX(SpatialOffsets[Spatial Offset Type],$A1117)="","",
CONCATENATE("  - &amp;SpatialOffsetID",TEXT($A1117,"0000"),
" {","SpatialOffsetTypeCV:  ",CHAR(34),INDEX(SpatialOffsets[Spatial Offset Type],$A1117),CHAR(34),
", Offset1Value:  ",INDEX(SpatialOffsets[Offset 1 Value],$A1117),
", Offset1UnitID:  ",CHAR(34),INDEX(SpatialOffsets[Offset 1 Unit],$A1117),CHAR(34),
", Offset2Value:  ",INDEX(SpatialOffsets[Offset 2 Value],$A1117),
", Offset2UnitID:  ",CHAR(34),INDEX(SpatialOffsets[Offset 2 Unit],$A1117),CHAR(34),
", Offset3Value:  ",INDEX(SpatialOffsets[Offset 3 Value],$A1117),
", Offset3UnitID:  ",CHAR(34),INDEX(SpatialOffsets[Offset 3 Unit],$A1117),CHAR(34),,"}")))</f>
        <v>#REF!</v>
      </c>
      <c r="O1117" t="e">
        <f>IF(COUNTA(RelatedFeatures[])=0,"", IF(INDEX(RelatedFeatures[First Sampling Feature Code],$A1117)="","",
CONCATENATE("  - &amp;RelationID",TEXT($A1117,"0000"),
" {","SamplingFeatureID:  *SamplingFeatureID",TEXT(MATCH(INDEX(RelatedFeatures[First Sampling Feature Code],$A1117),SamplingFeatures[Feature Code],0),"0000"),
", RelationshipTypeCV:  ",CHAR(34),INDEX(RelatedFeatures[Relationship Type],$A1117),CHAR(34),
", RelatedFeatureID: *SamplingFeatureID",TEXT(MATCH(INDEX(RelatedFeatures[Second Sampling Feature Code],$A1117),SamplingFeatures[Feature Code],0),"0000"),
", SpatialOffsetID:  ",IF(INDEX(RelatedFeatures[Offset Number],$A1117)="","",CONCATENATE("*SpatialOffsetID",TEXT(INDEX(RelatedFeatures[Offset Number],$A1117),"0000"))),"}")))</f>
        <v>#REF!</v>
      </c>
      <c r="P1117" t="e">
        <f>IF(INDEX(Methods[Method Type],$A1117)="","",
CONCATENATE("  - &amp;MethodID",TEXT($A1117,"0000"),
" {","MethodTypeCV:  ",CHAR(34),INDEX(Methods[Method Type],$A1117),CHAR(34),
", MethodCode:  ",CHAR(34),INDEX(Methods[Method Code],$A1117),CHAR(34),
", MethodName:  ",CHAR(34),INDEX(Methods[Method Name],$A1117),CHAR(34),
", MethodDescription:  ",CHAR(34),INDEX(Methods[Method Description],$A1117),CHAR(34),
", MethodLink:  ",CHAR(34),INDEX(Methods[Method Link],$A1117),CHAR(34),
", OrganizationID: *OrganizationID",TEXT(MATCH(INDEX(Methods[Organization Name],$A1117),Organizations[Organization Name],0),"0000"),"}"))</f>
        <v>#REF!</v>
      </c>
      <c r="Q1117" t="e">
        <f>IF(INDEX(Variables[Variable Type],$A1117)="","",
CONCATENATE("  - &amp;VariableID",TEXT($A1117,"0000"),
" {","VariableTypeCV:  ",CHAR(34),INDEX(Variables[Variable Type],$A1117),CHAR(34),
", VariableCode:  ",CHAR(34),INDEX(Variables[Variable Code],$A1117),CHAR(34),
", VariableNameCV:  ",CHAR(34),INDEX(Variables[Variable Name],$A1117),CHAR(34),
", VariableDefinition:  ",CHAR(34),INDEX(Variables[Variable Definition],$A1117),CHAR(34),
", SpecciationCV:  ",CHAR(34),INDEX(Variables[Speciation],$A1117),CHAR(34),
", NoDataValue:  ",CHAR(34),INDEX(Variables[No Data Value],$A1117),CHAR(34),"}"))</f>
        <v>#REF!</v>
      </c>
    </row>
    <row r="1118" spans="1:17" x14ac:dyDescent="0.25">
      <c r="A1118">
        <v>1115</v>
      </c>
      <c r="D1118" t="e">
        <f>IF(INDEX(People[First Name],$A1118)="","",
CONCATENATE("  - &amp;PersonID",TEXT($A1118,"0000"),
" {","PersonFirstName:  ",CHAR(34),INDEX(People[First Name],$A1118),CHAR(34),
", PersonMiddleName:  ",CHAR(34),INDEX(People[Middle Name],$A1118),CHAR(34),
", PersonLastName:  ",CHAR(34),INDEX(People[Last Name],$A1118),CHAR(34),"}"))</f>
        <v>#REF!</v>
      </c>
      <c r="E1118" t="e">
        <f>IF(INDEX(Organizations[Organization Type '[CV']],$A1118)="","",
CONCATENATE("  - &amp;OrganizationID",TEXT($A1118,"0000"),
" {","OrganizationTypeCV:  ",CHAR(34),INDEX(Organizations[Organization Type '[CV']],$A1118),CHAR(34),
", OrganizationCode:  ",CHAR(34),INDEX(Organizations[Organization Code],$A1118),CHAR(34),
", OrganizationName:  ",CHAR(34),INDEX(Organizations[Organization Name],$A1118),CHAR(34),
", OrganizationDescription:  ",CHAR(34),INDEX(Organizations[Organization Description],$A1118),CHAR(34),
", OrganizationLink:  ",CHAR(34),INDEX(Organizations[Organization Link],$A1118),CHAR(34),"}"))</f>
        <v>#REF!</v>
      </c>
      <c r="F1118" t="e">
        <f>IF(INDEX(People[First Name],$A1118)="","",
CONCATENATE("  - &amp;AffiliationID",TEXT($A1118,"0000"),
" {PersonID: *PersonID",TEXT($A1118,"0000"),
", OrganizationID: *OrganizationID",TEXT(MATCH(INDEX(People[Organization Name],$A1118),Organizations[Organization Name],0),"0000"),
", IsPrimaryOrganizationContact: , AffiliationStartDate: , AffiliationEndDate: , PrimaryPhone: ",
", PrimaryEmail: ",CHAR(34),INDEX(People[Primary Email],$A1118),CHAR(34),
", PrimaryAddress: ",CHAR(34),INDEX(People[Primary Address],$A1118),CHAR(34),
", PersonLink: }"))</f>
        <v>#REF!</v>
      </c>
      <c r="H1118" t="e">
        <f>IF(COUNTA(CitationInformation)=0,"",IF(INDEX(AuthorList[Author Name],$A1118)="","",
CONCATENATE("  - &amp;AuthorListID",TEXT($A1118,"0000"),
"  {CitationID: *CitationID0001",
", PersonID: *PersonID",TEXT(MATCH(INDEX(AuthorList[Author Name],$A1118),People[Full Name],0),"0000"),
", AuthorOrder: ",INDEX(AuthorList[Author Number],$A1118),"}")))</f>
        <v>#REF!</v>
      </c>
      <c r="K1118" t="e">
        <f>IF(INDEX(SamplingFeatures[Feature Code],$A1118)="","",
CONCATENATE("  - &amp;SamplingFeatureID",TEXT($A1118,"0000"),
" {","SamplingFeatureUUID:  ",CHAR(34),INDEX(SamplingFeatures[Sampling Feature UUID],$A1118),CHAR(34),
", SamplingFeatureTypeCV:  ",CHAR(34),INDEX(SamplingFeatures[Sampling Feature Type],$A1118),CHAR(34),
", SamplingFeatureCode:  ",CHAR(34),INDEX(SamplingFeatures[Feature Code],$A1118),CHAR(34),
", SamplingFeatureName:  ",CHAR(34),INDEX(SamplingFeatures[Feature Name],$A1118),CHAR(34),
", SamplingFeatureDescription:  ",CHAR(34),INDEX(SamplingFeatures[Feature Description],$A1118),CHAR(34),
", SamplingFeatureGeotypeCV:  ",CHAR(34),INDEX(SamplingFeatures[Feature Geo Type],$A1118),CHAR(34),
", FeatureGeometry:  ",CHAR(34),INDEX(SamplingFeatures[Feature Geometry],$A1118),CHAR(34),
", Elevation_m:  ",CHAR(34),INDEX(SamplingFeatures[Elevation_m],$A1118),CHAR(34),
", ElevationDatumCV:  ",CHAR(34),ElevationDatum,CHAR(34),"}"))</f>
        <v>#REF!</v>
      </c>
      <c r="L1118" t="e">
        <f>IF(INDEX(SamplingFeatures[Sampling Feature Type],$A1118)&lt;&gt;"Site","",
CONCATENATE("  - &amp;SiteID",TEXT(SUMPRODUCT(--($L$3:$L1117&lt;&gt;"")),"0000"),
" {","SamplingFeatureID:  *SamplingFeatureID",TEXT($A1118,"0000"),
", SiteTypeCV:  ",CHAR(34),INDEX(Sites[Site Type],$A1118),CHAR(34),
", Latitude:  ",INDEX(Sites[Latitude],$A1118),
", Longitude:  ",INDEX(Sites[Longitude],$A1118),
", SRSName:  ",CHAR(34),LatLonDatum,CHAR(34),"}"))</f>
        <v>#REF!</v>
      </c>
      <c r="M1118" t="e">
        <f>IF(INDEX(SamplingFeatures[Sampling Feature Type],$A1118)&lt;&gt;"Specimen","",
CONCATENATE("  - &amp;SpecimenID",TEXT(SUMPRODUCT(--($M$3:$M1117&lt;&gt;"")),"0000"),
" {","SamplingFeatureID:  *SamplingFeatureID",TEXT($A1118,"0000"),
", SpecimenTypeCV:  ",CHAR(34),INDEX(Specimens[Specimen Type],$A1118),CHAR(34),
", SpecimenMediumCV:  ",INDEX(Specimens[Specimen Medium],$A1118),
", IsFieldSpecimen:  ",CHAR(34),INDEX(Specimens[Is Field Specimen?],$A1118),CHAR(34),"}"))</f>
        <v>#REF!</v>
      </c>
      <c r="N1118" t="e">
        <f>IF(COUNTA(SpatialOffsets[])=0,"", IF(INDEX(SpatialOffsets[Spatial Offset Type],$A1118)="","",
CONCATENATE("  - &amp;SpatialOffsetID",TEXT($A1118,"0000"),
" {","SpatialOffsetTypeCV:  ",CHAR(34),INDEX(SpatialOffsets[Spatial Offset Type],$A1118),CHAR(34),
", Offset1Value:  ",INDEX(SpatialOffsets[Offset 1 Value],$A1118),
", Offset1UnitID:  ",CHAR(34),INDEX(SpatialOffsets[Offset 1 Unit],$A1118),CHAR(34),
", Offset2Value:  ",INDEX(SpatialOffsets[Offset 2 Value],$A1118),
", Offset2UnitID:  ",CHAR(34),INDEX(SpatialOffsets[Offset 2 Unit],$A1118),CHAR(34),
", Offset3Value:  ",INDEX(SpatialOffsets[Offset 3 Value],$A1118),
", Offset3UnitID:  ",CHAR(34),INDEX(SpatialOffsets[Offset 3 Unit],$A1118),CHAR(34),,"}")))</f>
        <v>#REF!</v>
      </c>
      <c r="O1118" t="e">
        <f>IF(COUNTA(RelatedFeatures[])=0,"", IF(INDEX(RelatedFeatures[First Sampling Feature Code],$A1118)="","",
CONCATENATE("  - &amp;RelationID",TEXT($A1118,"0000"),
" {","SamplingFeatureID:  *SamplingFeatureID",TEXT(MATCH(INDEX(RelatedFeatures[First Sampling Feature Code],$A1118),SamplingFeatures[Feature Code],0),"0000"),
", RelationshipTypeCV:  ",CHAR(34),INDEX(RelatedFeatures[Relationship Type],$A1118),CHAR(34),
", RelatedFeatureID: *SamplingFeatureID",TEXT(MATCH(INDEX(RelatedFeatures[Second Sampling Feature Code],$A1118),SamplingFeatures[Feature Code],0),"0000"),
", SpatialOffsetID:  ",IF(INDEX(RelatedFeatures[Offset Number],$A1118)="","",CONCATENATE("*SpatialOffsetID",TEXT(INDEX(RelatedFeatures[Offset Number],$A1118),"0000"))),"}")))</f>
        <v>#REF!</v>
      </c>
      <c r="P1118" t="e">
        <f>IF(INDEX(Methods[Method Type],$A1118)="","",
CONCATENATE("  - &amp;MethodID",TEXT($A1118,"0000"),
" {","MethodTypeCV:  ",CHAR(34),INDEX(Methods[Method Type],$A1118),CHAR(34),
", MethodCode:  ",CHAR(34),INDEX(Methods[Method Code],$A1118),CHAR(34),
", MethodName:  ",CHAR(34),INDEX(Methods[Method Name],$A1118),CHAR(34),
", MethodDescription:  ",CHAR(34),INDEX(Methods[Method Description],$A1118),CHAR(34),
", MethodLink:  ",CHAR(34),INDEX(Methods[Method Link],$A1118),CHAR(34),
", OrganizationID: *OrganizationID",TEXT(MATCH(INDEX(Methods[Organization Name],$A1118),Organizations[Organization Name],0),"0000"),"}"))</f>
        <v>#REF!</v>
      </c>
      <c r="Q1118" t="e">
        <f>IF(INDEX(Variables[Variable Type],$A1118)="","",
CONCATENATE("  - &amp;VariableID",TEXT($A1118,"0000"),
" {","VariableTypeCV:  ",CHAR(34),INDEX(Variables[Variable Type],$A1118),CHAR(34),
", VariableCode:  ",CHAR(34),INDEX(Variables[Variable Code],$A1118),CHAR(34),
", VariableNameCV:  ",CHAR(34),INDEX(Variables[Variable Name],$A1118),CHAR(34),
", VariableDefinition:  ",CHAR(34),INDEX(Variables[Variable Definition],$A1118),CHAR(34),
", SpecciationCV:  ",CHAR(34),INDEX(Variables[Speciation],$A1118),CHAR(34),
", NoDataValue:  ",CHAR(34),INDEX(Variables[No Data Value],$A1118),CHAR(34),"}"))</f>
        <v>#REF!</v>
      </c>
    </row>
    <row r="1119" spans="1:17" x14ac:dyDescent="0.25">
      <c r="A1119">
        <v>1116</v>
      </c>
      <c r="D1119" t="e">
        <f>IF(INDEX(People[First Name],$A1119)="","",
CONCATENATE("  - &amp;PersonID",TEXT($A1119,"0000"),
" {","PersonFirstName:  ",CHAR(34),INDEX(People[First Name],$A1119),CHAR(34),
", PersonMiddleName:  ",CHAR(34),INDEX(People[Middle Name],$A1119),CHAR(34),
", PersonLastName:  ",CHAR(34),INDEX(People[Last Name],$A1119),CHAR(34),"}"))</f>
        <v>#REF!</v>
      </c>
      <c r="E1119" t="e">
        <f>IF(INDEX(Organizations[Organization Type '[CV']],$A1119)="","",
CONCATENATE("  - &amp;OrganizationID",TEXT($A1119,"0000"),
" {","OrganizationTypeCV:  ",CHAR(34),INDEX(Organizations[Organization Type '[CV']],$A1119),CHAR(34),
", OrganizationCode:  ",CHAR(34),INDEX(Organizations[Organization Code],$A1119),CHAR(34),
", OrganizationName:  ",CHAR(34),INDEX(Organizations[Organization Name],$A1119),CHAR(34),
", OrganizationDescription:  ",CHAR(34),INDEX(Organizations[Organization Description],$A1119),CHAR(34),
", OrganizationLink:  ",CHAR(34),INDEX(Organizations[Organization Link],$A1119),CHAR(34),"}"))</f>
        <v>#REF!</v>
      </c>
      <c r="F1119" t="e">
        <f>IF(INDEX(People[First Name],$A1119)="","",
CONCATENATE("  - &amp;AffiliationID",TEXT($A1119,"0000"),
" {PersonID: *PersonID",TEXT($A1119,"0000"),
", OrganizationID: *OrganizationID",TEXT(MATCH(INDEX(People[Organization Name],$A1119),Organizations[Organization Name],0),"0000"),
", IsPrimaryOrganizationContact: , AffiliationStartDate: , AffiliationEndDate: , PrimaryPhone: ",
", PrimaryEmail: ",CHAR(34),INDEX(People[Primary Email],$A1119),CHAR(34),
", PrimaryAddress: ",CHAR(34),INDEX(People[Primary Address],$A1119),CHAR(34),
", PersonLink: }"))</f>
        <v>#REF!</v>
      </c>
      <c r="H1119" t="e">
        <f>IF(COUNTA(CitationInformation)=0,"",IF(INDEX(AuthorList[Author Name],$A1119)="","",
CONCATENATE("  - &amp;AuthorListID",TEXT($A1119,"0000"),
"  {CitationID: *CitationID0001",
", PersonID: *PersonID",TEXT(MATCH(INDEX(AuthorList[Author Name],$A1119),People[Full Name],0),"0000"),
", AuthorOrder: ",INDEX(AuthorList[Author Number],$A1119),"}")))</f>
        <v>#REF!</v>
      </c>
      <c r="K1119" t="e">
        <f>IF(INDEX(SamplingFeatures[Feature Code],$A1119)="","",
CONCATENATE("  - &amp;SamplingFeatureID",TEXT($A1119,"0000"),
" {","SamplingFeatureUUID:  ",CHAR(34),INDEX(SamplingFeatures[Sampling Feature UUID],$A1119),CHAR(34),
", SamplingFeatureTypeCV:  ",CHAR(34),INDEX(SamplingFeatures[Sampling Feature Type],$A1119),CHAR(34),
", SamplingFeatureCode:  ",CHAR(34),INDEX(SamplingFeatures[Feature Code],$A1119),CHAR(34),
", SamplingFeatureName:  ",CHAR(34),INDEX(SamplingFeatures[Feature Name],$A1119),CHAR(34),
", SamplingFeatureDescription:  ",CHAR(34),INDEX(SamplingFeatures[Feature Description],$A1119),CHAR(34),
", SamplingFeatureGeotypeCV:  ",CHAR(34),INDEX(SamplingFeatures[Feature Geo Type],$A1119),CHAR(34),
", FeatureGeometry:  ",CHAR(34),INDEX(SamplingFeatures[Feature Geometry],$A1119),CHAR(34),
", Elevation_m:  ",CHAR(34),INDEX(SamplingFeatures[Elevation_m],$A1119),CHAR(34),
", ElevationDatumCV:  ",CHAR(34),ElevationDatum,CHAR(34),"}"))</f>
        <v>#REF!</v>
      </c>
      <c r="L1119" t="e">
        <f>IF(INDEX(SamplingFeatures[Sampling Feature Type],$A1119)&lt;&gt;"Site","",
CONCATENATE("  - &amp;SiteID",TEXT(SUMPRODUCT(--($L$3:$L1118&lt;&gt;"")),"0000"),
" {","SamplingFeatureID:  *SamplingFeatureID",TEXT($A1119,"0000"),
", SiteTypeCV:  ",CHAR(34),INDEX(Sites[Site Type],$A1119),CHAR(34),
", Latitude:  ",INDEX(Sites[Latitude],$A1119),
", Longitude:  ",INDEX(Sites[Longitude],$A1119),
", SRSName:  ",CHAR(34),LatLonDatum,CHAR(34),"}"))</f>
        <v>#REF!</v>
      </c>
      <c r="M1119" t="e">
        <f>IF(INDEX(SamplingFeatures[Sampling Feature Type],$A1119)&lt;&gt;"Specimen","",
CONCATENATE("  - &amp;SpecimenID",TEXT(SUMPRODUCT(--($M$3:$M1118&lt;&gt;"")),"0000"),
" {","SamplingFeatureID:  *SamplingFeatureID",TEXT($A1119,"0000"),
", SpecimenTypeCV:  ",CHAR(34),INDEX(Specimens[Specimen Type],$A1119),CHAR(34),
", SpecimenMediumCV:  ",INDEX(Specimens[Specimen Medium],$A1119),
", IsFieldSpecimen:  ",CHAR(34),INDEX(Specimens[Is Field Specimen?],$A1119),CHAR(34),"}"))</f>
        <v>#REF!</v>
      </c>
      <c r="N1119" t="e">
        <f>IF(COUNTA(SpatialOffsets[])=0,"", IF(INDEX(SpatialOffsets[Spatial Offset Type],$A1119)="","",
CONCATENATE("  - &amp;SpatialOffsetID",TEXT($A1119,"0000"),
" {","SpatialOffsetTypeCV:  ",CHAR(34),INDEX(SpatialOffsets[Spatial Offset Type],$A1119),CHAR(34),
", Offset1Value:  ",INDEX(SpatialOffsets[Offset 1 Value],$A1119),
", Offset1UnitID:  ",CHAR(34),INDEX(SpatialOffsets[Offset 1 Unit],$A1119),CHAR(34),
", Offset2Value:  ",INDEX(SpatialOffsets[Offset 2 Value],$A1119),
", Offset2UnitID:  ",CHAR(34),INDEX(SpatialOffsets[Offset 2 Unit],$A1119),CHAR(34),
", Offset3Value:  ",INDEX(SpatialOffsets[Offset 3 Value],$A1119),
", Offset3UnitID:  ",CHAR(34),INDEX(SpatialOffsets[Offset 3 Unit],$A1119),CHAR(34),,"}")))</f>
        <v>#REF!</v>
      </c>
      <c r="O1119" t="e">
        <f>IF(COUNTA(RelatedFeatures[])=0,"", IF(INDEX(RelatedFeatures[First Sampling Feature Code],$A1119)="","",
CONCATENATE("  - &amp;RelationID",TEXT($A1119,"0000"),
" {","SamplingFeatureID:  *SamplingFeatureID",TEXT(MATCH(INDEX(RelatedFeatures[First Sampling Feature Code],$A1119),SamplingFeatures[Feature Code],0),"0000"),
", RelationshipTypeCV:  ",CHAR(34),INDEX(RelatedFeatures[Relationship Type],$A1119),CHAR(34),
", RelatedFeatureID: *SamplingFeatureID",TEXT(MATCH(INDEX(RelatedFeatures[Second Sampling Feature Code],$A1119),SamplingFeatures[Feature Code],0),"0000"),
", SpatialOffsetID:  ",IF(INDEX(RelatedFeatures[Offset Number],$A1119)="","",CONCATENATE("*SpatialOffsetID",TEXT(INDEX(RelatedFeatures[Offset Number],$A1119),"0000"))),"}")))</f>
        <v>#REF!</v>
      </c>
      <c r="P1119" t="e">
        <f>IF(INDEX(Methods[Method Type],$A1119)="","",
CONCATENATE("  - &amp;MethodID",TEXT($A1119,"0000"),
" {","MethodTypeCV:  ",CHAR(34),INDEX(Methods[Method Type],$A1119),CHAR(34),
", MethodCode:  ",CHAR(34),INDEX(Methods[Method Code],$A1119),CHAR(34),
", MethodName:  ",CHAR(34),INDEX(Methods[Method Name],$A1119),CHAR(34),
", MethodDescription:  ",CHAR(34),INDEX(Methods[Method Description],$A1119),CHAR(34),
", MethodLink:  ",CHAR(34),INDEX(Methods[Method Link],$A1119),CHAR(34),
", OrganizationID: *OrganizationID",TEXT(MATCH(INDEX(Methods[Organization Name],$A1119),Organizations[Organization Name],0),"0000"),"}"))</f>
        <v>#REF!</v>
      </c>
      <c r="Q1119" t="e">
        <f>IF(INDEX(Variables[Variable Type],$A1119)="","",
CONCATENATE("  - &amp;VariableID",TEXT($A1119,"0000"),
" {","VariableTypeCV:  ",CHAR(34),INDEX(Variables[Variable Type],$A1119),CHAR(34),
", VariableCode:  ",CHAR(34),INDEX(Variables[Variable Code],$A1119),CHAR(34),
", VariableNameCV:  ",CHAR(34),INDEX(Variables[Variable Name],$A1119),CHAR(34),
", VariableDefinition:  ",CHAR(34),INDEX(Variables[Variable Definition],$A1119),CHAR(34),
", SpecciationCV:  ",CHAR(34),INDEX(Variables[Speciation],$A1119),CHAR(34),
", NoDataValue:  ",CHAR(34),INDEX(Variables[No Data Value],$A1119),CHAR(34),"}"))</f>
        <v>#REF!</v>
      </c>
    </row>
    <row r="1120" spans="1:17" x14ac:dyDescent="0.25">
      <c r="A1120">
        <v>1117</v>
      </c>
      <c r="D1120" t="e">
        <f>IF(INDEX(People[First Name],$A1120)="","",
CONCATENATE("  - &amp;PersonID",TEXT($A1120,"0000"),
" {","PersonFirstName:  ",CHAR(34),INDEX(People[First Name],$A1120),CHAR(34),
", PersonMiddleName:  ",CHAR(34),INDEX(People[Middle Name],$A1120),CHAR(34),
", PersonLastName:  ",CHAR(34),INDEX(People[Last Name],$A1120),CHAR(34),"}"))</f>
        <v>#REF!</v>
      </c>
      <c r="E1120" t="e">
        <f>IF(INDEX(Organizations[Organization Type '[CV']],$A1120)="","",
CONCATENATE("  - &amp;OrganizationID",TEXT($A1120,"0000"),
" {","OrganizationTypeCV:  ",CHAR(34),INDEX(Organizations[Organization Type '[CV']],$A1120),CHAR(34),
", OrganizationCode:  ",CHAR(34),INDEX(Organizations[Organization Code],$A1120),CHAR(34),
", OrganizationName:  ",CHAR(34),INDEX(Organizations[Organization Name],$A1120),CHAR(34),
", OrganizationDescription:  ",CHAR(34),INDEX(Organizations[Organization Description],$A1120),CHAR(34),
", OrganizationLink:  ",CHAR(34),INDEX(Organizations[Organization Link],$A1120),CHAR(34),"}"))</f>
        <v>#REF!</v>
      </c>
      <c r="F1120" t="e">
        <f>IF(INDEX(People[First Name],$A1120)="","",
CONCATENATE("  - &amp;AffiliationID",TEXT($A1120,"0000"),
" {PersonID: *PersonID",TEXT($A1120,"0000"),
", OrganizationID: *OrganizationID",TEXT(MATCH(INDEX(People[Organization Name],$A1120),Organizations[Organization Name],0),"0000"),
", IsPrimaryOrganizationContact: , AffiliationStartDate: , AffiliationEndDate: , PrimaryPhone: ",
", PrimaryEmail: ",CHAR(34),INDEX(People[Primary Email],$A1120),CHAR(34),
", PrimaryAddress: ",CHAR(34),INDEX(People[Primary Address],$A1120),CHAR(34),
", PersonLink: }"))</f>
        <v>#REF!</v>
      </c>
      <c r="H1120" t="e">
        <f>IF(COUNTA(CitationInformation)=0,"",IF(INDEX(AuthorList[Author Name],$A1120)="","",
CONCATENATE("  - &amp;AuthorListID",TEXT($A1120,"0000"),
"  {CitationID: *CitationID0001",
", PersonID: *PersonID",TEXT(MATCH(INDEX(AuthorList[Author Name],$A1120),People[Full Name],0),"0000"),
", AuthorOrder: ",INDEX(AuthorList[Author Number],$A1120),"}")))</f>
        <v>#REF!</v>
      </c>
      <c r="K1120" t="e">
        <f>IF(INDEX(SamplingFeatures[Feature Code],$A1120)="","",
CONCATENATE("  - &amp;SamplingFeatureID",TEXT($A1120,"0000"),
" {","SamplingFeatureUUID:  ",CHAR(34),INDEX(SamplingFeatures[Sampling Feature UUID],$A1120),CHAR(34),
", SamplingFeatureTypeCV:  ",CHAR(34),INDEX(SamplingFeatures[Sampling Feature Type],$A1120),CHAR(34),
", SamplingFeatureCode:  ",CHAR(34),INDEX(SamplingFeatures[Feature Code],$A1120),CHAR(34),
", SamplingFeatureName:  ",CHAR(34),INDEX(SamplingFeatures[Feature Name],$A1120),CHAR(34),
", SamplingFeatureDescription:  ",CHAR(34),INDEX(SamplingFeatures[Feature Description],$A1120),CHAR(34),
", SamplingFeatureGeotypeCV:  ",CHAR(34),INDEX(SamplingFeatures[Feature Geo Type],$A1120),CHAR(34),
", FeatureGeometry:  ",CHAR(34),INDEX(SamplingFeatures[Feature Geometry],$A1120),CHAR(34),
", Elevation_m:  ",CHAR(34),INDEX(SamplingFeatures[Elevation_m],$A1120),CHAR(34),
", ElevationDatumCV:  ",CHAR(34),ElevationDatum,CHAR(34),"}"))</f>
        <v>#REF!</v>
      </c>
      <c r="L1120" t="e">
        <f>IF(INDEX(SamplingFeatures[Sampling Feature Type],$A1120)&lt;&gt;"Site","",
CONCATENATE("  - &amp;SiteID",TEXT(SUMPRODUCT(--($L$3:$L1119&lt;&gt;"")),"0000"),
" {","SamplingFeatureID:  *SamplingFeatureID",TEXT($A1120,"0000"),
", SiteTypeCV:  ",CHAR(34),INDEX(Sites[Site Type],$A1120),CHAR(34),
", Latitude:  ",INDEX(Sites[Latitude],$A1120),
", Longitude:  ",INDEX(Sites[Longitude],$A1120),
", SRSName:  ",CHAR(34),LatLonDatum,CHAR(34),"}"))</f>
        <v>#REF!</v>
      </c>
      <c r="M1120" t="e">
        <f>IF(INDEX(SamplingFeatures[Sampling Feature Type],$A1120)&lt;&gt;"Specimen","",
CONCATENATE("  - &amp;SpecimenID",TEXT(SUMPRODUCT(--($M$3:$M1119&lt;&gt;"")),"0000"),
" {","SamplingFeatureID:  *SamplingFeatureID",TEXT($A1120,"0000"),
", SpecimenTypeCV:  ",CHAR(34),INDEX(Specimens[Specimen Type],$A1120),CHAR(34),
", SpecimenMediumCV:  ",INDEX(Specimens[Specimen Medium],$A1120),
", IsFieldSpecimen:  ",CHAR(34),INDEX(Specimens[Is Field Specimen?],$A1120),CHAR(34),"}"))</f>
        <v>#REF!</v>
      </c>
      <c r="N1120" t="e">
        <f>IF(COUNTA(SpatialOffsets[])=0,"", IF(INDEX(SpatialOffsets[Spatial Offset Type],$A1120)="","",
CONCATENATE("  - &amp;SpatialOffsetID",TEXT($A1120,"0000"),
" {","SpatialOffsetTypeCV:  ",CHAR(34),INDEX(SpatialOffsets[Spatial Offset Type],$A1120),CHAR(34),
", Offset1Value:  ",INDEX(SpatialOffsets[Offset 1 Value],$A1120),
", Offset1UnitID:  ",CHAR(34),INDEX(SpatialOffsets[Offset 1 Unit],$A1120),CHAR(34),
", Offset2Value:  ",INDEX(SpatialOffsets[Offset 2 Value],$A1120),
", Offset2UnitID:  ",CHAR(34),INDEX(SpatialOffsets[Offset 2 Unit],$A1120),CHAR(34),
", Offset3Value:  ",INDEX(SpatialOffsets[Offset 3 Value],$A1120),
", Offset3UnitID:  ",CHAR(34),INDEX(SpatialOffsets[Offset 3 Unit],$A1120),CHAR(34),,"}")))</f>
        <v>#REF!</v>
      </c>
      <c r="O1120" t="e">
        <f>IF(COUNTA(RelatedFeatures[])=0,"", IF(INDEX(RelatedFeatures[First Sampling Feature Code],$A1120)="","",
CONCATENATE("  - &amp;RelationID",TEXT($A1120,"0000"),
" {","SamplingFeatureID:  *SamplingFeatureID",TEXT(MATCH(INDEX(RelatedFeatures[First Sampling Feature Code],$A1120),SamplingFeatures[Feature Code],0),"0000"),
", RelationshipTypeCV:  ",CHAR(34),INDEX(RelatedFeatures[Relationship Type],$A1120),CHAR(34),
", RelatedFeatureID: *SamplingFeatureID",TEXT(MATCH(INDEX(RelatedFeatures[Second Sampling Feature Code],$A1120),SamplingFeatures[Feature Code],0),"0000"),
", SpatialOffsetID:  ",IF(INDEX(RelatedFeatures[Offset Number],$A1120)="","",CONCATENATE("*SpatialOffsetID",TEXT(INDEX(RelatedFeatures[Offset Number],$A1120),"0000"))),"}")))</f>
        <v>#REF!</v>
      </c>
      <c r="P1120" t="e">
        <f>IF(INDEX(Methods[Method Type],$A1120)="","",
CONCATENATE("  - &amp;MethodID",TEXT($A1120,"0000"),
" {","MethodTypeCV:  ",CHAR(34),INDEX(Methods[Method Type],$A1120),CHAR(34),
", MethodCode:  ",CHAR(34),INDEX(Methods[Method Code],$A1120),CHAR(34),
", MethodName:  ",CHAR(34),INDEX(Methods[Method Name],$A1120),CHAR(34),
", MethodDescription:  ",CHAR(34),INDEX(Methods[Method Description],$A1120),CHAR(34),
", MethodLink:  ",CHAR(34),INDEX(Methods[Method Link],$A1120),CHAR(34),
", OrganizationID: *OrganizationID",TEXT(MATCH(INDEX(Methods[Organization Name],$A1120),Organizations[Organization Name],0),"0000"),"}"))</f>
        <v>#REF!</v>
      </c>
      <c r="Q1120" t="e">
        <f>IF(INDEX(Variables[Variable Type],$A1120)="","",
CONCATENATE("  - &amp;VariableID",TEXT($A1120,"0000"),
" {","VariableTypeCV:  ",CHAR(34),INDEX(Variables[Variable Type],$A1120),CHAR(34),
", VariableCode:  ",CHAR(34),INDEX(Variables[Variable Code],$A1120),CHAR(34),
", VariableNameCV:  ",CHAR(34),INDEX(Variables[Variable Name],$A1120),CHAR(34),
", VariableDefinition:  ",CHAR(34),INDEX(Variables[Variable Definition],$A1120),CHAR(34),
", SpecciationCV:  ",CHAR(34),INDEX(Variables[Speciation],$A1120),CHAR(34),
", NoDataValue:  ",CHAR(34),INDEX(Variables[No Data Value],$A1120),CHAR(34),"}"))</f>
        <v>#REF!</v>
      </c>
    </row>
    <row r="1121" spans="1:17" x14ac:dyDescent="0.25">
      <c r="A1121">
        <v>1118</v>
      </c>
      <c r="D1121" t="e">
        <f>IF(INDEX(People[First Name],$A1121)="","",
CONCATENATE("  - &amp;PersonID",TEXT($A1121,"0000"),
" {","PersonFirstName:  ",CHAR(34),INDEX(People[First Name],$A1121),CHAR(34),
", PersonMiddleName:  ",CHAR(34),INDEX(People[Middle Name],$A1121),CHAR(34),
", PersonLastName:  ",CHAR(34),INDEX(People[Last Name],$A1121),CHAR(34),"}"))</f>
        <v>#REF!</v>
      </c>
      <c r="E1121" t="e">
        <f>IF(INDEX(Organizations[Organization Type '[CV']],$A1121)="","",
CONCATENATE("  - &amp;OrganizationID",TEXT($A1121,"0000"),
" {","OrganizationTypeCV:  ",CHAR(34),INDEX(Organizations[Organization Type '[CV']],$A1121),CHAR(34),
", OrganizationCode:  ",CHAR(34),INDEX(Organizations[Organization Code],$A1121),CHAR(34),
", OrganizationName:  ",CHAR(34),INDEX(Organizations[Organization Name],$A1121),CHAR(34),
", OrganizationDescription:  ",CHAR(34),INDEX(Organizations[Organization Description],$A1121),CHAR(34),
", OrganizationLink:  ",CHAR(34),INDEX(Organizations[Organization Link],$A1121),CHAR(34),"}"))</f>
        <v>#REF!</v>
      </c>
      <c r="F1121" t="e">
        <f>IF(INDEX(People[First Name],$A1121)="","",
CONCATENATE("  - &amp;AffiliationID",TEXT($A1121,"0000"),
" {PersonID: *PersonID",TEXT($A1121,"0000"),
", OrganizationID: *OrganizationID",TEXT(MATCH(INDEX(People[Organization Name],$A1121),Organizations[Organization Name],0),"0000"),
", IsPrimaryOrganizationContact: , AffiliationStartDate: , AffiliationEndDate: , PrimaryPhone: ",
", PrimaryEmail: ",CHAR(34),INDEX(People[Primary Email],$A1121),CHAR(34),
", PrimaryAddress: ",CHAR(34),INDEX(People[Primary Address],$A1121),CHAR(34),
", PersonLink: }"))</f>
        <v>#REF!</v>
      </c>
      <c r="H1121" t="e">
        <f>IF(COUNTA(CitationInformation)=0,"",IF(INDEX(AuthorList[Author Name],$A1121)="","",
CONCATENATE("  - &amp;AuthorListID",TEXT($A1121,"0000"),
"  {CitationID: *CitationID0001",
", PersonID: *PersonID",TEXT(MATCH(INDEX(AuthorList[Author Name],$A1121),People[Full Name],0),"0000"),
", AuthorOrder: ",INDEX(AuthorList[Author Number],$A1121),"}")))</f>
        <v>#REF!</v>
      </c>
      <c r="K1121" t="e">
        <f>IF(INDEX(SamplingFeatures[Feature Code],$A1121)="","",
CONCATENATE("  - &amp;SamplingFeatureID",TEXT($A1121,"0000"),
" {","SamplingFeatureUUID:  ",CHAR(34),INDEX(SamplingFeatures[Sampling Feature UUID],$A1121),CHAR(34),
", SamplingFeatureTypeCV:  ",CHAR(34),INDEX(SamplingFeatures[Sampling Feature Type],$A1121),CHAR(34),
", SamplingFeatureCode:  ",CHAR(34),INDEX(SamplingFeatures[Feature Code],$A1121),CHAR(34),
", SamplingFeatureName:  ",CHAR(34),INDEX(SamplingFeatures[Feature Name],$A1121),CHAR(34),
", SamplingFeatureDescription:  ",CHAR(34),INDEX(SamplingFeatures[Feature Description],$A1121),CHAR(34),
", SamplingFeatureGeotypeCV:  ",CHAR(34),INDEX(SamplingFeatures[Feature Geo Type],$A1121),CHAR(34),
", FeatureGeometry:  ",CHAR(34),INDEX(SamplingFeatures[Feature Geometry],$A1121),CHAR(34),
", Elevation_m:  ",CHAR(34),INDEX(SamplingFeatures[Elevation_m],$A1121),CHAR(34),
", ElevationDatumCV:  ",CHAR(34),ElevationDatum,CHAR(34),"}"))</f>
        <v>#REF!</v>
      </c>
      <c r="L1121" t="e">
        <f>IF(INDEX(SamplingFeatures[Sampling Feature Type],$A1121)&lt;&gt;"Site","",
CONCATENATE("  - &amp;SiteID",TEXT(SUMPRODUCT(--($L$3:$L1120&lt;&gt;"")),"0000"),
" {","SamplingFeatureID:  *SamplingFeatureID",TEXT($A1121,"0000"),
", SiteTypeCV:  ",CHAR(34),INDEX(Sites[Site Type],$A1121),CHAR(34),
", Latitude:  ",INDEX(Sites[Latitude],$A1121),
", Longitude:  ",INDEX(Sites[Longitude],$A1121),
", SRSName:  ",CHAR(34),LatLonDatum,CHAR(34),"}"))</f>
        <v>#REF!</v>
      </c>
      <c r="M1121" t="e">
        <f>IF(INDEX(SamplingFeatures[Sampling Feature Type],$A1121)&lt;&gt;"Specimen","",
CONCATENATE("  - &amp;SpecimenID",TEXT(SUMPRODUCT(--($M$3:$M1120&lt;&gt;"")),"0000"),
" {","SamplingFeatureID:  *SamplingFeatureID",TEXT($A1121,"0000"),
", SpecimenTypeCV:  ",CHAR(34),INDEX(Specimens[Specimen Type],$A1121),CHAR(34),
", SpecimenMediumCV:  ",INDEX(Specimens[Specimen Medium],$A1121),
", IsFieldSpecimen:  ",CHAR(34),INDEX(Specimens[Is Field Specimen?],$A1121),CHAR(34),"}"))</f>
        <v>#REF!</v>
      </c>
      <c r="N1121" t="e">
        <f>IF(COUNTA(SpatialOffsets[])=0,"", IF(INDEX(SpatialOffsets[Spatial Offset Type],$A1121)="","",
CONCATENATE("  - &amp;SpatialOffsetID",TEXT($A1121,"0000"),
" {","SpatialOffsetTypeCV:  ",CHAR(34),INDEX(SpatialOffsets[Spatial Offset Type],$A1121),CHAR(34),
", Offset1Value:  ",INDEX(SpatialOffsets[Offset 1 Value],$A1121),
", Offset1UnitID:  ",CHAR(34),INDEX(SpatialOffsets[Offset 1 Unit],$A1121),CHAR(34),
", Offset2Value:  ",INDEX(SpatialOffsets[Offset 2 Value],$A1121),
", Offset2UnitID:  ",CHAR(34),INDEX(SpatialOffsets[Offset 2 Unit],$A1121),CHAR(34),
", Offset3Value:  ",INDEX(SpatialOffsets[Offset 3 Value],$A1121),
", Offset3UnitID:  ",CHAR(34),INDEX(SpatialOffsets[Offset 3 Unit],$A1121),CHAR(34),,"}")))</f>
        <v>#REF!</v>
      </c>
      <c r="O1121" t="e">
        <f>IF(COUNTA(RelatedFeatures[])=0,"", IF(INDEX(RelatedFeatures[First Sampling Feature Code],$A1121)="","",
CONCATENATE("  - &amp;RelationID",TEXT($A1121,"0000"),
" {","SamplingFeatureID:  *SamplingFeatureID",TEXT(MATCH(INDEX(RelatedFeatures[First Sampling Feature Code],$A1121),SamplingFeatures[Feature Code],0),"0000"),
", RelationshipTypeCV:  ",CHAR(34),INDEX(RelatedFeatures[Relationship Type],$A1121),CHAR(34),
", RelatedFeatureID: *SamplingFeatureID",TEXT(MATCH(INDEX(RelatedFeatures[Second Sampling Feature Code],$A1121),SamplingFeatures[Feature Code],0),"0000"),
", SpatialOffsetID:  ",IF(INDEX(RelatedFeatures[Offset Number],$A1121)="","",CONCATENATE("*SpatialOffsetID",TEXT(INDEX(RelatedFeatures[Offset Number],$A1121),"0000"))),"}")))</f>
        <v>#REF!</v>
      </c>
      <c r="P1121" t="e">
        <f>IF(INDEX(Methods[Method Type],$A1121)="","",
CONCATENATE("  - &amp;MethodID",TEXT($A1121,"0000"),
" {","MethodTypeCV:  ",CHAR(34),INDEX(Methods[Method Type],$A1121),CHAR(34),
", MethodCode:  ",CHAR(34),INDEX(Methods[Method Code],$A1121),CHAR(34),
", MethodName:  ",CHAR(34),INDEX(Methods[Method Name],$A1121),CHAR(34),
", MethodDescription:  ",CHAR(34),INDEX(Methods[Method Description],$A1121),CHAR(34),
", MethodLink:  ",CHAR(34),INDEX(Methods[Method Link],$A1121),CHAR(34),
", OrganizationID: *OrganizationID",TEXT(MATCH(INDEX(Methods[Organization Name],$A1121),Organizations[Organization Name],0),"0000"),"}"))</f>
        <v>#REF!</v>
      </c>
      <c r="Q1121" t="e">
        <f>IF(INDEX(Variables[Variable Type],$A1121)="","",
CONCATENATE("  - &amp;VariableID",TEXT($A1121,"0000"),
" {","VariableTypeCV:  ",CHAR(34),INDEX(Variables[Variable Type],$A1121),CHAR(34),
", VariableCode:  ",CHAR(34),INDEX(Variables[Variable Code],$A1121),CHAR(34),
", VariableNameCV:  ",CHAR(34),INDEX(Variables[Variable Name],$A1121),CHAR(34),
", VariableDefinition:  ",CHAR(34),INDEX(Variables[Variable Definition],$A1121),CHAR(34),
", SpecciationCV:  ",CHAR(34),INDEX(Variables[Speciation],$A1121),CHAR(34),
", NoDataValue:  ",CHAR(34),INDEX(Variables[No Data Value],$A1121),CHAR(34),"}"))</f>
        <v>#REF!</v>
      </c>
    </row>
    <row r="1122" spans="1:17" x14ac:dyDescent="0.25">
      <c r="A1122">
        <v>1119</v>
      </c>
      <c r="D1122" t="e">
        <f>IF(INDEX(People[First Name],$A1122)="","",
CONCATENATE("  - &amp;PersonID",TEXT($A1122,"0000"),
" {","PersonFirstName:  ",CHAR(34),INDEX(People[First Name],$A1122),CHAR(34),
", PersonMiddleName:  ",CHAR(34),INDEX(People[Middle Name],$A1122),CHAR(34),
", PersonLastName:  ",CHAR(34),INDEX(People[Last Name],$A1122),CHAR(34),"}"))</f>
        <v>#REF!</v>
      </c>
      <c r="E1122" t="e">
        <f>IF(INDEX(Organizations[Organization Type '[CV']],$A1122)="","",
CONCATENATE("  - &amp;OrganizationID",TEXT($A1122,"0000"),
" {","OrganizationTypeCV:  ",CHAR(34),INDEX(Organizations[Organization Type '[CV']],$A1122),CHAR(34),
", OrganizationCode:  ",CHAR(34),INDEX(Organizations[Organization Code],$A1122),CHAR(34),
", OrganizationName:  ",CHAR(34),INDEX(Organizations[Organization Name],$A1122),CHAR(34),
", OrganizationDescription:  ",CHAR(34),INDEX(Organizations[Organization Description],$A1122),CHAR(34),
", OrganizationLink:  ",CHAR(34),INDEX(Organizations[Organization Link],$A1122),CHAR(34),"}"))</f>
        <v>#REF!</v>
      </c>
      <c r="F1122" t="e">
        <f>IF(INDEX(People[First Name],$A1122)="","",
CONCATENATE("  - &amp;AffiliationID",TEXT($A1122,"0000"),
" {PersonID: *PersonID",TEXT($A1122,"0000"),
", OrganizationID: *OrganizationID",TEXT(MATCH(INDEX(People[Organization Name],$A1122),Organizations[Organization Name],0),"0000"),
", IsPrimaryOrganizationContact: , AffiliationStartDate: , AffiliationEndDate: , PrimaryPhone: ",
", PrimaryEmail: ",CHAR(34),INDEX(People[Primary Email],$A1122),CHAR(34),
", PrimaryAddress: ",CHAR(34),INDEX(People[Primary Address],$A1122),CHAR(34),
", PersonLink: }"))</f>
        <v>#REF!</v>
      </c>
      <c r="H1122" t="e">
        <f>IF(COUNTA(CitationInformation)=0,"",IF(INDEX(AuthorList[Author Name],$A1122)="","",
CONCATENATE("  - &amp;AuthorListID",TEXT($A1122,"0000"),
"  {CitationID: *CitationID0001",
", PersonID: *PersonID",TEXT(MATCH(INDEX(AuthorList[Author Name],$A1122),People[Full Name],0),"0000"),
", AuthorOrder: ",INDEX(AuthorList[Author Number],$A1122),"}")))</f>
        <v>#REF!</v>
      </c>
      <c r="K1122" t="e">
        <f>IF(INDEX(SamplingFeatures[Feature Code],$A1122)="","",
CONCATENATE("  - &amp;SamplingFeatureID",TEXT($A1122,"0000"),
" {","SamplingFeatureUUID:  ",CHAR(34),INDEX(SamplingFeatures[Sampling Feature UUID],$A1122),CHAR(34),
", SamplingFeatureTypeCV:  ",CHAR(34),INDEX(SamplingFeatures[Sampling Feature Type],$A1122),CHAR(34),
", SamplingFeatureCode:  ",CHAR(34),INDEX(SamplingFeatures[Feature Code],$A1122),CHAR(34),
", SamplingFeatureName:  ",CHAR(34),INDEX(SamplingFeatures[Feature Name],$A1122),CHAR(34),
", SamplingFeatureDescription:  ",CHAR(34),INDEX(SamplingFeatures[Feature Description],$A1122),CHAR(34),
", SamplingFeatureGeotypeCV:  ",CHAR(34),INDEX(SamplingFeatures[Feature Geo Type],$A1122),CHAR(34),
", FeatureGeometry:  ",CHAR(34),INDEX(SamplingFeatures[Feature Geometry],$A1122),CHAR(34),
", Elevation_m:  ",CHAR(34),INDEX(SamplingFeatures[Elevation_m],$A1122),CHAR(34),
", ElevationDatumCV:  ",CHAR(34),ElevationDatum,CHAR(34),"}"))</f>
        <v>#REF!</v>
      </c>
      <c r="L1122" t="e">
        <f>IF(INDEX(SamplingFeatures[Sampling Feature Type],$A1122)&lt;&gt;"Site","",
CONCATENATE("  - &amp;SiteID",TEXT(SUMPRODUCT(--($L$3:$L1121&lt;&gt;"")),"0000"),
" {","SamplingFeatureID:  *SamplingFeatureID",TEXT($A1122,"0000"),
", SiteTypeCV:  ",CHAR(34),INDEX(Sites[Site Type],$A1122),CHAR(34),
", Latitude:  ",INDEX(Sites[Latitude],$A1122),
", Longitude:  ",INDEX(Sites[Longitude],$A1122),
", SRSName:  ",CHAR(34),LatLonDatum,CHAR(34),"}"))</f>
        <v>#REF!</v>
      </c>
      <c r="M1122" t="e">
        <f>IF(INDEX(SamplingFeatures[Sampling Feature Type],$A1122)&lt;&gt;"Specimen","",
CONCATENATE("  - &amp;SpecimenID",TEXT(SUMPRODUCT(--($M$3:$M1121&lt;&gt;"")),"0000"),
" {","SamplingFeatureID:  *SamplingFeatureID",TEXT($A1122,"0000"),
", SpecimenTypeCV:  ",CHAR(34),INDEX(Specimens[Specimen Type],$A1122),CHAR(34),
", SpecimenMediumCV:  ",INDEX(Specimens[Specimen Medium],$A1122),
", IsFieldSpecimen:  ",CHAR(34),INDEX(Specimens[Is Field Specimen?],$A1122),CHAR(34),"}"))</f>
        <v>#REF!</v>
      </c>
      <c r="N1122" t="e">
        <f>IF(COUNTA(SpatialOffsets[])=0,"", IF(INDEX(SpatialOffsets[Spatial Offset Type],$A1122)="","",
CONCATENATE("  - &amp;SpatialOffsetID",TEXT($A1122,"0000"),
" {","SpatialOffsetTypeCV:  ",CHAR(34),INDEX(SpatialOffsets[Spatial Offset Type],$A1122),CHAR(34),
", Offset1Value:  ",INDEX(SpatialOffsets[Offset 1 Value],$A1122),
", Offset1UnitID:  ",CHAR(34),INDEX(SpatialOffsets[Offset 1 Unit],$A1122),CHAR(34),
", Offset2Value:  ",INDEX(SpatialOffsets[Offset 2 Value],$A1122),
", Offset2UnitID:  ",CHAR(34),INDEX(SpatialOffsets[Offset 2 Unit],$A1122),CHAR(34),
", Offset3Value:  ",INDEX(SpatialOffsets[Offset 3 Value],$A1122),
", Offset3UnitID:  ",CHAR(34),INDEX(SpatialOffsets[Offset 3 Unit],$A1122),CHAR(34),,"}")))</f>
        <v>#REF!</v>
      </c>
      <c r="O1122" t="e">
        <f>IF(COUNTA(RelatedFeatures[])=0,"", IF(INDEX(RelatedFeatures[First Sampling Feature Code],$A1122)="","",
CONCATENATE("  - &amp;RelationID",TEXT($A1122,"0000"),
" {","SamplingFeatureID:  *SamplingFeatureID",TEXT(MATCH(INDEX(RelatedFeatures[First Sampling Feature Code],$A1122),SamplingFeatures[Feature Code],0),"0000"),
", RelationshipTypeCV:  ",CHAR(34),INDEX(RelatedFeatures[Relationship Type],$A1122),CHAR(34),
", RelatedFeatureID: *SamplingFeatureID",TEXT(MATCH(INDEX(RelatedFeatures[Second Sampling Feature Code],$A1122),SamplingFeatures[Feature Code],0),"0000"),
", SpatialOffsetID:  ",IF(INDEX(RelatedFeatures[Offset Number],$A1122)="","",CONCATENATE("*SpatialOffsetID",TEXT(INDEX(RelatedFeatures[Offset Number],$A1122),"0000"))),"}")))</f>
        <v>#REF!</v>
      </c>
      <c r="P1122" t="e">
        <f>IF(INDEX(Methods[Method Type],$A1122)="","",
CONCATENATE("  - &amp;MethodID",TEXT($A1122,"0000"),
" {","MethodTypeCV:  ",CHAR(34),INDEX(Methods[Method Type],$A1122),CHAR(34),
", MethodCode:  ",CHAR(34),INDEX(Methods[Method Code],$A1122),CHAR(34),
", MethodName:  ",CHAR(34),INDEX(Methods[Method Name],$A1122),CHAR(34),
", MethodDescription:  ",CHAR(34),INDEX(Methods[Method Description],$A1122),CHAR(34),
", MethodLink:  ",CHAR(34),INDEX(Methods[Method Link],$A1122),CHAR(34),
", OrganizationID: *OrganizationID",TEXT(MATCH(INDEX(Methods[Organization Name],$A1122),Organizations[Organization Name],0),"0000"),"}"))</f>
        <v>#REF!</v>
      </c>
      <c r="Q1122" t="e">
        <f>IF(INDEX(Variables[Variable Type],$A1122)="","",
CONCATENATE("  - &amp;VariableID",TEXT($A1122,"0000"),
" {","VariableTypeCV:  ",CHAR(34),INDEX(Variables[Variable Type],$A1122),CHAR(34),
", VariableCode:  ",CHAR(34),INDEX(Variables[Variable Code],$A1122),CHAR(34),
", VariableNameCV:  ",CHAR(34),INDEX(Variables[Variable Name],$A1122),CHAR(34),
", VariableDefinition:  ",CHAR(34),INDEX(Variables[Variable Definition],$A1122),CHAR(34),
", SpecciationCV:  ",CHAR(34),INDEX(Variables[Speciation],$A1122),CHAR(34),
", NoDataValue:  ",CHAR(34),INDEX(Variables[No Data Value],$A1122),CHAR(34),"}"))</f>
        <v>#REF!</v>
      </c>
    </row>
    <row r="1123" spans="1:17" x14ac:dyDescent="0.25">
      <c r="A1123">
        <v>1120</v>
      </c>
      <c r="D1123" t="e">
        <f>IF(INDEX(People[First Name],$A1123)="","",
CONCATENATE("  - &amp;PersonID",TEXT($A1123,"0000"),
" {","PersonFirstName:  ",CHAR(34),INDEX(People[First Name],$A1123),CHAR(34),
", PersonMiddleName:  ",CHAR(34),INDEX(People[Middle Name],$A1123),CHAR(34),
", PersonLastName:  ",CHAR(34),INDEX(People[Last Name],$A1123),CHAR(34),"}"))</f>
        <v>#REF!</v>
      </c>
      <c r="E1123" t="e">
        <f>IF(INDEX(Organizations[Organization Type '[CV']],$A1123)="","",
CONCATENATE("  - &amp;OrganizationID",TEXT($A1123,"0000"),
" {","OrganizationTypeCV:  ",CHAR(34),INDEX(Organizations[Organization Type '[CV']],$A1123),CHAR(34),
", OrganizationCode:  ",CHAR(34),INDEX(Organizations[Organization Code],$A1123),CHAR(34),
", OrganizationName:  ",CHAR(34),INDEX(Organizations[Organization Name],$A1123),CHAR(34),
", OrganizationDescription:  ",CHAR(34),INDEX(Organizations[Organization Description],$A1123),CHAR(34),
", OrganizationLink:  ",CHAR(34),INDEX(Organizations[Organization Link],$A1123),CHAR(34),"}"))</f>
        <v>#REF!</v>
      </c>
      <c r="F1123" t="e">
        <f>IF(INDEX(People[First Name],$A1123)="","",
CONCATENATE("  - &amp;AffiliationID",TEXT($A1123,"0000"),
" {PersonID: *PersonID",TEXT($A1123,"0000"),
", OrganizationID: *OrganizationID",TEXT(MATCH(INDEX(People[Organization Name],$A1123),Organizations[Organization Name],0),"0000"),
", IsPrimaryOrganizationContact: , AffiliationStartDate: , AffiliationEndDate: , PrimaryPhone: ",
", PrimaryEmail: ",CHAR(34),INDEX(People[Primary Email],$A1123),CHAR(34),
", PrimaryAddress: ",CHAR(34),INDEX(People[Primary Address],$A1123),CHAR(34),
", PersonLink: }"))</f>
        <v>#REF!</v>
      </c>
      <c r="H1123" t="e">
        <f>IF(COUNTA(CitationInformation)=0,"",IF(INDEX(AuthorList[Author Name],$A1123)="","",
CONCATENATE("  - &amp;AuthorListID",TEXT($A1123,"0000"),
"  {CitationID: *CitationID0001",
", PersonID: *PersonID",TEXT(MATCH(INDEX(AuthorList[Author Name],$A1123),People[Full Name],0),"0000"),
", AuthorOrder: ",INDEX(AuthorList[Author Number],$A1123),"}")))</f>
        <v>#REF!</v>
      </c>
      <c r="K1123" t="e">
        <f>IF(INDEX(SamplingFeatures[Feature Code],$A1123)="","",
CONCATENATE("  - &amp;SamplingFeatureID",TEXT($A1123,"0000"),
" {","SamplingFeatureUUID:  ",CHAR(34),INDEX(SamplingFeatures[Sampling Feature UUID],$A1123),CHAR(34),
", SamplingFeatureTypeCV:  ",CHAR(34),INDEX(SamplingFeatures[Sampling Feature Type],$A1123),CHAR(34),
", SamplingFeatureCode:  ",CHAR(34),INDEX(SamplingFeatures[Feature Code],$A1123),CHAR(34),
", SamplingFeatureName:  ",CHAR(34),INDEX(SamplingFeatures[Feature Name],$A1123),CHAR(34),
", SamplingFeatureDescription:  ",CHAR(34),INDEX(SamplingFeatures[Feature Description],$A1123),CHAR(34),
", SamplingFeatureGeotypeCV:  ",CHAR(34),INDEX(SamplingFeatures[Feature Geo Type],$A1123),CHAR(34),
", FeatureGeometry:  ",CHAR(34),INDEX(SamplingFeatures[Feature Geometry],$A1123),CHAR(34),
", Elevation_m:  ",CHAR(34),INDEX(SamplingFeatures[Elevation_m],$A1123),CHAR(34),
", ElevationDatumCV:  ",CHAR(34),ElevationDatum,CHAR(34),"}"))</f>
        <v>#REF!</v>
      </c>
      <c r="L1123" t="e">
        <f>IF(INDEX(SamplingFeatures[Sampling Feature Type],$A1123)&lt;&gt;"Site","",
CONCATENATE("  - &amp;SiteID",TEXT(SUMPRODUCT(--($L$3:$L1122&lt;&gt;"")),"0000"),
" {","SamplingFeatureID:  *SamplingFeatureID",TEXT($A1123,"0000"),
", SiteTypeCV:  ",CHAR(34),INDEX(Sites[Site Type],$A1123),CHAR(34),
", Latitude:  ",INDEX(Sites[Latitude],$A1123),
", Longitude:  ",INDEX(Sites[Longitude],$A1123),
", SRSName:  ",CHAR(34),LatLonDatum,CHAR(34),"}"))</f>
        <v>#REF!</v>
      </c>
      <c r="M1123" t="e">
        <f>IF(INDEX(SamplingFeatures[Sampling Feature Type],$A1123)&lt;&gt;"Specimen","",
CONCATENATE("  - &amp;SpecimenID",TEXT(SUMPRODUCT(--($M$3:$M1122&lt;&gt;"")),"0000"),
" {","SamplingFeatureID:  *SamplingFeatureID",TEXT($A1123,"0000"),
", SpecimenTypeCV:  ",CHAR(34),INDEX(Specimens[Specimen Type],$A1123),CHAR(34),
", SpecimenMediumCV:  ",INDEX(Specimens[Specimen Medium],$A1123),
", IsFieldSpecimen:  ",CHAR(34),INDEX(Specimens[Is Field Specimen?],$A1123),CHAR(34),"}"))</f>
        <v>#REF!</v>
      </c>
      <c r="N1123" t="e">
        <f>IF(COUNTA(SpatialOffsets[])=0,"", IF(INDEX(SpatialOffsets[Spatial Offset Type],$A1123)="","",
CONCATENATE("  - &amp;SpatialOffsetID",TEXT($A1123,"0000"),
" {","SpatialOffsetTypeCV:  ",CHAR(34),INDEX(SpatialOffsets[Spatial Offset Type],$A1123),CHAR(34),
", Offset1Value:  ",INDEX(SpatialOffsets[Offset 1 Value],$A1123),
", Offset1UnitID:  ",CHAR(34),INDEX(SpatialOffsets[Offset 1 Unit],$A1123),CHAR(34),
", Offset2Value:  ",INDEX(SpatialOffsets[Offset 2 Value],$A1123),
", Offset2UnitID:  ",CHAR(34),INDEX(SpatialOffsets[Offset 2 Unit],$A1123),CHAR(34),
", Offset3Value:  ",INDEX(SpatialOffsets[Offset 3 Value],$A1123),
", Offset3UnitID:  ",CHAR(34),INDEX(SpatialOffsets[Offset 3 Unit],$A1123),CHAR(34),,"}")))</f>
        <v>#REF!</v>
      </c>
      <c r="O1123" t="e">
        <f>IF(COUNTA(RelatedFeatures[])=0,"", IF(INDEX(RelatedFeatures[First Sampling Feature Code],$A1123)="","",
CONCATENATE("  - &amp;RelationID",TEXT($A1123,"0000"),
" {","SamplingFeatureID:  *SamplingFeatureID",TEXT(MATCH(INDEX(RelatedFeatures[First Sampling Feature Code],$A1123),SamplingFeatures[Feature Code],0),"0000"),
", RelationshipTypeCV:  ",CHAR(34),INDEX(RelatedFeatures[Relationship Type],$A1123),CHAR(34),
", RelatedFeatureID: *SamplingFeatureID",TEXT(MATCH(INDEX(RelatedFeatures[Second Sampling Feature Code],$A1123),SamplingFeatures[Feature Code],0),"0000"),
", SpatialOffsetID:  ",IF(INDEX(RelatedFeatures[Offset Number],$A1123)="","",CONCATENATE("*SpatialOffsetID",TEXT(INDEX(RelatedFeatures[Offset Number],$A1123),"0000"))),"}")))</f>
        <v>#REF!</v>
      </c>
      <c r="P1123" t="e">
        <f>IF(INDEX(Methods[Method Type],$A1123)="","",
CONCATENATE("  - &amp;MethodID",TEXT($A1123,"0000"),
" {","MethodTypeCV:  ",CHAR(34),INDEX(Methods[Method Type],$A1123),CHAR(34),
", MethodCode:  ",CHAR(34),INDEX(Methods[Method Code],$A1123),CHAR(34),
", MethodName:  ",CHAR(34),INDEX(Methods[Method Name],$A1123),CHAR(34),
", MethodDescription:  ",CHAR(34),INDEX(Methods[Method Description],$A1123),CHAR(34),
", MethodLink:  ",CHAR(34),INDEX(Methods[Method Link],$A1123),CHAR(34),
", OrganizationID: *OrganizationID",TEXT(MATCH(INDEX(Methods[Organization Name],$A1123),Organizations[Organization Name],0),"0000"),"}"))</f>
        <v>#REF!</v>
      </c>
      <c r="Q1123" t="e">
        <f>IF(INDEX(Variables[Variable Type],$A1123)="","",
CONCATENATE("  - &amp;VariableID",TEXT($A1123,"0000"),
" {","VariableTypeCV:  ",CHAR(34),INDEX(Variables[Variable Type],$A1123),CHAR(34),
", VariableCode:  ",CHAR(34),INDEX(Variables[Variable Code],$A1123),CHAR(34),
", VariableNameCV:  ",CHAR(34),INDEX(Variables[Variable Name],$A1123),CHAR(34),
", VariableDefinition:  ",CHAR(34),INDEX(Variables[Variable Definition],$A1123),CHAR(34),
", SpecciationCV:  ",CHAR(34),INDEX(Variables[Speciation],$A1123),CHAR(34),
", NoDataValue:  ",CHAR(34),INDEX(Variables[No Data Value],$A1123),CHAR(34),"}"))</f>
        <v>#REF!</v>
      </c>
    </row>
    <row r="1124" spans="1:17" x14ac:dyDescent="0.25">
      <c r="A1124">
        <v>1121</v>
      </c>
      <c r="D1124" t="e">
        <f>IF(INDEX(People[First Name],$A1124)="","",
CONCATENATE("  - &amp;PersonID",TEXT($A1124,"0000"),
" {","PersonFirstName:  ",CHAR(34),INDEX(People[First Name],$A1124),CHAR(34),
", PersonMiddleName:  ",CHAR(34),INDEX(People[Middle Name],$A1124),CHAR(34),
", PersonLastName:  ",CHAR(34),INDEX(People[Last Name],$A1124),CHAR(34),"}"))</f>
        <v>#REF!</v>
      </c>
      <c r="E1124" t="e">
        <f>IF(INDEX(Organizations[Organization Type '[CV']],$A1124)="","",
CONCATENATE("  - &amp;OrganizationID",TEXT($A1124,"0000"),
" {","OrganizationTypeCV:  ",CHAR(34),INDEX(Organizations[Organization Type '[CV']],$A1124),CHAR(34),
", OrganizationCode:  ",CHAR(34),INDEX(Organizations[Organization Code],$A1124),CHAR(34),
", OrganizationName:  ",CHAR(34),INDEX(Organizations[Organization Name],$A1124),CHAR(34),
", OrganizationDescription:  ",CHAR(34),INDEX(Organizations[Organization Description],$A1124),CHAR(34),
", OrganizationLink:  ",CHAR(34),INDEX(Organizations[Organization Link],$A1124),CHAR(34),"}"))</f>
        <v>#REF!</v>
      </c>
      <c r="F1124" t="e">
        <f>IF(INDEX(People[First Name],$A1124)="","",
CONCATENATE("  - &amp;AffiliationID",TEXT($A1124,"0000"),
" {PersonID: *PersonID",TEXT($A1124,"0000"),
", OrganizationID: *OrganizationID",TEXT(MATCH(INDEX(People[Organization Name],$A1124),Organizations[Organization Name],0),"0000"),
", IsPrimaryOrganizationContact: , AffiliationStartDate: , AffiliationEndDate: , PrimaryPhone: ",
", PrimaryEmail: ",CHAR(34),INDEX(People[Primary Email],$A1124),CHAR(34),
", PrimaryAddress: ",CHAR(34),INDEX(People[Primary Address],$A1124),CHAR(34),
", PersonLink: }"))</f>
        <v>#REF!</v>
      </c>
      <c r="H1124" t="e">
        <f>IF(COUNTA(CitationInformation)=0,"",IF(INDEX(AuthorList[Author Name],$A1124)="","",
CONCATENATE("  - &amp;AuthorListID",TEXT($A1124,"0000"),
"  {CitationID: *CitationID0001",
", PersonID: *PersonID",TEXT(MATCH(INDEX(AuthorList[Author Name],$A1124),People[Full Name],0),"0000"),
", AuthorOrder: ",INDEX(AuthorList[Author Number],$A1124),"}")))</f>
        <v>#REF!</v>
      </c>
      <c r="K1124" t="e">
        <f>IF(INDEX(SamplingFeatures[Feature Code],$A1124)="","",
CONCATENATE("  - &amp;SamplingFeatureID",TEXT($A1124,"0000"),
" {","SamplingFeatureUUID:  ",CHAR(34),INDEX(SamplingFeatures[Sampling Feature UUID],$A1124),CHAR(34),
", SamplingFeatureTypeCV:  ",CHAR(34),INDEX(SamplingFeatures[Sampling Feature Type],$A1124),CHAR(34),
", SamplingFeatureCode:  ",CHAR(34),INDEX(SamplingFeatures[Feature Code],$A1124),CHAR(34),
", SamplingFeatureName:  ",CHAR(34),INDEX(SamplingFeatures[Feature Name],$A1124),CHAR(34),
", SamplingFeatureDescription:  ",CHAR(34),INDEX(SamplingFeatures[Feature Description],$A1124),CHAR(34),
", SamplingFeatureGeotypeCV:  ",CHAR(34),INDEX(SamplingFeatures[Feature Geo Type],$A1124),CHAR(34),
", FeatureGeometry:  ",CHAR(34),INDEX(SamplingFeatures[Feature Geometry],$A1124),CHAR(34),
", Elevation_m:  ",CHAR(34),INDEX(SamplingFeatures[Elevation_m],$A1124),CHAR(34),
", ElevationDatumCV:  ",CHAR(34),ElevationDatum,CHAR(34),"}"))</f>
        <v>#REF!</v>
      </c>
      <c r="L1124" t="e">
        <f>IF(INDEX(SamplingFeatures[Sampling Feature Type],$A1124)&lt;&gt;"Site","",
CONCATENATE("  - &amp;SiteID",TEXT(SUMPRODUCT(--($L$3:$L1123&lt;&gt;"")),"0000"),
" {","SamplingFeatureID:  *SamplingFeatureID",TEXT($A1124,"0000"),
", SiteTypeCV:  ",CHAR(34),INDEX(Sites[Site Type],$A1124),CHAR(34),
", Latitude:  ",INDEX(Sites[Latitude],$A1124),
", Longitude:  ",INDEX(Sites[Longitude],$A1124),
", SRSName:  ",CHAR(34),LatLonDatum,CHAR(34),"}"))</f>
        <v>#REF!</v>
      </c>
      <c r="M1124" t="e">
        <f>IF(INDEX(SamplingFeatures[Sampling Feature Type],$A1124)&lt;&gt;"Specimen","",
CONCATENATE("  - &amp;SpecimenID",TEXT(SUMPRODUCT(--($M$3:$M1123&lt;&gt;"")),"0000"),
" {","SamplingFeatureID:  *SamplingFeatureID",TEXT($A1124,"0000"),
", SpecimenTypeCV:  ",CHAR(34),INDEX(Specimens[Specimen Type],$A1124),CHAR(34),
", SpecimenMediumCV:  ",INDEX(Specimens[Specimen Medium],$A1124),
", IsFieldSpecimen:  ",CHAR(34),INDEX(Specimens[Is Field Specimen?],$A1124),CHAR(34),"}"))</f>
        <v>#REF!</v>
      </c>
      <c r="N1124" t="e">
        <f>IF(COUNTA(SpatialOffsets[])=0,"", IF(INDEX(SpatialOffsets[Spatial Offset Type],$A1124)="","",
CONCATENATE("  - &amp;SpatialOffsetID",TEXT($A1124,"0000"),
" {","SpatialOffsetTypeCV:  ",CHAR(34),INDEX(SpatialOffsets[Spatial Offset Type],$A1124),CHAR(34),
", Offset1Value:  ",INDEX(SpatialOffsets[Offset 1 Value],$A1124),
", Offset1UnitID:  ",CHAR(34),INDEX(SpatialOffsets[Offset 1 Unit],$A1124),CHAR(34),
", Offset2Value:  ",INDEX(SpatialOffsets[Offset 2 Value],$A1124),
", Offset2UnitID:  ",CHAR(34),INDEX(SpatialOffsets[Offset 2 Unit],$A1124),CHAR(34),
", Offset3Value:  ",INDEX(SpatialOffsets[Offset 3 Value],$A1124),
", Offset3UnitID:  ",CHAR(34),INDEX(SpatialOffsets[Offset 3 Unit],$A1124),CHAR(34),,"}")))</f>
        <v>#REF!</v>
      </c>
      <c r="O1124" t="e">
        <f>IF(COUNTA(RelatedFeatures[])=0,"", IF(INDEX(RelatedFeatures[First Sampling Feature Code],$A1124)="","",
CONCATENATE("  - &amp;RelationID",TEXT($A1124,"0000"),
" {","SamplingFeatureID:  *SamplingFeatureID",TEXT(MATCH(INDEX(RelatedFeatures[First Sampling Feature Code],$A1124),SamplingFeatures[Feature Code],0),"0000"),
", RelationshipTypeCV:  ",CHAR(34),INDEX(RelatedFeatures[Relationship Type],$A1124),CHAR(34),
", RelatedFeatureID: *SamplingFeatureID",TEXT(MATCH(INDEX(RelatedFeatures[Second Sampling Feature Code],$A1124),SamplingFeatures[Feature Code],0),"0000"),
", SpatialOffsetID:  ",IF(INDEX(RelatedFeatures[Offset Number],$A1124)="","",CONCATENATE("*SpatialOffsetID",TEXT(INDEX(RelatedFeatures[Offset Number],$A1124),"0000"))),"}")))</f>
        <v>#REF!</v>
      </c>
      <c r="P1124" t="e">
        <f>IF(INDEX(Methods[Method Type],$A1124)="","",
CONCATENATE("  - &amp;MethodID",TEXT($A1124,"0000"),
" {","MethodTypeCV:  ",CHAR(34),INDEX(Methods[Method Type],$A1124),CHAR(34),
", MethodCode:  ",CHAR(34),INDEX(Methods[Method Code],$A1124),CHAR(34),
", MethodName:  ",CHAR(34),INDEX(Methods[Method Name],$A1124),CHAR(34),
", MethodDescription:  ",CHAR(34),INDEX(Methods[Method Description],$A1124),CHAR(34),
", MethodLink:  ",CHAR(34),INDEX(Methods[Method Link],$A1124),CHAR(34),
", OrganizationID: *OrganizationID",TEXT(MATCH(INDEX(Methods[Organization Name],$A1124),Organizations[Organization Name],0),"0000"),"}"))</f>
        <v>#REF!</v>
      </c>
      <c r="Q1124" t="e">
        <f>IF(INDEX(Variables[Variable Type],$A1124)="","",
CONCATENATE("  - &amp;VariableID",TEXT($A1124,"0000"),
" {","VariableTypeCV:  ",CHAR(34),INDEX(Variables[Variable Type],$A1124),CHAR(34),
", VariableCode:  ",CHAR(34),INDEX(Variables[Variable Code],$A1124),CHAR(34),
", VariableNameCV:  ",CHAR(34),INDEX(Variables[Variable Name],$A1124),CHAR(34),
", VariableDefinition:  ",CHAR(34),INDEX(Variables[Variable Definition],$A1124),CHAR(34),
", SpecciationCV:  ",CHAR(34),INDEX(Variables[Speciation],$A1124),CHAR(34),
", NoDataValue:  ",CHAR(34),INDEX(Variables[No Data Value],$A1124),CHAR(34),"}"))</f>
        <v>#REF!</v>
      </c>
    </row>
    <row r="1125" spans="1:17" x14ac:dyDescent="0.25">
      <c r="A1125">
        <v>1122</v>
      </c>
      <c r="D1125" t="e">
        <f>IF(INDEX(People[First Name],$A1125)="","",
CONCATENATE("  - &amp;PersonID",TEXT($A1125,"0000"),
" {","PersonFirstName:  ",CHAR(34),INDEX(People[First Name],$A1125),CHAR(34),
", PersonMiddleName:  ",CHAR(34),INDEX(People[Middle Name],$A1125),CHAR(34),
", PersonLastName:  ",CHAR(34),INDEX(People[Last Name],$A1125),CHAR(34),"}"))</f>
        <v>#REF!</v>
      </c>
      <c r="E1125" t="e">
        <f>IF(INDEX(Organizations[Organization Type '[CV']],$A1125)="","",
CONCATENATE("  - &amp;OrganizationID",TEXT($A1125,"0000"),
" {","OrganizationTypeCV:  ",CHAR(34),INDEX(Organizations[Organization Type '[CV']],$A1125),CHAR(34),
", OrganizationCode:  ",CHAR(34),INDEX(Organizations[Organization Code],$A1125),CHAR(34),
", OrganizationName:  ",CHAR(34),INDEX(Organizations[Organization Name],$A1125),CHAR(34),
", OrganizationDescription:  ",CHAR(34),INDEX(Organizations[Organization Description],$A1125),CHAR(34),
", OrganizationLink:  ",CHAR(34),INDEX(Organizations[Organization Link],$A1125),CHAR(34),"}"))</f>
        <v>#REF!</v>
      </c>
      <c r="F1125" t="e">
        <f>IF(INDEX(People[First Name],$A1125)="","",
CONCATENATE("  - &amp;AffiliationID",TEXT($A1125,"0000"),
" {PersonID: *PersonID",TEXT($A1125,"0000"),
", OrganizationID: *OrganizationID",TEXT(MATCH(INDEX(People[Organization Name],$A1125),Organizations[Organization Name],0),"0000"),
", IsPrimaryOrganizationContact: , AffiliationStartDate: , AffiliationEndDate: , PrimaryPhone: ",
", PrimaryEmail: ",CHAR(34),INDEX(People[Primary Email],$A1125),CHAR(34),
", PrimaryAddress: ",CHAR(34),INDEX(People[Primary Address],$A1125),CHAR(34),
", PersonLink: }"))</f>
        <v>#REF!</v>
      </c>
      <c r="H1125" t="e">
        <f>IF(COUNTA(CitationInformation)=0,"",IF(INDEX(AuthorList[Author Name],$A1125)="","",
CONCATENATE("  - &amp;AuthorListID",TEXT($A1125,"0000"),
"  {CitationID: *CitationID0001",
", PersonID: *PersonID",TEXT(MATCH(INDEX(AuthorList[Author Name],$A1125),People[Full Name],0),"0000"),
", AuthorOrder: ",INDEX(AuthorList[Author Number],$A1125),"}")))</f>
        <v>#REF!</v>
      </c>
      <c r="K1125" t="e">
        <f>IF(INDEX(SamplingFeatures[Feature Code],$A1125)="","",
CONCATENATE("  - &amp;SamplingFeatureID",TEXT($A1125,"0000"),
" {","SamplingFeatureUUID:  ",CHAR(34),INDEX(SamplingFeatures[Sampling Feature UUID],$A1125),CHAR(34),
", SamplingFeatureTypeCV:  ",CHAR(34),INDEX(SamplingFeatures[Sampling Feature Type],$A1125),CHAR(34),
", SamplingFeatureCode:  ",CHAR(34),INDEX(SamplingFeatures[Feature Code],$A1125),CHAR(34),
", SamplingFeatureName:  ",CHAR(34),INDEX(SamplingFeatures[Feature Name],$A1125),CHAR(34),
", SamplingFeatureDescription:  ",CHAR(34),INDEX(SamplingFeatures[Feature Description],$A1125),CHAR(34),
", SamplingFeatureGeotypeCV:  ",CHAR(34),INDEX(SamplingFeatures[Feature Geo Type],$A1125),CHAR(34),
", FeatureGeometry:  ",CHAR(34),INDEX(SamplingFeatures[Feature Geometry],$A1125),CHAR(34),
", Elevation_m:  ",CHAR(34),INDEX(SamplingFeatures[Elevation_m],$A1125),CHAR(34),
", ElevationDatumCV:  ",CHAR(34),ElevationDatum,CHAR(34),"}"))</f>
        <v>#REF!</v>
      </c>
      <c r="L1125" t="e">
        <f>IF(INDEX(SamplingFeatures[Sampling Feature Type],$A1125)&lt;&gt;"Site","",
CONCATENATE("  - &amp;SiteID",TEXT(SUMPRODUCT(--($L$3:$L1124&lt;&gt;"")),"0000"),
" {","SamplingFeatureID:  *SamplingFeatureID",TEXT($A1125,"0000"),
", SiteTypeCV:  ",CHAR(34),INDEX(Sites[Site Type],$A1125),CHAR(34),
", Latitude:  ",INDEX(Sites[Latitude],$A1125),
", Longitude:  ",INDEX(Sites[Longitude],$A1125),
", SRSName:  ",CHAR(34),LatLonDatum,CHAR(34),"}"))</f>
        <v>#REF!</v>
      </c>
      <c r="M1125" t="e">
        <f>IF(INDEX(SamplingFeatures[Sampling Feature Type],$A1125)&lt;&gt;"Specimen","",
CONCATENATE("  - &amp;SpecimenID",TEXT(SUMPRODUCT(--($M$3:$M1124&lt;&gt;"")),"0000"),
" {","SamplingFeatureID:  *SamplingFeatureID",TEXT($A1125,"0000"),
", SpecimenTypeCV:  ",CHAR(34),INDEX(Specimens[Specimen Type],$A1125),CHAR(34),
", SpecimenMediumCV:  ",INDEX(Specimens[Specimen Medium],$A1125),
", IsFieldSpecimen:  ",CHAR(34),INDEX(Specimens[Is Field Specimen?],$A1125),CHAR(34),"}"))</f>
        <v>#REF!</v>
      </c>
      <c r="N1125" t="e">
        <f>IF(COUNTA(SpatialOffsets[])=0,"", IF(INDEX(SpatialOffsets[Spatial Offset Type],$A1125)="","",
CONCATENATE("  - &amp;SpatialOffsetID",TEXT($A1125,"0000"),
" {","SpatialOffsetTypeCV:  ",CHAR(34),INDEX(SpatialOffsets[Spatial Offset Type],$A1125),CHAR(34),
", Offset1Value:  ",INDEX(SpatialOffsets[Offset 1 Value],$A1125),
", Offset1UnitID:  ",CHAR(34),INDEX(SpatialOffsets[Offset 1 Unit],$A1125),CHAR(34),
", Offset2Value:  ",INDEX(SpatialOffsets[Offset 2 Value],$A1125),
", Offset2UnitID:  ",CHAR(34),INDEX(SpatialOffsets[Offset 2 Unit],$A1125),CHAR(34),
", Offset3Value:  ",INDEX(SpatialOffsets[Offset 3 Value],$A1125),
", Offset3UnitID:  ",CHAR(34),INDEX(SpatialOffsets[Offset 3 Unit],$A1125),CHAR(34),,"}")))</f>
        <v>#REF!</v>
      </c>
      <c r="O1125" t="e">
        <f>IF(COUNTA(RelatedFeatures[])=0,"", IF(INDEX(RelatedFeatures[First Sampling Feature Code],$A1125)="","",
CONCATENATE("  - &amp;RelationID",TEXT($A1125,"0000"),
" {","SamplingFeatureID:  *SamplingFeatureID",TEXT(MATCH(INDEX(RelatedFeatures[First Sampling Feature Code],$A1125),SamplingFeatures[Feature Code],0),"0000"),
", RelationshipTypeCV:  ",CHAR(34),INDEX(RelatedFeatures[Relationship Type],$A1125),CHAR(34),
", RelatedFeatureID: *SamplingFeatureID",TEXT(MATCH(INDEX(RelatedFeatures[Second Sampling Feature Code],$A1125),SamplingFeatures[Feature Code],0),"0000"),
", SpatialOffsetID:  ",IF(INDEX(RelatedFeatures[Offset Number],$A1125)="","",CONCATENATE("*SpatialOffsetID",TEXT(INDEX(RelatedFeatures[Offset Number],$A1125),"0000"))),"}")))</f>
        <v>#REF!</v>
      </c>
      <c r="P1125" t="e">
        <f>IF(INDEX(Methods[Method Type],$A1125)="","",
CONCATENATE("  - &amp;MethodID",TEXT($A1125,"0000"),
" {","MethodTypeCV:  ",CHAR(34),INDEX(Methods[Method Type],$A1125),CHAR(34),
", MethodCode:  ",CHAR(34),INDEX(Methods[Method Code],$A1125),CHAR(34),
", MethodName:  ",CHAR(34),INDEX(Methods[Method Name],$A1125),CHAR(34),
", MethodDescription:  ",CHAR(34),INDEX(Methods[Method Description],$A1125),CHAR(34),
", MethodLink:  ",CHAR(34),INDEX(Methods[Method Link],$A1125),CHAR(34),
", OrganizationID: *OrganizationID",TEXT(MATCH(INDEX(Methods[Organization Name],$A1125),Organizations[Organization Name],0),"0000"),"}"))</f>
        <v>#REF!</v>
      </c>
      <c r="Q1125" t="e">
        <f>IF(INDEX(Variables[Variable Type],$A1125)="","",
CONCATENATE("  - &amp;VariableID",TEXT($A1125,"0000"),
" {","VariableTypeCV:  ",CHAR(34),INDEX(Variables[Variable Type],$A1125),CHAR(34),
", VariableCode:  ",CHAR(34),INDEX(Variables[Variable Code],$A1125),CHAR(34),
", VariableNameCV:  ",CHAR(34),INDEX(Variables[Variable Name],$A1125),CHAR(34),
", VariableDefinition:  ",CHAR(34),INDEX(Variables[Variable Definition],$A1125),CHAR(34),
", SpecciationCV:  ",CHAR(34),INDEX(Variables[Speciation],$A1125),CHAR(34),
", NoDataValue:  ",CHAR(34),INDEX(Variables[No Data Value],$A1125),CHAR(34),"}"))</f>
        <v>#REF!</v>
      </c>
    </row>
    <row r="1126" spans="1:17" x14ac:dyDescent="0.25">
      <c r="A1126">
        <v>1123</v>
      </c>
      <c r="D1126" t="e">
        <f>IF(INDEX(People[First Name],$A1126)="","",
CONCATENATE("  - &amp;PersonID",TEXT($A1126,"0000"),
" {","PersonFirstName:  ",CHAR(34),INDEX(People[First Name],$A1126),CHAR(34),
", PersonMiddleName:  ",CHAR(34),INDEX(People[Middle Name],$A1126),CHAR(34),
", PersonLastName:  ",CHAR(34),INDEX(People[Last Name],$A1126),CHAR(34),"}"))</f>
        <v>#REF!</v>
      </c>
      <c r="E1126" t="e">
        <f>IF(INDEX(Organizations[Organization Type '[CV']],$A1126)="","",
CONCATENATE("  - &amp;OrganizationID",TEXT($A1126,"0000"),
" {","OrganizationTypeCV:  ",CHAR(34),INDEX(Organizations[Organization Type '[CV']],$A1126),CHAR(34),
", OrganizationCode:  ",CHAR(34),INDEX(Organizations[Organization Code],$A1126),CHAR(34),
", OrganizationName:  ",CHAR(34),INDEX(Organizations[Organization Name],$A1126),CHAR(34),
", OrganizationDescription:  ",CHAR(34),INDEX(Organizations[Organization Description],$A1126),CHAR(34),
", OrganizationLink:  ",CHAR(34),INDEX(Organizations[Organization Link],$A1126),CHAR(34),"}"))</f>
        <v>#REF!</v>
      </c>
      <c r="F1126" t="e">
        <f>IF(INDEX(People[First Name],$A1126)="","",
CONCATENATE("  - &amp;AffiliationID",TEXT($A1126,"0000"),
" {PersonID: *PersonID",TEXT($A1126,"0000"),
", OrganizationID: *OrganizationID",TEXT(MATCH(INDEX(People[Organization Name],$A1126),Organizations[Organization Name],0),"0000"),
", IsPrimaryOrganizationContact: , AffiliationStartDate: , AffiliationEndDate: , PrimaryPhone: ",
", PrimaryEmail: ",CHAR(34),INDEX(People[Primary Email],$A1126),CHAR(34),
", PrimaryAddress: ",CHAR(34),INDEX(People[Primary Address],$A1126),CHAR(34),
", PersonLink: }"))</f>
        <v>#REF!</v>
      </c>
      <c r="H1126" t="e">
        <f>IF(COUNTA(CitationInformation)=0,"",IF(INDEX(AuthorList[Author Name],$A1126)="","",
CONCATENATE("  - &amp;AuthorListID",TEXT($A1126,"0000"),
"  {CitationID: *CitationID0001",
", PersonID: *PersonID",TEXT(MATCH(INDEX(AuthorList[Author Name],$A1126),People[Full Name],0),"0000"),
", AuthorOrder: ",INDEX(AuthorList[Author Number],$A1126),"}")))</f>
        <v>#REF!</v>
      </c>
      <c r="K1126" t="e">
        <f>IF(INDEX(SamplingFeatures[Feature Code],$A1126)="","",
CONCATENATE("  - &amp;SamplingFeatureID",TEXT($A1126,"0000"),
" {","SamplingFeatureUUID:  ",CHAR(34),INDEX(SamplingFeatures[Sampling Feature UUID],$A1126),CHAR(34),
", SamplingFeatureTypeCV:  ",CHAR(34),INDEX(SamplingFeatures[Sampling Feature Type],$A1126),CHAR(34),
", SamplingFeatureCode:  ",CHAR(34),INDEX(SamplingFeatures[Feature Code],$A1126),CHAR(34),
", SamplingFeatureName:  ",CHAR(34),INDEX(SamplingFeatures[Feature Name],$A1126),CHAR(34),
", SamplingFeatureDescription:  ",CHAR(34),INDEX(SamplingFeatures[Feature Description],$A1126),CHAR(34),
", SamplingFeatureGeotypeCV:  ",CHAR(34),INDEX(SamplingFeatures[Feature Geo Type],$A1126),CHAR(34),
", FeatureGeometry:  ",CHAR(34),INDEX(SamplingFeatures[Feature Geometry],$A1126),CHAR(34),
", Elevation_m:  ",CHAR(34),INDEX(SamplingFeatures[Elevation_m],$A1126),CHAR(34),
", ElevationDatumCV:  ",CHAR(34),ElevationDatum,CHAR(34),"}"))</f>
        <v>#REF!</v>
      </c>
      <c r="L1126" t="e">
        <f>IF(INDEX(SamplingFeatures[Sampling Feature Type],$A1126)&lt;&gt;"Site","",
CONCATENATE("  - &amp;SiteID",TEXT(SUMPRODUCT(--($L$3:$L1125&lt;&gt;"")),"0000"),
" {","SamplingFeatureID:  *SamplingFeatureID",TEXT($A1126,"0000"),
", SiteTypeCV:  ",CHAR(34),INDEX(Sites[Site Type],$A1126),CHAR(34),
", Latitude:  ",INDEX(Sites[Latitude],$A1126),
", Longitude:  ",INDEX(Sites[Longitude],$A1126),
", SRSName:  ",CHAR(34),LatLonDatum,CHAR(34),"}"))</f>
        <v>#REF!</v>
      </c>
      <c r="M1126" t="e">
        <f>IF(INDEX(SamplingFeatures[Sampling Feature Type],$A1126)&lt;&gt;"Specimen","",
CONCATENATE("  - &amp;SpecimenID",TEXT(SUMPRODUCT(--($M$3:$M1125&lt;&gt;"")),"0000"),
" {","SamplingFeatureID:  *SamplingFeatureID",TEXT($A1126,"0000"),
", SpecimenTypeCV:  ",CHAR(34),INDEX(Specimens[Specimen Type],$A1126),CHAR(34),
", SpecimenMediumCV:  ",INDEX(Specimens[Specimen Medium],$A1126),
", IsFieldSpecimen:  ",CHAR(34),INDEX(Specimens[Is Field Specimen?],$A1126),CHAR(34),"}"))</f>
        <v>#REF!</v>
      </c>
      <c r="N1126" t="e">
        <f>IF(COUNTA(SpatialOffsets[])=0,"", IF(INDEX(SpatialOffsets[Spatial Offset Type],$A1126)="","",
CONCATENATE("  - &amp;SpatialOffsetID",TEXT($A1126,"0000"),
" {","SpatialOffsetTypeCV:  ",CHAR(34),INDEX(SpatialOffsets[Spatial Offset Type],$A1126),CHAR(34),
", Offset1Value:  ",INDEX(SpatialOffsets[Offset 1 Value],$A1126),
", Offset1UnitID:  ",CHAR(34),INDEX(SpatialOffsets[Offset 1 Unit],$A1126),CHAR(34),
", Offset2Value:  ",INDEX(SpatialOffsets[Offset 2 Value],$A1126),
", Offset2UnitID:  ",CHAR(34),INDEX(SpatialOffsets[Offset 2 Unit],$A1126),CHAR(34),
", Offset3Value:  ",INDEX(SpatialOffsets[Offset 3 Value],$A1126),
", Offset3UnitID:  ",CHAR(34),INDEX(SpatialOffsets[Offset 3 Unit],$A1126),CHAR(34),,"}")))</f>
        <v>#REF!</v>
      </c>
      <c r="O1126" t="e">
        <f>IF(COUNTA(RelatedFeatures[])=0,"", IF(INDEX(RelatedFeatures[First Sampling Feature Code],$A1126)="","",
CONCATENATE("  - &amp;RelationID",TEXT($A1126,"0000"),
" {","SamplingFeatureID:  *SamplingFeatureID",TEXT(MATCH(INDEX(RelatedFeatures[First Sampling Feature Code],$A1126),SamplingFeatures[Feature Code],0),"0000"),
", RelationshipTypeCV:  ",CHAR(34),INDEX(RelatedFeatures[Relationship Type],$A1126),CHAR(34),
", RelatedFeatureID: *SamplingFeatureID",TEXT(MATCH(INDEX(RelatedFeatures[Second Sampling Feature Code],$A1126),SamplingFeatures[Feature Code],0),"0000"),
", SpatialOffsetID:  ",IF(INDEX(RelatedFeatures[Offset Number],$A1126)="","",CONCATENATE("*SpatialOffsetID",TEXT(INDEX(RelatedFeatures[Offset Number],$A1126),"0000"))),"}")))</f>
        <v>#REF!</v>
      </c>
      <c r="P1126" t="e">
        <f>IF(INDEX(Methods[Method Type],$A1126)="","",
CONCATENATE("  - &amp;MethodID",TEXT($A1126,"0000"),
" {","MethodTypeCV:  ",CHAR(34),INDEX(Methods[Method Type],$A1126),CHAR(34),
", MethodCode:  ",CHAR(34),INDEX(Methods[Method Code],$A1126),CHAR(34),
", MethodName:  ",CHAR(34),INDEX(Methods[Method Name],$A1126),CHAR(34),
", MethodDescription:  ",CHAR(34),INDEX(Methods[Method Description],$A1126),CHAR(34),
", MethodLink:  ",CHAR(34),INDEX(Methods[Method Link],$A1126),CHAR(34),
", OrganizationID: *OrganizationID",TEXT(MATCH(INDEX(Methods[Organization Name],$A1126),Organizations[Organization Name],0),"0000"),"}"))</f>
        <v>#REF!</v>
      </c>
      <c r="Q1126" t="e">
        <f>IF(INDEX(Variables[Variable Type],$A1126)="","",
CONCATENATE("  - &amp;VariableID",TEXT($A1126,"0000"),
" {","VariableTypeCV:  ",CHAR(34),INDEX(Variables[Variable Type],$A1126),CHAR(34),
", VariableCode:  ",CHAR(34),INDEX(Variables[Variable Code],$A1126),CHAR(34),
", VariableNameCV:  ",CHAR(34),INDEX(Variables[Variable Name],$A1126),CHAR(34),
", VariableDefinition:  ",CHAR(34),INDEX(Variables[Variable Definition],$A1126),CHAR(34),
", SpecciationCV:  ",CHAR(34),INDEX(Variables[Speciation],$A1126),CHAR(34),
", NoDataValue:  ",CHAR(34),INDEX(Variables[No Data Value],$A1126),CHAR(34),"}"))</f>
        <v>#REF!</v>
      </c>
    </row>
    <row r="1127" spans="1:17" x14ac:dyDescent="0.25">
      <c r="A1127">
        <v>1124</v>
      </c>
      <c r="D1127" t="e">
        <f>IF(INDEX(People[First Name],$A1127)="","",
CONCATENATE("  - &amp;PersonID",TEXT($A1127,"0000"),
" {","PersonFirstName:  ",CHAR(34),INDEX(People[First Name],$A1127),CHAR(34),
", PersonMiddleName:  ",CHAR(34),INDEX(People[Middle Name],$A1127),CHAR(34),
", PersonLastName:  ",CHAR(34),INDEX(People[Last Name],$A1127),CHAR(34),"}"))</f>
        <v>#REF!</v>
      </c>
      <c r="E1127" t="e">
        <f>IF(INDEX(Organizations[Organization Type '[CV']],$A1127)="","",
CONCATENATE("  - &amp;OrganizationID",TEXT($A1127,"0000"),
" {","OrganizationTypeCV:  ",CHAR(34),INDEX(Organizations[Organization Type '[CV']],$A1127),CHAR(34),
", OrganizationCode:  ",CHAR(34),INDEX(Organizations[Organization Code],$A1127),CHAR(34),
", OrganizationName:  ",CHAR(34),INDEX(Organizations[Organization Name],$A1127),CHAR(34),
", OrganizationDescription:  ",CHAR(34),INDEX(Organizations[Organization Description],$A1127),CHAR(34),
", OrganizationLink:  ",CHAR(34),INDEX(Organizations[Organization Link],$A1127),CHAR(34),"}"))</f>
        <v>#REF!</v>
      </c>
      <c r="F1127" t="e">
        <f>IF(INDEX(People[First Name],$A1127)="","",
CONCATENATE("  - &amp;AffiliationID",TEXT($A1127,"0000"),
" {PersonID: *PersonID",TEXT($A1127,"0000"),
", OrganizationID: *OrganizationID",TEXT(MATCH(INDEX(People[Organization Name],$A1127),Organizations[Organization Name],0),"0000"),
", IsPrimaryOrganizationContact: , AffiliationStartDate: , AffiliationEndDate: , PrimaryPhone: ",
", PrimaryEmail: ",CHAR(34),INDEX(People[Primary Email],$A1127),CHAR(34),
", PrimaryAddress: ",CHAR(34),INDEX(People[Primary Address],$A1127),CHAR(34),
", PersonLink: }"))</f>
        <v>#REF!</v>
      </c>
      <c r="H1127" t="e">
        <f>IF(COUNTA(CitationInformation)=0,"",IF(INDEX(AuthorList[Author Name],$A1127)="","",
CONCATENATE("  - &amp;AuthorListID",TEXT($A1127,"0000"),
"  {CitationID: *CitationID0001",
", PersonID: *PersonID",TEXT(MATCH(INDEX(AuthorList[Author Name],$A1127),People[Full Name],0),"0000"),
", AuthorOrder: ",INDEX(AuthorList[Author Number],$A1127),"}")))</f>
        <v>#REF!</v>
      </c>
      <c r="K1127" t="e">
        <f>IF(INDEX(SamplingFeatures[Feature Code],$A1127)="","",
CONCATENATE("  - &amp;SamplingFeatureID",TEXT($A1127,"0000"),
" {","SamplingFeatureUUID:  ",CHAR(34),INDEX(SamplingFeatures[Sampling Feature UUID],$A1127),CHAR(34),
", SamplingFeatureTypeCV:  ",CHAR(34),INDEX(SamplingFeatures[Sampling Feature Type],$A1127),CHAR(34),
", SamplingFeatureCode:  ",CHAR(34),INDEX(SamplingFeatures[Feature Code],$A1127),CHAR(34),
", SamplingFeatureName:  ",CHAR(34),INDEX(SamplingFeatures[Feature Name],$A1127),CHAR(34),
", SamplingFeatureDescription:  ",CHAR(34),INDEX(SamplingFeatures[Feature Description],$A1127),CHAR(34),
", SamplingFeatureGeotypeCV:  ",CHAR(34),INDEX(SamplingFeatures[Feature Geo Type],$A1127),CHAR(34),
", FeatureGeometry:  ",CHAR(34),INDEX(SamplingFeatures[Feature Geometry],$A1127),CHAR(34),
", Elevation_m:  ",CHAR(34),INDEX(SamplingFeatures[Elevation_m],$A1127),CHAR(34),
", ElevationDatumCV:  ",CHAR(34),ElevationDatum,CHAR(34),"}"))</f>
        <v>#REF!</v>
      </c>
      <c r="L1127" t="e">
        <f>IF(INDEX(SamplingFeatures[Sampling Feature Type],$A1127)&lt;&gt;"Site","",
CONCATENATE("  - &amp;SiteID",TEXT(SUMPRODUCT(--($L$3:$L1126&lt;&gt;"")),"0000"),
" {","SamplingFeatureID:  *SamplingFeatureID",TEXT($A1127,"0000"),
", SiteTypeCV:  ",CHAR(34),INDEX(Sites[Site Type],$A1127),CHAR(34),
", Latitude:  ",INDEX(Sites[Latitude],$A1127),
", Longitude:  ",INDEX(Sites[Longitude],$A1127),
", SRSName:  ",CHAR(34),LatLonDatum,CHAR(34),"}"))</f>
        <v>#REF!</v>
      </c>
      <c r="M1127" t="e">
        <f>IF(INDEX(SamplingFeatures[Sampling Feature Type],$A1127)&lt;&gt;"Specimen","",
CONCATENATE("  - &amp;SpecimenID",TEXT(SUMPRODUCT(--($M$3:$M1126&lt;&gt;"")),"0000"),
" {","SamplingFeatureID:  *SamplingFeatureID",TEXT($A1127,"0000"),
", SpecimenTypeCV:  ",CHAR(34),INDEX(Specimens[Specimen Type],$A1127),CHAR(34),
", SpecimenMediumCV:  ",INDEX(Specimens[Specimen Medium],$A1127),
", IsFieldSpecimen:  ",CHAR(34),INDEX(Specimens[Is Field Specimen?],$A1127),CHAR(34),"}"))</f>
        <v>#REF!</v>
      </c>
      <c r="N1127" t="e">
        <f>IF(COUNTA(SpatialOffsets[])=0,"", IF(INDEX(SpatialOffsets[Spatial Offset Type],$A1127)="","",
CONCATENATE("  - &amp;SpatialOffsetID",TEXT($A1127,"0000"),
" {","SpatialOffsetTypeCV:  ",CHAR(34),INDEX(SpatialOffsets[Spatial Offset Type],$A1127),CHAR(34),
", Offset1Value:  ",INDEX(SpatialOffsets[Offset 1 Value],$A1127),
", Offset1UnitID:  ",CHAR(34),INDEX(SpatialOffsets[Offset 1 Unit],$A1127),CHAR(34),
", Offset2Value:  ",INDEX(SpatialOffsets[Offset 2 Value],$A1127),
", Offset2UnitID:  ",CHAR(34),INDEX(SpatialOffsets[Offset 2 Unit],$A1127),CHAR(34),
", Offset3Value:  ",INDEX(SpatialOffsets[Offset 3 Value],$A1127),
", Offset3UnitID:  ",CHAR(34),INDEX(SpatialOffsets[Offset 3 Unit],$A1127),CHAR(34),,"}")))</f>
        <v>#REF!</v>
      </c>
      <c r="O1127" t="e">
        <f>IF(COUNTA(RelatedFeatures[])=0,"", IF(INDEX(RelatedFeatures[First Sampling Feature Code],$A1127)="","",
CONCATENATE("  - &amp;RelationID",TEXT($A1127,"0000"),
" {","SamplingFeatureID:  *SamplingFeatureID",TEXT(MATCH(INDEX(RelatedFeatures[First Sampling Feature Code],$A1127),SamplingFeatures[Feature Code],0),"0000"),
", RelationshipTypeCV:  ",CHAR(34),INDEX(RelatedFeatures[Relationship Type],$A1127),CHAR(34),
", RelatedFeatureID: *SamplingFeatureID",TEXT(MATCH(INDEX(RelatedFeatures[Second Sampling Feature Code],$A1127),SamplingFeatures[Feature Code],0),"0000"),
", SpatialOffsetID:  ",IF(INDEX(RelatedFeatures[Offset Number],$A1127)="","",CONCATENATE("*SpatialOffsetID",TEXT(INDEX(RelatedFeatures[Offset Number],$A1127),"0000"))),"}")))</f>
        <v>#REF!</v>
      </c>
      <c r="P1127" t="e">
        <f>IF(INDEX(Methods[Method Type],$A1127)="","",
CONCATENATE("  - &amp;MethodID",TEXT($A1127,"0000"),
" {","MethodTypeCV:  ",CHAR(34),INDEX(Methods[Method Type],$A1127),CHAR(34),
", MethodCode:  ",CHAR(34),INDEX(Methods[Method Code],$A1127),CHAR(34),
", MethodName:  ",CHAR(34),INDEX(Methods[Method Name],$A1127),CHAR(34),
", MethodDescription:  ",CHAR(34),INDEX(Methods[Method Description],$A1127),CHAR(34),
", MethodLink:  ",CHAR(34),INDEX(Methods[Method Link],$A1127),CHAR(34),
", OrganizationID: *OrganizationID",TEXT(MATCH(INDEX(Methods[Organization Name],$A1127),Organizations[Organization Name],0),"0000"),"}"))</f>
        <v>#REF!</v>
      </c>
      <c r="Q1127" t="e">
        <f>IF(INDEX(Variables[Variable Type],$A1127)="","",
CONCATENATE("  - &amp;VariableID",TEXT($A1127,"0000"),
" {","VariableTypeCV:  ",CHAR(34),INDEX(Variables[Variable Type],$A1127),CHAR(34),
", VariableCode:  ",CHAR(34),INDEX(Variables[Variable Code],$A1127),CHAR(34),
", VariableNameCV:  ",CHAR(34),INDEX(Variables[Variable Name],$A1127),CHAR(34),
", VariableDefinition:  ",CHAR(34),INDEX(Variables[Variable Definition],$A1127),CHAR(34),
", SpecciationCV:  ",CHAR(34),INDEX(Variables[Speciation],$A1127),CHAR(34),
", NoDataValue:  ",CHAR(34),INDEX(Variables[No Data Value],$A1127),CHAR(34),"}"))</f>
        <v>#REF!</v>
      </c>
    </row>
    <row r="1128" spans="1:17" x14ac:dyDescent="0.25">
      <c r="A1128">
        <v>1125</v>
      </c>
      <c r="D1128" t="e">
        <f>IF(INDEX(People[First Name],$A1128)="","",
CONCATENATE("  - &amp;PersonID",TEXT($A1128,"0000"),
" {","PersonFirstName:  ",CHAR(34),INDEX(People[First Name],$A1128),CHAR(34),
", PersonMiddleName:  ",CHAR(34),INDEX(People[Middle Name],$A1128),CHAR(34),
", PersonLastName:  ",CHAR(34),INDEX(People[Last Name],$A1128),CHAR(34),"}"))</f>
        <v>#REF!</v>
      </c>
      <c r="E1128" t="e">
        <f>IF(INDEX(Organizations[Organization Type '[CV']],$A1128)="","",
CONCATENATE("  - &amp;OrganizationID",TEXT($A1128,"0000"),
" {","OrganizationTypeCV:  ",CHAR(34),INDEX(Organizations[Organization Type '[CV']],$A1128),CHAR(34),
", OrganizationCode:  ",CHAR(34),INDEX(Organizations[Organization Code],$A1128),CHAR(34),
", OrganizationName:  ",CHAR(34),INDEX(Organizations[Organization Name],$A1128),CHAR(34),
", OrganizationDescription:  ",CHAR(34),INDEX(Organizations[Organization Description],$A1128),CHAR(34),
", OrganizationLink:  ",CHAR(34),INDEX(Organizations[Organization Link],$A1128),CHAR(34),"}"))</f>
        <v>#REF!</v>
      </c>
      <c r="F1128" t="e">
        <f>IF(INDEX(People[First Name],$A1128)="","",
CONCATENATE("  - &amp;AffiliationID",TEXT($A1128,"0000"),
" {PersonID: *PersonID",TEXT($A1128,"0000"),
", OrganizationID: *OrganizationID",TEXT(MATCH(INDEX(People[Organization Name],$A1128),Organizations[Organization Name],0),"0000"),
", IsPrimaryOrganizationContact: , AffiliationStartDate: , AffiliationEndDate: , PrimaryPhone: ",
", PrimaryEmail: ",CHAR(34),INDEX(People[Primary Email],$A1128),CHAR(34),
", PrimaryAddress: ",CHAR(34),INDEX(People[Primary Address],$A1128),CHAR(34),
", PersonLink: }"))</f>
        <v>#REF!</v>
      </c>
      <c r="H1128" t="e">
        <f>IF(COUNTA(CitationInformation)=0,"",IF(INDEX(AuthorList[Author Name],$A1128)="","",
CONCATENATE("  - &amp;AuthorListID",TEXT($A1128,"0000"),
"  {CitationID: *CitationID0001",
", PersonID: *PersonID",TEXT(MATCH(INDEX(AuthorList[Author Name],$A1128),People[Full Name],0),"0000"),
", AuthorOrder: ",INDEX(AuthorList[Author Number],$A1128),"}")))</f>
        <v>#REF!</v>
      </c>
      <c r="K1128" t="e">
        <f>IF(INDEX(SamplingFeatures[Feature Code],$A1128)="","",
CONCATENATE("  - &amp;SamplingFeatureID",TEXT($A1128,"0000"),
" {","SamplingFeatureUUID:  ",CHAR(34),INDEX(SamplingFeatures[Sampling Feature UUID],$A1128),CHAR(34),
", SamplingFeatureTypeCV:  ",CHAR(34),INDEX(SamplingFeatures[Sampling Feature Type],$A1128),CHAR(34),
", SamplingFeatureCode:  ",CHAR(34),INDEX(SamplingFeatures[Feature Code],$A1128),CHAR(34),
", SamplingFeatureName:  ",CHAR(34),INDEX(SamplingFeatures[Feature Name],$A1128),CHAR(34),
", SamplingFeatureDescription:  ",CHAR(34),INDEX(SamplingFeatures[Feature Description],$A1128),CHAR(34),
", SamplingFeatureGeotypeCV:  ",CHAR(34),INDEX(SamplingFeatures[Feature Geo Type],$A1128),CHAR(34),
", FeatureGeometry:  ",CHAR(34),INDEX(SamplingFeatures[Feature Geometry],$A1128),CHAR(34),
", Elevation_m:  ",CHAR(34),INDEX(SamplingFeatures[Elevation_m],$A1128),CHAR(34),
", ElevationDatumCV:  ",CHAR(34),ElevationDatum,CHAR(34),"}"))</f>
        <v>#REF!</v>
      </c>
      <c r="L1128" t="e">
        <f>IF(INDEX(SamplingFeatures[Sampling Feature Type],$A1128)&lt;&gt;"Site","",
CONCATENATE("  - &amp;SiteID",TEXT(SUMPRODUCT(--($L$3:$L1127&lt;&gt;"")),"0000"),
" {","SamplingFeatureID:  *SamplingFeatureID",TEXT($A1128,"0000"),
", SiteTypeCV:  ",CHAR(34),INDEX(Sites[Site Type],$A1128),CHAR(34),
", Latitude:  ",INDEX(Sites[Latitude],$A1128),
", Longitude:  ",INDEX(Sites[Longitude],$A1128),
", SRSName:  ",CHAR(34),LatLonDatum,CHAR(34),"}"))</f>
        <v>#REF!</v>
      </c>
      <c r="M1128" t="e">
        <f>IF(INDEX(SamplingFeatures[Sampling Feature Type],$A1128)&lt;&gt;"Specimen","",
CONCATENATE("  - &amp;SpecimenID",TEXT(SUMPRODUCT(--($M$3:$M1127&lt;&gt;"")),"0000"),
" {","SamplingFeatureID:  *SamplingFeatureID",TEXT($A1128,"0000"),
", SpecimenTypeCV:  ",CHAR(34),INDEX(Specimens[Specimen Type],$A1128),CHAR(34),
", SpecimenMediumCV:  ",INDEX(Specimens[Specimen Medium],$A1128),
", IsFieldSpecimen:  ",CHAR(34),INDEX(Specimens[Is Field Specimen?],$A1128),CHAR(34),"}"))</f>
        <v>#REF!</v>
      </c>
      <c r="N1128" t="e">
        <f>IF(COUNTA(SpatialOffsets[])=0,"", IF(INDEX(SpatialOffsets[Spatial Offset Type],$A1128)="","",
CONCATENATE("  - &amp;SpatialOffsetID",TEXT($A1128,"0000"),
" {","SpatialOffsetTypeCV:  ",CHAR(34),INDEX(SpatialOffsets[Spatial Offset Type],$A1128),CHAR(34),
", Offset1Value:  ",INDEX(SpatialOffsets[Offset 1 Value],$A1128),
", Offset1UnitID:  ",CHAR(34),INDEX(SpatialOffsets[Offset 1 Unit],$A1128),CHAR(34),
", Offset2Value:  ",INDEX(SpatialOffsets[Offset 2 Value],$A1128),
", Offset2UnitID:  ",CHAR(34),INDEX(SpatialOffsets[Offset 2 Unit],$A1128),CHAR(34),
", Offset3Value:  ",INDEX(SpatialOffsets[Offset 3 Value],$A1128),
", Offset3UnitID:  ",CHAR(34),INDEX(SpatialOffsets[Offset 3 Unit],$A1128),CHAR(34),,"}")))</f>
        <v>#REF!</v>
      </c>
      <c r="O1128" t="e">
        <f>IF(COUNTA(RelatedFeatures[])=0,"", IF(INDEX(RelatedFeatures[First Sampling Feature Code],$A1128)="","",
CONCATENATE("  - &amp;RelationID",TEXT($A1128,"0000"),
" {","SamplingFeatureID:  *SamplingFeatureID",TEXT(MATCH(INDEX(RelatedFeatures[First Sampling Feature Code],$A1128),SamplingFeatures[Feature Code],0),"0000"),
", RelationshipTypeCV:  ",CHAR(34),INDEX(RelatedFeatures[Relationship Type],$A1128),CHAR(34),
", RelatedFeatureID: *SamplingFeatureID",TEXT(MATCH(INDEX(RelatedFeatures[Second Sampling Feature Code],$A1128),SamplingFeatures[Feature Code],0),"0000"),
", SpatialOffsetID:  ",IF(INDEX(RelatedFeatures[Offset Number],$A1128)="","",CONCATENATE("*SpatialOffsetID",TEXT(INDEX(RelatedFeatures[Offset Number],$A1128),"0000"))),"}")))</f>
        <v>#REF!</v>
      </c>
      <c r="P1128" t="e">
        <f>IF(INDEX(Methods[Method Type],$A1128)="","",
CONCATENATE("  - &amp;MethodID",TEXT($A1128,"0000"),
" {","MethodTypeCV:  ",CHAR(34),INDEX(Methods[Method Type],$A1128),CHAR(34),
", MethodCode:  ",CHAR(34),INDEX(Methods[Method Code],$A1128),CHAR(34),
", MethodName:  ",CHAR(34),INDEX(Methods[Method Name],$A1128),CHAR(34),
", MethodDescription:  ",CHAR(34),INDEX(Methods[Method Description],$A1128),CHAR(34),
", MethodLink:  ",CHAR(34),INDEX(Methods[Method Link],$A1128),CHAR(34),
", OrganizationID: *OrganizationID",TEXT(MATCH(INDEX(Methods[Organization Name],$A1128),Organizations[Organization Name],0),"0000"),"}"))</f>
        <v>#REF!</v>
      </c>
      <c r="Q1128" t="e">
        <f>IF(INDEX(Variables[Variable Type],$A1128)="","",
CONCATENATE("  - &amp;VariableID",TEXT($A1128,"0000"),
" {","VariableTypeCV:  ",CHAR(34),INDEX(Variables[Variable Type],$A1128),CHAR(34),
", VariableCode:  ",CHAR(34),INDEX(Variables[Variable Code],$A1128),CHAR(34),
", VariableNameCV:  ",CHAR(34),INDEX(Variables[Variable Name],$A1128),CHAR(34),
", VariableDefinition:  ",CHAR(34),INDEX(Variables[Variable Definition],$A1128),CHAR(34),
", SpecciationCV:  ",CHAR(34),INDEX(Variables[Speciation],$A1128),CHAR(34),
", NoDataValue:  ",CHAR(34),INDEX(Variables[No Data Value],$A1128),CHAR(34),"}"))</f>
        <v>#REF!</v>
      </c>
    </row>
    <row r="1129" spans="1:17" x14ac:dyDescent="0.25">
      <c r="A1129">
        <v>1126</v>
      </c>
      <c r="D1129" t="e">
        <f>IF(INDEX(People[First Name],$A1129)="","",
CONCATENATE("  - &amp;PersonID",TEXT($A1129,"0000"),
" {","PersonFirstName:  ",CHAR(34),INDEX(People[First Name],$A1129),CHAR(34),
", PersonMiddleName:  ",CHAR(34),INDEX(People[Middle Name],$A1129),CHAR(34),
", PersonLastName:  ",CHAR(34),INDEX(People[Last Name],$A1129),CHAR(34),"}"))</f>
        <v>#REF!</v>
      </c>
      <c r="E1129" t="e">
        <f>IF(INDEX(Organizations[Organization Type '[CV']],$A1129)="","",
CONCATENATE("  - &amp;OrganizationID",TEXT($A1129,"0000"),
" {","OrganizationTypeCV:  ",CHAR(34),INDEX(Organizations[Organization Type '[CV']],$A1129),CHAR(34),
", OrganizationCode:  ",CHAR(34),INDEX(Organizations[Organization Code],$A1129),CHAR(34),
", OrganizationName:  ",CHAR(34),INDEX(Organizations[Organization Name],$A1129),CHAR(34),
", OrganizationDescription:  ",CHAR(34),INDEX(Organizations[Organization Description],$A1129),CHAR(34),
", OrganizationLink:  ",CHAR(34),INDEX(Organizations[Organization Link],$A1129),CHAR(34),"}"))</f>
        <v>#REF!</v>
      </c>
      <c r="F1129" t="e">
        <f>IF(INDEX(People[First Name],$A1129)="","",
CONCATENATE("  - &amp;AffiliationID",TEXT($A1129,"0000"),
" {PersonID: *PersonID",TEXT($A1129,"0000"),
", OrganizationID: *OrganizationID",TEXT(MATCH(INDEX(People[Organization Name],$A1129),Organizations[Organization Name],0),"0000"),
", IsPrimaryOrganizationContact: , AffiliationStartDate: , AffiliationEndDate: , PrimaryPhone: ",
", PrimaryEmail: ",CHAR(34),INDEX(People[Primary Email],$A1129),CHAR(34),
", PrimaryAddress: ",CHAR(34),INDEX(People[Primary Address],$A1129),CHAR(34),
", PersonLink: }"))</f>
        <v>#REF!</v>
      </c>
      <c r="H1129" t="e">
        <f>IF(COUNTA(CitationInformation)=0,"",IF(INDEX(AuthorList[Author Name],$A1129)="","",
CONCATENATE("  - &amp;AuthorListID",TEXT($A1129,"0000"),
"  {CitationID: *CitationID0001",
", PersonID: *PersonID",TEXT(MATCH(INDEX(AuthorList[Author Name],$A1129),People[Full Name],0),"0000"),
", AuthorOrder: ",INDEX(AuthorList[Author Number],$A1129),"}")))</f>
        <v>#REF!</v>
      </c>
      <c r="K1129" t="e">
        <f>IF(INDEX(SamplingFeatures[Feature Code],$A1129)="","",
CONCATENATE("  - &amp;SamplingFeatureID",TEXT($A1129,"0000"),
" {","SamplingFeatureUUID:  ",CHAR(34),INDEX(SamplingFeatures[Sampling Feature UUID],$A1129),CHAR(34),
", SamplingFeatureTypeCV:  ",CHAR(34),INDEX(SamplingFeatures[Sampling Feature Type],$A1129),CHAR(34),
", SamplingFeatureCode:  ",CHAR(34),INDEX(SamplingFeatures[Feature Code],$A1129),CHAR(34),
", SamplingFeatureName:  ",CHAR(34),INDEX(SamplingFeatures[Feature Name],$A1129),CHAR(34),
", SamplingFeatureDescription:  ",CHAR(34),INDEX(SamplingFeatures[Feature Description],$A1129),CHAR(34),
", SamplingFeatureGeotypeCV:  ",CHAR(34),INDEX(SamplingFeatures[Feature Geo Type],$A1129),CHAR(34),
", FeatureGeometry:  ",CHAR(34),INDEX(SamplingFeatures[Feature Geometry],$A1129),CHAR(34),
", Elevation_m:  ",CHAR(34),INDEX(SamplingFeatures[Elevation_m],$A1129),CHAR(34),
", ElevationDatumCV:  ",CHAR(34),ElevationDatum,CHAR(34),"}"))</f>
        <v>#REF!</v>
      </c>
      <c r="L1129" t="e">
        <f>IF(INDEX(SamplingFeatures[Sampling Feature Type],$A1129)&lt;&gt;"Site","",
CONCATENATE("  - &amp;SiteID",TEXT(SUMPRODUCT(--($L$3:$L1128&lt;&gt;"")),"0000"),
" {","SamplingFeatureID:  *SamplingFeatureID",TEXT($A1129,"0000"),
", SiteTypeCV:  ",CHAR(34),INDEX(Sites[Site Type],$A1129),CHAR(34),
", Latitude:  ",INDEX(Sites[Latitude],$A1129),
", Longitude:  ",INDEX(Sites[Longitude],$A1129),
", SRSName:  ",CHAR(34),LatLonDatum,CHAR(34),"}"))</f>
        <v>#REF!</v>
      </c>
      <c r="M1129" t="e">
        <f>IF(INDEX(SamplingFeatures[Sampling Feature Type],$A1129)&lt;&gt;"Specimen","",
CONCATENATE("  - &amp;SpecimenID",TEXT(SUMPRODUCT(--($M$3:$M1128&lt;&gt;"")),"0000"),
" {","SamplingFeatureID:  *SamplingFeatureID",TEXT($A1129,"0000"),
", SpecimenTypeCV:  ",CHAR(34),INDEX(Specimens[Specimen Type],$A1129),CHAR(34),
", SpecimenMediumCV:  ",INDEX(Specimens[Specimen Medium],$A1129),
", IsFieldSpecimen:  ",CHAR(34),INDEX(Specimens[Is Field Specimen?],$A1129),CHAR(34),"}"))</f>
        <v>#REF!</v>
      </c>
      <c r="N1129" t="e">
        <f>IF(COUNTA(SpatialOffsets[])=0,"", IF(INDEX(SpatialOffsets[Spatial Offset Type],$A1129)="","",
CONCATENATE("  - &amp;SpatialOffsetID",TEXT($A1129,"0000"),
" {","SpatialOffsetTypeCV:  ",CHAR(34),INDEX(SpatialOffsets[Spatial Offset Type],$A1129),CHAR(34),
", Offset1Value:  ",INDEX(SpatialOffsets[Offset 1 Value],$A1129),
", Offset1UnitID:  ",CHAR(34),INDEX(SpatialOffsets[Offset 1 Unit],$A1129),CHAR(34),
", Offset2Value:  ",INDEX(SpatialOffsets[Offset 2 Value],$A1129),
", Offset2UnitID:  ",CHAR(34),INDEX(SpatialOffsets[Offset 2 Unit],$A1129),CHAR(34),
", Offset3Value:  ",INDEX(SpatialOffsets[Offset 3 Value],$A1129),
", Offset3UnitID:  ",CHAR(34),INDEX(SpatialOffsets[Offset 3 Unit],$A1129),CHAR(34),,"}")))</f>
        <v>#REF!</v>
      </c>
      <c r="O1129" t="e">
        <f>IF(COUNTA(RelatedFeatures[])=0,"", IF(INDEX(RelatedFeatures[First Sampling Feature Code],$A1129)="","",
CONCATENATE("  - &amp;RelationID",TEXT($A1129,"0000"),
" {","SamplingFeatureID:  *SamplingFeatureID",TEXT(MATCH(INDEX(RelatedFeatures[First Sampling Feature Code],$A1129),SamplingFeatures[Feature Code],0),"0000"),
", RelationshipTypeCV:  ",CHAR(34),INDEX(RelatedFeatures[Relationship Type],$A1129),CHAR(34),
", RelatedFeatureID: *SamplingFeatureID",TEXT(MATCH(INDEX(RelatedFeatures[Second Sampling Feature Code],$A1129),SamplingFeatures[Feature Code],0),"0000"),
", SpatialOffsetID:  ",IF(INDEX(RelatedFeatures[Offset Number],$A1129)="","",CONCATENATE("*SpatialOffsetID",TEXT(INDEX(RelatedFeatures[Offset Number],$A1129),"0000"))),"}")))</f>
        <v>#REF!</v>
      </c>
      <c r="P1129" t="e">
        <f>IF(INDEX(Methods[Method Type],$A1129)="","",
CONCATENATE("  - &amp;MethodID",TEXT($A1129,"0000"),
" {","MethodTypeCV:  ",CHAR(34),INDEX(Methods[Method Type],$A1129),CHAR(34),
", MethodCode:  ",CHAR(34),INDEX(Methods[Method Code],$A1129),CHAR(34),
", MethodName:  ",CHAR(34),INDEX(Methods[Method Name],$A1129),CHAR(34),
", MethodDescription:  ",CHAR(34),INDEX(Methods[Method Description],$A1129),CHAR(34),
", MethodLink:  ",CHAR(34),INDEX(Methods[Method Link],$A1129),CHAR(34),
", OrganizationID: *OrganizationID",TEXT(MATCH(INDEX(Methods[Organization Name],$A1129),Organizations[Organization Name],0),"0000"),"}"))</f>
        <v>#REF!</v>
      </c>
      <c r="Q1129" t="e">
        <f>IF(INDEX(Variables[Variable Type],$A1129)="","",
CONCATENATE("  - &amp;VariableID",TEXT($A1129,"0000"),
" {","VariableTypeCV:  ",CHAR(34),INDEX(Variables[Variable Type],$A1129),CHAR(34),
", VariableCode:  ",CHAR(34),INDEX(Variables[Variable Code],$A1129),CHAR(34),
", VariableNameCV:  ",CHAR(34),INDEX(Variables[Variable Name],$A1129),CHAR(34),
", VariableDefinition:  ",CHAR(34),INDEX(Variables[Variable Definition],$A1129),CHAR(34),
", SpecciationCV:  ",CHAR(34),INDEX(Variables[Speciation],$A1129),CHAR(34),
", NoDataValue:  ",CHAR(34),INDEX(Variables[No Data Value],$A1129),CHAR(34),"}"))</f>
        <v>#REF!</v>
      </c>
    </row>
    <row r="1130" spans="1:17" x14ac:dyDescent="0.25">
      <c r="A1130">
        <v>1127</v>
      </c>
      <c r="D1130" t="e">
        <f>IF(INDEX(People[First Name],$A1130)="","",
CONCATENATE("  - &amp;PersonID",TEXT($A1130,"0000"),
" {","PersonFirstName:  ",CHAR(34),INDEX(People[First Name],$A1130),CHAR(34),
", PersonMiddleName:  ",CHAR(34),INDEX(People[Middle Name],$A1130),CHAR(34),
", PersonLastName:  ",CHAR(34),INDEX(People[Last Name],$A1130),CHAR(34),"}"))</f>
        <v>#REF!</v>
      </c>
      <c r="E1130" t="e">
        <f>IF(INDEX(Organizations[Organization Type '[CV']],$A1130)="","",
CONCATENATE("  - &amp;OrganizationID",TEXT($A1130,"0000"),
" {","OrganizationTypeCV:  ",CHAR(34),INDEX(Organizations[Organization Type '[CV']],$A1130),CHAR(34),
", OrganizationCode:  ",CHAR(34),INDEX(Organizations[Organization Code],$A1130),CHAR(34),
", OrganizationName:  ",CHAR(34),INDEX(Organizations[Organization Name],$A1130),CHAR(34),
", OrganizationDescription:  ",CHAR(34),INDEX(Organizations[Organization Description],$A1130),CHAR(34),
", OrganizationLink:  ",CHAR(34),INDEX(Organizations[Organization Link],$A1130),CHAR(34),"}"))</f>
        <v>#REF!</v>
      </c>
      <c r="F1130" t="e">
        <f>IF(INDEX(People[First Name],$A1130)="","",
CONCATENATE("  - &amp;AffiliationID",TEXT($A1130,"0000"),
" {PersonID: *PersonID",TEXT($A1130,"0000"),
", OrganizationID: *OrganizationID",TEXT(MATCH(INDEX(People[Organization Name],$A1130),Organizations[Organization Name],0),"0000"),
", IsPrimaryOrganizationContact: , AffiliationStartDate: , AffiliationEndDate: , PrimaryPhone: ",
", PrimaryEmail: ",CHAR(34),INDEX(People[Primary Email],$A1130),CHAR(34),
", PrimaryAddress: ",CHAR(34),INDEX(People[Primary Address],$A1130),CHAR(34),
", PersonLink: }"))</f>
        <v>#REF!</v>
      </c>
      <c r="H1130" t="e">
        <f>IF(COUNTA(CitationInformation)=0,"",IF(INDEX(AuthorList[Author Name],$A1130)="","",
CONCATENATE("  - &amp;AuthorListID",TEXT($A1130,"0000"),
"  {CitationID: *CitationID0001",
", PersonID: *PersonID",TEXT(MATCH(INDEX(AuthorList[Author Name],$A1130),People[Full Name],0),"0000"),
", AuthorOrder: ",INDEX(AuthorList[Author Number],$A1130),"}")))</f>
        <v>#REF!</v>
      </c>
      <c r="K1130" t="e">
        <f>IF(INDEX(SamplingFeatures[Feature Code],$A1130)="","",
CONCATENATE("  - &amp;SamplingFeatureID",TEXT($A1130,"0000"),
" {","SamplingFeatureUUID:  ",CHAR(34),INDEX(SamplingFeatures[Sampling Feature UUID],$A1130),CHAR(34),
", SamplingFeatureTypeCV:  ",CHAR(34),INDEX(SamplingFeatures[Sampling Feature Type],$A1130),CHAR(34),
", SamplingFeatureCode:  ",CHAR(34),INDEX(SamplingFeatures[Feature Code],$A1130),CHAR(34),
", SamplingFeatureName:  ",CHAR(34),INDEX(SamplingFeatures[Feature Name],$A1130),CHAR(34),
", SamplingFeatureDescription:  ",CHAR(34),INDEX(SamplingFeatures[Feature Description],$A1130),CHAR(34),
", SamplingFeatureGeotypeCV:  ",CHAR(34),INDEX(SamplingFeatures[Feature Geo Type],$A1130),CHAR(34),
", FeatureGeometry:  ",CHAR(34),INDEX(SamplingFeatures[Feature Geometry],$A1130),CHAR(34),
", Elevation_m:  ",CHAR(34),INDEX(SamplingFeatures[Elevation_m],$A1130),CHAR(34),
", ElevationDatumCV:  ",CHAR(34),ElevationDatum,CHAR(34),"}"))</f>
        <v>#REF!</v>
      </c>
      <c r="L1130" t="e">
        <f>IF(INDEX(SamplingFeatures[Sampling Feature Type],$A1130)&lt;&gt;"Site","",
CONCATENATE("  - &amp;SiteID",TEXT(SUMPRODUCT(--($L$3:$L1129&lt;&gt;"")),"0000"),
" {","SamplingFeatureID:  *SamplingFeatureID",TEXT($A1130,"0000"),
", SiteTypeCV:  ",CHAR(34),INDEX(Sites[Site Type],$A1130),CHAR(34),
", Latitude:  ",INDEX(Sites[Latitude],$A1130),
", Longitude:  ",INDEX(Sites[Longitude],$A1130),
", SRSName:  ",CHAR(34),LatLonDatum,CHAR(34),"}"))</f>
        <v>#REF!</v>
      </c>
      <c r="M1130" t="e">
        <f>IF(INDEX(SamplingFeatures[Sampling Feature Type],$A1130)&lt;&gt;"Specimen","",
CONCATENATE("  - &amp;SpecimenID",TEXT(SUMPRODUCT(--($M$3:$M1129&lt;&gt;"")),"0000"),
" {","SamplingFeatureID:  *SamplingFeatureID",TEXT($A1130,"0000"),
", SpecimenTypeCV:  ",CHAR(34),INDEX(Specimens[Specimen Type],$A1130),CHAR(34),
", SpecimenMediumCV:  ",INDEX(Specimens[Specimen Medium],$A1130),
", IsFieldSpecimen:  ",CHAR(34),INDEX(Specimens[Is Field Specimen?],$A1130),CHAR(34),"}"))</f>
        <v>#REF!</v>
      </c>
      <c r="N1130" t="e">
        <f>IF(COUNTA(SpatialOffsets[])=0,"", IF(INDEX(SpatialOffsets[Spatial Offset Type],$A1130)="","",
CONCATENATE("  - &amp;SpatialOffsetID",TEXT($A1130,"0000"),
" {","SpatialOffsetTypeCV:  ",CHAR(34),INDEX(SpatialOffsets[Spatial Offset Type],$A1130),CHAR(34),
", Offset1Value:  ",INDEX(SpatialOffsets[Offset 1 Value],$A1130),
", Offset1UnitID:  ",CHAR(34),INDEX(SpatialOffsets[Offset 1 Unit],$A1130),CHAR(34),
", Offset2Value:  ",INDEX(SpatialOffsets[Offset 2 Value],$A1130),
", Offset2UnitID:  ",CHAR(34),INDEX(SpatialOffsets[Offset 2 Unit],$A1130),CHAR(34),
", Offset3Value:  ",INDEX(SpatialOffsets[Offset 3 Value],$A1130),
", Offset3UnitID:  ",CHAR(34),INDEX(SpatialOffsets[Offset 3 Unit],$A1130),CHAR(34),,"}")))</f>
        <v>#REF!</v>
      </c>
      <c r="O1130" t="e">
        <f>IF(COUNTA(RelatedFeatures[])=0,"", IF(INDEX(RelatedFeatures[First Sampling Feature Code],$A1130)="","",
CONCATENATE("  - &amp;RelationID",TEXT($A1130,"0000"),
" {","SamplingFeatureID:  *SamplingFeatureID",TEXT(MATCH(INDEX(RelatedFeatures[First Sampling Feature Code],$A1130),SamplingFeatures[Feature Code],0),"0000"),
", RelationshipTypeCV:  ",CHAR(34),INDEX(RelatedFeatures[Relationship Type],$A1130),CHAR(34),
", RelatedFeatureID: *SamplingFeatureID",TEXT(MATCH(INDEX(RelatedFeatures[Second Sampling Feature Code],$A1130),SamplingFeatures[Feature Code],0),"0000"),
", SpatialOffsetID:  ",IF(INDEX(RelatedFeatures[Offset Number],$A1130)="","",CONCATENATE("*SpatialOffsetID",TEXT(INDEX(RelatedFeatures[Offset Number],$A1130),"0000"))),"}")))</f>
        <v>#REF!</v>
      </c>
      <c r="P1130" t="e">
        <f>IF(INDEX(Methods[Method Type],$A1130)="","",
CONCATENATE("  - &amp;MethodID",TEXT($A1130,"0000"),
" {","MethodTypeCV:  ",CHAR(34),INDEX(Methods[Method Type],$A1130),CHAR(34),
", MethodCode:  ",CHAR(34),INDEX(Methods[Method Code],$A1130),CHAR(34),
", MethodName:  ",CHAR(34),INDEX(Methods[Method Name],$A1130),CHAR(34),
", MethodDescription:  ",CHAR(34),INDEX(Methods[Method Description],$A1130),CHAR(34),
", MethodLink:  ",CHAR(34),INDEX(Methods[Method Link],$A1130),CHAR(34),
", OrganizationID: *OrganizationID",TEXT(MATCH(INDEX(Methods[Organization Name],$A1130),Organizations[Organization Name],0),"0000"),"}"))</f>
        <v>#REF!</v>
      </c>
      <c r="Q1130" t="e">
        <f>IF(INDEX(Variables[Variable Type],$A1130)="","",
CONCATENATE("  - &amp;VariableID",TEXT($A1130,"0000"),
" {","VariableTypeCV:  ",CHAR(34),INDEX(Variables[Variable Type],$A1130),CHAR(34),
", VariableCode:  ",CHAR(34),INDEX(Variables[Variable Code],$A1130),CHAR(34),
", VariableNameCV:  ",CHAR(34),INDEX(Variables[Variable Name],$A1130),CHAR(34),
", VariableDefinition:  ",CHAR(34),INDEX(Variables[Variable Definition],$A1130),CHAR(34),
", SpecciationCV:  ",CHAR(34),INDEX(Variables[Speciation],$A1130),CHAR(34),
", NoDataValue:  ",CHAR(34),INDEX(Variables[No Data Value],$A1130),CHAR(34),"}"))</f>
        <v>#REF!</v>
      </c>
    </row>
    <row r="1131" spans="1:17" x14ac:dyDescent="0.25">
      <c r="A1131">
        <v>1128</v>
      </c>
      <c r="D1131" t="e">
        <f>IF(INDEX(People[First Name],$A1131)="","",
CONCATENATE("  - &amp;PersonID",TEXT($A1131,"0000"),
" {","PersonFirstName:  ",CHAR(34),INDEX(People[First Name],$A1131),CHAR(34),
", PersonMiddleName:  ",CHAR(34),INDEX(People[Middle Name],$A1131),CHAR(34),
", PersonLastName:  ",CHAR(34),INDEX(People[Last Name],$A1131),CHAR(34),"}"))</f>
        <v>#REF!</v>
      </c>
      <c r="E1131" t="e">
        <f>IF(INDEX(Organizations[Organization Type '[CV']],$A1131)="","",
CONCATENATE("  - &amp;OrganizationID",TEXT($A1131,"0000"),
" {","OrganizationTypeCV:  ",CHAR(34),INDEX(Organizations[Organization Type '[CV']],$A1131),CHAR(34),
", OrganizationCode:  ",CHAR(34),INDEX(Organizations[Organization Code],$A1131),CHAR(34),
", OrganizationName:  ",CHAR(34),INDEX(Organizations[Organization Name],$A1131),CHAR(34),
", OrganizationDescription:  ",CHAR(34),INDEX(Organizations[Organization Description],$A1131),CHAR(34),
", OrganizationLink:  ",CHAR(34),INDEX(Organizations[Organization Link],$A1131),CHAR(34),"}"))</f>
        <v>#REF!</v>
      </c>
      <c r="F1131" t="e">
        <f>IF(INDEX(People[First Name],$A1131)="","",
CONCATENATE("  - &amp;AffiliationID",TEXT($A1131,"0000"),
" {PersonID: *PersonID",TEXT($A1131,"0000"),
", OrganizationID: *OrganizationID",TEXT(MATCH(INDEX(People[Organization Name],$A1131),Organizations[Organization Name],0),"0000"),
", IsPrimaryOrganizationContact: , AffiliationStartDate: , AffiliationEndDate: , PrimaryPhone: ",
", PrimaryEmail: ",CHAR(34),INDEX(People[Primary Email],$A1131),CHAR(34),
", PrimaryAddress: ",CHAR(34),INDEX(People[Primary Address],$A1131),CHAR(34),
", PersonLink: }"))</f>
        <v>#REF!</v>
      </c>
      <c r="H1131" t="e">
        <f>IF(COUNTA(CitationInformation)=0,"",IF(INDEX(AuthorList[Author Name],$A1131)="","",
CONCATENATE("  - &amp;AuthorListID",TEXT($A1131,"0000"),
"  {CitationID: *CitationID0001",
", PersonID: *PersonID",TEXT(MATCH(INDEX(AuthorList[Author Name],$A1131),People[Full Name],0),"0000"),
", AuthorOrder: ",INDEX(AuthorList[Author Number],$A1131),"}")))</f>
        <v>#REF!</v>
      </c>
      <c r="K1131" t="e">
        <f>IF(INDEX(SamplingFeatures[Feature Code],$A1131)="","",
CONCATENATE("  - &amp;SamplingFeatureID",TEXT($A1131,"0000"),
" {","SamplingFeatureUUID:  ",CHAR(34),INDEX(SamplingFeatures[Sampling Feature UUID],$A1131),CHAR(34),
", SamplingFeatureTypeCV:  ",CHAR(34),INDEX(SamplingFeatures[Sampling Feature Type],$A1131),CHAR(34),
", SamplingFeatureCode:  ",CHAR(34),INDEX(SamplingFeatures[Feature Code],$A1131),CHAR(34),
", SamplingFeatureName:  ",CHAR(34),INDEX(SamplingFeatures[Feature Name],$A1131),CHAR(34),
", SamplingFeatureDescription:  ",CHAR(34),INDEX(SamplingFeatures[Feature Description],$A1131),CHAR(34),
", SamplingFeatureGeotypeCV:  ",CHAR(34),INDEX(SamplingFeatures[Feature Geo Type],$A1131),CHAR(34),
", FeatureGeometry:  ",CHAR(34),INDEX(SamplingFeatures[Feature Geometry],$A1131),CHAR(34),
", Elevation_m:  ",CHAR(34),INDEX(SamplingFeatures[Elevation_m],$A1131),CHAR(34),
", ElevationDatumCV:  ",CHAR(34),ElevationDatum,CHAR(34),"}"))</f>
        <v>#REF!</v>
      </c>
      <c r="L1131" t="e">
        <f>IF(INDEX(SamplingFeatures[Sampling Feature Type],$A1131)&lt;&gt;"Site","",
CONCATENATE("  - &amp;SiteID",TEXT(SUMPRODUCT(--($L$3:$L1130&lt;&gt;"")),"0000"),
" {","SamplingFeatureID:  *SamplingFeatureID",TEXT($A1131,"0000"),
", SiteTypeCV:  ",CHAR(34),INDEX(Sites[Site Type],$A1131),CHAR(34),
", Latitude:  ",INDEX(Sites[Latitude],$A1131),
", Longitude:  ",INDEX(Sites[Longitude],$A1131),
", SRSName:  ",CHAR(34),LatLonDatum,CHAR(34),"}"))</f>
        <v>#REF!</v>
      </c>
      <c r="M1131" t="e">
        <f>IF(INDEX(SamplingFeatures[Sampling Feature Type],$A1131)&lt;&gt;"Specimen","",
CONCATENATE("  - &amp;SpecimenID",TEXT(SUMPRODUCT(--($M$3:$M1130&lt;&gt;"")),"0000"),
" {","SamplingFeatureID:  *SamplingFeatureID",TEXT($A1131,"0000"),
", SpecimenTypeCV:  ",CHAR(34),INDEX(Specimens[Specimen Type],$A1131),CHAR(34),
", SpecimenMediumCV:  ",INDEX(Specimens[Specimen Medium],$A1131),
", IsFieldSpecimen:  ",CHAR(34),INDEX(Specimens[Is Field Specimen?],$A1131),CHAR(34),"}"))</f>
        <v>#REF!</v>
      </c>
      <c r="N1131" t="e">
        <f>IF(COUNTA(SpatialOffsets[])=0,"", IF(INDEX(SpatialOffsets[Spatial Offset Type],$A1131)="","",
CONCATENATE("  - &amp;SpatialOffsetID",TEXT($A1131,"0000"),
" {","SpatialOffsetTypeCV:  ",CHAR(34),INDEX(SpatialOffsets[Spatial Offset Type],$A1131),CHAR(34),
", Offset1Value:  ",INDEX(SpatialOffsets[Offset 1 Value],$A1131),
", Offset1UnitID:  ",CHAR(34),INDEX(SpatialOffsets[Offset 1 Unit],$A1131),CHAR(34),
", Offset2Value:  ",INDEX(SpatialOffsets[Offset 2 Value],$A1131),
", Offset2UnitID:  ",CHAR(34),INDEX(SpatialOffsets[Offset 2 Unit],$A1131),CHAR(34),
", Offset3Value:  ",INDEX(SpatialOffsets[Offset 3 Value],$A1131),
", Offset3UnitID:  ",CHAR(34),INDEX(SpatialOffsets[Offset 3 Unit],$A1131),CHAR(34),,"}")))</f>
        <v>#REF!</v>
      </c>
      <c r="O1131" t="e">
        <f>IF(COUNTA(RelatedFeatures[])=0,"", IF(INDEX(RelatedFeatures[First Sampling Feature Code],$A1131)="","",
CONCATENATE("  - &amp;RelationID",TEXT($A1131,"0000"),
" {","SamplingFeatureID:  *SamplingFeatureID",TEXT(MATCH(INDEX(RelatedFeatures[First Sampling Feature Code],$A1131),SamplingFeatures[Feature Code],0),"0000"),
", RelationshipTypeCV:  ",CHAR(34),INDEX(RelatedFeatures[Relationship Type],$A1131),CHAR(34),
", RelatedFeatureID: *SamplingFeatureID",TEXT(MATCH(INDEX(RelatedFeatures[Second Sampling Feature Code],$A1131),SamplingFeatures[Feature Code],0),"0000"),
", SpatialOffsetID:  ",IF(INDEX(RelatedFeatures[Offset Number],$A1131)="","",CONCATENATE("*SpatialOffsetID",TEXT(INDEX(RelatedFeatures[Offset Number],$A1131),"0000"))),"}")))</f>
        <v>#REF!</v>
      </c>
      <c r="P1131" t="e">
        <f>IF(INDEX(Methods[Method Type],$A1131)="","",
CONCATENATE("  - &amp;MethodID",TEXT($A1131,"0000"),
" {","MethodTypeCV:  ",CHAR(34),INDEX(Methods[Method Type],$A1131),CHAR(34),
", MethodCode:  ",CHAR(34),INDEX(Methods[Method Code],$A1131),CHAR(34),
", MethodName:  ",CHAR(34),INDEX(Methods[Method Name],$A1131),CHAR(34),
", MethodDescription:  ",CHAR(34),INDEX(Methods[Method Description],$A1131),CHAR(34),
", MethodLink:  ",CHAR(34),INDEX(Methods[Method Link],$A1131),CHAR(34),
", OrganizationID: *OrganizationID",TEXT(MATCH(INDEX(Methods[Organization Name],$A1131),Organizations[Organization Name],0),"0000"),"}"))</f>
        <v>#REF!</v>
      </c>
      <c r="Q1131" t="e">
        <f>IF(INDEX(Variables[Variable Type],$A1131)="","",
CONCATENATE("  - &amp;VariableID",TEXT($A1131,"0000"),
" {","VariableTypeCV:  ",CHAR(34),INDEX(Variables[Variable Type],$A1131),CHAR(34),
", VariableCode:  ",CHAR(34),INDEX(Variables[Variable Code],$A1131),CHAR(34),
", VariableNameCV:  ",CHAR(34),INDEX(Variables[Variable Name],$A1131),CHAR(34),
", VariableDefinition:  ",CHAR(34),INDEX(Variables[Variable Definition],$A1131),CHAR(34),
", SpecciationCV:  ",CHAR(34),INDEX(Variables[Speciation],$A1131),CHAR(34),
", NoDataValue:  ",CHAR(34),INDEX(Variables[No Data Value],$A1131),CHAR(34),"}"))</f>
        <v>#REF!</v>
      </c>
    </row>
    <row r="1132" spans="1:17" x14ac:dyDescent="0.25">
      <c r="A1132">
        <v>1129</v>
      </c>
      <c r="D1132" t="e">
        <f>IF(INDEX(People[First Name],$A1132)="","",
CONCATENATE("  - &amp;PersonID",TEXT($A1132,"0000"),
" {","PersonFirstName:  ",CHAR(34),INDEX(People[First Name],$A1132),CHAR(34),
", PersonMiddleName:  ",CHAR(34),INDEX(People[Middle Name],$A1132),CHAR(34),
", PersonLastName:  ",CHAR(34),INDEX(People[Last Name],$A1132),CHAR(34),"}"))</f>
        <v>#REF!</v>
      </c>
      <c r="E1132" t="e">
        <f>IF(INDEX(Organizations[Organization Type '[CV']],$A1132)="","",
CONCATENATE("  - &amp;OrganizationID",TEXT($A1132,"0000"),
" {","OrganizationTypeCV:  ",CHAR(34),INDEX(Organizations[Organization Type '[CV']],$A1132),CHAR(34),
", OrganizationCode:  ",CHAR(34),INDEX(Organizations[Organization Code],$A1132),CHAR(34),
", OrganizationName:  ",CHAR(34),INDEX(Organizations[Organization Name],$A1132),CHAR(34),
", OrganizationDescription:  ",CHAR(34),INDEX(Organizations[Organization Description],$A1132),CHAR(34),
", OrganizationLink:  ",CHAR(34),INDEX(Organizations[Organization Link],$A1132),CHAR(34),"}"))</f>
        <v>#REF!</v>
      </c>
      <c r="F1132" t="e">
        <f>IF(INDEX(People[First Name],$A1132)="","",
CONCATENATE("  - &amp;AffiliationID",TEXT($A1132,"0000"),
" {PersonID: *PersonID",TEXT($A1132,"0000"),
", OrganizationID: *OrganizationID",TEXT(MATCH(INDEX(People[Organization Name],$A1132),Organizations[Organization Name],0),"0000"),
", IsPrimaryOrganizationContact: , AffiliationStartDate: , AffiliationEndDate: , PrimaryPhone: ",
", PrimaryEmail: ",CHAR(34),INDEX(People[Primary Email],$A1132),CHAR(34),
", PrimaryAddress: ",CHAR(34),INDEX(People[Primary Address],$A1132),CHAR(34),
", PersonLink: }"))</f>
        <v>#REF!</v>
      </c>
      <c r="H1132" t="e">
        <f>IF(COUNTA(CitationInformation)=0,"",IF(INDEX(AuthorList[Author Name],$A1132)="","",
CONCATENATE("  - &amp;AuthorListID",TEXT($A1132,"0000"),
"  {CitationID: *CitationID0001",
", PersonID: *PersonID",TEXT(MATCH(INDEX(AuthorList[Author Name],$A1132),People[Full Name],0),"0000"),
", AuthorOrder: ",INDEX(AuthorList[Author Number],$A1132),"}")))</f>
        <v>#REF!</v>
      </c>
      <c r="K1132" t="e">
        <f>IF(INDEX(SamplingFeatures[Feature Code],$A1132)="","",
CONCATENATE("  - &amp;SamplingFeatureID",TEXT($A1132,"0000"),
" {","SamplingFeatureUUID:  ",CHAR(34),INDEX(SamplingFeatures[Sampling Feature UUID],$A1132),CHAR(34),
", SamplingFeatureTypeCV:  ",CHAR(34),INDEX(SamplingFeatures[Sampling Feature Type],$A1132),CHAR(34),
", SamplingFeatureCode:  ",CHAR(34),INDEX(SamplingFeatures[Feature Code],$A1132),CHAR(34),
", SamplingFeatureName:  ",CHAR(34),INDEX(SamplingFeatures[Feature Name],$A1132),CHAR(34),
", SamplingFeatureDescription:  ",CHAR(34),INDEX(SamplingFeatures[Feature Description],$A1132),CHAR(34),
", SamplingFeatureGeotypeCV:  ",CHAR(34),INDEX(SamplingFeatures[Feature Geo Type],$A1132),CHAR(34),
", FeatureGeometry:  ",CHAR(34),INDEX(SamplingFeatures[Feature Geometry],$A1132),CHAR(34),
", Elevation_m:  ",CHAR(34),INDEX(SamplingFeatures[Elevation_m],$A1132),CHAR(34),
", ElevationDatumCV:  ",CHAR(34),ElevationDatum,CHAR(34),"}"))</f>
        <v>#REF!</v>
      </c>
      <c r="L1132" t="e">
        <f>IF(INDEX(SamplingFeatures[Sampling Feature Type],$A1132)&lt;&gt;"Site","",
CONCATENATE("  - &amp;SiteID",TEXT(SUMPRODUCT(--($L$3:$L1131&lt;&gt;"")),"0000"),
" {","SamplingFeatureID:  *SamplingFeatureID",TEXT($A1132,"0000"),
", SiteTypeCV:  ",CHAR(34),INDEX(Sites[Site Type],$A1132),CHAR(34),
", Latitude:  ",INDEX(Sites[Latitude],$A1132),
", Longitude:  ",INDEX(Sites[Longitude],$A1132),
", SRSName:  ",CHAR(34),LatLonDatum,CHAR(34),"}"))</f>
        <v>#REF!</v>
      </c>
      <c r="M1132" t="e">
        <f>IF(INDEX(SamplingFeatures[Sampling Feature Type],$A1132)&lt;&gt;"Specimen","",
CONCATENATE("  - &amp;SpecimenID",TEXT(SUMPRODUCT(--($M$3:$M1131&lt;&gt;"")),"0000"),
" {","SamplingFeatureID:  *SamplingFeatureID",TEXT($A1132,"0000"),
", SpecimenTypeCV:  ",CHAR(34),INDEX(Specimens[Specimen Type],$A1132),CHAR(34),
", SpecimenMediumCV:  ",INDEX(Specimens[Specimen Medium],$A1132),
", IsFieldSpecimen:  ",CHAR(34),INDEX(Specimens[Is Field Specimen?],$A1132),CHAR(34),"}"))</f>
        <v>#REF!</v>
      </c>
      <c r="N1132" t="e">
        <f>IF(COUNTA(SpatialOffsets[])=0,"", IF(INDEX(SpatialOffsets[Spatial Offset Type],$A1132)="","",
CONCATENATE("  - &amp;SpatialOffsetID",TEXT($A1132,"0000"),
" {","SpatialOffsetTypeCV:  ",CHAR(34),INDEX(SpatialOffsets[Spatial Offset Type],$A1132),CHAR(34),
", Offset1Value:  ",INDEX(SpatialOffsets[Offset 1 Value],$A1132),
", Offset1UnitID:  ",CHAR(34),INDEX(SpatialOffsets[Offset 1 Unit],$A1132),CHAR(34),
", Offset2Value:  ",INDEX(SpatialOffsets[Offset 2 Value],$A1132),
", Offset2UnitID:  ",CHAR(34),INDEX(SpatialOffsets[Offset 2 Unit],$A1132),CHAR(34),
", Offset3Value:  ",INDEX(SpatialOffsets[Offset 3 Value],$A1132),
", Offset3UnitID:  ",CHAR(34),INDEX(SpatialOffsets[Offset 3 Unit],$A1132),CHAR(34),,"}")))</f>
        <v>#REF!</v>
      </c>
      <c r="O1132" t="e">
        <f>IF(COUNTA(RelatedFeatures[])=0,"", IF(INDEX(RelatedFeatures[First Sampling Feature Code],$A1132)="","",
CONCATENATE("  - &amp;RelationID",TEXT($A1132,"0000"),
" {","SamplingFeatureID:  *SamplingFeatureID",TEXT(MATCH(INDEX(RelatedFeatures[First Sampling Feature Code],$A1132),SamplingFeatures[Feature Code],0),"0000"),
", RelationshipTypeCV:  ",CHAR(34),INDEX(RelatedFeatures[Relationship Type],$A1132),CHAR(34),
", RelatedFeatureID: *SamplingFeatureID",TEXT(MATCH(INDEX(RelatedFeatures[Second Sampling Feature Code],$A1132),SamplingFeatures[Feature Code],0),"0000"),
", SpatialOffsetID:  ",IF(INDEX(RelatedFeatures[Offset Number],$A1132)="","",CONCATENATE("*SpatialOffsetID",TEXT(INDEX(RelatedFeatures[Offset Number],$A1132),"0000"))),"}")))</f>
        <v>#REF!</v>
      </c>
      <c r="P1132" t="e">
        <f>IF(INDEX(Methods[Method Type],$A1132)="","",
CONCATENATE("  - &amp;MethodID",TEXT($A1132,"0000"),
" {","MethodTypeCV:  ",CHAR(34),INDEX(Methods[Method Type],$A1132),CHAR(34),
", MethodCode:  ",CHAR(34),INDEX(Methods[Method Code],$A1132),CHAR(34),
", MethodName:  ",CHAR(34),INDEX(Methods[Method Name],$A1132),CHAR(34),
", MethodDescription:  ",CHAR(34),INDEX(Methods[Method Description],$A1132),CHAR(34),
", MethodLink:  ",CHAR(34),INDEX(Methods[Method Link],$A1132),CHAR(34),
", OrganizationID: *OrganizationID",TEXT(MATCH(INDEX(Methods[Organization Name],$A1132),Organizations[Organization Name],0),"0000"),"}"))</f>
        <v>#REF!</v>
      </c>
      <c r="Q1132" t="e">
        <f>IF(INDEX(Variables[Variable Type],$A1132)="","",
CONCATENATE("  - &amp;VariableID",TEXT($A1132,"0000"),
" {","VariableTypeCV:  ",CHAR(34),INDEX(Variables[Variable Type],$A1132),CHAR(34),
", VariableCode:  ",CHAR(34),INDEX(Variables[Variable Code],$A1132),CHAR(34),
", VariableNameCV:  ",CHAR(34),INDEX(Variables[Variable Name],$A1132),CHAR(34),
", VariableDefinition:  ",CHAR(34),INDEX(Variables[Variable Definition],$A1132),CHAR(34),
", SpecciationCV:  ",CHAR(34),INDEX(Variables[Speciation],$A1132),CHAR(34),
", NoDataValue:  ",CHAR(34),INDEX(Variables[No Data Value],$A1132),CHAR(34),"}"))</f>
        <v>#REF!</v>
      </c>
    </row>
    <row r="1133" spans="1:17" x14ac:dyDescent="0.25">
      <c r="A1133">
        <v>1130</v>
      </c>
      <c r="D1133" t="e">
        <f>IF(INDEX(People[First Name],$A1133)="","",
CONCATENATE("  - &amp;PersonID",TEXT($A1133,"0000"),
" {","PersonFirstName:  ",CHAR(34),INDEX(People[First Name],$A1133),CHAR(34),
", PersonMiddleName:  ",CHAR(34),INDEX(People[Middle Name],$A1133),CHAR(34),
", PersonLastName:  ",CHAR(34),INDEX(People[Last Name],$A1133),CHAR(34),"}"))</f>
        <v>#REF!</v>
      </c>
      <c r="E1133" t="e">
        <f>IF(INDEX(Organizations[Organization Type '[CV']],$A1133)="","",
CONCATENATE("  - &amp;OrganizationID",TEXT($A1133,"0000"),
" {","OrganizationTypeCV:  ",CHAR(34),INDEX(Organizations[Organization Type '[CV']],$A1133),CHAR(34),
", OrganizationCode:  ",CHAR(34),INDEX(Organizations[Organization Code],$A1133),CHAR(34),
", OrganizationName:  ",CHAR(34),INDEX(Organizations[Organization Name],$A1133),CHAR(34),
", OrganizationDescription:  ",CHAR(34),INDEX(Organizations[Organization Description],$A1133),CHAR(34),
", OrganizationLink:  ",CHAR(34),INDEX(Organizations[Organization Link],$A1133),CHAR(34),"}"))</f>
        <v>#REF!</v>
      </c>
      <c r="F1133" t="e">
        <f>IF(INDEX(People[First Name],$A1133)="","",
CONCATENATE("  - &amp;AffiliationID",TEXT($A1133,"0000"),
" {PersonID: *PersonID",TEXT($A1133,"0000"),
", OrganizationID: *OrganizationID",TEXT(MATCH(INDEX(People[Organization Name],$A1133),Organizations[Organization Name],0),"0000"),
", IsPrimaryOrganizationContact: , AffiliationStartDate: , AffiliationEndDate: , PrimaryPhone: ",
", PrimaryEmail: ",CHAR(34),INDEX(People[Primary Email],$A1133),CHAR(34),
", PrimaryAddress: ",CHAR(34),INDEX(People[Primary Address],$A1133),CHAR(34),
", PersonLink: }"))</f>
        <v>#REF!</v>
      </c>
      <c r="H1133" t="e">
        <f>IF(COUNTA(CitationInformation)=0,"",IF(INDEX(AuthorList[Author Name],$A1133)="","",
CONCATENATE("  - &amp;AuthorListID",TEXT($A1133,"0000"),
"  {CitationID: *CitationID0001",
", PersonID: *PersonID",TEXT(MATCH(INDEX(AuthorList[Author Name],$A1133),People[Full Name],0),"0000"),
", AuthorOrder: ",INDEX(AuthorList[Author Number],$A1133),"}")))</f>
        <v>#REF!</v>
      </c>
      <c r="K1133" t="e">
        <f>IF(INDEX(SamplingFeatures[Feature Code],$A1133)="","",
CONCATENATE("  - &amp;SamplingFeatureID",TEXT($A1133,"0000"),
" {","SamplingFeatureUUID:  ",CHAR(34),INDEX(SamplingFeatures[Sampling Feature UUID],$A1133),CHAR(34),
", SamplingFeatureTypeCV:  ",CHAR(34),INDEX(SamplingFeatures[Sampling Feature Type],$A1133),CHAR(34),
", SamplingFeatureCode:  ",CHAR(34),INDEX(SamplingFeatures[Feature Code],$A1133),CHAR(34),
", SamplingFeatureName:  ",CHAR(34),INDEX(SamplingFeatures[Feature Name],$A1133),CHAR(34),
", SamplingFeatureDescription:  ",CHAR(34),INDEX(SamplingFeatures[Feature Description],$A1133),CHAR(34),
", SamplingFeatureGeotypeCV:  ",CHAR(34),INDEX(SamplingFeatures[Feature Geo Type],$A1133),CHAR(34),
", FeatureGeometry:  ",CHAR(34),INDEX(SamplingFeatures[Feature Geometry],$A1133),CHAR(34),
", Elevation_m:  ",CHAR(34),INDEX(SamplingFeatures[Elevation_m],$A1133),CHAR(34),
", ElevationDatumCV:  ",CHAR(34),ElevationDatum,CHAR(34),"}"))</f>
        <v>#REF!</v>
      </c>
      <c r="L1133" t="e">
        <f>IF(INDEX(SamplingFeatures[Sampling Feature Type],$A1133)&lt;&gt;"Site","",
CONCATENATE("  - &amp;SiteID",TEXT(SUMPRODUCT(--($L$3:$L1132&lt;&gt;"")),"0000"),
" {","SamplingFeatureID:  *SamplingFeatureID",TEXT($A1133,"0000"),
", SiteTypeCV:  ",CHAR(34),INDEX(Sites[Site Type],$A1133),CHAR(34),
", Latitude:  ",INDEX(Sites[Latitude],$A1133),
", Longitude:  ",INDEX(Sites[Longitude],$A1133),
", SRSName:  ",CHAR(34),LatLonDatum,CHAR(34),"}"))</f>
        <v>#REF!</v>
      </c>
      <c r="M1133" t="e">
        <f>IF(INDEX(SamplingFeatures[Sampling Feature Type],$A1133)&lt;&gt;"Specimen","",
CONCATENATE("  - &amp;SpecimenID",TEXT(SUMPRODUCT(--($M$3:$M1132&lt;&gt;"")),"0000"),
" {","SamplingFeatureID:  *SamplingFeatureID",TEXT($A1133,"0000"),
", SpecimenTypeCV:  ",CHAR(34),INDEX(Specimens[Specimen Type],$A1133),CHAR(34),
", SpecimenMediumCV:  ",INDEX(Specimens[Specimen Medium],$A1133),
", IsFieldSpecimen:  ",CHAR(34),INDEX(Specimens[Is Field Specimen?],$A1133),CHAR(34),"}"))</f>
        <v>#REF!</v>
      </c>
      <c r="N1133" t="e">
        <f>IF(COUNTA(SpatialOffsets[])=0,"", IF(INDEX(SpatialOffsets[Spatial Offset Type],$A1133)="","",
CONCATENATE("  - &amp;SpatialOffsetID",TEXT($A1133,"0000"),
" {","SpatialOffsetTypeCV:  ",CHAR(34),INDEX(SpatialOffsets[Spatial Offset Type],$A1133),CHAR(34),
", Offset1Value:  ",INDEX(SpatialOffsets[Offset 1 Value],$A1133),
", Offset1UnitID:  ",CHAR(34),INDEX(SpatialOffsets[Offset 1 Unit],$A1133),CHAR(34),
", Offset2Value:  ",INDEX(SpatialOffsets[Offset 2 Value],$A1133),
", Offset2UnitID:  ",CHAR(34),INDEX(SpatialOffsets[Offset 2 Unit],$A1133),CHAR(34),
", Offset3Value:  ",INDEX(SpatialOffsets[Offset 3 Value],$A1133),
", Offset3UnitID:  ",CHAR(34),INDEX(SpatialOffsets[Offset 3 Unit],$A1133),CHAR(34),,"}")))</f>
        <v>#REF!</v>
      </c>
      <c r="O1133" t="e">
        <f>IF(COUNTA(RelatedFeatures[])=0,"", IF(INDEX(RelatedFeatures[First Sampling Feature Code],$A1133)="","",
CONCATENATE("  - &amp;RelationID",TEXT($A1133,"0000"),
" {","SamplingFeatureID:  *SamplingFeatureID",TEXT(MATCH(INDEX(RelatedFeatures[First Sampling Feature Code],$A1133),SamplingFeatures[Feature Code],0),"0000"),
", RelationshipTypeCV:  ",CHAR(34),INDEX(RelatedFeatures[Relationship Type],$A1133),CHAR(34),
", RelatedFeatureID: *SamplingFeatureID",TEXT(MATCH(INDEX(RelatedFeatures[Second Sampling Feature Code],$A1133),SamplingFeatures[Feature Code],0),"0000"),
", SpatialOffsetID:  ",IF(INDEX(RelatedFeatures[Offset Number],$A1133)="","",CONCATENATE("*SpatialOffsetID",TEXT(INDEX(RelatedFeatures[Offset Number],$A1133),"0000"))),"}")))</f>
        <v>#REF!</v>
      </c>
      <c r="P1133" t="e">
        <f>IF(INDEX(Methods[Method Type],$A1133)="","",
CONCATENATE("  - &amp;MethodID",TEXT($A1133,"0000"),
" {","MethodTypeCV:  ",CHAR(34),INDEX(Methods[Method Type],$A1133),CHAR(34),
", MethodCode:  ",CHAR(34),INDEX(Methods[Method Code],$A1133),CHAR(34),
", MethodName:  ",CHAR(34),INDEX(Methods[Method Name],$A1133),CHAR(34),
", MethodDescription:  ",CHAR(34),INDEX(Methods[Method Description],$A1133),CHAR(34),
", MethodLink:  ",CHAR(34),INDEX(Methods[Method Link],$A1133),CHAR(34),
", OrganizationID: *OrganizationID",TEXT(MATCH(INDEX(Methods[Organization Name],$A1133),Organizations[Organization Name],0),"0000"),"}"))</f>
        <v>#REF!</v>
      </c>
      <c r="Q1133" t="e">
        <f>IF(INDEX(Variables[Variable Type],$A1133)="","",
CONCATENATE("  - &amp;VariableID",TEXT($A1133,"0000"),
" {","VariableTypeCV:  ",CHAR(34),INDEX(Variables[Variable Type],$A1133),CHAR(34),
", VariableCode:  ",CHAR(34),INDEX(Variables[Variable Code],$A1133),CHAR(34),
", VariableNameCV:  ",CHAR(34),INDEX(Variables[Variable Name],$A1133),CHAR(34),
", VariableDefinition:  ",CHAR(34),INDEX(Variables[Variable Definition],$A1133),CHAR(34),
", SpecciationCV:  ",CHAR(34),INDEX(Variables[Speciation],$A1133),CHAR(34),
", NoDataValue:  ",CHAR(34),INDEX(Variables[No Data Value],$A1133),CHAR(34),"}"))</f>
        <v>#REF!</v>
      </c>
    </row>
    <row r="1134" spans="1:17" x14ac:dyDescent="0.25">
      <c r="A1134">
        <v>1131</v>
      </c>
      <c r="D1134" t="e">
        <f>IF(INDEX(People[First Name],$A1134)="","",
CONCATENATE("  - &amp;PersonID",TEXT($A1134,"0000"),
" {","PersonFirstName:  ",CHAR(34),INDEX(People[First Name],$A1134),CHAR(34),
", PersonMiddleName:  ",CHAR(34),INDEX(People[Middle Name],$A1134),CHAR(34),
", PersonLastName:  ",CHAR(34),INDEX(People[Last Name],$A1134),CHAR(34),"}"))</f>
        <v>#REF!</v>
      </c>
      <c r="E1134" t="e">
        <f>IF(INDEX(Organizations[Organization Type '[CV']],$A1134)="","",
CONCATENATE("  - &amp;OrganizationID",TEXT($A1134,"0000"),
" {","OrganizationTypeCV:  ",CHAR(34),INDEX(Organizations[Organization Type '[CV']],$A1134),CHAR(34),
", OrganizationCode:  ",CHAR(34),INDEX(Organizations[Organization Code],$A1134),CHAR(34),
", OrganizationName:  ",CHAR(34),INDEX(Organizations[Organization Name],$A1134),CHAR(34),
", OrganizationDescription:  ",CHAR(34),INDEX(Organizations[Organization Description],$A1134),CHAR(34),
", OrganizationLink:  ",CHAR(34),INDEX(Organizations[Organization Link],$A1134),CHAR(34),"}"))</f>
        <v>#REF!</v>
      </c>
      <c r="F1134" t="e">
        <f>IF(INDEX(People[First Name],$A1134)="","",
CONCATENATE("  - &amp;AffiliationID",TEXT($A1134,"0000"),
" {PersonID: *PersonID",TEXT($A1134,"0000"),
", OrganizationID: *OrganizationID",TEXT(MATCH(INDEX(People[Organization Name],$A1134),Organizations[Organization Name],0),"0000"),
", IsPrimaryOrganizationContact: , AffiliationStartDate: , AffiliationEndDate: , PrimaryPhone: ",
", PrimaryEmail: ",CHAR(34),INDEX(People[Primary Email],$A1134),CHAR(34),
", PrimaryAddress: ",CHAR(34),INDEX(People[Primary Address],$A1134),CHAR(34),
", PersonLink: }"))</f>
        <v>#REF!</v>
      </c>
      <c r="H1134" t="e">
        <f>IF(COUNTA(CitationInformation)=0,"",IF(INDEX(AuthorList[Author Name],$A1134)="","",
CONCATENATE("  - &amp;AuthorListID",TEXT($A1134,"0000"),
"  {CitationID: *CitationID0001",
", PersonID: *PersonID",TEXT(MATCH(INDEX(AuthorList[Author Name],$A1134),People[Full Name],0),"0000"),
", AuthorOrder: ",INDEX(AuthorList[Author Number],$A1134),"}")))</f>
        <v>#REF!</v>
      </c>
      <c r="K1134" t="e">
        <f>IF(INDEX(SamplingFeatures[Feature Code],$A1134)="","",
CONCATENATE("  - &amp;SamplingFeatureID",TEXT($A1134,"0000"),
" {","SamplingFeatureUUID:  ",CHAR(34),INDEX(SamplingFeatures[Sampling Feature UUID],$A1134),CHAR(34),
", SamplingFeatureTypeCV:  ",CHAR(34),INDEX(SamplingFeatures[Sampling Feature Type],$A1134),CHAR(34),
", SamplingFeatureCode:  ",CHAR(34),INDEX(SamplingFeatures[Feature Code],$A1134),CHAR(34),
", SamplingFeatureName:  ",CHAR(34),INDEX(SamplingFeatures[Feature Name],$A1134),CHAR(34),
", SamplingFeatureDescription:  ",CHAR(34),INDEX(SamplingFeatures[Feature Description],$A1134),CHAR(34),
", SamplingFeatureGeotypeCV:  ",CHAR(34),INDEX(SamplingFeatures[Feature Geo Type],$A1134),CHAR(34),
", FeatureGeometry:  ",CHAR(34),INDEX(SamplingFeatures[Feature Geometry],$A1134),CHAR(34),
", Elevation_m:  ",CHAR(34),INDEX(SamplingFeatures[Elevation_m],$A1134),CHAR(34),
", ElevationDatumCV:  ",CHAR(34),ElevationDatum,CHAR(34),"}"))</f>
        <v>#REF!</v>
      </c>
      <c r="L1134" t="e">
        <f>IF(INDEX(SamplingFeatures[Sampling Feature Type],$A1134)&lt;&gt;"Site","",
CONCATENATE("  - &amp;SiteID",TEXT(SUMPRODUCT(--($L$3:$L1133&lt;&gt;"")),"0000"),
" {","SamplingFeatureID:  *SamplingFeatureID",TEXT($A1134,"0000"),
", SiteTypeCV:  ",CHAR(34),INDEX(Sites[Site Type],$A1134),CHAR(34),
", Latitude:  ",INDEX(Sites[Latitude],$A1134),
", Longitude:  ",INDEX(Sites[Longitude],$A1134),
", SRSName:  ",CHAR(34),LatLonDatum,CHAR(34),"}"))</f>
        <v>#REF!</v>
      </c>
      <c r="M1134" t="e">
        <f>IF(INDEX(SamplingFeatures[Sampling Feature Type],$A1134)&lt;&gt;"Specimen","",
CONCATENATE("  - &amp;SpecimenID",TEXT(SUMPRODUCT(--($M$3:$M1133&lt;&gt;"")),"0000"),
" {","SamplingFeatureID:  *SamplingFeatureID",TEXT($A1134,"0000"),
", SpecimenTypeCV:  ",CHAR(34),INDEX(Specimens[Specimen Type],$A1134),CHAR(34),
", SpecimenMediumCV:  ",INDEX(Specimens[Specimen Medium],$A1134),
", IsFieldSpecimen:  ",CHAR(34),INDEX(Specimens[Is Field Specimen?],$A1134),CHAR(34),"}"))</f>
        <v>#REF!</v>
      </c>
      <c r="N1134" t="e">
        <f>IF(COUNTA(SpatialOffsets[])=0,"", IF(INDEX(SpatialOffsets[Spatial Offset Type],$A1134)="","",
CONCATENATE("  - &amp;SpatialOffsetID",TEXT($A1134,"0000"),
" {","SpatialOffsetTypeCV:  ",CHAR(34),INDEX(SpatialOffsets[Spatial Offset Type],$A1134),CHAR(34),
", Offset1Value:  ",INDEX(SpatialOffsets[Offset 1 Value],$A1134),
", Offset1UnitID:  ",CHAR(34),INDEX(SpatialOffsets[Offset 1 Unit],$A1134),CHAR(34),
", Offset2Value:  ",INDEX(SpatialOffsets[Offset 2 Value],$A1134),
", Offset2UnitID:  ",CHAR(34),INDEX(SpatialOffsets[Offset 2 Unit],$A1134),CHAR(34),
", Offset3Value:  ",INDEX(SpatialOffsets[Offset 3 Value],$A1134),
", Offset3UnitID:  ",CHAR(34),INDEX(SpatialOffsets[Offset 3 Unit],$A1134),CHAR(34),,"}")))</f>
        <v>#REF!</v>
      </c>
      <c r="O1134" t="e">
        <f>IF(COUNTA(RelatedFeatures[])=0,"", IF(INDEX(RelatedFeatures[First Sampling Feature Code],$A1134)="","",
CONCATENATE("  - &amp;RelationID",TEXT($A1134,"0000"),
" {","SamplingFeatureID:  *SamplingFeatureID",TEXT(MATCH(INDEX(RelatedFeatures[First Sampling Feature Code],$A1134),SamplingFeatures[Feature Code],0),"0000"),
", RelationshipTypeCV:  ",CHAR(34),INDEX(RelatedFeatures[Relationship Type],$A1134),CHAR(34),
", RelatedFeatureID: *SamplingFeatureID",TEXT(MATCH(INDEX(RelatedFeatures[Second Sampling Feature Code],$A1134),SamplingFeatures[Feature Code],0),"0000"),
", SpatialOffsetID:  ",IF(INDEX(RelatedFeatures[Offset Number],$A1134)="","",CONCATENATE("*SpatialOffsetID",TEXT(INDEX(RelatedFeatures[Offset Number],$A1134),"0000"))),"}")))</f>
        <v>#REF!</v>
      </c>
      <c r="P1134" t="e">
        <f>IF(INDEX(Methods[Method Type],$A1134)="","",
CONCATENATE("  - &amp;MethodID",TEXT($A1134,"0000"),
" {","MethodTypeCV:  ",CHAR(34),INDEX(Methods[Method Type],$A1134),CHAR(34),
", MethodCode:  ",CHAR(34),INDEX(Methods[Method Code],$A1134),CHAR(34),
", MethodName:  ",CHAR(34),INDEX(Methods[Method Name],$A1134),CHAR(34),
", MethodDescription:  ",CHAR(34),INDEX(Methods[Method Description],$A1134),CHAR(34),
", MethodLink:  ",CHAR(34),INDEX(Methods[Method Link],$A1134),CHAR(34),
", OrganizationID: *OrganizationID",TEXT(MATCH(INDEX(Methods[Organization Name],$A1134),Organizations[Organization Name],0),"0000"),"}"))</f>
        <v>#REF!</v>
      </c>
      <c r="Q1134" t="e">
        <f>IF(INDEX(Variables[Variable Type],$A1134)="","",
CONCATENATE("  - &amp;VariableID",TEXT($A1134,"0000"),
" {","VariableTypeCV:  ",CHAR(34),INDEX(Variables[Variable Type],$A1134),CHAR(34),
", VariableCode:  ",CHAR(34),INDEX(Variables[Variable Code],$A1134),CHAR(34),
", VariableNameCV:  ",CHAR(34),INDEX(Variables[Variable Name],$A1134),CHAR(34),
", VariableDefinition:  ",CHAR(34),INDEX(Variables[Variable Definition],$A1134),CHAR(34),
", SpecciationCV:  ",CHAR(34),INDEX(Variables[Speciation],$A1134),CHAR(34),
", NoDataValue:  ",CHAR(34),INDEX(Variables[No Data Value],$A1134),CHAR(34),"}"))</f>
        <v>#REF!</v>
      </c>
    </row>
    <row r="1135" spans="1:17" x14ac:dyDescent="0.25">
      <c r="A1135">
        <v>1132</v>
      </c>
      <c r="D1135" t="e">
        <f>IF(INDEX(People[First Name],$A1135)="","",
CONCATENATE("  - &amp;PersonID",TEXT($A1135,"0000"),
" {","PersonFirstName:  ",CHAR(34),INDEX(People[First Name],$A1135),CHAR(34),
", PersonMiddleName:  ",CHAR(34),INDEX(People[Middle Name],$A1135),CHAR(34),
", PersonLastName:  ",CHAR(34),INDEX(People[Last Name],$A1135),CHAR(34),"}"))</f>
        <v>#REF!</v>
      </c>
      <c r="E1135" t="e">
        <f>IF(INDEX(Organizations[Organization Type '[CV']],$A1135)="","",
CONCATENATE("  - &amp;OrganizationID",TEXT($A1135,"0000"),
" {","OrganizationTypeCV:  ",CHAR(34),INDEX(Organizations[Organization Type '[CV']],$A1135),CHAR(34),
", OrganizationCode:  ",CHAR(34),INDEX(Organizations[Organization Code],$A1135),CHAR(34),
", OrganizationName:  ",CHAR(34),INDEX(Organizations[Organization Name],$A1135),CHAR(34),
", OrganizationDescription:  ",CHAR(34),INDEX(Organizations[Organization Description],$A1135),CHAR(34),
", OrganizationLink:  ",CHAR(34),INDEX(Organizations[Organization Link],$A1135),CHAR(34),"}"))</f>
        <v>#REF!</v>
      </c>
      <c r="F1135" t="e">
        <f>IF(INDEX(People[First Name],$A1135)="","",
CONCATENATE("  - &amp;AffiliationID",TEXT($A1135,"0000"),
" {PersonID: *PersonID",TEXT($A1135,"0000"),
", OrganizationID: *OrganizationID",TEXT(MATCH(INDEX(People[Organization Name],$A1135),Organizations[Organization Name],0),"0000"),
", IsPrimaryOrganizationContact: , AffiliationStartDate: , AffiliationEndDate: , PrimaryPhone: ",
", PrimaryEmail: ",CHAR(34),INDEX(People[Primary Email],$A1135),CHAR(34),
", PrimaryAddress: ",CHAR(34),INDEX(People[Primary Address],$A1135),CHAR(34),
", PersonLink: }"))</f>
        <v>#REF!</v>
      </c>
      <c r="H1135" t="e">
        <f>IF(COUNTA(CitationInformation)=0,"",IF(INDEX(AuthorList[Author Name],$A1135)="","",
CONCATENATE("  - &amp;AuthorListID",TEXT($A1135,"0000"),
"  {CitationID: *CitationID0001",
", PersonID: *PersonID",TEXT(MATCH(INDEX(AuthorList[Author Name],$A1135),People[Full Name],0),"0000"),
", AuthorOrder: ",INDEX(AuthorList[Author Number],$A1135),"}")))</f>
        <v>#REF!</v>
      </c>
      <c r="K1135" t="e">
        <f>IF(INDEX(SamplingFeatures[Feature Code],$A1135)="","",
CONCATENATE("  - &amp;SamplingFeatureID",TEXT($A1135,"0000"),
" {","SamplingFeatureUUID:  ",CHAR(34),INDEX(SamplingFeatures[Sampling Feature UUID],$A1135),CHAR(34),
", SamplingFeatureTypeCV:  ",CHAR(34),INDEX(SamplingFeatures[Sampling Feature Type],$A1135),CHAR(34),
", SamplingFeatureCode:  ",CHAR(34),INDEX(SamplingFeatures[Feature Code],$A1135),CHAR(34),
", SamplingFeatureName:  ",CHAR(34),INDEX(SamplingFeatures[Feature Name],$A1135),CHAR(34),
", SamplingFeatureDescription:  ",CHAR(34),INDEX(SamplingFeatures[Feature Description],$A1135),CHAR(34),
", SamplingFeatureGeotypeCV:  ",CHAR(34),INDEX(SamplingFeatures[Feature Geo Type],$A1135),CHAR(34),
", FeatureGeometry:  ",CHAR(34),INDEX(SamplingFeatures[Feature Geometry],$A1135),CHAR(34),
", Elevation_m:  ",CHAR(34),INDEX(SamplingFeatures[Elevation_m],$A1135),CHAR(34),
", ElevationDatumCV:  ",CHAR(34),ElevationDatum,CHAR(34),"}"))</f>
        <v>#REF!</v>
      </c>
      <c r="L1135" t="e">
        <f>IF(INDEX(SamplingFeatures[Sampling Feature Type],$A1135)&lt;&gt;"Site","",
CONCATENATE("  - &amp;SiteID",TEXT(SUMPRODUCT(--($L$3:$L1134&lt;&gt;"")),"0000"),
" {","SamplingFeatureID:  *SamplingFeatureID",TEXT($A1135,"0000"),
", SiteTypeCV:  ",CHAR(34),INDEX(Sites[Site Type],$A1135),CHAR(34),
", Latitude:  ",INDEX(Sites[Latitude],$A1135),
", Longitude:  ",INDEX(Sites[Longitude],$A1135),
", SRSName:  ",CHAR(34),LatLonDatum,CHAR(34),"}"))</f>
        <v>#REF!</v>
      </c>
      <c r="M1135" t="e">
        <f>IF(INDEX(SamplingFeatures[Sampling Feature Type],$A1135)&lt;&gt;"Specimen","",
CONCATENATE("  - &amp;SpecimenID",TEXT(SUMPRODUCT(--($M$3:$M1134&lt;&gt;"")),"0000"),
" {","SamplingFeatureID:  *SamplingFeatureID",TEXT($A1135,"0000"),
", SpecimenTypeCV:  ",CHAR(34),INDEX(Specimens[Specimen Type],$A1135),CHAR(34),
", SpecimenMediumCV:  ",INDEX(Specimens[Specimen Medium],$A1135),
", IsFieldSpecimen:  ",CHAR(34),INDEX(Specimens[Is Field Specimen?],$A1135),CHAR(34),"}"))</f>
        <v>#REF!</v>
      </c>
      <c r="N1135" t="e">
        <f>IF(COUNTA(SpatialOffsets[])=0,"", IF(INDEX(SpatialOffsets[Spatial Offset Type],$A1135)="","",
CONCATENATE("  - &amp;SpatialOffsetID",TEXT($A1135,"0000"),
" {","SpatialOffsetTypeCV:  ",CHAR(34),INDEX(SpatialOffsets[Spatial Offset Type],$A1135),CHAR(34),
", Offset1Value:  ",INDEX(SpatialOffsets[Offset 1 Value],$A1135),
", Offset1UnitID:  ",CHAR(34),INDEX(SpatialOffsets[Offset 1 Unit],$A1135),CHAR(34),
", Offset2Value:  ",INDEX(SpatialOffsets[Offset 2 Value],$A1135),
", Offset2UnitID:  ",CHAR(34),INDEX(SpatialOffsets[Offset 2 Unit],$A1135),CHAR(34),
", Offset3Value:  ",INDEX(SpatialOffsets[Offset 3 Value],$A1135),
", Offset3UnitID:  ",CHAR(34),INDEX(SpatialOffsets[Offset 3 Unit],$A1135),CHAR(34),,"}")))</f>
        <v>#REF!</v>
      </c>
      <c r="O1135" t="e">
        <f>IF(COUNTA(RelatedFeatures[])=0,"", IF(INDEX(RelatedFeatures[First Sampling Feature Code],$A1135)="","",
CONCATENATE("  - &amp;RelationID",TEXT($A1135,"0000"),
" {","SamplingFeatureID:  *SamplingFeatureID",TEXT(MATCH(INDEX(RelatedFeatures[First Sampling Feature Code],$A1135),SamplingFeatures[Feature Code],0),"0000"),
", RelationshipTypeCV:  ",CHAR(34),INDEX(RelatedFeatures[Relationship Type],$A1135),CHAR(34),
", RelatedFeatureID: *SamplingFeatureID",TEXT(MATCH(INDEX(RelatedFeatures[Second Sampling Feature Code],$A1135),SamplingFeatures[Feature Code],0),"0000"),
", SpatialOffsetID:  ",IF(INDEX(RelatedFeatures[Offset Number],$A1135)="","",CONCATENATE("*SpatialOffsetID",TEXT(INDEX(RelatedFeatures[Offset Number],$A1135),"0000"))),"}")))</f>
        <v>#REF!</v>
      </c>
      <c r="P1135" t="e">
        <f>IF(INDEX(Methods[Method Type],$A1135)="","",
CONCATENATE("  - &amp;MethodID",TEXT($A1135,"0000"),
" {","MethodTypeCV:  ",CHAR(34),INDEX(Methods[Method Type],$A1135),CHAR(34),
", MethodCode:  ",CHAR(34),INDEX(Methods[Method Code],$A1135),CHAR(34),
", MethodName:  ",CHAR(34),INDEX(Methods[Method Name],$A1135),CHAR(34),
", MethodDescription:  ",CHAR(34),INDEX(Methods[Method Description],$A1135),CHAR(34),
", MethodLink:  ",CHAR(34),INDEX(Methods[Method Link],$A1135),CHAR(34),
", OrganizationID: *OrganizationID",TEXT(MATCH(INDEX(Methods[Organization Name],$A1135),Organizations[Organization Name],0),"0000"),"}"))</f>
        <v>#REF!</v>
      </c>
      <c r="Q1135" t="e">
        <f>IF(INDEX(Variables[Variable Type],$A1135)="","",
CONCATENATE("  - &amp;VariableID",TEXT($A1135,"0000"),
" {","VariableTypeCV:  ",CHAR(34),INDEX(Variables[Variable Type],$A1135),CHAR(34),
", VariableCode:  ",CHAR(34),INDEX(Variables[Variable Code],$A1135),CHAR(34),
", VariableNameCV:  ",CHAR(34),INDEX(Variables[Variable Name],$A1135),CHAR(34),
", VariableDefinition:  ",CHAR(34),INDEX(Variables[Variable Definition],$A1135),CHAR(34),
", SpecciationCV:  ",CHAR(34),INDEX(Variables[Speciation],$A1135),CHAR(34),
", NoDataValue:  ",CHAR(34),INDEX(Variables[No Data Value],$A1135),CHAR(34),"}"))</f>
        <v>#REF!</v>
      </c>
    </row>
    <row r="1136" spans="1:17" x14ac:dyDescent="0.25">
      <c r="A1136">
        <v>1133</v>
      </c>
      <c r="D1136" t="e">
        <f>IF(INDEX(People[First Name],$A1136)="","",
CONCATENATE("  - &amp;PersonID",TEXT($A1136,"0000"),
" {","PersonFirstName:  ",CHAR(34),INDEX(People[First Name],$A1136),CHAR(34),
", PersonMiddleName:  ",CHAR(34),INDEX(People[Middle Name],$A1136),CHAR(34),
", PersonLastName:  ",CHAR(34),INDEX(People[Last Name],$A1136),CHAR(34),"}"))</f>
        <v>#REF!</v>
      </c>
      <c r="E1136" t="e">
        <f>IF(INDEX(Organizations[Organization Type '[CV']],$A1136)="","",
CONCATENATE("  - &amp;OrganizationID",TEXT($A1136,"0000"),
" {","OrganizationTypeCV:  ",CHAR(34),INDEX(Organizations[Organization Type '[CV']],$A1136),CHAR(34),
", OrganizationCode:  ",CHAR(34),INDEX(Organizations[Organization Code],$A1136),CHAR(34),
", OrganizationName:  ",CHAR(34),INDEX(Organizations[Organization Name],$A1136),CHAR(34),
", OrganizationDescription:  ",CHAR(34),INDEX(Organizations[Organization Description],$A1136),CHAR(34),
", OrganizationLink:  ",CHAR(34),INDEX(Organizations[Organization Link],$A1136),CHAR(34),"}"))</f>
        <v>#REF!</v>
      </c>
      <c r="F1136" t="e">
        <f>IF(INDEX(People[First Name],$A1136)="","",
CONCATENATE("  - &amp;AffiliationID",TEXT($A1136,"0000"),
" {PersonID: *PersonID",TEXT($A1136,"0000"),
", OrganizationID: *OrganizationID",TEXT(MATCH(INDEX(People[Organization Name],$A1136),Organizations[Organization Name],0),"0000"),
", IsPrimaryOrganizationContact: , AffiliationStartDate: , AffiliationEndDate: , PrimaryPhone: ",
", PrimaryEmail: ",CHAR(34),INDEX(People[Primary Email],$A1136),CHAR(34),
", PrimaryAddress: ",CHAR(34),INDEX(People[Primary Address],$A1136),CHAR(34),
", PersonLink: }"))</f>
        <v>#REF!</v>
      </c>
      <c r="H1136" t="e">
        <f>IF(COUNTA(CitationInformation)=0,"",IF(INDEX(AuthorList[Author Name],$A1136)="","",
CONCATENATE("  - &amp;AuthorListID",TEXT($A1136,"0000"),
"  {CitationID: *CitationID0001",
", PersonID: *PersonID",TEXT(MATCH(INDEX(AuthorList[Author Name],$A1136),People[Full Name],0),"0000"),
", AuthorOrder: ",INDEX(AuthorList[Author Number],$A1136),"}")))</f>
        <v>#REF!</v>
      </c>
      <c r="K1136" t="e">
        <f>IF(INDEX(SamplingFeatures[Feature Code],$A1136)="","",
CONCATENATE("  - &amp;SamplingFeatureID",TEXT($A1136,"0000"),
" {","SamplingFeatureUUID:  ",CHAR(34),INDEX(SamplingFeatures[Sampling Feature UUID],$A1136),CHAR(34),
", SamplingFeatureTypeCV:  ",CHAR(34),INDEX(SamplingFeatures[Sampling Feature Type],$A1136),CHAR(34),
", SamplingFeatureCode:  ",CHAR(34),INDEX(SamplingFeatures[Feature Code],$A1136),CHAR(34),
", SamplingFeatureName:  ",CHAR(34),INDEX(SamplingFeatures[Feature Name],$A1136),CHAR(34),
", SamplingFeatureDescription:  ",CHAR(34),INDEX(SamplingFeatures[Feature Description],$A1136),CHAR(34),
", SamplingFeatureGeotypeCV:  ",CHAR(34),INDEX(SamplingFeatures[Feature Geo Type],$A1136),CHAR(34),
", FeatureGeometry:  ",CHAR(34),INDEX(SamplingFeatures[Feature Geometry],$A1136),CHAR(34),
", Elevation_m:  ",CHAR(34),INDEX(SamplingFeatures[Elevation_m],$A1136),CHAR(34),
", ElevationDatumCV:  ",CHAR(34),ElevationDatum,CHAR(34),"}"))</f>
        <v>#REF!</v>
      </c>
      <c r="L1136" t="e">
        <f>IF(INDEX(SamplingFeatures[Sampling Feature Type],$A1136)&lt;&gt;"Site","",
CONCATENATE("  - &amp;SiteID",TEXT(SUMPRODUCT(--($L$3:$L1135&lt;&gt;"")),"0000"),
" {","SamplingFeatureID:  *SamplingFeatureID",TEXT($A1136,"0000"),
", SiteTypeCV:  ",CHAR(34),INDEX(Sites[Site Type],$A1136),CHAR(34),
", Latitude:  ",INDEX(Sites[Latitude],$A1136),
", Longitude:  ",INDEX(Sites[Longitude],$A1136),
", SRSName:  ",CHAR(34),LatLonDatum,CHAR(34),"}"))</f>
        <v>#REF!</v>
      </c>
      <c r="M1136" t="e">
        <f>IF(INDEX(SamplingFeatures[Sampling Feature Type],$A1136)&lt;&gt;"Specimen","",
CONCATENATE("  - &amp;SpecimenID",TEXT(SUMPRODUCT(--($M$3:$M1135&lt;&gt;"")),"0000"),
" {","SamplingFeatureID:  *SamplingFeatureID",TEXT($A1136,"0000"),
", SpecimenTypeCV:  ",CHAR(34),INDEX(Specimens[Specimen Type],$A1136),CHAR(34),
", SpecimenMediumCV:  ",INDEX(Specimens[Specimen Medium],$A1136),
", IsFieldSpecimen:  ",CHAR(34),INDEX(Specimens[Is Field Specimen?],$A1136),CHAR(34),"}"))</f>
        <v>#REF!</v>
      </c>
      <c r="N1136" t="e">
        <f>IF(COUNTA(SpatialOffsets[])=0,"", IF(INDEX(SpatialOffsets[Spatial Offset Type],$A1136)="","",
CONCATENATE("  - &amp;SpatialOffsetID",TEXT($A1136,"0000"),
" {","SpatialOffsetTypeCV:  ",CHAR(34),INDEX(SpatialOffsets[Spatial Offset Type],$A1136),CHAR(34),
", Offset1Value:  ",INDEX(SpatialOffsets[Offset 1 Value],$A1136),
", Offset1UnitID:  ",CHAR(34),INDEX(SpatialOffsets[Offset 1 Unit],$A1136),CHAR(34),
", Offset2Value:  ",INDEX(SpatialOffsets[Offset 2 Value],$A1136),
", Offset2UnitID:  ",CHAR(34),INDEX(SpatialOffsets[Offset 2 Unit],$A1136),CHAR(34),
", Offset3Value:  ",INDEX(SpatialOffsets[Offset 3 Value],$A1136),
", Offset3UnitID:  ",CHAR(34),INDEX(SpatialOffsets[Offset 3 Unit],$A1136),CHAR(34),,"}")))</f>
        <v>#REF!</v>
      </c>
      <c r="O1136" t="e">
        <f>IF(COUNTA(RelatedFeatures[])=0,"", IF(INDEX(RelatedFeatures[First Sampling Feature Code],$A1136)="","",
CONCATENATE("  - &amp;RelationID",TEXT($A1136,"0000"),
" {","SamplingFeatureID:  *SamplingFeatureID",TEXT(MATCH(INDEX(RelatedFeatures[First Sampling Feature Code],$A1136),SamplingFeatures[Feature Code],0),"0000"),
", RelationshipTypeCV:  ",CHAR(34),INDEX(RelatedFeatures[Relationship Type],$A1136),CHAR(34),
", RelatedFeatureID: *SamplingFeatureID",TEXT(MATCH(INDEX(RelatedFeatures[Second Sampling Feature Code],$A1136),SamplingFeatures[Feature Code],0),"0000"),
", SpatialOffsetID:  ",IF(INDEX(RelatedFeatures[Offset Number],$A1136)="","",CONCATENATE("*SpatialOffsetID",TEXT(INDEX(RelatedFeatures[Offset Number],$A1136),"0000"))),"}")))</f>
        <v>#REF!</v>
      </c>
      <c r="P1136" t="e">
        <f>IF(INDEX(Methods[Method Type],$A1136)="","",
CONCATENATE("  - &amp;MethodID",TEXT($A1136,"0000"),
" {","MethodTypeCV:  ",CHAR(34),INDEX(Methods[Method Type],$A1136),CHAR(34),
", MethodCode:  ",CHAR(34),INDEX(Methods[Method Code],$A1136),CHAR(34),
", MethodName:  ",CHAR(34),INDEX(Methods[Method Name],$A1136),CHAR(34),
", MethodDescription:  ",CHAR(34),INDEX(Methods[Method Description],$A1136),CHAR(34),
", MethodLink:  ",CHAR(34),INDEX(Methods[Method Link],$A1136),CHAR(34),
", OrganizationID: *OrganizationID",TEXT(MATCH(INDEX(Methods[Organization Name],$A1136),Organizations[Organization Name],0),"0000"),"}"))</f>
        <v>#REF!</v>
      </c>
      <c r="Q1136" t="e">
        <f>IF(INDEX(Variables[Variable Type],$A1136)="","",
CONCATENATE("  - &amp;VariableID",TEXT($A1136,"0000"),
" {","VariableTypeCV:  ",CHAR(34),INDEX(Variables[Variable Type],$A1136),CHAR(34),
", VariableCode:  ",CHAR(34),INDEX(Variables[Variable Code],$A1136),CHAR(34),
", VariableNameCV:  ",CHAR(34),INDEX(Variables[Variable Name],$A1136),CHAR(34),
", VariableDefinition:  ",CHAR(34),INDEX(Variables[Variable Definition],$A1136),CHAR(34),
", SpecciationCV:  ",CHAR(34),INDEX(Variables[Speciation],$A1136),CHAR(34),
", NoDataValue:  ",CHAR(34),INDEX(Variables[No Data Value],$A1136),CHAR(34),"}"))</f>
        <v>#REF!</v>
      </c>
    </row>
    <row r="1137" spans="1:17" x14ac:dyDescent="0.25">
      <c r="A1137">
        <v>1134</v>
      </c>
      <c r="D1137" t="e">
        <f>IF(INDEX(People[First Name],$A1137)="","",
CONCATENATE("  - &amp;PersonID",TEXT($A1137,"0000"),
" {","PersonFirstName:  ",CHAR(34),INDEX(People[First Name],$A1137),CHAR(34),
", PersonMiddleName:  ",CHAR(34),INDEX(People[Middle Name],$A1137),CHAR(34),
", PersonLastName:  ",CHAR(34),INDEX(People[Last Name],$A1137),CHAR(34),"}"))</f>
        <v>#REF!</v>
      </c>
      <c r="E1137" t="e">
        <f>IF(INDEX(Organizations[Organization Type '[CV']],$A1137)="","",
CONCATENATE("  - &amp;OrganizationID",TEXT($A1137,"0000"),
" {","OrganizationTypeCV:  ",CHAR(34),INDEX(Organizations[Organization Type '[CV']],$A1137),CHAR(34),
", OrganizationCode:  ",CHAR(34),INDEX(Organizations[Organization Code],$A1137),CHAR(34),
", OrganizationName:  ",CHAR(34),INDEX(Organizations[Organization Name],$A1137),CHAR(34),
", OrganizationDescription:  ",CHAR(34),INDEX(Organizations[Organization Description],$A1137),CHAR(34),
", OrganizationLink:  ",CHAR(34),INDEX(Organizations[Organization Link],$A1137),CHAR(34),"}"))</f>
        <v>#REF!</v>
      </c>
      <c r="F1137" t="e">
        <f>IF(INDEX(People[First Name],$A1137)="","",
CONCATENATE("  - &amp;AffiliationID",TEXT($A1137,"0000"),
" {PersonID: *PersonID",TEXT($A1137,"0000"),
", OrganizationID: *OrganizationID",TEXT(MATCH(INDEX(People[Organization Name],$A1137),Organizations[Organization Name],0),"0000"),
", IsPrimaryOrganizationContact: , AffiliationStartDate: , AffiliationEndDate: , PrimaryPhone: ",
", PrimaryEmail: ",CHAR(34),INDEX(People[Primary Email],$A1137),CHAR(34),
", PrimaryAddress: ",CHAR(34),INDEX(People[Primary Address],$A1137),CHAR(34),
", PersonLink: }"))</f>
        <v>#REF!</v>
      </c>
      <c r="H1137" t="e">
        <f>IF(COUNTA(CitationInformation)=0,"",IF(INDEX(AuthorList[Author Name],$A1137)="","",
CONCATENATE("  - &amp;AuthorListID",TEXT($A1137,"0000"),
"  {CitationID: *CitationID0001",
", PersonID: *PersonID",TEXT(MATCH(INDEX(AuthorList[Author Name],$A1137),People[Full Name],0),"0000"),
", AuthorOrder: ",INDEX(AuthorList[Author Number],$A1137),"}")))</f>
        <v>#REF!</v>
      </c>
      <c r="K1137" t="e">
        <f>IF(INDEX(SamplingFeatures[Feature Code],$A1137)="","",
CONCATENATE("  - &amp;SamplingFeatureID",TEXT($A1137,"0000"),
" {","SamplingFeatureUUID:  ",CHAR(34),INDEX(SamplingFeatures[Sampling Feature UUID],$A1137),CHAR(34),
", SamplingFeatureTypeCV:  ",CHAR(34),INDEX(SamplingFeatures[Sampling Feature Type],$A1137),CHAR(34),
", SamplingFeatureCode:  ",CHAR(34),INDEX(SamplingFeatures[Feature Code],$A1137),CHAR(34),
", SamplingFeatureName:  ",CHAR(34),INDEX(SamplingFeatures[Feature Name],$A1137),CHAR(34),
", SamplingFeatureDescription:  ",CHAR(34),INDEX(SamplingFeatures[Feature Description],$A1137),CHAR(34),
", SamplingFeatureGeotypeCV:  ",CHAR(34),INDEX(SamplingFeatures[Feature Geo Type],$A1137),CHAR(34),
", FeatureGeometry:  ",CHAR(34),INDEX(SamplingFeatures[Feature Geometry],$A1137),CHAR(34),
", Elevation_m:  ",CHAR(34),INDEX(SamplingFeatures[Elevation_m],$A1137),CHAR(34),
", ElevationDatumCV:  ",CHAR(34),ElevationDatum,CHAR(34),"}"))</f>
        <v>#REF!</v>
      </c>
      <c r="L1137" t="e">
        <f>IF(INDEX(SamplingFeatures[Sampling Feature Type],$A1137)&lt;&gt;"Site","",
CONCATENATE("  - &amp;SiteID",TEXT(SUMPRODUCT(--($L$3:$L1136&lt;&gt;"")),"0000"),
" {","SamplingFeatureID:  *SamplingFeatureID",TEXT($A1137,"0000"),
", SiteTypeCV:  ",CHAR(34),INDEX(Sites[Site Type],$A1137),CHAR(34),
", Latitude:  ",INDEX(Sites[Latitude],$A1137),
", Longitude:  ",INDEX(Sites[Longitude],$A1137),
", SRSName:  ",CHAR(34),LatLonDatum,CHAR(34),"}"))</f>
        <v>#REF!</v>
      </c>
      <c r="M1137" t="e">
        <f>IF(INDEX(SamplingFeatures[Sampling Feature Type],$A1137)&lt;&gt;"Specimen","",
CONCATENATE("  - &amp;SpecimenID",TEXT(SUMPRODUCT(--($M$3:$M1136&lt;&gt;"")),"0000"),
" {","SamplingFeatureID:  *SamplingFeatureID",TEXT($A1137,"0000"),
", SpecimenTypeCV:  ",CHAR(34),INDEX(Specimens[Specimen Type],$A1137),CHAR(34),
", SpecimenMediumCV:  ",INDEX(Specimens[Specimen Medium],$A1137),
", IsFieldSpecimen:  ",CHAR(34),INDEX(Specimens[Is Field Specimen?],$A1137),CHAR(34),"}"))</f>
        <v>#REF!</v>
      </c>
      <c r="N1137" t="e">
        <f>IF(COUNTA(SpatialOffsets[])=0,"", IF(INDEX(SpatialOffsets[Spatial Offset Type],$A1137)="","",
CONCATENATE("  - &amp;SpatialOffsetID",TEXT($A1137,"0000"),
" {","SpatialOffsetTypeCV:  ",CHAR(34),INDEX(SpatialOffsets[Spatial Offset Type],$A1137),CHAR(34),
", Offset1Value:  ",INDEX(SpatialOffsets[Offset 1 Value],$A1137),
", Offset1UnitID:  ",CHAR(34),INDEX(SpatialOffsets[Offset 1 Unit],$A1137),CHAR(34),
", Offset2Value:  ",INDEX(SpatialOffsets[Offset 2 Value],$A1137),
", Offset2UnitID:  ",CHAR(34),INDEX(SpatialOffsets[Offset 2 Unit],$A1137),CHAR(34),
", Offset3Value:  ",INDEX(SpatialOffsets[Offset 3 Value],$A1137),
", Offset3UnitID:  ",CHAR(34),INDEX(SpatialOffsets[Offset 3 Unit],$A1137),CHAR(34),,"}")))</f>
        <v>#REF!</v>
      </c>
      <c r="O1137" t="e">
        <f>IF(COUNTA(RelatedFeatures[])=0,"", IF(INDEX(RelatedFeatures[First Sampling Feature Code],$A1137)="","",
CONCATENATE("  - &amp;RelationID",TEXT($A1137,"0000"),
" {","SamplingFeatureID:  *SamplingFeatureID",TEXT(MATCH(INDEX(RelatedFeatures[First Sampling Feature Code],$A1137),SamplingFeatures[Feature Code],0),"0000"),
", RelationshipTypeCV:  ",CHAR(34),INDEX(RelatedFeatures[Relationship Type],$A1137),CHAR(34),
", RelatedFeatureID: *SamplingFeatureID",TEXT(MATCH(INDEX(RelatedFeatures[Second Sampling Feature Code],$A1137),SamplingFeatures[Feature Code],0),"0000"),
", SpatialOffsetID:  ",IF(INDEX(RelatedFeatures[Offset Number],$A1137)="","",CONCATENATE("*SpatialOffsetID",TEXT(INDEX(RelatedFeatures[Offset Number],$A1137),"0000"))),"}")))</f>
        <v>#REF!</v>
      </c>
      <c r="P1137" t="e">
        <f>IF(INDEX(Methods[Method Type],$A1137)="","",
CONCATENATE("  - &amp;MethodID",TEXT($A1137,"0000"),
" {","MethodTypeCV:  ",CHAR(34),INDEX(Methods[Method Type],$A1137),CHAR(34),
", MethodCode:  ",CHAR(34),INDEX(Methods[Method Code],$A1137),CHAR(34),
", MethodName:  ",CHAR(34),INDEX(Methods[Method Name],$A1137),CHAR(34),
", MethodDescription:  ",CHAR(34),INDEX(Methods[Method Description],$A1137),CHAR(34),
", MethodLink:  ",CHAR(34),INDEX(Methods[Method Link],$A1137),CHAR(34),
", OrganizationID: *OrganizationID",TEXT(MATCH(INDEX(Methods[Organization Name],$A1137),Organizations[Organization Name],0),"0000"),"}"))</f>
        <v>#REF!</v>
      </c>
      <c r="Q1137" t="e">
        <f>IF(INDEX(Variables[Variable Type],$A1137)="","",
CONCATENATE("  - &amp;VariableID",TEXT($A1137,"0000"),
" {","VariableTypeCV:  ",CHAR(34),INDEX(Variables[Variable Type],$A1137),CHAR(34),
", VariableCode:  ",CHAR(34),INDEX(Variables[Variable Code],$A1137),CHAR(34),
", VariableNameCV:  ",CHAR(34),INDEX(Variables[Variable Name],$A1137),CHAR(34),
", VariableDefinition:  ",CHAR(34),INDEX(Variables[Variable Definition],$A1137),CHAR(34),
", SpecciationCV:  ",CHAR(34),INDEX(Variables[Speciation],$A1137),CHAR(34),
", NoDataValue:  ",CHAR(34),INDEX(Variables[No Data Value],$A1137),CHAR(34),"}"))</f>
        <v>#REF!</v>
      </c>
    </row>
    <row r="1138" spans="1:17" x14ac:dyDescent="0.25">
      <c r="A1138">
        <v>1135</v>
      </c>
      <c r="D1138" t="e">
        <f>IF(INDEX(People[First Name],$A1138)="","",
CONCATENATE("  - &amp;PersonID",TEXT($A1138,"0000"),
" {","PersonFirstName:  ",CHAR(34),INDEX(People[First Name],$A1138),CHAR(34),
", PersonMiddleName:  ",CHAR(34),INDEX(People[Middle Name],$A1138),CHAR(34),
", PersonLastName:  ",CHAR(34),INDEX(People[Last Name],$A1138),CHAR(34),"}"))</f>
        <v>#REF!</v>
      </c>
      <c r="E1138" t="e">
        <f>IF(INDEX(Organizations[Organization Type '[CV']],$A1138)="","",
CONCATENATE("  - &amp;OrganizationID",TEXT($A1138,"0000"),
" {","OrganizationTypeCV:  ",CHAR(34),INDEX(Organizations[Organization Type '[CV']],$A1138),CHAR(34),
", OrganizationCode:  ",CHAR(34),INDEX(Organizations[Organization Code],$A1138),CHAR(34),
", OrganizationName:  ",CHAR(34),INDEX(Organizations[Organization Name],$A1138),CHAR(34),
", OrganizationDescription:  ",CHAR(34),INDEX(Organizations[Organization Description],$A1138),CHAR(34),
", OrganizationLink:  ",CHAR(34),INDEX(Organizations[Organization Link],$A1138),CHAR(34),"}"))</f>
        <v>#REF!</v>
      </c>
      <c r="F1138" t="e">
        <f>IF(INDEX(People[First Name],$A1138)="","",
CONCATENATE("  - &amp;AffiliationID",TEXT($A1138,"0000"),
" {PersonID: *PersonID",TEXT($A1138,"0000"),
", OrganizationID: *OrganizationID",TEXT(MATCH(INDEX(People[Organization Name],$A1138),Organizations[Organization Name],0),"0000"),
", IsPrimaryOrganizationContact: , AffiliationStartDate: , AffiliationEndDate: , PrimaryPhone: ",
", PrimaryEmail: ",CHAR(34),INDEX(People[Primary Email],$A1138),CHAR(34),
", PrimaryAddress: ",CHAR(34),INDEX(People[Primary Address],$A1138),CHAR(34),
", PersonLink: }"))</f>
        <v>#REF!</v>
      </c>
      <c r="H1138" t="e">
        <f>IF(COUNTA(CitationInformation)=0,"",IF(INDEX(AuthorList[Author Name],$A1138)="","",
CONCATENATE("  - &amp;AuthorListID",TEXT($A1138,"0000"),
"  {CitationID: *CitationID0001",
", PersonID: *PersonID",TEXT(MATCH(INDEX(AuthorList[Author Name],$A1138),People[Full Name],0),"0000"),
", AuthorOrder: ",INDEX(AuthorList[Author Number],$A1138),"}")))</f>
        <v>#REF!</v>
      </c>
      <c r="K1138" t="e">
        <f>IF(INDEX(SamplingFeatures[Feature Code],$A1138)="","",
CONCATENATE("  - &amp;SamplingFeatureID",TEXT($A1138,"0000"),
" {","SamplingFeatureUUID:  ",CHAR(34),INDEX(SamplingFeatures[Sampling Feature UUID],$A1138),CHAR(34),
", SamplingFeatureTypeCV:  ",CHAR(34),INDEX(SamplingFeatures[Sampling Feature Type],$A1138),CHAR(34),
", SamplingFeatureCode:  ",CHAR(34),INDEX(SamplingFeatures[Feature Code],$A1138),CHAR(34),
", SamplingFeatureName:  ",CHAR(34),INDEX(SamplingFeatures[Feature Name],$A1138),CHAR(34),
", SamplingFeatureDescription:  ",CHAR(34),INDEX(SamplingFeatures[Feature Description],$A1138),CHAR(34),
", SamplingFeatureGeotypeCV:  ",CHAR(34),INDEX(SamplingFeatures[Feature Geo Type],$A1138),CHAR(34),
", FeatureGeometry:  ",CHAR(34),INDEX(SamplingFeatures[Feature Geometry],$A1138),CHAR(34),
", Elevation_m:  ",CHAR(34),INDEX(SamplingFeatures[Elevation_m],$A1138),CHAR(34),
", ElevationDatumCV:  ",CHAR(34),ElevationDatum,CHAR(34),"}"))</f>
        <v>#REF!</v>
      </c>
      <c r="L1138" t="e">
        <f>IF(INDEX(SamplingFeatures[Sampling Feature Type],$A1138)&lt;&gt;"Site","",
CONCATENATE("  - &amp;SiteID",TEXT(SUMPRODUCT(--($L$3:$L1137&lt;&gt;"")),"0000"),
" {","SamplingFeatureID:  *SamplingFeatureID",TEXT($A1138,"0000"),
", SiteTypeCV:  ",CHAR(34),INDEX(Sites[Site Type],$A1138),CHAR(34),
", Latitude:  ",INDEX(Sites[Latitude],$A1138),
", Longitude:  ",INDEX(Sites[Longitude],$A1138),
", SRSName:  ",CHAR(34),LatLonDatum,CHAR(34),"}"))</f>
        <v>#REF!</v>
      </c>
      <c r="M1138" t="e">
        <f>IF(INDEX(SamplingFeatures[Sampling Feature Type],$A1138)&lt;&gt;"Specimen","",
CONCATENATE("  - &amp;SpecimenID",TEXT(SUMPRODUCT(--($M$3:$M1137&lt;&gt;"")),"0000"),
" {","SamplingFeatureID:  *SamplingFeatureID",TEXT($A1138,"0000"),
", SpecimenTypeCV:  ",CHAR(34),INDEX(Specimens[Specimen Type],$A1138),CHAR(34),
", SpecimenMediumCV:  ",INDEX(Specimens[Specimen Medium],$A1138),
", IsFieldSpecimen:  ",CHAR(34),INDEX(Specimens[Is Field Specimen?],$A1138),CHAR(34),"}"))</f>
        <v>#REF!</v>
      </c>
      <c r="N1138" t="e">
        <f>IF(COUNTA(SpatialOffsets[])=0,"", IF(INDEX(SpatialOffsets[Spatial Offset Type],$A1138)="","",
CONCATENATE("  - &amp;SpatialOffsetID",TEXT($A1138,"0000"),
" {","SpatialOffsetTypeCV:  ",CHAR(34),INDEX(SpatialOffsets[Spatial Offset Type],$A1138),CHAR(34),
", Offset1Value:  ",INDEX(SpatialOffsets[Offset 1 Value],$A1138),
", Offset1UnitID:  ",CHAR(34),INDEX(SpatialOffsets[Offset 1 Unit],$A1138),CHAR(34),
", Offset2Value:  ",INDEX(SpatialOffsets[Offset 2 Value],$A1138),
", Offset2UnitID:  ",CHAR(34),INDEX(SpatialOffsets[Offset 2 Unit],$A1138),CHAR(34),
", Offset3Value:  ",INDEX(SpatialOffsets[Offset 3 Value],$A1138),
", Offset3UnitID:  ",CHAR(34),INDEX(SpatialOffsets[Offset 3 Unit],$A1138),CHAR(34),,"}")))</f>
        <v>#REF!</v>
      </c>
      <c r="O1138" t="e">
        <f>IF(COUNTA(RelatedFeatures[])=0,"", IF(INDEX(RelatedFeatures[First Sampling Feature Code],$A1138)="","",
CONCATENATE("  - &amp;RelationID",TEXT($A1138,"0000"),
" {","SamplingFeatureID:  *SamplingFeatureID",TEXT(MATCH(INDEX(RelatedFeatures[First Sampling Feature Code],$A1138),SamplingFeatures[Feature Code],0),"0000"),
", RelationshipTypeCV:  ",CHAR(34),INDEX(RelatedFeatures[Relationship Type],$A1138),CHAR(34),
", RelatedFeatureID: *SamplingFeatureID",TEXT(MATCH(INDEX(RelatedFeatures[Second Sampling Feature Code],$A1138),SamplingFeatures[Feature Code],0),"0000"),
", SpatialOffsetID:  ",IF(INDEX(RelatedFeatures[Offset Number],$A1138)="","",CONCATENATE("*SpatialOffsetID",TEXT(INDEX(RelatedFeatures[Offset Number],$A1138),"0000"))),"}")))</f>
        <v>#REF!</v>
      </c>
      <c r="P1138" t="e">
        <f>IF(INDEX(Methods[Method Type],$A1138)="","",
CONCATENATE("  - &amp;MethodID",TEXT($A1138,"0000"),
" {","MethodTypeCV:  ",CHAR(34),INDEX(Methods[Method Type],$A1138),CHAR(34),
", MethodCode:  ",CHAR(34),INDEX(Methods[Method Code],$A1138),CHAR(34),
", MethodName:  ",CHAR(34),INDEX(Methods[Method Name],$A1138),CHAR(34),
", MethodDescription:  ",CHAR(34),INDEX(Methods[Method Description],$A1138),CHAR(34),
", MethodLink:  ",CHAR(34),INDEX(Methods[Method Link],$A1138),CHAR(34),
", OrganizationID: *OrganizationID",TEXT(MATCH(INDEX(Methods[Organization Name],$A1138),Organizations[Organization Name],0),"0000"),"}"))</f>
        <v>#REF!</v>
      </c>
      <c r="Q1138" t="e">
        <f>IF(INDEX(Variables[Variable Type],$A1138)="","",
CONCATENATE("  - &amp;VariableID",TEXT($A1138,"0000"),
" {","VariableTypeCV:  ",CHAR(34),INDEX(Variables[Variable Type],$A1138),CHAR(34),
", VariableCode:  ",CHAR(34),INDEX(Variables[Variable Code],$A1138),CHAR(34),
", VariableNameCV:  ",CHAR(34),INDEX(Variables[Variable Name],$A1138),CHAR(34),
", VariableDefinition:  ",CHAR(34),INDEX(Variables[Variable Definition],$A1138),CHAR(34),
", SpecciationCV:  ",CHAR(34),INDEX(Variables[Speciation],$A1138),CHAR(34),
", NoDataValue:  ",CHAR(34),INDEX(Variables[No Data Value],$A1138),CHAR(34),"}"))</f>
        <v>#REF!</v>
      </c>
    </row>
    <row r="1139" spans="1:17" x14ac:dyDescent="0.25">
      <c r="A1139">
        <v>1136</v>
      </c>
      <c r="D1139" t="e">
        <f>IF(INDEX(People[First Name],$A1139)="","",
CONCATENATE("  - &amp;PersonID",TEXT($A1139,"0000"),
" {","PersonFirstName:  ",CHAR(34),INDEX(People[First Name],$A1139),CHAR(34),
", PersonMiddleName:  ",CHAR(34),INDEX(People[Middle Name],$A1139),CHAR(34),
", PersonLastName:  ",CHAR(34),INDEX(People[Last Name],$A1139),CHAR(34),"}"))</f>
        <v>#REF!</v>
      </c>
      <c r="E1139" t="e">
        <f>IF(INDEX(Organizations[Organization Type '[CV']],$A1139)="","",
CONCATENATE("  - &amp;OrganizationID",TEXT($A1139,"0000"),
" {","OrganizationTypeCV:  ",CHAR(34),INDEX(Organizations[Organization Type '[CV']],$A1139),CHAR(34),
", OrganizationCode:  ",CHAR(34),INDEX(Organizations[Organization Code],$A1139),CHAR(34),
", OrganizationName:  ",CHAR(34),INDEX(Organizations[Organization Name],$A1139),CHAR(34),
", OrganizationDescription:  ",CHAR(34),INDEX(Organizations[Organization Description],$A1139),CHAR(34),
", OrganizationLink:  ",CHAR(34),INDEX(Organizations[Organization Link],$A1139),CHAR(34),"}"))</f>
        <v>#REF!</v>
      </c>
      <c r="F1139" t="e">
        <f>IF(INDEX(People[First Name],$A1139)="","",
CONCATENATE("  - &amp;AffiliationID",TEXT($A1139,"0000"),
" {PersonID: *PersonID",TEXT($A1139,"0000"),
", OrganizationID: *OrganizationID",TEXT(MATCH(INDEX(People[Organization Name],$A1139),Organizations[Organization Name],0),"0000"),
", IsPrimaryOrganizationContact: , AffiliationStartDate: , AffiliationEndDate: , PrimaryPhone: ",
", PrimaryEmail: ",CHAR(34),INDEX(People[Primary Email],$A1139),CHAR(34),
", PrimaryAddress: ",CHAR(34),INDEX(People[Primary Address],$A1139),CHAR(34),
", PersonLink: }"))</f>
        <v>#REF!</v>
      </c>
      <c r="H1139" t="e">
        <f>IF(COUNTA(CitationInformation)=0,"",IF(INDEX(AuthorList[Author Name],$A1139)="","",
CONCATENATE("  - &amp;AuthorListID",TEXT($A1139,"0000"),
"  {CitationID: *CitationID0001",
", PersonID: *PersonID",TEXT(MATCH(INDEX(AuthorList[Author Name],$A1139),People[Full Name],0),"0000"),
", AuthorOrder: ",INDEX(AuthorList[Author Number],$A1139),"}")))</f>
        <v>#REF!</v>
      </c>
      <c r="K1139" t="e">
        <f>IF(INDEX(SamplingFeatures[Feature Code],$A1139)="","",
CONCATENATE("  - &amp;SamplingFeatureID",TEXT($A1139,"0000"),
" {","SamplingFeatureUUID:  ",CHAR(34),INDEX(SamplingFeatures[Sampling Feature UUID],$A1139),CHAR(34),
", SamplingFeatureTypeCV:  ",CHAR(34),INDEX(SamplingFeatures[Sampling Feature Type],$A1139),CHAR(34),
", SamplingFeatureCode:  ",CHAR(34),INDEX(SamplingFeatures[Feature Code],$A1139),CHAR(34),
", SamplingFeatureName:  ",CHAR(34),INDEX(SamplingFeatures[Feature Name],$A1139),CHAR(34),
", SamplingFeatureDescription:  ",CHAR(34),INDEX(SamplingFeatures[Feature Description],$A1139),CHAR(34),
", SamplingFeatureGeotypeCV:  ",CHAR(34),INDEX(SamplingFeatures[Feature Geo Type],$A1139),CHAR(34),
", FeatureGeometry:  ",CHAR(34),INDEX(SamplingFeatures[Feature Geometry],$A1139),CHAR(34),
", Elevation_m:  ",CHAR(34),INDEX(SamplingFeatures[Elevation_m],$A1139),CHAR(34),
", ElevationDatumCV:  ",CHAR(34),ElevationDatum,CHAR(34),"}"))</f>
        <v>#REF!</v>
      </c>
      <c r="L1139" t="e">
        <f>IF(INDEX(SamplingFeatures[Sampling Feature Type],$A1139)&lt;&gt;"Site","",
CONCATENATE("  - &amp;SiteID",TEXT(SUMPRODUCT(--($L$3:$L1138&lt;&gt;"")),"0000"),
" {","SamplingFeatureID:  *SamplingFeatureID",TEXT($A1139,"0000"),
", SiteTypeCV:  ",CHAR(34),INDEX(Sites[Site Type],$A1139),CHAR(34),
", Latitude:  ",INDEX(Sites[Latitude],$A1139),
", Longitude:  ",INDEX(Sites[Longitude],$A1139),
", SRSName:  ",CHAR(34),LatLonDatum,CHAR(34),"}"))</f>
        <v>#REF!</v>
      </c>
      <c r="M1139" t="e">
        <f>IF(INDEX(SamplingFeatures[Sampling Feature Type],$A1139)&lt;&gt;"Specimen","",
CONCATENATE("  - &amp;SpecimenID",TEXT(SUMPRODUCT(--($M$3:$M1138&lt;&gt;"")),"0000"),
" {","SamplingFeatureID:  *SamplingFeatureID",TEXT($A1139,"0000"),
", SpecimenTypeCV:  ",CHAR(34),INDEX(Specimens[Specimen Type],$A1139),CHAR(34),
", SpecimenMediumCV:  ",INDEX(Specimens[Specimen Medium],$A1139),
", IsFieldSpecimen:  ",CHAR(34),INDEX(Specimens[Is Field Specimen?],$A1139),CHAR(34),"}"))</f>
        <v>#REF!</v>
      </c>
      <c r="N1139" t="e">
        <f>IF(COUNTA(SpatialOffsets[])=0,"", IF(INDEX(SpatialOffsets[Spatial Offset Type],$A1139)="","",
CONCATENATE("  - &amp;SpatialOffsetID",TEXT($A1139,"0000"),
" {","SpatialOffsetTypeCV:  ",CHAR(34),INDEX(SpatialOffsets[Spatial Offset Type],$A1139),CHAR(34),
", Offset1Value:  ",INDEX(SpatialOffsets[Offset 1 Value],$A1139),
", Offset1UnitID:  ",CHAR(34),INDEX(SpatialOffsets[Offset 1 Unit],$A1139),CHAR(34),
", Offset2Value:  ",INDEX(SpatialOffsets[Offset 2 Value],$A1139),
", Offset2UnitID:  ",CHAR(34),INDEX(SpatialOffsets[Offset 2 Unit],$A1139),CHAR(34),
", Offset3Value:  ",INDEX(SpatialOffsets[Offset 3 Value],$A1139),
", Offset3UnitID:  ",CHAR(34),INDEX(SpatialOffsets[Offset 3 Unit],$A1139),CHAR(34),,"}")))</f>
        <v>#REF!</v>
      </c>
      <c r="O1139" t="e">
        <f>IF(COUNTA(RelatedFeatures[])=0,"", IF(INDEX(RelatedFeatures[First Sampling Feature Code],$A1139)="","",
CONCATENATE("  - &amp;RelationID",TEXT($A1139,"0000"),
" {","SamplingFeatureID:  *SamplingFeatureID",TEXT(MATCH(INDEX(RelatedFeatures[First Sampling Feature Code],$A1139),SamplingFeatures[Feature Code],0),"0000"),
", RelationshipTypeCV:  ",CHAR(34),INDEX(RelatedFeatures[Relationship Type],$A1139),CHAR(34),
", RelatedFeatureID: *SamplingFeatureID",TEXT(MATCH(INDEX(RelatedFeatures[Second Sampling Feature Code],$A1139),SamplingFeatures[Feature Code],0),"0000"),
", SpatialOffsetID:  ",IF(INDEX(RelatedFeatures[Offset Number],$A1139)="","",CONCATENATE("*SpatialOffsetID",TEXT(INDEX(RelatedFeatures[Offset Number],$A1139),"0000"))),"}")))</f>
        <v>#REF!</v>
      </c>
      <c r="P1139" t="e">
        <f>IF(INDEX(Methods[Method Type],$A1139)="","",
CONCATENATE("  - &amp;MethodID",TEXT($A1139,"0000"),
" {","MethodTypeCV:  ",CHAR(34),INDEX(Methods[Method Type],$A1139),CHAR(34),
", MethodCode:  ",CHAR(34),INDEX(Methods[Method Code],$A1139),CHAR(34),
", MethodName:  ",CHAR(34),INDEX(Methods[Method Name],$A1139),CHAR(34),
", MethodDescription:  ",CHAR(34),INDEX(Methods[Method Description],$A1139),CHAR(34),
", MethodLink:  ",CHAR(34),INDEX(Methods[Method Link],$A1139),CHAR(34),
", OrganizationID: *OrganizationID",TEXT(MATCH(INDEX(Methods[Organization Name],$A1139),Organizations[Organization Name],0),"0000"),"}"))</f>
        <v>#REF!</v>
      </c>
      <c r="Q1139" t="e">
        <f>IF(INDEX(Variables[Variable Type],$A1139)="","",
CONCATENATE("  - &amp;VariableID",TEXT($A1139,"0000"),
" {","VariableTypeCV:  ",CHAR(34),INDEX(Variables[Variable Type],$A1139),CHAR(34),
", VariableCode:  ",CHAR(34),INDEX(Variables[Variable Code],$A1139),CHAR(34),
", VariableNameCV:  ",CHAR(34),INDEX(Variables[Variable Name],$A1139),CHAR(34),
", VariableDefinition:  ",CHAR(34),INDEX(Variables[Variable Definition],$A1139),CHAR(34),
", SpecciationCV:  ",CHAR(34),INDEX(Variables[Speciation],$A1139),CHAR(34),
", NoDataValue:  ",CHAR(34),INDEX(Variables[No Data Value],$A1139),CHAR(34),"}"))</f>
        <v>#REF!</v>
      </c>
    </row>
    <row r="1140" spans="1:17" x14ac:dyDescent="0.25">
      <c r="A1140">
        <v>1137</v>
      </c>
      <c r="D1140" t="e">
        <f>IF(INDEX(People[First Name],$A1140)="","",
CONCATENATE("  - &amp;PersonID",TEXT($A1140,"0000"),
" {","PersonFirstName:  ",CHAR(34),INDEX(People[First Name],$A1140),CHAR(34),
", PersonMiddleName:  ",CHAR(34),INDEX(People[Middle Name],$A1140),CHAR(34),
", PersonLastName:  ",CHAR(34),INDEX(People[Last Name],$A1140),CHAR(34),"}"))</f>
        <v>#REF!</v>
      </c>
      <c r="E1140" t="e">
        <f>IF(INDEX(Organizations[Organization Type '[CV']],$A1140)="","",
CONCATENATE("  - &amp;OrganizationID",TEXT($A1140,"0000"),
" {","OrganizationTypeCV:  ",CHAR(34),INDEX(Organizations[Organization Type '[CV']],$A1140),CHAR(34),
", OrganizationCode:  ",CHAR(34),INDEX(Organizations[Organization Code],$A1140),CHAR(34),
", OrganizationName:  ",CHAR(34),INDEX(Organizations[Organization Name],$A1140),CHAR(34),
", OrganizationDescription:  ",CHAR(34),INDEX(Organizations[Organization Description],$A1140),CHAR(34),
", OrganizationLink:  ",CHAR(34),INDEX(Organizations[Organization Link],$A1140),CHAR(34),"}"))</f>
        <v>#REF!</v>
      </c>
      <c r="F1140" t="e">
        <f>IF(INDEX(People[First Name],$A1140)="","",
CONCATENATE("  - &amp;AffiliationID",TEXT($A1140,"0000"),
" {PersonID: *PersonID",TEXT($A1140,"0000"),
", OrganizationID: *OrganizationID",TEXT(MATCH(INDEX(People[Organization Name],$A1140),Organizations[Organization Name],0),"0000"),
", IsPrimaryOrganizationContact: , AffiliationStartDate: , AffiliationEndDate: , PrimaryPhone: ",
", PrimaryEmail: ",CHAR(34),INDEX(People[Primary Email],$A1140),CHAR(34),
", PrimaryAddress: ",CHAR(34),INDEX(People[Primary Address],$A1140),CHAR(34),
", PersonLink: }"))</f>
        <v>#REF!</v>
      </c>
      <c r="H1140" t="e">
        <f>IF(COUNTA(CitationInformation)=0,"",IF(INDEX(AuthorList[Author Name],$A1140)="","",
CONCATENATE("  - &amp;AuthorListID",TEXT($A1140,"0000"),
"  {CitationID: *CitationID0001",
", PersonID: *PersonID",TEXT(MATCH(INDEX(AuthorList[Author Name],$A1140),People[Full Name],0),"0000"),
", AuthorOrder: ",INDEX(AuthorList[Author Number],$A1140),"}")))</f>
        <v>#REF!</v>
      </c>
      <c r="K1140" t="e">
        <f>IF(INDEX(SamplingFeatures[Feature Code],$A1140)="","",
CONCATENATE("  - &amp;SamplingFeatureID",TEXT($A1140,"0000"),
" {","SamplingFeatureUUID:  ",CHAR(34),INDEX(SamplingFeatures[Sampling Feature UUID],$A1140),CHAR(34),
", SamplingFeatureTypeCV:  ",CHAR(34),INDEX(SamplingFeatures[Sampling Feature Type],$A1140),CHAR(34),
", SamplingFeatureCode:  ",CHAR(34),INDEX(SamplingFeatures[Feature Code],$A1140),CHAR(34),
", SamplingFeatureName:  ",CHAR(34),INDEX(SamplingFeatures[Feature Name],$A1140),CHAR(34),
", SamplingFeatureDescription:  ",CHAR(34),INDEX(SamplingFeatures[Feature Description],$A1140),CHAR(34),
", SamplingFeatureGeotypeCV:  ",CHAR(34),INDEX(SamplingFeatures[Feature Geo Type],$A1140),CHAR(34),
", FeatureGeometry:  ",CHAR(34),INDEX(SamplingFeatures[Feature Geometry],$A1140),CHAR(34),
", Elevation_m:  ",CHAR(34),INDEX(SamplingFeatures[Elevation_m],$A1140),CHAR(34),
", ElevationDatumCV:  ",CHAR(34),ElevationDatum,CHAR(34),"}"))</f>
        <v>#REF!</v>
      </c>
      <c r="L1140" t="e">
        <f>IF(INDEX(SamplingFeatures[Sampling Feature Type],$A1140)&lt;&gt;"Site","",
CONCATENATE("  - &amp;SiteID",TEXT(SUMPRODUCT(--($L$3:$L1139&lt;&gt;"")),"0000"),
" {","SamplingFeatureID:  *SamplingFeatureID",TEXT($A1140,"0000"),
", SiteTypeCV:  ",CHAR(34),INDEX(Sites[Site Type],$A1140),CHAR(34),
", Latitude:  ",INDEX(Sites[Latitude],$A1140),
", Longitude:  ",INDEX(Sites[Longitude],$A1140),
", SRSName:  ",CHAR(34),LatLonDatum,CHAR(34),"}"))</f>
        <v>#REF!</v>
      </c>
      <c r="M1140" t="e">
        <f>IF(INDEX(SamplingFeatures[Sampling Feature Type],$A1140)&lt;&gt;"Specimen","",
CONCATENATE("  - &amp;SpecimenID",TEXT(SUMPRODUCT(--($M$3:$M1139&lt;&gt;"")),"0000"),
" {","SamplingFeatureID:  *SamplingFeatureID",TEXT($A1140,"0000"),
", SpecimenTypeCV:  ",CHAR(34),INDEX(Specimens[Specimen Type],$A1140),CHAR(34),
", SpecimenMediumCV:  ",INDEX(Specimens[Specimen Medium],$A1140),
", IsFieldSpecimen:  ",CHAR(34),INDEX(Specimens[Is Field Specimen?],$A1140),CHAR(34),"}"))</f>
        <v>#REF!</v>
      </c>
      <c r="N1140" t="e">
        <f>IF(COUNTA(SpatialOffsets[])=0,"", IF(INDEX(SpatialOffsets[Spatial Offset Type],$A1140)="","",
CONCATENATE("  - &amp;SpatialOffsetID",TEXT($A1140,"0000"),
" {","SpatialOffsetTypeCV:  ",CHAR(34),INDEX(SpatialOffsets[Spatial Offset Type],$A1140),CHAR(34),
", Offset1Value:  ",INDEX(SpatialOffsets[Offset 1 Value],$A1140),
", Offset1UnitID:  ",CHAR(34),INDEX(SpatialOffsets[Offset 1 Unit],$A1140),CHAR(34),
", Offset2Value:  ",INDEX(SpatialOffsets[Offset 2 Value],$A1140),
", Offset2UnitID:  ",CHAR(34),INDEX(SpatialOffsets[Offset 2 Unit],$A1140),CHAR(34),
", Offset3Value:  ",INDEX(SpatialOffsets[Offset 3 Value],$A1140),
", Offset3UnitID:  ",CHAR(34),INDEX(SpatialOffsets[Offset 3 Unit],$A1140),CHAR(34),,"}")))</f>
        <v>#REF!</v>
      </c>
      <c r="O1140" t="e">
        <f>IF(COUNTA(RelatedFeatures[])=0,"", IF(INDEX(RelatedFeatures[First Sampling Feature Code],$A1140)="","",
CONCATENATE("  - &amp;RelationID",TEXT($A1140,"0000"),
" {","SamplingFeatureID:  *SamplingFeatureID",TEXT(MATCH(INDEX(RelatedFeatures[First Sampling Feature Code],$A1140),SamplingFeatures[Feature Code],0),"0000"),
", RelationshipTypeCV:  ",CHAR(34),INDEX(RelatedFeatures[Relationship Type],$A1140),CHAR(34),
", RelatedFeatureID: *SamplingFeatureID",TEXT(MATCH(INDEX(RelatedFeatures[Second Sampling Feature Code],$A1140),SamplingFeatures[Feature Code],0),"0000"),
", SpatialOffsetID:  ",IF(INDEX(RelatedFeatures[Offset Number],$A1140)="","",CONCATENATE("*SpatialOffsetID",TEXT(INDEX(RelatedFeatures[Offset Number],$A1140),"0000"))),"}")))</f>
        <v>#REF!</v>
      </c>
      <c r="P1140" t="e">
        <f>IF(INDEX(Methods[Method Type],$A1140)="","",
CONCATENATE("  - &amp;MethodID",TEXT($A1140,"0000"),
" {","MethodTypeCV:  ",CHAR(34),INDEX(Methods[Method Type],$A1140),CHAR(34),
", MethodCode:  ",CHAR(34),INDEX(Methods[Method Code],$A1140),CHAR(34),
", MethodName:  ",CHAR(34),INDEX(Methods[Method Name],$A1140),CHAR(34),
", MethodDescription:  ",CHAR(34),INDEX(Methods[Method Description],$A1140),CHAR(34),
", MethodLink:  ",CHAR(34),INDEX(Methods[Method Link],$A1140),CHAR(34),
", OrganizationID: *OrganizationID",TEXT(MATCH(INDEX(Methods[Organization Name],$A1140),Organizations[Organization Name],0),"0000"),"}"))</f>
        <v>#REF!</v>
      </c>
      <c r="Q1140" t="e">
        <f>IF(INDEX(Variables[Variable Type],$A1140)="","",
CONCATENATE("  - &amp;VariableID",TEXT($A1140,"0000"),
" {","VariableTypeCV:  ",CHAR(34),INDEX(Variables[Variable Type],$A1140),CHAR(34),
", VariableCode:  ",CHAR(34),INDEX(Variables[Variable Code],$A1140),CHAR(34),
", VariableNameCV:  ",CHAR(34),INDEX(Variables[Variable Name],$A1140),CHAR(34),
", VariableDefinition:  ",CHAR(34),INDEX(Variables[Variable Definition],$A1140),CHAR(34),
", SpecciationCV:  ",CHAR(34),INDEX(Variables[Speciation],$A1140),CHAR(34),
", NoDataValue:  ",CHAR(34),INDEX(Variables[No Data Value],$A1140),CHAR(34),"}"))</f>
        <v>#REF!</v>
      </c>
    </row>
    <row r="1141" spans="1:17" x14ac:dyDescent="0.25">
      <c r="A1141">
        <v>1138</v>
      </c>
      <c r="D1141" t="e">
        <f>IF(INDEX(People[First Name],$A1141)="","",
CONCATENATE("  - &amp;PersonID",TEXT($A1141,"0000"),
" {","PersonFirstName:  ",CHAR(34),INDEX(People[First Name],$A1141),CHAR(34),
", PersonMiddleName:  ",CHAR(34),INDEX(People[Middle Name],$A1141),CHAR(34),
", PersonLastName:  ",CHAR(34),INDEX(People[Last Name],$A1141),CHAR(34),"}"))</f>
        <v>#REF!</v>
      </c>
      <c r="E1141" t="e">
        <f>IF(INDEX(Organizations[Organization Type '[CV']],$A1141)="","",
CONCATENATE("  - &amp;OrganizationID",TEXT($A1141,"0000"),
" {","OrganizationTypeCV:  ",CHAR(34),INDEX(Organizations[Organization Type '[CV']],$A1141),CHAR(34),
", OrganizationCode:  ",CHAR(34),INDEX(Organizations[Organization Code],$A1141),CHAR(34),
", OrganizationName:  ",CHAR(34),INDEX(Organizations[Organization Name],$A1141),CHAR(34),
", OrganizationDescription:  ",CHAR(34),INDEX(Organizations[Organization Description],$A1141),CHAR(34),
", OrganizationLink:  ",CHAR(34),INDEX(Organizations[Organization Link],$A1141),CHAR(34),"}"))</f>
        <v>#REF!</v>
      </c>
      <c r="F1141" t="e">
        <f>IF(INDEX(People[First Name],$A1141)="","",
CONCATENATE("  - &amp;AffiliationID",TEXT($A1141,"0000"),
" {PersonID: *PersonID",TEXT($A1141,"0000"),
", OrganizationID: *OrganizationID",TEXT(MATCH(INDEX(People[Organization Name],$A1141),Organizations[Organization Name],0),"0000"),
", IsPrimaryOrganizationContact: , AffiliationStartDate: , AffiliationEndDate: , PrimaryPhone: ",
", PrimaryEmail: ",CHAR(34),INDEX(People[Primary Email],$A1141),CHAR(34),
", PrimaryAddress: ",CHAR(34),INDEX(People[Primary Address],$A1141),CHAR(34),
", PersonLink: }"))</f>
        <v>#REF!</v>
      </c>
      <c r="H1141" t="e">
        <f>IF(COUNTA(CitationInformation)=0,"",IF(INDEX(AuthorList[Author Name],$A1141)="","",
CONCATENATE("  - &amp;AuthorListID",TEXT($A1141,"0000"),
"  {CitationID: *CitationID0001",
", PersonID: *PersonID",TEXT(MATCH(INDEX(AuthorList[Author Name],$A1141),People[Full Name],0),"0000"),
", AuthorOrder: ",INDEX(AuthorList[Author Number],$A1141),"}")))</f>
        <v>#REF!</v>
      </c>
      <c r="K1141" t="e">
        <f>IF(INDEX(SamplingFeatures[Feature Code],$A1141)="","",
CONCATENATE("  - &amp;SamplingFeatureID",TEXT($A1141,"0000"),
" {","SamplingFeatureUUID:  ",CHAR(34),INDEX(SamplingFeatures[Sampling Feature UUID],$A1141),CHAR(34),
", SamplingFeatureTypeCV:  ",CHAR(34),INDEX(SamplingFeatures[Sampling Feature Type],$A1141),CHAR(34),
", SamplingFeatureCode:  ",CHAR(34),INDEX(SamplingFeatures[Feature Code],$A1141),CHAR(34),
", SamplingFeatureName:  ",CHAR(34),INDEX(SamplingFeatures[Feature Name],$A1141),CHAR(34),
", SamplingFeatureDescription:  ",CHAR(34),INDEX(SamplingFeatures[Feature Description],$A1141),CHAR(34),
", SamplingFeatureGeotypeCV:  ",CHAR(34),INDEX(SamplingFeatures[Feature Geo Type],$A1141),CHAR(34),
", FeatureGeometry:  ",CHAR(34),INDEX(SamplingFeatures[Feature Geometry],$A1141),CHAR(34),
", Elevation_m:  ",CHAR(34),INDEX(SamplingFeatures[Elevation_m],$A1141),CHAR(34),
", ElevationDatumCV:  ",CHAR(34),ElevationDatum,CHAR(34),"}"))</f>
        <v>#REF!</v>
      </c>
      <c r="L1141" t="e">
        <f>IF(INDEX(SamplingFeatures[Sampling Feature Type],$A1141)&lt;&gt;"Site","",
CONCATENATE("  - &amp;SiteID",TEXT(SUMPRODUCT(--($L$3:$L1140&lt;&gt;"")),"0000"),
" {","SamplingFeatureID:  *SamplingFeatureID",TEXT($A1141,"0000"),
", SiteTypeCV:  ",CHAR(34),INDEX(Sites[Site Type],$A1141),CHAR(34),
", Latitude:  ",INDEX(Sites[Latitude],$A1141),
", Longitude:  ",INDEX(Sites[Longitude],$A1141),
", SRSName:  ",CHAR(34),LatLonDatum,CHAR(34),"}"))</f>
        <v>#REF!</v>
      </c>
      <c r="M1141" t="e">
        <f>IF(INDEX(SamplingFeatures[Sampling Feature Type],$A1141)&lt;&gt;"Specimen","",
CONCATENATE("  - &amp;SpecimenID",TEXT(SUMPRODUCT(--($M$3:$M1140&lt;&gt;"")),"0000"),
" {","SamplingFeatureID:  *SamplingFeatureID",TEXT($A1141,"0000"),
", SpecimenTypeCV:  ",CHAR(34),INDEX(Specimens[Specimen Type],$A1141),CHAR(34),
", SpecimenMediumCV:  ",INDEX(Specimens[Specimen Medium],$A1141),
", IsFieldSpecimen:  ",CHAR(34),INDEX(Specimens[Is Field Specimen?],$A1141),CHAR(34),"}"))</f>
        <v>#REF!</v>
      </c>
      <c r="N1141" t="e">
        <f>IF(COUNTA(SpatialOffsets[])=0,"", IF(INDEX(SpatialOffsets[Spatial Offset Type],$A1141)="","",
CONCATENATE("  - &amp;SpatialOffsetID",TEXT($A1141,"0000"),
" {","SpatialOffsetTypeCV:  ",CHAR(34),INDEX(SpatialOffsets[Spatial Offset Type],$A1141),CHAR(34),
", Offset1Value:  ",INDEX(SpatialOffsets[Offset 1 Value],$A1141),
", Offset1UnitID:  ",CHAR(34),INDEX(SpatialOffsets[Offset 1 Unit],$A1141),CHAR(34),
", Offset2Value:  ",INDEX(SpatialOffsets[Offset 2 Value],$A1141),
", Offset2UnitID:  ",CHAR(34),INDEX(SpatialOffsets[Offset 2 Unit],$A1141),CHAR(34),
", Offset3Value:  ",INDEX(SpatialOffsets[Offset 3 Value],$A1141),
", Offset3UnitID:  ",CHAR(34),INDEX(SpatialOffsets[Offset 3 Unit],$A1141),CHAR(34),,"}")))</f>
        <v>#REF!</v>
      </c>
      <c r="O1141" t="e">
        <f>IF(COUNTA(RelatedFeatures[])=0,"", IF(INDEX(RelatedFeatures[First Sampling Feature Code],$A1141)="","",
CONCATENATE("  - &amp;RelationID",TEXT($A1141,"0000"),
" {","SamplingFeatureID:  *SamplingFeatureID",TEXT(MATCH(INDEX(RelatedFeatures[First Sampling Feature Code],$A1141),SamplingFeatures[Feature Code],0),"0000"),
", RelationshipTypeCV:  ",CHAR(34),INDEX(RelatedFeatures[Relationship Type],$A1141),CHAR(34),
", RelatedFeatureID: *SamplingFeatureID",TEXT(MATCH(INDEX(RelatedFeatures[Second Sampling Feature Code],$A1141),SamplingFeatures[Feature Code],0),"0000"),
", SpatialOffsetID:  ",IF(INDEX(RelatedFeatures[Offset Number],$A1141)="","",CONCATENATE("*SpatialOffsetID",TEXT(INDEX(RelatedFeatures[Offset Number],$A1141),"0000"))),"}")))</f>
        <v>#REF!</v>
      </c>
      <c r="P1141" t="e">
        <f>IF(INDEX(Methods[Method Type],$A1141)="","",
CONCATENATE("  - &amp;MethodID",TEXT($A1141,"0000"),
" {","MethodTypeCV:  ",CHAR(34),INDEX(Methods[Method Type],$A1141),CHAR(34),
", MethodCode:  ",CHAR(34),INDEX(Methods[Method Code],$A1141),CHAR(34),
", MethodName:  ",CHAR(34),INDEX(Methods[Method Name],$A1141),CHAR(34),
", MethodDescription:  ",CHAR(34),INDEX(Methods[Method Description],$A1141),CHAR(34),
", MethodLink:  ",CHAR(34),INDEX(Methods[Method Link],$A1141),CHAR(34),
", OrganizationID: *OrganizationID",TEXT(MATCH(INDEX(Methods[Organization Name],$A1141),Organizations[Organization Name],0),"0000"),"}"))</f>
        <v>#REF!</v>
      </c>
      <c r="Q1141" t="e">
        <f>IF(INDEX(Variables[Variable Type],$A1141)="","",
CONCATENATE("  - &amp;VariableID",TEXT($A1141,"0000"),
" {","VariableTypeCV:  ",CHAR(34),INDEX(Variables[Variable Type],$A1141),CHAR(34),
", VariableCode:  ",CHAR(34),INDEX(Variables[Variable Code],$A1141),CHAR(34),
", VariableNameCV:  ",CHAR(34),INDEX(Variables[Variable Name],$A1141),CHAR(34),
", VariableDefinition:  ",CHAR(34),INDEX(Variables[Variable Definition],$A1141),CHAR(34),
", SpecciationCV:  ",CHAR(34),INDEX(Variables[Speciation],$A1141),CHAR(34),
", NoDataValue:  ",CHAR(34),INDEX(Variables[No Data Value],$A1141),CHAR(34),"}"))</f>
        <v>#REF!</v>
      </c>
    </row>
    <row r="1142" spans="1:17" x14ac:dyDescent="0.25">
      <c r="A1142">
        <v>1139</v>
      </c>
      <c r="D1142" t="e">
        <f>IF(INDEX(People[First Name],$A1142)="","",
CONCATENATE("  - &amp;PersonID",TEXT($A1142,"0000"),
" {","PersonFirstName:  ",CHAR(34),INDEX(People[First Name],$A1142),CHAR(34),
", PersonMiddleName:  ",CHAR(34),INDEX(People[Middle Name],$A1142),CHAR(34),
", PersonLastName:  ",CHAR(34),INDEX(People[Last Name],$A1142),CHAR(34),"}"))</f>
        <v>#REF!</v>
      </c>
      <c r="E1142" t="e">
        <f>IF(INDEX(Organizations[Organization Type '[CV']],$A1142)="","",
CONCATENATE("  - &amp;OrganizationID",TEXT($A1142,"0000"),
" {","OrganizationTypeCV:  ",CHAR(34),INDEX(Organizations[Organization Type '[CV']],$A1142),CHAR(34),
", OrganizationCode:  ",CHAR(34),INDEX(Organizations[Organization Code],$A1142),CHAR(34),
", OrganizationName:  ",CHAR(34),INDEX(Organizations[Organization Name],$A1142),CHAR(34),
", OrganizationDescription:  ",CHAR(34),INDEX(Organizations[Organization Description],$A1142),CHAR(34),
", OrganizationLink:  ",CHAR(34),INDEX(Organizations[Organization Link],$A1142),CHAR(34),"}"))</f>
        <v>#REF!</v>
      </c>
      <c r="F1142" t="e">
        <f>IF(INDEX(People[First Name],$A1142)="","",
CONCATENATE("  - &amp;AffiliationID",TEXT($A1142,"0000"),
" {PersonID: *PersonID",TEXT($A1142,"0000"),
", OrganizationID: *OrganizationID",TEXT(MATCH(INDEX(People[Organization Name],$A1142),Organizations[Organization Name],0),"0000"),
", IsPrimaryOrganizationContact: , AffiliationStartDate: , AffiliationEndDate: , PrimaryPhone: ",
", PrimaryEmail: ",CHAR(34),INDEX(People[Primary Email],$A1142),CHAR(34),
", PrimaryAddress: ",CHAR(34),INDEX(People[Primary Address],$A1142),CHAR(34),
", PersonLink: }"))</f>
        <v>#REF!</v>
      </c>
      <c r="H1142" t="e">
        <f>IF(COUNTA(CitationInformation)=0,"",IF(INDEX(AuthorList[Author Name],$A1142)="","",
CONCATENATE("  - &amp;AuthorListID",TEXT($A1142,"0000"),
"  {CitationID: *CitationID0001",
", PersonID: *PersonID",TEXT(MATCH(INDEX(AuthorList[Author Name],$A1142),People[Full Name],0),"0000"),
", AuthorOrder: ",INDEX(AuthorList[Author Number],$A1142),"}")))</f>
        <v>#REF!</v>
      </c>
      <c r="K1142" t="e">
        <f>IF(INDEX(SamplingFeatures[Feature Code],$A1142)="","",
CONCATENATE("  - &amp;SamplingFeatureID",TEXT($A1142,"0000"),
" {","SamplingFeatureUUID:  ",CHAR(34),INDEX(SamplingFeatures[Sampling Feature UUID],$A1142),CHAR(34),
", SamplingFeatureTypeCV:  ",CHAR(34),INDEX(SamplingFeatures[Sampling Feature Type],$A1142),CHAR(34),
", SamplingFeatureCode:  ",CHAR(34),INDEX(SamplingFeatures[Feature Code],$A1142),CHAR(34),
", SamplingFeatureName:  ",CHAR(34),INDEX(SamplingFeatures[Feature Name],$A1142),CHAR(34),
", SamplingFeatureDescription:  ",CHAR(34),INDEX(SamplingFeatures[Feature Description],$A1142),CHAR(34),
", SamplingFeatureGeotypeCV:  ",CHAR(34),INDEX(SamplingFeatures[Feature Geo Type],$A1142),CHAR(34),
", FeatureGeometry:  ",CHAR(34),INDEX(SamplingFeatures[Feature Geometry],$A1142),CHAR(34),
", Elevation_m:  ",CHAR(34),INDEX(SamplingFeatures[Elevation_m],$A1142),CHAR(34),
", ElevationDatumCV:  ",CHAR(34),ElevationDatum,CHAR(34),"}"))</f>
        <v>#REF!</v>
      </c>
      <c r="L1142" t="e">
        <f>IF(INDEX(SamplingFeatures[Sampling Feature Type],$A1142)&lt;&gt;"Site","",
CONCATENATE("  - &amp;SiteID",TEXT(SUMPRODUCT(--($L$3:$L1141&lt;&gt;"")),"0000"),
" {","SamplingFeatureID:  *SamplingFeatureID",TEXT($A1142,"0000"),
", SiteTypeCV:  ",CHAR(34),INDEX(Sites[Site Type],$A1142),CHAR(34),
", Latitude:  ",INDEX(Sites[Latitude],$A1142),
", Longitude:  ",INDEX(Sites[Longitude],$A1142),
", SRSName:  ",CHAR(34),LatLonDatum,CHAR(34),"}"))</f>
        <v>#REF!</v>
      </c>
      <c r="M1142" t="e">
        <f>IF(INDEX(SamplingFeatures[Sampling Feature Type],$A1142)&lt;&gt;"Specimen","",
CONCATENATE("  - &amp;SpecimenID",TEXT(SUMPRODUCT(--($M$3:$M1141&lt;&gt;"")),"0000"),
" {","SamplingFeatureID:  *SamplingFeatureID",TEXT($A1142,"0000"),
", SpecimenTypeCV:  ",CHAR(34),INDEX(Specimens[Specimen Type],$A1142),CHAR(34),
", SpecimenMediumCV:  ",INDEX(Specimens[Specimen Medium],$A1142),
", IsFieldSpecimen:  ",CHAR(34),INDEX(Specimens[Is Field Specimen?],$A1142),CHAR(34),"}"))</f>
        <v>#REF!</v>
      </c>
      <c r="N1142" t="e">
        <f>IF(COUNTA(SpatialOffsets[])=0,"", IF(INDEX(SpatialOffsets[Spatial Offset Type],$A1142)="","",
CONCATENATE("  - &amp;SpatialOffsetID",TEXT($A1142,"0000"),
" {","SpatialOffsetTypeCV:  ",CHAR(34),INDEX(SpatialOffsets[Spatial Offset Type],$A1142),CHAR(34),
", Offset1Value:  ",INDEX(SpatialOffsets[Offset 1 Value],$A1142),
", Offset1UnitID:  ",CHAR(34),INDEX(SpatialOffsets[Offset 1 Unit],$A1142),CHAR(34),
", Offset2Value:  ",INDEX(SpatialOffsets[Offset 2 Value],$A1142),
", Offset2UnitID:  ",CHAR(34),INDEX(SpatialOffsets[Offset 2 Unit],$A1142),CHAR(34),
", Offset3Value:  ",INDEX(SpatialOffsets[Offset 3 Value],$A1142),
", Offset3UnitID:  ",CHAR(34),INDEX(SpatialOffsets[Offset 3 Unit],$A1142),CHAR(34),,"}")))</f>
        <v>#REF!</v>
      </c>
      <c r="O1142" t="e">
        <f>IF(COUNTA(RelatedFeatures[])=0,"", IF(INDEX(RelatedFeatures[First Sampling Feature Code],$A1142)="","",
CONCATENATE("  - &amp;RelationID",TEXT($A1142,"0000"),
" {","SamplingFeatureID:  *SamplingFeatureID",TEXT(MATCH(INDEX(RelatedFeatures[First Sampling Feature Code],$A1142),SamplingFeatures[Feature Code],0),"0000"),
", RelationshipTypeCV:  ",CHAR(34),INDEX(RelatedFeatures[Relationship Type],$A1142),CHAR(34),
", RelatedFeatureID: *SamplingFeatureID",TEXT(MATCH(INDEX(RelatedFeatures[Second Sampling Feature Code],$A1142),SamplingFeatures[Feature Code],0),"0000"),
", SpatialOffsetID:  ",IF(INDEX(RelatedFeatures[Offset Number],$A1142)="","",CONCATENATE("*SpatialOffsetID",TEXT(INDEX(RelatedFeatures[Offset Number],$A1142),"0000"))),"}")))</f>
        <v>#REF!</v>
      </c>
      <c r="P1142" t="e">
        <f>IF(INDEX(Methods[Method Type],$A1142)="","",
CONCATENATE("  - &amp;MethodID",TEXT($A1142,"0000"),
" {","MethodTypeCV:  ",CHAR(34),INDEX(Methods[Method Type],$A1142),CHAR(34),
", MethodCode:  ",CHAR(34),INDEX(Methods[Method Code],$A1142),CHAR(34),
", MethodName:  ",CHAR(34),INDEX(Methods[Method Name],$A1142),CHAR(34),
", MethodDescription:  ",CHAR(34),INDEX(Methods[Method Description],$A1142),CHAR(34),
", MethodLink:  ",CHAR(34),INDEX(Methods[Method Link],$A1142),CHAR(34),
", OrganizationID: *OrganizationID",TEXT(MATCH(INDEX(Methods[Organization Name],$A1142),Organizations[Organization Name],0),"0000"),"}"))</f>
        <v>#REF!</v>
      </c>
      <c r="Q1142" t="e">
        <f>IF(INDEX(Variables[Variable Type],$A1142)="","",
CONCATENATE("  - &amp;VariableID",TEXT($A1142,"0000"),
" {","VariableTypeCV:  ",CHAR(34),INDEX(Variables[Variable Type],$A1142),CHAR(34),
", VariableCode:  ",CHAR(34),INDEX(Variables[Variable Code],$A1142),CHAR(34),
", VariableNameCV:  ",CHAR(34),INDEX(Variables[Variable Name],$A1142),CHAR(34),
", VariableDefinition:  ",CHAR(34),INDEX(Variables[Variable Definition],$A1142),CHAR(34),
", SpecciationCV:  ",CHAR(34),INDEX(Variables[Speciation],$A1142),CHAR(34),
", NoDataValue:  ",CHAR(34),INDEX(Variables[No Data Value],$A1142),CHAR(34),"}"))</f>
        <v>#REF!</v>
      </c>
    </row>
    <row r="1143" spans="1:17" x14ac:dyDescent="0.25">
      <c r="A1143">
        <v>1140</v>
      </c>
      <c r="D1143" t="e">
        <f>IF(INDEX(People[First Name],$A1143)="","",
CONCATENATE("  - &amp;PersonID",TEXT($A1143,"0000"),
" {","PersonFirstName:  ",CHAR(34),INDEX(People[First Name],$A1143),CHAR(34),
", PersonMiddleName:  ",CHAR(34),INDEX(People[Middle Name],$A1143),CHAR(34),
", PersonLastName:  ",CHAR(34),INDEX(People[Last Name],$A1143),CHAR(34),"}"))</f>
        <v>#REF!</v>
      </c>
      <c r="E1143" t="e">
        <f>IF(INDEX(Organizations[Organization Type '[CV']],$A1143)="","",
CONCATENATE("  - &amp;OrganizationID",TEXT($A1143,"0000"),
" {","OrganizationTypeCV:  ",CHAR(34),INDEX(Organizations[Organization Type '[CV']],$A1143),CHAR(34),
", OrganizationCode:  ",CHAR(34),INDEX(Organizations[Organization Code],$A1143),CHAR(34),
", OrganizationName:  ",CHAR(34),INDEX(Organizations[Organization Name],$A1143),CHAR(34),
", OrganizationDescription:  ",CHAR(34),INDEX(Organizations[Organization Description],$A1143),CHAR(34),
", OrganizationLink:  ",CHAR(34),INDEX(Organizations[Organization Link],$A1143),CHAR(34),"}"))</f>
        <v>#REF!</v>
      </c>
      <c r="F1143" t="e">
        <f>IF(INDEX(People[First Name],$A1143)="","",
CONCATENATE("  - &amp;AffiliationID",TEXT($A1143,"0000"),
" {PersonID: *PersonID",TEXT($A1143,"0000"),
", OrganizationID: *OrganizationID",TEXT(MATCH(INDEX(People[Organization Name],$A1143),Organizations[Organization Name],0),"0000"),
", IsPrimaryOrganizationContact: , AffiliationStartDate: , AffiliationEndDate: , PrimaryPhone: ",
", PrimaryEmail: ",CHAR(34),INDEX(People[Primary Email],$A1143),CHAR(34),
", PrimaryAddress: ",CHAR(34),INDEX(People[Primary Address],$A1143),CHAR(34),
", PersonLink: }"))</f>
        <v>#REF!</v>
      </c>
      <c r="H1143" t="e">
        <f>IF(COUNTA(CitationInformation)=0,"",IF(INDEX(AuthorList[Author Name],$A1143)="","",
CONCATENATE("  - &amp;AuthorListID",TEXT($A1143,"0000"),
"  {CitationID: *CitationID0001",
", PersonID: *PersonID",TEXT(MATCH(INDEX(AuthorList[Author Name],$A1143),People[Full Name],0),"0000"),
", AuthorOrder: ",INDEX(AuthorList[Author Number],$A1143),"}")))</f>
        <v>#REF!</v>
      </c>
      <c r="K1143" t="e">
        <f>IF(INDEX(SamplingFeatures[Feature Code],$A1143)="","",
CONCATENATE("  - &amp;SamplingFeatureID",TEXT($A1143,"0000"),
" {","SamplingFeatureUUID:  ",CHAR(34),INDEX(SamplingFeatures[Sampling Feature UUID],$A1143),CHAR(34),
", SamplingFeatureTypeCV:  ",CHAR(34),INDEX(SamplingFeatures[Sampling Feature Type],$A1143),CHAR(34),
", SamplingFeatureCode:  ",CHAR(34),INDEX(SamplingFeatures[Feature Code],$A1143),CHAR(34),
", SamplingFeatureName:  ",CHAR(34),INDEX(SamplingFeatures[Feature Name],$A1143),CHAR(34),
", SamplingFeatureDescription:  ",CHAR(34),INDEX(SamplingFeatures[Feature Description],$A1143),CHAR(34),
", SamplingFeatureGeotypeCV:  ",CHAR(34),INDEX(SamplingFeatures[Feature Geo Type],$A1143),CHAR(34),
", FeatureGeometry:  ",CHAR(34),INDEX(SamplingFeatures[Feature Geometry],$A1143),CHAR(34),
", Elevation_m:  ",CHAR(34),INDEX(SamplingFeatures[Elevation_m],$A1143),CHAR(34),
", ElevationDatumCV:  ",CHAR(34),ElevationDatum,CHAR(34),"}"))</f>
        <v>#REF!</v>
      </c>
      <c r="L1143" t="e">
        <f>IF(INDEX(SamplingFeatures[Sampling Feature Type],$A1143)&lt;&gt;"Site","",
CONCATENATE("  - &amp;SiteID",TEXT(SUMPRODUCT(--($L$3:$L1142&lt;&gt;"")),"0000"),
" {","SamplingFeatureID:  *SamplingFeatureID",TEXT($A1143,"0000"),
", SiteTypeCV:  ",CHAR(34),INDEX(Sites[Site Type],$A1143),CHAR(34),
", Latitude:  ",INDEX(Sites[Latitude],$A1143),
", Longitude:  ",INDEX(Sites[Longitude],$A1143),
", SRSName:  ",CHAR(34),LatLonDatum,CHAR(34),"}"))</f>
        <v>#REF!</v>
      </c>
      <c r="M1143" t="e">
        <f>IF(INDEX(SamplingFeatures[Sampling Feature Type],$A1143)&lt;&gt;"Specimen","",
CONCATENATE("  - &amp;SpecimenID",TEXT(SUMPRODUCT(--($M$3:$M1142&lt;&gt;"")),"0000"),
" {","SamplingFeatureID:  *SamplingFeatureID",TEXT($A1143,"0000"),
", SpecimenTypeCV:  ",CHAR(34),INDEX(Specimens[Specimen Type],$A1143),CHAR(34),
", SpecimenMediumCV:  ",INDEX(Specimens[Specimen Medium],$A1143),
", IsFieldSpecimen:  ",CHAR(34),INDEX(Specimens[Is Field Specimen?],$A1143),CHAR(34),"}"))</f>
        <v>#REF!</v>
      </c>
      <c r="N1143" t="e">
        <f>IF(COUNTA(SpatialOffsets[])=0,"", IF(INDEX(SpatialOffsets[Spatial Offset Type],$A1143)="","",
CONCATENATE("  - &amp;SpatialOffsetID",TEXT($A1143,"0000"),
" {","SpatialOffsetTypeCV:  ",CHAR(34),INDEX(SpatialOffsets[Spatial Offset Type],$A1143),CHAR(34),
", Offset1Value:  ",INDEX(SpatialOffsets[Offset 1 Value],$A1143),
", Offset1UnitID:  ",CHAR(34),INDEX(SpatialOffsets[Offset 1 Unit],$A1143),CHAR(34),
", Offset2Value:  ",INDEX(SpatialOffsets[Offset 2 Value],$A1143),
", Offset2UnitID:  ",CHAR(34),INDEX(SpatialOffsets[Offset 2 Unit],$A1143),CHAR(34),
", Offset3Value:  ",INDEX(SpatialOffsets[Offset 3 Value],$A1143),
", Offset3UnitID:  ",CHAR(34),INDEX(SpatialOffsets[Offset 3 Unit],$A1143),CHAR(34),,"}")))</f>
        <v>#REF!</v>
      </c>
      <c r="O1143" t="e">
        <f>IF(COUNTA(RelatedFeatures[])=0,"", IF(INDEX(RelatedFeatures[First Sampling Feature Code],$A1143)="","",
CONCATENATE("  - &amp;RelationID",TEXT($A1143,"0000"),
" {","SamplingFeatureID:  *SamplingFeatureID",TEXT(MATCH(INDEX(RelatedFeatures[First Sampling Feature Code],$A1143),SamplingFeatures[Feature Code],0),"0000"),
", RelationshipTypeCV:  ",CHAR(34),INDEX(RelatedFeatures[Relationship Type],$A1143),CHAR(34),
", RelatedFeatureID: *SamplingFeatureID",TEXT(MATCH(INDEX(RelatedFeatures[Second Sampling Feature Code],$A1143),SamplingFeatures[Feature Code],0),"0000"),
", SpatialOffsetID:  ",IF(INDEX(RelatedFeatures[Offset Number],$A1143)="","",CONCATENATE("*SpatialOffsetID",TEXT(INDEX(RelatedFeatures[Offset Number],$A1143),"0000"))),"}")))</f>
        <v>#REF!</v>
      </c>
      <c r="P1143" t="e">
        <f>IF(INDEX(Methods[Method Type],$A1143)="","",
CONCATENATE("  - &amp;MethodID",TEXT($A1143,"0000"),
" {","MethodTypeCV:  ",CHAR(34),INDEX(Methods[Method Type],$A1143),CHAR(34),
", MethodCode:  ",CHAR(34),INDEX(Methods[Method Code],$A1143),CHAR(34),
", MethodName:  ",CHAR(34),INDEX(Methods[Method Name],$A1143),CHAR(34),
", MethodDescription:  ",CHAR(34),INDEX(Methods[Method Description],$A1143),CHAR(34),
", MethodLink:  ",CHAR(34),INDEX(Methods[Method Link],$A1143),CHAR(34),
", OrganizationID: *OrganizationID",TEXT(MATCH(INDEX(Methods[Organization Name],$A1143),Organizations[Organization Name],0),"0000"),"}"))</f>
        <v>#REF!</v>
      </c>
      <c r="Q1143" t="e">
        <f>IF(INDEX(Variables[Variable Type],$A1143)="","",
CONCATENATE("  - &amp;VariableID",TEXT($A1143,"0000"),
" {","VariableTypeCV:  ",CHAR(34),INDEX(Variables[Variable Type],$A1143),CHAR(34),
", VariableCode:  ",CHAR(34),INDEX(Variables[Variable Code],$A1143),CHAR(34),
", VariableNameCV:  ",CHAR(34),INDEX(Variables[Variable Name],$A1143),CHAR(34),
", VariableDefinition:  ",CHAR(34),INDEX(Variables[Variable Definition],$A1143),CHAR(34),
", SpecciationCV:  ",CHAR(34),INDEX(Variables[Speciation],$A1143),CHAR(34),
", NoDataValue:  ",CHAR(34),INDEX(Variables[No Data Value],$A1143),CHAR(34),"}"))</f>
        <v>#REF!</v>
      </c>
    </row>
    <row r="1144" spans="1:17" x14ac:dyDescent="0.25">
      <c r="A1144">
        <v>1141</v>
      </c>
      <c r="D1144" t="e">
        <f>IF(INDEX(People[First Name],$A1144)="","",
CONCATENATE("  - &amp;PersonID",TEXT($A1144,"0000"),
" {","PersonFirstName:  ",CHAR(34),INDEX(People[First Name],$A1144),CHAR(34),
", PersonMiddleName:  ",CHAR(34),INDEX(People[Middle Name],$A1144),CHAR(34),
", PersonLastName:  ",CHAR(34),INDEX(People[Last Name],$A1144),CHAR(34),"}"))</f>
        <v>#REF!</v>
      </c>
      <c r="E1144" t="e">
        <f>IF(INDEX(Organizations[Organization Type '[CV']],$A1144)="","",
CONCATENATE("  - &amp;OrganizationID",TEXT($A1144,"0000"),
" {","OrganizationTypeCV:  ",CHAR(34),INDEX(Organizations[Organization Type '[CV']],$A1144),CHAR(34),
", OrganizationCode:  ",CHAR(34),INDEX(Organizations[Organization Code],$A1144),CHAR(34),
", OrganizationName:  ",CHAR(34),INDEX(Organizations[Organization Name],$A1144),CHAR(34),
", OrganizationDescription:  ",CHAR(34),INDEX(Organizations[Organization Description],$A1144),CHAR(34),
", OrganizationLink:  ",CHAR(34),INDEX(Organizations[Organization Link],$A1144),CHAR(34),"}"))</f>
        <v>#REF!</v>
      </c>
      <c r="F1144" t="e">
        <f>IF(INDEX(People[First Name],$A1144)="","",
CONCATENATE("  - &amp;AffiliationID",TEXT($A1144,"0000"),
" {PersonID: *PersonID",TEXT($A1144,"0000"),
", OrganizationID: *OrganizationID",TEXT(MATCH(INDEX(People[Organization Name],$A1144),Organizations[Organization Name],0),"0000"),
", IsPrimaryOrganizationContact: , AffiliationStartDate: , AffiliationEndDate: , PrimaryPhone: ",
", PrimaryEmail: ",CHAR(34),INDEX(People[Primary Email],$A1144),CHAR(34),
", PrimaryAddress: ",CHAR(34),INDEX(People[Primary Address],$A1144),CHAR(34),
", PersonLink: }"))</f>
        <v>#REF!</v>
      </c>
      <c r="H1144" t="e">
        <f>IF(COUNTA(CitationInformation)=0,"",IF(INDEX(AuthorList[Author Name],$A1144)="","",
CONCATENATE("  - &amp;AuthorListID",TEXT($A1144,"0000"),
"  {CitationID: *CitationID0001",
", PersonID: *PersonID",TEXT(MATCH(INDEX(AuthorList[Author Name],$A1144),People[Full Name],0),"0000"),
", AuthorOrder: ",INDEX(AuthorList[Author Number],$A1144),"}")))</f>
        <v>#REF!</v>
      </c>
      <c r="K1144" t="e">
        <f>IF(INDEX(SamplingFeatures[Feature Code],$A1144)="","",
CONCATENATE("  - &amp;SamplingFeatureID",TEXT($A1144,"0000"),
" {","SamplingFeatureUUID:  ",CHAR(34),INDEX(SamplingFeatures[Sampling Feature UUID],$A1144),CHAR(34),
", SamplingFeatureTypeCV:  ",CHAR(34),INDEX(SamplingFeatures[Sampling Feature Type],$A1144),CHAR(34),
", SamplingFeatureCode:  ",CHAR(34),INDEX(SamplingFeatures[Feature Code],$A1144),CHAR(34),
", SamplingFeatureName:  ",CHAR(34),INDEX(SamplingFeatures[Feature Name],$A1144),CHAR(34),
", SamplingFeatureDescription:  ",CHAR(34),INDEX(SamplingFeatures[Feature Description],$A1144),CHAR(34),
", SamplingFeatureGeotypeCV:  ",CHAR(34),INDEX(SamplingFeatures[Feature Geo Type],$A1144),CHAR(34),
", FeatureGeometry:  ",CHAR(34),INDEX(SamplingFeatures[Feature Geometry],$A1144),CHAR(34),
", Elevation_m:  ",CHAR(34),INDEX(SamplingFeatures[Elevation_m],$A1144),CHAR(34),
", ElevationDatumCV:  ",CHAR(34),ElevationDatum,CHAR(34),"}"))</f>
        <v>#REF!</v>
      </c>
      <c r="L1144" t="e">
        <f>IF(INDEX(SamplingFeatures[Sampling Feature Type],$A1144)&lt;&gt;"Site","",
CONCATENATE("  - &amp;SiteID",TEXT(SUMPRODUCT(--($L$3:$L1143&lt;&gt;"")),"0000"),
" {","SamplingFeatureID:  *SamplingFeatureID",TEXT($A1144,"0000"),
", SiteTypeCV:  ",CHAR(34),INDEX(Sites[Site Type],$A1144),CHAR(34),
", Latitude:  ",INDEX(Sites[Latitude],$A1144),
", Longitude:  ",INDEX(Sites[Longitude],$A1144),
", SRSName:  ",CHAR(34),LatLonDatum,CHAR(34),"}"))</f>
        <v>#REF!</v>
      </c>
      <c r="M1144" t="e">
        <f>IF(INDEX(SamplingFeatures[Sampling Feature Type],$A1144)&lt;&gt;"Specimen","",
CONCATENATE("  - &amp;SpecimenID",TEXT(SUMPRODUCT(--($M$3:$M1143&lt;&gt;"")),"0000"),
" {","SamplingFeatureID:  *SamplingFeatureID",TEXT($A1144,"0000"),
", SpecimenTypeCV:  ",CHAR(34),INDEX(Specimens[Specimen Type],$A1144),CHAR(34),
", SpecimenMediumCV:  ",INDEX(Specimens[Specimen Medium],$A1144),
", IsFieldSpecimen:  ",CHAR(34),INDEX(Specimens[Is Field Specimen?],$A1144),CHAR(34),"}"))</f>
        <v>#REF!</v>
      </c>
      <c r="N1144" t="e">
        <f>IF(COUNTA(SpatialOffsets[])=0,"", IF(INDEX(SpatialOffsets[Spatial Offset Type],$A1144)="","",
CONCATENATE("  - &amp;SpatialOffsetID",TEXT($A1144,"0000"),
" {","SpatialOffsetTypeCV:  ",CHAR(34),INDEX(SpatialOffsets[Spatial Offset Type],$A1144),CHAR(34),
", Offset1Value:  ",INDEX(SpatialOffsets[Offset 1 Value],$A1144),
", Offset1UnitID:  ",CHAR(34),INDEX(SpatialOffsets[Offset 1 Unit],$A1144),CHAR(34),
", Offset2Value:  ",INDEX(SpatialOffsets[Offset 2 Value],$A1144),
", Offset2UnitID:  ",CHAR(34),INDEX(SpatialOffsets[Offset 2 Unit],$A1144),CHAR(34),
", Offset3Value:  ",INDEX(SpatialOffsets[Offset 3 Value],$A1144),
", Offset3UnitID:  ",CHAR(34),INDEX(SpatialOffsets[Offset 3 Unit],$A1144),CHAR(34),,"}")))</f>
        <v>#REF!</v>
      </c>
      <c r="O1144" t="e">
        <f>IF(COUNTA(RelatedFeatures[])=0,"", IF(INDEX(RelatedFeatures[First Sampling Feature Code],$A1144)="","",
CONCATENATE("  - &amp;RelationID",TEXT($A1144,"0000"),
" {","SamplingFeatureID:  *SamplingFeatureID",TEXT(MATCH(INDEX(RelatedFeatures[First Sampling Feature Code],$A1144),SamplingFeatures[Feature Code],0),"0000"),
", RelationshipTypeCV:  ",CHAR(34),INDEX(RelatedFeatures[Relationship Type],$A1144),CHAR(34),
", RelatedFeatureID: *SamplingFeatureID",TEXT(MATCH(INDEX(RelatedFeatures[Second Sampling Feature Code],$A1144),SamplingFeatures[Feature Code],0),"0000"),
", SpatialOffsetID:  ",IF(INDEX(RelatedFeatures[Offset Number],$A1144)="","",CONCATENATE("*SpatialOffsetID",TEXT(INDEX(RelatedFeatures[Offset Number],$A1144),"0000"))),"}")))</f>
        <v>#REF!</v>
      </c>
      <c r="P1144" t="e">
        <f>IF(INDEX(Methods[Method Type],$A1144)="","",
CONCATENATE("  - &amp;MethodID",TEXT($A1144,"0000"),
" {","MethodTypeCV:  ",CHAR(34),INDEX(Methods[Method Type],$A1144),CHAR(34),
", MethodCode:  ",CHAR(34),INDEX(Methods[Method Code],$A1144),CHAR(34),
", MethodName:  ",CHAR(34),INDEX(Methods[Method Name],$A1144),CHAR(34),
", MethodDescription:  ",CHAR(34),INDEX(Methods[Method Description],$A1144),CHAR(34),
", MethodLink:  ",CHAR(34),INDEX(Methods[Method Link],$A1144),CHAR(34),
", OrganizationID: *OrganizationID",TEXT(MATCH(INDEX(Methods[Organization Name],$A1144),Organizations[Organization Name],0),"0000"),"}"))</f>
        <v>#REF!</v>
      </c>
      <c r="Q1144" t="e">
        <f>IF(INDEX(Variables[Variable Type],$A1144)="","",
CONCATENATE("  - &amp;VariableID",TEXT($A1144,"0000"),
" {","VariableTypeCV:  ",CHAR(34),INDEX(Variables[Variable Type],$A1144),CHAR(34),
", VariableCode:  ",CHAR(34),INDEX(Variables[Variable Code],$A1144),CHAR(34),
", VariableNameCV:  ",CHAR(34),INDEX(Variables[Variable Name],$A1144),CHAR(34),
", VariableDefinition:  ",CHAR(34),INDEX(Variables[Variable Definition],$A1144),CHAR(34),
", SpecciationCV:  ",CHAR(34),INDEX(Variables[Speciation],$A1144),CHAR(34),
", NoDataValue:  ",CHAR(34),INDEX(Variables[No Data Value],$A1144),CHAR(34),"}"))</f>
        <v>#REF!</v>
      </c>
    </row>
    <row r="1145" spans="1:17" x14ac:dyDescent="0.25">
      <c r="A1145">
        <v>1142</v>
      </c>
      <c r="D1145" t="e">
        <f>IF(INDEX(People[First Name],$A1145)="","",
CONCATENATE("  - &amp;PersonID",TEXT($A1145,"0000"),
" {","PersonFirstName:  ",CHAR(34),INDEX(People[First Name],$A1145),CHAR(34),
", PersonMiddleName:  ",CHAR(34),INDEX(People[Middle Name],$A1145),CHAR(34),
", PersonLastName:  ",CHAR(34),INDEX(People[Last Name],$A1145),CHAR(34),"}"))</f>
        <v>#REF!</v>
      </c>
      <c r="E1145" t="e">
        <f>IF(INDEX(Organizations[Organization Type '[CV']],$A1145)="","",
CONCATENATE("  - &amp;OrganizationID",TEXT($A1145,"0000"),
" {","OrganizationTypeCV:  ",CHAR(34),INDEX(Organizations[Organization Type '[CV']],$A1145),CHAR(34),
", OrganizationCode:  ",CHAR(34),INDEX(Organizations[Organization Code],$A1145),CHAR(34),
", OrganizationName:  ",CHAR(34),INDEX(Organizations[Organization Name],$A1145),CHAR(34),
", OrganizationDescription:  ",CHAR(34),INDEX(Organizations[Organization Description],$A1145),CHAR(34),
", OrganizationLink:  ",CHAR(34),INDEX(Organizations[Organization Link],$A1145),CHAR(34),"}"))</f>
        <v>#REF!</v>
      </c>
      <c r="F1145" t="e">
        <f>IF(INDEX(People[First Name],$A1145)="","",
CONCATENATE("  - &amp;AffiliationID",TEXT($A1145,"0000"),
" {PersonID: *PersonID",TEXT($A1145,"0000"),
", OrganizationID: *OrganizationID",TEXT(MATCH(INDEX(People[Organization Name],$A1145),Organizations[Organization Name],0),"0000"),
", IsPrimaryOrganizationContact: , AffiliationStartDate: , AffiliationEndDate: , PrimaryPhone: ",
", PrimaryEmail: ",CHAR(34),INDEX(People[Primary Email],$A1145),CHAR(34),
", PrimaryAddress: ",CHAR(34),INDEX(People[Primary Address],$A1145),CHAR(34),
", PersonLink: }"))</f>
        <v>#REF!</v>
      </c>
      <c r="H1145" t="e">
        <f>IF(COUNTA(CitationInformation)=0,"",IF(INDEX(AuthorList[Author Name],$A1145)="","",
CONCATENATE("  - &amp;AuthorListID",TEXT($A1145,"0000"),
"  {CitationID: *CitationID0001",
", PersonID: *PersonID",TEXT(MATCH(INDEX(AuthorList[Author Name],$A1145),People[Full Name],0),"0000"),
", AuthorOrder: ",INDEX(AuthorList[Author Number],$A1145),"}")))</f>
        <v>#REF!</v>
      </c>
      <c r="K1145" t="e">
        <f>IF(INDEX(SamplingFeatures[Feature Code],$A1145)="","",
CONCATENATE("  - &amp;SamplingFeatureID",TEXT($A1145,"0000"),
" {","SamplingFeatureUUID:  ",CHAR(34),INDEX(SamplingFeatures[Sampling Feature UUID],$A1145),CHAR(34),
", SamplingFeatureTypeCV:  ",CHAR(34),INDEX(SamplingFeatures[Sampling Feature Type],$A1145),CHAR(34),
", SamplingFeatureCode:  ",CHAR(34),INDEX(SamplingFeatures[Feature Code],$A1145),CHAR(34),
", SamplingFeatureName:  ",CHAR(34),INDEX(SamplingFeatures[Feature Name],$A1145),CHAR(34),
", SamplingFeatureDescription:  ",CHAR(34),INDEX(SamplingFeatures[Feature Description],$A1145),CHAR(34),
", SamplingFeatureGeotypeCV:  ",CHAR(34),INDEX(SamplingFeatures[Feature Geo Type],$A1145),CHAR(34),
", FeatureGeometry:  ",CHAR(34),INDEX(SamplingFeatures[Feature Geometry],$A1145),CHAR(34),
", Elevation_m:  ",CHAR(34),INDEX(SamplingFeatures[Elevation_m],$A1145),CHAR(34),
", ElevationDatumCV:  ",CHAR(34),ElevationDatum,CHAR(34),"}"))</f>
        <v>#REF!</v>
      </c>
      <c r="L1145" t="e">
        <f>IF(INDEX(SamplingFeatures[Sampling Feature Type],$A1145)&lt;&gt;"Site","",
CONCATENATE("  - &amp;SiteID",TEXT(SUMPRODUCT(--($L$3:$L1144&lt;&gt;"")),"0000"),
" {","SamplingFeatureID:  *SamplingFeatureID",TEXT($A1145,"0000"),
", SiteTypeCV:  ",CHAR(34),INDEX(Sites[Site Type],$A1145),CHAR(34),
", Latitude:  ",INDEX(Sites[Latitude],$A1145),
", Longitude:  ",INDEX(Sites[Longitude],$A1145),
", SRSName:  ",CHAR(34),LatLonDatum,CHAR(34),"}"))</f>
        <v>#REF!</v>
      </c>
      <c r="M1145" t="e">
        <f>IF(INDEX(SamplingFeatures[Sampling Feature Type],$A1145)&lt;&gt;"Specimen","",
CONCATENATE("  - &amp;SpecimenID",TEXT(SUMPRODUCT(--($M$3:$M1144&lt;&gt;"")),"0000"),
" {","SamplingFeatureID:  *SamplingFeatureID",TEXT($A1145,"0000"),
", SpecimenTypeCV:  ",CHAR(34),INDEX(Specimens[Specimen Type],$A1145),CHAR(34),
", SpecimenMediumCV:  ",INDEX(Specimens[Specimen Medium],$A1145),
", IsFieldSpecimen:  ",CHAR(34),INDEX(Specimens[Is Field Specimen?],$A1145),CHAR(34),"}"))</f>
        <v>#REF!</v>
      </c>
      <c r="N1145" t="e">
        <f>IF(COUNTA(SpatialOffsets[])=0,"", IF(INDEX(SpatialOffsets[Spatial Offset Type],$A1145)="","",
CONCATENATE("  - &amp;SpatialOffsetID",TEXT($A1145,"0000"),
" {","SpatialOffsetTypeCV:  ",CHAR(34),INDEX(SpatialOffsets[Spatial Offset Type],$A1145),CHAR(34),
", Offset1Value:  ",INDEX(SpatialOffsets[Offset 1 Value],$A1145),
", Offset1UnitID:  ",CHAR(34),INDEX(SpatialOffsets[Offset 1 Unit],$A1145),CHAR(34),
", Offset2Value:  ",INDEX(SpatialOffsets[Offset 2 Value],$A1145),
", Offset2UnitID:  ",CHAR(34),INDEX(SpatialOffsets[Offset 2 Unit],$A1145),CHAR(34),
", Offset3Value:  ",INDEX(SpatialOffsets[Offset 3 Value],$A1145),
", Offset3UnitID:  ",CHAR(34),INDEX(SpatialOffsets[Offset 3 Unit],$A1145),CHAR(34),,"}")))</f>
        <v>#REF!</v>
      </c>
      <c r="O1145" t="e">
        <f>IF(COUNTA(RelatedFeatures[])=0,"", IF(INDEX(RelatedFeatures[First Sampling Feature Code],$A1145)="","",
CONCATENATE("  - &amp;RelationID",TEXT($A1145,"0000"),
" {","SamplingFeatureID:  *SamplingFeatureID",TEXT(MATCH(INDEX(RelatedFeatures[First Sampling Feature Code],$A1145),SamplingFeatures[Feature Code],0),"0000"),
", RelationshipTypeCV:  ",CHAR(34),INDEX(RelatedFeatures[Relationship Type],$A1145),CHAR(34),
", RelatedFeatureID: *SamplingFeatureID",TEXT(MATCH(INDEX(RelatedFeatures[Second Sampling Feature Code],$A1145),SamplingFeatures[Feature Code],0),"0000"),
", SpatialOffsetID:  ",IF(INDEX(RelatedFeatures[Offset Number],$A1145)="","",CONCATENATE("*SpatialOffsetID",TEXT(INDEX(RelatedFeatures[Offset Number],$A1145),"0000"))),"}")))</f>
        <v>#REF!</v>
      </c>
      <c r="P1145" t="e">
        <f>IF(INDEX(Methods[Method Type],$A1145)="","",
CONCATENATE("  - &amp;MethodID",TEXT($A1145,"0000"),
" {","MethodTypeCV:  ",CHAR(34),INDEX(Methods[Method Type],$A1145),CHAR(34),
", MethodCode:  ",CHAR(34),INDEX(Methods[Method Code],$A1145),CHAR(34),
", MethodName:  ",CHAR(34),INDEX(Methods[Method Name],$A1145),CHAR(34),
", MethodDescription:  ",CHAR(34),INDEX(Methods[Method Description],$A1145),CHAR(34),
", MethodLink:  ",CHAR(34),INDEX(Methods[Method Link],$A1145),CHAR(34),
", OrganizationID: *OrganizationID",TEXT(MATCH(INDEX(Methods[Organization Name],$A1145),Organizations[Organization Name],0),"0000"),"}"))</f>
        <v>#REF!</v>
      </c>
      <c r="Q1145" t="e">
        <f>IF(INDEX(Variables[Variable Type],$A1145)="","",
CONCATENATE("  - &amp;VariableID",TEXT($A1145,"0000"),
" {","VariableTypeCV:  ",CHAR(34),INDEX(Variables[Variable Type],$A1145),CHAR(34),
", VariableCode:  ",CHAR(34),INDEX(Variables[Variable Code],$A1145),CHAR(34),
", VariableNameCV:  ",CHAR(34),INDEX(Variables[Variable Name],$A1145),CHAR(34),
", VariableDefinition:  ",CHAR(34),INDEX(Variables[Variable Definition],$A1145),CHAR(34),
", SpecciationCV:  ",CHAR(34),INDEX(Variables[Speciation],$A1145),CHAR(34),
", NoDataValue:  ",CHAR(34),INDEX(Variables[No Data Value],$A1145),CHAR(34),"}"))</f>
        <v>#REF!</v>
      </c>
    </row>
    <row r="1146" spans="1:17" x14ac:dyDescent="0.25">
      <c r="A1146">
        <v>1143</v>
      </c>
      <c r="D1146" t="e">
        <f>IF(INDEX(People[First Name],$A1146)="","",
CONCATENATE("  - &amp;PersonID",TEXT($A1146,"0000"),
" {","PersonFirstName:  ",CHAR(34),INDEX(People[First Name],$A1146),CHAR(34),
", PersonMiddleName:  ",CHAR(34),INDEX(People[Middle Name],$A1146),CHAR(34),
", PersonLastName:  ",CHAR(34),INDEX(People[Last Name],$A1146),CHAR(34),"}"))</f>
        <v>#REF!</v>
      </c>
      <c r="E1146" t="e">
        <f>IF(INDEX(Organizations[Organization Type '[CV']],$A1146)="","",
CONCATENATE("  - &amp;OrganizationID",TEXT($A1146,"0000"),
" {","OrganizationTypeCV:  ",CHAR(34),INDEX(Organizations[Organization Type '[CV']],$A1146),CHAR(34),
", OrganizationCode:  ",CHAR(34),INDEX(Organizations[Organization Code],$A1146),CHAR(34),
", OrganizationName:  ",CHAR(34),INDEX(Organizations[Organization Name],$A1146),CHAR(34),
", OrganizationDescription:  ",CHAR(34),INDEX(Organizations[Organization Description],$A1146),CHAR(34),
", OrganizationLink:  ",CHAR(34),INDEX(Organizations[Organization Link],$A1146),CHAR(34),"}"))</f>
        <v>#REF!</v>
      </c>
      <c r="F1146" t="e">
        <f>IF(INDEX(People[First Name],$A1146)="","",
CONCATENATE("  - &amp;AffiliationID",TEXT($A1146,"0000"),
" {PersonID: *PersonID",TEXT($A1146,"0000"),
", OrganizationID: *OrganizationID",TEXT(MATCH(INDEX(People[Organization Name],$A1146),Organizations[Organization Name],0),"0000"),
", IsPrimaryOrganizationContact: , AffiliationStartDate: , AffiliationEndDate: , PrimaryPhone: ",
", PrimaryEmail: ",CHAR(34),INDEX(People[Primary Email],$A1146),CHAR(34),
", PrimaryAddress: ",CHAR(34),INDEX(People[Primary Address],$A1146),CHAR(34),
", PersonLink: }"))</f>
        <v>#REF!</v>
      </c>
      <c r="H1146" t="e">
        <f>IF(COUNTA(CitationInformation)=0,"",IF(INDEX(AuthorList[Author Name],$A1146)="","",
CONCATENATE("  - &amp;AuthorListID",TEXT($A1146,"0000"),
"  {CitationID: *CitationID0001",
", PersonID: *PersonID",TEXT(MATCH(INDEX(AuthorList[Author Name],$A1146),People[Full Name],0),"0000"),
", AuthorOrder: ",INDEX(AuthorList[Author Number],$A1146),"}")))</f>
        <v>#REF!</v>
      </c>
      <c r="K1146" t="e">
        <f>IF(INDEX(SamplingFeatures[Feature Code],$A1146)="","",
CONCATENATE("  - &amp;SamplingFeatureID",TEXT($A1146,"0000"),
" {","SamplingFeatureUUID:  ",CHAR(34),INDEX(SamplingFeatures[Sampling Feature UUID],$A1146),CHAR(34),
", SamplingFeatureTypeCV:  ",CHAR(34),INDEX(SamplingFeatures[Sampling Feature Type],$A1146),CHAR(34),
", SamplingFeatureCode:  ",CHAR(34),INDEX(SamplingFeatures[Feature Code],$A1146),CHAR(34),
", SamplingFeatureName:  ",CHAR(34),INDEX(SamplingFeatures[Feature Name],$A1146),CHAR(34),
", SamplingFeatureDescription:  ",CHAR(34),INDEX(SamplingFeatures[Feature Description],$A1146),CHAR(34),
", SamplingFeatureGeotypeCV:  ",CHAR(34),INDEX(SamplingFeatures[Feature Geo Type],$A1146),CHAR(34),
", FeatureGeometry:  ",CHAR(34),INDEX(SamplingFeatures[Feature Geometry],$A1146),CHAR(34),
", Elevation_m:  ",CHAR(34),INDEX(SamplingFeatures[Elevation_m],$A1146),CHAR(34),
", ElevationDatumCV:  ",CHAR(34),ElevationDatum,CHAR(34),"}"))</f>
        <v>#REF!</v>
      </c>
      <c r="L1146" t="e">
        <f>IF(INDEX(SamplingFeatures[Sampling Feature Type],$A1146)&lt;&gt;"Site","",
CONCATENATE("  - &amp;SiteID",TEXT(SUMPRODUCT(--($L$3:$L1145&lt;&gt;"")),"0000"),
" {","SamplingFeatureID:  *SamplingFeatureID",TEXT($A1146,"0000"),
", SiteTypeCV:  ",CHAR(34),INDEX(Sites[Site Type],$A1146),CHAR(34),
", Latitude:  ",INDEX(Sites[Latitude],$A1146),
", Longitude:  ",INDEX(Sites[Longitude],$A1146),
", SRSName:  ",CHAR(34),LatLonDatum,CHAR(34),"}"))</f>
        <v>#REF!</v>
      </c>
      <c r="M1146" t="e">
        <f>IF(INDEX(SamplingFeatures[Sampling Feature Type],$A1146)&lt;&gt;"Specimen","",
CONCATENATE("  - &amp;SpecimenID",TEXT(SUMPRODUCT(--($M$3:$M1145&lt;&gt;"")),"0000"),
" {","SamplingFeatureID:  *SamplingFeatureID",TEXT($A1146,"0000"),
", SpecimenTypeCV:  ",CHAR(34),INDEX(Specimens[Specimen Type],$A1146),CHAR(34),
", SpecimenMediumCV:  ",INDEX(Specimens[Specimen Medium],$A1146),
", IsFieldSpecimen:  ",CHAR(34),INDEX(Specimens[Is Field Specimen?],$A1146),CHAR(34),"}"))</f>
        <v>#REF!</v>
      </c>
      <c r="N1146" t="e">
        <f>IF(COUNTA(SpatialOffsets[])=0,"", IF(INDEX(SpatialOffsets[Spatial Offset Type],$A1146)="","",
CONCATENATE("  - &amp;SpatialOffsetID",TEXT($A1146,"0000"),
" {","SpatialOffsetTypeCV:  ",CHAR(34),INDEX(SpatialOffsets[Spatial Offset Type],$A1146),CHAR(34),
", Offset1Value:  ",INDEX(SpatialOffsets[Offset 1 Value],$A1146),
", Offset1UnitID:  ",CHAR(34),INDEX(SpatialOffsets[Offset 1 Unit],$A1146),CHAR(34),
", Offset2Value:  ",INDEX(SpatialOffsets[Offset 2 Value],$A1146),
", Offset2UnitID:  ",CHAR(34),INDEX(SpatialOffsets[Offset 2 Unit],$A1146),CHAR(34),
", Offset3Value:  ",INDEX(SpatialOffsets[Offset 3 Value],$A1146),
", Offset3UnitID:  ",CHAR(34),INDEX(SpatialOffsets[Offset 3 Unit],$A1146),CHAR(34),,"}")))</f>
        <v>#REF!</v>
      </c>
      <c r="O1146" t="e">
        <f>IF(COUNTA(RelatedFeatures[])=0,"", IF(INDEX(RelatedFeatures[First Sampling Feature Code],$A1146)="","",
CONCATENATE("  - &amp;RelationID",TEXT($A1146,"0000"),
" {","SamplingFeatureID:  *SamplingFeatureID",TEXT(MATCH(INDEX(RelatedFeatures[First Sampling Feature Code],$A1146),SamplingFeatures[Feature Code],0),"0000"),
", RelationshipTypeCV:  ",CHAR(34),INDEX(RelatedFeatures[Relationship Type],$A1146),CHAR(34),
", RelatedFeatureID: *SamplingFeatureID",TEXT(MATCH(INDEX(RelatedFeatures[Second Sampling Feature Code],$A1146),SamplingFeatures[Feature Code],0),"0000"),
", SpatialOffsetID:  ",IF(INDEX(RelatedFeatures[Offset Number],$A1146)="","",CONCATENATE("*SpatialOffsetID",TEXT(INDEX(RelatedFeatures[Offset Number],$A1146),"0000"))),"}")))</f>
        <v>#REF!</v>
      </c>
      <c r="P1146" t="e">
        <f>IF(INDEX(Methods[Method Type],$A1146)="","",
CONCATENATE("  - &amp;MethodID",TEXT($A1146,"0000"),
" {","MethodTypeCV:  ",CHAR(34),INDEX(Methods[Method Type],$A1146),CHAR(34),
", MethodCode:  ",CHAR(34),INDEX(Methods[Method Code],$A1146),CHAR(34),
", MethodName:  ",CHAR(34),INDEX(Methods[Method Name],$A1146),CHAR(34),
", MethodDescription:  ",CHAR(34),INDEX(Methods[Method Description],$A1146),CHAR(34),
", MethodLink:  ",CHAR(34),INDEX(Methods[Method Link],$A1146),CHAR(34),
", OrganizationID: *OrganizationID",TEXT(MATCH(INDEX(Methods[Organization Name],$A1146),Organizations[Organization Name],0),"0000"),"}"))</f>
        <v>#REF!</v>
      </c>
      <c r="Q1146" t="e">
        <f>IF(INDEX(Variables[Variable Type],$A1146)="","",
CONCATENATE("  - &amp;VariableID",TEXT($A1146,"0000"),
" {","VariableTypeCV:  ",CHAR(34),INDEX(Variables[Variable Type],$A1146),CHAR(34),
", VariableCode:  ",CHAR(34),INDEX(Variables[Variable Code],$A1146),CHAR(34),
", VariableNameCV:  ",CHAR(34),INDEX(Variables[Variable Name],$A1146),CHAR(34),
", VariableDefinition:  ",CHAR(34),INDEX(Variables[Variable Definition],$A1146),CHAR(34),
", SpecciationCV:  ",CHAR(34),INDEX(Variables[Speciation],$A1146),CHAR(34),
", NoDataValue:  ",CHAR(34),INDEX(Variables[No Data Value],$A1146),CHAR(34),"}"))</f>
        <v>#REF!</v>
      </c>
    </row>
    <row r="1147" spans="1:17" x14ac:dyDescent="0.25">
      <c r="A1147">
        <v>1144</v>
      </c>
      <c r="D1147" t="e">
        <f>IF(INDEX(People[First Name],$A1147)="","",
CONCATENATE("  - &amp;PersonID",TEXT($A1147,"0000"),
" {","PersonFirstName:  ",CHAR(34),INDEX(People[First Name],$A1147),CHAR(34),
", PersonMiddleName:  ",CHAR(34),INDEX(People[Middle Name],$A1147),CHAR(34),
", PersonLastName:  ",CHAR(34),INDEX(People[Last Name],$A1147),CHAR(34),"}"))</f>
        <v>#REF!</v>
      </c>
      <c r="E1147" t="e">
        <f>IF(INDEX(Organizations[Organization Type '[CV']],$A1147)="","",
CONCATENATE("  - &amp;OrganizationID",TEXT($A1147,"0000"),
" {","OrganizationTypeCV:  ",CHAR(34),INDEX(Organizations[Organization Type '[CV']],$A1147),CHAR(34),
", OrganizationCode:  ",CHAR(34),INDEX(Organizations[Organization Code],$A1147),CHAR(34),
", OrganizationName:  ",CHAR(34),INDEX(Organizations[Organization Name],$A1147),CHAR(34),
", OrganizationDescription:  ",CHAR(34),INDEX(Organizations[Organization Description],$A1147),CHAR(34),
", OrganizationLink:  ",CHAR(34),INDEX(Organizations[Organization Link],$A1147),CHAR(34),"}"))</f>
        <v>#REF!</v>
      </c>
      <c r="F1147" t="e">
        <f>IF(INDEX(People[First Name],$A1147)="","",
CONCATENATE("  - &amp;AffiliationID",TEXT($A1147,"0000"),
" {PersonID: *PersonID",TEXT($A1147,"0000"),
", OrganizationID: *OrganizationID",TEXT(MATCH(INDEX(People[Organization Name],$A1147),Organizations[Organization Name],0),"0000"),
", IsPrimaryOrganizationContact: , AffiliationStartDate: , AffiliationEndDate: , PrimaryPhone: ",
", PrimaryEmail: ",CHAR(34),INDEX(People[Primary Email],$A1147),CHAR(34),
", PrimaryAddress: ",CHAR(34),INDEX(People[Primary Address],$A1147),CHAR(34),
", PersonLink: }"))</f>
        <v>#REF!</v>
      </c>
      <c r="H1147" t="e">
        <f>IF(COUNTA(CitationInformation)=0,"",IF(INDEX(AuthorList[Author Name],$A1147)="","",
CONCATENATE("  - &amp;AuthorListID",TEXT($A1147,"0000"),
"  {CitationID: *CitationID0001",
", PersonID: *PersonID",TEXT(MATCH(INDEX(AuthorList[Author Name],$A1147),People[Full Name],0),"0000"),
", AuthorOrder: ",INDEX(AuthorList[Author Number],$A1147),"}")))</f>
        <v>#REF!</v>
      </c>
      <c r="K1147" t="e">
        <f>IF(INDEX(SamplingFeatures[Feature Code],$A1147)="","",
CONCATENATE("  - &amp;SamplingFeatureID",TEXT($A1147,"0000"),
" {","SamplingFeatureUUID:  ",CHAR(34),INDEX(SamplingFeatures[Sampling Feature UUID],$A1147),CHAR(34),
", SamplingFeatureTypeCV:  ",CHAR(34),INDEX(SamplingFeatures[Sampling Feature Type],$A1147),CHAR(34),
", SamplingFeatureCode:  ",CHAR(34),INDEX(SamplingFeatures[Feature Code],$A1147),CHAR(34),
", SamplingFeatureName:  ",CHAR(34),INDEX(SamplingFeatures[Feature Name],$A1147),CHAR(34),
", SamplingFeatureDescription:  ",CHAR(34),INDEX(SamplingFeatures[Feature Description],$A1147),CHAR(34),
", SamplingFeatureGeotypeCV:  ",CHAR(34),INDEX(SamplingFeatures[Feature Geo Type],$A1147),CHAR(34),
", FeatureGeometry:  ",CHAR(34),INDEX(SamplingFeatures[Feature Geometry],$A1147),CHAR(34),
", Elevation_m:  ",CHAR(34),INDEX(SamplingFeatures[Elevation_m],$A1147),CHAR(34),
", ElevationDatumCV:  ",CHAR(34),ElevationDatum,CHAR(34),"}"))</f>
        <v>#REF!</v>
      </c>
      <c r="L1147" t="e">
        <f>IF(INDEX(SamplingFeatures[Sampling Feature Type],$A1147)&lt;&gt;"Site","",
CONCATENATE("  - &amp;SiteID",TEXT(SUMPRODUCT(--($L$3:$L1146&lt;&gt;"")),"0000"),
" {","SamplingFeatureID:  *SamplingFeatureID",TEXT($A1147,"0000"),
", SiteTypeCV:  ",CHAR(34),INDEX(Sites[Site Type],$A1147),CHAR(34),
", Latitude:  ",INDEX(Sites[Latitude],$A1147),
", Longitude:  ",INDEX(Sites[Longitude],$A1147),
", SRSName:  ",CHAR(34),LatLonDatum,CHAR(34),"}"))</f>
        <v>#REF!</v>
      </c>
      <c r="M1147" t="e">
        <f>IF(INDEX(SamplingFeatures[Sampling Feature Type],$A1147)&lt;&gt;"Specimen","",
CONCATENATE("  - &amp;SpecimenID",TEXT(SUMPRODUCT(--($M$3:$M1146&lt;&gt;"")),"0000"),
" {","SamplingFeatureID:  *SamplingFeatureID",TEXT($A1147,"0000"),
", SpecimenTypeCV:  ",CHAR(34),INDEX(Specimens[Specimen Type],$A1147),CHAR(34),
", SpecimenMediumCV:  ",INDEX(Specimens[Specimen Medium],$A1147),
", IsFieldSpecimen:  ",CHAR(34),INDEX(Specimens[Is Field Specimen?],$A1147),CHAR(34),"}"))</f>
        <v>#REF!</v>
      </c>
      <c r="N1147" t="e">
        <f>IF(COUNTA(SpatialOffsets[])=0,"", IF(INDEX(SpatialOffsets[Spatial Offset Type],$A1147)="","",
CONCATENATE("  - &amp;SpatialOffsetID",TEXT($A1147,"0000"),
" {","SpatialOffsetTypeCV:  ",CHAR(34),INDEX(SpatialOffsets[Spatial Offset Type],$A1147),CHAR(34),
", Offset1Value:  ",INDEX(SpatialOffsets[Offset 1 Value],$A1147),
", Offset1UnitID:  ",CHAR(34),INDEX(SpatialOffsets[Offset 1 Unit],$A1147),CHAR(34),
", Offset2Value:  ",INDEX(SpatialOffsets[Offset 2 Value],$A1147),
", Offset2UnitID:  ",CHAR(34),INDEX(SpatialOffsets[Offset 2 Unit],$A1147),CHAR(34),
", Offset3Value:  ",INDEX(SpatialOffsets[Offset 3 Value],$A1147),
", Offset3UnitID:  ",CHAR(34),INDEX(SpatialOffsets[Offset 3 Unit],$A1147),CHAR(34),,"}")))</f>
        <v>#REF!</v>
      </c>
      <c r="O1147" t="e">
        <f>IF(COUNTA(RelatedFeatures[])=0,"", IF(INDEX(RelatedFeatures[First Sampling Feature Code],$A1147)="","",
CONCATENATE("  - &amp;RelationID",TEXT($A1147,"0000"),
" {","SamplingFeatureID:  *SamplingFeatureID",TEXT(MATCH(INDEX(RelatedFeatures[First Sampling Feature Code],$A1147),SamplingFeatures[Feature Code],0),"0000"),
", RelationshipTypeCV:  ",CHAR(34),INDEX(RelatedFeatures[Relationship Type],$A1147),CHAR(34),
", RelatedFeatureID: *SamplingFeatureID",TEXT(MATCH(INDEX(RelatedFeatures[Second Sampling Feature Code],$A1147),SamplingFeatures[Feature Code],0),"0000"),
", SpatialOffsetID:  ",IF(INDEX(RelatedFeatures[Offset Number],$A1147)="","",CONCATENATE("*SpatialOffsetID",TEXT(INDEX(RelatedFeatures[Offset Number],$A1147),"0000"))),"}")))</f>
        <v>#REF!</v>
      </c>
      <c r="P1147" t="e">
        <f>IF(INDEX(Methods[Method Type],$A1147)="","",
CONCATENATE("  - &amp;MethodID",TEXT($A1147,"0000"),
" {","MethodTypeCV:  ",CHAR(34),INDEX(Methods[Method Type],$A1147),CHAR(34),
", MethodCode:  ",CHAR(34),INDEX(Methods[Method Code],$A1147),CHAR(34),
", MethodName:  ",CHAR(34),INDEX(Methods[Method Name],$A1147),CHAR(34),
", MethodDescription:  ",CHAR(34),INDEX(Methods[Method Description],$A1147),CHAR(34),
", MethodLink:  ",CHAR(34),INDEX(Methods[Method Link],$A1147),CHAR(34),
", OrganizationID: *OrganizationID",TEXT(MATCH(INDEX(Methods[Organization Name],$A1147),Organizations[Organization Name],0),"0000"),"}"))</f>
        <v>#REF!</v>
      </c>
      <c r="Q1147" t="e">
        <f>IF(INDEX(Variables[Variable Type],$A1147)="","",
CONCATENATE("  - &amp;VariableID",TEXT($A1147,"0000"),
" {","VariableTypeCV:  ",CHAR(34),INDEX(Variables[Variable Type],$A1147),CHAR(34),
", VariableCode:  ",CHAR(34),INDEX(Variables[Variable Code],$A1147),CHAR(34),
", VariableNameCV:  ",CHAR(34),INDEX(Variables[Variable Name],$A1147),CHAR(34),
", VariableDefinition:  ",CHAR(34),INDEX(Variables[Variable Definition],$A1147),CHAR(34),
", SpecciationCV:  ",CHAR(34),INDEX(Variables[Speciation],$A1147),CHAR(34),
", NoDataValue:  ",CHAR(34),INDEX(Variables[No Data Value],$A1147),CHAR(34),"}"))</f>
        <v>#REF!</v>
      </c>
    </row>
    <row r="1148" spans="1:17" x14ac:dyDescent="0.25">
      <c r="A1148">
        <v>1145</v>
      </c>
      <c r="D1148" t="e">
        <f>IF(INDEX(People[First Name],$A1148)="","",
CONCATENATE("  - &amp;PersonID",TEXT($A1148,"0000"),
" {","PersonFirstName:  ",CHAR(34),INDEX(People[First Name],$A1148),CHAR(34),
", PersonMiddleName:  ",CHAR(34),INDEX(People[Middle Name],$A1148),CHAR(34),
", PersonLastName:  ",CHAR(34),INDEX(People[Last Name],$A1148),CHAR(34),"}"))</f>
        <v>#REF!</v>
      </c>
      <c r="E1148" t="e">
        <f>IF(INDEX(Organizations[Organization Type '[CV']],$A1148)="","",
CONCATENATE("  - &amp;OrganizationID",TEXT($A1148,"0000"),
" {","OrganizationTypeCV:  ",CHAR(34),INDEX(Organizations[Organization Type '[CV']],$A1148),CHAR(34),
", OrganizationCode:  ",CHAR(34),INDEX(Organizations[Organization Code],$A1148),CHAR(34),
", OrganizationName:  ",CHAR(34),INDEX(Organizations[Organization Name],$A1148),CHAR(34),
", OrganizationDescription:  ",CHAR(34),INDEX(Organizations[Organization Description],$A1148),CHAR(34),
", OrganizationLink:  ",CHAR(34),INDEX(Organizations[Organization Link],$A1148),CHAR(34),"}"))</f>
        <v>#REF!</v>
      </c>
      <c r="F1148" t="e">
        <f>IF(INDEX(People[First Name],$A1148)="","",
CONCATENATE("  - &amp;AffiliationID",TEXT($A1148,"0000"),
" {PersonID: *PersonID",TEXT($A1148,"0000"),
", OrganizationID: *OrganizationID",TEXT(MATCH(INDEX(People[Organization Name],$A1148),Organizations[Organization Name],0),"0000"),
", IsPrimaryOrganizationContact: , AffiliationStartDate: , AffiliationEndDate: , PrimaryPhone: ",
", PrimaryEmail: ",CHAR(34),INDEX(People[Primary Email],$A1148),CHAR(34),
", PrimaryAddress: ",CHAR(34),INDEX(People[Primary Address],$A1148),CHAR(34),
", PersonLink: }"))</f>
        <v>#REF!</v>
      </c>
      <c r="H1148" t="e">
        <f>IF(COUNTA(CitationInformation)=0,"",IF(INDEX(AuthorList[Author Name],$A1148)="","",
CONCATENATE("  - &amp;AuthorListID",TEXT($A1148,"0000"),
"  {CitationID: *CitationID0001",
", PersonID: *PersonID",TEXT(MATCH(INDEX(AuthorList[Author Name],$A1148),People[Full Name],0),"0000"),
", AuthorOrder: ",INDEX(AuthorList[Author Number],$A1148),"}")))</f>
        <v>#REF!</v>
      </c>
      <c r="K1148" t="e">
        <f>IF(INDEX(SamplingFeatures[Feature Code],$A1148)="","",
CONCATENATE("  - &amp;SamplingFeatureID",TEXT($A1148,"0000"),
" {","SamplingFeatureUUID:  ",CHAR(34),INDEX(SamplingFeatures[Sampling Feature UUID],$A1148),CHAR(34),
", SamplingFeatureTypeCV:  ",CHAR(34),INDEX(SamplingFeatures[Sampling Feature Type],$A1148),CHAR(34),
", SamplingFeatureCode:  ",CHAR(34),INDEX(SamplingFeatures[Feature Code],$A1148),CHAR(34),
", SamplingFeatureName:  ",CHAR(34),INDEX(SamplingFeatures[Feature Name],$A1148),CHAR(34),
", SamplingFeatureDescription:  ",CHAR(34),INDEX(SamplingFeatures[Feature Description],$A1148),CHAR(34),
", SamplingFeatureGeotypeCV:  ",CHAR(34),INDEX(SamplingFeatures[Feature Geo Type],$A1148),CHAR(34),
", FeatureGeometry:  ",CHAR(34),INDEX(SamplingFeatures[Feature Geometry],$A1148),CHAR(34),
", Elevation_m:  ",CHAR(34),INDEX(SamplingFeatures[Elevation_m],$A1148),CHAR(34),
", ElevationDatumCV:  ",CHAR(34),ElevationDatum,CHAR(34),"}"))</f>
        <v>#REF!</v>
      </c>
      <c r="L1148" t="e">
        <f>IF(INDEX(SamplingFeatures[Sampling Feature Type],$A1148)&lt;&gt;"Site","",
CONCATENATE("  - &amp;SiteID",TEXT(SUMPRODUCT(--($L$3:$L1147&lt;&gt;"")),"0000"),
" {","SamplingFeatureID:  *SamplingFeatureID",TEXT($A1148,"0000"),
", SiteTypeCV:  ",CHAR(34),INDEX(Sites[Site Type],$A1148),CHAR(34),
", Latitude:  ",INDEX(Sites[Latitude],$A1148),
", Longitude:  ",INDEX(Sites[Longitude],$A1148),
", SRSName:  ",CHAR(34),LatLonDatum,CHAR(34),"}"))</f>
        <v>#REF!</v>
      </c>
      <c r="M1148" t="e">
        <f>IF(INDEX(SamplingFeatures[Sampling Feature Type],$A1148)&lt;&gt;"Specimen","",
CONCATENATE("  - &amp;SpecimenID",TEXT(SUMPRODUCT(--($M$3:$M1147&lt;&gt;"")),"0000"),
" {","SamplingFeatureID:  *SamplingFeatureID",TEXT($A1148,"0000"),
", SpecimenTypeCV:  ",CHAR(34),INDEX(Specimens[Specimen Type],$A1148),CHAR(34),
", SpecimenMediumCV:  ",INDEX(Specimens[Specimen Medium],$A1148),
", IsFieldSpecimen:  ",CHAR(34),INDEX(Specimens[Is Field Specimen?],$A1148),CHAR(34),"}"))</f>
        <v>#REF!</v>
      </c>
      <c r="N1148" t="e">
        <f>IF(COUNTA(SpatialOffsets[])=0,"", IF(INDEX(SpatialOffsets[Spatial Offset Type],$A1148)="","",
CONCATENATE("  - &amp;SpatialOffsetID",TEXT($A1148,"0000"),
" {","SpatialOffsetTypeCV:  ",CHAR(34),INDEX(SpatialOffsets[Spatial Offset Type],$A1148),CHAR(34),
", Offset1Value:  ",INDEX(SpatialOffsets[Offset 1 Value],$A1148),
", Offset1UnitID:  ",CHAR(34),INDEX(SpatialOffsets[Offset 1 Unit],$A1148),CHAR(34),
", Offset2Value:  ",INDEX(SpatialOffsets[Offset 2 Value],$A1148),
", Offset2UnitID:  ",CHAR(34),INDEX(SpatialOffsets[Offset 2 Unit],$A1148),CHAR(34),
", Offset3Value:  ",INDEX(SpatialOffsets[Offset 3 Value],$A1148),
", Offset3UnitID:  ",CHAR(34),INDEX(SpatialOffsets[Offset 3 Unit],$A1148),CHAR(34),,"}")))</f>
        <v>#REF!</v>
      </c>
      <c r="O1148" t="e">
        <f>IF(COUNTA(RelatedFeatures[])=0,"", IF(INDEX(RelatedFeatures[First Sampling Feature Code],$A1148)="","",
CONCATENATE("  - &amp;RelationID",TEXT($A1148,"0000"),
" {","SamplingFeatureID:  *SamplingFeatureID",TEXT(MATCH(INDEX(RelatedFeatures[First Sampling Feature Code],$A1148),SamplingFeatures[Feature Code],0),"0000"),
", RelationshipTypeCV:  ",CHAR(34),INDEX(RelatedFeatures[Relationship Type],$A1148),CHAR(34),
", RelatedFeatureID: *SamplingFeatureID",TEXT(MATCH(INDEX(RelatedFeatures[Second Sampling Feature Code],$A1148),SamplingFeatures[Feature Code],0),"0000"),
", SpatialOffsetID:  ",IF(INDEX(RelatedFeatures[Offset Number],$A1148)="","",CONCATENATE("*SpatialOffsetID",TEXT(INDEX(RelatedFeatures[Offset Number],$A1148),"0000"))),"}")))</f>
        <v>#REF!</v>
      </c>
      <c r="P1148" t="e">
        <f>IF(INDEX(Methods[Method Type],$A1148)="","",
CONCATENATE("  - &amp;MethodID",TEXT($A1148,"0000"),
" {","MethodTypeCV:  ",CHAR(34),INDEX(Methods[Method Type],$A1148),CHAR(34),
", MethodCode:  ",CHAR(34),INDEX(Methods[Method Code],$A1148),CHAR(34),
", MethodName:  ",CHAR(34),INDEX(Methods[Method Name],$A1148),CHAR(34),
", MethodDescription:  ",CHAR(34),INDEX(Methods[Method Description],$A1148),CHAR(34),
", MethodLink:  ",CHAR(34),INDEX(Methods[Method Link],$A1148),CHAR(34),
", OrganizationID: *OrganizationID",TEXT(MATCH(INDEX(Methods[Organization Name],$A1148),Organizations[Organization Name],0),"0000"),"}"))</f>
        <v>#REF!</v>
      </c>
      <c r="Q1148" t="e">
        <f>IF(INDEX(Variables[Variable Type],$A1148)="","",
CONCATENATE("  - &amp;VariableID",TEXT($A1148,"0000"),
" {","VariableTypeCV:  ",CHAR(34),INDEX(Variables[Variable Type],$A1148),CHAR(34),
", VariableCode:  ",CHAR(34),INDEX(Variables[Variable Code],$A1148),CHAR(34),
", VariableNameCV:  ",CHAR(34),INDEX(Variables[Variable Name],$A1148),CHAR(34),
", VariableDefinition:  ",CHAR(34),INDEX(Variables[Variable Definition],$A1148),CHAR(34),
", SpecciationCV:  ",CHAR(34),INDEX(Variables[Speciation],$A1148),CHAR(34),
", NoDataValue:  ",CHAR(34),INDEX(Variables[No Data Value],$A1148),CHAR(34),"}"))</f>
        <v>#REF!</v>
      </c>
    </row>
    <row r="1149" spans="1:17" x14ac:dyDescent="0.25">
      <c r="A1149">
        <v>1146</v>
      </c>
      <c r="D1149" t="e">
        <f>IF(INDEX(People[First Name],$A1149)="","",
CONCATENATE("  - &amp;PersonID",TEXT($A1149,"0000"),
" {","PersonFirstName:  ",CHAR(34),INDEX(People[First Name],$A1149),CHAR(34),
", PersonMiddleName:  ",CHAR(34),INDEX(People[Middle Name],$A1149),CHAR(34),
", PersonLastName:  ",CHAR(34),INDEX(People[Last Name],$A1149),CHAR(34),"}"))</f>
        <v>#REF!</v>
      </c>
      <c r="E1149" t="e">
        <f>IF(INDEX(Organizations[Organization Type '[CV']],$A1149)="","",
CONCATENATE("  - &amp;OrganizationID",TEXT($A1149,"0000"),
" {","OrganizationTypeCV:  ",CHAR(34),INDEX(Organizations[Organization Type '[CV']],$A1149),CHAR(34),
", OrganizationCode:  ",CHAR(34),INDEX(Organizations[Organization Code],$A1149),CHAR(34),
", OrganizationName:  ",CHAR(34),INDEX(Organizations[Organization Name],$A1149),CHAR(34),
", OrganizationDescription:  ",CHAR(34),INDEX(Organizations[Organization Description],$A1149),CHAR(34),
", OrganizationLink:  ",CHAR(34),INDEX(Organizations[Organization Link],$A1149),CHAR(34),"}"))</f>
        <v>#REF!</v>
      </c>
      <c r="F1149" t="e">
        <f>IF(INDEX(People[First Name],$A1149)="","",
CONCATENATE("  - &amp;AffiliationID",TEXT($A1149,"0000"),
" {PersonID: *PersonID",TEXT($A1149,"0000"),
", OrganizationID: *OrganizationID",TEXT(MATCH(INDEX(People[Organization Name],$A1149),Organizations[Organization Name],0),"0000"),
", IsPrimaryOrganizationContact: , AffiliationStartDate: , AffiliationEndDate: , PrimaryPhone: ",
", PrimaryEmail: ",CHAR(34),INDEX(People[Primary Email],$A1149),CHAR(34),
", PrimaryAddress: ",CHAR(34),INDEX(People[Primary Address],$A1149),CHAR(34),
", PersonLink: }"))</f>
        <v>#REF!</v>
      </c>
      <c r="H1149" t="e">
        <f>IF(COUNTA(CitationInformation)=0,"",IF(INDEX(AuthorList[Author Name],$A1149)="","",
CONCATENATE("  - &amp;AuthorListID",TEXT($A1149,"0000"),
"  {CitationID: *CitationID0001",
", PersonID: *PersonID",TEXT(MATCH(INDEX(AuthorList[Author Name],$A1149),People[Full Name],0),"0000"),
", AuthorOrder: ",INDEX(AuthorList[Author Number],$A1149),"}")))</f>
        <v>#REF!</v>
      </c>
      <c r="K1149" t="e">
        <f>IF(INDEX(SamplingFeatures[Feature Code],$A1149)="","",
CONCATENATE("  - &amp;SamplingFeatureID",TEXT($A1149,"0000"),
" {","SamplingFeatureUUID:  ",CHAR(34),INDEX(SamplingFeatures[Sampling Feature UUID],$A1149),CHAR(34),
", SamplingFeatureTypeCV:  ",CHAR(34),INDEX(SamplingFeatures[Sampling Feature Type],$A1149),CHAR(34),
", SamplingFeatureCode:  ",CHAR(34),INDEX(SamplingFeatures[Feature Code],$A1149),CHAR(34),
", SamplingFeatureName:  ",CHAR(34),INDEX(SamplingFeatures[Feature Name],$A1149),CHAR(34),
", SamplingFeatureDescription:  ",CHAR(34),INDEX(SamplingFeatures[Feature Description],$A1149),CHAR(34),
", SamplingFeatureGeotypeCV:  ",CHAR(34),INDEX(SamplingFeatures[Feature Geo Type],$A1149),CHAR(34),
", FeatureGeometry:  ",CHAR(34),INDEX(SamplingFeatures[Feature Geometry],$A1149),CHAR(34),
", Elevation_m:  ",CHAR(34),INDEX(SamplingFeatures[Elevation_m],$A1149),CHAR(34),
", ElevationDatumCV:  ",CHAR(34),ElevationDatum,CHAR(34),"}"))</f>
        <v>#REF!</v>
      </c>
      <c r="L1149" t="e">
        <f>IF(INDEX(SamplingFeatures[Sampling Feature Type],$A1149)&lt;&gt;"Site","",
CONCATENATE("  - &amp;SiteID",TEXT(SUMPRODUCT(--($L$3:$L1148&lt;&gt;"")),"0000"),
" {","SamplingFeatureID:  *SamplingFeatureID",TEXT($A1149,"0000"),
", SiteTypeCV:  ",CHAR(34),INDEX(Sites[Site Type],$A1149),CHAR(34),
", Latitude:  ",INDEX(Sites[Latitude],$A1149),
", Longitude:  ",INDEX(Sites[Longitude],$A1149),
", SRSName:  ",CHAR(34),LatLonDatum,CHAR(34),"}"))</f>
        <v>#REF!</v>
      </c>
      <c r="M1149" t="e">
        <f>IF(INDEX(SamplingFeatures[Sampling Feature Type],$A1149)&lt;&gt;"Specimen","",
CONCATENATE("  - &amp;SpecimenID",TEXT(SUMPRODUCT(--($M$3:$M1148&lt;&gt;"")),"0000"),
" {","SamplingFeatureID:  *SamplingFeatureID",TEXT($A1149,"0000"),
", SpecimenTypeCV:  ",CHAR(34),INDEX(Specimens[Specimen Type],$A1149),CHAR(34),
", SpecimenMediumCV:  ",INDEX(Specimens[Specimen Medium],$A1149),
", IsFieldSpecimen:  ",CHAR(34),INDEX(Specimens[Is Field Specimen?],$A1149),CHAR(34),"}"))</f>
        <v>#REF!</v>
      </c>
      <c r="N1149" t="e">
        <f>IF(COUNTA(SpatialOffsets[])=0,"", IF(INDEX(SpatialOffsets[Spatial Offset Type],$A1149)="","",
CONCATENATE("  - &amp;SpatialOffsetID",TEXT($A1149,"0000"),
" {","SpatialOffsetTypeCV:  ",CHAR(34),INDEX(SpatialOffsets[Spatial Offset Type],$A1149),CHAR(34),
", Offset1Value:  ",INDEX(SpatialOffsets[Offset 1 Value],$A1149),
", Offset1UnitID:  ",CHAR(34),INDEX(SpatialOffsets[Offset 1 Unit],$A1149),CHAR(34),
", Offset2Value:  ",INDEX(SpatialOffsets[Offset 2 Value],$A1149),
", Offset2UnitID:  ",CHAR(34),INDEX(SpatialOffsets[Offset 2 Unit],$A1149),CHAR(34),
", Offset3Value:  ",INDEX(SpatialOffsets[Offset 3 Value],$A1149),
", Offset3UnitID:  ",CHAR(34),INDEX(SpatialOffsets[Offset 3 Unit],$A1149),CHAR(34),,"}")))</f>
        <v>#REF!</v>
      </c>
      <c r="O1149" t="e">
        <f>IF(COUNTA(RelatedFeatures[])=0,"", IF(INDEX(RelatedFeatures[First Sampling Feature Code],$A1149)="","",
CONCATENATE("  - &amp;RelationID",TEXT($A1149,"0000"),
" {","SamplingFeatureID:  *SamplingFeatureID",TEXT(MATCH(INDEX(RelatedFeatures[First Sampling Feature Code],$A1149),SamplingFeatures[Feature Code],0),"0000"),
", RelationshipTypeCV:  ",CHAR(34),INDEX(RelatedFeatures[Relationship Type],$A1149),CHAR(34),
", RelatedFeatureID: *SamplingFeatureID",TEXT(MATCH(INDEX(RelatedFeatures[Second Sampling Feature Code],$A1149),SamplingFeatures[Feature Code],0),"0000"),
", SpatialOffsetID:  ",IF(INDEX(RelatedFeatures[Offset Number],$A1149)="","",CONCATENATE("*SpatialOffsetID",TEXT(INDEX(RelatedFeatures[Offset Number],$A1149),"0000"))),"}")))</f>
        <v>#REF!</v>
      </c>
      <c r="P1149" t="e">
        <f>IF(INDEX(Methods[Method Type],$A1149)="","",
CONCATENATE("  - &amp;MethodID",TEXT($A1149,"0000"),
" {","MethodTypeCV:  ",CHAR(34),INDEX(Methods[Method Type],$A1149),CHAR(34),
", MethodCode:  ",CHAR(34),INDEX(Methods[Method Code],$A1149),CHAR(34),
", MethodName:  ",CHAR(34),INDEX(Methods[Method Name],$A1149),CHAR(34),
", MethodDescription:  ",CHAR(34),INDEX(Methods[Method Description],$A1149),CHAR(34),
", MethodLink:  ",CHAR(34),INDEX(Methods[Method Link],$A1149),CHAR(34),
", OrganizationID: *OrganizationID",TEXT(MATCH(INDEX(Methods[Organization Name],$A1149),Organizations[Organization Name],0),"0000"),"}"))</f>
        <v>#REF!</v>
      </c>
      <c r="Q1149" t="e">
        <f>IF(INDEX(Variables[Variable Type],$A1149)="","",
CONCATENATE("  - &amp;VariableID",TEXT($A1149,"0000"),
" {","VariableTypeCV:  ",CHAR(34),INDEX(Variables[Variable Type],$A1149),CHAR(34),
", VariableCode:  ",CHAR(34),INDEX(Variables[Variable Code],$A1149),CHAR(34),
", VariableNameCV:  ",CHAR(34),INDEX(Variables[Variable Name],$A1149),CHAR(34),
", VariableDefinition:  ",CHAR(34),INDEX(Variables[Variable Definition],$A1149),CHAR(34),
", SpecciationCV:  ",CHAR(34),INDEX(Variables[Speciation],$A1149),CHAR(34),
", NoDataValue:  ",CHAR(34),INDEX(Variables[No Data Value],$A1149),CHAR(34),"}"))</f>
        <v>#REF!</v>
      </c>
    </row>
    <row r="1150" spans="1:17" x14ac:dyDescent="0.25">
      <c r="A1150">
        <v>1147</v>
      </c>
      <c r="D1150" t="e">
        <f>IF(INDEX(People[First Name],$A1150)="","",
CONCATENATE("  - &amp;PersonID",TEXT($A1150,"0000"),
" {","PersonFirstName:  ",CHAR(34),INDEX(People[First Name],$A1150),CHAR(34),
", PersonMiddleName:  ",CHAR(34),INDEX(People[Middle Name],$A1150),CHAR(34),
", PersonLastName:  ",CHAR(34),INDEX(People[Last Name],$A1150),CHAR(34),"}"))</f>
        <v>#REF!</v>
      </c>
      <c r="E1150" t="e">
        <f>IF(INDEX(Organizations[Organization Type '[CV']],$A1150)="","",
CONCATENATE("  - &amp;OrganizationID",TEXT($A1150,"0000"),
" {","OrganizationTypeCV:  ",CHAR(34),INDEX(Organizations[Organization Type '[CV']],$A1150),CHAR(34),
", OrganizationCode:  ",CHAR(34),INDEX(Organizations[Organization Code],$A1150),CHAR(34),
", OrganizationName:  ",CHAR(34),INDEX(Organizations[Organization Name],$A1150),CHAR(34),
", OrganizationDescription:  ",CHAR(34),INDEX(Organizations[Organization Description],$A1150),CHAR(34),
", OrganizationLink:  ",CHAR(34),INDEX(Organizations[Organization Link],$A1150),CHAR(34),"}"))</f>
        <v>#REF!</v>
      </c>
      <c r="F1150" t="e">
        <f>IF(INDEX(People[First Name],$A1150)="","",
CONCATENATE("  - &amp;AffiliationID",TEXT($A1150,"0000"),
" {PersonID: *PersonID",TEXT($A1150,"0000"),
", OrganizationID: *OrganizationID",TEXT(MATCH(INDEX(People[Organization Name],$A1150),Organizations[Organization Name],0),"0000"),
", IsPrimaryOrganizationContact: , AffiliationStartDate: , AffiliationEndDate: , PrimaryPhone: ",
", PrimaryEmail: ",CHAR(34),INDEX(People[Primary Email],$A1150),CHAR(34),
", PrimaryAddress: ",CHAR(34),INDEX(People[Primary Address],$A1150),CHAR(34),
", PersonLink: }"))</f>
        <v>#REF!</v>
      </c>
      <c r="H1150" t="e">
        <f>IF(COUNTA(CitationInformation)=0,"",IF(INDEX(AuthorList[Author Name],$A1150)="","",
CONCATENATE("  - &amp;AuthorListID",TEXT($A1150,"0000"),
"  {CitationID: *CitationID0001",
", PersonID: *PersonID",TEXT(MATCH(INDEX(AuthorList[Author Name],$A1150),People[Full Name],0),"0000"),
", AuthorOrder: ",INDEX(AuthorList[Author Number],$A1150),"}")))</f>
        <v>#REF!</v>
      </c>
      <c r="K1150" t="e">
        <f>IF(INDEX(SamplingFeatures[Feature Code],$A1150)="","",
CONCATENATE("  - &amp;SamplingFeatureID",TEXT($A1150,"0000"),
" {","SamplingFeatureUUID:  ",CHAR(34),INDEX(SamplingFeatures[Sampling Feature UUID],$A1150),CHAR(34),
", SamplingFeatureTypeCV:  ",CHAR(34),INDEX(SamplingFeatures[Sampling Feature Type],$A1150),CHAR(34),
", SamplingFeatureCode:  ",CHAR(34),INDEX(SamplingFeatures[Feature Code],$A1150),CHAR(34),
", SamplingFeatureName:  ",CHAR(34),INDEX(SamplingFeatures[Feature Name],$A1150),CHAR(34),
", SamplingFeatureDescription:  ",CHAR(34),INDEX(SamplingFeatures[Feature Description],$A1150),CHAR(34),
", SamplingFeatureGeotypeCV:  ",CHAR(34),INDEX(SamplingFeatures[Feature Geo Type],$A1150),CHAR(34),
", FeatureGeometry:  ",CHAR(34),INDEX(SamplingFeatures[Feature Geometry],$A1150),CHAR(34),
", Elevation_m:  ",CHAR(34),INDEX(SamplingFeatures[Elevation_m],$A1150),CHAR(34),
", ElevationDatumCV:  ",CHAR(34),ElevationDatum,CHAR(34),"}"))</f>
        <v>#REF!</v>
      </c>
      <c r="L1150" t="e">
        <f>IF(INDEX(SamplingFeatures[Sampling Feature Type],$A1150)&lt;&gt;"Site","",
CONCATENATE("  - &amp;SiteID",TEXT(SUMPRODUCT(--($L$3:$L1149&lt;&gt;"")),"0000"),
" {","SamplingFeatureID:  *SamplingFeatureID",TEXT($A1150,"0000"),
", SiteTypeCV:  ",CHAR(34),INDEX(Sites[Site Type],$A1150),CHAR(34),
", Latitude:  ",INDEX(Sites[Latitude],$A1150),
", Longitude:  ",INDEX(Sites[Longitude],$A1150),
", SRSName:  ",CHAR(34),LatLonDatum,CHAR(34),"}"))</f>
        <v>#REF!</v>
      </c>
      <c r="M1150" t="e">
        <f>IF(INDEX(SamplingFeatures[Sampling Feature Type],$A1150)&lt;&gt;"Specimen","",
CONCATENATE("  - &amp;SpecimenID",TEXT(SUMPRODUCT(--($M$3:$M1149&lt;&gt;"")),"0000"),
" {","SamplingFeatureID:  *SamplingFeatureID",TEXT($A1150,"0000"),
", SpecimenTypeCV:  ",CHAR(34),INDEX(Specimens[Specimen Type],$A1150),CHAR(34),
", SpecimenMediumCV:  ",INDEX(Specimens[Specimen Medium],$A1150),
", IsFieldSpecimen:  ",CHAR(34),INDEX(Specimens[Is Field Specimen?],$A1150),CHAR(34),"}"))</f>
        <v>#REF!</v>
      </c>
      <c r="N1150" t="e">
        <f>IF(COUNTA(SpatialOffsets[])=0,"", IF(INDEX(SpatialOffsets[Spatial Offset Type],$A1150)="","",
CONCATENATE("  - &amp;SpatialOffsetID",TEXT($A1150,"0000"),
" {","SpatialOffsetTypeCV:  ",CHAR(34),INDEX(SpatialOffsets[Spatial Offset Type],$A1150),CHAR(34),
", Offset1Value:  ",INDEX(SpatialOffsets[Offset 1 Value],$A1150),
", Offset1UnitID:  ",CHAR(34),INDEX(SpatialOffsets[Offset 1 Unit],$A1150),CHAR(34),
", Offset2Value:  ",INDEX(SpatialOffsets[Offset 2 Value],$A1150),
", Offset2UnitID:  ",CHAR(34),INDEX(SpatialOffsets[Offset 2 Unit],$A1150),CHAR(34),
", Offset3Value:  ",INDEX(SpatialOffsets[Offset 3 Value],$A1150),
", Offset3UnitID:  ",CHAR(34),INDEX(SpatialOffsets[Offset 3 Unit],$A1150),CHAR(34),,"}")))</f>
        <v>#REF!</v>
      </c>
      <c r="O1150" t="e">
        <f>IF(COUNTA(RelatedFeatures[])=0,"", IF(INDEX(RelatedFeatures[First Sampling Feature Code],$A1150)="","",
CONCATENATE("  - &amp;RelationID",TEXT($A1150,"0000"),
" {","SamplingFeatureID:  *SamplingFeatureID",TEXT(MATCH(INDEX(RelatedFeatures[First Sampling Feature Code],$A1150),SamplingFeatures[Feature Code],0),"0000"),
", RelationshipTypeCV:  ",CHAR(34),INDEX(RelatedFeatures[Relationship Type],$A1150),CHAR(34),
", RelatedFeatureID: *SamplingFeatureID",TEXT(MATCH(INDEX(RelatedFeatures[Second Sampling Feature Code],$A1150),SamplingFeatures[Feature Code],0),"0000"),
", SpatialOffsetID:  ",IF(INDEX(RelatedFeatures[Offset Number],$A1150)="","",CONCATENATE("*SpatialOffsetID",TEXT(INDEX(RelatedFeatures[Offset Number],$A1150),"0000"))),"}")))</f>
        <v>#REF!</v>
      </c>
      <c r="P1150" t="e">
        <f>IF(INDEX(Methods[Method Type],$A1150)="","",
CONCATENATE("  - &amp;MethodID",TEXT($A1150,"0000"),
" {","MethodTypeCV:  ",CHAR(34),INDEX(Methods[Method Type],$A1150),CHAR(34),
", MethodCode:  ",CHAR(34),INDEX(Methods[Method Code],$A1150),CHAR(34),
", MethodName:  ",CHAR(34),INDEX(Methods[Method Name],$A1150),CHAR(34),
", MethodDescription:  ",CHAR(34),INDEX(Methods[Method Description],$A1150),CHAR(34),
", MethodLink:  ",CHAR(34),INDEX(Methods[Method Link],$A1150),CHAR(34),
", OrganizationID: *OrganizationID",TEXT(MATCH(INDEX(Methods[Organization Name],$A1150),Organizations[Organization Name],0),"0000"),"}"))</f>
        <v>#REF!</v>
      </c>
      <c r="Q1150" t="e">
        <f>IF(INDEX(Variables[Variable Type],$A1150)="","",
CONCATENATE("  - &amp;VariableID",TEXT($A1150,"0000"),
" {","VariableTypeCV:  ",CHAR(34),INDEX(Variables[Variable Type],$A1150),CHAR(34),
", VariableCode:  ",CHAR(34),INDEX(Variables[Variable Code],$A1150),CHAR(34),
", VariableNameCV:  ",CHAR(34),INDEX(Variables[Variable Name],$A1150),CHAR(34),
", VariableDefinition:  ",CHAR(34),INDEX(Variables[Variable Definition],$A1150),CHAR(34),
", SpecciationCV:  ",CHAR(34),INDEX(Variables[Speciation],$A1150),CHAR(34),
", NoDataValue:  ",CHAR(34),INDEX(Variables[No Data Value],$A1150),CHAR(34),"}"))</f>
        <v>#REF!</v>
      </c>
    </row>
    <row r="1151" spans="1:17" x14ac:dyDescent="0.25">
      <c r="A1151">
        <v>1148</v>
      </c>
      <c r="D1151" t="e">
        <f>IF(INDEX(People[First Name],$A1151)="","",
CONCATENATE("  - &amp;PersonID",TEXT($A1151,"0000"),
" {","PersonFirstName:  ",CHAR(34),INDEX(People[First Name],$A1151),CHAR(34),
", PersonMiddleName:  ",CHAR(34),INDEX(People[Middle Name],$A1151),CHAR(34),
", PersonLastName:  ",CHAR(34),INDEX(People[Last Name],$A1151),CHAR(34),"}"))</f>
        <v>#REF!</v>
      </c>
      <c r="E1151" t="e">
        <f>IF(INDEX(Organizations[Organization Type '[CV']],$A1151)="","",
CONCATENATE("  - &amp;OrganizationID",TEXT($A1151,"0000"),
" {","OrganizationTypeCV:  ",CHAR(34),INDEX(Organizations[Organization Type '[CV']],$A1151),CHAR(34),
", OrganizationCode:  ",CHAR(34),INDEX(Organizations[Organization Code],$A1151),CHAR(34),
", OrganizationName:  ",CHAR(34),INDEX(Organizations[Organization Name],$A1151),CHAR(34),
", OrganizationDescription:  ",CHAR(34),INDEX(Organizations[Organization Description],$A1151),CHAR(34),
", OrganizationLink:  ",CHAR(34),INDEX(Organizations[Organization Link],$A1151),CHAR(34),"}"))</f>
        <v>#REF!</v>
      </c>
      <c r="F1151" t="e">
        <f>IF(INDEX(People[First Name],$A1151)="","",
CONCATENATE("  - &amp;AffiliationID",TEXT($A1151,"0000"),
" {PersonID: *PersonID",TEXT($A1151,"0000"),
", OrganizationID: *OrganizationID",TEXT(MATCH(INDEX(People[Organization Name],$A1151),Organizations[Organization Name],0),"0000"),
", IsPrimaryOrganizationContact: , AffiliationStartDate: , AffiliationEndDate: , PrimaryPhone: ",
", PrimaryEmail: ",CHAR(34),INDEX(People[Primary Email],$A1151),CHAR(34),
", PrimaryAddress: ",CHAR(34),INDEX(People[Primary Address],$A1151),CHAR(34),
", PersonLink: }"))</f>
        <v>#REF!</v>
      </c>
      <c r="H1151" t="e">
        <f>IF(COUNTA(CitationInformation)=0,"",IF(INDEX(AuthorList[Author Name],$A1151)="","",
CONCATENATE("  - &amp;AuthorListID",TEXT($A1151,"0000"),
"  {CitationID: *CitationID0001",
", PersonID: *PersonID",TEXT(MATCH(INDEX(AuthorList[Author Name],$A1151),People[Full Name],0),"0000"),
", AuthorOrder: ",INDEX(AuthorList[Author Number],$A1151),"}")))</f>
        <v>#REF!</v>
      </c>
      <c r="K1151" t="e">
        <f>IF(INDEX(SamplingFeatures[Feature Code],$A1151)="","",
CONCATENATE("  - &amp;SamplingFeatureID",TEXT($A1151,"0000"),
" {","SamplingFeatureUUID:  ",CHAR(34),INDEX(SamplingFeatures[Sampling Feature UUID],$A1151),CHAR(34),
", SamplingFeatureTypeCV:  ",CHAR(34),INDEX(SamplingFeatures[Sampling Feature Type],$A1151),CHAR(34),
", SamplingFeatureCode:  ",CHAR(34),INDEX(SamplingFeatures[Feature Code],$A1151),CHAR(34),
", SamplingFeatureName:  ",CHAR(34),INDEX(SamplingFeatures[Feature Name],$A1151),CHAR(34),
", SamplingFeatureDescription:  ",CHAR(34),INDEX(SamplingFeatures[Feature Description],$A1151),CHAR(34),
", SamplingFeatureGeotypeCV:  ",CHAR(34),INDEX(SamplingFeatures[Feature Geo Type],$A1151),CHAR(34),
", FeatureGeometry:  ",CHAR(34),INDEX(SamplingFeatures[Feature Geometry],$A1151),CHAR(34),
", Elevation_m:  ",CHAR(34),INDEX(SamplingFeatures[Elevation_m],$A1151),CHAR(34),
", ElevationDatumCV:  ",CHAR(34),ElevationDatum,CHAR(34),"}"))</f>
        <v>#REF!</v>
      </c>
      <c r="L1151" t="e">
        <f>IF(INDEX(SamplingFeatures[Sampling Feature Type],$A1151)&lt;&gt;"Site","",
CONCATENATE("  - &amp;SiteID",TEXT(SUMPRODUCT(--($L$3:$L1150&lt;&gt;"")),"0000"),
" {","SamplingFeatureID:  *SamplingFeatureID",TEXT($A1151,"0000"),
", SiteTypeCV:  ",CHAR(34),INDEX(Sites[Site Type],$A1151),CHAR(34),
", Latitude:  ",INDEX(Sites[Latitude],$A1151),
", Longitude:  ",INDEX(Sites[Longitude],$A1151),
", SRSName:  ",CHAR(34),LatLonDatum,CHAR(34),"}"))</f>
        <v>#REF!</v>
      </c>
      <c r="M1151" t="e">
        <f>IF(INDEX(SamplingFeatures[Sampling Feature Type],$A1151)&lt;&gt;"Specimen","",
CONCATENATE("  - &amp;SpecimenID",TEXT(SUMPRODUCT(--($M$3:$M1150&lt;&gt;"")),"0000"),
" {","SamplingFeatureID:  *SamplingFeatureID",TEXT($A1151,"0000"),
", SpecimenTypeCV:  ",CHAR(34),INDEX(Specimens[Specimen Type],$A1151),CHAR(34),
", SpecimenMediumCV:  ",INDEX(Specimens[Specimen Medium],$A1151),
", IsFieldSpecimen:  ",CHAR(34),INDEX(Specimens[Is Field Specimen?],$A1151),CHAR(34),"}"))</f>
        <v>#REF!</v>
      </c>
      <c r="N1151" t="e">
        <f>IF(COUNTA(SpatialOffsets[])=0,"", IF(INDEX(SpatialOffsets[Spatial Offset Type],$A1151)="","",
CONCATENATE("  - &amp;SpatialOffsetID",TEXT($A1151,"0000"),
" {","SpatialOffsetTypeCV:  ",CHAR(34),INDEX(SpatialOffsets[Spatial Offset Type],$A1151),CHAR(34),
", Offset1Value:  ",INDEX(SpatialOffsets[Offset 1 Value],$A1151),
", Offset1UnitID:  ",CHAR(34),INDEX(SpatialOffsets[Offset 1 Unit],$A1151),CHAR(34),
", Offset2Value:  ",INDEX(SpatialOffsets[Offset 2 Value],$A1151),
", Offset2UnitID:  ",CHAR(34),INDEX(SpatialOffsets[Offset 2 Unit],$A1151),CHAR(34),
", Offset3Value:  ",INDEX(SpatialOffsets[Offset 3 Value],$A1151),
", Offset3UnitID:  ",CHAR(34),INDEX(SpatialOffsets[Offset 3 Unit],$A1151),CHAR(34),,"}")))</f>
        <v>#REF!</v>
      </c>
      <c r="O1151" t="e">
        <f>IF(COUNTA(RelatedFeatures[])=0,"", IF(INDEX(RelatedFeatures[First Sampling Feature Code],$A1151)="","",
CONCATENATE("  - &amp;RelationID",TEXT($A1151,"0000"),
" {","SamplingFeatureID:  *SamplingFeatureID",TEXT(MATCH(INDEX(RelatedFeatures[First Sampling Feature Code],$A1151),SamplingFeatures[Feature Code],0),"0000"),
", RelationshipTypeCV:  ",CHAR(34),INDEX(RelatedFeatures[Relationship Type],$A1151),CHAR(34),
", RelatedFeatureID: *SamplingFeatureID",TEXT(MATCH(INDEX(RelatedFeatures[Second Sampling Feature Code],$A1151),SamplingFeatures[Feature Code],0),"0000"),
", SpatialOffsetID:  ",IF(INDEX(RelatedFeatures[Offset Number],$A1151)="","",CONCATENATE("*SpatialOffsetID",TEXT(INDEX(RelatedFeatures[Offset Number],$A1151),"0000"))),"}")))</f>
        <v>#REF!</v>
      </c>
      <c r="P1151" t="e">
        <f>IF(INDEX(Methods[Method Type],$A1151)="","",
CONCATENATE("  - &amp;MethodID",TEXT($A1151,"0000"),
" {","MethodTypeCV:  ",CHAR(34),INDEX(Methods[Method Type],$A1151),CHAR(34),
", MethodCode:  ",CHAR(34),INDEX(Methods[Method Code],$A1151),CHAR(34),
", MethodName:  ",CHAR(34),INDEX(Methods[Method Name],$A1151),CHAR(34),
", MethodDescription:  ",CHAR(34),INDEX(Methods[Method Description],$A1151),CHAR(34),
", MethodLink:  ",CHAR(34),INDEX(Methods[Method Link],$A1151),CHAR(34),
", OrganizationID: *OrganizationID",TEXT(MATCH(INDEX(Methods[Organization Name],$A1151),Organizations[Organization Name],0),"0000"),"}"))</f>
        <v>#REF!</v>
      </c>
      <c r="Q1151" t="e">
        <f>IF(INDEX(Variables[Variable Type],$A1151)="","",
CONCATENATE("  - &amp;VariableID",TEXT($A1151,"0000"),
" {","VariableTypeCV:  ",CHAR(34),INDEX(Variables[Variable Type],$A1151),CHAR(34),
", VariableCode:  ",CHAR(34),INDEX(Variables[Variable Code],$A1151),CHAR(34),
", VariableNameCV:  ",CHAR(34),INDEX(Variables[Variable Name],$A1151),CHAR(34),
", VariableDefinition:  ",CHAR(34),INDEX(Variables[Variable Definition],$A1151),CHAR(34),
", SpecciationCV:  ",CHAR(34),INDEX(Variables[Speciation],$A1151),CHAR(34),
", NoDataValue:  ",CHAR(34),INDEX(Variables[No Data Value],$A1151),CHAR(34),"}"))</f>
        <v>#REF!</v>
      </c>
    </row>
    <row r="1152" spans="1:17" x14ac:dyDescent="0.25">
      <c r="A1152">
        <v>1149</v>
      </c>
      <c r="D1152" t="e">
        <f>IF(INDEX(People[First Name],$A1152)="","",
CONCATENATE("  - &amp;PersonID",TEXT($A1152,"0000"),
" {","PersonFirstName:  ",CHAR(34),INDEX(People[First Name],$A1152),CHAR(34),
", PersonMiddleName:  ",CHAR(34),INDEX(People[Middle Name],$A1152),CHAR(34),
", PersonLastName:  ",CHAR(34),INDEX(People[Last Name],$A1152),CHAR(34),"}"))</f>
        <v>#REF!</v>
      </c>
      <c r="E1152" t="e">
        <f>IF(INDEX(Organizations[Organization Type '[CV']],$A1152)="","",
CONCATENATE("  - &amp;OrganizationID",TEXT($A1152,"0000"),
" {","OrganizationTypeCV:  ",CHAR(34),INDEX(Organizations[Organization Type '[CV']],$A1152),CHAR(34),
", OrganizationCode:  ",CHAR(34),INDEX(Organizations[Organization Code],$A1152),CHAR(34),
", OrganizationName:  ",CHAR(34),INDEX(Organizations[Organization Name],$A1152),CHAR(34),
", OrganizationDescription:  ",CHAR(34),INDEX(Organizations[Organization Description],$A1152),CHAR(34),
", OrganizationLink:  ",CHAR(34),INDEX(Organizations[Organization Link],$A1152),CHAR(34),"}"))</f>
        <v>#REF!</v>
      </c>
      <c r="F1152" t="e">
        <f>IF(INDEX(People[First Name],$A1152)="","",
CONCATENATE("  - &amp;AffiliationID",TEXT($A1152,"0000"),
" {PersonID: *PersonID",TEXT($A1152,"0000"),
", OrganizationID: *OrganizationID",TEXT(MATCH(INDEX(People[Organization Name],$A1152),Organizations[Organization Name],0),"0000"),
", IsPrimaryOrganizationContact: , AffiliationStartDate: , AffiliationEndDate: , PrimaryPhone: ",
", PrimaryEmail: ",CHAR(34),INDEX(People[Primary Email],$A1152),CHAR(34),
", PrimaryAddress: ",CHAR(34),INDEX(People[Primary Address],$A1152),CHAR(34),
", PersonLink: }"))</f>
        <v>#REF!</v>
      </c>
      <c r="H1152" t="e">
        <f>IF(COUNTA(CitationInformation)=0,"",IF(INDEX(AuthorList[Author Name],$A1152)="","",
CONCATENATE("  - &amp;AuthorListID",TEXT($A1152,"0000"),
"  {CitationID: *CitationID0001",
", PersonID: *PersonID",TEXT(MATCH(INDEX(AuthorList[Author Name],$A1152),People[Full Name],0),"0000"),
", AuthorOrder: ",INDEX(AuthorList[Author Number],$A1152),"}")))</f>
        <v>#REF!</v>
      </c>
      <c r="K1152" t="e">
        <f>IF(INDEX(SamplingFeatures[Feature Code],$A1152)="","",
CONCATENATE("  - &amp;SamplingFeatureID",TEXT($A1152,"0000"),
" {","SamplingFeatureUUID:  ",CHAR(34),INDEX(SamplingFeatures[Sampling Feature UUID],$A1152),CHAR(34),
", SamplingFeatureTypeCV:  ",CHAR(34),INDEX(SamplingFeatures[Sampling Feature Type],$A1152),CHAR(34),
", SamplingFeatureCode:  ",CHAR(34),INDEX(SamplingFeatures[Feature Code],$A1152),CHAR(34),
", SamplingFeatureName:  ",CHAR(34),INDEX(SamplingFeatures[Feature Name],$A1152),CHAR(34),
", SamplingFeatureDescription:  ",CHAR(34),INDEX(SamplingFeatures[Feature Description],$A1152),CHAR(34),
", SamplingFeatureGeotypeCV:  ",CHAR(34),INDEX(SamplingFeatures[Feature Geo Type],$A1152),CHAR(34),
", FeatureGeometry:  ",CHAR(34),INDEX(SamplingFeatures[Feature Geometry],$A1152),CHAR(34),
", Elevation_m:  ",CHAR(34),INDEX(SamplingFeatures[Elevation_m],$A1152),CHAR(34),
", ElevationDatumCV:  ",CHAR(34),ElevationDatum,CHAR(34),"}"))</f>
        <v>#REF!</v>
      </c>
      <c r="L1152" t="e">
        <f>IF(INDEX(SamplingFeatures[Sampling Feature Type],$A1152)&lt;&gt;"Site","",
CONCATENATE("  - &amp;SiteID",TEXT(SUMPRODUCT(--($L$3:$L1151&lt;&gt;"")),"0000"),
" {","SamplingFeatureID:  *SamplingFeatureID",TEXT($A1152,"0000"),
", SiteTypeCV:  ",CHAR(34),INDEX(Sites[Site Type],$A1152),CHAR(34),
", Latitude:  ",INDEX(Sites[Latitude],$A1152),
", Longitude:  ",INDEX(Sites[Longitude],$A1152),
", SRSName:  ",CHAR(34),LatLonDatum,CHAR(34),"}"))</f>
        <v>#REF!</v>
      </c>
      <c r="M1152" t="e">
        <f>IF(INDEX(SamplingFeatures[Sampling Feature Type],$A1152)&lt;&gt;"Specimen","",
CONCATENATE("  - &amp;SpecimenID",TEXT(SUMPRODUCT(--($M$3:$M1151&lt;&gt;"")),"0000"),
" {","SamplingFeatureID:  *SamplingFeatureID",TEXT($A1152,"0000"),
", SpecimenTypeCV:  ",CHAR(34),INDEX(Specimens[Specimen Type],$A1152),CHAR(34),
", SpecimenMediumCV:  ",INDEX(Specimens[Specimen Medium],$A1152),
", IsFieldSpecimen:  ",CHAR(34),INDEX(Specimens[Is Field Specimen?],$A1152),CHAR(34),"}"))</f>
        <v>#REF!</v>
      </c>
      <c r="N1152" t="e">
        <f>IF(COUNTA(SpatialOffsets[])=0,"", IF(INDEX(SpatialOffsets[Spatial Offset Type],$A1152)="","",
CONCATENATE("  - &amp;SpatialOffsetID",TEXT($A1152,"0000"),
" {","SpatialOffsetTypeCV:  ",CHAR(34),INDEX(SpatialOffsets[Spatial Offset Type],$A1152),CHAR(34),
", Offset1Value:  ",INDEX(SpatialOffsets[Offset 1 Value],$A1152),
", Offset1UnitID:  ",CHAR(34),INDEX(SpatialOffsets[Offset 1 Unit],$A1152),CHAR(34),
", Offset2Value:  ",INDEX(SpatialOffsets[Offset 2 Value],$A1152),
", Offset2UnitID:  ",CHAR(34),INDEX(SpatialOffsets[Offset 2 Unit],$A1152),CHAR(34),
", Offset3Value:  ",INDEX(SpatialOffsets[Offset 3 Value],$A1152),
", Offset3UnitID:  ",CHAR(34),INDEX(SpatialOffsets[Offset 3 Unit],$A1152),CHAR(34),,"}")))</f>
        <v>#REF!</v>
      </c>
      <c r="O1152" t="e">
        <f>IF(COUNTA(RelatedFeatures[])=0,"", IF(INDEX(RelatedFeatures[First Sampling Feature Code],$A1152)="","",
CONCATENATE("  - &amp;RelationID",TEXT($A1152,"0000"),
" {","SamplingFeatureID:  *SamplingFeatureID",TEXT(MATCH(INDEX(RelatedFeatures[First Sampling Feature Code],$A1152),SamplingFeatures[Feature Code],0),"0000"),
", RelationshipTypeCV:  ",CHAR(34),INDEX(RelatedFeatures[Relationship Type],$A1152),CHAR(34),
", RelatedFeatureID: *SamplingFeatureID",TEXT(MATCH(INDEX(RelatedFeatures[Second Sampling Feature Code],$A1152),SamplingFeatures[Feature Code],0),"0000"),
", SpatialOffsetID:  ",IF(INDEX(RelatedFeatures[Offset Number],$A1152)="","",CONCATENATE("*SpatialOffsetID",TEXT(INDEX(RelatedFeatures[Offset Number],$A1152),"0000"))),"}")))</f>
        <v>#REF!</v>
      </c>
      <c r="P1152" t="e">
        <f>IF(INDEX(Methods[Method Type],$A1152)="","",
CONCATENATE("  - &amp;MethodID",TEXT($A1152,"0000"),
" {","MethodTypeCV:  ",CHAR(34),INDEX(Methods[Method Type],$A1152),CHAR(34),
", MethodCode:  ",CHAR(34),INDEX(Methods[Method Code],$A1152),CHAR(34),
", MethodName:  ",CHAR(34),INDEX(Methods[Method Name],$A1152),CHAR(34),
", MethodDescription:  ",CHAR(34),INDEX(Methods[Method Description],$A1152),CHAR(34),
", MethodLink:  ",CHAR(34),INDEX(Methods[Method Link],$A1152),CHAR(34),
", OrganizationID: *OrganizationID",TEXT(MATCH(INDEX(Methods[Organization Name],$A1152),Organizations[Organization Name],0),"0000"),"}"))</f>
        <v>#REF!</v>
      </c>
      <c r="Q1152" t="e">
        <f>IF(INDEX(Variables[Variable Type],$A1152)="","",
CONCATENATE("  - &amp;VariableID",TEXT($A1152,"0000"),
" {","VariableTypeCV:  ",CHAR(34),INDEX(Variables[Variable Type],$A1152),CHAR(34),
", VariableCode:  ",CHAR(34),INDEX(Variables[Variable Code],$A1152),CHAR(34),
", VariableNameCV:  ",CHAR(34),INDEX(Variables[Variable Name],$A1152),CHAR(34),
", VariableDefinition:  ",CHAR(34),INDEX(Variables[Variable Definition],$A1152),CHAR(34),
", SpecciationCV:  ",CHAR(34),INDEX(Variables[Speciation],$A1152),CHAR(34),
", NoDataValue:  ",CHAR(34),INDEX(Variables[No Data Value],$A1152),CHAR(34),"}"))</f>
        <v>#REF!</v>
      </c>
    </row>
    <row r="1153" spans="1:17" x14ac:dyDescent="0.25">
      <c r="A1153">
        <v>1150</v>
      </c>
      <c r="D1153" t="e">
        <f>IF(INDEX(People[First Name],$A1153)="","",
CONCATENATE("  - &amp;PersonID",TEXT($A1153,"0000"),
" {","PersonFirstName:  ",CHAR(34),INDEX(People[First Name],$A1153),CHAR(34),
", PersonMiddleName:  ",CHAR(34),INDEX(People[Middle Name],$A1153),CHAR(34),
", PersonLastName:  ",CHAR(34),INDEX(People[Last Name],$A1153),CHAR(34),"}"))</f>
        <v>#REF!</v>
      </c>
      <c r="E1153" t="e">
        <f>IF(INDEX(Organizations[Organization Type '[CV']],$A1153)="","",
CONCATENATE("  - &amp;OrganizationID",TEXT($A1153,"0000"),
" {","OrganizationTypeCV:  ",CHAR(34),INDEX(Organizations[Organization Type '[CV']],$A1153),CHAR(34),
", OrganizationCode:  ",CHAR(34),INDEX(Organizations[Organization Code],$A1153),CHAR(34),
", OrganizationName:  ",CHAR(34),INDEX(Organizations[Organization Name],$A1153),CHAR(34),
", OrganizationDescription:  ",CHAR(34),INDEX(Organizations[Organization Description],$A1153),CHAR(34),
", OrganizationLink:  ",CHAR(34),INDEX(Organizations[Organization Link],$A1153),CHAR(34),"}"))</f>
        <v>#REF!</v>
      </c>
      <c r="F1153" t="e">
        <f>IF(INDEX(People[First Name],$A1153)="","",
CONCATENATE("  - &amp;AffiliationID",TEXT($A1153,"0000"),
" {PersonID: *PersonID",TEXT($A1153,"0000"),
", OrganizationID: *OrganizationID",TEXT(MATCH(INDEX(People[Organization Name],$A1153),Organizations[Organization Name],0),"0000"),
", IsPrimaryOrganizationContact: , AffiliationStartDate: , AffiliationEndDate: , PrimaryPhone: ",
", PrimaryEmail: ",CHAR(34),INDEX(People[Primary Email],$A1153),CHAR(34),
", PrimaryAddress: ",CHAR(34),INDEX(People[Primary Address],$A1153),CHAR(34),
", PersonLink: }"))</f>
        <v>#REF!</v>
      </c>
      <c r="H1153" t="e">
        <f>IF(COUNTA(CitationInformation)=0,"",IF(INDEX(AuthorList[Author Name],$A1153)="","",
CONCATENATE("  - &amp;AuthorListID",TEXT($A1153,"0000"),
"  {CitationID: *CitationID0001",
", PersonID: *PersonID",TEXT(MATCH(INDEX(AuthorList[Author Name],$A1153),People[Full Name],0),"0000"),
", AuthorOrder: ",INDEX(AuthorList[Author Number],$A1153),"}")))</f>
        <v>#REF!</v>
      </c>
      <c r="K1153" t="e">
        <f>IF(INDEX(SamplingFeatures[Feature Code],$A1153)="","",
CONCATENATE("  - &amp;SamplingFeatureID",TEXT($A1153,"0000"),
" {","SamplingFeatureUUID:  ",CHAR(34),INDEX(SamplingFeatures[Sampling Feature UUID],$A1153),CHAR(34),
", SamplingFeatureTypeCV:  ",CHAR(34),INDEX(SamplingFeatures[Sampling Feature Type],$A1153),CHAR(34),
", SamplingFeatureCode:  ",CHAR(34),INDEX(SamplingFeatures[Feature Code],$A1153),CHAR(34),
", SamplingFeatureName:  ",CHAR(34),INDEX(SamplingFeatures[Feature Name],$A1153),CHAR(34),
", SamplingFeatureDescription:  ",CHAR(34),INDEX(SamplingFeatures[Feature Description],$A1153),CHAR(34),
", SamplingFeatureGeotypeCV:  ",CHAR(34),INDEX(SamplingFeatures[Feature Geo Type],$A1153),CHAR(34),
", FeatureGeometry:  ",CHAR(34),INDEX(SamplingFeatures[Feature Geometry],$A1153),CHAR(34),
", Elevation_m:  ",CHAR(34),INDEX(SamplingFeatures[Elevation_m],$A1153),CHAR(34),
", ElevationDatumCV:  ",CHAR(34),ElevationDatum,CHAR(34),"}"))</f>
        <v>#REF!</v>
      </c>
      <c r="L1153" t="e">
        <f>IF(INDEX(SamplingFeatures[Sampling Feature Type],$A1153)&lt;&gt;"Site","",
CONCATENATE("  - &amp;SiteID",TEXT(SUMPRODUCT(--($L$3:$L1152&lt;&gt;"")),"0000"),
" {","SamplingFeatureID:  *SamplingFeatureID",TEXT($A1153,"0000"),
", SiteTypeCV:  ",CHAR(34),INDEX(Sites[Site Type],$A1153),CHAR(34),
", Latitude:  ",INDEX(Sites[Latitude],$A1153),
", Longitude:  ",INDEX(Sites[Longitude],$A1153),
", SRSName:  ",CHAR(34),LatLonDatum,CHAR(34),"}"))</f>
        <v>#REF!</v>
      </c>
      <c r="M1153" t="e">
        <f>IF(INDEX(SamplingFeatures[Sampling Feature Type],$A1153)&lt;&gt;"Specimen","",
CONCATENATE("  - &amp;SpecimenID",TEXT(SUMPRODUCT(--($M$3:$M1152&lt;&gt;"")),"0000"),
" {","SamplingFeatureID:  *SamplingFeatureID",TEXT($A1153,"0000"),
", SpecimenTypeCV:  ",CHAR(34),INDEX(Specimens[Specimen Type],$A1153),CHAR(34),
", SpecimenMediumCV:  ",INDEX(Specimens[Specimen Medium],$A1153),
", IsFieldSpecimen:  ",CHAR(34),INDEX(Specimens[Is Field Specimen?],$A1153),CHAR(34),"}"))</f>
        <v>#REF!</v>
      </c>
      <c r="N1153" t="e">
        <f>IF(COUNTA(SpatialOffsets[])=0,"", IF(INDEX(SpatialOffsets[Spatial Offset Type],$A1153)="","",
CONCATENATE("  - &amp;SpatialOffsetID",TEXT($A1153,"0000"),
" {","SpatialOffsetTypeCV:  ",CHAR(34),INDEX(SpatialOffsets[Spatial Offset Type],$A1153),CHAR(34),
", Offset1Value:  ",INDEX(SpatialOffsets[Offset 1 Value],$A1153),
", Offset1UnitID:  ",CHAR(34),INDEX(SpatialOffsets[Offset 1 Unit],$A1153),CHAR(34),
", Offset2Value:  ",INDEX(SpatialOffsets[Offset 2 Value],$A1153),
", Offset2UnitID:  ",CHAR(34),INDEX(SpatialOffsets[Offset 2 Unit],$A1153),CHAR(34),
", Offset3Value:  ",INDEX(SpatialOffsets[Offset 3 Value],$A1153),
", Offset3UnitID:  ",CHAR(34),INDEX(SpatialOffsets[Offset 3 Unit],$A1153),CHAR(34),,"}")))</f>
        <v>#REF!</v>
      </c>
      <c r="O1153" t="e">
        <f>IF(COUNTA(RelatedFeatures[])=0,"", IF(INDEX(RelatedFeatures[First Sampling Feature Code],$A1153)="","",
CONCATENATE("  - &amp;RelationID",TEXT($A1153,"0000"),
" {","SamplingFeatureID:  *SamplingFeatureID",TEXT(MATCH(INDEX(RelatedFeatures[First Sampling Feature Code],$A1153),SamplingFeatures[Feature Code],0),"0000"),
", RelationshipTypeCV:  ",CHAR(34),INDEX(RelatedFeatures[Relationship Type],$A1153),CHAR(34),
", RelatedFeatureID: *SamplingFeatureID",TEXT(MATCH(INDEX(RelatedFeatures[Second Sampling Feature Code],$A1153),SamplingFeatures[Feature Code],0),"0000"),
", SpatialOffsetID:  ",IF(INDEX(RelatedFeatures[Offset Number],$A1153)="","",CONCATENATE("*SpatialOffsetID",TEXT(INDEX(RelatedFeatures[Offset Number],$A1153),"0000"))),"}")))</f>
        <v>#REF!</v>
      </c>
      <c r="P1153" t="e">
        <f>IF(INDEX(Methods[Method Type],$A1153)="","",
CONCATENATE("  - &amp;MethodID",TEXT($A1153,"0000"),
" {","MethodTypeCV:  ",CHAR(34),INDEX(Methods[Method Type],$A1153),CHAR(34),
", MethodCode:  ",CHAR(34),INDEX(Methods[Method Code],$A1153),CHAR(34),
", MethodName:  ",CHAR(34),INDEX(Methods[Method Name],$A1153),CHAR(34),
", MethodDescription:  ",CHAR(34),INDEX(Methods[Method Description],$A1153),CHAR(34),
", MethodLink:  ",CHAR(34),INDEX(Methods[Method Link],$A1153),CHAR(34),
", OrganizationID: *OrganizationID",TEXT(MATCH(INDEX(Methods[Organization Name],$A1153),Organizations[Organization Name],0),"0000"),"}"))</f>
        <v>#REF!</v>
      </c>
      <c r="Q1153" t="e">
        <f>IF(INDEX(Variables[Variable Type],$A1153)="","",
CONCATENATE("  - &amp;VariableID",TEXT($A1153,"0000"),
" {","VariableTypeCV:  ",CHAR(34),INDEX(Variables[Variable Type],$A1153),CHAR(34),
", VariableCode:  ",CHAR(34),INDEX(Variables[Variable Code],$A1153),CHAR(34),
", VariableNameCV:  ",CHAR(34),INDEX(Variables[Variable Name],$A1153),CHAR(34),
", VariableDefinition:  ",CHAR(34),INDEX(Variables[Variable Definition],$A1153),CHAR(34),
", SpecciationCV:  ",CHAR(34),INDEX(Variables[Speciation],$A1153),CHAR(34),
", NoDataValue:  ",CHAR(34),INDEX(Variables[No Data Value],$A1153),CHAR(34),"}"))</f>
        <v>#REF!</v>
      </c>
    </row>
    <row r="1154" spans="1:17" x14ac:dyDescent="0.25">
      <c r="A1154">
        <v>1151</v>
      </c>
      <c r="D1154" t="e">
        <f>IF(INDEX(People[First Name],$A1154)="","",
CONCATENATE("  - &amp;PersonID",TEXT($A1154,"0000"),
" {","PersonFirstName:  ",CHAR(34),INDEX(People[First Name],$A1154),CHAR(34),
", PersonMiddleName:  ",CHAR(34),INDEX(People[Middle Name],$A1154),CHAR(34),
", PersonLastName:  ",CHAR(34),INDEX(People[Last Name],$A1154),CHAR(34),"}"))</f>
        <v>#REF!</v>
      </c>
      <c r="E1154" t="e">
        <f>IF(INDEX(Organizations[Organization Type '[CV']],$A1154)="","",
CONCATENATE("  - &amp;OrganizationID",TEXT($A1154,"0000"),
" {","OrganizationTypeCV:  ",CHAR(34),INDEX(Organizations[Organization Type '[CV']],$A1154),CHAR(34),
", OrganizationCode:  ",CHAR(34),INDEX(Organizations[Organization Code],$A1154),CHAR(34),
", OrganizationName:  ",CHAR(34),INDEX(Organizations[Organization Name],$A1154),CHAR(34),
", OrganizationDescription:  ",CHAR(34),INDEX(Organizations[Organization Description],$A1154),CHAR(34),
", OrganizationLink:  ",CHAR(34),INDEX(Organizations[Organization Link],$A1154),CHAR(34),"}"))</f>
        <v>#REF!</v>
      </c>
      <c r="F1154" t="e">
        <f>IF(INDEX(People[First Name],$A1154)="","",
CONCATENATE("  - &amp;AffiliationID",TEXT($A1154,"0000"),
" {PersonID: *PersonID",TEXT($A1154,"0000"),
", OrganizationID: *OrganizationID",TEXT(MATCH(INDEX(People[Organization Name],$A1154),Organizations[Organization Name],0),"0000"),
", IsPrimaryOrganizationContact: , AffiliationStartDate: , AffiliationEndDate: , PrimaryPhone: ",
", PrimaryEmail: ",CHAR(34),INDEX(People[Primary Email],$A1154),CHAR(34),
", PrimaryAddress: ",CHAR(34),INDEX(People[Primary Address],$A1154),CHAR(34),
", PersonLink: }"))</f>
        <v>#REF!</v>
      </c>
      <c r="H1154" t="e">
        <f>IF(COUNTA(CitationInformation)=0,"",IF(INDEX(AuthorList[Author Name],$A1154)="","",
CONCATENATE("  - &amp;AuthorListID",TEXT($A1154,"0000"),
"  {CitationID: *CitationID0001",
", PersonID: *PersonID",TEXT(MATCH(INDEX(AuthorList[Author Name],$A1154),People[Full Name],0),"0000"),
", AuthorOrder: ",INDEX(AuthorList[Author Number],$A1154),"}")))</f>
        <v>#REF!</v>
      </c>
      <c r="K1154" t="e">
        <f>IF(INDEX(SamplingFeatures[Feature Code],$A1154)="","",
CONCATENATE("  - &amp;SamplingFeatureID",TEXT($A1154,"0000"),
" {","SamplingFeatureUUID:  ",CHAR(34),INDEX(SamplingFeatures[Sampling Feature UUID],$A1154),CHAR(34),
", SamplingFeatureTypeCV:  ",CHAR(34),INDEX(SamplingFeatures[Sampling Feature Type],$A1154),CHAR(34),
", SamplingFeatureCode:  ",CHAR(34),INDEX(SamplingFeatures[Feature Code],$A1154),CHAR(34),
", SamplingFeatureName:  ",CHAR(34),INDEX(SamplingFeatures[Feature Name],$A1154),CHAR(34),
", SamplingFeatureDescription:  ",CHAR(34),INDEX(SamplingFeatures[Feature Description],$A1154),CHAR(34),
", SamplingFeatureGeotypeCV:  ",CHAR(34),INDEX(SamplingFeatures[Feature Geo Type],$A1154),CHAR(34),
", FeatureGeometry:  ",CHAR(34),INDEX(SamplingFeatures[Feature Geometry],$A1154),CHAR(34),
", Elevation_m:  ",CHAR(34),INDEX(SamplingFeatures[Elevation_m],$A1154),CHAR(34),
", ElevationDatumCV:  ",CHAR(34),ElevationDatum,CHAR(34),"}"))</f>
        <v>#REF!</v>
      </c>
      <c r="L1154" t="e">
        <f>IF(INDEX(SamplingFeatures[Sampling Feature Type],$A1154)&lt;&gt;"Site","",
CONCATENATE("  - &amp;SiteID",TEXT(SUMPRODUCT(--($L$3:$L1153&lt;&gt;"")),"0000"),
" {","SamplingFeatureID:  *SamplingFeatureID",TEXT($A1154,"0000"),
", SiteTypeCV:  ",CHAR(34),INDEX(Sites[Site Type],$A1154),CHAR(34),
", Latitude:  ",INDEX(Sites[Latitude],$A1154),
", Longitude:  ",INDEX(Sites[Longitude],$A1154),
", SRSName:  ",CHAR(34),LatLonDatum,CHAR(34),"}"))</f>
        <v>#REF!</v>
      </c>
      <c r="M1154" t="e">
        <f>IF(INDEX(SamplingFeatures[Sampling Feature Type],$A1154)&lt;&gt;"Specimen","",
CONCATENATE("  - &amp;SpecimenID",TEXT(SUMPRODUCT(--($M$3:$M1153&lt;&gt;"")),"0000"),
" {","SamplingFeatureID:  *SamplingFeatureID",TEXT($A1154,"0000"),
", SpecimenTypeCV:  ",CHAR(34),INDEX(Specimens[Specimen Type],$A1154),CHAR(34),
", SpecimenMediumCV:  ",INDEX(Specimens[Specimen Medium],$A1154),
", IsFieldSpecimen:  ",CHAR(34),INDEX(Specimens[Is Field Specimen?],$A1154),CHAR(34),"}"))</f>
        <v>#REF!</v>
      </c>
      <c r="N1154" t="e">
        <f>IF(COUNTA(SpatialOffsets[])=0,"", IF(INDEX(SpatialOffsets[Spatial Offset Type],$A1154)="","",
CONCATENATE("  - &amp;SpatialOffsetID",TEXT($A1154,"0000"),
" {","SpatialOffsetTypeCV:  ",CHAR(34),INDEX(SpatialOffsets[Spatial Offset Type],$A1154),CHAR(34),
", Offset1Value:  ",INDEX(SpatialOffsets[Offset 1 Value],$A1154),
", Offset1UnitID:  ",CHAR(34),INDEX(SpatialOffsets[Offset 1 Unit],$A1154),CHAR(34),
", Offset2Value:  ",INDEX(SpatialOffsets[Offset 2 Value],$A1154),
", Offset2UnitID:  ",CHAR(34),INDEX(SpatialOffsets[Offset 2 Unit],$A1154),CHAR(34),
", Offset3Value:  ",INDEX(SpatialOffsets[Offset 3 Value],$A1154),
", Offset3UnitID:  ",CHAR(34),INDEX(SpatialOffsets[Offset 3 Unit],$A1154),CHAR(34),,"}")))</f>
        <v>#REF!</v>
      </c>
      <c r="O1154" t="e">
        <f>IF(COUNTA(RelatedFeatures[])=0,"", IF(INDEX(RelatedFeatures[First Sampling Feature Code],$A1154)="","",
CONCATENATE("  - &amp;RelationID",TEXT($A1154,"0000"),
" {","SamplingFeatureID:  *SamplingFeatureID",TEXT(MATCH(INDEX(RelatedFeatures[First Sampling Feature Code],$A1154),SamplingFeatures[Feature Code],0),"0000"),
", RelationshipTypeCV:  ",CHAR(34),INDEX(RelatedFeatures[Relationship Type],$A1154),CHAR(34),
", RelatedFeatureID: *SamplingFeatureID",TEXT(MATCH(INDEX(RelatedFeatures[Second Sampling Feature Code],$A1154),SamplingFeatures[Feature Code],0),"0000"),
", SpatialOffsetID:  ",IF(INDEX(RelatedFeatures[Offset Number],$A1154)="","",CONCATENATE("*SpatialOffsetID",TEXT(INDEX(RelatedFeatures[Offset Number],$A1154),"0000"))),"}")))</f>
        <v>#REF!</v>
      </c>
      <c r="P1154" t="e">
        <f>IF(INDEX(Methods[Method Type],$A1154)="","",
CONCATENATE("  - &amp;MethodID",TEXT($A1154,"0000"),
" {","MethodTypeCV:  ",CHAR(34),INDEX(Methods[Method Type],$A1154),CHAR(34),
", MethodCode:  ",CHAR(34),INDEX(Methods[Method Code],$A1154),CHAR(34),
", MethodName:  ",CHAR(34),INDEX(Methods[Method Name],$A1154),CHAR(34),
", MethodDescription:  ",CHAR(34),INDEX(Methods[Method Description],$A1154),CHAR(34),
", MethodLink:  ",CHAR(34),INDEX(Methods[Method Link],$A1154),CHAR(34),
", OrganizationID: *OrganizationID",TEXT(MATCH(INDEX(Methods[Organization Name],$A1154),Organizations[Organization Name],0),"0000"),"}"))</f>
        <v>#REF!</v>
      </c>
      <c r="Q1154" t="e">
        <f>IF(INDEX(Variables[Variable Type],$A1154)="","",
CONCATENATE("  - &amp;VariableID",TEXT($A1154,"0000"),
" {","VariableTypeCV:  ",CHAR(34),INDEX(Variables[Variable Type],$A1154),CHAR(34),
", VariableCode:  ",CHAR(34),INDEX(Variables[Variable Code],$A1154),CHAR(34),
", VariableNameCV:  ",CHAR(34),INDEX(Variables[Variable Name],$A1154),CHAR(34),
", VariableDefinition:  ",CHAR(34),INDEX(Variables[Variable Definition],$A1154),CHAR(34),
", SpecciationCV:  ",CHAR(34),INDEX(Variables[Speciation],$A1154),CHAR(34),
", NoDataValue:  ",CHAR(34),INDEX(Variables[No Data Value],$A1154),CHAR(34),"}"))</f>
        <v>#REF!</v>
      </c>
    </row>
    <row r="1155" spans="1:17" x14ac:dyDescent="0.25">
      <c r="A1155">
        <v>1152</v>
      </c>
      <c r="D1155" t="e">
        <f>IF(INDEX(People[First Name],$A1155)="","",
CONCATENATE("  - &amp;PersonID",TEXT($A1155,"0000"),
" {","PersonFirstName:  ",CHAR(34),INDEX(People[First Name],$A1155),CHAR(34),
", PersonMiddleName:  ",CHAR(34),INDEX(People[Middle Name],$A1155),CHAR(34),
", PersonLastName:  ",CHAR(34),INDEX(People[Last Name],$A1155),CHAR(34),"}"))</f>
        <v>#REF!</v>
      </c>
      <c r="E1155" t="e">
        <f>IF(INDEX(Organizations[Organization Type '[CV']],$A1155)="","",
CONCATENATE("  - &amp;OrganizationID",TEXT($A1155,"0000"),
" {","OrganizationTypeCV:  ",CHAR(34),INDEX(Organizations[Organization Type '[CV']],$A1155),CHAR(34),
", OrganizationCode:  ",CHAR(34),INDEX(Organizations[Organization Code],$A1155),CHAR(34),
", OrganizationName:  ",CHAR(34),INDEX(Organizations[Organization Name],$A1155),CHAR(34),
", OrganizationDescription:  ",CHAR(34),INDEX(Organizations[Organization Description],$A1155),CHAR(34),
", OrganizationLink:  ",CHAR(34),INDEX(Organizations[Organization Link],$A1155),CHAR(34),"}"))</f>
        <v>#REF!</v>
      </c>
      <c r="F1155" t="e">
        <f>IF(INDEX(People[First Name],$A1155)="","",
CONCATENATE("  - &amp;AffiliationID",TEXT($A1155,"0000"),
" {PersonID: *PersonID",TEXT($A1155,"0000"),
", OrganizationID: *OrganizationID",TEXT(MATCH(INDEX(People[Organization Name],$A1155),Organizations[Organization Name],0),"0000"),
", IsPrimaryOrganizationContact: , AffiliationStartDate: , AffiliationEndDate: , PrimaryPhone: ",
", PrimaryEmail: ",CHAR(34),INDEX(People[Primary Email],$A1155),CHAR(34),
", PrimaryAddress: ",CHAR(34),INDEX(People[Primary Address],$A1155),CHAR(34),
", PersonLink: }"))</f>
        <v>#REF!</v>
      </c>
      <c r="H1155" t="e">
        <f>IF(COUNTA(CitationInformation)=0,"",IF(INDEX(AuthorList[Author Name],$A1155)="","",
CONCATENATE("  - &amp;AuthorListID",TEXT($A1155,"0000"),
"  {CitationID: *CitationID0001",
", PersonID: *PersonID",TEXT(MATCH(INDEX(AuthorList[Author Name],$A1155),People[Full Name],0),"0000"),
", AuthorOrder: ",INDEX(AuthorList[Author Number],$A1155),"}")))</f>
        <v>#REF!</v>
      </c>
      <c r="K1155" t="e">
        <f>IF(INDEX(SamplingFeatures[Feature Code],$A1155)="","",
CONCATENATE("  - &amp;SamplingFeatureID",TEXT($A1155,"0000"),
" {","SamplingFeatureUUID:  ",CHAR(34),INDEX(SamplingFeatures[Sampling Feature UUID],$A1155),CHAR(34),
", SamplingFeatureTypeCV:  ",CHAR(34),INDEX(SamplingFeatures[Sampling Feature Type],$A1155),CHAR(34),
", SamplingFeatureCode:  ",CHAR(34),INDEX(SamplingFeatures[Feature Code],$A1155),CHAR(34),
", SamplingFeatureName:  ",CHAR(34),INDEX(SamplingFeatures[Feature Name],$A1155),CHAR(34),
", SamplingFeatureDescription:  ",CHAR(34),INDEX(SamplingFeatures[Feature Description],$A1155),CHAR(34),
", SamplingFeatureGeotypeCV:  ",CHAR(34),INDEX(SamplingFeatures[Feature Geo Type],$A1155),CHAR(34),
", FeatureGeometry:  ",CHAR(34),INDEX(SamplingFeatures[Feature Geometry],$A1155),CHAR(34),
", Elevation_m:  ",CHAR(34),INDEX(SamplingFeatures[Elevation_m],$A1155),CHAR(34),
", ElevationDatumCV:  ",CHAR(34),ElevationDatum,CHAR(34),"}"))</f>
        <v>#REF!</v>
      </c>
      <c r="L1155" t="e">
        <f>IF(INDEX(SamplingFeatures[Sampling Feature Type],$A1155)&lt;&gt;"Site","",
CONCATENATE("  - &amp;SiteID",TEXT(SUMPRODUCT(--($L$3:$L1154&lt;&gt;"")),"0000"),
" {","SamplingFeatureID:  *SamplingFeatureID",TEXT($A1155,"0000"),
", SiteTypeCV:  ",CHAR(34),INDEX(Sites[Site Type],$A1155),CHAR(34),
", Latitude:  ",INDEX(Sites[Latitude],$A1155),
", Longitude:  ",INDEX(Sites[Longitude],$A1155),
", SRSName:  ",CHAR(34),LatLonDatum,CHAR(34),"}"))</f>
        <v>#REF!</v>
      </c>
      <c r="M1155" t="e">
        <f>IF(INDEX(SamplingFeatures[Sampling Feature Type],$A1155)&lt;&gt;"Specimen","",
CONCATENATE("  - &amp;SpecimenID",TEXT(SUMPRODUCT(--($M$3:$M1154&lt;&gt;"")),"0000"),
" {","SamplingFeatureID:  *SamplingFeatureID",TEXT($A1155,"0000"),
", SpecimenTypeCV:  ",CHAR(34),INDEX(Specimens[Specimen Type],$A1155),CHAR(34),
", SpecimenMediumCV:  ",INDEX(Specimens[Specimen Medium],$A1155),
", IsFieldSpecimen:  ",CHAR(34),INDEX(Specimens[Is Field Specimen?],$A1155),CHAR(34),"}"))</f>
        <v>#REF!</v>
      </c>
      <c r="N1155" t="e">
        <f>IF(COUNTA(SpatialOffsets[])=0,"", IF(INDEX(SpatialOffsets[Spatial Offset Type],$A1155)="","",
CONCATENATE("  - &amp;SpatialOffsetID",TEXT($A1155,"0000"),
" {","SpatialOffsetTypeCV:  ",CHAR(34),INDEX(SpatialOffsets[Spatial Offset Type],$A1155),CHAR(34),
", Offset1Value:  ",INDEX(SpatialOffsets[Offset 1 Value],$A1155),
", Offset1UnitID:  ",CHAR(34),INDEX(SpatialOffsets[Offset 1 Unit],$A1155),CHAR(34),
", Offset2Value:  ",INDEX(SpatialOffsets[Offset 2 Value],$A1155),
", Offset2UnitID:  ",CHAR(34),INDEX(SpatialOffsets[Offset 2 Unit],$A1155),CHAR(34),
", Offset3Value:  ",INDEX(SpatialOffsets[Offset 3 Value],$A1155),
", Offset3UnitID:  ",CHAR(34),INDEX(SpatialOffsets[Offset 3 Unit],$A1155),CHAR(34),,"}")))</f>
        <v>#REF!</v>
      </c>
      <c r="O1155" t="e">
        <f>IF(COUNTA(RelatedFeatures[])=0,"", IF(INDEX(RelatedFeatures[First Sampling Feature Code],$A1155)="","",
CONCATENATE("  - &amp;RelationID",TEXT($A1155,"0000"),
" {","SamplingFeatureID:  *SamplingFeatureID",TEXT(MATCH(INDEX(RelatedFeatures[First Sampling Feature Code],$A1155),SamplingFeatures[Feature Code],0),"0000"),
", RelationshipTypeCV:  ",CHAR(34),INDEX(RelatedFeatures[Relationship Type],$A1155),CHAR(34),
", RelatedFeatureID: *SamplingFeatureID",TEXT(MATCH(INDEX(RelatedFeatures[Second Sampling Feature Code],$A1155),SamplingFeatures[Feature Code],0),"0000"),
", SpatialOffsetID:  ",IF(INDEX(RelatedFeatures[Offset Number],$A1155)="","",CONCATENATE("*SpatialOffsetID",TEXT(INDEX(RelatedFeatures[Offset Number],$A1155),"0000"))),"}")))</f>
        <v>#REF!</v>
      </c>
      <c r="P1155" t="e">
        <f>IF(INDEX(Methods[Method Type],$A1155)="","",
CONCATENATE("  - &amp;MethodID",TEXT($A1155,"0000"),
" {","MethodTypeCV:  ",CHAR(34),INDEX(Methods[Method Type],$A1155),CHAR(34),
", MethodCode:  ",CHAR(34),INDEX(Methods[Method Code],$A1155),CHAR(34),
", MethodName:  ",CHAR(34),INDEX(Methods[Method Name],$A1155),CHAR(34),
", MethodDescription:  ",CHAR(34),INDEX(Methods[Method Description],$A1155),CHAR(34),
", MethodLink:  ",CHAR(34),INDEX(Methods[Method Link],$A1155),CHAR(34),
", OrganizationID: *OrganizationID",TEXT(MATCH(INDEX(Methods[Organization Name],$A1155),Organizations[Organization Name],0),"0000"),"}"))</f>
        <v>#REF!</v>
      </c>
      <c r="Q1155" t="e">
        <f>IF(INDEX(Variables[Variable Type],$A1155)="","",
CONCATENATE("  - &amp;VariableID",TEXT($A1155,"0000"),
" {","VariableTypeCV:  ",CHAR(34),INDEX(Variables[Variable Type],$A1155),CHAR(34),
", VariableCode:  ",CHAR(34),INDEX(Variables[Variable Code],$A1155),CHAR(34),
", VariableNameCV:  ",CHAR(34),INDEX(Variables[Variable Name],$A1155),CHAR(34),
", VariableDefinition:  ",CHAR(34),INDEX(Variables[Variable Definition],$A1155),CHAR(34),
", SpecciationCV:  ",CHAR(34),INDEX(Variables[Speciation],$A1155),CHAR(34),
", NoDataValue:  ",CHAR(34),INDEX(Variables[No Data Value],$A1155),CHAR(34),"}"))</f>
        <v>#REF!</v>
      </c>
    </row>
    <row r="1156" spans="1:17" x14ac:dyDescent="0.25">
      <c r="A1156">
        <v>1153</v>
      </c>
      <c r="D1156" t="e">
        <f>IF(INDEX(People[First Name],$A1156)="","",
CONCATENATE("  - &amp;PersonID",TEXT($A1156,"0000"),
" {","PersonFirstName:  ",CHAR(34),INDEX(People[First Name],$A1156),CHAR(34),
", PersonMiddleName:  ",CHAR(34),INDEX(People[Middle Name],$A1156),CHAR(34),
", PersonLastName:  ",CHAR(34),INDEX(People[Last Name],$A1156),CHAR(34),"}"))</f>
        <v>#REF!</v>
      </c>
      <c r="E1156" t="e">
        <f>IF(INDEX(Organizations[Organization Type '[CV']],$A1156)="","",
CONCATENATE("  - &amp;OrganizationID",TEXT($A1156,"0000"),
" {","OrganizationTypeCV:  ",CHAR(34),INDEX(Organizations[Organization Type '[CV']],$A1156),CHAR(34),
", OrganizationCode:  ",CHAR(34),INDEX(Organizations[Organization Code],$A1156),CHAR(34),
", OrganizationName:  ",CHAR(34),INDEX(Organizations[Organization Name],$A1156),CHAR(34),
", OrganizationDescription:  ",CHAR(34),INDEX(Organizations[Organization Description],$A1156),CHAR(34),
", OrganizationLink:  ",CHAR(34),INDEX(Organizations[Organization Link],$A1156),CHAR(34),"}"))</f>
        <v>#REF!</v>
      </c>
      <c r="F1156" t="e">
        <f>IF(INDEX(People[First Name],$A1156)="","",
CONCATENATE("  - &amp;AffiliationID",TEXT($A1156,"0000"),
" {PersonID: *PersonID",TEXT($A1156,"0000"),
", OrganizationID: *OrganizationID",TEXT(MATCH(INDEX(People[Organization Name],$A1156),Organizations[Organization Name],0),"0000"),
", IsPrimaryOrganizationContact: , AffiliationStartDate: , AffiliationEndDate: , PrimaryPhone: ",
", PrimaryEmail: ",CHAR(34),INDEX(People[Primary Email],$A1156),CHAR(34),
", PrimaryAddress: ",CHAR(34),INDEX(People[Primary Address],$A1156),CHAR(34),
", PersonLink: }"))</f>
        <v>#REF!</v>
      </c>
      <c r="H1156" t="e">
        <f>IF(COUNTA(CitationInformation)=0,"",IF(INDEX(AuthorList[Author Name],$A1156)="","",
CONCATENATE("  - &amp;AuthorListID",TEXT($A1156,"0000"),
"  {CitationID: *CitationID0001",
", PersonID: *PersonID",TEXT(MATCH(INDEX(AuthorList[Author Name],$A1156),People[Full Name],0),"0000"),
", AuthorOrder: ",INDEX(AuthorList[Author Number],$A1156),"}")))</f>
        <v>#REF!</v>
      </c>
      <c r="K1156" t="e">
        <f>IF(INDEX(SamplingFeatures[Feature Code],$A1156)="","",
CONCATENATE("  - &amp;SamplingFeatureID",TEXT($A1156,"0000"),
" {","SamplingFeatureUUID:  ",CHAR(34),INDEX(SamplingFeatures[Sampling Feature UUID],$A1156),CHAR(34),
", SamplingFeatureTypeCV:  ",CHAR(34),INDEX(SamplingFeatures[Sampling Feature Type],$A1156),CHAR(34),
", SamplingFeatureCode:  ",CHAR(34),INDEX(SamplingFeatures[Feature Code],$A1156),CHAR(34),
", SamplingFeatureName:  ",CHAR(34),INDEX(SamplingFeatures[Feature Name],$A1156),CHAR(34),
", SamplingFeatureDescription:  ",CHAR(34),INDEX(SamplingFeatures[Feature Description],$A1156),CHAR(34),
", SamplingFeatureGeotypeCV:  ",CHAR(34),INDEX(SamplingFeatures[Feature Geo Type],$A1156),CHAR(34),
", FeatureGeometry:  ",CHAR(34),INDEX(SamplingFeatures[Feature Geometry],$A1156),CHAR(34),
", Elevation_m:  ",CHAR(34),INDEX(SamplingFeatures[Elevation_m],$A1156),CHAR(34),
", ElevationDatumCV:  ",CHAR(34),ElevationDatum,CHAR(34),"}"))</f>
        <v>#REF!</v>
      </c>
      <c r="L1156" t="e">
        <f>IF(INDEX(SamplingFeatures[Sampling Feature Type],$A1156)&lt;&gt;"Site","",
CONCATENATE("  - &amp;SiteID",TEXT(SUMPRODUCT(--($L$3:$L1155&lt;&gt;"")),"0000"),
" {","SamplingFeatureID:  *SamplingFeatureID",TEXT($A1156,"0000"),
", SiteTypeCV:  ",CHAR(34),INDEX(Sites[Site Type],$A1156),CHAR(34),
", Latitude:  ",INDEX(Sites[Latitude],$A1156),
", Longitude:  ",INDEX(Sites[Longitude],$A1156),
", SRSName:  ",CHAR(34),LatLonDatum,CHAR(34),"}"))</f>
        <v>#REF!</v>
      </c>
      <c r="M1156" t="e">
        <f>IF(INDEX(SamplingFeatures[Sampling Feature Type],$A1156)&lt;&gt;"Specimen","",
CONCATENATE("  - &amp;SpecimenID",TEXT(SUMPRODUCT(--($M$3:$M1155&lt;&gt;"")),"0000"),
" {","SamplingFeatureID:  *SamplingFeatureID",TEXT($A1156,"0000"),
", SpecimenTypeCV:  ",CHAR(34),INDEX(Specimens[Specimen Type],$A1156),CHAR(34),
", SpecimenMediumCV:  ",INDEX(Specimens[Specimen Medium],$A1156),
", IsFieldSpecimen:  ",CHAR(34),INDEX(Specimens[Is Field Specimen?],$A1156),CHAR(34),"}"))</f>
        <v>#REF!</v>
      </c>
      <c r="N1156" t="e">
        <f>IF(COUNTA(SpatialOffsets[])=0,"", IF(INDEX(SpatialOffsets[Spatial Offset Type],$A1156)="","",
CONCATENATE("  - &amp;SpatialOffsetID",TEXT($A1156,"0000"),
" {","SpatialOffsetTypeCV:  ",CHAR(34),INDEX(SpatialOffsets[Spatial Offset Type],$A1156),CHAR(34),
", Offset1Value:  ",INDEX(SpatialOffsets[Offset 1 Value],$A1156),
", Offset1UnitID:  ",CHAR(34),INDEX(SpatialOffsets[Offset 1 Unit],$A1156),CHAR(34),
", Offset2Value:  ",INDEX(SpatialOffsets[Offset 2 Value],$A1156),
", Offset2UnitID:  ",CHAR(34),INDEX(SpatialOffsets[Offset 2 Unit],$A1156),CHAR(34),
", Offset3Value:  ",INDEX(SpatialOffsets[Offset 3 Value],$A1156),
", Offset3UnitID:  ",CHAR(34),INDEX(SpatialOffsets[Offset 3 Unit],$A1156),CHAR(34),,"}")))</f>
        <v>#REF!</v>
      </c>
      <c r="O1156" t="e">
        <f>IF(COUNTA(RelatedFeatures[])=0,"", IF(INDEX(RelatedFeatures[First Sampling Feature Code],$A1156)="","",
CONCATENATE("  - &amp;RelationID",TEXT($A1156,"0000"),
" {","SamplingFeatureID:  *SamplingFeatureID",TEXT(MATCH(INDEX(RelatedFeatures[First Sampling Feature Code],$A1156),SamplingFeatures[Feature Code],0),"0000"),
", RelationshipTypeCV:  ",CHAR(34),INDEX(RelatedFeatures[Relationship Type],$A1156),CHAR(34),
", RelatedFeatureID: *SamplingFeatureID",TEXT(MATCH(INDEX(RelatedFeatures[Second Sampling Feature Code],$A1156),SamplingFeatures[Feature Code],0),"0000"),
", SpatialOffsetID:  ",IF(INDEX(RelatedFeatures[Offset Number],$A1156)="","",CONCATENATE("*SpatialOffsetID",TEXT(INDEX(RelatedFeatures[Offset Number],$A1156),"0000"))),"}")))</f>
        <v>#REF!</v>
      </c>
      <c r="P1156" t="e">
        <f>IF(INDEX(Methods[Method Type],$A1156)="","",
CONCATENATE("  - &amp;MethodID",TEXT($A1156,"0000"),
" {","MethodTypeCV:  ",CHAR(34),INDEX(Methods[Method Type],$A1156),CHAR(34),
", MethodCode:  ",CHAR(34),INDEX(Methods[Method Code],$A1156),CHAR(34),
", MethodName:  ",CHAR(34),INDEX(Methods[Method Name],$A1156),CHAR(34),
", MethodDescription:  ",CHAR(34),INDEX(Methods[Method Description],$A1156),CHAR(34),
", MethodLink:  ",CHAR(34),INDEX(Methods[Method Link],$A1156),CHAR(34),
", OrganizationID: *OrganizationID",TEXT(MATCH(INDEX(Methods[Organization Name],$A1156),Organizations[Organization Name],0),"0000"),"}"))</f>
        <v>#REF!</v>
      </c>
      <c r="Q1156" t="e">
        <f>IF(INDEX(Variables[Variable Type],$A1156)="","",
CONCATENATE("  - &amp;VariableID",TEXT($A1156,"0000"),
" {","VariableTypeCV:  ",CHAR(34),INDEX(Variables[Variable Type],$A1156),CHAR(34),
", VariableCode:  ",CHAR(34),INDEX(Variables[Variable Code],$A1156),CHAR(34),
", VariableNameCV:  ",CHAR(34),INDEX(Variables[Variable Name],$A1156),CHAR(34),
", VariableDefinition:  ",CHAR(34),INDEX(Variables[Variable Definition],$A1156),CHAR(34),
", SpecciationCV:  ",CHAR(34),INDEX(Variables[Speciation],$A1156),CHAR(34),
", NoDataValue:  ",CHAR(34),INDEX(Variables[No Data Value],$A1156),CHAR(34),"}"))</f>
        <v>#REF!</v>
      </c>
    </row>
    <row r="1157" spans="1:17" x14ac:dyDescent="0.25">
      <c r="A1157">
        <v>1154</v>
      </c>
      <c r="D1157" t="e">
        <f>IF(INDEX(People[First Name],$A1157)="","",
CONCATENATE("  - &amp;PersonID",TEXT($A1157,"0000"),
" {","PersonFirstName:  ",CHAR(34),INDEX(People[First Name],$A1157),CHAR(34),
", PersonMiddleName:  ",CHAR(34),INDEX(People[Middle Name],$A1157),CHAR(34),
", PersonLastName:  ",CHAR(34),INDEX(People[Last Name],$A1157),CHAR(34),"}"))</f>
        <v>#REF!</v>
      </c>
      <c r="E1157" t="e">
        <f>IF(INDEX(Organizations[Organization Type '[CV']],$A1157)="","",
CONCATENATE("  - &amp;OrganizationID",TEXT($A1157,"0000"),
" {","OrganizationTypeCV:  ",CHAR(34),INDEX(Organizations[Organization Type '[CV']],$A1157),CHAR(34),
", OrganizationCode:  ",CHAR(34),INDEX(Organizations[Organization Code],$A1157),CHAR(34),
", OrganizationName:  ",CHAR(34),INDEX(Organizations[Organization Name],$A1157),CHAR(34),
", OrganizationDescription:  ",CHAR(34),INDEX(Organizations[Organization Description],$A1157),CHAR(34),
", OrganizationLink:  ",CHAR(34),INDEX(Organizations[Organization Link],$A1157),CHAR(34),"}"))</f>
        <v>#REF!</v>
      </c>
      <c r="F1157" t="e">
        <f>IF(INDEX(People[First Name],$A1157)="","",
CONCATENATE("  - &amp;AffiliationID",TEXT($A1157,"0000"),
" {PersonID: *PersonID",TEXT($A1157,"0000"),
", OrganizationID: *OrganizationID",TEXT(MATCH(INDEX(People[Organization Name],$A1157),Organizations[Organization Name],0),"0000"),
", IsPrimaryOrganizationContact: , AffiliationStartDate: , AffiliationEndDate: , PrimaryPhone: ",
", PrimaryEmail: ",CHAR(34),INDEX(People[Primary Email],$A1157),CHAR(34),
", PrimaryAddress: ",CHAR(34),INDEX(People[Primary Address],$A1157),CHAR(34),
", PersonLink: }"))</f>
        <v>#REF!</v>
      </c>
      <c r="H1157" t="e">
        <f>IF(COUNTA(CitationInformation)=0,"",IF(INDEX(AuthorList[Author Name],$A1157)="","",
CONCATENATE("  - &amp;AuthorListID",TEXT($A1157,"0000"),
"  {CitationID: *CitationID0001",
", PersonID: *PersonID",TEXT(MATCH(INDEX(AuthorList[Author Name],$A1157),People[Full Name],0),"0000"),
", AuthorOrder: ",INDEX(AuthorList[Author Number],$A1157),"}")))</f>
        <v>#REF!</v>
      </c>
      <c r="K1157" t="e">
        <f>IF(INDEX(SamplingFeatures[Feature Code],$A1157)="","",
CONCATENATE("  - &amp;SamplingFeatureID",TEXT($A1157,"0000"),
" {","SamplingFeatureUUID:  ",CHAR(34),INDEX(SamplingFeatures[Sampling Feature UUID],$A1157),CHAR(34),
", SamplingFeatureTypeCV:  ",CHAR(34),INDEX(SamplingFeatures[Sampling Feature Type],$A1157),CHAR(34),
", SamplingFeatureCode:  ",CHAR(34),INDEX(SamplingFeatures[Feature Code],$A1157),CHAR(34),
", SamplingFeatureName:  ",CHAR(34),INDEX(SamplingFeatures[Feature Name],$A1157),CHAR(34),
", SamplingFeatureDescription:  ",CHAR(34),INDEX(SamplingFeatures[Feature Description],$A1157),CHAR(34),
", SamplingFeatureGeotypeCV:  ",CHAR(34),INDEX(SamplingFeatures[Feature Geo Type],$A1157),CHAR(34),
", FeatureGeometry:  ",CHAR(34),INDEX(SamplingFeatures[Feature Geometry],$A1157),CHAR(34),
", Elevation_m:  ",CHAR(34),INDEX(SamplingFeatures[Elevation_m],$A1157),CHAR(34),
", ElevationDatumCV:  ",CHAR(34),ElevationDatum,CHAR(34),"}"))</f>
        <v>#REF!</v>
      </c>
      <c r="L1157" t="e">
        <f>IF(INDEX(SamplingFeatures[Sampling Feature Type],$A1157)&lt;&gt;"Site","",
CONCATENATE("  - &amp;SiteID",TEXT(SUMPRODUCT(--($L$3:$L1156&lt;&gt;"")),"0000"),
" {","SamplingFeatureID:  *SamplingFeatureID",TEXT($A1157,"0000"),
", SiteTypeCV:  ",CHAR(34),INDEX(Sites[Site Type],$A1157),CHAR(34),
", Latitude:  ",INDEX(Sites[Latitude],$A1157),
", Longitude:  ",INDEX(Sites[Longitude],$A1157),
", SRSName:  ",CHAR(34),LatLonDatum,CHAR(34),"}"))</f>
        <v>#REF!</v>
      </c>
      <c r="M1157" t="e">
        <f>IF(INDEX(SamplingFeatures[Sampling Feature Type],$A1157)&lt;&gt;"Specimen","",
CONCATENATE("  - &amp;SpecimenID",TEXT(SUMPRODUCT(--($M$3:$M1156&lt;&gt;"")),"0000"),
" {","SamplingFeatureID:  *SamplingFeatureID",TEXT($A1157,"0000"),
", SpecimenTypeCV:  ",CHAR(34),INDEX(Specimens[Specimen Type],$A1157),CHAR(34),
", SpecimenMediumCV:  ",INDEX(Specimens[Specimen Medium],$A1157),
", IsFieldSpecimen:  ",CHAR(34),INDEX(Specimens[Is Field Specimen?],$A1157),CHAR(34),"}"))</f>
        <v>#REF!</v>
      </c>
      <c r="N1157" t="e">
        <f>IF(COUNTA(SpatialOffsets[])=0,"", IF(INDEX(SpatialOffsets[Spatial Offset Type],$A1157)="","",
CONCATENATE("  - &amp;SpatialOffsetID",TEXT($A1157,"0000"),
" {","SpatialOffsetTypeCV:  ",CHAR(34),INDEX(SpatialOffsets[Spatial Offset Type],$A1157),CHAR(34),
", Offset1Value:  ",INDEX(SpatialOffsets[Offset 1 Value],$A1157),
", Offset1UnitID:  ",CHAR(34),INDEX(SpatialOffsets[Offset 1 Unit],$A1157),CHAR(34),
", Offset2Value:  ",INDEX(SpatialOffsets[Offset 2 Value],$A1157),
", Offset2UnitID:  ",CHAR(34),INDEX(SpatialOffsets[Offset 2 Unit],$A1157),CHAR(34),
", Offset3Value:  ",INDEX(SpatialOffsets[Offset 3 Value],$A1157),
", Offset3UnitID:  ",CHAR(34),INDEX(SpatialOffsets[Offset 3 Unit],$A1157),CHAR(34),,"}")))</f>
        <v>#REF!</v>
      </c>
      <c r="O1157" t="e">
        <f>IF(COUNTA(RelatedFeatures[])=0,"", IF(INDEX(RelatedFeatures[First Sampling Feature Code],$A1157)="","",
CONCATENATE("  - &amp;RelationID",TEXT($A1157,"0000"),
" {","SamplingFeatureID:  *SamplingFeatureID",TEXT(MATCH(INDEX(RelatedFeatures[First Sampling Feature Code],$A1157),SamplingFeatures[Feature Code],0),"0000"),
", RelationshipTypeCV:  ",CHAR(34),INDEX(RelatedFeatures[Relationship Type],$A1157),CHAR(34),
", RelatedFeatureID: *SamplingFeatureID",TEXT(MATCH(INDEX(RelatedFeatures[Second Sampling Feature Code],$A1157),SamplingFeatures[Feature Code],0),"0000"),
", SpatialOffsetID:  ",IF(INDEX(RelatedFeatures[Offset Number],$A1157)="","",CONCATENATE("*SpatialOffsetID",TEXT(INDEX(RelatedFeatures[Offset Number],$A1157),"0000"))),"}")))</f>
        <v>#REF!</v>
      </c>
      <c r="P1157" t="e">
        <f>IF(INDEX(Methods[Method Type],$A1157)="","",
CONCATENATE("  - &amp;MethodID",TEXT($A1157,"0000"),
" {","MethodTypeCV:  ",CHAR(34),INDEX(Methods[Method Type],$A1157),CHAR(34),
", MethodCode:  ",CHAR(34),INDEX(Methods[Method Code],$A1157),CHAR(34),
", MethodName:  ",CHAR(34),INDEX(Methods[Method Name],$A1157),CHAR(34),
", MethodDescription:  ",CHAR(34),INDEX(Methods[Method Description],$A1157),CHAR(34),
", MethodLink:  ",CHAR(34),INDEX(Methods[Method Link],$A1157),CHAR(34),
", OrganizationID: *OrganizationID",TEXT(MATCH(INDEX(Methods[Organization Name],$A1157),Organizations[Organization Name],0),"0000"),"}"))</f>
        <v>#REF!</v>
      </c>
      <c r="Q1157" t="e">
        <f>IF(INDEX(Variables[Variable Type],$A1157)="","",
CONCATENATE("  - &amp;VariableID",TEXT($A1157,"0000"),
" {","VariableTypeCV:  ",CHAR(34),INDEX(Variables[Variable Type],$A1157),CHAR(34),
", VariableCode:  ",CHAR(34),INDEX(Variables[Variable Code],$A1157),CHAR(34),
", VariableNameCV:  ",CHAR(34),INDEX(Variables[Variable Name],$A1157),CHAR(34),
", VariableDefinition:  ",CHAR(34),INDEX(Variables[Variable Definition],$A1157),CHAR(34),
", SpecciationCV:  ",CHAR(34),INDEX(Variables[Speciation],$A1157),CHAR(34),
", NoDataValue:  ",CHAR(34),INDEX(Variables[No Data Value],$A1157),CHAR(34),"}"))</f>
        <v>#REF!</v>
      </c>
    </row>
    <row r="1158" spans="1:17" x14ac:dyDescent="0.25">
      <c r="A1158">
        <v>1155</v>
      </c>
      <c r="D1158" t="e">
        <f>IF(INDEX(People[First Name],$A1158)="","",
CONCATENATE("  - &amp;PersonID",TEXT($A1158,"0000"),
" {","PersonFirstName:  ",CHAR(34),INDEX(People[First Name],$A1158),CHAR(34),
", PersonMiddleName:  ",CHAR(34),INDEX(People[Middle Name],$A1158),CHAR(34),
", PersonLastName:  ",CHAR(34),INDEX(People[Last Name],$A1158),CHAR(34),"}"))</f>
        <v>#REF!</v>
      </c>
      <c r="E1158" t="e">
        <f>IF(INDEX(Organizations[Organization Type '[CV']],$A1158)="","",
CONCATENATE("  - &amp;OrganizationID",TEXT($A1158,"0000"),
" {","OrganizationTypeCV:  ",CHAR(34),INDEX(Organizations[Organization Type '[CV']],$A1158),CHAR(34),
", OrganizationCode:  ",CHAR(34),INDEX(Organizations[Organization Code],$A1158),CHAR(34),
", OrganizationName:  ",CHAR(34),INDEX(Organizations[Organization Name],$A1158),CHAR(34),
", OrganizationDescription:  ",CHAR(34),INDEX(Organizations[Organization Description],$A1158),CHAR(34),
", OrganizationLink:  ",CHAR(34),INDEX(Organizations[Organization Link],$A1158),CHAR(34),"}"))</f>
        <v>#REF!</v>
      </c>
      <c r="F1158" t="e">
        <f>IF(INDEX(People[First Name],$A1158)="","",
CONCATENATE("  - &amp;AffiliationID",TEXT($A1158,"0000"),
" {PersonID: *PersonID",TEXT($A1158,"0000"),
", OrganizationID: *OrganizationID",TEXT(MATCH(INDEX(People[Organization Name],$A1158),Organizations[Organization Name],0),"0000"),
", IsPrimaryOrganizationContact: , AffiliationStartDate: , AffiliationEndDate: , PrimaryPhone: ",
", PrimaryEmail: ",CHAR(34),INDEX(People[Primary Email],$A1158),CHAR(34),
", PrimaryAddress: ",CHAR(34),INDEX(People[Primary Address],$A1158),CHAR(34),
", PersonLink: }"))</f>
        <v>#REF!</v>
      </c>
      <c r="H1158" t="e">
        <f>IF(COUNTA(CitationInformation)=0,"",IF(INDEX(AuthorList[Author Name],$A1158)="","",
CONCATENATE("  - &amp;AuthorListID",TEXT($A1158,"0000"),
"  {CitationID: *CitationID0001",
", PersonID: *PersonID",TEXT(MATCH(INDEX(AuthorList[Author Name],$A1158),People[Full Name],0),"0000"),
", AuthorOrder: ",INDEX(AuthorList[Author Number],$A1158),"}")))</f>
        <v>#REF!</v>
      </c>
      <c r="K1158" t="e">
        <f>IF(INDEX(SamplingFeatures[Feature Code],$A1158)="","",
CONCATENATE("  - &amp;SamplingFeatureID",TEXT($A1158,"0000"),
" {","SamplingFeatureUUID:  ",CHAR(34),INDEX(SamplingFeatures[Sampling Feature UUID],$A1158),CHAR(34),
", SamplingFeatureTypeCV:  ",CHAR(34),INDEX(SamplingFeatures[Sampling Feature Type],$A1158),CHAR(34),
", SamplingFeatureCode:  ",CHAR(34),INDEX(SamplingFeatures[Feature Code],$A1158),CHAR(34),
", SamplingFeatureName:  ",CHAR(34),INDEX(SamplingFeatures[Feature Name],$A1158),CHAR(34),
", SamplingFeatureDescription:  ",CHAR(34),INDEX(SamplingFeatures[Feature Description],$A1158),CHAR(34),
", SamplingFeatureGeotypeCV:  ",CHAR(34),INDEX(SamplingFeatures[Feature Geo Type],$A1158),CHAR(34),
", FeatureGeometry:  ",CHAR(34),INDEX(SamplingFeatures[Feature Geometry],$A1158),CHAR(34),
", Elevation_m:  ",CHAR(34),INDEX(SamplingFeatures[Elevation_m],$A1158),CHAR(34),
", ElevationDatumCV:  ",CHAR(34),ElevationDatum,CHAR(34),"}"))</f>
        <v>#REF!</v>
      </c>
      <c r="L1158" t="e">
        <f>IF(INDEX(SamplingFeatures[Sampling Feature Type],$A1158)&lt;&gt;"Site","",
CONCATENATE("  - &amp;SiteID",TEXT(SUMPRODUCT(--($L$3:$L1157&lt;&gt;"")),"0000"),
" {","SamplingFeatureID:  *SamplingFeatureID",TEXT($A1158,"0000"),
", SiteTypeCV:  ",CHAR(34),INDEX(Sites[Site Type],$A1158),CHAR(34),
", Latitude:  ",INDEX(Sites[Latitude],$A1158),
", Longitude:  ",INDEX(Sites[Longitude],$A1158),
", SRSName:  ",CHAR(34),LatLonDatum,CHAR(34),"}"))</f>
        <v>#REF!</v>
      </c>
      <c r="M1158" t="e">
        <f>IF(INDEX(SamplingFeatures[Sampling Feature Type],$A1158)&lt;&gt;"Specimen","",
CONCATENATE("  - &amp;SpecimenID",TEXT(SUMPRODUCT(--($M$3:$M1157&lt;&gt;"")),"0000"),
" {","SamplingFeatureID:  *SamplingFeatureID",TEXT($A1158,"0000"),
", SpecimenTypeCV:  ",CHAR(34),INDEX(Specimens[Specimen Type],$A1158),CHAR(34),
", SpecimenMediumCV:  ",INDEX(Specimens[Specimen Medium],$A1158),
", IsFieldSpecimen:  ",CHAR(34),INDEX(Specimens[Is Field Specimen?],$A1158),CHAR(34),"}"))</f>
        <v>#REF!</v>
      </c>
      <c r="N1158" t="e">
        <f>IF(COUNTA(SpatialOffsets[])=0,"", IF(INDEX(SpatialOffsets[Spatial Offset Type],$A1158)="","",
CONCATENATE("  - &amp;SpatialOffsetID",TEXT($A1158,"0000"),
" {","SpatialOffsetTypeCV:  ",CHAR(34),INDEX(SpatialOffsets[Spatial Offset Type],$A1158),CHAR(34),
", Offset1Value:  ",INDEX(SpatialOffsets[Offset 1 Value],$A1158),
", Offset1UnitID:  ",CHAR(34),INDEX(SpatialOffsets[Offset 1 Unit],$A1158),CHAR(34),
", Offset2Value:  ",INDEX(SpatialOffsets[Offset 2 Value],$A1158),
", Offset2UnitID:  ",CHAR(34),INDEX(SpatialOffsets[Offset 2 Unit],$A1158),CHAR(34),
", Offset3Value:  ",INDEX(SpatialOffsets[Offset 3 Value],$A1158),
", Offset3UnitID:  ",CHAR(34),INDEX(SpatialOffsets[Offset 3 Unit],$A1158),CHAR(34),,"}")))</f>
        <v>#REF!</v>
      </c>
      <c r="O1158" t="e">
        <f>IF(COUNTA(RelatedFeatures[])=0,"", IF(INDEX(RelatedFeatures[First Sampling Feature Code],$A1158)="","",
CONCATENATE("  - &amp;RelationID",TEXT($A1158,"0000"),
" {","SamplingFeatureID:  *SamplingFeatureID",TEXT(MATCH(INDEX(RelatedFeatures[First Sampling Feature Code],$A1158),SamplingFeatures[Feature Code],0),"0000"),
", RelationshipTypeCV:  ",CHAR(34),INDEX(RelatedFeatures[Relationship Type],$A1158),CHAR(34),
", RelatedFeatureID: *SamplingFeatureID",TEXT(MATCH(INDEX(RelatedFeatures[Second Sampling Feature Code],$A1158),SamplingFeatures[Feature Code],0),"0000"),
", SpatialOffsetID:  ",IF(INDEX(RelatedFeatures[Offset Number],$A1158)="","",CONCATENATE("*SpatialOffsetID",TEXT(INDEX(RelatedFeatures[Offset Number],$A1158),"0000"))),"}")))</f>
        <v>#REF!</v>
      </c>
      <c r="P1158" t="e">
        <f>IF(INDEX(Methods[Method Type],$A1158)="","",
CONCATENATE("  - &amp;MethodID",TEXT($A1158,"0000"),
" {","MethodTypeCV:  ",CHAR(34),INDEX(Methods[Method Type],$A1158),CHAR(34),
", MethodCode:  ",CHAR(34),INDEX(Methods[Method Code],$A1158),CHAR(34),
", MethodName:  ",CHAR(34),INDEX(Methods[Method Name],$A1158),CHAR(34),
", MethodDescription:  ",CHAR(34),INDEX(Methods[Method Description],$A1158),CHAR(34),
", MethodLink:  ",CHAR(34),INDEX(Methods[Method Link],$A1158),CHAR(34),
", OrganizationID: *OrganizationID",TEXT(MATCH(INDEX(Methods[Organization Name],$A1158),Organizations[Organization Name],0),"0000"),"}"))</f>
        <v>#REF!</v>
      </c>
      <c r="Q1158" t="e">
        <f>IF(INDEX(Variables[Variable Type],$A1158)="","",
CONCATENATE("  - &amp;VariableID",TEXT($A1158,"0000"),
" {","VariableTypeCV:  ",CHAR(34),INDEX(Variables[Variable Type],$A1158),CHAR(34),
", VariableCode:  ",CHAR(34),INDEX(Variables[Variable Code],$A1158),CHAR(34),
", VariableNameCV:  ",CHAR(34),INDEX(Variables[Variable Name],$A1158),CHAR(34),
", VariableDefinition:  ",CHAR(34),INDEX(Variables[Variable Definition],$A1158),CHAR(34),
", SpecciationCV:  ",CHAR(34),INDEX(Variables[Speciation],$A1158),CHAR(34),
", NoDataValue:  ",CHAR(34),INDEX(Variables[No Data Value],$A1158),CHAR(34),"}"))</f>
        <v>#REF!</v>
      </c>
    </row>
    <row r="1159" spans="1:17" x14ac:dyDescent="0.25">
      <c r="A1159">
        <v>1156</v>
      </c>
      <c r="D1159" t="e">
        <f>IF(INDEX(People[First Name],$A1159)="","",
CONCATENATE("  - &amp;PersonID",TEXT($A1159,"0000"),
" {","PersonFirstName:  ",CHAR(34),INDEX(People[First Name],$A1159),CHAR(34),
", PersonMiddleName:  ",CHAR(34),INDEX(People[Middle Name],$A1159),CHAR(34),
", PersonLastName:  ",CHAR(34),INDEX(People[Last Name],$A1159),CHAR(34),"}"))</f>
        <v>#REF!</v>
      </c>
      <c r="E1159" t="e">
        <f>IF(INDEX(Organizations[Organization Type '[CV']],$A1159)="","",
CONCATENATE("  - &amp;OrganizationID",TEXT($A1159,"0000"),
" {","OrganizationTypeCV:  ",CHAR(34),INDEX(Organizations[Organization Type '[CV']],$A1159),CHAR(34),
", OrganizationCode:  ",CHAR(34),INDEX(Organizations[Organization Code],$A1159),CHAR(34),
", OrganizationName:  ",CHAR(34),INDEX(Organizations[Organization Name],$A1159),CHAR(34),
", OrganizationDescription:  ",CHAR(34),INDEX(Organizations[Organization Description],$A1159),CHAR(34),
", OrganizationLink:  ",CHAR(34),INDEX(Organizations[Organization Link],$A1159),CHAR(34),"}"))</f>
        <v>#REF!</v>
      </c>
      <c r="F1159" t="e">
        <f>IF(INDEX(People[First Name],$A1159)="","",
CONCATENATE("  - &amp;AffiliationID",TEXT($A1159,"0000"),
" {PersonID: *PersonID",TEXT($A1159,"0000"),
", OrganizationID: *OrganizationID",TEXT(MATCH(INDEX(People[Organization Name],$A1159),Organizations[Organization Name],0),"0000"),
", IsPrimaryOrganizationContact: , AffiliationStartDate: , AffiliationEndDate: , PrimaryPhone: ",
", PrimaryEmail: ",CHAR(34),INDEX(People[Primary Email],$A1159),CHAR(34),
", PrimaryAddress: ",CHAR(34),INDEX(People[Primary Address],$A1159),CHAR(34),
", PersonLink: }"))</f>
        <v>#REF!</v>
      </c>
      <c r="H1159" t="e">
        <f>IF(COUNTA(CitationInformation)=0,"",IF(INDEX(AuthorList[Author Name],$A1159)="","",
CONCATENATE("  - &amp;AuthorListID",TEXT($A1159,"0000"),
"  {CitationID: *CitationID0001",
", PersonID: *PersonID",TEXT(MATCH(INDEX(AuthorList[Author Name],$A1159),People[Full Name],0),"0000"),
", AuthorOrder: ",INDEX(AuthorList[Author Number],$A1159),"}")))</f>
        <v>#REF!</v>
      </c>
      <c r="K1159" t="e">
        <f>IF(INDEX(SamplingFeatures[Feature Code],$A1159)="","",
CONCATENATE("  - &amp;SamplingFeatureID",TEXT($A1159,"0000"),
" {","SamplingFeatureUUID:  ",CHAR(34),INDEX(SamplingFeatures[Sampling Feature UUID],$A1159),CHAR(34),
", SamplingFeatureTypeCV:  ",CHAR(34),INDEX(SamplingFeatures[Sampling Feature Type],$A1159),CHAR(34),
", SamplingFeatureCode:  ",CHAR(34),INDEX(SamplingFeatures[Feature Code],$A1159),CHAR(34),
", SamplingFeatureName:  ",CHAR(34),INDEX(SamplingFeatures[Feature Name],$A1159),CHAR(34),
", SamplingFeatureDescription:  ",CHAR(34),INDEX(SamplingFeatures[Feature Description],$A1159),CHAR(34),
", SamplingFeatureGeotypeCV:  ",CHAR(34),INDEX(SamplingFeatures[Feature Geo Type],$A1159),CHAR(34),
", FeatureGeometry:  ",CHAR(34),INDEX(SamplingFeatures[Feature Geometry],$A1159),CHAR(34),
", Elevation_m:  ",CHAR(34),INDEX(SamplingFeatures[Elevation_m],$A1159),CHAR(34),
", ElevationDatumCV:  ",CHAR(34),ElevationDatum,CHAR(34),"}"))</f>
        <v>#REF!</v>
      </c>
      <c r="L1159" t="e">
        <f>IF(INDEX(SamplingFeatures[Sampling Feature Type],$A1159)&lt;&gt;"Site","",
CONCATENATE("  - &amp;SiteID",TEXT(SUMPRODUCT(--($L$3:$L1158&lt;&gt;"")),"0000"),
" {","SamplingFeatureID:  *SamplingFeatureID",TEXT($A1159,"0000"),
", SiteTypeCV:  ",CHAR(34),INDEX(Sites[Site Type],$A1159),CHAR(34),
", Latitude:  ",INDEX(Sites[Latitude],$A1159),
", Longitude:  ",INDEX(Sites[Longitude],$A1159),
", SRSName:  ",CHAR(34),LatLonDatum,CHAR(34),"}"))</f>
        <v>#REF!</v>
      </c>
      <c r="M1159" t="e">
        <f>IF(INDEX(SamplingFeatures[Sampling Feature Type],$A1159)&lt;&gt;"Specimen","",
CONCATENATE("  - &amp;SpecimenID",TEXT(SUMPRODUCT(--($M$3:$M1158&lt;&gt;"")),"0000"),
" {","SamplingFeatureID:  *SamplingFeatureID",TEXT($A1159,"0000"),
", SpecimenTypeCV:  ",CHAR(34),INDEX(Specimens[Specimen Type],$A1159),CHAR(34),
", SpecimenMediumCV:  ",INDEX(Specimens[Specimen Medium],$A1159),
", IsFieldSpecimen:  ",CHAR(34),INDEX(Specimens[Is Field Specimen?],$A1159),CHAR(34),"}"))</f>
        <v>#REF!</v>
      </c>
      <c r="N1159" t="e">
        <f>IF(COUNTA(SpatialOffsets[])=0,"", IF(INDEX(SpatialOffsets[Spatial Offset Type],$A1159)="","",
CONCATENATE("  - &amp;SpatialOffsetID",TEXT($A1159,"0000"),
" {","SpatialOffsetTypeCV:  ",CHAR(34),INDEX(SpatialOffsets[Spatial Offset Type],$A1159),CHAR(34),
", Offset1Value:  ",INDEX(SpatialOffsets[Offset 1 Value],$A1159),
", Offset1UnitID:  ",CHAR(34),INDEX(SpatialOffsets[Offset 1 Unit],$A1159),CHAR(34),
", Offset2Value:  ",INDEX(SpatialOffsets[Offset 2 Value],$A1159),
", Offset2UnitID:  ",CHAR(34),INDEX(SpatialOffsets[Offset 2 Unit],$A1159),CHAR(34),
", Offset3Value:  ",INDEX(SpatialOffsets[Offset 3 Value],$A1159),
", Offset3UnitID:  ",CHAR(34),INDEX(SpatialOffsets[Offset 3 Unit],$A1159),CHAR(34),,"}")))</f>
        <v>#REF!</v>
      </c>
      <c r="O1159" t="e">
        <f>IF(COUNTA(RelatedFeatures[])=0,"", IF(INDEX(RelatedFeatures[First Sampling Feature Code],$A1159)="","",
CONCATENATE("  - &amp;RelationID",TEXT($A1159,"0000"),
" {","SamplingFeatureID:  *SamplingFeatureID",TEXT(MATCH(INDEX(RelatedFeatures[First Sampling Feature Code],$A1159),SamplingFeatures[Feature Code],0),"0000"),
", RelationshipTypeCV:  ",CHAR(34),INDEX(RelatedFeatures[Relationship Type],$A1159),CHAR(34),
", RelatedFeatureID: *SamplingFeatureID",TEXT(MATCH(INDEX(RelatedFeatures[Second Sampling Feature Code],$A1159),SamplingFeatures[Feature Code],0),"0000"),
", SpatialOffsetID:  ",IF(INDEX(RelatedFeatures[Offset Number],$A1159)="","",CONCATENATE("*SpatialOffsetID",TEXT(INDEX(RelatedFeatures[Offset Number],$A1159),"0000"))),"}")))</f>
        <v>#REF!</v>
      </c>
      <c r="P1159" t="e">
        <f>IF(INDEX(Methods[Method Type],$A1159)="","",
CONCATENATE("  - &amp;MethodID",TEXT($A1159,"0000"),
" {","MethodTypeCV:  ",CHAR(34),INDEX(Methods[Method Type],$A1159),CHAR(34),
", MethodCode:  ",CHAR(34),INDEX(Methods[Method Code],$A1159),CHAR(34),
", MethodName:  ",CHAR(34),INDEX(Methods[Method Name],$A1159),CHAR(34),
", MethodDescription:  ",CHAR(34),INDEX(Methods[Method Description],$A1159),CHAR(34),
", MethodLink:  ",CHAR(34),INDEX(Methods[Method Link],$A1159),CHAR(34),
", OrganizationID: *OrganizationID",TEXT(MATCH(INDEX(Methods[Organization Name],$A1159),Organizations[Organization Name],0),"0000"),"}"))</f>
        <v>#REF!</v>
      </c>
      <c r="Q1159" t="e">
        <f>IF(INDEX(Variables[Variable Type],$A1159)="","",
CONCATENATE("  - &amp;VariableID",TEXT($A1159,"0000"),
" {","VariableTypeCV:  ",CHAR(34),INDEX(Variables[Variable Type],$A1159),CHAR(34),
", VariableCode:  ",CHAR(34),INDEX(Variables[Variable Code],$A1159),CHAR(34),
", VariableNameCV:  ",CHAR(34),INDEX(Variables[Variable Name],$A1159),CHAR(34),
", VariableDefinition:  ",CHAR(34),INDEX(Variables[Variable Definition],$A1159),CHAR(34),
", SpecciationCV:  ",CHAR(34),INDEX(Variables[Speciation],$A1159),CHAR(34),
", NoDataValue:  ",CHAR(34),INDEX(Variables[No Data Value],$A1159),CHAR(34),"}"))</f>
        <v>#REF!</v>
      </c>
    </row>
    <row r="1160" spans="1:17" x14ac:dyDescent="0.25">
      <c r="A1160">
        <v>1157</v>
      </c>
      <c r="D1160" t="e">
        <f>IF(INDEX(People[First Name],$A1160)="","",
CONCATENATE("  - &amp;PersonID",TEXT($A1160,"0000"),
" {","PersonFirstName:  ",CHAR(34),INDEX(People[First Name],$A1160),CHAR(34),
", PersonMiddleName:  ",CHAR(34),INDEX(People[Middle Name],$A1160),CHAR(34),
", PersonLastName:  ",CHAR(34),INDEX(People[Last Name],$A1160),CHAR(34),"}"))</f>
        <v>#REF!</v>
      </c>
      <c r="E1160" t="e">
        <f>IF(INDEX(Organizations[Organization Type '[CV']],$A1160)="","",
CONCATENATE("  - &amp;OrganizationID",TEXT($A1160,"0000"),
" {","OrganizationTypeCV:  ",CHAR(34),INDEX(Organizations[Organization Type '[CV']],$A1160),CHAR(34),
", OrganizationCode:  ",CHAR(34),INDEX(Organizations[Organization Code],$A1160),CHAR(34),
", OrganizationName:  ",CHAR(34),INDEX(Organizations[Organization Name],$A1160),CHAR(34),
", OrganizationDescription:  ",CHAR(34),INDEX(Organizations[Organization Description],$A1160),CHAR(34),
", OrganizationLink:  ",CHAR(34),INDEX(Organizations[Organization Link],$A1160),CHAR(34),"}"))</f>
        <v>#REF!</v>
      </c>
      <c r="F1160" t="e">
        <f>IF(INDEX(People[First Name],$A1160)="","",
CONCATENATE("  - &amp;AffiliationID",TEXT($A1160,"0000"),
" {PersonID: *PersonID",TEXT($A1160,"0000"),
", OrganizationID: *OrganizationID",TEXT(MATCH(INDEX(People[Organization Name],$A1160),Organizations[Organization Name],0),"0000"),
", IsPrimaryOrganizationContact: , AffiliationStartDate: , AffiliationEndDate: , PrimaryPhone: ",
", PrimaryEmail: ",CHAR(34),INDEX(People[Primary Email],$A1160),CHAR(34),
", PrimaryAddress: ",CHAR(34),INDEX(People[Primary Address],$A1160),CHAR(34),
", PersonLink: }"))</f>
        <v>#REF!</v>
      </c>
      <c r="H1160" t="e">
        <f>IF(COUNTA(CitationInformation)=0,"",IF(INDEX(AuthorList[Author Name],$A1160)="","",
CONCATENATE("  - &amp;AuthorListID",TEXT($A1160,"0000"),
"  {CitationID: *CitationID0001",
", PersonID: *PersonID",TEXT(MATCH(INDEX(AuthorList[Author Name],$A1160),People[Full Name],0),"0000"),
", AuthorOrder: ",INDEX(AuthorList[Author Number],$A1160),"}")))</f>
        <v>#REF!</v>
      </c>
      <c r="K1160" t="e">
        <f>IF(INDEX(SamplingFeatures[Feature Code],$A1160)="","",
CONCATENATE("  - &amp;SamplingFeatureID",TEXT($A1160,"0000"),
" {","SamplingFeatureUUID:  ",CHAR(34),INDEX(SamplingFeatures[Sampling Feature UUID],$A1160),CHAR(34),
", SamplingFeatureTypeCV:  ",CHAR(34),INDEX(SamplingFeatures[Sampling Feature Type],$A1160),CHAR(34),
", SamplingFeatureCode:  ",CHAR(34),INDEX(SamplingFeatures[Feature Code],$A1160),CHAR(34),
", SamplingFeatureName:  ",CHAR(34),INDEX(SamplingFeatures[Feature Name],$A1160),CHAR(34),
", SamplingFeatureDescription:  ",CHAR(34),INDEX(SamplingFeatures[Feature Description],$A1160),CHAR(34),
", SamplingFeatureGeotypeCV:  ",CHAR(34),INDEX(SamplingFeatures[Feature Geo Type],$A1160),CHAR(34),
", FeatureGeometry:  ",CHAR(34),INDEX(SamplingFeatures[Feature Geometry],$A1160),CHAR(34),
", Elevation_m:  ",CHAR(34),INDEX(SamplingFeatures[Elevation_m],$A1160),CHAR(34),
", ElevationDatumCV:  ",CHAR(34),ElevationDatum,CHAR(34),"}"))</f>
        <v>#REF!</v>
      </c>
      <c r="L1160" t="e">
        <f>IF(INDEX(SamplingFeatures[Sampling Feature Type],$A1160)&lt;&gt;"Site","",
CONCATENATE("  - &amp;SiteID",TEXT(SUMPRODUCT(--($L$3:$L1159&lt;&gt;"")),"0000"),
" {","SamplingFeatureID:  *SamplingFeatureID",TEXT($A1160,"0000"),
", SiteTypeCV:  ",CHAR(34),INDEX(Sites[Site Type],$A1160),CHAR(34),
", Latitude:  ",INDEX(Sites[Latitude],$A1160),
", Longitude:  ",INDEX(Sites[Longitude],$A1160),
", SRSName:  ",CHAR(34),LatLonDatum,CHAR(34),"}"))</f>
        <v>#REF!</v>
      </c>
      <c r="M1160" t="e">
        <f>IF(INDEX(SamplingFeatures[Sampling Feature Type],$A1160)&lt;&gt;"Specimen","",
CONCATENATE("  - &amp;SpecimenID",TEXT(SUMPRODUCT(--($M$3:$M1159&lt;&gt;"")),"0000"),
" {","SamplingFeatureID:  *SamplingFeatureID",TEXT($A1160,"0000"),
", SpecimenTypeCV:  ",CHAR(34),INDEX(Specimens[Specimen Type],$A1160),CHAR(34),
", SpecimenMediumCV:  ",INDEX(Specimens[Specimen Medium],$A1160),
", IsFieldSpecimen:  ",CHAR(34),INDEX(Specimens[Is Field Specimen?],$A1160),CHAR(34),"}"))</f>
        <v>#REF!</v>
      </c>
      <c r="N1160" t="e">
        <f>IF(COUNTA(SpatialOffsets[])=0,"", IF(INDEX(SpatialOffsets[Spatial Offset Type],$A1160)="","",
CONCATENATE("  - &amp;SpatialOffsetID",TEXT($A1160,"0000"),
" {","SpatialOffsetTypeCV:  ",CHAR(34),INDEX(SpatialOffsets[Spatial Offset Type],$A1160),CHAR(34),
", Offset1Value:  ",INDEX(SpatialOffsets[Offset 1 Value],$A1160),
", Offset1UnitID:  ",CHAR(34),INDEX(SpatialOffsets[Offset 1 Unit],$A1160),CHAR(34),
", Offset2Value:  ",INDEX(SpatialOffsets[Offset 2 Value],$A1160),
", Offset2UnitID:  ",CHAR(34),INDEX(SpatialOffsets[Offset 2 Unit],$A1160),CHAR(34),
", Offset3Value:  ",INDEX(SpatialOffsets[Offset 3 Value],$A1160),
", Offset3UnitID:  ",CHAR(34),INDEX(SpatialOffsets[Offset 3 Unit],$A1160),CHAR(34),,"}")))</f>
        <v>#REF!</v>
      </c>
      <c r="O1160" t="e">
        <f>IF(COUNTA(RelatedFeatures[])=0,"", IF(INDEX(RelatedFeatures[First Sampling Feature Code],$A1160)="","",
CONCATENATE("  - &amp;RelationID",TEXT($A1160,"0000"),
" {","SamplingFeatureID:  *SamplingFeatureID",TEXT(MATCH(INDEX(RelatedFeatures[First Sampling Feature Code],$A1160),SamplingFeatures[Feature Code],0),"0000"),
", RelationshipTypeCV:  ",CHAR(34),INDEX(RelatedFeatures[Relationship Type],$A1160),CHAR(34),
", RelatedFeatureID: *SamplingFeatureID",TEXT(MATCH(INDEX(RelatedFeatures[Second Sampling Feature Code],$A1160),SamplingFeatures[Feature Code],0),"0000"),
", SpatialOffsetID:  ",IF(INDEX(RelatedFeatures[Offset Number],$A1160)="","",CONCATENATE("*SpatialOffsetID",TEXT(INDEX(RelatedFeatures[Offset Number],$A1160),"0000"))),"}")))</f>
        <v>#REF!</v>
      </c>
      <c r="P1160" t="e">
        <f>IF(INDEX(Methods[Method Type],$A1160)="","",
CONCATENATE("  - &amp;MethodID",TEXT($A1160,"0000"),
" {","MethodTypeCV:  ",CHAR(34),INDEX(Methods[Method Type],$A1160),CHAR(34),
", MethodCode:  ",CHAR(34),INDEX(Methods[Method Code],$A1160),CHAR(34),
", MethodName:  ",CHAR(34),INDEX(Methods[Method Name],$A1160),CHAR(34),
", MethodDescription:  ",CHAR(34),INDEX(Methods[Method Description],$A1160),CHAR(34),
", MethodLink:  ",CHAR(34),INDEX(Methods[Method Link],$A1160),CHAR(34),
", OrganizationID: *OrganizationID",TEXT(MATCH(INDEX(Methods[Organization Name],$A1160),Organizations[Organization Name],0),"0000"),"}"))</f>
        <v>#REF!</v>
      </c>
      <c r="Q1160" t="e">
        <f>IF(INDEX(Variables[Variable Type],$A1160)="","",
CONCATENATE("  - &amp;VariableID",TEXT($A1160,"0000"),
" {","VariableTypeCV:  ",CHAR(34),INDEX(Variables[Variable Type],$A1160),CHAR(34),
", VariableCode:  ",CHAR(34),INDEX(Variables[Variable Code],$A1160),CHAR(34),
", VariableNameCV:  ",CHAR(34),INDEX(Variables[Variable Name],$A1160),CHAR(34),
", VariableDefinition:  ",CHAR(34),INDEX(Variables[Variable Definition],$A1160),CHAR(34),
", SpecciationCV:  ",CHAR(34),INDEX(Variables[Speciation],$A1160),CHAR(34),
", NoDataValue:  ",CHAR(34),INDEX(Variables[No Data Value],$A1160),CHAR(34),"}"))</f>
        <v>#REF!</v>
      </c>
    </row>
    <row r="1161" spans="1:17" x14ac:dyDescent="0.25">
      <c r="A1161">
        <v>1158</v>
      </c>
      <c r="D1161" t="e">
        <f>IF(INDEX(People[First Name],$A1161)="","",
CONCATENATE("  - &amp;PersonID",TEXT($A1161,"0000"),
" {","PersonFirstName:  ",CHAR(34),INDEX(People[First Name],$A1161),CHAR(34),
", PersonMiddleName:  ",CHAR(34),INDEX(People[Middle Name],$A1161),CHAR(34),
", PersonLastName:  ",CHAR(34),INDEX(People[Last Name],$A1161),CHAR(34),"}"))</f>
        <v>#REF!</v>
      </c>
      <c r="E1161" t="e">
        <f>IF(INDEX(Organizations[Organization Type '[CV']],$A1161)="","",
CONCATENATE("  - &amp;OrganizationID",TEXT($A1161,"0000"),
" {","OrganizationTypeCV:  ",CHAR(34),INDEX(Organizations[Organization Type '[CV']],$A1161),CHAR(34),
", OrganizationCode:  ",CHAR(34),INDEX(Organizations[Organization Code],$A1161),CHAR(34),
", OrganizationName:  ",CHAR(34),INDEX(Organizations[Organization Name],$A1161),CHAR(34),
", OrganizationDescription:  ",CHAR(34),INDEX(Organizations[Organization Description],$A1161),CHAR(34),
", OrganizationLink:  ",CHAR(34),INDEX(Organizations[Organization Link],$A1161),CHAR(34),"}"))</f>
        <v>#REF!</v>
      </c>
      <c r="F1161" t="e">
        <f>IF(INDEX(People[First Name],$A1161)="","",
CONCATENATE("  - &amp;AffiliationID",TEXT($A1161,"0000"),
" {PersonID: *PersonID",TEXT($A1161,"0000"),
", OrganizationID: *OrganizationID",TEXT(MATCH(INDEX(People[Organization Name],$A1161),Organizations[Organization Name],0),"0000"),
", IsPrimaryOrganizationContact: , AffiliationStartDate: , AffiliationEndDate: , PrimaryPhone: ",
", PrimaryEmail: ",CHAR(34),INDEX(People[Primary Email],$A1161),CHAR(34),
", PrimaryAddress: ",CHAR(34),INDEX(People[Primary Address],$A1161),CHAR(34),
", PersonLink: }"))</f>
        <v>#REF!</v>
      </c>
      <c r="H1161" t="e">
        <f>IF(COUNTA(CitationInformation)=0,"",IF(INDEX(AuthorList[Author Name],$A1161)="","",
CONCATENATE("  - &amp;AuthorListID",TEXT($A1161,"0000"),
"  {CitationID: *CitationID0001",
", PersonID: *PersonID",TEXT(MATCH(INDEX(AuthorList[Author Name],$A1161),People[Full Name],0),"0000"),
", AuthorOrder: ",INDEX(AuthorList[Author Number],$A1161),"}")))</f>
        <v>#REF!</v>
      </c>
      <c r="K1161" t="e">
        <f>IF(INDEX(SamplingFeatures[Feature Code],$A1161)="","",
CONCATENATE("  - &amp;SamplingFeatureID",TEXT($A1161,"0000"),
" {","SamplingFeatureUUID:  ",CHAR(34),INDEX(SamplingFeatures[Sampling Feature UUID],$A1161),CHAR(34),
", SamplingFeatureTypeCV:  ",CHAR(34),INDEX(SamplingFeatures[Sampling Feature Type],$A1161),CHAR(34),
", SamplingFeatureCode:  ",CHAR(34),INDEX(SamplingFeatures[Feature Code],$A1161),CHAR(34),
", SamplingFeatureName:  ",CHAR(34),INDEX(SamplingFeatures[Feature Name],$A1161),CHAR(34),
", SamplingFeatureDescription:  ",CHAR(34),INDEX(SamplingFeatures[Feature Description],$A1161),CHAR(34),
", SamplingFeatureGeotypeCV:  ",CHAR(34),INDEX(SamplingFeatures[Feature Geo Type],$A1161),CHAR(34),
", FeatureGeometry:  ",CHAR(34),INDEX(SamplingFeatures[Feature Geometry],$A1161),CHAR(34),
", Elevation_m:  ",CHAR(34),INDEX(SamplingFeatures[Elevation_m],$A1161),CHAR(34),
", ElevationDatumCV:  ",CHAR(34),ElevationDatum,CHAR(34),"}"))</f>
        <v>#REF!</v>
      </c>
      <c r="L1161" t="e">
        <f>IF(INDEX(SamplingFeatures[Sampling Feature Type],$A1161)&lt;&gt;"Site","",
CONCATENATE("  - &amp;SiteID",TEXT(SUMPRODUCT(--($L$3:$L1160&lt;&gt;"")),"0000"),
" {","SamplingFeatureID:  *SamplingFeatureID",TEXT($A1161,"0000"),
", SiteTypeCV:  ",CHAR(34),INDEX(Sites[Site Type],$A1161),CHAR(34),
", Latitude:  ",INDEX(Sites[Latitude],$A1161),
", Longitude:  ",INDEX(Sites[Longitude],$A1161),
", SRSName:  ",CHAR(34),LatLonDatum,CHAR(34),"}"))</f>
        <v>#REF!</v>
      </c>
      <c r="M1161" t="e">
        <f>IF(INDEX(SamplingFeatures[Sampling Feature Type],$A1161)&lt;&gt;"Specimen","",
CONCATENATE("  - &amp;SpecimenID",TEXT(SUMPRODUCT(--($M$3:$M1160&lt;&gt;"")),"0000"),
" {","SamplingFeatureID:  *SamplingFeatureID",TEXT($A1161,"0000"),
", SpecimenTypeCV:  ",CHAR(34),INDEX(Specimens[Specimen Type],$A1161),CHAR(34),
", SpecimenMediumCV:  ",INDEX(Specimens[Specimen Medium],$A1161),
", IsFieldSpecimen:  ",CHAR(34),INDEX(Specimens[Is Field Specimen?],$A1161),CHAR(34),"}"))</f>
        <v>#REF!</v>
      </c>
      <c r="N1161" t="e">
        <f>IF(COUNTA(SpatialOffsets[])=0,"", IF(INDEX(SpatialOffsets[Spatial Offset Type],$A1161)="","",
CONCATENATE("  - &amp;SpatialOffsetID",TEXT($A1161,"0000"),
" {","SpatialOffsetTypeCV:  ",CHAR(34),INDEX(SpatialOffsets[Spatial Offset Type],$A1161),CHAR(34),
", Offset1Value:  ",INDEX(SpatialOffsets[Offset 1 Value],$A1161),
", Offset1UnitID:  ",CHAR(34),INDEX(SpatialOffsets[Offset 1 Unit],$A1161),CHAR(34),
", Offset2Value:  ",INDEX(SpatialOffsets[Offset 2 Value],$A1161),
", Offset2UnitID:  ",CHAR(34),INDEX(SpatialOffsets[Offset 2 Unit],$A1161),CHAR(34),
", Offset3Value:  ",INDEX(SpatialOffsets[Offset 3 Value],$A1161),
", Offset3UnitID:  ",CHAR(34),INDEX(SpatialOffsets[Offset 3 Unit],$A1161),CHAR(34),,"}")))</f>
        <v>#REF!</v>
      </c>
      <c r="O1161" t="e">
        <f>IF(COUNTA(RelatedFeatures[])=0,"", IF(INDEX(RelatedFeatures[First Sampling Feature Code],$A1161)="","",
CONCATENATE("  - &amp;RelationID",TEXT($A1161,"0000"),
" {","SamplingFeatureID:  *SamplingFeatureID",TEXT(MATCH(INDEX(RelatedFeatures[First Sampling Feature Code],$A1161),SamplingFeatures[Feature Code],0),"0000"),
", RelationshipTypeCV:  ",CHAR(34),INDEX(RelatedFeatures[Relationship Type],$A1161),CHAR(34),
", RelatedFeatureID: *SamplingFeatureID",TEXT(MATCH(INDEX(RelatedFeatures[Second Sampling Feature Code],$A1161),SamplingFeatures[Feature Code],0),"0000"),
", SpatialOffsetID:  ",IF(INDEX(RelatedFeatures[Offset Number],$A1161)="","",CONCATENATE("*SpatialOffsetID",TEXT(INDEX(RelatedFeatures[Offset Number],$A1161),"0000"))),"}")))</f>
        <v>#REF!</v>
      </c>
      <c r="P1161" t="e">
        <f>IF(INDEX(Methods[Method Type],$A1161)="","",
CONCATENATE("  - &amp;MethodID",TEXT($A1161,"0000"),
" {","MethodTypeCV:  ",CHAR(34),INDEX(Methods[Method Type],$A1161),CHAR(34),
", MethodCode:  ",CHAR(34),INDEX(Methods[Method Code],$A1161),CHAR(34),
", MethodName:  ",CHAR(34),INDEX(Methods[Method Name],$A1161),CHAR(34),
", MethodDescription:  ",CHAR(34),INDEX(Methods[Method Description],$A1161),CHAR(34),
", MethodLink:  ",CHAR(34),INDEX(Methods[Method Link],$A1161),CHAR(34),
", OrganizationID: *OrganizationID",TEXT(MATCH(INDEX(Methods[Organization Name],$A1161),Organizations[Organization Name],0),"0000"),"}"))</f>
        <v>#REF!</v>
      </c>
      <c r="Q1161" t="e">
        <f>IF(INDEX(Variables[Variable Type],$A1161)="","",
CONCATENATE("  - &amp;VariableID",TEXT($A1161,"0000"),
" {","VariableTypeCV:  ",CHAR(34),INDEX(Variables[Variable Type],$A1161),CHAR(34),
", VariableCode:  ",CHAR(34),INDEX(Variables[Variable Code],$A1161),CHAR(34),
", VariableNameCV:  ",CHAR(34),INDEX(Variables[Variable Name],$A1161),CHAR(34),
", VariableDefinition:  ",CHAR(34),INDEX(Variables[Variable Definition],$A1161),CHAR(34),
", SpecciationCV:  ",CHAR(34),INDEX(Variables[Speciation],$A1161),CHAR(34),
", NoDataValue:  ",CHAR(34),INDEX(Variables[No Data Value],$A1161),CHAR(34),"}"))</f>
        <v>#REF!</v>
      </c>
    </row>
    <row r="1162" spans="1:17" x14ac:dyDescent="0.25">
      <c r="A1162">
        <v>1159</v>
      </c>
      <c r="D1162" t="e">
        <f>IF(INDEX(People[First Name],$A1162)="","",
CONCATENATE("  - &amp;PersonID",TEXT($A1162,"0000"),
" {","PersonFirstName:  ",CHAR(34),INDEX(People[First Name],$A1162),CHAR(34),
", PersonMiddleName:  ",CHAR(34),INDEX(People[Middle Name],$A1162),CHAR(34),
", PersonLastName:  ",CHAR(34),INDEX(People[Last Name],$A1162),CHAR(34),"}"))</f>
        <v>#REF!</v>
      </c>
      <c r="E1162" t="e">
        <f>IF(INDEX(Organizations[Organization Type '[CV']],$A1162)="","",
CONCATENATE("  - &amp;OrganizationID",TEXT($A1162,"0000"),
" {","OrganizationTypeCV:  ",CHAR(34),INDEX(Organizations[Organization Type '[CV']],$A1162),CHAR(34),
", OrganizationCode:  ",CHAR(34),INDEX(Organizations[Organization Code],$A1162),CHAR(34),
", OrganizationName:  ",CHAR(34),INDEX(Organizations[Organization Name],$A1162),CHAR(34),
", OrganizationDescription:  ",CHAR(34),INDEX(Organizations[Organization Description],$A1162),CHAR(34),
", OrganizationLink:  ",CHAR(34),INDEX(Organizations[Organization Link],$A1162),CHAR(34),"}"))</f>
        <v>#REF!</v>
      </c>
      <c r="F1162" t="e">
        <f>IF(INDEX(People[First Name],$A1162)="","",
CONCATENATE("  - &amp;AffiliationID",TEXT($A1162,"0000"),
" {PersonID: *PersonID",TEXT($A1162,"0000"),
", OrganizationID: *OrganizationID",TEXT(MATCH(INDEX(People[Organization Name],$A1162),Organizations[Organization Name],0),"0000"),
", IsPrimaryOrganizationContact: , AffiliationStartDate: , AffiliationEndDate: , PrimaryPhone: ",
", PrimaryEmail: ",CHAR(34),INDEX(People[Primary Email],$A1162),CHAR(34),
", PrimaryAddress: ",CHAR(34),INDEX(People[Primary Address],$A1162),CHAR(34),
", PersonLink: }"))</f>
        <v>#REF!</v>
      </c>
      <c r="H1162" t="e">
        <f>IF(COUNTA(CitationInformation)=0,"",IF(INDEX(AuthorList[Author Name],$A1162)="","",
CONCATENATE("  - &amp;AuthorListID",TEXT($A1162,"0000"),
"  {CitationID: *CitationID0001",
", PersonID: *PersonID",TEXT(MATCH(INDEX(AuthorList[Author Name],$A1162),People[Full Name],0),"0000"),
", AuthorOrder: ",INDEX(AuthorList[Author Number],$A1162),"}")))</f>
        <v>#REF!</v>
      </c>
      <c r="K1162" t="e">
        <f>IF(INDEX(SamplingFeatures[Feature Code],$A1162)="","",
CONCATENATE("  - &amp;SamplingFeatureID",TEXT($A1162,"0000"),
" {","SamplingFeatureUUID:  ",CHAR(34),INDEX(SamplingFeatures[Sampling Feature UUID],$A1162),CHAR(34),
", SamplingFeatureTypeCV:  ",CHAR(34),INDEX(SamplingFeatures[Sampling Feature Type],$A1162),CHAR(34),
", SamplingFeatureCode:  ",CHAR(34),INDEX(SamplingFeatures[Feature Code],$A1162),CHAR(34),
", SamplingFeatureName:  ",CHAR(34),INDEX(SamplingFeatures[Feature Name],$A1162),CHAR(34),
", SamplingFeatureDescription:  ",CHAR(34),INDEX(SamplingFeatures[Feature Description],$A1162),CHAR(34),
", SamplingFeatureGeotypeCV:  ",CHAR(34),INDEX(SamplingFeatures[Feature Geo Type],$A1162),CHAR(34),
", FeatureGeometry:  ",CHAR(34),INDEX(SamplingFeatures[Feature Geometry],$A1162),CHAR(34),
", Elevation_m:  ",CHAR(34),INDEX(SamplingFeatures[Elevation_m],$A1162),CHAR(34),
", ElevationDatumCV:  ",CHAR(34),ElevationDatum,CHAR(34),"}"))</f>
        <v>#REF!</v>
      </c>
      <c r="L1162" t="e">
        <f>IF(INDEX(SamplingFeatures[Sampling Feature Type],$A1162)&lt;&gt;"Site","",
CONCATENATE("  - &amp;SiteID",TEXT(SUMPRODUCT(--($L$3:$L1161&lt;&gt;"")),"0000"),
" {","SamplingFeatureID:  *SamplingFeatureID",TEXT($A1162,"0000"),
", SiteTypeCV:  ",CHAR(34),INDEX(Sites[Site Type],$A1162),CHAR(34),
", Latitude:  ",INDEX(Sites[Latitude],$A1162),
", Longitude:  ",INDEX(Sites[Longitude],$A1162),
", SRSName:  ",CHAR(34),LatLonDatum,CHAR(34),"}"))</f>
        <v>#REF!</v>
      </c>
      <c r="M1162" t="e">
        <f>IF(INDEX(SamplingFeatures[Sampling Feature Type],$A1162)&lt;&gt;"Specimen","",
CONCATENATE("  - &amp;SpecimenID",TEXT(SUMPRODUCT(--($M$3:$M1161&lt;&gt;"")),"0000"),
" {","SamplingFeatureID:  *SamplingFeatureID",TEXT($A1162,"0000"),
", SpecimenTypeCV:  ",CHAR(34),INDEX(Specimens[Specimen Type],$A1162),CHAR(34),
", SpecimenMediumCV:  ",INDEX(Specimens[Specimen Medium],$A1162),
", IsFieldSpecimen:  ",CHAR(34),INDEX(Specimens[Is Field Specimen?],$A1162),CHAR(34),"}"))</f>
        <v>#REF!</v>
      </c>
      <c r="N1162" t="e">
        <f>IF(COUNTA(SpatialOffsets[])=0,"", IF(INDEX(SpatialOffsets[Spatial Offset Type],$A1162)="","",
CONCATENATE("  - &amp;SpatialOffsetID",TEXT($A1162,"0000"),
" {","SpatialOffsetTypeCV:  ",CHAR(34),INDEX(SpatialOffsets[Spatial Offset Type],$A1162),CHAR(34),
", Offset1Value:  ",INDEX(SpatialOffsets[Offset 1 Value],$A1162),
", Offset1UnitID:  ",CHAR(34),INDEX(SpatialOffsets[Offset 1 Unit],$A1162),CHAR(34),
", Offset2Value:  ",INDEX(SpatialOffsets[Offset 2 Value],$A1162),
", Offset2UnitID:  ",CHAR(34),INDEX(SpatialOffsets[Offset 2 Unit],$A1162),CHAR(34),
", Offset3Value:  ",INDEX(SpatialOffsets[Offset 3 Value],$A1162),
", Offset3UnitID:  ",CHAR(34),INDEX(SpatialOffsets[Offset 3 Unit],$A1162),CHAR(34),,"}")))</f>
        <v>#REF!</v>
      </c>
      <c r="O1162" t="e">
        <f>IF(COUNTA(RelatedFeatures[])=0,"", IF(INDEX(RelatedFeatures[First Sampling Feature Code],$A1162)="","",
CONCATENATE("  - &amp;RelationID",TEXT($A1162,"0000"),
" {","SamplingFeatureID:  *SamplingFeatureID",TEXT(MATCH(INDEX(RelatedFeatures[First Sampling Feature Code],$A1162),SamplingFeatures[Feature Code],0),"0000"),
", RelationshipTypeCV:  ",CHAR(34),INDEX(RelatedFeatures[Relationship Type],$A1162),CHAR(34),
", RelatedFeatureID: *SamplingFeatureID",TEXT(MATCH(INDEX(RelatedFeatures[Second Sampling Feature Code],$A1162),SamplingFeatures[Feature Code],0),"0000"),
", SpatialOffsetID:  ",IF(INDEX(RelatedFeatures[Offset Number],$A1162)="","",CONCATENATE("*SpatialOffsetID",TEXT(INDEX(RelatedFeatures[Offset Number],$A1162),"0000"))),"}")))</f>
        <v>#REF!</v>
      </c>
      <c r="P1162" t="e">
        <f>IF(INDEX(Methods[Method Type],$A1162)="","",
CONCATENATE("  - &amp;MethodID",TEXT($A1162,"0000"),
" {","MethodTypeCV:  ",CHAR(34),INDEX(Methods[Method Type],$A1162),CHAR(34),
", MethodCode:  ",CHAR(34),INDEX(Methods[Method Code],$A1162),CHAR(34),
", MethodName:  ",CHAR(34),INDEX(Methods[Method Name],$A1162),CHAR(34),
", MethodDescription:  ",CHAR(34),INDEX(Methods[Method Description],$A1162),CHAR(34),
", MethodLink:  ",CHAR(34),INDEX(Methods[Method Link],$A1162),CHAR(34),
", OrganizationID: *OrganizationID",TEXT(MATCH(INDEX(Methods[Organization Name],$A1162),Organizations[Organization Name],0),"0000"),"}"))</f>
        <v>#REF!</v>
      </c>
      <c r="Q1162" t="e">
        <f>IF(INDEX(Variables[Variable Type],$A1162)="","",
CONCATENATE("  - &amp;VariableID",TEXT($A1162,"0000"),
" {","VariableTypeCV:  ",CHAR(34),INDEX(Variables[Variable Type],$A1162),CHAR(34),
", VariableCode:  ",CHAR(34),INDEX(Variables[Variable Code],$A1162),CHAR(34),
", VariableNameCV:  ",CHAR(34),INDEX(Variables[Variable Name],$A1162),CHAR(34),
", VariableDefinition:  ",CHAR(34),INDEX(Variables[Variable Definition],$A1162),CHAR(34),
", SpecciationCV:  ",CHAR(34),INDEX(Variables[Speciation],$A1162),CHAR(34),
", NoDataValue:  ",CHAR(34),INDEX(Variables[No Data Value],$A1162),CHAR(34),"}"))</f>
        <v>#REF!</v>
      </c>
    </row>
    <row r="1163" spans="1:17" x14ac:dyDescent="0.25">
      <c r="A1163">
        <v>1160</v>
      </c>
      <c r="D1163" t="e">
        <f>IF(INDEX(People[First Name],$A1163)="","",
CONCATENATE("  - &amp;PersonID",TEXT($A1163,"0000"),
" {","PersonFirstName:  ",CHAR(34),INDEX(People[First Name],$A1163),CHAR(34),
", PersonMiddleName:  ",CHAR(34),INDEX(People[Middle Name],$A1163),CHAR(34),
", PersonLastName:  ",CHAR(34),INDEX(People[Last Name],$A1163),CHAR(34),"}"))</f>
        <v>#REF!</v>
      </c>
      <c r="E1163" t="e">
        <f>IF(INDEX(Organizations[Organization Type '[CV']],$A1163)="","",
CONCATENATE("  - &amp;OrganizationID",TEXT($A1163,"0000"),
" {","OrganizationTypeCV:  ",CHAR(34),INDEX(Organizations[Organization Type '[CV']],$A1163),CHAR(34),
", OrganizationCode:  ",CHAR(34),INDEX(Organizations[Organization Code],$A1163),CHAR(34),
", OrganizationName:  ",CHAR(34),INDEX(Organizations[Organization Name],$A1163),CHAR(34),
", OrganizationDescription:  ",CHAR(34),INDEX(Organizations[Organization Description],$A1163),CHAR(34),
", OrganizationLink:  ",CHAR(34),INDEX(Organizations[Organization Link],$A1163),CHAR(34),"}"))</f>
        <v>#REF!</v>
      </c>
      <c r="F1163" t="e">
        <f>IF(INDEX(People[First Name],$A1163)="","",
CONCATENATE("  - &amp;AffiliationID",TEXT($A1163,"0000"),
" {PersonID: *PersonID",TEXT($A1163,"0000"),
", OrganizationID: *OrganizationID",TEXT(MATCH(INDEX(People[Organization Name],$A1163),Organizations[Organization Name],0),"0000"),
", IsPrimaryOrganizationContact: , AffiliationStartDate: , AffiliationEndDate: , PrimaryPhone: ",
", PrimaryEmail: ",CHAR(34),INDEX(People[Primary Email],$A1163),CHAR(34),
", PrimaryAddress: ",CHAR(34),INDEX(People[Primary Address],$A1163),CHAR(34),
", PersonLink: }"))</f>
        <v>#REF!</v>
      </c>
      <c r="H1163" t="e">
        <f>IF(COUNTA(CitationInformation)=0,"",IF(INDEX(AuthorList[Author Name],$A1163)="","",
CONCATENATE("  - &amp;AuthorListID",TEXT($A1163,"0000"),
"  {CitationID: *CitationID0001",
", PersonID: *PersonID",TEXT(MATCH(INDEX(AuthorList[Author Name],$A1163),People[Full Name],0),"0000"),
", AuthorOrder: ",INDEX(AuthorList[Author Number],$A1163),"}")))</f>
        <v>#REF!</v>
      </c>
      <c r="K1163" t="e">
        <f>IF(INDEX(SamplingFeatures[Feature Code],$A1163)="","",
CONCATENATE("  - &amp;SamplingFeatureID",TEXT($A1163,"0000"),
" {","SamplingFeatureUUID:  ",CHAR(34),INDEX(SamplingFeatures[Sampling Feature UUID],$A1163),CHAR(34),
", SamplingFeatureTypeCV:  ",CHAR(34),INDEX(SamplingFeatures[Sampling Feature Type],$A1163),CHAR(34),
", SamplingFeatureCode:  ",CHAR(34),INDEX(SamplingFeatures[Feature Code],$A1163),CHAR(34),
", SamplingFeatureName:  ",CHAR(34),INDEX(SamplingFeatures[Feature Name],$A1163),CHAR(34),
", SamplingFeatureDescription:  ",CHAR(34),INDEX(SamplingFeatures[Feature Description],$A1163),CHAR(34),
", SamplingFeatureGeotypeCV:  ",CHAR(34),INDEX(SamplingFeatures[Feature Geo Type],$A1163),CHAR(34),
", FeatureGeometry:  ",CHAR(34),INDEX(SamplingFeatures[Feature Geometry],$A1163),CHAR(34),
", Elevation_m:  ",CHAR(34),INDEX(SamplingFeatures[Elevation_m],$A1163),CHAR(34),
", ElevationDatumCV:  ",CHAR(34),ElevationDatum,CHAR(34),"}"))</f>
        <v>#REF!</v>
      </c>
      <c r="L1163" t="e">
        <f>IF(INDEX(SamplingFeatures[Sampling Feature Type],$A1163)&lt;&gt;"Site","",
CONCATENATE("  - &amp;SiteID",TEXT(SUMPRODUCT(--($L$3:$L1162&lt;&gt;"")),"0000"),
" {","SamplingFeatureID:  *SamplingFeatureID",TEXT($A1163,"0000"),
", SiteTypeCV:  ",CHAR(34),INDEX(Sites[Site Type],$A1163),CHAR(34),
", Latitude:  ",INDEX(Sites[Latitude],$A1163),
", Longitude:  ",INDEX(Sites[Longitude],$A1163),
", SRSName:  ",CHAR(34),LatLonDatum,CHAR(34),"}"))</f>
        <v>#REF!</v>
      </c>
      <c r="M1163" t="e">
        <f>IF(INDEX(SamplingFeatures[Sampling Feature Type],$A1163)&lt;&gt;"Specimen","",
CONCATENATE("  - &amp;SpecimenID",TEXT(SUMPRODUCT(--($M$3:$M1162&lt;&gt;"")),"0000"),
" {","SamplingFeatureID:  *SamplingFeatureID",TEXT($A1163,"0000"),
", SpecimenTypeCV:  ",CHAR(34),INDEX(Specimens[Specimen Type],$A1163),CHAR(34),
", SpecimenMediumCV:  ",INDEX(Specimens[Specimen Medium],$A1163),
", IsFieldSpecimen:  ",CHAR(34),INDEX(Specimens[Is Field Specimen?],$A1163),CHAR(34),"}"))</f>
        <v>#REF!</v>
      </c>
      <c r="N1163" t="e">
        <f>IF(COUNTA(SpatialOffsets[])=0,"", IF(INDEX(SpatialOffsets[Spatial Offset Type],$A1163)="","",
CONCATENATE("  - &amp;SpatialOffsetID",TEXT($A1163,"0000"),
" {","SpatialOffsetTypeCV:  ",CHAR(34),INDEX(SpatialOffsets[Spatial Offset Type],$A1163),CHAR(34),
", Offset1Value:  ",INDEX(SpatialOffsets[Offset 1 Value],$A1163),
", Offset1UnitID:  ",CHAR(34),INDEX(SpatialOffsets[Offset 1 Unit],$A1163),CHAR(34),
", Offset2Value:  ",INDEX(SpatialOffsets[Offset 2 Value],$A1163),
", Offset2UnitID:  ",CHAR(34),INDEX(SpatialOffsets[Offset 2 Unit],$A1163),CHAR(34),
", Offset3Value:  ",INDEX(SpatialOffsets[Offset 3 Value],$A1163),
", Offset3UnitID:  ",CHAR(34),INDEX(SpatialOffsets[Offset 3 Unit],$A1163),CHAR(34),,"}")))</f>
        <v>#REF!</v>
      </c>
      <c r="O1163" t="e">
        <f>IF(COUNTA(RelatedFeatures[])=0,"", IF(INDEX(RelatedFeatures[First Sampling Feature Code],$A1163)="","",
CONCATENATE("  - &amp;RelationID",TEXT($A1163,"0000"),
" {","SamplingFeatureID:  *SamplingFeatureID",TEXT(MATCH(INDEX(RelatedFeatures[First Sampling Feature Code],$A1163),SamplingFeatures[Feature Code],0),"0000"),
", RelationshipTypeCV:  ",CHAR(34),INDEX(RelatedFeatures[Relationship Type],$A1163),CHAR(34),
", RelatedFeatureID: *SamplingFeatureID",TEXT(MATCH(INDEX(RelatedFeatures[Second Sampling Feature Code],$A1163),SamplingFeatures[Feature Code],0),"0000"),
", SpatialOffsetID:  ",IF(INDEX(RelatedFeatures[Offset Number],$A1163)="","",CONCATENATE("*SpatialOffsetID",TEXT(INDEX(RelatedFeatures[Offset Number],$A1163),"0000"))),"}")))</f>
        <v>#REF!</v>
      </c>
      <c r="P1163" t="e">
        <f>IF(INDEX(Methods[Method Type],$A1163)="","",
CONCATENATE("  - &amp;MethodID",TEXT($A1163,"0000"),
" {","MethodTypeCV:  ",CHAR(34),INDEX(Methods[Method Type],$A1163),CHAR(34),
", MethodCode:  ",CHAR(34),INDEX(Methods[Method Code],$A1163),CHAR(34),
", MethodName:  ",CHAR(34),INDEX(Methods[Method Name],$A1163),CHAR(34),
", MethodDescription:  ",CHAR(34),INDEX(Methods[Method Description],$A1163),CHAR(34),
", MethodLink:  ",CHAR(34),INDEX(Methods[Method Link],$A1163),CHAR(34),
", OrganizationID: *OrganizationID",TEXT(MATCH(INDEX(Methods[Organization Name],$A1163),Organizations[Organization Name],0),"0000"),"}"))</f>
        <v>#REF!</v>
      </c>
      <c r="Q1163" t="e">
        <f>IF(INDEX(Variables[Variable Type],$A1163)="","",
CONCATENATE("  - &amp;VariableID",TEXT($A1163,"0000"),
" {","VariableTypeCV:  ",CHAR(34),INDEX(Variables[Variable Type],$A1163),CHAR(34),
", VariableCode:  ",CHAR(34),INDEX(Variables[Variable Code],$A1163),CHAR(34),
", VariableNameCV:  ",CHAR(34),INDEX(Variables[Variable Name],$A1163),CHAR(34),
", VariableDefinition:  ",CHAR(34),INDEX(Variables[Variable Definition],$A1163),CHAR(34),
", SpecciationCV:  ",CHAR(34),INDEX(Variables[Speciation],$A1163),CHAR(34),
", NoDataValue:  ",CHAR(34),INDEX(Variables[No Data Value],$A1163),CHAR(34),"}"))</f>
        <v>#REF!</v>
      </c>
    </row>
    <row r="1164" spans="1:17" x14ac:dyDescent="0.25">
      <c r="A1164">
        <v>1161</v>
      </c>
      <c r="D1164" t="e">
        <f>IF(INDEX(People[First Name],$A1164)="","",
CONCATENATE("  - &amp;PersonID",TEXT($A1164,"0000"),
" {","PersonFirstName:  ",CHAR(34),INDEX(People[First Name],$A1164),CHAR(34),
", PersonMiddleName:  ",CHAR(34),INDEX(People[Middle Name],$A1164),CHAR(34),
", PersonLastName:  ",CHAR(34),INDEX(People[Last Name],$A1164),CHAR(34),"}"))</f>
        <v>#REF!</v>
      </c>
      <c r="E1164" t="e">
        <f>IF(INDEX(Organizations[Organization Type '[CV']],$A1164)="","",
CONCATENATE("  - &amp;OrganizationID",TEXT($A1164,"0000"),
" {","OrganizationTypeCV:  ",CHAR(34),INDEX(Organizations[Organization Type '[CV']],$A1164),CHAR(34),
", OrganizationCode:  ",CHAR(34),INDEX(Organizations[Organization Code],$A1164),CHAR(34),
", OrganizationName:  ",CHAR(34),INDEX(Organizations[Organization Name],$A1164),CHAR(34),
", OrganizationDescription:  ",CHAR(34),INDEX(Organizations[Organization Description],$A1164),CHAR(34),
", OrganizationLink:  ",CHAR(34),INDEX(Organizations[Organization Link],$A1164),CHAR(34),"}"))</f>
        <v>#REF!</v>
      </c>
      <c r="F1164" t="e">
        <f>IF(INDEX(People[First Name],$A1164)="","",
CONCATENATE("  - &amp;AffiliationID",TEXT($A1164,"0000"),
" {PersonID: *PersonID",TEXT($A1164,"0000"),
", OrganizationID: *OrganizationID",TEXT(MATCH(INDEX(People[Organization Name],$A1164),Organizations[Organization Name],0),"0000"),
", IsPrimaryOrganizationContact: , AffiliationStartDate: , AffiliationEndDate: , PrimaryPhone: ",
", PrimaryEmail: ",CHAR(34),INDEX(People[Primary Email],$A1164),CHAR(34),
", PrimaryAddress: ",CHAR(34),INDEX(People[Primary Address],$A1164),CHAR(34),
", PersonLink: }"))</f>
        <v>#REF!</v>
      </c>
      <c r="H1164" t="e">
        <f>IF(COUNTA(CitationInformation)=0,"",IF(INDEX(AuthorList[Author Name],$A1164)="","",
CONCATENATE("  - &amp;AuthorListID",TEXT($A1164,"0000"),
"  {CitationID: *CitationID0001",
", PersonID: *PersonID",TEXT(MATCH(INDEX(AuthorList[Author Name],$A1164),People[Full Name],0),"0000"),
", AuthorOrder: ",INDEX(AuthorList[Author Number],$A1164),"}")))</f>
        <v>#REF!</v>
      </c>
      <c r="K1164" t="e">
        <f>IF(INDEX(SamplingFeatures[Feature Code],$A1164)="","",
CONCATENATE("  - &amp;SamplingFeatureID",TEXT($A1164,"0000"),
" {","SamplingFeatureUUID:  ",CHAR(34),INDEX(SamplingFeatures[Sampling Feature UUID],$A1164),CHAR(34),
", SamplingFeatureTypeCV:  ",CHAR(34),INDEX(SamplingFeatures[Sampling Feature Type],$A1164),CHAR(34),
", SamplingFeatureCode:  ",CHAR(34),INDEX(SamplingFeatures[Feature Code],$A1164),CHAR(34),
", SamplingFeatureName:  ",CHAR(34),INDEX(SamplingFeatures[Feature Name],$A1164),CHAR(34),
", SamplingFeatureDescription:  ",CHAR(34),INDEX(SamplingFeatures[Feature Description],$A1164),CHAR(34),
", SamplingFeatureGeotypeCV:  ",CHAR(34),INDEX(SamplingFeatures[Feature Geo Type],$A1164),CHAR(34),
", FeatureGeometry:  ",CHAR(34),INDEX(SamplingFeatures[Feature Geometry],$A1164),CHAR(34),
", Elevation_m:  ",CHAR(34),INDEX(SamplingFeatures[Elevation_m],$A1164),CHAR(34),
", ElevationDatumCV:  ",CHAR(34),ElevationDatum,CHAR(34),"}"))</f>
        <v>#REF!</v>
      </c>
      <c r="L1164" t="e">
        <f>IF(INDEX(SamplingFeatures[Sampling Feature Type],$A1164)&lt;&gt;"Site","",
CONCATENATE("  - &amp;SiteID",TEXT(SUMPRODUCT(--($L$3:$L1163&lt;&gt;"")),"0000"),
" {","SamplingFeatureID:  *SamplingFeatureID",TEXT($A1164,"0000"),
", SiteTypeCV:  ",CHAR(34),INDEX(Sites[Site Type],$A1164),CHAR(34),
", Latitude:  ",INDEX(Sites[Latitude],$A1164),
", Longitude:  ",INDEX(Sites[Longitude],$A1164),
", SRSName:  ",CHAR(34),LatLonDatum,CHAR(34),"}"))</f>
        <v>#REF!</v>
      </c>
      <c r="M1164" t="e">
        <f>IF(INDEX(SamplingFeatures[Sampling Feature Type],$A1164)&lt;&gt;"Specimen","",
CONCATENATE("  - &amp;SpecimenID",TEXT(SUMPRODUCT(--($M$3:$M1163&lt;&gt;"")),"0000"),
" {","SamplingFeatureID:  *SamplingFeatureID",TEXT($A1164,"0000"),
", SpecimenTypeCV:  ",CHAR(34),INDEX(Specimens[Specimen Type],$A1164),CHAR(34),
", SpecimenMediumCV:  ",INDEX(Specimens[Specimen Medium],$A1164),
", IsFieldSpecimen:  ",CHAR(34),INDEX(Specimens[Is Field Specimen?],$A1164),CHAR(34),"}"))</f>
        <v>#REF!</v>
      </c>
      <c r="N1164" t="e">
        <f>IF(COUNTA(SpatialOffsets[])=0,"", IF(INDEX(SpatialOffsets[Spatial Offset Type],$A1164)="","",
CONCATENATE("  - &amp;SpatialOffsetID",TEXT($A1164,"0000"),
" {","SpatialOffsetTypeCV:  ",CHAR(34),INDEX(SpatialOffsets[Spatial Offset Type],$A1164),CHAR(34),
", Offset1Value:  ",INDEX(SpatialOffsets[Offset 1 Value],$A1164),
", Offset1UnitID:  ",CHAR(34),INDEX(SpatialOffsets[Offset 1 Unit],$A1164),CHAR(34),
", Offset2Value:  ",INDEX(SpatialOffsets[Offset 2 Value],$A1164),
", Offset2UnitID:  ",CHAR(34),INDEX(SpatialOffsets[Offset 2 Unit],$A1164),CHAR(34),
", Offset3Value:  ",INDEX(SpatialOffsets[Offset 3 Value],$A1164),
", Offset3UnitID:  ",CHAR(34),INDEX(SpatialOffsets[Offset 3 Unit],$A1164),CHAR(34),,"}")))</f>
        <v>#REF!</v>
      </c>
      <c r="O1164" t="e">
        <f>IF(COUNTA(RelatedFeatures[])=0,"", IF(INDEX(RelatedFeatures[First Sampling Feature Code],$A1164)="","",
CONCATENATE("  - &amp;RelationID",TEXT($A1164,"0000"),
" {","SamplingFeatureID:  *SamplingFeatureID",TEXT(MATCH(INDEX(RelatedFeatures[First Sampling Feature Code],$A1164),SamplingFeatures[Feature Code],0),"0000"),
", RelationshipTypeCV:  ",CHAR(34),INDEX(RelatedFeatures[Relationship Type],$A1164),CHAR(34),
", RelatedFeatureID: *SamplingFeatureID",TEXT(MATCH(INDEX(RelatedFeatures[Second Sampling Feature Code],$A1164),SamplingFeatures[Feature Code],0),"0000"),
", SpatialOffsetID:  ",IF(INDEX(RelatedFeatures[Offset Number],$A1164)="","",CONCATENATE("*SpatialOffsetID",TEXT(INDEX(RelatedFeatures[Offset Number],$A1164),"0000"))),"}")))</f>
        <v>#REF!</v>
      </c>
      <c r="P1164" t="e">
        <f>IF(INDEX(Methods[Method Type],$A1164)="","",
CONCATENATE("  - &amp;MethodID",TEXT($A1164,"0000"),
" {","MethodTypeCV:  ",CHAR(34),INDEX(Methods[Method Type],$A1164),CHAR(34),
", MethodCode:  ",CHAR(34),INDEX(Methods[Method Code],$A1164),CHAR(34),
", MethodName:  ",CHAR(34),INDEX(Methods[Method Name],$A1164),CHAR(34),
", MethodDescription:  ",CHAR(34),INDEX(Methods[Method Description],$A1164),CHAR(34),
", MethodLink:  ",CHAR(34),INDEX(Methods[Method Link],$A1164),CHAR(34),
", OrganizationID: *OrganizationID",TEXT(MATCH(INDEX(Methods[Organization Name],$A1164),Organizations[Organization Name],0),"0000"),"}"))</f>
        <v>#REF!</v>
      </c>
      <c r="Q1164" t="e">
        <f>IF(INDEX(Variables[Variable Type],$A1164)="","",
CONCATENATE("  - &amp;VariableID",TEXT($A1164,"0000"),
" {","VariableTypeCV:  ",CHAR(34),INDEX(Variables[Variable Type],$A1164),CHAR(34),
", VariableCode:  ",CHAR(34),INDEX(Variables[Variable Code],$A1164),CHAR(34),
", VariableNameCV:  ",CHAR(34),INDEX(Variables[Variable Name],$A1164),CHAR(34),
", VariableDefinition:  ",CHAR(34),INDEX(Variables[Variable Definition],$A1164),CHAR(34),
", SpecciationCV:  ",CHAR(34),INDEX(Variables[Speciation],$A1164),CHAR(34),
", NoDataValue:  ",CHAR(34),INDEX(Variables[No Data Value],$A1164),CHAR(34),"}"))</f>
        <v>#REF!</v>
      </c>
    </row>
    <row r="1165" spans="1:17" x14ac:dyDescent="0.25">
      <c r="A1165">
        <v>1162</v>
      </c>
      <c r="D1165" t="e">
        <f>IF(INDEX(People[First Name],$A1165)="","",
CONCATENATE("  - &amp;PersonID",TEXT($A1165,"0000"),
" {","PersonFirstName:  ",CHAR(34),INDEX(People[First Name],$A1165),CHAR(34),
", PersonMiddleName:  ",CHAR(34),INDEX(People[Middle Name],$A1165),CHAR(34),
", PersonLastName:  ",CHAR(34),INDEX(People[Last Name],$A1165),CHAR(34),"}"))</f>
        <v>#REF!</v>
      </c>
      <c r="E1165" t="e">
        <f>IF(INDEX(Organizations[Organization Type '[CV']],$A1165)="","",
CONCATENATE("  - &amp;OrganizationID",TEXT($A1165,"0000"),
" {","OrganizationTypeCV:  ",CHAR(34),INDEX(Organizations[Organization Type '[CV']],$A1165),CHAR(34),
", OrganizationCode:  ",CHAR(34),INDEX(Organizations[Organization Code],$A1165),CHAR(34),
", OrganizationName:  ",CHAR(34),INDEX(Organizations[Organization Name],$A1165),CHAR(34),
", OrganizationDescription:  ",CHAR(34),INDEX(Organizations[Organization Description],$A1165),CHAR(34),
", OrganizationLink:  ",CHAR(34),INDEX(Organizations[Organization Link],$A1165),CHAR(34),"}"))</f>
        <v>#REF!</v>
      </c>
      <c r="F1165" t="e">
        <f>IF(INDEX(People[First Name],$A1165)="","",
CONCATENATE("  - &amp;AffiliationID",TEXT($A1165,"0000"),
" {PersonID: *PersonID",TEXT($A1165,"0000"),
", OrganizationID: *OrganizationID",TEXT(MATCH(INDEX(People[Organization Name],$A1165),Organizations[Organization Name],0),"0000"),
", IsPrimaryOrganizationContact: , AffiliationStartDate: , AffiliationEndDate: , PrimaryPhone: ",
", PrimaryEmail: ",CHAR(34),INDEX(People[Primary Email],$A1165),CHAR(34),
", PrimaryAddress: ",CHAR(34),INDEX(People[Primary Address],$A1165),CHAR(34),
", PersonLink: }"))</f>
        <v>#REF!</v>
      </c>
      <c r="H1165" t="e">
        <f>IF(COUNTA(CitationInformation)=0,"",IF(INDEX(AuthorList[Author Name],$A1165)="","",
CONCATENATE("  - &amp;AuthorListID",TEXT($A1165,"0000"),
"  {CitationID: *CitationID0001",
", PersonID: *PersonID",TEXT(MATCH(INDEX(AuthorList[Author Name],$A1165),People[Full Name],0),"0000"),
", AuthorOrder: ",INDEX(AuthorList[Author Number],$A1165),"}")))</f>
        <v>#REF!</v>
      </c>
      <c r="K1165" t="e">
        <f>IF(INDEX(SamplingFeatures[Feature Code],$A1165)="","",
CONCATENATE("  - &amp;SamplingFeatureID",TEXT($A1165,"0000"),
" {","SamplingFeatureUUID:  ",CHAR(34),INDEX(SamplingFeatures[Sampling Feature UUID],$A1165),CHAR(34),
", SamplingFeatureTypeCV:  ",CHAR(34),INDEX(SamplingFeatures[Sampling Feature Type],$A1165),CHAR(34),
", SamplingFeatureCode:  ",CHAR(34),INDEX(SamplingFeatures[Feature Code],$A1165),CHAR(34),
", SamplingFeatureName:  ",CHAR(34),INDEX(SamplingFeatures[Feature Name],$A1165),CHAR(34),
", SamplingFeatureDescription:  ",CHAR(34),INDEX(SamplingFeatures[Feature Description],$A1165),CHAR(34),
", SamplingFeatureGeotypeCV:  ",CHAR(34),INDEX(SamplingFeatures[Feature Geo Type],$A1165),CHAR(34),
", FeatureGeometry:  ",CHAR(34),INDEX(SamplingFeatures[Feature Geometry],$A1165),CHAR(34),
", Elevation_m:  ",CHAR(34),INDEX(SamplingFeatures[Elevation_m],$A1165),CHAR(34),
", ElevationDatumCV:  ",CHAR(34),ElevationDatum,CHAR(34),"}"))</f>
        <v>#REF!</v>
      </c>
      <c r="L1165" t="e">
        <f>IF(INDEX(SamplingFeatures[Sampling Feature Type],$A1165)&lt;&gt;"Site","",
CONCATENATE("  - &amp;SiteID",TEXT(SUMPRODUCT(--($L$3:$L1164&lt;&gt;"")),"0000"),
" {","SamplingFeatureID:  *SamplingFeatureID",TEXT($A1165,"0000"),
", SiteTypeCV:  ",CHAR(34),INDEX(Sites[Site Type],$A1165),CHAR(34),
", Latitude:  ",INDEX(Sites[Latitude],$A1165),
", Longitude:  ",INDEX(Sites[Longitude],$A1165),
", SRSName:  ",CHAR(34),LatLonDatum,CHAR(34),"}"))</f>
        <v>#REF!</v>
      </c>
      <c r="M1165" t="e">
        <f>IF(INDEX(SamplingFeatures[Sampling Feature Type],$A1165)&lt;&gt;"Specimen","",
CONCATENATE("  - &amp;SpecimenID",TEXT(SUMPRODUCT(--($M$3:$M1164&lt;&gt;"")),"0000"),
" {","SamplingFeatureID:  *SamplingFeatureID",TEXT($A1165,"0000"),
", SpecimenTypeCV:  ",CHAR(34),INDEX(Specimens[Specimen Type],$A1165),CHAR(34),
", SpecimenMediumCV:  ",INDEX(Specimens[Specimen Medium],$A1165),
", IsFieldSpecimen:  ",CHAR(34),INDEX(Specimens[Is Field Specimen?],$A1165),CHAR(34),"}"))</f>
        <v>#REF!</v>
      </c>
      <c r="N1165" t="e">
        <f>IF(COUNTA(SpatialOffsets[])=0,"", IF(INDEX(SpatialOffsets[Spatial Offset Type],$A1165)="","",
CONCATENATE("  - &amp;SpatialOffsetID",TEXT($A1165,"0000"),
" {","SpatialOffsetTypeCV:  ",CHAR(34),INDEX(SpatialOffsets[Spatial Offset Type],$A1165),CHAR(34),
", Offset1Value:  ",INDEX(SpatialOffsets[Offset 1 Value],$A1165),
", Offset1UnitID:  ",CHAR(34),INDEX(SpatialOffsets[Offset 1 Unit],$A1165),CHAR(34),
", Offset2Value:  ",INDEX(SpatialOffsets[Offset 2 Value],$A1165),
", Offset2UnitID:  ",CHAR(34),INDEX(SpatialOffsets[Offset 2 Unit],$A1165),CHAR(34),
", Offset3Value:  ",INDEX(SpatialOffsets[Offset 3 Value],$A1165),
", Offset3UnitID:  ",CHAR(34),INDEX(SpatialOffsets[Offset 3 Unit],$A1165),CHAR(34),,"}")))</f>
        <v>#REF!</v>
      </c>
      <c r="O1165" t="e">
        <f>IF(COUNTA(RelatedFeatures[])=0,"", IF(INDEX(RelatedFeatures[First Sampling Feature Code],$A1165)="","",
CONCATENATE("  - &amp;RelationID",TEXT($A1165,"0000"),
" {","SamplingFeatureID:  *SamplingFeatureID",TEXT(MATCH(INDEX(RelatedFeatures[First Sampling Feature Code],$A1165),SamplingFeatures[Feature Code],0),"0000"),
", RelationshipTypeCV:  ",CHAR(34),INDEX(RelatedFeatures[Relationship Type],$A1165),CHAR(34),
", RelatedFeatureID: *SamplingFeatureID",TEXT(MATCH(INDEX(RelatedFeatures[Second Sampling Feature Code],$A1165),SamplingFeatures[Feature Code],0),"0000"),
", SpatialOffsetID:  ",IF(INDEX(RelatedFeatures[Offset Number],$A1165)="","",CONCATENATE("*SpatialOffsetID",TEXT(INDEX(RelatedFeatures[Offset Number],$A1165),"0000"))),"}")))</f>
        <v>#REF!</v>
      </c>
      <c r="P1165" t="e">
        <f>IF(INDEX(Methods[Method Type],$A1165)="","",
CONCATENATE("  - &amp;MethodID",TEXT($A1165,"0000"),
" {","MethodTypeCV:  ",CHAR(34),INDEX(Methods[Method Type],$A1165),CHAR(34),
", MethodCode:  ",CHAR(34),INDEX(Methods[Method Code],$A1165),CHAR(34),
", MethodName:  ",CHAR(34),INDEX(Methods[Method Name],$A1165),CHAR(34),
", MethodDescription:  ",CHAR(34),INDEX(Methods[Method Description],$A1165),CHAR(34),
", MethodLink:  ",CHAR(34),INDEX(Methods[Method Link],$A1165),CHAR(34),
", OrganizationID: *OrganizationID",TEXT(MATCH(INDEX(Methods[Organization Name],$A1165),Organizations[Organization Name],0),"0000"),"}"))</f>
        <v>#REF!</v>
      </c>
      <c r="Q1165" t="e">
        <f>IF(INDEX(Variables[Variable Type],$A1165)="","",
CONCATENATE("  - &amp;VariableID",TEXT($A1165,"0000"),
" {","VariableTypeCV:  ",CHAR(34),INDEX(Variables[Variable Type],$A1165),CHAR(34),
", VariableCode:  ",CHAR(34),INDEX(Variables[Variable Code],$A1165),CHAR(34),
", VariableNameCV:  ",CHAR(34),INDEX(Variables[Variable Name],$A1165),CHAR(34),
", VariableDefinition:  ",CHAR(34),INDEX(Variables[Variable Definition],$A1165),CHAR(34),
", SpecciationCV:  ",CHAR(34),INDEX(Variables[Speciation],$A1165),CHAR(34),
", NoDataValue:  ",CHAR(34),INDEX(Variables[No Data Value],$A1165),CHAR(34),"}"))</f>
        <v>#REF!</v>
      </c>
    </row>
    <row r="1166" spans="1:17" x14ac:dyDescent="0.25">
      <c r="A1166">
        <v>1163</v>
      </c>
      <c r="D1166" t="e">
        <f>IF(INDEX(People[First Name],$A1166)="","",
CONCATENATE("  - &amp;PersonID",TEXT($A1166,"0000"),
" {","PersonFirstName:  ",CHAR(34),INDEX(People[First Name],$A1166),CHAR(34),
", PersonMiddleName:  ",CHAR(34),INDEX(People[Middle Name],$A1166),CHAR(34),
", PersonLastName:  ",CHAR(34),INDEX(People[Last Name],$A1166),CHAR(34),"}"))</f>
        <v>#REF!</v>
      </c>
      <c r="E1166" t="e">
        <f>IF(INDEX(Organizations[Organization Type '[CV']],$A1166)="","",
CONCATENATE("  - &amp;OrganizationID",TEXT($A1166,"0000"),
" {","OrganizationTypeCV:  ",CHAR(34),INDEX(Organizations[Organization Type '[CV']],$A1166),CHAR(34),
", OrganizationCode:  ",CHAR(34),INDEX(Organizations[Organization Code],$A1166),CHAR(34),
", OrganizationName:  ",CHAR(34),INDEX(Organizations[Organization Name],$A1166),CHAR(34),
", OrganizationDescription:  ",CHAR(34),INDEX(Organizations[Organization Description],$A1166),CHAR(34),
", OrganizationLink:  ",CHAR(34),INDEX(Organizations[Organization Link],$A1166),CHAR(34),"}"))</f>
        <v>#REF!</v>
      </c>
      <c r="F1166" t="e">
        <f>IF(INDEX(People[First Name],$A1166)="","",
CONCATENATE("  - &amp;AffiliationID",TEXT($A1166,"0000"),
" {PersonID: *PersonID",TEXT($A1166,"0000"),
", OrganizationID: *OrganizationID",TEXT(MATCH(INDEX(People[Organization Name],$A1166),Organizations[Organization Name],0),"0000"),
", IsPrimaryOrganizationContact: , AffiliationStartDate: , AffiliationEndDate: , PrimaryPhone: ",
", PrimaryEmail: ",CHAR(34),INDEX(People[Primary Email],$A1166),CHAR(34),
", PrimaryAddress: ",CHAR(34),INDEX(People[Primary Address],$A1166),CHAR(34),
", PersonLink: }"))</f>
        <v>#REF!</v>
      </c>
      <c r="H1166" t="e">
        <f>IF(COUNTA(CitationInformation)=0,"",IF(INDEX(AuthorList[Author Name],$A1166)="","",
CONCATENATE("  - &amp;AuthorListID",TEXT($A1166,"0000"),
"  {CitationID: *CitationID0001",
", PersonID: *PersonID",TEXT(MATCH(INDEX(AuthorList[Author Name],$A1166),People[Full Name],0),"0000"),
", AuthorOrder: ",INDEX(AuthorList[Author Number],$A1166),"}")))</f>
        <v>#REF!</v>
      </c>
      <c r="K1166" t="e">
        <f>IF(INDEX(SamplingFeatures[Feature Code],$A1166)="","",
CONCATENATE("  - &amp;SamplingFeatureID",TEXT($A1166,"0000"),
" {","SamplingFeatureUUID:  ",CHAR(34),INDEX(SamplingFeatures[Sampling Feature UUID],$A1166),CHAR(34),
", SamplingFeatureTypeCV:  ",CHAR(34),INDEX(SamplingFeatures[Sampling Feature Type],$A1166),CHAR(34),
", SamplingFeatureCode:  ",CHAR(34),INDEX(SamplingFeatures[Feature Code],$A1166),CHAR(34),
", SamplingFeatureName:  ",CHAR(34),INDEX(SamplingFeatures[Feature Name],$A1166),CHAR(34),
", SamplingFeatureDescription:  ",CHAR(34),INDEX(SamplingFeatures[Feature Description],$A1166),CHAR(34),
", SamplingFeatureGeotypeCV:  ",CHAR(34),INDEX(SamplingFeatures[Feature Geo Type],$A1166),CHAR(34),
", FeatureGeometry:  ",CHAR(34),INDEX(SamplingFeatures[Feature Geometry],$A1166),CHAR(34),
", Elevation_m:  ",CHAR(34),INDEX(SamplingFeatures[Elevation_m],$A1166),CHAR(34),
", ElevationDatumCV:  ",CHAR(34),ElevationDatum,CHAR(34),"}"))</f>
        <v>#REF!</v>
      </c>
      <c r="L1166" t="e">
        <f>IF(INDEX(SamplingFeatures[Sampling Feature Type],$A1166)&lt;&gt;"Site","",
CONCATENATE("  - &amp;SiteID",TEXT(SUMPRODUCT(--($L$3:$L1165&lt;&gt;"")),"0000"),
" {","SamplingFeatureID:  *SamplingFeatureID",TEXT($A1166,"0000"),
", SiteTypeCV:  ",CHAR(34),INDEX(Sites[Site Type],$A1166),CHAR(34),
", Latitude:  ",INDEX(Sites[Latitude],$A1166),
", Longitude:  ",INDEX(Sites[Longitude],$A1166),
", SRSName:  ",CHAR(34),LatLonDatum,CHAR(34),"}"))</f>
        <v>#REF!</v>
      </c>
      <c r="M1166" t="e">
        <f>IF(INDEX(SamplingFeatures[Sampling Feature Type],$A1166)&lt;&gt;"Specimen","",
CONCATENATE("  - &amp;SpecimenID",TEXT(SUMPRODUCT(--($M$3:$M1165&lt;&gt;"")),"0000"),
" {","SamplingFeatureID:  *SamplingFeatureID",TEXT($A1166,"0000"),
", SpecimenTypeCV:  ",CHAR(34),INDEX(Specimens[Specimen Type],$A1166),CHAR(34),
", SpecimenMediumCV:  ",INDEX(Specimens[Specimen Medium],$A1166),
", IsFieldSpecimen:  ",CHAR(34),INDEX(Specimens[Is Field Specimen?],$A1166),CHAR(34),"}"))</f>
        <v>#REF!</v>
      </c>
      <c r="N1166" t="e">
        <f>IF(COUNTA(SpatialOffsets[])=0,"", IF(INDEX(SpatialOffsets[Spatial Offset Type],$A1166)="","",
CONCATENATE("  - &amp;SpatialOffsetID",TEXT($A1166,"0000"),
" {","SpatialOffsetTypeCV:  ",CHAR(34),INDEX(SpatialOffsets[Spatial Offset Type],$A1166),CHAR(34),
", Offset1Value:  ",INDEX(SpatialOffsets[Offset 1 Value],$A1166),
", Offset1UnitID:  ",CHAR(34),INDEX(SpatialOffsets[Offset 1 Unit],$A1166),CHAR(34),
", Offset2Value:  ",INDEX(SpatialOffsets[Offset 2 Value],$A1166),
", Offset2UnitID:  ",CHAR(34),INDEX(SpatialOffsets[Offset 2 Unit],$A1166),CHAR(34),
", Offset3Value:  ",INDEX(SpatialOffsets[Offset 3 Value],$A1166),
", Offset3UnitID:  ",CHAR(34),INDEX(SpatialOffsets[Offset 3 Unit],$A1166),CHAR(34),,"}")))</f>
        <v>#REF!</v>
      </c>
      <c r="O1166" t="e">
        <f>IF(COUNTA(RelatedFeatures[])=0,"", IF(INDEX(RelatedFeatures[First Sampling Feature Code],$A1166)="","",
CONCATENATE("  - &amp;RelationID",TEXT($A1166,"0000"),
" {","SamplingFeatureID:  *SamplingFeatureID",TEXT(MATCH(INDEX(RelatedFeatures[First Sampling Feature Code],$A1166),SamplingFeatures[Feature Code],0),"0000"),
", RelationshipTypeCV:  ",CHAR(34),INDEX(RelatedFeatures[Relationship Type],$A1166),CHAR(34),
", RelatedFeatureID: *SamplingFeatureID",TEXT(MATCH(INDEX(RelatedFeatures[Second Sampling Feature Code],$A1166),SamplingFeatures[Feature Code],0),"0000"),
", SpatialOffsetID:  ",IF(INDEX(RelatedFeatures[Offset Number],$A1166)="","",CONCATENATE("*SpatialOffsetID",TEXT(INDEX(RelatedFeatures[Offset Number],$A1166),"0000"))),"}")))</f>
        <v>#REF!</v>
      </c>
      <c r="P1166" t="e">
        <f>IF(INDEX(Methods[Method Type],$A1166)="","",
CONCATENATE("  - &amp;MethodID",TEXT($A1166,"0000"),
" {","MethodTypeCV:  ",CHAR(34),INDEX(Methods[Method Type],$A1166),CHAR(34),
", MethodCode:  ",CHAR(34),INDEX(Methods[Method Code],$A1166),CHAR(34),
", MethodName:  ",CHAR(34),INDEX(Methods[Method Name],$A1166),CHAR(34),
", MethodDescription:  ",CHAR(34),INDEX(Methods[Method Description],$A1166),CHAR(34),
", MethodLink:  ",CHAR(34),INDEX(Methods[Method Link],$A1166),CHAR(34),
", OrganizationID: *OrganizationID",TEXT(MATCH(INDEX(Methods[Organization Name],$A1166),Organizations[Organization Name],0),"0000"),"}"))</f>
        <v>#REF!</v>
      </c>
      <c r="Q1166" t="e">
        <f>IF(INDEX(Variables[Variable Type],$A1166)="","",
CONCATENATE("  - &amp;VariableID",TEXT($A1166,"0000"),
" {","VariableTypeCV:  ",CHAR(34),INDEX(Variables[Variable Type],$A1166),CHAR(34),
", VariableCode:  ",CHAR(34),INDEX(Variables[Variable Code],$A1166),CHAR(34),
", VariableNameCV:  ",CHAR(34),INDEX(Variables[Variable Name],$A1166),CHAR(34),
", VariableDefinition:  ",CHAR(34),INDEX(Variables[Variable Definition],$A1166),CHAR(34),
", SpecciationCV:  ",CHAR(34),INDEX(Variables[Speciation],$A1166),CHAR(34),
", NoDataValue:  ",CHAR(34),INDEX(Variables[No Data Value],$A1166),CHAR(34),"}"))</f>
        <v>#REF!</v>
      </c>
    </row>
    <row r="1167" spans="1:17" x14ac:dyDescent="0.25">
      <c r="A1167">
        <v>1164</v>
      </c>
      <c r="D1167" t="e">
        <f>IF(INDEX(People[First Name],$A1167)="","",
CONCATENATE("  - &amp;PersonID",TEXT($A1167,"0000"),
" {","PersonFirstName:  ",CHAR(34),INDEX(People[First Name],$A1167),CHAR(34),
", PersonMiddleName:  ",CHAR(34),INDEX(People[Middle Name],$A1167),CHAR(34),
", PersonLastName:  ",CHAR(34),INDEX(People[Last Name],$A1167),CHAR(34),"}"))</f>
        <v>#REF!</v>
      </c>
      <c r="E1167" t="e">
        <f>IF(INDEX(Organizations[Organization Type '[CV']],$A1167)="","",
CONCATENATE("  - &amp;OrganizationID",TEXT($A1167,"0000"),
" {","OrganizationTypeCV:  ",CHAR(34),INDEX(Organizations[Organization Type '[CV']],$A1167),CHAR(34),
", OrganizationCode:  ",CHAR(34),INDEX(Organizations[Organization Code],$A1167),CHAR(34),
", OrganizationName:  ",CHAR(34),INDEX(Organizations[Organization Name],$A1167),CHAR(34),
", OrganizationDescription:  ",CHAR(34),INDEX(Organizations[Organization Description],$A1167),CHAR(34),
", OrganizationLink:  ",CHAR(34),INDEX(Organizations[Organization Link],$A1167),CHAR(34),"}"))</f>
        <v>#REF!</v>
      </c>
      <c r="F1167" t="e">
        <f>IF(INDEX(People[First Name],$A1167)="","",
CONCATENATE("  - &amp;AffiliationID",TEXT($A1167,"0000"),
" {PersonID: *PersonID",TEXT($A1167,"0000"),
", OrganizationID: *OrganizationID",TEXT(MATCH(INDEX(People[Organization Name],$A1167),Organizations[Organization Name],0),"0000"),
", IsPrimaryOrganizationContact: , AffiliationStartDate: , AffiliationEndDate: , PrimaryPhone: ",
", PrimaryEmail: ",CHAR(34),INDEX(People[Primary Email],$A1167),CHAR(34),
", PrimaryAddress: ",CHAR(34),INDEX(People[Primary Address],$A1167),CHAR(34),
", PersonLink: }"))</f>
        <v>#REF!</v>
      </c>
      <c r="H1167" t="e">
        <f>IF(COUNTA(CitationInformation)=0,"",IF(INDEX(AuthorList[Author Name],$A1167)="","",
CONCATENATE("  - &amp;AuthorListID",TEXT($A1167,"0000"),
"  {CitationID: *CitationID0001",
", PersonID: *PersonID",TEXT(MATCH(INDEX(AuthorList[Author Name],$A1167),People[Full Name],0),"0000"),
", AuthorOrder: ",INDEX(AuthorList[Author Number],$A1167),"}")))</f>
        <v>#REF!</v>
      </c>
      <c r="K1167" t="e">
        <f>IF(INDEX(SamplingFeatures[Feature Code],$A1167)="","",
CONCATENATE("  - &amp;SamplingFeatureID",TEXT($A1167,"0000"),
" {","SamplingFeatureUUID:  ",CHAR(34),INDEX(SamplingFeatures[Sampling Feature UUID],$A1167),CHAR(34),
", SamplingFeatureTypeCV:  ",CHAR(34),INDEX(SamplingFeatures[Sampling Feature Type],$A1167),CHAR(34),
", SamplingFeatureCode:  ",CHAR(34),INDEX(SamplingFeatures[Feature Code],$A1167),CHAR(34),
", SamplingFeatureName:  ",CHAR(34),INDEX(SamplingFeatures[Feature Name],$A1167),CHAR(34),
", SamplingFeatureDescription:  ",CHAR(34),INDEX(SamplingFeatures[Feature Description],$A1167),CHAR(34),
", SamplingFeatureGeotypeCV:  ",CHAR(34),INDEX(SamplingFeatures[Feature Geo Type],$A1167),CHAR(34),
", FeatureGeometry:  ",CHAR(34),INDEX(SamplingFeatures[Feature Geometry],$A1167),CHAR(34),
", Elevation_m:  ",CHAR(34),INDEX(SamplingFeatures[Elevation_m],$A1167),CHAR(34),
", ElevationDatumCV:  ",CHAR(34),ElevationDatum,CHAR(34),"}"))</f>
        <v>#REF!</v>
      </c>
      <c r="L1167" t="e">
        <f>IF(INDEX(SamplingFeatures[Sampling Feature Type],$A1167)&lt;&gt;"Site","",
CONCATENATE("  - &amp;SiteID",TEXT(SUMPRODUCT(--($L$3:$L1166&lt;&gt;"")),"0000"),
" {","SamplingFeatureID:  *SamplingFeatureID",TEXT($A1167,"0000"),
", SiteTypeCV:  ",CHAR(34),INDEX(Sites[Site Type],$A1167),CHAR(34),
", Latitude:  ",INDEX(Sites[Latitude],$A1167),
", Longitude:  ",INDEX(Sites[Longitude],$A1167),
", SRSName:  ",CHAR(34),LatLonDatum,CHAR(34),"}"))</f>
        <v>#REF!</v>
      </c>
      <c r="M1167" t="e">
        <f>IF(INDEX(SamplingFeatures[Sampling Feature Type],$A1167)&lt;&gt;"Specimen","",
CONCATENATE("  - &amp;SpecimenID",TEXT(SUMPRODUCT(--($M$3:$M1166&lt;&gt;"")),"0000"),
" {","SamplingFeatureID:  *SamplingFeatureID",TEXT($A1167,"0000"),
", SpecimenTypeCV:  ",CHAR(34),INDEX(Specimens[Specimen Type],$A1167),CHAR(34),
", SpecimenMediumCV:  ",INDEX(Specimens[Specimen Medium],$A1167),
", IsFieldSpecimen:  ",CHAR(34),INDEX(Specimens[Is Field Specimen?],$A1167),CHAR(34),"}"))</f>
        <v>#REF!</v>
      </c>
      <c r="N1167" t="e">
        <f>IF(COUNTA(SpatialOffsets[])=0,"", IF(INDEX(SpatialOffsets[Spatial Offset Type],$A1167)="","",
CONCATENATE("  - &amp;SpatialOffsetID",TEXT($A1167,"0000"),
" {","SpatialOffsetTypeCV:  ",CHAR(34),INDEX(SpatialOffsets[Spatial Offset Type],$A1167),CHAR(34),
", Offset1Value:  ",INDEX(SpatialOffsets[Offset 1 Value],$A1167),
", Offset1UnitID:  ",CHAR(34),INDEX(SpatialOffsets[Offset 1 Unit],$A1167),CHAR(34),
", Offset2Value:  ",INDEX(SpatialOffsets[Offset 2 Value],$A1167),
", Offset2UnitID:  ",CHAR(34),INDEX(SpatialOffsets[Offset 2 Unit],$A1167),CHAR(34),
", Offset3Value:  ",INDEX(SpatialOffsets[Offset 3 Value],$A1167),
", Offset3UnitID:  ",CHAR(34),INDEX(SpatialOffsets[Offset 3 Unit],$A1167),CHAR(34),,"}")))</f>
        <v>#REF!</v>
      </c>
      <c r="O1167" t="e">
        <f>IF(COUNTA(RelatedFeatures[])=0,"", IF(INDEX(RelatedFeatures[First Sampling Feature Code],$A1167)="","",
CONCATENATE("  - &amp;RelationID",TEXT($A1167,"0000"),
" {","SamplingFeatureID:  *SamplingFeatureID",TEXT(MATCH(INDEX(RelatedFeatures[First Sampling Feature Code],$A1167),SamplingFeatures[Feature Code],0),"0000"),
", RelationshipTypeCV:  ",CHAR(34),INDEX(RelatedFeatures[Relationship Type],$A1167),CHAR(34),
", RelatedFeatureID: *SamplingFeatureID",TEXT(MATCH(INDEX(RelatedFeatures[Second Sampling Feature Code],$A1167),SamplingFeatures[Feature Code],0),"0000"),
", SpatialOffsetID:  ",IF(INDEX(RelatedFeatures[Offset Number],$A1167)="","",CONCATENATE("*SpatialOffsetID",TEXT(INDEX(RelatedFeatures[Offset Number],$A1167),"0000"))),"}")))</f>
        <v>#REF!</v>
      </c>
      <c r="P1167" t="e">
        <f>IF(INDEX(Methods[Method Type],$A1167)="","",
CONCATENATE("  - &amp;MethodID",TEXT($A1167,"0000"),
" {","MethodTypeCV:  ",CHAR(34),INDEX(Methods[Method Type],$A1167),CHAR(34),
", MethodCode:  ",CHAR(34),INDEX(Methods[Method Code],$A1167),CHAR(34),
", MethodName:  ",CHAR(34),INDEX(Methods[Method Name],$A1167),CHAR(34),
", MethodDescription:  ",CHAR(34),INDEX(Methods[Method Description],$A1167),CHAR(34),
", MethodLink:  ",CHAR(34),INDEX(Methods[Method Link],$A1167),CHAR(34),
", OrganizationID: *OrganizationID",TEXT(MATCH(INDEX(Methods[Organization Name],$A1167),Organizations[Organization Name],0),"0000"),"}"))</f>
        <v>#REF!</v>
      </c>
      <c r="Q1167" t="e">
        <f>IF(INDEX(Variables[Variable Type],$A1167)="","",
CONCATENATE("  - &amp;VariableID",TEXT($A1167,"0000"),
" {","VariableTypeCV:  ",CHAR(34),INDEX(Variables[Variable Type],$A1167),CHAR(34),
", VariableCode:  ",CHAR(34),INDEX(Variables[Variable Code],$A1167),CHAR(34),
", VariableNameCV:  ",CHAR(34),INDEX(Variables[Variable Name],$A1167),CHAR(34),
", VariableDefinition:  ",CHAR(34),INDEX(Variables[Variable Definition],$A1167),CHAR(34),
", SpecciationCV:  ",CHAR(34),INDEX(Variables[Speciation],$A1167),CHAR(34),
", NoDataValue:  ",CHAR(34),INDEX(Variables[No Data Value],$A1167),CHAR(34),"}"))</f>
        <v>#REF!</v>
      </c>
    </row>
    <row r="1168" spans="1:17" x14ac:dyDescent="0.25">
      <c r="A1168">
        <v>1165</v>
      </c>
      <c r="D1168" t="e">
        <f>IF(INDEX(People[First Name],$A1168)="","",
CONCATENATE("  - &amp;PersonID",TEXT($A1168,"0000"),
" {","PersonFirstName:  ",CHAR(34),INDEX(People[First Name],$A1168),CHAR(34),
", PersonMiddleName:  ",CHAR(34),INDEX(People[Middle Name],$A1168),CHAR(34),
", PersonLastName:  ",CHAR(34),INDEX(People[Last Name],$A1168),CHAR(34),"}"))</f>
        <v>#REF!</v>
      </c>
      <c r="E1168" t="e">
        <f>IF(INDEX(Organizations[Organization Type '[CV']],$A1168)="","",
CONCATENATE("  - &amp;OrganizationID",TEXT($A1168,"0000"),
" {","OrganizationTypeCV:  ",CHAR(34),INDEX(Organizations[Organization Type '[CV']],$A1168),CHAR(34),
", OrganizationCode:  ",CHAR(34),INDEX(Organizations[Organization Code],$A1168),CHAR(34),
", OrganizationName:  ",CHAR(34),INDEX(Organizations[Organization Name],$A1168),CHAR(34),
", OrganizationDescription:  ",CHAR(34),INDEX(Organizations[Organization Description],$A1168),CHAR(34),
", OrganizationLink:  ",CHAR(34),INDEX(Organizations[Organization Link],$A1168),CHAR(34),"}"))</f>
        <v>#REF!</v>
      </c>
      <c r="F1168" t="e">
        <f>IF(INDEX(People[First Name],$A1168)="","",
CONCATENATE("  - &amp;AffiliationID",TEXT($A1168,"0000"),
" {PersonID: *PersonID",TEXT($A1168,"0000"),
", OrganizationID: *OrganizationID",TEXT(MATCH(INDEX(People[Organization Name],$A1168),Organizations[Organization Name],0),"0000"),
", IsPrimaryOrganizationContact: , AffiliationStartDate: , AffiliationEndDate: , PrimaryPhone: ",
", PrimaryEmail: ",CHAR(34),INDEX(People[Primary Email],$A1168),CHAR(34),
", PrimaryAddress: ",CHAR(34),INDEX(People[Primary Address],$A1168),CHAR(34),
", PersonLink: }"))</f>
        <v>#REF!</v>
      </c>
      <c r="H1168" t="e">
        <f>IF(COUNTA(CitationInformation)=0,"",IF(INDEX(AuthorList[Author Name],$A1168)="","",
CONCATENATE("  - &amp;AuthorListID",TEXT($A1168,"0000"),
"  {CitationID: *CitationID0001",
", PersonID: *PersonID",TEXT(MATCH(INDEX(AuthorList[Author Name],$A1168),People[Full Name],0),"0000"),
", AuthorOrder: ",INDEX(AuthorList[Author Number],$A1168),"}")))</f>
        <v>#REF!</v>
      </c>
      <c r="K1168" t="e">
        <f>IF(INDEX(SamplingFeatures[Feature Code],$A1168)="","",
CONCATENATE("  - &amp;SamplingFeatureID",TEXT($A1168,"0000"),
" {","SamplingFeatureUUID:  ",CHAR(34),INDEX(SamplingFeatures[Sampling Feature UUID],$A1168),CHAR(34),
", SamplingFeatureTypeCV:  ",CHAR(34),INDEX(SamplingFeatures[Sampling Feature Type],$A1168),CHAR(34),
", SamplingFeatureCode:  ",CHAR(34),INDEX(SamplingFeatures[Feature Code],$A1168),CHAR(34),
", SamplingFeatureName:  ",CHAR(34),INDEX(SamplingFeatures[Feature Name],$A1168),CHAR(34),
", SamplingFeatureDescription:  ",CHAR(34),INDEX(SamplingFeatures[Feature Description],$A1168),CHAR(34),
", SamplingFeatureGeotypeCV:  ",CHAR(34),INDEX(SamplingFeatures[Feature Geo Type],$A1168),CHAR(34),
", FeatureGeometry:  ",CHAR(34),INDEX(SamplingFeatures[Feature Geometry],$A1168),CHAR(34),
", Elevation_m:  ",CHAR(34),INDEX(SamplingFeatures[Elevation_m],$A1168),CHAR(34),
", ElevationDatumCV:  ",CHAR(34),ElevationDatum,CHAR(34),"}"))</f>
        <v>#REF!</v>
      </c>
      <c r="L1168" t="e">
        <f>IF(INDEX(SamplingFeatures[Sampling Feature Type],$A1168)&lt;&gt;"Site","",
CONCATENATE("  - &amp;SiteID",TEXT(SUMPRODUCT(--($L$3:$L1167&lt;&gt;"")),"0000"),
" {","SamplingFeatureID:  *SamplingFeatureID",TEXT($A1168,"0000"),
", SiteTypeCV:  ",CHAR(34),INDEX(Sites[Site Type],$A1168),CHAR(34),
", Latitude:  ",INDEX(Sites[Latitude],$A1168),
", Longitude:  ",INDEX(Sites[Longitude],$A1168),
", SRSName:  ",CHAR(34),LatLonDatum,CHAR(34),"}"))</f>
        <v>#REF!</v>
      </c>
      <c r="M1168" t="e">
        <f>IF(INDEX(SamplingFeatures[Sampling Feature Type],$A1168)&lt;&gt;"Specimen","",
CONCATENATE("  - &amp;SpecimenID",TEXT(SUMPRODUCT(--($M$3:$M1167&lt;&gt;"")),"0000"),
" {","SamplingFeatureID:  *SamplingFeatureID",TEXT($A1168,"0000"),
", SpecimenTypeCV:  ",CHAR(34),INDEX(Specimens[Specimen Type],$A1168),CHAR(34),
", SpecimenMediumCV:  ",INDEX(Specimens[Specimen Medium],$A1168),
", IsFieldSpecimen:  ",CHAR(34),INDEX(Specimens[Is Field Specimen?],$A1168),CHAR(34),"}"))</f>
        <v>#REF!</v>
      </c>
      <c r="N1168" t="e">
        <f>IF(COUNTA(SpatialOffsets[])=0,"", IF(INDEX(SpatialOffsets[Spatial Offset Type],$A1168)="","",
CONCATENATE("  - &amp;SpatialOffsetID",TEXT($A1168,"0000"),
" {","SpatialOffsetTypeCV:  ",CHAR(34),INDEX(SpatialOffsets[Spatial Offset Type],$A1168),CHAR(34),
", Offset1Value:  ",INDEX(SpatialOffsets[Offset 1 Value],$A1168),
", Offset1UnitID:  ",CHAR(34),INDEX(SpatialOffsets[Offset 1 Unit],$A1168),CHAR(34),
", Offset2Value:  ",INDEX(SpatialOffsets[Offset 2 Value],$A1168),
", Offset2UnitID:  ",CHAR(34),INDEX(SpatialOffsets[Offset 2 Unit],$A1168),CHAR(34),
", Offset3Value:  ",INDEX(SpatialOffsets[Offset 3 Value],$A1168),
", Offset3UnitID:  ",CHAR(34),INDEX(SpatialOffsets[Offset 3 Unit],$A1168),CHAR(34),,"}")))</f>
        <v>#REF!</v>
      </c>
      <c r="O1168" t="e">
        <f>IF(COUNTA(RelatedFeatures[])=0,"", IF(INDEX(RelatedFeatures[First Sampling Feature Code],$A1168)="","",
CONCATENATE("  - &amp;RelationID",TEXT($A1168,"0000"),
" {","SamplingFeatureID:  *SamplingFeatureID",TEXT(MATCH(INDEX(RelatedFeatures[First Sampling Feature Code],$A1168),SamplingFeatures[Feature Code],0),"0000"),
", RelationshipTypeCV:  ",CHAR(34),INDEX(RelatedFeatures[Relationship Type],$A1168),CHAR(34),
", RelatedFeatureID: *SamplingFeatureID",TEXT(MATCH(INDEX(RelatedFeatures[Second Sampling Feature Code],$A1168),SamplingFeatures[Feature Code],0),"0000"),
", SpatialOffsetID:  ",IF(INDEX(RelatedFeatures[Offset Number],$A1168)="","",CONCATENATE("*SpatialOffsetID",TEXT(INDEX(RelatedFeatures[Offset Number],$A1168),"0000"))),"}")))</f>
        <v>#REF!</v>
      </c>
      <c r="P1168" t="e">
        <f>IF(INDEX(Methods[Method Type],$A1168)="","",
CONCATENATE("  - &amp;MethodID",TEXT($A1168,"0000"),
" {","MethodTypeCV:  ",CHAR(34),INDEX(Methods[Method Type],$A1168),CHAR(34),
", MethodCode:  ",CHAR(34),INDEX(Methods[Method Code],$A1168),CHAR(34),
", MethodName:  ",CHAR(34),INDEX(Methods[Method Name],$A1168),CHAR(34),
", MethodDescription:  ",CHAR(34),INDEX(Methods[Method Description],$A1168),CHAR(34),
", MethodLink:  ",CHAR(34),INDEX(Methods[Method Link],$A1168),CHAR(34),
", OrganizationID: *OrganizationID",TEXT(MATCH(INDEX(Methods[Organization Name],$A1168),Organizations[Organization Name],0),"0000"),"}"))</f>
        <v>#REF!</v>
      </c>
      <c r="Q1168" t="e">
        <f>IF(INDEX(Variables[Variable Type],$A1168)="","",
CONCATENATE("  - &amp;VariableID",TEXT($A1168,"0000"),
" {","VariableTypeCV:  ",CHAR(34),INDEX(Variables[Variable Type],$A1168),CHAR(34),
", VariableCode:  ",CHAR(34),INDEX(Variables[Variable Code],$A1168),CHAR(34),
", VariableNameCV:  ",CHAR(34),INDEX(Variables[Variable Name],$A1168),CHAR(34),
", VariableDefinition:  ",CHAR(34),INDEX(Variables[Variable Definition],$A1168),CHAR(34),
", SpecciationCV:  ",CHAR(34),INDEX(Variables[Speciation],$A1168),CHAR(34),
", NoDataValue:  ",CHAR(34),INDEX(Variables[No Data Value],$A1168),CHAR(34),"}"))</f>
        <v>#REF!</v>
      </c>
    </row>
    <row r="1169" spans="1:17" x14ac:dyDescent="0.25">
      <c r="A1169">
        <v>1166</v>
      </c>
      <c r="D1169" t="e">
        <f>IF(INDEX(People[First Name],$A1169)="","",
CONCATENATE("  - &amp;PersonID",TEXT($A1169,"0000"),
" {","PersonFirstName:  ",CHAR(34),INDEX(People[First Name],$A1169),CHAR(34),
", PersonMiddleName:  ",CHAR(34),INDEX(People[Middle Name],$A1169),CHAR(34),
", PersonLastName:  ",CHAR(34),INDEX(People[Last Name],$A1169),CHAR(34),"}"))</f>
        <v>#REF!</v>
      </c>
      <c r="E1169" t="e">
        <f>IF(INDEX(Organizations[Organization Type '[CV']],$A1169)="","",
CONCATENATE("  - &amp;OrganizationID",TEXT($A1169,"0000"),
" {","OrganizationTypeCV:  ",CHAR(34),INDEX(Organizations[Organization Type '[CV']],$A1169),CHAR(34),
", OrganizationCode:  ",CHAR(34),INDEX(Organizations[Organization Code],$A1169),CHAR(34),
", OrganizationName:  ",CHAR(34),INDEX(Organizations[Organization Name],$A1169),CHAR(34),
", OrganizationDescription:  ",CHAR(34),INDEX(Organizations[Organization Description],$A1169),CHAR(34),
", OrganizationLink:  ",CHAR(34),INDEX(Organizations[Organization Link],$A1169),CHAR(34),"}"))</f>
        <v>#REF!</v>
      </c>
      <c r="F1169" t="e">
        <f>IF(INDEX(People[First Name],$A1169)="","",
CONCATENATE("  - &amp;AffiliationID",TEXT($A1169,"0000"),
" {PersonID: *PersonID",TEXT($A1169,"0000"),
", OrganizationID: *OrganizationID",TEXT(MATCH(INDEX(People[Organization Name],$A1169),Organizations[Organization Name],0),"0000"),
", IsPrimaryOrganizationContact: , AffiliationStartDate: , AffiliationEndDate: , PrimaryPhone: ",
", PrimaryEmail: ",CHAR(34),INDEX(People[Primary Email],$A1169),CHAR(34),
", PrimaryAddress: ",CHAR(34),INDEX(People[Primary Address],$A1169),CHAR(34),
", PersonLink: }"))</f>
        <v>#REF!</v>
      </c>
      <c r="H1169" t="e">
        <f>IF(COUNTA(CitationInformation)=0,"",IF(INDEX(AuthorList[Author Name],$A1169)="","",
CONCATENATE("  - &amp;AuthorListID",TEXT($A1169,"0000"),
"  {CitationID: *CitationID0001",
", PersonID: *PersonID",TEXT(MATCH(INDEX(AuthorList[Author Name],$A1169),People[Full Name],0),"0000"),
", AuthorOrder: ",INDEX(AuthorList[Author Number],$A1169),"}")))</f>
        <v>#REF!</v>
      </c>
      <c r="K1169" t="e">
        <f>IF(INDEX(SamplingFeatures[Feature Code],$A1169)="","",
CONCATENATE("  - &amp;SamplingFeatureID",TEXT($A1169,"0000"),
" {","SamplingFeatureUUID:  ",CHAR(34),INDEX(SamplingFeatures[Sampling Feature UUID],$A1169),CHAR(34),
", SamplingFeatureTypeCV:  ",CHAR(34),INDEX(SamplingFeatures[Sampling Feature Type],$A1169),CHAR(34),
", SamplingFeatureCode:  ",CHAR(34),INDEX(SamplingFeatures[Feature Code],$A1169),CHAR(34),
", SamplingFeatureName:  ",CHAR(34),INDEX(SamplingFeatures[Feature Name],$A1169),CHAR(34),
", SamplingFeatureDescription:  ",CHAR(34),INDEX(SamplingFeatures[Feature Description],$A1169),CHAR(34),
", SamplingFeatureGeotypeCV:  ",CHAR(34),INDEX(SamplingFeatures[Feature Geo Type],$A1169),CHAR(34),
", FeatureGeometry:  ",CHAR(34),INDEX(SamplingFeatures[Feature Geometry],$A1169),CHAR(34),
", Elevation_m:  ",CHAR(34),INDEX(SamplingFeatures[Elevation_m],$A1169),CHAR(34),
", ElevationDatumCV:  ",CHAR(34),ElevationDatum,CHAR(34),"}"))</f>
        <v>#REF!</v>
      </c>
      <c r="L1169" t="e">
        <f>IF(INDEX(SamplingFeatures[Sampling Feature Type],$A1169)&lt;&gt;"Site","",
CONCATENATE("  - &amp;SiteID",TEXT(SUMPRODUCT(--($L$3:$L1168&lt;&gt;"")),"0000"),
" {","SamplingFeatureID:  *SamplingFeatureID",TEXT($A1169,"0000"),
", SiteTypeCV:  ",CHAR(34),INDEX(Sites[Site Type],$A1169),CHAR(34),
", Latitude:  ",INDEX(Sites[Latitude],$A1169),
", Longitude:  ",INDEX(Sites[Longitude],$A1169),
", SRSName:  ",CHAR(34),LatLonDatum,CHAR(34),"}"))</f>
        <v>#REF!</v>
      </c>
      <c r="M1169" t="e">
        <f>IF(INDEX(SamplingFeatures[Sampling Feature Type],$A1169)&lt;&gt;"Specimen","",
CONCATENATE("  - &amp;SpecimenID",TEXT(SUMPRODUCT(--($M$3:$M1168&lt;&gt;"")),"0000"),
" {","SamplingFeatureID:  *SamplingFeatureID",TEXT($A1169,"0000"),
", SpecimenTypeCV:  ",CHAR(34),INDEX(Specimens[Specimen Type],$A1169),CHAR(34),
", SpecimenMediumCV:  ",INDEX(Specimens[Specimen Medium],$A1169),
", IsFieldSpecimen:  ",CHAR(34),INDEX(Specimens[Is Field Specimen?],$A1169),CHAR(34),"}"))</f>
        <v>#REF!</v>
      </c>
      <c r="N1169" t="e">
        <f>IF(COUNTA(SpatialOffsets[])=0,"", IF(INDEX(SpatialOffsets[Spatial Offset Type],$A1169)="","",
CONCATENATE("  - &amp;SpatialOffsetID",TEXT($A1169,"0000"),
" {","SpatialOffsetTypeCV:  ",CHAR(34),INDEX(SpatialOffsets[Spatial Offset Type],$A1169),CHAR(34),
", Offset1Value:  ",INDEX(SpatialOffsets[Offset 1 Value],$A1169),
", Offset1UnitID:  ",CHAR(34),INDEX(SpatialOffsets[Offset 1 Unit],$A1169),CHAR(34),
", Offset2Value:  ",INDEX(SpatialOffsets[Offset 2 Value],$A1169),
", Offset2UnitID:  ",CHAR(34),INDEX(SpatialOffsets[Offset 2 Unit],$A1169),CHAR(34),
", Offset3Value:  ",INDEX(SpatialOffsets[Offset 3 Value],$A1169),
", Offset3UnitID:  ",CHAR(34),INDEX(SpatialOffsets[Offset 3 Unit],$A1169),CHAR(34),,"}")))</f>
        <v>#REF!</v>
      </c>
      <c r="O1169" t="e">
        <f>IF(COUNTA(RelatedFeatures[])=0,"", IF(INDEX(RelatedFeatures[First Sampling Feature Code],$A1169)="","",
CONCATENATE("  - &amp;RelationID",TEXT($A1169,"0000"),
" {","SamplingFeatureID:  *SamplingFeatureID",TEXT(MATCH(INDEX(RelatedFeatures[First Sampling Feature Code],$A1169),SamplingFeatures[Feature Code],0),"0000"),
", RelationshipTypeCV:  ",CHAR(34),INDEX(RelatedFeatures[Relationship Type],$A1169),CHAR(34),
", RelatedFeatureID: *SamplingFeatureID",TEXT(MATCH(INDEX(RelatedFeatures[Second Sampling Feature Code],$A1169),SamplingFeatures[Feature Code],0),"0000"),
", SpatialOffsetID:  ",IF(INDEX(RelatedFeatures[Offset Number],$A1169)="","",CONCATENATE("*SpatialOffsetID",TEXT(INDEX(RelatedFeatures[Offset Number],$A1169),"0000"))),"}")))</f>
        <v>#REF!</v>
      </c>
      <c r="P1169" t="e">
        <f>IF(INDEX(Methods[Method Type],$A1169)="","",
CONCATENATE("  - &amp;MethodID",TEXT($A1169,"0000"),
" {","MethodTypeCV:  ",CHAR(34),INDEX(Methods[Method Type],$A1169),CHAR(34),
", MethodCode:  ",CHAR(34),INDEX(Methods[Method Code],$A1169),CHAR(34),
", MethodName:  ",CHAR(34),INDEX(Methods[Method Name],$A1169),CHAR(34),
", MethodDescription:  ",CHAR(34),INDEX(Methods[Method Description],$A1169),CHAR(34),
", MethodLink:  ",CHAR(34),INDEX(Methods[Method Link],$A1169),CHAR(34),
", OrganizationID: *OrganizationID",TEXT(MATCH(INDEX(Methods[Organization Name],$A1169),Organizations[Organization Name],0),"0000"),"}"))</f>
        <v>#REF!</v>
      </c>
      <c r="Q1169" t="e">
        <f>IF(INDEX(Variables[Variable Type],$A1169)="","",
CONCATENATE("  - &amp;VariableID",TEXT($A1169,"0000"),
" {","VariableTypeCV:  ",CHAR(34),INDEX(Variables[Variable Type],$A1169),CHAR(34),
", VariableCode:  ",CHAR(34),INDEX(Variables[Variable Code],$A1169),CHAR(34),
", VariableNameCV:  ",CHAR(34),INDEX(Variables[Variable Name],$A1169),CHAR(34),
", VariableDefinition:  ",CHAR(34),INDEX(Variables[Variable Definition],$A1169),CHAR(34),
", SpecciationCV:  ",CHAR(34),INDEX(Variables[Speciation],$A1169),CHAR(34),
", NoDataValue:  ",CHAR(34),INDEX(Variables[No Data Value],$A1169),CHAR(34),"}"))</f>
        <v>#REF!</v>
      </c>
    </row>
    <row r="1170" spans="1:17" x14ac:dyDescent="0.25">
      <c r="A1170">
        <v>1167</v>
      </c>
      <c r="D1170" t="e">
        <f>IF(INDEX(People[First Name],$A1170)="","",
CONCATENATE("  - &amp;PersonID",TEXT($A1170,"0000"),
" {","PersonFirstName:  ",CHAR(34),INDEX(People[First Name],$A1170),CHAR(34),
", PersonMiddleName:  ",CHAR(34),INDEX(People[Middle Name],$A1170),CHAR(34),
", PersonLastName:  ",CHAR(34),INDEX(People[Last Name],$A1170),CHAR(34),"}"))</f>
        <v>#REF!</v>
      </c>
      <c r="E1170" t="e">
        <f>IF(INDEX(Organizations[Organization Type '[CV']],$A1170)="","",
CONCATENATE("  - &amp;OrganizationID",TEXT($A1170,"0000"),
" {","OrganizationTypeCV:  ",CHAR(34),INDEX(Organizations[Organization Type '[CV']],$A1170),CHAR(34),
", OrganizationCode:  ",CHAR(34),INDEX(Organizations[Organization Code],$A1170),CHAR(34),
", OrganizationName:  ",CHAR(34),INDEX(Organizations[Organization Name],$A1170),CHAR(34),
", OrganizationDescription:  ",CHAR(34),INDEX(Organizations[Organization Description],$A1170),CHAR(34),
", OrganizationLink:  ",CHAR(34),INDEX(Organizations[Organization Link],$A1170),CHAR(34),"}"))</f>
        <v>#REF!</v>
      </c>
      <c r="F1170" t="e">
        <f>IF(INDEX(People[First Name],$A1170)="","",
CONCATENATE("  - &amp;AffiliationID",TEXT($A1170,"0000"),
" {PersonID: *PersonID",TEXT($A1170,"0000"),
", OrganizationID: *OrganizationID",TEXT(MATCH(INDEX(People[Organization Name],$A1170),Organizations[Organization Name],0),"0000"),
", IsPrimaryOrganizationContact: , AffiliationStartDate: , AffiliationEndDate: , PrimaryPhone: ",
", PrimaryEmail: ",CHAR(34),INDEX(People[Primary Email],$A1170),CHAR(34),
", PrimaryAddress: ",CHAR(34),INDEX(People[Primary Address],$A1170),CHAR(34),
", PersonLink: }"))</f>
        <v>#REF!</v>
      </c>
      <c r="H1170" t="e">
        <f>IF(COUNTA(CitationInformation)=0,"",IF(INDEX(AuthorList[Author Name],$A1170)="","",
CONCATENATE("  - &amp;AuthorListID",TEXT($A1170,"0000"),
"  {CitationID: *CitationID0001",
", PersonID: *PersonID",TEXT(MATCH(INDEX(AuthorList[Author Name],$A1170),People[Full Name],0),"0000"),
", AuthorOrder: ",INDEX(AuthorList[Author Number],$A1170),"}")))</f>
        <v>#REF!</v>
      </c>
      <c r="K1170" t="e">
        <f>IF(INDEX(SamplingFeatures[Feature Code],$A1170)="","",
CONCATENATE("  - &amp;SamplingFeatureID",TEXT($A1170,"0000"),
" {","SamplingFeatureUUID:  ",CHAR(34),INDEX(SamplingFeatures[Sampling Feature UUID],$A1170),CHAR(34),
", SamplingFeatureTypeCV:  ",CHAR(34),INDEX(SamplingFeatures[Sampling Feature Type],$A1170),CHAR(34),
", SamplingFeatureCode:  ",CHAR(34),INDEX(SamplingFeatures[Feature Code],$A1170),CHAR(34),
", SamplingFeatureName:  ",CHAR(34),INDEX(SamplingFeatures[Feature Name],$A1170),CHAR(34),
", SamplingFeatureDescription:  ",CHAR(34),INDEX(SamplingFeatures[Feature Description],$A1170),CHAR(34),
", SamplingFeatureGeotypeCV:  ",CHAR(34),INDEX(SamplingFeatures[Feature Geo Type],$A1170),CHAR(34),
", FeatureGeometry:  ",CHAR(34),INDEX(SamplingFeatures[Feature Geometry],$A1170),CHAR(34),
", Elevation_m:  ",CHAR(34),INDEX(SamplingFeatures[Elevation_m],$A1170),CHAR(34),
", ElevationDatumCV:  ",CHAR(34),ElevationDatum,CHAR(34),"}"))</f>
        <v>#REF!</v>
      </c>
      <c r="L1170" t="e">
        <f>IF(INDEX(SamplingFeatures[Sampling Feature Type],$A1170)&lt;&gt;"Site","",
CONCATENATE("  - &amp;SiteID",TEXT(SUMPRODUCT(--($L$3:$L1169&lt;&gt;"")),"0000"),
" {","SamplingFeatureID:  *SamplingFeatureID",TEXT($A1170,"0000"),
", SiteTypeCV:  ",CHAR(34),INDEX(Sites[Site Type],$A1170),CHAR(34),
", Latitude:  ",INDEX(Sites[Latitude],$A1170),
", Longitude:  ",INDEX(Sites[Longitude],$A1170),
", SRSName:  ",CHAR(34),LatLonDatum,CHAR(34),"}"))</f>
        <v>#REF!</v>
      </c>
      <c r="M1170" t="e">
        <f>IF(INDEX(SamplingFeatures[Sampling Feature Type],$A1170)&lt;&gt;"Specimen","",
CONCATENATE("  - &amp;SpecimenID",TEXT(SUMPRODUCT(--($M$3:$M1169&lt;&gt;"")),"0000"),
" {","SamplingFeatureID:  *SamplingFeatureID",TEXT($A1170,"0000"),
", SpecimenTypeCV:  ",CHAR(34),INDEX(Specimens[Specimen Type],$A1170),CHAR(34),
", SpecimenMediumCV:  ",INDEX(Specimens[Specimen Medium],$A1170),
", IsFieldSpecimen:  ",CHAR(34),INDEX(Specimens[Is Field Specimen?],$A1170),CHAR(34),"}"))</f>
        <v>#REF!</v>
      </c>
      <c r="N1170" t="e">
        <f>IF(COUNTA(SpatialOffsets[])=0,"", IF(INDEX(SpatialOffsets[Spatial Offset Type],$A1170)="","",
CONCATENATE("  - &amp;SpatialOffsetID",TEXT($A1170,"0000"),
" {","SpatialOffsetTypeCV:  ",CHAR(34),INDEX(SpatialOffsets[Spatial Offset Type],$A1170),CHAR(34),
", Offset1Value:  ",INDEX(SpatialOffsets[Offset 1 Value],$A1170),
", Offset1UnitID:  ",CHAR(34),INDEX(SpatialOffsets[Offset 1 Unit],$A1170),CHAR(34),
", Offset2Value:  ",INDEX(SpatialOffsets[Offset 2 Value],$A1170),
", Offset2UnitID:  ",CHAR(34),INDEX(SpatialOffsets[Offset 2 Unit],$A1170),CHAR(34),
", Offset3Value:  ",INDEX(SpatialOffsets[Offset 3 Value],$A1170),
", Offset3UnitID:  ",CHAR(34),INDEX(SpatialOffsets[Offset 3 Unit],$A1170),CHAR(34),,"}")))</f>
        <v>#REF!</v>
      </c>
      <c r="O1170" t="e">
        <f>IF(COUNTA(RelatedFeatures[])=0,"", IF(INDEX(RelatedFeatures[First Sampling Feature Code],$A1170)="","",
CONCATENATE("  - &amp;RelationID",TEXT($A1170,"0000"),
" {","SamplingFeatureID:  *SamplingFeatureID",TEXT(MATCH(INDEX(RelatedFeatures[First Sampling Feature Code],$A1170),SamplingFeatures[Feature Code],0),"0000"),
", RelationshipTypeCV:  ",CHAR(34),INDEX(RelatedFeatures[Relationship Type],$A1170),CHAR(34),
", RelatedFeatureID: *SamplingFeatureID",TEXT(MATCH(INDEX(RelatedFeatures[Second Sampling Feature Code],$A1170),SamplingFeatures[Feature Code],0),"0000"),
", SpatialOffsetID:  ",IF(INDEX(RelatedFeatures[Offset Number],$A1170)="","",CONCATENATE("*SpatialOffsetID",TEXT(INDEX(RelatedFeatures[Offset Number],$A1170),"0000"))),"}")))</f>
        <v>#REF!</v>
      </c>
      <c r="P1170" t="e">
        <f>IF(INDEX(Methods[Method Type],$A1170)="","",
CONCATENATE("  - &amp;MethodID",TEXT($A1170,"0000"),
" {","MethodTypeCV:  ",CHAR(34),INDEX(Methods[Method Type],$A1170),CHAR(34),
", MethodCode:  ",CHAR(34),INDEX(Methods[Method Code],$A1170),CHAR(34),
", MethodName:  ",CHAR(34),INDEX(Methods[Method Name],$A1170),CHAR(34),
", MethodDescription:  ",CHAR(34),INDEX(Methods[Method Description],$A1170),CHAR(34),
", MethodLink:  ",CHAR(34),INDEX(Methods[Method Link],$A1170),CHAR(34),
", OrganizationID: *OrganizationID",TEXT(MATCH(INDEX(Methods[Organization Name],$A1170),Organizations[Organization Name],0),"0000"),"}"))</f>
        <v>#REF!</v>
      </c>
      <c r="Q1170" t="e">
        <f>IF(INDEX(Variables[Variable Type],$A1170)="","",
CONCATENATE("  - &amp;VariableID",TEXT($A1170,"0000"),
" {","VariableTypeCV:  ",CHAR(34),INDEX(Variables[Variable Type],$A1170),CHAR(34),
", VariableCode:  ",CHAR(34),INDEX(Variables[Variable Code],$A1170),CHAR(34),
", VariableNameCV:  ",CHAR(34),INDEX(Variables[Variable Name],$A1170),CHAR(34),
", VariableDefinition:  ",CHAR(34),INDEX(Variables[Variable Definition],$A1170),CHAR(34),
", SpecciationCV:  ",CHAR(34),INDEX(Variables[Speciation],$A1170),CHAR(34),
", NoDataValue:  ",CHAR(34),INDEX(Variables[No Data Value],$A1170),CHAR(34),"}"))</f>
        <v>#REF!</v>
      </c>
    </row>
    <row r="1171" spans="1:17" x14ac:dyDescent="0.25">
      <c r="A1171">
        <v>1168</v>
      </c>
      <c r="D1171" t="e">
        <f>IF(INDEX(People[First Name],$A1171)="","",
CONCATENATE("  - &amp;PersonID",TEXT($A1171,"0000"),
" {","PersonFirstName:  ",CHAR(34),INDEX(People[First Name],$A1171),CHAR(34),
", PersonMiddleName:  ",CHAR(34),INDEX(People[Middle Name],$A1171),CHAR(34),
", PersonLastName:  ",CHAR(34),INDEX(People[Last Name],$A1171),CHAR(34),"}"))</f>
        <v>#REF!</v>
      </c>
      <c r="E1171" t="e">
        <f>IF(INDEX(Organizations[Organization Type '[CV']],$A1171)="","",
CONCATENATE("  - &amp;OrganizationID",TEXT($A1171,"0000"),
" {","OrganizationTypeCV:  ",CHAR(34),INDEX(Organizations[Organization Type '[CV']],$A1171),CHAR(34),
", OrganizationCode:  ",CHAR(34),INDEX(Organizations[Organization Code],$A1171),CHAR(34),
", OrganizationName:  ",CHAR(34),INDEX(Organizations[Organization Name],$A1171),CHAR(34),
", OrganizationDescription:  ",CHAR(34),INDEX(Organizations[Organization Description],$A1171),CHAR(34),
", OrganizationLink:  ",CHAR(34),INDEX(Organizations[Organization Link],$A1171),CHAR(34),"}"))</f>
        <v>#REF!</v>
      </c>
      <c r="F1171" t="e">
        <f>IF(INDEX(People[First Name],$A1171)="","",
CONCATENATE("  - &amp;AffiliationID",TEXT($A1171,"0000"),
" {PersonID: *PersonID",TEXT($A1171,"0000"),
", OrganizationID: *OrganizationID",TEXT(MATCH(INDEX(People[Organization Name],$A1171),Organizations[Organization Name],0),"0000"),
", IsPrimaryOrganizationContact: , AffiliationStartDate: , AffiliationEndDate: , PrimaryPhone: ",
", PrimaryEmail: ",CHAR(34),INDEX(People[Primary Email],$A1171),CHAR(34),
", PrimaryAddress: ",CHAR(34),INDEX(People[Primary Address],$A1171),CHAR(34),
", PersonLink: }"))</f>
        <v>#REF!</v>
      </c>
      <c r="H1171" t="e">
        <f>IF(COUNTA(CitationInformation)=0,"",IF(INDEX(AuthorList[Author Name],$A1171)="","",
CONCATENATE("  - &amp;AuthorListID",TEXT($A1171,"0000"),
"  {CitationID: *CitationID0001",
", PersonID: *PersonID",TEXT(MATCH(INDEX(AuthorList[Author Name],$A1171),People[Full Name],0),"0000"),
", AuthorOrder: ",INDEX(AuthorList[Author Number],$A1171),"}")))</f>
        <v>#REF!</v>
      </c>
      <c r="K1171" t="e">
        <f>IF(INDEX(SamplingFeatures[Feature Code],$A1171)="","",
CONCATENATE("  - &amp;SamplingFeatureID",TEXT($A1171,"0000"),
" {","SamplingFeatureUUID:  ",CHAR(34),INDEX(SamplingFeatures[Sampling Feature UUID],$A1171),CHAR(34),
", SamplingFeatureTypeCV:  ",CHAR(34),INDEX(SamplingFeatures[Sampling Feature Type],$A1171),CHAR(34),
", SamplingFeatureCode:  ",CHAR(34),INDEX(SamplingFeatures[Feature Code],$A1171),CHAR(34),
", SamplingFeatureName:  ",CHAR(34),INDEX(SamplingFeatures[Feature Name],$A1171),CHAR(34),
", SamplingFeatureDescription:  ",CHAR(34),INDEX(SamplingFeatures[Feature Description],$A1171),CHAR(34),
", SamplingFeatureGeotypeCV:  ",CHAR(34),INDEX(SamplingFeatures[Feature Geo Type],$A1171),CHAR(34),
", FeatureGeometry:  ",CHAR(34),INDEX(SamplingFeatures[Feature Geometry],$A1171),CHAR(34),
", Elevation_m:  ",CHAR(34),INDEX(SamplingFeatures[Elevation_m],$A1171),CHAR(34),
", ElevationDatumCV:  ",CHAR(34),ElevationDatum,CHAR(34),"}"))</f>
        <v>#REF!</v>
      </c>
      <c r="L1171" t="e">
        <f>IF(INDEX(SamplingFeatures[Sampling Feature Type],$A1171)&lt;&gt;"Site","",
CONCATENATE("  - &amp;SiteID",TEXT(SUMPRODUCT(--($L$3:$L1170&lt;&gt;"")),"0000"),
" {","SamplingFeatureID:  *SamplingFeatureID",TEXT($A1171,"0000"),
", SiteTypeCV:  ",CHAR(34),INDEX(Sites[Site Type],$A1171),CHAR(34),
", Latitude:  ",INDEX(Sites[Latitude],$A1171),
", Longitude:  ",INDEX(Sites[Longitude],$A1171),
", SRSName:  ",CHAR(34),LatLonDatum,CHAR(34),"}"))</f>
        <v>#REF!</v>
      </c>
      <c r="M1171" t="e">
        <f>IF(INDEX(SamplingFeatures[Sampling Feature Type],$A1171)&lt;&gt;"Specimen","",
CONCATENATE("  - &amp;SpecimenID",TEXT(SUMPRODUCT(--($M$3:$M1170&lt;&gt;"")),"0000"),
" {","SamplingFeatureID:  *SamplingFeatureID",TEXT($A1171,"0000"),
", SpecimenTypeCV:  ",CHAR(34),INDEX(Specimens[Specimen Type],$A1171),CHAR(34),
", SpecimenMediumCV:  ",INDEX(Specimens[Specimen Medium],$A1171),
", IsFieldSpecimen:  ",CHAR(34),INDEX(Specimens[Is Field Specimen?],$A1171),CHAR(34),"}"))</f>
        <v>#REF!</v>
      </c>
      <c r="N1171" t="e">
        <f>IF(COUNTA(SpatialOffsets[])=0,"", IF(INDEX(SpatialOffsets[Spatial Offset Type],$A1171)="","",
CONCATENATE("  - &amp;SpatialOffsetID",TEXT($A1171,"0000"),
" {","SpatialOffsetTypeCV:  ",CHAR(34),INDEX(SpatialOffsets[Spatial Offset Type],$A1171),CHAR(34),
", Offset1Value:  ",INDEX(SpatialOffsets[Offset 1 Value],$A1171),
", Offset1UnitID:  ",CHAR(34),INDEX(SpatialOffsets[Offset 1 Unit],$A1171),CHAR(34),
", Offset2Value:  ",INDEX(SpatialOffsets[Offset 2 Value],$A1171),
", Offset2UnitID:  ",CHAR(34),INDEX(SpatialOffsets[Offset 2 Unit],$A1171),CHAR(34),
", Offset3Value:  ",INDEX(SpatialOffsets[Offset 3 Value],$A1171),
", Offset3UnitID:  ",CHAR(34),INDEX(SpatialOffsets[Offset 3 Unit],$A1171),CHAR(34),,"}")))</f>
        <v>#REF!</v>
      </c>
      <c r="O1171" t="e">
        <f>IF(COUNTA(RelatedFeatures[])=0,"", IF(INDEX(RelatedFeatures[First Sampling Feature Code],$A1171)="","",
CONCATENATE("  - &amp;RelationID",TEXT($A1171,"0000"),
" {","SamplingFeatureID:  *SamplingFeatureID",TEXT(MATCH(INDEX(RelatedFeatures[First Sampling Feature Code],$A1171),SamplingFeatures[Feature Code],0),"0000"),
", RelationshipTypeCV:  ",CHAR(34),INDEX(RelatedFeatures[Relationship Type],$A1171),CHAR(34),
", RelatedFeatureID: *SamplingFeatureID",TEXT(MATCH(INDEX(RelatedFeatures[Second Sampling Feature Code],$A1171),SamplingFeatures[Feature Code],0),"0000"),
", SpatialOffsetID:  ",IF(INDEX(RelatedFeatures[Offset Number],$A1171)="","",CONCATENATE("*SpatialOffsetID",TEXT(INDEX(RelatedFeatures[Offset Number],$A1171),"0000"))),"}")))</f>
        <v>#REF!</v>
      </c>
      <c r="P1171" t="e">
        <f>IF(INDEX(Methods[Method Type],$A1171)="","",
CONCATENATE("  - &amp;MethodID",TEXT($A1171,"0000"),
" {","MethodTypeCV:  ",CHAR(34),INDEX(Methods[Method Type],$A1171),CHAR(34),
", MethodCode:  ",CHAR(34),INDEX(Methods[Method Code],$A1171),CHAR(34),
", MethodName:  ",CHAR(34),INDEX(Methods[Method Name],$A1171),CHAR(34),
", MethodDescription:  ",CHAR(34),INDEX(Methods[Method Description],$A1171),CHAR(34),
", MethodLink:  ",CHAR(34),INDEX(Methods[Method Link],$A1171),CHAR(34),
", OrganizationID: *OrganizationID",TEXT(MATCH(INDEX(Methods[Organization Name],$A1171),Organizations[Organization Name],0),"0000"),"}"))</f>
        <v>#REF!</v>
      </c>
      <c r="Q1171" t="e">
        <f>IF(INDEX(Variables[Variable Type],$A1171)="","",
CONCATENATE("  - &amp;VariableID",TEXT($A1171,"0000"),
" {","VariableTypeCV:  ",CHAR(34),INDEX(Variables[Variable Type],$A1171),CHAR(34),
", VariableCode:  ",CHAR(34),INDEX(Variables[Variable Code],$A1171),CHAR(34),
", VariableNameCV:  ",CHAR(34),INDEX(Variables[Variable Name],$A1171),CHAR(34),
", VariableDefinition:  ",CHAR(34),INDEX(Variables[Variable Definition],$A1171),CHAR(34),
", SpecciationCV:  ",CHAR(34),INDEX(Variables[Speciation],$A1171),CHAR(34),
", NoDataValue:  ",CHAR(34),INDEX(Variables[No Data Value],$A1171),CHAR(34),"}"))</f>
        <v>#REF!</v>
      </c>
    </row>
    <row r="1172" spans="1:17" x14ac:dyDescent="0.25">
      <c r="A1172">
        <v>1169</v>
      </c>
      <c r="D1172" t="e">
        <f>IF(INDEX(People[First Name],$A1172)="","",
CONCATENATE("  - &amp;PersonID",TEXT($A1172,"0000"),
" {","PersonFirstName:  ",CHAR(34),INDEX(People[First Name],$A1172),CHAR(34),
", PersonMiddleName:  ",CHAR(34),INDEX(People[Middle Name],$A1172),CHAR(34),
", PersonLastName:  ",CHAR(34),INDEX(People[Last Name],$A1172),CHAR(34),"}"))</f>
        <v>#REF!</v>
      </c>
      <c r="E1172" t="e">
        <f>IF(INDEX(Organizations[Organization Type '[CV']],$A1172)="","",
CONCATENATE("  - &amp;OrganizationID",TEXT($A1172,"0000"),
" {","OrganizationTypeCV:  ",CHAR(34),INDEX(Organizations[Organization Type '[CV']],$A1172),CHAR(34),
", OrganizationCode:  ",CHAR(34),INDEX(Organizations[Organization Code],$A1172),CHAR(34),
", OrganizationName:  ",CHAR(34),INDEX(Organizations[Organization Name],$A1172),CHAR(34),
", OrganizationDescription:  ",CHAR(34),INDEX(Organizations[Organization Description],$A1172),CHAR(34),
", OrganizationLink:  ",CHAR(34),INDEX(Organizations[Organization Link],$A1172),CHAR(34),"}"))</f>
        <v>#REF!</v>
      </c>
      <c r="F1172" t="e">
        <f>IF(INDEX(People[First Name],$A1172)="","",
CONCATENATE("  - &amp;AffiliationID",TEXT($A1172,"0000"),
" {PersonID: *PersonID",TEXT($A1172,"0000"),
", OrganizationID: *OrganizationID",TEXT(MATCH(INDEX(People[Organization Name],$A1172),Organizations[Organization Name],0),"0000"),
", IsPrimaryOrganizationContact: , AffiliationStartDate: , AffiliationEndDate: , PrimaryPhone: ",
", PrimaryEmail: ",CHAR(34),INDEX(People[Primary Email],$A1172),CHAR(34),
", PrimaryAddress: ",CHAR(34),INDEX(People[Primary Address],$A1172),CHAR(34),
", PersonLink: }"))</f>
        <v>#REF!</v>
      </c>
      <c r="H1172" t="e">
        <f>IF(COUNTA(CitationInformation)=0,"",IF(INDEX(AuthorList[Author Name],$A1172)="","",
CONCATENATE("  - &amp;AuthorListID",TEXT($A1172,"0000"),
"  {CitationID: *CitationID0001",
", PersonID: *PersonID",TEXT(MATCH(INDEX(AuthorList[Author Name],$A1172),People[Full Name],0),"0000"),
", AuthorOrder: ",INDEX(AuthorList[Author Number],$A1172),"}")))</f>
        <v>#REF!</v>
      </c>
      <c r="K1172" t="e">
        <f>IF(INDEX(SamplingFeatures[Feature Code],$A1172)="","",
CONCATENATE("  - &amp;SamplingFeatureID",TEXT($A1172,"0000"),
" {","SamplingFeatureUUID:  ",CHAR(34),INDEX(SamplingFeatures[Sampling Feature UUID],$A1172),CHAR(34),
", SamplingFeatureTypeCV:  ",CHAR(34),INDEX(SamplingFeatures[Sampling Feature Type],$A1172),CHAR(34),
", SamplingFeatureCode:  ",CHAR(34),INDEX(SamplingFeatures[Feature Code],$A1172),CHAR(34),
", SamplingFeatureName:  ",CHAR(34),INDEX(SamplingFeatures[Feature Name],$A1172),CHAR(34),
", SamplingFeatureDescription:  ",CHAR(34),INDEX(SamplingFeatures[Feature Description],$A1172),CHAR(34),
", SamplingFeatureGeotypeCV:  ",CHAR(34),INDEX(SamplingFeatures[Feature Geo Type],$A1172),CHAR(34),
", FeatureGeometry:  ",CHAR(34),INDEX(SamplingFeatures[Feature Geometry],$A1172),CHAR(34),
", Elevation_m:  ",CHAR(34),INDEX(SamplingFeatures[Elevation_m],$A1172),CHAR(34),
", ElevationDatumCV:  ",CHAR(34),ElevationDatum,CHAR(34),"}"))</f>
        <v>#REF!</v>
      </c>
      <c r="L1172" t="e">
        <f>IF(INDEX(SamplingFeatures[Sampling Feature Type],$A1172)&lt;&gt;"Site","",
CONCATENATE("  - &amp;SiteID",TEXT(SUMPRODUCT(--($L$3:$L1171&lt;&gt;"")),"0000"),
" {","SamplingFeatureID:  *SamplingFeatureID",TEXT($A1172,"0000"),
", SiteTypeCV:  ",CHAR(34),INDEX(Sites[Site Type],$A1172),CHAR(34),
", Latitude:  ",INDEX(Sites[Latitude],$A1172),
", Longitude:  ",INDEX(Sites[Longitude],$A1172),
", SRSName:  ",CHAR(34),LatLonDatum,CHAR(34),"}"))</f>
        <v>#REF!</v>
      </c>
      <c r="M1172" t="e">
        <f>IF(INDEX(SamplingFeatures[Sampling Feature Type],$A1172)&lt;&gt;"Specimen","",
CONCATENATE("  - &amp;SpecimenID",TEXT(SUMPRODUCT(--($M$3:$M1171&lt;&gt;"")),"0000"),
" {","SamplingFeatureID:  *SamplingFeatureID",TEXT($A1172,"0000"),
", SpecimenTypeCV:  ",CHAR(34),INDEX(Specimens[Specimen Type],$A1172),CHAR(34),
", SpecimenMediumCV:  ",INDEX(Specimens[Specimen Medium],$A1172),
", IsFieldSpecimen:  ",CHAR(34),INDEX(Specimens[Is Field Specimen?],$A1172),CHAR(34),"}"))</f>
        <v>#REF!</v>
      </c>
      <c r="N1172" t="e">
        <f>IF(COUNTA(SpatialOffsets[])=0,"", IF(INDEX(SpatialOffsets[Spatial Offset Type],$A1172)="","",
CONCATENATE("  - &amp;SpatialOffsetID",TEXT($A1172,"0000"),
" {","SpatialOffsetTypeCV:  ",CHAR(34),INDEX(SpatialOffsets[Spatial Offset Type],$A1172),CHAR(34),
", Offset1Value:  ",INDEX(SpatialOffsets[Offset 1 Value],$A1172),
", Offset1UnitID:  ",CHAR(34),INDEX(SpatialOffsets[Offset 1 Unit],$A1172),CHAR(34),
", Offset2Value:  ",INDEX(SpatialOffsets[Offset 2 Value],$A1172),
", Offset2UnitID:  ",CHAR(34),INDEX(SpatialOffsets[Offset 2 Unit],$A1172),CHAR(34),
", Offset3Value:  ",INDEX(SpatialOffsets[Offset 3 Value],$A1172),
", Offset3UnitID:  ",CHAR(34),INDEX(SpatialOffsets[Offset 3 Unit],$A1172),CHAR(34),,"}")))</f>
        <v>#REF!</v>
      </c>
      <c r="O1172" t="e">
        <f>IF(COUNTA(RelatedFeatures[])=0,"", IF(INDEX(RelatedFeatures[First Sampling Feature Code],$A1172)="","",
CONCATENATE("  - &amp;RelationID",TEXT($A1172,"0000"),
" {","SamplingFeatureID:  *SamplingFeatureID",TEXT(MATCH(INDEX(RelatedFeatures[First Sampling Feature Code],$A1172),SamplingFeatures[Feature Code],0),"0000"),
", RelationshipTypeCV:  ",CHAR(34),INDEX(RelatedFeatures[Relationship Type],$A1172),CHAR(34),
", RelatedFeatureID: *SamplingFeatureID",TEXT(MATCH(INDEX(RelatedFeatures[Second Sampling Feature Code],$A1172),SamplingFeatures[Feature Code],0),"0000"),
", SpatialOffsetID:  ",IF(INDEX(RelatedFeatures[Offset Number],$A1172)="","",CONCATENATE("*SpatialOffsetID",TEXT(INDEX(RelatedFeatures[Offset Number],$A1172),"0000"))),"}")))</f>
        <v>#REF!</v>
      </c>
      <c r="P1172" t="e">
        <f>IF(INDEX(Methods[Method Type],$A1172)="","",
CONCATENATE("  - &amp;MethodID",TEXT($A1172,"0000"),
" {","MethodTypeCV:  ",CHAR(34),INDEX(Methods[Method Type],$A1172),CHAR(34),
", MethodCode:  ",CHAR(34),INDEX(Methods[Method Code],$A1172),CHAR(34),
", MethodName:  ",CHAR(34),INDEX(Methods[Method Name],$A1172),CHAR(34),
", MethodDescription:  ",CHAR(34),INDEX(Methods[Method Description],$A1172),CHAR(34),
", MethodLink:  ",CHAR(34),INDEX(Methods[Method Link],$A1172),CHAR(34),
", OrganizationID: *OrganizationID",TEXT(MATCH(INDEX(Methods[Organization Name],$A1172),Organizations[Organization Name],0),"0000"),"}"))</f>
        <v>#REF!</v>
      </c>
      <c r="Q1172" t="e">
        <f>IF(INDEX(Variables[Variable Type],$A1172)="","",
CONCATENATE("  - &amp;VariableID",TEXT($A1172,"0000"),
" {","VariableTypeCV:  ",CHAR(34),INDEX(Variables[Variable Type],$A1172),CHAR(34),
", VariableCode:  ",CHAR(34),INDEX(Variables[Variable Code],$A1172),CHAR(34),
", VariableNameCV:  ",CHAR(34),INDEX(Variables[Variable Name],$A1172),CHAR(34),
", VariableDefinition:  ",CHAR(34),INDEX(Variables[Variable Definition],$A1172),CHAR(34),
", SpecciationCV:  ",CHAR(34),INDEX(Variables[Speciation],$A1172),CHAR(34),
", NoDataValue:  ",CHAR(34),INDEX(Variables[No Data Value],$A1172),CHAR(34),"}"))</f>
        <v>#REF!</v>
      </c>
    </row>
    <row r="1173" spans="1:17" x14ac:dyDescent="0.25">
      <c r="A1173">
        <v>1170</v>
      </c>
      <c r="D1173" t="e">
        <f>IF(INDEX(People[First Name],$A1173)="","",
CONCATENATE("  - &amp;PersonID",TEXT($A1173,"0000"),
" {","PersonFirstName:  ",CHAR(34),INDEX(People[First Name],$A1173),CHAR(34),
", PersonMiddleName:  ",CHAR(34),INDEX(People[Middle Name],$A1173),CHAR(34),
", PersonLastName:  ",CHAR(34),INDEX(People[Last Name],$A1173),CHAR(34),"}"))</f>
        <v>#REF!</v>
      </c>
      <c r="E1173" t="e">
        <f>IF(INDEX(Organizations[Organization Type '[CV']],$A1173)="","",
CONCATENATE("  - &amp;OrganizationID",TEXT($A1173,"0000"),
" {","OrganizationTypeCV:  ",CHAR(34),INDEX(Organizations[Organization Type '[CV']],$A1173),CHAR(34),
", OrganizationCode:  ",CHAR(34),INDEX(Organizations[Organization Code],$A1173),CHAR(34),
", OrganizationName:  ",CHAR(34),INDEX(Organizations[Organization Name],$A1173),CHAR(34),
", OrganizationDescription:  ",CHAR(34),INDEX(Organizations[Organization Description],$A1173),CHAR(34),
", OrganizationLink:  ",CHAR(34),INDEX(Organizations[Organization Link],$A1173),CHAR(34),"}"))</f>
        <v>#REF!</v>
      </c>
      <c r="F1173" t="e">
        <f>IF(INDEX(People[First Name],$A1173)="","",
CONCATENATE("  - &amp;AffiliationID",TEXT($A1173,"0000"),
" {PersonID: *PersonID",TEXT($A1173,"0000"),
", OrganizationID: *OrganizationID",TEXT(MATCH(INDEX(People[Organization Name],$A1173),Organizations[Organization Name],0),"0000"),
", IsPrimaryOrganizationContact: , AffiliationStartDate: , AffiliationEndDate: , PrimaryPhone: ",
", PrimaryEmail: ",CHAR(34),INDEX(People[Primary Email],$A1173),CHAR(34),
", PrimaryAddress: ",CHAR(34),INDEX(People[Primary Address],$A1173),CHAR(34),
", PersonLink: }"))</f>
        <v>#REF!</v>
      </c>
      <c r="H1173" t="e">
        <f>IF(COUNTA(CitationInformation)=0,"",IF(INDEX(AuthorList[Author Name],$A1173)="","",
CONCATENATE("  - &amp;AuthorListID",TEXT($A1173,"0000"),
"  {CitationID: *CitationID0001",
", PersonID: *PersonID",TEXT(MATCH(INDEX(AuthorList[Author Name],$A1173),People[Full Name],0),"0000"),
", AuthorOrder: ",INDEX(AuthorList[Author Number],$A1173),"}")))</f>
        <v>#REF!</v>
      </c>
      <c r="K1173" t="e">
        <f>IF(INDEX(SamplingFeatures[Feature Code],$A1173)="","",
CONCATENATE("  - &amp;SamplingFeatureID",TEXT($A1173,"0000"),
" {","SamplingFeatureUUID:  ",CHAR(34),INDEX(SamplingFeatures[Sampling Feature UUID],$A1173),CHAR(34),
", SamplingFeatureTypeCV:  ",CHAR(34),INDEX(SamplingFeatures[Sampling Feature Type],$A1173),CHAR(34),
", SamplingFeatureCode:  ",CHAR(34),INDEX(SamplingFeatures[Feature Code],$A1173),CHAR(34),
", SamplingFeatureName:  ",CHAR(34),INDEX(SamplingFeatures[Feature Name],$A1173),CHAR(34),
", SamplingFeatureDescription:  ",CHAR(34),INDEX(SamplingFeatures[Feature Description],$A1173),CHAR(34),
", SamplingFeatureGeotypeCV:  ",CHAR(34),INDEX(SamplingFeatures[Feature Geo Type],$A1173),CHAR(34),
", FeatureGeometry:  ",CHAR(34),INDEX(SamplingFeatures[Feature Geometry],$A1173),CHAR(34),
", Elevation_m:  ",CHAR(34),INDEX(SamplingFeatures[Elevation_m],$A1173),CHAR(34),
", ElevationDatumCV:  ",CHAR(34),ElevationDatum,CHAR(34),"}"))</f>
        <v>#REF!</v>
      </c>
      <c r="L1173" t="e">
        <f>IF(INDEX(SamplingFeatures[Sampling Feature Type],$A1173)&lt;&gt;"Site","",
CONCATENATE("  - &amp;SiteID",TEXT(SUMPRODUCT(--($L$3:$L1172&lt;&gt;"")),"0000"),
" {","SamplingFeatureID:  *SamplingFeatureID",TEXT($A1173,"0000"),
", SiteTypeCV:  ",CHAR(34),INDEX(Sites[Site Type],$A1173),CHAR(34),
", Latitude:  ",INDEX(Sites[Latitude],$A1173),
", Longitude:  ",INDEX(Sites[Longitude],$A1173),
", SRSName:  ",CHAR(34),LatLonDatum,CHAR(34),"}"))</f>
        <v>#REF!</v>
      </c>
      <c r="M1173" t="e">
        <f>IF(INDEX(SamplingFeatures[Sampling Feature Type],$A1173)&lt;&gt;"Specimen","",
CONCATENATE("  - &amp;SpecimenID",TEXT(SUMPRODUCT(--($M$3:$M1172&lt;&gt;"")),"0000"),
" {","SamplingFeatureID:  *SamplingFeatureID",TEXT($A1173,"0000"),
", SpecimenTypeCV:  ",CHAR(34),INDEX(Specimens[Specimen Type],$A1173),CHAR(34),
", SpecimenMediumCV:  ",INDEX(Specimens[Specimen Medium],$A1173),
", IsFieldSpecimen:  ",CHAR(34),INDEX(Specimens[Is Field Specimen?],$A1173),CHAR(34),"}"))</f>
        <v>#REF!</v>
      </c>
      <c r="N1173" t="e">
        <f>IF(COUNTA(SpatialOffsets[])=0,"", IF(INDEX(SpatialOffsets[Spatial Offset Type],$A1173)="","",
CONCATENATE("  - &amp;SpatialOffsetID",TEXT($A1173,"0000"),
" {","SpatialOffsetTypeCV:  ",CHAR(34),INDEX(SpatialOffsets[Spatial Offset Type],$A1173),CHAR(34),
", Offset1Value:  ",INDEX(SpatialOffsets[Offset 1 Value],$A1173),
", Offset1UnitID:  ",CHAR(34),INDEX(SpatialOffsets[Offset 1 Unit],$A1173),CHAR(34),
", Offset2Value:  ",INDEX(SpatialOffsets[Offset 2 Value],$A1173),
", Offset2UnitID:  ",CHAR(34),INDEX(SpatialOffsets[Offset 2 Unit],$A1173),CHAR(34),
", Offset3Value:  ",INDEX(SpatialOffsets[Offset 3 Value],$A1173),
", Offset3UnitID:  ",CHAR(34),INDEX(SpatialOffsets[Offset 3 Unit],$A1173),CHAR(34),,"}")))</f>
        <v>#REF!</v>
      </c>
      <c r="O1173" t="e">
        <f>IF(COUNTA(RelatedFeatures[])=0,"", IF(INDEX(RelatedFeatures[First Sampling Feature Code],$A1173)="","",
CONCATENATE("  - &amp;RelationID",TEXT($A1173,"0000"),
" {","SamplingFeatureID:  *SamplingFeatureID",TEXT(MATCH(INDEX(RelatedFeatures[First Sampling Feature Code],$A1173),SamplingFeatures[Feature Code],0),"0000"),
", RelationshipTypeCV:  ",CHAR(34),INDEX(RelatedFeatures[Relationship Type],$A1173),CHAR(34),
", RelatedFeatureID: *SamplingFeatureID",TEXT(MATCH(INDEX(RelatedFeatures[Second Sampling Feature Code],$A1173),SamplingFeatures[Feature Code],0),"0000"),
", SpatialOffsetID:  ",IF(INDEX(RelatedFeatures[Offset Number],$A1173)="","",CONCATENATE("*SpatialOffsetID",TEXT(INDEX(RelatedFeatures[Offset Number],$A1173),"0000"))),"}")))</f>
        <v>#REF!</v>
      </c>
      <c r="P1173" t="e">
        <f>IF(INDEX(Methods[Method Type],$A1173)="","",
CONCATENATE("  - &amp;MethodID",TEXT($A1173,"0000"),
" {","MethodTypeCV:  ",CHAR(34),INDEX(Methods[Method Type],$A1173),CHAR(34),
", MethodCode:  ",CHAR(34),INDEX(Methods[Method Code],$A1173),CHAR(34),
", MethodName:  ",CHAR(34),INDEX(Methods[Method Name],$A1173),CHAR(34),
", MethodDescription:  ",CHAR(34),INDEX(Methods[Method Description],$A1173),CHAR(34),
", MethodLink:  ",CHAR(34),INDEX(Methods[Method Link],$A1173),CHAR(34),
", OrganizationID: *OrganizationID",TEXT(MATCH(INDEX(Methods[Organization Name],$A1173),Organizations[Organization Name],0),"0000"),"}"))</f>
        <v>#REF!</v>
      </c>
      <c r="Q1173" t="e">
        <f>IF(INDEX(Variables[Variable Type],$A1173)="","",
CONCATENATE("  - &amp;VariableID",TEXT($A1173,"0000"),
" {","VariableTypeCV:  ",CHAR(34),INDEX(Variables[Variable Type],$A1173),CHAR(34),
", VariableCode:  ",CHAR(34),INDEX(Variables[Variable Code],$A1173),CHAR(34),
", VariableNameCV:  ",CHAR(34),INDEX(Variables[Variable Name],$A1173),CHAR(34),
", VariableDefinition:  ",CHAR(34),INDEX(Variables[Variable Definition],$A1173),CHAR(34),
", SpecciationCV:  ",CHAR(34),INDEX(Variables[Speciation],$A1173),CHAR(34),
", NoDataValue:  ",CHAR(34),INDEX(Variables[No Data Value],$A1173),CHAR(34),"}"))</f>
        <v>#REF!</v>
      </c>
    </row>
    <row r="1174" spans="1:17" x14ac:dyDescent="0.25">
      <c r="A1174">
        <v>1171</v>
      </c>
      <c r="D1174" t="e">
        <f>IF(INDEX(People[First Name],$A1174)="","",
CONCATENATE("  - &amp;PersonID",TEXT($A1174,"0000"),
" {","PersonFirstName:  ",CHAR(34),INDEX(People[First Name],$A1174),CHAR(34),
", PersonMiddleName:  ",CHAR(34),INDEX(People[Middle Name],$A1174),CHAR(34),
", PersonLastName:  ",CHAR(34),INDEX(People[Last Name],$A1174),CHAR(34),"}"))</f>
        <v>#REF!</v>
      </c>
      <c r="E1174" t="e">
        <f>IF(INDEX(Organizations[Organization Type '[CV']],$A1174)="","",
CONCATENATE("  - &amp;OrganizationID",TEXT($A1174,"0000"),
" {","OrganizationTypeCV:  ",CHAR(34),INDEX(Organizations[Organization Type '[CV']],$A1174),CHAR(34),
", OrganizationCode:  ",CHAR(34),INDEX(Organizations[Organization Code],$A1174),CHAR(34),
", OrganizationName:  ",CHAR(34),INDEX(Organizations[Organization Name],$A1174),CHAR(34),
", OrganizationDescription:  ",CHAR(34),INDEX(Organizations[Organization Description],$A1174),CHAR(34),
", OrganizationLink:  ",CHAR(34),INDEX(Organizations[Organization Link],$A1174),CHAR(34),"}"))</f>
        <v>#REF!</v>
      </c>
      <c r="F1174" t="e">
        <f>IF(INDEX(People[First Name],$A1174)="","",
CONCATENATE("  - &amp;AffiliationID",TEXT($A1174,"0000"),
" {PersonID: *PersonID",TEXT($A1174,"0000"),
", OrganizationID: *OrganizationID",TEXT(MATCH(INDEX(People[Organization Name],$A1174),Organizations[Organization Name],0),"0000"),
", IsPrimaryOrganizationContact: , AffiliationStartDate: , AffiliationEndDate: , PrimaryPhone: ",
", PrimaryEmail: ",CHAR(34),INDEX(People[Primary Email],$A1174),CHAR(34),
", PrimaryAddress: ",CHAR(34),INDEX(People[Primary Address],$A1174),CHAR(34),
", PersonLink: }"))</f>
        <v>#REF!</v>
      </c>
      <c r="H1174" t="e">
        <f>IF(COUNTA(CitationInformation)=0,"",IF(INDEX(AuthorList[Author Name],$A1174)="","",
CONCATENATE("  - &amp;AuthorListID",TEXT($A1174,"0000"),
"  {CitationID: *CitationID0001",
", PersonID: *PersonID",TEXT(MATCH(INDEX(AuthorList[Author Name],$A1174),People[Full Name],0),"0000"),
", AuthorOrder: ",INDEX(AuthorList[Author Number],$A1174),"}")))</f>
        <v>#REF!</v>
      </c>
      <c r="K1174" t="e">
        <f>IF(INDEX(SamplingFeatures[Feature Code],$A1174)="","",
CONCATENATE("  - &amp;SamplingFeatureID",TEXT($A1174,"0000"),
" {","SamplingFeatureUUID:  ",CHAR(34),INDEX(SamplingFeatures[Sampling Feature UUID],$A1174),CHAR(34),
", SamplingFeatureTypeCV:  ",CHAR(34),INDEX(SamplingFeatures[Sampling Feature Type],$A1174),CHAR(34),
", SamplingFeatureCode:  ",CHAR(34),INDEX(SamplingFeatures[Feature Code],$A1174),CHAR(34),
", SamplingFeatureName:  ",CHAR(34),INDEX(SamplingFeatures[Feature Name],$A1174),CHAR(34),
", SamplingFeatureDescription:  ",CHAR(34),INDEX(SamplingFeatures[Feature Description],$A1174),CHAR(34),
", SamplingFeatureGeotypeCV:  ",CHAR(34),INDEX(SamplingFeatures[Feature Geo Type],$A1174),CHAR(34),
", FeatureGeometry:  ",CHAR(34),INDEX(SamplingFeatures[Feature Geometry],$A1174),CHAR(34),
", Elevation_m:  ",CHAR(34),INDEX(SamplingFeatures[Elevation_m],$A1174),CHAR(34),
", ElevationDatumCV:  ",CHAR(34),ElevationDatum,CHAR(34),"}"))</f>
        <v>#REF!</v>
      </c>
      <c r="L1174" t="e">
        <f>IF(INDEX(SamplingFeatures[Sampling Feature Type],$A1174)&lt;&gt;"Site","",
CONCATENATE("  - &amp;SiteID",TEXT(SUMPRODUCT(--($L$3:$L1173&lt;&gt;"")),"0000"),
" {","SamplingFeatureID:  *SamplingFeatureID",TEXT($A1174,"0000"),
", SiteTypeCV:  ",CHAR(34),INDEX(Sites[Site Type],$A1174),CHAR(34),
", Latitude:  ",INDEX(Sites[Latitude],$A1174),
", Longitude:  ",INDEX(Sites[Longitude],$A1174),
", SRSName:  ",CHAR(34),LatLonDatum,CHAR(34),"}"))</f>
        <v>#REF!</v>
      </c>
      <c r="M1174" t="e">
        <f>IF(INDEX(SamplingFeatures[Sampling Feature Type],$A1174)&lt;&gt;"Specimen","",
CONCATENATE("  - &amp;SpecimenID",TEXT(SUMPRODUCT(--($M$3:$M1173&lt;&gt;"")),"0000"),
" {","SamplingFeatureID:  *SamplingFeatureID",TEXT($A1174,"0000"),
", SpecimenTypeCV:  ",CHAR(34),INDEX(Specimens[Specimen Type],$A1174),CHAR(34),
", SpecimenMediumCV:  ",INDEX(Specimens[Specimen Medium],$A1174),
", IsFieldSpecimen:  ",CHAR(34),INDEX(Specimens[Is Field Specimen?],$A1174),CHAR(34),"}"))</f>
        <v>#REF!</v>
      </c>
      <c r="N1174" t="e">
        <f>IF(COUNTA(SpatialOffsets[])=0,"", IF(INDEX(SpatialOffsets[Spatial Offset Type],$A1174)="","",
CONCATENATE("  - &amp;SpatialOffsetID",TEXT($A1174,"0000"),
" {","SpatialOffsetTypeCV:  ",CHAR(34),INDEX(SpatialOffsets[Spatial Offset Type],$A1174),CHAR(34),
", Offset1Value:  ",INDEX(SpatialOffsets[Offset 1 Value],$A1174),
", Offset1UnitID:  ",CHAR(34),INDEX(SpatialOffsets[Offset 1 Unit],$A1174),CHAR(34),
", Offset2Value:  ",INDEX(SpatialOffsets[Offset 2 Value],$A1174),
", Offset2UnitID:  ",CHAR(34),INDEX(SpatialOffsets[Offset 2 Unit],$A1174),CHAR(34),
", Offset3Value:  ",INDEX(SpatialOffsets[Offset 3 Value],$A1174),
", Offset3UnitID:  ",CHAR(34),INDEX(SpatialOffsets[Offset 3 Unit],$A1174),CHAR(34),,"}")))</f>
        <v>#REF!</v>
      </c>
      <c r="O1174" t="e">
        <f>IF(COUNTA(RelatedFeatures[])=0,"", IF(INDEX(RelatedFeatures[First Sampling Feature Code],$A1174)="","",
CONCATENATE("  - &amp;RelationID",TEXT($A1174,"0000"),
" {","SamplingFeatureID:  *SamplingFeatureID",TEXT(MATCH(INDEX(RelatedFeatures[First Sampling Feature Code],$A1174),SamplingFeatures[Feature Code],0),"0000"),
", RelationshipTypeCV:  ",CHAR(34),INDEX(RelatedFeatures[Relationship Type],$A1174),CHAR(34),
", RelatedFeatureID: *SamplingFeatureID",TEXT(MATCH(INDEX(RelatedFeatures[Second Sampling Feature Code],$A1174),SamplingFeatures[Feature Code],0),"0000"),
", SpatialOffsetID:  ",IF(INDEX(RelatedFeatures[Offset Number],$A1174)="","",CONCATENATE("*SpatialOffsetID",TEXT(INDEX(RelatedFeatures[Offset Number],$A1174),"0000"))),"}")))</f>
        <v>#REF!</v>
      </c>
      <c r="P1174" t="e">
        <f>IF(INDEX(Methods[Method Type],$A1174)="","",
CONCATENATE("  - &amp;MethodID",TEXT($A1174,"0000"),
" {","MethodTypeCV:  ",CHAR(34),INDEX(Methods[Method Type],$A1174),CHAR(34),
", MethodCode:  ",CHAR(34),INDEX(Methods[Method Code],$A1174),CHAR(34),
", MethodName:  ",CHAR(34),INDEX(Methods[Method Name],$A1174),CHAR(34),
", MethodDescription:  ",CHAR(34),INDEX(Methods[Method Description],$A1174),CHAR(34),
", MethodLink:  ",CHAR(34),INDEX(Methods[Method Link],$A1174),CHAR(34),
", OrganizationID: *OrganizationID",TEXT(MATCH(INDEX(Methods[Organization Name],$A1174),Organizations[Organization Name],0),"0000"),"}"))</f>
        <v>#REF!</v>
      </c>
      <c r="Q1174" t="e">
        <f>IF(INDEX(Variables[Variable Type],$A1174)="","",
CONCATENATE("  - &amp;VariableID",TEXT($A1174,"0000"),
" {","VariableTypeCV:  ",CHAR(34),INDEX(Variables[Variable Type],$A1174),CHAR(34),
", VariableCode:  ",CHAR(34),INDEX(Variables[Variable Code],$A1174),CHAR(34),
", VariableNameCV:  ",CHAR(34),INDEX(Variables[Variable Name],$A1174),CHAR(34),
", VariableDefinition:  ",CHAR(34),INDEX(Variables[Variable Definition],$A1174),CHAR(34),
", SpecciationCV:  ",CHAR(34),INDEX(Variables[Speciation],$A1174),CHAR(34),
", NoDataValue:  ",CHAR(34),INDEX(Variables[No Data Value],$A1174),CHAR(34),"}"))</f>
        <v>#REF!</v>
      </c>
    </row>
    <row r="1175" spans="1:17" x14ac:dyDescent="0.25">
      <c r="A1175">
        <v>1172</v>
      </c>
      <c r="D1175" t="e">
        <f>IF(INDEX(People[First Name],$A1175)="","",
CONCATENATE("  - &amp;PersonID",TEXT($A1175,"0000"),
" {","PersonFirstName:  ",CHAR(34),INDEX(People[First Name],$A1175),CHAR(34),
", PersonMiddleName:  ",CHAR(34),INDEX(People[Middle Name],$A1175),CHAR(34),
", PersonLastName:  ",CHAR(34),INDEX(People[Last Name],$A1175),CHAR(34),"}"))</f>
        <v>#REF!</v>
      </c>
      <c r="E1175" t="e">
        <f>IF(INDEX(Organizations[Organization Type '[CV']],$A1175)="","",
CONCATENATE("  - &amp;OrganizationID",TEXT($A1175,"0000"),
" {","OrganizationTypeCV:  ",CHAR(34),INDEX(Organizations[Organization Type '[CV']],$A1175),CHAR(34),
", OrganizationCode:  ",CHAR(34),INDEX(Organizations[Organization Code],$A1175),CHAR(34),
", OrganizationName:  ",CHAR(34),INDEX(Organizations[Organization Name],$A1175),CHAR(34),
", OrganizationDescription:  ",CHAR(34),INDEX(Organizations[Organization Description],$A1175),CHAR(34),
", OrganizationLink:  ",CHAR(34),INDEX(Organizations[Organization Link],$A1175),CHAR(34),"}"))</f>
        <v>#REF!</v>
      </c>
      <c r="F1175" t="e">
        <f>IF(INDEX(People[First Name],$A1175)="","",
CONCATENATE("  - &amp;AffiliationID",TEXT($A1175,"0000"),
" {PersonID: *PersonID",TEXT($A1175,"0000"),
", OrganizationID: *OrganizationID",TEXT(MATCH(INDEX(People[Organization Name],$A1175),Organizations[Organization Name],0),"0000"),
", IsPrimaryOrganizationContact: , AffiliationStartDate: , AffiliationEndDate: , PrimaryPhone: ",
", PrimaryEmail: ",CHAR(34),INDEX(People[Primary Email],$A1175),CHAR(34),
", PrimaryAddress: ",CHAR(34),INDEX(People[Primary Address],$A1175),CHAR(34),
", PersonLink: }"))</f>
        <v>#REF!</v>
      </c>
      <c r="H1175" t="e">
        <f>IF(COUNTA(CitationInformation)=0,"",IF(INDEX(AuthorList[Author Name],$A1175)="","",
CONCATENATE("  - &amp;AuthorListID",TEXT($A1175,"0000"),
"  {CitationID: *CitationID0001",
", PersonID: *PersonID",TEXT(MATCH(INDEX(AuthorList[Author Name],$A1175),People[Full Name],0),"0000"),
", AuthorOrder: ",INDEX(AuthorList[Author Number],$A1175),"}")))</f>
        <v>#REF!</v>
      </c>
      <c r="K1175" t="e">
        <f>IF(INDEX(SamplingFeatures[Feature Code],$A1175)="","",
CONCATENATE("  - &amp;SamplingFeatureID",TEXT($A1175,"0000"),
" {","SamplingFeatureUUID:  ",CHAR(34),INDEX(SamplingFeatures[Sampling Feature UUID],$A1175),CHAR(34),
", SamplingFeatureTypeCV:  ",CHAR(34),INDEX(SamplingFeatures[Sampling Feature Type],$A1175),CHAR(34),
", SamplingFeatureCode:  ",CHAR(34),INDEX(SamplingFeatures[Feature Code],$A1175),CHAR(34),
", SamplingFeatureName:  ",CHAR(34),INDEX(SamplingFeatures[Feature Name],$A1175),CHAR(34),
", SamplingFeatureDescription:  ",CHAR(34),INDEX(SamplingFeatures[Feature Description],$A1175),CHAR(34),
", SamplingFeatureGeotypeCV:  ",CHAR(34),INDEX(SamplingFeatures[Feature Geo Type],$A1175),CHAR(34),
", FeatureGeometry:  ",CHAR(34),INDEX(SamplingFeatures[Feature Geometry],$A1175),CHAR(34),
", Elevation_m:  ",CHAR(34),INDEX(SamplingFeatures[Elevation_m],$A1175),CHAR(34),
", ElevationDatumCV:  ",CHAR(34),ElevationDatum,CHAR(34),"}"))</f>
        <v>#REF!</v>
      </c>
      <c r="L1175" t="e">
        <f>IF(INDEX(SamplingFeatures[Sampling Feature Type],$A1175)&lt;&gt;"Site","",
CONCATENATE("  - &amp;SiteID",TEXT(SUMPRODUCT(--($L$3:$L1174&lt;&gt;"")),"0000"),
" {","SamplingFeatureID:  *SamplingFeatureID",TEXT($A1175,"0000"),
", SiteTypeCV:  ",CHAR(34),INDEX(Sites[Site Type],$A1175),CHAR(34),
", Latitude:  ",INDEX(Sites[Latitude],$A1175),
", Longitude:  ",INDEX(Sites[Longitude],$A1175),
", SRSName:  ",CHAR(34),LatLonDatum,CHAR(34),"}"))</f>
        <v>#REF!</v>
      </c>
      <c r="M1175" t="e">
        <f>IF(INDEX(SamplingFeatures[Sampling Feature Type],$A1175)&lt;&gt;"Specimen","",
CONCATENATE("  - &amp;SpecimenID",TEXT(SUMPRODUCT(--($M$3:$M1174&lt;&gt;"")),"0000"),
" {","SamplingFeatureID:  *SamplingFeatureID",TEXT($A1175,"0000"),
", SpecimenTypeCV:  ",CHAR(34),INDEX(Specimens[Specimen Type],$A1175),CHAR(34),
", SpecimenMediumCV:  ",INDEX(Specimens[Specimen Medium],$A1175),
", IsFieldSpecimen:  ",CHAR(34),INDEX(Specimens[Is Field Specimen?],$A1175),CHAR(34),"}"))</f>
        <v>#REF!</v>
      </c>
      <c r="N1175" t="e">
        <f>IF(COUNTA(SpatialOffsets[])=0,"", IF(INDEX(SpatialOffsets[Spatial Offset Type],$A1175)="","",
CONCATENATE("  - &amp;SpatialOffsetID",TEXT($A1175,"0000"),
" {","SpatialOffsetTypeCV:  ",CHAR(34),INDEX(SpatialOffsets[Spatial Offset Type],$A1175),CHAR(34),
", Offset1Value:  ",INDEX(SpatialOffsets[Offset 1 Value],$A1175),
", Offset1UnitID:  ",CHAR(34),INDEX(SpatialOffsets[Offset 1 Unit],$A1175),CHAR(34),
", Offset2Value:  ",INDEX(SpatialOffsets[Offset 2 Value],$A1175),
", Offset2UnitID:  ",CHAR(34),INDEX(SpatialOffsets[Offset 2 Unit],$A1175),CHAR(34),
", Offset3Value:  ",INDEX(SpatialOffsets[Offset 3 Value],$A1175),
", Offset3UnitID:  ",CHAR(34),INDEX(SpatialOffsets[Offset 3 Unit],$A1175),CHAR(34),,"}")))</f>
        <v>#REF!</v>
      </c>
      <c r="O1175" t="e">
        <f>IF(COUNTA(RelatedFeatures[])=0,"", IF(INDEX(RelatedFeatures[First Sampling Feature Code],$A1175)="","",
CONCATENATE("  - &amp;RelationID",TEXT($A1175,"0000"),
" {","SamplingFeatureID:  *SamplingFeatureID",TEXT(MATCH(INDEX(RelatedFeatures[First Sampling Feature Code],$A1175),SamplingFeatures[Feature Code],0),"0000"),
", RelationshipTypeCV:  ",CHAR(34),INDEX(RelatedFeatures[Relationship Type],$A1175),CHAR(34),
", RelatedFeatureID: *SamplingFeatureID",TEXT(MATCH(INDEX(RelatedFeatures[Second Sampling Feature Code],$A1175),SamplingFeatures[Feature Code],0),"0000"),
", SpatialOffsetID:  ",IF(INDEX(RelatedFeatures[Offset Number],$A1175)="","",CONCATENATE("*SpatialOffsetID",TEXT(INDEX(RelatedFeatures[Offset Number],$A1175),"0000"))),"}")))</f>
        <v>#REF!</v>
      </c>
      <c r="P1175" t="e">
        <f>IF(INDEX(Methods[Method Type],$A1175)="","",
CONCATENATE("  - &amp;MethodID",TEXT($A1175,"0000"),
" {","MethodTypeCV:  ",CHAR(34),INDEX(Methods[Method Type],$A1175),CHAR(34),
", MethodCode:  ",CHAR(34),INDEX(Methods[Method Code],$A1175),CHAR(34),
", MethodName:  ",CHAR(34),INDEX(Methods[Method Name],$A1175),CHAR(34),
", MethodDescription:  ",CHAR(34),INDEX(Methods[Method Description],$A1175),CHAR(34),
", MethodLink:  ",CHAR(34),INDEX(Methods[Method Link],$A1175),CHAR(34),
", OrganizationID: *OrganizationID",TEXT(MATCH(INDEX(Methods[Organization Name],$A1175),Organizations[Organization Name],0),"0000"),"}"))</f>
        <v>#REF!</v>
      </c>
      <c r="Q1175" t="e">
        <f>IF(INDEX(Variables[Variable Type],$A1175)="","",
CONCATENATE("  - &amp;VariableID",TEXT($A1175,"0000"),
" {","VariableTypeCV:  ",CHAR(34),INDEX(Variables[Variable Type],$A1175),CHAR(34),
", VariableCode:  ",CHAR(34),INDEX(Variables[Variable Code],$A1175),CHAR(34),
", VariableNameCV:  ",CHAR(34),INDEX(Variables[Variable Name],$A1175),CHAR(34),
", VariableDefinition:  ",CHAR(34),INDEX(Variables[Variable Definition],$A1175),CHAR(34),
", SpecciationCV:  ",CHAR(34),INDEX(Variables[Speciation],$A1175),CHAR(34),
", NoDataValue:  ",CHAR(34),INDEX(Variables[No Data Value],$A1175),CHAR(34),"}"))</f>
        <v>#REF!</v>
      </c>
    </row>
    <row r="1176" spans="1:17" x14ac:dyDescent="0.25">
      <c r="A1176">
        <v>1173</v>
      </c>
      <c r="D1176" t="e">
        <f>IF(INDEX(People[First Name],$A1176)="","",
CONCATENATE("  - &amp;PersonID",TEXT($A1176,"0000"),
" {","PersonFirstName:  ",CHAR(34),INDEX(People[First Name],$A1176),CHAR(34),
", PersonMiddleName:  ",CHAR(34),INDEX(People[Middle Name],$A1176),CHAR(34),
", PersonLastName:  ",CHAR(34),INDEX(People[Last Name],$A1176),CHAR(34),"}"))</f>
        <v>#REF!</v>
      </c>
      <c r="E1176" t="e">
        <f>IF(INDEX(Organizations[Organization Type '[CV']],$A1176)="","",
CONCATENATE("  - &amp;OrganizationID",TEXT($A1176,"0000"),
" {","OrganizationTypeCV:  ",CHAR(34),INDEX(Organizations[Organization Type '[CV']],$A1176),CHAR(34),
", OrganizationCode:  ",CHAR(34),INDEX(Organizations[Organization Code],$A1176),CHAR(34),
", OrganizationName:  ",CHAR(34),INDEX(Organizations[Organization Name],$A1176),CHAR(34),
", OrganizationDescription:  ",CHAR(34),INDEX(Organizations[Organization Description],$A1176),CHAR(34),
", OrganizationLink:  ",CHAR(34),INDEX(Organizations[Organization Link],$A1176),CHAR(34),"}"))</f>
        <v>#REF!</v>
      </c>
      <c r="F1176" t="e">
        <f>IF(INDEX(People[First Name],$A1176)="","",
CONCATENATE("  - &amp;AffiliationID",TEXT($A1176,"0000"),
" {PersonID: *PersonID",TEXT($A1176,"0000"),
", OrganizationID: *OrganizationID",TEXT(MATCH(INDEX(People[Organization Name],$A1176),Organizations[Organization Name],0),"0000"),
", IsPrimaryOrganizationContact: , AffiliationStartDate: , AffiliationEndDate: , PrimaryPhone: ",
", PrimaryEmail: ",CHAR(34),INDEX(People[Primary Email],$A1176),CHAR(34),
", PrimaryAddress: ",CHAR(34),INDEX(People[Primary Address],$A1176),CHAR(34),
", PersonLink: }"))</f>
        <v>#REF!</v>
      </c>
      <c r="H1176" t="e">
        <f>IF(COUNTA(CitationInformation)=0,"",IF(INDEX(AuthorList[Author Name],$A1176)="","",
CONCATENATE("  - &amp;AuthorListID",TEXT($A1176,"0000"),
"  {CitationID: *CitationID0001",
", PersonID: *PersonID",TEXT(MATCH(INDEX(AuthorList[Author Name],$A1176),People[Full Name],0),"0000"),
", AuthorOrder: ",INDEX(AuthorList[Author Number],$A1176),"}")))</f>
        <v>#REF!</v>
      </c>
      <c r="K1176" t="e">
        <f>IF(INDEX(SamplingFeatures[Feature Code],$A1176)="","",
CONCATENATE("  - &amp;SamplingFeatureID",TEXT($A1176,"0000"),
" {","SamplingFeatureUUID:  ",CHAR(34),INDEX(SamplingFeatures[Sampling Feature UUID],$A1176),CHAR(34),
", SamplingFeatureTypeCV:  ",CHAR(34),INDEX(SamplingFeatures[Sampling Feature Type],$A1176),CHAR(34),
", SamplingFeatureCode:  ",CHAR(34),INDEX(SamplingFeatures[Feature Code],$A1176),CHAR(34),
", SamplingFeatureName:  ",CHAR(34),INDEX(SamplingFeatures[Feature Name],$A1176),CHAR(34),
", SamplingFeatureDescription:  ",CHAR(34),INDEX(SamplingFeatures[Feature Description],$A1176),CHAR(34),
", SamplingFeatureGeotypeCV:  ",CHAR(34),INDEX(SamplingFeatures[Feature Geo Type],$A1176),CHAR(34),
", FeatureGeometry:  ",CHAR(34),INDEX(SamplingFeatures[Feature Geometry],$A1176),CHAR(34),
", Elevation_m:  ",CHAR(34),INDEX(SamplingFeatures[Elevation_m],$A1176),CHAR(34),
", ElevationDatumCV:  ",CHAR(34),ElevationDatum,CHAR(34),"}"))</f>
        <v>#REF!</v>
      </c>
      <c r="L1176" t="e">
        <f>IF(INDEX(SamplingFeatures[Sampling Feature Type],$A1176)&lt;&gt;"Site","",
CONCATENATE("  - &amp;SiteID",TEXT(SUMPRODUCT(--($L$3:$L1175&lt;&gt;"")),"0000"),
" {","SamplingFeatureID:  *SamplingFeatureID",TEXT($A1176,"0000"),
", SiteTypeCV:  ",CHAR(34),INDEX(Sites[Site Type],$A1176),CHAR(34),
", Latitude:  ",INDEX(Sites[Latitude],$A1176),
", Longitude:  ",INDEX(Sites[Longitude],$A1176),
", SRSName:  ",CHAR(34),LatLonDatum,CHAR(34),"}"))</f>
        <v>#REF!</v>
      </c>
      <c r="M1176" t="e">
        <f>IF(INDEX(SamplingFeatures[Sampling Feature Type],$A1176)&lt;&gt;"Specimen","",
CONCATENATE("  - &amp;SpecimenID",TEXT(SUMPRODUCT(--($M$3:$M1175&lt;&gt;"")),"0000"),
" {","SamplingFeatureID:  *SamplingFeatureID",TEXT($A1176,"0000"),
", SpecimenTypeCV:  ",CHAR(34),INDEX(Specimens[Specimen Type],$A1176),CHAR(34),
", SpecimenMediumCV:  ",INDEX(Specimens[Specimen Medium],$A1176),
", IsFieldSpecimen:  ",CHAR(34),INDEX(Specimens[Is Field Specimen?],$A1176),CHAR(34),"}"))</f>
        <v>#REF!</v>
      </c>
      <c r="N1176" t="e">
        <f>IF(COUNTA(SpatialOffsets[])=0,"", IF(INDEX(SpatialOffsets[Spatial Offset Type],$A1176)="","",
CONCATENATE("  - &amp;SpatialOffsetID",TEXT($A1176,"0000"),
" {","SpatialOffsetTypeCV:  ",CHAR(34),INDEX(SpatialOffsets[Spatial Offset Type],$A1176),CHAR(34),
", Offset1Value:  ",INDEX(SpatialOffsets[Offset 1 Value],$A1176),
", Offset1UnitID:  ",CHAR(34),INDEX(SpatialOffsets[Offset 1 Unit],$A1176),CHAR(34),
", Offset2Value:  ",INDEX(SpatialOffsets[Offset 2 Value],$A1176),
", Offset2UnitID:  ",CHAR(34),INDEX(SpatialOffsets[Offset 2 Unit],$A1176),CHAR(34),
", Offset3Value:  ",INDEX(SpatialOffsets[Offset 3 Value],$A1176),
", Offset3UnitID:  ",CHAR(34),INDEX(SpatialOffsets[Offset 3 Unit],$A1176),CHAR(34),,"}")))</f>
        <v>#REF!</v>
      </c>
      <c r="O1176" t="e">
        <f>IF(COUNTA(RelatedFeatures[])=0,"", IF(INDEX(RelatedFeatures[First Sampling Feature Code],$A1176)="","",
CONCATENATE("  - &amp;RelationID",TEXT($A1176,"0000"),
" {","SamplingFeatureID:  *SamplingFeatureID",TEXT(MATCH(INDEX(RelatedFeatures[First Sampling Feature Code],$A1176),SamplingFeatures[Feature Code],0),"0000"),
", RelationshipTypeCV:  ",CHAR(34),INDEX(RelatedFeatures[Relationship Type],$A1176),CHAR(34),
", RelatedFeatureID: *SamplingFeatureID",TEXT(MATCH(INDEX(RelatedFeatures[Second Sampling Feature Code],$A1176),SamplingFeatures[Feature Code],0),"0000"),
", SpatialOffsetID:  ",IF(INDEX(RelatedFeatures[Offset Number],$A1176)="","",CONCATENATE("*SpatialOffsetID",TEXT(INDEX(RelatedFeatures[Offset Number],$A1176),"0000"))),"}")))</f>
        <v>#REF!</v>
      </c>
      <c r="P1176" t="e">
        <f>IF(INDEX(Methods[Method Type],$A1176)="","",
CONCATENATE("  - &amp;MethodID",TEXT($A1176,"0000"),
" {","MethodTypeCV:  ",CHAR(34),INDEX(Methods[Method Type],$A1176),CHAR(34),
", MethodCode:  ",CHAR(34),INDEX(Methods[Method Code],$A1176),CHAR(34),
", MethodName:  ",CHAR(34),INDEX(Methods[Method Name],$A1176),CHAR(34),
", MethodDescription:  ",CHAR(34),INDEX(Methods[Method Description],$A1176),CHAR(34),
", MethodLink:  ",CHAR(34),INDEX(Methods[Method Link],$A1176),CHAR(34),
", OrganizationID: *OrganizationID",TEXT(MATCH(INDEX(Methods[Organization Name],$A1176),Organizations[Organization Name],0),"0000"),"}"))</f>
        <v>#REF!</v>
      </c>
      <c r="Q1176" t="e">
        <f>IF(INDEX(Variables[Variable Type],$A1176)="","",
CONCATENATE("  - &amp;VariableID",TEXT($A1176,"0000"),
" {","VariableTypeCV:  ",CHAR(34),INDEX(Variables[Variable Type],$A1176),CHAR(34),
", VariableCode:  ",CHAR(34),INDEX(Variables[Variable Code],$A1176),CHAR(34),
", VariableNameCV:  ",CHAR(34),INDEX(Variables[Variable Name],$A1176),CHAR(34),
", VariableDefinition:  ",CHAR(34),INDEX(Variables[Variable Definition],$A1176),CHAR(34),
", SpecciationCV:  ",CHAR(34),INDEX(Variables[Speciation],$A1176),CHAR(34),
", NoDataValue:  ",CHAR(34),INDEX(Variables[No Data Value],$A1176),CHAR(34),"}"))</f>
        <v>#REF!</v>
      </c>
    </row>
    <row r="1177" spans="1:17" x14ac:dyDescent="0.25">
      <c r="A1177">
        <v>1174</v>
      </c>
      <c r="D1177" t="e">
        <f>IF(INDEX(People[First Name],$A1177)="","",
CONCATENATE("  - &amp;PersonID",TEXT($A1177,"0000"),
" {","PersonFirstName:  ",CHAR(34),INDEX(People[First Name],$A1177),CHAR(34),
", PersonMiddleName:  ",CHAR(34),INDEX(People[Middle Name],$A1177),CHAR(34),
", PersonLastName:  ",CHAR(34),INDEX(People[Last Name],$A1177),CHAR(34),"}"))</f>
        <v>#REF!</v>
      </c>
      <c r="E1177" t="e">
        <f>IF(INDEX(Organizations[Organization Type '[CV']],$A1177)="","",
CONCATENATE("  - &amp;OrganizationID",TEXT($A1177,"0000"),
" {","OrganizationTypeCV:  ",CHAR(34),INDEX(Organizations[Organization Type '[CV']],$A1177),CHAR(34),
", OrganizationCode:  ",CHAR(34),INDEX(Organizations[Organization Code],$A1177),CHAR(34),
", OrganizationName:  ",CHAR(34),INDEX(Organizations[Organization Name],$A1177),CHAR(34),
", OrganizationDescription:  ",CHAR(34),INDEX(Organizations[Organization Description],$A1177),CHAR(34),
", OrganizationLink:  ",CHAR(34),INDEX(Organizations[Organization Link],$A1177),CHAR(34),"}"))</f>
        <v>#REF!</v>
      </c>
      <c r="F1177" t="e">
        <f>IF(INDEX(People[First Name],$A1177)="","",
CONCATENATE("  - &amp;AffiliationID",TEXT($A1177,"0000"),
" {PersonID: *PersonID",TEXT($A1177,"0000"),
", OrganizationID: *OrganizationID",TEXT(MATCH(INDEX(People[Organization Name],$A1177),Organizations[Organization Name],0),"0000"),
", IsPrimaryOrganizationContact: , AffiliationStartDate: , AffiliationEndDate: , PrimaryPhone: ",
", PrimaryEmail: ",CHAR(34),INDEX(People[Primary Email],$A1177),CHAR(34),
", PrimaryAddress: ",CHAR(34),INDEX(People[Primary Address],$A1177),CHAR(34),
", PersonLink: }"))</f>
        <v>#REF!</v>
      </c>
      <c r="H1177" t="e">
        <f>IF(COUNTA(CitationInformation)=0,"",IF(INDEX(AuthorList[Author Name],$A1177)="","",
CONCATENATE("  - &amp;AuthorListID",TEXT($A1177,"0000"),
"  {CitationID: *CitationID0001",
", PersonID: *PersonID",TEXT(MATCH(INDEX(AuthorList[Author Name],$A1177),People[Full Name],0),"0000"),
", AuthorOrder: ",INDEX(AuthorList[Author Number],$A1177),"}")))</f>
        <v>#REF!</v>
      </c>
      <c r="K1177" t="e">
        <f>IF(INDEX(SamplingFeatures[Feature Code],$A1177)="","",
CONCATENATE("  - &amp;SamplingFeatureID",TEXT($A1177,"0000"),
" {","SamplingFeatureUUID:  ",CHAR(34),INDEX(SamplingFeatures[Sampling Feature UUID],$A1177),CHAR(34),
", SamplingFeatureTypeCV:  ",CHAR(34),INDEX(SamplingFeatures[Sampling Feature Type],$A1177),CHAR(34),
", SamplingFeatureCode:  ",CHAR(34),INDEX(SamplingFeatures[Feature Code],$A1177),CHAR(34),
", SamplingFeatureName:  ",CHAR(34),INDEX(SamplingFeatures[Feature Name],$A1177),CHAR(34),
", SamplingFeatureDescription:  ",CHAR(34),INDEX(SamplingFeatures[Feature Description],$A1177),CHAR(34),
", SamplingFeatureGeotypeCV:  ",CHAR(34),INDEX(SamplingFeatures[Feature Geo Type],$A1177),CHAR(34),
", FeatureGeometry:  ",CHAR(34),INDEX(SamplingFeatures[Feature Geometry],$A1177),CHAR(34),
", Elevation_m:  ",CHAR(34),INDEX(SamplingFeatures[Elevation_m],$A1177),CHAR(34),
", ElevationDatumCV:  ",CHAR(34),ElevationDatum,CHAR(34),"}"))</f>
        <v>#REF!</v>
      </c>
      <c r="L1177" t="e">
        <f>IF(INDEX(SamplingFeatures[Sampling Feature Type],$A1177)&lt;&gt;"Site","",
CONCATENATE("  - &amp;SiteID",TEXT(SUMPRODUCT(--($L$3:$L1176&lt;&gt;"")),"0000"),
" {","SamplingFeatureID:  *SamplingFeatureID",TEXT($A1177,"0000"),
", SiteTypeCV:  ",CHAR(34),INDEX(Sites[Site Type],$A1177),CHAR(34),
", Latitude:  ",INDEX(Sites[Latitude],$A1177),
", Longitude:  ",INDEX(Sites[Longitude],$A1177),
", SRSName:  ",CHAR(34),LatLonDatum,CHAR(34),"}"))</f>
        <v>#REF!</v>
      </c>
      <c r="M1177" t="e">
        <f>IF(INDEX(SamplingFeatures[Sampling Feature Type],$A1177)&lt;&gt;"Specimen","",
CONCATENATE("  - &amp;SpecimenID",TEXT(SUMPRODUCT(--($M$3:$M1176&lt;&gt;"")),"0000"),
" {","SamplingFeatureID:  *SamplingFeatureID",TEXT($A1177,"0000"),
", SpecimenTypeCV:  ",CHAR(34),INDEX(Specimens[Specimen Type],$A1177),CHAR(34),
", SpecimenMediumCV:  ",INDEX(Specimens[Specimen Medium],$A1177),
", IsFieldSpecimen:  ",CHAR(34),INDEX(Specimens[Is Field Specimen?],$A1177),CHAR(34),"}"))</f>
        <v>#REF!</v>
      </c>
      <c r="N1177" t="e">
        <f>IF(COUNTA(SpatialOffsets[])=0,"", IF(INDEX(SpatialOffsets[Spatial Offset Type],$A1177)="","",
CONCATENATE("  - &amp;SpatialOffsetID",TEXT($A1177,"0000"),
" {","SpatialOffsetTypeCV:  ",CHAR(34),INDEX(SpatialOffsets[Spatial Offset Type],$A1177),CHAR(34),
", Offset1Value:  ",INDEX(SpatialOffsets[Offset 1 Value],$A1177),
", Offset1UnitID:  ",CHAR(34),INDEX(SpatialOffsets[Offset 1 Unit],$A1177),CHAR(34),
", Offset2Value:  ",INDEX(SpatialOffsets[Offset 2 Value],$A1177),
", Offset2UnitID:  ",CHAR(34),INDEX(SpatialOffsets[Offset 2 Unit],$A1177),CHAR(34),
", Offset3Value:  ",INDEX(SpatialOffsets[Offset 3 Value],$A1177),
", Offset3UnitID:  ",CHAR(34),INDEX(SpatialOffsets[Offset 3 Unit],$A1177),CHAR(34),,"}")))</f>
        <v>#REF!</v>
      </c>
      <c r="O1177" t="e">
        <f>IF(COUNTA(RelatedFeatures[])=0,"", IF(INDEX(RelatedFeatures[First Sampling Feature Code],$A1177)="","",
CONCATENATE("  - &amp;RelationID",TEXT($A1177,"0000"),
" {","SamplingFeatureID:  *SamplingFeatureID",TEXT(MATCH(INDEX(RelatedFeatures[First Sampling Feature Code],$A1177),SamplingFeatures[Feature Code],0),"0000"),
", RelationshipTypeCV:  ",CHAR(34),INDEX(RelatedFeatures[Relationship Type],$A1177),CHAR(34),
", RelatedFeatureID: *SamplingFeatureID",TEXT(MATCH(INDEX(RelatedFeatures[Second Sampling Feature Code],$A1177),SamplingFeatures[Feature Code],0),"0000"),
", SpatialOffsetID:  ",IF(INDEX(RelatedFeatures[Offset Number],$A1177)="","",CONCATENATE("*SpatialOffsetID",TEXT(INDEX(RelatedFeatures[Offset Number],$A1177),"0000"))),"}")))</f>
        <v>#REF!</v>
      </c>
      <c r="P1177" t="e">
        <f>IF(INDEX(Methods[Method Type],$A1177)="","",
CONCATENATE("  - &amp;MethodID",TEXT($A1177,"0000"),
" {","MethodTypeCV:  ",CHAR(34),INDEX(Methods[Method Type],$A1177),CHAR(34),
", MethodCode:  ",CHAR(34),INDEX(Methods[Method Code],$A1177),CHAR(34),
", MethodName:  ",CHAR(34),INDEX(Methods[Method Name],$A1177),CHAR(34),
", MethodDescription:  ",CHAR(34),INDEX(Methods[Method Description],$A1177),CHAR(34),
", MethodLink:  ",CHAR(34),INDEX(Methods[Method Link],$A1177),CHAR(34),
", OrganizationID: *OrganizationID",TEXT(MATCH(INDEX(Methods[Organization Name],$A1177),Organizations[Organization Name],0),"0000"),"}"))</f>
        <v>#REF!</v>
      </c>
      <c r="Q1177" t="e">
        <f>IF(INDEX(Variables[Variable Type],$A1177)="","",
CONCATENATE("  - &amp;VariableID",TEXT($A1177,"0000"),
" {","VariableTypeCV:  ",CHAR(34),INDEX(Variables[Variable Type],$A1177),CHAR(34),
", VariableCode:  ",CHAR(34),INDEX(Variables[Variable Code],$A1177),CHAR(34),
", VariableNameCV:  ",CHAR(34),INDEX(Variables[Variable Name],$A1177),CHAR(34),
", VariableDefinition:  ",CHAR(34),INDEX(Variables[Variable Definition],$A1177),CHAR(34),
", SpecciationCV:  ",CHAR(34),INDEX(Variables[Speciation],$A1177),CHAR(34),
", NoDataValue:  ",CHAR(34),INDEX(Variables[No Data Value],$A1177),CHAR(34),"}"))</f>
        <v>#REF!</v>
      </c>
    </row>
    <row r="1178" spans="1:17" x14ac:dyDescent="0.25">
      <c r="A1178">
        <v>1175</v>
      </c>
      <c r="D1178" t="e">
        <f>IF(INDEX(People[First Name],$A1178)="","",
CONCATENATE("  - &amp;PersonID",TEXT($A1178,"0000"),
" {","PersonFirstName:  ",CHAR(34),INDEX(People[First Name],$A1178),CHAR(34),
", PersonMiddleName:  ",CHAR(34),INDEX(People[Middle Name],$A1178),CHAR(34),
", PersonLastName:  ",CHAR(34),INDEX(People[Last Name],$A1178),CHAR(34),"}"))</f>
        <v>#REF!</v>
      </c>
      <c r="E1178" t="e">
        <f>IF(INDEX(Organizations[Organization Type '[CV']],$A1178)="","",
CONCATENATE("  - &amp;OrganizationID",TEXT($A1178,"0000"),
" {","OrganizationTypeCV:  ",CHAR(34),INDEX(Organizations[Organization Type '[CV']],$A1178),CHAR(34),
", OrganizationCode:  ",CHAR(34),INDEX(Organizations[Organization Code],$A1178),CHAR(34),
", OrganizationName:  ",CHAR(34),INDEX(Organizations[Organization Name],$A1178),CHAR(34),
", OrganizationDescription:  ",CHAR(34),INDEX(Organizations[Organization Description],$A1178),CHAR(34),
", OrganizationLink:  ",CHAR(34),INDEX(Organizations[Organization Link],$A1178),CHAR(34),"}"))</f>
        <v>#REF!</v>
      </c>
      <c r="F1178" t="e">
        <f>IF(INDEX(People[First Name],$A1178)="","",
CONCATENATE("  - &amp;AffiliationID",TEXT($A1178,"0000"),
" {PersonID: *PersonID",TEXT($A1178,"0000"),
", OrganizationID: *OrganizationID",TEXT(MATCH(INDEX(People[Organization Name],$A1178),Organizations[Organization Name],0),"0000"),
", IsPrimaryOrganizationContact: , AffiliationStartDate: , AffiliationEndDate: , PrimaryPhone: ",
", PrimaryEmail: ",CHAR(34),INDEX(People[Primary Email],$A1178),CHAR(34),
", PrimaryAddress: ",CHAR(34),INDEX(People[Primary Address],$A1178),CHAR(34),
", PersonLink: }"))</f>
        <v>#REF!</v>
      </c>
      <c r="H1178" t="e">
        <f>IF(COUNTA(CitationInformation)=0,"",IF(INDEX(AuthorList[Author Name],$A1178)="","",
CONCATENATE("  - &amp;AuthorListID",TEXT($A1178,"0000"),
"  {CitationID: *CitationID0001",
", PersonID: *PersonID",TEXT(MATCH(INDEX(AuthorList[Author Name],$A1178),People[Full Name],0),"0000"),
", AuthorOrder: ",INDEX(AuthorList[Author Number],$A1178),"}")))</f>
        <v>#REF!</v>
      </c>
      <c r="K1178" t="e">
        <f>IF(INDEX(SamplingFeatures[Feature Code],$A1178)="","",
CONCATENATE("  - &amp;SamplingFeatureID",TEXT($A1178,"0000"),
" {","SamplingFeatureUUID:  ",CHAR(34),INDEX(SamplingFeatures[Sampling Feature UUID],$A1178),CHAR(34),
", SamplingFeatureTypeCV:  ",CHAR(34),INDEX(SamplingFeatures[Sampling Feature Type],$A1178),CHAR(34),
", SamplingFeatureCode:  ",CHAR(34),INDEX(SamplingFeatures[Feature Code],$A1178),CHAR(34),
", SamplingFeatureName:  ",CHAR(34),INDEX(SamplingFeatures[Feature Name],$A1178),CHAR(34),
", SamplingFeatureDescription:  ",CHAR(34),INDEX(SamplingFeatures[Feature Description],$A1178),CHAR(34),
", SamplingFeatureGeotypeCV:  ",CHAR(34),INDEX(SamplingFeatures[Feature Geo Type],$A1178),CHAR(34),
", FeatureGeometry:  ",CHAR(34),INDEX(SamplingFeatures[Feature Geometry],$A1178),CHAR(34),
", Elevation_m:  ",CHAR(34),INDEX(SamplingFeatures[Elevation_m],$A1178),CHAR(34),
", ElevationDatumCV:  ",CHAR(34),ElevationDatum,CHAR(34),"}"))</f>
        <v>#REF!</v>
      </c>
      <c r="L1178" t="e">
        <f>IF(INDEX(SamplingFeatures[Sampling Feature Type],$A1178)&lt;&gt;"Site","",
CONCATENATE("  - &amp;SiteID",TEXT(SUMPRODUCT(--($L$3:$L1177&lt;&gt;"")),"0000"),
" {","SamplingFeatureID:  *SamplingFeatureID",TEXT($A1178,"0000"),
", SiteTypeCV:  ",CHAR(34),INDEX(Sites[Site Type],$A1178),CHAR(34),
", Latitude:  ",INDEX(Sites[Latitude],$A1178),
", Longitude:  ",INDEX(Sites[Longitude],$A1178),
", SRSName:  ",CHAR(34),LatLonDatum,CHAR(34),"}"))</f>
        <v>#REF!</v>
      </c>
      <c r="M1178" t="e">
        <f>IF(INDEX(SamplingFeatures[Sampling Feature Type],$A1178)&lt;&gt;"Specimen","",
CONCATENATE("  - &amp;SpecimenID",TEXT(SUMPRODUCT(--($M$3:$M1177&lt;&gt;"")),"0000"),
" {","SamplingFeatureID:  *SamplingFeatureID",TEXT($A1178,"0000"),
", SpecimenTypeCV:  ",CHAR(34),INDEX(Specimens[Specimen Type],$A1178),CHAR(34),
", SpecimenMediumCV:  ",INDEX(Specimens[Specimen Medium],$A1178),
", IsFieldSpecimen:  ",CHAR(34),INDEX(Specimens[Is Field Specimen?],$A1178),CHAR(34),"}"))</f>
        <v>#REF!</v>
      </c>
      <c r="N1178" t="e">
        <f>IF(COUNTA(SpatialOffsets[])=0,"", IF(INDEX(SpatialOffsets[Spatial Offset Type],$A1178)="","",
CONCATENATE("  - &amp;SpatialOffsetID",TEXT($A1178,"0000"),
" {","SpatialOffsetTypeCV:  ",CHAR(34),INDEX(SpatialOffsets[Spatial Offset Type],$A1178),CHAR(34),
", Offset1Value:  ",INDEX(SpatialOffsets[Offset 1 Value],$A1178),
", Offset1UnitID:  ",CHAR(34),INDEX(SpatialOffsets[Offset 1 Unit],$A1178),CHAR(34),
", Offset2Value:  ",INDEX(SpatialOffsets[Offset 2 Value],$A1178),
", Offset2UnitID:  ",CHAR(34),INDEX(SpatialOffsets[Offset 2 Unit],$A1178),CHAR(34),
", Offset3Value:  ",INDEX(SpatialOffsets[Offset 3 Value],$A1178),
", Offset3UnitID:  ",CHAR(34),INDEX(SpatialOffsets[Offset 3 Unit],$A1178),CHAR(34),,"}")))</f>
        <v>#REF!</v>
      </c>
      <c r="O1178" t="e">
        <f>IF(COUNTA(RelatedFeatures[])=0,"", IF(INDEX(RelatedFeatures[First Sampling Feature Code],$A1178)="","",
CONCATENATE("  - &amp;RelationID",TEXT($A1178,"0000"),
" {","SamplingFeatureID:  *SamplingFeatureID",TEXT(MATCH(INDEX(RelatedFeatures[First Sampling Feature Code],$A1178),SamplingFeatures[Feature Code],0),"0000"),
", RelationshipTypeCV:  ",CHAR(34),INDEX(RelatedFeatures[Relationship Type],$A1178),CHAR(34),
", RelatedFeatureID: *SamplingFeatureID",TEXT(MATCH(INDEX(RelatedFeatures[Second Sampling Feature Code],$A1178),SamplingFeatures[Feature Code],0),"0000"),
", SpatialOffsetID:  ",IF(INDEX(RelatedFeatures[Offset Number],$A1178)="","",CONCATENATE("*SpatialOffsetID",TEXT(INDEX(RelatedFeatures[Offset Number],$A1178),"0000"))),"}")))</f>
        <v>#REF!</v>
      </c>
      <c r="P1178" t="e">
        <f>IF(INDEX(Methods[Method Type],$A1178)="","",
CONCATENATE("  - &amp;MethodID",TEXT($A1178,"0000"),
" {","MethodTypeCV:  ",CHAR(34),INDEX(Methods[Method Type],$A1178),CHAR(34),
", MethodCode:  ",CHAR(34),INDEX(Methods[Method Code],$A1178),CHAR(34),
", MethodName:  ",CHAR(34),INDEX(Methods[Method Name],$A1178),CHAR(34),
", MethodDescription:  ",CHAR(34),INDEX(Methods[Method Description],$A1178),CHAR(34),
", MethodLink:  ",CHAR(34),INDEX(Methods[Method Link],$A1178),CHAR(34),
", OrganizationID: *OrganizationID",TEXT(MATCH(INDEX(Methods[Organization Name],$A1178),Organizations[Organization Name],0),"0000"),"}"))</f>
        <v>#REF!</v>
      </c>
      <c r="Q1178" t="e">
        <f>IF(INDEX(Variables[Variable Type],$A1178)="","",
CONCATENATE("  - &amp;VariableID",TEXT($A1178,"0000"),
" {","VariableTypeCV:  ",CHAR(34),INDEX(Variables[Variable Type],$A1178),CHAR(34),
", VariableCode:  ",CHAR(34),INDEX(Variables[Variable Code],$A1178),CHAR(34),
", VariableNameCV:  ",CHAR(34),INDEX(Variables[Variable Name],$A1178),CHAR(34),
", VariableDefinition:  ",CHAR(34),INDEX(Variables[Variable Definition],$A1178),CHAR(34),
", SpecciationCV:  ",CHAR(34),INDEX(Variables[Speciation],$A1178),CHAR(34),
", NoDataValue:  ",CHAR(34),INDEX(Variables[No Data Value],$A1178),CHAR(34),"}"))</f>
        <v>#REF!</v>
      </c>
    </row>
    <row r="1179" spans="1:17" x14ac:dyDescent="0.25">
      <c r="A1179">
        <v>1176</v>
      </c>
      <c r="D1179" t="e">
        <f>IF(INDEX(People[First Name],$A1179)="","",
CONCATENATE("  - &amp;PersonID",TEXT($A1179,"0000"),
" {","PersonFirstName:  ",CHAR(34),INDEX(People[First Name],$A1179),CHAR(34),
", PersonMiddleName:  ",CHAR(34),INDEX(People[Middle Name],$A1179),CHAR(34),
", PersonLastName:  ",CHAR(34),INDEX(People[Last Name],$A1179),CHAR(34),"}"))</f>
        <v>#REF!</v>
      </c>
      <c r="E1179" t="e">
        <f>IF(INDEX(Organizations[Organization Type '[CV']],$A1179)="","",
CONCATENATE("  - &amp;OrganizationID",TEXT($A1179,"0000"),
" {","OrganizationTypeCV:  ",CHAR(34),INDEX(Organizations[Organization Type '[CV']],$A1179),CHAR(34),
", OrganizationCode:  ",CHAR(34),INDEX(Organizations[Organization Code],$A1179),CHAR(34),
", OrganizationName:  ",CHAR(34),INDEX(Organizations[Organization Name],$A1179),CHAR(34),
", OrganizationDescription:  ",CHAR(34),INDEX(Organizations[Organization Description],$A1179),CHAR(34),
", OrganizationLink:  ",CHAR(34),INDEX(Organizations[Organization Link],$A1179),CHAR(34),"}"))</f>
        <v>#REF!</v>
      </c>
      <c r="F1179" t="e">
        <f>IF(INDEX(People[First Name],$A1179)="","",
CONCATENATE("  - &amp;AffiliationID",TEXT($A1179,"0000"),
" {PersonID: *PersonID",TEXT($A1179,"0000"),
", OrganizationID: *OrganizationID",TEXT(MATCH(INDEX(People[Organization Name],$A1179),Organizations[Organization Name],0),"0000"),
", IsPrimaryOrganizationContact: , AffiliationStartDate: , AffiliationEndDate: , PrimaryPhone: ",
", PrimaryEmail: ",CHAR(34),INDEX(People[Primary Email],$A1179),CHAR(34),
", PrimaryAddress: ",CHAR(34),INDEX(People[Primary Address],$A1179),CHAR(34),
", PersonLink: }"))</f>
        <v>#REF!</v>
      </c>
      <c r="H1179" t="e">
        <f>IF(COUNTA(CitationInformation)=0,"",IF(INDEX(AuthorList[Author Name],$A1179)="","",
CONCATENATE("  - &amp;AuthorListID",TEXT($A1179,"0000"),
"  {CitationID: *CitationID0001",
", PersonID: *PersonID",TEXT(MATCH(INDEX(AuthorList[Author Name],$A1179),People[Full Name],0),"0000"),
", AuthorOrder: ",INDEX(AuthorList[Author Number],$A1179),"}")))</f>
        <v>#REF!</v>
      </c>
      <c r="K1179" t="e">
        <f>IF(INDEX(SamplingFeatures[Feature Code],$A1179)="","",
CONCATENATE("  - &amp;SamplingFeatureID",TEXT($A1179,"0000"),
" {","SamplingFeatureUUID:  ",CHAR(34),INDEX(SamplingFeatures[Sampling Feature UUID],$A1179),CHAR(34),
", SamplingFeatureTypeCV:  ",CHAR(34),INDEX(SamplingFeatures[Sampling Feature Type],$A1179),CHAR(34),
", SamplingFeatureCode:  ",CHAR(34),INDEX(SamplingFeatures[Feature Code],$A1179),CHAR(34),
", SamplingFeatureName:  ",CHAR(34),INDEX(SamplingFeatures[Feature Name],$A1179),CHAR(34),
", SamplingFeatureDescription:  ",CHAR(34),INDEX(SamplingFeatures[Feature Description],$A1179),CHAR(34),
", SamplingFeatureGeotypeCV:  ",CHAR(34),INDEX(SamplingFeatures[Feature Geo Type],$A1179),CHAR(34),
", FeatureGeometry:  ",CHAR(34),INDEX(SamplingFeatures[Feature Geometry],$A1179),CHAR(34),
", Elevation_m:  ",CHAR(34),INDEX(SamplingFeatures[Elevation_m],$A1179),CHAR(34),
", ElevationDatumCV:  ",CHAR(34),ElevationDatum,CHAR(34),"}"))</f>
        <v>#REF!</v>
      </c>
      <c r="L1179" t="e">
        <f>IF(INDEX(SamplingFeatures[Sampling Feature Type],$A1179)&lt;&gt;"Site","",
CONCATENATE("  - &amp;SiteID",TEXT(SUMPRODUCT(--($L$3:$L1178&lt;&gt;"")),"0000"),
" {","SamplingFeatureID:  *SamplingFeatureID",TEXT($A1179,"0000"),
", SiteTypeCV:  ",CHAR(34),INDEX(Sites[Site Type],$A1179),CHAR(34),
", Latitude:  ",INDEX(Sites[Latitude],$A1179),
", Longitude:  ",INDEX(Sites[Longitude],$A1179),
", SRSName:  ",CHAR(34),LatLonDatum,CHAR(34),"}"))</f>
        <v>#REF!</v>
      </c>
      <c r="M1179" t="e">
        <f>IF(INDEX(SamplingFeatures[Sampling Feature Type],$A1179)&lt;&gt;"Specimen","",
CONCATENATE("  - &amp;SpecimenID",TEXT(SUMPRODUCT(--($M$3:$M1178&lt;&gt;"")),"0000"),
" {","SamplingFeatureID:  *SamplingFeatureID",TEXT($A1179,"0000"),
", SpecimenTypeCV:  ",CHAR(34),INDEX(Specimens[Specimen Type],$A1179),CHAR(34),
", SpecimenMediumCV:  ",INDEX(Specimens[Specimen Medium],$A1179),
", IsFieldSpecimen:  ",CHAR(34),INDEX(Specimens[Is Field Specimen?],$A1179),CHAR(34),"}"))</f>
        <v>#REF!</v>
      </c>
      <c r="N1179" t="e">
        <f>IF(COUNTA(SpatialOffsets[])=0,"", IF(INDEX(SpatialOffsets[Spatial Offset Type],$A1179)="","",
CONCATENATE("  - &amp;SpatialOffsetID",TEXT($A1179,"0000"),
" {","SpatialOffsetTypeCV:  ",CHAR(34),INDEX(SpatialOffsets[Spatial Offset Type],$A1179),CHAR(34),
", Offset1Value:  ",INDEX(SpatialOffsets[Offset 1 Value],$A1179),
", Offset1UnitID:  ",CHAR(34),INDEX(SpatialOffsets[Offset 1 Unit],$A1179),CHAR(34),
", Offset2Value:  ",INDEX(SpatialOffsets[Offset 2 Value],$A1179),
", Offset2UnitID:  ",CHAR(34),INDEX(SpatialOffsets[Offset 2 Unit],$A1179),CHAR(34),
", Offset3Value:  ",INDEX(SpatialOffsets[Offset 3 Value],$A1179),
", Offset3UnitID:  ",CHAR(34),INDEX(SpatialOffsets[Offset 3 Unit],$A1179),CHAR(34),,"}")))</f>
        <v>#REF!</v>
      </c>
      <c r="O1179" t="e">
        <f>IF(COUNTA(RelatedFeatures[])=0,"", IF(INDEX(RelatedFeatures[First Sampling Feature Code],$A1179)="","",
CONCATENATE("  - &amp;RelationID",TEXT($A1179,"0000"),
" {","SamplingFeatureID:  *SamplingFeatureID",TEXT(MATCH(INDEX(RelatedFeatures[First Sampling Feature Code],$A1179),SamplingFeatures[Feature Code],0),"0000"),
", RelationshipTypeCV:  ",CHAR(34),INDEX(RelatedFeatures[Relationship Type],$A1179),CHAR(34),
", RelatedFeatureID: *SamplingFeatureID",TEXT(MATCH(INDEX(RelatedFeatures[Second Sampling Feature Code],$A1179),SamplingFeatures[Feature Code],0),"0000"),
", SpatialOffsetID:  ",IF(INDEX(RelatedFeatures[Offset Number],$A1179)="","",CONCATENATE("*SpatialOffsetID",TEXT(INDEX(RelatedFeatures[Offset Number],$A1179),"0000"))),"}")))</f>
        <v>#REF!</v>
      </c>
      <c r="P1179" t="e">
        <f>IF(INDEX(Methods[Method Type],$A1179)="","",
CONCATENATE("  - &amp;MethodID",TEXT($A1179,"0000"),
" {","MethodTypeCV:  ",CHAR(34),INDEX(Methods[Method Type],$A1179),CHAR(34),
", MethodCode:  ",CHAR(34),INDEX(Methods[Method Code],$A1179),CHAR(34),
", MethodName:  ",CHAR(34),INDEX(Methods[Method Name],$A1179),CHAR(34),
", MethodDescription:  ",CHAR(34),INDEX(Methods[Method Description],$A1179),CHAR(34),
", MethodLink:  ",CHAR(34),INDEX(Methods[Method Link],$A1179),CHAR(34),
", OrganizationID: *OrganizationID",TEXT(MATCH(INDEX(Methods[Organization Name],$A1179),Organizations[Organization Name],0),"0000"),"}"))</f>
        <v>#REF!</v>
      </c>
      <c r="Q1179" t="e">
        <f>IF(INDEX(Variables[Variable Type],$A1179)="","",
CONCATENATE("  - &amp;VariableID",TEXT($A1179,"0000"),
" {","VariableTypeCV:  ",CHAR(34),INDEX(Variables[Variable Type],$A1179),CHAR(34),
", VariableCode:  ",CHAR(34),INDEX(Variables[Variable Code],$A1179),CHAR(34),
", VariableNameCV:  ",CHAR(34),INDEX(Variables[Variable Name],$A1179),CHAR(34),
", VariableDefinition:  ",CHAR(34),INDEX(Variables[Variable Definition],$A1179),CHAR(34),
", SpecciationCV:  ",CHAR(34),INDEX(Variables[Speciation],$A1179),CHAR(34),
", NoDataValue:  ",CHAR(34),INDEX(Variables[No Data Value],$A1179),CHAR(34),"}"))</f>
        <v>#REF!</v>
      </c>
    </row>
    <row r="1180" spans="1:17" x14ac:dyDescent="0.25">
      <c r="A1180">
        <v>1177</v>
      </c>
      <c r="D1180" t="e">
        <f>IF(INDEX(People[First Name],$A1180)="","",
CONCATENATE("  - &amp;PersonID",TEXT($A1180,"0000"),
" {","PersonFirstName:  ",CHAR(34),INDEX(People[First Name],$A1180),CHAR(34),
", PersonMiddleName:  ",CHAR(34),INDEX(People[Middle Name],$A1180),CHAR(34),
", PersonLastName:  ",CHAR(34),INDEX(People[Last Name],$A1180),CHAR(34),"}"))</f>
        <v>#REF!</v>
      </c>
      <c r="E1180" t="e">
        <f>IF(INDEX(Organizations[Organization Type '[CV']],$A1180)="","",
CONCATENATE("  - &amp;OrganizationID",TEXT($A1180,"0000"),
" {","OrganizationTypeCV:  ",CHAR(34),INDEX(Organizations[Organization Type '[CV']],$A1180),CHAR(34),
", OrganizationCode:  ",CHAR(34),INDEX(Organizations[Organization Code],$A1180),CHAR(34),
", OrganizationName:  ",CHAR(34),INDEX(Organizations[Organization Name],$A1180),CHAR(34),
", OrganizationDescription:  ",CHAR(34),INDEX(Organizations[Organization Description],$A1180),CHAR(34),
", OrganizationLink:  ",CHAR(34),INDEX(Organizations[Organization Link],$A1180),CHAR(34),"}"))</f>
        <v>#REF!</v>
      </c>
      <c r="F1180" t="e">
        <f>IF(INDEX(People[First Name],$A1180)="","",
CONCATENATE("  - &amp;AffiliationID",TEXT($A1180,"0000"),
" {PersonID: *PersonID",TEXT($A1180,"0000"),
", OrganizationID: *OrganizationID",TEXT(MATCH(INDEX(People[Organization Name],$A1180),Organizations[Organization Name],0),"0000"),
", IsPrimaryOrganizationContact: , AffiliationStartDate: , AffiliationEndDate: , PrimaryPhone: ",
", PrimaryEmail: ",CHAR(34),INDEX(People[Primary Email],$A1180),CHAR(34),
", PrimaryAddress: ",CHAR(34),INDEX(People[Primary Address],$A1180),CHAR(34),
", PersonLink: }"))</f>
        <v>#REF!</v>
      </c>
      <c r="H1180" t="e">
        <f>IF(COUNTA(CitationInformation)=0,"",IF(INDEX(AuthorList[Author Name],$A1180)="","",
CONCATENATE("  - &amp;AuthorListID",TEXT($A1180,"0000"),
"  {CitationID: *CitationID0001",
", PersonID: *PersonID",TEXT(MATCH(INDEX(AuthorList[Author Name],$A1180),People[Full Name],0),"0000"),
", AuthorOrder: ",INDEX(AuthorList[Author Number],$A1180),"}")))</f>
        <v>#REF!</v>
      </c>
      <c r="K1180" t="e">
        <f>IF(INDEX(SamplingFeatures[Feature Code],$A1180)="","",
CONCATENATE("  - &amp;SamplingFeatureID",TEXT($A1180,"0000"),
" {","SamplingFeatureUUID:  ",CHAR(34),INDEX(SamplingFeatures[Sampling Feature UUID],$A1180),CHAR(34),
", SamplingFeatureTypeCV:  ",CHAR(34),INDEX(SamplingFeatures[Sampling Feature Type],$A1180),CHAR(34),
", SamplingFeatureCode:  ",CHAR(34),INDEX(SamplingFeatures[Feature Code],$A1180),CHAR(34),
", SamplingFeatureName:  ",CHAR(34),INDEX(SamplingFeatures[Feature Name],$A1180),CHAR(34),
", SamplingFeatureDescription:  ",CHAR(34),INDEX(SamplingFeatures[Feature Description],$A1180),CHAR(34),
", SamplingFeatureGeotypeCV:  ",CHAR(34),INDEX(SamplingFeatures[Feature Geo Type],$A1180),CHAR(34),
", FeatureGeometry:  ",CHAR(34),INDEX(SamplingFeatures[Feature Geometry],$A1180),CHAR(34),
", Elevation_m:  ",CHAR(34),INDEX(SamplingFeatures[Elevation_m],$A1180),CHAR(34),
", ElevationDatumCV:  ",CHAR(34),ElevationDatum,CHAR(34),"}"))</f>
        <v>#REF!</v>
      </c>
      <c r="L1180" t="e">
        <f>IF(INDEX(SamplingFeatures[Sampling Feature Type],$A1180)&lt;&gt;"Site","",
CONCATENATE("  - &amp;SiteID",TEXT(SUMPRODUCT(--($L$3:$L1179&lt;&gt;"")),"0000"),
" {","SamplingFeatureID:  *SamplingFeatureID",TEXT($A1180,"0000"),
", SiteTypeCV:  ",CHAR(34),INDEX(Sites[Site Type],$A1180),CHAR(34),
", Latitude:  ",INDEX(Sites[Latitude],$A1180),
", Longitude:  ",INDEX(Sites[Longitude],$A1180),
", SRSName:  ",CHAR(34),LatLonDatum,CHAR(34),"}"))</f>
        <v>#REF!</v>
      </c>
      <c r="M1180" t="e">
        <f>IF(INDEX(SamplingFeatures[Sampling Feature Type],$A1180)&lt;&gt;"Specimen","",
CONCATENATE("  - &amp;SpecimenID",TEXT(SUMPRODUCT(--($M$3:$M1179&lt;&gt;"")),"0000"),
" {","SamplingFeatureID:  *SamplingFeatureID",TEXT($A1180,"0000"),
", SpecimenTypeCV:  ",CHAR(34),INDEX(Specimens[Specimen Type],$A1180),CHAR(34),
", SpecimenMediumCV:  ",INDEX(Specimens[Specimen Medium],$A1180),
", IsFieldSpecimen:  ",CHAR(34),INDEX(Specimens[Is Field Specimen?],$A1180),CHAR(34),"}"))</f>
        <v>#REF!</v>
      </c>
      <c r="N1180" t="e">
        <f>IF(COUNTA(SpatialOffsets[])=0,"", IF(INDEX(SpatialOffsets[Spatial Offset Type],$A1180)="","",
CONCATENATE("  - &amp;SpatialOffsetID",TEXT($A1180,"0000"),
" {","SpatialOffsetTypeCV:  ",CHAR(34),INDEX(SpatialOffsets[Spatial Offset Type],$A1180),CHAR(34),
", Offset1Value:  ",INDEX(SpatialOffsets[Offset 1 Value],$A1180),
", Offset1UnitID:  ",CHAR(34),INDEX(SpatialOffsets[Offset 1 Unit],$A1180),CHAR(34),
", Offset2Value:  ",INDEX(SpatialOffsets[Offset 2 Value],$A1180),
", Offset2UnitID:  ",CHAR(34),INDEX(SpatialOffsets[Offset 2 Unit],$A1180),CHAR(34),
", Offset3Value:  ",INDEX(SpatialOffsets[Offset 3 Value],$A1180),
", Offset3UnitID:  ",CHAR(34),INDEX(SpatialOffsets[Offset 3 Unit],$A1180),CHAR(34),,"}")))</f>
        <v>#REF!</v>
      </c>
      <c r="O1180" t="e">
        <f>IF(COUNTA(RelatedFeatures[])=0,"", IF(INDEX(RelatedFeatures[First Sampling Feature Code],$A1180)="","",
CONCATENATE("  - &amp;RelationID",TEXT($A1180,"0000"),
" {","SamplingFeatureID:  *SamplingFeatureID",TEXT(MATCH(INDEX(RelatedFeatures[First Sampling Feature Code],$A1180),SamplingFeatures[Feature Code],0),"0000"),
", RelationshipTypeCV:  ",CHAR(34),INDEX(RelatedFeatures[Relationship Type],$A1180),CHAR(34),
", RelatedFeatureID: *SamplingFeatureID",TEXT(MATCH(INDEX(RelatedFeatures[Second Sampling Feature Code],$A1180),SamplingFeatures[Feature Code],0),"0000"),
", SpatialOffsetID:  ",IF(INDEX(RelatedFeatures[Offset Number],$A1180)="","",CONCATENATE("*SpatialOffsetID",TEXT(INDEX(RelatedFeatures[Offset Number],$A1180),"0000"))),"}")))</f>
        <v>#REF!</v>
      </c>
      <c r="P1180" t="e">
        <f>IF(INDEX(Methods[Method Type],$A1180)="","",
CONCATENATE("  - &amp;MethodID",TEXT($A1180,"0000"),
" {","MethodTypeCV:  ",CHAR(34),INDEX(Methods[Method Type],$A1180),CHAR(34),
", MethodCode:  ",CHAR(34),INDEX(Methods[Method Code],$A1180),CHAR(34),
", MethodName:  ",CHAR(34),INDEX(Methods[Method Name],$A1180),CHAR(34),
", MethodDescription:  ",CHAR(34),INDEX(Methods[Method Description],$A1180),CHAR(34),
", MethodLink:  ",CHAR(34),INDEX(Methods[Method Link],$A1180),CHAR(34),
", OrganizationID: *OrganizationID",TEXT(MATCH(INDEX(Methods[Organization Name],$A1180),Organizations[Organization Name],0),"0000"),"}"))</f>
        <v>#REF!</v>
      </c>
      <c r="Q1180" t="e">
        <f>IF(INDEX(Variables[Variable Type],$A1180)="","",
CONCATENATE("  - &amp;VariableID",TEXT($A1180,"0000"),
" {","VariableTypeCV:  ",CHAR(34),INDEX(Variables[Variable Type],$A1180),CHAR(34),
", VariableCode:  ",CHAR(34),INDEX(Variables[Variable Code],$A1180),CHAR(34),
", VariableNameCV:  ",CHAR(34),INDEX(Variables[Variable Name],$A1180),CHAR(34),
", VariableDefinition:  ",CHAR(34),INDEX(Variables[Variable Definition],$A1180),CHAR(34),
", SpecciationCV:  ",CHAR(34),INDEX(Variables[Speciation],$A1180),CHAR(34),
", NoDataValue:  ",CHAR(34),INDEX(Variables[No Data Value],$A1180),CHAR(34),"}"))</f>
        <v>#REF!</v>
      </c>
    </row>
    <row r="1181" spans="1:17" x14ac:dyDescent="0.25">
      <c r="A1181">
        <v>1178</v>
      </c>
      <c r="D1181" t="e">
        <f>IF(INDEX(People[First Name],$A1181)="","",
CONCATENATE("  - &amp;PersonID",TEXT($A1181,"0000"),
" {","PersonFirstName:  ",CHAR(34),INDEX(People[First Name],$A1181),CHAR(34),
", PersonMiddleName:  ",CHAR(34),INDEX(People[Middle Name],$A1181),CHAR(34),
", PersonLastName:  ",CHAR(34),INDEX(People[Last Name],$A1181),CHAR(34),"}"))</f>
        <v>#REF!</v>
      </c>
      <c r="E1181" t="e">
        <f>IF(INDEX(Organizations[Organization Type '[CV']],$A1181)="","",
CONCATENATE("  - &amp;OrganizationID",TEXT($A1181,"0000"),
" {","OrganizationTypeCV:  ",CHAR(34),INDEX(Organizations[Organization Type '[CV']],$A1181),CHAR(34),
", OrganizationCode:  ",CHAR(34),INDEX(Organizations[Organization Code],$A1181),CHAR(34),
", OrganizationName:  ",CHAR(34),INDEX(Organizations[Organization Name],$A1181),CHAR(34),
", OrganizationDescription:  ",CHAR(34),INDEX(Organizations[Organization Description],$A1181),CHAR(34),
", OrganizationLink:  ",CHAR(34),INDEX(Organizations[Organization Link],$A1181),CHAR(34),"}"))</f>
        <v>#REF!</v>
      </c>
      <c r="F1181" t="e">
        <f>IF(INDEX(People[First Name],$A1181)="","",
CONCATENATE("  - &amp;AffiliationID",TEXT($A1181,"0000"),
" {PersonID: *PersonID",TEXT($A1181,"0000"),
", OrganizationID: *OrganizationID",TEXT(MATCH(INDEX(People[Organization Name],$A1181),Organizations[Organization Name],0),"0000"),
", IsPrimaryOrganizationContact: , AffiliationStartDate: , AffiliationEndDate: , PrimaryPhone: ",
", PrimaryEmail: ",CHAR(34),INDEX(People[Primary Email],$A1181),CHAR(34),
", PrimaryAddress: ",CHAR(34),INDEX(People[Primary Address],$A1181),CHAR(34),
", PersonLink: }"))</f>
        <v>#REF!</v>
      </c>
      <c r="H1181" t="e">
        <f>IF(COUNTA(CitationInformation)=0,"",IF(INDEX(AuthorList[Author Name],$A1181)="","",
CONCATENATE("  - &amp;AuthorListID",TEXT($A1181,"0000"),
"  {CitationID: *CitationID0001",
", PersonID: *PersonID",TEXT(MATCH(INDEX(AuthorList[Author Name],$A1181),People[Full Name],0),"0000"),
", AuthorOrder: ",INDEX(AuthorList[Author Number],$A1181),"}")))</f>
        <v>#REF!</v>
      </c>
      <c r="K1181" t="e">
        <f>IF(INDEX(SamplingFeatures[Feature Code],$A1181)="","",
CONCATENATE("  - &amp;SamplingFeatureID",TEXT($A1181,"0000"),
" {","SamplingFeatureUUID:  ",CHAR(34),INDEX(SamplingFeatures[Sampling Feature UUID],$A1181),CHAR(34),
", SamplingFeatureTypeCV:  ",CHAR(34),INDEX(SamplingFeatures[Sampling Feature Type],$A1181),CHAR(34),
", SamplingFeatureCode:  ",CHAR(34),INDEX(SamplingFeatures[Feature Code],$A1181),CHAR(34),
", SamplingFeatureName:  ",CHAR(34),INDEX(SamplingFeatures[Feature Name],$A1181),CHAR(34),
", SamplingFeatureDescription:  ",CHAR(34),INDEX(SamplingFeatures[Feature Description],$A1181),CHAR(34),
", SamplingFeatureGeotypeCV:  ",CHAR(34),INDEX(SamplingFeatures[Feature Geo Type],$A1181),CHAR(34),
", FeatureGeometry:  ",CHAR(34),INDEX(SamplingFeatures[Feature Geometry],$A1181),CHAR(34),
", Elevation_m:  ",CHAR(34),INDEX(SamplingFeatures[Elevation_m],$A1181),CHAR(34),
", ElevationDatumCV:  ",CHAR(34),ElevationDatum,CHAR(34),"}"))</f>
        <v>#REF!</v>
      </c>
      <c r="L1181" t="e">
        <f>IF(INDEX(SamplingFeatures[Sampling Feature Type],$A1181)&lt;&gt;"Site","",
CONCATENATE("  - &amp;SiteID",TEXT(SUMPRODUCT(--($L$3:$L1180&lt;&gt;"")),"0000"),
" {","SamplingFeatureID:  *SamplingFeatureID",TEXT($A1181,"0000"),
", SiteTypeCV:  ",CHAR(34),INDEX(Sites[Site Type],$A1181),CHAR(34),
", Latitude:  ",INDEX(Sites[Latitude],$A1181),
", Longitude:  ",INDEX(Sites[Longitude],$A1181),
", SRSName:  ",CHAR(34),LatLonDatum,CHAR(34),"}"))</f>
        <v>#REF!</v>
      </c>
      <c r="M1181" t="e">
        <f>IF(INDEX(SamplingFeatures[Sampling Feature Type],$A1181)&lt;&gt;"Specimen","",
CONCATENATE("  - &amp;SpecimenID",TEXT(SUMPRODUCT(--($M$3:$M1180&lt;&gt;"")),"0000"),
" {","SamplingFeatureID:  *SamplingFeatureID",TEXT($A1181,"0000"),
", SpecimenTypeCV:  ",CHAR(34),INDEX(Specimens[Specimen Type],$A1181),CHAR(34),
", SpecimenMediumCV:  ",INDEX(Specimens[Specimen Medium],$A1181),
", IsFieldSpecimen:  ",CHAR(34),INDEX(Specimens[Is Field Specimen?],$A1181),CHAR(34),"}"))</f>
        <v>#REF!</v>
      </c>
      <c r="N1181" t="e">
        <f>IF(COUNTA(SpatialOffsets[])=0,"", IF(INDEX(SpatialOffsets[Spatial Offset Type],$A1181)="","",
CONCATENATE("  - &amp;SpatialOffsetID",TEXT($A1181,"0000"),
" {","SpatialOffsetTypeCV:  ",CHAR(34),INDEX(SpatialOffsets[Spatial Offset Type],$A1181),CHAR(34),
", Offset1Value:  ",INDEX(SpatialOffsets[Offset 1 Value],$A1181),
", Offset1UnitID:  ",CHAR(34),INDEX(SpatialOffsets[Offset 1 Unit],$A1181),CHAR(34),
", Offset2Value:  ",INDEX(SpatialOffsets[Offset 2 Value],$A1181),
", Offset2UnitID:  ",CHAR(34),INDEX(SpatialOffsets[Offset 2 Unit],$A1181),CHAR(34),
", Offset3Value:  ",INDEX(SpatialOffsets[Offset 3 Value],$A1181),
", Offset3UnitID:  ",CHAR(34),INDEX(SpatialOffsets[Offset 3 Unit],$A1181),CHAR(34),,"}")))</f>
        <v>#REF!</v>
      </c>
      <c r="O1181" t="e">
        <f>IF(COUNTA(RelatedFeatures[])=0,"", IF(INDEX(RelatedFeatures[First Sampling Feature Code],$A1181)="","",
CONCATENATE("  - &amp;RelationID",TEXT($A1181,"0000"),
" {","SamplingFeatureID:  *SamplingFeatureID",TEXT(MATCH(INDEX(RelatedFeatures[First Sampling Feature Code],$A1181),SamplingFeatures[Feature Code],0),"0000"),
", RelationshipTypeCV:  ",CHAR(34),INDEX(RelatedFeatures[Relationship Type],$A1181),CHAR(34),
", RelatedFeatureID: *SamplingFeatureID",TEXT(MATCH(INDEX(RelatedFeatures[Second Sampling Feature Code],$A1181),SamplingFeatures[Feature Code],0),"0000"),
", SpatialOffsetID:  ",IF(INDEX(RelatedFeatures[Offset Number],$A1181)="","",CONCATENATE("*SpatialOffsetID",TEXT(INDEX(RelatedFeatures[Offset Number],$A1181),"0000"))),"}")))</f>
        <v>#REF!</v>
      </c>
      <c r="P1181" t="e">
        <f>IF(INDEX(Methods[Method Type],$A1181)="","",
CONCATENATE("  - &amp;MethodID",TEXT($A1181,"0000"),
" {","MethodTypeCV:  ",CHAR(34),INDEX(Methods[Method Type],$A1181),CHAR(34),
", MethodCode:  ",CHAR(34),INDEX(Methods[Method Code],$A1181),CHAR(34),
", MethodName:  ",CHAR(34),INDEX(Methods[Method Name],$A1181),CHAR(34),
", MethodDescription:  ",CHAR(34),INDEX(Methods[Method Description],$A1181),CHAR(34),
", MethodLink:  ",CHAR(34),INDEX(Methods[Method Link],$A1181),CHAR(34),
", OrganizationID: *OrganizationID",TEXT(MATCH(INDEX(Methods[Organization Name],$A1181),Organizations[Organization Name],0),"0000"),"}"))</f>
        <v>#REF!</v>
      </c>
      <c r="Q1181" t="e">
        <f>IF(INDEX(Variables[Variable Type],$A1181)="","",
CONCATENATE("  - &amp;VariableID",TEXT($A1181,"0000"),
" {","VariableTypeCV:  ",CHAR(34),INDEX(Variables[Variable Type],$A1181),CHAR(34),
", VariableCode:  ",CHAR(34),INDEX(Variables[Variable Code],$A1181),CHAR(34),
", VariableNameCV:  ",CHAR(34),INDEX(Variables[Variable Name],$A1181),CHAR(34),
", VariableDefinition:  ",CHAR(34),INDEX(Variables[Variable Definition],$A1181),CHAR(34),
", SpecciationCV:  ",CHAR(34),INDEX(Variables[Speciation],$A1181),CHAR(34),
", NoDataValue:  ",CHAR(34),INDEX(Variables[No Data Value],$A1181),CHAR(34),"}"))</f>
        <v>#REF!</v>
      </c>
    </row>
    <row r="1182" spans="1:17" x14ac:dyDescent="0.25">
      <c r="A1182">
        <v>1179</v>
      </c>
      <c r="D1182" t="e">
        <f>IF(INDEX(People[First Name],$A1182)="","",
CONCATENATE("  - &amp;PersonID",TEXT($A1182,"0000"),
" {","PersonFirstName:  ",CHAR(34),INDEX(People[First Name],$A1182),CHAR(34),
", PersonMiddleName:  ",CHAR(34),INDEX(People[Middle Name],$A1182),CHAR(34),
", PersonLastName:  ",CHAR(34),INDEX(People[Last Name],$A1182),CHAR(34),"}"))</f>
        <v>#REF!</v>
      </c>
      <c r="E1182" t="e">
        <f>IF(INDEX(Organizations[Organization Type '[CV']],$A1182)="","",
CONCATENATE("  - &amp;OrganizationID",TEXT($A1182,"0000"),
" {","OrganizationTypeCV:  ",CHAR(34),INDEX(Organizations[Organization Type '[CV']],$A1182),CHAR(34),
", OrganizationCode:  ",CHAR(34),INDEX(Organizations[Organization Code],$A1182),CHAR(34),
", OrganizationName:  ",CHAR(34),INDEX(Organizations[Organization Name],$A1182),CHAR(34),
", OrganizationDescription:  ",CHAR(34),INDEX(Organizations[Organization Description],$A1182),CHAR(34),
", OrganizationLink:  ",CHAR(34),INDEX(Organizations[Organization Link],$A1182),CHAR(34),"}"))</f>
        <v>#REF!</v>
      </c>
      <c r="F1182" t="e">
        <f>IF(INDEX(People[First Name],$A1182)="","",
CONCATENATE("  - &amp;AffiliationID",TEXT($A1182,"0000"),
" {PersonID: *PersonID",TEXT($A1182,"0000"),
", OrganizationID: *OrganizationID",TEXT(MATCH(INDEX(People[Organization Name],$A1182),Organizations[Organization Name],0),"0000"),
", IsPrimaryOrganizationContact: , AffiliationStartDate: , AffiliationEndDate: , PrimaryPhone: ",
", PrimaryEmail: ",CHAR(34),INDEX(People[Primary Email],$A1182),CHAR(34),
", PrimaryAddress: ",CHAR(34),INDEX(People[Primary Address],$A1182),CHAR(34),
", PersonLink: }"))</f>
        <v>#REF!</v>
      </c>
      <c r="H1182" t="e">
        <f>IF(COUNTA(CitationInformation)=0,"",IF(INDEX(AuthorList[Author Name],$A1182)="","",
CONCATENATE("  - &amp;AuthorListID",TEXT($A1182,"0000"),
"  {CitationID: *CitationID0001",
", PersonID: *PersonID",TEXT(MATCH(INDEX(AuthorList[Author Name],$A1182),People[Full Name],0),"0000"),
", AuthorOrder: ",INDEX(AuthorList[Author Number],$A1182),"}")))</f>
        <v>#REF!</v>
      </c>
      <c r="K1182" t="e">
        <f>IF(INDEX(SamplingFeatures[Feature Code],$A1182)="","",
CONCATENATE("  - &amp;SamplingFeatureID",TEXT($A1182,"0000"),
" {","SamplingFeatureUUID:  ",CHAR(34),INDEX(SamplingFeatures[Sampling Feature UUID],$A1182),CHAR(34),
", SamplingFeatureTypeCV:  ",CHAR(34),INDEX(SamplingFeatures[Sampling Feature Type],$A1182),CHAR(34),
", SamplingFeatureCode:  ",CHAR(34),INDEX(SamplingFeatures[Feature Code],$A1182),CHAR(34),
", SamplingFeatureName:  ",CHAR(34),INDEX(SamplingFeatures[Feature Name],$A1182),CHAR(34),
", SamplingFeatureDescription:  ",CHAR(34),INDEX(SamplingFeatures[Feature Description],$A1182),CHAR(34),
", SamplingFeatureGeotypeCV:  ",CHAR(34),INDEX(SamplingFeatures[Feature Geo Type],$A1182),CHAR(34),
", FeatureGeometry:  ",CHAR(34),INDEX(SamplingFeatures[Feature Geometry],$A1182),CHAR(34),
", Elevation_m:  ",CHAR(34),INDEX(SamplingFeatures[Elevation_m],$A1182),CHAR(34),
", ElevationDatumCV:  ",CHAR(34),ElevationDatum,CHAR(34),"}"))</f>
        <v>#REF!</v>
      </c>
      <c r="L1182" t="e">
        <f>IF(INDEX(SamplingFeatures[Sampling Feature Type],$A1182)&lt;&gt;"Site","",
CONCATENATE("  - &amp;SiteID",TEXT(SUMPRODUCT(--($L$3:$L1181&lt;&gt;"")),"0000"),
" {","SamplingFeatureID:  *SamplingFeatureID",TEXT($A1182,"0000"),
", SiteTypeCV:  ",CHAR(34),INDEX(Sites[Site Type],$A1182),CHAR(34),
", Latitude:  ",INDEX(Sites[Latitude],$A1182),
", Longitude:  ",INDEX(Sites[Longitude],$A1182),
", SRSName:  ",CHAR(34),LatLonDatum,CHAR(34),"}"))</f>
        <v>#REF!</v>
      </c>
      <c r="M1182" t="e">
        <f>IF(INDEX(SamplingFeatures[Sampling Feature Type],$A1182)&lt;&gt;"Specimen","",
CONCATENATE("  - &amp;SpecimenID",TEXT(SUMPRODUCT(--($M$3:$M1181&lt;&gt;"")),"0000"),
" {","SamplingFeatureID:  *SamplingFeatureID",TEXT($A1182,"0000"),
", SpecimenTypeCV:  ",CHAR(34),INDEX(Specimens[Specimen Type],$A1182),CHAR(34),
", SpecimenMediumCV:  ",INDEX(Specimens[Specimen Medium],$A1182),
", IsFieldSpecimen:  ",CHAR(34),INDEX(Specimens[Is Field Specimen?],$A1182),CHAR(34),"}"))</f>
        <v>#REF!</v>
      </c>
      <c r="N1182" t="e">
        <f>IF(COUNTA(SpatialOffsets[])=0,"", IF(INDEX(SpatialOffsets[Spatial Offset Type],$A1182)="","",
CONCATENATE("  - &amp;SpatialOffsetID",TEXT($A1182,"0000"),
" {","SpatialOffsetTypeCV:  ",CHAR(34),INDEX(SpatialOffsets[Spatial Offset Type],$A1182),CHAR(34),
", Offset1Value:  ",INDEX(SpatialOffsets[Offset 1 Value],$A1182),
", Offset1UnitID:  ",CHAR(34),INDEX(SpatialOffsets[Offset 1 Unit],$A1182),CHAR(34),
", Offset2Value:  ",INDEX(SpatialOffsets[Offset 2 Value],$A1182),
", Offset2UnitID:  ",CHAR(34),INDEX(SpatialOffsets[Offset 2 Unit],$A1182),CHAR(34),
", Offset3Value:  ",INDEX(SpatialOffsets[Offset 3 Value],$A1182),
", Offset3UnitID:  ",CHAR(34),INDEX(SpatialOffsets[Offset 3 Unit],$A1182),CHAR(34),,"}")))</f>
        <v>#REF!</v>
      </c>
      <c r="O1182" t="e">
        <f>IF(COUNTA(RelatedFeatures[])=0,"", IF(INDEX(RelatedFeatures[First Sampling Feature Code],$A1182)="","",
CONCATENATE("  - &amp;RelationID",TEXT($A1182,"0000"),
" {","SamplingFeatureID:  *SamplingFeatureID",TEXT(MATCH(INDEX(RelatedFeatures[First Sampling Feature Code],$A1182),SamplingFeatures[Feature Code],0),"0000"),
", RelationshipTypeCV:  ",CHAR(34),INDEX(RelatedFeatures[Relationship Type],$A1182),CHAR(34),
", RelatedFeatureID: *SamplingFeatureID",TEXT(MATCH(INDEX(RelatedFeatures[Second Sampling Feature Code],$A1182),SamplingFeatures[Feature Code],0),"0000"),
", SpatialOffsetID:  ",IF(INDEX(RelatedFeatures[Offset Number],$A1182)="","",CONCATENATE("*SpatialOffsetID",TEXT(INDEX(RelatedFeatures[Offset Number],$A1182),"0000"))),"}")))</f>
        <v>#REF!</v>
      </c>
      <c r="P1182" t="e">
        <f>IF(INDEX(Methods[Method Type],$A1182)="","",
CONCATENATE("  - &amp;MethodID",TEXT($A1182,"0000"),
" {","MethodTypeCV:  ",CHAR(34),INDEX(Methods[Method Type],$A1182),CHAR(34),
", MethodCode:  ",CHAR(34),INDEX(Methods[Method Code],$A1182),CHAR(34),
", MethodName:  ",CHAR(34),INDEX(Methods[Method Name],$A1182),CHAR(34),
", MethodDescription:  ",CHAR(34),INDEX(Methods[Method Description],$A1182),CHAR(34),
", MethodLink:  ",CHAR(34),INDEX(Methods[Method Link],$A1182),CHAR(34),
", OrganizationID: *OrganizationID",TEXT(MATCH(INDEX(Methods[Organization Name],$A1182),Organizations[Organization Name],0),"0000"),"}"))</f>
        <v>#REF!</v>
      </c>
      <c r="Q1182" t="e">
        <f>IF(INDEX(Variables[Variable Type],$A1182)="","",
CONCATENATE("  - &amp;VariableID",TEXT($A1182,"0000"),
" {","VariableTypeCV:  ",CHAR(34),INDEX(Variables[Variable Type],$A1182),CHAR(34),
", VariableCode:  ",CHAR(34),INDEX(Variables[Variable Code],$A1182),CHAR(34),
", VariableNameCV:  ",CHAR(34),INDEX(Variables[Variable Name],$A1182),CHAR(34),
", VariableDefinition:  ",CHAR(34),INDEX(Variables[Variable Definition],$A1182),CHAR(34),
", SpecciationCV:  ",CHAR(34),INDEX(Variables[Speciation],$A1182),CHAR(34),
", NoDataValue:  ",CHAR(34),INDEX(Variables[No Data Value],$A1182),CHAR(34),"}"))</f>
        <v>#REF!</v>
      </c>
    </row>
    <row r="1183" spans="1:17" x14ac:dyDescent="0.25">
      <c r="A1183">
        <v>1180</v>
      </c>
      <c r="D1183" t="e">
        <f>IF(INDEX(People[First Name],$A1183)="","",
CONCATENATE("  - &amp;PersonID",TEXT($A1183,"0000"),
" {","PersonFirstName:  ",CHAR(34),INDEX(People[First Name],$A1183),CHAR(34),
", PersonMiddleName:  ",CHAR(34),INDEX(People[Middle Name],$A1183),CHAR(34),
", PersonLastName:  ",CHAR(34),INDEX(People[Last Name],$A1183),CHAR(34),"}"))</f>
        <v>#REF!</v>
      </c>
      <c r="E1183" t="e">
        <f>IF(INDEX(Organizations[Organization Type '[CV']],$A1183)="","",
CONCATENATE("  - &amp;OrganizationID",TEXT($A1183,"0000"),
" {","OrganizationTypeCV:  ",CHAR(34),INDEX(Organizations[Organization Type '[CV']],$A1183),CHAR(34),
", OrganizationCode:  ",CHAR(34),INDEX(Organizations[Organization Code],$A1183),CHAR(34),
", OrganizationName:  ",CHAR(34),INDEX(Organizations[Organization Name],$A1183),CHAR(34),
", OrganizationDescription:  ",CHAR(34),INDEX(Organizations[Organization Description],$A1183),CHAR(34),
", OrganizationLink:  ",CHAR(34),INDEX(Organizations[Organization Link],$A1183),CHAR(34),"}"))</f>
        <v>#REF!</v>
      </c>
      <c r="F1183" t="e">
        <f>IF(INDEX(People[First Name],$A1183)="","",
CONCATENATE("  - &amp;AffiliationID",TEXT($A1183,"0000"),
" {PersonID: *PersonID",TEXT($A1183,"0000"),
", OrganizationID: *OrganizationID",TEXT(MATCH(INDEX(People[Organization Name],$A1183),Organizations[Organization Name],0),"0000"),
", IsPrimaryOrganizationContact: , AffiliationStartDate: , AffiliationEndDate: , PrimaryPhone: ",
", PrimaryEmail: ",CHAR(34),INDEX(People[Primary Email],$A1183),CHAR(34),
", PrimaryAddress: ",CHAR(34),INDEX(People[Primary Address],$A1183),CHAR(34),
", PersonLink: }"))</f>
        <v>#REF!</v>
      </c>
      <c r="H1183" t="e">
        <f>IF(COUNTA(CitationInformation)=0,"",IF(INDEX(AuthorList[Author Name],$A1183)="","",
CONCATENATE("  - &amp;AuthorListID",TEXT($A1183,"0000"),
"  {CitationID: *CitationID0001",
", PersonID: *PersonID",TEXT(MATCH(INDEX(AuthorList[Author Name],$A1183),People[Full Name],0),"0000"),
", AuthorOrder: ",INDEX(AuthorList[Author Number],$A1183),"}")))</f>
        <v>#REF!</v>
      </c>
      <c r="K1183" t="e">
        <f>IF(INDEX(SamplingFeatures[Feature Code],$A1183)="","",
CONCATENATE("  - &amp;SamplingFeatureID",TEXT($A1183,"0000"),
" {","SamplingFeatureUUID:  ",CHAR(34),INDEX(SamplingFeatures[Sampling Feature UUID],$A1183),CHAR(34),
", SamplingFeatureTypeCV:  ",CHAR(34),INDEX(SamplingFeatures[Sampling Feature Type],$A1183),CHAR(34),
", SamplingFeatureCode:  ",CHAR(34),INDEX(SamplingFeatures[Feature Code],$A1183),CHAR(34),
", SamplingFeatureName:  ",CHAR(34),INDEX(SamplingFeatures[Feature Name],$A1183),CHAR(34),
", SamplingFeatureDescription:  ",CHAR(34),INDEX(SamplingFeatures[Feature Description],$A1183),CHAR(34),
", SamplingFeatureGeotypeCV:  ",CHAR(34),INDEX(SamplingFeatures[Feature Geo Type],$A1183),CHAR(34),
", FeatureGeometry:  ",CHAR(34),INDEX(SamplingFeatures[Feature Geometry],$A1183),CHAR(34),
", Elevation_m:  ",CHAR(34),INDEX(SamplingFeatures[Elevation_m],$A1183),CHAR(34),
", ElevationDatumCV:  ",CHAR(34),ElevationDatum,CHAR(34),"}"))</f>
        <v>#REF!</v>
      </c>
      <c r="L1183" t="e">
        <f>IF(INDEX(SamplingFeatures[Sampling Feature Type],$A1183)&lt;&gt;"Site","",
CONCATENATE("  - &amp;SiteID",TEXT(SUMPRODUCT(--($L$3:$L1182&lt;&gt;"")),"0000"),
" {","SamplingFeatureID:  *SamplingFeatureID",TEXT($A1183,"0000"),
", SiteTypeCV:  ",CHAR(34),INDEX(Sites[Site Type],$A1183),CHAR(34),
", Latitude:  ",INDEX(Sites[Latitude],$A1183),
", Longitude:  ",INDEX(Sites[Longitude],$A1183),
", SRSName:  ",CHAR(34),LatLonDatum,CHAR(34),"}"))</f>
        <v>#REF!</v>
      </c>
      <c r="M1183" t="e">
        <f>IF(INDEX(SamplingFeatures[Sampling Feature Type],$A1183)&lt;&gt;"Specimen","",
CONCATENATE("  - &amp;SpecimenID",TEXT(SUMPRODUCT(--($M$3:$M1182&lt;&gt;"")),"0000"),
" {","SamplingFeatureID:  *SamplingFeatureID",TEXT($A1183,"0000"),
", SpecimenTypeCV:  ",CHAR(34),INDEX(Specimens[Specimen Type],$A1183),CHAR(34),
", SpecimenMediumCV:  ",INDEX(Specimens[Specimen Medium],$A1183),
", IsFieldSpecimen:  ",CHAR(34),INDEX(Specimens[Is Field Specimen?],$A1183),CHAR(34),"}"))</f>
        <v>#REF!</v>
      </c>
      <c r="N1183" t="e">
        <f>IF(COUNTA(SpatialOffsets[])=0,"", IF(INDEX(SpatialOffsets[Spatial Offset Type],$A1183)="","",
CONCATENATE("  - &amp;SpatialOffsetID",TEXT($A1183,"0000"),
" {","SpatialOffsetTypeCV:  ",CHAR(34),INDEX(SpatialOffsets[Spatial Offset Type],$A1183),CHAR(34),
", Offset1Value:  ",INDEX(SpatialOffsets[Offset 1 Value],$A1183),
", Offset1UnitID:  ",CHAR(34),INDEX(SpatialOffsets[Offset 1 Unit],$A1183),CHAR(34),
", Offset2Value:  ",INDEX(SpatialOffsets[Offset 2 Value],$A1183),
", Offset2UnitID:  ",CHAR(34),INDEX(SpatialOffsets[Offset 2 Unit],$A1183),CHAR(34),
", Offset3Value:  ",INDEX(SpatialOffsets[Offset 3 Value],$A1183),
", Offset3UnitID:  ",CHAR(34),INDEX(SpatialOffsets[Offset 3 Unit],$A1183),CHAR(34),,"}")))</f>
        <v>#REF!</v>
      </c>
      <c r="O1183" t="e">
        <f>IF(COUNTA(RelatedFeatures[])=0,"", IF(INDEX(RelatedFeatures[First Sampling Feature Code],$A1183)="","",
CONCATENATE("  - &amp;RelationID",TEXT($A1183,"0000"),
" {","SamplingFeatureID:  *SamplingFeatureID",TEXT(MATCH(INDEX(RelatedFeatures[First Sampling Feature Code],$A1183),SamplingFeatures[Feature Code],0),"0000"),
", RelationshipTypeCV:  ",CHAR(34),INDEX(RelatedFeatures[Relationship Type],$A1183),CHAR(34),
", RelatedFeatureID: *SamplingFeatureID",TEXT(MATCH(INDEX(RelatedFeatures[Second Sampling Feature Code],$A1183),SamplingFeatures[Feature Code],0),"0000"),
", SpatialOffsetID:  ",IF(INDEX(RelatedFeatures[Offset Number],$A1183)="","",CONCATENATE("*SpatialOffsetID",TEXT(INDEX(RelatedFeatures[Offset Number],$A1183),"0000"))),"}")))</f>
        <v>#REF!</v>
      </c>
      <c r="P1183" t="e">
        <f>IF(INDEX(Methods[Method Type],$A1183)="","",
CONCATENATE("  - &amp;MethodID",TEXT($A1183,"0000"),
" {","MethodTypeCV:  ",CHAR(34),INDEX(Methods[Method Type],$A1183),CHAR(34),
", MethodCode:  ",CHAR(34),INDEX(Methods[Method Code],$A1183),CHAR(34),
", MethodName:  ",CHAR(34),INDEX(Methods[Method Name],$A1183),CHAR(34),
", MethodDescription:  ",CHAR(34),INDEX(Methods[Method Description],$A1183),CHAR(34),
", MethodLink:  ",CHAR(34),INDEX(Methods[Method Link],$A1183),CHAR(34),
", OrganizationID: *OrganizationID",TEXT(MATCH(INDEX(Methods[Organization Name],$A1183),Organizations[Organization Name],0),"0000"),"}"))</f>
        <v>#REF!</v>
      </c>
      <c r="Q1183" t="e">
        <f>IF(INDEX(Variables[Variable Type],$A1183)="","",
CONCATENATE("  - &amp;VariableID",TEXT($A1183,"0000"),
" {","VariableTypeCV:  ",CHAR(34),INDEX(Variables[Variable Type],$A1183),CHAR(34),
", VariableCode:  ",CHAR(34),INDEX(Variables[Variable Code],$A1183),CHAR(34),
", VariableNameCV:  ",CHAR(34),INDEX(Variables[Variable Name],$A1183),CHAR(34),
", VariableDefinition:  ",CHAR(34),INDEX(Variables[Variable Definition],$A1183),CHAR(34),
", SpecciationCV:  ",CHAR(34),INDEX(Variables[Speciation],$A1183),CHAR(34),
", NoDataValue:  ",CHAR(34),INDEX(Variables[No Data Value],$A1183),CHAR(34),"}"))</f>
        <v>#REF!</v>
      </c>
    </row>
    <row r="1184" spans="1:17" x14ac:dyDescent="0.25">
      <c r="A1184">
        <v>1181</v>
      </c>
      <c r="D1184" t="e">
        <f>IF(INDEX(People[First Name],$A1184)="","",
CONCATENATE("  - &amp;PersonID",TEXT($A1184,"0000"),
" {","PersonFirstName:  ",CHAR(34),INDEX(People[First Name],$A1184),CHAR(34),
", PersonMiddleName:  ",CHAR(34),INDEX(People[Middle Name],$A1184),CHAR(34),
", PersonLastName:  ",CHAR(34),INDEX(People[Last Name],$A1184),CHAR(34),"}"))</f>
        <v>#REF!</v>
      </c>
      <c r="E1184" t="e">
        <f>IF(INDEX(Organizations[Organization Type '[CV']],$A1184)="","",
CONCATENATE("  - &amp;OrganizationID",TEXT($A1184,"0000"),
" {","OrganizationTypeCV:  ",CHAR(34),INDEX(Organizations[Organization Type '[CV']],$A1184),CHAR(34),
", OrganizationCode:  ",CHAR(34),INDEX(Organizations[Organization Code],$A1184),CHAR(34),
", OrganizationName:  ",CHAR(34),INDEX(Organizations[Organization Name],$A1184),CHAR(34),
", OrganizationDescription:  ",CHAR(34),INDEX(Organizations[Organization Description],$A1184),CHAR(34),
", OrganizationLink:  ",CHAR(34),INDEX(Organizations[Organization Link],$A1184),CHAR(34),"}"))</f>
        <v>#REF!</v>
      </c>
      <c r="F1184" t="e">
        <f>IF(INDEX(People[First Name],$A1184)="","",
CONCATENATE("  - &amp;AffiliationID",TEXT($A1184,"0000"),
" {PersonID: *PersonID",TEXT($A1184,"0000"),
", OrganizationID: *OrganizationID",TEXT(MATCH(INDEX(People[Organization Name],$A1184),Organizations[Organization Name],0),"0000"),
", IsPrimaryOrganizationContact: , AffiliationStartDate: , AffiliationEndDate: , PrimaryPhone: ",
", PrimaryEmail: ",CHAR(34),INDEX(People[Primary Email],$A1184),CHAR(34),
", PrimaryAddress: ",CHAR(34),INDEX(People[Primary Address],$A1184),CHAR(34),
", PersonLink: }"))</f>
        <v>#REF!</v>
      </c>
      <c r="H1184" t="e">
        <f>IF(COUNTA(CitationInformation)=0,"",IF(INDEX(AuthorList[Author Name],$A1184)="","",
CONCATENATE("  - &amp;AuthorListID",TEXT($A1184,"0000"),
"  {CitationID: *CitationID0001",
", PersonID: *PersonID",TEXT(MATCH(INDEX(AuthorList[Author Name],$A1184),People[Full Name],0),"0000"),
", AuthorOrder: ",INDEX(AuthorList[Author Number],$A1184),"}")))</f>
        <v>#REF!</v>
      </c>
      <c r="K1184" t="e">
        <f>IF(INDEX(SamplingFeatures[Feature Code],$A1184)="","",
CONCATENATE("  - &amp;SamplingFeatureID",TEXT($A1184,"0000"),
" {","SamplingFeatureUUID:  ",CHAR(34),INDEX(SamplingFeatures[Sampling Feature UUID],$A1184),CHAR(34),
", SamplingFeatureTypeCV:  ",CHAR(34),INDEX(SamplingFeatures[Sampling Feature Type],$A1184),CHAR(34),
", SamplingFeatureCode:  ",CHAR(34),INDEX(SamplingFeatures[Feature Code],$A1184),CHAR(34),
", SamplingFeatureName:  ",CHAR(34),INDEX(SamplingFeatures[Feature Name],$A1184),CHAR(34),
", SamplingFeatureDescription:  ",CHAR(34),INDEX(SamplingFeatures[Feature Description],$A1184),CHAR(34),
", SamplingFeatureGeotypeCV:  ",CHAR(34),INDEX(SamplingFeatures[Feature Geo Type],$A1184),CHAR(34),
", FeatureGeometry:  ",CHAR(34),INDEX(SamplingFeatures[Feature Geometry],$A1184),CHAR(34),
", Elevation_m:  ",CHAR(34),INDEX(SamplingFeatures[Elevation_m],$A1184),CHAR(34),
", ElevationDatumCV:  ",CHAR(34),ElevationDatum,CHAR(34),"}"))</f>
        <v>#REF!</v>
      </c>
      <c r="L1184" t="e">
        <f>IF(INDEX(SamplingFeatures[Sampling Feature Type],$A1184)&lt;&gt;"Site","",
CONCATENATE("  - &amp;SiteID",TEXT(SUMPRODUCT(--($L$3:$L1183&lt;&gt;"")),"0000"),
" {","SamplingFeatureID:  *SamplingFeatureID",TEXT($A1184,"0000"),
", SiteTypeCV:  ",CHAR(34),INDEX(Sites[Site Type],$A1184),CHAR(34),
", Latitude:  ",INDEX(Sites[Latitude],$A1184),
", Longitude:  ",INDEX(Sites[Longitude],$A1184),
", SRSName:  ",CHAR(34),LatLonDatum,CHAR(34),"}"))</f>
        <v>#REF!</v>
      </c>
      <c r="M1184" t="e">
        <f>IF(INDEX(SamplingFeatures[Sampling Feature Type],$A1184)&lt;&gt;"Specimen","",
CONCATENATE("  - &amp;SpecimenID",TEXT(SUMPRODUCT(--($M$3:$M1183&lt;&gt;"")),"0000"),
" {","SamplingFeatureID:  *SamplingFeatureID",TEXT($A1184,"0000"),
", SpecimenTypeCV:  ",CHAR(34),INDEX(Specimens[Specimen Type],$A1184),CHAR(34),
", SpecimenMediumCV:  ",INDEX(Specimens[Specimen Medium],$A1184),
", IsFieldSpecimen:  ",CHAR(34),INDEX(Specimens[Is Field Specimen?],$A1184),CHAR(34),"}"))</f>
        <v>#REF!</v>
      </c>
      <c r="N1184" t="e">
        <f>IF(COUNTA(SpatialOffsets[])=0,"", IF(INDEX(SpatialOffsets[Spatial Offset Type],$A1184)="","",
CONCATENATE("  - &amp;SpatialOffsetID",TEXT($A1184,"0000"),
" {","SpatialOffsetTypeCV:  ",CHAR(34),INDEX(SpatialOffsets[Spatial Offset Type],$A1184),CHAR(34),
", Offset1Value:  ",INDEX(SpatialOffsets[Offset 1 Value],$A1184),
", Offset1UnitID:  ",CHAR(34),INDEX(SpatialOffsets[Offset 1 Unit],$A1184),CHAR(34),
", Offset2Value:  ",INDEX(SpatialOffsets[Offset 2 Value],$A1184),
", Offset2UnitID:  ",CHAR(34),INDEX(SpatialOffsets[Offset 2 Unit],$A1184),CHAR(34),
", Offset3Value:  ",INDEX(SpatialOffsets[Offset 3 Value],$A1184),
", Offset3UnitID:  ",CHAR(34),INDEX(SpatialOffsets[Offset 3 Unit],$A1184),CHAR(34),,"}")))</f>
        <v>#REF!</v>
      </c>
      <c r="O1184" t="e">
        <f>IF(COUNTA(RelatedFeatures[])=0,"", IF(INDEX(RelatedFeatures[First Sampling Feature Code],$A1184)="","",
CONCATENATE("  - &amp;RelationID",TEXT($A1184,"0000"),
" {","SamplingFeatureID:  *SamplingFeatureID",TEXT(MATCH(INDEX(RelatedFeatures[First Sampling Feature Code],$A1184),SamplingFeatures[Feature Code],0),"0000"),
", RelationshipTypeCV:  ",CHAR(34),INDEX(RelatedFeatures[Relationship Type],$A1184),CHAR(34),
", RelatedFeatureID: *SamplingFeatureID",TEXT(MATCH(INDEX(RelatedFeatures[Second Sampling Feature Code],$A1184),SamplingFeatures[Feature Code],0),"0000"),
", SpatialOffsetID:  ",IF(INDEX(RelatedFeatures[Offset Number],$A1184)="","",CONCATENATE("*SpatialOffsetID",TEXT(INDEX(RelatedFeatures[Offset Number],$A1184),"0000"))),"}")))</f>
        <v>#REF!</v>
      </c>
      <c r="P1184" t="e">
        <f>IF(INDEX(Methods[Method Type],$A1184)="","",
CONCATENATE("  - &amp;MethodID",TEXT($A1184,"0000"),
" {","MethodTypeCV:  ",CHAR(34),INDEX(Methods[Method Type],$A1184),CHAR(34),
", MethodCode:  ",CHAR(34),INDEX(Methods[Method Code],$A1184),CHAR(34),
", MethodName:  ",CHAR(34),INDEX(Methods[Method Name],$A1184),CHAR(34),
", MethodDescription:  ",CHAR(34),INDEX(Methods[Method Description],$A1184),CHAR(34),
", MethodLink:  ",CHAR(34),INDEX(Methods[Method Link],$A1184),CHAR(34),
", OrganizationID: *OrganizationID",TEXT(MATCH(INDEX(Methods[Organization Name],$A1184),Organizations[Organization Name],0),"0000"),"}"))</f>
        <v>#REF!</v>
      </c>
      <c r="Q1184" t="e">
        <f>IF(INDEX(Variables[Variable Type],$A1184)="","",
CONCATENATE("  - &amp;VariableID",TEXT($A1184,"0000"),
" {","VariableTypeCV:  ",CHAR(34),INDEX(Variables[Variable Type],$A1184),CHAR(34),
", VariableCode:  ",CHAR(34),INDEX(Variables[Variable Code],$A1184),CHAR(34),
", VariableNameCV:  ",CHAR(34),INDEX(Variables[Variable Name],$A1184),CHAR(34),
", VariableDefinition:  ",CHAR(34),INDEX(Variables[Variable Definition],$A1184),CHAR(34),
", SpecciationCV:  ",CHAR(34),INDEX(Variables[Speciation],$A1184),CHAR(34),
", NoDataValue:  ",CHAR(34),INDEX(Variables[No Data Value],$A1184),CHAR(34),"}"))</f>
        <v>#REF!</v>
      </c>
    </row>
    <row r="1185" spans="1:17" x14ac:dyDescent="0.25">
      <c r="A1185">
        <v>1182</v>
      </c>
      <c r="D1185" t="e">
        <f>IF(INDEX(People[First Name],$A1185)="","",
CONCATENATE("  - &amp;PersonID",TEXT($A1185,"0000"),
" {","PersonFirstName:  ",CHAR(34),INDEX(People[First Name],$A1185),CHAR(34),
", PersonMiddleName:  ",CHAR(34),INDEX(People[Middle Name],$A1185),CHAR(34),
", PersonLastName:  ",CHAR(34),INDEX(People[Last Name],$A1185),CHAR(34),"}"))</f>
        <v>#REF!</v>
      </c>
      <c r="E1185" t="e">
        <f>IF(INDEX(Organizations[Organization Type '[CV']],$A1185)="","",
CONCATENATE("  - &amp;OrganizationID",TEXT($A1185,"0000"),
" {","OrganizationTypeCV:  ",CHAR(34),INDEX(Organizations[Organization Type '[CV']],$A1185),CHAR(34),
", OrganizationCode:  ",CHAR(34),INDEX(Organizations[Organization Code],$A1185),CHAR(34),
", OrganizationName:  ",CHAR(34),INDEX(Organizations[Organization Name],$A1185),CHAR(34),
", OrganizationDescription:  ",CHAR(34),INDEX(Organizations[Organization Description],$A1185),CHAR(34),
", OrganizationLink:  ",CHAR(34),INDEX(Organizations[Organization Link],$A1185),CHAR(34),"}"))</f>
        <v>#REF!</v>
      </c>
      <c r="F1185" t="e">
        <f>IF(INDEX(People[First Name],$A1185)="","",
CONCATENATE("  - &amp;AffiliationID",TEXT($A1185,"0000"),
" {PersonID: *PersonID",TEXT($A1185,"0000"),
", OrganizationID: *OrganizationID",TEXT(MATCH(INDEX(People[Organization Name],$A1185),Organizations[Organization Name],0),"0000"),
", IsPrimaryOrganizationContact: , AffiliationStartDate: , AffiliationEndDate: , PrimaryPhone: ",
", PrimaryEmail: ",CHAR(34),INDEX(People[Primary Email],$A1185),CHAR(34),
", PrimaryAddress: ",CHAR(34),INDEX(People[Primary Address],$A1185),CHAR(34),
", PersonLink: }"))</f>
        <v>#REF!</v>
      </c>
      <c r="H1185" t="e">
        <f>IF(COUNTA(CitationInformation)=0,"",IF(INDEX(AuthorList[Author Name],$A1185)="","",
CONCATENATE("  - &amp;AuthorListID",TEXT($A1185,"0000"),
"  {CitationID: *CitationID0001",
", PersonID: *PersonID",TEXT(MATCH(INDEX(AuthorList[Author Name],$A1185),People[Full Name],0),"0000"),
", AuthorOrder: ",INDEX(AuthorList[Author Number],$A1185),"}")))</f>
        <v>#REF!</v>
      </c>
      <c r="K1185" t="e">
        <f>IF(INDEX(SamplingFeatures[Feature Code],$A1185)="","",
CONCATENATE("  - &amp;SamplingFeatureID",TEXT($A1185,"0000"),
" {","SamplingFeatureUUID:  ",CHAR(34),INDEX(SamplingFeatures[Sampling Feature UUID],$A1185),CHAR(34),
", SamplingFeatureTypeCV:  ",CHAR(34),INDEX(SamplingFeatures[Sampling Feature Type],$A1185),CHAR(34),
", SamplingFeatureCode:  ",CHAR(34),INDEX(SamplingFeatures[Feature Code],$A1185),CHAR(34),
", SamplingFeatureName:  ",CHAR(34),INDEX(SamplingFeatures[Feature Name],$A1185),CHAR(34),
", SamplingFeatureDescription:  ",CHAR(34),INDEX(SamplingFeatures[Feature Description],$A1185),CHAR(34),
", SamplingFeatureGeotypeCV:  ",CHAR(34),INDEX(SamplingFeatures[Feature Geo Type],$A1185),CHAR(34),
", FeatureGeometry:  ",CHAR(34),INDEX(SamplingFeatures[Feature Geometry],$A1185),CHAR(34),
", Elevation_m:  ",CHAR(34),INDEX(SamplingFeatures[Elevation_m],$A1185),CHAR(34),
", ElevationDatumCV:  ",CHAR(34),ElevationDatum,CHAR(34),"}"))</f>
        <v>#REF!</v>
      </c>
      <c r="L1185" t="e">
        <f>IF(INDEX(SamplingFeatures[Sampling Feature Type],$A1185)&lt;&gt;"Site","",
CONCATENATE("  - &amp;SiteID",TEXT(SUMPRODUCT(--($L$3:$L1184&lt;&gt;"")),"0000"),
" {","SamplingFeatureID:  *SamplingFeatureID",TEXT($A1185,"0000"),
", SiteTypeCV:  ",CHAR(34),INDEX(Sites[Site Type],$A1185),CHAR(34),
", Latitude:  ",INDEX(Sites[Latitude],$A1185),
", Longitude:  ",INDEX(Sites[Longitude],$A1185),
", SRSName:  ",CHAR(34),LatLonDatum,CHAR(34),"}"))</f>
        <v>#REF!</v>
      </c>
      <c r="M1185" t="e">
        <f>IF(INDEX(SamplingFeatures[Sampling Feature Type],$A1185)&lt;&gt;"Specimen","",
CONCATENATE("  - &amp;SpecimenID",TEXT(SUMPRODUCT(--($M$3:$M1184&lt;&gt;"")),"0000"),
" {","SamplingFeatureID:  *SamplingFeatureID",TEXT($A1185,"0000"),
", SpecimenTypeCV:  ",CHAR(34),INDEX(Specimens[Specimen Type],$A1185),CHAR(34),
", SpecimenMediumCV:  ",INDEX(Specimens[Specimen Medium],$A1185),
", IsFieldSpecimen:  ",CHAR(34),INDEX(Specimens[Is Field Specimen?],$A1185),CHAR(34),"}"))</f>
        <v>#REF!</v>
      </c>
      <c r="N1185" t="e">
        <f>IF(COUNTA(SpatialOffsets[])=0,"", IF(INDEX(SpatialOffsets[Spatial Offset Type],$A1185)="","",
CONCATENATE("  - &amp;SpatialOffsetID",TEXT($A1185,"0000"),
" {","SpatialOffsetTypeCV:  ",CHAR(34),INDEX(SpatialOffsets[Spatial Offset Type],$A1185),CHAR(34),
", Offset1Value:  ",INDEX(SpatialOffsets[Offset 1 Value],$A1185),
", Offset1UnitID:  ",CHAR(34),INDEX(SpatialOffsets[Offset 1 Unit],$A1185),CHAR(34),
", Offset2Value:  ",INDEX(SpatialOffsets[Offset 2 Value],$A1185),
", Offset2UnitID:  ",CHAR(34),INDEX(SpatialOffsets[Offset 2 Unit],$A1185),CHAR(34),
", Offset3Value:  ",INDEX(SpatialOffsets[Offset 3 Value],$A1185),
", Offset3UnitID:  ",CHAR(34),INDEX(SpatialOffsets[Offset 3 Unit],$A1185),CHAR(34),,"}")))</f>
        <v>#REF!</v>
      </c>
      <c r="O1185" t="e">
        <f>IF(COUNTA(RelatedFeatures[])=0,"", IF(INDEX(RelatedFeatures[First Sampling Feature Code],$A1185)="","",
CONCATENATE("  - &amp;RelationID",TEXT($A1185,"0000"),
" {","SamplingFeatureID:  *SamplingFeatureID",TEXT(MATCH(INDEX(RelatedFeatures[First Sampling Feature Code],$A1185),SamplingFeatures[Feature Code],0),"0000"),
", RelationshipTypeCV:  ",CHAR(34),INDEX(RelatedFeatures[Relationship Type],$A1185),CHAR(34),
", RelatedFeatureID: *SamplingFeatureID",TEXT(MATCH(INDEX(RelatedFeatures[Second Sampling Feature Code],$A1185),SamplingFeatures[Feature Code],0),"0000"),
", SpatialOffsetID:  ",IF(INDEX(RelatedFeatures[Offset Number],$A1185)="","",CONCATENATE("*SpatialOffsetID",TEXT(INDEX(RelatedFeatures[Offset Number],$A1185),"0000"))),"}")))</f>
        <v>#REF!</v>
      </c>
      <c r="P1185" t="e">
        <f>IF(INDEX(Methods[Method Type],$A1185)="","",
CONCATENATE("  - &amp;MethodID",TEXT($A1185,"0000"),
" {","MethodTypeCV:  ",CHAR(34),INDEX(Methods[Method Type],$A1185),CHAR(34),
", MethodCode:  ",CHAR(34),INDEX(Methods[Method Code],$A1185),CHAR(34),
", MethodName:  ",CHAR(34),INDEX(Methods[Method Name],$A1185),CHAR(34),
", MethodDescription:  ",CHAR(34),INDEX(Methods[Method Description],$A1185),CHAR(34),
", MethodLink:  ",CHAR(34),INDEX(Methods[Method Link],$A1185),CHAR(34),
", OrganizationID: *OrganizationID",TEXT(MATCH(INDEX(Methods[Organization Name],$A1185),Organizations[Organization Name],0),"0000"),"}"))</f>
        <v>#REF!</v>
      </c>
      <c r="Q1185" t="e">
        <f>IF(INDEX(Variables[Variable Type],$A1185)="","",
CONCATENATE("  - &amp;VariableID",TEXT($A1185,"0000"),
" {","VariableTypeCV:  ",CHAR(34),INDEX(Variables[Variable Type],$A1185),CHAR(34),
", VariableCode:  ",CHAR(34),INDEX(Variables[Variable Code],$A1185),CHAR(34),
", VariableNameCV:  ",CHAR(34),INDEX(Variables[Variable Name],$A1185),CHAR(34),
", VariableDefinition:  ",CHAR(34),INDEX(Variables[Variable Definition],$A1185),CHAR(34),
", SpecciationCV:  ",CHAR(34),INDEX(Variables[Speciation],$A1185),CHAR(34),
", NoDataValue:  ",CHAR(34),INDEX(Variables[No Data Value],$A1185),CHAR(34),"}"))</f>
        <v>#REF!</v>
      </c>
    </row>
    <row r="1186" spans="1:17" x14ac:dyDescent="0.25">
      <c r="A1186">
        <v>1183</v>
      </c>
      <c r="D1186" t="e">
        <f>IF(INDEX(People[First Name],$A1186)="","",
CONCATENATE("  - &amp;PersonID",TEXT($A1186,"0000"),
" {","PersonFirstName:  ",CHAR(34),INDEX(People[First Name],$A1186),CHAR(34),
", PersonMiddleName:  ",CHAR(34),INDEX(People[Middle Name],$A1186),CHAR(34),
", PersonLastName:  ",CHAR(34),INDEX(People[Last Name],$A1186),CHAR(34),"}"))</f>
        <v>#REF!</v>
      </c>
      <c r="E1186" t="e">
        <f>IF(INDEX(Organizations[Organization Type '[CV']],$A1186)="","",
CONCATENATE("  - &amp;OrganizationID",TEXT($A1186,"0000"),
" {","OrganizationTypeCV:  ",CHAR(34),INDEX(Organizations[Organization Type '[CV']],$A1186),CHAR(34),
", OrganizationCode:  ",CHAR(34),INDEX(Organizations[Organization Code],$A1186),CHAR(34),
", OrganizationName:  ",CHAR(34),INDEX(Organizations[Organization Name],$A1186),CHAR(34),
", OrganizationDescription:  ",CHAR(34),INDEX(Organizations[Organization Description],$A1186),CHAR(34),
", OrganizationLink:  ",CHAR(34),INDEX(Organizations[Organization Link],$A1186),CHAR(34),"}"))</f>
        <v>#REF!</v>
      </c>
      <c r="F1186" t="e">
        <f>IF(INDEX(People[First Name],$A1186)="","",
CONCATENATE("  - &amp;AffiliationID",TEXT($A1186,"0000"),
" {PersonID: *PersonID",TEXT($A1186,"0000"),
", OrganizationID: *OrganizationID",TEXT(MATCH(INDEX(People[Organization Name],$A1186),Organizations[Organization Name],0),"0000"),
", IsPrimaryOrganizationContact: , AffiliationStartDate: , AffiliationEndDate: , PrimaryPhone: ",
", PrimaryEmail: ",CHAR(34),INDEX(People[Primary Email],$A1186),CHAR(34),
", PrimaryAddress: ",CHAR(34),INDEX(People[Primary Address],$A1186),CHAR(34),
", PersonLink: }"))</f>
        <v>#REF!</v>
      </c>
      <c r="H1186" t="e">
        <f>IF(COUNTA(CitationInformation)=0,"",IF(INDEX(AuthorList[Author Name],$A1186)="","",
CONCATENATE("  - &amp;AuthorListID",TEXT($A1186,"0000"),
"  {CitationID: *CitationID0001",
", PersonID: *PersonID",TEXT(MATCH(INDEX(AuthorList[Author Name],$A1186),People[Full Name],0),"0000"),
", AuthorOrder: ",INDEX(AuthorList[Author Number],$A1186),"}")))</f>
        <v>#REF!</v>
      </c>
      <c r="K1186" t="e">
        <f>IF(INDEX(SamplingFeatures[Feature Code],$A1186)="","",
CONCATENATE("  - &amp;SamplingFeatureID",TEXT($A1186,"0000"),
" {","SamplingFeatureUUID:  ",CHAR(34),INDEX(SamplingFeatures[Sampling Feature UUID],$A1186),CHAR(34),
", SamplingFeatureTypeCV:  ",CHAR(34),INDEX(SamplingFeatures[Sampling Feature Type],$A1186),CHAR(34),
", SamplingFeatureCode:  ",CHAR(34),INDEX(SamplingFeatures[Feature Code],$A1186),CHAR(34),
", SamplingFeatureName:  ",CHAR(34),INDEX(SamplingFeatures[Feature Name],$A1186),CHAR(34),
", SamplingFeatureDescription:  ",CHAR(34),INDEX(SamplingFeatures[Feature Description],$A1186),CHAR(34),
", SamplingFeatureGeotypeCV:  ",CHAR(34),INDEX(SamplingFeatures[Feature Geo Type],$A1186),CHAR(34),
", FeatureGeometry:  ",CHAR(34),INDEX(SamplingFeatures[Feature Geometry],$A1186),CHAR(34),
", Elevation_m:  ",CHAR(34),INDEX(SamplingFeatures[Elevation_m],$A1186),CHAR(34),
", ElevationDatumCV:  ",CHAR(34),ElevationDatum,CHAR(34),"}"))</f>
        <v>#REF!</v>
      </c>
      <c r="L1186" t="e">
        <f>IF(INDEX(SamplingFeatures[Sampling Feature Type],$A1186)&lt;&gt;"Site","",
CONCATENATE("  - &amp;SiteID",TEXT(SUMPRODUCT(--($L$3:$L1185&lt;&gt;"")),"0000"),
" {","SamplingFeatureID:  *SamplingFeatureID",TEXT($A1186,"0000"),
", SiteTypeCV:  ",CHAR(34),INDEX(Sites[Site Type],$A1186),CHAR(34),
", Latitude:  ",INDEX(Sites[Latitude],$A1186),
", Longitude:  ",INDEX(Sites[Longitude],$A1186),
", SRSName:  ",CHAR(34),LatLonDatum,CHAR(34),"}"))</f>
        <v>#REF!</v>
      </c>
      <c r="M1186" t="e">
        <f>IF(INDEX(SamplingFeatures[Sampling Feature Type],$A1186)&lt;&gt;"Specimen","",
CONCATENATE("  - &amp;SpecimenID",TEXT(SUMPRODUCT(--($M$3:$M1185&lt;&gt;"")),"0000"),
" {","SamplingFeatureID:  *SamplingFeatureID",TEXT($A1186,"0000"),
", SpecimenTypeCV:  ",CHAR(34),INDEX(Specimens[Specimen Type],$A1186),CHAR(34),
", SpecimenMediumCV:  ",INDEX(Specimens[Specimen Medium],$A1186),
", IsFieldSpecimen:  ",CHAR(34),INDEX(Specimens[Is Field Specimen?],$A1186),CHAR(34),"}"))</f>
        <v>#REF!</v>
      </c>
      <c r="N1186" t="e">
        <f>IF(COUNTA(SpatialOffsets[])=0,"", IF(INDEX(SpatialOffsets[Spatial Offset Type],$A1186)="","",
CONCATENATE("  - &amp;SpatialOffsetID",TEXT($A1186,"0000"),
" {","SpatialOffsetTypeCV:  ",CHAR(34),INDEX(SpatialOffsets[Spatial Offset Type],$A1186),CHAR(34),
", Offset1Value:  ",INDEX(SpatialOffsets[Offset 1 Value],$A1186),
", Offset1UnitID:  ",CHAR(34),INDEX(SpatialOffsets[Offset 1 Unit],$A1186),CHAR(34),
", Offset2Value:  ",INDEX(SpatialOffsets[Offset 2 Value],$A1186),
", Offset2UnitID:  ",CHAR(34),INDEX(SpatialOffsets[Offset 2 Unit],$A1186),CHAR(34),
", Offset3Value:  ",INDEX(SpatialOffsets[Offset 3 Value],$A1186),
", Offset3UnitID:  ",CHAR(34),INDEX(SpatialOffsets[Offset 3 Unit],$A1186),CHAR(34),,"}")))</f>
        <v>#REF!</v>
      </c>
      <c r="O1186" t="e">
        <f>IF(COUNTA(RelatedFeatures[])=0,"", IF(INDEX(RelatedFeatures[First Sampling Feature Code],$A1186)="","",
CONCATENATE("  - &amp;RelationID",TEXT($A1186,"0000"),
" {","SamplingFeatureID:  *SamplingFeatureID",TEXT(MATCH(INDEX(RelatedFeatures[First Sampling Feature Code],$A1186),SamplingFeatures[Feature Code],0),"0000"),
", RelationshipTypeCV:  ",CHAR(34),INDEX(RelatedFeatures[Relationship Type],$A1186),CHAR(34),
", RelatedFeatureID: *SamplingFeatureID",TEXT(MATCH(INDEX(RelatedFeatures[Second Sampling Feature Code],$A1186),SamplingFeatures[Feature Code],0),"0000"),
", SpatialOffsetID:  ",IF(INDEX(RelatedFeatures[Offset Number],$A1186)="","",CONCATENATE("*SpatialOffsetID",TEXT(INDEX(RelatedFeatures[Offset Number],$A1186),"0000"))),"}")))</f>
        <v>#REF!</v>
      </c>
      <c r="P1186" t="e">
        <f>IF(INDEX(Methods[Method Type],$A1186)="","",
CONCATENATE("  - &amp;MethodID",TEXT($A1186,"0000"),
" {","MethodTypeCV:  ",CHAR(34),INDEX(Methods[Method Type],$A1186),CHAR(34),
", MethodCode:  ",CHAR(34),INDEX(Methods[Method Code],$A1186),CHAR(34),
", MethodName:  ",CHAR(34),INDEX(Methods[Method Name],$A1186),CHAR(34),
", MethodDescription:  ",CHAR(34),INDEX(Methods[Method Description],$A1186),CHAR(34),
", MethodLink:  ",CHAR(34),INDEX(Methods[Method Link],$A1186),CHAR(34),
", OrganizationID: *OrganizationID",TEXT(MATCH(INDEX(Methods[Organization Name],$A1186),Organizations[Organization Name],0),"0000"),"}"))</f>
        <v>#REF!</v>
      </c>
      <c r="Q1186" t="e">
        <f>IF(INDEX(Variables[Variable Type],$A1186)="","",
CONCATENATE("  - &amp;VariableID",TEXT($A1186,"0000"),
" {","VariableTypeCV:  ",CHAR(34),INDEX(Variables[Variable Type],$A1186),CHAR(34),
", VariableCode:  ",CHAR(34),INDEX(Variables[Variable Code],$A1186),CHAR(34),
", VariableNameCV:  ",CHAR(34),INDEX(Variables[Variable Name],$A1186),CHAR(34),
", VariableDefinition:  ",CHAR(34),INDEX(Variables[Variable Definition],$A1186),CHAR(34),
", SpecciationCV:  ",CHAR(34),INDEX(Variables[Speciation],$A1186),CHAR(34),
", NoDataValue:  ",CHAR(34),INDEX(Variables[No Data Value],$A1186),CHAR(34),"}"))</f>
        <v>#REF!</v>
      </c>
    </row>
    <row r="1187" spans="1:17" x14ac:dyDescent="0.25">
      <c r="A1187">
        <v>1184</v>
      </c>
      <c r="D1187" t="e">
        <f>IF(INDEX(People[First Name],$A1187)="","",
CONCATENATE("  - &amp;PersonID",TEXT($A1187,"0000"),
" {","PersonFirstName:  ",CHAR(34),INDEX(People[First Name],$A1187),CHAR(34),
", PersonMiddleName:  ",CHAR(34),INDEX(People[Middle Name],$A1187),CHAR(34),
", PersonLastName:  ",CHAR(34),INDEX(People[Last Name],$A1187),CHAR(34),"}"))</f>
        <v>#REF!</v>
      </c>
      <c r="E1187" t="e">
        <f>IF(INDEX(Organizations[Organization Type '[CV']],$A1187)="","",
CONCATENATE("  - &amp;OrganizationID",TEXT($A1187,"0000"),
" {","OrganizationTypeCV:  ",CHAR(34),INDEX(Organizations[Organization Type '[CV']],$A1187),CHAR(34),
", OrganizationCode:  ",CHAR(34),INDEX(Organizations[Organization Code],$A1187),CHAR(34),
", OrganizationName:  ",CHAR(34),INDEX(Organizations[Organization Name],$A1187),CHAR(34),
", OrganizationDescription:  ",CHAR(34),INDEX(Organizations[Organization Description],$A1187),CHAR(34),
", OrganizationLink:  ",CHAR(34),INDEX(Organizations[Organization Link],$A1187),CHAR(34),"}"))</f>
        <v>#REF!</v>
      </c>
      <c r="F1187" t="e">
        <f>IF(INDEX(People[First Name],$A1187)="","",
CONCATENATE("  - &amp;AffiliationID",TEXT($A1187,"0000"),
" {PersonID: *PersonID",TEXT($A1187,"0000"),
", OrganizationID: *OrganizationID",TEXT(MATCH(INDEX(People[Organization Name],$A1187),Organizations[Organization Name],0),"0000"),
", IsPrimaryOrganizationContact: , AffiliationStartDate: , AffiliationEndDate: , PrimaryPhone: ",
", PrimaryEmail: ",CHAR(34),INDEX(People[Primary Email],$A1187),CHAR(34),
", PrimaryAddress: ",CHAR(34),INDEX(People[Primary Address],$A1187),CHAR(34),
", PersonLink: }"))</f>
        <v>#REF!</v>
      </c>
      <c r="H1187" t="e">
        <f>IF(COUNTA(CitationInformation)=0,"",IF(INDEX(AuthorList[Author Name],$A1187)="","",
CONCATENATE("  - &amp;AuthorListID",TEXT($A1187,"0000"),
"  {CitationID: *CitationID0001",
", PersonID: *PersonID",TEXT(MATCH(INDEX(AuthorList[Author Name],$A1187),People[Full Name],0),"0000"),
", AuthorOrder: ",INDEX(AuthorList[Author Number],$A1187),"}")))</f>
        <v>#REF!</v>
      </c>
      <c r="K1187" t="e">
        <f>IF(INDEX(SamplingFeatures[Feature Code],$A1187)="","",
CONCATENATE("  - &amp;SamplingFeatureID",TEXT($A1187,"0000"),
" {","SamplingFeatureUUID:  ",CHAR(34),INDEX(SamplingFeatures[Sampling Feature UUID],$A1187),CHAR(34),
", SamplingFeatureTypeCV:  ",CHAR(34),INDEX(SamplingFeatures[Sampling Feature Type],$A1187),CHAR(34),
", SamplingFeatureCode:  ",CHAR(34),INDEX(SamplingFeatures[Feature Code],$A1187),CHAR(34),
", SamplingFeatureName:  ",CHAR(34),INDEX(SamplingFeatures[Feature Name],$A1187),CHAR(34),
", SamplingFeatureDescription:  ",CHAR(34),INDEX(SamplingFeatures[Feature Description],$A1187),CHAR(34),
", SamplingFeatureGeotypeCV:  ",CHAR(34),INDEX(SamplingFeatures[Feature Geo Type],$A1187),CHAR(34),
", FeatureGeometry:  ",CHAR(34),INDEX(SamplingFeatures[Feature Geometry],$A1187),CHAR(34),
", Elevation_m:  ",CHAR(34),INDEX(SamplingFeatures[Elevation_m],$A1187),CHAR(34),
", ElevationDatumCV:  ",CHAR(34),ElevationDatum,CHAR(34),"}"))</f>
        <v>#REF!</v>
      </c>
      <c r="L1187" t="e">
        <f>IF(INDEX(SamplingFeatures[Sampling Feature Type],$A1187)&lt;&gt;"Site","",
CONCATENATE("  - &amp;SiteID",TEXT(SUMPRODUCT(--($L$3:$L1186&lt;&gt;"")),"0000"),
" {","SamplingFeatureID:  *SamplingFeatureID",TEXT($A1187,"0000"),
", SiteTypeCV:  ",CHAR(34),INDEX(Sites[Site Type],$A1187),CHAR(34),
", Latitude:  ",INDEX(Sites[Latitude],$A1187),
", Longitude:  ",INDEX(Sites[Longitude],$A1187),
", SRSName:  ",CHAR(34),LatLonDatum,CHAR(34),"}"))</f>
        <v>#REF!</v>
      </c>
      <c r="M1187" t="e">
        <f>IF(INDEX(SamplingFeatures[Sampling Feature Type],$A1187)&lt;&gt;"Specimen","",
CONCATENATE("  - &amp;SpecimenID",TEXT(SUMPRODUCT(--($M$3:$M1186&lt;&gt;"")),"0000"),
" {","SamplingFeatureID:  *SamplingFeatureID",TEXT($A1187,"0000"),
", SpecimenTypeCV:  ",CHAR(34),INDEX(Specimens[Specimen Type],$A1187),CHAR(34),
", SpecimenMediumCV:  ",INDEX(Specimens[Specimen Medium],$A1187),
", IsFieldSpecimen:  ",CHAR(34),INDEX(Specimens[Is Field Specimen?],$A1187),CHAR(34),"}"))</f>
        <v>#REF!</v>
      </c>
      <c r="N1187" t="e">
        <f>IF(COUNTA(SpatialOffsets[])=0,"", IF(INDEX(SpatialOffsets[Spatial Offset Type],$A1187)="","",
CONCATENATE("  - &amp;SpatialOffsetID",TEXT($A1187,"0000"),
" {","SpatialOffsetTypeCV:  ",CHAR(34),INDEX(SpatialOffsets[Spatial Offset Type],$A1187),CHAR(34),
", Offset1Value:  ",INDEX(SpatialOffsets[Offset 1 Value],$A1187),
", Offset1UnitID:  ",CHAR(34),INDEX(SpatialOffsets[Offset 1 Unit],$A1187),CHAR(34),
", Offset2Value:  ",INDEX(SpatialOffsets[Offset 2 Value],$A1187),
", Offset2UnitID:  ",CHAR(34),INDEX(SpatialOffsets[Offset 2 Unit],$A1187),CHAR(34),
", Offset3Value:  ",INDEX(SpatialOffsets[Offset 3 Value],$A1187),
", Offset3UnitID:  ",CHAR(34),INDEX(SpatialOffsets[Offset 3 Unit],$A1187),CHAR(34),,"}")))</f>
        <v>#REF!</v>
      </c>
      <c r="O1187" t="e">
        <f>IF(COUNTA(RelatedFeatures[])=0,"", IF(INDEX(RelatedFeatures[First Sampling Feature Code],$A1187)="","",
CONCATENATE("  - &amp;RelationID",TEXT($A1187,"0000"),
" {","SamplingFeatureID:  *SamplingFeatureID",TEXT(MATCH(INDEX(RelatedFeatures[First Sampling Feature Code],$A1187),SamplingFeatures[Feature Code],0),"0000"),
", RelationshipTypeCV:  ",CHAR(34),INDEX(RelatedFeatures[Relationship Type],$A1187),CHAR(34),
", RelatedFeatureID: *SamplingFeatureID",TEXT(MATCH(INDEX(RelatedFeatures[Second Sampling Feature Code],$A1187),SamplingFeatures[Feature Code],0),"0000"),
", SpatialOffsetID:  ",IF(INDEX(RelatedFeatures[Offset Number],$A1187)="","",CONCATENATE("*SpatialOffsetID",TEXT(INDEX(RelatedFeatures[Offset Number],$A1187),"0000"))),"}")))</f>
        <v>#REF!</v>
      </c>
      <c r="P1187" t="e">
        <f>IF(INDEX(Methods[Method Type],$A1187)="","",
CONCATENATE("  - &amp;MethodID",TEXT($A1187,"0000"),
" {","MethodTypeCV:  ",CHAR(34),INDEX(Methods[Method Type],$A1187),CHAR(34),
", MethodCode:  ",CHAR(34),INDEX(Methods[Method Code],$A1187),CHAR(34),
", MethodName:  ",CHAR(34),INDEX(Methods[Method Name],$A1187),CHAR(34),
", MethodDescription:  ",CHAR(34),INDEX(Methods[Method Description],$A1187),CHAR(34),
", MethodLink:  ",CHAR(34),INDEX(Methods[Method Link],$A1187),CHAR(34),
", OrganizationID: *OrganizationID",TEXT(MATCH(INDEX(Methods[Organization Name],$A1187),Organizations[Organization Name],0),"0000"),"}"))</f>
        <v>#REF!</v>
      </c>
      <c r="Q1187" t="e">
        <f>IF(INDEX(Variables[Variable Type],$A1187)="","",
CONCATENATE("  - &amp;VariableID",TEXT($A1187,"0000"),
" {","VariableTypeCV:  ",CHAR(34),INDEX(Variables[Variable Type],$A1187),CHAR(34),
", VariableCode:  ",CHAR(34),INDEX(Variables[Variable Code],$A1187),CHAR(34),
", VariableNameCV:  ",CHAR(34),INDEX(Variables[Variable Name],$A1187),CHAR(34),
", VariableDefinition:  ",CHAR(34),INDEX(Variables[Variable Definition],$A1187),CHAR(34),
", SpecciationCV:  ",CHAR(34),INDEX(Variables[Speciation],$A1187),CHAR(34),
", NoDataValue:  ",CHAR(34),INDEX(Variables[No Data Value],$A1187),CHAR(34),"}"))</f>
        <v>#REF!</v>
      </c>
    </row>
    <row r="1188" spans="1:17" x14ac:dyDescent="0.25">
      <c r="A1188">
        <v>1185</v>
      </c>
      <c r="D1188" t="e">
        <f>IF(INDEX(People[First Name],$A1188)="","",
CONCATENATE("  - &amp;PersonID",TEXT($A1188,"0000"),
" {","PersonFirstName:  ",CHAR(34),INDEX(People[First Name],$A1188),CHAR(34),
", PersonMiddleName:  ",CHAR(34),INDEX(People[Middle Name],$A1188),CHAR(34),
", PersonLastName:  ",CHAR(34),INDEX(People[Last Name],$A1188),CHAR(34),"}"))</f>
        <v>#REF!</v>
      </c>
      <c r="E1188" t="e">
        <f>IF(INDEX(Organizations[Organization Type '[CV']],$A1188)="","",
CONCATENATE("  - &amp;OrganizationID",TEXT($A1188,"0000"),
" {","OrganizationTypeCV:  ",CHAR(34),INDEX(Organizations[Organization Type '[CV']],$A1188),CHAR(34),
", OrganizationCode:  ",CHAR(34),INDEX(Organizations[Organization Code],$A1188),CHAR(34),
", OrganizationName:  ",CHAR(34),INDEX(Organizations[Organization Name],$A1188),CHAR(34),
", OrganizationDescription:  ",CHAR(34),INDEX(Organizations[Organization Description],$A1188),CHAR(34),
", OrganizationLink:  ",CHAR(34),INDEX(Organizations[Organization Link],$A1188),CHAR(34),"}"))</f>
        <v>#REF!</v>
      </c>
      <c r="F1188" t="e">
        <f>IF(INDEX(People[First Name],$A1188)="","",
CONCATENATE("  - &amp;AffiliationID",TEXT($A1188,"0000"),
" {PersonID: *PersonID",TEXT($A1188,"0000"),
", OrganizationID: *OrganizationID",TEXT(MATCH(INDEX(People[Organization Name],$A1188),Organizations[Organization Name],0),"0000"),
", IsPrimaryOrganizationContact: , AffiliationStartDate: , AffiliationEndDate: , PrimaryPhone: ",
", PrimaryEmail: ",CHAR(34),INDEX(People[Primary Email],$A1188),CHAR(34),
", PrimaryAddress: ",CHAR(34),INDEX(People[Primary Address],$A1188),CHAR(34),
", PersonLink: }"))</f>
        <v>#REF!</v>
      </c>
      <c r="H1188" t="e">
        <f>IF(COUNTA(CitationInformation)=0,"",IF(INDEX(AuthorList[Author Name],$A1188)="","",
CONCATENATE("  - &amp;AuthorListID",TEXT($A1188,"0000"),
"  {CitationID: *CitationID0001",
", PersonID: *PersonID",TEXT(MATCH(INDEX(AuthorList[Author Name],$A1188),People[Full Name],0),"0000"),
", AuthorOrder: ",INDEX(AuthorList[Author Number],$A1188),"}")))</f>
        <v>#REF!</v>
      </c>
      <c r="K1188" t="e">
        <f>IF(INDEX(SamplingFeatures[Feature Code],$A1188)="","",
CONCATENATE("  - &amp;SamplingFeatureID",TEXT($A1188,"0000"),
" {","SamplingFeatureUUID:  ",CHAR(34),INDEX(SamplingFeatures[Sampling Feature UUID],$A1188),CHAR(34),
", SamplingFeatureTypeCV:  ",CHAR(34),INDEX(SamplingFeatures[Sampling Feature Type],$A1188),CHAR(34),
", SamplingFeatureCode:  ",CHAR(34),INDEX(SamplingFeatures[Feature Code],$A1188),CHAR(34),
", SamplingFeatureName:  ",CHAR(34),INDEX(SamplingFeatures[Feature Name],$A1188),CHAR(34),
", SamplingFeatureDescription:  ",CHAR(34),INDEX(SamplingFeatures[Feature Description],$A1188),CHAR(34),
", SamplingFeatureGeotypeCV:  ",CHAR(34),INDEX(SamplingFeatures[Feature Geo Type],$A1188),CHAR(34),
", FeatureGeometry:  ",CHAR(34),INDEX(SamplingFeatures[Feature Geometry],$A1188),CHAR(34),
", Elevation_m:  ",CHAR(34),INDEX(SamplingFeatures[Elevation_m],$A1188),CHAR(34),
", ElevationDatumCV:  ",CHAR(34),ElevationDatum,CHAR(34),"}"))</f>
        <v>#REF!</v>
      </c>
      <c r="L1188" t="e">
        <f>IF(INDEX(SamplingFeatures[Sampling Feature Type],$A1188)&lt;&gt;"Site","",
CONCATENATE("  - &amp;SiteID",TEXT(SUMPRODUCT(--($L$3:$L1187&lt;&gt;"")),"0000"),
" {","SamplingFeatureID:  *SamplingFeatureID",TEXT($A1188,"0000"),
", SiteTypeCV:  ",CHAR(34),INDEX(Sites[Site Type],$A1188),CHAR(34),
", Latitude:  ",INDEX(Sites[Latitude],$A1188),
", Longitude:  ",INDEX(Sites[Longitude],$A1188),
", SRSName:  ",CHAR(34),LatLonDatum,CHAR(34),"}"))</f>
        <v>#REF!</v>
      </c>
      <c r="M1188" t="e">
        <f>IF(INDEX(SamplingFeatures[Sampling Feature Type],$A1188)&lt;&gt;"Specimen","",
CONCATENATE("  - &amp;SpecimenID",TEXT(SUMPRODUCT(--($M$3:$M1187&lt;&gt;"")),"0000"),
" {","SamplingFeatureID:  *SamplingFeatureID",TEXT($A1188,"0000"),
", SpecimenTypeCV:  ",CHAR(34),INDEX(Specimens[Specimen Type],$A1188),CHAR(34),
", SpecimenMediumCV:  ",INDEX(Specimens[Specimen Medium],$A1188),
", IsFieldSpecimen:  ",CHAR(34),INDEX(Specimens[Is Field Specimen?],$A1188),CHAR(34),"}"))</f>
        <v>#REF!</v>
      </c>
      <c r="N1188" t="e">
        <f>IF(COUNTA(SpatialOffsets[])=0,"", IF(INDEX(SpatialOffsets[Spatial Offset Type],$A1188)="","",
CONCATENATE("  - &amp;SpatialOffsetID",TEXT($A1188,"0000"),
" {","SpatialOffsetTypeCV:  ",CHAR(34),INDEX(SpatialOffsets[Spatial Offset Type],$A1188),CHAR(34),
", Offset1Value:  ",INDEX(SpatialOffsets[Offset 1 Value],$A1188),
", Offset1UnitID:  ",CHAR(34),INDEX(SpatialOffsets[Offset 1 Unit],$A1188),CHAR(34),
", Offset2Value:  ",INDEX(SpatialOffsets[Offset 2 Value],$A1188),
", Offset2UnitID:  ",CHAR(34),INDEX(SpatialOffsets[Offset 2 Unit],$A1188),CHAR(34),
", Offset3Value:  ",INDEX(SpatialOffsets[Offset 3 Value],$A1188),
", Offset3UnitID:  ",CHAR(34),INDEX(SpatialOffsets[Offset 3 Unit],$A1188),CHAR(34),,"}")))</f>
        <v>#REF!</v>
      </c>
      <c r="O1188" t="e">
        <f>IF(COUNTA(RelatedFeatures[])=0,"", IF(INDEX(RelatedFeatures[First Sampling Feature Code],$A1188)="","",
CONCATENATE("  - &amp;RelationID",TEXT($A1188,"0000"),
" {","SamplingFeatureID:  *SamplingFeatureID",TEXT(MATCH(INDEX(RelatedFeatures[First Sampling Feature Code],$A1188),SamplingFeatures[Feature Code],0),"0000"),
", RelationshipTypeCV:  ",CHAR(34),INDEX(RelatedFeatures[Relationship Type],$A1188),CHAR(34),
", RelatedFeatureID: *SamplingFeatureID",TEXT(MATCH(INDEX(RelatedFeatures[Second Sampling Feature Code],$A1188),SamplingFeatures[Feature Code],0),"0000"),
", SpatialOffsetID:  ",IF(INDEX(RelatedFeatures[Offset Number],$A1188)="","",CONCATENATE("*SpatialOffsetID",TEXT(INDEX(RelatedFeatures[Offset Number],$A1188),"0000"))),"}")))</f>
        <v>#REF!</v>
      </c>
      <c r="P1188" t="e">
        <f>IF(INDEX(Methods[Method Type],$A1188)="","",
CONCATENATE("  - &amp;MethodID",TEXT($A1188,"0000"),
" {","MethodTypeCV:  ",CHAR(34),INDEX(Methods[Method Type],$A1188),CHAR(34),
", MethodCode:  ",CHAR(34),INDEX(Methods[Method Code],$A1188),CHAR(34),
", MethodName:  ",CHAR(34),INDEX(Methods[Method Name],$A1188),CHAR(34),
", MethodDescription:  ",CHAR(34),INDEX(Methods[Method Description],$A1188),CHAR(34),
", MethodLink:  ",CHAR(34),INDEX(Methods[Method Link],$A1188),CHAR(34),
", OrganizationID: *OrganizationID",TEXT(MATCH(INDEX(Methods[Organization Name],$A1188),Organizations[Organization Name],0),"0000"),"}"))</f>
        <v>#REF!</v>
      </c>
      <c r="Q1188" t="e">
        <f>IF(INDEX(Variables[Variable Type],$A1188)="","",
CONCATENATE("  - &amp;VariableID",TEXT($A1188,"0000"),
" {","VariableTypeCV:  ",CHAR(34),INDEX(Variables[Variable Type],$A1188),CHAR(34),
", VariableCode:  ",CHAR(34),INDEX(Variables[Variable Code],$A1188),CHAR(34),
", VariableNameCV:  ",CHAR(34),INDEX(Variables[Variable Name],$A1188),CHAR(34),
", VariableDefinition:  ",CHAR(34),INDEX(Variables[Variable Definition],$A1188),CHAR(34),
", SpecciationCV:  ",CHAR(34),INDEX(Variables[Speciation],$A1188),CHAR(34),
", NoDataValue:  ",CHAR(34),INDEX(Variables[No Data Value],$A1188),CHAR(34),"}"))</f>
        <v>#REF!</v>
      </c>
    </row>
    <row r="1189" spans="1:17" x14ac:dyDescent="0.25">
      <c r="A1189">
        <v>1186</v>
      </c>
      <c r="D1189" t="e">
        <f>IF(INDEX(People[First Name],$A1189)="","",
CONCATENATE("  - &amp;PersonID",TEXT($A1189,"0000"),
" {","PersonFirstName:  ",CHAR(34),INDEX(People[First Name],$A1189),CHAR(34),
", PersonMiddleName:  ",CHAR(34),INDEX(People[Middle Name],$A1189),CHAR(34),
", PersonLastName:  ",CHAR(34),INDEX(People[Last Name],$A1189),CHAR(34),"}"))</f>
        <v>#REF!</v>
      </c>
      <c r="E1189" t="e">
        <f>IF(INDEX(Organizations[Organization Type '[CV']],$A1189)="","",
CONCATENATE("  - &amp;OrganizationID",TEXT($A1189,"0000"),
" {","OrganizationTypeCV:  ",CHAR(34),INDEX(Organizations[Organization Type '[CV']],$A1189),CHAR(34),
", OrganizationCode:  ",CHAR(34),INDEX(Organizations[Organization Code],$A1189),CHAR(34),
", OrganizationName:  ",CHAR(34),INDEX(Organizations[Organization Name],$A1189),CHAR(34),
", OrganizationDescription:  ",CHAR(34),INDEX(Organizations[Organization Description],$A1189),CHAR(34),
", OrganizationLink:  ",CHAR(34),INDEX(Organizations[Organization Link],$A1189),CHAR(34),"}"))</f>
        <v>#REF!</v>
      </c>
      <c r="F1189" t="e">
        <f>IF(INDEX(People[First Name],$A1189)="","",
CONCATENATE("  - &amp;AffiliationID",TEXT($A1189,"0000"),
" {PersonID: *PersonID",TEXT($A1189,"0000"),
", OrganizationID: *OrganizationID",TEXT(MATCH(INDEX(People[Organization Name],$A1189),Organizations[Organization Name],0),"0000"),
", IsPrimaryOrganizationContact: , AffiliationStartDate: , AffiliationEndDate: , PrimaryPhone: ",
", PrimaryEmail: ",CHAR(34),INDEX(People[Primary Email],$A1189),CHAR(34),
", PrimaryAddress: ",CHAR(34),INDEX(People[Primary Address],$A1189),CHAR(34),
", PersonLink: }"))</f>
        <v>#REF!</v>
      </c>
      <c r="H1189" t="e">
        <f>IF(COUNTA(CitationInformation)=0,"",IF(INDEX(AuthorList[Author Name],$A1189)="","",
CONCATENATE("  - &amp;AuthorListID",TEXT($A1189,"0000"),
"  {CitationID: *CitationID0001",
", PersonID: *PersonID",TEXT(MATCH(INDEX(AuthorList[Author Name],$A1189),People[Full Name],0),"0000"),
", AuthorOrder: ",INDEX(AuthorList[Author Number],$A1189),"}")))</f>
        <v>#REF!</v>
      </c>
      <c r="K1189" t="e">
        <f>IF(INDEX(SamplingFeatures[Feature Code],$A1189)="","",
CONCATENATE("  - &amp;SamplingFeatureID",TEXT($A1189,"0000"),
" {","SamplingFeatureUUID:  ",CHAR(34),INDEX(SamplingFeatures[Sampling Feature UUID],$A1189),CHAR(34),
", SamplingFeatureTypeCV:  ",CHAR(34),INDEX(SamplingFeatures[Sampling Feature Type],$A1189),CHAR(34),
", SamplingFeatureCode:  ",CHAR(34),INDEX(SamplingFeatures[Feature Code],$A1189),CHAR(34),
", SamplingFeatureName:  ",CHAR(34),INDEX(SamplingFeatures[Feature Name],$A1189),CHAR(34),
", SamplingFeatureDescription:  ",CHAR(34),INDEX(SamplingFeatures[Feature Description],$A1189),CHAR(34),
", SamplingFeatureGeotypeCV:  ",CHAR(34),INDEX(SamplingFeatures[Feature Geo Type],$A1189),CHAR(34),
", FeatureGeometry:  ",CHAR(34),INDEX(SamplingFeatures[Feature Geometry],$A1189),CHAR(34),
", Elevation_m:  ",CHAR(34),INDEX(SamplingFeatures[Elevation_m],$A1189),CHAR(34),
", ElevationDatumCV:  ",CHAR(34),ElevationDatum,CHAR(34),"}"))</f>
        <v>#REF!</v>
      </c>
      <c r="L1189" t="e">
        <f>IF(INDEX(SamplingFeatures[Sampling Feature Type],$A1189)&lt;&gt;"Site","",
CONCATENATE("  - &amp;SiteID",TEXT(SUMPRODUCT(--($L$3:$L1188&lt;&gt;"")),"0000"),
" {","SamplingFeatureID:  *SamplingFeatureID",TEXT($A1189,"0000"),
", SiteTypeCV:  ",CHAR(34),INDEX(Sites[Site Type],$A1189),CHAR(34),
", Latitude:  ",INDEX(Sites[Latitude],$A1189),
", Longitude:  ",INDEX(Sites[Longitude],$A1189),
", SRSName:  ",CHAR(34),LatLonDatum,CHAR(34),"}"))</f>
        <v>#REF!</v>
      </c>
      <c r="M1189" t="e">
        <f>IF(INDEX(SamplingFeatures[Sampling Feature Type],$A1189)&lt;&gt;"Specimen","",
CONCATENATE("  - &amp;SpecimenID",TEXT(SUMPRODUCT(--($M$3:$M1188&lt;&gt;"")),"0000"),
" {","SamplingFeatureID:  *SamplingFeatureID",TEXT($A1189,"0000"),
", SpecimenTypeCV:  ",CHAR(34),INDEX(Specimens[Specimen Type],$A1189),CHAR(34),
", SpecimenMediumCV:  ",INDEX(Specimens[Specimen Medium],$A1189),
", IsFieldSpecimen:  ",CHAR(34),INDEX(Specimens[Is Field Specimen?],$A1189),CHAR(34),"}"))</f>
        <v>#REF!</v>
      </c>
      <c r="N1189" t="e">
        <f>IF(COUNTA(SpatialOffsets[])=0,"", IF(INDEX(SpatialOffsets[Spatial Offset Type],$A1189)="","",
CONCATENATE("  - &amp;SpatialOffsetID",TEXT($A1189,"0000"),
" {","SpatialOffsetTypeCV:  ",CHAR(34),INDEX(SpatialOffsets[Spatial Offset Type],$A1189),CHAR(34),
", Offset1Value:  ",INDEX(SpatialOffsets[Offset 1 Value],$A1189),
", Offset1UnitID:  ",CHAR(34),INDEX(SpatialOffsets[Offset 1 Unit],$A1189),CHAR(34),
", Offset2Value:  ",INDEX(SpatialOffsets[Offset 2 Value],$A1189),
", Offset2UnitID:  ",CHAR(34),INDEX(SpatialOffsets[Offset 2 Unit],$A1189),CHAR(34),
", Offset3Value:  ",INDEX(SpatialOffsets[Offset 3 Value],$A1189),
", Offset3UnitID:  ",CHAR(34),INDEX(SpatialOffsets[Offset 3 Unit],$A1189),CHAR(34),,"}")))</f>
        <v>#REF!</v>
      </c>
      <c r="O1189" t="e">
        <f>IF(COUNTA(RelatedFeatures[])=0,"", IF(INDEX(RelatedFeatures[First Sampling Feature Code],$A1189)="","",
CONCATENATE("  - &amp;RelationID",TEXT($A1189,"0000"),
" {","SamplingFeatureID:  *SamplingFeatureID",TEXT(MATCH(INDEX(RelatedFeatures[First Sampling Feature Code],$A1189),SamplingFeatures[Feature Code],0),"0000"),
", RelationshipTypeCV:  ",CHAR(34),INDEX(RelatedFeatures[Relationship Type],$A1189),CHAR(34),
", RelatedFeatureID: *SamplingFeatureID",TEXT(MATCH(INDEX(RelatedFeatures[Second Sampling Feature Code],$A1189),SamplingFeatures[Feature Code],0),"0000"),
", SpatialOffsetID:  ",IF(INDEX(RelatedFeatures[Offset Number],$A1189)="","",CONCATENATE("*SpatialOffsetID",TEXT(INDEX(RelatedFeatures[Offset Number],$A1189),"0000"))),"}")))</f>
        <v>#REF!</v>
      </c>
      <c r="P1189" t="e">
        <f>IF(INDEX(Methods[Method Type],$A1189)="","",
CONCATENATE("  - &amp;MethodID",TEXT($A1189,"0000"),
" {","MethodTypeCV:  ",CHAR(34),INDEX(Methods[Method Type],$A1189),CHAR(34),
", MethodCode:  ",CHAR(34),INDEX(Methods[Method Code],$A1189),CHAR(34),
", MethodName:  ",CHAR(34),INDEX(Methods[Method Name],$A1189),CHAR(34),
", MethodDescription:  ",CHAR(34),INDEX(Methods[Method Description],$A1189),CHAR(34),
", MethodLink:  ",CHAR(34),INDEX(Methods[Method Link],$A1189),CHAR(34),
", OrganizationID: *OrganizationID",TEXT(MATCH(INDEX(Methods[Organization Name],$A1189),Organizations[Organization Name],0),"0000"),"}"))</f>
        <v>#REF!</v>
      </c>
      <c r="Q1189" t="e">
        <f>IF(INDEX(Variables[Variable Type],$A1189)="","",
CONCATENATE("  - &amp;VariableID",TEXT($A1189,"0000"),
" {","VariableTypeCV:  ",CHAR(34),INDEX(Variables[Variable Type],$A1189),CHAR(34),
", VariableCode:  ",CHAR(34),INDEX(Variables[Variable Code],$A1189),CHAR(34),
", VariableNameCV:  ",CHAR(34),INDEX(Variables[Variable Name],$A1189),CHAR(34),
", VariableDefinition:  ",CHAR(34),INDEX(Variables[Variable Definition],$A1189),CHAR(34),
", SpecciationCV:  ",CHAR(34),INDEX(Variables[Speciation],$A1189),CHAR(34),
", NoDataValue:  ",CHAR(34),INDEX(Variables[No Data Value],$A1189),CHAR(34),"}"))</f>
        <v>#REF!</v>
      </c>
    </row>
    <row r="1190" spans="1:17" x14ac:dyDescent="0.25">
      <c r="A1190">
        <v>1187</v>
      </c>
      <c r="D1190" t="e">
        <f>IF(INDEX(People[First Name],$A1190)="","",
CONCATENATE("  - &amp;PersonID",TEXT($A1190,"0000"),
" {","PersonFirstName:  ",CHAR(34),INDEX(People[First Name],$A1190),CHAR(34),
", PersonMiddleName:  ",CHAR(34),INDEX(People[Middle Name],$A1190),CHAR(34),
", PersonLastName:  ",CHAR(34),INDEX(People[Last Name],$A1190),CHAR(34),"}"))</f>
        <v>#REF!</v>
      </c>
      <c r="E1190" t="e">
        <f>IF(INDEX(Organizations[Organization Type '[CV']],$A1190)="","",
CONCATENATE("  - &amp;OrganizationID",TEXT($A1190,"0000"),
" {","OrganizationTypeCV:  ",CHAR(34),INDEX(Organizations[Organization Type '[CV']],$A1190),CHAR(34),
", OrganizationCode:  ",CHAR(34),INDEX(Organizations[Organization Code],$A1190),CHAR(34),
", OrganizationName:  ",CHAR(34),INDEX(Organizations[Organization Name],$A1190),CHAR(34),
", OrganizationDescription:  ",CHAR(34),INDEX(Organizations[Organization Description],$A1190),CHAR(34),
", OrganizationLink:  ",CHAR(34),INDEX(Organizations[Organization Link],$A1190),CHAR(34),"}"))</f>
        <v>#REF!</v>
      </c>
      <c r="F1190" t="e">
        <f>IF(INDEX(People[First Name],$A1190)="","",
CONCATENATE("  - &amp;AffiliationID",TEXT($A1190,"0000"),
" {PersonID: *PersonID",TEXT($A1190,"0000"),
", OrganizationID: *OrganizationID",TEXT(MATCH(INDEX(People[Organization Name],$A1190),Organizations[Organization Name],0),"0000"),
", IsPrimaryOrganizationContact: , AffiliationStartDate: , AffiliationEndDate: , PrimaryPhone: ",
", PrimaryEmail: ",CHAR(34),INDEX(People[Primary Email],$A1190),CHAR(34),
", PrimaryAddress: ",CHAR(34),INDEX(People[Primary Address],$A1190),CHAR(34),
", PersonLink: }"))</f>
        <v>#REF!</v>
      </c>
      <c r="H1190" t="e">
        <f>IF(COUNTA(CitationInformation)=0,"",IF(INDEX(AuthorList[Author Name],$A1190)="","",
CONCATENATE("  - &amp;AuthorListID",TEXT($A1190,"0000"),
"  {CitationID: *CitationID0001",
", PersonID: *PersonID",TEXT(MATCH(INDEX(AuthorList[Author Name],$A1190),People[Full Name],0),"0000"),
", AuthorOrder: ",INDEX(AuthorList[Author Number],$A1190),"}")))</f>
        <v>#REF!</v>
      </c>
      <c r="K1190" t="e">
        <f>IF(INDEX(SamplingFeatures[Feature Code],$A1190)="","",
CONCATENATE("  - &amp;SamplingFeatureID",TEXT($A1190,"0000"),
" {","SamplingFeatureUUID:  ",CHAR(34),INDEX(SamplingFeatures[Sampling Feature UUID],$A1190),CHAR(34),
", SamplingFeatureTypeCV:  ",CHAR(34),INDEX(SamplingFeatures[Sampling Feature Type],$A1190),CHAR(34),
", SamplingFeatureCode:  ",CHAR(34),INDEX(SamplingFeatures[Feature Code],$A1190),CHAR(34),
", SamplingFeatureName:  ",CHAR(34),INDEX(SamplingFeatures[Feature Name],$A1190),CHAR(34),
", SamplingFeatureDescription:  ",CHAR(34),INDEX(SamplingFeatures[Feature Description],$A1190),CHAR(34),
", SamplingFeatureGeotypeCV:  ",CHAR(34),INDEX(SamplingFeatures[Feature Geo Type],$A1190),CHAR(34),
", FeatureGeometry:  ",CHAR(34),INDEX(SamplingFeatures[Feature Geometry],$A1190),CHAR(34),
", Elevation_m:  ",CHAR(34),INDEX(SamplingFeatures[Elevation_m],$A1190),CHAR(34),
", ElevationDatumCV:  ",CHAR(34),ElevationDatum,CHAR(34),"}"))</f>
        <v>#REF!</v>
      </c>
      <c r="L1190" t="e">
        <f>IF(INDEX(SamplingFeatures[Sampling Feature Type],$A1190)&lt;&gt;"Site","",
CONCATENATE("  - &amp;SiteID",TEXT(SUMPRODUCT(--($L$3:$L1189&lt;&gt;"")),"0000"),
" {","SamplingFeatureID:  *SamplingFeatureID",TEXT($A1190,"0000"),
", SiteTypeCV:  ",CHAR(34),INDEX(Sites[Site Type],$A1190),CHAR(34),
", Latitude:  ",INDEX(Sites[Latitude],$A1190),
", Longitude:  ",INDEX(Sites[Longitude],$A1190),
", SRSName:  ",CHAR(34),LatLonDatum,CHAR(34),"}"))</f>
        <v>#REF!</v>
      </c>
      <c r="M1190" t="e">
        <f>IF(INDEX(SamplingFeatures[Sampling Feature Type],$A1190)&lt;&gt;"Specimen","",
CONCATENATE("  - &amp;SpecimenID",TEXT(SUMPRODUCT(--($M$3:$M1189&lt;&gt;"")),"0000"),
" {","SamplingFeatureID:  *SamplingFeatureID",TEXT($A1190,"0000"),
", SpecimenTypeCV:  ",CHAR(34),INDEX(Specimens[Specimen Type],$A1190),CHAR(34),
", SpecimenMediumCV:  ",INDEX(Specimens[Specimen Medium],$A1190),
", IsFieldSpecimen:  ",CHAR(34),INDEX(Specimens[Is Field Specimen?],$A1190),CHAR(34),"}"))</f>
        <v>#REF!</v>
      </c>
      <c r="N1190" t="e">
        <f>IF(COUNTA(SpatialOffsets[])=0,"", IF(INDEX(SpatialOffsets[Spatial Offset Type],$A1190)="","",
CONCATENATE("  - &amp;SpatialOffsetID",TEXT($A1190,"0000"),
" {","SpatialOffsetTypeCV:  ",CHAR(34),INDEX(SpatialOffsets[Spatial Offset Type],$A1190),CHAR(34),
", Offset1Value:  ",INDEX(SpatialOffsets[Offset 1 Value],$A1190),
", Offset1UnitID:  ",CHAR(34),INDEX(SpatialOffsets[Offset 1 Unit],$A1190),CHAR(34),
", Offset2Value:  ",INDEX(SpatialOffsets[Offset 2 Value],$A1190),
", Offset2UnitID:  ",CHAR(34),INDEX(SpatialOffsets[Offset 2 Unit],$A1190),CHAR(34),
", Offset3Value:  ",INDEX(SpatialOffsets[Offset 3 Value],$A1190),
", Offset3UnitID:  ",CHAR(34),INDEX(SpatialOffsets[Offset 3 Unit],$A1190),CHAR(34),,"}")))</f>
        <v>#REF!</v>
      </c>
      <c r="O1190" t="e">
        <f>IF(COUNTA(RelatedFeatures[])=0,"", IF(INDEX(RelatedFeatures[First Sampling Feature Code],$A1190)="","",
CONCATENATE("  - &amp;RelationID",TEXT($A1190,"0000"),
" {","SamplingFeatureID:  *SamplingFeatureID",TEXT(MATCH(INDEX(RelatedFeatures[First Sampling Feature Code],$A1190),SamplingFeatures[Feature Code],0),"0000"),
", RelationshipTypeCV:  ",CHAR(34),INDEX(RelatedFeatures[Relationship Type],$A1190),CHAR(34),
", RelatedFeatureID: *SamplingFeatureID",TEXT(MATCH(INDEX(RelatedFeatures[Second Sampling Feature Code],$A1190),SamplingFeatures[Feature Code],0),"0000"),
", SpatialOffsetID:  ",IF(INDEX(RelatedFeatures[Offset Number],$A1190)="","",CONCATENATE("*SpatialOffsetID",TEXT(INDEX(RelatedFeatures[Offset Number],$A1190),"0000"))),"}")))</f>
        <v>#REF!</v>
      </c>
      <c r="P1190" t="e">
        <f>IF(INDEX(Methods[Method Type],$A1190)="","",
CONCATENATE("  - &amp;MethodID",TEXT($A1190,"0000"),
" {","MethodTypeCV:  ",CHAR(34),INDEX(Methods[Method Type],$A1190),CHAR(34),
", MethodCode:  ",CHAR(34),INDEX(Methods[Method Code],$A1190),CHAR(34),
", MethodName:  ",CHAR(34),INDEX(Methods[Method Name],$A1190),CHAR(34),
", MethodDescription:  ",CHAR(34),INDEX(Methods[Method Description],$A1190),CHAR(34),
", MethodLink:  ",CHAR(34),INDEX(Methods[Method Link],$A1190),CHAR(34),
", OrganizationID: *OrganizationID",TEXT(MATCH(INDEX(Methods[Organization Name],$A1190),Organizations[Organization Name],0),"0000"),"}"))</f>
        <v>#REF!</v>
      </c>
      <c r="Q1190" t="e">
        <f>IF(INDEX(Variables[Variable Type],$A1190)="","",
CONCATENATE("  - &amp;VariableID",TEXT($A1190,"0000"),
" {","VariableTypeCV:  ",CHAR(34),INDEX(Variables[Variable Type],$A1190),CHAR(34),
", VariableCode:  ",CHAR(34),INDEX(Variables[Variable Code],$A1190),CHAR(34),
", VariableNameCV:  ",CHAR(34),INDEX(Variables[Variable Name],$A1190),CHAR(34),
", VariableDefinition:  ",CHAR(34),INDEX(Variables[Variable Definition],$A1190),CHAR(34),
", SpecciationCV:  ",CHAR(34),INDEX(Variables[Speciation],$A1190),CHAR(34),
", NoDataValue:  ",CHAR(34),INDEX(Variables[No Data Value],$A1190),CHAR(34),"}"))</f>
        <v>#REF!</v>
      </c>
    </row>
    <row r="1191" spans="1:17" x14ac:dyDescent="0.25">
      <c r="A1191">
        <v>1188</v>
      </c>
      <c r="D1191" t="e">
        <f>IF(INDEX(People[First Name],$A1191)="","",
CONCATENATE("  - &amp;PersonID",TEXT($A1191,"0000"),
" {","PersonFirstName:  ",CHAR(34),INDEX(People[First Name],$A1191),CHAR(34),
", PersonMiddleName:  ",CHAR(34),INDEX(People[Middle Name],$A1191),CHAR(34),
", PersonLastName:  ",CHAR(34),INDEX(People[Last Name],$A1191),CHAR(34),"}"))</f>
        <v>#REF!</v>
      </c>
      <c r="E1191" t="e">
        <f>IF(INDEX(Organizations[Organization Type '[CV']],$A1191)="","",
CONCATENATE("  - &amp;OrganizationID",TEXT($A1191,"0000"),
" {","OrganizationTypeCV:  ",CHAR(34),INDEX(Organizations[Organization Type '[CV']],$A1191),CHAR(34),
", OrganizationCode:  ",CHAR(34),INDEX(Organizations[Organization Code],$A1191),CHAR(34),
", OrganizationName:  ",CHAR(34),INDEX(Organizations[Organization Name],$A1191),CHAR(34),
", OrganizationDescription:  ",CHAR(34),INDEX(Organizations[Organization Description],$A1191),CHAR(34),
", OrganizationLink:  ",CHAR(34),INDEX(Organizations[Organization Link],$A1191),CHAR(34),"}"))</f>
        <v>#REF!</v>
      </c>
      <c r="F1191" t="e">
        <f>IF(INDEX(People[First Name],$A1191)="","",
CONCATENATE("  - &amp;AffiliationID",TEXT($A1191,"0000"),
" {PersonID: *PersonID",TEXT($A1191,"0000"),
", OrganizationID: *OrganizationID",TEXT(MATCH(INDEX(People[Organization Name],$A1191),Organizations[Organization Name],0),"0000"),
", IsPrimaryOrganizationContact: , AffiliationStartDate: , AffiliationEndDate: , PrimaryPhone: ",
", PrimaryEmail: ",CHAR(34),INDEX(People[Primary Email],$A1191),CHAR(34),
", PrimaryAddress: ",CHAR(34),INDEX(People[Primary Address],$A1191),CHAR(34),
", PersonLink: }"))</f>
        <v>#REF!</v>
      </c>
      <c r="H1191" t="e">
        <f>IF(COUNTA(CitationInformation)=0,"",IF(INDEX(AuthorList[Author Name],$A1191)="","",
CONCATENATE("  - &amp;AuthorListID",TEXT($A1191,"0000"),
"  {CitationID: *CitationID0001",
", PersonID: *PersonID",TEXT(MATCH(INDEX(AuthorList[Author Name],$A1191),People[Full Name],0),"0000"),
", AuthorOrder: ",INDEX(AuthorList[Author Number],$A1191),"}")))</f>
        <v>#REF!</v>
      </c>
      <c r="K1191" t="e">
        <f>IF(INDEX(SamplingFeatures[Feature Code],$A1191)="","",
CONCATENATE("  - &amp;SamplingFeatureID",TEXT($A1191,"0000"),
" {","SamplingFeatureUUID:  ",CHAR(34),INDEX(SamplingFeatures[Sampling Feature UUID],$A1191),CHAR(34),
", SamplingFeatureTypeCV:  ",CHAR(34),INDEX(SamplingFeatures[Sampling Feature Type],$A1191),CHAR(34),
", SamplingFeatureCode:  ",CHAR(34),INDEX(SamplingFeatures[Feature Code],$A1191),CHAR(34),
", SamplingFeatureName:  ",CHAR(34),INDEX(SamplingFeatures[Feature Name],$A1191),CHAR(34),
", SamplingFeatureDescription:  ",CHAR(34),INDEX(SamplingFeatures[Feature Description],$A1191),CHAR(34),
", SamplingFeatureGeotypeCV:  ",CHAR(34),INDEX(SamplingFeatures[Feature Geo Type],$A1191),CHAR(34),
", FeatureGeometry:  ",CHAR(34),INDEX(SamplingFeatures[Feature Geometry],$A1191),CHAR(34),
", Elevation_m:  ",CHAR(34),INDEX(SamplingFeatures[Elevation_m],$A1191),CHAR(34),
", ElevationDatumCV:  ",CHAR(34),ElevationDatum,CHAR(34),"}"))</f>
        <v>#REF!</v>
      </c>
      <c r="L1191" t="e">
        <f>IF(INDEX(SamplingFeatures[Sampling Feature Type],$A1191)&lt;&gt;"Site","",
CONCATENATE("  - &amp;SiteID",TEXT(SUMPRODUCT(--($L$3:$L1190&lt;&gt;"")),"0000"),
" {","SamplingFeatureID:  *SamplingFeatureID",TEXT($A1191,"0000"),
", SiteTypeCV:  ",CHAR(34),INDEX(Sites[Site Type],$A1191),CHAR(34),
", Latitude:  ",INDEX(Sites[Latitude],$A1191),
", Longitude:  ",INDEX(Sites[Longitude],$A1191),
", SRSName:  ",CHAR(34),LatLonDatum,CHAR(34),"}"))</f>
        <v>#REF!</v>
      </c>
      <c r="M1191" t="e">
        <f>IF(INDEX(SamplingFeatures[Sampling Feature Type],$A1191)&lt;&gt;"Specimen","",
CONCATENATE("  - &amp;SpecimenID",TEXT(SUMPRODUCT(--($M$3:$M1190&lt;&gt;"")),"0000"),
" {","SamplingFeatureID:  *SamplingFeatureID",TEXT($A1191,"0000"),
", SpecimenTypeCV:  ",CHAR(34),INDEX(Specimens[Specimen Type],$A1191),CHAR(34),
", SpecimenMediumCV:  ",INDEX(Specimens[Specimen Medium],$A1191),
", IsFieldSpecimen:  ",CHAR(34),INDEX(Specimens[Is Field Specimen?],$A1191),CHAR(34),"}"))</f>
        <v>#REF!</v>
      </c>
      <c r="N1191" t="e">
        <f>IF(COUNTA(SpatialOffsets[])=0,"", IF(INDEX(SpatialOffsets[Spatial Offset Type],$A1191)="","",
CONCATENATE("  - &amp;SpatialOffsetID",TEXT($A1191,"0000"),
" {","SpatialOffsetTypeCV:  ",CHAR(34),INDEX(SpatialOffsets[Spatial Offset Type],$A1191),CHAR(34),
", Offset1Value:  ",INDEX(SpatialOffsets[Offset 1 Value],$A1191),
", Offset1UnitID:  ",CHAR(34),INDEX(SpatialOffsets[Offset 1 Unit],$A1191),CHAR(34),
", Offset2Value:  ",INDEX(SpatialOffsets[Offset 2 Value],$A1191),
", Offset2UnitID:  ",CHAR(34),INDEX(SpatialOffsets[Offset 2 Unit],$A1191),CHAR(34),
", Offset3Value:  ",INDEX(SpatialOffsets[Offset 3 Value],$A1191),
", Offset3UnitID:  ",CHAR(34),INDEX(SpatialOffsets[Offset 3 Unit],$A1191),CHAR(34),,"}")))</f>
        <v>#REF!</v>
      </c>
      <c r="O1191" t="e">
        <f>IF(COUNTA(RelatedFeatures[])=0,"", IF(INDEX(RelatedFeatures[First Sampling Feature Code],$A1191)="","",
CONCATENATE("  - &amp;RelationID",TEXT($A1191,"0000"),
" {","SamplingFeatureID:  *SamplingFeatureID",TEXT(MATCH(INDEX(RelatedFeatures[First Sampling Feature Code],$A1191),SamplingFeatures[Feature Code],0),"0000"),
", RelationshipTypeCV:  ",CHAR(34),INDEX(RelatedFeatures[Relationship Type],$A1191),CHAR(34),
", RelatedFeatureID: *SamplingFeatureID",TEXT(MATCH(INDEX(RelatedFeatures[Second Sampling Feature Code],$A1191),SamplingFeatures[Feature Code],0),"0000"),
", SpatialOffsetID:  ",IF(INDEX(RelatedFeatures[Offset Number],$A1191)="","",CONCATENATE("*SpatialOffsetID",TEXT(INDEX(RelatedFeatures[Offset Number],$A1191),"0000"))),"}")))</f>
        <v>#REF!</v>
      </c>
      <c r="P1191" t="e">
        <f>IF(INDEX(Methods[Method Type],$A1191)="","",
CONCATENATE("  - &amp;MethodID",TEXT($A1191,"0000"),
" {","MethodTypeCV:  ",CHAR(34),INDEX(Methods[Method Type],$A1191),CHAR(34),
", MethodCode:  ",CHAR(34),INDEX(Methods[Method Code],$A1191),CHAR(34),
", MethodName:  ",CHAR(34),INDEX(Methods[Method Name],$A1191),CHAR(34),
", MethodDescription:  ",CHAR(34),INDEX(Methods[Method Description],$A1191),CHAR(34),
", MethodLink:  ",CHAR(34),INDEX(Methods[Method Link],$A1191),CHAR(34),
", OrganizationID: *OrganizationID",TEXT(MATCH(INDEX(Methods[Organization Name],$A1191),Organizations[Organization Name],0),"0000"),"}"))</f>
        <v>#REF!</v>
      </c>
      <c r="Q1191" t="e">
        <f>IF(INDEX(Variables[Variable Type],$A1191)="","",
CONCATENATE("  - &amp;VariableID",TEXT($A1191,"0000"),
" {","VariableTypeCV:  ",CHAR(34),INDEX(Variables[Variable Type],$A1191),CHAR(34),
", VariableCode:  ",CHAR(34),INDEX(Variables[Variable Code],$A1191),CHAR(34),
", VariableNameCV:  ",CHAR(34),INDEX(Variables[Variable Name],$A1191),CHAR(34),
", VariableDefinition:  ",CHAR(34),INDEX(Variables[Variable Definition],$A1191),CHAR(34),
", SpecciationCV:  ",CHAR(34),INDEX(Variables[Speciation],$A1191),CHAR(34),
", NoDataValue:  ",CHAR(34),INDEX(Variables[No Data Value],$A1191),CHAR(34),"}"))</f>
        <v>#REF!</v>
      </c>
    </row>
    <row r="1192" spans="1:17" x14ac:dyDescent="0.25">
      <c r="A1192">
        <v>1189</v>
      </c>
      <c r="D1192" t="e">
        <f>IF(INDEX(People[First Name],$A1192)="","",
CONCATENATE("  - &amp;PersonID",TEXT($A1192,"0000"),
" {","PersonFirstName:  ",CHAR(34),INDEX(People[First Name],$A1192),CHAR(34),
", PersonMiddleName:  ",CHAR(34),INDEX(People[Middle Name],$A1192),CHAR(34),
", PersonLastName:  ",CHAR(34),INDEX(People[Last Name],$A1192),CHAR(34),"}"))</f>
        <v>#REF!</v>
      </c>
      <c r="E1192" t="e">
        <f>IF(INDEX(Organizations[Organization Type '[CV']],$A1192)="","",
CONCATENATE("  - &amp;OrganizationID",TEXT($A1192,"0000"),
" {","OrganizationTypeCV:  ",CHAR(34),INDEX(Organizations[Organization Type '[CV']],$A1192),CHAR(34),
", OrganizationCode:  ",CHAR(34),INDEX(Organizations[Organization Code],$A1192),CHAR(34),
", OrganizationName:  ",CHAR(34),INDEX(Organizations[Organization Name],$A1192),CHAR(34),
", OrganizationDescription:  ",CHAR(34),INDEX(Organizations[Organization Description],$A1192),CHAR(34),
", OrganizationLink:  ",CHAR(34),INDEX(Organizations[Organization Link],$A1192),CHAR(34),"}"))</f>
        <v>#REF!</v>
      </c>
      <c r="F1192" t="e">
        <f>IF(INDEX(People[First Name],$A1192)="","",
CONCATENATE("  - &amp;AffiliationID",TEXT($A1192,"0000"),
" {PersonID: *PersonID",TEXT($A1192,"0000"),
", OrganizationID: *OrganizationID",TEXT(MATCH(INDEX(People[Organization Name],$A1192),Organizations[Organization Name],0),"0000"),
", IsPrimaryOrganizationContact: , AffiliationStartDate: , AffiliationEndDate: , PrimaryPhone: ",
", PrimaryEmail: ",CHAR(34),INDEX(People[Primary Email],$A1192),CHAR(34),
", PrimaryAddress: ",CHAR(34),INDEX(People[Primary Address],$A1192),CHAR(34),
", PersonLink: }"))</f>
        <v>#REF!</v>
      </c>
      <c r="H1192" t="e">
        <f>IF(COUNTA(CitationInformation)=0,"",IF(INDEX(AuthorList[Author Name],$A1192)="","",
CONCATENATE("  - &amp;AuthorListID",TEXT($A1192,"0000"),
"  {CitationID: *CitationID0001",
", PersonID: *PersonID",TEXT(MATCH(INDEX(AuthorList[Author Name],$A1192),People[Full Name],0),"0000"),
", AuthorOrder: ",INDEX(AuthorList[Author Number],$A1192),"}")))</f>
        <v>#REF!</v>
      </c>
      <c r="K1192" t="e">
        <f>IF(INDEX(SamplingFeatures[Feature Code],$A1192)="","",
CONCATENATE("  - &amp;SamplingFeatureID",TEXT($A1192,"0000"),
" {","SamplingFeatureUUID:  ",CHAR(34),INDEX(SamplingFeatures[Sampling Feature UUID],$A1192),CHAR(34),
", SamplingFeatureTypeCV:  ",CHAR(34),INDEX(SamplingFeatures[Sampling Feature Type],$A1192),CHAR(34),
", SamplingFeatureCode:  ",CHAR(34),INDEX(SamplingFeatures[Feature Code],$A1192),CHAR(34),
", SamplingFeatureName:  ",CHAR(34),INDEX(SamplingFeatures[Feature Name],$A1192),CHAR(34),
", SamplingFeatureDescription:  ",CHAR(34),INDEX(SamplingFeatures[Feature Description],$A1192),CHAR(34),
", SamplingFeatureGeotypeCV:  ",CHAR(34),INDEX(SamplingFeatures[Feature Geo Type],$A1192),CHAR(34),
", FeatureGeometry:  ",CHAR(34),INDEX(SamplingFeatures[Feature Geometry],$A1192),CHAR(34),
", Elevation_m:  ",CHAR(34),INDEX(SamplingFeatures[Elevation_m],$A1192),CHAR(34),
", ElevationDatumCV:  ",CHAR(34),ElevationDatum,CHAR(34),"}"))</f>
        <v>#REF!</v>
      </c>
      <c r="L1192" t="e">
        <f>IF(INDEX(SamplingFeatures[Sampling Feature Type],$A1192)&lt;&gt;"Site","",
CONCATENATE("  - &amp;SiteID",TEXT(SUMPRODUCT(--($L$3:$L1191&lt;&gt;"")),"0000"),
" {","SamplingFeatureID:  *SamplingFeatureID",TEXT($A1192,"0000"),
", SiteTypeCV:  ",CHAR(34),INDEX(Sites[Site Type],$A1192),CHAR(34),
", Latitude:  ",INDEX(Sites[Latitude],$A1192),
", Longitude:  ",INDEX(Sites[Longitude],$A1192),
", SRSName:  ",CHAR(34),LatLonDatum,CHAR(34),"}"))</f>
        <v>#REF!</v>
      </c>
      <c r="M1192" t="e">
        <f>IF(INDEX(SamplingFeatures[Sampling Feature Type],$A1192)&lt;&gt;"Specimen","",
CONCATENATE("  - &amp;SpecimenID",TEXT(SUMPRODUCT(--($M$3:$M1191&lt;&gt;"")),"0000"),
" {","SamplingFeatureID:  *SamplingFeatureID",TEXT($A1192,"0000"),
", SpecimenTypeCV:  ",CHAR(34),INDEX(Specimens[Specimen Type],$A1192),CHAR(34),
", SpecimenMediumCV:  ",INDEX(Specimens[Specimen Medium],$A1192),
", IsFieldSpecimen:  ",CHAR(34),INDEX(Specimens[Is Field Specimen?],$A1192),CHAR(34),"}"))</f>
        <v>#REF!</v>
      </c>
      <c r="N1192" t="e">
        <f>IF(COUNTA(SpatialOffsets[])=0,"", IF(INDEX(SpatialOffsets[Spatial Offset Type],$A1192)="","",
CONCATENATE("  - &amp;SpatialOffsetID",TEXT($A1192,"0000"),
" {","SpatialOffsetTypeCV:  ",CHAR(34),INDEX(SpatialOffsets[Spatial Offset Type],$A1192),CHAR(34),
", Offset1Value:  ",INDEX(SpatialOffsets[Offset 1 Value],$A1192),
", Offset1UnitID:  ",CHAR(34),INDEX(SpatialOffsets[Offset 1 Unit],$A1192),CHAR(34),
", Offset2Value:  ",INDEX(SpatialOffsets[Offset 2 Value],$A1192),
", Offset2UnitID:  ",CHAR(34),INDEX(SpatialOffsets[Offset 2 Unit],$A1192),CHAR(34),
", Offset3Value:  ",INDEX(SpatialOffsets[Offset 3 Value],$A1192),
", Offset3UnitID:  ",CHAR(34),INDEX(SpatialOffsets[Offset 3 Unit],$A1192),CHAR(34),,"}")))</f>
        <v>#REF!</v>
      </c>
      <c r="O1192" t="e">
        <f>IF(COUNTA(RelatedFeatures[])=0,"", IF(INDEX(RelatedFeatures[First Sampling Feature Code],$A1192)="","",
CONCATENATE("  - &amp;RelationID",TEXT($A1192,"0000"),
" {","SamplingFeatureID:  *SamplingFeatureID",TEXT(MATCH(INDEX(RelatedFeatures[First Sampling Feature Code],$A1192),SamplingFeatures[Feature Code],0),"0000"),
", RelationshipTypeCV:  ",CHAR(34),INDEX(RelatedFeatures[Relationship Type],$A1192),CHAR(34),
", RelatedFeatureID: *SamplingFeatureID",TEXT(MATCH(INDEX(RelatedFeatures[Second Sampling Feature Code],$A1192),SamplingFeatures[Feature Code],0),"0000"),
", SpatialOffsetID:  ",IF(INDEX(RelatedFeatures[Offset Number],$A1192)="","",CONCATENATE("*SpatialOffsetID",TEXT(INDEX(RelatedFeatures[Offset Number],$A1192),"0000"))),"}")))</f>
        <v>#REF!</v>
      </c>
      <c r="P1192" t="e">
        <f>IF(INDEX(Methods[Method Type],$A1192)="","",
CONCATENATE("  - &amp;MethodID",TEXT($A1192,"0000"),
" {","MethodTypeCV:  ",CHAR(34),INDEX(Methods[Method Type],$A1192),CHAR(34),
", MethodCode:  ",CHAR(34),INDEX(Methods[Method Code],$A1192),CHAR(34),
", MethodName:  ",CHAR(34),INDEX(Methods[Method Name],$A1192),CHAR(34),
", MethodDescription:  ",CHAR(34),INDEX(Methods[Method Description],$A1192),CHAR(34),
", MethodLink:  ",CHAR(34),INDEX(Methods[Method Link],$A1192),CHAR(34),
", OrganizationID: *OrganizationID",TEXT(MATCH(INDEX(Methods[Organization Name],$A1192),Organizations[Organization Name],0),"0000"),"}"))</f>
        <v>#REF!</v>
      </c>
      <c r="Q1192" t="e">
        <f>IF(INDEX(Variables[Variable Type],$A1192)="","",
CONCATENATE("  - &amp;VariableID",TEXT($A1192,"0000"),
" {","VariableTypeCV:  ",CHAR(34),INDEX(Variables[Variable Type],$A1192),CHAR(34),
", VariableCode:  ",CHAR(34),INDEX(Variables[Variable Code],$A1192),CHAR(34),
", VariableNameCV:  ",CHAR(34),INDEX(Variables[Variable Name],$A1192),CHAR(34),
", VariableDefinition:  ",CHAR(34),INDEX(Variables[Variable Definition],$A1192),CHAR(34),
", SpecciationCV:  ",CHAR(34),INDEX(Variables[Speciation],$A1192),CHAR(34),
", NoDataValue:  ",CHAR(34),INDEX(Variables[No Data Value],$A1192),CHAR(34),"}"))</f>
        <v>#REF!</v>
      </c>
    </row>
    <row r="1193" spans="1:17" x14ac:dyDescent="0.25">
      <c r="A1193">
        <v>1190</v>
      </c>
      <c r="D1193" t="e">
        <f>IF(INDEX(People[First Name],$A1193)="","",
CONCATENATE("  - &amp;PersonID",TEXT($A1193,"0000"),
" {","PersonFirstName:  ",CHAR(34),INDEX(People[First Name],$A1193),CHAR(34),
", PersonMiddleName:  ",CHAR(34),INDEX(People[Middle Name],$A1193),CHAR(34),
", PersonLastName:  ",CHAR(34),INDEX(People[Last Name],$A1193),CHAR(34),"}"))</f>
        <v>#REF!</v>
      </c>
      <c r="E1193" t="e">
        <f>IF(INDEX(Organizations[Organization Type '[CV']],$A1193)="","",
CONCATENATE("  - &amp;OrganizationID",TEXT($A1193,"0000"),
" {","OrganizationTypeCV:  ",CHAR(34),INDEX(Organizations[Organization Type '[CV']],$A1193),CHAR(34),
", OrganizationCode:  ",CHAR(34),INDEX(Organizations[Organization Code],$A1193),CHAR(34),
", OrganizationName:  ",CHAR(34),INDEX(Organizations[Organization Name],$A1193),CHAR(34),
", OrganizationDescription:  ",CHAR(34),INDEX(Organizations[Organization Description],$A1193),CHAR(34),
", OrganizationLink:  ",CHAR(34),INDEX(Organizations[Organization Link],$A1193),CHAR(34),"}"))</f>
        <v>#REF!</v>
      </c>
      <c r="F1193" t="e">
        <f>IF(INDEX(People[First Name],$A1193)="","",
CONCATENATE("  - &amp;AffiliationID",TEXT($A1193,"0000"),
" {PersonID: *PersonID",TEXT($A1193,"0000"),
", OrganizationID: *OrganizationID",TEXT(MATCH(INDEX(People[Organization Name],$A1193),Organizations[Organization Name],0),"0000"),
", IsPrimaryOrganizationContact: , AffiliationStartDate: , AffiliationEndDate: , PrimaryPhone: ",
", PrimaryEmail: ",CHAR(34),INDEX(People[Primary Email],$A1193),CHAR(34),
", PrimaryAddress: ",CHAR(34),INDEX(People[Primary Address],$A1193),CHAR(34),
", PersonLink: }"))</f>
        <v>#REF!</v>
      </c>
      <c r="H1193" t="e">
        <f>IF(COUNTA(CitationInformation)=0,"",IF(INDEX(AuthorList[Author Name],$A1193)="","",
CONCATENATE("  - &amp;AuthorListID",TEXT($A1193,"0000"),
"  {CitationID: *CitationID0001",
", PersonID: *PersonID",TEXT(MATCH(INDEX(AuthorList[Author Name],$A1193),People[Full Name],0),"0000"),
", AuthorOrder: ",INDEX(AuthorList[Author Number],$A1193),"}")))</f>
        <v>#REF!</v>
      </c>
      <c r="K1193" t="e">
        <f>IF(INDEX(SamplingFeatures[Feature Code],$A1193)="","",
CONCATENATE("  - &amp;SamplingFeatureID",TEXT($A1193,"0000"),
" {","SamplingFeatureUUID:  ",CHAR(34),INDEX(SamplingFeatures[Sampling Feature UUID],$A1193),CHAR(34),
", SamplingFeatureTypeCV:  ",CHAR(34),INDEX(SamplingFeatures[Sampling Feature Type],$A1193),CHAR(34),
", SamplingFeatureCode:  ",CHAR(34),INDEX(SamplingFeatures[Feature Code],$A1193),CHAR(34),
", SamplingFeatureName:  ",CHAR(34),INDEX(SamplingFeatures[Feature Name],$A1193),CHAR(34),
", SamplingFeatureDescription:  ",CHAR(34),INDEX(SamplingFeatures[Feature Description],$A1193),CHAR(34),
", SamplingFeatureGeotypeCV:  ",CHAR(34),INDEX(SamplingFeatures[Feature Geo Type],$A1193),CHAR(34),
", FeatureGeometry:  ",CHAR(34),INDEX(SamplingFeatures[Feature Geometry],$A1193),CHAR(34),
", Elevation_m:  ",CHAR(34),INDEX(SamplingFeatures[Elevation_m],$A1193),CHAR(34),
", ElevationDatumCV:  ",CHAR(34),ElevationDatum,CHAR(34),"}"))</f>
        <v>#REF!</v>
      </c>
      <c r="L1193" t="e">
        <f>IF(INDEX(SamplingFeatures[Sampling Feature Type],$A1193)&lt;&gt;"Site","",
CONCATENATE("  - &amp;SiteID",TEXT(SUMPRODUCT(--($L$3:$L1192&lt;&gt;"")),"0000"),
" {","SamplingFeatureID:  *SamplingFeatureID",TEXT($A1193,"0000"),
", SiteTypeCV:  ",CHAR(34),INDEX(Sites[Site Type],$A1193),CHAR(34),
", Latitude:  ",INDEX(Sites[Latitude],$A1193),
", Longitude:  ",INDEX(Sites[Longitude],$A1193),
", SRSName:  ",CHAR(34),LatLonDatum,CHAR(34),"}"))</f>
        <v>#REF!</v>
      </c>
      <c r="M1193" t="e">
        <f>IF(INDEX(SamplingFeatures[Sampling Feature Type],$A1193)&lt;&gt;"Specimen","",
CONCATENATE("  - &amp;SpecimenID",TEXT(SUMPRODUCT(--($M$3:$M1192&lt;&gt;"")),"0000"),
" {","SamplingFeatureID:  *SamplingFeatureID",TEXT($A1193,"0000"),
", SpecimenTypeCV:  ",CHAR(34),INDEX(Specimens[Specimen Type],$A1193),CHAR(34),
", SpecimenMediumCV:  ",INDEX(Specimens[Specimen Medium],$A1193),
", IsFieldSpecimen:  ",CHAR(34),INDEX(Specimens[Is Field Specimen?],$A1193),CHAR(34),"}"))</f>
        <v>#REF!</v>
      </c>
      <c r="N1193" t="e">
        <f>IF(COUNTA(SpatialOffsets[])=0,"", IF(INDEX(SpatialOffsets[Spatial Offset Type],$A1193)="","",
CONCATENATE("  - &amp;SpatialOffsetID",TEXT($A1193,"0000"),
" {","SpatialOffsetTypeCV:  ",CHAR(34),INDEX(SpatialOffsets[Spatial Offset Type],$A1193),CHAR(34),
", Offset1Value:  ",INDEX(SpatialOffsets[Offset 1 Value],$A1193),
", Offset1UnitID:  ",CHAR(34),INDEX(SpatialOffsets[Offset 1 Unit],$A1193),CHAR(34),
", Offset2Value:  ",INDEX(SpatialOffsets[Offset 2 Value],$A1193),
", Offset2UnitID:  ",CHAR(34),INDEX(SpatialOffsets[Offset 2 Unit],$A1193),CHAR(34),
", Offset3Value:  ",INDEX(SpatialOffsets[Offset 3 Value],$A1193),
", Offset3UnitID:  ",CHAR(34),INDEX(SpatialOffsets[Offset 3 Unit],$A1193),CHAR(34),,"}")))</f>
        <v>#REF!</v>
      </c>
      <c r="O1193" t="e">
        <f>IF(COUNTA(RelatedFeatures[])=0,"", IF(INDEX(RelatedFeatures[First Sampling Feature Code],$A1193)="","",
CONCATENATE("  - &amp;RelationID",TEXT($A1193,"0000"),
" {","SamplingFeatureID:  *SamplingFeatureID",TEXT(MATCH(INDEX(RelatedFeatures[First Sampling Feature Code],$A1193),SamplingFeatures[Feature Code],0),"0000"),
", RelationshipTypeCV:  ",CHAR(34),INDEX(RelatedFeatures[Relationship Type],$A1193),CHAR(34),
", RelatedFeatureID: *SamplingFeatureID",TEXT(MATCH(INDEX(RelatedFeatures[Second Sampling Feature Code],$A1193),SamplingFeatures[Feature Code],0),"0000"),
", SpatialOffsetID:  ",IF(INDEX(RelatedFeatures[Offset Number],$A1193)="","",CONCATENATE("*SpatialOffsetID",TEXT(INDEX(RelatedFeatures[Offset Number],$A1193),"0000"))),"}")))</f>
        <v>#REF!</v>
      </c>
      <c r="P1193" t="e">
        <f>IF(INDEX(Methods[Method Type],$A1193)="","",
CONCATENATE("  - &amp;MethodID",TEXT($A1193,"0000"),
" {","MethodTypeCV:  ",CHAR(34),INDEX(Methods[Method Type],$A1193),CHAR(34),
", MethodCode:  ",CHAR(34),INDEX(Methods[Method Code],$A1193),CHAR(34),
", MethodName:  ",CHAR(34),INDEX(Methods[Method Name],$A1193),CHAR(34),
", MethodDescription:  ",CHAR(34),INDEX(Methods[Method Description],$A1193),CHAR(34),
", MethodLink:  ",CHAR(34),INDEX(Methods[Method Link],$A1193),CHAR(34),
", OrganizationID: *OrganizationID",TEXT(MATCH(INDEX(Methods[Organization Name],$A1193),Organizations[Organization Name],0),"0000"),"}"))</f>
        <v>#REF!</v>
      </c>
      <c r="Q1193" t="e">
        <f>IF(INDEX(Variables[Variable Type],$A1193)="","",
CONCATENATE("  - &amp;VariableID",TEXT($A1193,"0000"),
" {","VariableTypeCV:  ",CHAR(34),INDEX(Variables[Variable Type],$A1193),CHAR(34),
", VariableCode:  ",CHAR(34),INDEX(Variables[Variable Code],$A1193),CHAR(34),
", VariableNameCV:  ",CHAR(34),INDEX(Variables[Variable Name],$A1193),CHAR(34),
", VariableDefinition:  ",CHAR(34),INDEX(Variables[Variable Definition],$A1193),CHAR(34),
", SpecciationCV:  ",CHAR(34),INDEX(Variables[Speciation],$A1193),CHAR(34),
", NoDataValue:  ",CHAR(34),INDEX(Variables[No Data Value],$A1193),CHAR(34),"}"))</f>
        <v>#REF!</v>
      </c>
    </row>
    <row r="1194" spans="1:17" x14ac:dyDescent="0.25">
      <c r="A1194">
        <v>1191</v>
      </c>
      <c r="D1194" t="e">
        <f>IF(INDEX(People[First Name],$A1194)="","",
CONCATENATE("  - &amp;PersonID",TEXT($A1194,"0000"),
" {","PersonFirstName:  ",CHAR(34),INDEX(People[First Name],$A1194),CHAR(34),
", PersonMiddleName:  ",CHAR(34),INDEX(People[Middle Name],$A1194),CHAR(34),
", PersonLastName:  ",CHAR(34),INDEX(People[Last Name],$A1194),CHAR(34),"}"))</f>
        <v>#REF!</v>
      </c>
      <c r="E1194" t="e">
        <f>IF(INDEX(Organizations[Organization Type '[CV']],$A1194)="","",
CONCATENATE("  - &amp;OrganizationID",TEXT($A1194,"0000"),
" {","OrganizationTypeCV:  ",CHAR(34),INDEX(Organizations[Organization Type '[CV']],$A1194),CHAR(34),
", OrganizationCode:  ",CHAR(34),INDEX(Organizations[Organization Code],$A1194),CHAR(34),
", OrganizationName:  ",CHAR(34),INDEX(Organizations[Organization Name],$A1194),CHAR(34),
", OrganizationDescription:  ",CHAR(34),INDEX(Organizations[Organization Description],$A1194),CHAR(34),
", OrganizationLink:  ",CHAR(34),INDEX(Organizations[Organization Link],$A1194),CHAR(34),"}"))</f>
        <v>#REF!</v>
      </c>
      <c r="F1194" t="e">
        <f>IF(INDEX(People[First Name],$A1194)="","",
CONCATENATE("  - &amp;AffiliationID",TEXT($A1194,"0000"),
" {PersonID: *PersonID",TEXT($A1194,"0000"),
", OrganizationID: *OrganizationID",TEXT(MATCH(INDEX(People[Organization Name],$A1194),Organizations[Organization Name],0),"0000"),
", IsPrimaryOrganizationContact: , AffiliationStartDate: , AffiliationEndDate: , PrimaryPhone: ",
", PrimaryEmail: ",CHAR(34),INDEX(People[Primary Email],$A1194),CHAR(34),
", PrimaryAddress: ",CHAR(34),INDEX(People[Primary Address],$A1194),CHAR(34),
", PersonLink: }"))</f>
        <v>#REF!</v>
      </c>
      <c r="H1194" t="e">
        <f>IF(COUNTA(CitationInformation)=0,"",IF(INDEX(AuthorList[Author Name],$A1194)="","",
CONCATENATE("  - &amp;AuthorListID",TEXT($A1194,"0000"),
"  {CitationID: *CitationID0001",
", PersonID: *PersonID",TEXT(MATCH(INDEX(AuthorList[Author Name],$A1194),People[Full Name],0),"0000"),
", AuthorOrder: ",INDEX(AuthorList[Author Number],$A1194),"}")))</f>
        <v>#REF!</v>
      </c>
      <c r="K1194" t="e">
        <f>IF(INDEX(SamplingFeatures[Feature Code],$A1194)="","",
CONCATENATE("  - &amp;SamplingFeatureID",TEXT($A1194,"0000"),
" {","SamplingFeatureUUID:  ",CHAR(34),INDEX(SamplingFeatures[Sampling Feature UUID],$A1194),CHAR(34),
", SamplingFeatureTypeCV:  ",CHAR(34),INDEX(SamplingFeatures[Sampling Feature Type],$A1194),CHAR(34),
", SamplingFeatureCode:  ",CHAR(34),INDEX(SamplingFeatures[Feature Code],$A1194),CHAR(34),
", SamplingFeatureName:  ",CHAR(34),INDEX(SamplingFeatures[Feature Name],$A1194),CHAR(34),
", SamplingFeatureDescription:  ",CHAR(34),INDEX(SamplingFeatures[Feature Description],$A1194),CHAR(34),
", SamplingFeatureGeotypeCV:  ",CHAR(34),INDEX(SamplingFeatures[Feature Geo Type],$A1194),CHAR(34),
", FeatureGeometry:  ",CHAR(34),INDEX(SamplingFeatures[Feature Geometry],$A1194),CHAR(34),
", Elevation_m:  ",CHAR(34),INDEX(SamplingFeatures[Elevation_m],$A1194),CHAR(34),
", ElevationDatumCV:  ",CHAR(34),ElevationDatum,CHAR(34),"}"))</f>
        <v>#REF!</v>
      </c>
      <c r="L1194" t="e">
        <f>IF(INDEX(SamplingFeatures[Sampling Feature Type],$A1194)&lt;&gt;"Site","",
CONCATENATE("  - &amp;SiteID",TEXT(SUMPRODUCT(--($L$3:$L1193&lt;&gt;"")),"0000"),
" {","SamplingFeatureID:  *SamplingFeatureID",TEXT($A1194,"0000"),
", SiteTypeCV:  ",CHAR(34),INDEX(Sites[Site Type],$A1194),CHAR(34),
", Latitude:  ",INDEX(Sites[Latitude],$A1194),
", Longitude:  ",INDEX(Sites[Longitude],$A1194),
", SRSName:  ",CHAR(34),LatLonDatum,CHAR(34),"}"))</f>
        <v>#REF!</v>
      </c>
      <c r="M1194" t="e">
        <f>IF(INDEX(SamplingFeatures[Sampling Feature Type],$A1194)&lt;&gt;"Specimen","",
CONCATENATE("  - &amp;SpecimenID",TEXT(SUMPRODUCT(--($M$3:$M1193&lt;&gt;"")),"0000"),
" {","SamplingFeatureID:  *SamplingFeatureID",TEXT($A1194,"0000"),
", SpecimenTypeCV:  ",CHAR(34),INDEX(Specimens[Specimen Type],$A1194),CHAR(34),
", SpecimenMediumCV:  ",INDEX(Specimens[Specimen Medium],$A1194),
", IsFieldSpecimen:  ",CHAR(34),INDEX(Specimens[Is Field Specimen?],$A1194),CHAR(34),"}"))</f>
        <v>#REF!</v>
      </c>
      <c r="N1194" t="e">
        <f>IF(COUNTA(SpatialOffsets[])=0,"", IF(INDEX(SpatialOffsets[Spatial Offset Type],$A1194)="","",
CONCATENATE("  - &amp;SpatialOffsetID",TEXT($A1194,"0000"),
" {","SpatialOffsetTypeCV:  ",CHAR(34),INDEX(SpatialOffsets[Spatial Offset Type],$A1194),CHAR(34),
", Offset1Value:  ",INDEX(SpatialOffsets[Offset 1 Value],$A1194),
", Offset1UnitID:  ",CHAR(34),INDEX(SpatialOffsets[Offset 1 Unit],$A1194),CHAR(34),
", Offset2Value:  ",INDEX(SpatialOffsets[Offset 2 Value],$A1194),
", Offset2UnitID:  ",CHAR(34),INDEX(SpatialOffsets[Offset 2 Unit],$A1194),CHAR(34),
", Offset3Value:  ",INDEX(SpatialOffsets[Offset 3 Value],$A1194),
", Offset3UnitID:  ",CHAR(34),INDEX(SpatialOffsets[Offset 3 Unit],$A1194),CHAR(34),,"}")))</f>
        <v>#REF!</v>
      </c>
      <c r="O1194" t="e">
        <f>IF(COUNTA(RelatedFeatures[])=0,"", IF(INDEX(RelatedFeatures[First Sampling Feature Code],$A1194)="","",
CONCATENATE("  - &amp;RelationID",TEXT($A1194,"0000"),
" {","SamplingFeatureID:  *SamplingFeatureID",TEXT(MATCH(INDEX(RelatedFeatures[First Sampling Feature Code],$A1194),SamplingFeatures[Feature Code],0),"0000"),
", RelationshipTypeCV:  ",CHAR(34),INDEX(RelatedFeatures[Relationship Type],$A1194),CHAR(34),
", RelatedFeatureID: *SamplingFeatureID",TEXT(MATCH(INDEX(RelatedFeatures[Second Sampling Feature Code],$A1194),SamplingFeatures[Feature Code],0),"0000"),
", SpatialOffsetID:  ",IF(INDEX(RelatedFeatures[Offset Number],$A1194)="","",CONCATENATE("*SpatialOffsetID",TEXT(INDEX(RelatedFeatures[Offset Number],$A1194),"0000"))),"}")))</f>
        <v>#REF!</v>
      </c>
      <c r="P1194" t="e">
        <f>IF(INDEX(Methods[Method Type],$A1194)="","",
CONCATENATE("  - &amp;MethodID",TEXT($A1194,"0000"),
" {","MethodTypeCV:  ",CHAR(34),INDEX(Methods[Method Type],$A1194),CHAR(34),
", MethodCode:  ",CHAR(34),INDEX(Methods[Method Code],$A1194),CHAR(34),
", MethodName:  ",CHAR(34),INDEX(Methods[Method Name],$A1194),CHAR(34),
", MethodDescription:  ",CHAR(34),INDEX(Methods[Method Description],$A1194),CHAR(34),
", MethodLink:  ",CHAR(34),INDEX(Methods[Method Link],$A1194),CHAR(34),
", OrganizationID: *OrganizationID",TEXT(MATCH(INDEX(Methods[Organization Name],$A1194),Organizations[Organization Name],0),"0000"),"}"))</f>
        <v>#REF!</v>
      </c>
      <c r="Q1194" t="e">
        <f>IF(INDEX(Variables[Variable Type],$A1194)="","",
CONCATENATE("  - &amp;VariableID",TEXT($A1194,"0000"),
" {","VariableTypeCV:  ",CHAR(34),INDEX(Variables[Variable Type],$A1194),CHAR(34),
", VariableCode:  ",CHAR(34),INDEX(Variables[Variable Code],$A1194),CHAR(34),
", VariableNameCV:  ",CHAR(34),INDEX(Variables[Variable Name],$A1194),CHAR(34),
", VariableDefinition:  ",CHAR(34),INDEX(Variables[Variable Definition],$A1194),CHAR(34),
", SpecciationCV:  ",CHAR(34),INDEX(Variables[Speciation],$A1194),CHAR(34),
", NoDataValue:  ",CHAR(34),INDEX(Variables[No Data Value],$A1194),CHAR(34),"}"))</f>
        <v>#REF!</v>
      </c>
    </row>
    <row r="1195" spans="1:17" x14ac:dyDescent="0.25">
      <c r="A1195">
        <v>1192</v>
      </c>
      <c r="D1195" t="e">
        <f>IF(INDEX(People[First Name],$A1195)="","",
CONCATENATE("  - &amp;PersonID",TEXT($A1195,"0000"),
" {","PersonFirstName:  ",CHAR(34),INDEX(People[First Name],$A1195),CHAR(34),
", PersonMiddleName:  ",CHAR(34),INDEX(People[Middle Name],$A1195),CHAR(34),
", PersonLastName:  ",CHAR(34),INDEX(People[Last Name],$A1195),CHAR(34),"}"))</f>
        <v>#REF!</v>
      </c>
      <c r="E1195" t="e">
        <f>IF(INDEX(Organizations[Organization Type '[CV']],$A1195)="","",
CONCATENATE("  - &amp;OrganizationID",TEXT($A1195,"0000"),
" {","OrganizationTypeCV:  ",CHAR(34),INDEX(Organizations[Organization Type '[CV']],$A1195),CHAR(34),
", OrganizationCode:  ",CHAR(34),INDEX(Organizations[Organization Code],$A1195),CHAR(34),
", OrganizationName:  ",CHAR(34),INDEX(Organizations[Organization Name],$A1195),CHAR(34),
", OrganizationDescription:  ",CHAR(34),INDEX(Organizations[Organization Description],$A1195),CHAR(34),
", OrganizationLink:  ",CHAR(34),INDEX(Organizations[Organization Link],$A1195),CHAR(34),"}"))</f>
        <v>#REF!</v>
      </c>
      <c r="F1195" t="e">
        <f>IF(INDEX(People[First Name],$A1195)="","",
CONCATENATE("  - &amp;AffiliationID",TEXT($A1195,"0000"),
" {PersonID: *PersonID",TEXT($A1195,"0000"),
", OrganizationID: *OrganizationID",TEXT(MATCH(INDEX(People[Organization Name],$A1195),Organizations[Organization Name],0),"0000"),
", IsPrimaryOrganizationContact: , AffiliationStartDate: , AffiliationEndDate: , PrimaryPhone: ",
", PrimaryEmail: ",CHAR(34),INDEX(People[Primary Email],$A1195),CHAR(34),
", PrimaryAddress: ",CHAR(34),INDEX(People[Primary Address],$A1195),CHAR(34),
", PersonLink: }"))</f>
        <v>#REF!</v>
      </c>
      <c r="H1195" t="e">
        <f>IF(COUNTA(CitationInformation)=0,"",IF(INDEX(AuthorList[Author Name],$A1195)="","",
CONCATENATE("  - &amp;AuthorListID",TEXT($A1195,"0000"),
"  {CitationID: *CitationID0001",
", PersonID: *PersonID",TEXT(MATCH(INDEX(AuthorList[Author Name],$A1195),People[Full Name],0),"0000"),
", AuthorOrder: ",INDEX(AuthorList[Author Number],$A1195),"}")))</f>
        <v>#REF!</v>
      </c>
      <c r="K1195" t="e">
        <f>IF(INDEX(SamplingFeatures[Feature Code],$A1195)="","",
CONCATENATE("  - &amp;SamplingFeatureID",TEXT($A1195,"0000"),
" {","SamplingFeatureUUID:  ",CHAR(34),INDEX(SamplingFeatures[Sampling Feature UUID],$A1195),CHAR(34),
", SamplingFeatureTypeCV:  ",CHAR(34),INDEX(SamplingFeatures[Sampling Feature Type],$A1195),CHAR(34),
", SamplingFeatureCode:  ",CHAR(34),INDEX(SamplingFeatures[Feature Code],$A1195),CHAR(34),
", SamplingFeatureName:  ",CHAR(34),INDEX(SamplingFeatures[Feature Name],$A1195),CHAR(34),
", SamplingFeatureDescription:  ",CHAR(34),INDEX(SamplingFeatures[Feature Description],$A1195),CHAR(34),
", SamplingFeatureGeotypeCV:  ",CHAR(34),INDEX(SamplingFeatures[Feature Geo Type],$A1195),CHAR(34),
", FeatureGeometry:  ",CHAR(34),INDEX(SamplingFeatures[Feature Geometry],$A1195),CHAR(34),
", Elevation_m:  ",CHAR(34),INDEX(SamplingFeatures[Elevation_m],$A1195),CHAR(34),
", ElevationDatumCV:  ",CHAR(34),ElevationDatum,CHAR(34),"}"))</f>
        <v>#REF!</v>
      </c>
      <c r="L1195" t="e">
        <f>IF(INDEX(SamplingFeatures[Sampling Feature Type],$A1195)&lt;&gt;"Site","",
CONCATENATE("  - &amp;SiteID",TEXT(SUMPRODUCT(--($L$3:$L1194&lt;&gt;"")),"0000"),
" {","SamplingFeatureID:  *SamplingFeatureID",TEXT($A1195,"0000"),
", SiteTypeCV:  ",CHAR(34),INDEX(Sites[Site Type],$A1195),CHAR(34),
", Latitude:  ",INDEX(Sites[Latitude],$A1195),
", Longitude:  ",INDEX(Sites[Longitude],$A1195),
", SRSName:  ",CHAR(34),LatLonDatum,CHAR(34),"}"))</f>
        <v>#REF!</v>
      </c>
      <c r="M1195" t="e">
        <f>IF(INDEX(SamplingFeatures[Sampling Feature Type],$A1195)&lt;&gt;"Specimen","",
CONCATENATE("  - &amp;SpecimenID",TEXT(SUMPRODUCT(--($M$3:$M1194&lt;&gt;"")),"0000"),
" {","SamplingFeatureID:  *SamplingFeatureID",TEXT($A1195,"0000"),
", SpecimenTypeCV:  ",CHAR(34),INDEX(Specimens[Specimen Type],$A1195),CHAR(34),
", SpecimenMediumCV:  ",INDEX(Specimens[Specimen Medium],$A1195),
", IsFieldSpecimen:  ",CHAR(34),INDEX(Specimens[Is Field Specimen?],$A1195),CHAR(34),"}"))</f>
        <v>#REF!</v>
      </c>
      <c r="N1195" t="e">
        <f>IF(COUNTA(SpatialOffsets[])=0,"", IF(INDEX(SpatialOffsets[Spatial Offset Type],$A1195)="","",
CONCATENATE("  - &amp;SpatialOffsetID",TEXT($A1195,"0000"),
" {","SpatialOffsetTypeCV:  ",CHAR(34),INDEX(SpatialOffsets[Spatial Offset Type],$A1195),CHAR(34),
", Offset1Value:  ",INDEX(SpatialOffsets[Offset 1 Value],$A1195),
", Offset1UnitID:  ",CHAR(34),INDEX(SpatialOffsets[Offset 1 Unit],$A1195),CHAR(34),
", Offset2Value:  ",INDEX(SpatialOffsets[Offset 2 Value],$A1195),
", Offset2UnitID:  ",CHAR(34),INDEX(SpatialOffsets[Offset 2 Unit],$A1195),CHAR(34),
", Offset3Value:  ",INDEX(SpatialOffsets[Offset 3 Value],$A1195),
", Offset3UnitID:  ",CHAR(34),INDEX(SpatialOffsets[Offset 3 Unit],$A1195),CHAR(34),,"}")))</f>
        <v>#REF!</v>
      </c>
      <c r="O1195" t="e">
        <f>IF(COUNTA(RelatedFeatures[])=0,"", IF(INDEX(RelatedFeatures[First Sampling Feature Code],$A1195)="","",
CONCATENATE("  - &amp;RelationID",TEXT($A1195,"0000"),
" {","SamplingFeatureID:  *SamplingFeatureID",TEXT(MATCH(INDEX(RelatedFeatures[First Sampling Feature Code],$A1195),SamplingFeatures[Feature Code],0),"0000"),
", RelationshipTypeCV:  ",CHAR(34),INDEX(RelatedFeatures[Relationship Type],$A1195),CHAR(34),
", RelatedFeatureID: *SamplingFeatureID",TEXT(MATCH(INDEX(RelatedFeatures[Second Sampling Feature Code],$A1195),SamplingFeatures[Feature Code],0),"0000"),
", SpatialOffsetID:  ",IF(INDEX(RelatedFeatures[Offset Number],$A1195)="","",CONCATENATE("*SpatialOffsetID",TEXT(INDEX(RelatedFeatures[Offset Number],$A1195),"0000"))),"}")))</f>
        <v>#REF!</v>
      </c>
      <c r="P1195" t="e">
        <f>IF(INDEX(Methods[Method Type],$A1195)="","",
CONCATENATE("  - &amp;MethodID",TEXT($A1195,"0000"),
" {","MethodTypeCV:  ",CHAR(34),INDEX(Methods[Method Type],$A1195),CHAR(34),
", MethodCode:  ",CHAR(34),INDEX(Methods[Method Code],$A1195),CHAR(34),
", MethodName:  ",CHAR(34),INDEX(Methods[Method Name],$A1195),CHAR(34),
", MethodDescription:  ",CHAR(34),INDEX(Methods[Method Description],$A1195),CHAR(34),
", MethodLink:  ",CHAR(34),INDEX(Methods[Method Link],$A1195),CHAR(34),
", OrganizationID: *OrganizationID",TEXT(MATCH(INDEX(Methods[Organization Name],$A1195),Organizations[Organization Name],0),"0000"),"}"))</f>
        <v>#REF!</v>
      </c>
      <c r="Q1195" t="e">
        <f>IF(INDEX(Variables[Variable Type],$A1195)="","",
CONCATENATE("  - &amp;VariableID",TEXT($A1195,"0000"),
" {","VariableTypeCV:  ",CHAR(34),INDEX(Variables[Variable Type],$A1195),CHAR(34),
", VariableCode:  ",CHAR(34),INDEX(Variables[Variable Code],$A1195),CHAR(34),
", VariableNameCV:  ",CHAR(34),INDEX(Variables[Variable Name],$A1195),CHAR(34),
", VariableDefinition:  ",CHAR(34),INDEX(Variables[Variable Definition],$A1195),CHAR(34),
", SpecciationCV:  ",CHAR(34),INDEX(Variables[Speciation],$A1195),CHAR(34),
", NoDataValue:  ",CHAR(34),INDEX(Variables[No Data Value],$A1195),CHAR(34),"}"))</f>
        <v>#REF!</v>
      </c>
    </row>
    <row r="1196" spans="1:17" x14ac:dyDescent="0.25">
      <c r="A1196">
        <v>1193</v>
      </c>
      <c r="D1196" t="e">
        <f>IF(INDEX(People[First Name],$A1196)="","",
CONCATENATE("  - &amp;PersonID",TEXT($A1196,"0000"),
" {","PersonFirstName:  ",CHAR(34),INDEX(People[First Name],$A1196),CHAR(34),
", PersonMiddleName:  ",CHAR(34),INDEX(People[Middle Name],$A1196),CHAR(34),
", PersonLastName:  ",CHAR(34),INDEX(People[Last Name],$A1196),CHAR(34),"}"))</f>
        <v>#REF!</v>
      </c>
      <c r="E1196" t="e">
        <f>IF(INDEX(Organizations[Organization Type '[CV']],$A1196)="","",
CONCATENATE("  - &amp;OrganizationID",TEXT($A1196,"0000"),
" {","OrganizationTypeCV:  ",CHAR(34),INDEX(Organizations[Organization Type '[CV']],$A1196),CHAR(34),
", OrganizationCode:  ",CHAR(34),INDEX(Organizations[Organization Code],$A1196),CHAR(34),
", OrganizationName:  ",CHAR(34),INDEX(Organizations[Organization Name],$A1196),CHAR(34),
", OrganizationDescription:  ",CHAR(34),INDEX(Organizations[Organization Description],$A1196),CHAR(34),
", OrganizationLink:  ",CHAR(34),INDEX(Organizations[Organization Link],$A1196),CHAR(34),"}"))</f>
        <v>#REF!</v>
      </c>
      <c r="F1196" t="e">
        <f>IF(INDEX(People[First Name],$A1196)="","",
CONCATENATE("  - &amp;AffiliationID",TEXT($A1196,"0000"),
" {PersonID: *PersonID",TEXT($A1196,"0000"),
", OrganizationID: *OrganizationID",TEXT(MATCH(INDEX(People[Organization Name],$A1196),Organizations[Organization Name],0),"0000"),
", IsPrimaryOrganizationContact: , AffiliationStartDate: , AffiliationEndDate: , PrimaryPhone: ",
", PrimaryEmail: ",CHAR(34),INDEX(People[Primary Email],$A1196),CHAR(34),
", PrimaryAddress: ",CHAR(34),INDEX(People[Primary Address],$A1196),CHAR(34),
", PersonLink: }"))</f>
        <v>#REF!</v>
      </c>
      <c r="H1196" t="e">
        <f>IF(COUNTA(CitationInformation)=0,"",IF(INDEX(AuthorList[Author Name],$A1196)="","",
CONCATENATE("  - &amp;AuthorListID",TEXT($A1196,"0000"),
"  {CitationID: *CitationID0001",
", PersonID: *PersonID",TEXT(MATCH(INDEX(AuthorList[Author Name],$A1196),People[Full Name],0),"0000"),
", AuthorOrder: ",INDEX(AuthorList[Author Number],$A1196),"}")))</f>
        <v>#REF!</v>
      </c>
      <c r="K1196" t="e">
        <f>IF(INDEX(SamplingFeatures[Feature Code],$A1196)="","",
CONCATENATE("  - &amp;SamplingFeatureID",TEXT($A1196,"0000"),
" {","SamplingFeatureUUID:  ",CHAR(34),INDEX(SamplingFeatures[Sampling Feature UUID],$A1196),CHAR(34),
", SamplingFeatureTypeCV:  ",CHAR(34),INDEX(SamplingFeatures[Sampling Feature Type],$A1196),CHAR(34),
", SamplingFeatureCode:  ",CHAR(34),INDEX(SamplingFeatures[Feature Code],$A1196),CHAR(34),
", SamplingFeatureName:  ",CHAR(34),INDEX(SamplingFeatures[Feature Name],$A1196),CHAR(34),
", SamplingFeatureDescription:  ",CHAR(34),INDEX(SamplingFeatures[Feature Description],$A1196),CHAR(34),
", SamplingFeatureGeotypeCV:  ",CHAR(34),INDEX(SamplingFeatures[Feature Geo Type],$A1196),CHAR(34),
", FeatureGeometry:  ",CHAR(34),INDEX(SamplingFeatures[Feature Geometry],$A1196),CHAR(34),
", Elevation_m:  ",CHAR(34),INDEX(SamplingFeatures[Elevation_m],$A1196),CHAR(34),
", ElevationDatumCV:  ",CHAR(34),ElevationDatum,CHAR(34),"}"))</f>
        <v>#REF!</v>
      </c>
      <c r="L1196" t="e">
        <f>IF(INDEX(SamplingFeatures[Sampling Feature Type],$A1196)&lt;&gt;"Site","",
CONCATENATE("  - &amp;SiteID",TEXT(SUMPRODUCT(--($L$3:$L1195&lt;&gt;"")),"0000"),
" {","SamplingFeatureID:  *SamplingFeatureID",TEXT($A1196,"0000"),
", SiteTypeCV:  ",CHAR(34),INDEX(Sites[Site Type],$A1196),CHAR(34),
", Latitude:  ",INDEX(Sites[Latitude],$A1196),
", Longitude:  ",INDEX(Sites[Longitude],$A1196),
", SRSName:  ",CHAR(34),LatLonDatum,CHAR(34),"}"))</f>
        <v>#REF!</v>
      </c>
      <c r="M1196" t="e">
        <f>IF(INDEX(SamplingFeatures[Sampling Feature Type],$A1196)&lt;&gt;"Specimen","",
CONCATENATE("  - &amp;SpecimenID",TEXT(SUMPRODUCT(--($M$3:$M1195&lt;&gt;"")),"0000"),
" {","SamplingFeatureID:  *SamplingFeatureID",TEXT($A1196,"0000"),
", SpecimenTypeCV:  ",CHAR(34),INDEX(Specimens[Specimen Type],$A1196),CHAR(34),
", SpecimenMediumCV:  ",INDEX(Specimens[Specimen Medium],$A1196),
", IsFieldSpecimen:  ",CHAR(34),INDEX(Specimens[Is Field Specimen?],$A1196),CHAR(34),"}"))</f>
        <v>#REF!</v>
      </c>
      <c r="N1196" t="e">
        <f>IF(COUNTA(SpatialOffsets[])=0,"", IF(INDEX(SpatialOffsets[Spatial Offset Type],$A1196)="","",
CONCATENATE("  - &amp;SpatialOffsetID",TEXT($A1196,"0000"),
" {","SpatialOffsetTypeCV:  ",CHAR(34),INDEX(SpatialOffsets[Spatial Offset Type],$A1196),CHAR(34),
", Offset1Value:  ",INDEX(SpatialOffsets[Offset 1 Value],$A1196),
", Offset1UnitID:  ",CHAR(34),INDEX(SpatialOffsets[Offset 1 Unit],$A1196),CHAR(34),
", Offset2Value:  ",INDEX(SpatialOffsets[Offset 2 Value],$A1196),
", Offset2UnitID:  ",CHAR(34),INDEX(SpatialOffsets[Offset 2 Unit],$A1196),CHAR(34),
", Offset3Value:  ",INDEX(SpatialOffsets[Offset 3 Value],$A1196),
", Offset3UnitID:  ",CHAR(34),INDEX(SpatialOffsets[Offset 3 Unit],$A1196),CHAR(34),,"}")))</f>
        <v>#REF!</v>
      </c>
      <c r="O1196" t="e">
        <f>IF(COUNTA(RelatedFeatures[])=0,"", IF(INDEX(RelatedFeatures[First Sampling Feature Code],$A1196)="","",
CONCATENATE("  - &amp;RelationID",TEXT($A1196,"0000"),
" {","SamplingFeatureID:  *SamplingFeatureID",TEXT(MATCH(INDEX(RelatedFeatures[First Sampling Feature Code],$A1196),SamplingFeatures[Feature Code],0),"0000"),
", RelationshipTypeCV:  ",CHAR(34),INDEX(RelatedFeatures[Relationship Type],$A1196),CHAR(34),
", RelatedFeatureID: *SamplingFeatureID",TEXT(MATCH(INDEX(RelatedFeatures[Second Sampling Feature Code],$A1196),SamplingFeatures[Feature Code],0),"0000"),
", SpatialOffsetID:  ",IF(INDEX(RelatedFeatures[Offset Number],$A1196)="","",CONCATENATE("*SpatialOffsetID",TEXT(INDEX(RelatedFeatures[Offset Number],$A1196),"0000"))),"}")))</f>
        <v>#REF!</v>
      </c>
      <c r="P1196" t="e">
        <f>IF(INDEX(Methods[Method Type],$A1196)="","",
CONCATENATE("  - &amp;MethodID",TEXT($A1196,"0000"),
" {","MethodTypeCV:  ",CHAR(34),INDEX(Methods[Method Type],$A1196),CHAR(34),
", MethodCode:  ",CHAR(34),INDEX(Methods[Method Code],$A1196),CHAR(34),
", MethodName:  ",CHAR(34),INDEX(Methods[Method Name],$A1196),CHAR(34),
", MethodDescription:  ",CHAR(34),INDEX(Methods[Method Description],$A1196),CHAR(34),
", MethodLink:  ",CHAR(34),INDEX(Methods[Method Link],$A1196),CHAR(34),
", OrganizationID: *OrganizationID",TEXT(MATCH(INDEX(Methods[Organization Name],$A1196),Organizations[Organization Name],0),"0000"),"}"))</f>
        <v>#REF!</v>
      </c>
      <c r="Q1196" t="e">
        <f>IF(INDEX(Variables[Variable Type],$A1196)="","",
CONCATENATE("  - &amp;VariableID",TEXT($A1196,"0000"),
" {","VariableTypeCV:  ",CHAR(34),INDEX(Variables[Variable Type],$A1196),CHAR(34),
", VariableCode:  ",CHAR(34),INDEX(Variables[Variable Code],$A1196),CHAR(34),
", VariableNameCV:  ",CHAR(34),INDEX(Variables[Variable Name],$A1196),CHAR(34),
", VariableDefinition:  ",CHAR(34),INDEX(Variables[Variable Definition],$A1196),CHAR(34),
", SpecciationCV:  ",CHAR(34),INDEX(Variables[Speciation],$A1196),CHAR(34),
", NoDataValue:  ",CHAR(34),INDEX(Variables[No Data Value],$A1196),CHAR(34),"}"))</f>
        <v>#REF!</v>
      </c>
    </row>
    <row r="1197" spans="1:17" x14ac:dyDescent="0.25">
      <c r="A1197">
        <v>1194</v>
      </c>
      <c r="D1197" t="e">
        <f>IF(INDEX(People[First Name],$A1197)="","",
CONCATENATE("  - &amp;PersonID",TEXT($A1197,"0000"),
" {","PersonFirstName:  ",CHAR(34),INDEX(People[First Name],$A1197),CHAR(34),
", PersonMiddleName:  ",CHAR(34),INDEX(People[Middle Name],$A1197),CHAR(34),
", PersonLastName:  ",CHAR(34),INDEX(People[Last Name],$A1197),CHAR(34),"}"))</f>
        <v>#REF!</v>
      </c>
      <c r="E1197" t="e">
        <f>IF(INDEX(Organizations[Organization Type '[CV']],$A1197)="","",
CONCATENATE("  - &amp;OrganizationID",TEXT($A1197,"0000"),
" {","OrganizationTypeCV:  ",CHAR(34),INDEX(Organizations[Organization Type '[CV']],$A1197),CHAR(34),
", OrganizationCode:  ",CHAR(34),INDEX(Organizations[Organization Code],$A1197),CHAR(34),
", OrganizationName:  ",CHAR(34),INDEX(Organizations[Organization Name],$A1197),CHAR(34),
", OrganizationDescription:  ",CHAR(34),INDEX(Organizations[Organization Description],$A1197),CHAR(34),
", OrganizationLink:  ",CHAR(34),INDEX(Organizations[Organization Link],$A1197),CHAR(34),"}"))</f>
        <v>#REF!</v>
      </c>
      <c r="F1197" t="e">
        <f>IF(INDEX(People[First Name],$A1197)="","",
CONCATENATE("  - &amp;AffiliationID",TEXT($A1197,"0000"),
" {PersonID: *PersonID",TEXT($A1197,"0000"),
", OrganizationID: *OrganizationID",TEXT(MATCH(INDEX(People[Organization Name],$A1197),Organizations[Organization Name],0),"0000"),
", IsPrimaryOrganizationContact: , AffiliationStartDate: , AffiliationEndDate: , PrimaryPhone: ",
", PrimaryEmail: ",CHAR(34),INDEX(People[Primary Email],$A1197),CHAR(34),
", PrimaryAddress: ",CHAR(34),INDEX(People[Primary Address],$A1197),CHAR(34),
", PersonLink: }"))</f>
        <v>#REF!</v>
      </c>
      <c r="H1197" t="e">
        <f>IF(COUNTA(CitationInformation)=0,"",IF(INDEX(AuthorList[Author Name],$A1197)="","",
CONCATENATE("  - &amp;AuthorListID",TEXT($A1197,"0000"),
"  {CitationID: *CitationID0001",
", PersonID: *PersonID",TEXT(MATCH(INDEX(AuthorList[Author Name],$A1197),People[Full Name],0),"0000"),
", AuthorOrder: ",INDEX(AuthorList[Author Number],$A1197),"}")))</f>
        <v>#REF!</v>
      </c>
      <c r="K1197" t="e">
        <f>IF(INDEX(SamplingFeatures[Feature Code],$A1197)="","",
CONCATENATE("  - &amp;SamplingFeatureID",TEXT($A1197,"0000"),
" {","SamplingFeatureUUID:  ",CHAR(34),INDEX(SamplingFeatures[Sampling Feature UUID],$A1197),CHAR(34),
", SamplingFeatureTypeCV:  ",CHAR(34),INDEX(SamplingFeatures[Sampling Feature Type],$A1197),CHAR(34),
", SamplingFeatureCode:  ",CHAR(34),INDEX(SamplingFeatures[Feature Code],$A1197),CHAR(34),
", SamplingFeatureName:  ",CHAR(34),INDEX(SamplingFeatures[Feature Name],$A1197),CHAR(34),
", SamplingFeatureDescription:  ",CHAR(34),INDEX(SamplingFeatures[Feature Description],$A1197),CHAR(34),
", SamplingFeatureGeotypeCV:  ",CHAR(34),INDEX(SamplingFeatures[Feature Geo Type],$A1197),CHAR(34),
", FeatureGeometry:  ",CHAR(34),INDEX(SamplingFeatures[Feature Geometry],$A1197),CHAR(34),
", Elevation_m:  ",CHAR(34),INDEX(SamplingFeatures[Elevation_m],$A1197),CHAR(34),
", ElevationDatumCV:  ",CHAR(34),ElevationDatum,CHAR(34),"}"))</f>
        <v>#REF!</v>
      </c>
      <c r="L1197" t="e">
        <f>IF(INDEX(SamplingFeatures[Sampling Feature Type],$A1197)&lt;&gt;"Site","",
CONCATENATE("  - &amp;SiteID",TEXT(SUMPRODUCT(--($L$3:$L1196&lt;&gt;"")),"0000"),
" {","SamplingFeatureID:  *SamplingFeatureID",TEXT($A1197,"0000"),
", SiteTypeCV:  ",CHAR(34),INDEX(Sites[Site Type],$A1197),CHAR(34),
", Latitude:  ",INDEX(Sites[Latitude],$A1197),
", Longitude:  ",INDEX(Sites[Longitude],$A1197),
", SRSName:  ",CHAR(34),LatLonDatum,CHAR(34),"}"))</f>
        <v>#REF!</v>
      </c>
      <c r="M1197" t="e">
        <f>IF(INDEX(SamplingFeatures[Sampling Feature Type],$A1197)&lt;&gt;"Specimen","",
CONCATENATE("  - &amp;SpecimenID",TEXT(SUMPRODUCT(--($M$3:$M1196&lt;&gt;"")),"0000"),
" {","SamplingFeatureID:  *SamplingFeatureID",TEXT($A1197,"0000"),
", SpecimenTypeCV:  ",CHAR(34),INDEX(Specimens[Specimen Type],$A1197),CHAR(34),
", SpecimenMediumCV:  ",INDEX(Specimens[Specimen Medium],$A1197),
", IsFieldSpecimen:  ",CHAR(34),INDEX(Specimens[Is Field Specimen?],$A1197),CHAR(34),"}"))</f>
        <v>#REF!</v>
      </c>
      <c r="N1197" t="e">
        <f>IF(COUNTA(SpatialOffsets[])=0,"", IF(INDEX(SpatialOffsets[Spatial Offset Type],$A1197)="","",
CONCATENATE("  - &amp;SpatialOffsetID",TEXT($A1197,"0000"),
" {","SpatialOffsetTypeCV:  ",CHAR(34),INDEX(SpatialOffsets[Spatial Offset Type],$A1197),CHAR(34),
", Offset1Value:  ",INDEX(SpatialOffsets[Offset 1 Value],$A1197),
", Offset1UnitID:  ",CHAR(34),INDEX(SpatialOffsets[Offset 1 Unit],$A1197),CHAR(34),
", Offset2Value:  ",INDEX(SpatialOffsets[Offset 2 Value],$A1197),
", Offset2UnitID:  ",CHAR(34),INDEX(SpatialOffsets[Offset 2 Unit],$A1197),CHAR(34),
", Offset3Value:  ",INDEX(SpatialOffsets[Offset 3 Value],$A1197),
", Offset3UnitID:  ",CHAR(34),INDEX(SpatialOffsets[Offset 3 Unit],$A1197),CHAR(34),,"}")))</f>
        <v>#REF!</v>
      </c>
      <c r="O1197" t="e">
        <f>IF(COUNTA(RelatedFeatures[])=0,"", IF(INDEX(RelatedFeatures[First Sampling Feature Code],$A1197)="","",
CONCATENATE("  - &amp;RelationID",TEXT($A1197,"0000"),
" {","SamplingFeatureID:  *SamplingFeatureID",TEXT(MATCH(INDEX(RelatedFeatures[First Sampling Feature Code],$A1197),SamplingFeatures[Feature Code],0),"0000"),
", RelationshipTypeCV:  ",CHAR(34),INDEX(RelatedFeatures[Relationship Type],$A1197),CHAR(34),
", RelatedFeatureID: *SamplingFeatureID",TEXT(MATCH(INDEX(RelatedFeatures[Second Sampling Feature Code],$A1197),SamplingFeatures[Feature Code],0),"0000"),
", SpatialOffsetID:  ",IF(INDEX(RelatedFeatures[Offset Number],$A1197)="","",CONCATENATE("*SpatialOffsetID",TEXT(INDEX(RelatedFeatures[Offset Number],$A1197),"0000"))),"}")))</f>
        <v>#REF!</v>
      </c>
      <c r="P1197" t="e">
        <f>IF(INDEX(Methods[Method Type],$A1197)="","",
CONCATENATE("  - &amp;MethodID",TEXT($A1197,"0000"),
" {","MethodTypeCV:  ",CHAR(34),INDEX(Methods[Method Type],$A1197),CHAR(34),
", MethodCode:  ",CHAR(34),INDEX(Methods[Method Code],$A1197),CHAR(34),
", MethodName:  ",CHAR(34),INDEX(Methods[Method Name],$A1197),CHAR(34),
", MethodDescription:  ",CHAR(34),INDEX(Methods[Method Description],$A1197),CHAR(34),
", MethodLink:  ",CHAR(34),INDEX(Methods[Method Link],$A1197),CHAR(34),
", OrganizationID: *OrganizationID",TEXT(MATCH(INDEX(Methods[Organization Name],$A1197),Organizations[Organization Name],0),"0000"),"}"))</f>
        <v>#REF!</v>
      </c>
      <c r="Q1197" t="e">
        <f>IF(INDEX(Variables[Variable Type],$A1197)="","",
CONCATENATE("  - &amp;VariableID",TEXT($A1197,"0000"),
" {","VariableTypeCV:  ",CHAR(34),INDEX(Variables[Variable Type],$A1197),CHAR(34),
", VariableCode:  ",CHAR(34),INDEX(Variables[Variable Code],$A1197),CHAR(34),
", VariableNameCV:  ",CHAR(34),INDEX(Variables[Variable Name],$A1197),CHAR(34),
", VariableDefinition:  ",CHAR(34),INDEX(Variables[Variable Definition],$A1197),CHAR(34),
", SpecciationCV:  ",CHAR(34),INDEX(Variables[Speciation],$A1197),CHAR(34),
", NoDataValue:  ",CHAR(34),INDEX(Variables[No Data Value],$A1197),CHAR(34),"}"))</f>
        <v>#REF!</v>
      </c>
    </row>
    <row r="1198" spans="1:17" x14ac:dyDescent="0.25">
      <c r="A1198">
        <v>1195</v>
      </c>
      <c r="D1198" t="e">
        <f>IF(INDEX(People[First Name],$A1198)="","",
CONCATENATE("  - &amp;PersonID",TEXT($A1198,"0000"),
" {","PersonFirstName:  ",CHAR(34),INDEX(People[First Name],$A1198),CHAR(34),
", PersonMiddleName:  ",CHAR(34),INDEX(People[Middle Name],$A1198),CHAR(34),
", PersonLastName:  ",CHAR(34),INDEX(People[Last Name],$A1198),CHAR(34),"}"))</f>
        <v>#REF!</v>
      </c>
      <c r="E1198" t="e">
        <f>IF(INDEX(Organizations[Organization Type '[CV']],$A1198)="","",
CONCATENATE("  - &amp;OrganizationID",TEXT($A1198,"0000"),
" {","OrganizationTypeCV:  ",CHAR(34),INDEX(Organizations[Organization Type '[CV']],$A1198),CHAR(34),
", OrganizationCode:  ",CHAR(34),INDEX(Organizations[Organization Code],$A1198),CHAR(34),
", OrganizationName:  ",CHAR(34),INDEX(Organizations[Organization Name],$A1198),CHAR(34),
", OrganizationDescription:  ",CHAR(34),INDEX(Organizations[Organization Description],$A1198),CHAR(34),
", OrganizationLink:  ",CHAR(34),INDEX(Organizations[Organization Link],$A1198),CHAR(34),"}"))</f>
        <v>#REF!</v>
      </c>
      <c r="F1198" t="e">
        <f>IF(INDEX(People[First Name],$A1198)="","",
CONCATENATE("  - &amp;AffiliationID",TEXT($A1198,"0000"),
" {PersonID: *PersonID",TEXT($A1198,"0000"),
", OrganizationID: *OrganizationID",TEXT(MATCH(INDEX(People[Organization Name],$A1198),Organizations[Organization Name],0),"0000"),
", IsPrimaryOrganizationContact: , AffiliationStartDate: , AffiliationEndDate: , PrimaryPhone: ",
", PrimaryEmail: ",CHAR(34),INDEX(People[Primary Email],$A1198),CHAR(34),
", PrimaryAddress: ",CHAR(34),INDEX(People[Primary Address],$A1198),CHAR(34),
", PersonLink: }"))</f>
        <v>#REF!</v>
      </c>
      <c r="H1198" t="e">
        <f>IF(COUNTA(CitationInformation)=0,"",IF(INDEX(AuthorList[Author Name],$A1198)="","",
CONCATENATE("  - &amp;AuthorListID",TEXT($A1198,"0000"),
"  {CitationID: *CitationID0001",
", PersonID: *PersonID",TEXT(MATCH(INDEX(AuthorList[Author Name],$A1198),People[Full Name],0),"0000"),
", AuthorOrder: ",INDEX(AuthorList[Author Number],$A1198),"}")))</f>
        <v>#REF!</v>
      </c>
      <c r="K1198" t="e">
        <f>IF(INDEX(SamplingFeatures[Feature Code],$A1198)="","",
CONCATENATE("  - &amp;SamplingFeatureID",TEXT($A1198,"0000"),
" {","SamplingFeatureUUID:  ",CHAR(34),INDEX(SamplingFeatures[Sampling Feature UUID],$A1198),CHAR(34),
", SamplingFeatureTypeCV:  ",CHAR(34),INDEX(SamplingFeatures[Sampling Feature Type],$A1198),CHAR(34),
", SamplingFeatureCode:  ",CHAR(34),INDEX(SamplingFeatures[Feature Code],$A1198),CHAR(34),
", SamplingFeatureName:  ",CHAR(34),INDEX(SamplingFeatures[Feature Name],$A1198),CHAR(34),
", SamplingFeatureDescription:  ",CHAR(34),INDEX(SamplingFeatures[Feature Description],$A1198),CHAR(34),
", SamplingFeatureGeotypeCV:  ",CHAR(34),INDEX(SamplingFeatures[Feature Geo Type],$A1198),CHAR(34),
", FeatureGeometry:  ",CHAR(34),INDEX(SamplingFeatures[Feature Geometry],$A1198),CHAR(34),
", Elevation_m:  ",CHAR(34),INDEX(SamplingFeatures[Elevation_m],$A1198),CHAR(34),
", ElevationDatumCV:  ",CHAR(34),ElevationDatum,CHAR(34),"}"))</f>
        <v>#REF!</v>
      </c>
      <c r="L1198" t="e">
        <f>IF(INDEX(SamplingFeatures[Sampling Feature Type],$A1198)&lt;&gt;"Site","",
CONCATENATE("  - &amp;SiteID",TEXT(SUMPRODUCT(--($L$3:$L1197&lt;&gt;"")),"0000"),
" {","SamplingFeatureID:  *SamplingFeatureID",TEXT($A1198,"0000"),
", SiteTypeCV:  ",CHAR(34),INDEX(Sites[Site Type],$A1198),CHAR(34),
", Latitude:  ",INDEX(Sites[Latitude],$A1198),
", Longitude:  ",INDEX(Sites[Longitude],$A1198),
", SRSName:  ",CHAR(34),LatLonDatum,CHAR(34),"}"))</f>
        <v>#REF!</v>
      </c>
      <c r="M1198" t="e">
        <f>IF(INDEX(SamplingFeatures[Sampling Feature Type],$A1198)&lt;&gt;"Specimen","",
CONCATENATE("  - &amp;SpecimenID",TEXT(SUMPRODUCT(--($M$3:$M1197&lt;&gt;"")),"0000"),
" {","SamplingFeatureID:  *SamplingFeatureID",TEXT($A1198,"0000"),
", SpecimenTypeCV:  ",CHAR(34),INDEX(Specimens[Specimen Type],$A1198),CHAR(34),
", SpecimenMediumCV:  ",INDEX(Specimens[Specimen Medium],$A1198),
", IsFieldSpecimen:  ",CHAR(34),INDEX(Specimens[Is Field Specimen?],$A1198),CHAR(34),"}"))</f>
        <v>#REF!</v>
      </c>
      <c r="N1198" t="e">
        <f>IF(COUNTA(SpatialOffsets[])=0,"", IF(INDEX(SpatialOffsets[Spatial Offset Type],$A1198)="","",
CONCATENATE("  - &amp;SpatialOffsetID",TEXT($A1198,"0000"),
" {","SpatialOffsetTypeCV:  ",CHAR(34),INDEX(SpatialOffsets[Spatial Offset Type],$A1198),CHAR(34),
", Offset1Value:  ",INDEX(SpatialOffsets[Offset 1 Value],$A1198),
", Offset1UnitID:  ",CHAR(34),INDEX(SpatialOffsets[Offset 1 Unit],$A1198),CHAR(34),
", Offset2Value:  ",INDEX(SpatialOffsets[Offset 2 Value],$A1198),
", Offset2UnitID:  ",CHAR(34),INDEX(SpatialOffsets[Offset 2 Unit],$A1198),CHAR(34),
", Offset3Value:  ",INDEX(SpatialOffsets[Offset 3 Value],$A1198),
", Offset3UnitID:  ",CHAR(34),INDEX(SpatialOffsets[Offset 3 Unit],$A1198),CHAR(34),,"}")))</f>
        <v>#REF!</v>
      </c>
      <c r="O1198" t="e">
        <f>IF(COUNTA(RelatedFeatures[])=0,"", IF(INDEX(RelatedFeatures[First Sampling Feature Code],$A1198)="","",
CONCATENATE("  - &amp;RelationID",TEXT($A1198,"0000"),
" {","SamplingFeatureID:  *SamplingFeatureID",TEXT(MATCH(INDEX(RelatedFeatures[First Sampling Feature Code],$A1198),SamplingFeatures[Feature Code],0),"0000"),
", RelationshipTypeCV:  ",CHAR(34),INDEX(RelatedFeatures[Relationship Type],$A1198),CHAR(34),
", RelatedFeatureID: *SamplingFeatureID",TEXT(MATCH(INDEX(RelatedFeatures[Second Sampling Feature Code],$A1198),SamplingFeatures[Feature Code],0),"0000"),
", SpatialOffsetID:  ",IF(INDEX(RelatedFeatures[Offset Number],$A1198)="","",CONCATENATE("*SpatialOffsetID",TEXT(INDEX(RelatedFeatures[Offset Number],$A1198),"0000"))),"}")))</f>
        <v>#REF!</v>
      </c>
      <c r="P1198" t="e">
        <f>IF(INDEX(Methods[Method Type],$A1198)="","",
CONCATENATE("  - &amp;MethodID",TEXT($A1198,"0000"),
" {","MethodTypeCV:  ",CHAR(34),INDEX(Methods[Method Type],$A1198),CHAR(34),
", MethodCode:  ",CHAR(34),INDEX(Methods[Method Code],$A1198),CHAR(34),
", MethodName:  ",CHAR(34),INDEX(Methods[Method Name],$A1198),CHAR(34),
", MethodDescription:  ",CHAR(34),INDEX(Methods[Method Description],$A1198),CHAR(34),
", MethodLink:  ",CHAR(34),INDEX(Methods[Method Link],$A1198),CHAR(34),
", OrganizationID: *OrganizationID",TEXT(MATCH(INDEX(Methods[Organization Name],$A1198),Organizations[Organization Name],0),"0000"),"}"))</f>
        <v>#REF!</v>
      </c>
      <c r="Q1198" t="e">
        <f>IF(INDEX(Variables[Variable Type],$A1198)="","",
CONCATENATE("  - &amp;VariableID",TEXT($A1198,"0000"),
" {","VariableTypeCV:  ",CHAR(34),INDEX(Variables[Variable Type],$A1198),CHAR(34),
", VariableCode:  ",CHAR(34),INDEX(Variables[Variable Code],$A1198),CHAR(34),
", VariableNameCV:  ",CHAR(34),INDEX(Variables[Variable Name],$A1198),CHAR(34),
", VariableDefinition:  ",CHAR(34),INDEX(Variables[Variable Definition],$A1198),CHAR(34),
", SpecciationCV:  ",CHAR(34),INDEX(Variables[Speciation],$A1198),CHAR(34),
", NoDataValue:  ",CHAR(34),INDEX(Variables[No Data Value],$A1198),CHAR(34),"}"))</f>
        <v>#REF!</v>
      </c>
    </row>
    <row r="1199" spans="1:17" x14ac:dyDescent="0.25">
      <c r="A1199">
        <v>1196</v>
      </c>
      <c r="D1199" t="e">
        <f>IF(INDEX(People[First Name],$A1199)="","",
CONCATENATE("  - &amp;PersonID",TEXT($A1199,"0000"),
" {","PersonFirstName:  ",CHAR(34),INDEX(People[First Name],$A1199),CHAR(34),
", PersonMiddleName:  ",CHAR(34),INDEX(People[Middle Name],$A1199),CHAR(34),
", PersonLastName:  ",CHAR(34),INDEX(People[Last Name],$A1199),CHAR(34),"}"))</f>
        <v>#REF!</v>
      </c>
      <c r="E1199" t="e">
        <f>IF(INDEX(Organizations[Organization Type '[CV']],$A1199)="","",
CONCATENATE("  - &amp;OrganizationID",TEXT($A1199,"0000"),
" {","OrganizationTypeCV:  ",CHAR(34),INDEX(Organizations[Organization Type '[CV']],$A1199),CHAR(34),
", OrganizationCode:  ",CHAR(34),INDEX(Organizations[Organization Code],$A1199),CHAR(34),
", OrganizationName:  ",CHAR(34),INDEX(Organizations[Organization Name],$A1199),CHAR(34),
", OrganizationDescription:  ",CHAR(34),INDEX(Organizations[Organization Description],$A1199),CHAR(34),
", OrganizationLink:  ",CHAR(34),INDEX(Organizations[Organization Link],$A1199),CHAR(34),"}"))</f>
        <v>#REF!</v>
      </c>
      <c r="F1199" t="e">
        <f>IF(INDEX(People[First Name],$A1199)="","",
CONCATENATE("  - &amp;AffiliationID",TEXT($A1199,"0000"),
" {PersonID: *PersonID",TEXT($A1199,"0000"),
", OrganizationID: *OrganizationID",TEXT(MATCH(INDEX(People[Organization Name],$A1199),Organizations[Organization Name],0),"0000"),
", IsPrimaryOrganizationContact: , AffiliationStartDate: , AffiliationEndDate: , PrimaryPhone: ",
", PrimaryEmail: ",CHAR(34),INDEX(People[Primary Email],$A1199),CHAR(34),
", PrimaryAddress: ",CHAR(34),INDEX(People[Primary Address],$A1199),CHAR(34),
", PersonLink: }"))</f>
        <v>#REF!</v>
      </c>
      <c r="H1199" t="e">
        <f>IF(COUNTA(CitationInformation)=0,"",IF(INDEX(AuthorList[Author Name],$A1199)="","",
CONCATENATE("  - &amp;AuthorListID",TEXT($A1199,"0000"),
"  {CitationID: *CitationID0001",
", PersonID: *PersonID",TEXT(MATCH(INDEX(AuthorList[Author Name],$A1199),People[Full Name],0),"0000"),
", AuthorOrder: ",INDEX(AuthorList[Author Number],$A1199),"}")))</f>
        <v>#REF!</v>
      </c>
      <c r="K1199" t="e">
        <f>IF(INDEX(SamplingFeatures[Feature Code],$A1199)="","",
CONCATENATE("  - &amp;SamplingFeatureID",TEXT($A1199,"0000"),
" {","SamplingFeatureUUID:  ",CHAR(34),INDEX(SamplingFeatures[Sampling Feature UUID],$A1199),CHAR(34),
", SamplingFeatureTypeCV:  ",CHAR(34),INDEX(SamplingFeatures[Sampling Feature Type],$A1199),CHAR(34),
", SamplingFeatureCode:  ",CHAR(34),INDEX(SamplingFeatures[Feature Code],$A1199),CHAR(34),
", SamplingFeatureName:  ",CHAR(34),INDEX(SamplingFeatures[Feature Name],$A1199),CHAR(34),
", SamplingFeatureDescription:  ",CHAR(34),INDEX(SamplingFeatures[Feature Description],$A1199),CHAR(34),
", SamplingFeatureGeotypeCV:  ",CHAR(34),INDEX(SamplingFeatures[Feature Geo Type],$A1199),CHAR(34),
", FeatureGeometry:  ",CHAR(34),INDEX(SamplingFeatures[Feature Geometry],$A1199),CHAR(34),
", Elevation_m:  ",CHAR(34),INDEX(SamplingFeatures[Elevation_m],$A1199),CHAR(34),
", ElevationDatumCV:  ",CHAR(34),ElevationDatum,CHAR(34),"}"))</f>
        <v>#REF!</v>
      </c>
      <c r="L1199" t="e">
        <f>IF(INDEX(SamplingFeatures[Sampling Feature Type],$A1199)&lt;&gt;"Site","",
CONCATENATE("  - &amp;SiteID",TEXT(SUMPRODUCT(--($L$3:$L1198&lt;&gt;"")),"0000"),
" {","SamplingFeatureID:  *SamplingFeatureID",TEXT($A1199,"0000"),
", SiteTypeCV:  ",CHAR(34),INDEX(Sites[Site Type],$A1199),CHAR(34),
", Latitude:  ",INDEX(Sites[Latitude],$A1199),
", Longitude:  ",INDEX(Sites[Longitude],$A1199),
", SRSName:  ",CHAR(34),LatLonDatum,CHAR(34),"}"))</f>
        <v>#REF!</v>
      </c>
      <c r="M1199" t="e">
        <f>IF(INDEX(SamplingFeatures[Sampling Feature Type],$A1199)&lt;&gt;"Specimen","",
CONCATENATE("  - &amp;SpecimenID",TEXT(SUMPRODUCT(--($M$3:$M1198&lt;&gt;"")),"0000"),
" {","SamplingFeatureID:  *SamplingFeatureID",TEXT($A1199,"0000"),
", SpecimenTypeCV:  ",CHAR(34),INDEX(Specimens[Specimen Type],$A1199),CHAR(34),
", SpecimenMediumCV:  ",INDEX(Specimens[Specimen Medium],$A1199),
", IsFieldSpecimen:  ",CHAR(34),INDEX(Specimens[Is Field Specimen?],$A1199),CHAR(34),"}"))</f>
        <v>#REF!</v>
      </c>
      <c r="N1199" t="e">
        <f>IF(COUNTA(SpatialOffsets[])=0,"", IF(INDEX(SpatialOffsets[Spatial Offset Type],$A1199)="","",
CONCATENATE("  - &amp;SpatialOffsetID",TEXT($A1199,"0000"),
" {","SpatialOffsetTypeCV:  ",CHAR(34),INDEX(SpatialOffsets[Spatial Offset Type],$A1199),CHAR(34),
", Offset1Value:  ",INDEX(SpatialOffsets[Offset 1 Value],$A1199),
", Offset1UnitID:  ",CHAR(34),INDEX(SpatialOffsets[Offset 1 Unit],$A1199),CHAR(34),
", Offset2Value:  ",INDEX(SpatialOffsets[Offset 2 Value],$A1199),
", Offset2UnitID:  ",CHAR(34),INDEX(SpatialOffsets[Offset 2 Unit],$A1199),CHAR(34),
", Offset3Value:  ",INDEX(SpatialOffsets[Offset 3 Value],$A1199),
", Offset3UnitID:  ",CHAR(34),INDEX(SpatialOffsets[Offset 3 Unit],$A1199),CHAR(34),,"}")))</f>
        <v>#REF!</v>
      </c>
      <c r="O1199" t="e">
        <f>IF(COUNTA(RelatedFeatures[])=0,"", IF(INDEX(RelatedFeatures[First Sampling Feature Code],$A1199)="","",
CONCATENATE("  - &amp;RelationID",TEXT($A1199,"0000"),
" {","SamplingFeatureID:  *SamplingFeatureID",TEXT(MATCH(INDEX(RelatedFeatures[First Sampling Feature Code],$A1199),SamplingFeatures[Feature Code],0),"0000"),
", RelationshipTypeCV:  ",CHAR(34),INDEX(RelatedFeatures[Relationship Type],$A1199),CHAR(34),
", RelatedFeatureID: *SamplingFeatureID",TEXT(MATCH(INDEX(RelatedFeatures[Second Sampling Feature Code],$A1199),SamplingFeatures[Feature Code],0),"0000"),
", SpatialOffsetID:  ",IF(INDEX(RelatedFeatures[Offset Number],$A1199)="","",CONCATENATE("*SpatialOffsetID",TEXT(INDEX(RelatedFeatures[Offset Number],$A1199),"0000"))),"}")))</f>
        <v>#REF!</v>
      </c>
      <c r="P1199" t="e">
        <f>IF(INDEX(Methods[Method Type],$A1199)="","",
CONCATENATE("  - &amp;MethodID",TEXT($A1199,"0000"),
" {","MethodTypeCV:  ",CHAR(34),INDEX(Methods[Method Type],$A1199),CHAR(34),
", MethodCode:  ",CHAR(34),INDEX(Methods[Method Code],$A1199),CHAR(34),
", MethodName:  ",CHAR(34),INDEX(Methods[Method Name],$A1199),CHAR(34),
", MethodDescription:  ",CHAR(34),INDEX(Methods[Method Description],$A1199),CHAR(34),
", MethodLink:  ",CHAR(34),INDEX(Methods[Method Link],$A1199),CHAR(34),
", OrganizationID: *OrganizationID",TEXT(MATCH(INDEX(Methods[Organization Name],$A1199),Organizations[Organization Name],0),"0000"),"}"))</f>
        <v>#REF!</v>
      </c>
      <c r="Q1199" t="e">
        <f>IF(INDEX(Variables[Variable Type],$A1199)="","",
CONCATENATE("  - &amp;VariableID",TEXT($A1199,"0000"),
" {","VariableTypeCV:  ",CHAR(34),INDEX(Variables[Variable Type],$A1199),CHAR(34),
", VariableCode:  ",CHAR(34),INDEX(Variables[Variable Code],$A1199),CHAR(34),
", VariableNameCV:  ",CHAR(34),INDEX(Variables[Variable Name],$A1199),CHAR(34),
", VariableDefinition:  ",CHAR(34),INDEX(Variables[Variable Definition],$A1199),CHAR(34),
", SpecciationCV:  ",CHAR(34),INDEX(Variables[Speciation],$A1199),CHAR(34),
", NoDataValue:  ",CHAR(34),INDEX(Variables[No Data Value],$A1199),CHAR(34),"}"))</f>
        <v>#REF!</v>
      </c>
    </row>
    <row r="1200" spans="1:17" x14ac:dyDescent="0.25">
      <c r="A1200">
        <v>1197</v>
      </c>
      <c r="D1200" t="e">
        <f>IF(INDEX(People[First Name],$A1200)="","",
CONCATENATE("  - &amp;PersonID",TEXT($A1200,"0000"),
" {","PersonFirstName:  ",CHAR(34),INDEX(People[First Name],$A1200),CHAR(34),
", PersonMiddleName:  ",CHAR(34),INDEX(People[Middle Name],$A1200),CHAR(34),
", PersonLastName:  ",CHAR(34),INDEX(People[Last Name],$A1200),CHAR(34),"}"))</f>
        <v>#REF!</v>
      </c>
      <c r="E1200" t="e">
        <f>IF(INDEX(Organizations[Organization Type '[CV']],$A1200)="","",
CONCATENATE("  - &amp;OrganizationID",TEXT($A1200,"0000"),
" {","OrganizationTypeCV:  ",CHAR(34),INDEX(Organizations[Organization Type '[CV']],$A1200),CHAR(34),
", OrganizationCode:  ",CHAR(34),INDEX(Organizations[Organization Code],$A1200),CHAR(34),
", OrganizationName:  ",CHAR(34),INDEX(Organizations[Organization Name],$A1200),CHAR(34),
", OrganizationDescription:  ",CHAR(34),INDEX(Organizations[Organization Description],$A1200),CHAR(34),
", OrganizationLink:  ",CHAR(34),INDEX(Organizations[Organization Link],$A1200),CHAR(34),"}"))</f>
        <v>#REF!</v>
      </c>
      <c r="F1200" t="e">
        <f>IF(INDEX(People[First Name],$A1200)="","",
CONCATENATE("  - &amp;AffiliationID",TEXT($A1200,"0000"),
" {PersonID: *PersonID",TEXT($A1200,"0000"),
", OrganizationID: *OrganizationID",TEXT(MATCH(INDEX(People[Organization Name],$A1200),Organizations[Organization Name],0),"0000"),
", IsPrimaryOrganizationContact: , AffiliationStartDate: , AffiliationEndDate: , PrimaryPhone: ",
", PrimaryEmail: ",CHAR(34),INDEX(People[Primary Email],$A1200),CHAR(34),
", PrimaryAddress: ",CHAR(34),INDEX(People[Primary Address],$A1200),CHAR(34),
", PersonLink: }"))</f>
        <v>#REF!</v>
      </c>
      <c r="H1200" t="e">
        <f>IF(COUNTA(CitationInformation)=0,"",IF(INDEX(AuthorList[Author Name],$A1200)="","",
CONCATENATE("  - &amp;AuthorListID",TEXT($A1200,"0000"),
"  {CitationID: *CitationID0001",
", PersonID: *PersonID",TEXT(MATCH(INDEX(AuthorList[Author Name],$A1200),People[Full Name],0),"0000"),
", AuthorOrder: ",INDEX(AuthorList[Author Number],$A1200),"}")))</f>
        <v>#REF!</v>
      </c>
      <c r="K1200" t="e">
        <f>IF(INDEX(SamplingFeatures[Feature Code],$A1200)="","",
CONCATENATE("  - &amp;SamplingFeatureID",TEXT($A1200,"0000"),
" {","SamplingFeatureUUID:  ",CHAR(34),INDEX(SamplingFeatures[Sampling Feature UUID],$A1200),CHAR(34),
", SamplingFeatureTypeCV:  ",CHAR(34),INDEX(SamplingFeatures[Sampling Feature Type],$A1200),CHAR(34),
", SamplingFeatureCode:  ",CHAR(34),INDEX(SamplingFeatures[Feature Code],$A1200),CHAR(34),
", SamplingFeatureName:  ",CHAR(34),INDEX(SamplingFeatures[Feature Name],$A1200),CHAR(34),
", SamplingFeatureDescription:  ",CHAR(34),INDEX(SamplingFeatures[Feature Description],$A1200),CHAR(34),
", SamplingFeatureGeotypeCV:  ",CHAR(34),INDEX(SamplingFeatures[Feature Geo Type],$A1200),CHAR(34),
", FeatureGeometry:  ",CHAR(34),INDEX(SamplingFeatures[Feature Geometry],$A1200),CHAR(34),
", Elevation_m:  ",CHAR(34),INDEX(SamplingFeatures[Elevation_m],$A1200),CHAR(34),
", ElevationDatumCV:  ",CHAR(34),ElevationDatum,CHAR(34),"}"))</f>
        <v>#REF!</v>
      </c>
      <c r="L1200" t="e">
        <f>IF(INDEX(SamplingFeatures[Sampling Feature Type],$A1200)&lt;&gt;"Site","",
CONCATENATE("  - &amp;SiteID",TEXT(SUMPRODUCT(--($L$3:$L1199&lt;&gt;"")),"0000"),
" {","SamplingFeatureID:  *SamplingFeatureID",TEXT($A1200,"0000"),
", SiteTypeCV:  ",CHAR(34),INDEX(Sites[Site Type],$A1200),CHAR(34),
", Latitude:  ",INDEX(Sites[Latitude],$A1200),
", Longitude:  ",INDEX(Sites[Longitude],$A1200),
", SRSName:  ",CHAR(34),LatLonDatum,CHAR(34),"}"))</f>
        <v>#REF!</v>
      </c>
      <c r="M1200" t="e">
        <f>IF(INDEX(SamplingFeatures[Sampling Feature Type],$A1200)&lt;&gt;"Specimen","",
CONCATENATE("  - &amp;SpecimenID",TEXT(SUMPRODUCT(--($M$3:$M1199&lt;&gt;"")),"0000"),
" {","SamplingFeatureID:  *SamplingFeatureID",TEXT($A1200,"0000"),
", SpecimenTypeCV:  ",CHAR(34),INDEX(Specimens[Specimen Type],$A1200),CHAR(34),
", SpecimenMediumCV:  ",INDEX(Specimens[Specimen Medium],$A1200),
", IsFieldSpecimen:  ",CHAR(34),INDEX(Specimens[Is Field Specimen?],$A1200),CHAR(34),"}"))</f>
        <v>#REF!</v>
      </c>
      <c r="N1200" t="e">
        <f>IF(COUNTA(SpatialOffsets[])=0,"", IF(INDEX(SpatialOffsets[Spatial Offset Type],$A1200)="","",
CONCATENATE("  - &amp;SpatialOffsetID",TEXT($A1200,"0000"),
" {","SpatialOffsetTypeCV:  ",CHAR(34),INDEX(SpatialOffsets[Spatial Offset Type],$A1200),CHAR(34),
", Offset1Value:  ",INDEX(SpatialOffsets[Offset 1 Value],$A1200),
", Offset1UnitID:  ",CHAR(34),INDEX(SpatialOffsets[Offset 1 Unit],$A1200),CHAR(34),
", Offset2Value:  ",INDEX(SpatialOffsets[Offset 2 Value],$A1200),
", Offset2UnitID:  ",CHAR(34),INDEX(SpatialOffsets[Offset 2 Unit],$A1200),CHAR(34),
", Offset3Value:  ",INDEX(SpatialOffsets[Offset 3 Value],$A1200),
", Offset3UnitID:  ",CHAR(34),INDEX(SpatialOffsets[Offset 3 Unit],$A1200),CHAR(34),,"}")))</f>
        <v>#REF!</v>
      </c>
      <c r="O1200" t="e">
        <f>IF(COUNTA(RelatedFeatures[])=0,"", IF(INDEX(RelatedFeatures[First Sampling Feature Code],$A1200)="","",
CONCATENATE("  - &amp;RelationID",TEXT($A1200,"0000"),
" {","SamplingFeatureID:  *SamplingFeatureID",TEXT(MATCH(INDEX(RelatedFeatures[First Sampling Feature Code],$A1200),SamplingFeatures[Feature Code],0),"0000"),
", RelationshipTypeCV:  ",CHAR(34),INDEX(RelatedFeatures[Relationship Type],$A1200),CHAR(34),
", RelatedFeatureID: *SamplingFeatureID",TEXT(MATCH(INDEX(RelatedFeatures[Second Sampling Feature Code],$A1200),SamplingFeatures[Feature Code],0),"0000"),
", SpatialOffsetID:  ",IF(INDEX(RelatedFeatures[Offset Number],$A1200)="","",CONCATENATE("*SpatialOffsetID",TEXT(INDEX(RelatedFeatures[Offset Number],$A1200),"0000"))),"}")))</f>
        <v>#REF!</v>
      </c>
      <c r="P1200" t="e">
        <f>IF(INDEX(Methods[Method Type],$A1200)="","",
CONCATENATE("  - &amp;MethodID",TEXT($A1200,"0000"),
" {","MethodTypeCV:  ",CHAR(34),INDEX(Methods[Method Type],$A1200),CHAR(34),
", MethodCode:  ",CHAR(34),INDEX(Methods[Method Code],$A1200),CHAR(34),
", MethodName:  ",CHAR(34),INDEX(Methods[Method Name],$A1200),CHAR(34),
", MethodDescription:  ",CHAR(34),INDEX(Methods[Method Description],$A1200),CHAR(34),
", MethodLink:  ",CHAR(34),INDEX(Methods[Method Link],$A1200),CHAR(34),
", OrganizationID: *OrganizationID",TEXT(MATCH(INDEX(Methods[Organization Name],$A1200),Organizations[Organization Name],0),"0000"),"}"))</f>
        <v>#REF!</v>
      </c>
      <c r="Q1200" t="e">
        <f>IF(INDEX(Variables[Variable Type],$A1200)="","",
CONCATENATE("  - &amp;VariableID",TEXT($A1200,"0000"),
" {","VariableTypeCV:  ",CHAR(34),INDEX(Variables[Variable Type],$A1200),CHAR(34),
", VariableCode:  ",CHAR(34),INDEX(Variables[Variable Code],$A1200),CHAR(34),
", VariableNameCV:  ",CHAR(34),INDEX(Variables[Variable Name],$A1200),CHAR(34),
", VariableDefinition:  ",CHAR(34),INDEX(Variables[Variable Definition],$A1200),CHAR(34),
", SpecciationCV:  ",CHAR(34),INDEX(Variables[Speciation],$A1200),CHAR(34),
", NoDataValue:  ",CHAR(34),INDEX(Variables[No Data Value],$A1200),CHAR(34),"}"))</f>
        <v>#REF!</v>
      </c>
    </row>
    <row r="1201" spans="1:17" x14ac:dyDescent="0.25">
      <c r="A1201">
        <v>1198</v>
      </c>
      <c r="D1201" t="e">
        <f>IF(INDEX(People[First Name],$A1201)="","",
CONCATENATE("  - &amp;PersonID",TEXT($A1201,"0000"),
" {","PersonFirstName:  ",CHAR(34),INDEX(People[First Name],$A1201),CHAR(34),
", PersonMiddleName:  ",CHAR(34),INDEX(People[Middle Name],$A1201),CHAR(34),
", PersonLastName:  ",CHAR(34),INDEX(People[Last Name],$A1201),CHAR(34),"}"))</f>
        <v>#REF!</v>
      </c>
      <c r="E1201" t="e">
        <f>IF(INDEX(Organizations[Organization Type '[CV']],$A1201)="","",
CONCATENATE("  - &amp;OrganizationID",TEXT($A1201,"0000"),
" {","OrganizationTypeCV:  ",CHAR(34),INDEX(Organizations[Organization Type '[CV']],$A1201),CHAR(34),
", OrganizationCode:  ",CHAR(34),INDEX(Organizations[Organization Code],$A1201),CHAR(34),
", OrganizationName:  ",CHAR(34),INDEX(Organizations[Organization Name],$A1201),CHAR(34),
", OrganizationDescription:  ",CHAR(34),INDEX(Organizations[Organization Description],$A1201),CHAR(34),
", OrganizationLink:  ",CHAR(34),INDEX(Organizations[Organization Link],$A1201),CHAR(34),"}"))</f>
        <v>#REF!</v>
      </c>
      <c r="F1201" t="e">
        <f>IF(INDEX(People[First Name],$A1201)="","",
CONCATENATE("  - &amp;AffiliationID",TEXT($A1201,"0000"),
" {PersonID: *PersonID",TEXT($A1201,"0000"),
", OrganizationID: *OrganizationID",TEXT(MATCH(INDEX(People[Organization Name],$A1201),Organizations[Organization Name],0),"0000"),
", IsPrimaryOrganizationContact: , AffiliationStartDate: , AffiliationEndDate: , PrimaryPhone: ",
", PrimaryEmail: ",CHAR(34),INDEX(People[Primary Email],$A1201),CHAR(34),
", PrimaryAddress: ",CHAR(34),INDEX(People[Primary Address],$A1201),CHAR(34),
", PersonLink: }"))</f>
        <v>#REF!</v>
      </c>
      <c r="H1201" t="e">
        <f>IF(COUNTA(CitationInformation)=0,"",IF(INDEX(AuthorList[Author Name],$A1201)="","",
CONCATENATE("  - &amp;AuthorListID",TEXT($A1201,"0000"),
"  {CitationID: *CitationID0001",
", PersonID: *PersonID",TEXT(MATCH(INDEX(AuthorList[Author Name],$A1201),People[Full Name],0),"0000"),
", AuthorOrder: ",INDEX(AuthorList[Author Number],$A1201),"}")))</f>
        <v>#REF!</v>
      </c>
      <c r="K1201" t="e">
        <f>IF(INDEX(SamplingFeatures[Feature Code],$A1201)="","",
CONCATENATE("  - &amp;SamplingFeatureID",TEXT($A1201,"0000"),
" {","SamplingFeatureUUID:  ",CHAR(34),INDEX(SamplingFeatures[Sampling Feature UUID],$A1201),CHAR(34),
", SamplingFeatureTypeCV:  ",CHAR(34),INDEX(SamplingFeatures[Sampling Feature Type],$A1201),CHAR(34),
", SamplingFeatureCode:  ",CHAR(34),INDEX(SamplingFeatures[Feature Code],$A1201),CHAR(34),
", SamplingFeatureName:  ",CHAR(34),INDEX(SamplingFeatures[Feature Name],$A1201),CHAR(34),
", SamplingFeatureDescription:  ",CHAR(34),INDEX(SamplingFeatures[Feature Description],$A1201),CHAR(34),
", SamplingFeatureGeotypeCV:  ",CHAR(34),INDEX(SamplingFeatures[Feature Geo Type],$A1201),CHAR(34),
", FeatureGeometry:  ",CHAR(34),INDEX(SamplingFeatures[Feature Geometry],$A1201),CHAR(34),
", Elevation_m:  ",CHAR(34),INDEX(SamplingFeatures[Elevation_m],$A1201),CHAR(34),
", ElevationDatumCV:  ",CHAR(34),ElevationDatum,CHAR(34),"}"))</f>
        <v>#REF!</v>
      </c>
      <c r="L1201" t="e">
        <f>IF(INDEX(SamplingFeatures[Sampling Feature Type],$A1201)&lt;&gt;"Site","",
CONCATENATE("  - &amp;SiteID",TEXT(SUMPRODUCT(--($L$3:$L1200&lt;&gt;"")),"0000"),
" {","SamplingFeatureID:  *SamplingFeatureID",TEXT($A1201,"0000"),
", SiteTypeCV:  ",CHAR(34),INDEX(Sites[Site Type],$A1201),CHAR(34),
", Latitude:  ",INDEX(Sites[Latitude],$A1201),
", Longitude:  ",INDEX(Sites[Longitude],$A1201),
", SRSName:  ",CHAR(34),LatLonDatum,CHAR(34),"}"))</f>
        <v>#REF!</v>
      </c>
      <c r="M1201" t="e">
        <f>IF(INDEX(SamplingFeatures[Sampling Feature Type],$A1201)&lt;&gt;"Specimen","",
CONCATENATE("  - &amp;SpecimenID",TEXT(SUMPRODUCT(--($M$3:$M1200&lt;&gt;"")),"0000"),
" {","SamplingFeatureID:  *SamplingFeatureID",TEXT($A1201,"0000"),
", SpecimenTypeCV:  ",CHAR(34),INDEX(Specimens[Specimen Type],$A1201),CHAR(34),
", SpecimenMediumCV:  ",INDEX(Specimens[Specimen Medium],$A1201),
", IsFieldSpecimen:  ",CHAR(34),INDEX(Specimens[Is Field Specimen?],$A1201),CHAR(34),"}"))</f>
        <v>#REF!</v>
      </c>
      <c r="N1201" t="e">
        <f>IF(COUNTA(SpatialOffsets[])=0,"", IF(INDEX(SpatialOffsets[Spatial Offset Type],$A1201)="","",
CONCATENATE("  - &amp;SpatialOffsetID",TEXT($A1201,"0000"),
" {","SpatialOffsetTypeCV:  ",CHAR(34),INDEX(SpatialOffsets[Spatial Offset Type],$A1201),CHAR(34),
", Offset1Value:  ",INDEX(SpatialOffsets[Offset 1 Value],$A1201),
", Offset1UnitID:  ",CHAR(34),INDEX(SpatialOffsets[Offset 1 Unit],$A1201),CHAR(34),
", Offset2Value:  ",INDEX(SpatialOffsets[Offset 2 Value],$A1201),
", Offset2UnitID:  ",CHAR(34),INDEX(SpatialOffsets[Offset 2 Unit],$A1201),CHAR(34),
", Offset3Value:  ",INDEX(SpatialOffsets[Offset 3 Value],$A1201),
", Offset3UnitID:  ",CHAR(34),INDEX(SpatialOffsets[Offset 3 Unit],$A1201),CHAR(34),,"}")))</f>
        <v>#REF!</v>
      </c>
      <c r="O1201" t="e">
        <f>IF(COUNTA(RelatedFeatures[])=0,"", IF(INDEX(RelatedFeatures[First Sampling Feature Code],$A1201)="","",
CONCATENATE("  - &amp;RelationID",TEXT($A1201,"0000"),
" {","SamplingFeatureID:  *SamplingFeatureID",TEXT(MATCH(INDEX(RelatedFeatures[First Sampling Feature Code],$A1201),SamplingFeatures[Feature Code],0),"0000"),
", RelationshipTypeCV:  ",CHAR(34),INDEX(RelatedFeatures[Relationship Type],$A1201),CHAR(34),
", RelatedFeatureID: *SamplingFeatureID",TEXT(MATCH(INDEX(RelatedFeatures[Second Sampling Feature Code],$A1201),SamplingFeatures[Feature Code],0),"0000"),
", SpatialOffsetID:  ",IF(INDEX(RelatedFeatures[Offset Number],$A1201)="","",CONCATENATE("*SpatialOffsetID",TEXT(INDEX(RelatedFeatures[Offset Number],$A1201),"0000"))),"}")))</f>
        <v>#REF!</v>
      </c>
      <c r="P1201" t="e">
        <f>IF(INDEX(Methods[Method Type],$A1201)="","",
CONCATENATE("  - &amp;MethodID",TEXT($A1201,"0000"),
" {","MethodTypeCV:  ",CHAR(34),INDEX(Methods[Method Type],$A1201),CHAR(34),
", MethodCode:  ",CHAR(34),INDEX(Methods[Method Code],$A1201),CHAR(34),
", MethodName:  ",CHAR(34),INDEX(Methods[Method Name],$A1201),CHAR(34),
", MethodDescription:  ",CHAR(34),INDEX(Methods[Method Description],$A1201),CHAR(34),
", MethodLink:  ",CHAR(34),INDEX(Methods[Method Link],$A1201),CHAR(34),
", OrganizationID: *OrganizationID",TEXT(MATCH(INDEX(Methods[Organization Name],$A1201),Organizations[Organization Name],0),"0000"),"}"))</f>
        <v>#REF!</v>
      </c>
      <c r="Q1201" t="e">
        <f>IF(INDEX(Variables[Variable Type],$A1201)="","",
CONCATENATE("  - &amp;VariableID",TEXT($A1201,"0000"),
" {","VariableTypeCV:  ",CHAR(34),INDEX(Variables[Variable Type],$A1201),CHAR(34),
", VariableCode:  ",CHAR(34),INDEX(Variables[Variable Code],$A1201),CHAR(34),
", VariableNameCV:  ",CHAR(34),INDEX(Variables[Variable Name],$A1201),CHAR(34),
", VariableDefinition:  ",CHAR(34),INDEX(Variables[Variable Definition],$A1201),CHAR(34),
", SpecciationCV:  ",CHAR(34),INDEX(Variables[Speciation],$A1201),CHAR(34),
", NoDataValue:  ",CHAR(34),INDEX(Variables[No Data Value],$A1201),CHAR(34),"}"))</f>
        <v>#REF!</v>
      </c>
    </row>
    <row r="1202" spans="1:17" x14ac:dyDescent="0.25">
      <c r="A1202">
        <v>1199</v>
      </c>
      <c r="D1202" t="e">
        <f>IF(INDEX(People[First Name],$A1202)="","",
CONCATENATE("  - &amp;PersonID",TEXT($A1202,"0000"),
" {","PersonFirstName:  ",CHAR(34),INDEX(People[First Name],$A1202),CHAR(34),
", PersonMiddleName:  ",CHAR(34),INDEX(People[Middle Name],$A1202),CHAR(34),
", PersonLastName:  ",CHAR(34),INDEX(People[Last Name],$A1202),CHAR(34),"}"))</f>
        <v>#REF!</v>
      </c>
      <c r="E1202" t="e">
        <f>IF(INDEX(Organizations[Organization Type '[CV']],$A1202)="","",
CONCATENATE("  - &amp;OrganizationID",TEXT($A1202,"0000"),
" {","OrganizationTypeCV:  ",CHAR(34),INDEX(Organizations[Organization Type '[CV']],$A1202),CHAR(34),
", OrganizationCode:  ",CHAR(34),INDEX(Organizations[Organization Code],$A1202),CHAR(34),
", OrganizationName:  ",CHAR(34),INDEX(Organizations[Organization Name],$A1202),CHAR(34),
", OrganizationDescription:  ",CHAR(34),INDEX(Organizations[Organization Description],$A1202),CHAR(34),
", OrganizationLink:  ",CHAR(34),INDEX(Organizations[Organization Link],$A1202),CHAR(34),"}"))</f>
        <v>#REF!</v>
      </c>
      <c r="F1202" t="e">
        <f>IF(INDEX(People[First Name],$A1202)="","",
CONCATENATE("  - &amp;AffiliationID",TEXT($A1202,"0000"),
" {PersonID: *PersonID",TEXT($A1202,"0000"),
", OrganizationID: *OrganizationID",TEXT(MATCH(INDEX(People[Organization Name],$A1202),Organizations[Organization Name],0),"0000"),
", IsPrimaryOrganizationContact: , AffiliationStartDate: , AffiliationEndDate: , PrimaryPhone: ",
", PrimaryEmail: ",CHAR(34),INDEX(People[Primary Email],$A1202),CHAR(34),
", PrimaryAddress: ",CHAR(34),INDEX(People[Primary Address],$A1202),CHAR(34),
", PersonLink: }"))</f>
        <v>#REF!</v>
      </c>
      <c r="H1202" t="e">
        <f>IF(COUNTA(CitationInformation)=0,"",IF(INDEX(AuthorList[Author Name],$A1202)="","",
CONCATENATE("  - &amp;AuthorListID",TEXT($A1202,"0000"),
"  {CitationID: *CitationID0001",
", PersonID: *PersonID",TEXT(MATCH(INDEX(AuthorList[Author Name],$A1202),People[Full Name],0),"0000"),
", AuthorOrder: ",INDEX(AuthorList[Author Number],$A1202),"}")))</f>
        <v>#REF!</v>
      </c>
      <c r="K1202" t="e">
        <f>IF(INDEX(SamplingFeatures[Feature Code],$A1202)="","",
CONCATENATE("  - &amp;SamplingFeatureID",TEXT($A1202,"0000"),
" {","SamplingFeatureUUID:  ",CHAR(34),INDEX(SamplingFeatures[Sampling Feature UUID],$A1202),CHAR(34),
", SamplingFeatureTypeCV:  ",CHAR(34),INDEX(SamplingFeatures[Sampling Feature Type],$A1202),CHAR(34),
", SamplingFeatureCode:  ",CHAR(34),INDEX(SamplingFeatures[Feature Code],$A1202),CHAR(34),
", SamplingFeatureName:  ",CHAR(34),INDEX(SamplingFeatures[Feature Name],$A1202),CHAR(34),
", SamplingFeatureDescription:  ",CHAR(34),INDEX(SamplingFeatures[Feature Description],$A1202),CHAR(34),
", SamplingFeatureGeotypeCV:  ",CHAR(34),INDEX(SamplingFeatures[Feature Geo Type],$A1202),CHAR(34),
", FeatureGeometry:  ",CHAR(34),INDEX(SamplingFeatures[Feature Geometry],$A1202),CHAR(34),
", Elevation_m:  ",CHAR(34),INDEX(SamplingFeatures[Elevation_m],$A1202),CHAR(34),
", ElevationDatumCV:  ",CHAR(34),ElevationDatum,CHAR(34),"}"))</f>
        <v>#REF!</v>
      </c>
      <c r="L1202" t="e">
        <f>IF(INDEX(SamplingFeatures[Sampling Feature Type],$A1202)&lt;&gt;"Site","",
CONCATENATE("  - &amp;SiteID",TEXT(SUMPRODUCT(--($L$3:$L1201&lt;&gt;"")),"0000"),
" {","SamplingFeatureID:  *SamplingFeatureID",TEXT($A1202,"0000"),
", SiteTypeCV:  ",CHAR(34),INDEX(Sites[Site Type],$A1202),CHAR(34),
", Latitude:  ",INDEX(Sites[Latitude],$A1202),
", Longitude:  ",INDEX(Sites[Longitude],$A1202),
", SRSName:  ",CHAR(34),LatLonDatum,CHAR(34),"}"))</f>
        <v>#REF!</v>
      </c>
      <c r="M1202" t="e">
        <f>IF(INDEX(SamplingFeatures[Sampling Feature Type],$A1202)&lt;&gt;"Specimen","",
CONCATENATE("  - &amp;SpecimenID",TEXT(SUMPRODUCT(--($M$3:$M1201&lt;&gt;"")),"0000"),
" {","SamplingFeatureID:  *SamplingFeatureID",TEXT($A1202,"0000"),
", SpecimenTypeCV:  ",CHAR(34),INDEX(Specimens[Specimen Type],$A1202),CHAR(34),
", SpecimenMediumCV:  ",INDEX(Specimens[Specimen Medium],$A1202),
", IsFieldSpecimen:  ",CHAR(34),INDEX(Specimens[Is Field Specimen?],$A1202),CHAR(34),"}"))</f>
        <v>#REF!</v>
      </c>
      <c r="N1202" t="e">
        <f>IF(COUNTA(SpatialOffsets[])=0,"", IF(INDEX(SpatialOffsets[Spatial Offset Type],$A1202)="","",
CONCATENATE("  - &amp;SpatialOffsetID",TEXT($A1202,"0000"),
" {","SpatialOffsetTypeCV:  ",CHAR(34),INDEX(SpatialOffsets[Spatial Offset Type],$A1202),CHAR(34),
", Offset1Value:  ",INDEX(SpatialOffsets[Offset 1 Value],$A1202),
", Offset1UnitID:  ",CHAR(34),INDEX(SpatialOffsets[Offset 1 Unit],$A1202),CHAR(34),
", Offset2Value:  ",INDEX(SpatialOffsets[Offset 2 Value],$A1202),
", Offset2UnitID:  ",CHAR(34),INDEX(SpatialOffsets[Offset 2 Unit],$A1202),CHAR(34),
", Offset3Value:  ",INDEX(SpatialOffsets[Offset 3 Value],$A1202),
", Offset3UnitID:  ",CHAR(34),INDEX(SpatialOffsets[Offset 3 Unit],$A1202),CHAR(34),,"}")))</f>
        <v>#REF!</v>
      </c>
      <c r="O1202" t="e">
        <f>IF(COUNTA(RelatedFeatures[])=0,"", IF(INDEX(RelatedFeatures[First Sampling Feature Code],$A1202)="","",
CONCATENATE("  - &amp;RelationID",TEXT($A1202,"0000"),
" {","SamplingFeatureID:  *SamplingFeatureID",TEXT(MATCH(INDEX(RelatedFeatures[First Sampling Feature Code],$A1202),SamplingFeatures[Feature Code],0),"0000"),
", RelationshipTypeCV:  ",CHAR(34),INDEX(RelatedFeatures[Relationship Type],$A1202),CHAR(34),
", RelatedFeatureID: *SamplingFeatureID",TEXT(MATCH(INDEX(RelatedFeatures[Second Sampling Feature Code],$A1202),SamplingFeatures[Feature Code],0),"0000"),
", SpatialOffsetID:  ",IF(INDEX(RelatedFeatures[Offset Number],$A1202)="","",CONCATENATE("*SpatialOffsetID",TEXT(INDEX(RelatedFeatures[Offset Number],$A1202),"0000"))),"}")))</f>
        <v>#REF!</v>
      </c>
      <c r="P1202" t="e">
        <f>IF(INDEX(Methods[Method Type],$A1202)="","",
CONCATENATE("  - &amp;MethodID",TEXT($A1202,"0000"),
" {","MethodTypeCV:  ",CHAR(34),INDEX(Methods[Method Type],$A1202),CHAR(34),
", MethodCode:  ",CHAR(34),INDEX(Methods[Method Code],$A1202),CHAR(34),
", MethodName:  ",CHAR(34),INDEX(Methods[Method Name],$A1202),CHAR(34),
", MethodDescription:  ",CHAR(34),INDEX(Methods[Method Description],$A1202),CHAR(34),
", MethodLink:  ",CHAR(34),INDEX(Methods[Method Link],$A1202),CHAR(34),
", OrganizationID: *OrganizationID",TEXT(MATCH(INDEX(Methods[Organization Name],$A1202),Organizations[Organization Name],0),"0000"),"}"))</f>
        <v>#REF!</v>
      </c>
      <c r="Q1202" t="e">
        <f>IF(INDEX(Variables[Variable Type],$A1202)="","",
CONCATENATE("  - &amp;VariableID",TEXT($A1202,"0000"),
" {","VariableTypeCV:  ",CHAR(34),INDEX(Variables[Variable Type],$A1202),CHAR(34),
", VariableCode:  ",CHAR(34),INDEX(Variables[Variable Code],$A1202),CHAR(34),
", VariableNameCV:  ",CHAR(34),INDEX(Variables[Variable Name],$A1202),CHAR(34),
", VariableDefinition:  ",CHAR(34),INDEX(Variables[Variable Definition],$A1202),CHAR(34),
", SpecciationCV:  ",CHAR(34),INDEX(Variables[Speciation],$A1202),CHAR(34),
", NoDataValue:  ",CHAR(34),INDEX(Variables[No Data Value],$A1202),CHAR(34),"}"))</f>
        <v>#REF!</v>
      </c>
    </row>
    <row r="1203" spans="1:17" x14ac:dyDescent="0.25">
      <c r="A1203">
        <v>1200</v>
      </c>
      <c r="D1203" t="e">
        <f>IF(INDEX(People[First Name],$A1203)="","",
CONCATENATE("  - &amp;PersonID",TEXT($A1203,"0000"),
" {","PersonFirstName:  ",CHAR(34),INDEX(People[First Name],$A1203),CHAR(34),
", PersonMiddleName:  ",CHAR(34),INDEX(People[Middle Name],$A1203),CHAR(34),
", PersonLastName:  ",CHAR(34),INDEX(People[Last Name],$A1203),CHAR(34),"}"))</f>
        <v>#REF!</v>
      </c>
      <c r="E1203" t="e">
        <f>IF(INDEX(Organizations[Organization Type '[CV']],$A1203)="","",
CONCATENATE("  - &amp;OrganizationID",TEXT($A1203,"0000"),
" {","OrganizationTypeCV:  ",CHAR(34),INDEX(Organizations[Organization Type '[CV']],$A1203),CHAR(34),
", OrganizationCode:  ",CHAR(34),INDEX(Organizations[Organization Code],$A1203),CHAR(34),
", OrganizationName:  ",CHAR(34),INDEX(Organizations[Organization Name],$A1203),CHAR(34),
", OrganizationDescription:  ",CHAR(34),INDEX(Organizations[Organization Description],$A1203),CHAR(34),
", OrganizationLink:  ",CHAR(34),INDEX(Organizations[Organization Link],$A1203),CHAR(34),"}"))</f>
        <v>#REF!</v>
      </c>
      <c r="F1203" t="e">
        <f>IF(INDEX(People[First Name],$A1203)="","",
CONCATENATE("  - &amp;AffiliationID",TEXT($A1203,"0000"),
" {PersonID: *PersonID",TEXT($A1203,"0000"),
", OrganizationID: *OrganizationID",TEXT(MATCH(INDEX(People[Organization Name],$A1203),Organizations[Organization Name],0),"0000"),
", IsPrimaryOrganizationContact: , AffiliationStartDate: , AffiliationEndDate: , PrimaryPhone: ",
", PrimaryEmail: ",CHAR(34),INDEX(People[Primary Email],$A1203),CHAR(34),
", PrimaryAddress: ",CHAR(34),INDEX(People[Primary Address],$A1203),CHAR(34),
", PersonLink: }"))</f>
        <v>#REF!</v>
      </c>
      <c r="H1203" t="e">
        <f>IF(COUNTA(CitationInformation)=0,"",IF(INDEX(AuthorList[Author Name],$A1203)="","",
CONCATENATE("  - &amp;AuthorListID",TEXT($A1203,"0000"),
"  {CitationID: *CitationID0001",
", PersonID: *PersonID",TEXT(MATCH(INDEX(AuthorList[Author Name],$A1203),People[Full Name],0),"0000"),
", AuthorOrder: ",INDEX(AuthorList[Author Number],$A1203),"}")))</f>
        <v>#REF!</v>
      </c>
      <c r="K1203" t="e">
        <f>IF(INDEX(SamplingFeatures[Feature Code],$A1203)="","",
CONCATENATE("  - &amp;SamplingFeatureID",TEXT($A1203,"0000"),
" {","SamplingFeatureUUID:  ",CHAR(34),INDEX(SamplingFeatures[Sampling Feature UUID],$A1203),CHAR(34),
", SamplingFeatureTypeCV:  ",CHAR(34),INDEX(SamplingFeatures[Sampling Feature Type],$A1203),CHAR(34),
", SamplingFeatureCode:  ",CHAR(34),INDEX(SamplingFeatures[Feature Code],$A1203),CHAR(34),
", SamplingFeatureName:  ",CHAR(34),INDEX(SamplingFeatures[Feature Name],$A1203),CHAR(34),
", SamplingFeatureDescription:  ",CHAR(34),INDEX(SamplingFeatures[Feature Description],$A1203),CHAR(34),
", SamplingFeatureGeotypeCV:  ",CHAR(34),INDEX(SamplingFeatures[Feature Geo Type],$A1203),CHAR(34),
", FeatureGeometry:  ",CHAR(34),INDEX(SamplingFeatures[Feature Geometry],$A1203),CHAR(34),
", Elevation_m:  ",CHAR(34),INDEX(SamplingFeatures[Elevation_m],$A1203),CHAR(34),
", ElevationDatumCV:  ",CHAR(34),ElevationDatum,CHAR(34),"}"))</f>
        <v>#REF!</v>
      </c>
      <c r="L1203" t="e">
        <f>IF(INDEX(SamplingFeatures[Sampling Feature Type],$A1203)&lt;&gt;"Site","",
CONCATENATE("  - &amp;SiteID",TEXT(SUMPRODUCT(--($L$3:$L1202&lt;&gt;"")),"0000"),
" {","SamplingFeatureID:  *SamplingFeatureID",TEXT($A1203,"0000"),
", SiteTypeCV:  ",CHAR(34),INDEX(Sites[Site Type],$A1203),CHAR(34),
", Latitude:  ",INDEX(Sites[Latitude],$A1203),
", Longitude:  ",INDEX(Sites[Longitude],$A1203),
", SRSName:  ",CHAR(34),LatLonDatum,CHAR(34),"}"))</f>
        <v>#REF!</v>
      </c>
      <c r="M1203" t="e">
        <f>IF(INDEX(SamplingFeatures[Sampling Feature Type],$A1203)&lt;&gt;"Specimen","",
CONCATENATE("  - &amp;SpecimenID",TEXT(SUMPRODUCT(--($M$3:$M1202&lt;&gt;"")),"0000"),
" {","SamplingFeatureID:  *SamplingFeatureID",TEXT($A1203,"0000"),
", SpecimenTypeCV:  ",CHAR(34),INDEX(Specimens[Specimen Type],$A1203),CHAR(34),
", SpecimenMediumCV:  ",INDEX(Specimens[Specimen Medium],$A1203),
", IsFieldSpecimen:  ",CHAR(34),INDEX(Specimens[Is Field Specimen?],$A1203),CHAR(34),"}"))</f>
        <v>#REF!</v>
      </c>
      <c r="N1203" t="e">
        <f>IF(COUNTA(SpatialOffsets[])=0,"", IF(INDEX(SpatialOffsets[Spatial Offset Type],$A1203)="","",
CONCATENATE("  - &amp;SpatialOffsetID",TEXT($A1203,"0000"),
" {","SpatialOffsetTypeCV:  ",CHAR(34),INDEX(SpatialOffsets[Spatial Offset Type],$A1203),CHAR(34),
", Offset1Value:  ",INDEX(SpatialOffsets[Offset 1 Value],$A1203),
", Offset1UnitID:  ",CHAR(34),INDEX(SpatialOffsets[Offset 1 Unit],$A1203),CHAR(34),
", Offset2Value:  ",INDEX(SpatialOffsets[Offset 2 Value],$A1203),
", Offset2UnitID:  ",CHAR(34),INDEX(SpatialOffsets[Offset 2 Unit],$A1203),CHAR(34),
", Offset3Value:  ",INDEX(SpatialOffsets[Offset 3 Value],$A1203),
", Offset3UnitID:  ",CHAR(34),INDEX(SpatialOffsets[Offset 3 Unit],$A1203),CHAR(34),,"}")))</f>
        <v>#REF!</v>
      </c>
      <c r="O1203" t="e">
        <f>IF(COUNTA(RelatedFeatures[])=0,"", IF(INDEX(RelatedFeatures[First Sampling Feature Code],$A1203)="","",
CONCATENATE("  - &amp;RelationID",TEXT($A1203,"0000"),
" {","SamplingFeatureID:  *SamplingFeatureID",TEXT(MATCH(INDEX(RelatedFeatures[First Sampling Feature Code],$A1203),SamplingFeatures[Feature Code],0),"0000"),
", RelationshipTypeCV:  ",CHAR(34),INDEX(RelatedFeatures[Relationship Type],$A1203),CHAR(34),
", RelatedFeatureID: *SamplingFeatureID",TEXT(MATCH(INDEX(RelatedFeatures[Second Sampling Feature Code],$A1203),SamplingFeatures[Feature Code],0),"0000"),
", SpatialOffsetID:  ",IF(INDEX(RelatedFeatures[Offset Number],$A1203)="","",CONCATENATE("*SpatialOffsetID",TEXT(INDEX(RelatedFeatures[Offset Number],$A1203),"0000"))),"}")))</f>
        <v>#REF!</v>
      </c>
      <c r="P1203" t="e">
        <f>IF(INDEX(Methods[Method Type],$A1203)="","",
CONCATENATE("  - &amp;MethodID",TEXT($A1203,"0000"),
" {","MethodTypeCV:  ",CHAR(34),INDEX(Methods[Method Type],$A1203),CHAR(34),
", MethodCode:  ",CHAR(34),INDEX(Methods[Method Code],$A1203),CHAR(34),
", MethodName:  ",CHAR(34),INDEX(Methods[Method Name],$A1203),CHAR(34),
", MethodDescription:  ",CHAR(34),INDEX(Methods[Method Description],$A1203),CHAR(34),
", MethodLink:  ",CHAR(34),INDEX(Methods[Method Link],$A1203),CHAR(34),
", OrganizationID: *OrganizationID",TEXT(MATCH(INDEX(Methods[Organization Name],$A1203),Organizations[Organization Name],0),"0000"),"}"))</f>
        <v>#REF!</v>
      </c>
      <c r="Q1203" t="e">
        <f>IF(INDEX(Variables[Variable Type],$A1203)="","",
CONCATENATE("  - &amp;VariableID",TEXT($A1203,"0000"),
" {","VariableTypeCV:  ",CHAR(34),INDEX(Variables[Variable Type],$A1203),CHAR(34),
", VariableCode:  ",CHAR(34),INDEX(Variables[Variable Code],$A1203),CHAR(34),
", VariableNameCV:  ",CHAR(34),INDEX(Variables[Variable Name],$A1203),CHAR(34),
", VariableDefinition:  ",CHAR(34),INDEX(Variables[Variable Definition],$A1203),CHAR(34),
", SpecciationCV:  ",CHAR(34),INDEX(Variables[Speciation],$A1203),CHAR(34),
", NoDataValue:  ",CHAR(34),INDEX(Variables[No Data Value],$A1203),CHAR(34),"}"))</f>
        <v>#REF!</v>
      </c>
    </row>
    <row r="1204" spans="1:17" x14ac:dyDescent="0.25">
      <c r="A1204">
        <v>1201</v>
      </c>
      <c r="D1204" t="e">
        <f>IF(INDEX(People[First Name],$A1204)="","",
CONCATENATE("  - &amp;PersonID",TEXT($A1204,"0000"),
" {","PersonFirstName:  ",CHAR(34),INDEX(People[First Name],$A1204),CHAR(34),
", PersonMiddleName:  ",CHAR(34),INDEX(People[Middle Name],$A1204),CHAR(34),
", PersonLastName:  ",CHAR(34),INDEX(People[Last Name],$A1204),CHAR(34),"}"))</f>
        <v>#REF!</v>
      </c>
      <c r="E1204" t="e">
        <f>IF(INDEX(Organizations[Organization Type '[CV']],$A1204)="","",
CONCATENATE("  - &amp;OrganizationID",TEXT($A1204,"0000"),
" {","OrganizationTypeCV:  ",CHAR(34),INDEX(Organizations[Organization Type '[CV']],$A1204),CHAR(34),
", OrganizationCode:  ",CHAR(34),INDEX(Organizations[Organization Code],$A1204),CHAR(34),
", OrganizationName:  ",CHAR(34),INDEX(Organizations[Organization Name],$A1204),CHAR(34),
", OrganizationDescription:  ",CHAR(34),INDEX(Organizations[Organization Description],$A1204),CHAR(34),
", OrganizationLink:  ",CHAR(34),INDEX(Organizations[Organization Link],$A1204),CHAR(34),"}"))</f>
        <v>#REF!</v>
      </c>
      <c r="F1204" t="e">
        <f>IF(INDEX(People[First Name],$A1204)="","",
CONCATENATE("  - &amp;AffiliationID",TEXT($A1204,"0000"),
" {PersonID: *PersonID",TEXT($A1204,"0000"),
", OrganizationID: *OrganizationID",TEXT(MATCH(INDEX(People[Organization Name],$A1204),Organizations[Organization Name],0),"0000"),
", IsPrimaryOrganizationContact: , AffiliationStartDate: , AffiliationEndDate: , PrimaryPhone: ",
", PrimaryEmail: ",CHAR(34),INDEX(People[Primary Email],$A1204),CHAR(34),
", PrimaryAddress: ",CHAR(34),INDEX(People[Primary Address],$A1204),CHAR(34),
", PersonLink: }"))</f>
        <v>#REF!</v>
      </c>
      <c r="H1204" t="e">
        <f>IF(COUNTA(CitationInformation)=0,"",IF(INDEX(AuthorList[Author Name],$A1204)="","",
CONCATENATE("  - &amp;AuthorListID",TEXT($A1204,"0000"),
"  {CitationID: *CitationID0001",
", PersonID: *PersonID",TEXT(MATCH(INDEX(AuthorList[Author Name],$A1204),People[Full Name],0),"0000"),
", AuthorOrder: ",INDEX(AuthorList[Author Number],$A1204),"}")))</f>
        <v>#REF!</v>
      </c>
      <c r="K1204" t="e">
        <f>IF(INDEX(SamplingFeatures[Feature Code],$A1204)="","",
CONCATENATE("  - &amp;SamplingFeatureID",TEXT($A1204,"0000"),
" {","SamplingFeatureUUID:  ",CHAR(34),INDEX(SamplingFeatures[Sampling Feature UUID],$A1204),CHAR(34),
", SamplingFeatureTypeCV:  ",CHAR(34),INDEX(SamplingFeatures[Sampling Feature Type],$A1204),CHAR(34),
", SamplingFeatureCode:  ",CHAR(34),INDEX(SamplingFeatures[Feature Code],$A1204),CHAR(34),
", SamplingFeatureName:  ",CHAR(34),INDEX(SamplingFeatures[Feature Name],$A1204),CHAR(34),
", SamplingFeatureDescription:  ",CHAR(34),INDEX(SamplingFeatures[Feature Description],$A1204),CHAR(34),
", SamplingFeatureGeotypeCV:  ",CHAR(34),INDEX(SamplingFeatures[Feature Geo Type],$A1204),CHAR(34),
", FeatureGeometry:  ",CHAR(34),INDEX(SamplingFeatures[Feature Geometry],$A1204),CHAR(34),
", Elevation_m:  ",CHAR(34),INDEX(SamplingFeatures[Elevation_m],$A1204),CHAR(34),
", ElevationDatumCV:  ",CHAR(34),ElevationDatum,CHAR(34),"}"))</f>
        <v>#REF!</v>
      </c>
      <c r="L1204" t="e">
        <f>IF(INDEX(SamplingFeatures[Sampling Feature Type],$A1204)&lt;&gt;"Site","",
CONCATENATE("  - &amp;SiteID",TEXT(SUMPRODUCT(--($L$3:$L1203&lt;&gt;"")),"0000"),
" {","SamplingFeatureID:  *SamplingFeatureID",TEXT($A1204,"0000"),
", SiteTypeCV:  ",CHAR(34),INDEX(Sites[Site Type],$A1204),CHAR(34),
", Latitude:  ",INDEX(Sites[Latitude],$A1204),
", Longitude:  ",INDEX(Sites[Longitude],$A1204),
", SRSName:  ",CHAR(34),LatLonDatum,CHAR(34),"}"))</f>
        <v>#REF!</v>
      </c>
      <c r="M1204" t="e">
        <f>IF(INDEX(SamplingFeatures[Sampling Feature Type],$A1204)&lt;&gt;"Specimen","",
CONCATENATE("  - &amp;SpecimenID",TEXT(SUMPRODUCT(--($M$3:$M1203&lt;&gt;"")),"0000"),
" {","SamplingFeatureID:  *SamplingFeatureID",TEXT($A1204,"0000"),
", SpecimenTypeCV:  ",CHAR(34),INDEX(Specimens[Specimen Type],$A1204),CHAR(34),
", SpecimenMediumCV:  ",INDEX(Specimens[Specimen Medium],$A1204),
", IsFieldSpecimen:  ",CHAR(34),INDEX(Specimens[Is Field Specimen?],$A1204),CHAR(34),"}"))</f>
        <v>#REF!</v>
      </c>
      <c r="N1204" t="e">
        <f>IF(COUNTA(SpatialOffsets[])=0,"", IF(INDEX(SpatialOffsets[Spatial Offset Type],$A1204)="","",
CONCATENATE("  - &amp;SpatialOffsetID",TEXT($A1204,"0000"),
" {","SpatialOffsetTypeCV:  ",CHAR(34),INDEX(SpatialOffsets[Spatial Offset Type],$A1204),CHAR(34),
", Offset1Value:  ",INDEX(SpatialOffsets[Offset 1 Value],$A1204),
", Offset1UnitID:  ",CHAR(34),INDEX(SpatialOffsets[Offset 1 Unit],$A1204),CHAR(34),
", Offset2Value:  ",INDEX(SpatialOffsets[Offset 2 Value],$A1204),
", Offset2UnitID:  ",CHAR(34),INDEX(SpatialOffsets[Offset 2 Unit],$A1204),CHAR(34),
", Offset3Value:  ",INDEX(SpatialOffsets[Offset 3 Value],$A1204),
", Offset3UnitID:  ",CHAR(34),INDEX(SpatialOffsets[Offset 3 Unit],$A1204),CHAR(34),,"}")))</f>
        <v>#REF!</v>
      </c>
      <c r="O1204" t="e">
        <f>IF(COUNTA(RelatedFeatures[])=0,"", IF(INDEX(RelatedFeatures[First Sampling Feature Code],$A1204)="","",
CONCATENATE("  - &amp;RelationID",TEXT($A1204,"0000"),
" {","SamplingFeatureID:  *SamplingFeatureID",TEXT(MATCH(INDEX(RelatedFeatures[First Sampling Feature Code],$A1204),SamplingFeatures[Feature Code],0),"0000"),
", RelationshipTypeCV:  ",CHAR(34),INDEX(RelatedFeatures[Relationship Type],$A1204),CHAR(34),
", RelatedFeatureID: *SamplingFeatureID",TEXT(MATCH(INDEX(RelatedFeatures[Second Sampling Feature Code],$A1204),SamplingFeatures[Feature Code],0),"0000"),
", SpatialOffsetID:  ",IF(INDEX(RelatedFeatures[Offset Number],$A1204)="","",CONCATENATE("*SpatialOffsetID",TEXT(INDEX(RelatedFeatures[Offset Number],$A1204),"0000"))),"}")))</f>
        <v>#REF!</v>
      </c>
      <c r="P1204" t="e">
        <f>IF(INDEX(Methods[Method Type],$A1204)="","",
CONCATENATE("  - &amp;MethodID",TEXT($A1204,"0000"),
" {","MethodTypeCV:  ",CHAR(34),INDEX(Methods[Method Type],$A1204),CHAR(34),
", MethodCode:  ",CHAR(34),INDEX(Methods[Method Code],$A1204),CHAR(34),
", MethodName:  ",CHAR(34),INDEX(Methods[Method Name],$A1204),CHAR(34),
", MethodDescription:  ",CHAR(34),INDEX(Methods[Method Description],$A1204),CHAR(34),
", MethodLink:  ",CHAR(34),INDEX(Methods[Method Link],$A1204),CHAR(34),
", OrganizationID: *OrganizationID",TEXT(MATCH(INDEX(Methods[Organization Name],$A1204),Organizations[Organization Name],0),"0000"),"}"))</f>
        <v>#REF!</v>
      </c>
      <c r="Q1204" t="e">
        <f>IF(INDEX(Variables[Variable Type],$A1204)="","",
CONCATENATE("  - &amp;VariableID",TEXT($A1204,"0000"),
" {","VariableTypeCV:  ",CHAR(34),INDEX(Variables[Variable Type],$A1204),CHAR(34),
", VariableCode:  ",CHAR(34),INDEX(Variables[Variable Code],$A1204),CHAR(34),
", VariableNameCV:  ",CHAR(34),INDEX(Variables[Variable Name],$A1204),CHAR(34),
", VariableDefinition:  ",CHAR(34),INDEX(Variables[Variable Definition],$A1204),CHAR(34),
", SpecciationCV:  ",CHAR(34),INDEX(Variables[Speciation],$A1204),CHAR(34),
", NoDataValue:  ",CHAR(34),INDEX(Variables[No Data Value],$A1204),CHAR(34),"}"))</f>
        <v>#REF!</v>
      </c>
    </row>
    <row r="1205" spans="1:17" x14ac:dyDescent="0.25">
      <c r="A1205">
        <v>1202</v>
      </c>
      <c r="D1205" t="e">
        <f>IF(INDEX(People[First Name],$A1205)="","",
CONCATENATE("  - &amp;PersonID",TEXT($A1205,"0000"),
" {","PersonFirstName:  ",CHAR(34),INDEX(People[First Name],$A1205),CHAR(34),
", PersonMiddleName:  ",CHAR(34),INDEX(People[Middle Name],$A1205),CHAR(34),
", PersonLastName:  ",CHAR(34),INDEX(People[Last Name],$A1205),CHAR(34),"}"))</f>
        <v>#REF!</v>
      </c>
      <c r="E1205" t="e">
        <f>IF(INDEX(Organizations[Organization Type '[CV']],$A1205)="","",
CONCATENATE("  - &amp;OrganizationID",TEXT($A1205,"0000"),
" {","OrganizationTypeCV:  ",CHAR(34),INDEX(Organizations[Organization Type '[CV']],$A1205),CHAR(34),
", OrganizationCode:  ",CHAR(34),INDEX(Organizations[Organization Code],$A1205),CHAR(34),
", OrganizationName:  ",CHAR(34),INDEX(Organizations[Organization Name],$A1205),CHAR(34),
", OrganizationDescription:  ",CHAR(34),INDEX(Organizations[Organization Description],$A1205),CHAR(34),
", OrganizationLink:  ",CHAR(34),INDEX(Organizations[Organization Link],$A1205),CHAR(34),"}"))</f>
        <v>#REF!</v>
      </c>
      <c r="F1205" t="e">
        <f>IF(INDEX(People[First Name],$A1205)="","",
CONCATENATE("  - &amp;AffiliationID",TEXT($A1205,"0000"),
" {PersonID: *PersonID",TEXT($A1205,"0000"),
", OrganizationID: *OrganizationID",TEXT(MATCH(INDEX(People[Organization Name],$A1205),Organizations[Organization Name],0),"0000"),
", IsPrimaryOrganizationContact: , AffiliationStartDate: , AffiliationEndDate: , PrimaryPhone: ",
", PrimaryEmail: ",CHAR(34),INDEX(People[Primary Email],$A1205),CHAR(34),
", PrimaryAddress: ",CHAR(34),INDEX(People[Primary Address],$A1205),CHAR(34),
", PersonLink: }"))</f>
        <v>#REF!</v>
      </c>
      <c r="H1205" t="e">
        <f>IF(COUNTA(CitationInformation)=0,"",IF(INDEX(AuthorList[Author Name],$A1205)="","",
CONCATENATE("  - &amp;AuthorListID",TEXT($A1205,"0000"),
"  {CitationID: *CitationID0001",
", PersonID: *PersonID",TEXT(MATCH(INDEX(AuthorList[Author Name],$A1205),People[Full Name],0),"0000"),
", AuthorOrder: ",INDEX(AuthorList[Author Number],$A1205),"}")))</f>
        <v>#REF!</v>
      </c>
      <c r="K1205" t="e">
        <f>IF(INDEX(SamplingFeatures[Feature Code],$A1205)="","",
CONCATENATE("  - &amp;SamplingFeatureID",TEXT($A1205,"0000"),
" {","SamplingFeatureUUID:  ",CHAR(34),INDEX(SamplingFeatures[Sampling Feature UUID],$A1205),CHAR(34),
", SamplingFeatureTypeCV:  ",CHAR(34),INDEX(SamplingFeatures[Sampling Feature Type],$A1205),CHAR(34),
", SamplingFeatureCode:  ",CHAR(34),INDEX(SamplingFeatures[Feature Code],$A1205),CHAR(34),
", SamplingFeatureName:  ",CHAR(34),INDEX(SamplingFeatures[Feature Name],$A1205),CHAR(34),
", SamplingFeatureDescription:  ",CHAR(34),INDEX(SamplingFeatures[Feature Description],$A1205),CHAR(34),
", SamplingFeatureGeotypeCV:  ",CHAR(34),INDEX(SamplingFeatures[Feature Geo Type],$A1205),CHAR(34),
", FeatureGeometry:  ",CHAR(34),INDEX(SamplingFeatures[Feature Geometry],$A1205),CHAR(34),
", Elevation_m:  ",CHAR(34),INDEX(SamplingFeatures[Elevation_m],$A1205),CHAR(34),
", ElevationDatumCV:  ",CHAR(34),ElevationDatum,CHAR(34),"}"))</f>
        <v>#REF!</v>
      </c>
      <c r="L1205" t="e">
        <f>IF(INDEX(SamplingFeatures[Sampling Feature Type],$A1205)&lt;&gt;"Site","",
CONCATENATE("  - &amp;SiteID",TEXT(SUMPRODUCT(--($L$3:$L1204&lt;&gt;"")),"0000"),
" {","SamplingFeatureID:  *SamplingFeatureID",TEXT($A1205,"0000"),
", SiteTypeCV:  ",CHAR(34),INDEX(Sites[Site Type],$A1205),CHAR(34),
", Latitude:  ",INDEX(Sites[Latitude],$A1205),
", Longitude:  ",INDEX(Sites[Longitude],$A1205),
", SRSName:  ",CHAR(34),LatLonDatum,CHAR(34),"}"))</f>
        <v>#REF!</v>
      </c>
      <c r="M1205" t="e">
        <f>IF(INDEX(SamplingFeatures[Sampling Feature Type],$A1205)&lt;&gt;"Specimen","",
CONCATENATE("  - &amp;SpecimenID",TEXT(SUMPRODUCT(--($M$3:$M1204&lt;&gt;"")),"0000"),
" {","SamplingFeatureID:  *SamplingFeatureID",TEXT($A1205,"0000"),
", SpecimenTypeCV:  ",CHAR(34),INDEX(Specimens[Specimen Type],$A1205),CHAR(34),
", SpecimenMediumCV:  ",INDEX(Specimens[Specimen Medium],$A1205),
", IsFieldSpecimen:  ",CHAR(34),INDEX(Specimens[Is Field Specimen?],$A1205),CHAR(34),"}"))</f>
        <v>#REF!</v>
      </c>
      <c r="N1205" t="e">
        <f>IF(COUNTA(SpatialOffsets[])=0,"", IF(INDEX(SpatialOffsets[Spatial Offset Type],$A1205)="","",
CONCATENATE("  - &amp;SpatialOffsetID",TEXT($A1205,"0000"),
" {","SpatialOffsetTypeCV:  ",CHAR(34),INDEX(SpatialOffsets[Spatial Offset Type],$A1205),CHAR(34),
", Offset1Value:  ",INDEX(SpatialOffsets[Offset 1 Value],$A1205),
", Offset1UnitID:  ",CHAR(34),INDEX(SpatialOffsets[Offset 1 Unit],$A1205),CHAR(34),
", Offset2Value:  ",INDEX(SpatialOffsets[Offset 2 Value],$A1205),
", Offset2UnitID:  ",CHAR(34),INDEX(SpatialOffsets[Offset 2 Unit],$A1205),CHAR(34),
", Offset3Value:  ",INDEX(SpatialOffsets[Offset 3 Value],$A1205),
", Offset3UnitID:  ",CHAR(34),INDEX(SpatialOffsets[Offset 3 Unit],$A1205),CHAR(34),,"}")))</f>
        <v>#REF!</v>
      </c>
      <c r="O1205" t="e">
        <f>IF(COUNTA(RelatedFeatures[])=0,"", IF(INDEX(RelatedFeatures[First Sampling Feature Code],$A1205)="","",
CONCATENATE("  - &amp;RelationID",TEXT($A1205,"0000"),
" {","SamplingFeatureID:  *SamplingFeatureID",TEXT(MATCH(INDEX(RelatedFeatures[First Sampling Feature Code],$A1205),SamplingFeatures[Feature Code],0),"0000"),
", RelationshipTypeCV:  ",CHAR(34),INDEX(RelatedFeatures[Relationship Type],$A1205),CHAR(34),
", RelatedFeatureID: *SamplingFeatureID",TEXT(MATCH(INDEX(RelatedFeatures[Second Sampling Feature Code],$A1205),SamplingFeatures[Feature Code],0),"0000"),
", SpatialOffsetID:  ",IF(INDEX(RelatedFeatures[Offset Number],$A1205)="","",CONCATENATE("*SpatialOffsetID",TEXT(INDEX(RelatedFeatures[Offset Number],$A1205),"0000"))),"}")))</f>
        <v>#REF!</v>
      </c>
      <c r="P1205" t="e">
        <f>IF(INDEX(Methods[Method Type],$A1205)="","",
CONCATENATE("  - &amp;MethodID",TEXT($A1205,"0000"),
" {","MethodTypeCV:  ",CHAR(34),INDEX(Methods[Method Type],$A1205),CHAR(34),
", MethodCode:  ",CHAR(34),INDEX(Methods[Method Code],$A1205),CHAR(34),
", MethodName:  ",CHAR(34),INDEX(Methods[Method Name],$A1205),CHAR(34),
", MethodDescription:  ",CHAR(34),INDEX(Methods[Method Description],$A1205),CHAR(34),
", MethodLink:  ",CHAR(34),INDEX(Methods[Method Link],$A1205),CHAR(34),
", OrganizationID: *OrganizationID",TEXT(MATCH(INDEX(Methods[Organization Name],$A1205),Organizations[Organization Name],0),"0000"),"}"))</f>
        <v>#REF!</v>
      </c>
      <c r="Q1205" t="e">
        <f>IF(INDEX(Variables[Variable Type],$A1205)="","",
CONCATENATE("  - &amp;VariableID",TEXT($A1205,"0000"),
" {","VariableTypeCV:  ",CHAR(34),INDEX(Variables[Variable Type],$A1205),CHAR(34),
", VariableCode:  ",CHAR(34),INDEX(Variables[Variable Code],$A1205),CHAR(34),
", VariableNameCV:  ",CHAR(34),INDEX(Variables[Variable Name],$A1205),CHAR(34),
", VariableDefinition:  ",CHAR(34),INDEX(Variables[Variable Definition],$A1205),CHAR(34),
", SpecciationCV:  ",CHAR(34),INDEX(Variables[Speciation],$A1205),CHAR(34),
", NoDataValue:  ",CHAR(34),INDEX(Variables[No Data Value],$A1205),CHAR(34),"}"))</f>
        <v>#REF!</v>
      </c>
    </row>
    <row r="1206" spans="1:17" x14ac:dyDescent="0.25">
      <c r="A1206">
        <v>1203</v>
      </c>
      <c r="D1206" t="e">
        <f>IF(INDEX(People[First Name],$A1206)="","",
CONCATENATE("  - &amp;PersonID",TEXT($A1206,"0000"),
" {","PersonFirstName:  ",CHAR(34),INDEX(People[First Name],$A1206),CHAR(34),
", PersonMiddleName:  ",CHAR(34),INDEX(People[Middle Name],$A1206),CHAR(34),
", PersonLastName:  ",CHAR(34),INDEX(People[Last Name],$A1206),CHAR(34),"}"))</f>
        <v>#REF!</v>
      </c>
      <c r="E1206" t="e">
        <f>IF(INDEX(Organizations[Organization Type '[CV']],$A1206)="","",
CONCATENATE("  - &amp;OrganizationID",TEXT($A1206,"0000"),
" {","OrganizationTypeCV:  ",CHAR(34),INDEX(Organizations[Organization Type '[CV']],$A1206),CHAR(34),
", OrganizationCode:  ",CHAR(34),INDEX(Organizations[Organization Code],$A1206),CHAR(34),
", OrganizationName:  ",CHAR(34),INDEX(Organizations[Organization Name],$A1206),CHAR(34),
", OrganizationDescription:  ",CHAR(34),INDEX(Organizations[Organization Description],$A1206),CHAR(34),
", OrganizationLink:  ",CHAR(34),INDEX(Organizations[Organization Link],$A1206),CHAR(34),"}"))</f>
        <v>#REF!</v>
      </c>
      <c r="F1206" t="e">
        <f>IF(INDEX(People[First Name],$A1206)="","",
CONCATENATE("  - &amp;AffiliationID",TEXT($A1206,"0000"),
" {PersonID: *PersonID",TEXT($A1206,"0000"),
", OrganizationID: *OrganizationID",TEXT(MATCH(INDEX(People[Organization Name],$A1206),Organizations[Organization Name],0),"0000"),
", IsPrimaryOrganizationContact: , AffiliationStartDate: , AffiliationEndDate: , PrimaryPhone: ",
", PrimaryEmail: ",CHAR(34),INDEX(People[Primary Email],$A1206),CHAR(34),
", PrimaryAddress: ",CHAR(34),INDEX(People[Primary Address],$A1206),CHAR(34),
", PersonLink: }"))</f>
        <v>#REF!</v>
      </c>
      <c r="H1206" t="e">
        <f>IF(COUNTA(CitationInformation)=0,"",IF(INDEX(AuthorList[Author Name],$A1206)="","",
CONCATENATE("  - &amp;AuthorListID",TEXT($A1206,"0000"),
"  {CitationID: *CitationID0001",
", PersonID: *PersonID",TEXT(MATCH(INDEX(AuthorList[Author Name],$A1206),People[Full Name],0),"0000"),
", AuthorOrder: ",INDEX(AuthorList[Author Number],$A1206),"}")))</f>
        <v>#REF!</v>
      </c>
      <c r="K1206" t="e">
        <f>IF(INDEX(SamplingFeatures[Feature Code],$A1206)="","",
CONCATENATE("  - &amp;SamplingFeatureID",TEXT($A1206,"0000"),
" {","SamplingFeatureUUID:  ",CHAR(34),INDEX(SamplingFeatures[Sampling Feature UUID],$A1206),CHAR(34),
", SamplingFeatureTypeCV:  ",CHAR(34),INDEX(SamplingFeatures[Sampling Feature Type],$A1206),CHAR(34),
", SamplingFeatureCode:  ",CHAR(34),INDEX(SamplingFeatures[Feature Code],$A1206),CHAR(34),
", SamplingFeatureName:  ",CHAR(34),INDEX(SamplingFeatures[Feature Name],$A1206),CHAR(34),
", SamplingFeatureDescription:  ",CHAR(34),INDEX(SamplingFeatures[Feature Description],$A1206),CHAR(34),
", SamplingFeatureGeotypeCV:  ",CHAR(34),INDEX(SamplingFeatures[Feature Geo Type],$A1206),CHAR(34),
", FeatureGeometry:  ",CHAR(34),INDEX(SamplingFeatures[Feature Geometry],$A1206),CHAR(34),
", Elevation_m:  ",CHAR(34),INDEX(SamplingFeatures[Elevation_m],$A1206),CHAR(34),
", ElevationDatumCV:  ",CHAR(34),ElevationDatum,CHAR(34),"}"))</f>
        <v>#REF!</v>
      </c>
      <c r="L1206" t="e">
        <f>IF(INDEX(SamplingFeatures[Sampling Feature Type],$A1206)&lt;&gt;"Site","",
CONCATENATE("  - &amp;SiteID",TEXT(SUMPRODUCT(--($L$3:$L1205&lt;&gt;"")),"0000"),
" {","SamplingFeatureID:  *SamplingFeatureID",TEXT($A1206,"0000"),
", SiteTypeCV:  ",CHAR(34),INDEX(Sites[Site Type],$A1206),CHAR(34),
", Latitude:  ",INDEX(Sites[Latitude],$A1206),
", Longitude:  ",INDEX(Sites[Longitude],$A1206),
", SRSName:  ",CHAR(34),LatLonDatum,CHAR(34),"}"))</f>
        <v>#REF!</v>
      </c>
      <c r="M1206" t="e">
        <f>IF(INDEX(SamplingFeatures[Sampling Feature Type],$A1206)&lt;&gt;"Specimen","",
CONCATENATE("  - &amp;SpecimenID",TEXT(SUMPRODUCT(--($M$3:$M1205&lt;&gt;"")),"0000"),
" {","SamplingFeatureID:  *SamplingFeatureID",TEXT($A1206,"0000"),
", SpecimenTypeCV:  ",CHAR(34),INDEX(Specimens[Specimen Type],$A1206),CHAR(34),
", SpecimenMediumCV:  ",INDEX(Specimens[Specimen Medium],$A1206),
", IsFieldSpecimen:  ",CHAR(34),INDEX(Specimens[Is Field Specimen?],$A1206),CHAR(34),"}"))</f>
        <v>#REF!</v>
      </c>
      <c r="N1206" t="e">
        <f>IF(COUNTA(SpatialOffsets[])=0,"", IF(INDEX(SpatialOffsets[Spatial Offset Type],$A1206)="","",
CONCATENATE("  - &amp;SpatialOffsetID",TEXT($A1206,"0000"),
" {","SpatialOffsetTypeCV:  ",CHAR(34),INDEX(SpatialOffsets[Spatial Offset Type],$A1206),CHAR(34),
", Offset1Value:  ",INDEX(SpatialOffsets[Offset 1 Value],$A1206),
", Offset1UnitID:  ",CHAR(34),INDEX(SpatialOffsets[Offset 1 Unit],$A1206),CHAR(34),
", Offset2Value:  ",INDEX(SpatialOffsets[Offset 2 Value],$A1206),
", Offset2UnitID:  ",CHAR(34),INDEX(SpatialOffsets[Offset 2 Unit],$A1206),CHAR(34),
", Offset3Value:  ",INDEX(SpatialOffsets[Offset 3 Value],$A1206),
", Offset3UnitID:  ",CHAR(34),INDEX(SpatialOffsets[Offset 3 Unit],$A1206),CHAR(34),,"}")))</f>
        <v>#REF!</v>
      </c>
      <c r="O1206" t="e">
        <f>IF(COUNTA(RelatedFeatures[])=0,"", IF(INDEX(RelatedFeatures[First Sampling Feature Code],$A1206)="","",
CONCATENATE("  - &amp;RelationID",TEXT($A1206,"0000"),
" {","SamplingFeatureID:  *SamplingFeatureID",TEXT(MATCH(INDEX(RelatedFeatures[First Sampling Feature Code],$A1206),SamplingFeatures[Feature Code],0),"0000"),
", RelationshipTypeCV:  ",CHAR(34),INDEX(RelatedFeatures[Relationship Type],$A1206),CHAR(34),
", RelatedFeatureID: *SamplingFeatureID",TEXT(MATCH(INDEX(RelatedFeatures[Second Sampling Feature Code],$A1206),SamplingFeatures[Feature Code],0),"0000"),
", SpatialOffsetID:  ",IF(INDEX(RelatedFeatures[Offset Number],$A1206)="","",CONCATENATE("*SpatialOffsetID",TEXT(INDEX(RelatedFeatures[Offset Number],$A1206),"0000"))),"}")))</f>
        <v>#REF!</v>
      </c>
      <c r="P1206" t="e">
        <f>IF(INDEX(Methods[Method Type],$A1206)="","",
CONCATENATE("  - &amp;MethodID",TEXT($A1206,"0000"),
" {","MethodTypeCV:  ",CHAR(34),INDEX(Methods[Method Type],$A1206),CHAR(34),
", MethodCode:  ",CHAR(34),INDEX(Methods[Method Code],$A1206),CHAR(34),
", MethodName:  ",CHAR(34),INDEX(Methods[Method Name],$A1206),CHAR(34),
", MethodDescription:  ",CHAR(34),INDEX(Methods[Method Description],$A1206),CHAR(34),
", MethodLink:  ",CHAR(34),INDEX(Methods[Method Link],$A1206),CHAR(34),
", OrganizationID: *OrganizationID",TEXT(MATCH(INDEX(Methods[Organization Name],$A1206),Organizations[Organization Name],0),"0000"),"}"))</f>
        <v>#REF!</v>
      </c>
      <c r="Q1206" t="e">
        <f>IF(INDEX(Variables[Variable Type],$A1206)="","",
CONCATENATE("  - &amp;VariableID",TEXT($A1206,"0000"),
" {","VariableTypeCV:  ",CHAR(34),INDEX(Variables[Variable Type],$A1206),CHAR(34),
", VariableCode:  ",CHAR(34),INDEX(Variables[Variable Code],$A1206),CHAR(34),
", VariableNameCV:  ",CHAR(34),INDEX(Variables[Variable Name],$A1206),CHAR(34),
", VariableDefinition:  ",CHAR(34),INDEX(Variables[Variable Definition],$A1206),CHAR(34),
", SpecciationCV:  ",CHAR(34),INDEX(Variables[Speciation],$A1206),CHAR(34),
", NoDataValue:  ",CHAR(34),INDEX(Variables[No Data Value],$A1206),CHAR(34),"}"))</f>
        <v>#REF!</v>
      </c>
    </row>
    <row r="1207" spans="1:17" x14ac:dyDescent="0.25">
      <c r="A1207">
        <v>1204</v>
      </c>
      <c r="D1207" t="e">
        <f>IF(INDEX(People[First Name],$A1207)="","",
CONCATENATE("  - &amp;PersonID",TEXT($A1207,"0000"),
" {","PersonFirstName:  ",CHAR(34),INDEX(People[First Name],$A1207),CHAR(34),
", PersonMiddleName:  ",CHAR(34),INDEX(People[Middle Name],$A1207),CHAR(34),
", PersonLastName:  ",CHAR(34),INDEX(People[Last Name],$A1207),CHAR(34),"}"))</f>
        <v>#REF!</v>
      </c>
      <c r="E1207" t="e">
        <f>IF(INDEX(Organizations[Organization Type '[CV']],$A1207)="","",
CONCATENATE("  - &amp;OrganizationID",TEXT($A1207,"0000"),
" {","OrganizationTypeCV:  ",CHAR(34),INDEX(Organizations[Organization Type '[CV']],$A1207),CHAR(34),
", OrganizationCode:  ",CHAR(34),INDEX(Organizations[Organization Code],$A1207),CHAR(34),
", OrganizationName:  ",CHAR(34),INDEX(Organizations[Organization Name],$A1207),CHAR(34),
", OrganizationDescription:  ",CHAR(34),INDEX(Organizations[Organization Description],$A1207),CHAR(34),
", OrganizationLink:  ",CHAR(34),INDEX(Organizations[Organization Link],$A1207),CHAR(34),"}"))</f>
        <v>#REF!</v>
      </c>
      <c r="F1207" t="e">
        <f>IF(INDEX(People[First Name],$A1207)="","",
CONCATENATE("  - &amp;AffiliationID",TEXT($A1207,"0000"),
" {PersonID: *PersonID",TEXT($A1207,"0000"),
", OrganizationID: *OrganizationID",TEXT(MATCH(INDEX(People[Organization Name],$A1207),Organizations[Organization Name],0),"0000"),
", IsPrimaryOrganizationContact: , AffiliationStartDate: , AffiliationEndDate: , PrimaryPhone: ",
", PrimaryEmail: ",CHAR(34),INDEX(People[Primary Email],$A1207),CHAR(34),
", PrimaryAddress: ",CHAR(34),INDEX(People[Primary Address],$A1207),CHAR(34),
", PersonLink: }"))</f>
        <v>#REF!</v>
      </c>
      <c r="H1207" t="e">
        <f>IF(COUNTA(CitationInformation)=0,"",IF(INDEX(AuthorList[Author Name],$A1207)="","",
CONCATENATE("  - &amp;AuthorListID",TEXT($A1207,"0000"),
"  {CitationID: *CitationID0001",
", PersonID: *PersonID",TEXT(MATCH(INDEX(AuthorList[Author Name],$A1207),People[Full Name],0),"0000"),
", AuthorOrder: ",INDEX(AuthorList[Author Number],$A1207),"}")))</f>
        <v>#REF!</v>
      </c>
      <c r="K1207" t="e">
        <f>IF(INDEX(SamplingFeatures[Feature Code],$A1207)="","",
CONCATENATE("  - &amp;SamplingFeatureID",TEXT($A1207,"0000"),
" {","SamplingFeatureUUID:  ",CHAR(34),INDEX(SamplingFeatures[Sampling Feature UUID],$A1207),CHAR(34),
", SamplingFeatureTypeCV:  ",CHAR(34),INDEX(SamplingFeatures[Sampling Feature Type],$A1207),CHAR(34),
", SamplingFeatureCode:  ",CHAR(34),INDEX(SamplingFeatures[Feature Code],$A1207),CHAR(34),
", SamplingFeatureName:  ",CHAR(34),INDEX(SamplingFeatures[Feature Name],$A1207),CHAR(34),
", SamplingFeatureDescription:  ",CHAR(34),INDEX(SamplingFeatures[Feature Description],$A1207),CHAR(34),
", SamplingFeatureGeotypeCV:  ",CHAR(34),INDEX(SamplingFeatures[Feature Geo Type],$A1207),CHAR(34),
", FeatureGeometry:  ",CHAR(34),INDEX(SamplingFeatures[Feature Geometry],$A1207),CHAR(34),
", Elevation_m:  ",CHAR(34),INDEX(SamplingFeatures[Elevation_m],$A1207),CHAR(34),
", ElevationDatumCV:  ",CHAR(34),ElevationDatum,CHAR(34),"}"))</f>
        <v>#REF!</v>
      </c>
      <c r="L1207" t="e">
        <f>IF(INDEX(SamplingFeatures[Sampling Feature Type],$A1207)&lt;&gt;"Site","",
CONCATENATE("  - &amp;SiteID",TEXT(SUMPRODUCT(--($L$3:$L1206&lt;&gt;"")),"0000"),
" {","SamplingFeatureID:  *SamplingFeatureID",TEXT($A1207,"0000"),
", SiteTypeCV:  ",CHAR(34),INDEX(Sites[Site Type],$A1207),CHAR(34),
", Latitude:  ",INDEX(Sites[Latitude],$A1207),
", Longitude:  ",INDEX(Sites[Longitude],$A1207),
", SRSName:  ",CHAR(34),LatLonDatum,CHAR(34),"}"))</f>
        <v>#REF!</v>
      </c>
      <c r="M1207" t="e">
        <f>IF(INDEX(SamplingFeatures[Sampling Feature Type],$A1207)&lt;&gt;"Specimen","",
CONCATENATE("  - &amp;SpecimenID",TEXT(SUMPRODUCT(--($M$3:$M1206&lt;&gt;"")),"0000"),
" {","SamplingFeatureID:  *SamplingFeatureID",TEXT($A1207,"0000"),
", SpecimenTypeCV:  ",CHAR(34),INDEX(Specimens[Specimen Type],$A1207),CHAR(34),
", SpecimenMediumCV:  ",INDEX(Specimens[Specimen Medium],$A1207),
", IsFieldSpecimen:  ",CHAR(34),INDEX(Specimens[Is Field Specimen?],$A1207),CHAR(34),"}"))</f>
        <v>#REF!</v>
      </c>
      <c r="N1207" t="e">
        <f>IF(COUNTA(SpatialOffsets[])=0,"", IF(INDEX(SpatialOffsets[Spatial Offset Type],$A1207)="","",
CONCATENATE("  - &amp;SpatialOffsetID",TEXT($A1207,"0000"),
" {","SpatialOffsetTypeCV:  ",CHAR(34),INDEX(SpatialOffsets[Spatial Offset Type],$A1207),CHAR(34),
", Offset1Value:  ",INDEX(SpatialOffsets[Offset 1 Value],$A1207),
", Offset1UnitID:  ",CHAR(34),INDEX(SpatialOffsets[Offset 1 Unit],$A1207),CHAR(34),
", Offset2Value:  ",INDEX(SpatialOffsets[Offset 2 Value],$A1207),
", Offset2UnitID:  ",CHAR(34),INDEX(SpatialOffsets[Offset 2 Unit],$A1207),CHAR(34),
", Offset3Value:  ",INDEX(SpatialOffsets[Offset 3 Value],$A1207),
", Offset3UnitID:  ",CHAR(34),INDEX(SpatialOffsets[Offset 3 Unit],$A1207),CHAR(34),,"}")))</f>
        <v>#REF!</v>
      </c>
      <c r="O1207" t="e">
        <f>IF(COUNTA(RelatedFeatures[])=0,"", IF(INDEX(RelatedFeatures[First Sampling Feature Code],$A1207)="","",
CONCATENATE("  - &amp;RelationID",TEXT($A1207,"0000"),
" {","SamplingFeatureID:  *SamplingFeatureID",TEXT(MATCH(INDEX(RelatedFeatures[First Sampling Feature Code],$A1207),SamplingFeatures[Feature Code],0),"0000"),
", RelationshipTypeCV:  ",CHAR(34),INDEX(RelatedFeatures[Relationship Type],$A1207),CHAR(34),
", RelatedFeatureID: *SamplingFeatureID",TEXT(MATCH(INDEX(RelatedFeatures[Second Sampling Feature Code],$A1207),SamplingFeatures[Feature Code],0),"0000"),
", SpatialOffsetID:  ",IF(INDEX(RelatedFeatures[Offset Number],$A1207)="","",CONCATENATE("*SpatialOffsetID",TEXT(INDEX(RelatedFeatures[Offset Number],$A1207),"0000"))),"}")))</f>
        <v>#REF!</v>
      </c>
      <c r="P1207" t="e">
        <f>IF(INDEX(Methods[Method Type],$A1207)="","",
CONCATENATE("  - &amp;MethodID",TEXT($A1207,"0000"),
" {","MethodTypeCV:  ",CHAR(34),INDEX(Methods[Method Type],$A1207),CHAR(34),
", MethodCode:  ",CHAR(34),INDEX(Methods[Method Code],$A1207),CHAR(34),
", MethodName:  ",CHAR(34),INDEX(Methods[Method Name],$A1207),CHAR(34),
", MethodDescription:  ",CHAR(34),INDEX(Methods[Method Description],$A1207),CHAR(34),
", MethodLink:  ",CHAR(34),INDEX(Methods[Method Link],$A1207),CHAR(34),
", OrganizationID: *OrganizationID",TEXT(MATCH(INDEX(Methods[Organization Name],$A1207),Organizations[Organization Name],0),"0000"),"}"))</f>
        <v>#REF!</v>
      </c>
      <c r="Q1207" t="e">
        <f>IF(INDEX(Variables[Variable Type],$A1207)="","",
CONCATENATE("  - &amp;VariableID",TEXT($A1207,"0000"),
" {","VariableTypeCV:  ",CHAR(34),INDEX(Variables[Variable Type],$A1207),CHAR(34),
", VariableCode:  ",CHAR(34),INDEX(Variables[Variable Code],$A1207),CHAR(34),
", VariableNameCV:  ",CHAR(34),INDEX(Variables[Variable Name],$A1207),CHAR(34),
", VariableDefinition:  ",CHAR(34),INDEX(Variables[Variable Definition],$A1207),CHAR(34),
", SpecciationCV:  ",CHAR(34),INDEX(Variables[Speciation],$A1207),CHAR(34),
", NoDataValue:  ",CHAR(34),INDEX(Variables[No Data Value],$A1207),CHAR(34),"}"))</f>
        <v>#REF!</v>
      </c>
    </row>
    <row r="1208" spans="1:17" x14ac:dyDescent="0.25">
      <c r="A1208">
        <v>1205</v>
      </c>
      <c r="D1208" t="e">
        <f>IF(INDEX(People[First Name],$A1208)="","",
CONCATENATE("  - &amp;PersonID",TEXT($A1208,"0000"),
" {","PersonFirstName:  ",CHAR(34),INDEX(People[First Name],$A1208),CHAR(34),
", PersonMiddleName:  ",CHAR(34),INDEX(People[Middle Name],$A1208),CHAR(34),
", PersonLastName:  ",CHAR(34),INDEX(People[Last Name],$A1208),CHAR(34),"}"))</f>
        <v>#REF!</v>
      </c>
      <c r="E1208" t="e">
        <f>IF(INDEX(Organizations[Organization Type '[CV']],$A1208)="","",
CONCATENATE("  - &amp;OrganizationID",TEXT($A1208,"0000"),
" {","OrganizationTypeCV:  ",CHAR(34),INDEX(Organizations[Organization Type '[CV']],$A1208),CHAR(34),
", OrganizationCode:  ",CHAR(34),INDEX(Organizations[Organization Code],$A1208),CHAR(34),
", OrganizationName:  ",CHAR(34),INDEX(Organizations[Organization Name],$A1208),CHAR(34),
", OrganizationDescription:  ",CHAR(34),INDEX(Organizations[Organization Description],$A1208),CHAR(34),
", OrganizationLink:  ",CHAR(34),INDEX(Organizations[Organization Link],$A1208),CHAR(34),"}"))</f>
        <v>#REF!</v>
      </c>
      <c r="F1208" t="e">
        <f>IF(INDEX(People[First Name],$A1208)="","",
CONCATENATE("  - &amp;AffiliationID",TEXT($A1208,"0000"),
" {PersonID: *PersonID",TEXT($A1208,"0000"),
", OrganizationID: *OrganizationID",TEXT(MATCH(INDEX(People[Organization Name],$A1208),Organizations[Organization Name],0),"0000"),
", IsPrimaryOrganizationContact: , AffiliationStartDate: , AffiliationEndDate: , PrimaryPhone: ",
", PrimaryEmail: ",CHAR(34),INDEX(People[Primary Email],$A1208),CHAR(34),
", PrimaryAddress: ",CHAR(34),INDEX(People[Primary Address],$A1208),CHAR(34),
", PersonLink: }"))</f>
        <v>#REF!</v>
      </c>
      <c r="H1208" t="e">
        <f>IF(COUNTA(CitationInformation)=0,"",IF(INDEX(AuthorList[Author Name],$A1208)="","",
CONCATENATE("  - &amp;AuthorListID",TEXT($A1208,"0000"),
"  {CitationID: *CitationID0001",
", PersonID: *PersonID",TEXT(MATCH(INDEX(AuthorList[Author Name],$A1208),People[Full Name],0),"0000"),
", AuthorOrder: ",INDEX(AuthorList[Author Number],$A1208),"}")))</f>
        <v>#REF!</v>
      </c>
      <c r="K1208" t="e">
        <f>IF(INDEX(SamplingFeatures[Feature Code],$A1208)="","",
CONCATENATE("  - &amp;SamplingFeatureID",TEXT($A1208,"0000"),
" {","SamplingFeatureUUID:  ",CHAR(34),INDEX(SamplingFeatures[Sampling Feature UUID],$A1208),CHAR(34),
", SamplingFeatureTypeCV:  ",CHAR(34),INDEX(SamplingFeatures[Sampling Feature Type],$A1208),CHAR(34),
", SamplingFeatureCode:  ",CHAR(34),INDEX(SamplingFeatures[Feature Code],$A1208),CHAR(34),
", SamplingFeatureName:  ",CHAR(34),INDEX(SamplingFeatures[Feature Name],$A1208),CHAR(34),
", SamplingFeatureDescription:  ",CHAR(34),INDEX(SamplingFeatures[Feature Description],$A1208),CHAR(34),
", SamplingFeatureGeotypeCV:  ",CHAR(34),INDEX(SamplingFeatures[Feature Geo Type],$A1208),CHAR(34),
", FeatureGeometry:  ",CHAR(34),INDEX(SamplingFeatures[Feature Geometry],$A1208),CHAR(34),
", Elevation_m:  ",CHAR(34),INDEX(SamplingFeatures[Elevation_m],$A1208),CHAR(34),
", ElevationDatumCV:  ",CHAR(34),ElevationDatum,CHAR(34),"}"))</f>
        <v>#REF!</v>
      </c>
      <c r="L1208" t="e">
        <f>IF(INDEX(SamplingFeatures[Sampling Feature Type],$A1208)&lt;&gt;"Site","",
CONCATENATE("  - &amp;SiteID",TEXT(SUMPRODUCT(--($L$3:$L1207&lt;&gt;"")),"0000"),
" {","SamplingFeatureID:  *SamplingFeatureID",TEXT($A1208,"0000"),
", SiteTypeCV:  ",CHAR(34),INDEX(Sites[Site Type],$A1208),CHAR(34),
", Latitude:  ",INDEX(Sites[Latitude],$A1208),
", Longitude:  ",INDEX(Sites[Longitude],$A1208),
", SRSName:  ",CHAR(34),LatLonDatum,CHAR(34),"}"))</f>
        <v>#REF!</v>
      </c>
      <c r="M1208" t="e">
        <f>IF(INDEX(SamplingFeatures[Sampling Feature Type],$A1208)&lt;&gt;"Specimen","",
CONCATENATE("  - &amp;SpecimenID",TEXT(SUMPRODUCT(--($M$3:$M1207&lt;&gt;"")),"0000"),
" {","SamplingFeatureID:  *SamplingFeatureID",TEXT($A1208,"0000"),
", SpecimenTypeCV:  ",CHAR(34),INDEX(Specimens[Specimen Type],$A1208),CHAR(34),
", SpecimenMediumCV:  ",INDEX(Specimens[Specimen Medium],$A1208),
", IsFieldSpecimen:  ",CHAR(34),INDEX(Specimens[Is Field Specimen?],$A1208),CHAR(34),"}"))</f>
        <v>#REF!</v>
      </c>
      <c r="N1208" t="e">
        <f>IF(COUNTA(SpatialOffsets[])=0,"", IF(INDEX(SpatialOffsets[Spatial Offset Type],$A1208)="","",
CONCATENATE("  - &amp;SpatialOffsetID",TEXT($A1208,"0000"),
" {","SpatialOffsetTypeCV:  ",CHAR(34),INDEX(SpatialOffsets[Spatial Offset Type],$A1208),CHAR(34),
", Offset1Value:  ",INDEX(SpatialOffsets[Offset 1 Value],$A1208),
", Offset1UnitID:  ",CHAR(34),INDEX(SpatialOffsets[Offset 1 Unit],$A1208),CHAR(34),
", Offset2Value:  ",INDEX(SpatialOffsets[Offset 2 Value],$A1208),
", Offset2UnitID:  ",CHAR(34),INDEX(SpatialOffsets[Offset 2 Unit],$A1208),CHAR(34),
", Offset3Value:  ",INDEX(SpatialOffsets[Offset 3 Value],$A1208),
", Offset3UnitID:  ",CHAR(34),INDEX(SpatialOffsets[Offset 3 Unit],$A1208),CHAR(34),,"}")))</f>
        <v>#REF!</v>
      </c>
      <c r="O1208" t="e">
        <f>IF(COUNTA(RelatedFeatures[])=0,"", IF(INDEX(RelatedFeatures[First Sampling Feature Code],$A1208)="","",
CONCATENATE("  - &amp;RelationID",TEXT($A1208,"0000"),
" {","SamplingFeatureID:  *SamplingFeatureID",TEXT(MATCH(INDEX(RelatedFeatures[First Sampling Feature Code],$A1208),SamplingFeatures[Feature Code],0),"0000"),
", RelationshipTypeCV:  ",CHAR(34),INDEX(RelatedFeatures[Relationship Type],$A1208),CHAR(34),
", RelatedFeatureID: *SamplingFeatureID",TEXT(MATCH(INDEX(RelatedFeatures[Second Sampling Feature Code],$A1208),SamplingFeatures[Feature Code],0),"0000"),
", SpatialOffsetID:  ",IF(INDEX(RelatedFeatures[Offset Number],$A1208)="","",CONCATENATE("*SpatialOffsetID",TEXT(INDEX(RelatedFeatures[Offset Number],$A1208),"0000"))),"}")))</f>
        <v>#REF!</v>
      </c>
      <c r="P1208" t="e">
        <f>IF(INDEX(Methods[Method Type],$A1208)="","",
CONCATENATE("  - &amp;MethodID",TEXT($A1208,"0000"),
" {","MethodTypeCV:  ",CHAR(34),INDEX(Methods[Method Type],$A1208),CHAR(34),
", MethodCode:  ",CHAR(34),INDEX(Methods[Method Code],$A1208),CHAR(34),
", MethodName:  ",CHAR(34),INDEX(Methods[Method Name],$A1208),CHAR(34),
", MethodDescription:  ",CHAR(34),INDEX(Methods[Method Description],$A1208),CHAR(34),
", MethodLink:  ",CHAR(34),INDEX(Methods[Method Link],$A1208),CHAR(34),
", OrganizationID: *OrganizationID",TEXT(MATCH(INDEX(Methods[Organization Name],$A1208),Organizations[Organization Name],0),"0000"),"}"))</f>
        <v>#REF!</v>
      </c>
      <c r="Q1208" t="e">
        <f>IF(INDEX(Variables[Variable Type],$A1208)="","",
CONCATENATE("  - &amp;VariableID",TEXT($A1208,"0000"),
" {","VariableTypeCV:  ",CHAR(34),INDEX(Variables[Variable Type],$A1208),CHAR(34),
", VariableCode:  ",CHAR(34),INDEX(Variables[Variable Code],$A1208),CHAR(34),
", VariableNameCV:  ",CHAR(34),INDEX(Variables[Variable Name],$A1208),CHAR(34),
", VariableDefinition:  ",CHAR(34),INDEX(Variables[Variable Definition],$A1208),CHAR(34),
", SpecciationCV:  ",CHAR(34),INDEX(Variables[Speciation],$A1208),CHAR(34),
", NoDataValue:  ",CHAR(34),INDEX(Variables[No Data Value],$A1208),CHAR(34),"}"))</f>
        <v>#REF!</v>
      </c>
    </row>
    <row r="1209" spans="1:17" x14ac:dyDescent="0.25">
      <c r="A1209">
        <v>1206</v>
      </c>
      <c r="D1209" t="e">
        <f>IF(INDEX(People[First Name],$A1209)="","",
CONCATENATE("  - &amp;PersonID",TEXT($A1209,"0000"),
" {","PersonFirstName:  ",CHAR(34),INDEX(People[First Name],$A1209),CHAR(34),
", PersonMiddleName:  ",CHAR(34),INDEX(People[Middle Name],$A1209),CHAR(34),
", PersonLastName:  ",CHAR(34),INDEX(People[Last Name],$A1209),CHAR(34),"}"))</f>
        <v>#REF!</v>
      </c>
      <c r="E1209" t="e">
        <f>IF(INDEX(Organizations[Organization Type '[CV']],$A1209)="","",
CONCATENATE("  - &amp;OrganizationID",TEXT($A1209,"0000"),
" {","OrganizationTypeCV:  ",CHAR(34),INDEX(Organizations[Organization Type '[CV']],$A1209),CHAR(34),
", OrganizationCode:  ",CHAR(34),INDEX(Organizations[Organization Code],$A1209),CHAR(34),
", OrganizationName:  ",CHAR(34),INDEX(Organizations[Organization Name],$A1209),CHAR(34),
", OrganizationDescription:  ",CHAR(34),INDEX(Organizations[Organization Description],$A1209),CHAR(34),
", OrganizationLink:  ",CHAR(34),INDEX(Organizations[Organization Link],$A1209),CHAR(34),"}"))</f>
        <v>#REF!</v>
      </c>
      <c r="F1209" t="e">
        <f>IF(INDEX(People[First Name],$A1209)="","",
CONCATENATE("  - &amp;AffiliationID",TEXT($A1209,"0000"),
" {PersonID: *PersonID",TEXT($A1209,"0000"),
", OrganizationID: *OrganizationID",TEXT(MATCH(INDEX(People[Organization Name],$A1209),Organizations[Organization Name],0),"0000"),
", IsPrimaryOrganizationContact: , AffiliationStartDate: , AffiliationEndDate: , PrimaryPhone: ",
", PrimaryEmail: ",CHAR(34),INDEX(People[Primary Email],$A1209),CHAR(34),
", PrimaryAddress: ",CHAR(34),INDEX(People[Primary Address],$A1209),CHAR(34),
", PersonLink: }"))</f>
        <v>#REF!</v>
      </c>
      <c r="H1209" t="e">
        <f>IF(COUNTA(CitationInformation)=0,"",IF(INDEX(AuthorList[Author Name],$A1209)="","",
CONCATENATE("  - &amp;AuthorListID",TEXT($A1209,"0000"),
"  {CitationID: *CitationID0001",
", PersonID: *PersonID",TEXT(MATCH(INDEX(AuthorList[Author Name],$A1209),People[Full Name],0),"0000"),
", AuthorOrder: ",INDEX(AuthorList[Author Number],$A1209),"}")))</f>
        <v>#REF!</v>
      </c>
      <c r="K1209" t="e">
        <f>IF(INDEX(SamplingFeatures[Feature Code],$A1209)="","",
CONCATENATE("  - &amp;SamplingFeatureID",TEXT($A1209,"0000"),
" {","SamplingFeatureUUID:  ",CHAR(34),INDEX(SamplingFeatures[Sampling Feature UUID],$A1209),CHAR(34),
", SamplingFeatureTypeCV:  ",CHAR(34),INDEX(SamplingFeatures[Sampling Feature Type],$A1209),CHAR(34),
", SamplingFeatureCode:  ",CHAR(34),INDEX(SamplingFeatures[Feature Code],$A1209),CHAR(34),
", SamplingFeatureName:  ",CHAR(34),INDEX(SamplingFeatures[Feature Name],$A1209),CHAR(34),
", SamplingFeatureDescription:  ",CHAR(34),INDEX(SamplingFeatures[Feature Description],$A1209),CHAR(34),
", SamplingFeatureGeotypeCV:  ",CHAR(34),INDEX(SamplingFeatures[Feature Geo Type],$A1209),CHAR(34),
", FeatureGeometry:  ",CHAR(34),INDEX(SamplingFeatures[Feature Geometry],$A1209),CHAR(34),
", Elevation_m:  ",CHAR(34),INDEX(SamplingFeatures[Elevation_m],$A1209),CHAR(34),
", ElevationDatumCV:  ",CHAR(34),ElevationDatum,CHAR(34),"}"))</f>
        <v>#REF!</v>
      </c>
      <c r="L1209" t="e">
        <f>IF(INDEX(SamplingFeatures[Sampling Feature Type],$A1209)&lt;&gt;"Site","",
CONCATENATE("  - &amp;SiteID",TEXT(SUMPRODUCT(--($L$3:$L1208&lt;&gt;"")),"0000"),
" {","SamplingFeatureID:  *SamplingFeatureID",TEXT($A1209,"0000"),
", SiteTypeCV:  ",CHAR(34),INDEX(Sites[Site Type],$A1209),CHAR(34),
", Latitude:  ",INDEX(Sites[Latitude],$A1209),
", Longitude:  ",INDEX(Sites[Longitude],$A1209),
", SRSName:  ",CHAR(34),LatLonDatum,CHAR(34),"}"))</f>
        <v>#REF!</v>
      </c>
      <c r="M1209" t="e">
        <f>IF(INDEX(SamplingFeatures[Sampling Feature Type],$A1209)&lt;&gt;"Specimen","",
CONCATENATE("  - &amp;SpecimenID",TEXT(SUMPRODUCT(--($M$3:$M1208&lt;&gt;"")),"0000"),
" {","SamplingFeatureID:  *SamplingFeatureID",TEXT($A1209,"0000"),
", SpecimenTypeCV:  ",CHAR(34),INDEX(Specimens[Specimen Type],$A1209),CHAR(34),
", SpecimenMediumCV:  ",INDEX(Specimens[Specimen Medium],$A1209),
", IsFieldSpecimen:  ",CHAR(34),INDEX(Specimens[Is Field Specimen?],$A1209),CHAR(34),"}"))</f>
        <v>#REF!</v>
      </c>
      <c r="N1209" t="e">
        <f>IF(COUNTA(SpatialOffsets[])=0,"", IF(INDEX(SpatialOffsets[Spatial Offset Type],$A1209)="","",
CONCATENATE("  - &amp;SpatialOffsetID",TEXT($A1209,"0000"),
" {","SpatialOffsetTypeCV:  ",CHAR(34),INDEX(SpatialOffsets[Spatial Offset Type],$A1209),CHAR(34),
", Offset1Value:  ",INDEX(SpatialOffsets[Offset 1 Value],$A1209),
", Offset1UnitID:  ",CHAR(34),INDEX(SpatialOffsets[Offset 1 Unit],$A1209),CHAR(34),
", Offset2Value:  ",INDEX(SpatialOffsets[Offset 2 Value],$A1209),
", Offset2UnitID:  ",CHAR(34),INDEX(SpatialOffsets[Offset 2 Unit],$A1209),CHAR(34),
", Offset3Value:  ",INDEX(SpatialOffsets[Offset 3 Value],$A1209),
", Offset3UnitID:  ",CHAR(34),INDEX(SpatialOffsets[Offset 3 Unit],$A1209),CHAR(34),,"}")))</f>
        <v>#REF!</v>
      </c>
      <c r="O1209" t="e">
        <f>IF(COUNTA(RelatedFeatures[])=0,"", IF(INDEX(RelatedFeatures[First Sampling Feature Code],$A1209)="","",
CONCATENATE("  - &amp;RelationID",TEXT($A1209,"0000"),
" {","SamplingFeatureID:  *SamplingFeatureID",TEXT(MATCH(INDEX(RelatedFeatures[First Sampling Feature Code],$A1209),SamplingFeatures[Feature Code],0),"0000"),
", RelationshipTypeCV:  ",CHAR(34),INDEX(RelatedFeatures[Relationship Type],$A1209),CHAR(34),
", RelatedFeatureID: *SamplingFeatureID",TEXT(MATCH(INDEX(RelatedFeatures[Second Sampling Feature Code],$A1209),SamplingFeatures[Feature Code],0),"0000"),
", SpatialOffsetID:  ",IF(INDEX(RelatedFeatures[Offset Number],$A1209)="","",CONCATENATE("*SpatialOffsetID",TEXT(INDEX(RelatedFeatures[Offset Number],$A1209),"0000"))),"}")))</f>
        <v>#REF!</v>
      </c>
      <c r="P1209" t="e">
        <f>IF(INDEX(Methods[Method Type],$A1209)="","",
CONCATENATE("  - &amp;MethodID",TEXT($A1209,"0000"),
" {","MethodTypeCV:  ",CHAR(34),INDEX(Methods[Method Type],$A1209),CHAR(34),
", MethodCode:  ",CHAR(34),INDEX(Methods[Method Code],$A1209),CHAR(34),
", MethodName:  ",CHAR(34),INDEX(Methods[Method Name],$A1209),CHAR(34),
", MethodDescription:  ",CHAR(34),INDEX(Methods[Method Description],$A1209),CHAR(34),
", MethodLink:  ",CHAR(34),INDEX(Methods[Method Link],$A1209),CHAR(34),
", OrganizationID: *OrganizationID",TEXT(MATCH(INDEX(Methods[Organization Name],$A1209),Organizations[Organization Name],0),"0000"),"}"))</f>
        <v>#REF!</v>
      </c>
      <c r="Q1209" t="e">
        <f>IF(INDEX(Variables[Variable Type],$A1209)="","",
CONCATENATE("  - &amp;VariableID",TEXT($A1209,"0000"),
" {","VariableTypeCV:  ",CHAR(34),INDEX(Variables[Variable Type],$A1209),CHAR(34),
", VariableCode:  ",CHAR(34),INDEX(Variables[Variable Code],$A1209),CHAR(34),
", VariableNameCV:  ",CHAR(34),INDEX(Variables[Variable Name],$A1209),CHAR(34),
", VariableDefinition:  ",CHAR(34),INDEX(Variables[Variable Definition],$A1209),CHAR(34),
", SpecciationCV:  ",CHAR(34),INDEX(Variables[Speciation],$A1209),CHAR(34),
", NoDataValue:  ",CHAR(34),INDEX(Variables[No Data Value],$A1209),CHAR(34),"}"))</f>
        <v>#REF!</v>
      </c>
    </row>
    <row r="1210" spans="1:17" x14ac:dyDescent="0.25">
      <c r="A1210">
        <v>1207</v>
      </c>
      <c r="D1210" t="e">
        <f>IF(INDEX(People[First Name],$A1210)="","",
CONCATENATE("  - &amp;PersonID",TEXT($A1210,"0000"),
" {","PersonFirstName:  ",CHAR(34),INDEX(People[First Name],$A1210),CHAR(34),
", PersonMiddleName:  ",CHAR(34),INDEX(People[Middle Name],$A1210),CHAR(34),
", PersonLastName:  ",CHAR(34),INDEX(People[Last Name],$A1210),CHAR(34),"}"))</f>
        <v>#REF!</v>
      </c>
      <c r="E1210" t="e">
        <f>IF(INDEX(Organizations[Organization Type '[CV']],$A1210)="","",
CONCATENATE("  - &amp;OrganizationID",TEXT($A1210,"0000"),
" {","OrganizationTypeCV:  ",CHAR(34),INDEX(Organizations[Organization Type '[CV']],$A1210),CHAR(34),
", OrganizationCode:  ",CHAR(34),INDEX(Organizations[Organization Code],$A1210),CHAR(34),
", OrganizationName:  ",CHAR(34),INDEX(Organizations[Organization Name],$A1210),CHAR(34),
", OrganizationDescription:  ",CHAR(34),INDEX(Organizations[Organization Description],$A1210),CHAR(34),
", OrganizationLink:  ",CHAR(34),INDEX(Organizations[Organization Link],$A1210),CHAR(34),"}"))</f>
        <v>#REF!</v>
      </c>
      <c r="F1210" t="e">
        <f>IF(INDEX(People[First Name],$A1210)="","",
CONCATENATE("  - &amp;AffiliationID",TEXT($A1210,"0000"),
" {PersonID: *PersonID",TEXT($A1210,"0000"),
", OrganizationID: *OrganizationID",TEXT(MATCH(INDEX(People[Organization Name],$A1210),Organizations[Organization Name],0),"0000"),
", IsPrimaryOrganizationContact: , AffiliationStartDate: , AffiliationEndDate: , PrimaryPhone: ",
", PrimaryEmail: ",CHAR(34),INDEX(People[Primary Email],$A1210),CHAR(34),
", PrimaryAddress: ",CHAR(34),INDEX(People[Primary Address],$A1210),CHAR(34),
", PersonLink: }"))</f>
        <v>#REF!</v>
      </c>
      <c r="H1210" t="e">
        <f>IF(COUNTA(CitationInformation)=0,"",IF(INDEX(AuthorList[Author Name],$A1210)="","",
CONCATENATE("  - &amp;AuthorListID",TEXT($A1210,"0000"),
"  {CitationID: *CitationID0001",
", PersonID: *PersonID",TEXT(MATCH(INDEX(AuthorList[Author Name],$A1210),People[Full Name],0),"0000"),
", AuthorOrder: ",INDEX(AuthorList[Author Number],$A1210),"}")))</f>
        <v>#REF!</v>
      </c>
      <c r="K1210" t="e">
        <f>IF(INDEX(SamplingFeatures[Feature Code],$A1210)="","",
CONCATENATE("  - &amp;SamplingFeatureID",TEXT($A1210,"0000"),
" {","SamplingFeatureUUID:  ",CHAR(34),INDEX(SamplingFeatures[Sampling Feature UUID],$A1210),CHAR(34),
", SamplingFeatureTypeCV:  ",CHAR(34),INDEX(SamplingFeatures[Sampling Feature Type],$A1210),CHAR(34),
", SamplingFeatureCode:  ",CHAR(34),INDEX(SamplingFeatures[Feature Code],$A1210),CHAR(34),
", SamplingFeatureName:  ",CHAR(34),INDEX(SamplingFeatures[Feature Name],$A1210),CHAR(34),
", SamplingFeatureDescription:  ",CHAR(34),INDEX(SamplingFeatures[Feature Description],$A1210),CHAR(34),
", SamplingFeatureGeotypeCV:  ",CHAR(34),INDEX(SamplingFeatures[Feature Geo Type],$A1210),CHAR(34),
", FeatureGeometry:  ",CHAR(34),INDEX(SamplingFeatures[Feature Geometry],$A1210),CHAR(34),
", Elevation_m:  ",CHAR(34),INDEX(SamplingFeatures[Elevation_m],$A1210),CHAR(34),
", ElevationDatumCV:  ",CHAR(34),ElevationDatum,CHAR(34),"}"))</f>
        <v>#REF!</v>
      </c>
      <c r="L1210" t="e">
        <f>IF(INDEX(SamplingFeatures[Sampling Feature Type],$A1210)&lt;&gt;"Site","",
CONCATENATE("  - &amp;SiteID",TEXT(SUMPRODUCT(--($L$3:$L1209&lt;&gt;"")),"0000"),
" {","SamplingFeatureID:  *SamplingFeatureID",TEXT($A1210,"0000"),
", SiteTypeCV:  ",CHAR(34),INDEX(Sites[Site Type],$A1210),CHAR(34),
", Latitude:  ",INDEX(Sites[Latitude],$A1210),
", Longitude:  ",INDEX(Sites[Longitude],$A1210),
", SRSName:  ",CHAR(34),LatLonDatum,CHAR(34),"}"))</f>
        <v>#REF!</v>
      </c>
      <c r="M1210" t="e">
        <f>IF(INDEX(SamplingFeatures[Sampling Feature Type],$A1210)&lt;&gt;"Specimen","",
CONCATENATE("  - &amp;SpecimenID",TEXT(SUMPRODUCT(--($M$3:$M1209&lt;&gt;"")),"0000"),
" {","SamplingFeatureID:  *SamplingFeatureID",TEXT($A1210,"0000"),
", SpecimenTypeCV:  ",CHAR(34),INDEX(Specimens[Specimen Type],$A1210),CHAR(34),
", SpecimenMediumCV:  ",INDEX(Specimens[Specimen Medium],$A1210),
", IsFieldSpecimen:  ",CHAR(34),INDEX(Specimens[Is Field Specimen?],$A1210),CHAR(34),"}"))</f>
        <v>#REF!</v>
      </c>
      <c r="N1210" t="e">
        <f>IF(COUNTA(SpatialOffsets[])=0,"", IF(INDEX(SpatialOffsets[Spatial Offset Type],$A1210)="","",
CONCATENATE("  - &amp;SpatialOffsetID",TEXT($A1210,"0000"),
" {","SpatialOffsetTypeCV:  ",CHAR(34),INDEX(SpatialOffsets[Spatial Offset Type],$A1210),CHAR(34),
", Offset1Value:  ",INDEX(SpatialOffsets[Offset 1 Value],$A1210),
", Offset1UnitID:  ",CHAR(34),INDEX(SpatialOffsets[Offset 1 Unit],$A1210),CHAR(34),
", Offset2Value:  ",INDEX(SpatialOffsets[Offset 2 Value],$A1210),
", Offset2UnitID:  ",CHAR(34),INDEX(SpatialOffsets[Offset 2 Unit],$A1210),CHAR(34),
", Offset3Value:  ",INDEX(SpatialOffsets[Offset 3 Value],$A1210),
", Offset3UnitID:  ",CHAR(34),INDEX(SpatialOffsets[Offset 3 Unit],$A1210),CHAR(34),,"}")))</f>
        <v>#REF!</v>
      </c>
      <c r="O1210" t="e">
        <f>IF(COUNTA(RelatedFeatures[])=0,"", IF(INDEX(RelatedFeatures[First Sampling Feature Code],$A1210)="","",
CONCATENATE("  - &amp;RelationID",TEXT($A1210,"0000"),
" {","SamplingFeatureID:  *SamplingFeatureID",TEXT(MATCH(INDEX(RelatedFeatures[First Sampling Feature Code],$A1210),SamplingFeatures[Feature Code],0),"0000"),
", RelationshipTypeCV:  ",CHAR(34),INDEX(RelatedFeatures[Relationship Type],$A1210),CHAR(34),
", RelatedFeatureID: *SamplingFeatureID",TEXT(MATCH(INDEX(RelatedFeatures[Second Sampling Feature Code],$A1210),SamplingFeatures[Feature Code],0),"0000"),
", SpatialOffsetID:  ",IF(INDEX(RelatedFeatures[Offset Number],$A1210)="","",CONCATENATE("*SpatialOffsetID",TEXT(INDEX(RelatedFeatures[Offset Number],$A1210),"0000"))),"}")))</f>
        <v>#REF!</v>
      </c>
      <c r="P1210" t="e">
        <f>IF(INDEX(Methods[Method Type],$A1210)="","",
CONCATENATE("  - &amp;MethodID",TEXT($A1210,"0000"),
" {","MethodTypeCV:  ",CHAR(34),INDEX(Methods[Method Type],$A1210),CHAR(34),
", MethodCode:  ",CHAR(34),INDEX(Methods[Method Code],$A1210),CHAR(34),
", MethodName:  ",CHAR(34),INDEX(Methods[Method Name],$A1210),CHAR(34),
", MethodDescription:  ",CHAR(34),INDEX(Methods[Method Description],$A1210),CHAR(34),
", MethodLink:  ",CHAR(34),INDEX(Methods[Method Link],$A1210),CHAR(34),
", OrganizationID: *OrganizationID",TEXT(MATCH(INDEX(Methods[Organization Name],$A1210),Organizations[Organization Name],0),"0000"),"}"))</f>
        <v>#REF!</v>
      </c>
      <c r="Q1210" t="e">
        <f>IF(INDEX(Variables[Variable Type],$A1210)="","",
CONCATENATE("  - &amp;VariableID",TEXT($A1210,"0000"),
" {","VariableTypeCV:  ",CHAR(34),INDEX(Variables[Variable Type],$A1210),CHAR(34),
", VariableCode:  ",CHAR(34),INDEX(Variables[Variable Code],$A1210),CHAR(34),
", VariableNameCV:  ",CHAR(34),INDEX(Variables[Variable Name],$A1210),CHAR(34),
", VariableDefinition:  ",CHAR(34),INDEX(Variables[Variable Definition],$A1210),CHAR(34),
", SpecciationCV:  ",CHAR(34),INDEX(Variables[Speciation],$A1210),CHAR(34),
", NoDataValue:  ",CHAR(34),INDEX(Variables[No Data Value],$A1210),CHAR(34),"}"))</f>
        <v>#REF!</v>
      </c>
    </row>
    <row r="1211" spans="1:17" x14ac:dyDescent="0.25">
      <c r="A1211">
        <v>1208</v>
      </c>
      <c r="D1211" t="e">
        <f>IF(INDEX(People[First Name],$A1211)="","",
CONCATENATE("  - &amp;PersonID",TEXT($A1211,"0000"),
" {","PersonFirstName:  ",CHAR(34),INDEX(People[First Name],$A1211),CHAR(34),
", PersonMiddleName:  ",CHAR(34),INDEX(People[Middle Name],$A1211),CHAR(34),
", PersonLastName:  ",CHAR(34),INDEX(People[Last Name],$A1211),CHAR(34),"}"))</f>
        <v>#REF!</v>
      </c>
      <c r="E1211" t="e">
        <f>IF(INDEX(Organizations[Organization Type '[CV']],$A1211)="","",
CONCATENATE("  - &amp;OrganizationID",TEXT($A1211,"0000"),
" {","OrganizationTypeCV:  ",CHAR(34),INDEX(Organizations[Organization Type '[CV']],$A1211),CHAR(34),
", OrganizationCode:  ",CHAR(34),INDEX(Organizations[Organization Code],$A1211),CHAR(34),
", OrganizationName:  ",CHAR(34),INDEX(Organizations[Organization Name],$A1211),CHAR(34),
", OrganizationDescription:  ",CHAR(34),INDEX(Organizations[Organization Description],$A1211),CHAR(34),
", OrganizationLink:  ",CHAR(34),INDEX(Organizations[Organization Link],$A1211),CHAR(34),"}"))</f>
        <v>#REF!</v>
      </c>
      <c r="F1211" t="e">
        <f>IF(INDEX(People[First Name],$A1211)="","",
CONCATENATE("  - &amp;AffiliationID",TEXT($A1211,"0000"),
" {PersonID: *PersonID",TEXT($A1211,"0000"),
", OrganizationID: *OrganizationID",TEXT(MATCH(INDEX(People[Organization Name],$A1211),Organizations[Organization Name],0),"0000"),
", IsPrimaryOrganizationContact: , AffiliationStartDate: , AffiliationEndDate: , PrimaryPhone: ",
", PrimaryEmail: ",CHAR(34),INDEX(People[Primary Email],$A1211),CHAR(34),
", PrimaryAddress: ",CHAR(34),INDEX(People[Primary Address],$A1211),CHAR(34),
", PersonLink: }"))</f>
        <v>#REF!</v>
      </c>
      <c r="H1211" t="e">
        <f>IF(COUNTA(CitationInformation)=0,"",IF(INDEX(AuthorList[Author Name],$A1211)="","",
CONCATENATE("  - &amp;AuthorListID",TEXT($A1211,"0000"),
"  {CitationID: *CitationID0001",
", PersonID: *PersonID",TEXT(MATCH(INDEX(AuthorList[Author Name],$A1211),People[Full Name],0),"0000"),
", AuthorOrder: ",INDEX(AuthorList[Author Number],$A1211),"}")))</f>
        <v>#REF!</v>
      </c>
      <c r="K1211" t="e">
        <f>IF(INDEX(SamplingFeatures[Feature Code],$A1211)="","",
CONCATENATE("  - &amp;SamplingFeatureID",TEXT($A1211,"0000"),
" {","SamplingFeatureUUID:  ",CHAR(34),INDEX(SamplingFeatures[Sampling Feature UUID],$A1211),CHAR(34),
", SamplingFeatureTypeCV:  ",CHAR(34),INDEX(SamplingFeatures[Sampling Feature Type],$A1211),CHAR(34),
", SamplingFeatureCode:  ",CHAR(34),INDEX(SamplingFeatures[Feature Code],$A1211),CHAR(34),
", SamplingFeatureName:  ",CHAR(34),INDEX(SamplingFeatures[Feature Name],$A1211),CHAR(34),
", SamplingFeatureDescription:  ",CHAR(34),INDEX(SamplingFeatures[Feature Description],$A1211),CHAR(34),
", SamplingFeatureGeotypeCV:  ",CHAR(34),INDEX(SamplingFeatures[Feature Geo Type],$A1211),CHAR(34),
", FeatureGeometry:  ",CHAR(34),INDEX(SamplingFeatures[Feature Geometry],$A1211),CHAR(34),
", Elevation_m:  ",CHAR(34),INDEX(SamplingFeatures[Elevation_m],$A1211),CHAR(34),
", ElevationDatumCV:  ",CHAR(34),ElevationDatum,CHAR(34),"}"))</f>
        <v>#REF!</v>
      </c>
      <c r="L1211" t="e">
        <f>IF(INDEX(SamplingFeatures[Sampling Feature Type],$A1211)&lt;&gt;"Site","",
CONCATENATE("  - &amp;SiteID",TEXT(SUMPRODUCT(--($L$3:$L1210&lt;&gt;"")),"0000"),
" {","SamplingFeatureID:  *SamplingFeatureID",TEXT($A1211,"0000"),
", SiteTypeCV:  ",CHAR(34),INDEX(Sites[Site Type],$A1211),CHAR(34),
", Latitude:  ",INDEX(Sites[Latitude],$A1211),
", Longitude:  ",INDEX(Sites[Longitude],$A1211),
", SRSName:  ",CHAR(34),LatLonDatum,CHAR(34),"}"))</f>
        <v>#REF!</v>
      </c>
      <c r="M1211" t="e">
        <f>IF(INDEX(SamplingFeatures[Sampling Feature Type],$A1211)&lt;&gt;"Specimen","",
CONCATENATE("  - &amp;SpecimenID",TEXT(SUMPRODUCT(--($M$3:$M1210&lt;&gt;"")),"0000"),
" {","SamplingFeatureID:  *SamplingFeatureID",TEXT($A1211,"0000"),
", SpecimenTypeCV:  ",CHAR(34),INDEX(Specimens[Specimen Type],$A1211),CHAR(34),
", SpecimenMediumCV:  ",INDEX(Specimens[Specimen Medium],$A1211),
", IsFieldSpecimen:  ",CHAR(34),INDEX(Specimens[Is Field Specimen?],$A1211),CHAR(34),"}"))</f>
        <v>#REF!</v>
      </c>
      <c r="N1211" t="e">
        <f>IF(COUNTA(SpatialOffsets[])=0,"", IF(INDEX(SpatialOffsets[Spatial Offset Type],$A1211)="","",
CONCATENATE("  - &amp;SpatialOffsetID",TEXT($A1211,"0000"),
" {","SpatialOffsetTypeCV:  ",CHAR(34),INDEX(SpatialOffsets[Spatial Offset Type],$A1211),CHAR(34),
", Offset1Value:  ",INDEX(SpatialOffsets[Offset 1 Value],$A1211),
", Offset1UnitID:  ",CHAR(34),INDEX(SpatialOffsets[Offset 1 Unit],$A1211),CHAR(34),
", Offset2Value:  ",INDEX(SpatialOffsets[Offset 2 Value],$A1211),
", Offset2UnitID:  ",CHAR(34),INDEX(SpatialOffsets[Offset 2 Unit],$A1211),CHAR(34),
", Offset3Value:  ",INDEX(SpatialOffsets[Offset 3 Value],$A1211),
", Offset3UnitID:  ",CHAR(34),INDEX(SpatialOffsets[Offset 3 Unit],$A1211),CHAR(34),,"}")))</f>
        <v>#REF!</v>
      </c>
      <c r="O1211" t="e">
        <f>IF(COUNTA(RelatedFeatures[])=0,"", IF(INDEX(RelatedFeatures[First Sampling Feature Code],$A1211)="","",
CONCATENATE("  - &amp;RelationID",TEXT($A1211,"0000"),
" {","SamplingFeatureID:  *SamplingFeatureID",TEXT(MATCH(INDEX(RelatedFeatures[First Sampling Feature Code],$A1211),SamplingFeatures[Feature Code],0),"0000"),
", RelationshipTypeCV:  ",CHAR(34),INDEX(RelatedFeatures[Relationship Type],$A1211),CHAR(34),
", RelatedFeatureID: *SamplingFeatureID",TEXT(MATCH(INDEX(RelatedFeatures[Second Sampling Feature Code],$A1211),SamplingFeatures[Feature Code],0),"0000"),
", SpatialOffsetID:  ",IF(INDEX(RelatedFeatures[Offset Number],$A1211)="","",CONCATENATE("*SpatialOffsetID",TEXT(INDEX(RelatedFeatures[Offset Number],$A1211),"0000"))),"}")))</f>
        <v>#REF!</v>
      </c>
      <c r="P1211" t="e">
        <f>IF(INDEX(Methods[Method Type],$A1211)="","",
CONCATENATE("  - &amp;MethodID",TEXT($A1211,"0000"),
" {","MethodTypeCV:  ",CHAR(34),INDEX(Methods[Method Type],$A1211),CHAR(34),
", MethodCode:  ",CHAR(34),INDEX(Methods[Method Code],$A1211),CHAR(34),
", MethodName:  ",CHAR(34),INDEX(Methods[Method Name],$A1211),CHAR(34),
", MethodDescription:  ",CHAR(34),INDEX(Methods[Method Description],$A1211),CHAR(34),
", MethodLink:  ",CHAR(34),INDEX(Methods[Method Link],$A1211),CHAR(34),
", OrganizationID: *OrganizationID",TEXT(MATCH(INDEX(Methods[Organization Name],$A1211),Organizations[Organization Name],0),"0000"),"}"))</f>
        <v>#REF!</v>
      </c>
      <c r="Q1211" t="e">
        <f>IF(INDEX(Variables[Variable Type],$A1211)="","",
CONCATENATE("  - &amp;VariableID",TEXT($A1211,"0000"),
" {","VariableTypeCV:  ",CHAR(34),INDEX(Variables[Variable Type],$A1211),CHAR(34),
", VariableCode:  ",CHAR(34),INDEX(Variables[Variable Code],$A1211),CHAR(34),
", VariableNameCV:  ",CHAR(34),INDEX(Variables[Variable Name],$A1211),CHAR(34),
", VariableDefinition:  ",CHAR(34),INDEX(Variables[Variable Definition],$A1211),CHAR(34),
", SpecciationCV:  ",CHAR(34),INDEX(Variables[Speciation],$A1211),CHAR(34),
", NoDataValue:  ",CHAR(34),INDEX(Variables[No Data Value],$A1211),CHAR(34),"}"))</f>
        <v>#REF!</v>
      </c>
    </row>
    <row r="1212" spans="1:17" x14ac:dyDescent="0.25">
      <c r="A1212">
        <v>1209</v>
      </c>
      <c r="D1212" t="e">
        <f>IF(INDEX(People[First Name],$A1212)="","",
CONCATENATE("  - &amp;PersonID",TEXT($A1212,"0000"),
" {","PersonFirstName:  ",CHAR(34),INDEX(People[First Name],$A1212),CHAR(34),
", PersonMiddleName:  ",CHAR(34),INDEX(People[Middle Name],$A1212),CHAR(34),
", PersonLastName:  ",CHAR(34),INDEX(People[Last Name],$A1212),CHAR(34),"}"))</f>
        <v>#REF!</v>
      </c>
      <c r="E1212" t="e">
        <f>IF(INDEX(Organizations[Organization Type '[CV']],$A1212)="","",
CONCATENATE("  - &amp;OrganizationID",TEXT($A1212,"0000"),
" {","OrganizationTypeCV:  ",CHAR(34),INDEX(Organizations[Organization Type '[CV']],$A1212),CHAR(34),
", OrganizationCode:  ",CHAR(34),INDEX(Organizations[Organization Code],$A1212),CHAR(34),
", OrganizationName:  ",CHAR(34),INDEX(Organizations[Organization Name],$A1212),CHAR(34),
", OrganizationDescription:  ",CHAR(34),INDEX(Organizations[Organization Description],$A1212),CHAR(34),
", OrganizationLink:  ",CHAR(34),INDEX(Organizations[Organization Link],$A1212),CHAR(34),"}"))</f>
        <v>#REF!</v>
      </c>
      <c r="F1212" t="e">
        <f>IF(INDEX(People[First Name],$A1212)="","",
CONCATENATE("  - &amp;AffiliationID",TEXT($A1212,"0000"),
" {PersonID: *PersonID",TEXT($A1212,"0000"),
", OrganizationID: *OrganizationID",TEXT(MATCH(INDEX(People[Organization Name],$A1212),Organizations[Organization Name],0),"0000"),
", IsPrimaryOrganizationContact: , AffiliationStartDate: , AffiliationEndDate: , PrimaryPhone: ",
", PrimaryEmail: ",CHAR(34),INDEX(People[Primary Email],$A1212),CHAR(34),
", PrimaryAddress: ",CHAR(34),INDEX(People[Primary Address],$A1212),CHAR(34),
", PersonLink: }"))</f>
        <v>#REF!</v>
      </c>
      <c r="H1212" t="e">
        <f>IF(COUNTA(CitationInformation)=0,"",IF(INDEX(AuthorList[Author Name],$A1212)="","",
CONCATENATE("  - &amp;AuthorListID",TEXT($A1212,"0000"),
"  {CitationID: *CitationID0001",
", PersonID: *PersonID",TEXT(MATCH(INDEX(AuthorList[Author Name],$A1212),People[Full Name],0),"0000"),
", AuthorOrder: ",INDEX(AuthorList[Author Number],$A1212),"}")))</f>
        <v>#REF!</v>
      </c>
      <c r="K1212" t="e">
        <f>IF(INDEX(SamplingFeatures[Feature Code],$A1212)="","",
CONCATENATE("  - &amp;SamplingFeatureID",TEXT($A1212,"0000"),
" {","SamplingFeatureUUID:  ",CHAR(34),INDEX(SamplingFeatures[Sampling Feature UUID],$A1212),CHAR(34),
", SamplingFeatureTypeCV:  ",CHAR(34),INDEX(SamplingFeatures[Sampling Feature Type],$A1212),CHAR(34),
", SamplingFeatureCode:  ",CHAR(34),INDEX(SamplingFeatures[Feature Code],$A1212),CHAR(34),
", SamplingFeatureName:  ",CHAR(34),INDEX(SamplingFeatures[Feature Name],$A1212),CHAR(34),
", SamplingFeatureDescription:  ",CHAR(34),INDEX(SamplingFeatures[Feature Description],$A1212),CHAR(34),
", SamplingFeatureGeotypeCV:  ",CHAR(34),INDEX(SamplingFeatures[Feature Geo Type],$A1212),CHAR(34),
", FeatureGeometry:  ",CHAR(34),INDEX(SamplingFeatures[Feature Geometry],$A1212),CHAR(34),
", Elevation_m:  ",CHAR(34),INDEX(SamplingFeatures[Elevation_m],$A1212),CHAR(34),
", ElevationDatumCV:  ",CHAR(34),ElevationDatum,CHAR(34),"}"))</f>
        <v>#REF!</v>
      </c>
      <c r="L1212" t="e">
        <f>IF(INDEX(SamplingFeatures[Sampling Feature Type],$A1212)&lt;&gt;"Site","",
CONCATENATE("  - &amp;SiteID",TEXT(SUMPRODUCT(--($L$3:$L1211&lt;&gt;"")),"0000"),
" {","SamplingFeatureID:  *SamplingFeatureID",TEXT($A1212,"0000"),
", SiteTypeCV:  ",CHAR(34),INDEX(Sites[Site Type],$A1212),CHAR(34),
", Latitude:  ",INDEX(Sites[Latitude],$A1212),
", Longitude:  ",INDEX(Sites[Longitude],$A1212),
", SRSName:  ",CHAR(34),LatLonDatum,CHAR(34),"}"))</f>
        <v>#REF!</v>
      </c>
      <c r="M1212" t="e">
        <f>IF(INDEX(SamplingFeatures[Sampling Feature Type],$A1212)&lt;&gt;"Specimen","",
CONCATENATE("  - &amp;SpecimenID",TEXT(SUMPRODUCT(--($M$3:$M1211&lt;&gt;"")),"0000"),
" {","SamplingFeatureID:  *SamplingFeatureID",TEXT($A1212,"0000"),
", SpecimenTypeCV:  ",CHAR(34),INDEX(Specimens[Specimen Type],$A1212),CHAR(34),
", SpecimenMediumCV:  ",INDEX(Specimens[Specimen Medium],$A1212),
", IsFieldSpecimen:  ",CHAR(34),INDEX(Specimens[Is Field Specimen?],$A1212),CHAR(34),"}"))</f>
        <v>#REF!</v>
      </c>
      <c r="N1212" t="e">
        <f>IF(COUNTA(SpatialOffsets[])=0,"", IF(INDEX(SpatialOffsets[Spatial Offset Type],$A1212)="","",
CONCATENATE("  - &amp;SpatialOffsetID",TEXT($A1212,"0000"),
" {","SpatialOffsetTypeCV:  ",CHAR(34),INDEX(SpatialOffsets[Spatial Offset Type],$A1212),CHAR(34),
", Offset1Value:  ",INDEX(SpatialOffsets[Offset 1 Value],$A1212),
", Offset1UnitID:  ",CHAR(34),INDEX(SpatialOffsets[Offset 1 Unit],$A1212),CHAR(34),
", Offset2Value:  ",INDEX(SpatialOffsets[Offset 2 Value],$A1212),
", Offset2UnitID:  ",CHAR(34),INDEX(SpatialOffsets[Offset 2 Unit],$A1212),CHAR(34),
", Offset3Value:  ",INDEX(SpatialOffsets[Offset 3 Value],$A1212),
", Offset3UnitID:  ",CHAR(34),INDEX(SpatialOffsets[Offset 3 Unit],$A1212),CHAR(34),,"}")))</f>
        <v>#REF!</v>
      </c>
      <c r="O1212" t="e">
        <f>IF(COUNTA(RelatedFeatures[])=0,"", IF(INDEX(RelatedFeatures[First Sampling Feature Code],$A1212)="","",
CONCATENATE("  - &amp;RelationID",TEXT($A1212,"0000"),
" {","SamplingFeatureID:  *SamplingFeatureID",TEXT(MATCH(INDEX(RelatedFeatures[First Sampling Feature Code],$A1212),SamplingFeatures[Feature Code],0),"0000"),
", RelationshipTypeCV:  ",CHAR(34),INDEX(RelatedFeatures[Relationship Type],$A1212),CHAR(34),
", RelatedFeatureID: *SamplingFeatureID",TEXT(MATCH(INDEX(RelatedFeatures[Second Sampling Feature Code],$A1212),SamplingFeatures[Feature Code],0),"0000"),
", SpatialOffsetID:  ",IF(INDEX(RelatedFeatures[Offset Number],$A1212)="","",CONCATENATE("*SpatialOffsetID",TEXT(INDEX(RelatedFeatures[Offset Number],$A1212),"0000"))),"}")))</f>
        <v>#REF!</v>
      </c>
      <c r="P1212" t="e">
        <f>IF(INDEX(Methods[Method Type],$A1212)="","",
CONCATENATE("  - &amp;MethodID",TEXT($A1212,"0000"),
" {","MethodTypeCV:  ",CHAR(34),INDEX(Methods[Method Type],$A1212),CHAR(34),
", MethodCode:  ",CHAR(34),INDEX(Methods[Method Code],$A1212),CHAR(34),
", MethodName:  ",CHAR(34),INDEX(Methods[Method Name],$A1212),CHAR(34),
", MethodDescription:  ",CHAR(34),INDEX(Methods[Method Description],$A1212),CHAR(34),
", MethodLink:  ",CHAR(34),INDEX(Methods[Method Link],$A1212),CHAR(34),
", OrganizationID: *OrganizationID",TEXT(MATCH(INDEX(Methods[Organization Name],$A1212),Organizations[Organization Name],0),"0000"),"}"))</f>
        <v>#REF!</v>
      </c>
      <c r="Q1212" t="e">
        <f>IF(INDEX(Variables[Variable Type],$A1212)="","",
CONCATENATE("  - &amp;VariableID",TEXT($A1212,"0000"),
" {","VariableTypeCV:  ",CHAR(34),INDEX(Variables[Variable Type],$A1212),CHAR(34),
", VariableCode:  ",CHAR(34),INDEX(Variables[Variable Code],$A1212),CHAR(34),
", VariableNameCV:  ",CHAR(34),INDEX(Variables[Variable Name],$A1212),CHAR(34),
", VariableDefinition:  ",CHAR(34),INDEX(Variables[Variable Definition],$A1212),CHAR(34),
", SpecciationCV:  ",CHAR(34),INDEX(Variables[Speciation],$A1212),CHAR(34),
", NoDataValue:  ",CHAR(34),INDEX(Variables[No Data Value],$A1212),CHAR(34),"}"))</f>
        <v>#REF!</v>
      </c>
    </row>
    <row r="1213" spans="1:17" x14ac:dyDescent="0.25">
      <c r="A1213">
        <v>1210</v>
      </c>
      <c r="D1213" t="e">
        <f>IF(INDEX(People[First Name],$A1213)="","",
CONCATENATE("  - &amp;PersonID",TEXT($A1213,"0000"),
" {","PersonFirstName:  ",CHAR(34),INDEX(People[First Name],$A1213),CHAR(34),
", PersonMiddleName:  ",CHAR(34),INDEX(People[Middle Name],$A1213),CHAR(34),
", PersonLastName:  ",CHAR(34),INDEX(People[Last Name],$A1213),CHAR(34),"}"))</f>
        <v>#REF!</v>
      </c>
      <c r="E1213" t="e">
        <f>IF(INDEX(Organizations[Organization Type '[CV']],$A1213)="","",
CONCATENATE("  - &amp;OrganizationID",TEXT($A1213,"0000"),
" {","OrganizationTypeCV:  ",CHAR(34),INDEX(Organizations[Organization Type '[CV']],$A1213),CHAR(34),
", OrganizationCode:  ",CHAR(34),INDEX(Organizations[Organization Code],$A1213),CHAR(34),
", OrganizationName:  ",CHAR(34),INDEX(Organizations[Organization Name],$A1213),CHAR(34),
", OrganizationDescription:  ",CHAR(34),INDEX(Organizations[Organization Description],$A1213),CHAR(34),
", OrganizationLink:  ",CHAR(34),INDEX(Organizations[Organization Link],$A1213),CHAR(34),"}"))</f>
        <v>#REF!</v>
      </c>
      <c r="F1213" t="e">
        <f>IF(INDEX(People[First Name],$A1213)="","",
CONCATENATE("  - &amp;AffiliationID",TEXT($A1213,"0000"),
" {PersonID: *PersonID",TEXT($A1213,"0000"),
", OrganizationID: *OrganizationID",TEXT(MATCH(INDEX(People[Organization Name],$A1213),Organizations[Organization Name],0),"0000"),
", IsPrimaryOrganizationContact: , AffiliationStartDate: , AffiliationEndDate: , PrimaryPhone: ",
", PrimaryEmail: ",CHAR(34),INDEX(People[Primary Email],$A1213),CHAR(34),
", PrimaryAddress: ",CHAR(34),INDEX(People[Primary Address],$A1213),CHAR(34),
", PersonLink: }"))</f>
        <v>#REF!</v>
      </c>
      <c r="H1213" t="e">
        <f>IF(COUNTA(CitationInformation)=0,"",IF(INDEX(AuthorList[Author Name],$A1213)="","",
CONCATENATE("  - &amp;AuthorListID",TEXT($A1213,"0000"),
"  {CitationID: *CitationID0001",
", PersonID: *PersonID",TEXT(MATCH(INDEX(AuthorList[Author Name],$A1213),People[Full Name],0),"0000"),
", AuthorOrder: ",INDEX(AuthorList[Author Number],$A1213),"}")))</f>
        <v>#REF!</v>
      </c>
      <c r="K1213" t="e">
        <f>IF(INDEX(SamplingFeatures[Feature Code],$A1213)="","",
CONCATENATE("  - &amp;SamplingFeatureID",TEXT($A1213,"0000"),
" {","SamplingFeatureUUID:  ",CHAR(34),INDEX(SamplingFeatures[Sampling Feature UUID],$A1213),CHAR(34),
", SamplingFeatureTypeCV:  ",CHAR(34),INDEX(SamplingFeatures[Sampling Feature Type],$A1213),CHAR(34),
", SamplingFeatureCode:  ",CHAR(34),INDEX(SamplingFeatures[Feature Code],$A1213),CHAR(34),
", SamplingFeatureName:  ",CHAR(34),INDEX(SamplingFeatures[Feature Name],$A1213),CHAR(34),
", SamplingFeatureDescription:  ",CHAR(34),INDEX(SamplingFeatures[Feature Description],$A1213),CHAR(34),
", SamplingFeatureGeotypeCV:  ",CHAR(34),INDEX(SamplingFeatures[Feature Geo Type],$A1213),CHAR(34),
", FeatureGeometry:  ",CHAR(34),INDEX(SamplingFeatures[Feature Geometry],$A1213),CHAR(34),
", Elevation_m:  ",CHAR(34),INDEX(SamplingFeatures[Elevation_m],$A1213),CHAR(34),
", ElevationDatumCV:  ",CHAR(34),ElevationDatum,CHAR(34),"}"))</f>
        <v>#REF!</v>
      </c>
      <c r="L1213" t="e">
        <f>IF(INDEX(SamplingFeatures[Sampling Feature Type],$A1213)&lt;&gt;"Site","",
CONCATENATE("  - &amp;SiteID",TEXT(SUMPRODUCT(--($L$3:$L1212&lt;&gt;"")),"0000"),
" {","SamplingFeatureID:  *SamplingFeatureID",TEXT($A1213,"0000"),
", SiteTypeCV:  ",CHAR(34),INDEX(Sites[Site Type],$A1213),CHAR(34),
", Latitude:  ",INDEX(Sites[Latitude],$A1213),
", Longitude:  ",INDEX(Sites[Longitude],$A1213),
", SRSName:  ",CHAR(34),LatLonDatum,CHAR(34),"}"))</f>
        <v>#REF!</v>
      </c>
      <c r="M1213" t="e">
        <f>IF(INDEX(SamplingFeatures[Sampling Feature Type],$A1213)&lt;&gt;"Specimen","",
CONCATENATE("  - &amp;SpecimenID",TEXT(SUMPRODUCT(--($M$3:$M1212&lt;&gt;"")),"0000"),
" {","SamplingFeatureID:  *SamplingFeatureID",TEXT($A1213,"0000"),
", SpecimenTypeCV:  ",CHAR(34),INDEX(Specimens[Specimen Type],$A1213),CHAR(34),
", SpecimenMediumCV:  ",INDEX(Specimens[Specimen Medium],$A1213),
", IsFieldSpecimen:  ",CHAR(34),INDEX(Specimens[Is Field Specimen?],$A1213),CHAR(34),"}"))</f>
        <v>#REF!</v>
      </c>
      <c r="N1213" t="e">
        <f>IF(COUNTA(SpatialOffsets[])=0,"", IF(INDEX(SpatialOffsets[Spatial Offset Type],$A1213)="","",
CONCATENATE("  - &amp;SpatialOffsetID",TEXT($A1213,"0000"),
" {","SpatialOffsetTypeCV:  ",CHAR(34),INDEX(SpatialOffsets[Spatial Offset Type],$A1213),CHAR(34),
", Offset1Value:  ",INDEX(SpatialOffsets[Offset 1 Value],$A1213),
", Offset1UnitID:  ",CHAR(34),INDEX(SpatialOffsets[Offset 1 Unit],$A1213),CHAR(34),
", Offset2Value:  ",INDEX(SpatialOffsets[Offset 2 Value],$A1213),
", Offset2UnitID:  ",CHAR(34),INDEX(SpatialOffsets[Offset 2 Unit],$A1213),CHAR(34),
", Offset3Value:  ",INDEX(SpatialOffsets[Offset 3 Value],$A1213),
", Offset3UnitID:  ",CHAR(34),INDEX(SpatialOffsets[Offset 3 Unit],$A1213),CHAR(34),,"}")))</f>
        <v>#REF!</v>
      </c>
      <c r="O1213" t="e">
        <f>IF(COUNTA(RelatedFeatures[])=0,"", IF(INDEX(RelatedFeatures[First Sampling Feature Code],$A1213)="","",
CONCATENATE("  - &amp;RelationID",TEXT($A1213,"0000"),
" {","SamplingFeatureID:  *SamplingFeatureID",TEXT(MATCH(INDEX(RelatedFeatures[First Sampling Feature Code],$A1213),SamplingFeatures[Feature Code],0),"0000"),
", RelationshipTypeCV:  ",CHAR(34),INDEX(RelatedFeatures[Relationship Type],$A1213),CHAR(34),
", RelatedFeatureID: *SamplingFeatureID",TEXT(MATCH(INDEX(RelatedFeatures[Second Sampling Feature Code],$A1213),SamplingFeatures[Feature Code],0),"0000"),
", SpatialOffsetID:  ",IF(INDEX(RelatedFeatures[Offset Number],$A1213)="","",CONCATENATE("*SpatialOffsetID",TEXT(INDEX(RelatedFeatures[Offset Number],$A1213),"0000"))),"}")))</f>
        <v>#REF!</v>
      </c>
      <c r="P1213" t="e">
        <f>IF(INDEX(Methods[Method Type],$A1213)="","",
CONCATENATE("  - &amp;MethodID",TEXT($A1213,"0000"),
" {","MethodTypeCV:  ",CHAR(34),INDEX(Methods[Method Type],$A1213),CHAR(34),
", MethodCode:  ",CHAR(34),INDEX(Methods[Method Code],$A1213),CHAR(34),
", MethodName:  ",CHAR(34),INDEX(Methods[Method Name],$A1213),CHAR(34),
", MethodDescription:  ",CHAR(34),INDEX(Methods[Method Description],$A1213),CHAR(34),
", MethodLink:  ",CHAR(34),INDEX(Methods[Method Link],$A1213),CHAR(34),
", OrganizationID: *OrganizationID",TEXT(MATCH(INDEX(Methods[Organization Name],$A1213),Organizations[Organization Name],0),"0000"),"}"))</f>
        <v>#REF!</v>
      </c>
      <c r="Q1213" t="e">
        <f>IF(INDEX(Variables[Variable Type],$A1213)="","",
CONCATENATE("  - &amp;VariableID",TEXT($A1213,"0000"),
" {","VariableTypeCV:  ",CHAR(34),INDEX(Variables[Variable Type],$A1213),CHAR(34),
", VariableCode:  ",CHAR(34),INDEX(Variables[Variable Code],$A1213),CHAR(34),
", VariableNameCV:  ",CHAR(34),INDEX(Variables[Variable Name],$A1213),CHAR(34),
", VariableDefinition:  ",CHAR(34),INDEX(Variables[Variable Definition],$A1213),CHAR(34),
", SpecciationCV:  ",CHAR(34),INDEX(Variables[Speciation],$A1213),CHAR(34),
", NoDataValue:  ",CHAR(34),INDEX(Variables[No Data Value],$A1213),CHAR(34),"}"))</f>
        <v>#REF!</v>
      </c>
    </row>
    <row r="1214" spans="1:17" x14ac:dyDescent="0.25">
      <c r="A1214">
        <v>1211</v>
      </c>
      <c r="D1214" t="e">
        <f>IF(INDEX(People[First Name],$A1214)="","",
CONCATENATE("  - &amp;PersonID",TEXT($A1214,"0000"),
" {","PersonFirstName:  ",CHAR(34),INDEX(People[First Name],$A1214),CHAR(34),
", PersonMiddleName:  ",CHAR(34),INDEX(People[Middle Name],$A1214),CHAR(34),
", PersonLastName:  ",CHAR(34),INDEX(People[Last Name],$A1214),CHAR(34),"}"))</f>
        <v>#REF!</v>
      </c>
      <c r="E1214" t="e">
        <f>IF(INDEX(Organizations[Organization Type '[CV']],$A1214)="","",
CONCATENATE("  - &amp;OrganizationID",TEXT($A1214,"0000"),
" {","OrganizationTypeCV:  ",CHAR(34),INDEX(Organizations[Organization Type '[CV']],$A1214),CHAR(34),
", OrganizationCode:  ",CHAR(34),INDEX(Organizations[Organization Code],$A1214),CHAR(34),
", OrganizationName:  ",CHAR(34),INDEX(Organizations[Organization Name],$A1214),CHAR(34),
", OrganizationDescription:  ",CHAR(34),INDEX(Organizations[Organization Description],$A1214),CHAR(34),
", OrganizationLink:  ",CHAR(34),INDEX(Organizations[Organization Link],$A1214),CHAR(34),"}"))</f>
        <v>#REF!</v>
      </c>
      <c r="F1214" t="e">
        <f>IF(INDEX(People[First Name],$A1214)="","",
CONCATENATE("  - &amp;AffiliationID",TEXT($A1214,"0000"),
" {PersonID: *PersonID",TEXT($A1214,"0000"),
", OrganizationID: *OrganizationID",TEXT(MATCH(INDEX(People[Organization Name],$A1214),Organizations[Organization Name],0),"0000"),
", IsPrimaryOrganizationContact: , AffiliationStartDate: , AffiliationEndDate: , PrimaryPhone: ",
", PrimaryEmail: ",CHAR(34),INDEX(People[Primary Email],$A1214),CHAR(34),
", PrimaryAddress: ",CHAR(34),INDEX(People[Primary Address],$A1214),CHAR(34),
", PersonLink: }"))</f>
        <v>#REF!</v>
      </c>
      <c r="H1214" t="e">
        <f>IF(COUNTA(CitationInformation)=0,"",IF(INDEX(AuthorList[Author Name],$A1214)="","",
CONCATENATE("  - &amp;AuthorListID",TEXT($A1214,"0000"),
"  {CitationID: *CitationID0001",
", PersonID: *PersonID",TEXT(MATCH(INDEX(AuthorList[Author Name],$A1214),People[Full Name],0),"0000"),
", AuthorOrder: ",INDEX(AuthorList[Author Number],$A1214),"}")))</f>
        <v>#REF!</v>
      </c>
      <c r="K1214" t="e">
        <f>IF(INDEX(SamplingFeatures[Feature Code],$A1214)="","",
CONCATENATE("  - &amp;SamplingFeatureID",TEXT($A1214,"0000"),
" {","SamplingFeatureUUID:  ",CHAR(34),INDEX(SamplingFeatures[Sampling Feature UUID],$A1214),CHAR(34),
", SamplingFeatureTypeCV:  ",CHAR(34),INDEX(SamplingFeatures[Sampling Feature Type],$A1214),CHAR(34),
", SamplingFeatureCode:  ",CHAR(34),INDEX(SamplingFeatures[Feature Code],$A1214),CHAR(34),
", SamplingFeatureName:  ",CHAR(34),INDEX(SamplingFeatures[Feature Name],$A1214),CHAR(34),
", SamplingFeatureDescription:  ",CHAR(34),INDEX(SamplingFeatures[Feature Description],$A1214),CHAR(34),
", SamplingFeatureGeotypeCV:  ",CHAR(34),INDEX(SamplingFeatures[Feature Geo Type],$A1214),CHAR(34),
", FeatureGeometry:  ",CHAR(34),INDEX(SamplingFeatures[Feature Geometry],$A1214),CHAR(34),
", Elevation_m:  ",CHAR(34),INDEX(SamplingFeatures[Elevation_m],$A1214),CHAR(34),
", ElevationDatumCV:  ",CHAR(34),ElevationDatum,CHAR(34),"}"))</f>
        <v>#REF!</v>
      </c>
      <c r="L1214" t="e">
        <f>IF(INDEX(SamplingFeatures[Sampling Feature Type],$A1214)&lt;&gt;"Site","",
CONCATENATE("  - &amp;SiteID",TEXT(SUMPRODUCT(--($L$3:$L1213&lt;&gt;"")),"0000"),
" {","SamplingFeatureID:  *SamplingFeatureID",TEXT($A1214,"0000"),
", SiteTypeCV:  ",CHAR(34),INDEX(Sites[Site Type],$A1214),CHAR(34),
", Latitude:  ",INDEX(Sites[Latitude],$A1214),
", Longitude:  ",INDEX(Sites[Longitude],$A1214),
", SRSName:  ",CHAR(34),LatLonDatum,CHAR(34),"}"))</f>
        <v>#REF!</v>
      </c>
      <c r="M1214" t="e">
        <f>IF(INDEX(SamplingFeatures[Sampling Feature Type],$A1214)&lt;&gt;"Specimen","",
CONCATENATE("  - &amp;SpecimenID",TEXT(SUMPRODUCT(--($M$3:$M1213&lt;&gt;"")),"0000"),
" {","SamplingFeatureID:  *SamplingFeatureID",TEXT($A1214,"0000"),
", SpecimenTypeCV:  ",CHAR(34),INDEX(Specimens[Specimen Type],$A1214),CHAR(34),
", SpecimenMediumCV:  ",INDEX(Specimens[Specimen Medium],$A1214),
", IsFieldSpecimen:  ",CHAR(34),INDEX(Specimens[Is Field Specimen?],$A1214),CHAR(34),"}"))</f>
        <v>#REF!</v>
      </c>
      <c r="N1214" t="e">
        <f>IF(COUNTA(SpatialOffsets[])=0,"", IF(INDEX(SpatialOffsets[Spatial Offset Type],$A1214)="","",
CONCATENATE("  - &amp;SpatialOffsetID",TEXT($A1214,"0000"),
" {","SpatialOffsetTypeCV:  ",CHAR(34),INDEX(SpatialOffsets[Spatial Offset Type],$A1214),CHAR(34),
", Offset1Value:  ",INDEX(SpatialOffsets[Offset 1 Value],$A1214),
", Offset1UnitID:  ",CHAR(34),INDEX(SpatialOffsets[Offset 1 Unit],$A1214),CHAR(34),
", Offset2Value:  ",INDEX(SpatialOffsets[Offset 2 Value],$A1214),
", Offset2UnitID:  ",CHAR(34),INDEX(SpatialOffsets[Offset 2 Unit],$A1214),CHAR(34),
", Offset3Value:  ",INDEX(SpatialOffsets[Offset 3 Value],$A1214),
", Offset3UnitID:  ",CHAR(34),INDEX(SpatialOffsets[Offset 3 Unit],$A1214),CHAR(34),,"}")))</f>
        <v>#REF!</v>
      </c>
      <c r="O1214" t="e">
        <f>IF(COUNTA(RelatedFeatures[])=0,"", IF(INDEX(RelatedFeatures[First Sampling Feature Code],$A1214)="","",
CONCATENATE("  - &amp;RelationID",TEXT($A1214,"0000"),
" {","SamplingFeatureID:  *SamplingFeatureID",TEXT(MATCH(INDEX(RelatedFeatures[First Sampling Feature Code],$A1214),SamplingFeatures[Feature Code],0),"0000"),
", RelationshipTypeCV:  ",CHAR(34),INDEX(RelatedFeatures[Relationship Type],$A1214),CHAR(34),
", RelatedFeatureID: *SamplingFeatureID",TEXT(MATCH(INDEX(RelatedFeatures[Second Sampling Feature Code],$A1214),SamplingFeatures[Feature Code],0),"0000"),
", SpatialOffsetID:  ",IF(INDEX(RelatedFeatures[Offset Number],$A1214)="","",CONCATENATE("*SpatialOffsetID",TEXT(INDEX(RelatedFeatures[Offset Number],$A1214),"0000"))),"}")))</f>
        <v>#REF!</v>
      </c>
      <c r="P1214" t="e">
        <f>IF(INDEX(Methods[Method Type],$A1214)="","",
CONCATENATE("  - &amp;MethodID",TEXT($A1214,"0000"),
" {","MethodTypeCV:  ",CHAR(34),INDEX(Methods[Method Type],$A1214),CHAR(34),
", MethodCode:  ",CHAR(34),INDEX(Methods[Method Code],$A1214),CHAR(34),
", MethodName:  ",CHAR(34),INDEX(Methods[Method Name],$A1214),CHAR(34),
", MethodDescription:  ",CHAR(34),INDEX(Methods[Method Description],$A1214),CHAR(34),
", MethodLink:  ",CHAR(34),INDEX(Methods[Method Link],$A1214),CHAR(34),
", OrganizationID: *OrganizationID",TEXT(MATCH(INDEX(Methods[Organization Name],$A1214),Organizations[Organization Name],0),"0000"),"}"))</f>
        <v>#REF!</v>
      </c>
      <c r="Q1214" t="e">
        <f>IF(INDEX(Variables[Variable Type],$A1214)="","",
CONCATENATE("  - &amp;VariableID",TEXT($A1214,"0000"),
" {","VariableTypeCV:  ",CHAR(34),INDEX(Variables[Variable Type],$A1214),CHAR(34),
", VariableCode:  ",CHAR(34),INDEX(Variables[Variable Code],$A1214),CHAR(34),
", VariableNameCV:  ",CHAR(34),INDEX(Variables[Variable Name],$A1214),CHAR(34),
", VariableDefinition:  ",CHAR(34),INDEX(Variables[Variable Definition],$A1214),CHAR(34),
", SpecciationCV:  ",CHAR(34),INDEX(Variables[Speciation],$A1214),CHAR(34),
", NoDataValue:  ",CHAR(34),INDEX(Variables[No Data Value],$A1214),CHAR(34),"}"))</f>
        <v>#REF!</v>
      </c>
    </row>
    <row r="1215" spans="1:17" x14ac:dyDescent="0.25">
      <c r="A1215">
        <v>1212</v>
      </c>
      <c r="D1215" t="e">
        <f>IF(INDEX(People[First Name],$A1215)="","",
CONCATENATE("  - &amp;PersonID",TEXT($A1215,"0000"),
" {","PersonFirstName:  ",CHAR(34),INDEX(People[First Name],$A1215),CHAR(34),
", PersonMiddleName:  ",CHAR(34),INDEX(People[Middle Name],$A1215),CHAR(34),
", PersonLastName:  ",CHAR(34),INDEX(People[Last Name],$A1215),CHAR(34),"}"))</f>
        <v>#REF!</v>
      </c>
      <c r="E1215" t="e">
        <f>IF(INDEX(Organizations[Organization Type '[CV']],$A1215)="","",
CONCATENATE("  - &amp;OrganizationID",TEXT($A1215,"0000"),
" {","OrganizationTypeCV:  ",CHAR(34),INDEX(Organizations[Organization Type '[CV']],$A1215),CHAR(34),
", OrganizationCode:  ",CHAR(34),INDEX(Organizations[Organization Code],$A1215),CHAR(34),
", OrganizationName:  ",CHAR(34),INDEX(Organizations[Organization Name],$A1215),CHAR(34),
", OrganizationDescription:  ",CHAR(34),INDEX(Organizations[Organization Description],$A1215),CHAR(34),
", OrganizationLink:  ",CHAR(34),INDEX(Organizations[Organization Link],$A1215),CHAR(34),"}"))</f>
        <v>#REF!</v>
      </c>
      <c r="F1215" t="e">
        <f>IF(INDEX(People[First Name],$A1215)="","",
CONCATENATE("  - &amp;AffiliationID",TEXT($A1215,"0000"),
" {PersonID: *PersonID",TEXT($A1215,"0000"),
", OrganizationID: *OrganizationID",TEXT(MATCH(INDEX(People[Organization Name],$A1215),Organizations[Organization Name],0),"0000"),
", IsPrimaryOrganizationContact: , AffiliationStartDate: , AffiliationEndDate: , PrimaryPhone: ",
", PrimaryEmail: ",CHAR(34),INDEX(People[Primary Email],$A1215),CHAR(34),
", PrimaryAddress: ",CHAR(34),INDEX(People[Primary Address],$A1215),CHAR(34),
", PersonLink: }"))</f>
        <v>#REF!</v>
      </c>
      <c r="H1215" t="e">
        <f>IF(COUNTA(CitationInformation)=0,"",IF(INDEX(AuthorList[Author Name],$A1215)="","",
CONCATENATE("  - &amp;AuthorListID",TEXT($A1215,"0000"),
"  {CitationID: *CitationID0001",
", PersonID: *PersonID",TEXT(MATCH(INDEX(AuthorList[Author Name],$A1215),People[Full Name],0),"0000"),
", AuthorOrder: ",INDEX(AuthorList[Author Number],$A1215),"}")))</f>
        <v>#REF!</v>
      </c>
      <c r="K1215" t="e">
        <f>IF(INDEX(SamplingFeatures[Feature Code],$A1215)="","",
CONCATENATE("  - &amp;SamplingFeatureID",TEXT($A1215,"0000"),
" {","SamplingFeatureUUID:  ",CHAR(34),INDEX(SamplingFeatures[Sampling Feature UUID],$A1215),CHAR(34),
", SamplingFeatureTypeCV:  ",CHAR(34),INDEX(SamplingFeatures[Sampling Feature Type],$A1215),CHAR(34),
", SamplingFeatureCode:  ",CHAR(34),INDEX(SamplingFeatures[Feature Code],$A1215),CHAR(34),
", SamplingFeatureName:  ",CHAR(34),INDEX(SamplingFeatures[Feature Name],$A1215),CHAR(34),
", SamplingFeatureDescription:  ",CHAR(34),INDEX(SamplingFeatures[Feature Description],$A1215),CHAR(34),
", SamplingFeatureGeotypeCV:  ",CHAR(34),INDEX(SamplingFeatures[Feature Geo Type],$A1215),CHAR(34),
", FeatureGeometry:  ",CHAR(34),INDEX(SamplingFeatures[Feature Geometry],$A1215),CHAR(34),
", Elevation_m:  ",CHAR(34),INDEX(SamplingFeatures[Elevation_m],$A1215),CHAR(34),
", ElevationDatumCV:  ",CHAR(34),ElevationDatum,CHAR(34),"}"))</f>
        <v>#REF!</v>
      </c>
      <c r="L1215" t="e">
        <f>IF(INDEX(SamplingFeatures[Sampling Feature Type],$A1215)&lt;&gt;"Site","",
CONCATENATE("  - &amp;SiteID",TEXT(SUMPRODUCT(--($L$3:$L1214&lt;&gt;"")),"0000"),
" {","SamplingFeatureID:  *SamplingFeatureID",TEXT($A1215,"0000"),
", SiteTypeCV:  ",CHAR(34),INDEX(Sites[Site Type],$A1215),CHAR(34),
", Latitude:  ",INDEX(Sites[Latitude],$A1215),
", Longitude:  ",INDEX(Sites[Longitude],$A1215),
", SRSName:  ",CHAR(34),LatLonDatum,CHAR(34),"}"))</f>
        <v>#REF!</v>
      </c>
      <c r="M1215" t="e">
        <f>IF(INDEX(SamplingFeatures[Sampling Feature Type],$A1215)&lt;&gt;"Specimen","",
CONCATENATE("  - &amp;SpecimenID",TEXT(SUMPRODUCT(--($M$3:$M1214&lt;&gt;"")),"0000"),
" {","SamplingFeatureID:  *SamplingFeatureID",TEXT($A1215,"0000"),
", SpecimenTypeCV:  ",CHAR(34),INDEX(Specimens[Specimen Type],$A1215),CHAR(34),
", SpecimenMediumCV:  ",INDEX(Specimens[Specimen Medium],$A1215),
", IsFieldSpecimen:  ",CHAR(34),INDEX(Specimens[Is Field Specimen?],$A1215),CHAR(34),"}"))</f>
        <v>#REF!</v>
      </c>
      <c r="N1215" t="e">
        <f>IF(COUNTA(SpatialOffsets[])=0,"", IF(INDEX(SpatialOffsets[Spatial Offset Type],$A1215)="","",
CONCATENATE("  - &amp;SpatialOffsetID",TEXT($A1215,"0000"),
" {","SpatialOffsetTypeCV:  ",CHAR(34),INDEX(SpatialOffsets[Spatial Offset Type],$A1215),CHAR(34),
", Offset1Value:  ",INDEX(SpatialOffsets[Offset 1 Value],$A1215),
", Offset1UnitID:  ",CHAR(34),INDEX(SpatialOffsets[Offset 1 Unit],$A1215),CHAR(34),
", Offset2Value:  ",INDEX(SpatialOffsets[Offset 2 Value],$A1215),
", Offset2UnitID:  ",CHAR(34),INDEX(SpatialOffsets[Offset 2 Unit],$A1215),CHAR(34),
", Offset3Value:  ",INDEX(SpatialOffsets[Offset 3 Value],$A1215),
", Offset3UnitID:  ",CHAR(34),INDEX(SpatialOffsets[Offset 3 Unit],$A1215),CHAR(34),,"}")))</f>
        <v>#REF!</v>
      </c>
      <c r="O1215" t="e">
        <f>IF(COUNTA(RelatedFeatures[])=0,"", IF(INDEX(RelatedFeatures[First Sampling Feature Code],$A1215)="","",
CONCATENATE("  - &amp;RelationID",TEXT($A1215,"0000"),
" {","SamplingFeatureID:  *SamplingFeatureID",TEXT(MATCH(INDEX(RelatedFeatures[First Sampling Feature Code],$A1215),SamplingFeatures[Feature Code],0),"0000"),
", RelationshipTypeCV:  ",CHAR(34),INDEX(RelatedFeatures[Relationship Type],$A1215),CHAR(34),
", RelatedFeatureID: *SamplingFeatureID",TEXT(MATCH(INDEX(RelatedFeatures[Second Sampling Feature Code],$A1215),SamplingFeatures[Feature Code],0),"0000"),
", SpatialOffsetID:  ",IF(INDEX(RelatedFeatures[Offset Number],$A1215)="","",CONCATENATE("*SpatialOffsetID",TEXT(INDEX(RelatedFeatures[Offset Number],$A1215),"0000"))),"}")))</f>
        <v>#REF!</v>
      </c>
      <c r="P1215" t="e">
        <f>IF(INDEX(Methods[Method Type],$A1215)="","",
CONCATENATE("  - &amp;MethodID",TEXT($A1215,"0000"),
" {","MethodTypeCV:  ",CHAR(34),INDEX(Methods[Method Type],$A1215),CHAR(34),
", MethodCode:  ",CHAR(34),INDEX(Methods[Method Code],$A1215),CHAR(34),
", MethodName:  ",CHAR(34),INDEX(Methods[Method Name],$A1215),CHAR(34),
", MethodDescription:  ",CHAR(34),INDEX(Methods[Method Description],$A1215),CHAR(34),
", MethodLink:  ",CHAR(34),INDEX(Methods[Method Link],$A1215),CHAR(34),
", OrganizationID: *OrganizationID",TEXT(MATCH(INDEX(Methods[Organization Name],$A1215),Organizations[Organization Name],0),"0000"),"}"))</f>
        <v>#REF!</v>
      </c>
      <c r="Q1215" t="e">
        <f>IF(INDEX(Variables[Variable Type],$A1215)="","",
CONCATENATE("  - &amp;VariableID",TEXT($A1215,"0000"),
" {","VariableTypeCV:  ",CHAR(34),INDEX(Variables[Variable Type],$A1215),CHAR(34),
", VariableCode:  ",CHAR(34),INDEX(Variables[Variable Code],$A1215),CHAR(34),
", VariableNameCV:  ",CHAR(34),INDEX(Variables[Variable Name],$A1215),CHAR(34),
", VariableDefinition:  ",CHAR(34),INDEX(Variables[Variable Definition],$A1215),CHAR(34),
", SpecciationCV:  ",CHAR(34),INDEX(Variables[Speciation],$A1215),CHAR(34),
", NoDataValue:  ",CHAR(34),INDEX(Variables[No Data Value],$A1215),CHAR(34),"}"))</f>
        <v>#REF!</v>
      </c>
    </row>
    <row r="1216" spans="1:17" x14ac:dyDescent="0.25">
      <c r="A1216">
        <v>1213</v>
      </c>
      <c r="D1216" t="e">
        <f>IF(INDEX(People[First Name],$A1216)="","",
CONCATENATE("  - &amp;PersonID",TEXT($A1216,"0000"),
" {","PersonFirstName:  ",CHAR(34),INDEX(People[First Name],$A1216),CHAR(34),
", PersonMiddleName:  ",CHAR(34),INDEX(People[Middle Name],$A1216),CHAR(34),
", PersonLastName:  ",CHAR(34),INDEX(People[Last Name],$A1216),CHAR(34),"}"))</f>
        <v>#REF!</v>
      </c>
      <c r="E1216" t="e">
        <f>IF(INDEX(Organizations[Organization Type '[CV']],$A1216)="","",
CONCATENATE("  - &amp;OrganizationID",TEXT($A1216,"0000"),
" {","OrganizationTypeCV:  ",CHAR(34),INDEX(Organizations[Organization Type '[CV']],$A1216),CHAR(34),
", OrganizationCode:  ",CHAR(34),INDEX(Organizations[Organization Code],$A1216),CHAR(34),
", OrganizationName:  ",CHAR(34),INDEX(Organizations[Organization Name],$A1216),CHAR(34),
", OrganizationDescription:  ",CHAR(34),INDEX(Organizations[Organization Description],$A1216),CHAR(34),
", OrganizationLink:  ",CHAR(34),INDEX(Organizations[Organization Link],$A1216),CHAR(34),"}"))</f>
        <v>#REF!</v>
      </c>
      <c r="F1216" t="e">
        <f>IF(INDEX(People[First Name],$A1216)="","",
CONCATENATE("  - &amp;AffiliationID",TEXT($A1216,"0000"),
" {PersonID: *PersonID",TEXT($A1216,"0000"),
", OrganizationID: *OrganizationID",TEXT(MATCH(INDEX(People[Organization Name],$A1216),Organizations[Organization Name],0),"0000"),
", IsPrimaryOrganizationContact: , AffiliationStartDate: , AffiliationEndDate: , PrimaryPhone: ",
", PrimaryEmail: ",CHAR(34),INDEX(People[Primary Email],$A1216),CHAR(34),
", PrimaryAddress: ",CHAR(34),INDEX(People[Primary Address],$A1216),CHAR(34),
", PersonLink: }"))</f>
        <v>#REF!</v>
      </c>
      <c r="H1216" t="e">
        <f>IF(COUNTA(CitationInformation)=0,"",IF(INDEX(AuthorList[Author Name],$A1216)="","",
CONCATENATE("  - &amp;AuthorListID",TEXT($A1216,"0000"),
"  {CitationID: *CitationID0001",
", PersonID: *PersonID",TEXT(MATCH(INDEX(AuthorList[Author Name],$A1216),People[Full Name],0),"0000"),
", AuthorOrder: ",INDEX(AuthorList[Author Number],$A1216),"}")))</f>
        <v>#REF!</v>
      </c>
      <c r="K1216" t="e">
        <f>IF(INDEX(SamplingFeatures[Feature Code],$A1216)="","",
CONCATENATE("  - &amp;SamplingFeatureID",TEXT($A1216,"0000"),
" {","SamplingFeatureUUID:  ",CHAR(34),INDEX(SamplingFeatures[Sampling Feature UUID],$A1216),CHAR(34),
", SamplingFeatureTypeCV:  ",CHAR(34),INDEX(SamplingFeatures[Sampling Feature Type],$A1216),CHAR(34),
", SamplingFeatureCode:  ",CHAR(34),INDEX(SamplingFeatures[Feature Code],$A1216),CHAR(34),
", SamplingFeatureName:  ",CHAR(34),INDEX(SamplingFeatures[Feature Name],$A1216),CHAR(34),
", SamplingFeatureDescription:  ",CHAR(34),INDEX(SamplingFeatures[Feature Description],$A1216),CHAR(34),
", SamplingFeatureGeotypeCV:  ",CHAR(34),INDEX(SamplingFeatures[Feature Geo Type],$A1216),CHAR(34),
", FeatureGeometry:  ",CHAR(34),INDEX(SamplingFeatures[Feature Geometry],$A1216),CHAR(34),
", Elevation_m:  ",CHAR(34),INDEX(SamplingFeatures[Elevation_m],$A1216),CHAR(34),
", ElevationDatumCV:  ",CHAR(34),ElevationDatum,CHAR(34),"}"))</f>
        <v>#REF!</v>
      </c>
      <c r="L1216" t="e">
        <f>IF(INDEX(SamplingFeatures[Sampling Feature Type],$A1216)&lt;&gt;"Site","",
CONCATENATE("  - &amp;SiteID",TEXT(SUMPRODUCT(--($L$3:$L1215&lt;&gt;"")),"0000"),
" {","SamplingFeatureID:  *SamplingFeatureID",TEXT($A1216,"0000"),
", SiteTypeCV:  ",CHAR(34),INDEX(Sites[Site Type],$A1216),CHAR(34),
", Latitude:  ",INDEX(Sites[Latitude],$A1216),
", Longitude:  ",INDEX(Sites[Longitude],$A1216),
", SRSName:  ",CHAR(34),LatLonDatum,CHAR(34),"}"))</f>
        <v>#REF!</v>
      </c>
      <c r="M1216" t="e">
        <f>IF(INDEX(SamplingFeatures[Sampling Feature Type],$A1216)&lt;&gt;"Specimen","",
CONCATENATE("  - &amp;SpecimenID",TEXT(SUMPRODUCT(--($M$3:$M1215&lt;&gt;"")),"0000"),
" {","SamplingFeatureID:  *SamplingFeatureID",TEXT($A1216,"0000"),
", SpecimenTypeCV:  ",CHAR(34),INDEX(Specimens[Specimen Type],$A1216),CHAR(34),
", SpecimenMediumCV:  ",INDEX(Specimens[Specimen Medium],$A1216),
", IsFieldSpecimen:  ",CHAR(34),INDEX(Specimens[Is Field Specimen?],$A1216),CHAR(34),"}"))</f>
        <v>#REF!</v>
      </c>
      <c r="N1216" t="e">
        <f>IF(COUNTA(SpatialOffsets[])=0,"", IF(INDEX(SpatialOffsets[Spatial Offset Type],$A1216)="","",
CONCATENATE("  - &amp;SpatialOffsetID",TEXT($A1216,"0000"),
" {","SpatialOffsetTypeCV:  ",CHAR(34),INDEX(SpatialOffsets[Spatial Offset Type],$A1216),CHAR(34),
", Offset1Value:  ",INDEX(SpatialOffsets[Offset 1 Value],$A1216),
", Offset1UnitID:  ",CHAR(34),INDEX(SpatialOffsets[Offset 1 Unit],$A1216),CHAR(34),
", Offset2Value:  ",INDEX(SpatialOffsets[Offset 2 Value],$A1216),
", Offset2UnitID:  ",CHAR(34),INDEX(SpatialOffsets[Offset 2 Unit],$A1216),CHAR(34),
", Offset3Value:  ",INDEX(SpatialOffsets[Offset 3 Value],$A1216),
", Offset3UnitID:  ",CHAR(34),INDEX(SpatialOffsets[Offset 3 Unit],$A1216),CHAR(34),,"}")))</f>
        <v>#REF!</v>
      </c>
      <c r="O1216" t="e">
        <f>IF(COUNTA(RelatedFeatures[])=0,"", IF(INDEX(RelatedFeatures[First Sampling Feature Code],$A1216)="","",
CONCATENATE("  - &amp;RelationID",TEXT($A1216,"0000"),
" {","SamplingFeatureID:  *SamplingFeatureID",TEXT(MATCH(INDEX(RelatedFeatures[First Sampling Feature Code],$A1216),SamplingFeatures[Feature Code],0),"0000"),
", RelationshipTypeCV:  ",CHAR(34),INDEX(RelatedFeatures[Relationship Type],$A1216),CHAR(34),
", RelatedFeatureID: *SamplingFeatureID",TEXT(MATCH(INDEX(RelatedFeatures[Second Sampling Feature Code],$A1216),SamplingFeatures[Feature Code],0),"0000"),
", SpatialOffsetID:  ",IF(INDEX(RelatedFeatures[Offset Number],$A1216)="","",CONCATENATE("*SpatialOffsetID",TEXT(INDEX(RelatedFeatures[Offset Number],$A1216),"0000"))),"}")))</f>
        <v>#REF!</v>
      </c>
      <c r="P1216" t="e">
        <f>IF(INDEX(Methods[Method Type],$A1216)="","",
CONCATENATE("  - &amp;MethodID",TEXT($A1216,"0000"),
" {","MethodTypeCV:  ",CHAR(34),INDEX(Methods[Method Type],$A1216),CHAR(34),
", MethodCode:  ",CHAR(34),INDEX(Methods[Method Code],$A1216),CHAR(34),
", MethodName:  ",CHAR(34),INDEX(Methods[Method Name],$A1216),CHAR(34),
", MethodDescription:  ",CHAR(34),INDEX(Methods[Method Description],$A1216),CHAR(34),
", MethodLink:  ",CHAR(34),INDEX(Methods[Method Link],$A1216),CHAR(34),
", OrganizationID: *OrganizationID",TEXT(MATCH(INDEX(Methods[Organization Name],$A1216),Organizations[Organization Name],0),"0000"),"}"))</f>
        <v>#REF!</v>
      </c>
      <c r="Q1216" t="e">
        <f>IF(INDEX(Variables[Variable Type],$A1216)="","",
CONCATENATE("  - &amp;VariableID",TEXT($A1216,"0000"),
" {","VariableTypeCV:  ",CHAR(34),INDEX(Variables[Variable Type],$A1216),CHAR(34),
", VariableCode:  ",CHAR(34),INDEX(Variables[Variable Code],$A1216),CHAR(34),
", VariableNameCV:  ",CHAR(34),INDEX(Variables[Variable Name],$A1216),CHAR(34),
", VariableDefinition:  ",CHAR(34),INDEX(Variables[Variable Definition],$A1216),CHAR(34),
", SpecciationCV:  ",CHAR(34),INDEX(Variables[Speciation],$A1216),CHAR(34),
", NoDataValue:  ",CHAR(34),INDEX(Variables[No Data Value],$A1216),CHAR(34),"}"))</f>
        <v>#REF!</v>
      </c>
    </row>
    <row r="1217" spans="1:17" x14ac:dyDescent="0.25">
      <c r="A1217">
        <v>1214</v>
      </c>
      <c r="D1217" t="e">
        <f>IF(INDEX(People[First Name],$A1217)="","",
CONCATENATE("  - &amp;PersonID",TEXT($A1217,"0000"),
" {","PersonFirstName:  ",CHAR(34),INDEX(People[First Name],$A1217),CHAR(34),
", PersonMiddleName:  ",CHAR(34),INDEX(People[Middle Name],$A1217),CHAR(34),
", PersonLastName:  ",CHAR(34),INDEX(People[Last Name],$A1217),CHAR(34),"}"))</f>
        <v>#REF!</v>
      </c>
      <c r="E1217" t="e">
        <f>IF(INDEX(Organizations[Organization Type '[CV']],$A1217)="","",
CONCATENATE("  - &amp;OrganizationID",TEXT($A1217,"0000"),
" {","OrganizationTypeCV:  ",CHAR(34),INDEX(Organizations[Organization Type '[CV']],$A1217),CHAR(34),
", OrganizationCode:  ",CHAR(34),INDEX(Organizations[Organization Code],$A1217),CHAR(34),
", OrganizationName:  ",CHAR(34),INDEX(Organizations[Organization Name],$A1217),CHAR(34),
", OrganizationDescription:  ",CHAR(34),INDEX(Organizations[Organization Description],$A1217),CHAR(34),
", OrganizationLink:  ",CHAR(34),INDEX(Organizations[Organization Link],$A1217),CHAR(34),"}"))</f>
        <v>#REF!</v>
      </c>
      <c r="F1217" t="e">
        <f>IF(INDEX(People[First Name],$A1217)="","",
CONCATENATE("  - &amp;AffiliationID",TEXT($A1217,"0000"),
" {PersonID: *PersonID",TEXT($A1217,"0000"),
", OrganizationID: *OrganizationID",TEXT(MATCH(INDEX(People[Organization Name],$A1217),Organizations[Organization Name],0),"0000"),
", IsPrimaryOrganizationContact: , AffiliationStartDate: , AffiliationEndDate: , PrimaryPhone: ",
", PrimaryEmail: ",CHAR(34),INDEX(People[Primary Email],$A1217),CHAR(34),
", PrimaryAddress: ",CHAR(34),INDEX(People[Primary Address],$A1217),CHAR(34),
", PersonLink: }"))</f>
        <v>#REF!</v>
      </c>
      <c r="H1217" t="e">
        <f>IF(COUNTA(CitationInformation)=0,"",IF(INDEX(AuthorList[Author Name],$A1217)="","",
CONCATENATE("  - &amp;AuthorListID",TEXT($A1217,"0000"),
"  {CitationID: *CitationID0001",
", PersonID: *PersonID",TEXT(MATCH(INDEX(AuthorList[Author Name],$A1217),People[Full Name],0),"0000"),
", AuthorOrder: ",INDEX(AuthorList[Author Number],$A1217),"}")))</f>
        <v>#REF!</v>
      </c>
      <c r="K1217" t="e">
        <f>IF(INDEX(SamplingFeatures[Feature Code],$A1217)="","",
CONCATENATE("  - &amp;SamplingFeatureID",TEXT($A1217,"0000"),
" {","SamplingFeatureUUID:  ",CHAR(34),INDEX(SamplingFeatures[Sampling Feature UUID],$A1217),CHAR(34),
", SamplingFeatureTypeCV:  ",CHAR(34),INDEX(SamplingFeatures[Sampling Feature Type],$A1217),CHAR(34),
", SamplingFeatureCode:  ",CHAR(34),INDEX(SamplingFeatures[Feature Code],$A1217),CHAR(34),
", SamplingFeatureName:  ",CHAR(34),INDEX(SamplingFeatures[Feature Name],$A1217),CHAR(34),
", SamplingFeatureDescription:  ",CHAR(34),INDEX(SamplingFeatures[Feature Description],$A1217),CHAR(34),
", SamplingFeatureGeotypeCV:  ",CHAR(34),INDEX(SamplingFeatures[Feature Geo Type],$A1217),CHAR(34),
", FeatureGeometry:  ",CHAR(34),INDEX(SamplingFeatures[Feature Geometry],$A1217),CHAR(34),
", Elevation_m:  ",CHAR(34),INDEX(SamplingFeatures[Elevation_m],$A1217),CHAR(34),
", ElevationDatumCV:  ",CHAR(34),ElevationDatum,CHAR(34),"}"))</f>
        <v>#REF!</v>
      </c>
      <c r="L1217" t="e">
        <f>IF(INDEX(SamplingFeatures[Sampling Feature Type],$A1217)&lt;&gt;"Site","",
CONCATENATE("  - &amp;SiteID",TEXT(SUMPRODUCT(--($L$3:$L1216&lt;&gt;"")),"0000"),
" {","SamplingFeatureID:  *SamplingFeatureID",TEXT($A1217,"0000"),
", SiteTypeCV:  ",CHAR(34),INDEX(Sites[Site Type],$A1217),CHAR(34),
", Latitude:  ",INDEX(Sites[Latitude],$A1217),
", Longitude:  ",INDEX(Sites[Longitude],$A1217),
", SRSName:  ",CHAR(34),LatLonDatum,CHAR(34),"}"))</f>
        <v>#REF!</v>
      </c>
      <c r="M1217" t="e">
        <f>IF(INDEX(SamplingFeatures[Sampling Feature Type],$A1217)&lt;&gt;"Specimen","",
CONCATENATE("  - &amp;SpecimenID",TEXT(SUMPRODUCT(--($M$3:$M1216&lt;&gt;"")),"0000"),
" {","SamplingFeatureID:  *SamplingFeatureID",TEXT($A1217,"0000"),
", SpecimenTypeCV:  ",CHAR(34),INDEX(Specimens[Specimen Type],$A1217),CHAR(34),
", SpecimenMediumCV:  ",INDEX(Specimens[Specimen Medium],$A1217),
", IsFieldSpecimen:  ",CHAR(34),INDEX(Specimens[Is Field Specimen?],$A1217),CHAR(34),"}"))</f>
        <v>#REF!</v>
      </c>
      <c r="N1217" t="e">
        <f>IF(COUNTA(SpatialOffsets[])=0,"", IF(INDEX(SpatialOffsets[Spatial Offset Type],$A1217)="","",
CONCATENATE("  - &amp;SpatialOffsetID",TEXT($A1217,"0000"),
" {","SpatialOffsetTypeCV:  ",CHAR(34),INDEX(SpatialOffsets[Spatial Offset Type],$A1217),CHAR(34),
", Offset1Value:  ",INDEX(SpatialOffsets[Offset 1 Value],$A1217),
", Offset1UnitID:  ",CHAR(34),INDEX(SpatialOffsets[Offset 1 Unit],$A1217),CHAR(34),
", Offset2Value:  ",INDEX(SpatialOffsets[Offset 2 Value],$A1217),
", Offset2UnitID:  ",CHAR(34),INDEX(SpatialOffsets[Offset 2 Unit],$A1217),CHAR(34),
", Offset3Value:  ",INDEX(SpatialOffsets[Offset 3 Value],$A1217),
", Offset3UnitID:  ",CHAR(34),INDEX(SpatialOffsets[Offset 3 Unit],$A1217),CHAR(34),,"}")))</f>
        <v>#REF!</v>
      </c>
      <c r="O1217" t="e">
        <f>IF(COUNTA(RelatedFeatures[])=0,"", IF(INDEX(RelatedFeatures[First Sampling Feature Code],$A1217)="","",
CONCATENATE("  - &amp;RelationID",TEXT($A1217,"0000"),
" {","SamplingFeatureID:  *SamplingFeatureID",TEXT(MATCH(INDEX(RelatedFeatures[First Sampling Feature Code],$A1217),SamplingFeatures[Feature Code],0),"0000"),
", RelationshipTypeCV:  ",CHAR(34),INDEX(RelatedFeatures[Relationship Type],$A1217),CHAR(34),
", RelatedFeatureID: *SamplingFeatureID",TEXT(MATCH(INDEX(RelatedFeatures[Second Sampling Feature Code],$A1217),SamplingFeatures[Feature Code],0),"0000"),
", SpatialOffsetID:  ",IF(INDEX(RelatedFeatures[Offset Number],$A1217)="","",CONCATENATE("*SpatialOffsetID",TEXT(INDEX(RelatedFeatures[Offset Number],$A1217),"0000"))),"}")))</f>
        <v>#REF!</v>
      </c>
      <c r="P1217" t="e">
        <f>IF(INDEX(Methods[Method Type],$A1217)="","",
CONCATENATE("  - &amp;MethodID",TEXT($A1217,"0000"),
" {","MethodTypeCV:  ",CHAR(34),INDEX(Methods[Method Type],$A1217),CHAR(34),
", MethodCode:  ",CHAR(34),INDEX(Methods[Method Code],$A1217),CHAR(34),
", MethodName:  ",CHAR(34),INDEX(Methods[Method Name],$A1217),CHAR(34),
", MethodDescription:  ",CHAR(34),INDEX(Methods[Method Description],$A1217),CHAR(34),
", MethodLink:  ",CHAR(34),INDEX(Methods[Method Link],$A1217),CHAR(34),
", OrganizationID: *OrganizationID",TEXT(MATCH(INDEX(Methods[Organization Name],$A1217),Organizations[Organization Name],0),"0000"),"}"))</f>
        <v>#REF!</v>
      </c>
      <c r="Q1217" t="e">
        <f>IF(INDEX(Variables[Variable Type],$A1217)="","",
CONCATENATE("  - &amp;VariableID",TEXT($A1217,"0000"),
" {","VariableTypeCV:  ",CHAR(34),INDEX(Variables[Variable Type],$A1217),CHAR(34),
", VariableCode:  ",CHAR(34),INDEX(Variables[Variable Code],$A1217),CHAR(34),
", VariableNameCV:  ",CHAR(34),INDEX(Variables[Variable Name],$A1217),CHAR(34),
", VariableDefinition:  ",CHAR(34),INDEX(Variables[Variable Definition],$A1217),CHAR(34),
", SpecciationCV:  ",CHAR(34),INDEX(Variables[Speciation],$A1217),CHAR(34),
", NoDataValue:  ",CHAR(34),INDEX(Variables[No Data Value],$A1217),CHAR(34),"}"))</f>
        <v>#REF!</v>
      </c>
    </row>
    <row r="1218" spans="1:17" x14ac:dyDescent="0.25">
      <c r="A1218">
        <v>1215</v>
      </c>
      <c r="D1218" t="e">
        <f>IF(INDEX(People[First Name],$A1218)="","",
CONCATENATE("  - &amp;PersonID",TEXT($A1218,"0000"),
" {","PersonFirstName:  ",CHAR(34),INDEX(People[First Name],$A1218),CHAR(34),
", PersonMiddleName:  ",CHAR(34),INDEX(People[Middle Name],$A1218),CHAR(34),
", PersonLastName:  ",CHAR(34),INDEX(People[Last Name],$A1218),CHAR(34),"}"))</f>
        <v>#REF!</v>
      </c>
      <c r="E1218" t="e">
        <f>IF(INDEX(Organizations[Organization Type '[CV']],$A1218)="","",
CONCATENATE("  - &amp;OrganizationID",TEXT($A1218,"0000"),
" {","OrganizationTypeCV:  ",CHAR(34),INDEX(Organizations[Organization Type '[CV']],$A1218),CHAR(34),
", OrganizationCode:  ",CHAR(34),INDEX(Organizations[Organization Code],$A1218),CHAR(34),
", OrganizationName:  ",CHAR(34),INDEX(Organizations[Organization Name],$A1218),CHAR(34),
", OrganizationDescription:  ",CHAR(34),INDEX(Organizations[Organization Description],$A1218),CHAR(34),
", OrganizationLink:  ",CHAR(34),INDEX(Organizations[Organization Link],$A1218),CHAR(34),"}"))</f>
        <v>#REF!</v>
      </c>
      <c r="F1218" t="e">
        <f>IF(INDEX(People[First Name],$A1218)="","",
CONCATENATE("  - &amp;AffiliationID",TEXT($A1218,"0000"),
" {PersonID: *PersonID",TEXT($A1218,"0000"),
", OrganizationID: *OrganizationID",TEXT(MATCH(INDEX(People[Organization Name],$A1218),Organizations[Organization Name],0),"0000"),
", IsPrimaryOrganizationContact: , AffiliationStartDate: , AffiliationEndDate: , PrimaryPhone: ",
", PrimaryEmail: ",CHAR(34),INDEX(People[Primary Email],$A1218),CHAR(34),
", PrimaryAddress: ",CHAR(34),INDEX(People[Primary Address],$A1218),CHAR(34),
", PersonLink: }"))</f>
        <v>#REF!</v>
      </c>
      <c r="H1218" t="e">
        <f>IF(COUNTA(CitationInformation)=0,"",IF(INDEX(AuthorList[Author Name],$A1218)="","",
CONCATENATE("  - &amp;AuthorListID",TEXT($A1218,"0000"),
"  {CitationID: *CitationID0001",
", PersonID: *PersonID",TEXT(MATCH(INDEX(AuthorList[Author Name],$A1218),People[Full Name],0),"0000"),
", AuthorOrder: ",INDEX(AuthorList[Author Number],$A1218),"}")))</f>
        <v>#REF!</v>
      </c>
      <c r="K1218" t="e">
        <f>IF(INDEX(SamplingFeatures[Feature Code],$A1218)="","",
CONCATENATE("  - &amp;SamplingFeatureID",TEXT($A1218,"0000"),
" {","SamplingFeatureUUID:  ",CHAR(34),INDEX(SamplingFeatures[Sampling Feature UUID],$A1218),CHAR(34),
", SamplingFeatureTypeCV:  ",CHAR(34),INDEX(SamplingFeatures[Sampling Feature Type],$A1218),CHAR(34),
", SamplingFeatureCode:  ",CHAR(34),INDEX(SamplingFeatures[Feature Code],$A1218),CHAR(34),
", SamplingFeatureName:  ",CHAR(34),INDEX(SamplingFeatures[Feature Name],$A1218),CHAR(34),
", SamplingFeatureDescription:  ",CHAR(34),INDEX(SamplingFeatures[Feature Description],$A1218),CHAR(34),
", SamplingFeatureGeotypeCV:  ",CHAR(34),INDEX(SamplingFeatures[Feature Geo Type],$A1218),CHAR(34),
", FeatureGeometry:  ",CHAR(34),INDEX(SamplingFeatures[Feature Geometry],$A1218),CHAR(34),
", Elevation_m:  ",CHAR(34),INDEX(SamplingFeatures[Elevation_m],$A1218),CHAR(34),
", ElevationDatumCV:  ",CHAR(34),ElevationDatum,CHAR(34),"}"))</f>
        <v>#REF!</v>
      </c>
      <c r="L1218" t="e">
        <f>IF(INDEX(SamplingFeatures[Sampling Feature Type],$A1218)&lt;&gt;"Site","",
CONCATENATE("  - &amp;SiteID",TEXT(SUMPRODUCT(--($L$3:$L1217&lt;&gt;"")),"0000"),
" {","SamplingFeatureID:  *SamplingFeatureID",TEXT($A1218,"0000"),
", SiteTypeCV:  ",CHAR(34),INDEX(Sites[Site Type],$A1218),CHAR(34),
", Latitude:  ",INDEX(Sites[Latitude],$A1218),
", Longitude:  ",INDEX(Sites[Longitude],$A1218),
", SRSName:  ",CHAR(34),LatLonDatum,CHAR(34),"}"))</f>
        <v>#REF!</v>
      </c>
      <c r="M1218" t="e">
        <f>IF(INDEX(SamplingFeatures[Sampling Feature Type],$A1218)&lt;&gt;"Specimen","",
CONCATENATE("  - &amp;SpecimenID",TEXT(SUMPRODUCT(--($M$3:$M1217&lt;&gt;"")),"0000"),
" {","SamplingFeatureID:  *SamplingFeatureID",TEXT($A1218,"0000"),
", SpecimenTypeCV:  ",CHAR(34),INDEX(Specimens[Specimen Type],$A1218),CHAR(34),
", SpecimenMediumCV:  ",INDEX(Specimens[Specimen Medium],$A1218),
", IsFieldSpecimen:  ",CHAR(34),INDEX(Specimens[Is Field Specimen?],$A1218),CHAR(34),"}"))</f>
        <v>#REF!</v>
      </c>
      <c r="N1218" t="e">
        <f>IF(COUNTA(SpatialOffsets[])=0,"", IF(INDEX(SpatialOffsets[Spatial Offset Type],$A1218)="","",
CONCATENATE("  - &amp;SpatialOffsetID",TEXT($A1218,"0000"),
" {","SpatialOffsetTypeCV:  ",CHAR(34),INDEX(SpatialOffsets[Spatial Offset Type],$A1218),CHAR(34),
", Offset1Value:  ",INDEX(SpatialOffsets[Offset 1 Value],$A1218),
", Offset1UnitID:  ",CHAR(34),INDEX(SpatialOffsets[Offset 1 Unit],$A1218),CHAR(34),
", Offset2Value:  ",INDEX(SpatialOffsets[Offset 2 Value],$A1218),
", Offset2UnitID:  ",CHAR(34),INDEX(SpatialOffsets[Offset 2 Unit],$A1218),CHAR(34),
", Offset3Value:  ",INDEX(SpatialOffsets[Offset 3 Value],$A1218),
", Offset3UnitID:  ",CHAR(34),INDEX(SpatialOffsets[Offset 3 Unit],$A1218),CHAR(34),,"}")))</f>
        <v>#REF!</v>
      </c>
      <c r="O1218" t="e">
        <f>IF(COUNTA(RelatedFeatures[])=0,"", IF(INDEX(RelatedFeatures[First Sampling Feature Code],$A1218)="","",
CONCATENATE("  - &amp;RelationID",TEXT($A1218,"0000"),
" {","SamplingFeatureID:  *SamplingFeatureID",TEXT(MATCH(INDEX(RelatedFeatures[First Sampling Feature Code],$A1218),SamplingFeatures[Feature Code],0),"0000"),
", RelationshipTypeCV:  ",CHAR(34),INDEX(RelatedFeatures[Relationship Type],$A1218),CHAR(34),
", RelatedFeatureID: *SamplingFeatureID",TEXT(MATCH(INDEX(RelatedFeatures[Second Sampling Feature Code],$A1218),SamplingFeatures[Feature Code],0),"0000"),
", SpatialOffsetID:  ",IF(INDEX(RelatedFeatures[Offset Number],$A1218)="","",CONCATENATE("*SpatialOffsetID",TEXT(INDEX(RelatedFeatures[Offset Number],$A1218),"0000"))),"}")))</f>
        <v>#REF!</v>
      </c>
      <c r="P1218" t="e">
        <f>IF(INDEX(Methods[Method Type],$A1218)="","",
CONCATENATE("  - &amp;MethodID",TEXT($A1218,"0000"),
" {","MethodTypeCV:  ",CHAR(34),INDEX(Methods[Method Type],$A1218),CHAR(34),
", MethodCode:  ",CHAR(34),INDEX(Methods[Method Code],$A1218),CHAR(34),
", MethodName:  ",CHAR(34),INDEX(Methods[Method Name],$A1218),CHAR(34),
", MethodDescription:  ",CHAR(34),INDEX(Methods[Method Description],$A1218),CHAR(34),
", MethodLink:  ",CHAR(34),INDEX(Methods[Method Link],$A1218),CHAR(34),
", OrganizationID: *OrganizationID",TEXT(MATCH(INDEX(Methods[Organization Name],$A1218),Organizations[Organization Name],0),"0000"),"}"))</f>
        <v>#REF!</v>
      </c>
      <c r="Q1218" t="e">
        <f>IF(INDEX(Variables[Variable Type],$A1218)="","",
CONCATENATE("  - &amp;VariableID",TEXT($A1218,"0000"),
" {","VariableTypeCV:  ",CHAR(34),INDEX(Variables[Variable Type],$A1218),CHAR(34),
", VariableCode:  ",CHAR(34),INDEX(Variables[Variable Code],$A1218),CHAR(34),
", VariableNameCV:  ",CHAR(34),INDEX(Variables[Variable Name],$A1218),CHAR(34),
", VariableDefinition:  ",CHAR(34),INDEX(Variables[Variable Definition],$A1218),CHAR(34),
", SpecciationCV:  ",CHAR(34),INDEX(Variables[Speciation],$A1218),CHAR(34),
", NoDataValue:  ",CHAR(34),INDEX(Variables[No Data Value],$A1218),CHAR(34),"}"))</f>
        <v>#REF!</v>
      </c>
    </row>
    <row r="1219" spans="1:17" x14ac:dyDescent="0.25">
      <c r="A1219">
        <v>1216</v>
      </c>
      <c r="D1219" t="e">
        <f>IF(INDEX(People[First Name],$A1219)="","",
CONCATENATE("  - &amp;PersonID",TEXT($A1219,"0000"),
" {","PersonFirstName:  ",CHAR(34),INDEX(People[First Name],$A1219),CHAR(34),
", PersonMiddleName:  ",CHAR(34),INDEX(People[Middle Name],$A1219),CHAR(34),
", PersonLastName:  ",CHAR(34),INDEX(People[Last Name],$A1219),CHAR(34),"}"))</f>
        <v>#REF!</v>
      </c>
      <c r="E1219" t="e">
        <f>IF(INDEX(Organizations[Organization Type '[CV']],$A1219)="","",
CONCATENATE("  - &amp;OrganizationID",TEXT($A1219,"0000"),
" {","OrganizationTypeCV:  ",CHAR(34),INDEX(Organizations[Organization Type '[CV']],$A1219),CHAR(34),
", OrganizationCode:  ",CHAR(34),INDEX(Organizations[Organization Code],$A1219),CHAR(34),
", OrganizationName:  ",CHAR(34),INDEX(Organizations[Organization Name],$A1219),CHAR(34),
", OrganizationDescription:  ",CHAR(34),INDEX(Organizations[Organization Description],$A1219),CHAR(34),
", OrganizationLink:  ",CHAR(34),INDEX(Organizations[Organization Link],$A1219),CHAR(34),"}"))</f>
        <v>#REF!</v>
      </c>
      <c r="F1219" t="e">
        <f>IF(INDEX(People[First Name],$A1219)="","",
CONCATENATE("  - &amp;AffiliationID",TEXT($A1219,"0000"),
" {PersonID: *PersonID",TEXT($A1219,"0000"),
", OrganizationID: *OrganizationID",TEXT(MATCH(INDEX(People[Organization Name],$A1219),Organizations[Organization Name],0),"0000"),
", IsPrimaryOrganizationContact: , AffiliationStartDate: , AffiliationEndDate: , PrimaryPhone: ",
", PrimaryEmail: ",CHAR(34),INDEX(People[Primary Email],$A1219),CHAR(34),
", PrimaryAddress: ",CHAR(34),INDEX(People[Primary Address],$A1219),CHAR(34),
", PersonLink: }"))</f>
        <v>#REF!</v>
      </c>
      <c r="H1219" t="e">
        <f>IF(COUNTA(CitationInformation)=0,"",IF(INDEX(AuthorList[Author Name],$A1219)="","",
CONCATENATE("  - &amp;AuthorListID",TEXT($A1219,"0000"),
"  {CitationID: *CitationID0001",
", PersonID: *PersonID",TEXT(MATCH(INDEX(AuthorList[Author Name],$A1219),People[Full Name],0),"0000"),
", AuthorOrder: ",INDEX(AuthorList[Author Number],$A1219),"}")))</f>
        <v>#REF!</v>
      </c>
      <c r="K1219" t="e">
        <f>IF(INDEX(SamplingFeatures[Feature Code],$A1219)="","",
CONCATENATE("  - &amp;SamplingFeatureID",TEXT($A1219,"0000"),
" {","SamplingFeatureUUID:  ",CHAR(34),INDEX(SamplingFeatures[Sampling Feature UUID],$A1219),CHAR(34),
", SamplingFeatureTypeCV:  ",CHAR(34),INDEX(SamplingFeatures[Sampling Feature Type],$A1219),CHAR(34),
", SamplingFeatureCode:  ",CHAR(34),INDEX(SamplingFeatures[Feature Code],$A1219),CHAR(34),
", SamplingFeatureName:  ",CHAR(34),INDEX(SamplingFeatures[Feature Name],$A1219),CHAR(34),
", SamplingFeatureDescription:  ",CHAR(34),INDEX(SamplingFeatures[Feature Description],$A1219),CHAR(34),
", SamplingFeatureGeotypeCV:  ",CHAR(34),INDEX(SamplingFeatures[Feature Geo Type],$A1219),CHAR(34),
", FeatureGeometry:  ",CHAR(34),INDEX(SamplingFeatures[Feature Geometry],$A1219),CHAR(34),
", Elevation_m:  ",CHAR(34),INDEX(SamplingFeatures[Elevation_m],$A1219),CHAR(34),
", ElevationDatumCV:  ",CHAR(34),ElevationDatum,CHAR(34),"}"))</f>
        <v>#REF!</v>
      </c>
      <c r="L1219" t="e">
        <f>IF(INDEX(SamplingFeatures[Sampling Feature Type],$A1219)&lt;&gt;"Site","",
CONCATENATE("  - &amp;SiteID",TEXT(SUMPRODUCT(--($L$3:$L1218&lt;&gt;"")),"0000"),
" {","SamplingFeatureID:  *SamplingFeatureID",TEXT($A1219,"0000"),
", SiteTypeCV:  ",CHAR(34),INDEX(Sites[Site Type],$A1219),CHAR(34),
", Latitude:  ",INDEX(Sites[Latitude],$A1219),
", Longitude:  ",INDEX(Sites[Longitude],$A1219),
", SRSName:  ",CHAR(34),LatLonDatum,CHAR(34),"}"))</f>
        <v>#REF!</v>
      </c>
      <c r="M1219" t="e">
        <f>IF(INDEX(SamplingFeatures[Sampling Feature Type],$A1219)&lt;&gt;"Specimen","",
CONCATENATE("  - &amp;SpecimenID",TEXT(SUMPRODUCT(--($M$3:$M1218&lt;&gt;"")),"0000"),
" {","SamplingFeatureID:  *SamplingFeatureID",TEXT($A1219,"0000"),
", SpecimenTypeCV:  ",CHAR(34),INDEX(Specimens[Specimen Type],$A1219),CHAR(34),
", SpecimenMediumCV:  ",INDEX(Specimens[Specimen Medium],$A1219),
", IsFieldSpecimen:  ",CHAR(34),INDEX(Specimens[Is Field Specimen?],$A1219),CHAR(34),"}"))</f>
        <v>#REF!</v>
      </c>
      <c r="N1219" t="e">
        <f>IF(COUNTA(SpatialOffsets[])=0,"", IF(INDEX(SpatialOffsets[Spatial Offset Type],$A1219)="","",
CONCATENATE("  - &amp;SpatialOffsetID",TEXT($A1219,"0000"),
" {","SpatialOffsetTypeCV:  ",CHAR(34),INDEX(SpatialOffsets[Spatial Offset Type],$A1219),CHAR(34),
", Offset1Value:  ",INDEX(SpatialOffsets[Offset 1 Value],$A1219),
", Offset1UnitID:  ",CHAR(34),INDEX(SpatialOffsets[Offset 1 Unit],$A1219),CHAR(34),
", Offset2Value:  ",INDEX(SpatialOffsets[Offset 2 Value],$A1219),
", Offset2UnitID:  ",CHAR(34),INDEX(SpatialOffsets[Offset 2 Unit],$A1219),CHAR(34),
", Offset3Value:  ",INDEX(SpatialOffsets[Offset 3 Value],$A1219),
", Offset3UnitID:  ",CHAR(34),INDEX(SpatialOffsets[Offset 3 Unit],$A1219),CHAR(34),,"}")))</f>
        <v>#REF!</v>
      </c>
      <c r="O1219" t="e">
        <f>IF(COUNTA(RelatedFeatures[])=0,"", IF(INDEX(RelatedFeatures[First Sampling Feature Code],$A1219)="","",
CONCATENATE("  - &amp;RelationID",TEXT($A1219,"0000"),
" {","SamplingFeatureID:  *SamplingFeatureID",TEXT(MATCH(INDEX(RelatedFeatures[First Sampling Feature Code],$A1219),SamplingFeatures[Feature Code],0),"0000"),
", RelationshipTypeCV:  ",CHAR(34),INDEX(RelatedFeatures[Relationship Type],$A1219),CHAR(34),
", RelatedFeatureID: *SamplingFeatureID",TEXT(MATCH(INDEX(RelatedFeatures[Second Sampling Feature Code],$A1219),SamplingFeatures[Feature Code],0),"0000"),
", SpatialOffsetID:  ",IF(INDEX(RelatedFeatures[Offset Number],$A1219)="","",CONCATENATE("*SpatialOffsetID",TEXT(INDEX(RelatedFeatures[Offset Number],$A1219),"0000"))),"}")))</f>
        <v>#REF!</v>
      </c>
      <c r="P1219" t="e">
        <f>IF(INDEX(Methods[Method Type],$A1219)="","",
CONCATENATE("  - &amp;MethodID",TEXT($A1219,"0000"),
" {","MethodTypeCV:  ",CHAR(34),INDEX(Methods[Method Type],$A1219),CHAR(34),
", MethodCode:  ",CHAR(34),INDEX(Methods[Method Code],$A1219),CHAR(34),
", MethodName:  ",CHAR(34),INDEX(Methods[Method Name],$A1219),CHAR(34),
", MethodDescription:  ",CHAR(34),INDEX(Methods[Method Description],$A1219),CHAR(34),
", MethodLink:  ",CHAR(34),INDEX(Methods[Method Link],$A1219),CHAR(34),
", OrganizationID: *OrganizationID",TEXT(MATCH(INDEX(Methods[Organization Name],$A1219),Organizations[Organization Name],0),"0000"),"}"))</f>
        <v>#REF!</v>
      </c>
      <c r="Q1219" t="e">
        <f>IF(INDEX(Variables[Variable Type],$A1219)="","",
CONCATENATE("  - &amp;VariableID",TEXT($A1219,"0000"),
" {","VariableTypeCV:  ",CHAR(34),INDEX(Variables[Variable Type],$A1219),CHAR(34),
", VariableCode:  ",CHAR(34),INDEX(Variables[Variable Code],$A1219),CHAR(34),
", VariableNameCV:  ",CHAR(34),INDEX(Variables[Variable Name],$A1219),CHAR(34),
", VariableDefinition:  ",CHAR(34),INDEX(Variables[Variable Definition],$A1219),CHAR(34),
", SpecciationCV:  ",CHAR(34),INDEX(Variables[Speciation],$A1219),CHAR(34),
", NoDataValue:  ",CHAR(34),INDEX(Variables[No Data Value],$A1219),CHAR(34),"}"))</f>
        <v>#REF!</v>
      </c>
    </row>
    <row r="1220" spans="1:17" x14ac:dyDescent="0.25">
      <c r="A1220">
        <v>1217</v>
      </c>
      <c r="D1220" t="e">
        <f>IF(INDEX(People[First Name],$A1220)="","",
CONCATENATE("  - &amp;PersonID",TEXT($A1220,"0000"),
" {","PersonFirstName:  ",CHAR(34),INDEX(People[First Name],$A1220),CHAR(34),
", PersonMiddleName:  ",CHAR(34),INDEX(People[Middle Name],$A1220),CHAR(34),
", PersonLastName:  ",CHAR(34),INDEX(People[Last Name],$A1220),CHAR(34),"}"))</f>
        <v>#REF!</v>
      </c>
      <c r="E1220" t="e">
        <f>IF(INDEX(Organizations[Organization Type '[CV']],$A1220)="","",
CONCATENATE("  - &amp;OrganizationID",TEXT($A1220,"0000"),
" {","OrganizationTypeCV:  ",CHAR(34),INDEX(Organizations[Organization Type '[CV']],$A1220),CHAR(34),
", OrganizationCode:  ",CHAR(34),INDEX(Organizations[Organization Code],$A1220),CHAR(34),
", OrganizationName:  ",CHAR(34),INDEX(Organizations[Organization Name],$A1220),CHAR(34),
", OrganizationDescription:  ",CHAR(34),INDEX(Organizations[Organization Description],$A1220),CHAR(34),
", OrganizationLink:  ",CHAR(34),INDEX(Organizations[Organization Link],$A1220),CHAR(34),"}"))</f>
        <v>#REF!</v>
      </c>
      <c r="F1220" t="e">
        <f>IF(INDEX(People[First Name],$A1220)="","",
CONCATENATE("  - &amp;AffiliationID",TEXT($A1220,"0000"),
" {PersonID: *PersonID",TEXT($A1220,"0000"),
", OrganizationID: *OrganizationID",TEXT(MATCH(INDEX(People[Organization Name],$A1220),Organizations[Organization Name],0),"0000"),
", IsPrimaryOrganizationContact: , AffiliationStartDate: , AffiliationEndDate: , PrimaryPhone: ",
", PrimaryEmail: ",CHAR(34),INDEX(People[Primary Email],$A1220),CHAR(34),
", PrimaryAddress: ",CHAR(34),INDEX(People[Primary Address],$A1220),CHAR(34),
", PersonLink: }"))</f>
        <v>#REF!</v>
      </c>
      <c r="H1220" t="e">
        <f>IF(COUNTA(CitationInformation)=0,"",IF(INDEX(AuthorList[Author Name],$A1220)="","",
CONCATENATE("  - &amp;AuthorListID",TEXT($A1220,"0000"),
"  {CitationID: *CitationID0001",
", PersonID: *PersonID",TEXT(MATCH(INDEX(AuthorList[Author Name],$A1220),People[Full Name],0),"0000"),
", AuthorOrder: ",INDEX(AuthorList[Author Number],$A1220),"}")))</f>
        <v>#REF!</v>
      </c>
      <c r="K1220" t="e">
        <f>IF(INDEX(SamplingFeatures[Feature Code],$A1220)="","",
CONCATENATE("  - &amp;SamplingFeatureID",TEXT($A1220,"0000"),
" {","SamplingFeatureUUID:  ",CHAR(34),INDEX(SamplingFeatures[Sampling Feature UUID],$A1220),CHAR(34),
", SamplingFeatureTypeCV:  ",CHAR(34),INDEX(SamplingFeatures[Sampling Feature Type],$A1220),CHAR(34),
", SamplingFeatureCode:  ",CHAR(34),INDEX(SamplingFeatures[Feature Code],$A1220),CHAR(34),
", SamplingFeatureName:  ",CHAR(34),INDEX(SamplingFeatures[Feature Name],$A1220),CHAR(34),
", SamplingFeatureDescription:  ",CHAR(34),INDEX(SamplingFeatures[Feature Description],$A1220),CHAR(34),
", SamplingFeatureGeotypeCV:  ",CHAR(34),INDEX(SamplingFeatures[Feature Geo Type],$A1220),CHAR(34),
", FeatureGeometry:  ",CHAR(34),INDEX(SamplingFeatures[Feature Geometry],$A1220),CHAR(34),
", Elevation_m:  ",CHAR(34),INDEX(SamplingFeatures[Elevation_m],$A1220),CHAR(34),
", ElevationDatumCV:  ",CHAR(34),ElevationDatum,CHAR(34),"}"))</f>
        <v>#REF!</v>
      </c>
      <c r="L1220" t="e">
        <f>IF(INDEX(SamplingFeatures[Sampling Feature Type],$A1220)&lt;&gt;"Site","",
CONCATENATE("  - &amp;SiteID",TEXT(SUMPRODUCT(--($L$3:$L1219&lt;&gt;"")),"0000"),
" {","SamplingFeatureID:  *SamplingFeatureID",TEXT($A1220,"0000"),
", SiteTypeCV:  ",CHAR(34),INDEX(Sites[Site Type],$A1220),CHAR(34),
", Latitude:  ",INDEX(Sites[Latitude],$A1220),
", Longitude:  ",INDEX(Sites[Longitude],$A1220),
", SRSName:  ",CHAR(34),LatLonDatum,CHAR(34),"}"))</f>
        <v>#REF!</v>
      </c>
      <c r="M1220" t="e">
        <f>IF(INDEX(SamplingFeatures[Sampling Feature Type],$A1220)&lt;&gt;"Specimen","",
CONCATENATE("  - &amp;SpecimenID",TEXT(SUMPRODUCT(--($M$3:$M1219&lt;&gt;"")),"0000"),
" {","SamplingFeatureID:  *SamplingFeatureID",TEXT($A1220,"0000"),
", SpecimenTypeCV:  ",CHAR(34),INDEX(Specimens[Specimen Type],$A1220),CHAR(34),
", SpecimenMediumCV:  ",INDEX(Specimens[Specimen Medium],$A1220),
", IsFieldSpecimen:  ",CHAR(34),INDEX(Specimens[Is Field Specimen?],$A1220),CHAR(34),"}"))</f>
        <v>#REF!</v>
      </c>
      <c r="N1220" t="e">
        <f>IF(COUNTA(SpatialOffsets[])=0,"", IF(INDEX(SpatialOffsets[Spatial Offset Type],$A1220)="","",
CONCATENATE("  - &amp;SpatialOffsetID",TEXT($A1220,"0000"),
" {","SpatialOffsetTypeCV:  ",CHAR(34),INDEX(SpatialOffsets[Spatial Offset Type],$A1220),CHAR(34),
", Offset1Value:  ",INDEX(SpatialOffsets[Offset 1 Value],$A1220),
", Offset1UnitID:  ",CHAR(34),INDEX(SpatialOffsets[Offset 1 Unit],$A1220),CHAR(34),
", Offset2Value:  ",INDEX(SpatialOffsets[Offset 2 Value],$A1220),
", Offset2UnitID:  ",CHAR(34),INDEX(SpatialOffsets[Offset 2 Unit],$A1220),CHAR(34),
", Offset3Value:  ",INDEX(SpatialOffsets[Offset 3 Value],$A1220),
", Offset3UnitID:  ",CHAR(34),INDEX(SpatialOffsets[Offset 3 Unit],$A1220),CHAR(34),,"}")))</f>
        <v>#REF!</v>
      </c>
      <c r="O1220" t="e">
        <f>IF(COUNTA(RelatedFeatures[])=0,"", IF(INDEX(RelatedFeatures[First Sampling Feature Code],$A1220)="","",
CONCATENATE("  - &amp;RelationID",TEXT($A1220,"0000"),
" {","SamplingFeatureID:  *SamplingFeatureID",TEXT(MATCH(INDEX(RelatedFeatures[First Sampling Feature Code],$A1220),SamplingFeatures[Feature Code],0),"0000"),
", RelationshipTypeCV:  ",CHAR(34),INDEX(RelatedFeatures[Relationship Type],$A1220),CHAR(34),
", RelatedFeatureID: *SamplingFeatureID",TEXT(MATCH(INDEX(RelatedFeatures[Second Sampling Feature Code],$A1220),SamplingFeatures[Feature Code],0),"0000"),
", SpatialOffsetID:  ",IF(INDEX(RelatedFeatures[Offset Number],$A1220)="","",CONCATENATE("*SpatialOffsetID",TEXT(INDEX(RelatedFeatures[Offset Number],$A1220),"0000"))),"}")))</f>
        <v>#REF!</v>
      </c>
      <c r="P1220" t="e">
        <f>IF(INDEX(Methods[Method Type],$A1220)="","",
CONCATENATE("  - &amp;MethodID",TEXT($A1220,"0000"),
" {","MethodTypeCV:  ",CHAR(34),INDEX(Methods[Method Type],$A1220),CHAR(34),
", MethodCode:  ",CHAR(34),INDEX(Methods[Method Code],$A1220),CHAR(34),
", MethodName:  ",CHAR(34),INDEX(Methods[Method Name],$A1220),CHAR(34),
", MethodDescription:  ",CHAR(34),INDEX(Methods[Method Description],$A1220),CHAR(34),
", MethodLink:  ",CHAR(34),INDEX(Methods[Method Link],$A1220),CHAR(34),
", OrganizationID: *OrganizationID",TEXT(MATCH(INDEX(Methods[Organization Name],$A1220),Organizations[Organization Name],0),"0000"),"}"))</f>
        <v>#REF!</v>
      </c>
      <c r="Q1220" t="e">
        <f>IF(INDEX(Variables[Variable Type],$A1220)="","",
CONCATENATE("  - &amp;VariableID",TEXT($A1220,"0000"),
" {","VariableTypeCV:  ",CHAR(34),INDEX(Variables[Variable Type],$A1220),CHAR(34),
", VariableCode:  ",CHAR(34),INDEX(Variables[Variable Code],$A1220),CHAR(34),
", VariableNameCV:  ",CHAR(34),INDEX(Variables[Variable Name],$A1220),CHAR(34),
", VariableDefinition:  ",CHAR(34),INDEX(Variables[Variable Definition],$A1220),CHAR(34),
", SpecciationCV:  ",CHAR(34),INDEX(Variables[Speciation],$A1220),CHAR(34),
", NoDataValue:  ",CHAR(34),INDEX(Variables[No Data Value],$A1220),CHAR(34),"}"))</f>
        <v>#REF!</v>
      </c>
    </row>
    <row r="1221" spans="1:17" x14ac:dyDescent="0.25">
      <c r="A1221">
        <v>1218</v>
      </c>
      <c r="D1221" t="e">
        <f>IF(INDEX(People[First Name],$A1221)="","",
CONCATENATE("  - &amp;PersonID",TEXT($A1221,"0000"),
" {","PersonFirstName:  ",CHAR(34),INDEX(People[First Name],$A1221),CHAR(34),
", PersonMiddleName:  ",CHAR(34),INDEX(People[Middle Name],$A1221),CHAR(34),
", PersonLastName:  ",CHAR(34),INDEX(People[Last Name],$A1221),CHAR(34),"}"))</f>
        <v>#REF!</v>
      </c>
      <c r="E1221" t="e">
        <f>IF(INDEX(Organizations[Organization Type '[CV']],$A1221)="","",
CONCATENATE("  - &amp;OrganizationID",TEXT($A1221,"0000"),
" {","OrganizationTypeCV:  ",CHAR(34),INDEX(Organizations[Organization Type '[CV']],$A1221),CHAR(34),
", OrganizationCode:  ",CHAR(34),INDEX(Organizations[Organization Code],$A1221),CHAR(34),
", OrganizationName:  ",CHAR(34),INDEX(Organizations[Organization Name],$A1221),CHAR(34),
", OrganizationDescription:  ",CHAR(34),INDEX(Organizations[Organization Description],$A1221),CHAR(34),
", OrganizationLink:  ",CHAR(34),INDEX(Organizations[Organization Link],$A1221),CHAR(34),"}"))</f>
        <v>#REF!</v>
      </c>
      <c r="F1221" t="e">
        <f>IF(INDEX(People[First Name],$A1221)="","",
CONCATENATE("  - &amp;AffiliationID",TEXT($A1221,"0000"),
" {PersonID: *PersonID",TEXT($A1221,"0000"),
", OrganizationID: *OrganizationID",TEXT(MATCH(INDEX(People[Organization Name],$A1221),Organizations[Organization Name],0),"0000"),
", IsPrimaryOrganizationContact: , AffiliationStartDate: , AffiliationEndDate: , PrimaryPhone: ",
", PrimaryEmail: ",CHAR(34),INDEX(People[Primary Email],$A1221),CHAR(34),
", PrimaryAddress: ",CHAR(34),INDEX(People[Primary Address],$A1221),CHAR(34),
", PersonLink: }"))</f>
        <v>#REF!</v>
      </c>
      <c r="H1221" t="e">
        <f>IF(COUNTA(CitationInformation)=0,"",IF(INDEX(AuthorList[Author Name],$A1221)="","",
CONCATENATE("  - &amp;AuthorListID",TEXT($A1221,"0000"),
"  {CitationID: *CitationID0001",
", PersonID: *PersonID",TEXT(MATCH(INDEX(AuthorList[Author Name],$A1221),People[Full Name],0),"0000"),
", AuthorOrder: ",INDEX(AuthorList[Author Number],$A1221),"}")))</f>
        <v>#REF!</v>
      </c>
      <c r="K1221" t="e">
        <f>IF(INDEX(SamplingFeatures[Feature Code],$A1221)="","",
CONCATENATE("  - &amp;SamplingFeatureID",TEXT($A1221,"0000"),
" {","SamplingFeatureUUID:  ",CHAR(34),INDEX(SamplingFeatures[Sampling Feature UUID],$A1221),CHAR(34),
", SamplingFeatureTypeCV:  ",CHAR(34),INDEX(SamplingFeatures[Sampling Feature Type],$A1221),CHAR(34),
", SamplingFeatureCode:  ",CHAR(34),INDEX(SamplingFeatures[Feature Code],$A1221),CHAR(34),
", SamplingFeatureName:  ",CHAR(34),INDEX(SamplingFeatures[Feature Name],$A1221),CHAR(34),
", SamplingFeatureDescription:  ",CHAR(34),INDEX(SamplingFeatures[Feature Description],$A1221),CHAR(34),
", SamplingFeatureGeotypeCV:  ",CHAR(34),INDEX(SamplingFeatures[Feature Geo Type],$A1221),CHAR(34),
", FeatureGeometry:  ",CHAR(34),INDEX(SamplingFeatures[Feature Geometry],$A1221),CHAR(34),
", Elevation_m:  ",CHAR(34),INDEX(SamplingFeatures[Elevation_m],$A1221),CHAR(34),
", ElevationDatumCV:  ",CHAR(34),ElevationDatum,CHAR(34),"}"))</f>
        <v>#REF!</v>
      </c>
      <c r="L1221" t="e">
        <f>IF(INDEX(SamplingFeatures[Sampling Feature Type],$A1221)&lt;&gt;"Site","",
CONCATENATE("  - &amp;SiteID",TEXT(SUMPRODUCT(--($L$3:$L1220&lt;&gt;"")),"0000"),
" {","SamplingFeatureID:  *SamplingFeatureID",TEXT($A1221,"0000"),
", SiteTypeCV:  ",CHAR(34),INDEX(Sites[Site Type],$A1221),CHAR(34),
", Latitude:  ",INDEX(Sites[Latitude],$A1221),
", Longitude:  ",INDEX(Sites[Longitude],$A1221),
", SRSName:  ",CHAR(34),LatLonDatum,CHAR(34),"}"))</f>
        <v>#REF!</v>
      </c>
      <c r="M1221" t="e">
        <f>IF(INDEX(SamplingFeatures[Sampling Feature Type],$A1221)&lt;&gt;"Specimen","",
CONCATENATE("  - &amp;SpecimenID",TEXT(SUMPRODUCT(--($M$3:$M1220&lt;&gt;"")),"0000"),
" {","SamplingFeatureID:  *SamplingFeatureID",TEXT($A1221,"0000"),
", SpecimenTypeCV:  ",CHAR(34),INDEX(Specimens[Specimen Type],$A1221),CHAR(34),
", SpecimenMediumCV:  ",INDEX(Specimens[Specimen Medium],$A1221),
", IsFieldSpecimen:  ",CHAR(34),INDEX(Specimens[Is Field Specimen?],$A1221),CHAR(34),"}"))</f>
        <v>#REF!</v>
      </c>
      <c r="N1221" t="e">
        <f>IF(COUNTA(SpatialOffsets[])=0,"", IF(INDEX(SpatialOffsets[Spatial Offset Type],$A1221)="","",
CONCATENATE("  - &amp;SpatialOffsetID",TEXT($A1221,"0000"),
" {","SpatialOffsetTypeCV:  ",CHAR(34),INDEX(SpatialOffsets[Spatial Offset Type],$A1221),CHAR(34),
", Offset1Value:  ",INDEX(SpatialOffsets[Offset 1 Value],$A1221),
", Offset1UnitID:  ",CHAR(34),INDEX(SpatialOffsets[Offset 1 Unit],$A1221),CHAR(34),
", Offset2Value:  ",INDEX(SpatialOffsets[Offset 2 Value],$A1221),
", Offset2UnitID:  ",CHAR(34),INDEX(SpatialOffsets[Offset 2 Unit],$A1221),CHAR(34),
", Offset3Value:  ",INDEX(SpatialOffsets[Offset 3 Value],$A1221),
", Offset3UnitID:  ",CHAR(34),INDEX(SpatialOffsets[Offset 3 Unit],$A1221),CHAR(34),,"}")))</f>
        <v>#REF!</v>
      </c>
      <c r="O1221" t="e">
        <f>IF(COUNTA(RelatedFeatures[])=0,"", IF(INDEX(RelatedFeatures[First Sampling Feature Code],$A1221)="","",
CONCATENATE("  - &amp;RelationID",TEXT($A1221,"0000"),
" {","SamplingFeatureID:  *SamplingFeatureID",TEXT(MATCH(INDEX(RelatedFeatures[First Sampling Feature Code],$A1221),SamplingFeatures[Feature Code],0),"0000"),
", RelationshipTypeCV:  ",CHAR(34),INDEX(RelatedFeatures[Relationship Type],$A1221),CHAR(34),
", RelatedFeatureID: *SamplingFeatureID",TEXT(MATCH(INDEX(RelatedFeatures[Second Sampling Feature Code],$A1221),SamplingFeatures[Feature Code],0),"0000"),
", SpatialOffsetID:  ",IF(INDEX(RelatedFeatures[Offset Number],$A1221)="","",CONCATENATE("*SpatialOffsetID",TEXT(INDEX(RelatedFeatures[Offset Number],$A1221),"0000"))),"}")))</f>
        <v>#REF!</v>
      </c>
      <c r="P1221" t="e">
        <f>IF(INDEX(Methods[Method Type],$A1221)="","",
CONCATENATE("  - &amp;MethodID",TEXT($A1221,"0000"),
" {","MethodTypeCV:  ",CHAR(34),INDEX(Methods[Method Type],$A1221),CHAR(34),
", MethodCode:  ",CHAR(34),INDEX(Methods[Method Code],$A1221),CHAR(34),
", MethodName:  ",CHAR(34),INDEX(Methods[Method Name],$A1221),CHAR(34),
", MethodDescription:  ",CHAR(34),INDEX(Methods[Method Description],$A1221),CHAR(34),
", MethodLink:  ",CHAR(34),INDEX(Methods[Method Link],$A1221),CHAR(34),
", OrganizationID: *OrganizationID",TEXT(MATCH(INDEX(Methods[Organization Name],$A1221),Organizations[Organization Name],0),"0000"),"}"))</f>
        <v>#REF!</v>
      </c>
      <c r="Q1221" t="e">
        <f>IF(INDEX(Variables[Variable Type],$A1221)="","",
CONCATENATE("  - &amp;VariableID",TEXT($A1221,"0000"),
" {","VariableTypeCV:  ",CHAR(34),INDEX(Variables[Variable Type],$A1221),CHAR(34),
", VariableCode:  ",CHAR(34),INDEX(Variables[Variable Code],$A1221),CHAR(34),
", VariableNameCV:  ",CHAR(34),INDEX(Variables[Variable Name],$A1221),CHAR(34),
", VariableDefinition:  ",CHAR(34),INDEX(Variables[Variable Definition],$A1221),CHAR(34),
", SpecciationCV:  ",CHAR(34),INDEX(Variables[Speciation],$A1221),CHAR(34),
", NoDataValue:  ",CHAR(34),INDEX(Variables[No Data Value],$A1221),CHAR(34),"}"))</f>
        <v>#REF!</v>
      </c>
    </row>
    <row r="1222" spans="1:17" x14ac:dyDescent="0.25">
      <c r="A1222">
        <v>1219</v>
      </c>
      <c r="D1222" t="e">
        <f>IF(INDEX(People[First Name],$A1222)="","",
CONCATENATE("  - &amp;PersonID",TEXT($A1222,"0000"),
" {","PersonFirstName:  ",CHAR(34),INDEX(People[First Name],$A1222),CHAR(34),
", PersonMiddleName:  ",CHAR(34),INDEX(People[Middle Name],$A1222),CHAR(34),
", PersonLastName:  ",CHAR(34),INDEX(People[Last Name],$A1222),CHAR(34),"}"))</f>
        <v>#REF!</v>
      </c>
      <c r="E1222" t="e">
        <f>IF(INDEX(Organizations[Organization Type '[CV']],$A1222)="","",
CONCATENATE("  - &amp;OrganizationID",TEXT($A1222,"0000"),
" {","OrganizationTypeCV:  ",CHAR(34),INDEX(Organizations[Organization Type '[CV']],$A1222),CHAR(34),
", OrganizationCode:  ",CHAR(34),INDEX(Organizations[Organization Code],$A1222),CHAR(34),
", OrganizationName:  ",CHAR(34),INDEX(Organizations[Organization Name],$A1222),CHAR(34),
", OrganizationDescription:  ",CHAR(34),INDEX(Organizations[Organization Description],$A1222),CHAR(34),
", OrganizationLink:  ",CHAR(34),INDEX(Organizations[Organization Link],$A1222),CHAR(34),"}"))</f>
        <v>#REF!</v>
      </c>
      <c r="F1222" t="e">
        <f>IF(INDEX(People[First Name],$A1222)="","",
CONCATENATE("  - &amp;AffiliationID",TEXT($A1222,"0000"),
" {PersonID: *PersonID",TEXT($A1222,"0000"),
", OrganizationID: *OrganizationID",TEXT(MATCH(INDEX(People[Organization Name],$A1222),Organizations[Organization Name],0),"0000"),
", IsPrimaryOrganizationContact: , AffiliationStartDate: , AffiliationEndDate: , PrimaryPhone: ",
", PrimaryEmail: ",CHAR(34),INDEX(People[Primary Email],$A1222),CHAR(34),
", PrimaryAddress: ",CHAR(34),INDEX(People[Primary Address],$A1222),CHAR(34),
", PersonLink: }"))</f>
        <v>#REF!</v>
      </c>
      <c r="H1222" t="e">
        <f>IF(COUNTA(CitationInformation)=0,"",IF(INDEX(AuthorList[Author Name],$A1222)="","",
CONCATENATE("  - &amp;AuthorListID",TEXT($A1222,"0000"),
"  {CitationID: *CitationID0001",
", PersonID: *PersonID",TEXT(MATCH(INDEX(AuthorList[Author Name],$A1222),People[Full Name],0),"0000"),
", AuthorOrder: ",INDEX(AuthorList[Author Number],$A1222),"}")))</f>
        <v>#REF!</v>
      </c>
      <c r="K1222" t="e">
        <f>IF(INDEX(SamplingFeatures[Feature Code],$A1222)="","",
CONCATENATE("  - &amp;SamplingFeatureID",TEXT($A1222,"0000"),
" {","SamplingFeatureUUID:  ",CHAR(34),INDEX(SamplingFeatures[Sampling Feature UUID],$A1222),CHAR(34),
", SamplingFeatureTypeCV:  ",CHAR(34),INDEX(SamplingFeatures[Sampling Feature Type],$A1222),CHAR(34),
", SamplingFeatureCode:  ",CHAR(34),INDEX(SamplingFeatures[Feature Code],$A1222),CHAR(34),
", SamplingFeatureName:  ",CHAR(34),INDEX(SamplingFeatures[Feature Name],$A1222),CHAR(34),
", SamplingFeatureDescription:  ",CHAR(34),INDEX(SamplingFeatures[Feature Description],$A1222),CHAR(34),
", SamplingFeatureGeotypeCV:  ",CHAR(34),INDEX(SamplingFeatures[Feature Geo Type],$A1222),CHAR(34),
", FeatureGeometry:  ",CHAR(34),INDEX(SamplingFeatures[Feature Geometry],$A1222),CHAR(34),
", Elevation_m:  ",CHAR(34),INDEX(SamplingFeatures[Elevation_m],$A1222),CHAR(34),
", ElevationDatumCV:  ",CHAR(34),ElevationDatum,CHAR(34),"}"))</f>
        <v>#REF!</v>
      </c>
      <c r="L1222" t="e">
        <f>IF(INDEX(SamplingFeatures[Sampling Feature Type],$A1222)&lt;&gt;"Site","",
CONCATENATE("  - &amp;SiteID",TEXT(SUMPRODUCT(--($L$3:$L1221&lt;&gt;"")),"0000"),
" {","SamplingFeatureID:  *SamplingFeatureID",TEXT($A1222,"0000"),
", SiteTypeCV:  ",CHAR(34),INDEX(Sites[Site Type],$A1222),CHAR(34),
", Latitude:  ",INDEX(Sites[Latitude],$A1222),
", Longitude:  ",INDEX(Sites[Longitude],$A1222),
", SRSName:  ",CHAR(34),LatLonDatum,CHAR(34),"}"))</f>
        <v>#REF!</v>
      </c>
      <c r="M1222" t="e">
        <f>IF(INDEX(SamplingFeatures[Sampling Feature Type],$A1222)&lt;&gt;"Specimen","",
CONCATENATE("  - &amp;SpecimenID",TEXT(SUMPRODUCT(--($M$3:$M1221&lt;&gt;"")),"0000"),
" {","SamplingFeatureID:  *SamplingFeatureID",TEXT($A1222,"0000"),
", SpecimenTypeCV:  ",CHAR(34),INDEX(Specimens[Specimen Type],$A1222),CHAR(34),
", SpecimenMediumCV:  ",INDEX(Specimens[Specimen Medium],$A1222),
", IsFieldSpecimen:  ",CHAR(34),INDEX(Specimens[Is Field Specimen?],$A1222),CHAR(34),"}"))</f>
        <v>#REF!</v>
      </c>
      <c r="N1222" t="e">
        <f>IF(COUNTA(SpatialOffsets[])=0,"", IF(INDEX(SpatialOffsets[Spatial Offset Type],$A1222)="","",
CONCATENATE("  - &amp;SpatialOffsetID",TEXT($A1222,"0000"),
" {","SpatialOffsetTypeCV:  ",CHAR(34),INDEX(SpatialOffsets[Spatial Offset Type],$A1222),CHAR(34),
", Offset1Value:  ",INDEX(SpatialOffsets[Offset 1 Value],$A1222),
", Offset1UnitID:  ",CHAR(34),INDEX(SpatialOffsets[Offset 1 Unit],$A1222),CHAR(34),
", Offset2Value:  ",INDEX(SpatialOffsets[Offset 2 Value],$A1222),
", Offset2UnitID:  ",CHAR(34),INDEX(SpatialOffsets[Offset 2 Unit],$A1222),CHAR(34),
", Offset3Value:  ",INDEX(SpatialOffsets[Offset 3 Value],$A1222),
", Offset3UnitID:  ",CHAR(34),INDEX(SpatialOffsets[Offset 3 Unit],$A1222),CHAR(34),,"}")))</f>
        <v>#REF!</v>
      </c>
      <c r="O1222" t="e">
        <f>IF(COUNTA(RelatedFeatures[])=0,"", IF(INDEX(RelatedFeatures[First Sampling Feature Code],$A1222)="","",
CONCATENATE("  - &amp;RelationID",TEXT($A1222,"0000"),
" {","SamplingFeatureID:  *SamplingFeatureID",TEXT(MATCH(INDEX(RelatedFeatures[First Sampling Feature Code],$A1222),SamplingFeatures[Feature Code],0),"0000"),
", RelationshipTypeCV:  ",CHAR(34),INDEX(RelatedFeatures[Relationship Type],$A1222),CHAR(34),
", RelatedFeatureID: *SamplingFeatureID",TEXT(MATCH(INDEX(RelatedFeatures[Second Sampling Feature Code],$A1222),SamplingFeatures[Feature Code],0),"0000"),
", SpatialOffsetID:  ",IF(INDEX(RelatedFeatures[Offset Number],$A1222)="","",CONCATENATE("*SpatialOffsetID",TEXT(INDEX(RelatedFeatures[Offset Number],$A1222),"0000"))),"}")))</f>
        <v>#REF!</v>
      </c>
      <c r="P1222" t="e">
        <f>IF(INDEX(Methods[Method Type],$A1222)="","",
CONCATENATE("  - &amp;MethodID",TEXT($A1222,"0000"),
" {","MethodTypeCV:  ",CHAR(34),INDEX(Methods[Method Type],$A1222),CHAR(34),
", MethodCode:  ",CHAR(34),INDEX(Methods[Method Code],$A1222),CHAR(34),
", MethodName:  ",CHAR(34),INDEX(Methods[Method Name],$A1222),CHAR(34),
", MethodDescription:  ",CHAR(34),INDEX(Methods[Method Description],$A1222),CHAR(34),
", MethodLink:  ",CHAR(34),INDEX(Methods[Method Link],$A1222),CHAR(34),
", OrganizationID: *OrganizationID",TEXT(MATCH(INDEX(Methods[Organization Name],$A1222),Organizations[Organization Name],0),"0000"),"}"))</f>
        <v>#REF!</v>
      </c>
      <c r="Q1222" t="e">
        <f>IF(INDEX(Variables[Variable Type],$A1222)="","",
CONCATENATE("  - &amp;VariableID",TEXT($A1222,"0000"),
" {","VariableTypeCV:  ",CHAR(34),INDEX(Variables[Variable Type],$A1222),CHAR(34),
", VariableCode:  ",CHAR(34),INDEX(Variables[Variable Code],$A1222),CHAR(34),
", VariableNameCV:  ",CHAR(34),INDEX(Variables[Variable Name],$A1222),CHAR(34),
", VariableDefinition:  ",CHAR(34),INDEX(Variables[Variable Definition],$A1222),CHAR(34),
", SpecciationCV:  ",CHAR(34),INDEX(Variables[Speciation],$A1222),CHAR(34),
", NoDataValue:  ",CHAR(34),INDEX(Variables[No Data Value],$A1222),CHAR(34),"}"))</f>
        <v>#REF!</v>
      </c>
    </row>
    <row r="1223" spans="1:17" x14ac:dyDescent="0.25">
      <c r="A1223">
        <v>1220</v>
      </c>
      <c r="D1223" t="e">
        <f>IF(INDEX(People[First Name],$A1223)="","",
CONCATENATE("  - &amp;PersonID",TEXT($A1223,"0000"),
" {","PersonFirstName:  ",CHAR(34),INDEX(People[First Name],$A1223),CHAR(34),
", PersonMiddleName:  ",CHAR(34),INDEX(People[Middle Name],$A1223),CHAR(34),
", PersonLastName:  ",CHAR(34),INDEX(People[Last Name],$A1223),CHAR(34),"}"))</f>
        <v>#REF!</v>
      </c>
      <c r="E1223" t="e">
        <f>IF(INDEX(Organizations[Organization Type '[CV']],$A1223)="","",
CONCATENATE("  - &amp;OrganizationID",TEXT($A1223,"0000"),
" {","OrganizationTypeCV:  ",CHAR(34),INDEX(Organizations[Organization Type '[CV']],$A1223),CHAR(34),
", OrganizationCode:  ",CHAR(34),INDEX(Organizations[Organization Code],$A1223),CHAR(34),
", OrganizationName:  ",CHAR(34),INDEX(Organizations[Organization Name],$A1223),CHAR(34),
", OrganizationDescription:  ",CHAR(34),INDEX(Organizations[Organization Description],$A1223),CHAR(34),
", OrganizationLink:  ",CHAR(34),INDEX(Organizations[Organization Link],$A1223),CHAR(34),"}"))</f>
        <v>#REF!</v>
      </c>
      <c r="F1223" t="e">
        <f>IF(INDEX(People[First Name],$A1223)="","",
CONCATENATE("  - &amp;AffiliationID",TEXT($A1223,"0000"),
" {PersonID: *PersonID",TEXT($A1223,"0000"),
", OrganizationID: *OrganizationID",TEXT(MATCH(INDEX(People[Organization Name],$A1223),Organizations[Organization Name],0),"0000"),
", IsPrimaryOrganizationContact: , AffiliationStartDate: , AffiliationEndDate: , PrimaryPhone: ",
", PrimaryEmail: ",CHAR(34),INDEX(People[Primary Email],$A1223),CHAR(34),
", PrimaryAddress: ",CHAR(34),INDEX(People[Primary Address],$A1223),CHAR(34),
", PersonLink: }"))</f>
        <v>#REF!</v>
      </c>
      <c r="H1223" t="e">
        <f>IF(COUNTA(CitationInformation)=0,"",IF(INDEX(AuthorList[Author Name],$A1223)="","",
CONCATENATE("  - &amp;AuthorListID",TEXT($A1223,"0000"),
"  {CitationID: *CitationID0001",
", PersonID: *PersonID",TEXT(MATCH(INDEX(AuthorList[Author Name],$A1223),People[Full Name],0),"0000"),
", AuthorOrder: ",INDEX(AuthorList[Author Number],$A1223),"}")))</f>
        <v>#REF!</v>
      </c>
      <c r="K1223" t="e">
        <f>IF(INDEX(SamplingFeatures[Feature Code],$A1223)="","",
CONCATENATE("  - &amp;SamplingFeatureID",TEXT($A1223,"0000"),
" {","SamplingFeatureUUID:  ",CHAR(34),INDEX(SamplingFeatures[Sampling Feature UUID],$A1223),CHAR(34),
", SamplingFeatureTypeCV:  ",CHAR(34),INDEX(SamplingFeatures[Sampling Feature Type],$A1223),CHAR(34),
", SamplingFeatureCode:  ",CHAR(34),INDEX(SamplingFeatures[Feature Code],$A1223),CHAR(34),
", SamplingFeatureName:  ",CHAR(34),INDEX(SamplingFeatures[Feature Name],$A1223),CHAR(34),
", SamplingFeatureDescription:  ",CHAR(34),INDEX(SamplingFeatures[Feature Description],$A1223),CHAR(34),
", SamplingFeatureGeotypeCV:  ",CHAR(34),INDEX(SamplingFeatures[Feature Geo Type],$A1223),CHAR(34),
", FeatureGeometry:  ",CHAR(34),INDEX(SamplingFeatures[Feature Geometry],$A1223),CHAR(34),
", Elevation_m:  ",CHAR(34),INDEX(SamplingFeatures[Elevation_m],$A1223),CHAR(34),
", ElevationDatumCV:  ",CHAR(34),ElevationDatum,CHAR(34),"}"))</f>
        <v>#REF!</v>
      </c>
      <c r="L1223" t="e">
        <f>IF(INDEX(SamplingFeatures[Sampling Feature Type],$A1223)&lt;&gt;"Site","",
CONCATENATE("  - &amp;SiteID",TEXT(SUMPRODUCT(--($L$3:$L1222&lt;&gt;"")),"0000"),
" {","SamplingFeatureID:  *SamplingFeatureID",TEXT($A1223,"0000"),
", SiteTypeCV:  ",CHAR(34),INDEX(Sites[Site Type],$A1223),CHAR(34),
", Latitude:  ",INDEX(Sites[Latitude],$A1223),
", Longitude:  ",INDEX(Sites[Longitude],$A1223),
", SRSName:  ",CHAR(34),LatLonDatum,CHAR(34),"}"))</f>
        <v>#REF!</v>
      </c>
      <c r="M1223" t="e">
        <f>IF(INDEX(SamplingFeatures[Sampling Feature Type],$A1223)&lt;&gt;"Specimen","",
CONCATENATE("  - &amp;SpecimenID",TEXT(SUMPRODUCT(--($M$3:$M1222&lt;&gt;"")),"0000"),
" {","SamplingFeatureID:  *SamplingFeatureID",TEXT($A1223,"0000"),
", SpecimenTypeCV:  ",CHAR(34),INDEX(Specimens[Specimen Type],$A1223),CHAR(34),
", SpecimenMediumCV:  ",INDEX(Specimens[Specimen Medium],$A1223),
", IsFieldSpecimen:  ",CHAR(34),INDEX(Specimens[Is Field Specimen?],$A1223),CHAR(34),"}"))</f>
        <v>#REF!</v>
      </c>
      <c r="N1223" t="e">
        <f>IF(COUNTA(SpatialOffsets[])=0,"", IF(INDEX(SpatialOffsets[Spatial Offset Type],$A1223)="","",
CONCATENATE("  - &amp;SpatialOffsetID",TEXT($A1223,"0000"),
" {","SpatialOffsetTypeCV:  ",CHAR(34),INDEX(SpatialOffsets[Spatial Offset Type],$A1223),CHAR(34),
", Offset1Value:  ",INDEX(SpatialOffsets[Offset 1 Value],$A1223),
", Offset1UnitID:  ",CHAR(34),INDEX(SpatialOffsets[Offset 1 Unit],$A1223),CHAR(34),
", Offset2Value:  ",INDEX(SpatialOffsets[Offset 2 Value],$A1223),
", Offset2UnitID:  ",CHAR(34),INDEX(SpatialOffsets[Offset 2 Unit],$A1223),CHAR(34),
", Offset3Value:  ",INDEX(SpatialOffsets[Offset 3 Value],$A1223),
", Offset3UnitID:  ",CHAR(34),INDEX(SpatialOffsets[Offset 3 Unit],$A1223),CHAR(34),,"}")))</f>
        <v>#REF!</v>
      </c>
      <c r="O1223" t="e">
        <f>IF(COUNTA(RelatedFeatures[])=0,"", IF(INDEX(RelatedFeatures[First Sampling Feature Code],$A1223)="","",
CONCATENATE("  - &amp;RelationID",TEXT($A1223,"0000"),
" {","SamplingFeatureID:  *SamplingFeatureID",TEXT(MATCH(INDEX(RelatedFeatures[First Sampling Feature Code],$A1223),SamplingFeatures[Feature Code],0),"0000"),
", RelationshipTypeCV:  ",CHAR(34),INDEX(RelatedFeatures[Relationship Type],$A1223),CHAR(34),
", RelatedFeatureID: *SamplingFeatureID",TEXT(MATCH(INDEX(RelatedFeatures[Second Sampling Feature Code],$A1223),SamplingFeatures[Feature Code],0),"0000"),
", SpatialOffsetID:  ",IF(INDEX(RelatedFeatures[Offset Number],$A1223)="","",CONCATENATE("*SpatialOffsetID",TEXT(INDEX(RelatedFeatures[Offset Number],$A1223),"0000"))),"}")))</f>
        <v>#REF!</v>
      </c>
      <c r="P1223" t="e">
        <f>IF(INDEX(Methods[Method Type],$A1223)="","",
CONCATENATE("  - &amp;MethodID",TEXT($A1223,"0000"),
" {","MethodTypeCV:  ",CHAR(34),INDEX(Methods[Method Type],$A1223),CHAR(34),
", MethodCode:  ",CHAR(34),INDEX(Methods[Method Code],$A1223),CHAR(34),
", MethodName:  ",CHAR(34),INDEX(Methods[Method Name],$A1223),CHAR(34),
", MethodDescription:  ",CHAR(34),INDEX(Methods[Method Description],$A1223),CHAR(34),
", MethodLink:  ",CHAR(34),INDEX(Methods[Method Link],$A1223),CHAR(34),
", OrganizationID: *OrganizationID",TEXT(MATCH(INDEX(Methods[Organization Name],$A1223),Organizations[Organization Name],0),"0000"),"}"))</f>
        <v>#REF!</v>
      </c>
      <c r="Q1223" t="e">
        <f>IF(INDEX(Variables[Variable Type],$A1223)="","",
CONCATENATE("  - &amp;VariableID",TEXT($A1223,"0000"),
" {","VariableTypeCV:  ",CHAR(34),INDEX(Variables[Variable Type],$A1223),CHAR(34),
", VariableCode:  ",CHAR(34),INDEX(Variables[Variable Code],$A1223),CHAR(34),
", VariableNameCV:  ",CHAR(34),INDEX(Variables[Variable Name],$A1223),CHAR(34),
", VariableDefinition:  ",CHAR(34),INDEX(Variables[Variable Definition],$A1223),CHAR(34),
", SpecciationCV:  ",CHAR(34),INDEX(Variables[Speciation],$A1223),CHAR(34),
", NoDataValue:  ",CHAR(34),INDEX(Variables[No Data Value],$A1223),CHAR(34),"}"))</f>
        <v>#REF!</v>
      </c>
    </row>
    <row r="1224" spans="1:17" x14ac:dyDescent="0.25">
      <c r="A1224">
        <v>1221</v>
      </c>
      <c r="D1224" t="e">
        <f>IF(INDEX(People[First Name],$A1224)="","",
CONCATENATE("  - &amp;PersonID",TEXT($A1224,"0000"),
" {","PersonFirstName:  ",CHAR(34),INDEX(People[First Name],$A1224),CHAR(34),
", PersonMiddleName:  ",CHAR(34),INDEX(People[Middle Name],$A1224),CHAR(34),
", PersonLastName:  ",CHAR(34),INDEX(People[Last Name],$A1224),CHAR(34),"}"))</f>
        <v>#REF!</v>
      </c>
      <c r="E1224" t="e">
        <f>IF(INDEX(Organizations[Organization Type '[CV']],$A1224)="","",
CONCATENATE("  - &amp;OrganizationID",TEXT($A1224,"0000"),
" {","OrganizationTypeCV:  ",CHAR(34),INDEX(Organizations[Organization Type '[CV']],$A1224),CHAR(34),
", OrganizationCode:  ",CHAR(34),INDEX(Organizations[Organization Code],$A1224),CHAR(34),
", OrganizationName:  ",CHAR(34),INDEX(Organizations[Organization Name],$A1224),CHAR(34),
", OrganizationDescription:  ",CHAR(34),INDEX(Organizations[Organization Description],$A1224),CHAR(34),
", OrganizationLink:  ",CHAR(34),INDEX(Organizations[Organization Link],$A1224),CHAR(34),"}"))</f>
        <v>#REF!</v>
      </c>
      <c r="F1224" t="e">
        <f>IF(INDEX(People[First Name],$A1224)="","",
CONCATENATE("  - &amp;AffiliationID",TEXT($A1224,"0000"),
" {PersonID: *PersonID",TEXT($A1224,"0000"),
", OrganizationID: *OrganizationID",TEXT(MATCH(INDEX(People[Organization Name],$A1224),Organizations[Organization Name],0),"0000"),
", IsPrimaryOrganizationContact: , AffiliationStartDate: , AffiliationEndDate: , PrimaryPhone: ",
", PrimaryEmail: ",CHAR(34),INDEX(People[Primary Email],$A1224),CHAR(34),
", PrimaryAddress: ",CHAR(34),INDEX(People[Primary Address],$A1224),CHAR(34),
", PersonLink: }"))</f>
        <v>#REF!</v>
      </c>
      <c r="H1224" t="e">
        <f>IF(COUNTA(CitationInformation)=0,"",IF(INDEX(AuthorList[Author Name],$A1224)="","",
CONCATENATE("  - &amp;AuthorListID",TEXT($A1224,"0000"),
"  {CitationID: *CitationID0001",
", PersonID: *PersonID",TEXT(MATCH(INDEX(AuthorList[Author Name],$A1224),People[Full Name],0),"0000"),
", AuthorOrder: ",INDEX(AuthorList[Author Number],$A1224),"}")))</f>
        <v>#REF!</v>
      </c>
      <c r="K1224" t="e">
        <f>IF(INDEX(SamplingFeatures[Feature Code],$A1224)="","",
CONCATENATE("  - &amp;SamplingFeatureID",TEXT($A1224,"0000"),
" {","SamplingFeatureUUID:  ",CHAR(34),INDEX(SamplingFeatures[Sampling Feature UUID],$A1224),CHAR(34),
", SamplingFeatureTypeCV:  ",CHAR(34),INDEX(SamplingFeatures[Sampling Feature Type],$A1224),CHAR(34),
", SamplingFeatureCode:  ",CHAR(34),INDEX(SamplingFeatures[Feature Code],$A1224),CHAR(34),
", SamplingFeatureName:  ",CHAR(34),INDEX(SamplingFeatures[Feature Name],$A1224),CHAR(34),
", SamplingFeatureDescription:  ",CHAR(34),INDEX(SamplingFeatures[Feature Description],$A1224),CHAR(34),
", SamplingFeatureGeotypeCV:  ",CHAR(34),INDEX(SamplingFeatures[Feature Geo Type],$A1224),CHAR(34),
", FeatureGeometry:  ",CHAR(34),INDEX(SamplingFeatures[Feature Geometry],$A1224),CHAR(34),
", Elevation_m:  ",CHAR(34),INDEX(SamplingFeatures[Elevation_m],$A1224),CHAR(34),
", ElevationDatumCV:  ",CHAR(34),ElevationDatum,CHAR(34),"}"))</f>
        <v>#REF!</v>
      </c>
      <c r="L1224" t="e">
        <f>IF(INDEX(SamplingFeatures[Sampling Feature Type],$A1224)&lt;&gt;"Site","",
CONCATENATE("  - &amp;SiteID",TEXT(SUMPRODUCT(--($L$3:$L1223&lt;&gt;"")),"0000"),
" {","SamplingFeatureID:  *SamplingFeatureID",TEXT($A1224,"0000"),
", SiteTypeCV:  ",CHAR(34),INDEX(Sites[Site Type],$A1224),CHAR(34),
", Latitude:  ",INDEX(Sites[Latitude],$A1224),
", Longitude:  ",INDEX(Sites[Longitude],$A1224),
", SRSName:  ",CHAR(34),LatLonDatum,CHAR(34),"}"))</f>
        <v>#REF!</v>
      </c>
      <c r="M1224" t="e">
        <f>IF(INDEX(SamplingFeatures[Sampling Feature Type],$A1224)&lt;&gt;"Specimen","",
CONCATENATE("  - &amp;SpecimenID",TEXT(SUMPRODUCT(--($M$3:$M1223&lt;&gt;"")),"0000"),
" {","SamplingFeatureID:  *SamplingFeatureID",TEXT($A1224,"0000"),
", SpecimenTypeCV:  ",CHAR(34),INDEX(Specimens[Specimen Type],$A1224),CHAR(34),
", SpecimenMediumCV:  ",INDEX(Specimens[Specimen Medium],$A1224),
", IsFieldSpecimen:  ",CHAR(34),INDEX(Specimens[Is Field Specimen?],$A1224),CHAR(34),"}"))</f>
        <v>#REF!</v>
      </c>
      <c r="N1224" t="e">
        <f>IF(COUNTA(SpatialOffsets[])=0,"", IF(INDEX(SpatialOffsets[Spatial Offset Type],$A1224)="","",
CONCATENATE("  - &amp;SpatialOffsetID",TEXT($A1224,"0000"),
" {","SpatialOffsetTypeCV:  ",CHAR(34),INDEX(SpatialOffsets[Spatial Offset Type],$A1224),CHAR(34),
", Offset1Value:  ",INDEX(SpatialOffsets[Offset 1 Value],$A1224),
", Offset1UnitID:  ",CHAR(34),INDEX(SpatialOffsets[Offset 1 Unit],$A1224),CHAR(34),
", Offset2Value:  ",INDEX(SpatialOffsets[Offset 2 Value],$A1224),
", Offset2UnitID:  ",CHAR(34),INDEX(SpatialOffsets[Offset 2 Unit],$A1224),CHAR(34),
", Offset3Value:  ",INDEX(SpatialOffsets[Offset 3 Value],$A1224),
", Offset3UnitID:  ",CHAR(34),INDEX(SpatialOffsets[Offset 3 Unit],$A1224),CHAR(34),,"}")))</f>
        <v>#REF!</v>
      </c>
      <c r="O1224" t="e">
        <f>IF(COUNTA(RelatedFeatures[])=0,"", IF(INDEX(RelatedFeatures[First Sampling Feature Code],$A1224)="","",
CONCATENATE("  - &amp;RelationID",TEXT($A1224,"0000"),
" {","SamplingFeatureID:  *SamplingFeatureID",TEXT(MATCH(INDEX(RelatedFeatures[First Sampling Feature Code],$A1224),SamplingFeatures[Feature Code],0),"0000"),
", RelationshipTypeCV:  ",CHAR(34),INDEX(RelatedFeatures[Relationship Type],$A1224),CHAR(34),
", RelatedFeatureID: *SamplingFeatureID",TEXT(MATCH(INDEX(RelatedFeatures[Second Sampling Feature Code],$A1224),SamplingFeatures[Feature Code],0),"0000"),
", SpatialOffsetID:  ",IF(INDEX(RelatedFeatures[Offset Number],$A1224)="","",CONCATENATE("*SpatialOffsetID",TEXT(INDEX(RelatedFeatures[Offset Number],$A1224),"0000"))),"}")))</f>
        <v>#REF!</v>
      </c>
      <c r="P1224" t="e">
        <f>IF(INDEX(Methods[Method Type],$A1224)="","",
CONCATENATE("  - &amp;MethodID",TEXT($A1224,"0000"),
" {","MethodTypeCV:  ",CHAR(34),INDEX(Methods[Method Type],$A1224),CHAR(34),
", MethodCode:  ",CHAR(34),INDEX(Methods[Method Code],$A1224),CHAR(34),
", MethodName:  ",CHAR(34),INDEX(Methods[Method Name],$A1224),CHAR(34),
", MethodDescription:  ",CHAR(34),INDEX(Methods[Method Description],$A1224),CHAR(34),
", MethodLink:  ",CHAR(34),INDEX(Methods[Method Link],$A1224),CHAR(34),
", OrganizationID: *OrganizationID",TEXT(MATCH(INDEX(Methods[Organization Name],$A1224),Organizations[Organization Name],0),"0000"),"}"))</f>
        <v>#REF!</v>
      </c>
      <c r="Q1224" t="e">
        <f>IF(INDEX(Variables[Variable Type],$A1224)="","",
CONCATENATE("  - &amp;VariableID",TEXT($A1224,"0000"),
" {","VariableTypeCV:  ",CHAR(34),INDEX(Variables[Variable Type],$A1224),CHAR(34),
", VariableCode:  ",CHAR(34),INDEX(Variables[Variable Code],$A1224),CHAR(34),
", VariableNameCV:  ",CHAR(34),INDEX(Variables[Variable Name],$A1224),CHAR(34),
", VariableDefinition:  ",CHAR(34),INDEX(Variables[Variable Definition],$A1224),CHAR(34),
", SpecciationCV:  ",CHAR(34),INDEX(Variables[Speciation],$A1224),CHAR(34),
", NoDataValue:  ",CHAR(34),INDEX(Variables[No Data Value],$A1224),CHAR(34),"}"))</f>
        <v>#REF!</v>
      </c>
    </row>
    <row r="1225" spans="1:17" x14ac:dyDescent="0.25">
      <c r="A1225">
        <v>1222</v>
      </c>
      <c r="D1225" t="e">
        <f>IF(INDEX(People[First Name],$A1225)="","",
CONCATENATE("  - &amp;PersonID",TEXT($A1225,"0000"),
" {","PersonFirstName:  ",CHAR(34),INDEX(People[First Name],$A1225),CHAR(34),
", PersonMiddleName:  ",CHAR(34),INDEX(People[Middle Name],$A1225),CHAR(34),
", PersonLastName:  ",CHAR(34),INDEX(People[Last Name],$A1225),CHAR(34),"}"))</f>
        <v>#REF!</v>
      </c>
      <c r="E1225" t="e">
        <f>IF(INDEX(Organizations[Organization Type '[CV']],$A1225)="","",
CONCATENATE("  - &amp;OrganizationID",TEXT($A1225,"0000"),
" {","OrganizationTypeCV:  ",CHAR(34),INDEX(Organizations[Organization Type '[CV']],$A1225),CHAR(34),
", OrganizationCode:  ",CHAR(34),INDEX(Organizations[Organization Code],$A1225),CHAR(34),
", OrganizationName:  ",CHAR(34),INDEX(Organizations[Organization Name],$A1225),CHAR(34),
", OrganizationDescription:  ",CHAR(34),INDEX(Organizations[Organization Description],$A1225),CHAR(34),
", OrganizationLink:  ",CHAR(34),INDEX(Organizations[Organization Link],$A1225),CHAR(34),"}"))</f>
        <v>#REF!</v>
      </c>
      <c r="F1225" t="e">
        <f>IF(INDEX(People[First Name],$A1225)="","",
CONCATENATE("  - &amp;AffiliationID",TEXT($A1225,"0000"),
" {PersonID: *PersonID",TEXT($A1225,"0000"),
", OrganizationID: *OrganizationID",TEXT(MATCH(INDEX(People[Organization Name],$A1225),Organizations[Organization Name],0),"0000"),
", IsPrimaryOrganizationContact: , AffiliationStartDate: , AffiliationEndDate: , PrimaryPhone: ",
", PrimaryEmail: ",CHAR(34),INDEX(People[Primary Email],$A1225),CHAR(34),
", PrimaryAddress: ",CHAR(34),INDEX(People[Primary Address],$A1225),CHAR(34),
", PersonLink: }"))</f>
        <v>#REF!</v>
      </c>
      <c r="H1225" t="e">
        <f>IF(COUNTA(CitationInformation)=0,"",IF(INDEX(AuthorList[Author Name],$A1225)="","",
CONCATENATE("  - &amp;AuthorListID",TEXT($A1225,"0000"),
"  {CitationID: *CitationID0001",
", PersonID: *PersonID",TEXT(MATCH(INDEX(AuthorList[Author Name],$A1225),People[Full Name],0),"0000"),
", AuthorOrder: ",INDEX(AuthorList[Author Number],$A1225),"}")))</f>
        <v>#REF!</v>
      </c>
      <c r="K1225" t="e">
        <f>IF(INDEX(SamplingFeatures[Feature Code],$A1225)="","",
CONCATENATE("  - &amp;SamplingFeatureID",TEXT($A1225,"0000"),
" {","SamplingFeatureUUID:  ",CHAR(34),INDEX(SamplingFeatures[Sampling Feature UUID],$A1225),CHAR(34),
", SamplingFeatureTypeCV:  ",CHAR(34),INDEX(SamplingFeatures[Sampling Feature Type],$A1225),CHAR(34),
", SamplingFeatureCode:  ",CHAR(34),INDEX(SamplingFeatures[Feature Code],$A1225),CHAR(34),
", SamplingFeatureName:  ",CHAR(34),INDEX(SamplingFeatures[Feature Name],$A1225),CHAR(34),
", SamplingFeatureDescription:  ",CHAR(34),INDEX(SamplingFeatures[Feature Description],$A1225),CHAR(34),
", SamplingFeatureGeotypeCV:  ",CHAR(34),INDEX(SamplingFeatures[Feature Geo Type],$A1225),CHAR(34),
", FeatureGeometry:  ",CHAR(34),INDEX(SamplingFeatures[Feature Geometry],$A1225),CHAR(34),
", Elevation_m:  ",CHAR(34),INDEX(SamplingFeatures[Elevation_m],$A1225),CHAR(34),
", ElevationDatumCV:  ",CHAR(34),ElevationDatum,CHAR(34),"}"))</f>
        <v>#REF!</v>
      </c>
      <c r="L1225" t="e">
        <f>IF(INDEX(SamplingFeatures[Sampling Feature Type],$A1225)&lt;&gt;"Site","",
CONCATENATE("  - &amp;SiteID",TEXT(SUMPRODUCT(--($L$3:$L1224&lt;&gt;"")),"0000"),
" {","SamplingFeatureID:  *SamplingFeatureID",TEXT($A1225,"0000"),
", SiteTypeCV:  ",CHAR(34),INDEX(Sites[Site Type],$A1225),CHAR(34),
", Latitude:  ",INDEX(Sites[Latitude],$A1225),
", Longitude:  ",INDEX(Sites[Longitude],$A1225),
", SRSName:  ",CHAR(34),LatLonDatum,CHAR(34),"}"))</f>
        <v>#REF!</v>
      </c>
      <c r="M1225" t="e">
        <f>IF(INDEX(SamplingFeatures[Sampling Feature Type],$A1225)&lt;&gt;"Specimen","",
CONCATENATE("  - &amp;SpecimenID",TEXT(SUMPRODUCT(--($M$3:$M1224&lt;&gt;"")),"0000"),
" {","SamplingFeatureID:  *SamplingFeatureID",TEXT($A1225,"0000"),
", SpecimenTypeCV:  ",CHAR(34),INDEX(Specimens[Specimen Type],$A1225),CHAR(34),
", SpecimenMediumCV:  ",INDEX(Specimens[Specimen Medium],$A1225),
", IsFieldSpecimen:  ",CHAR(34),INDEX(Specimens[Is Field Specimen?],$A1225),CHAR(34),"}"))</f>
        <v>#REF!</v>
      </c>
      <c r="N1225" t="e">
        <f>IF(COUNTA(SpatialOffsets[])=0,"", IF(INDEX(SpatialOffsets[Spatial Offset Type],$A1225)="","",
CONCATENATE("  - &amp;SpatialOffsetID",TEXT($A1225,"0000"),
" {","SpatialOffsetTypeCV:  ",CHAR(34),INDEX(SpatialOffsets[Spatial Offset Type],$A1225),CHAR(34),
", Offset1Value:  ",INDEX(SpatialOffsets[Offset 1 Value],$A1225),
", Offset1UnitID:  ",CHAR(34),INDEX(SpatialOffsets[Offset 1 Unit],$A1225),CHAR(34),
", Offset2Value:  ",INDEX(SpatialOffsets[Offset 2 Value],$A1225),
", Offset2UnitID:  ",CHAR(34),INDEX(SpatialOffsets[Offset 2 Unit],$A1225),CHAR(34),
", Offset3Value:  ",INDEX(SpatialOffsets[Offset 3 Value],$A1225),
", Offset3UnitID:  ",CHAR(34),INDEX(SpatialOffsets[Offset 3 Unit],$A1225),CHAR(34),,"}")))</f>
        <v>#REF!</v>
      </c>
      <c r="O1225" t="e">
        <f>IF(COUNTA(RelatedFeatures[])=0,"", IF(INDEX(RelatedFeatures[First Sampling Feature Code],$A1225)="","",
CONCATENATE("  - &amp;RelationID",TEXT($A1225,"0000"),
" {","SamplingFeatureID:  *SamplingFeatureID",TEXT(MATCH(INDEX(RelatedFeatures[First Sampling Feature Code],$A1225),SamplingFeatures[Feature Code],0),"0000"),
", RelationshipTypeCV:  ",CHAR(34),INDEX(RelatedFeatures[Relationship Type],$A1225),CHAR(34),
", RelatedFeatureID: *SamplingFeatureID",TEXT(MATCH(INDEX(RelatedFeatures[Second Sampling Feature Code],$A1225),SamplingFeatures[Feature Code],0),"0000"),
", SpatialOffsetID:  ",IF(INDEX(RelatedFeatures[Offset Number],$A1225)="","",CONCATENATE("*SpatialOffsetID",TEXT(INDEX(RelatedFeatures[Offset Number],$A1225),"0000"))),"}")))</f>
        <v>#REF!</v>
      </c>
      <c r="P1225" t="e">
        <f>IF(INDEX(Methods[Method Type],$A1225)="","",
CONCATENATE("  - &amp;MethodID",TEXT($A1225,"0000"),
" {","MethodTypeCV:  ",CHAR(34),INDEX(Methods[Method Type],$A1225),CHAR(34),
", MethodCode:  ",CHAR(34),INDEX(Methods[Method Code],$A1225),CHAR(34),
", MethodName:  ",CHAR(34),INDEX(Methods[Method Name],$A1225),CHAR(34),
", MethodDescription:  ",CHAR(34),INDEX(Methods[Method Description],$A1225),CHAR(34),
", MethodLink:  ",CHAR(34),INDEX(Methods[Method Link],$A1225),CHAR(34),
", OrganizationID: *OrganizationID",TEXT(MATCH(INDEX(Methods[Organization Name],$A1225),Organizations[Organization Name],0),"0000"),"}"))</f>
        <v>#REF!</v>
      </c>
      <c r="Q1225" t="e">
        <f>IF(INDEX(Variables[Variable Type],$A1225)="","",
CONCATENATE("  - &amp;VariableID",TEXT($A1225,"0000"),
" {","VariableTypeCV:  ",CHAR(34),INDEX(Variables[Variable Type],$A1225),CHAR(34),
", VariableCode:  ",CHAR(34),INDEX(Variables[Variable Code],$A1225),CHAR(34),
", VariableNameCV:  ",CHAR(34),INDEX(Variables[Variable Name],$A1225),CHAR(34),
", VariableDefinition:  ",CHAR(34),INDEX(Variables[Variable Definition],$A1225),CHAR(34),
", SpecciationCV:  ",CHAR(34),INDEX(Variables[Speciation],$A1225),CHAR(34),
", NoDataValue:  ",CHAR(34),INDEX(Variables[No Data Value],$A1225),CHAR(34),"}"))</f>
        <v>#REF!</v>
      </c>
    </row>
    <row r="1226" spans="1:17" x14ac:dyDescent="0.25">
      <c r="A1226">
        <v>1223</v>
      </c>
      <c r="D1226" t="e">
        <f>IF(INDEX(People[First Name],$A1226)="","",
CONCATENATE("  - &amp;PersonID",TEXT($A1226,"0000"),
" {","PersonFirstName:  ",CHAR(34),INDEX(People[First Name],$A1226),CHAR(34),
", PersonMiddleName:  ",CHAR(34),INDEX(People[Middle Name],$A1226),CHAR(34),
", PersonLastName:  ",CHAR(34),INDEX(People[Last Name],$A1226),CHAR(34),"}"))</f>
        <v>#REF!</v>
      </c>
      <c r="E1226" t="e">
        <f>IF(INDEX(Organizations[Organization Type '[CV']],$A1226)="","",
CONCATENATE("  - &amp;OrganizationID",TEXT($A1226,"0000"),
" {","OrganizationTypeCV:  ",CHAR(34),INDEX(Organizations[Organization Type '[CV']],$A1226),CHAR(34),
", OrganizationCode:  ",CHAR(34),INDEX(Organizations[Organization Code],$A1226),CHAR(34),
", OrganizationName:  ",CHAR(34),INDEX(Organizations[Organization Name],$A1226),CHAR(34),
", OrganizationDescription:  ",CHAR(34),INDEX(Organizations[Organization Description],$A1226),CHAR(34),
", OrganizationLink:  ",CHAR(34),INDEX(Organizations[Organization Link],$A1226),CHAR(34),"}"))</f>
        <v>#REF!</v>
      </c>
      <c r="F1226" t="e">
        <f>IF(INDEX(People[First Name],$A1226)="","",
CONCATENATE("  - &amp;AffiliationID",TEXT($A1226,"0000"),
" {PersonID: *PersonID",TEXT($A1226,"0000"),
", OrganizationID: *OrganizationID",TEXT(MATCH(INDEX(People[Organization Name],$A1226),Organizations[Organization Name],0),"0000"),
", IsPrimaryOrganizationContact: , AffiliationStartDate: , AffiliationEndDate: , PrimaryPhone: ",
", PrimaryEmail: ",CHAR(34),INDEX(People[Primary Email],$A1226),CHAR(34),
", PrimaryAddress: ",CHAR(34),INDEX(People[Primary Address],$A1226),CHAR(34),
", PersonLink: }"))</f>
        <v>#REF!</v>
      </c>
      <c r="H1226" t="e">
        <f>IF(COUNTA(CitationInformation)=0,"",IF(INDEX(AuthorList[Author Name],$A1226)="","",
CONCATENATE("  - &amp;AuthorListID",TEXT($A1226,"0000"),
"  {CitationID: *CitationID0001",
", PersonID: *PersonID",TEXT(MATCH(INDEX(AuthorList[Author Name],$A1226),People[Full Name],0),"0000"),
", AuthorOrder: ",INDEX(AuthorList[Author Number],$A1226),"}")))</f>
        <v>#REF!</v>
      </c>
      <c r="K1226" t="e">
        <f>IF(INDEX(SamplingFeatures[Feature Code],$A1226)="","",
CONCATENATE("  - &amp;SamplingFeatureID",TEXT($A1226,"0000"),
" {","SamplingFeatureUUID:  ",CHAR(34),INDEX(SamplingFeatures[Sampling Feature UUID],$A1226),CHAR(34),
", SamplingFeatureTypeCV:  ",CHAR(34),INDEX(SamplingFeatures[Sampling Feature Type],$A1226),CHAR(34),
", SamplingFeatureCode:  ",CHAR(34),INDEX(SamplingFeatures[Feature Code],$A1226),CHAR(34),
", SamplingFeatureName:  ",CHAR(34),INDEX(SamplingFeatures[Feature Name],$A1226),CHAR(34),
", SamplingFeatureDescription:  ",CHAR(34),INDEX(SamplingFeatures[Feature Description],$A1226),CHAR(34),
", SamplingFeatureGeotypeCV:  ",CHAR(34),INDEX(SamplingFeatures[Feature Geo Type],$A1226),CHAR(34),
", FeatureGeometry:  ",CHAR(34),INDEX(SamplingFeatures[Feature Geometry],$A1226),CHAR(34),
", Elevation_m:  ",CHAR(34),INDEX(SamplingFeatures[Elevation_m],$A1226),CHAR(34),
", ElevationDatumCV:  ",CHAR(34),ElevationDatum,CHAR(34),"}"))</f>
        <v>#REF!</v>
      </c>
      <c r="L1226" t="e">
        <f>IF(INDEX(SamplingFeatures[Sampling Feature Type],$A1226)&lt;&gt;"Site","",
CONCATENATE("  - &amp;SiteID",TEXT(SUMPRODUCT(--($L$3:$L1225&lt;&gt;"")),"0000"),
" {","SamplingFeatureID:  *SamplingFeatureID",TEXT($A1226,"0000"),
", SiteTypeCV:  ",CHAR(34),INDEX(Sites[Site Type],$A1226),CHAR(34),
", Latitude:  ",INDEX(Sites[Latitude],$A1226),
", Longitude:  ",INDEX(Sites[Longitude],$A1226),
", SRSName:  ",CHAR(34),LatLonDatum,CHAR(34),"}"))</f>
        <v>#REF!</v>
      </c>
      <c r="M1226" t="e">
        <f>IF(INDEX(SamplingFeatures[Sampling Feature Type],$A1226)&lt;&gt;"Specimen","",
CONCATENATE("  - &amp;SpecimenID",TEXT(SUMPRODUCT(--($M$3:$M1225&lt;&gt;"")),"0000"),
" {","SamplingFeatureID:  *SamplingFeatureID",TEXT($A1226,"0000"),
", SpecimenTypeCV:  ",CHAR(34),INDEX(Specimens[Specimen Type],$A1226),CHAR(34),
", SpecimenMediumCV:  ",INDEX(Specimens[Specimen Medium],$A1226),
", IsFieldSpecimen:  ",CHAR(34),INDEX(Specimens[Is Field Specimen?],$A1226),CHAR(34),"}"))</f>
        <v>#REF!</v>
      </c>
      <c r="N1226" t="e">
        <f>IF(COUNTA(SpatialOffsets[])=0,"", IF(INDEX(SpatialOffsets[Spatial Offset Type],$A1226)="","",
CONCATENATE("  - &amp;SpatialOffsetID",TEXT($A1226,"0000"),
" {","SpatialOffsetTypeCV:  ",CHAR(34),INDEX(SpatialOffsets[Spatial Offset Type],$A1226),CHAR(34),
", Offset1Value:  ",INDEX(SpatialOffsets[Offset 1 Value],$A1226),
", Offset1UnitID:  ",CHAR(34),INDEX(SpatialOffsets[Offset 1 Unit],$A1226),CHAR(34),
", Offset2Value:  ",INDEX(SpatialOffsets[Offset 2 Value],$A1226),
", Offset2UnitID:  ",CHAR(34),INDEX(SpatialOffsets[Offset 2 Unit],$A1226),CHAR(34),
", Offset3Value:  ",INDEX(SpatialOffsets[Offset 3 Value],$A1226),
", Offset3UnitID:  ",CHAR(34),INDEX(SpatialOffsets[Offset 3 Unit],$A1226),CHAR(34),,"}")))</f>
        <v>#REF!</v>
      </c>
      <c r="O1226" t="e">
        <f>IF(COUNTA(RelatedFeatures[])=0,"", IF(INDEX(RelatedFeatures[First Sampling Feature Code],$A1226)="","",
CONCATENATE("  - &amp;RelationID",TEXT($A1226,"0000"),
" {","SamplingFeatureID:  *SamplingFeatureID",TEXT(MATCH(INDEX(RelatedFeatures[First Sampling Feature Code],$A1226),SamplingFeatures[Feature Code],0),"0000"),
", RelationshipTypeCV:  ",CHAR(34),INDEX(RelatedFeatures[Relationship Type],$A1226),CHAR(34),
", RelatedFeatureID: *SamplingFeatureID",TEXT(MATCH(INDEX(RelatedFeatures[Second Sampling Feature Code],$A1226),SamplingFeatures[Feature Code],0),"0000"),
", SpatialOffsetID:  ",IF(INDEX(RelatedFeatures[Offset Number],$A1226)="","",CONCATENATE("*SpatialOffsetID",TEXT(INDEX(RelatedFeatures[Offset Number],$A1226),"0000"))),"}")))</f>
        <v>#REF!</v>
      </c>
      <c r="P1226" t="e">
        <f>IF(INDEX(Methods[Method Type],$A1226)="","",
CONCATENATE("  - &amp;MethodID",TEXT($A1226,"0000"),
" {","MethodTypeCV:  ",CHAR(34),INDEX(Methods[Method Type],$A1226),CHAR(34),
", MethodCode:  ",CHAR(34),INDEX(Methods[Method Code],$A1226),CHAR(34),
", MethodName:  ",CHAR(34),INDEX(Methods[Method Name],$A1226),CHAR(34),
", MethodDescription:  ",CHAR(34),INDEX(Methods[Method Description],$A1226),CHAR(34),
", MethodLink:  ",CHAR(34),INDEX(Methods[Method Link],$A1226),CHAR(34),
", OrganizationID: *OrganizationID",TEXT(MATCH(INDEX(Methods[Organization Name],$A1226),Organizations[Organization Name],0),"0000"),"}"))</f>
        <v>#REF!</v>
      </c>
      <c r="Q1226" t="e">
        <f>IF(INDEX(Variables[Variable Type],$A1226)="","",
CONCATENATE("  - &amp;VariableID",TEXT($A1226,"0000"),
" {","VariableTypeCV:  ",CHAR(34),INDEX(Variables[Variable Type],$A1226),CHAR(34),
", VariableCode:  ",CHAR(34),INDEX(Variables[Variable Code],$A1226),CHAR(34),
", VariableNameCV:  ",CHAR(34),INDEX(Variables[Variable Name],$A1226),CHAR(34),
", VariableDefinition:  ",CHAR(34),INDEX(Variables[Variable Definition],$A1226),CHAR(34),
", SpecciationCV:  ",CHAR(34),INDEX(Variables[Speciation],$A1226),CHAR(34),
", NoDataValue:  ",CHAR(34),INDEX(Variables[No Data Value],$A1226),CHAR(34),"}"))</f>
        <v>#REF!</v>
      </c>
    </row>
    <row r="1227" spans="1:17" x14ac:dyDescent="0.25">
      <c r="A1227">
        <v>1224</v>
      </c>
      <c r="D1227" t="e">
        <f>IF(INDEX(People[First Name],$A1227)="","",
CONCATENATE("  - &amp;PersonID",TEXT($A1227,"0000"),
" {","PersonFirstName:  ",CHAR(34),INDEX(People[First Name],$A1227),CHAR(34),
", PersonMiddleName:  ",CHAR(34),INDEX(People[Middle Name],$A1227),CHAR(34),
", PersonLastName:  ",CHAR(34),INDEX(People[Last Name],$A1227),CHAR(34),"}"))</f>
        <v>#REF!</v>
      </c>
      <c r="E1227" t="e">
        <f>IF(INDEX(Organizations[Organization Type '[CV']],$A1227)="","",
CONCATENATE("  - &amp;OrganizationID",TEXT($A1227,"0000"),
" {","OrganizationTypeCV:  ",CHAR(34),INDEX(Organizations[Organization Type '[CV']],$A1227),CHAR(34),
", OrganizationCode:  ",CHAR(34),INDEX(Organizations[Organization Code],$A1227),CHAR(34),
", OrganizationName:  ",CHAR(34),INDEX(Organizations[Organization Name],$A1227),CHAR(34),
", OrganizationDescription:  ",CHAR(34),INDEX(Organizations[Organization Description],$A1227),CHAR(34),
", OrganizationLink:  ",CHAR(34),INDEX(Organizations[Organization Link],$A1227),CHAR(34),"}"))</f>
        <v>#REF!</v>
      </c>
      <c r="F1227" t="e">
        <f>IF(INDEX(People[First Name],$A1227)="","",
CONCATENATE("  - &amp;AffiliationID",TEXT($A1227,"0000"),
" {PersonID: *PersonID",TEXT($A1227,"0000"),
", OrganizationID: *OrganizationID",TEXT(MATCH(INDEX(People[Organization Name],$A1227),Organizations[Organization Name],0),"0000"),
", IsPrimaryOrganizationContact: , AffiliationStartDate: , AffiliationEndDate: , PrimaryPhone: ",
", PrimaryEmail: ",CHAR(34),INDEX(People[Primary Email],$A1227),CHAR(34),
", PrimaryAddress: ",CHAR(34),INDEX(People[Primary Address],$A1227),CHAR(34),
", PersonLink: }"))</f>
        <v>#REF!</v>
      </c>
      <c r="H1227" t="e">
        <f>IF(COUNTA(CitationInformation)=0,"",IF(INDEX(AuthorList[Author Name],$A1227)="","",
CONCATENATE("  - &amp;AuthorListID",TEXT($A1227,"0000"),
"  {CitationID: *CitationID0001",
", PersonID: *PersonID",TEXT(MATCH(INDEX(AuthorList[Author Name],$A1227),People[Full Name],0),"0000"),
", AuthorOrder: ",INDEX(AuthorList[Author Number],$A1227),"}")))</f>
        <v>#REF!</v>
      </c>
      <c r="K1227" t="e">
        <f>IF(INDEX(SamplingFeatures[Feature Code],$A1227)="","",
CONCATENATE("  - &amp;SamplingFeatureID",TEXT($A1227,"0000"),
" {","SamplingFeatureUUID:  ",CHAR(34),INDEX(SamplingFeatures[Sampling Feature UUID],$A1227),CHAR(34),
", SamplingFeatureTypeCV:  ",CHAR(34),INDEX(SamplingFeatures[Sampling Feature Type],$A1227),CHAR(34),
", SamplingFeatureCode:  ",CHAR(34),INDEX(SamplingFeatures[Feature Code],$A1227),CHAR(34),
", SamplingFeatureName:  ",CHAR(34),INDEX(SamplingFeatures[Feature Name],$A1227),CHAR(34),
", SamplingFeatureDescription:  ",CHAR(34),INDEX(SamplingFeatures[Feature Description],$A1227),CHAR(34),
", SamplingFeatureGeotypeCV:  ",CHAR(34),INDEX(SamplingFeatures[Feature Geo Type],$A1227),CHAR(34),
", FeatureGeometry:  ",CHAR(34),INDEX(SamplingFeatures[Feature Geometry],$A1227),CHAR(34),
", Elevation_m:  ",CHAR(34),INDEX(SamplingFeatures[Elevation_m],$A1227),CHAR(34),
", ElevationDatumCV:  ",CHAR(34),ElevationDatum,CHAR(34),"}"))</f>
        <v>#REF!</v>
      </c>
      <c r="L1227" t="e">
        <f>IF(INDEX(SamplingFeatures[Sampling Feature Type],$A1227)&lt;&gt;"Site","",
CONCATENATE("  - &amp;SiteID",TEXT(SUMPRODUCT(--($L$3:$L1226&lt;&gt;"")),"0000"),
" {","SamplingFeatureID:  *SamplingFeatureID",TEXT($A1227,"0000"),
", SiteTypeCV:  ",CHAR(34),INDEX(Sites[Site Type],$A1227),CHAR(34),
", Latitude:  ",INDEX(Sites[Latitude],$A1227),
", Longitude:  ",INDEX(Sites[Longitude],$A1227),
", SRSName:  ",CHAR(34),LatLonDatum,CHAR(34),"}"))</f>
        <v>#REF!</v>
      </c>
      <c r="M1227" t="e">
        <f>IF(INDEX(SamplingFeatures[Sampling Feature Type],$A1227)&lt;&gt;"Specimen","",
CONCATENATE("  - &amp;SpecimenID",TEXT(SUMPRODUCT(--($M$3:$M1226&lt;&gt;"")),"0000"),
" {","SamplingFeatureID:  *SamplingFeatureID",TEXT($A1227,"0000"),
", SpecimenTypeCV:  ",CHAR(34),INDEX(Specimens[Specimen Type],$A1227),CHAR(34),
", SpecimenMediumCV:  ",INDEX(Specimens[Specimen Medium],$A1227),
", IsFieldSpecimen:  ",CHAR(34),INDEX(Specimens[Is Field Specimen?],$A1227),CHAR(34),"}"))</f>
        <v>#REF!</v>
      </c>
      <c r="N1227" t="e">
        <f>IF(COUNTA(SpatialOffsets[])=0,"", IF(INDEX(SpatialOffsets[Spatial Offset Type],$A1227)="","",
CONCATENATE("  - &amp;SpatialOffsetID",TEXT($A1227,"0000"),
" {","SpatialOffsetTypeCV:  ",CHAR(34),INDEX(SpatialOffsets[Spatial Offset Type],$A1227),CHAR(34),
", Offset1Value:  ",INDEX(SpatialOffsets[Offset 1 Value],$A1227),
", Offset1UnitID:  ",CHAR(34),INDEX(SpatialOffsets[Offset 1 Unit],$A1227),CHAR(34),
", Offset2Value:  ",INDEX(SpatialOffsets[Offset 2 Value],$A1227),
", Offset2UnitID:  ",CHAR(34),INDEX(SpatialOffsets[Offset 2 Unit],$A1227),CHAR(34),
", Offset3Value:  ",INDEX(SpatialOffsets[Offset 3 Value],$A1227),
", Offset3UnitID:  ",CHAR(34),INDEX(SpatialOffsets[Offset 3 Unit],$A1227),CHAR(34),,"}")))</f>
        <v>#REF!</v>
      </c>
      <c r="O1227" t="e">
        <f>IF(COUNTA(RelatedFeatures[])=0,"", IF(INDEX(RelatedFeatures[First Sampling Feature Code],$A1227)="","",
CONCATENATE("  - &amp;RelationID",TEXT($A1227,"0000"),
" {","SamplingFeatureID:  *SamplingFeatureID",TEXT(MATCH(INDEX(RelatedFeatures[First Sampling Feature Code],$A1227),SamplingFeatures[Feature Code],0),"0000"),
", RelationshipTypeCV:  ",CHAR(34),INDEX(RelatedFeatures[Relationship Type],$A1227),CHAR(34),
", RelatedFeatureID: *SamplingFeatureID",TEXT(MATCH(INDEX(RelatedFeatures[Second Sampling Feature Code],$A1227),SamplingFeatures[Feature Code],0),"0000"),
", SpatialOffsetID:  ",IF(INDEX(RelatedFeatures[Offset Number],$A1227)="","",CONCATENATE("*SpatialOffsetID",TEXT(INDEX(RelatedFeatures[Offset Number],$A1227),"0000"))),"}")))</f>
        <v>#REF!</v>
      </c>
      <c r="P1227" t="e">
        <f>IF(INDEX(Methods[Method Type],$A1227)="","",
CONCATENATE("  - &amp;MethodID",TEXT($A1227,"0000"),
" {","MethodTypeCV:  ",CHAR(34),INDEX(Methods[Method Type],$A1227),CHAR(34),
", MethodCode:  ",CHAR(34),INDEX(Methods[Method Code],$A1227),CHAR(34),
", MethodName:  ",CHAR(34),INDEX(Methods[Method Name],$A1227),CHAR(34),
", MethodDescription:  ",CHAR(34),INDEX(Methods[Method Description],$A1227),CHAR(34),
", MethodLink:  ",CHAR(34),INDEX(Methods[Method Link],$A1227),CHAR(34),
", OrganizationID: *OrganizationID",TEXT(MATCH(INDEX(Methods[Organization Name],$A1227),Organizations[Organization Name],0),"0000"),"}"))</f>
        <v>#REF!</v>
      </c>
      <c r="Q1227" t="e">
        <f>IF(INDEX(Variables[Variable Type],$A1227)="","",
CONCATENATE("  - &amp;VariableID",TEXT($A1227,"0000"),
" {","VariableTypeCV:  ",CHAR(34),INDEX(Variables[Variable Type],$A1227),CHAR(34),
", VariableCode:  ",CHAR(34),INDEX(Variables[Variable Code],$A1227),CHAR(34),
", VariableNameCV:  ",CHAR(34),INDEX(Variables[Variable Name],$A1227),CHAR(34),
", VariableDefinition:  ",CHAR(34),INDEX(Variables[Variable Definition],$A1227),CHAR(34),
", SpecciationCV:  ",CHAR(34),INDEX(Variables[Speciation],$A1227),CHAR(34),
", NoDataValue:  ",CHAR(34),INDEX(Variables[No Data Value],$A1227),CHAR(34),"}"))</f>
        <v>#REF!</v>
      </c>
    </row>
    <row r="1228" spans="1:17" x14ac:dyDescent="0.25">
      <c r="A1228">
        <v>1225</v>
      </c>
      <c r="D1228" t="e">
        <f>IF(INDEX(People[First Name],$A1228)="","",
CONCATENATE("  - &amp;PersonID",TEXT($A1228,"0000"),
" {","PersonFirstName:  ",CHAR(34),INDEX(People[First Name],$A1228),CHAR(34),
", PersonMiddleName:  ",CHAR(34),INDEX(People[Middle Name],$A1228),CHAR(34),
", PersonLastName:  ",CHAR(34),INDEX(People[Last Name],$A1228),CHAR(34),"}"))</f>
        <v>#REF!</v>
      </c>
      <c r="E1228" t="e">
        <f>IF(INDEX(Organizations[Organization Type '[CV']],$A1228)="","",
CONCATENATE("  - &amp;OrganizationID",TEXT($A1228,"0000"),
" {","OrganizationTypeCV:  ",CHAR(34),INDEX(Organizations[Organization Type '[CV']],$A1228),CHAR(34),
", OrganizationCode:  ",CHAR(34),INDEX(Organizations[Organization Code],$A1228),CHAR(34),
", OrganizationName:  ",CHAR(34),INDEX(Organizations[Organization Name],$A1228),CHAR(34),
", OrganizationDescription:  ",CHAR(34),INDEX(Organizations[Organization Description],$A1228),CHAR(34),
", OrganizationLink:  ",CHAR(34),INDEX(Organizations[Organization Link],$A1228),CHAR(34),"}"))</f>
        <v>#REF!</v>
      </c>
      <c r="F1228" t="e">
        <f>IF(INDEX(People[First Name],$A1228)="","",
CONCATENATE("  - &amp;AffiliationID",TEXT($A1228,"0000"),
" {PersonID: *PersonID",TEXT($A1228,"0000"),
", OrganizationID: *OrganizationID",TEXT(MATCH(INDEX(People[Organization Name],$A1228),Organizations[Organization Name],0),"0000"),
", IsPrimaryOrganizationContact: , AffiliationStartDate: , AffiliationEndDate: , PrimaryPhone: ",
", PrimaryEmail: ",CHAR(34),INDEX(People[Primary Email],$A1228),CHAR(34),
", PrimaryAddress: ",CHAR(34),INDEX(People[Primary Address],$A1228),CHAR(34),
", PersonLink: }"))</f>
        <v>#REF!</v>
      </c>
      <c r="H1228" t="e">
        <f>IF(COUNTA(CitationInformation)=0,"",IF(INDEX(AuthorList[Author Name],$A1228)="","",
CONCATENATE("  - &amp;AuthorListID",TEXT($A1228,"0000"),
"  {CitationID: *CitationID0001",
", PersonID: *PersonID",TEXT(MATCH(INDEX(AuthorList[Author Name],$A1228),People[Full Name],0),"0000"),
", AuthorOrder: ",INDEX(AuthorList[Author Number],$A1228),"}")))</f>
        <v>#REF!</v>
      </c>
      <c r="K1228" t="e">
        <f>IF(INDEX(SamplingFeatures[Feature Code],$A1228)="","",
CONCATENATE("  - &amp;SamplingFeatureID",TEXT($A1228,"0000"),
" {","SamplingFeatureUUID:  ",CHAR(34),INDEX(SamplingFeatures[Sampling Feature UUID],$A1228),CHAR(34),
", SamplingFeatureTypeCV:  ",CHAR(34),INDEX(SamplingFeatures[Sampling Feature Type],$A1228),CHAR(34),
", SamplingFeatureCode:  ",CHAR(34),INDEX(SamplingFeatures[Feature Code],$A1228),CHAR(34),
", SamplingFeatureName:  ",CHAR(34),INDEX(SamplingFeatures[Feature Name],$A1228),CHAR(34),
", SamplingFeatureDescription:  ",CHAR(34),INDEX(SamplingFeatures[Feature Description],$A1228),CHAR(34),
", SamplingFeatureGeotypeCV:  ",CHAR(34),INDEX(SamplingFeatures[Feature Geo Type],$A1228),CHAR(34),
", FeatureGeometry:  ",CHAR(34),INDEX(SamplingFeatures[Feature Geometry],$A1228),CHAR(34),
", Elevation_m:  ",CHAR(34),INDEX(SamplingFeatures[Elevation_m],$A1228),CHAR(34),
", ElevationDatumCV:  ",CHAR(34),ElevationDatum,CHAR(34),"}"))</f>
        <v>#REF!</v>
      </c>
      <c r="L1228" t="e">
        <f>IF(INDEX(SamplingFeatures[Sampling Feature Type],$A1228)&lt;&gt;"Site","",
CONCATENATE("  - &amp;SiteID",TEXT(SUMPRODUCT(--($L$3:$L1227&lt;&gt;"")),"0000"),
" {","SamplingFeatureID:  *SamplingFeatureID",TEXT($A1228,"0000"),
", SiteTypeCV:  ",CHAR(34),INDEX(Sites[Site Type],$A1228),CHAR(34),
", Latitude:  ",INDEX(Sites[Latitude],$A1228),
", Longitude:  ",INDEX(Sites[Longitude],$A1228),
", SRSName:  ",CHAR(34),LatLonDatum,CHAR(34),"}"))</f>
        <v>#REF!</v>
      </c>
      <c r="M1228" t="e">
        <f>IF(INDEX(SamplingFeatures[Sampling Feature Type],$A1228)&lt;&gt;"Specimen","",
CONCATENATE("  - &amp;SpecimenID",TEXT(SUMPRODUCT(--($M$3:$M1227&lt;&gt;"")),"0000"),
" {","SamplingFeatureID:  *SamplingFeatureID",TEXT($A1228,"0000"),
", SpecimenTypeCV:  ",CHAR(34),INDEX(Specimens[Specimen Type],$A1228),CHAR(34),
", SpecimenMediumCV:  ",INDEX(Specimens[Specimen Medium],$A1228),
", IsFieldSpecimen:  ",CHAR(34),INDEX(Specimens[Is Field Specimen?],$A1228),CHAR(34),"}"))</f>
        <v>#REF!</v>
      </c>
      <c r="N1228" t="e">
        <f>IF(COUNTA(SpatialOffsets[])=0,"", IF(INDEX(SpatialOffsets[Spatial Offset Type],$A1228)="","",
CONCATENATE("  - &amp;SpatialOffsetID",TEXT($A1228,"0000"),
" {","SpatialOffsetTypeCV:  ",CHAR(34),INDEX(SpatialOffsets[Spatial Offset Type],$A1228),CHAR(34),
", Offset1Value:  ",INDEX(SpatialOffsets[Offset 1 Value],$A1228),
", Offset1UnitID:  ",CHAR(34),INDEX(SpatialOffsets[Offset 1 Unit],$A1228),CHAR(34),
", Offset2Value:  ",INDEX(SpatialOffsets[Offset 2 Value],$A1228),
", Offset2UnitID:  ",CHAR(34),INDEX(SpatialOffsets[Offset 2 Unit],$A1228),CHAR(34),
", Offset3Value:  ",INDEX(SpatialOffsets[Offset 3 Value],$A1228),
", Offset3UnitID:  ",CHAR(34),INDEX(SpatialOffsets[Offset 3 Unit],$A1228),CHAR(34),,"}")))</f>
        <v>#REF!</v>
      </c>
      <c r="O1228" t="e">
        <f>IF(COUNTA(RelatedFeatures[])=0,"", IF(INDEX(RelatedFeatures[First Sampling Feature Code],$A1228)="","",
CONCATENATE("  - &amp;RelationID",TEXT($A1228,"0000"),
" {","SamplingFeatureID:  *SamplingFeatureID",TEXT(MATCH(INDEX(RelatedFeatures[First Sampling Feature Code],$A1228),SamplingFeatures[Feature Code],0),"0000"),
", RelationshipTypeCV:  ",CHAR(34),INDEX(RelatedFeatures[Relationship Type],$A1228),CHAR(34),
", RelatedFeatureID: *SamplingFeatureID",TEXT(MATCH(INDEX(RelatedFeatures[Second Sampling Feature Code],$A1228),SamplingFeatures[Feature Code],0),"0000"),
", SpatialOffsetID:  ",IF(INDEX(RelatedFeatures[Offset Number],$A1228)="","",CONCATENATE("*SpatialOffsetID",TEXT(INDEX(RelatedFeatures[Offset Number],$A1228),"0000"))),"}")))</f>
        <v>#REF!</v>
      </c>
      <c r="P1228" t="e">
        <f>IF(INDEX(Methods[Method Type],$A1228)="","",
CONCATENATE("  - &amp;MethodID",TEXT($A1228,"0000"),
" {","MethodTypeCV:  ",CHAR(34),INDEX(Methods[Method Type],$A1228),CHAR(34),
", MethodCode:  ",CHAR(34),INDEX(Methods[Method Code],$A1228),CHAR(34),
", MethodName:  ",CHAR(34),INDEX(Methods[Method Name],$A1228),CHAR(34),
", MethodDescription:  ",CHAR(34),INDEX(Methods[Method Description],$A1228),CHAR(34),
", MethodLink:  ",CHAR(34),INDEX(Methods[Method Link],$A1228),CHAR(34),
", OrganizationID: *OrganizationID",TEXT(MATCH(INDEX(Methods[Organization Name],$A1228),Organizations[Organization Name],0),"0000"),"}"))</f>
        <v>#REF!</v>
      </c>
      <c r="Q1228" t="e">
        <f>IF(INDEX(Variables[Variable Type],$A1228)="","",
CONCATENATE("  - &amp;VariableID",TEXT($A1228,"0000"),
" {","VariableTypeCV:  ",CHAR(34),INDEX(Variables[Variable Type],$A1228),CHAR(34),
", VariableCode:  ",CHAR(34),INDEX(Variables[Variable Code],$A1228),CHAR(34),
", VariableNameCV:  ",CHAR(34),INDEX(Variables[Variable Name],$A1228),CHAR(34),
", VariableDefinition:  ",CHAR(34),INDEX(Variables[Variable Definition],$A1228),CHAR(34),
", SpecciationCV:  ",CHAR(34),INDEX(Variables[Speciation],$A1228),CHAR(34),
", NoDataValue:  ",CHAR(34),INDEX(Variables[No Data Value],$A1228),CHAR(34),"}"))</f>
        <v>#REF!</v>
      </c>
    </row>
    <row r="1229" spans="1:17" x14ac:dyDescent="0.25">
      <c r="A1229">
        <v>1226</v>
      </c>
      <c r="D1229" t="e">
        <f>IF(INDEX(People[First Name],$A1229)="","",
CONCATENATE("  - &amp;PersonID",TEXT($A1229,"0000"),
" {","PersonFirstName:  ",CHAR(34),INDEX(People[First Name],$A1229),CHAR(34),
", PersonMiddleName:  ",CHAR(34),INDEX(People[Middle Name],$A1229),CHAR(34),
", PersonLastName:  ",CHAR(34),INDEX(People[Last Name],$A1229),CHAR(34),"}"))</f>
        <v>#REF!</v>
      </c>
      <c r="E1229" t="e">
        <f>IF(INDEX(Organizations[Organization Type '[CV']],$A1229)="","",
CONCATENATE("  - &amp;OrganizationID",TEXT($A1229,"0000"),
" {","OrganizationTypeCV:  ",CHAR(34),INDEX(Organizations[Organization Type '[CV']],$A1229),CHAR(34),
", OrganizationCode:  ",CHAR(34),INDEX(Organizations[Organization Code],$A1229),CHAR(34),
", OrganizationName:  ",CHAR(34),INDEX(Organizations[Organization Name],$A1229),CHAR(34),
", OrganizationDescription:  ",CHAR(34),INDEX(Organizations[Organization Description],$A1229),CHAR(34),
", OrganizationLink:  ",CHAR(34),INDEX(Organizations[Organization Link],$A1229),CHAR(34),"}"))</f>
        <v>#REF!</v>
      </c>
      <c r="F1229" t="e">
        <f>IF(INDEX(People[First Name],$A1229)="","",
CONCATENATE("  - &amp;AffiliationID",TEXT($A1229,"0000"),
" {PersonID: *PersonID",TEXT($A1229,"0000"),
", OrganizationID: *OrganizationID",TEXT(MATCH(INDEX(People[Organization Name],$A1229),Organizations[Organization Name],0),"0000"),
", IsPrimaryOrganizationContact: , AffiliationStartDate: , AffiliationEndDate: , PrimaryPhone: ",
", PrimaryEmail: ",CHAR(34),INDEX(People[Primary Email],$A1229),CHAR(34),
", PrimaryAddress: ",CHAR(34),INDEX(People[Primary Address],$A1229),CHAR(34),
", PersonLink: }"))</f>
        <v>#REF!</v>
      </c>
      <c r="H1229" t="e">
        <f>IF(COUNTA(CitationInformation)=0,"",IF(INDEX(AuthorList[Author Name],$A1229)="","",
CONCATENATE("  - &amp;AuthorListID",TEXT($A1229,"0000"),
"  {CitationID: *CitationID0001",
", PersonID: *PersonID",TEXT(MATCH(INDEX(AuthorList[Author Name],$A1229),People[Full Name],0),"0000"),
", AuthorOrder: ",INDEX(AuthorList[Author Number],$A1229),"}")))</f>
        <v>#REF!</v>
      </c>
      <c r="K1229" t="e">
        <f>IF(INDEX(SamplingFeatures[Feature Code],$A1229)="","",
CONCATENATE("  - &amp;SamplingFeatureID",TEXT($A1229,"0000"),
" {","SamplingFeatureUUID:  ",CHAR(34),INDEX(SamplingFeatures[Sampling Feature UUID],$A1229),CHAR(34),
", SamplingFeatureTypeCV:  ",CHAR(34),INDEX(SamplingFeatures[Sampling Feature Type],$A1229),CHAR(34),
", SamplingFeatureCode:  ",CHAR(34),INDEX(SamplingFeatures[Feature Code],$A1229),CHAR(34),
", SamplingFeatureName:  ",CHAR(34),INDEX(SamplingFeatures[Feature Name],$A1229),CHAR(34),
", SamplingFeatureDescription:  ",CHAR(34),INDEX(SamplingFeatures[Feature Description],$A1229),CHAR(34),
", SamplingFeatureGeotypeCV:  ",CHAR(34),INDEX(SamplingFeatures[Feature Geo Type],$A1229),CHAR(34),
", FeatureGeometry:  ",CHAR(34),INDEX(SamplingFeatures[Feature Geometry],$A1229),CHAR(34),
", Elevation_m:  ",CHAR(34),INDEX(SamplingFeatures[Elevation_m],$A1229),CHAR(34),
", ElevationDatumCV:  ",CHAR(34),ElevationDatum,CHAR(34),"}"))</f>
        <v>#REF!</v>
      </c>
      <c r="L1229" t="e">
        <f>IF(INDEX(SamplingFeatures[Sampling Feature Type],$A1229)&lt;&gt;"Site","",
CONCATENATE("  - &amp;SiteID",TEXT(SUMPRODUCT(--($L$3:$L1228&lt;&gt;"")),"0000"),
" {","SamplingFeatureID:  *SamplingFeatureID",TEXT($A1229,"0000"),
", SiteTypeCV:  ",CHAR(34),INDEX(Sites[Site Type],$A1229),CHAR(34),
", Latitude:  ",INDEX(Sites[Latitude],$A1229),
", Longitude:  ",INDEX(Sites[Longitude],$A1229),
", SRSName:  ",CHAR(34),LatLonDatum,CHAR(34),"}"))</f>
        <v>#REF!</v>
      </c>
      <c r="M1229" t="e">
        <f>IF(INDEX(SamplingFeatures[Sampling Feature Type],$A1229)&lt;&gt;"Specimen","",
CONCATENATE("  - &amp;SpecimenID",TEXT(SUMPRODUCT(--($M$3:$M1228&lt;&gt;"")),"0000"),
" {","SamplingFeatureID:  *SamplingFeatureID",TEXT($A1229,"0000"),
", SpecimenTypeCV:  ",CHAR(34),INDEX(Specimens[Specimen Type],$A1229),CHAR(34),
", SpecimenMediumCV:  ",INDEX(Specimens[Specimen Medium],$A1229),
", IsFieldSpecimen:  ",CHAR(34),INDEX(Specimens[Is Field Specimen?],$A1229),CHAR(34),"}"))</f>
        <v>#REF!</v>
      </c>
      <c r="N1229" t="e">
        <f>IF(COUNTA(SpatialOffsets[])=0,"", IF(INDEX(SpatialOffsets[Spatial Offset Type],$A1229)="","",
CONCATENATE("  - &amp;SpatialOffsetID",TEXT($A1229,"0000"),
" {","SpatialOffsetTypeCV:  ",CHAR(34),INDEX(SpatialOffsets[Spatial Offset Type],$A1229),CHAR(34),
", Offset1Value:  ",INDEX(SpatialOffsets[Offset 1 Value],$A1229),
", Offset1UnitID:  ",CHAR(34),INDEX(SpatialOffsets[Offset 1 Unit],$A1229),CHAR(34),
", Offset2Value:  ",INDEX(SpatialOffsets[Offset 2 Value],$A1229),
", Offset2UnitID:  ",CHAR(34),INDEX(SpatialOffsets[Offset 2 Unit],$A1229),CHAR(34),
", Offset3Value:  ",INDEX(SpatialOffsets[Offset 3 Value],$A1229),
", Offset3UnitID:  ",CHAR(34),INDEX(SpatialOffsets[Offset 3 Unit],$A1229),CHAR(34),,"}")))</f>
        <v>#REF!</v>
      </c>
      <c r="O1229" t="e">
        <f>IF(COUNTA(RelatedFeatures[])=0,"", IF(INDEX(RelatedFeatures[First Sampling Feature Code],$A1229)="","",
CONCATENATE("  - &amp;RelationID",TEXT($A1229,"0000"),
" {","SamplingFeatureID:  *SamplingFeatureID",TEXT(MATCH(INDEX(RelatedFeatures[First Sampling Feature Code],$A1229),SamplingFeatures[Feature Code],0),"0000"),
", RelationshipTypeCV:  ",CHAR(34),INDEX(RelatedFeatures[Relationship Type],$A1229),CHAR(34),
", RelatedFeatureID: *SamplingFeatureID",TEXT(MATCH(INDEX(RelatedFeatures[Second Sampling Feature Code],$A1229),SamplingFeatures[Feature Code],0),"0000"),
", SpatialOffsetID:  ",IF(INDEX(RelatedFeatures[Offset Number],$A1229)="","",CONCATENATE("*SpatialOffsetID",TEXT(INDEX(RelatedFeatures[Offset Number],$A1229),"0000"))),"}")))</f>
        <v>#REF!</v>
      </c>
      <c r="P1229" t="e">
        <f>IF(INDEX(Methods[Method Type],$A1229)="","",
CONCATENATE("  - &amp;MethodID",TEXT($A1229,"0000"),
" {","MethodTypeCV:  ",CHAR(34),INDEX(Methods[Method Type],$A1229),CHAR(34),
", MethodCode:  ",CHAR(34),INDEX(Methods[Method Code],$A1229),CHAR(34),
", MethodName:  ",CHAR(34),INDEX(Methods[Method Name],$A1229),CHAR(34),
", MethodDescription:  ",CHAR(34),INDEX(Methods[Method Description],$A1229),CHAR(34),
", MethodLink:  ",CHAR(34),INDEX(Methods[Method Link],$A1229),CHAR(34),
", OrganizationID: *OrganizationID",TEXT(MATCH(INDEX(Methods[Organization Name],$A1229),Organizations[Organization Name],0),"0000"),"}"))</f>
        <v>#REF!</v>
      </c>
      <c r="Q1229" t="e">
        <f>IF(INDEX(Variables[Variable Type],$A1229)="","",
CONCATENATE("  - &amp;VariableID",TEXT($A1229,"0000"),
" {","VariableTypeCV:  ",CHAR(34),INDEX(Variables[Variable Type],$A1229),CHAR(34),
", VariableCode:  ",CHAR(34),INDEX(Variables[Variable Code],$A1229),CHAR(34),
", VariableNameCV:  ",CHAR(34),INDEX(Variables[Variable Name],$A1229),CHAR(34),
", VariableDefinition:  ",CHAR(34),INDEX(Variables[Variable Definition],$A1229),CHAR(34),
", SpecciationCV:  ",CHAR(34),INDEX(Variables[Speciation],$A1229),CHAR(34),
", NoDataValue:  ",CHAR(34),INDEX(Variables[No Data Value],$A1229),CHAR(34),"}"))</f>
        <v>#REF!</v>
      </c>
    </row>
    <row r="1230" spans="1:17" x14ac:dyDescent="0.25">
      <c r="A1230">
        <v>1227</v>
      </c>
      <c r="D1230" t="e">
        <f>IF(INDEX(People[First Name],$A1230)="","",
CONCATENATE("  - &amp;PersonID",TEXT($A1230,"0000"),
" {","PersonFirstName:  ",CHAR(34),INDEX(People[First Name],$A1230),CHAR(34),
", PersonMiddleName:  ",CHAR(34),INDEX(People[Middle Name],$A1230),CHAR(34),
", PersonLastName:  ",CHAR(34),INDEX(People[Last Name],$A1230),CHAR(34),"}"))</f>
        <v>#REF!</v>
      </c>
      <c r="E1230" t="e">
        <f>IF(INDEX(Organizations[Organization Type '[CV']],$A1230)="","",
CONCATENATE("  - &amp;OrganizationID",TEXT($A1230,"0000"),
" {","OrganizationTypeCV:  ",CHAR(34),INDEX(Organizations[Organization Type '[CV']],$A1230),CHAR(34),
", OrganizationCode:  ",CHAR(34),INDEX(Organizations[Organization Code],$A1230),CHAR(34),
", OrganizationName:  ",CHAR(34),INDEX(Organizations[Organization Name],$A1230),CHAR(34),
", OrganizationDescription:  ",CHAR(34),INDEX(Organizations[Organization Description],$A1230),CHAR(34),
", OrganizationLink:  ",CHAR(34),INDEX(Organizations[Organization Link],$A1230),CHAR(34),"}"))</f>
        <v>#REF!</v>
      </c>
      <c r="F1230" t="e">
        <f>IF(INDEX(People[First Name],$A1230)="","",
CONCATENATE("  - &amp;AffiliationID",TEXT($A1230,"0000"),
" {PersonID: *PersonID",TEXT($A1230,"0000"),
", OrganizationID: *OrganizationID",TEXT(MATCH(INDEX(People[Organization Name],$A1230),Organizations[Organization Name],0),"0000"),
", IsPrimaryOrganizationContact: , AffiliationStartDate: , AffiliationEndDate: , PrimaryPhone: ",
", PrimaryEmail: ",CHAR(34),INDEX(People[Primary Email],$A1230),CHAR(34),
", PrimaryAddress: ",CHAR(34),INDEX(People[Primary Address],$A1230),CHAR(34),
", PersonLink: }"))</f>
        <v>#REF!</v>
      </c>
      <c r="H1230" t="e">
        <f>IF(COUNTA(CitationInformation)=0,"",IF(INDEX(AuthorList[Author Name],$A1230)="","",
CONCATENATE("  - &amp;AuthorListID",TEXT($A1230,"0000"),
"  {CitationID: *CitationID0001",
", PersonID: *PersonID",TEXT(MATCH(INDEX(AuthorList[Author Name],$A1230),People[Full Name],0),"0000"),
", AuthorOrder: ",INDEX(AuthorList[Author Number],$A1230),"}")))</f>
        <v>#REF!</v>
      </c>
      <c r="K1230" t="e">
        <f>IF(INDEX(SamplingFeatures[Feature Code],$A1230)="","",
CONCATENATE("  - &amp;SamplingFeatureID",TEXT($A1230,"0000"),
" {","SamplingFeatureUUID:  ",CHAR(34),INDEX(SamplingFeatures[Sampling Feature UUID],$A1230),CHAR(34),
", SamplingFeatureTypeCV:  ",CHAR(34),INDEX(SamplingFeatures[Sampling Feature Type],$A1230),CHAR(34),
", SamplingFeatureCode:  ",CHAR(34),INDEX(SamplingFeatures[Feature Code],$A1230),CHAR(34),
", SamplingFeatureName:  ",CHAR(34),INDEX(SamplingFeatures[Feature Name],$A1230),CHAR(34),
", SamplingFeatureDescription:  ",CHAR(34),INDEX(SamplingFeatures[Feature Description],$A1230),CHAR(34),
", SamplingFeatureGeotypeCV:  ",CHAR(34),INDEX(SamplingFeatures[Feature Geo Type],$A1230),CHAR(34),
", FeatureGeometry:  ",CHAR(34),INDEX(SamplingFeatures[Feature Geometry],$A1230),CHAR(34),
", Elevation_m:  ",CHAR(34),INDEX(SamplingFeatures[Elevation_m],$A1230),CHAR(34),
", ElevationDatumCV:  ",CHAR(34),ElevationDatum,CHAR(34),"}"))</f>
        <v>#REF!</v>
      </c>
      <c r="L1230" t="e">
        <f>IF(INDEX(SamplingFeatures[Sampling Feature Type],$A1230)&lt;&gt;"Site","",
CONCATENATE("  - &amp;SiteID",TEXT(SUMPRODUCT(--($L$3:$L1229&lt;&gt;"")),"0000"),
" {","SamplingFeatureID:  *SamplingFeatureID",TEXT($A1230,"0000"),
", SiteTypeCV:  ",CHAR(34),INDEX(Sites[Site Type],$A1230),CHAR(34),
", Latitude:  ",INDEX(Sites[Latitude],$A1230),
", Longitude:  ",INDEX(Sites[Longitude],$A1230),
", SRSName:  ",CHAR(34),LatLonDatum,CHAR(34),"}"))</f>
        <v>#REF!</v>
      </c>
      <c r="M1230" t="e">
        <f>IF(INDEX(SamplingFeatures[Sampling Feature Type],$A1230)&lt;&gt;"Specimen","",
CONCATENATE("  - &amp;SpecimenID",TEXT(SUMPRODUCT(--($M$3:$M1229&lt;&gt;"")),"0000"),
" {","SamplingFeatureID:  *SamplingFeatureID",TEXT($A1230,"0000"),
", SpecimenTypeCV:  ",CHAR(34),INDEX(Specimens[Specimen Type],$A1230),CHAR(34),
", SpecimenMediumCV:  ",INDEX(Specimens[Specimen Medium],$A1230),
", IsFieldSpecimen:  ",CHAR(34),INDEX(Specimens[Is Field Specimen?],$A1230),CHAR(34),"}"))</f>
        <v>#REF!</v>
      </c>
      <c r="N1230" t="e">
        <f>IF(COUNTA(SpatialOffsets[])=0,"", IF(INDEX(SpatialOffsets[Spatial Offset Type],$A1230)="","",
CONCATENATE("  - &amp;SpatialOffsetID",TEXT($A1230,"0000"),
" {","SpatialOffsetTypeCV:  ",CHAR(34),INDEX(SpatialOffsets[Spatial Offset Type],$A1230),CHAR(34),
", Offset1Value:  ",INDEX(SpatialOffsets[Offset 1 Value],$A1230),
", Offset1UnitID:  ",CHAR(34),INDEX(SpatialOffsets[Offset 1 Unit],$A1230),CHAR(34),
", Offset2Value:  ",INDEX(SpatialOffsets[Offset 2 Value],$A1230),
", Offset2UnitID:  ",CHAR(34),INDEX(SpatialOffsets[Offset 2 Unit],$A1230),CHAR(34),
", Offset3Value:  ",INDEX(SpatialOffsets[Offset 3 Value],$A1230),
", Offset3UnitID:  ",CHAR(34),INDEX(SpatialOffsets[Offset 3 Unit],$A1230),CHAR(34),,"}")))</f>
        <v>#REF!</v>
      </c>
      <c r="O1230" t="e">
        <f>IF(COUNTA(RelatedFeatures[])=0,"", IF(INDEX(RelatedFeatures[First Sampling Feature Code],$A1230)="","",
CONCATENATE("  - &amp;RelationID",TEXT($A1230,"0000"),
" {","SamplingFeatureID:  *SamplingFeatureID",TEXT(MATCH(INDEX(RelatedFeatures[First Sampling Feature Code],$A1230),SamplingFeatures[Feature Code],0),"0000"),
", RelationshipTypeCV:  ",CHAR(34),INDEX(RelatedFeatures[Relationship Type],$A1230),CHAR(34),
", RelatedFeatureID: *SamplingFeatureID",TEXT(MATCH(INDEX(RelatedFeatures[Second Sampling Feature Code],$A1230),SamplingFeatures[Feature Code],0),"0000"),
", SpatialOffsetID:  ",IF(INDEX(RelatedFeatures[Offset Number],$A1230)="","",CONCATENATE("*SpatialOffsetID",TEXT(INDEX(RelatedFeatures[Offset Number],$A1230),"0000"))),"}")))</f>
        <v>#REF!</v>
      </c>
      <c r="P1230" t="e">
        <f>IF(INDEX(Methods[Method Type],$A1230)="","",
CONCATENATE("  - &amp;MethodID",TEXT($A1230,"0000"),
" {","MethodTypeCV:  ",CHAR(34),INDEX(Methods[Method Type],$A1230),CHAR(34),
", MethodCode:  ",CHAR(34),INDEX(Methods[Method Code],$A1230),CHAR(34),
", MethodName:  ",CHAR(34),INDEX(Methods[Method Name],$A1230),CHAR(34),
", MethodDescription:  ",CHAR(34),INDEX(Methods[Method Description],$A1230),CHAR(34),
", MethodLink:  ",CHAR(34),INDEX(Methods[Method Link],$A1230),CHAR(34),
", OrganizationID: *OrganizationID",TEXT(MATCH(INDEX(Methods[Organization Name],$A1230),Organizations[Organization Name],0),"0000"),"}"))</f>
        <v>#REF!</v>
      </c>
      <c r="Q1230" t="e">
        <f>IF(INDEX(Variables[Variable Type],$A1230)="","",
CONCATENATE("  - &amp;VariableID",TEXT($A1230,"0000"),
" {","VariableTypeCV:  ",CHAR(34),INDEX(Variables[Variable Type],$A1230),CHAR(34),
", VariableCode:  ",CHAR(34),INDEX(Variables[Variable Code],$A1230),CHAR(34),
", VariableNameCV:  ",CHAR(34),INDEX(Variables[Variable Name],$A1230),CHAR(34),
", VariableDefinition:  ",CHAR(34),INDEX(Variables[Variable Definition],$A1230),CHAR(34),
", SpecciationCV:  ",CHAR(34),INDEX(Variables[Speciation],$A1230),CHAR(34),
", NoDataValue:  ",CHAR(34),INDEX(Variables[No Data Value],$A1230),CHAR(34),"}"))</f>
        <v>#REF!</v>
      </c>
    </row>
    <row r="1231" spans="1:17" x14ac:dyDescent="0.25">
      <c r="A1231">
        <v>1228</v>
      </c>
      <c r="D1231" t="e">
        <f>IF(INDEX(People[First Name],$A1231)="","",
CONCATENATE("  - &amp;PersonID",TEXT($A1231,"0000"),
" {","PersonFirstName:  ",CHAR(34),INDEX(People[First Name],$A1231),CHAR(34),
", PersonMiddleName:  ",CHAR(34),INDEX(People[Middle Name],$A1231),CHAR(34),
", PersonLastName:  ",CHAR(34),INDEX(People[Last Name],$A1231),CHAR(34),"}"))</f>
        <v>#REF!</v>
      </c>
      <c r="E1231" t="e">
        <f>IF(INDEX(Organizations[Organization Type '[CV']],$A1231)="","",
CONCATENATE("  - &amp;OrganizationID",TEXT($A1231,"0000"),
" {","OrganizationTypeCV:  ",CHAR(34),INDEX(Organizations[Organization Type '[CV']],$A1231),CHAR(34),
", OrganizationCode:  ",CHAR(34),INDEX(Organizations[Organization Code],$A1231),CHAR(34),
", OrganizationName:  ",CHAR(34),INDEX(Organizations[Organization Name],$A1231),CHAR(34),
", OrganizationDescription:  ",CHAR(34),INDEX(Organizations[Organization Description],$A1231),CHAR(34),
", OrganizationLink:  ",CHAR(34),INDEX(Organizations[Organization Link],$A1231),CHAR(34),"}"))</f>
        <v>#REF!</v>
      </c>
      <c r="F1231" t="e">
        <f>IF(INDEX(People[First Name],$A1231)="","",
CONCATENATE("  - &amp;AffiliationID",TEXT($A1231,"0000"),
" {PersonID: *PersonID",TEXT($A1231,"0000"),
", OrganizationID: *OrganizationID",TEXT(MATCH(INDEX(People[Organization Name],$A1231),Organizations[Organization Name],0),"0000"),
", IsPrimaryOrganizationContact: , AffiliationStartDate: , AffiliationEndDate: , PrimaryPhone: ",
", PrimaryEmail: ",CHAR(34),INDEX(People[Primary Email],$A1231),CHAR(34),
", PrimaryAddress: ",CHAR(34),INDEX(People[Primary Address],$A1231),CHAR(34),
", PersonLink: }"))</f>
        <v>#REF!</v>
      </c>
      <c r="H1231" t="e">
        <f>IF(COUNTA(CitationInformation)=0,"",IF(INDEX(AuthorList[Author Name],$A1231)="","",
CONCATENATE("  - &amp;AuthorListID",TEXT($A1231,"0000"),
"  {CitationID: *CitationID0001",
", PersonID: *PersonID",TEXT(MATCH(INDEX(AuthorList[Author Name],$A1231),People[Full Name],0),"0000"),
", AuthorOrder: ",INDEX(AuthorList[Author Number],$A1231),"}")))</f>
        <v>#REF!</v>
      </c>
      <c r="K1231" t="e">
        <f>IF(INDEX(SamplingFeatures[Feature Code],$A1231)="","",
CONCATENATE("  - &amp;SamplingFeatureID",TEXT($A1231,"0000"),
" {","SamplingFeatureUUID:  ",CHAR(34),INDEX(SamplingFeatures[Sampling Feature UUID],$A1231),CHAR(34),
", SamplingFeatureTypeCV:  ",CHAR(34),INDEX(SamplingFeatures[Sampling Feature Type],$A1231),CHAR(34),
", SamplingFeatureCode:  ",CHAR(34),INDEX(SamplingFeatures[Feature Code],$A1231),CHAR(34),
", SamplingFeatureName:  ",CHAR(34),INDEX(SamplingFeatures[Feature Name],$A1231),CHAR(34),
", SamplingFeatureDescription:  ",CHAR(34),INDEX(SamplingFeatures[Feature Description],$A1231),CHAR(34),
", SamplingFeatureGeotypeCV:  ",CHAR(34),INDEX(SamplingFeatures[Feature Geo Type],$A1231),CHAR(34),
", FeatureGeometry:  ",CHAR(34),INDEX(SamplingFeatures[Feature Geometry],$A1231),CHAR(34),
", Elevation_m:  ",CHAR(34),INDEX(SamplingFeatures[Elevation_m],$A1231),CHAR(34),
", ElevationDatumCV:  ",CHAR(34),ElevationDatum,CHAR(34),"}"))</f>
        <v>#REF!</v>
      </c>
      <c r="L1231" t="e">
        <f>IF(INDEX(SamplingFeatures[Sampling Feature Type],$A1231)&lt;&gt;"Site","",
CONCATENATE("  - &amp;SiteID",TEXT(SUMPRODUCT(--($L$3:$L1230&lt;&gt;"")),"0000"),
" {","SamplingFeatureID:  *SamplingFeatureID",TEXT($A1231,"0000"),
", SiteTypeCV:  ",CHAR(34),INDEX(Sites[Site Type],$A1231),CHAR(34),
", Latitude:  ",INDEX(Sites[Latitude],$A1231),
", Longitude:  ",INDEX(Sites[Longitude],$A1231),
", SRSName:  ",CHAR(34),LatLonDatum,CHAR(34),"}"))</f>
        <v>#REF!</v>
      </c>
      <c r="M1231" t="e">
        <f>IF(INDEX(SamplingFeatures[Sampling Feature Type],$A1231)&lt;&gt;"Specimen","",
CONCATENATE("  - &amp;SpecimenID",TEXT(SUMPRODUCT(--($M$3:$M1230&lt;&gt;"")),"0000"),
" {","SamplingFeatureID:  *SamplingFeatureID",TEXT($A1231,"0000"),
", SpecimenTypeCV:  ",CHAR(34),INDEX(Specimens[Specimen Type],$A1231),CHAR(34),
", SpecimenMediumCV:  ",INDEX(Specimens[Specimen Medium],$A1231),
", IsFieldSpecimen:  ",CHAR(34),INDEX(Specimens[Is Field Specimen?],$A1231),CHAR(34),"}"))</f>
        <v>#REF!</v>
      </c>
      <c r="N1231" t="e">
        <f>IF(COUNTA(SpatialOffsets[])=0,"", IF(INDEX(SpatialOffsets[Spatial Offset Type],$A1231)="","",
CONCATENATE("  - &amp;SpatialOffsetID",TEXT($A1231,"0000"),
" {","SpatialOffsetTypeCV:  ",CHAR(34),INDEX(SpatialOffsets[Spatial Offset Type],$A1231),CHAR(34),
", Offset1Value:  ",INDEX(SpatialOffsets[Offset 1 Value],$A1231),
", Offset1UnitID:  ",CHAR(34),INDEX(SpatialOffsets[Offset 1 Unit],$A1231),CHAR(34),
", Offset2Value:  ",INDEX(SpatialOffsets[Offset 2 Value],$A1231),
", Offset2UnitID:  ",CHAR(34),INDEX(SpatialOffsets[Offset 2 Unit],$A1231),CHAR(34),
", Offset3Value:  ",INDEX(SpatialOffsets[Offset 3 Value],$A1231),
", Offset3UnitID:  ",CHAR(34),INDEX(SpatialOffsets[Offset 3 Unit],$A1231),CHAR(34),,"}")))</f>
        <v>#REF!</v>
      </c>
      <c r="O1231" t="e">
        <f>IF(COUNTA(RelatedFeatures[])=0,"", IF(INDEX(RelatedFeatures[First Sampling Feature Code],$A1231)="","",
CONCATENATE("  - &amp;RelationID",TEXT($A1231,"0000"),
" {","SamplingFeatureID:  *SamplingFeatureID",TEXT(MATCH(INDEX(RelatedFeatures[First Sampling Feature Code],$A1231),SamplingFeatures[Feature Code],0),"0000"),
", RelationshipTypeCV:  ",CHAR(34),INDEX(RelatedFeatures[Relationship Type],$A1231),CHAR(34),
", RelatedFeatureID: *SamplingFeatureID",TEXT(MATCH(INDEX(RelatedFeatures[Second Sampling Feature Code],$A1231),SamplingFeatures[Feature Code],0),"0000"),
", SpatialOffsetID:  ",IF(INDEX(RelatedFeatures[Offset Number],$A1231)="","",CONCATENATE("*SpatialOffsetID",TEXT(INDEX(RelatedFeatures[Offset Number],$A1231),"0000"))),"}")))</f>
        <v>#REF!</v>
      </c>
      <c r="P1231" t="e">
        <f>IF(INDEX(Methods[Method Type],$A1231)="","",
CONCATENATE("  - &amp;MethodID",TEXT($A1231,"0000"),
" {","MethodTypeCV:  ",CHAR(34),INDEX(Methods[Method Type],$A1231),CHAR(34),
", MethodCode:  ",CHAR(34),INDEX(Methods[Method Code],$A1231),CHAR(34),
", MethodName:  ",CHAR(34),INDEX(Methods[Method Name],$A1231),CHAR(34),
", MethodDescription:  ",CHAR(34),INDEX(Methods[Method Description],$A1231),CHAR(34),
", MethodLink:  ",CHAR(34),INDEX(Methods[Method Link],$A1231),CHAR(34),
", OrganizationID: *OrganizationID",TEXT(MATCH(INDEX(Methods[Organization Name],$A1231),Organizations[Organization Name],0),"0000"),"}"))</f>
        <v>#REF!</v>
      </c>
      <c r="Q1231" t="e">
        <f>IF(INDEX(Variables[Variable Type],$A1231)="","",
CONCATENATE("  - &amp;VariableID",TEXT($A1231,"0000"),
" {","VariableTypeCV:  ",CHAR(34),INDEX(Variables[Variable Type],$A1231),CHAR(34),
", VariableCode:  ",CHAR(34),INDEX(Variables[Variable Code],$A1231),CHAR(34),
", VariableNameCV:  ",CHAR(34),INDEX(Variables[Variable Name],$A1231),CHAR(34),
", VariableDefinition:  ",CHAR(34),INDEX(Variables[Variable Definition],$A1231),CHAR(34),
", SpecciationCV:  ",CHAR(34),INDEX(Variables[Speciation],$A1231),CHAR(34),
", NoDataValue:  ",CHAR(34),INDEX(Variables[No Data Value],$A1231),CHAR(34),"}"))</f>
        <v>#REF!</v>
      </c>
    </row>
    <row r="1232" spans="1:17" x14ac:dyDescent="0.25">
      <c r="A1232">
        <v>1229</v>
      </c>
      <c r="D1232" t="e">
        <f>IF(INDEX(People[First Name],$A1232)="","",
CONCATENATE("  - &amp;PersonID",TEXT($A1232,"0000"),
" {","PersonFirstName:  ",CHAR(34),INDEX(People[First Name],$A1232),CHAR(34),
", PersonMiddleName:  ",CHAR(34),INDEX(People[Middle Name],$A1232),CHAR(34),
", PersonLastName:  ",CHAR(34),INDEX(People[Last Name],$A1232),CHAR(34),"}"))</f>
        <v>#REF!</v>
      </c>
      <c r="E1232" t="e">
        <f>IF(INDEX(Organizations[Organization Type '[CV']],$A1232)="","",
CONCATENATE("  - &amp;OrganizationID",TEXT($A1232,"0000"),
" {","OrganizationTypeCV:  ",CHAR(34),INDEX(Organizations[Organization Type '[CV']],$A1232),CHAR(34),
", OrganizationCode:  ",CHAR(34),INDEX(Organizations[Organization Code],$A1232),CHAR(34),
", OrganizationName:  ",CHAR(34),INDEX(Organizations[Organization Name],$A1232),CHAR(34),
", OrganizationDescription:  ",CHAR(34),INDEX(Organizations[Organization Description],$A1232),CHAR(34),
", OrganizationLink:  ",CHAR(34),INDEX(Organizations[Organization Link],$A1232),CHAR(34),"}"))</f>
        <v>#REF!</v>
      </c>
      <c r="F1232" t="e">
        <f>IF(INDEX(People[First Name],$A1232)="","",
CONCATENATE("  - &amp;AffiliationID",TEXT($A1232,"0000"),
" {PersonID: *PersonID",TEXT($A1232,"0000"),
", OrganizationID: *OrganizationID",TEXT(MATCH(INDEX(People[Organization Name],$A1232),Organizations[Organization Name],0),"0000"),
", IsPrimaryOrganizationContact: , AffiliationStartDate: , AffiliationEndDate: , PrimaryPhone: ",
", PrimaryEmail: ",CHAR(34),INDEX(People[Primary Email],$A1232),CHAR(34),
", PrimaryAddress: ",CHAR(34),INDEX(People[Primary Address],$A1232),CHAR(34),
", PersonLink: }"))</f>
        <v>#REF!</v>
      </c>
      <c r="H1232" t="e">
        <f>IF(COUNTA(CitationInformation)=0,"",IF(INDEX(AuthorList[Author Name],$A1232)="","",
CONCATENATE("  - &amp;AuthorListID",TEXT($A1232,"0000"),
"  {CitationID: *CitationID0001",
", PersonID: *PersonID",TEXT(MATCH(INDEX(AuthorList[Author Name],$A1232),People[Full Name],0),"0000"),
", AuthorOrder: ",INDEX(AuthorList[Author Number],$A1232),"}")))</f>
        <v>#REF!</v>
      </c>
      <c r="K1232" t="e">
        <f>IF(INDEX(SamplingFeatures[Feature Code],$A1232)="","",
CONCATENATE("  - &amp;SamplingFeatureID",TEXT($A1232,"0000"),
" {","SamplingFeatureUUID:  ",CHAR(34),INDEX(SamplingFeatures[Sampling Feature UUID],$A1232),CHAR(34),
", SamplingFeatureTypeCV:  ",CHAR(34),INDEX(SamplingFeatures[Sampling Feature Type],$A1232),CHAR(34),
", SamplingFeatureCode:  ",CHAR(34),INDEX(SamplingFeatures[Feature Code],$A1232),CHAR(34),
", SamplingFeatureName:  ",CHAR(34),INDEX(SamplingFeatures[Feature Name],$A1232),CHAR(34),
", SamplingFeatureDescription:  ",CHAR(34),INDEX(SamplingFeatures[Feature Description],$A1232),CHAR(34),
", SamplingFeatureGeotypeCV:  ",CHAR(34),INDEX(SamplingFeatures[Feature Geo Type],$A1232),CHAR(34),
", FeatureGeometry:  ",CHAR(34),INDEX(SamplingFeatures[Feature Geometry],$A1232),CHAR(34),
", Elevation_m:  ",CHAR(34),INDEX(SamplingFeatures[Elevation_m],$A1232),CHAR(34),
", ElevationDatumCV:  ",CHAR(34),ElevationDatum,CHAR(34),"}"))</f>
        <v>#REF!</v>
      </c>
      <c r="L1232" t="e">
        <f>IF(INDEX(SamplingFeatures[Sampling Feature Type],$A1232)&lt;&gt;"Site","",
CONCATENATE("  - &amp;SiteID",TEXT(SUMPRODUCT(--($L$3:$L1231&lt;&gt;"")),"0000"),
" {","SamplingFeatureID:  *SamplingFeatureID",TEXT($A1232,"0000"),
", SiteTypeCV:  ",CHAR(34),INDEX(Sites[Site Type],$A1232),CHAR(34),
", Latitude:  ",INDEX(Sites[Latitude],$A1232),
", Longitude:  ",INDEX(Sites[Longitude],$A1232),
", SRSName:  ",CHAR(34),LatLonDatum,CHAR(34),"}"))</f>
        <v>#REF!</v>
      </c>
      <c r="M1232" t="e">
        <f>IF(INDEX(SamplingFeatures[Sampling Feature Type],$A1232)&lt;&gt;"Specimen","",
CONCATENATE("  - &amp;SpecimenID",TEXT(SUMPRODUCT(--($M$3:$M1231&lt;&gt;"")),"0000"),
" {","SamplingFeatureID:  *SamplingFeatureID",TEXT($A1232,"0000"),
", SpecimenTypeCV:  ",CHAR(34),INDEX(Specimens[Specimen Type],$A1232),CHAR(34),
", SpecimenMediumCV:  ",INDEX(Specimens[Specimen Medium],$A1232),
", IsFieldSpecimen:  ",CHAR(34),INDEX(Specimens[Is Field Specimen?],$A1232),CHAR(34),"}"))</f>
        <v>#REF!</v>
      </c>
      <c r="N1232" t="e">
        <f>IF(COUNTA(SpatialOffsets[])=0,"", IF(INDEX(SpatialOffsets[Spatial Offset Type],$A1232)="","",
CONCATENATE("  - &amp;SpatialOffsetID",TEXT($A1232,"0000"),
" {","SpatialOffsetTypeCV:  ",CHAR(34),INDEX(SpatialOffsets[Spatial Offset Type],$A1232),CHAR(34),
", Offset1Value:  ",INDEX(SpatialOffsets[Offset 1 Value],$A1232),
", Offset1UnitID:  ",CHAR(34),INDEX(SpatialOffsets[Offset 1 Unit],$A1232),CHAR(34),
", Offset2Value:  ",INDEX(SpatialOffsets[Offset 2 Value],$A1232),
", Offset2UnitID:  ",CHAR(34),INDEX(SpatialOffsets[Offset 2 Unit],$A1232),CHAR(34),
", Offset3Value:  ",INDEX(SpatialOffsets[Offset 3 Value],$A1232),
", Offset3UnitID:  ",CHAR(34),INDEX(SpatialOffsets[Offset 3 Unit],$A1232),CHAR(34),,"}")))</f>
        <v>#REF!</v>
      </c>
      <c r="O1232" t="e">
        <f>IF(COUNTA(RelatedFeatures[])=0,"", IF(INDEX(RelatedFeatures[First Sampling Feature Code],$A1232)="","",
CONCATENATE("  - &amp;RelationID",TEXT($A1232,"0000"),
" {","SamplingFeatureID:  *SamplingFeatureID",TEXT(MATCH(INDEX(RelatedFeatures[First Sampling Feature Code],$A1232),SamplingFeatures[Feature Code],0),"0000"),
", RelationshipTypeCV:  ",CHAR(34),INDEX(RelatedFeatures[Relationship Type],$A1232),CHAR(34),
", RelatedFeatureID: *SamplingFeatureID",TEXT(MATCH(INDEX(RelatedFeatures[Second Sampling Feature Code],$A1232),SamplingFeatures[Feature Code],0),"0000"),
", SpatialOffsetID:  ",IF(INDEX(RelatedFeatures[Offset Number],$A1232)="","",CONCATENATE("*SpatialOffsetID",TEXT(INDEX(RelatedFeatures[Offset Number],$A1232),"0000"))),"}")))</f>
        <v>#REF!</v>
      </c>
      <c r="P1232" t="e">
        <f>IF(INDEX(Methods[Method Type],$A1232)="","",
CONCATENATE("  - &amp;MethodID",TEXT($A1232,"0000"),
" {","MethodTypeCV:  ",CHAR(34),INDEX(Methods[Method Type],$A1232),CHAR(34),
", MethodCode:  ",CHAR(34),INDEX(Methods[Method Code],$A1232),CHAR(34),
", MethodName:  ",CHAR(34),INDEX(Methods[Method Name],$A1232),CHAR(34),
", MethodDescription:  ",CHAR(34),INDEX(Methods[Method Description],$A1232),CHAR(34),
", MethodLink:  ",CHAR(34),INDEX(Methods[Method Link],$A1232),CHAR(34),
", OrganizationID: *OrganizationID",TEXT(MATCH(INDEX(Methods[Organization Name],$A1232),Organizations[Organization Name],0),"0000"),"}"))</f>
        <v>#REF!</v>
      </c>
      <c r="Q1232" t="e">
        <f>IF(INDEX(Variables[Variable Type],$A1232)="","",
CONCATENATE("  - &amp;VariableID",TEXT($A1232,"0000"),
" {","VariableTypeCV:  ",CHAR(34),INDEX(Variables[Variable Type],$A1232),CHAR(34),
", VariableCode:  ",CHAR(34),INDEX(Variables[Variable Code],$A1232),CHAR(34),
", VariableNameCV:  ",CHAR(34),INDEX(Variables[Variable Name],$A1232),CHAR(34),
", VariableDefinition:  ",CHAR(34),INDEX(Variables[Variable Definition],$A1232),CHAR(34),
", SpecciationCV:  ",CHAR(34),INDEX(Variables[Speciation],$A1232),CHAR(34),
", NoDataValue:  ",CHAR(34),INDEX(Variables[No Data Value],$A1232),CHAR(34),"}"))</f>
        <v>#REF!</v>
      </c>
    </row>
    <row r="1233" spans="1:17" x14ac:dyDescent="0.25">
      <c r="A1233">
        <v>1230</v>
      </c>
      <c r="D1233" t="e">
        <f>IF(INDEX(People[First Name],$A1233)="","",
CONCATENATE("  - &amp;PersonID",TEXT($A1233,"0000"),
" {","PersonFirstName:  ",CHAR(34),INDEX(People[First Name],$A1233),CHAR(34),
", PersonMiddleName:  ",CHAR(34),INDEX(People[Middle Name],$A1233),CHAR(34),
", PersonLastName:  ",CHAR(34),INDEX(People[Last Name],$A1233),CHAR(34),"}"))</f>
        <v>#REF!</v>
      </c>
      <c r="E1233" t="e">
        <f>IF(INDEX(Organizations[Organization Type '[CV']],$A1233)="","",
CONCATENATE("  - &amp;OrganizationID",TEXT($A1233,"0000"),
" {","OrganizationTypeCV:  ",CHAR(34),INDEX(Organizations[Organization Type '[CV']],$A1233),CHAR(34),
", OrganizationCode:  ",CHAR(34),INDEX(Organizations[Organization Code],$A1233),CHAR(34),
", OrganizationName:  ",CHAR(34),INDEX(Organizations[Organization Name],$A1233),CHAR(34),
", OrganizationDescription:  ",CHAR(34),INDEX(Organizations[Organization Description],$A1233),CHAR(34),
", OrganizationLink:  ",CHAR(34),INDEX(Organizations[Organization Link],$A1233),CHAR(34),"}"))</f>
        <v>#REF!</v>
      </c>
      <c r="F1233" t="e">
        <f>IF(INDEX(People[First Name],$A1233)="","",
CONCATENATE("  - &amp;AffiliationID",TEXT($A1233,"0000"),
" {PersonID: *PersonID",TEXT($A1233,"0000"),
", OrganizationID: *OrganizationID",TEXT(MATCH(INDEX(People[Organization Name],$A1233),Organizations[Organization Name],0),"0000"),
", IsPrimaryOrganizationContact: , AffiliationStartDate: , AffiliationEndDate: , PrimaryPhone: ",
", PrimaryEmail: ",CHAR(34),INDEX(People[Primary Email],$A1233),CHAR(34),
", PrimaryAddress: ",CHAR(34),INDEX(People[Primary Address],$A1233),CHAR(34),
", PersonLink: }"))</f>
        <v>#REF!</v>
      </c>
      <c r="H1233" t="e">
        <f>IF(COUNTA(CitationInformation)=0,"",IF(INDEX(AuthorList[Author Name],$A1233)="","",
CONCATENATE("  - &amp;AuthorListID",TEXT($A1233,"0000"),
"  {CitationID: *CitationID0001",
", PersonID: *PersonID",TEXT(MATCH(INDEX(AuthorList[Author Name],$A1233),People[Full Name],0),"0000"),
", AuthorOrder: ",INDEX(AuthorList[Author Number],$A1233),"}")))</f>
        <v>#REF!</v>
      </c>
      <c r="K1233" t="e">
        <f>IF(INDEX(SamplingFeatures[Feature Code],$A1233)="","",
CONCATENATE("  - &amp;SamplingFeatureID",TEXT($A1233,"0000"),
" {","SamplingFeatureUUID:  ",CHAR(34),INDEX(SamplingFeatures[Sampling Feature UUID],$A1233),CHAR(34),
", SamplingFeatureTypeCV:  ",CHAR(34),INDEX(SamplingFeatures[Sampling Feature Type],$A1233),CHAR(34),
", SamplingFeatureCode:  ",CHAR(34),INDEX(SamplingFeatures[Feature Code],$A1233),CHAR(34),
", SamplingFeatureName:  ",CHAR(34),INDEX(SamplingFeatures[Feature Name],$A1233),CHAR(34),
", SamplingFeatureDescription:  ",CHAR(34),INDEX(SamplingFeatures[Feature Description],$A1233),CHAR(34),
", SamplingFeatureGeotypeCV:  ",CHAR(34),INDEX(SamplingFeatures[Feature Geo Type],$A1233),CHAR(34),
", FeatureGeometry:  ",CHAR(34),INDEX(SamplingFeatures[Feature Geometry],$A1233),CHAR(34),
", Elevation_m:  ",CHAR(34),INDEX(SamplingFeatures[Elevation_m],$A1233),CHAR(34),
", ElevationDatumCV:  ",CHAR(34),ElevationDatum,CHAR(34),"}"))</f>
        <v>#REF!</v>
      </c>
      <c r="L1233" t="e">
        <f>IF(INDEX(SamplingFeatures[Sampling Feature Type],$A1233)&lt;&gt;"Site","",
CONCATENATE("  - &amp;SiteID",TEXT(SUMPRODUCT(--($L$3:$L1232&lt;&gt;"")),"0000"),
" {","SamplingFeatureID:  *SamplingFeatureID",TEXT($A1233,"0000"),
", SiteTypeCV:  ",CHAR(34),INDEX(Sites[Site Type],$A1233),CHAR(34),
", Latitude:  ",INDEX(Sites[Latitude],$A1233),
", Longitude:  ",INDEX(Sites[Longitude],$A1233),
", SRSName:  ",CHAR(34),LatLonDatum,CHAR(34),"}"))</f>
        <v>#REF!</v>
      </c>
      <c r="M1233" t="e">
        <f>IF(INDEX(SamplingFeatures[Sampling Feature Type],$A1233)&lt;&gt;"Specimen","",
CONCATENATE("  - &amp;SpecimenID",TEXT(SUMPRODUCT(--($M$3:$M1232&lt;&gt;"")),"0000"),
" {","SamplingFeatureID:  *SamplingFeatureID",TEXT($A1233,"0000"),
", SpecimenTypeCV:  ",CHAR(34),INDEX(Specimens[Specimen Type],$A1233),CHAR(34),
", SpecimenMediumCV:  ",INDEX(Specimens[Specimen Medium],$A1233),
", IsFieldSpecimen:  ",CHAR(34),INDEX(Specimens[Is Field Specimen?],$A1233),CHAR(34),"}"))</f>
        <v>#REF!</v>
      </c>
      <c r="N1233" t="e">
        <f>IF(COUNTA(SpatialOffsets[])=0,"", IF(INDEX(SpatialOffsets[Spatial Offset Type],$A1233)="","",
CONCATENATE("  - &amp;SpatialOffsetID",TEXT($A1233,"0000"),
" {","SpatialOffsetTypeCV:  ",CHAR(34),INDEX(SpatialOffsets[Spatial Offset Type],$A1233),CHAR(34),
", Offset1Value:  ",INDEX(SpatialOffsets[Offset 1 Value],$A1233),
", Offset1UnitID:  ",CHAR(34),INDEX(SpatialOffsets[Offset 1 Unit],$A1233),CHAR(34),
", Offset2Value:  ",INDEX(SpatialOffsets[Offset 2 Value],$A1233),
", Offset2UnitID:  ",CHAR(34),INDEX(SpatialOffsets[Offset 2 Unit],$A1233),CHAR(34),
", Offset3Value:  ",INDEX(SpatialOffsets[Offset 3 Value],$A1233),
", Offset3UnitID:  ",CHAR(34),INDEX(SpatialOffsets[Offset 3 Unit],$A1233),CHAR(34),,"}")))</f>
        <v>#REF!</v>
      </c>
      <c r="O1233" t="e">
        <f>IF(COUNTA(RelatedFeatures[])=0,"", IF(INDEX(RelatedFeatures[First Sampling Feature Code],$A1233)="","",
CONCATENATE("  - &amp;RelationID",TEXT($A1233,"0000"),
" {","SamplingFeatureID:  *SamplingFeatureID",TEXT(MATCH(INDEX(RelatedFeatures[First Sampling Feature Code],$A1233),SamplingFeatures[Feature Code],0),"0000"),
", RelationshipTypeCV:  ",CHAR(34),INDEX(RelatedFeatures[Relationship Type],$A1233),CHAR(34),
", RelatedFeatureID: *SamplingFeatureID",TEXT(MATCH(INDEX(RelatedFeatures[Second Sampling Feature Code],$A1233),SamplingFeatures[Feature Code],0),"0000"),
", SpatialOffsetID:  ",IF(INDEX(RelatedFeatures[Offset Number],$A1233)="","",CONCATENATE("*SpatialOffsetID",TEXT(INDEX(RelatedFeatures[Offset Number],$A1233),"0000"))),"}")))</f>
        <v>#REF!</v>
      </c>
      <c r="P1233" t="e">
        <f>IF(INDEX(Methods[Method Type],$A1233)="","",
CONCATENATE("  - &amp;MethodID",TEXT($A1233,"0000"),
" {","MethodTypeCV:  ",CHAR(34),INDEX(Methods[Method Type],$A1233),CHAR(34),
", MethodCode:  ",CHAR(34),INDEX(Methods[Method Code],$A1233),CHAR(34),
", MethodName:  ",CHAR(34),INDEX(Methods[Method Name],$A1233),CHAR(34),
", MethodDescription:  ",CHAR(34),INDEX(Methods[Method Description],$A1233),CHAR(34),
", MethodLink:  ",CHAR(34),INDEX(Methods[Method Link],$A1233),CHAR(34),
", OrganizationID: *OrganizationID",TEXT(MATCH(INDEX(Methods[Organization Name],$A1233),Organizations[Organization Name],0),"0000"),"}"))</f>
        <v>#REF!</v>
      </c>
      <c r="Q1233" t="e">
        <f>IF(INDEX(Variables[Variable Type],$A1233)="","",
CONCATENATE("  - &amp;VariableID",TEXT($A1233,"0000"),
" {","VariableTypeCV:  ",CHAR(34),INDEX(Variables[Variable Type],$A1233),CHAR(34),
", VariableCode:  ",CHAR(34),INDEX(Variables[Variable Code],$A1233),CHAR(34),
", VariableNameCV:  ",CHAR(34),INDEX(Variables[Variable Name],$A1233),CHAR(34),
", VariableDefinition:  ",CHAR(34),INDEX(Variables[Variable Definition],$A1233),CHAR(34),
", SpecciationCV:  ",CHAR(34),INDEX(Variables[Speciation],$A1233),CHAR(34),
", NoDataValue:  ",CHAR(34),INDEX(Variables[No Data Value],$A1233),CHAR(34),"}"))</f>
        <v>#REF!</v>
      </c>
    </row>
    <row r="1234" spans="1:17" x14ac:dyDescent="0.25">
      <c r="A1234">
        <v>1231</v>
      </c>
      <c r="D1234" t="e">
        <f>IF(INDEX(People[First Name],$A1234)="","",
CONCATENATE("  - &amp;PersonID",TEXT($A1234,"0000"),
" {","PersonFirstName:  ",CHAR(34),INDEX(People[First Name],$A1234),CHAR(34),
", PersonMiddleName:  ",CHAR(34),INDEX(People[Middle Name],$A1234),CHAR(34),
", PersonLastName:  ",CHAR(34),INDEX(People[Last Name],$A1234),CHAR(34),"}"))</f>
        <v>#REF!</v>
      </c>
      <c r="E1234" t="e">
        <f>IF(INDEX(Organizations[Organization Type '[CV']],$A1234)="","",
CONCATENATE("  - &amp;OrganizationID",TEXT($A1234,"0000"),
" {","OrganizationTypeCV:  ",CHAR(34),INDEX(Organizations[Organization Type '[CV']],$A1234),CHAR(34),
", OrganizationCode:  ",CHAR(34),INDEX(Organizations[Organization Code],$A1234),CHAR(34),
", OrganizationName:  ",CHAR(34),INDEX(Organizations[Organization Name],$A1234),CHAR(34),
", OrganizationDescription:  ",CHAR(34),INDEX(Organizations[Organization Description],$A1234),CHAR(34),
", OrganizationLink:  ",CHAR(34),INDEX(Organizations[Organization Link],$A1234),CHAR(34),"}"))</f>
        <v>#REF!</v>
      </c>
      <c r="F1234" t="e">
        <f>IF(INDEX(People[First Name],$A1234)="","",
CONCATENATE("  - &amp;AffiliationID",TEXT($A1234,"0000"),
" {PersonID: *PersonID",TEXT($A1234,"0000"),
", OrganizationID: *OrganizationID",TEXT(MATCH(INDEX(People[Organization Name],$A1234),Organizations[Organization Name],0),"0000"),
", IsPrimaryOrganizationContact: , AffiliationStartDate: , AffiliationEndDate: , PrimaryPhone: ",
", PrimaryEmail: ",CHAR(34),INDEX(People[Primary Email],$A1234),CHAR(34),
", PrimaryAddress: ",CHAR(34),INDEX(People[Primary Address],$A1234),CHAR(34),
", PersonLink: }"))</f>
        <v>#REF!</v>
      </c>
      <c r="H1234" t="e">
        <f>IF(COUNTA(CitationInformation)=0,"",IF(INDEX(AuthorList[Author Name],$A1234)="","",
CONCATENATE("  - &amp;AuthorListID",TEXT($A1234,"0000"),
"  {CitationID: *CitationID0001",
", PersonID: *PersonID",TEXT(MATCH(INDEX(AuthorList[Author Name],$A1234),People[Full Name],0),"0000"),
", AuthorOrder: ",INDEX(AuthorList[Author Number],$A1234),"}")))</f>
        <v>#REF!</v>
      </c>
      <c r="K1234" t="e">
        <f>IF(INDEX(SamplingFeatures[Feature Code],$A1234)="","",
CONCATENATE("  - &amp;SamplingFeatureID",TEXT($A1234,"0000"),
" {","SamplingFeatureUUID:  ",CHAR(34),INDEX(SamplingFeatures[Sampling Feature UUID],$A1234),CHAR(34),
", SamplingFeatureTypeCV:  ",CHAR(34),INDEX(SamplingFeatures[Sampling Feature Type],$A1234),CHAR(34),
", SamplingFeatureCode:  ",CHAR(34),INDEX(SamplingFeatures[Feature Code],$A1234),CHAR(34),
", SamplingFeatureName:  ",CHAR(34),INDEX(SamplingFeatures[Feature Name],$A1234),CHAR(34),
", SamplingFeatureDescription:  ",CHAR(34),INDEX(SamplingFeatures[Feature Description],$A1234),CHAR(34),
", SamplingFeatureGeotypeCV:  ",CHAR(34),INDEX(SamplingFeatures[Feature Geo Type],$A1234),CHAR(34),
", FeatureGeometry:  ",CHAR(34),INDEX(SamplingFeatures[Feature Geometry],$A1234),CHAR(34),
", Elevation_m:  ",CHAR(34),INDEX(SamplingFeatures[Elevation_m],$A1234),CHAR(34),
", ElevationDatumCV:  ",CHAR(34),ElevationDatum,CHAR(34),"}"))</f>
        <v>#REF!</v>
      </c>
      <c r="L1234" t="e">
        <f>IF(INDEX(SamplingFeatures[Sampling Feature Type],$A1234)&lt;&gt;"Site","",
CONCATENATE("  - &amp;SiteID",TEXT(SUMPRODUCT(--($L$3:$L1233&lt;&gt;"")),"0000"),
" {","SamplingFeatureID:  *SamplingFeatureID",TEXT($A1234,"0000"),
", SiteTypeCV:  ",CHAR(34),INDEX(Sites[Site Type],$A1234),CHAR(34),
", Latitude:  ",INDEX(Sites[Latitude],$A1234),
", Longitude:  ",INDEX(Sites[Longitude],$A1234),
", SRSName:  ",CHAR(34),LatLonDatum,CHAR(34),"}"))</f>
        <v>#REF!</v>
      </c>
      <c r="M1234" t="e">
        <f>IF(INDEX(SamplingFeatures[Sampling Feature Type],$A1234)&lt;&gt;"Specimen","",
CONCATENATE("  - &amp;SpecimenID",TEXT(SUMPRODUCT(--($M$3:$M1233&lt;&gt;"")),"0000"),
" {","SamplingFeatureID:  *SamplingFeatureID",TEXT($A1234,"0000"),
", SpecimenTypeCV:  ",CHAR(34),INDEX(Specimens[Specimen Type],$A1234),CHAR(34),
", SpecimenMediumCV:  ",INDEX(Specimens[Specimen Medium],$A1234),
", IsFieldSpecimen:  ",CHAR(34),INDEX(Specimens[Is Field Specimen?],$A1234),CHAR(34),"}"))</f>
        <v>#REF!</v>
      </c>
      <c r="N1234" t="e">
        <f>IF(COUNTA(SpatialOffsets[])=0,"", IF(INDEX(SpatialOffsets[Spatial Offset Type],$A1234)="","",
CONCATENATE("  - &amp;SpatialOffsetID",TEXT($A1234,"0000"),
" {","SpatialOffsetTypeCV:  ",CHAR(34),INDEX(SpatialOffsets[Spatial Offset Type],$A1234),CHAR(34),
", Offset1Value:  ",INDEX(SpatialOffsets[Offset 1 Value],$A1234),
", Offset1UnitID:  ",CHAR(34),INDEX(SpatialOffsets[Offset 1 Unit],$A1234),CHAR(34),
", Offset2Value:  ",INDEX(SpatialOffsets[Offset 2 Value],$A1234),
", Offset2UnitID:  ",CHAR(34),INDEX(SpatialOffsets[Offset 2 Unit],$A1234),CHAR(34),
", Offset3Value:  ",INDEX(SpatialOffsets[Offset 3 Value],$A1234),
", Offset3UnitID:  ",CHAR(34),INDEX(SpatialOffsets[Offset 3 Unit],$A1234),CHAR(34),,"}")))</f>
        <v>#REF!</v>
      </c>
      <c r="O1234" t="e">
        <f>IF(COUNTA(RelatedFeatures[])=0,"", IF(INDEX(RelatedFeatures[First Sampling Feature Code],$A1234)="","",
CONCATENATE("  - &amp;RelationID",TEXT($A1234,"0000"),
" {","SamplingFeatureID:  *SamplingFeatureID",TEXT(MATCH(INDEX(RelatedFeatures[First Sampling Feature Code],$A1234),SamplingFeatures[Feature Code],0),"0000"),
", RelationshipTypeCV:  ",CHAR(34),INDEX(RelatedFeatures[Relationship Type],$A1234),CHAR(34),
", RelatedFeatureID: *SamplingFeatureID",TEXT(MATCH(INDEX(RelatedFeatures[Second Sampling Feature Code],$A1234),SamplingFeatures[Feature Code],0),"0000"),
", SpatialOffsetID:  ",IF(INDEX(RelatedFeatures[Offset Number],$A1234)="","",CONCATENATE("*SpatialOffsetID",TEXT(INDEX(RelatedFeatures[Offset Number],$A1234),"0000"))),"}")))</f>
        <v>#REF!</v>
      </c>
      <c r="P1234" t="e">
        <f>IF(INDEX(Methods[Method Type],$A1234)="","",
CONCATENATE("  - &amp;MethodID",TEXT($A1234,"0000"),
" {","MethodTypeCV:  ",CHAR(34),INDEX(Methods[Method Type],$A1234),CHAR(34),
", MethodCode:  ",CHAR(34),INDEX(Methods[Method Code],$A1234),CHAR(34),
", MethodName:  ",CHAR(34),INDEX(Methods[Method Name],$A1234),CHAR(34),
", MethodDescription:  ",CHAR(34),INDEX(Methods[Method Description],$A1234),CHAR(34),
", MethodLink:  ",CHAR(34),INDEX(Methods[Method Link],$A1234),CHAR(34),
", OrganizationID: *OrganizationID",TEXT(MATCH(INDEX(Methods[Organization Name],$A1234),Organizations[Organization Name],0),"0000"),"}"))</f>
        <v>#REF!</v>
      </c>
      <c r="Q1234" t="e">
        <f>IF(INDEX(Variables[Variable Type],$A1234)="","",
CONCATENATE("  - &amp;VariableID",TEXT($A1234,"0000"),
" {","VariableTypeCV:  ",CHAR(34),INDEX(Variables[Variable Type],$A1234),CHAR(34),
", VariableCode:  ",CHAR(34),INDEX(Variables[Variable Code],$A1234),CHAR(34),
", VariableNameCV:  ",CHAR(34),INDEX(Variables[Variable Name],$A1234),CHAR(34),
", VariableDefinition:  ",CHAR(34),INDEX(Variables[Variable Definition],$A1234),CHAR(34),
", SpecciationCV:  ",CHAR(34),INDEX(Variables[Speciation],$A1234),CHAR(34),
", NoDataValue:  ",CHAR(34),INDEX(Variables[No Data Value],$A1234),CHAR(34),"}"))</f>
        <v>#REF!</v>
      </c>
    </row>
    <row r="1235" spans="1:17" x14ac:dyDescent="0.25">
      <c r="A1235">
        <v>1232</v>
      </c>
      <c r="D1235" t="e">
        <f>IF(INDEX(People[First Name],$A1235)="","",
CONCATENATE("  - &amp;PersonID",TEXT($A1235,"0000"),
" {","PersonFirstName:  ",CHAR(34),INDEX(People[First Name],$A1235),CHAR(34),
", PersonMiddleName:  ",CHAR(34),INDEX(People[Middle Name],$A1235),CHAR(34),
", PersonLastName:  ",CHAR(34),INDEX(People[Last Name],$A1235),CHAR(34),"}"))</f>
        <v>#REF!</v>
      </c>
      <c r="E1235" t="e">
        <f>IF(INDEX(Organizations[Organization Type '[CV']],$A1235)="","",
CONCATENATE("  - &amp;OrganizationID",TEXT($A1235,"0000"),
" {","OrganizationTypeCV:  ",CHAR(34),INDEX(Organizations[Organization Type '[CV']],$A1235),CHAR(34),
", OrganizationCode:  ",CHAR(34),INDEX(Organizations[Organization Code],$A1235),CHAR(34),
", OrganizationName:  ",CHAR(34),INDEX(Organizations[Organization Name],$A1235),CHAR(34),
", OrganizationDescription:  ",CHAR(34),INDEX(Organizations[Organization Description],$A1235),CHAR(34),
", OrganizationLink:  ",CHAR(34),INDEX(Organizations[Organization Link],$A1235),CHAR(34),"}"))</f>
        <v>#REF!</v>
      </c>
      <c r="F1235" t="e">
        <f>IF(INDEX(People[First Name],$A1235)="","",
CONCATENATE("  - &amp;AffiliationID",TEXT($A1235,"0000"),
" {PersonID: *PersonID",TEXT($A1235,"0000"),
", OrganizationID: *OrganizationID",TEXT(MATCH(INDEX(People[Organization Name],$A1235),Organizations[Organization Name],0),"0000"),
", IsPrimaryOrganizationContact: , AffiliationStartDate: , AffiliationEndDate: , PrimaryPhone: ",
", PrimaryEmail: ",CHAR(34),INDEX(People[Primary Email],$A1235),CHAR(34),
", PrimaryAddress: ",CHAR(34),INDEX(People[Primary Address],$A1235),CHAR(34),
", PersonLink: }"))</f>
        <v>#REF!</v>
      </c>
      <c r="H1235" t="e">
        <f>IF(COUNTA(CitationInformation)=0,"",IF(INDEX(AuthorList[Author Name],$A1235)="","",
CONCATENATE("  - &amp;AuthorListID",TEXT($A1235,"0000"),
"  {CitationID: *CitationID0001",
", PersonID: *PersonID",TEXT(MATCH(INDEX(AuthorList[Author Name],$A1235),People[Full Name],0),"0000"),
", AuthorOrder: ",INDEX(AuthorList[Author Number],$A1235),"}")))</f>
        <v>#REF!</v>
      </c>
      <c r="K1235" t="e">
        <f>IF(INDEX(SamplingFeatures[Feature Code],$A1235)="","",
CONCATENATE("  - &amp;SamplingFeatureID",TEXT($A1235,"0000"),
" {","SamplingFeatureUUID:  ",CHAR(34),INDEX(SamplingFeatures[Sampling Feature UUID],$A1235),CHAR(34),
", SamplingFeatureTypeCV:  ",CHAR(34),INDEX(SamplingFeatures[Sampling Feature Type],$A1235),CHAR(34),
", SamplingFeatureCode:  ",CHAR(34),INDEX(SamplingFeatures[Feature Code],$A1235),CHAR(34),
", SamplingFeatureName:  ",CHAR(34),INDEX(SamplingFeatures[Feature Name],$A1235),CHAR(34),
", SamplingFeatureDescription:  ",CHAR(34),INDEX(SamplingFeatures[Feature Description],$A1235),CHAR(34),
", SamplingFeatureGeotypeCV:  ",CHAR(34),INDEX(SamplingFeatures[Feature Geo Type],$A1235),CHAR(34),
", FeatureGeometry:  ",CHAR(34),INDEX(SamplingFeatures[Feature Geometry],$A1235),CHAR(34),
", Elevation_m:  ",CHAR(34),INDEX(SamplingFeatures[Elevation_m],$A1235),CHAR(34),
", ElevationDatumCV:  ",CHAR(34),ElevationDatum,CHAR(34),"}"))</f>
        <v>#REF!</v>
      </c>
      <c r="L1235" t="e">
        <f>IF(INDEX(SamplingFeatures[Sampling Feature Type],$A1235)&lt;&gt;"Site","",
CONCATENATE("  - &amp;SiteID",TEXT(SUMPRODUCT(--($L$3:$L1234&lt;&gt;"")),"0000"),
" {","SamplingFeatureID:  *SamplingFeatureID",TEXT($A1235,"0000"),
", SiteTypeCV:  ",CHAR(34),INDEX(Sites[Site Type],$A1235),CHAR(34),
", Latitude:  ",INDEX(Sites[Latitude],$A1235),
", Longitude:  ",INDEX(Sites[Longitude],$A1235),
", SRSName:  ",CHAR(34),LatLonDatum,CHAR(34),"}"))</f>
        <v>#REF!</v>
      </c>
      <c r="M1235" t="e">
        <f>IF(INDEX(SamplingFeatures[Sampling Feature Type],$A1235)&lt;&gt;"Specimen","",
CONCATENATE("  - &amp;SpecimenID",TEXT(SUMPRODUCT(--($M$3:$M1234&lt;&gt;"")),"0000"),
" {","SamplingFeatureID:  *SamplingFeatureID",TEXT($A1235,"0000"),
", SpecimenTypeCV:  ",CHAR(34),INDEX(Specimens[Specimen Type],$A1235),CHAR(34),
", SpecimenMediumCV:  ",INDEX(Specimens[Specimen Medium],$A1235),
", IsFieldSpecimen:  ",CHAR(34),INDEX(Specimens[Is Field Specimen?],$A1235),CHAR(34),"}"))</f>
        <v>#REF!</v>
      </c>
      <c r="N1235" t="e">
        <f>IF(COUNTA(SpatialOffsets[])=0,"", IF(INDEX(SpatialOffsets[Spatial Offset Type],$A1235)="","",
CONCATENATE("  - &amp;SpatialOffsetID",TEXT($A1235,"0000"),
" {","SpatialOffsetTypeCV:  ",CHAR(34),INDEX(SpatialOffsets[Spatial Offset Type],$A1235),CHAR(34),
", Offset1Value:  ",INDEX(SpatialOffsets[Offset 1 Value],$A1235),
", Offset1UnitID:  ",CHAR(34),INDEX(SpatialOffsets[Offset 1 Unit],$A1235),CHAR(34),
", Offset2Value:  ",INDEX(SpatialOffsets[Offset 2 Value],$A1235),
", Offset2UnitID:  ",CHAR(34),INDEX(SpatialOffsets[Offset 2 Unit],$A1235),CHAR(34),
", Offset3Value:  ",INDEX(SpatialOffsets[Offset 3 Value],$A1235),
", Offset3UnitID:  ",CHAR(34),INDEX(SpatialOffsets[Offset 3 Unit],$A1235),CHAR(34),,"}")))</f>
        <v>#REF!</v>
      </c>
      <c r="O1235" t="e">
        <f>IF(COUNTA(RelatedFeatures[])=0,"", IF(INDEX(RelatedFeatures[First Sampling Feature Code],$A1235)="","",
CONCATENATE("  - &amp;RelationID",TEXT($A1235,"0000"),
" {","SamplingFeatureID:  *SamplingFeatureID",TEXT(MATCH(INDEX(RelatedFeatures[First Sampling Feature Code],$A1235),SamplingFeatures[Feature Code],0),"0000"),
", RelationshipTypeCV:  ",CHAR(34),INDEX(RelatedFeatures[Relationship Type],$A1235),CHAR(34),
", RelatedFeatureID: *SamplingFeatureID",TEXT(MATCH(INDEX(RelatedFeatures[Second Sampling Feature Code],$A1235),SamplingFeatures[Feature Code],0),"0000"),
", SpatialOffsetID:  ",IF(INDEX(RelatedFeatures[Offset Number],$A1235)="","",CONCATENATE("*SpatialOffsetID",TEXT(INDEX(RelatedFeatures[Offset Number],$A1235),"0000"))),"}")))</f>
        <v>#REF!</v>
      </c>
      <c r="P1235" t="e">
        <f>IF(INDEX(Methods[Method Type],$A1235)="","",
CONCATENATE("  - &amp;MethodID",TEXT($A1235,"0000"),
" {","MethodTypeCV:  ",CHAR(34),INDEX(Methods[Method Type],$A1235),CHAR(34),
", MethodCode:  ",CHAR(34),INDEX(Methods[Method Code],$A1235),CHAR(34),
", MethodName:  ",CHAR(34),INDEX(Methods[Method Name],$A1235),CHAR(34),
", MethodDescription:  ",CHAR(34),INDEX(Methods[Method Description],$A1235),CHAR(34),
", MethodLink:  ",CHAR(34),INDEX(Methods[Method Link],$A1235),CHAR(34),
", OrganizationID: *OrganizationID",TEXT(MATCH(INDEX(Methods[Organization Name],$A1235),Organizations[Organization Name],0),"0000"),"}"))</f>
        <v>#REF!</v>
      </c>
      <c r="Q1235" t="e">
        <f>IF(INDEX(Variables[Variable Type],$A1235)="","",
CONCATENATE("  - &amp;VariableID",TEXT($A1235,"0000"),
" {","VariableTypeCV:  ",CHAR(34),INDEX(Variables[Variable Type],$A1235),CHAR(34),
", VariableCode:  ",CHAR(34),INDEX(Variables[Variable Code],$A1235),CHAR(34),
", VariableNameCV:  ",CHAR(34),INDEX(Variables[Variable Name],$A1235),CHAR(34),
", VariableDefinition:  ",CHAR(34),INDEX(Variables[Variable Definition],$A1235),CHAR(34),
", SpecciationCV:  ",CHAR(34),INDEX(Variables[Speciation],$A1235),CHAR(34),
", NoDataValue:  ",CHAR(34),INDEX(Variables[No Data Value],$A1235),CHAR(34),"}"))</f>
        <v>#REF!</v>
      </c>
    </row>
    <row r="1236" spans="1:17" x14ac:dyDescent="0.25">
      <c r="A1236">
        <v>1233</v>
      </c>
      <c r="D1236" t="e">
        <f>IF(INDEX(People[First Name],$A1236)="","",
CONCATENATE("  - &amp;PersonID",TEXT($A1236,"0000"),
" {","PersonFirstName:  ",CHAR(34),INDEX(People[First Name],$A1236),CHAR(34),
", PersonMiddleName:  ",CHAR(34),INDEX(People[Middle Name],$A1236),CHAR(34),
", PersonLastName:  ",CHAR(34),INDEX(People[Last Name],$A1236),CHAR(34),"}"))</f>
        <v>#REF!</v>
      </c>
      <c r="E1236" t="e">
        <f>IF(INDEX(Organizations[Organization Type '[CV']],$A1236)="","",
CONCATENATE("  - &amp;OrganizationID",TEXT($A1236,"0000"),
" {","OrganizationTypeCV:  ",CHAR(34),INDEX(Organizations[Organization Type '[CV']],$A1236),CHAR(34),
", OrganizationCode:  ",CHAR(34),INDEX(Organizations[Organization Code],$A1236),CHAR(34),
", OrganizationName:  ",CHAR(34),INDEX(Organizations[Organization Name],$A1236),CHAR(34),
", OrganizationDescription:  ",CHAR(34),INDEX(Organizations[Organization Description],$A1236),CHAR(34),
", OrganizationLink:  ",CHAR(34),INDEX(Organizations[Organization Link],$A1236),CHAR(34),"}"))</f>
        <v>#REF!</v>
      </c>
      <c r="F1236" t="e">
        <f>IF(INDEX(People[First Name],$A1236)="","",
CONCATENATE("  - &amp;AffiliationID",TEXT($A1236,"0000"),
" {PersonID: *PersonID",TEXT($A1236,"0000"),
", OrganizationID: *OrganizationID",TEXT(MATCH(INDEX(People[Organization Name],$A1236),Organizations[Organization Name],0),"0000"),
", IsPrimaryOrganizationContact: , AffiliationStartDate: , AffiliationEndDate: , PrimaryPhone: ",
", PrimaryEmail: ",CHAR(34),INDEX(People[Primary Email],$A1236),CHAR(34),
", PrimaryAddress: ",CHAR(34),INDEX(People[Primary Address],$A1236),CHAR(34),
", PersonLink: }"))</f>
        <v>#REF!</v>
      </c>
      <c r="H1236" t="e">
        <f>IF(COUNTA(CitationInformation)=0,"",IF(INDEX(AuthorList[Author Name],$A1236)="","",
CONCATENATE("  - &amp;AuthorListID",TEXT($A1236,"0000"),
"  {CitationID: *CitationID0001",
", PersonID: *PersonID",TEXT(MATCH(INDEX(AuthorList[Author Name],$A1236),People[Full Name],0),"0000"),
", AuthorOrder: ",INDEX(AuthorList[Author Number],$A1236),"}")))</f>
        <v>#REF!</v>
      </c>
      <c r="K1236" t="e">
        <f>IF(INDEX(SamplingFeatures[Feature Code],$A1236)="","",
CONCATENATE("  - &amp;SamplingFeatureID",TEXT($A1236,"0000"),
" {","SamplingFeatureUUID:  ",CHAR(34),INDEX(SamplingFeatures[Sampling Feature UUID],$A1236),CHAR(34),
", SamplingFeatureTypeCV:  ",CHAR(34),INDEX(SamplingFeatures[Sampling Feature Type],$A1236),CHAR(34),
", SamplingFeatureCode:  ",CHAR(34),INDEX(SamplingFeatures[Feature Code],$A1236),CHAR(34),
", SamplingFeatureName:  ",CHAR(34),INDEX(SamplingFeatures[Feature Name],$A1236),CHAR(34),
", SamplingFeatureDescription:  ",CHAR(34),INDEX(SamplingFeatures[Feature Description],$A1236),CHAR(34),
", SamplingFeatureGeotypeCV:  ",CHAR(34),INDEX(SamplingFeatures[Feature Geo Type],$A1236),CHAR(34),
", FeatureGeometry:  ",CHAR(34),INDEX(SamplingFeatures[Feature Geometry],$A1236),CHAR(34),
", Elevation_m:  ",CHAR(34),INDEX(SamplingFeatures[Elevation_m],$A1236),CHAR(34),
", ElevationDatumCV:  ",CHAR(34),ElevationDatum,CHAR(34),"}"))</f>
        <v>#REF!</v>
      </c>
      <c r="L1236" t="e">
        <f>IF(INDEX(SamplingFeatures[Sampling Feature Type],$A1236)&lt;&gt;"Site","",
CONCATENATE("  - &amp;SiteID",TEXT(SUMPRODUCT(--($L$3:$L1235&lt;&gt;"")),"0000"),
" {","SamplingFeatureID:  *SamplingFeatureID",TEXT($A1236,"0000"),
", SiteTypeCV:  ",CHAR(34),INDEX(Sites[Site Type],$A1236),CHAR(34),
", Latitude:  ",INDEX(Sites[Latitude],$A1236),
", Longitude:  ",INDEX(Sites[Longitude],$A1236),
", SRSName:  ",CHAR(34),LatLonDatum,CHAR(34),"}"))</f>
        <v>#REF!</v>
      </c>
      <c r="M1236" t="e">
        <f>IF(INDEX(SamplingFeatures[Sampling Feature Type],$A1236)&lt;&gt;"Specimen","",
CONCATENATE("  - &amp;SpecimenID",TEXT(SUMPRODUCT(--($M$3:$M1235&lt;&gt;"")),"0000"),
" {","SamplingFeatureID:  *SamplingFeatureID",TEXT($A1236,"0000"),
", SpecimenTypeCV:  ",CHAR(34),INDEX(Specimens[Specimen Type],$A1236),CHAR(34),
", SpecimenMediumCV:  ",INDEX(Specimens[Specimen Medium],$A1236),
", IsFieldSpecimen:  ",CHAR(34),INDEX(Specimens[Is Field Specimen?],$A1236),CHAR(34),"}"))</f>
        <v>#REF!</v>
      </c>
      <c r="N1236" t="e">
        <f>IF(COUNTA(SpatialOffsets[])=0,"", IF(INDEX(SpatialOffsets[Spatial Offset Type],$A1236)="","",
CONCATENATE("  - &amp;SpatialOffsetID",TEXT($A1236,"0000"),
" {","SpatialOffsetTypeCV:  ",CHAR(34),INDEX(SpatialOffsets[Spatial Offset Type],$A1236),CHAR(34),
", Offset1Value:  ",INDEX(SpatialOffsets[Offset 1 Value],$A1236),
", Offset1UnitID:  ",CHAR(34),INDEX(SpatialOffsets[Offset 1 Unit],$A1236),CHAR(34),
", Offset2Value:  ",INDEX(SpatialOffsets[Offset 2 Value],$A1236),
", Offset2UnitID:  ",CHAR(34),INDEX(SpatialOffsets[Offset 2 Unit],$A1236),CHAR(34),
", Offset3Value:  ",INDEX(SpatialOffsets[Offset 3 Value],$A1236),
", Offset3UnitID:  ",CHAR(34),INDEX(SpatialOffsets[Offset 3 Unit],$A1236),CHAR(34),,"}")))</f>
        <v>#REF!</v>
      </c>
      <c r="O1236" t="e">
        <f>IF(COUNTA(RelatedFeatures[])=0,"", IF(INDEX(RelatedFeatures[First Sampling Feature Code],$A1236)="","",
CONCATENATE("  - &amp;RelationID",TEXT($A1236,"0000"),
" {","SamplingFeatureID:  *SamplingFeatureID",TEXT(MATCH(INDEX(RelatedFeatures[First Sampling Feature Code],$A1236),SamplingFeatures[Feature Code],0),"0000"),
", RelationshipTypeCV:  ",CHAR(34),INDEX(RelatedFeatures[Relationship Type],$A1236),CHAR(34),
", RelatedFeatureID: *SamplingFeatureID",TEXT(MATCH(INDEX(RelatedFeatures[Second Sampling Feature Code],$A1236),SamplingFeatures[Feature Code],0),"0000"),
", SpatialOffsetID:  ",IF(INDEX(RelatedFeatures[Offset Number],$A1236)="","",CONCATENATE("*SpatialOffsetID",TEXT(INDEX(RelatedFeatures[Offset Number],$A1236),"0000"))),"}")))</f>
        <v>#REF!</v>
      </c>
      <c r="P1236" t="e">
        <f>IF(INDEX(Methods[Method Type],$A1236)="","",
CONCATENATE("  - &amp;MethodID",TEXT($A1236,"0000"),
" {","MethodTypeCV:  ",CHAR(34),INDEX(Methods[Method Type],$A1236),CHAR(34),
", MethodCode:  ",CHAR(34),INDEX(Methods[Method Code],$A1236),CHAR(34),
", MethodName:  ",CHAR(34),INDEX(Methods[Method Name],$A1236),CHAR(34),
", MethodDescription:  ",CHAR(34),INDEX(Methods[Method Description],$A1236),CHAR(34),
", MethodLink:  ",CHAR(34),INDEX(Methods[Method Link],$A1236),CHAR(34),
", OrganizationID: *OrganizationID",TEXT(MATCH(INDEX(Methods[Organization Name],$A1236),Organizations[Organization Name],0),"0000"),"}"))</f>
        <v>#REF!</v>
      </c>
      <c r="Q1236" t="e">
        <f>IF(INDEX(Variables[Variable Type],$A1236)="","",
CONCATENATE("  - &amp;VariableID",TEXT($A1236,"0000"),
" {","VariableTypeCV:  ",CHAR(34),INDEX(Variables[Variable Type],$A1236),CHAR(34),
", VariableCode:  ",CHAR(34),INDEX(Variables[Variable Code],$A1236),CHAR(34),
", VariableNameCV:  ",CHAR(34),INDEX(Variables[Variable Name],$A1236),CHAR(34),
", VariableDefinition:  ",CHAR(34),INDEX(Variables[Variable Definition],$A1236),CHAR(34),
", SpecciationCV:  ",CHAR(34),INDEX(Variables[Speciation],$A1236),CHAR(34),
", NoDataValue:  ",CHAR(34),INDEX(Variables[No Data Value],$A1236),CHAR(34),"}"))</f>
        <v>#REF!</v>
      </c>
    </row>
    <row r="1237" spans="1:17" x14ac:dyDescent="0.25">
      <c r="A1237">
        <v>1234</v>
      </c>
      <c r="D1237" t="e">
        <f>IF(INDEX(People[First Name],$A1237)="","",
CONCATENATE("  - &amp;PersonID",TEXT($A1237,"0000"),
" {","PersonFirstName:  ",CHAR(34),INDEX(People[First Name],$A1237),CHAR(34),
", PersonMiddleName:  ",CHAR(34),INDEX(People[Middle Name],$A1237),CHAR(34),
", PersonLastName:  ",CHAR(34),INDEX(People[Last Name],$A1237),CHAR(34),"}"))</f>
        <v>#REF!</v>
      </c>
      <c r="E1237" t="e">
        <f>IF(INDEX(Organizations[Organization Type '[CV']],$A1237)="","",
CONCATENATE("  - &amp;OrganizationID",TEXT($A1237,"0000"),
" {","OrganizationTypeCV:  ",CHAR(34),INDEX(Organizations[Organization Type '[CV']],$A1237),CHAR(34),
", OrganizationCode:  ",CHAR(34),INDEX(Organizations[Organization Code],$A1237),CHAR(34),
", OrganizationName:  ",CHAR(34),INDEX(Organizations[Organization Name],$A1237),CHAR(34),
", OrganizationDescription:  ",CHAR(34),INDEX(Organizations[Organization Description],$A1237),CHAR(34),
", OrganizationLink:  ",CHAR(34),INDEX(Organizations[Organization Link],$A1237),CHAR(34),"}"))</f>
        <v>#REF!</v>
      </c>
      <c r="F1237" t="e">
        <f>IF(INDEX(People[First Name],$A1237)="","",
CONCATENATE("  - &amp;AffiliationID",TEXT($A1237,"0000"),
" {PersonID: *PersonID",TEXT($A1237,"0000"),
", OrganizationID: *OrganizationID",TEXT(MATCH(INDEX(People[Organization Name],$A1237),Organizations[Organization Name],0),"0000"),
", IsPrimaryOrganizationContact: , AffiliationStartDate: , AffiliationEndDate: , PrimaryPhone: ",
", PrimaryEmail: ",CHAR(34),INDEX(People[Primary Email],$A1237),CHAR(34),
", PrimaryAddress: ",CHAR(34),INDEX(People[Primary Address],$A1237),CHAR(34),
", PersonLink: }"))</f>
        <v>#REF!</v>
      </c>
      <c r="H1237" t="e">
        <f>IF(COUNTA(CitationInformation)=0,"",IF(INDEX(AuthorList[Author Name],$A1237)="","",
CONCATENATE("  - &amp;AuthorListID",TEXT($A1237,"0000"),
"  {CitationID: *CitationID0001",
", PersonID: *PersonID",TEXT(MATCH(INDEX(AuthorList[Author Name],$A1237),People[Full Name],0),"0000"),
", AuthorOrder: ",INDEX(AuthorList[Author Number],$A1237),"}")))</f>
        <v>#REF!</v>
      </c>
      <c r="K1237" t="e">
        <f>IF(INDEX(SamplingFeatures[Feature Code],$A1237)="","",
CONCATENATE("  - &amp;SamplingFeatureID",TEXT($A1237,"0000"),
" {","SamplingFeatureUUID:  ",CHAR(34),INDEX(SamplingFeatures[Sampling Feature UUID],$A1237),CHAR(34),
", SamplingFeatureTypeCV:  ",CHAR(34),INDEX(SamplingFeatures[Sampling Feature Type],$A1237),CHAR(34),
", SamplingFeatureCode:  ",CHAR(34),INDEX(SamplingFeatures[Feature Code],$A1237),CHAR(34),
", SamplingFeatureName:  ",CHAR(34),INDEX(SamplingFeatures[Feature Name],$A1237),CHAR(34),
", SamplingFeatureDescription:  ",CHAR(34),INDEX(SamplingFeatures[Feature Description],$A1237),CHAR(34),
", SamplingFeatureGeotypeCV:  ",CHAR(34),INDEX(SamplingFeatures[Feature Geo Type],$A1237),CHAR(34),
", FeatureGeometry:  ",CHAR(34),INDEX(SamplingFeatures[Feature Geometry],$A1237),CHAR(34),
", Elevation_m:  ",CHAR(34),INDEX(SamplingFeatures[Elevation_m],$A1237),CHAR(34),
", ElevationDatumCV:  ",CHAR(34),ElevationDatum,CHAR(34),"}"))</f>
        <v>#REF!</v>
      </c>
      <c r="L1237" t="e">
        <f>IF(INDEX(SamplingFeatures[Sampling Feature Type],$A1237)&lt;&gt;"Site","",
CONCATENATE("  - &amp;SiteID",TEXT(SUMPRODUCT(--($L$3:$L1236&lt;&gt;"")),"0000"),
" {","SamplingFeatureID:  *SamplingFeatureID",TEXT($A1237,"0000"),
", SiteTypeCV:  ",CHAR(34),INDEX(Sites[Site Type],$A1237),CHAR(34),
", Latitude:  ",INDEX(Sites[Latitude],$A1237),
", Longitude:  ",INDEX(Sites[Longitude],$A1237),
", SRSName:  ",CHAR(34),LatLonDatum,CHAR(34),"}"))</f>
        <v>#REF!</v>
      </c>
      <c r="M1237" t="e">
        <f>IF(INDEX(SamplingFeatures[Sampling Feature Type],$A1237)&lt;&gt;"Specimen","",
CONCATENATE("  - &amp;SpecimenID",TEXT(SUMPRODUCT(--($M$3:$M1236&lt;&gt;"")),"0000"),
" {","SamplingFeatureID:  *SamplingFeatureID",TEXT($A1237,"0000"),
", SpecimenTypeCV:  ",CHAR(34),INDEX(Specimens[Specimen Type],$A1237),CHAR(34),
", SpecimenMediumCV:  ",INDEX(Specimens[Specimen Medium],$A1237),
", IsFieldSpecimen:  ",CHAR(34),INDEX(Specimens[Is Field Specimen?],$A1237),CHAR(34),"}"))</f>
        <v>#REF!</v>
      </c>
      <c r="N1237" t="e">
        <f>IF(COUNTA(SpatialOffsets[])=0,"", IF(INDEX(SpatialOffsets[Spatial Offset Type],$A1237)="","",
CONCATENATE("  - &amp;SpatialOffsetID",TEXT($A1237,"0000"),
" {","SpatialOffsetTypeCV:  ",CHAR(34),INDEX(SpatialOffsets[Spatial Offset Type],$A1237),CHAR(34),
", Offset1Value:  ",INDEX(SpatialOffsets[Offset 1 Value],$A1237),
", Offset1UnitID:  ",CHAR(34),INDEX(SpatialOffsets[Offset 1 Unit],$A1237),CHAR(34),
", Offset2Value:  ",INDEX(SpatialOffsets[Offset 2 Value],$A1237),
", Offset2UnitID:  ",CHAR(34),INDEX(SpatialOffsets[Offset 2 Unit],$A1237),CHAR(34),
", Offset3Value:  ",INDEX(SpatialOffsets[Offset 3 Value],$A1237),
", Offset3UnitID:  ",CHAR(34),INDEX(SpatialOffsets[Offset 3 Unit],$A1237),CHAR(34),,"}")))</f>
        <v>#REF!</v>
      </c>
      <c r="O1237" t="e">
        <f>IF(COUNTA(RelatedFeatures[])=0,"", IF(INDEX(RelatedFeatures[First Sampling Feature Code],$A1237)="","",
CONCATENATE("  - &amp;RelationID",TEXT($A1237,"0000"),
" {","SamplingFeatureID:  *SamplingFeatureID",TEXT(MATCH(INDEX(RelatedFeatures[First Sampling Feature Code],$A1237),SamplingFeatures[Feature Code],0),"0000"),
", RelationshipTypeCV:  ",CHAR(34),INDEX(RelatedFeatures[Relationship Type],$A1237),CHAR(34),
", RelatedFeatureID: *SamplingFeatureID",TEXT(MATCH(INDEX(RelatedFeatures[Second Sampling Feature Code],$A1237),SamplingFeatures[Feature Code],0),"0000"),
", SpatialOffsetID:  ",IF(INDEX(RelatedFeatures[Offset Number],$A1237)="","",CONCATENATE("*SpatialOffsetID",TEXT(INDEX(RelatedFeatures[Offset Number],$A1237),"0000"))),"}")))</f>
        <v>#REF!</v>
      </c>
      <c r="P1237" t="e">
        <f>IF(INDEX(Methods[Method Type],$A1237)="","",
CONCATENATE("  - &amp;MethodID",TEXT($A1237,"0000"),
" {","MethodTypeCV:  ",CHAR(34),INDEX(Methods[Method Type],$A1237),CHAR(34),
", MethodCode:  ",CHAR(34),INDEX(Methods[Method Code],$A1237),CHAR(34),
", MethodName:  ",CHAR(34),INDEX(Methods[Method Name],$A1237),CHAR(34),
", MethodDescription:  ",CHAR(34),INDEX(Methods[Method Description],$A1237),CHAR(34),
", MethodLink:  ",CHAR(34),INDEX(Methods[Method Link],$A1237),CHAR(34),
", OrganizationID: *OrganizationID",TEXT(MATCH(INDEX(Methods[Organization Name],$A1237),Organizations[Organization Name],0),"0000"),"}"))</f>
        <v>#REF!</v>
      </c>
      <c r="Q1237" t="e">
        <f>IF(INDEX(Variables[Variable Type],$A1237)="","",
CONCATENATE("  - &amp;VariableID",TEXT($A1237,"0000"),
" {","VariableTypeCV:  ",CHAR(34),INDEX(Variables[Variable Type],$A1237),CHAR(34),
", VariableCode:  ",CHAR(34),INDEX(Variables[Variable Code],$A1237),CHAR(34),
", VariableNameCV:  ",CHAR(34),INDEX(Variables[Variable Name],$A1237),CHAR(34),
", VariableDefinition:  ",CHAR(34),INDEX(Variables[Variable Definition],$A1237),CHAR(34),
", SpecciationCV:  ",CHAR(34),INDEX(Variables[Speciation],$A1237),CHAR(34),
", NoDataValue:  ",CHAR(34),INDEX(Variables[No Data Value],$A1237),CHAR(34),"}"))</f>
        <v>#REF!</v>
      </c>
    </row>
    <row r="1238" spans="1:17" x14ac:dyDescent="0.25">
      <c r="A1238">
        <v>1235</v>
      </c>
      <c r="D1238" t="e">
        <f>IF(INDEX(People[First Name],$A1238)="","",
CONCATENATE("  - &amp;PersonID",TEXT($A1238,"0000"),
" {","PersonFirstName:  ",CHAR(34),INDEX(People[First Name],$A1238),CHAR(34),
", PersonMiddleName:  ",CHAR(34),INDEX(People[Middle Name],$A1238),CHAR(34),
", PersonLastName:  ",CHAR(34),INDEX(People[Last Name],$A1238),CHAR(34),"}"))</f>
        <v>#REF!</v>
      </c>
      <c r="E1238" t="e">
        <f>IF(INDEX(Organizations[Organization Type '[CV']],$A1238)="","",
CONCATENATE("  - &amp;OrganizationID",TEXT($A1238,"0000"),
" {","OrganizationTypeCV:  ",CHAR(34),INDEX(Organizations[Organization Type '[CV']],$A1238),CHAR(34),
", OrganizationCode:  ",CHAR(34),INDEX(Organizations[Organization Code],$A1238),CHAR(34),
", OrganizationName:  ",CHAR(34),INDEX(Organizations[Organization Name],$A1238),CHAR(34),
", OrganizationDescription:  ",CHAR(34),INDEX(Organizations[Organization Description],$A1238),CHAR(34),
", OrganizationLink:  ",CHAR(34),INDEX(Organizations[Organization Link],$A1238),CHAR(34),"}"))</f>
        <v>#REF!</v>
      </c>
      <c r="F1238" t="e">
        <f>IF(INDEX(People[First Name],$A1238)="","",
CONCATENATE("  - &amp;AffiliationID",TEXT($A1238,"0000"),
" {PersonID: *PersonID",TEXT($A1238,"0000"),
", OrganizationID: *OrganizationID",TEXT(MATCH(INDEX(People[Organization Name],$A1238),Organizations[Organization Name],0),"0000"),
", IsPrimaryOrganizationContact: , AffiliationStartDate: , AffiliationEndDate: , PrimaryPhone: ",
", PrimaryEmail: ",CHAR(34),INDEX(People[Primary Email],$A1238),CHAR(34),
", PrimaryAddress: ",CHAR(34),INDEX(People[Primary Address],$A1238),CHAR(34),
", PersonLink: }"))</f>
        <v>#REF!</v>
      </c>
      <c r="H1238" t="e">
        <f>IF(COUNTA(CitationInformation)=0,"",IF(INDEX(AuthorList[Author Name],$A1238)="","",
CONCATENATE("  - &amp;AuthorListID",TEXT($A1238,"0000"),
"  {CitationID: *CitationID0001",
", PersonID: *PersonID",TEXT(MATCH(INDEX(AuthorList[Author Name],$A1238),People[Full Name],0),"0000"),
", AuthorOrder: ",INDEX(AuthorList[Author Number],$A1238),"}")))</f>
        <v>#REF!</v>
      </c>
      <c r="K1238" t="e">
        <f>IF(INDEX(SamplingFeatures[Feature Code],$A1238)="","",
CONCATENATE("  - &amp;SamplingFeatureID",TEXT($A1238,"0000"),
" {","SamplingFeatureUUID:  ",CHAR(34),INDEX(SamplingFeatures[Sampling Feature UUID],$A1238),CHAR(34),
", SamplingFeatureTypeCV:  ",CHAR(34),INDEX(SamplingFeatures[Sampling Feature Type],$A1238),CHAR(34),
", SamplingFeatureCode:  ",CHAR(34),INDEX(SamplingFeatures[Feature Code],$A1238),CHAR(34),
", SamplingFeatureName:  ",CHAR(34),INDEX(SamplingFeatures[Feature Name],$A1238),CHAR(34),
", SamplingFeatureDescription:  ",CHAR(34),INDEX(SamplingFeatures[Feature Description],$A1238),CHAR(34),
", SamplingFeatureGeotypeCV:  ",CHAR(34),INDEX(SamplingFeatures[Feature Geo Type],$A1238),CHAR(34),
", FeatureGeometry:  ",CHAR(34),INDEX(SamplingFeatures[Feature Geometry],$A1238),CHAR(34),
", Elevation_m:  ",CHAR(34),INDEX(SamplingFeatures[Elevation_m],$A1238),CHAR(34),
", ElevationDatumCV:  ",CHAR(34),ElevationDatum,CHAR(34),"}"))</f>
        <v>#REF!</v>
      </c>
      <c r="L1238" t="e">
        <f>IF(INDEX(SamplingFeatures[Sampling Feature Type],$A1238)&lt;&gt;"Site","",
CONCATENATE("  - &amp;SiteID",TEXT(SUMPRODUCT(--($L$3:$L1237&lt;&gt;"")),"0000"),
" {","SamplingFeatureID:  *SamplingFeatureID",TEXT($A1238,"0000"),
", SiteTypeCV:  ",CHAR(34),INDEX(Sites[Site Type],$A1238),CHAR(34),
", Latitude:  ",INDEX(Sites[Latitude],$A1238),
", Longitude:  ",INDEX(Sites[Longitude],$A1238),
", SRSName:  ",CHAR(34),LatLonDatum,CHAR(34),"}"))</f>
        <v>#REF!</v>
      </c>
      <c r="M1238" t="e">
        <f>IF(INDEX(SamplingFeatures[Sampling Feature Type],$A1238)&lt;&gt;"Specimen","",
CONCATENATE("  - &amp;SpecimenID",TEXT(SUMPRODUCT(--($M$3:$M1237&lt;&gt;"")),"0000"),
" {","SamplingFeatureID:  *SamplingFeatureID",TEXT($A1238,"0000"),
", SpecimenTypeCV:  ",CHAR(34),INDEX(Specimens[Specimen Type],$A1238),CHAR(34),
", SpecimenMediumCV:  ",INDEX(Specimens[Specimen Medium],$A1238),
", IsFieldSpecimen:  ",CHAR(34),INDEX(Specimens[Is Field Specimen?],$A1238),CHAR(34),"}"))</f>
        <v>#REF!</v>
      </c>
      <c r="N1238" t="e">
        <f>IF(COUNTA(SpatialOffsets[])=0,"", IF(INDEX(SpatialOffsets[Spatial Offset Type],$A1238)="","",
CONCATENATE("  - &amp;SpatialOffsetID",TEXT($A1238,"0000"),
" {","SpatialOffsetTypeCV:  ",CHAR(34),INDEX(SpatialOffsets[Spatial Offset Type],$A1238),CHAR(34),
", Offset1Value:  ",INDEX(SpatialOffsets[Offset 1 Value],$A1238),
", Offset1UnitID:  ",CHAR(34),INDEX(SpatialOffsets[Offset 1 Unit],$A1238),CHAR(34),
", Offset2Value:  ",INDEX(SpatialOffsets[Offset 2 Value],$A1238),
", Offset2UnitID:  ",CHAR(34),INDEX(SpatialOffsets[Offset 2 Unit],$A1238),CHAR(34),
", Offset3Value:  ",INDEX(SpatialOffsets[Offset 3 Value],$A1238),
", Offset3UnitID:  ",CHAR(34),INDEX(SpatialOffsets[Offset 3 Unit],$A1238),CHAR(34),,"}")))</f>
        <v>#REF!</v>
      </c>
      <c r="O1238" t="e">
        <f>IF(COUNTA(RelatedFeatures[])=0,"", IF(INDEX(RelatedFeatures[First Sampling Feature Code],$A1238)="","",
CONCATENATE("  - &amp;RelationID",TEXT($A1238,"0000"),
" {","SamplingFeatureID:  *SamplingFeatureID",TEXT(MATCH(INDEX(RelatedFeatures[First Sampling Feature Code],$A1238),SamplingFeatures[Feature Code],0),"0000"),
", RelationshipTypeCV:  ",CHAR(34),INDEX(RelatedFeatures[Relationship Type],$A1238),CHAR(34),
", RelatedFeatureID: *SamplingFeatureID",TEXT(MATCH(INDEX(RelatedFeatures[Second Sampling Feature Code],$A1238),SamplingFeatures[Feature Code],0),"0000"),
", SpatialOffsetID:  ",IF(INDEX(RelatedFeatures[Offset Number],$A1238)="","",CONCATENATE("*SpatialOffsetID",TEXT(INDEX(RelatedFeatures[Offset Number],$A1238),"0000"))),"}")))</f>
        <v>#REF!</v>
      </c>
      <c r="P1238" t="e">
        <f>IF(INDEX(Methods[Method Type],$A1238)="","",
CONCATENATE("  - &amp;MethodID",TEXT($A1238,"0000"),
" {","MethodTypeCV:  ",CHAR(34),INDEX(Methods[Method Type],$A1238),CHAR(34),
", MethodCode:  ",CHAR(34),INDEX(Methods[Method Code],$A1238),CHAR(34),
", MethodName:  ",CHAR(34),INDEX(Methods[Method Name],$A1238),CHAR(34),
", MethodDescription:  ",CHAR(34),INDEX(Methods[Method Description],$A1238),CHAR(34),
", MethodLink:  ",CHAR(34),INDEX(Methods[Method Link],$A1238),CHAR(34),
", OrganizationID: *OrganizationID",TEXT(MATCH(INDEX(Methods[Organization Name],$A1238),Organizations[Organization Name],0),"0000"),"}"))</f>
        <v>#REF!</v>
      </c>
      <c r="Q1238" t="e">
        <f>IF(INDEX(Variables[Variable Type],$A1238)="","",
CONCATENATE("  - &amp;VariableID",TEXT($A1238,"0000"),
" {","VariableTypeCV:  ",CHAR(34),INDEX(Variables[Variable Type],$A1238),CHAR(34),
", VariableCode:  ",CHAR(34),INDEX(Variables[Variable Code],$A1238),CHAR(34),
", VariableNameCV:  ",CHAR(34),INDEX(Variables[Variable Name],$A1238),CHAR(34),
", VariableDefinition:  ",CHAR(34),INDEX(Variables[Variable Definition],$A1238),CHAR(34),
", SpecciationCV:  ",CHAR(34),INDEX(Variables[Speciation],$A1238),CHAR(34),
", NoDataValue:  ",CHAR(34),INDEX(Variables[No Data Value],$A1238),CHAR(34),"}"))</f>
        <v>#REF!</v>
      </c>
    </row>
    <row r="1239" spans="1:17" x14ac:dyDescent="0.25">
      <c r="A1239">
        <v>1236</v>
      </c>
      <c r="D1239" t="e">
        <f>IF(INDEX(People[First Name],$A1239)="","",
CONCATENATE("  - &amp;PersonID",TEXT($A1239,"0000"),
" {","PersonFirstName:  ",CHAR(34),INDEX(People[First Name],$A1239),CHAR(34),
", PersonMiddleName:  ",CHAR(34),INDEX(People[Middle Name],$A1239),CHAR(34),
", PersonLastName:  ",CHAR(34),INDEX(People[Last Name],$A1239),CHAR(34),"}"))</f>
        <v>#REF!</v>
      </c>
      <c r="E1239" t="e">
        <f>IF(INDEX(Organizations[Organization Type '[CV']],$A1239)="","",
CONCATENATE("  - &amp;OrganizationID",TEXT($A1239,"0000"),
" {","OrganizationTypeCV:  ",CHAR(34),INDEX(Organizations[Organization Type '[CV']],$A1239),CHAR(34),
", OrganizationCode:  ",CHAR(34),INDEX(Organizations[Organization Code],$A1239),CHAR(34),
", OrganizationName:  ",CHAR(34),INDEX(Organizations[Organization Name],$A1239),CHAR(34),
", OrganizationDescription:  ",CHAR(34),INDEX(Organizations[Organization Description],$A1239),CHAR(34),
", OrganizationLink:  ",CHAR(34),INDEX(Organizations[Organization Link],$A1239),CHAR(34),"}"))</f>
        <v>#REF!</v>
      </c>
      <c r="F1239" t="e">
        <f>IF(INDEX(People[First Name],$A1239)="","",
CONCATENATE("  - &amp;AffiliationID",TEXT($A1239,"0000"),
" {PersonID: *PersonID",TEXT($A1239,"0000"),
", OrganizationID: *OrganizationID",TEXT(MATCH(INDEX(People[Organization Name],$A1239),Organizations[Organization Name],0),"0000"),
", IsPrimaryOrganizationContact: , AffiliationStartDate: , AffiliationEndDate: , PrimaryPhone: ",
", PrimaryEmail: ",CHAR(34),INDEX(People[Primary Email],$A1239),CHAR(34),
", PrimaryAddress: ",CHAR(34),INDEX(People[Primary Address],$A1239),CHAR(34),
", PersonLink: }"))</f>
        <v>#REF!</v>
      </c>
      <c r="H1239" t="e">
        <f>IF(COUNTA(CitationInformation)=0,"",IF(INDEX(AuthorList[Author Name],$A1239)="","",
CONCATENATE("  - &amp;AuthorListID",TEXT($A1239,"0000"),
"  {CitationID: *CitationID0001",
", PersonID: *PersonID",TEXT(MATCH(INDEX(AuthorList[Author Name],$A1239),People[Full Name],0),"0000"),
", AuthorOrder: ",INDEX(AuthorList[Author Number],$A1239),"}")))</f>
        <v>#REF!</v>
      </c>
      <c r="K1239" t="e">
        <f>IF(INDEX(SamplingFeatures[Feature Code],$A1239)="","",
CONCATENATE("  - &amp;SamplingFeatureID",TEXT($A1239,"0000"),
" {","SamplingFeatureUUID:  ",CHAR(34),INDEX(SamplingFeatures[Sampling Feature UUID],$A1239),CHAR(34),
", SamplingFeatureTypeCV:  ",CHAR(34),INDEX(SamplingFeatures[Sampling Feature Type],$A1239),CHAR(34),
", SamplingFeatureCode:  ",CHAR(34),INDEX(SamplingFeatures[Feature Code],$A1239),CHAR(34),
", SamplingFeatureName:  ",CHAR(34),INDEX(SamplingFeatures[Feature Name],$A1239),CHAR(34),
", SamplingFeatureDescription:  ",CHAR(34),INDEX(SamplingFeatures[Feature Description],$A1239),CHAR(34),
", SamplingFeatureGeotypeCV:  ",CHAR(34),INDEX(SamplingFeatures[Feature Geo Type],$A1239),CHAR(34),
", FeatureGeometry:  ",CHAR(34),INDEX(SamplingFeatures[Feature Geometry],$A1239),CHAR(34),
", Elevation_m:  ",CHAR(34),INDEX(SamplingFeatures[Elevation_m],$A1239),CHAR(34),
", ElevationDatumCV:  ",CHAR(34),ElevationDatum,CHAR(34),"}"))</f>
        <v>#REF!</v>
      </c>
      <c r="L1239" t="e">
        <f>IF(INDEX(SamplingFeatures[Sampling Feature Type],$A1239)&lt;&gt;"Site","",
CONCATENATE("  - &amp;SiteID",TEXT(SUMPRODUCT(--($L$3:$L1238&lt;&gt;"")),"0000"),
" {","SamplingFeatureID:  *SamplingFeatureID",TEXT($A1239,"0000"),
", SiteTypeCV:  ",CHAR(34),INDEX(Sites[Site Type],$A1239),CHAR(34),
", Latitude:  ",INDEX(Sites[Latitude],$A1239),
", Longitude:  ",INDEX(Sites[Longitude],$A1239),
", SRSName:  ",CHAR(34),LatLonDatum,CHAR(34),"}"))</f>
        <v>#REF!</v>
      </c>
      <c r="M1239" t="e">
        <f>IF(INDEX(SamplingFeatures[Sampling Feature Type],$A1239)&lt;&gt;"Specimen","",
CONCATENATE("  - &amp;SpecimenID",TEXT(SUMPRODUCT(--($M$3:$M1238&lt;&gt;"")),"0000"),
" {","SamplingFeatureID:  *SamplingFeatureID",TEXT($A1239,"0000"),
", SpecimenTypeCV:  ",CHAR(34),INDEX(Specimens[Specimen Type],$A1239),CHAR(34),
", SpecimenMediumCV:  ",INDEX(Specimens[Specimen Medium],$A1239),
", IsFieldSpecimen:  ",CHAR(34),INDEX(Specimens[Is Field Specimen?],$A1239),CHAR(34),"}"))</f>
        <v>#REF!</v>
      </c>
      <c r="N1239" t="e">
        <f>IF(COUNTA(SpatialOffsets[])=0,"", IF(INDEX(SpatialOffsets[Spatial Offset Type],$A1239)="","",
CONCATENATE("  - &amp;SpatialOffsetID",TEXT($A1239,"0000"),
" {","SpatialOffsetTypeCV:  ",CHAR(34),INDEX(SpatialOffsets[Spatial Offset Type],$A1239),CHAR(34),
", Offset1Value:  ",INDEX(SpatialOffsets[Offset 1 Value],$A1239),
", Offset1UnitID:  ",CHAR(34),INDEX(SpatialOffsets[Offset 1 Unit],$A1239),CHAR(34),
", Offset2Value:  ",INDEX(SpatialOffsets[Offset 2 Value],$A1239),
", Offset2UnitID:  ",CHAR(34),INDEX(SpatialOffsets[Offset 2 Unit],$A1239),CHAR(34),
", Offset3Value:  ",INDEX(SpatialOffsets[Offset 3 Value],$A1239),
", Offset3UnitID:  ",CHAR(34),INDEX(SpatialOffsets[Offset 3 Unit],$A1239),CHAR(34),,"}")))</f>
        <v>#REF!</v>
      </c>
      <c r="O1239" t="e">
        <f>IF(COUNTA(RelatedFeatures[])=0,"", IF(INDEX(RelatedFeatures[First Sampling Feature Code],$A1239)="","",
CONCATENATE("  - &amp;RelationID",TEXT($A1239,"0000"),
" {","SamplingFeatureID:  *SamplingFeatureID",TEXT(MATCH(INDEX(RelatedFeatures[First Sampling Feature Code],$A1239),SamplingFeatures[Feature Code],0),"0000"),
", RelationshipTypeCV:  ",CHAR(34),INDEX(RelatedFeatures[Relationship Type],$A1239),CHAR(34),
", RelatedFeatureID: *SamplingFeatureID",TEXT(MATCH(INDEX(RelatedFeatures[Second Sampling Feature Code],$A1239),SamplingFeatures[Feature Code],0),"0000"),
", SpatialOffsetID:  ",IF(INDEX(RelatedFeatures[Offset Number],$A1239)="","",CONCATENATE("*SpatialOffsetID",TEXT(INDEX(RelatedFeatures[Offset Number],$A1239),"0000"))),"}")))</f>
        <v>#REF!</v>
      </c>
      <c r="P1239" t="e">
        <f>IF(INDEX(Methods[Method Type],$A1239)="","",
CONCATENATE("  - &amp;MethodID",TEXT($A1239,"0000"),
" {","MethodTypeCV:  ",CHAR(34),INDEX(Methods[Method Type],$A1239),CHAR(34),
", MethodCode:  ",CHAR(34),INDEX(Methods[Method Code],$A1239),CHAR(34),
", MethodName:  ",CHAR(34),INDEX(Methods[Method Name],$A1239),CHAR(34),
", MethodDescription:  ",CHAR(34),INDEX(Methods[Method Description],$A1239),CHAR(34),
", MethodLink:  ",CHAR(34),INDEX(Methods[Method Link],$A1239),CHAR(34),
", OrganizationID: *OrganizationID",TEXT(MATCH(INDEX(Methods[Organization Name],$A1239),Organizations[Organization Name],0),"0000"),"}"))</f>
        <v>#REF!</v>
      </c>
      <c r="Q1239" t="e">
        <f>IF(INDEX(Variables[Variable Type],$A1239)="","",
CONCATENATE("  - &amp;VariableID",TEXT($A1239,"0000"),
" {","VariableTypeCV:  ",CHAR(34),INDEX(Variables[Variable Type],$A1239),CHAR(34),
", VariableCode:  ",CHAR(34),INDEX(Variables[Variable Code],$A1239),CHAR(34),
", VariableNameCV:  ",CHAR(34),INDEX(Variables[Variable Name],$A1239),CHAR(34),
", VariableDefinition:  ",CHAR(34),INDEX(Variables[Variable Definition],$A1239),CHAR(34),
", SpecciationCV:  ",CHAR(34),INDEX(Variables[Speciation],$A1239),CHAR(34),
", NoDataValue:  ",CHAR(34),INDEX(Variables[No Data Value],$A1239),CHAR(34),"}"))</f>
        <v>#REF!</v>
      </c>
    </row>
    <row r="1240" spans="1:17" x14ac:dyDescent="0.25">
      <c r="A1240">
        <v>1237</v>
      </c>
      <c r="D1240" t="e">
        <f>IF(INDEX(People[First Name],$A1240)="","",
CONCATENATE("  - &amp;PersonID",TEXT($A1240,"0000"),
" {","PersonFirstName:  ",CHAR(34),INDEX(People[First Name],$A1240),CHAR(34),
", PersonMiddleName:  ",CHAR(34),INDEX(People[Middle Name],$A1240),CHAR(34),
", PersonLastName:  ",CHAR(34),INDEX(People[Last Name],$A1240),CHAR(34),"}"))</f>
        <v>#REF!</v>
      </c>
      <c r="E1240" t="e">
        <f>IF(INDEX(Organizations[Organization Type '[CV']],$A1240)="","",
CONCATENATE("  - &amp;OrganizationID",TEXT($A1240,"0000"),
" {","OrganizationTypeCV:  ",CHAR(34),INDEX(Organizations[Organization Type '[CV']],$A1240),CHAR(34),
", OrganizationCode:  ",CHAR(34),INDEX(Organizations[Organization Code],$A1240),CHAR(34),
", OrganizationName:  ",CHAR(34),INDEX(Organizations[Organization Name],$A1240),CHAR(34),
", OrganizationDescription:  ",CHAR(34),INDEX(Organizations[Organization Description],$A1240),CHAR(34),
", OrganizationLink:  ",CHAR(34),INDEX(Organizations[Organization Link],$A1240),CHAR(34),"}"))</f>
        <v>#REF!</v>
      </c>
      <c r="F1240" t="e">
        <f>IF(INDEX(People[First Name],$A1240)="","",
CONCATENATE("  - &amp;AffiliationID",TEXT($A1240,"0000"),
" {PersonID: *PersonID",TEXT($A1240,"0000"),
", OrganizationID: *OrganizationID",TEXT(MATCH(INDEX(People[Organization Name],$A1240),Organizations[Organization Name],0),"0000"),
", IsPrimaryOrganizationContact: , AffiliationStartDate: , AffiliationEndDate: , PrimaryPhone: ",
", PrimaryEmail: ",CHAR(34),INDEX(People[Primary Email],$A1240),CHAR(34),
", PrimaryAddress: ",CHAR(34),INDEX(People[Primary Address],$A1240),CHAR(34),
", PersonLink: }"))</f>
        <v>#REF!</v>
      </c>
      <c r="H1240" t="e">
        <f>IF(COUNTA(CitationInformation)=0,"",IF(INDEX(AuthorList[Author Name],$A1240)="","",
CONCATENATE("  - &amp;AuthorListID",TEXT($A1240,"0000"),
"  {CitationID: *CitationID0001",
", PersonID: *PersonID",TEXT(MATCH(INDEX(AuthorList[Author Name],$A1240),People[Full Name],0),"0000"),
", AuthorOrder: ",INDEX(AuthorList[Author Number],$A1240),"}")))</f>
        <v>#REF!</v>
      </c>
      <c r="K1240" t="e">
        <f>IF(INDEX(SamplingFeatures[Feature Code],$A1240)="","",
CONCATENATE("  - &amp;SamplingFeatureID",TEXT($A1240,"0000"),
" {","SamplingFeatureUUID:  ",CHAR(34),INDEX(SamplingFeatures[Sampling Feature UUID],$A1240),CHAR(34),
", SamplingFeatureTypeCV:  ",CHAR(34),INDEX(SamplingFeatures[Sampling Feature Type],$A1240),CHAR(34),
", SamplingFeatureCode:  ",CHAR(34),INDEX(SamplingFeatures[Feature Code],$A1240),CHAR(34),
", SamplingFeatureName:  ",CHAR(34),INDEX(SamplingFeatures[Feature Name],$A1240),CHAR(34),
", SamplingFeatureDescription:  ",CHAR(34),INDEX(SamplingFeatures[Feature Description],$A1240),CHAR(34),
", SamplingFeatureGeotypeCV:  ",CHAR(34),INDEX(SamplingFeatures[Feature Geo Type],$A1240),CHAR(34),
", FeatureGeometry:  ",CHAR(34),INDEX(SamplingFeatures[Feature Geometry],$A1240),CHAR(34),
", Elevation_m:  ",CHAR(34),INDEX(SamplingFeatures[Elevation_m],$A1240),CHAR(34),
", ElevationDatumCV:  ",CHAR(34),ElevationDatum,CHAR(34),"}"))</f>
        <v>#REF!</v>
      </c>
      <c r="L1240" t="e">
        <f>IF(INDEX(SamplingFeatures[Sampling Feature Type],$A1240)&lt;&gt;"Site","",
CONCATENATE("  - &amp;SiteID",TEXT(SUMPRODUCT(--($L$3:$L1239&lt;&gt;"")),"0000"),
" {","SamplingFeatureID:  *SamplingFeatureID",TEXT($A1240,"0000"),
", SiteTypeCV:  ",CHAR(34),INDEX(Sites[Site Type],$A1240),CHAR(34),
", Latitude:  ",INDEX(Sites[Latitude],$A1240),
", Longitude:  ",INDEX(Sites[Longitude],$A1240),
", SRSName:  ",CHAR(34),LatLonDatum,CHAR(34),"}"))</f>
        <v>#REF!</v>
      </c>
      <c r="M1240" t="e">
        <f>IF(INDEX(SamplingFeatures[Sampling Feature Type],$A1240)&lt;&gt;"Specimen","",
CONCATENATE("  - &amp;SpecimenID",TEXT(SUMPRODUCT(--($M$3:$M1239&lt;&gt;"")),"0000"),
" {","SamplingFeatureID:  *SamplingFeatureID",TEXT($A1240,"0000"),
", SpecimenTypeCV:  ",CHAR(34),INDEX(Specimens[Specimen Type],$A1240),CHAR(34),
", SpecimenMediumCV:  ",INDEX(Specimens[Specimen Medium],$A1240),
", IsFieldSpecimen:  ",CHAR(34),INDEX(Specimens[Is Field Specimen?],$A1240),CHAR(34),"}"))</f>
        <v>#REF!</v>
      </c>
      <c r="N1240" t="e">
        <f>IF(COUNTA(SpatialOffsets[])=0,"", IF(INDEX(SpatialOffsets[Spatial Offset Type],$A1240)="","",
CONCATENATE("  - &amp;SpatialOffsetID",TEXT($A1240,"0000"),
" {","SpatialOffsetTypeCV:  ",CHAR(34),INDEX(SpatialOffsets[Spatial Offset Type],$A1240),CHAR(34),
", Offset1Value:  ",INDEX(SpatialOffsets[Offset 1 Value],$A1240),
", Offset1UnitID:  ",CHAR(34),INDEX(SpatialOffsets[Offset 1 Unit],$A1240),CHAR(34),
", Offset2Value:  ",INDEX(SpatialOffsets[Offset 2 Value],$A1240),
", Offset2UnitID:  ",CHAR(34),INDEX(SpatialOffsets[Offset 2 Unit],$A1240),CHAR(34),
", Offset3Value:  ",INDEX(SpatialOffsets[Offset 3 Value],$A1240),
", Offset3UnitID:  ",CHAR(34),INDEX(SpatialOffsets[Offset 3 Unit],$A1240),CHAR(34),,"}")))</f>
        <v>#REF!</v>
      </c>
      <c r="O1240" t="e">
        <f>IF(COUNTA(RelatedFeatures[])=0,"", IF(INDEX(RelatedFeatures[First Sampling Feature Code],$A1240)="","",
CONCATENATE("  - &amp;RelationID",TEXT($A1240,"0000"),
" {","SamplingFeatureID:  *SamplingFeatureID",TEXT(MATCH(INDEX(RelatedFeatures[First Sampling Feature Code],$A1240),SamplingFeatures[Feature Code],0),"0000"),
", RelationshipTypeCV:  ",CHAR(34),INDEX(RelatedFeatures[Relationship Type],$A1240),CHAR(34),
", RelatedFeatureID: *SamplingFeatureID",TEXT(MATCH(INDEX(RelatedFeatures[Second Sampling Feature Code],$A1240),SamplingFeatures[Feature Code],0),"0000"),
", SpatialOffsetID:  ",IF(INDEX(RelatedFeatures[Offset Number],$A1240)="","",CONCATENATE("*SpatialOffsetID",TEXT(INDEX(RelatedFeatures[Offset Number],$A1240),"0000"))),"}")))</f>
        <v>#REF!</v>
      </c>
      <c r="P1240" t="e">
        <f>IF(INDEX(Methods[Method Type],$A1240)="","",
CONCATENATE("  - &amp;MethodID",TEXT($A1240,"0000"),
" {","MethodTypeCV:  ",CHAR(34),INDEX(Methods[Method Type],$A1240),CHAR(34),
", MethodCode:  ",CHAR(34),INDEX(Methods[Method Code],$A1240),CHAR(34),
", MethodName:  ",CHAR(34),INDEX(Methods[Method Name],$A1240),CHAR(34),
", MethodDescription:  ",CHAR(34),INDEX(Methods[Method Description],$A1240),CHAR(34),
", MethodLink:  ",CHAR(34),INDEX(Methods[Method Link],$A1240),CHAR(34),
", OrganizationID: *OrganizationID",TEXT(MATCH(INDEX(Methods[Organization Name],$A1240),Organizations[Organization Name],0),"0000"),"}"))</f>
        <v>#REF!</v>
      </c>
      <c r="Q1240" t="e">
        <f>IF(INDEX(Variables[Variable Type],$A1240)="","",
CONCATENATE("  - &amp;VariableID",TEXT($A1240,"0000"),
" {","VariableTypeCV:  ",CHAR(34),INDEX(Variables[Variable Type],$A1240),CHAR(34),
", VariableCode:  ",CHAR(34),INDEX(Variables[Variable Code],$A1240),CHAR(34),
", VariableNameCV:  ",CHAR(34),INDEX(Variables[Variable Name],$A1240),CHAR(34),
", VariableDefinition:  ",CHAR(34),INDEX(Variables[Variable Definition],$A1240),CHAR(34),
", SpecciationCV:  ",CHAR(34),INDEX(Variables[Speciation],$A1240),CHAR(34),
", NoDataValue:  ",CHAR(34),INDEX(Variables[No Data Value],$A1240),CHAR(34),"}"))</f>
        <v>#REF!</v>
      </c>
    </row>
    <row r="1241" spans="1:17" x14ac:dyDescent="0.25">
      <c r="A1241">
        <v>1238</v>
      </c>
      <c r="D1241" t="e">
        <f>IF(INDEX(People[First Name],$A1241)="","",
CONCATENATE("  - &amp;PersonID",TEXT($A1241,"0000"),
" {","PersonFirstName:  ",CHAR(34),INDEX(People[First Name],$A1241),CHAR(34),
", PersonMiddleName:  ",CHAR(34),INDEX(People[Middle Name],$A1241),CHAR(34),
", PersonLastName:  ",CHAR(34),INDEX(People[Last Name],$A1241),CHAR(34),"}"))</f>
        <v>#REF!</v>
      </c>
      <c r="E1241" t="e">
        <f>IF(INDEX(Organizations[Organization Type '[CV']],$A1241)="","",
CONCATENATE("  - &amp;OrganizationID",TEXT($A1241,"0000"),
" {","OrganizationTypeCV:  ",CHAR(34),INDEX(Organizations[Organization Type '[CV']],$A1241),CHAR(34),
", OrganizationCode:  ",CHAR(34),INDEX(Organizations[Organization Code],$A1241),CHAR(34),
", OrganizationName:  ",CHAR(34),INDEX(Organizations[Organization Name],$A1241),CHAR(34),
", OrganizationDescription:  ",CHAR(34),INDEX(Organizations[Organization Description],$A1241),CHAR(34),
", OrganizationLink:  ",CHAR(34),INDEX(Organizations[Organization Link],$A1241),CHAR(34),"}"))</f>
        <v>#REF!</v>
      </c>
      <c r="F1241" t="e">
        <f>IF(INDEX(People[First Name],$A1241)="","",
CONCATENATE("  - &amp;AffiliationID",TEXT($A1241,"0000"),
" {PersonID: *PersonID",TEXT($A1241,"0000"),
", OrganizationID: *OrganizationID",TEXT(MATCH(INDEX(People[Organization Name],$A1241),Organizations[Organization Name],0),"0000"),
", IsPrimaryOrganizationContact: , AffiliationStartDate: , AffiliationEndDate: , PrimaryPhone: ",
", PrimaryEmail: ",CHAR(34),INDEX(People[Primary Email],$A1241),CHAR(34),
", PrimaryAddress: ",CHAR(34),INDEX(People[Primary Address],$A1241),CHAR(34),
", PersonLink: }"))</f>
        <v>#REF!</v>
      </c>
      <c r="H1241" t="e">
        <f>IF(COUNTA(CitationInformation)=0,"",IF(INDEX(AuthorList[Author Name],$A1241)="","",
CONCATENATE("  - &amp;AuthorListID",TEXT($A1241,"0000"),
"  {CitationID: *CitationID0001",
", PersonID: *PersonID",TEXT(MATCH(INDEX(AuthorList[Author Name],$A1241),People[Full Name],0),"0000"),
", AuthorOrder: ",INDEX(AuthorList[Author Number],$A1241),"}")))</f>
        <v>#REF!</v>
      </c>
      <c r="K1241" t="e">
        <f>IF(INDEX(SamplingFeatures[Feature Code],$A1241)="","",
CONCATENATE("  - &amp;SamplingFeatureID",TEXT($A1241,"0000"),
" {","SamplingFeatureUUID:  ",CHAR(34),INDEX(SamplingFeatures[Sampling Feature UUID],$A1241),CHAR(34),
", SamplingFeatureTypeCV:  ",CHAR(34),INDEX(SamplingFeatures[Sampling Feature Type],$A1241),CHAR(34),
", SamplingFeatureCode:  ",CHAR(34),INDEX(SamplingFeatures[Feature Code],$A1241),CHAR(34),
", SamplingFeatureName:  ",CHAR(34),INDEX(SamplingFeatures[Feature Name],$A1241),CHAR(34),
", SamplingFeatureDescription:  ",CHAR(34),INDEX(SamplingFeatures[Feature Description],$A1241),CHAR(34),
", SamplingFeatureGeotypeCV:  ",CHAR(34),INDEX(SamplingFeatures[Feature Geo Type],$A1241),CHAR(34),
", FeatureGeometry:  ",CHAR(34),INDEX(SamplingFeatures[Feature Geometry],$A1241),CHAR(34),
", Elevation_m:  ",CHAR(34),INDEX(SamplingFeatures[Elevation_m],$A1241),CHAR(34),
", ElevationDatumCV:  ",CHAR(34),ElevationDatum,CHAR(34),"}"))</f>
        <v>#REF!</v>
      </c>
      <c r="L1241" t="e">
        <f>IF(INDEX(SamplingFeatures[Sampling Feature Type],$A1241)&lt;&gt;"Site","",
CONCATENATE("  - &amp;SiteID",TEXT(SUMPRODUCT(--($L$3:$L1240&lt;&gt;"")),"0000"),
" {","SamplingFeatureID:  *SamplingFeatureID",TEXT($A1241,"0000"),
", SiteTypeCV:  ",CHAR(34),INDEX(Sites[Site Type],$A1241),CHAR(34),
", Latitude:  ",INDEX(Sites[Latitude],$A1241),
", Longitude:  ",INDEX(Sites[Longitude],$A1241),
", SRSName:  ",CHAR(34),LatLonDatum,CHAR(34),"}"))</f>
        <v>#REF!</v>
      </c>
      <c r="M1241" t="e">
        <f>IF(INDEX(SamplingFeatures[Sampling Feature Type],$A1241)&lt;&gt;"Specimen","",
CONCATENATE("  - &amp;SpecimenID",TEXT(SUMPRODUCT(--($M$3:$M1240&lt;&gt;"")),"0000"),
" {","SamplingFeatureID:  *SamplingFeatureID",TEXT($A1241,"0000"),
", SpecimenTypeCV:  ",CHAR(34),INDEX(Specimens[Specimen Type],$A1241),CHAR(34),
", SpecimenMediumCV:  ",INDEX(Specimens[Specimen Medium],$A1241),
", IsFieldSpecimen:  ",CHAR(34),INDEX(Specimens[Is Field Specimen?],$A1241),CHAR(34),"}"))</f>
        <v>#REF!</v>
      </c>
      <c r="N1241" t="e">
        <f>IF(COUNTA(SpatialOffsets[])=0,"", IF(INDEX(SpatialOffsets[Spatial Offset Type],$A1241)="","",
CONCATENATE("  - &amp;SpatialOffsetID",TEXT($A1241,"0000"),
" {","SpatialOffsetTypeCV:  ",CHAR(34),INDEX(SpatialOffsets[Spatial Offset Type],$A1241),CHAR(34),
", Offset1Value:  ",INDEX(SpatialOffsets[Offset 1 Value],$A1241),
", Offset1UnitID:  ",CHAR(34),INDEX(SpatialOffsets[Offset 1 Unit],$A1241),CHAR(34),
", Offset2Value:  ",INDEX(SpatialOffsets[Offset 2 Value],$A1241),
", Offset2UnitID:  ",CHAR(34),INDEX(SpatialOffsets[Offset 2 Unit],$A1241),CHAR(34),
", Offset3Value:  ",INDEX(SpatialOffsets[Offset 3 Value],$A1241),
", Offset3UnitID:  ",CHAR(34),INDEX(SpatialOffsets[Offset 3 Unit],$A1241),CHAR(34),,"}")))</f>
        <v>#REF!</v>
      </c>
      <c r="O1241" t="e">
        <f>IF(COUNTA(RelatedFeatures[])=0,"", IF(INDEX(RelatedFeatures[First Sampling Feature Code],$A1241)="","",
CONCATENATE("  - &amp;RelationID",TEXT($A1241,"0000"),
" {","SamplingFeatureID:  *SamplingFeatureID",TEXT(MATCH(INDEX(RelatedFeatures[First Sampling Feature Code],$A1241),SamplingFeatures[Feature Code],0),"0000"),
", RelationshipTypeCV:  ",CHAR(34),INDEX(RelatedFeatures[Relationship Type],$A1241),CHAR(34),
", RelatedFeatureID: *SamplingFeatureID",TEXT(MATCH(INDEX(RelatedFeatures[Second Sampling Feature Code],$A1241),SamplingFeatures[Feature Code],0),"0000"),
", SpatialOffsetID:  ",IF(INDEX(RelatedFeatures[Offset Number],$A1241)="","",CONCATENATE("*SpatialOffsetID",TEXT(INDEX(RelatedFeatures[Offset Number],$A1241),"0000"))),"}")))</f>
        <v>#REF!</v>
      </c>
      <c r="P1241" t="e">
        <f>IF(INDEX(Methods[Method Type],$A1241)="","",
CONCATENATE("  - &amp;MethodID",TEXT($A1241,"0000"),
" {","MethodTypeCV:  ",CHAR(34),INDEX(Methods[Method Type],$A1241),CHAR(34),
", MethodCode:  ",CHAR(34),INDEX(Methods[Method Code],$A1241),CHAR(34),
", MethodName:  ",CHAR(34),INDEX(Methods[Method Name],$A1241),CHAR(34),
", MethodDescription:  ",CHAR(34),INDEX(Methods[Method Description],$A1241),CHAR(34),
", MethodLink:  ",CHAR(34),INDEX(Methods[Method Link],$A1241),CHAR(34),
", OrganizationID: *OrganizationID",TEXT(MATCH(INDEX(Methods[Organization Name],$A1241),Organizations[Organization Name],0),"0000"),"}"))</f>
        <v>#REF!</v>
      </c>
      <c r="Q1241" t="e">
        <f>IF(INDEX(Variables[Variable Type],$A1241)="","",
CONCATENATE("  - &amp;VariableID",TEXT($A1241,"0000"),
" {","VariableTypeCV:  ",CHAR(34),INDEX(Variables[Variable Type],$A1241),CHAR(34),
", VariableCode:  ",CHAR(34),INDEX(Variables[Variable Code],$A1241),CHAR(34),
", VariableNameCV:  ",CHAR(34),INDEX(Variables[Variable Name],$A1241),CHAR(34),
", VariableDefinition:  ",CHAR(34),INDEX(Variables[Variable Definition],$A1241),CHAR(34),
", SpecciationCV:  ",CHAR(34),INDEX(Variables[Speciation],$A1241),CHAR(34),
", NoDataValue:  ",CHAR(34),INDEX(Variables[No Data Value],$A1241),CHAR(34),"}"))</f>
        <v>#REF!</v>
      </c>
    </row>
    <row r="1242" spans="1:17" x14ac:dyDescent="0.25">
      <c r="A1242">
        <v>1239</v>
      </c>
      <c r="D1242" t="e">
        <f>IF(INDEX(People[First Name],$A1242)="","",
CONCATENATE("  - &amp;PersonID",TEXT($A1242,"0000"),
" {","PersonFirstName:  ",CHAR(34),INDEX(People[First Name],$A1242),CHAR(34),
", PersonMiddleName:  ",CHAR(34),INDEX(People[Middle Name],$A1242),CHAR(34),
", PersonLastName:  ",CHAR(34),INDEX(People[Last Name],$A1242),CHAR(34),"}"))</f>
        <v>#REF!</v>
      </c>
      <c r="E1242" t="e">
        <f>IF(INDEX(Organizations[Organization Type '[CV']],$A1242)="","",
CONCATENATE("  - &amp;OrganizationID",TEXT($A1242,"0000"),
" {","OrganizationTypeCV:  ",CHAR(34),INDEX(Organizations[Organization Type '[CV']],$A1242),CHAR(34),
", OrganizationCode:  ",CHAR(34),INDEX(Organizations[Organization Code],$A1242),CHAR(34),
", OrganizationName:  ",CHAR(34),INDEX(Organizations[Organization Name],$A1242),CHAR(34),
", OrganizationDescription:  ",CHAR(34),INDEX(Organizations[Organization Description],$A1242),CHAR(34),
", OrganizationLink:  ",CHAR(34),INDEX(Organizations[Organization Link],$A1242),CHAR(34),"}"))</f>
        <v>#REF!</v>
      </c>
      <c r="F1242" t="e">
        <f>IF(INDEX(People[First Name],$A1242)="","",
CONCATENATE("  - &amp;AffiliationID",TEXT($A1242,"0000"),
" {PersonID: *PersonID",TEXT($A1242,"0000"),
", OrganizationID: *OrganizationID",TEXT(MATCH(INDEX(People[Organization Name],$A1242),Organizations[Organization Name],0),"0000"),
", IsPrimaryOrganizationContact: , AffiliationStartDate: , AffiliationEndDate: , PrimaryPhone: ",
", PrimaryEmail: ",CHAR(34),INDEX(People[Primary Email],$A1242),CHAR(34),
", PrimaryAddress: ",CHAR(34),INDEX(People[Primary Address],$A1242),CHAR(34),
", PersonLink: }"))</f>
        <v>#REF!</v>
      </c>
      <c r="H1242" t="e">
        <f>IF(COUNTA(CitationInformation)=0,"",IF(INDEX(AuthorList[Author Name],$A1242)="","",
CONCATENATE("  - &amp;AuthorListID",TEXT($A1242,"0000"),
"  {CitationID: *CitationID0001",
", PersonID: *PersonID",TEXT(MATCH(INDEX(AuthorList[Author Name],$A1242),People[Full Name],0),"0000"),
", AuthorOrder: ",INDEX(AuthorList[Author Number],$A1242),"}")))</f>
        <v>#REF!</v>
      </c>
      <c r="K1242" t="e">
        <f>IF(INDEX(SamplingFeatures[Feature Code],$A1242)="","",
CONCATENATE("  - &amp;SamplingFeatureID",TEXT($A1242,"0000"),
" {","SamplingFeatureUUID:  ",CHAR(34),INDEX(SamplingFeatures[Sampling Feature UUID],$A1242),CHAR(34),
", SamplingFeatureTypeCV:  ",CHAR(34),INDEX(SamplingFeatures[Sampling Feature Type],$A1242),CHAR(34),
", SamplingFeatureCode:  ",CHAR(34),INDEX(SamplingFeatures[Feature Code],$A1242),CHAR(34),
", SamplingFeatureName:  ",CHAR(34),INDEX(SamplingFeatures[Feature Name],$A1242),CHAR(34),
", SamplingFeatureDescription:  ",CHAR(34),INDEX(SamplingFeatures[Feature Description],$A1242),CHAR(34),
", SamplingFeatureGeotypeCV:  ",CHAR(34),INDEX(SamplingFeatures[Feature Geo Type],$A1242),CHAR(34),
", FeatureGeometry:  ",CHAR(34),INDEX(SamplingFeatures[Feature Geometry],$A1242),CHAR(34),
", Elevation_m:  ",CHAR(34),INDEX(SamplingFeatures[Elevation_m],$A1242),CHAR(34),
", ElevationDatumCV:  ",CHAR(34),ElevationDatum,CHAR(34),"}"))</f>
        <v>#REF!</v>
      </c>
      <c r="L1242" t="e">
        <f>IF(INDEX(SamplingFeatures[Sampling Feature Type],$A1242)&lt;&gt;"Site","",
CONCATENATE("  - &amp;SiteID",TEXT(SUMPRODUCT(--($L$3:$L1241&lt;&gt;"")),"0000"),
" {","SamplingFeatureID:  *SamplingFeatureID",TEXT($A1242,"0000"),
", SiteTypeCV:  ",CHAR(34),INDEX(Sites[Site Type],$A1242),CHAR(34),
", Latitude:  ",INDEX(Sites[Latitude],$A1242),
", Longitude:  ",INDEX(Sites[Longitude],$A1242),
", SRSName:  ",CHAR(34),LatLonDatum,CHAR(34),"}"))</f>
        <v>#REF!</v>
      </c>
      <c r="M1242" t="e">
        <f>IF(INDEX(SamplingFeatures[Sampling Feature Type],$A1242)&lt;&gt;"Specimen","",
CONCATENATE("  - &amp;SpecimenID",TEXT(SUMPRODUCT(--($M$3:$M1241&lt;&gt;"")),"0000"),
" {","SamplingFeatureID:  *SamplingFeatureID",TEXT($A1242,"0000"),
", SpecimenTypeCV:  ",CHAR(34),INDEX(Specimens[Specimen Type],$A1242),CHAR(34),
", SpecimenMediumCV:  ",INDEX(Specimens[Specimen Medium],$A1242),
", IsFieldSpecimen:  ",CHAR(34),INDEX(Specimens[Is Field Specimen?],$A1242),CHAR(34),"}"))</f>
        <v>#REF!</v>
      </c>
      <c r="N1242" t="e">
        <f>IF(COUNTA(SpatialOffsets[])=0,"", IF(INDEX(SpatialOffsets[Spatial Offset Type],$A1242)="","",
CONCATENATE("  - &amp;SpatialOffsetID",TEXT($A1242,"0000"),
" {","SpatialOffsetTypeCV:  ",CHAR(34),INDEX(SpatialOffsets[Spatial Offset Type],$A1242),CHAR(34),
", Offset1Value:  ",INDEX(SpatialOffsets[Offset 1 Value],$A1242),
", Offset1UnitID:  ",CHAR(34),INDEX(SpatialOffsets[Offset 1 Unit],$A1242),CHAR(34),
", Offset2Value:  ",INDEX(SpatialOffsets[Offset 2 Value],$A1242),
", Offset2UnitID:  ",CHAR(34),INDEX(SpatialOffsets[Offset 2 Unit],$A1242),CHAR(34),
", Offset3Value:  ",INDEX(SpatialOffsets[Offset 3 Value],$A1242),
", Offset3UnitID:  ",CHAR(34),INDEX(SpatialOffsets[Offset 3 Unit],$A1242),CHAR(34),,"}")))</f>
        <v>#REF!</v>
      </c>
      <c r="O1242" t="e">
        <f>IF(COUNTA(RelatedFeatures[])=0,"", IF(INDEX(RelatedFeatures[First Sampling Feature Code],$A1242)="","",
CONCATENATE("  - &amp;RelationID",TEXT($A1242,"0000"),
" {","SamplingFeatureID:  *SamplingFeatureID",TEXT(MATCH(INDEX(RelatedFeatures[First Sampling Feature Code],$A1242),SamplingFeatures[Feature Code],0),"0000"),
", RelationshipTypeCV:  ",CHAR(34),INDEX(RelatedFeatures[Relationship Type],$A1242),CHAR(34),
", RelatedFeatureID: *SamplingFeatureID",TEXT(MATCH(INDEX(RelatedFeatures[Second Sampling Feature Code],$A1242),SamplingFeatures[Feature Code],0),"0000"),
", SpatialOffsetID:  ",IF(INDEX(RelatedFeatures[Offset Number],$A1242)="","",CONCATENATE("*SpatialOffsetID",TEXT(INDEX(RelatedFeatures[Offset Number],$A1242),"0000"))),"}")))</f>
        <v>#REF!</v>
      </c>
      <c r="P1242" t="e">
        <f>IF(INDEX(Methods[Method Type],$A1242)="","",
CONCATENATE("  - &amp;MethodID",TEXT($A1242,"0000"),
" {","MethodTypeCV:  ",CHAR(34),INDEX(Methods[Method Type],$A1242),CHAR(34),
", MethodCode:  ",CHAR(34),INDEX(Methods[Method Code],$A1242),CHAR(34),
", MethodName:  ",CHAR(34),INDEX(Methods[Method Name],$A1242),CHAR(34),
", MethodDescription:  ",CHAR(34),INDEX(Methods[Method Description],$A1242),CHAR(34),
", MethodLink:  ",CHAR(34),INDEX(Methods[Method Link],$A1242),CHAR(34),
", OrganizationID: *OrganizationID",TEXT(MATCH(INDEX(Methods[Organization Name],$A1242),Organizations[Organization Name],0),"0000"),"}"))</f>
        <v>#REF!</v>
      </c>
      <c r="Q1242" t="e">
        <f>IF(INDEX(Variables[Variable Type],$A1242)="","",
CONCATENATE("  - &amp;VariableID",TEXT($A1242,"0000"),
" {","VariableTypeCV:  ",CHAR(34),INDEX(Variables[Variable Type],$A1242),CHAR(34),
", VariableCode:  ",CHAR(34),INDEX(Variables[Variable Code],$A1242),CHAR(34),
", VariableNameCV:  ",CHAR(34),INDEX(Variables[Variable Name],$A1242),CHAR(34),
", VariableDefinition:  ",CHAR(34),INDEX(Variables[Variable Definition],$A1242),CHAR(34),
", SpecciationCV:  ",CHAR(34),INDEX(Variables[Speciation],$A1242),CHAR(34),
", NoDataValue:  ",CHAR(34),INDEX(Variables[No Data Value],$A1242),CHAR(34),"}"))</f>
        <v>#REF!</v>
      </c>
    </row>
    <row r="1243" spans="1:17" x14ac:dyDescent="0.25">
      <c r="A1243">
        <v>1240</v>
      </c>
      <c r="D1243" t="e">
        <f>IF(INDEX(People[First Name],$A1243)="","",
CONCATENATE("  - &amp;PersonID",TEXT($A1243,"0000"),
" {","PersonFirstName:  ",CHAR(34),INDEX(People[First Name],$A1243),CHAR(34),
", PersonMiddleName:  ",CHAR(34),INDEX(People[Middle Name],$A1243),CHAR(34),
", PersonLastName:  ",CHAR(34),INDEX(People[Last Name],$A1243),CHAR(34),"}"))</f>
        <v>#REF!</v>
      </c>
      <c r="E1243" t="e">
        <f>IF(INDEX(Organizations[Organization Type '[CV']],$A1243)="","",
CONCATENATE("  - &amp;OrganizationID",TEXT($A1243,"0000"),
" {","OrganizationTypeCV:  ",CHAR(34),INDEX(Organizations[Organization Type '[CV']],$A1243),CHAR(34),
", OrganizationCode:  ",CHAR(34),INDEX(Organizations[Organization Code],$A1243),CHAR(34),
", OrganizationName:  ",CHAR(34),INDEX(Organizations[Organization Name],$A1243),CHAR(34),
", OrganizationDescription:  ",CHAR(34),INDEX(Organizations[Organization Description],$A1243),CHAR(34),
", OrganizationLink:  ",CHAR(34),INDEX(Organizations[Organization Link],$A1243),CHAR(34),"}"))</f>
        <v>#REF!</v>
      </c>
      <c r="F1243" t="e">
        <f>IF(INDEX(People[First Name],$A1243)="","",
CONCATENATE("  - &amp;AffiliationID",TEXT($A1243,"0000"),
" {PersonID: *PersonID",TEXT($A1243,"0000"),
", OrganizationID: *OrganizationID",TEXT(MATCH(INDEX(People[Organization Name],$A1243),Organizations[Organization Name],0),"0000"),
", IsPrimaryOrganizationContact: , AffiliationStartDate: , AffiliationEndDate: , PrimaryPhone: ",
", PrimaryEmail: ",CHAR(34),INDEX(People[Primary Email],$A1243),CHAR(34),
", PrimaryAddress: ",CHAR(34),INDEX(People[Primary Address],$A1243),CHAR(34),
", PersonLink: }"))</f>
        <v>#REF!</v>
      </c>
      <c r="H1243" t="e">
        <f>IF(COUNTA(CitationInformation)=0,"",IF(INDEX(AuthorList[Author Name],$A1243)="","",
CONCATENATE("  - &amp;AuthorListID",TEXT($A1243,"0000"),
"  {CitationID: *CitationID0001",
", PersonID: *PersonID",TEXT(MATCH(INDEX(AuthorList[Author Name],$A1243),People[Full Name],0),"0000"),
", AuthorOrder: ",INDEX(AuthorList[Author Number],$A1243),"}")))</f>
        <v>#REF!</v>
      </c>
      <c r="K1243" t="e">
        <f>IF(INDEX(SamplingFeatures[Feature Code],$A1243)="","",
CONCATENATE("  - &amp;SamplingFeatureID",TEXT($A1243,"0000"),
" {","SamplingFeatureUUID:  ",CHAR(34),INDEX(SamplingFeatures[Sampling Feature UUID],$A1243),CHAR(34),
", SamplingFeatureTypeCV:  ",CHAR(34),INDEX(SamplingFeatures[Sampling Feature Type],$A1243),CHAR(34),
", SamplingFeatureCode:  ",CHAR(34),INDEX(SamplingFeatures[Feature Code],$A1243),CHAR(34),
", SamplingFeatureName:  ",CHAR(34),INDEX(SamplingFeatures[Feature Name],$A1243),CHAR(34),
", SamplingFeatureDescription:  ",CHAR(34),INDEX(SamplingFeatures[Feature Description],$A1243),CHAR(34),
", SamplingFeatureGeotypeCV:  ",CHAR(34),INDEX(SamplingFeatures[Feature Geo Type],$A1243),CHAR(34),
", FeatureGeometry:  ",CHAR(34),INDEX(SamplingFeatures[Feature Geometry],$A1243),CHAR(34),
", Elevation_m:  ",CHAR(34),INDEX(SamplingFeatures[Elevation_m],$A1243),CHAR(34),
", ElevationDatumCV:  ",CHAR(34),ElevationDatum,CHAR(34),"}"))</f>
        <v>#REF!</v>
      </c>
      <c r="L1243" t="e">
        <f>IF(INDEX(SamplingFeatures[Sampling Feature Type],$A1243)&lt;&gt;"Site","",
CONCATENATE("  - &amp;SiteID",TEXT(SUMPRODUCT(--($L$3:$L1242&lt;&gt;"")),"0000"),
" {","SamplingFeatureID:  *SamplingFeatureID",TEXT($A1243,"0000"),
", SiteTypeCV:  ",CHAR(34),INDEX(Sites[Site Type],$A1243),CHAR(34),
", Latitude:  ",INDEX(Sites[Latitude],$A1243),
", Longitude:  ",INDEX(Sites[Longitude],$A1243),
", SRSName:  ",CHAR(34),LatLonDatum,CHAR(34),"}"))</f>
        <v>#REF!</v>
      </c>
      <c r="M1243" t="e">
        <f>IF(INDEX(SamplingFeatures[Sampling Feature Type],$A1243)&lt;&gt;"Specimen","",
CONCATENATE("  - &amp;SpecimenID",TEXT(SUMPRODUCT(--($M$3:$M1242&lt;&gt;"")),"0000"),
" {","SamplingFeatureID:  *SamplingFeatureID",TEXT($A1243,"0000"),
", SpecimenTypeCV:  ",CHAR(34),INDEX(Specimens[Specimen Type],$A1243),CHAR(34),
", SpecimenMediumCV:  ",INDEX(Specimens[Specimen Medium],$A1243),
", IsFieldSpecimen:  ",CHAR(34),INDEX(Specimens[Is Field Specimen?],$A1243),CHAR(34),"}"))</f>
        <v>#REF!</v>
      </c>
      <c r="N1243" t="e">
        <f>IF(COUNTA(SpatialOffsets[])=0,"", IF(INDEX(SpatialOffsets[Spatial Offset Type],$A1243)="","",
CONCATENATE("  - &amp;SpatialOffsetID",TEXT($A1243,"0000"),
" {","SpatialOffsetTypeCV:  ",CHAR(34),INDEX(SpatialOffsets[Spatial Offset Type],$A1243),CHAR(34),
", Offset1Value:  ",INDEX(SpatialOffsets[Offset 1 Value],$A1243),
", Offset1UnitID:  ",CHAR(34),INDEX(SpatialOffsets[Offset 1 Unit],$A1243),CHAR(34),
", Offset2Value:  ",INDEX(SpatialOffsets[Offset 2 Value],$A1243),
", Offset2UnitID:  ",CHAR(34),INDEX(SpatialOffsets[Offset 2 Unit],$A1243),CHAR(34),
", Offset3Value:  ",INDEX(SpatialOffsets[Offset 3 Value],$A1243),
", Offset3UnitID:  ",CHAR(34),INDEX(SpatialOffsets[Offset 3 Unit],$A1243),CHAR(34),,"}")))</f>
        <v>#REF!</v>
      </c>
      <c r="O1243" t="e">
        <f>IF(COUNTA(RelatedFeatures[])=0,"", IF(INDEX(RelatedFeatures[First Sampling Feature Code],$A1243)="","",
CONCATENATE("  - &amp;RelationID",TEXT($A1243,"0000"),
" {","SamplingFeatureID:  *SamplingFeatureID",TEXT(MATCH(INDEX(RelatedFeatures[First Sampling Feature Code],$A1243),SamplingFeatures[Feature Code],0),"0000"),
", RelationshipTypeCV:  ",CHAR(34),INDEX(RelatedFeatures[Relationship Type],$A1243),CHAR(34),
", RelatedFeatureID: *SamplingFeatureID",TEXT(MATCH(INDEX(RelatedFeatures[Second Sampling Feature Code],$A1243),SamplingFeatures[Feature Code],0),"0000"),
", SpatialOffsetID:  ",IF(INDEX(RelatedFeatures[Offset Number],$A1243)="","",CONCATENATE("*SpatialOffsetID",TEXT(INDEX(RelatedFeatures[Offset Number],$A1243),"0000"))),"}")))</f>
        <v>#REF!</v>
      </c>
      <c r="P1243" t="e">
        <f>IF(INDEX(Methods[Method Type],$A1243)="","",
CONCATENATE("  - &amp;MethodID",TEXT($A1243,"0000"),
" {","MethodTypeCV:  ",CHAR(34),INDEX(Methods[Method Type],$A1243),CHAR(34),
", MethodCode:  ",CHAR(34),INDEX(Methods[Method Code],$A1243),CHAR(34),
", MethodName:  ",CHAR(34),INDEX(Methods[Method Name],$A1243),CHAR(34),
", MethodDescription:  ",CHAR(34),INDEX(Methods[Method Description],$A1243),CHAR(34),
", MethodLink:  ",CHAR(34),INDEX(Methods[Method Link],$A1243),CHAR(34),
", OrganizationID: *OrganizationID",TEXT(MATCH(INDEX(Methods[Organization Name],$A1243),Organizations[Organization Name],0),"0000"),"}"))</f>
        <v>#REF!</v>
      </c>
      <c r="Q1243" t="e">
        <f>IF(INDEX(Variables[Variable Type],$A1243)="","",
CONCATENATE("  - &amp;VariableID",TEXT($A1243,"0000"),
" {","VariableTypeCV:  ",CHAR(34),INDEX(Variables[Variable Type],$A1243),CHAR(34),
", VariableCode:  ",CHAR(34),INDEX(Variables[Variable Code],$A1243),CHAR(34),
", VariableNameCV:  ",CHAR(34),INDEX(Variables[Variable Name],$A1243),CHAR(34),
", VariableDefinition:  ",CHAR(34),INDEX(Variables[Variable Definition],$A1243),CHAR(34),
", SpecciationCV:  ",CHAR(34),INDEX(Variables[Speciation],$A1243),CHAR(34),
", NoDataValue:  ",CHAR(34),INDEX(Variables[No Data Value],$A1243),CHAR(34),"}"))</f>
        <v>#REF!</v>
      </c>
    </row>
    <row r="1244" spans="1:17" x14ac:dyDescent="0.25">
      <c r="A1244">
        <v>1241</v>
      </c>
      <c r="D1244" t="e">
        <f>IF(INDEX(People[First Name],$A1244)="","",
CONCATENATE("  - &amp;PersonID",TEXT($A1244,"0000"),
" {","PersonFirstName:  ",CHAR(34),INDEX(People[First Name],$A1244),CHAR(34),
", PersonMiddleName:  ",CHAR(34),INDEX(People[Middle Name],$A1244),CHAR(34),
", PersonLastName:  ",CHAR(34),INDEX(People[Last Name],$A1244),CHAR(34),"}"))</f>
        <v>#REF!</v>
      </c>
      <c r="E1244" t="e">
        <f>IF(INDEX(Organizations[Organization Type '[CV']],$A1244)="","",
CONCATENATE("  - &amp;OrganizationID",TEXT($A1244,"0000"),
" {","OrganizationTypeCV:  ",CHAR(34),INDEX(Organizations[Organization Type '[CV']],$A1244),CHAR(34),
", OrganizationCode:  ",CHAR(34),INDEX(Organizations[Organization Code],$A1244),CHAR(34),
", OrganizationName:  ",CHAR(34),INDEX(Organizations[Organization Name],$A1244),CHAR(34),
", OrganizationDescription:  ",CHAR(34),INDEX(Organizations[Organization Description],$A1244),CHAR(34),
", OrganizationLink:  ",CHAR(34),INDEX(Organizations[Organization Link],$A1244),CHAR(34),"}"))</f>
        <v>#REF!</v>
      </c>
      <c r="F1244" t="e">
        <f>IF(INDEX(People[First Name],$A1244)="","",
CONCATENATE("  - &amp;AffiliationID",TEXT($A1244,"0000"),
" {PersonID: *PersonID",TEXT($A1244,"0000"),
", OrganizationID: *OrganizationID",TEXT(MATCH(INDEX(People[Organization Name],$A1244),Organizations[Organization Name],0),"0000"),
", IsPrimaryOrganizationContact: , AffiliationStartDate: , AffiliationEndDate: , PrimaryPhone: ",
", PrimaryEmail: ",CHAR(34),INDEX(People[Primary Email],$A1244),CHAR(34),
", PrimaryAddress: ",CHAR(34),INDEX(People[Primary Address],$A1244),CHAR(34),
", PersonLink: }"))</f>
        <v>#REF!</v>
      </c>
      <c r="H1244" t="e">
        <f>IF(COUNTA(CitationInformation)=0,"",IF(INDEX(AuthorList[Author Name],$A1244)="","",
CONCATENATE("  - &amp;AuthorListID",TEXT($A1244,"0000"),
"  {CitationID: *CitationID0001",
", PersonID: *PersonID",TEXT(MATCH(INDEX(AuthorList[Author Name],$A1244),People[Full Name],0),"0000"),
", AuthorOrder: ",INDEX(AuthorList[Author Number],$A1244),"}")))</f>
        <v>#REF!</v>
      </c>
      <c r="K1244" t="e">
        <f>IF(INDEX(SamplingFeatures[Feature Code],$A1244)="","",
CONCATENATE("  - &amp;SamplingFeatureID",TEXT($A1244,"0000"),
" {","SamplingFeatureUUID:  ",CHAR(34),INDEX(SamplingFeatures[Sampling Feature UUID],$A1244),CHAR(34),
", SamplingFeatureTypeCV:  ",CHAR(34),INDEX(SamplingFeatures[Sampling Feature Type],$A1244),CHAR(34),
", SamplingFeatureCode:  ",CHAR(34),INDEX(SamplingFeatures[Feature Code],$A1244),CHAR(34),
", SamplingFeatureName:  ",CHAR(34),INDEX(SamplingFeatures[Feature Name],$A1244),CHAR(34),
", SamplingFeatureDescription:  ",CHAR(34),INDEX(SamplingFeatures[Feature Description],$A1244),CHAR(34),
", SamplingFeatureGeotypeCV:  ",CHAR(34),INDEX(SamplingFeatures[Feature Geo Type],$A1244),CHAR(34),
", FeatureGeometry:  ",CHAR(34),INDEX(SamplingFeatures[Feature Geometry],$A1244),CHAR(34),
", Elevation_m:  ",CHAR(34),INDEX(SamplingFeatures[Elevation_m],$A1244),CHAR(34),
", ElevationDatumCV:  ",CHAR(34),ElevationDatum,CHAR(34),"}"))</f>
        <v>#REF!</v>
      </c>
      <c r="L1244" t="e">
        <f>IF(INDEX(SamplingFeatures[Sampling Feature Type],$A1244)&lt;&gt;"Site","",
CONCATENATE("  - &amp;SiteID",TEXT(SUMPRODUCT(--($L$3:$L1243&lt;&gt;"")),"0000"),
" {","SamplingFeatureID:  *SamplingFeatureID",TEXT($A1244,"0000"),
", SiteTypeCV:  ",CHAR(34),INDEX(Sites[Site Type],$A1244),CHAR(34),
", Latitude:  ",INDEX(Sites[Latitude],$A1244),
", Longitude:  ",INDEX(Sites[Longitude],$A1244),
", SRSName:  ",CHAR(34),LatLonDatum,CHAR(34),"}"))</f>
        <v>#REF!</v>
      </c>
      <c r="M1244" t="e">
        <f>IF(INDEX(SamplingFeatures[Sampling Feature Type],$A1244)&lt;&gt;"Specimen","",
CONCATENATE("  - &amp;SpecimenID",TEXT(SUMPRODUCT(--($M$3:$M1243&lt;&gt;"")),"0000"),
" {","SamplingFeatureID:  *SamplingFeatureID",TEXT($A1244,"0000"),
", SpecimenTypeCV:  ",CHAR(34),INDEX(Specimens[Specimen Type],$A1244),CHAR(34),
", SpecimenMediumCV:  ",INDEX(Specimens[Specimen Medium],$A1244),
", IsFieldSpecimen:  ",CHAR(34),INDEX(Specimens[Is Field Specimen?],$A1244),CHAR(34),"}"))</f>
        <v>#REF!</v>
      </c>
      <c r="N1244" t="e">
        <f>IF(COUNTA(SpatialOffsets[])=0,"", IF(INDEX(SpatialOffsets[Spatial Offset Type],$A1244)="","",
CONCATENATE("  - &amp;SpatialOffsetID",TEXT($A1244,"0000"),
" {","SpatialOffsetTypeCV:  ",CHAR(34),INDEX(SpatialOffsets[Spatial Offset Type],$A1244),CHAR(34),
", Offset1Value:  ",INDEX(SpatialOffsets[Offset 1 Value],$A1244),
", Offset1UnitID:  ",CHAR(34),INDEX(SpatialOffsets[Offset 1 Unit],$A1244),CHAR(34),
", Offset2Value:  ",INDEX(SpatialOffsets[Offset 2 Value],$A1244),
", Offset2UnitID:  ",CHAR(34),INDEX(SpatialOffsets[Offset 2 Unit],$A1244),CHAR(34),
", Offset3Value:  ",INDEX(SpatialOffsets[Offset 3 Value],$A1244),
", Offset3UnitID:  ",CHAR(34),INDEX(SpatialOffsets[Offset 3 Unit],$A1244),CHAR(34),,"}")))</f>
        <v>#REF!</v>
      </c>
      <c r="O1244" t="e">
        <f>IF(COUNTA(RelatedFeatures[])=0,"", IF(INDEX(RelatedFeatures[First Sampling Feature Code],$A1244)="","",
CONCATENATE("  - &amp;RelationID",TEXT($A1244,"0000"),
" {","SamplingFeatureID:  *SamplingFeatureID",TEXT(MATCH(INDEX(RelatedFeatures[First Sampling Feature Code],$A1244),SamplingFeatures[Feature Code],0),"0000"),
", RelationshipTypeCV:  ",CHAR(34),INDEX(RelatedFeatures[Relationship Type],$A1244),CHAR(34),
", RelatedFeatureID: *SamplingFeatureID",TEXT(MATCH(INDEX(RelatedFeatures[Second Sampling Feature Code],$A1244),SamplingFeatures[Feature Code],0),"0000"),
", SpatialOffsetID:  ",IF(INDEX(RelatedFeatures[Offset Number],$A1244)="","",CONCATENATE("*SpatialOffsetID",TEXT(INDEX(RelatedFeatures[Offset Number],$A1244),"0000"))),"}")))</f>
        <v>#REF!</v>
      </c>
      <c r="P1244" t="e">
        <f>IF(INDEX(Methods[Method Type],$A1244)="","",
CONCATENATE("  - &amp;MethodID",TEXT($A1244,"0000"),
" {","MethodTypeCV:  ",CHAR(34),INDEX(Methods[Method Type],$A1244),CHAR(34),
", MethodCode:  ",CHAR(34),INDEX(Methods[Method Code],$A1244),CHAR(34),
", MethodName:  ",CHAR(34),INDEX(Methods[Method Name],$A1244),CHAR(34),
", MethodDescription:  ",CHAR(34),INDEX(Methods[Method Description],$A1244),CHAR(34),
", MethodLink:  ",CHAR(34),INDEX(Methods[Method Link],$A1244),CHAR(34),
", OrganizationID: *OrganizationID",TEXT(MATCH(INDEX(Methods[Organization Name],$A1244),Organizations[Organization Name],0),"0000"),"}"))</f>
        <v>#REF!</v>
      </c>
      <c r="Q1244" t="e">
        <f>IF(INDEX(Variables[Variable Type],$A1244)="","",
CONCATENATE("  - &amp;VariableID",TEXT($A1244,"0000"),
" {","VariableTypeCV:  ",CHAR(34),INDEX(Variables[Variable Type],$A1244),CHAR(34),
", VariableCode:  ",CHAR(34),INDEX(Variables[Variable Code],$A1244),CHAR(34),
", VariableNameCV:  ",CHAR(34),INDEX(Variables[Variable Name],$A1244),CHAR(34),
", VariableDefinition:  ",CHAR(34),INDEX(Variables[Variable Definition],$A1244),CHAR(34),
", SpecciationCV:  ",CHAR(34),INDEX(Variables[Speciation],$A1244),CHAR(34),
", NoDataValue:  ",CHAR(34),INDEX(Variables[No Data Value],$A1244),CHAR(34),"}"))</f>
        <v>#REF!</v>
      </c>
    </row>
    <row r="1245" spans="1:17" x14ac:dyDescent="0.25">
      <c r="A1245">
        <v>1242</v>
      </c>
      <c r="D1245" t="e">
        <f>IF(INDEX(People[First Name],$A1245)="","",
CONCATENATE("  - &amp;PersonID",TEXT($A1245,"0000"),
" {","PersonFirstName:  ",CHAR(34),INDEX(People[First Name],$A1245),CHAR(34),
", PersonMiddleName:  ",CHAR(34),INDEX(People[Middle Name],$A1245),CHAR(34),
", PersonLastName:  ",CHAR(34),INDEX(People[Last Name],$A1245),CHAR(34),"}"))</f>
        <v>#REF!</v>
      </c>
      <c r="E1245" t="e">
        <f>IF(INDEX(Organizations[Organization Type '[CV']],$A1245)="","",
CONCATENATE("  - &amp;OrganizationID",TEXT($A1245,"0000"),
" {","OrganizationTypeCV:  ",CHAR(34),INDEX(Organizations[Organization Type '[CV']],$A1245),CHAR(34),
", OrganizationCode:  ",CHAR(34),INDEX(Organizations[Organization Code],$A1245),CHAR(34),
", OrganizationName:  ",CHAR(34),INDEX(Organizations[Organization Name],$A1245),CHAR(34),
", OrganizationDescription:  ",CHAR(34),INDEX(Organizations[Organization Description],$A1245),CHAR(34),
", OrganizationLink:  ",CHAR(34),INDEX(Organizations[Organization Link],$A1245),CHAR(34),"}"))</f>
        <v>#REF!</v>
      </c>
      <c r="F1245" t="e">
        <f>IF(INDEX(People[First Name],$A1245)="","",
CONCATENATE("  - &amp;AffiliationID",TEXT($A1245,"0000"),
" {PersonID: *PersonID",TEXT($A1245,"0000"),
", OrganizationID: *OrganizationID",TEXT(MATCH(INDEX(People[Organization Name],$A1245),Organizations[Organization Name],0),"0000"),
", IsPrimaryOrganizationContact: , AffiliationStartDate: , AffiliationEndDate: , PrimaryPhone: ",
", PrimaryEmail: ",CHAR(34),INDEX(People[Primary Email],$A1245),CHAR(34),
", PrimaryAddress: ",CHAR(34),INDEX(People[Primary Address],$A1245),CHAR(34),
", PersonLink: }"))</f>
        <v>#REF!</v>
      </c>
      <c r="H1245" t="e">
        <f>IF(COUNTA(CitationInformation)=0,"",IF(INDEX(AuthorList[Author Name],$A1245)="","",
CONCATENATE("  - &amp;AuthorListID",TEXT($A1245,"0000"),
"  {CitationID: *CitationID0001",
", PersonID: *PersonID",TEXT(MATCH(INDEX(AuthorList[Author Name],$A1245),People[Full Name],0),"0000"),
", AuthorOrder: ",INDEX(AuthorList[Author Number],$A1245),"}")))</f>
        <v>#REF!</v>
      </c>
      <c r="K1245" t="e">
        <f>IF(INDEX(SamplingFeatures[Feature Code],$A1245)="","",
CONCATENATE("  - &amp;SamplingFeatureID",TEXT($A1245,"0000"),
" {","SamplingFeatureUUID:  ",CHAR(34),INDEX(SamplingFeatures[Sampling Feature UUID],$A1245),CHAR(34),
", SamplingFeatureTypeCV:  ",CHAR(34),INDEX(SamplingFeatures[Sampling Feature Type],$A1245),CHAR(34),
", SamplingFeatureCode:  ",CHAR(34),INDEX(SamplingFeatures[Feature Code],$A1245),CHAR(34),
", SamplingFeatureName:  ",CHAR(34),INDEX(SamplingFeatures[Feature Name],$A1245),CHAR(34),
", SamplingFeatureDescription:  ",CHAR(34),INDEX(SamplingFeatures[Feature Description],$A1245),CHAR(34),
", SamplingFeatureGeotypeCV:  ",CHAR(34),INDEX(SamplingFeatures[Feature Geo Type],$A1245),CHAR(34),
", FeatureGeometry:  ",CHAR(34),INDEX(SamplingFeatures[Feature Geometry],$A1245),CHAR(34),
", Elevation_m:  ",CHAR(34),INDEX(SamplingFeatures[Elevation_m],$A1245),CHAR(34),
", ElevationDatumCV:  ",CHAR(34),ElevationDatum,CHAR(34),"}"))</f>
        <v>#REF!</v>
      </c>
      <c r="L1245" t="e">
        <f>IF(INDEX(SamplingFeatures[Sampling Feature Type],$A1245)&lt;&gt;"Site","",
CONCATENATE("  - &amp;SiteID",TEXT(SUMPRODUCT(--($L$3:$L1244&lt;&gt;"")),"0000"),
" {","SamplingFeatureID:  *SamplingFeatureID",TEXT($A1245,"0000"),
", SiteTypeCV:  ",CHAR(34),INDEX(Sites[Site Type],$A1245),CHAR(34),
", Latitude:  ",INDEX(Sites[Latitude],$A1245),
", Longitude:  ",INDEX(Sites[Longitude],$A1245),
", SRSName:  ",CHAR(34),LatLonDatum,CHAR(34),"}"))</f>
        <v>#REF!</v>
      </c>
      <c r="M1245" t="e">
        <f>IF(INDEX(SamplingFeatures[Sampling Feature Type],$A1245)&lt;&gt;"Specimen","",
CONCATENATE("  - &amp;SpecimenID",TEXT(SUMPRODUCT(--($M$3:$M1244&lt;&gt;"")),"0000"),
" {","SamplingFeatureID:  *SamplingFeatureID",TEXT($A1245,"0000"),
", SpecimenTypeCV:  ",CHAR(34),INDEX(Specimens[Specimen Type],$A1245),CHAR(34),
", SpecimenMediumCV:  ",INDEX(Specimens[Specimen Medium],$A1245),
", IsFieldSpecimen:  ",CHAR(34),INDEX(Specimens[Is Field Specimen?],$A1245),CHAR(34),"}"))</f>
        <v>#REF!</v>
      </c>
      <c r="N1245" t="e">
        <f>IF(COUNTA(SpatialOffsets[])=0,"", IF(INDEX(SpatialOffsets[Spatial Offset Type],$A1245)="","",
CONCATENATE("  - &amp;SpatialOffsetID",TEXT($A1245,"0000"),
" {","SpatialOffsetTypeCV:  ",CHAR(34),INDEX(SpatialOffsets[Spatial Offset Type],$A1245),CHAR(34),
", Offset1Value:  ",INDEX(SpatialOffsets[Offset 1 Value],$A1245),
", Offset1UnitID:  ",CHAR(34),INDEX(SpatialOffsets[Offset 1 Unit],$A1245),CHAR(34),
", Offset2Value:  ",INDEX(SpatialOffsets[Offset 2 Value],$A1245),
", Offset2UnitID:  ",CHAR(34),INDEX(SpatialOffsets[Offset 2 Unit],$A1245),CHAR(34),
", Offset3Value:  ",INDEX(SpatialOffsets[Offset 3 Value],$A1245),
", Offset3UnitID:  ",CHAR(34),INDEX(SpatialOffsets[Offset 3 Unit],$A1245),CHAR(34),,"}")))</f>
        <v>#REF!</v>
      </c>
      <c r="O1245" t="e">
        <f>IF(COUNTA(RelatedFeatures[])=0,"", IF(INDEX(RelatedFeatures[First Sampling Feature Code],$A1245)="","",
CONCATENATE("  - &amp;RelationID",TEXT($A1245,"0000"),
" {","SamplingFeatureID:  *SamplingFeatureID",TEXT(MATCH(INDEX(RelatedFeatures[First Sampling Feature Code],$A1245),SamplingFeatures[Feature Code],0),"0000"),
", RelationshipTypeCV:  ",CHAR(34),INDEX(RelatedFeatures[Relationship Type],$A1245),CHAR(34),
", RelatedFeatureID: *SamplingFeatureID",TEXT(MATCH(INDEX(RelatedFeatures[Second Sampling Feature Code],$A1245),SamplingFeatures[Feature Code],0),"0000"),
", SpatialOffsetID:  ",IF(INDEX(RelatedFeatures[Offset Number],$A1245)="","",CONCATENATE("*SpatialOffsetID",TEXT(INDEX(RelatedFeatures[Offset Number],$A1245),"0000"))),"}")))</f>
        <v>#REF!</v>
      </c>
      <c r="P1245" t="e">
        <f>IF(INDEX(Methods[Method Type],$A1245)="","",
CONCATENATE("  - &amp;MethodID",TEXT($A1245,"0000"),
" {","MethodTypeCV:  ",CHAR(34),INDEX(Methods[Method Type],$A1245),CHAR(34),
", MethodCode:  ",CHAR(34),INDEX(Methods[Method Code],$A1245),CHAR(34),
", MethodName:  ",CHAR(34),INDEX(Methods[Method Name],$A1245),CHAR(34),
", MethodDescription:  ",CHAR(34),INDEX(Methods[Method Description],$A1245),CHAR(34),
", MethodLink:  ",CHAR(34),INDEX(Methods[Method Link],$A1245),CHAR(34),
", OrganizationID: *OrganizationID",TEXT(MATCH(INDEX(Methods[Organization Name],$A1245),Organizations[Organization Name],0),"0000"),"}"))</f>
        <v>#REF!</v>
      </c>
      <c r="Q1245" t="e">
        <f>IF(INDEX(Variables[Variable Type],$A1245)="","",
CONCATENATE("  - &amp;VariableID",TEXT($A1245,"0000"),
" {","VariableTypeCV:  ",CHAR(34),INDEX(Variables[Variable Type],$A1245),CHAR(34),
", VariableCode:  ",CHAR(34),INDEX(Variables[Variable Code],$A1245),CHAR(34),
", VariableNameCV:  ",CHAR(34),INDEX(Variables[Variable Name],$A1245),CHAR(34),
", VariableDefinition:  ",CHAR(34),INDEX(Variables[Variable Definition],$A1245),CHAR(34),
", SpecciationCV:  ",CHAR(34),INDEX(Variables[Speciation],$A1245),CHAR(34),
", NoDataValue:  ",CHAR(34),INDEX(Variables[No Data Value],$A1245),CHAR(34),"}"))</f>
        <v>#REF!</v>
      </c>
    </row>
    <row r="1246" spans="1:17" x14ac:dyDescent="0.25">
      <c r="A1246">
        <v>1243</v>
      </c>
      <c r="D1246" t="e">
        <f>IF(INDEX(People[First Name],$A1246)="","",
CONCATENATE("  - &amp;PersonID",TEXT($A1246,"0000"),
" {","PersonFirstName:  ",CHAR(34),INDEX(People[First Name],$A1246),CHAR(34),
", PersonMiddleName:  ",CHAR(34),INDEX(People[Middle Name],$A1246),CHAR(34),
", PersonLastName:  ",CHAR(34),INDEX(People[Last Name],$A1246),CHAR(34),"}"))</f>
        <v>#REF!</v>
      </c>
      <c r="E1246" t="e">
        <f>IF(INDEX(Organizations[Organization Type '[CV']],$A1246)="","",
CONCATENATE("  - &amp;OrganizationID",TEXT($A1246,"0000"),
" {","OrganizationTypeCV:  ",CHAR(34),INDEX(Organizations[Organization Type '[CV']],$A1246),CHAR(34),
", OrganizationCode:  ",CHAR(34),INDEX(Organizations[Organization Code],$A1246),CHAR(34),
", OrganizationName:  ",CHAR(34),INDEX(Organizations[Organization Name],$A1246),CHAR(34),
", OrganizationDescription:  ",CHAR(34),INDEX(Organizations[Organization Description],$A1246),CHAR(34),
", OrganizationLink:  ",CHAR(34),INDEX(Organizations[Organization Link],$A1246),CHAR(34),"}"))</f>
        <v>#REF!</v>
      </c>
      <c r="F1246" t="e">
        <f>IF(INDEX(People[First Name],$A1246)="","",
CONCATENATE("  - &amp;AffiliationID",TEXT($A1246,"0000"),
" {PersonID: *PersonID",TEXT($A1246,"0000"),
", OrganizationID: *OrganizationID",TEXT(MATCH(INDEX(People[Organization Name],$A1246),Organizations[Organization Name],0),"0000"),
", IsPrimaryOrganizationContact: , AffiliationStartDate: , AffiliationEndDate: , PrimaryPhone: ",
", PrimaryEmail: ",CHAR(34),INDEX(People[Primary Email],$A1246),CHAR(34),
", PrimaryAddress: ",CHAR(34),INDEX(People[Primary Address],$A1246),CHAR(34),
", PersonLink: }"))</f>
        <v>#REF!</v>
      </c>
      <c r="H1246" t="e">
        <f>IF(COUNTA(CitationInformation)=0,"",IF(INDEX(AuthorList[Author Name],$A1246)="","",
CONCATENATE("  - &amp;AuthorListID",TEXT($A1246,"0000"),
"  {CitationID: *CitationID0001",
", PersonID: *PersonID",TEXT(MATCH(INDEX(AuthorList[Author Name],$A1246),People[Full Name],0),"0000"),
", AuthorOrder: ",INDEX(AuthorList[Author Number],$A1246),"}")))</f>
        <v>#REF!</v>
      </c>
      <c r="K1246" t="e">
        <f>IF(INDEX(SamplingFeatures[Feature Code],$A1246)="","",
CONCATENATE("  - &amp;SamplingFeatureID",TEXT($A1246,"0000"),
" {","SamplingFeatureUUID:  ",CHAR(34),INDEX(SamplingFeatures[Sampling Feature UUID],$A1246),CHAR(34),
", SamplingFeatureTypeCV:  ",CHAR(34),INDEX(SamplingFeatures[Sampling Feature Type],$A1246),CHAR(34),
", SamplingFeatureCode:  ",CHAR(34),INDEX(SamplingFeatures[Feature Code],$A1246),CHAR(34),
", SamplingFeatureName:  ",CHAR(34),INDEX(SamplingFeatures[Feature Name],$A1246),CHAR(34),
", SamplingFeatureDescription:  ",CHAR(34),INDEX(SamplingFeatures[Feature Description],$A1246),CHAR(34),
", SamplingFeatureGeotypeCV:  ",CHAR(34),INDEX(SamplingFeatures[Feature Geo Type],$A1246),CHAR(34),
", FeatureGeometry:  ",CHAR(34),INDEX(SamplingFeatures[Feature Geometry],$A1246),CHAR(34),
", Elevation_m:  ",CHAR(34),INDEX(SamplingFeatures[Elevation_m],$A1246),CHAR(34),
", ElevationDatumCV:  ",CHAR(34),ElevationDatum,CHAR(34),"}"))</f>
        <v>#REF!</v>
      </c>
      <c r="L1246" t="e">
        <f>IF(INDEX(SamplingFeatures[Sampling Feature Type],$A1246)&lt;&gt;"Site","",
CONCATENATE("  - &amp;SiteID",TEXT(SUMPRODUCT(--($L$3:$L1245&lt;&gt;"")),"0000"),
" {","SamplingFeatureID:  *SamplingFeatureID",TEXT($A1246,"0000"),
", SiteTypeCV:  ",CHAR(34),INDEX(Sites[Site Type],$A1246),CHAR(34),
", Latitude:  ",INDEX(Sites[Latitude],$A1246),
", Longitude:  ",INDEX(Sites[Longitude],$A1246),
", SRSName:  ",CHAR(34),LatLonDatum,CHAR(34),"}"))</f>
        <v>#REF!</v>
      </c>
      <c r="M1246" t="e">
        <f>IF(INDEX(SamplingFeatures[Sampling Feature Type],$A1246)&lt;&gt;"Specimen","",
CONCATENATE("  - &amp;SpecimenID",TEXT(SUMPRODUCT(--($M$3:$M1245&lt;&gt;"")),"0000"),
" {","SamplingFeatureID:  *SamplingFeatureID",TEXT($A1246,"0000"),
", SpecimenTypeCV:  ",CHAR(34),INDEX(Specimens[Specimen Type],$A1246),CHAR(34),
", SpecimenMediumCV:  ",INDEX(Specimens[Specimen Medium],$A1246),
", IsFieldSpecimen:  ",CHAR(34),INDEX(Specimens[Is Field Specimen?],$A1246),CHAR(34),"}"))</f>
        <v>#REF!</v>
      </c>
      <c r="N1246" t="e">
        <f>IF(COUNTA(SpatialOffsets[])=0,"", IF(INDEX(SpatialOffsets[Spatial Offset Type],$A1246)="","",
CONCATENATE("  - &amp;SpatialOffsetID",TEXT($A1246,"0000"),
" {","SpatialOffsetTypeCV:  ",CHAR(34),INDEX(SpatialOffsets[Spatial Offset Type],$A1246),CHAR(34),
", Offset1Value:  ",INDEX(SpatialOffsets[Offset 1 Value],$A1246),
", Offset1UnitID:  ",CHAR(34),INDEX(SpatialOffsets[Offset 1 Unit],$A1246),CHAR(34),
", Offset2Value:  ",INDEX(SpatialOffsets[Offset 2 Value],$A1246),
", Offset2UnitID:  ",CHAR(34),INDEX(SpatialOffsets[Offset 2 Unit],$A1246),CHAR(34),
", Offset3Value:  ",INDEX(SpatialOffsets[Offset 3 Value],$A1246),
", Offset3UnitID:  ",CHAR(34),INDEX(SpatialOffsets[Offset 3 Unit],$A1246),CHAR(34),,"}")))</f>
        <v>#REF!</v>
      </c>
      <c r="O1246" t="e">
        <f>IF(COUNTA(RelatedFeatures[])=0,"", IF(INDEX(RelatedFeatures[First Sampling Feature Code],$A1246)="","",
CONCATENATE("  - &amp;RelationID",TEXT($A1246,"0000"),
" {","SamplingFeatureID:  *SamplingFeatureID",TEXT(MATCH(INDEX(RelatedFeatures[First Sampling Feature Code],$A1246),SamplingFeatures[Feature Code],0),"0000"),
", RelationshipTypeCV:  ",CHAR(34),INDEX(RelatedFeatures[Relationship Type],$A1246),CHAR(34),
", RelatedFeatureID: *SamplingFeatureID",TEXT(MATCH(INDEX(RelatedFeatures[Second Sampling Feature Code],$A1246),SamplingFeatures[Feature Code],0),"0000"),
", SpatialOffsetID:  ",IF(INDEX(RelatedFeatures[Offset Number],$A1246)="","",CONCATENATE("*SpatialOffsetID",TEXT(INDEX(RelatedFeatures[Offset Number],$A1246),"0000"))),"}")))</f>
        <v>#REF!</v>
      </c>
      <c r="P1246" t="e">
        <f>IF(INDEX(Methods[Method Type],$A1246)="","",
CONCATENATE("  - &amp;MethodID",TEXT($A1246,"0000"),
" {","MethodTypeCV:  ",CHAR(34),INDEX(Methods[Method Type],$A1246),CHAR(34),
", MethodCode:  ",CHAR(34),INDEX(Methods[Method Code],$A1246),CHAR(34),
", MethodName:  ",CHAR(34),INDEX(Methods[Method Name],$A1246),CHAR(34),
", MethodDescription:  ",CHAR(34),INDEX(Methods[Method Description],$A1246),CHAR(34),
", MethodLink:  ",CHAR(34),INDEX(Methods[Method Link],$A1246),CHAR(34),
", OrganizationID: *OrganizationID",TEXT(MATCH(INDEX(Methods[Organization Name],$A1246),Organizations[Organization Name],0),"0000"),"}"))</f>
        <v>#REF!</v>
      </c>
      <c r="Q1246" t="e">
        <f>IF(INDEX(Variables[Variable Type],$A1246)="","",
CONCATENATE("  - &amp;VariableID",TEXT($A1246,"0000"),
" {","VariableTypeCV:  ",CHAR(34),INDEX(Variables[Variable Type],$A1246),CHAR(34),
", VariableCode:  ",CHAR(34),INDEX(Variables[Variable Code],$A1246),CHAR(34),
", VariableNameCV:  ",CHAR(34),INDEX(Variables[Variable Name],$A1246),CHAR(34),
", VariableDefinition:  ",CHAR(34),INDEX(Variables[Variable Definition],$A1246),CHAR(34),
", SpecciationCV:  ",CHAR(34),INDEX(Variables[Speciation],$A1246),CHAR(34),
", NoDataValue:  ",CHAR(34),INDEX(Variables[No Data Value],$A1246),CHAR(34),"}"))</f>
        <v>#REF!</v>
      </c>
    </row>
    <row r="1247" spans="1:17" x14ac:dyDescent="0.25">
      <c r="A1247">
        <v>1244</v>
      </c>
      <c r="D1247" t="e">
        <f>IF(INDEX(People[First Name],$A1247)="","",
CONCATENATE("  - &amp;PersonID",TEXT($A1247,"0000"),
" {","PersonFirstName:  ",CHAR(34),INDEX(People[First Name],$A1247),CHAR(34),
", PersonMiddleName:  ",CHAR(34),INDEX(People[Middle Name],$A1247),CHAR(34),
", PersonLastName:  ",CHAR(34),INDEX(People[Last Name],$A1247),CHAR(34),"}"))</f>
        <v>#REF!</v>
      </c>
      <c r="E1247" t="e">
        <f>IF(INDEX(Organizations[Organization Type '[CV']],$A1247)="","",
CONCATENATE("  - &amp;OrganizationID",TEXT($A1247,"0000"),
" {","OrganizationTypeCV:  ",CHAR(34),INDEX(Organizations[Organization Type '[CV']],$A1247),CHAR(34),
", OrganizationCode:  ",CHAR(34),INDEX(Organizations[Organization Code],$A1247),CHAR(34),
", OrganizationName:  ",CHAR(34),INDEX(Organizations[Organization Name],$A1247),CHAR(34),
", OrganizationDescription:  ",CHAR(34),INDEX(Organizations[Organization Description],$A1247),CHAR(34),
", OrganizationLink:  ",CHAR(34),INDEX(Organizations[Organization Link],$A1247),CHAR(34),"}"))</f>
        <v>#REF!</v>
      </c>
      <c r="F1247" t="e">
        <f>IF(INDEX(People[First Name],$A1247)="","",
CONCATENATE("  - &amp;AffiliationID",TEXT($A1247,"0000"),
" {PersonID: *PersonID",TEXT($A1247,"0000"),
", OrganizationID: *OrganizationID",TEXT(MATCH(INDEX(People[Organization Name],$A1247),Organizations[Organization Name],0),"0000"),
", IsPrimaryOrganizationContact: , AffiliationStartDate: , AffiliationEndDate: , PrimaryPhone: ",
", PrimaryEmail: ",CHAR(34),INDEX(People[Primary Email],$A1247),CHAR(34),
", PrimaryAddress: ",CHAR(34),INDEX(People[Primary Address],$A1247),CHAR(34),
", PersonLink: }"))</f>
        <v>#REF!</v>
      </c>
      <c r="H1247" t="e">
        <f>IF(COUNTA(CitationInformation)=0,"",IF(INDEX(AuthorList[Author Name],$A1247)="","",
CONCATENATE("  - &amp;AuthorListID",TEXT($A1247,"0000"),
"  {CitationID: *CitationID0001",
", PersonID: *PersonID",TEXT(MATCH(INDEX(AuthorList[Author Name],$A1247),People[Full Name],0),"0000"),
", AuthorOrder: ",INDEX(AuthorList[Author Number],$A1247),"}")))</f>
        <v>#REF!</v>
      </c>
      <c r="K1247" t="e">
        <f>IF(INDEX(SamplingFeatures[Feature Code],$A1247)="","",
CONCATENATE("  - &amp;SamplingFeatureID",TEXT($A1247,"0000"),
" {","SamplingFeatureUUID:  ",CHAR(34),INDEX(SamplingFeatures[Sampling Feature UUID],$A1247),CHAR(34),
", SamplingFeatureTypeCV:  ",CHAR(34),INDEX(SamplingFeatures[Sampling Feature Type],$A1247),CHAR(34),
", SamplingFeatureCode:  ",CHAR(34),INDEX(SamplingFeatures[Feature Code],$A1247),CHAR(34),
", SamplingFeatureName:  ",CHAR(34),INDEX(SamplingFeatures[Feature Name],$A1247),CHAR(34),
", SamplingFeatureDescription:  ",CHAR(34),INDEX(SamplingFeatures[Feature Description],$A1247),CHAR(34),
", SamplingFeatureGeotypeCV:  ",CHAR(34),INDEX(SamplingFeatures[Feature Geo Type],$A1247),CHAR(34),
", FeatureGeometry:  ",CHAR(34),INDEX(SamplingFeatures[Feature Geometry],$A1247),CHAR(34),
", Elevation_m:  ",CHAR(34),INDEX(SamplingFeatures[Elevation_m],$A1247),CHAR(34),
", ElevationDatumCV:  ",CHAR(34),ElevationDatum,CHAR(34),"}"))</f>
        <v>#REF!</v>
      </c>
      <c r="L1247" t="e">
        <f>IF(INDEX(SamplingFeatures[Sampling Feature Type],$A1247)&lt;&gt;"Site","",
CONCATENATE("  - &amp;SiteID",TEXT(SUMPRODUCT(--($L$3:$L1246&lt;&gt;"")),"0000"),
" {","SamplingFeatureID:  *SamplingFeatureID",TEXT($A1247,"0000"),
", SiteTypeCV:  ",CHAR(34),INDEX(Sites[Site Type],$A1247),CHAR(34),
", Latitude:  ",INDEX(Sites[Latitude],$A1247),
", Longitude:  ",INDEX(Sites[Longitude],$A1247),
", SRSName:  ",CHAR(34),LatLonDatum,CHAR(34),"}"))</f>
        <v>#REF!</v>
      </c>
      <c r="M1247" t="e">
        <f>IF(INDEX(SamplingFeatures[Sampling Feature Type],$A1247)&lt;&gt;"Specimen","",
CONCATENATE("  - &amp;SpecimenID",TEXT(SUMPRODUCT(--($M$3:$M1246&lt;&gt;"")),"0000"),
" {","SamplingFeatureID:  *SamplingFeatureID",TEXT($A1247,"0000"),
", SpecimenTypeCV:  ",CHAR(34),INDEX(Specimens[Specimen Type],$A1247),CHAR(34),
", SpecimenMediumCV:  ",INDEX(Specimens[Specimen Medium],$A1247),
", IsFieldSpecimen:  ",CHAR(34),INDEX(Specimens[Is Field Specimen?],$A1247),CHAR(34),"}"))</f>
        <v>#REF!</v>
      </c>
      <c r="N1247" t="e">
        <f>IF(COUNTA(SpatialOffsets[])=0,"", IF(INDEX(SpatialOffsets[Spatial Offset Type],$A1247)="","",
CONCATENATE("  - &amp;SpatialOffsetID",TEXT($A1247,"0000"),
" {","SpatialOffsetTypeCV:  ",CHAR(34),INDEX(SpatialOffsets[Spatial Offset Type],$A1247),CHAR(34),
", Offset1Value:  ",INDEX(SpatialOffsets[Offset 1 Value],$A1247),
", Offset1UnitID:  ",CHAR(34),INDEX(SpatialOffsets[Offset 1 Unit],$A1247),CHAR(34),
", Offset2Value:  ",INDEX(SpatialOffsets[Offset 2 Value],$A1247),
", Offset2UnitID:  ",CHAR(34),INDEX(SpatialOffsets[Offset 2 Unit],$A1247),CHAR(34),
", Offset3Value:  ",INDEX(SpatialOffsets[Offset 3 Value],$A1247),
", Offset3UnitID:  ",CHAR(34),INDEX(SpatialOffsets[Offset 3 Unit],$A1247),CHAR(34),,"}")))</f>
        <v>#REF!</v>
      </c>
      <c r="O1247" t="e">
        <f>IF(COUNTA(RelatedFeatures[])=0,"", IF(INDEX(RelatedFeatures[First Sampling Feature Code],$A1247)="","",
CONCATENATE("  - &amp;RelationID",TEXT($A1247,"0000"),
" {","SamplingFeatureID:  *SamplingFeatureID",TEXT(MATCH(INDEX(RelatedFeatures[First Sampling Feature Code],$A1247),SamplingFeatures[Feature Code],0),"0000"),
", RelationshipTypeCV:  ",CHAR(34),INDEX(RelatedFeatures[Relationship Type],$A1247),CHAR(34),
", RelatedFeatureID: *SamplingFeatureID",TEXT(MATCH(INDEX(RelatedFeatures[Second Sampling Feature Code],$A1247),SamplingFeatures[Feature Code],0),"0000"),
", SpatialOffsetID:  ",IF(INDEX(RelatedFeatures[Offset Number],$A1247)="","",CONCATENATE("*SpatialOffsetID",TEXT(INDEX(RelatedFeatures[Offset Number],$A1247),"0000"))),"}")))</f>
        <v>#REF!</v>
      </c>
      <c r="P1247" t="e">
        <f>IF(INDEX(Methods[Method Type],$A1247)="","",
CONCATENATE("  - &amp;MethodID",TEXT($A1247,"0000"),
" {","MethodTypeCV:  ",CHAR(34),INDEX(Methods[Method Type],$A1247),CHAR(34),
", MethodCode:  ",CHAR(34),INDEX(Methods[Method Code],$A1247),CHAR(34),
", MethodName:  ",CHAR(34),INDEX(Methods[Method Name],$A1247),CHAR(34),
", MethodDescription:  ",CHAR(34),INDEX(Methods[Method Description],$A1247),CHAR(34),
", MethodLink:  ",CHAR(34),INDEX(Methods[Method Link],$A1247),CHAR(34),
", OrganizationID: *OrganizationID",TEXT(MATCH(INDEX(Methods[Organization Name],$A1247),Organizations[Organization Name],0),"0000"),"}"))</f>
        <v>#REF!</v>
      </c>
      <c r="Q1247" t="e">
        <f>IF(INDEX(Variables[Variable Type],$A1247)="","",
CONCATENATE("  - &amp;VariableID",TEXT($A1247,"0000"),
" {","VariableTypeCV:  ",CHAR(34),INDEX(Variables[Variable Type],$A1247),CHAR(34),
", VariableCode:  ",CHAR(34),INDEX(Variables[Variable Code],$A1247),CHAR(34),
", VariableNameCV:  ",CHAR(34),INDEX(Variables[Variable Name],$A1247),CHAR(34),
", VariableDefinition:  ",CHAR(34),INDEX(Variables[Variable Definition],$A1247),CHAR(34),
", SpecciationCV:  ",CHAR(34),INDEX(Variables[Speciation],$A1247),CHAR(34),
", NoDataValue:  ",CHAR(34),INDEX(Variables[No Data Value],$A1247),CHAR(34),"}"))</f>
        <v>#REF!</v>
      </c>
    </row>
    <row r="1248" spans="1:17" x14ac:dyDescent="0.25">
      <c r="A1248">
        <v>1245</v>
      </c>
      <c r="D1248" t="e">
        <f>IF(INDEX(People[First Name],$A1248)="","",
CONCATENATE("  - &amp;PersonID",TEXT($A1248,"0000"),
" {","PersonFirstName:  ",CHAR(34),INDEX(People[First Name],$A1248),CHAR(34),
", PersonMiddleName:  ",CHAR(34),INDEX(People[Middle Name],$A1248),CHAR(34),
", PersonLastName:  ",CHAR(34),INDEX(People[Last Name],$A1248),CHAR(34),"}"))</f>
        <v>#REF!</v>
      </c>
      <c r="E1248" t="e">
        <f>IF(INDEX(Organizations[Organization Type '[CV']],$A1248)="","",
CONCATENATE("  - &amp;OrganizationID",TEXT($A1248,"0000"),
" {","OrganizationTypeCV:  ",CHAR(34),INDEX(Organizations[Organization Type '[CV']],$A1248),CHAR(34),
", OrganizationCode:  ",CHAR(34),INDEX(Organizations[Organization Code],$A1248),CHAR(34),
", OrganizationName:  ",CHAR(34),INDEX(Organizations[Organization Name],$A1248),CHAR(34),
", OrganizationDescription:  ",CHAR(34),INDEX(Organizations[Organization Description],$A1248),CHAR(34),
", OrganizationLink:  ",CHAR(34),INDEX(Organizations[Organization Link],$A1248),CHAR(34),"}"))</f>
        <v>#REF!</v>
      </c>
      <c r="F1248" t="e">
        <f>IF(INDEX(People[First Name],$A1248)="","",
CONCATENATE("  - &amp;AffiliationID",TEXT($A1248,"0000"),
" {PersonID: *PersonID",TEXT($A1248,"0000"),
", OrganizationID: *OrganizationID",TEXT(MATCH(INDEX(People[Organization Name],$A1248),Organizations[Organization Name],0),"0000"),
", IsPrimaryOrganizationContact: , AffiliationStartDate: , AffiliationEndDate: , PrimaryPhone: ",
", PrimaryEmail: ",CHAR(34),INDEX(People[Primary Email],$A1248),CHAR(34),
", PrimaryAddress: ",CHAR(34),INDEX(People[Primary Address],$A1248),CHAR(34),
", PersonLink: }"))</f>
        <v>#REF!</v>
      </c>
      <c r="H1248" t="e">
        <f>IF(COUNTA(CitationInformation)=0,"",IF(INDEX(AuthorList[Author Name],$A1248)="","",
CONCATENATE("  - &amp;AuthorListID",TEXT($A1248,"0000"),
"  {CitationID: *CitationID0001",
", PersonID: *PersonID",TEXT(MATCH(INDEX(AuthorList[Author Name],$A1248),People[Full Name],0),"0000"),
", AuthorOrder: ",INDEX(AuthorList[Author Number],$A1248),"}")))</f>
        <v>#REF!</v>
      </c>
      <c r="K1248" t="e">
        <f>IF(INDEX(SamplingFeatures[Feature Code],$A1248)="","",
CONCATENATE("  - &amp;SamplingFeatureID",TEXT($A1248,"0000"),
" {","SamplingFeatureUUID:  ",CHAR(34),INDEX(SamplingFeatures[Sampling Feature UUID],$A1248),CHAR(34),
", SamplingFeatureTypeCV:  ",CHAR(34),INDEX(SamplingFeatures[Sampling Feature Type],$A1248),CHAR(34),
", SamplingFeatureCode:  ",CHAR(34),INDEX(SamplingFeatures[Feature Code],$A1248),CHAR(34),
", SamplingFeatureName:  ",CHAR(34),INDEX(SamplingFeatures[Feature Name],$A1248),CHAR(34),
", SamplingFeatureDescription:  ",CHAR(34),INDEX(SamplingFeatures[Feature Description],$A1248),CHAR(34),
", SamplingFeatureGeotypeCV:  ",CHAR(34),INDEX(SamplingFeatures[Feature Geo Type],$A1248),CHAR(34),
", FeatureGeometry:  ",CHAR(34),INDEX(SamplingFeatures[Feature Geometry],$A1248),CHAR(34),
", Elevation_m:  ",CHAR(34),INDEX(SamplingFeatures[Elevation_m],$A1248),CHAR(34),
", ElevationDatumCV:  ",CHAR(34),ElevationDatum,CHAR(34),"}"))</f>
        <v>#REF!</v>
      </c>
      <c r="L1248" t="e">
        <f>IF(INDEX(SamplingFeatures[Sampling Feature Type],$A1248)&lt;&gt;"Site","",
CONCATENATE("  - &amp;SiteID",TEXT(SUMPRODUCT(--($L$3:$L1247&lt;&gt;"")),"0000"),
" {","SamplingFeatureID:  *SamplingFeatureID",TEXT($A1248,"0000"),
", SiteTypeCV:  ",CHAR(34),INDEX(Sites[Site Type],$A1248),CHAR(34),
", Latitude:  ",INDEX(Sites[Latitude],$A1248),
", Longitude:  ",INDEX(Sites[Longitude],$A1248),
", SRSName:  ",CHAR(34),LatLonDatum,CHAR(34),"}"))</f>
        <v>#REF!</v>
      </c>
      <c r="M1248" t="e">
        <f>IF(INDEX(SamplingFeatures[Sampling Feature Type],$A1248)&lt;&gt;"Specimen","",
CONCATENATE("  - &amp;SpecimenID",TEXT(SUMPRODUCT(--($M$3:$M1247&lt;&gt;"")),"0000"),
" {","SamplingFeatureID:  *SamplingFeatureID",TEXT($A1248,"0000"),
", SpecimenTypeCV:  ",CHAR(34),INDEX(Specimens[Specimen Type],$A1248),CHAR(34),
", SpecimenMediumCV:  ",INDEX(Specimens[Specimen Medium],$A1248),
", IsFieldSpecimen:  ",CHAR(34),INDEX(Specimens[Is Field Specimen?],$A1248),CHAR(34),"}"))</f>
        <v>#REF!</v>
      </c>
      <c r="N1248" t="e">
        <f>IF(COUNTA(SpatialOffsets[])=0,"", IF(INDEX(SpatialOffsets[Spatial Offset Type],$A1248)="","",
CONCATENATE("  - &amp;SpatialOffsetID",TEXT($A1248,"0000"),
" {","SpatialOffsetTypeCV:  ",CHAR(34),INDEX(SpatialOffsets[Spatial Offset Type],$A1248),CHAR(34),
", Offset1Value:  ",INDEX(SpatialOffsets[Offset 1 Value],$A1248),
", Offset1UnitID:  ",CHAR(34),INDEX(SpatialOffsets[Offset 1 Unit],$A1248),CHAR(34),
", Offset2Value:  ",INDEX(SpatialOffsets[Offset 2 Value],$A1248),
", Offset2UnitID:  ",CHAR(34),INDEX(SpatialOffsets[Offset 2 Unit],$A1248),CHAR(34),
", Offset3Value:  ",INDEX(SpatialOffsets[Offset 3 Value],$A1248),
", Offset3UnitID:  ",CHAR(34),INDEX(SpatialOffsets[Offset 3 Unit],$A1248),CHAR(34),,"}")))</f>
        <v>#REF!</v>
      </c>
      <c r="O1248" t="e">
        <f>IF(COUNTA(RelatedFeatures[])=0,"", IF(INDEX(RelatedFeatures[First Sampling Feature Code],$A1248)="","",
CONCATENATE("  - &amp;RelationID",TEXT($A1248,"0000"),
" {","SamplingFeatureID:  *SamplingFeatureID",TEXT(MATCH(INDEX(RelatedFeatures[First Sampling Feature Code],$A1248),SamplingFeatures[Feature Code],0),"0000"),
", RelationshipTypeCV:  ",CHAR(34),INDEX(RelatedFeatures[Relationship Type],$A1248),CHAR(34),
", RelatedFeatureID: *SamplingFeatureID",TEXT(MATCH(INDEX(RelatedFeatures[Second Sampling Feature Code],$A1248),SamplingFeatures[Feature Code],0),"0000"),
", SpatialOffsetID:  ",IF(INDEX(RelatedFeatures[Offset Number],$A1248)="","",CONCATENATE("*SpatialOffsetID",TEXT(INDEX(RelatedFeatures[Offset Number],$A1248),"0000"))),"}")))</f>
        <v>#REF!</v>
      </c>
      <c r="P1248" t="e">
        <f>IF(INDEX(Methods[Method Type],$A1248)="","",
CONCATENATE("  - &amp;MethodID",TEXT($A1248,"0000"),
" {","MethodTypeCV:  ",CHAR(34),INDEX(Methods[Method Type],$A1248),CHAR(34),
", MethodCode:  ",CHAR(34),INDEX(Methods[Method Code],$A1248),CHAR(34),
", MethodName:  ",CHAR(34),INDEX(Methods[Method Name],$A1248),CHAR(34),
", MethodDescription:  ",CHAR(34),INDEX(Methods[Method Description],$A1248),CHAR(34),
", MethodLink:  ",CHAR(34),INDEX(Methods[Method Link],$A1248),CHAR(34),
", OrganizationID: *OrganizationID",TEXT(MATCH(INDEX(Methods[Organization Name],$A1248),Organizations[Organization Name],0),"0000"),"}"))</f>
        <v>#REF!</v>
      </c>
      <c r="Q1248" t="e">
        <f>IF(INDEX(Variables[Variable Type],$A1248)="","",
CONCATENATE("  - &amp;VariableID",TEXT($A1248,"0000"),
" {","VariableTypeCV:  ",CHAR(34),INDEX(Variables[Variable Type],$A1248),CHAR(34),
", VariableCode:  ",CHAR(34),INDEX(Variables[Variable Code],$A1248),CHAR(34),
", VariableNameCV:  ",CHAR(34),INDEX(Variables[Variable Name],$A1248),CHAR(34),
", VariableDefinition:  ",CHAR(34),INDEX(Variables[Variable Definition],$A1248),CHAR(34),
", SpecciationCV:  ",CHAR(34),INDEX(Variables[Speciation],$A1248),CHAR(34),
", NoDataValue:  ",CHAR(34),INDEX(Variables[No Data Value],$A1248),CHAR(34),"}"))</f>
        <v>#REF!</v>
      </c>
    </row>
    <row r="1249" spans="1:17" x14ac:dyDescent="0.25">
      <c r="A1249">
        <v>1246</v>
      </c>
      <c r="D1249" t="e">
        <f>IF(INDEX(People[First Name],$A1249)="","",
CONCATENATE("  - &amp;PersonID",TEXT($A1249,"0000"),
" {","PersonFirstName:  ",CHAR(34),INDEX(People[First Name],$A1249),CHAR(34),
", PersonMiddleName:  ",CHAR(34),INDEX(People[Middle Name],$A1249),CHAR(34),
", PersonLastName:  ",CHAR(34),INDEX(People[Last Name],$A1249),CHAR(34),"}"))</f>
        <v>#REF!</v>
      </c>
      <c r="E1249" t="e">
        <f>IF(INDEX(Organizations[Organization Type '[CV']],$A1249)="","",
CONCATENATE("  - &amp;OrganizationID",TEXT($A1249,"0000"),
" {","OrganizationTypeCV:  ",CHAR(34),INDEX(Organizations[Organization Type '[CV']],$A1249),CHAR(34),
", OrganizationCode:  ",CHAR(34),INDEX(Organizations[Organization Code],$A1249),CHAR(34),
", OrganizationName:  ",CHAR(34),INDEX(Organizations[Organization Name],$A1249),CHAR(34),
", OrganizationDescription:  ",CHAR(34),INDEX(Organizations[Organization Description],$A1249),CHAR(34),
", OrganizationLink:  ",CHAR(34),INDEX(Organizations[Organization Link],$A1249),CHAR(34),"}"))</f>
        <v>#REF!</v>
      </c>
      <c r="F1249" t="e">
        <f>IF(INDEX(People[First Name],$A1249)="","",
CONCATENATE("  - &amp;AffiliationID",TEXT($A1249,"0000"),
" {PersonID: *PersonID",TEXT($A1249,"0000"),
", OrganizationID: *OrganizationID",TEXT(MATCH(INDEX(People[Organization Name],$A1249),Organizations[Organization Name],0),"0000"),
", IsPrimaryOrganizationContact: , AffiliationStartDate: , AffiliationEndDate: , PrimaryPhone: ",
", PrimaryEmail: ",CHAR(34),INDEX(People[Primary Email],$A1249),CHAR(34),
", PrimaryAddress: ",CHAR(34),INDEX(People[Primary Address],$A1249),CHAR(34),
", PersonLink: }"))</f>
        <v>#REF!</v>
      </c>
      <c r="H1249" t="e">
        <f>IF(COUNTA(CitationInformation)=0,"",IF(INDEX(AuthorList[Author Name],$A1249)="","",
CONCATENATE("  - &amp;AuthorListID",TEXT($A1249,"0000"),
"  {CitationID: *CitationID0001",
", PersonID: *PersonID",TEXT(MATCH(INDEX(AuthorList[Author Name],$A1249),People[Full Name],0),"0000"),
", AuthorOrder: ",INDEX(AuthorList[Author Number],$A1249),"}")))</f>
        <v>#REF!</v>
      </c>
      <c r="K1249" t="e">
        <f>IF(INDEX(SamplingFeatures[Feature Code],$A1249)="","",
CONCATENATE("  - &amp;SamplingFeatureID",TEXT($A1249,"0000"),
" {","SamplingFeatureUUID:  ",CHAR(34),INDEX(SamplingFeatures[Sampling Feature UUID],$A1249),CHAR(34),
", SamplingFeatureTypeCV:  ",CHAR(34),INDEX(SamplingFeatures[Sampling Feature Type],$A1249),CHAR(34),
", SamplingFeatureCode:  ",CHAR(34),INDEX(SamplingFeatures[Feature Code],$A1249),CHAR(34),
", SamplingFeatureName:  ",CHAR(34),INDEX(SamplingFeatures[Feature Name],$A1249),CHAR(34),
", SamplingFeatureDescription:  ",CHAR(34),INDEX(SamplingFeatures[Feature Description],$A1249),CHAR(34),
", SamplingFeatureGeotypeCV:  ",CHAR(34),INDEX(SamplingFeatures[Feature Geo Type],$A1249),CHAR(34),
", FeatureGeometry:  ",CHAR(34),INDEX(SamplingFeatures[Feature Geometry],$A1249),CHAR(34),
", Elevation_m:  ",CHAR(34),INDEX(SamplingFeatures[Elevation_m],$A1249),CHAR(34),
", ElevationDatumCV:  ",CHAR(34),ElevationDatum,CHAR(34),"}"))</f>
        <v>#REF!</v>
      </c>
      <c r="L1249" t="e">
        <f>IF(INDEX(SamplingFeatures[Sampling Feature Type],$A1249)&lt;&gt;"Site","",
CONCATENATE("  - &amp;SiteID",TEXT(SUMPRODUCT(--($L$3:$L1248&lt;&gt;"")),"0000"),
" {","SamplingFeatureID:  *SamplingFeatureID",TEXT($A1249,"0000"),
", SiteTypeCV:  ",CHAR(34),INDEX(Sites[Site Type],$A1249),CHAR(34),
", Latitude:  ",INDEX(Sites[Latitude],$A1249),
", Longitude:  ",INDEX(Sites[Longitude],$A1249),
", SRSName:  ",CHAR(34),LatLonDatum,CHAR(34),"}"))</f>
        <v>#REF!</v>
      </c>
      <c r="M1249" t="e">
        <f>IF(INDEX(SamplingFeatures[Sampling Feature Type],$A1249)&lt;&gt;"Specimen","",
CONCATENATE("  - &amp;SpecimenID",TEXT(SUMPRODUCT(--($M$3:$M1248&lt;&gt;"")),"0000"),
" {","SamplingFeatureID:  *SamplingFeatureID",TEXT($A1249,"0000"),
", SpecimenTypeCV:  ",CHAR(34),INDEX(Specimens[Specimen Type],$A1249),CHAR(34),
", SpecimenMediumCV:  ",INDEX(Specimens[Specimen Medium],$A1249),
", IsFieldSpecimen:  ",CHAR(34),INDEX(Specimens[Is Field Specimen?],$A1249),CHAR(34),"}"))</f>
        <v>#REF!</v>
      </c>
      <c r="N1249" t="e">
        <f>IF(COUNTA(SpatialOffsets[])=0,"", IF(INDEX(SpatialOffsets[Spatial Offset Type],$A1249)="","",
CONCATENATE("  - &amp;SpatialOffsetID",TEXT($A1249,"0000"),
" {","SpatialOffsetTypeCV:  ",CHAR(34),INDEX(SpatialOffsets[Spatial Offset Type],$A1249),CHAR(34),
", Offset1Value:  ",INDEX(SpatialOffsets[Offset 1 Value],$A1249),
", Offset1UnitID:  ",CHAR(34),INDEX(SpatialOffsets[Offset 1 Unit],$A1249),CHAR(34),
", Offset2Value:  ",INDEX(SpatialOffsets[Offset 2 Value],$A1249),
", Offset2UnitID:  ",CHAR(34),INDEX(SpatialOffsets[Offset 2 Unit],$A1249),CHAR(34),
", Offset3Value:  ",INDEX(SpatialOffsets[Offset 3 Value],$A1249),
", Offset3UnitID:  ",CHAR(34),INDEX(SpatialOffsets[Offset 3 Unit],$A1249),CHAR(34),,"}")))</f>
        <v>#REF!</v>
      </c>
      <c r="O1249" t="e">
        <f>IF(COUNTA(RelatedFeatures[])=0,"", IF(INDEX(RelatedFeatures[First Sampling Feature Code],$A1249)="","",
CONCATENATE("  - &amp;RelationID",TEXT($A1249,"0000"),
" {","SamplingFeatureID:  *SamplingFeatureID",TEXT(MATCH(INDEX(RelatedFeatures[First Sampling Feature Code],$A1249),SamplingFeatures[Feature Code],0),"0000"),
", RelationshipTypeCV:  ",CHAR(34),INDEX(RelatedFeatures[Relationship Type],$A1249),CHAR(34),
", RelatedFeatureID: *SamplingFeatureID",TEXT(MATCH(INDEX(RelatedFeatures[Second Sampling Feature Code],$A1249),SamplingFeatures[Feature Code],0),"0000"),
", SpatialOffsetID:  ",IF(INDEX(RelatedFeatures[Offset Number],$A1249)="","",CONCATENATE("*SpatialOffsetID",TEXT(INDEX(RelatedFeatures[Offset Number],$A1249),"0000"))),"}")))</f>
        <v>#REF!</v>
      </c>
      <c r="P1249" t="e">
        <f>IF(INDEX(Methods[Method Type],$A1249)="","",
CONCATENATE("  - &amp;MethodID",TEXT($A1249,"0000"),
" {","MethodTypeCV:  ",CHAR(34),INDEX(Methods[Method Type],$A1249),CHAR(34),
", MethodCode:  ",CHAR(34),INDEX(Methods[Method Code],$A1249),CHAR(34),
", MethodName:  ",CHAR(34),INDEX(Methods[Method Name],$A1249),CHAR(34),
", MethodDescription:  ",CHAR(34),INDEX(Methods[Method Description],$A1249),CHAR(34),
", MethodLink:  ",CHAR(34),INDEX(Methods[Method Link],$A1249),CHAR(34),
", OrganizationID: *OrganizationID",TEXT(MATCH(INDEX(Methods[Organization Name],$A1249),Organizations[Organization Name],0),"0000"),"}"))</f>
        <v>#REF!</v>
      </c>
      <c r="Q1249" t="e">
        <f>IF(INDEX(Variables[Variable Type],$A1249)="","",
CONCATENATE("  - &amp;VariableID",TEXT($A1249,"0000"),
" {","VariableTypeCV:  ",CHAR(34),INDEX(Variables[Variable Type],$A1249),CHAR(34),
", VariableCode:  ",CHAR(34),INDEX(Variables[Variable Code],$A1249),CHAR(34),
", VariableNameCV:  ",CHAR(34),INDEX(Variables[Variable Name],$A1249),CHAR(34),
", VariableDefinition:  ",CHAR(34),INDEX(Variables[Variable Definition],$A1249),CHAR(34),
", SpecciationCV:  ",CHAR(34),INDEX(Variables[Speciation],$A1249),CHAR(34),
", NoDataValue:  ",CHAR(34),INDEX(Variables[No Data Value],$A1249),CHAR(34),"}"))</f>
        <v>#REF!</v>
      </c>
    </row>
    <row r="1250" spans="1:17" x14ac:dyDescent="0.25">
      <c r="A1250">
        <v>1247</v>
      </c>
      <c r="D1250" t="e">
        <f>IF(INDEX(People[First Name],$A1250)="","",
CONCATENATE("  - &amp;PersonID",TEXT($A1250,"0000"),
" {","PersonFirstName:  ",CHAR(34),INDEX(People[First Name],$A1250),CHAR(34),
", PersonMiddleName:  ",CHAR(34),INDEX(People[Middle Name],$A1250),CHAR(34),
", PersonLastName:  ",CHAR(34),INDEX(People[Last Name],$A1250),CHAR(34),"}"))</f>
        <v>#REF!</v>
      </c>
      <c r="E1250" t="e">
        <f>IF(INDEX(Organizations[Organization Type '[CV']],$A1250)="","",
CONCATENATE("  - &amp;OrganizationID",TEXT($A1250,"0000"),
" {","OrganizationTypeCV:  ",CHAR(34),INDEX(Organizations[Organization Type '[CV']],$A1250),CHAR(34),
", OrganizationCode:  ",CHAR(34),INDEX(Organizations[Organization Code],$A1250),CHAR(34),
", OrganizationName:  ",CHAR(34),INDEX(Organizations[Organization Name],$A1250),CHAR(34),
", OrganizationDescription:  ",CHAR(34),INDEX(Organizations[Organization Description],$A1250),CHAR(34),
", OrganizationLink:  ",CHAR(34),INDEX(Organizations[Organization Link],$A1250),CHAR(34),"}"))</f>
        <v>#REF!</v>
      </c>
      <c r="F1250" t="e">
        <f>IF(INDEX(People[First Name],$A1250)="","",
CONCATENATE("  - &amp;AffiliationID",TEXT($A1250,"0000"),
" {PersonID: *PersonID",TEXT($A1250,"0000"),
", OrganizationID: *OrganizationID",TEXT(MATCH(INDEX(People[Organization Name],$A1250),Organizations[Organization Name],0),"0000"),
", IsPrimaryOrganizationContact: , AffiliationStartDate: , AffiliationEndDate: , PrimaryPhone: ",
", PrimaryEmail: ",CHAR(34),INDEX(People[Primary Email],$A1250),CHAR(34),
", PrimaryAddress: ",CHAR(34),INDEX(People[Primary Address],$A1250),CHAR(34),
", PersonLink: }"))</f>
        <v>#REF!</v>
      </c>
      <c r="H1250" t="e">
        <f>IF(COUNTA(CitationInformation)=0,"",IF(INDEX(AuthorList[Author Name],$A1250)="","",
CONCATENATE("  - &amp;AuthorListID",TEXT($A1250,"0000"),
"  {CitationID: *CitationID0001",
", PersonID: *PersonID",TEXT(MATCH(INDEX(AuthorList[Author Name],$A1250),People[Full Name],0),"0000"),
", AuthorOrder: ",INDEX(AuthorList[Author Number],$A1250),"}")))</f>
        <v>#REF!</v>
      </c>
      <c r="K1250" t="e">
        <f>IF(INDEX(SamplingFeatures[Feature Code],$A1250)="","",
CONCATENATE("  - &amp;SamplingFeatureID",TEXT($A1250,"0000"),
" {","SamplingFeatureUUID:  ",CHAR(34),INDEX(SamplingFeatures[Sampling Feature UUID],$A1250),CHAR(34),
", SamplingFeatureTypeCV:  ",CHAR(34),INDEX(SamplingFeatures[Sampling Feature Type],$A1250),CHAR(34),
", SamplingFeatureCode:  ",CHAR(34),INDEX(SamplingFeatures[Feature Code],$A1250),CHAR(34),
", SamplingFeatureName:  ",CHAR(34),INDEX(SamplingFeatures[Feature Name],$A1250),CHAR(34),
", SamplingFeatureDescription:  ",CHAR(34),INDEX(SamplingFeatures[Feature Description],$A1250),CHAR(34),
", SamplingFeatureGeotypeCV:  ",CHAR(34),INDEX(SamplingFeatures[Feature Geo Type],$A1250),CHAR(34),
", FeatureGeometry:  ",CHAR(34),INDEX(SamplingFeatures[Feature Geometry],$A1250),CHAR(34),
", Elevation_m:  ",CHAR(34),INDEX(SamplingFeatures[Elevation_m],$A1250),CHAR(34),
", ElevationDatumCV:  ",CHAR(34),ElevationDatum,CHAR(34),"}"))</f>
        <v>#REF!</v>
      </c>
      <c r="L1250" t="e">
        <f>IF(INDEX(SamplingFeatures[Sampling Feature Type],$A1250)&lt;&gt;"Site","",
CONCATENATE("  - &amp;SiteID",TEXT(SUMPRODUCT(--($L$3:$L1249&lt;&gt;"")),"0000"),
" {","SamplingFeatureID:  *SamplingFeatureID",TEXT($A1250,"0000"),
", SiteTypeCV:  ",CHAR(34),INDEX(Sites[Site Type],$A1250),CHAR(34),
", Latitude:  ",INDEX(Sites[Latitude],$A1250),
", Longitude:  ",INDEX(Sites[Longitude],$A1250),
", SRSName:  ",CHAR(34),LatLonDatum,CHAR(34),"}"))</f>
        <v>#REF!</v>
      </c>
      <c r="M1250" t="e">
        <f>IF(INDEX(SamplingFeatures[Sampling Feature Type],$A1250)&lt;&gt;"Specimen","",
CONCATENATE("  - &amp;SpecimenID",TEXT(SUMPRODUCT(--($M$3:$M1249&lt;&gt;"")),"0000"),
" {","SamplingFeatureID:  *SamplingFeatureID",TEXT($A1250,"0000"),
", SpecimenTypeCV:  ",CHAR(34),INDEX(Specimens[Specimen Type],$A1250),CHAR(34),
", SpecimenMediumCV:  ",INDEX(Specimens[Specimen Medium],$A1250),
", IsFieldSpecimen:  ",CHAR(34),INDEX(Specimens[Is Field Specimen?],$A1250),CHAR(34),"}"))</f>
        <v>#REF!</v>
      </c>
      <c r="N1250" t="e">
        <f>IF(COUNTA(SpatialOffsets[])=0,"", IF(INDEX(SpatialOffsets[Spatial Offset Type],$A1250)="","",
CONCATENATE("  - &amp;SpatialOffsetID",TEXT($A1250,"0000"),
" {","SpatialOffsetTypeCV:  ",CHAR(34),INDEX(SpatialOffsets[Spatial Offset Type],$A1250),CHAR(34),
", Offset1Value:  ",INDEX(SpatialOffsets[Offset 1 Value],$A1250),
", Offset1UnitID:  ",CHAR(34),INDEX(SpatialOffsets[Offset 1 Unit],$A1250),CHAR(34),
", Offset2Value:  ",INDEX(SpatialOffsets[Offset 2 Value],$A1250),
", Offset2UnitID:  ",CHAR(34),INDEX(SpatialOffsets[Offset 2 Unit],$A1250),CHAR(34),
", Offset3Value:  ",INDEX(SpatialOffsets[Offset 3 Value],$A1250),
", Offset3UnitID:  ",CHAR(34),INDEX(SpatialOffsets[Offset 3 Unit],$A1250),CHAR(34),,"}")))</f>
        <v>#REF!</v>
      </c>
      <c r="O1250" t="e">
        <f>IF(COUNTA(RelatedFeatures[])=0,"", IF(INDEX(RelatedFeatures[First Sampling Feature Code],$A1250)="","",
CONCATENATE("  - &amp;RelationID",TEXT($A1250,"0000"),
" {","SamplingFeatureID:  *SamplingFeatureID",TEXT(MATCH(INDEX(RelatedFeatures[First Sampling Feature Code],$A1250),SamplingFeatures[Feature Code],0),"0000"),
", RelationshipTypeCV:  ",CHAR(34),INDEX(RelatedFeatures[Relationship Type],$A1250),CHAR(34),
", RelatedFeatureID: *SamplingFeatureID",TEXT(MATCH(INDEX(RelatedFeatures[Second Sampling Feature Code],$A1250),SamplingFeatures[Feature Code],0),"0000"),
", SpatialOffsetID:  ",IF(INDEX(RelatedFeatures[Offset Number],$A1250)="","",CONCATENATE("*SpatialOffsetID",TEXT(INDEX(RelatedFeatures[Offset Number],$A1250),"0000"))),"}")))</f>
        <v>#REF!</v>
      </c>
      <c r="P1250" t="e">
        <f>IF(INDEX(Methods[Method Type],$A1250)="","",
CONCATENATE("  - &amp;MethodID",TEXT($A1250,"0000"),
" {","MethodTypeCV:  ",CHAR(34),INDEX(Methods[Method Type],$A1250),CHAR(34),
", MethodCode:  ",CHAR(34),INDEX(Methods[Method Code],$A1250),CHAR(34),
", MethodName:  ",CHAR(34),INDEX(Methods[Method Name],$A1250),CHAR(34),
", MethodDescription:  ",CHAR(34),INDEX(Methods[Method Description],$A1250),CHAR(34),
", MethodLink:  ",CHAR(34),INDEX(Methods[Method Link],$A1250),CHAR(34),
", OrganizationID: *OrganizationID",TEXT(MATCH(INDEX(Methods[Organization Name],$A1250),Organizations[Organization Name],0),"0000"),"}"))</f>
        <v>#REF!</v>
      </c>
      <c r="Q1250" t="e">
        <f>IF(INDEX(Variables[Variable Type],$A1250)="","",
CONCATENATE("  - &amp;VariableID",TEXT($A1250,"0000"),
" {","VariableTypeCV:  ",CHAR(34),INDEX(Variables[Variable Type],$A1250),CHAR(34),
", VariableCode:  ",CHAR(34),INDEX(Variables[Variable Code],$A1250),CHAR(34),
", VariableNameCV:  ",CHAR(34),INDEX(Variables[Variable Name],$A1250),CHAR(34),
", VariableDefinition:  ",CHAR(34),INDEX(Variables[Variable Definition],$A1250),CHAR(34),
", SpecciationCV:  ",CHAR(34),INDEX(Variables[Speciation],$A1250),CHAR(34),
", NoDataValue:  ",CHAR(34),INDEX(Variables[No Data Value],$A1250),CHAR(34),"}"))</f>
        <v>#REF!</v>
      </c>
    </row>
    <row r="1251" spans="1:17" x14ac:dyDescent="0.25">
      <c r="A1251">
        <v>1248</v>
      </c>
      <c r="D1251" t="e">
        <f>IF(INDEX(People[First Name],$A1251)="","",
CONCATENATE("  - &amp;PersonID",TEXT($A1251,"0000"),
" {","PersonFirstName:  ",CHAR(34),INDEX(People[First Name],$A1251),CHAR(34),
", PersonMiddleName:  ",CHAR(34),INDEX(People[Middle Name],$A1251),CHAR(34),
", PersonLastName:  ",CHAR(34),INDEX(People[Last Name],$A1251),CHAR(34),"}"))</f>
        <v>#REF!</v>
      </c>
      <c r="E1251" t="e">
        <f>IF(INDEX(Organizations[Organization Type '[CV']],$A1251)="","",
CONCATENATE("  - &amp;OrganizationID",TEXT($A1251,"0000"),
" {","OrganizationTypeCV:  ",CHAR(34),INDEX(Organizations[Organization Type '[CV']],$A1251),CHAR(34),
", OrganizationCode:  ",CHAR(34),INDEX(Organizations[Organization Code],$A1251),CHAR(34),
", OrganizationName:  ",CHAR(34),INDEX(Organizations[Organization Name],$A1251),CHAR(34),
", OrganizationDescription:  ",CHAR(34),INDEX(Organizations[Organization Description],$A1251),CHAR(34),
", OrganizationLink:  ",CHAR(34),INDEX(Organizations[Organization Link],$A1251),CHAR(34),"}"))</f>
        <v>#REF!</v>
      </c>
      <c r="F1251" t="e">
        <f>IF(INDEX(People[First Name],$A1251)="","",
CONCATENATE("  - &amp;AffiliationID",TEXT($A1251,"0000"),
" {PersonID: *PersonID",TEXT($A1251,"0000"),
", OrganizationID: *OrganizationID",TEXT(MATCH(INDEX(People[Organization Name],$A1251),Organizations[Organization Name],0),"0000"),
", IsPrimaryOrganizationContact: , AffiliationStartDate: , AffiliationEndDate: , PrimaryPhone: ",
", PrimaryEmail: ",CHAR(34),INDEX(People[Primary Email],$A1251),CHAR(34),
", PrimaryAddress: ",CHAR(34),INDEX(People[Primary Address],$A1251),CHAR(34),
", PersonLink: }"))</f>
        <v>#REF!</v>
      </c>
      <c r="H1251" t="e">
        <f>IF(COUNTA(CitationInformation)=0,"",IF(INDEX(AuthorList[Author Name],$A1251)="","",
CONCATENATE("  - &amp;AuthorListID",TEXT($A1251,"0000"),
"  {CitationID: *CitationID0001",
", PersonID: *PersonID",TEXT(MATCH(INDEX(AuthorList[Author Name],$A1251),People[Full Name],0),"0000"),
", AuthorOrder: ",INDEX(AuthorList[Author Number],$A1251),"}")))</f>
        <v>#REF!</v>
      </c>
      <c r="K1251" t="e">
        <f>IF(INDEX(SamplingFeatures[Feature Code],$A1251)="","",
CONCATENATE("  - &amp;SamplingFeatureID",TEXT($A1251,"0000"),
" {","SamplingFeatureUUID:  ",CHAR(34),INDEX(SamplingFeatures[Sampling Feature UUID],$A1251),CHAR(34),
", SamplingFeatureTypeCV:  ",CHAR(34),INDEX(SamplingFeatures[Sampling Feature Type],$A1251),CHAR(34),
", SamplingFeatureCode:  ",CHAR(34),INDEX(SamplingFeatures[Feature Code],$A1251),CHAR(34),
", SamplingFeatureName:  ",CHAR(34),INDEX(SamplingFeatures[Feature Name],$A1251),CHAR(34),
", SamplingFeatureDescription:  ",CHAR(34),INDEX(SamplingFeatures[Feature Description],$A1251),CHAR(34),
", SamplingFeatureGeotypeCV:  ",CHAR(34),INDEX(SamplingFeatures[Feature Geo Type],$A1251),CHAR(34),
", FeatureGeometry:  ",CHAR(34),INDEX(SamplingFeatures[Feature Geometry],$A1251),CHAR(34),
", Elevation_m:  ",CHAR(34),INDEX(SamplingFeatures[Elevation_m],$A1251),CHAR(34),
", ElevationDatumCV:  ",CHAR(34),ElevationDatum,CHAR(34),"}"))</f>
        <v>#REF!</v>
      </c>
      <c r="L1251" t="e">
        <f>IF(INDEX(SamplingFeatures[Sampling Feature Type],$A1251)&lt;&gt;"Site","",
CONCATENATE("  - &amp;SiteID",TEXT(SUMPRODUCT(--($L$3:$L1250&lt;&gt;"")),"0000"),
" {","SamplingFeatureID:  *SamplingFeatureID",TEXT($A1251,"0000"),
", SiteTypeCV:  ",CHAR(34),INDEX(Sites[Site Type],$A1251),CHAR(34),
", Latitude:  ",INDEX(Sites[Latitude],$A1251),
", Longitude:  ",INDEX(Sites[Longitude],$A1251),
", SRSName:  ",CHAR(34),LatLonDatum,CHAR(34),"}"))</f>
        <v>#REF!</v>
      </c>
      <c r="M1251" t="e">
        <f>IF(INDEX(SamplingFeatures[Sampling Feature Type],$A1251)&lt;&gt;"Specimen","",
CONCATENATE("  - &amp;SpecimenID",TEXT(SUMPRODUCT(--($M$3:$M1250&lt;&gt;"")),"0000"),
" {","SamplingFeatureID:  *SamplingFeatureID",TEXT($A1251,"0000"),
", SpecimenTypeCV:  ",CHAR(34),INDEX(Specimens[Specimen Type],$A1251),CHAR(34),
", SpecimenMediumCV:  ",INDEX(Specimens[Specimen Medium],$A1251),
", IsFieldSpecimen:  ",CHAR(34),INDEX(Specimens[Is Field Specimen?],$A1251),CHAR(34),"}"))</f>
        <v>#REF!</v>
      </c>
      <c r="N1251" t="e">
        <f>IF(COUNTA(SpatialOffsets[])=0,"", IF(INDEX(SpatialOffsets[Spatial Offset Type],$A1251)="","",
CONCATENATE("  - &amp;SpatialOffsetID",TEXT($A1251,"0000"),
" {","SpatialOffsetTypeCV:  ",CHAR(34),INDEX(SpatialOffsets[Spatial Offset Type],$A1251),CHAR(34),
", Offset1Value:  ",INDEX(SpatialOffsets[Offset 1 Value],$A1251),
", Offset1UnitID:  ",CHAR(34),INDEX(SpatialOffsets[Offset 1 Unit],$A1251),CHAR(34),
", Offset2Value:  ",INDEX(SpatialOffsets[Offset 2 Value],$A1251),
", Offset2UnitID:  ",CHAR(34),INDEX(SpatialOffsets[Offset 2 Unit],$A1251),CHAR(34),
", Offset3Value:  ",INDEX(SpatialOffsets[Offset 3 Value],$A1251),
", Offset3UnitID:  ",CHAR(34),INDEX(SpatialOffsets[Offset 3 Unit],$A1251),CHAR(34),,"}")))</f>
        <v>#REF!</v>
      </c>
      <c r="O1251" t="e">
        <f>IF(COUNTA(RelatedFeatures[])=0,"", IF(INDEX(RelatedFeatures[First Sampling Feature Code],$A1251)="","",
CONCATENATE("  - &amp;RelationID",TEXT($A1251,"0000"),
" {","SamplingFeatureID:  *SamplingFeatureID",TEXT(MATCH(INDEX(RelatedFeatures[First Sampling Feature Code],$A1251),SamplingFeatures[Feature Code],0),"0000"),
", RelationshipTypeCV:  ",CHAR(34),INDEX(RelatedFeatures[Relationship Type],$A1251),CHAR(34),
", RelatedFeatureID: *SamplingFeatureID",TEXT(MATCH(INDEX(RelatedFeatures[Second Sampling Feature Code],$A1251),SamplingFeatures[Feature Code],0),"0000"),
", SpatialOffsetID:  ",IF(INDEX(RelatedFeatures[Offset Number],$A1251)="","",CONCATENATE("*SpatialOffsetID",TEXT(INDEX(RelatedFeatures[Offset Number],$A1251),"0000"))),"}")))</f>
        <v>#REF!</v>
      </c>
      <c r="P1251" t="e">
        <f>IF(INDEX(Methods[Method Type],$A1251)="","",
CONCATENATE("  - &amp;MethodID",TEXT($A1251,"0000"),
" {","MethodTypeCV:  ",CHAR(34),INDEX(Methods[Method Type],$A1251),CHAR(34),
", MethodCode:  ",CHAR(34),INDEX(Methods[Method Code],$A1251),CHAR(34),
", MethodName:  ",CHAR(34),INDEX(Methods[Method Name],$A1251),CHAR(34),
", MethodDescription:  ",CHAR(34),INDEX(Methods[Method Description],$A1251),CHAR(34),
", MethodLink:  ",CHAR(34),INDEX(Methods[Method Link],$A1251),CHAR(34),
", OrganizationID: *OrganizationID",TEXT(MATCH(INDEX(Methods[Organization Name],$A1251),Organizations[Organization Name],0),"0000"),"}"))</f>
        <v>#REF!</v>
      </c>
      <c r="Q1251" t="e">
        <f>IF(INDEX(Variables[Variable Type],$A1251)="","",
CONCATENATE("  - &amp;VariableID",TEXT($A1251,"0000"),
" {","VariableTypeCV:  ",CHAR(34),INDEX(Variables[Variable Type],$A1251),CHAR(34),
", VariableCode:  ",CHAR(34),INDEX(Variables[Variable Code],$A1251),CHAR(34),
", VariableNameCV:  ",CHAR(34),INDEX(Variables[Variable Name],$A1251),CHAR(34),
", VariableDefinition:  ",CHAR(34),INDEX(Variables[Variable Definition],$A1251),CHAR(34),
", SpecciationCV:  ",CHAR(34),INDEX(Variables[Speciation],$A1251),CHAR(34),
", NoDataValue:  ",CHAR(34),INDEX(Variables[No Data Value],$A1251),CHAR(34),"}"))</f>
        <v>#REF!</v>
      </c>
    </row>
    <row r="1252" spans="1:17" x14ac:dyDescent="0.25">
      <c r="A1252">
        <v>1249</v>
      </c>
      <c r="D1252" t="e">
        <f>IF(INDEX(People[First Name],$A1252)="","",
CONCATENATE("  - &amp;PersonID",TEXT($A1252,"0000"),
" {","PersonFirstName:  ",CHAR(34),INDEX(People[First Name],$A1252),CHAR(34),
", PersonMiddleName:  ",CHAR(34),INDEX(People[Middle Name],$A1252),CHAR(34),
", PersonLastName:  ",CHAR(34),INDEX(People[Last Name],$A1252),CHAR(34),"}"))</f>
        <v>#REF!</v>
      </c>
      <c r="E1252" t="e">
        <f>IF(INDEX(Organizations[Organization Type '[CV']],$A1252)="","",
CONCATENATE("  - &amp;OrganizationID",TEXT($A1252,"0000"),
" {","OrganizationTypeCV:  ",CHAR(34),INDEX(Organizations[Organization Type '[CV']],$A1252),CHAR(34),
", OrganizationCode:  ",CHAR(34),INDEX(Organizations[Organization Code],$A1252),CHAR(34),
", OrganizationName:  ",CHAR(34),INDEX(Organizations[Organization Name],$A1252),CHAR(34),
", OrganizationDescription:  ",CHAR(34),INDEX(Organizations[Organization Description],$A1252),CHAR(34),
", OrganizationLink:  ",CHAR(34),INDEX(Organizations[Organization Link],$A1252),CHAR(34),"}"))</f>
        <v>#REF!</v>
      </c>
      <c r="F1252" t="e">
        <f>IF(INDEX(People[First Name],$A1252)="","",
CONCATENATE("  - &amp;AffiliationID",TEXT($A1252,"0000"),
" {PersonID: *PersonID",TEXT($A1252,"0000"),
", OrganizationID: *OrganizationID",TEXT(MATCH(INDEX(People[Organization Name],$A1252),Organizations[Organization Name],0),"0000"),
", IsPrimaryOrganizationContact: , AffiliationStartDate: , AffiliationEndDate: , PrimaryPhone: ",
", PrimaryEmail: ",CHAR(34),INDEX(People[Primary Email],$A1252),CHAR(34),
", PrimaryAddress: ",CHAR(34),INDEX(People[Primary Address],$A1252),CHAR(34),
", PersonLink: }"))</f>
        <v>#REF!</v>
      </c>
      <c r="H1252" t="e">
        <f>IF(COUNTA(CitationInformation)=0,"",IF(INDEX(AuthorList[Author Name],$A1252)="","",
CONCATENATE("  - &amp;AuthorListID",TEXT($A1252,"0000"),
"  {CitationID: *CitationID0001",
", PersonID: *PersonID",TEXT(MATCH(INDEX(AuthorList[Author Name],$A1252),People[Full Name],0),"0000"),
", AuthorOrder: ",INDEX(AuthorList[Author Number],$A1252),"}")))</f>
        <v>#REF!</v>
      </c>
      <c r="K1252" t="e">
        <f>IF(INDEX(SamplingFeatures[Feature Code],$A1252)="","",
CONCATENATE("  - &amp;SamplingFeatureID",TEXT($A1252,"0000"),
" {","SamplingFeatureUUID:  ",CHAR(34),INDEX(SamplingFeatures[Sampling Feature UUID],$A1252),CHAR(34),
", SamplingFeatureTypeCV:  ",CHAR(34),INDEX(SamplingFeatures[Sampling Feature Type],$A1252),CHAR(34),
", SamplingFeatureCode:  ",CHAR(34),INDEX(SamplingFeatures[Feature Code],$A1252),CHAR(34),
", SamplingFeatureName:  ",CHAR(34),INDEX(SamplingFeatures[Feature Name],$A1252),CHAR(34),
", SamplingFeatureDescription:  ",CHAR(34),INDEX(SamplingFeatures[Feature Description],$A1252),CHAR(34),
", SamplingFeatureGeotypeCV:  ",CHAR(34),INDEX(SamplingFeatures[Feature Geo Type],$A1252),CHAR(34),
", FeatureGeometry:  ",CHAR(34),INDEX(SamplingFeatures[Feature Geometry],$A1252),CHAR(34),
", Elevation_m:  ",CHAR(34),INDEX(SamplingFeatures[Elevation_m],$A1252),CHAR(34),
", ElevationDatumCV:  ",CHAR(34),ElevationDatum,CHAR(34),"}"))</f>
        <v>#REF!</v>
      </c>
      <c r="L1252" t="e">
        <f>IF(INDEX(SamplingFeatures[Sampling Feature Type],$A1252)&lt;&gt;"Site","",
CONCATENATE("  - &amp;SiteID",TEXT(SUMPRODUCT(--($L$3:$L1251&lt;&gt;"")),"0000"),
" {","SamplingFeatureID:  *SamplingFeatureID",TEXT($A1252,"0000"),
", SiteTypeCV:  ",CHAR(34),INDEX(Sites[Site Type],$A1252),CHAR(34),
", Latitude:  ",INDEX(Sites[Latitude],$A1252),
", Longitude:  ",INDEX(Sites[Longitude],$A1252),
", SRSName:  ",CHAR(34),LatLonDatum,CHAR(34),"}"))</f>
        <v>#REF!</v>
      </c>
      <c r="M1252" t="e">
        <f>IF(INDEX(SamplingFeatures[Sampling Feature Type],$A1252)&lt;&gt;"Specimen","",
CONCATENATE("  - &amp;SpecimenID",TEXT(SUMPRODUCT(--($M$3:$M1251&lt;&gt;"")),"0000"),
" {","SamplingFeatureID:  *SamplingFeatureID",TEXT($A1252,"0000"),
", SpecimenTypeCV:  ",CHAR(34),INDEX(Specimens[Specimen Type],$A1252),CHAR(34),
", SpecimenMediumCV:  ",INDEX(Specimens[Specimen Medium],$A1252),
", IsFieldSpecimen:  ",CHAR(34),INDEX(Specimens[Is Field Specimen?],$A1252),CHAR(34),"}"))</f>
        <v>#REF!</v>
      </c>
      <c r="N1252" t="e">
        <f>IF(COUNTA(SpatialOffsets[])=0,"", IF(INDEX(SpatialOffsets[Spatial Offset Type],$A1252)="","",
CONCATENATE("  - &amp;SpatialOffsetID",TEXT($A1252,"0000"),
" {","SpatialOffsetTypeCV:  ",CHAR(34),INDEX(SpatialOffsets[Spatial Offset Type],$A1252),CHAR(34),
", Offset1Value:  ",INDEX(SpatialOffsets[Offset 1 Value],$A1252),
", Offset1UnitID:  ",CHAR(34),INDEX(SpatialOffsets[Offset 1 Unit],$A1252),CHAR(34),
", Offset2Value:  ",INDEX(SpatialOffsets[Offset 2 Value],$A1252),
", Offset2UnitID:  ",CHAR(34),INDEX(SpatialOffsets[Offset 2 Unit],$A1252),CHAR(34),
", Offset3Value:  ",INDEX(SpatialOffsets[Offset 3 Value],$A1252),
", Offset3UnitID:  ",CHAR(34),INDEX(SpatialOffsets[Offset 3 Unit],$A1252),CHAR(34),,"}")))</f>
        <v>#REF!</v>
      </c>
      <c r="O1252" t="e">
        <f>IF(COUNTA(RelatedFeatures[])=0,"", IF(INDEX(RelatedFeatures[First Sampling Feature Code],$A1252)="","",
CONCATENATE("  - &amp;RelationID",TEXT($A1252,"0000"),
" {","SamplingFeatureID:  *SamplingFeatureID",TEXT(MATCH(INDEX(RelatedFeatures[First Sampling Feature Code],$A1252),SamplingFeatures[Feature Code],0),"0000"),
", RelationshipTypeCV:  ",CHAR(34),INDEX(RelatedFeatures[Relationship Type],$A1252),CHAR(34),
", RelatedFeatureID: *SamplingFeatureID",TEXT(MATCH(INDEX(RelatedFeatures[Second Sampling Feature Code],$A1252),SamplingFeatures[Feature Code],0),"0000"),
", SpatialOffsetID:  ",IF(INDEX(RelatedFeatures[Offset Number],$A1252)="","",CONCATENATE("*SpatialOffsetID",TEXT(INDEX(RelatedFeatures[Offset Number],$A1252),"0000"))),"}")))</f>
        <v>#REF!</v>
      </c>
      <c r="P1252" t="e">
        <f>IF(INDEX(Methods[Method Type],$A1252)="","",
CONCATENATE("  - &amp;MethodID",TEXT($A1252,"0000"),
" {","MethodTypeCV:  ",CHAR(34),INDEX(Methods[Method Type],$A1252),CHAR(34),
", MethodCode:  ",CHAR(34),INDEX(Methods[Method Code],$A1252),CHAR(34),
", MethodName:  ",CHAR(34),INDEX(Methods[Method Name],$A1252),CHAR(34),
", MethodDescription:  ",CHAR(34),INDEX(Methods[Method Description],$A1252),CHAR(34),
", MethodLink:  ",CHAR(34),INDEX(Methods[Method Link],$A1252),CHAR(34),
", OrganizationID: *OrganizationID",TEXT(MATCH(INDEX(Methods[Organization Name],$A1252),Organizations[Organization Name],0),"0000"),"}"))</f>
        <v>#REF!</v>
      </c>
      <c r="Q1252" t="e">
        <f>IF(INDEX(Variables[Variable Type],$A1252)="","",
CONCATENATE("  - &amp;VariableID",TEXT($A1252,"0000"),
" {","VariableTypeCV:  ",CHAR(34),INDEX(Variables[Variable Type],$A1252),CHAR(34),
", VariableCode:  ",CHAR(34),INDEX(Variables[Variable Code],$A1252),CHAR(34),
", VariableNameCV:  ",CHAR(34),INDEX(Variables[Variable Name],$A1252),CHAR(34),
", VariableDefinition:  ",CHAR(34),INDEX(Variables[Variable Definition],$A1252),CHAR(34),
", SpecciationCV:  ",CHAR(34),INDEX(Variables[Speciation],$A1252),CHAR(34),
", NoDataValue:  ",CHAR(34),INDEX(Variables[No Data Value],$A1252),CHAR(34),"}"))</f>
        <v>#REF!</v>
      </c>
    </row>
    <row r="1253" spans="1:17" x14ac:dyDescent="0.25">
      <c r="A1253">
        <v>1250</v>
      </c>
      <c r="D1253" t="e">
        <f>IF(INDEX(People[First Name],$A1253)="","",
CONCATENATE("  - &amp;PersonID",TEXT($A1253,"0000"),
" {","PersonFirstName:  ",CHAR(34),INDEX(People[First Name],$A1253),CHAR(34),
", PersonMiddleName:  ",CHAR(34),INDEX(People[Middle Name],$A1253),CHAR(34),
", PersonLastName:  ",CHAR(34),INDEX(People[Last Name],$A1253),CHAR(34),"}"))</f>
        <v>#REF!</v>
      </c>
      <c r="E1253" t="e">
        <f>IF(INDEX(Organizations[Organization Type '[CV']],$A1253)="","",
CONCATENATE("  - &amp;OrganizationID",TEXT($A1253,"0000"),
" {","OrganizationTypeCV:  ",CHAR(34),INDEX(Organizations[Organization Type '[CV']],$A1253),CHAR(34),
", OrganizationCode:  ",CHAR(34),INDEX(Organizations[Organization Code],$A1253),CHAR(34),
", OrganizationName:  ",CHAR(34),INDEX(Organizations[Organization Name],$A1253),CHAR(34),
", OrganizationDescription:  ",CHAR(34),INDEX(Organizations[Organization Description],$A1253),CHAR(34),
", OrganizationLink:  ",CHAR(34),INDEX(Organizations[Organization Link],$A1253),CHAR(34),"}"))</f>
        <v>#REF!</v>
      </c>
      <c r="F1253" t="e">
        <f>IF(INDEX(People[First Name],$A1253)="","",
CONCATENATE("  - &amp;AffiliationID",TEXT($A1253,"0000"),
" {PersonID: *PersonID",TEXT($A1253,"0000"),
", OrganizationID: *OrganizationID",TEXT(MATCH(INDEX(People[Organization Name],$A1253),Organizations[Organization Name],0),"0000"),
", IsPrimaryOrganizationContact: , AffiliationStartDate: , AffiliationEndDate: , PrimaryPhone: ",
", PrimaryEmail: ",CHAR(34),INDEX(People[Primary Email],$A1253),CHAR(34),
", PrimaryAddress: ",CHAR(34),INDEX(People[Primary Address],$A1253),CHAR(34),
", PersonLink: }"))</f>
        <v>#REF!</v>
      </c>
      <c r="H1253" t="e">
        <f>IF(COUNTA(CitationInformation)=0,"",IF(INDEX(AuthorList[Author Name],$A1253)="","",
CONCATENATE("  - &amp;AuthorListID",TEXT($A1253,"0000"),
"  {CitationID: *CitationID0001",
", PersonID: *PersonID",TEXT(MATCH(INDEX(AuthorList[Author Name],$A1253),People[Full Name],0),"0000"),
", AuthorOrder: ",INDEX(AuthorList[Author Number],$A1253),"}")))</f>
        <v>#REF!</v>
      </c>
      <c r="K1253" t="e">
        <f>IF(INDEX(SamplingFeatures[Feature Code],$A1253)="","",
CONCATENATE("  - &amp;SamplingFeatureID",TEXT($A1253,"0000"),
" {","SamplingFeatureUUID:  ",CHAR(34),INDEX(SamplingFeatures[Sampling Feature UUID],$A1253),CHAR(34),
", SamplingFeatureTypeCV:  ",CHAR(34),INDEX(SamplingFeatures[Sampling Feature Type],$A1253),CHAR(34),
", SamplingFeatureCode:  ",CHAR(34),INDEX(SamplingFeatures[Feature Code],$A1253),CHAR(34),
", SamplingFeatureName:  ",CHAR(34),INDEX(SamplingFeatures[Feature Name],$A1253),CHAR(34),
", SamplingFeatureDescription:  ",CHAR(34),INDEX(SamplingFeatures[Feature Description],$A1253),CHAR(34),
", SamplingFeatureGeotypeCV:  ",CHAR(34),INDEX(SamplingFeatures[Feature Geo Type],$A1253),CHAR(34),
", FeatureGeometry:  ",CHAR(34),INDEX(SamplingFeatures[Feature Geometry],$A1253),CHAR(34),
", Elevation_m:  ",CHAR(34),INDEX(SamplingFeatures[Elevation_m],$A1253),CHAR(34),
", ElevationDatumCV:  ",CHAR(34),ElevationDatum,CHAR(34),"}"))</f>
        <v>#REF!</v>
      </c>
      <c r="L1253" t="e">
        <f>IF(INDEX(SamplingFeatures[Sampling Feature Type],$A1253)&lt;&gt;"Site","",
CONCATENATE("  - &amp;SiteID",TEXT(SUMPRODUCT(--($L$3:$L1252&lt;&gt;"")),"0000"),
" {","SamplingFeatureID:  *SamplingFeatureID",TEXT($A1253,"0000"),
", SiteTypeCV:  ",CHAR(34),INDEX(Sites[Site Type],$A1253),CHAR(34),
", Latitude:  ",INDEX(Sites[Latitude],$A1253),
", Longitude:  ",INDEX(Sites[Longitude],$A1253),
", SRSName:  ",CHAR(34),LatLonDatum,CHAR(34),"}"))</f>
        <v>#REF!</v>
      </c>
      <c r="M1253" t="e">
        <f>IF(INDEX(SamplingFeatures[Sampling Feature Type],$A1253)&lt;&gt;"Specimen","",
CONCATENATE("  - &amp;SpecimenID",TEXT(SUMPRODUCT(--($M$3:$M1252&lt;&gt;"")),"0000"),
" {","SamplingFeatureID:  *SamplingFeatureID",TEXT($A1253,"0000"),
", SpecimenTypeCV:  ",CHAR(34),INDEX(Specimens[Specimen Type],$A1253),CHAR(34),
", SpecimenMediumCV:  ",INDEX(Specimens[Specimen Medium],$A1253),
", IsFieldSpecimen:  ",CHAR(34),INDEX(Specimens[Is Field Specimen?],$A1253),CHAR(34),"}"))</f>
        <v>#REF!</v>
      </c>
      <c r="N1253" t="e">
        <f>IF(COUNTA(SpatialOffsets[])=0,"", IF(INDEX(SpatialOffsets[Spatial Offset Type],$A1253)="","",
CONCATENATE("  - &amp;SpatialOffsetID",TEXT($A1253,"0000"),
" {","SpatialOffsetTypeCV:  ",CHAR(34),INDEX(SpatialOffsets[Spatial Offset Type],$A1253),CHAR(34),
", Offset1Value:  ",INDEX(SpatialOffsets[Offset 1 Value],$A1253),
", Offset1UnitID:  ",CHAR(34),INDEX(SpatialOffsets[Offset 1 Unit],$A1253),CHAR(34),
", Offset2Value:  ",INDEX(SpatialOffsets[Offset 2 Value],$A1253),
", Offset2UnitID:  ",CHAR(34),INDEX(SpatialOffsets[Offset 2 Unit],$A1253),CHAR(34),
", Offset3Value:  ",INDEX(SpatialOffsets[Offset 3 Value],$A1253),
", Offset3UnitID:  ",CHAR(34),INDEX(SpatialOffsets[Offset 3 Unit],$A1253),CHAR(34),,"}")))</f>
        <v>#REF!</v>
      </c>
      <c r="O1253" t="e">
        <f>IF(COUNTA(RelatedFeatures[])=0,"", IF(INDEX(RelatedFeatures[First Sampling Feature Code],$A1253)="","",
CONCATENATE("  - &amp;RelationID",TEXT($A1253,"0000"),
" {","SamplingFeatureID:  *SamplingFeatureID",TEXT(MATCH(INDEX(RelatedFeatures[First Sampling Feature Code],$A1253),SamplingFeatures[Feature Code],0),"0000"),
", RelationshipTypeCV:  ",CHAR(34),INDEX(RelatedFeatures[Relationship Type],$A1253),CHAR(34),
", RelatedFeatureID: *SamplingFeatureID",TEXT(MATCH(INDEX(RelatedFeatures[Second Sampling Feature Code],$A1253),SamplingFeatures[Feature Code],0),"0000"),
", SpatialOffsetID:  ",IF(INDEX(RelatedFeatures[Offset Number],$A1253)="","",CONCATENATE("*SpatialOffsetID",TEXT(INDEX(RelatedFeatures[Offset Number],$A1253),"0000"))),"}")))</f>
        <v>#REF!</v>
      </c>
      <c r="P1253" t="e">
        <f>IF(INDEX(Methods[Method Type],$A1253)="","",
CONCATENATE("  - &amp;MethodID",TEXT($A1253,"0000"),
" {","MethodTypeCV:  ",CHAR(34),INDEX(Methods[Method Type],$A1253),CHAR(34),
", MethodCode:  ",CHAR(34),INDEX(Methods[Method Code],$A1253),CHAR(34),
", MethodName:  ",CHAR(34),INDEX(Methods[Method Name],$A1253),CHAR(34),
", MethodDescription:  ",CHAR(34),INDEX(Methods[Method Description],$A1253),CHAR(34),
", MethodLink:  ",CHAR(34),INDEX(Methods[Method Link],$A1253),CHAR(34),
", OrganizationID: *OrganizationID",TEXT(MATCH(INDEX(Methods[Organization Name],$A1253),Organizations[Organization Name],0),"0000"),"}"))</f>
        <v>#REF!</v>
      </c>
      <c r="Q1253" t="e">
        <f>IF(INDEX(Variables[Variable Type],$A1253)="","",
CONCATENATE("  - &amp;VariableID",TEXT($A1253,"0000"),
" {","VariableTypeCV:  ",CHAR(34),INDEX(Variables[Variable Type],$A1253),CHAR(34),
", VariableCode:  ",CHAR(34),INDEX(Variables[Variable Code],$A1253),CHAR(34),
", VariableNameCV:  ",CHAR(34),INDEX(Variables[Variable Name],$A1253),CHAR(34),
", VariableDefinition:  ",CHAR(34),INDEX(Variables[Variable Definition],$A1253),CHAR(34),
", SpecciationCV:  ",CHAR(34),INDEX(Variables[Speciation],$A1253),CHAR(34),
", NoDataValue:  ",CHAR(34),INDEX(Variables[No Data Value],$A1253),CHAR(34),"}"))</f>
        <v>#REF!</v>
      </c>
    </row>
    <row r="1254" spans="1:17" x14ac:dyDescent="0.25">
      <c r="A1254">
        <v>1251</v>
      </c>
      <c r="D1254" t="e">
        <f>IF(INDEX(People[First Name],$A1254)="","",
CONCATENATE("  - &amp;PersonID",TEXT($A1254,"0000"),
" {","PersonFirstName:  ",CHAR(34),INDEX(People[First Name],$A1254),CHAR(34),
", PersonMiddleName:  ",CHAR(34),INDEX(People[Middle Name],$A1254),CHAR(34),
", PersonLastName:  ",CHAR(34),INDEX(People[Last Name],$A1254),CHAR(34),"}"))</f>
        <v>#REF!</v>
      </c>
      <c r="E1254" t="e">
        <f>IF(INDEX(Organizations[Organization Type '[CV']],$A1254)="","",
CONCATENATE("  - &amp;OrganizationID",TEXT($A1254,"0000"),
" {","OrganizationTypeCV:  ",CHAR(34),INDEX(Organizations[Organization Type '[CV']],$A1254),CHAR(34),
", OrganizationCode:  ",CHAR(34),INDEX(Organizations[Organization Code],$A1254),CHAR(34),
", OrganizationName:  ",CHAR(34),INDEX(Organizations[Organization Name],$A1254),CHAR(34),
", OrganizationDescription:  ",CHAR(34),INDEX(Organizations[Organization Description],$A1254),CHAR(34),
", OrganizationLink:  ",CHAR(34),INDEX(Organizations[Organization Link],$A1254),CHAR(34),"}"))</f>
        <v>#REF!</v>
      </c>
      <c r="F1254" t="e">
        <f>IF(INDEX(People[First Name],$A1254)="","",
CONCATENATE("  - &amp;AffiliationID",TEXT($A1254,"0000"),
" {PersonID: *PersonID",TEXT($A1254,"0000"),
", OrganizationID: *OrganizationID",TEXT(MATCH(INDEX(People[Organization Name],$A1254),Organizations[Organization Name],0),"0000"),
", IsPrimaryOrganizationContact: , AffiliationStartDate: , AffiliationEndDate: , PrimaryPhone: ",
", PrimaryEmail: ",CHAR(34),INDEX(People[Primary Email],$A1254),CHAR(34),
", PrimaryAddress: ",CHAR(34),INDEX(People[Primary Address],$A1254),CHAR(34),
", PersonLink: }"))</f>
        <v>#REF!</v>
      </c>
      <c r="H1254" t="e">
        <f>IF(COUNTA(CitationInformation)=0,"",IF(INDEX(AuthorList[Author Name],$A1254)="","",
CONCATENATE("  - &amp;AuthorListID",TEXT($A1254,"0000"),
"  {CitationID: *CitationID0001",
", PersonID: *PersonID",TEXT(MATCH(INDEX(AuthorList[Author Name],$A1254),People[Full Name],0),"0000"),
", AuthorOrder: ",INDEX(AuthorList[Author Number],$A1254),"}")))</f>
        <v>#REF!</v>
      </c>
      <c r="K1254" t="e">
        <f>IF(INDEX(SamplingFeatures[Feature Code],$A1254)="","",
CONCATENATE("  - &amp;SamplingFeatureID",TEXT($A1254,"0000"),
" {","SamplingFeatureUUID:  ",CHAR(34),INDEX(SamplingFeatures[Sampling Feature UUID],$A1254),CHAR(34),
", SamplingFeatureTypeCV:  ",CHAR(34),INDEX(SamplingFeatures[Sampling Feature Type],$A1254),CHAR(34),
", SamplingFeatureCode:  ",CHAR(34),INDEX(SamplingFeatures[Feature Code],$A1254),CHAR(34),
", SamplingFeatureName:  ",CHAR(34),INDEX(SamplingFeatures[Feature Name],$A1254),CHAR(34),
", SamplingFeatureDescription:  ",CHAR(34),INDEX(SamplingFeatures[Feature Description],$A1254),CHAR(34),
", SamplingFeatureGeotypeCV:  ",CHAR(34),INDEX(SamplingFeatures[Feature Geo Type],$A1254),CHAR(34),
", FeatureGeometry:  ",CHAR(34),INDEX(SamplingFeatures[Feature Geometry],$A1254),CHAR(34),
", Elevation_m:  ",CHAR(34),INDEX(SamplingFeatures[Elevation_m],$A1254),CHAR(34),
", ElevationDatumCV:  ",CHAR(34),ElevationDatum,CHAR(34),"}"))</f>
        <v>#REF!</v>
      </c>
      <c r="L1254" t="e">
        <f>IF(INDEX(SamplingFeatures[Sampling Feature Type],$A1254)&lt;&gt;"Site","",
CONCATENATE("  - &amp;SiteID",TEXT(SUMPRODUCT(--($L$3:$L1253&lt;&gt;"")),"0000"),
" {","SamplingFeatureID:  *SamplingFeatureID",TEXT($A1254,"0000"),
", SiteTypeCV:  ",CHAR(34),INDEX(Sites[Site Type],$A1254),CHAR(34),
", Latitude:  ",INDEX(Sites[Latitude],$A1254),
", Longitude:  ",INDEX(Sites[Longitude],$A1254),
", SRSName:  ",CHAR(34),LatLonDatum,CHAR(34),"}"))</f>
        <v>#REF!</v>
      </c>
      <c r="M1254" t="e">
        <f>IF(INDEX(SamplingFeatures[Sampling Feature Type],$A1254)&lt;&gt;"Specimen","",
CONCATENATE("  - &amp;SpecimenID",TEXT(SUMPRODUCT(--($M$3:$M1253&lt;&gt;"")),"0000"),
" {","SamplingFeatureID:  *SamplingFeatureID",TEXT($A1254,"0000"),
", SpecimenTypeCV:  ",CHAR(34),INDEX(Specimens[Specimen Type],$A1254),CHAR(34),
", SpecimenMediumCV:  ",INDEX(Specimens[Specimen Medium],$A1254),
", IsFieldSpecimen:  ",CHAR(34),INDEX(Specimens[Is Field Specimen?],$A1254),CHAR(34),"}"))</f>
        <v>#REF!</v>
      </c>
      <c r="N1254" t="e">
        <f>IF(COUNTA(SpatialOffsets[])=0,"", IF(INDEX(SpatialOffsets[Spatial Offset Type],$A1254)="","",
CONCATENATE("  - &amp;SpatialOffsetID",TEXT($A1254,"0000"),
" {","SpatialOffsetTypeCV:  ",CHAR(34),INDEX(SpatialOffsets[Spatial Offset Type],$A1254),CHAR(34),
", Offset1Value:  ",INDEX(SpatialOffsets[Offset 1 Value],$A1254),
", Offset1UnitID:  ",CHAR(34),INDEX(SpatialOffsets[Offset 1 Unit],$A1254),CHAR(34),
", Offset2Value:  ",INDEX(SpatialOffsets[Offset 2 Value],$A1254),
", Offset2UnitID:  ",CHAR(34),INDEX(SpatialOffsets[Offset 2 Unit],$A1254),CHAR(34),
", Offset3Value:  ",INDEX(SpatialOffsets[Offset 3 Value],$A1254),
", Offset3UnitID:  ",CHAR(34),INDEX(SpatialOffsets[Offset 3 Unit],$A1254),CHAR(34),,"}")))</f>
        <v>#REF!</v>
      </c>
      <c r="O1254" t="e">
        <f>IF(COUNTA(RelatedFeatures[])=0,"", IF(INDEX(RelatedFeatures[First Sampling Feature Code],$A1254)="","",
CONCATENATE("  - &amp;RelationID",TEXT($A1254,"0000"),
" {","SamplingFeatureID:  *SamplingFeatureID",TEXT(MATCH(INDEX(RelatedFeatures[First Sampling Feature Code],$A1254),SamplingFeatures[Feature Code],0),"0000"),
", RelationshipTypeCV:  ",CHAR(34),INDEX(RelatedFeatures[Relationship Type],$A1254),CHAR(34),
", RelatedFeatureID: *SamplingFeatureID",TEXT(MATCH(INDEX(RelatedFeatures[Second Sampling Feature Code],$A1254),SamplingFeatures[Feature Code],0),"0000"),
", SpatialOffsetID:  ",IF(INDEX(RelatedFeatures[Offset Number],$A1254)="","",CONCATENATE("*SpatialOffsetID",TEXT(INDEX(RelatedFeatures[Offset Number],$A1254),"0000"))),"}")))</f>
        <v>#REF!</v>
      </c>
      <c r="P1254" t="e">
        <f>IF(INDEX(Methods[Method Type],$A1254)="","",
CONCATENATE("  - &amp;MethodID",TEXT($A1254,"0000"),
" {","MethodTypeCV:  ",CHAR(34),INDEX(Methods[Method Type],$A1254),CHAR(34),
", MethodCode:  ",CHAR(34),INDEX(Methods[Method Code],$A1254),CHAR(34),
", MethodName:  ",CHAR(34),INDEX(Methods[Method Name],$A1254),CHAR(34),
", MethodDescription:  ",CHAR(34),INDEX(Methods[Method Description],$A1254),CHAR(34),
", MethodLink:  ",CHAR(34),INDEX(Methods[Method Link],$A1254),CHAR(34),
", OrganizationID: *OrganizationID",TEXT(MATCH(INDEX(Methods[Organization Name],$A1254),Organizations[Organization Name],0),"0000"),"}"))</f>
        <v>#REF!</v>
      </c>
      <c r="Q1254" t="e">
        <f>IF(INDEX(Variables[Variable Type],$A1254)="","",
CONCATENATE("  - &amp;VariableID",TEXT($A1254,"0000"),
" {","VariableTypeCV:  ",CHAR(34),INDEX(Variables[Variable Type],$A1254),CHAR(34),
", VariableCode:  ",CHAR(34),INDEX(Variables[Variable Code],$A1254),CHAR(34),
", VariableNameCV:  ",CHAR(34),INDEX(Variables[Variable Name],$A1254),CHAR(34),
", VariableDefinition:  ",CHAR(34),INDEX(Variables[Variable Definition],$A1254),CHAR(34),
", SpecciationCV:  ",CHAR(34),INDEX(Variables[Speciation],$A1254),CHAR(34),
", NoDataValue:  ",CHAR(34),INDEX(Variables[No Data Value],$A1254),CHAR(34),"}"))</f>
        <v>#REF!</v>
      </c>
    </row>
    <row r="1255" spans="1:17" x14ac:dyDescent="0.25">
      <c r="A1255">
        <v>1252</v>
      </c>
      <c r="D1255" t="e">
        <f>IF(INDEX(People[First Name],$A1255)="","",
CONCATENATE("  - &amp;PersonID",TEXT($A1255,"0000"),
" {","PersonFirstName:  ",CHAR(34),INDEX(People[First Name],$A1255),CHAR(34),
", PersonMiddleName:  ",CHAR(34),INDEX(People[Middle Name],$A1255),CHAR(34),
", PersonLastName:  ",CHAR(34),INDEX(People[Last Name],$A1255),CHAR(34),"}"))</f>
        <v>#REF!</v>
      </c>
      <c r="E1255" t="e">
        <f>IF(INDEX(Organizations[Organization Type '[CV']],$A1255)="","",
CONCATENATE("  - &amp;OrganizationID",TEXT($A1255,"0000"),
" {","OrganizationTypeCV:  ",CHAR(34),INDEX(Organizations[Organization Type '[CV']],$A1255),CHAR(34),
", OrganizationCode:  ",CHAR(34),INDEX(Organizations[Organization Code],$A1255),CHAR(34),
", OrganizationName:  ",CHAR(34),INDEX(Organizations[Organization Name],$A1255),CHAR(34),
", OrganizationDescription:  ",CHAR(34),INDEX(Organizations[Organization Description],$A1255),CHAR(34),
", OrganizationLink:  ",CHAR(34),INDEX(Organizations[Organization Link],$A1255),CHAR(34),"}"))</f>
        <v>#REF!</v>
      </c>
      <c r="F1255" t="e">
        <f>IF(INDEX(People[First Name],$A1255)="","",
CONCATENATE("  - &amp;AffiliationID",TEXT($A1255,"0000"),
" {PersonID: *PersonID",TEXT($A1255,"0000"),
", OrganizationID: *OrganizationID",TEXT(MATCH(INDEX(People[Organization Name],$A1255),Organizations[Organization Name],0),"0000"),
", IsPrimaryOrganizationContact: , AffiliationStartDate: , AffiliationEndDate: , PrimaryPhone: ",
", PrimaryEmail: ",CHAR(34),INDEX(People[Primary Email],$A1255),CHAR(34),
", PrimaryAddress: ",CHAR(34),INDEX(People[Primary Address],$A1255),CHAR(34),
", PersonLink: }"))</f>
        <v>#REF!</v>
      </c>
      <c r="H1255" t="e">
        <f>IF(COUNTA(CitationInformation)=0,"",IF(INDEX(AuthorList[Author Name],$A1255)="","",
CONCATENATE("  - &amp;AuthorListID",TEXT($A1255,"0000"),
"  {CitationID: *CitationID0001",
", PersonID: *PersonID",TEXT(MATCH(INDEX(AuthorList[Author Name],$A1255),People[Full Name],0),"0000"),
", AuthorOrder: ",INDEX(AuthorList[Author Number],$A1255),"}")))</f>
        <v>#REF!</v>
      </c>
      <c r="K1255" t="e">
        <f>IF(INDEX(SamplingFeatures[Feature Code],$A1255)="","",
CONCATENATE("  - &amp;SamplingFeatureID",TEXT($A1255,"0000"),
" {","SamplingFeatureUUID:  ",CHAR(34),INDEX(SamplingFeatures[Sampling Feature UUID],$A1255),CHAR(34),
", SamplingFeatureTypeCV:  ",CHAR(34),INDEX(SamplingFeatures[Sampling Feature Type],$A1255),CHAR(34),
", SamplingFeatureCode:  ",CHAR(34),INDEX(SamplingFeatures[Feature Code],$A1255),CHAR(34),
", SamplingFeatureName:  ",CHAR(34),INDEX(SamplingFeatures[Feature Name],$A1255),CHAR(34),
", SamplingFeatureDescription:  ",CHAR(34),INDEX(SamplingFeatures[Feature Description],$A1255),CHAR(34),
", SamplingFeatureGeotypeCV:  ",CHAR(34),INDEX(SamplingFeatures[Feature Geo Type],$A1255),CHAR(34),
", FeatureGeometry:  ",CHAR(34),INDEX(SamplingFeatures[Feature Geometry],$A1255),CHAR(34),
", Elevation_m:  ",CHAR(34),INDEX(SamplingFeatures[Elevation_m],$A1255),CHAR(34),
", ElevationDatumCV:  ",CHAR(34),ElevationDatum,CHAR(34),"}"))</f>
        <v>#REF!</v>
      </c>
      <c r="L1255" t="e">
        <f>IF(INDEX(SamplingFeatures[Sampling Feature Type],$A1255)&lt;&gt;"Site","",
CONCATENATE("  - &amp;SiteID",TEXT(SUMPRODUCT(--($L$3:$L1254&lt;&gt;"")),"0000"),
" {","SamplingFeatureID:  *SamplingFeatureID",TEXT($A1255,"0000"),
", SiteTypeCV:  ",CHAR(34),INDEX(Sites[Site Type],$A1255),CHAR(34),
", Latitude:  ",INDEX(Sites[Latitude],$A1255),
", Longitude:  ",INDEX(Sites[Longitude],$A1255),
", SRSName:  ",CHAR(34),LatLonDatum,CHAR(34),"}"))</f>
        <v>#REF!</v>
      </c>
      <c r="M1255" t="e">
        <f>IF(INDEX(SamplingFeatures[Sampling Feature Type],$A1255)&lt;&gt;"Specimen","",
CONCATENATE("  - &amp;SpecimenID",TEXT(SUMPRODUCT(--($M$3:$M1254&lt;&gt;"")),"0000"),
" {","SamplingFeatureID:  *SamplingFeatureID",TEXT($A1255,"0000"),
", SpecimenTypeCV:  ",CHAR(34),INDEX(Specimens[Specimen Type],$A1255),CHAR(34),
", SpecimenMediumCV:  ",INDEX(Specimens[Specimen Medium],$A1255),
", IsFieldSpecimen:  ",CHAR(34),INDEX(Specimens[Is Field Specimen?],$A1255),CHAR(34),"}"))</f>
        <v>#REF!</v>
      </c>
      <c r="N1255" t="e">
        <f>IF(COUNTA(SpatialOffsets[])=0,"", IF(INDEX(SpatialOffsets[Spatial Offset Type],$A1255)="","",
CONCATENATE("  - &amp;SpatialOffsetID",TEXT($A1255,"0000"),
" {","SpatialOffsetTypeCV:  ",CHAR(34),INDEX(SpatialOffsets[Spatial Offset Type],$A1255),CHAR(34),
", Offset1Value:  ",INDEX(SpatialOffsets[Offset 1 Value],$A1255),
", Offset1UnitID:  ",CHAR(34),INDEX(SpatialOffsets[Offset 1 Unit],$A1255),CHAR(34),
", Offset2Value:  ",INDEX(SpatialOffsets[Offset 2 Value],$A1255),
", Offset2UnitID:  ",CHAR(34),INDEX(SpatialOffsets[Offset 2 Unit],$A1255),CHAR(34),
", Offset3Value:  ",INDEX(SpatialOffsets[Offset 3 Value],$A1255),
", Offset3UnitID:  ",CHAR(34),INDEX(SpatialOffsets[Offset 3 Unit],$A1255),CHAR(34),,"}")))</f>
        <v>#REF!</v>
      </c>
      <c r="O1255" t="e">
        <f>IF(COUNTA(RelatedFeatures[])=0,"", IF(INDEX(RelatedFeatures[First Sampling Feature Code],$A1255)="","",
CONCATENATE("  - &amp;RelationID",TEXT($A1255,"0000"),
" {","SamplingFeatureID:  *SamplingFeatureID",TEXT(MATCH(INDEX(RelatedFeatures[First Sampling Feature Code],$A1255),SamplingFeatures[Feature Code],0),"0000"),
", RelationshipTypeCV:  ",CHAR(34),INDEX(RelatedFeatures[Relationship Type],$A1255),CHAR(34),
", RelatedFeatureID: *SamplingFeatureID",TEXT(MATCH(INDEX(RelatedFeatures[Second Sampling Feature Code],$A1255),SamplingFeatures[Feature Code],0),"0000"),
", SpatialOffsetID:  ",IF(INDEX(RelatedFeatures[Offset Number],$A1255)="","",CONCATENATE("*SpatialOffsetID",TEXT(INDEX(RelatedFeatures[Offset Number],$A1255),"0000"))),"}")))</f>
        <v>#REF!</v>
      </c>
      <c r="P1255" t="e">
        <f>IF(INDEX(Methods[Method Type],$A1255)="","",
CONCATENATE("  - &amp;MethodID",TEXT($A1255,"0000"),
" {","MethodTypeCV:  ",CHAR(34),INDEX(Methods[Method Type],$A1255),CHAR(34),
", MethodCode:  ",CHAR(34),INDEX(Methods[Method Code],$A1255),CHAR(34),
", MethodName:  ",CHAR(34),INDEX(Methods[Method Name],$A1255),CHAR(34),
", MethodDescription:  ",CHAR(34),INDEX(Methods[Method Description],$A1255),CHAR(34),
", MethodLink:  ",CHAR(34),INDEX(Methods[Method Link],$A1255),CHAR(34),
", OrganizationID: *OrganizationID",TEXT(MATCH(INDEX(Methods[Organization Name],$A1255),Organizations[Organization Name],0),"0000"),"}"))</f>
        <v>#REF!</v>
      </c>
      <c r="Q1255" t="e">
        <f>IF(INDEX(Variables[Variable Type],$A1255)="","",
CONCATENATE("  - &amp;VariableID",TEXT($A1255,"0000"),
" {","VariableTypeCV:  ",CHAR(34),INDEX(Variables[Variable Type],$A1255),CHAR(34),
", VariableCode:  ",CHAR(34),INDEX(Variables[Variable Code],$A1255),CHAR(34),
", VariableNameCV:  ",CHAR(34),INDEX(Variables[Variable Name],$A1255),CHAR(34),
", VariableDefinition:  ",CHAR(34),INDEX(Variables[Variable Definition],$A1255),CHAR(34),
", SpecciationCV:  ",CHAR(34),INDEX(Variables[Speciation],$A1255),CHAR(34),
", NoDataValue:  ",CHAR(34),INDEX(Variables[No Data Value],$A1255),CHAR(34),"}"))</f>
        <v>#REF!</v>
      </c>
    </row>
    <row r="1256" spans="1:17" x14ac:dyDescent="0.25">
      <c r="A1256">
        <v>1253</v>
      </c>
      <c r="D1256" t="e">
        <f>IF(INDEX(People[First Name],$A1256)="","",
CONCATENATE("  - &amp;PersonID",TEXT($A1256,"0000"),
" {","PersonFirstName:  ",CHAR(34),INDEX(People[First Name],$A1256),CHAR(34),
", PersonMiddleName:  ",CHAR(34),INDEX(People[Middle Name],$A1256),CHAR(34),
", PersonLastName:  ",CHAR(34),INDEX(People[Last Name],$A1256),CHAR(34),"}"))</f>
        <v>#REF!</v>
      </c>
      <c r="E1256" t="e">
        <f>IF(INDEX(Organizations[Organization Type '[CV']],$A1256)="","",
CONCATENATE("  - &amp;OrganizationID",TEXT($A1256,"0000"),
" {","OrganizationTypeCV:  ",CHAR(34),INDEX(Organizations[Organization Type '[CV']],$A1256),CHAR(34),
", OrganizationCode:  ",CHAR(34),INDEX(Organizations[Organization Code],$A1256),CHAR(34),
", OrganizationName:  ",CHAR(34),INDEX(Organizations[Organization Name],$A1256),CHAR(34),
", OrganizationDescription:  ",CHAR(34),INDEX(Organizations[Organization Description],$A1256),CHAR(34),
", OrganizationLink:  ",CHAR(34),INDEX(Organizations[Organization Link],$A1256),CHAR(34),"}"))</f>
        <v>#REF!</v>
      </c>
      <c r="F1256" t="e">
        <f>IF(INDEX(People[First Name],$A1256)="","",
CONCATENATE("  - &amp;AffiliationID",TEXT($A1256,"0000"),
" {PersonID: *PersonID",TEXT($A1256,"0000"),
", OrganizationID: *OrganizationID",TEXT(MATCH(INDEX(People[Organization Name],$A1256),Organizations[Organization Name],0),"0000"),
", IsPrimaryOrganizationContact: , AffiliationStartDate: , AffiliationEndDate: , PrimaryPhone: ",
", PrimaryEmail: ",CHAR(34),INDEX(People[Primary Email],$A1256),CHAR(34),
", PrimaryAddress: ",CHAR(34),INDEX(People[Primary Address],$A1256),CHAR(34),
", PersonLink: }"))</f>
        <v>#REF!</v>
      </c>
      <c r="H1256" t="e">
        <f>IF(COUNTA(CitationInformation)=0,"",IF(INDEX(AuthorList[Author Name],$A1256)="","",
CONCATENATE("  - &amp;AuthorListID",TEXT($A1256,"0000"),
"  {CitationID: *CitationID0001",
", PersonID: *PersonID",TEXT(MATCH(INDEX(AuthorList[Author Name],$A1256),People[Full Name],0),"0000"),
", AuthorOrder: ",INDEX(AuthorList[Author Number],$A1256),"}")))</f>
        <v>#REF!</v>
      </c>
      <c r="K1256" t="e">
        <f>IF(INDEX(SamplingFeatures[Feature Code],$A1256)="","",
CONCATENATE("  - &amp;SamplingFeatureID",TEXT($A1256,"0000"),
" {","SamplingFeatureUUID:  ",CHAR(34),INDEX(SamplingFeatures[Sampling Feature UUID],$A1256),CHAR(34),
", SamplingFeatureTypeCV:  ",CHAR(34),INDEX(SamplingFeatures[Sampling Feature Type],$A1256),CHAR(34),
", SamplingFeatureCode:  ",CHAR(34),INDEX(SamplingFeatures[Feature Code],$A1256),CHAR(34),
", SamplingFeatureName:  ",CHAR(34),INDEX(SamplingFeatures[Feature Name],$A1256),CHAR(34),
", SamplingFeatureDescription:  ",CHAR(34),INDEX(SamplingFeatures[Feature Description],$A1256),CHAR(34),
", SamplingFeatureGeotypeCV:  ",CHAR(34),INDEX(SamplingFeatures[Feature Geo Type],$A1256),CHAR(34),
", FeatureGeometry:  ",CHAR(34),INDEX(SamplingFeatures[Feature Geometry],$A1256),CHAR(34),
", Elevation_m:  ",CHAR(34),INDEX(SamplingFeatures[Elevation_m],$A1256),CHAR(34),
", ElevationDatumCV:  ",CHAR(34),ElevationDatum,CHAR(34),"}"))</f>
        <v>#REF!</v>
      </c>
      <c r="L1256" t="e">
        <f>IF(INDEX(SamplingFeatures[Sampling Feature Type],$A1256)&lt;&gt;"Site","",
CONCATENATE("  - &amp;SiteID",TEXT(SUMPRODUCT(--($L$3:$L1255&lt;&gt;"")),"0000"),
" {","SamplingFeatureID:  *SamplingFeatureID",TEXT($A1256,"0000"),
", SiteTypeCV:  ",CHAR(34),INDEX(Sites[Site Type],$A1256),CHAR(34),
", Latitude:  ",INDEX(Sites[Latitude],$A1256),
", Longitude:  ",INDEX(Sites[Longitude],$A1256),
", SRSName:  ",CHAR(34),LatLonDatum,CHAR(34),"}"))</f>
        <v>#REF!</v>
      </c>
      <c r="M1256" t="e">
        <f>IF(INDEX(SamplingFeatures[Sampling Feature Type],$A1256)&lt;&gt;"Specimen","",
CONCATENATE("  - &amp;SpecimenID",TEXT(SUMPRODUCT(--($M$3:$M1255&lt;&gt;"")),"0000"),
" {","SamplingFeatureID:  *SamplingFeatureID",TEXT($A1256,"0000"),
", SpecimenTypeCV:  ",CHAR(34),INDEX(Specimens[Specimen Type],$A1256),CHAR(34),
", SpecimenMediumCV:  ",INDEX(Specimens[Specimen Medium],$A1256),
", IsFieldSpecimen:  ",CHAR(34),INDEX(Specimens[Is Field Specimen?],$A1256),CHAR(34),"}"))</f>
        <v>#REF!</v>
      </c>
      <c r="N1256" t="e">
        <f>IF(COUNTA(SpatialOffsets[])=0,"", IF(INDEX(SpatialOffsets[Spatial Offset Type],$A1256)="","",
CONCATENATE("  - &amp;SpatialOffsetID",TEXT($A1256,"0000"),
" {","SpatialOffsetTypeCV:  ",CHAR(34),INDEX(SpatialOffsets[Spatial Offset Type],$A1256),CHAR(34),
", Offset1Value:  ",INDEX(SpatialOffsets[Offset 1 Value],$A1256),
", Offset1UnitID:  ",CHAR(34),INDEX(SpatialOffsets[Offset 1 Unit],$A1256),CHAR(34),
", Offset2Value:  ",INDEX(SpatialOffsets[Offset 2 Value],$A1256),
", Offset2UnitID:  ",CHAR(34),INDEX(SpatialOffsets[Offset 2 Unit],$A1256),CHAR(34),
", Offset3Value:  ",INDEX(SpatialOffsets[Offset 3 Value],$A1256),
", Offset3UnitID:  ",CHAR(34),INDEX(SpatialOffsets[Offset 3 Unit],$A1256),CHAR(34),,"}")))</f>
        <v>#REF!</v>
      </c>
      <c r="O1256" t="e">
        <f>IF(COUNTA(RelatedFeatures[])=0,"", IF(INDEX(RelatedFeatures[First Sampling Feature Code],$A1256)="","",
CONCATENATE("  - &amp;RelationID",TEXT($A1256,"0000"),
" {","SamplingFeatureID:  *SamplingFeatureID",TEXT(MATCH(INDEX(RelatedFeatures[First Sampling Feature Code],$A1256),SamplingFeatures[Feature Code],0),"0000"),
", RelationshipTypeCV:  ",CHAR(34),INDEX(RelatedFeatures[Relationship Type],$A1256),CHAR(34),
", RelatedFeatureID: *SamplingFeatureID",TEXT(MATCH(INDEX(RelatedFeatures[Second Sampling Feature Code],$A1256),SamplingFeatures[Feature Code],0),"0000"),
", SpatialOffsetID:  ",IF(INDEX(RelatedFeatures[Offset Number],$A1256)="","",CONCATENATE("*SpatialOffsetID",TEXT(INDEX(RelatedFeatures[Offset Number],$A1256),"0000"))),"}")))</f>
        <v>#REF!</v>
      </c>
      <c r="P1256" t="e">
        <f>IF(INDEX(Methods[Method Type],$A1256)="","",
CONCATENATE("  - &amp;MethodID",TEXT($A1256,"0000"),
" {","MethodTypeCV:  ",CHAR(34),INDEX(Methods[Method Type],$A1256),CHAR(34),
", MethodCode:  ",CHAR(34),INDEX(Methods[Method Code],$A1256),CHAR(34),
", MethodName:  ",CHAR(34),INDEX(Methods[Method Name],$A1256),CHAR(34),
", MethodDescription:  ",CHAR(34),INDEX(Methods[Method Description],$A1256),CHAR(34),
", MethodLink:  ",CHAR(34),INDEX(Methods[Method Link],$A1256),CHAR(34),
", OrganizationID: *OrganizationID",TEXT(MATCH(INDEX(Methods[Organization Name],$A1256),Organizations[Organization Name],0),"0000"),"}"))</f>
        <v>#REF!</v>
      </c>
      <c r="Q1256" t="e">
        <f>IF(INDEX(Variables[Variable Type],$A1256)="","",
CONCATENATE("  - &amp;VariableID",TEXT($A1256,"0000"),
" {","VariableTypeCV:  ",CHAR(34),INDEX(Variables[Variable Type],$A1256),CHAR(34),
", VariableCode:  ",CHAR(34),INDEX(Variables[Variable Code],$A1256),CHAR(34),
", VariableNameCV:  ",CHAR(34),INDEX(Variables[Variable Name],$A1256),CHAR(34),
", VariableDefinition:  ",CHAR(34),INDEX(Variables[Variable Definition],$A1256),CHAR(34),
", SpecciationCV:  ",CHAR(34),INDEX(Variables[Speciation],$A1256),CHAR(34),
", NoDataValue:  ",CHAR(34),INDEX(Variables[No Data Value],$A1256),CHAR(34),"}"))</f>
        <v>#REF!</v>
      </c>
    </row>
    <row r="1257" spans="1:17" x14ac:dyDescent="0.25">
      <c r="A1257">
        <v>1254</v>
      </c>
      <c r="D1257" t="e">
        <f>IF(INDEX(People[First Name],$A1257)="","",
CONCATENATE("  - &amp;PersonID",TEXT($A1257,"0000"),
" {","PersonFirstName:  ",CHAR(34),INDEX(People[First Name],$A1257),CHAR(34),
", PersonMiddleName:  ",CHAR(34),INDEX(People[Middle Name],$A1257),CHAR(34),
", PersonLastName:  ",CHAR(34),INDEX(People[Last Name],$A1257),CHAR(34),"}"))</f>
        <v>#REF!</v>
      </c>
      <c r="E1257" t="e">
        <f>IF(INDEX(Organizations[Organization Type '[CV']],$A1257)="","",
CONCATENATE("  - &amp;OrganizationID",TEXT($A1257,"0000"),
" {","OrganizationTypeCV:  ",CHAR(34),INDEX(Organizations[Organization Type '[CV']],$A1257),CHAR(34),
", OrganizationCode:  ",CHAR(34),INDEX(Organizations[Organization Code],$A1257),CHAR(34),
", OrganizationName:  ",CHAR(34),INDEX(Organizations[Organization Name],$A1257),CHAR(34),
", OrganizationDescription:  ",CHAR(34),INDEX(Organizations[Organization Description],$A1257),CHAR(34),
", OrganizationLink:  ",CHAR(34),INDEX(Organizations[Organization Link],$A1257),CHAR(34),"}"))</f>
        <v>#REF!</v>
      </c>
      <c r="F1257" t="e">
        <f>IF(INDEX(People[First Name],$A1257)="","",
CONCATENATE("  - &amp;AffiliationID",TEXT($A1257,"0000"),
" {PersonID: *PersonID",TEXT($A1257,"0000"),
", OrganizationID: *OrganizationID",TEXT(MATCH(INDEX(People[Organization Name],$A1257),Organizations[Organization Name],0),"0000"),
", IsPrimaryOrganizationContact: , AffiliationStartDate: , AffiliationEndDate: , PrimaryPhone: ",
", PrimaryEmail: ",CHAR(34),INDEX(People[Primary Email],$A1257),CHAR(34),
", PrimaryAddress: ",CHAR(34),INDEX(People[Primary Address],$A1257),CHAR(34),
", PersonLink: }"))</f>
        <v>#REF!</v>
      </c>
      <c r="H1257" t="e">
        <f>IF(COUNTA(CitationInformation)=0,"",IF(INDEX(AuthorList[Author Name],$A1257)="","",
CONCATENATE("  - &amp;AuthorListID",TEXT($A1257,"0000"),
"  {CitationID: *CitationID0001",
", PersonID: *PersonID",TEXT(MATCH(INDEX(AuthorList[Author Name],$A1257),People[Full Name],0),"0000"),
", AuthorOrder: ",INDEX(AuthorList[Author Number],$A1257),"}")))</f>
        <v>#REF!</v>
      </c>
      <c r="K1257" t="e">
        <f>IF(INDEX(SamplingFeatures[Feature Code],$A1257)="","",
CONCATENATE("  - &amp;SamplingFeatureID",TEXT($A1257,"0000"),
" {","SamplingFeatureUUID:  ",CHAR(34),INDEX(SamplingFeatures[Sampling Feature UUID],$A1257),CHAR(34),
", SamplingFeatureTypeCV:  ",CHAR(34),INDEX(SamplingFeatures[Sampling Feature Type],$A1257),CHAR(34),
", SamplingFeatureCode:  ",CHAR(34),INDEX(SamplingFeatures[Feature Code],$A1257),CHAR(34),
", SamplingFeatureName:  ",CHAR(34),INDEX(SamplingFeatures[Feature Name],$A1257),CHAR(34),
", SamplingFeatureDescription:  ",CHAR(34),INDEX(SamplingFeatures[Feature Description],$A1257),CHAR(34),
", SamplingFeatureGeotypeCV:  ",CHAR(34),INDEX(SamplingFeatures[Feature Geo Type],$A1257),CHAR(34),
", FeatureGeometry:  ",CHAR(34),INDEX(SamplingFeatures[Feature Geometry],$A1257),CHAR(34),
", Elevation_m:  ",CHAR(34),INDEX(SamplingFeatures[Elevation_m],$A1257),CHAR(34),
", ElevationDatumCV:  ",CHAR(34),ElevationDatum,CHAR(34),"}"))</f>
        <v>#REF!</v>
      </c>
      <c r="L1257" t="e">
        <f>IF(INDEX(SamplingFeatures[Sampling Feature Type],$A1257)&lt;&gt;"Site","",
CONCATENATE("  - &amp;SiteID",TEXT(SUMPRODUCT(--($L$3:$L1256&lt;&gt;"")),"0000"),
" {","SamplingFeatureID:  *SamplingFeatureID",TEXT($A1257,"0000"),
", SiteTypeCV:  ",CHAR(34),INDEX(Sites[Site Type],$A1257),CHAR(34),
", Latitude:  ",INDEX(Sites[Latitude],$A1257),
", Longitude:  ",INDEX(Sites[Longitude],$A1257),
", SRSName:  ",CHAR(34),LatLonDatum,CHAR(34),"}"))</f>
        <v>#REF!</v>
      </c>
      <c r="M1257" t="e">
        <f>IF(INDEX(SamplingFeatures[Sampling Feature Type],$A1257)&lt;&gt;"Specimen","",
CONCATENATE("  - &amp;SpecimenID",TEXT(SUMPRODUCT(--($M$3:$M1256&lt;&gt;"")),"0000"),
" {","SamplingFeatureID:  *SamplingFeatureID",TEXT($A1257,"0000"),
", SpecimenTypeCV:  ",CHAR(34),INDEX(Specimens[Specimen Type],$A1257),CHAR(34),
", SpecimenMediumCV:  ",INDEX(Specimens[Specimen Medium],$A1257),
", IsFieldSpecimen:  ",CHAR(34),INDEX(Specimens[Is Field Specimen?],$A1257),CHAR(34),"}"))</f>
        <v>#REF!</v>
      </c>
      <c r="N1257" t="e">
        <f>IF(COUNTA(SpatialOffsets[])=0,"", IF(INDEX(SpatialOffsets[Spatial Offset Type],$A1257)="","",
CONCATENATE("  - &amp;SpatialOffsetID",TEXT($A1257,"0000"),
" {","SpatialOffsetTypeCV:  ",CHAR(34),INDEX(SpatialOffsets[Spatial Offset Type],$A1257),CHAR(34),
", Offset1Value:  ",INDEX(SpatialOffsets[Offset 1 Value],$A1257),
", Offset1UnitID:  ",CHAR(34),INDEX(SpatialOffsets[Offset 1 Unit],$A1257),CHAR(34),
", Offset2Value:  ",INDEX(SpatialOffsets[Offset 2 Value],$A1257),
", Offset2UnitID:  ",CHAR(34),INDEX(SpatialOffsets[Offset 2 Unit],$A1257),CHAR(34),
", Offset3Value:  ",INDEX(SpatialOffsets[Offset 3 Value],$A1257),
", Offset3UnitID:  ",CHAR(34),INDEX(SpatialOffsets[Offset 3 Unit],$A1257),CHAR(34),,"}")))</f>
        <v>#REF!</v>
      </c>
      <c r="O1257" t="e">
        <f>IF(COUNTA(RelatedFeatures[])=0,"", IF(INDEX(RelatedFeatures[First Sampling Feature Code],$A1257)="","",
CONCATENATE("  - &amp;RelationID",TEXT($A1257,"0000"),
" {","SamplingFeatureID:  *SamplingFeatureID",TEXT(MATCH(INDEX(RelatedFeatures[First Sampling Feature Code],$A1257),SamplingFeatures[Feature Code],0),"0000"),
", RelationshipTypeCV:  ",CHAR(34),INDEX(RelatedFeatures[Relationship Type],$A1257),CHAR(34),
", RelatedFeatureID: *SamplingFeatureID",TEXT(MATCH(INDEX(RelatedFeatures[Second Sampling Feature Code],$A1257),SamplingFeatures[Feature Code],0),"0000"),
", SpatialOffsetID:  ",IF(INDEX(RelatedFeatures[Offset Number],$A1257)="","",CONCATENATE("*SpatialOffsetID",TEXT(INDEX(RelatedFeatures[Offset Number],$A1257),"0000"))),"}")))</f>
        <v>#REF!</v>
      </c>
      <c r="P1257" t="e">
        <f>IF(INDEX(Methods[Method Type],$A1257)="","",
CONCATENATE("  - &amp;MethodID",TEXT($A1257,"0000"),
" {","MethodTypeCV:  ",CHAR(34),INDEX(Methods[Method Type],$A1257),CHAR(34),
", MethodCode:  ",CHAR(34),INDEX(Methods[Method Code],$A1257),CHAR(34),
", MethodName:  ",CHAR(34),INDEX(Methods[Method Name],$A1257),CHAR(34),
", MethodDescription:  ",CHAR(34),INDEX(Methods[Method Description],$A1257),CHAR(34),
", MethodLink:  ",CHAR(34),INDEX(Methods[Method Link],$A1257),CHAR(34),
", OrganizationID: *OrganizationID",TEXT(MATCH(INDEX(Methods[Organization Name],$A1257),Organizations[Organization Name],0),"0000"),"}"))</f>
        <v>#REF!</v>
      </c>
      <c r="Q1257" t="e">
        <f>IF(INDEX(Variables[Variable Type],$A1257)="","",
CONCATENATE("  - &amp;VariableID",TEXT($A1257,"0000"),
" {","VariableTypeCV:  ",CHAR(34),INDEX(Variables[Variable Type],$A1257),CHAR(34),
", VariableCode:  ",CHAR(34),INDEX(Variables[Variable Code],$A1257),CHAR(34),
", VariableNameCV:  ",CHAR(34),INDEX(Variables[Variable Name],$A1257),CHAR(34),
", VariableDefinition:  ",CHAR(34),INDEX(Variables[Variable Definition],$A1257),CHAR(34),
", SpecciationCV:  ",CHAR(34),INDEX(Variables[Speciation],$A1257),CHAR(34),
", NoDataValue:  ",CHAR(34),INDEX(Variables[No Data Value],$A1257),CHAR(34),"}"))</f>
        <v>#REF!</v>
      </c>
    </row>
    <row r="1258" spans="1:17" x14ac:dyDescent="0.25">
      <c r="A1258">
        <v>1255</v>
      </c>
      <c r="D1258" t="e">
        <f>IF(INDEX(People[First Name],$A1258)="","",
CONCATENATE("  - &amp;PersonID",TEXT($A1258,"0000"),
" {","PersonFirstName:  ",CHAR(34),INDEX(People[First Name],$A1258),CHAR(34),
", PersonMiddleName:  ",CHAR(34),INDEX(People[Middle Name],$A1258),CHAR(34),
", PersonLastName:  ",CHAR(34),INDEX(People[Last Name],$A1258),CHAR(34),"}"))</f>
        <v>#REF!</v>
      </c>
      <c r="E1258" t="e">
        <f>IF(INDEX(Organizations[Organization Type '[CV']],$A1258)="","",
CONCATENATE("  - &amp;OrganizationID",TEXT($A1258,"0000"),
" {","OrganizationTypeCV:  ",CHAR(34),INDEX(Organizations[Organization Type '[CV']],$A1258),CHAR(34),
", OrganizationCode:  ",CHAR(34),INDEX(Organizations[Organization Code],$A1258),CHAR(34),
", OrganizationName:  ",CHAR(34),INDEX(Organizations[Organization Name],$A1258),CHAR(34),
", OrganizationDescription:  ",CHAR(34),INDEX(Organizations[Organization Description],$A1258),CHAR(34),
", OrganizationLink:  ",CHAR(34),INDEX(Organizations[Organization Link],$A1258),CHAR(34),"}"))</f>
        <v>#REF!</v>
      </c>
      <c r="F1258" t="e">
        <f>IF(INDEX(People[First Name],$A1258)="","",
CONCATENATE("  - &amp;AffiliationID",TEXT($A1258,"0000"),
" {PersonID: *PersonID",TEXT($A1258,"0000"),
", OrganizationID: *OrganizationID",TEXT(MATCH(INDEX(People[Organization Name],$A1258),Organizations[Organization Name],0),"0000"),
", IsPrimaryOrganizationContact: , AffiliationStartDate: , AffiliationEndDate: , PrimaryPhone: ",
", PrimaryEmail: ",CHAR(34),INDEX(People[Primary Email],$A1258),CHAR(34),
", PrimaryAddress: ",CHAR(34),INDEX(People[Primary Address],$A1258),CHAR(34),
", PersonLink: }"))</f>
        <v>#REF!</v>
      </c>
      <c r="H1258" t="e">
        <f>IF(COUNTA(CitationInformation)=0,"",IF(INDEX(AuthorList[Author Name],$A1258)="","",
CONCATENATE("  - &amp;AuthorListID",TEXT($A1258,"0000"),
"  {CitationID: *CitationID0001",
", PersonID: *PersonID",TEXT(MATCH(INDEX(AuthorList[Author Name],$A1258),People[Full Name],0),"0000"),
", AuthorOrder: ",INDEX(AuthorList[Author Number],$A1258),"}")))</f>
        <v>#REF!</v>
      </c>
      <c r="K1258" t="e">
        <f>IF(INDEX(SamplingFeatures[Feature Code],$A1258)="","",
CONCATENATE("  - &amp;SamplingFeatureID",TEXT($A1258,"0000"),
" {","SamplingFeatureUUID:  ",CHAR(34),INDEX(SamplingFeatures[Sampling Feature UUID],$A1258),CHAR(34),
", SamplingFeatureTypeCV:  ",CHAR(34),INDEX(SamplingFeatures[Sampling Feature Type],$A1258),CHAR(34),
", SamplingFeatureCode:  ",CHAR(34),INDEX(SamplingFeatures[Feature Code],$A1258),CHAR(34),
", SamplingFeatureName:  ",CHAR(34),INDEX(SamplingFeatures[Feature Name],$A1258),CHAR(34),
", SamplingFeatureDescription:  ",CHAR(34),INDEX(SamplingFeatures[Feature Description],$A1258),CHAR(34),
", SamplingFeatureGeotypeCV:  ",CHAR(34),INDEX(SamplingFeatures[Feature Geo Type],$A1258),CHAR(34),
", FeatureGeometry:  ",CHAR(34),INDEX(SamplingFeatures[Feature Geometry],$A1258),CHAR(34),
", Elevation_m:  ",CHAR(34),INDEX(SamplingFeatures[Elevation_m],$A1258),CHAR(34),
", ElevationDatumCV:  ",CHAR(34),ElevationDatum,CHAR(34),"}"))</f>
        <v>#REF!</v>
      </c>
      <c r="L1258" t="e">
        <f>IF(INDEX(SamplingFeatures[Sampling Feature Type],$A1258)&lt;&gt;"Site","",
CONCATENATE("  - &amp;SiteID",TEXT(SUMPRODUCT(--($L$3:$L1257&lt;&gt;"")),"0000"),
" {","SamplingFeatureID:  *SamplingFeatureID",TEXT($A1258,"0000"),
", SiteTypeCV:  ",CHAR(34),INDEX(Sites[Site Type],$A1258),CHAR(34),
", Latitude:  ",INDEX(Sites[Latitude],$A1258),
", Longitude:  ",INDEX(Sites[Longitude],$A1258),
", SRSName:  ",CHAR(34),LatLonDatum,CHAR(34),"}"))</f>
        <v>#REF!</v>
      </c>
      <c r="M1258" t="e">
        <f>IF(INDEX(SamplingFeatures[Sampling Feature Type],$A1258)&lt;&gt;"Specimen","",
CONCATENATE("  - &amp;SpecimenID",TEXT(SUMPRODUCT(--($M$3:$M1257&lt;&gt;"")),"0000"),
" {","SamplingFeatureID:  *SamplingFeatureID",TEXT($A1258,"0000"),
", SpecimenTypeCV:  ",CHAR(34),INDEX(Specimens[Specimen Type],$A1258),CHAR(34),
", SpecimenMediumCV:  ",INDEX(Specimens[Specimen Medium],$A1258),
", IsFieldSpecimen:  ",CHAR(34),INDEX(Specimens[Is Field Specimen?],$A1258),CHAR(34),"}"))</f>
        <v>#REF!</v>
      </c>
      <c r="N1258" t="e">
        <f>IF(COUNTA(SpatialOffsets[])=0,"", IF(INDEX(SpatialOffsets[Spatial Offset Type],$A1258)="","",
CONCATENATE("  - &amp;SpatialOffsetID",TEXT($A1258,"0000"),
" {","SpatialOffsetTypeCV:  ",CHAR(34),INDEX(SpatialOffsets[Spatial Offset Type],$A1258),CHAR(34),
", Offset1Value:  ",INDEX(SpatialOffsets[Offset 1 Value],$A1258),
", Offset1UnitID:  ",CHAR(34),INDEX(SpatialOffsets[Offset 1 Unit],$A1258),CHAR(34),
", Offset2Value:  ",INDEX(SpatialOffsets[Offset 2 Value],$A1258),
", Offset2UnitID:  ",CHAR(34),INDEX(SpatialOffsets[Offset 2 Unit],$A1258),CHAR(34),
", Offset3Value:  ",INDEX(SpatialOffsets[Offset 3 Value],$A1258),
", Offset3UnitID:  ",CHAR(34),INDEX(SpatialOffsets[Offset 3 Unit],$A1258),CHAR(34),,"}")))</f>
        <v>#REF!</v>
      </c>
      <c r="O1258" t="e">
        <f>IF(COUNTA(RelatedFeatures[])=0,"", IF(INDEX(RelatedFeatures[First Sampling Feature Code],$A1258)="","",
CONCATENATE("  - &amp;RelationID",TEXT($A1258,"0000"),
" {","SamplingFeatureID:  *SamplingFeatureID",TEXT(MATCH(INDEX(RelatedFeatures[First Sampling Feature Code],$A1258),SamplingFeatures[Feature Code],0),"0000"),
", RelationshipTypeCV:  ",CHAR(34),INDEX(RelatedFeatures[Relationship Type],$A1258),CHAR(34),
", RelatedFeatureID: *SamplingFeatureID",TEXT(MATCH(INDEX(RelatedFeatures[Second Sampling Feature Code],$A1258),SamplingFeatures[Feature Code],0),"0000"),
", SpatialOffsetID:  ",IF(INDEX(RelatedFeatures[Offset Number],$A1258)="","",CONCATENATE("*SpatialOffsetID",TEXT(INDEX(RelatedFeatures[Offset Number],$A1258),"0000"))),"}")))</f>
        <v>#REF!</v>
      </c>
      <c r="P1258" t="e">
        <f>IF(INDEX(Methods[Method Type],$A1258)="","",
CONCATENATE("  - &amp;MethodID",TEXT($A1258,"0000"),
" {","MethodTypeCV:  ",CHAR(34),INDEX(Methods[Method Type],$A1258),CHAR(34),
", MethodCode:  ",CHAR(34),INDEX(Methods[Method Code],$A1258),CHAR(34),
", MethodName:  ",CHAR(34),INDEX(Methods[Method Name],$A1258),CHAR(34),
", MethodDescription:  ",CHAR(34),INDEX(Methods[Method Description],$A1258),CHAR(34),
", MethodLink:  ",CHAR(34),INDEX(Methods[Method Link],$A1258),CHAR(34),
", OrganizationID: *OrganizationID",TEXT(MATCH(INDEX(Methods[Organization Name],$A1258),Organizations[Organization Name],0),"0000"),"}"))</f>
        <v>#REF!</v>
      </c>
      <c r="Q1258" t="e">
        <f>IF(INDEX(Variables[Variable Type],$A1258)="","",
CONCATENATE("  - &amp;VariableID",TEXT($A1258,"0000"),
" {","VariableTypeCV:  ",CHAR(34),INDEX(Variables[Variable Type],$A1258),CHAR(34),
", VariableCode:  ",CHAR(34),INDEX(Variables[Variable Code],$A1258),CHAR(34),
", VariableNameCV:  ",CHAR(34),INDEX(Variables[Variable Name],$A1258),CHAR(34),
", VariableDefinition:  ",CHAR(34),INDEX(Variables[Variable Definition],$A1258),CHAR(34),
", SpecciationCV:  ",CHAR(34),INDEX(Variables[Speciation],$A1258),CHAR(34),
", NoDataValue:  ",CHAR(34),INDEX(Variables[No Data Value],$A1258),CHAR(34),"}"))</f>
        <v>#REF!</v>
      </c>
    </row>
    <row r="1259" spans="1:17" x14ac:dyDescent="0.25">
      <c r="A1259">
        <v>1256</v>
      </c>
      <c r="D1259" t="e">
        <f>IF(INDEX(People[First Name],$A1259)="","",
CONCATENATE("  - &amp;PersonID",TEXT($A1259,"0000"),
" {","PersonFirstName:  ",CHAR(34),INDEX(People[First Name],$A1259),CHAR(34),
", PersonMiddleName:  ",CHAR(34),INDEX(People[Middle Name],$A1259),CHAR(34),
", PersonLastName:  ",CHAR(34),INDEX(People[Last Name],$A1259),CHAR(34),"}"))</f>
        <v>#REF!</v>
      </c>
      <c r="E1259" t="e">
        <f>IF(INDEX(Organizations[Organization Type '[CV']],$A1259)="","",
CONCATENATE("  - &amp;OrganizationID",TEXT($A1259,"0000"),
" {","OrganizationTypeCV:  ",CHAR(34),INDEX(Organizations[Organization Type '[CV']],$A1259),CHAR(34),
", OrganizationCode:  ",CHAR(34),INDEX(Organizations[Organization Code],$A1259),CHAR(34),
", OrganizationName:  ",CHAR(34),INDEX(Organizations[Organization Name],$A1259),CHAR(34),
", OrganizationDescription:  ",CHAR(34),INDEX(Organizations[Organization Description],$A1259),CHAR(34),
", OrganizationLink:  ",CHAR(34),INDEX(Organizations[Organization Link],$A1259),CHAR(34),"}"))</f>
        <v>#REF!</v>
      </c>
      <c r="F1259" t="e">
        <f>IF(INDEX(People[First Name],$A1259)="","",
CONCATENATE("  - &amp;AffiliationID",TEXT($A1259,"0000"),
" {PersonID: *PersonID",TEXT($A1259,"0000"),
", OrganizationID: *OrganizationID",TEXT(MATCH(INDEX(People[Organization Name],$A1259),Organizations[Organization Name],0),"0000"),
", IsPrimaryOrganizationContact: , AffiliationStartDate: , AffiliationEndDate: , PrimaryPhone: ",
", PrimaryEmail: ",CHAR(34),INDEX(People[Primary Email],$A1259),CHAR(34),
", PrimaryAddress: ",CHAR(34),INDEX(People[Primary Address],$A1259),CHAR(34),
", PersonLink: }"))</f>
        <v>#REF!</v>
      </c>
      <c r="H1259" t="e">
        <f>IF(COUNTA(CitationInformation)=0,"",IF(INDEX(AuthorList[Author Name],$A1259)="","",
CONCATENATE("  - &amp;AuthorListID",TEXT($A1259,"0000"),
"  {CitationID: *CitationID0001",
", PersonID: *PersonID",TEXT(MATCH(INDEX(AuthorList[Author Name],$A1259),People[Full Name],0),"0000"),
", AuthorOrder: ",INDEX(AuthorList[Author Number],$A1259),"}")))</f>
        <v>#REF!</v>
      </c>
      <c r="K1259" t="e">
        <f>IF(INDEX(SamplingFeatures[Feature Code],$A1259)="","",
CONCATENATE("  - &amp;SamplingFeatureID",TEXT($A1259,"0000"),
" {","SamplingFeatureUUID:  ",CHAR(34),INDEX(SamplingFeatures[Sampling Feature UUID],$A1259),CHAR(34),
", SamplingFeatureTypeCV:  ",CHAR(34),INDEX(SamplingFeatures[Sampling Feature Type],$A1259),CHAR(34),
", SamplingFeatureCode:  ",CHAR(34),INDEX(SamplingFeatures[Feature Code],$A1259),CHAR(34),
", SamplingFeatureName:  ",CHAR(34),INDEX(SamplingFeatures[Feature Name],$A1259),CHAR(34),
", SamplingFeatureDescription:  ",CHAR(34),INDEX(SamplingFeatures[Feature Description],$A1259),CHAR(34),
", SamplingFeatureGeotypeCV:  ",CHAR(34),INDEX(SamplingFeatures[Feature Geo Type],$A1259),CHAR(34),
", FeatureGeometry:  ",CHAR(34),INDEX(SamplingFeatures[Feature Geometry],$A1259),CHAR(34),
", Elevation_m:  ",CHAR(34),INDEX(SamplingFeatures[Elevation_m],$A1259),CHAR(34),
", ElevationDatumCV:  ",CHAR(34),ElevationDatum,CHAR(34),"}"))</f>
        <v>#REF!</v>
      </c>
      <c r="L1259" t="e">
        <f>IF(INDEX(SamplingFeatures[Sampling Feature Type],$A1259)&lt;&gt;"Site","",
CONCATENATE("  - &amp;SiteID",TEXT(SUMPRODUCT(--($L$3:$L1258&lt;&gt;"")),"0000"),
" {","SamplingFeatureID:  *SamplingFeatureID",TEXT($A1259,"0000"),
", SiteTypeCV:  ",CHAR(34),INDEX(Sites[Site Type],$A1259),CHAR(34),
", Latitude:  ",INDEX(Sites[Latitude],$A1259),
", Longitude:  ",INDEX(Sites[Longitude],$A1259),
", SRSName:  ",CHAR(34),LatLonDatum,CHAR(34),"}"))</f>
        <v>#REF!</v>
      </c>
      <c r="M1259" t="e">
        <f>IF(INDEX(SamplingFeatures[Sampling Feature Type],$A1259)&lt;&gt;"Specimen","",
CONCATENATE("  - &amp;SpecimenID",TEXT(SUMPRODUCT(--($M$3:$M1258&lt;&gt;"")),"0000"),
" {","SamplingFeatureID:  *SamplingFeatureID",TEXT($A1259,"0000"),
", SpecimenTypeCV:  ",CHAR(34),INDEX(Specimens[Specimen Type],$A1259),CHAR(34),
", SpecimenMediumCV:  ",INDEX(Specimens[Specimen Medium],$A1259),
", IsFieldSpecimen:  ",CHAR(34),INDEX(Specimens[Is Field Specimen?],$A1259),CHAR(34),"}"))</f>
        <v>#REF!</v>
      </c>
      <c r="N1259" t="e">
        <f>IF(COUNTA(SpatialOffsets[])=0,"", IF(INDEX(SpatialOffsets[Spatial Offset Type],$A1259)="","",
CONCATENATE("  - &amp;SpatialOffsetID",TEXT($A1259,"0000"),
" {","SpatialOffsetTypeCV:  ",CHAR(34),INDEX(SpatialOffsets[Spatial Offset Type],$A1259),CHAR(34),
", Offset1Value:  ",INDEX(SpatialOffsets[Offset 1 Value],$A1259),
", Offset1UnitID:  ",CHAR(34),INDEX(SpatialOffsets[Offset 1 Unit],$A1259),CHAR(34),
", Offset2Value:  ",INDEX(SpatialOffsets[Offset 2 Value],$A1259),
", Offset2UnitID:  ",CHAR(34),INDEX(SpatialOffsets[Offset 2 Unit],$A1259),CHAR(34),
", Offset3Value:  ",INDEX(SpatialOffsets[Offset 3 Value],$A1259),
", Offset3UnitID:  ",CHAR(34),INDEX(SpatialOffsets[Offset 3 Unit],$A1259),CHAR(34),,"}")))</f>
        <v>#REF!</v>
      </c>
      <c r="O1259" t="e">
        <f>IF(COUNTA(RelatedFeatures[])=0,"", IF(INDEX(RelatedFeatures[First Sampling Feature Code],$A1259)="","",
CONCATENATE("  - &amp;RelationID",TEXT($A1259,"0000"),
" {","SamplingFeatureID:  *SamplingFeatureID",TEXT(MATCH(INDEX(RelatedFeatures[First Sampling Feature Code],$A1259),SamplingFeatures[Feature Code],0),"0000"),
", RelationshipTypeCV:  ",CHAR(34),INDEX(RelatedFeatures[Relationship Type],$A1259),CHAR(34),
", RelatedFeatureID: *SamplingFeatureID",TEXT(MATCH(INDEX(RelatedFeatures[Second Sampling Feature Code],$A1259),SamplingFeatures[Feature Code],0),"0000"),
", SpatialOffsetID:  ",IF(INDEX(RelatedFeatures[Offset Number],$A1259)="","",CONCATENATE("*SpatialOffsetID",TEXT(INDEX(RelatedFeatures[Offset Number],$A1259),"0000"))),"}")))</f>
        <v>#REF!</v>
      </c>
      <c r="P1259" t="e">
        <f>IF(INDEX(Methods[Method Type],$A1259)="","",
CONCATENATE("  - &amp;MethodID",TEXT($A1259,"0000"),
" {","MethodTypeCV:  ",CHAR(34),INDEX(Methods[Method Type],$A1259),CHAR(34),
", MethodCode:  ",CHAR(34),INDEX(Methods[Method Code],$A1259),CHAR(34),
", MethodName:  ",CHAR(34),INDEX(Methods[Method Name],$A1259),CHAR(34),
", MethodDescription:  ",CHAR(34),INDEX(Methods[Method Description],$A1259),CHAR(34),
", MethodLink:  ",CHAR(34),INDEX(Methods[Method Link],$A1259),CHAR(34),
", OrganizationID: *OrganizationID",TEXT(MATCH(INDEX(Methods[Organization Name],$A1259),Organizations[Organization Name],0),"0000"),"}"))</f>
        <v>#REF!</v>
      </c>
      <c r="Q1259" t="e">
        <f>IF(INDEX(Variables[Variable Type],$A1259)="","",
CONCATENATE("  - &amp;VariableID",TEXT($A1259,"0000"),
" {","VariableTypeCV:  ",CHAR(34),INDEX(Variables[Variable Type],$A1259),CHAR(34),
", VariableCode:  ",CHAR(34),INDEX(Variables[Variable Code],$A1259),CHAR(34),
", VariableNameCV:  ",CHAR(34),INDEX(Variables[Variable Name],$A1259),CHAR(34),
", VariableDefinition:  ",CHAR(34),INDEX(Variables[Variable Definition],$A1259),CHAR(34),
", SpecciationCV:  ",CHAR(34),INDEX(Variables[Speciation],$A1259),CHAR(34),
", NoDataValue:  ",CHAR(34),INDEX(Variables[No Data Value],$A1259),CHAR(34),"}"))</f>
        <v>#REF!</v>
      </c>
    </row>
    <row r="1260" spans="1:17" x14ac:dyDescent="0.25">
      <c r="A1260">
        <v>1257</v>
      </c>
      <c r="D1260" t="e">
        <f>IF(INDEX(People[First Name],$A1260)="","",
CONCATENATE("  - &amp;PersonID",TEXT($A1260,"0000"),
" {","PersonFirstName:  ",CHAR(34),INDEX(People[First Name],$A1260),CHAR(34),
", PersonMiddleName:  ",CHAR(34),INDEX(People[Middle Name],$A1260),CHAR(34),
", PersonLastName:  ",CHAR(34),INDEX(People[Last Name],$A1260),CHAR(34),"}"))</f>
        <v>#REF!</v>
      </c>
      <c r="E1260" t="e">
        <f>IF(INDEX(Organizations[Organization Type '[CV']],$A1260)="","",
CONCATENATE("  - &amp;OrganizationID",TEXT($A1260,"0000"),
" {","OrganizationTypeCV:  ",CHAR(34),INDEX(Organizations[Organization Type '[CV']],$A1260),CHAR(34),
", OrganizationCode:  ",CHAR(34),INDEX(Organizations[Organization Code],$A1260),CHAR(34),
", OrganizationName:  ",CHAR(34),INDEX(Organizations[Organization Name],$A1260),CHAR(34),
", OrganizationDescription:  ",CHAR(34),INDEX(Organizations[Organization Description],$A1260),CHAR(34),
", OrganizationLink:  ",CHAR(34),INDEX(Organizations[Organization Link],$A1260),CHAR(34),"}"))</f>
        <v>#REF!</v>
      </c>
      <c r="F1260" t="e">
        <f>IF(INDEX(People[First Name],$A1260)="","",
CONCATENATE("  - &amp;AffiliationID",TEXT($A1260,"0000"),
" {PersonID: *PersonID",TEXT($A1260,"0000"),
", OrganizationID: *OrganizationID",TEXT(MATCH(INDEX(People[Organization Name],$A1260),Organizations[Organization Name],0),"0000"),
", IsPrimaryOrganizationContact: , AffiliationStartDate: , AffiliationEndDate: , PrimaryPhone: ",
", PrimaryEmail: ",CHAR(34),INDEX(People[Primary Email],$A1260),CHAR(34),
", PrimaryAddress: ",CHAR(34),INDEX(People[Primary Address],$A1260),CHAR(34),
", PersonLink: }"))</f>
        <v>#REF!</v>
      </c>
      <c r="H1260" t="e">
        <f>IF(COUNTA(CitationInformation)=0,"",IF(INDEX(AuthorList[Author Name],$A1260)="","",
CONCATENATE("  - &amp;AuthorListID",TEXT($A1260,"0000"),
"  {CitationID: *CitationID0001",
", PersonID: *PersonID",TEXT(MATCH(INDEX(AuthorList[Author Name],$A1260),People[Full Name],0),"0000"),
", AuthorOrder: ",INDEX(AuthorList[Author Number],$A1260),"}")))</f>
        <v>#REF!</v>
      </c>
      <c r="K1260" t="e">
        <f>IF(INDEX(SamplingFeatures[Feature Code],$A1260)="","",
CONCATENATE("  - &amp;SamplingFeatureID",TEXT($A1260,"0000"),
" {","SamplingFeatureUUID:  ",CHAR(34),INDEX(SamplingFeatures[Sampling Feature UUID],$A1260),CHAR(34),
", SamplingFeatureTypeCV:  ",CHAR(34),INDEX(SamplingFeatures[Sampling Feature Type],$A1260),CHAR(34),
", SamplingFeatureCode:  ",CHAR(34),INDEX(SamplingFeatures[Feature Code],$A1260),CHAR(34),
", SamplingFeatureName:  ",CHAR(34),INDEX(SamplingFeatures[Feature Name],$A1260),CHAR(34),
", SamplingFeatureDescription:  ",CHAR(34),INDEX(SamplingFeatures[Feature Description],$A1260),CHAR(34),
", SamplingFeatureGeotypeCV:  ",CHAR(34),INDEX(SamplingFeatures[Feature Geo Type],$A1260),CHAR(34),
", FeatureGeometry:  ",CHAR(34),INDEX(SamplingFeatures[Feature Geometry],$A1260),CHAR(34),
", Elevation_m:  ",CHAR(34),INDEX(SamplingFeatures[Elevation_m],$A1260),CHAR(34),
", ElevationDatumCV:  ",CHAR(34),ElevationDatum,CHAR(34),"}"))</f>
        <v>#REF!</v>
      </c>
      <c r="L1260" t="e">
        <f>IF(INDEX(SamplingFeatures[Sampling Feature Type],$A1260)&lt;&gt;"Site","",
CONCATENATE("  - &amp;SiteID",TEXT(SUMPRODUCT(--($L$3:$L1259&lt;&gt;"")),"0000"),
" {","SamplingFeatureID:  *SamplingFeatureID",TEXT($A1260,"0000"),
", SiteTypeCV:  ",CHAR(34),INDEX(Sites[Site Type],$A1260),CHAR(34),
", Latitude:  ",INDEX(Sites[Latitude],$A1260),
", Longitude:  ",INDEX(Sites[Longitude],$A1260),
", SRSName:  ",CHAR(34),LatLonDatum,CHAR(34),"}"))</f>
        <v>#REF!</v>
      </c>
      <c r="M1260" t="e">
        <f>IF(INDEX(SamplingFeatures[Sampling Feature Type],$A1260)&lt;&gt;"Specimen","",
CONCATENATE("  - &amp;SpecimenID",TEXT(SUMPRODUCT(--($M$3:$M1259&lt;&gt;"")),"0000"),
" {","SamplingFeatureID:  *SamplingFeatureID",TEXT($A1260,"0000"),
", SpecimenTypeCV:  ",CHAR(34),INDEX(Specimens[Specimen Type],$A1260),CHAR(34),
", SpecimenMediumCV:  ",INDEX(Specimens[Specimen Medium],$A1260),
", IsFieldSpecimen:  ",CHAR(34),INDEX(Specimens[Is Field Specimen?],$A1260),CHAR(34),"}"))</f>
        <v>#REF!</v>
      </c>
      <c r="N1260" t="e">
        <f>IF(COUNTA(SpatialOffsets[])=0,"", IF(INDEX(SpatialOffsets[Spatial Offset Type],$A1260)="","",
CONCATENATE("  - &amp;SpatialOffsetID",TEXT($A1260,"0000"),
" {","SpatialOffsetTypeCV:  ",CHAR(34),INDEX(SpatialOffsets[Spatial Offset Type],$A1260),CHAR(34),
", Offset1Value:  ",INDEX(SpatialOffsets[Offset 1 Value],$A1260),
", Offset1UnitID:  ",CHAR(34),INDEX(SpatialOffsets[Offset 1 Unit],$A1260),CHAR(34),
", Offset2Value:  ",INDEX(SpatialOffsets[Offset 2 Value],$A1260),
", Offset2UnitID:  ",CHAR(34),INDEX(SpatialOffsets[Offset 2 Unit],$A1260),CHAR(34),
", Offset3Value:  ",INDEX(SpatialOffsets[Offset 3 Value],$A1260),
", Offset3UnitID:  ",CHAR(34),INDEX(SpatialOffsets[Offset 3 Unit],$A1260),CHAR(34),,"}")))</f>
        <v>#REF!</v>
      </c>
      <c r="O1260" t="e">
        <f>IF(COUNTA(RelatedFeatures[])=0,"", IF(INDEX(RelatedFeatures[First Sampling Feature Code],$A1260)="","",
CONCATENATE("  - &amp;RelationID",TEXT($A1260,"0000"),
" {","SamplingFeatureID:  *SamplingFeatureID",TEXT(MATCH(INDEX(RelatedFeatures[First Sampling Feature Code],$A1260),SamplingFeatures[Feature Code],0),"0000"),
", RelationshipTypeCV:  ",CHAR(34),INDEX(RelatedFeatures[Relationship Type],$A1260),CHAR(34),
", RelatedFeatureID: *SamplingFeatureID",TEXT(MATCH(INDEX(RelatedFeatures[Second Sampling Feature Code],$A1260),SamplingFeatures[Feature Code],0),"0000"),
", SpatialOffsetID:  ",IF(INDEX(RelatedFeatures[Offset Number],$A1260)="","",CONCATENATE("*SpatialOffsetID",TEXT(INDEX(RelatedFeatures[Offset Number],$A1260),"0000"))),"}")))</f>
        <v>#REF!</v>
      </c>
      <c r="P1260" t="e">
        <f>IF(INDEX(Methods[Method Type],$A1260)="","",
CONCATENATE("  - &amp;MethodID",TEXT($A1260,"0000"),
" {","MethodTypeCV:  ",CHAR(34),INDEX(Methods[Method Type],$A1260),CHAR(34),
", MethodCode:  ",CHAR(34),INDEX(Methods[Method Code],$A1260),CHAR(34),
", MethodName:  ",CHAR(34),INDEX(Methods[Method Name],$A1260),CHAR(34),
", MethodDescription:  ",CHAR(34),INDEX(Methods[Method Description],$A1260),CHAR(34),
", MethodLink:  ",CHAR(34),INDEX(Methods[Method Link],$A1260),CHAR(34),
", OrganizationID: *OrganizationID",TEXT(MATCH(INDEX(Methods[Organization Name],$A1260),Organizations[Organization Name],0),"0000"),"}"))</f>
        <v>#REF!</v>
      </c>
      <c r="Q1260" t="e">
        <f>IF(INDEX(Variables[Variable Type],$A1260)="","",
CONCATENATE("  - &amp;VariableID",TEXT($A1260,"0000"),
" {","VariableTypeCV:  ",CHAR(34),INDEX(Variables[Variable Type],$A1260),CHAR(34),
", VariableCode:  ",CHAR(34),INDEX(Variables[Variable Code],$A1260),CHAR(34),
", VariableNameCV:  ",CHAR(34),INDEX(Variables[Variable Name],$A1260),CHAR(34),
", VariableDefinition:  ",CHAR(34),INDEX(Variables[Variable Definition],$A1260),CHAR(34),
", SpecciationCV:  ",CHAR(34),INDEX(Variables[Speciation],$A1260),CHAR(34),
", NoDataValue:  ",CHAR(34),INDEX(Variables[No Data Value],$A1260),CHAR(34),"}"))</f>
        <v>#REF!</v>
      </c>
    </row>
    <row r="1261" spans="1:17" x14ac:dyDescent="0.25">
      <c r="A1261">
        <v>1258</v>
      </c>
      <c r="D1261" t="e">
        <f>IF(INDEX(People[First Name],$A1261)="","",
CONCATENATE("  - &amp;PersonID",TEXT($A1261,"0000"),
" {","PersonFirstName:  ",CHAR(34),INDEX(People[First Name],$A1261),CHAR(34),
", PersonMiddleName:  ",CHAR(34),INDEX(People[Middle Name],$A1261),CHAR(34),
", PersonLastName:  ",CHAR(34),INDEX(People[Last Name],$A1261),CHAR(34),"}"))</f>
        <v>#REF!</v>
      </c>
      <c r="E1261" t="e">
        <f>IF(INDEX(Organizations[Organization Type '[CV']],$A1261)="","",
CONCATENATE("  - &amp;OrganizationID",TEXT($A1261,"0000"),
" {","OrganizationTypeCV:  ",CHAR(34),INDEX(Organizations[Organization Type '[CV']],$A1261),CHAR(34),
", OrganizationCode:  ",CHAR(34),INDEX(Organizations[Organization Code],$A1261),CHAR(34),
", OrganizationName:  ",CHAR(34),INDEX(Organizations[Organization Name],$A1261),CHAR(34),
", OrganizationDescription:  ",CHAR(34),INDEX(Organizations[Organization Description],$A1261),CHAR(34),
", OrganizationLink:  ",CHAR(34),INDEX(Organizations[Organization Link],$A1261),CHAR(34),"}"))</f>
        <v>#REF!</v>
      </c>
      <c r="F1261" t="e">
        <f>IF(INDEX(People[First Name],$A1261)="","",
CONCATENATE("  - &amp;AffiliationID",TEXT($A1261,"0000"),
" {PersonID: *PersonID",TEXT($A1261,"0000"),
", OrganizationID: *OrganizationID",TEXT(MATCH(INDEX(People[Organization Name],$A1261),Organizations[Organization Name],0),"0000"),
", IsPrimaryOrganizationContact: , AffiliationStartDate: , AffiliationEndDate: , PrimaryPhone: ",
", PrimaryEmail: ",CHAR(34),INDEX(People[Primary Email],$A1261),CHAR(34),
", PrimaryAddress: ",CHAR(34),INDEX(People[Primary Address],$A1261),CHAR(34),
", PersonLink: }"))</f>
        <v>#REF!</v>
      </c>
      <c r="H1261" t="e">
        <f>IF(COUNTA(CitationInformation)=0,"",IF(INDEX(AuthorList[Author Name],$A1261)="","",
CONCATENATE("  - &amp;AuthorListID",TEXT($A1261,"0000"),
"  {CitationID: *CitationID0001",
", PersonID: *PersonID",TEXT(MATCH(INDEX(AuthorList[Author Name],$A1261),People[Full Name],0),"0000"),
", AuthorOrder: ",INDEX(AuthorList[Author Number],$A1261),"}")))</f>
        <v>#REF!</v>
      </c>
      <c r="K1261" t="e">
        <f>IF(INDEX(SamplingFeatures[Feature Code],$A1261)="","",
CONCATENATE("  - &amp;SamplingFeatureID",TEXT($A1261,"0000"),
" {","SamplingFeatureUUID:  ",CHAR(34),INDEX(SamplingFeatures[Sampling Feature UUID],$A1261),CHAR(34),
", SamplingFeatureTypeCV:  ",CHAR(34),INDEX(SamplingFeatures[Sampling Feature Type],$A1261),CHAR(34),
", SamplingFeatureCode:  ",CHAR(34),INDEX(SamplingFeatures[Feature Code],$A1261),CHAR(34),
", SamplingFeatureName:  ",CHAR(34),INDEX(SamplingFeatures[Feature Name],$A1261),CHAR(34),
", SamplingFeatureDescription:  ",CHAR(34),INDEX(SamplingFeatures[Feature Description],$A1261),CHAR(34),
", SamplingFeatureGeotypeCV:  ",CHAR(34),INDEX(SamplingFeatures[Feature Geo Type],$A1261),CHAR(34),
", FeatureGeometry:  ",CHAR(34),INDEX(SamplingFeatures[Feature Geometry],$A1261),CHAR(34),
", Elevation_m:  ",CHAR(34),INDEX(SamplingFeatures[Elevation_m],$A1261),CHAR(34),
", ElevationDatumCV:  ",CHAR(34),ElevationDatum,CHAR(34),"}"))</f>
        <v>#REF!</v>
      </c>
      <c r="L1261" t="e">
        <f>IF(INDEX(SamplingFeatures[Sampling Feature Type],$A1261)&lt;&gt;"Site","",
CONCATENATE("  - &amp;SiteID",TEXT(SUMPRODUCT(--($L$3:$L1260&lt;&gt;"")),"0000"),
" {","SamplingFeatureID:  *SamplingFeatureID",TEXT($A1261,"0000"),
", SiteTypeCV:  ",CHAR(34),INDEX(Sites[Site Type],$A1261),CHAR(34),
", Latitude:  ",INDEX(Sites[Latitude],$A1261),
", Longitude:  ",INDEX(Sites[Longitude],$A1261),
", SRSName:  ",CHAR(34),LatLonDatum,CHAR(34),"}"))</f>
        <v>#REF!</v>
      </c>
      <c r="M1261" t="e">
        <f>IF(INDEX(SamplingFeatures[Sampling Feature Type],$A1261)&lt;&gt;"Specimen","",
CONCATENATE("  - &amp;SpecimenID",TEXT(SUMPRODUCT(--($M$3:$M1260&lt;&gt;"")),"0000"),
" {","SamplingFeatureID:  *SamplingFeatureID",TEXT($A1261,"0000"),
", SpecimenTypeCV:  ",CHAR(34),INDEX(Specimens[Specimen Type],$A1261),CHAR(34),
", SpecimenMediumCV:  ",INDEX(Specimens[Specimen Medium],$A1261),
", IsFieldSpecimen:  ",CHAR(34),INDEX(Specimens[Is Field Specimen?],$A1261),CHAR(34),"}"))</f>
        <v>#REF!</v>
      </c>
      <c r="N1261" t="e">
        <f>IF(COUNTA(SpatialOffsets[])=0,"", IF(INDEX(SpatialOffsets[Spatial Offset Type],$A1261)="","",
CONCATENATE("  - &amp;SpatialOffsetID",TEXT($A1261,"0000"),
" {","SpatialOffsetTypeCV:  ",CHAR(34),INDEX(SpatialOffsets[Spatial Offset Type],$A1261),CHAR(34),
", Offset1Value:  ",INDEX(SpatialOffsets[Offset 1 Value],$A1261),
", Offset1UnitID:  ",CHAR(34),INDEX(SpatialOffsets[Offset 1 Unit],$A1261),CHAR(34),
", Offset2Value:  ",INDEX(SpatialOffsets[Offset 2 Value],$A1261),
", Offset2UnitID:  ",CHAR(34),INDEX(SpatialOffsets[Offset 2 Unit],$A1261),CHAR(34),
", Offset3Value:  ",INDEX(SpatialOffsets[Offset 3 Value],$A1261),
", Offset3UnitID:  ",CHAR(34),INDEX(SpatialOffsets[Offset 3 Unit],$A1261),CHAR(34),,"}")))</f>
        <v>#REF!</v>
      </c>
      <c r="O1261" t="e">
        <f>IF(COUNTA(RelatedFeatures[])=0,"", IF(INDEX(RelatedFeatures[First Sampling Feature Code],$A1261)="","",
CONCATENATE("  - &amp;RelationID",TEXT($A1261,"0000"),
" {","SamplingFeatureID:  *SamplingFeatureID",TEXT(MATCH(INDEX(RelatedFeatures[First Sampling Feature Code],$A1261),SamplingFeatures[Feature Code],0),"0000"),
", RelationshipTypeCV:  ",CHAR(34),INDEX(RelatedFeatures[Relationship Type],$A1261),CHAR(34),
", RelatedFeatureID: *SamplingFeatureID",TEXT(MATCH(INDEX(RelatedFeatures[Second Sampling Feature Code],$A1261),SamplingFeatures[Feature Code],0),"0000"),
", SpatialOffsetID:  ",IF(INDEX(RelatedFeatures[Offset Number],$A1261)="","",CONCATENATE("*SpatialOffsetID",TEXT(INDEX(RelatedFeatures[Offset Number],$A1261),"0000"))),"}")))</f>
        <v>#REF!</v>
      </c>
      <c r="P1261" t="e">
        <f>IF(INDEX(Methods[Method Type],$A1261)="","",
CONCATENATE("  - &amp;MethodID",TEXT($A1261,"0000"),
" {","MethodTypeCV:  ",CHAR(34),INDEX(Methods[Method Type],$A1261),CHAR(34),
", MethodCode:  ",CHAR(34),INDEX(Methods[Method Code],$A1261),CHAR(34),
", MethodName:  ",CHAR(34),INDEX(Methods[Method Name],$A1261),CHAR(34),
", MethodDescription:  ",CHAR(34),INDEX(Methods[Method Description],$A1261),CHAR(34),
", MethodLink:  ",CHAR(34),INDEX(Methods[Method Link],$A1261),CHAR(34),
", OrganizationID: *OrganizationID",TEXT(MATCH(INDEX(Methods[Organization Name],$A1261),Organizations[Organization Name],0),"0000"),"}"))</f>
        <v>#REF!</v>
      </c>
      <c r="Q1261" t="e">
        <f>IF(INDEX(Variables[Variable Type],$A1261)="","",
CONCATENATE("  - &amp;VariableID",TEXT($A1261,"0000"),
" {","VariableTypeCV:  ",CHAR(34),INDEX(Variables[Variable Type],$A1261),CHAR(34),
", VariableCode:  ",CHAR(34),INDEX(Variables[Variable Code],$A1261),CHAR(34),
", VariableNameCV:  ",CHAR(34),INDEX(Variables[Variable Name],$A1261),CHAR(34),
", VariableDefinition:  ",CHAR(34),INDEX(Variables[Variable Definition],$A1261),CHAR(34),
", SpecciationCV:  ",CHAR(34),INDEX(Variables[Speciation],$A1261),CHAR(34),
", NoDataValue:  ",CHAR(34),INDEX(Variables[No Data Value],$A1261),CHAR(34),"}"))</f>
        <v>#REF!</v>
      </c>
    </row>
    <row r="1262" spans="1:17" x14ac:dyDescent="0.25">
      <c r="A1262">
        <v>1259</v>
      </c>
      <c r="D1262" t="e">
        <f>IF(INDEX(People[First Name],$A1262)="","",
CONCATENATE("  - &amp;PersonID",TEXT($A1262,"0000"),
" {","PersonFirstName:  ",CHAR(34),INDEX(People[First Name],$A1262),CHAR(34),
", PersonMiddleName:  ",CHAR(34),INDEX(People[Middle Name],$A1262),CHAR(34),
", PersonLastName:  ",CHAR(34),INDEX(People[Last Name],$A1262),CHAR(34),"}"))</f>
        <v>#REF!</v>
      </c>
      <c r="E1262" t="e">
        <f>IF(INDEX(Organizations[Organization Type '[CV']],$A1262)="","",
CONCATENATE("  - &amp;OrganizationID",TEXT($A1262,"0000"),
" {","OrganizationTypeCV:  ",CHAR(34),INDEX(Organizations[Organization Type '[CV']],$A1262),CHAR(34),
", OrganizationCode:  ",CHAR(34),INDEX(Organizations[Organization Code],$A1262),CHAR(34),
", OrganizationName:  ",CHAR(34),INDEX(Organizations[Organization Name],$A1262),CHAR(34),
", OrganizationDescription:  ",CHAR(34),INDEX(Organizations[Organization Description],$A1262),CHAR(34),
", OrganizationLink:  ",CHAR(34),INDEX(Organizations[Organization Link],$A1262),CHAR(34),"}"))</f>
        <v>#REF!</v>
      </c>
      <c r="F1262" t="e">
        <f>IF(INDEX(People[First Name],$A1262)="","",
CONCATENATE("  - &amp;AffiliationID",TEXT($A1262,"0000"),
" {PersonID: *PersonID",TEXT($A1262,"0000"),
", OrganizationID: *OrganizationID",TEXT(MATCH(INDEX(People[Organization Name],$A1262),Organizations[Organization Name],0),"0000"),
", IsPrimaryOrganizationContact: , AffiliationStartDate: , AffiliationEndDate: , PrimaryPhone: ",
", PrimaryEmail: ",CHAR(34),INDEX(People[Primary Email],$A1262),CHAR(34),
", PrimaryAddress: ",CHAR(34),INDEX(People[Primary Address],$A1262),CHAR(34),
", PersonLink: }"))</f>
        <v>#REF!</v>
      </c>
      <c r="H1262" t="e">
        <f>IF(COUNTA(CitationInformation)=0,"",IF(INDEX(AuthorList[Author Name],$A1262)="","",
CONCATENATE("  - &amp;AuthorListID",TEXT($A1262,"0000"),
"  {CitationID: *CitationID0001",
", PersonID: *PersonID",TEXT(MATCH(INDEX(AuthorList[Author Name],$A1262),People[Full Name],0),"0000"),
", AuthorOrder: ",INDEX(AuthorList[Author Number],$A1262),"}")))</f>
        <v>#REF!</v>
      </c>
      <c r="K1262" t="e">
        <f>IF(INDEX(SamplingFeatures[Feature Code],$A1262)="","",
CONCATENATE("  - &amp;SamplingFeatureID",TEXT($A1262,"0000"),
" {","SamplingFeatureUUID:  ",CHAR(34),INDEX(SamplingFeatures[Sampling Feature UUID],$A1262),CHAR(34),
", SamplingFeatureTypeCV:  ",CHAR(34),INDEX(SamplingFeatures[Sampling Feature Type],$A1262),CHAR(34),
", SamplingFeatureCode:  ",CHAR(34),INDEX(SamplingFeatures[Feature Code],$A1262),CHAR(34),
", SamplingFeatureName:  ",CHAR(34),INDEX(SamplingFeatures[Feature Name],$A1262),CHAR(34),
", SamplingFeatureDescription:  ",CHAR(34),INDEX(SamplingFeatures[Feature Description],$A1262),CHAR(34),
", SamplingFeatureGeotypeCV:  ",CHAR(34),INDEX(SamplingFeatures[Feature Geo Type],$A1262),CHAR(34),
", FeatureGeometry:  ",CHAR(34),INDEX(SamplingFeatures[Feature Geometry],$A1262),CHAR(34),
", Elevation_m:  ",CHAR(34),INDEX(SamplingFeatures[Elevation_m],$A1262),CHAR(34),
", ElevationDatumCV:  ",CHAR(34),ElevationDatum,CHAR(34),"}"))</f>
        <v>#REF!</v>
      </c>
      <c r="L1262" t="e">
        <f>IF(INDEX(SamplingFeatures[Sampling Feature Type],$A1262)&lt;&gt;"Site","",
CONCATENATE("  - &amp;SiteID",TEXT(SUMPRODUCT(--($L$3:$L1261&lt;&gt;"")),"0000"),
" {","SamplingFeatureID:  *SamplingFeatureID",TEXT($A1262,"0000"),
", SiteTypeCV:  ",CHAR(34),INDEX(Sites[Site Type],$A1262),CHAR(34),
", Latitude:  ",INDEX(Sites[Latitude],$A1262),
", Longitude:  ",INDEX(Sites[Longitude],$A1262),
", SRSName:  ",CHAR(34),LatLonDatum,CHAR(34),"}"))</f>
        <v>#REF!</v>
      </c>
      <c r="M1262" t="e">
        <f>IF(INDEX(SamplingFeatures[Sampling Feature Type],$A1262)&lt;&gt;"Specimen","",
CONCATENATE("  - &amp;SpecimenID",TEXT(SUMPRODUCT(--($M$3:$M1261&lt;&gt;"")),"0000"),
" {","SamplingFeatureID:  *SamplingFeatureID",TEXT($A1262,"0000"),
", SpecimenTypeCV:  ",CHAR(34),INDEX(Specimens[Specimen Type],$A1262),CHAR(34),
", SpecimenMediumCV:  ",INDEX(Specimens[Specimen Medium],$A1262),
", IsFieldSpecimen:  ",CHAR(34),INDEX(Specimens[Is Field Specimen?],$A1262),CHAR(34),"}"))</f>
        <v>#REF!</v>
      </c>
      <c r="N1262" t="e">
        <f>IF(COUNTA(SpatialOffsets[])=0,"", IF(INDEX(SpatialOffsets[Spatial Offset Type],$A1262)="","",
CONCATENATE("  - &amp;SpatialOffsetID",TEXT($A1262,"0000"),
" {","SpatialOffsetTypeCV:  ",CHAR(34),INDEX(SpatialOffsets[Spatial Offset Type],$A1262),CHAR(34),
", Offset1Value:  ",INDEX(SpatialOffsets[Offset 1 Value],$A1262),
", Offset1UnitID:  ",CHAR(34),INDEX(SpatialOffsets[Offset 1 Unit],$A1262),CHAR(34),
", Offset2Value:  ",INDEX(SpatialOffsets[Offset 2 Value],$A1262),
", Offset2UnitID:  ",CHAR(34),INDEX(SpatialOffsets[Offset 2 Unit],$A1262),CHAR(34),
", Offset3Value:  ",INDEX(SpatialOffsets[Offset 3 Value],$A1262),
", Offset3UnitID:  ",CHAR(34),INDEX(SpatialOffsets[Offset 3 Unit],$A1262),CHAR(34),,"}")))</f>
        <v>#REF!</v>
      </c>
      <c r="O1262" t="e">
        <f>IF(COUNTA(RelatedFeatures[])=0,"", IF(INDEX(RelatedFeatures[First Sampling Feature Code],$A1262)="","",
CONCATENATE("  - &amp;RelationID",TEXT($A1262,"0000"),
" {","SamplingFeatureID:  *SamplingFeatureID",TEXT(MATCH(INDEX(RelatedFeatures[First Sampling Feature Code],$A1262),SamplingFeatures[Feature Code],0),"0000"),
", RelationshipTypeCV:  ",CHAR(34),INDEX(RelatedFeatures[Relationship Type],$A1262),CHAR(34),
", RelatedFeatureID: *SamplingFeatureID",TEXT(MATCH(INDEX(RelatedFeatures[Second Sampling Feature Code],$A1262),SamplingFeatures[Feature Code],0),"0000"),
", SpatialOffsetID:  ",IF(INDEX(RelatedFeatures[Offset Number],$A1262)="","",CONCATENATE("*SpatialOffsetID",TEXT(INDEX(RelatedFeatures[Offset Number],$A1262),"0000"))),"}")))</f>
        <v>#REF!</v>
      </c>
      <c r="P1262" t="e">
        <f>IF(INDEX(Methods[Method Type],$A1262)="","",
CONCATENATE("  - &amp;MethodID",TEXT($A1262,"0000"),
" {","MethodTypeCV:  ",CHAR(34),INDEX(Methods[Method Type],$A1262),CHAR(34),
", MethodCode:  ",CHAR(34),INDEX(Methods[Method Code],$A1262),CHAR(34),
", MethodName:  ",CHAR(34),INDEX(Methods[Method Name],$A1262),CHAR(34),
", MethodDescription:  ",CHAR(34),INDEX(Methods[Method Description],$A1262),CHAR(34),
", MethodLink:  ",CHAR(34),INDEX(Methods[Method Link],$A1262),CHAR(34),
", OrganizationID: *OrganizationID",TEXT(MATCH(INDEX(Methods[Organization Name],$A1262),Organizations[Organization Name],0),"0000"),"}"))</f>
        <v>#REF!</v>
      </c>
      <c r="Q1262" t="e">
        <f>IF(INDEX(Variables[Variable Type],$A1262)="","",
CONCATENATE("  - &amp;VariableID",TEXT($A1262,"0000"),
" {","VariableTypeCV:  ",CHAR(34),INDEX(Variables[Variable Type],$A1262),CHAR(34),
", VariableCode:  ",CHAR(34),INDEX(Variables[Variable Code],$A1262),CHAR(34),
", VariableNameCV:  ",CHAR(34),INDEX(Variables[Variable Name],$A1262),CHAR(34),
", VariableDefinition:  ",CHAR(34),INDEX(Variables[Variable Definition],$A1262),CHAR(34),
", SpecciationCV:  ",CHAR(34),INDEX(Variables[Speciation],$A1262),CHAR(34),
", NoDataValue:  ",CHAR(34),INDEX(Variables[No Data Value],$A1262),CHAR(34),"}"))</f>
        <v>#REF!</v>
      </c>
    </row>
    <row r="1263" spans="1:17" x14ac:dyDescent="0.25">
      <c r="A1263">
        <v>1260</v>
      </c>
      <c r="D1263" t="e">
        <f>IF(INDEX(People[First Name],$A1263)="","",
CONCATENATE("  - &amp;PersonID",TEXT($A1263,"0000"),
" {","PersonFirstName:  ",CHAR(34),INDEX(People[First Name],$A1263),CHAR(34),
", PersonMiddleName:  ",CHAR(34),INDEX(People[Middle Name],$A1263),CHAR(34),
", PersonLastName:  ",CHAR(34),INDEX(People[Last Name],$A1263),CHAR(34),"}"))</f>
        <v>#REF!</v>
      </c>
      <c r="E1263" t="e">
        <f>IF(INDEX(Organizations[Organization Type '[CV']],$A1263)="","",
CONCATENATE("  - &amp;OrganizationID",TEXT($A1263,"0000"),
" {","OrganizationTypeCV:  ",CHAR(34),INDEX(Organizations[Organization Type '[CV']],$A1263),CHAR(34),
", OrganizationCode:  ",CHAR(34),INDEX(Organizations[Organization Code],$A1263),CHAR(34),
", OrganizationName:  ",CHAR(34),INDEX(Organizations[Organization Name],$A1263),CHAR(34),
", OrganizationDescription:  ",CHAR(34),INDEX(Organizations[Organization Description],$A1263),CHAR(34),
", OrganizationLink:  ",CHAR(34),INDEX(Organizations[Organization Link],$A1263),CHAR(34),"}"))</f>
        <v>#REF!</v>
      </c>
      <c r="F1263" t="e">
        <f>IF(INDEX(People[First Name],$A1263)="","",
CONCATENATE("  - &amp;AffiliationID",TEXT($A1263,"0000"),
" {PersonID: *PersonID",TEXT($A1263,"0000"),
", OrganizationID: *OrganizationID",TEXT(MATCH(INDEX(People[Organization Name],$A1263),Organizations[Organization Name],0),"0000"),
", IsPrimaryOrganizationContact: , AffiliationStartDate: , AffiliationEndDate: , PrimaryPhone: ",
", PrimaryEmail: ",CHAR(34),INDEX(People[Primary Email],$A1263),CHAR(34),
", PrimaryAddress: ",CHAR(34),INDEX(People[Primary Address],$A1263),CHAR(34),
", PersonLink: }"))</f>
        <v>#REF!</v>
      </c>
      <c r="H1263" t="e">
        <f>IF(COUNTA(CitationInformation)=0,"",IF(INDEX(AuthorList[Author Name],$A1263)="","",
CONCATENATE("  - &amp;AuthorListID",TEXT($A1263,"0000"),
"  {CitationID: *CitationID0001",
", PersonID: *PersonID",TEXT(MATCH(INDEX(AuthorList[Author Name],$A1263),People[Full Name],0),"0000"),
", AuthorOrder: ",INDEX(AuthorList[Author Number],$A1263),"}")))</f>
        <v>#REF!</v>
      </c>
      <c r="K1263" t="e">
        <f>IF(INDEX(SamplingFeatures[Feature Code],$A1263)="","",
CONCATENATE("  - &amp;SamplingFeatureID",TEXT($A1263,"0000"),
" {","SamplingFeatureUUID:  ",CHAR(34),INDEX(SamplingFeatures[Sampling Feature UUID],$A1263),CHAR(34),
", SamplingFeatureTypeCV:  ",CHAR(34),INDEX(SamplingFeatures[Sampling Feature Type],$A1263),CHAR(34),
", SamplingFeatureCode:  ",CHAR(34),INDEX(SamplingFeatures[Feature Code],$A1263),CHAR(34),
", SamplingFeatureName:  ",CHAR(34),INDEX(SamplingFeatures[Feature Name],$A1263),CHAR(34),
", SamplingFeatureDescription:  ",CHAR(34),INDEX(SamplingFeatures[Feature Description],$A1263),CHAR(34),
", SamplingFeatureGeotypeCV:  ",CHAR(34),INDEX(SamplingFeatures[Feature Geo Type],$A1263),CHAR(34),
", FeatureGeometry:  ",CHAR(34),INDEX(SamplingFeatures[Feature Geometry],$A1263),CHAR(34),
", Elevation_m:  ",CHAR(34),INDEX(SamplingFeatures[Elevation_m],$A1263),CHAR(34),
", ElevationDatumCV:  ",CHAR(34),ElevationDatum,CHAR(34),"}"))</f>
        <v>#REF!</v>
      </c>
      <c r="L1263" t="e">
        <f>IF(INDEX(SamplingFeatures[Sampling Feature Type],$A1263)&lt;&gt;"Site","",
CONCATENATE("  - &amp;SiteID",TEXT(SUMPRODUCT(--($L$3:$L1262&lt;&gt;"")),"0000"),
" {","SamplingFeatureID:  *SamplingFeatureID",TEXT($A1263,"0000"),
", SiteTypeCV:  ",CHAR(34),INDEX(Sites[Site Type],$A1263),CHAR(34),
", Latitude:  ",INDEX(Sites[Latitude],$A1263),
", Longitude:  ",INDEX(Sites[Longitude],$A1263),
", SRSName:  ",CHAR(34),LatLonDatum,CHAR(34),"}"))</f>
        <v>#REF!</v>
      </c>
      <c r="M1263" t="e">
        <f>IF(INDEX(SamplingFeatures[Sampling Feature Type],$A1263)&lt;&gt;"Specimen","",
CONCATENATE("  - &amp;SpecimenID",TEXT(SUMPRODUCT(--($M$3:$M1262&lt;&gt;"")),"0000"),
" {","SamplingFeatureID:  *SamplingFeatureID",TEXT($A1263,"0000"),
", SpecimenTypeCV:  ",CHAR(34),INDEX(Specimens[Specimen Type],$A1263),CHAR(34),
", SpecimenMediumCV:  ",INDEX(Specimens[Specimen Medium],$A1263),
", IsFieldSpecimen:  ",CHAR(34),INDEX(Specimens[Is Field Specimen?],$A1263),CHAR(34),"}"))</f>
        <v>#REF!</v>
      </c>
      <c r="N1263" t="e">
        <f>IF(COUNTA(SpatialOffsets[])=0,"", IF(INDEX(SpatialOffsets[Spatial Offset Type],$A1263)="","",
CONCATENATE("  - &amp;SpatialOffsetID",TEXT($A1263,"0000"),
" {","SpatialOffsetTypeCV:  ",CHAR(34),INDEX(SpatialOffsets[Spatial Offset Type],$A1263),CHAR(34),
", Offset1Value:  ",INDEX(SpatialOffsets[Offset 1 Value],$A1263),
", Offset1UnitID:  ",CHAR(34),INDEX(SpatialOffsets[Offset 1 Unit],$A1263),CHAR(34),
", Offset2Value:  ",INDEX(SpatialOffsets[Offset 2 Value],$A1263),
", Offset2UnitID:  ",CHAR(34),INDEX(SpatialOffsets[Offset 2 Unit],$A1263),CHAR(34),
", Offset3Value:  ",INDEX(SpatialOffsets[Offset 3 Value],$A1263),
", Offset3UnitID:  ",CHAR(34),INDEX(SpatialOffsets[Offset 3 Unit],$A1263),CHAR(34),,"}")))</f>
        <v>#REF!</v>
      </c>
      <c r="O1263" t="e">
        <f>IF(COUNTA(RelatedFeatures[])=0,"", IF(INDEX(RelatedFeatures[First Sampling Feature Code],$A1263)="","",
CONCATENATE("  - &amp;RelationID",TEXT($A1263,"0000"),
" {","SamplingFeatureID:  *SamplingFeatureID",TEXT(MATCH(INDEX(RelatedFeatures[First Sampling Feature Code],$A1263),SamplingFeatures[Feature Code],0),"0000"),
", RelationshipTypeCV:  ",CHAR(34),INDEX(RelatedFeatures[Relationship Type],$A1263),CHAR(34),
", RelatedFeatureID: *SamplingFeatureID",TEXT(MATCH(INDEX(RelatedFeatures[Second Sampling Feature Code],$A1263),SamplingFeatures[Feature Code],0),"0000"),
", SpatialOffsetID:  ",IF(INDEX(RelatedFeatures[Offset Number],$A1263)="","",CONCATENATE("*SpatialOffsetID",TEXT(INDEX(RelatedFeatures[Offset Number],$A1263),"0000"))),"}")))</f>
        <v>#REF!</v>
      </c>
      <c r="P1263" t="e">
        <f>IF(INDEX(Methods[Method Type],$A1263)="","",
CONCATENATE("  - &amp;MethodID",TEXT($A1263,"0000"),
" {","MethodTypeCV:  ",CHAR(34),INDEX(Methods[Method Type],$A1263),CHAR(34),
", MethodCode:  ",CHAR(34),INDEX(Methods[Method Code],$A1263),CHAR(34),
", MethodName:  ",CHAR(34),INDEX(Methods[Method Name],$A1263),CHAR(34),
", MethodDescription:  ",CHAR(34),INDEX(Methods[Method Description],$A1263),CHAR(34),
", MethodLink:  ",CHAR(34),INDEX(Methods[Method Link],$A1263),CHAR(34),
", OrganizationID: *OrganizationID",TEXT(MATCH(INDEX(Methods[Organization Name],$A1263),Organizations[Organization Name],0),"0000"),"}"))</f>
        <v>#REF!</v>
      </c>
      <c r="Q1263" t="e">
        <f>IF(INDEX(Variables[Variable Type],$A1263)="","",
CONCATENATE("  - &amp;VariableID",TEXT($A1263,"0000"),
" {","VariableTypeCV:  ",CHAR(34),INDEX(Variables[Variable Type],$A1263),CHAR(34),
", VariableCode:  ",CHAR(34),INDEX(Variables[Variable Code],$A1263),CHAR(34),
", VariableNameCV:  ",CHAR(34),INDEX(Variables[Variable Name],$A1263),CHAR(34),
", VariableDefinition:  ",CHAR(34),INDEX(Variables[Variable Definition],$A1263),CHAR(34),
", SpecciationCV:  ",CHAR(34),INDEX(Variables[Speciation],$A1263),CHAR(34),
", NoDataValue:  ",CHAR(34),INDEX(Variables[No Data Value],$A1263),CHAR(34),"}"))</f>
        <v>#REF!</v>
      </c>
    </row>
    <row r="1264" spans="1:17" x14ac:dyDescent="0.25">
      <c r="A1264">
        <v>1261</v>
      </c>
      <c r="D1264" t="e">
        <f>IF(INDEX(People[First Name],$A1264)="","",
CONCATENATE("  - &amp;PersonID",TEXT($A1264,"0000"),
" {","PersonFirstName:  ",CHAR(34),INDEX(People[First Name],$A1264),CHAR(34),
", PersonMiddleName:  ",CHAR(34),INDEX(People[Middle Name],$A1264),CHAR(34),
", PersonLastName:  ",CHAR(34),INDEX(People[Last Name],$A1264),CHAR(34),"}"))</f>
        <v>#REF!</v>
      </c>
      <c r="E1264" t="e">
        <f>IF(INDEX(Organizations[Organization Type '[CV']],$A1264)="","",
CONCATENATE("  - &amp;OrganizationID",TEXT($A1264,"0000"),
" {","OrganizationTypeCV:  ",CHAR(34),INDEX(Organizations[Organization Type '[CV']],$A1264),CHAR(34),
", OrganizationCode:  ",CHAR(34),INDEX(Organizations[Organization Code],$A1264),CHAR(34),
", OrganizationName:  ",CHAR(34),INDEX(Organizations[Organization Name],$A1264),CHAR(34),
", OrganizationDescription:  ",CHAR(34),INDEX(Organizations[Organization Description],$A1264),CHAR(34),
", OrganizationLink:  ",CHAR(34),INDEX(Organizations[Organization Link],$A1264),CHAR(34),"}"))</f>
        <v>#REF!</v>
      </c>
      <c r="F1264" t="e">
        <f>IF(INDEX(People[First Name],$A1264)="","",
CONCATENATE("  - &amp;AffiliationID",TEXT($A1264,"0000"),
" {PersonID: *PersonID",TEXT($A1264,"0000"),
", OrganizationID: *OrganizationID",TEXT(MATCH(INDEX(People[Organization Name],$A1264),Organizations[Organization Name],0),"0000"),
", IsPrimaryOrganizationContact: , AffiliationStartDate: , AffiliationEndDate: , PrimaryPhone: ",
", PrimaryEmail: ",CHAR(34),INDEX(People[Primary Email],$A1264),CHAR(34),
", PrimaryAddress: ",CHAR(34),INDEX(People[Primary Address],$A1264),CHAR(34),
", PersonLink: }"))</f>
        <v>#REF!</v>
      </c>
      <c r="H1264" t="e">
        <f>IF(COUNTA(CitationInformation)=0,"",IF(INDEX(AuthorList[Author Name],$A1264)="","",
CONCATENATE("  - &amp;AuthorListID",TEXT($A1264,"0000"),
"  {CitationID: *CitationID0001",
", PersonID: *PersonID",TEXT(MATCH(INDEX(AuthorList[Author Name],$A1264),People[Full Name],0),"0000"),
", AuthorOrder: ",INDEX(AuthorList[Author Number],$A1264),"}")))</f>
        <v>#REF!</v>
      </c>
      <c r="K1264" t="e">
        <f>IF(INDEX(SamplingFeatures[Feature Code],$A1264)="","",
CONCATENATE("  - &amp;SamplingFeatureID",TEXT($A1264,"0000"),
" {","SamplingFeatureUUID:  ",CHAR(34),INDEX(SamplingFeatures[Sampling Feature UUID],$A1264),CHAR(34),
", SamplingFeatureTypeCV:  ",CHAR(34),INDEX(SamplingFeatures[Sampling Feature Type],$A1264),CHAR(34),
", SamplingFeatureCode:  ",CHAR(34),INDEX(SamplingFeatures[Feature Code],$A1264),CHAR(34),
", SamplingFeatureName:  ",CHAR(34),INDEX(SamplingFeatures[Feature Name],$A1264),CHAR(34),
", SamplingFeatureDescription:  ",CHAR(34),INDEX(SamplingFeatures[Feature Description],$A1264),CHAR(34),
", SamplingFeatureGeotypeCV:  ",CHAR(34),INDEX(SamplingFeatures[Feature Geo Type],$A1264),CHAR(34),
", FeatureGeometry:  ",CHAR(34),INDEX(SamplingFeatures[Feature Geometry],$A1264),CHAR(34),
", Elevation_m:  ",CHAR(34),INDEX(SamplingFeatures[Elevation_m],$A1264),CHAR(34),
", ElevationDatumCV:  ",CHAR(34),ElevationDatum,CHAR(34),"}"))</f>
        <v>#REF!</v>
      </c>
      <c r="L1264" t="e">
        <f>IF(INDEX(SamplingFeatures[Sampling Feature Type],$A1264)&lt;&gt;"Site","",
CONCATENATE("  - &amp;SiteID",TEXT(SUMPRODUCT(--($L$3:$L1263&lt;&gt;"")),"0000"),
" {","SamplingFeatureID:  *SamplingFeatureID",TEXT($A1264,"0000"),
", SiteTypeCV:  ",CHAR(34),INDEX(Sites[Site Type],$A1264),CHAR(34),
", Latitude:  ",INDEX(Sites[Latitude],$A1264),
", Longitude:  ",INDEX(Sites[Longitude],$A1264),
", SRSName:  ",CHAR(34),LatLonDatum,CHAR(34),"}"))</f>
        <v>#REF!</v>
      </c>
      <c r="M1264" t="e">
        <f>IF(INDEX(SamplingFeatures[Sampling Feature Type],$A1264)&lt;&gt;"Specimen","",
CONCATENATE("  - &amp;SpecimenID",TEXT(SUMPRODUCT(--($M$3:$M1263&lt;&gt;"")),"0000"),
" {","SamplingFeatureID:  *SamplingFeatureID",TEXT($A1264,"0000"),
", SpecimenTypeCV:  ",CHAR(34),INDEX(Specimens[Specimen Type],$A1264),CHAR(34),
", SpecimenMediumCV:  ",INDEX(Specimens[Specimen Medium],$A1264),
", IsFieldSpecimen:  ",CHAR(34),INDEX(Specimens[Is Field Specimen?],$A1264),CHAR(34),"}"))</f>
        <v>#REF!</v>
      </c>
      <c r="N1264" t="e">
        <f>IF(COUNTA(SpatialOffsets[])=0,"", IF(INDEX(SpatialOffsets[Spatial Offset Type],$A1264)="","",
CONCATENATE("  - &amp;SpatialOffsetID",TEXT($A1264,"0000"),
" {","SpatialOffsetTypeCV:  ",CHAR(34),INDEX(SpatialOffsets[Spatial Offset Type],$A1264),CHAR(34),
", Offset1Value:  ",INDEX(SpatialOffsets[Offset 1 Value],$A1264),
", Offset1UnitID:  ",CHAR(34),INDEX(SpatialOffsets[Offset 1 Unit],$A1264),CHAR(34),
", Offset2Value:  ",INDEX(SpatialOffsets[Offset 2 Value],$A1264),
", Offset2UnitID:  ",CHAR(34),INDEX(SpatialOffsets[Offset 2 Unit],$A1264),CHAR(34),
", Offset3Value:  ",INDEX(SpatialOffsets[Offset 3 Value],$A1264),
", Offset3UnitID:  ",CHAR(34),INDEX(SpatialOffsets[Offset 3 Unit],$A1264),CHAR(34),,"}")))</f>
        <v>#REF!</v>
      </c>
      <c r="O1264" t="e">
        <f>IF(COUNTA(RelatedFeatures[])=0,"", IF(INDEX(RelatedFeatures[First Sampling Feature Code],$A1264)="","",
CONCATENATE("  - &amp;RelationID",TEXT($A1264,"0000"),
" {","SamplingFeatureID:  *SamplingFeatureID",TEXT(MATCH(INDEX(RelatedFeatures[First Sampling Feature Code],$A1264),SamplingFeatures[Feature Code],0),"0000"),
", RelationshipTypeCV:  ",CHAR(34),INDEX(RelatedFeatures[Relationship Type],$A1264),CHAR(34),
", RelatedFeatureID: *SamplingFeatureID",TEXT(MATCH(INDEX(RelatedFeatures[Second Sampling Feature Code],$A1264),SamplingFeatures[Feature Code],0),"0000"),
", SpatialOffsetID:  ",IF(INDEX(RelatedFeatures[Offset Number],$A1264)="","",CONCATENATE("*SpatialOffsetID",TEXT(INDEX(RelatedFeatures[Offset Number],$A1264),"0000"))),"}")))</f>
        <v>#REF!</v>
      </c>
      <c r="P1264" t="e">
        <f>IF(INDEX(Methods[Method Type],$A1264)="","",
CONCATENATE("  - &amp;MethodID",TEXT($A1264,"0000"),
" {","MethodTypeCV:  ",CHAR(34),INDEX(Methods[Method Type],$A1264),CHAR(34),
", MethodCode:  ",CHAR(34),INDEX(Methods[Method Code],$A1264),CHAR(34),
", MethodName:  ",CHAR(34),INDEX(Methods[Method Name],$A1264),CHAR(34),
", MethodDescription:  ",CHAR(34),INDEX(Methods[Method Description],$A1264),CHAR(34),
", MethodLink:  ",CHAR(34),INDEX(Methods[Method Link],$A1264),CHAR(34),
", OrganizationID: *OrganizationID",TEXT(MATCH(INDEX(Methods[Organization Name],$A1264),Organizations[Organization Name],0),"0000"),"}"))</f>
        <v>#REF!</v>
      </c>
      <c r="Q1264" t="e">
        <f>IF(INDEX(Variables[Variable Type],$A1264)="","",
CONCATENATE("  - &amp;VariableID",TEXT($A1264,"0000"),
" {","VariableTypeCV:  ",CHAR(34),INDEX(Variables[Variable Type],$A1264),CHAR(34),
", VariableCode:  ",CHAR(34),INDEX(Variables[Variable Code],$A1264),CHAR(34),
", VariableNameCV:  ",CHAR(34),INDEX(Variables[Variable Name],$A1264),CHAR(34),
", VariableDefinition:  ",CHAR(34),INDEX(Variables[Variable Definition],$A1264),CHAR(34),
", SpecciationCV:  ",CHAR(34),INDEX(Variables[Speciation],$A1264),CHAR(34),
", NoDataValue:  ",CHAR(34),INDEX(Variables[No Data Value],$A1264),CHAR(34),"}"))</f>
        <v>#REF!</v>
      </c>
    </row>
    <row r="1265" spans="1:17" x14ac:dyDescent="0.25">
      <c r="A1265">
        <v>1262</v>
      </c>
      <c r="D1265" t="e">
        <f>IF(INDEX(People[First Name],$A1265)="","",
CONCATENATE("  - &amp;PersonID",TEXT($A1265,"0000"),
" {","PersonFirstName:  ",CHAR(34),INDEX(People[First Name],$A1265),CHAR(34),
", PersonMiddleName:  ",CHAR(34),INDEX(People[Middle Name],$A1265),CHAR(34),
", PersonLastName:  ",CHAR(34),INDEX(People[Last Name],$A1265),CHAR(34),"}"))</f>
        <v>#REF!</v>
      </c>
      <c r="E1265" t="e">
        <f>IF(INDEX(Organizations[Organization Type '[CV']],$A1265)="","",
CONCATENATE("  - &amp;OrganizationID",TEXT($A1265,"0000"),
" {","OrganizationTypeCV:  ",CHAR(34),INDEX(Organizations[Organization Type '[CV']],$A1265),CHAR(34),
", OrganizationCode:  ",CHAR(34),INDEX(Organizations[Organization Code],$A1265),CHAR(34),
", OrganizationName:  ",CHAR(34),INDEX(Organizations[Organization Name],$A1265),CHAR(34),
", OrganizationDescription:  ",CHAR(34),INDEX(Organizations[Organization Description],$A1265),CHAR(34),
", OrganizationLink:  ",CHAR(34),INDEX(Organizations[Organization Link],$A1265),CHAR(34),"}"))</f>
        <v>#REF!</v>
      </c>
      <c r="F1265" t="e">
        <f>IF(INDEX(People[First Name],$A1265)="","",
CONCATENATE("  - &amp;AffiliationID",TEXT($A1265,"0000"),
" {PersonID: *PersonID",TEXT($A1265,"0000"),
", OrganizationID: *OrganizationID",TEXT(MATCH(INDEX(People[Organization Name],$A1265),Organizations[Organization Name],0),"0000"),
", IsPrimaryOrganizationContact: , AffiliationStartDate: , AffiliationEndDate: , PrimaryPhone: ",
", PrimaryEmail: ",CHAR(34),INDEX(People[Primary Email],$A1265),CHAR(34),
", PrimaryAddress: ",CHAR(34),INDEX(People[Primary Address],$A1265),CHAR(34),
", PersonLink: }"))</f>
        <v>#REF!</v>
      </c>
      <c r="H1265" t="e">
        <f>IF(COUNTA(CitationInformation)=0,"",IF(INDEX(AuthorList[Author Name],$A1265)="","",
CONCATENATE("  - &amp;AuthorListID",TEXT($A1265,"0000"),
"  {CitationID: *CitationID0001",
", PersonID: *PersonID",TEXT(MATCH(INDEX(AuthorList[Author Name],$A1265),People[Full Name],0),"0000"),
", AuthorOrder: ",INDEX(AuthorList[Author Number],$A1265),"}")))</f>
        <v>#REF!</v>
      </c>
      <c r="K1265" t="e">
        <f>IF(INDEX(SamplingFeatures[Feature Code],$A1265)="","",
CONCATENATE("  - &amp;SamplingFeatureID",TEXT($A1265,"0000"),
" {","SamplingFeatureUUID:  ",CHAR(34),INDEX(SamplingFeatures[Sampling Feature UUID],$A1265),CHAR(34),
", SamplingFeatureTypeCV:  ",CHAR(34),INDEX(SamplingFeatures[Sampling Feature Type],$A1265),CHAR(34),
", SamplingFeatureCode:  ",CHAR(34),INDEX(SamplingFeatures[Feature Code],$A1265),CHAR(34),
", SamplingFeatureName:  ",CHAR(34),INDEX(SamplingFeatures[Feature Name],$A1265),CHAR(34),
", SamplingFeatureDescription:  ",CHAR(34),INDEX(SamplingFeatures[Feature Description],$A1265),CHAR(34),
", SamplingFeatureGeotypeCV:  ",CHAR(34),INDEX(SamplingFeatures[Feature Geo Type],$A1265),CHAR(34),
", FeatureGeometry:  ",CHAR(34),INDEX(SamplingFeatures[Feature Geometry],$A1265),CHAR(34),
", Elevation_m:  ",CHAR(34),INDEX(SamplingFeatures[Elevation_m],$A1265),CHAR(34),
", ElevationDatumCV:  ",CHAR(34),ElevationDatum,CHAR(34),"}"))</f>
        <v>#REF!</v>
      </c>
      <c r="L1265" t="e">
        <f>IF(INDEX(SamplingFeatures[Sampling Feature Type],$A1265)&lt;&gt;"Site","",
CONCATENATE("  - &amp;SiteID",TEXT(SUMPRODUCT(--($L$3:$L1264&lt;&gt;"")),"0000"),
" {","SamplingFeatureID:  *SamplingFeatureID",TEXT($A1265,"0000"),
", SiteTypeCV:  ",CHAR(34),INDEX(Sites[Site Type],$A1265),CHAR(34),
", Latitude:  ",INDEX(Sites[Latitude],$A1265),
", Longitude:  ",INDEX(Sites[Longitude],$A1265),
", SRSName:  ",CHAR(34),LatLonDatum,CHAR(34),"}"))</f>
        <v>#REF!</v>
      </c>
      <c r="M1265" t="e">
        <f>IF(INDEX(SamplingFeatures[Sampling Feature Type],$A1265)&lt;&gt;"Specimen","",
CONCATENATE("  - &amp;SpecimenID",TEXT(SUMPRODUCT(--($M$3:$M1264&lt;&gt;"")),"0000"),
" {","SamplingFeatureID:  *SamplingFeatureID",TEXT($A1265,"0000"),
", SpecimenTypeCV:  ",CHAR(34),INDEX(Specimens[Specimen Type],$A1265),CHAR(34),
", SpecimenMediumCV:  ",INDEX(Specimens[Specimen Medium],$A1265),
", IsFieldSpecimen:  ",CHAR(34),INDEX(Specimens[Is Field Specimen?],$A1265),CHAR(34),"}"))</f>
        <v>#REF!</v>
      </c>
      <c r="N1265" t="e">
        <f>IF(COUNTA(SpatialOffsets[])=0,"", IF(INDEX(SpatialOffsets[Spatial Offset Type],$A1265)="","",
CONCATENATE("  - &amp;SpatialOffsetID",TEXT($A1265,"0000"),
" {","SpatialOffsetTypeCV:  ",CHAR(34),INDEX(SpatialOffsets[Spatial Offset Type],$A1265),CHAR(34),
", Offset1Value:  ",INDEX(SpatialOffsets[Offset 1 Value],$A1265),
", Offset1UnitID:  ",CHAR(34),INDEX(SpatialOffsets[Offset 1 Unit],$A1265),CHAR(34),
", Offset2Value:  ",INDEX(SpatialOffsets[Offset 2 Value],$A1265),
", Offset2UnitID:  ",CHAR(34),INDEX(SpatialOffsets[Offset 2 Unit],$A1265),CHAR(34),
", Offset3Value:  ",INDEX(SpatialOffsets[Offset 3 Value],$A1265),
", Offset3UnitID:  ",CHAR(34),INDEX(SpatialOffsets[Offset 3 Unit],$A1265),CHAR(34),,"}")))</f>
        <v>#REF!</v>
      </c>
      <c r="O1265" t="e">
        <f>IF(COUNTA(RelatedFeatures[])=0,"", IF(INDEX(RelatedFeatures[First Sampling Feature Code],$A1265)="","",
CONCATENATE("  - &amp;RelationID",TEXT($A1265,"0000"),
" {","SamplingFeatureID:  *SamplingFeatureID",TEXT(MATCH(INDEX(RelatedFeatures[First Sampling Feature Code],$A1265),SamplingFeatures[Feature Code],0),"0000"),
", RelationshipTypeCV:  ",CHAR(34),INDEX(RelatedFeatures[Relationship Type],$A1265),CHAR(34),
", RelatedFeatureID: *SamplingFeatureID",TEXT(MATCH(INDEX(RelatedFeatures[Second Sampling Feature Code],$A1265),SamplingFeatures[Feature Code],0),"0000"),
", SpatialOffsetID:  ",IF(INDEX(RelatedFeatures[Offset Number],$A1265)="","",CONCATENATE("*SpatialOffsetID",TEXT(INDEX(RelatedFeatures[Offset Number],$A1265),"0000"))),"}")))</f>
        <v>#REF!</v>
      </c>
      <c r="P1265" t="e">
        <f>IF(INDEX(Methods[Method Type],$A1265)="","",
CONCATENATE("  - &amp;MethodID",TEXT($A1265,"0000"),
" {","MethodTypeCV:  ",CHAR(34),INDEX(Methods[Method Type],$A1265),CHAR(34),
", MethodCode:  ",CHAR(34),INDEX(Methods[Method Code],$A1265),CHAR(34),
", MethodName:  ",CHAR(34),INDEX(Methods[Method Name],$A1265),CHAR(34),
", MethodDescription:  ",CHAR(34),INDEX(Methods[Method Description],$A1265),CHAR(34),
", MethodLink:  ",CHAR(34),INDEX(Methods[Method Link],$A1265),CHAR(34),
", OrganizationID: *OrganizationID",TEXT(MATCH(INDEX(Methods[Organization Name],$A1265),Organizations[Organization Name],0),"0000"),"}"))</f>
        <v>#REF!</v>
      </c>
      <c r="Q1265" t="e">
        <f>IF(INDEX(Variables[Variable Type],$A1265)="","",
CONCATENATE("  - &amp;VariableID",TEXT($A1265,"0000"),
" {","VariableTypeCV:  ",CHAR(34),INDEX(Variables[Variable Type],$A1265),CHAR(34),
", VariableCode:  ",CHAR(34),INDEX(Variables[Variable Code],$A1265),CHAR(34),
", VariableNameCV:  ",CHAR(34),INDEX(Variables[Variable Name],$A1265),CHAR(34),
", VariableDefinition:  ",CHAR(34),INDEX(Variables[Variable Definition],$A1265),CHAR(34),
", SpecciationCV:  ",CHAR(34),INDEX(Variables[Speciation],$A1265),CHAR(34),
", NoDataValue:  ",CHAR(34),INDEX(Variables[No Data Value],$A1265),CHAR(34),"}"))</f>
        <v>#REF!</v>
      </c>
    </row>
    <row r="1266" spans="1:17" x14ac:dyDescent="0.25">
      <c r="A1266">
        <v>1263</v>
      </c>
      <c r="D1266" t="e">
        <f>IF(INDEX(People[First Name],$A1266)="","",
CONCATENATE("  - &amp;PersonID",TEXT($A1266,"0000"),
" {","PersonFirstName:  ",CHAR(34),INDEX(People[First Name],$A1266),CHAR(34),
", PersonMiddleName:  ",CHAR(34),INDEX(People[Middle Name],$A1266),CHAR(34),
", PersonLastName:  ",CHAR(34),INDEX(People[Last Name],$A1266),CHAR(34),"}"))</f>
        <v>#REF!</v>
      </c>
      <c r="E1266" t="e">
        <f>IF(INDEX(Organizations[Organization Type '[CV']],$A1266)="","",
CONCATENATE("  - &amp;OrganizationID",TEXT($A1266,"0000"),
" {","OrganizationTypeCV:  ",CHAR(34),INDEX(Organizations[Organization Type '[CV']],$A1266),CHAR(34),
", OrganizationCode:  ",CHAR(34),INDEX(Organizations[Organization Code],$A1266),CHAR(34),
", OrganizationName:  ",CHAR(34),INDEX(Organizations[Organization Name],$A1266),CHAR(34),
", OrganizationDescription:  ",CHAR(34),INDEX(Organizations[Organization Description],$A1266),CHAR(34),
", OrganizationLink:  ",CHAR(34),INDEX(Organizations[Organization Link],$A1266),CHAR(34),"}"))</f>
        <v>#REF!</v>
      </c>
      <c r="F1266" t="e">
        <f>IF(INDEX(People[First Name],$A1266)="","",
CONCATENATE("  - &amp;AffiliationID",TEXT($A1266,"0000"),
" {PersonID: *PersonID",TEXT($A1266,"0000"),
", OrganizationID: *OrganizationID",TEXT(MATCH(INDEX(People[Organization Name],$A1266),Organizations[Organization Name],0),"0000"),
", IsPrimaryOrganizationContact: , AffiliationStartDate: , AffiliationEndDate: , PrimaryPhone: ",
", PrimaryEmail: ",CHAR(34),INDEX(People[Primary Email],$A1266),CHAR(34),
", PrimaryAddress: ",CHAR(34),INDEX(People[Primary Address],$A1266),CHAR(34),
", PersonLink: }"))</f>
        <v>#REF!</v>
      </c>
      <c r="H1266" t="e">
        <f>IF(COUNTA(CitationInformation)=0,"",IF(INDEX(AuthorList[Author Name],$A1266)="","",
CONCATENATE("  - &amp;AuthorListID",TEXT($A1266,"0000"),
"  {CitationID: *CitationID0001",
", PersonID: *PersonID",TEXT(MATCH(INDEX(AuthorList[Author Name],$A1266),People[Full Name],0),"0000"),
", AuthorOrder: ",INDEX(AuthorList[Author Number],$A1266),"}")))</f>
        <v>#REF!</v>
      </c>
      <c r="K1266" t="e">
        <f>IF(INDEX(SamplingFeatures[Feature Code],$A1266)="","",
CONCATENATE("  - &amp;SamplingFeatureID",TEXT($A1266,"0000"),
" {","SamplingFeatureUUID:  ",CHAR(34),INDEX(SamplingFeatures[Sampling Feature UUID],$A1266),CHAR(34),
", SamplingFeatureTypeCV:  ",CHAR(34),INDEX(SamplingFeatures[Sampling Feature Type],$A1266),CHAR(34),
", SamplingFeatureCode:  ",CHAR(34),INDEX(SamplingFeatures[Feature Code],$A1266),CHAR(34),
", SamplingFeatureName:  ",CHAR(34),INDEX(SamplingFeatures[Feature Name],$A1266),CHAR(34),
", SamplingFeatureDescription:  ",CHAR(34),INDEX(SamplingFeatures[Feature Description],$A1266),CHAR(34),
", SamplingFeatureGeotypeCV:  ",CHAR(34),INDEX(SamplingFeatures[Feature Geo Type],$A1266),CHAR(34),
", FeatureGeometry:  ",CHAR(34),INDEX(SamplingFeatures[Feature Geometry],$A1266),CHAR(34),
", Elevation_m:  ",CHAR(34),INDEX(SamplingFeatures[Elevation_m],$A1266),CHAR(34),
", ElevationDatumCV:  ",CHAR(34),ElevationDatum,CHAR(34),"}"))</f>
        <v>#REF!</v>
      </c>
      <c r="L1266" t="e">
        <f>IF(INDEX(SamplingFeatures[Sampling Feature Type],$A1266)&lt;&gt;"Site","",
CONCATENATE("  - &amp;SiteID",TEXT(SUMPRODUCT(--($L$3:$L1265&lt;&gt;"")),"0000"),
" {","SamplingFeatureID:  *SamplingFeatureID",TEXT($A1266,"0000"),
", SiteTypeCV:  ",CHAR(34),INDEX(Sites[Site Type],$A1266),CHAR(34),
", Latitude:  ",INDEX(Sites[Latitude],$A1266),
", Longitude:  ",INDEX(Sites[Longitude],$A1266),
", SRSName:  ",CHAR(34),LatLonDatum,CHAR(34),"}"))</f>
        <v>#REF!</v>
      </c>
      <c r="M1266" t="e">
        <f>IF(INDEX(SamplingFeatures[Sampling Feature Type],$A1266)&lt;&gt;"Specimen","",
CONCATENATE("  - &amp;SpecimenID",TEXT(SUMPRODUCT(--($M$3:$M1265&lt;&gt;"")),"0000"),
" {","SamplingFeatureID:  *SamplingFeatureID",TEXT($A1266,"0000"),
", SpecimenTypeCV:  ",CHAR(34),INDEX(Specimens[Specimen Type],$A1266),CHAR(34),
", SpecimenMediumCV:  ",INDEX(Specimens[Specimen Medium],$A1266),
", IsFieldSpecimen:  ",CHAR(34),INDEX(Specimens[Is Field Specimen?],$A1266),CHAR(34),"}"))</f>
        <v>#REF!</v>
      </c>
      <c r="N1266" t="e">
        <f>IF(COUNTA(SpatialOffsets[])=0,"", IF(INDEX(SpatialOffsets[Spatial Offset Type],$A1266)="","",
CONCATENATE("  - &amp;SpatialOffsetID",TEXT($A1266,"0000"),
" {","SpatialOffsetTypeCV:  ",CHAR(34),INDEX(SpatialOffsets[Spatial Offset Type],$A1266),CHAR(34),
", Offset1Value:  ",INDEX(SpatialOffsets[Offset 1 Value],$A1266),
", Offset1UnitID:  ",CHAR(34),INDEX(SpatialOffsets[Offset 1 Unit],$A1266),CHAR(34),
", Offset2Value:  ",INDEX(SpatialOffsets[Offset 2 Value],$A1266),
", Offset2UnitID:  ",CHAR(34),INDEX(SpatialOffsets[Offset 2 Unit],$A1266),CHAR(34),
", Offset3Value:  ",INDEX(SpatialOffsets[Offset 3 Value],$A1266),
", Offset3UnitID:  ",CHAR(34),INDEX(SpatialOffsets[Offset 3 Unit],$A1266),CHAR(34),,"}")))</f>
        <v>#REF!</v>
      </c>
      <c r="O1266" t="e">
        <f>IF(COUNTA(RelatedFeatures[])=0,"", IF(INDEX(RelatedFeatures[First Sampling Feature Code],$A1266)="","",
CONCATENATE("  - &amp;RelationID",TEXT($A1266,"0000"),
" {","SamplingFeatureID:  *SamplingFeatureID",TEXT(MATCH(INDEX(RelatedFeatures[First Sampling Feature Code],$A1266),SamplingFeatures[Feature Code],0),"0000"),
", RelationshipTypeCV:  ",CHAR(34),INDEX(RelatedFeatures[Relationship Type],$A1266),CHAR(34),
", RelatedFeatureID: *SamplingFeatureID",TEXT(MATCH(INDEX(RelatedFeatures[Second Sampling Feature Code],$A1266),SamplingFeatures[Feature Code],0),"0000"),
", SpatialOffsetID:  ",IF(INDEX(RelatedFeatures[Offset Number],$A1266)="","",CONCATENATE("*SpatialOffsetID",TEXT(INDEX(RelatedFeatures[Offset Number],$A1266),"0000"))),"}")))</f>
        <v>#REF!</v>
      </c>
      <c r="P1266" t="e">
        <f>IF(INDEX(Methods[Method Type],$A1266)="","",
CONCATENATE("  - &amp;MethodID",TEXT($A1266,"0000"),
" {","MethodTypeCV:  ",CHAR(34),INDEX(Methods[Method Type],$A1266),CHAR(34),
", MethodCode:  ",CHAR(34),INDEX(Methods[Method Code],$A1266),CHAR(34),
", MethodName:  ",CHAR(34),INDEX(Methods[Method Name],$A1266),CHAR(34),
", MethodDescription:  ",CHAR(34),INDEX(Methods[Method Description],$A1266),CHAR(34),
", MethodLink:  ",CHAR(34),INDEX(Methods[Method Link],$A1266),CHAR(34),
", OrganizationID: *OrganizationID",TEXT(MATCH(INDEX(Methods[Organization Name],$A1266),Organizations[Organization Name],0),"0000"),"}"))</f>
        <v>#REF!</v>
      </c>
      <c r="Q1266" t="e">
        <f>IF(INDEX(Variables[Variable Type],$A1266)="","",
CONCATENATE("  - &amp;VariableID",TEXT($A1266,"0000"),
" {","VariableTypeCV:  ",CHAR(34),INDEX(Variables[Variable Type],$A1266),CHAR(34),
", VariableCode:  ",CHAR(34),INDEX(Variables[Variable Code],$A1266),CHAR(34),
", VariableNameCV:  ",CHAR(34),INDEX(Variables[Variable Name],$A1266),CHAR(34),
", VariableDefinition:  ",CHAR(34),INDEX(Variables[Variable Definition],$A1266),CHAR(34),
", SpecciationCV:  ",CHAR(34),INDEX(Variables[Speciation],$A1266),CHAR(34),
", NoDataValue:  ",CHAR(34),INDEX(Variables[No Data Value],$A1266),CHAR(34),"}"))</f>
        <v>#REF!</v>
      </c>
    </row>
    <row r="1267" spans="1:17" x14ac:dyDescent="0.25">
      <c r="A1267">
        <v>1264</v>
      </c>
      <c r="D1267" t="e">
        <f>IF(INDEX(People[First Name],$A1267)="","",
CONCATENATE("  - &amp;PersonID",TEXT($A1267,"0000"),
" {","PersonFirstName:  ",CHAR(34),INDEX(People[First Name],$A1267),CHAR(34),
", PersonMiddleName:  ",CHAR(34),INDEX(People[Middle Name],$A1267),CHAR(34),
", PersonLastName:  ",CHAR(34),INDEX(People[Last Name],$A1267),CHAR(34),"}"))</f>
        <v>#REF!</v>
      </c>
      <c r="E1267" t="e">
        <f>IF(INDEX(Organizations[Organization Type '[CV']],$A1267)="","",
CONCATENATE("  - &amp;OrganizationID",TEXT($A1267,"0000"),
" {","OrganizationTypeCV:  ",CHAR(34),INDEX(Organizations[Organization Type '[CV']],$A1267),CHAR(34),
", OrganizationCode:  ",CHAR(34),INDEX(Organizations[Organization Code],$A1267),CHAR(34),
", OrganizationName:  ",CHAR(34),INDEX(Organizations[Organization Name],$A1267),CHAR(34),
", OrganizationDescription:  ",CHAR(34),INDEX(Organizations[Organization Description],$A1267),CHAR(34),
", OrganizationLink:  ",CHAR(34),INDEX(Organizations[Organization Link],$A1267),CHAR(34),"}"))</f>
        <v>#REF!</v>
      </c>
      <c r="F1267" t="e">
        <f>IF(INDEX(People[First Name],$A1267)="","",
CONCATENATE("  - &amp;AffiliationID",TEXT($A1267,"0000"),
" {PersonID: *PersonID",TEXT($A1267,"0000"),
", OrganizationID: *OrganizationID",TEXT(MATCH(INDEX(People[Organization Name],$A1267),Organizations[Organization Name],0),"0000"),
", IsPrimaryOrganizationContact: , AffiliationStartDate: , AffiliationEndDate: , PrimaryPhone: ",
", PrimaryEmail: ",CHAR(34),INDEX(People[Primary Email],$A1267),CHAR(34),
", PrimaryAddress: ",CHAR(34),INDEX(People[Primary Address],$A1267),CHAR(34),
", PersonLink: }"))</f>
        <v>#REF!</v>
      </c>
      <c r="H1267" t="e">
        <f>IF(COUNTA(CitationInformation)=0,"",IF(INDEX(AuthorList[Author Name],$A1267)="","",
CONCATENATE("  - &amp;AuthorListID",TEXT($A1267,"0000"),
"  {CitationID: *CitationID0001",
", PersonID: *PersonID",TEXT(MATCH(INDEX(AuthorList[Author Name],$A1267),People[Full Name],0),"0000"),
", AuthorOrder: ",INDEX(AuthorList[Author Number],$A1267),"}")))</f>
        <v>#REF!</v>
      </c>
      <c r="K1267" t="e">
        <f>IF(INDEX(SamplingFeatures[Feature Code],$A1267)="","",
CONCATENATE("  - &amp;SamplingFeatureID",TEXT($A1267,"0000"),
" {","SamplingFeatureUUID:  ",CHAR(34),INDEX(SamplingFeatures[Sampling Feature UUID],$A1267),CHAR(34),
", SamplingFeatureTypeCV:  ",CHAR(34),INDEX(SamplingFeatures[Sampling Feature Type],$A1267),CHAR(34),
", SamplingFeatureCode:  ",CHAR(34),INDEX(SamplingFeatures[Feature Code],$A1267),CHAR(34),
", SamplingFeatureName:  ",CHAR(34),INDEX(SamplingFeatures[Feature Name],$A1267),CHAR(34),
", SamplingFeatureDescription:  ",CHAR(34),INDEX(SamplingFeatures[Feature Description],$A1267),CHAR(34),
", SamplingFeatureGeotypeCV:  ",CHAR(34),INDEX(SamplingFeatures[Feature Geo Type],$A1267),CHAR(34),
", FeatureGeometry:  ",CHAR(34),INDEX(SamplingFeatures[Feature Geometry],$A1267),CHAR(34),
", Elevation_m:  ",CHAR(34),INDEX(SamplingFeatures[Elevation_m],$A1267),CHAR(34),
", ElevationDatumCV:  ",CHAR(34),ElevationDatum,CHAR(34),"}"))</f>
        <v>#REF!</v>
      </c>
      <c r="L1267" t="e">
        <f>IF(INDEX(SamplingFeatures[Sampling Feature Type],$A1267)&lt;&gt;"Site","",
CONCATENATE("  - &amp;SiteID",TEXT(SUMPRODUCT(--($L$3:$L1266&lt;&gt;"")),"0000"),
" {","SamplingFeatureID:  *SamplingFeatureID",TEXT($A1267,"0000"),
", SiteTypeCV:  ",CHAR(34),INDEX(Sites[Site Type],$A1267),CHAR(34),
", Latitude:  ",INDEX(Sites[Latitude],$A1267),
", Longitude:  ",INDEX(Sites[Longitude],$A1267),
", SRSName:  ",CHAR(34),LatLonDatum,CHAR(34),"}"))</f>
        <v>#REF!</v>
      </c>
      <c r="M1267" t="e">
        <f>IF(INDEX(SamplingFeatures[Sampling Feature Type],$A1267)&lt;&gt;"Specimen","",
CONCATENATE("  - &amp;SpecimenID",TEXT(SUMPRODUCT(--($M$3:$M1266&lt;&gt;"")),"0000"),
" {","SamplingFeatureID:  *SamplingFeatureID",TEXT($A1267,"0000"),
", SpecimenTypeCV:  ",CHAR(34),INDEX(Specimens[Specimen Type],$A1267),CHAR(34),
", SpecimenMediumCV:  ",INDEX(Specimens[Specimen Medium],$A1267),
", IsFieldSpecimen:  ",CHAR(34),INDEX(Specimens[Is Field Specimen?],$A1267),CHAR(34),"}"))</f>
        <v>#REF!</v>
      </c>
      <c r="N1267" t="e">
        <f>IF(COUNTA(SpatialOffsets[])=0,"", IF(INDEX(SpatialOffsets[Spatial Offset Type],$A1267)="","",
CONCATENATE("  - &amp;SpatialOffsetID",TEXT($A1267,"0000"),
" {","SpatialOffsetTypeCV:  ",CHAR(34),INDEX(SpatialOffsets[Spatial Offset Type],$A1267),CHAR(34),
", Offset1Value:  ",INDEX(SpatialOffsets[Offset 1 Value],$A1267),
", Offset1UnitID:  ",CHAR(34),INDEX(SpatialOffsets[Offset 1 Unit],$A1267),CHAR(34),
", Offset2Value:  ",INDEX(SpatialOffsets[Offset 2 Value],$A1267),
", Offset2UnitID:  ",CHAR(34),INDEX(SpatialOffsets[Offset 2 Unit],$A1267),CHAR(34),
", Offset3Value:  ",INDEX(SpatialOffsets[Offset 3 Value],$A1267),
", Offset3UnitID:  ",CHAR(34),INDEX(SpatialOffsets[Offset 3 Unit],$A1267),CHAR(34),,"}")))</f>
        <v>#REF!</v>
      </c>
      <c r="O1267" t="e">
        <f>IF(COUNTA(RelatedFeatures[])=0,"", IF(INDEX(RelatedFeatures[First Sampling Feature Code],$A1267)="","",
CONCATENATE("  - &amp;RelationID",TEXT($A1267,"0000"),
" {","SamplingFeatureID:  *SamplingFeatureID",TEXT(MATCH(INDEX(RelatedFeatures[First Sampling Feature Code],$A1267),SamplingFeatures[Feature Code],0),"0000"),
", RelationshipTypeCV:  ",CHAR(34),INDEX(RelatedFeatures[Relationship Type],$A1267),CHAR(34),
", RelatedFeatureID: *SamplingFeatureID",TEXT(MATCH(INDEX(RelatedFeatures[Second Sampling Feature Code],$A1267),SamplingFeatures[Feature Code],0),"0000"),
", SpatialOffsetID:  ",IF(INDEX(RelatedFeatures[Offset Number],$A1267)="","",CONCATENATE("*SpatialOffsetID",TEXT(INDEX(RelatedFeatures[Offset Number],$A1267),"0000"))),"}")))</f>
        <v>#REF!</v>
      </c>
      <c r="P1267" t="e">
        <f>IF(INDEX(Methods[Method Type],$A1267)="","",
CONCATENATE("  - &amp;MethodID",TEXT($A1267,"0000"),
" {","MethodTypeCV:  ",CHAR(34),INDEX(Methods[Method Type],$A1267),CHAR(34),
", MethodCode:  ",CHAR(34),INDEX(Methods[Method Code],$A1267),CHAR(34),
", MethodName:  ",CHAR(34),INDEX(Methods[Method Name],$A1267),CHAR(34),
", MethodDescription:  ",CHAR(34),INDEX(Methods[Method Description],$A1267),CHAR(34),
", MethodLink:  ",CHAR(34),INDEX(Methods[Method Link],$A1267),CHAR(34),
", OrganizationID: *OrganizationID",TEXT(MATCH(INDEX(Methods[Organization Name],$A1267),Organizations[Organization Name],0),"0000"),"}"))</f>
        <v>#REF!</v>
      </c>
      <c r="Q1267" t="e">
        <f>IF(INDEX(Variables[Variable Type],$A1267)="","",
CONCATENATE("  - &amp;VariableID",TEXT($A1267,"0000"),
" {","VariableTypeCV:  ",CHAR(34),INDEX(Variables[Variable Type],$A1267),CHAR(34),
", VariableCode:  ",CHAR(34),INDEX(Variables[Variable Code],$A1267),CHAR(34),
", VariableNameCV:  ",CHAR(34),INDEX(Variables[Variable Name],$A1267),CHAR(34),
", VariableDefinition:  ",CHAR(34),INDEX(Variables[Variable Definition],$A1267),CHAR(34),
", SpecciationCV:  ",CHAR(34),INDEX(Variables[Speciation],$A1267),CHAR(34),
", NoDataValue:  ",CHAR(34),INDEX(Variables[No Data Value],$A1267),CHAR(34),"}"))</f>
        <v>#REF!</v>
      </c>
    </row>
    <row r="1268" spans="1:17" x14ac:dyDescent="0.25">
      <c r="A1268">
        <v>1265</v>
      </c>
      <c r="D1268" t="e">
        <f>IF(INDEX(People[First Name],$A1268)="","",
CONCATENATE("  - &amp;PersonID",TEXT($A1268,"0000"),
" {","PersonFirstName:  ",CHAR(34),INDEX(People[First Name],$A1268),CHAR(34),
", PersonMiddleName:  ",CHAR(34),INDEX(People[Middle Name],$A1268),CHAR(34),
", PersonLastName:  ",CHAR(34),INDEX(People[Last Name],$A1268),CHAR(34),"}"))</f>
        <v>#REF!</v>
      </c>
      <c r="E1268" t="e">
        <f>IF(INDEX(Organizations[Organization Type '[CV']],$A1268)="","",
CONCATENATE("  - &amp;OrganizationID",TEXT($A1268,"0000"),
" {","OrganizationTypeCV:  ",CHAR(34),INDEX(Organizations[Organization Type '[CV']],$A1268),CHAR(34),
", OrganizationCode:  ",CHAR(34),INDEX(Organizations[Organization Code],$A1268),CHAR(34),
", OrganizationName:  ",CHAR(34),INDEX(Organizations[Organization Name],$A1268),CHAR(34),
", OrganizationDescription:  ",CHAR(34),INDEX(Organizations[Organization Description],$A1268),CHAR(34),
", OrganizationLink:  ",CHAR(34),INDEX(Organizations[Organization Link],$A1268),CHAR(34),"}"))</f>
        <v>#REF!</v>
      </c>
      <c r="F1268" t="e">
        <f>IF(INDEX(People[First Name],$A1268)="","",
CONCATENATE("  - &amp;AffiliationID",TEXT($A1268,"0000"),
" {PersonID: *PersonID",TEXT($A1268,"0000"),
", OrganizationID: *OrganizationID",TEXT(MATCH(INDEX(People[Organization Name],$A1268),Organizations[Organization Name],0),"0000"),
", IsPrimaryOrganizationContact: , AffiliationStartDate: , AffiliationEndDate: , PrimaryPhone: ",
", PrimaryEmail: ",CHAR(34),INDEX(People[Primary Email],$A1268),CHAR(34),
", PrimaryAddress: ",CHAR(34),INDEX(People[Primary Address],$A1268),CHAR(34),
", PersonLink: }"))</f>
        <v>#REF!</v>
      </c>
      <c r="H1268" t="e">
        <f>IF(COUNTA(CitationInformation)=0,"",IF(INDEX(AuthorList[Author Name],$A1268)="","",
CONCATENATE("  - &amp;AuthorListID",TEXT($A1268,"0000"),
"  {CitationID: *CitationID0001",
", PersonID: *PersonID",TEXT(MATCH(INDEX(AuthorList[Author Name],$A1268),People[Full Name],0),"0000"),
", AuthorOrder: ",INDEX(AuthorList[Author Number],$A1268),"}")))</f>
        <v>#REF!</v>
      </c>
      <c r="K1268" t="e">
        <f>IF(INDEX(SamplingFeatures[Feature Code],$A1268)="","",
CONCATENATE("  - &amp;SamplingFeatureID",TEXT($A1268,"0000"),
" {","SamplingFeatureUUID:  ",CHAR(34),INDEX(SamplingFeatures[Sampling Feature UUID],$A1268),CHAR(34),
", SamplingFeatureTypeCV:  ",CHAR(34),INDEX(SamplingFeatures[Sampling Feature Type],$A1268),CHAR(34),
", SamplingFeatureCode:  ",CHAR(34),INDEX(SamplingFeatures[Feature Code],$A1268),CHAR(34),
", SamplingFeatureName:  ",CHAR(34),INDEX(SamplingFeatures[Feature Name],$A1268),CHAR(34),
", SamplingFeatureDescription:  ",CHAR(34),INDEX(SamplingFeatures[Feature Description],$A1268),CHAR(34),
", SamplingFeatureGeotypeCV:  ",CHAR(34),INDEX(SamplingFeatures[Feature Geo Type],$A1268),CHAR(34),
", FeatureGeometry:  ",CHAR(34),INDEX(SamplingFeatures[Feature Geometry],$A1268),CHAR(34),
", Elevation_m:  ",CHAR(34),INDEX(SamplingFeatures[Elevation_m],$A1268),CHAR(34),
", ElevationDatumCV:  ",CHAR(34),ElevationDatum,CHAR(34),"}"))</f>
        <v>#REF!</v>
      </c>
      <c r="L1268" t="e">
        <f>IF(INDEX(SamplingFeatures[Sampling Feature Type],$A1268)&lt;&gt;"Site","",
CONCATENATE("  - &amp;SiteID",TEXT(SUMPRODUCT(--($L$3:$L1267&lt;&gt;"")),"0000"),
" {","SamplingFeatureID:  *SamplingFeatureID",TEXT($A1268,"0000"),
", SiteTypeCV:  ",CHAR(34),INDEX(Sites[Site Type],$A1268),CHAR(34),
", Latitude:  ",INDEX(Sites[Latitude],$A1268),
", Longitude:  ",INDEX(Sites[Longitude],$A1268),
", SRSName:  ",CHAR(34),LatLonDatum,CHAR(34),"}"))</f>
        <v>#REF!</v>
      </c>
      <c r="M1268" t="e">
        <f>IF(INDEX(SamplingFeatures[Sampling Feature Type],$A1268)&lt;&gt;"Specimen","",
CONCATENATE("  - &amp;SpecimenID",TEXT(SUMPRODUCT(--($M$3:$M1267&lt;&gt;"")),"0000"),
" {","SamplingFeatureID:  *SamplingFeatureID",TEXT($A1268,"0000"),
", SpecimenTypeCV:  ",CHAR(34),INDEX(Specimens[Specimen Type],$A1268),CHAR(34),
", SpecimenMediumCV:  ",INDEX(Specimens[Specimen Medium],$A1268),
", IsFieldSpecimen:  ",CHAR(34),INDEX(Specimens[Is Field Specimen?],$A1268),CHAR(34),"}"))</f>
        <v>#REF!</v>
      </c>
      <c r="N1268" t="e">
        <f>IF(COUNTA(SpatialOffsets[])=0,"", IF(INDEX(SpatialOffsets[Spatial Offset Type],$A1268)="","",
CONCATENATE("  - &amp;SpatialOffsetID",TEXT($A1268,"0000"),
" {","SpatialOffsetTypeCV:  ",CHAR(34),INDEX(SpatialOffsets[Spatial Offset Type],$A1268),CHAR(34),
", Offset1Value:  ",INDEX(SpatialOffsets[Offset 1 Value],$A1268),
", Offset1UnitID:  ",CHAR(34),INDEX(SpatialOffsets[Offset 1 Unit],$A1268),CHAR(34),
", Offset2Value:  ",INDEX(SpatialOffsets[Offset 2 Value],$A1268),
", Offset2UnitID:  ",CHAR(34),INDEX(SpatialOffsets[Offset 2 Unit],$A1268),CHAR(34),
", Offset3Value:  ",INDEX(SpatialOffsets[Offset 3 Value],$A1268),
", Offset3UnitID:  ",CHAR(34),INDEX(SpatialOffsets[Offset 3 Unit],$A1268),CHAR(34),,"}")))</f>
        <v>#REF!</v>
      </c>
      <c r="O1268" t="e">
        <f>IF(COUNTA(RelatedFeatures[])=0,"", IF(INDEX(RelatedFeatures[First Sampling Feature Code],$A1268)="","",
CONCATENATE("  - &amp;RelationID",TEXT($A1268,"0000"),
" {","SamplingFeatureID:  *SamplingFeatureID",TEXT(MATCH(INDEX(RelatedFeatures[First Sampling Feature Code],$A1268),SamplingFeatures[Feature Code],0),"0000"),
", RelationshipTypeCV:  ",CHAR(34),INDEX(RelatedFeatures[Relationship Type],$A1268),CHAR(34),
", RelatedFeatureID: *SamplingFeatureID",TEXT(MATCH(INDEX(RelatedFeatures[Second Sampling Feature Code],$A1268),SamplingFeatures[Feature Code],0),"0000"),
", SpatialOffsetID:  ",IF(INDEX(RelatedFeatures[Offset Number],$A1268)="","",CONCATENATE("*SpatialOffsetID",TEXT(INDEX(RelatedFeatures[Offset Number],$A1268),"0000"))),"}")))</f>
        <v>#REF!</v>
      </c>
      <c r="P1268" t="e">
        <f>IF(INDEX(Methods[Method Type],$A1268)="","",
CONCATENATE("  - &amp;MethodID",TEXT($A1268,"0000"),
" {","MethodTypeCV:  ",CHAR(34),INDEX(Methods[Method Type],$A1268),CHAR(34),
", MethodCode:  ",CHAR(34),INDEX(Methods[Method Code],$A1268),CHAR(34),
", MethodName:  ",CHAR(34),INDEX(Methods[Method Name],$A1268),CHAR(34),
", MethodDescription:  ",CHAR(34),INDEX(Methods[Method Description],$A1268),CHAR(34),
", MethodLink:  ",CHAR(34),INDEX(Methods[Method Link],$A1268),CHAR(34),
", OrganizationID: *OrganizationID",TEXT(MATCH(INDEX(Methods[Organization Name],$A1268),Organizations[Organization Name],0),"0000"),"}"))</f>
        <v>#REF!</v>
      </c>
      <c r="Q1268" t="e">
        <f>IF(INDEX(Variables[Variable Type],$A1268)="","",
CONCATENATE("  - &amp;VariableID",TEXT($A1268,"0000"),
" {","VariableTypeCV:  ",CHAR(34),INDEX(Variables[Variable Type],$A1268),CHAR(34),
", VariableCode:  ",CHAR(34),INDEX(Variables[Variable Code],$A1268),CHAR(34),
", VariableNameCV:  ",CHAR(34),INDEX(Variables[Variable Name],$A1268),CHAR(34),
", VariableDefinition:  ",CHAR(34),INDEX(Variables[Variable Definition],$A1268),CHAR(34),
", SpecciationCV:  ",CHAR(34),INDEX(Variables[Speciation],$A1268),CHAR(34),
", NoDataValue:  ",CHAR(34),INDEX(Variables[No Data Value],$A1268),CHAR(34),"}"))</f>
        <v>#REF!</v>
      </c>
    </row>
    <row r="1269" spans="1:17" x14ac:dyDescent="0.25">
      <c r="A1269">
        <v>1266</v>
      </c>
      <c r="D1269" t="e">
        <f>IF(INDEX(People[First Name],$A1269)="","",
CONCATENATE("  - &amp;PersonID",TEXT($A1269,"0000"),
" {","PersonFirstName:  ",CHAR(34),INDEX(People[First Name],$A1269),CHAR(34),
", PersonMiddleName:  ",CHAR(34),INDEX(People[Middle Name],$A1269),CHAR(34),
", PersonLastName:  ",CHAR(34),INDEX(People[Last Name],$A1269),CHAR(34),"}"))</f>
        <v>#REF!</v>
      </c>
      <c r="E1269" t="e">
        <f>IF(INDEX(Organizations[Organization Type '[CV']],$A1269)="","",
CONCATENATE("  - &amp;OrganizationID",TEXT($A1269,"0000"),
" {","OrganizationTypeCV:  ",CHAR(34),INDEX(Organizations[Organization Type '[CV']],$A1269),CHAR(34),
", OrganizationCode:  ",CHAR(34),INDEX(Organizations[Organization Code],$A1269),CHAR(34),
", OrganizationName:  ",CHAR(34),INDEX(Organizations[Organization Name],$A1269),CHAR(34),
", OrganizationDescription:  ",CHAR(34),INDEX(Organizations[Organization Description],$A1269),CHAR(34),
", OrganizationLink:  ",CHAR(34),INDEX(Organizations[Organization Link],$A1269),CHAR(34),"}"))</f>
        <v>#REF!</v>
      </c>
      <c r="F1269" t="e">
        <f>IF(INDEX(People[First Name],$A1269)="","",
CONCATENATE("  - &amp;AffiliationID",TEXT($A1269,"0000"),
" {PersonID: *PersonID",TEXT($A1269,"0000"),
", OrganizationID: *OrganizationID",TEXT(MATCH(INDEX(People[Organization Name],$A1269),Organizations[Organization Name],0),"0000"),
", IsPrimaryOrganizationContact: , AffiliationStartDate: , AffiliationEndDate: , PrimaryPhone: ",
", PrimaryEmail: ",CHAR(34),INDEX(People[Primary Email],$A1269),CHAR(34),
", PrimaryAddress: ",CHAR(34),INDEX(People[Primary Address],$A1269),CHAR(34),
", PersonLink: }"))</f>
        <v>#REF!</v>
      </c>
      <c r="H1269" t="e">
        <f>IF(COUNTA(CitationInformation)=0,"",IF(INDEX(AuthorList[Author Name],$A1269)="","",
CONCATENATE("  - &amp;AuthorListID",TEXT($A1269,"0000"),
"  {CitationID: *CitationID0001",
", PersonID: *PersonID",TEXT(MATCH(INDEX(AuthorList[Author Name],$A1269),People[Full Name],0),"0000"),
", AuthorOrder: ",INDEX(AuthorList[Author Number],$A1269),"}")))</f>
        <v>#REF!</v>
      </c>
      <c r="K1269" t="e">
        <f>IF(INDEX(SamplingFeatures[Feature Code],$A1269)="","",
CONCATENATE("  - &amp;SamplingFeatureID",TEXT($A1269,"0000"),
" {","SamplingFeatureUUID:  ",CHAR(34),INDEX(SamplingFeatures[Sampling Feature UUID],$A1269),CHAR(34),
", SamplingFeatureTypeCV:  ",CHAR(34),INDEX(SamplingFeatures[Sampling Feature Type],$A1269),CHAR(34),
", SamplingFeatureCode:  ",CHAR(34),INDEX(SamplingFeatures[Feature Code],$A1269),CHAR(34),
", SamplingFeatureName:  ",CHAR(34),INDEX(SamplingFeatures[Feature Name],$A1269),CHAR(34),
", SamplingFeatureDescription:  ",CHAR(34),INDEX(SamplingFeatures[Feature Description],$A1269),CHAR(34),
", SamplingFeatureGeotypeCV:  ",CHAR(34),INDEX(SamplingFeatures[Feature Geo Type],$A1269),CHAR(34),
", FeatureGeometry:  ",CHAR(34),INDEX(SamplingFeatures[Feature Geometry],$A1269),CHAR(34),
", Elevation_m:  ",CHAR(34),INDEX(SamplingFeatures[Elevation_m],$A1269),CHAR(34),
", ElevationDatumCV:  ",CHAR(34),ElevationDatum,CHAR(34),"}"))</f>
        <v>#REF!</v>
      </c>
      <c r="L1269" t="e">
        <f>IF(INDEX(SamplingFeatures[Sampling Feature Type],$A1269)&lt;&gt;"Site","",
CONCATENATE("  - &amp;SiteID",TEXT(SUMPRODUCT(--($L$3:$L1268&lt;&gt;"")),"0000"),
" {","SamplingFeatureID:  *SamplingFeatureID",TEXT($A1269,"0000"),
", SiteTypeCV:  ",CHAR(34),INDEX(Sites[Site Type],$A1269),CHAR(34),
", Latitude:  ",INDEX(Sites[Latitude],$A1269),
", Longitude:  ",INDEX(Sites[Longitude],$A1269),
", SRSName:  ",CHAR(34),LatLonDatum,CHAR(34),"}"))</f>
        <v>#REF!</v>
      </c>
      <c r="M1269" t="e">
        <f>IF(INDEX(SamplingFeatures[Sampling Feature Type],$A1269)&lt;&gt;"Specimen","",
CONCATENATE("  - &amp;SpecimenID",TEXT(SUMPRODUCT(--($M$3:$M1268&lt;&gt;"")),"0000"),
" {","SamplingFeatureID:  *SamplingFeatureID",TEXT($A1269,"0000"),
", SpecimenTypeCV:  ",CHAR(34),INDEX(Specimens[Specimen Type],$A1269),CHAR(34),
", SpecimenMediumCV:  ",INDEX(Specimens[Specimen Medium],$A1269),
", IsFieldSpecimen:  ",CHAR(34),INDEX(Specimens[Is Field Specimen?],$A1269),CHAR(34),"}"))</f>
        <v>#REF!</v>
      </c>
      <c r="N1269" t="e">
        <f>IF(COUNTA(SpatialOffsets[])=0,"", IF(INDEX(SpatialOffsets[Spatial Offset Type],$A1269)="","",
CONCATENATE("  - &amp;SpatialOffsetID",TEXT($A1269,"0000"),
" {","SpatialOffsetTypeCV:  ",CHAR(34),INDEX(SpatialOffsets[Spatial Offset Type],$A1269),CHAR(34),
", Offset1Value:  ",INDEX(SpatialOffsets[Offset 1 Value],$A1269),
", Offset1UnitID:  ",CHAR(34),INDEX(SpatialOffsets[Offset 1 Unit],$A1269),CHAR(34),
", Offset2Value:  ",INDEX(SpatialOffsets[Offset 2 Value],$A1269),
", Offset2UnitID:  ",CHAR(34),INDEX(SpatialOffsets[Offset 2 Unit],$A1269),CHAR(34),
", Offset3Value:  ",INDEX(SpatialOffsets[Offset 3 Value],$A1269),
", Offset3UnitID:  ",CHAR(34),INDEX(SpatialOffsets[Offset 3 Unit],$A1269),CHAR(34),,"}")))</f>
        <v>#REF!</v>
      </c>
      <c r="O1269" t="e">
        <f>IF(COUNTA(RelatedFeatures[])=0,"", IF(INDEX(RelatedFeatures[First Sampling Feature Code],$A1269)="","",
CONCATENATE("  - &amp;RelationID",TEXT($A1269,"0000"),
" {","SamplingFeatureID:  *SamplingFeatureID",TEXT(MATCH(INDEX(RelatedFeatures[First Sampling Feature Code],$A1269),SamplingFeatures[Feature Code],0),"0000"),
", RelationshipTypeCV:  ",CHAR(34),INDEX(RelatedFeatures[Relationship Type],$A1269),CHAR(34),
", RelatedFeatureID: *SamplingFeatureID",TEXT(MATCH(INDEX(RelatedFeatures[Second Sampling Feature Code],$A1269),SamplingFeatures[Feature Code],0),"0000"),
", SpatialOffsetID:  ",IF(INDEX(RelatedFeatures[Offset Number],$A1269)="","",CONCATENATE("*SpatialOffsetID",TEXT(INDEX(RelatedFeatures[Offset Number],$A1269),"0000"))),"}")))</f>
        <v>#REF!</v>
      </c>
      <c r="P1269" t="e">
        <f>IF(INDEX(Methods[Method Type],$A1269)="","",
CONCATENATE("  - &amp;MethodID",TEXT($A1269,"0000"),
" {","MethodTypeCV:  ",CHAR(34),INDEX(Methods[Method Type],$A1269),CHAR(34),
", MethodCode:  ",CHAR(34),INDEX(Methods[Method Code],$A1269),CHAR(34),
", MethodName:  ",CHAR(34),INDEX(Methods[Method Name],$A1269),CHAR(34),
", MethodDescription:  ",CHAR(34),INDEX(Methods[Method Description],$A1269),CHAR(34),
", MethodLink:  ",CHAR(34),INDEX(Methods[Method Link],$A1269),CHAR(34),
", OrganizationID: *OrganizationID",TEXT(MATCH(INDEX(Methods[Organization Name],$A1269),Organizations[Organization Name],0),"0000"),"}"))</f>
        <v>#REF!</v>
      </c>
      <c r="Q1269" t="e">
        <f>IF(INDEX(Variables[Variable Type],$A1269)="","",
CONCATENATE("  - &amp;VariableID",TEXT($A1269,"0000"),
" {","VariableTypeCV:  ",CHAR(34),INDEX(Variables[Variable Type],$A1269),CHAR(34),
", VariableCode:  ",CHAR(34),INDEX(Variables[Variable Code],$A1269),CHAR(34),
", VariableNameCV:  ",CHAR(34),INDEX(Variables[Variable Name],$A1269),CHAR(34),
", VariableDefinition:  ",CHAR(34),INDEX(Variables[Variable Definition],$A1269),CHAR(34),
", SpecciationCV:  ",CHAR(34),INDEX(Variables[Speciation],$A1269),CHAR(34),
", NoDataValue:  ",CHAR(34),INDEX(Variables[No Data Value],$A1269),CHAR(34),"}"))</f>
        <v>#REF!</v>
      </c>
    </row>
    <row r="1270" spans="1:17" x14ac:dyDescent="0.25">
      <c r="A1270">
        <v>1267</v>
      </c>
      <c r="D1270" t="e">
        <f>IF(INDEX(People[First Name],$A1270)="","",
CONCATENATE("  - &amp;PersonID",TEXT($A1270,"0000"),
" {","PersonFirstName:  ",CHAR(34),INDEX(People[First Name],$A1270),CHAR(34),
", PersonMiddleName:  ",CHAR(34),INDEX(People[Middle Name],$A1270),CHAR(34),
", PersonLastName:  ",CHAR(34),INDEX(People[Last Name],$A1270),CHAR(34),"}"))</f>
        <v>#REF!</v>
      </c>
      <c r="E1270" t="e">
        <f>IF(INDEX(Organizations[Organization Type '[CV']],$A1270)="","",
CONCATENATE("  - &amp;OrganizationID",TEXT($A1270,"0000"),
" {","OrganizationTypeCV:  ",CHAR(34),INDEX(Organizations[Organization Type '[CV']],$A1270),CHAR(34),
", OrganizationCode:  ",CHAR(34),INDEX(Organizations[Organization Code],$A1270),CHAR(34),
", OrganizationName:  ",CHAR(34),INDEX(Organizations[Organization Name],$A1270),CHAR(34),
", OrganizationDescription:  ",CHAR(34),INDEX(Organizations[Organization Description],$A1270),CHAR(34),
", OrganizationLink:  ",CHAR(34),INDEX(Organizations[Organization Link],$A1270),CHAR(34),"}"))</f>
        <v>#REF!</v>
      </c>
      <c r="F1270" t="e">
        <f>IF(INDEX(People[First Name],$A1270)="","",
CONCATENATE("  - &amp;AffiliationID",TEXT($A1270,"0000"),
" {PersonID: *PersonID",TEXT($A1270,"0000"),
", OrganizationID: *OrganizationID",TEXT(MATCH(INDEX(People[Organization Name],$A1270),Organizations[Organization Name],0),"0000"),
", IsPrimaryOrganizationContact: , AffiliationStartDate: , AffiliationEndDate: , PrimaryPhone: ",
", PrimaryEmail: ",CHAR(34),INDEX(People[Primary Email],$A1270),CHAR(34),
", PrimaryAddress: ",CHAR(34),INDEX(People[Primary Address],$A1270),CHAR(34),
", PersonLink: }"))</f>
        <v>#REF!</v>
      </c>
      <c r="H1270" t="e">
        <f>IF(COUNTA(CitationInformation)=0,"",IF(INDEX(AuthorList[Author Name],$A1270)="","",
CONCATENATE("  - &amp;AuthorListID",TEXT($A1270,"0000"),
"  {CitationID: *CitationID0001",
", PersonID: *PersonID",TEXT(MATCH(INDEX(AuthorList[Author Name],$A1270),People[Full Name],0),"0000"),
", AuthorOrder: ",INDEX(AuthorList[Author Number],$A1270),"}")))</f>
        <v>#REF!</v>
      </c>
      <c r="K1270" t="e">
        <f>IF(INDEX(SamplingFeatures[Feature Code],$A1270)="","",
CONCATENATE("  - &amp;SamplingFeatureID",TEXT($A1270,"0000"),
" {","SamplingFeatureUUID:  ",CHAR(34),INDEX(SamplingFeatures[Sampling Feature UUID],$A1270),CHAR(34),
", SamplingFeatureTypeCV:  ",CHAR(34),INDEX(SamplingFeatures[Sampling Feature Type],$A1270),CHAR(34),
", SamplingFeatureCode:  ",CHAR(34),INDEX(SamplingFeatures[Feature Code],$A1270),CHAR(34),
", SamplingFeatureName:  ",CHAR(34),INDEX(SamplingFeatures[Feature Name],$A1270),CHAR(34),
", SamplingFeatureDescription:  ",CHAR(34),INDEX(SamplingFeatures[Feature Description],$A1270),CHAR(34),
", SamplingFeatureGeotypeCV:  ",CHAR(34),INDEX(SamplingFeatures[Feature Geo Type],$A1270),CHAR(34),
", FeatureGeometry:  ",CHAR(34),INDEX(SamplingFeatures[Feature Geometry],$A1270),CHAR(34),
", Elevation_m:  ",CHAR(34),INDEX(SamplingFeatures[Elevation_m],$A1270),CHAR(34),
", ElevationDatumCV:  ",CHAR(34),ElevationDatum,CHAR(34),"}"))</f>
        <v>#REF!</v>
      </c>
      <c r="L1270" t="e">
        <f>IF(INDEX(SamplingFeatures[Sampling Feature Type],$A1270)&lt;&gt;"Site","",
CONCATENATE("  - &amp;SiteID",TEXT(SUMPRODUCT(--($L$3:$L1269&lt;&gt;"")),"0000"),
" {","SamplingFeatureID:  *SamplingFeatureID",TEXT($A1270,"0000"),
", SiteTypeCV:  ",CHAR(34),INDEX(Sites[Site Type],$A1270),CHAR(34),
", Latitude:  ",INDEX(Sites[Latitude],$A1270),
", Longitude:  ",INDEX(Sites[Longitude],$A1270),
", SRSName:  ",CHAR(34),LatLonDatum,CHAR(34),"}"))</f>
        <v>#REF!</v>
      </c>
      <c r="M1270" t="e">
        <f>IF(INDEX(SamplingFeatures[Sampling Feature Type],$A1270)&lt;&gt;"Specimen","",
CONCATENATE("  - &amp;SpecimenID",TEXT(SUMPRODUCT(--($M$3:$M1269&lt;&gt;"")),"0000"),
" {","SamplingFeatureID:  *SamplingFeatureID",TEXT($A1270,"0000"),
", SpecimenTypeCV:  ",CHAR(34),INDEX(Specimens[Specimen Type],$A1270),CHAR(34),
", SpecimenMediumCV:  ",INDEX(Specimens[Specimen Medium],$A1270),
", IsFieldSpecimen:  ",CHAR(34),INDEX(Specimens[Is Field Specimen?],$A1270),CHAR(34),"}"))</f>
        <v>#REF!</v>
      </c>
      <c r="N1270" t="e">
        <f>IF(COUNTA(SpatialOffsets[])=0,"", IF(INDEX(SpatialOffsets[Spatial Offset Type],$A1270)="","",
CONCATENATE("  - &amp;SpatialOffsetID",TEXT($A1270,"0000"),
" {","SpatialOffsetTypeCV:  ",CHAR(34),INDEX(SpatialOffsets[Spatial Offset Type],$A1270),CHAR(34),
", Offset1Value:  ",INDEX(SpatialOffsets[Offset 1 Value],$A1270),
", Offset1UnitID:  ",CHAR(34),INDEX(SpatialOffsets[Offset 1 Unit],$A1270),CHAR(34),
", Offset2Value:  ",INDEX(SpatialOffsets[Offset 2 Value],$A1270),
", Offset2UnitID:  ",CHAR(34),INDEX(SpatialOffsets[Offset 2 Unit],$A1270),CHAR(34),
", Offset3Value:  ",INDEX(SpatialOffsets[Offset 3 Value],$A1270),
", Offset3UnitID:  ",CHAR(34),INDEX(SpatialOffsets[Offset 3 Unit],$A1270),CHAR(34),,"}")))</f>
        <v>#REF!</v>
      </c>
      <c r="O1270" t="e">
        <f>IF(COUNTA(RelatedFeatures[])=0,"", IF(INDEX(RelatedFeatures[First Sampling Feature Code],$A1270)="","",
CONCATENATE("  - &amp;RelationID",TEXT($A1270,"0000"),
" {","SamplingFeatureID:  *SamplingFeatureID",TEXT(MATCH(INDEX(RelatedFeatures[First Sampling Feature Code],$A1270),SamplingFeatures[Feature Code],0),"0000"),
", RelationshipTypeCV:  ",CHAR(34),INDEX(RelatedFeatures[Relationship Type],$A1270),CHAR(34),
", RelatedFeatureID: *SamplingFeatureID",TEXT(MATCH(INDEX(RelatedFeatures[Second Sampling Feature Code],$A1270),SamplingFeatures[Feature Code],0),"0000"),
", SpatialOffsetID:  ",IF(INDEX(RelatedFeatures[Offset Number],$A1270)="","",CONCATENATE("*SpatialOffsetID",TEXT(INDEX(RelatedFeatures[Offset Number],$A1270),"0000"))),"}")))</f>
        <v>#REF!</v>
      </c>
      <c r="P1270" t="e">
        <f>IF(INDEX(Methods[Method Type],$A1270)="","",
CONCATENATE("  - &amp;MethodID",TEXT($A1270,"0000"),
" {","MethodTypeCV:  ",CHAR(34),INDEX(Methods[Method Type],$A1270),CHAR(34),
", MethodCode:  ",CHAR(34),INDEX(Methods[Method Code],$A1270),CHAR(34),
", MethodName:  ",CHAR(34),INDEX(Methods[Method Name],$A1270),CHAR(34),
", MethodDescription:  ",CHAR(34),INDEX(Methods[Method Description],$A1270),CHAR(34),
", MethodLink:  ",CHAR(34),INDEX(Methods[Method Link],$A1270),CHAR(34),
", OrganizationID: *OrganizationID",TEXT(MATCH(INDEX(Methods[Organization Name],$A1270),Organizations[Organization Name],0),"0000"),"}"))</f>
        <v>#REF!</v>
      </c>
      <c r="Q1270" t="e">
        <f>IF(INDEX(Variables[Variable Type],$A1270)="","",
CONCATENATE("  - &amp;VariableID",TEXT($A1270,"0000"),
" {","VariableTypeCV:  ",CHAR(34),INDEX(Variables[Variable Type],$A1270),CHAR(34),
", VariableCode:  ",CHAR(34),INDEX(Variables[Variable Code],$A1270),CHAR(34),
", VariableNameCV:  ",CHAR(34),INDEX(Variables[Variable Name],$A1270),CHAR(34),
", VariableDefinition:  ",CHAR(34),INDEX(Variables[Variable Definition],$A1270),CHAR(34),
", SpecciationCV:  ",CHAR(34),INDEX(Variables[Speciation],$A1270),CHAR(34),
", NoDataValue:  ",CHAR(34),INDEX(Variables[No Data Value],$A1270),CHAR(34),"}"))</f>
        <v>#REF!</v>
      </c>
    </row>
    <row r="1271" spans="1:17" x14ac:dyDescent="0.25">
      <c r="A1271">
        <v>1268</v>
      </c>
      <c r="D1271" t="e">
        <f>IF(INDEX(People[First Name],$A1271)="","",
CONCATENATE("  - &amp;PersonID",TEXT($A1271,"0000"),
" {","PersonFirstName:  ",CHAR(34),INDEX(People[First Name],$A1271),CHAR(34),
", PersonMiddleName:  ",CHAR(34),INDEX(People[Middle Name],$A1271),CHAR(34),
", PersonLastName:  ",CHAR(34),INDEX(People[Last Name],$A1271),CHAR(34),"}"))</f>
        <v>#REF!</v>
      </c>
      <c r="E1271" t="e">
        <f>IF(INDEX(Organizations[Organization Type '[CV']],$A1271)="","",
CONCATENATE("  - &amp;OrganizationID",TEXT($A1271,"0000"),
" {","OrganizationTypeCV:  ",CHAR(34),INDEX(Organizations[Organization Type '[CV']],$A1271),CHAR(34),
", OrganizationCode:  ",CHAR(34),INDEX(Organizations[Organization Code],$A1271),CHAR(34),
", OrganizationName:  ",CHAR(34),INDEX(Organizations[Organization Name],$A1271),CHAR(34),
", OrganizationDescription:  ",CHAR(34),INDEX(Organizations[Organization Description],$A1271),CHAR(34),
", OrganizationLink:  ",CHAR(34),INDEX(Organizations[Organization Link],$A1271),CHAR(34),"}"))</f>
        <v>#REF!</v>
      </c>
      <c r="F1271" t="e">
        <f>IF(INDEX(People[First Name],$A1271)="","",
CONCATENATE("  - &amp;AffiliationID",TEXT($A1271,"0000"),
" {PersonID: *PersonID",TEXT($A1271,"0000"),
", OrganizationID: *OrganizationID",TEXT(MATCH(INDEX(People[Organization Name],$A1271),Organizations[Organization Name],0),"0000"),
", IsPrimaryOrganizationContact: , AffiliationStartDate: , AffiliationEndDate: , PrimaryPhone: ",
", PrimaryEmail: ",CHAR(34),INDEX(People[Primary Email],$A1271),CHAR(34),
", PrimaryAddress: ",CHAR(34),INDEX(People[Primary Address],$A1271),CHAR(34),
", PersonLink: }"))</f>
        <v>#REF!</v>
      </c>
      <c r="H1271" t="e">
        <f>IF(COUNTA(CitationInformation)=0,"",IF(INDEX(AuthorList[Author Name],$A1271)="","",
CONCATENATE("  - &amp;AuthorListID",TEXT($A1271,"0000"),
"  {CitationID: *CitationID0001",
", PersonID: *PersonID",TEXT(MATCH(INDEX(AuthorList[Author Name],$A1271),People[Full Name],0),"0000"),
", AuthorOrder: ",INDEX(AuthorList[Author Number],$A1271),"}")))</f>
        <v>#REF!</v>
      </c>
      <c r="K1271" t="e">
        <f>IF(INDEX(SamplingFeatures[Feature Code],$A1271)="","",
CONCATENATE("  - &amp;SamplingFeatureID",TEXT($A1271,"0000"),
" {","SamplingFeatureUUID:  ",CHAR(34),INDEX(SamplingFeatures[Sampling Feature UUID],$A1271),CHAR(34),
", SamplingFeatureTypeCV:  ",CHAR(34),INDEX(SamplingFeatures[Sampling Feature Type],$A1271),CHAR(34),
", SamplingFeatureCode:  ",CHAR(34),INDEX(SamplingFeatures[Feature Code],$A1271),CHAR(34),
", SamplingFeatureName:  ",CHAR(34),INDEX(SamplingFeatures[Feature Name],$A1271),CHAR(34),
", SamplingFeatureDescription:  ",CHAR(34),INDEX(SamplingFeatures[Feature Description],$A1271),CHAR(34),
", SamplingFeatureGeotypeCV:  ",CHAR(34),INDEX(SamplingFeatures[Feature Geo Type],$A1271),CHAR(34),
", FeatureGeometry:  ",CHAR(34),INDEX(SamplingFeatures[Feature Geometry],$A1271),CHAR(34),
", Elevation_m:  ",CHAR(34),INDEX(SamplingFeatures[Elevation_m],$A1271),CHAR(34),
", ElevationDatumCV:  ",CHAR(34),ElevationDatum,CHAR(34),"}"))</f>
        <v>#REF!</v>
      </c>
      <c r="L1271" t="e">
        <f>IF(INDEX(SamplingFeatures[Sampling Feature Type],$A1271)&lt;&gt;"Site","",
CONCATENATE("  - &amp;SiteID",TEXT(SUMPRODUCT(--($L$3:$L1270&lt;&gt;"")),"0000"),
" {","SamplingFeatureID:  *SamplingFeatureID",TEXT($A1271,"0000"),
", SiteTypeCV:  ",CHAR(34),INDEX(Sites[Site Type],$A1271),CHAR(34),
", Latitude:  ",INDEX(Sites[Latitude],$A1271),
", Longitude:  ",INDEX(Sites[Longitude],$A1271),
", SRSName:  ",CHAR(34),LatLonDatum,CHAR(34),"}"))</f>
        <v>#REF!</v>
      </c>
      <c r="M1271" t="e">
        <f>IF(INDEX(SamplingFeatures[Sampling Feature Type],$A1271)&lt;&gt;"Specimen","",
CONCATENATE("  - &amp;SpecimenID",TEXT(SUMPRODUCT(--($M$3:$M1270&lt;&gt;"")),"0000"),
" {","SamplingFeatureID:  *SamplingFeatureID",TEXT($A1271,"0000"),
", SpecimenTypeCV:  ",CHAR(34),INDEX(Specimens[Specimen Type],$A1271),CHAR(34),
", SpecimenMediumCV:  ",INDEX(Specimens[Specimen Medium],$A1271),
", IsFieldSpecimen:  ",CHAR(34),INDEX(Specimens[Is Field Specimen?],$A1271),CHAR(34),"}"))</f>
        <v>#REF!</v>
      </c>
      <c r="N1271" t="e">
        <f>IF(COUNTA(SpatialOffsets[])=0,"", IF(INDEX(SpatialOffsets[Spatial Offset Type],$A1271)="","",
CONCATENATE("  - &amp;SpatialOffsetID",TEXT($A1271,"0000"),
" {","SpatialOffsetTypeCV:  ",CHAR(34),INDEX(SpatialOffsets[Spatial Offset Type],$A1271),CHAR(34),
", Offset1Value:  ",INDEX(SpatialOffsets[Offset 1 Value],$A1271),
", Offset1UnitID:  ",CHAR(34),INDEX(SpatialOffsets[Offset 1 Unit],$A1271),CHAR(34),
", Offset2Value:  ",INDEX(SpatialOffsets[Offset 2 Value],$A1271),
", Offset2UnitID:  ",CHAR(34),INDEX(SpatialOffsets[Offset 2 Unit],$A1271),CHAR(34),
", Offset3Value:  ",INDEX(SpatialOffsets[Offset 3 Value],$A1271),
", Offset3UnitID:  ",CHAR(34),INDEX(SpatialOffsets[Offset 3 Unit],$A1271),CHAR(34),,"}")))</f>
        <v>#REF!</v>
      </c>
      <c r="O1271" t="e">
        <f>IF(COUNTA(RelatedFeatures[])=0,"", IF(INDEX(RelatedFeatures[First Sampling Feature Code],$A1271)="","",
CONCATENATE("  - &amp;RelationID",TEXT($A1271,"0000"),
" {","SamplingFeatureID:  *SamplingFeatureID",TEXT(MATCH(INDEX(RelatedFeatures[First Sampling Feature Code],$A1271),SamplingFeatures[Feature Code],0),"0000"),
", RelationshipTypeCV:  ",CHAR(34),INDEX(RelatedFeatures[Relationship Type],$A1271),CHAR(34),
", RelatedFeatureID: *SamplingFeatureID",TEXT(MATCH(INDEX(RelatedFeatures[Second Sampling Feature Code],$A1271),SamplingFeatures[Feature Code],0),"0000"),
", SpatialOffsetID:  ",IF(INDEX(RelatedFeatures[Offset Number],$A1271)="","",CONCATENATE("*SpatialOffsetID",TEXT(INDEX(RelatedFeatures[Offset Number],$A1271),"0000"))),"}")))</f>
        <v>#REF!</v>
      </c>
      <c r="P1271" t="e">
        <f>IF(INDEX(Methods[Method Type],$A1271)="","",
CONCATENATE("  - &amp;MethodID",TEXT($A1271,"0000"),
" {","MethodTypeCV:  ",CHAR(34),INDEX(Methods[Method Type],$A1271),CHAR(34),
", MethodCode:  ",CHAR(34),INDEX(Methods[Method Code],$A1271),CHAR(34),
", MethodName:  ",CHAR(34),INDEX(Methods[Method Name],$A1271),CHAR(34),
", MethodDescription:  ",CHAR(34),INDEX(Methods[Method Description],$A1271),CHAR(34),
", MethodLink:  ",CHAR(34),INDEX(Methods[Method Link],$A1271),CHAR(34),
", OrganizationID: *OrganizationID",TEXT(MATCH(INDEX(Methods[Organization Name],$A1271),Organizations[Organization Name],0),"0000"),"}"))</f>
        <v>#REF!</v>
      </c>
      <c r="Q1271" t="e">
        <f>IF(INDEX(Variables[Variable Type],$A1271)="","",
CONCATENATE("  - &amp;VariableID",TEXT($A1271,"0000"),
" {","VariableTypeCV:  ",CHAR(34),INDEX(Variables[Variable Type],$A1271),CHAR(34),
", VariableCode:  ",CHAR(34),INDEX(Variables[Variable Code],$A1271),CHAR(34),
", VariableNameCV:  ",CHAR(34),INDEX(Variables[Variable Name],$A1271),CHAR(34),
", VariableDefinition:  ",CHAR(34),INDEX(Variables[Variable Definition],$A1271),CHAR(34),
", SpecciationCV:  ",CHAR(34),INDEX(Variables[Speciation],$A1271),CHAR(34),
", NoDataValue:  ",CHAR(34),INDEX(Variables[No Data Value],$A1271),CHAR(34),"}"))</f>
        <v>#REF!</v>
      </c>
    </row>
    <row r="1272" spans="1:17" x14ac:dyDescent="0.25">
      <c r="A1272">
        <v>1269</v>
      </c>
      <c r="D1272" t="e">
        <f>IF(INDEX(People[First Name],$A1272)="","",
CONCATENATE("  - &amp;PersonID",TEXT($A1272,"0000"),
" {","PersonFirstName:  ",CHAR(34),INDEX(People[First Name],$A1272),CHAR(34),
", PersonMiddleName:  ",CHAR(34),INDEX(People[Middle Name],$A1272),CHAR(34),
", PersonLastName:  ",CHAR(34),INDEX(People[Last Name],$A1272),CHAR(34),"}"))</f>
        <v>#REF!</v>
      </c>
      <c r="E1272" t="e">
        <f>IF(INDEX(Organizations[Organization Type '[CV']],$A1272)="","",
CONCATENATE("  - &amp;OrganizationID",TEXT($A1272,"0000"),
" {","OrganizationTypeCV:  ",CHAR(34),INDEX(Organizations[Organization Type '[CV']],$A1272),CHAR(34),
", OrganizationCode:  ",CHAR(34),INDEX(Organizations[Organization Code],$A1272),CHAR(34),
", OrganizationName:  ",CHAR(34),INDEX(Organizations[Organization Name],$A1272),CHAR(34),
", OrganizationDescription:  ",CHAR(34),INDEX(Organizations[Organization Description],$A1272),CHAR(34),
", OrganizationLink:  ",CHAR(34),INDEX(Organizations[Organization Link],$A1272),CHAR(34),"}"))</f>
        <v>#REF!</v>
      </c>
      <c r="F1272" t="e">
        <f>IF(INDEX(People[First Name],$A1272)="","",
CONCATENATE("  - &amp;AffiliationID",TEXT($A1272,"0000"),
" {PersonID: *PersonID",TEXT($A1272,"0000"),
", OrganizationID: *OrganizationID",TEXT(MATCH(INDEX(People[Organization Name],$A1272),Organizations[Organization Name],0),"0000"),
", IsPrimaryOrganizationContact: , AffiliationStartDate: , AffiliationEndDate: , PrimaryPhone: ",
", PrimaryEmail: ",CHAR(34),INDEX(People[Primary Email],$A1272),CHAR(34),
", PrimaryAddress: ",CHAR(34),INDEX(People[Primary Address],$A1272),CHAR(34),
", PersonLink: }"))</f>
        <v>#REF!</v>
      </c>
      <c r="H1272" t="e">
        <f>IF(COUNTA(CitationInformation)=0,"",IF(INDEX(AuthorList[Author Name],$A1272)="","",
CONCATENATE("  - &amp;AuthorListID",TEXT($A1272,"0000"),
"  {CitationID: *CitationID0001",
", PersonID: *PersonID",TEXT(MATCH(INDEX(AuthorList[Author Name],$A1272),People[Full Name],0),"0000"),
", AuthorOrder: ",INDEX(AuthorList[Author Number],$A1272),"}")))</f>
        <v>#REF!</v>
      </c>
      <c r="K1272" t="e">
        <f>IF(INDEX(SamplingFeatures[Feature Code],$A1272)="","",
CONCATENATE("  - &amp;SamplingFeatureID",TEXT($A1272,"0000"),
" {","SamplingFeatureUUID:  ",CHAR(34),INDEX(SamplingFeatures[Sampling Feature UUID],$A1272),CHAR(34),
", SamplingFeatureTypeCV:  ",CHAR(34),INDEX(SamplingFeatures[Sampling Feature Type],$A1272),CHAR(34),
", SamplingFeatureCode:  ",CHAR(34),INDEX(SamplingFeatures[Feature Code],$A1272),CHAR(34),
", SamplingFeatureName:  ",CHAR(34),INDEX(SamplingFeatures[Feature Name],$A1272),CHAR(34),
", SamplingFeatureDescription:  ",CHAR(34),INDEX(SamplingFeatures[Feature Description],$A1272),CHAR(34),
", SamplingFeatureGeotypeCV:  ",CHAR(34),INDEX(SamplingFeatures[Feature Geo Type],$A1272),CHAR(34),
", FeatureGeometry:  ",CHAR(34),INDEX(SamplingFeatures[Feature Geometry],$A1272),CHAR(34),
", Elevation_m:  ",CHAR(34),INDEX(SamplingFeatures[Elevation_m],$A1272),CHAR(34),
", ElevationDatumCV:  ",CHAR(34),ElevationDatum,CHAR(34),"}"))</f>
        <v>#REF!</v>
      </c>
      <c r="L1272" t="e">
        <f>IF(INDEX(SamplingFeatures[Sampling Feature Type],$A1272)&lt;&gt;"Site","",
CONCATENATE("  - &amp;SiteID",TEXT(SUMPRODUCT(--($L$3:$L1271&lt;&gt;"")),"0000"),
" {","SamplingFeatureID:  *SamplingFeatureID",TEXT($A1272,"0000"),
", SiteTypeCV:  ",CHAR(34),INDEX(Sites[Site Type],$A1272),CHAR(34),
", Latitude:  ",INDEX(Sites[Latitude],$A1272),
", Longitude:  ",INDEX(Sites[Longitude],$A1272),
", SRSName:  ",CHAR(34),LatLonDatum,CHAR(34),"}"))</f>
        <v>#REF!</v>
      </c>
      <c r="M1272" t="e">
        <f>IF(INDEX(SamplingFeatures[Sampling Feature Type],$A1272)&lt;&gt;"Specimen","",
CONCATENATE("  - &amp;SpecimenID",TEXT(SUMPRODUCT(--($M$3:$M1271&lt;&gt;"")),"0000"),
" {","SamplingFeatureID:  *SamplingFeatureID",TEXT($A1272,"0000"),
", SpecimenTypeCV:  ",CHAR(34),INDEX(Specimens[Specimen Type],$A1272),CHAR(34),
", SpecimenMediumCV:  ",INDEX(Specimens[Specimen Medium],$A1272),
", IsFieldSpecimen:  ",CHAR(34),INDEX(Specimens[Is Field Specimen?],$A1272),CHAR(34),"}"))</f>
        <v>#REF!</v>
      </c>
      <c r="N1272" t="e">
        <f>IF(COUNTA(SpatialOffsets[])=0,"", IF(INDEX(SpatialOffsets[Spatial Offset Type],$A1272)="","",
CONCATENATE("  - &amp;SpatialOffsetID",TEXT($A1272,"0000"),
" {","SpatialOffsetTypeCV:  ",CHAR(34),INDEX(SpatialOffsets[Spatial Offset Type],$A1272),CHAR(34),
", Offset1Value:  ",INDEX(SpatialOffsets[Offset 1 Value],$A1272),
", Offset1UnitID:  ",CHAR(34),INDEX(SpatialOffsets[Offset 1 Unit],$A1272),CHAR(34),
", Offset2Value:  ",INDEX(SpatialOffsets[Offset 2 Value],$A1272),
", Offset2UnitID:  ",CHAR(34),INDEX(SpatialOffsets[Offset 2 Unit],$A1272),CHAR(34),
", Offset3Value:  ",INDEX(SpatialOffsets[Offset 3 Value],$A1272),
", Offset3UnitID:  ",CHAR(34),INDEX(SpatialOffsets[Offset 3 Unit],$A1272),CHAR(34),,"}")))</f>
        <v>#REF!</v>
      </c>
      <c r="O1272" t="e">
        <f>IF(COUNTA(RelatedFeatures[])=0,"", IF(INDEX(RelatedFeatures[First Sampling Feature Code],$A1272)="","",
CONCATENATE("  - &amp;RelationID",TEXT($A1272,"0000"),
" {","SamplingFeatureID:  *SamplingFeatureID",TEXT(MATCH(INDEX(RelatedFeatures[First Sampling Feature Code],$A1272),SamplingFeatures[Feature Code],0),"0000"),
", RelationshipTypeCV:  ",CHAR(34),INDEX(RelatedFeatures[Relationship Type],$A1272),CHAR(34),
", RelatedFeatureID: *SamplingFeatureID",TEXT(MATCH(INDEX(RelatedFeatures[Second Sampling Feature Code],$A1272),SamplingFeatures[Feature Code],0),"0000"),
", SpatialOffsetID:  ",IF(INDEX(RelatedFeatures[Offset Number],$A1272)="","",CONCATENATE("*SpatialOffsetID",TEXT(INDEX(RelatedFeatures[Offset Number],$A1272),"0000"))),"}")))</f>
        <v>#REF!</v>
      </c>
      <c r="P1272" t="e">
        <f>IF(INDEX(Methods[Method Type],$A1272)="","",
CONCATENATE("  - &amp;MethodID",TEXT($A1272,"0000"),
" {","MethodTypeCV:  ",CHAR(34),INDEX(Methods[Method Type],$A1272),CHAR(34),
", MethodCode:  ",CHAR(34),INDEX(Methods[Method Code],$A1272),CHAR(34),
", MethodName:  ",CHAR(34),INDEX(Methods[Method Name],$A1272),CHAR(34),
", MethodDescription:  ",CHAR(34),INDEX(Methods[Method Description],$A1272),CHAR(34),
", MethodLink:  ",CHAR(34),INDEX(Methods[Method Link],$A1272),CHAR(34),
", OrganizationID: *OrganizationID",TEXT(MATCH(INDEX(Methods[Organization Name],$A1272),Organizations[Organization Name],0),"0000"),"}"))</f>
        <v>#REF!</v>
      </c>
      <c r="Q1272" t="e">
        <f>IF(INDEX(Variables[Variable Type],$A1272)="","",
CONCATENATE("  - &amp;VariableID",TEXT($A1272,"0000"),
" {","VariableTypeCV:  ",CHAR(34),INDEX(Variables[Variable Type],$A1272),CHAR(34),
", VariableCode:  ",CHAR(34),INDEX(Variables[Variable Code],$A1272),CHAR(34),
", VariableNameCV:  ",CHAR(34),INDEX(Variables[Variable Name],$A1272),CHAR(34),
", VariableDefinition:  ",CHAR(34),INDEX(Variables[Variable Definition],$A1272),CHAR(34),
", SpecciationCV:  ",CHAR(34),INDEX(Variables[Speciation],$A1272),CHAR(34),
", NoDataValue:  ",CHAR(34),INDEX(Variables[No Data Value],$A1272),CHAR(34),"}"))</f>
        <v>#REF!</v>
      </c>
    </row>
    <row r="1273" spans="1:17" x14ac:dyDescent="0.25">
      <c r="A1273">
        <v>1270</v>
      </c>
      <c r="D1273" t="e">
        <f>IF(INDEX(People[First Name],$A1273)="","",
CONCATENATE("  - &amp;PersonID",TEXT($A1273,"0000"),
" {","PersonFirstName:  ",CHAR(34),INDEX(People[First Name],$A1273),CHAR(34),
", PersonMiddleName:  ",CHAR(34),INDEX(People[Middle Name],$A1273),CHAR(34),
", PersonLastName:  ",CHAR(34),INDEX(People[Last Name],$A1273),CHAR(34),"}"))</f>
        <v>#REF!</v>
      </c>
      <c r="E1273" t="e">
        <f>IF(INDEX(Organizations[Organization Type '[CV']],$A1273)="","",
CONCATENATE("  - &amp;OrganizationID",TEXT($A1273,"0000"),
" {","OrganizationTypeCV:  ",CHAR(34),INDEX(Organizations[Organization Type '[CV']],$A1273),CHAR(34),
", OrganizationCode:  ",CHAR(34),INDEX(Organizations[Organization Code],$A1273),CHAR(34),
", OrganizationName:  ",CHAR(34),INDEX(Organizations[Organization Name],$A1273),CHAR(34),
", OrganizationDescription:  ",CHAR(34),INDEX(Organizations[Organization Description],$A1273),CHAR(34),
", OrganizationLink:  ",CHAR(34),INDEX(Organizations[Organization Link],$A1273),CHAR(34),"}"))</f>
        <v>#REF!</v>
      </c>
      <c r="F1273" t="e">
        <f>IF(INDEX(People[First Name],$A1273)="","",
CONCATENATE("  - &amp;AffiliationID",TEXT($A1273,"0000"),
" {PersonID: *PersonID",TEXT($A1273,"0000"),
", OrganizationID: *OrganizationID",TEXT(MATCH(INDEX(People[Organization Name],$A1273),Organizations[Organization Name],0),"0000"),
", IsPrimaryOrganizationContact: , AffiliationStartDate: , AffiliationEndDate: , PrimaryPhone: ",
", PrimaryEmail: ",CHAR(34),INDEX(People[Primary Email],$A1273),CHAR(34),
", PrimaryAddress: ",CHAR(34),INDEX(People[Primary Address],$A1273),CHAR(34),
", PersonLink: }"))</f>
        <v>#REF!</v>
      </c>
      <c r="H1273" t="e">
        <f>IF(COUNTA(CitationInformation)=0,"",IF(INDEX(AuthorList[Author Name],$A1273)="","",
CONCATENATE("  - &amp;AuthorListID",TEXT($A1273,"0000"),
"  {CitationID: *CitationID0001",
", PersonID: *PersonID",TEXT(MATCH(INDEX(AuthorList[Author Name],$A1273),People[Full Name],0),"0000"),
", AuthorOrder: ",INDEX(AuthorList[Author Number],$A1273),"}")))</f>
        <v>#REF!</v>
      </c>
      <c r="K1273" t="e">
        <f>IF(INDEX(SamplingFeatures[Feature Code],$A1273)="","",
CONCATENATE("  - &amp;SamplingFeatureID",TEXT($A1273,"0000"),
" {","SamplingFeatureUUID:  ",CHAR(34),INDEX(SamplingFeatures[Sampling Feature UUID],$A1273),CHAR(34),
", SamplingFeatureTypeCV:  ",CHAR(34),INDEX(SamplingFeatures[Sampling Feature Type],$A1273),CHAR(34),
", SamplingFeatureCode:  ",CHAR(34),INDEX(SamplingFeatures[Feature Code],$A1273),CHAR(34),
", SamplingFeatureName:  ",CHAR(34),INDEX(SamplingFeatures[Feature Name],$A1273),CHAR(34),
", SamplingFeatureDescription:  ",CHAR(34),INDEX(SamplingFeatures[Feature Description],$A1273),CHAR(34),
", SamplingFeatureGeotypeCV:  ",CHAR(34),INDEX(SamplingFeatures[Feature Geo Type],$A1273),CHAR(34),
", FeatureGeometry:  ",CHAR(34),INDEX(SamplingFeatures[Feature Geometry],$A1273),CHAR(34),
", Elevation_m:  ",CHAR(34),INDEX(SamplingFeatures[Elevation_m],$A1273),CHAR(34),
", ElevationDatumCV:  ",CHAR(34),ElevationDatum,CHAR(34),"}"))</f>
        <v>#REF!</v>
      </c>
      <c r="L1273" t="e">
        <f>IF(INDEX(SamplingFeatures[Sampling Feature Type],$A1273)&lt;&gt;"Site","",
CONCATENATE("  - &amp;SiteID",TEXT(SUMPRODUCT(--($L$3:$L1272&lt;&gt;"")),"0000"),
" {","SamplingFeatureID:  *SamplingFeatureID",TEXT($A1273,"0000"),
", SiteTypeCV:  ",CHAR(34),INDEX(Sites[Site Type],$A1273),CHAR(34),
", Latitude:  ",INDEX(Sites[Latitude],$A1273),
", Longitude:  ",INDEX(Sites[Longitude],$A1273),
", SRSName:  ",CHAR(34),LatLonDatum,CHAR(34),"}"))</f>
        <v>#REF!</v>
      </c>
      <c r="M1273" t="e">
        <f>IF(INDEX(SamplingFeatures[Sampling Feature Type],$A1273)&lt;&gt;"Specimen","",
CONCATENATE("  - &amp;SpecimenID",TEXT(SUMPRODUCT(--($M$3:$M1272&lt;&gt;"")),"0000"),
" {","SamplingFeatureID:  *SamplingFeatureID",TEXT($A1273,"0000"),
", SpecimenTypeCV:  ",CHAR(34),INDEX(Specimens[Specimen Type],$A1273),CHAR(34),
", SpecimenMediumCV:  ",INDEX(Specimens[Specimen Medium],$A1273),
", IsFieldSpecimen:  ",CHAR(34),INDEX(Specimens[Is Field Specimen?],$A1273),CHAR(34),"}"))</f>
        <v>#REF!</v>
      </c>
      <c r="N1273" t="e">
        <f>IF(COUNTA(SpatialOffsets[])=0,"", IF(INDEX(SpatialOffsets[Spatial Offset Type],$A1273)="","",
CONCATENATE("  - &amp;SpatialOffsetID",TEXT($A1273,"0000"),
" {","SpatialOffsetTypeCV:  ",CHAR(34),INDEX(SpatialOffsets[Spatial Offset Type],$A1273),CHAR(34),
", Offset1Value:  ",INDEX(SpatialOffsets[Offset 1 Value],$A1273),
", Offset1UnitID:  ",CHAR(34),INDEX(SpatialOffsets[Offset 1 Unit],$A1273),CHAR(34),
", Offset2Value:  ",INDEX(SpatialOffsets[Offset 2 Value],$A1273),
", Offset2UnitID:  ",CHAR(34),INDEX(SpatialOffsets[Offset 2 Unit],$A1273),CHAR(34),
", Offset3Value:  ",INDEX(SpatialOffsets[Offset 3 Value],$A1273),
", Offset3UnitID:  ",CHAR(34),INDEX(SpatialOffsets[Offset 3 Unit],$A1273),CHAR(34),,"}")))</f>
        <v>#REF!</v>
      </c>
      <c r="O1273" t="e">
        <f>IF(COUNTA(RelatedFeatures[])=0,"", IF(INDEX(RelatedFeatures[First Sampling Feature Code],$A1273)="","",
CONCATENATE("  - &amp;RelationID",TEXT($A1273,"0000"),
" {","SamplingFeatureID:  *SamplingFeatureID",TEXT(MATCH(INDEX(RelatedFeatures[First Sampling Feature Code],$A1273),SamplingFeatures[Feature Code],0),"0000"),
", RelationshipTypeCV:  ",CHAR(34),INDEX(RelatedFeatures[Relationship Type],$A1273),CHAR(34),
", RelatedFeatureID: *SamplingFeatureID",TEXT(MATCH(INDEX(RelatedFeatures[Second Sampling Feature Code],$A1273),SamplingFeatures[Feature Code],0),"0000"),
", SpatialOffsetID:  ",IF(INDEX(RelatedFeatures[Offset Number],$A1273)="","",CONCATENATE("*SpatialOffsetID",TEXT(INDEX(RelatedFeatures[Offset Number],$A1273),"0000"))),"}")))</f>
        <v>#REF!</v>
      </c>
      <c r="P1273" t="e">
        <f>IF(INDEX(Methods[Method Type],$A1273)="","",
CONCATENATE("  - &amp;MethodID",TEXT($A1273,"0000"),
" {","MethodTypeCV:  ",CHAR(34),INDEX(Methods[Method Type],$A1273),CHAR(34),
", MethodCode:  ",CHAR(34),INDEX(Methods[Method Code],$A1273),CHAR(34),
", MethodName:  ",CHAR(34),INDEX(Methods[Method Name],$A1273),CHAR(34),
", MethodDescription:  ",CHAR(34),INDEX(Methods[Method Description],$A1273),CHAR(34),
", MethodLink:  ",CHAR(34),INDEX(Methods[Method Link],$A1273),CHAR(34),
", OrganizationID: *OrganizationID",TEXT(MATCH(INDEX(Methods[Organization Name],$A1273),Organizations[Organization Name],0),"0000"),"}"))</f>
        <v>#REF!</v>
      </c>
      <c r="Q1273" t="e">
        <f>IF(INDEX(Variables[Variable Type],$A1273)="","",
CONCATENATE("  - &amp;VariableID",TEXT($A1273,"0000"),
" {","VariableTypeCV:  ",CHAR(34),INDEX(Variables[Variable Type],$A1273),CHAR(34),
", VariableCode:  ",CHAR(34),INDEX(Variables[Variable Code],$A1273),CHAR(34),
", VariableNameCV:  ",CHAR(34),INDEX(Variables[Variable Name],$A1273),CHAR(34),
", VariableDefinition:  ",CHAR(34),INDEX(Variables[Variable Definition],$A1273),CHAR(34),
", SpecciationCV:  ",CHAR(34),INDEX(Variables[Speciation],$A1273),CHAR(34),
", NoDataValue:  ",CHAR(34),INDEX(Variables[No Data Value],$A1273),CHAR(34),"}"))</f>
        <v>#REF!</v>
      </c>
    </row>
    <row r="1274" spans="1:17" x14ac:dyDescent="0.25">
      <c r="A1274">
        <v>1271</v>
      </c>
      <c r="D1274" t="e">
        <f>IF(INDEX(People[First Name],$A1274)="","",
CONCATENATE("  - &amp;PersonID",TEXT($A1274,"0000"),
" {","PersonFirstName:  ",CHAR(34),INDEX(People[First Name],$A1274),CHAR(34),
", PersonMiddleName:  ",CHAR(34),INDEX(People[Middle Name],$A1274),CHAR(34),
", PersonLastName:  ",CHAR(34),INDEX(People[Last Name],$A1274),CHAR(34),"}"))</f>
        <v>#REF!</v>
      </c>
      <c r="E1274" t="e">
        <f>IF(INDEX(Organizations[Organization Type '[CV']],$A1274)="","",
CONCATENATE("  - &amp;OrganizationID",TEXT($A1274,"0000"),
" {","OrganizationTypeCV:  ",CHAR(34),INDEX(Organizations[Organization Type '[CV']],$A1274),CHAR(34),
", OrganizationCode:  ",CHAR(34),INDEX(Organizations[Organization Code],$A1274),CHAR(34),
", OrganizationName:  ",CHAR(34),INDEX(Organizations[Organization Name],$A1274),CHAR(34),
", OrganizationDescription:  ",CHAR(34),INDEX(Organizations[Organization Description],$A1274),CHAR(34),
", OrganizationLink:  ",CHAR(34),INDEX(Organizations[Organization Link],$A1274),CHAR(34),"}"))</f>
        <v>#REF!</v>
      </c>
      <c r="F1274" t="e">
        <f>IF(INDEX(People[First Name],$A1274)="","",
CONCATENATE("  - &amp;AffiliationID",TEXT($A1274,"0000"),
" {PersonID: *PersonID",TEXT($A1274,"0000"),
", OrganizationID: *OrganizationID",TEXT(MATCH(INDEX(People[Organization Name],$A1274),Organizations[Organization Name],0),"0000"),
", IsPrimaryOrganizationContact: , AffiliationStartDate: , AffiliationEndDate: , PrimaryPhone: ",
", PrimaryEmail: ",CHAR(34),INDEX(People[Primary Email],$A1274),CHAR(34),
", PrimaryAddress: ",CHAR(34),INDEX(People[Primary Address],$A1274),CHAR(34),
", PersonLink: }"))</f>
        <v>#REF!</v>
      </c>
      <c r="H1274" t="e">
        <f>IF(COUNTA(CitationInformation)=0,"",IF(INDEX(AuthorList[Author Name],$A1274)="","",
CONCATENATE("  - &amp;AuthorListID",TEXT($A1274,"0000"),
"  {CitationID: *CitationID0001",
", PersonID: *PersonID",TEXT(MATCH(INDEX(AuthorList[Author Name],$A1274),People[Full Name],0),"0000"),
", AuthorOrder: ",INDEX(AuthorList[Author Number],$A1274),"}")))</f>
        <v>#REF!</v>
      </c>
      <c r="K1274" t="e">
        <f>IF(INDEX(SamplingFeatures[Feature Code],$A1274)="","",
CONCATENATE("  - &amp;SamplingFeatureID",TEXT($A1274,"0000"),
" {","SamplingFeatureUUID:  ",CHAR(34),INDEX(SamplingFeatures[Sampling Feature UUID],$A1274),CHAR(34),
", SamplingFeatureTypeCV:  ",CHAR(34),INDEX(SamplingFeatures[Sampling Feature Type],$A1274),CHAR(34),
", SamplingFeatureCode:  ",CHAR(34),INDEX(SamplingFeatures[Feature Code],$A1274),CHAR(34),
", SamplingFeatureName:  ",CHAR(34),INDEX(SamplingFeatures[Feature Name],$A1274),CHAR(34),
", SamplingFeatureDescription:  ",CHAR(34),INDEX(SamplingFeatures[Feature Description],$A1274),CHAR(34),
", SamplingFeatureGeotypeCV:  ",CHAR(34),INDEX(SamplingFeatures[Feature Geo Type],$A1274),CHAR(34),
", FeatureGeometry:  ",CHAR(34),INDEX(SamplingFeatures[Feature Geometry],$A1274),CHAR(34),
", Elevation_m:  ",CHAR(34),INDEX(SamplingFeatures[Elevation_m],$A1274),CHAR(34),
", ElevationDatumCV:  ",CHAR(34),ElevationDatum,CHAR(34),"}"))</f>
        <v>#REF!</v>
      </c>
      <c r="L1274" t="e">
        <f>IF(INDEX(SamplingFeatures[Sampling Feature Type],$A1274)&lt;&gt;"Site","",
CONCATENATE("  - &amp;SiteID",TEXT(SUMPRODUCT(--($L$3:$L1273&lt;&gt;"")),"0000"),
" {","SamplingFeatureID:  *SamplingFeatureID",TEXT($A1274,"0000"),
", SiteTypeCV:  ",CHAR(34),INDEX(Sites[Site Type],$A1274),CHAR(34),
", Latitude:  ",INDEX(Sites[Latitude],$A1274),
", Longitude:  ",INDEX(Sites[Longitude],$A1274),
", SRSName:  ",CHAR(34),LatLonDatum,CHAR(34),"}"))</f>
        <v>#REF!</v>
      </c>
      <c r="M1274" t="e">
        <f>IF(INDEX(SamplingFeatures[Sampling Feature Type],$A1274)&lt;&gt;"Specimen","",
CONCATENATE("  - &amp;SpecimenID",TEXT(SUMPRODUCT(--($M$3:$M1273&lt;&gt;"")),"0000"),
" {","SamplingFeatureID:  *SamplingFeatureID",TEXT($A1274,"0000"),
", SpecimenTypeCV:  ",CHAR(34),INDEX(Specimens[Specimen Type],$A1274),CHAR(34),
", SpecimenMediumCV:  ",INDEX(Specimens[Specimen Medium],$A1274),
", IsFieldSpecimen:  ",CHAR(34),INDEX(Specimens[Is Field Specimen?],$A1274),CHAR(34),"}"))</f>
        <v>#REF!</v>
      </c>
      <c r="N1274" t="e">
        <f>IF(COUNTA(SpatialOffsets[])=0,"", IF(INDEX(SpatialOffsets[Spatial Offset Type],$A1274)="","",
CONCATENATE("  - &amp;SpatialOffsetID",TEXT($A1274,"0000"),
" {","SpatialOffsetTypeCV:  ",CHAR(34),INDEX(SpatialOffsets[Spatial Offset Type],$A1274),CHAR(34),
", Offset1Value:  ",INDEX(SpatialOffsets[Offset 1 Value],$A1274),
", Offset1UnitID:  ",CHAR(34),INDEX(SpatialOffsets[Offset 1 Unit],$A1274),CHAR(34),
", Offset2Value:  ",INDEX(SpatialOffsets[Offset 2 Value],$A1274),
", Offset2UnitID:  ",CHAR(34),INDEX(SpatialOffsets[Offset 2 Unit],$A1274),CHAR(34),
", Offset3Value:  ",INDEX(SpatialOffsets[Offset 3 Value],$A1274),
", Offset3UnitID:  ",CHAR(34),INDEX(SpatialOffsets[Offset 3 Unit],$A1274),CHAR(34),,"}")))</f>
        <v>#REF!</v>
      </c>
      <c r="O1274" t="e">
        <f>IF(COUNTA(RelatedFeatures[])=0,"", IF(INDEX(RelatedFeatures[First Sampling Feature Code],$A1274)="","",
CONCATENATE("  - &amp;RelationID",TEXT($A1274,"0000"),
" {","SamplingFeatureID:  *SamplingFeatureID",TEXT(MATCH(INDEX(RelatedFeatures[First Sampling Feature Code],$A1274),SamplingFeatures[Feature Code],0),"0000"),
", RelationshipTypeCV:  ",CHAR(34),INDEX(RelatedFeatures[Relationship Type],$A1274),CHAR(34),
", RelatedFeatureID: *SamplingFeatureID",TEXT(MATCH(INDEX(RelatedFeatures[Second Sampling Feature Code],$A1274),SamplingFeatures[Feature Code],0),"0000"),
", SpatialOffsetID:  ",IF(INDEX(RelatedFeatures[Offset Number],$A1274)="","",CONCATENATE("*SpatialOffsetID",TEXT(INDEX(RelatedFeatures[Offset Number],$A1274),"0000"))),"}")))</f>
        <v>#REF!</v>
      </c>
      <c r="P1274" t="e">
        <f>IF(INDEX(Methods[Method Type],$A1274)="","",
CONCATENATE("  - &amp;MethodID",TEXT($A1274,"0000"),
" {","MethodTypeCV:  ",CHAR(34),INDEX(Methods[Method Type],$A1274),CHAR(34),
", MethodCode:  ",CHAR(34),INDEX(Methods[Method Code],$A1274),CHAR(34),
", MethodName:  ",CHAR(34),INDEX(Methods[Method Name],$A1274),CHAR(34),
", MethodDescription:  ",CHAR(34),INDEX(Methods[Method Description],$A1274),CHAR(34),
", MethodLink:  ",CHAR(34),INDEX(Methods[Method Link],$A1274),CHAR(34),
", OrganizationID: *OrganizationID",TEXT(MATCH(INDEX(Methods[Organization Name],$A1274),Organizations[Organization Name],0),"0000"),"}"))</f>
        <v>#REF!</v>
      </c>
      <c r="Q1274" t="e">
        <f>IF(INDEX(Variables[Variable Type],$A1274)="","",
CONCATENATE("  - &amp;VariableID",TEXT($A1274,"0000"),
" {","VariableTypeCV:  ",CHAR(34),INDEX(Variables[Variable Type],$A1274),CHAR(34),
", VariableCode:  ",CHAR(34),INDEX(Variables[Variable Code],$A1274),CHAR(34),
", VariableNameCV:  ",CHAR(34),INDEX(Variables[Variable Name],$A1274),CHAR(34),
", VariableDefinition:  ",CHAR(34),INDEX(Variables[Variable Definition],$A1274),CHAR(34),
", SpecciationCV:  ",CHAR(34),INDEX(Variables[Speciation],$A1274),CHAR(34),
", NoDataValue:  ",CHAR(34),INDEX(Variables[No Data Value],$A1274),CHAR(34),"}"))</f>
        <v>#REF!</v>
      </c>
    </row>
    <row r="1275" spans="1:17" x14ac:dyDescent="0.25">
      <c r="A1275">
        <v>1272</v>
      </c>
      <c r="D1275" t="e">
        <f>IF(INDEX(People[First Name],$A1275)="","",
CONCATENATE("  - &amp;PersonID",TEXT($A1275,"0000"),
" {","PersonFirstName:  ",CHAR(34),INDEX(People[First Name],$A1275),CHAR(34),
", PersonMiddleName:  ",CHAR(34),INDEX(People[Middle Name],$A1275),CHAR(34),
", PersonLastName:  ",CHAR(34),INDEX(People[Last Name],$A1275),CHAR(34),"}"))</f>
        <v>#REF!</v>
      </c>
      <c r="E1275" t="e">
        <f>IF(INDEX(Organizations[Organization Type '[CV']],$A1275)="","",
CONCATENATE("  - &amp;OrganizationID",TEXT($A1275,"0000"),
" {","OrganizationTypeCV:  ",CHAR(34),INDEX(Organizations[Organization Type '[CV']],$A1275),CHAR(34),
", OrganizationCode:  ",CHAR(34),INDEX(Organizations[Organization Code],$A1275),CHAR(34),
", OrganizationName:  ",CHAR(34),INDEX(Organizations[Organization Name],$A1275),CHAR(34),
", OrganizationDescription:  ",CHAR(34),INDEX(Organizations[Organization Description],$A1275),CHAR(34),
", OrganizationLink:  ",CHAR(34),INDEX(Organizations[Organization Link],$A1275),CHAR(34),"}"))</f>
        <v>#REF!</v>
      </c>
      <c r="F1275" t="e">
        <f>IF(INDEX(People[First Name],$A1275)="","",
CONCATENATE("  - &amp;AffiliationID",TEXT($A1275,"0000"),
" {PersonID: *PersonID",TEXT($A1275,"0000"),
", OrganizationID: *OrganizationID",TEXT(MATCH(INDEX(People[Organization Name],$A1275),Organizations[Organization Name],0),"0000"),
", IsPrimaryOrganizationContact: , AffiliationStartDate: , AffiliationEndDate: , PrimaryPhone: ",
", PrimaryEmail: ",CHAR(34),INDEX(People[Primary Email],$A1275),CHAR(34),
", PrimaryAddress: ",CHAR(34),INDEX(People[Primary Address],$A1275),CHAR(34),
", PersonLink: }"))</f>
        <v>#REF!</v>
      </c>
      <c r="H1275" t="e">
        <f>IF(COUNTA(CitationInformation)=0,"",IF(INDEX(AuthorList[Author Name],$A1275)="","",
CONCATENATE("  - &amp;AuthorListID",TEXT($A1275,"0000"),
"  {CitationID: *CitationID0001",
", PersonID: *PersonID",TEXT(MATCH(INDEX(AuthorList[Author Name],$A1275),People[Full Name],0),"0000"),
", AuthorOrder: ",INDEX(AuthorList[Author Number],$A1275),"}")))</f>
        <v>#REF!</v>
      </c>
      <c r="K1275" t="e">
        <f>IF(INDEX(SamplingFeatures[Feature Code],$A1275)="","",
CONCATENATE("  - &amp;SamplingFeatureID",TEXT($A1275,"0000"),
" {","SamplingFeatureUUID:  ",CHAR(34),INDEX(SamplingFeatures[Sampling Feature UUID],$A1275),CHAR(34),
", SamplingFeatureTypeCV:  ",CHAR(34),INDEX(SamplingFeatures[Sampling Feature Type],$A1275),CHAR(34),
", SamplingFeatureCode:  ",CHAR(34),INDEX(SamplingFeatures[Feature Code],$A1275),CHAR(34),
", SamplingFeatureName:  ",CHAR(34),INDEX(SamplingFeatures[Feature Name],$A1275),CHAR(34),
", SamplingFeatureDescription:  ",CHAR(34),INDEX(SamplingFeatures[Feature Description],$A1275),CHAR(34),
", SamplingFeatureGeotypeCV:  ",CHAR(34),INDEX(SamplingFeatures[Feature Geo Type],$A1275),CHAR(34),
", FeatureGeometry:  ",CHAR(34),INDEX(SamplingFeatures[Feature Geometry],$A1275),CHAR(34),
", Elevation_m:  ",CHAR(34),INDEX(SamplingFeatures[Elevation_m],$A1275),CHAR(34),
", ElevationDatumCV:  ",CHAR(34),ElevationDatum,CHAR(34),"}"))</f>
        <v>#REF!</v>
      </c>
      <c r="L1275" t="e">
        <f>IF(INDEX(SamplingFeatures[Sampling Feature Type],$A1275)&lt;&gt;"Site","",
CONCATENATE("  - &amp;SiteID",TEXT(SUMPRODUCT(--($L$3:$L1274&lt;&gt;"")),"0000"),
" {","SamplingFeatureID:  *SamplingFeatureID",TEXT($A1275,"0000"),
", SiteTypeCV:  ",CHAR(34),INDEX(Sites[Site Type],$A1275),CHAR(34),
", Latitude:  ",INDEX(Sites[Latitude],$A1275),
", Longitude:  ",INDEX(Sites[Longitude],$A1275),
", SRSName:  ",CHAR(34),LatLonDatum,CHAR(34),"}"))</f>
        <v>#REF!</v>
      </c>
      <c r="M1275" t="e">
        <f>IF(INDEX(SamplingFeatures[Sampling Feature Type],$A1275)&lt;&gt;"Specimen","",
CONCATENATE("  - &amp;SpecimenID",TEXT(SUMPRODUCT(--($M$3:$M1274&lt;&gt;"")),"0000"),
" {","SamplingFeatureID:  *SamplingFeatureID",TEXT($A1275,"0000"),
", SpecimenTypeCV:  ",CHAR(34),INDEX(Specimens[Specimen Type],$A1275),CHAR(34),
", SpecimenMediumCV:  ",INDEX(Specimens[Specimen Medium],$A1275),
", IsFieldSpecimen:  ",CHAR(34),INDEX(Specimens[Is Field Specimen?],$A1275),CHAR(34),"}"))</f>
        <v>#REF!</v>
      </c>
      <c r="N1275" t="e">
        <f>IF(COUNTA(SpatialOffsets[])=0,"", IF(INDEX(SpatialOffsets[Spatial Offset Type],$A1275)="","",
CONCATENATE("  - &amp;SpatialOffsetID",TEXT($A1275,"0000"),
" {","SpatialOffsetTypeCV:  ",CHAR(34),INDEX(SpatialOffsets[Spatial Offset Type],$A1275),CHAR(34),
", Offset1Value:  ",INDEX(SpatialOffsets[Offset 1 Value],$A1275),
", Offset1UnitID:  ",CHAR(34),INDEX(SpatialOffsets[Offset 1 Unit],$A1275),CHAR(34),
", Offset2Value:  ",INDEX(SpatialOffsets[Offset 2 Value],$A1275),
", Offset2UnitID:  ",CHAR(34),INDEX(SpatialOffsets[Offset 2 Unit],$A1275),CHAR(34),
", Offset3Value:  ",INDEX(SpatialOffsets[Offset 3 Value],$A1275),
", Offset3UnitID:  ",CHAR(34),INDEX(SpatialOffsets[Offset 3 Unit],$A1275),CHAR(34),,"}")))</f>
        <v>#REF!</v>
      </c>
      <c r="O1275" t="e">
        <f>IF(COUNTA(RelatedFeatures[])=0,"", IF(INDEX(RelatedFeatures[First Sampling Feature Code],$A1275)="","",
CONCATENATE("  - &amp;RelationID",TEXT($A1275,"0000"),
" {","SamplingFeatureID:  *SamplingFeatureID",TEXT(MATCH(INDEX(RelatedFeatures[First Sampling Feature Code],$A1275),SamplingFeatures[Feature Code],0),"0000"),
", RelationshipTypeCV:  ",CHAR(34),INDEX(RelatedFeatures[Relationship Type],$A1275),CHAR(34),
", RelatedFeatureID: *SamplingFeatureID",TEXT(MATCH(INDEX(RelatedFeatures[Second Sampling Feature Code],$A1275),SamplingFeatures[Feature Code],0),"0000"),
", SpatialOffsetID:  ",IF(INDEX(RelatedFeatures[Offset Number],$A1275)="","",CONCATENATE("*SpatialOffsetID",TEXT(INDEX(RelatedFeatures[Offset Number],$A1275),"0000"))),"}")))</f>
        <v>#REF!</v>
      </c>
      <c r="P1275" t="e">
        <f>IF(INDEX(Methods[Method Type],$A1275)="","",
CONCATENATE("  - &amp;MethodID",TEXT($A1275,"0000"),
" {","MethodTypeCV:  ",CHAR(34),INDEX(Methods[Method Type],$A1275),CHAR(34),
", MethodCode:  ",CHAR(34),INDEX(Methods[Method Code],$A1275),CHAR(34),
", MethodName:  ",CHAR(34),INDEX(Methods[Method Name],$A1275),CHAR(34),
", MethodDescription:  ",CHAR(34),INDEX(Methods[Method Description],$A1275),CHAR(34),
", MethodLink:  ",CHAR(34),INDEX(Methods[Method Link],$A1275),CHAR(34),
", OrganizationID: *OrganizationID",TEXT(MATCH(INDEX(Methods[Organization Name],$A1275),Organizations[Organization Name],0),"0000"),"}"))</f>
        <v>#REF!</v>
      </c>
      <c r="Q1275" t="e">
        <f>IF(INDEX(Variables[Variable Type],$A1275)="","",
CONCATENATE("  - &amp;VariableID",TEXT($A1275,"0000"),
" {","VariableTypeCV:  ",CHAR(34),INDEX(Variables[Variable Type],$A1275),CHAR(34),
", VariableCode:  ",CHAR(34),INDEX(Variables[Variable Code],$A1275),CHAR(34),
", VariableNameCV:  ",CHAR(34),INDEX(Variables[Variable Name],$A1275),CHAR(34),
", VariableDefinition:  ",CHAR(34),INDEX(Variables[Variable Definition],$A1275),CHAR(34),
", SpecciationCV:  ",CHAR(34),INDEX(Variables[Speciation],$A1275),CHAR(34),
", NoDataValue:  ",CHAR(34),INDEX(Variables[No Data Value],$A1275),CHAR(34),"}"))</f>
        <v>#REF!</v>
      </c>
    </row>
    <row r="1276" spans="1:17" x14ac:dyDescent="0.25">
      <c r="A1276">
        <v>1273</v>
      </c>
      <c r="D1276" t="e">
        <f>IF(INDEX(People[First Name],$A1276)="","",
CONCATENATE("  - &amp;PersonID",TEXT($A1276,"0000"),
" {","PersonFirstName:  ",CHAR(34),INDEX(People[First Name],$A1276),CHAR(34),
", PersonMiddleName:  ",CHAR(34),INDEX(People[Middle Name],$A1276),CHAR(34),
", PersonLastName:  ",CHAR(34),INDEX(People[Last Name],$A1276),CHAR(34),"}"))</f>
        <v>#REF!</v>
      </c>
      <c r="E1276" t="e">
        <f>IF(INDEX(Organizations[Organization Type '[CV']],$A1276)="","",
CONCATENATE("  - &amp;OrganizationID",TEXT($A1276,"0000"),
" {","OrganizationTypeCV:  ",CHAR(34),INDEX(Organizations[Organization Type '[CV']],$A1276),CHAR(34),
", OrganizationCode:  ",CHAR(34),INDEX(Organizations[Organization Code],$A1276),CHAR(34),
", OrganizationName:  ",CHAR(34),INDEX(Organizations[Organization Name],$A1276),CHAR(34),
", OrganizationDescription:  ",CHAR(34),INDEX(Organizations[Organization Description],$A1276),CHAR(34),
", OrganizationLink:  ",CHAR(34),INDEX(Organizations[Organization Link],$A1276),CHAR(34),"}"))</f>
        <v>#REF!</v>
      </c>
      <c r="F1276" t="e">
        <f>IF(INDEX(People[First Name],$A1276)="","",
CONCATENATE("  - &amp;AffiliationID",TEXT($A1276,"0000"),
" {PersonID: *PersonID",TEXT($A1276,"0000"),
", OrganizationID: *OrganizationID",TEXT(MATCH(INDEX(People[Organization Name],$A1276),Organizations[Organization Name],0),"0000"),
", IsPrimaryOrganizationContact: , AffiliationStartDate: , AffiliationEndDate: , PrimaryPhone: ",
", PrimaryEmail: ",CHAR(34),INDEX(People[Primary Email],$A1276),CHAR(34),
", PrimaryAddress: ",CHAR(34),INDEX(People[Primary Address],$A1276),CHAR(34),
", PersonLink: }"))</f>
        <v>#REF!</v>
      </c>
      <c r="H1276" t="e">
        <f>IF(COUNTA(CitationInformation)=0,"",IF(INDEX(AuthorList[Author Name],$A1276)="","",
CONCATENATE("  - &amp;AuthorListID",TEXT($A1276,"0000"),
"  {CitationID: *CitationID0001",
", PersonID: *PersonID",TEXT(MATCH(INDEX(AuthorList[Author Name],$A1276),People[Full Name],0),"0000"),
", AuthorOrder: ",INDEX(AuthorList[Author Number],$A1276),"}")))</f>
        <v>#REF!</v>
      </c>
      <c r="K1276" t="e">
        <f>IF(INDEX(SamplingFeatures[Feature Code],$A1276)="","",
CONCATENATE("  - &amp;SamplingFeatureID",TEXT($A1276,"0000"),
" {","SamplingFeatureUUID:  ",CHAR(34),INDEX(SamplingFeatures[Sampling Feature UUID],$A1276),CHAR(34),
", SamplingFeatureTypeCV:  ",CHAR(34),INDEX(SamplingFeatures[Sampling Feature Type],$A1276),CHAR(34),
", SamplingFeatureCode:  ",CHAR(34),INDEX(SamplingFeatures[Feature Code],$A1276),CHAR(34),
", SamplingFeatureName:  ",CHAR(34),INDEX(SamplingFeatures[Feature Name],$A1276),CHAR(34),
", SamplingFeatureDescription:  ",CHAR(34),INDEX(SamplingFeatures[Feature Description],$A1276),CHAR(34),
", SamplingFeatureGeotypeCV:  ",CHAR(34),INDEX(SamplingFeatures[Feature Geo Type],$A1276),CHAR(34),
", FeatureGeometry:  ",CHAR(34),INDEX(SamplingFeatures[Feature Geometry],$A1276),CHAR(34),
", Elevation_m:  ",CHAR(34),INDEX(SamplingFeatures[Elevation_m],$A1276),CHAR(34),
", ElevationDatumCV:  ",CHAR(34),ElevationDatum,CHAR(34),"}"))</f>
        <v>#REF!</v>
      </c>
      <c r="L1276" t="e">
        <f>IF(INDEX(SamplingFeatures[Sampling Feature Type],$A1276)&lt;&gt;"Site","",
CONCATENATE("  - &amp;SiteID",TEXT(SUMPRODUCT(--($L$3:$L1275&lt;&gt;"")),"0000"),
" {","SamplingFeatureID:  *SamplingFeatureID",TEXT($A1276,"0000"),
", SiteTypeCV:  ",CHAR(34),INDEX(Sites[Site Type],$A1276),CHAR(34),
", Latitude:  ",INDEX(Sites[Latitude],$A1276),
", Longitude:  ",INDEX(Sites[Longitude],$A1276),
", SRSName:  ",CHAR(34),LatLonDatum,CHAR(34),"}"))</f>
        <v>#REF!</v>
      </c>
      <c r="M1276" t="e">
        <f>IF(INDEX(SamplingFeatures[Sampling Feature Type],$A1276)&lt;&gt;"Specimen","",
CONCATENATE("  - &amp;SpecimenID",TEXT(SUMPRODUCT(--($M$3:$M1275&lt;&gt;"")),"0000"),
" {","SamplingFeatureID:  *SamplingFeatureID",TEXT($A1276,"0000"),
", SpecimenTypeCV:  ",CHAR(34),INDEX(Specimens[Specimen Type],$A1276),CHAR(34),
", SpecimenMediumCV:  ",INDEX(Specimens[Specimen Medium],$A1276),
", IsFieldSpecimen:  ",CHAR(34),INDEX(Specimens[Is Field Specimen?],$A1276),CHAR(34),"}"))</f>
        <v>#REF!</v>
      </c>
      <c r="N1276" t="e">
        <f>IF(COUNTA(SpatialOffsets[])=0,"", IF(INDEX(SpatialOffsets[Spatial Offset Type],$A1276)="","",
CONCATENATE("  - &amp;SpatialOffsetID",TEXT($A1276,"0000"),
" {","SpatialOffsetTypeCV:  ",CHAR(34),INDEX(SpatialOffsets[Spatial Offset Type],$A1276),CHAR(34),
", Offset1Value:  ",INDEX(SpatialOffsets[Offset 1 Value],$A1276),
", Offset1UnitID:  ",CHAR(34),INDEX(SpatialOffsets[Offset 1 Unit],$A1276),CHAR(34),
", Offset2Value:  ",INDEX(SpatialOffsets[Offset 2 Value],$A1276),
", Offset2UnitID:  ",CHAR(34),INDEX(SpatialOffsets[Offset 2 Unit],$A1276),CHAR(34),
", Offset3Value:  ",INDEX(SpatialOffsets[Offset 3 Value],$A1276),
", Offset3UnitID:  ",CHAR(34),INDEX(SpatialOffsets[Offset 3 Unit],$A1276),CHAR(34),,"}")))</f>
        <v>#REF!</v>
      </c>
      <c r="O1276" t="e">
        <f>IF(COUNTA(RelatedFeatures[])=0,"", IF(INDEX(RelatedFeatures[First Sampling Feature Code],$A1276)="","",
CONCATENATE("  - &amp;RelationID",TEXT($A1276,"0000"),
" {","SamplingFeatureID:  *SamplingFeatureID",TEXT(MATCH(INDEX(RelatedFeatures[First Sampling Feature Code],$A1276),SamplingFeatures[Feature Code],0),"0000"),
", RelationshipTypeCV:  ",CHAR(34),INDEX(RelatedFeatures[Relationship Type],$A1276),CHAR(34),
", RelatedFeatureID: *SamplingFeatureID",TEXT(MATCH(INDEX(RelatedFeatures[Second Sampling Feature Code],$A1276),SamplingFeatures[Feature Code],0),"0000"),
", SpatialOffsetID:  ",IF(INDEX(RelatedFeatures[Offset Number],$A1276)="","",CONCATENATE("*SpatialOffsetID",TEXT(INDEX(RelatedFeatures[Offset Number],$A1276),"0000"))),"}")))</f>
        <v>#REF!</v>
      </c>
      <c r="P1276" t="e">
        <f>IF(INDEX(Methods[Method Type],$A1276)="","",
CONCATENATE("  - &amp;MethodID",TEXT($A1276,"0000"),
" {","MethodTypeCV:  ",CHAR(34),INDEX(Methods[Method Type],$A1276),CHAR(34),
", MethodCode:  ",CHAR(34),INDEX(Methods[Method Code],$A1276),CHAR(34),
", MethodName:  ",CHAR(34),INDEX(Methods[Method Name],$A1276),CHAR(34),
", MethodDescription:  ",CHAR(34),INDEX(Methods[Method Description],$A1276),CHAR(34),
", MethodLink:  ",CHAR(34),INDEX(Methods[Method Link],$A1276),CHAR(34),
", OrganizationID: *OrganizationID",TEXT(MATCH(INDEX(Methods[Organization Name],$A1276),Organizations[Organization Name],0),"0000"),"}"))</f>
        <v>#REF!</v>
      </c>
      <c r="Q1276" t="e">
        <f>IF(INDEX(Variables[Variable Type],$A1276)="","",
CONCATENATE("  - &amp;VariableID",TEXT($A1276,"0000"),
" {","VariableTypeCV:  ",CHAR(34),INDEX(Variables[Variable Type],$A1276),CHAR(34),
", VariableCode:  ",CHAR(34),INDEX(Variables[Variable Code],$A1276),CHAR(34),
", VariableNameCV:  ",CHAR(34),INDEX(Variables[Variable Name],$A1276),CHAR(34),
", VariableDefinition:  ",CHAR(34),INDEX(Variables[Variable Definition],$A1276),CHAR(34),
", SpecciationCV:  ",CHAR(34),INDEX(Variables[Speciation],$A1276),CHAR(34),
", NoDataValue:  ",CHAR(34),INDEX(Variables[No Data Value],$A1276),CHAR(34),"}"))</f>
        <v>#REF!</v>
      </c>
    </row>
    <row r="1277" spans="1:17" x14ac:dyDescent="0.25">
      <c r="A1277">
        <v>1274</v>
      </c>
      <c r="D1277" t="e">
        <f>IF(INDEX(People[First Name],$A1277)="","",
CONCATENATE("  - &amp;PersonID",TEXT($A1277,"0000"),
" {","PersonFirstName:  ",CHAR(34),INDEX(People[First Name],$A1277),CHAR(34),
", PersonMiddleName:  ",CHAR(34),INDEX(People[Middle Name],$A1277),CHAR(34),
", PersonLastName:  ",CHAR(34),INDEX(People[Last Name],$A1277),CHAR(34),"}"))</f>
        <v>#REF!</v>
      </c>
      <c r="E1277" t="e">
        <f>IF(INDEX(Organizations[Organization Type '[CV']],$A1277)="","",
CONCATENATE("  - &amp;OrganizationID",TEXT($A1277,"0000"),
" {","OrganizationTypeCV:  ",CHAR(34),INDEX(Organizations[Organization Type '[CV']],$A1277),CHAR(34),
", OrganizationCode:  ",CHAR(34),INDEX(Organizations[Organization Code],$A1277),CHAR(34),
", OrganizationName:  ",CHAR(34),INDEX(Organizations[Organization Name],$A1277),CHAR(34),
", OrganizationDescription:  ",CHAR(34),INDEX(Organizations[Organization Description],$A1277),CHAR(34),
", OrganizationLink:  ",CHAR(34),INDEX(Organizations[Organization Link],$A1277),CHAR(34),"}"))</f>
        <v>#REF!</v>
      </c>
      <c r="F1277" t="e">
        <f>IF(INDEX(People[First Name],$A1277)="","",
CONCATENATE("  - &amp;AffiliationID",TEXT($A1277,"0000"),
" {PersonID: *PersonID",TEXT($A1277,"0000"),
", OrganizationID: *OrganizationID",TEXT(MATCH(INDEX(People[Organization Name],$A1277),Organizations[Organization Name],0),"0000"),
", IsPrimaryOrganizationContact: , AffiliationStartDate: , AffiliationEndDate: , PrimaryPhone: ",
", PrimaryEmail: ",CHAR(34),INDEX(People[Primary Email],$A1277),CHAR(34),
", PrimaryAddress: ",CHAR(34),INDEX(People[Primary Address],$A1277),CHAR(34),
", PersonLink: }"))</f>
        <v>#REF!</v>
      </c>
      <c r="H1277" t="e">
        <f>IF(COUNTA(CitationInformation)=0,"",IF(INDEX(AuthorList[Author Name],$A1277)="","",
CONCATENATE("  - &amp;AuthorListID",TEXT($A1277,"0000"),
"  {CitationID: *CitationID0001",
", PersonID: *PersonID",TEXT(MATCH(INDEX(AuthorList[Author Name],$A1277),People[Full Name],0),"0000"),
", AuthorOrder: ",INDEX(AuthorList[Author Number],$A1277),"}")))</f>
        <v>#REF!</v>
      </c>
      <c r="K1277" t="e">
        <f>IF(INDEX(SamplingFeatures[Feature Code],$A1277)="","",
CONCATENATE("  - &amp;SamplingFeatureID",TEXT($A1277,"0000"),
" {","SamplingFeatureUUID:  ",CHAR(34),INDEX(SamplingFeatures[Sampling Feature UUID],$A1277),CHAR(34),
", SamplingFeatureTypeCV:  ",CHAR(34),INDEX(SamplingFeatures[Sampling Feature Type],$A1277),CHAR(34),
", SamplingFeatureCode:  ",CHAR(34),INDEX(SamplingFeatures[Feature Code],$A1277),CHAR(34),
", SamplingFeatureName:  ",CHAR(34),INDEX(SamplingFeatures[Feature Name],$A1277),CHAR(34),
", SamplingFeatureDescription:  ",CHAR(34),INDEX(SamplingFeatures[Feature Description],$A1277),CHAR(34),
", SamplingFeatureGeotypeCV:  ",CHAR(34),INDEX(SamplingFeatures[Feature Geo Type],$A1277),CHAR(34),
", FeatureGeometry:  ",CHAR(34),INDEX(SamplingFeatures[Feature Geometry],$A1277),CHAR(34),
", Elevation_m:  ",CHAR(34),INDEX(SamplingFeatures[Elevation_m],$A1277),CHAR(34),
", ElevationDatumCV:  ",CHAR(34),ElevationDatum,CHAR(34),"}"))</f>
        <v>#REF!</v>
      </c>
      <c r="L1277" t="e">
        <f>IF(INDEX(SamplingFeatures[Sampling Feature Type],$A1277)&lt;&gt;"Site","",
CONCATENATE("  - &amp;SiteID",TEXT(SUMPRODUCT(--($L$3:$L1276&lt;&gt;"")),"0000"),
" {","SamplingFeatureID:  *SamplingFeatureID",TEXT($A1277,"0000"),
", SiteTypeCV:  ",CHAR(34),INDEX(Sites[Site Type],$A1277),CHAR(34),
", Latitude:  ",INDEX(Sites[Latitude],$A1277),
", Longitude:  ",INDEX(Sites[Longitude],$A1277),
", SRSName:  ",CHAR(34),LatLonDatum,CHAR(34),"}"))</f>
        <v>#REF!</v>
      </c>
      <c r="M1277" t="e">
        <f>IF(INDEX(SamplingFeatures[Sampling Feature Type],$A1277)&lt;&gt;"Specimen","",
CONCATENATE("  - &amp;SpecimenID",TEXT(SUMPRODUCT(--($M$3:$M1276&lt;&gt;"")),"0000"),
" {","SamplingFeatureID:  *SamplingFeatureID",TEXT($A1277,"0000"),
", SpecimenTypeCV:  ",CHAR(34),INDEX(Specimens[Specimen Type],$A1277),CHAR(34),
", SpecimenMediumCV:  ",INDEX(Specimens[Specimen Medium],$A1277),
", IsFieldSpecimen:  ",CHAR(34),INDEX(Specimens[Is Field Specimen?],$A1277),CHAR(34),"}"))</f>
        <v>#REF!</v>
      </c>
      <c r="N1277" t="e">
        <f>IF(COUNTA(SpatialOffsets[])=0,"", IF(INDEX(SpatialOffsets[Spatial Offset Type],$A1277)="","",
CONCATENATE("  - &amp;SpatialOffsetID",TEXT($A1277,"0000"),
" {","SpatialOffsetTypeCV:  ",CHAR(34),INDEX(SpatialOffsets[Spatial Offset Type],$A1277),CHAR(34),
", Offset1Value:  ",INDEX(SpatialOffsets[Offset 1 Value],$A1277),
", Offset1UnitID:  ",CHAR(34),INDEX(SpatialOffsets[Offset 1 Unit],$A1277),CHAR(34),
", Offset2Value:  ",INDEX(SpatialOffsets[Offset 2 Value],$A1277),
", Offset2UnitID:  ",CHAR(34),INDEX(SpatialOffsets[Offset 2 Unit],$A1277),CHAR(34),
", Offset3Value:  ",INDEX(SpatialOffsets[Offset 3 Value],$A1277),
", Offset3UnitID:  ",CHAR(34),INDEX(SpatialOffsets[Offset 3 Unit],$A1277),CHAR(34),,"}")))</f>
        <v>#REF!</v>
      </c>
      <c r="O1277" t="e">
        <f>IF(COUNTA(RelatedFeatures[])=0,"", IF(INDEX(RelatedFeatures[First Sampling Feature Code],$A1277)="","",
CONCATENATE("  - &amp;RelationID",TEXT($A1277,"0000"),
" {","SamplingFeatureID:  *SamplingFeatureID",TEXT(MATCH(INDEX(RelatedFeatures[First Sampling Feature Code],$A1277),SamplingFeatures[Feature Code],0),"0000"),
", RelationshipTypeCV:  ",CHAR(34),INDEX(RelatedFeatures[Relationship Type],$A1277),CHAR(34),
", RelatedFeatureID: *SamplingFeatureID",TEXT(MATCH(INDEX(RelatedFeatures[Second Sampling Feature Code],$A1277),SamplingFeatures[Feature Code],0),"0000"),
", SpatialOffsetID:  ",IF(INDEX(RelatedFeatures[Offset Number],$A1277)="","",CONCATENATE("*SpatialOffsetID",TEXT(INDEX(RelatedFeatures[Offset Number],$A1277),"0000"))),"}")))</f>
        <v>#REF!</v>
      </c>
      <c r="P1277" t="e">
        <f>IF(INDEX(Methods[Method Type],$A1277)="","",
CONCATENATE("  - &amp;MethodID",TEXT($A1277,"0000"),
" {","MethodTypeCV:  ",CHAR(34),INDEX(Methods[Method Type],$A1277),CHAR(34),
", MethodCode:  ",CHAR(34),INDEX(Methods[Method Code],$A1277),CHAR(34),
", MethodName:  ",CHAR(34),INDEX(Methods[Method Name],$A1277),CHAR(34),
", MethodDescription:  ",CHAR(34),INDEX(Methods[Method Description],$A1277),CHAR(34),
", MethodLink:  ",CHAR(34),INDEX(Methods[Method Link],$A1277),CHAR(34),
", OrganizationID: *OrganizationID",TEXT(MATCH(INDEX(Methods[Organization Name],$A1277),Organizations[Organization Name],0),"0000"),"}"))</f>
        <v>#REF!</v>
      </c>
      <c r="Q1277" t="e">
        <f>IF(INDEX(Variables[Variable Type],$A1277)="","",
CONCATENATE("  - &amp;VariableID",TEXT($A1277,"0000"),
" {","VariableTypeCV:  ",CHAR(34),INDEX(Variables[Variable Type],$A1277),CHAR(34),
", VariableCode:  ",CHAR(34),INDEX(Variables[Variable Code],$A1277),CHAR(34),
", VariableNameCV:  ",CHAR(34),INDEX(Variables[Variable Name],$A1277),CHAR(34),
", VariableDefinition:  ",CHAR(34),INDEX(Variables[Variable Definition],$A1277),CHAR(34),
", SpecciationCV:  ",CHAR(34),INDEX(Variables[Speciation],$A1277),CHAR(34),
", NoDataValue:  ",CHAR(34),INDEX(Variables[No Data Value],$A1277),CHAR(34),"}"))</f>
        <v>#REF!</v>
      </c>
    </row>
    <row r="1278" spans="1:17" x14ac:dyDescent="0.25">
      <c r="A1278">
        <v>1275</v>
      </c>
      <c r="D1278" t="e">
        <f>IF(INDEX(People[First Name],$A1278)="","",
CONCATENATE("  - &amp;PersonID",TEXT($A1278,"0000"),
" {","PersonFirstName:  ",CHAR(34),INDEX(People[First Name],$A1278),CHAR(34),
", PersonMiddleName:  ",CHAR(34),INDEX(People[Middle Name],$A1278),CHAR(34),
", PersonLastName:  ",CHAR(34),INDEX(People[Last Name],$A1278),CHAR(34),"}"))</f>
        <v>#REF!</v>
      </c>
      <c r="E1278" t="e">
        <f>IF(INDEX(Organizations[Organization Type '[CV']],$A1278)="","",
CONCATENATE("  - &amp;OrganizationID",TEXT($A1278,"0000"),
" {","OrganizationTypeCV:  ",CHAR(34),INDEX(Organizations[Organization Type '[CV']],$A1278),CHAR(34),
", OrganizationCode:  ",CHAR(34),INDEX(Organizations[Organization Code],$A1278),CHAR(34),
", OrganizationName:  ",CHAR(34),INDEX(Organizations[Organization Name],$A1278),CHAR(34),
", OrganizationDescription:  ",CHAR(34),INDEX(Organizations[Organization Description],$A1278),CHAR(34),
", OrganizationLink:  ",CHAR(34),INDEX(Organizations[Organization Link],$A1278),CHAR(34),"}"))</f>
        <v>#REF!</v>
      </c>
      <c r="F1278" t="e">
        <f>IF(INDEX(People[First Name],$A1278)="","",
CONCATENATE("  - &amp;AffiliationID",TEXT($A1278,"0000"),
" {PersonID: *PersonID",TEXT($A1278,"0000"),
", OrganizationID: *OrganizationID",TEXT(MATCH(INDEX(People[Organization Name],$A1278),Organizations[Organization Name],0),"0000"),
", IsPrimaryOrganizationContact: , AffiliationStartDate: , AffiliationEndDate: , PrimaryPhone: ",
", PrimaryEmail: ",CHAR(34),INDEX(People[Primary Email],$A1278),CHAR(34),
", PrimaryAddress: ",CHAR(34),INDEX(People[Primary Address],$A1278),CHAR(34),
", PersonLink: }"))</f>
        <v>#REF!</v>
      </c>
      <c r="H1278" t="e">
        <f>IF(COUNTA(CitationInformation)=0,"",IF(INDEX(AuthorList[Author Name],$A1278)="","",
CONCATENATE("  - &amp;AuthorListID",TEXT($A1278,"0000"),
"  {CitationID: *CitationID0001",
", PersonID: *PersonID",TEXT(MATCH(INDEX(AuthorList[Author Name],$A1278),People[Full Name],0),"0000"),
", AuthorOrder: ",INDEX(AuthorList[Author Number],$A1278),"}")))</f>
        <v>#REF!</v>
      </c>
      <c r="K1278" t="e">
        <f>IF(INDEX(SamplingFeatures[Feature Code],$A1278)="","",
CONCATENATE("  - &amp;SamplingFeatureID",TEXT($A1278,"0000"),
" {","SamplingFeatureUUID:  ",CHAR(34),INDEX(SamplingFeatures[Sampling Feature UUID],$A1278),CHAR(34),
", SamplingFeatureTypeCV:  ",CHAR(34),INDEX(SamplingFeatures[Sampling Feature Type],$A1278),CHAR(34),
", SamplingFeatureCode:  ",CHAR(34),INDEX(SamplingFeatures[Feature Code],$A1278),CHAR(34),
", SamplingFeatureName:  ",CHAR(34),INDEX(SamplingFeatures[Feature Name],$A1278),CHAR(34),
", SamplingFeatureDescription:  ",CHAR(34),INDEX(SamplingFeatures[Feature Description],$A1278),CHAR(34),
", SamplingFeatureGeotypeCV:  ",CHAR(34),INDEX(SamplingFeatures[Feature Geo Type],$A1278),CHAR(34),
", FeatureGeometry:  ",CHAR(34),INDEX(SamplingFeatures[Feature Geometry],$A1278),CHAR(34),
", Elevation_m:  ",CHAR(34),INDEX(SamplingFeatures[Elevation_m],$A1278),CHAR(34),
", ElevationDatumCV:  ",CHAR(34),ElevationDatum,CHAR(34),"}"))</f>
        <v>#REF!</v>
      </c>
      <c r="L1278" t="e">
        <f>IF(INDEX(SamplingFeatures[Sampling Feature Type],$A1278)&lt;&gt;"Site","",
CONCATENATE("  - &amp;SiteID",TEXT(SUMPRODUCT(--($L$3:$L1277&lt;&gt;"")),"0000"),
" {","SamplingFeatureID:  *SamplingFeatureID",TEXT($A1278,"0000"),
", SiteTypeCV:  ",CHAR(34),INDEX(Sites[Site Type],$A1278),CHAR(34),
", Latitude:  ",INDEX(Sites[Latitude],$A1278),
", Longitude:  ",INDEX(Sites[Longitude],$A1278),
", SRSName:  ",CHAR(34),LatLonDatum,CHAR(34),"}"))</f>
        <v>#REF!</v>
      </c>
      <c r="M1278" t="e">
        <f>IF(INDEX(SamplingFeatures[Sampling Feature Type],$A1278)&lt;&gt;"Specimen","",
CONCATENATE("  - &amp;SpecimenID",TEXT(SUMPRODUCT(--($M$3:$M1277&lt;&gt;"")),"0000"),
" {","SamplingFeatureID:  *SamplingFeatureID",TEXT($A1278,"0000"),
", SpecimenTypeCV:  ",CHAR(34),INDEX(Specimens[Specimen Type],$A1278),CHAR(34),
", SpecimenMediumCV:  ",INDEX(Specimens[Specimen Medium],$A1278),
", IsFieldSpecimen:  ",CHAR(34),INDEX(Specimens[Is Field Specimen?],$A1278),CHAR(34),"}"))</f>
        <v>#REF!</v>
      </c>
      <c r="N1278" t="e">
        <f>IF(COUNTA(SpatialOffsets[])=0,"", IF(INDEX(SpatialOffsets[Spatial Offset Type],$A1278)="","",
CONCATENATE("  - &amp;SpatialOffsetID",TEXT($A1278,"0000"),
" {","SpatialOffsetTypeCV:  ",CHAR(34),INDEX(SpatialOffsets[Spatial Offset Type],$A1278),CHAR(34),
", Offset1Value:  ",INDEX(SpatialOffsets[Offset 1 Value],$A1278),
", Offset1UnitID:  ",CHAR(34),INDEX(SpatialOffsets[Offset 1 Unit],$A1278),CHAR(34),
", Offset2Value:  ",INDEX(SpatialOffsets[Offset 2 Value],$A1278),
", Offset2UnitID:  ",CHAR(34),INDEX(SpatialOffsets[Offset 2 Unit],$A1278),CHAR(34),
", Offset3Value:  ",INDEX(SpatialOffsets[Offset 3 Value],$A1278),
", Offset3UnitID:  ",CHAR(34),INDEX(SpatialOffsets[Offset 3 Unit],$A1278),CHAR(34),,"}")))</f>
        <v>#REF!</v>
      </c>
      <c r="O1278" t="e">
        <f>IF(COUNTA(RelatedFeatures[])=0,"", IF(INDEX(RelatedFeatures[First Sampling Feature Code],$A1278)="","",
CONCATENATE("  - &amp;RelationID",TEXT($A1278,"0000"),
" {","SamplingFeatureID:  *SamplingFeatureID",TEXT(MATCH(INDEX(RelatedFeatures[First Sampling Feature Code],$A1278),SamplingFeatures[Feature Code],0),"0000"),
", RelationshipTypeCV:  ",CHAR(34),INDEX(RelatedFeatures[Relationship Type],$A1278),CHAR(34),
", RelatedFeatureID: *SamplingFeatureID",TEXT(MATCH(INDEX(RelatedFeatures[Second Sampling Feature Code],$A1278),SamplingFeatures[Feature Code],0),"0000"),
", SpatialOffsetID:  ",IF(INDEX(RelatedFeatures[Offset Number],$A1278)="","",CONCATENATE("*SpatialOffsetID",TEXT(INDEX(RelatedFeatures[Offset Number],$A1278),"0000"))),"}")))</f>
        <v>#REF!</v>
      </c>
      <c r="P1278" t="e">
        <f>IF(INDEX(Methods[Method Type],$A1278)="","",
CONCATENATE("  - &amp;MethodID",TEXT($A1278,"0000"),
" {","MethodTypeCV:  ",CHAR(34),INDEX(Methods[Method Type],$A1278),CHAR(34),
", MethodCode:  ",CHAR(34),INDEX(Methods[Method Code],$A1278),CHAR(34),
", MethodName:  ",CHAR(34),INDEX(Methods[Method Name],$A1278),CHAR(34),
", MethodDescription:  ",CHAR(34),INDEX(Methods[Method Description],$A1278),CHAR(34),
", MethodLink:  ",CHAR(34),INDEX(Methods[Method Link],$A1278),CHAR(34),
", OrganizationID: *OrganizationID",TEXT(MATCH(INDEX(Methods[Organization Name],$A1278),Organizations[Organization Name],0),"0000"),"}"))</f>
        <v>#REF!</v>
      </c>
      <c r="Q1278" t="e">
        <f>IF(INDEX(Variables[Variable Type],$A1278)="","",
CONCATENATE("  - &amp;VariableID",TEXT($A1278,"0000"),
" {","VariableTypeCV:  ",CHAR(34),INDEX(Variables[Variable Type],$A1278),CHAR(34),
", VariableCode:  ",CHAR(34),INDEX(Variables[Variable Code],$A1278),CHAR(34),
", VariableNameCV:  ",CHAR(34),INDEX(Variables[Variable Name],$A1278),CHAR(34),
", VariableDefinition:  ",CHAR(34),INDEX(Variables[Variable Definition],$A1278),CHAR(34),
", SpecciationCV:  ",CHAR(34),INDEX(Variables[Speciation],$A1278),CHAR(34),
", NoDataValue:  ",CHAR(34),INDEX(Variables[No Data Value],$A1278),CHAR(34),"}"))</f>
        <v>#REF!</v>
      </c>
    </row>
    <row r="1279" spans="1:17" x14ac:dyDescent="0.25">
      <c r="A1279">
        <v>1276</v>
      </c>
      <c r="D1279" t="e">
        <f>IF(INDEX(People[First Name],$A1279)="","",
CONCATENATE("  - &amp;PersonID",TEXT($A1279,"0000"),
" {","PersonFirstName:  ",CHAR(34),INDEX(People[First Name],$A1279),CHAR(34),
", PersonMiddleName:  ",CHAR(34),INDEX(People[Middle Name],$A1279),CHAR(34),
", PersonLastName:  ",CHAR(34),INDEX(People[Last Name],$A1279),CHAR(34),"}"))</f>
        <v>#REF!</v>
      </c>
      <c r="E1279" t="e">
        <f>IF(INDEX(Organizations[Organization Type '[CV']],$A1279)="","",
CONCATENATE("  - &amp;OrganizationID",TEXT($A1279,"0000"),
" {","OrganizationTypeCV:  ",CHAR(34),INDEX(Organizations[Organization Type '[CV']],$A1279),CHAR(34),
", OrganizationCode:  ",CHAR(34),INDEX(Organizations[Organization Code],$A1279),CHAR(34),
", OrganizationName:  ",CHAR(34),INDEX(Organizations[Organization Name],$A1279),CHAR(34),
", OrganizationDescription:  ",CHAR(34),INDEX(Organizations[Organization Description],$A1279),CHAR(34),
", OrganizationLink:  ",CHAR(34),INDEX(Organizations[Organization Link],$A1279),CHAR(34),"}"))</f>
        <v>#REF!</v>
      </c>
      <c r="F1279" t="e">
        <f>IF(INDEX(People[First Name],$A1279)="","",
CONCATENATE("  - &amp;AffiliationID",TEXT($A1279,"0000"),
" {PersonID: *PersonID",TEXT($A1279,"0000"),
", OrganizationID: *OrganizationID",TEXT(MATCH(INDEX(People[Organization Name],$A1279),Organizations[Organization Name],0),"0000"),
", IsPrimaryOrganizationContact: , AffiliationStartDate: , AffiliationEndDate: , PrimaryPhone: ",
", PrimaryEmail: ",CHAR(34),INDEX(People[Primary Email],$A1279),CHAR(34),
", PrimaryAddress: ",CHAR(34),INDEX(People[Primary Address],$A1279),CHAR(34),
", PersonLink: }"))</f>
        <v>#REF!</v>
      </c>
      <c r="H1279" t="e">
        <f>IF(COUNTA(CitationInformation)=0,"",IF(INDEX(AuthorList[Author Name],$A1279)="","",
CONCATENATE("  - &amp;AuthorListID",TEXT($A1279,"0000"),
"  {CitationID: *CitationID0001",
", PersonID: *PersonID",TEXT(MATCH(INDEX(AuthorList[Author Name],$A1279),People[Full Name],0),"0000"),
", AuthorOrder: ",INDEX(AuthorList[Author Number],$A1279),"}")))</f>
        <v>#REF!</v>
      </c>
      <c r="K1279" t="e">
        <f>IF(INDEX(SamplingFeatures[Feature Code],$A1279)="","",
CONCATENATE("  - &amp;SamplingFeatureID",TEXT($A1279,"0000"),
" {","SamplingFeatureUUID:  ",CHAR(34),INDEX(SamplingFeatures[Sampling Feature UUID],$A1279),CHAR(34),
", SamplingFeatureTypeCV:  ",CHAR(34),INDEX(SamplingFeatures[Sampling Feature Type],$A1279),CHAR(34),
", SamplingFeatureCode:  ",CHAR(34),INDEX(SamplingFeatures[Feature Code],$A1279),CHAR(34),
", SamplingFeatureName:  ",CHAR(34),INDEX(SamplingFeatures[Feature Name],$A1279),CHAR(34),
", SamplingFeatureDescription:  ",CHAR(34),INDEX(SamplingFeatures[Feature Description],$A1279),CHAR(34),
", SamplingFeatureGeotypeCV:  ",CHAR(34),INDEX(SamplingFeatures[Feature Geo Type],$A1279),CHAR(34),
", FeatureGeometry:  ",CHAR(34),INDEX(SamplingFeatures[Feature Geometry],$A1279),CHAR(34),
", Elevation_m:  ",CHAR(34),INDEX(SamplingFeatures[Elevation_m],$A1279),CHAR(34),
", ElevationDatumCV:  ",CHAR(34),ElevationDatum,CHAR(34),"}"))</f>
        <v>#REF!</v>
      </c>
      <c r="L1279" t="e">
        <f>IF(INDEX(SamplingFeatures[Sampling Feature Type],$A1279)&lt;&gt;"Site","",
CONCATENATE("  - &amp;SiteID",TEXT(SUMPRODUCT(--($L$3:$L1278&lt;&gt;"")),"0000"),
" {","SamplingFeatureID:  *SamplingFeatureID",TEXT($A1279,"0000"),
", SiteTypeCV:  ",CHAR(34),INDEX(Sites[Site Type],$A1279),CHAR(34),
", Latitude:  ",INDEX(Sites[Latitude],$A1279),
", Longitude:  ",INDEX(Sites[Longitude],$A1279),
", SRSName:  ",CHAR(34),LatLonDatum,CHAR(34),"}"))</f>
        <v>#REF!</v>
      </c>
      <c r="M1279" t="e">
        <f>IF(INDEX(SamplingFeatures[Sampling Feature Type],$A1279)&lt;&gt;"Specimen","",
CONCATENATE("  - &amp;SpecimenID",TEXT(SUMPRODUCT(--($M$3:$M1278&lt;&gt;"")),"0000"),
" {","SamplingFeatureID:  *SamplingFeatureID",TEXT($A1279,"0000"),
", SpecimenTypeCV:  ",CHAR(34),INDEX(Specimens[Specimen Type],$A1279),CHAR(34),
", SpecimenMediumCV:  ",INDEX(Specimens[Specimen Medium],$A1279),
", IsFieldSpecimen:  ",CHAR(34),INDEX(Specimens[Is Field Specimen?],$A1279),CHAR(34),"}"))</f>
        <v>#REF!</v>
      </c>
      <c r="N1279" t="e">
        <f>IF(COUNTA(SpatialOffsets[])=0,"", IF(INDEX(SpatialOffsets[Spatial Offset Type],$A1279)="","",
CONCATENATE("  - &amp;SpatialOffsetID",TEXT($A1279,"0000"),
" {","SpatialOffsetTypeCV:  ",CHAR(34),INDEX(SpatialOffsets[Spatial Offset Type],$A1279),CHAR(34),
", Offset1Value:  ",INDEX(SpatialOffsets[Offset 1 Value],$A1279),
", Offset1UnitID:  ",CHAR(34),INDEX(SpatialOffsets[Offset 1 Unit],$A1279),CHAR(34),
", Offset2Value:  ",INDEX(SpatialOffsets[Offset 2 Value],$A1279),
", Offset2UnitID:  ",CHAR(34),INDEX(SpatialOffsets[Offset 2 Unit],$A1279),CHAR(34),
", Offset3Value:  ",INDEX(SpatialOffsets[Offset 3 Value],$A1279),
", Offset3UnitID:  ",CHAR(34),INDEX(SpatialOffsets[Offset 3 Unit],$A1279),CHAR(34),,"}")))</f>
        <v>#REF!</v>
      </c>
      <c r="O1279" t="e">
        <f>IF(COUNTA(RelatedFeatures[])=0,"", IF(INDEX(RelatedFeatures[First Sampling Feature Code],$A1279)="","",
CONCATENATE("  - &amp;RelationID",TEXT($A1279,"0000"),
" {","SamplingFeatureID:  *SamplingFeatureID",TEXT(MATCH(INDEX(RelatedFeatures[First Sampling Feature Code],$A1279),SamplingFeatures[Feature Code],0),"0000"),
", RelationshipTypeCV:  ",CHAR(34),INDEX(RelatedFeatures[Relationship Type],$A1279),CHAR(34),
", RelatedFeatureID: *SamplingFeatureID",TEXT(MATCH(INDEX(RelatedFeatures[Second Sampling Feature Code],$A1279),SamplingFeatures[Feature Code],0),"0000"),
", SpatialOffsetID:  ",IF(INDEX(RelatedFeatures[Offset Number],$A1279)="","",CONCATENATE("*SpatialOffsetID",TEXT(INDEX(RelatedFeatures[Offset Number],$A1279),"0000"))),"}")))</f>
        <v>#REF!</v>
      </c>
      <c r="P1279" t="e">
        <f>IF(INDEX(Methods[Method Type],$A1279)="","",
CONCATENATE("  - &amp;MethodID",TEXT($A1279,"0000"),
" {","MethodTypeCV:  ",CHAR(34),INDEX(Methods[Method Type],$A1279),CHAR(34),
", MethodCode:  ",CHAR(34),INDEX(Methods[Method Code],$A1279),CHAR(34),
", MethodName:  ",CHAR(34),INDEX(Methods[Method Name],$A1279),CHAR(34),
", MethodDescription:  ",CHAR(34),INDEX(Methods[Method Description],$A1279),CHAR(34),
", MethodLink:  ",CHAR(34),INDEX(Methods[Method Link],$A1279),CHAR(34),
", OrganizationID: *OrganizationID",TEXT(MATCH(INDEX(Methods[Organization Name],$A1279),Organizations[Organization Name],0),"0000"),"}"))</f>
        <v>#REF!</v>
      </c>
      <c r="Q1279" t="e">
        <f>IF(INDEX(Variables[Variable Type],$A1279)="","",
CONCATENATE("  - &amp;VariableID",TEXT($A1279,"0000"),
" {","VariableTypeCV:  ",CHAR(34),INDEX(Variables[Variable Type],$A1279),CHAR(34),
", VariableCode:  ",CHAR(34),INDEX(Variables[Variable Code],$A1279),CHAR(34),
", VariableNameCV:  ",CHAR(34),INDEX(Variables[Variable Name],$A1279),CHAR(34),
", VariableDefinition:  ",CHAR(34),INDEX(Variables[Variable Definition],$A1279),CHAR(34),
", SpecciationCV:  ",CHAR(34),INDEX(Variables[Speciation],$A1279),CHAR(34),
", NoDataValue:  ",CHAR(34),INDEX(Variables[No Data Value],$A1279),CHAR(34),"}"))</f>
        <v>#REF!</v>
      </c>
    </row>
    <row r="1280" spans="1:17" x14ac:dyDescent="0.25">
      <c r="A1280">
        <v>1277</v>
      </c>
      <c r="D1280" t="e">
        <f>IF(INDEX(People[First Name],$A1280)="","",
CONCATENATE("  - &amp;PersonID",TEXT($A1280,"0000"),
" {","PersonFirstName:  ",CHAR(34),INDEX(People[First Name],$A1280),CHAR(34),
", PersonMiddleName:  ",CHAR(34),INDEX(People[Middle Name],$A1280),CHAR(34),
", PersonLastName:  ",CHAR(34),INDEX(People[Last Name],$A1280),CHAR(34),"}"))</f>
        <v>#REF!</v>
      </c>
      <c r="E1280" t="e">
        <f>IF(INDEX(Organizations[Organization Type '[CV']],$A1280)="","",
CONCATENATE("  - &amp;OrganizationID",TEXT($A1280,"0000"),
" {","OrganizationTypeCV:  ",CHAR(34),INDEX(Organizations[Organization Type '[CV']],$A1280),CHAR(34),
", OrganizationCode:  ",CHAR(34),INDEX(Organizations[Organization Code],$A1280),CHAR(34),
", OrganizationName:  ",CHAR(34),INDEX(Organizations[Organization Name],$A1280),CHAR(34),
", OrganizationDescription:  ",CHAR(34),INDEX(Organizations[Organization Description],$A1280),CHAR(34),
", OrganizationLink:  ",CHAR(34),INDEX(Organizations[Organization Link],$A1280),CHAR(34),"}"))</f>
        <v>#REF!</v>
      </c>
      <c r="F1280" t="e">
        <f>IF(INDEX(People[First Name],$A1280)="","",
CONCATENATE("  - &amp;AffiliationID",TEXT($A1280,"0000"),
" {PersonID: *PersonID",TEXT($A1280,"0000"),
", OrganizationID: *OrganizationID",TEXT(MATCH(INDEX(People[Organization Name],$A1280),Organizations[Organization Name],0),"0000"),
", IsPrimaryOrganizationContact: , AffiliationStartDate: , AffiliationEndDate: , PrimaryPhone: ",
", PrimaryEmail: ",CHAR(34),INDEX(People[Primary Email],$A1280),CHAR(34),
", PrimaryAddress: ",CHAR(34),INDEX(People[Primary Address],$A1280),CHAR(34),
", PersonLink: }"))</f>
        <v>#REF!</v>
      </c>
      <c r="H1280" t="e">
        <f>IF(COUNTA(CitationInformation)=0,"",IF(INDEX(AuthorList[Author Name],$A1280)="","",
CONCATENATE("  - &amp;AuthorListID",TEXT($A1280,"0000"),
"  {CitationID: *CitationID0001",
", PersonID: *PersonID",TEXT(MATCH(INDEX(AuthorList[Author Name],$A1280),People[Full Name],0),"0000"),
", AuthorOrder: ",INDEX(AuthorList[Author Number],$A1280),"}")))</f>
        <v>#REF!</v>
      </c>
      <c r="K1280" t="e">
        <f>IF(INDEX(SamplingFeatures[Feature Code],$A1280)="","",
CONCATENATE("  - &amp;SamplingFeatureID",TEXT($A1280,"0000"),
" {","SamplingFeatureUUID:  ",CHAR(34),INDEX(SamplingFeatures[Sampling Feature UUID],$A1280),CHAR(34),
", SamplingFeatureTypeCV:  ",CHAR(34),INDEX(SamplingFeatures[Sampling Feature Type],$A1280),CHAR(34),
", SamplingFeatureCode:  ",CHAR(34),INDEX(SamplingFeatures[Feature Code],$A1280),CHAR(34),
", SamplingFeatureName:  ",CHAR(34),INDEX(SamplingFeatures[Feature Name],$A1280),CHAR(34),
", SamplingFeatureDescription:  ",CHAR(34),INDEX(SamplingFeatures[Feature Description],$A1280),CHAR(34),
", SamplingFeatureGeotypeCV:  ",CHAR(34),INDEX(SamplingFeatures[Feature Geo Type],$A1280),CHAR(34),
", FeatureGeometry:  ",CHAR(34),INDEX(SamplingFeatures[Feature Geometry],$A1280),CHAR(34),
", Elevation_m:  ",CHAR(34),INDEX(SamplingFeatures[Elevation_m],$A1280),CHAR(34),
", ElevationDatumCV:  ",CHAR(34),ElevationDatum,CHAR(34),"}"))</f>
        <v>#REF!</v>
      </c>
      <c r="L1280" t="e">
        <f>IF(INDEX(SamplingFeatures[Sampling Feature Type],$A1280)&lt;&gt;"Site","",
CONCATENATE("  - &amp;SiteID",TEXT(SUMPRODUCT(--($L$3:$L1279&lt;&gt;"")),"0000"),
" {","SamplingFeatureID:  *SamplingFeatureID",TEXT($A1280,"0000"),
", SiteTypeCV:  ",CHAR(34),INDEX(Sites[Site Type],$A1280),CHAR(34),
", Latitude:  ",INDEX(Sites[Latitude],$A1280),
", Longitude:  ",INDEX(Sites[Longitude],$A1280),
", SRSName:  ",CHAR(34),LatLonDatum,CHAR(34),"}"))</f>
        <v>#REF!</v>
      </c>
      <c r="M1280" t="e">
        <f>IF(INDEX(SamplingFeatures[Sampling Feature Type],$A1280)&lt;&gt;"Specimen","",
CONCATENATE("  - &amp;SpecimenID",TEXT(SUMPRODUCT(--($M$3:$M1279&lt;&gt;"")),"0000"),
" {","SamplingFeatureID:  *SamplingFeatureID",TEXT($A1280,"0000"),
", SpecimenTypeCV:  ",CHAR(34),INDEX(Specimens[Specimen Type],$A1280),CHAR(34),
", SpecimenMediumCV:  ",INDEX(Specimens[Specimen Medium],$A1280),
", IsFieldSpecimen:  ",CHAR(34),INDEX(Specimens[Is Field Specimen?],$A1280),CHAR(34),"}"))</f>
        <v>#REF!</v>
      </c>
      <c r="N1280" t="e">
        <f>IF(COUNTA(SpatialOffsets[])=0,"", IF(INDEX(SpatialOffsets[Spatial Offset Type],$A1280)="","",
CONCATENATE("  - &amp;SpatialOffsetID",TEXT($A1280,"0000"),
" {","SpatialOffsetTypeCV:  ",CHAR(34),INDEX(SpatialOffsets[Spatial Offset Type],$A1280),CHAR(34),
", Offset1Value:  ",INDEX(SpatialOffsets[Offset 1 Value],$A1280),
", Offset1UnitID:  ",CHAR(34),INDEX(SpatialOffsets[Offset 1 Unit],$A1280),CHAR(34),
", Offset2Value:  ",INDEX(SpatialOffsets[Offset 2 Value],$A1280),
", Offset2UnitID:  ",CHAR(34),INDEX(SpatialOffsets[Offset 2 Unit],$A1280),CHAR(34),
", Offset3Value:  ",INDEX(SpatialOffsets[Offset 3 Value],$A1280),
", Offset3UnitID:  ",CHAR(34),INDEX(SpatialOffsets[Offset 3 Unit],$A1280),CHAR(34),,"}")))</f>
        <v>#REF!</v>
      </c>
      <c r="O1280" t="e">
        <f>IF(COUNTA(RelatedFeatures[])=0,"", IF(INDEX(RelatedFeatures[First Sampling Feature Code],$A1280)="","",
CONCATENATE("  - &amp;RelationID",TEXT($A1280,"0000"),
" {","SamplingFeatureID:  *SamplingFeatureID",TEXT(MATCH(INDEX(RelatedFeatures[First Sampling Feature Code],$A1280),SamplingFeatures[Feature Code],0),"0000"),
", RelationshipTypeCV:  ",CHAR(34),INDEX(RelatedFeatures[Relationship Type],$A1280),CHAR(34),
", RelatedFeatureID: *SamplingFeatureID",TEXT(MATCH(INDEX(RelatedFeatures[Second Sampling Feature Code],$A1280),SamplingFeatures[Feature Code],0),"0000"),
", SpatialOffsetID:  ",IF(INDEX(RelatedFeatures[Offset Number],$A1280)="","",CONCATENATE("*SpatialOffsetID",TEXT(INDEX(RelatedFeatures[Offset Number],$A1280),"0000"))),"}")))</f>
        <v>#REF!</v>
      </c>
      <c r="P1280" t="e">
        <f>IF(INDEX(Methods[Method Type],$A1280)="","",
CONCATENATE("  - &amp;MethodID",TEXT($A1280,"0000"),
" {","MethodTypeCV:  ",CHAR(34),INDEX(Methods[Method Type],$A1280),CHAR(34),
", MethodCode:  ",CHAR(34),INDEX(Methods[Method Code],$A1280),CHAR(34),
", MethodName:  ",CHAR(34),INDEX(Methods[Method Name],$A1280),CHAR(34),
", MethodDescription:  ",CHAR(34),INDEX(Methods[Method Description],$A1280),CHAR(34),
", MethodLink:  ",CHAR(34),INDEX(Methods[Method Link],$A1280),CHAR(34),
", OrganizationID: *OrganizationID",TEXT(MATCH(INDEX(Methods[Organization Name],$A1280),Organizations[Organization Name],0),"0000"),"}"))</f>
        <v>#REF!</v>
      </c>
      <c r="Q1280" t="e">
        <f>IF(INDEX(Variables[Variable Type],$A1280)="","",
CONCATENATE("  - &amp;VariableID",TEXT($A1280,"0000"),
" {","VariableTypeCV:  ",CHAR(34),INDEX(Variables[Variable Type],$A1280),CHAR(34),
", VariableCode:  ",CHAR(34),INDEX(Variables[Variable Code],$A1280),CHAR(34),
", VariableNameCV:  ",CHAR(34),INDEX(Variables[Variable Name],$A1280),CHAR(34),
", VariableDefinition:  ",CHAR(34),INDEX(Variables[Variable Definition],$A1280),CHAR(34),
", SpecciationCV:  ",CHAR(34),INDEX(Variables[Speciation],$A1280),CHAR(34),
", NoDataValue:  ",CHAR(34),INDEX(Variables[No Data Value],$A1280),CHAR(34),"}"))</f>
        <v>#REF!</v>
      </c>
    </row>
    <row r="1281" spans="1:17" x14ac:dyDescent="0.25">
      <c r="A1281">
        <v>1278</v>
      </c>
      <c r="D1281" t="e">
        <f>IF(INDEX(People[First Name],$A1281)="","",
CONCATENATE("  - &amp;PersonID",TEXT($A1281,"0000"),
" {","PersonFirstName:  ",CHAR(34),INDEX(People[First Name],$A1281),CHAR(34),
", PersonMiddleName:  ",CHAR(34),INDEX(People[Middle Name],$A1281),CHAR(34),
", PersonLastName:  ",CHAR(34),INDEX(People[Last Name],$A1281),CHAR(34),"}"))</f>
        <v>#REF!</v>
      </c>
      <c r="E1281" t="e">
        <f>IF(INDEX(Organizations[Organization Type '[CV']],$A1281)="","",
CONCATENATE("  - &amp;OrganizationID",TEXT($A1281,"0000"),
" {","OrganizationTypeCV:  ",CHAR(34),INDEX(Organizations[Organization Type '[CV']],$A1281),CHAR(34),
", OrganizationCode:  ",CHAR(34),INDEX(Organizations[Organization Code],$A1281),CHAR(34),
", OrganizationName:  ",CHAR(34),INDEX(Organizations[Organization Name],$A1281),CHAR(34),
", OrganizationDescription:  ",CHAR(34),INDEX(Organizations[Organization Description],$A1281),CHAR(34),
", OrganizationLink:  ",CHAR(34),INDEX(Organizations[Organization Link],$A1281),CHAR(34),"}"))</f>
        <v>#REF!</v>
      </c>
      <c r="F1281" t="e">
        <f>IF(INDEX(People[First Name],$A1281)="","",
CONCATENATE("  - &amp;AffiliationID",TEXT($A1281,"0000"),
" {PersonID: *PersonID",TEXT($A1281,"0000"),
", OrganizationID: *OrganizationID",TEXT(MATCH(INDEX(People[Organization Name],$A1281),Organizations[Organization Name],0),"0000"),
", IsPrimaryOrganizationContact: , AffiliationStartDate: , AffiliationEndDate: , PrimaryPhone: ",
", PrimaryEmail: ",CHAR(34),INDEX(People[Primary Email],$A1281),CHAR(34),
", PrimaryAddress: ",CHAR(34),INDEX(People[Primary Address],$A1281),CHAR(34),
", PersonLink: }"))</f>
        <v>#REF!</v>
      </c>
      <c r="H1281" t="e">
        <f>IF(COUNTA(CitationInformation)=0,"",IF(INDEX(AuthorList[Author Name],$A1281)="","",
CONCATENATE("  - &amp;AuthorListID",TEXT($A1281,"0000"),
"  {CitationID: *CitationID0001",
", PersonID: *PersonID",TEXT(MATCH(INDEX(AuthorList[Author Name],$A1281),People[Full Name],0),"0000"),
", AuthorOrder: ",INDEX(AuthorList[Author Number],$A1281),"}")))</f>
        <v>#REF!</v>
      </c>
      <c r="K1281" t="e">
        <f>IF(INDEX(SamplingFeatures[Feature Code],$A1281)="","",
CONCATENATE("  - &amp;SamplingFeatureID",TEXT($A1281,"0000"),
" {","SamplingFeatureUUID:  ",CHAR(34),INDEX(SamplingFeatures[Sampling Feature UUID],$A1281),CHAR(34),
", SamplingFeatureTypeCV:  ",CHAR(34),INDEX(SamplingFeatures[Sampling Feature Type],$A1281),CHAR(34),
", SamplingFeatureCode:  ",CHAR(34),INDEX(SamplingFeatures[Feature Code],$A1281),CHAR(34),
", SamplingFeatureName:  ",CHAR(34),INDEX(SamplingFeatures[Feature Name],$A1281),CHAR(34),
", SamplingFeatureDescription:  ",CHAR(34),INDEX(SamplingFeatures[Feature Description],$A1281),CHAR(34),
", SamplingFeatureGeotypeCV:  ",CHAR(34),INDEX(SamplingFeatures[Feature Geo Type],$A1281),CHAR(34),
", FeatureGeometry:  ",CHAR(34),INDEX(SamplingFeatures[Feature Geometry],$A1281),CHAR(34),
", Elevation_m:  ",CHAR(34),INDEX(SamplingFeatures[Elevation_m],$A1281),CHAR(34),
", ElevationDatumCV:  ",CHAR(34),ElevationDatum,CHAR(34),"}"))</f>
        <v>#REF!</v>
      </c>
      <c r="L1281" t="e">
        <f>IF(INDEX(SamplingFeatures[Sampling Feature Type],$A1281)&lt;&gt;"Site","",
CONCATENATE("  - &amp;SiteID",TEXT(SUMPRODUCT(--($L$3:$L1280&lt;&gt;"")),"0000"),
" {","SamplingFeatureID:  *SamplingFeatureID",TEXT($A1281,"0000"),
", SiteTypeCV:  ",CHAR(34),INDEX(Sites[Site Type],$A1281),CHAR(34),
", Latitude:  ",INDEX(Sites[Latitude],$A1281),
", Longitude:  ",INDEX(Sites[Longitude],$A1281),
", SRSName:  ",CHAR(34),LatLonDatum,CHAR(34),"}"))</f>
        <v>#REF!</v>
      </c>
      <c r="M1281" t="e">
        <f>IF(INDEX(SamplingFeatures[Sampling Feature Type],$A1281)&lt;&gt;"Specimen","",
CONCATENATE("  - &amp;SpecimenID",TEXT(SUMPRODUCT(--($M$3:$M1280&lt;&gt;"")),"0000"),
" {","SamplingFeatureID:  *SamplingFeatureID",TEXT($A1281,"0000"),
", SpecimenTypeCV:  ",CHAR(34),INDEX(Specimens[Specimen Type],$A1281),CHAR(34),
", SpecimenMediumCV:  ",INDEX(Specimens[Specimen Medium],$A1281),
", IsFieldSpecimen:  ",CHAR(34),INDEX(Specimens[Is Field Specimen?],$A1281),CHAR(34),"}"))</f>
        <v>#REF!</v>
      </c>
      <c r="N1281" t="e">
        <f>IF(COUNTA(SpatialOffsets[])=0,"", IF(INDEX(SpatialOffsets[Spatial Offset Type],$A1281)="","",
CONCATENATE("  - &amp;SpatialOffsetID",TEXT($A1281,"0000"),
" {","SpatialOffsetTypeCV:  ",CHAR(34),INDEX(SpatialOffsets[Spatial Offset Type],$A1281),CHAR(34),
", Offset1Value:  ",INDEX(SpatialOffsets[Offset 1 Value],$A1281),
", Offset1UnitID:  ",CHAR(34),INDEX(SpatialOffsets[Offset 1 Unit],$A1281),CHAR(34),
", Offset2Value:  ",INDEX(SpatialOffsets[Offset 2 Value],$A1281),
", Offset2UnitID:  ",CHAR(34),INDEX(SpatialOffsets[Offset 2 Unit],$A1281),CHAR(34),
", Offset3Value:  ",INDEX(SpatialOffsets[Offset 3 Value],$A1281),
", Offset3UnitID:  ",CHAR(34),INDEX(SpatialOffsets[Offset 3 Unit],$A1281),CHAR(34),,"}")))</f>
        <v>#REF!</v>
      </c>
      <c r="O1281" t="e">
        <f>IF(COUNTA(RelatedFeatures[])=0,"", IF(INDEX(RelatedFeatures[First Sampling Feature Code],$A1281)="","",
CONCATENATE("  - &amp;RelationID",TEXT($A1281,"0000"),
" {","SamplingFeatureID:  *SamplingFeatureID",TEXT(MATCH(INDEX(RelatedFeatures[First Sampling Feature Code],$A1281),SamplingFeatures[Feature Code],0),"0000"),
", RelationshipTypeCV:  ",CHAR(34),INDEX(RelatedFeatures[Relationship Type],$A1281),CHAR(34),
", RelatedFeatureID: *SamplingFeatureID",TEXT(MATCH(INDEX(RelatedFeatures[Second Sampling Feature Code],$A1281),SamplingFeatures[Feature Code],0),"0000"),
", SpatialOffsetID:  ",IF(INDEX(RelatedFeatures[Offset Number],$A1281)="","",CONCATENATE("*SpatialOffsetID",TEXT(INDEX(RelatedFeatures[Offset Number],$A1281),"0000"))),"}")))</f>
        <v>#REF!</v>
      </c>
      <c r="P1281" t="e">
        <f>IF(INDEX(Methods[Method Type],$A1281)="","",
CONCATENATE("  - &amp;MethodID",TEXT($A1281,"0000"),
" {","MethodTypeCV:  ",CHAR(34),INDEX(Methods[Method Type],$A1281),CHAR(34),
", MethodCode:  ",CHAR(34),INDEX(Methods[Method Code],$A1281),CHAR(34),
", MethodName:  ",CHAR(34),INDEX(Methods[Method Name],$A1281),CHAR(34),
", MethodDescription:  ",CHAR(34),INDEX(Methods[Method Description],$A1281),CHAR(34),
", MethodLink:  ",CHAR(34),INDEX(Methods[Method Link],$A1281),CHAR(34),
", OrganizationID: *OrganizationID",TEXT(MATCH(INDEX(Methods[Organization Name],$A1281),Organizations[Organization Name],0),"0000"),"}"))</f>
        <v>#REF!</v>
      </c>
      <c r="Q1281" t="e">
        <f>IF(INDEX(Variables[Variable Type],$A1281)="","",
CONCATENATE("  - &amp;VariableID",TEXT($A1281,"0000"),
" {","VariableTypeCV:  ",CHAR(34),INDEX(Variables[Variable Type],$A1281),CHAR(34),
", VariableCode:  ",CHAR(34),INDEX(Variables[Variable Code],$A1281),CHAR(34),
", VariableNameCV:  ",CHAR(34),INDEX(Variables[Variable Name],$A1281),CHAR(34),
", VariableDefinition:  ",CHAR(34),INDEX(Variables[Variable Definition],$A1281),CHAR(34),
", SpecciationCV:  ",CHAR(34),INDEX(Variables[Speciation],$A1281),CHAR(34),
", NoDataValue:  ",CHAR(34),INDEX(Variables[No Data Value],$A1281),CHAR(34),"}"))</f>
        <v>#REF!</v>
      </c>
    </row>
    <row r="1282" spans="1:17" x14ac:dyDescent="0.25">
      <c r="A1282">
        <v>1279</v>
      </c>
      <c r="D1282" t="e">
        <f>IF(INDEX(People[First Name],$A1282)="","",
CONCATENATE("  - &amp;PersonID",TEXT($A1282,"0000"),
" {","PersonFirstName:  ",CHAR(34),INDEX(People[First Name],$A1282),CHAR(34),
", PersonMiddleName:  ",CHAR(34),INDEX(People[Middle Name],$A1282),CHAR(34),
", PersonLastName:  ",CHAR(34),INDEX(People[Last Name],$A1282),CHAR(34),"}"))</f>
        <v>#REF!</v>
      </c>
      <c r="E1282" t="e">
        <f>IF(INDEX(Organizations[Organization Type '[CV']],$A1282)="","",
CONCATENATE("  - &amp;OrganizationID",TEXT($A1282,"0000"),
" {","OrganizationTypeCV:  ",CHAR(34),INDEX(Organizations[Organization Type '[CV']],$A1282),CHAR(34),
", OrganizationCode:  ",CHAR(34),INDEX(Organizations[Organization Code],$A1282),CHAR(34),
", OrganizationName:  ",CHAR(34),INDEX(Organizations[Organization Name],$A1282),CHAR(34),
", OrganizationDescription:  ",CHAR(34),INDEX(Organizations[Organization Description],$A1282),CHAR(34),
", OrganizationLink:  ",CHAR(34),INDEX(Organizations[Organization Link],$A1282),CHAR(34),"}"))</f>
        <v>#REF!</v>
      </c>
      <c r="F1282" t="e">
        <f>IF(INDEX(People[First Name],$A1282)="","",
CONCATENATE("  - &amp;AffiliationID",TEXT($A1282,"0000"),
" {PersonID: *PersonID",TEXT($A1282,"0000"),
", OrganizationID: *OrganizationID",TEXT(MATCH(INDEX(People[Organization Name],$A1282),Organizations[Organization Name],0),"0000"),
", IsPrimaryOrganizationContact: , AffiliationStartDate: , AffiliationEndDate: , PrimaryPhone: ",
", PrimaryEmail: ",CHAR(34),INDEX(People[Primary Email],$A1282),CHAR(34),
", PrimaryAddress: ",CHAR(34),INDEX(People[Primary Address],$A1282),CHAR(34),
", PersonLink: }"))</f>
        <v>#REF!</v>
      </c>
      <c r="H1282" t="e">
        <f>IF(COUNTA(CitationInformation)=0,"",IF(INDEX(AuthorList[Author Name],$A1282)="","",
CONCATENATE("  - &amp;AuthorListID",TEXT($A1282,"0000"),
"  {CitationID: *CitationID0001",
", PersonID: *PersonID",TEXT(MATCH(INDEX(AuthorList[Author Name],$A1282),People[Full Name],0),"0000"),
", AuthorOrder: ",INDEX(AuthorList[Author Number],$A1282),"}")))</f>
        <v>#REF!</v>
      </c>
      <c r="K1282" t="e">
        <f>IF(INDEX(SamplingFeatures[Feature Code],$A1282)="","",
CONCATENATE("  - &amp;SamplingFeatureID",TEXT($A1282,"0000"),
" {","SamplingFeatureUUID:  ",CHAR(34),INDEX(SamplingFeatures[Sampling Feature UUID],$A1282),CHAR(34),
", SamplingFeatureTypeCV:  ",CHAR(34),INDEX(SamplingFeatures[Sampling Feature Type],$A1282),CHAR(34),
", SamplingFeatureCode:  ",CHAR(34),INDEX(SamplingFeatures[Feature Code],$A1282),CHAR(34),
", SamplingFeatureName:  ",CHAR(34),INDEX(SamplingFeatures[Feature Name],$A1282),CHAR(34),
", SamplingFeatureDescription:  ",CHAR(34),INDEX(SamplingFeatures[Feature Description],$A1282),CHAR(34),
", SamplingFeatureGeotypeCV:  ",CHAR(34),INDEX(SamplingFeatures[Feature Geo Type],$A1282),CHAR(34),
", FeatureGeometry:  ",CHAR(34),INDEX(SamplingFeatures[Feature Geometry],$A1282),CHAR(34),
", Elevation_m:  ",CHAR(34),INDEX(SamplingFeatures[Elevation_m],$A1282),CHAR(34),
", ElevationDatumCV:  ",CHAR(34),ElevationDatum,CHAR(34),"}"))</f>
        <v>#REF!</v>
      </c>
      <c r="L1282" t="e">
        <f>IF(INDEX(SamplingFeatures[Sampling Feature Type],$A1282)&lt;&gt;"Site","",
CONCATENATE("  - &amp;SiteID",TEXT(SUMPRODUCT(--($L$3:$L1281&lt;&gt;"")),"0000"),
" {","SamplingFeatureID:  *SamplingFeatureID",TEXT($A1282,"0000"),
", SiteTypeCV:  ",CHAR(34),INDEX(Sites[Site Type],$A1282),CHAR(34),
", Latitude:  ",INDEX(Sites[Latitude],$A1282),
", Longitude:  ",INDEX(Sites[Longitude],$A1282),
", SRSName:  ",CHAR(34),LatLonDatum,CHAR(34),"}"))</f>
        <v>#REF!</v>
      </c>
      <c r="M1282" t="e">
        <f>IF(INDEX(SamplingFeatures[Sampling Feature Type],$A1282)&lt;&gt;"Specimen","",
CONCATENATE("  - &amp;SpecimenID",TEXT(SUMPRODUCT(--($M$3:$M1281&lt;&gt;"")),"0000"),
" {","SamplingFeatureID:  *SamplingFeatureID",TEXT($A1282,"0000"),
", SpecimenTypeCV:  ",CHAR(34),INDEX(Specimens[Specimen Type],$A1282),CHAR(34),
", SpecimenMediumCV:  ",INDEX(Specimens[Specimen Medium],$A1282),
", IsFieldSpecimen:  ",CHAR(34),INDEX(Specimens[Is Field Specimen?],$A1282),CHAR(34),"}"))</f>
        <v>#REF!</v>
      </c>
      <c r="N1282" t="e">
        <f>IF(COUNTA(SpatialOffsets[])=0,"", IF(INDEX(SpatialOffsets[Spatial Offset Type],$A1282)="","",
CONCATENATE("  - &amp;SpatialOffsetID",TEXT($A1282,"0000"),
" {","SpatialOffsetTypeCV:  ",CHAR(34),INDEX(SpatialOffsets[Spatial Offset Type],$A1282),CHAR(34),
", Offset1Value:  ",INDEX(SpatialOffsets[Offset 1 Value],$A1282),
", Offset1UnitID:  ",CHAR(34),INDEX(SpatialOffsets[Offset 1 Unit],$A1282),CHAR(34),
", Offset2Value:  ",INDEX(SpatialOffsets[Offset 2 Value],$A1282),
", Offset2UnitID:  ",CHAR(34),INDEX(SpatialOffsets[Offset 2 Unit],$A1282),CHAR(34),
", Offset3Value:  ",INDEX(SpatialOffsets[Offset 3 Value],$A1282),
", Offset3UnitID:  ",CHAR(34),INDEX(SpatialOffsets[Offset 3 Unit],$A1282),CHAR(34),,"}")))</f>
        <v>#REF!</v>
      </c>
      <c r="O1282" t="e">
        <f>IF(COUNTA(RelatedFeatures[])=0,"", IF(INDEX(RelatedFeatures[First Sampling Feature Code],$A1282)="","",
CONCATENATE("  - &amp;RelationID",TEXT($A1282,"0000"),
" {","SamplingFeatureID:  *SamplingFeatureID",TEXT(MATCH(INDEX(RelatedFeatures[First Sampling Feature Code],$A1282),SamplingFeatures[Feature Code],0),"0000"),
", RelationshipTypeCV:  ",CHAR(34),INDEX(RelatedFeatures[Relationship Type],$A1282),CHAR(34),
", RelatedFeatureID: *SamplingFeatureID",TEXT(MATCH(INDEX(RelatedFeatures[Second Sampling Feature Code],$A1282),SamplingFeatures[Feature Code],0),"0000"),
", SpatialOffsetID:  ",IF(INDEX(RelatedFeatures[Offset Number],$A1282)="","",CONCATENATE("*SpatialOffsetID",TEXT(INDEX(RelatedFeatures[Offset Number],$A1282),"0000"))),"}")))</f>
        <v>#REF!</v>
      </c>
      <c r="P1282" t="e">
        <f>IF(INDEX(Methods[Method Type],$A1282)="","",
CONCATENATE("  - &amp;MethodID",TEXT($A1282,"0000"),
" {","MethodTypeCV:  ",CHAR(34),INDEX(Methods[Method Type],$A1282),CHAR(34),
", MethodCode:  ",CHAR(34),INDEX(Methods[Method Code],$A1282),CHAR(34),
", MethodName:  ",CHAR(34),INDEX(Methods[Method Name],$A1282),CHAR(34),
", MethodDescription:  ",CHAR(34),INDEX(Methods[Method Description],$A1282),CHAR(34),
", MethodLink:  ",CHAR(34),INDEX(Methods[Method Link],$A1282),CHAR(34),
", OrganizationID: *OrganizationID",TEXT(MATCH(INDEX(Methods[Organization Name],$A1282),Organizations[Organization Name],0),"0000"),"}"))</f>
        <v>#REF!</v>
      </c>
      <c r="Q1282" t="e">
        <f>IF(INDEX(Variables[Variable Type],$A1282)="","",
CONCATENATE("  - &amp;VariableID",TEXT($A1282,"0000"),
" {","VariableTypeCV:  ",CHAR(34),INDEX(Variables[Variable Type],$A1282),CHAR(34),
", VariableCode:  ",CHAR(34),INDEX(Variables[Variable Code],$A1282),CHAR(34),
", VariableNameCV:  ",CHAR(34),INDEX(Variables[Variable Name],$A1282),CHAR(34),
", VariableDefinition:  ",CHAR(34),INDEX(Variables[Variable Definition],$A1282),CHAR(34),
", SpecciationCV:  ",CHAR(34),INDEX(Variables[Speciation],$A1282),CHAR(34),
", NoDataValue:  ",CHAR(34),INDEX(Variables[No Data Value],$A1282),CHAR(34),"}"))</f>
        <v>#REF!</v>
      </c>
    </row>
    <row r="1283" spans="1:17" x14ac:dyDescent="0.25">
      <c r="A1283">
        <v>1280</v>
      </c>
      <c r="D1283" t="e">
        <f>IF(INDEX(People[First Name],$A1283)="","",
CONCATENATE("  - &amp;PersonID",TEXT($A1283,"0000"),
" {","PersonFirstName:  ",CHAR(34),INDEX(People[First Name],$A1283),CHAR(34),
", PersonMiddleName:  ",CHAR(34),INDEX(People[Middle Name],$A1283),CHAR(34),
", PersonLastName:  ",CHAR(34),INDEX(People[Last Name],$A1283),CHAR(34),"}"))</f>
        <v>#REF!</v>
      </c>
      <c r="E1283" t="e">
        <f>IF(INDEX(Organizations[Organization Type '[CV']],$A1283)="","",
CONCATENATE("  - &amp;OrganizationID",TEXT($A1283,"0000"),
" {","OrganizationTypeCV:  ",CHAR(34),INDEX(Organizations[Organization Type '[CV']],$A1283),CHAR(34),
", OrganizationCode:  ",CHAR(34),INDEX(Organizations[Organization Code],$A1283),CHAR(34),
", OrganizationName:  ",CHAR(34),INDEX(Organizations[Organization Name],$A1283),CHAR(34),
", OrganizationDescription:  ",CHAR(34),INDEX(Organizations[Organization Description],$A1283),CHAR(34),
", OrganizationLink:  ",CHAR(34),INDEX(Organizations[Organization Link],$A1283),CHAR(34),"}"))</f>
        <v>#REF!</v>
      </c>
      <c r="F1283" t="e">
        <f>IF(INDEX(People[First Name],$A1283)="","",
CONCATENATE("  - &amp;AffiliationID",TEXT($A1283,"0000"),
" {PersonID: *PersonID",TEXT($A1283,"0000"),
", OrganizationID: *OrganizationID",TEXT(MATCH(INDEX(People[Organization Name],$A1283),Organizations[Organization Name],0),"0000"),
", IsPrimaryOrganizationContact: , AffiliationStartDate: , AffiliationEndDate: , PrimaryPhone: ",
", PrimaryEmail: ",CHAR(34),INDEX(People[Primary Email],$A1283),CHAR(34),
", PrimaryAddress: ",CHAR(34),INDEX(People[Primary Address],$A1283),CHAR(34),
", PersonLink: }"))</f>
        <v>#REF!</v>
      </c>
      <c r="H1283" t="e">
        <f>IF(COUNTA(CitationInformation)=0,"",IF(INDEX(AuthorList[Author Name],$A1283)="","",
CONCATENATE("  - &amp;AuthorListID",TEXT($A1283,"0000"),
"  {CitationID: *CitationID0001",
", PersonID: *PersonID",TEXT(MATCH(INDEX(AuthorList[Author Name],$A1283),People[Full Name],0),"0000"),
", AuthorOrder: ",INDEX(AuthorList[Author Number],$A1283),"}")))</f>
        <v>#REF!</v>
      </c>
      <c r="K1283" t="e">
        <f>IF(INDEX(SamplingFeatures[Feature Code],$A1283)="","",
CONCATENATE("  - &amp;SamplingFeatureID",TEXT($A1283,"0000"),
" {","SamplingFeatureUUID:  ",CHAR(34),INDEX(SamplingFeatures[Sampling Feature UUID],$A1283),CHAR(34),
", SamplingFeatureTypeCV:  ",CHAR(34),INDEX(SamplingFeatures[Sampling Feature Type],$A1283),CHAR(34),
", SamplingFeatureCode:  ",CHAR(34),INDEX(SamplingFeatures[Feature Code],$A1283),CHAR(34),
", SamplingFeatureName:  ",CHAR(34),INDEX(SamplingFeatures[Feature Name],$A1283),CHAR(34),
", SamplingFeatureDescription:  ",CHAR(34),INDEX(SamplingFeatures[Feature Description],$A1283),CHAR(34),
", SamplingFeatureGeotypeCV:  ",CHAR(34),INDEX(SamplingFeatures[Feature Geo Type],$A1283),CHAR(34),
", FeatureGeometry:  ",CHAR(34),INDEX(SamplingFeatures[Feature Geometry],$A1283),CHAR(34),
", Elevation_m:  ",CHAR(34),INDEX(SamplingFeatures[Elevation_m],$A1283),CHAR(34),
", ElevationDatumCV:  ",CHAR(34),ElevationDatum,CHAR(34),"}"))</f>
        <v>#REF!</v>
      </c>
      <c r="L1283" t="e">
        <f>IF(INDEX(SamplingFeatures[Sampling Feature Type],$A1283)&lt;&gt;"Site","",
CONCATENATE("  - &amp;SiteID",TEXT(SUMPRODUCT(--($L$3:$L1282&lt;&gt;"")),"0000"),
" {","SamplingFeatureID:  *SamplingFeatureID",TEXT($A1283,"0000"),
", SiteTypeCV:  ",CHAR(34),INDEX(Sites[Site Type],$A1283),CHAR(34),
", Latitude:  ",INDEX(Sites[Latitude],$A1283),
", Longitude:  ",INDEX(Sites[Longitude],$A1283),
", SRSName:  ",CHAR(34),LatLonDatum,CHAR(34),"}"))</f>
        <v>#REF!</v>
      </c>
      <c r="M1283" t="e">
        <f>IF(INDEX(SamplingFeatures[Sampling Feature Type],$A1283)&lt;&gt;"Specimen","",
CONCATENATE("  - &amp;SpecimenID",TEXT(SUMPRODUCT(--($M$3:$M1282&lt;&gt;"")),"0000"),
" {","SamplingFeatureID:  *SamplingFeatureID",TEXT($A1283,"0000"),
", SpecimenTypeCV:  ",CHAR(34),INDEX(Specimens[Specimen Type],$A1283),CHAR(34),
", SpecimenMediumCV:  ",INDEX(Specimens[Specimen Medium],$A1283),
", IsFieldSpecimen:  ",CHAR(34),INDEX(Specimens[Is Field Specimen?],$A1283),CHAR(34),"}"))</f>
        <v>#REF!</v>
      </c>
      <c r="N1283" t="e">
        <f>IF(COUNTA(SpatialOffsets[])=0,"", IF(INDEX(SpatialOffsets[Spatial Offset Type],$A1283)="","",
CONCATENATE("  - &amp;SpatialOffsetID",TEXT($A1283,"0000"),
" {","SpatialOffsetTypeCV:  ",CHAR(34),INDEX(SpatialOffsets[Spatial Offset Type],$A1283),CHAR(34),
", Offset1Value:  ",INDEX(SpatialOffsets[Offset 1 Value],$A1283),
", Offset1UnitID:  ",CHAR(34),INDEX(SpatialOffsets[Offset 1 Unit],$A1283),CHAR(34),
", Offset2Value:  ",INDEX(SpatialOffsets[Offset 2 Value],$A1283),
", Offset2UnitID:  ",CHAR(34),INDEX(SpatialOffsets[Offset 2 Unit],$A1283),CHAR(34),
", Offset3Value:  ",INDEX(SpatialOffsets[Offset 3 Value],$A1283),
", Offset3UnitID:  ",CHAR(34),INDEX(SpatialOffsets[Offset 3 Unit],$A1283),CHAR(34),,"}")))</f>
        <v>#REF!</v>
      </c>
      <c r="O1283" t="e">
        <f>IF(COUNTA(RelatedFeatures[])=0,"", IF(INDEX(RelatedFeatures[First Sampling Feature Code],$A1283)="","",
CONCATENATE("  - &amp;RelationID",TEXT($A1283,"0000"),
" {","SamplingFeatureID:  *SamplingFeatureID",TEXT(MATCH(INDEX(RelatedFeatures[First Sampling Feature Code],$A1283),SamplingFeatures[Feature Code],0),"0000"),
", RelationshipTypeCV:  ",CHAR(34),INDEX(RelatedFeatures[Relationship Type],$A1283),CHAR(34),
", RelatedFeatureID: *SamplingFeatureID",TEXT(MATCH(INDEX(RelatedFeatures[Second Sampling Feature Code],$A1283),SamplingFeatures[Feature Code],0),"0000"),
", SpatialOffsetID:  ",IF(INDEX(RelatedFeatures[Offset Number],$A1283)="","",CONCATENATE("*SpatialOffsetID",TEXT(INDEX(RelatedFeatures[Offset Number],$A1283),"0000"))),"}")))</f>
        <v>#REF!</v>
      </c>
      <c r="P1283" t="e">
        <f>IF(INDEX(Methods[Method Type],$A1283)="","",
CONCATENATE("  - &amp;MethodID",TEXT($A1283,"0000"),
" {","MethodTypeCV:  ",CHAR(34),INDEX(Methods[Method Type],$A1283),CHAR(34),
", MethodCode:  ",CHAR(34),INDEX(Methods[Method Code],$A1283),CHAR(34),
", MethodName:  ",CHAR(34),INDEX(Methods[Method Name],$A1283),CHAR(34),
", MethodDescription:  ",CHAR(34),INDEX(Methods[Method Description],$A1283),CHAR(34),
", MethodLink:  ",CHAR(34),INDEX(Methods[Method Link],$A1283),CHAR(34),
", OrganizationID: *OrganizationID",TEXT(MATCH(INDEX(Methods[Organization Name],$A1283),Organizations[Organization Name],0),"0000"),"}"))</f>
        <v>#REF!</v>
      </c>
      <c r="Q1283" t="e">
        <f>IF(INDEX(Variables[Variable Type],$A1283)="","",
CONCATENATE("  - &amp;VariableID",TEXT($A1283,"0000"),
" {","VariableTypeCV:  ",CHAR(34),INDEX(Variables[Variable Type],$A1283),CHAR(34),
", VariableCode:  ",CHAR(34),INDEX(Variables[Variable Code],$A1283),CHAR(34),
", VariableNameCV:  ",CHAR(34),INDEX(Variables[Variable Name],$A1283),CHAR(34),
", VariableDefinition:  ",CHAR(34),INDEX(Variables[Variable Definition],$A1283),CHAR(34),
", SpecciationCV:  ",CHAR(34),INDEX(Variables[Speciation],$A1283),CHAR(34),
", NoDataValue:  ",CHAR(34),INDEX(Variables[No Data Value],$A1283),CHAR(34),"}"))</f>
        <v>#REF!</v>
      </c>
    </row>
    <row r="1284" spans="1:17" x14ac:dyDescent="0.25">
      <c r="A1284">
        <v>1281</v>
      </c>
      <c r="D1284" t="e">
        <f>IF(INDEX(People[First Name],$A1284)="","",
CONCATENATE("  - &amp;PersonID",TEXT($A1284,"0000"),
" {","PersonFirstName:  ",CHAR(34),INDEX(People[First Name],$A1284),CHAR(34),
", PersonMiddleName:  ",CHAR(34),INDEX(People[Middle Name],$A1284),CHAR(34),
", PersonLastName:  ",CHAR(34),INDEX(People[Last Name],$A1284),CHAR(34),"}"))</f>
        <v>#REF!</v>
      </c>
      <c r="E1284" t="e">
        <f>IF(INDEX(Organizations[Organization Type '[CV']],$A1284)="","",
CONCATENATE("  - &amp;OrganizationID",TEXT($A1284,"0000"),
" {","OrganizationTypeCV:  ",CHAR(34),INDEX(Organizations[Organization Type '[CV']],$A1284),CHAR(34),
", OrganizationCode:  ",CHAR(34),INDEX(Organizations[Organization Code],$A1284),CHAR(34),
", OrganizationName:  ",CHAR(34),INDEX(Organizations[Organization Name],$A1284),CHAR(34),
", OrganizationDescription:  ",CHAR(34),INDEX(Organizations[Organization Description],$A1284),CHAR(34),
", OrganizationLink:  ",CHAR(34),INDEX(Organizations[Organization Link],$A1284),CHAR(34),"}"))</f>
        <v>#REF!</v>
      </c>
      <c r="F1284" t="e">
        <f>IF(INDEX(People[First Name],$A1284)="","",
CONCATENATE("  - &amp;AffiliationID",TEXT($A1284,"0000"),
" {PersonID: *PersonID",TEXT($A1284,"0000"),
", OrganizationID: *OrganizationID",TEXT(MATCH(INDEX(People[Organization Name],$A1284),Organizations[Organization Name],0),"0000"),
", IsPrimaryOrganizationContact: , AffiliationStartDate: , AffiliationEndDate: , PrimaryPhone: ",
", PrimaryEmail: ",CHAR(34),INDEX(People[Primary Email],$A1284),CHAR(34),
", PrimaryAddress: ",CHAR(34),INDEX(People[Primary Address],$A1284),CHAR(34),
", PersonLink: }"))</f>
        <v>#REF!</v>
      </c>
      <c r="H1284" t="e">
        <f>IF(COUNTA(CitationInformation)=0,"",IF(INDEX(AuthorList[Author Name],$A1284)="","",
CONCATENATE("  - &amp;AuthorListID",TEXT($A1284,"0000"),
"  {CitationID: *CitationID0001",
", PersonID: *PersonID",TEXT(MATCH(INDEX(AuthorList[Author Name],$A1284),People[Full Name],0),"0000"),
", AuthorOrder: ",INDEX(AuthorList[Author Number],$A1284),"}")))</f>
        <v>#REF!</v>
      </c>
      <c r="K1284" t="e">
        <f>IF(INDEX(SamplingFeatures[Feature Code],$A1284)="","",
CONCATENATE("  - &amp;SamplingFeatureID",TEXT($A1284,"0000"),
" {","SamplingFeatureUUID:  ",CHAR(34),INDEX(SamplingFeatures[Sampling Feature UUID],$A1284),CHAR(34),
", SamplingFeatureTypeCV:  ",CHAR(34),INDEX(SamplingFeatures[Sampling Feature Type],$A1284),CHAR(34),
", SamplingFeatureCode:  ",CHAR(34),INDEX(SamplingFeatures[Feature Code],$A1284),CHAR(34),
", SamplingFeatureName:  ",CHAR(34),INDEX(SamplingFeatures[Feature Name],$A1284),CHAR(34),
", SamplingFeatureDescription:  ",CHAR(34),INDEX(SamplingFeatures[Feature Description],$A1284),CHAR(34),
", SamplingFeatureGeotypeCV:  ",CHAR(34),INDEX(SamplingFeatures[Feature Geo Type],$A1284),CHAR(34),
", FeatureGeometry:  ",CHAR(34),INDEX(SamplingFeatures[Feature Geometry],$A1284),CHAR(34),
", Elevation_m:  ",CHAR(34),INDEX(SamplingFeatures[Elevation_m],$A1284),CHAR(34),
", ElevationDatumCV:  ",CHAR(34),ElevationDatum,CHAR(34),"}"))</f>
        <v>#REF!</v>
      </c>
      <c r="L1284" t="e">
        <f>IF(INDEX(SamplingFeatures[Sampling Feature Type],$A1284)&lt;&gt;"Site","",
CONCATENATE("  - &amp;SiteID",TEXT(SUMPRODUCT(--($L$3:$L1283&lt;&gt;"")),"0000"),
" {","SamplingFeatureID:  *SamplingFeatureID",TEXT($A1284,"0000"),
", SiteTypeCV:  ",CHAR(34),INDEX(Sites[Site Type],$A1284),CHAR(34),
", Latitude:  ",INDEX(Sites[Latitude],$A1284),
", Longitude:  ",INDEX(Sites[Longitude],$A1284),
", SRSName:  ",CHAR(34),LatLonDatum,CHAR(34),"}"))</f>
        <v>#REF!</v>
      </c>
      <c r="M1284" t="e">
        <f>IF(INDEX(SamplingFeatures[Sampling Feature Type],$A1284)&lt;&gt;"Specimen","",
CONCATENATE("  - &amp;SpecimenID",TEXT(SUMPRODUCT(--($M$3:$M1283&lt;&gt;"")),"0000"),
" {","SamplingFeatureID:  *SamplingFeatureID",TEXT($A1284,"0000"),
", SpecimenTypeCV:  ",CHAR(34),INDEX(Specimens[Specimen Type],$A1284),CHAR(34),
", SpecimenMediumCV:  ",INDEX(Specimens[Specimen Medium],$A1284),
", IsFieldSpecimen:  ",CHAR(34),INDEX(Specimens[Is Field Specimen?],$A1284),CHAR(34),"}"))</f>
        <v>#REF!</v>
      </c>
      <c r="N1284" t="e">
        <f>IF(COUNTA(SpatialOffsets[])=0,"", IF(INDEX(SpatialOffsets[Spatial Offset Type],$A1284)="","",
CONCATENATE("  - &amp;SpatialOffsetID",TEXT($A1284,"0000"),
" {","SpatialOffsetTypeCV:  ",CHAR(34),INDEX(SpatialOffsets[Spatial Offset Type],$A1284),CHAR(34),
", Offset1Value:  ",INDEX(SpatialOffsets[Offset 1 Value],$A1284),
", Offset1UnitID:  ",CHAR(34),INDEX(SpatialOffsets[Offset 1 Unit],$A1284),CHAR(34),
", Offset2Value:  ",INDEX(SpatialOffsets[Offset 2 Value],$A1284),
", Offset2UnitID:  ",CHAR(34),INDEX(SpatialOffsets[Offset 2 Unit],$A1284),CHAR(34),
", Offset3Value:  ",INDEX(SpatialOffsets[Offset 3 Value],$A1284),
", Offset3UnitID:  ",CHAR(34),INDEX(SpatialOffsets[Offset 3 Unit],$A1284),CHAR(34),,"}")))</f>
        <v>#REF!</v>
      </c>
      <c r="O1284" t="e">
        <f>IF(COUNTA(RelatedFeatures[])=0,"", IF(INDEX(RelatedFeatures[First Sampling Feature Code],$A1284)="","",
CONCATENATE("  - &amp;RelationID",TEXT($A1284,"0000"),
" {","SamplingFeatureID:  *SamplingFeatureID",TEXT(MATCH(INDEX(RelatedFeatures[First Sampling Feature Code],$A1284),SamplingFeatures[Feature Code],0),"0000"),
", RelationshipTypeCV:  ",CHAR(34),INDEX(RelatedFeatures[Relationship Type],$A1284),CHAR(34),
", RelatedFeatureID: *SamplingFeatureID",TEXT(MATCH(INDEX(RelatedFeatures[Second Sampling Feature Code],$A1284),SamplingFeatures[Feature Code],0),"0000"),
", SpatialOffsetID:  ",IF(INDEX(RelatedFeatures[Offset Number],$A1284)="","",CONCATENATE("*SpatialOffsetID",TEXT(INDEX(RelatedFeatures[Offset Number],$A1284),"0000"))),"}")))</f>
        <v>#REF!</v>
      </c>
      <c r="P1284" t="e">
        <f>IF(INDEX(Methods[Method Type],$A1284)="","",
CONCATENATE("  - &amp;MethodID",TEXT($A1284,"0000"),
" {","MethodTypeCV:  ",CHAR(34),INDEX(Methods[Method Type],$A1284),CHAR(34),
", MethodCode:  ",CHAR(34),INDEX(Methods[Method Code],$A1284),CHAR(34),
", MethodName:  ",CHAR(34),INDEX(Methods[Method Name],$A1284),CHAR(34),
", MethodDescription:  ",CHAR(34),INDEX(Methods[Method Description],$A1284),CHAR(34),
", MethodLink:  ",CHAR(34),INDEX(Methods[Method Link],$A1284),CHAR(34),
", OrganizationID: *OrganizationID",TEXT(MATCH(INDEX(Methods[Organization Name],$A1284),Organizations[Organization Name],0),"0000"),"}"))</f>
        <v>#REF!</v>
      </c>
      <c r="Q1284" t="e">
        <f>IF(INDEX(Variables[Variable Type],$A1284)="","",
CONCATENATE("  - &amp;VariableID",TEXT($A1284,"0000"),
" {","VariableTypeCV:  ",CHAR(34),INDEX(Variables[Variable Type],$A1284),CHAR(34),
", VariableCode:  ",CHAR(34),INDEX(Variables[Variable Code],$A1284),CHAR(34),
", VariableNameCV:  ",CHAR(34),INDEX(Variables[Variable Name],$A1284),CHAR(34),
", VariableDefinition:  ",CHAR(34),INDEX(Variables[Variable Definition],$A1284),CHAR(34),
", SpecciationCV:  ",CHAR(34),INDEX(Variables[Speciation],$A1284),CHAR(34),
", NoDataValue:  ",CHAR(34),INDEX(Variables[No Data Value],$A1284),CHAR(34),"}"))</f>
        <v>#REF!</v>
      </c>
    </row>
    <row r="1285" spans="1:17" x14ac:dyDescent="0.25">
      <c r="A1285">
        <v>1282</v>
      </c>
      <c r="D1285" t="e">
        <f>IF(INDEX(People[First Name],$A1285)="","",
CONCATENATE("  - &amp;PersonID",TEXT($A1285,"0000"),
" {","PersonFirstName:  ",CHAR(34),INDEX(People[First Name],$A1285),CHAR(34),
", PersonMiddleName:  ",CHAR(34),INDEX(People[Middle Name],$A1285),CHAR(34),
", PersonLastName:  ",CHAR(34),INDEX(People[Last Name],$A1285),CHAR(34),"}"))</f>
        <v>#REF!</v>
      </c>
      <c r="E1285" t="e">
        <f>IF(INDEX(Organizations[Organization Type '[CV']],$A1285)="","",
CONCATENATE("  - &amp;OrganizationID",TEXT($A1285,"0000"),
" {","OrganizationTypeCV:  ",CHAR(34),INDEX(Organizations[Organization Type '[CV']],$A1285),CHAR(34),
", OrganizationCode:  ",CHAR(34),INDEX(Organizations[Organization Code],$A1285),CHAR(34),
", OrganizationName:  ",CHAR(34),INDEX(Organizations[Organization Name],$A1285),CHAR(34),
", OrganizationDescription:  ",CHAR(34),INDEX(Organizations[Organization Description],$A1285),CHAR(34),
", OrganizationLink:  ",CHAR(34),INDEX(Organizations[Organization Link],$A1285),CHAR(34),"}"))</f>
        <v>#REF!</v>
      </c>
      <c r="F1285" t="e">
        <f>IF(INDEX(People[First Name],$A1285)="","",
CONCATENATE("  - &amp;AffiliationID",TEXT($A1285,"0000"),
" {PersonID: *PersonID",TEXT($A1285,"0000"),
", OrganizationID: *OrganizationID",TEXT(MATCH(INDEX(People[Organization Name],$A1285),Organizations[Organization Name],0),"0000"),
", IsPrimaryOrganizationContact: , AffiliationStartDate: , AffiliationEndDate: , PrimaryPhone: ",
", PrimaryEmail: ",CHAR(34),INDEX(People[Primary Email],$A1285),CHAR(34),
", PrimaryAddress: ",CHAR(34),INDEX(People[Primary Address],$A1285),CHAR(34),
", PersonLink: }"))</f>
        <v>#REF!</v>
      </c>
      <c r="H1285" t="e">
        <f>IF(COUNTA(CitationInformation)=0,"",IF(INDEX(AuthorList[Author Name],$A1285)="","",
CONCATENATE("  - &amp;AuthorListID",TEXT($A1285,"0000"),
"  {CitationID: *CitationID0001",
", PersonID: *PersonID",TEXT(MATCH(INDEX(AuthorList[Author Name],$A1285),People[Full Name],0),"0000"),
", AuthorOrder: ",INDEX(AuthorList[Author Number],$A1285),"}")))</f>
        <v>#REF!</v>
      </c>
      <c r="K1285" t="e">
        <f>IF(INDEX(SamplingFeatures[Feature Code],$A1285)="","",
CONCATENATE("  - &amp;SamplingFeatureID",TEXT($A1285,"0000"),
" {","SamplingFeatureUUID:  ",CHAR(34),INDEX(SamplingFeatures[Sampling Feature UUID],$A1285),CHAR(34),
", SamplingFeatureTypeCV:  ",CHAR(34),INDEX(SamplingFeatures[Sampling Feature Type],$A1285),CHAR(34),
", SamplingFeatureCode:  ",CHAR(34),INDEX(SamplingFeatures[Feature Code],$A1285),CHAR(34),
", SamplingFeatureName:  ",CHAR(34),INDEX(SamplingFeatures[Feature Name],$A1285),CHAR(34),
", SamplingFeatureDescription:  ",CHAR(34),INDEX(SamplingFeatures[Feature Description],$A1285),CHAR(34),
", SamplingFeatureGeotypeCV:  ",CHAR(34),INDEX(SamplingFeatures[Feature Geo Type],$A1285),CHAR(34),
", FeatureGeometry:  ",CHAR(34),INDEX(SamplingFeatures[Feature Geometry],$A1285),CHAR(34),
", Elevation_m:  ",CHAR(34),INDEX(SamplingFeatures[Elevation_m],$A1285),CHAR(34),
", ElevationDatumCV:  ",CHAR(34),ElevationDatum,CHAR(34),"}"))</f>
        <v>#REF!</v>
      </c>
      <c r="L1285" t="e">
        <f>IF(INDEX(SamplingFeatures[Sampling Feature Type],$A1285)&lt;&gt;"Site","",
CONCATENATE("  - &amp;SiteID",TEXT(SUMPRODUCT(--($L$3:$L1284&lt;&gt;"")),"0000"),
" {","SamplingFeatureID:  *SamplingFeatureID",TEXT($A1285,"0000"),
", SiteTypeCV:  ",CHAR(34),INDEX(Sites[Site Type],$A1285),CHAR(34),
", Latitude:  ",INDEX(Sites[Latitude],$A1285),
", Longitude:  ",INDEX(Sites[Longitude],$A1285),
", SRSName:  ",CHAR(34),LatLonDatum,CHAR(34),"}"))</f>
        <v>#REF!</v>
      </c>
      <c r="M1285" t="e">
        <f>IF(INDEX(SamplingFeatures[Sampling Feature Type],$A1285)&lt;&gt;"Specimen","",
CONCATENATE("  - &amp;SpecimenID",TEXT(SUMPRODUCT(--($M$3:$M1284&lt;&gt;"")),"0000"),
" {","SamplingFeatureID:  *SamplingFeatureID",TEXT($A1285,"0000"),
", SpecimenTypeCV:  ",CHAR(34),INDEX(Specimens[Specimen Type],$A1285),CHAR(34),
", SpecimenMediumCV:  ",INDEX(Specimens[Specimen Medium],$A1285),
", IsFieldSpecimen:  ",CHAR(34),INDEX(Specimens[Is Field Specimen?],$A1285),CHAR(34),"}"))</f>
        <v>#REF!</v>
      </c>
      <c r="N1285" t="e">
        <f>IF(COUNTA(SpatialOffsets[])=0,"", IF(INDEX(SpatialOffsets[Spatial Offset Type],$A1285)="","",
CONCATENATE("  - &amp;SpatialOffsetID",TEXT($A1285,"0000"),
" {","SpatialOffsetTypeCV:  ",CHAR(34),INDEX(SpatialOffsets[Spatial Offset Type],$A1285),CHAR(34),
", Offset1Value:  ",INDEX(SpatialOffsets[Offset 1 Value],$A1285),
", Offset1UnitID:  ",CHAR(34),INDEX(SpatialOffsets[Offset 1 Unit],$A1285),CHAR(34),
", Offset2Value:  ",INDEX(SpatialOffsets[Offset 2 Value],$A1285),
", Offset2UnitID:  ",CHAR(34),INDEX(SpatialOffsets[Offset 2 Unit],$A1285),CHAR(34),
", Offset3Value:  ",INDEX(SpatialOffsets[Offset 3 Value],$A1285),
", Offset3UnitID:  ",CHAR(34),INDEX(SpatialOffsets[Offset 3 Unit],$A1285),CHAR(34),,"}")))</f>
        <v>#REF!</v>
      </c>
      <c r="O1285" t="e">
        <f>IF(COUNTA(RelatedFeatures[])=0,"", IF(INDEX(RelatedFeatures[First Sampling Feature Code],$A1285)="","",
CONCATENATE("  - &amp;RelationID",TEXT($A1285,"0000"),
" {","SamplingFeatureID:  *SamplingFeatureID",TEXT(MATCH(INDEX(RelatedFeatures[First Sampling Feature Code],$A1285),SamplingFeatures[Feature Code],0),"0000"),
", RelationshipTypeCV:  ",CHAR(34),INDEX(RelatedFeatures[Relationship Type],$A1285),CHAR(34),
", RelatedFeatureID: *SamplingFeatureID",TEXT(MATCH(INDEX(RelatedFeatures[Second Sampling Feature Code],$A1285),SamplingFeatures[Feature Code],0),"0000"),
", SpatialOffsetID:  ",IF(INDEX(RelatedFeatures[Offset Number],$A1285)="","",CONCATENATE("*SpatialOffsetID",TEXT(INDEX(RelatedFeatures[Offset Number],$A1285),"0000"))),"}")))</f>
        <v>#REF!</v>
      </c>
      <c r="P1285" t="e">
        <f>IF(INDEX(Methods[Method Type],$A1285)="","",
CONCATENATE("  - &amp;MethodID",TEXT($A1285,"0000"),
" {","MethodTypeCV:  ",CHAR(34),INDEX(Methods[Method Type],$A1285),CHAR(34),
", MethodCode:  ",CHAR(34),INDEX(Methods[Method Code],$A1285),CHAR(34),
", MethodName:  ",CHAR(34),INDEX(Methods[Method Name],$A1285),CHAR(34),
", MethodDescription:  ",CHAR(34),INDEX(Methods[Method Description],$A1285),CHAR(34),
", MethodLink:  ",CHAR(34),INDEX(Methods[Method Link],$A1285),CHAR(34),
", OrganizationID: *OrganizationID",TEXT(MATCH(INDEX(Methods[Organization Name],$A1285),Organizations[Organization Name],0),"0000"),"}"))</f>
        <v>#REF!</v>
      </c>
      <c r="Q1285" t="e">
        <f>IF(INDEX(Variables[Variable Type],$A1285)="","",
CONCATENATE("  - &amp;VariableID",TEXT($A1285,"0000"),
" {","VariableTypeCV:  ",CHAR(34),INDEX(Variables[Variable Type],$A1285),CHAR(34),
", VariableCode:  ",CHAR(34),INDEX(Variables[Variable Code],$A1285),CHAR(34),
", VariableNameCV:  ",CHAR(34),INDEX(Variables[Variable Name],$A1285),CHAR(34),
", VariableDefinition:  ",CHAR(34),INDEX(Variables[Variable Definition],$A1285),CHAR(34),
", SpecciationCV:  ",CHAR(34),INDEX(Variables[Speciation],$A1285),CHAR(34),
", NoDataValue:  ",CHAR(34),INDEX(Variables[No Data Value],$A1285),CHAR(34),"}"))</f>
        <v>#REF!</v>
      </c>
    </row>
    <row r="1286" spans="1:17" x14ac:dyDescent="0.25">
      <c r="A1286">
        <v>1283</v>
      </c>
      <c r="D1286" t="e">
        <f>IF(INDEX(People[First Name],$A1286)="","",
CONCATENATE("  - &amp;PersonID",TEXT($A1286,"0000"),
" {","PersonFirstName:  ",CHAR(34),INDEX(People[First Name],$A1286),CHAR(34),
", PersonMiddleName:  ",CHAR(34),INDEX(People[Middle Name],$A1286),CHAR(34),
", PersonLastName:  ",CHAR(34),INDEX(People[Last Name],$A1286),CHAR(34),"}"))</f>
        <v>#REF!</v>
      </c>
      <c r="E1286" t="e">
        <f>IF(INDEX(Organizations[Organization Type '[CV']],$A1286)="","",
CONCATENATE("  - &amp;OrganizationID",TEXT($A1286,"0000"),
" {","OrganizationTypeCV:  ",CHAR(34),INDEX(Organizations[Organization Type '[CV']],$A1286),CHAR(34),
", OrganizationCode:  ",CHAR(34),INDEX(Organizations[Organization Code],$A1286),CHAR(34),
", OrganizationName:  ",CHAR(34),INDEX(Organizations[Organization Name],$A1286),CHAR(34),
", OrganizationDescription:  ",CHAR(34),INDEX(Organizations[Organization Description],$A1286),CHAR(34),
", OrganizationLink:  ",CHAR(34),INDEX(Organizations[Organization Link],$A1286),CHAR(34),"}"))</f>
        <v>#REF!</v>
      </c>
      <c r="F1286" t="e">
        <f>IF(INDEX(People[First Name],$A1286)="","",
CONCATENATE("  - &amp;AffiliationID",TEXT($A1286,"0000"),
" {PersonID: *PersonID",TEXT($A1286,"0000"),
", OrganizationID: *OrganizationID",TEXT(MATCH(INDEX(People[Organization Name],$A1286),Organizations[Organization Name],0),"0000"),
", IsPrimaryOrganizationContact: , AffiliationStartDate: , AffiliationEndDate: , PrimaryPhone: ",
", PrimaryEmail: ",CHAR(34),INDEX(People[Primary Email],$A1286),CHAR(34),
", PrimaryAddress: ",CHAR(34),INDEX(People[Primary Address],$A1286),CHAR(34),
", PersonLink: }"))</f>
        <v>#REF!</v>
      </c>
      <c r="H1286" t="e">
        <f>IF(COUNTA(CitationInformation)=0,"",IF(INDEX(AuthorList[Author Name],$A1286)="","",
CONCATENATE("  - &amp;AuthorListID",TEXT($A1286,"0000"),
"  {CitationID: *CitationID0001",
", PersonID: *PersonID",TEXT(MATCH(INDEX(AuthorList[Author Name],$A1286),People[Full Name],0),"0000"),
", AuthorOrder: ",INDEX(AuthorList[Author Number],$A1286),"}")))</f>
        <v>#REF!</v>
      </c>
      <c r="K1286" t="e">
        <f>IF(INDEX(SamplingFeatures[Feature Code],$A1286)="","",
CONCATENATE("  - &amp;SamplingFeatureID",TEXT($A1286,"0000"),
" {","SamplingFeatureUUID:  ",CHAR(34),INDEX(SamplingFeatures[Sampling Feature UUID],$A1286),CHAR(34),
", SamplingFeatureTypeCV:  ",CHAR(34),INDEX(SamplingFeatures[Sampling Feature Type],$A1286),CHAR(34),
", SamplingFeatureCode:  ",CHAR(34),INDEX(SamplingFeatures[Feature Code],$A1286),CHAR(34),
", SamplingFeatureName:  ",CHAR(34),INDEX(SamplingFeatures[Feature Name],$A1286),CHAR(34),
", SamplingFeatureDescription:  ",CHAR(34),INDEX(SamplingFeatures[Feature Description],$A1286),CHAR(34),
", SamplingFeatureGeotypeCV:  ",CHAR(34),INDEX(SamplingFeatures[Feature Geo Type],$A1286),CHAR(34),
", FeatureGeometry:  ",CHAR(34),INDEX(SamplingFeatures[Feature Geometry],$A1286),CHAR(34),
", Elevation_m:  ",CHAR(34),INDEX(SamplingFeatures[Elevation_m],$A1286),CHAR(34),
", ElevationDatumCV:  ",CHAR(34),ElevationDatum,CHAR(34),"}"))</f>
        <v>#REF!</v>
      </c>
      <c r="L1286" t="e">
        <f>IF(INDEX(SamplingFeatures[Sampling Feature Type],$A1286)&lt;&gt;"Site","",
CONCATENATE("  - &amp;SiteID",TEXT(SUMPRODUCT(--($L$3:$L1285&lt;&gt;"")),"0000"),
" {","SamplingFeatureID:  *SamplingFeatureID",TEXT($A1286,"0000"),
", SiteTypeCV:  ",CHAR(34),INDEX(Sites[Site Type],$A1286),CHAR(34),
", Latitude:  ",INDEX(Sites[Latitude],$A1286),
", Longitude:  ",INDEX(Sites[Longitude],$A1286),
", SRSName:  ",CHAR(34),LatLonDatum,CHAR(34),"}"))</f>
        <v>#REF!</v>
      </c>
      <c r="M1286" t="e">
        <f>IF(INDEX(SamplingFeatures[Sampling Feature Type],$A1286)&lt;&gt;"Specimen","",
CONCATENATE("  - &amp;SpecimenID",TEXT(SUMPRODUCT(--($M$3:$M1285&lt;&gt;"")),"0000"),
" {","SamplingFeatureID:  *SamplingFeatureID",TEXT($A1286,"0000"),
", SpecimenTypeCV:  ",CHAR(34),INDEX(Specimens[Specimen Type],$A1286),CHAR(34),
", SpecimenMediumCV:  ",INDEX(Specimens[Specimen Medium],$A1286),
", IsFieldSpecimen:  ",CHAR(34),INDEX(Specimens[Is Field Specimen?],$A1286),CHAR(34),"}"))</f>
        <v>#REF!</v>
      </c>
      <c r="N1286" t="e">
        <f>IF(COUNTA(SpatialOffsets[])=0,"", IF(INDEX(SpatialOffsets[Spatial Offset Type],$A1286)="","",
CONCATENATE("  - &amp;SpatialOffsetID",TEXT($A1286,"0000"),
" {","SpatialOffsetTypeCV:  ",CHAR(34),INDEX(SpatialOffsets[Spatial Offset Type],$A1286),CHAR(34),
", Offset1Value:  ",INDEX(SpatialOffsets[Offset 1 Value],$A1286),
", Offset1UnitID:  ",CHAR(34),INDEX(SpatialOffsets[Offset 1 Unit],$A1286),CHAR(34),
", Offset2Value:  ",INDEX(SpatialOffsets[Offset 2 Value],$A1286),
", Offset2UnitID:  ",CHAR(34),INDEX(SpatialOffsets[Offset 2 Unit],$A1286),CHAR(34),
", Offset3Value:  ",INDEX(SpatialOffsets[Offset 3 Value],$A1286),
", Offset3UnitID:  ",CHAR(34),INDEX(SpatialOffsets[Offset 3 Unit],$A1286),CHAR(34),,"}")))</f>
        <v>#REF!</v>
      </c>
      <c r="O1286" t="e">
        <f>IF(COUNTA(RelatedFeatures[])=0,"", IF(INDEX(RelatedFeatures[First Sampling Feature Code],$A1286)="","",
CONCATENATE("  - &amp;RelationID",TEXT($A1286,"0000"),
" {","SamplingFeatureID:  *SamplingFeatureID",TEXT(MATCH(INDEX(RelatedFeatures[First Sampling Feature Code],$A1286),SamplingFeatures[Feature Code],0),"0000"),
", RelationshipTypeCV:  ",CHAR(34),INDEX(RelatedFeatures[Relationship Type],$A1286),CHAR(34),
", RelatedFeatureID: *SamplingFeatureID",TEXT(MATCH(INDEX(RelatedFeatures[Second Sampling Feature Code],$A1286),SamplingFeatures[Feature Code],0),"0000"),
", SpatialOffsetID:  ",IF(INDEX(RelatedFeatures[Offset Number],$A1286)="","",CONCATENATE("*SpatialOffsetID",TEXT(INDEX(RelatedFeatures[Offset Number],$A1286),"0000"))),"}")))</f>
        <v>#REF!</v>
      </c>
      <c r="P1286" t="e">
        <f>IF(INDEX(Methods[Method Type],$A1286)="","",
CONCATENATE("  - &amp;MethodID",TEXT($A1286,"0000"),
" {","MethodTypeCV:  ",CHAR(34),INDEX(Methods[Method Type],$A1286),CHAR(34),
", MethodCode:  ",CHAR(34),INDEX(Methods[Method Code],$A1286),CHAR(34),
", MethodName:  ",CHAR(34),INDEX(Methods[Method Name],$A1286),CHAR(34),
", MethodDescription:  ",CHAR(34),INDEX(Methods[Method Description],$A1286),CHAR(34),
", MethodLink:  ",CHAR(34),INDEX(Methods[Method Link],$A1286),CHAR(34),
", OrganizationID: *OrganizationID",TEXT(MATCH(INDEX(Methods[Organization Name],$A1286),Organizations[Organization Name],0),"0000"),"}"))</f>
        <v>#REF!</v>
      </c>
      <c r="Q1286" t="e">
        <f>IF(INDEX(Variables[Variable Type],$A1286)="","",
CONCATENATE("  - &amp;VariableID",TEXT($A1286,"0000"),
" {","VariableTypeCV:  ",CHAR(34),INDEX(Variables[Variable Type],$A1286),CHAR(34),
", VariableCode:  ",CHAR(34),INDEX(Variables[Variable Code],$A1286),CHAR(34),
", VariableNameCV:  ",CHAR(34),INDEX(Variables[Variable Name],$A1286),CHAR(34),
", VariableDefinition:  ",CHAR(34),INDEX(Variables[Variable Definition],$A1286),CHAR(34),
", SpecciationCV:  ",CHAR(34),INDEX(Variables[Speciation],$A1286),CHAR(34),
", NoDataValue:  ",CHAR(34),INDEX(Variables[No Data Value],$A1286),CHAR(34),"}"))</f>
        <v>#REF!</v>
      </c>
    </row>
    <row r="1287" spans="1:17" x14ac:dyDescent="0.25">
      <c r="A1287">
        <v>1284</v>
      </c>
      <c r="D1287" t="e">
        <f>IF(INDEX(People[First Name],$A1287)="","",
CONCATENATE("  - &amp;PersonID",TEXT($A1287,"0000"),
" {","PersonFirstName:  ",CHAR(34),INDEX(People[First Name],$A1287),CHAR(34),
", PersonMiddleName:  ",CHAR(34),INDEX(People[Middle Name],$A1287),CHAR(34),
", PersonLastName:  ",CHAR(34),INDEX(People[Last Name],$A1287),CHAR(34),"}"))</f>
        <v>#REF!</v>
      </c>
      <c r="E1287" t="e">
        <f>IF(INDEX(Organizations[Organization Type '[CV']],$A1287)="","",
CONCATENATE("  - &amp;OrganizationID",TEXT($A1287,"0000"),
" {","OrganizationTypeCV:  ",CHAR(34),INDEX(Organizations[Organization Type '[CV']],$A1287),CHAR(34),
", OrganizationCode:  ",CHAR(34),INDEX(Organizations[Organization Code],$A1287),CHAR(34),
", OrganizationName:  ",CHAR(34),INDEX(Organizations[Organization Name],$A1287),CHAR(34),
", OrganizationDescription:  ",CHAR(34),INDEX(Organizations[Organization Description],$A1287),CHAR(34),
", OrganizationLink:  ",CHAR(34),INDEX(Organizations[Organization Link],$A1287),CHAR(34),"}"))</f>
        <v>#REF!</v>
      </c>
      <c r="F1287" t="e">
        <f>IF(INDEX(People[First Name],$A1287)="","",
CONCATENATE("  - &amp;AffiliationID",TEXT($A1287,"0000"),
" {PersonID: *PersonID",TEXT($A1287,"0000"),
", OrganizationID: *OrganizationID",TEXT(MATCH(INDEX(People[Organization Name],$A1287),Organizations[Organization Name],0),"0000"),
", IsPrimaryOrganizationContact: , AffiliationStartDate: , AffiliationEndDate: , PrimaryPhone: ",
", PrimaryEmail: ",CHAR(34),INDEX(People[Primary Email],$A1287),CHAR(34),
", PrimaryAddress: ",CHAR(34),INDEX(People[Primary Address],$A1287),CHAR(34),
", PersonLink: }"))</f>
        <v>#REF!</v>
      </c>
      <c r="H1287" t="e">
        <f>IF(COUNTA(CitationInformation)=0,"",IF(INDEX(AuthorList[Author Name],$A1287)="","",
CONCATENATE("  - &amp;AuthorListID",TEXT($A1287,"0000"),
"  {CitationID: *CitationID0001",
", PersonID: *PersonID",TEXT(MATCH(INDEX(AuthorList[Author Name],$A1287),People[Full Name],0),"0000"),
", AuthorOrder: ",INDEX(AuthorList[Author Number],$A1287),"}")))</f>
        <v>#REF!</v>
      </c>
      <c r="K1287" t="e">
        <f>IF(INDEX(SamplingFeatures[Feature Code],$A1287)="","",
CONCATENATE("  - &amp;SamplingFeatureID",TEXT($A1287,"0000"),
" {","SamplingFeatureUUID:  ",CHAR(34),INDEX(SamplingFeatures[Sampling Feature UUID],$A1287),CHAR(34),
", SamplingFeatureTypeCV:  ",CHAR(34),INDEX(SamplingFeatures[Sampling Feature Type],$A1287),CHAR(34),
", SamplingFeatureCode:  ",CHAR(34),INDEX(SamplingFeatures[Feature Code],$A1287),CHAR(34),
", SamplingFeatureName:  ",CHAR(34),INDEX(SamplingFeatures[Feature Name],$A1287),CHAR(34),
", SamplingFeatureDescription:  ",CHAR(34),INDEX(SamplingFeatures[Feature Description],$A1287),CHAR(34),
", SamplingFeatureGeotypeCV:  ",CHAR(34),INDEX(SamplingFeatures[Feature Geo Type],$A1287),CHAR(34),
", FeatureGeometry:  ",CHAR(34),INDEX(SamplingFeatures[Feature Geometry],$A1287),CHAR(34),
", Elevation_m:  ",CHAR(34),INDEX(SamplingFeatures[Elevation_m],$A1287),CHAR(34),
", ElevationDatumCV:  ",CHAR(34),ElevationDatum,CHAR(34),"}"))</f>
        <v>#REF!</v>
      </c>
      <c r="L1287" t="e">
        <f>IF(INDEX(SamplingFeatures[Sampling Feature Type],$A1287)&lt;&gt;"Site","",
CONCATENATE("  - &amp;SiteID",TEXT(SUMPRODUCT(--($L$3:$L1286&lt;&gt;"")),"0000"),
" {","SamplingFeatureID:  *SamplingFeatureID",TEXT($A1287,"0000"),
", SiteTypeCV:  ",CHAR(34),INDEX(Sites[Site Type],$A1287),CHAR(34),
", Latitude:  ",INDEX(Sites[Latitude],$A1287),
", Longitude:  ",INDEX(Sites[Longitude],$A1287),
", SRSName:  ",CHAR(34),LatLonDatum,CHAR(34),"}"))</f>
        <v>#REF!</v>
      </c>
      <c r="M1287" t="e">
        <f>IF(INDEX(SamplingFeatures[Sampling Feature Type],$A1287)&lt;&gt;"Specimen","",
CONCATENATE("  - &amp;SpecimenID",TEXT(SUMPRODUCT(--($M$3:$M1286&lt;&gt;"")),"0000"),
" {","SamplingFeatureID:  *SamplingFeatureID",TEXT($A1287,"0000"),
", SpecimenTypeCV:  ",CHAR(34),INDEX(Specimens[Specimen Type],$A1287),CHAR(34),
", SpecimenMediumCV:  ",INDEX(Specimens[Specimen Medium],$A1287),
", IsFieldSpecimen:  ",CHAR(34),INDEX(Specimens[Is Field Specimen?],$A1287),CHAR(34),"}"))</f>
        <v>#REF!</v>
      </c>
      <c r="N1287" t="e">
        <f>IF(COUNTA(SpatialOffsets[])=0,"", IF(INDEX(SpatialOffsets[Spatial Offset Type],$A1287)="","",
CONCATENATE("  - &amp;SpatialOffsetID",TEXT($A1287,"0000"),
" {","SpatialOffsetTypeCV:  ",CHAR(34),INDEX(SpatialOffsets[Spatial Offset Type],$A1287),CHAR(34),
", Offset1Value:  ",INDEX(SpatialOffsets[Offset 1 Value],$A1287),
", Offset1UnitID:  ",CHAR(34),INDEX(SpatialOffsets[Offset 1 Unit],$A1287),CHAR(34),
", Offset2Value:  ",INDEX(SpatialOffsets[Offset 2 Value],$A1287),
", Offset2UnitID:  ",CHAR(34),INDEX(SpatialOffsets[Offset 2 Unit],$A1287),CHAR(34),
", Offset3Value:  ",INDEX(SpatialOffsets[Offset 3 Value],$A1287),
", Offset3UnitID:  ",CHAR(34),INDEX(SpatialOffsets[Offset 3 Unit],$A1287),CHAR(34),,"}")))</f>
        <v>#REF!</v>
      </c>
      <c r="O1287" t="e">
        <f>IF(COUNTA(RelatedFeatures[])=0,"", IF(INDEX(RelatedFeatures[First Sampling Feature Code],$A1287)="","",
CONCATENATE("  - &amp;RelationID",TEXT($A1287,"0000"),
" {","SamplingFeatureID:  *SamplingFeatureID",TEXT(MATCH(INDEX(RelatedFeatures[First Sampling Feature Code],$A1287),SamplingFeatures[Feature Code],0),"0000"),
", RelationshipTypeCV:  ",CHAR(34),INDEX(RelatedFeatures[Relationship Type],$A1287),CHAR(34),
", RelatedFeatureID: *SamplingFeatureID",TEXT(MATCH(INDEX(RelatedFeatures[Second Sampling Feature Code],$A1287),SamplingFeatures[Feature Code],0),"0000"),
", SpatialOffsetID:  ",IF(INDEX(RelatedFeatures[Offset Number],$A1287)="","",CONCATENATE("*SpatialOffsetID",TEXT(INDEX(RelatedFeatures[Offset Number],$A1287),"0000"))),"}")))</f>
        <v>#REF!</v>
      </c>
      <c r="P1287" t="e">
        <f>IF(INDEX(Methods[Method Type],$A1287)="","",
CONCATENATE("  - &amp;MethodID",TEXT($A1287,"0000"),
" {","MethodTypeCV:  ",CHAR(34),INDEX(Methods[Method Type],$A1287),CHAR(34),
", MethodCode:  ",CHAR(34),INDEX(Methods[Method Code],$A1287),CHAR(34),
", MethodName:  ",CHAR(34),INDEX(Methods[Method Name],$A1287),CHAR(34),
", MethodDescription:  ",CHAR(34),INDEX(Methods[Method Description],$A1287),CHAR(34),
", MethodLink:  ",CHAR(34),INDEX(Methods[Method Link],$A1287),CHAR(34),
", OrganizationID: *OrganizationID",TEXT(MATCH(INDEX(Methods[Organization Name],$A1287),Organizations[Organization Name],0),"0000"),"}"))</f>
        <v>#REF!</v>
      </c>
      <c r="Q1287" t="e">
        <f>IF(INDEX(Variables[Variable Type],$A1287)="","",
CONCATENATE("  - &amp;VariableID",TEXT($A1287,"0000"),
" {","VariableTypeCV:  ",CHAR(34),INDEX(Variables[Variable Type],$A1287),CHAR(34),
", VariableCode:  ",CHAR(34),INDEX(Variables[Variable Code],$A1287),CHAR(34),
", VariableNameCV:  ",CHAR(34),INDEX(Variables[Variable Name],$A1287),CHAR(34),
", VariableDefinition:  ",CHAR(34),INDEX(Variables[Variable Definition],$A1287),CHAR(34),
", SpecciationCV:  ",CHAR(34),INDEX(Variables[Speciation],$A1287),CHAR(34),
", NoDataValue:  ",CHAR(34),INDEX(Variables[No Data Value],$A1287),CHAR(34),"}"))</f>
        <v>#REF!</v>
      </c>
    </row>
    <row r="1288" spans="1:17" x14ac:dyDescent="0.25">
      <c r="A1288">
        <v>1285</v>
      </c>
      <c r="D1288" t="e">
        <f>IF(INDEX(People[First Name],$A1288)="","",
CONCATENATE("  - &amp;PersonID",TEXT($A1288,"0000"),
" {","PersonFirstName:  ",CHAR(34),INDEX(People[First Name],$A1288),CHAR(34),
", PersonMiddleName:  ",CHAR(34),INDEX(People[Middle Name],$A1288),CHAR(34),
", PersonLastName:  ",CHAR(34),INDEX(People[Last Name],$A1288),CHAR(34),"}"))</f>
        <v>#REF!</v>
      </c>
      <c r="E1288" t="e">
        <f>IF(INDEX(Organizations[Organization Type '[CV']],$A1288)="","",
CONCATENATE("  - &amp;OrganizationID",TEXT($A1288,"0000"),
" {","OrganizationTypeCV:  ",CHAR(34),INDEX(Organizations[Organization Type '[CV']],$A1288),CHAR(34),
", OrganizationCode:  ",CHAR(34),INDEX(Organizations[Organization Code],$A1288),CHAR(34),
", OrganizationName:  ",CHAR(34),INDEX(Organizations[Organization Name],$A1288),CHAR(34),
", OrganizationDescription:  ",CHAR(34),INDEX(Organizations[Organization Description],$A1288),CHAR(34),
", OrganizationLink:  ",CHAR(34),INDEX(Organizations[Organization Link],$A1288),CHAR(34),"}"))</f>
        <v>#REF!</v>
      </c>
      <c r="F1288" t="e">
        <f>IF(INDEX(People[First Name],$A1288)="","",
CONCATENATE("  - &amp;AffiliationID",TEXT($A1288,"0000"),
" {PersonID: *PersonID",TEXT($A1288,"0000"),
", OrganizationID: *OrganizationID",TEXT(MATCH(INDEX(People[Organization Name],$A1288),Organizations[Organization Name],0),"0000"),
", IsPrimaryOrganizationContact: , AffiliationStartDate: , AffiliationEndDate: , PrimaryPhone: ",
", PrimaryEmail: ",CHAR(34),INDEX(People[Primary Email],$A1288),CHAR(34),
", PrimaryAddress: ",CHAR(34),INDEX(People[Primary Address],$A1288),CHAR(34),
", PersonLink: }"))</f>
        <v>#REF!</v>
      </c>
      <c r="H1288" t="e">
        <f>IF(COUNTA(CitationInformation)=0,"",IF(INDEX(AuthorList[Author Name],$A1288)="","",
CONCATENATE("  - &amp;AuthorListID",TEXT($A1288,"0000"),
"  {CitationID: *CitationID0001",
", PersonID: *PersonID",TEXT(MATCH(INDEX(AuthorList[Author Name],$A1288),People[Full Name],0),"0000"),
", AuthorOrder: ",INDEX(AuthorList[Author Number],$A1288),"}")))</f>
        <v>#REF!</v>
      </c>
      <c r="K1288" t="e">
        <f>IF(INDEX(SamplingFeatures[Feature Code],$A1288)="","",
CONCATENATE("  - &amp;SamplingFeatureID",TEXT($A1288,"0000"),
" {","SamplingFeatureUUID:  ",CHAR(34),INDEX(SamplingFeatures[Sampling Feature UUID],$A1288),CHAR(34),
", SamplingFeatureTypeCV:  ",CHAR(34),INDEX(SamplingFeatures[Sampling Feature Type],$A1288),CHAR(34),
", SamplingFeatureCode:  ",CHAR(34),INDEX(SamplingFeatures[Feature Code],$A1288),CHAR(34),
", SamplingFeatureName:  ",CHAR(34),INDEX(SamplingFeatures[Feature Name],$A1288),CHAR(34),
", SamplingFeatureDescription:  ",CHAR(34),INDEX(SamplingFeatures[Feature Description],$A1288),CHAR(34),
", SamplingFeatureGeotypeCV:  ",CHAR(34),INDEX(SamplingFeatures[Feature Geo Type],$A1288),CHAR(34),
", FeatureGeometry:  ",CHAR(34),INDEX(SamplingFeatures[Feature Geometry],$A1288),CHAR(34),
", Elevation_m:  ",CHAR(34),INDEX(SamplingFeatures[Elevation_m],$A1288),CHAR(34),
", ElevationDatumCV:  ",CHAR(34),ElevationDatum,CHAR(34),"}"))</f>
        <v>#REF!</v>
      </c>
      <c r="L1288" t="e">
        <f>IF(INDEX(SamplingFeatures[Sampling Feature Type],$A1288)&lt;&gt;"Site","",
CONCATENATE("  - &amp;SiteID",TEXT(SUMPRODUCT(--($L$3:$L1287&lt;&gt;"")),"0000"),
" {","SamplingFeatureID:  *SamplingFeatureID",TEXT($A1288,"0000"),
", SiteTypeCV:  ",CHAR(34),INDEX(Sites[Site Type],$A1288),CHAR(34),
", Latitude:  ",INDEX(Sites[Latitude],$A1288),
", Longitude:  ",INDEX(Sites[Longitude],$A1288),
", SRSName:  ",CHAR(34),LatLonDatum,CHAR(34),"}"))</f>
        <v>#REF!</v>
      </c>
      <c r="M1288" t="e">
        <f>IF(INDEX(SamplingFeatures[Sampling Feature Type],$A1288)&lt;&gt;"Specimen","",
CONCATENATE("  - &amp;SpecimenID",TEXT(SUMPRODUCT(--($M$3:$M1287&lt;&gt;"")),"0000"),
" {","SamplingFeatureID:  *SamplingFeatureID",TEXT($A1288,"0000"),
", SpecimenTypeCV:  ",CHAR(34),INDEX(Specimens[Specimen Type],$A1288),CHAR(34),
", SpecimenMediumCV:  ",INDEX(Specimens[Specimen Medium],$A1288),
", IsFieldSpecimen:  ",CHAR(34),INDEX(Specimens[Is Field Specimen?],$A1288),CHAR(34),"}"))</f>
        <v>#REF!</v>
      </c>
      <c r="N1288" t="e">
        <f>IF(COUNTA(SpatialOffsets[])=0,"", IF(INDEX(SpatialOffsets[Spatial Offset Type],$A1288)="","",
CONCATENATE("  - &amp;SpatialOffsetID",TEXT($A1288,"0000"),
" {","SpatialOffsetTypeCV:  ",CHAR(34),INDEX(SpatialOffsets[Spatial Offset Type],$A1288),CHAR(34),
", Offset1Value:  ",INDEX(SpatialOffsets[Offset 1 Value],$A1288),
", Offset1UnitID:  ",CHAR(34),INDEX(SpatialOffsets[Offset 1 Unit],$A1288),CHAR(34),
", Offset2Value:  ",INDEX(SpatialOffsets[Offset 2 Value],$A1288),
", Offset2UnitID:  ",CHAR(34),INDEX(SpatialOffsets[Offset 2 Unit],$A1288),CHAR(34),
", Offset3Value:  ",INDEX(SpatialOffsets[Offset 3 Value],$A1288),
", Offset3UnitID:  ",CHAR(34),INDEX(SpatialOffsets[Offset 3 Unit],$A1288),CHAR(34),,"}")))</f>
        <v>#REF!</v>
      </c>
      <c r="O1288" t="e">
        <f>IF(COUNTA(RelatedFeatures[])=0,"", IF(INDEX(RelatedFeatures[First Sampling Feature Code],$A1288)="","",
CONCATENATE("  - &amp;RelationID",TEXT($A1288,"0000"),
" {","SamplingFeatureID:  *SamplingFeatureID",TEXT(MATCH(INDEX(RelatedFeatures[First Sampling Feature Code],$A1288),SamplingFeatures[Feature Code],0),"0000"),
", RelationshipTypeCV:  ",CHAR(34),INDEX(RelatedFeatures[Relationship Type],$A1288),CHAR(34),
", RelatedFeatureID: *SamplingFeatureID",TEXT(MATCH(INDEX(RelatedFeatures[Second Sampling Feature Code],$A1288),SamplingFeatures[Feature Code],0),"0000"),
", SpatialOffsetID:  ",IF(INDEX(RelatedFeatures[Offset Number],$A1288)="","",CONCATENATE("*SpatialOffsetID",TEXT(INDEX(RelatedFeatures[Offset Number],$A1288),"0000"))),"}")))</f>
        <v>#REF!</v>
      </c>
      <c r="P1288" t="e">
        <f>IF(INDEX(Methods[Method Type],$A1288)="","",
CONCATENATE("  - &amp;MethodID",TEXT($A1288,"0000"),
" {","MethodTypeCV:  ",CHAR(34),INDEX(Methods[Method Type],$A1288),CHAR(34),
", MethodCode:  ",CHAR(34),INDEX(Methods[Method Code],$A1288),CHAR(34),
", MethodName:  ",CHAR(34),INDEX(Methods[Method Name],$A1288),CHAR(34),
", MethodDescription:  ",CHAR(34),INDEX(Methods[Method Description],$A1288),CHAR(34),
", MethodLink:  ",CHAR(34),INDEX(Methods[Method Link],$A1288),CHAR(34),
", OrganizationID: *OrganizationID",TEXT(MATCH(INDEX(Methods[Organization Name],$A1288),Organizations[Organization Name],0),"0000"),"}"))</f>
        <v>#REF!</v>
      </c>
      <c r="Q1288" t="e">
        <f>IF(INDEX(Variables[Variable Type],$A1288)="","",
CONCATENATE("  - &amp;VariableID",TEXT($A1288,"0000"),
" {","VariableTypeCV:  ",CHAR(34),INDEX(Variables[Variable Type],$A1288),CHAR(34),
", VariableCode:  ",CHAR(34),INDEX(Variables[Variable Code],$A1288),CHAR(34),
", VariableNameCV:  ",CHAR(34),INDEX(Variables[Variable Name],$A1288),CHAR(34),
", VariableDefinition:  ",CHAR(34),INDEX(Variables[Variable Definition],$A1288),CHAR(34),
", SpecciationCV:  ",CHAR(34),INDEX(Variables[Speciation],$A1288),CHAR(34),
", NoDataValue:  ",CHAR(34),INDEX(Variables[No Data Value],$A1288),CHAR(34),"}"))</f>
        <v>#REF!</v>
      </c>
    </row>
    <row r="1289" spans="1:17" x14ac:dyDescent="0.25">
      <c r="A1289">
        <v>1286</v>
      </c>
      <c r="D1289" t="e">
        <f>IF(INDEX(People[First Name],$A1289)="","",
CONCATENATE("  - &amp;PersonID",TEXT($A1289,"0000"),
" {","PersonFirstName:  ",CHAR(34),INDEX(People[First Name],$A1289),CHAR(34),
", PersonMiddleName:  ",CHAR(34),INDEX(People[Middle Name],$A1289),CHAR(34),
", PersonLastName:  ",CHAR(34),INDEX(People[Last Name],$A1289),CHAR(34),"}"))</f>
        <v>#REF!</v>
      </c>
      <c r="E1289" t="e">
        <f>IF(INDEX(Organizations[Organization Type '[CV']],$A1289)="","",
CONCATENATE("  - &amp;OrganizationID",TEXT($A1289,"0000"),
" {","OrganizationTypeCV:  ",CHAR(34),INDEX(Organizations[Organization Type '[CV']],$A1289),CHAR(34),
", OrganizationCode:  ",CHAR(34),INDEX(Organizations[Organization Code],$A1289),CHAR(34),
", OrganizationName:  ",CHAR(34),INDEX(Organizations[Organization Name],$A1289),CHAR(34),
", OrganizationDescription:  ",CHAR(34),INDEX(Organizations[Organization Description],$A1289),CHAR(34),
", OrganizationLink:  ",CHAR(34),INDEX(Organizations[Organization Link],$A1289),CHAR(34),"}"))</f>
        <v>#REF!</v>
      </c>
      <c r="F1289" t="e">
        <f>IF(INDEX(People[First Name],$A1289)="","",
CONCATENATE("  - &amp;AffiliationID",TEXT($A1289,"0000"),
" {PersonID: *PersonID",TEXT($A1289,"0000"),
", OrganizationID: *OrganizationID",TEXT(MATCH(INDEX(People[Organization Name],$A1289),Organizations[Organization Name],0),"0000"),
", IsPrimaryOrganizationContact: , AffiliationStartDate: , AffiliationEndDate: , PrimaryPhone: ",
", PrimaryEmail: ",CHAR(34),INDEX(People[Primary Email],$A1289),CHAR(34),
", PrimaryAddress: ",CHAR(34),INDEX(People[Primary Address],$A1289),CHAR(34),
", PersonLink: }"))</f>
        <v>#REF!</v>
      </c>
      <c r="H1289" t="e">
        <f>IF(COUNTA(CitationInformation)=0,"",IF(INDEX(AuthorList[Author Name],$A1289)="","",
CONCATENATE("  - &amp;AuthorListID",TEXT($A1289,"0000"),
"  {CitationID: *CitationID0001",
", PersonID: *PersonID",TEXT(MATCH(INDEX(AuthorList[Author Name],$A1289),People[Full Name],0),"0000"),
", AuthorOrder: ",INDEX(AuthorList[Author Number],$A1289),"}")))</f>
        <v>#REF!</v>
      </c>
      <c r="K1289" t="e">
        <f>IF(INDEX(SamplingFeatures[Feature Code],$A1289)="","",
CONCATENATE("  - &amp;SamplingFeatureID",TEXT($A1289,"0000"),
" {","SamplingFeatureUUID:  ",CHAR(34),INDEX(SamplingFeatures[Sampling Feature UUID],$A1289),CHAR(34),
", SamplingFeatureTypeCV:  ",CHAR(34),INDEX(SamplingFeatures[Sampling Feature Type],$A1289),CHAR(34),
", SamplingFeatureCode:  ",CHAR(34),INDEX(SamplingFeatures[Feature Code],$A1289),CHAR(34),
", SamplingFeatureName:  ",CHAR(34),INDEX(SamplingFeatures[Feature Name],$A1289),CHAR(34),
", SamplingFeatureDescription:  ",CHAR(34),INDEX(SamplingFeatures[Feature Description],$A1289),CHAR(34),
", SamplingFeatureGeotypeCV:  ",CHAR(34),INDEX(SamplingFeatures[Feature Geo Type],$A1289),CHAR(34),
", FeatureGeometry:  ",CHAR(34),INDEX(SamplingFeatures[Feature Geometry],$A1289),CHAR(34),
", Elevation_m:  ",CHAR(34),INDEX(SamplingFeatures[Elevation_m],$A1289),CHAR(34),
", ElevationDatumCV:  ",CHAR(34),ElevationDatum,CHAR(34),"}"))</f>
        <v>#REF!</v>
      </c>
      <c r="L1289" t="e">
        <f>IF(INDEX(SamplingFeatures[Sampling Feature Type],$A1289)&lt;&gt;"Site","",
CONCATENATE("  - &amp;SiteID",TEXT(SUMPRODUCT(--($L$3:$L1288&lt;&gt;"")),"0000"),
" {","SamplingFeatureID:  *SamplingFeatureID",TEXT($A1289,"0000"),
", SiteTypeCV:  ",CHAR(34),INDEX(Sites[Site Type],$A1289),CHAR(34),
", Latitude:  ",INDEX(Sites[Latitude],$A1289),
", Longitude:  ",INDEX(Sites[Longitude],$A1289),
", SRSName:  ",CHAR(34),LatLonDatum,CHAR(34),"}"))</f>
        <v>#REF!</v>
      </c>
      <c r="M1289" t="e">
        <f>IF(INDEX(SamplingFeatures[Sampling Feature Type],$A1289)&lt;&gt;"Specimen","",
CONCATENATE("  - &amp;SpecimenID",TEXT(SUMPRODUCT(--($M$3:$M1288&lt;&gt;"")),"0000"),
" {","SamplingFeatureID:  *SamplingFeatureID",TEXT($A1289,"0000"),
", SpecimenTypeCV:  ",CHAR(34),INDEX(Specimens[Specimen Type],$A1289),CHAR(34),
", SpecimenMediumCV:  ",INDEX(Specimens[Specimen Medium],$A1289),
", IsFieldSpecimen:  ",CHAR(34),INDEX(Specimens[Is Field Specimen?],$A1289),CHAR(34),"}"))</f>
        <v>#REF!</v>
      </c>
      <c r="N1289" t="e">
        <f>IF(COUNTA(SpatialOffsets[])=0,"", IF(INDEX(SpatialOffsets[Spatial Offset Type],$A1289)="","",
CONCATENATE("  - &amp;SpatialOffsetID",TEXT($A1289,"0000"),
" {","SpatialOffsetTypeCV:  ",CHAR(34),INDEX(SpatialOffsets[Spatial Offset Type],$A1289),CHAR(34),
", Offset1Value:  ",INDEX(SpatialOffsets[Offset 1 Value],$A1289),
", Offset1UnitID:  ",CHAR(34),INDEX(SpatialOffsets[Offset 1 Unit],$A1289),CHAR(34),
", Offset2Value:  ",INDEX(SpatialOffsets[Offset 2 Value],$A1289),
", Offset2UnitID:  ",CHAR(34),INDEX(SpatialOffsets[Offset 2 Unit],$A1289),CHAR(34),
", Offset3Value:  ",INDEX(SpatialOffsets[Offset 3 Value],$A1289),
", Offset3UnitID:  ",CHAR(34),INDEX(SpatialOffsets[Offset 3 Unit],$A1289),CHAR(34),,"}")))</f>
        <v>#REF!</v>
      </c>
      <c r="O1289" t="e">
        <f>IF(COUNTA(RelatedFeatures[])=0,"", IF(INDEX(RelatedFeatures[First Sampling Feature Code],$A1289)="","",
CONCATENATE("  - &amp;RelationID",TEXT($A1289,"0000"),
" {","SamplingFeatureID:  *SamplingFeatureID",TEXT(MATCH(INDEX(RelatedFeatures[First Sampling Feature Code],$A1289),SamplingFeatures[Feature Code],0),"0000"),
", RelationshipTypeCV:  ",CHAR(34),INDEX(RelatedFeatures[Relationship Type],$A1289),CHAR(34),
", RelatedFeatureID: *SamplingFeatureID",TEXT(MATCH(INDEX(RelatedFeatures[Second Sampling Feature Code],$A1289),SamplingFeatures[Feature Code],0),"0000"),
", SpatialOffsetID:  ",IF(INDEX(RelatedFeatures[Offset Number],$A1289)="","",CONCATENATE("*SpatialOffsetID",TEXT(INDEX(RelatedFeatures[Offset Number],$A1289),"0000"))),"}")))</f>
        <v>#REF!</v>
      </c>
      <c r="P1289" t="e">
        <f>IF(INDEX(Methods[Method Type],$A1289)="","",
CONCATENATE("  - &amp;MethodID",TEXT($A1289,"0000"),
" {","MethodTypeCV:  ",CHAR(34),INDEX(Methods[Method Type],$A1289),CHAR(34),
", MethodCode:  ",CHAR(34),INDEX(Methods[Method Code],$A1289),CHAR(34),
", MethodName:  ",CHAR(34),INDEX(Methods[Method Name],$A1289),CHAR(34),
", MethodDescription:  ",CHAR(34),INDEX(Methods[Method Description],$A1289),CHAR(34),
", MethodLink:  ",CHAR(34),INDEX(Methods[Method Link],$A1289),CHAR(34),
", OrganizationID: *OrganizationID",TEXT(MATCH(INDEX(Methods[Organization Name],$A1289),Organizations[Organization Name],0),"0000"),"}"))</f>
        <v>#REF!</v>
      </c>
      <c r="Q1289" t="e">
        <f>IF(INDEX(Variables[Variable Type],$A1289)="","",
CONCATENATE("  - &amp;VariableID",TEXT($A1289,"0000"),
" {","VariableTypeCV:  ",CHAR(34),INDEX(Variables[Variable Type],$A1289),CHAR(34),
", VariableCode:  ",CHAR(34),INDEX(Variables[Variable Code],$A1289),CHAR(34),
", VariableNameCV:  ",CHAR(34),INDEX(Variables[Variable Name],$A1289),CHAR(34),
", VariableDefinition:  ",CHAR(34),INDEX(Variables[Variable Definition],$A1289),CHAR(34),
", SpecciationCV:  ",CHAR(34),INDEX(Variables[Speciation],$A1289),CHAR(34),
", NoDataValue:  ",CHAR(34),INDEX(Variables[No Data Value],$A1289),CHAR(34),"}"))</f>
        <v>#REF!</v>
      </c>
    </row>
    <row r="1290" spans="1:17" x14ac:dyDescent="0.25">
      <c r="A1290">
        <v>1287</v>
      </c>
      <c r="D1290" t="e">
        <f>IF(INDEX(People[First Name],$A1290)="","",
CONCATENATE("  - &amp;PersonID",TEXT($A1290,"0000"),
" {","PersonFirstName:  ",CHAR(34),INDEX(People[First Name],$A1290),CHAR(34),
", PersonMiddleName:  ",CHAR(34),INDEX(People[Middle Name],$A1290),CHAR(34),
", PersonLastName:  ",CHAR(34),INDEX(People[Last Name],$A1290),CHAR(34),"}"))</f>
        <v>#REF!</v>
      </c>
      <c r="E1290" t="e">
        <f>IF(INDEX(Organizations[Organization Type '[CV']],$A1290)="","",
CONCATENATE("  - &amp;OrganizationID",TEXT($A1290,"0000"),
" {","OrganizationTypeCV:  ",CHAR(34),INDEX(Organizations[Organization Type '[CV']],$A1290),CHAR(34),
", OrganizationCode:  ",CHAR(34),INDEX(Organizations[Organization Code],$A1290),CHAR(34),
", OrganizationName:  ",CHAR(34),INDEX(Organizations[Organization Name],$A1290),CHAR(34),
", OrganizationDescription:  ",CHAR(34),INDEX(Organizations[Organization Description],$A1290),CHAR(34),
", OrganizationLink:  ",CHAR(34),INDEX(Organizations[Organization Link],$A1290),CHAR(34),"}"))</f>
        <v>#REF!</v>
      </c>
      <c r="F1290" t="e">
        <f>IF(INDEX(People[First Name],$A1290)="","",
CONCATENATE("  - &amp;AffiliationID",TEXT($A1290,"0000"),
" {PersonID: *PersonID",TEXT($A1290,"0000"),
", OrganizationID: *OrganizationID",TEXT(MATCH(INDEX(People[Organization Name],$A1290),Organizations[Organization Name],0),"0000"),
", IsPrimaryOrganizationContact: , AffiliationStartDate: , AffiliationEndDate: , PrimaryPhone: ",
", PrimaryEmail: ",CHAR(34),INDEX(People[Primary Email],$A1290),CHAR(34),
", PrimaryAddress: ",CHAR(34),INDEX(People[Primary Address],$A1290),CHAR(34),
", PersonLink: }"))</f>
        <v>#REF!</v>
      </c>
      <c r="H1290" t="e">
        <f>IF(COUNTA(CitationInformation)=0,"",IF(INDEX(AuthorList[Author Name],$A1290)="","",
CONCATENATE("  - &amp;AuthorListID",TEXT($A1290,"0000"),
"  {CitationID: *CitationID0001",
", PersonID: *PersonID",TEXT(MATCH(INDEX(AuthorList[Author Name],$A1290),People[Full Name],0),"0000"),
", AuthorOrder: ",INDEX(AuthorList[Author Number],$A1290),"}")))</f>
        <v>#REF!</v>
      </c>
      <c r="K1290" t="e">
        <f>IF(INDEX(SamplingFeatures[Feature Code],$A1290)="","",
CONCATENATE("  - &amp;SamplingFeatureID",TEXT($A1290,"0000"),
" {","SamplingFeatureUUID:  ",CHAR(34),INDEX(SamplingFeatures[Sampling Feature UUID],$A1290),CHAR(34),
", SamplingFeatureTypeCV:  ",CHAR(34),INDEX(SamplingFeatures[Sampling Feature Type],$A1290),CHAR(34),
", SamplingFeatureCode:  ",CHAR(34),INDEX(SamplingFeatures[Feature Code],$A1290),CHAR(34),
", SamplingFeatureName:  ",CHAR(34),INDEX(SamplingFeatures[Feature Name],$A1290),CHAR(34),
", SamplingFeatureDescription:  ",CHAR(34),INDEX(SamplingFeatures[Feature Description],$A1290),CHAR(34),
", SamplingFeatureGeotypeCV:  ",CHAR(34),INDEX(SamplingFeatures[Feature Geo Type],$A1290),CHAR(34),
", FeatureGeometry:  ",CHAR(34),INDEX(SamplingFeatures[Feature Geometry],$A1290),CHAR(34),
", Elevation_m:  ",CHAR(34),INDEX(SamplingFeatures[Elevation_m],$A1290),CHAR(34),
", ElevationDatumCV:  ",CHAR(34),ElevationDatum,CHAR(34),"}"))</f>
        <v>#REF!</v>
      </c>
      <c r="L1290" t="e">
        <f>IF(INDEX(SamplingFeatures[Sampling Feature Type],$A1290)&lt;&gt;"Site","",
CONCATENATE("  - &amp;SiteID",TEXT(SUMPRODUCT(--($L$3:$L1289&lt;&gt;"")),"0000"),
" {","SamplingFeatureID:  *SamplingFeatureID",TEXT($A1290,"0000"),
", SiteTypeCV:  ",CHAR(34),INDEX(Sites[Site Type],$A1290),CHAR(34),
", Latitude:  ",INDEX(Sites[Latitude],$A1290),
", Longitude:  ",INDEX(Sites[Longitude],$A1290),
", SRSName:  ",CHAR(34),LatLonDatum,CHAR(34),"}"))</f>
        <v>#REF!</v>
      </c>
      <c r="M1290" t="e">
        <f>IF(INDEX(SamplingFeatures[Sampling Feature Type],$A1290)&lt;&gt;"Specimen","",
CONCATENATE("  - &amp;SpecimenID",TEXT(SUMPRODUCT(--($M$3:$M1289&lt;&gt;"")),"0000"),
" {","SamplingFeatureID:  *SamplingFeatureID",TEXT($A1290,"0000"),
", SpecimenTypeCV:  ",CHAR(34),INDEX(Specimens[Specimen Type],$A1290),CHAR(34),
", SpecimenMediumCV:  ",INDEX(Specimens[Specimen Medium],$A1290),
", IsFieldSpecimen:  ",CHAR(34),INDEX(Specimens[Is Field Specimen?],$A1290),CHAR(34),"}"))</f>
        <v>#REF!</v>
      </c>
      <c r="N1290" t="e">
        <f>IF(COUNTA(SpatialOffsets[])=0,"", IF(INDEX(SpatialOffsets[Spatial Offset Type],$A1290)="","",
CONCATENATE("  - &amp;SpatialOffsetID",TEXT($A1290,"0000"),
" {","SpatialOffsetTypeCV:  ",CHAR(34),INDEX(SpatialOffsets[Spatial Offset Type],$A1290),CHAR(34),
", Offset1Value:  ",INDEX(SpatialOffsets[Offset 1 Value],$A1290),
", Offset1UnitID:  ",CHAR(34),INDEX(SpatialOffsets[Offset 1 Unit],$A1290),CHAR(34),
", Offset2Value:  ",INDEX(SpatialOffsets[Offset 2 Value],$A1290),
", Offset2UnitID:  ",CHAR(34),INDEX(SpatialOffsets[Offset 2 Unit],$A1290),CHAR(34),
", Offset3Value:  ",INDEX(SpatialOffsets[Offset 3 Value],$A1290),
", Offset3UnitID:  ",CHAR(34),INDEX(SpatialOffsets[Offset 3 Unit],$A1290),CHAR(34),,"}")))</f>
        <v>#REF!</v>
      </c>
      <c r="O1290" t="e">
        <f>IF(COUNTA(RelatedFeatures[])=0,"", IF(INDEX(RelatedFeatures[First Sampling Feature Code],$A1290)="","",
CONCATENATE("  - &amp;RelationID",TEXT($A1290,"0000"),
" {","SamplingFeatureID:  *SamplingFeatureID",TEXT(MATCH(INDEX(RelatedFeatures[First Sampling Feature Code],$A1290),SamplingFeatures[Feature Code],0),"0000"),
", RelationshipTypeCV:  ",CHAR(34),INDEX(RelatedFeatures[Relationship Type],$A1290),CHAR(34),
", RelatedFeatureID: *SamplingFeatureID",TEXT(MATCH(INDEX(RelatedFeatures[Second Sampling Feature Code],$A1290),SamplingFeatures[Feature Code],0),"0000"),
", SpatialOffsetID:  ",IF(INDEX(RelatedFeatures[Offset Number],$A1290)="","",CONCATENATE("*SpatialOffsetID",TEXT(INDEX(RelatedFeatures[Offset Number],$A1290),"0000"))),"}")))</f>
        <v>#REF!</v>
      </c>
      <c r="P1290" t="e">
        <f>IF(INDEX(Methods[Method Type],$A1290)="","",
CONCATENATE("  - &amp;MethodID",TEXT($A1290,"0000"),
" {","MethodTypeCV:  ",CHAR(34),INDEX(Methods[Method Type],$A1290),CHAR(34),
", MethodCode:  ",CHAR(34),INDEX(Methods[Method Code],$A1290),CHAR(34),
", MethodName:  ",CHAR(34),INDEX(Methods[Method Name],$A1290),CHAR(34),
", MethodDescription:  ",CHAR(34),INDEX(Methods[Method Description],$A1290),CHAR(34),
", MethodLink:  ",CHAR(34),INDEX(Methods[Method Link],$A1290),CHAR(34),
", OrganizationID: *OrganizationID",TEXT(MATCH(INDEX(Methods[Organization Name],$A1290),Organizations[Organization Name],0),"0000"),"}"))</f>
        <v>#REF!</v>
      </c>
      <c r="Q1290" t="e">
        <f>IF(INDEX(Variables[Variable Type],$A1290)="","",
CONCATENATE("  - &amp;VariableID",TEXT($A1290,"0000"),
" {","VariableTypeCV:  ",CHAR(34),INDEX(Variables[Variable Type],$A1290),CHAR(34),
", VariableCode:  ",CHAR(34),INDEX(Variables[Variable Code],$A1290),CHAR(34),
", VariableNameCV:  ",CHAR(34),INDEX(Variables[Variable Name],$A1290),CHAR(34),
", VariableDefinition:  ",CHAR(34),INDEX(Variables[Variable Definition],$A1290),CHAR(34),
", SpecciationCV:  ",CHAR(34),INDEX(Variables[Speciation],$A1290),CHAR(34),
", NoDataValue:  ",CHAR(34),INDEX(Variables[No Data Value],$A1290),CHAR(34),"}"))</f>
        <v>#REF!</v>
      </c>
    </row>
    <row r="1291" spans="1:17" x14ac:dyDescent="0.25">
      <c r="A1291">
        <v>1288</v>
      </c>
      <c r="D1291" t="e">
        <f>IF(INDEX(People[First Name],$A1291)="","",
CONCATENATE("  - &amp;PersonID",TEXT($A1291,"0000"),
" {","PersonFirstName:  ",CHAR(34),INDEX(People[First Name],$A1291),CHAR(34),
", PersonMiddleName:  ",CHAR(34),INDEX(People[Middle Name],$A1291),CHAR(34),
", PersonLastName:  ",CHAR(34),INDEX(People[Last Name],$A1291),CHAR(34),"}"))</f>
        <v>#REF!</v>
      </c>
      <c r="E1291" t="e">
        <f>IF(INDEX(Organizations[Organization Type '[CV']],$A1291)="","",
CONCATENATE("  - &amp;OrganizationID",TEXT($A1291,"0000"),
" {","OrganizationTypeCV:  ",CHAR(34),INDEX(Organizations[Organization Type '[CV']],$A1291),CHAR(34),
", OrganizationCode:  ",CHAR(34),INDEX(Organizations[Organization Code],$A1291),CHAR(34),
", OrganizationName:  ",CHAR(34),INDEX(Organizations[Organization Name],$A1291),CHAR(34),
", OrganizationDescription:  ",CHAR(34),INDEX(Organizations[Organization Description],$A1291),CHAR(34),
", OrganizationLink:  ",CHAR(34),INDEX(Organizations[Organization Link],$A1291),CHAR(34),"}"))</f>
        <v>#REF!</v>
      </c>
      <c r="F1291" t="e">
        <f>IF(INDEX(People[First Name],$A1291)="","",
CONCATENATE("  - &amp;AffiliationID",TEXT($A1291,"0000"),
" {PersonID: *PersonID",TEXT($A1291,"0000"),
", OrganizationID: *OrganizationID",TEXT(MATCH(INDEX(People[Organization Name],$A1291),Organizations[Organization Name],0),"0000"),
", IsPrimaryOrganizationContact: , AffiliationStartDate: , AffiliationEndDate: , PrimaryPhone: ",
", PrimaryEmail: ",CHAR(34),INDEX(People[Primary Email],$A1291),CHAR(34),
", PrimaryAddress: ",CHAR(34),INDEX(People[Primary Address],$A1291),CHAR(34),
", PersonLink: }"))</f>
        <v>#REF!</v>
      </c>
      <c r="H1291" t="e">
        <f>IF(COUNTA(CitationInformation)=0,"",IF(INDEX(AuthorList[Author Name],$A1291)="","",
CONCATENATE("  - &amp;AuthorListID",TEXT($A1291,"0000"),
"  {CitationID: *CitationID0001",
", PersonID: *PersonID",TEXT(MATCH(INDEX(AuthorList[Author Name],$A1291),People[Full Name],0),"0000"),
", AuthorOrder: ",INDEX(AuthorList[Author Number],$A1291),"}")))</f>
        <v>#REF!</v>
      </c>
      <c r="K1291" t="e">
        <f>IF(INDEX(SamplingFeatures[Feature Code],$A1291)="","",
CONCATENATE("  - &amp;SamplingFeatureID",TEXT($A1291,"0000"),
" {","SamplingFeatureUUID:  ",CHAR(34),INDEX(SamplingFeatures[Sampling Feature UUID],$A1291),CHAR(34),
", SamplingFeatureTypeCV:  ",CHAR(34),INDEX(SamplingFeatures[Sampling Feature Type],$A1291),CHAR(34),
", SamplingFeatureCode:  ",CHAR(34),INDEX(SamplingFeatures[Feature Code],$A1291),CHAR(34),
", SamplingFeatureName:  ",CHAR(34),INDEX(SamplingFeatures[Feature Name],$A1291),CHAR(34),
", SamplingFeatureDescription:  ",CHAR(34),INDEX(SamplingFeatures[Feature Description],$A1291),CHAR(34),
", SamplingFeatureGeotypeCV:  ",CHAR(34),INDEX(SamplingFeatures[Feature Geo Type],$A1291),CHAR(34),
", FeatureGeometry:  ",CHAR(34),INDEX(SamplingFeatures[Feature Geometry],$A1291),CHAR(34),
", Elevation_m:  ",CHAR(34),INDEX(SamplingFeatures[Elevation_m],$A1291),CHAR(34),
", ElevationDatumCV:  ",CHAR(34),ElevationDatum,CHAR(34),"}"))</f>
        <v>#REF!</v>
      </c>
      <c r="L1291" t="e">
        <f>IF(INDEX(SamplingFeatures[Sampling Feature Type],$A1291)&lt;&gt;"Site","",
CONCATENATE("  - &amp;SiteID",TEXT(SUMPRODUCT(--($L$3:$L1290&lt;&gt;"")),"0000"),
" {","SamplingFeatureID:  *SamplingFeatureID",TEXT($A1291,"0000"),
", SiteTypeCV:  ",CHAR(34),INDEX(Sites[Site Type],$A1291),CHAR(34),
", Latitude:  ",INDEX(Sites[Latitude],$A1291),
", Longitude:  ",INDEX(Sites[Longitude],$A1291),
", SRSName:  ",CHAR(34),LatLonDatum,CHAR(34),"}"))</f>
        <v>#REF!</v>
      </c>
      <c r="M1291" t="e">
        <f>IF(INDEX(SamplingFeatures[Sampling Feature Type],$A1291)&lt;&gt;"Specimen","",
CONCATENATE("  - &amp;SpecimenID",TEXT(SUMPRODUCT(--($M$3:$M1290&lt;&gt;"")),"0000"),
" {","SamplingFeatureID:  *SamplingFeatureID",TEXT($A1291,"0000"),
", SpecimenTypeCV:  ",CHAR(34),INDEX(Specimens[Specimen Type],$A1291),CHAR(34),
", SpecimenMediumCV:  ",INDEX(Specimens[Specimen Medium],$A1291),
", IsFieldSpecimen:  ",CHAR(34),INDEX(Specimens[Is Field Specimen?],$A1291),CHAR(34),"}"))</f>
        <v>#REF!</v>
      </c>
      <c r="N1291" t="e">
        <f>IF(COUNTA(SpatialOffsets[])=0,"", IF(INDEX(SpatialOffsets[Spatial Offset Type],$A1291)="","",
CONCATENATE("  - &amp;SpatialOffsetID",TEXT($A1291,"0000"),
" {","SpatialOffsetTypeCV:  ",CHAR(34),INDEX(SpatialOffsets[Spatial Offset Type],$A1291),CHAR(34),
", Offset1Value:  ",INDEX(SpatialOffsets[Offset 1 Value],$A1291),
", Offset1UnitID:  ",CHAR(34),INDEX(SpatialOffsets[Offset 1 Unit],$A1291),CHAR(34),
", Offset2Value:  ",INDEX(SpatialOffsets[Offset 2 Value],$A1291),
", Offset2UnitID:  ",CHAR(34),INDEX(SpatialOffsets[Offset 2 Unit],$A1291),CHAR(34),
", Offset3Value:  ",INDEX(SpatialOffsets[Offset 3 Value],$A1291),
", Offset3UnitID:  ",CHAR(34),INDEX(SpatialOffsets[Offset 3 Unit],$A1291),CHAR(34),,"}")))</f>
        <v>#REF!</v>
      </c>
      <c r="O1291" t="e">
        <f>IF(COUNTA(RelatedFeatures[])=0,"", IF(INDEX(RelatedFeatures[First Sampling Feature Code],$A1291)="","",
CONCATENATE("  - &amp;RelationID",TEXT($A1291,"0000"),
" {","SamplingFeatureID:  *SamplingFeatureID",TEXT(MATCH(INDEX(RelatedFeatures[First Sampling Feature Code],$A1291),SamplingFeatures[Feature Code],0),"0000"),
", RelationshipTypeCV:  ",CHAR(34),INDEX(RelatedFeatures[Relationship Type],$A1291),CHAR(34),
", RelatedFeatureID: *SamplingFeatureID",TEXT(MATCH(INDEX(RelatedFeatures[Second Sampling Feature Code],$A1291),SamplingFeatures[Feature Code],0),"0000"),
", SpatialOffsetID:  ",IF(INDEX(RelatedFeatures[Offset Number],$A1291)="","",CONCATENATE("*SpatialOffsetID",TEXT(INDEX(RelatedFeatures[Offset Number],$A1291),"0000"))),"}")))</f>
        <v>#REF!</v>
      </c>
      <c r="P1291" t="e">
        <f>IF(INDEX(Methods[Method Type],$A1291)="","",
CONCATENATE("  - &amp;MethodID",TEXT($A1291,"0000"),
" {","MethodTypeCV:  ",CHAR(34),INDEX(Methods[Method Type],$A1291),CHAR(34),
", MethodCode:  ",CHAR(34),INDEX(Methods[Method Code],$A1291),CHAR(34),
", MethodName:  ",CHAR(34),INDEX(Methods[Method Name],$A1291),CHAR(34),
", MethodDescription:  ",CHAR(34),INDEX(Methods[Method Description],$A1291),CHAR(34),
", MethodLink:  ",CHAR(34),INDEX(Methods[Method Link],$A1291),CHAR(34),
", OrganizationID: *OrganizationID",TEXT(MATCH(INDEX(Methods[Organization Name],$A1291),Organizations[Organization Name],0),"0000"),"}"))</f>
        <v>#REF!</v>
      </c>
      <c r="Q1291" t="e">
        <f>IF(INDEX(Variables[Variable Type],$A1291)="","",
CONCATENATE("  - &amp;VariableID",TEXT($A1291,"0000"),
" {","VariableTypeCV:  ",CHAR(34),INDEX(Variables[Variable Type],$A1291),CHAR(34),
", VariableCode:  ",CHAR(34),INDEX(Variables[Variable Code],$A1291),CHAR(34),
", VariableNameCV:  ",CHAR(34),INDEX(Variables[Variable Name],$A1291),CHAR(34),
", VariableDefinition:  ",CHAR(34),INDEX(Variables[Variable Definition],$A1291),CHAR(34),
", SpecciationCV:  ",CHAR(34),INDEX(Variables[Speciation],$A1291),CHAR(34),
", NoDataValue:  ",CHAR(34),INDEX(Variables[No Data Value],$A1291),CHAR(34),"}"))</f>
        <v>#REF!</v>
      </c>
    </row>
    <row r="1292" spans="1:17" x14ac:dyDescent="0.25">
      <c r="A1292">
        <v>1289</v>
      </c>
      <c r="D1292" t="e">
        <f>IF(INDEX(People[First Name],$A1292)="","",
CONCATENATE("  - &amp;PersonID",TEXT($A1292,"0000"),
" {","PersonFirstName:  ",CHAR(34),INDEX(People[First Name],$A1292),CHAR(34),
", PersonMiddleName:  ",CHAR(34),INDEX(People[Middle Name],$A1292),CHAR(34),
", PersonLastName:  ",CHAR(34),INDEX(People[Last Name],$A1292),CHAR(34),"}"))</f>
        <v>#REF!</v>
      </c>
      <c r="E1292" t="e">
        <f>IF(INDEX(Organizations[Organization Type '[CV']],$A1292)="","",
CONCATENATE("  - &amp;OrganizationID",TEXT($A1292,"0000"),
" {","OrganizationTypeCV:  ",CHAR(34),INDEX(Organizations[Organization Type '[CV']],$A1292),CHAR(34),
", OrganizationCode:  ",CHAR(34),INDEX(Organizations[Organization Code],$A1292),CHAR(34),
", OrganizationName:  ",CHAR(34),INDEX(Organizations[Organization Name],$A1292),CHAR(34),
", OrganizationDescription:  ",CHAR(34),INDEX(Organizations[Organization Description],$A1292),CHAR(34),
", OrganizationLink:  ",CHAR(34),INDEX(Organizations[Organization Link],$A1292),CHAR(34),"}"))</f>
        <v>#REF!</v>
      </c>
      <c r="F1292" t="e">
        <f>IF(INDEX(People[First Name],$A1292)="","",
CONCATENATE("  - &amp;AffiliationID",TEXT($A1292,"0000"),
" {PersonID: *PersonID",TEXT($A1292,"0000"),
", OrganizationID: *OrganizationID",TEXT(MATCH(INDEX(People[Organization Name],$A1292),Organizations[Organization Name],0),"0000"),
", IsPrimaryOrganizationContact: , AffiliationStartDate: , AffiliationEndDate: , PrimaryPhone: ",
", PrimaryEmail: ",CHAR(34),INDEX(People[Primary Email],$A1292),CHAR(34),
", PrimaryAddress: ",CHAR(34),INDEX(People[Primary Address],$A1292),CHAR(34),
", PersonLink: }"))</f>
        <v>#REF!</v>
      </c>
      <c r="H1292" t="e">
        <f>IF(COUNTA(CitationInformation)=0,"",IF(INDEX(AuthorList[Author Name],$A1292)="","",
CONCATENATE("  - &amp;AuthorListID",TEXT($A1292,"0000"),
"  {CitationID: *CitationID0001",
", PersonID: *PersonID",TEXT(MATCH(INDEX(AuthorList[Author Name],$A1292),People[Full Name],0),"0000"),
", AuthorOrder: ",INDEX(AuthorList[Author Number],$A1292),"}")))</f>
        <v>#REF!</v>
      </c>
      <c r="K1292" t="e">
        <f>IF(INDEX(SamplingFeatures[Feature Code],$A1292)="","",
CONCATENATE("  - &amp;SamplingFeatureID",TEXT($A1292,"0000"),
" {","SamplingFeatureUUID:  ",CHAR(34),INDEX(SamplingFeatures[Sampling Feature UUID],$A1292),CHAR(34),
", SamplingFeatureTypeCV:  ",CHAR(34),INDEX(SamplingFeatures[Sampling Feature Type],$A1292),CHAR(34),
", SamplingFeatureCode:  ",CHAR(34),INDEX(SamplingFeatures[Feature Code],$A1292),CHAR(34),
", SamplingFeatureName:  ",CHAR(34),INDEX(SamplingFeatures[Feature Name],$A1292),CHAR(34),
", SamplingFeatureDescription:  ",CHAR(34),INDEX(SamplingFeatures[Feature Description],$A1292),CHAR(34),
", SamplingFeatureGeotypeCV:  ",CHAR(34),INDEX(SamplingFeatures[Feature Geo Type],$A1292),CHAR(34),
", FeatureGeometry:  ",CHAR(34),INDEX(SamplingFeatures[Feature Geometry],$A1292),CHAR(34),
", Elevation_m:  ",CHAR(34),INDEX(SamplingFeatures[Elevation_m],$A1292),CHAR(34),
", ElevationDatumCV:  ",CHAR(34),ElevationDatum,CHAR(34),"}"))</f>
        <v>#REF!</v>
      </c>
      <c r="L1292" t="e">
        <f>IF(INDEX(SamplingFeatures[Sampling Feature Type],$A1292)&lt;&gt;"Site","",
CONCATENATE("  - &amp;SiteID",TEXT(SUMPRODUCT(--($L$3:$L1291&lt;&gt;"")),"0000"),
" {","SamplingFeatureID:  *SamplingFeatureID",TEXT($A1292,"0000"),
", SiteTypeCV:  ",CHAR(34),INDEX(Sites[Site Type],$A1292),CHAR(34),
", Latitude:  ",INDEX(Sites[Latitude],$A1292),
", Longitude:  ",INDEX(Sites[Longitude],$A1292),
", SRSName:  ",CHAR(34),LatLonDatum,CHAR(34),"}"))</f>
        <v>#REF!</v>
      </c>
      <c r="M1292" t="e">
        <f>IF(INDEX(SamplingFeatures[Sampling Feature Type],$A1292)&lt;&gt;"Specimen","",
CONCATENATE("  - &amp;SpecimenID",TEXT(SUMPRODUCT(--($M$3:$M1291&lt;&gt;"")),"0000"),
" {","SamplingFeatureID:  *SamplingFeatureID",TEXT($A1292,"0000"),
", SpecimenTypeCV:  ",CHAR(34),INDEX(Specimens[Specimen Type],$A1292),CHAR(34),
", SpecimenMediumCV:  ",INDEX(Specimens[Specimen Medium],$A1292),
", IsFieldSpecimen:  ",CHAR(34),INDEX(Specimens[Is Field Specimen?],$A1292),CHAR(34),"}"))</f>
        <v>#REF!</v>
      </c>
      <c r="N1292" t="e">
        <f>IF(COUNTA(SpatialOffsets[])=0,"", IF(INDEX(SpatialOffsets[Spatial Offset Type],$A1292)="","",
CONCATENATE("  - &amp;SpatialOffsetID",TEXT($A1292,"0000"),
" {","SpatialOffsetTypeCV:  ",CHAR(34),INDEX(SpatialOffsets[Spatial Offset Type],$A1292),CHAR(34),
", Offset1Value:  ",INDEX(SpatialOffsets[Offset 1 Value],$A1292),
", Offset1UnitID:  ",CHAR(34),INDEX(SpatialOffsets[Offset 1 Unit],$A1292),CHAR(34),
", Offset2Value:  ",INDEX(SpatialOffsets[Offset 2 Value],$A1292),
", Offset2UnitID:  ",CHAR(34),INDEX(SpatialOffsets[Offset 2 Unit],$A1292),CHAR(34),
", Offset3Value:  ",INDEX(SpatialOffsets[Offset 3 Value],$A1292),
", Offset3UnitID:  ",CHAR(34),INDEX(SpatialOffsets[Offset 3 Unit],$A1292),CHAR(34),,"}")))</f>
        <v>#REF!</v>
      </c>
      <c r="O1292" t="e">
        <f>IF(COUNTA(RelatedFeatures[])=0,"", IF(INDEX(RelatedFeatures[First Sampling Feature Code],$A1292)="","",
CONCATENATE("  - &amp;RelationID",TEXT($A1292,"0000"),
" {","SamplingFeatureID:  *SamplingFeatureID",TEXT(MATCH(INDEX(RelatedFeatures[First Sampling Feature Code],$A1292),SamplingFeatures[Feature Code],0),"0000"),
", RelationshipTypeCV:  ",CHAR(34),INDEX(RelatedFeatures[Relationship Type],$A1292),CHAR(34),
", RelatedFeatureID: *SamplingFeatureID",TEXT(MATCH(INDEX(RelatedFeatures[Second Sampling Feature Code],$A1292),SamplingFeatures[Feature Code],0),"0000"),
", SpatialOffsetID:  ",IF(INDEX(RelatedFeatures[Offset Number],$A1292)="","",CONCATENATE("*SpatialOffsetID",TEXT(INDEX(RelatedFeatures[Offset Number],$A1292),"0000"))),"}")))</f>
        <v>#REF!</v>
      </c>
      <c r="P1292" t="e">
        <f>IF(INDEX(Methods[Method Type],$A1292)="","",
CONCATENATE("  - &amp;MethodID",TEXT($A1292,"0000"),
" {","MethodTypeCV:  ",CHAR(34),INDEX(Methods[Method Type],$A1292),CHAR(34),
", MethodCode:  ",CHAR(34),INDEX(Methods[Method Code],$A1292),CHAR(34),
", MethodName:  ",CHAR(34),INDEX(Methods[Method Name],$A1292),CHAR(34),
", MethodDescription:  ",CHAR(34),INDEX(Methods[Method Description],$A1292),CHAR(34),
", MethodLink:  ",CHAR(34),INDEX(Methods[Method Link],$A1292),CHAR(34),
", OrganizationID: *OrganizationID",TEXT(MATCH(INDEX(Methods[Organization Name],$A1292),Organizations[Organization Name],0),"0000"),"}"))</f>
        <v>#REF!</v>
      </c>
      <c r="Q1292" t="e">
        <f>IF(INDEX(Variables[Variable Type],$A1292)="","",
CONCATENATE("  - &amp;VariableID",TEXT($A1292,"0000"),
" {","VariableTypeCV:  ",CHAR(34),INDEX(Variables[Variable Type],$A1292),CHAR(34),
", VariableCode:  ",CHAR(34),INDEX(Variables[Variable Code],$A1292),CHAR(34),
", VariableNameCV:  ",CHAR(34),INDEX(Variables[Variable Name],$A1292),CHAR(34),
", VariableDefinition:  ",CHAR(34),INDEX(Variables[Variable Definition],$A1292),CHAR(34),
", SpecciationCV:  ",CHAR(34),INDEX(Variables[Speciation],$A1292),CHAR(34),
", NoDataValue:  ",CHAR(34),INDEX(Variables[No Data Value],$A1292),CHAR(34),"}"))</f>
        <v>#REF!</v>
      </c>
    </row>
    <row r="1293" spans="1:17" x14ac:dyDescent="0.25">
      <c r="A1293">
        <v>1290</v>
      </c>
      <c r="D1293" t="e">
        <f>IF(INDEX(People[First Name],$A1293)="","",
CONCATENATE("  - &amp;PersonID",TEXT($A1293,"0000"),
" {","PersonFirstName:  ",CHAR(34),INDEX(People[First Name],$A1293),CHAR(34),
", PersonMiddleName:  ",CHAR(34),INDEX(People[Middle Name],$A1293),CHAR(34),
", PersonLastName:  ",CHAR(34),INDEX(People[Last Name],$A1293),CHAR(34),"}"))</f>
        <v>#REF!</v>
      </c>
      <c r="E1293" t="e">
        <f>IF(INDEX(Organizations[Organization Type '[CV']],$A1293)="","",
CONCATENATE("  - &amp;OrganizationID",TEXT($A1293,"0000"),
" {","OrganizationTypeCV:  ",CHAR(34),INDEX(Organizations[Organization Type '[CV']],$A1293),CHAR(34),
", OrganizationCode:  ",CHAR(34),INDEX(Organizations[Organization Code],$A1293),CHAR(34),
", OrganizationName:  ",CHAR(34),INDEX(Organizations[Organization Name],$A1293),CHAR(34),
", OrganizationDescription:  ",CHAR(34),INDEX(Organizations[Organization Description],$A1293),CHAR(34),
", OrganizationLink:  ",CHAR(34),INDEX(Organizations[Organization Link],$A1293),CHAR(34),"}"))</f>
        <v>#REF!</v>
      </c>
      <c r="F1293" t="e">
        <f>IF(INDEX(People[First Name],$A1293)="","",
CONCATENATE("  - &amp;AffiliationID",TEXT($A1293,"0000"),
" {PersonID: *PersonID",TEXT($A1293,"0000"),
", OrganizationID: *OrganizationID",TEXT(MATCH(INDEX(People[Organization Name],$A1293),Organizations[Organization Name],0),"0000"),
", IsPrimaryOrganizationContact: , AffiliationStartDate: , AffiliationEndDate: , PrimaryPhone: ",
", PrimaryEmail: ",CHAR(34),INDEX(People[Primary Email],$A1293),CHAR(34),
", PrimaryAddress: ",CHAR(34),INDEX(People[Primary Address],$A1293),CHAR(34),
", PersonLink: }"))</f>
        <v>#REF!</v>
      </c>
      <c r="H1293" t="e">
        <f>IF(COUNTA(CitationInformation)=0,"",IF(INDEX(AuthorList[Author Name],$A1293)="","",
CONCATENATE("  - &amp;AuthorListID",TEXT($A1293,"0000"),
"  {CitationID: *CitationID0001",
", PersonID: *PersonID",TEXT(MATCH(INDEX(AuthorList[Author Name],$A1293),People[Full Name],0),"0000"),
", AuthorOrder: ",INDEX(AuthorList[Author Number],$A1293),"}")))</f>
        <v>#REF!</v>
      </c>
      <c r="K1293" t="e">
        <f>IF(INDEX(SamplingFeatures[Feature Code],$A1293)="","",
CONCATENATE("  - &amp;SamplingFeatureID",TEXT($A1293,"0000"),
" {","SamplingFeatureUUID:  ",CHAR(34),INDEX(SamplingFeatures[Sampling Feature UUID],$A1293),CHAR(34),
", SamplingFeatureTypeCV:  ",CHAR(34),INDEX(SamplingFeatures[Sampling Feature Type],$A1293),CHAR(34),
", SamplingFeatureCode:  ",CHAR(34),INDEX(SamplingFeatures[Feature Code],$A1293),CHAR(34),
", SamplingFeatureName:  ",CHAR(34),INDEX(SamplingFeatures[Feature Name],$A1293),CHAR(34),
", SamplingFeatureDescription:  ",CHAR(34),INDEX(SamplingFeatures[Feature Description],$A1293),CHAR(34),
", SamplingFeatureGeotypeCV:  ",CHAR(34),INDEX(SamplingFeatures[Feature Geo Type],$A1293),CHAR(34),
", FeatureGeometry:  ",CHAR(34),INDEX(SamplingFeatures[Feature Geometry],$A1293),CHAR(34),
", Elevation_m:  ",CHAR(34),INDEX(SamplingFeatures[Elevation_m],$A1293),CHAR(34),
", ElevationDatumCV:  ",CHAR(34),ElevationDatum,CHAR(34),"}"))</f>
        <v>#REF!</v>
      </c>
      <c r="L1293" t="e">
        <f>IF(INDEX(SamplingFeatures[Sampling Feature Type],$A1293)&lt;&gt;"Site","",
CONCATENATE("  - &amp;SiteID",TEXT(SUMPRODUCT(--($L$3:$L1292&lt;&gt;"")),"0000"),
" {","SamplingFeatureID:  *SamplingFeatureID",TEXT($A1293,"0000"),
", SiteTypeCV:  ",CHAR(34),INDEX(Sites[Site Type],$A1293),CHAR(34),
", Latitude:  ",INDEX(Sites[Latitude],$A1293),
", Longitude:  ",INDEX(Sites[Longitude],$A1293),
", SRSName:  ",CHAR(34),LatLonDatum,CHAR(34),"}"))</f>
        <v>#REF!</v>
      </c>
      <c r="M1293" t="e">
        <f>IF(INDEX(SamplingFeatures[Sampling Feature Type],$A1293)&lt;&gt;"Specimen","",
CONCATENATE("  - &amp;SpecimenID",TEXT(SUMPRODUCT(--($M$3:$M1292&lt;&gt;"")),"0000"),
" {","SamplingFeatureID:  *SamplingFeatureID",TEXT($A1293,"0000"),
", SpecimenTypeCV:  ",CHAR(34),INDEX(Specimens[Specimen Type],$A1293),CHAR(34),
", SpecimenMediumCV:  ",INDEX(Specimens[Specimen Medium],$A1293),
", IsFieldSpecimen:  ",CHAR(34),INDEX(Specimens[Is Field Specimen?],$A1293),CHAR(34),"}"))</f>
        <v>#REF!</v>
      </c>
      <c r="N1293" t="e">
        <f>IF(COUNTA(SpatialOffsets[])=0,"", IF(INDEX(SpatialOffsets[Spatial Offset Type],$A1293)="","",
CONCATENATE("  - &amp;SpatialOffsetID",TEXT($A1293,"0000"),
" {","SpatialOffsetTypeCV:  ",CHAR(34),INDEX(SpatialOffsets[Spatial Offset Type],$A1293),CHAR(34),
", Offset1Value:  ",INDEX(SpatialOffsets[Offset 1 Value],$A1293),
", Offset1UnitID:  ",CHAR(34),INDEX(SpatialOffsets[Offset 1 Unit],$A1293),CHAR(34),
", Offset2Value:  ",INDEX(SpatialOffsets[Offset 2 Value],$A1293),
", Offset2UnitID:  ",CHAR(34),INDEX(SpatialOffsets[Offset 2 Unit],$A1293),CHAR(34),
", Offset3Value:  ",INDEX(SpatialOffsets[Offset 3 Value],$A1293),
", Offset3UnitID:  ",CHAR(34),INDEX(SpatialOffsets[Offset 3 Unit],$A1293),CHAR(34),,"}")))</f>
        <v>#REF!</v>
      </c>
      <c r="O1293" t="e">
        <f>IF(COUNTA(RelatedFeatures[])=0,"", IF(INDEX(RelatedFeatures[First Sampling Feature Code],$A1293)="","",
CONCATENATE("  - &amp;RelationID",TEXT($A1293,"0000"),
" {","SamplingFeatureID:  *SamplingFeatureID",TEXT(MATCH(INDEX(RelatedFeatures[First Sampling Feature Code],$A1293),SamplingFeatures[Feature Code],0),"0000"),
", RelationshipTypeCV:  ",CHAR(34),INDEX(RelatedFeatures[Relationship Type],$A1293),CHAR(34),
", RelatedFeatureID: *SamplingFeatureID",TEXT(MATCH(INDEX(RelatedFeatures[Second Sampling Feature Code],$A1293),SamplingFeatures[Feature Code],0),"0000"),
", SpatialOffsetID:  ",IF(INDEX(RelatedFeatures[Offset Number],$A1293)="","",CONCATENATE("*SpatialOffsetID",TEXT(INDEX(RelatedFeatures[Offset Number],$A1293),"0000"))),"}")))</f>
        <v>#REF!</v>
      </c>
      <c r="P1293" t="e">
        <f>IF(INDEX(Methods[Method Type],$A1293)="","",
CONCATENATE("  - &amp;MethodID",TEXT($A1293,"0000"),
" {","MethodTypeCV:  ",CHAR(34),INDEX(Methods[Method Type],$A1293),CHAR(34),
", MethodCode:  ",CHAR(34),INDEX(Methods[Method Code],$A1293),CHAR(34),
", MethodName:  ",CHAR(34),INDEX(Methods[Method Name],$A1293),CHAR(34),
", MethodDescription:  ",CHAR(34),INDEX(Methods[Method Description],$A1293),CHAR(34),
", MethodLink:  ",CHAR(34),INDEX(Methods[Method Link],$A1293),CHAR(34),
", OrganizationID: *OrganizationID",TEXT(MATCH(INDEX(Methods[Organization Name],$A1293),Organizations[Organization Name],0),"0000"),"}"))</f>
        <v>#REF!</v>
      </c>
      <c r="Q1293" t="e">
        <f>IF(INDEX(Variables[Variable Type],$A1293)="","",
CONCATENATE("  - &amp;VariableID",TEXT($A1293,"0000"),
" {","VariableTypeCV:  ",CHAR(34),INDEX(Variables[Variable Type],$A1293),CHAR(34),
", VariableCode:  ",CHAR(34),INDEX(Variables[Variable Code],$A1293),CHAR(34),
", VariableNameCV:  ",CHAR(34),INDEX(Variables[Variable Name],$A1293),CHAR(34),
", VariableDefinition:  ",CHAR(34),INDEX(Variables[Variable Definition],$A1293),CHAR(34),
", SpecciationCV:  ",CHAR(34),INDEX(Variables[Speciation],$A1293),CHAR(34),
", NoDataValue:  ",CHAR(34),INDEX(Variables[No Data Value],$A1293),CHAR(34),"}"))</f>
        <v>#REF!</v>
      </c>
    </row>
    <row r="1294" spans="1:17" x14ac:dyDescent="0.25">
      <c r="A1294">
        <v>1291</v>
      </c>
      <c r="D1294" t="e">
        <f>IF(INDEX(People[First Name],$A1294)="","",
CONCATENATE("  - &amp;PersonID",TEXT($A1294,"0000"),
" {","PersonFirstName:  ",CHAR(34),INDEX(People[First Name],$A1294),CHAR(34),
", PersonMiddleName:  ",CHAR(34),INDEX(People[Middle Name],$A1294),CHAR(34),
", PersonLastName:  ",CHAR(34),INDEX(People[Last Name],$A1294),CHAR(34),"}"))</f>
        <v>#REF!</v>
      </c>
      <c r="E1294" t="e">
        <f>IF(INDEX(Organizations[Organization Type '[CV']],$A1294)="","",
CONCATENATE("  - &amp;OrganizationID",TEXT($A1294,"0000"),
" {","OrganizationTypeCV:  ",CHAR(34),INDEX(Organizations[Organization Type '[CV']],$A1294),CHAR(34),
", OrganizationCode:  ",CHAR(34),INDEX(Organizations[Organization Code],$A1294),CHAR(34),
", OrganizationName:  ",CHAR(34),INDEX(Organizations[Organization Name],$A1294),CHAR(34),
", OrganizationDescription:  ",CHAR(34),INDEX(Organizations[Organization Description],$A1294),CHAR(34),
", OrganizationLink:  ",CHAR(34),INDEX(Organizations[Organization Link],$A1294),CHAR(34),"}"))</f>
        <v>#REF!</v>
      </c>
      <c r="F1294" t="e">
        <f>IF(INDEX(People[First Name],$A1294)="","",
CONCATENATE("  - &amp;AffiliationID",TEXT($A1294,"0000"),
" {PersonID: *PersonID",TEXT($A1294,"0000"),
", OrganizationID: *OrganizationID",TEXT(MATCH(INDEX(People[Organization Name],$A1294),Organizations[Organization Name],0),"0000"),
", IsPrimaryOrganizationContact: , AffiliationStartDate: , AffiliationEndDate: , PrimaryPhone: ",
", PrimaryEmail: ",CHAR(34),INDEX(People[Primary Email],$A1294),CHAR(34),
", PrimaryAddress: ",CHAR(34),INDEX(People[Primary Address],$A1294),CHAR(34),
", PersonLink: }"))</f>
        <v>#REF!</v>
      </c>
      <c r="H1294" t="e">
        <f>IF(COUNTA(CitationInformation)=0,"",IF(INDEX(AuthorList[Author Name],$A1294)="","",
CONCATENATE("  - &amp;AuthorListID",TEXT($A1294,"0000"),
"  {CitationID: *CitationID0001",
", PersonID: *PersonID",TEXT(MATCH(INDEX(AuthorList[Author Name],$A1294),People[Full Name],0),"0000"),
", AuthorOrder: ",INDEX(AuthorList[Author Number],$A1294),"}")))</f>
        <v>#REF!</v>
      </c>
      <c r="K1294" t="e">
        <f>IF(INDEX(SamplingFeatures[Feature Code],$A1294)="","",
CONCATENATE("  - &amp;SamplingFeatureID",TEXT($A1294,"0000"),
" {","SamplingFeatureUUID:  ",CHAR(34),INDEX(SamplingFeatures[Sampling Feature UUID],$A1294),CHAR(34),
", SamplingFeatureTypeCV:  ",CHAR(34),INDEX(SamplingFeatures[Sampling Feature Type],$A1294),CHAR(34),
", SamplingFeatureCode:  ",CHAR(34),INDEX(SamplingFeatures[Feature Code],$A1294),CHAR(34),
", SamplingFeatureName:  ",CHAR(34),INDEX(SamplingFeatures[Feature Name],$A1294),CHAR(34),
", SamplingFeatureDescription:  ",CHAR(34),INDEX(SamplingFeatures[Feature Description],$A1294),CHAR(34),
", SamplingFeatureGeotypeCV:  ",CHAR(34),INDEX(SamplingFeatures[Feature Geo Type],$A1294),CHAR(34),
", FeatureGeometry:  ",CHAR(34),INDEX(SamplingFeatures[Feature Geometry],$A1294),CHAR(34),
", Elevation_m:  ",CHAR(34),INDEX(SamplingFeatures[Elevation_m],$A1294),CHAR(34),
", ElevationDatumCV:  ",CHAR(34),ElevationDatum,CHAR(34),"}"))</f>
        <v>#REF!</v>
      </c>
      <c r="L1294" t="e">
        <f>IF(INDEX(SamplingFeatures[Sampling Feature Type],$A1294)&lt;&gt;"Site","",
CONCATENATE("  - &amp;SiteID",TEXT(SUMPRODUCT(--($L$3:$L1293&lt;&gt;"")),"0000"),
" {","SamplingFeatureID:  *SamplingFeatureID",TEXT($A1294,"0000"),
", SiteTypeCV:  ",CHAR(34),INDEX(Sites[Site Type],$A1294),CHAR(34),
", Latitude:  ",INDEX(Sites[Latitude],$A1294),
", Longitude:  ",INDEX(Sites[Longitude],$A1294),
", SRSName:  ",CHAR(34),LatLonDatum,CHAR(34),"}"))</f>
        <v>#REF!</v>
      </c>
      <c r="M1294" t="e">
        <f>IF(INDEX(SamplingFeatures[Sampling Feature Type],$A1294)&lt;&gt;"Specimen","",
CONCATENATE("  - &amp;SpecimenID",TEXT(SUMPRODUCT(--($M$3:$M1293&lt;&gt;"")),"0000"),
" {","SamplingFeatureID:  *SamplingFeatureID",TEXT($A1294,"0000"),
", SpecimenTypeCV:  ",CHAR(34),INDEX(Specimens[Specimen Type],$A1294),CHAR(34),
", SpecimenMediumCV:  ",INDEX(Specimens[Specimen Medium],$A1294),
", IsFieldSpecimen:  ",CHAR(34),INDEX(Specimens[Is Field Specimen?],$A1294),CHAR(34),"}"))</f>
        <v>#REF!</v>
      </c>
      <c r="N1294" t="e">
        <f>IF(COUNTA(SpatialOffsets[])=0,"", IF(INDEX(SpatialOffsets[Spatial Offset Type],$A1294)="","",
CONCATENATE("  - &amp;SpatialOffsetID",TEXT($A1294,"0000"),
" {","SpatialOffsetTypeCV:  ",CHAR(34),INDEX(SpatialOffsets[Spatial Offset Type],$A1294),CHAR(34),
", Offset1Value:  ",INDEX(SpatialOffsets[Offset 1 Value],$A1294),
", Offset1UnitID:  ",CHAR(34),INDEX(SpatialOffsets[Offset 1 Unit],$A1294),CHAR(34),
", Offset2Value:  ",INDEX(SpatialOffsets[Offset 2 Value],$A1294),
", Offset2UnitID:  ",CHAR(34),INDEX(SpatialOffsets[Offset 2 Unit],$A1294),CHAR(34),
", Offset3Value:  ",INDEX(SpatialOffsets[Offset 3 Value],$A1294),
", Offset3UnitID:  ",CHAR(34),INDEX(SpatialOffsets[Offset 3 Unit],$A1294),CHAR(34),,"}")))</f>
        <v>#REF!</v>
      </c>
      <c r="O1294" t="e">
        <f>IF(COUNTA(RelatedFeatures[])=0,"", IF(INDEX(RelatedFeatures[First Sampling Feature Code],$A1294)="","",
CONCATENATE("  - &amp;RelationID",TEXT($A1294,"0000"),
" {","SamplingFeatureID:  *SamplingFeatureID",TEXT(MATCH(INDEX(RelatedFeatures[First Sampling Feature Code],$A1294),SamplingFeatures[Feature Code],0),"0000"),
", RelationshipTypeCV:  ",CHAR(34),INDEX(RelatedFeatures[Relationship Type],$A1294),CHAR(34),
", RelatedFeatureID: *SamplingFeatureID",TEXT(MATCH(INDEX(RelatedFeatures[Second Sampling Feature Code],$A1294),SamplingFeatures[Feature Code],0),"0000"),
", SpatialOffsetID:  ",IF(INDEX(RelatedFeatures[Offset Number],$A1294)="","",CONCATENATE("*SpatialOffsetID",TEXT(INDEX(RelatedFeatures[Offset Number],$A1294),"0000"))),"}")))</f>
        <v>#REF!</v>
      </c>
      <c r="P1294" t="e">
        <f>IF(INDEX(Methods[Method Type],$A1294)="","",
CONCATENATE("  - &amp;MethodID",TEXT($A1294,"0000"),
" {","MethodTypeCV:  ",CHAR(34),INDEX(Methods[Method Type],$A1294),CHAR(34),
", MethodCode:  ",CHAR(34),INDEX(Methods[Method Code],$A1294),CHAR(34),
", MethodName:  ",CHAR(34),INDEX(Methods[Method Name],$A1294),CHAR(34),
", MethodDescription:  ",CHAR(34),INDEX(Methods[Method Description],$A1294),CHAR(34),
", MethodLink:  ",CHAR(34),INDEX(Methods[Method Link],$A1294),CHAR(34),
", OrganizationID: *OrganizationID",TEXT(MATCH(INDEX(Methods[Organization Name],$A1294),Organizations[Organization Name],0),"0000"),"}"))</f>
        <v>#REF!</v>
      </c>
      <c r="Q1294" t="e">
        <f>IF(INDEX(Variables[Variable Type],$A1294)="","",
CONCATENATE("  - &amp;VariableID",TEXT($A1294,"0000"),
" {","VariableTypeCV:  ",CHAR(34),INDEX(Variables[Variable Type],$A1294),CHAR(34),
", VariableCode:  ",CHAR(34),INDEX(Variables[Variable Code],$A1294),CHAR(34),
", VariableNameCV:  ",CHAR(34),INDEX(Variables[Variable Name],$A1294),CHAR(34),
", VariableDefinition:  ",CHAR(34),INDEX(Variables[Variable Definition],$A1294),CHAR(34),
", SpecciationCV:  ",CHAR(34),INDEX(Variables[Speciation],$A1294),CHAR(34),
", NoDataValue:  ",CHAR(34),INDEX(Variables[No Data Value],$A1294),CHAR(34),"}"))</f>
        <v>#REF!</v>
      </c>
    </row>
    <row r="1295" spans="1:17" x14ac:dyDescent="0.25">
      <c r="A1295">
        <v>1292</v>
      </c>
      <c r="D1295" t="e">
        <f>IF(INDEX(People[First Name],$A1295)="","",
CONCATENATE("  - &amp;PersonID",TEXT($A1295,"0000"),
" {","PersonFirstName:  ",CHAR(34),INDEX(People[First Name],$A1295),CHAR(34),
", PersonMiddleName:  ",CHAR(34),INDEX(People[Middle Name],$A1295),CHAR(34),
", PersonLastName:  ",CHAR(34),INDEX(People[Last Name],$A1295),CHAR(34),"}"))</f>
        <v>#REF!</v>
      </c>
      <c r="E1295" t="e">
        <f>IF(INDEX(Organizations[Organization Type '[CV']],$A1295)="","",
CONCATENATE("  - &amp;OrganizationID",TEXT($A1295,"0000"),
" {","OrganizationTypeCV:  ",CHAR(34),INDEX(Organizations[Organization Type '[CV']],$A1295),CHAR(34),
", OrganizationCode:  ",CHAR(34),INDEX(Organizations[Organization Code],$A1295),CHAR(34),
", OrganizationName:  ",CHAR(34),INDEX(Organizations[Organization Name],$A1295),CHAR(34),
", OrganizationDescription:  ",CHAR(34),INDEX(Organizations[Organization Description],$A1295),CHAR(34),
", OrganizationLink:  ",CHAR(34),INDEX(Organizations[Organization Link],$A1295),CHAR(34),"}"))</f>
        <v>#REF!</v>
      </c>
      <c r="F1295" t="e">
        <f>IF(INDEX(People[First Name],$A1295)="","",
CONCATENATE("  - &amp;AffiliationID",TEXT($A1295,"0000"),
" {PersonID: *PersonID",TEXT($A1295,"0000"),
", OrganizationID: *OrganizationID",TEXT(MATCH(INDEX(People[Organization Name],$A1295),Organizations[Organization Name],0),"0000"),
", IsPrimaryOrganizationContact: , AffiliationStartDate: , AffiliationEndDate: , PrimaryPhone: ",
", PrimaryEmail: ",CHAR(34),INDEX(People[Primary Email],$A1295),CHAR(34),
", PrimaryAddress: ",CHAR(34),INDEX(People[Primary Address],$A1295),CHAR(34),
", PersonLink: }"))</f>
        <v>#REF!</v>
      </c>
      <c r="H1295" t="e">
        <f>IF(COUNTA(CitationInformation)=0,"",IF(INDEX(AuthorList[Author Name],$A1295)="","",
CONCATENATE("  - &amp;AuthorListID",TEXT($A1295,"0000"),
"  {CitationID: *CitationID0001",
", PersonID: *PersonID",TEXT(MATCH(INDEX(AuthorList[Author Name],$A1295),People[Full Name],0),"0000"),
", AuthorOrder: ",INDEX(AuthorList[Author Number],$A1295),"}")))</f>
        <v>#REF!</v>
      </c>
      <c r="K1295" t="e">
        <f>IF(INDEX(SamplingFeatures[Feature Code],$A1295)="","",
CONCATENATE("  - &amp;SamplingFeatureID",TEXT($A1295,"0000"),
" {","SamplingFeatureUUID:  ",CHAR(34),INDEX(SamplingFeatures[Sampling Feature UUID],$A1295),CHAR(34),
", SamplingFeatureTypeCV:  ",CHAR(34),INDEX(SamplingFeatures[Sampling Feature Type],$A1295),CHAR(34),
", SamplingFeatureCode:  ",CHAR(34),INDEX(SamplingFeatures[Feature Code],$A1295),CHAR(34),
", SamplingFeatureName:  ",CHAR(34),INDEX(SamplingFeatures[Feature Name],$A1295),CHAR(34),
", SamplingFeatureDescription:  ",CHAR(34),INDEX(SamplingFeatures[Feature Description],$A1295),CHAR(34),
", SamplingFeatureGeotypeCV:  ",CHAR(34),INDEX(SamplingFeatures[Feature Geo Type],$A1295),CHAR(34),
", FeatureGeometry:  ",CHAR(34),INDEX(SamplingFeatures[Feature Geometry],$A1295),CHAR(34),
", Elevation_m:  ",CHAR(34),INDEX(SamplingFeatures[Elevation_m],$A1295),CHAR(34),
", ElevationDatumCV:  ",CHAR(34),ElevationDatum,CHAR(34),"}"))</f>
        <v>#REF!</v>
      </c>
      <c r="L1295" t="e">
        <f>IF(INDEX(SamplingFeatures[Sampling Feature Type],$A1295)&lt;&gt;"Site","",
CONCATENATE("  - &amp;SiteID",TEXT(SUMPRODUCT(--($L$3:$L1294&lt;&gt;"")),"0000"),
" {","SamplingFeatureID:  *SamplingFeatureID",TEXT($A1295,"0000"),
", SiteTypeCV:  ",CHAR(34),INDEX(Sites[Site Type],$A1295),CHAR(34),
", Latitude:  ",INDEX(Sites[Latitude],$A1295),
", Longitude:  ",INDEX(Sites[Longitude],$A1295),
", SRSName:  ",CHAR(34),LatLonDatum,CHAR(34),"}"))</f>
        <v>#REF!</v>
      </c>
      <c r="M1295" t="e">
        <f>IF(INDEX(SamplingFeatures[Sampling Feature Type],$A1295)&lt;&gt;"Specimen","",
CONCATENATE("  - &amp;SpecimenID",TEXT(SUMPRODUCT(--($M$3:$M1294&lt;&gt;"")),"0000"),
" {","SamplingFeatureID:  *SamplingFeatureID",TEXT($A1295,"0000"),
", SpecimenTypeCV:  ",CHAR(34),INDEX(Specimens[Specimen Type],$A1295),CHAR(34),
", SpecimenMediumCV:  ",INDEX(Specimens[Specimen Medium],$A1295),
", IsFieldSpecimen:  ",CHAR(34),INDEX(Specimens[Is Field Specimen?],$A1295),CHAR(34),"}"))</f>
        <v>#REF!</v>
      </c>
      <c r="N1295" t="e">
        <f>IF(COUNTA(SpatialOffsets[])=0,"", IF(INDEX(SpatialOffsets[Spatial Offset Type],$A1295)="","",
CONCATENATE("  - &amp;SpatialOffsetID",TEXT($A1295,"0000"),
" {","SpatialOffsetTypeCV:  ",CHAR(34),INDEX(SpatialOffsets[Spatial Offset Type],$A1295),CHAR(34),
", Offset1Value:  ",INDEX(SpatialOffsets[Offset 1 Value],$A1295),
", Offset1UnitID:  ",CHAR(34),INDEX(SpatialOffsets[Offset 1 Unit],$A1295),CHAR(34),
", Offset2Value:  ",INDEX(SpatialOffsets[Offset 2 Value],$A1295),
", Offset2UnitID:  ",CHAR(34),INDEX(SpatialOffsets[Offset 2 Unit],$A1295),CHAR(34),
", Offset3Value:  ",INDEX(SpatialOffsets[Offset 3 Value],$A1295),
", Offset3UnitID:  ",CHAR(34),INDEX(SpatialOffsets[Offset 3 Unit],$A1295),CHAR(34),,"}")))</f>
        <v>#REF!</v>
      </c>
      <c r="O1295" t="e">
        <f>IF(COUNTA(RelatedFeatures[])=0,"", IF(INDEX(RelatedFeatures[First Sampling Feature Code],$A1295)="","",
CONCATENATE("  - &amp;RelationID",TEXT($A1295,"0000"),
" {","SamplingFeatureID:  *SamplingFeatureID",TEXT(MATCH(INDEX(RelatedFeatures[First Sampling Feature Code],$A1295),SamplingFeatures[Feature Code],0),"0000"),
", RelationshipTypeCV:  ",CHAR(34),INDEX(RelatedFeatures[Relationship Type],$A1295),CHAR(34),
", RelatedFeatureID: *SamplingFeatureID",TEXT(MATCH(INDEX(RelatedFeatures[Second Sampling Feature Code],$A1295),SamplingFeatures[Feature Code],0),"0000"),
", SpatialOffsetID:  ",IF(INDEX(RelatedFeatures[Offset Number],$A1295)="","",CONCATENATE("*SpatialOffsetID",TEXT(INDEX(RelatedFeatures[Offset Number],$A1295),"0000"))),"}")))</f>
        <v>#REF!</v>
      </c>
      <c r="P1295" t="e">
        <f>IF(INDEX(Methods[Method Type],$A1295)="","",
CONCATENATE("  - &amp;MethodID",TEXT($A1295,"0000"),
" {","MethodTypeCV:  ",CHAR(34),INDEX(Methods[Method Type],$A1295),CHAR(34),
", MethodCode:  ",CHAR(34),INDEX(Methods[Method Code],$A1295),CHAR(34),
", MethodName:  ",CHAR(34),INDEX(Methods[Method Name],$A1295),CHAR(34),
", MethodDescription:  ",CHAR(34),INDEX(Methods[Method Description],$A1295),CHAR(34),
", MethodLink:  ",CHAR(34),INDEX(Methods[Method Link],$A1295),CHAR(34),
", OrganizationID: *OrganizationID",TEXT(MATCH(INDEX(Methods[Organization Name],$A1295),Organizations[Organization Name],0),"0000"),"}"))</f>
        <v>#REF!</v>
      </c>
      <c r="Q1295" t="e">
        <f>IF(INDEX(Variables[Variable Type],$A1295)="","",
CONCATENATE("  - &amp;VariableID",TEXT($A1295,"0000"),
" {","VariableTypeCV:  ",CHAR(34),INDEX(Variables[Variable Type],$A1295),CHAR(34),
", VariableCode:  ",CHAR(34),INDEX(Variables[Variable Code],$A1295),CHAR(34),
", VariableNameCV:  ",CHAR(34),INDEX(Variables[Variable Name],$A1295),CHAR(34),
", VariableDefinition:  ",CHAR(34),INDEX(Variables[Variable Definition],$A1295),CHAR(34),
", SpecciationCV:  ",CHAR(34),INDEX(Variables[Speciation],$A1295),CHAR(34),
", NoDataValue:  ",CHAR(34),INDEX(Variables[No Data Value],$A1295),CHAR(34),"}"))</f>
        <v>#REF!</v>
      </c>
    </row>
    <row r="1296" spans="1:17" x14ac:dyDescent="0.25">
      <c r="A1296">
        <v>1293</v>
      </c>
      <c r="D1296" t="e">
        <f>IF(INDEX(People[First Name],$A1296)="","",
CONCATENATE("  - &amp;PersonID",TEXT($A1296,"0000"),
" {","PersonFirstName:  ",CHAR(34),INDEX(People[First Name],$A1296),CHAR(34),
", PersonMiddleName:  ",CHAR(34),INDEX(People[Middle Name],$A1296),CHAR(34),
", PersonLastName:  ",CHAR(34),INDEX(People[Last Name],$A1296),CHAR(34),"}"))</f>
        <v>#REF!</v>
      </c>
      <c r="E1296" t="e">
        <f>IF(INDEX(Organizations[Organization Type '[CV']],$A1296)="","",
CONCATENATE("  - &amp;OrganizationID",TEXT($A1296,"0000"),
" {","OrganizationTypeCV:  ",CHAR(34),INDEX(Organizations[Organization Type '[CV']],$A1296),CHAR(34),
", OrganizationCode:  ",CHAR(34),INDEX(Organizations[Organization Code],$A1296),CHAR(34),
", OrganizationName:  ",CHAR(34),INDEX(Organizations[Organization Name],$A1296),CHAR(34),
", OrganizationDescription:  ",CHAR(34),INDEX(Organizations[Organization Description],$A1296),CHAR(34),
", OrganizationLink:  ",CHAR(34),INDEX(Organizations[Organization Link],$A1296),CHAR(34),"}"))</f>
        <v>#REF!</v>
      </c>
      <c r="F1296" t="e">
        <f>IF(INDEX(People[First Name],$A1296)="","",
CONCATENATE("  - &amp;AffiliationID",TEXT($A1296,"0000"),
" {PersonID: *PersonID",TEXT($A1296,"0000"),
", OrganizationID: *OrganizationID",TEXT(MATCH(INDEX(People[Organization Name],$A1296),Organizations[Organization Name],0),"0000"),
", IsPrimaryOrganizationContact: , AffiliationStartDate: , AffiliationEndDate: , PrimaryPhone: ",
", PrimaryEmail: ",CHAR(34),INDEX(People[Primary Email],$A1296),CHAR(34),
", PrimaryAddress: ",CHAR(34),INDEX(People[Primary Address],$A1296),CHAR(34),
", PersonLink: }"))</f>
        <v>#REF!</v>
      </c>
      <c r="H1296" t="e">
        <f>IF(COUNTA(CitationInformation)=0,"",IF(INDEX(AuthorList[Author Name],$A1296)="","",
CONCATENATE("  - &amp;AuthorListID",TEXT($A1296,"0000"),
"  {CitationID: *CitationID0001",
", PersonID: *PersonID",TEXT(MATCH(INDEX(AuthorList[Author Name],$A1296),People[Full Name],0),"0000"),
", AuthorOrder: ",INDEX(AuthorList[Author Number],$A1296),"}")))</f>
        <v>#REF!</v>
      </c>
      <c r="K1296" t="e">
        <f>IF(INDEX(SamplingFeatures[Feature Code],$A1296)="","",
CONCATENATE("  - &amp;SamplingFeatureID",TEXT($A1296,"0000"),
" {","SamplingFeatureUUID:  ",CHAR(34),INDEX(SamplingFeatures[Sampling Feature UUID],$A1296),CHAR(34),
", SamplingFeatureTypeCV:  ",CHAR(34),INDEX(SamplingFeatures[Sampling Feature Type],$A1296),CHAR(34),
", SamplingFeatureCode:  ",CHAR(34),INDEX(SamplingFeatures[Feature Code],$A1296),CHAR(34),
", SamplingFeatureName:  ",CHAR(34),INDEX(SamplingFeatures[Feature Name],$A1296),CHAR(34),
", SamplingFeatureDescription:  ",CHAR(34),INDEX(SamplingFeatures[Feature Description],$A1296),CHAR(34),
", SamplingFeatureGeotypeCV:  ",CHAR(34),INDEX(SamplingFeatures[Feature Geo Type],$A1296),CHAR(34),
", FeatureGeometry:  ",CHAR(34),INDEX(SamplingFeatures[Feature Geometry],$A1296),CHAR(34),
", Elevation_m:  ",CHAR(34),INDEX(SamplingFeatures[Elevation_m],$A1296),CHAR(34),
", ElevationDatumCV:  ",CHAR(34),ElevationDatum,CHAR(34),"}"))</f>
        <v>#REF!</v>
      </c>
      <c r="L1296" t="e">
        <f>IF(INDEX(SamplingFeatures[Sampling Feature Type],$A1296)&lt;&gt;"Site","",
CONCATENATE("  - &amp;SiteID",TEXT(SUMPRODUCT(--($L$3:$L1295&lt;&gt;"")),"0000"),
" {","SamplingFeatureID:  *SamplingFeatureID",TEXT($A1296,"0000"),
", SiteTypeCV:  ",CHAR(34),INDEX(Sites[Site Type],$A1296),CHAR(34),
", Latitude:  ",INDEX(Sites[Latitude],$A1296),
", Longitude:  ",INDEX(Sites[Longitude],$A1296),
", SRSName:  ",CHAR(34),LatLonDatum,CHAR(34),"}"))</f>
        <v>#REF!</v>
      </c>
      <c r="M1296" t="e">
        <f>IF(INDEX(SamplingFeatures[Sampling Feature Type],$A1296)&lt;&gt;"Specimen","",
CONCATENATE("  - &amp;SpecimenID",TEXT(SUMPRODUCT(--($M$3:$M1295&lt;&gt;"")),"0000"),
" {","SamplingFeatureID:  *SamplingFeatureID",TEXT($A1296,"0000"),
", SpecimenTypeCV:  ",CHAR(34),INDEX(Specimens[Specimen Type],$A1296),CHAR(34),
", SpecimenMediumCV:  ",INDEX(Specimens[Specimen Medium],$A1296),
", IsFieldSpecimen:  ",CHAR(34),INDEX(Specimens[Is Field Specimen?],$A1296),CHAR(34),"}"))</f>
        <v>#REF!</v>
      </c>
      <c r="N1296" t="e">
        <f>IF(COUNTA(SpatialOffsets[])=0,"", IF(INDEX(SpatialOffsets[Spatial Offset Type],$A1296)="","",
CONCATENATE("  - &amp;SpatialOffsetID",TEXT($A1296,"0000"),
" {","SpatialOffsetTypeCV:  ",CHAR(34),INDEX(SpatialOffsets[Spatial Offset Type],$A1296),CHAR(34),
", Offset1Value:  ",INDEX(SpatialOffsets[Offset 1 Value],$A1296),
", Offset1UnitID:  ",CHAR(34),INDEX(SpatialOffsets[Offset 1 Unit],$A1296),CHAR(34),
", Offset2Value:  ",INDEX(SpatialOffsets[Offset 2 Value],$A1296),
", Offset2UnitID:  ",CHAR(34),INDEX(SpatialOffsets[Offset 2 Unit],$A1296),CHAR(34),
", Offset3Value:  ",INDEX(SpatialOffsets[Offset 3 Value],$A1296),
", Offset3UnitID:  ",CHAR(34),INDEX(SpatialOffsets[Offset 3 Unit],$A1296),CHAR(34),,"}")))</f>
        <v>#REF!</v>
      </c>
      <c r="O1296" t="e">
        <f>IF(COUNTA(RelatedFeatures[])=0,"", IF(INDEX(RelatedFeatures[First Sampling Feature Code],$A1296)="","",
CONCATENATE("  - &amp;RelationID",TEXT($A1296,"0000"),
" {","SamplingFeatureID:  *SamplingFeatureID",TEXT(MATCH(INDEX(RelatedFeatures[First Sampling Feature Code],$A1296),SamplingFeatures[Feature Code],0),"0000"),
", RelationshipTypeCV:  ",CHAR(34),INDEX(RelatedFeatures[Relationship Type],$A1296),CHAR(34),
", RelatedFeatureID: *SamplingFeatureID",TEXT(MATCH(INDEX(RelatedFeatures[Second Sampling Feature Code],$A1296),SamplingFeatures[Feature Code],0),"0000"),
", SpatialOffsetID:  ",IF(INDEX(RelatedFeatures[Offset Number],$A1296)="","",CONCATENATE("*SpatialOffsetID",TEXT(INDEX(RelatedFeatures[Offset Number],$A1296),"0000"))),"}")))</f>
        <v>#REF!</v>
      </c>
      <c r="P1296" t="e">
        <f>IF(INDEX(Methods[Method Type],$A1296)="","",
CONCATENATE("  - &amp;MethodID",TEXT($A1296,"0000"),
" {","MethodTypeCV:  ",CHAR(34),INDEX(Methods[Method Type],$A1296),CHAR(34),
", MethodCode:  ",CHAR(34),INDEX(Methods[Method Code],$A1296),CHAR(34),
", MethodName:  ",CHAR(34),INDEX(Methods[Method Name],$A1296),CHAR(34),
", MethodDescription:  ",CHAR(34),INDEX(Methods[Method Description],$A1296),CHAR(34),
", MethodLink:  ",CHAR(34),INDEX(Methods[Method Link],$A1296),CHAR(34),
", OrganizationID: *OrganizationID",TEXT(MATCH(INDEX(Methods[Organization Name],$A1296),Organizations[Organization Name],0),"0000"),"}"))</f>
        <v>#REF!</v>
      </c>
      <c r="Q1296" t="e">
        <f>IF(INDEX(Variables[Variable Type],$A1296)="","",
CONCATENATE("  - &amp;VariableID",TEXT($A1296,"0000"),
" {","VariableTypeCV:  ",CHAR(34),INDEX(Variables[Variable Type],$A1296),CHAR(34),
", VariableCode:  ",CHAR(34),INDEX(Variables[Variable Code],$A1296),CHAR(34),
", VariableNameCV:  ",CHAR(34),INDEX(Variables[Variable Name],$A1296),CHAR(34),
", VariableDefinition:  ",CHAR(34),INDEX(Variables[Variable Definition],$A1296),CHAR(34),
", SpecciationCV:  ",CHAR(34),INDEX(Variables[Speciation],$A1296),CHAR(34),
", NoDataValue:  ",CHAR(34),INDEX(Variables[No Data Value],$A1296),CHAR(34),"}"))</f>
        <v>#REF!</v>
      </c>
    </row>
    <row r="1297" spans="1:17" x14ac:dyDescent="0.25">
      <c r="A1297">
        <v>1294</v>
      </c>
      <c r="D1297" t="e">
        <f>IF(INDEX(People[First Name],$A1297)="","",
CONCATENATE("  - &amp;PersonID",TEXT($A1297,"0000"),
" {","PersonFirstName:  ",CHAR(34),INDEX(People[First Name],$A1297),CHAR(34),
", PersonMiddleName:  ",CHAR(34),INDEX(People[Middle Name],$A1297),CHAR(34),
", PersonLastName:  ",CHAR(34),INDEX(People[Last Name],$A1297),CHAR(34),"}"))</f>
        <v>#REF!</v>
      </c>
      <c r="E1297" t="e">
        <f>IF(INDEX(Organizations[Organization Type '[CV']],$A1297)="","",
CONCATENATE("  - &amp;OrganizationID",TEXT($A1297,"0000"),
" {","OrganizationTypeCV:  ",CHAR(34),INDEX(Organizations[Organization Type '[CV']],$A1297),CHAR(34),
", OrganizationCode:  ",CHAR(34),INDEX(Organizations[Organization Code],$A1297),CHAR(34),
", OrganizationName:  ",CHAR(34),INDEX(Organizations[Organization Name],$A1297),CHAR(34),
", OrganizationDescription:  ",CHAR(34),INDEX(Organizations[Organization Description],$A1297),CHAR(34),
", OrganizationLink:  ",CHAR(34),INDEX(Organizations[Organization Link],$A1297),CHAR(34),"}"))</f>
        <v>#REF!</v>
      </c>
      <c r="F1297" t="e">
        <f>IF(INDEX(People[First Name],$A1297)="","",
CONCATENATE("  - &amp;AffiliationID",TEXT($A1297,"0000"),
" {PersonID: *PersonID",TEXT($A1297,"0000"),
", OrganizationID: *OrganizationID",TEXT(MATCH(INDEX(People[Organization Name],$A1297),Organizations[Organization Name],0),"0000"),
", IsPrimaryOrganizationContact: , AffiliationStartDate: , AffiliationEndDate: , PrimaryPhone: ",
", PrimaryEmail: ",CHAR(34),INDEX(People[Primary Email],$A1297),CHAR(34),
", PrimaryAddress: ",CHAR(34),INDEX(People[Primary Address],$A1297),CHAR(34),
", PersonLink: }"))</f>
        <v>#REF!</v>
      </c>
      <c r="H1297" t="e">
        <f>IF(COUNTA(CitationInformation)=0,"",IF(INDEX(AuthorList[Author Name],$A1297)="","",
CONCATENATE("  - &amp;AuthorListID",TEXT($A1297,"0000"),
"  {CitationID: *CitationID0001",
", PersonID: *PersonID",TEXT(MATCH(INDEX(AuthorList[Author Name],$A1297),People[Full Name],0),"0000"),
", AuthorOrder: ",INDEX(AuthorList[Author Number],$A1297),"}")))</f>
        <v>#REF!</v>
      </c>
      <c r="K1297" t="e">
        <f>IF(INDEX(SamplingFeatures[Feature Code],$A1297)="","",
CONCATENATE("  - &amp;SamplingFeatureID",TEXT($A1297,"0000"),
" {","SamplingFeatureUUID:  ",CHAR(34),INDEX(SamplingFeatures[Sampling Feature UUID],$A1297),CHAR(34),
", SamplingFeatureTypeCV:  ",CHAR(34),INDEX(SamplingFeatures[Sampling Feature Type],$A1297),CHAR(34),
", SamplingFeatureCode:  ",CHAR(34),INDEX(SamplingFeatures[Feature Code],$A1297),CHAR(34),
", SamplingFeatureName:  ",CHAR(34),INDEX(SamplingFeatures[Feature Name],$A1297),CHAR(34),
", SamplingFeatureDescription:  ",CHAR(34),INDEX(SamplingFeatures[Feature Description],$A1297),CHAR(34),
", SamplingFeatureGeotypeCV:  ",CHAR(34),INDEX(SamplingFeatures[Feature Geo Type],$A1297),CHAR(34),
", FeatureGeometry:  ",CHAR(34),INDEX(SamplingFeatures[Feature Geometry],$A1297),CHAR(34),
", Elevation_m:  ",CHAR(34),INDEX(SamplingFeatures[Elevation_m],$A1297),CHAR(34),
", ElevationDatumCV:  ",CHAR(34),ElevationDatum,CHAR(34),"}"))</f>
        <v>#REF!</v>
      </c>
      <c r="L1297" t="e">
        <f>IF(INDEX(SamplingFeatures[Sampling Feature Type],$A1297)&lt;&gt;"Site","",
CONCATENATE("  - &amp;SiteID",TEXT(SUMPRODUCT(--($L$3:$L1296&lt;&gt;"")),"0000"),
" {","SamplingFeatureID:  *SamplingFeatureID",TEXT($A1297,"0000"),
", SiteTypeCV:  ",CHAR(34),INDEX(Sites[Site Type],$A1297),CHAR(34),
", Latitude:  ",INDEX(Sites[Latitude],$A1297),
", Longitude:  ",INDEX(Sites[Longitude],$A1297),
", SRSName:  ",CHAR(34),LatLonDatum,CHAR(34),"}"))</f>
        <v>#REF!</v>
      </c>
      <c r="M1297" t="e">
        <f>IF(INDEX(SamplingFeatures[Sampling Feature Type],$A1297)&lt;&gt;"Specimen","",
CONCATENATE("  - &amp;SpecimenID",TEXT(SUMPRODUCT(--($M$3:$M1296&lt;&gt;"")),"0000"),
" {","SamplingFeatureID:  *SamplingFeatureID",TEXT($A1297,"0000"),
", SpecimenTypeCV:  ",CHAR(34),INDEX(Specimens[Specimen Type],$A1297),CHAR(34),
", SpecimenMediumCV:  ",INDEX(Specimens[Specimen Medium],$A1297),
", IsFieldSpecimen:  ",CHAR(34),INDEX(Specimens[Is Field Specimen?],$A1297),CHAR(34),"}"))</f>
        <v>#REF!</v>
      </c>
      <c r="N1297" t="e">
        <f>IF(COUNTA(SpatialOffsets[])=0,"", IF(INDEX(SpatialOffsets[Spatial Offset Type],$A1297)="","",
CONCATENATE("  - &amp;SpatialOffsetID",TEXT($A1297,"0000"),
" {","SpatialOffsetTypeCV:  ",CHAR(34),INDEX(SpatialOffsets[Spatial Offset Type],$A1297),CHAR(34),
", Offset1Value:  ",INDEX(SpatialOffsets[Offset 1 Value],$A1297),
", Offset1UnitID:  ",CHAR(34),INDEX(SpatialOffsets[Offset 1 Unit],$A1297),CHAR(34),
", Offset2Value:  ",INDEX(SpatialOffsets[Offset 2 Value],$A1297),
", Offset2UnitID:  ",CHAR(34),INDEX(SpatialOffsets[Offset 2 Unit],$A1297),CHAR(34),
", Offset3Value:  ",INDEX(SpatialOffsets[Offset 3 Value],$A1297),
", Offset3UnitID:  ",CHAR(34),INDEX(SpatialOffsets[Offset 3 Unit],$A1297),CHAR(34),,"}")))</f>
        <v>#REF!</v>
      </c>
      <c r="O1297" t="e">
        <f>IF(COUNTA(RelatedFeatures[])=0,"", IF(INDEX(RelatedFeatures[First Sampling Feature Code],$A1297)="","",
CONCATENATE("  - &amp;RelationID",TEXT($A1297,"0000"),
" {","SamplingFeatureID:  *SamplingFeatureID",TEXT(MATCH(INDEX(RelatedFeatures[First Sampling Feature Code],$A1297),SamplingFeatures[Feature Code],0),"0000"),
", RelationshipTypeCV:  ",CHAR(34),INDEX(RelatedFeatures[Relationship Type],$A1297),CHAR(34),
", RelatedFeatureID: *SamplingFeatureID",TEXT(MATCH(INDEX(RelatedFeatures[Second Sampling Feature Code],$A1297),SamplingFeatures[Feature Code],0),"0000"),
", SpatialOffsetID:  ",IF(INDEX(RelatedFeatures[Offset Number],$A1297)="","",CONCATENATE("*SpatialOffsetID",TEXT(INDEX(RelatedFeatures[Offset Number],$A1297),"0000"))),"}")))</f>
        <v>#REF!</v>
      </c>
      <c r="P1297" t="e">
        <f>IF(INDEX(Methods[Method Type],$A1297)="","",
CONCATENATE("  - &amp;MethodID",TEXT($A1297,"0000"),
" {","MethodTypeCV:  ",CHAR(34),INDEX(Methods[Method Type],$A1297),CHAR(34),
", MethodCode:  ",CHAR(34),INDEX(Methods[Method Code],$A1297),CHAR(34),
", MethodName:  ",CHAR(34),INDEX(Methods[Method Name],$A1297),CHAR(34),
", MethodDescription:  ",CHAR(34),INDEX(Methods[Method Description],$A1297),CHAR(34),
", MethodLink:  ",CHAR(34),INDEX(Methods[Method Link],$A1297),CHAR(34),
", OrganizationID: *OrganizationID",TEXT(MATCH(INDEX(Methods[Organization Name],$A1297),Organizations[Organization Name],0),"0000"),"}"))</f>
        <v>#REF!</v>
      </c>
      <c r="Q1297" t="e">
        <f>IF(INDEX(Variables[Variable Type],$A1297)="","",
CONCATENATE("  - &amp;VariableID",TEXT($A1297,"0000"),
" {","VariableTypeCV:  ",CHAR(34),INDEX(Variables[Variable Type],$A1297),CHAR(34),
", VariableCode:  ",CHAR(34),INDEX(Variables[Variable Code],$A1297),CHAR(34),
", VariableNameCV:  ",CHAR(34),INDEX(Variables[Variable Name],$A1297),CHAR(34),
", VariableDefinition:  ",CHAR(34),INDEX(Variables[Variable Definition],$A1297),CHAR(34),
", SpecciationCV:  ",CHAR(34),INDEX(Variables[Speciation],$A1297),CHAR(34),
", NoDataValue:  ",CHAR(34),INDEX(Variables[No Data Value],$A1297),CHAR(34),"}"))</f>
        <v>#REF!</v>
      </c>
    </row>
    <row r="1298" spans="1:17" x14ac:dyDescent="0.25">
      <c r="A1298">
        <v>1295</v>
      </c>
      <c r="D1298" t="e">
        <f>IF(INDEX(People[First Name],$A1298)="","",
CONCATENATE("  - &amp;PersonID",TEXT($A1298,"0000"),
" {","PersonFirstName:  ",CHAR(34),INDEX(People[First Name],$A1298),CHAR(34),
", PersonMiddleName:  ",CHAR(34),INDEX(People[Middle Name],$A1298),CHAR(34),
", PersonLastName:  ",CHAR(34),INDEX(People[Last Name],$A1298),CHAR(34),"}"))</f>
        <v>#REF!</v>
      </c>
      <c r="E1298" t="e">
        <f>IF(INDEX(Organizations[Organization Type '[CV']],$A1298)="","",
CONCATENATE("  - &amp;OrganizationID",TEXT($A1298,"0000"),
" {","OrganizationTypeCV:  ",CHAR(34),INDEX(Organizations[Organization Type '[CV']],$A1298),CHAR(34),
", OrganizationCode:  ",CHAR(34),INDEX(Organizations[Organization Code],$A1298),CHAR(34),
", OrganizationName:  ",CHAR(34),INDEX(Organizations[Organization Name],$A1298),CHAR(34),
", OrganizationDescription:  ",CHAR(34),INDEX(Organizations[Organization Description],$A1298),CHAR(34),
", OrganizationLink:  ",CHAR(34),INDEX(Organizations[Organization Link],$A1298),CHAR(34),"}"))</f>
        <v>#REF!</v>
      </c>
      <c r="F1298" t="e">
        <f>IF(INDEX(People[First Name],$A1298)="","",
CONCATENATE("  - &amp;AffiliationID",TEXT($A1298,"0000"),
" {PersonID: *PersonID",TEXT($A1298,"0000"),
", OrganizationID: *OrganizationID",TEXT(MATCH(INDEX(People[Organization Name],$A1298),Organizations[Organization Name],0),"0000"),
", IsPrimaryOrganizationContact: , AffiliationStartDate: , AffiliationEndDate: , PrimaryPhone: ",
", PrimaryEmail: ",CHAR(34),INDEX(People[Primary Email],$A1298),CHAR(34),
", PrimaryAddress: ",CHAR(34),INDEX(People[Primary Address],$A1298),CHAR(34),
", PersonLink: }"))</f>
        <v>#REF!</v>
      </c>
      <c r="H1298" t="e">
        <f>IF(COUNTA(CitationInformation)=0,"",IF(INDEX(AuthorList[Author Name],$A1298)="","",
CONCATENATE("  - &amp;AuthorListID",TEXT($A1298,"0000"),
"  {CitationID: *CitationID0001",
", PersonID: *PersonID",TEXT(MATCH(INDEX(AuthorList[Author Name],$A1298),People[Full Name],0),"0000"),
", AuthorOrder: ",INDEX(AuthorList[Author Number],$A1298),"}")))</f>
        <v>#REF!</v>
      </c>
      <c r="K1298" t="e">
        <f>IF(INDEX(SamplingFeatures[Feature Code],$A1298)="","",
CONCATENATE("  - &amp;SamplingFeatureID",TEXT($A1298,"0000"),
" {","SamplingFeatureUUID:  ",CHAR(34),INDEX(SamplingFeatures[Sampling Feature UUID],$A1298),CHAR(34),
", SamplingFeatureTypeCV:  ",CHAR(34),INDEX(SamplingFeatures[Sampling Feature Type],$A1298),CHAR(34),
", SamplingFeatureCode:  ",CHAR(34),INDEX(SamplingFeatures[Feature Code],$A1298),CHAR(34),
", SamplingFeatureName:  ",CHAR(34),INDEX(SamplingFeatures[Feature Name],$A1298),CHAR(34),
", SamplingFeatureDescription:  ",CHAR(34),INDEX(SamplingFeatures[Feature Description],$A1298),CHAR(34),
", SamplingFeatureGeotypeCV:  ",CHAR(34),INDEX(SamplingFeatures[Feature Geo Type],$A1298),CHAR(34),
", FeatureGeometry:  ",CHAR(34),INDEX(SamplingFeatures[Feature Geometry],$A1298),CHAR(34),
", Elevation_m:  ",CHAR(34),INDEX(SamplingFeatures[Elevation_m],$A1298),CHAR(34),
", ElevationDatumCV:  ",CHAR(34),ElevationDatum,CHAR(34),"}"))</f>
        <v>#REF!</v>
      </c>
      <c r="L1298" t="e">
        <f>IF(INDEX(SamplingFeatures[Sampling Feature Type],$A1298)&lt;&gt;"Site","",
CONCATENATE("  - &amp;SiteID",TEXT(SUMPRODUCT(--($L$3:$L1297&lt;&gt;"")),"0000"),
" {","SamplingFeatureID:  *SamplingFeatureID",TEXT($A1298,"0000"),
", SiteTypeCV:  ",CHAR(34),INDEX(Sites[Site Type],$A1298),CHAR(34),
", Latitude:  ",INDEX(Sites[Latitude],$A1298),
", Longitude:  ",INDEX(Sites[Longitude],$A1298),
", SRSName:  ",CHAR(34),LatLonDatum,CHAR(34),"}"))</f>
        <v>#REF!</v>
      </c>
      <c r="M1298" t="e">
        <f>IF(INDEX(SamplingFeatures[Sampling Feature Type],$A1298)&lt;&gt;"Specimen","",
CONCATENATE("  - &amp;SpecimenID",TEXT(SUMPRODUCT(--($M$3:$M1297&lt;&gt;"")),"0000"),
" {","SamplingFeatureID:  *SamplingFeatureID",TEXT($A1298,"0000"),
", SpecimenTypeCV:  ",CHAR(34),INDEX(Specimens[Specimen Type],$A1298),CHAR(34),
", SpecimenMediumCV:  ",INDEX(Specimens[Specimen Medium],$A1298),
", IsFieldSpecimen:  ",CHAR(34),INDEX(Specimens[Is Field Specimen?],$A1298),CHAR(34),"}"))</f>
        <v>#REF!</v>
      </c>
      <c r="N1298" t="e">
        <f>IF(COUNTA(SpatialOffsets[])=0,"", IF(INDEX(SpatialOffsets[Spatial Offset Type],$A1298)="","",
CONCATENATE("  - &amp;SpatialOffsetID",TEXT($A1298,"0000"),
" {","SpatialOffsetTypeCV:  ",CHAR(34),INDEX(SpatialOffsets[Spatial Offset Type],$A1298),CHAR(34),
", Offset1Value:  ",INDEX(SpatialOffsets[Offset 1 Value],$A1298),
", Offset1UnitID:  ",CHAR(34),INDEX(SpatialOffsets[Offset 1 Unit],$A1298),CHAR(34),
", Offset2Value:  ",INDEX(SpatialOffsets[Offset 2 Value],$A1298),
", Offset2UnitID:  ",CHAR(34),INDEX(SpatialOffsets[Offset 2 Unit],$A1298),CHAR(34),
", Offset3Value:  ",INDEX(SpatialOffsets[Offset 3 Value],$A1298),
", Offset3UnitID:  ",CHAR(34),INDEX(SpatialOffsets[Offset 3 Unit],$A1298),CHAR(34),,"}")))</f>
        <v>#REF!</v>
      </c>
      <c r="O1298" t="e">
        <f>IF(COUNTA(RelatedFeatures[])=0,"", IF(INDEX(RelatedFeatures[First Sampling Feature Code],$A1298)="","",
CONCATENATE("  - &amp;RelationID",TEXT($A1298,"0000"),
" {","SamplingFeatureID:  *SamplingFeatureID",TEXT(MATCH(INDEX(RelatedFeatures[First Sampling Feature Code],$A1298),SamplingFeatures[Feature Code],0),"0000"),
", RelationshipTypeCV:  ",CHAR(34),INDEX(RelatedFeatures[Relationship Type],$A1298),CHAR(34),
", RelatedFeatureID: *SamplingFeatureID",TEXT(MATCH(INDEX(RelatedFeatures[Second Sampling Feature Code],$A1298),SamplingFeatures[Feature Code],0),"0000"),
", SpatialOffsetID:  ",IF(INDEX(RelatedFeatures[Offset Number],$A1298)="","",CONCATENATE("*SpatialOffsetID",TEXT(INDEX(RelatedFeatures[Offset Number],$A1298),"0000"))),"}")))</f>
        <v>#REF!</v>
      </c>
      <c r="P1298" t="e">
        <f>IF(INDEX(Methods[Method Type],$A1298)="","",
CONCATENATE("  - &amp;MethodID",TEXT($A1298,"0000"),
" {","MethodTypeCV:  ",CHAR(34),INDEX(Methods[Method Type],$A1298),CHAR(34),
", MethodCode:  ",CHAR(34),INDEX(Methods[Method Code],$A1298),CHAR(34),
", MethodName:  ",CHAR(34),INDEX(Methods[Method Name],$A1298),CHAR(34),
", MethodDescription:  ",CHAR(34),INDEX(Methods[Method Description],$A1298),CHAR(34),
", MethodLink:  ",CHAR(34),INDEX(Methods[Method Link],$A1298),CHAR(34),
", OrganizationID: *OrganizationID",TEXT(MATCH(INDEX(Methods[Organization Name],$A1298),Organizations[Organization Name],0),"0000"),"}"))</f>
        <v>#REF!</v>
      </c>
      <c r="Q1298" t="e">
        <f>IF(INDEX(Variables[Variable Type],$A1298)="","",
CONCATENATE("  - &amp;VariableID",TEXT($A1298,"0000"),
" {","VariableTypeCV:  ",CHAR(34),INDEX(Variables[Variable Type],$A1298),CHAR(34),
", VariableCode:  ",CHAR(34),INDEX(Variables[Variable Code],$A1298),CHAR(34),
", VariableNameCV:  ",CHAR(34),INDEX(Variables[Variable Name],$A1298),CHAR(34),
", VariableDefinition:  ",CHAR(34),INDEX(Variables[Variable Definition],$A1298),CHAR(34),
", SpecciationCV:  ",CHAR(34),INDEX(Variables[Speciation],$A1298),CHAR(34),
", NoDataValue:  ",CHAR(34),INDEX(Variables[No Data Value],$A1298),CHAR(34),"}"))</f>
        <v>#REF!</v>
      </c>
    </row>
    <row r="1299" spans="1:17" x14ac:dyDescent="0.25">
      <c r="A1299">
        <v>1296</v>
      </c>
      <c r="D1299" t="e">
        <f>IF(INDEX(People[First Name],$A1299)="","",
CONCATENATE("  - &amp;PersonID",TEXT($A1299,"0000"),
" {","PersonFirstName:  ",CHAR(34),INDEX(People[First Name],$A1299),CHAR(34),
", PersonMiddleName:  ",CHAR(34),INDEX(People[Middle Name],$A1299),CHAR(34),
", PersonLastName:  ",CHAR(34),INDEX(People[Last Name],$A1299),CHAR(34),"}"))</f>
        <v>#REF!</v>
      </c>
      <c r="E1299" t="e">
        <f>IF(INDEX(Organizations[Organization Type '[CV']],$A1299)="","",
CONCATENATE("  - &amp;OrganizationID",TEXT($A1299,"0000"),
" {","OrganizationTypeCV:  ",CHAR(34),INDEX(Organizations[Organization Type '[CV']],$A1299),CHAR(34),
", OrganizationCode:  ",CHAR(34),INDEX(Organizations[Organization Code],$A1299),CHAR(34),
", OrganizationName:  ",CHAR(34),INDEX(Organizations[Organization Name],$A1299),CHAR(34),
", OrganizationDescription:  ",CHAR(34),INDEX(Organizations[Organization Description],$A1299),CHAR(34),
", OrganizationLink:  ",CHAR(34),INDEX(Organizations[Organization Link],$A1299),CHAR(34),"}"))</f>
        <v>#REF!</v>
      </c>
      <c r="F1299" t="e">
        <f>IF(INDEX(People[First Name],$A1299)="","",
CONCATENATE("  - &amp;AffiliationID",TEXT($A1299,"0000"),
" {PersonID: *PersonID",TEXT($A1299,"0000"),
", OrganizationID: *OrganizationID",TEXT(MATCH(INDEX(People[Organization Name],$A1299),Organizations[Organization Name],0),"0000"),
", IsPrimaryOrganizationContact: , AffiliationStartDate: , AffiliationEndDate: , PrimaryPhone: ",
", PrimaryEmail: ",CHAR(34),INDEX(People[Primary Email],$A1299),CHAR(34),
", PrimaryAddress: ",CHAR(34),INDEX(People[Primary Address],$A1299),CHAR(34),
", PersonLink: }"))</f>
        <v>#REF!</v>
      </c>
      <c r="H1299" t="e">
        <f>IF(COUNTA(CitationInformation)=0,"",IF(INDEX(AuthorList[Author Name],$A1299)="","",
CONCATENATE("  - &amp;AuthorListID",TEXT($A1299,"0000"),
"  {CitationID: *CitationID0001",
", PersonID: *PersonID",TEXT(MATCH(INDEX(AuthorList[Author Name],$A1299),People[Full Name],0),"0000"),
", AuthorOrder: ",INDEX(AuthorList[Author Number],$A1299),"}")))</f>
        <v>#REF!</v>
      </c>
      <c r="K1299" t="e">
        <f>IF(INDEX(SamplingFeatures[Feature Code],$A1299)="","",
CONCATENATE("  - &amp;SamplingFeatureID",TEXT($A1299,"0000"),
" {","SamplingFeatureUUID:  ",CHAR(34),INDEX(SamplingFeatures[Sampling Feature UUID],$A1299),CHAR(34),
", SamplingFeatureTypeCV:  ",CHAR(34),INDEX(SamplingFeatures[Sampling Feature Type],$A1299),CHAR(34),
", SamplingFeatureCode:  ",CHAR(34),INDEX(SamplingFeatures[Feature Code],$A1299),CHAR(34),
", SamplingFeatureName:  ",CHAR(34),INDEX(SamplingFeatures[Feature Name],$A1299),CHAR(34),
", SamplingFeatureDescription:  ",CHAR(34),INDEX(SamplingFeatures[Feature Description],$A1299),CHAR(34),
", SamplingFeatureGeotypeCV:  ",CHAR(34),INDEX(SamplingFeatures[Feature Geo Type],$A1299),CHAR(34),
", FeatureGeometry:  ",CHAR(34),INDEX(SamplingFeatures[Feature Geometry],$A1299),CHAR(34),
", Elevation_m:  ",CHAR(34),INDEX(SamplingFeatures[Elevation_m],$A1299),CHAR(34),
", ElevationDatumCV:  ",CHAR(34),ElevationDatum,CHAR(34),"}"))</f>
        <v>#REF!</v>
      </c>
      <c r="L1299" t="e">
        <f>IF(INDEX(SamplingFeatures[Sampling Feature Type],$A1299)&lt;&gt;"Site","",
CONCATENATE("  - &amp;SiteID",TEXT(SUMPRODUCT(--($L$3:$L1298&lt;&gt;"")),"0000"),
" {","SamplingFeatureID:  *SamplingFeatureID",TEXT($A1299,"0000"),
", SiteTypeCV:  ",CHAR(34),INDEX(Sites[Site Type],$A1299),CHAR(34),
", Latitude:  ",INDEX(Sites[Latitude],$A1299),
", Longitude:  ",INDEX(Sites[Longitude],$A1299),
", SRSName:  ",CHAR(34),LatLonDatum,CHAR(34),"}"))</f>
        <v>#REF!</v>
      </c>
      <c r="M1299" t="e">
        <f>IF(INDEX(SamplingFeatures[Sampling Feature Type],$A1299)&lt;&gt;"Specimen","",
CONCATENATE("  - &amp;SpecimenID",TEXT(SUMPRODUCT(--($M$3:$M1298&lt;&gt;"")),"0000"),
" {","SamplingFeatureID:  *SamplingFeatureID",TEXT($A1299,"0000"),
", SpecimenTypeCV:  ",CHAR(34),INDEX(Specimens[Specimen Type],$A1299),CHAR(34),
", SpecimenMediumCV:  ",INDEX(Specimens[Specimen Medium],$A1299),
", IsFieldSpecimen:  ",CHAR(34),INDEX(Specimens[Is Field Specimen?],$A1299),CHAR(34),"}"))</f>
        <v>#REF!</v>
      </c>
      <c r="N1299" t="e">
        <f>IF(COUNTA(SpatialOffsets[])=0,"", IF(INDEX(SpatialOffsets[Spatial Offset Type],$A1299)="","",
CONCATENATE("  - &amp;SpatialOffsetID",TEXT($A1299,"0000"),
" {","SpatialOffsetTypeCV:  ",CHAR(34),INDEX(SpatialOffsets[Spatial Offset Type],$A1299),CHAR(34),
", Offset1Value:  ",INDEX(SpatialOffsets[Offset 1 Value],$A1299),
", Offset1UnitID:  ",CHAR(34),INDEX(SpatialOffsets[Offset 1 Unit],$A1299),CHAR(34),
", Offset2Value:  ",INDEX(SpatialOffsets[Offset 2 Value],$A1299),
", Offset2UnitID:  ",CHAR(34),INDEX(SpatialOffsets[Offset 2 Unit],$A1299),CHAR(34),
", Offset3Value:  ",INDEX(SpatialOffsets[Offset 3 Value],$A1299),
", Offset3UnitID:  ",CHAR(34),INDEX(SpatialOffsets[Offset 3 Unit],$A1299),CHAR(34),,"}")))</f>
        <v>#REF!</v>
      </c>
      <c r="O1299" t="e">
        <f>IF(COUNTA(RelatedFeatures[])=0,"", IF(INDEX(RelatedFeatures[First Sampling Feature Code],$A1299)="","",
CONCATENATE("  - &amp;RelationID",TEXT($A1299,"0000"),
" {","SamplingFeatureID:  *SamplingFeatureID",TEXT(MATCH(INDEX(RelatedFeatures[First Sampling Feature Code],$A1299),SamplingFeatures[Feature Code],0),"0000"),
", RelationshipTypeCV:  ",CHAR(34),INDEX(RelatedFeatures[Relationship Type],$A1299),CHAR(34),
", RelatedFeatureID: *SamplingFeatureID",TEXT(MATCH(INDEX(RelatedFeatures[Second Sampling Feature Code],$A1299),SamplingFeatures[Feature Code],0),"0000"),
", SpatialOffsetID:  ",IF(INDEX(RelatedFeatures[Offset Number],$A1299)="","",CONCATENATE("*SpatialOffsetID",TEXT(INDEX(RelatedFeatures[Offset Number],$A1299),"0000"))),"}")))</f>
        <v>#REF!</v>
      </c>
      <c r="P1299" t="e">
        <f>IF(INDEX(Methods[Method Type],$A1299)="","",
CONCATENATE("  - &amp;MethodID",TEXT($A1299,"0000"),
" {","MethodTypeCV:  ",CHAR(34),INDEX(Methods[Method Type],$A1299),CHAR(34),
", MethodCode:  ",CHAR(34),INDEX(Methods[Method Code],$A1299),CHAR(34),
", MethodName:  ",CHAR(34),INDEX(Methods[Method Name],$A1299),CHAR(34),
", MethodDescription:  ",CHAR(34),INDEX(Methods[Method Description],$A1299),CHAR(34),
", MethodLink:  ",CHAR(34),INDEX(Methods[Method Link],$A1299),CHAR(34),
", OrganizationID: *OrganizationID",TEXT(MATCH(INDEX(Methods[Organization Name],$A1299),Organizations[Organization Name],0),"0000"),"}"))</f>
        <v>#REF!</v>
      </c>
      <c r="Q1299" t="e">
        <f>IF(INDEX(Variables[Variable Type],$A1299)="","",
CONCATENATE("  - &amp;VariableID",TEXT($A1299,"0000"),
" {","VariableTypeCV:  ",CHAR(34),INDEX(Variables[Variable Type],$A1299),CHAR(34),
", VariableCode:  ",CHAR(34),INDEX(Variables[Variable Code],$A1299),CHAR(34),
", VariableNameCV:  ",CHAR(34),INDEX(Variables[Variable Name],$A1299),CHAR(34),
", VariableDefinition:  ",CHAR(34),INDEX(Variables[Variable Definition],$A1299),CHAR(34),
", SpecciationCV:  ",CHAR(34),INDEX(Variables[Speciation],$A1299),CHAR(34),
", NoDataValue:  ",CHAR(34),INDEX(Variables[No Data Value],$A1299),CHAR(34),"}"))</f>
        <v>#REF!</v>
      </c>
    </row>
    <row r="1300" spans="1:17" x14ac:dyDescent="0.25">
      <c r="A1300">
        <v>1297</v>
      </c>
      <c r="D1300" t="e">
        <f>IF(INDEX(People[First Name],$A1300)="","",
CONCATENATE("  - &amp;PersonID",TEXT($A1300,"0000"),
" {","PersonFirstName:  ",CHAR(34),INDEX(People[First Name],$A1300),CHAR(34),
", PersonMiddleName:  ",CHAR(34),INDEX(People[Middle Name],$A1300),CHAR(34),
", PersonLastName:  ",CHAR(34),INDEX(People[Last Name],$A1300),CHAR(34),"}"))</f>
        <v>#REF!</v>
      </c>
      <c r="E1300" t="e">
        <f>IF(INDEX(Organizations[Organization Type '[CV']],$A1300)="","",
CONCATENATE("  - &amp;OrganizationID",TEXT($A1300,"0000"),
" {","OrganizationTypeCV:  ",CHAR(34),INDEX(Organizations[Organization Type '[CV']],$A1300),CHAR(34),
", OrganizationCode:  ",CHAR(34),INDEX(Organizations[Organization Code],$A1300),CHAR(34),
", OrganizationName:  ",CHAR(34),INDEX(Organizations[Organization Name],$A1300),CHAR(34),
", OrganizationDescription:  ",CHAR(34),INDEX(Organizations[Organization Description],$A1300),CHAR(34),
", OrganizationLink:  ",CHAR(34),INDEX(Organizations[Organization Link],$A1300),CHAR(34),"}"))</f>
        <v>#REF!</v>
      </c>
      <c r="F1300" t="e">
        <f>IF(INDEX(People[First Name],$A1300)="","",
CONCATENATE("  - &amp;AffiliationID",TEXT($A1300,"0000"),
" {PersonID: *PersonID",TEXT($A1300,"0000"),
", OrganizationID: *OrganizationID",TEXT(MATCH(INDEX(People[Organization Name],$A1300),Organizations[Organization Name],0),"0000"),
", IsPrimaryOrganizationContact: , AffiliationStartDate: , AffiliationEndDate: , PrimaryPhone: ",
", PrimaryEmail: ",CHAR(34),INDEX(People[Primary Email],$A1300),CHAR(34),
", PrimaryAddress: ",CHAR(34),INDEX(People[Primary Address],$A1300),CHAR(34),
", PersonLink: }"))</f>
        <v>#REF!</v>
      </c>
      <c r="H1300" t="e">
        <f>IF(COUNTA(CitationInformation)=0,"",IF(INDEX(AuthorList[Author Name],$A1300)="","",
CONCATENATE("  - &amp;AuthorListID",TEXT($A1300,"0000"),
"  {CitationID: *CitationID0001",
", PersonID: *PersonID",TEXT(MATCH(INDEX(AuthorList[Author Name],$A1300),People[Full Name],0),"0000"),
", AuthorOrder: ",INDEX(AuthorList[Author Number],$A1300),"}")))</f>
        <v>#REF!</v>
      </c>
      <c r="K1300" t="e">
        <f>IF(INDEX(SamplingFeatures[Feature Code],$A1300)="","",
CONCATENATE("  - &amp;SamplingFeatureID",TEXT($A1300,"0000"),
" {","SamplingFeatureUUID:  ",CHAR(34),INDEX(SamplingFeatures[Sampling Feature UUID],$A1300),CHAR(34),
", SamplingFeatureTypeCV:  ",CHAR(34),INDEX(SamplingFeatures[Sampling Feature Type],$A1300),CHAR(34),
", SamplingFeatureCode:  ",CHAR(34),INDEX(SamplingFeatures[Feature Code],$A1300),CHAR(34),
", SamplingFeatureName:  ",CHAR(34),INDEX(SamplingFeatures[Feature Name],$A1300),CHAR(34),
", SamplingFeatureDescription:  ",CHAR(34),INDEX(SamplingFeatures[Feature Description],$A1300),CHAR(34),
", SamplingFeatureGeotypeCV:  ",CHAR(34),INDEX(SamplingFeatures[Feature Geo Type],$A1300),CHAR(34),
", FeatureGeometry:  ",CHAR(34),INDEX(SamplingFeatures[Feature Geometry],$A1300),CHAR(34),
", Elevation_m:  ",CHAR(34),INDEX(SamplingFeatures[Elevation_m],$A1300),CHAR(34),
", ElevationDatumCV:  ",CHAR(34),ElevationDatum,CHAR(34),"}"))</f>
        <v>#REF!</v>
      </c>
      <c r="L1300" t="e">
        <f>IF(INDEX(SamplingFeatures[Sampling Feature Type],$A1300)&lt;&gt;"Site","",
CONCATENATE("  - &amp;SiteID",TEXT(SUMPRODUCT(--($L$3:$L1299&lt;&gt;"")),"0000"),
" {","SamplingFeatureID:  *SamplingFeatureID",TEXT($A1300,"0000"),
", SiteTypeCV:  ",CHAR(34),INDEX(Sites[Site Type],$A1300),CHAR(34),
", Latitude:  ",INDEX(Sites[Latitude],$A1300),
", Longitude:  ",INDEX(Sites[Longitude],$A1300),
", SRSName:  ",CHAR(34),LatLonDatum,CHAR(34),"}"))</f>
        <v>#REF!</v>
      </c>
      <c r="M1300" t="e">
        <f>IF(INDEX(SamplingFeatures[Sampling Feature Type],$A1300)&lt;&gt;"Specimen","",
CONCATENATE("  - &amp;SpecimenID",TEXT(SUMPRODUCT(--($M$3:$M1299&lt;&gt;"")),"0000"),
" {","SamplingFeatureID:  *SamplingFeatureID",TEXT($A1300,"0000"),
", SpecimenTypeCV:  ",CHAR(34),INDEX(Specimens[Specimen Type],$A1300),CHAR(34),
", SpecimenMediumCV:  ",INDEX(Specimens[Specimen Medium],$A1300),
", IsFieldSpecimen:  ",CHAR(34),INDEX(Specimens[Is Field Specimen?],$A1300),CHAR(34),"}"))</f>
        <v>#REF!</v>
      </c>
      <c r="N1300" t="e">
        <f>IF(COUNTA(SpatialOffsets[])=0,"", IF(INDEX(SpatialOffsets[Spatial Offset Type],$A1300)="","",
CONCATENATE("  - &amp;SpatialOffsetID",TEXT($A1300,"0000"),
" {","SpatialOffsetTypeCV:  ",CHAR(34),INDEX(SpatialOffsets[Spatial Offset Type],$A1300),CHAR(34),
", Offset1Value:  ",INDEX(SpatialOffsets[Offset 1 Value],$A1300),
", Offset1UnitID:  ",CHAR(34),INDEX(SpatialOffsets[Offset 1 Unit],$A1300),CHAR(34),
", Offset2Value:  ",INDEX(SpatialOffsets[Offset 2 Value],$A1300),
", Offset2UnitID:  ",CHAR(34),INDEX(SpatialOffsets[Offset 2 Unit],$A1300),CHAR(34),
", Offset3Value:  ",INDEX(SpatialOffsets[Offset 3 Value],$A1300),
", Offset3UnitID:  ",CHAR(34),INDEX(SpatialOffsets[Offset 3 Unit],$A1300),CHAR(34),,"}")))</f>
        <v>#REF!</v>
      </c>
      <c r="O1300" t="e">
        <f>IF(COUNTA(RelatedFeatures[])=0,"", IF(INDEX(RelatedFeatures[First Sampling Feature Code],$A1300)="","",
CONCATENATE("  - &amp;RelationID",TEXT($A1300,"0000"),
" {","SamplingFeatureID:  *SamplingFeatureID",TEXT(MATCH(INDEX(RelatedFeatures[First Sampling Feature Code],$A1300),SamplingFeatures[Feature Code],0),"0000"),
", RelationshipTypeCV:  ",CHAR(34),INDEX(RelatedFeatures[Relationship Type],$A1300),CHAR(34),
", RelatedFeatureID: *SamplingFeatureID",TEXT(MATCH(INDEX(RelatedFeatures[Second Sampling Feature Code],$A1300),SamplingFeatures[Feature Code],0),"0000"),
", SpatialOffsetID:  ",IF(INDEX(RelatedFeatures[Offset Number],$A1300)="","",CONCATENATE("*SpatialOffsetID",TEXT(INDEX(RelatedFeatures[Offset Number],$A1300),"0000"))),"}")))</f>
        <v>#REF!</v>
      </c>
      <c r="P1300" t="e">
        <f>IF(INDEX(Methods[Method Type],$A1300)="","",
CONCATENATE("  - &amp;MethodID",TEXT($A1300,"0000"),
" {","MethodTypeCV:  ",CHAR(34),INDEX(Methods[Method Type],$A1300),CHAR(34),
", MethodCode:  ",CHAR(34),INDEX(Methods[Method Code],$A1300),CHAR(34),
", MethodName:  ",CHAR(34),INDEX(Methods[Method Name],$A1300),CHAR(34),
", MethodDescription:  ",CHAR(34),INDEX(Methods[Method Description],$A1300),CHAR(34),
", MethodLink:  ",CHAR(34),INDEX(Methods[Method Link],$A1300),CHAR(34),
", OrganizationID: *OrganizationID",TEXT(MATCH(INDEX(Methods[Organization Name],$A1300),Organizations[Organization Name],0),"0000"),"}"))</f>
        <v>#REF!</v>
      </c>
      <c r="Q1300" t="e">
        <f>IF(INDEX(Variables[Variable Type],$A1300)="","",
CONCATENATE("  - &amp;VariableID",TEXT($A1300,"0000"),
" {","VariableTypeCV:  ",CHAR(34),INDEX(Variables[Variable Type],$A1300),CHAR(34),
", VariableCode:  ",CHAR(34),INDEX(Variables[Variable Code],$A1300),CHAR(34),
", VariableNameCV:  ",CHAR(34),INDEX(Variables[Variable Name],$A1300),CHAR(34),
", VariableDefinition:  ",CHAR(34),INDEX(Variables[Variable Definition],$A1300),CHAR(34),
", SpecciationCV:  ",CHAR(34),INDEX(Variables[Speciation],$A1300),CHAR(34),
", NoDataValue:  ",CHAR(34),INDEX(Variables[No Data Value],$A1300),CHAR(34),"}"))</f>
        <v>#REF!</v>
      </c>
    </row>
    <row r="1301" spans="1:17" x14ac:dyDescent="0.25">
      <c r="A1301">
        <v>1298</v>
      </c>
      <c r="D1301" t="e">
        <f>IF(INDEX(People[First Name],$A1301)="","",
CONCATENATE("  - &amp;PersonID",TEXT($A1301,"0000"),
" {","PersonFirstName:  ",CHAR(34),INDEX(People[First Name],$A1301),CHAR(34),
", PersonMiddleName:  ",CHAR(34),INDEX(People[Middle Name],$A1301),CHAR(34),
", PersonLastName:  ",CHAR(34),INDEX(People[Last Name],$A1301),CHAR(34),"}"))</f>
        <v>#REF!</v>
      </c>
      <c r="E1301" t="e">
        <f>IF(INDEX(Organizations[Organization Type '[CV']],$A1301)="","",
CONCATENATE("  - &amp;OrganizationID",TEXT($A1301,"0000"),
" {","OrganizationTypeCV:  ",CHAR(34),INDEX(Organizations[Organization Type '[CV']],$A1301),CHAR(34),
", OrganizationCode:  ",CHAR(34),INDEX(Organizations[Organization Code],$A1301),CHAR(34),
", OrganizationName:  ",CHAR(34),INDEX(Organizations[Organization Name],$A1301),CHAR(34),
", OrganizationDescription:  ",CHAR(34),INDEX(Organizations[Organization Description],$A1301),CHAR(34),
", OrganizationLink:  ",CHAR(34),INDEX(Organizations[Organization Link],$A1301),CHAR(34),"}"))</f>
        <v>#REF!</v>
      </c>
      <c r="F1301" t="e">
        <f>IF(INDEX(People[First Name],$A1301)="","",
CONCATENATE("  - &amp;AffiliationID",TEXT($A1301,"0000"),
" {PersonID: *PersonID",TEXT($A1301,"0000"),
", OrganizationID: *OrganizationID",TEXT(MATCH(INDEX(People[Organization Name],$A1301),Organizations[Organization Name],0),"0000"),
", IsPrimaryOrganizationContact: , AffiliationStartDate: , AffiliationEndDate: , PrimaryPhone: ",
", PrimaryEmail: ",CHAR(34),INDEX(People[Primary Email],$A1301),CHAR(34),
", PrimaryAddress: ",CHAR(34),INDEX(People[Primary Address],$A1301),CHAR(34),
", PersonLink: }"))</f>
        <v>#REF!</v>
      </c>
      <c r="H1301" t="e">
        <f>IF(COUNTA(CitationInformation)=0,"",IF(INDEX(AuthorList[Author Name],$A1301)="","",
CONCATENATE("  - &amp;AuthorListID",TEXT($A1301,"0000"),
"  {CitationID: *CitationID0001",
", PersonID: *PersonID",TEXT(MATCH(INDEX(AuthorList[Author Name],$A1301),People[Full Name],0),"0000"),
", AuthorOrder: ",INDEX(AuthorList[Author Number],$A1301),"}")))</f>
        <v>#REF!</v>
      </c>
      <c r="K1301" t="e">
        <f>IF(INDEX(SamplingFeatures[Feature Code],$A1301)="","",
CONCATENATE("  - &amp;SamplingFeatureID",TEXT($A1301,"0000"),
" {","SamplingFeatureUUID:  ",CHAR(34),INDEX(SamplingFeatures[Sampling Feature UUID],$A1301),CHAR(34),
", SamplingFeatureTypeCV:  ",CHAR(34),INDEX(SamplingFeatures[Sampling Feature Type],$A1301),CHAR(34),
", SamplingFeatureCode:  ",CHAR(34),INDEX(SamplingFeatures[Feature Code],$A1301),CHAR(34),
", SamplingFeatureName:  ",CHAR(34),INDEX(SamplingFeatures[Feature Name],$A1301),CHAR(34),
", SamplingFeatureDescription:  ",CHAR(34),INDEX(SamplingFeatures[Feature Description],$A1301),CHAR(34),
", SamplingFeatureGeotypeCV:  ",CHAR(34),INDEX(SamplingFeatures[Feature Geo Type],$A1301),CHAR(34),
", FeatureGeometry:  ",CHAR(34),INDEX(SamplingFeatures[Feature Geometry],$A1301),CHAR(34),
", Elevation_m:  ",CHAR(34),INDEX(SamplingFeatures[Elevation_m],$A1301),CHAR(34),
", ElevationDatumCV:  ",CHAR(34),ElevationDatum,CHAR(34),"}"))</f>
        <v>#REF!</v>
      </c>
      <c r="L1301" t="e">
        <f>IF(INDEX(SamplingFeatures[Sampling Feature Type],$A1301)&lt;&gt;"Site","",
CONCATENATE("  - &amp;SiteID",TEXT(SUMPRODUCT(--($L$3:$L1300&lt;&gt;"")),"0000"),
" {","SamplingFeatureID:  *SamplingFeatureID",TEXT($A1301,"0000"),
", SiteTypeCV:  ",CHAR(34),INDEX(Sites[Site Type],$A1301),CHAR(34),
", Latitude:  ",INDEX(Sites[Latitude],$A1301),
", Longitude:  ",INDEX(Sites[Longitude],$A1301),
", SRSName:  ",CHAR(34),LatLonDatum,CHAR(34),"}"))</f>
        <v>#REF!</v>
      </c>
      <c r="M1301" t="e">
        <f>IF(INDEX(SamplingFeatures[Sampling Feature Type],$A1301)&lt;&gt;"Specimen","",
CONCATENATE("  - &amp;SpecimenID",TEXT(SUMPRODUCT(--($M$3:$M1300&lt;&gt;"")),"0000"),
" {","SamplingFeatureID:  *SamplingFeatureID",TEXT($A1301,"0000"),
", SpecimenTypeCV:  ",CHAR(34),INDEX(Specimens[Specimen Type],$A1301),CHAR(34),
", SpecimenMediumCV:  ",INDEX(Specimens[Specimen Medium],$A1301),
", IsFieldSpecimen:  ",CHAR(34),INDEX(Specimens[Is Field Specimen?],$A1301),CHAR(34),"}"))</f>
        <v>#REF!</v>
      </c>
      <c r="N1301" t="e">
        <f>IF(COUNTA(SpatialOffsets[])=0,"", IF(INDEX(SpatialOffsets[Spatial Offset Type],$A1301)="","",
CONCATENATE("  - &amp;SpatialOffsetID",TEXT($A1301,"0000"),
" {","SpatialOffsetTypeCV:  ",CHAR(34),INDEX(SpatialOffsets[Spatial Offset Type],$A1301),CHAR(34),
", Offset1Value:  ",INDEX(SpatialOffsets[Offset 1 Value],$A1301),
", Offset1UnitID:  ",CHAR(34),INDEX(SpatialOffsets[Offset 1 Unit],$A1301),CHAR(34),
", Offset2Value:  ",INDEX(SpatialOffsets[Offset 2 Value],$A1301),
", Offset2UnitID:  ",CHAR(34),INDEX(SpatialOffsets[Offset 2 Unit],$A1301),CHAR(34),
", Offset3Value:  ",INDEX(SpatialOffsets[Offset 3 Value],$A1301),
", Offset3UnitID:  ",CHAR(34),INDEX(SpatialOffsets[Offset 3 Unit],$A1301),CHAR(34),,"}")))</f>
        <v>#REF!</v>
      </c>
      <c r="O1301" t="e">
        <f>IF(COUNTA(RelatedFeatures[])=0,"", IF(INDEX(RelatedFeatures[First Sampling Feature Code],$A1301)="","",
CONCATENATE("  - &amp;RelationID",TEXT($A1301,"0000"),
" {","SamplingFeatureID:  *SamplingFeatureID",TEXT(MATCH(INDEX(RelatedFeatures[First Sampling Feature Code],$A1301),SamplingFeatures[Feature Code],0),"0000"),
", RelationshipTypeCV:  ",CHAR(34),INDEX(RelatedFeatures[Relationship Type],$A1301),CHAR(34),
", RelatedFeatureID: *SamplingFeatureID",TEXT(MATCH(INDEX(RelatedFeatures[Second Sampling Feature Code],$A1301),SamplingFeatures[Feature Code],0),"0000"),
", SpatialOffsetID:  ",IF(INDEX(RelatedFeatures[Offset Number],$A1301)="","",CONCATENATE("*SpatialOffsetID",TEXT(INDEX(RelatedFeatures[Offset Number],$A1301),"0000"))),"}")))</f>
        <v>#REF!</v>
      </c>
      <c r="P1301" t="e">
        <f>IF(INDEX(Methods[Method Type],$A1301)="","",
CONCATENATE("  - &amp;MethodID",TEXT($A1301,"0000"),
" {","MethodTypeCV:  ",CHAR(34),INDEX(Methods[Method Type],$A1301),CHAR(34),
", MethodCode:  ",CHAR(34),INDEX(Methods[Method Code],$A1301),CHAR(34),
", MethodName:  ",CHAR(34),INDEX(Methods[Method Name],$A1301),CHAR(34),
", MethodDescription:  ",CHAR(34),INDEX(Methods[Method Description],$A1301),CHAR(34),
", MethodLink:  ",CHAR(34),INDEX(Methods[Method Link],$A1301),CHAR(34),
", OrganizationID: *OrganizationID",TEXT(MATCH(INDEX(Methods[Organization Name],$A1301),Organizations[Organization Name],0),"0000"),"}"))</f>
        <v>#REF!</v>
      </c>
      <c r="Q1301" t="e">
        <f>IF(INDEX(Variables[Variable Type],$A1301)="","",
CONCATENATE("  - &amp;VariableID",TEXT($A1301,"0000"),
" {","VariableTypeCV:  ",CHAR(34),INDEX(Variables[Variable Type],$A1301),CHAR(34),
", VariableCode:  ",CHAR(34),INDEX(Variables[Variable Code],$A1301),CHAR(34),
", VariableNameCV:  ",CHAR(34),INDEX(Variables[Variable Name],$A1301),CHAR(34),
", VariableDefinition:  ",CHAR(34),INDEX(Variables[Variable Definition],$A1301),CHAR(34),
", SpecciationCV:  ",CHAR(34),INDEX(Variables[Speciation],$A1301),CHAR(34),
", NoDataValue:  ",CHAR(34),INDEX(Variables[No Data Value],$A1301),CHAR(34),"}"))</f>
        <v>#REF!</v>
      </c>
    </row>
    <row r="1302" spans="1:17" x14ac:dyDescent="0.25">
      <c r="A1302">
        <v>1299</v>
      </c>
      <c r="D1302" t="e">
        <f>IF(INDEX(People[First Name],$A1302)="","",
CONCATENATE("  - &amp;PersonID",TEXT($A1302,"0000"),
" {","PersonFirstName:  ",CHAR(34),INDEX(People[First Name],$A1302),CHAR(34),
", PersonMiddleName:  ",CHAR(34),INDEX(People[Middle Name],$A1302),CHAR(34),
", PersonLastName:  ",CHAR(34),INDEX(People[Last Name],$A1302),CHAR(34),"}"))</f>
        <v>#REF!</v>
      </c>
      <c r="E1302" t="e">
        <f>IF(INDEX(Organizations[Organization Type '[CV']],$A1302)="","",
CONCATENATE("  - &amp;OrganizationID",TEXT($A1302,"0000"),
" {","OrganizationTypeCV:  ",CHAR(34),INDEX(Organizations[Organization Type '[CV']],$A1302),CHAR(34),
", OrganizationCode:  ",CHAR(34),INDEX(Organizations[Organization Code],$A1302),CHAR(34),
", OrganizationName:  ",CHAR(34),INDEX(Organizations[Organization Name],$A1302),CHAR(34),
", OrganizationDescription:  ",CHAR(34),INDEX(Organizations[Organization Description],$A1302),CHAR(34),
", OrganizationLink:  ",CHAR(34),INDEX(Organizations[Organization Link],$A1302),CHAR(34),"}"))</f>
        <v>#REF!</v>
      </c>
      <c r="F1302" t="e">
        <f>IF(INDEX(People[First Name],$A1302)="","",
CONCATENATE("  - &amp;AffiliationID",TEXT($A1302,"0000"),
" {PersonID: *PersonID",TEXT($A1302,"0000"),
", OrganizationID: *OrganizationID",TEXT(MATCH(INDEX(People[Organization Name],$A1302),Organizations[Organization Name],0),"0000"),
", IsPrimaryOrganizationContact: , AffiliationStartDate: , AffiliationEndDate: , PrimaryPhone: ",
", PrimaryEmail: ",CHAR(34),INDEX(People[Primary Email],$A1302),CHAR(34),
", PrimaryAddress: ",CHAR(34),INDEX(People[Primary Address],$A1302),CHAR(34),
", PersonLink: }"))</f>
        <v>#REF!</v>
      </c>
      <c r="H1302" t="e">
        <f>IF(COUNTA(CitationInformation)=0,"",IF(INDEX(AuthorList[Author Name],$A1302)="","",
CONCATENATE("  - &amp;AuthorListID",TEXT($A1302,"0000"),
"  {CitationID: *CitationID0001",
", PersonID: *PersonID",TEXT(MATCH(INDEX(AuthorList[Author Name],$A1302),People[Full Name],0),"0000"),
", AuthorOrder: ",INDEX(AuthorList[Author Number],$A1302),"}")))</f>
        <v>#REF!</v>
      </c>
      <c r="K1302" t="e">
        <f>IF(INDEX(SamplingFeatures[Feature Code],$A1302)="","",
CONCATENATE("  - &amp;SamplingFeatureID",TEXT($A1302,"0000"),
" {","SamplingFeatureUUID:  ",CHAR(34),INDEX(SamplingFeatures[Sampling Feature UUID],$A1302),CHAR(34),
", SamplingFeatureTypeCV:  ",CHAR(34),INDEX(SamplingFeatures[Sampling Feature Type],$A1302),CHAR(34),
", SamplingFeatureCode:  ",CHAR(34),INDEX(SamplingFeatures[Feature Code],$A1302),CHAR(34),
", SamplingFeatureName:  ",CHAR(34),INDEX(SamplingFeatures[Feature Name],$A1302),CHAR(34),
", SamplingFeatureDescription:  ",CHAR(34),INDEX(SamplingFeatures[Feature Description],$A1302),CHAR(34),
", SamplingFeatureGeotypeCV:  ",CHAR(34),INDEX(SamplingFeatures[Feature Geo Type],$A1302),CHAR(34),
", FeatureGeometry:  ",CHAR(34),INDEX(SamplingFeatures[Feature Geometry],$A1302),CHAR(34),
", Elevation_m:  ",CHAR(34),INDEX(SamplingFeatures[Elevation_m],$A1302),CHAR(34),
", ElevationDatumCV:  ",CHAR(34),ElevationDatum,CHAR(34),"}"))</f>
        <v>#REF!</v>
      </c>
      <c r="L1302" t="e">
        <f>IF(INDEX(SamplingFeatures[Sampling Feature Type],$A1302)&lt;&gt;"Site","",
CONCATENATE("  - &amp;SiteID",TEXT(SUMPRODUCT(--($L$3:$L1301&lt;&gt;"")),"0000"),
" {","SamplingFeatureID:  *SamplingFeatureID",TEXT($A1302,"0000"),
", SiteTypeCV:  ",CHAR(34),INDEX(Sites[Site Type],$A1302),CHAR(34),
", Latitude:  ",INDEX(Sites[Latitude],$A1302),
", Longitude:  ",INDEX(Sites[Longitude],$A1302),
", SRSName:  ",CHAR(34),LatLonDatum,CHAR(34),"}"))</f>
        <v>#REF!</v>
      </c>
      <c r="M1302" t="e">
        <f>IF(INDEX(SamplingFeatures[Sampling Feature Type],$A1302)&lt;&gt;"Specimen","",
CONCATENATE("  - &amp;SpecimenID",TEXT(SUMPRODUCT(--($M$3:$M1301&lt;&gt;"")),"0000"),
" {","SamplingFeatureID:  *SamplingFeatureID",TEXT($A1302,"0000"),
", SpecimenTypeCV:  ",CHAR(34),INDEX(Specimens[Specimen Type],$A1302),CHAR(34),
", SpecimenMediumCV:  ",INDEX(Specimens[Specimen Medium],$A1302),
", IsFieldSpecimen:  ",CHAR(34),INDEX(Specimens[Is Field Specimen?],$A1302),CHAR(34),"}"))</f>
        <v>#REF!</v>
      </c>
      <c r="N1302" t="e">
        <f>IF(COUNTA(SpatialOffsets[])=0,"", IF(INDEX(SpatialOffsets[Spatial Offset Type],$A1302)="","",
CONCATENATE("  - &amp;SpatialOffsetID",TEXT($A1302,"0000"),
" {","SpatialOffsetTypeCV:  ",CHAR(34),INDEX(SpatialOffsets[Spatial Offset Type],$A1302),CHAR(34),
", Offset1Value:  ",INDEX(SpatialOffsets[Offset 1 Value],$A1302),
", Offset1UnitID:  ",CHAR(34),INDEX(SpatialOffsets[Offset 1 Unit],$A1302),CHAR(34),
", Offset2Value:  ",INDEX(SpatialOffsets[Offset 2 Value],$A1302),
", Offset2UnitID:  ",CHAR(34),INDEX(SpatialOffsets[Offset 2 Unit],$A1302),CHAR(34),
", Offset3Value:  ",INDEX(SpatialOffsets[Offset 3 Value],$A1302),
", Offset3UnitID:  ",CHAR(34),INDEX(SpatialOffsets[Offset 3 Unit],$A1302),CHAR(34),,"}")))</f>
        <v>#REF!</v>
      </c>
      <c r="O1302" t="e">
        <f>IF(COUNTA(RelatedFeatures[])=0,"", IF(INDEX(RelatedFeatures[First Sampling Feature Code],$A1302)="","",
CONCATENATE("  - &amp;RelationID",TEXT($A1302,"0000"),
" {","SamplingFeatureID:  *SamplingFeatureID",TEXT(MATCH(INDEX(RelatedFeatures[First Sampling Feature Code],$A1302),SamplingFeatures[Feature Code],0),"0000"),
", RelationshipTypeCV:  ",CHAR(34),INDEX(RelatedFeatures[Relationship Type],$A1302),CHAR(34),
", RelatedFeatureID: *SamplingFeatureID",TEXT(MATCH(INDEX(RelatedFeatures[Second Sampling Feature Code],$A1302),SamplingFeatures[Feature Code],0),"0000"),
", SpatialOffsetID:  ",IF(INDEX(RelatedFeatures[Offset Number],$A1302)="","",CONCATENATE("*SpatialOffsetID",TEXT(INDEX(RelatedFeatures[Offset Number],$A1302),"0000"))),"}")))</f>
        <v>#REF!</v>
      </c>
      <c r="P1302" t="e">
        <f>IF(INDEX(Methods[Method Type],$A1302)="","",
CONCATENATE("  - &amp;MethodID",TEXT($A1302,"0000"),
" {","MethodTypeCV:  ",CHAR(34),INDEX(Methods[Method Type],$A1302),CHAR(34),
", MethodCode:  ",CHAR(34),INDEX(Methods[Method Code],$A1302),CHAR(34),
", MethodName:  ",CHAR(34),INDEX(Methods[Method Name],$A1302),CHAR(34),
", MethodDescription:  ",CHAR(34),INDEX(Methods[Method Description],$A1302),CHAR(34),
", MethodLink:  ",CHAR(34),INDEX(Methods[Method Link],$A1302),CHAR(34),
", OrganizationID: *OrganizationID",TEXT(MATCH(INDEX(Methods[Organization Name],$A1302),Organizations[Organization Name],0),"0000"),"}"))</f>
        <v>#REF!</v>
      </c>
      <c r="Q1302" t="e">
        <f>IF(INDEX(Variables[Variable Type],$A1302)="","",
CONCATENATE("  - &amp;VariableID",TEXT($A1302,"0000"),
" {","VariableTypeCV:  ",CHAR(34),INDEX(Variables[Variable Type],$A1302),CHAR(34),
", VariableCode:  ",CHAR(34),INDEX(Variables[Variable Code],$A1302),CHAR(34),
", VariableNameCV:  ",CHAR(34),INDEX(Variables[Variable Name],$A1302),CHAR(34),
", VariableDefinition:  ",CHAR(34),INDEX(Variables[Variable Definition],$A1302),CHAR(34),
", SpecciationCV:  ",CHAR(34),INDEX(Variables[Speciation],$A1302),CHAR(34),
", NoDataValue:  ",CHAR(34),INDEX(Variables[No Data Value],$A1302),CHAR(34),"}"))</f>
        <v>#REF!</v>
      </c>
    </row>
    <row r="1303" spans="1:17" x14ac:dyDescent="0.25">
      <c r="A1303">
        <v>1300</v>
      </c>
      <c r="D1303" t="e">
        <f>IF(INDEX(People[First Name],$A1303)="","",
CONCATENATE("  - &amp;PersonID",TEXT($A1303,"0000"),
" {","PersonFirstName:  ",CHAR(34),INDEX(People[First Name],$A1303),CHAR(34),
", PersonMiddleName:  ",CHAR(34),INDEX(People[Middle Name],$A1303),CHAR(34),
", PersonLastName:  ",CHAR(34),INDEX(People[Last Name],$A1303),CHAR(34),"}"))</f>
        <v>#REF!</v>
      </c>
      <c r="E1303" t="e">
        <f>IF(INDEX(Organizations[Organization Type '[CV']],$A1303)="","",
CONCATENATE("  - &amp;OrganizationID",TEXT($A1303,"0000"),
" {","OrganizationTypeCV:  ",CHAR(34),INDEX(Organizations[Organization Type '[CV']],$A1303),CHAR(34),
", OrganizationCode:  ",CHAR(34),INDEX(Organizations[Organization Code],$A1303),CHAR(34),
", OrganizationName:  ",CHAR(34),INDEX(Organizations[Organization Name],$A1303),CHAR(34),
", OrganizationDescription:  ",CHAR(34),INDEX(Organizations[Organization Description],$A1303),CHAR(34),
", OrganizationLink:  ",CHAR(34),INDEX(Organizations[Organization Link],$A1303),CHAR(34),"}"))</f>
        <v>#REF!</v>
      </c>
      <c r="F1303" t="e">
        <f>IF(INDEX(People[First Name],$A1303)="","",
CONCATENATE("  - &amp;AffiliationID",TEXT($A1303,"0000"),
" {PersonID: *PersonID",TEXT($A1303,"0000"),
", OrganizationID: *OrganizationID",TEXT(MATCH(INDEX(People[Organization Name],$A1303),Organizations[Organization Name],0),"0000"),
", IsPrimaryOrganizationContact: , AffiliationStartDate: , AffiliationEndDate: , PrimaryPhone: ",
", PrimaryEmail: ",CHAR(34),INDEX(People[Primary Email],$A1303),CHAR(34),
", PrimaryAddress: ",CHAR(34),INDEX(People[Primary Address],$A1303),CHAR(34),
", PersonLink: }"))</f>
        <v>#REF!</v>
      </c>
      <c r="H1303" t="e">
        <f>IF(COUNTA(CitationInformation)=0,"",IF(INDEX(AuthorList[Author Name],$A1303)="","",
CONCATENATE("  - &amp;AuthorListID",TEXT($A1303,"0000"),
"  {CitationID: *CitationID0001",
", PersonID: *PersonID",TEXT(MATCH(INDEX(AuthorList[Author Name],$A1303),People[Full Name],0),"0000"),
", AuthorOrder: ",INDEX(AuthorList[Author Number],$A1303),"}")))</f>
        <v>#REF!</v>
      </c>
      <c r="K1303" t="e">
        <f>IF(INDEX(SamplingFeatures[Feature Code],$A1303)="","",
CONCATENATE("  - &amp;SamplingFeatureID",TEXT($A1303,"0000"),
" {","SamplingFeatureUUID:  ",CHAR(34),INDEX(SamplingFeatures[Sampling Feature UUID],$A1303),CHAR(34),
", SamplingFeatureTypeCV:  ",CHAR(34),INDEX(SamplingFeatures[Sampling Feature Type],$A1303),CHAR(34),
", SamplingFeatureCode:  ",CHAR(34),INDEX(SamplingFeatures[Feature Code],$A1303),CHAR(34),
", SamplingFeatureName:  ",CHAR(34),INDEX(SamplingFeatures[Feature Name],$A1303),CHAR(34),
", SamplingFeatureDescription:  ",CHAR(34),INDEX(SamplingFeatures[Feature Description],$A1303),CHAR(34),
", SamplingFeatureGeotypeCV:  ",CHAR(34),INDEX(SamplingFeatures[Feature Geo Type],$A1303),CHAR(34),
", FeatureGeometry:  ",CHAR(34),INDEX(SamplingFeatures[Feature Geometry],$A1303),CHAR(34),
", Elevation_m:  ",CHAR(34),INDEX(SamplingFeatures[Elevation_m],$A1303),CHAR(34),
", ElevationDatumCV:  ",CHAR(34),ElevationDatum,CHAR(34),"}"))</f>
        <v>#REF!</v>
      </c>
      <c r="L1303" t="e">
        <f>IF(INDEX(SamplingFeatures[Sampling Feature Type],$A1303)&lt;&gt;"Site","",
CONCATENATE("  - &amp;SiteID",TEXT(SUMPRODUCT(--($L$3:$L1302&lt;&gt;"")),"0000"),
" {","SamplingFeatureID:  *SamplingFeatureID",TEXT($A1303,"0000"),
", SiteTypeCV:  ",CHAR(34),INDEX(Sites[Site Type],$A1303),CHAR(34),
", Latitude:  ",INDEX(Sites[Latitude],$A1303),
", Longitude:  ",INDEX(Sites[Longitude],$A1303),
", SRSName:  ",CHAR(34),LatLonDatum,CHAR(34),"}"))</f>
        <v>#REF!</v>
      </c>
      <c r="M1303" t="e">
        <f>IF(INDEX(SamplingFeatures[Sampling Feature Type],$A1303)&lt;&gt;"Specimen","",
CONCATENATE("  - &amp;SpecimenID",TEXT(SUMPRODUCT(--($M$3:$M1302&lt;&gt;"")),"0000"),
" {","SamplingFeatureID:  *SamplingFeatureID",TEXT($A1303,"0000"),
", SpecimenTypeCV:  ",CHAR(34),INDEX(Specimens[Specimen Type],$A1303),CHAR(34),
", SpecimenMediumCV:  ",INDEX(Specimens[Specimen Medium],$A1303),
", IsFieldSpecimen:  ",CHAR(34),INDEX(Specimens[Is Field Specimen?],$A1303),CHAR(34),"}"))</f>
        <v>#REF!</v>
      </c>
      <c r="N1303" t="e">
        <f>IF(COUNTA(SpatialOffsets[])=0,"", IF(INDEX(SpatialOffsets[Spatial Offset Type],$A1303)="","",
CONCATENATE("  - &amp;SpatialOffsetID",TEXT($A1303,"0000"),
" {","SpatialOffsetTypeCV:  ",CHAR(34),INDEX(SpatialOffsets[Spatial Offset Type],$A1303),CHAR(34),
", Offset1Value:  ",INDEX(SpatialOffsets[Offset 1 Value],$A1303),
", Offset1UnitID:  ",CHAR(34),INDEX(SpatialOffsets[Offset 1 Unit],$A1303),CHAR(34),
", Offset2Value:  ",INDEX(SpatialOffsets[Offset 2 Value],$A1303),
", Offset2UnitID:  ",CHAR(34),INDEX(SpatialOffsets[Offset 2 Unit],$A1303),CHAR(34),
", Offset3Value:  ",INDEX(SpatialOffsets[Offset 3 Value],$A1303),
", Offset3UnitID:  ",CHAR(34),INDEX(SpatialOffsets[Offset 3 Unit],$A1303),CHAR(34),,"}")))</f>
        <v>#REF!</v>
      </c>
      <c r="O1303" t="e">
        <f>IF(COUNTA(RelatedFeatures[])=0,"", IF(INDEX(RelatedFeatures[First Sampling Feature Code],$A1303)="","",
CONCATENATE("  - &amp;RelationID",TEXT($A1303,"0000"),
" {","SamplingFeatureID:  *SamplingFeatureID",TEXT(MATCH(INDEX(RelatedFeatures[First Sampling Feature Code],$A1303),SamplingFeatures[Feature Code],0),"0000"),
", RelationshipTypeCV:  ",CHAR(34),INDEX(RelatedFeatures[Relationship Type],$A1303),CHAR(34),
", RelatedFeatureID: *SamplingFeatureID",TEXT(MATCH(INDEX(RelatedFeatures[Second Sampling Feature Code],$A1303),SamplingFeatures[Feature Code],0),"0000"),
", SpatialOffsetID:  ",IF(INDEX(RelatedFeatures[Offset Number],$A1303)="","",CONCATENATE("*SpatialOffsetID",TEXT(INDEX(RelatedFeatures[Offset Number],$A1303),"0000"))),"}")))</f>
        <v>#REF!</v>
      </c>
      <c r="P1303" t="e">
        <f>IF(INDEX(Methods[Method Type],$A1303)="","",
CONCATENATE("  - &amp;MethodID",TEXT($A1303,"0000"),
" {","MethodTypeCV:  ",CHAR(34),INDEX(Methods[Method Type],$A1303),CHAR(34),
", MethodCode:  ",CHAR(34),INDEX(Methods[Method Code],$A1303),CHAR(34),
", MethodName:  ",CHAR(34),INDEX(Methods[Method Name],$A1303),CHAR(34),
", MethodDescription:  ",CHAR(34),INDEX(Methods[Method Description],$A1303),CHAR(34),
", MethodLink:  ",CHAR(34),INDEX(Methods[Method Link],$A1303),CHAR(34),
", OrganizationID: *OrganizationID",TEXT(MATCH(INDEX(Methods[Organization Name],$A1303),Organizations[Organization Name],0),"0000"),"}"))</f>
        <v>#REF!</v>
      </c>
      <c r="Q1303" t="e">
        <f>IF(INDEX(Variables[Variable Type],$A1303)="","",
CONCATENATE("  - &amp;VariableID",TEXT($A1303,"0000"),
" {","VariableTypeCV:  ",CHAR(34),INDEX(Variables[Variable Type],$A1303),CHAR(34),
", VariableCode:  ",CHAR(34),INDEX(Variables[Variable Code],$A1303),CHAR(34),
", VariableNameCV:  ",CHAR(34),INDEX(Variables[Variable Name],$A1303),CHAR(34),
", VariableDefinition:  ",CHAR(34),INDEX(Variables[Variable Definition],$A1303),CHAR(34),
", SpecciationCV:  ",CHAR(34),INDEX(Variables[Speciation],$A1303),CHAR(34),
", NoDataValue:  ",CHAR(34),INDEX(Variables[No Data Value],$A1303),CHAR(34),"}"))</f>
        <v>#REF!</v>
      </c>
    </row>
    <row r="1304" spans="1:17" x14ac:dyDescent="0.25">
      <c r="A1304">
        <v>1301</v>
      </c>
      <c r="D1304" t="e">
        <f>IF(INDEX(People[First Name],$A1304)="","",
CONCATENATE("  - &amp;PersonID",TEXT($A1304,"0000"),
" {","PersonFirstName:  ",CHAR(34),INDEX(People[First Name],$A1304),CHAR(34),
", PersonMiddleName:  ",CHAR(34),INDEX(People[Middle Name],$A1304),CHAR(34),
", PersonLastName:  ",CHAR(34),INDEX(People[Last Name],$A1304),CHAR(34),"}"))</f>
        <v>#REF!</v>
      </c>
      <c r="E1304" t="e">
        <f>IF(INDEX(Organizations[Organization Type '[CV']],$A1304)="","",
CONCATENATE("  - &amp;OrganizationID",TEXT($A1304,"0000"),
" {","OrganizationTypeCV:  ",CHAR(34),INDEX(Organizations[Organization Type '[CV']],$A1304),CHAR(34),
", OrganizationCode:  ",CHAR(34),INDEX(Organizations[Organization Code],$A1304),CHAR(34),
", OrganizationName:  ",CHAR(34),INDEX(Organizations[Organization Name],$A1304),CHAR(34),
", OrganizationDescription:  ",CHAR(34),INDEX(Organizations[Organization Description],$A1304),CHAR(34),
", OrganizationLink:  ",CHAR(34),INDEX(Organizations[Organization Link],$A1304),CHAR(34),"}"))</f>
        <v>#REF!</v>
      </c>
      <c r="F1304" t="e">
        <f>IF(INDEX(People[First Name],$A1304)="","",
CONCATENATE("  - &amp;AffiliationID",TEXT($A1304,"0000"),
" {PersonID: *PersonID",TEXT($A1304,"0000"),
", OrganizationID: *OrganizationID",TEXT(MATCH(INDEX(People[Organization Name],$A1304),Organizations[Organization Name],0),"0000"),
", IsPrimaryOrganizationContact: , AffiliationStartDate: , AffiliationEndDate: , PrimaryPhone: ",
", PrimaryEmail: ",CHAR(34),INDEX(People[Primary Email],$A1304),CHAR(34),
", PrimaryAddress: ",CHAR(34),INDEX(People[Primary Address],$A1304),CHAR(34),
", PersonLink: }"))</f>
        <v>#REF!</v>
      </c>
      <c r="H1304" t="e">
        <f>IF(COUNTA(CitationInformation)=0,"",IF(INDEX(AuthorList[Author Name],$A1304)="","",
CONCATENATE("  - &amp;AuthorListID",TEXT($A1304,"0000"),
"  {CitationID: *CitationID0001",
", PersonID: *PersonID",TEXT(MATCH(INDEX(AuthorList[Author Name],$A1304),People[Full Name],0),"0000"),
", AuthorOrder: ",INDEX(AuthorList[Author Number],$A1304),"}")))</f>
        <v>#REF!</v>
      </c>
      <c r="K1304" t="e">
        <f>IF(INDEX(SamplingFeatures[Feature Code],$A1304)="","",
CONCATENATE("  - &amp;SamplingFeatureID",TEXT($A1304,"0000"),
" {","SamplingFeatureUUID:  ",CHAR(34),INDEX(SamplingFeatures[Sampling Feature UUID],$A1304),CHAR(34),
", SamplingFeatureTypeCV:  ",CHAR(34),INDEX(SamplingFeatures[Sampling Feature Type],$A1304),CHAR(34),
", SamplingFeatureCode:  ",CHAR(34),INDEX(SamplingFeatures[Feature Code],$A1304),CHAR(34),
", SamplingFeatureName:  ",CHAR(34),INDEX(SamplingFeatures[Feature Name],$A1304),CHAR(34),
", SamplingFeatureDescription:  ",CHAR(34),INDEX(SamplingFeatures[Feature Description],$A1304),CHAR(34),
", SamplingFeatureGeotypeCV:  ",CHAR(34),INDEX(SamplingFeatures[Feature Geo Type],$A1304),CHAR(34),
", FeatureGeometry:  ",CHAR(34),INDEX(SamplingFeatures[Feature Geometry],$A1304),CHAR(34),
", Elevation_m:  ",CHAR(34),INDEX(SamplingFeatures[Elevation_m],$A1304),CHAR(34),
", ElevationDatumCV:  ",CHAR(34),ElevationDatum,CHAR(34),"}"))</f>
        <v>#REF!</v>
      </c>
      <c r="L1304" t="e">
        <f>IF(INDEX(SamplingFeatures[Sampling Feature Type],$A1304)&lt;&gt;"Site","",
CONCATENATE("  - &amp;SiteID",TEXT(SUMPRODUCT(--($L$3:$L1303&lt;&gt;"")),"0000"),
" {","SamplingFeatureID:  *SamplingFeatureID",TEXT($A1304,"0000"),
", SiteTypeCV:  ",CHAR(34),INDEX(Sites[Site Type],$A1304),CHAR(34),
", Latitude:  ",INDEX(Sites[Latitude],$A1304),
", Longitude:  ",INDEX(Sites[Longitude],$A1304),
", SRSName:  ",CHAR(34),LatLonDatum,CHAR(34),"}"))</f>
        <v>#REF!</v>
      </c>
      <c r="M1304" t="e">
        <f>IF(INDEX(SamplingFeatures[Sampling Feature Type],$A1304)&lt;&gt;"Specimen","",
CONCATENATE("  - &amp;SpecimenID",TEXT(SUMPRODUCT(--($M$3:$M1303&lt;&gt;"")),"0000"),
" {","SamplingFeatureID:  *SamplingFeatureID",TEXT($A1304,"0000"),
", SpecimenTypeCV:  ",CHAR(34),INDEX(Specimens[Specimen Type],$A1304),CHAR(34),
", SpecimenMediumCV:  ",INDEX(Specimens[Specimen Medium],$A1304),
", IsFieldSpecimen:  ",CHAR(34),INDEX(Specimens[Is Field Specimen?],$A1304),CHAR(34),"}"))</f>
        <v>#REF!</v>
      </c>
      <c r="N1304" t="e">
        <f>IF(COUNTA(SpatialOffsets[])=0,"", IF(INDEX(SpatialOffsets[Spatial Offset Type],$A1304)="","",
CONCATENATE("  - &amp;SpatialOffsetID",TEXT($A1304,"0000"),
" {","SpatialOffsetTypeCV:  ",CHAR(34),INDEX(SpatialOffsets[Spatial Offset Type],$A1304),CHAR(34),
", Offset1Value:  ",INDEX(SpatialOffsets[Offset 1 Value],$A1304),
", Offset1UnitID:  ",CHAR(34),INDEX(SpatialOffsets[Offset 1 Unit],$A1304),CHAR(34),
", Offset2Value:  ",INDEX(SpatialOffsets[Offset 2 Value],$A1304),
", Offset2UnitID:  ",CHAR(34),INDEX(SpatialOffsets[Offset 2 Unit],$A1304),CHAR(34),
", Offset3Value:  ",INDEX(SpatialOffsets[Offset 3 Value],$A1304),
", Offset3UnitID:  ",CHAR(34),INDEX(SpatialOffsets[Offset 3 Unit],$A1304),CHAR(34),,"}")))</f>
        <v>#REF!</v>
      </c>
      <c r="O1304" t="e">
        <f>IF(COUNTA(RelatedFeatures[])=0,"", IF(INDEX(RelatedFeatures[First Sampling Feature Code],$A1304)="","",
CONCATENATE("  - &amp;RelationID",TEXT($A1304,"0000"),
" {","SamplingFeatureID:  *SamplingFeatureID",TEXT(MATCH(INDEX(RelatedFeatures[First Sampling Feature Code],$A1304),SamplingFeatures[Feature Code],0),"0000"),
", RelationshipTypeCV:  ",CHAR(34),INDEX(RelatedFeatures[Relationship Type],$A1304),CHAR(34),
", RelatedFeatureID: *SamplingFeatureID",TEXT(MATCH(INDEX(RelatedFeatures[Second Sampling Feature Code],$A1304),SamplingFeatures[Feature Code],0),"0000"),
", SpatialOffsetID:  ",IF(INDEX(RelatedFeatures[Offset Number],$A1304)="","",CONCATENATE("*SpatialOffsetID",TEXT(INDEX(RelatedFeatures[Offset Number],$A1304),"0000"))),"}")))</f>
        <v>#REF!</v>
      </c>
      <c r="P1304" t="e">
        <f>IF(INDEX(Methods[Method Type],$A1304)="","",
CONCATENATE("  - &amp;MethodID",TEXT($A1304,"0000"),
" {","MethodTypeCV:  ",CHAR(34),INDEX(Methods[Method Type],$A1304),CHAR(34),
", MethodCode:  ",CHAR(34),INDEX(Methods[Method Code],$A1304),CHAR(34),
", MethodName:  ",CHAR(34),INDEX(Methods[Method Name],$A1304),CHAR(34),
", MethodDescription:  ",CHAR(34),INDEX(Methods[Method Description],$A1304),CHAR(34),
", MethodLink:  ",CHAR(34),INDEX(Methods[Method Link],$A1304),CHAR(34),
", OrganizationID: *OrganizationID",TEXT(MATCH(INDEX(Methods[Organization Name],$A1304),Organizations[Organization Name],0),"0000"),"}"))</f>
        <v>#REF!</v>
      </c>
      <c r="Q1304" t="e">
        <f>IF(INDEX(Variables[Variable Type],$A1304)="","",
CONCATENATE("  - &amp;VariableID",TEXT($A1304,"0000"),
" {","VariableTypeCV:  ",CHAR(34),INDEX(Variables[Variable Type],$A1304),CHAR(34),
", VariableCode:  ",CHAR(34),INDEX(Variables[Variable Code],$A1304),CHAR(34),
", VariableNameCV:  ",CHAR(34),INDEX(Variables[Variable Name],$A1304),CHAR(34),
", VariableDefinition:  ",CHAR(34),INDEX(Variables[Variable Definition],$A1304),CHAR(34),
", SpecciationCV:  ",CHAR(34),INDEX(Variables[Speciation],$A1304),CHAR(34),
", NoDataValue:  ",CHAR(34),INDEX(Variables[No Data Value],$A1304),CHAR(34),"}"))</f>
        <v>#REF!</v>
      </c>
    </row>
    <row r="1305" spans="1:17" x14ac:dyDescent="0.25">
      <c r="A1305">
        <v>1302</v>
      </c>
      <c r="D1305" t="e">
        <f>IF(INDEX(People[First Name],$A1305)="","",
CONCATENATE("  - &amp;PersonID",TEXT($A1305,"0000"),
" {","PersonFirstName:  ",CHAR(34),INDEX(People[First Name],$A1305),CHAR(34),
", PersonMiddleName:  ",CHAR(34),INDEX(People[Middle Name],$A1305),CHAR(34),
", PersonLastName:  ",CHAR(34),INDEX(People[Last Name],$A1305),CHAR(34),"}"))</f>
        <v>#REF!</v>
      </c>
      <c r="E1305" t="e">
        <f>IF(INDEX(Organizations[Organization Type '[CV']],$A1305)="","",
CONCATENATE("  - &amp;OrganizationID",TEXT($A1305,"0000"),
" {","OrganizationTypeCV:  ",CHAR(34),INDEX(Organizations[Organization Type '[CV']],$A1305),CHAR(34),
", OrganizationCode:  ",CHAR(34),INDEX(Organizations[Organization Code],$A1305),CHAR(34),
", OrganizationName:  ",CHAR(34),INDEX(Organizations[Organization Name],$A1305),CHAR(34),
", OrganizationDescription:  ",CHAR(34),INDEX(Organizations[Organization Description],$A1305),CHAR(34),
", OrganizationLink:  ",CHAR(34),INDEX(Organizations[Organization Link],$A1305),CHAR(34),"}"))</f>
        <v>#REF!</v>
      </c>
      <c r="F1305" t="e">
        <f>IF(INDEX(People[First Name],$A1305)="","",
CONCATENATE("  - &amp;AffiliationID",TEXT($A1305,"0000"),
" {PersonID: *PersonID",TEXT($A1305,"0000"),
", OrganizationID: *OrganizationID",TEXT(MATCH(INDEX(People[Organization Name],$A1305),Organizations[Organization Name],0),"0000"),
", IsPrimaryOrganizationContact: , AffiliationStartDate: , AffiliationEndDate: , PrimaryPhone: ",
", PrimaryEmail: ",CHAR(34),INDEX(People[Primary Email],$A1305),CHAR(34),
", PrimaryAddress: ",CHAR(34),INDEX(People[Primary Address],$A1305),CHAR(34),
", PersonLink: }"))</f>
        <v>#REF!</v>
      </c>
      <c r="H1305" t="e">
        <f>IF(COUNTA(CitationInformation)=0,"",IF(INDEX(AuthorList[Author Name],$A1305)="","",
CONCATENATE("  - &amp;AuthorListID",TEXT($A1305,"0000"),
"  {CitationID: *CitationID0001",
", PersonID: *PersonID",TEXT(MATCH(INDEX(AuthorList[Author Name],$A1305),People[Full Name],0),"0000"),
", AuthorOrder: ",INDEX(AuthorList[Author Number],$A1305),"}")))</f>
        <v>#REF!</v>
      </c>
      <c r="K1305" t="e">
        <f>IF(INDEX(SamplingFeatures[Feature Code],$A1305)="","",
CONCATENATE("  - &amp;SamplingFeatureID",TEXT($A1305,"0000"),
" {","SamplingFeatureUUID:  ",CHAR(34),INDEX(SamplingFeatures[Sampling Feature UUID],$A1305),CHAR(34),
", SamplingFeatureTypeCV:  ",CHAR(34),INDEX(SamplingFeatures[Sampling Feature Type],$A1305),CHAR(34),
", SamplingFeatureCode:  ",CHAR(34),INDEX(SamplingFeatures[Feature Code],$A1305),CHAR(34),
", SamplingFeatureName:  ",CHAR(34),INDEX(SamplingFeatures[Feature Name],$A1305),CHAR(34),
", SamplingFeatureDescription:  ",CHAR(34),INDEX(SamplingFeatures[Feature Description],$A1305),CHAR(34),
", SamplingFeatureGeotypeCV:  ",CHAR(34),INDEX(SamplingFeatures[Feature Geo Type],$A1305),CHAR(34),
", FeatureGeometry:  ",CHAR(34),INDEX(SamplingFeatures[Feature Geometry],$A1305),CHAR(34),
", Elevation_m:  ",CHAR(34),INDEX(SamplingFeatures[Elevation_m],$A1305),CHAR(34),
", ElevationDatumCV:  ",CHAR(34),ElevationDatum,CHAR(34),"}"))</f>
        <v>#REF!</v>
      </c>
      <c r="L1305" t="e">
        <f>IF(INDEX(SamplingFeatures[Sampling Feature Type],$A1305)&lt;&gt;"Site","",
CONCATENATE("  - &amp;SiteID",TEXT(SUMPRODUCT(--($L$3:$L1304&lt;&gt;"")),"0000"),
" {","SamplingFeatureID:  *SamplingFeatureID",TEXT($A1305,"0000"),
", SiteTypeCV:  ",CHAR(34),INDEX(Sites[Site Type],$A1305),CHAR(34),
", Latitude:  ",INDEX(Sites[Latitude],$A1305),
", Longitude:  ",INDEX(Sites[Longitude],$A1305),
", SRSName:  ",CHAR(34),LatLonDatum,CHAR(34),"}"))</f>
        <v>#REF!</v>
      </c>
      <c r="M1305" t="e">
        <f>IF(INDEX(SamplingFeatures[Sampling Feature Type],$A1305)&lt;&gt;"Specimen","",
CONCATENATE("  - &amp;SpecimenID",TEXT(SUMPRODUCT(--($M$3:$M1304&lt;&gt;"")),"0000"),
" {","SamplingFeatureID:  *SamplingFeatureID",TEXT($A1305,"0000"),
", SpecimenTypeCV:  ",CHAR(34),INDEX(Specimens[Specimen Type],$A1305),CHAR(34),
", SpecimenMediumCV:  ",INDEX(Specimens[Specimen Medium],$A1305),
", IsFieldSpecimen:  ",CHAR(34),INDEX(Specimens[Is Field Specimen?],$A1305),CHAR(34),"}"))</f>
        <v>#REF!</v>
      </c>
      <c r="N1305" t="e">
        <f>IF(COUNTA(SpatialOffsets[])=0,"", IF(INDEX(SpatialOffsets[Spatial Offset Type],$A1305)="","",
CONCATENATE("  - &amp;SpatialOffsetID",TEXT($A1305,"0000"),
" {","SpatialOffsetTypeCV:  ",CHAR(34),INDEX(SpatialOffsets[Spatial Offset Type],$A1305),CHAR(34),
", Offset1Value:  ",INDEX(SpatialOffsets[Offset 1 Value],$A1305),
", Offset1UnitID:  ",CHAR(34),INDEX(SpatialOffsets[Offset 1 Unit],$A1305),CHAR(34),
", Offset2Value:  ",INDEX(SpatialOffsets[Offset 2 Value],$A1305),
", Offset2UnitID:  ",CHAR(34),INDEX(SpatialOffsets[Offset 2 Unit],$A1305),CHAR(34),
", Offset3Value:  ",INDEX(SpatialOffsets[Offset 3 Value],$A1305),
", Offset3UnitID:  ",CHAR(34),INDEX(SpatialOffsets[Offset 3 Unit],$A1305),CHAR(34),,"}")))</f>
        <v>#REF!</v>
      </c>
      <c r="O1305" t="e">
        <f>IF(COUNTA(RelatedFeatures[])=0,"", IF(INDEX(RelatedFeatures[First Sampling Feature Code],$A1305)="","",
CONCATENATE("  - &amp;RelationID",TEXT($A1305,"0000"),
" {","SamplingFeatureID:  *SamplingFeatureID",TEXT(MATCH(INDEX(RelatedFeatures[First Sampling Feature Code],$A1305),SamplingFeatures[Feature Code],0),"0000"),
", RelationshipTypeCV:  ",CHAR(34),INDEX(RelatedFeatures[Relationship Type],$A1305),CHAR(34),
", RelatedFeatureID: *SamplingFeatureID",TEXT(MATCH(INDEX(RelatedFeatures[Second Sampling Feature Code],$A1305),SamplingFeatures[Feature Code],0),"0000"),
", SpatialOffsetID:  ",IF(INDEX(RelatedFeatures[Offset Number],$A1305)="","",CONCATENATE("*SpatialOffsetID",TEXT(INDEX(RelatedFeatures[Offset Number],$A1305),"0000"))),"}")))</f>
        <v>#REF!</v>
      </c>
      <c r="P1305" t="e">
        <f>IF(INDEX(Methods[Method Type],$A1305)="","",
CONCATENATE("  - &amp;MethodID",TEXT($A1305,"0000"),
" {","MethodTypeCV:  ",CHAR(34),INDEX(Methods[Method Type],$A1305),CHAR(34),
", MethodCode:  ",CHAR(34),INDEX(Methods[Method Code],$A1305),CHAR(34),
", MethodName:  ",CHAR(34),INDEX(Methods[Method Name],$A1305),CHAR(34),
", MethodDescription:  ",CHAR(34),INDEX(Methods[Method Description],$A1305),CHAR(34),
", MethodLink:  ",CHAR(34),INDEX(Methods[Method Link],$A1305),CHAR(34),
", OrganizationID: *OrganizationID",TEXT(MATCH(INDEX(Methods[Organization Name],$A1305),Organizations[Organization Name],0),"0000"),"}"))</f>
        <v>#REF!</v>
      </c>
      <c r="Q1305" t="e">
        <f>IF(INDEX(Variables[Variable Type],$A1305)="","",
CONCATENATE("  - &amp;VariableID",TEXT($A1305,"0000"),
" {","VariableTypeCV:  ",CHAR(34),INDEX(Variables[Variable Type],$A1305),CHAR(34),
", VariableCode:  ",CHAR(34),INDEX(Variables[Variable Code],$A1305),CHAR(34),
", VariableNameCV:  ",CHAR(34),INDEX(Variables[Variable Name],$A1305),CHAR(34),
", VariableDefinition:  ",CHAR(34),INDEX(Variables[Variable Definition],$A1305),CHAR(34),
", SpecciationCV:  ",CHAR(34),INDEX(Variables[Speciation],$A1305),CHAR(34),
", NoDataValue:  ",CHAR(34),INDEX(Variables[No Data Value],$A1305),CHAR(34),"}"))</f>
        <v>#REF!</v>
      </c>
    </row>
    <row r="1306" spans="1:17" x14ac:dyDescent="0.25">
      <c r="A1306">
        <v>1303</v>
      </c>
      <c r="D1306" t="e">
        <f>IF(INDEX(People[First Name],$A1306)="","",
CONCATENATE("  - &amp;PersonID",TEXT($A1306,"0000"),
" {","PersonFirstName:  ",CHAR(34),INDEX(People[First Name],$A1306),CHAR(34),
", PersonMiddleName:  ",CHAR(34),INDEX(People[Middle Name],$A1306),CHAR(34),
", PersonLastName:  ",CHAR(34),INDEX(People[Last Name],$A1306),CHAR(34),"}"))</f>
        <v>#REF!</v>
      </c>
      <c r="E1306" t="e">
        <f>IF(INDEX(Organizations[Organization Type '[CV']],$A1306)="","",
CONCATENATE("  - &amp;OrganizationID",TEXT($A1306,"0000"),
" {","OrganizationTypeCV:  ",CHAR(34),INDEX(Organizations[Organization Type '[CV']],$A1306),CHAR(34),
", OrganizationCode:  ",CHAR(34),INDEX(Organizations[Organization Code],$A1306),CHAR(34),
", OrganizationName:  ",CHAR(34),INDEX(Organizations[Organization Name],$A1306),CHAR(34),
", OrganizationDescription:  ",CHAR(34),INDEX(Organizations[Organization Description],$A1306),CHAR(34),
", OrganizationLink:  ",CHAR(34),INDEX(Organizations[Organization Link],$A1306),CHAR(34),"}"))</f>
        <v>#REF!</v>
      </c>
      <c r="F1306" t="e">
        <f>IF(INDEX(People[First Name],$A1306)="","",
CONCATENATE("  - &amp;AffiliationID",TEXT($A1306,"0000"),
" {PersonID: *PersonID",TEXT($A1306,"0000"),
", OrganizationID: *OrganizationID",TEXT(MATCH(INDEX(People[Organization Name],$A1306),Organizations[Organization Name],0),"0000"),
", IsPrimaryOrganizationContact: , AffiliationStartDate: , AffiliationEndDate: , PrimaryPhone: ",
", PrimaryEmail: ",CHAR(34),INDEX(People[Primary Email],$A1306),CHAR(34),
", PrimaryAddress: ",CHAR(34),INDEX(People[Primary Address],$A1306),CHAR(34),
", PersonLink: }"))</f>
        <v>#REF!</v>
      </c>
      <c r="H1306" t="e">
        <f>IF(COUNTA(CitationInformation)=0,"",IF(INDEX(AuthorList[Author Name],$A1306)="","",
CONCATENATE("  - &amp;AuthorListID",TEXT($A1306,"0000"),
"  {CitationID: *CitationID0001",
", PersonID: *PersonID",TEXT(MATCH(INDEX(AuthorList[Author Name],$A1306),People[Full Name],0),"0000"),
", AuthorOrder: ",INDEX(AuthorList[Author Number],$A1306),"}")))</f>
        <v>#REF!</v>
      </c>
      <c r="K1306" t="e">
        <f>IF(INDEX(SamplingFeatures[Feature Code],$A1306)="","",
CONCATENATE("  - &amp;SamplingFeatureID",TEXT($A1306,"0000"),
" {","SamplingFeatureUUID:  ",CHAR(34),INDEX(SamplingFeatures[Sampling Feature UUID],$A1306),CHAR(34),
", SamplingFeatureTypeCV:  ",CHAR(34),INDEX(SamplingFeatures[Sampling Feature Type],$A1306),CHAR(34),
", SamplingFeatureCode:  ",CHAR(34),INDEX(SamplingFeatures[Feature Code],$A1306),CHAR(34),
", SamplingFeatureName:  ",CHAR(34),INDEX(SamplingFeatures[Feature Name],$A1306),CHAR(34),
", SamplingFeatureDescription:  ",CHAR(34),INDEX(SamplingFeatures[Feature Description],$A1306),CHAR(34),
", SamplingFeatureGeotypeCV:  ",CHAR(34),INDEX(SamplingFeatures[Feature Geo Type],$A1306),CHAR(34),
", FeatureGeometry:  ",CHAR(34),INDEX(SamplingFeatures[Feature Geometry],$A1306),CHAR(34),
", Elevation_m:  ",CHAR(34),INDEX(SamplingFeatures[Elevation_m],$A1306),CHAR(34),
", ElevationDatumCV:  ",CHAR(34),ElevationDatum,CHAR(34),"}"))</f>
        <v>#REF!</v>
      </c>
      <c r="L1306" t="e">
        <f>IF(INDEX(SamplingFeatures[Sampling Feature Type],$A1306)&lt;&gt;"Site","",
CONCATENATE("  - &amp;SiteID",TEXT(SUMPRODUCT(--($L$3:$L1305&lt;&gt;"")),"0000"),
" {","SamplingFeatureID:  *SamplingFeatureID",TEXT($A1306,"0000"),
", SiteTypeCV:  ",CHAR(34),INDEX(Sites[Site Type],$A1306),CHAR(34),
", Latitude:  ",INDEX(Sites[Latitude],$A1306),
", Longitude:  ",INDEX(Sites[Longitude],$A1306),
", SRSName:  ",CHAR(34),LatLonDatum,CHAR(34),"}"))</f>
        <v>#REF!</v>
      </c>
      <c r="M1306" t="e">
        <f>IF(INDEX(SamplingFeatures[Sampling Feature Type],$A1306)&lt;&gt;"Specimen","",
CONCATENATE("  - &amp;SpecimenID",TEXT(SUMPRODUCT(--($M$3:$M1305&lt;&gt;"")),"0000"),
" {","SamplingFeatureID:  *SamplingFeatureID",TEXT($A1306,"0000"),
", SpecimenTypeCV:  ",CHAR(34),INDEX(Specimens[Specimen Type],$A1306),CHAR(34),
", SpecimenMediumCV:  ",INDEX(Specimens[Specimen Medium],$A1306),
", IsFieldSpecimen:  ",CHAR(34),INDEX(Specimens[Is Field Specimen?],$A1306),CHAR(34),"}"))</f>
        <v>#REF!</v>
      </c>
      <c r="N1306" t="e">
        <f>IF(COUNTA(SpatialOffsets[])=0,"", IF(INDEX(SpatialOffsets[Spatial Offset Type],$A1306)="","",
CONCATENATE("  - &amp;SpatialOffsetID",TEXT($A1306,"0000"),
" {","SpatialOffsetTypeCV:  ",CHAR(34),INDEX(SpatialOffsets[Spatial Offset Type],$A1306),CHAR(34),
", Offset1Value:  ",INDEX(SpatialOffsets[Offset 1 Value],$A1306),
", Offset1UnitID:  ",CHAR(34),INDEX(SpatialOffsets[Offset 1 Unit],$A1306),CHAR(34),
", Offset2Value:  ",INDEX(SpatialOffsets[Offset 2 Value],$A1306),
", Offset2UnitID:  ",CHAR(34),INDEX(SpatialOffsets[Offset 2 Unit],$A1306),CHAR(34),
", Offset3Value:  ",INDEX(SpatialOffsets[Offset 3 Value],$A1306),
", Offset3UnitID:  ",CHAR(34),INDEX(SpatialOffsets[Offset 3 Unit],$A1306),CHAR(34),,"}")))</f>
        <v>#REF!</v>
      </c>
      <c r="O1306" t="e">
        <f>IF(COUNTA(RelatedFeatures[])=0,"", IF(INDEX(RelatedFeatures[First Sampling Feature Code],$A1306)="","",
CONCATENATE("  - &amp;RelationID",TEXT($A1306,"0000"),
" {","SamplingFeatureID:  *SamplingFeatureID",TEXT(MATCH(INDEX(RelatedFeatures[First Sampling Feature Code],$A1306),SamplingFeatures[Feature Code],0),"0000"),
", RelationshipTypeCV:  ",CHAR(34),INDEX(RelatedFeatures[Relationship Type],$A1306),CHAR(34),
", RelatedFeatureID: *SamplingFeatureID",TEXT(MATCH(INDEX(RelatedFeatures[Second Sampling Feature Code],$A1306),SamplingFeatures[Feature Code],0),"0000"),
", SpatialOffsetID:  ",IF(INDEX(RelatedFeatures[Offset Number],$A1306)="","",CONCATENATE("*SpatialOffsetID",TEXT(INDEX(RelatedFeatures[Offset Number],$A1306),"0000"))),"}")))</f>
        <v>#REF!</v>
      </c>
      <c r="P1306" t="e">
        <f>IF(INDEX(Methods[Method Type],$A1306)="","",
CONCATENATE("  - &amp;MethodID",TEXT($A1306,"0000"),
" {","MethodTypeCV:  ",CHAR(34),INDEX(Methods[Method Type],$A1306),CHAR(34),
", MethodCode:  ",CHAR(34),INDEX(Methods[Method Code],$A1306),CHAR(34),
", MethodName:  ",CHAR(34),INDEX(Methods[Method Name],$A1306),CHAR(34),
", MethodDescription:  ",CHAR(34),INDEX(Methods[Method Description],$A1306),CHAR(34),
", MethodLink:  ",CHAR(34),INDEX(Methods[Method Link],$A1306),CHAR(34),
", OrganizationID: *OrganizationID",TEXT(MATCH(INDEX(Methods[Organization Name],$A1306),Organizations[Organization Name],0),"0000"),"}"))</f>
        <v>#REF!</v>
      </c>
      <c r="Q1306" t="e">
        <f>IF(INDEX(Variables[Variable Type],$A1306)="","",
CONCATENATE("  - &amp;VariableID",TEXT($A1306,"0000"),
" {","VariableTypeCV:  ",CHAR(34),INDEX(Variables[Variable Type],$A1306),CHAR(34),
", VariableCode:  ",CHAR(34),INDEX(Variables[Variable Code],$A1306),CHAR(34),
", VariableNameCV:  ",CHAR(34),INDEX(Variables[Variable Name],$A1306),CHAR(34),
", VariableDefinition:  ",CHAR(34),INDEX(Variables[Variable Definition],$A1306),CHAR(34),
", SpecciationCV:  ",CHAR(34),INDEX(Variables[Speciation],$A1306),CHAR(34),
", NoDataValue:  ",CHAR(34),INDEX(Variables[No Data Value],$A1306),CHAR(34),"}"))</f>
        <v>#REF!</v>
      </c>
    </row>
    <row r="1307" spans="1:17" x14ac:dyDescent="0.25">
      <c r="A1307">
        <v>1304</v>
      </c>
      <c r="D1307" t="e">
        <f>IF(INDEX(People[First Name],$A1307)="","",
CONCATENATE("  - &amp;PersonID",TEXT($A1307,"0000"),
" {","PersonFirstName:  ",CHAR(34),INDEX(People[First Name],$A1307),CHAR(34),
", PersonMiddleName:  ",CHAR(34),INDEX(People[Middle Name],$A1307),CHAR(34),
", PersonLastName:  ",CHAR(34),INDEX(People[Last Name],$A1307),CHAR(34),"}"))</f>
        <v>#REF!</v>
      </c>
      <c r="E1307" t="e">
        <f>IF(INDEX(Organizations[Organization Type '[CV']],$A1307)="","",
CONCATENATE("  - &amp;OrganizationID",TEXT($A1307,"0000"),
" {","OrganizationTypeCV:  ",CHAR(34),INDEX(Organizations[Organization Type '[CV']],$A1307),CHAR(34),
", OrganizationCode:  ",CHAR(34),INDEX(Organizations[Organization Code],$A1307),CHAR(34),
", OrganizationName:  ",CHAR(34),INDEX(Organizations[Organization Name],$A1307),CHAR(34),
", OrganizationDescription:  ",CHAR(34),INDEX(Organizations[Organization Description],$A1307),CHAR(34),
", OrganizationLink:  ",CHAR(34),INDEX(Organizations[Organization Link],$A1307),CHAR(34),"}"))</f>
        <v>#REF!</v>
      </c>
      <c r="F1307" t="e">
        <f>IF(INDEX(People[First Name],$A1307)="","",
CONCATENATE("  - &amp;AffiliationID",TEXT($A1307,"0000"),
" {PersonID: *PersonID",TEXT($A1307,"0000"),
", OrganizationID: *OrganizationID",TEXT(MATCH(INDEX(People[Organization Name],$A1307),Organizations[Organization Name],0),"0000"),
", IsPrimaryOrganizationContact: , AffiliationStartDate: , AffiliationEndDate: , PrimaryPhone: ",
", PrimaryEmail: ",CHAR(34),INDEX(People[Primary Email],$A1307),CHAR(34),
", PrimaryAddress: ",CHAR(34),INDEX(People[Primary Address],$A1307),CHAR(34),
", PersonLink: }"))</f>
        <v>#REF!</v>
      </c>
      <c r="H1307" t="e">
        <f>IF(COUNTA(CitationInformation)=0,"",IF(INDEX(AuthorList[Author Name],$A1307)="","",
CONCATENATE("  - &amp;AuthorListID",TEXT($A1307,"0000"),
"  {CitationID: *CitationID0001",
", PersonID: *PersonID",TEXT(MATCH(INDEX(AuthorList[Author Name],$A1307),People[Full Name],0),"0000"),
", AuthorOrder: ",INDEX(AuthorList[Author Number],$A1307),"}")))</f>
        <v>#REF!</v>
      </c>
      <c r="K1307" t="e">
        <f>IF(INDEX(SamplingFeatures[Feature Code],$A1307)="","",
CONCATENATE("  - &amp;SamplingFeatureID",TEXT($A1307,"0000"),
" {","SamplingFeatureUUID:  ",CHAR(34),INDEX(SamplingFeatures[Sampling Feature UUID],$A1307),CHAR(34),
", SamplingFeatureTypeCV:  ",CHAR(34),INDEX(SamplingFeatures[Sampling Feature Type],$A1307),CHAR(34),
", SamplingFeatureCode:  ",CHAR(34),INDEX(SamplingFeatures[Feature Code],$A1307),CHAR(34),
", SamplingFeatureName:  ",CHAR(34),INDEX(SamplingFeatures[Feature Name],$A1307),CHAR(34),
", SamplingFeatureDescription:  ",CHAR(34),INDEX(SamplingFeatures[Feature Description],$A1307),CHAR(34),
", SamplingFeatureGeotypeCV:  ",CHAR(34),INDEX(SamplingFeatures[Feature Geo Type],$A1307),CHAR(34),
", FeatureGeometry:  ",CHAR(34),INDEX(SamplingFeatures[Feature Geometry],$A1307),CHAR(34),
", Elevation_m:  ",CHAR(34),INDEX(SamplingFeatures[Elevation_m],$A1307),CHAR(34),
", ElevationDatumCV:  ",CHAR(34),ElevationDatum,CHAR(34),"}"))</f>
        <v>#REF!</v>
      </c>
      <c r="L1307" t="e">
        <f>IF(INDEX(SamplingFeatures[Sampling Feature Type],$A1307)&lt;&gt;"Site","",
CONCATENATE("  - &amp;SiteID",TEXT(SUMPRODUCT(--($L$3:$L1306&lt;&gt;"")),"0000"),
" {","SamplingFeatureID:  *SamplingFeatureID",TEXT($A1307,"0000"),
", SiteTypeCV:  ",CHAR(34),INDEX(Sites[Site Type],$A1307),CHAR(34),
", Latitude:  ",INDEX(Sites[Latitude],$A1307),
", Longitude:  ",INDEX(Sites[Longitude],$A1307),
", SRSName:  ",CHAR(34),LatLonDatum,CHAR(34),"}"))</f>
        <v>#REF!</v>
      </c>
      <c r="M1307" t="e">
        <f>IF(INDEX(SamplingFeatures[Sampling Feature Type],$A1307)&lt;&gt;"Specimen","",
CONCATENATE("  - &amp;SpecimenID",TEXT(SUMPRODUCT(--($M$3:$M1306&lt;&gt;"")),"0000"),
" {","SamplingFeatureID:  *SamplingFeatureID",TEXT($A1307,"0000"),
", SpecimenTypeCV:  ",CHAR(34),INDEX(Specimens[Specimen Type],$A1307),CHAR(34),
", SpecimenMediumCV:  ",INDEX(Specimens[Specimen Medium],$A1307),
", IsFieldSpecimen:  ",CHAR(34),INDEX(Specimens[Is Field Specimen?],$A1307),CHAR(34),"}"))</f>
        <v>#REF!</v>
      </c>
      <c r="N1307" t="e">
        <f>IF(COUNTA(SpatialOffsets[])=0,"", IF(INDEX(SpatialOffsets[Spatial Offset Type],$A1307)="","",
CONCATENATE("  - &amp;SpatialOffsetID",TEXT($A1307,"0000"),
" {","SpatialOffsetTypeCV:  ",CHAR(34),INDEX(SpatialOffsets[Spatial Offset Type],$A1307),CHAR(34),
", Offset1Value:  ",INDEX(SpatialOffsets[Offset 1 Value],$A1307),
", Offset1UnitID:  ",CHAR(34),INDEX(SpatialOffsets[Offset 1 Unit],$A1307),CHAR(34),
", Offset2Value:  ",INDEX(SpatialOffsets[Offset 2 Value],$A1307),
", Offset2UnitID:  ",CHAR(34),INDEX(SpatialOffsets[Offset 2 Unit],$A1307),CHAR(34),
", Offset3Value:  ",INDEX(SpatialOffsets[Offset 3 Value],$A1307),
", Offset3UnitID:  ",CHAR(34),INDEX(SpatialOffsets[Offset 3 Unit],$A1307),CHAR(34),,"}")))</f>
        <v>#REF!</v>
      </c>
      <c r="O1307" t="e">
        <f>IF(COUNTA(RelatedFeatures[])=0,"", IF(INDEX(RelatedFeatures[First Sampling Feature Code],$A1307)="","",
CONCATENATE("  - &amp;RelationID",TEXT($A1307,"0000"),
" {","SamplingFeatureID:  *SamplingFeatureID",TEXT(MATCH(INDEX(RelatedFeatures[First Sampling Feature Code],$A1307),SamplingFeatures[Feature Code],0),"0000"),
", RelationshipTypeCV:  ",CHAR(34),INDEX(RelatedFeatures[Relationship Type],$A1307),CHAR(34),
", RelatedFeatureID: *SamplingFeatureID",TEXT(MATCH(INDEX(RelatedFeatures[Second Sampling Feature Code],$A1307),SamplingFeatures[Feature Code],0),"0000"),
", SpatialOffsetID:  ",IF(INDEX(RelatedFeatures[Offset Number],$A1307)="","",CONCATENATE("*SpatialOffsetID",TEXT(INDEX(RelatedFeatures[Offset Number],$A1307),"0000"))),"}")))</f>
        <v>#REF!</v>
      </c>
      <c r="P1307" t="e">
        <f>IF(INDEX(Methods[Method Type],$A1307)="","",
CONCATENATE("  - &amp;MethodID",TEXT($A1307,"0000"),
" {","MethodTypeCV:  ",CHAR(34),INDEX(Methods[Method Type],$A1307),CHAR(34),
", MethodCode:  ",CHAR(34),INDEX(Methods[Method Code],$A1307),CHAR(34),
", MethodName:  ",CHAR(34),INDEX(Methods[Method Name],$A1307),CHAR(34),
", MethodDescription:  ",CHAR(34),INDEX(Methods[Method Description],$A1307),CHAR(34),
", MethodLink:  ",CHAR(34),INDEX(Methods[Method Link],$A1307),CHAR(34),
", OrganizationID: *OrganizationID",TEXT(MATCH(INDEX(Methods[Organization Name],$A1307),Organizations[Organization Name],0),"0000"),"}"))</f>
        <v>#REF!</v>
      </c>
      <c r="Q1307" t="e">
        <f>IF(INDEX(Variables[Variable Type],$A1307)="","",
CONCATENATE("  - &amp;VariableID",TEXT($A1307,"0000"),
" {","VariableTypeCV:  ",CHAR(34),INDEX(Variables[Variable Type],$A1307),CHAR(34),
", VariableCode:  ",CHAR(34),INDEX(Variables[Variable Code],$A1307),CHAR(34),
", VariableNameCV:  ",CHAR(34),INDEX(Variables[Variable Name],$A1307),CHAR(34),
", VariableDefinition:  ",CHAR(34),INDEX(Variables[Variable Definition],$A1307),CHAR(34),
", SpecciationCV:  ",CHAR(34),INDEX(Variables[Speciation],$A1307),CHAR(34),
", NoDataValue:  ",CHAR(34),INDEX(Variables[No Data Value],$A1307),CHAR(34),"}"))</f>
        <v>#REF!</v>
      </c>
    </row>
    <row r="1308" spans="1:17" x14ac:dyDescent="0.25">
      <c r="A1308">
        <v>1305</v>
      </c>
      <c r="D1308" t="e">
        <f>IF(INDEX(People[First Name],$A1308)="","",
CONCATENATE("  - &amp;PersonID",TEXT($A1308,"0000"),
" {","PersonFirstName:  ",CHAR(34),INDEX(People[First Name],$A1308),CHAR(34),
", PersonMiddleName:  ",CHAR(34),INDEX(People[Middle Name],$A1308),CHAR(34),
", PersonLastName:  ",CHAR(34),INDEX(People[Last Name],$A1308),CHAR(34),"}"))</f>
        <v>#REF!</v>
      </c>
      <c r="E1308" t="e">
        <f>IF(INDEX(Organizations[Organization Type '[CV']],$A1308)="","",
CONCATENATE("  - &amp;OrganizationID",TEXT($A1308,"0000"),
" {","OrganizationTypeCV:  ",CHAR(34),INDEX(Organizations[Organization Type '[CV']],$A1308),CHAR(34),
", OrganizationCode:  ",CHAR(34),INDEX(Organizations[Organization Code],$A1308),CHAR(34),
", OrganizationName:  ",CHAR(34),INDEX(Organizations[Organization Name],$A1308),CHAR(34),
", OrganizationDescription:  ",CHAR(34),INDEX(Organizations[Organization Description],$A1308),CHAR(34),
", OrganizationLink:  ",CHAR(34),INDEX(Organizations[Organization Link],$A1308),CHAR(34),"}"))</f>
        <v>#REF!</v>
      </c>
      <c r="F1308" t="e">
        <f>IF(INDEX(People[First Name],$A1308)="","",
CONCATENATE("  - &amp;AffiliationID",TEXT($A1308,"0000"),
" {PersonID: *PersonID",TEXT($A1308,"0000"),
", OrganizationID: *OrganizationID",TEXT(MATCH(INDEX(People[Organization Name],$A1308),Organizations[Organization Name],0),"0000"),
", IsPrimaryOrganizationContact: , AffiliationStartDate: , AffiliationEndDate: , PrimaryPhone: ",
", PrimaryEmail: ",CHAR(34),INDEX(People[Primary Email],$A1308),CHAR(34),
", PrimaryAddress: ",CHAR(34),INDEX(People[Primary Address],$A1308),CHAR(34),
", PersonLink: }"))</f>
        <v>#REF!</v>
      </c>
      <c r="H1308" t="e">
        <f>IF(COUNTA(CitationInformation)=0,"",IF(INDEX(AuthorList[Author Name],$A1308)="","",
CONCATENATE("  - &amp;AuthorListID",TEXT($A1308,"0000"),
"  {CitationID: *CitationID0001",
", PersonID: *PersonID",TEXT(MATCH(INDEX(AuthorList[Author Name],$A1308),People[Full Name],0),"0000"),
", AuthorOrder: ",INDEX(AuthorList[Author Number],$A1308),"}")))</f>
        <v>#REF!</v>
      </c>
      <c r="K1308" t="e">
        <f>IF(INDEX(SamplingFeatures[Feature Code],$A1308)="","",
CONCATENATE("  - &amp;SamplingFeatureID",TEXT($A1308,"0000"),
" {","SamplingFeatureUUID:  ",CHAR(34),INDEX(SamplingFeatures[Sampling Feature UUID],$A1308),CHAR(34),
", SamplingFeatureTypeCV:  ",CHAR(34),INDEX(SamplingFeatures[Sampling Feature Type],$A1308),CHAR(34),
", SamplingFeatureCode:  ",CHAR(34),INDEX(SamplingFeatures[Feature Code],$A1308),CHAR(34),
", SamplingFeatureName:  ",CHAR(34),INDEX(SamplingFeatures[Feature Name],$A1308),CHAR(34),
", SamplingFeatureDescription:  ",CHAR(34),INDEX(SamplingFeatures[Feature Description],$A1308),CHAR(34),
", SamplingFeatureGeotypeCV:  ",CHAR(34),INDEX(SamplingFeatures[Feature Geo Type],$A1308),CHAR(34),
", FeatureGeometry:  ",CHAR(34),INDEX(SamplingFeatures[Feature Geometry],$A1308),CHAR(34),
", Elevation_m:  ",CHAR(34),INDEX(SamplingFeatures[Elevation_m],$A1308),CHAR(34),
", ElevationDatumCV:  ",CHAR(34),ElevationDatum,CHAR(34),"}"))</f>
        <v>#REF!</v>
      </c>
      <c r="L1308" t="e">
        <f>IF(INDEX(SamplingFeatures[Sampling Feature Type],$A1308)&lt;&gt;"Site","",
CONCATENATE("  - &amp;SiteID",TEXT(SUMPRODUCT(--($L$3:$L1307&lt;&gt;"")),"0000"),
" {","SamplingFeatureID:  *SamplingFeatureID",TEXT($A1308,"0000"),
", SiteTypeCV:  ",CHAR(34),INDEX(Sites[Site Type],$A1308),CHAR(34),
", Latitude:  ",INDEX(Sites[Latitude],$A1308),
", Longitude:  ",INDEX(Sites[Longitude],$A1308),
", SRSName:  ",CHAR(34),LatLonDatum,CHAR(34),"}"))</f>
        <v>#REF!</v>
      </c>
      <c r="M1308" t="e">
        <f>IF(INDEX(SamplingFeatures[Sampling Feature Type],$A1308)&lt;&gt;"Specimen","",
CONCATENATE("  - &amp;SpecimenID",TEXT(SUMPRODUCT(--($M$3:$M1307&lt;&gt;"")),"0000"),
" {","SamplingFeatureID:  *SamplingFeatureID",TEXT($A1308,"0000"),
", SpecimenTypeCV:  ",CHAR(34),INDEX(Specimens[Specimen Type],$A1308),CHAR(34),
", SpecimenMediumCV:  ",INDEX(Specimens[Specimen Medium],$A1308),
", IsFieldSpecimen:  ",CHAR(34),INDEX(Specimens[Is Field Specimen?],$A1308),CHAR(34),"}"))</f>
        <v>#REF!</v>
      </c>
      <c r="N1308" t="e">
        <f>IF(COUNTA(SpatialOffsets[])=0,"", IF(INDEX(SpatialOffsets[Spatial Offset Type],$A1308)="","",
CONCATENATE("  - &amp;SpatialOffsetID",TEXT($A1308,"0000"),
" {","SpatialOffsetTypeCV:  ",CHAR(34),INDEX(SpatialOffsets[Spatial Offset Type],$A1308),CHAR(34),
", Offset1Value:  ",INDEX(SpatialOffsets[Offset 1 Value],$A1308),
", Offset1UnitID:  ",CHAR(34),INDEX(SpatialOffsets[Offset 1 Unit],$A1308),CHAR(34),
", Offset2Value:  ",INDEX(SpatialOffsets[Offset 2 Value],$A1308),
", Offset2UnitID:  ",CHAR(34),INDEX(SpatialOffsets[Offset 2 Unit],$A1308),CHAR(34),
", Offset3Value:  ",INDEX(SpatialOffsets[Offset 3 Value],$A1308),
", Offset3UnitID:  ",CHAR(34),INDEX(SpatialOffsets[Offset 3 Unit],$A1308),CHAR(34),,"}")))</f>
        <v>#REF!</v>
      </c>
      <c r="O1308" t="e">
        <f>IF(COUNTA(RelatedFeatures[])=0,"", IF(INDEX(RelatedFeatures[First Sampling Feature Code],$A1308)="","",
CONCATENATE("  - &amp;RelationID",TEXT($A1308,"0000"),
" {","SamplingFeatureID:  *SamplingFeatureID",TEXT(MATCH(INDEX(RelatedFeatures[First Sampling Feature Code],$A1308),SamplingFeatures[Feature Code],0),"0000"),
", RelationshipTypeCV:  ",CHAR(34),INDEX(RelatedFeatures[Relationship Type],$A1308),CHAR(34),
", RelatedFeatureID: *SamplingFeatureID",TEXT(MATCH(INDEX(RelatedFeatures[Second Sampling Feature Code],$A1308),SamplingFeatures[Feature Code],0),"0000"),
", SpatialOffsetID:  ",IF(INDEX(RelatedFeatures[Offset Number],$A1308)="","",CONCATENATE("*SpatialOffsetID",TEXT(INDEX(RelatedFeatures[Offset Number],$A1308),"0000"))),"}")))</f>
        <v>#REF!</v>
      </c>
      <c r="P1308" t="e">
        <f>IF(INDEX(Methods[Method Type],$A1308)="","",
CONCATENATE("  - &amp;MethodID",TEXT($A1308,"0000"),
" {","MethodTypeCV:  ",CHAR(34),INDEX(Methods[Method Type],$A1308),CHAR(34),
", MethodCode:  ",CHAR(34),INDEX(Methods[Method Code],$A1308),CHAR(34),
", MethodName:  ",CHAR(34),INDEX(Methods[Method Name],$A1308),CHAR(34),
", MethodDescription:  ",CHAR(34),INDEX(Methods[Method Description],$A1308),CHAR(34),
", MethodLink:  ",CHAR(34),INDEX(Methods[Method Link],$A1308),CHAR(34),
", OrganizationID: *OrganizationID",TEXT(MATCH(INDEX(Methods[Organization Name],$A1308),Organizations[Organization Name],0),"0000"),"}"))</f>
        <v>#REF!</v>
      </c>
      <c r="Q1308" t="e">
        <f>IF(INDEX(Variables[Variable Type],$A1308)="","",
CONCATENATE("  - &amp;VariableID",TEXT($A1308,"0000"),
" {","VariableTypeCV:  ",CHAR(34),INDEX(Variables[Variable Type],$A1308),CHAR(34),
", VariableCode:  ",CHAR(34),INDEX(Variables[Variable Code],$A1308),CHAR(34),
", VariableNameCV:  ",CHAR(34),INDEX(Variables[Variable Name],$A1308),CHAR(34),
", VariableDefinition:  ",CHAR(34),INDEX(Variables[Variable Definition],$A1308),CHAR(34),
", SpecciationCV:  ",CHAR(34),INDEX(Variables[Speciation],$A1308),CHAR(34),
", NoDataValue:  ",CHAR(34),INDEX(Variables[No Data Value],$A1308),CHAR(34),"}"))</f>
        <v>#REF!</v>
      </c>
    </row>
    <row r="1309" spans="1:17" x14ac:dyDescent="0.25">
      <c r="A1309">
        <v>1306</v>
      </c>
      <c r="D1309" t="e">
        <f>IF(INDEX(People[First Name],$A1309)="","",
CONCATENATE("  - &amp;PersonID",TEXT($A1309,"0000"),
" {","PersonFirstName:  ",CHAR(34),INDEX(People[First Name],$A1309),CHAR(34),
", PersonMiddleName:  ",CHAR(34),INDEX(People[Middle Name],$A1309),CHAR(34),
", PersonLastName:  ",CHAR(34),INDEX(People[Last Name],$A1309),CHAR(34),"}"))</f>
        <v>#REF!</v>
      </c>
      <c r="E1309" t="e">
        <f>IF(INDEX(Organizations[Organization Type '[CV']],$A1309)="","",
CONCATENATE("  - &amp;OrganizationID",TEXT($A1309,"0000"),
" {","OrganizationTypeCV:  ",CHAR(34),INDEX(Organizations[Organization Type '[CV']],$A1309),CHAR(34),
", OrganizationCode:  ",CHAR(34),INDEX(Organizations[Organization Code],$A1309),CHAR(34),
", OrganizationName:  ",CHAR(34),INDEX(Organizations[Organization Name],$A1309),CHAR(34),
", OrganizationDescription:  ",CHAR(34),INDEX(Organizations[Organization Description],$A1309),CHAR(34),
", OrganizationLink:  ",CHAR(34),INDEX(Organizations[Organization Link],$A1309),CHAR(34),"}"))</f>
        <v>#REF!</v>
      </c>
      <c r="F1309" t="e">
        <f>IF(INDEX(People[First Name],$A1309)="","",
CONCATENATE("  - &amp;AffiliationID",TEXT($A1309,"0000"),
" {PersonID: *PersonID",TEXT($A1309,"0000"),
", OrganizationID: *OrganizationID",TEXT(MATCH(INDEX(People[Organization Name],$A1309),Organizations[Organization Name],0),"0000"),
", IsPrimaryOrganizationContact: , AffiliationStartDate: , AffiliationEndDate: , PrimaryPhone: ",
", PrimaryEmail: ",CHAR(34),INDEX(People[Primary Email],$A1309),CHAR(34),
", PrimaryAddress: ",CHAR(34),INDEX(People[Primary Address],$A1309),CHAR(34),
", PersonLink: }"))</f>
        <v>#REF!</v>
      </c>
      <c r="H1309" t="e">
        <f>IF(COUNTA(CitationInformation)=0,"",IF(INDEX(AuthorList[Author Name],$A1309)="","",
CONCATENATE("  - &amp;AuthorListID",TEXT($A1309,"0000"),
"  {CitationID: *CitationID0001",
", PersonID: *PersonID",TEXT(MATCH(INDEX(AuthorList[Author Name],$A1309),People[Full Name],0),"0000"),
", AuthorOrder: ",INDEX(AuthorList[Author Number],$A1309),"}")))</f>
        <v>#REF!</v>
      </c>
      <c r="K1309" t="e">
        <f>IF(INDEX(SamplingFeatures[Feature Code],$A1309)="","",
CONCATENATE("  - &amp;SamplingFeatureID",TEXT($A1309,"0000"),
" {","SamplingFeatureUUID:  ",CHAR(34),INDEX(SamplingFeatures[Sampling Feature UUID],$A1309),CHAR(34),
", SamplingFeatureTypeCV:  ",CHAR(34),INDEX(SamplingFeatures[Sampling Feature Type],$A1309),CHAR(34),
", SamplingFeatureCode:  ",CHAR(34),INDEX(SamplingFeatures[Feature Code],$A1309),CHAR(34),
", SamplingFeatureName:  ",CHAR(34),INDEX(SamplingFeatures[Feature Name],$A1309),CHAR(34),
", SamplingFeatureDescription:  ",CHAR(34),INDEX(SamplingFeatures[Feature Description],$A1309),CHAR(34),
", SamplingFeatureGeotypeCV:  ",CHAR(34),INDEX(SamplingFeatures[Feature Geo Type],$A1309),CHAR(34),
", FeatureGeometry:  ",CHAR(34),INDEX(SamplingFeatures[Feature Geometry],$A1309),CHAR(34),
", Elevation_m:  ",CHAR(34),INDEX(SamplingFeatures[Elevation_m],$A1309),CHAR(34),
", ElevationDatumCV:  ",CHAR(34),ElevationDatum,CHAR(34),"}"))</f>
        <v>#REF!</v>
      </c>
      <c r="L1309" t="e">
        <f>IF(INDEX(SamplingFeatures[Sampling Feature Type],$A1309)&lt;&gt;"Site","",
CONCATENATE("  - &amp;SiteID",TEXT(SUMPRODUCT(--($L$3:$L1308&lt;&gt;"")),"0000"),
" {","SamplingFeatureID:  *SamplingFeatureID",TEXT($A1309,"0000"),
", SiteTypeCV:  ",CHAR(34),INDEX(Sites[Site Type],$A1309),CHAR(34),
", Latitude:  ",INDEX(Sites[Latitude],$A1309),
", Longitude:  ",INDEX(Sites[Longitude],$A1309),
", SRSName:  ",CHAR(34),LatLonDatum,CHAR(34),"}"))</f>
        <v>#REF!</v>
      </c>
      <c r="M1309" t="e">
        <f>IF(INDEX(SamplingFeatures[Sampling Feature Type],$A1309)&lt;&gt;"Specimen","",
CONCATENATE("  - &amp;SpecimenID",TEXT(SUMPRODUCT(--($M$3:$M1308&lt;&gt;"")),"0000"),
" {","SamplingFeatureID:  *SamplingFeatureID",TEXT($A1309,"0000"),
", SpecimenTypeCV:  ",CHAR(34),INDEX(Specimens[Specimen Type],$A1309),CHAR(34),
", SpecimenMediumCV:  ",INDEX(Specimens[Specimen Medium],$A1309),
", IsFieldSpecimen:  ",CHAR(34),INDEX(Specimens[Is Field Specimen?],$A1309),CHAR(34),"}"))</f>
        <v>#REF!</v>
      </c>
      <c r="N1309" t="e">
        <f>IF(COUNTA(SpatialOffsets[])=0,"", IF(INDEX(SpatialOffsets[Spatial Offset Type],$A1309)="","",
CONCATENATE("  - &amp;SpatialOffsetID",TEXT($A1309,"0000"),
" {","SpatialOffsetTypeCV:  ",CHAR(34),INDEX(SpatialOffsets[Spatial Offset Type],$A1309),CHAR(34),
", Offset1Value:  ",INDEX(SpatialOffsets[Offset 1 Value],$A1309),
", Offset1UnitID:  ",CHAR(34),INDEX(SpatialOffsets[Offset 1 Unit],$A1309),CHAR(34),
", Offset2Value:  ",INDEX(SpatialOffsets[Offset 2 Value],$A1309),
", Offset2UnitID:  ",CHAR(34),INDEX(SpatialOffsets[Offset 2 Unit],$A1309),CHAR(34),
", Offset3Value:  ",INDEX(SpatialOffsets[Offset 3 Value],$A1309),
", Offset3UnitID:  ",CHAR(34),INDEX(SpatialOffsets[Offset 3 Unit],$A1309),CHAR(34),,"}")))</f>
        <v>#REF!</v>
      </c>
      <c r="O1309" t="e">
        <f>IF(COUNTA(RelatedFeatures[])=0,"", IF(INDEX(RelatedFeatures[First Sampling Feature Code],$A1309)="","",
CONCATENATE("  - &amp;RelationID",TEXT($A1309,"0000"),
" {","SamplingFeatureID:  *SamplingFeatureID",TEXT(MATCH(INDEX(RelatedFeatures[First Sampling Feature Code],$A1309),SamplingFeatures[Feature Code],0),"0000"),
", RelationshipTypeCV:  ",CHAR(34),INDEX(RelatedFeatures[Relationship Type],$A1309),CHAR(34),
", RelatedFeatureID: *SamplingFeatureID",TEXT(MATCH(INDEX(RelatedFeatures[Second Sampling Feature Code],$A1309),SamplingFeatures[Feature Code],0),"0000"),
", SpatialOffsetID:  ",IF(INDEX(RelatedFeatures[Offset Number],$A1309)="","",CONCATENATE("*SpatialOffsetID",TEXT(INDEX(RelatedFeatures[Offset Number],$A1309),"0000"))),"}")))</f>
        <v>#REF!</v>
      </c>
      <c r="P1309" t="e">
        <f>IF(INDEX(Methods[Method Type],$A1309)="","",
CONCATENATE("  - &amp;MethodID",TEXT($A1309,"0000"),
" {","MethodTypeCV:  ",CHAR(34),INDEX(Methods[Method Type],$A1309),CHAR(34),
", MethodCode:  ",CHAR(34),INDEX(Methods[Method Code],$A1309),CHAR(34),
", MethodName:  ",CHAR(34),INDEX(Methods[Method Name],$A1309),CHAR(34),
", MethodDescription:  ",CHAR(34),INDEX(Methods[Method Description],$A1309),CHAR(34),
", MethodLink:  ",CHAR(34),INDEX(Methods[Method Link],$A1309),CHAR(34),
", OrganizationID: *OrganizationID",TEXT(MATCH(INDEX(Methods[Organization Name],$A1309),Organizations[Organization Name],0),"0000"),"}"))</f>
        <v>#REF!</v>
      </c>
      <c r="Q1309" t="e">
        <f>IF(INDEX(Variables[Variable Type],$A1309)="","",
CONCATENATE("  - &amp;VariableID",TEXT($A1309,"0000"),
" {","VariableTypeCV:  ",CHAR(34),INDEX(Variables[Variable Type],$A1309),CHAR(34),
", VariableCode:  ",CHAR(34),INDEX(Variables[Variable Code],$A1309),CHAR(34),
", VariableNameCV:  ",CHAR(34),INDEX(Variables[Variable Name],$A1309),CHAR(34),
", VariableDefinition:  ",CHAR(34),INDEX(Variables[Variable Definition],$A1309),CHAR(34),
", SpecciationCV:  ",CHAR(34),INDEX(Variables[Speciation],$A1309),CHAR(34),
", NoDataValue:  ",CHAR(34),INDEX(Variables[No Data Value],$A1309),CHAR(34),"}"))</f>
        <v>#REF!</v>
      </c>
    </row>
    <row r="1310" spans="1:17" x14ac:dyDescent="0.25">
      <c r="A1310">
        <v>1307</v>
      </c>
      <c r="D1310" t="e">
        <f>IF(INDEX(People[First Name],$A1310)="","",
CONCATENATE("  - &amp;PersonID",TEXT($A1310,"0000"),
" {","PersonFirstName:  ",CHAR(34),INDEX(People[First Name],$A1310),CHAR(34),
", PersonMiddleName:  ",CHAR(34),INDEX(People[Middle Name],$A1310),CHAR(34),
", PersonLastName:  ",CHAR(34),INDEX(People[Last Name],$A1310),CHAR(34),"}"))</f>
        <v>#REF!</v>
      </c>
      <c r="E1310" t="e">
        <f>IF(INDEX(Organizations[Organization Type '[CV']],$A1310)="","",
CONCATENATE("  - &amp;OrganizationID",TEXT($A1310,"0000"),
" {","OrganizationTypeCV:  ",CHAR(34),INDEX(Organizations[Organization Type '[CV']],$A1310),CHAR(34),
", OrganizationCode:  ",CHAR(34),INDEX(Organizations[Organization Code],$A1310),CHAR(34),
", OrganizationName:  ",CHAR(34),INDEX(Organizations[Organization Name],$A1310),CHAR(34),
", OrganizationDescription:  ",CHAR(34),INDEX(Organizations[Organization Description],$A1310),CHAR(34),
", OrganizationLink:  ",CHAR(34),INDEX(Organizations[Organization Link],$A1310),CHAR(34),"}"))</f>
        <v>#REF!</v>
      </c>
      <c r="F1310" t="e">
        <f>IF(INDEX(People[First Name],$A1310)="","",
CONCATENATE("  - &amp;AffiliationID",TEXT($A1310,"0000"),
" {PersonID: *PersonID",TEXT($A1310,"0000"),
", OrganizationID: *OrganizationID",TEXT(MATCH(INDEX(People[Organization Name],$A1310),Organizations[Organization Name],0),"0000"),
", IsPrimaryOrganizationContact: , AffiliationStartDate: , AffiliationEndDate: , PrimaryPhone: ",
", PrimaryEmail: ",CHAR(34),INDEX(People[Primary Email],$A1310),CHAR(34),
", PrimaryAddress: ",CHAR(34),INDEX(People[Primary Address],$A1310),CHAR(34),
", PersonLink: }"))</f>
        <v>#REF!</v>
      </c>
      <c r="H1310" t="e">
        <f>IF(COUNTA(CitationInformation)=0,"",IF(INDEX(AuthorList[Author Name],$A1310)="","",
CONCATENATE("  - &amp;AuthorListID",TEXT($A1310,"0000"),
"  {CitationID: *CitationID0001",
", PersonID: *PersonID",TEXT(MATCH(INDEX(AuthorList[Author Name],$A1310),People[Full Name],0),"0000"),
", AuthorOrder: ",INDEX(AuthorList[Author Number],$A1310),"}")))</f>
        <v>#REF!</v>
      </c>
      <c r="K1310" t="e">
        <f>IF(INDEX(SamplingFeatures[Feature Code],$A1310)="","",
CONCATENATE("  - &amp;SamplingFeatureID",TEXT($A1310,"0000"),
" {","SamplingFeatureUUID:  ",CHAR(34),INDEX(SamplingFeatures[Sampling Feature UUID],$A1310),CHAR(34),
", SamplingFeatureTypeCV:  ",CHAR(34),INDEX(SamplingFeatures[Sampling Feature Type],$A1310),CHAR(34),
", SamplingFeatureCode:  ",CHAR(34),INDEX(SamplingFeatures[Feature Code],$A1310),CHAR(34),
", SamplingFeatureName:  ",CHAR(34),INDEX(SamplingFeatures[Feature Name],$A1310),CHAR(34),
", SamplingFeatureDescription:  ",CHAR(34),INDEX(SamplingFeatures[Feature Description],$A1310),CHAR(34),
", SamplingFeatureGeotypeCV:  ",CHAR(34),INDEX(SamplingFeatures[Feature Geo Type],$A1310),CHAR(34),
", FeatureGeometry:  ",CHAR(34),INDEX(SamplingFeatures[Feature Geometry],$A1310),CHAR(34),
", Elevation_m:  ",CHAR(34),INDEX(SamplingFeatures[Elevation_m],$A1310),CHAR(34),
", ElevationDatumCV:  ",CHAR(34),ElevationDatum,CHAR(34),"}"))</f>
        <v>#REF!</v>
      </c>
      <c r="L1310" t="e">
        <f>IF(INDEX(SamplingFeatures[Sampling Feature Type],$A1310)&lt;&gt;"Site","",
CONCATENATE("  - &amp;SiteID",TEXT(SUMPRODUCT(--($L$3:$L1309&lt;&gt;"")),"0000"),
" {","SamplingFeatureID:  *SamplingFeatureID",TEXT($A1310,"0000"),
", SiteTypeCV:  ",CHAR(34),INDEX(Sites[Site Type],$A1310),CHAR(34),
", Latitude:  ",INDEX(Sites[Latitude],$A1310),
", Longitude:  ",INDEX(Sites[Longitude],$A1310),
", SRSName:  ",CHAR(34),LatLonDatum,CHAR(34),"}"))</f>
        <v>#REF!</v>
      </c>
      <c r="M1310" t="e">
        <f>IF(INDEX(SamplingFeatures[Sampling Feature Type],$A1310)&lt;&gt;"Specimen","",
CONCATENATE("  - &amp;SpecimenID",TEXT(SUMPRODUCT(--($M$3:$M1309&lt;&gt;"")),"0000"),
" {","SamplingFeatureID:  *SamplingFeatureID",TEXT($A1310,"0000"),
", SpecimenTypeCV:  ",CHAR(34),INDEX(Specimens[Specimen Type],$A1310),CHAR(34),
", SpecimenMediumCV:  ",INDEX(Specimens[Specimen Medium],$A1310),
", IsFieldSpecimen:  ",CHAR(34),INDEX(Specimens[Is Field Specimen?],$A1310),CHAR(34),"}"))</f>
        <v>#REF!</v>
      </c>
      <c r="N1310" t="e">
        <f>IF(COUNTA(SpatialOffsets[])=0,"", IF(INDEX(SpatialOffsets[Spatial Offset Type],$A1310)="","",
CONCATENATE("  - &amp;SpatialOffsetID",TEXT($A1310,"0000"),
" {","SpatialOffsetTypeCV:  ",CHAR(34),INDEX(SpatialOffsets[Spatial Offset Type],$A1310),CHAR(34),
", Offset1Value:  ",INDEX(SpatialOffsets[Offset 1 Value],$A1310),
", Offset1UnitID:  ",CHAR(34),INDEX(SpatialOffsets[Offset 1 Unit],$A1310),CHAR(34),
", Offset2Value:  ",INDEX(SpatialOffsets[Offset 2 Value],$A1310),
", Offset2UnitID:  ",CHAR(34),INDEX(SpatialOffsets[Offset 2 Unit],$A1310),CHAR(34),
", Offset3Value:  ",INDEX(SpatialOffsets[Offset 3 Value],$A1310),
", Offset3UnitID:  ",CHAR(34),INDEX(SpatialOffsets[Offset 3 Unit],$A1310),CHAR(34),,"}")))</f>
        <v>#REF!</v>
      </c>
      <c r="O1310" t="e">
        <f>IF(COUNTA(RelatedFeatures[])=0,"", IF(INDEX(RelatedFeatures[First Sampling Feature Code],$A1310)="","",
CONCATENATE("  - &amp;RelationID",TEXT($A1310,"0000"),
" {","SamplingFeatureID:  *SamplingFeatureID",TEXT(MATCH(INDEX(RelatedFeatures[First Sampling Feature Code],$A1310),SamplingFeatures[Feature Code],0),"0000"),
", RelationshipTypeCV:  ",CHAR(34),INDEX(RelatedFeatures[Relationship Type],$A1310),CHAR(34),
", RelatedFeatureID: *SamplingFeatureID",TEXT(MATCH(INDEX(RelatedFeatures[Second Sampling Feature Code],$A1310),SamplingFeatures[Feature Code],0),"0000"),
", SpatialOffsetID:  ",IF(INDEX(RelatedFeatures[Offset Number],$A1310)="","",CONCATENATE("*SpatialOffsetID",TEXT(INDEX(RelatedFeatures[Offset Number],$A1310),"0000"))),"}")))</f>
        <v>#REF!</v>
      </c>
      <c r="P1310" t="e">
        <f>IF(INDEX(Methods[Method Type],$A1310)="","",
CONCATENATE("  - &amp;MethodID",TEXT($A1310,"0000"),
" {","MethodTypeCV:  ",CHAR(34),INDEX(Methods[Method Type],$A1310),CHAR(34),
", MethodCode:  ",CHAR(34),INDEX(Methods[Method Code],$A1310),CHAR(34),
", MethodName:  ",CHAR(34),INDEX(Methods[Method Name],$A1310),CHAR(34),
", MethodDescription:  ",CHAR(34),INDEX(Methods[Method Description],$A1310),CHAR(34),
", MethodLink:  ",CHAR(34),INDEX(Methods[Method Link],$A1310),CHAR(34),
", OrganizationID: *OrganizationID",TEXT(MATCH(INDEX(Methods[Organization Name],$A1310),Organizations[Organization Name],0),"0000"),"}"))</f>
        <v>#REF!</v>
      </c>
      <c r="Q1310" t="e">
        <f>IF(INDEX(Variables[Variable Type],$A1310)="","",
CONCATENATE("  - &amp;VariableID",TEXT($A1310,"0000"),
" {","VariableTypeCV:  ",CHAR(34),INDEX(Variables[Variable Type],$A1310),CHAR(34),
", VariableCode:  ",CHAR(34),INDEX(Variables[Variable Code],$A1310),CHAR(34),
", VariableNameCV:  ",CHAR(34),INDEX(Variables[Variable Name],$A1310),CHAR(34),
", VariableDefinition:  ",CHAR(34),INDEX(Variables[Variable Definition],$A1310),CHAR(34),
", SpecciationCV:  ",CHAR(34),INDEX(Variables[Speciation],$A1310),CHAR(34),
", NoDataValue:  ",CHAR(34),INDEX(Variables[No Data Value],$A1310),CHAR(34),"}"))</f>
        <v>#REF!</v>
      </c>
    </row>
    <row r="1311" spans="1:17" x14ac:dyDescent="0.25">
      <c r="A1311">
        <v>1308</v>
      </c>
      <c r="D1311" t="e">
        <f>IF(INDEX(People[First Name],$A1311)="","",
CONCATENATE("  - &amp;PersonID",TEXT($A1311,"0000"),
" {","PersonFirstName:  ",CHAR(34),INDEX(People[First Name],$A1311),CHAR(34),
", PersonMiddleName:  ",CHAR(34),INDEX(People[Middle Name],$A1311),CHAR(34),
", PersonLastName:  ",CHAR(34),INDEX(People[Last Name],$A1311),CHAR(34),"}"))</f>
        <v>#REF!</v>
      </c>
      <c r="E1311" t="e">
        <f>IF(INDEX(Organizations[Organization Type '[CV']],$A1311)="","",
CONCATENATE("  - &amp;OrganizationID",TEXT($A1311,"0000"),
" {","OrganizationTypeCV:  ",CHAR(34),INDEX(Organizations[Organization Type '[CV']],$A1311),CHAR(34),
", OrganizationCode:  ",CHAR(34),INDEX(Organizations[Organization Code],$A1311),CHAR(34),
", OrganizationName:  ",CHAR(34),INDEX(Organizations[Organization Name],$A1311),CHAR(34),
", OrganizationDescription:  ",CHAR(34),INDEX(Organizations[Organization Description],$A1311),CHAR(34),
", OrganizationLink:  ",CHAR(34),INDEX(Organizations[Organization Link],$A1311),CHAR(34),"}"))</f>
        <v>#REF!</v>
      </c>
      <c r="F1311" t="e">
        <f>IF(INDEX(People[First Name],$A1311)="","",
CONCATENATE("  - &amp;AffiliationID",TEXT($A1311,"0000"),
" {PersonID: *PersonID",TEXT($A1311,"0000"),
", OrganizationID: *OrganizationID",TEXT(MATCH(INDEX(People[Organization Name],$A1311),Organizations[Organization Name],0),"0000"),
", IsPrimaryOrganizationContact: , AffiliationStartDate: , AffiliationEndDate: , PrimaryPhone: ",
", PrimaryEmail: ",CHAR(34),INDEX(People[Primary Email],$A1311),CHAR(34),
", PrimaryAddress: ",CHAR(34),INDEX(People[Primary Address],$A1311),CHAR(34),
", PersonLink: }"))</f>
        <v>#REF!</v>
      </c>
      <c r="H1311" t="e">
        <f>IF(COUNTA(CitationInformation)=0,"",IF(INDEX(AuthorList[Author Name],$A1311)="","",
CONCATENATE("  - &amp;AuthorListID",TEXT($A1311,"0000"),
"  {CitationID: *CitationID0001",
", PersonID: *PersonID",TEXT(MATCH(INDEX(AuthorList[Author Name],$A1311),People[Full Name],0),"0000"),
", AuthorOrder: ",INDEX(AuthorList[Author Number],$A1311),"}")))</f>
        <v>#REF!</v>
      </c>
      <c r="K1311" t="e">
        <f>IF(INDEX(SamplingFeatures[Feature Code],$A1311)="","",
CONCATENATE("  - &amp;SamplingFeatureID",TEXT($A1311,"0000"),
" {","SamplingFeatureUUID:  ",CHAR(34),INDEX(SamplingFeatures[Sampling Feature UUID],$A1311),CHAR(34),
", SamplingFeatureTypeCV:  ",CHAR(34),INDEX(SamplingFeatures[Sampling Feature Type],$A1311),CHAR(34),
", SamplingFeatureCode:  ",CHAR(34),INDEX(SamplingFeatures[Feature Code],$A1311),CHAR(34),
", SamplingFeatureName:  ",CHAR(34),INDEX(SamplingFeatures[Feature Name],$A1311),CHAR(34),
", SamplingFeatureDescription:  ",CHAR(34),INDEX(SamplingFeatures[Feature Description],$A1311),CHAR(34),
", SamplingFeatureGeotypeCV:  ",CHAR(34),INDEX(SamplingFeatures[Feature Geo Type],$A1311),CHAR(34),
", FeatureGeometry:  ",CHAR(34),INDEX(SamplingFeatures[Feature Geometry],$A1311),CHAR(34),
", Elevation_m:  ",CHAR(34),INDEX(SamplingFeatures[Elevation_m],$A1311),CHAR(34),
", ElevationDatumCV:  ",CHAR(34),ElevationDatum,CHAR(34),"}"))</f>
        <v>#REF!</v>
      </c>
      <c r="L1311" t="e">
        <f>IF(INDEX(SamplingFeatures[Sampling Feature Type],$A1311)&lt;&gt;"Site","",
CONCATENATE("  - &amp;SiteID",TEXT(SUMPRODUCT(--($L$3:$L1310&lt;&gt;"")),"0000"),
" {","SamplingFeatureID:  *SamplingFeatureID",TEXT($A1311,"0000"),
", SiteTypeCV:  ",CHAR(34),INDEX(Sites[Site Type],$A1311),CHAR(34),
", Latitude:  ",INDEX(Sites[Latitude],$A1311),
", Longitude:  ",INDEX(Sites[Longitude],$A1311),
", SRSName:  ",CHAR(34),LatLonDatum,CHAR(34),"}"))</f>
        <v>#REF!</v>
      </c>
      <c r="M1311" t="e">
        <f>IF(INDEX(SamplingFeatures[Sampling Feature Type],$A1311)&lt;&gt;"Specimen","",
CONCATENATE("  - &amp;SpecimenID",TEXT(SUMPRODUCT(--($M$3:$M1310&lt;&gt;"")),"0000"),
" {","SamplingFeatureID:  *SamplingFeatureID",TEXT($A1311,"0000"),
", SpecimenTypeCV:  ",CHAR(34),INDEX(Specimens[Specimen Type],$A1311),CHAR(34),
", SpecimenMediumCV:  ",INDEX(Specimens[Specimen Medium],$A1311),
", IsFieldSpecimen:  ",CHAR(34),INDEX(Specimens[Is Field Specimen?],$A1311),CHAR(34),"}"))</f>
        <v>#REF!</v>
      </c>
      <c r="N1311" t="e">
        <f>IF(COUNTA(SpatialOffsets[])=0,"", IF(INDEX(SpatialOffsets[Spatial Offset Type],$A1311)="","",
CONCATENATE("  - &amp;SpatialOffsetID",TEXT($A1311,"0000"),
" {","SpatialOffsetTypeCV:  ",CHAR(34),INDEX(SpatialOffsets[Spatial Offset Type],$A1311),CHAR(34),
", Offset1Value:  ",INDEX(SpatialOffsets[Offset 1 Value],$A1311),
", Offset1UnitID:  ",CHAR(34),INDEX(SpatialOffsets[Offset 1 Unit],$A1311),CHAR(34),
", Offset2Value:  ",INDEX(SpatialOffsets[Offset 2 Value],$A1311),
", Offset2UnitID:  ",CHAR(34),INDEX(SpatialOffsets[Offset 2 Unit],$A1311),CHAR(34),
", Offset3Value:  ",INDEX(SpatialOffsets[Offset 3 Value],$A1311),
", Offset3UnitID:  ",CHAR(34),INDEX(SpatialOffsets[Offset 3 Unit],$A1311),CHAR(34),,"}")))</f>
        <v>#REF!</v>
      </c>
      <c r="O1311" t="e">
        <f>IF(COUNTA(RelatedFeatures[])=0,"", IF(INDEX(RelatedFeatures[First Sampling Feature Code],$A1311)="","",
CONCATENATE("  - &amp;RelationID",TEXT($A1311,"0000"),
" {","SamplingFeatureID:  *SamplingFeatureID",TEXT(MATCH(INDEX(RelatedFeatures[First Sampling Feature Code],$A1311),SamplingFeatures[Feature Code],0),"0000"),
", RelationshipTypeCV:  ",CHAR(34),INDEX(RelatedFeatures[Relationship Type],$A1311),CHAR(34),
", RelatedFeatureID: *SamplingFeatureID",TEXT(MATCH(INDEX(RelatedFeatures[Second Sampling Feature Code],$A1311),SamplingFeatures[Feature Code],0),"0000"),
", SpatialOffsetID:  ",IF(INDEX(RelatedFeatures[Offset Number],$A1311)="","",CONCATENATE("*SpatialOffsetID",TEXT(INDEX(RelatedFeatures[Offset Number],$A1311),"0000"))),"}")))</f>
        <v>#REF!</v>
      </c>
      <c r="P1311" t="e">
        <f>IF(INDEX(Methods[Method Type],$A1311)="","",
CONCATENATE("  - &amp;MethodID",TEXT($A1311,"0000"),
" {","MethodTypeCV:  ",CHAR(34),INDEX(Methods[Method Type],$A1311),CHAR(34),
", MethodCode:  ",CHAR(34),INDEX(Methods[Method Code],$A1311),CHAR(34),
", MethodName:  ",CHAR(34),INDEX(Methods[Method Name],$A1311),CHAR(34),
", MethodDescription:  ",CHAR(34),INDEX(Methods[Method Description],$A1311),CHAR(34),
", MethodLink:  ",CHAR(34),INDEX(Methods[Method Link],$A1311),CHAR(34),
", OrganizationID: *OrganizationID",TEXT(MATCH(INDEX(Methods[Organization Name],$A1311),Organizations[Organization Name],0),"0000"),"}"))</f>
        <v>#REF!</v>
      </c>
      <c r="Q1311" t="e">
        <f>IF(INDEX(Variables[Variable Type],$A1311)="","",
CONCATENATE("  - &amp;VariableID",TEXT($A1311,"0000"),
" {","VariableTypeCV:  ",CHAR(34),INDEX(Variables[Variable Type],$A1311),CHAR(34),
", VariableCode:  ",CHAR(34),INDEX(Variables[Variable Code],$A1311),CHAR(34),
", VariableNameCV:  ",CHAR(34),INDEX(Variables[Variable Name],$A1311),CHAR(34),
", VariableDefinition:  ",CHAR(34),INDEX(Variables[Variable Definition],$A1311),CHAR(34),
", SpecciationCV:  ",CHAR(34),INDEX(Variables[Speciation],$A1311),CHAR(34),
", NoDataValue:  ",CHAR(34),INDEX(Variables[No Data Value],$A1311),CHAR(34),"}"))</f>
        <v>#REF!</v>
      </c>
    </row>
    <row r="1312" spans="1:17" x14ac:dyDescent="0.25">
      <c r="A1312">
        <v>1309</v>
      </c>
      <c r="D1312" t="e">
        <f>IF(INDEX(People[First Name],$A1312)="","",
CONCATENATE("  - &amp;PersonID",TEXT($A1312,"0000"),
" {","PersonFirstName:  ",CHAR(34),INDEX(People[First Name],$A1312),CHAR(34),
", PersonMiddleName:  ",CHAR(34),INDEX(People[Middle Name],$A1312),CHAR(34),
", PersonLastName:  ",CHAR(34),INDEX(People[Last Name],$A1312),CHAR(34),"}"))</f>
        <v>#REF!</v>
      </c>
      <c r="E1312" t="e">
        <f>IF(INDEX(Organizations[Organization Type '[CV']],$A1312)="","",
CONCATENATE("  - &amp;OrganizationID",TEXT($A1312,"0000"),
" {","OrganizationTypeCV:  ",CHAR(34),INDEX(Organizations[Organization Type '[CV']],$A1312),CHAR(34),
", OrganizationCode:  ",CHAR(34),INDEX(Organizations[Organization Code],$A1312),CHAR(34),
", OrganizationName:  ",CHAR(34),INDEX(Organizations[Organization Name],$A1312),CHAR(34),
", OrganizationDescription:  ",CHAR(34),INDEX(Organizations[Organization Description],$A1312),CHAR(34),
", OrganizationLink:  ",CHAR(34),INDEX(Organizations[Organization Link],$A1312),CHAR(34),"}"))</f>
        <v>#REF!</v>
      </c>
      <c r="F1312" t="e">
        <f>IF(INDEX(People[First Name],$A1312)="","",
CONCATENATE("  - &amp;AffiliationID",TEXT($A1312,"0000"),
" {PersonID: *PersonID",TEXT($A1312,"0000"),
", OrganizationID: *OrganizationID",TEXT(MATCH(INDEX(People[Organization Name],$A1312),Organizations[Organization Name],0),"0000"),
", IsPrimaryOrganizationContact: , AffiliationStartDate: , AffiliationEndDate: , PrimaryPhone: ",
", PrimaryEmail: ",CHAR(34),INDEX(People[Primary Email],$A1312),CHAR(34),
", PrimaryAddress: ",CHAR(34),INDEX(People[Primary Address],$A1312),CHAR(34),
", PersonLink: }"))</f>
        <v>#REF!</v>
      </c>
      <c r="H1312" t="e">
        <f>IF(COUNTA(CitationInformation)=0,"",IF(INDEX(AuthorList[Author Name],$A1312)="","",
CONCATENATE("  - &amp;AuthorListID",TEXT($A1312,"0000"),
"  {CitationID: *CitationID0001",
", PersonID: *PersonID",TEXT(MATCH(INDEX(AuthorList[Author Name],$A1312),People[Full Name],0),"0000"),
", AuthorOrder: ",INDEX(AuthorList[Author Number],$A1312),"}")))</f>
        <v>#REF!</v>
      </c>
      <c r="K1312" t="e">
        <f>IF(INDEX(SamplingFeatures[Feature Code],$A1312)="","",
CONCATENATE("  - &amp;SamplingFeatureID",TEXT($A1312,"0000"),
" {","SamplingFeatureUUID:  ",CHAR(34),INDEX(SamplingFeatures[Sampling Feature UUID],$A1312),CHAR(34),
", SamplingFeatureTypeCV:  ",CHAR(34),INDEX(SamplingFeatures[Sampling Feature Type],$A1312),CHAR(34),
", SamplingFeatureCode:  ",CHAR(34),INDEX(SamplingFeatures[Feature Code],$A1312),CHAR(34),
", SamplingFeatureName:  ",CHAR(34),INDEX(SamplingFeatures[Feature Name],$A1312),CHAR(34),
", SamplingFeatureDescription:  ",CHAR(34),INDEX(SamplingFeatures[Feature Description],$A1312),CHAR(34),
", SamplingFeatureGeotypeCV:  ",CHAR(34),INDEX(SamplingFeatures[Feature Geo Type],$A1312),CHAR(34),
", FeatureGeometry:  ",CHAR(34),INDEX(SamplingFeatures[Feature Geometry],$A1312),CHAR(34),
", Elevation_m:  ",CHAR(34),INDEX(SamplingFeatures[Elevation_m],$A1312),CHAR(34),
", ElevationDatumCV:  ",CHAR(34),ElevationDatum,CHAR(34),"}"))</f>
        <v>#REF!</v>
      </c>
      <c r="L1312" t="e">
        <f>IF(INDEX(SamplingFeatures[Sampling Feature Type],$A1312)&lt;&gt;"Site","",
CONCATENATE("  - &amp;SiteID",TEXT(SUMPRODUCT(--($L$3:$L1311&lt;&gt;"")),"0000"),
" {","SamplingFeatureID:  *SamplingFeatureID",TEXT($A1312,"0000"),
", SiteTypeCV:  ",CHAR(34),INDEX(Sites[Site Type],$A1312),CHAR(34),
", Latitude:  ",INDEX(Sites[Latitude],$A1312),
", Longitude:  ",INDEX(Sites[Longitude],$A1312),
", SRSName:  ",CHAR(34),LatLonDatum,CHAR(34),"}"))</f>
        <v>#REF!</v>
      </c>
      <c r="M1312" t="e">
        <f>IF(INDEX(SamplingFeatures[Sampling Feature Type],$A1312)&lt;&gt;"Specimen","",
CONCATENATE("  - &amp;SpecimenID",TEXT(SUMPRODUCT(--($M$3:$M1311&lt;&gt;"")),"0000"),
" {","SamplingFeatureID:  *SamplingFeatureID",TEXT($A1312,"0000"),
", SpecimenTypeCV:  ",CHAR(34),INDEX(Specimens[Specimen Type],$A1312),CHAR(34),
", SpecimenMediumCV:  ",INDEX(Specimens[Specimen Medium],$A1312),
", IsFieldSpecimen:  ",CHAR(34),INDEX(Specimens[Is Field Specimen?],$A1312),CHAR(34),"}"))</f>
        <v>#REF!</v>
      </c>
      <c r="N1312" t="e">
        <f>IF(COUNTA(SpatialOffsets[])=0,"", IF(INDEX(SpatialOffsets[Spatial Offset Type],$A1312)="","",
CONCATENATE("  - &amp;SpatialOffsetID",TEXT($A1312,"0000"),
" {","SpatialOffsetTypeCV:  ",CHAR(34),INDEX(SpatialOffsets[Spatial Offset Type],$A1312),CHAR(34),
", Offset1Value:  ",INDEX(SpatialOffsets[Offset 1 Value],$A1312),
", Offset1UnitID:  ",CHAR(34),INDEX(SpatialOffsets[Offset 1 Unit],$A1312),CHAR(34),
", Offset2Value:  ",INDEX(SpatialOffsets[Offset 2 Value],$A1312),
", Offset2UnitID:  ",CHAR(34),INDEX(SpatialOffsets[Offset 2 Unit],$A1312),CHAR(34),
", Offset3Value:  ",INDEX(SpatialOffsets[Offset 3 Value],$A1312),
", Offset3UnitID:  ",CHAR(34),INDEX(SpatialOffsets[Offset 3 Unit],$A1312),CHAR(34),,"}")))</f>
        <v>#REF!</v>
      </c>
      <c r="O1312" t="e">
        <f>IF(COUNTA(RelatedFeatures[])=0,"", IF(INDEX(RelatedFeatures[First Sampling Feature Code],$A1312)="","",
CONCATENATE("  - &amp;RelationID",TEXT($A1312,"0000"),
" {","SamplingFeatureID:  *SamplingFeatureID",TEXT(MATCH(INDEX(RelatedFeatures[First Sampling Feature Code],$A1312),SamplingFeatures[Feature Code],0),"0000"),
", RelationshipTypeCV:  ",CHAR(34),INDEX(RelatedFeatures[Relationship Type],$A1312),CHAR(34),
", RelatedFeatureID: *SamplingFeatureID",TEXT(MATCH(INDEX(RelatedFeatures[Second Sampling Feature Code],$A1312),SamplingFeatures[Feature Code],0),"0000"),
", SpatialOffsetID:  ",IF(INDEX(RelatedFeatures[Offset Number],$A1312)="","",CONCATENATE("*SpatialOffsetID",TEXT(INDEX(RelatedFeatures[Offset Number],$A1312),"0000"))),"}")))</f>
        <v>#REF!</v>
      </c>
      <c r="P1312" t="e">
        <f>IF(INDEX(Methods[Method Type],$A1312)="","",
CONCATENATE("  - &amp;MethodID",TEXT($A1312,"0000"),
" {","MethodTypeCV:  ",CHAR(34),INDEX(Methods[Method Type],$A1312),CHAR(34),
", MethodCode:  ",CHAR(34),INDEX(Methods[Method Code],$A1312),CHAR(34),
", MethodName:  ",CHAR(34),INDEX(Methods[Method Name],$A1312),CHAR(34),
", MethodDescription:  ",CHAR(34),INDEX(Methods[Method Description],$A1312),CHAR(34),
", MethodLink:  ",CHAR(34),INDEX(Methods[Method Link],$A1312),CHAR(34),
", OrganizationID: *OrganizationID",TEXT(MATCH(INDEX(Methods[Organization Name],$A1312),Organizations[Organization Name],0),"0000"),"}"))</f>
        <v>#REF!</v>
      </c>
      <c r="Q1312" t="e">
        <f>IF(INDEX(Variables[Variable Type],$A1312)="","",
CONCATENATE("  - &amp;VariableID",TEXT($A1312,"0000"),
" {","VariableTypeCV:  ",CHAR(34),INDEX(Variables[Variable Type],$A1312),CHAR(34),
", VariableCode:  ",CHAR(34),INDEX(Variables[Variable Code],$A1312),CHAR(34),
", VariableNameCV:  ",CHAR(34),INDEX(Variables[Variable Name],$A1312),CHAR(34),
", VariableDefinition:  ",CHAR(34),INDEX(Variables[Variable Definition],$A1312),CHAR(34),
", SpecciationCV:  ",CHAR(34),INDEX(Variables[Speciation],$A1312),CHAR(34),
", NoDataValue:  ",CHAR(34),INDEX(Variables[No Data Value],$A1312),CHAR(34),"}"))</f>
        <v>#REF!</v>
      </c>
    </row>
    <row r="1313" spans="1:17" x14ac:dyDescent="0.25">
      <c r="A1313">
        <v>1310</v>
      </c>
      <c r="D1313" t="e">
        <f>IF(INDEX(People[First Name],$A1313)="","",
CONCATENATE("  - &amp;PersonID",TEXT($A1313,"0000"),
" {","PersonFirstName:  ",CHAR(34),INDEX(People[First Name],$A1313),CHAR(34),
", PersonMiddleName:  ",CHAR(34),INDEX(People[Middle Name],$A1313),CHAR(34),
", PersonLastName:  ",CHAR(34),INDEX(People[Last Name],$A1313),CHAR(34),"}"))</f>
        <v>#REF!</v>
      </c>
      <c r="E1313" t="e">
        <f>IF(INDEX(Organizations[Organization Type '[CV']],$A1313)="","",
CONCATENATE("  - &amp;OrganizationID",TEXT($A1313,"0000"),
" {","OrganizationTypeCV:  ",CHAR(34),INDEX(Organizations[Organization Type '[CV']],$A1313),CHAR(34),
", OrganizationCode:  ",CHAR(34),INDEX(Organizations[Organization Code],$A1313),CHAR(34),
", OrganizationName:  ",CHAR(34),INDEX(Organizations[Organization Name],$A1313),CHAR(34),
", OrganizationDescription:  ",CHAR(34),INDEX(Organizations[Organization Description],$A1313),CHAR(34),
", OrganizationLink:  ",CHAR(34),INDEX(Organizations[Organization Link],$A1313),CHAR(34),"}"))</f>
        <v>#REF!</v>
      </c>
      <c r="F1313" t="e">
        <f>IF(INDEX(People[First Name],$A1313)="","",
CONCATENATE("  - &amp;AffiliationID",TEXT($A1313,"0000"),
" {PersonID: *PersonID",TEXT($A1313,"0000"),
", OrganizationID: *OrganizationID",TEXT(MATCH(INDEX(People[Organization Name],$A1313),Organizations[Organization Name],0),"0000"),
", IsPrimaryOrganizationContact: , AffiliationStartDate: , AffiliationEndDate: , PrimaryPhone: ",
", PrimaryEmail: ",CHAR(34),INDEX(People[Primary Email],$A1313),CHAR(34),
", PrimaryAddress: ",CHAR(34),INDEX(People[Primary Address],$A1313),CHAR(34),
", PersonLink: }"))</f>
        <v>#REF!</v>
      </c>
      <c r="H1313" t="e">
        <f>IF(COUNTA(CitationInformation)=0,"",IF(INDEX(AuthorList[Author Name],$A1313)="","",
CONCATENATE("  - &amp;AuthorListID",TEXT($A1313,"0000"),
"  {CitationID: *CitationID0001",
", PersonID: *PersonID",TEXT(MATCH(INDEX(AuthorList[Author Name],$A1313),People[Full Name],0),"0000"),
", AuthorOrder: ",INDEX(AuthorList[Author Number],$A1313),"}")))</f>
        <v>#REF!</v>
      </c>
      <c r="K1313" t="e">
        <f>IF(INDEX(SamplingFeatures[Feature Code],$A1313)="","",
CONCATENATE("  - &amp;SamplingFeatureID",TEXT($A1313,"0000"),
" {","SamplingFeatureUUID:  ",CHAR(34),INDEX(SamplingFeatures[Sampling Feature UUID],$A1313),CHAR(34),
", SamplingFeatureTypeCV:  ",CHAR(34),INDEX(SamplingFeatures[Sampling Feature Type],$A1313),CHAR(34),
", SamplingFeatureCode:  ",CHAR(34),INDEX(SamplingFeatures[Feature Code],$A1313),CHAR(34),
", SamplingFeatureName:  ",CHAR(34),INDEX(SamplingFeatures[Feature Name],$A1313),CHAR(34),
", SamplingFeatureDescription:  ",CHAR(34),INDEX(SamplingFeatures[Feature Description],$A1313),CHAR(34),
", SamplingFeatureGeotypeCV:  ",CHAR(34),INDEX(SamplingFeatures[Feature Geo Type],$A1313),CHAR(34),
", FeatureGeometry:  ",CHAR(34),INDEX(SamplingFeatures[Feature Geometry],$A1313),CHAR(34),
", Elevation_m:  ",CHAR(34),INDEX(SamplingFeatures[Elevation_m],$A1313),CHAR(34),
", ElevationDatumCV:  ",CHAR(34),ElevationDatum,CHAR(34),"}"))</f>
        <v>#REF!</v>
      </c>
      <c r="L1313" t="e">
        <f>IF(INDEX(SamplingFeatures[Sampling Feature Type],$A1313)&lt;&gt;"Site","",
CONCATENATE("  - &amp;SiteID",TEXT(SUMPRODUCT(--($L$3:$L1312&lt;&gt;"")),"0000"),
" {","SamplingFeatureID:  *SamplingFeatureID",TEXT($A1313,"0000"),
", SiteTypeCV:  ",CHAR(34),INDEX(Sites[Site Type],$A1313),CHAR(34),
", Latitude:  ",INDEX(Sites[Latitude],$A1313),
", Longitude:  ",INDEX(Sites[Longitude],$A1313),
", SRSName:  ",CHAR(34),LatLonDatum,CHAR(34),"}"))</f>
        <v>#REF!</v>
      </c>
      <c r="M1313" t="e">
        <f>IF(INDEX(SamplingFeatures[Sampling Feature Type],$A1313)&lt;&gt;"Specimen","",
CONCATENATE("  - &amp;SpecimenID",TEXT(SUMPRODUCT(--($M$3:$M1312&lt;&gt;"")),"0000"),
" {","SamplingFeatureID:  *SamplingFeatureID",TEXT($A1313,"0000"),
", SpecimenTypeCV:  ",CHAR(34),INDEX(Specimens[Specimen Type],$A1313),CHAR(34),
", SpecimenMediumCV:  ",INDEX(Specimens[Specimen Medium],$A1313),
", IsFieldSpecimen:  ",CHAR(34),INDEX(Specimens[Is Field Specimen?],$A1313),CHAR(34),"}"))</f>
        <v>#REF!</v>
      </c>
      <c r="N1313" t="e">
        <f>IF(COUNTA(SpatialOffsets[])=0,"", IF(INDEX(SpatialOffsets[Spatial Offset Type],$A1313)="","",
CONCATENATE("  - &amp;SpatialOffsetID",TEXT($A1313,"0000"),
" {","SpatialOffsetTypeCV:  ",CHAR(34),INDEX(SpatialOffsets[Spatial Offset Type],$A1313),CHAR(34),
", Offset1Value:  ",INDEX(SpatialOffsets[Offset 1 Value],$A1313),
", Offset1UnitID:  ",CHAR(34),INDEX(SpatialOffsets[Offset 1 Unit],$A1313),CHAR(34),
", Offset2Value:  ",INDEX(SpatialOffsets[Offset 2 Value],$A1313),
", Offset2UnitID:  ",CHAR(34),INDEX(SpatialOffsets[Offset 2 Unit],$A1313),CHAR(34),
", Offset3Value:  ",INDEX(SpatialOffsets[Offset 3 Value],$A1313),
", Offset3UnitID:  ",CHAR(34),INDEX(SpatialOffsets[Offset 3 Unit],$A1313),CHAR(34),,"}")))</f>
        <v>#REF!</v>
      </c>
      <c r="O1313" t="e">
        <f>IF(COUNTA(RelatedFeatures[])=0,"", IF(INDEX(RelatedFeatures[First Sampling Feature Code],$A1313)="","",
CONCATENATE("  - &amp;RelationID",TEXT($A1313,"0000"),
" {","SamplingFeatureID:  *SamplingFeatureID",TEXT(MATCH(INDEX(RelatedFeatures[First Sampling Feature Code],$A1313),SamplingFeatures[Feature Code],0),"0000"),
", RelationshipTypeCV:  ",CHAR(34),INDEX(RelatedFeatures[Relationship Type],$A1313),CHAR(34),
", RelatedFeatureID: *SamplingFeatureID",TEXT(MATCH(INDEX(RelatedFeatures[Second Sampling Feature Code],$A1313),SamplingFeatures[Feature Code],0),"0000"),
", SpatialOffsetID:  ",IF(INDEX(RelatedFeatures[Offset Number],$A1313)="","",CONCATENATE("*SpatialOffsetID",TEXT(INDEX(RelatedFeatures[Offset Number],$A1313),"0000"))),"}")))</f>
        <v>#REF!</v>
      </c>
      <c r="P1313" t="e">
        <f>IF(INDEX(Methods[Method Type],$A1313)="","",
CONCATENATE("  - &amp;MethodID",TEXT($A1313,"0000"),
" {","MethodTypeCV:  ",CHAR(34),INDEX(Methods[Method Type],$A1313),CHAR(34),
", MethodCode:  ",CHAR(34),INDEX(Methods[Method Code],$A1313),CHAR(34),
", MethodName:  ",CHAR(34),INDEX(Methods[Method Name],$A1313),CHAR(34),
", MethodDescription:  ",CHAR(34),INDEX(Methods[Method Description],$A1313),CHAR(34),
", MethodLink:  ",CHAR(34),INDEX(Methods[Method Link],$A1313),CHAR(34),
", OrganizationID: *OrganizationID",TEXT(MATCH(INDEX(Methods[Organization Name],$A1313),Organizations[Organization Name],0),"0000"),"}"))</f>
        <v>#REF!</v>
      </c>
      <c r="Q1313" t="e">
        <f>IF(INDEX(Variables[Variable Type],$A1313)="","",
CONCATENATE("  - &amp;VariableID",TEXT($A1313,"0000"),
" {","VariableTypeCV:  ",CHAR(34),INDEX(Variables[Variable Type],$A1313),CHAR(34),
", VariableCode:  ",CHAR(34),INDEX(Variables[Variable Code],$A1313),CHAR(34),
", VariableNameCV:  ",CHAR(34),INDEX(Variables[Variable Name],$A1313),CHAR(34),
", VariableDefinition:  ",CHAR(34),INDEX(Variables[Variable Definition],$A1313),CHAR(34),
", SpecciationCV:  ",CHAR(34),INDEX(Variables[Speciation],$A1313),CHAR(34),
", NoDataValue:  ",CHAR(34),INDEX(Variables[No Data Value],$A1313),CHAR(34),"}"))</f>
        <v>#REF!</v>
      </c>
    </row>
    <row r="1314" spans="1:17" x14ac:dyDescent="0.25">
      <c r="A1314">
        <v>1311</v>
      </c>
      <c r="D1314" t="e">
        <f>IF(INDEX(People[First Name],$A1314)="","",
CONCATENATE("  - &amp;PersonID",TEXT($A1314,"0000"),
" {","PersonFirstName:  ",CHAR(34),INDEX(People[First Name],$A1314),CHAR(34),
", PersonMiddleName:  ",CHAR(34),INDEX(People[Middle Name],$A1314),CHAR(34),
", PersonLastName:  ",CHAR(34),INDEX(People[Last Name],$A1314),CHAR(34),"}"))</f>
        <v>#REF!</v>
      </c>
      <c r="E1314" t="e">
        <f>IF(INDEX(Organizations[Organization Type '[CV']],$A1314)="","",
CONCATENATE("  - &amp;OrganizationID",TEXT($A1314,"0000"),
" {","OrganizationTypeCV:  ",CHAR(34),INDEX(Organizations[Organization Type '[CV']],$A1314),CHAR(34),
", OrganizationCode:  ",CHAR(34),INDEX(Organizations[Organization Code],$A1314),CHAR(34),
", OrganizationName:  ",CHAR(34),INDEX(Organizations[Organization Name],$A1314),CHAR(34),
", OrganizationDescription:  ",CHAR(34),INDEX(Organizations[Organization Description],$A1314),CHAR(34),
", OrganizationLink:  ",CHAR(34),INDEX(Organizations[Organization Link],$A1314),CHAR(34),"}"))</f>
        <v>#REF!</v>
      </c>
      <c r="F1314" t="e">
        <f>IF(INDEX(People[First Name],$A1314)="","",
CONCATENATE("  - &amp;AffiliationID",TEXT($A1314,"0000"),
" {PersonID: *PersonID",TEXT($A1314,"0000"),
", OrganizationID: *OrganizationID",TEXT(MATCH(INDEX(People[Organization Name],$A1314),Organizations[Organization Name],0),"0000"),
", IsPrimaryOrganizationContact: , AffiliationStartDate: , AffiliationEndDate: , PrimaryPhone: ",
", PrimaryEmail: ",CHAR(34),INDEX(People[Primary Email],$A1314),CHAR(34),
", PrimaryAddress: ",CHAR(34),INDEX(People[Primary Address],$A1314),CHAR(34),
", PersonLink: }"))</f>
        <v>#REF!</v>
      </c>
      <c r="H1314" t="e">
        <f>IF(COUNTA(CitationInformation)=0,"",IF(INDEX(AuthorList[Author Name],$A1314)="","",
CONCATENATE("  - &amp;AuthorListID",TEXT($A1314,"0000"),
"  {CitationID: *CitationID0001",
", PersonID: *PersonID",TEXT(MATCH(INDEX(AuthorList[Author Name],$A1314),People[Full Name],0),"0000"),
", AuthorOrder: ",INDEX(AuthorList[Author Number],$A1314),"}")))</f>
        <v>#REF!</v>
      </c>
      <c r="K1314" t="e">
        <f>IF(INDEX(SamplingFeatures[Feature Code],$A1314)="","",
CONCATENATE("  - &amp;SamplingFeatureID",TEXT($A1314,"0000"),
" {","SamplingFeatureUUID:  ",CHAR(34),INDEX(SamplingFeatures[Sampling Feature UUID],$A1314),CHAR(34),
", SamplingFeatureTypeCV:  ",CHAR(34),INDEX(SamplingFeatures[Sampling Feature Type],$A1314),CHAR(34),
", SamplingFeatureCode:  ",CHAR(34),INDEX(SamplingFeatures[Feature Code],$A1314),CHAR(34),
", SamplingFeatureName:  ",CHAR(34),INDEX(SamplingFeatures[Feature Name],$A1314),CHAR(34),
", SamplingFeatureDescription:  ",CHAR(34),INDEX(SamplingFeatures[Feature Description],$A1314),CHAR(34),
", SamplingFeatureGeotypeCV:  ",CHAR(34),INDEX(SamplingFeatures[Feature Geo Type],$A1314),CHAR(34),
", FeatureGeometry:  ",CHAR(34),INDEX(SamplingFeatures[Feature Geometry],$A1314),CHAR(34),
", Elevation_m:  ",CHAR(34),INDEX(SamplingFeatures[Elevation_m],$A1314),CHAR(34),
", ElevationDatumCV:  ",CHAR(34),ElevationDatum,CHAR(34),"}"))</f>
        <v>#REF!</v>
      </c>
      <c r="L1314" t="e">
        <f>IF(INDEX(SamplingFeatures[Sampling Feature Type],$A1314)&lt;&gt;"Site","",
CONCATENATE("  - &amp;SiteID",TEXT(SUMPRODUCT(--($L$3:$L1313&lt;&gt;"")),"0000"),
" {","SamplingFeatureID:  *SamplingFeatureID",TEXT($A1314,"0000"),
", SiteTypeCV:  ",CHAR(34),INDEX(Sites[Site Type],$A1314),CHAR(34),
", Latitude:  ",INDEX(Sites[Latitude],$A1314),
", Longitude:  ",INDEX(Sites[Longitude],$A1314),
", SRSName:  ",CHAR(34),LatLonDatum,CHAR(34),"}"))</f>
        <v>#REF!</v>
      </c>
      <c r="M1314" t="e">
        <f>IF(INDEX(SamplingFeatures[Sampling Feature Type],$A1314)&lt;&gt;"Specimen","",
CONCATENATE("  - &amp;SpecimenID",TEXT(SUMPRODUCT(--($M$3:$M1313&lt;&gt;"")),"0000"),
" {","SamplingFeatureID:  *SamplingFeatureID",TEXT($A1314,"0000"),
", SpecimenTypeCV:  ",CHAR(34),INDEX(Specimens[Specimen Type],$A1314),CHAR(34),
", SpecimenMediumCV:  ",INDEX(Specimens[Specimen Medium],$A1314),
", IsFieldSpecimen:  ",CHAR(34),INDEX(Specimens[Is Field Specimen?],$A1314),CHAR(34),"}"))</f>
        <v>#REF!</v>
      </c>
      <c r="N1314" t="e">
        <f>IF(COUNTA(SpatialOffsets[])=0,"", IF(INDEX(SpatialOffsets[Spatial Offset Type],$A1314)="","",
CONCATENATE("  - &amp;SpatialOffsetID",TEXT($A1314,"0000"),
" {","SpatialOffsetTypeCV:  ",CHAR(34),INDEX(SpatialOffsets[Spatial Offset Type],$A1314),CHAR(34),
", Offset1Value:  ",INDEX(SpatialOffsets[Offset 1 Value],$A1314),
", Offset1UnitID:  ",CHAR(34),INDEX(SpatialOffsets[Offset 1 Unit],$A1314),CHAR(34),
", Offset2Value:  ",INDEX(SpatialOffsets[Offset 2 Value],$A1314),
", Offset2UnitID:  ",CHAR(34),INDEX(SpatialOffsets[Offset 2 Unit],$A1314),CHAR(34),
", Offset3Value:  ",INDEX(SpatialOffsets[Offset 3 Value],$A1314),
", Offset3UnitID:  ",CHAR(34),INDEX(SpatialOffsets[Offset 3 Unit],$A1314),CHAR(34),,"}")))</f>
        <v>#REF!</v>
      </c>
      <c r="O1314" t="e">
        <f>IF(COUNTA(RelatedFeatures[])=0,"", IF(INDEX(RelatedFeatures[First Sampling Feature Code],$A1314)="","",
CONCATENATE("  - &amp;RelationID",TEXT($A1314,"0000"),
" {","SamplingFeatureID:  *SamplingFeatureID",TEXT(MATCH(INDEX(RelatedFeatures[First Sampling Feature Code],$A1314),SamplingFeatures[Feature Code],0),"0000"),
", RelationshipTypeCV:  ",CHAR(34),INDEX(RelatedFeatures[Relationship Type],$A1314),CHAR(34),
", RelatedFeatureID: *SamplingFeatureID",TEXT(MATCH(INDEX(RelatedFeatures[Second Sampling Feature Code],$A1314),SamplingFeatures[Feature Code],0),"0000"),
", SpatialOffsetID:  ",IF(INDEX(RelatedFeatures[Offset Number],$A1314)="","",CONCATENATE("*SpatialOffsetID",TEXT(INDEX(RelatedFeatures[Offset Number],$A1314),"0000"))),"}")))</f>
        <v>#REF!</v>
      </c>
      <c r="P1314" t="e">
        <f>IF(INDEX(Methods[Method Type],$A1314)="","",
CONCATENATE("  - &amp;MethodID",TEXT($A1314,"0000"),
" {","MethodTypeCV:  ",CHAR(34),INDEX(Methods[Method Type],$A1314),CHAR(34),
", MethodCode:  ",CHAR(34),INDEX(Methods[Method Code],$A1314),CHAR(34),
", MethodName:  ",CHAR(34),INDEX(Methods[Method Name],$A1314),CHAR(34),
", MethodDescription:  ",CHAR(34),INDEX(Methods[Method Description],$A1314),CHAR(34),
", MethodLink:  ",CHAR(34),INDEX(Methods[Method Link],$A1314),CHAR(34),
", OrganizationID: *OrganizationID",TEXT(MATCH(INDEX(Methods[Organization Name],$A1314),Organizations[Organization Name],0),"0000"),"}"))</f>
        <v>#REF!</v>
      </c>
      <c r="Q1314" t="e">
        <f>IF(INDEX(Variables[Variable Type],$A1314)="","",
CONCATENATE("  - &amp;VariableID",TEXT($A1314,"0000"),
" {","VariableTypeCV:  ",CHAR(34),INDEX(Variables[Variable Type],$A1314),CHAR(34),
", VariableCode:  ",CHAR(34),INDEX(Variables[Variable Code],$A1314),CHAR(34),
", VariableNameCV:  ",CHAR(34),INDEX(Variables[Variable Name],$A1314),CHAR(34),
", VariableDefinition:  ",CHAR(34),INDEX(Variables[Variable Definition],$A1314),CHAR(34),
", SpecciationCV:  ",CHAR(34),INDEX(Variables[Speciation],$A1314),CHAR(34),
", NoDataValue:  ",CHAR(34),INDEX(Variables[No Data Value],$A1314),CHAR(34),"}"))</f>
        <v>#REF!</v>
      </c>
    </row>
    <row r="1315" spans="1:17" x14ac:dyDescent="0.25">
      <c r="A1315">
        <v>1312</v>
      </c>
      <c r="D1315" t="e">
        <f>IF(INDEX(People[First Name],$A1315)="","",
CONCATENATE("  - &amp;PersonID",TEXT($A1315,"0000"),
" {","PersonFirstName:  ",CHAR(34),INDEX(People[First Name],$A1315),CHAR(34),
", PersonMiddleName:  ",CHAR(34),INDEX(People[Middle Name],$A1315),CHAR(34),
", PersonLastName:  ",CHAR(34),INDEX(People[Last Name],$A1315),CHAR(34),"}"))</f>
        <v>#REF!</v>
      </c>
      <c r="E1315" t="e">
        <f>IF(INDEX(Organizations[Organization Type '[CV']],$A1315)="","",
CONCATENATE("  - &amp;OrganizationID",TEXT($A1315,"0000"),
" {","OrganizationTypeCV:  ",CHAR(34),INDEX(Organizations[Organization Type '[CV']],$A1315),CHAR(34),
", OrganizationCode:  ",CHAR(34),INDEX(Organizations[Organization Code],$A1315),CHAR(34),
", OrganizationName:  ",CHAR(34),INDEX(Organizations[Organization Name],$A1315),CHAR(34),
", OrganizationDescription:  ",CHAR(34),INDEX(Organizations[Organization Description],$A1315),CHAR(34),
", OrganizationLink:  ",CHAR(34),INDEX(Organizations[Organization Link],$A1315),CHAR(34),"}"))</f>
        <v>#REF!</v>
      </c>
      <c r="F1315" t="e">
        <f>IF(INDEX(People[First Name],$A1315)="","",
CONCATENATE("  - &amp;AffiliationID",TEXT($A1315,"0000"),
" {PersonID: *PersonID",TEXT($A1315,"0000"),
", OrganizationID: *OrganizationID",TEXT(MATCH(INDEX(People[Organization Name],$A1315),Organizations[Organization Name],0),"0000"),
", IsPrimaryOrganizationContact: , AffiliationStartDate: , AffiliationEndDate: , PrimaryPhone: ",
", PrimaryEmail: ",CHAR(34),INDEX(People[Primary Email],$A1315),CHAR(34),
", PrimaryAddress: ",CHAR(34),INDEX(People[Primary Address],$A1315),CHAR(34),
", PersonLink: }"))</f>
        <v>#REF!</v>
      </c>
      <c r="H1315" t="e">
        <f>IF(COUNTA(CitationInformation)=0,"",IF(INDEX(AuthorList[Author Name],$A1315)="","",
CONCATENATE("  - &amp;AuthorListID",TEXT($A1315,"0000"),
"  {CitationID: *CitationID0001",
", PersonID: *PersonID",TEXT(MATCH(INDEX(AuthorList[Author Name],$A1315),People[Full Name],0),"0000"),
", AuthorOrder: ",INDEX(AuthorList[Author Number],$A1315),"}")))</f>
        <v>#REF!</v>
      </c>
      <c r="K1315" t="e">
        <f>IF(INDEX(SamplingFeatures[Feature Code],$A1315)="","",
CONCATENATE("  - &amp;SamplingFeatureID",TEXT($A1315,"0000"),
" {","SamplingFeatureUUID:  ",CHAR(34),INDEX(SamplingFeatures[Sampling Feature UUID],$A1315),CHAR(34),
", SamplingFeatureTypeCV:  ",CHAR(34),INDEX(SamplingFeatures[Sampling Feature Type],$A1315),CHAR(34),
", SamplingFeatureCode:  ",CHAR(34),INDEX(SamplingFeatures[Feature Code],$A1315),CHAR(34),
", SamplingFeatureName:  ",CHAR(34),INDEX(SamplingFeatures[Feature Name],$A1315),CHAR(34),
", SamplingFeatureDescription:  ",CHAR(34),INDEX(SamplingFeatures[Feature Description],$A1315),CHAR(34),
", SamplingFeatureGeotypeCV:  ",CHAR(34),INDEX(SamplingFeatures[Feature Geo Type],$A1315),CHAR(34),
", FeatureGeometry:  ",CHAR(34),INDEX(SamplingFeatures[Feature Geometry],$A1315),CHAR(34),
", Elevation_m:  ",CHAR(34),INDEX(SamplingFeatures[Elevation_m],$A1315),CHAR(34),
", ElevationDatumCV:  ",CHAR(34),ElevationDatum,CHAR(34),"}"))</f>
        <v>#REF!</v>
      </c>
      <c r="L1315" t="e">
        <f>IF(INDEX(SamplingFeatures[Sampling Feature Type],$A1315)&lt;&gt;"Site","",
CONCATENATE("  - &amp;SiteID",TEXT(SUMPRODUCT(--($L$3:$L1314&lt;&gt;"")),"0000"),
" {","SamplingFeatureID:  *SamplingFeatureID",TEXT($A1315,"0000"),
", SiteTypeCV:  ",CHAR(34),INDEX(Sites[Site Type],$A1315),CHAR(34),
", Latitude:  ",INDEX(Sites[Latitude],$A1315),
", Longitude:  ",INDEX(Sites[Longitude],$A1315),
", SRSName:  ",CHAR(34),LatLonDatum,CHAR(34),"}"))</f>
        <v>#REF!</v>
      </c>
      <c r="M1315" t="e">
        <f>IF(INDEX(SamplingFeatures[Sampling Feature Type],$A1315)&lt;&gt;"Specimen","",
CONCATENATE("  - &amp;SpecimenID",TEXT(SUMPRODUCT(--($M$3:$M1314&lt;&gt;"")),"0000"),
" {","SamplingFeatureID:  *SamplingFeatureID",TEXT($A1315,"0000"),
", SpecimenTypeCV:  ",CHAR(34),INDEX(Specimens[Specimen Type],$A1315),CHAR(34),
", SpecimenMediumCV:  ",INDEX(Specimens[Specimen Medium],$A1315),
", IsFieldSpecimen:  ",CHAR(34),INDEX(Specimens[Is Field Specimen?],$A1315),CHAR(34),"}"))</f>
        <v>#REF!</v>
      </c>
      <c r="N1315" t="e">
        <f>IF(COUNTA(SpatialOffsets[])=0,"", IF(INDEX(SpatialOffsets[Spatial Offset Type],$A1315)="","",
CONCATENATE("  - &amp;SpatialOffsetID",TEXT($A1315,"0000"),
" {","SpatialOffsetTypeCV:  ",CHAR(34),INDEX(SpatialOffsets[Spatial Offset Type],$A1315),CHAR(34),
", Offset1Value:  ",INDEX(SpatialOffsets[Offset 1 Value],$A1315),
", Offset1UnitID:  ",CHAR(34),INDEX(SpatialOffsets[Offset 1 Unit],$A1315),CHAR(34),
", Offset2Value:  ",INDEX(SpatialOffsets[Offset 2 Value],$A1315),
", Offset2UnitID:  ",CHAR(34),INDEX(SpatialOffsets[Offset 2 Unit],$A1315),CHAR(34),
", Offset3Value:  ",INDEX(SpatialOffsets[Offset 3 Value],$A1315),
", Offset3UnitID:  ",CHAR(34),INDEX(SpatialOffsets[Offset 3 Unit],$A1315),CHAR(34),,"}")))</f>
        <v>#REF!</v>
      </c>
      <c r="O1315" t="e">
        <f>IF(COUNTA(RelatedFeatures[])=0,"", IF(INDEX(RelatedFeatures[First Sampling Feature Code],$A1315)="","",
CONCATENATE("  - &amp;RelationID",TEXT($A1315,"0000"),
" {","SamplingFeatureID:  *SamplingFeatureID",TEXT(MATCH(INDEX(RelatedFeatures[First Sampling Feature Code],$A1315),SamplingFeatures[Feature Code],0),"0000"),
", RelationshipTypeCV:  ",CHAR(34),INDEX(RelatedFeatures[Relationship Type],$A1315),CHAR(34),
", RelatedFeatureID: *SamplingFeatureID",TEXT(MATCH(INDEX(RelatedFeatures[Second Sampling Feature Code],$A1315),SamplingFeatures[Feature Code],0),"0000"),
", SpatialOffsetID:  ",IF(INDEX(RelatedFeatures[Offset Number],$A1315)="","",CONCATENATE("*SpatialOffsetID",TEXT(INDEX(RelatedFeatures[Offset Number],$A1315),"0000"))),"}")))</f>
        <v>#REF!</v>
      </c>
      <c r="P1315" t="e">
        <f>IF(INDEX(Methods[Method Type],$A1315)="","",
CONCATENATE("  - &amp;MethodID",TEXT($A1315,"0000"),
" {","MethodTypeCV:  ",CHAR(34),INDEX(Methods[Method Type],$A1315),CHAR(34),
", MethodCode:  ",CHAR(34),INDEX(Methods[Method Code],$A1315),CHAR(34),
", MethodName:  ",CHAR(34),INDEX(Methods[Method Name],$A1315),CHAR(34),
", MethodDescription:  ",CHAR(34),INDEX(Methods[Method Description],$A1315),CHAR(34),
", MethodLink:  ",CHAR(34),INDEX(Methods[Method Link],$A1315),CHAR(34),
", OrganizationID: *OrganizationID",TEXT(MATCH(INDEX(Methods[Organization Name],$A1315),Organizations[Organization Name],0),"0000"),"}"))</f>
        <v>#REF!</v>
      </c>
      <c r="Q1315" t="e">
        <f>IF(INDEX(Variables[Variable Type],$A1315)="","",
CONCATENATE("  - &amp;VariableID",TEXT($A1315,"0000"),
" {","VariableTypeCV:  ",CHAR(34),INDEX(Variables[Variable Type],$A1315),CHAR(34),
", VariableCode:  ",CHAR(34),INDEX(Variables[Variable Code],$A1315),CHAR(34),
", VariableNameCV:  ",CHAR(34),INDEX(Variables[Variable Name],$A1315),CHAR(34),
", VariableDefinition:  ",CHAR(34),INDEX(Variables[Variable Definition],$A1315),CHAR(34),
", SpecciationCV:  ",CHAR(34),INDEX(Variables[Speciation],$A1315),CHAR(34),
", NoDataValue:  ",CHAR(34),INDEX(Variables[No Data Value],$A1315),CHAR(34),"}"))</f>
        <v>#REF!</v>
      </c>
    </row>
    <row r="1316" spans="1:17" x14ac:dyDescent="0.25">
      <c r="A1316">
        <v>1313</v>
      </c>
      <c r="D1316" t="e">
        <f>IF(INDEX(People[First Name],$A1316)="","",
CONCATENATE("  - &amp;PersonID",TEXT($A1316,"0000"),
" {","PersonFirstName:  ",CHAR(34),INDEX(People[First Name],$A1316),CHAR(34),
", PersonMiddleName:  ",CHAR(34),INDEX(People[Middle Name],$A1316),CHAR(34),
", PersonLastName:  ",CHAR(34),INDEX(People[Last Name],$A1316),CHAR(34),"}"))</f>
        <v>#REF!</v>
      </c>
      <c r="E1316" t="e">
        <f>IF(INDEX(Organizations[Organization Type '[CV']],$A1316)="","",
CONCATENATE("  - &amp;OrganizationID",TEXT($A1316,"0000"),
" {","OrganizationTypeCV:  ",CHAR(34),INDEX(Organizations[Organization Type '[CV']],$A1316),CHAR(34),
", OrganizationCode:  ",CHAR(34),INDEX(Organizations[Organization Code],$A1316),CHAR(34),
", OrganizationName:  ",CHAR(34),INDEX(Organizations[Organization Name],$A1316),CHAR(34),
", OrganizationDescription:  ",CHAR(34),INDEX(Organizations[Organization Description],$A1316),CHAR(34),
", OrganizationLink:  ",CHAR(34),INDEX(Organizations[Organization Link],$A1316),CHAR(34),"}"))</f>
        <v>#REF!</v>
      </c>
      <c r="F1316" t="e">
        <f>IF(INDEX(People[First Name],$A1316)="","",
CONCATENATE("  - &amp;AffiliationID",TEXT($A1316,"0000"),
" {PersonID: *PersonID",TEXT($A1316,"0000"),
", OrganizationID: *OrganizationID",TEXT(MATCH(INDEX(People[Organization Name],$A1316),Organizations[Organization Name],0),"0000"),
", IsPrimaryOrganizationContact: , AffiliationStartDate: , AffiliationEndDate: , PrimaryPhone: ",
", PrimaryEmail: ",CHAR(34),INDEX(People[Primary Email],$A1316),CHAR(34),
", PrimaryAddress: ",CHAR(34),INDEX(People[Primary Address],$A1316),CHAR(34),
", PersonLink: }"))</f>
        <v>#REF!</v>
      </c>
      <c r="H1316" t="e">
        <f>IF(COUNTA(CitationInformation)=0,"",IF(INDEX(AuthorList[Author Name],$A1316)="","",
CONCATENATE("  - &amp;AuthorListID",TEXT($A1316,"0000"),
"  {CitationID: *CitationID0001",
", PersonID: *PersonID",TEXT(MATCH(INDEX(AuthorList[Author Name],$A1316),People[Full Name],0),"0000"),
", AuthorOrder: ",INDEX(AuthorList[Author Number],$A1316),"}")))</f>
        <v>#REF!</v>
      </c>
      <c r="K1316" t="e">
        <f>IF(INDEX(SamplingFeatures[Feature Code],$A1316)="","",
CONCATENATE("  - &amp;SamplingFeatureID",TEXT($A1316,"0000"),
" {","SamplingFeatureUUID:  ",CHAR(34),INDEX(SamplingFeatures[Sampling Feature UUID],$A1316),CHAR(34),
", SamplingFeatureTypeCV:  ",CHAR(34),INDEX(SamplingFeatures[Sampling Feature Type],$A1316),CHAR(34),
", SamplingFeatureCode:  ",CHAR(34),INDEX(SamplingFeatures[Feature Code],$A1316),CHAR(34),
", SamplingFeatureName:  ",CHAR(34),INDEX(SamplingFeatures[Feature Name],$A1316),CHAR(34),
", SamplingFeatureDescription:  ",CHAR(34),INDEX(SamplingFeatures[Feature Description],$A1316),CHAR(34),
", SamplingFeatureGeotypeCV:  ",CHAR(34),INDEX(SamplingFeatures[Feature Geo Type],$A1316),CHAR(34),
", FeatureGeometry:  ",CHAR(34),INDEX(SamplingFeatures[Feature Geometry],$A1316),CHAR(34),
", Elevation_m:  ",CHAR(34),INDEX(SamplingFeatures[Elevation_m],$A1316),CHAR(34),
", ElevationDatumCV:  ",CHAR(34),ElevationDatum,CHAR(34),"}"))</f>
        <v>#REF!</v>
      </c>
      <c r="L1316" t="e">
        <f>IF(INDEX(SamplingFeatures[Sampling Feature Type],$A1316)&lt;&gt;"Site","",
CONCATENATE("  - &amp;SiteID",TEXT(SUMPRODUCT(--($L$3:$L1315&lt;&gt;"")),"0000"),
" {","SamplingFeatureID:  *SamplingFeatureID",TEXT($A1316,"0000"),
", SiteTypeCV:  ",CHAR(34),INDEX(Sites[Site Type],$A1316),CHAR(34),
", Latitude:  ",INDEX(Sites[Latitude],$A1316),
", Longitude:  ",INDEX(Sites[Longitude],$A1316),
", SRSName:  ",CHAR(34),LatLonDatum,CHAR(34),"}"))</f>
        <v>#REF!</v>
      </c>
      <c r="M1316" t="e">
        <f>IF(INDEX(SamplingFeatures[Sampling Feature Type],$A1316)&lt;&gt;"Specimen","",
CONCATENATE("  - &amp;SpecimenID",TEXT(SUMPRODUCT(--($M$3:$M1315&lt;&gt;"")),"0000"),
" {","SamplingFeatureID:  *SamplingFeatureID",TEXT($A1316,"0000"),
", SpecimenTypeCV:  ",CHAR(34),INDEX(Specimens[Specimen Type],$A1316),CHAR(34),
", SpecimenMediumCV:  ",INDEX(Specimens[Specimen Medium],$A1316),
", IsFieldSpecimen:  ",CHAR(34),INDEX(Specimens[Is Field Specimen?],$A1316),CHAR(34),"}"))</f>
        <v>#REF!</v>
      </c>
      <c r="N1316" t="e">
        <f>IF(COUNTA(SpatialOffsets[])=0,"", IF(INDEX(SpatialOffsets[Spatial Offset Type],$A1316)="","",
CONCATENATE("  - &amp;SpatialOffsetID",TEXT($A1316,"0000"),
" {","SpatialOffsetTypeCV:  ",CHAR(34),INDEX(SpatialOffsets[Spatial Offset Type],$A1316),CHAR(34),
", Offset1Value:  ",INDEX(SpatialOffsets[Offset 1 Value],$A1316),
", Offset1UnitID:  ",CHAR(34),INDEX(SpatialOffsets[Offset 1 Unit],$A1316),CHAR(34),
", Offset2Value:  ",INDEX(SpatialOffsets[Offset 2 Value],$A1316),
", Offset2UnitID:  ",CHAR(34),INDEX(SpatialOffsets[Offset 2 Unit],$A1316),CHAR(34),
", Offset3Value:  ",INDEX(SpatialOffsets[Offset 3 Value],$A1316),
", Offset3UnitID:  ",CHAR(34),INDEX(SpatialOffsets[Offset 3 Unit],$A1316),CHAR(34),,"}")))</f>
        <v>#REF!</v>
      </c>
      <c r="O1316" t="e">
        <f>IF(COUNTA(RelatedFeatures[])=0,"", IF(INDEX(RelatedFeatures[First Sampling Feature Code],$A1316)="","",
CONCATENATE("  - &amp;RelationID",TEXT($A1316,"0000"),
" {","SamplingFeatureID:  *SamplingFeatureID",TEXT(MATCH(INDEX(RelatedFeatures[First Sampling Feature Code],$A1316),SamplingFeatures[Feature Code],0),"0000"),
", RelationshipTypeCV:  ",CHAR(34),INDEX(RelatedFeatures[Relationship Type],$A1316),CHAR(34),
", RelatedFeatureID: *SamplingFeatureID",TEXT(MATCH(INDEX(RelatedFeatures[Second Sampling Feature Code],$A1316),SamplingFeatures[Feature Code],0),"0000"),
", SpatialOffsetID:  ",IF(INDEX(RelatedFeatures[Offset Number],$A1316)="","",CONCATENATE("*SpatialOffsetID",TEXT(INDEX(RelatedFeatures[Offset Number],$A1316),"0000"))),"}")))</f>
        <v>#REF!</v>
      </c>
      <c r="P1316" t="e">
        <f>IF(INDEX(Methods[Method Type],$A1316)="","",
CONCATENATE("  - &amp;MethodID",TEXT($A1316,"0000"),
" {","MethodTypeCV:  ",CHAR(34),INDEX(Methods[Method Type],$A1316),CHAR(34),
", MethodCode:  ",CHAR(34),INDEX(Methods[Method Code],$A1316),CHAR(34),
", MethodName:  ",CHAR(34),INDEX(Methods[Method Name],$A1316),CHAR(34),
", MethodDescription:  ",CHAR(34),INDEX(Methods[Method Description],$A1316),CHAR(34),
", MethodLink:  ",CHAR(34),INDEX(Methods[Method Link],$A1316),CHAR(34),
", OrganizationID: *OrganizationID",TEXT(MATCH(INDEX(Methods[Organization Name],$A1316),Organizations[Organization Name],0),"0000"),"}"))</f>
        <v>#REF!</v>
      </c>
      <c r="Q1316" t="e">
        <f>IF(INDEX(Variables[Variable Type],$A1316)="","",
CONCATENATE("  - &amp;VariableID",TEXT($A1316,"0000"),
" {","VariableTypeCV:  ",CHAR(34),INDEX(Variables[Variable Type],$A1316),CHAR(34),
", VariableCode:  ",CHAR(34),INDEX(Variables[Variable Code],$A1316),CHAR(34),
", VariableNameCV:  ",CHAR(34),INDEX(Variables[Variable Name],$A1316),CHAR(34),
", VariableDefinition:  ",CHAR(34),INDEX(Variables[Variable Definition],$A1316),CHAR(34),
", SpecciationCV:  ",CHAR(34),INDEX(Variables[Speciation],$A1316),CHAR(34),
", NoDataValue:  ",CHAR(34),INDEX(Variables[No Data Value],$A1316),CHAR(34),"}"))</f>
        <v>#REF!</v>
      </c>
    </row>
    <row r="1317" spans="1:17" x14ac:dyDescent="0.25">
      <c r="A1317">
        <v>1314</v>
      </c>
      <c r="D1317" t="e">
        <f>IF(INDEX(People[First Name],$A1317)="","",
CONCATENATE("  - &amp;PersonID",TEXT($A1317,"0000"),
" {","PersonFirstName:  ",CHAR(34),INDEX(People[First Name],$A1317),CHAR(34),
", PersonMiddleName:  ",CHAR(34),INDEX(People[Middle Name],$A1317),CHAR(34),
", PersonLastName:  ",CHAR(34),INDEX(People[Last Name],$A1317),CHAR(34),"}"))</f>
        <v>#REF!</v>
      </c>
      <c r="E1317" t="e">
        <f>IF(INDEX(Organizations[Organization Type '[CV']],$A1317)="","",
CONCATENATE("  - &amp;OrganizationID",TEXT($A1317,"0000"),
" {","OrganizationTypeCV:  ",CHAR(34),INDEX(Organizations[Organization Type '[CV']],$A1317),CHAR(34),
", OrganizationCode:  ",CHAR(34),INDEX(Organizations[Organization Code],$A1317),CHAR(34),
", OrganizationName:  ",CHAR(34),INDEX(Organizations[Organization Name],$A1317),CHAR(34),
", OrganizationDescription:  ",CHAR(34),INDEX(Organizations[Organization Description],$A1317),CHAR(34),
", OrganizationLink:  ",CHAR(34),INDEX(Organizations[Organization Link],$A1317),CHAR(34),"}"))</f>
        <v>#REF!</v>
      </c>
      <c r="F1317" t="e">
        <f>IF(INDEX(People[First Name],$A1317)="","",
CONCATENATE("  - &amp;AffiliationID",TEXT($A1317,"0000"),
" {PersonID: *PersonID",TEXT($A1317,"0000"),
", OrganizationID: *OrganizationID",TEXT(MATCH(INDEX(People[Organization Name],$A1317),Organizations[Organization Name],0),"0000"),
", IsPrimaryOrganizationContact: , AffiliationStartDate: , AffiliationEndDate: , PrimaryPhone: ",
", PrimaryEmail: ",CHAR(34),INDEX(People[Primary Email],$A1317),CHAR(34),
", PrimaryAddress: ",CHAR(34),INDEX(People[Primary Address],$A1317),CHAR(34),
", PersonLink: }"))</f>
        <v>#REF!</v>
      </c>
      <c r="H1317" t="e">
        <f>IF(COUNTA(CitationInformation)=0,"",IF(INDEX(AuthorList[Author Name],$A1317)="","",
CONCATENATE("  - &amp;AuthorListID",TEXT($A1317,"0000"),
"  {CitationID: *CitationID0001",
", PersonID: *PersonID",TEXT(MATCH(INDEX(AuthorList[Author Name],$A1317),People[Full Name],0),"0000"),
", AuthorOrder: ",INDEX(AuthorList[Author Number],$A1317),"}")))</f>
        <v>#REF!</v>
      </c>
      <c r="K1317" t="e">
        <f>IF(INDEX(SamplingFeatures[Feature Code],$A1317)="","",
CONCATENATE("  - &amp;SamplingFeatureID",TEXT($A1317,"0000"),
" {","SamplingFeatureUUID:  ",CHAR(34),INDEX(SamplingFeatures[Sampling Feature UUID],$A1317),CHAR(34),
", SamplingFeatureTypeCV:  ",CHAR(34),INDEX(SamplingFeatures[Sampling Feature Type],$A1317),CHAR(34),
", SamplingFeatureCode:  ",CHAR(34),INDEX(SamplingFeatures[Feature Code],$A1317),CHAR(34),
", SamplingFeatureName:  ",CHAR(34),INDEX(SamplingFeatures[Feature Name],$A1317),CHAR(34),
", SamplingFeatureDescription:  ",CHAR(34),INDEX(SamplingFeatures[Feature Description],$A1317),CHAR(34),
", SamplingFeatureGeotypeCV:  ",CHAR(34),INDEX(SamplingFeatures[Feature Geo Type],$A1317),CHAR(34),
", FeatureGeometry:  ",CHAR(34),INDEX(SamplingFeatures[Feature Geometry],$A1317),CHAR(34),
", Elevation_m:  ",CHAR(34),INDEX(SamplingFeatures[Elevation_m],$A1317),CHAR(34),
", ElevationDatumCV:  ",CHAR(34),ElevationDatum,CHAR(34),"}"))</f>
        <v>#REF!</v>
      </c>
      <c r="L1317" t="e">
        <f>IF(INDEX(SamplingFeatures[Sampling Feature Type],$A1317)&lt;&gt;"Site","",
CONCATENATE("  - &amp;SiteID",TEXT(SUMPRODUCT(--($L$3:$L1316&lt;&gt;"")),"0000"),
" {","SamplingFeatureID:  *SamplingFeatureID",TEXT($A1317,"0000"),
", SiteTypeCV:  ",CHAR(34),INDEX(Sites[Site Type],$A1317),CHAR(34),
", Latitude:  ",INDEX(Sites[Latitude],$A1317),
", Longitude:  ",INDEX(Sites[Longitude],$A1317),
", SRSName:  ",CHAR(34),LatLonDatum,CHAR(34),"}"))</f>
        <v>#REF!</v>
      </c>
      <c r="M1317" t="e">
        <f>IF(INDEX(SamplingFeatures[Sampling Feature Type],$A1317)&lt;&gt;"Specimen","",
CONCATENATE("  - &amp;SpecimenID",TEXT(SUMPRODUCT(--($M$3:$M1316&lt;&gt;"")),"0000"),
" {","SamplingFeatureID:  *SamplingFeatureID",TEXT($A1317,"0000"),
", SpecimenTypeCV:  ",CHAR(34),INDEX(Specimens[Specimen Type],$A1317),CHAR(34),
", SpecimenMediumCV:  ",INDEX(Specimens[Specimen Medium],$A1317),
", IsFieldSpecimen:  ",CHAR(34),INDEX(Specimens[Is Field Specimen?],$A1317),CHAR(34),"}"))</f>
        <v>#REF!</v>
      </c>
      <c r="N1317" t="e">
        <f>IF(COUNTA(SpatialOffsets[])=0,"", IF(INDEX(SpatialOffsets[Spatial Offset Type],$A1317)="","",
CONCATENATE("  - &amp;SpatialOffsetID",TEXT($A1317,"0000"),
" {","SpatialOffsetTypeCV:  ",CHAR(34),INDEX(SpatialOffsets[Spatial Offset Type],$A1317),CHAR(34),
", Offset1Value:  ",INDEX(SpatialOffsets[Offset 1 Value],$A1317),
", Offset1UnitID:  ",CHAR(34),INDEX(SpatialOffsets[Offset 1 Unit],$A1317),CHAR(34),
", Offset2Value:  ",INDEX(SpatialOffsets[Offset 2 Value],$A1317),
", Offset2UnitID:  ",CHAR(34),INDEX(SpatialOffsets[Offset 2 Unit],$A1317),CHAR(34),
", Offset3Value:  ",INDEX(SpatialOffsets[Offset 3 Value],$A1317),
", Offset3UnitID:  ",CHAR(34),INDEX(SpatialOffsets[Offset 3 Unit],$A1317),CHAR(34),,"}")))</f>
        <v>#REF!</v>
      </c>
      <c r="O1317" t="e">
        <f>IF(COUNTA(RelatedFeatures[])=0,"", IF(INDEX(RelatedFeatures[First Sampling Feature Code],$A1317)="","",
CONCATENATE("  - &amp;RelationID",TEXT($A1317,"0000"),
" {","SamplingFeatureID:  *SamplingFeatureID",TEXT(MATCH(INDEX(RelatedFeatures[First Sampling Feature Code],$A1317),SamplingFeatures[Feature Code],0),"0000"),
", RelationshipTypeCV:  ",CHAR(34),INDEX(RelatedFeatures[Relationship Type],$A1317),CHAR(34),
", RelatedFeatureID: *SamplingFeatureID",TEXT(MATCH(INDEX(RelatedFeatures[Second Sampling Feature Code],$A1317),SamplingFeatures[Feature Code],0),"0000"),
", SpatialOffsetID:  ",IF(INDEX(RelatedFeatures[Offset Number],$A1317)="","",CONCATENATE("*SpatialOffsetID",TEXT(INDEX(RelatedFeatures[Offset Number],$A1317),"0000"))),"}")))</f>
        <v>#REF!</v>
      </c>
      <c r="P1317" t="e">
        <f>IF(INDEX(Methods[Method Type],$A1317)="","",
CONCATENATE("  - &amp;MethodID",TEXT($A1317,"0000"),
" {","MethodTypeCV:  ",CHAR(34),INDEX(Methods[Method Type],$A1317),CHAR(34),
", MethodCode:  ",CHAR(34),INDEX(Methods[Method Code],$A1317),CHAR(34),
", MethodName:  ",CHAR(34),INDEX(Methods[Method Name],$A1317),CHAR(34),
", MethodDescription:  ",CHAR(34),INDEX(Methods[Method Description],$A1317),CHAR(34),
", MethodLink:  ",CHAR(34),INDEX(Methods[Method Link],$A1317),CHAR(34),
", OrganizationID: *OrganizationID",TEXT(MATCH(INDEX(Methods[Organization Name],$A1317),Organizations[Organization Name],0),"0000"),"}"))</f>
        <v>#REF!</v>
      </c>
      <c r="Q1317" t="e">
        <f>IF(INDEX(Variables[Variable Type],$A1317)="","",
CONCATENATE("  - &amp;VariableID",TEXT($A1317,"0000"),
" {","VariableTypeCV:  ",CHAR(34),INDEX(Variables[Variable Type],$A1317),CHAR(34),
", VariableCode:  ",CHAR(34),INDEX(Variables[Variable Code],$A1317),CHAR(34),
", VariableNameCV:  ",CHAR(34),INDEX(Variables[Variable Name],$A1317),CHAR(34),
", VariableDefinition:  ",CHAR(34),INDEX(Variables[Variable Definition],$A1317),CHAR(34),
", SpecciationCV:  ",CHAR(34),INDEX(Variables[Speciation],$A1317),CHAR(34),
", NoDataValue:  ",CHAR(34),INDEX(Variables[No Data Value],$A1317),CHAR(34),"}"))</f>
        <v>#REF!</v>
      </c>
    </row>
    <row r="1318" spans="1:17" x14ac:dyDescent="0.25">
      <c r="A1318">
        <v>1315</v>
      </c>
      <c r="D1318" t="e">
        <f>IF(INDEX(People[First Name],$A1318)="","",
CONCATENATE("  - &amp;PersonID",TEXT($A1318,"0000"),
" {","PersonFirstName:  ",CHAR(34),INDEX(People[First Name],$A1318),CHAR(34),
", PersonMiddleName:  ",CHAR(34),INDEX(People[Middle Name],$A1318),CHAR(34),
", PersonLastName:  ",CHAR(34),INDEX(People[Last Name],$A1318),CHAR(34),"}"))</f>
        <v>#REF!</v>
      </c>
      <c r="E1318" t="e">
        <f>IF(INDEX(Organizations[Organization Type '[CV']],$A1318)="","",
CONCATENATE("  - &amp;OrganizationID",TEXT($A1318,"0000"),
" {","OrganizationTypeCV:  ",CHAR(34),INDEX(Organizations[Organization Type '[CV']],$A1318),CHAR(34),
", OrganizationCode:  ",CHAR(34),INDEX(Organizations[Organization Code],$A1318),CHAR(34),
", OrganizationName:  ",CHAR(34),INDEX(Organizations[Organization Name],$A1318),CHAR(34),
", OrganizationDescription:  ",CHAR(34),INDEX(Organizations[Organization Description],$A1318),CHAR(34),
", OrganizationLink:  ",CHAR(34),INDEX(Organizations[Organization Link],$A1318),CHAR(34),"}"))</f>
        <v>#REF!</v>
      </c>
      <c r="F1318" t="e">
        <f>IF(INDEX(People[First Name],$A1318)="","",
CONCATENATE("  - &amp;AffiliationID",TEXT($A1318,"0000"),
" {PersonID: *PersonID",TEXT($A1318,"0000"),
", OrganizationID: *OrganizationID",TEXT(MATCH(INDEX(People[Organization Name],$A1318),Organizations[Organization Name],0),"0000"),
", IsPrimaryOrganizationContact: , AffiliationStartDate: , AffiliationEndDate: , PrimaryPhone: ",
", PrimaryEmail: ",CHAR(34),INDEX(People[Primary Email],$A1318),CHAR(34),
", PrimaryAddress: ",CHAR(34),INDEX(People[Primary Address],$A1318),CHAR(34),
", PersonLink: }"))</f>
        <v>#REF!</v>
      </c>
      <c r="H1318" t="e">
        <f>IF(COUNTA(CitationInformation)=0,"",IF(INDEX(AuthorList[Author Name],$A1318)="","",
CONCATENATE("  - &amp;AuthorListID",TEXT($A1318,"0000"),
"  {CitationID: *CitationID0001",
", PersonID: *PersonID",TEXT(MATCH(INDEX(AuthorList[Author Name],$A1318),People[Full Name],0),"0000"),
", AuthorOrder: ",INDEX(AuthorList[Author Number],$A1318),"}")))</f>
        <v>#REF!</v>
      </c>
      <c r="K1318" t="e">
        <f>IF(INDEX(SamplingFeatures[Feature Code],$A1318)="","",
CONCATENATE("  - &amp;SamplingFeatureID",TEXT($A1318,"0000"),
" {","SamplingFeatureUUID:  ",CHAR(34),INDEX(SamplingFeatures[Sampling Feature UUID],$A1318),CHAR(34),
", SamplingFeatureTypeCV:  ",CHAR(34),INDEX(SamplingFeatures[Sampling Feature Type],$A1318),CHAR(34),
", SamplingFeatureCode:  ",CHAR(34),INDEX(SamplingFeatures[Feature Code],$A1318),CHAR(34),
", SamplingFeatureName:  ",CHAR(34),INDEX(SamplingFeatures[Feature Name],$A1318),CHAR(34),
", SamplingFeatureDescription:  ",CHAR(34),INDEX(SamplingFeatures[Feature Description],$A1318),CHAR(34),
", SamplingFeatureGeotypeCV:  ",CHAR(34),INDEX(SamplingFeatures[Feature Geo Type],$A1318),CHAR(34),
", FeatureGeometry:  ",CHAR(34),INDEX(SamplingFeatures[Feature Geometry],$A1318),CHAR(34),
", Elevation_m:  ",CHAR(34),INDEX(SamplingFeatures[Elevation_m],$A1318),CHAR(34),
", ElevationDatumCV:  ",CHAR(34),ElevationDatum,CHAR(34),"}"))</f>
        <v>#REF!</v>
      </c>
      <c r="L1318" t="e">
        <f>IF(INDEX(SamplingFeatures[Sampling Feature Type],$A1318)&lt;&gt;"Site","",
CONCATENATE("  - &amp;SiteID",TEXT(SUMPRODUCT(--($L$3:$L1317&lt;&gt;"")),"0000"),
" {","SamplingFeatureID:  *SamplingFeatureID",TEXT($A1318,"0000"),
", SiteTypeCV:  ",CHAR(34),INDEX(Sites[Site Type],$A1318),CHAR(34),
", Latitude:  ",INDEX(Sites[Latitude],$A1318),
", Longitude:  ",INDEX(Sites[Longitude],$A1318),
", SRSName:  ",CHAR(34),LatLonDatum,CHAR(34),"}"))</f>
        <v>#REF!</v>
      </c>
      <c r="M1318" t="e">
        <f>IF(INDEX(SamplingFeatures[Sampling Feature Type],$A1318)&lt;&gt;"Specimen","",
CONCATENATE("  - &amp;SpecimenID",TEXT(SUMPRODUCT(--($M$3:$M1317&lt;&gt;"")),"0000"),
" {","SamplingFeatureID:  *SamplingFeatureID",TEXT($A1318,"0000"),
", SpecimenTypeCV:  ",CHAR(34),INDEX(Specimens[Specimen Type],$A1318),CHAR(34),
", SpecimenMediumCV:  ",INDEX(Specimens[Specimen Medium],$A1318),
", IsFieldSpecimen:  ",CHAR(34),INDEX(Specimens[Is Field Specimen?],$A1318),CHAR(34),"}"))</f>
        <v>#REF!</v>
      </c>
      <c r="N1318" t="e">
        <f>IF(COUNTA(SpatialOffsets[])=0,"", IF(INDEX(SpatialOffsets[Spatial Offset Type],$A1318)="","",
CONCATENATE("  - &amp;SpatialOffsetID",TEXT($A1318,"0000"),
" {","SpatialOffsetTypeCV:  ",CHAR(34),INDEX(SpatialOffsets[Spatial Offset Type],$A1318),CHAR(34),
", Offset1Value:  ",INDEX(SpatialOffsets[Offset 1 Value],$A1318),
", Offset1UnitID:  ",CHAR(34),INDEX(SpatialOffsets[Offset 1 Unit],$A1318),CHAR(34),
", Offset2Value:  ",INDEX(SpatialOffsets[Offset 2 Value],$A1318),
", Offset2UnitID:  ",CHAR(34),INDEX(SpatialOffsets[Offset 2 Unit],$A1318),CHAR(34),
", Offset3Value:  ",INDEX(SpatialOffsets[Offset 3 Value],$A1318),
", Offset3UnitID:  ",CHAR(34),INDEX(SpatialOffsets[Offset 3 Unit],$A1318),CHAR(34),,"}")))</f>
        <v>#REF!</v>
      </c>
      <c r="O1318" t="e">
        <f>IF(COUNTA(RelatedFeatures[])=0,"", IF(INDEX(RelatedFeatures[First Sampling Feature Code],$A1318)="","",
CONCATENATE("  - &amp;RelationID",TEXT($A1318,"0000"),
" {","SamplingFeatureID:  *SamplingFeatureID",TEXT(MATCH(INDEX(RelatedFeatures[First Sampling Feature Code],$A1318),SamplingFeatures[Feature Code],0),"0000"),
", RelationshipTypeCV:  ",CHAR(34),INDEX(RelatedFeatures[Relationship Type],$A1318),CHAR(34),
", RelatedFeatureID: *SamplingFeatureID",TEXT(MATCH(INDEX(RelatedFeatures[Second Sampling Feature Code],$A1318),SamplingFeatures[Feature Code],0),"0000"),
", SpatialOffsetID:  ",IF(INDEX(RelatedFeatures[Offset Number],$A1318)="","",CONCATENATE("*SpatialOffsetID",TEXT(INDEX(RelatedFeatures[Offset Number],$A1318),"0000"))),"}")))</f>
        <v>#REF!</v>
      </c>
      <c r="P1318" t="e">
        <f>IF(INDEX(Methods[Method Type],$A1318)="","",
CONCATENATE("  - &amp;MethodID",TEXT($A1318,"0000"),
" {","MethodTypeCV:  ",CHAR(34),INDEX(Methods[Method Type],$A1318),CHAR(34),
", MethodCode:  ",CHAR(34),INDEX(Methods[Method Code],$A1318),CHAR(34),
", MethodName:  ",CHAR(34),INDEX(Methods[Method Name],$A1318),CHAR(34),
", MethodDescription:  ",CHAR(34),INDEX(Methods[Method Description],$A1318),CHAR(34),
", MethodLink:  ",CHAR(34),INDEX(Methods[Method Link],$A1318),CHAR(34),
", OrganizationID: *OrganizationID",TEXT(MATCH(INDEX(Methods[Organization Name],$A1318),Organizations[Organization Name],0),"0000"),"}"))</f>
        <v>#REF!</v>
      </c>
      <c r="Q1318" t="e">
        <f>IF(INDEX(Variables[Variable Type],$A1318)="","",
CONCATENATE("  - &amp;VariableID",TEXT($A1318,"0000"),
" {","VariableTypeCV:  ",CHAR(34),INDEX(Variables[Variable Type],$A1318),CHAR(34),
", VariableCode:  ",CHAR(34),INDEX(Variables[Variable Code],$A1318),CHAR(34),
", VariableNameCV:  ",CHAR(34),INDEX(Variables[Variable Name],$A1318),CHAR(34),
", VariableDefinition:  ",CHAR(34),INDEX(Variables[Variable Definition],$A1318),CHAR(34),
", SpecciationCV:  ",CHAR(34),INDEX(Variables[Speciation],$A1318),CHAR(34),
", NoDataValue:  ",CHAR(34),INDEX(Variables[No Data Value],$A1318),CHAR(34),"}"))</f>
        <v>#REF!</v>
      </c>
    </row>
    <row r="1319" spans="1:17" x14ac:dyDescent="0.25">
      <c r="A1319">
        <v>1316</v>
      </c>
      <c r="D1319" t="e">
        <f>IF(INDEX(People[First Name],$A1319)="","",
CONCATENATE("  - &amp;PersonID",TEXT($A1319,"0000"),
" {","PersonFirstName:  ",CHAR(34),INDEX(People[First Name],$A1319),CHAR(34),
", PersonMiddleName:  ",CHAR(34),INDEX(People[Middle Name],$A1319),CHAR(34),
", PersonLastName:  ",CHAR(34),INDEX(People[Last Name],$A1319),CHAR(34),"}"))</f>
        <v>#REF!</v>
      </c>
      <c r="E1319" t="e">
        <f>IF(INDEX(Organizations[Organization Type '[CV']],$A1319)="","",
CONCATENATE("  - &amp;OrganizationID",TEXT($A1319,"0000"),
" {","OrganizationTypeCV:  ",CHAR(34),INDEX(Organizations[Organization Type '[CV']],$A1319),CHAR(34),
", OrganizationCode:  ",CHAR(34),INDEX(Organizations[Organization Code],$A1319),CHAR(34),
", OrganizationName:  ",CHAR(34),INDEX(Organizations[Organization Name],$A1319),CHAR(34),
", OrganizationDescription:  ",CHAR(34),INDEX(Organizations[Organization Description],$A1319),CHAR(34),
", OrganizationLink:  ",CHAR(34),INDEX(Organizations[Organization Link],$A1319),CHAR(34),"}"))</f>
        <v>#REF!</v>
      </c>
      <c r="F1319" t="e">
        <f>IF(INDEX(People[First Name],$A1319)="","",
CONCATENATE("  - &amp;AffiliationID",TEXT($A1319,"0000"),
" {PersonID: *PersonID",TEXT($A1319,"0000"),
", OrganizationID: *OrganizationID",TEXT(MATCH(INDEX(People[Organization Name],$A1319),Organizations[Organization Name],0),"0000"),
", IsPrimaryOrganizationContact: , AffiliationStartDate: , AffiliationEndDate: , PrimaryPhone: ",
", PrimaryEmail: ",CHAR(34),INDEX(People[Primary Email],$A1319),CHAR(34),
", PrimaryAddress: ",CHAR(34),INDEX(People[Primary Address],$A1319),CHAR(34),
", PersonLink: }"))</f>
        <v>#REF!</v>
      </c>
      <c r="H1319" t="e">
        <f>IF(COUNTA(CitationInformation)=0,"",IF(INDEX(AuthorList[Author Name],$A1319)="","",
CONCATENATE("  - &amp;AuthorListID",TEXT($A1319,"0000"),
"  {CitationID: *CitationID0001",
", PersonID: *PersonID",TEXT(MATCH(INDEX(AuthorList[Author Name],$A1319),People[Full Name],0),"0000"),
", AuthorOrder: ",INDEX(AuthorList[Author Number],$A1319),"}")))</f>
        <v>#REF!</v>
      </c>
      <c r="K1319" t="e">
        <f>IF(INDEX(SamplingFeatures[Feature Code],$A1319)="","",
CONCATENATE("  - &amp;SamplingFeatureID",TEXT($A1319,"0000"),
" {","SamplingFeatureUUID:  ",CHAR(34),INDEX(SamplingFeatures[Sampling Feature UUID],$A1319),CHAR(34),
", SamplingFeatureTypeCV:  ",CHAR(34),INDEX(SamplingFeatures[Sampling Feature Type],$A1319),CHAR(34),
", SamplingFeatureCode:  ",CHAR(34),INDEX(SamplingFeatures[Feature Code],$A1319),CHAR(34),
", SamplingFeatureName:  ",CHAR(34),INDEX(SamplingFeatures[Feature Name],$A1319),CHAR(34),
", SamplingFeatureDescription:  ",CHAR(34),INDEX(SamplingFeatures[Feature Description],$A1319),CHAR(34),
", SamplingFeatureGeotypeCV:  ",CHAR(34),INDEX(SamplingFeatures[Feature Geo Type],$A1319),CHAR(34),
", FeatureGeometry:  ",CHAR(34),INDEX(SamplingFeatures[Feature Geometry],$A1319),CHAR(34),
", Elevation_m:  ",CHAR(34),INDEX(SamplingFeatures[Elevation_m],$A1319),CHAR(34),
", ElevationDatumCV:  ",CHAR(34),ElevationDatum,CHAR(34),"}"))</f>
        <v>#REF!</v>
      </c>
      <c r="L1319" t="e">
        <f>IF(INDEX(SamplingFeatures[Sampling Feature Type],$A1319)&lt;&gt;"Site","",
CONCATENATE("  - &amp;SiteID",TEXT(SUMPRODUCT(--($L$3:$L1318&lt;&gt;"")),"0000"),
" {","SamplingFeatureID:  *SamplingFeatureID",TEXT($A1319,"0000"),
", SiteTypeCV:  ",CHAR(34),INDEX(Sites[Site Type],$A1319),CHAR(34),
", Latitude:  ",INDEX(Sites[Latitude],$A1319),
", Longitude:  ",INDEX(Sites[Longitude],$A1319),
", SRSName:  ",CHAR(34),LatLonDatum,CHAR(34),"}"))</f>
        <v>#REF!</v>
      </c>
      <c r="M1319" t="e">
        <f>IF(INDEX(SamplingFeatures[Sampling Feature Type],$A1319)&lt;&gt;"Specimen","",
CONCATENATE("  - &amp;SpecimenID",TEXT(SUMPRODUCT(--($M$3:$M1318&lt;&gt;"")),"0000"),
" {","SamplingFeatureID:  *SamplingFeatureID",TEXT($A1319,"0000"),
", SpecimenTypeCV:  ",CHAR(34),INDEX(Specimens[Specimen Type],$A1319),CHAR(34),
", SpecimenMediumCV:  ",INDEX(Specimens[Specimen Medium],$A1319),
", IsFieldSpecimen:  ",CHAR(34),INDEX(Specimens[Is Field Specimen?],$A1319),CHAR(34),"}"))</f>
        <v>#REF!</v>
      </c>
      <c r="N1319" t="e">
        <f>IF(COUNTA(SpatialOffsets[])=0,"", IF(INDEX(SpatialOffsets[Spatial Offset Type],$A1319)="","",
CONCATENATE("  - &amp;SpatialOffsetID",TEXT($A1319,"0000"),
" {","SpatialOffsetTypeCV:  ",CHAR(34),INDEX(SpatialOffsets[Spatial Offset Type],$A1319),CHAR(34),
", Offset1Value:  ",INDEX(SpatialOffsets[Offset 1 Value],$A1319),
", Offset1UnitID:  ",CHAR(34),INDEX(SpatialOffsets[Offset 1 Unit],$A1319),CHAR(34),
", Offset2Value:  ",INDEX(SpatialOffsets[Offset 2 Value],$A1319),
", Offset2UnitID:  ",CHAR(34),INDEX(SpatialOffsets[Offset 2 Unit],$A1319),CHAR(34),
", Offset3Value:  ",INDEX(SpatialOffsets[Offset 3 Value],$A1319),
", Offset3UnitID:  ",CHAR(34),INDEX(SpatialOffsets[Offset 3 Unit],$A1319),CHAR(34),,"}")))</f>
        <v>#REF!</v>
      </c>
      <c r="O1319" t="e">
        <f>IF(COUNTA(RelatedFeatures[])=0,"", IF(INDEX(RelatedFeatures[First Sampling Feature Code],$A1319)="","",
CONCATENATE("  - &amp;RelationID",TEXT($A1319,"0000"),
" {","SamplingFeatureID:  *SamplingFeatureID",TEXT(MATCH(INDEX(RelatedFeatures[First Sampling Feature Code],$A1319),SamplingFeatures[Feature Code],0),"0000"),
", RelationshipTypeCV:  ",CHAR(34),INDEX(RelatedFeatures[Relationship Type],$A1319),CHAR(34),
", RelatedFeatureID: *SamplingFeatureID",TEXT(MATCH(INDEX(RelatedFeatures[Second Sampling Feature Code],$A1319),SamplingFeatures[Feature Code],0),"0000"),
", SpatialOffsetID:  ",IF(INDEX(RelatedFeatures[Offset Number],$A1319)="","",CONCATENATE("*SpatialOffsetID",TEXT(INDEX(RelatedFeatures[Offset Number],$A1319),"0000"))),"}")))</f>
        <v>#REF!</v>
      </c>
      <c r="P1319" t="e">
        <f>IF(INDEX(Methods[Method Type],$A1319)="","",
CONCATENATE("  - &amp;MethodID",TEXT($A1319,"0000"),
" {","MethodTypeCV:  ",CHAR(34),INDEX(Methods[Method Type],$A1319),CHAR(34),
", MethodCode:  ",CHAR(34),INDEX(Methods[Method Code],$A1319),CHAR(34),
", MethodName:  ",CHAR(34),INDEX(Methods[Method Name],$A1319),CHAR(34),
", MethodDescription:  ",CHAR(34),INDEX(Methods[Method Description],$A1319),CHAR(34),
", MethodLink:  ",CHAR(34),INDEX(Methods[Method Link],$A1319),CHAR(34),
", OrganizationID: *OrganizationID",TEXT(MATCH(INDEX(Methods[Organization Name],$A1319),Organizations[Organization Name],0),"0000"),"}"))</f>
        <v>#REF!</v>
      </c>
      <c r="Q1319" t="e">
        <f>IF(INDEX(Variables[Variable Type],$A1319)="","",
CONCATENATE("  - &amp;VariableID",TEXT($A1319,"0000"),
" {","VariableTypeCV:  ",CHAR(34),INDEX(Variables[Variable Type],$A1319),CHAR(34),
", VariableCode:  ",CHAR(34),INDEX(Variables[Variable Code],$A1319),CHAR(34),
", VariableNameCV:  ",CHAR(34),INDEX(Variables[Variable Name],$A1319),CHAR(34),
", VariableDefinition:  ",CHAR(34),INDEX(Variables[Variable Definition],$A1319),CHAR(34),
", SpecciationCV:  ",CHAR(34),INDEX(Variables[Speciation],$A1319),CHAR(34),
", NoDataValue:  ",CHAR(34),INDEX(Variables[No Data Value],$A1319),CHAR(34),"}"))</f>
        <v>#REF!</v>
      </c>
    </row>
    <row r="1320" spans="1:17" x14ac:dyDescent="0.25">
      <c r="A1320">
        <v>1317</v>
      </c>
      <c r="D1320" t="e">
        <f>IF(INDEX(People[First Name],$A1320)="","",
CONCATENATE("  - &amp;PersonID",TEXT($A1320,"0000"),
" {","PersonFirstName:  ",CHAR(34),INDEX(People[First Name],$A1320),CHAR(34),
", PersonMiddleName:  ",CHAR(34),INDEX(People[Middle Name],$A1320),CHAR(34),
", PersonLastName:  ",CHAR(34),INDEX(People[Last Name],$A1320),CHAR(34),"}"))</f>
        <v>#REF!</v>
      </c>
      <c r="E1320" t="e">
        <f>IF(INDEX(Organizations[Organization Type '[CV']],$A1320)="","",
CONCATENATE("  - &amp;OrganizationID",TEXT($A1320,"0000"),
" {","OrganizationTypeCV:  ",CHAR(34),INDEX(Organizations[Organization Type '[CV']],$A1320),CHAR(34),
", OrganizationCode:  ",CHAR(34),INDEX(Organizations[Organization Code],$A1320),CHAR(34),
", OrganizationName:  ",CHAR(34),INDEX(Organizations[Organization Name],$A1320),CHAR(34),
", OrganizationDescription:  ",CHAR(34),INDEX(Organizations[Organization Description],$A1320),CHAR(34),
", OrganizationLink:  ",CHAR(34),INDEX(Organizations[Organization Link],$A1320),CHAR(34),"}"))</f>
        <v>#REF!</v>
      </c>
      <c r="F1320" t="e">
        <f>IF(INDEX(People[First Name],$A1320)="","",
CONCATENATE("  - &amp;AffiliationID",TEXT($A1320,"0000"),
" {PersonID: *PersonID",TEXT($A1320,"0000"),
", OrganizationID: *OrganizationID",TEXT(MATCH(INDEX(People[Organization Name],$A1320),Organizations[Organization Name],0),"0000"),
", IsPrimaryOrganizationContact: , AffiliationStartDate: , AffiliationEndDate: , PrimaryPhone: ",
", PrimaryEmail: ",CHAR(34),INDEX(People[Primary Email],$A1320),CHAR(34),
", PrimaryAddress: ",CHAR(34),INDEX(People[Primary Address],$A1320),CHAR(34),
", PersonLink: }"))</f>
        <v>#REF!</v>
      </c>
      <c r="H1320" t="e">
        <f>IF(COUNTA(CitationInformation)=0,"",IF(INDEX(AuthorList[Author Name],$A1320)="","",
CONCATENATE("  - &amp;AuthorListID",TEXT($A1320,"0000"),
"  {CitationID: *CitationID0001",
", PersonID: *PersonID",TEXT(MATCH(INDEX(AuthorList[Author Name],$A1320),People[Full Name],0),"0000"),
", AuthorOrder: ",INDEX(AuthorList[Author Number],$A1320),"}")))</f>
        <v>#REF!</v>
      </c>
      <c r="K1320" t="e">
        <f>IF(INDEX(SamplingFeatures[Feature Code],$A1320)="","",
CONCATENATE("  - &amp;SamplingFeatureID",TEXT($A1320,"0000"),
" {","SamplingFeatureUUID:  ",CHAR(34),INDEX(SamplingFeatures[Sampling Feature UUID],$A1320),CHAR(34),
", SamplingFeatureTypeCV:  ",CHAR(34),INDEX(SamplingFeatures[Sampling Feature Type],$A1320),CHAR(34),
", SamplingFeatureCode:  ",CHAR(34),INDEX(SamplingFeatures[Feature Code],$A1320),CHAR(34),
", SamplingFeatureName:  ",CHAR(34),INDEX(SamplingFeatures[Feature Name],$A1320),CHAR(34),
", SamplingFeatureDescription:  ",CHAR(34),INDEX(SamplingFeatures[Feature Description],$A1320),CHAR(34),
", SamplingFeatureGeotypeCV:  ",CHAR(34),INDEX(SamplingFeatures[Feature Geo Type],$A1320),CHAR(34),
", FeatureGeometry:  ",CHAR(34),INDEX(SamplingFeatures[Feature Geometry],$A1320),CHAR(34),
", Elevation_m:  ",CHAR(34),INDEX(SamplingFeatures[Elevation_m],$A1320),CHAR(34),
", ElevationDatumCV:  ",CHAR(34),ElevationDatum,CHAR(34),"}"))</f>
        <v>#REF!</v>
      </c>
      <c r="L1320" t="e">
        <f>IF(INDEX(SamplingFeatures[Sampling Feature Type],$A1320)&lt;&gt;"Site","",
CONCATENATE("  - &amp;SiteID",TEXT(SUMPRODUCT(--($L$3:$L1319&lt;&gt;"")),"0000"),
" {","SamplingFeatureID:  *SamplingFeatureID",TEXT($A1320,"0000"),
", SiteTypeCV:  ",CHAR(34),INDEX(Sites[Site Type],$A1320),CHAR(34),
", Latitude:  ",INDEX(Sites[Latitude],$A1320),
", Longitude:  ",INDEX(Sites[Longitude],$A1320),
", SRSName:  ",CHAR(34),LatLonDatum,CHAR(34),"}"))</f>
        <v>#REF!</v>
      </c>
      <c r="M1320" t="e">
        <f>IF(INDEX(SamplingFeatures[Sampling Feature Type],$A1320)&lt;&gt;"Specimen","",
CONCATENATE("  - &amp;SpecimenID",TEXT(SUMPRODUCT(--($M$3:$M1319&lt;&gt;"")),"0000"),
" {","SamplingFeatureID:  *SamplingFeatureID",TEXT($A1320,"0000"),
", SpecimenTypeCV:  ",CHAR(34),INDEX(Specimens[Specimen Type],$A1320),CHAR(34),
", SpecimenMediumCV:  ",INDEX(Specimens[Specimen Medium],$A1320),
", IsFieldSpecimen:  ",CHAR(34),INDEX(Specimens[Is Field Specimen?],$A1320),CHAR(34),"}"))</f>
        <v>#REF!</v>
      </c>
      <c r="N1320" t="e">
        <f>IF(COUNTA(SpatialOffsets[])=0,"", IF(INDEX(SpatialOffsets[Spatial Offset Type],$A1320)="","",
CONCATENATE("  - &amp;SpatialOffsetID",TEXT($A1320,"0000"),
" {","SpatialOffsetTypeCV:  ",CHAR(34),INDEX(SpatialOffsets[Spatial Offset Type],$A1320),CHAR(34),
", Offset1Value:  ",INDEX(SpatialOffsets[Offset 1 Value],$A1320),
", Offset1UnitID:  ",CHAR(34),INDEX(SpatialOffsets[Offset 1 Unit],$A1320),CHAR(34),
", Offset2Value:  ",INDEX(SpatialOffsets[Offset 2 Value],$A1320),
", Offset2UnitID:  ",CHAR(34),INDEX(SpatialOffsets[Offset 2 Unit],$A1320),CHAR(34),
", Offset3Value:  ",INDEX(SpatialOffsets[Offset 3 Value],$A1320),
", Offset3UnitID:  ",CHAR(34),INDEX(SpatialOffsets[Offset 3 Unit],$A1320),CHAR(34),,"}")))</f>
        <v>#REF!</v>
      </c>
      <c r="O1320" t="e">
        <f>IF(COUNTA(RelatedFeatures[])=0,"", IF(INDEX(RelatedFeatures[First Sampling Feature Code],$A1320)="","",
CONCATENATE("  - &amp;RelationID",TEXT($A1320,"0000"),
" {","SamplingFeatureID:  *SamplingFeatureID",TEXT(MATCH(INDEX(RelatedFeatures[First Sampling Feature Code],$A1320),SamplingFeatures[Feature Code],0),"0000"),
", RelationshipTypeCV:  ",CHAR(34),INDEX(RelatedFeatures[Relationship Type],$A1320),CHAR(34),
", RelatedFeatureID: *SamplingFeatureID",TEXT(MATCH(INDEX(RelatedFeatures[Second Sampling Feature Code],$A1320),SamplingFeatures[Feature Code],0),"0000"),
", SpatialOffsetID:  ",IF(INDEX(RelatedFeatures[Offset Number],$A1320)="","",CONCATENATE("*SpatialOffsetID",TEXT(INDEX(RelatedFeatures[Offset Number],$A1320),"0000"))),"}")))</f>
        <v>#REF!</v>
      </c>
      <c r="P1320" t="e">
        <f>IF(INDEX(Methods[Method Type],$A1320)="","",
CONCATENATE("  - &amp;MethodID",TEXT($A1320,"0000"),
" {","MethodTypeCV:  ",CHAR(34),INDEX(Methods[Method Type],$A1320),CHAR(34),
", MethodCode:  ",CHAR(34),INDEX(Methods[Method Code],$A1320),CHAR(34),
", MethodName:  ",CHAR(34),INDEX(Methods[Method Name],$A1320),CHAR(34),
", MethodDescription:  ",CHAR(34),INDEX(Methods[Method Description],$A1320),CHAR(34),
", MethodLink:  ",CHAR(34),INDEX(Methods[Method Link],$A1320),CHAR(34),
", OrganizationID: *OrganizationID",TEXT(MATCH(INDEX(Methods[Organization Name],$A1320),Organizations[Organization Name],0),"0000"),"}"))</f>
        <v>#REF!</v>
      </c>
      <c r="Q1320" t="e">
        <f>IF(INDEX(Variables[Variable Type],$A1320)="","",
CONCATENATE("  - &amp;VariableID",TEXT($A1320,"0000"),
" {","VariableTypeCV:  ",CHAR(34),INDEX(Variables[Variable Type],$A1320),CHAR(34),
", VariableCode:  ",CHAR(34),INDEX(Variables[Variable Code],$A1320),CHAR(34),
", VariableNameCV:  ",CHAR(34),INDEX(Variables[Variable Name],$A1320),CHAR(34),
", VariableDefinition:  ",CHAR(34),INDEX(Variables[Variable Definition],$A1320),CHAR(34),
", SpecciationCV:  ",CHAR(34),INDEX(Variables[Speciation],$A1320),CHAR(34),
", NoDataValue:  ",CHAR(34),INDEX(Variables[No Data Value],$A1320),CHAR(34),"}"))</f>
        <v>#REF!</v>
      </c>
    </row>
    <row r="1321" spans="1:17" x14ac:dyDescent="0.25">
      <c r="A1321">
        <v>1318</v>
      </c>
      <c r="D1321" t="e">
        <f>IF(INDEX(People[First Name],$A1321)="","",
CONCATENATE("  - &amp;PersonID",TEXT($A1321,"0000"),
" {","PersonFirstName:  ",CHAR(34),INDEX(People[First Name],$A1321),CHAR(34),
", PersonMiddleName:  ",CHAR(34),INDEX(People[Middle Name],$A1321),CHAR(34),
", PersonLastName:  ",CHAR(34),INDEX(People[Last Name],$A1321),CHAR(34),"}"))</f>
        <v>#REF!</v>
      </c>
      <c r="E1321" t="e">
        <f>IF(INDEX(Organizations[Organization Type '[CV']],$A1321)="","",
CONCATENATE("  - &amp;OrganizationID",TEXT($A1321,"0000"),
" {","OrganizationTypeCV:  ",CHAR(34),INDEX(Organizations[Organization Type '[CV']],$A1321),CHAR(34),
", OrganizationCode:  ",CHAR(34),INDEX(Organizations[Organization Code],$A1321),CHAR(34),
", OrganizationName:  ",CHAR(34),INDEX(Organizations[Organization Name],$A1321),CHAR(34),
", OrganizationDescription:  ",CHAR(34),INDEX(Organizations[Organization Description],$A1321),CHAR(34),
", OrganizationLink:  ",CHAR(34),INDEX(Organizations[Organization Link],$A1321),CHAR(34),"}"))</f>
        <v>#REF!</v>
      </c>
      <c r="F1321" t="e">
        <f>IF(INDEX(People[First Name],$A1321)="","",
CONCATENATE("  - &amp;AffiliationID",TEXT($A1321,"0000"),
" {PersonID: *PersonID",TEXT($A1321,"0000"),
", OrganizationID: *OrganizationID",TEXT(MATCH(INDEX(People[Organization Name],$A1321),Organizations[Organization Name],0),"0000"),
", IsPrimaryOrganizationContact: , AffiliationStartDate: , AffiliationEndDate: , PrimaryPhone: ",
", PrimaryEmail: ",CHAR(34),INDEX(People[Primary Email],$A1321),CHAR(34),
", PrimaryAddress: ",CHAR(34),INDEX(People[Primary Address],$A1321),CHAR(34),
", PersonLink: }"))</f>
        <v>#REF!</v>
      </c>
      <c r="H1321" t="e">
        <f>IF(COUNTA(CitationInformation)=0,"",IF(INDEX(AuthorList[Author Name],$A1321)="","",
CONCATENATE("  - &amp;AuthorListID",TEXT($A1321,"0000"),
"  {CitationID: *CitationID0001",
", PersonID: *PersonID",TEXT(MATCH(INDEX(AuthorList[Author Name],$A1321),People[Full Name],0),"0000"),
", AuthorOrder: ",INDEX(AuthorList[Author Number],$A1321),"}")))</f>
        <v>#REF!</v>
      </c>
      <c r="K1321" t="e">
        <f>IF(INDEX(SamplingFeatures[Feature Code],$A1321)="","",
CONCATENATE("  - &amp;SamplingFeatureID",TEXT($A1321,"0000"),
" {","SamplingFeatureUUID:  ",CHAR(34),INDEX(SamplingFeatures[Sampling Feature UUID],$A1321),CHAR(34),
", SamplingFeatureTypeCV:  ",CHAR(34),INDEX(SamplingFeatures[Sampling Feature Type],$A1321),CHAR(34),
", SamplingFeatureCode:  ",CHAR(34),INDEX(SamplingFeatures[Feature Code],$A1321),CHAR(34),
", SamplingFeatureName:  ",CHAR(34),INDEX(SamplingFeatures[Feature Name],$A1321),CHAR(34),
", SamplingFeatureDescription:  ",CHAR(34),INDEX(SamplingFeatures[Feature Description],$A1321),CHAR(34),
", SamplingFeatureGeotypeCV:  ",CHAR(34),INDEX(SamplingFeatures[Feature Geo Type],$A1321),CHAR(34),
", FeatureGeometry:  ",CHAR(34),INDEX(SamplingFeatures[Feature Geometry],$A1321),CHAR(34),
", Elevation_m:  ",CHAR(34),INDEX(SamplingFeatures[Elevation_m],$A1321),CHAR(34),
", ElevationDatumCV:  ",CHAR(34),ElevationDatum,CHAR(34),"}"))</f>
        <v>#REF!</v>
      </c>
      <c r="L1321" t="e">
        <f>IF(INDEX(SamplingFeatures[Sampling Feature Type],$A1321)&lt;&gt;"Site","",
CONCATENATE("  - &amp;SiteID",TEXT(SUMPRODUCT(--($L$3:$L1320&lt;&gt;"")),"0000"),
" {","SamplingFeatureID:  *SamplingFeatureID",TEXT($A1321,"0000"),
", SiteTypeCV:  ",CHAR(34),INDEX(Sites[Site Type],$A1321),CHAR(34),
", Latitude:  ",INDEX(Sites[Latitude],$A1321),
", Longitude:  ",INDEX(Sites[Longitude],$A1321),
", SRSName:  ",CHAR(34),LatLonDatum,CHAR(34),"}"))</f>
        <v>#REF!</v>
      </c>
      <c r="M1321" t="e">
        <f>IF(INDEX(SamplingFeatures[Sampling Feature Type],$A1321)&lt;&gt;"Specimen","",
CONCATENATE("  - &amp;SpecimenID",TEXT(SUMPRODUCT(--($M$3:$M1320&lt;&gt;"")),"0000"),
" {","SamplingFeatureID:  *SamplingFeatureID",TEXT($A1321,"0000"),
", SpecimenTypeCV:  ",CHAR(34),INDEX(Specimens[Specimen Type],$A1321),CHAR(34),
", SpecimenMediumCV:  ",INDEX(Specimens[Specimen Medium],$A1321),
", IsFieldSpecimen:  ",CHAR(34),INDEX(Specimens[Is Field Specimen?],$A1321),CHAR(34),"}"))</f>
        <v>#REF!</v>
      </c>
      <c r="N1321" t="e">
        <f>IF(COUNTA(SpatialOffsets[])=0,"", IF(INDEX(SpatialOffsets[Spatial Offset Type],$A1321)="","",
CONCATENATE("  - &amp;SpatialOffsetID",TEXT($A1321,"0000"),
" {","SpatialOffsetTypeCV:  ",CHAR(34),INDEX(SpatialOffsets[Spatial Offset Type],$A1321),CHAR(34),
", Offset1Value:  ",INDEX(SpatialOffsets[Offset 1 Value],$A1321),
", Offset1UnitID:  ",CHAR(34),INDEX(SpatialOffsets[Offset 1 Unit],$A1321),CHAR(34),
", Offset2Value:  ",INDEX(SpatialOffsets[Offset 2 Value],$A1321),
", Offset2UnitID:  ",CHAR(34),INDEX(SpatialOffsets[Offset 2 Unit],$A1321),CHAR(34),
", Offset3Value:  ",INDEX(SpatialOffsets[Offset 3 Value],$A1321),
", Offset3UnitID:  ",CHAR(34),INDEX(SpatialOffsets[Offset 3 Unit],$A1321),CHAR(34),,"}")))</f>
        <v>#REF!</v>
      </c>
      <c r="O1321" t="e">
        <f>IF(COUNTA(RelatedFeatures[])=0,"", IF(INDEX(RelatedFeatures[First Sampling Feature Code],$A1321)="","",
CONCATENATE("  - &amp;RelationID",TEXT($A1321,"0000"),
" {","SamplingFeatureID:  *SamplingFeatureID",TEXT(MATCH(INDEX(RelatedFeatures[First Sampling Feature Code],$A1321),SamplingFeatures[Feature Code],0),"0000"),
", RelationshipTypeCV:  ",CHAR(34),INDEX(RelatedFeatures[Relationship Type],$A1321),CHAR(34),
", RelatedFeatureID: *SamplingFeatureID",TEXT(MATCH(INDEX(RelatedFeatures[Second Sampling Feature Code],$A1321),SamplingFeatures[Feature Code],0),"0000"),
", SpatialOffsetID:  ",IF(INDEX(RelatedFeatures[Offset Number],$A1321)="","",CONCATENATE("*SpatialOffsetID",TEXT(INDEX(RelatedFeatures[Offset Number],$A1321),"0000"))),"}")))</f>
        <v>#REF!</v>
      </c>
      <c r="P1321" t="e">
        <f>IF(INDEX(Methods[Method Type],$A1321)="","",
CONCATENATE("  - &amp;MethodID",TEXT($A1321,"0000"),
" {","MethodTypeCV:  ",CHAR(34),INDEX(Methods[Method Type],$A1321),CHAR(34),
", MethodCode:  ",CHAR(34),INDEX(Methods[Method Code],$A1321),CHAR(34),
", MethodName:  ",CHAR(34),INDEX(Methods[Method Name],$A1321),CHAR(34),
", MethodDescription:  ",CHAR(34),INDEX(Methods[Method Description],$A1321),CHAR(34),
", MethodLink:  ",CHAR(34),INDEX(Methods[Method Link],$A1321),CHAR(34),
", OrganizationID: *OrganizationID",TEXT(MATCH(INDEX(Methods[Organization Name],$A1321),Organizations[Organization Name],0),"0000"),"}"))</f>
        <v>#REF!</v>
      </c>
      <c r="Q1321" t="e">
        <f>IF(INDEX(Variables[Variable Type],$A1321)="","",
CONCATENATE("  - &amp;VariableID",TEXT($A1321,"0000"),
" {","VariableTypeCV:  ",CHAR(34),INDEX(Variables[Variable Type],$A1321),CHAR(34),
", VariableCode:  ",CHAR(34),INDEX(Variables[Variable Code],$A1321),CHAR(34),
", VariableNameCV:  ",CHAR(34),INDEX(Variables[Variable Name],$A1321),CHAR(34),
", VariableDefinition:  ",CHAR(34),INDEX(Variables[Variable Definition],$A1321),CHAR(34),
", SpecciationCV:  ",CHAR(34),INDEX(Variables[Speciation],$A1321),CHAR(34),
", NoDataValue:  ",CHAR(34),INDEX(Variables[No Data Value],$A1321),CHAR(34),"}"))</f>
        <v>#REF!</v>
      </c>
    </row>
    <row r="1322" spans="1:17" x14ac:dyDescent="0.25">
      <c r="A1322">
        <v>1319</v>
      </c>
      <c r="D1322" t="e">
        <f>IF(INDEX(People[First Name],$A1322)="","",
CONCATENATE("  - &amp;PersonID",TEXT($A1322,"0000"),
" {","PersonFirstName:  ",CHAR(34),INDEX(People[First Name],$A1322),CHAR(34),
", PersonMiddleName:  ",CHAR(34),INDEX(People[Middle Name],$A1322),CHAR(34),
", PersonLastName:  ",CHAR(34),INDEX(People[Last Name],$A1322),CHAR(34),"}"))</f>
        <v>#REF!</v>
      </c>
      <c r="E1322" t="e">
        <f>IF(INDEX(Organizations[Organization Type '[CV']],$A1322)="","",
CONCATENATE("  - &amp;OrganizationID",TEXT($A1322,"0000"),
" {","OrganizationTypeCV:  ",CHAR(34),INDEX(Organizations[Organization Type '[CV']],$A1322),CHAR(34),
", OrganizationCode:  ",CHAR(34),INDEX(Organizations[Organization Code],$A1322),CHAR(34),
", OrganizationName:  ",CHAR(34),INDEX(Organizations[Organization Name],$A1322),CHAR(34),
", OrganizationDescription:  ",CHAR(34),INDEX(Organizations[Organization Description],$A1322),CHAR(34),
", OrganizationLink:  ",CHAR(34),INDEX(Organizations[Organization Link],$A1322),CHAR(34),"}"))</f>
        <v>#REF!</v>
      </c>
      <c r="F1322" t="e">
        <f>IF(INDEX(People[First Name],$A1322)="","",
CONCATENATE("  - &amp;AffiliationID",TEXT($A1322,"0000"),
" {PersonID: *PersonID",TEXT($A1322,"0000"),
", OrganizationID: *OrganizationID",TEXT(MATCH(INDEX(People[Organization Name],$A1322),Organizations[Organization Name],0),"0000"),
", IsPrimaryOrganizationContact: , AffiliationStartDate: , AffiliationEndDate: , PrimaryPhone: ",
", PrimaryEmail: ",CHAR(34),INDEX(People[Primary Email],$A1322),CHAR(34),
", PrimaryAddress: ",CHAR(34),INDEX(People[Primary Address],$A1322),CHAR(34),
", PersonLink: }"))</f>
        <v>#REF!</v>
      </c>
      <c r="H1322" t="e">
        <f>IF(COUNTA(CitationInformation)=0,"",IF(INDEX(AuthorList[Author Name],$A1322)="","",
CONCATENATE("  - &amp;AuthorListID",TEXT($A1322,"0000"),
"  {CitationID: *CitationID0001",
", PersonID: *PersonID",TEXT(MATCH(INDEX(AuthorList[Author Name],$A1322),People[Full Name],0),"0000"),
", AuthorOrder: ",INDEX(AuthorList[Author Number],$A1322),"}")))</f>
        <v>#REF!</v>
      </c>
      <c r="K1322" t="e">
        <f>IF(INDEX(SamplingFeatures[Feature Code],$A1322)="","",
CONCATENATE("  - &amp;SamplingFeatureID",TEXT($A1322,"0000"),
" {","SamplingFeatureUUID:  ",CHAR(34),INDEX(SamplingFeatures[Sampling Feature UUID],$A1322),CHAR(34),
", SamplingFeatureTypeCV:  ",CHAR(34),INDEX(SamplingFeatures[Sampling Feature Type],$A1322),CHAR(34),
", SamplingFeatureCode:  ",CHAR(34),INDEX(SamplingFeatures[Feature Code],$A1322),CHAR(34),
", SamplingFeatureName:  ",CHAR(34),INDEX(SamplingFeatures[Feature Name],$A1322),CHAR(34),
", SamplingFeatureDescription:  ",CHAR(34),INDEX(SamplingFeatures[Feature Description],$A1322),CHAR(34),
", SamplingFeatureGeotypeCV:  ",CHAR(34),INDEX(SamplingFeatures[Feature Geo Type],$A1322),CHAR(34),
", FeatureGeometry:  ",CHAR(34),INDEX(SamplingFeatures[Feature Geometry],$A1322),CHAR(34),
", Elevation_m:  ",CHAR(34),INDEX(SamplingFeatures[Elevation_m],$A1322),CHAR(34),
", ElevationDatumCV:  ",CHAR(34),ElevationDatum,CHAR(34),"}"))</f>
        <v>#REF!</v>
      </c>
      <c r="L1322" t="e">
        <f>IF(INDEX(SamplingFeatures[Sampling Feature Type],$A1322)&lt;&gt;"Site","",
CONCATENATE("  - &amp;SiteID",TEXT(SUMPRODUCT(--($L$3:$L1321&lt;&gt;"")),"0000"),
" {","SamplingFeatureID:  *SamplingFeatureID",TEXT($A1322,"0000"),
", SiteTypeCV:  ",CHAR(34),INDEX(Sites[Site Type],$A1322),CHAR(34),
", Latitude:  ",INDEX(Sites[Latitude],$A1322),
", Longitude:  ",INDEX(Sites[Longitude],$A1322),
", SRSName:  ",CHAR(34),LatLonDatum,CHAR(34),"}"))</f>
        <v>#REF!</v>
      </c>
      <c r="M1322" t="e">
        <f>IF(INDEX(SamplingFeatures[Sampling Feature Type],$A1322)&lt;&gt;"Specimen","",
CONCATENATE("  - &amp;SpecimenID",TEXT(SUMPRODUCT(--($M$3:$M1321&lt;&gt;"")),"0000"),
" {","SamplingFeatureID:  *SamplingFeatureID",TEXT($A1322,"0000"),
", SpecimenTypeCV:  ",CHAR(34),INDEX(Specimens[Specimen Type],$A1322),CHAR(34),
", SpecimenMediumCV:  ",INDEX(Specimens[Specimen Medium],$A1322),
", IsFieldSpecimen:  ",CHAR(34),INDEX(Specimens[Is Field Specimen?],$A1322),CHAR(34),"}"))</f>
        <v>#REF!</v>
      </c>
      <c r="N1322" t="e">
        <f>IF(COUNTA(SpatialOffsets[])=0,"", IF(INDEX(SpatialOffsets[Spatial Offset Type],$A1322)="","",
CONCATENATE("  - &amp;SpatialOffsetID",TEXT($A1322,"0000"),
" {","SpatialOffsetTypeCV:  ",CHAR(34),INDEX(SpatialOffsets[Spatial Offset Type],$A1322),CHAR(34),
", Offset1Value:  ",INDEX(SpatialOffsets[Offset 1 Value],$A1322),
", Offset1UnitID:  ",CHAR(34),INDEX(SpatialOffsets[Offset 1 Unit],$A1322),CHAR(34),
", Offset2Value:  ",INDEX(SpatialOffsets[Offset 2 Value],$A1322),
", Offset2UnitID:  ",CHAR(34),INDEX(SpatialOffsets[Offset 2 Unit],$A1322),CHAR(34),
", Offset3Value:  ",INDEX(SpatialOffsets[Offset 3 Value],$A1322),
", Offset3UnitID:  ",CHAR(34),INDEX(SpatialOffsets[Offset 3 Unit],$A1322),CHAR(34),,"}")))</f>
        <v>#REF!</v>
      </c>
      <c r="O1322" t="e">
        <f>IF(COUNTA(RelatedFeatures[])=0,"", IF(INDEX(RelatedFeatures[First Sampling Feature Code],$A1322)="","",
CONCATENATE("  - &amp;RelationID",TEXT($A1322,"0000"),
" {","SamplingFeatureID:  *SamplingFeatureID",TEXT(MATCH(INDEX(RelatedFeatures[First Sampling Feature Code],$A1322),SamplingFeatures[Feature Code],0),"0000"),
", RelationshipTypeCV:  ",CHAR(34),INDEX(RelatedFeatures[Relationship Type],$A1322),CHAR(34),
", RelatedFeatureID: *SamplingFeatureID",TEXT(MATCH(INDEX(RelatedFeatures[Second Sampling Feature Code],$A1322),SamplingFeatures[Feature Code],0),"0000"),
", SpatialOffsetID:  ",IF(INDEX(RelatedFeatures[Offset Number],$A1322)="","",CONCATENATE("*SpatialOffsetID",TEXT(INDEX(RelatedFeatures[Offset Number],$A1322),"0000"))),"}")))</f>
        <v>#REF!</v>
      </c>
      <c r="P1322" t="e">
        <f>IF(INDEX(Methods[Method Type],$A1322)="","",
CONCATENATE("  - &amp;MethodID",TEXT($A1322,"0000"),
" {","MethodTypeCV:  ",CHAR(34),INDEX(Methods[Method Type],$A1322),CHAR(34),
", MethodCode:  ",CHAR(34),INDEX(Methods[Method Code],$A1322),CHAR(34),
", MethodName:  ",CHAR(34),INDEX(Methods[Method Name],$A1322),CHAR(34),
", MethodDescription:  ",CHAR(34),INDEX(Methods[Method Description],$A1322),CHAR(34),
", MethodLink:  ",CHAR(34),INDEX(Methods[Method Link],$A1322),CHAR(34),
", OrganizationID: *OrganizationID",TEXT(MATCH(INDEX(Methods[Organization Name],$A1322),Organizations[Organization Name],0),"0000"),"}"))</f>
        <v>#REF!</v>
      </c>
      <c r="Q1322" t="e">
        <f>IF(INDEX(Variables[Variable Type],$A1322)="","",
CONCATENATE("  - &amp;VariableID",TEXT($A1322,"0000"),
" {","VariableTypeCV:  ",CHAR(34),INDEX(Variables[Variable Type],$A1322),CHAR(34),
", VariableCode:  ",CHAR(34),INDEX(Variables[Variable Code],$A1322),CHAR(34),
", VariableNameCV:  ",CHAR(34),INDEX(Variables[Variable Name],$A1322),CHAR(34),
", VariableDefinition:  ",CHAR(34),INDEX(Variables[Variable Definition],$A1322),CHAR(34),
", SpecciationCV:  ",CHAR(34),INDEX(Variables[Speciation],$A1322),CHAR(34),
", NoDataValue:  ",CHAR(34),INDEX(Variables[No Data Value],$A1322),CHAR(34),"}"))</f>
        <v>#REF!</v>
      </c>
    </row>
    <row r="1323" spans="1:17" x14ac:dyDescent="0.25">
      <c r="A1323">
        <v>1320</v>
      </c>
      <c r="D1323" t="e">
        <f>IF(INDEX(People[First Name],$A1323)="","",
CONCATENATE("  - &amp;PersonID",TEXT($A1323,"0000"),
" {","PersonFirstName:  ",CHAR(34),INDEX(People[First Name],$A1323),CHAR(34),
", PersonMiddleName:  ",CHAR(34),INDEX(People[Middle Name],$A1323),CHAR(34),
", PersonLastName:  ",CHAR(34),INDEX(People[Last Name],$A1323),CHAR(34),"}"))</f>
        <v>#REF!</v>
      </c>
      <c r="E1323" t="e">
        <f>IF(INDEX(Organizations[Organization Type '[CV']],$A1323)="","",
CONCATENATE("  - &amp;OrganizationID",TEXT($A1323,"0000"),
" {","OrganizationTypeCV:  ",CHAR(34),INDEX(Organizations[Organization Type '[CV']],$A1323),CHAR(34),
", OrganizationCode:  ",CHAR(34),INDEX(Organizations[Organization Code],$A1323),CHAR(34),
", OrganizationName:  ",CHAR(34),INDEX(Organizations[Organization Name],$A1323),CHAR(34),
", OrganizationDescription:  ",CHAR(34),INDEX(Organizations[Organization Description],$A1323),CHAR(34),
", OrganizationLink:  ",CHAR(34),INDEX(Organizations[Organization Link],$A1323),CHAR(34),"}"))</f>
        <v>#REF!</v>
      </c>
      <c r="F1323" t="e">
        <f>IF(INDEX(People[First Name],$A1323)="","",
CONCATENATE("  - &amp;AffiliationID",TEXT($A1323,"0000"),
" {PersonID: *PersonID",TEXT($A1323,"0000"),
", OrganizationID: *OrganizationID",TEXT(MATCH(INDEX(People[Organization Name],$A1323),Organizations[Organization Name],0),"0000"),
", IsPrimaryOrganizationContact: , AffiliationStartDate: , AffiliationEndDate: , PrimaryPhone: ",
", PrimaryEmail: ",CHAR(34),INDEX(People[Primary Email],$A1323),CHAR(34),
", PrimaryAddress: ",CHAR(34),INDEX(People[Primary Address],$A1323),CHAR(34),
", PersonLink: }"))</f>
        <v>#REF!</v>
      </c>
      <c r="H1323" t="e">
        <f>IF(COUNTA(CitationInformation)=0,"",IF(INDEX(AuthorList[Author Name],$A1323)="","",
CONCATENATE("  - &amp;AuthorListID",TEXT($A1323,"0000"),
"  {CitationID: *CitationID0001",
", PersonID: *PersonID",TEXT(MATCH(INDEX(AuthorList[Author Name],$A1323),People[Full Name],0),"0000"),
", AuthorOrder: ",INDEX(AuthorList[Author Number],$A1323),"}")))</f>
        <v>#REF!</v>
      </c>
      <c r="K1323" t="e">
        <f>IF(INDEX(SamplingFeatures[Feature Code],$A1323)="","",
CONCATENATE("  - &amp;SamplingFeatureID",TEXT($A1323,"0000"),
" {","SamplingFeatureUUID:  ",CHAR(34),INDEX(SamplingFeatures[Sampling Feature UUID],$A1323),CHAR(34),
", SamplingFeatureTypeCV:  ",CHAR(34),INDEX(SamplingFeatures[Sampling Feature Type],$A1323),CHAR(34),
", SamplingFeatureCode:  ",CHAR(34),INDEX(SamplingFeatures[Feature Code],$A1323),CHAR(34),
", SamplingFeatureName:  ",CHAR(34),INDEX(SamplingFeatures[Feature Name],$A1323),CHAR(34),
", SamplingFeatureDescription:  ",CHAR(34),INDEX(SamplingFeatures[Feature Description],$A1323),CHAR(34),
", SamplingFeatureGeotypeCV:  ",CHAR(34),INDEX(SamplingFeatures[Feature Geo Type],$A1323),CHAR(34),
", FeatureGeometry:  ",CHAR(34),INDEX(SamplingFeatures[Feature Geometry],$A1323),CHAR(34),
", Elevation_m:  ",CHAR(34),INDEX(SamplingFeatures[Elevation_m],$A1323),CHAR(34),
", ElevationDatumCV:  ",CHAR(34),ElevationDatum,CHAR(34),"}"))</f>
        <v>#REF!</v>
      </c>
      <c r="L1323" t="e">
        <f>IF(INDEX(SamplingFeatures[Sampling Feature Type],$A1323)&lt;&gt;"Site","",
CONCATENATE("  - &amp;SiteID",TEXT(SUMPRODUCT(--($L$3:$L1322&lt;&gt;"")),"0000"),
" {","SamplingFeatureID:  *SamplingFeatureID",TEXT($A1323,"0000"),
", SiteTypeCV:  ",CHAR(34),INDEX(Sites[Site Type],$A1323),CHAR(34),
", Latitude:  ",INDEX(Sites[Latitude],$A1323),
", Longitude:  ",INDEX(Sites[Longitude],$A1323),
", SRSName:  ",CHAR(34),LatLonDatum,CHAR(34),"}"))</f>
        <v>#REF!</v>
      </c>
      <c r="M1323" t="e">
        <f>IF(INDEX(SamplingFeatures[Sampling Feature Type],$A1323)&lt;&gt;"Specimen","",
CONCATENATE("  - &amp;SpecimenID",TEXT(SUMPRODUCT(--($M$3:$M1322&lt;&gt;"")),"0000"),
" {","SamplingFeatureID:  *SamplingFeatureID",TEXT($A1323,"0000"),
", SpecimenTypeCV:  ",CHAR(34),INDEX(Specimens[Specimen Type],$A1323),CHAR(34),
", SpecimenMediumCV:  ",INDEX(Specimens[Specimen Medium],$A1323),
", IsFieldSpecimen:  ",CHAR(34),INDEX(Specimens[Is Field Specimen?],$A1323),CHAR(34),"}"))</f>
        <v>#REF!</v>
      </c>
      <c r="N1323" t="e">
        <f>IF(COUNTA(SpatialOffsets[])=0,"", IF(INDEX(SpatialOffsets[Spatial Offset Type],$A1323)="","",
CONCATENATE("  - &amp;SpatialOffsetID",TEXT($A1323,"0000"),
" {","SpatialOffsetTypeCV:  ",CHAR(34),INDEX(SpatialOffsets[Spatial Offset Type],$A1323),CHAR(34),
", Offset1Value:  ",INDEX(SpatialOffsets[Offset 1 Value],$A1323),
", Offset1UnitID:  ",CHAR(34),INDEX(SpatialOffsets[Offset 1 Unit],$A1323),CHAR(34),
", Offset2Value:  ",INDEX(SpatialOffsets[Offset 2 Value],$A1323),
", Offset2UnitID:  ",CHAR(34),INDEX(SpatialOffsets[Offset 2 Unit],$A1323),CHAR(34),
", Offset3Value:  ",INDEX(SpatialOffsets[Offset 3 Value],$A1323),
", Offset3UnitID:  ",CHAR(34),INDEX(SpatialOffsets[Offset 3 Unit],$A1323),CHAR(34),,"}")))</f>
        <v>#REF!</v>
      </c>
      <c r="O1323" t="e">
        <f>IF(COUNTA(RelatedFeatures[])=0,"", IF(INDEX(RelatedFeatures[First Sampling Feature Code],$A1323)="","",
CONCATENATE("  - &amp;RelationID",TEXT($A1323,"0000"),
" {","SamplingFeatureID:  *SamplingFeatureID",TEXT(MATCH(INDEX(RelatedFeatures[First Sampling Feature Code],$A1323),SamplingFeatures[Feature Code],0),"0000"),
", RelationshipTypeCV:  ",CHAR(34),INDEX(RelatedFeatures[Relationship Type],$A1323),CHAR(34),
", RelatedFeatureID: *SamplingFeatureID",TEXT(MATCH(INDEX(RelatedFeatures[Second Sampling Feature Code],$A1323),SamplingFeatures[Feature Code],0),"0000"),
", SpatialOffsetID:  ",IF(INDEX(RelatedFeatures[Offset Number],$A1323)="","",CONCATENATE("*SpatialOffsetID",TEXT(INDEX(RelatedFeatures[Offset Number],$A1323),"0000"))),"}")))</f>
        <v>#REF!</v>
      </c>
      <c r="P1323" t="e">
        <f>IF(INDEX(Methods[Method Type],$A1323)="","",
CONCATENATE("  - &amp;MethodID",TEXT($A1323,"0000"),
" {","MethodTypeCV:  ",CHAR(34),INDEX(Methods[Method Type],$A1323),CHAR(34),
", MethodCode:  ",CHAR(34),INDEX(Methods[Method Code],$A1323),CHAR(34),
", MethodName:  ",CHAR(34),INDEX(Methods[Method Name],$A1323),CHAR(34),
", MethodDescription:  ",CHAR(34),INDEX(Methods[Method Description],$A1323),CHAR(34),
", MethodLink:  ",CHAR(34),INDEX(Methods[Method Link],$A1323),CHAR(34),
", OrganizationID: *OrganizationID",TEXT(MATCH(INDEX(Methods[Organization Name],$A1323),Organizations[Organization Name],0),"0000"),"}"))</f>
        <v>#REF!</v>
      </c>
      <c r="Q1323" t="e">
        <f>IF(INDEX(Variables[Variable Type],$A1323)="","",
CONCATENATE("  - &amp;VariableID",TEXT($A1323,"0000"),
" {","VariableTypeCV:  ",CHAR(34),INDEX(Variables[Variable Type],$A1323),CHAR(34),
", VariableCode:  ",CHAR(34),INDEX(Variables[Variable Code],$A1323),CHAR(34),
", VariableNameCV:  ",CHAR(34),INDEX(Variables[Variable Name],$A1323),CHAR(34),
", VariableDefinition:  ",CHAR(34),INDEX(Variables[Variable Definition],$A1323),CHAR(34),
", SpecciationCV:  ",CHAR(34),INDEX(Variables[Speciation],$A1323),CHAR(34),
", NoDataValue:  ",CHAR(34),INDEX(Variables[No Data Value],$A1323),CHAR(34),"}"))</f>
        <v>#REF!</v>
      </c>
    </row>
    <row r="1324" spans="1:17" x14ac:dyDescent="0.25">
      <c r="A1324">
        <v>1321</v>
      </c>
      <c r="D1324" t="e">
        <f>IF(INDEX(People[First Name],$A1324)="","",
CONCATENATE("  - &amp;PersonID",TEXT($A1324,"0000"),
" {","PersonFirstName:  ",CHAR(34),INDEX(People[First Name],$A1324),CHAR(34),
", PersonMiddleName:  ",CHAR(34),INDEX(People[Middle Name],$A1324),CHAR(34),
", PersonLastName:  ",CHAR(34),INDEX(People[Last Name],$A1324),CHAR(34),"}"))</f>
        <v>#REF!</v>
      </c>
      <c r="E1324" t="e">
        <f>IF(INDEX(Organizations[Organization Type '[CV']],$A1324)="","",
CONCATENATE("  - &amp;OrganizationID",TEXT($A1324,"0000"),
" {","OrganizationTypeCV:  ",CHAR(34),INDEX(Organizations[Organization Type '[CV']],$A1324),CHAR(34),
", OrganizationCode:  ",CHAR(34),INDEX(Organizations[Organization Code],$A1324),CHAR(34),
", OrganizationName:  ",CHAR(34),INDEX(Organizations[Organization Name],$A1324),CHAR(34),
", OrganizationDescription:  ",CHAR(34),INDEX(Organizations[Organization Description],$A1324),CHAR(34),
", OrganizationLink:  ",CHAR(34),INDEX(Organizations[Organization Link],$A1324),CHAR(34),"}"))</f>
        <v>#REF!</v>
      </c>
      <c r="F1324" t="e">
        <f>IF(INDEX(People[First Name],$A1324)="","",
CONCATENATE("  - &amp;AffiliationID",TEXT($A1324,"0000"),
" {PersonID: *PersonID",TEXT($A1324,"0000"),
", OrganizationID: *OrganizationID",TEXT(MATCH(INDEX(People[Organization Name],$A1324),Organizations[Organization Name],0),"0000"),
", IsPrimaryOrganizationContact: , AffiliationStartDate: , AffiliationEndDate: , PrimaryPhone: ",
", PrimaryEmail: ",CHAR(34),INDEX(People[Primary Email],$A1324),CHAR(34),
", PrimaryAddress: ",CHAR(34),INDEX(People[Primary Address],$A1324),CHAR(34),
", PersonLink: }"))</f>
        <v>#REF!</v>
      </c>
      <c r="H1324" t="e">
        <f>IF(COUNTA(CitationInformation)=0,"",IF(INDEX(AuthorList[Author Name],$A1324)="","",
CONCATENATE("  - &amp;AuthorListID",TEXT($A1324,"0000"),
"  {CitationID: *CitationID0001",
", PersonID: *PersonID",TEXT(MATCH(INDEX(AuthorList[Author Name],$A1324),People[Full Name],0),"0000"),
", AuthorOrder: ",INDEX(AuthorList[Author Number],$A1324),"}")))</f>
        <v>#REF!</v>
      </c>
      <c r="K1324" t="e">
        <f>IF(INDEX(SamplingFeatures[Feature Code],$A1324)="","",
CONCATENATE("  - &amp;SamplingFeatureID",TEXT($A1324,"0000"),
" {","SamplingFeatureUUID:  ",CHAR(34),INDEX(SamplingFeatures[Sampling Feature UUID],$A1324),CHAR(34),
", SamplingFeatureTypeCV:  ",CHAR(34),INDEX(SamplingFeatures[Sampling Feature Type],$A1324),CHAR(34),
", SamplingFeatureCode:  ",CHAR(34),INDEX(SamplingFeatures[Feature Code],$A1324),CHAR(34),
", SamplingFeatureName:  ",CHAR(34),INDEX(SamplingFeatures[Feature Name],$A1324),CHAR(34),
", SamplingFeatureDescription:  ",CHAR(34),INDEX(SamplingFeatures[Feature Description],$A1324),CHAR(34),
", SamplingFeatureGeotypeCV:  ",CHAR(34),INDEX(SamplingFeatures[Feature Geo Type],$A1324),CHAR(34),
", FeatureGeometry:  ",CHAR(34),INDEX(SamplingFeatures[Feature Geometry],$A1324),CHAR(34),
", Elevation_m:  ",CHAR(34),INDEX(SamplingFeatures[Elevation_m],$A1324),CHAR(34),
", ElevationDatumCV:  ",CHAR(34),ElevationDatum,CHAR(34),"}"))</f>
        <v>#REF!</v>
      </c>
      <c r="L1324" t="e">
        <f>IF(INDEX(SamplingFeatures[Sampling Feature Type],$A1324)&lt;&gt;"Site","",
CONCATENATE("  - &amp;SiteID",TEXT(SUMPRODUCT(--($L$3:$L1323&lt;&gt;"")),"0000"),
" {","SamplingFeatureID:  *SamplingFeatureID",TEXT($A1324,"0000"),
", SiteTypeCV:  ",CHAR(34),INDEX(Sites[Site Type],$A1324),CHAR(34),
", Latitude:  ",INDEX(Sites[Latitude],$A1324),
", Longitude:  ",INDEX(Sites[Longitude],$A1324),
", SRSName:  ",CHAR(34),LatLonDatum,CHAR(34),"}"))</f>
        <v>#REF!</v>
      </c>
      <c r="M1324" t="e">
        <f>IF(INDEX(SamplingFeatures[Sampling Feature Type],$A1324)&lt;&gt;"Specimen","",
CONCATENATE("  - &amp;SpecimenID",TEXT(SUMPRODUCT(--($M$3:$M1323&lt;&gt;"")),"0000"),
" {","SamplingFeatureID:  *SamplingFeatureID",TEXT($A1324,"0000"),
", SpecimenTypeCV:  ",CHAR(34),INDEX(Specimens[Specimen Type],$A1324),CHAR(34),
", SpecimenMediumCV:  ",INDEX(Specimens[Specimen Medium],$A1324),
", IsFieldSpecimen:  ",CHAR(34),INDEX(Specimens[Is Field Specimen?],$A1324),CHAR(34),"}"))</f>
        <v>#REF!</v>
      </c>
      <c r="N1324" t="e">
        <f>IF(COUNTA(SpatialOffsets[])=0,"", IF(INDEX(SpatialOffsets[Spatial Offset Type],$A1324)="","",
CONCATENATE("  - &amp;SpatialOffsetID",TEXT($A1324,"0000"),
" {","SpatialOffsetTypeCV:  ",CHAR(34),INDEX(SpatialOffsets[Spatial Offset Type],$A1324),CHAR(34),
", Offset1Value:  ",INDEX(SpatialOffsets[Offset 1 Value],$A1324),
", Offset1UnitID:  ",CHAR(34),INDEX(SpatialOffsets[Offset 1 Unit],$A1324),CHAR(34),
", Offset2Value:  ",INDEX(SpatialOffsets[Offset 2 Value],$A1324),
", Offset2UnitID:  ",CHAR(34),INDEX(SpatialOffsets[Offset 2 Unit],$A1324),CHAR(34),
", Offset3Value:  ",INDEX(SpatialOffsets[Offset 3 Value],$A1324),
", Offset3UnitID:  ",CHAR(34),INDEX(SpatialOffsets[Offset 3 Unit],$A1324),CHAR(34),,"}")))</f>
        <v>#REF!</v>
      </c>
      <c r="O1324" t="e">
        <f>IF(COUNTA(RelatedFeatures[])=0,"", IF(INDEX(RelatedFeatures[First Sampling Feature Code],$A1324)="","",
CONCATENATE("  - &amp;RelationID",TEXT($A1324,"0000"),
" {","SamplingFeatureID:  *SamplingFeatureID",TEXT(MATCH(INDEX(RelatedFeatures[First Sampling Feature Code],$A1324),SamplingFeatures[Feature Code],0),"0000"),
", RelationshipTypeCV:  ",CHAR(34),INDEX(RelatedFeatures[Relationship Type],$A1324),CHAR(34),
", RelatedFeatureID: *SamplingFeatureID",TEXT(MATCH(INDEX(RelatedFeatures[Second Sampling Feature Code],$A1324),SamplingFeatures[Feature Code],0),"0000"),
", SpatialOffsetID:  ",IF(INDEX(RelatedFeatures[Offset Number],$A1324)="","",CONCATENATE("*SpatialOffsetID",TEXT(INDEX(RelatedFeatures[Offset Number],$A1324),"0000"))),"}")))</f>
        <v>#REF!</v>
      </c>
      <c r="P1324" t="e">
        <f>IF(INDEX(Methods[Method Type],$A1324)="","",
CONCATENATE("  - &amp;MethodID",TEXT($A1324,"0000"),
" {","MethodTypeCV:  ",CHAR(34),INDEX(Methods[Method Type],$A1324),CHAR(34),
", MethodCode:  ",CHAR(34),INDEX(Methods[Method Code],$A1324),CHAR(34),
", MethodName:  ",CHAR(34),INDEX(Methods[Method Name],$A1324),CHAR(34),
", MethodDescription:  ",CHAR(34),INDEX(Methods[Method Description],$A1324),CHAR(34),
", MethodLink:  ",CHAR(34),INDEX(Methods[Method Link],$A1324),CHAR(34),
", OrganizationID: *OrganizationID",TEXT(MATCH(INDEX(Methods[Organization Name],$A1324),Organizations[Organization Name],0),"0000"),"}"))</f>
        <v>#REF!</v>
      </c>
      <c r="Q1324" t="e">
        <f>IF(INDEX(Variables[Variable Type],$A1324)="","",
CONCATENATE("  - &amp;VariableID",TEXT($A1324,"0000"),
" {","VariableTypeCV:  ",CHAR(34),INDEX(Variables[Variable Type],$A1324),CHAR(34),
", VariableCode:  ",CHAR(34),INDEX(Variables[Variable Code],$A1324),CHAR(34),
", VariableNameCV:  ",CHAR(34),INDEX(Variables[Variable Name],$A1324),CHAR(34),
", VariableDefinition:  ",CHAR(34),INDEX(Variables[Variable Definition],$A1324),CHAR(34),
", SpecciationCV:  ",CHAR(34),INDEX(Variables[Speciation],$A1324),CHAR(34),
", NoDataValue:  ",CHAR(34),INDEX(Variables[No Data Value],$A1324),CHAR(34),"}"))</f>
        <v>#REF!</v>
      </c>
    </row>
    <row r="1325" spans="1:17" x14ac:dyDescent="0.25">
      <c r="A1325">
        <v>1322</v>
      </c>
      <c r="D1325" t="e">
        <f>IF(INDEX(People[First Name],$A1325)="","",
CONCATENATE("  - &amp;PersonID",TEXT($A1325,"0000"),
" {","PersonFirstName:  ",CHAR(34),INDEX(People[First Name],$A1325),CHAR(34),
", PersonMiddleName:  ",CHAR(34),INDEX(People[Middle Name],$A1325),CHAR(34),
", PersonLastName:  ",CHAR(34),INDEX(People[Last Name],$A1325),CHAR(34),"}"))</f>
        <v>#REF!</v>
      </c>
      <c r="E1325" t="e">
        <f>IF(INDEX(Organizations[Organization Type '[CV']],$A1325)="","",
CONCATENATE("  - &amp;OrganizationID",TEXT($A1325,"0000"),
" {","OrganizationTypeCV:  ",CHAR(34),INDEX(Organizations[Organization Type '[CV']],$A1325),CHAR(34),
", OrganizationCode:  ",CHAR(34),INDEX(Organizations[Organization Code],$A1325),CHAR(34),
", OrganizationName:  ",CHAR(34),INDEX(Organizations[Organization Name],$A1325),CHAR(34),
", OrganizationDescription:  ",CHAR(34),INDEX(Organizations[Organization Description],$A1325),CHAR(34),
", OrganizationLink:  ",CHAR(34),INDEX(Organizations[Organization Link],$A1325),CHAR(34),"}"))</f>
        <v>#REF!</v>
      </c>
      <c r="F1325" t="e">
        <f>IF(INDEX(People[First Name],$A1325)="","",
CONCATENATE("  - &amp;AffiliationID",TEXT($A1325,"0000"),
" {PersonID: *PersonID",TEXT($A1325,"0000"),
", OrganizationID: *OrganizationID",TEXT(MATCH(INDEX(People[Organization Name],$A1325),Organizations[Organization Name],0),"0000"),
", IsPrimaryOrganizationContact: , AffiliationStartDate: , AffiliationEndDate: , PrimaryPhone: ",
", PrimaryEmail: ",CHAR(34),INDEX(People[Primary Email],$A1325),CHAR(34),
", PrimaryAddress: ",CHAR(34),INDEX(People[Primary Address],$A1325),CHAR(34),
", PersonLink: }"))</f>
        <v>#REF!</v>
      </c>
      <c r="H1325" t="e">
        <f>IF(COUNTA(CitationInformation)=0,"",IF(INDEX(AuthorList[Author Name],$A1325)="","",
CONCATENATE("  - &amp;AuthorListID",TEXT($A1325,"0000"),
"  {CitationID: *CitationID0001",
", PersonID: *PersonID",TEXT(MATCH(INDEX(AuthorList[Author Name],$A1325),People[Full Name],0),"0000"),
", AuthorOrder: ",INDEX(AuthorList[Author Number],$A1325),"}")))</f>
        <v>#REF!</v>
      </c>
      <c r="K1325" t="e">
        <f>IF(INDEX(SamplingFeatures[Feature Code],$A1325)="","",
CONCATENATE("  - &amp;SamplingFeatureID",TEXT($A1325,"0000"),
" {","SamplingFeatureUUID:  ",CHAR(34),INDEX(SamplingFeatures[Sampling Feature UUID],$A1325),CHAR(34),
", SamplingFeatureTypeCV:  ",CHAR(34),INDEX(SamplingFeatures[Sampling Feature Type],$A1325),CHAR(34),
", SamplingFeatureCode:  ",CHAR(34),INDEX(SamplingFeatures[Feature Code],$A1325),CHAR(34),
", SamplingFeatureName:  ",CHAR(34),INDEX(SamplingFeatures[Feature Name],$A1325),CHAR(34),
", SamplingFeatureDescription:  ",CHAR(34),INDEX(SamplingFeatures[Feature Description],$A1325),CHAR(34),
", SamplingFeatureGeotypeCV:  ",CHAR(34),INDEX(SamplingFeatures[Feature Geo Type],$A1325),CHAR(34),
", FeatureGeometry:  ",CHAR(34),INDEX(SamplingFeatures[Feature Geometry],$A1325),CHAR(34),
", Elevation_m:  ",CHAR(34),INDEX(SamplingFeatures[Elevation_m],$A1325),CHAR(34),
", ElevationDatumCV:  ",CHAR(34),ElevationDatum,CHAR(34),"}"))</f>
        <v>#REF!</v>
      </c>
      <c r="L1325" t="e">
        <f>IF(INDEX(SamplingFeatures[Sampling Feature Type],$A1325)&lt;&gt;"Site","",
CONCATENATE("  - &amp;SiteID",TEXT(SUMPRODUCT(--($L$3:$L1324&lt;&gt;"")),"0000"),
" {","SamplingFeatureID:  *SamplingFeatureID",TEXT($A1325,"0000"),
", SiteTypeCV:  ",CHAR(34),INDEX(Sites[Site Type],$A1325),CHAR(34),
", Latitude:  ",INDEX(Sites[Latitude],$A1325),
", Longitude:  ",INDEX(Sites[Longitude],$A1325),
", SRSName:  ",CHAR(34),LatLonDatum,CHAR(34),"}"))</f>
        <v>#REF!</v>
      </c>
      <c r="M1325" t="e">
        <f>IF(INDEX(SamplingFeatures[Sampling Feature Type],$A1325)&lt;&gt;"Specimen","",
CONCATENATE("  - &amp;SpecimenID",TEXT(SUMPRODUCT(--($M$3:$M1324&lt;&gt;"")),"0000"),
" {","SamplingFeatureID:  *SamplingFeatureID",TEXT($A1325,"0000"),
", SpecimenTypeCV:  ",CHAR(34),INDEX(Specimens[Specimen Type],$A1325),CHAR(34),
", SpecimenMediumCV:  ",INDEX(Specimens[Specimen Medium],$A1325),
", IsFieldSpecimen:  ",CHAR(34),INDEX(Specimens[Is Field Specimen?],$A1325),CHAR(34),"}"))</f>
        <v>#REF!</v>
      </c>
      <c r="N1325" t="e">
        <f>IF(COUNTA(SpatialOffsets[])=0,"", IF(INDEX(SpatialOffsets[Spatial Offset Type],$A1325)="","",
CONCATENATE("  - &amp;SpatialOffsetID",TEXT($A1325,"0000"),
" {","SpatialOffsetTypeCV:  ",CHAR(34),INDEX(SpatialOffsets[Spatial Offset Type],$A1325),CHAR(34),
", Offset1Value:  ",INDEX(SpatialOffsets[Offset 1 Value],$A1325),
", Offset1UnitID:  ",CHAR(34),INDEX(SpatialOffsets[Offset 1 Unit],$A1325),CHAR(34),
", Offset2Value:  ",INDEX(SpatialOffsets[Offset 2 Value],$A1325),
", Offset2UnitID:  ",CHAR(34),INDEX(SpatialOffsets[Offset 2 Unit],$A1325),CHAR(34),
", Offset3Value:  ",INDEX(SpatialOffsets[Offset 3 Value],$A1325),
", Offset3UnitID:  ",CHAR(34),INDEX(SpatialOffsets[Offset 3 Unit],$A1325),CHAR(34),,"}")))</f>
        <v>#REF!</v>
      </c>
      <c r="O1325" t="e">
        <f>IF(COUNTA(RelatedFeatures[])=0,"", IF(INDEX(RelatedFeatures[First Sampling Feature Code],$A1325)="","",
CONCATENATE("  - &amp;RelationID",TEXT($A1325,"0000"),
" {","SamplingFeatureID:  *SamplingFeatureID",TEXT(MATCH(INDEX(RelatedFeatures[First Sampling Feature Code],$A1325),SamplingFeatures[Feature Code],0),"0000"),
", RelationshipTypeCV:  ",CHAR(34),INDEX(RelatedFeatures[Relationship Type],$A1325),CHAR(34),
", RelatedFeatureID: *SamplingFeatureID",TEXT(MATCH(INDEX(RelatedFeatures[Second Sampling Feature Code],$A1325),SamplingFeatures[Feature Code],0),"0000"),
", SpatialOffsetID:  ",IF(INDEX(RelatedFeatures[Offset Number],$A1325)="","",CONCATENATE("*SpatialOffsetID",TEXT(INDEX(RelatedFeatures[Offset Number],$A1325),"0000"))),"}")))</f>
        <v>#REF!</v>
      </c>
      <c r="P1325" t="e">
        <f>IF(INDEX(Methods[Method Type],$A1325)="","",
CONCATENATE("  - &amp;MethodID",TEXT($A1325,"0000"),
" {","MethodTypeCV:  ",CHAR(34),INDEX(Methods[Method Type],$A1325),CHAR(34),
", MethodCode:  ",CHAR(34),INDEX(Methods[Method Code],$A1325),CHAR(34),
", MethodName:  ",CHAR(34),INDEX(Methods[Method Name],$A1325),CHAR(34),
", MethodDescription:  ",CHAR(34),INDEX(Methods[Method Description],$A1325),CHAR(34),
", MethodLink:  ",CHAR(34),INDEX(Methods[Method Link],$A1325),CHAR(34),
", OrganizationID: *OrganizationID",TEXT(MATCH(INDEX(Methods[Organization Name],$A1325),Organizations[Organization Name],0),"0000"),"}"))</f>
        <v>#REF!</v>
      </c>
      <c r="Q1325" t="e">
        <f>IF(INDEX(Variables[Variable Type],$A1325)="","",
CONCATENATE("  - &amp;VariableID",TEXT($A1325,"0000"),
" {","VariableTypeCV:  ",CHAR(34),INDEX(Variables[Variable Type],$A1325),CHAR(34),
", VariableCode:  ",CHAR(34),INDEX(Variables[Variable Code],$A1325),CHAR(34),
", VariableNameCV:  ",CHAR(34),INDEX(Variables[Variable Name],$A1325),CHAR(34),
", VariableDefinition:  ",CHAR(34),INDEX(Variables[Variable Definition],$A1325),CHAR(34),
", SpecciationCV:  ",CHAR(34),INDEX(Variables[Speciation],$A1325),CHAR(34),
", NoDataValue:  ",CHAR(34),INDEX(Variables[No Data Value],$A1325),CHAR(34),"}"))</f>
        <v>#REF!</v>
      </c>
    </row>
    <row r="1326" spans="1:17" x14ac:dyDescent="0.25">
      <c r="A1326">
        <v>1323</v>
      </c>
      <c r="D1326" t="e">
        <f>IF(INDEX(People[First Name],$A1326)="","",
CONCATENATE("  - &amp;PersonID",TEXT($A1326,"0000"),
" {","PersonFirstName:  ",CHAR(34),INDEX(People[First Name],$A1326),CHAR(34),
", PersonMiddleName:  ",CHAR(34),INDEX(People[Middle Name],$A1326),CHAR(34),
", PersonLastName:  ",CHAR(34),INDEX(People[Last Name],$A1326),CHAR(34),"}"))</f>
        <v>#REF!</v>
      </c>
      <c r="E1326" t="e">
        <f>IF(INDEX(Organizations[Organization Type '[CV']],$A1326)="","",
CONCATENATE("  - &amp;OrganizationID",TEXT($A1326,"0000"),
" {","OrganizationTypeCV:  ",CHAR(34),INDEX(Organizations[Organization Type '[CV']],$A1326),CHAR(34),
", OrganizationCode:  ",CHAR(34),INDEX(Organizations[Organization Code],$A1326),CHAR(34),
", OrganizationName:  ",CHAR(34),INDEX(Organizations[Organization Name],$A1326),CHAR(34),
", OrganizationDescription:  ",CHAR(34),INDEX(Organizations[Organization Description],$A1326),CHAR(34),
", OrganizationLink:  ",CHAR(34),INDEX(Organizations[Organization Link],$A1326),CHAR(34),"}"))</f>
        <v>#REF!</v>
      </c>
      <c r="F1326" t="e">
        <f>IF(INDEX(People[First Name],$A1326)="","",
CONCATENATE("  - &amp;AffiliationID",TEXT($A1326,"0000"),
" {PersonID: *PersonID",TEXT($A1326,"0000"),
", OrganizationID: *OrganizationID",TEXT(MATCH(INDEX(People[Organization Name],$A1326),Organizations[Organization Name],0),"0000"),
", IsPrimaryOrganizationContact: , AffiliationStartDate: , AffiliationEndDate: , PrimaryPhone: ",
", PrimaryEmail: ",CHAR(34),INDEX(People[Primary Email],$A1326),CHAR(34),
", PrimaryAddress: ",CHAR(34),INDEX(People[Primary Address],$A1326),CHAR(34),
", PersonLink: }"))</f>
        <v>#REF!</v>
      </c>
      <c r="H1326" t="e">
        <f>IF(COUNTA(CitationInformation)=0,"",IF(INDEX(AuthorList[Author Name],$A1326)="","",
CONCATENATE("  - &amp;AuthorListID",TEXT($A1326,"0000"),
"  {CitationID: *CitationID0001",
", PersonID: *PersonID",TEXT(MATCH(INDEX(AuthorList[Author Name],$A1326),People[Full Name],0),"0000"),
", AuthorOrder: ",INDEX(AuthorList[Author Number],$A1326),"}")))</f>
        <v>#REF!</v>
      </c>
      <c r="K1326" t="e">
        <f>IF(INDEX(SamplingFeatures[Feature Code],$A1326)="","",
CONCATENATE("  - &amp;SamplingFeatureID",TEXT($A1326,"0000"),
" {","SamplingFeatureUUID:  ",CHAR(34),INDEX(SamplingFeatures[Sampling Feature UUID],$A1326),CHAR(34),
", SamplingFeatureTypeCV:  ",CHAR(34),INDEX(SamplingFeatures[Sampling Feature Type],$A1326),CHAR(34),
", SamplingFeatureCode:  ",CHAR(34),INDEX(SamplingFeatures[Feature Code],$A1326),CHAR(34),
", SamplingFeatureName:  ",CHAR(34),INDEX(SamplingFeatures[Feature Name],$A1326),CHAR(34),
", SamplingFeatureDescription:  ",CHAR(34),INDEX(SamplingFeatures[Feature Description],$A1326),CHAR(34),
", SamplingFeatureGeotypeCV:  ",CHAR(34),INDEX(SamplingFeatures[Feature Geo Type],$A1326),CHAR(34),
", FeatureGeometry:  ",CHAR(34),INDEX(SamplingFeatures[Feature Geometry],$A1326),CHAR(34),
", Elevation_m:  ",CHAR(34),INDEX(SamplingFeatures[Elevation_m],$A1326),CHAR(34),
", ElevationDatumCV:  ",CHAR(34),ElevationDatum,CHAR(34),"}"))</f>
        <v>#REF!</v>
      </c>
      <c r="L1326" t="e">
        <f>IF(INDEX(SamplingFeatures[Sampling Feature Type],$A1326)&lt;&gt;"Site","",
CONCATENATE("  - &amp;SiteID",TEXT(SUMPRODUCT(--($L$3:$L1325&lt;&gt;"")),"0000"),
" {","SamplingFeatureID:  *SamplingFeatureID",TEXT($A1326,"0000"),
", SiteTypeCV:  ",CHAR(34),INDEX(Sites[Site Type],$A1326),CHAR(34),
", Latitude:  ",INDEX(Sites[Latitude],$A1326),
", Longitude:  ",INDEX(Sites[Longitude],$A1326),
", SRSName:  ",CHAR(34),LatLonDatum,CHAR(34),"}"))</f>
        <v>#REF!</v>
      </c>
      <c r="M1326" t="e">
        <f>IF(INDEX(SamplingFeatures[Sampling Feature Type],$A1326)&lt;&gt;"Specimen","",
CONCATENATE("  - &amp;SpecimenID",TEXT(SUMPRODUCT(--($M$3:$M1325&lt;&gt;"")),"0000"),
" {","SamplingFeatureID:  *SamplingFeatureID",TEXT($A1326,"0000"),
", SpecimenTypeCV:  ",CHAR(34),INDEX(Specimens[Specimen Type],$A1326),CHAR(34),
", SpecimenMediumCV:  ",INDEX(Specimens[Specimen Medium],$A1326),
", IsFieldSpecimen:  ",CHAR(34),INDEX(Specimens[Is Field Specimen?],$A1326),CHAR(34),"}"))</f>
        <v>#REF!</v>
      </c>
      <c r="N1326" t="e">
        <f>IF(COUNTA(SpatialOffsets[])=0,"", IF(INDEX(SpatialOffsets[Spatial Offset Type],$A1326)="","",
CONCATENATE("  - &amp;SpatialOffsetID",TEXT($A1326,"0000"),
" {","SpatialOffsetTypeCV:  ",CHAR(34),INDEX(SpatialOffsets[Spatial Offset Type],$A1326),CHAR(34),
", Offset1Value:  ",INDEX(SpatialOffsets[Offset 1 Value],$A1326),
", Offset1UnitID:  ",CHAR(34),INDEX(SpatialOffsets[Offset 1 Unit],$A1326),CHAR(34),
", Offset2Value:  ",INDEX(SpatialOffsets[Offset 2 Value],$A1326),
", Offset2UnitID:  ",CHAR(34),INDEX(SpatialOffsets[Offset 2 Unit],$A1326),CHAR(34),
", Offset3Value:  ",INDEX(SpatialOffsets[Offset 3 Value],$A1326),
", Offset3UnitID:  ",CHAR(34),INDEX(SpatialOffsets[Offset 3 Unit],$A1326),CHAR(34),,"}")))</f>
        <v>#REF!</v>
      </c>
      <c r="O1326" t="e">
        <f>IF(COUNTA(RelatedFeatures[])=0,"", IF(INDEX(RelatedFeatures[First Sampling Feature Code],$A1326)="","",
CONCATENATE("  - &amp;RelationID",TEXT($A1326,"0000"),
" {","SamplingFeatureID:  *SamplingFeatureID",TEXT(MATCH(INDEX(RelatedFeatures[First Sampling Feature Code],$A1326),SamplingFeatures[Feature Code],0),"0000"),
", RelationshipTypeCV:  ",CHAR(34),INDEX(RelatedFeatures[Relationship Type],$A1326),CHAR(34),
", RelatedFeatureID: *SamplingFeatureID",TEXT(MATCH(INDEX(RelatedFeatures[Second Sampling Feature Code],$A1326),SamplingFeatures[Feature Code],0),"0000"),
", SpatialOffsetID:  ",IF(INDEX(RelatedFeatures[Offset Number],$A1326)="","",CONCATENATE("*SpatialOffsetID",TEXT(INDEX(RelatedFeatures[Offset Number],$A1326),"0000"))),"}")))</f>
        <v>#REF!</v>
      </c>
      <c r="P1326" t="e">
        <f>IF(INDEX(Methods[Method Type],$A1326)="","",
CONCATENATE("  - &amp;MethodID",TEXT($A1326,"0000"),
" {","MethodTypeCV:  ",CHAR(34),INDEX(Methods[Method Type],$A1326),CHAR(34),
", MethodCode:  ",CHAR(34),INDEX(Methods[Method Code],$A1326),CHAR(34),
", MethodName:  ",CHAR(34),INDEX(Methods[Method Name],$A1326),CHAR(34),
", MethodDescription:  ",CHAR(34),INDEX(Methods[Method Description],$A1326),CHAR(34),
", MethodLink:  ",CHAR(34),INDEX(Methods[Method Link],$A1326),CHAR(34),
", OrganizationID: *OrganizationID",TEXT(MATCH(INDEX(Methods[Organization Name],$A1326),Organizations[Organization Name],0),"0000"),"}"))</f>
        <v>#REF!</v>
      </c>
      <c r="Q1326" t="e">
        <f>IF(INDEX(Variables[Variable Type],$A1326)="","",
CONCATENATE("  - &amp;VariableID",TEXT($A1326,"0000"),
" {","VariableTypeCV:  ",CHAR(34),INDEX(Variables[Variable Type],$A1326),CHAR(34),
", VariableCode:  ",CHAR(34),INDEX(Variables[Variable Code],$A1326),CHAR(34),
", VariableNameCV:  ",CHAR(34),INDEX(Variables[Variable Name],$A1326),CHAR(34),
", VariableDefinition:  ",CHAR(34),INDEX(Variables[Variable Definition],$A1326),CHAR(34),
", SpecciationCV:  ",CHAR(34),INDEX(Variables[Speciation],$A1326),CHAR(34),
", NoDataValue:  ",CHAR(34),INDEX(Variables[No Data Value],$A1326),CHAR(34),"}"))</f>
        <v>#REF!</v>
      </c>
    </row>
    <row r="1327" spans="1:17" x14ac:dyDescent="0.25">
      <c r="A1327">
        <v>1324</v>
      </c>
      <c r="D1327" t="e">
        <f>IF(INDEX(People[First Name],$A1327)="","",
CONCATENATE("  - &amp;PersonID",TEXT($A1327,"0000"),
" {","PersonFirstName:  ",CHAR(34),INDEX(People[First Name],$A1327),CHAR(34),
", PersonMiddleName:  ",CHAR(34),INDEX(People[Middle Name],$A1327),CHAR(34),
", PersonLastName:  ",CHAR(34),INDEX(People[Last Name],$A1327),CHAR(34),"}"))</f>
        <v>#REF!</v>
      </c>
      <c r="E1327" t="e">
        <f>IF(INDEX(Organizations[Organization Type '[CV']],$A1327)="","",
CONCATENATE("  - &amp;OrganizationID",TEXT($A1327,"0000"),
" {","OrganizationTypeCV:  ",CHAR(34),INDEX(Organizations[Organization Type '[CV']],$A1327),CHAR(34),
", OrganizationCode:  ",CHAR(34),INDEX(Organizations[Organization Code],$A1327),CHAR(34),
", OrganizationName:  ",CHAR(34),INDEX(Organizations[Organization Name],$A1327),CHAR(34),
", OrganizationDescription:  ",CHAR(34),INDEX(Organizations[Organization Description],$A1327),CHAR(34),
", OrganizationLink:  ",CHAR(34),INDEX(Organizations[Organization Link],$A1327),CHAR(34),"}"))</f>
        <v>#REF!</v>
      </c>
      <c r="F1327" t="e">
        <f>IF(INDEX(People[First Name],$A1327)="","",
CONCATENATE("  - &amp;AffiliationID",TEXT($A1327,"0000"),
" {PersonID: *PersonID",TEXT($A1327,"0000"),
", OrganizationID: *OrganizationID",TEXT(MATCH(INDEX(People[Organization Name],$A1327),Organizations[Organization Name],0),"0000"),
", IsPrimaryOrganizationContact: , AffiliationStartDate: , AffiliationEndDate: , PrimaryPhone: ",
", PrimaryEmail: ",CHAR(34),INDEX(People[Primary Email],$A1327),CHAR(34),
", PrimaryAddress: ",CHAR(34),INDEX(People[Primary Address],$A1327),CHAR(34),
", PersonLink: }"))</f>
        <v>#REF!</v>
      </c>
      <c r="H1327" t="e">
        <f>IF(COUNTA(CitationInformation)=0,"",IF(INDEX(AuthorList[Author Name],$A1327)="","",
CONCATENATE("  - &amp;AuthorListID",TEXT($A1327,"0000"),
"  {CitationID: *CitationID0001",
", PersonID: *PersonID",TEXT(MATCH(INDEX(AuthorList[Author Name],$A1327),People[Full Name],0),"0000"),
", AuthorOrder: ",INDEX(AuthorList[Author Number],$A1327),"}")))</f>
        <v>#REF!</v>
      </c>
      <c r="K1327" t="e">
        <f>IF(INDEX(SamplingFeatures[Feature Code],$A1327)="","",
CONCATENATE("  - &amp;SamplingFeatureID",TEXT($A1327,"0000"),
" {","SamplingFeatureUUID:  ",CHAR(34),INDEX(SamplingFeatures[Sampling Feature UUID],$A1327),CHAR(34),
", SamplingFeatureTypeCV:  ",CHAR(34),INDEX(SamplingFeatures[Sampling Feature Type],$A1327),CHAR(34),
", SamplingFeatureCode:  ",CHAR(34),INDEX(SamplingFeatures[Feature Code],$A1327),CHAR(34),
", SamplingFeatureName:  ",CHAR(34),INDEX(SamplingFeatures[Feature Name],$A1327),CHAR(34),
", SamplingFeatureDescription:  ",CHAR(34),INDEX(SamplingFeatures[Feature Description],$A1327),CHAR(34),
", SamplingFeatureGeotypeCV:  ",CHAR(34),INDEX(SamplingFeatures[Feature Geo Type],$A1327),CHAR(34),
", FeatureGeometry:  ",CHAR(34),INDEX(SamplingFeatures[Feature Geometry],$A1327),CHAR(34),
", Elevation_m:  ",CHAR(34),INDEX(SamplingFeatures[Elevation_m],$A1327),CHAR(34),
", ElevationDatumCV:  ",CHAR(34),ElevationDatum,CHAR(34),"}"))</f>
        <v>#REF!</v>
      </c>
      <c r="L1327" t="e">
        <f>IF(INDEX(SamplingFeatures[Sampling Feature Type],$A1327)&lt;&gt;"Site","",
CONCATENATE("  - &amp;SiteID",TEXT(SUMPRODUCT(--($L$3:$L1326&lt;&gt;"")),"0000"),
" {","SamplingFeatureID:  *SamplingFeatureID",TEXT($A1327,"0000"),
", SiteTypeCV:  ",CHAR(34),INDEX(Sites[Site Type],$A1327),CHAR(34),
", Latitude:  ",INDEX(Sites[Latitude],$A1327),
", Longitude:  ",INDEX(Sites[Longitude],$A1327),
", SRSName:  ",CHAR(34),LatLonDatum,CHAR(34),"}"))</f>
        <v>#REF!</v>
      </c>
      <c r="M1327" t="e">
        <f>IF(INDEX(SamplingFeatures[Sampling Feature Type],$A1327)&lt;&gt;"Specimen","",
CONCATENATE("  - &amp;SpecimenID",TEXT(SUMPRODUCT(--($M$3:$M1326&lt;&gt;"")),"0000"),
" {","SamplingFeatureID:  *SamplingFeatureID",TEXT($A1327,"0000"),
", SpecimenTypeCV:  ",CHAR(34),INDEX(Specimens[Specimen Type],$A1327),CHAR(34),
", SpecimenMediumCV:  ",INDEX(Specimens[Specimen Medium],$A1327),
", IsFieldSpecimen:  ",CHAR(34),INDEX(Specimens[Is Field Specimen?],$A1327),CHAR(34),"}"))</f>
        <v>#REF!</v>
      </c>
      <c r="N1327" t="e">
        <f>IF(COUNTA(SpatialOffsets[])=0,"", IF(INDEX(SpatialOffsets[Spatial Offset Type],$A1327)="","",
CONCATENATE("  - &amp;SpatialOffsetID",TEXT($A1327,"0000"),
" {","SpatialOffsetTypeCV:  ",CHAR(34),INDEX(SpatialOffsets[Spatial Offset Type],$A1327),CHAR(34),
", Offset1Value:  ",INDEX(SpatialOffsets[Offset 1 Value],$A1327),
", Offset1UnitID:  ",CHAR(34),INDEX(SpatialOffsets[Offset 1 Unit],$A1327),CHAR(34),
", Offset2Value:  ",INDEX(SpatialOffsets[Offset 2 Value],$A1327),
", Offset2UnitID:  ",CHAR(34),INDEX(SpatialOffsets[Offset 2 Unit],$A1327),CHAR(34),
", Offset3Value:  ",INDEX(SpatialOffsets[Offset 3 Value],$A1327),
", Offset3UnitID:  ",CHAR(34),INDEX(SpatialOffsets[Offset 3 Unit],$A1327),CHAR(34),,"}")))</f>
        <v>#REF!</v>
      </c>
      <c r="O1327" t="e">
        <f>IF(COUNTA(RelatedFeatures[])=0,"", IF(INDEX(RelatedFeatures[First Sampling Feature Code],$A1327)="","",
CONCATENATE("  - &amp;RelationID",TEXT($A1327,"0000"),
" {","SamplingFeatureID:  *SamplingFeatureID",TEXT(MATCH(INDEX(RelatedFeatures[First Sampling Feature Code],$A1327),SamplingFeatures[Feature Code],0),"0000"),
", RelationshipTypeCV:  ",CHAR(34),INDEX(RelatedFeatures[Relationship Type],$A1327),CHAR(34),
", RelatedFeatureID: *SamplingFeatureID",TEXT(MATCH(INDEX(RelatedFeatures[Second Sampling Feature Code],$A1327),SamplingFeatures[Feature Code],0),"0000"),
", SpatialOffsetID:  ",IF(INDEX(RelatedFeatures[Offset Number],$A1327)="","",CONCATENATE("*SpatialOffsetID",TEXT(INDEX(RelatedFeatures[Offset Number],$A1327),"0000"))),"}")))</f>
        <v>#REF!</v>
      </c>
      <c r="P1327" t="e">
        <f>IF(INDEX(Methods[Method Type],$A1327)="","",
CONCATENATE("  - &amp;MethodID",TEXT($A1327,"0000"),
" {","MethodTypeCV:  ",CHAR(34),INDEX(Methods[Method Type],$A1327),CHAR(34),
", MethodCode:  ",CHAR(34),INDEX(Methods[Method Code],$A1327),CHAR(34),
", MethodName:  ",CHAR(34),INDEX(Methods[Method Name],$A1327),CHAR(34),
", MethodDescription:  ",CHAR(34),INDEX(Methods[Method Description],$A1327),CHAR(34),
", MethodLink:  ",CHAR(34),INDEX(Methods[Method Link],$A1327),CHAR(34),
", OrganizationID: *OrganizationID",TEXT(MATCH(INDEX(Methods[Organization Name],$A1327),Organizations[Organization Name],0),"0000"),"}"))</f>
        <v>#REF!</v>
      </c>
      <c r="Q1327" t="e">
        <f>IF(INDEX(Variables[Variable Type],$A1327)="","",
CONCATENATE("  - &amp;VariableID",TEXT($A1327,"0000"),
" {","VariableTypeCV:  ",CHAR(34),INDEX(Variables[Variable Type],$A1327),CHAR(34),
", VariableCode:  ",CHAR(34),INDEX(Variables[Variable Code],$A1327),CHAR(34),
", VariableNameCV:  ",CHAR(34),INDEX(Variables[Variable Name],$A1327),CHAR(34),
", VariableDefinition:  ",CHAR(34),INDEX(Variables[Variable Definition],$A1327),CHAR(34),
", SpecciationCV:  ",CHAR(34),INDEX(Variables[Speciation],$A1327),CHAR(34),
", NoDataValue:  ",CHAR(34),INDEX(Variables[No Data Value],$A1327),CHAR(34),"}"))</f>
        <v>#REF!</v>
      </c>
    </row>
    <row r="1328" spans="1:17" x14ac:dyDescent="0.25">
      <c r="A1328">
        <v>1325</v>
      </c>
      <c r="D1328" t="e">
        <f>IF(INDEX(People[First Name],$A1328)="","",
CONCATENATE("  - &amp;PersonID",TEXT($A1328,"0000"),
" {","PersonFirstName:  ",CHAR(34),INDEX(People[First Name],$A1328),CHAR(34),
", PersonMiddleName:  ",CHAR(34),INDEX(People[Middle Name],$A1328),CHAR(34),
", PersonLastName:  ",CHAR(34),INDEX(People[Last Name],$A1328),CHAR(34),"}"))</f>
        <v>#REF!</v>
      </c>
      <c r="E1328" t="e">
        <f>IF(INDEX(Organizations[Organization Type '[CV']],$A1328)="","",
CONCATENATE("  - &amp;OrganizationID",TEXT($A1328,"0000"),
" {","OrganizationTypeCV:  ",CHAR(34),INDEX(Organizations[Organization Type '[CV']],$A1328),CHAR(34),
", OrganizationCode:  ",CHAR(34),INDEX(Organizations[Organization Code],$A1328),CHAR(34),
", OrganizationName:  ",CHAR(34),INDEX(Organizations[Organization Name],$A1328),CHAR(34),
", OrganizationDescription:  ",CHAR(34),INDEX(Organizations[Organization Description],$A1328),CHAR(34),
", OrganizationLink:  ",CHAR(34),INDEX(Organizations[Organization Link],$A1328),CHAR(34),"}"))</f>
        <v>#REF!</v>
      </c>
      <c r="F1328" t="e">
        <f>IF(INDEX(People[First Name],$A1328)="","",
CONCATENATE("  - &amp;AffiliationID",TEXT($A1328,"0000"),
" {PersonID: *PersonID",TEXT($A1328,"0000"),
", OrganizationID: *OrganizationID",TEXT(MATCH(INDEX(People[Organization Name],$A1328),Organizations[Organization Name],0),"0000"),
", IsPrimaryOrganizationContact: , AffiliationStartDate: , AffiliationEndDate: , PrimaryPhone: ",
", PrimaryEmail: ",CHAR(34),INDEX(People[Primary Email],$A1328),CHAR(34),
", PrimaryAddress: ",CHAR(34),INDEX(People[Primary Address],$A1328),CHAR(34),
", PersonLink: }"))</f>
        <v>#REF!</v>
      </c>
      <c r="H1328" t="e">
        <f>IF(COUNTA(CitationInformation)=0,"",IF(INDEX(AuthorList[Author Name],$A1328)="","",
CONCATENATE("  - &amp;AuthorListID",TEXT($A1328,"0000"),
"  {CitationID: *CitationID0001",
", PersonID: *PersonID",TEXT(MATCH(INDEX(AuthorList[Author Name],$A1328),People[Full Name],0),"0000"),
", AuthorOrder: ",INDEX(AuthorList[Author Number],$A1328),"}")))</f>
        <v>#REF!</v>
      </c>
      <c r="K1328" t="e">
        <f>IF(INDEX(SamplingFeatures[Feature Code],$A1328)="","",
CONCATENATE("  - &amp;SamplingFeatureID",TEXT($A1328,"0000"),
" {","SamplingFeatureUUID:  ",CHAR(34),INDEX(SamplingFeatures[Sampling Feature UUID],$A1328),CHAR(34),
", SamplingFeatureTypeCV:  ",CHAR(34),INDEX(SamplingFeatures[Sampling Feature Type],$A1328),CHAR(34),
", SamplingFeatureCode:  ",CHAR(34),INDEX(SamplingFeatures[Feature Code],$A1328),CHAR(34),
", SamplingFeatureName:  ",CHAR(34),INDEX(SamplingFeatures[Feature Name],$A1328),CHAR(34),
", SamplingFeatureDescription:  ",CHAR(34),INDEX(SamplingFeatures[Feature Description],$A1328),CHAR(34),
", SamplingFeatureGeotypeCV:  ",CHAR(34),INDEX(SamplingFeatures[Feature Geo Type],$A1328),CHAR(34),
", FeatureGeometry:  ",CHAR(34),INDEX(SamplingFeatures[Feature Geometry],$A1328),CHAR(34),
", Elevation_m:  ",CHAR(34),INDEX(SamplingFeatures[Elevation_m],$A1328),CHAR(34),
", ElevationDatumCV:  ",CHAR(34),ElevationDatum,CHAR(34),"}"))</f>
        <v>#REF!</v>
      </c>
      <c r="L1328" t="e">
        <f>IF(INDEX(SamplingFeatures[Sampling Feature Type],$A1328)&lt;&gt;"Site","",
CONCATENATE("  - &amp;SiteID",TEXT(SUMPRODUCT(--($L$3:$L1327&lt;&gt;"")),"0000"),
" {","SamplingFeatureID:  *SamplingFeatureID",TEXT($A1328,"0000"),
", SiteTypeCV:  ",CHAR(34),INDEX(Sites[Site Type],$A1328),CHAR(34),
", Latitude:  ",INDEX(Sites[Latitude],$A1328),
", Longitude:  ",INDEX(Sites[Longitude],$A1328),
", SRSName:  ",CHAR(34),LatLonDatum,CHAR(34),"}"))</f>
        <v>#REF!</v>
      </c>
      <c r="M1328" t="e">
        <f>IF(INDEX(SamplingFeatures[Sampling Feature Type],$A1328)&lt;&gt;"Specimen","",
CONCATENATE("  - &amp;SpecimenID",TEXT(SUMPRODUCT(--($M$3:$M1327&lt;&gt;"")),"0000"),
" {","SamplingFeatureID:  *SamplingFeatureID",TEXT($A1328,"0000"),
", SpecimenTypeCV:  ",CHAR(34),INDEX(Specimens[Specimen Type],$A1328),CHAR(34),
", SpecimenMediumCV:  ",INDEX(Specimens[Specimen Medium],$A1328),
", IsFieldSpecimen:  ",CHAR(34),INDEX(Specimens[Is Field Specimen?],$A1328),CHAR(34),"}"))</f>
        <v>#REF!</v>
      </c>
      <c r="N1328" t="e">
        <f>IF(COUNTA(SpatialOffsets[])=0,"", IF(INDEX(SpatialOffsets[Spatial Offset Type],$A1328)="","",
CONCATENATE("  - &amp;SpatialOffsetID",TEXT($A1328,"0000"),
" {","SpatialOffsetTypeCV:  ",CHAR(34),INDEX(SpatialOffsets[Spatial Offset Type],$A1328),CHAR(34),
", Offset1Value:  ",INDEX(SpatialOffsets[Offset 1 Value],$A1328),
", Offset1UnitID:  ",CHAR(34),INDEX(SpatialOffsets[Offset 1 Unit],$A1328),CHAR(34),
", Offset2Value:  ",INDEX(SpatialOffsets[Offset 2 Value],$A1328),
", Offset2UnitID:  ",CHAR(34),INDEX(SpatialOffsets[Offset 2 Unit],$A1328),CHAR(34),
", Offset3Value:  ",INDEX(SpatialOffsets[Offset 3 Value],$A1328),
", Offset3UnitID:  ",CHAR(34),INDEX(SpatialOffsets[Offset 3 Unit],$A1328),CHAR(34),,"}")))</f>
        <v>#REF!</v>
      </c>
      <c r="O1328" t="e">
        <f>IF(COUNTA(RelatedFeatures[])=0,"", IF(INDEX(RelatedFeatures[First Sampling Feature Code],$A1328)="","",
CONCATENATE("  - &amp;RelationID",TEXT($A1328,"0000"),
" {","SamplingFeatureID:  *SamplingFeatureID",TEXT(MATCH(INDEX(RelatedFeatures[First Sampling Feature Code],$A1328),SamplingFeatures[Feature Code],0),"0000"),
", RelationshipTypeCV:  ",CHAR(34),INDEX(RelatedFeatures[Relationship Type],$A1328),CHAR(34),
", RelatedFeatureID: *SamplingFeatureID",TEXT(MATCH(INDEX(RelatedFeatures[Second Sampling Feature Code],$A1328),SamplingFeatures[Feature Code],0),"0000"),
", SpatialOffsetID:  ",IF(INDEX(RelatedFeatures[Offset Number],$A1328)="","",CONCATENATE("*SpatialOffsetID",TEXT(INDEX(RelatedFeatures[Offset Number],$A1328),"0000"))),"}")))</f>
        <v>#REF!</v>
      </c>
      <c r="P1328" t="e">
        <f>IF(INDEX(Methods[Method Type],$A1328)="","",
CONCATENATE("  - &amp;MethodID",TEXT($A1328,"0000"),
" {","MethodTypeCV:  ",CHAR(34),INDEX(Methods[Method Type],$A1328),CHAR(34),
", MethodCode:  ",CHAR(34),INDEX(Methods[Method Code],$A1328),CHAR(34),
", MethodName:  ",CHAR(34),INDEX(Methods[Method Name],$A1328),CHAR(34),
", MethodDescription:  ",CHAR(34),INDEX(Methods[Method Description],$A1328),CHAR(34),
", MethodLink:  ",CHAR(34),INDEX(Methods[Method Link],$A1328),CHAR(34),
", OrganizationID: *OrganizationID",TEXT(MATCH(INDEX(Methods[Organization Name],$A1328),Organizations[Organization Name],0),"0000"),"}"))</f>
        <v>#REF!</v>
      </c>
      <c r="Q1328" t="e">
        <f>IF(INDEX(Variables[Variable Type],$A1328)="","",
CONCATENATE("  - &amp;VariableID",TEXT($A1328,"0000"),
" {","VariableTypeCV:  ",CHAR(34),INDEX(Variables[Variable Type],$A1328),CHAR(34),
", VariableCode:  ",CHAR(34),INDEX(Variables[Variable Code],$A1328),CHAR(34),
", VariableNameCV:  ",CHAR(34),INDEX(Variables[Variable Name],$A1328),CHAR(34),
", VariableDefinition:  ",CHAR(34),INDEX(Variables[Variable Definition],$A1328),CHAR(34),
", SpecciationCV:  ",CHAR(34),INDEX(Variables[Speciation],$A1328),CHAR(34),
", NoDataValue:  ",CHAR(34),INDEX(Variables[No Data Value],$A1328),CHAR(34),"}"))</f>
        <v>#REF!</v>
      </c>
    </row>
    <row r="1329" spans="1:17" x14ac:dyDescent="0.25">
      <c r="A1329">
        <v>1326</v>
      </c>
      <c r="D1329" t="e">
        <f>IF(INDEX(People[First Name],$A1329)="","",
CONCATENATE("  - &amp;PersonID",TEXT($A1329,"0000"),
" {","PersonFirstName:  ",CHAR(34),INDEX(People[First Name],$A1329),CHAR(34),
", PersonMiddleName:  ",CHAR(34),INDEX(People[Middle Name],$A1329),CHAR(34),
", PersonLastName:  ",CHAR(34),INDEX(People[Last Name],$A1329),CHAR(34),"}"))</f>
        <v>#REF!</v>
      </c>
      <c r="E1329" t="e">
        <f>IF(INDEX(Organizations[Organization Type '[CV']],$A1329)="","",
CONCATENATE("  - &amp;OrganizationID",TEXT($A1329,"0000"),
" {","OrganizationTypeCV:  ",CHAR(34),INDEX(Organizations[Organization Type '[CV']],$A1329),CHAR(34),
", OrganizationCode:  ",CHAR(34),INDEX(Organizations[Organization Code],$A1329),CHAR(34),
", OrganizationName:  ",CHAR(34),INDEX(Organizations[Organization Name],$A1329),CHAR(34),
", OrganizationDescription:  ",CHAR(34),INDEX(Organizations[Organization Description],$A1329),CHAR(34),
", OrganizationLink:  ",CHAR(34),INDEX(Organizations[Organization Link],$A1329),CHAR(34),"}"))</f>
        <v>#REF!</v>
      </c>
      <c r="F1329" t="e">
        <f>IF(INDEX(People[First Name],$A1329)="","",
CONCATENATE("  - &amp;AffiliationID",TEXT($A1329,"0000"),
" {PersonID: *PersonID",TEXT($A1329,"0000"),
", OrganizationID: *OrganizationID",TEXT(MATCH(INDEX(People[Organization Name],$A1329),Organizations[Organization Name],0),"0000"),
", IsPrimaryOrganizationContact: , AffiliationStartDate: , AffiliationEndDate: , PrimaryPhone: ",
", PrimaryEmail: ",CHAR(34),INDEX(People[Primary Email],$A1329),CHAR(34),
", PrimaryAddress: ",CHAR(34),INDEX(People[Primary Address],$A1329),CHAR(34),
", PersonLink: }"))</f>
        <v>#REF!</v>
      </c>
      <c r="H1329" t="e">
        <f>IF(COUNTA(CitationInformation)=0,"",IF(INDEX(AuthorList[Author Name],$A1329)="","",
CONCATENATE("  - &amp;AuthorListID",TEXT($A1329,"0000"),
"  {CitationID: *CitationID0001",
", PersonID: *PersonID",TEXT(MATCH(INDEX(AuthorList[Author Name],$A1329),People[Full Name],0),"0000"),
", AuthorOrder: ",INDEX(AuthorList[Author Number],$A1329),"}")))</f>
        <v>#REF!</v>
      </c>
      <c r="K1329" t="e">
        <f>IF(INDEX(SamplingFeatures[Feature Code],$A1329)="","",
CONCATENATE("  - &amp;SamplingFeatureID",TEXT($A1329,"0000"),
" {","SamplingFeatureUUID:  ",CHAR(34),INDEX(SamplingFeatures[Sampling Feature UUID],$A1329),CHAR(34),
", SamplingFeatureTypeCV:  ",CHAR(34),INDEX(SamplingFeatures[Sampling Feature Type],$A1329),CHAR(34),
", SamplingFeatureCode:  ",CHAR(34),INDEX(SamplingFeatures[Feature Code],$A1329),CHAR(34),
", SamplingFeatureName:  ",CHAR(34),INDEX(SamplingFeatures[Feature Name],$A1329),CHAR(34),
", SamplingFeatureDescription:  ",CHAR(34),INDEX(SamplingFeatures[Feature Description],$A1329),CHAR(34),
", SamplingFeatureGeotypeCV:  ",CHAR(34),INDEX(SamplingFeatures[Feature Geo Type],$A1329),CHAR(34),
", FeatureGeometry:  ",CHAR(34),INDEX(SamplingFeatures[Feature Geometry],$A1329),CHAR(34),
", Elevation_m:  ",CHAR(34),INDEX(SamplingFeatures[Elevation_m],$A1329),CHAR(34),
", ElevationDatumCV:  ",CHAR(34),ElevationDatum,CHAR(34),"}"))</f>
        <v>#REF!</v>
      </c>
      <c r="L1329" t="e">
        <f>IF(INDEX(SamplingFeatures[Sampling Feature Type],$A1329)&lt;&gt;"Site","",
CONCATENATE("  - &amp;SiteID",TEXT(SUMPRODUCT(--($L$3:$L1328&lt;&gt;"")),"0000"),
" {","SamplingFeatureID:  *SamplingFeatureID",TEXT($A1329,"0000"),
", SiteTypeCV:  ",CHAR(34),INDEX(Sites[Site Type],$A1329),CHAR(34),
", Latitude:  ",INDEX(Sites[Latitude],$A1329),
", Longitude:  ",INDEX(Sites[Longitude],$A1329),
", SRSName:  ",CHAR(34),LatLonDatum,CHAR(34),"}"))</f>
        <v>#REF!</v>
      </c>
      <c r="M1329" t="e">
        <f>IF(INDEX(SamplingFeatures[Sampling Feature Type],$A1329)&lt;&gt;"Specimen","",
CONCATENATE("  - &amp;SpecimenID",TEXT(SUMPRODUCT(--($M$3:$M1328&lt;&gt;"")),"0000"),
" {","SamplingFeatureID:  *SamplingFeatureID",TEXT($A1329,"0000"),
", SpecimenTypeCV:  ",CHAR(34),INDEX(Specimens[Specimen Type],$A1329),CHAR(34),
", SpecimenMediumCV:  ",INDEX(Specimens[Specimen Medium],$A1329),
", IsFieldSpecimen:  ",CHAR(34),INDEX(Specimens[Is Field Specimen?],$A1329),CHAR(34),"}"))</f>
        <v>#REF!</v>
      </c>
      <c r="N1329" t="e">
        <f>IF(COUNTA(SpatialOffsets[])=0,"", IF(INDEX(SpatialOffsets[Spatial Offset Type],$A1329)="","",
CONCATENATE("  - &amp;SpatialOffsetID",TEXT($A1329,"0000"),
" {","SpatialOffsetTypeCV:  ",CHAR(34),INDEX(SpatialOffsets[Spatial Offset Type],$A1329),CHAR(34),
", Offset1Value:  ",INDEX(SpatialOffsets[Offset 1 Value],$A1329),
", Offset1UnitID:  ",CHAR(34),INDEX(SpatialOffsets[Offset 1 Unit],$A1329),CHAR(34),
", Offset2Value:  ",INDEX(SpatialOffsets[Offset 2 Value],$A1329),
", Offset2UnitID:  ",CHAR(34),INDEX(SpatialOffsets[Offset 2 Unit],$A1329),CHAR(34),
", Offset3Value:  ",INDEX(SpatialOffsets[Offset 3 Value],$A1329),
", Offset3UnitID:  ",CHAR(34),INDEX(SpatialOffsets[Offset 3 Unit],$A1329),CHAR(34),,"}")))</f>
        <v>#REF!</v>
      </c>
      <c r="O1329" t="e">
        <f>IF(COUNTA(RelatedFeatures[])=0,"", IF(INDEX(RelatedFeatures[First Sampling Feature Code],$A1329)="","",
CONCATENATE("  - &amp;RelationID",TEXT($A1329,"0000"),
" {","SamplingFeatureID:  *SamplingFeatureID",TEXT(MATCH(INDEX(RelatedFeatures[First Sampling Feature Code],$A1329),SamplingFeatures[Feature Code],0),"0000"),
", RelationshipTypeCV:  ",CHAR(34),INDEX(RelatedFeatures[Relationship Type],$A1329),CHAR(34),
", RelatedFeatureID: *SamplingFeatureID",TEXT(MATCH(INDEX(RelatedFeatures[Second Sampling Feature Code],$A1329),SamplingFeatures[Feature Code],0),"0000"),
", SpatialOffsetID:  ",IF(INDEX(RelatedFeatures[Offset Number],$A1329)="","",CONCATENATE("*SpatialOffsetID",TEXT(INDEX(RelatedFeatures[Offset Number],$A1329),"0000"))),"}")))</f>
        <v>#REF!</v>
      </c>
      <c r="P1329" t="e">
        <f>IF(INDEX(Methods[Method Type],$A1329)="","",
CONCATENATE("  - &amp;MethodID",TEXT($A1329,"0000"),
" {","MethodTypeCV:  ",CHAR(34),INDEX(Methods[Method Type],$A1329),CHAR(34),
", MethodCode:  ",CHAR(34),INDEX(Methods[Method Code],$A1329),CHAR(34),
", MethodName:  ",CHAR(34),INDEX(Methods[Method Name],$A1329),CHAR(34),
", MethodDescription:  ",CHAR(34),INDEX(Methods[Method Description],$A1329),CHAR(34),
", MethodLink:  ",CHAR(34),INDEX(Methods[Method Link],$A1329),CHAR(34),
", OrganizationID: *OrganizationID",TEXT(MATCH(INDEX(Methods[Organization Name],$A1329),Organizations[Organization Name],0),"0000"),"}"))</f>
        <v>#REF!</v>
      </c>
      <c r="Q1329" t="e">
        <f>IF(INDEX(Variables[Variable Type],$A1329)="","",
CONCATENATE("  - &amp;VariableID",TEXT($A1329,"0000"),
" {","VariableTypeCV:  ",CHAR(34),INDEX(Variables[Variable Type],$A1329),CHAR(34),
", VariableCode:  ",CHAR(34),INDEX(Variables[Variable Code],$A1329),CHAR(34),
", VariableNameCV:  ",CHAR(34),INDEX(Variables[Variable Name],$A1329),CHAR(34),
", VariableDefinition:  ",CHAR(34),INDEX(Variables[Variable Definition],$A1329),CHAR(34),
", SpecciationCV:  ",CHAR(34),INDEX(Variables[Speciation],$A1329),CHAR(34),
", NoDataValue:  ",CHAR(34),INDEX(Variables[No Data Value],$A1329),CHAR(34),"}"))</f>
        <v>#REF!</v>
      </c>
    </row>
    <row r="1330" spans="1:17" x14ac:dyDescent="0.25">
      <c r="A1330">
        <v>1327</v>
      </c>
      <c r="D1330" t="e">
        <f>IF(INDEX(People[First Name],$A1330)="","",
CONCATENATE("  - &amp;PersonID",TEXT($A1330,"0000"),
" {","PersonFirstName:  ",CHAR(34),INDEX(People[First Name],$A1330),CHAR(34),
", PersonMiddleName:  ",CHAR(34),INDEX(People[Middle Name],$A1330),CHAR(34),
", PersonLastName:  ",CHAR(34),INDEX(People[Last Name],$A1330),CHAR(34),"}"))</f>
        <v>#REF!</v>
      </c>
      <c r="E1330" t="e">
        <f>IF(INDEX(Organizations[Organization Type '[CV']],$A1330)="","",
CONCATENATE("  - &amp;OrganizationID",TEXT($A1330,"0000"),
" {","OrganizationTypeCV:  ",CHAR(34),INDEX(Organizations[Organization Type '[CV']],$A1330),CHAR(34),
", OrganizationCode:  ",CHAR(34),INDEX(Organizations[Organization Code],$A1330),CHAR(34),
", OrganizationName:  ",CHAR(34),INDEX(Organizations[Organization Name],$A1330),CHAR(34),
", OrganizationDescription:  ",CHAR(34),INDEX(Organizations[Organization Description],$A1330),CHAR(34),
", OrganizationLink:  ",CHAR(34),INDEX(Organizations[Organization Link],$A1330),CHAR(34),"}"))</f>
        <v>#REF!</v>
      </c>
      <c r="F1330" t="e">
        <f>IF(INDEX(People[First Name],$A1330)="","",
CONCATENATE("  - &amp;AffiliationID",TEXT($A1330,"0000"),
" {PersonID: *PersonID",TEXT($A1330,"0000"),
", OrganizationID: *OrganizationID",TEXT(MATCH(INDEX(People[Organization Name],$A1330),Organizations[Organization Name],0),"0000"),
", IsPrimaryOrganizationContact: , AffiliationStartDate: , AffiliationEndDate: , PrimaryPhone: ",
", PrimaryEmail: ",CHAR(34),INDEX(People[Primary Email],$A1330),CHAR(34),
", PrimaryAddress: ",CHAR(34),INDEX(People[Primary Address],$A1330),CHAR(34),
", PersonLink: }"))</f>
        <v>#REF!</v>
      </c>
      <c r="H1330" t="e">
        <f>IF(COUNTA(CitationInformation)=0,"",IF(INDEX(AuthorList[Author Name],$A1330)="","",
CONCATENATE("  - &amp;AuthorListID",TEXT($A1330,"0000"),
"  {CitationID: *CitationID0001",
", PersonID: *PersonID",TEXT(MATCH(INDEX(AuthorList[Author Name],$A1330),People[Full Name],0),"0000"),
", AuthorOrder: ",INDEX(AuthorList[Author Number],$A1330),"}")))</f>
        <v>#REF!</v>
      </c>
      <c r="K1330" t="e">
        <f>IF(INDEX(SamplingFeatures[Feature Code],$A1330)="","",
CONCATENATE("  - &amp;SamplingFeatureID",TEXT($A1330,"0000"),
" {","SamplingFeatureUUID:  ",CHAR(34),INDEX(SamplingFeatures[Sampling Feature UUID],$A1330),CHAR(34),
", SamplingFeatureTypeCV:  ",CHAR(34),INDEX(SamplingFeatures[Sampling Feature Type],$A1330),CHAR(34),
", SamplingFeatureCode:  ",CHAR(34),INDEX(SamplingFeatures[Feature Code],$A1330),CHAR(34),
", SamplingFeatureName:  ",CHAR(34),INDEX(SamplingFeatures[Feature Name],$A1330),CHAR(34),
", SamplingFeatureDescription:  ",CHAR(34),INDEX(SamplingFeatures[Feature Description],$A1330),CHAR(34),
", SamplingFeatureGeotypeCV:  ",CHAR(34),INDEX(SamplingFeatures[Feature Geo Type],$A1330),CHAR(34),
", FeatureGeometry:  ",CHAR(34),INDEX(SamplingFeatures[Feature Geometry],$A1330),CHAR(34),
", Elevation_m:  ",CHAR(34),INDEX(SamplingFeatures[Elevation_m],$A1330),CHAR(34),
", ElevationDatumCV:  ",CHAR(34),ElevationDatum,CHAR(34),"}"))</f>
        <v>#REF!</v>
      </c>
      <c r="L1330" t="e">
        <f>IF(INDEX(SamplingFeatures[Sampling Feature Type],$A1330)&lt;&gt;"Site","",
CONCATENATE("  - &amp;SiteID",TEXT(SUMPRODUCT(--($L$3:$L1329&lt;&gt;"")),"0000"),
" {","SamplingFeatureID:  *SamplingFeatureID",TEXT($A1330,"0000"),
", SiteTypeCV:  ",CHAR(34),INDEX(Sites[Site Type],$A1330),CHAR(34),
", Latitude:  ",INDEX(Sites[Latitude],$A1330),
", Longitude:  ",INDEX(Sites[Longitude],$A1330),
", SRSName:  ",CHAR(34),LatLonDatum,CHAR(34),"}"))</f>
        <v>#REF!</v>
      </c>
      <c r="M1330" t="e">
        <f>IF(INDEX(SamplingFeatures[Sampling Feature Type],$A1330)&lt;&gt;"Specimen","",
CONCATENATE("  - &amp;SpecimenID",TEXT(SUMPRODUCT(--($M$3:$M1329&lt;&gt;"")),"0000"),
" {","SamplingFeatureID:  *SamplingFeatureID",TEXT($A1330,"0000"),
", SpecimenTypeCV:  ",CHAR(34),INDEX(Specimens[Specimen Type],$A1330),CHAR(34),
", SpecimenMediumCV:  ",INDEX(Specimens[Specimen Medium],$A1330),
", IsFieldSpecimen:  ",CHAR(34),INDEX(Specimens[Is Field Specimen?],$A1330),CHAR(34),"}"))</f>
        <v>#REF!</v>
      </c>
      <c r="N1330" t="e">
        <f>IF(COUNTA(SpatialOffsets[])=0,"", IF(INDEX(SpatialOffsets[Spatial Offset Type],$A1330)="","",
CONCATENATE("  - &amp;SpatialOffsetID",TEXT($A1330,"0000"),
" {","SpatialOffsetTypeCV:  ",CHAR(34),INDEX(SpatialOffsets[Spatial Offset Type],$A1330),CHAR(34),
", Offset1Value:  ",INDEX(SpatialOffsets[Offset 1 Value],$A1330),
", Offset1UnitID:  ",CHAR(34),INDEX(SpatialOffsets[Offset 1 Unit],$A1330),CHAR(34),
", Offset2Value:  ",INDEX(SpatialOffsets[Offset 2 Value],$A1330),
", Offset2UnitID:  ",CHAR(34),INDEX(SpatialOffsets[Offset 2 Unit],$A1330),CHAR(34),
", Offset3Value:  ",INDEX(SpatialOffsets[Offset 3 Value],$A1330),
", Offset3UnitID:  ",CHAR(34),INDEX(SpatialOffsets[Offset 3 Unit],$A1330),CHAR(34),,"}")))</f>
        <v>#REF!</v>
      </c>
      <c r="O1330" t="e">
        <f>IF(COUNTA(RelatedFeatures[])=0,"", IF(INDEX(RelatedFeatures[First Sampling Feature Code],$A1330)="","",
CONCATENATE("  - &amp;RelationID",TEXT($A1330,"0000"),
" {","SamplingFeatureID:  *SamplingFeatureID",TEXT(MATCH(INDEX(RelatedFeatures[First Sampling Feature Code],$A1330),SamplingFeatures[Feature Code],0),"0000"),
", RelationshipTypeCV:  ",CHAR(34),INDEX(RelatedFeatures[Relationship Type],$A1330),CHAR(34),
", RelatedFeatureID: *SamplingFeatureID",TEXT(MATCH(INDEX(RelatedFeatures[Second Sampling Feature Code],$A1330),SamplingFeatures[Feature Code],0),"0000"),
", SpatialOffsetID:  ",IF(INDEX(RelatedFeatures[Offset Number],$A1330)="","",CONCATENATE("*SpatialOffsetID",TEXT(INDEX(RelatedFeatures[Offset Number],$A1330),"0000"))),"}")))</f>
        <v>#REF!</v>
      </c>
      <c r="P1330" t="e">
        <f>IF(INDEX(Methods[Method Type],$A1330)="","",
CONCATENATE("  - &amp;MethodID",TEXT($A1330,"0000"),
" {","MethodTypeCV:  ",CHAR(34),INDEX(Methods[Method Type],$A1330),CHAR(34),
", MethodCode:  ",CHAR(34),INDEX(Methods[Method Code],$A1330),CHAR(34),
", MethodName:  ",CHAR(34),INDEX(Methods[Method Name],$A1330),CHAR(34),
", MethodDescription:  ",CHAR(34),INDEX(Methods[Method Description],$A1330),CHAR(34),
", MethodLink:  ",CHAR(34),INDEX(Methods[Method Link],$A1330),CHAR(34),
", OrganizationID: *OrganizationID",TEXT(MATCH(INDEX(Methods[Organization Name],$A1330),Organizations[Organization Name],0),"0000"),"}"))</f>
        <v>#REF!</v>
      </c>
      <c r="Q1330" t="e">
        <f>IF(INDEX(Variables[Variable Type],$A1330)="","",
CONCATENATE("  - &amp;VariableID",TEXT($A1330,"0000"),
" {","VariableTypeCV:  ",CHAR(34),INDEX(Variables[Variable Type],$A1330),CHAR(34),
", VariableCode:  ",CHAR(34),INDEX(Variables[Variable Code],$A1330),CHAR(34),
", VariableNameCV:  ",CHAR(34),INDEX(Variables[Variable Name],$A1330),CHAR(34),
", VariableDefinition:  ",CHAR(34),INDEX(Variables[Variable Definition],$A1330),CHAR(34),
", SpecciationCV:  ",CHAR(34),INDEX(Variables[Speciation],$A1330),CHAR(34),
", NoDataValue:  ",CHAR(34),INDEX(Variables[No Data Value],$A1330),CHAR(34),"}"))</f>
        <v>#REF!</v>
      </c>
    </row>
    <row r="1331" spans="1:17" x14ac:dyDescent="0.25">
      <c r="A1331">
        <v>1328</v>
      </c>
      <c r="D1331" t="e">
        <f>IF(INDEX(People[First Name],$A1331)="","",
CONCATENATE("  - &amp;PersonID",TEXT($A1331,"0000"),
" {","PersonFirstName:  ",CHAR(34),INDEX(People[First Name],$A1331),CHAR(34),
", PersonMiddleName:  ",CHAR(34),INDEX(People[Middle Name],$A1331),CHAR(34),
", PersonLastName:  ",CHAR(34),INDEX(People[Last Name],$A1331),CHAR(34),"}"))</f>
        <v>#REF!</v>
      </c>
      <c r="E1331" t="e">
        <f>IF(INDEX(Organizations[Organization Type '[CV']],$A1331)="","",
CONCATENATE("  - &amp;OrganizationID",TEXT($A1331,"0000"),
" {","OrganizationTypeCV:  ",CHAR(34),INDEX(Organizations[Organization Type '[CV']],$A1331),CHAR(34),
", OrganizationCode:  ",CHAR(34),INDEX(Organizations[Organization Code],$A1331),CHAR(34),
", OrganizationName:  ",CHAR(34),INDEX(Organizations[Organization Name],$A1331),CHAR(34),
", OrganizationDescription:  ",CHAR(34),INDEX(Organizations[Organization Description],$A1331),CHAR(34),
", OrganizationLink:  ",CHAR(34),INDEX(Organizations[Organization Link],$A1331),CHAR(34),"}"))</f>
        <v>#REF!</v>
      </c>
      <c r="F1331" t="e">
        <f>IF(INDEX(People[First Name],$A1331)="","",
CONCATENATE("  - &amp;AffiliationID",TEXT($A1331,"0000"),
" {PersonID: *PersonID",TEXT($A1331,"0000"),
", OrganizationID: *OrganizationID",TEXT(MATCH(INDEX(People[Organization Name],$A1331),Organizations[Organization Name],0),"0000"),
", IsPrimaryOrganizationContact: , AffiliationStartDate: , AffiliationEndDate: , PrimaryPhone: ",
", PrimaryEmail: ",CHAR(34),INDEX(People[Primary Email],$A1331),CHAR(34),
", PrimaryAddress: ",CHAR(34),INDEX(People[Primary Address],$A1331),CHAR(34),
", PersonLink: }"))</f>
        <v>#REF!</v>
      </c>
      <c r="H1331" t="e">
        <f>IF(COUNTA(CitationInformation)=0,"",IF(INDEX(AuthorList[Author Name],$A1331)="","",
CONCATENATE("  - &amp;AuthorListID",TEXT($A1331,"0000"),
"  {CitationID: *CitationID0001",
", PersonID: *PersonID",TEXT(MATCH(INDEX(AuthorList[Author Name],$A1331),People[Full Name],0),"0000"),
", AuthorOrder: ",INDEX(AuthorList[Author Number],$A1331),"}")))</f>
        <v>#REF!</v>
      </c>
      <c r="K1331" t="e">
        <f>IF(INDEX(SamplingFeatures[Feature Code],$A1331)="","",
CONCATENATE("  - &amp;SamplingFeatureID",TEXT($A1331,"0000"),
" {","SamplingFeatureUUID:  ",CHAR(34),INDEX(SamplingFeatures[Sampling Feature UUID],$A1331),CHAR(34),
", SamplingFeatureTypeCV:  ",CHAR(34),INDEX(SamplingFeatures[Sampling Feature Type],$A1331),CHAR(34),
", SamplingFeatureCode:  ",CHAR(34),INDEX(SamplingFeatures[Feature Code],$A1331),CHAR(34),
", SamplingFeatureName:  ",CHAR(34),INDEX(SamplingFeatures[Feature Name],$A1331),CHAR(34),
", SamplingFeatureDescription:  ",CHAR(34),INDEX(SamplingFeatures[Feature Description],$A1331),CHAR(34),
", SamplingFeatureGeotypeCV:  ",CHAR(34),INDEX(SamplingFeatures[Feature Geo Type],$A1331),CHAR(34),
", FeatureGeometry:  ",CHAR(34),INDEX(SamplingFeatures[Feature Geometry],$A1331),CHAR(34),
", Elevation_m:  ",CHAR(34),INDEX(SamplingFeatures[Elevation_m],$A1331),CHAR(34),
", ElevationDatumCV:  ",CHAR(34),ElevationDatum,CHAR(34),"}"))</f>
        <v>#REF!</v>
      </c>
      <c r="L1331" t="e">
        <f>IF(INDEX(SamplingFeatures[Sampling Feature Type],$A1331)&lt;&gt;"Site","",
CONCATENATE("  - &amp;SiteID",TEXT(SUMPRODUCT(--($L$3:$L1330&lt;&gt;"")),"0000"),
" {","SamplingFeatureID:  *SamplingFeatureID",TEXT($A1331,"0000"),
", SiteTypeCV:  ",CHAR(34),INDEX(Sites[Site Type],$A1331),CHAR(34),
", Latitude:  ",INDEX(Sites[Latitude],$A1331),
", Longitude:  ",INDEX(Sites[Longitude],$A1331),
", SRSName:  ",CHAR(34),LatLonDatum,CHAR(34),"}"))</f>
        <v>#REF!</v>
      </c>
      <c r="M1331" t="e">
        <f>IF(INDEX(SamplingFeatures[Sampling Feature Type],$A1331)&lt;&gt;"Specimen","",
CONCATENATE("  - &amp;SpecimenID",TEXT(SUMPRODUCT(--($M$3:$M1330&lt;&gt;"")),"0000"),
" {","SamplingFeatureID:  *SamplingFeatureID",TEXT($A1331,"0000"),
", SpecimenTypeCV:  ",CHAR(34),INDEX(Specimens[Specimen Type],$A1331),CHAR(34),
", SpecimenMediumCV:  ",INDEX(Specimens[Specimen Medium],$A1331),
", IsFieldSpecimen:  ",CHAR(34),INDEX(Specimens[Is Field Specimen?],$A1331),CHAR(34),"}"))</f>
        <v>#REF!</v>
      </c>
      <c r="N1331" t="e">
        <f>IF(COUNTA(SpatialOffsets[])=0,"", IF(INDEX(SpatialOffsets[Spatial Offset Type],$A1331)="","",
CONCATENATE("  - &amp;SpatialOffsetID",TEXT($A1331,"0000"),
" {","SpatialOffsetTypeCV:  ",CHAR(34),INDEX(SpatialOffsets[Spatial Offset Type],$A1331),CHAR(34),
", Offset1Value:  ",INDEX(SpatialOffsets[Offset 1 Value],$A1331),
", Offset1UnitID:  ",CHAR(34),INDEX(SpatialOffsets[Offset 1 Unit],$A1331),CHAR(34),
", Offset2Value:  ",INDEX(SpatialOffsets[Offset 2 Value],$A1331),
", Offset2UnitID:  ",CHAR(34),INDEX(SpatialOffsets[Offset 2 Unit],$A1331),CHAR(34),
", Offset3Value:  ",INDEX(SpatialOffsets[Offset 3 Value],$A1331),
", Offset3UnitID:  ",CHAR(34),INDEX(SpatialOffsets[Offset 3 Unit],$A1331),CHAR(34),,"}")))</f>
        <v>#REF!</v>
      </c>
      <c r="O1331" t="e">
        <f>IF(COUNTA(RelatedFeatures[])=0,"", IF(INDEX(RelatedFeatures[First Sampling Feature Code],$A1331)="","",
CONCATENATE("  - &amp;RelationID",TEXT($A1331,"0000"),
" {","SamplingFeatureID:  *SamplingFeatureID",TEXT(MATCH(INDEX(RelatedFeatures[First Sampling Feature Code],$A1331),SamplingFeatures[Feature Code],0),"0000"),
", RelationshipTypeCV:  ",CHAR(34),INDEX(RelatedFeatures[Relationship Type],$A1331),CHAR(34),
", RelatedFeatureID: *SamplingFeatureID",TEXT(MATCH(INDEX(RelatedFeatures[Second Sampling Feature Code],$A1331),SamplingFeatures[Feature Code],0),"0000"),
", SpatialOffsetID:  ",IF(INDEX(RelatedFeatures[Offset Number],$A1331)="","",CONCATENATE("*SpatialOffsetID",TEXT(INDEX(RelatedFeatures[Offset Number],$A1331),"0000"))),"}")))</f>
        <v>#REF!</v>
      </c>
      <c r="P1331" t="e">
        <f>IF(INDEX(Methods[Method Type],$A1331)="","",
CONCATENATE("  - &amp;MethodID",TEXT($A1331,"0000"),
" {","MethodTypeCV:  ",CHAR(34),INDEX(Methods[Method Type],$A1331),CHAR(34),
", MethodCode:  ",CHAR(34),INDEX(Methods[Method Code],$A1331),CHAR(34),
", MethodName:  ",CHAR(34),INDEX(Methods[Method Name],$A1331),CHAR(34),
", MethodDescription:  ",CHAR(34),INDEX(Methods[Method Description],$A1331),CHAR(34),
", MethodLink:  ",CHAR(34),INDEX(Methods[Method Link],$A1331),CHAR(34),
", OrganizationID: *OrganizationID",TEXT(MATCH(INDEX(Methods[Organization Name],$A1331),Organizations[Organization Name],0),"0000"),"}"))</f>
        <v>#REF!</v>
      </c>
      <c r="Q1331" t="e">
        <f>IF(INDEX(Variables[Variable Type],$A1331)="","",
CONCATENATE("  - &amp;VariableID",TEXT($A1331,"0000"),
" {","VariableTypeCV:  ",CHAR(34),INDEX(Variables[Variable Type],$A1331),CHAR(34),
", VariableCode:  ",CHAR(34),INDEX(Variables[Variable Code],$A1331),CHAR(34),
", VariableNameCV:  ",CHAR(34),INDEX(Variables[Variable Name],$A1331),CHAR(34),
", VariableDefinition:  ",CHAR(34),INDEX(Variables[Variable Definition],$A1331),CHAR(34),
", SpecciationCV:  ",CHAR(34),INDEX(Variables[Speciation],$A1331),CHAR(34),
", NoDataValue:  ",CHAR(34),INDEX(Variables[No Data Value],$A1331),CHAR(34),"}"))</f>
        <v>#REF!</v>
      </c>
    </row>
    <row r="1332" spans="1:17" x14ac:dyDescent="0.25">
      <c r="A1332">
        <v>1329</v>
      </c>
      <c r="D1332" t="e">
        <f>IF(INDEX(People[First Name],$A1332)="","",
CONCATENATE("  - &amp;PersonID",TEXT($A1332,"0000"),
" {","PersonFirstName:  ",CHAR(34),INDEX(People[First Name],$A1332),CHAR(34),
", PersonMiddleName:  ",CHAR(34),INDEX(People[Middle Name],$A1332),CHAR(34),
", PersonLastName:  ",CHAR(34),INDEX(People[Last Name],$A1332),CHAR(34),"}"))</f>
        <v>#REF!</v>
      </c>
      <c r="E1332" t="e">
        <f>IF(INDEX(Organizations[Organization Type '[CV']],$A1332)="","",
CONCATENATE("  - &amp;OrganizationID",TEXT($A1332,"0000"),
" {","OrganizationTypeCV:  ",CHAR(34),INDEX(Organizations[Organization Type '[CV']],$A1332),CHAR(34),
", OrganizationCode:  ",CHAR(34),INDEX(Organizations[Organization Code],$A1332),CHAR(34),
", OrganizationName:  ",CHAR(34),INDEX(Organizations[Organization Name],$A1332),CHAR(34),
", OrganizationDescription:  ",CHAR(34),INDEX(Organizations[Organization Description],$A1332),CHAR(34),
", OrganizationLink:  ",CHAR(34),INDEX(Organizations[Organization Link],$A1332),CHAR(34),"}"))</f>
        <v>#REF!</v>
      </c>
      <c r="F1332" t="e">
        <f>IF(INDEX(People[First Name],$A1332)="","",
CONCATENATE("  - &amp;AffiliationID",TEXT($A1332,"0000"),
" {PersonID: *PersonID",TEXT($A1332,"0000"),
", OrganizationID: *OrganizationID",TEXT(MATCH(INDEX(People[Organization Name],$A1332),Organizations[Organization Name],0),"0000"),
", IsPrimaryOrganizationContact: , AffiliationStartDate: , AffiliationEndDate: , PrimaryPhone: ",
", PrimaryEmail: ",CHAR(34),INDEX(People[Primary Email],$A1332),CHAR(34),
", PrimaryAddress: ",CHAR(34),INDEX(People[Primary Address],$A1332),CHAR(34),
", PersonLink: }"))</f>
        <v>#REF!</v>
      </c>
      <c r="H1332" t="e">
        <f>IF(COUNTA(CitationInformation)=0,"",IF(INDEX(AuthorList[Author Name],$A1332)="","",
CONCATENATE("  - &amp;AuthorListID",TEXT($A1332,"0000"),
"  {CitationID: *CitationID0001",
", PersonID: *PersonID",TEXT(MATCH(INDEX(AuthorList[Author Name],$A1332),People[Full Name],0),"0000"),
", AuthorOrder: ",INDEX(AuthorList[Author Number],$A1332),"}")))</f>
        <v>#REF!</v>
      </c>
      <c r="K1332" t="e">
        <f>IF(INDEX(SamplingFeatures[Feature Code],$A1332)="","",
CONCATENATE("  - &amp;SamplingFeatureID",TEXT($A1332,"0000"),
" {","SamplingFeatureUUID:  ",CHAR(34),INDEX(SamplingFeatures[Sampling Feature UUID],$A1332),CHAR(34),
", SamplingFeatureTypeCV:  ",CHAR(34),INDEX(SamplingFeatures[Sampling Feature Type],$A1332),CHAR(34),
", SamplingFeatureCode:  ",CHAR(34),INDEX(SamplingFeatures[Feature Code],$A1332),CHAR(34),
", SamplingFeatureName:  ",CHAR(34),INDEX(SamplingFeatures[Feature Name],$A1332),CHAR(34),
", SamplingFeatureDescription:  ",CHAR(34),INDEX(SamplingFeatures[Feature Description],$A1332),CHAR(34),
", SamplingFeatureGeotypeCV:  ",CHAR(34),INDEX(SamplingFeatures[Feature Geo Type],$A1332),CHAR(34),
", FeatureGeometry:  ",CHAR(34),INDEX(SamplingFeatures[Feature Geometry],$A1332),CHAR(34),
", Elevation_m:  ",CHAR(34),INDEX(SamplingFeatures[Elevation_m],$A1332),CHAR(34),
", ElevationDatumCV:  ",CHAR(34),ElevationDatum,CHAR(34),"}"))</f>
        <v>#REF!</v>
      </c>
      <c r="L1332" t="e">
        <f>IF(INDEX(SamplingFeatures[Sampling Feature Type],$A1332)&lt;&gt;"Site","",
CONCATENATE("  - &amp;SiteID",TEXT(SUMPRODUCT(--($L$3:$L1331&lt;&gt;"")),"0000"),
" {","SamplingFeatureID:  *SamplingFeatureID",TEXT($A1332,"0000"),
", SiteTypeCV:  ",CHAR(34),INDEX(Sites[Site Type],$A1332),CHAR(34),
", Latitude:  ",INDEX(Sites[Latitude],$A1332),
", Longitude:  ",INDEX(Sites[Longitude],$A1332),
", SRSName:  ",CHAR(34),LatLonDatum,CHAR(34),"}"))</f>
        <v>#REF!</v>
      </c>
      <c r="M1332" t="e">
        <f>IF(INDEX(SamplingFeatures[Sampling Feature Type],$A1332)&lt;&gt;"Specimen","",
CONCATENATE("  - &amp;SpecimenID",TEXT(SUMPRODUCT(--($M$3:$M1331&lt;&gt;"")),"0000"),
" {","SamplingFeatureID:  *SamplingFeatureID",TEXT($A1332,"0000"),
", SpecimenTypeCV:  ",CHAR(34),INDEX(Specimens[Specimen Type],$A1332),CHAR(34),
", SpecimenMediumCV:  ",INDEX(Specimens[Specimen Medium],$A1332),
", IsFieldSpecimen:  ",CHAR(34),INDEX(Specimens[Is Field Specimen?],$A1332),CHAR(34),"}"))</f>
        <v>#REF!</v>
      </c>
      <c r="N1332" t="e">
        <f>IF(COUNTA(SpatialOffsets[])=0,"", IF(INDEX(SpatialOffsets[Spatial Offset Type],$A1332)="","",
CONCATENATE("  - &amp;SpatialOffsetID",TEXT($A1332,"0000"),
" {","SpatialOffsetTypeCV:  ",CHAR(34),INDEX(SpatialOffsets[Spatial Offset Type],$A1332),CHAR(34),
", Offset1Value:  ",INDEX(SpatialOffsets[Offset 1 Value],$A1332),
", Offset1UnitID:  ",CHAR(34),INDEX(SpatialOffsets[Offset 1 Unit],$A1332),CHAR(34),
", Offset2Value:  ",INDEX(SpatialOffsets[Offset 2 Value],$A1332),
", Offset2UnitID:  ",CHAR(34),INDEX(SpatialOffsets[Offset 2 Unit],$A1332),CHAR(34),
", Offset3Value:  ",INDEX(SpatialOffsets[Offset 3 Value],$A1332),
", Offset3UnitID:  ",CHAR(34),INDEX(SpatialOffsets[Offset 3 Unit],$A1332),CHAR(34),,"}")))</f>
        <v>#REF!</v>
      </c>
      <c r="O1332" t="e">
        <f>IF(COUNTA(RelatedFeatures[])=0,"", IF(INDEX(RelatedFeatures[First Sampling Feature Code],$A1332)="","",
CONCATENATE("  - &amp;RelationID",TEXT($A1332,"0000"),
" {","SamplingFeatureID:  *SamplingFeatureID",TEXT(MATCH(INDEX(RelatedFeatures[First Sampling Feature Code],$A1332),SamplingFeatures[Feature Code],0),"0000"),
", RelationshipTypeCV:  ",CHAR(34),INDEX(RelatedFeatures[Relationship Type],$A1332),CHAR(34),
", RelatedFeatureID: *SamplingFeatureID",TEXT(MATCH(INDEX(RelatedFeatures[Second Sampling Feature Code],$A1332),SamplingFeatures[Feature Code],0),"0000"),
", SpatialOffsetID:  ",IF(INDEX(RelatedFeatures[Offset Number],$A1332)="","",CONCATENATE("*SpatialOffsetID",TEXT(INDEX(RelatedFeatures[Offset Number],$A1332),"0000"))),"}")))</f>
        <v>#REF!</v>
      </c>
      <c r="P1332" t="e">
        <f>IF(INDEX(Methods[Method Type],$A1332)="","",
CONCATENATE("  - &amp;MethodID",TEXT($A1332,"0000"),
" {","MethodTypeCV:  ",CHAR(34),INDEX(Methods[Method Type],$A1332),CHAR(34),
", MethodCode:  ",CHAR(34),INDEX(Methods[Method Code],$A1332),CHAR(34),
", MethodName:  ",CHAR(34),INDEX(Methods[Method Name],$A1332),CHAR(34),
", MethodDescription:  ",CHAR(34),INDEX(Methods[Method Description],$A1332),CHAR(34),
", MethodLink:  ",CHAR(34),INDEX(Methods[Method Link],$A1332),CHAR(34),
", OrganizationID: *OrganizationID",TEXT(MATCH(INDEX(Methods[Organization Name],$A1332),Organizations[Organization Name],0),"0000"),"}"))</f>
        <v>#REF!</v>
      </c>
      <c r="Q1332" t="e">
        <f>IF(INDEX(Variables[Variable Type],$A1332)="","",
CONCATENATE("  - &amp;VariableID",TEXT($A1332,"0000"),
" {","VariableTypeCV:  ",CHAR(34),INDEX(Variables[Variable Type],$A1332),CHAR(34),
", VariableCode:  ",CHAR(34),INDEX(Variables[Variable Code],$A1332),CHAR(34),
", VariableNameCV:  ",CHAR(34),INDEX(Variables[Variable Name],$A1332),CHAR(34),
", VariableDefinition:  ",CHAR(34),INDEX(Variables[Variable Definition],$A1332),CHAR(34),
", SpecciationCV:  ",CHAR(34),INDEX(Variables[Speciation],$A1332),CHAR(34),
", NoDataValue:  ",CHAR(34),INDEX(Variables[No Data Value],$A1332),CHAR(34),"}"))</f>
        <v>#REF!</v>
      </c>
    </row>
    <row r="1333" spans="1:17" x14ac:dyDescent="0.25">
      <c r="A1333">
        <v>1330</v>
      </c>
      <c r="D1333" t="e">
        <f>IF(INDEX(People[First Name],$A1333)="","",
CONCATENATE("  - &amp;PersonID",TEXT($A1333,"0000"),
" {","PersonFirstName:  ",CHAR(34),INDEX(People[First Name],$A1333),CHAR(34),
", PersonMiddleName:  ",CHAR(34),INDEX(People[Middle Name],$A1333),CHAR(34),
", PersonLastName:  ",CHAR(34),INDEX(People[Last Name],$A1333),CHAR(34),"}"))</f>
        <v>#REF!</v>
      </c>
      <c r="E1333" t="e">
        <f>IF(INDEX(Organizations[Organization Type '[CV']],$A1333)="","",
CONCATENATE("  - &amp;OrganizationID",TEXT($A1333,"0000"),
" {","OrganizationTypeCV:  ",CHAR(34),INDEX(Organizations[Organization Type '[CV']],$A1333),CHAR(34),
", OrganizationCode:  ",CHAR(34),INDEX(Organizations[Organization Code],$A1333),CHAR(34),
", OrganizationName:  ",CHAR(34),INDEX(Organizations[Organization Name],$A1333),CHAR(34),
", OrganizationDescription:  ",CHAR(34),INDEX(Organizations[Organization Description],$A1333),CHAR(34),
", OrganizationLink:  ",CHAR(34),INDEX(Organizations[Organization Link],$A1333),CHAR(34),"}"))</f>
        <v>#REF!</v>
      </c>
      <c r="F1333" t="e">
        <f>IF(INDEX(People[First Name],$A1333)="","",
CONCATENATE("  - &amp;AffiliationID",TEXT($A1333,"0000"),
" {PersonID: *PersonID",TEXT($A1333,"0000"),
", OrganizationID: *OrganizationID",TEXT(MATCH(INDEX(People[Organization Name],$A1333),Organizations[Organization Name],0),"0000"),
", IsPrimaryOrganizationContact: , AffiliationStartDate: , AffiliationEndDate: , PrimaryPhone: ",
", PrimaryEmail: ",CHAR(34),INDEX(People[Primary Email],$A1333),CHAR(34),
", PrimaryAddress: ",CHAR(34),INDEX(People[Primary Address],$A1333),CHAR(34),
", PersonLink: }"))</f>
        <v>#REF!</v>
      </c>
      <c r="H1333" t="e">
        <f>IF(COUNTA(CitationInformation)=0,"",IF(INDEX(AuthorList[Author Name],$A1333)="","",
CONCATENATE("  - &amp;AuthorListID",TEXT($A1333,"0000"),
"  {CitationID: *CitationID0001",
", PersonID: *PersonID",TEXT(MATCH(INDEX(AuthorList[Author Name],$A1333),People[Full Name],0),"0000"),
", AuthorOrder: ",INDEX(AuthorList[Author Number],$A1333),"}")))</f>
        <v>#REF!</v>
      </c>
      <c r="K1333" t="e">
        <f>IF(INDEX(SamplingFeatures[Feature Code],$A1333)="","",
CONCATENATE("  - &amp;SamplingFeatureID",TEXT($A1333,"0000"),
" {","SamplingFeatureUUID:  ",CHAR(34),INDEX(SamplingFeatures[Sampling Feature UUID],$A1333),CHAR(34),
", SamplingFeatureTypeCV:  ",CHAR(34),INDEX(SamplingFeatures[Sampling Feature Type],$A1333),CHAR(34),
", SamplingFeatureCode:  ",CHAR(34),INDEX(SamplingFeatures[Feature Code],$A1333),CHAR(34),
", SamplingFeatureName:  ",CHAR(34),INDEX(SamplingFeatures[Feature Name],$A1333),CHAR(34),
", SamplingFeatureDescription:  ",CHAR(34),INDEX(SamplingFeatures[Feature Description],$A1333),CHAR(34),
", SamplingFeatureGeotypeCV:  ",CHAR(34),INDEX(SamplingFeatures[Feature Geo Type],$A1333),CHAR(34),
", FeatureGeometry:  ",CHAR(34),INDEX(SamplingFeatures[Feature Geometry],$A1333),CHAR(34),
", Elevation_m:  ",CHAR(34),INDEX(SamplingFeatures[Elevation_m],$A1333),CHAR(34),
", ElevationDatumCV:  ",CHAR(34),ElevationDatum,CHAR(34),"}"))</f>
        <v>#REF!</v>
      </c>
      <c r="L1333" t="e">
        <f>IF(INDEX(SamplingFeatures[Sampling Feature Type],$A1333)&lt;&gt;"Site","",
CONCATENATE("  - &amp;SiteID",TEXT(SUMPRODUCT(--($L$3:$L1332&lt;&gt;"")),"0000"),
" {","SamplingFeatureID:  *SamplingFeatureID",TEXT($A1333,"0000"),
", SiteTypeCV:  ",CHAR(34),INDEX(Sites[Site Type],$A1333),CHAR(34),
", Latitude:  ",INDEX(Sites[Latitude],$A1333),
", Longitude:  ",INDEX(Sites[Longitude],$A1333),
", SRSName:  ",CHAR(34),LatLonDatum,CHAR(34),"}"))</f>
        <v>#REF!</v>
      </c>
      <c r="M1333" t="e">
        <f>IF(INDEX(SamplingFeatures[Sampling Feature Type],$A1333)&lt;&gt;"Specimen","",
CONCATENATE("  - &amp;SpecimenID",TEXT(SUMPRODUCT(--($M$3:$M1332&lt;&gt;"")),"0000"),
" {","SamplingFeatureID:  *SamplingFeatureID",TEXT($A1333,"0000"),
", SpecimenTypeCV:  ",CHAR(34),INDEX(Specimens[Specimen Type],$A1333),CHAR(34),
", SpecimenMediumCV:  ",INDEX(Specimens[Specimen Medium],$A1333),
", IsFieldSpecimen:  ",CHAR(34),INDEX(Specimens[Is Field Specimen?],$A1333),CHAR(34),"}"))</f>
        <v>#REF!</v>
      </c>
      <c r="N1333" t="e">
        <f>IF(COUNTA(SpatialOffsets[])=0,"", IF(INDEX(SpatialOffsets[Spatial Offset Type],$A1333)="","",
CONCATENATE("  - &amp;SpatialOffsetID",TEXT($A1333,"0000"),
" {","SpatialOffsetTypeCV:  ",CHAR(34),INDEX(SpatialOffsets[Spatial Offset Type],$A1333),CHAR(34),
", Offset1Value:  ",INDEX(SpatialOffsets[Offset 1 Value],$A1333),
", Offset1UnitID:  ",CHAR(34),INDEX(SpatialOffsets[Offset 1 Unit],$A1333),CHAR(34),
", Offset2Value:  ",INDEX(SpatialOffsets[Offset 2 Value],$A1333),
", Offset2UnitID:  ",CHAR(34),INDEX(SpatialOffsets[Offset 2 Unit],$A1333),CHAR(34),
", Offset3Value:  ",INDEX(SpatialOffsets[Offset 3 Value],$A1333),
", Offset3UnitID:  ",CHAR(34),INDEX(SpatialOffsets[Offset 3 Unit],$A1333),CHAR(34),,"}")))</f>
        <v>#REF!</v>
      </c>
      <c r="O1333" t="e">
        <f>IF(COUNTA(RelatedFeatures[])=0,"", IF(INDEX(RelatedFeatures[First Sampling Feature Code],$A1333)="","",
CONCATENATE("  - &amp;RelationID",TEXT($A1333,"0000"),
" {","SamplingFeatureID:  *SamplingFeatureID",TEXT(MATCH(INDEX(RelatedFeatures[First Sampling Feature Code],$A1333),SamplingFeatures[Feature Code],0),"0000"),
", RelationshipTypeCV:  ",CHAR(34),INDEX(RelatedFeatures[Relationship Type],$A1333),CHAR(34),
", RelatedFeatureID: *SamplingFeatureID",TEXT(MATCH(INDEX(RelatedFeatures[Second Sampling Feature Code],$A1333),SamplingFeatures[Feature Code],0),"0000"),
", SpatialOffsetID:  ",IF(INDEX(RelatedFeatures[Offset Number],$A1333)="","",CONCATENATE("*SpatialOffsetID",TEXT(INDEX(RelatedFeatures[Offset Number],$A1333),"0000"))),"}")))</f>
        <v>#REF!</v>
      </c>
      <c r="P1333" t="e">
        <f>IF(INDEX(Methods[Method Type],$A1333)="","",
CONCATENATE("  - &amp;MethodID",TEXT($A1333,"0000"),
" {","MethodTypeCV:  ",CHAR(34),INDEX(Methods[Method Type],$A1333),CHAR(34),
", MethodCode:  ",CHAR(34),INDEX(Methods[Method Code],$A1333),CHAR(34),
", MethodName:  ",CHAR(34),INDEX(Methods[Method Name],$A1333),CHAR(34),
", MethodDescription:  ",CHAR(34),INDEX(Methods[Method Description],$A1333),CHAR(34),
", MethodLink:  ",CHAR(34),INDEX(Methods[Method Link],$A1333),CHAR(34),
", OrganizationID: *OrganizationID",TEXT(MATCH(INDEX(Methods[Organization Name],$A1333),Organizations[Organization Name],0),"0000"),"}"))</f>
        <v>#REF!</v>
      </c>
      <c r="Q1333" t="e">
        <f>IF(INDEX(Variables[Variable Type],$A1333)="","",
CONCATENATE("  - &amp;VariableID",TEXT($A1333,"0000"),
" {","VariableTypeCV:  ",CHAR(34),INDEX(Variables[Variable Type],$A1333),CHAR(34),
", VariableCode:  ",CHAR(34),INDEX(Variables[Variable Code],$A1333),CHAR(34),
", VariableNameCV:  ",CHAR(34),INDEX(Variables[Variable Name],$A1333),CHAR(34),
", VariableDefinition:  ",CHAR(34),INDEX(Variables[Variable Definition],$A1333),CHAR(34),
", SpecciationCV:  ",CHAR(34),INDEX(Variables[Speciation],$A1333),CHAR(34),
", NoDataValue:  ",CHAR(34),INDEX(Variables[No Data Value],$A1333),CHAR(34),"}"))</f>
        <v>#REF!</v>
      </c>
    </row>
    <row r="1334" spans="1:17" x14ac:dyDescent="0.25">
      <c r="A1334">
        <v>1331</v>
      </c>
      <c r="D1334" t="e">
        <f>IF(INDEX(People[First Name],$A1334)="","",
CONCATENATE("  - &amp;PersonID",TEXT($A1334,"0000"),
" {","PersonFirstName:  ",CHAR(34),INDEX(People[First Name],$A1334),CHAR(34),
", PersonMiddleName:  ",CHAR(34),INDEX(People[Middle Name],$A1334),CHAR(34),
", PersonLastName:  ",CHAR(34),INDEX(People[Last Name],$A1334),CHAR(34),"}"))</f>
        <v>#REF!</v>
      </c>
      <c r="E1334" t="e">
        <f>IF(INDEX(Organizations[Organization Type '[CV']],$A1334)="","",
CONCATENATE("  - &amp;OrganizationID",TEXT($A1334,"0000"),
" {","OrganizationTypeCV:  ",CHAR(34),INDEX(Organizations[Organization Type '[CV']],$A1334),CHAR(34),
", OrganizationCode:  ",CHAR(34),INDEX(Organizations[Organization Code],$A1334),CHAR(34),
", OrganizationName:  ",CHAR(34),INDEX(Organizations[Organization Name],$A1334),CHAR(34),
", OrganizationDescription:  ",CHAR(34),INDEX(Organizations[Organization Description],$A1334),CHAR(34),
", OrganizationLink:  ",CHAR(34),INDEX(Organizations[Organization Link],$A1334),CHAR(34),"}"))</f>
        <v>#REF!</v>
      </c>
      <c r="F1334" t="e">
        <f>IF(INDEX(People[First Name],$A1334)="","",
CONCATENATE("  - &amp;AffiliationID",TEXT($A1334,"0000"),
" {PersonID: *PersonID",TEXT($A1334,"0000"),
", OrganizationID: *OrganizationID",TEXT(MATCH(INDEX(People[Organization Name],$A1334),Organizations[Organization Name],0),"0000"),
", IsPrimaryOrganizationContact: , AffiliationStartDate: , AffiliationEndDate: , PrimaryPhone: ",
", PrimaryEmail: ",CHAR(34),INDEX(People[Primary Email],$A1334),CHAR(34),
", PrimaryAddress: ",CHAR(34),INDEX(People[Primary Address],$A1334),CHAR(34),
", PersonLink: }"))</f>
        <v>#REF!</v>
      </c>
      <c r="H1334" t="e">
        <f>IF(COUNTA(CitationInformation)=0,"",IF(INDEX(AuthorList[Author Name],$A1334)="","",
CONCATENATE("  - &amp;AuthorListID",TEXT($A1334,"0000"),
"  {CitationID: *CitationID0001",
", PersonID: *PersonID",TEXT(MATCH(INDEX(AuthorList[Author Name],$A1334),People[Full Name],0),"0000"),
", AuthorOrder: ",INDEX(AuthorList[Author Number],$A1334),"}")))</f>
        <v>#REF!</v>
      </c>
      <c r="K1334" t="e">
        <f>IF(INDEX(SamplingFeatures[Feature Code],$A1334)="","",
CONCATENATE("  - &amp;SamplingFeatureID",TEXT($A1334,"0000"),
" {","SamplingFeatureUUID:  ",CHAR(34),INDEX(SamplingFeatures[Sampling Feature UUID],$A1334),CHAR(34),
", SamplingFeatureTypeCV:  ",CHAR(34),INDEX(SamplingFeatures[Sampling Feature Type],$A1334),CHAR(34),
", SamplingFeatureCode:  ",CHAR(34),INDEX(SamplingFeatures[Feature Code],$A1334),CHAR(34),
", SamplingFeatureName:  ",CHAR(34),INDEX(SamplingFeatures[Feature Name],$A1334),CHAR(34),
", SamplingFeatureDescription:  ",CHAR(34),INDEX(SamplingFeatures[Feature Description],$A1334),CHAR(34),
", SamplingFeatureGeotypeCV:  ",CHAR(34),INDEX(SamplingFeatures[Feature Geo Type],$A1334),CHAR(34),
", FeatureGeometry:  ",CHAR(34),INDEX(SamplingFeatures[Feature Geometry],$A1334),CHAR(34),
", Elevation_m:  ",CHAR(34),INDEX(SamplingFeatures[Elevation_m],$A1334),CHAR(34),
", ElevationDatumCV:  ",CHAR(34),ElevationDatum,CHAR(34),"}"))</f>
        <v>#REF!</v>
      </c>
      <c r="L1334" t="e">
        <f>IF(INDEX(SamplingFeatures[Sampling Feature Type],$A1334)&lt;&gt;"Site","",
CONCATENATE("  - &amp;SiteID",TEXT(SUMPRODUCT(--($L$3:$L1333&lt;&gt;"")),"0000"),
" {","SamplingFeatureID:  *SamplingFeatureID",TEXT($A1334,"0000"),
", SiteTypeCV:  ",CHAR(34),INDEX(Sites[Site Type],$A1334),CHAR(34),
", Latitude:  ",INDEX(Sites[Latitude],$A1334),
", Longitude:  ",INDEX(Sites[Longitude],$A1334),
", SRSName:  ",CHAR(34),LatLonDatum,CHAR(34),"}"))</f>
        <v>#REF!</v>
      </c>
      <c r="M1334" t="e">
        <f>IF(INDEX(SamplingFeatures[Sampling Feature Type],$A1334)&lt;&gt;"Specimen","",
CONCATENATE("  - &amp;SpecimenID",TEXT(SUMPRODUCT(--($M$3:$M1333&lt;&gt;"")),"0000"),
" {","SamplingFeatureID:  *SamplingFeatureID",TEXT($A1334,"0000"),
", SpecimenTypeCV:  ",CHAR(34),INDEX(Specimens[Specimen Type],$A1334),CHAR(34),
", SpecimenMediumCV:  ",INDEX(Specimens[Specimen Medium],$A1334),
", IsFieldSpecimen:  ",CHAR(34),INDEX(Specimens[Is Field Specimen?],$A1334),CHAR(34),"}"))</f>
        <v>#REF!</v>
      </c>
      <c r="N1334" t="e">
        <f>IF(COUNTA(SpatialOffsets[])=0,"", IF(INDEX(SpatialOffsets[Spatial Offset Type],$A1334)="","",
CONCATENATE("  - &amp;SpatialOffsetID",TEXT($A1334,"0000"),
" {","SpatialOffsetTypeCV:  ",CHAR(34),INDEX(SpatialOffsets[Spatial Offset Type],$A1334),CHAR(34),
", Offset1Value:  ",INDEX(SpatialOffsets[Offset 1 Value],$A1334),
", Offset1UnitID:  ",CHAR(34),INDEX(SpatialOffsets[Offset 1 Unit],$A1334),CHAR(34),
", Offset2Value:  ",INDEX(SpatialOffsets[Offset 2 Value],$A1334),
", Offset2UnitID:  ",CHAR(34),INDEX(SpatialOffsets[Offset 2 Unit],$A1334),CHAR(34),
", Offset3Value:  ",INDEX(SpatialOffsets[Offset 3 Value],$A1334),
", Offset3UnitID:  ",CHAR(34),INDEX(SpatialOffsets[Offset 3 Unit],$A1334),CHAR(34),,"}")))</f>
        <v>#REF!</v>
      </c>
      <c r="O1334" t="e">
        <f>IF(COUNTA(RelatedFeatures[])=0,"", IF(INDEX(RelatedFeatures[First Sampling Feature Code],$A1334)="","",
CONCATENATE("  - &amp;RelationID",TEXT($A1334,"0000"),
" {","SamplingFeatureID:  *SamplingFeatureID",TEXT(MATCH(INDEX(RelatedFeatures[First Sampling Feature Code],$A1334),SamplingFeatures[Feature Code],0),"0000"),
", RelationshipTypeCV:  ",CHAR(34),INDEX(RelatedFeatures[Relationship Type],$A1334),CHAR(34),
", RelatedFeatureID: *SamplingFeatureID",TEXT(MATCH(INDEX(RelatedFeatures[Second Sampling Feature Code],$A1334),SamplingFeatures[Feature Code],0),"0000"),
", SpatialOffsetID:  ",IF(INDEX(RelatedFeatures[Offset Number],$A1334)="","",CONCATENATE("*SpatialOffsetID",TEXT(INDEX(RelatedFeatures[Offset Number],$A1334),"0000"))),"}")))</f>
        <v>#REF!</v>
      </c>
      <c r="P1334" t="e">
        <f>IF(INDEX(Methods[Method Type],$A1334)="","",
CONCATENATE("  - &amp;MethodID",TEXT($A1334,"0000"),
" {","MethodTypeCV:  ",CHAR(34),INDEX(Methods[Method Type],$A1334),CHAR(34),
", MethodCode:  ",CHAR(34),INDEX(Methods[Method Code],$A1334),CHAR(34),
", MethodName:  ",CHAR(34),INDEX(Methods[Method Name],$A1334),CHAR(34),
", MethodDescription:  ",CHAR(34),INDEX(Methods[Method Description],$A1334),CHAR(34),
", MethodLink:  ",CHAR(34),INDEX(Methods[Method Link],$A1334),CHAR(34),
", OrganizationID: *OrganizationID",TEXT(MATCH(INDEX(Methods[Organization Name],$A1334),Organizations[Organization Name],0),"0000"),"}"))</f>
        <v>#REF!</v>
      </c>
      <c r="Q1334" t="e">
        <f>IF(INDEX(Variables[Variable Type],$A1334)="","",
CONCATENATE("  - &amp;VariableID",TEXT($A1334,"0000"),
" {","VariableTypeCV:  ",CHAR(34),INDEX(Variables[Variable Type],$A1334),CHAR(34),
", VariableCode:  ",CHAR(34),INDEX(Variables[Variable Code],$A1334),CHAR(34),
", VariableNameCV:  ",CHAR(34),INDEX(Variables[Variable Name],$A1334),CHAR(34),
", VariableDefinition:  ",CHAR(34),INDEX(Variables[Variable Definition],$A1334),CHAR(34),
", SpecciationCV:  ",CHAR(34),INDEX(Variables[Speciation],$A1334),CHAR(34),
", NoDataValue:  ",CHAR(34),INDEX(Variables[No Data Value],$A1334),CHAR(34),"}"))</f>
        <v>#REF!</v>
      </c>
    </row>
    <row r="1335" spans="1:17" x14ac:dyDescent="0.25">
      <c r="A1335">
        <v>1332</v>
      </c>
      <c r="D1335" t="e">
        <f>IF(INDEX(People[First Name],$A1335)="","",
CONCATENATE("  - &amp;PersonID",TEXT($A1335,"0000"),
" {","PersonFirstName:  ",CHAR(34),INDEX(People[First Name],$A1335),CHAR(34),
", PersonMiddleName:  ",CHAR(34),INDEX(People[Middle Name],$A1335),CHAR(34),
", PersonLastName:  ",CHAR(34),INDEX(People[Last Name],$A1335),CHAR(34),"}"))</f>
        <v>#REF!</v>
      </c>
      <c r="E1335" t="e">
        <f>IF(INDEX(Organizations[Organization Type '[CV']],$A1335)="","",
CONCATENATE("  - &amp;OrganizationID",TEXT($A1335,"0000"),
" {","OrganizationTypeCV:  ",CHAR(34),INDEX(Organizations[Organization Type '[CV']],$A1335),CHAR(34),
", OrganizationCode:  ",CHAR(34),INDEX(Organizations[Organization Code],$A1335),CHAR(34),
", OrganizationName:  ",CHAR(34),INDEX(Organizations[Organization Name],$A1335),CHAR(34),
", OrganizationDescription:  ",CHAR(34),INDEX(Organizations[Organization Description],$A1335),CHAR(34),
", OrganizationLink:  ",CHAR(34),INDEX(Organizations[Organization Link],$A1335),CHAR(34),"}"))</f>
        <v>#REF!</v>
      </c>
      <c r="F1335" t="e">
        <f>IF(INDEX(People[First Name],$A1335)="","",
CONCATENATE("  - &amp;AffiliationID",TEXT($A1335,"0000"),
" {PersonID: *PersonID",TEXT($A1335,"0000"),
", OrganizationID: *OrganizationID",TEXT(MATCH(INDEX(People[Organization Name],$A1335),Organizations[Organization Name],0),"0000"),
", IsPrimaryOrganizationContact: , AffiliationStartDate: , AffiliationEndDate: , PrimaryPhone: ",
", PrimaryEmail: ",CHAR(34),INDEX(People[Primary Email],$A1335),CHAR(34),
", PrimaryAddress: ",CHAR(34),INDEX(People[Primary Address],$A1335),CHAR(34),
", PersonLink: }"))</f>
        <v>#REF!</v>
      </c>
      <c r="H1335" t="e">
        <f>IF(COUNTA(CitationInformation)=0,"",IF(INDEX(AuthorList[Author Name],$A1335)="","",
CONCATENATE("  - &amp;AuthorListID",TEXT($A1335,"0000"),
"  {CitationID: *CitationID0001",
", PersonID: *PersonID",TEXT(MATCH(INDEX(AuthorList[Author Name],$A1335),People[Full Name],0),"0000"),
", AuthorOrder: ",INDEX(AuthorList[Author Number],$A1335),"}")))</f>
        <v>#REF!</v>
      </c>
      <c r="K1335" t="e">
        <f>IF(INDEX(SamplingFeatures[Feature Code],$A1335)="","",
CONCATENATE("  - &amp;SamplingFeatureID",TEXT($A1335,"0000"),
" {","SamplingFeatureUUID:  ",CHAR(34),INDEX(SamplingFeatures[Sampling Feature UUID],$A1335),CHAR(34),
", SamplingFeatureTypeCV:  ",CHAR(34),INDEX(SamplingFeatures[Sampling Feature Type],$A1335),CHAR(34),
", SamplingFeatureCode:  ",CHAR(34),INDEX(SamplingFeatures[Feature Code],$A1335),CHAR(34),
", SamplingFeatureName:  ",CHAR(34),INDEX(SamplingFeatures[Feature Name],$A1335),CHAR(34),
", SamplingFeatureDescription:  ",CHAR(34),INDEX(SamplingFeatures[Feature Description],$A1335),CHAR(34),
", SamplingFeatureGeotypeCV:  ",CHAR(34),INDEX(SamplingFeatures[Feature Geo Type],$A1335),CHAR(34),
", FeatureGeometry:  ",CHAR(34),INDEX(SamplingFeatures[Feature Geometry],$A1335),CHAR(34),
", Elevation_m:  ",CHAR(34),INDEX(SamplingFeatures[Elevation_m],$A1335),CHAR(34),
", ElevationDatumCV:  ",CHAR(34),ElevationDatum,CHAR(34),"}"))</f>
        <v>#REF!</v>
      </c>
      <c r="L1335" t="e">
        <f>IF(INDEX(SamplingFeatures[Sampling Feature Type],$A1335)&lt;&gt;"Site","",
CONCATENATE("  - &amp;SiteID",TEXT(SUMPRODUCT(--($L$3:$L1334&lt;&gt;"")),"0000"),
" {","SamplingFeatureID:  *SamplingFeatureID",TEXT($A1335,"0000"),
", SiteTypeCV:  ",CHAR(34),INDEX(Sites[Site Type],$A1335),CHAR(34),
", Latitude:  ",INDEX(Sites[Latitude],$A1335),
", Longitude:  ",INDEX(Sites[Longitude],$A1335),
", SRSName:  ",CHAR(34),LatLonDatum,CHAR(34),"}"))</f>
        <v>#REF!</v>
      </c>
      <c r="M1335" t="e">
        <f>IF(INDEX(SamplingFeatures[Sampling Feature Type],$A1335)&lt;&gt;"Specimen","",
CONCATENATE("  - &amp;SpecimenID",TEXT(SUMPRODUCT(--($M$3:$M1334&lt;&gt;"")),"0000"),
" {","SamplingFeatureID:  *SamplingFeatureID",TEXT($A1335,"0000"),
", SpecimenTypeCV:  ",CHAR(34),INDEX(Specimens[Specimen Type],$A1335),CHAR(34),
", SpecimenMediumCV:  ",INDEX(Specimens[Specimen Medium],$A1335),
", IsFieldSpecimen:  ",CHAR(34),INDEX(Specimens[Is Field Specimen?],$A1335),CHAR(34),"}"))</f>
        <v>#REF!</v>
      </c>
      <c r="N1335" t="e">
        <f>IF(COUNTA(SpatialOffsets[])=0,"", IF(INDEX(SpatialOffsets[Spatial Offset Type],$A1335)="","",
CONCATENATE("  - &amp;SpatialOffsetID",TEXT($A1335,"0000"),
" {","SpatialOffsetTypeCV:  ",CHAR(34),INDEX(SpatialOffsets[Spatial Offset Type],$A1335),CHAR(34),
", Offset1Value:  ",INDEX(SpatialOffsets[Offset 1 Value],$A1335),
", Offset1UnitID:  ",CHAR(34),INDEX(SpatialOffsets[Offset 1 Unit],$A1335),CHAR(34),
", Offset2Value:  ",INDEX(SpatialOffsets[Offset 2 Value],$A1335),
", Offset2UnitID:  ",CHAR(34),INDEX(SpatialOffsets[Offset 2 Unit],$A1335),CHAR(34),
", Offset3Value:  ",INDEX(SpatialOffsets[Offset 3 Value],$A1335),
", Offset3UnitID:  ",CHAR(34),INDEX(SpatialOffsets[Offset 3 Unit],$A1335),CHAR(34),,"}")))</f>
        <v>#REF!</v>
      </c>
      <c r="O1335" t="e">
        <f>IF(COUNTA(RelatedFeatures[])=0,"", IF(INDEX(RelatedFeatures[First Sampling Feature Code],$A1335)="","",
CONCATENATE("  - &amp;RelationID",TEXT($A1335,"0000"),
" {","SamplingFeatureID:  *SamplingFeatureID",TEXT(MATCH(INDEX(RelatedFeatures[First Sampling Feature Code],$A1335),SamplingFeatures[Feature Code],0),"0000"),
", RelationshipTypeCV:  ",CHAR(34),INDEX(RelatedFeatures[Relationship Type],$A1335),CHAR(34),
", RelatedFeatureID: *SamplingFeatureID",TEXT(MATCH(INDEX(RelatedFeatures[Second Sampling Feature Code],$A1335),SamplingFeatures[Feature Code],0),"0000"),
", SpatialOffsetID:  ",IF(INDEX(RelatedFeatures[Offset Number],$A1335)="","",CONCATENATE("*SpatialOffsetID",TEXT(INDEX(RelatedFeatures[Offset Number],$A1335),"0000"))),"}")))</f>
        <v>#REF!</v>
      </c>
      <c r="P1335" t="e">
        <f>IF(INDEX(Methods[Method Type],$A1335)="","",
CONCATENATE("  - &amp;MethodID",TEXT($A1335,"0000"),
" {","MethodTypeCV:  ",CHAR(34),INDEX(Methods[Method Type],$A1335),CHAR(34),
", MethodCode:  ",CHAR(34),INDEX(Methods[Method Code],$A1335),CHAR(34),
", MethodName:  ",CHAR(34),INDEX(Methods[Method Name],$A1335),CHAR(34),
", MethodDescription:  ",CHAR(34),INDEX(Methods[Method Description],$A1335),CHAR(34),
", MethodLink:  ",CHAR(34),INDEX(Methods[Method Link],$A1335),CHAR(34),
", OrganizationID: *OrganizationID",TEXT(MATCH(INDEX(Methods[Organization Name],$A1335),Organizations[Organization Name],0),"0000"),"}"))</f>
        <v>#REF!</v>
      </c>
      <c r="Q1335" t="e">
        <f>IF(INDEX(Variables[Variable Type],$A1335)="","",
CONCATENATE("  - &amp;VariableID",TEXT($A1335,"0000"),
" {","VariableTypeCV:  ",CHAR(34),INDEX(Variables[Variable Type],$A1335),CHAR(34),
", VariableCode:  ",CHAR(34),INDEX(Variables[Variable Code],$A1335),CHAR(34),
", VariableNameCV:  ",CHAR(34),INDEX(Variables[Variable Name],$A1335),CHAR(34),
", VariableDefinition:  ",CHAR(34),INDEX(Variables[Variable Definition],$A1335),CHAR(34),
", SpecciationCV:  ",CHAR(34),INDEX(Variables[Speciation],$A1335),CHAR(34),
", NoDataValue:  ",CHAR(34),INDEX(Variables[No Data Value],$A1335),CHAR(34),"}"))</f>
        <v>#REF!</v>
      </c>
    </row>
    <row r="1336" spans="1:17" x14ac:dyDescent="0.25">
      <c r="A1336">
        <v>1333</v>
      </c>
      <c r="D1336" t="e">
        <f>IF(INDEX(People[First Name],$A1336)="","",
CONCATENATE("  - &amp;PersonID",TEXT($A1336,"0000"),
" {","PersonFirstName:  ",CHAR(34),INDEX(People[First Name],$A1336),CHAR(34),
", PersonMiddleName:  ",CHAR(34),INDEX(People[Middle Name],$A1336),CHAR(34),
", PersonLastName:  ",CHAR(34),INDEX(People[Last Name],$A1336),CHAR(34),"}"))</f>
        <v>#REF!</v>
      </c>
      <c r="E1336" t="e">
        <f>IF(INDEX(Organizations[Organization Type '[CV']],$A1336)="","",
CONCATENATE("  - &amp;OrganizationID",TEXT($A1336,"0000"),
" {","OrganizationTypeCV:  ",CHAR(34),INDEX(Organizations[Organization Type '[CV']],$A1336),CHAR(34),
", OrganizationCode:  ",CHAR(34),INDEX(Organizations[Organization Code],$A1336),CHAR(34),
", OrganizationName:  ",CHAR(34),INDEX(Organizations[Organization Name],$A1336),CHAR(34),
", OrganizationDescription:  ",CHAR(34),INDEX(Organizations[Organization Description],$A1336),CHAR(34),
", OrganizationLink:  ",CHAR(34),INDEX(Organizations[Organization Link],$A1336),CHAR(34),"}"))</f>
        <v>#REF!</v>
      </c>
      <c r="F1336" t="e">
        <f>IF(INDEX(People[First Name],$A1336)="","",
CONCATENATE("  - &amp;AffiliationID",TEXT($A1336,"0000"),
" {PersonID: *PersonID",TEXT($A1336,"0000"),
", OrganizationID: *OrganizationID",TEXT(MATCH(INDEX(People[Organization Name],$A1336),Organizations[Organization Name],0),"0000"),
", IsPrimaryOrganizationContact: , AffiliationStartDate: , AffiliationEndDate: , PrimaryPhone: ",
", PrimaryEmail: ",CHAR(34),INDEX(People[Primary Email],$A1336),CHAR(34),
", PrimaryAddress: ",CHAR(34),INDEX(People[Primary Address],$A1336),CHAR(34),
", PersonLink: }"))</f>
        <v>#REF!</v>
      </c>
      <c r="H1336" t="e">
        <f>IF(COUNTA(CitationInformation)=0,"",IF(INDEX(AuthorList[Author Name],$A1336)="","",
CONCATENATE("  - &amp;AuthorListID",TEXT($A1336,"0000"),
"  {CitationID: *CitationID0001",
", PersonID: *PersonID",TEXT(MATCH(INDEX(AuthorList[Author Name],$A1336),People[Full Name],0),"0000"),
", AuthorOrder: ",INDEX(AuthorList[Author Number],$A1336),"}")))</f>
        <v>#REF!</v>
      </c>
      <c r="K1336" t="e">
        <f>IF(INDEX(SamplingFeatures[Feature Code],$A1336)="","",
CONCATENATE("  - &amp;SamplingFeatureID",TEXT($A1336,"0000"),
" {","SamplingFeatureUUID:  ",CHAR(34),INDEX(SamplingFeatures[Sampling Feature UUID],$A1336),CHAR(34),
", SamplingFeatureTypeCV:  ",CHAR(34),INDEX(SamplingFeatures[Sampling Feature Type],$A1336),CHAR(34),
", SamplingFeatureCode:  ",CHAR(34),INDEX(SamplingFeatures[Feature Code],$A1336),CHAR(34),
", SamplingFeatureName:  ",CHAR(34),INDEX(SamplingFeatures[Feature Name],$A1336),CHAR(34),
", SamplingFeatureDescription:  ",CHAR(34),INDEX(SamplingFeatures[Feature Description],$A1336),CHAR(34),
", SamplingFeatureGeotypeCV:  ",CHAR(34),INDEX(SamplingFeatures[Feature Geo Type],$A1336),CHAR(34),
", FeatureGeometry:  ",CHAR(34),INDEX(SamplingFeatures[Feature Geometry],$A1336),CHAR(34),
", Elevation_m:  ",CHAR(34),INDEX(SamplingFeatures[Elevation_m],$A1336),CHAR(34),
", ElevationDatumCV:  ",CHAR(34),ElevationDatum,CHAR(34),"}"))</f>
        <v>#REF!</v>
      </c>
      <c r="L1336" t="e">
        <f>IF(INDEX(SamplingFeatures[Sampling Feature Type],$A1336)&lt;&gt;"Site","",
CONCATENATE("  - &amp;SiteID",TEXT(SUMPRODUCT(--($L$3:$L1335&lt;&gt;"")),"0000"),
" {","SamplingFeatureID:  *SamplingFeatureID",TEXT($A1336,"0000"),
", SiteTypeCV:  ",CHAR(34),INDEX(Sites[Site Type],$A1336),CHAR(34),
", Latitude:  ",INDEX(Sites[Latitude],$A1336),
", Longitude:  ",INDEX(Sites[Longitude],$A1336),
", SRSName:  ",CHAR(34),LatLonDatum,CHAR(34),"}"))</f>
        <v>#REF!</v>
      </c>
      <c r="M1336" t="e">
        <f>IF(INDEX(SamplingFeatures[Sampling Feature Type],$A1336)&lt;&gt;"Specimen","",
CONCATENATE("  - &amp;SpecimenID",TEXT(SUMPRODUCT(--($M$3:$M1335&lt;&gt;"")),"0000"),
" {","SamplingFeatureID:  *SamplingFeatureID",TEXT($A1336,"0000"),
", SpecimenTypeCV:  ",CHAR(34),INDEX(Specimens[Specimen Type],$A1336),CHAR(34),
", SpecimenMediumCV:  ",INDEX(Specimens[Specimen Medium],$A1336),
", IsFieldSpecimen:  ",CHAR(34),INDEX(Specimens[Is Field Specimen?],$A1336),CHAR(34),"}"))</f>
        <v>#REF!</v>
      </c>
      <c r="N1336" t="e">
        <f>IF(COUNTA(SpatialOffsets[])=0,"", IF(INDEX(SpatialOffsets[Spatial Offset Type],$A1336)="","",
CONCATENATE("  - &amp;SpatialOffsetID",TEXT($A1336,"0000"),
" {","SpatialOffsetTypeCV:  ",CHAR(34),INDEX(SpatialOffsets[Spatial Offset Type],$A1336),CHAR(34),
", Offset1Value:  ",INDEX(SpatialOffsets[Offset 1 Value],$A1336),
", Offset1UnitID:  ",CHAR(34),INDEX(SpatialOffsets[Offset 1 Unit],$A1336),CHAR(34),
", Offset2Value:  ",INDEX(SpatialOffsets[Offset 2 Value],$A1336),
", Offset2UnitID:  ",CHAR(34),INDEX(SpatialOffsets[Offset 2 Unit],$A1336),CHAR(34),
", Offset3Value:  ",INDEX(SpatialOffsets[Offset 3 Value],$A1336),
", Offset3UnitID:  ",CHAR(34),INDEX(SpatialOffsets[Offset 3 Unit],$A1336),CHAR(34),,"}")))</f>
        <v>#REF!</v>
      </c>
      <c r="O1336" t="e">
        <f>IF(COUNTA(RelatedFeatures[])=0,"", IF(INDEX(RelatedFeatures[First Sampling Feature Code],$A1336)="","",
CONCATENATE("  - &amp;RelationID",TEXT($A1336,"0000"),
" {","SamplingFeatureID:  *SamplingFeatureID",TEXT(MATCH(INDEX(RelatedFeatures[First Sampling Feature Code],$A1336),SamplingFeatures[Feature Code],0),"0000"),
", RelationshipTypeCV:  ",CHAR(34),INDEX(RelatedFeatures[Relationship Type],$A1336),CHAR(34),
", RelatedFeatureID: *SamplingFeatureID",TEXT(MATCH(INDEX(RelatedFeatures[Second Sampling Feature Code],$A1336),SamplingFeatures[Feature Code],0),"0000"),
", SpatialOffsetID:  ",IF(INDEX(RelatedFeatures[Offset Number],$A1336)="","",CONCATENATE("*SpatialOffsetID",TEXT(INDEX(RelatedFeatures[Offset Number],$A1336),"0000"))),"}")))</f>
        <v>#REF!</v>
      </c>
      <c r="P1336" t="e">
        <f>IF(INDEX(Methods[Method Type],$A1336)="","",
CONCATENATE("  - &amp;MethodID",TEXT($A1336,"0000"),
" {","MethodTypeCV:  ",CHAR(34),INDEX(Methods[Method Type],$A1336),CHAR(34),
", MethodCode:  ",CHAR(34),INDEX(Methods[Method Code],$A1336),CHAR(34),
", MethodName:  ",CHAR(34),INDEX(Methods[Method Name],$A1336),CHAR(34),
", MethodDescription:  ",CHAR(34),INDEX(Methods[Method Description],$A1336),CHAR(34),
", MethodLink:  ",CHAR(34),INDEX(Methods[Method Link],$A1336),CHAR(34),
", OrganizationID: *OrganizationID",TEXT(MATCH(INDEX(Methods[Organization Name],$A1336),Organizations[Organization Name],0),"0000"),"}"))</f>
        <v>#REF!</v>
      </c>
      <c r="Q1336" t="e">
        <f>IF(INDEX(Variables[Variable Type],$A1336)="","",
CONCATENATE("  - &amp;VariableID",TEXT($A1336,"0000"),
" {","VariableTypeCV:  ",CHAR(34),INDEX(Variables[Variable Type],$A1336),CHAR(34),
", VariableCode:  ",CHAR(34),INDEX(Variables[Variable Code],$A1336),CHAR(34),
", VariableNameCV:  ",CHAR(34),INDEX(Variables[Variable Name],$A1336),CHAR(34),
", VariableDefinition:  ",CHAR(34),INDEX(Variables[Variable Definition],$A1336),CHAR(34),
", SpecciationCV:  ",CHAR(34),INDEX(Variables[Speciation],$A1336),CHAR(34),
", NoDataValue:  ",CHAR(34),INDEX(Variables[No Data Value],$A1336),CHAR(34),"}"))</f>
        <v>#REF!</v>
      </c>
    </row>
    <row r="1337" spans="1:17" x14ac:dyDescent="0.25">
      <c r="A1337">
        <v>1334</v>
      </c>
      <c r="D1337" t="e">
        <f>IF(INDEX(People[First Name],$A1337)="","",
CONCATENATE("  - &amp;PersonID",TEXT($A1337,"0000"),
" {","PersonFirstName:  ",CHAR(34),INDEX(People[First Name],$A1337),CHAR(34),
", PersonMiddleName:  ",CHAR(34),INDEX(People[Middle Name],$A1337),CHAR(34),
", PersonLastName:  ",CHAR(34),INDEX(People[Last Name],$A1337),CHAR(34),"}"))</f>
        <v>#REF!</v>
      </c>
      <c r="E1337" t="e">
        <f>IF(INDEX(Organizations[Organization Type '[CV']],$A1337)="","",
CONCATENATE("  - &amp;OrganizationID",TEXT($A1337,"0000"),
" {","OrganizationTypeCV:  ",CHAR(34),INDEX(Organizations[Organization Type '[CV']],$A1337),CHAR(34),
", OrganizationCode:  ",CHAR(34),INDEX(Organizations[Organization Code],$A1337),CHAR(34),
", OrganizationName:  ",CHAR(34),INDEX(Organizations[Organization Name],$A1337),CHAR(34),
", OrganizationDescription:  ",CHAR(34),INDEX(Organizations[Organization Description],$A1337),CHAR(34),
", OrganizationLink:  ",CHAR(34),INDEX(Organizations[Organization Link],$A1337),CHAR(34),"}"))</f>
        <v>#REF!</v>
      </c>
      <c r="F1337" t="e">
        <f>IF(INDEX(People[First Name],$A1337)="","",
CONCATENATE("  - &amp;AffiliationID",TEXT($A1337,"0000"),
" {PersonID: *PersonID",TEXT($A1337,"0000"),
", OrganizationID: *OrganizationID",TEXT(MATCH(INDEX(People[Organization Name],$A1337),Organizations[Organization Name],0),"0000"),
", IsPrimaryOrganizationContact: , AffiliationStartDate: , AffiliationEndDate: , PrimaryPhone: ",
", PrimaryEmail: ",CHAR(34),INDEX(People[Primary Email],$A1337),CHAR(34),
", PrimaryAddress: ",CHAR(34),INDEX(People[Primary Address],$A1337),CHAR(34),
", PersonLink: }"))</f>
        <v>#REF!</v>
      </c>
      <c r="H1337" t="e">
        <f>IF(COUNTA(CitationInformation)=0,"",IF(INDEX(AuthorList[Author Name],$A1337)="","",
CONCATENATE("  - &amp;AuthorListID",TEXT($A1337,"0000"),
"  {CitationID: *CitationID0001",
", PersonID: *PersonID",TEXT(MATCH(INDEX(AuthorList[Author Name],$A1337),People[Full Name],0),"0000"),
", AuthorOrder: ",INDEX(AuthorList[Author Number],$A1337),"}")))</f>
        <v>#REF!</v>
      </c>
      <c r="K1337" t="e">
        <f>IF(INDEX(SamplingFeatures[Feature Code],$A1337)="","",
CONCATENATE("  - &amp;SamplingFeatureID",TEXT($A1337,"0000"),
" {","SamplingFeatureUUID:  ",CHAR(34),INDEX(SamplingFeatures[Sampling Feature UUID],$A1337),CHAR(34),
", SamplingFeatureTypeCV:  ",CHAR(34),INDEX(SamplingFeatures[Sampling Feature Type],$A1337),CHAR(34),
", SamplingFeatureCode:  ",CHAR(34),INDEX(SamplingFeatures[Feature Code],$A1337),CHAR(34),
", SamplingFeatureName:  ",CHAR(34),INDEX(SamplingFeatures[Feature Name],$A1337),CHAR(34),
", SamplingFeatureDescription:  ",CHAR(34),INDEX(SamplingFeatures[Feature Description],$A1337),CHAR(34),
", SamplingFeatureGeotypeCV:  ",CHAR(34),INDEX(SamplingFeatures[Feature Geo Type],$A1337),CHAR(34),
", FeatureGeometry:  ",CHAR(34),INDEX(SamplingFeatures[Feature Geometry],$A1337),CHAR(34),
", Elevation_m:  ",CHAR(34),INDEX(SamplingFeatures[Elevation_m],$A1337),CHAR(34),
", ElevationDatumCV:  ",CHAR(34),ElevationDatum,CHAR(34),"}"))</f>
        <v>#REF!</v>
      </c>
      <c r="L1337" t="e">
        <f>IF(INDEX(SamplingFeatures[Sampling Feature Type],$A1337)&lt;&gt;"Site","",
CONCATENATE("  - &amp;SiteID",TEXT(SUMPRODUCT(--($L$3:$L1336&lt;&gt;"")),"0000"),
" {","SamplingFeatureID:  *SamplingFeatureID",TEXT($A1337,"0000"),
", SiteTypeCV:  ",CHAR(34),INDEX(Sites[Site Type],$A1337),CHAR(34),
", Latitude:  ",INDEX(Sites[Latitude],$A1337),
", Longitude:  ",INDEX(Sites[Longitude],$A1337),
", SRSName:  ",CHAR(34),LatLonDatum,CHAR(34),"}"))</f>
        <v>#REF!</v>
      </c>
      <c r="M1337" t="e">
        <f>IF(INDEX(SamplingFeatures[Sampling Feature Type],$A1337)&lt;&gt;"Specimen","",
CONCATENATE("  - &amp;SpecimenID",TEXT(SUMPRODUCT(--($M$3:$M1336&lt;&gt;"")),"0000"),
" {","SamplingFeatureID:  *SamplingFeatureID",TEXT($A1337,"0000"),
", SpecimenTypeCV:  ",CHAR(34),INDEX(Specimens[Specimen Type],$A1337),CHAR(34),
", SpecimenMediumCV:  ",INDEX(Specimens[Specimen Medium],$A1337),
", IsFieldSpecimen:  ",CHAR(34),INDEX(Specimens[Is Field Specimen?],$A1337),CHAR(34),"}"))</f>
        <v>#REF!</v>
      </c>
      <c r="N1337" t="e">
        <f>IF(COUNTA(SpatialOffsets[])=0,"", IF(INDEX(SpatialOffsets[Spatial Offset Type],$A1337)="","",
CONCATENATE("  - &amp;SpatialOffsetID",TEXT($A1337,"0000"),
" {","SpatialOffsetTypeCV:  ",CHAR(34),INDEX(SpatialOffsets[Spatial Offset Type],$A1337),CHAR(34),
", Offset1Value:  ",INDEX(SpatialOffsets[Offset 1 Value],$A1337),
", Offset1UnitID:  ",CHAR(34),INDEX(SpatialOffsets[Offset 1 Unit],$A1337),CHAR(34),
", Offset2Value:  ",INDEX(SpatialOffsets[Offset 2 Value],$A1337),
", Offset2UnitID:  ",CHAR(34),INDEX(SpatialOffsets[Offset 2 Unit],$A1337),CHAR(34),
", Offset3Value:  ",INDEX(SpatialOffsets[Offset 3 Value],$A1337),
", Offset3UnitID:  ",CHAR(34),INDEX(SpatialOffsets[Offset 3 Unit],$A1337),CHAR(34),,"}")))</f>
        <v>#REF!</v>
      </c>
      <c r="O1337" t="e">
        <f>IF(COUNTA(RelatedFeatures[])=0,"", IF(INDEX(RelatedFeatures[First Sampling Feature Code],$A1337)="","",
CONCATENATE("  - &amp;RelationID",TEXT($A1337,"0000"),
" {","SamplingFeatureID:  *SamplingFeatureID",TEXT(MATCH(INDEX(RelatedFeatures[First Sampling Feature Code],$A1337),SamplingFeatures[Feature Code],0),"0000"),
", RelationshipTypeCV:  ",CHAR(34),INDEX(RelatedFeatures[Relationship Type],$A1337),CHAR(34),
", RelatedFeatureID: *SamplingFeatureID",TEXT(MATCH(INDEX(RelatedFeatures[Second Sampling Feature Code],$A1337),SamplingFeatures[Feature Code],0),"0000"),
", SpatialOffsetID:  ",IF(INDEX(RelatedFeatures[Offset Number],$A1337)="","",CONCATENATE("*SpatialOffsetID",TEXT(INDEX(RelatedFeatures[Offset Number],$A1337),"0000"))),"}")))</f>
        <v>#REF!</v>
      </c>
      <c r="P1337" t="e">
        <f>IF(INDEX(Methods[Method Type],$A1337)="","",
CONCATENATE("  - &amp;MethodID",TEXT($A1337,"0000"),
" {","MethodTypeCV:  ",CHAR(34),INDEX(Methods[Method Type],$A1337),CHAR(34),
", MethodCode:  ",CHAR(34),INDEX(Methods[Method Code],$A1337),CHAR(34),
", MethodName:  ",CHAR(34),INDEX(Methods[Method Name],$A1337),CHAR(34),
", MethodDescription:  ",CHAR(34),INDEX(Methods[Method Description],$A1337),CHAR(34),
", MethodLink:  ",CHAR(34),INDEX(Methods[Method Link],$A1337),CHAR(34),
", OrganizationID: *OrganizationID",TEXT(MATCH(INDEX(Methods[Organization Name],$A1337),Organizations[Organization Name],0),"0000"),"}"))</f>
        <v>#REF!</v>
      </c>
      <c r="Q1337" t="e">
        <f>IF(INDEX(Variables[Variable Type],$A1337)="","",
CONCATENATE("  - &amp;VariableID",TEXT($A1337,"0000"),
" {","VariableTypeCV:  ",CHAR(34),INDEX(Variables[Variable Type],$A1337),CHAR(34),
", VariableCode:  ",CHAR(34),INDEX(Variables[Variable Code],$A1337),CHAR(34),
", VariableNameCV:  ",CHAR(34),INDEX(Variables[Variable Name],$A1337),CHAR(34),
", VariableDefinition:  ",CHAR(34),INDEX(Variables[Variable Definition],$A1337),CHAR(34),
", SpecciationCV:  ",CHAR(34),INDEX(Variables[Speciation],$A1337),CHAR(34),
", NoDataValue:  ",CHAR(34),INDEX(Variables[No Data Value],$A1337),CHAR(34),"}"))</f>
        <v>#REF!</v>
      </c>
    </row>
    <row r="1338" spans="1:17" x14ac:dyDescent="0.25">
      <c r="A1338">
        <v>1335</v>
      </c>
      <c r="D1338" t="e">
        <f>IF(INDEX(People[First Name],$A1338)="","",
CONCATENATE("  - &amp;PersonID",TEXT($A1338,"0000"),
" {","PersonFirstName:  ",CHAR(34),INDEX(People[First Name],$A1338),CHAR(34),
", PersonMiddleName:  ",CHAR(34),INDEX(People[Middle Name],$A1338),CHAR(34),
", PersonLastName:  ",CHAR(34),INDEX(People[Last Name],$A1338),CHAR(34),"}"))</f>
        <v>#REF!</v>
      </c>
      <c r="E1338" t="e">
        <f>IF(INDEX(Organizations[Organization Type '[CV']],$A1338)="","",
CONCATENATE("  - &amp;OrganizationID",TEXT($A1338,"0000"),
" {","OrganizationTypeCV:  ",CHAR(34),INDEX(Organizations[Organization Type '[CV']],$A1338),CHAR(34),
", OrganizationCode:  ",CHAR(34),INDEX(Organizations[Organization Code],$A1338),CHAR(34),
", OrganizationName:  ",CHAR(34),INDEX(Organizations[Organization Name],$A1338),CHAR(34),
", OrganizationDescription:  ",CHAR(34),INDEX(Organizations[Organization Description],$A1338),CHAR(34),
", OrganizationLink:  ",CHAR(34),INDEX(Organizations[Organization Link],$A1338),CHAR(34),"}"))</f>
        <v>#REF!</v>
      </c>
      <c r="F1338" t="e">
        <f>IF(INDEX(People[First Name],$A1338)="","",
CONCATENATE("  - &amp;AffiliationID",TEXT($A1338,"0000"),
" {PersonID: *PersonID",TEXT($A1338,"0000"),
", OrganizationID: *OrganizationID",TEXT(MATCH(INDEX(People[Organization Name],$A1338),Organizations[Organization Name],0),"0000"),
", IsPrimaryOrganizationContact: , AffiliationStartDate: , AffiliationEndDate: , PrimaryPhone: ",
", PrimaryEmail: ",CHAR(34),INDEX(People[Primary Email],$A1338),CHAR(34),
", PrimaryAddress: ",CHAR(34),INDEX(People[Primary Address],$A1338),CHAR(34),
", PersonLink: }"))</f>
        <v>#REF!</v>
      </c>
      <c r="H1338" t="e">
        <f>IF(COUNTA(CitationInformation)=0,"",IF(INDEX(AuthorList[Author Name],$A1338)="","",
CONCATENATE("  - &amp;AuthorListID",TEXT($A1338,"0000"),
"  {CitationID: *CitationID0001",
", PersonID: *PersonID",TEXT(MATCH(INDEX(AuthorList[Author Name],$A1338),People[Full Name],0),"0000"),
", AuthorOrder: ",INDEX(AuthorList[Author Number],$A1338),"}")))</f>
        <v>#REF!</v>
      </c>
      <c r="K1338" t="e">
        <f>IF(INDEX(SamplingFeatures[Feature Code],$A1338)="","",
CONCATENATE("  - &amp;SamplingFeatureID",TEXT($A1338,"0000"),
" {","SamplingFeatureUUID:  ",CHAR(34),INDEX(SamplingFeatures[Sampling Feature UUID],$A1338),CHAR(34),
", SamplingFeatureTypeCV:  ",CHAR(34),INDEX(SamplingFeatures[Sampling Feature Type],$A1338),CHAR(34),
", SamplingFeatureCode:  ",CHAR(34),INDEX(SamplingFeatures[Feature Code],$A1338),CHAR(34),
", SamplingFeatureName:  ",CHAR(34),INDEX(SamplingFeatures[Feature Name],$A1338),CHAR(34),
", SamplingFeatureDescription:  ",CHAR(34),INDEX(SamplingFeatures[Feature Description],$A1338),CHAR(34),
", SamplingFeatureGeotypeCV:  ",CHAR(34),INDEX(SamplingFeatures[Feature Geo Type],$A1338),CHAR(34),
", FeatureGeometry:  ",CHAR(34),INDEX(SamplingFeatures[Feature Geometry],$A1338),CHAR(34),
", Elevation_m:  ",CHAR(34),INDEX(SamplingFeatures[Elevation_m],$A1338),CHAR(34),
", ElevationDatumCV:  ",CHAR(34),ElevationDatum,CHAR(34),"}"))</f>
        <v>#REF!</v>
      </c>
      <c r="L1338" t="e">
        <f>IF(INDEX(SamplingFeatures[Sampling Feature Type],$A1338)&lt;&gt;"Site","",
CONCATENATE("  - &amp;SiteID",TEXT(SUMPRODUCT(--($L$3:$L1337&lt;&gt;"")),"0000"),
" {","SamplingFeatureID:  *SamplingFeatureID",TEXT($A1338,"0000"),
", SiteTypeCV:  ",CHAR(34),INDEX(Sites[Site Type],$A1338),CHAR(34),
", Latitude:  ",INDEX(Sites[Latitude],$A1338),
", Longitude:  ",INDEX(Sites[Longitude],$A1338),
", SRSName:  ",CHAR(34),LatLonDatum,CHAR(34),"}"))</f>
        <v>#REF!</v>
      </c>
      <c r="M1338" t="e">
        <f>IF(INDEX(SamplingFeatures[Sampling Feature Type],$A1338)&lt;&gt;"Specimen","",
CONCATENATE("  - &amp;SpecimenID",TEXT(SUMPRODUCT(--($M$3:$M1337&lt;&gt;"")),"0000"),
" {","SamplingFeatureID:  *SamplingFeatureID",TEXT($A1338,"0000"),
", SpecimenTypeCV:  ",CHAR(34),INDEX(Specimens[Specimen Type],$A1338),CHAR(34),
", SpecimenMediumCV:  ",INDEX(Specimens[Specimen Medium],$A1338),
", IsFieldSpecimen:  ",CHAR(34),INDEX(Specimens[Is Field Specimen?],$A1338),CHAR(34),"}"))</f>
        <v>#REF!</v>
      </c>
      <c r="N1338" t="e">
        <f>IF(COUNTA(SpatialOffsets[])=0,"", IF(INDEX(SpatialOffsets[Spatial Offset Type],$A1338)="","",
CONCATENATE("  - &amp;SpatialOffsetID",TEXT($A1338,"0000"),
" {","SpatialOffsetTypeCV:  ",CHAR(34),INDEX(SpatialOffsets[Spatial Offset Type],$A1338),CHAR(34),
", Offset1Value:  ",INDEX(SpatialOffsets[Offset 1 Value],$A1338),
", Offset1UnitID:  ",CHAR(34),INDEX(SpatialOffsets[Offset 1 Unit],$A1338),CHAR(34),
", Offset2Value:  ",INDEX(SpatialOffsets[Offset 2 Value],$A1338),
", Offset2UnitID:  ",CHAR(34),INDEX(SpatialOffsets[Offset 2 Unit],$A1338),CHAR(34),
", Offset3Value:  ",INDEX(SpatialOffsets[Offset 3 Value],$A1338),
", Offset3UnitID:  ",CHAR(34),INDEX(SpatialOffsets[Offset 3 Unit],$A1338),CHAR(34),,"}")))</f>
        <v>#REF!</v>
      </c>
      <c r="O1338" t="e">
        <f>IF(COUNTA(RelatedFeatures[])=0,"", IF(INDEX(RelatedFeatures[First Sampling Feature Code],$A1338)="","",
CONCATENATE("  - &amp;RelationID",TEXT($A1338,"0000"),
" {","SamplingFeatureID:  *SamplingFeatureID",TEXT(MATCH(INDEX(RelatedFeatures[First Sampling Feature Code],$A1338),SamplingFeatures[Feature Code],0),"0000"),
", RelationshipTypeCV:  ",CHAR(34),INDEX(RelatedFeatures[Relationship Type],$A1338),CHAR(34),
", RelatedFeatureID: *SamplingFeatureID",TEXT(MATCH(INDEX(RelatedFeatures[Second Sampling Feature Code],$A1338),SamplingFeatures[Feature Code],0),"0000"),
", SpatialOffsetID:  ",IF(INDEX(RelatedFeatures[Offset Number],$A1338)="","",CONCATENATE("*SpatialOffsetID",TEXT(INDEX(RelatedFeatures[Offset Number],$A1338),"0000"))),"}")))</f>
        <v>#REF!</v>
      </c>
      <c r="P1338" t="e">
        <f>IF(INDEX(Methods[Method Type],$A1338)="","",
CONCATENATE("  - &amp;MethodID",TEXT($A1338,"0000"),
" {","MethodTypeCV:  ",CHAR(34),INDEX(Methods[Method Type],$A1338),CHAR(34),
", MethodCode:  ",CHAR(34),INDEX(Methods[Method Code],$A1338),CHAR(34),
", MethodName:  ",CHAR(34),INDEX(Methods[Method Name],$A1338),CHAR(34),
", MethodDescription:  ",CHAR(34),INDEX(Methods[Method Description],$A1338),CHAR(34),
", MethodLink:  ",CHAR(34),INDEX(Methods[Method Link],$A1338),CHAR(34),
", OrganizationID: *OrganizationID",TEXT(MATCH(INDEX(Methods[Organization Name],$A1338),Organizations[Organization Name],0),"0000"),"}"))</f>
        <v>#REF!</v>
      </c>
      <c r="Q1338" t="e">
        <f>IF(INDEX(Variables[Variable Type],$A1338)="","",
CONCATENATE("  - &amp;VariableID",TEXT($A1338,"0000"),
" {","VariableTypeCV:  ",CHAR(34),INDEX(Variables[Variable Type],$A1338),CHAR(34),
", VariableCode:  ",CHAR(34),INDEX(Variables[Variable Code],$A1338),CHAR(34),
", VariableNameCV:  ",CHAR(34),INDEX(Variables[Variable Name],$A1338),CHAR(34),
", VariableDefinition:  ",CHAR(34),INDEX(Variables[Variable Definition],$A1338),CHAR(34),
", SpecciationCV:  ",CHAR(34),INDEX(Variables[Speciation],$A1338),CHAR(34),
", NoDataValue:  ",CHAR(34),INDEX(Variables[No Data Value],$A1338),CHAR(34),"}"))</f>
        <v>#REF!</v>
      </c>
    </row>
    <row r="1339" spans="1:17" x14ac:dyDescent="0.25">
      <c r="A1339">
        <v>1336</v>
      </c>
      <c r="D1339" t="e">
        <f>IF(INDEX(People[First Name],$A1339)="","",
CONCATENATE("  - &amp;PersonID",TEXT($A1339,"0000"),
" {","PersonFirstName:  ",CHAR(34),INDEX(People[First Name],$A1339),CHAR(34),
", PersonMiddleName:  ",CHAR(34),INDEX(People[Middle Name],$A1339),CHAR(34),
", PersonLastName:  ",CHAR(34),INDEX(People[Last Name],$A1339),CHAR(34),"}"))</f>
        <v>#REF!</v>
      </c>
      <c r="E1339" t="e">
        <f>IF(INDEX(Organizations[Organization Type '[CV']],$A1339)="","",
CONCATENATE("  - &amp;OrganizationID",TEXT($A1339,"0000"),
" {","OrganizationTypeCV:  ",CHAR(34),INDEX(Organizations[Organization Type '[CV']],$A1339),CHAR(34),
", OrganizationCode:  ",CHAR(34),INDEX(Organizations[Organization Code],$A1339),CHAR(34),
", OrganizationName:  ",CHAR(34),INDEX(Organizations[Organization Name],$A1339),CHAR(34),
", OrganizationDescription:  ",CHAR(34),INDEX(Organizations[Organization Description],$A1339),CHAR(34),
", OrganizationLink:  ",CHAR(34),INDEX(Organizations[Organization Link],$A1339),CHAR(34),"}"))</f>
        <v>#REF!</v>
      </c>
      <c r="F1339" t="e">
        <f>IF(INDEX(People[First Name],$A1339)="","",
CONCATENATE("  - &amp;AffiliationID",TEXT($A1339,"0000"),
" {PersonID: *PersonID",TEXT($A1339,"0000"),
", OrganizationID: *OrganizationID",TEXT(MATCH(INDEX(People[Organization Name],$A1339),Organizations[Organization Name],0),"0000"),
", IsPrimaryOrganizationContact: , AffiliationStartDate: , AffiliationEndDate: , PrimaryPhone: ",
", PrimaryEmail: ",CHAR(34),INDEX(People[Primary Email],$A1339),CHAR(34),
", PrimaryAddress: ",CHAR(34),INDEX(People[Primary Address],$A1339),CHAR(34),
", PersonLink: }"))</f>
        <v>#REF!</v>
      </c>
      <c r="H1339" t="e">
        <f>IF(COUNTA(CitationInformation)=0,"",IF(INDEX(AuthorList[Author Name],$A1339)="","",
CONCATENATE("  - &amp;AuthorListID",TEXT($A1339,"0000"),
"  {CitationID: *CitationID0001",
", PersonID: *PersonID",TEXT(MATCH(INDEX(AuthorList[Author Name],$A1339),People[Full Name],0),"0000"),
", AuthorOrder: ",INDEX(AuthorList[Author Number],$A1339),"}")))</f>
        <v>#REF!</v>
      </c>
      <c r="K1339" t="e">
        <f>IF(INDEX(SamplingFeatures[Feature Code],$A1339)="","",
CONCATENATE("  - &amp;SamplingFeatureID",TEXT($A1339,"0000"),
" {","SamplingFeatureUUID:  ",CHAR(34),INDEX(SamplingFeatures[Sampling Feature UUID],$A1339),CHAR(34),
", SamplingFeatureTypeCV:  ",CHAR(34),INDEX(SamplingFeatures[Sampling Feature Type],$A1339),CHAR(34),
", SamplingFeatureCode:  ",CHAR(34),INDEX(SamplingFeatures[Feature Code],$A1339),CHAR(34),
", SamplingFeatureName:  ",CHAR(34),INDEX(SamplingFeatures[Feature Name],$A1339),CHAR(34),
", SamplingFeatureDescription:  ",CHAR(34),INDEX(SamplingFeatures[Feature Description],$A1339),CHAR(34),
", SamplingFeatureGeotypeCV:  ",CHAR(34),INDEX(SamplingFeatures[Feature Geo Type],$A1339),CHAR(34),
", FeatureGeometry:  ",CHAR(34),INDEX(SamplingFeatures[Feature Geometry],$A1339),CHAR(34),
", Elevation_m:  ",CHAR(34),INDEX(SamplingFeatures[Elevation_m],$A1339),CHAR(34),
", ElevationDatumCV:  ",CHAR(34),ElevationDatum,CHAR(34),"}"))</f>
        <v>#REF!</v>
      </c>
      <c r="L1339" t="e">
        <f>IF(INDEX(SamplingFeatures[Sampling Feature Type],$A1339)&lt;&gt;"Site","",
CONCATENATE("  - &amp;SiteID",TEXT(SUMPRODUCT(--($L$3:$L1338&lt;&gt;"")),"0000"),
" {","SamplingFeatureID:  *SamplingFeatureID",TEXT($A1339,"0000"),
", SiteTypeCV:  ",CHAR(34),INDEX(Sites[Site Type],$A1339),CHAR(34),
", Latitude:  ",INDEX(Sites[Latitude],$A1339),
", Longitude:  ",INDEX(Sites[Longitude],$A1339),
", SRSName:  ",CHAR(34),LatLonDatum,CHAR(34),"}"))</f>
        <v>#REF!</v>
      </c>
      <c r="M1339" t="e">
        <f>IF(INDEX(SamplingFeatures[Sampling Feature Type],$A1339)&lt;&gt;"Specimen","",
CONCATENATE("  - &amp;SpecimenID",TEXT(SUMPRODUCT(--($M$3:$M1338&lt;&gt;"")),"0000"),
" {","SamplingFeatureID:  *SamplingFeatureID",TEXT($A1339,"0000"),
", SpecimenTypeCV:  ",CHAR(34),INDEX(Specimens[Specimen Type],$A1339),CHAR(34),
", SpecimenMediumCV:  ",INDEX(Specimens[Specimen Medium],$A1339),
", IsFieldSpecimen:  ",CHAR(34),INDEX(Specimens[Is Field Specimen?],$A1339),CHAR(34),"}"))</f>
        <v>#REF!</v>
      </c>
      <c r="N1339" t="e">
        <f>IF(COUNTA(SpatialOffsets[])=0,"", IF(INDEX(SpatialOffsets[Spatial Offset Type],$A1339)="","",
CONCATENATE("  - &amp;SpatialOffsetID",TEXT($A1339,"0000"),
" {","SpatialOffsetTypeCV:  ",CHAR(34),INDEX(SpatialOffsets[Spatial Offset Type],$A1339),CHAR(34),
", Offset1Value:  ",INDEX(SpatialOffsets[Offset 1 Value],$A1339),
", Offset1UnitID:  ",CHAR(34),INDEX(SpatialOffsets[Offset 1 Unit],$A1339),CHAR(34),
", Offset2Value:  ",INDEX(SpatialOffsets[Offset 2 Value],$A1339),
", Offset2UnitID:  ",CHAR(34),INDEX(SpatialOffsets[Offset 2 Unit],$A1339),CHAR(34),
", Offset3Value:  ",INDEX(SpatialOffsets[Offset 3 Value],$A1339),
", Offset3UnitID:  ",CHAR(34),INDEX(SpatialOffsets[Offset 3 Unit],$A1339),CHAR(34),,"}")))</f>
        <v>#REF!</v>
      </c>
      <c r="O1339" t="e">
        <f>IF(COUNTA(RelatedFeatures[])=0,"", IF(INDEX(RelatedFeatures[First Sampling Feature Code],$A1339)="","",
CONCATENATE("  - &amp;RelationID",TEXT($A1339,"0000"),
" {","SamplingFeatureID:  *SamplingFeatureID",TEXT(MATCH(INDEX(RelatedFeatures[First Sampling Feature Code],$A1339),SamplingFeatures[Feature Code],0),"0000"),
", RelationshipTypeCV:  ",CHAR(34),INDEX(RelatedFeatures[Relationship Type],$A1339),CHAR(34),
", RelatedFeatureID: *SamplingFeatureID",TEXT(MATCH(INDEX(RelatedFeatures[Second Sampling Feature Code],$A1339),SamplingFeatures[Feature Code],0),"0000"),
", SpatialOffsetID:  ",IF(INDEX(RelatedFeatures[Offset Number],$A1339)="","",CONCATENATE("*SpatialOffsetID",TEXT(INDEX(RelatedFeatures[Offset Number],$A1339),"0000"))),"}")))</f>
        <v>#REF!</v>
      </c>
      <c r="P1339" t="e">
        <f>IF(INDEX(Methods[Method Type],$A1339)="","",
CONCATENATE("  - &amp;MethodID",TEXT($A1339,"0000"),
" {","MethodTypeCV:  ",CHAR(34),INDEX(Methods[Method Type],$A1339),CHAR(34),
", MethodCode:  ",CHAR(34),INDEX(Methods[Method Code],$A1339),CHAR(34),
", MethodName:  ",CHAR(34),INDEX(Methods[Method Name],$A1339),CHAR(34),
", MethodDescription:  ",CHAR(34),INDEX(Methods[Method Description],$A1339),CHAR(34),
", MethodLink:  ",CHAR(34),INDEX(Methods[Method Link],$A1339),CHAR(34),
", OrganizationID: *OrganizationID",TEXT(MATCH(INDEX(Methods[Organization Name],$A1339),Organizations[Organization Name],0),"0000"),"}"))</f>
        <v>#REF!</v>
      </c>
      <c r="Q1339" t="e">
        <f>IF(INDEX(Variables[Variable Type],$A1339)="","",
CONCATENATE("  - &amp;VariableID",TEXT($A1339,"0000"),
" {","VariableTypeCV:  ",CHAR(34),INDEX(Variables[Variable Type],$A1339),CHAR(34),
", VariableCode:  ",CHAR(34),INDEX(Variables[Variable Code],$A1339),CHAR(34),
", VariableNameCV:  ",CHAR(34),INDEX(Variables[Variable Name],$A1339),CHAR(34),
", VariableDefinition:  ",CHAR(34),INDEX(Variables[Variable Definition],$A1339),CHAR(34),
", SpecciationCV:  ",CHAR(34),INDEX(Variables[Speciation],$A1339),CHAR(34),
", NoDataValue:  ",CHAR(34),INDEX(Variables[No Data Value],$A1339),CHAR(34),"}"))</f>
        <v>#REF!</v>
      </c>
    </row>
    <row r="1340" spans="1:17" x14ac:dyDescent="0.25">
      <c r="A1340">
        <v>1337</v>
      </c>
      <c r="D1340" t="e">
        <f>IF(INDEX(People[First Name],$A1340)="","",
CONCATENATE("  - &amp;PersonID",TEXT($A1340,"0000"),
" {","PersonFirstName:  ",CHAR(34),INDEX(People[First Name],$A1340),CHAR(34),
", PersonMiddleName:  ",CHAR(34),INDEX(People[Middle Name],$A1340),CHAR(34),
", PersonLastName:  ",CHAR(34),INDEX(People[Last Name],$A1340),CHAR(34),"}"))</f>
        <v>#REF!</v>
      </c>
      <c r="E1340" t="e">
        <f>IF(INDEX(Organizations[Organization Type '[CV']],$A1340)="","",
CONCATENATE("  - &amp;OrganizationID",TEXT($A1340,"0000"),
" {","OrganizationTypeCV:  ",CHAR(34),INDEX(Organizations[Organization Type '[CV']],$A1340),CHAR(34),
", OrganizationCode:  ",CHAR(34),INDEX(Organizations[Organization Code],$A1340),CHAR(34),
", OrganizationName:  ",CHAR(34),INDEX(Organizations[Organization Name],$A1340),CHAR(34),
", OrganizationDescription:  ",CHAR(34),INDEX(Organizations[Organization Description],$A1340),CHAR(34),
", OrganizationLink:  ",CHAR(34),INDEX(Organizations[Organization Link],$A1340),CHAR(34),"}"))</f>
        <v>#REF!</v>
      </c>
      <c r="F1340" t="e">
        <f>IF(INDEX(People[First Name],$A1340)="","",
CONCATENATE("  - &amp;AffiliationID",TEXT($A1340,"0000"),
" {PersonID: *PersonID",TEXT($A1340,"0000"),
", OrganizationID: *OrganizationID",TEXT(MATCH(INDEX(People[Organization Name],$A1340),Organizations[Organization Name],0),"0000"),
", IsPrimaryOrganizationContact: , AffiliationStartDate: , AffiliationEndDate: , PrimaryPhone: ",
", PrimaryEmail: ",CHAR(34),INDEX(People[Primary Email],$A1340),CHAR(34),
", PrimaryAddress: ",CHAR(34),INDEX(People[Primary Address],$A1340),CHAR(34),
", PersonLink: }"))</f>
        <v>#REF!</v>
      </c>
      <c r="H1340" t="e">
        <f>IF(COUNTA(CitationInformation)=0,"",IF(INDEX(AuthorList[Author Name],$A1340)="","",
CONCATENATE("  - &amp;AuthorListID",TEXT($A1340,"0000"),
"  {CitationID: *CitationID0001",
", PersonID: *PersonID",TEXT(MATCH(INDEX(AuthorList[Author Name],$A1340),People[Full Name],0),"0000"),
", AuthorOrder: ",INDEX(AuthorList[Author Number],$A1340),"}")))</f>
        <v>#REF!</v>
      </c>
      <c r="K1340" t="e">
        <f>IF(INDEX(SamplingFeatures[Feature Code],$A1340)="","",
CONCATENATE("  - &amp;SamplingFeatureID",TEXT($A1340,"0000"),
" {","SamplingFeatureUUID:  ",CHAR(34),INDEX(SamplingFeatures[Sampling Feature UUID],$A1340),CHAR(34),
", SamplingFeatureTypeCV:  ",CHAR(34),INDEX(SamplingFeatures[Sampling Feature Type],$A1340),CHAR(34),
", SamplingFeatureCode:  ",CHAR(34),INDEX(SamplingFeatures[Feature Code],$A1340),CHAR(34),
", SamplingFeatureName:  ",CHAR(34),INDEX(SamplingFeatures[Feature Name],$A1340),CHAR(34),
", SamplingFeatureDescription:  ",CHAR(34),INDEX(SamplingFeatures[Feature Description],$A1340),CHAR(34),
", SamplingFeatureGeotypeCV:  ",CHAR(34),INDEX(SamplingFeatures[Feature Geo Type],$A1340),CHAR(34),
", FeatureGeometry:  ",CHAR(34),INDEX(SamplingFeatures[Feature Geometry],$A1340),CHAR(34),
", Elevation_m:  ",CHAR(34),INDEX(SamplingFeatures[Elevation_m],$A1340),CHAR(34),
", ElevationDatumCV:  ",CHAR(34),ElevationDatum,CHAR(34),"}"))</f>
        <v>#REF!</v>
      </c>
      <c r="L1340" t="e">
        <f>IF(INDEX(SamplingFeatures[Sampling Feature Type],$A1340)&lt;&gt;"Site","",
CONCATENATE("  - &amp;SiteID",TEXT(SUMPRODUCT(--($L$3:$L1339&lt;&gt;"")),"0000"),
" {","SamplingFeatureID:  *SamplingFeatureID",TEXT($A1340,"0000"),
", SiteTypeCV:  ",CHAR(34),INDEX(Sites[Site Type],$A1340),CHAR(34),
", Latitude:  ",INDEX(Sites[Latitude],$A1340),
", Longitude:  ",INDEX(Sites[Longitude],$A1340),
", SRSName:  ",CHAR(34),LatLonDatum,CHAR(34),"}"))</f>
        <v>#REF!</v>
      </c>
      <c r="M1340" t="e">
        <f>IF(INDEX(SamplingFeatures[Sampling Feature Type],$A1340)&lt;&gt;"Specimen","",
CONCATENATE("  - &amp;SpecimenID",TEXT(SUMPRODUCT(--($M$3:$M1339&lt;&gt;"")),"0000"),
" {","SamplingFeatureID:  *SamplingFeatureID",TEXT($A1340,"0000"),
", SpecimenTypeCV:  ",CHAR(34),INDEX(Specimens[Specimen Type],$A1340),CHAR(34),
", SpecimenMediumCV:  ",INDEX(Specimens[Specimen Medium],$A1340),
", IsFieldSpecimen:  ",CHAR(34),INDEX(Specimens[Is Field Specimen?],$A1340),CHAR(34),"}"))</f>
        <v>#REF!</v>
      </c>
      <c r="N1340" t="e">
        <f>IF(COUNTA(SpatialOffsets[])=0,"", IF(INDEX(SpatialOffsets[Spatial Offset Type],$A1340)="","",
CONCATENATE("  - &amp;SpatialOffsetID",TEXT($A1340,"0000"),
" {","SpatialOffsetTypeCV:  ",CHAR(34),INDEX(SpatialOffsets[Spatial Offset Type],$A1340),CHAR(34),
", Offset1Value:  ",INDEX(SpatialOffsets[Offset 1 Value],$A1340),
", Offset1UnitID:  ",CHAR(34),INDEX(SpatialOffsets[Offset 1 Unit],$A1340),CHAR(34),
", Offset2Value:  ",INDEX(SpatialOffsets[Offset 2 Value],$A1340),
", Offset2UnitID:  ",CHAR(34),INDEX(SpatialOffsets[Offset 2 Unit],$A1340),CHAR(34),
", Offset3Value:  ",INDEX(SpatialOffsets[Offset 3 Value],$A1340),
", Offset3UnitID:  ",CHAR(34),INDEX(SpatialOffsets[Offset 3 Unit],$A1340),CHAR(34),,"}")))</f>
        <v>#REF!</v>
      </c>
      <c r="O1340" t="e">
        <f>IF(COUNTA(RelatedFeatures[])=0,"", IF(INDEX(RelatedFeatures[First Sampling Feature Code],$A1340)="","",
CONCATENATE("  - &amp;RelationID",TEXT($A1340,"0000"),
" {","SamplingFeatureID:  *SamplingFeatureID",TEXT(MATCH(INDEX(RelatedFeatures[First Sampling Feature Code],$A1340),SamplingFeatures[Feature Code],0),"0000"),
", RelationshipTypeCV:  ",CHAR(34),INDEX(RelatedFeatures[Relationship Type],$A1340),CHAR(34),
", RelatedFeatureID: *SamplingFeatureID",TEXT(MATCH(INDEX(RelatedFeatures[Second Sampling Feature Code],$A1340),SamplingFeatures[Feature Code],0),"0000"),
", SpatialOffsetID:  ",IF(INDEX(RelatedFeatures[Offset Number],$A1340)="","",CONCATENATE("*SpatialOffsetID",TEXT(INDEX(RelatedFeatures[Offset Number],$A1340),"0000"))),"}")))</f>
        <v>#REF!</v>
      </c>
      <c r="P1340" t="e">
        <f>IF(INDEX(Methods[Method Type],$A1340)="","",
CONCATENATE("  - &amp;MethodID",TEXT($A1340,"0000"),
" {","MethodTypeCV:  ",CHAR(34),INDEX(Methods[Method Type],$A1340),CHAR(34),
", MethodCode:  ",CHAR(34),INDEX(Methods[Method Code],$A1340),CHAR(34),
", MethodName:  ",CHAR(34),INDEX(Methods[Method Name],$A1340),CHAR(34),
", MethodDescription:  ",CHAR(34),INDEX(Methods[Method Description],$A1340),CHAR(34),
", MethodLink:  ",CHAR(34),INDEX(Methods[Method Link],$A1340),CHAR(34),
", OrganizationID: *OrganizationID",TEXT(MATCH(INDEX(Methods[Organization Name],$A1340),Organizations[Organization Name],0),"0000"),"}"))</f>
        <v>#REF!</v>
      </c>
      <c r="Q1340" t="e">
        <f>IF(INDEX(Variables[Variable Type],$A1340)="","",
CONCATENATE("  - &amp;VariableID",TEXT($A1340,"0000"),
" {","VariableTypeCV:  ",CHAR(34),INDEX(Variables[Variable Type],$A1340),CHAR(34),
", VariableCode:  ",CHAR(34),INDEX(Variables[Variable Code],$A1340),CHAR(34),
", VariableNameCV:  ",CHAR(34),INDEX(Variables[Variable Name],$A1340),CHAR(34),
", VariableDefinition:  ",CHAR(34),INDEX(Variables[Variable Definition],$A1340),CHAR(34),
", SpecciationCV:  ",CHAR(34),INDEX(Variables[Speciation],$A1340),CHAR(34),
", NoDataValue:  ",CHAR(34),INDEX(Variables[No Data Value],$A1340),CHAR(34),"}"))</f>
        <v>#REF!</v>
      </c>
    </row>
    <row r="1341" spans="1:17" x14ac:dyDescent="0.25">
      <c r="A1341">
        <v>1338</v>
      </c>
      <c r="D1341" t="e">
        <f>IF(INDEX(People[First Name],$A1341)="","",
CONCATENATE("  - &amp;PersonID",TEXT($A1341,"0000"),
" {","PersonFirstName:  ",CHAR(34),INDEX(People[First Name],$A1341),CHAR(34),
", PersonMiddleName:  ",CHAR(34),INDEX(People[Middle Name],$A1341),CHAR(34),
", PersonLastName:  ",CHAR(34),INDEX(People[Last Name],$A1341),CHAR(34),"}"))</f>
        <v>#REF!</v>
      </c>
      <c r="E1341" t="e">
        <f>IF(INDEX(Organizations[Organization Type '[CV']],$A1341)="","",
CONCATENATE("  - &amp;OrganizationID",TEXT($A1341,"0000"),
" {","OrganizationTypeCV:  ",CHAR(34),INDEX(Organizations[Organization Type '[CV']],$A1341),CHAR(34),
", OrganizationCode:  ",CHAR(34),INDEX(Organizations[Organization Code],$A1341),CHAR(34),
", OrganizationName:  ",CHAR(34),INDEX(Organizations[Organization Name],$A1341),CHAR(34),
", OrganizationDescription:  ",CHAR(34),INDEX(Organizations[Organization Description],$A1341),CHAR(34),
", OrganizationLink:  ",CHAR(34),INDEX(Organizations[Organization Link],$A1341),CHAR(34),"}"))</f>
        <v>#REF!</v>
      </c>
      <c r="F1341" t="e">
        <f>IF(INDEX(People[First Name],$A1341)="","",
CONCATENATE("  - &amp;AffiliationID",TEXT($A1341,"0000"),
" {PersonID: *PersonID",TEXT($A1341,"0000"),
", OrganizationID: *OrganizationID",TEXT(MATCH(INDEX(People[Organization Name],$A1341),Organizations[Organization Name],0),"0000"),
", IsPrimaryOrganizationContact: , AffiliationStartDate: , AffiliationEndDate: , PrimaryPhone: ",
", PrimaryEmail: ",CHAR(34),INDEX(People[Primary Email],$A1341),CHAR(34),
", PrimaryAddress: ",CHAR(34),INDEX(People[Primary Address],$A1341),CHAR(34),
", PersonLink: }"))</f>
        <v>#REF!</v>
      </c>
      <c r="H1341" t="e">
        <f>IF(COUNTA(CitationInformation)=0,"",IF(INDEX(AuthorList[Author Name],$A1341)="","",
CONCATENATE("  - &amp;AuthorListID",TEXT($A1341,"0000"),
"  {CitationID: *CitationID0001",
", PersonID: *PersonID",TEXT(MATCH(INDEX(AuthorList[Author Name],$A1341),People[Full Name],0),"0000"),
", AuthorOrder: ",INDEX(AuthorList[Author Number],$A1341),"}")))</f>
        <v>#REF!</v>
      </c>
      <c r="K1341" t="e">
        <f>IF(INDEX(SamplingFeatures[Feature Code],$A1341)="","",
CONCATENATE("  - &amp;SamplingFeatureID",TEXT($A1341,"0000"),
" {","SamplingFeatureUUID:  ",CHAR(34),INDEX(SamplingFeatures[Sampling Feature UUID],$A1341),CHAR(34),
", SamplingFeatureTypeCV:  ",CHAR(34),INDEX(SamplingFeatures[Sampling Feature Type],$A1341),CHAR(34),
", SamplingFeatureCode:  ",CHAR(34),INDEX(SamplingFeatures[Feature Code],$A1341),CHAR(34),
", SamplingFeatureName:  ",CHAR(34),INDEX(SamplingFeatures[Feature Name],$A1341),CHAR(34),
", SamplingFeatureDescription:  ",CHAR(34),INDEX(SamplingFeatures[Feature Description],$A1341),CHAR(34),
", SamplingFeatureGeotypeCV:  ",CHAR(34),INDEX(SamplingFeatures[Feature Geo Type],$A1341),CHAR(34),
", FeatureGeometry:  ",CHAR(34),INDEX(SamplingFeatures[Feature Geometry],$A1341),CHAR(34),
", Elevation_m:  ",CHAR(34),INDEX(SamplingFeatures[Elevation_m],$A1341),CHAR(34),
", ElevationDatumCV:  ",CHAR(34),ElevationDatum,CHAR(34),"}"))</f>
        <v>#REF!</v>
      </c>
      <c r="L1341" t="e">
        <f>IF(INDEX(SamplingFeatures[Sampling Feature Type],$A1341)&lt;&gt;"Site","",
CONCATENATE("  - &amp;SiteID",TEXT(SUMPRODUCT(--($L$3:$L1340&lt;&gt;"")),"0000"),
" {","SamplingFeatureID:  *SamplingFeatureID",TEXT($A1341,"0000"),
", SiteTypeCV:  ",CHAR(34),INDEX(Sites[Site Type],$A1341),CHAR(34),
", Latitude:  ",INDEX(Sites[Latitude],$A1341),
", Longitude:  ",INDEX(Sites[Longitude],$A1341),
", SRSName:  ",CHAR(34),LatLonDatum,CHAR(34),"}"))</f>
        <v>#REF!</v>
      </c>
      <c r="M1341" t="e">
        <f>IF(INDEX(SamplingFeatures[Sampling Feature Type],$A1341)&lt;&gt;"Specimen","",
CONCATENATE("  - &amp;SpecimenID",TEXT(SUMPRODUCT(--($M$3:$M1340&lt;&gt;"")),"0000"),
" {","SamplingFeatureID:  *SamplingFeatureID",TEXT($A1341,"0000"),
", SpecimenTypeCV:  ",CHAR(34),INDEX(Specimens[Specimen Type],$A1341),CHAR(34),
", SpecimenMediumCV:  ",INDEX(Specimens[Specimen Medium],$A1341),
", IsFieldSpecimen:  ",CHAR(34),INDEX(Specimens[Is Field Specimen?],$A1341),CHAR(34),"}"))</f>
        <v>#REF!</v>
      </c>
      <c r="N1341" t="e">
        <f>IF(COUNTA(SpatialOffsets[])=0,"", IF(INDEX(SpatialOffsets[Spatial Offset Type],$A1341)="","",
CONCATENATE("  - &amp;SpatialOffsetID",TEXT($A1341,"0000"),
" {","SpatialOffsetTypeCV:  ",CHAR(34),INDEX(SpatialOffsets[Spatial Offset Type],$A1341),CHAR(34),
", Offset1Value:  ",INDEX(SpatialOffsets[Offset 1 Value],$A1341),
", Offset1UnitID:  ",CHAR(34),INDEX(SpatialOffsets[Offset 1 Unit],$A1341),CHAR(34),
", Offset2Value:  ",INDEX(SpatialOffsets[Offset 2 Value],$A1341),
", Offset2UnitID:  ",CHAR(34),INDEX(SpatialOffsets[Offset 2 Unit],$A1341),CHAR(34),
", Offset3Value:  ",INDEX(SpatialOffsets[Offset 3 Value],$A1341),
", Offset3UnitID:  ",CHAR(34),INDEX(SpatialOffsets[Offset 3 Unit],$A1341),CHAR(34),,"}")))</f>
        <v>#REF!</v>
      </c>
      <c r="O1341" t="e">
        <f>IF(COUNTA(RelatedFeatures[])=0,"", IF(INDEX(RelatedFeatures[First Sampling Feature Code],$A1341)="","",
CONCATENATE("  - &amp;RelationID",TEXT($A1341,"0000"),
" {","SamplingFeatureID:  *SamplingFeatureID",TEXT(MATCH(INDEX(RelatedFeatures[First Sampling Feature Code],$A1341),SamplingFeatures[Feature Code],0),"0000"),
", RelationshipTypeCV:  ",CHAR(34),INDEX(RelatedFeatures[Relationship Type],$A1341),CHAR(34),
", RelatedFeatureID: *SamplingFeatureID",TEXT(MATCH(INDEX(RelatedFeatures[Second Sampling Feature Code],$A1341),SamplingFeatures[Feature Code],0),"0000"),
", SpatialOffsetID:  ",IF(INDEX(RelatedFeatures[Offset Number],$A1341)="","",CONCATENATE("*SpatialOffsetID",TEXT(INDEX(RelatedFeatures[Offset Number],$A1341),"0000"))),"}")))</f>
        <v>#REF!</v>
      </c>
      <c r="P1341" t="e">
        <f>IF(INDEX(Methods[Method Type],$A1341)="","",
CONCATENATE("  - &amp;MethodID",TEXT($A1341,"0000"),
" {","MethodTypeCV:  ",CHAR(34),INDEX(Methods[Method Type],$A1341),CHAR(34),
", MethodCode:  ",CHAR(34),INDEX(Methods[Method Code],$A1341),CHAR(34),
", MethodName:  ",CHAR(34),INDEX(Methods[Method Name],$A1341),CHAR(34),
", MethodDescription:  ",CHAR(34),INDEX(Methods[Method Description],$A1341),CHAR(34),
", MethodLink:  ",CHAR(34),INDEX(Methods[Method Link],$A1341),CHAR(34),
", OrganizationID: *OrganizationID",TEXT(MATCH(INDEX(Methods[Organization Name],$A1341),Organizations[Organization Name],0),"0000"),"}"))</f>
        <v>#REF!</v>
      </c>
      <c r="Q1341" t="e">
        <f>IF(INDEX(Variables[Variable Type],$A1341)="","",
CONCATENATE("  - &amp;VariableID",TEXT($A1341,"0000"),
" {","VariableTypeCV:  ",CHAR(34),INDEX(Variables[Variable Type],$A1341),CHAR(34),
", VariableCode:  ",CHAR(34),INDEX(Variables[Variable Code],$A1341),CHAR(34),
", VariableNameCV:  ",CHAR(34),INDEX(Variables[Variable Name],$A1341),CHAR(34),
", VariableDefinition:  ",CHAR(34),INDEX(Variables[Variable Definition],$A1341),CHAR(34),
", SpecciationCV:  ",CHAR(34),INDEX(Variables[Speciation],$A1341),CHAR(34),
", NoDataValue:  ",CHAR(34),INDEX(Variables[No Data Value],$A1341),CHAR(34),"}"))</f>
        <v>#REF!</v>
      </c>
    </row>
    <row r="1342" spans="1:17" x14ac:dyDescent="0.25">
      <c r="A1342">
        <v>1339</v>
      </c>
      <c r="D1342" t="e">
        <f>IF(INDEX(People[First Name],$A1342)="","",
CONCATENATE("  - &amp;PersonID",TEXT($A1342,"0000"),
" {","PersonFirstName:  ",CHAR(34),INDEX(People[First Name],$A1342),CHAR(34),
", PersonMiddleName:  ",CHAR(34),INDEX(People[Middle Name],$A1342),CHAR(34),
", PersonLastName:  ",CHAR(34),INDEX(People[Last Name],$A1342),CHAR(34),"}"))</f>
        <v>#REF!</v>
      </c>
      <c r="E1342" t="e">
        <f>IF(INDEX(Organizations[Organization Type '[CV']],$A1342)="","",
CONCATENATE("  - &amp;OrganizationID",TEXT($A1342,"0000"),
" {","OrganizationTypeCV:  ",CHAR(34),INDEX(Organizations[Organization Type '[CV']],$A1342),CHAR(34),
", OrganizationCode:  ",CHAR(34),INDEX(Organizations[Organization Code],$A1342),CHAR(34),
", OrganizationName:  ",CHAR(34),INDEX(Organizations[Organization Name],$A1342),CHAR(34),
", OrganizationDescription:  ",CHAR(34),INDEX(Organizations[Organization Description],$A1342),CHAR(34),
", OrganizationLink:  ",CHAR(34),INDEX(Organizations[Organization Link],$A1342),CHAR(34),"}"))</f>
        <v>#REF!</v>
      </c>
      <c r="F1342" t="e">
        <f>IF(INDEX(People[First Name],$A1342)="","",
CONCATENATE("  - &amp;AffiliationID",TEXT($A1342,"0000"),
" {PersonID: *PersonID",TEXT($A1342,"0000"),
", OrganizationID: *OrganizationID",TEXT(MATCH(INDEX(People[Organization Name],$A1342),Organizations[Organization Name],0),"0000"),
", IsPrimaryOrganizationContact: , AffiliationStartDate: , AffiliationEndDate: , PrimaryPhone: ",
", PrimaryEmail: ",CHAR(34),INDEX(People[Primary Email],$A1342),CHAR(34),
", PrimaryAddress: ",CHAR(34),INDEX(People[Primary Address],$A1342),CHAR(34),
", PersonLink: }"))</f>
        <v>#REF!</v>
      </c>
      <c r="H1342" t="e">
        <f>IF(COUNTA(CitationInformation)=0,"",IF(INDEX(AuthorList[Author Name],$A1342)="","",
CONCATENATE("  - &amp;AuthorListID",TEXT($A1342,"0000"),
"  {CitationID: *CitationID0001",
", PersonID: *PersonID",TEXT(MATCH(INDEX(AuthorList[Author Name],$A1342),People[Full Name],0),"0000"),
", AuthorOrder: ",INDEX(AuthorList[Author Number],$A1342),"}")))</f>
        <v>#REF!</v>
      </c>
      <c r="K1342" t="e">
        <f>IF(INDEX(SamplingFeatures[Feature Code],$A1342)="","",
CONCATENATE("  - &amp;SamplingFeatureID",TEXT($A1342,"0000"),
" {","SamplingFeatureUUID:  ",CHAR(34),INDEX(SamplingFeatures[Sampling Feature UUID],$A1342),CHAR(34),
", SamplingFeatureTypeCV:  ",CHAR(34),INDEX(SamplingFeatures[Sampling Feature Type],$A1342),CHAR(34),
", SamplingFeatureCode:  ",CHAR(34),INDEX(SamplingFeatures[Feature Code],$A1342),CHAR(34),
", SamplingFeatureName:  ",CHAR(34),INDEX(SamplingFeatures[Feature Name],$A1342),CHAR(34),
", SamplingFeatureDescription:  ",CHAR(34),INDEX(SamplingFeatures[Feature Description],$A1342),CHAR(34),
", SamplingFeatureGeotypeCV:  ",CHAR(34),INDEX(SamplingFeatures[Feature Geo Type],$A1342),CHAR(34),
", FeatureGeometry:  ",CHAR(34),INDEX(SamplingFeatures[Feature Geometry],$A1342),CHAR(34),
", Elevation_m:  ",CHAR(34),INDEX(SamplingFeatures[Elevation_m],$A1342),CHAR(34),
", ElevationDatumCV:  ",CHAR(34),ElevationDatum,CHAR(34),"}"))</f>
        <v>#REF!</v>
      </c>
      <c r="L1342" t="e">
        <f>IF(INDEX(SamplingFeatures[Sampling Feature Type],$A1342)&lt;&gt;"Site","",
CONCATENATE("  - &amp;SiteID",TEXT(SUMPRODUCT(--($L$3:$L1341&lt;&gt;"")),"0000"),
" {","SamplingFeatureID:  *SamplingFeatureID",TEXT($A1342,"0000"),
", SiteTypeCV:  ",CHAR(34),INDEX(Sites[Site Type],$A1342),CHAR(34),
", Latitude:  ",INDEX(Sites[Latitude],$A1342),
", Longitude:  ",INDEX(Sites[Longitude],$A1342),
", SRSName:  ",CHAR(34),LatLonDatum,CHAR(34),"}"))</f>
        <v>#REF!</v>
      </c>
      <c r="M1342" t="e">
        <f>IF(INDEX(SamplingFeatures[Sampling Feature Type],$A1342)&lt;&gt;"Specimen","",
CONCATENATE("  - &amp;SpecimenID",TEXT(SUMPRODUCT(--($M$3:$M1341&lt;&gt;"")),"0000"),
" {","SamplingFeatureID:  *SamplingFeatureID",TEXT($A1342,"0000"),
", SpecimenTypeCV:  ",CHAR(34),INDEX(Specimens[Specimen Type],$A1342),CHAR(34),
", SpecimenMediumCV:  ",INDEX(Specimens[Specimen Medium],$A1342),
", IsFieldSpecimen:  ",CHAR(34),INDEX(Specimens[Is Field Specimen?],$A1342),CHAR(34),"}"))</f>
        <v>#REF!</v>
      </c>
      <c r="N1342" t="e">
        <f>IF(COUNTA(SpatialOffsets[])=0,"", IF(INDEX(SpatialOffsets[Spatial Offset Type],$A1342)="","",
CONCATENATE("  - &amp;SpatialOffsetID",TEXT($A1342,"0000"),
" {","SpatialOffsetTypeCV:  ",CHAR(34),INDEX(SpatialOffsets[Spatial Offset Type],$A1342),CHAR(34),
", Offset1Value:  ",INDEX(SpatialOffsets[Offset 1 Value],$A1342),
", Offset1UnitID:  ",CHAR(34),INDEX(SpatialOffsets[Offset 1 Unit],$A1342),CHAR(34),
", Offset2Value:  ",INDEX(SpatialOffsets[Offset 2 Value],$A1342),
", Offset2UnitID:  ",CHAR(34),INDEX(SpatialOffsets[Offset 2 Unit],$A1342),CHAR(34),
", Offset3Value:  ",INDEX(SpatialOffsets[Offset 3 Value],$A1342),
", Offset3UnitID:  ",CHAR(34),INDEX(SpatialOffsets[Offset 3 Unit],$A1342),CHAR(34),,"}")))</f>
        <v>#REF!</v>
      </c>
      <c r="O1342" t="e">
        <f>IF(COUNTA(RelatedFeatures[])=0,"", IF(INDEX(RelatedFeatures[First Sampling Feature Code],$A1342)="","",
CONCATENATE("  - &amp;RelationID",TEXT($A1342,"0000"),
" {","SamplingFeatureID:  *SamplingFeatureID",TEXT(MATCH(INDEX(RelatedFeatures[First Sampling Feature Code],$A1342),SamplingFeatures[Feature Code],0),"0000"),
", RelationshipTypeCV:  ",CHAR(34),INDEX(RelatedFeatures[Relationship Type],$A1342),CHAR(34),
", RelatedFeatureID: *SamplingFeatureID",TEXT(MATCH(INDEX(RelatedFeatures[Second Sampling Feature Code],$A1342),SamplingFeatures[Feature Code],0),"0000"),
", SpatialOffsetID:  ",IF(INDEX(RelatedFeatures[Offset Number],$A1342)="","",CONCATENATE("*SpatialOffsetID",TEXT(INDEX(RelatedFeatures[Offset Number],$A1342),"0000"))),"}")))</f>
        <v>#REF!</v>
      </c>
      <c r="P1342" t="e">
        <f>IF(INDEX(Methods[Method Type],$A1342)="","",
CONCATENATE("  - &amp;MethodID",TEXT($A1342,"0000"),
" {","MethodTypeCV:  ",CHAR(34),INDEX(Methods[Method Type],$A1342),CHAR(34),
", MethodCode:  ",CHAR(34),INDEX(Methods[Method Code],$A1342),CHAR(34),
", MethodName:  ",CHAR(34),INDEX(Methods[Method Name],$A1342),CHAR(34),
", MethodDescription:  ",CHAR(34),INDEX(Methods[Method Description],$A1342),CHAR(34),
", MethodLink:  ",CHAR(34),INDEX(Methods[Method Link],$A1342),CHAR(34),
", OrganizationID: *OrganizationID",TEXT(MATCH(INDEX(Methods[Organization Name],$A1342),Organizations[Organization Name],0),"0000"),"}"))</f>
        <v>#REF!</v>
      </c>
      <c r="Q1342" t="e">
        <f>IF(INDEX(Variables[Variable Type],$A1342)="","",
CONCATENATE("  - &amp;VariableID",TEXT($A1342,"0000"),
" {","VariableTypeCV:  ",CHAR(34),INDEX(Variables[Variable Type],$A1342),CHAR(34),
", VariableCode:  ",CHAR(34),INDEX(Variables[Variable Code],$A1342),CHAR(34),
", VariableNameCV:  ",CHAR(34),INDEX(Variables[Variable Name],$A1342),CHAR(34),
", VariableDefinition:  ",CHAR(34),INDEX(Variables[Variable Definition],$A1342),CHAR(34),
", SpecciationCV:  ",CHAR(34),INDEX(Variables[Speciation],$A1342),CHAR(34),
", NoDataValue:  ",CHAR(34),INDEX(Variables[No Data Value],$A1342),CHAR(34),"}"))</f>
        <v>#REF!</v>
      </c>
    </row>
    <row r="1343" spans="1:17" x14ac:dyDescent="0.25">
      <c r="A1343">
        <v>1340</v>
      </c>
      <c r="D1343" t="e">
        <f>IF(INDEX(People[First Name],$A1343)="","",
CONCATENATE("  - &amp;PersonID",TEXT($A1343,"0000"),
" {","PersonFirstName:  ",CHAR(34),INDEX(People[First Name],$A1343),CHAR(34),
", PersonMiddleName:  ",CHAR(34),INDEX(People[Middle Name],$A1343),CHAR(34),
", PersonLastName:  ",CHAR(34),INDEX(People[Last Name],$A1343),CHAR(34),"}"))</f>
        <v>#REF!</v>
      </c>
      <c r="E1343" t="e">
        <f>IF(INDEX(Organizations[Organization Type '[CV']],$A1343)="","",
CONCATENATE("  - &amp;OrganizationID",TEXT($A1343,"0000"),
" {","OrganizationTypeCV:  ",CHAR(34),INDEX(Organizations[Organization Type '[CV']],$A1343),CHAR(34),
", OrganizationCode:  ",CHAR(34),INDEX(Organizations[Organization Code],$A1343),CHAR(34),
", OrganizationName:  ",CHAR(34),INDEX(Organizations[Organization Name],$A1343),CHAR(34),
", OrganizationDescription:  ",CHAR(34),INDEX(Organizations[Organization Description],$A1343),CHAR(34),
", OrganizationLink:  ",CHAR(34),INDEX(Organizations[Organization Link],$A1343),CHAR(34),"}"))</f>
        <v>#REF!</v>
      </c>
      <c r="F1343" t="e">
        <f>IF(INDEX(People[First Name],$A1343)="","",
CONCATENATE("  - &amp;AffiliationID",TEXT($A1343,"0000"),
" {PersonID: *PersonID",TEXT($A1343,"0000"),
", OrganizationID: *OrganizationID",TEXT(MATCH(INDEX(People[Organization Name],$A1343),Organizations[Organization Name],0),"0000"),
", IsPrimaryOrganizationContact: , AffiliationStartDate: , AffiliationEndDate: , PrimaryPhone: ",
", PrimaryEmail: ",CHAR(34),INDEX(People[Primary Email],$A1343),CHAR(34),
", PrimaryAddress: ",CHAR(34),INDEX(People[Primary Address],$A1343),CHAR(34),
", PersonLink: }"))</f>
        <v>#REF!</v>
      </c>
      <c r="H1343" t="e">
        <f>IF(COUNTA(CitationInformation)=0,"",IF(INDEX(AuthorList[Author Name],$A1343)="","",
CONCATENATE("  - &amp;AuthorListID",TEXT($A1343,"0000"),
"  {CitationID: *CitationID0001",
", PersonID: *PersonID",TEXT(MATCH(INDEX(AuthorList[Author Name],$A1343),People[Full Name],0),"0000"),
", AuthorOrder: ",INDEX(AuthorList[Author Number],$A1343),"}")))</f>
        <v>#REF!</v>
      </c>
      <c r="K1343" t="e">
        <f>IF(INDEX(SamplingFeatures[Feature Code],$A1343)="","",
CONCATENATE("  - &amp;SamplingFeatureID",TEXT($A1343,"0000"),
" {","SamplingFeatureUUID:  ",CHAR(34),INDEX(SamplingFeatures[Sampling Feature UUID],$A1343),CHAR(34),
", SamplingFeatureTypeCV:  ",CHAR(34),INDEX(SamplingFeatures[Sampling Feature Type],$A1343),CHAR(34),
", SamplingFeatureCode:  ",CHAR(34),INDEX(SamplingFeatures[Feature Code],$A1343),CHAR(34),
", SamplingFeatureName:  ",CHAR(34),INDEX(SamplingFeatures[Feature Name],$A1343),CHAR(34),
", SamplingFeatureDescription:  ",CHAR(34),INDEX(SamplingFeatures[Feature Description],$A1343),CHAR(34),
", SamplingFeatureGeotypeCV:  ",CHAR(34),INDEX(SamplingFeatures[Feature Geo Type],$A1343),CHAR(34),
", FeatureGeometry:  ",CHAR(34),INDEX(SamplingFeatures[Feature Geometry],$A1343),CHAR(34),
", Elevation_m:  ",CHAR(34),INDEX(SamplingFeatures[Elevation_m],$A1343),CHAR(34),
", ElevationDatumCV:  ",CHAR(34),ElevationDatum,CHAR(34),"}"))</f>
        <v>#REF!</v>
      </c>
      <c r="L1343" t="e">
        <f>IF(INDEX(SamplingFeatures[Sampling Feature Type],$A1343)&lt;&gt;"Site","",
CONCATENATE("  - &amp;SiteID",TEXT(SUMPRODUCT(--($L$3:$L1342&lt;&gt;"")),"0000"),
" {","SamplingFeatureID:  *SamplingFeatureID",TEXT($A1343,"0000"),
", SiteTypeCV:  ",CHAR(34),INDEX(Sites[Site Type],$A1343),CHAR(34),
", Latitude:  ",INDEX(Sites[Latitude],$A1343),
", Longitude:  ",INDEX(Sites[Longitude],$A1343),
", SRSName:  ",CHAR(34),LatLonDatum,CHAR(34),"}"))</f>
        <v>#REF!</v>
      </c>
      <c r="M1343" t="e">
        <f>IF(INDEX(SamplingFeatures[Sampling Feature Type],$A1343)&lt;&gt;"Specimen","",
CONCATENATE("  - &amp;SpecimenID",TEXT(SUMPRODUCT(--($M$3:$M1342&lt;&gt;"")),"0000"),
" {","SamplingFeatureID:  *SamplingFeatureID",TEXT($A1343,"0000"),
", SpecimenTypeCV:  ",CHAR(34),INDEX(Specimens[Specimen Type],$A1343),CHAR(34),
", SpecimenMediumCV:  ",INDEX(Specimens[Specimen Medium],$A1343),
", IsFieldSpecimen:  ",CHAR(34),INDEX(Specimens[Is Field Specimen?],$A1343),CHAR(34),"}"))</f>
        <v>#REF!</v>
      </c>
      <c r="N1343" t="e">
        <f>IF(COUNTA(SpatialOffsets[])=0,"", IF(INDEX(SpatialOffsets[Spatial Offset Type],$A1343)="","",
CONCATENATE("  - &amp;SpatialOffsetID",TEXT($A1343,"0000"),
" {","SpatialOffsetTypeCV:  ",CHAR(34),INDEX(SpatialOffsets[Spatial Offset Type],$A1343),CHAR(34),
", Offset1Value:  ",INDEX(SpatialOffsets[Offset 1 Value],$A1343),
", Offset1UnitID:  ",CHAR(34),INDEX(SpatialOffsets[Offset 1 Unit],$A1343),CHAR(34),
", Offset2Value:  ",INDEX(SpatialOffsets[Offset 2 Value],$A1343),
", Offset2UnitID:  ",CHAR(34),INDEX(SpatialOffsets[Offset 2 Unit],$A1343),CHAR(34),
", Offset3Value:  ",INDEX(SpatialOffsets[Offset 3 Value],$A1343),
", Offset3UnitID:  ",CHAR(34),INDEX(SpatialOffsets[Offset 3 Unit],$A1343),CHAR(34),,"}")))</f>
        <v>#REF!</v>
      </c>
      <c r="O1343" t="e">
        <f>IF(COUNTA(RelatedFeatures[])=0,"", IF(INDEX(RelatedFeatures[First Sampling Feature Code],$A1343)="","",
CONCATENATE("  - &amp;RelationID",TEXT($A1343,"0000"),
" {","SamplingFeatureID:  *SamplingFeatureID",TEXT(MATCH(INDEX(RelatedFeatures[First Sampling Feature Code],$A1343),SamplingFeatures[Feature Code],0),"0000"),
", RelationshipTypeCV:  ",CHAR(34),INDEX(RelatedFeatures[Relationship Type],$A1343),CHAR(34),
", RelatedFeatureID: *SamplingFeatureID",TEXT(MATCH(INDEX(RelatedFeatures[Second Sampling Feature Code],$A1343),SamplingFeatures[Feature Code],0),"0000"),
", SpatialOffsetID:  ",IF(INDEX(RelatedFeatures[Offset Number],$A1343)="","",CONCATENATE("*SpatialOffsetID",TEXT(INDEX(RelatedFeatures[Offset Number],$A1343),"0000"))),"}")))</f>
        <v>#REF!</v>
      </c>
      <c r="P1343" t="e">
        <f>IF(INDEX(Methods[Method Type],$A1343)="","",
CONCATENATE("  - &amp;MethodID",TEXT($A1343,"0000"),
" {","MethodTypeCV:  ",CHAR(34),INDEX(Methods[Method Type],$A1343),CHAR(34),
", MethodCode:  ",CHAR(34),INDEX(Methods[Method Code],$A1343),CHAR(34),
", MethodName:  ",CHAR(34),INDEX(Methods[Method Name],$A1343),CHAR(34),
", MethodDescription:  ",CHAR(34),INDEX(Methods[Method Description],$A1343),CHAR(34),
", MethodLink:  ",CHAR(34),INDEX(Methods[Method Link],$A1343),CHAR(34),
", OrganizationID: *OrganizationID",TEXT(MATCH(INDEX(Methods[Organization Name],$A1343),Organizations[Organization Name],0),"0000"),"}"))</f>
        <v>#REF!</v>
      </c>
      <c r="Q1343" t="e">
        <f>IF(INDEX(Variables[Variable Type],$A1343)="","",
CONCATENATE("  - &amp;VariableID",TEXT($A1343,"0000"),
" {","VariableTypeCV:  ",CHAR(34),INDEX(Variables[Variable Type],$A1343),CHAR(34),
", VariableCode:  ",CHAR(34),INDEX(Variables[Variable Code],$A1343),CHAR(34),
", VariableNameCV:  ",CHAR(34),INDEX(Variables[Variable Name],$A1343),CHAR(34),
", VariableDefinition:  ",CHAR(34),INDEX(Variables[Variable Definition],$A1343),CHAR(34),
", SpecciationCV:  ",CHAR(34),INDEX(Variables[Speciation],$A1343),CHAR(34),
", NoDataValue:  ",CHAR(34),INDEX(Variables[No Data Value],$A1343),CHAR(34),"}"))</f>
        <v>#REF!</v>
      </c>
    </row>
    <row r="1344" spans="1:17" x14ac:dyDescent="0.25">
      <c r="A1344">
        <v>1341</v>
      </c>
      <c r="D1344" t="e">
        <f>IF(INDEX(People[First Name],$A1344)="","",
CONCATENATE("  - &amp;PersonID",TEXT($A1344,"0000"),
" {","PersonFirstName:  ",CHAR(34),INDEX(People[First Name],$A1344),CHAR(34),
", PersonMiddleName:  ",CHAR(34),INDEX(People[Middle Name],$A1344),CHAR(34),
", PersonLastName:  ",CHAR(34),INDEX(People[Last Name],$A1344),CHAR(34),"}"))</f>
        <v>#REF!</v>
      </c>
      <c r="E1344" t="e">
        <f>IF(INDEX(Organizations[Organization Type '[CV']],$A1344)="","",
CONCATENATE("  - &amp;OrganizationID",TEXT($A1344,"0000"),
" {","OrganizationTypeCV:  ",CHAR(34),INDEX(Organizations[Organization Type '[CV']],$A1344),CHAR(34),
", OrganizationCode:  ",CHAR(34),INDEX(Organizations[Organization Code],$A1344),CHAR(34),
", OrganizationName:  ",CHAR(34),INDEX(Organizations[Organization Name],$A1344),CHAR(34),
", OrganizationDescription:  ",CHAR(34),INDEX(Organizations[Organization Description],$A1344),CHAR(34),
", OrganizationLink:  ",CHAR(34),INDEX(Organizations[Organization Link],$A1344),CHAR(34),"}"))</f>
        <v>#REF!</v>
      </c>
      <c r="F1344" t="e">
        <f>IF(INDEX(People[First Name],$A1344)="","",
CONCATENATE("  - &amp;AffiliationID",TEXT($A1344,"0000"),
" {PersonID: *PersonID",TEXT($A1344,"0000"),
", OrganizationID: *OrganizationID",TEXT(MATCH(INDEX(People[Organization Name],$A1344),Organizations[Organization Name],0),"0000"),
", IsPrimaryOrganizationContact: , AffiliationStartDate: , AffiliationEndDate: , PrimaryPhone: ",
", PrimaryEmail: ",CHAR(34),INDEX(People[Primary Email],$A1344),CHAR(34),
", PrimaryAddress: ",CHAR(34),INDEX(People[Primary Address],$A1344),CHAR(34),
", PersonLink: }"))</f>
        <v>#REF!</v>
      </c>
      <c r="H1344" t="e">
        <f>IF(COUNTA(CitationInformation)=0,"",IF(INDEX(AuthorList[Author Name],$A1344)="","",
CONCATENATE("  - &amp;AuthorListID",TEXT($A1344,"0000"),
"  {CitationID: *CitationID0001",
", PersonID: *PersonID",TEXT(MATCH(INDEX(AuthorList[Author Name],$A1344),People[Full Name],0),"0000"),
", AuthorOrder: ",INDEX(AuthorList[Author Number],$A1344),"}")))</f>
        <v>#REF!</v>
      </c>
      <c r="K1344" t="e">
        <f>IF(INDEX(SamplingFeatures[Feature Code],$A1344)="","",
CONCATENATE("  - &amp;SamplingFeatureID",TEXT($A1344,"0000"),
" {","SamplingFeatureUUID:  ",CHAR(34),INDEX(SamplingFeatures[Sampling Feature UUID],$A1344),CHAR(34),
", SamplingFeatureTypeCV:  ",CHAR(34),INDEX(SamplingFeatures[Sampling Feature Type],$A1344),CHAR(34),
", SamplingFeatureCode:  ",CHAR(34),INDEX(SamplingFeatures[Feature Code],$A1344),CHAR(34),
", SamplingFeatureName:  ",CHAR(34),INDEX(SamplingFeatures[Feature Name],$A1344),CHAR(34),
", SamplingFeatureDescription:  ",CHAR(34),INDEX(SamplingFeatures[Feature Description],$A1344),CHAR(34),
", SamplingFeatureGeotypeCV:  ",CHAR(34),INDEX(SamplingFeatures[Feature Geo Type],$A1344),CHAR(34),
", FeatureGeometry:  ",CHAR(34),INDEX(SamplingFeatures[Feature Geometry],$A1344),CHAR(34),
", Elevation_m:  ",CHAR(34),INDEX(SamplingFeatures[Elevation_m],$A1344),CHAR(34),
", ElevationDatumCV:  ",CHAR(34),ElevationDatum,CHAR(34),"}"))</f>
        <v>#REF!</v>
      </c>
      <c r="L1344" t="e">
        <f>IF(INDEX(SamplingFeatures[Sampling Feature Type],$A1344)&lt;&gt;"Site","",
CONCATENATE("  - &amp;SiteID",TEXT(SUMPRODUCT(--($L$3:$L1343&lt;&gt;"")),"0000"),
" {","SamplingFeatureID:  *SamplingFeatureID",TEXT($A1344,"0000"),
", SiteTypeCV:  ",CHAR(34),INDEX(Sites[Site Type],$A1344),CHAR(34),
", Latitude:  ",INDEX(Sites[Latitude],$A1344),
", Longitude:  ",INDEX(Sites[Longitude],$A1344),
", SRSName:  ",CHAR(34),LatLonDatum,CHAR(34),"}"))</f>
        <v>#REF!</v>
      </c>
      <c r="M1344" t="e">
        <f>IF(INDEX(SamplingFeatures[Sampling Feature Type],$A1344)&lt;&gt;"Specimen","",
CONCATENATE("  - &amp;SpecimenID",TEXT(SUMPRODUCT(--($M$3:$M1343&lt;&gt;"")),"0000"),
" {","SamplingFeatureID:  *SamplingFeatureID",TEXT($A1344,"0000"),
", SpecimenTypeCV:  ",CHAR(34),INDEX(Specimens[Specimen Type],$A1344),CHAR(34),
", SpecimenMediumCV:  ",INDEX(Specimens[Specimen Medium],$A1344),
", IsFieldSpecimen:  ",CHAR(34),INDEX(Specimens[Is Field Specimen?],$A1344),CHAR(34),"}"))</f>
        <v>#REF!</v>
      </c>
      <c r="N1344" t="e">
        <f>IF(COUNTA(SpatialOffsets[])=0,"", IF(INDEX(SpatialOffsets[Spatial Offset Type],$A1344)="","",
CONCATENATE("  - &amp;SpatialOffsetID",TEXT($A1344,"0000"),
" {","SpatialOffsetTypeCV:  ",CHAR(34),INDEX(SpatialOffsets[Spatial Offset Type],$A1344),CHAR(34),
", Offset1Value:  ",INDEX(SpatialOffsets[Offset 1 Value],$A1344),
", Offset1UnitID:  ",CHAR(34),INDEX(SpatialOffsets[Offset 1 Unit],$A1344),CHAR(34),
", Offset2Value:  ",INDEX(SpatialOffsets[Offset 2 Value],$A1344),
", Offset2UnitID:  ",CHAR(34),INDEX(SpatialOffsets[Offset 2 Unit],$A1344),CHAR(34),
", Offset3Value:  ",INDEX(SpatialOffsets[Offset 3 Value],$A1344),
", Offset3UnitID:  ",CHAR(34),INDEX(SpatialOffsets[Offset 3 Unit],$A1344),CHAR(34),,"}")))</f>
        <v>#REF!</v>
      </c>
      <c r="O1344" t="e">
        <f>IF(COUNTA(RelatedFeatures[])=0,"", IF(INDEX(RelatedFeatures[First Sampling Feature Code],$A1344)="","",
CONCATENATE("  - &amp;RelationID",TEXT($A1344,"0000"),
" {","SamplingFeatureID:  *SamplingFeatureID",TEXT(MATCH(INDEX(RelatedFeatures[First Sampling Feature Code],$A1344),SamplingFeatures[Feature Code],0),"0000"),
", RelationshipTypeCV:  ",CHAR(34),INDEX(RelatedFeatures[Relationship Type],$A1344),CHAR(34),
", RelatedFeatureID: *SamplingFeatureID",TEXT(MATCH(INDEX(RelatedFeatures[Second Sampling Feature Code],$A1344),SamplingFeatures[Feature Code],0),"0000"),
", SpatialOffsetID:  ",IF(INDEX(RelatedFeatures[Offset Number],$A1344)="","",CONCATENATE("*SpatialOffsetID",TEXT(INDEX(RelatedFeatures[Offset Number],$A1344),"0000"))),"}")))</f>
        <v>#REF!</v>
      </c>
      <c r="P1344" t="e">
        <f>IF(INDEX(Methods[Method Type],$A1344)="","",
CONCATENATE("  - &amp;MethodID",TEXT($A1344,"0000"),
" {","MethodTypeCV:  ",CHAR(34),INDEX(Methods[Method Type],$A1344),CHAR(34),
", MethodCode:  ",CHAR(34),INDEX(Methods[Method Code],$A1344),CHAR(34),
", MethodName:  ",CHAR(34),INDEX(Methods[Method Name],$A1344),CHAR(34),
", MethodDescription:  ",CHAR(34),INDEX(Methods[Method Description],$A1344),CHAR(34),
", MethodLink:  ",CHAR(34),INDEX(Methods[Method Link],$A1344),CHAR(34),
", OrganizationID: *OrganizationID",TEXT(MATCH(INDEX(Methods[Organization Name],$A1344),Organizations[Organization Name],0),"0000"),"}"))</f>
        <v>#REF!</v>
      </c>
      <c r="Q1344" t="e">
        <f>IF(INDEX(Variables[Variable Type],$A1344)="","",
CONCATENATE("  - &amp;VariableID",TEXT($A1344,"0000"),
" {","VariableTypeCV:  ",CHAR(34),INDEX(Variables[Variable Type],$A1344),CHAR(34),
", VariableCode:  ",CHAR(34),INDEX(Variables[Variable Code],$A1344),CHAR(34),
", VariableNameCV:  ",CHAR(34),INDEX(Variables[Variable Name],$A1344),CHAR(34),
", VariableDefinition:  ",CHAR(34),INDEX(Variables[Variable Definition],$A1344),CHAR(34),
", SpecciationCV:  ",CHAR(34),INDEX(Variables[Speciation],$A1344),CHAR(34),
", NoDataValue:  ",CHAR(34),INDEX(Variables[No Data Value],$A1344),CHAR(34),"}"))</f>
        <v>#REF!</v>
      </c>
    </row>
    <row r="1345" spans="1:17" x14ac:dyDescent="0.25">
      <c r="A1345">
        <v>1342</v>
      </c>
      <c r="D1345" t="e">
        <f>IF(INDEX(People[First Name],$A1345)="","",
CONCATENATE("  - &amp;PersonID",TEXT($A1345,"0000"),
" {","PersonFirstName:  ",CHAR(34),INDEX(People[First Name],$A1345),CHAR(34),
", PersonMiddleName:  ",CHAR(34),INDEX(People[Middle Name],$A1345),CHAR(34),
", PersonLastName:  ",CHAR(34),INDEX(People[Last Name],$A1345),CHAR(34),"}"))</f>
        <v>#REF!</v>
      </c>
      <c r="E1345" t="e">
        <f>IF(INDEX(Organizations[Organization Type '[CV']],$A1345)="","",
CONCATENATE("  - &amp;OrganizationID",TEXT($A1345,"0000"),
" {","OrganizationTypeCV:  ",CHAR(34),INDEX(Organizations[Organization Type '[CV']],$A1345),CHAR(34),
", OrganizationCode:  ",CHAR(34),INDEX(Organizations[Organization Code],$A1345),CHAR(34),
", OrganizationName:  ",CHAR(34),INDEX(Organizations[Organization Name],$A1345),CHAR(34),
", OrganizationDescription:  ",CHAR(34),INDEX(Organizations[Organization Description],$A1345),CHAR(34),
", OrganizationLink:  ",CHAR(34),INDEX(Organizations[Organization Link],$A1345),CHAR(34),"}"))</f>
        <v>#REF!</v>
      </c>
      <c r="F1345" t="e">
        <f>IF(INDEX(People[First Name],$A1345)="","",
CONCATENATE("  - &amp;AffiliationID",TEXT($A1345,"0000"),
" {PersonID: *PersonID",TEXT($A1345,"0000"),
", OrganizationID: *OrganizationID",TEXT(MATCH(INDEX(People[Organization Name],$A1345),Organizations[Organization Name],0),"0000"),
", IsPrimaryOrganizationContact: , AffiliationStartDate: , AffiliationEndDate: , PrimaryPhone: ",
", PrimaryEmail: ",CHAR(34),INDEX(People[Primary Email],$A1345),CHAR(34),
", PrimaryAddress: ",CHAR(34),INDEX(People[Primary Address],$A1345),CHAR(34),
", PersonLink: }"))</f>
        <v>#REF!</v>
      </c>
      <c r="H1345" t="e">
        <f>IF(COUNTA(CitationInformation)=0,"",IF(INDEX(AuthorList[Author Name],$A1345)="","",
CONCATENATE("  - &amp;AuthorListID",TEXT($A1345,"0000"),
"  {CitationID: *CitationID0001",
", PersonID: *PersonID",TEXT(MATCH(INDEX(AuthorList[Author Name],$A1345),People[Full Name],0),"0000"),
", AuthorOrder: ",INDEX(AuthorList[Author Number],$A1345),"}")))</f>
        <v>#REF!</v>
      </c>
      <c r="K1345" t="e">
        <f>IF(INDEX(SamplingFeatures[Feature Code],$A1345)="","",
CONCATENATE("  - &amp;SamplingFeatureID",TEXT($A1345,"0000"),
" {","SamplingFeatureUUID:  ",CHAR(34),INDEX(SamplingFeatures[Sampling Feature UUID],$A1345),CHAR(34),
", SamplingFeatureTypeCV:  ",CHAR(34),INDEX(SamplingFeatures[Sampling Feature Type],$A1345),CHAR(34),
", SamplingFeatureCode:  ",CHAR(34),INDEX(SamplingFeatures[Feature Code],$A1345),CHAR(34),
", SamplingFeatureName:  ",CHAR(34),INDEX(SamplingFeatures[Feature Name],$A1345),CHAR(34),
", SamplingFeatureDescription:  ",CHAR(34),INDEX(SamplingFeatures[Feature Description],$A1345),CHAR(34),
", SamplingFeatureGeotypeCV:  ",CHAR(34),INDEX(SamplingFeatures[Feature Geo Type],$A1345),CHAR(34),
", FeatureGeometry:  ",CHAR(34),INDEX(SamplingFeatures[Feature Geometry],$A1345),CHAR(34),
", Elevation_m:  ",CHAR(34),INDEX(SamplingFeatures[Elevation_m],$A1345),CHAR(34),
", ElevationDatumCV:  ",CHAR(34),ElevationDatum,CHAR(34),"}"))</f>
        <v>#REF!</v>
      </c>
      <c r="L1345" t="e">
        <f>IF(INDEX(SamplingFeatures[Sampling Feature Type],$A1345)&lt;&gt;"Site","",
CONCATENATE("  - &amp;SiteID",TEXT(SUMPRODUCT(--($L$3:$L1344&lt;&gt;"")),"0000"),
" {","SamplingFeatureID:  *SamplingFeatureID",TEXT($A1345,"0000"),
", SiteTypeCV:  ",CHAR(34),INDEX(Sites[Site Type],$A1345),CHAR(34),
", Latitude:  ",INDEX(Sites[Latitude],$A1345),
", Longitude:  ",INDEX(Sites[Longitude],$A1345),
", SRSName:  ",CHAR(34),LatLonDatum,CHAR(34),"}"))</f>
        <v>#REF!</v>
      </c>
      <c r="M1345" t="e">
        <f>IF(INDEX(SamplingFeatures[Sampling Feature Type],$A1345)&lt;&gt;"Specimen","",
CONCATENATE("  - &amp;SpecimenID",TEXT(SUMPRODUCT(--($M$3:$M1344&lt;&gt;"")),"0000"),
" {","SamplingFeatureID:  *SamplingFeatureID",TEXT($A1345,"0000"),
", SpecimenTypeCV:  ",CHAR(34),INDEX(Specimens[Specimen Type],$A1345),CHAR(34),
", SpecimenMediumCV:  ",INDEX(Specimens[Specimen Medium],$A1345),
", IsFieldSpecimen:  ",CHAR(34),INDEX(Specimens[Is Field Specimen?],$A1345),CHAR(34),"}"))</f>
        <v>#REF!</v>
      </c>
      <c r="N1345" t="e">
        <f>IF(COUNTA(SpatialOffsets[])=0,"", IF(INDEX(SpatialOffsets[Spatial Offset Type],$A1345)="","",
CONCATENATE("  - &amp;SpatialOffsetID",TEXT($A1345,"0000"),
" {","SpatialOffsetTypeCV:  ",CHAR(34),INDEX(SpatialOffsets[Spatial Offset Type],$A1345),CHAR(34),
", Offset1Value:  ",INDEX(SpatialOffsets[Offset 1 Value],$A1345),
", Offset1UnitID:  ",CHAR(34),INDEX(SpatialOffsets[Offset 1 Unit],$A1345),CHAR(34),
", Offset2Value:  ",INDEX(SpatialOffsets[Offset 2 Value],$A1345),
", Offset2UnitID:  ",CHAR(34),INDEX(SpatialOffsets[Offset 2 Unit],$A1345),CHAR(34),
", Offset3Value:  ",INDEX(SpatialOffsets[Offset 3 Value],$A1345),
", Offset3UnitID:  ",CHAR(34),INDEX(SpatialOffsets[Offset 3 Unit],$A1345),CHAR(34),,"}")))</f>
        <v>#REF!</v>
      </c>
      <c r="O1345" t="e">
        <f>IF(COUNTA(RelatedFeatures[])=0,"", IF(INDEX(RelatedFeatures[First Sampling Feature Code],$A1345)="","",
CONCATENATE("  - &amp;RelationID",TEXT($A1345,"0000"),
" {","SamplingFeatureID:  *SamplingFeatureID",TEXT(MATCH(INDEX(RelatedFeatures[First Sampling Feature Code],$A1345),SamplingFeatures[Feature Code],0),"0000"),
", RelationshipTypeCV:  ",CHAR(34),INDEX(RelatedFeatures[Relationship Type],$A1345),CHAR(34),
", RelatedFeatureID: *SamplingFeatureID",TEXT(MATCH(INDEX(RelatedFeatures[Second Sampling Feature Code],$A1345),SamplingFeatures[Feature Code],0),"0000"),
", SpatialOffsetID:  ",IF(INDEX(RelatedFeatures[Offset Number],$A1345)="","",CONCATENATE("*SpatialOffsetID",TEXT(INDEX(RelatedFeatures[Offset Number],$A1345),"0000"))),"}")))</f>
        <v>#REF!</v>
      </c>
      <c r="P1345" t="e">
        <f>IF(INDEX(Methods[Method Type],$A1345)="","",
CONCATENATE("  - &amp;MethodID",TEXT($A1345,"0000"),
" {","MethodTypeCV:  ",CHAR(34),INDEX(Methods[Method Type],$A1345),CHAR(34),
", MethodCode:  ",CHAR(34),INDEX(Methods[Method Code],$A1345),CHAR(34),
", MethodName:  ",CHAR(34),INDEX(Methods[Method Name],$A1345),CHAR(34),
", MethodDescription:  ",CHAR(34),INDEX(Methods[Method Description],$A1345),CHAR(34),
", MethodLink:  ",CHAR(34),INDEX(Methods[Method Link],$A1345),CHAR(34),
", OrganizationID: *OrganizationID",TEXT(MATCH(INDEX(Methods[Organization Name],$A1345),Organizations[Organization Name],0),"0000"),"}"))</f>
        <v>#REF!</v>
      </c>
      <c r="Q1345" t="e">
        <f>IF(INDEX(Variables[Variable Type],$A1345)="","",
CONCATENATE("  - &amp;VariableID",TEXT($A1345,"0000"),
" {","VariableTypeCV:  ",CHAR(34),INDEX(Variables[Variable Type],$A1345),CHAR(34),
", VariableCode:  ",CHAR(34),INDEX(Variables[Variable Code],$A1345),CHAR(34),
", VariableNameCV:  ",CHAR(34),INDEX(Variables[Variable Name],$A1345),CHAR(34),
", VariableDefinition:  ",CHAR(34),INDEX(Variables[Variable Definition],$A1345),CHAR(34),
", SpecciationCV:  ",CHAR(34),INDEX(Variables[Speciation],$A1345),CHAR(34),
", NoDataValue:  ",CHAR(34),INDEX(Variables[No Data Value],$A1345),CHAR(34),"}"))</f>
        <v>#REF!</v>
      </c>
    </row>
    <row r="1346" spans="1:17" x14ac:dyDescent="0.25">
      <c r="A1346">
        <v>1343</v>
      </c>
      <c r="D1346" t="e">
        <f>IF(INDEX(People[First Name],$A1346)="","",
CONCATENATE("  - &amp;PersonID",TEXT($A1346,"0000"),
" {","PersonFirstName:  ",CHAR(34),INDEX(People[First Name],$A1346),CHAR(34),
", PersonMiddleName:  ",CHAR(34),INDEX(People[Middle Name],$A1346),CHAR(34),
", PersonLastName:  ",CHAR(34),INDEX(People[Last Name],$A1346),CHAR(34),"}"))</f>
        <v>#REF!</v>
      </c>
      <c r="E1346" t="e">
        <f>IF(INDEX(Organizations[Organization Type '[CV']],$A1346)="","",
CONCATENATE("  - &amp;OrganizationID",TEXT($A1346,"0000"),
" {","OrganizationTypeCV:  ",CHAR(34),INDEX(Organizations[Organization Type '[CV']],$A1346),CHAR(34),
", OrganizationCode:  ",CHAR(34),INDEX(Organizations[Organization Code],$A1346),CHAR(34),
", OrganizationName:  ",CHAR(34),INDEX(Organizations[Organization Name],$A1346),CHAR(34),
", OrganizationDescription:  ",CHAR(34),INDEX(Organizations[Organization Description],$A1346),CHAR(34),
", OrganizationLink:  ",CHAR(34),INDEX(Organizations[Organization Link],$A1346),CHAR(34),"}"))</f>
        <v>#REF!</v>
      </c>
      <c r="F1346" t="e">
        <f>IF(INDEX(People[First Name],$A1346)="","",
CONCATENATE("  - &amp;AffiliationID",TEXT($A1346,"0000"),
" {PersonID: *PersonID",TEXT($A1346,"0000"),
", OrganizationID: *OrganizationID",TEXT(MATCH(INDEX(People[Organization Name],$A1346),Organizations[Organization Name],0),"0000"),
", IsPrimaryOrganizationContact: , AffiliationStartDate: , AffiliationEndDate: , PrimaryPhone: ",
", PrimaryEmail: ",CHAR(34),INDEX(People[Primary Email],$A1346),CHAR(34),
", PrimaryAddress: ",CHAR(34),INDEX(People[Primary Address],$A1346),CHAR(34),
", PersonLink: }"))</f>
        <v>#REF!</v>
      </c>
      <c r="H1346" t="e">
        <f>IF(COUNTA(CitationInformation)=0,"",IF(INDEX(AuthorList[Author Name],$A1346)="","",
CONCATENATE("  - &amp;AuthorListID",TEXT($A1346,"0000"),
"  {CitationID: *CitationID0001",
", PersonID: *PersonID",TEXT(MATCH(INDEX(AuthorList[Author Name],$A1346),People[Full Name],0),"0000"),
", AuthorOrder: ",INDEX(AuthorList[Author Number],$A1346),"}")))</f>
        <v>#REF!</v>
      </c>
      <c r="K1346" t="e">
        <f>IF(INDEX(SamplingFeatures[Feature Code],$A1346)="","",
CONCATENATE("  - &amp;SamplingFeatureID",TEXT($A1346,"0000"),
" {","SamplingFeatureUUID:  ",CHAR(34),INDEX(SamplingFeatures[Sampling Feature UUID],$A1346),CHAR(34),
", SamplingFeatureTypeCV:  ",CHAR(34),INDEX(SamplingFeatures[Sampling Feature Type],$A1346),CHAR(34),
", SamplingFeatureCode:  ",CHAR(34),INDEX(SamplingFeatures[Feature Code],$A1346),CHAR(34),
", SamplingFeatureName:  ",CHAR(34),INDEX(SamplingFeatures[Feature Name],$A1346),CHAR(34),
", SamplingFeatureDescription:  ",CHAR(34),INDEX(SamplingFeatures[Feature Description],$A1346),CHAR(34),
", SamplingFeatureGeotypeCV:  ",CHAR(34),INDEX(SamplingFeatures[Feature Geo Type],$A1346),CHAR(34),
", FeatureGeometry:  ",CHAR(34),INDEX(SamplingFeatures[Feature Geometry],$A1346),CHAR(34),
", Elevation_m:  ",CHAR(34),INDEX(SamplingFeatures[Elevation_m],$A1346),CHAR(34),
", ElevationDatumCV:  ",CHAR(34),ElevationDatum,CHAR(34),"}"))</f>
        <v>#REF!</v>
      </c>
      <c r="L1346" t="e">
        <f>IF(INDEX(SamplingFeatures[Sampling Feature Type],$A1346)&lt;&gt;"Site","",
CONCATENATE("  - &amp;SiteID",TEXT(SUMPRODUCT(--($L$3:$L1345&lt;&gt;"")),"0000"),
" {","SamplingFeatureID:  *SamplingFeatureID",TEXT($A1346,"0000"),
", SiteTypeCV:  ",CHAR(34),INDEX(Sites[Site Type],$A1346),CHAR(34),
", Latitude:  ",INDEX(Sites[Latitude],$A1346),
", Longitude:  ",INDEX(Sites[Longitude],$A1346),
", SRSName:  ",CHAR(34),LatLonDatum,CHAR(34),"}"))</f>
        <v>#REF!</v>
      </c>
      <c r="M1346" t="e">
        <f>IF(INDEX(SamplingFeatures[Sampling Feature Type],$A1346)&lt;&gt;"Specimen","",
CONCATENATE("  - &amp;SpecimenID",TEXT(SUMPRODUCT(--($M$3:$M1345&lt;&gt;"")),"0000"),
" {","SamplingFeatureID:  *SamplingFeatureID",TEXT($A1346,"0000"),
", SpecimenTypeCV:  ",CHAR(34),INDEX(Specimens[Specimen Type],$A1346),CHAR(34),
", SpecimenMediumCV:  ",INDEX(Specimens[Specimen Medium],$A1346),
", IsFieldSpecimen:  ",CHAR(34),INDEX(Specimens[Is Field Specimen?],$A1346),CHAR(34),"}"))</f>
        <v>#REF!</v>
      </c>
      <c r="N1346" t="e">
        <f>IF(COUNTA(SpatialOffsets[])=0,"", IF(INDEX(SpatialOffsets[Spatial Offset Type],$A1346)="","",
CONCATENATE("  - &amp;SpatialOffsetID",TEXT($A1346,"0000"),
" {","SpatialOffsetTypeCV:  ",CHAR(34),INDEX(SpatialOffsets[Spatial Offset Type],$A1346),CHAR(34),
", Offset1Value:  ",INDEX(SpatialOffsets[Offset 1 Value],$A1346),
", Offset1UnitID:  ",CHAR(34),INDEX(SpatialOffsets[Offset 1 Unit],$A1346),CHAR(34),
", Offset2Value:  ",INDEX(SpatialOffsets[Offset 2 Value],$A1346),
", Offset2UnitID:  ",CHAR(34),INDEX(SpatialOffsets[Offset 2 Unit],$A1346),CHAR(34),
", Offset3Value:  ",INDEX(SpatialOffsets[Offset 3 Value],$A1346),
", Offset3UnitID:  ",CHAR(34),INDEX(SpatialOffsets[Offset 3 Unit],$A1346),CHAR(34),,"}")))</f>
        <v>#REF!</v>
      </c>
      <c r="O1346" t="e">
        <f>IF(COUNTA(RelatedFeatures[])=0,"", IF(INDEX(RelatedFeatures[First Sampling Feature Code],$A1346)="","",
CONCATENATE("  - &amp;RelationID",TEXT($A1346,"0000"),
" {","SamplingFeatureID:  *SamplingFeatureID",TEXT(MATCH(INDEX(RelatedFeatures[First Sampling Feature Code],$A1346),SamplingFeatures[Feature Code],0),"0000"),
", RelationshipTypeCV:  ",CHAR(34),INDEX(RelatedFeatures[Relationship Type],$A1346),CHAR(34),
", RelatedFeatureID: *SamplingFeatureID",TEXT(MATCH(INDEX(RelatedFeatures[Second Sampling Feature Code],$A1346),SamplingFeatures[Feature Code],0),"0000"),
", SpatialOffsetID:  ",IF(INDEX(RelatedFeatures[Offset Number],$A1346)="","",CONCATENATE("*SpatialOffsetID",TEXT(INDEX(RelatedFeatures[Offset Number],$A1346),"0000"))),"}")))</f>
        <v>#REF!</v>
      </c>
      <c r="P1346" t="e">
        <f>IF(INDEX(Methods[Method Type],$A1346)="","",
CONCATENATE("  - &amp;MethodID",TEXT($A1346,"0000"),
" {","MethodTypeCV:  ",CHAR(34),INDEX(Methods[Method Type],$A1346),CHAR(34),
", MethodCode:  ",CHAR(34),INDEX(Methods[Method Code],$A1346),CHAR(34),
", MethodName:  ",CHAR(34),INDEX(Methods[Method Name],$A1346),CHAR(34),
", MethodDescription:  ",CHAR(34),INDEX(Methods[Method Description],$A1346),CHAR(34),
", MethodLink:  ",CHAR(34),INDEX(Methods[Method Link],$A1346),CHAR(34),
", OrganizationID: *OrganizationID",TEXT(MATCH(INDEX(Methods[Organization Name],$A1346),Organizations[Organization Name],0),"0000"),"}"))</f>
        <v>#REF!</v>
      </c>
      <c r="Q1346" t="e">
        <f>IF(INDEX(Variables[Variable Type],$A1346)="","",
CONCATENATE("  - &amp;VariableID",TEXT($A1346,"0000"),
" {","VariableTypeCV:  ",CHAR(34),INDEX(Variables[Variable Type],$A1346),CHAR(34),
", VariableCode:  ",CHAR(34),INDEX(Variables[Variable Code],$A1346),CHAR(34),
", VariableNameCV:  ",CHAR(34),INDEX(Variables[Variable Name],$A1346),CHAR(34),
", VariableDefinition:  ",CHAR(34),INDEX(Variables[Variable Definition],$A1346),CHAR(34),
", SpecciationCV:  ",CHAR(34),INDEX(Variables[Speciation],$A1346),CHAR(34),
", NoDataValue:  ",CHAR(34),INDEX(Variables[No Data Value],$A1346),CHAR(34),"}"))</f>
        <v>#REF!</v>
      </c>
    </row>
    <row r="1347" spans="1:17" x14ac:dyDescent="0.25">
      <c r="A1347">
        <v>1344</v>
      </c>
      <c r="D1347" t="e">
        <f>IF(INDEX(People[First Name],$A1347)="","",
CONCATENATE("  - &amp;PersonID",TEXT($A1347,"0000"),
" {","PersonFirstName:  ",CHAR(34),INDEX(People[First Name],$A1347),CHAR(34),
", PersonMiddleName:  ",CHAR(34),INDEX(People[Middle Name],$A1347),CHAR(34),
", PersonLastName:  ",CHAR(34),INDEX(People[Last Name],$A1347),CHAR(34),"}"))</f>
        <v>#REF!</v>
      </c>
      <c r="E1347" t="e">
        <f>IF(INDEX(Organizations[Organization Type '[CV']],$A1347)="","",
CONCATENATE("  - &amp;OrganizationID",TEXT($A1347,"0000"),
" {","OrganizationTypeCV:  ",CHAR(34),INDEX(Organizations[Organization Type '[CV']],$A1347),CHAR(34),
", OrganizationCode:  ",CHAR(34),INDEX(Organizations[Organization Code],$A1347),CHAR(34),
", OrganizationName:  ",CHAR(34),INDEX(Organizations[Organization Name],$A1347),CHAR(34),
", OrganizationDescription:  ",CHAR(34),INDEX(Organizations[Organization Description],$A1347),CHAR(34),
", OrganizationLink:  ",CHAR(34),INDEX(Organizations[Organization Link],$A1347),CHAR(34),"}"))</f>
        <v>#REF!</v>
      </c>
      <c r="F1347" t="e">
        <f>IF(INDEX(People[First Name],$A1347)="","",
CONCATENATE("  - &amp;AffiliationID",TEXT($A1347,"0000"),
" {PersonID: *PersonID",TEXT($A1347,"0000"),
", OrganizationID: *OrganizationID",TEXT(MATCH(INDEX(People[Organization Name],$A1347),Organizations[Organization Name],0),"0000"),
", IsPrimaryOrganizationContact: , AffiliationStartDate: , AffiliationEndDate: , PrimaryPhone: ",
", PrimaryEmail: ",CHAR(34),INDEX(People[Primary Email],$A1347),CHAR(34),
", PrimaryAddress: ",CHAR(34),INDEX(People[Primary Address],$A1347),CHAR(34),
", PersonLink: }"))</f>
        <v>#REF!</v>
      </c>
      <c r="H1347" t="e">
        <f>IF(COUNTA(CitationInformation)=0,"",IF(INDEX(AuthorList[Author Name],$A1347)="","",
CONCATENATE("  - &amp;AuthorListID",TEXT($A1347,"0000"),
"  {CitationID: *CitationID0001",
", PersonID: *PersonID",TEXT(MATCH(INDEX(AuthorList[Author Name],$A1347),People[Full Name],0),"0000"),
", AuthorOrder: ",INDEX(AuthorList[Author Number],$A1347),"}")))</f>
        <v>#REF!</v>
      </c>
      <c r="K1347" t="e">
        <f>IF(INDEX(SamplingFeatures[Feature Code],$A1347)="","",
CONCATENATE("  - &amp;SamplingFeatureID",TEXT($A1347,"0000"),
" {","SamplingFeatureUUID:  ",CHAR(34),INDEX(SamplingFeatures[Sampling Feature UUID],$A1347),CHAR(34),
", SamplingFeatureTypeCV:  ",CHAR(34),INDEX(SamplingFeatures[Sampling Feature Type],$A1347),CHAR(34),
", SamplingFeatureCode:  ",CHAR(34),INDEX(SamplingFeatures[Feature Code],$A1347),CHAR(34),
", SamplingFeatureName:  ",CHAR(34),INDEX(SamplingFeatures[Feature Name],$A1347),CHAR(34),
", SamplingFeatureDescription:  ",CHAR(34),INDEX(SamplingFeatures[Feature Description],$A1347),CHAR(34),
", SamplingFeatureGeotypeCV:  ",CHAR(34),INDEX(SamplingFeatures[Feature Geo Type],$A1347),CHAR(34),
", FeatureGeometry:  ",CHAR(34),INDEX(SamplingFeatures[Feature Geometry],$A1347),CHAR(34),
", Elevation_m:  ",CHAR(34),INDEX(SamplingFeatures[Elevation_m],$A1347),CHAR(34),
", ElevationDatumCV:  ",CHAR(34),ElevationDatum,CHAR(34),"}"))</f>
        <v>#REF!</v>
      </c>
      <c r="L1347" t="e">
        <f>IF(INDEX(SamplingFeatures[Sampling Feature Type],$A1347)&lt;&gt;"Site","",
CONCATENATE("  - &amp;SiteID",TEXT(SUMPRODUCT(--($L$3:$L1346&lt;&gt;"")),"0000"),
" {","SamplingFeatureID:  *SamplingFeatureID",TEXT($A1347,"0000"),
", SiteTypeCV:  ",CHAR(34),INDEX(Sites[Site Type],$A1347),CHAR(34),
", Latitude:  ",INDEX(Sites[Latitude],$A1347),
", Longitude:  ",INDEX(Sites[Longitude],$A1347),
", SRSName:  ",CHAR(34),LatLonDatum,CHAR(34),"}"))</f>
        <v>#REF!</v>
      </c>
      <c r="M1347" t="e">
        <f>IF(INDEX(SamplingFeatures[Sampling Feature Type],$A1347)&lt;&gt;"Specimen","",
CONCATENATE("  - &amp;SpecimenID",TEXT(SUMPRODUCT(--($M$3:$M1346&lt;&gt;"")),"0000"),
" {","SamplingFeatureID:  *SamplingFeatureID",TEXT($A1347,"0000"),
", SpecimenTypeCV:  ",CHAR(34),INDEX(Specimens[Specimen Type],$A1347),CHAR(34),
", SpecimenMediumCV:  ",INDEX(Specimens[Specimen Medium],$A1347),
", IsFieldSpecimen:  ",CHAR(34),INDEX(Specimens[Is Field Specimen?],$A1347),CHAR(34),"}"))</f>
        <v>#REF!</v>
      </c>
      <c r="N1347" t="e">
        <f>IF(COUNTA(SpatialOffsets[])=0,"", IF(INDEX(SpatialOffsets[Spatial Offset Type],$A1347)="","",
CONCATENATE("  - &amp;SpatialOffsetID",TEXT($A1347,"0000"),
" {","SpatialOffsetTypeCV:  ",CHAR(34),INDEX(SpatialOffsets[Spatial Offset Type],$A1347),CHAR(34),
", Offset1Value:  ",INDEX(SpatialOffsets[Offset 1 Value],$A1347),
", Offset1UnitID:  ",CHAR(34),INDEX(SpatialOffsets[Offset 1 Unit],$A1347),CHAR(34),
", Offset2Value:  ",INDEX(SpatialOffsets[Offset 2 Value],$A1347),
", Offset2UnitID:  ",CHAR(34),INDEX(SpatialOffsets[Offset 2 Unit],$A1347),CHAR(34),
", Offset3Value:  ",INDEX(SpatialOffsets[Offset 3 Value],$A1347),
", Offset3UnitID:  ",CHAR(34),INDEX(SpatialOffsets[Offset 3 Unit],$A1347),CHAR(34),,"}")))</f>
        <v>#REF!</v>
      </c>
      <c r="O1347" t="e">
        <f>IF(COUNTA(RelatedFeatures[])=0,"", IF(INDEX(RelatedFeatures[First Sampling Feature Code],$A1347)="","",
CONCATENATE("  - &amp;RelationID",TEXT($A1347,"0000"),
" {","SamplingFeatureID:  *SamplingFeatureID",TEXT(MATCH(INDEX(RelatedFeatures[First Sampling Feature Code],$A1347),SamplingFeatures[Feature Code],0),"0000"),
", RelationshipTypeCV:  ",CHAR(34),INDEX(RelatedFeatures[Relationship Type],$A1347),CHAR(34),
", RelatedFeatureID: *SamplingFeatureID",TEXT(MATCH(INDEX(RelatedFeatures[Second Sampling Feature Code],$A1347),SamplingFeatures[Feature Code],0),"0000"),
", SpatialOffsetID:  ",IF(INDEX(RelatedFeatures[Offset Number],$A1347)="","",CONCATENATE("*SpatialOffsetID",TEXT(INDEX(RelatedFeatures[Offset Number],$A1347),"0000"))),"}")))</f>
        <v>#REF!</v>
      </c>
      <c r="P1347" t="e">
        <f>IF(INDEX(Methods[Method Type],$A1347)="","",
CONCATENATE("  - &amp;MethodID",TEXT($A1347,"0000"),
" {","MethodTypeCV:  ",CHAR(34),INDEX(Methods[Method Type],$A1347),CHAR(34),
", MethodCode:  ",CHAR(34),INDEX(Methods[Method Code],$A1347),CHAR(34),
", MethodName:  ",CHAR(34),INDEX(Methods[Method Name],$A1347),CHAR(34),
", MethodDescription:  ",CHAR(34),INDEX(Methods[Method Description],$A1347),CHAR(34),
", MethodLink:  ",CHAR(34),INDEX(Methods[Method Link],$A1347),CHAR(34),
", OrganizationID: *OrganizationID",TEXT(MATCH(INDEX(Methods[Organization Name],$A1347),Organizations[Organization Name],0),"0000"),"}"))</f>
        <v>#REF!</v>
      </c>
      <c r="Q1347" t="e">
        <f>IF(INDEX(Variables[Variable Type],$A1347)="","",
CONCATENATE("  - &amp;VariableID",TEXT($A1347,"0000"),
" {","VariableTypeCV:  ",CHAR(34),INDEX(Variables[Variable Type],$A1347),CHAR(34),
", VariableCode:  ",CHAR(34),INDEX(Variables[Variable Code],$A1347),CHAR(34),
", VariableNameCV:  ",CHAR(34),INDEX(Variables[Variable Name],$A1347),CHAR(34),
", VariableDefinition:  ",CHAR(34),INDEX(Variables[Variable Definition],$A1347),CHAR(34),
", SpecciationCV:  ",CHAR(34),INDEX(Variables[Speciation],$A1347),CHAR(34),
", NoDataValue:  ",CHAR(34),INDEX(Variables[No Data Value],$A1347),CHAR(34),"}"))</f>
        <v>#REF!</v>
      </c>
    </row>
    <row r="1348" spans="1:17" x14ac:dyDescent="0.25">
      <c r="A1348">
        <v>1345</v>
      </c>
      <c r="D1348" t="e">
        <f>IF(INDEX(People[First Name],$A1348)="","",
CONCATENATE("  - &amp;PersonID",TEXT($A1348,"0000"),
" {","PersonFirstName:  ",CHAR(34),INDEX(People[First Name],$A1348),CHAR(34),
", PersonMiddleName:  ",CHAR(34),INDEX(People[Middle Name],$A1348),CHAR(34),
", PersonLastName:  ",CHAR(34),INDEX(People[Last Name],$A1348),CHAR(34),"}"))</f>
        <v>#REF!</v>
      </c>
      <c r="E1348" t="e">
        <f>IF(INDEX(Organizations[Organization Type '[CV']],$A1348)="","",
CONCATENATE("  - &amp;OrganizationID",TEXT($A1348,"0000"),
" {","OrganizationTypeCV:  ",CHAR(34),INDEX(Organizations[Organization Type '[CV']],$A1348),CHAR(34),
", OrganizationCode:  ",CHAR(34),INDEX(Organizations[Organization Code],$A1348),CHAR(34),
", OrganizationName:  ",CHAR(34),INDEX(Organizations[Organization Name],$A1348),CHAR(34),
", OrganizationDescription:  ",CHAR(34),INDEX(Organizations[Organization Description],$A1348),CHAR(34),
", OrganizationLink:  ",CHAR(34),INDEX(Organizations[Organization Link],$A1348),CHAR(34),"}"))</f>
        <v>#REF!</v>
      </c>
      <c r="F1348" t="e">
        <f>IF(INDEX(People[First Name],$A1348)="","",
CONCATENATE("  - &amp;AffiliationID",TEXT($A1348,"0000"),
" {PersonID: *PersonID",TEXT($A1348,"0000"),
", OrganizationID: *OrganizationID",TEXT(MATCH(INDEX(People[Organization Name],$A1348),Organizations[Organization Name],0),"0000"),
", IsPrimaryOrganizationContact: , AffiliationStartDate: , AffiliationEndDate: , PrimaryPhone: ",
", PrimaryEmail: ",CHAR(34),INDEX(People[Primary Email],$A1348),CHAR(34),
", PrimaryAddress: ",CHAR(34),INDEX(People[Primary Address],$A1348),CHAR(34),
", PersonLink: }"))</f>
        <v>#REF!</v>
      </c>
      <c r="H1348" t="e">
        <f>IF(COUNTA(CitationInformation)=0,"",IF(INDEX(AuthorList[Author Name],$A1348)="","",
CONCATENATE("  - &amp;AuthorListID",TEXT($A1348,"0000"),
"  {CitationID: *CitationID0001",
", PersonID: *PersonID",TEXT(MATCH(INDEX(AuthorList[Author Name],$A1348),People[Full Name],0),"0000"),
", AuthorOrder: ",INDEX(AuthorList[Author Number],$A1348),"}")))</f>
        <v>#REF!</v>
      </c>
      <c r="K1348" t="e">
        <f>IF(INDEX(SamplingFeatures[Feature Code],$A1348)="","",
CONCATENATE("  - &amp;SamplingFeatureID",TEXT($A1348,"0000"),
" {","SamplingFeatureUUID:  ",CHAR(34),INDEX(SamplingFeatures[Sampling Feature UUID],$A1348),CHAR(34),
", SamplingFeatureTypeCV:  ",CHAR(34),INDEX(SamplingFeatures[Sampling Feature Type],$A1348),CHAR(34),
", SamplingFeatureCode:  ",CHAR(34),INDEX(SamplingFeatures[Feature Code],$A1348),CHAR(34),
", SamplingFeatureName:  ",CHAR(34),INDEX(SamplingFeatures[Feature Name],$A1348),CHAR(34),
", SamplingFeatureDescription:  ",CHAR(34),INDEX(SamplingFeatures[Feature Description],$A1348),CHAR(34),
", SamplingFeatureGeotypeCV:  ",CHAR(34),INDEX(SamplingFeatures[Feature Geo Type],$A1348),CHAR(34),
", FeatureGeometry:  ",CHAR(34),INDEX(SamplingFeatures[Feature Geometry],$A1348),CHAR(34),
", Elevation_m:  ",CHAR(34),INDEX(SamplingFeatures[Elevation_m],$A1348),CHAR(34),
", ElevationDatumCV:  ",CHAR(34),ElevationDatum,CHAR(34),"}"))</f>
        <v>#REF!</v>
      </c>
      <c r="L1348" t="e">
        <f>IF(INDEX(SamplingFeatures[Sampling Feature Type],$A1348)&lt;&gt;"Site","",
CONCATENATE("  - &amp;SiteID",TEXT(SUMPRODUCT(--($L$3:$L1347&lt;&gt;"")),"0000"),
" {","SamplingFeatureID:  *SamplingFeatureID",TEXT($A1348,"0000"),
", SiteTypeCV:  ",CHAR(34),INDEX(Sites[Site Type],$A1348),CHAR(34),
", Latitude:  ",INDEX(Sites[Latitude],$A1348),
", Longitude:  ",INDEX(Sites[Longitude],$A1348),
", SRSName:  ",CHAR(34),LatLonDatum,CHAR(34),"}"))</f>
        <v>#REF!</v>
      </c>
      <c r="M1348" t="e">
        <f>IF(INDEX(SamplingFeatures[Sampling Feature Type],$A1348)&lt;&gt;"Specimen","",
CONCATENATE("  - &amp;SpecimenID",TEXT(SUMPRODUCT(--($M$3:$M1347&lt;&gt;"")),"0000"),
" {","SamplingFeatureID:  *SamplingFeatureID",TEXT($A1348,"0000"),
", SpecimenTypeCV:  ",CHAR(34),INDEX(Specimens[Specimen Type],$A1348),CHAR(34),
", SpecimenMediumCV:  ",INDEX(Specimens[Specimen Medium],$A1348),
", IsFieldSpecimen:  ",CHAR(34),INDEX(Specimens[Is Field Specimen?],$A1348),CHAR(34),"}"))</f>
        <v>#REF!</v>
      </c>
      <c r="N1348" t="e">
        <f>IF(COUNTA(SpatialOffsets[])=0,"", IF(INDEX(SpatialOffsets[Spatial Offset Type],$A1348)="","",
CONCATENATE("  - &amp;SpatialOffsetID",TEXT($A1348,"0000"),
" {","SpatialOffsetTypeCV:  ",CHAR(34),INDEX(SpatialOffsets[Spatial Offset Type],$A1348),CHAR(34),
", Offset1Value:  ",INDEX(SpatialOffsets[Offset 1 Value],$A1348),
", Offset1UnitID:  ",CHAR(34),INDEX(SpatialOffsets[Offset 1 Unit],$A1348),CHAR(34),
", Offset2Value:  ",INDEX(SpatialOffsets[Offset 2 Value],$A1348),
", Offset2UnitID:  ",CHAR(34),INDEX(SpatialOffsets[Offset 2 Unit],$A1348),CHAR(34),
", Offset3Value:  ",INDEX(SpatialOffsets[Offset 3 Value],$A1348),
", Offset3UnitID:  ",CHAR(34),INDEX(SpatialOffsets[Offset 3 Unit],$A1348),CHAR(34),,"}")))</f>
        <v>#REF!</v>
      </c>
      <c r="O1348" t="e">
        <f>IF(COUNTA(RelatedFeatures[])=0,"", IF(INDEX(RelatedFeatures[First Sampling Feature Code],$A1348)="","",
CONCATENATE("  - &amp;RelationID",TEXT($A1348,"0000"),
" {","SamplingFeatureID:  *SamplingFeatureID",TEXT(MATCH(INDEX(RelatedFeatures[First Sampling Feature Code],$A1348),SamplingFeatures[Feature Code],0),"0000"),
", RelationshipTypeCV:  ",CHAR(34),INDEX(RelatedFeatures[Relationship Type],$A1348),CHAR(34),
", RelatedFeatureID: *SamplingFeatureID",TEXT(MATCH(INDEX(RelatedFeatures[Second Sampling Feature Code],$A1348),SamplingFeatures[Feature Code],0),"0000"),
", SpatialOffsetID:  ",IF(INDEX(RelatedFeatures[Offset Number],$A1348)="","",CONCATENATE("*SpatialOffsetID",TEXT(INDEX(RelatedFeatures[Offset Number],$A1348),"0000"))),"}")))</f>
        <v>#REF!</v>
      </c>
      <c r="P1348" t="e">
        <f>IF(INDEX(Methods[Method Type],$A1348)="","",
CONCATENATE("  - &amp;MethodID",TEXT($A1348,"0000"),
" {","MethodTypeCV:  ",CHAR(34),INDEX(Methods[Method Type],$A1348),CHAR(34),
", MethodCode:  ",CHAR(34),INDEX(Methods[Method Code],$A1348),CHAR(34),
", MethodName:  ",CHAR(34),INDEX(Methods[Method Name],$A1348),CHAR(34),
", MethodDescription:  ",CHAR(34),INDEX(Methods[Method Description],$A1348),CHAR(34),
", MethodLink:  ",CHAR(34),INDEX(Methods[Method Link],$A1348),CHAR(34),
", OrganizationID: *OrganizationID",TEXT(MATCH(INDEX(Methods[Organization Name],$A1348),Organizations[Organization Name],0),"0000"),"}"))</f>
        <v>#REF!</v>
      </c>
      <c r="Q1348" t="e">
        <f>IF(INDEX(Variables[Variable Type],$A1348)="","",
CONCATENATE("  - &amp;VariableID",TEXT($A1348,"0000"),
" {","VariableTypeCV:  ",CHAR(34),INDEX(Variables[Variable Type],$A1348),CHAR(34),
", VariableCode:  ",CHAR(34),INDEX(Variables[Variable Code],$A1348),CHAR(34),
", VariableNameCV:  ",CHAR(34),INDEX(Variables[Variable Name],$A1348),CHAR(34),
", VariableDefinition:  ",CHAR(34),INDEX(Variables[Variable Definition],$A1348),CHAR(34),
", SpecciationCV:  ",CHAR(34),INDEX(Variables[Speciation],$A1348),CHAR(34),
", NoDataValue:  ",CHAR(34),INDEX(Variables[No Data Value],$A1348),CHAR(34),"}"))</f>
        <v>#REF!</v>
      </c>
    </row>
    <row r="1349" spans="1:17" x14ac:dyDescent="0.25">
      <c r="A1349">
        <v>1346</v>
      </c>
      <c r="D1349" t="e">
        <f>IF(INDEX(People[First Name],$A1349)="","",
CONCATENATE("  - &amp;PersonID",TEXT($A1349,"0000"),
" {","PersonFirstName:  ",CHAR(34),INDEX(People[First Name],$A1349),CHAR(34),
", PersonMiddleName:  ",CHAR(34),INDEX(People[Middle Name],$A1349),CHAR(34),
", PersonLastName:  ",CHAR(34),INDEX(People[Last Name],$A1349),CHAR(34),"}"))</f>
        <v>#REF!</v>
      </c>
      <c r="E1349" t="e">
        <f>IF(INDEX(Organizations[Organization Type '[CV']],$A1349)="","",
CONCATENATE("  - &amp;OrganizationID",TEXT($A1349,"0000"),
" {","OrganizationTypeCV:  ",CHAR(34),INDEX(Organizations[Organization Type '[CV']],$A1349),CHAR(34),
", OrganizationCode:  ",CHAR(34),INDEX(Organizations[Organization Code],$A1349),CHAR(34),
", OrganizationName:  ",CHAR(34),INDEX(Organizations[Organization Name],$A1349),CHAR(34),
", OrganizationDescription:  ",CHAR(34),INDEX(Organizations[Organization Description],$A1349),CHAR(34),
", OrganizationLink:  ",CHAR(34),INDEX(Organizations[Organization Link],$A1349),CHAR(34),"}"))</f>
        <v>#REF!</v>
      </c>
      <c r="F1349" t="e">
        <f>IF(INDEX(People[First Name],$A1349)="","",
CONCATENATE("  - &amp;AffiliationID",TEXT($A1349,"0000"),
" {PersonID: *PersonID",TEXT($A1349,"0000"),
", OrganizationID: *OrganizationID",TEXT(MATCH(INDEX(People[Organization Name],$A1349),Organizations[Organization Name],0),"0000"),
", IsPrimaryOrganizationContact: , AffiliationStartDate: , AffiliationEndDate: , PrimaryPhone: ",
", PrimaryEmail: ",CHAR(34),INDEX(People[Primary Email],$A1349),CHAR(34),
", PrimaryAddress: ",CHAR(34),INDEX(People[Primary Address],$A1349),CHAR(34),
", PersonLink: }"))</f>
        <v>#REF!</v>
      </c>
      <c r="H1349" t="e">
        <f>IF(COUNTA(CitationInformation)=0,"",IF(INDEX(AuthorList[Author Name],$A1349)="","",
CONCATENATE("  - &amp;AuthorListID",TEXT($A1349,"0000"),
"  {CitationID: *CitationID0001",
", PersonID: *PersonID",TEXT(MATCH(INDEX(AuthorList[Author Name],$A1349),People[Full Name],0),"0000"),
", AuthorOrder: ",INDEX(AuthorList[Author Number],$A1349),"}")))</f>
        <v>#REF!</v>
      </c>
      <c r="K1349" t="e">
        <f>IF(INDEX(SamplingFeatures[Feature Code],$A1349)="","",
CONCATENATE("  - &amp;SamplingFeatureID",TEXT($A1349,"0000"),
" {","SamplingFeatureUUID:  ",CHAR(34),INDEX(SamplingFeatures[Sampling Feature UUID],$A1349),CHAR(34),
", SamplingFeatureTypeCV:  ",CHAR(34),INDEX(SamplingFeatures[Sampling Feature Type],$A1349),CHAR(34),
", SamplingFeatureCode:  ",CHAR(34),INDEX(SamplingFeatures[Feature Code],$A1349),CHAR(34),
", SamplingFeatureName:  ",CHAR(34),INDEX(SamplingFeatures[Feature Name],$A1349),CHAR(34),
", SamplingFeatureDescription:  ",CHAR(34),INDEX(SamplingFeatures[Feature Description],$A1349),CHAR(34),
", SamplingFeatureGeotypeCV:  ",CHAR(34),INDEX(SamplingFeatures[Feature Geo Type],$A1349),CHAR(34),
", FeatureGeometry:  ",CHAR(34),INDEX(SamplingFeatures[Feature Geometry],$A1349),CHAR(34),
", Elevation_m:  ",CHAR(34),INDEX(SamplingFeatures[Elevation_m],$A1349),CHAR(34),
", ElevationDatumCV:  ",CHAR(34),ElevationDatum,CHAR(34),"}"))</f>
        <v>#REF!</v>
      </c>
      <c r="L1349" t="e">
        <f>IF(INDEX(SamplingFeatures[Sampling Feature Type],$A1349)&lt;&gt;"Site","",
CONCATENATE("  - &amp;SiteID",TEXT(SUMPRODUCT(--($L$3:$L1348&lt;&gt;"")),"0000"),
" {","SamplingFeatureID:  *SamplingFeatureID",TEXT($A1349,"0000"),
", SiteTypeCV:  ",CHAR(34),INDEX(Sites[Site Type],$A1349),CHAR(34),
", Latitude:  ",INDEX(Sites[Latitude],$A1349),
", Longitude:  ",INDEX(Sites[Longitude],$A1349),
", SRSName:  ",CHAR(34),LatLonDatum,CHAR(34),"}"))</f>
        <v>#REF!</v>
      </c>
      <c r="M1349" t="e">
        <f>IF(INDEX(SamplingFeatures[Sampling Feature Type],$A1349)&lt;&gt;"Specimen","",
CONCATENATE("  - &amp;SpecimenID",TEXT(SUMPRODUCT(--($M$3:$M1348&lt;&gt;"")),"0000"),
" {","SamplingFeatureID:  *SamplingFeatureID",TEXT($A1349,"0000"),
", SpecimenTypeCV:  ",CHAR(34),INDEX(Specimens[Specimen Type],$A1349),CHAR(34),
", SpecimenMediumCV:  ",INDEX(Specimens[Specimen Medium],$A1349),
", IsFieldSpecimen:  ",CHAR(34),INDEX(Specimens[Is Field Specimen?],$A1349),CHAR(34),"}"))</f>
        <v>#REF!</v>
      </c>
      <c r="N1349" t="e">
        <f>IF(COUNTA(SpatialOffsets[])=0,"", IF(INDEX(SpatialOffsets[Spatial Offset Type],$A1349)="","",
CONCATENATE("  - &amp;SpatialOffsetID",TEXT($A1349,"0000"),
" {","SpatialOffsetTypeCV:  ",CHAR(34),INDEX(SpatialOffsets[Spatial Offset Type],$A1349),CHAR(34),
", Offset1Value:  ",INDEX(SpatialOffsets[Offset 1 Value],$A1349),
", Offset1UnitID:  ",CHAR(34),INDEX(SpatialOffsets[Offset 1 Unit],$A1349),CHAR(34),
", Offset2Value:  ",INDEX(SpatialOffsets[Offset 2 Value],$A1349),
", Offset2UnitID:  ",CHAR(34),INDEX(SpatialOffsets[Offset 2 Unit],$A1349),CHAR(34),
", Offset3Value:  ",INDEX(SpatialOffsets[Offset 3 Value],$A1349),
", Offset3UnitID:  ",CHAR(34),INDEX(SpatialOffsets[Offset 3 Unit],$A1349),CHAR(34),,"}")))</f>
        <v>#REF!</v>
      </c>
      <c r="O1349" t="e">
        <f>IF(COUNTA(RelatedFeatures[])=0,"", IF(INDEX(RelatedFeatures[First Sampling Feature Code],$A1349)="","",
CONCATENATE("  - &amp;RelationID",TEXT($A1349,"0000"),
" {","SamplingFeatureID:  *SamplingFeatureID",TEXT(MATCH(INDEX(RelatedFeatures[First Sampling Feature Code],$A1349),SamplingFeatures[Feature Code],0),"0000"),
", RelationshipTypeCV:  ",CHAR(34),INDEX(RelatedFeatures[Relationship Type],$A1349),CHAR(34),
", RelatedFeatureID: *SamplingFeatureID",TEXT(MATCH(INDEX(RelatedFeatures[Second Sampling Feature Code],$A1349),SamplingFeatures[Feature Code],0),"0000"),
", SpatialOffsetID:  ",IF(INDEX(RelatedFeatures[Offset Number],$A1349)="","",CONCATENATE("*SpatialOffsetID",TEXT(INDEX(RelatedFeatures[Offset Number],$A1349),"0000"))),"}")))</f>
        <v>#REF!</v>
      </c>
      <c r="P1349" t="e">
        <f>IF(INDEX(Methods[Method Type],$A1349)="","",
CONCATENATE("  - &amp;MethodID",TEXT($A1349,"0000"),
" {","MethodTypeCV:  ",CHAR(34),INDEX(Methods[Method Type],$A1349),CHAR(34),
", MethodCode:  ",CHAR(34),INDEX(Methods[Method Code],$A1349),CHAR(34),
", MethodName:  ",CHAR(34),INDEX(Methods[Method Name],$A1349),CHAR(34),
", MethodDescription:  ",CHAR(34),INDEX(Methods[Method Description],$A1349),CHAR(34),
", MethodLink:  ",CHAR(34),INDEX(Methods[Method Link],$A1349),CHAR(34),
", OrganizationID: *OrganizationID",TEXT(MATCH(INDEX(Methods[Organization Name],$A1349),Organizations[Organization Name],0),"0000"),"}"))</f>
        <v>#REF!</v>
      </c>
      <c r="Q1349" t="e">
        <f>IF(INDEX(Variables[Variable Type],$A1349)="","",
CONCATENATE("  - &amp;VariableID",TEXT($A1349,"0000"),
" {","VariableTypeCV:  ",CHAR(34),INDEX(Variables[Variable Type],$A1349),CHAR(34),
", VariableCode:  ",CHAR(34),INDEX(Variables[Variable Code],$A1349),CHAR(34),
", VariableNameCV:  ",CHAR(34),INDEX(Variables[Variable Name],$A1349),CHAR(34),
", VariableDefinition:  ",CHAR(34),INDEX(Variables[Variable Definition],$A1349),CHAR(34),
", SpecciationCV:  ",CHAR(34),INDEX(Variables[Speciation],$A1349),CHAR(34),
", NoDataValue:  ",CHAR(34),INDEX(Variables[No Data Value],$A1349),CHAR(34),"}"))</f>
        <v>#REF!</v>
      </c>
    </row>
    <row r="1350" spans="1:17" x14ac:dyDescent="0.25">
      <c r="A1350">
        <v>1347</v>
      </c>
      <c r="D1350" t="e">
        <f>IF(INDEX(People[First Name],$A1350)="","",
CONCATENATE("  - &amp;PersonID",TEXT($A1350,"0000"),
" {","PersonFirstName:  ",CHAR(34),INDEX(People[First Name],$A1350),CHAR(34),
", PersonMiddleName:  ",CHAR(34),INDEX(People[Middle Name],$A1350),CHAR(34),
", PersonLastName:  ",CHAR(34),INDEX(People[Last Name],$A1350),CHAR(34),"}"))</f>
        <v>#REF!</v>
      </c>
      <c r="E1350" t="e">
        <f>IF(INDEX(Organizations[Organization Type '[CV']],$A1350)="","",
CONCATENATE("  - &amp;OrganizationID",TEXT($A1350,"0000"),
" {","OrganizationTypeCV:  ",CHAR(34),INDEX(Organizations[Organization Type '[CV']],$A1350),CHAR(34),
", OrganizationCode:  ",CHAR(34),INDEX(Organizations[Organization Code],$A1350),CHAR(34),
", OrganizationName:  ",CHAR(34),INDEX(Organizations[Organization Name],$A1350),CHAR(34),
", OrganizationDescription:  ",CHAR(34),INDEX(Organizations[Organization Description],$A1350),CHAR(34),
", OrganizationLink:  ",CHAR(34),INDEX(Organizations[Organization Link],$A1350),CHAR(34),"}"))</f>
        <v>#REF!</v>
      </c>
      <c r="F1350" t="e">
        <f>IF(INDEX(People[First Name],$A1350)="","",
CONCATENATE("  - &amp;AffiliationID",TEXT($A1350,"0000"),
" {PersonID: *PersonID",TEXT($A1350,"0000"),
", OrganizationID: *OrganizationID",TEXT(MATCH(INDEX(People[Organization Name],$A1350),Organizations[Organization Name],0),"0000"),
", IsPrimaryOrganizationContact: , AffiliationStartDate: , AffiliationEndDate: , PrimaryPhone: ",
", PrimaryEmail: ",CHAR(34),INDEX(People[Primary Email],$A1350),CHAR(34),
", PrimaryAddress: ",CHAR(34),INDEX(People[Primary Address],$A1350),CHAR(34),
", PersonLink: }"))</f>
        <v>#REF!</v>
      </c>
      <c r="H1350" t="e">
        <f>IF(COUNTA(CitationInformation)=0,"",IF(INDEX(AuthorList[Author Name],$A1350)="","",
CONCATENATE("  - &amp;AuthorListID",TEXT($A1350,"0000"),
"  {CitationID: *CitationID0001",
", PersonID: *PersonID",TEXT(MATCH(INDEX(AuthorList[Author Name],$A1350),People[Full Name],0),"0000"),
", AuthorOrder: ",INDEX(AuthorList[Author Number],$A1350),"}")))</f>
        <v>#REF!</v>
      </c>
      <c r="K1350" t="e">
        <f>IF(INDEX(SamplingFeatures[Feature Code],$A1350)="","",
CONCATENATE("  - &amp;SamplingFeatureID",TEXT($A1350,"0000"),
" {","SamplingFeatureUUID:  ",CHAR(34),INDEX(SamplingFeatures[Sampling Feature UUID],$A1350),CHAR(34),
", SamplingFeatureTypeCV:  ",CHAR(34),INDEX(SamplingFeatures[Sampling Feature Type],$A1350),CHAR(34),
", SamplingFeatureCode:  ",CHAR(34),INDEX(SamplingFeatures[Feature Code],$A1350),CHAR(34),
", SamplingFeatureName:  ",CHAR(34),INDEX(SamplingFeatures[Feature Name],$A1350),CHAR(34),
", SamplingFeatureDescription:  ",CHAR(34),INDEX(SamplingFeatures[Feature Description],$A1350),CHAR(34),
", SamplingFeatureGeotypeCV:  ",CHAR(34),INDEX(SamplingFeatures[Feature Geo Type],$A1350),CHAR(34),
", FeatureGeometry:  ",CHAR(34),INDEX(SamplingFeatures[Feature Geometry],$A1350),CHAR(34),
", Elevation_m:  ",CHAR(34),INDEX(SamplingFeatures[Elevation_m],$A1350),CHAR(34),
", ElevationDatumCV:  ",CHAR(34),ElevationDatum,CHAR(34),"}"))</f>
        <v>#REF!</v>
      </c>
      <c r="L1350" t="e">
        <f>IF(INDEX(SamplingFeatures[Sampling Feature Type],$A1350)&lt;&gt;"Site","",
CONCATENATE("  - &amp;SiteID",TEXT(SUMPRODUCT(--($L$3:$L1349&lt;&gt;"")),"0000"),
" {","SamplingFeatureID:  *SamplingFeatureID",TEXT($A1350,"0000"),
", SiteTypeCV:  ",CHAR(34),INDEX(Sites[Site Type],$A1350),CHAR(34),
", Latitude:  ",INDEX(Sites[Latitude],$A1350),
", Longitude:  ",INDEX(Sites[Longitude],$A1350),
", SRSName:  ",CHAR(34),LatLonDatum,CHAR(34),"}"))</f>
        <v>#REF!</v>
      </c>
      <c r="M1350" t="e">
        <f>IF(INDEX(SamplingFeatures[Sampling Feature Type],$A1350)&lt;&gt;"Specimen","",
CONCATENATE("  - &amp;SpecimenID",TEXT(SUMPRODUCT(--($M$3:$M1349&lt;&gt;"")),"0000"),
" {","SamplingFeatureID:  *SamplingFeatureID",TEXT($A1350,"0000"),
", SpecimenTypeCV:  ",CHAR(34),INDEX(Specimens[Specimen Type],$A1350),CHAR(34),
", SpecimenMediumCV:  ",INDEX(Specimens[Specimen Medium],$A1350),
", IsFieldSpecimen:  ",CHAR(34),INDEX(Specimens[Is Field Specimen?],$A1350),CHAR(34),"}"))</f>
        <v>#REF!</v>
      </c>
      <c r="N1350" t="e">
        <f>IF(COUNTA(SpatialOffsets[])=0,"", IF(INDEX(SpatialOffsets[Spatial Offset Type],$A1350)="","",
CONCATENATE("  - &amp;SpatialOffsetID",TEXT($A1350,"0000"),
" {","SpatialOffsetTypeCV:  ",CHAR(34),INDEX(SpatialOffsets[Spatial Offset Type],$A1350),CHAR(34),
", Offset1Value:  ",INDEX(SpatialOffsets[Offset 1 Value],$A1350),
", Offset1UnitID:  ",CHAR(34),INDEX(SpatialOffsets[Offset 1 Unit],$A1350),CHAR(34),
", Offset2Value:  ",INDEX(SpatialOffsets[Offset 2 Value],$A1350),
", Offset2UnitID:  ",CHAR(34),INDEX(SpatialOffsets[Offset 2 Unit],$A1350),CHAR(34),
", Offset3Value:  ",INDEX(SpatialOffsets[Offset 3 Value],$A1350),
", Offset3UnitID:  ",CHAR(34),INDEX(SpatialOffsets[Offset 3 Unit],$A1350),CHAR(34),,"}")))</f>
        <v>#REF!</v>
      </c>
      <c r="O1350" t="e">
        <f>IF(COUNTA(RelatedFeatures[])=0,"", IF(INDEX(RelatedFeatures[First Sampling Feature Code],$A1350)="","",
CONCATENATE("  - &amp;RelationID",TEXT($A1350,"0000"),
" {","SamplingFeatureID:  *SamplingFeatureID",TEXT(MATCH(INDEX(RelatedFeatures[First Sampling Feature Code],$A1350),SamplingFeatures[Feature Code],0),"0000"),
", RelationshipTypeCV:  ",CHAR(34),INDEX(RelatedFeatures[Relationship Type],$A1350),CHAR(34),
", RelatedFeatureID: *SamplingFeatureID",TEXT(MATCH(INDEX(RelatedFeatures[Second Sampling Feature Code],$A1350),SamplingFeatures[Feature Code],0),"0000"),
", SpatialOffsetID:  ",IF(INDEX(RelatedFeatures[Offset Number],$A1350)="","",CONCATENATE("*SpatialOffsetID",TEXT(INDEX(RelatedFeatures[Offset Number],$A1350),"0000"))),"}")))</f>
        <v>#REF!</v>
      </c>
      <c r="P1350" t="e">
        <f>IF(INDEX(Methods[Method Type],$A1350)="","",
CONCATENATE("  - &amp;MethodID",TEXT($A1350,"0000"),
" {","MethodTypeCV:  ",CHAR(34),INDEX(Methods[Method Type],$A1350),CHAR(34),
", MethodCode:  ",CHAR(34),INDEX(Methods[Method Code],$A1350),CHAR(34),
", MethodName:  ",CHAR(34),INDEX(Methods[Method Name],$A1350),CHAR(34),
", MethodDescription:  ",CHAR(34),INDEX(Methods[Method Description],$A1350),CHAR(34),
", MethodLink:  ",CHAR(34),INDEX(Methods[Method Link],$A1350),CHAR(34),
", OrganizationID: *OrganizationID",TEXT(MATCH(INDEX(Methods[Organization Name],$A1350),Organizations[Organization Name],0),"0000"),"}"))</f>
        <v>#REF!</v>
      </c>
      <c r="Q1350" t="e">
        <f>IF(INDEX(Variables[Variable Type],$A1350)="","",
CONCATENATE("  - &amp;VariableID",TEXT($A1350,"0000"),
" {","VariableTypeCV:  ",CHAR(34),INDEX(Variables[Variable Type],$A1350),CHAR(34),
", VariableCode:  ",CHAR(34),INDEX(Variables[Variable Code],$A1350),CHAR(34),
", VariableNameCV:  ",CHAR(34),INDEX(Variables[Variable Name],$A1350),CHAR(34),
", VariableDefinition:  ",CHAR(34),INDEX(Variables[Variable Definition],$A1350),CHAR(34),
", SpecciationCV:  ",CHAR(34),INDEX(Variables[Speciation],$A1350),CHAR(34),
", NoDataValue:  ",CHAR(34),INDEX(Variables[No Data Value],$A1350),CHAR(34),"}"))</f>
        <v>#REF!</v>
      </c>
    </row>
    <row r="1351" spans="1:17" x14ac:dyDescent="0.25">
      <c r="A1351">
        <v>1348</v>
      </c>
      <c r="D1351" t="e">
        <f>IF(INDEX(People[First Name],$A1351)="","",
CONCATENATE("  - &amp;PersonID",TEXT($A1351,"0000"),
" {","PersonFirstName:  ",CHAR(34),INDEX(People[First Name],$A1351),CHAR(34),
", PersonMiddleName:  ",CHAR(34),INDEX(People[Middle Name],$A1351),CHAR(34),
", PersonLastName:  ",CHAR(34),INDEX(People[Last Name],$A1351),CHAR(34),"}"))</f>
        <v>#REF!</v>
      </c>
      <c r="E1351" t="e">
        <f>IF(INDEX(Organizations[Organization Type '[CV']],$A1351)="","",
CONCATENATE("  - &amp;OrganizationID",TEXT($A1351,"0000"),
" {","OrganizationTypeCV:  ",CHAR(34),INDEX(Organizations[Organization Type '[CV']],$A1351),CHAR(34),
", OrganizationCode:  ",CHAR(34),INDEX(Organizations[Organization Code],$A1351),CHAR(34),
", OrganizationName:  ",CHAR(34),INDEX(Organizations[Organization Name],$A1351),CHAR(34),
", OrganizationDescription:  ",CHAR(34),INDEX(Organizations[Organization Description],$A1351),CHAR(34),
", OrganizationLink:  ",CHAR(34),INDEX(Organizations[Organization Link],$A1351),CHAR(34),"}"))</f>
        <v>#REF!</v>
      </c>
      <c r="F1351" t="e">
        <f>IF(INDEX(People[First Name],$A1351)="","",
CONCATENATE("  - &amp;AffiliationID",TEXT($A1351,"0000"),
" {PersonID: *PersonID",TEXT($A1351,"0000"),
", OrganizationID: *OrganizationID",TEXT(MATCH(INDEX(People[Organization Name],$A1351),Organizations[Organization Name],0),"0000"),
", IsPrimaryOrganizationContact: , AffiliationStartDate: , AffiliationEndDate: , PrimaryPhone: ",
", PrimaryEmail: ",CHAR(34),INDEX(People[Primary Email],$A1351),CHAR(34),
", PrimaryAddress: ",CHAR(34),INDEX(People[Primary Address],$A1351),CHAR(34),
", PersonLink: }"))</f>
        <v>#REF!</v>
      </c>
      <c r="H1351" t="e">
        <f>IF(COUNTA(CitationInformation)=0,"",IF(INDEX(AuthorList[Author Name],$A1351)="","",
CONCATENATE("  - &amp;AuthorListID",TEXT($A1351,"0000"),
"  {CitationID: *CitationID0001",
", PersonID: *PersonID",TEXT(MATCH(INDEX(AuthorList[Author Name],$A1351),People[Full Name],0),"0000"),
", AuthorOrder: ",INDEX(AuthorList[Author Number],$A1351),"}")))</f>
        <v>#REF!</v>
      </c>
      <c r="K1351" t="e">
        <f>IF(INDEX(SamplingFeatures[Feature Code],$A1351)="","",
CONCATENATE("  - &amp;SamplingFeatureID",TEXT($A1351,"0000"),
" {","SamplingFeatureUUID:  ",CHAR(34),INDEX(SamplingFeatures[Sampling Feature UUID],$A1351),CHAR(34),
", SamplingFeatureTypeCV:  ",CHAR(34),INDEX(SamplingFeatures[Sampling Feature Type],$A1351),CHAR(34),
", SamplingFeatureCode:  ",CHAR(34),INDEX(SamplingFeatures[Feature Code],$A1351),CHAR(34),
", SamplingFeatureName:  ",CHAR(34),INDEX(SamplingFeatures[Feature Name],$A1351),CHAR(34),
", SamplingFeatureDescription:  ",CHAR(34),INDEX(SamplingFeatures[Feature Description],$A1351),CHAR(34),
", SamplingFeatureGeotypeCV:  ",CHAR(34),INDEX(SamplingFeatures[Feature Geo Type],$A1351),CHAR(34),
", FeatureGeometry:  ",CHAR(34),INDEX(SamplingFeatures[Feature Geometry],$A1351),CHAR(34),
", Elevation_m:  ",CHAR(34),INDEX(SamplingFeatures[Elevation_m],$A1351),CHAR(34),
", ElevationDatumCV:  ",CHAR(34),ElevationDatum,CHAR(34),"}"))</f>
        <v>#REF!</v>
      </c>
      <c r="L1351" t="e">
        <f>IF(INDEX(SamplingFeatures[Sampling Feature Type],$A1351)&lt;&gt;"Site","",
CONCATENATE("  - &amp;SiteID",TEXT(SUMPRODUCT(--($L$3:$L1350&lt;&gt;"")),"0000"),
" {","SamplingFeatureID:  *SamplingFeatureID",TEXT($A1351,"0000"),
", SiteTypeCV:  ",CHAR(34),INDEX(Sites[Site Type],$A1351),CHAR(34),
", Latitude:  ",INDEX(Sites[Latitude],$A1351),
", Longitude:  ",INDEX(Sites[Longitude],$A1351),
", SRSName:  ",CHAR(34),LatLonDatum,CHAR(34),"}"))</f>
        <v>#REF!</v>
      </c>
      <c r="M1351" t="e">
        <f>IF(INDEX(SamplingFeatures[Sampling Feature Type],$A1351)&lt;&gt;"Specimen","",
CONCATENATE("  - &amp;SpecimenID",TEXT(SUMPRODUCT(--($M$3:$M1350&lt;&gt;"")),"0000"),
" {","SamplingFeatureID:  *SamplingFeatureID",TEXT($A1351,"0000"),
", SpecimenTypeCV:  ",CHAR(34),INDEX(Specimens[Specimen Type],$A1351),CHAR(34),
", SpecimenMediumCV:  ",INDEX(Specimens[Specimen Medium],$A1351),
", IsFieldSpecimen:  ",CHAR(34),INDEX(Specimens[Is Field Specimen?],$A1351),CHAR(34),"}"))</f>
        <v>#REF!</v>
      </c>
      <c r="N1351" t="e">
        <f>IF(COUNTA(SpatialOffsets[])=0,"", IF(INDEX(SpatialOffsets[Spatial Offset Type],$A1351)="","",
CONCATENATE("  - &amp;SpatialOffsetID",TEXT($A1351,"0000"),
" {","SpatialOffsetTypeCV:  ",CHAR(34),INDEX(SpatialOffsets[Spatial Offset Type],$A1351),CHAR(34),
", Offset1Value:  ",INDEX(SpatialOffsets[Offset 1 Value],$A1351),
", Offset1UnitID:  ",CHAR(34),INDEX(SpatialOffsets[Offset 1 Unit],$A1351),CHAR(34),
", Offset2Value:  ",INDEX(SpatialOffsets[Offset 2 Value],$A1351),
", Offset2UnitID:  ",CHAR(34),INDEX(SpatialOffsets[Offset 2 Unit],$A1351),CHAR(34),
", Offset3Value:  ",INDEX(SpatialOffsets[Offset 3 Value],$A1351),
", Offset3UnitID:  ",CHAR(34),INDEX(SpatialOffsets[Offset 3 Unit],$A1351),CHAR(34),,"}")))</f>
        <v>#REF!</v>
      </c>
      <c r="O1351" t="e">
        <f>IF(COUNTA(RelatedFeatures[])=0,"", IF(INDEX(RelatedFeatures[First Sampling Feature Code],$A1351)="","",
CONCATENATE("  - &amp;RelationID",TEXT($A1351,"0000"),
" {","SamplingFeatureID:  *SamplingFeatureID",TEXT(MATCH(INDEX(RelatedFeatures[First Sampling Feature Code],$A1351),SamplingFeatures[Feature Code],0),"0000"),
", RelationshipTypeCV:  ",CHAR(34),INDEX(RelatedFeatures[Relationship Type],$A1351),CHAR(34),
", RelatedFeatureID: *SamplingFeatureID",TEXT(MATCH(INDEX(RelatedFeatures[Second Sampling Feature Code],$A1351),SamplingFeatures[Feature Code],0),"0000"),
", SpatialOffsetID:  ",IF(INDEX(RelatedFeatures[Offset Number],$A1351)="","",CONCATENATE("*SpatialOffsetID",TEXT(INDEX(RelatedFeatures[Offset Number],$A1351),"0000"))),"}")))</f>
        <v>#REF!</v>
      </c>
      <c r="P1351" t="e">
        <f>IF(INDEX(Methods[Method Type],$A1351)="","",
CONCATENATE("  - &amp;MethodID",TEXT($A1351,"0000"),
" {","MethodTypeCV:  ",CHAR(34),INDEX(Methods[Method Type],$A1351),CHAR(34),
", MethodCode:  ",CHAR(34),INDEX(Methods[Method Code],$A1351),CHAR(34),
", MethodName:  ",CHAR(34),INDEX(Methods[Method Name],$A1351),CHAR(34),
", MethodDescription:  ",CHAR(34),INDEX(Methods[Method Description],$A1351),CHAR(34),
", MethodLink:  ",CHAR(34),INDEX(Methods[Method Link],$A1351),CHAR(34),
", OrganizationID: *OrganizationID",TEXT(MATCH(INDEX(Methods[Organization Name],$A1351),Organizations[Organization Name],0),"0000"),"}"))</f>
        <v>#REF!</v>
      </c>
      <c r="Q1351" t="e">
        <f>IF(INDEX(Variables[Variable Type],$A1351)="","",
CONCATENATE("  - &amp;VariableID",TEXT($A1351,"0000"),
" {","VariableTypeCV:  ",CHAR(34),INDEX(Variables[Variable Type],$A1351),CHAR(34),
", VariableCode:  ",CHAR(34),INDEX(Variables[Variable Code],$A1351),CHAR(34),
", VariableNameCV:  ",CHAR(34),INDEX(Variables[Variable Name],$A1351),CHAR(34),
", VariableDefinition:  ",CHAR(34),INDEX(Variables[Variable Definition],$A1351),CHAR(34),
", SpecciationCV:  ",CHAR(34),INDEX(Variables[Speciation],$A1351),CHAR(34),
", NoDataValue:  ",CHAR(34),INDEX(Variables[No Data Value],$A1351),CHAR(34),"}"))</f>
        <v>#REF!</v>
      </c>
    </row>
    <row r="1352" spans="1:17" x14ac:dyDescent="0.25">
      <c r="A1352">
        <v>1349</v>
      </c>
      <c r="D1352" t="e">
        <f>IF(INDEX(People[First Name],$A1352)="","",
CONCATENATE("  - &amp;PersonID",TEXT($A1352,"0000"),
" {","PersonFirstName:  ",CHAR(34),INDEX(People[First Name],$A1352),CHAR(34),
", PersonMiddleName:  ",CHAR(34),INDEX(People[Middle Name],$A1352),CHAR(34),
", PersonLastName:  ",CHAR(34),INDEX(People[Last Name],$A1352),CHAR(34),"}"))</f>
        <v>#REF!</v>
      </c>
      <c r="E1352" t="e">
        <f>IF(INDEX(Organizations[Organization Type '[CV']],$A1352)="","",
CONCATENATE("  - &amp;OrganizationID",TEXT($A1352,"0000"),
" {","OrganizationTypeCV:  ",CHAR(34),INDEX(Organizations[Organization Type '[CV']],$A1352),CHAR(34),
", OrganizationCode:  ",CHAR(34),INDEX(Organizations[Organization Code],$A1352),CHAR(34),
", OrganizationName:  ",CHAR(34),INDEX(Organizations[Organization Name],$A1352),CHAR(34),
", OrganizationDescription:  ",CHAR(34),INDEX(Organizations[Organization Description],$A1352),CHAR(34),
", OrganizationLink:  ",CHAR(34),INDEX(Organizations[Organization Link],$A1352),CHAR(34),"}"))</f>
        <v>#REF!</v>
      </c>
      <c r="F1352" t="e">
        <f>IF(INDEX(People[First Name],$A1352)="","",
CONCATENATE("  - &amp;AffiliationID",TEXT($A1352,"0000"),
" {PersonID: *PersonID",TEXT($A1352,"0000"),
", OrganizationID: *OrganizationID",TEXT(MATCH(INDEX(People[Organization Name],$A1352),Organizations[Organization Name],0),"0000"),
", IsPrimaryOrganizationContact: , AffiliationStartDate: , AffiliationEndDate: , PrimaryPhone: ",
", PrimaryEmail: ",CHAR(34),INDEX(People[Primary Email],$A1352),CHAR(34),
", PrimaryAddress: ",CHAR(34),INDEX(People[Primary Address],$A1352),CHAR(34),
", PersonLink: }"))</f>
        <v>#REF!</v>
      </c>
      <c r="H1352" t="e">
        <f>IF(COUNTA(CitationInformation)=0,"",IF(INDEX(AuthorList[Author Name],$A1352)="","",
CONCATENATE("  - &amp;AuthorListID",TEXT($A1352,"0000"),
"  {CitationID: *CitationID0001",
", PersonID: *PersonID",TEXT(MATCH(INDEX(AuthorList[Author Name],$A1352),People[Full Name],0),"0000"),
", AuthorOrder: ",INDEX(AuthorList[Author Number],$A1352),"}")))</f>
        <v>#REF!</v>
      </c>
      <c r="K1352" t="e">
        <f>IF(INDEX(SamplingFeatures[Feature Code],$A1352)="","",
CONCATENATE("  - &amp;SamplingFeatureID",TEXT($A1352,"0000"),
" {","SamplingFeatureUUID:  ",CHAR(34),INDEX(SamplingFeatures[Sampling Feature UUID],$A1352),CHAR(34),
", SamplingFeatureTypeCV:  ",CHAR(34),INDEX(SamplingFeatures[Sampling Feature Type],$A1352),CHAR(34),
", SamplingFeatureCode:  ",CHAR(34),INDEX(SamplingFeatures[Feature Code],$A1352),CHAR(34),
", SamplingFeatureName:  ",CHAR(34),INDEX(SamplingFeatures[Feature Name],$A1352),CHAR(34),
", SamplingFeatureDescription:  ",CHAR(34),INDEX(SamplingFeatures[Feature Description],$A1352),CHAR(34),
", SamplingFeatureGeotypeCV:  ",CHAR(34),INDEX(SamplingFeatures[Feature Geo Type],$A1352),CHAR(34),
", FeatureGeometry:  ",CHAR(34),INDEX(SamplingFeatures[Feature Geometry],$A1352),CHAR(34),
", Elevation_m:  ",CHAR(34),INDEX(SamplingFeatures[Elevation_m],$A1352),CHAR(34),
", ElevationDatumCV:  ",CHAR(34),ElevationDatum,CHAR(34),"}"))</f>
        <v>#REF!</v>
      </c>
      <c r="L1352" t="e">
        <f>IF(INDEX(SamplingFeatures[Sampling Feature Type],$A1352)&lt;&gt;"Site","",
CONCATENATE("  - &amp;SiteID",TEXT(SUMPRODUCT(--($L$3:$L1351&lt;&gt;"")),"0000"),
" {","SamplingFeatureID:  *SamplingFeatureID",TEXT($A1352,"0000"),
", SiteTypeCV:  ",CHAR(34),INDEX(Sites[Site Type],$A1352),CHAR(34),
", Latitude:  ",INDEX(Sites[Latitude],$A1352),
", Longitude:  ",INDEX(Sites[Longitude],$A1352),
", SRSName:  ",CHAR(34),LatLonDatum,CHAR(34),"}"))</f>
        <v>#REF!</v>
      </c>
      <c r="M1352" t="e">
        <f>IF(INDEX(SamplingFeatures[Sampling Feature Type],$A1352)&lt;&gt;"Specimen","",
CONCATENATE("  - &amp;SpecimenID",TEXT(SUMPRODUCT(--($M$3:$M1351&lt;&gt;"")),"0000"),
" {","SamplingFeatureID:  *SamplingFeatureID",TEXT($A1352,"0000"),
", SpecimenTypeCV:  ",CHAR(34),INDEX(Specimens[Specimen Type],$A1352),CHAR(34),
", SpecimenMediumCV:  ",INDEX(Specimens[Specimen Medium],$A1352),
", IsFieldSpecimen:  ",CHAR(34),INDEX(Specimens[Is Field Specimen?],$A1352),CHAR(34),"}"))</f>
        <v>#REF!</v>
      </c>
      <c r="N1352" t="e">
        <f>IF(COUNTA(SpatialOffsets[])=0,"", IF(INDEX(SpatialOffsets[Spatial Offset Type],$A1352)="","",
CONCATENATE("  - &amp;SpatialOffsetID",TEXT($A1352,"0000"),
" {","SpatialOffsetTypeCV:  ",CHAR(34),INDEX(SpatialOffsets[Spatial Offset Type],$A1352),CHAR(34),
", Offset1Value:  ",INDEX(SpatialOffsets[Offset 1 Value],$A1352),
", Offset1UnitID:  ",CHAR(34),INDEX(SpatialOffsets[Offset 1 Unit],$A1352),CHAR(34),
", Offset2Value:  ",INDEX(SpatialOffsets[Offset 2 Value],$A1352),
", Offset2UnitID:  ",CHAR(34),INDEX(SpatialOffsets[Offset 2 Unit],$A1352),CHAR(34),
", Offset3Value:  ",INDEX(SpatialOffsets[Offset 3 Value],$A1352),
", Offset3UnitID:  ",CHAR(34),INDEX(SpatialOffsets[Offset 3 Unit],$A1352),CHAR(34),,"}")))</f>
        <v>#REF!</v>
      </c>
      <c r="O1352" t="e">
        <f>IF(COUNTA(RelatedFeatures[])=0,"", IF(INDEX(RelatedFeatures[First Sampling Feature Code],$A1352)="","",
CONCATENATE("  - &amp;RelationID",TEXT($A1352,"0000"),
" {","SamplingFeatureID:  *SamplingFeatureID",TEXT(MATCH(INDEX(RelatedFeatures[First Sampling Feature Code],$A1352),SamplingFeatures[Feature Code],0),"0000"),
", RelationshipTypeCV:  ",CHAR(34),INDEX(RelatedFeatures[Relationship Type],$A1352),CHAR(34),
", RelatedFeatureID: *SamplingFeatureID",TEXT(MATCH(INDEX(RelatedFeatures[Second Sampling Feature Code],$A1352),SamplingFeatures[Feature Code],0),"0000"),
", SpatialOffsetID:  ",IF(INDEX(RelatedFeatures[Offset Number],$A1352)="","",CONCATENATE("*SpatialOffsetID",TEXT(INDEX(RelatedFeatures[Offset Number],$A1352),"0000"))),"}")))</f>
        <v>#REF!</v>
      </c>
      <c r="P1352" t="e">
        <f>IF(INDEX(Methods[Method Type],$A1352)="","",
CONCATENATE("  - &amp;MethodID",TEXT($A1352,"0000"),
" {","MethodTypeCV:  ",CHAR(34),INDEX(Methods[Method Type],$A1352),CHAR(34),
", MethodCode:  ",CHAR(34),INDEX(Methods[Method Code],$A1352),CHAR(34),
", MethodName:  ",CHAR(34),INDEX(Methods[Method Name],$A1352),CHAR(34),
", MethodDescription:  ",CHAR(34),INDEX(Methods[Method Description],$A1352),CHAR(34),
", MethodLink:  ",CHAR(34),INDEX(Methods[Method Link],$A1352),CHAR(34),
", OrganizationID: *OrganizationID",TEXT(MATCH(INDEX(Methods[Organization Name],$A1352),Organizations[Organization Name],0),"0000"),"}"))</f>
        <v>#REF!</v>
      </c>
      <c r="Q1352" t="e">
        <f>IF(INDEX(Variables[Variable Type],$A1352)="","",
CONCATENATE("  - &amp;VariableID",TEXT($A1352,"0000"),
" {","VariableTypeCV:  ",CHAR(34),INDEX(Variables[Variable Type],$A1352),CHAR(34),
", VariableCode:  ",CHAR(34),INDEX(Variables[Variable Code],$A1352),CHAR(34),
", VariableNameCV:  ",CHAR(34),INDEX(Variables[Variable Name],$A1352),CHAR(34),
", VariableDefinition:  ",CHAR(34),INDEX(Variables[Variable Definition],$A1352),CHAR(34),
", SpecciationCV:  ",CHAR(34),INDEX(Variables[Speciation],$A1352),CHAR(34),
", NoDataValue:  ",CHAR(34),INDEX(Variables[No Data Value],$A1352),CHAR(34),"}"))</f>
        <v>#REF!</v>
      </c>
    </row>
    <row r="1353" spans="1:17" x14ac:dyDescent="0.25">
      <c r="A1353">
        <v>1350</v>
      </c>
      <c r="D1353" t="e">
        <f>IF(INDEX(People[First Name],$A1353)="","",
CONCATENATE("  - &amp;PersonID",TEXT($A1353,"0000"),
" {","PersonFirstName:  ",CHAR(34),INDEX(People[First Name],$A1353),CHAR(34),
", PersonMiddleName:  ",CHAR(34),INDEX(People[Middle Name],$A1353),CHAR(34),
", PersonLastName:  ",CHAR(34),INDEX(People[Last Name],$A1353),CHAR(34),"}"))</f>
        <v>#REF!</v>
      </c>
      <c r="E1353" t="e">
        <f>IF(INDEX(Organizations[Organization Type '[CV']],$A1353)="","",
CONCATENATE("  - &amp;OrganizationID",TEXT($A1353,"0000"),
" {","OrganizationTypeCV:  ",CHAR(34),INDEX(Organizations[Organization Type '[CV']],$A1353),CHAR(34),
", OrganizationCode:  ",CHAR(34),INDEX(Organizations[Organization Code],$A1353),CHAR(34),
", OrganizationName:  ",CHAR(34),INDEX(Organizations[Organization Name],$A1353),CHAR(34),
", OrganizationDescription:  ",CHAR(34),INDEX(Organizations[Organization Description],$A1353),CHAR(34),
", OrganizationLink:  ",CHAR(34),INDEX(Organizations[Organization Link],$A1353),CHAR(34),"}"))</f>
        <v>#REF!</v>
      </c>
      <c r="F1353" t="e">
        <f>IF(INDEX(People[First Name],$A1353)="","",
CONCATENATE("  - &amp;AffiliationID",TEXT($A1353,"0000"),
" {PersonID: *PersonID",TEXT($A1353,"0000"),
", OrganizationID: *OrganizationID",TEXT(MATCH(INDEX(People[Organization Name],$A1353),Organizations[Organization Name],0),"0000"),
", IsPrimaryOrganizationContact: , AffiliationStartDate: , AffiliationEndDate: , PrimaryPhone: ",
", PrimaryEmail: ",CHAR(34),INDEX(People[Primary Email],$A1353),CHAR(34),
", PrimaryAddress: ",CHAR(34),INDEX(People[Primary Address],$A1353),CHAR(34),
", PersonLink: }"))</f>
        <v>#REF!</v>
      </c>
      <c r="H1353" t="e">
        <f>IF(COUNTA(CitationInformation)=0,"",IF(INDEX(AuthorList[Author Name],$A1353)="","",
CONCATENATE("  - &amp;AuthorListID",TEXT($A1353,"0000"),
"  {CitationID: *CitationID0001",
", PersonID: *PersonID",TEXT(MATCH(INDEX(AuthorList[Author Name],$A1353),People[Full Name],0),"0000"),
", AuthorOrder: ",INDEX(AuthorList[Author Number],$A1353),"}")))</f>
        <v>#REF!</v>
      </c>
      <c r="K1353" t="e">
        <f>IF(INDEX(SamplingFeatures[Feature Code],$A1353)="","",
CONCATENATE("  - &amp;SamplingFeatureID",TEXT($A1353,"0000"),
" {","SamplingFeatureUUID:  ",CHAR(34),INDEX(SamplingFeatures[Sampling Feature UUID],$A1353),CHAR(34),
", SamplingFeatureTypeCV:  ",CHAR(34),INDEX(SamplingFeatures[Sampling Feature Type],$A1353),CHAR(34),
", SamplingFeatureCode:  ",CHAR(34),INDEX(SamplingFeatures[Feature Code],$A1353),CHAR(34),
", SamplingFeatureName:  ",CHAR(34),INDEX(SamplingFeatures[Feature Name],$A1353),CHAR(34),
", SamplingFeatureDescription:  ",CHAR(34),INDEX(SamplingFeatures[Feature Description],$A1353),CHAR(34),
", SamplingFeatureGeotypeCV:  ",CHAR(34),INDEX(SamplingFeatures[Feature Geo Type],$A1353),CHAR(34),
", FeatureGeometry:  ",CHAR(34),INDEX(SamplingFeatures[Feature Geometry],$A1353),CHAR(34),
", Elevation_m:  ",CHAR(34),INDEX(SamplingFeatures[Elevation_m],$A1353),CHAR(34),
", ElevationDatumCV:  ",CHAR(34),ElevationDatum,CHAR(34),"}"))</f>
        <v>#REF!</v>
      </c>
      <c r="L1353" t="e">
        <f>IF(INDEX(SamplingFeatures[Sampling Feature Type],$A1353)&lt;&gt;"Site","",
CONCATENATE("  - &amp;SiteID",TEXT(SUMPRODUCT(--($L$3:$L1352&lt;&gt;"")),"0000"),
" {","SamplingFeatureID:  *SamplingFeatureID",TEXT($A1353,"0000"),
", SiteTypeCV:  ",CHAR(34),INDEX(Sites[Site Type],$A1353),CHAR(34),
", Latitude:  ",INDEX(Sites[Latitude],$A1353),
", Longitude:  ",INDEX(Sites[Longitude],$A1353),
", SRSName:  ",CHAR(34),LatLonDatum,CHAR(34),"}"))</f>
        <v>#REF!</v>
      </c>
      <c r="M1353" t="e">
        <f>IF(INDEX(SamplingFeatures[Sampling Feature Type],$A1353)&lt;&gt;"Specimen","",
CONCATENATE("  - &amp;SpecimenID",TEXT(SUMPRODUCT(--($M$3:$M1352&lt;&gt;"")),"0000"),
" {","SamplingFeatureID:  *SamplingFeatureID",TEXT($A1353,"0000"),
", SpecimenTypeCV:  ",CHAR(34),INDEX(Specimens[Specimen Type],$A1353),CHAR(34),
", SpecimenMediumCV:  ",INDEX(Specimens[Specimen Medium],$A1353),
", IsFieldSpecimen:  ",CHAR(34),INDEX(Specimens[Is Field Specimen?],$A1353),CHAR(34),"}"))</f>
        <v>#REF!</v>
      </c>
      <c r="N1353" t="e">
        <f>IF(COUNTA(SpatialOffsets[])=0,"", IF(INDEX(SpatialOffsets[Spatial Offset Type],$A1353)="","",
CONCATENATE("  - &amp;SpatialOffsetID",TEXT($A1353,"0000"),
" {","SpatialOffsetTypeCV:  ",CHAR(34),INDEX(SpatialOffsets[Spatial Offset Type],$A1353),CHAR(34),
", Offset1Value:  ",INDEX(SpatialOffsets[Offset 1 Value],$A1353),
", Offset1UnitID:  ",CHAR(34),INDEX(SpatialOffsets[Offset 1 Unit],$A1353),CHAR(34),
", Offset2Value:  ",INDEX(SpatialOffsets[Offset 2 Value],$A1353),
", Offset2UnitID:  ",CHAR(34),INDEX(SpatialOffsets[Offset 2 Unit],$A1353),CHAR(34),
", Offset3Value:  ",INDEX(SpatialOffsets[Offset 3 Value],$A1353),
", Offset3UnitID:  ",CHAR(34),INDEX(SpatialOffsets[Offset 3 Unit],$A1353),CHAR(34),,"}")))</f>
        <v>#REF!</v>
      </c>
      <c r="O1353" t="e">
        <f>IF(COUNTA(RelatedFeatures[])=0,"", IF(INDEX(RelatedFeatures[First Sampling Feature Code],$A1353)="","",
CONCATENATE("  - &amp;RelationID",TEXT($A1353,"0000"),
" {","SamplingFeatureID:  *SamplingFeatureID",TEXT(MATCH(INDEX(RelatedFeatures[First Sampling Feature Code],$A1353),SamplingFeatures[Feature Code],0),"0000"),
", RelationshipTypeCV:  ",CHAR(34),INDEX(RelatedFeatures[Relationship Type],$A1353),CHAR(34),
", RelatedFeatureID: *SamplingFeatureID",TEXT(MATCH(INDEX(RelatedFeatures[Second Sampling Feature Code],$A1353),SamplingFeatures[Feature Code],0),"0000"),
", SpatialOffsetID:  ",IF(INDEX(RelatedFeatures[Offset Number],$A1353)="","",CONCATENATE("*SpatialOffsetID",TEXT(INDEX(RelatedFeatures[Offset Number],$A1353),"0000"))),"}")))</f>
        <v>#REF!</v>
      </c>
      <c r="P1353" t="e">
        <f>IF(INDEX(Methods[Method Type],$A1353)="","",
CONCATENATE("  - &amp;MethodID",TEXT($A1353,"0000"),
" {","MethodTypeCV:  ",CHAR(34),INDEX(Methods[Method Type],$A1353),CHAR(34),
", MethodCode:  ",CHAR(34),INDEX(Methods[Method Code],$A1353),CHAR(34),
", MethodName:  ",CHAR(34),INDEX(Methods[Method Name],$A1353),CHAR(34),
", MethodDescription:  ",CHAR(34),INDEX(Methods[Method Description],$A1353),CHAR(34),
", MethodLink:  ",CHAR(34),INDEX(Methods[Method Link],$A1353),CHAR(34),
", OrganizationID: *OrganizationID",TEXT(MATCH(INDEX(Methods[Organization Name],$A1353),Organizations[Organization Name],0),"0000"),"}"))</f>
        <v>#REF!</v>
      </c>
      <c r="Q1353" t="e">
        <f>IF(INDEX(Variables[Variable Type],$A1353)="","",
CONCATENATE("  - &amp;VariableID",TEXT($A1353,"0000"),
" {","VariableTypeCV:  ",CHAR(34),INDEX(Variables[Variable Type],$A1353),CHAR(34),
", VariableCode:  ",CHAR(34),INDEX(Variables[Variable Code],$A1353),CHAR(34),
", VariableNameCV:  ",CHAR(34),INDEX(Variables[Variable Name],$A1353),CHAR(34),
", VariableDefinition:  ",CHAR(34),INDEX(Variables[Variable Definition],$A1353),CHAR(34),
", SpecciationCV:  ",CHAR(34),INDEX(Variables[Speciation],$A1353),CHAR(34),
", NoDataValue:  ",CHAR(34),INDEX(Variables[No Data Value],$A1353),CHAR(34),"}"))</f>
        <v>#REF!</v>
      </c>
    </row>
    <row r="1354" spans="1:17" x14ac:dyDescent="0.25">
      <c r="A1354">
        <v>1351</v>
      </c>
      <c r="D1354" t="e">
        <f>IF(INDEX(People[First Name],$A1354)="","",
CONCATENATE("  - &amp;PersonID",TEXT($A1354,"0000"),
" {","PersonFirstName:  ",CHAR(34),INDEX(People[First Name],$A1354),CHAR(34),
", PersonMiddleName:  ",CHAR(34),INDEX(People[Middle Name],$A1354),CHAR(34),
", PersonLastName:  ",CHAR(34),INDEX(People[Last Name],$A1354),CHAR(34),"}"))</f>
        <v>#REF!</v>
      </c>
      <c r="E1354" t="e">
        <f>IF(INDEX(Organizations[Organization Type '[CV']],$A1354)="","",
CONCATENATE("  - &amp;OrganizationID",TEXT($A1354,"0000"),
" {","OrganizationTypeCV:  ",CHAR(34),INDEX(Organizations[Organization Type '[CV']],$A1354),CHAR(34),
", OrganizationCode:  ",CHAR(34),INDEX(Organizations[Organization Code],$A1354),CHAR(34),
", OrganizationName:  ",CHAR(34),INDEX(Organizations[Organization Name],$A1354),CHAR(34),
", OrganizationDescription:  ",CHAR(34),INDEX(Organizations[Organization Description],$A1354),CHAR(34),
", OrganizationLink:  ",CHAR(34),INDEX(Organizations[Organization Link],$A1354),CHAR(34),"}"))</f>
        <v>#REF!</v>
      </c>
      <c r="F1354" t="e">
        <f>IF(INDEX(People[First Name],$A1354)="","",
CONCATENATE("  - &amp;AffiliationID",TEXT($A1354,"0000"),
" {PersonID: *PersonID",TEXT($A1354,"0000"),
", OrganizationID: *OrganizationID",TEXT(MATCH(INDEX(People[Organization Name],$A1354),Organizations[Organization Name],0),"0000"),
", IsPrimaryOrganizationContact: , AffiliationStartDate: , AffiliationEndDate: , PrimaryPhone: ",
", PrimaryEmail: ",CHAR(34),INDEX(People[Primary Email],$A1354),CHAR(34),
", PrimaryAddress: ",CHAR(34),INDEX(People[Primary Address],$A1354),CHAR(34),
", PersonLink: }"))</f>
        <v>#REF!</v>
      </c>
      <c r="H1354" t="e">
        <f>IF(COUNTA(CitationInformation)=0,"",IF(INDEX(AuthorList[Author Name],$A1354)="","",
CONCATENATE("  - &amp;AuthorListID",TEXT($A1354,"0000"),
"  {CitationID: *CitationID0001",
", PersonID: *PersonID",TEXT(MATCH(INDEX(AuthorList[Author Name],$A1354),People[Full Name],0),"0000"),
", AuthorOrder: ",INDEX(AuthorList[Author Number],$A1354),"}")))</f>
        <v>#REF!</v>
      </c>
      <c r="K1354" t="e">
        <f>IF(INDEX(SamplingFeatures[Feature Code],$A1354)="","",
CONCATENATE("  - &amp;SamplingFeatureID",TEXT($A1354,"0000"),
" {","SamplingFeatureUUID:  ",CHAR(34),INDEX(SamplingFeatures[Sampling Feature UUID],$A1354),CHAR(34),
", SamplingFeatureTypeCV:  ",CHAR(34),INDEX(SamplingFeatures[Sampling Feature Type],$A1354),CHAR(34),
", SamplingFeatureCode:  ",CHAR(34),INDEX(SamplingFeatures[Feature Code],$A1354),CHAR(34),
", SamplingFeatureName:  ",CHAR(34),INDEX(SamplingFeatures[Feature Name],$A1354),CHAR(34),
", SamplingFeatureDescription:  ",CHAR(34),INDEX(SamplingFeatures[Feature Description],$A1354),CHAR(34),
", SamplingFeatureGeotypeCV:  ",CHAR(34),INDEX(SamplingFeatures[Feature Geo Type],$A1354),CHAR(34),
", FeatureGeometry:  ",CHAR(34),INDEX(SamplingFeatures[Feature Geometry],$A1354),CHAR(34),
", Elevation_m:  ",CHAR(34),INDEX(SamplingFeatures[Elevation_m],$A1354),CHAR(34),
", ElevationDatumCV:  ",CHAR(34),ElevationDatum,CHAR(34),"}"))</f>
        <v>#REF!</v>
      </c>
      <c r="L1354" t="e">
        <f>IF(INDEX(SamplingFeatures[Sampling Feature Type],$A1354)&lt;&gt;"Site","",
CONCATENATE("  - &amp;SiteID",TEXT(SUMPRODUCT(--($L$3:$L1353&lt;&gt;"")),"0000"),
" {","SamplingFeatureID:  *SamplingFeatureID",TEXT($A1354,"0000"),
", SiteTypeCV:  ",CHAR(34),INDEX(Sites[Site Type],$A1354),CHAR(34),
", Latitude:  ",INDEX(Sites[Latitude],$A1354),
", Longitude:  ",INDEX(Sites[Longitude],$A1354),
", SRSName:  ",CHAR(34),LatLonDatum,CHAR(34),"}"))</f>
        <v>#REF!</v>
      </c>
      <c r="M1354" t="e">
        <f>IF(INDEX(SamplingFeatures[Sampling Feature Type],$A1354)&lt;&gt;"Specimen","",
CONCATENATE("  - &amp;SpecimenID",TEXT(SUMPRODUCT(--($M$3:$M1353&lt;&gt;"")),"0000"),
" {","SamplingFeatureID:  *SamplingFeatureID",TEXT($A1354,"0000"),
", SpecimenTypeCV:  ",CHAR(34),INDEX(Specimens[Specimen Type],$A1354),CHAR(34),
", SpecimenMediumCV:  ",INDEX(Specimens[Specimen Medium],$A1354),
", IsFieldSpecimen:  ",CHAR(34),INDEX(Specimens[Is Field Specimen?],$A1354),CHAR(34),"}"))</f>
        <v>#REF!</v>
      </c>
      <c r="N1354" t="e">
        <f>IF(COUNTA(SpatialOffsets[])=0,"", IF(INDEX(SpatialOffsets[Spatial Offset Type],$A1354)="","",
CONCATENATE("  - &amp;SpatialOffsetID",TEXT($A1354,"0000"),
" {","SpatialOffsetTypeCV:  ",CHAR(34),INDEX(SpatialOffsets[Spatial Offset Type],$A1354),CHAR(34),
", Offset1Value:  ",INDEX(SpatialOffsets[Offset 1 Value],$A1354),
", Offset1UnitID:  ",CHAR(34),INDEX(SpatialOffsets[Offset 1 Unit],$A1354),CHAR(34),
", Offset2Value:  ",INDEX(SpatialOffsets[Offset 2 Value],$A1354),
", Offset2UnitID:  ",CHAR(34),INDEX(SpatialOffsets[Offset 2 Unit],$A1354),CHAR(34),
", Offset3Value:  ",INDEX(SpatialOffsets[Offset 3 Value],$A1354),
", Offset3UnitID:  ",CHAR(34),INDEX(SpatialOffsets[Offset 3 Unit],$A1354),CHAR(34),,"}")))</f>
        <v>#REF!</v>
      </c>
      <c r="O1354" t="e">
        <f>IF(COUNTA(RelatedFeatures[])=0,"", IF(INDEX(RelatedFeatures[First Sampling Feature Code],$A1354)="","",
CONCATENATE("  - &amp;RelationID",TEXT($A1354,"0000"),
" {","SamplingFeatureID:  *SamplingFeatureID",TEXT(MATCH(INDEX(RelatedFeatures[First Sampling Feature Code],$A1354),SamplingFeatures[Feature Code],0),"0000"),
", RelationshipTypeCV:  ",CHAR(34),INDEX(RelatedFeatures[Relationship Type],$A1354),CHAR(34),
", RelatedFeatureID: *SamplingFeatureID",TEXT(MATCH(INDEX(RelatedFeatures[Second Sampling Feature Code],$A1354),SamplingFeatures[Feature Code],0),"0000"),
", SpatialOffsetID:  ",IF(INDEX(RelatedFeatures[Offset Number],$A1354)="","",CONCATENATE("*SpatialOffsetID",TEXT(INDEX(RelatedFeatures[Offset Number],$A1354),"0000"))),"}")))</f>
        <v>#REF!</v>
      </c>
      <c r="P1354" t="e">
        <f>IF(INDEX(Methods[Method Type],$A1354)="","",
CONCATENATE("  - &amp;MethodID",TEXT($A1354,"0000"),
" {","MethodTypeCV:  ",CHAR(34),INDEX(Methods[Method Type],$A1354),CHAR(34),
", MethodCode:  ",CHAR(34),INDEX(Methods[Method Code],$A1354),CHAR(34),
", MethodName:  ",CHAR(34),INDEX(Methods[Method Name],$A1354),CHAR(34),
", MethodDescription:  ",CHAR(34),INDEX(Methods[Method Description],$A1354),CHAR(34),
", MethodLink:  ",CHAR(34),INDEX(Methods[Method Link],$A1354),CHAR(34),
", OrganizationID: *OrganizationID",TEXT(MATCH(INDEX(Methods[Organization Name],$A1354),Organizations[Organization Name],0),"0000"),"}"))</f>
        <v>#REF!</v>
      </c>
      <c r="Q1354" t="e">
        <f>IF(INDEX(Variables[Variable Type],$A1354)="","",
CONCATENATE("  - &amp;VariableID",TEXT($A1354,"0000"),
" {","VariableTypeCV:  ",CHAR(34),INDEX(Variables[Variable Type],$A1354),CHAR(34),
", VariableCode:  ",CHAR(34),INDEX(Variables[Variable Code],$A1354),CHAR(34),
", VariableNameCV:  ",CHAR(34),INDEX(Variables[Variable Name],$A1354),CHAR(34),
", VariableDefinition:  ",CHAR(34),INDEX(Variables[Variable Definition],$A1354),CHAR(34),
", SpecciationCV:  ",CHAR(34),INDEX(Variables[Speciation],$A1354),CHAR(34),
", NoDataValue:  ",CHAR(34),INDEX(Variables[No Data Value],$A1354),CHAR(34),"}"))</f>
        <v>#REF!</v>
      </c>
    </row>
    <row r="1355" spans="1:17" x14ac:dyDescent="0.25">
      <c r="A1355">
        <v>1352</v>
      </c>
      <c r="D1355" t="e">
        <f>IF(INDEX(People[First Name],$A1355)="","",
CONCATENATE("  - &amp;PersonID",TEXT($A1355,"0000"),
" {","PersonFirstName:  ",CHAR(34),INDEX(People[First Name],$A1355),CHAR(34),
", PersonMiddleName:  ",CHAR(34),INDEX(People[Middle Name],$A1355),CHAR(34),
", PersonLastName:  ",CHAR(34),INDEX(People[Last Name],$A1355),CHAR(34),"}"))</f>
        <v>#REF!</v>
      </c>
      <c r="E1355" t="e">
        <f>IF(INDEX(Organizations[Organization Type '[CV']],$A1355)="","",
CONCATENATE("  - &amp;OrganizationID",TEXT($A1355,"0000"),
" {","OrganizationTypeCV:  ",CHAR(34),INDEX(Organizations[Organization Type '[CV']],$A1355),CHAR(34),
", OrganizationCode:  ",CHAR(34),INDEX(Organizations[Organization Code],$A1355),CHAR(34),
", OrganizationName:  ",CHAR(34),INDEX(Organizations[Organization Name],$A1355),CHAR(34),
", OrganizationDescription:  ",CHAR(34),INDEX(Organizations[Organization Description],$A1355),CHAR(34),
", OrganizationLink:  ",CHAR(34),INDEX(Organizations[Organization Link],$A1355),CHAR(34),"}"))</f>
        <v>#REF!</v>
      </c>
      <c r="F1355" t="e">
        <f>IF(INDEX(People[First Name],$A1355)="","",
CONCATENATE("  - &amp;AffiliationID",TEXT($A1355,"0000"),
" {PersonID: *PersonID",TEXT($A1355,"0000"),
", OrganizationID: *OrganizationID",TEXT(MATCH(INDEX(People[Organization Name],$A1355),Organizations[Organization Name],0),"0000"),
", IsPrimaryOrganizationContact: , AffiliationStartDate: , AffiliationEndDate: , PrimaryPhone: ",
", PrimaryEmail: ",CHAR(34),INDEX(People[Primary Email],$A1355),CHAR(34),
", PrimaryAddress: ",CHAR(34),INDEX(People[Primary Address],$A1355),CHAR(34),
", PersonLink: }"))</f>
        <v>#REF!</v>
      </c>
      <c r="H1355" t="e">
        <f>IF(COUNTA(CitationInformation)=0,"",IF(INDEX(AuthorList[Author Name],$A1355)="","",
CONCATENATE("  - &amp;AuthorListID",TEXT($A1355,"0000"),
"  {CitationID: *CitationID0001",
", PersonID: *PersonID",TEXT(MATCH(INDEX(AuthorList[Author Name],$A1355),People[Full Name],0),"0000"),
", AuthorOrder: ",INDEX(AuthorList[Author Number],$A1355),"}")))</f>
        <v>#REF!</v>
      </c>
      <c r="K1355" t="e">
        <f>IF(INDEX(SamplingFeatures[Feature Code],$A1355)="","",
CONCATENATE("  - &amp;SamplingFeatureID",TEXT($A1355,"0000"),
" {","SamplingFeatureUUID:  ",CHAR(34),INDEX(SamplingFeatures[Sampling Feature UUID],$A1355),CHAR(34),
", SamplingFeatureTypeCV:  ",CHAR(34),INDEX(SamplingFeatures[Sampling Feature Type],$A1355),CHAR(34),
", SamplingFeatureCode:  ",CHAR(34),INDEX(SamplingFeatures[Feature Code],$A1355),CHAR(34),
", SamplingFeatureName:  ",CHAR(34),INDEX(SamplingFeatures[Feature Name],$A1355),CHAR(34),
", SamplingFeatureDescription:  ",CHAR(34),INDEX(SamplingFeatures[Feature Description],$A1355),CHAR(34),
", SamplingFeatureGeotypeCV:  ",CHAR(34),INDEX(SamplingFeatures[Feature Geo Type],$A1355),CHAR(34),
", FeatureGeometry:  ",CHAR(34),INDEX(SamplingFeatures[Feature Geometry],$A1355),CHAR(34),
", Elevation_m:  ",CHAR(34),INDEX(SamplingFeatures[Elevation_m],$A1355),CHAR(34),
", ElevationDatumCV:  ",CHAR(34),ElevationDatum,CHAR(34),"}"))</f>
        <v>#REF!</v>
      </c>
      <c r="L1355" t="e">
        <f>IF(INDEX(SamplingFeatures[Sampling Feature Type],$A1355)&lt;&gt;"Site","",
CONCATENATE("  - &amp;SiteID",TEXT(SUMPRODUCT(--($L$3:$L1354&lt;&gt;"")),"0000"),
" {","SamplingFeatureID:  *SamplingFeatureID",TEXT($A1355,"0000"),
", SiteTypeCV:  ",CHAR(34),INDEX(Sites[Site Type],$A1355),CHAR(34),
", Latitude:  ",INDEX(Sites[Latitude],$A1355),
", Longitude:  ",INDEX(Sites[Longitude],$A1355),
", SRSName:  ",CHAR(34),LatLonDatum,CHAR(34),"}"))</f>
        <v>#REF!</v>
      </c>
      <c r="M1355" t="e">
        <f>IF(INDEX(SamplingFeatures[Sampling Feature Type],$A1355)&lt;&gt;"Specimen","",
CONCATENATE("  - &amp;SpecimenID",TEXT(SUMPRODUCT(--($M$3:$M1354&lt;&gt;"")),"0000"),
" {","SamplingFeatureID:  *SamplingFeatureID",TEXT($A1355,"0000"),
", SpecimenTypeCV:  ",CHAR(34),INDEX(Specimens[Specimen Type],$A1355),CHAR(34),
", SpecimenMediumCV:  ",INDEX(Specimens[Specimen Medium],$A1355),
", IsFieldSpecimen:  ",CHAR(34),INDEX(Specimens[Is Field Specimen?],$A1355),CHAR(34),"}"))</f>
        <v>#REF!</v>
      </c>
      <c r="N1355" t="e">
        <f>IF(COUNTA(SpatialOffsets[])=0,"", IF(INDEX(SpatialOffsets[Spatial Offset Type],$A1355)="","",
CONCATENATE("  - &amp;SpatialOffsetID",TEXT($A1355,"0000"),
" {","SpatialOffsetTypeCV:  ",CHAR(34),INDEX(SpatialOffsets[Spatial Offset Type],$A1355),CHAR(34),
", Offset1Value:  ",INDEX(SpatialOffsets[Offset 1 Value],$A1355),
", Offset1UnitID:  ",CHAR(34),INDEX(SpatialOffsets[Offset 1 Unit],$A1355),CHAR(34),
", Offset2Value:  ",INDEX(SpatialOffsets[Offset 2 Value],$A1355),
", Offset2UnitID:  ",CHAR(34),INDEX(SpatialOffsets[Offset 2 Unit],$A1355),CHAR(34),
", Offset3Value:  ",INDEX(SpatialOffsets[Offset 3 Value],$A1355),
", Offset3UnitID:  ",CHAR(34),INDEX(SpatialOffsets[Offset 3 Unit],$A1355),CHAR(34),,"}")))</f>
        <v>#REF!</v>
      </c>
      <c r="O1355" t="e">
        <f>IF(COUNTA(RelatedFeatures[])=0,"", IF(INDEX(RelatedFeatures[First Sampling Feature Code],$A1355)="","",
CONCATENATE("  - &amp;RelationID",TEXT($A1355,"0000"),
" {","SamplingFeatureID:  *SamplingFeatureID",TEXT(MATCH(INDEX(RelatedFeatures[First Sampling Feature Code],$A1355),SamplingFeatures[Feature Code],0),"0000"),
", RelationshipTypeCV:  ",CHAR(34),INDEX(RelatedFeatures[Relationship Type],$A1355),CHAR(34),
", RelatedFeatureID: *SamplingFeatureID",TEXT(MATCH(INDEX(RelatedFeatures[Second Sampling Feature Code],$A1355),SamplingFeatures[Feature Code],0),"0000"),
", SpatialOffsetID:  ",IF(INDEX(RelatedFeatures[Offset Number],$A1355)="","",CONCATENATE("*SpatialOffsetID",TEXT(INDEX(RelatedFeatures[Offset Number],$A1355),"0000"))),"}")))</f>
        <v>#REF!</v>
      </c>
      <c r="P1355" t="e">
        <f>IF(INDEX(Methods[Method Type],$A1355)="","",
CONCATENATE("  - &amp;MethodID",TEXT($A1355,"0000"),
" {","MethodTypeCV:  ",CHAR(34),INDEX(Methods[Method Type],$A1355),CHAR(34),
", MethodCode:  ",CHAR(34),INDEX(Methods[Method Code],$A1355),CHAR(34),
", MethodName:  ",CHAR(34),INDEX(Methods[Method Name],$A1355),CHAR(34),
", MethodDescription:  ",CHAR(34),INDEX(Methods[Method Description],$A1355),CHAR(34),
", MethodLink:  ",CHAR(34),INDEX(Methods[Method Link],$A1355),CHAR(34),
", OrganizationID: *OrganizationID",TEXT(MATCH(INDEX(Methods[Organization Name],$A1355),Organizations[Organization Name],0),"0000"),"}"))</f>
        <v>#REF!</v>
      </c>
      <c r="Q1355" t="e">
        <f>IF(INDEX(Variables[Variable Type],$A1355)="","",
CONCATENATE("  - &amp;VariableID",TEXT($A1355,"0000"),
" {","VariableTypeCV:  ",CHAR(34),INDEX(Variables[Variable Type],$A1355),CHAR(34),
", VariableCode:  ",CHAR(34),INDEX(Variables[Variable Code],$A1355),CHAR(34),
", VariableNameCV:  ",CHAR(34),INDEX(Variables[Variable Name],$A1355),CHAR(34),
", VariableDefinition:  ",CHAR(34),INDEX(Variables[Variable Definition],$A1355),CHAR(34),
", SpecciationCV:  ",CHAR(34),INDEX(Variables[Speciation],$A1355),CHAR(34),
", NoDataValue:  ",CHAR(34),INDEX(Variables[No Data Value],$A1355),CHAR(34),"}"))</f>
        <v>#REF!</v>
      </c>
    </row>
    <row r="1356" spans="1:17" x14ac:dyDescent="0.25">
      <c r="A1356">
        <v>1353</v>
      </c>
      <c r="D1356" t="e">
        <f>IF(INDEX(People[First Name],$A1356)="","",
CONCATENATE("  - &amp;PersonID",TEXT($A1356,"0000"),
" {","PersonFirstName:  ",CHAR(34),INDEX(People[First Name],$A1356),CHAR(34),
", PersonMiddleName:  ",CHAR(34),INDEX(People[Middle Name],$A1356),CHAR(34),
", PersonLastName:  ",CHAR(34),INDEX(People[Last Name],$A1356),CHAR(34),"}"))</f>
        <v>#REF!</v>
      </c>
      <c r="E1356" t="e">
        <f>IF(INDEX(Organizations[Organization Type '[CV']],$A1356)="","",
CONCATENATE("  - &amp;OrganizationID",TEXT($A1356,"0000"),
" {","OrganizationTypeCV:  ",CHAR(34),INDEX(Organizations[Organization Type '[CV']],$A1356),CHAR(34),
", OrganizationCode:  ",CHAR(34),INDEX(Organizations[Organization Code],$A1356),CHAR(34),
", OrganizationName:  ",CHAR(34),INDEX(Organizations[Organization Name],$A1356),CHAR(34),
", OrganizationDescription:  ",CHAR(34),INDEX(Organizations[Organization Description],$A1356),CHAR(34),
", OrganizationLink:  ",CHAR(34),INDEX(Organizations[Organization Link],$A1356),CHAR(34),"}"))</f>
        <v>#REF!</v>
      </c>
      <c r="F1356" t="e">
        <f>IF(INDEX(People[First Name],$A1356)="","",
CONCATENATE("  - &amp;AffiliationID",TEXT($A1356,"0000"),
" {PersonID: *PersonID",TEXT($A1356,"0000"),
", OrganizationID: *OrganizationID",TEXT(MATCH(INDEX(People[Organization Name],$A1356),Organizations[Organization Name],0),"0000"),
", IsPrimaryOrganizationContact: , AffiliationStartDate: , AffiliationEndDate: , PrimaryPhone: ",
", PrimaryEmail: ",CHAR(34),INDEX(People[Primary Email],$A1356),CHAR(34),
", PrimaryAddress: ",CHAR(34),INDEX(People[Primary Address],$A1356),CHAR(34),
", PersonLink: }"))</f>
        <v>#REF!</v>
      </c>
      <c r="H1356" t="e">
        <f>IF(COUNTA(CitationInformation)=0,"",IF(INDEX(AuthorList[Author Name],$A1356)="","",
CONCATENATE("  - &amp;AuthorListID",TEXT($A1356,"0000"),
"  {CitationID: *CitationID0001",
", PersonID: *PersonID",TEXT(MATCH(INDEX(AuthorList[Author Name],$A1356),People[Full Name],0),"0000"),
", AuthorOrder: ",INDEX(AuthorList[Author Number],$A1356),"}")))</f>
        <v>#REF!</v>
      </c>
      <c r="K1356" t="e">
        <f>IF(INDEX(SamplingFeatures[Feature Code],$A1356)="","",
CONCATENATE("  - &amp;SamplingFeatureID",TEXT($A1356,"0000"),
" {","SamplingFeatureUUID:  ",CHAR(34),INDEX(SamplingFeatures[Sampling Feature UUID],$A1356),CHAR(34),
", SamplingFeatureTypeCV:  ",CHAR(34),INDEX(SamplingFeatures[Sampling Feature Type],$A1356),CHAR(34),
", SamplingFeatureCode:  ",CHAR(34),INDEX(SamplingFeatures[Feature Code],$A1356),CHAR(34),
", SamplingFeatureName:  ",CHAR(34),INDEX(SamplingFeatures[Feature Name],$A1356),CHAR(34),
", SamplingFeatureDescription:  ",CHAR(34),INDEX(SamplingFeatures[Feature Description],$A1356),CHAR(34),
", SamplingFeatureGeotypeCV:  ",CHAR(34),INDEX(SamplingFeatures[Feature Geo Type],$A1356),CHAR(34),
", FeatureGeometry:  ",CHAR(34),INDEX(SamplingFeatures[Feature Geometry],$A1356),CHAR(34),
", Elevation_m:  ",CHAR(34),INDEX(SamplingFeatures[Elevation_m],$A1356),CHAR(34),
", ElevationDatumCV:  ",CHAR(34),ElevationDatum,CHAR(34),"}"))</f>
        <v>#REF!</v>
      </c>
      <c r="L1356" t="e">
        <f>IF(INDEX(SamplingFeatures[Sampling Feature Type],$A1356)&lt;&gt;"Site","",
CONCATENATE("  - &amp;SiteID",TEXT(SUMPRODUCT(--($L$3:$L1355&lt;&gt;"")),"0000"),
" {","SamplingFeatureID:  *SamplingFeatureID",TEXT($A1356,"0000"),
", SiteTypeCV:  ",CHAR(34),INDEX(Sites[Site Type],$A1356),CHAR(34),
", Latitude:  ",INDEX(Sites[Latitude],$A1356),
", Longitude:  ",INDEX(Sites[Longitude],$A1356),
", SRSName:  ",CHAR(34),LatLonDatum,CHAR(34),"}"))</f>
        <v>#REF!</v>
      </c>
      <c r="M1356" t="e">
        <f>IF(INDEX(SamplingFeatures[Sampling Feature Type],$A1356)&lt;&gt;"Specimen","",
CONCATENATE("  - &amp;SpecimenID",TEXT(SUMPRODUCT(--($M$3:$M1355&lt;&gt;"")),"0000"),
" {","SamplingFeatureID:  *SamplingFeatureID",TEXT($A1356,"0000"),
", SpecimenTypeCV:  ",CHAR(34),INDEX(Specimens[Specimen Type],$A1356),CHAR(34),
", SpecimenMediumCV:  ",INDEX(Specimens[Specimen Medium],$A1356),
", IsFieldSpecimen:  ",CHAR(34),INDEX(Specimens[Is Field Specimen?],$A1356),CHAR(34),"}"))</f>
        <v>#REF!</v>
      </c>
      <c r="N1356" t="e">
        <f>IF(COUNTA(SpatialOffsets[])=0,"", IF(INDEX(SpatialOffsets[Spatial Offset Type],$A1356)="","",
CONCATENATE("  - &amp;SpatialOffsetID",TEXT($A1356,"0000"),
" {","SpatialOffsetTypeCV:  ",CHAR(34),INDEX(SpatialOffsets[Spatial Offset Type],$A1356),CHAR(34),
", Offset1Value:  ",INDEX(SpatialOffsets[Offset 1 Value],$A1356),
", Offset1UnitID:  ",CHAR(34),INDEX(SpatialOffsets[Offset 1 Unit],$A1356),CHAR(34),
", Offset2Value:  ",INDEX(SpatialOffsets[Offset 2 Value],$A1356),
", Offset2UnitID:  ",CHAR(34),INDEX(SpatialOffsets[Offset 2 Unit],$A1356),CHAR(34),
", Offset3Value:  ",INDEX(SpatialOffsets[Offset 3 Value],$A1356),
", Offset3UnitID:  ",CHAR(34),INDEX(SpatialOffsets[Offset 3 Unit],$A1356),CHAR(34),,"}")))</f>
        <v>#REF!</v>
      </c>
      <c r="O1356" t="e">
        <f>IF(COUNTA(RelatedFeatures[])=0,"", IF(INDEX(RelatedFeatures[First Sampling Feature Code],$A1356)="","",
CONCATENATE("  - &amp;RelationID",TEXT($A1356,"0000"),
" {","SamplingFeatureID:  *SamplingFeatureID",TEXT(MATCH(INDEX(RelatedFeatures[First Sampling Feature Code],$A1356),SamplingFeatures[Feature Code],0),"0000"),
", RelationshipTypeCV:  ",CHAR(34),INDEX(RelatedFeatures[Relationship Type],$A1356),CHAR(34),
", RelatedFeatureID: *SamplingFeatureID",TEXT(MATCH(INDEX(RelatedFeatures[Second Sampling Feature Code],$A1356),SamplingFeatures[Feature Code],0),"0000"),
", SpatialOffsetID:  ",IF(INDEX(RelatedFeatures[Offset Number],$A1356)="","",CONCATENATE("*SpatialOffsetID",TEXT(INDEX(RelatedFeatures[Offset Number],$A1356),"0000"))),"}")))</f>
        <v>#REF!</v>
      </c>
      <c r="P1356" t="e">
        <f>IF(INDEX(Methods[Method Type],$A1356)="","",
CONCATENATE("  - &amp;MethodID",TEXT($A1356,"0000"),
" {","MethodTypeCV:  ",CHAR(34),INDEX(Methods[Method Type],$A1356),CHAR(34),
", MethodCode:  ",CHAR(34),INDEX(Methods[Method Code],$A1356),CHAR(34),
", MethodName:  ",CHAR(34),INDEX(Methods[Method Name],$A1356),CHAR(34),
", MethodDescription:  ",CHAR(34),INDEX(Methods[Method Description],$A1356),CHAR(34),
", MethodLink:  ",CHAR(34),INDEX(Methods[Method Link],$A1356),CHAR(34),
", OrganizationID: *OrganizationID",TEXT(MATCH(INDEX(Methods[Organization Name],$A1356),Organizations[Organization Name],0),"0000"),"}"))</f>
        <v>#REF!</v>
      </c>
      <c r="Q1356" t="e">
        <f>IF(INDEX(Variables[Variable Type],$A1356)="","",
CONCATENATE("  - &amp;VariableID",TEXT($A1356,"0000"),
" {","VariableTypeCV:  ",CHAR(34),INDEX(Variables[Variable Type],$A1356),CHAR(34),
", VariableCode:  ",CHAR(34),INDEX(Variables[Variable Code],$A1356),CHAR(34),
", VariableNameCV:  ",CHAR(34),INDEX(Variables[Variable Name],$A1356),CHAR(34),
", VariableDefinition:  ",CHAR(34),INDEX(Variables[Variable Definition],$A1356),CHAR(34),
", SpecciationCV:  ",CHAR(34),INDEX(Variables[Speciation],$A1356),CHAR(34),
", NoDataValue:  ",CHAR(34),INDEX(Variables[No Data Value],$A1356),CHAR(34),"}"))</f>
        <v>#REF!</v>
      </c>
    </row>
    <row r="1357" spans="1:17" x14ac:dyDescent="0.25">
      <c r="A1357">
        <v>1354</v>
      </c>
      <c r="D1357" t="e">
        <f>IF(INDEX(People[First Name],$A1357)="","",
CONCATENATE("  - &amp;PersonID",TEXT($A1357,"0000"),
" {","PersonFirstName:  ",CHAR(34),INDEX(People[First Name],$A1357),CHAR(34),
", PersonMiddleName:  ",CHAR(34),INDEX(People[Middle Name],$A1357),CHAR(34),
", PersonLastName:  ",CHAR(34),INDEX(People[Last Name],$A1357),CHAR(34),"}"))</f>
        <v>#REF!</v>
      </c>
      <c r="E1357" t="e">
        <f>IF(INDEX(Organizations[Organization Type '[CV']],$A1357)="","",
CONCATENATE("  - &amp;OrganizationID",TEXT($A1357,"0000"),
" {","OrganizationTypeCV:  ",CHAR(34),INDEX(Organizations[Organization Type '[CV']],$A1357),CHAR(34),
", OrganizationCode:  ",CHAR(34),INDEX(Organizations[Organization Code],$A1357),CHAR(34),
", OrganizationName:  ",CHAR(34),INDEX(Organizations[Organization Name],$A1357),CHAR(34),
", OrganizationDescription:  ",CHAR(34),INDEX(Organizations[Organization Description],$A1357),CHAR(34),
", OrganizationLink:  ",CHAR(34),INDEX(Organizations[Organization Link],$A1357),CHAR(34),"}"))</f>
        <v>#REF!</v>
      </c>
      <c r="F1357" t="e">
        <f>IF(INDEX(People[First Name],$A1357)="","",
CONCATENATE("  - &amp;AffiliationID",TEXT($A1357,"0000"),
" {PersonID: *PersonID",TEXT($A1357,"0000"),
", OrganizationID: *OrganizationID",TEXT(MATCH(INDEX(People[Organization Name],$A1357),Organizations[Organization Name],0),"0000"),
", IsPrimaryOrganizationContact: , AffiliationStartDate: , AffiliationEndDate: , PrimaryPhone: ",
", PrimaryEmail: ",CHAR(34),INDEX(People[Primary Email],$A1357),CHAR(34),
", PrimaryAddress: ",CHAR(34),INDEX(People[Primary Address],$A1357),CHAR(34),
", PersonLink: }"))</f>
        <v>#REF!</v>
      </c>
      <c r="H1357" t="e">
        <f>IF(COUNTA(CitationInformation)=0,"",IF(INDEX(AuthorList[Author Name],$A1357)="","",
CONCATENATE("  - &amp;AuthorListID",TEXT($A1357,"0000"),
"  {CitationID: *CitationID0001",
", PersonID: *PersonID",TEXT(MATCH(INDEX(AuthorList[Author Name],$A1357),People[Full Name],0),"0000"),
", AuthorOrder: ",INDEX(AuthorList[Author Number],$A1357),"}")))</f>
        <v>#REF!</v>
      </c>
      <c r="K1357" t="e">
        <f>IF(INDEX(SamplingFeatures[Feature Code],$A1357)="","",
CONCATENATE("  - &amp;SamplingFeatureID",TEXT($A1357,"0000"),
" {","SamplingFeatureUUID:  ",CHAR(34),INDEX(SamplingFeatures[Sampling Feature UUID],$A1357),CHAR(34),
", SamplingFeatureTypeCV:  ",CHAR(34),INDEX(SamplingFeatures[Sampling Feature Type],$A1357),CHAR(34),
", SamplingFeatureCode:  ",CHAR(34),INDEX(SamplingFeatures[Feature Code],$A1357),CHAR(34),
", SamplingFeatureName:  ",CHAR(34),INDEX(SamplingFeatures[Feature Name],$A1357),CHAR(34),
", SamplingFeatureDescription:  ",CHAR(34),INDEX(SamplingFeatures[Feature Description],$A1357),CHAR(34),
", SamplingFeatureGeotypeCV:  ",CHAR(34),INDEX(SamplingFeatures[Feature Geo Type],$A1357),CHAR(34),
", FeatureGeometry:  ",CHAR(34),INDEX(SamplingFeatures[Feature Geometry],$A1357),CHAR(34),
", Elevation_m:  ",CHAR(34),INDEX(SamplingFeatures[Elevation_m],$A1357),CHAR(34),
", ElevationDatumCV:  ",CHAR(34),ElevationDatum,CHAR(34),"}"))</f>
        <v>#REF!</v>
      </c>
      <c r="L1357" t="e">
        <f>IF(INDEX(SamplingFeatures[Sampling Feature Type],$A1357)&lt;&gt;"Site","",
CONCATENATE("  - &amp;SiteID",TEXT(SUMPRODUCT(--($L$3:$L1356&lt;&gt;"")),"0000"),
" {","SamplingFeatureID:  *SamplingFeatureID",TEXT($A1357,"0000"),
", SiteTypeCV:  ",CHAR(34),INDEX(Sites[Site Type],$A1357),CHAR(34),
", Latitude:  ",INDEX(Sites[Latitude],$A1357),
", Longitude:  ",INDEX(Sites[Longitude],$A1357),
", SRSName:  ",CHAR(34),LatLonDatum,CHAR(34),"}"))</f>
        <v>#REF!</v>
      </c>
      <c r="M1357" t="e">
        <f>IF(INDEX(SamplingFeatures[Sampling Feature Type],$A1357)&lt;&gt;"Specimen","",
CONCATENATE("  - &amp;SpecimenID",TEXT(SUMPRODUCT(--($M$3:$M1356&lt;&gt;"")),"0000"),
" {","SamplingFeatureID:  *SamplingFeatureID",TEXT($A1357,"0000"),
", SpecimenTypeCV:  ",CHAR(34),INDEX(Specimens[Specimen Type],$A1357),CHAR(34),
", SpecimenMediumCV:  ",INDEX(Specimens[Specimen Medium],$A1357),
", IsFieldSpecimen:  ",CHAR(34),INDEX(Specimens[Is Field Specimen?],$A1357),CHAR(34),"}"))</f>
        <v>#REF!</v>
      </c>
      <c r="N1357" t="e">
        <f>IF(COUNTA(SpatialOffsets[])=0,"", IF(INDEX(SpatialOffsets[Spatial Offset Type],$A1357)="","",
CONCATENATE("  - &amp;SpatialOffsetID",TEXT($A1357,"0000"),
" {","SpatialOffsetTypeCV:  ",CHAR(34),INDEX(SpatialOffsets[Spatial Offset Type],$A1357),CHAR(34),
", Offset1Value:  ",INDEX(SpatialOffsets[Offset 1 Value],$A1357),
", Offset1UnitID:  ",CHAR(34),INDEX(SpatialOffsets[Offset 1 Unit],$A1357),CHAR(34),
", Offset2Value:  ",INDEX(SpatialOffsets[Offset 2 Value],$A1357),
", Offset2UnitID:  ",CHAR(34),INDEX(SpatialOffsets[Offset 2 Unit],$A1357),CHAR(34),
", Offset3Value:  ",INDEX(SpatialOffsets[Offset 3 Value],$A1357),
", Offset3UnitID:  ",CHAR(34),INDEX(SpatialOffsets[Offset 3 Unit],$A1357),CHAR(34),,"}")))</f>
        <v>#REF!</v>
      </c>
      <c r="O1357" t="e">
        <f>IF(COUNTA(RelatedFeatures[])=0,"", IF(INDEX(RelatedFeatures[First Sampling Feature Code],$A1357)="","",
CONCATENATE("  - &amp;RelationID",TEXT($A1357,"0000"),
" {","SamplingFeatureID:  *SamplingFeatureID",TEXT(MATCH(INDEX(RelatedFeatures[First Sampling Feature Code],$A1357),SamplingFeatures[Feature Code],0),"0000"),
", RelationshipTypeCV:  ",CHAR(34),INDEX(RelatedFeatures[Relationship Type],$A1357),CHAR(34),
", RelatedFeatureID: *SamplingFeatureID",TEXT(MATCH(INDEX(RelatedFeatures[Second Sampling Feature Code],$A1357),SamplingFeatures[Feature Code],0),"0000"),
", SpatialOffsetID:  ",IF(INDEX(RelatedFeatures[Offset Number],$A1357)="","",CONCATENATE("*SpatialOffsetID",TEXT(INDEX(RelatedFeatures[Offset Number],$A1357),"0000"))),"}")))</f>
        <v>#REF!</v>
      </c>
      <c r="P1357" t="e">
        <f>IF(INDEX(Methods[Method Type],$A1357)="","",
CONCATENATE("  - &amp;MethodID",TEXT($A1357,"0000"),
" {","MethodTypeCV:  ",CHAR(34),INDEX(Methods[Method Type],$A1357),CHAR(34),
", MethodCode:  ",CHAR(34),INDEX(Methods[Method Code],$A1357),CHAR(34),
", MethodName:  ",CHAR(34),INDEX(Methods[Method Name],$A1357),CHAR(34),
", MethodDescription:  ",CHAR(34),INDEX(Methods[Method Description],$A1357),CHAR(34),
", MethodLink:  ",CHAR(34),INDEX(Methods[Method Link],$A1357),CHAR(34),
", OrganizationID: *OrganizationID",TEXT(MATCH(INDEX(Methods[Organization Name],$A1357),Organizations[Organization Name],0),"0000"),"}"))</f>
        <v>#REF!</v>
      </c>
      <c r="Q1357" t="e">
        <f>IF(INDEX(Variables[Variable Type],$A1357)="","",
CONCATENATE("  - &amp;VariableID",TEXT($A1357,"0000"),
" {","VariableTypeCV:  ",CHAR(34),INDEX(Variables[Variable Type],$A1357),CHAR(34),
", VariableCode:  ",CHAR(34),INDEX(Variables[Variable Code],$A1357),CHAR(34),
", VariableNameCV:  ",CHAR(34),INDEX(Variables[Variable Name],$A1357),CHAR(34),
", VariableDefinition:  ",CHAR(34),INDEX(Variables[Variable Definition],$A1357),CHAR(34),
", SpecciationCV:  ",CHAR(34),INDEX(Variables[Speciation],$A1357),CHAR(34),
", NoDataValue:  ",CHAR(34),INDEX(Variables[No Data Value],$A1357),CHAR(34),"}"))</f>
        <v>#REF!</v>
      </c>
    </row>
    <row r="1358" spans="1:17" x14ac:dyDescent="0.25">
      <c r="A1358">
        <v>1355</v>
      </c>
      <c r="D1358" t="e">
        <f>IF(INDEX(People[First Name],$A1358)="","",
CONCATENATE("  - &amp;PersonID",TEXT($A1358,"0000"),
" {","PersonFirstName:  ",CHAR(34),INDEX(People[First Name],$A1358),CHAR(34),
", PersonMiddleName:  ",CHAR(34),INDEX(People[Middle Name],$A1358),CHAR(34),
", PersonLastName:  ",CHAR(34),INDEX(People[Last Name],$A1358),CHAR(34),"}"))</f>
        <v>#REF!</v>
      </c>
      <c r="E1358" t="e">
        <f>IF(INDEX(Organizations[Organization Type '[CV']],$A1358)="","",
CONCATENATE("  - &amp;OrganizationID",TEXT($A1358,"0000"),
" {","OrganizationTypeCV:  ",CHAR(34),INDEX(Organizations[Organization Type '[CV']],$A1358),CHAR(34),
", OrganizationCode:  ",CHAR(34),INDEX(Organizations[Organization Code],$A1358),CHAR(34),
", OrganizationName:  ",CHAR(34),INDEX(Organizations[Organization Name],$A1358),CHAR(34),
", OrganizationDescription:  ",CHAR(34),INDEX(Organizations[Organization Description],$A1358),CHAR(34),
", OrganizationLink:  ",CHAR(34),INDEX(Organizations[Organization Link],$A1358),CHAR(34),"}"))</f>
        <v>#REF!</v>
      </c>
      <c r="F1358" t="e">
        <f>IF(INDEX(People[First Name],$A1358)="","",
CONCATENATE("  - &amp;AffiliationID",TEXT($A1358,"0000"),
" {PersonID: *PersonID",TEXT($A1358,"0000"),
", OrganizationID: *OrganizationID",TEXT(MATCH(INDEX(People[Organization Name],$A1358),Organizations[Organization Name],0),"0000"),
", IsPrimaryOrganizationContact: , AffiliationStartDate: , AffiliationEndDate: , PrimaryPhone: ",
", PrimaryEmail: ",CHAR(34),INDEX(People[Primary Email],$A1358),CHAR(34),
", PrimaryAddress: ",CHAR(34),INDEX(People[Primary Address],$A1358),CHAR(34),
", PersonLink: }"))</f>
        <v>#REF!</v>
      </c>
      <c r="H1358" t="e">
        <f>IF(COUNTA(CitationInformation)=0,"",IF(INDEX(AuthorList[Author Name],$A1358)="","",
CONCATENATE("  - &amp;AuthorListID",TEXT($A1358,"0000"),
"  {CitationID: *CitationID0001",
", PersonID: *PersonID",TEXT(MATCH(INDEX(AuthorList[Author Name],$A1358),People[Full Name],0),"0000"),
", AuthorOrder: ",INDEX(AuthorList[Author Number],$A1358),"}")))</f>
        <v>#REF!</v>
      </c>
      <c r="K1358" t="e">
        <f>IF(INDEX(SamplingFeatures[Feature Code],$A1358)="","",
CONCATENATE("  - &amp;SamplingFeatureID",TEXT($A1358,"0000"),
" {","SamplingFeatureUUID:  ",CHAR(34),INDEX(SamplingFeatures[Sampling Feature UUID],$A1358),CHAR(34),
", SamplingFeatureTypeCV:  ",CHAR(34),INDEX(SamplingFeatures[Sampling Feature Type],$A1358),CHAR(34),
", SamplingFeatureCode:  ",CHAR(34),INDEX(SamplingFeatures[Feature Code],$A1358),CHAR(34),
", SamplingFeatureName:  ",CHAR(34),INDEX(SamplingFeatures[Feature Name],$A1358),CHAR(34),
", SamplingFeatureDescription:  ",CHAR(34),INDEX(SamplingFeatures[Feature Description],$A1358),CHAR(34),
", SamplingFeatureGeotypeCV:  ",CHAR(34),INDEX(SamplingFeatures[Feature Geo Type],$A1358),CHAR(34),
", FeatureGeometry:  ",CHAR(34),INDEX(SamplingFeatures[Feature Geometry],$A1358),CHAR(34),
", Elevation_m:  ",CHAR(34),INDEX(SamplingFeatures[Elevation_m],$A1358),CHAR(34),
", ElevationDatumCV:  ",CHAR(34),ElevationDatum,CHAR(34),"}"))</f>
        <v>#REF!</v>
      </c>
      <c r="L1358" t="e">
        <f>IF(INDEX(SamplingFeatures[Sampling Feature Type],$A1358)&lt;&gt;"Site","",
CONCATENATE("  - &amp;SiteID",TEXT(SUMPRODUCT(--($L$3:$L1357&lt;&gt;"")),"0000"),
" {","SamplingFeatureID:  *SamplingFeatureID",TEXT($A1358,"0000"),
", SiteTypeCV:  ",CHAR(34),INDEX(Sites[Site Type],$A1358),CHAR(34),
", Latitude:  ",INDEX(Sites[Latitude],$A1358),
", Longitude:  ",INDEX(Sites[Longitude],$A1358),
", SRSName:  ",CHAR(34),LatLonDatum,CHAR(34),"}"))</f>
        <v>#REF!</v>
      </c>
      <c r="M1358" t="e">
        <f>IF(INDEX(SamplingFeatures[Sampling Feature Type],$A1358)&lt;&gt;"Specimen","",
CONCATENATE("  - &amp;SpecimenID",TEXT(SUMPRODUCT(--($M$3:$M1357&lt;&gt;"")),"0000"),
" {","SamplingFeatureID:  *SamplingFeatureID",TEXT($A1358,"0000"),
", SpecimenTypeCV:  ",CHAR(34),INDEX(Specimens[Specimen Type],$A1358),CHAR(34),
", SpecimenMediumCV:  ",INDEX(Specimens[Specimen Medium],$A1358),
", IsFieldSpecimen:  ",CHAR(34),INDEX(Specimens[Is Field Specimen?],$A1358),CHAR(34),"}"))</f>
        <v>#REF!</v>
      </c>
      <c r="N1358" t="e">
        <f>IF(COUNTA(SpatialOffsets[])=0,"", IF(INDEX(SpatialOffsets[Spatial Offset Type],$A1358)="","",
CONCATENATE("  - &amp;SpatialOffsetID",TEXT($A1358,"0000"),
" {","SpatialOffsetTypeCV:  ",CHAR(34),INDEX(SpatialOffsets[Spatial Offset Type],$A1358),CHAR(34),
", Offset1Value:  ",INDEX(SpatialOffsets[Offset 1 Value],$A1358),
", Offset1UnitID:  ",CHAR(34),INDEX(SpatialOffsets[Offset 1 Unit],$A1358),CHAR(34),
", Offset2Value:  ",INDEX(SpatialOffsets[Offset 2 Value],$A1358),
", Offset2UnitID:  ",CHAR(34),INDEX(SpatialOffsets[Offset 2 Unit],$A1358),CHAR(34),
", Offset3Value:  ",INDEX(SpatialOffsets[Offset 3 Value],$A1358),
", Offset3UnitID:  ",CHAR(34),INDEX(SpatialOffsets[Offset 3 Unit],$A1358),CHAR(34),,"}")))</f>
        <v>#REF!</v>
      </c>
      <c r="O1358" t="e">
        <f>IF(COUNTA(RelatedFeatures[])=0,"", IF(INDEX(RelatedFeatures[First Sampling Feature Code],$A1358)="","",
CONCATENATE("  - &amp;RelationID",TEXT($A1358,"0000"),
" {","SamplingFeatureID:  *SamplingFeatureID",TEXT(MATCH(INDEX(RelatedFeatures[First Sampling Feature Code],$A1358),SamplingFeatures[Feature Code],0),"0000"),
", RelationshipTypeCV:  ",CHAR(34),INDEX(RelatedFeatures[Relationship Type],$A1358),CHAR(34),
", RelatedFeatureID: *SamplingFeatureID",TEXT(MATCH(INDEX(RelatedFeatures[Second Sampling Feature Code],$A1358),SamplingFeatures[Feature Code],0),"0000"),
", SpatialOffsetID:  ",IF(INDEX(RelatedFeatures[Offset Number],$A1358)="","",CONCATENATE("*SpatialOffsetID",TEXT(INDEX(RelatedFeatures[Offset Number],$A1358),"0000"))),"}")))</f>
        <v>#REF!</v>
      </c>
      <c r="P1358" t="e">
        <f>IF(INDEX(Methods[Method Type],$A1358)="","",
CONCATENATE("  - &amp;MethodID",TEXT($A1358,"0000"),
" {","MethodTypeCV:  ",CHAR(34),INDEX(Methods[Method Type],$A1358),CHAR(34),
", MethodCode:  ",CHAR(34),INDEX(Methods[Method Code],$A1358),CHAR(34),
", MethodName:  ",CHAR(34),INDEX(Methods[Method Name],$A1358),CHAR(34),
", MethodDescription:  ",CHAR(34),INDEX(Methods[Method Description],$A1358),CHAR(34),
", MethodLink:  ",CHAR(34),INDEX(Methods[Method Link],$A1358),CHAR(34),
", OrganizationID: *OrganizationID",TEXT(MATCH(INDEX(Methods[Organization Name],$A1358),Organizations[Organization Name],0),"0000"),"}"))</f>
        <v>#REF!</v>
      </c>
      <c r="Q1358" t="e">
        <f>IF(INDEX(Variables[Variable Type],$A1358)="","",
CONCATENATE("  - &amp;VariableID",TEXT($A1358,"0000"),
" {","VariableTypeCV:  ",CHAR(34),INDEX(Variables[Variable Type],$A1358),CHAR(34),
", VariableCode:  ",CHAR(34),INDEX(Variables[Variable Code],$A1358),CHAR(34),
", VariableNameCV:  ",CHAR(34),INDEX(Variables[Variable Name],$A1358),CHAR(34),
", VariableDefinition:  ",CHAR(34),INDEX(Variables[Variable Definition],$A1358),CHAR(34),
", SpecciationCV:  ",CHAR(34),INDEX(Variables[Speciation],$A1358),CHAR(34),
", NoDataValue:  ",CHAR(34),INDEX(Variables[No Data Value],$A1358),CHAR(34),"}"))</f>
        <v>#REF!</v>
      </c>
    </row>
    <row r="1359" spans="1:17" x14ac:dyDescent="0.25">
      <c r="A1359">
        <v>1356</v>
      </c>
      <c r="D1359" t="e">
        <f>IF(INDEX(People[First Name],$A1359)="","",
CONCATENATE("  - &amp;PersonID",TEXT($A1359,"0000"),
" {","PersonFirstName:  ",CHAR(34),INDEX(People[First Name],$A1359),CHAR(34),
", PersonMiddleName:  ",CHAR(34),INDEX(People[Middle Name],$A1359),CHAR(34),
", PersonLastName:  ",CHAR(34),INDEX(People[Last Name],$A1359),CHAR(34),"}"))</f>
        <v>#REF!</v>
      </c>
      <c r="E1359" t="e">
        <f>IF(INDEX(Organizations[Organization Type '[CV']],$A1359)="","",
CONCATENATE("  - &amp;OrganizationID",TEXT($A1359,"0000"),
" {","OrganizationTypeCV:  ",CHAR(34),INDEX(Organizations[Organization Type '[CV']],$A1359),CHAR(34),
", OrganizationCode:  ",CHAR(34),INDEX(Organizations[Organization Code],$A1359),CHAR(34),
", OrganizationName:  ",CHAR(34),INDEX(Organizations[Organization Name],$A1359),CHAR(34),
", OrganizationDescription:  ",CHAR(34),INDEX(Organizations[Organization Description],$A1359),CHAR(34),
", OrganizationLink:  ",CHAR(34),INDEX(Organizations[Organization Link],$A1359),CHAR(34),"}"))</f>
        <v>#REF!</v>
      </c>
      <c r="F1359" t="e">
        <f>IF(INDEX(People[First Name],$A1359)="","",
CONCATENATE("  - &amp;AffiliationID",TEXT($A1359,"0000"),
" {PersonID: *PersonID",TEXT($A1359,"0000"),
", OrganizationID: *OrganizationID",TEXT(MATCH(INDEX(People[Organization Name],$A1359),Organizations[Organization Name],0),"0000"),
", IsPrimaryOrganizationContact: , AffiliationStartDate: , AffiliationEndDate: , PrimaryPhone: ",
", PrimaryEmail: ",CHAR(34),INDEX(People[Primary Email],$A1359),CHAR(34),
", PrimaryAddress: ",CHAR(34),INDEX(People[Primary Address],$A1359),CHAR(34),
", PersonLink: }"))</f>
        <v>#REF!</v>
      </c>
      <c r="H1359" t="e">
        <f>IF(COUNTA(CitationInformation)=0,"",IF(INDEX(AuthorList[Author Name],$A1359)="","",
CONCATENATE("  - &amp;AuthorListID",TEXT($A1359,"0000"),
"  {CitationID: *CitationID0001",
", PersonID: *PersonID",TEXT(MATCH(INDEX(AuthorList[Author Name],$A1359),People[Full Name],0),"0000"),
", AuthorOrder: ",INDEX(AuthorList[Author Number],$A1359),"}")))</f>
        <v>#REF!</v>
      </c>
      <c r="K1359" t="e">
        <f>IF(INDEX(SamplingFeatures[Feature Code],$A1359)="","",
CONCATENATE("  - &amp;SamplingFeatureID",TEXT($A1359,"0000"),
" {","SamplingFeatureUUID:  ",CHAR(34),INDEX(SamplingFeatures[Sampling Feature UUID],$A1359),CHAR(34),
", SamplingFeatureTypeCV:  ",CHAR(34),INDEX(SamplingFeatures[Sampling Feature Type],$A1359),CHAR(34),
", SamplingFeatureCode:  ",CHAR(34),INDEX(SamplingFeatures[Feature Code],$A1359),CHAR(34),
", SamplingFeatureName:  ",CHAR(34),INDEX(SamplingFeatures[Feature Name],$A1359),CHAR(34),
", SamplingFeatureDescription:  ",CHAR(34),INDEX(SamplingFeatures[Feature Description],$A1359),CHAR(34),
", SamplingFeatureGeotypeCV:  ",CHAR(34),INDEX(SamplingFeatures[Feature Geo Type],$A1359),CHAR(34),
", FeatureGeometry:  ",CHAR(34),INDEX(SamplingFeatures[Feature Geometry],$A1359),CHAR(34),
", Elevation_m:  ",CHAR(34),INDEX(SamplingFeatures[Elevation_m],$A1359),CHAR(34),
", ElevationDatumCV:  ",CHAR(34),ElevationDatum,CHAR(34),"}"))</f>
        <v>#REF!</v>
      </c>
      <c r="L1359" t="e">
        <f>IF(INDEX(SamplingFeatures[Sampling Feature Type],$A1359)&lt;&gt;"Site","",
CONCATENATE("  - &amp;SiteID",TEXT(SUMPRODUCT(--($L$3:$L1358&lt;&gt;"")),"0000"),
" {","SamplingFeatureID:  *SamplingFeatureID",TEXT($A1359,"0000"),
", SiteTypeCV:  ",CHAR(34),INDEX(Sites[Site Type],$A1359),CHAR(34),
", Latitude:  ",INDEX(Sites[Latitude],$A1359),
", Longitude:  ",INDEX(Sites[Longitude],$A1359),
", SRSName:  ",CHAR(34),LatLonDatum,CHAR(34),"}"))</f>
        <v>#REF!</v>
      </c>
      <c r="M1359" t="e">
        <f>IF(INDEX(SamplingFeatures[Sampling Feature Type],$A1359)&lt;&gt;"Specimen","",
CONCATENATE("  - &amp;SpecimenID",TEXT(SUMPRODUCT(--($M$3:$M1358&lt;&gt;"")),"0000"),
" {","SamplingFeatureID:  *SamplingFeatureID",TEXT($A1359,"0000"),
", SpecimenTypeCV:  ",CHAR(34),INDEX(Specimens[Specimen Type],$A1359),CHAR(34),
", SpecimenMediumCV:  ",INDEX(Specimens[Specimen Medium],$A1359),
", IsFieldSpecimen:  ",CHAR(34),INDEX(Specimens[Is Field Specimen?],$A1359),CHAR(34),"}"))</f>
        <v>#REF!</v>
      </c>
      <c r="N1359" t="e">
        <f>IF(COUNTA(SpatialOffsets[])=0,"", IF(INDEX(SpatialOffsets[Spatial Offset Type],$A1359)="","",
CONCATENATE("  - &amp;SpatialOffsetID",TEXT($A1359,"0000"),
" {","SpatialOffsetTypeCV:  ",CHAR(34),INDEX(SpatialOffsets[Spatial Offset Type],$A1359),CHAR(34),
", Offset1Value:  ",INDEX(SpatialOffsets[Offset 1 Value],$A1359),
", Offset1UnitID:  ",CHAR(34),INDEX(SpatialOffsets[Offset 1 Unit],$A1359),CHAR(34),
", Offset2Value:  ",INDEX(SpatialOffsets[Offset 2 Value],$A1359),
", Offset2UnitID:  ",CHAR(34),INDEX(SpatialOffsets[Offset 2 Unit],$A1359),CHAR(34),
", Offset3Value:  ",INDEX(SpatialOffsets[Offset 3 Value],$A1359),
", Offset3UnitID:  ",CHAR(34),INDEX(SpatialOffsets[Offset 3 Unit],$A1359),CHAR(34),,"}")))</f>
        <v>#REF!</v>
      </c>
      <c r="O1359" t="e">
        <f>IF(COUNTA(RelatedFeatures[])=0,"", IF(INDEX(RelatedFeatures[First Sampling Feature Code],$A1359)="","",
CONCATENATE("  - &amp;RelationID",TEXT($A1359,"0000"),
" {","SamplingFeatureID:  *SamplingFeatureID",TEXT(MATCH(INDEX(RelatedFeatures[First Sampling Feature Code],$A1359),SamplingFeatures[Feature Code],0),"0000"),
", RelationshipTypeCV:  ",CHAR(34),INDEX(RelatedFeatures[Relationship Type],$A1359),CHAR(34),
", RelatedFeatureID: *SamplingFeatureID",TEXT(MATCH(INDEX(RelatedFeatures[Second Sampling Feature Code],$A1359),SamplingFeatures[Feature Code],0),"0000"),
", SpatialOffsetID:  ",IF(INDEX(RelatedFeatures[Offset Number],$A1359)="","",CONCATENATE("*SpatialOffsetID",TEXT(INDEX(RelatedFeatures[Offset Number],$A1359),"0000"))),"}")))</f>
        <v>#REF!</v>
      </c>
      <c r="P1359" t="e">
        <f>IF(INDEX(Methods[Method Type],$A1359)="","",
CONCATENATE("  - &amp;MethodID",TEXT($A1359,"0000"),
" {","MethodTypeCV:  ",CHAR(34),INDEX(Methods[Method Type],$A1359),CHAR(34),
", MethodCode:  ",CHAR(34),INDEX(Methods[Method Code],$A1359),CHAR(34),
", MethodName:  ",CHAR(34),INDEX(Methods[Method Name],$A1359),CHAR(34),
", MethodDescription:  ",CHAR(34),INDEX(Methods[Method Description],$A1359),CHAR(34),
", MethodLink:  ",CHAR(34),INDEX(Methods[Method Link],$A1359),CHAR(34),
", OrganizationID: *OrganizationID",TEXT(MATCH(INDEX(Methods[Organization Name],$A1359),Organizations[Organization Name],0),"0000"),"}"))</f>
        <v>#REF!</v>
      </c>
      <c r="Q1359" t="e">
        <f>IF(INDEX(Variables[Variable Type],$A1359)="","",
CONCATENATE("  - &amp;VariableID",TEXT($A1359,"0000"),
" {","VariableTypeCV:  ",CHAR(34),INDEX(Variables[Variable Type],$A1359),CHAR(34),
", VariableCode:  ",CHAR(34),INDEX(Variables[Variable Code],$A1359),CHAR(34),
", VariableNameCV:  ",CHAR(34),INDEX(Variables[Variable Name],$A1359),CHAR(34),
", VariableDefinition:  ",CHAR(34),INDEX(Variables[Variable Definition],$A1359),CHAR(34),
", SpecciationCV:  ",CHAR(34),INDEX(Variables[Speciation],$A1359),CHAR(34),
", NoDataValue:  ",CHAR(34),INDEX(Variables[No Data Value],$A1359),CHAR(34),"}"))</f>
        <v>#REF!</v>
      </c>
    </row>
    <row r="1360" spans="1:17" x14ac:dyDescent="0.25">
      <c r="A1360">
        <v>1357</v>
      </c>
      <c r="D1360" t="e">
        <f>IF(INDEX(People[First Name],$A1360)="","",
CONCATENATE("  - &amp;PersonID",TEXT($A1360,"0000"),
" {","PersonFirstName:  ",CHAR(34),INDEX(People[First Name],$A1360),CHAR(34),
", PersonMiddleName:  ",CHAR(34),INDEX(People[Middle Name],$A1360),CHAR(34),
", PersonLastName:  ",CHAR(34),INDEX(People[Last Name],$A1360),CHAR(34),"}"))</f>
        <v>#REF!</v>
      </c>
      <c r="E1360" t="e">
        <f>IF(INDEX(Organizations[Organization Type '[CV']],$A1360)="","",
CONCATENATE("  - &amp;OrganizationID",TEXT($A1360,"0000"),
" {","OrganizationTypeCV:  ",CHAR(34),INDEX(Organizations[Organization Type '[CV']],$A1360),CHAR(34),
", OrganizationCode:  ",CHAR(34),INDEX(Organizations[Organization Code],$A1360),CHAR(34),
", OrganizationName:  ",CHAR(34),INDEX(Organizations[Organization Name],$A1360),CHAR(34),
", OrganizationDescription:  ",CHAR(34),INDEX(Organizations[Organization Description],$A1360),CHAR(34),
", OrganizationLink:  ",CHAR(34),INDEX(Organizations[Organization Link],$A1360),CHAR(34),"}"))</f>
        <v>#REF!</v>
      </c>
      <c r="F1360" t="e">
        <f>IF(INDEX(People[First Name],$A1360)="","",
CONCATENATE("  - &amp;AffiliationID",TEXT($A1360,"0000"),
" {PersonID: *PersonID",TEXT($A1360,"0000"),
", OrganizationID: *OrganizationID",TEXT(MATCH(INDEX(People[Organization Name],$A1360),Organizations[Organization Name],0),"0000"),
", IsPrimaryOrganizationContact: , AffiliationStartDate: , AffiliationEndDate: , PrimaryPhone: ",
", PrimaryEmail: ",CHAR(34),INDEX(People[Primary Email],$A1360),CHAR(34),
", PrimaryAddress: ",CHAR(34),INDEX(People[Primary Address],$A1360),CHAR(34),
", PersonLink: }"))</f>
        <v>#REF!</v>
      </c>
      <c r="H1360" t="e">
        <f>IF(COUNTA(CitationInformation)=0,"",IF(INDEX(AuthorList[Author Name],$A1360)="","",
CONCATENATE("  - &amp;AuthorListID",TEXT($A1360,"0000"),
"  {CitationID: *CitationID0001",
", PersonID: *PersonID",TEXT(MATCH(INDEX(AuthorList[Author Name],$A1360),People[Full Name],0),"0000"),
", AuthorOrder: ",INDEX(AuthorList[Author Number],$A1360),"}")))</f>
        <v>#REF!</v>
      </c>
      <c r="K1360" t="e">
        <f>IF(INDEX(SamplingFeatures[Feature Code],$A1360)="","",
CONCATENATE("  - &amp;SamplingFeatureID",TEXT($A1360,"0000"),
" {","SamplingFeatureUUID:  ",CHAR(34),INDEX(SamplingFeatures[Sampling Feature UUID],$A1360),CHAR(34),
", SamplingFeatureTypeCV:  ",CHAR(34),INDEX(SamplingFeatures[Sampling Feature Type],$A1360),CHAR(34),
", SamplingFeatureCode:  ",CHAR(34),INDEX(SamplingFeatures[Feature Code],$A1360),CHAR(34),
", SamplingFeatureName:  ",CHAR(34),INDEX(SamplingFeatures[Feature Name],$A1360),CHAR(34),
", SamplingFeatureDescription:  ",CHAR(34),INDEX(SamplingFeatures[Feature Description],$A1360),CHAR(34),
", SamplingFeatureGeotypeCV:  ",CHAR(34),INDEX(SamplingFeatures[Feature Geo Type],$A1360),CHAR(34),
", FeatureGeometry:  ",CHAR(34),INDEX(SamplingFeatures[Feature Geometry],$A1360),CHAR(34),
", Elevation_m:  ",CHAR(34),INDEX(SamplingFeatures[Elevation_m],$A1360),CHAR(34),
", ElevationDatumCV:  ",CHAR(34),ElevationDatum,CHAR(34),"}"))</f>
        <v>#REF!</v>
      </c>
      <c r="L1360" t="e">
        <f>IF(INDEX(SamplingFeatures[Sampling Feature Type],$A1360)&lt;&gt;"Site","",
CONCATENATE("  - &amp;SiteID",TEXT(SUMPRODUCT(--($L$3:$L1359&lt;&gt;"")),"0000"),
" {","SamplingFeatureID:  *SamplingFeatureID",TEXT($A1360,"0000"),
", SiteTypeCV:  ",CHAR(34),INDEX(Sites[Site Type],$A1360),CHAR(34),
", Latitude:  ",INDEX(Sites[Latitude],$A1360),
", Longitude:  ",INDEX(Sites[Longitude],$A1360),
", SRSName:  ",CHAR(34),LatLonDatum,CHAR(34),"}"))</f>
        <v>#REF!</v>
      </c>
      <c r="M1360" t="e">
        <f>IF(INDEX(SamplingFeatures[Sampling Feature Type],$A1360)&lt;&gt;"Specimen","",
CONCATENATE("  - &amp;SpecimenID",TEXT(SUMPRODUCT(--($M$3:$M1359&lt;&gt;"")),"0000"),
" {","SamplingFeatureID:  *SamplingFeatureID",TEXT($A1360,"0000"),
", SpecimenTypeCV:  ",CHAR(34),INDEX(Specimens[Specimen Type],$A1360),CHAR(34),
", SpecimenMediumCV:  ",INDEX(Specimens[Specimen Medium],$A1360),
", IsFieldSpecimen:  ",CHAR(34),INDEX(Specimens[Is Field Specimen?],$A1360),CHAR(34),"}"))</f>
        <v>#REF!</v>
      </c>
      <c r="N1360" t="e">
        <f>IF(COUNTA(SpatialOffsets[])=0,"", IF(INDEX(SpatialOffsets[Spatial Offset Type],$A1360)="","",
CONCATENATE("  - &amp;SpatialOffsetID",TEXT($A1360,"0000"),
" {","SpatialOffsetTypeCV:  ",CHAR(34),INDEX(SpatialOffsets[Spatial Offset Type],$A1360),CHAR(34),
", Offset1Value:  ",INDEX(SpatialOffsets[Offset 1 Value],$A1360),
", Offset1UnitID:  ",CHAR(34),INDEX(SpatialOffsets[Offset 1 Unit],$A1360),CHAR(34),
", Offset2Value:  ",INDEX(SpatialOffsets[Offset 2 Value],$A1360),
", Offset2UnitID:  ",CHAR(34),INDEX(SpatialOffsets[Offset 2 Unit],$A1360),CHAR(34),
", Offset3Value:  ",INDEX(SpatialOffsets[Offset 3 Value],$A1360),
", Offset3UnitID:  ",CHAR(34),INDEX(SpatialOffsets[Offset 3 Unit],$A1360),CHAR(34),,"}")))</f>
        <v>#REF!</v>
      </c>
      <c r="O1360" t="e">
        <f>IF(COUNTA(RelatedFeatures[])=0,"", IF(INDEX(RelatedFeatures[First Sampling Feature Code],$A1360)="","",
CONCATENATE("  - &amp;RelationID",TEXT($A1360,"0000"),
" {","SamplingFeatureID:  *SamplingFeatureID",TEXT(MATCH(INDEX(RelatedFeatures[First Sampling Feature Code],$A1360),SamplingFeatures[Feature Code],0),"0000"),
", RelationshipTypeCV:  ",CHAR(34),INDEX(RelatedFeatures[Relationship Type],$A1360),CHAR(34),
", RelatedFeatureID: *SamplingFeatureID",TEXT(MATCH(INDEX(RelatedFeatures[Second Sampling Feature Code],$A1360),SamplingFeatures[Feature Code],0),"0000"),
", SpatialOffsetID:  ",IF(INDEX(RelatedFeatures[Offset Number],$A1360)="","",CONCATENATE("*SpatialOffsetID",TEXT(INDEX(RelatedFeatures[Offset Number],$A1360),"0000"))),"}")))</f>
        <v>#REF!</v>
      </c>
      <c r="P1360" t="e">
        <f>IF(INDEX(Methods[Method Type],$A1360)="","",
CONCATENATE("  - &amp;MethodID",TEXT($A1360,"0000"),
" {","MethodTypeCV:  ",CHAR(34),INDEX(Methods[Method Type],$A1360),CHAR(34),
", MethodCode:  ",CHAR(34),INDEX(Methods[Method Code],$A1360),CHAR(34),
", MethodName:  ",CHAR(34),INDEX(Methods[Method Name],$A1360),CHAR(34),
", MethodDescription:  ",CHAR(34),INDEX(Methods[Method Description],$A1360),CHAR(34),
", MethodLink:  ",CHAR(34),INDEX(Methods[Method Link],$A1360),CHAR(34),
", OrganizationID: *OrganizationID",TEXT(MATCH(INDEX(Methods[Organization Name],$A1360),Organizations[Organization Name],0),"0000"),"}"))</f>
        <v>#REF!</v>
      </c>
      <c r="Q1360" t="e">
        <f>IF(INDEX(Variables[Variable Type],$A1360)="","",
CONCATENATE("  - &amp;VariableID",TEXT($A1360,"0000"),
" {","VariableTypeCV:  ",CHAR(34),INDEX(Variables[Variable Type],$A1360),CHAR(34),
", VariableCode:  ",CHAR(34),INDEX(Variables[Variable Code],$A1360),CHAR(34),
", VariableNameCV:  ",CHAR(34),INDEX(Variables[Variable Name],$A1360),CHAR(34),
", VariableDefinition:  ",CHAR(34),INDEX(Variables[Variable Definition],$A1360),CHAR(34),
", SpecciationCV:  ",CHAR(34),INDEX(Variables[Speciation],$A1360),CHAR(34),
", NoDataValue:  ",CHAR(34),INDEX(Variables[No Data Value],$A1360),CHAR(34),"}"))</f>
        <v>#REF!</v>
      </c>
    </row>
    <row r="1361" spans="1:17" x14ac:dyDescent="0.25">
      <c r="A1361">
        <v>1358</v>
      </c>
      <c r="D1361" t="e">
        <f>IF(INDEX(People[First Name],$A1361)="","",
CONCATENATE("  - &amp;PersonID",TEXT($A1361,"0000"),
" {","PersonFirstName:  ",CHAR(34),INDEX(People[First Name],$A1361),CHAR(34),
", PersonMiddleName:  ",CHAR(34),INDEX(People[Middle Name],$A1361),CHAR(34),
", PersonLastName:  ",CHAR(34),INDEX(People[Last Name],$A1361),CHAR(34),"}"))</f>
        <v>#REF!</v>
      </c>
      <c r="E1361" t="e">
        <f>IF(INDEX(Organizations[Organization Type '[CV']],$A1361)="","",
CONCATENATE("  - &amp;OrganizationID",TEXT($A1361,"0000"),
" {","OrganizationTypeCV:  ",CHAR(34),INDEX(Organizations[Organization Type '[CV']],$A1361),CHAR(34),
", OrganizationCode:  ",CHAR(34),INDEX(Organizations[Organization Code],$A1361),CHAR(34),
", OrganizationName:  ",CHAR(34),INDEX(Organizations[Organization Name],$A1361),CHAR(34),
", OrganizationDescription:  ",CHAR(34),INDEX(Organizations[Organization Description],$A1361),CHAR(34),
", OrganizationLink:  ",CHAR(34),INDEX(Organizations[Organization Link],$A1361),CHAR(34),"}"))</f>
        <v>#REF!</v>
      </c>
      <c r="F1361" t="e">
        <f>IF(INDEX(People[First Name],$A1361)="","",
CONCATENATE("  - &amp;AffiliationID",TEXT($A1361,"0000"),
" {PersonID: *PersonID",TEXT($A1361,"0000"),
", OrganizationID: *OrganizationID",TEXT(MATCH(INDEX(People[Organization Name],$A1361),Organizations[Organization Name],0),"0000"),
", IsPrimaryOrganizationContact: , AffiliationStartDate: , AffiliationEndDate: , PrimaryPhone: ",
", PrimaryEmail: ",CHAR(34),INDEX(People[Primary Email],$A1361),CHAR(34),
", PrimaryAddress: ",CHAR(34),INDEX(People[Primary Address],$A1361),CHAR(34),
", PersonLink: }"))</f>
        <v>#REF!</v>
      </c>
      <c r="H1361" t="e">
        <f>IF(COUNTA(CitationInformation)=0,"",IF(INDEX(AuthorList[Author Name],$A1361)="","",
CONCATENATE("  - &amp;AuthorListID",TEXT($A1361,"0000"),
"  {CitationID: *CitationID0001",
", PersonID: *PersonID",TEXT(MATCH(INDEX(AuthorList[Author Name],$A1361),People[Full Name],0),"0000"),
", AuthorOrder: ",INDEX(AuthorList[Author Number],$A1361),"}")))</f>
        <v>#REF!</v>
      </c>
      <c r="K1361" t="e">
        <f>IF(INDEX(SamplingFeatures[Feature Code],$A1361)="","",
CONCATENATE("  - &amp;SamplingFeatureID",TEXT($A1361,"0000"),
" {","SamplingFeatureUUID:  ",CHAR(34),INDEX(SamplingFeatures[Sampling Feature UUID],$A1361),CHAR(34),
", SamplingFeatureTypeCV:  ",CHAR(34),INDEX(SamplingFeatures[Sampling Feature Type],$A1361),CHAR(34),
", SamplingFeatureCode:  ",CHAR(34),INDEX(SamplingFeatures[Feature Code],$A1361),CHAR(34),
", SamplingFeatureName:  ",CHAR(34),INDEX(SamplingFeatures[Feature Name],$A1361),CHAR(34),
", SamplingFeatureDescription:  ",CHAR(34),INDEX(SamplingFeatures[Feature Description],$A1361),CHAR(34),
", SamplingFeatureGeotypeCV:  ",CHAR(34),INDEX(SamplingFeatures[Feature Geo Type],$A1361),CHAR(34),
", FeatureGeometry:  ",CHAR(34),INDEX(SamplingFeatures[Feature Geometry],$A1361),CHAR(34),
", Elevation_m:  ",CHAR(34),INDEX(SamplingFeatures[Elevation_m],$A1361),CHAR(34),
", ElevationDatumCV:  ",CHAR(34),ElevationDatum,CHAR(34),"}"))</f>
        <v>#REF!</v>
      </c>
      <c r="L1361" t="e">
        <f>IF(INDEX(SamplingFeatures[Sampling Feature Type],$A1361)&lt;&gt;"Site","",
CONCATENATE("  - &amp;SiteID",TEXT(SUMPRODUCT(--($L$3:$L1360&lt;&gt;"")),"0000"),
" {","SamplingFeatureID:  *SamplingFeatureID",TEXT($A1361,"0000"),
", SiteTypeCV:  ",CHAR(34),INDEX(Sites[Site Type],$A1361),CHAR(34),
", Latitude:  ",INDEX(Sites[Latitude],$A1361),
", Longitude:  ",INDEX(Sites[Longitude],$A1361),
", SRSName:  ",CHAR(34),LatLonDatum,CHAR(34),"}"))</f>
        <v>#REF!</v>
      </c>
      <c r="M1361" t="e">
        <f>IF(INDEX(SamplingFeatures[Sampling Feature Type],$A1361)&lt;&gt;"Specimen","",
CONCATENATE("  - &amp;SpecimenID",TEXT(SUMPRODUCT(--($M$3:$M1360&lt;&gt;"")),"0000"),
" {","SamplingFeatureID:  *SamplingFeatureID",TEXT($A1361,"0000"),
", SpecimenTypeCV:  ",CHAR(34),INDEX(Specimens[Specimen Type],$A1361),CHAR(34),
", SpecimenMediumCV:  ",INDEX(Specimens[Specimen Medium],$A1361),
", IsFieldSpecimen:  ",CHAR(34),INDEX(Specimens[Is Field Specimen?],$A1361),CHAR(34),"}"))</f>
        <v>#REF!</v>
      </c>
      <c r="N1361" t="e">
        <f>IF(COUNTA(SpatialOffsets[])=0,"", IF(INDEX(SpatialOffsets[Spatial Offset Type],$A1361)="","",
CONCATENATE("  - &amp;SpatialOffsetID",TEXT($A1361,"0000"),
" {","SpatialOffsetTypeCV:  ",CHAR(34),INDEX(SpatialOffsets[Spatial Offset Type],$A1361),CHAR(34),
", Offset1Value:  ",INDEX(SpatialOffsets[Offset 1 Value],$A1361),
", Offset1UnitID:  ",CHAR(34),INDEX(SpatialOffsets[Offset 1 Unit],$A1361),CHAR(34),
", Offset2Value:  ",INDEX(SpatialOffsets[Offset 2 Value],$A1361),
", Offset2UnitID:  ",CHAR(34),INDEX(SpatialOffsets[Offset 2 Unit],$A1361),CHAR(34),
", Offset3Value:  ",INDEX(SpatialOffsets[Offset 3 Value],$A1361),
", Offset3UnitID:  ",CHAR(34),INDEX(SpatialOffsets[Offset 3 Unit],$A1361),CHAR(34),,"}")))</f>
        <v>#REF!</v>
      </c>
      <c r="O1361" t="e">
        <f>IF(COUNTA(RelatedFeatures[])=0,"", IF(INDEX(RelatedFeatures[First Sampling Feature Code],$A1361)="","",
CONCATENATE("  - &amp;RelationID",TEXT($A1361,"0000"),
" {","SamplingFeatureID:  *SamplingFeatureID",TEXT(MATCH(INDEX(RelatedFeatures[First Sampling Feature Code],$A1361),SamplingFeatures[Feature Code],0),"0000"),
", RelationshipTypeCV:  ",CHAR(34),INDEX(RelatedFeatures[Relationship Type],$A1361),CHAR(34),
", RelatedFeatureID: *SamplingFeatureID",TEXT(MATCH(INDEX(RelatedFeatures[Second Sampling Feature Code],$A1361),SamplingFeatures[Feature Code],0),"0000"),
", SpatialOffsetID:  ",IF(INDEX(RelatedFeatures[Offset Number],$A1361)="","",CONCATENATE("*SpatialOffsetID",TEXT(INDEX(RelatedFeatures[Offset Number],$A1361),"0000"))),"}")))</f>
        <v>#REF!</v>
      </c>
      <c r="P1361" t="e">
        <f>IF(INDEX(Methods[Method Type],$A1361)="","",
CONCATENATE("  - &amp;MethodID",TEXT($A1361,"0000"),
" {","MethodTypeCV:  ",CHAR(34),INDEX(Methods[Method Type],$A1361),CHAR(34),
", MethodCode:  ",CHAR(34),INDEX(Methods[Method Code],$A1361),CHAR(34),
", MethodName:  ",CHAR(34),INDEX(Methods[Method Name],$A1361),CHAR(34),
", MethodDescription:  ",CHAR(34),INDEX(Methods[Method Description],$A1361),CHAR(34),
", MethodLink:  ",CHAR(34),INDEX(Methods[Method Link],$A1361),CHAR(34),
", OrganizationID: *OrganizationID",TEXT(MATCH(INDEX(Methods[Organization Name],$A1361),Organizations[Organization Name],0),"0000"),"}"))</f>
        <v>#REF!</v>
      </c>
      <c r="Q1361" t="e">
        <f>IF(INDEX(Variables[Variable Type],$A1361)="","",
CONCATENATE("  - &amp;VariableID",TEXT($A1361,"0000"),
" {","VariableTypeCV:  ",CHAR(34),INDEX(Variables[Variable Type],$A1361),CHAR(34),
", VariableCode:  ",CHAR(34),INDEX(Variables[Variable Code],$A1361),CHAR(34),
", VariableNameCV:  ",CHAR(34),INDEX(Variables[Variable Name],$A1361),CHAR(34),
", VariableDefinition:  ",CHAR(34),INDEX(Variables[Variable Definition],$A1361),CHAR(34),
", SpecciationCV:  ",CHAR(34),INDEX(Variables[Speciation],$A1361),CHAR(34),
", NoDataValue:  ",CHAR(34),INDEX(Variables[No Data Value],$A1361),CHAR(34),"}"))</f>
        <v>#REF!</v>
      </c>
    </row>
    <row r="1362" spans="1:17" x14ac:dyDescent="0.25">
      <c r="A1362">
        <v>1359</v>
      </c>
      <c r="D1362" t="e">
        <f>IF(INDEX(People[First Name],$A1362)="","",
CONCATENATE("  - &amp;PersonID",TEXT($A1362,"0000"),
" {","PersonFirstName:  ",CHAR(34),INDEX(People[First Name],$A1362),CHAR(34),
", PersonMiddleName:  ",CHAR(34),INDEX(People[Middle Name],$A1362),CHAR(34),
", PersonLastName:  ",CHAR(34),INDEX(People[Last Name],$A1362),CHAR(34),"}"))</f>
        <v>#REF!</v>
      </c>
      <c r="E1362" t="e">
        <f>IF(INDEX(Organizations[Organization Type '[CV']],$A1362)="","",
CONCATENATE("  - &amp;OrganizationID",TEXT($A1362,"0000"),
" {","OrganizationTypeCV:  ",CHAR(34),INDEX(Organizations[Organization Type '[CV']],$A1362),CHAR(34),
", OrganizationCode:  ",CHAR(34),INDEX(Organizations[Organization Code],$A1362),CHAR(34),
", OrganizationName:  ",CHAR(34),INDEX(Organizations[Organization Name],$A1362),CHAR(34),
", OrganizationDescription:  ",CHAR(34),INDEX(Organizations[Organization Description],$A1362),CHAR(34),
", OrganizationLink:  ",CHAR(34),INDEX(Organizations[Organization Link],$A1362),CHAR(34),"}"))</f>
        <v>#REF!</v>
      </c>
      <c r="F1362" t="e">
        <f>IF(INDEX(People[First Name],$A1362)="","",
CONCATENATE("  - &amp;AffiliationID",TEXT($A1362,"0000"),
" {PersonID: *PersonID",TEXT($A1362,"0000"),
", OrganizationID: *OrganizationID",TEXT(MATCH(INDEX(People[Organization Name],$A1362),Organizations[Organization Name],0),"0000"),
", IsPrimaryOrganizationContact: , AffiliationStartDate: , AffiliationEndDate: , PrimaryPhone: ",
", PrimaryEmail: ",CHAR(34),INDEX(People[Primary Email],$A1362),CHAR(34),
", PrimaryAddress: ",CHAR(34),INDEX(People[Primary Address],$A1362),CHAR(34),
", PersonLink: }"))</f>
        <v>#REF!</v>
      </c>
      <c r="H1362" t="e">
        <f>IF(COUNTA(CitationInformation)=0,"",IF(INDEX(AuthorList[Author Name],$A1362)="","",
CONCATENATE("  - &amp;AuthorListID",TEXT($A1362,"0000"),
"  {CitationID: *CitationID0001",
", PersonID: *PersonID",TEXT(MATCH(INDEX(AuthorList[Author Name],$A1362),People[Full Name],0),"0000"),
", AuthorOrder: ",INDEX(AuthorList[Author Number],$A1362),"}")))</f>
        <v>#REF!</v>
      </c>
      <c r="K1362" t="e">
        <f>IF(INDEX(SamplingFeatures[Feature Code],$A1362)="","",
CONCATENATE("  - &amp;SamplingFeatureID",TEXT($A1362,"0000"),
" {","SamplingFeatureUUID:  ",CHAR(34),INDEX(SamplingFeatures[Sampling Feature UUID],$A1362),CHAR(34),
", SamplingFeatureTypeCV:  ",CHAR(34),INDEX(SamplingFeatures[Sampling Feature Type],$A1362),CHAR(34),
", SamplingFeatureCode:  ",CHAR(34),INDEX(SamplingFeatures[Feature Code],$A1362),CHAR(34),
", SamplingFeatureName:  ",CHAR(34),INDEX(SamplingFeatures[Feature Name],$A1362),CHAR(34),
", SamplingFeatureDescription:  ",CHAR(34),INDEX(SamplingFeatures[Feature Description],$A1362),CHAR(34),
", SamplingFeatureGeotypeCV:  ",CHAR(34),INDEX(SamplingFeatures[Feature Geo Type],$A1362),CHAR(34),
", FeatureGeometry:  ",CHAR(34),INDEX(SamplingFeatures[Feature Geometry],$A1362),CHAR(34),
", Elevation_m:  ",CHAR(34),INDEX(SamplingFeatures[Elevation_m],$A1362),CHAR(34),
", ElevationDatumCV:  ",CHAR(34),ElevationDatum,CHAR(34),"}"))</f>
        <v>#REF!</v>
      </c>
      <c r="L1362" t="e">
        <f>IF(INDEX(SamplingFeatures[Sampling Feature Type],$A1362)&lt;&gt;"Site","",
CONCATENATE("  - &amp;SiteID",TEXT(SUMPRODUCT(--($L$3:$L1361&lt;&gt;"")),"0000"),
" {","SamplingFeatureID:  *SamplingFeatureID",TEXT($A1362,"0000"),
", SiteTypeCV:  ",CHAR(34),INDEX(Sites[Site Type],$A1362),CHAR(34),
", Latitude:  ",INDEX(Sites[Latitude],$A1362),
", Longitude:  ",INDEX(Sites[Longitude],$A1362),
", SRSName:  ",CHAR(34),LatLonDatum,CHAR(34),"}"))</f>
        <v>#REF!</v>
      </c>
      <c r="M1362" t="e">
        <f>IF(INDEX(SamplingFeatures[Sampling Feature Type],$A1362)&lt;&gt;"Specimen","",
CONCATENATE("  - &amp;SpecimenID",TEXT(SUMPRODUCT(--($M$3:$M1361&lt;&gt;"")),"0000"),
" {","SamplingFeatureID:  *SamplingFeatureID",TEXT($A1362,"0000"),
", SpecimenTypeCV:  ",CHAR(34),INDEX(Specimens[Specimen Type],$A1362),CHAR(34),
", SpecimenMediumCV:  ",INDEX(Specimens[Specimen Medium],$A1362),
", IsFieldSpecimen:  ",CHAR(34),INDEX(Specimens[Is Field Specimen?],$A1362),CHAR(34),"}"))</f>
        <v>#REF!</v>
      </c>
      <c r="N1362" t="e">
        <f>IF(COUNTA(SpatialOffsets[])=0,"", IF(INDEX(SpatialOffsets[Spatial Offset Type],$A1362)="","",
CONCATENATE("  - &amp;SpatialOffsetID",TEXT($A1362,"0000"),
" {","SpatialOffsetTypeCV:  ",CHAR(34),INDEX(SpatialOffsets[Spatial Offset Type],$A1362),CHAR(34),
", Offset1Value:  ",INDEX(SpatialOffsets[Offset 1 Value],$A1362),
", Offset1UnitID:  ",CHAR(34),INDEX(SpatialOffsets[Offset 1 Unit],$A1362),CHAR(34),
", Offset2Value:  ",INDEX(SpatialOffsets[Offset 2 Value],$A1362),
", Offset2UnitID:  ",CHAR(34),INDEX(SpatialOffsets[Offset 2 Unit],$A1362),CHAR(34),
", Offset3Value:  ",INDEX(SpatialOffsets[Offset 3 Value],$A1362),
", Offset3UnitID:  ",CHAR(34),INDEX(SpatialOffsets[Offset 3 Unit],$A1362),CHAR(34),,"}")))</f>
        <v>#REF!</v>
      </c>
      <c r="O1362" t="e">
        <f>IF(COUNTA(RelatedFeatures[])=0,"", IF(INDEX(RelatedFeatures[First Sampling Feature Code],$A1362)="","",
CONCATENATE("  - &amp;RelationID",TEXT($A1362,"0000"),
" {","SamplingFeatureID:  *SamplingFeatureID",TEXT(MATCH(INDEX(RelatedFeatures[First Sampling Feature Code],$A1362),SamplingFeatures[Feature Code],0),"0000"),
", RelationshipTypeCV:  ",CHAR(34),INDEX(RelatedFeatures[Relationship Type],$A1362),CHAR(34),
", RelatedFeatureID: *SamplingFeatureID",TEXT(MATCH(INDEX(RelatedFeatures[Second Sampling Feature Code],$A1362),SamplingFeatures[Feature Code],0),"0000"),
", SpatialOffsetID:  ",IF(INDEX(RelatedFeatures[Offset Number],$A1362)="","",CONCATENATE("*SpatialOffsetID",TEXT(INDEX(RelatedFeatures[Offset Number],$A1362),"0000"))),"}")))</f>
        <v>#REF!</v>
      </c>
      <c r="P1362" t="e">
        <f>IF(INDEX(Methods[Method Type],$A1362)="","",
CONCATENATE("  - &amp;MethodID",TEXT($A1362,"0000"),
" {","MethodTypeCV:  ",CHAR(34),INDEX(Methods[Method Type],$A1362),CHAR(34),
", MethodCode:  ",CHAR(34),INDEX(Methods[Method Code],$A1362),CHAR(34),
", MethodName:  ",CHAR(34),INDEX(Methods[Method Name],$A1362),CHAR(34),
", MethodDescription:  ",CHAR(34),INDEX(Methods[Method Description],$A1362),CHAR(34),
", MethodLink:  ",CHAR(34),INDEX(Methods[Method Link],$A1362),CHAR(34),
", OrganizationID: *OrganizationID",TEXT(MATCH(INDEX(Methods[Organization Name],$A1362),Organizations[Organization Name],0),"0000"),"}"))</f>
        <v>#REF!</v>
      </c>
      <c r="Q1362" t="e">
        <f>IF(INDEX(Variables[Variable Type],$A1362)="","",
CONCATENATE("  - &amp;VariableID",TEXT($A1362,"0000"),
" {","VariableTypeCV:  ",CHAR(34),INDEX(Variables[Variable Type],$A1362),CHAR(34),
", VariableCode:  ",CHAR(34),INDEX(Variables[Variable Code],$A1362),CHAR(34),
", VariableNameCV:  ",CHAR(34),INDEX(Variables[Variable Name],$A1362),CHAR(34),
", VariableDefinition:  ",CHAR(34),INDEX(Variables[Variable Definition],$A1362),CHAR(34),
", SpecciationCV:  ",CHAR(34),INDEX(Variables[Speciation],$A1362),CHAR(34),
", NoDataValue:  ",CHAR(34),INDEX(Variables[No Data Value],$A1362),CHAR(34),"}"))</f>
        <v>#REF!</v>
      </c>
    </row>
    <row r="1363" spans="1:17" x14ac:dyDescent="0.25">
      <c r="A1363">
        <v>1360</v>
      </c>
      <c r="D1363" t="e">
        <f>IF(INDEX(People[First Name],$A1363)="","",
CONCATENATE("  - &amp;PersonID",TEXT($A1363,"0000"),
" {","PersonFirstName:  ",CHAR(34),INDEX(People[First Name],$A1363),CHAR(34),
", PersonMiddleName:  ",CHAR(34),INDEX(People[Middle Name],$A1363),CHAR(34),
", PersonLastName:  ",CHAR(34),INDEX(People[Last Name],$A1363),CHAR(34),"}"))</f>
        <v>#REF!</v>
      </c>
      <c r="E1363" t="e">
        <f>IF(INDEX(Organizations[Organization Type '[CV']],$A1363)="","",
CONCATENATE("  - &amp;OrganizationID",TEXT($A1363,"0000"),
" {","OrganizationTypeCV:  ",CHAR(34),INDEX(Organizations[Organization Type '[CV']],$A1363),CHAR(34),
", OrganizationCode:  ",CHAR(34),INDEX(Organizations[Organization Code],$A1363),CHAR(34),
", OrganizationName:  ",CHAR(34),INDEX(Organizations[Organization Name],$A1363),CHAR(34),
", OrganizationDescription:  ",CHAR(34),INDEX(Organizations[Organization Description],$A1363),CHAR(34),
", OrganizationLink:  ",CHAR(34),INDEX(Organizations[Organization Link],$A1363),CHAR(34),"}"))</f>
        <v>#REF!</v>
      </c>
      <c r="F1363" t="e">
        <f>IF(INDEX(People[First Name],$A1363)="","",
CONCATENATE("  - &amp;AffiliationID",TEXT($A1363,"0000"),
" {PersonID: *PersonID",TEXT($A1363,"0000"),
", OrganizationID: *OrganizationID",TEXT(MATCH(INDEX(People[Organization Name],$A1363),Organizations[Organization Name],0),"0000"),
", IsPrimaryOrganizationContact: , AffiliationStartDate: , AffiliationEndDate: , PrimaryPhone: ",
", PrimaryEmail: ",CHAR(34),INDEX(People[Primary Email],$A1363),CHAR(34),
", PrimaryAddress: ",CHAR(34),INDEX(People[Primary Address],$A1363),CHAR(34),
", PersonLink: }"))</f>
        <v>#REF!</v>
      </c>
      <c r="H1363" t="e">
        <f>IF(COUNTA(CitationInformation)=0,"",IF(INDEX(AuthorList[Author Name],$A1363)="","",
CONCATENATE("  - &amp;AuthorListID",TEXT($A1363,"0000"),
"  {CitationID: *CitationID0001",
", PersonID: *PersonID",TEXT(MATCH(INDEX(AuthorList[Author Name],$A1363),People[Full Name],0),"0000"),
", AuthorOrder: ",INDEX(AuthorList[Author Number],$A1363),"}")))</f>
        <v>#REF!</v>
      </c>
      <c r="K1363" t="e">
        <f>IF(INDEX(SamplingFeatures[Feature Code],$A1363)="","",
CONCATENATE("  - &amp;SamplingFeatureID",TEXT($A1363,"0000"),
" {","SamplingFeatureUUID:  ",CHAR(34),INDEX(SamplingFeatures[Sampling Feature UUID],$A1363),CHAR(34),
", SamplingFeatureTypeCV:  ",CHAR(34),INDEX(SamplingFeatures[Sampling Feature Type],$A1363),CHAR(34),
", SamplingFeatureCode:  ",CHAR(34),INDEX(SamplingFeatures[Feature Code],$A1363),CHAR(34),
", SamplingFeatureName:  ",CHAR(34),INDEX(SamplingFeatures[Feature Name],$A1363),CHAR(34),
", SamplingFeatureDescription:  ",CHAR(34),INDEX(SamplingFeatures[Feature Description],$A1363),CHAR(34),
", SamplingFeatureGeotypeCV:  ",CHAR(34),INDEX(SamplingFeatures[Feature Geo Type],$A1363),CHAR(34),
", FeatureGeometry:  ",CHAR(34),INDEX(SamplingFeatures[Feature Geometry],$A1363),CHAR(34),
", Elevation_m:  ",CHAR(34),INDEX(SamplingFeatures[Elevation_m],$A1363),CHAR(34),
", ElevationDatumCV:  ",CHAR(34),ElevationDatum,CHAR(34),"}"))</f>
        <v>#REF!</v>
      </c>
      <c r="L1363" t="e">
        <f>IF(INDEX(SamplingFeatures[Sampling Feature Type],$A1363)&lt;&gt;"Site","",
CONCATENATE("  - &amp;SiteID",TEXT(SUMPRODUCT(--($L$3:$L1362&lt;&gt;"")),"0000"),
" {","SamplingFeatureID:  *SamplingFeatureID",TEXT($A1363,"0000"),
", SiteTypeCV:  ",CHAR(34),INDEX(Sites[Site Type],$A1363),CHAR(34),
", Latitude:  ",INDEX(Sites[Latitude],$A1363),
", Longitude:  ",INDEX(Sites[Longitude],$A1363),
", SRSName:  ",CHAR(34),LatLonDatum,CHAR(34),"}"))</f>
        <v>#REF!</v>
      </c>
      <c r="M1363" t="e">
        <f>IF(INDEX(SamplingFeatures[Sampling Feature Type],$A1363)&lt;&gt;"Specimen","",
CONCATENATE("  - &amp;SpecimenID",TEXT(SUMPRODUCT(--($M$3:$M1362&lt;&gt;"")),"0000"),
" {","SamplingFeatureID:  *SamplingFeatureID",TEXT($A1363,"0000"),
", SpecimenTypeCV:  ",CHAR(34),INDEX(Specimens[Specimen Type],$A1363),CHAR(34),
", SpecimenMediumCV:  ",INDEX(Specimens[Specimen Medium],$A1363),
", IsFieldSpecimen:  ",CHAR(34),INDEX(Specimens[Is Field Specimen?],$A1363),CHAR(34),"}"))</f>
        <v>#REF!</v>
      </c>
      <c r="N1363" t="e">
        <f>IF(COUNTA(SpatialOffsets[])=0,"", IF(INDEX(SpatialOffsets[Spatial Offset Type],$A1363)="","",
CONCATENATE("  - &amp;SpatialOffsetID",TEXT($A1363,"0000"),
" {","SpatialOffsetTypeCV:  ",CHAR(34),INDEX(SpatialOffsets[Spatial Offset Type],$A1363),CHAR(34),
", Offset1Value:  ",INDEX(SpatialOffsets[Offset 1 Value],$A1363),
", Offset1UnitID:  ",CHAR(34),INDEX(SpatialOffsets[Offset 1 Unit],$A1363),CHAR(34),
", Offset2Value:  ",INDEX(SpatialOffsets[Offset 2 Value],$A1363),
", Offset2UnitID:  ",CHAR(34),INDEX(SpatialOffsets[Offset 2 Unit],$A1363),CHAR(34),
", Offset3Value:  ",INDEX(SpatialOffsets[Offset 3 Value],$A1363),
", Offset3UnitID:  ",CHAR(34),INDEX(SpatialOffsets[Offset 3 Unit],$A1363),CHAR(34),,"}")))</f>
        <v>#REF!</v>
      </c>
      <c r="O1363" t="e">
        <f>IF(COUNTA(RelatedFeatures[])=0,"", IF(INDEX(RelatedFeatures[First Sampling Feature Code],$A1363)="","",
CONCATENATE("  - &amp;RelationID",TEXT($A1363,"0000"),
" {","SamplingFeatureID:  *SamplingFeatureID",TEXT(MATCH(INDEX(RelatedFeatures[First Sampling Feature Code],$A1363),SamplingFeatures[Feature Code],0),"0000"),
", RelationshipTypeCV:  ",CHAR(34),INDEX(RelatedFeatures[Relationship Type],$A1363),CHAR(34),
", RelatedFeatureID: *SamplingFeatureID",TEXT(MATCH(INDEX(RelatedFeatures[Second Sampling Feature Code],$A1363),SamplingFeatures[Feature Code],0),"0000"),
", SpatialOffsetID:  ",IF(INDEX(RelatedFeatures[Offset Number],$A1363)="","",CONCATENATE("*SpatialOffsetID",TEXT(INDEX(RelatedFeatures[Offset Number],$A1363),"0000"))),"}")))</f>
        <v>#REF!</v>
      </c>
      <c r="P1363" t="e">
        <f>IF(INDEX(Methods[Method Type],$A1363)="","",
CONCATENATE("  - &amp;MethodID",TEXT($A1363,"0000"),
" {","MethodTypeCV:  ",CHAR(34),INDEX(Methods[Method Type],$A1363),CHAR(34),
", MethodCode:  ",CHAR(34),INDEX(Methods[Method Code],$A1363),CHAR(34),
", MethodName:  ",CHAR(34),INDEX(Methods[Method Name],$A1363),CHAR(34),
", MethodDescription:  ",CHAR(34),INDEX(Methods[Method Description],$A1363),CHAR(34),
", MethodLink:  ",CHAR(34),INDEX(Methods[Method Link],$A1363),CHAR(34),
", OrganizationID: *OrganizationID",TEXT(MATCH(INDEX(Methods[Organization Name],$A1363),Organizations[Organization Name],0),"0000"),"}"))</f>
        <v>#REF!</v>
      </c>
      <c r="Q1363" t="e">
        <f>IF(INDEX(Variables[Variable Type],$A1363)="","",
CONCATENATE("  - &amp;VariableID",TEXT($A1363,"0000"),
" {","VariableTypeCV:  ",CHAR(34),INDEX(Variables[Variable Type],$A1363),CHAR(34),
", VariableCode:  ",CHAR(34),INDEX(Variables[Variable Code],$A1363),CHAR(34),
", VariableNameCV:  ",CHAR(34),INDEX(Variables[Variable Name],$A1363),CHAR(34),
", VariableDefinition:  ",CHAR(34),INDEX(Variables[Variable Definition],$A1363),CHAR(34),
", SpecciationCV:  ",CHAR(34),INDEX(Variables[Speciation],$A1363),CHAR(34),
", NoDataValue:  ",CHAR(34),INDEX(Variables[No Data Value],$A1363),CHAR(34),"}"))</f>
        <v>#REF!</v>
      </c>
    </row>
    <row r="1364" spans="1:17" x14ac:dyDescent="0.25">
      <c r="A1364">
        <v>1361</v>
      </c>
      <c r="D1364" t="e">
        <f>IF(INDEX(People[First Name],$A1364)="","",
CONCATENATE("  - &amp;PersonID",TEXT($A1364,"0000"),
" {","PersonFirstName:  ",CHAR(34),INDEX(People[First Name],$A1364),CHAR(34),
", PersonMiddleName:  ",CHAR(34),INDEX(People[Middle Name],$A1364),CHAR(34),
", PersonLastName:  ",CHAR(34),INDEX(People[Last Name],$A1364),CHAR(34),"}"))</f>
        <v>#REF!</v>
      </c>
      <c r="E1364" t="e">
        <f>IF(INDEX(Organizations[Organization Type '[CV']],$A1364)="","",
CONCATENATE("  - &amp;OrganizationID",TEXT($A1364,"0000"),
" {","OrganizationTypeCV:  ",CHAR(34),INDEX(Organizations[Organization Type '[CV']],$A1364),CHAR(34),
", OrganizationCode:  ",CHAR(34),INDEX(Organizations[Organization Code],$A1364),CHAR(34),
", OrganizationName:  ",CHAR(34),INDEX(Organizations[Organization Name],$A1364),CHAR(34),
", OrganizationDescription:  ",CHAR(34),INDEX(Organizations[Organization Description],$A1364),CHAR(34),
", OrganizationLink:  ",CHAR(34),INDEX(Organizations[Organization Link],$A1364),CHAR(34),"}"))</f>
        <v>#REF!</v>
      </c>
      <c r="F1364" t="e">
        <f>IF(INDEX(People[First Name],$A1364)="","",
CONCATENATE("  - &amp;AffiliationID",TEXT($A1364,"0000"),
" {PersonID: *PersonID",TEXT($A1364,"0000"),
", OrganizationID: *OrganizationID",TEXT(MATCH(INDEX(People[Organization Name],$A1364),Organizations[Organization Name],0),"0000"),
", IsPrimaryOrganizationContact: , AffiliationStartDate: , AffiliationEndDate: , PrimaryPhone: ",
", PrimaryEmail: ",CHAR(34),INDEX(People[Primary Email],$A1364),CHAR(34),
", PrimaryAddress: ",CHAR(34),INDEX(People[Primary Address],$A1364),CHAR(34),
", PersonLink: }"))</f>
        <v>#REF!</v>
      </c>
      <c r="H1364" t="e">
        <f>IF(COUNTA(CitationInformation)=0,"",IF(INDEX(AuthorList[Author Name],$A1364)="","",
CONCATENATE("  - &amp;AuthorListID",TEXT($A1364,"0000"),
"  {CitationID: *CitationID0001",
", PersonID: *PersonID",TEXT(MATCH(INDEX(AuthorList[Author Name],$A1364),People[Full Name],0),"0000"),
", AuthorOrder: ",INDEX(AuthorList[Author Number],$A1364),"}")))</f>
        <v>#REF!</v>
      </c>
      <c r="K1364" t="e">
        <f>IF(INDEX(SamplingFeatures[Feature Code],$A1364)="","",
CONCATENATE("  - &amp;SamplingFeatureID",TEXT($A1364,"0000"),
" {","SamplingFeatureUUID:  ",CHAR(34),INDEX(SamplingFeatures[Sampling Feature UUID],$A1364),CHAR(34),
", SamplingFeatureTypeCV:  ",CHAR(34),INDEX(SamplingFeatures[Sampling Feature Type],$A1364),CHAR(34),
", SamplingFeatureCode:  ",CHAR(34),INDEX(SamplingFeatures[Feature Code],$A1364),CHAR(34),
", SamplingFeatureName:  ",CHAR(34),INDEX(SamplingFeatures[Feature Name],$A1364),CHAR(34),
", SamplingFeatureDescription:  ",CHAR(34),INDEX(SamplingFeatures[Feature Description],$A1364),CHAR(34),
", SamplingFeatureGeotypeCV:  ",CHAR(34),INDEX(SamplingFeatures[Feature Geo Type],$A1364),CHAR(34),
", FeatureGeometry:  ",CHAR(34),INDEX(SamplingFeatures[Feature Geometry],$A1364),CHAR(34),
", Elevation_m:  ",CHAR(34),INDEX(SamplingFeatures[Elevation_m],$A1364),CHAR(34),
", ElevationDatumCV:  ",CHAR(34),ElevationDatum,CHAR(34),"}"))</f>
        <v>#REF!</v>
      </c>
      <c r="L1364" t="e">
        <f>IF(INDEX(SamplingFeatures[Sampling Feature Type],$A1364)&lt;&gt;"Site","",
CONCATENATE("  - &amp;SiteID",TEXT(SUMPRODUCT(--($L$3:$L1363&lt;&gt;"")),"0000"),
" {","SamplingFeatureID:  *SamplingFeatureID",TEXT($A1364,"0000"),
", SiteTypeCV:  ",CHAR(34),INDEX(Sites[Site Type],$A1364),CHAR(34),
", Latitude:  ",INDEX(Sites[Latitude],$A1364),
", Longitude:  ",INDEX(Sites[Longitude],$A1364),
", SRSName:  ",CHAR(34),LatLonDatum,CHAR(34),"}"))</f>
        <v>#REF!</v>
      </c>
      <c r="M1364" t="e">
        <f>IF(INDEX(SamplingFeatures[Sampling Feature Type],$A1364)&lt;&gt;"Specimen","",
CONCATENATE("  - &amp;SpecimenID",TEXT(SUMPRODUCT(--($M$3:$M1363&lt;&gt;"")),"0000"),
" {","SamplingFeatureID:  *SamplingFeatureID",TEXT($A1364,"0000"),
", SpecimenTypeCV:  ",CHAR(34),INDEX(Specimens[Specimen Type],$A1364),CHAR(34),
", SpecimenMediumCV:  ",INDEX(Specimens[Specimen Medium],$A1364),
", IsFieldSpecimen:  ",CHAR(34),INDEX(Specimens[Is Field Specimen?],$A1364),CHAR(34),"}"))</f>
        <v>#REF!</v>
      </c>
      <c r="N1364" t="e">
        <f>IF(COUNTA(SpatialOffsets[])=0,"", IF(INDEX(SpatialOffsets[Spatial Offset Type],$A1364)="","",
CONCATENATE("  - &amp;SpatialOffsetID",TEXT($A1364,"0000"),
" {","SpatialOffsetTypeCV:  ",CHAR(34),INDEX(SpatialOffsets[Spatial Offset Type],$A1364),CHAR(34),
", Offset1Value:  ",INDEX(SpatialOffsets[Offset 1 Value],$A1364),
", Offset1UnitID:  ",CHAR(34),INDEX(SpatialOffsets[Offset 1 Unit],$A1364),CHAR(34),
", Offset2Value:  ",INDEX(SpatialOffsets[Offset 2 Value],$A1364),
", Offset2UnitID:  ",CHAR(34),INDEX(SpatialOffsets[Offset 2 Unit],$A1364),CHAR(34),
", Offset3Value:  ",INDEX(SpatialOffsets[Offset 3 Value],$A1364),
", Offset3UnitID:  ",CHAR(34),INDEX(SpatialOffsets[Offset 3 Unit],$A1364),CHAR(34),,"}")))</f>
        <v>#REF!</v>
      </c>
      <c r="O1364" t="e">
        <f>IF(COUNTA(RelatedFeatures[])=0,"", IF(INDEX(RelatedFeatures[First Sampling Feature Code],$A1364)="","",
CONCATENATE("  - &amp;RelationID",TEXT($A1364,"0000"),
" {","SamplingFeatureID:  *SamplingFeatureID",TEXT(MATCH(INDEX(RelatedFeatures[First Sampling Feature Code],$A1364),SamplingFeatures[Feature Code],0),"0000"),
", RelationshipTypeCV:  ",CHAR(34),INDEX(RelatedFeatures[Relationship Type],$A1364),CHAR(34),
", RelatedFeatureID: *SamplingFeatureID",TEXT(MATCH(INDEX(RelatedFeatures[Second Sampling Feature Code],$A1364),SamplingFeatures[Feature Code],0),"0000"),
", SpatialOffsetID:  ",IF(INDEX(RelatedFeatures[Offset Number],$A1364)="","",CONCATENATE("*SpatialOffsetID",TEXT(INDEX(RelatedFeatures[Offset Number],$A1364),"0000"))),"}")))</f>
        <v>#REF!</v>
      </c>
      <c r="P1364" t="e">
        <f>IF(INDEX(Methods[Method Type],$A1364)="","",
CONCATENATE("  - &amp;MethodID",TEXT($A1364,"0000"),
" {","MethodTypeCV:  ",CHAR(34),INDEX(Methods[Method Type],$A1364),CHAR(34),
", MethodCode:  ",CHAR(34),INDEX(Methods[Method Code],$A1364),CHAR(34),
", MethodName:  ",CHAR(34),INDEX(Methods[Method Name],$A1364),CHAR(34),
", MethodDescription:  ",CHAR(34),INDEX(Methods[Method Description],$A1364),CHAR(34),
", MethodLink:  ",CHAR(34),INDEX(Methods[Method Link],$A1364),CHAR(34),
", OrganizationID: *OrganizationID",TEXT(MATCH(INDEX(Methods[Organization Name],$A1364),Organizations[Organization Name],0),"0000"),"}"))</f>
        <v>#REF!</v>
      </c>
      <c r="Q1364" t="e">
        <f>IF(INDEX(Variables[Variable Type],$A1364)="","",
CONCATENATE("  - &amp;VariableID",TEXT($A1364,"0000"),
" {","VariableTypeCV:  ",CHAR(34),INDEX(Variables[Variable Type],$A1364),CHAR(34),
", VariableCode:  ",CHAR(34),INDEX(Variables[Variable Code],$A1364),CHAR(34),
", VariableNameCV:  ",CHAR(34),INDEX(Variables[Variable Name],$A1364),CHAR(34),
", VariableDefinition:  ",CHAR(34),INDEX(Variables[Variable Definition],$A1364),CHAR(34),
", SpecciationCV:  ",CHAR(34),INDEX(Variables[Speciation],$A1364),CHAR(34),
", NoDataValue:  ",CHAR(34),INDEX(Variables[No Data Value],$A1364),CHAR(34),"}"))</f>
        <v>#REF!</v>
      </c>
    </row>
    <row r="1365" spans="1:17" x14ac:dyDescent="0.25">
      <c r="A1365">
        <v>1362</v>
      </c>
      <c r="D1365" t="e">
        <f>IF(INDEX(People[First Name],$A1365)="","",
CONCATENATE("  - &amp;PersonID",TEXT($A1365,"0000"),
" {","PersonFirstName:  ",CHAR(34),INDEX(People[First Name],$A1365),CHAR(34),
", PersonMiddleName:  ",CHAR(34),INDEX(People[Middle Name],$A1365),CHAR(34),
", PersonLastName:  ",CHAR(34),INDEX(People[Last Name],$A1365),CHAR(34),"}"))</f>
        <v>#REF!</v>
      </c>
      <c r="E1365" t="e">
        <f>IF(INDEX(Organizations[Organization Type '[CV']],$A1365)="","",
CONCATENATE("  - &amp;OrganizationID",TEXT($A1365,"0000"),
" {","OrganizationTypeCV:  ",CHAR(34),INDEX(Organizations[Organization Type '[CV']],$A1365),CHAR(34),
", OrganizationCode:  ",CHAR(34),INDEX(Organizations[Organization Code],$A1365),CHAR(34),
", OrganizationName:  ",CHAR(34),INDEX(Organizations[Organization Name],$A1365),CHAR(34),
", OrganizationDescription:  ",CHAR(34),INDEX(Organizations[Organization Description],$A1365),CHAR(34),
", OrganizationLink:  ",CHAR(34),INDEX(Organizations[Organization Link],$A1365),CHAR(34),"}"))</f>
        <v>#REF!</v>
      </c>
      <c r="F1365" t="e">
        <f>IF(INDEX(People[First Name],$A1365)="","",
CONCATENATE("  - &amp;AffiliationID",TEXT($A1365,"0000"),
" {PersonID: *PersonID",TEXT($A1365,"0000"),
", OrganizationID: *OrganizationID",TEXT(MATCH(INDEX(People[Organization Name],$A1365),Organizations[Organization Name],0),"0000"),
", IsPrimaryOrganizationContact: , AffiliationStartDate: , AffiliationEndDate: , PrimaryPhone: ",
", PrimaryEmail: ",CHAR(34),INDEX(People[Primary Email],$A1365),CHAR(34),
", PrimaryAddress: ",CHAR(34),INDEX(People[Primary Address],$A1365),CHAR(34),
", PersonLink: }"))</f>
        <v>#REF!</v>
      </c>
      <c r="H1365" t="e">
        <f>IF(COUNTA(CitationInformation)=0,"",IF(INDEX(AuthorList[Author Name],$A1365)="","",
CONCATENATE("  - &amp;AuthorListID",TEXT($A1365,"0000"),
"  {CitationID: *CitationID0001",
", PersonID: *PersonID",TEXT(MATCH(INDEX(AuthorList[Author Name],$A1365),People[Full Name],0),"0000"),
", AuthorOrder: ",INDEX(AuthorList[Author Number],$A1365),"}")))</f>
        <v>#REF!</v>
      </c>
      <c r="K1365" t="e">
        <f>IF(INDEX(SamplingFeatures[Feature Code],$A1365)="","",
CONCATENATE("  - &amp;SamplingFeatureID",TEXT($A1365,"0000"),
" {","SamplingFeatureUUID:  ",CHAR(34),INDEX(SamplingFeatures[Sampling Feature UUID],$A1365),CHAR(34),
", SamplingFeatureTypeCV:  ",CHAR(34),INDEX(SamplingFeatures[Sampling Feature Type],$A1365),CHAR(34),
", SamplingFeatureCode:  ",CHAR(34),INDEX(SamplingFeatures[Feature Code],$A1365),CHAR(34),
", SamplingFeatureName:  ",CHAR(34),INDEX(SamplingFeatures[Feature Name],$A1365),CHAR(34),
", SamplingFeatureDescription:  ",CHAR(34),INDEX(SamplingFeatures[Feature Description],$A1365),CHAR(34),
", SamplingFeatureGeotypeCV:  ",CHAR(34),INDEX(SamplingFeatures[Feature Geo Type],$A1365),CHAR(34),
", FeatureGeometry:  ",CHAR(34),INDEX(SamplingFeatures[Feature Geometry],$A1365),CHAR(34),
", Elevation_m:  ",CHAR(34),INDEX(SamplingFeatures[Elevation_m],$A1365),CHAR(34),
", ElevationDatumCV:  ",CHAR(34),ElevationDatum,CHAR(34),"}"))</f>
        <v>#REF!</v>
      </c>
      <c r="L1365" t="e">
        <f>IF(INDEX(SamplingFeatures[Sampling Feature Type],$A1365)&lt;&gt;"Site","",
CONCATENATE("  - &amp;SiteID",TEXT(SUMPRODUCT(--($L$3:$L1364&lt;&gt;"")),"0000"),
" {","SamplingFeatureID:  *SamplingFeatureID",TEXT($A1365,"0000"),
", SiteTypeCV:  ",CHAR(34),INDEX(Sites[Site Type],$A1365),CHAR(34),
", Latitude:  ",INDEX(Sites[Latitude],$A1365),
", Longitude:  ",INDEX(Sites[Longitude],$A1365),
", SRSName:  ",CHAR(34),LatLonDatum,CHAR(34),"}"))</f>
        <v>#REF!</v>
      </c>
      <c r="M1365" t="e">
        <f>IF(INDEX(SamplingFeatures[Sampling Feature Type],$A1365)&lt;&gt;"Specimen","",
CONCATENATE("  - &amp;SpecimenID",TEXT(SUMPRODUCT(--($M$3:$M1364&lt;&gt;"")),"0000"),
" {","SamplingFeatureID:  *SamplingFeatureID",TEXT($A1365,"0000"),
", SpecimenTypeCV:  ",CHAR(34),INDEX(Specimens[Specimen Type],$A1365),CHAR(34),
", SpecimenMediumCV:  ",INDEX(Specimens[Specimen Medium],$A1365),
", IsFieldSpecimen:  ",CHAR(34),INDEX(Specimens[Is Field Specimen?],$A1365),CHAR(34),"}"))</f>
        <v>#REF!</v>
      </c>
      <c r="N1365" t="e">
        <f>IF(COUNTA(SpatialOffsets[])=0,"", IF(INDEX(SpatialOffsets[Spatial Offset Type],$A1365)="","",
CONCATENATE("  - &amp;SpatialOffsetID",TEXT($A1365,"0000"),
" {","SpatialOffsetTypeCV:  ",CHAR(34),INDEX(SpatialOffsets[Spatial Offset Type],$A1365),CHAR(34),
", Offset1Value:  ",INDEX(SpatialOffsets[Offset 1 Value],$A1365),
", Offset1UnitID:  ",CHAR(34),INDEX(SpatialOffsets[Offset 1 Unit],$A1365),CHAR(34),
", Offset2Value:  ",INDEX(SpatialOffsets[Offset 2 Value],$A1365),
", Offset2UnitID:  ",CHAR(34),INDEX(SpatialOffsets[Offset 2 Unit],$A1365),CHAR(34),
", Offset3Value:  ",INDEX(SpatialOffsets[Offset 3 Value],$A1365),
", Offset3UnitID:  ",CHAR(34),INDEX(SpatialOffsets[Offset 3 Unit],$A1365),CHAR(34),,"}")))</f>
        <v>#REF!</v>
      </c>
      <c r="O1365" t="e">
        <f>IF(COUNTA(RelatedFeatures[])=0,"", IF(INDEX(RelatedFeatures[First Sampling Feature Code],$A1365)="","",
CONCATENATE("  - &amp;RelationID",TEXT($A1365,"0000"),
" {","SamplingFeatureID:  *SamplingFeatureID",TEXT(MATCH(INDEX(RelatedFeatures[First Sampling Feature Code],$A1365),SamplingFeatures[Feature Code],0),"0000"),
", RelationshipTypeCV:  ",CHAR(34),INDEX(RelatedFeatures[Relationship Type],$A1365),CHAR(34),
", RelatedFeatureID: *SamplingFeatureID",TEXT(MATCH(INDEX(RelatedFeatures[Second Sampling Feature Code],$A1365),SamplingFeatures[Feature Code],0),"0000"),
", SpatialOffsetID:  ",IF(INDEX(RelatedFeatures[Offset Number],$A1365)="","",CONCATENATE("*SpatialOffsetID",TEXT(INDEX(RelatedFeatures[Offset Number],$A1365),"0000"))),"}")))</f>
        <v>#REF!</v>
      </c>
      <c r="P1365" t="e">
        <f>IF(INDEX(Methods[Method Type],$A1365)="","",
CONCATENATE("  - &amp;MethodID",TEXT($A1365,"0000"),
" {","MethodTypeCV:  ",CHAR(34),INDEX(Methods[Method Type],$A1365),CHAR(34),
", MethodCode:  ",CHAR(34),INDEX(Methods[Method Code],$A1365),CHAR(34),
", MethodName:  ",CHAR(34),INDEX(Methods[Method Name],$A1365),CHAR(34),
", MethodDescription:  ",CHAR(34),INDEX(Methods[Method Description],$A1365),CHAR(34),
", MethodLink:  ",CHAR(34),INDEX(Methods[Method Link],$A1365),CHAR(34),
", OrganizationID: *OrganizationID",TEXT(MATCH(INDEX(Methods[Organization Name],$A1365),Organizations[Organization Name],0),"0000"),"}"))</f>
        <v>#REF!</v>
      </c>
      <c r="Q1365" t="e">
        <f>IF(INDEX(Variables[Variable Type],$A1365)="","",
CONCATENATE("  - &amp;VariableID",TEXT($A1365,"0000"),
" {","VariableTypeCV:  ",CHAR(34),INDEX(Variables[Variable Type],$A1365),CHAR(34),
", VariableCode:  ",CHAR(34),INDEX(Variables[Variable Code],$A1365),CHAR(34),
", VariableNameCV:  ",CHAR(34),INDEX(Variables[Variable Name],$A1365),CHAR(34),
", VariableDefinition:  ",CHAR(34),INDEX(Variables[Variable Definition],$A1365),CHAR(34),
", SpecciationCV:  ",CHAR(34),INDEX(Variables[Speciation],$A1365),CHAR(34),
", NoDataValue:  ",CHAR(34),INDEX(Variables[No Data Value],$A1365),CHAR(34),"}"))</f>
        <v>#REF!</v>
      </c>
    </row>
    <row r="1366" spans="1:17" x14ac:dyDescent="0.25">
      <c r="A1366">
        <v>1363</v>
      </c>
      <c r="D1366" t="e">
        <f>IF(INDEX(People[First Name],$A1366)="","",
CONCATENATE("  - &amp;PersonID",TEXT($A1366,"0000"),
" {","PersonFirstName:  ",CHAR(34),INDEX(People[First Name],$A1366),CHAR(34),
", PersonMiddleName:  ",CHAR(34),INDEX(People[Middle Name],$A1366),CHAR(34),
", PersonLastName:  ",CHAR(34),INDEX(People[Last Name],$A1366),CHAR(34),"}"))</f>
        <v>#REF!</v>
      </c>
      <c r="E1366" t="e">
        <f>IF(INDEX(Organizations[Organization Type '[CV']],$A1366)="","",
CONCATENATE("  - &amp;OrganizationID",TEXT($A1366,"0000"),
" {","OrganizationTypeCV:  ",CHAR(34),INDEX(Organizations[Organization Type '[CV']],$A1366),CHAR(34),
", OrganizationCode:  ",CHAR(34),INDEX(Organizations[Organization Code],$A1366),CHAR(34),
", OrganizationName:  ",CHAR(34),INDEX(Organizations[Organization Name],$A1366),CHAR(34),
", OrganizationDescription:  ",CHAR(34),INDEX(Organizations[Organization Description],$A1366),CHAR(34),
", OrganizationLink:  ",CHAR(34),INDEX(Organizations[Organization Link],$A1366),CHAR(34),"}"))</f>
        <v>#REF!</v>
      </c>
      <c r="F1366" t="e">
        <f>IF(INDEX(People[First Name],$A1366)="","",
CONCATENATE("  - &amp;AffiliationID",TEXT($A1366,"0000"),
" {PersonID: *PersonID",TEXT($A1366,"0000"),
", OrganizationID: *OrganizationID",TEXT(MATCH(INDEX(People[Organization Name],$A1366),Organizations[Organization Name],0),"0000"),
", IsPrimaryOrganizationContact: , AffiliationStartDate: , AffiliationEndDate: , PrimaryPhone: ",
", PrimaryEmail: ",CHAR(34),INDEX(People[Primary Email],$A1366),CHAR(34),
", PrimaryAddress: ",CHAR(34),INDEX(People[Primary Address],$A1366),CHAR(34),
", PersonLink: }"))</f>
        <v>#REF!</v>
      </c>
      <c r="H1366" t="e">
        <f>IF(COUNTA(CitationInformation)=0,"",IF(INDEX(AuthorList[Author Name],$A1366)="","",
CONCATENATE("  - &amp;AuthorListID",TEXT($A1366,"0000"),
"  {CitationID: *CitationID0001",
", PersonID: *PersonID",TEXT(MATCH(INDEX(AuthorList[Author Name],$A1366),People[Full Name],0),"0000"),
", AuthorOrder: ",INDEX(AuthorList[Author Number],$A1366),"}")))</f>
        <v>#REF!</v>
      </c>
      <c r="K1366" t="e">
        <f>IF(INDEX(SamplingFeatures[Feature Code],$A1366)="","",
CONCATENATE("  - &amp;SamplingFeatureID",TEXT($A1366,"0000"),
" {","SamplingFeatureUUID:  ",CHAR(34),INDEX(SamplingFeatures[Sampling Feature UUID],$A1366),CHAR(34),
", SamplingFeatureTypeCV:  ",CHAR(34),INDEX(SamplingFeatures[Sampling Feature Type],$A1366),CHAR(34),
", SamplingFeatureCode:  ",CHAR(34),INDEX(SamplingFeatures[Feature Code],$A1366),CHAR(34),
", SamplingFeatureName:  ",CHAR(34),INDEX(SamplingFeatures[Feature Name],$A1366),CHAR(34),
", SamplingFeatureDescription:  ",CHAR(34),INDEX(SamplingFeatures[Feature Description],$A1366),CHAR(34),
", SamplingFeatureGeotypeCV:  ",CHAR(34),INDEX(SamplingFeatures[Feature Geo Type],$A1366),CHAR(34),
", FeatureGeometry:  ",CHAR(34),INDEX(SamplingFeatures[Feature Geometry],$A1366),CHAR(34),
", Elevation_m:  ",CHAR(34),INDEX(SamplingFeatures[Elevation_m],$A1366),CHAR(34),
", ElevationDatumCV:  ",CHAR(34),ElevationDatum,CHAR(34),"}"))</f>
        <v>#REF!</v>
      </c>
      <c r="L1366" t="e">
        <f>IF(INDEX(SamplingFeatures[Sampling Feature Type],$A1366)&lt;&gt;"Site","",
CONCATENATE("  - &amp;SiteID",TEXT(SUMPRODUCT(--($L$3:$L1365&lt;&gt;"")),"0000"),
" {","SamplingFeatureID:  *SamplingFeatureID",TEXT($A1366,"0000"),
", SiteTypeCV:  ",CHAR(34),INDEX(Sites[Site Type],$A1366),CHAR(34),
", Latitude:  ",INDEX(Sites[Latitude],$A1366),
", Longitude:  ",INDEX(Sites[Longitude],$A1366),
", SRSName:  ",CHAR(34),LatLonDatum,CHAR(34),"}"))</f>
        <v>#REF!</v>
      </c>
      <c r="M1366" t="e">
        <f>IF(INDEX(SamplingFeatures[Sampling Feature Type],$A1366)&lt;&gt;"Specimen","",
CONCATENATE("  - &amp;SpecimenID",TEXT(SUMPRODUCT(--($M$3:$M1365&lt;&gt;"")),"0000"),
" {","SamplingFeatureID:  *SamplingFeatureID",TEXT($A1366,"0000"),
", SpecimenTypeCV:  ",CHAR(34),INDEX(Specimens[Specimen Type],$A1366),CHAR(34),
", SpecimenMediumCV:  ",INDEX(Specimens[Specimen Medium],$A1366),
", IsFieldSpecimen:  ",CHAR(34),INDEX(Specimens[Is Field Specimen?],$A1366),CHAR(34),"}"))</f>
        <v>#REF!</v>
      </c>
      <c r="N1366" t="e">
        <f>IF(COUNTA(SpatialOffsets[])=0,"", IF(INDEX(SpatialOffsets[Spatial Offset Type],$A1366)="","",
CONCATENATE("  - &amp;SpatialOffsetID",TEXT($A1366,"0000"),
" {","SpatialOffsetTypeCV:  ",CHAR(34),INDEX(SpatialOffsets[Spatial Offset Type],$A1366),CHAR(34),
", Offset1Value:  ",INDEX(SpatialOffsets[Offset 1 Value],$A1366),
", Offset1UnitID:  ",CHAR(34),INDEX(SpatialOffsets[Offset 1 Unit],$A1366),CHAR(34),
", Offset2Value:  ",INDEX(SpatialOffsets[Offset 2 Value],$A1366),
", Offset2UnitID:  ",CHAR(34),INDEX(SpatialOffsets[Offset 2 Unit],$A1366),CHAR(34),
", Offset3Value:  ",INDEX(SpatialOffsets[Offset 3 Value],$A1366),
", Offset3UnitID:  ",CHAR(34),INDEX(SpatialOffsets[Offset 3 Unit],$A1366),CHAR(34),,"}")))</f>
        <v>#REF!</v>
      </c>
      <c r="O1366" t="e">
        <f>IF(COUNTA(RelatedFeatures[])=0,"", IF(INDEX(RelatedFeatures[First Sampling Feature Code],$A1366)="","",
CONCATENATE("  - &amp;RelationID",TEXT($A1366,"0000"),
" {","SamplingFeatureID:  *SamplingFeatureID",TEXT(MATCH(INDEX(RelatedFeatures[First Sampling Feature Code],$A1366),SamplingFeatures[Feature Code],0),"0000"),
", RelationshipTypeCV:  ",CHAR(34),INDEX(RelatedFeatures[Relationship Type],$A1366),CHAR(34),
", RelatedFeatureID: *SamplingFeatureID",TEXT(MATCH(INDEX(RelatedFeatures[Second Sampling Feature Code],$A1366),SamplingFeatures[Feature Code],0),"0000"),
", SpatialOffsetID:  ",IF(INDEX(RelatedFeatures[Offset Number],$A1366)="","",CONCATENATE("*SpatialOffsetID",TEXT(INDEX(RelatedFeatures[Offset Number],$A1366),"0000"))),"}")))</f>
        <v>#REF!</v>
      </c>
      <c r="P1366" t="e">
        <f>IF(INDEX(Methods[Method Type],$A1366)="","",
CONCATENATE("  - &amp;MethodID",TEXT($A1366,"0000"),
" {","MethodTypeCV:  ",CHAR(34),INDEX(Methods[Method Type],$A1366),CHAR(34),
", MethodCode:  ",CHAR(34),INDEX(Methods[Method Code],$A1366),CHAR(34),
", MethodName:  ",CHAR(34),INDEX(Methods[Method Name],$A1366),CHAR(34),
", MethodDescription:  ",CHAR(34),INDEX(Methods[Method Description],$A1366),CHAR(34),
", MethodLink:  ",CHAR(34),INDEX(Methods[Method Link],$A1366),CHAR(34),
", OrganizationID: *OrganizationID",TEXT(MATCH(INDEX(Methods[Organization Name],$A1366),Organizations[Organization Name],0),"0000"),"}"))</f>
        <v>#REF!</v>
      </c>
      <c r="Q1366" t="e">
        <f>IF(INDEX(Variables[Variable Type],$A1366)="","",
CONCATENATE("  - &amp;VariableID",TEXT($A1366,"0000"),
" {","VariableTypeCV:  ",CHAR(34),INDEX(Variables[Variable Type],$A1366),CHAR(34),
", VariableCode:  ",CHAR(34),INDEX(Variables[Variable Code],$A1366),CHAR(34),
", VariableNameCV:  ",CHAR(34),INDEX(Variables[Variable Name],$A1366),CHAR(34),
", VariableDefinition:  ",CHAR(34),INDEX(Variables[Variable Definition],$A1366),CHAR(34),
", SpecciationCV:  ",CHAR(34),INDEX(Variables[Speciation],$A1366),CHAR(34),
", NoDataValue:  ",CHAR(34),INDEX(Variables[No Data Value],$A1366),CHAR(34),"}"))</f>
        <v>#REF!</v>
      </c>
    </row>
    <row r="1367" spans="1:17" x14ac:dyDescent="0.25">
      <c r="A1367">
        <v>1364</v>
      </c>
      <c r="D1367" t="e">
        <f>IF(INDEX(People[First Name],$A1367)="","",
CONCATENATE("  - &amp;PersonID",TEXT($A1367,"0000"),
" {","PersonFirstName:  ",CHAR(34),INDEX(People[First Name],$A1367),CHAR(34),
", PersonMiddleName:  ",CHAR(34),INDEX(People[Middle Name],$A1367),CHAR(34),
", PersonLastName:  ",CHAR(34),INDEX(People[Last Name],$A1367),CHAR(34),"}"))</f>
        <v>#REF!</v>
      </c>
      <c r="E1367" t="e">
        <f>IF(INDEX(Organizations[Organization Type '[CV']],$A1367)="","",
CONCATENATE("  - &amp;OrganizationID",TEXT($A1367,"0000"),
" {","OrganizationTypeCV:  ",CHAR(34),INDEX(Organizations[Organization Type '[CV']],$A1367),CHAR(34),
", OrganizationCode:  ",CHAR(34),INDEX(Organizations[Organization Code],$A1367),CHAR(34),
", OrganizationName:  ",CHAR(34),INDEX(Organizations[Organization Name],$A1367),CHAR(34),
", OrganizationDescription:  ",CHAR(34),INDEX(Organizations[Organization Description],$A1367),CHAR(34),
", OrganizationLink:  ",CHAR(34),INDEX(Organizations[Organization Link],$A1367),CHAR(34),"}"))</f>
        <v>#REF!</v>
      </c>
      <c r="F1367" t="e">
        <f>IF(INDEX(People[First Name],$A1367)="","",
CONCATENATE("  - &amp;AffiliationID",TEXT($A1367,"0000"),
" {PersonID: *PersonID",TEXT($A1367,"0000"),
", OrganizationID: *OrganizationID",TEXT(MATCH(INDEX(People[Organization Name],$A1367),Organizations[Organization Name],0),"0000"),
", IsPrimaryOrganizationContact: , AffiliationStartDate: , AffiliationEndDate: , PrimaryPhone: ",
", PrimaryEmail: ",CHAR(34),INDEX(People[Primary Email],$A1367),CHAR(34),
", PrimaryAddress: ",CHAR(34),INDEX(People[Primary Address],$A1367),CHAR(34),
", PersonLink: }"))</f>
        <v>#REF!</v>
      </c>
      <c r="H1367" t="e">
        <f>IF(COUNTA(CitationInformation)=0,"",IF(INDEX(AuthorList[Author Name],$A1367)="","",
CONCATENATE("  - &amp;AuthorListID",TEXT($A1367,"0000"),
"  {CitationID: *CitationID0001",
", PersonID: *PersonID",TEXT(MATCH(INDEX(AuthorList[Author Name],$A1367),People[Full Name],0),"0000"),
", AuthorOrder: ",INDEX(AuthorList[Author Number],$A1367),"}")))</f>
        <v>#REF!</v>
      </c>
      <c r="K1367" t="e">
        <f>IF(INDEX(SamplingFeatures[Feature Code],$A1367)="","",
CONCATENATE("  - &amp;SamplingFeatureID",TEXT($A1367,"0000"),
" {","SamplingFeatureUUID:  ",CHAR(34),INDEX(SamplingFeatures[Sampling Feature UUID],$A1367),CHAR(34),
", SamplingFeatureTypeCV:  ",CHAR(34),INDEX(SamplingFeatures[Sampling Feature Type],$A1367),CHAR(34),
", SamplingFeatureCode:  ",CHAR(34),INDEX(SamplingFeatures[Feature Code],$A1367),CHAR(34),
", SamplingFeatureName:  ",CHAR(34),INDEX(SamplingFeatures[Feature Name],$A1367),CHAR(34),
", SamplingFeatureDescription:  ",CHAR(34),INDEX(SamplingFeatures[Feature Description],$A1367),CHAR(34),
", SamplingFeatureGeotypeCV:  ",CHAR(34),INDEX(SamplingFeatures[Feature Geo Type],$A1367),CHAR(34),
", FeatureGeometry:  ",CHAR(34),INDEX(SamplingFeatures[Feature Geometry],$A1367),CHAR(34),
", Elevation_m:  ",CHAR(34),INDEX(SamplingFeatures[Elevation_m],$A1367),CHAR(34),
", ElevationDatumCV:  ",CHAR(34),ElevationDatum,CHAR(34),"}"))</f>
        <v>#REF!</v>
      </c>
      <c r="L1367" t="e">
        <f>IF(INDEX(SamplingFeatures[Sampling Feature Type],$A1367)&lt;&gt;"Site","",
CONCATENATE("  - &amp;SiteID",TEXT(SUMPRODUCT(--($L$3:$L1366&lt;&gt;"")),"0000"),
" {","SamplingFeatureID:  *SamplingFeatureID",TEXT($A1367,"0000"),
", SiteTypeCV:  ",CHAR(34),INDEX(Sites[Site Type],$A1367),CHAR(34),
", Latitude:  ",INDEX(Sites[Latitude],$A1367),
", Longitude:  ",INDEX(Sites[Longitude],$A1367),
", SRSName:  ",CHAR(34),LatLonDatum,CHAR(34),"}"))</f>
        <v>#REF!</v>
      </c>
      <c r="M1367" t="e">
        <f>IF(INDEX(SamplingFeatures[Sampling Feature Type],$A1367)&lt;&gt;"Specimen","",
CONCATENATE("  - &amp;SpecimenID",TEXT(SUMPRODUCT(--($M$3:$M1366&lt;&gt;"")),"0000"),
" {","SamplingFeatureID:  *SamplingFeatureID",TEXT($A1367,"0000"),
", SpecimenTypeCV:  ",CHAR(34),INDEX(Specimens[Specimen Type],$A1367),CHAR(34),
", SpecimenMediumCV:  ",INDEX(Specimens[Specimen Medium],$A1367),
", IsFieldSpecimen:  ",CHAR(34),INDEX(Specimens[Is Field Specimen?],$A1367),CHAR(34),"}"))</f>
        <v>#REF!</v>
      </c>
      <c r="N1367" t="e">
        <f>IF(COUNTA(SpatialOffsets[])=0,"", IF(INDEX(SpatialOffsets[Spatial Offset Type],$A1367)="","",
CONCATENATE("  - &amp;SpatialOffsetID",TEXT($A1367,"0000"),
" {","SpatialOffsetTypeCV:  ",CHAR(34),INDEX(SpatialOffsets[Spatial Offset Type],$A1367),CHAR(34),
", Offset1Value:  ",INDEX(SpatialOffsets[Offset 1 Value],$A1367),
", Offset1UnitID:  ",CHAR(34),INDEX(SpatialOffsets[Offset 1 Unit],$A1367),CHAR(34),
", Offset2Value:  ",INDEX(SpatialOffsets[Offset 2 Value],$A1367),
", Offset2UnitID:  ",CHAR(34),INDEX(SpatialOffsets[Offset 2 Unit],$A1367),CHAR(34),
", Offset3Value:  ",INDEX(SpatialOffsets[Offset 3 Value],$A1367),
", Offset3UnitID:  ",CHAR(34),INDEX(SpatialOffsets[Offset 3 Unit],$A1367),CHAR(34),,"}")))</f>
        <v>#REF!</v>
      </c>
      <c r="O1367" t="e">
        <f>IF(COUNTA(RelatedFeatures[])=0,"", IF(INDEX(RelatedFeatures[First Sampling Feature Code],$A1367)="","",
CONCATENATE("  - &amp;RelationID",TEXT($A1367,"0000"),
" {","SamplingFeatureID:  *SamplingFeatureID",TEXT(MATCH(INDEX(RelatedFeatures[First Sampling Feature Code],$A1367),SamplingFeatures[Feature Code],0),"0000"),
", RelationshipTypeCV:  ",CHAR(34),INDEX(RelatedFeatures[Relationship Type],$A1367),CHAR(34),
", RelatedFeatureID: *SamplingFeatureID",TEXT(MATCH(INDEX(RelatedFeatures[Second Sampling Feature Code],$A1367),SamplingFeatures[Feature Code],0),"0000"),
", SpatialOffsetID:  ",IF(INDEX(RelatedFeatures[Offset Number],$A1367)="","",CONCATENATE("*SpatialOffsetID",TEXT(INDEX(RelatedFeatures[Offset Number],$A1367),"0000"))),"}")))</f>
        <v>#REF!</v>
      </c>
      <c r="P1367" t="e">
        <f>IF(INDEX(Methods[Method Type],$A1367)="","",
CONCATENATE("  - &amp;MethodID",TEXT($A1367,"0000"),
" {","MethodTypeCV:  ",CHAR(34),INDEX(Methods[Method Type],$A1367),CHAR(34),
", MethodCode:  ",CHAR(34),INDEX(Methods[Method Code],$A1367),CHAR(34),
", MethodName:  ",CHAR(34),INDEX(Methods[Method Name],$A1367),CHAR(34),
", MethodDescription:  ",CHAR(34),INDEX(Methods[Method Description],$A1367),CHAR(34),
", MethodLink:  ",CHAR(34),INDEX(Methods[Method Link],$A1367),CHAR(34),
", OrganizationID: *OrganizationID",TEXT(MATCH(INDEX(Methods[Organization Name],$A1367),Organizations[Organization Name],0),"0000"),"}"))</f>
        <v>#REF!</v>
      </c>
      <c r="Q1367" t="e">
        <f>IF(INDEX(Variables[Variable Type],$A1367)="","",
CONCATENATE("  - &amp;VariableID",TEXT($A1367,"0000"),
" {","VariableTypeCV:  ",CHAR(34),INDEX(Variables[Variable Type],$A1367),CHAR(34),
", VariableCode:  ",CHAR(34),INDEX(Variables[Variable Code],$A1367),CHAR(34),
", VariableNameCV:  ",CHAR(34),INDEX(Variables[Variable Name],$A1367),CHAR(34),
", VariableDefinition:  ",CHAR(34),INDEX(Variables[Variable Definition],$A1367),CHAR(34),
", SpecciationCV:  ",CHAR(34),INDEX(Variables[Speciation],$A1367),CHAR(34),
", NoDataValue:  ",CHAR(34),INDEX(Variables[No Data Value],$A1367),CHAR(34),"}"))</f>
        <v>#REF!</v>
      </c>
    </row>
    <row r="1368" spans="1:17" x14ac:dyDescent="0.25">
      <c r="A1368">
        <v>1365</v>
      </c>
      <c r="D1368" t="e">
        <f>IF(INDEX(People[First Name],$A1368)="","",
CONCATENATE("  - &amp;PersonID",TEXT($A1368,"0000"),
" {","PersonFirstName:  ",CHAR(34),INDEX(People[First Name],$A1368),CHAR(34),
", PersonMiddleName:  ",CHAR(34),INDEX(People[Middle Name],$A1368),CHAR(34),
", PersonLastName:  ",CHAR(34),INDEX(People[Last Name],$A1368),CHAR(34),"}"))</f>
        <v>#REF!</v>
      </c>
      <c r="E1368" t="e">
        <f>IF(INDEX(Organizations[Organization Type '[CV']],$A1368)="","",
CONCATENATE("  - &amp;OrganizationID",TEXT($A1368,"0000"),
" {","OrganizationTypeCV:  ",CHAR(34),INDEX(Organizations[Organization Type '[CV']],$A1368),CHAR(34),
", OrganizationCode:  ",CHAR(34),INDEX(Organizations[Organization Code],$A1368),CHAR(34),
", OrganizationName:  ",CHAR(34),INDEX(Organizations[Organization Name],$A1368),CHAR(34),
", OrganizationDescription:  ",CHAR(34),INDEX(Organizations[Organization Description],$A1368),CHAR(34),
", OrganizationLink:  ",CHAR(34),INDEX(Organizations[Organization Link],$A1368),CHAR(34),"}"))</f>
        <v>#REF!</v>
      </c>
      <c r="F1368" t="e">
        <f>IF(INDEX(People[First Name],$A1368)="","",
CONCATENATE("  - &amp;AffiliationID",TEXT($A1368,"0000"),
" {PersonID: *PersonID",TEXT($A1368,"0000"),
", OrganizationID: *OrganizationID",TEXT(MATCH(INDEX(People[Organization Name],$A1368),Organizations[Organization Name],0),"0000"),
", IsPrimaryOrganizationContact: , AffiliationStartDate: , AffiliationEndDate: , PrimaryPhone: ",
", PrimaryEmail: ",CHAR(34),INDEX(People[Primary Email],$A1368),CHAR(34),
", PrimaryAddress: ",CHAR(34),INDEX(People[Primary Address],$A1368),CHAR(34),
", PersonLink: }"))</f>
        <v>#REF!</v>
      </c>
      <c r="H1368" t="e">
        <f>IF(COUNTA(CitationInformation)=0,"",IF(INDEX(AuthorList[Author Name],$A1368)="","",
CONCATENATE("  - &amp;AuthorListID",TEXT($A1368,"0000"),
"  {CitationID: *CitationID0001",
", PersonID: *PersonID",TEXT(MATCH(INDEX(AuthorList[Author Name],$A1368),People[Full Name],0),"0000"),
", AuthorOrder: ",INDEX(AuthorList[Author Number],$A1368),"}")))</f>
        <v>#REF!</v>
      </c>
      <c r="K1368" t="e">
        <f>IF(INDEX(SamplingFeatures[Feature Code],$A1368)="","",
CONCATENATE("  - &amp;SamplingFeatureID",TEXT($A1368,"0000"),
" {","SamplingFeatureUUID:  ",CHAR(34),INDEX(SamplingFeatures[Sampling Feature UUID],$A1368),CHAR(34),
", SamplingFeatureTypeCV:  ",CHAR(34),INDEX(SamplingFeatures[Sampling Feature Type],$A1368),CHAR(34),
", SamplingFeatureCode:  ",CHAR(34),INDEX(SamplingFeatures[Feature Code],$A1368),CHAR(34),
", SamplingFeatureName:  ",CHAR(34),INDEX(SamplingFeatures[Feature Name],$A1368),CHAR(34),
", SamplingFeatureDescription:  ",CHAR(34),INDEX(SamplingFeatures[Feature Description],$A1368),CHAR(34),
", SamplingFeatureGeotypeCV:  ",CHAR(34),INDEX(SamplingFeatures[Feature Geo Type],$A1368),CHAR(34),
", FeatureGeometry:  ",CHAR(34),INDEX(SamplingFeatures[Feature Geometry],$A1368),CHAR(34),
", Elevation_m:  ",CHAR(34),INDEX(SamplingFeatures[Elevation_m],$A1368),CHAR(34),
", ElevationDatumCV:  ",CHAR(34),ElevationDatum,CHAR(34),"}"))</f>
        <v>#REF!</v>
      </c>
      <c r="L1368" t="e">
        <f>IF(INDEX(SamplingFeatures[Sampling Feature Type],$A1368)&lt;&gt;"Site","",
CONCATENATE("  - &amp;SiteID",TEXT(SUMPRODUCT(--($L$3:$L1367&lt;&gt;"")),"0000"),
" {","SamplingFeatureID:  *SamplingFeatureID",TEXT($A1368,"0000"),
", SiteTypeCV:  ",CHAR(34),INDEX(Sites[Site Type],$A1368),CHAR(34),
", Latitude:  ",INDEX(Sites[Latitude],$A1368),
", Longitude:  ",INDEX(Sites[Longitude],$A1368),
", SRSName:  ",CHAR(34),LatLonDatum,CHAR(34),"}"))</f>
        <v>#REF!</v>
      </c>
      <c r="M1368" t="e">
        <f>IF(INDEX(SamplingFeatures[Sampling Feature Type],$A1368)&lt;&gt;"Specimen","",
CONCATENATE("  - &amp;SpecimenID",TEXT(SUMPRODUCT(--($M$3:$M1367&lt;&gt;"")),"0000"),
" {","SamplingFeatureID:  *SamplingFeatureID",TEXT($A1368,"0000"),
", SpecimenTypeCV:  ",CHAR(34),INDEX(Specimens[Specimen Type],$A1368),CHAR(34),
", SpecimenMediumCV:  ",INDEX(Specimens[Specimen Medium],$A1368),
", IsFieldSpecimen:  ",CHAR(34),INDEX(Specimens[Is Field Specimen?],$A1368),CHAR(34),"}"))</f>
        <v>#REF!</v>
      </c>
      <c r="N1368" t="e">
        <f>IF(COUNTA(SpatialOffsets[])=0,"", IF(INDEX(SpatialOffsets[Spatial Offset Type],$A1368)="","",
CONCATENATE("  - &amp;SpatialOffsetID",TEXT($A1368,"0000"),
" {","SpatialOffsetTypeCV:  ",CHAR(34),INDEX(SpatialOffsets[Spatial Offset Type],$A1368),CHAR(34),
", Offset1Value:  ",INDEX(SpatialOffsets[Offset 1 Value],$A1368),
", Offset1UnitID:  ",CHAR(34),INDEX(SpatialOffsets[Offset 1 Unit],$A1368),CHAR(34),
", Offset2Value:  ",INDEX(SpatialOffsets[Offset 2 Value],$A1368),
", Offset2UnitID:  ",CHAR(34),INDEX(SpatialOffsets[Offset 2 Unit],$A1368),CHAR(34),
", Offset3Value:  ",INDEX(SpatialOffsets[Offset 3 Value],$A1368),
", Offset3UnitID:  ",CHAR(34),INDEX(SpatialOffsets[Offset 3 Unit],$A1368),CHAR(34),,"}")))</f>
        <v>#REF!</v>
      </c>
      <c r="O1368" t="e">
        <f>IF(COUNTA(RelatedFeatures[])=0,"", IF(INDEX(RelatedFeatures[First Sampling Feature Code],$A1368)="","",
CONCATENATE("  - &amp;RelationID",TEXT($A1368,"0000"),
" {","SamplingFeatureID:  *SamplingFeatureID",TEXT(MATCH(INDEX(RelatedFeatures[First Sampling Feature Code],$A1368),SamplingFeatures[Feature Code],0),"0000"),
", RelationshipTypeCV:  ",CHAR(34),INDEX(RelatedFeatures[Relationship Type],$A1368),CHAR(34),
", RelatedFeatureID: *SamplingFeatureID",TEXT(MATCH(INDEX(RelatedFeatures[Second Sampling Feature Code],$A1368),SamplingFeatures[Feature Code],0),"0000"),
", SpatialOffsetID:  ",IF(INDEX(RelatedFeatures[Offset Number],$A1368)="","",CONCATENATE("*SpatialOffsetID",TEXT(INDEX(RelatedFeatures[Offset Number],$A1368),"0000"))),"}")))</f>
        <v>#REF!</v>
      </c>
      <c r="P1368" t="e">
        <f>IF(INDEX(Methods[Method Type],$A1368)="","",
CONCATENATE("  - &amp;MethodID",TEXT($A1368,"0000"),
" {","MethodTypeCV:  ",CHAR(34),INDEX(Methods[Method Type],$A1368),CHAR(34),
", MethodCode:  ",CHAR(34),INDEX(Methods[Method Code],$A1368),CHAR(34),
", MethodName:  ",CHAR(34),INDEX(Methods[Method Name],$A1368),CHAR(34),
", MethodDescription:  ",CHAR(34),INDEX(Methods[Method Description],$A1368),CHAR(34),
", MethodLink:  ",CHAR(34),INDEX(Methods[Method Link],$A1368),CHAR(34),
", OrganizationID: *OrganizationID",TEXT(MATCH(INDEX(Methods[Organization Name],$A1368),Organizations[Organization Name],0),"0000"),"}"))</f>
        <v>#REF!</v>
      </c>
      <c r="Q1368" t="e">
        <f>IF(INDEX(Variables[Variable Type],$A1368)="","",
CONCATENATE("  - &amp;VariableID",TEXT($A1368,"0000"),
" {","VariableTypeCV:  ",CHAR(34),INDEX(Variables[Variable Type],$A1368),CHAR(34),
", VariableCode:  ",CHAR(34),INDEX(Variables[Variable Code],$A1368),CHAR(34),
", VariableNameCV:  ",CHAR(34),INDEX(Variables[Variable Name],$A1368),CHAR(34),
", VariableDefinition:  ",CHAR(34),INDEX(Variables[Variable Definition],$A1368),CHAR(34),
", SpecciationCV:  ",CHAR(34),INDEX(Variables[Speciation],$A1368),CHAR(34),
", NoDataValue:  ",CHAR(34),INDEX(Variables[No Data Value],$A1368),CHAR(34),"}"))</f>
        <v>#REF!</v>
      </c>
    </row>
    <row r="1369" spans="1:17" x14ac:dyDescent="0.25">
      <c r="A1369">
        <v>1366</v>
      </c>
      <c r="D1369" t="e">
        <f>IF(INDEX(People[First Name],$A1369)="","",
CONCATENATE("  - &amp;PersonID",TEXT($A1369,"0000"),
" {","PersonFirstName:  ",CHAR(34),INDEX(People[First Name],$A1369),CHAR(34),
", PersonMiddleName:  ",CHAR(34),INDEX(People[Middle Name],$A1369),CHAR(34),
", PersonLastName:  ",CHAR(34),INDEX(People[Last Name],$A1369),CHAR(34),"}"))</f>
        <v>#REF!</v>
      </c>
      <c r="E1369" t="e">
        <f>IF(INDEX(Organizations[Organization Type '[CV']],$A1369)="","",
CONCATENATE("  - &amp;OrganizationID",TEXT($A1369,"0000"),
" {","OrganizationTypeCV:  ",CHAR(34),INDEX(Organizations[Organization Type '[CV']],$A1369),CHAR(34),
", OrganizationCode:  ",CHAR(34),INDEX(Organizations[Organization Code],$A1369),CHAR(34),
", OrganizationName:  ",CHAR(34),INDEX(Organizations[Organization Name],$A1369),CHAR(34),
", OrganizationDescription:  ",CHAR(34),INDEX(Organizations[Organization Description],$A1369),CHAR(34),
", OrganizationLink:  ",CHAR(34),INDEX(Organizations[Organization Link],$A1369),CHAR(34),"}"))</f>
        <v>#REF!</v>
      </c>
      <c r="F1369" t="e">
        <f>IF(INDEX(People[First Name],$A1369)="","",
CONCATENATE("  - &amp;AffiliationID",TEXT($A1369,"0000"),
" {PersonID: *PersonID",TEXT($A1369,"0000"),
", OrganizationID: *OrganizationID",TEXT(MATCH(INDEX(People[Organization Name],$A1369),Organizations[Organization Name],0),"0000"),
", IsPrimaryOrganizationContact: , AffiliationStartDate: , AffiliationEndDate: , PrimaryPhone: ",
", PrimaryEmail: ",CHAR(34),INDEX(People[Primary Email],$A1369),CHAR(34),
", PrimaryAddress: ",CHAR(34),INDEX(People[Primary Address],$A1369),CHAR(34),
", PersonLink: }"))</f>
        <v>#REF!</v>
      </c>
      <c r="H1369" t="e">
        <f>IF(COUNTA(CitationInformation)=0,"",IF(INDEX(AuthorList[Author Name],$A1369)="","",
CONCATENATE("  - &amp;AuthorListID",TEXT($A1369,"0000"),
"  {CitationID: *CitationID0001",
", PersonID: *PersonID",TEXT(MATCH(INDEX(AuthorList[Author Name],$A1369),People[Full Name],0),"0000"),
", AuthorOrder: ",INDEX(AuthorList[Author Number],$A1369),"}")))</f>
        <v>#REF!</v>
      </c>
      <c r="K1369" t="e">
        <f>IF(INDEX(SamplingFeatures[Feature Code],$A1369)="","",
CONCATENATE("  - &amp;SamplingFeatureID",TEXT($A1369,"0000"),
" {","SamplingFeatureUUID:  ",CHAR(34),INDEX(SamplingFeatures[Sampling Feature UUID],$A1369),CHAR(34),
", SamplingFeatureTypeCV:  ",CHAR(34),INDEX(SamplingFeatures[Sampling Feature Type],$A1369),CHAR(34),
", SamplingFeatureCode:  ",CHAR(34),INDEX(SamplingFeatures[Feature Code],$A1369),CHAR(34),
", SamplingFeatureName:  ",CHAR(34),INDEX(SamplingFeatures[Feature Name],$A1369),CHAR(34),
", SamplingFeatureDescription:  ",CHAR(34),INDEX(SamplingFeatures[Feature Description],$A1369),CHAR(34),
", SamplingFeatureGeotypeCV:  ",CHAR(34),INDEX(SamplingFeatures[Feature Geo Type],$A1369),CHAR(34),
", FeatureGeometry:  ",CHAR(34),INDEX(SamplingFeatures[Feature Geometry],$A1369),CHAR(34),
", Elevation_m:  ",CHAR(34),INDEX(SamplingFeatures[Elevation_m],$A1369),CHAR(34),
", ElevationDatumCV:  ",CHAR(34),ElevationDatum,CHAR(34),"}"))</f>
        <v>#REF!</v>
      </c>
      <c r="L1369" t="e">
        <f>IF(INDEX(SamplingFeatures[Sampling Feature Type],$A1369)&lt;&gt;"Site","",
CONCATENATE("  - &amp;SiteID",TEXT(SUMPRODUCT(--($L$3:$L1368&lt;&gt;"")),"0000"),
" {","SamplingFeatureID:  *SamplingFeatureID",TEXT($A1369,"0000"),
", SiteTypeCV:  ",CHAR(34),INDEX(Sites[Site Type],$A1369),CHAR(34),
", Latitude:  ",INDEX(Sites[Latitude],$A1369),
", Longitude:  ",INDEX(Sites[Longitude],$A1369),
", SRSName:  ",CHAR(34),LatLonDatum,CHAR(34),"}"))</f>
        <v>#REF!</v>
      </c>
      <c r="M1369" t="e">
        <f>IF(INDEX(SamplingFeatures[Sampling Feature Type],$A1369)&lt;&gt;"Specimen","",
CONCATENATE("  - &amp;SpecimenID",TEXT(SUMPRODUCT(--($M$3:$M1368&lt;&gt;"")),"0000"),
" {","SamplingFeatureID:  *SamplingFeatureID",TEXT($A1369,"0000"),
", SpecimenTypeCV:  ",CHAR(34),INDEX(Specimens[Specimen Type],$A1369),CHAR(34),
", SpecimenMediumCV:  ",INDEX(Specimens[Specimen Medium],$A1369),
", IsFieldSpecimen:  ",CHAR(34),INDEX(Specimens[Is Field Specimen?],$A1369),CHAR(34),"}"))</f>
        <v>#REF!</v>
      </c>
      <c r="N1369" t="e">
        <f>IF(COUNTA(SpatialOffsets[])=0,"", IF(INDEX(SpatialOffsets[Spatial Offset Type],$A1369)="","",
CONCATENATE("  - &amp;SpatialOffsetID",TEXT($A1369,"0000"),
" {","SpatialOffsetTypeCV:  ",CHAR(34),INDEX(SpatialOffsets[Spatial Offset Type],$A1369),CHAR(34),
", Offset1Value:  ",INDEX(SpatialOffsets[Offset 1 Value],$A1369),
", Offset1UnitID:  ",CHAR(34),INDEX(SpatialOffsets[Offset 1 Unit],$A1369),CHAR(34),
", Offset2Value:  ",INDEX(SpatialOffsets[Offset 2 Value],$A1369),
", Offset2UnitID:  ",CHAR(34),INDEX(SpatialOffsets[Offset 2 Unit],$A1369),CHAR(34),
", Offset3Value:  ",INDEX(SpatialOffsets[Offset 3 Value],$A1369),
", Offset3UnitID:  ",CHAR(34),INDEX(SpatialOffsets[Offset 3 Unit],$A1369),CHAR(34),,"}")))</f>
        <v>#REF!</v>
      </c>
      <c r="O1369" t="e">
        <f>IF(COUNTA(RelatedFeatures[])=0,"", IF(INDEX(RelatedFeatures[First Sampling Feature Code],$A1369)="","",
CONCATENATE("  - &amp;RelationID",TEXT($A1369,"0000"),
" {","SamplingFeatureID:  *SamplingFeatureID",TEXT(MATCH(INDEX(RelatedFeatures[First Sampling Feature Code],$A1369),SamplingFeatures[Feature Code],0),"0000"),
", RelationshipTypeCV:  ",CHAR(34),INDEX(RelatedFeatures[Relationship Type],$A1369),CHAR(34),
", RelatedFeatureID: *SamplingFeatureID",TEXT(MATCH(INDEX(RelatedFeatures[Second Sampling Feature Code],$A1369),SamplingFeatures[Feature Code],0),"0000"),
", SpatialOffsetID:  ",IF(INDEX(RelatedFeatures[Offset Number],$A1369)="","",CONCATENATE("*SpatialOffsetID",TEXT(INDEX(RelatedFeatures[Offset Number],$A1369),"0000"))),"}")))</f>
        <v>#REF!</v>
      </c>
      <c r="P1369" t="e">
        <f>IF(INDEX(Methods[Method Type],$A1369)="","",
CONCATENATE("  - &amp;MethodID",TEXT($A1369,"0000"),
" {","MethodTypeCV:  ",CHAR(34),INDEX(Methods[Method Type],$A1369),CHAR(34),
", MethodCode:  ",CHAR(34),INDEX(Methods[Method Code],$A1369),CHAR(34),
", MethodName:  ",CHAR(34),INDEX(Methods[Method Name],$A1369),CHAR(34),
", MethodDescription:  ",CHAR(34),INDEX(Methods[Method Description],$A1369),CHAR(34),
", MethodLink:  ",CHAR(34),INDEX(Methods[Method Link],$A1369),CHAR(34),
", OrganizationID: *OrganizationID",TEXT(MATCH(INDEX(Methods[Organization Name],$A1369),Organizations[Organization Name],0),"0000"),"}"))</f>
        <v>#REF!</v>
      </c>
      <c r="Q1369" t="e">
        <f>IF(INDEX(Variables[Variable Type],$A1369)="","",
CONCATENATE("  - &amp;VariableID",TEXT($A1369,"0000"),
" {","VariableTypeCV:  ",CHAR(34),INDEX(Variables[Variable Type],$A1369),CHAR(34),
", VariableCode:  ",CHAR(34),INDEX(Variables[Variable Code],$A1369),CHAR(34),
", VariableNameCV:  ",CHAR(34),INDEX(Variables[Variable Name],$A1369),CHAR(34),
", VariableDefinition:  ",CHAR(34),INDEX(Variables[Variable Definition],$A1369),CHAR(34),
", SpecciationCV:  ",CHAR(34),INDEX(Variables[Speciation],$A1369),CHAR(34),
", NoDataValue:  ",CHAR(34),INDEX(Variables[No Data Value],$A1369),CHAR(34),"}"))</f>
        <v>#REF!</v>
      </c>
    </row>
    <row r="1370" spans="1:17" x14ac:dyDescent="0.25">
      <c r="A1370">
        <v>1367</v>
      </c>
      <c r="D1370" t="e">
        <f>IF(INDEX(People[First Name],$A1370)="","",
CONCATENATE("  - &amp;PersonID",TEXT($A1370,"0000"),
" {","PersonFirstName:  ",CHAR(34),INDEX(People[First Name],$A1370),CHAR(34),
", PersonMiddleName:  ",CHAR(34),INDEX(People[Middle Name],$A1370),CHAR(34),
", PersonLastName:  ",CHAR(34),INDEX(People[Last Name],$A1370),CHAR(34),"}"))</f>
        <v>#REF!</v>
      </c>
      <c r="E1370" t="e">
        <f>IF(INDEX(Organizations[Organization Type '[CV']],$A1370)="","",
CONCATENATE("  - &amp;OrganizationID",TEXT($A1370,"0000"),
" {","OrganizationTypeCV:  ",CHAR(34),INDEX(Organizations[Organization Type '[CV']],$A1370),CHAR(34),
", OrganizationCode:  ",CHAR(34),INDEX(Organizations[Organization Code],$A1370),CHAR(34),
", OrganizationName:  ",CHAR(34),INDEX(Organizations[Organization Name],$A1370),CHAR(34),
", OrganizationDescription:  ",CHAR(34),INDEX(Organizations[Organization Description],$A1370),CHAR(34),
", OrganizationLink:  ",CHAR(34),INDEX(Organizations[Organization Link],$A1370),CHAR(34),"}"))</f>
        <v>#REF!</v>
      </c>
      <c r="F1370" t="e">
        <f>IF(INDEX(People[First Name],$A1370)="","",
CONCATENATE("  - &amp;AffiliationID",TEXT($A1370,"0000"),
" {PersonID: *PersonID",TEXT($A1370,"0000"),
", OrganizationID: *OrganizationID",TEXT(MATCH(INDEX(People[Organization Name],$A1370),Organizations[Organization Name],0),"0000"),
", IsPrimaryOrganizationContact: , AffiliationStartDate: , AffiliationEndDate: , PrimaryPhone: ",
", PrimaryEmail: ",CHAR(34),INDEX(People[Primary Email],$A1370),CHAR(34),
", PrimaryAddress: ",CHAR(34),INDEX(People[Primary Address],$A1370),CHAR(34),
", PersonLink: }"))</f>
        <v>#REF!</v>
      </c>
      <c r="H1370" t="e">
        <f>IF(COUNTA(CitationInformation)=0,"",IF(INDEX(AuthorList[Author Name],$A1370)="","",
CONCATENATE("  - &amp;AuthorListID",TEXT($A1370,"0000"),
"  {CitationID: *CitationID0001",
", PersonID: *PersonID",TEXT(MATCH(INDEX(AuthorList[Author Name],$A1370),People[Full Name],0),"0000"),
", AuthorOrder: ",INDEX(AuthorList[Author Number],$A1370),"}")))</f>
        <v>#REF!</v>
      </c>
      <c r="K1370" t="e">
        <f>IF(INDEX(SamplingFeatures[Feature Code],$A1370)="","",
CONCATENATE("  - &amp;SamplingFeatureID",TEXT($A1370,"0000"),
" {","SamplingFeatureUUID:  ",CHAR(34),INDEX(SamplingFeatures[Sampling Feature UUID],$A1370),CHAR(34),
", SamplingFeatureTypeCV:  ",CHAR(34),INDEX(SamplingFeatures[Sampling Feature Type],$A1370),CHAR(34),
", SamplingFeatureCode:  ",CHAR(34),INDEX(SamplingFeatures[Feature Code],$A1370),CHAR(34),
", SamplingFeatureName:  ",CHAR(34),INDEX(SamplingFeatures[Feature Name],$A1370),CHAR(34),
", SamplingFeatureDescription:  ",CHAR(34),INDEX(SamplingFeatures[Feature Description],$A1370),CHAR(34),
", SamplingFeatureGeotypeCV:  ",CHAR(34),INDEX(SamplingFeatures[Feature Geo Type],$A1370),CHAR(34),
", FeatureGeometry:  ",CHAR(34),INDEX(SamplingFeatures[Feature Geometry],$A1370),CHAR(34),
", Elevation_m:  ",CHAR(34),INDEX(SamplingFeatures[Elevation_m],$A1370),CHAR(34),
", ElevationDatumCV:  ",CHAR(34),ElevationDatum,CHAR(34),"}"))</f>
        <v>#REF!</v>
      </c>
      <c r="L1370" t="e">
        <f>IF(INDEX(SamplingFeatures[Sampling Feature Type],$A1370)&lt;&gt;"Site","",
CONCATENATE("  - &amp;SiteID",TEXT(SUMPRODUCT(--($L$3:$L1369&lt;&gt;"")),"0000"),
" {","SamplingFeatureID:  *SamplingFeatureID",TEXT($A1370,"0000"),
", SiteTypeCV:  ",CHAR(34),INDEX(Sites[Site Type],$A1370),CHAR(34),
", Latitude:  ",INDEX(Sites[Latitude],$A1370),
", Longitude:  ",INDEX(Sites[Longitude],$A1370),
", SRSName:  ",CHAR(34),LatLonDatum,CHAR(34),"}"))</f>
        <v>#REF!</v>
      </c>
      <c r="M1370" t="e">
        <f>IF(INDEX(SamplingFeatures[Sampling Feature Type],$A1370)&lt;&gt;"Specimen","",
CONCATENATE("  - &amp;SpecimenID",TEXT(SUMPRODUCT(--($M$3:$M1369&lt;&gt;"")),"0000"),
" {","SamplingFeatureID:  *SamplingFeatureID",TEXT($A1370,"0000"),
", SpecimenTypeCV:  ",CHAR(34),INDEX(Specimens[Specimen Type],$A1370),CHAR(34),
", SpecimenMediumCV:  ",INDEX(Specimens[Specimen Medium],$A1370),
", IsFieldSpecimen:  ",CHAR(34),INDEX(Specimens[Is Field Specimen?],$A1370),CHAR(34),"}"))</f>
        <v>#REF!</v>
      </c>
      <c r="N1370" t="e">
        <f>IF(COUNTA(SpatialOffsets[])=0,"", IF(INDEX(SpatialOffsets[Spatial Offset Type],$A1370)="","",
CONCATENATE("  - &amp;SpatialOffsetID",TEXT($A1370,"0000"),
" {","SpatialOffsetTypeCV:  ",CHAR(34),INDEX(SpatialOffsets[Spatial Offset Type],$A1370),CHAR(34),
", Offset1Value:  ",INDEX(SpatialOffsets[Offset 1 Value],$A1370),
", Offset1UnitID:  ",CHAR(34),INDEX(SpatialOffsets[Offset 1 Unit],$A1370),CHAR(34),
", Offset2Value:  ",INDEX(SpatialOffsets[Offset 2 Value],$A1370),
", Offset2UnitID:  ",CHAR(34),INDEX(SpatialOffsets[Offset 2 Unit],$A1370),CHAR(34),
", Offset3Value:  ",INDEX(SpatialOffsets[Offset 3 Value],$A1370),
", Offset3UnitID:  ",CHAR(34),INDEX(SpatialOffsets[Offset 3 Unit],$A1370),CHAR(34),,"}")))</f>
        <v>#REF!</v>
      </c>
      <c r="O1370" t="e">
        <f>IF(COUNTA(RelatedFeatures[])=0,"", IF(INDEX(RelatedFeatures[First Sampling Feature Code],$A1370)="","",
CONCATENATE("  - &amp;RelationID",TEXT($A1370,"0000"),
" {","SamplingFeatureID:  *SamplingFeatureID",TEXT(MATCH(INDEX(RelatedFeatures[First Sampling Feature Code],$A1370),SamplingFeatures[Feature Code],0),"0000"),
", RelationshipTypeCV:  ",CHAR(34),INDEX(RelatedFeatures[Relationship Type],$A1370),CHAR(34),
", RelatedFeatureID: *SamplingFeatureID",TEXT(MATCH(INDEX(RelatedFeatures[Second Sampling Feature Code],$A1370),SamplingFeatures[Feature Code],0),"0000"),
", SpatialOffsetID:  ",IF(INDEX(RelatedFeatures[Offset Number],$A1370)="","",CONCATENATE("*SpatialOffsetID",TEXT(INDEX(RelatedFeatures[Offset Number],$A1370),"0000"))),"}")))</f>
        <v>#REF!</v>
      </c>
      <c r="P1370" t="e">
        <f>IF(INDEX(Methods[Method Type],$A1370)="","",
CONCATENATE("  - &amp;MethodID",TEXT($A1370,"0000"),
" {","MethodTypeCV:  ",CHAR(34),INDEX(Methods[Method Type],$A1370),CHAR(34),
", MethodCode:  ",CHAR(34),INDEX(Methods[Method Code],$A1370),CHAR(34),
", MethodName:  ",CHAR(34),INDEX(Methods[Method Name],$A1370),CHAR(34),
", MethodDescription:  ",CHAR(34),INDEX(Methods[Method Description],$A1370),CHAR(34),
", MethodLink:  ",CHAR(34),INDEX(Methods[Method Link],$A1370),CHAR(34),
", OrganizationID: *OrganizationID",TEXT(MATCH(INDEX(Methods[Organization Name],$A1370),Organizations[Organization Name],0),"0000"),"}"))</f>
        <v>#REF!</v>
      </c>
      <c r="Q1370" t="e">
        <f>IF(INDEX(Variables[Variable Type],$A1370)="","",
CONCATENATE("  - &amp;VariableID",TEXT($A1370,"0000"),
" {","VariableTypeCV:  ",CHAR(34),INDEX(Variables[Variable Type],$A1370),CHAR(34),
", VariableCode:  ",CHAR(34),INDEX(Variables[Variable Code],$A1370),CHAR(34),
", VariableNameCV:  ",CHAR(34),INDEX(Variables[Variable Name],$A1370),CHAR(34),
", VariableDefinition:  ",CHAR(34),INDEX(Variables[Variable Definition],$A1370),CHAR(34),
", SpecciationCV:  ",CHAR(34),INDEX(Variables[Speciation],$A1370),CHAR(34),
", NoDataValue:  ",CHAR(34),INDEX(Variables[No Data Value],$A1370),CHAR(34),"}"))</f>
        <v>#REF!</v>
      </c>
    </row>
    <row r="1371" spans="1:17" x14ac:dyDescent="0.25">
      <c r="A1371">
        <v>1368</v>
      </c>
      <c r="D1371" t="e">
        <f>IF(INDEX(People[First Name],$A1371)="","",
CONCATENATE("  - &amp;PersonID",TEXT($A1371,"0000"),
" {","PersonFirstName:  ",CHAR(34),INDEX(People[First Name],$A1371),CHAR(34),
", PersonMiddleName:  ",CHAR(34),INDEX(People[Middle Name],$A1371),CHAR(34),
", PersonLastName:  ",CHAR(34),INDEX(People[Last Name],$A1371),CHAR(34),"}"))</f>
        <v>#REF!</v>
      </c>
      <c r="E1371" t="e">
        <f>IF(INDEX(Organizations[Organization Type '[CV']],$A1371)="","",
CONCATENATE("  - &amp;OrganizationID",TEXT($A1371,"0000"),
" {","OrganizationTypeCV:  ",CHAR(34),INDEX(Organizations[Organization Type '[CV']],$A1371),CHAR(34),
", OrganizationCode:  ",CHAR(34),INDEX(Organizations[Organization Code],$A1371),CHAR(34),
", OrganizationName:  ",CHAR(34),INDEX(Organizations[Organization Name],$A1371),CHAR(34),
", OrganizationDescription:  ",CHAR(34),INDEX(Organizations[Organization Description],$A1371),CHAR(34),
", OrganizationLink:  ",CHAR(34),INDEX(Organizations[Organization Link],$A1371),CHAR(34),"}"))</f>
        <v>#REF!</v>
      </c>
      <c r="F1371" t="e">
        <f>IF(INDEX(People[First Name],$A1371)="","",
CONCATENATE("  - &amp;AffiliationID",TEXT($A1371,"0000"),
" {PersonID: *PersonID",TEXT($A1371,"0000"),
", OrganizationID: *OrganizationID",TEXT(MATCH(INDEX(People[Organization Name],$A1371),Organizations[Organization Name],0),"0000"),
", IsPrimaryOrganizationContact: , AffiliationStartDate: , AffiliationEndDate: , PrimaryPhone: ",
", PrimaryEmail: ",CHAR(34),INDEX(People[Primary Email],$A1371),CHAR(34),
", PrimaryAddress: ",CHAR(34),INDEX(People[Primary Address],$A1371),CHAR(34),
", PersonLink: }"))</f>
        <v>#REF!</v>
      </c>
      <c r="H1371" t="e">
        <f>IF(COUNTA(CitationInformation)=0,"",IF(INDEX(AuthorList[Author Name],$A1371)="","",
CONCATENATE("  - &amp;AuthorListID",TEXT($A1371,"0000"),
"  {CitationID: *CitationID0001",
", PersonID: *PersonID",TEXT(MATCH(INDEX(AuthorList[Author Name],$A1371),People[Full Name],0),"0000"),
", AuthorOrder: ",INDEX(AuthorList[Author Number],$A1371),"}")))</f>
        <v>#REF!</v>
      </c>
      <c r="K1371" t="e">
        <f>IF(INDEX(SamplingFeatures[Feature Code],$A1371)="","",
CONCATENATE("  - &amp;SamplingFeatureID",TEXT($A1371,"0000"),
" {","SamplingFeatureUUID:  ",CHAR(34),INDEX(SamplingFeatures[Sampling Feature UUID],$A1371),CHAR(34),
", SamplingFeatureTypeCV:  ",CHAR(34),INDEX(SamplingFeatures[Sampling Feature Type],$A1371),CHAR(34),
", SamplingFeatureCode:  ",CHAR(34),INDEX(SamplingFeatures[Feature Code],$A1371),CHAR(34),
", SamplingFeatureName:  ",CHAR(34),INDEX(SamplingFeatures[Feature Name],$A1371),CHAR(34),
", SamplingFeatureDescription:  ",CHAR(34),INDEX(SamplingFeatures[Feature Description],$A1371),CHAR(34),
", SamplingFeatureGeotypeCV:  ",CHAR(34),INDEX(SamplingFeatures[Feature Geo Type],$A1371),CHAR(34),
", FeatureGeometry:  ",CHAR(34),INDEX(SamplingFeatures[Feature Geometry],$A1371),CHAR(34),
", Elevation_m:  ",CHAR(34),INDEX(SamplingFeatures[Elevation_m],$A1371),CHAR(34),
", ElevationDatumCV:  ",CHAR(34),ElevationDatum,CHAR(34),"}"))</f>
        <v>#REF!</v>
      </c>
      <c r="L1371" t="e">
        <f>IF(INDEX(SamplingFeatures[Sampling Feature Type],$A1371)&lt;&gt;"Site","",
CONCATENATE("  - &amp;SiteID",TEXT(SUMPRODUCT(--($L$3:$L1370&lt;&gt;"")),"0000"),
" {","SamplingFeatureID:  *SamplingFeatureID",TEXT($A1371,"0000"),
", SiteTypeCV:  ",CHAR(34),INDEX(Sites[Site Type],$A1371),CHAR(34),
", Latitude:  ",INDEX(Sites[Latitude],$A1371),
", Longitude:  ",INDEX(Sites[Longitude],$A1371),
", SRSName:  ",CHAR(34),LatLonDatum,CHAR(34),"}"))</f>
        <v>#REF!</v>
      </c>
      <c r="M1371" t="e">
        <f>IF(INDEX(SamplingFeatures[Sampling Feature Type],$A1371)&lt;&gt;"Specimen","",
CONCATENATE("  - &amp;SpecimenID",TEXT(SUMPRODUCT(--($M$3:$M1370&lt;&gt;"")),"0000"),
" {","SamplingFeatureID:  *SamplingFeatureID",TEXT($A1371,"0000"),
", SpecimenTypeCV:  ",CHAR(34),INDEX(Specimens[Specimen Type],$A1371),CHAR(34),
", SpecimenMediumCV:  ",INDEX(Specimens[Specimen Medium],$A1371),
", IsFieldSpecimen:  ",CHAR(34),INDEX(Specimens[Is Field Specimen?],$A1371),CHAR(34),"}"))</f>
        <v>#REF!</v>
      </c>
      <c r="N1371" t="e">
        <f>IF(COUNTA(SpatialOffsets[])=0,"", IF(INDEX(SpatialOffsets[Spatial Offset Type],$A1371)="","",
CONCATENATE("  - &amp;SpatialOffsetID",TEXT($A1371,"0000"),
" {","SpatialOffsetTypeCV:  ",CHAR(34),INDEX(SpatialOffsets[Spatial Offset Type],$A1371),CHAR(34),
", Offset1Value:  ",INDEX(SpatialOffsets[Offset 1 Value],$A1371),
", Offset1UnitID:  ",CHAR(34),INDEX(SpatialOffsets[Offset 1 Unit],$A1371),CHAR(34),
", Offset2Value:  ",INDEX(SpatialOffsets[Offset 2 Value],$A1371),
", Offset2UnitID:  ",CHAR(34),INDEX(SpatialOffsets[Offset 2 Unit],$A1371),CHAR(34),
", Offset3Value:  ",INDEX(SpatialOffsets[Offset 3 Value],$A1371),
", Offset3UnitID:  ",CHAR(34),INDEX(SpatialOffsets[Offset 3 Unit],$A1371),CHAR(34),,"}")))</f>
        <v>#REF!</v>
      </c>
      <c r="O1371" t="e">
        <f>IF(COUNTA(RelatedFeatures[])=0,"", IF(INDEX(RelatedFeatures[First Sampling Feature Code],$A1371)="","",
CONCATENATE("  - &amp;RelationID",TEXT($A1371,"0000"),
" {","SamplingFeatureID:  *SamplingFeatureID",TEXT(MATCH(INDEX(RelatedFeatures[First Sampling Feature Code],$A1371),SamplingFeatures[Feature Code],0),"0000"),
", RelationshipTypeCV:  ",CHAR(34),INDEX(RelatedFeatures[Relationship Type],$A1371),CHAR(34),
", RelatedFeatureID: *SamplingFeatureID",TEXT(MATCH(INDEX(RelatedFeatures[Second Sampling Feature Code],$A1371),SamplingFeatures[Feature Code],0),"0000"),
", SpatialOffsetID:  ",IF(INDEX(RelatedFeatures[Offset Number],$A1371)="","",CONCATENATE("*SpatialOffsetID",TEXT(INDEX(RelatedFeatures[Offset Number],$A1371),"0000"))),"}")))</f>
        <v>#REF!</v>
      </c>
      <c r="P1371" t="e">
        <f>IF(INDEX(Methods[Method Type],$A1371)="","",
CONCATENATE("  - &amp;MethodID",TEXT($A1371,"0000"),
" {","MethodTypeCV:  ",CHAR(34),INDEX(Methods[Method Type],$A1371),CHAR(34),
", MethodCode:  ",CHAR(34),INDEX(Methods[Method Code],$A1371),CHAR(34),
", MethodName:  ",CHAR(34),INDEX(Methods[Method Name],$A1371),CHAR(34),
", MethodDescription:  ",CHAR(34),INDEX(Methods[Method Description],$A1371),CHAR(34),
", MethodLink:  ",CHAR(34),INDEX(Methods[Method Link],$A1371),CHAR(34),
", OrganizationID: *OrganizationID",TEXT(MATCH(INDEX(Methods[Organization Name],$A1371),Organizations[Organization Name],0),"0000"),"}"))</f>
        <v>#REF!</v>
      </c>
      <c r="Q1371" t="e">
        <f>IF(INDEX(Variables[Variable Type],$A1371)="","",
CONCATENATE("  - &amp;VariableID",TEXT($A1371,"0000"),
" {","VariableTypeCV:  ",CHAR(34),INDEX(Variables[Variable Type],$A1371),CHAR(34),
", VariableCode:  ",CHAR(34),INDEX(Variables[Variable Code],$A1371),CHAR(34),
", VariableNameCV:  ",CHAR(34),INDEX(Variables[Variable Name],$A1371),CHAR(34),
", VariableDefinition:  ",CHAR(34),INDEX(Variables[Variable Definition],$A1371),CHAR(34),
", SpecciationCV:  ",CHAR(34),INDEX(Variables[Speciation],$A1371),CHAR(34),
", NoDataValue:  ",CHAR(34),INDEX(Variables[No Data Value],$A1371),CHAR(34),"}"))</f>
        <v>#REF!</v>
      </c>
    </row>
    <row r="1372" spans="1:17" x14ac:dyDescent="0.25">
      <c r="A1372">
        <v>1369</v>
      </c>
      <c r="D1372" t="e">
        <f>IF(INDEX(People[First Name],$A1372)="","",
CONCATENATE("  - &amp;PersonID",TEXT($A1372,"0000"),
" {","PersonFirstName:  ",CHAR(34),INDEX(People[First Name],$A1372),CHAR(34),
", PersonMiddleName:  ",CHAR(34),INDEX(People[Middle Name],$A1372),CHAR(34),
", PersonLastName:  ",CHAR(34),INDEX(People[Last Name],$A1372),CHAR(34),"}"))</f>
        <v>#REF!</v>
      </c>
      <c r="E1372" t="e">
        <f>IF(INDEX(Organizations[Organization Type '[CV']],$A1372)="","",
CONCATENATE("  - &amp;OrganizationID",TEXT($A1372,"0000"),
" {","OrganizationTypeCV:  ",CHAR(34),INDEX(Organizations[Organization Type '[CV']],$A1372),CHAR(34),
", OrganizationCode:  ",CHAR(34),INDEX(Organizations[Organization Code],$A1372),CHAR(34),
", OrganizationName:  ",CHAR(34),INDEX(Organizations[Organization Name],$A1372),CHAR(34),
", OrganizationDescription:  ",CHAR(34),INDEX(Organizations[Organization Description],$A1372),CHAR(34),
", OrganizationLink:  ",CHAR(34),INDEX(Organizations[Organization Link],$A1372),CHAR(34),"}"))</f>
        <v>#REF!</v>
      </c>
      <c r="F1372" t="e">
        <f>IF(INDEX(People[First Name],$A1372)="","",
CONCATENATE("  - &amp;AffiliationID",TEXT($A1372,"0000"),
" {PersonID: *PersonID",TEXT($A1372,"0000"),
", OrganizationID: *OrganizationID",TEXT(MATCH(INDEX(People[Organization Name],$A1372),Organizations[Organization Name],0),"0000"),
", IsPrimaryOrganizationContact: , AffiliationStartDate: , AffiliationEndDate: , PrimaryPhone: ",
", PrimaryEmail: ",CHAR(34),INDEX(People[Primary Email],$A1372),CHAR(34),
", PrimaryAddress: ",CHAR(34),INDEX(People[Primary Address],$A1372),CHAR(34),
", PersonLink: }"))</f>
        <v>#REF!</v>
      </c>
      <c r="H1372" t="e">
        <f>IF(COUNTA(CitationInformation)=0,"",IF(INDEX(AuthorList[Author Name],$A1372)="","",
CONCATENATE("  - &amp;AuthorListID",TEXT($A1372,"0000"),
"  {CitationID: *CitationID0001",
", PersonID: *PersonID",TEXT(MATCH(INDEX(AuthorList[Author Name],$A1372),People[Full Name],0),"0000"),
", AuthorOrder: ",INDEX(AuthorList[Author Number],$A1372),"}")))</f>
        <v>#REF!</v>
      </c>
      <c r="K1372" t="e">
        <f>IF(INDEX(SamplingFeatures[Feature Code],$A1372)="","",
CONCATENATE("  - &amp;SamplingFeatureID",TEXT($A1372,"0000"),
" {","SamplingFeatureUUID:  ",CHAR(34),INDEX(SamplingFeatures[Sampling Feature UUID],$A1372),CHAR(34),
", SamplingFeatureTypeCV:  ",CHAR(34),INDEX(SamplingFeatures[Sampling Feature Type],$A1372),CHAR(34),
", SamplingFeatureCode:  ",CHAR(34),INDEX(SamplingFeatures[Feature Code],$A1372),CHAR(34),
", SamplingFeatureName:  ",CHAR(34),INDEX(SamplingFeatures[Feature Name],$A1372),CHAR(34),
", SamplingFeatureDescription:  ",CHAR(34),INDEX(SamplingFeatures[Feature Description],$A1372),CHAR(34),
", SamplingFeatureGeotypeCV:  ",CHAR(34),INDEX(SamplingFeatures[Feature Geo Type],$A1372),CHAR(34),
", FeatureGeometry:  ",CHAR(34),INDEX(SamplingFeatures[Feature Geometry],$A1372),CHAR(34),
", Elevation_m:  ",CHAR(34),INDEX(SamplingFeatures[Elevation_m],$A1372),CHAR(34),
", ElevationDatumCV:  ",CHAR(34),ElevationDatum,CHAR(34),"}"))</f>
        <v>#REF!</v>
      </c>
      <c r="L1372" t="e">
        <f>IF(INDEX(SamplingFeatures[Sampling Feature Type],$A1372)&lt;&gt;"Site","",
CONCATENATE("  - &amp;SiteID",TEXT(SUMPRODUCT(--($L$3:$L1371&lt;&gt;"")),"0000"),
" {","SamplingFeatureID:  *SamplingFeatureID",TEXT($A1372,"0000"),
", SiteTypeCV:  ",CHAR(34),INDEX(Sites[Site Type],$A1372),CHAR(34),
", Latitude:  ",INDEX(Sites[Latitude],$A1372),
", Longitude:  ",INDEX(Sites[Longitude],$A1372),
", SRSName:  ",CHAR(34),LatLonDatum,CHAR(34),"}"))</f>
        <v>#REF!</v>
      </c>
      <c r="M1372" t="e">
        <f>IF(INDEX(SamplingFeatures[Sampling Feature Type],$A1372)&lt;&gt;"Specimen","",
CONCATENATE("  - &amp;SpecimenID",TEXT(SUMPRODUCT(--($M$3:$M1371&lt;&gt;"")),"0000"),
" {","SamplingFeatureID:  *SamplingFeatureID",TEXT($A1372,"0000"),
", SpecimenTypeCV:  ",CHAR(34),INDEX(Specimens[Specimen Type],$A1372),CHAR(34),
", SpecimenMediumCV:  ",INDEX(Specimens[Specimen Medium],$A1372),
", IsFieldSpecimen:  ",CHAR(34),INDEX(Specimens[Is Field Specimen?],$A1372),CHAR(34),"}"))</f>
        <v>#REF!</v>
      </c>
      <c r="N1372" t="e">
        <f>IF(COUNTA(SpatialOffsets[])=0,"", IF(INDEX(SpatialOffsets[Spatial Offset Type],$A1372)="","",
CONCATENATE("  - &amp;SpatialOffsetID",TEXT($A1372,"0000"),
" {","SpatialOffsetTypeCV:  ",CHAR(34),INDEX(SpatialOffsets[Spatial Offset Type],$A1372),CHAR(34),
", Offset1Value:  ",INDEX(SpatialOffsets[Offset 1 Value],$A1372),
", Offset1UnitID:  ",CHAR(34),INDEX(SpatialOffsets[Offset 1 Unit],$A1372),CHAR(34),
", Offset2Value:  ",INDEX(SpatialOffsets[Offset 2 Value],$A1372),
", Offset2UnitID:  ",CHAR(34),INDEX(SpatialOffsets[Offset 2 Unit],$A1372),CHAR(34),
", Offset3Value:  ",INDEX(SpatialOffsets[Offset 3 Value],$A1372),
", Offset3UnitID:  ",CHAR(34),INDEX(SpatialOffsets[Offset 3 Unit],$A1372),CHAR(34),,"}")))</f>
        <v>#REF!</v>
      </c>
      <c r="O1372" t="e">
        <f>IF(COUNTA(RelatedFeatures[])=0,"", IF(INDEX(RelatedFeatures[First Sampling Feature Code],$A1372)="","",
CONCATENATE("  - &amp;RelationID",TEXT($A1372,"0000"),
" {","SamplingFeatureID:  *SamplingFeatureID",TEXT(MATCH(INDEX(RelatedFeatures[First Sampling Feature Code],$A1372),SamplingFeatures[Feature Code],0),"0000"),
", RelationshipTypeCV:  ",CHAR(34),INDEX(RelatedFeatures[Relationship Type],$A1372),CHAR(34),
", RelatedFeatureID: *SamplingFeatureID",TEXT(MATCH(INDEX(RelatedFeatures[Second Sampling Feature Code],$A1372),SamplingFeatures[Feature Code],0),"0000"),
", SpatialOffsetID:  ",IF(INDEX(RelatedFeatures[Offset Number],$A1372)="","",CONCATENATE("*SpatialOffsetID",TEXT(INDEX(RelatedFeatures[Offset Number],$A1372),"0000"))),"}")))</f>
        <v>#REF!</v>
      </c>
      <c r="P1372" t="e">
        <f>IF(INDEX(Methods[Method Type],$A1372)="","",
CONCATENATE("  - &amp;MethodID",TEXT($A1372,"0000"),
" {","MethodTypeCV:  ",CHAR(34),INDEX(Methods[Method Type],$A1372),CHAR(34),
", MethodCode:  ",CHAR(34),INDEX(Methods[Method Code],$A1372),CHAR(34),
", MethodName:  ",CHAR(34),INDEX(Methods[Method Name],$A1372),CHAR(34),
", MethodDescription:  ",CHAR(34),INDEX(Methods[Method Description],$A1372),CHAR(34),
", MethodLink:  ",CHAR(34),INDEX(Methods[Method Link],$A1372),CHAR(34),
", OrganizationID: *OrganizationID",TEXT(MATCH(INDEX(Methods[Organization Name],$A1372),Organizations[Organization Name],0),"0000"),"}"))</f>
        <v>#REF!</v>
      </c>
      <c r="Q1372" t="e">
        <f>IF(INDEX(Variables[Variable Type],$A1372)="","",
CONCATENATE("  - &amp;VariableID",TEXT($A1372,"0000"),
" {","VariableTypeCV:  ",CHAR(34),INDEX(Variables[Variable Type],$A1372),CHAR(34),
", VariableCode:  ",CHAR(34),INDEX(Variables[Variable Code],$A1372),CHAR(34),
", VariableNameCV:  ",CHAR(34),INDEX(Variables[Variable Name],$A1372),CHAR(34),
", VariableDefinition:  ",CHAR(34),INDEX(Variables[Variable Definition],$A1372),CHAR(34),
", SpecciationCV:  ",CHAR(34),INDEX(Variables[Speciation],$A1372),CHAR(34),
", NoDataValue:  ",CHAR(34),INDEX(Variables[No Data Value],$A1372),CHAR(34),"}"))</f>
        <v>#REF!</v>
      </c>
    </row>
    <row r="1373" spans="1:17" x14ac:dyDescent="0.25">
      <c r="A1373">
        <v>1370</v>
      </c>
      <c r="D1373" t="e">
        <f>IF(INDEX(People[First Name],$A1373)="","",
CONCATENATE("  - &amp;PersonID",TEXT($A1373,"0000"),
" {","PersonFirstName:  ",CHAR(34),INDEX(People[First Name],$A1373),CHAR(34),
", PersonMiddleName:  ",CHAR(34),INDEX(People[Middle Name],$A1373),CHAR(34),
", PersonLastName:  ",CHAR(34),INDEX(People[Last Name],$A1373),CHAR(34),"}"))</f>
        <v>#REF!</v>
      </c>
      <c r="E1373" t="e">
        <f>IF(INDEX(Organizations[Organization Type '[CV']],$A1373)="","",
CONCATENATE("  - &amp;OrganizationID",TEXT($A1373,"0000"),
" {","OrganizationTypeCV:  ",CHAR(34),INDEX(Organizations[Organization Type '[CV']],$A1373),CHAR(34),
", OrganizationCode:  ",CHAR(34),INDEX(Organizations[Organization Code],$A1373),CHAR(34),
", OrganizationName:  ",CHAR(34),INDEX(Organizations[Organization Name],$A1373),CHAR(34),
", OrganizationDescription:  ",CHAR(34),INDEX(Organizations[Organization Description],$A1373),CHAR(34),
", OrganizationLink:  ",CHAR(34),INDEX(Organizations[Organization Link],$A1373),CHAR(34),"}"))</f>
        <v>#REF!</v>
      </c>
      <c r="F1373" t="e">
        <f>IF(INDEX(People[First Name],$A1373)="","",
CONCATENATE("  - &amp;AffiliationID",TEXT($A1373,"0000"),
" {PersonID: *PersonID",TEXT($A1373,"0000"),
", OrganizationID: *OrganizationID",TEXT(MATCH(INDEX(People[Organization Name],$A1373),Organizations[Organization Name],0),"0000"),
", IsPrimaryOrganizationContact: , AffiliationStartDate: , AffiliationEndDate: , PrimaryPhone: ",
", PrimaryEmail: ",CHAR(34),INDEX(People[Primary Email],$A1373),CHAR(34),
", PrimaryAddress: ",CHAR(34),INDEX(People[Primary Address],$A1373),CHAR(34),
", PersonLink: }"))</f>
        <v>#REF!</v>
      </c>
      <c r="H1373" t="e">
        <f>IF(COUNTA(CitationInformation)=0,"",IF(INDEX(AuthorList[Author Name],$A1373)="","",
CONCATENATE("  - &amp;AuthorListID",TEXT($A1373,"0000"),
"  {CitationID: *CitationID0001",
", PersonID: *PersonID",TEXT(MATCH(INDEX(AuthorList[Author Name],$A1373),People[Full Name],0),"0000"),
", AuthorOrder: ",INDEX(AuthorList[Author Number],$A1373),"}")))</f>
        <v>#REF!</v>
      </c>
      <c r="K1373" t="e">
        <f>IF(INDEX(SamplingFeatures[Feature Code],$A1373)="","",
CONCATENATE("  - &amp;SamplingFeatureID",TEXT($A1373,"0000"),
" {","SamplingFeatureUUID:  ",CHAR(34),INDEX(SamplingFeatures[Sampling Feature UUID],$A1373),CHAR(34),
", SamplingFeatureTypeCV:  ",CHAR(34),INDEX(SamplingFeatures[Sampling Feature Type],$A1373),CHAR(34),
", SamplingFeatureCode:  ",CHAR(34),INDEX(SamplingFeatures[Feature Code],$A1373),CHAR(34),
", SamplingFeatureName:  ",CHAR(34),INDEX(SamplingFeatures[Feature Name],$A1373),CHAR(34),
", SamplingFeatureDescription:  ",CHAR(34),INDEX(SamplingFeatures[Feature Description],$A1373),CHAR(34),
", SamplingFeatureGeotypeCV:  ",CHAR(34),INDEX(SamplingFeatures[Feature Geo Type],$A1373),CHAR(34),
", FeatureGeometry:  ",CHAR(34),INDEX(SamplingFeatures[Feature Geometry],$A1373),CHAR(34),
", Elevation_m:  ",CHAR(34),INDEX(SamplingFeatures[Elevation_m],$A1373),CHAR(34),
", ElevationDatumCV:  ",CHAR(34),ElevationDatum,CHAR(34),"}"))</f>
        <v>#REF!</v>
      </c>
      <c r="L1373" t="e">
        <f>IF(INDEX(SamplingFeatures[Sampling Feature Type],$A1373)&lt;&gt;"Site","",
CONCATENATE("  - &amp;SiteID",TEXT(SUMPRODUCT(--($L$3:$L1372&lt;&gt;"")),"0000"),
" {","SamplingFeatureID:  *SamplingFeatureID",TEXT($A1373,"0000"),
", SiteTypeCV:  ",CHAR(34),INDEX(Sites[Site Type],$A1373),CHAR(34),
", Latitude:  ",INDEX(Sites[Latitude],$A1373),
", Longitude:  ",INDEX(Sites[Longitude],$A1373),
", SRSName:  ",CHAR(34),LatLonDatum,CHAR(34),"}"))</f>
        <v>#REF!</v>
      </c>
      <c r="M1373" t="e">
        <f>IF(INDEX(SamplingFeatures[Sampling Feature Type],$A1373)&lt;&gt;"Specimen","",
CONCATENATE("  - &amp;SpecimenID",TEXT(SUMPRODUCT(--($M$3:$M1372&lt;&gt;"")),"0000"),
" {","SamplingFeatureID:  *SamplingFeatureID",TEXT($A1373,"0000"),
", SpecimenTypeCV:  ",CHAR(34),INDEX(Specimens[Specimen Type],$A1373),CHAR(34),
", SpecimenMediumCV:  ",INDEX(Specimens[Specimen Medium],$A1373),
", IsFieldSpecimen:  ",CHAR(34),INDEX(Specimens[Is Field Specimen?],$A1373),CHAR(34),"}"))</f>
        <v>#REF!</v>
      </c>
      <c r="N1373" t="e">
        <f>IF(COUNTA(SpatialOffsets[])=0,"", IF(INDEX(SpatialOffsets[Spatial Offset Type],$A1373)="","",
CONCATENATE("  - &amp;SpatialOffsetID",TEXT($A1373,"0000"),
" {","SpatialOffsetTypeCV:  ",CHAR(34),INDEX(SpatialOffsets[Spatial Offset Type],$A1373),CHAR(34),
", Offset1Value:  ",INDEX(SpatialOffsets[Offset 1 Value],$A1373),
", Offset1UnitID:  ",CHAR(34),INDEX(SpatialOffsets[Offset 1 Unit],$A1373),CHAR(34),
", Offset2Value:  ",INDEX(SpatialOffsets[Offset 2 Value],$A1373),
", Offset2UnitID:  ",CHAR(34),INDEX(SpatialOffsets[Offset 2 Unit],$A1373),CHAR(34),
", Offset3Value:  ",INDEX(SpatialOffsets[Offset 3 Value],$A1373),
", Offset3UnitID:  ",CHAR(34),INDEX(SpatialOffsets[Offset 3 Unit],$A1373),CHAR(34),,"}")))</f>
        <v>#REF!</v>
      </c>
      <c r="O1373" t="e">
        <f>IF(COUNTA(RelatedFeatures[])=0,"", IF(INDEX(RelatedFeatures[First Sampling Feature Code],$A1373)="","",
CONCATENATE("  - &amp;RelationID",TEXT($A1373,"0000"),
" {","SamplingFeatureID:  *SamplingFeatureID",TEXT(MATCH(INDEX(RelatedFeatures[First Sampling Feature Code],$A1373),SamplingFeatures[Feature Code],0),"0000"),
", RelationshipTypeCV:  ",CHAR(34),INDEX(RelatedFeatures[Relationship Type],$A1373),CHAR(34),
", RelatedFeatureID: *SamplingFeatureID",TEXT(MATCH(INDEX(RelatedFeatures[Second Sampling Feature Code],$A1373),SamplingFeatures[Feature Code],0),"0000"),
", SpatialOffsetID:  ",IF(INDEX(RelatedFeatures[Offset Number],$A1373)="","",CONCATENATE("*SpatialOffsetID",TEXT(INDEX(RelatedFeatures[Offset Number],$A1373),"0000"))),"}")))</f>
        <v>#REF!</v>
      </c>
      <c r="P1373" t="e">
        <f>IF(INDEX(Methods[Method Type],$A1373)="","",
CONCATENATE("  - &amp;MethodID",TEXT($A1373,"0000"),
" {","MethodTypeCV:  ",CHAR(34),INDEX(Methods[Method Type],$A1373),CHAR(34),
", MethodCode:  ",CHAR(34),INDEX(Methods[Method Code],$A1373),CHAR(34),
", MethodName:  ",CHAR(34),INDEX(Methods[Method Name],$A1373),CHAR(34),
", MethodDescription:  ",CHAR(34),INDEX(Methods[Method Description],$A1373),CHAR(34),
", MethodLink:  ",CHAR(34),INDEX(Methods[Method Link],$A1373),CHAR(34),
", OrganizationID: *OrganizationID",TEXT(MATCH(INDEX(Methods[Organization Name],$A1373),Organizations[Organization Name],0),"0000"),"}"))</f>
        <v>#REF!</v>
      </c>
      <c r="Q1373" t="e">
        <f>IF(INDEX(Variables[Variable Type],$A1373)="","",
CONCATENATE("  - &amp;VariableID",TEXT($A1373,"0000"),
" {","VariableTypeCV:  ",CHAR(34),INDEX(Variables[Variable Type],$A1373),CHAR(34),
", VariableCode:  ",CHAR(34),INDEX(Variables[Variable Code],$A1373),CHAR(34),
", VariableNameCV:  ",CHAR(34),INDEX(Variables[Variable Name],$A1373),CHAR(34),
", VariableDefinition:  ",CHAR(34),INDEX(Variables[Variable Definition],$A1373),CHAR(34),
", SpecciationCV:  ",CHAR(34),INDEX(Variables[Speciation],$A1373),CHAR(34),
", NoDataValue:  ",CHAR(34),INDEX(Variables[No Data Value],$A1373),CHAR(34),"}"))</f>
        <v>#REF!</v>
      </c>
    </row>
    <row r="1374" spans="1:17" x14ac:dyDescent="0.25">
      <c r="A1374">
        <v>1371</v>
      </c>
      <c r="D1374" t="e">
        <f>IF(INDEX(People[First Name],$A1374)="","",
CONCATENATE("  - &amp;PersonID",TEXT($A1374,"0000"),
" {","PersonFirstName:  ",CHAR(34),INDEX(People[First Name],$A1374),CHAR(34),
", PersonMiddleName:  ",CHAR(34),INDEX(People[Middle Name],$A1374),CHAR(34),
", PersonLastName:  ",CHAR(34),INDEX(People[Last Name],$A1374),CHAR(34),"}"))</f>
        <v>#REF!</v>
      </c>
      <c r="E1374" t="e">
        <f>IF(INDEX(Organizations[Organization Type '[CV']],$A1374)="","",
CONCATENATE("  - &amp;OrganizationID",TEXT($A1374,"0000"),
" {","OrganizationTypeCV:  ",CHAR(34),INDEX(Organizations[Organization Type '[CV']],$A1374),CHAR(34),
", OrganizationCode:  ",CHAR(34),INDEX(Organizations[Organization Code],$A1374),CHAR(34),
", OrganizationName:  ",CHAR(34),INDEX(Organizations[Organization Name],$A1374),CHAR(34),
", OrganizationDescription:  ",CHAR(34),INDEX(Organizations[Organization Description],$A1374),CHAR(34),
", OrganizationLink:  ",CHAR(34),INDEX(Organizations[Organization Link],$A1374),CHAR(34),"}"))</f>
        <v>#REF!</v>
      </c>
      <c r="F1374" t="e">
        <f>IF(INDEX(People[First Name],$A1374)="","",
CONCATENATE("  - &amp;AffiliationID",TEXT($A1374,"0000"),
" {PersonID: *PersonID",TEXT($A1374,"0000"),
", OrganizationID: *OrganizationID",TEXT(MATCH(INDEX(People[Organization Name],$A1374),Organizations[Organization Name],0),"0000"),
", IsPrimaryOrganizationContact: , AffiliationStartDate: , AffiliationEndDate: , PrimaryPhone: ",
", PrimaryEmail: ",CHAR(34),INDEX(People[Primary Email],$A1374),CHAR(34),
", PrimaryAddress: ",CHAR(34),INDEX(People[Primary Address],$A1374),CHAR(34),
", PersonLink: }"))</f>
        <v>#REF!</v>
      </c>
      <c r="H1374" t="e">
        <f>IF(COUNTA(CitationInformation)=0,"",IF(INDEX(AuthorList[Author Name],$A1374)="","",
CONCATENATE("  - &amp;AuthorListID",TEXT($A1374,"0000"),
"  {CitationID: *CitationID0001",
", PersonID: *PersonID",TEXT(MATCH(INDEX(AuthorList[Author Name],$A1374),People[Full Name],0),"0000"),
", AuthorOrder: ",INDEX(AuthorList[Author Number],$A1374),"}")))</f>
        <v>#REF!</v>
      </c>
      <c r="K1374" t="e">
        <f>IF(INDEX(SamplingFeatures[Feature Code],$A1374)="","",
CONCATENATE("  - &amp;SamplingFeatureID",TEXT($A1374,"0000"),
" {","SamplingFeatureUUID:  ",CHAR(34),INDEX(SamplingFeatures[Sampling Feature UUID],$A1374),CHAR(34),
", SamplingFeatureTypeCV:  ",CHAR(34),INDEX(SamplingFeatures[Sampling Feature Type],$A1374),CHAR(34),
", SamplingFeatureCode:  ",CHAR(34),INDEX(SamplingFeatures[Feature Code],$A1374),CHAR(34),
", SamplingFeatureName:  ",CHAR(34),INDEX(SamplingFeatures[Feature Name],$A1374),CHAR(34),
", SamplingFeatureDescription:  ",CHAR(34),INDEX(SamplingFeatures[Feature Description],$A1374),CHAR(34),
", SamplingFeatureGeotypeCV:  ",CHAR(34),INDEX(SamplingFeatures[Feature Geo Type],$A1374),CHAR(34),
", FeatureGeometry:  ",CHAR(34),INDEX(SamplingFeatures[Feature Geometry],$A1374),CHAR(34),
", Elevation_m:  ",CHAR(34),INDEX(SamplingFeatures[Elevation_m],$A1374),CHAR(34),
", ElevationDatumCV:  ",CHAR(34),ElevationDatum,CHAR(34),"}"))</f>
        <v>#REF!</v>
      </c>
      <c r="L1374" t="e">
        <f>IF(INDEX(SamplingFeatures[Sampling Feature Type],$A1374)&lt;&gt;"Site","",
CONCATENATE("  - &amp;SiteID",TEXT(SUMPRODUCT(--($L$3:$L1373&lt;&gt;"")),"0000"),
" {","SamplingFeatureID:  *SamplingFeatureID",TEXT($A1374,"0000"),
", SiteTypeCV:  ",CHAR(34),INDEX(Sites[Site Type],$A1374),CHAR(34),
", Latitude:  ",INDEX(Sites[Latitude],$A1374),
", Longitude:  ",INDEX(Sites[Longitude],$A1374),
", SRSName:  ",CHAR(34),LatLonDatum,CHAR(34),"}"))</f>
        <v>#REF!</v>
      </c>
      <c r="M1374" t="e">
        <f>IF(INDEX(SamplingFeatures[Sampling Feature Type],$A1374)&lt;&gt;"Specimen","",
CONCATENATE("  - &amp;SpecimenID",TEXT(SUMPRODUCT(--($M$3:$M1373&lt;&gt;"")),"0000"),
" {","SamplingFeatureID:  *SamplingFeatureID",TEXT($A1374,"0000"),
", SpecimenTypeCV:  ",CHAR(34),INDEX(Specimens[Specimen Type],$A1374),CHAR(34),
", SpecimenMediumCV:  ",INDEX(Specimens[Specimen Medium],$A1374),
", IsFieldSpecimen:  ",CHAR(34),INDEX(Specimens[Is Field Specimen?],$A1374),CHAR(34),"}"))</f>
        <v>#REF!</v>
      </c>
      <c r="N1374" t="e">
        <f>IF(COUNTA(SpatialOffsets[])=0,"", IF(INDEX(SpatialOffsets[Spatial Offset Type],$A1374)="","",
CONCATENATE("  - &amp;SpatialOffsetID",TEXT($A1374,"0000"),
" {","SpatialOffsetTypeCV:  ",CHAR(34),INDEX(SpatialOffsets[Spatial Offset Type],$A1374),CHAR(34),
", Offset1Value:  ",INDEX(SpatialOffsets[Offset 1 Value],$A1374),
", Offset1UnitID:  ",CHAR(34),INDEX(SpatialOffsets[Offset 1 Unit],$A1374),CHAR(34),
", Offset2Value:  ",INDEX(SpatialOffsets[Offset 2 Value],$A1374),
", Offset2UnitID:  ",CHAR(34),INDEX(SpatialOffsets[Offset 2 Unit],$A1374),CHAR(34),
", Offset3Value:  ",INDEX(SpatialOffsets[Offset 3 Value],$A1374),
", Offset3UnitID:  ",CHAR(34),INDEX(SpatialOffsets[Offset 3 Unit],$A1374),CHAR(34),,"}")))</f>
        <v>#REF!</v>
      </c>
      <c r="O1374" t="e">
        <f>IF(COUNTA(RelatedFeatures[])=0,"", IF(INDEX(RelatedFeatures[First Sampling Feature Code],$A1374)="","",
CONCATENATE("  - &amp;RelationID",TEXT($A1374,"0000"),
" {","SamplingFeatureID:  *SamplingFeatureID",TEXT(MATCH(INDEX(RelatedFeatures[First Sampling Feature Code],$A1374),SamplingFeatures[Feature Code],0),"0000"),
", RelationshipTypeCV:  ",CHAR(34),INDEX(RelatedFeatures[Relationship Type],$A1374),CHAR(34),
", RelatedFeatureID: *SamplingFeatureID",TEXT(MATCH(INDEX(RelatedFeatures[Second Sampling Feature Code],$A1374),SamplingFeatures[Feature Code],0),"0000"),
", SpatialOffsetID:  ",IF(INDEX(RelatedFeatures[Offset Number],$A1374)="","",CONCATENATE("*SpatialOffsetID",TEXT(INDEX(RelatedFeatures[Offset Number],$A1374),"0000"))),"}")))</f>
        <v>#REF!</v>
      </c>
      <c r="P1374" t="e">
        <f>IF(INDEX(Methods[Method Type],$A1374)="","",
CONCATENATE("  - &amp;MethodID",TEXT($A1374,"0000"),
" {","MethodTypeCV:  ",CHAR(34),INDEX(Methods[Method Type],$A1374),CHAR(34),
", MethodCode:  ",CHAR(34),INDEX(Methods[Method Code],$A1374),CHAR(34),
", MethodName:  ",CHAR(34),INDEX(Methods[Method Name],$A1374),CHAR(34),
", MethodDescription:  ",CHAR(34),INDEX(Methods[Method Description],$A1374),CHAR(34),
", MethodLink:  ",CHAR(34),INDEX(Methods[Method Link],$A1374),CHAR(34),
", OrganizationID: *OrganizationID",TEXT(MATCH(INDEX(Methods[Organization Name],$A1374),Organizations[Organization Name],0),"0000"),"}"))</f>
        <v>#REF!</v>
      </c>
      <c r="Q1374" t="e">
        <f>IF(INDEX(Variables[Variable Type],$A1374)="","",
CONCATENATE("  - &amp;VariableID",TEXT($A1374,"0000"),
" {","VariableTypeCV:  ",CHAR(34),INDEX(Variables[Variable Type],$A1374),CHAR(34),
", VariableCode:  ",CHAR(34),INDEX(Variables[Variable Code],$A1374),CHAR(34),
", VariableNameCV:  ",CHAR(34),INDEX(Variables[Variable Name],$A1374),CHAR(34),
", VariableDefinition:  ",CHAR(34),INDEX(Variables[Variable Definition],$A1374),CHAR(34),
", SpecciationCV:  ",CHAR(34),INDEX(Variables[Speciation],$A1374),CHAR(34),
", NoDataValue:  ",CHAR(34),INDEX(Variables[No Data Value],$A1374),CHAR(34),"}"))</f>
        <v>#REF!</v>
      </c>
    </row>
    <row r="1375" spans="1:17" x14ac:dyDescent="0.25">
      <c r="A1375">
        <v>1372</v>
      </c>
      <c r="D1375" t="e">
        <f>IF(INDEX(People[First Name],$A1375)="","",
CONCATENATE("  - &amp;PersonID",TEXT($A1375,"0000"),
" {","PersonFirstName:  ",CHAR(34),INDEX(People[First Name],$A1375),CHAR(34),
", PersonMiddleName:  ",CHAR(34),INDEX(People[Middle Name],$A1375),CHAR(34),
", PersonLastName:  ",CHAR(34),INDEX(People[Last Name],$A1375),CHAR(34),"}"))</f>
        <v>#REF!</v>
      </c>
      <c r="E1375" t="e">
        <f>IF(INDEX(Organizations[Organization Type '[CV']],$A1375)="","",
CONCATENATE("  - &amp;OrganizationID",TEXT($A1375,"0000"),
" {","OrganizationTypeCV:  ",CHAR(34),INDEX(Organizations[Organization Type '[CV']],$A1375),CHAR(34),
", OrganizationCode:  ",CHAR(34),INDEX(Organizations[Organization Code],$A1375),CHAR(34),
", OrganizationName:  ",CHAR(34),INDEX(Organizations[Organization Name],$A1375),CHAR(34),
", OrganizationDescription:  ",CHAR(34),INDEX(Organizations[Organization Description],$A1375),CHAR(34),
", OrganizationLink:  ",CHAR(34),INDEX(Organizations[Organization Link],$A1375),CHAR(34),"}"))</f>
        <v>#REF!</v>
      </c>
      <c r="F1375" t="e">
        <f>IF(INDEX(People[First Name],$A1375)="","",
CONCATENATE("  - &amp;AffiliationID",TEXT($A1375,"0000"),
" {PersonID: *PersonID",TEXT($A1375,"0000"),
", OrganizationID: *OrganizationID",TEXT(MATCH(INDEX(People[Organization Name],$A1375),Organizations[Organization Name],0),"0000"),
", IsPrimaryOrganizationContact: , AffiliationStartDate: , AffiliationEndDate: , PrimaryPhone: ",
", PrimaryEmail: ",CHAR(34),INDEX(People[Primary Email],$A1375),CHAR(34),
", PrimaryAddress: ",CHAR(34),INDEX(People[Primary Address],$A1375),CHAR(34),
", PersonLink: }"))</f>
        <v>#REF!</v>
      </c>
      <c r="H1375" t="e">
        <f>IF(COUNTA(CitationInformation)=0,"",IF(INDEX(AuthorList[Author Name],$A1375)="","",
CONCATENATE("  - &amp;AuthorListID",TEXT($A1375,"0000"),
"  {CitationID: *CitationID0001",
", PersonID: *PersonID",TEXT(MATCH(INDEX(AuthorList[Author Name],$A1375),People[Full Name],0),"0000"),
", AuthorOrder: ",INDEX(AuthorList[Author Number],$A1375),"}")))</f>
        <v>#REF!</v>
      </c>
      <c r="K1375" t="e">
        <f>IF(INDEX(SamplingFeatures[Feature Code],$A1375)="","",
CONCATENATE("  - &amp;SamplingFeatureID",TEXT($A1375,"0000"),
" {","SamplingFeatureUUID:  ",CHAR(34),INDEX(SamplingFeatures[Sampling Feature UUID],$A1375),CHAR(34),
", SamplingFeatureTypeCV:  ",CHAR(34),INDEX(SamplingFeatures[Sampling Feature Type],$A1375),CHAR(34),
", SamplingFeatureCode:  ",CHAR(34),INDEX(SamplingFeatures[Feature Code],$A1375),CHAR(34),
", SamplingFeatureName:  ",CHAR(34),INDEX(SamplingFeatures[Feature Name],$A1375),CHAR(34),
", SamplingFeatureDescription:  ",CHAR(34),INDEX(SamplingFeatures[Feature Description],$A1375),CHAR(34),
", SamplingFeatureGeotypeCV:  ",CHAR(34),INDEX(SamplingFeatures[Feature Geo Type],$A1375),CHAR(34),
", FeatureGeometry:  ",CHAR(34),INDEX(SamplingFeatures[Feature Geometry],$A1375),CHAR(34),
", Elevation_m:  ",CHAR(34),INDEX(SamplingFeatures[Elevation_m],$A1375),CHAR(34),
", ElevationDatumCV:  ",CHAR(34),ElevationDatum,CHAR(34),"}"))</f>
        <v>#REF!</v>
      </c>
      <c r="L1375" t="e">
        <f>IF(INDEX(SamplingFeatures[Sampling Feature Type],$A1375)&lt;&gt;"Site","",
CONCATENATE("  - &amp;SiteID",TEXT(SUMPRODUCT(--($L$3:$L1374&lt;&gt;"")),"0000"),
" {","SamplingFeatureID:  *SamplingFeatureID",TEXT($A1375,"0000"),
", SiteTypeCV:  ",CHAR(34),INDEX(Sites[Site Type],$A1375),CHAR(34),
", Latitude:  ",INDEX(Sites[Latitude],$A1375),
", Longitude:  ",INDEX(Sites[Longitude],$A1375),
", SRSName:  ",CHAR(34),LatLonDatum,CHAR(34),"}"))</f>
        <v>#REF!</v>
      </c>
      <c r="M1375" t="e">
        <f>IF(INDEX(SamplingFeatures[Sampling Feature Type],$A1375)&lt;&gt;"Specimen","",
CONCATENATE("  - &amp;SpecimenID",TEXT(SUMPRODUCT(--($M$3:$M1374&lt;&gt;"")),"0000"),
" {","SamplingFeatureID:  *SamplingFeatureID",TEXT($A1375,"0000"),
", SpecimenTypeCV:  ",CHAR(34),INDEX(Specimens[Specimen Type],$A1375),CHAR(34),
", SpecimenMediumCV:  ",INDEX(Specimens[Specimen Medium],$A1375),
", IsFieldSpecimen:  ",CHAR(34),INDEX(Specimens[Is Field Specimen?],$A1375),CHAR(34),"}"))</f>
        <v>#REF!</v>
      </c>
      <c r="N1375" t="e">
        <f>IF(COUNTA(SpatialOffsets[])=0,"", IF(INDEX(SpatialOffsets[Spatial Offset Type],$A1375)="","",
CONCATENATE("  - &amp;SpatialOffsetID",TEXT($A1375,"0000"),
" {","SpatialOffsetTypeCV:  ",CHAR(34),INDEX(SpatialOffsets[Spatial Offset Type],$A1375),CHAR(34),
", Offset1Value:  ",INDEX(SpatialOffsets[Offset 1 Value],$A1375),
", Offset1UnitID:  ",CHAR(34),INDEX(SpatialOffsets[Offset 1 Unit],$A1375),CHAR(34),
", Offset2Value:  ",INDEX(SpatialOffsets[Offset 2 Value],$A1375),
", Offset2UnitID:  ",CHAR(34),INDEX(SpatialOffsets[Offset 2 Unit],$A1375),CHAR(34),
", Offset3Value:  ",INDEX(SpatialOffsets[Offset 3 Value],$A1375),
", Offset3UnitID:  ",CHAR(34),INDEX(SpatialOffsets[Offset 3 Unit],$A1375),CHAR(34),,"}")))</f>
        <v>#REF!</v>
      </c>
      <c r="O1375" t="e">
        <f>IF(COUNTA(RelatedFeatures[])=0,"", IF(INDEX(RelatedFeatures[First Sampling Feature Code],$A1375)="","",
CONCATENATE("  - &amp;RelationID",TEXT($A1375,"0000"),
" {","SamplingFeatureID:  *SamplingFeatureID",TEXT(MATCH(INDEX(RelatedFeatures[First Sampling Feature Code],$A1375),SamplingFeatures[Feature Code],0),"0000"),
", RelationshipTypeCV:  ",CHAR(34),INDEX(RelatedFeatures[Relationship Type],$A1375),CHAR(34),
", RelatedFeatureID: *SamplingFeatureID",TEXT(MATCH(INDEX(RelatedFeatures[Second Sampling Feature Code],$A1375),SamplingFeatures[Feature Code],0),"0000"),
", SpatialOffsetID:  ",IF(INDEX(RelatedFeatures[Offset Number],$A1375)="","",CONCATENATE("*SpatialOffsetID",TEXT(INDEX(RelatedFeatures[Offset Number],$A1375),"0000"))),"}")))</f>
        <v>#REF!</v>
      </c>
      <c r="P1375" t="e">
        <f>IF(INDEX(Methods[Method Type],$A1375)="","",
CONCATENATE("  - &amp;MethodID",TEXT($A1375,"0000"),
" {","MethodTypeCV:  ",CHAR(34),INDEX(Methods[Method Type],$A1375),CHAR(34),
", MethodCode:  ",CHAR(34),INDEX(Methods[Method Code],$A1375),CHAR(34),
", MethodName:  ",CHAR(34),INDEX(Methods[Method Name],$A1375),CHAR(34),
", MethodDescription:  ",CHAR(34),INDEX(Methods[Method Description],$A1375),CHAR(34),
", MethodLink:  ",CHAR(34),INDEX(Methods[Method Link],$A1375),CHAR(34),
", OrganizationID: *OrganizationID",TEXT(MATCH(INDEX(Methods[Organization Name],$A1375),Organizations[Organization Name],0),"0000"),"}"))</f>
        <v>#REF!</v>
      </c>
      <c r="Q1375" t="e">
        <f>IF(INDEX(Variables[Variable Type],$A1375)="","",
CONCATENATE("  - &amp;VariableID",TEXT($A1375,"0000"),
" {","VariableTypeCV:  ",CHAR(34),INDEX(Variables[Variable Type],$A1375),CHAR(34),
", VariableCode:  ",CHAR(34),INDEX(Variables[Variable Code],$A1375),CHAR(34),
", VariableNameCV:  ",CHAR(34),INDEX(Variables[Variable Name],$A1375),CHAR(34),
", VariableDefinition:  ",CHAR(34),INDEX(Variables[Variable Definition],$A1375),CHAR(34),
", SpecciationCV:  ",CHAR(34),INDEX(Variables[Speciation],$A1375),CHAR(34),
", NoDataValue:  ",CHAR(34),INDEX(Variables[No Data Value],$A1375),CHAR(34),"}"))</f>
        <v>#REF!</v>
      </c>
    </row>
    <row r="1376" spans="1:17" x14ac:dyDescent="0.25">
      <c r="A1376">
        <v>1373</v>
      </c>
      <c r="D1376" t="e">
        <f>IF(INDEX(People[First Name],$A1376)="","",
CONCATENATE("  - &amp;PersonID",TEXT($A1376,"0000"),
" {","PersonFirstName:  ",CHAR(34),INDEX(People[First Name],$A1376),CHAR(34),
", PersonMiddleName:  ",CHAR(34),INDEX(People[Middle Name],$A1376),CHAR(34),
", PersonLastName:  ",CHAR(34),INDEX(People[Last Name],$A1376),CHAR(34),"}"))</f>
        <v>#REF!</v>
      </c>
      <c r="E1376" t="e">
        <f>IF(INDEX(Organizations[Organization Type '[CV']],$A1376)="","",
CONCATENATE("  - &amp;OrganizationID",TEXT($A1376,"0000"),
" {","OrganizationTypeCV:  ",CHAR(34),INDEX(Organizations[Organization Type '[CV']],$A1376),CHAR(34),
", OrganizationCode:  ",CHAR(34),INDEX(Organizations[Organization Code],$A1376),CHAR(34),
", OrganizationName:  ",CHAR(34),INDEX(Organizations[Organization Name],$A1376),CHAR(34),
", OrganizationDescription:  ",CHAR(34),INDEX(Organizations[Organization Description],$A1376),CHAR(34),
", OrganizationLink:  ",CHAR(34),INDEX(Organizations[Organization Link],$A1376),CHAR(34),"}"))</f>
        <v>#REF!</v>
      </c>
      <c r="F1376" t="e">
        <f>IF(INDEX(People[First Name],$A1376)="","",
CONCATENATE("  - &amp;AffiliationID",TEXT($A1376,"0000"),
" {PersonID: *PersonID",TEXT($A1376,"0000"),
", OrganizationID: *OrganizationID",TEXT(MATCH(INDEX(People[Organization Name],$A1376),Organizations[Organization Name],0),"0000"),
", IsPrimaryOrganizationContact: , AffiliationStartDate: , AffiliationEndDate: , PrimaryPhone: ",
", PrimaryEmail: ",CHAR(34),INDEX(People[Primary Email],$A1376),CHAR(34),
", PrimaryAddress: ",CHAR(34),INDEX(People[Primary Address],$A1376),CHAR(34),
", PersonLink: }"))</f>
        <v>#REF!</v>
      </c>
      <c r="H1376" t="e">
        <f>IF(COUNTA(CitationInformation)=0,"",IF(INDEX(AuthorList[Author Name],$A1376)="","",
CONCATENATE("  - &amp;AuthorListID",TEXT($A1376,"0000"),
"  {CitationID: *CitationID0001",
", PersonID: *PersonID",TEXT(MATCH(INDEX(AuthorList[Author Name],$A1376),People[Full Name],0),"0000"),
", AuthorOrder: ",INDEX(AuthorList[Author Number],$A1376),"}")))</f>
        <v>#REF!</v>
      </c>
      <c r="K1376" t="e">
        <f>IF(INDEX(SamplingFeatures[Feature Code],$A1376)="","",
CONCATENATE("  - &amp;SamplingFeatureID",TEXT($A1376,"0000"),
" {","SamplingFeatureUUID:  ",CHAR(34),INDEX(SamplingFeatures[Sampling Feature UUID],$A1376),CHAR(34),
", SamplingFeatureTypeCV:  ",CHAR(34),INDEX(SamplingFeatures[Sampling Feature Type],$A1376),CHAR(34),
", SamplingFeatureCode:  ",CHAR(34),INDEX(SamplingFeatures[Feature Code],$A1376),CHAR(34),
", SamplingFeatureName:  ",CHAR(34),INDEX(SamplingFeatures[Feature Name],$A1376),CHAR(34),
", SamplingFeatureDescription:  ",CHAR(34),INDEX(SamplingFeatures[Feature Description],$A1376),CHAR(34),
", SamplingFeatureGeotypeCV:  ",CHAR(34),INDEX(SamplingFeatures[Feature Geo Type],$A1376),CHAR(34),
", FeatureGeometry:  ",CHAR(34),INDEX(SamplingFeatures[Feature Geometry],$A1376),CHAR(34),
", Elevation_m:  ",CHAR(34),INDEX(SamplingFeatures[Elevation_m],$A1376),CHAR(34),
", ElevationDatumCV:  ",CHAR(34),ElevationDatum,CHAR(34),"}"))</f>
        <v>#REF!</v>
      </c>
      <c r="L1376" t="e">
        <f>IF(INDEX(SamplingFeatures[Sampling Feature Type],$A1376)&lt;&gt;"Site","",
CONCATENATE("  - &amp;SiteID",TEXT(SUMPRODUCT(--($L$3:$L1375&lt;&gt;"")),"0000"),
" {","SamplingFeatureID:  *SamplingFeatureID",TEXT($A1376,"0000"),
", SiteTypeCV:  ",CHAR(34),INDEX(Sites[Site Type],$A1376),CHAR(34),
", Latitude:  ",INDEX(Sites[Latitude],$A1376),
", Longitude:  ",INDEX(Sites[Longitude],$A1376),
", SRSName:  ",CHAR(34),LatLonDatum,CHAR(34),"}"))</f>
        <v>#REF!</v>
      </c>
      <c r="M1376" t="e">
        <f>IF(INDEX(SamplingFeatures[Sampling Feature Type],$A1376)&lt;&gt;"Specimen","",
CONCATENATE("  - &amp;SpecimenID",TEXT(SUMPRODUCT(--($M$3:$M1375&lt;&gt;"")),"0000"),
" {","SamplingFeatureID:  *SamplingFeatureID",TEXT($A1376,"0000"),
", SpecimenTypeCV:  ",CHAR(34),INDEX(Specimens[Specimen Type],$A1376),CHAR(34),
", SpecimenMediumCV:  ",INDEX(Specimens[Specimen Medium],$A1376),
", IsFieldSpecimen:  ",CHAR(34),INDEX(Specimens[Is Field Specimen?],$A1376),CHAR(34),"}"))</f>
        <v>#REF!</v>
      </c>
      <c r="N1376" t="e">
        <f>IF(COUNTA(SpatialOffsets[])=0,"", IF(INDEX(SpatialOffsets[Spatial Offset Type],$A1376)="","",
CONCATENATE("  - &amp;SpatialOffsetID",TEXT($A1376,"0000"),
" {","SpatialOffsetTypeCV:  ",CHAR(34),INDEX(SpatialOffsets[Spatial Offset Type],$A1376),CHAR(34),
", Offset1Value:  ",INDEX(SpatialOffsets[Offset 1 Value],$A1376),
", Offset1UnitID:  ",CHAR(34),INDEX(SpatialOffsets[Offset 1 Unit],$A1376),CHAR(34),
", Offset2Value:  ",INDEX(SpatialOffsets[Offset 2 Value],$A1376),
", Offset2UnitID:  ",CHAR(34),INDEX(SpatialOffsets[Offset 2 Unit],$A1376),CHAR(34),
", Offset3Value:  ",INDEX(SpatialOffsets[Offset 3 Value],$A1376),
", Offset3UnitID:  ",CHAR(34),INDEX(SpatialOffsets[Offset 3 Unit],$A1376),CHAR(34),,"}")))</f>
        <v>#REF!</v>
      </c>
      <c r="O1376" t="e">
        <f>IF(COUNTA(RelatedFeatures[])=0,"", IF(INDEX(RelatedFeatures[First Sampling Feature Code],$A1376)="","",
CONCATENATE("  - &amp;RelationID",TEXT($A1376,"0000"),
" {","SamplingFeatureID:  *SamplingFeatureID",TEXT(MATCH(INDEX(RelatedFeatures[First Sampling Feature Code],$A1376),SamplingFeatures[Feature Code],0),"0000"),
", RelationshipTypeCV:  ",CHAR(34),INDEX(RelatedFeatures[Relationship Type],$A1376),CHAR(34),
", RelatedFeatureID: *SamplingFeatureID",TEXT(MATCH(INDEX(RelatedFeatures[Second Sampling Feature Code],$A1376),SamplingFeatures[Feature Code],0),"0000"),
", SpatialOffsetID:  ",IF(INDEX(RelatedFeatures[Offset Number],$A1376)="","",CONCATENATE("*SpatialOffsetID",TEXT(INDEX(RelatedFeatures[Offset Number],$A1376),"0000"))),"}")))</f>
        <v>#REF!</v>
      </c>
      <c r="P1376" t="e">
        <f>IF(INDEX(Methods[Method Type],$A1376)="","",
CONCATENATE("  - &amp;MethodID",TEXT($A1376,"0000"),
" {","MethodTypeCV:  ",CHAR(34),INDEX(Methods[Method Type],$A1376),CHAR(34),
", MethodCode:  ",CHAR(34),INDEX(Methods[Method Code],$A1376),CHAR(34),
", MethodName:  ",CHAR(34),INDEX(Methods[Method Name],$A1376),CHAR(34),
", MethodDescription:  ",CHAR(34),INDEX(Methods[Method Description],$A1376),CHAR(34),
", MethodLink:  ",CHAR(34),INDEX(Methods[Method Link],$A1376),CHAR(34),
", OrganizationID: *OrganizationID",TEXT(MATCH(INDEX(Methods[Organization Name],$A1376),Organizations[Organization Name],0),"0000"),"}"))</f>
        <v>#REF!</v>
      </c>
      <c r="Q1376" t="e">
        <f>IF(INDEX(Variables[Variable Type],$A1376)="","",
CONCATENATE("  - &amp;VariableID",TEXT($A1376,"0000"),
" {","VariableTypeCV:  ",CHAR(34),INDEX(Variables[Variable Type],$A1376),CHAR(34),
", VariableCode:  ",CHAR(34),INDEX(Variables[Variable Code],$A1376),CHAR(34),
", VariableNameCV:  ",CHAR(34),INDEX(Variables[Variable Name],$A1376),CHAR(34),
", VariableDefinition:  ",CHAR(34),INDEX(Variables[Variable Definition],$A1376),CHAR(34),
", SpecciationCV:  ",CHAR(34),INDEX(Variables[Speciation],$A1376),CHAR(34),
", NoDataValue:  ",CHAR(34),INDEX(Variables[No Data Value],$A1376),CHAR(34),"}"))</f>
        <v>#REF!</v>
      </c>
    </row>
    <row r="1377" spans="1:17" x14ac:dyDescent="0.25">
      <c r="A1377">
        <v>1374</v>
      </c>
      <c r="D1377" t="e">
        <f>IF(INDEX(People[First Name],$A1377)="","",
CONCATENATE("  - &amp;PersonID",TEXT($A1377,"0000"),
" {","PersonFirstName:  ",CHAR(34),INDEX(People[First Name],$A1377),CHAR(34),
", PersonMiddleName:  ",CHAR(34),INDEX(People[Middle Name],$A1377),CHAR(34),
", PersonLastName:  ",CHAR(34),INDEX(People[Last Name],$A1377),CHAR(34),"}"))</f>
        <v>#REF!</v>
      </c>
      <c r="E1377" t="e">
        <f>IF(INDEX(Organizations[Organization Type '[CV']],$A1377)="","",
CONCATENATE("  - &amp;OrganizationID",TEXT($A1377,"0000"),
" {","OrganizationTypeCV:  ",CHAR(34),INDEX(Organizations[Organization Type '[CV']],$A1377),CHAR(34),
", OrganizationCode:  ",CHAR(34),INDEX(Organizations[Organization Code],$A1377),CHAR(34),
", OrganizationName:  ",CHAR(34),INDEX(Organizations[Organization Name],$A1377),CHAR(34),
", OrganizationDescription:  ",CHAR(34),INDEX(Organizations[Organization Description],$A1377),CHAR(34),
", OrganizationLink:  ",CHAR(34),INDEX(Organizations[Organization Link],$A1377),CHAR(34),"}"))</f>
        <v>#REF!</v>
      </c>
      <c r="F1377" t="e">
        <f>IF(INDEX(People[First Name],$A1377)="","",
CONCATENATE("  - &amp;AffiliationID",TEXT($A1377,"0000"),
" {PersonID: *PersonID",TEXT($A1377,"0000"),
", OrganizationID: *OrganizationID",TEXT(MATCH(INDEX(People[Organization Name],$A1377),Organizations[Organization Name],0),"0000"),
", IsPrimaryOrganizationContact: , AffiliationStartDate: , AffiliationEndDate: , PrimaryPhone: ",
", PrimaryEmail: ",CHAR(34),INDEX(People[Primary Email],$A1377),CHAR(34),
", PrimaryAddress: ",CHAR(34),INDEX(People[Primary Address],$A1377),CHAR(34),
", PersonLink: }"))</f>
        <v>#REF!</v>
      </c>
      <c r="H1377" t="e">
        <f>IF(COUNTA(CitationInformation)=0,"",IF(INDEX(AuthorList[Author Name],$A1377)="","",
CONCATENATE("  - &amp;AuthorListID",TEXT($A1377,"0000"),
"  {CitationID: *CitationID0001",
", PersonID: *PersonID",TEXT(MATCH(INDEX(AuthorList[Author Name],$A1377),People[Full Name],0),"0000"),
", AuthorOrder: ",INDEX(AuthorList[Author Number],$A1377),"}")))</f>
        <v>#REF!</v>
      </c>
      <c r="K1377" t="e">
        <f>IF(INDEX(SamplingFeatures[Feature Code],$A1377)="","",
CONCATENATE("  - &amp;SamplingFeatureID",TEXT($A1377,"0000"),
" {","SamplingFeatureUUID:  ",CHAR(34),INDEX(SamplingFeatures[Sampling Feature UUID],$A1377),CHAR(34),
", SamplingFeatureTypeCV:  ",CHAR(34),INDEX(SamplingFeatures[Sampling Feature Type],$A1377),CHAR(34),
", SamplingFeatureCode:  ",CHAR(34),INDEX(SamplingFeatures[Feature Code],$A1377),CHAR(34),
", SamplingFeatureName:  ",CHAR(34),INDEX(SamplingFeatures[Feature Name],$A1377),CHAR(34),
", SamplingFeatureDescription:  ",CHAR(34),INDEX(SamplingFeatures[Feature Description],$A1377),CHAR(34),
", SamplingFeatureGeotypeCV:  ",CHAR(34),INDEX(SamplingFeatures[Feature Geo Type],$A1377),CHAR(34),
", FeatureGeometry:  ",CHAR(34),INDEX(SamplingFeatures[Feature Geometry],$A1377),CHAR(34),
", Elevation_m:  ",CHAR(34),INDEX(SamplingFeatures[Elevation_m],$A1377),CHAR(34),
", ElevationDatumCV:  ",CHAR(34),ElevationDatum,CHAR(34),"}"))</f>
        <v>#REF!</v>
      </c>
      <c r="L1377" t="e">
        <f>IF(INDEX(SamplingFeatures[Sampling Feature Type],$A1377)&lt;&gt;"Site","",
CONCATENATE("  - &amp;SiteID",TEXT(SUMPRODUCT(--($L$3:$L1376&lt;&gt;"")),"0000"),
" {","SamplingFeatureID:  *SamplingFeatureID",TEXT($A1377,"0000"),
", SiteTypeCV:  ",CHAR(34),INDEX(Sites[Site Type],$A1377),CHAR(34),
", Latitude:  ",INDEX(Sites[Latitude],$A1377),
", Longitude:  ",INDEX(Sites[Longitude],$A1377),
", SRSName:  ",CHAR(34),LatLonDatum,CHAR(34),"}"))</f>
        <v>#REF!</v>
      </c>
      <c r="M1377" t="e">
        <f>IF(INDEX(SamplingFeatures[Sampling Feature Type],$A1377)&lt;&gt;"Specimen","",
CONCATENATE("  - &amp;SpecimenID",TEXT(SUMPRODUCT(--($M$3:$M1376&lt;&gt;"")),"0000"),
" {","SamplingFeatureID:  *SamplingFeatureID",TEXT($A1377,"0000"),
", SpecimenTypeCV:  ",CHAR(34),INDEX(Specimens[Specimen Type],$A1377),CHAR(34),
", SpecimenMediumCV:  ",INDEX(Specimens[Specimen Medium],$A1377),
", IsFieldSpecimen:  ",CHAR(34),INDEX(Specimens[Is Field Specimen?],$A1377),CHAR(34),"}"))</f>
        <v>#REF!</v>
      </c>
      <c r="N1377" t="e">
        <f>IF(COUNTA(SpatialOffsets[])=0,"", IF(INDEX(SpatialOffsets[Spatial Offset Type],$A1377)="","",
CONCATENATE("  - &amp;SpatialOffsetID",TEXT($A1377,"0000"),
" {","SpatialOffsetTypeCV:  ",CHAR(34),INDEX(SpatialOffsets[Spatial Offset Type],$A1377),CHAR(34),
", Offset1Value:  ",INDEX(SpatialOffsets[Offset 1 Value],$A1377),
", Offset1UnitID:  ",CHAR(34),INDEX(SpatialOffsets[Offset 1 Unit],$A1377),CHAR(34),
", Offset2Value:  ",INDEX(SpatialOffsets[Offset 2 Value],$A1377),
", Offset2UnitID:  ",CHAR(34),INDEX(SpatialOffsets[Offset 2 Unit],$A1377),CHAR(34),
", Offset3Value:  ",INDEX(SpatialOffsets[Offset 3 Value],$A1377),
", Offset3UnitID:  ",CHAR(34),INDEX(SpatialOffsets[Offset 3 Unit],$A1377),CHAR(34),,"}")))</f>
        <v>#REF!</v>
      </c>
      <c r="O1377" t="e">
        <f>IF(COUNTA(RelatedFeatures[])=0,"", IF(INDEX(RelatedFeatures[First Sampling Feature Code],$A1377)="","",
CONCATENATE("  - &amp;RelationID",TEXT($A1377,"0000"),
" {","SamplingFeatureID:  *SamplingFeatureID",TEXT(MATCH(INDEX(RelatedFeatures[First Sampling Feature Code],$A1377),SamplingFeatures[Feature Code],0),"0000"),
", RelationshipTypeCV:  ",CHAR(34),INDEX(RelatedFeatures[Relationship Type],$A1377),CHAR(34),
", RelatedFeatureID: *SamplingFeatureID",TEXT(MATCH(INDEX(RelatedFeatures[Second Sampling Feature Code],$A1377),SamplingFeatures[Feature Code],0),"0000"),
", SpatialOffsetID:  ",IF(INDEX(RelatedFeatures[Offset Number],$A1377)="","",CONCATENATE("*SpatialOffsetID",TEXT(INDEX(RelatedFeatures[Offset Number],$A1377),"0000"))),"}")))</f>
        <v>#REF!</v>
      </c>
      <c r="P1377" t="e">
        <f>IF(INDEX(Methods[Method Type],$A1377)="","",
CONCATENATE("  - &amp;MethodID",TEXT($A1377,"0000"),
" {","MethodTypeCV:  ",CHAR(34),INDEX(Methods[Method Type],$A1377),CHAR(34),
", MethodCode:  ",CHAR(34),INDEX(Methods[Method Code],$A1377),CHAR(34),
", MethodName:  ",CHAR(34),INDEX(Methods[Method Name],$A1377),CHAR(34),
", MethodDescription:  ",CHAR(34),INDEX(Methods[Method Description],$A1377),CHAR(34),
", MethodLink:  ",CHAR(34),INDEX(Methods[Method Link],$A1377),CHAR(34),
", OrganizationID: *OrganizationID",TEXT(MATCH(INDEX(Methods[Organization Name],$A1377),Organizations[Organization Name],0),"0000"),"}"))</f>
        <v>#REF!</v>
      </c>
      <c r="Q1377" t="e">
        <f>IF(INDEX(Variables[Variable Type],$A1377)="","",
CONCATENATE("  - &amp;VariableID",TEXT($A1377,"0000"),
" {","VariableTypeCV:  ",CHAR(34),INDEX(Variables[Variable Type],$A1377),CHAR(34),
", VariableCode:  ",CHAR(34),INDEX(Variables[Variable Code],$A1377),CHAR(34),
", VariableNameCV:  ",CHAR(34),INDEX(Variables[Variable Name],$A1377),CHAR(34),
", VariableDefinition:  ",CHAR(34),INDEX(Variables[Variable Definition],$A1377),CHAR(34),
", SpecciationCV:  ",CHAR(34),INDEX(Variables[Speciation],$A1377),CHAR(34),
", NoDataValue:  ",CHAR(34),INDEX(Variables[No Data Value],$A1377),CHAR(34),"}"))</f>
        <v>#REF!</v>
      </c>
    </row>
    <row r="1378" spans="1:17" x14ac:dyDescent="0.25">
      <c r="A1378">
        <v>1375</v>
      </c>
      <c r="D1378" t="e">
        <f>IF(INDEX(People[First Name],$A1378)="","",
CONCATENATE("  - &amp;PersonID",TEXT($A1378,"0000"),
" {","PersonFirstName:  ",CHAR(34),INDEX(People[First Name],$A1378),CHAR(34),
", PersonMiddleName:  ",CHAR(34),INDEX(People[Middle Name],$A1378),CHAR(34),
", PersonLastName:  ",CHAR(34),INDEX(People[Last Name],$A1378),CHAR(34),"}"))</f>
        <v>#REF!</v>
      </c>
      <c r="E1378" t="e">
        <f>IF(INDEX(Organizations[Organization Type '[CV']],$A1378)="","",
CONCATENATE("  - &amp;OrganizationID",TEXT($A1378,"0000"),
" {","OrganizationTypeCV:  ",CHAR(34),INDEX(Organizations[Organization Type '[CV']],$A1378),CHAR(34),
", OrganizationCode:  ",CHAR(34),INDEX(Organizations[Organization Code],$A1378),CHAR(34),
", OrganizationName:  ",CHAR(34),INDEX(Organizations[Organization Name],$A1378),CHAR(34),
", OrganizationDescription:  ",CHAR(34),INDEX(Organizations[Organization Description],$A1378),CHAR(34),
", OrganizationLink:  ",CHAR(34),INDEX(Organizations[Organization Link],$A1378),CHAR(34),"}"))</f>
        <v>#REF!</v>
      </c>
      <c r="F1378" t="e">
        <f>IF(INDEX(People[First Name],$A1378)="","",
CONCATENATE("  - &amp;AffiliationID",TEXT($A1378,"0000"),
" {PersonID: *PersonID",TEXT($A1378,"0000"),
", OrganizationID: *OrganizationID",TEXT(MATCH(INDEX(People[Organization Name],$A1378),Organizations[Organization Name],0),"0000"),
", IsPrimaryOrganizationContact: , AffiliationStartDate: , AffiliationEndDate: , PrimaryPhone: ",
", PrimaryEmail: ",CHAR(34),INDEX(People[Primary Email],$A1378),CHAR(34),
", PrimaryAddress: ",CHAR(34),INDEX(People[Primary Address],$A1378),CHAR(34),
", PersonLink: }"))</f>
        <v>#REF!</v>
      </c>
      <c r="H1378" t="e">
        <f>IF(COUNTA(CitationInformation)=0,"",IF(INDEX(AuthorList[Author Name],$A1378)="","",
CONCATENATE("  - &amp;AuthorListID",TEXT($A1378,"0000"),
"  {CitationID: *CitationID0001",
", PersonID: *PersonID",TEXT(MATCH(INDEX(AuthorList[Author Name],$A1378),People[Full Name],0),"0000"),
", AuthorOrder: ",INDEX(AuthorList[Author Number],$A1378),"}")))</f>
        <v>#REF!</v>
      </c>
      <c r="K1378" t="e">
        <f>IF(INDEX(SamplingFeatures[Feature Code],$A1378)="","",
CONCATENATE("  - &amp;SamplingFeatureID",TEXT($A1378,"0000"),
" {","SamplingFeatureUUID:  ",CHAR(34),INDEX(SamplingFeatures[Sampling Feature UUID],$A1378),CHAR(34),
", SamplingFeatureTypeCV:  ",CHAR(34),INDEX(SamplingFeatures[Sampling Feature Type],$A1378),CHAR(34),
", SamplingFeatureCode:  ",CHAR(34),INDEX(SamplingFeatures[Feature Code],$A1378),CHAR(34),
", SamplingFeatureName:  ",CHAR(34),INDEX(SamplingFeatures[Feature Name],$A1378),CHAR(34),
", SamplingFeatureDescription:  ",CHAR(34),INDEX(SamplingFeatures[Feature Description],$A1378),CHAR(34),
", SamplingFeatureGeotypeCV:  ",CHAR(34),INDEX(SamplingFeatures[Feature Geo Type],$A1378),CHAR(34),
", FeatureGeometry:  ",CHAR(34),INDEX(SamplingFeatures[Feature Geometry],$A1378),CHAR(34),
", Elevation_m:  ",CHAR(34),INDEX(SamplingFeatures[Elevation_m],$A1378),CHAR(34),
", ElevationDatumCV:  ",CHAR(34),ElevationDatum,CHAR(34),"}"))</f>
        <v>#REF!</v>
      </c>
      <c r="L1378" t="e">
        <f>IF(INDEX(SamplingFeatures[Sampling Feature Type],$A1378)&lt;&gt;"Site","",
CONCATENATE("  - &amp;SiteID",TEXT(SUMPRODUCT(--($L$3:$L1377&lt;&gt;"")),"0000"),
" {","SamplingFeatureID:  *SamplingFeatureID",TEXT($A1378,"0000"),
", SiteTypeCV:  ",CHAR(34),INDEX(Sites[Site Type],$A1378),CHAR(34),
", Latitude:  ",INDEX(Sites[Latitude],$A1378),
", Longitude:  ",INDEX(Sites[Longitude],$A1378),
", SRSName:  ",CHAR(34),LatLonDatum,CHAR(34),"}"))</f>
        <v>#REF!</v>
      </c>
      <c r="M1378" t="e">
        <f>IF(INDEX(SamplingFeatures[Sampling Feature Type],$A1378)&lt;&gt;"Specimen","",
CONCATENATE("  - &amp;SpecimenID",TEXT(SUMPRODUCT(--($M$3:$M1377&lt;&gt;"")),"0000"),
" {","SamplingFeatureID:  *SamplingFeatureID",TEXT($A1378,"0000"),
", SpecimenTypeCV:  ",CHAR(34),INDEX(Specimens[Specimen Type],$A1378),CHAR(34),
", SpecimenMediumCV:  ",INDEX(Specimens[Specimen Medium],$A1378),
", IsFieldSpecimen:  ",CHAR(34),INDEX(Specimens[Is Field Specimen?],$A1378),CHAR(34),"}"))</f>
        <v>#REF!</v>
      </c>
      <c r="N1378" t="e">
        <f>IF(COUNTA(SpatialOffsets[])=0,"", IF(INDEX(SpatialOffsets[Spatial Offset Type],$A1378)="","",
CONCATENATE("  - &amp;SpatialOffsetID",TEXT($A1378,"0000"),
" {","SpatialOffsetTypeCV:  ",CHAR(34),INDEX(SpatialOffsets[Spatial Offset Type],$A1378),CHAR(34),
", Offset1Value:  ",INDEX(SpatialOffsets[Offset 1 Value],$A1378),
", Offset1UnitID:  ",CHAR(34),INDEX(SpatialOffsets[Offset 1 Unit],$A1378),CHAR(34),
", Offset2Value:  ",INDEX(SpatialOffsets[Offset 2 Value],$A1378),
", Offset2UnitID:  ",CHAR(34),INDEX(SpatialOffsets[Offset 2 Unit],$A1378),CHAR(34),
", Offset3Value:  ",INDEX(SpatialOffsets[Offset 3 Value],$A1378),
", Offset3UnitID:  ",CHAR(34),INDEX(SpatialOffsets[Offset 3 Unit],$A1378),CHAR(34),,"}")))</f>
        <v>#REF!</v>
      </c>
      <c r="O1378" t="e">
        <f>IF(COUNTA(RelatedFeatures[])=0,"", IF(INDEX(RelatedFeatures[First Sampling Feature Code],$A1378)="","",
CONCATENATE("  - &amp;RelationID",TEXT($A1378,"0000"),
" {","SamplingFeatureID:  *SamplingFeatureID",TEXT(MATCH(INDEX(RelatedFeatures[First Sampling Feature Code],$A1378),SamplingFeatures[Feature Code],0),"0000"),
", RelationshipTypeCV:  ",CHAR(34),INDEX(RelatedFeatures[Relationship Type],$A1378),CHAR(34),
", RelatedFeatureID: *SamplingFeatureID",TEXT(MATCH(INDEX(RelatedFeatures[Second Sampling Feature Code],$A1378),SamplingFeatures[Feature Code],0),"0000"),
", SpatialOffsetID:  ",IF(INDEX(RelatedFeatures[Offset Number],$A1378)="","",CONCATENATE("*SpatialOffsetID",TEXT(INDEX(RelatedFeatures[Offset Number],$A1378),"0000"))),"}")))</f>
        <v>#REF!</v>
      </c>
      <c r="P1378" t="e">
        <f>IF(INDEX(Methods[Method Type],$A1378)="","",
CONCATENATE("  - &amp;MethodID",TEXT($A1378,"0000"),
" {","MethodTypeCV:  ",CHAR(34),INDEX(Methods[Method Type],$A1378),CHAR(34),
", MethodCode:  ",CHAR(34),INDEX(Methods[Method Code],$A1378),CHAR(34),
", MethodName:  ",CHAR(34),INDEX(Methods[Method Name],$A1378),CHAR(34),
", MethodDescription:  ",CHAR(34),INDEX(Methods[Method Description],$A1378),CHAR(34),
", MethodLink:  ",CHAR(34),INDEX(Methods[Method Link],$A1378),CHAR(34),
", OrganizationID: *OrganizationID",TEXT(MATCH(INDEX(Methods[Organization Name],$A1378),Organizations[Organization Name],0),"0000"),"}"))</f>
        <v>#REF!</v>
      </c>
      <c r="Q1378" t="e">
        <f>IF(INDEX(Variables[Variable Type],$A1378)="","",
CONCATENATE("  - &amp;VariableID",TEXT($A1378,"0000"),
" {","VariableTypeCV:  ",CHAR(34),INDEX(Variables[Variable Type],$A1378),CHAR(34),
", VariableCode:  ",CHAR(34),INDEX(Variables[Variable Code],$A1378),CHAR(34),
", VariableNameCV:  ",CHAR(34),INDEX(Variables[Variable Name],$A1378),CHAR(34),
", VariableDefinition:  ",CHAR(34),INDEX(Variables[Variable Definition],$A1378),CHAR(34),
", SpecciationCV:  ",CHAR(34),INDEX(Variables[Speciation],$A1378),CHAR(34),
", NoDataValue:  ",CHAR(34),INDEX(Variables[No Data Value],$A1378),CHAR(34),"}"))</f>
        <v>#REF!</v>
      </c>
    </row>
    <row r="1379" spans="1:17" x14ac:dyDescent="0.25">
      <c r="A1379">
        <v>1376</v>
      </c>
      <c r="D1379" t="e">
        <f>IF(INDEX(People[First Name],$A1379)="","",
CONCATENATE("  - &amp;PersonID",TEXT($A1379,"0000"),
" {","PersonFirstName:  ",CHAR(34),INDEX(People[First Name],$A1379),CHAR(34),
", PersonMiddleName:  ",CHAR(34),INDEX(People[Middle Name],$A1379),CHAR(34),
", PersonLastName:  ",CHAR(34),INDEX(People[Last Name],$A1379),CHAR(34),"}"))</f>
        <v>#REF!</v>
      </c>
      <c r="E1379" t="e">
        <f>IF(INDEX(Organizations[Organization Type '[CV']],$A1379)="","",
CONCATENATE("  - &amp;OrganizationID",TEXT($A1379,"0000"),
" {","OrganizationTypeCV:  ",CHAR(34),INDEX(Organizations[Organization Type '[CV']],$A1379),CHAR(34),
", OrganizationCode:  ",CHAR(34),INDEX(Organizations[Organization Code],$A1379),CHAR(34),
", OrganizationName:  ",CHAR(34),INDEX(Organizations[Organization Name],$A1379),CHAR(34),
", OrganizationDescription:  ",CHAR(34),INDEX(Organizations[Organization Description],$A1379),CHAR(34),
", OrganizationLink:  ",CHAR(34),INDEX(Organizations[Organization Link],$A1379),CHAR(34),"}"))</f>
        <v>#REF!</v>
      </c>
      <c r="F1379" t="e">
        <f>IF(INDEX(People[First Name],$A1379)="","",
CONCATENATE("  - &amp;AffiliationID",TEXT($A1379,"0000"),
" {PersonID: *PersonID",TEXT($A1379,"0000"),
", OrganizationID: *OrganizationID",TEXT(MATCH(INDEX(People[Organization Name],$A1379),Organizations[Organization Name],0),"0000"),
", IsPrimaryOrganizationContact: , AffiliationStartDate: , AffiliationEndDate: , PrimaryPhone: ",
", PrimaryEmail: ",CHAR(34),INDEX(People[Primary Email],$A1379),CHAR(34),
", PrimaryAddress: ",CHAR(34),INDEX(People[Primary Address],$A1379),CHAR(34),
", PersonLink: }"))</f>
        <v>#REF!</v>
      </c>
      <c r="H1379" t="e">
        <f>IF(COUNTA(CitationInformation)=0,"",IF(INDEX(AuthorList[Author Name],$A1379)="","",
CONCATENATE("  - &amp;AuthorListID",TEXT($A1379,"0000"),
"  {CitationID: *CitationID0001",
", PersonID: *PersonID",TEXT(MATCH(INDEX(AuthorList[Author Name],$A1379),People[Full Name],0),"0000"),
", AuthorOrder: ",INDEX(AuthorList[Author Number],$A1379),"}")))</f>
        <v>#REF!</v>
      </c>
      <c r="K1379" t="e">
        <f>IF(INDEX(SamplingFeatures[Feature Code],$A1379)="","",
CONCATENATE("  - &amp;SamplingFeatureID",TEXT($A1379,"0000"),
" {","SamplingFeatureUUID:  ",CHAR(34),INDEX(SamplingFeatures[Sampling Feature UUID],$A1379),CHAR(34),
", SamplingFeatureTypeCV:  ",CHAR(34),INDEX(SamplingFeatures[Sampling Feature Type],$A1379),CHAR(34),
", SamplingFeatureCode:  ",CHAR(34),INDEX(SamplingFeatures[Feature Code],$A1379),CHAR(34),
", SamplingFeatureName:  ",CHAR(34),INDEX(SamplingFeatures[Feature Name],$A1379),CHAR(34),
", SamplingFeatureDescription:  ",CHAR(34),INDEX(SamplingFeatures[Feature Description],$A1379),CHAR(34),
", SamplingFeatureGeotypeCV:  ",CHAR(34),INDEX(SamplingFeatures[Feature Geo Type],$A1379),CHAR(34),
", FeatureGeometry:  ",CHAR(34),INDEX(SamplingFeatures[Feature Geometry],$A1379),CHAR(34),
", Elevation_m:  ",CHAR(34),INDEX(SamplingFeatures[Elevation_m],$A1379),CHAR(34),
", ElevationDatumCV:  ",CHAR(34),ElevationDatum,CHAR(34),"}"))</f>
        <v>#REF!</v>
      </c>
      <c r="L1379" t="e">
        <f>IF(INDEX(SamplingFeatures[Sampling Feature Type],$A1379)&lt;&gt;"Site","",
CONCATENATE("  - &amp;SiteID",TEXT(SUMPRODUCT(--($L$3:$L1378&lt;&gt;"")),"0000"),
" {","SamplingFeatureID:  *SamplingFeatureID",TEXT($A1379,"0000"),
", SiteTypeCV:  ",CHAR(34),INDEX(Sites[Site Type],$A1379),CHAR(34),
", Latitude:  ",INDEX(Sites[Latitude],$A1379),
", Longitude:  ",INDEX(Sites[Longitude],$A1379),
", SRSName:  ",CHAR(34),LatLonDatum,CHAR(34),"}"))</f>
        <v>#REF!</v>
      </c>
      <c r="M1379" t="e">
        <f>IF(INDEX(SamplingFeatures[Sampling Feature Type],$A1379)&lt;&gt;"Specimen","",
CONCATENATE("  - &amp;SpecimenID",TEXT(SUMPRODUCT(--($M$3:$M1378&lt;&gt;"")),"0000"),
" {","SamplingFeatureID:  *SamplingFeatureID",TEXT($A1379,"0000"),
", SpecimenTypeCV:  ",CHAR(34),INDEX(Specimens[Specimen Type],$A1379),CHAR(34),
", SpecimenMediumCV:  ",INDEX(Specimens[Specimen Medium],$A1379),
", IsFieldSpecimen:  ",CHAR(34),INDEX(Specimens[Is Field Specimen?],$A1379),CHAR(34),"}"))</f>
        <v>#REF!</v>
      </c>
      <c r="N1379" t="e">
        <f>IF(COUNTA(SpatialOffsets[])=0,"", IF(INDEX(SpatialOffsets[Spatial Offset Type],$A1379)="","",
CONCATENATE("  - &amp;SpatialOffsetID",TEXT($A1379,"0000"),
" {","SpatialOffsetTypeCV:  ",CHAR(34),INDEX(SpatialOffsets[Spatial Offset Type],$A1379),CHAR(34),
", Offset1Value:  ",INDEX(SpatialOffsets[Offset 1 Value],$A1379),
", Offset1UnitID:  ",CHAR(34),INDEX(SpatialOffsets[Offset 1 Unit],$A1379),CHAR(34),
", Offset2Value:  ",INDEX(SpatialOffsets[Offset 2 Value],$A1379),
", Offset2UnitID:  ",CHAR(34),INDEX(SpatialOffsets[Offset 2 Unit],$A1379),CHAR(34),
", Offset3Value:  ",INDEX(SpatialOffsets[Offset 3 Value],$A1379),
", Offset3UnitID:  ",CHAR(34),INDEX(SpatialOffsets[Offset 3 Unit],$A1379),CHAR(34),,"}")))</f>
        <v>#REF!</v>
      </c>
      <c r="O1379" t="e">
        <f>IF(COUNTA(RelatedFeatures[])=0,"", IF(INDEX(RelatedFeatures[First Sampling Feature Code],$A1379)="","",
CONCATENATE("  - &amp;RelationID",TEXT($A1379,"0000"),
" {","SamplingFeatureID:  *SamplingFeatureID",TEXT(MATCH(INDEX(RelatedFeatures[First Sampling Feature Code],$A1379),SamplingFeatures[Feature Code],0),"0000"),
", RelationshipTypeCV:  ",CHAR(34),INDEX(RelatedFeatures[Relationship Type],$A1379),CHAR(34),
", RelatedFeatureID: *SamplingFeatureID",TEXT(MATCH(INDEX(RelatedFeatures[Second Sampling Feature Code],$A1379),SamplingFeatures[Feature Code],0),"0000"),
", SpatialOffsetID:  ",IF(INDEX(RelatedFeatures[Offset Number],$A1379)="","",CONCATENATE("*SpatialOffsetID",TEXT(INDEX(RelatedFeatures[Offset Number],$A1379),"0000"))),"}")))</f>
        <v>#REF!</v>
      </c>
      <c r="P1379" t="e">
        <f>IF(INDEX(Methods[Method Type],$A1379)="","",
CONCATENATE("  - &amp;MethodID",TEXT($A1379,"0000"),
" {","MethodTypeCV:  ",CHAR(34),INDEX(Methods[Method Type],$A1379),CHAR(34),
", MethodCode:  ",CHAR(34),INDEX(Methods[Method Code],$A1379),CHAR(34),
", MethodName:  ",CHAR(34),INDEX(Methods[Method Name],$A1379),CHAR(34),
", MethodDescription:  ",CHAR(34),INDEX(Methods[Method Description],$A1379),CHAR(34),
", MethodLink:  ",CHAR(34),INDEX(Methods[Method Link],$A1379),CHAR(34),
", OrganizationID: *OrganizationID",TEXT(MATCH(INDEX(Methods[Organization Name],$A1379),Organizations[Organization Name],0),"0000"),"}"))</f>
        <v>#REF!</v>
      </c>
      <c r="Q1379" t="e">
        <f>IF(INDEX(Variables[Variable Type],$A1379)="","",
CONCATENATE("  - &amp;VariableID",TEXT($A1379,"0000"),
" {","VariableTypeCV:  ",CHAR(34),INDEX(Variables[Variable Type],$A1379),CHAR(34),
", VariableCode:  ",CHAR(34),INDEX(Variables[Variable Code],$A1379),CHAR(34),
", VariableNameCV:  ",CHAR(34),INDEX(Variables[Variable Name],$A1379),CHAR(34),
", VariableDefinition:  ",CHAR(34),INDEX(Variables[Variable Definition],$A1379),CHAR(34),
", SpecciationCV:  ",CHAR(34),INDEX(Variables[Speciation],$A1379),CHAR(34),
", NoDataValue:  ",CHAR(34),INDEX(Variables[No Data Value],$A1379),CHAR(34),"}"))</f>
        <v>#REF!</v>
      </c>
    </row>
    <row r="1380" spans="1:17" x14ac:dyDescent="0.25">
      <c r="A1380">
        <v>1377</v>
      </c>
      <c r="D1380" t="e">
        <f>IF(INDEX(People[First Name],$A1380)="","",
CONCATENATE("  - &amp;PersonID",TEXT($A1380,"0000"),
" {","PersonFirstName:  ",CHAR(34),INDEX(People[First Name],$A1380),CHAR(34),
", PersonMiddleName:  ",CHAR(34),INDEX(People[Middle Name],$A1380),CHAR(34),
", PersonLastName:  ",CHAR(34),INDEX(People[Last Name],$A1380),CHAR(34),"}"))</f>
        <v>#REF!</v>
      </c>
      <c r="E1380" t="e">
        <f>IF(INDEX(Organizations[Organization Type '[CV']],$A1380)="","",
CONCATENATE("  - &amp;OrganizationID",TEXT($A1380,"0000"),
" {","OrganizationTypeCV:  ",CHAR(34),INDEX(Organizations[Organization Type '[CV']],$A1380),CHAR(34),
", OrganizationCode:  ",CHAR(34),INDEX(Organizations[Organization Code],$A1380),CHAR(34),
", OrganizationName:  ",CHAR(34),INDEX(Organizations[Organization Name],$A1380),CHAR(34),
", OrganizationDescription:  ",CHAR(34),INDEX(Organizations[Organization Description],$A1380),CHAR(34),
", OrganizationLink:  ",CHAR(34),INDEX(Organizations[Organization Link],$A1380),CHAR(34),"}"))</f>
        <v>#REF!</v>
      </c>
      <c r="F1380" t="e">
        <f>IF(INDEX(People[First Name],$A1380)="","",
CONCATENATE("  - &amp;AffiliationID",TEXT($A1380,"0000"),
" {PersonID: *PersonID",TEXT($A1380,"0000"),
", OrganizationID: *OrganizationID",TEXT(MATCH(INDEX(People[Organization Name],$A1380),Organizations[Organization Name],0),"0000"),
", IsPrimaryOrganizationContact: , AffiliationStartDate: , AffiliationEndDate: , PrimaryPhone: ",
", PrimaryEmail: ",CHAR(34),INDEX(People[Primary Email],$A1380),CHAR(34),
", PrimaryAddress: ",CHAR(34),INDEX(People[Primary Address],$A1380),CHAR(34),
", PersonLink: }"))</f>
        <v>#REF!</v>
      </c>
      <c r="H1380" t="e">
        <f>IF(COUNTA(CitationInformation)=0,"",IF(INDEX(AuthorList[Author Name],$A1380)="","",
CONCATENATE("  - &amp;AuthorListID",TEXT($A1380,"0000"),
"  {CitationID: *CitationID0001",
", PersonID: *PersonID",TEXT(MATCH(INDEX(AuthorList[Author Name],$A1380),People[Full Name],0),"0000"),
", AuthorOrder: ",INDEX(AuthorList[Author Number],$A1380),"}")))</f>
        <v>#REF!</v>
      </c>
      <c r="K1380" t="e">
        <f>IF(INDEX(SamplingFeatures[Feature Code],$A1380)="","",
CONCATENATE("  - &amp;SamplingFeatureID",TEXT($A1380,"0000"),
" {","SamplingFeatureUUID:  ",CHAR(34),INDEX(SamplingFeatures[Sampling Feature UUID],$A1380),CHAR(34),
", SamplingFeatureTypeCV:  ",CHAR(34),INDEX(SamplingFeatures[Sampling Feature Type],$A1380),CHAR(34),
", SamplingFeatureCode:  ",CHAR(34),INDEX(SamplingFeatures[Feature Code],$A1380),CHAR(34),
", SamplingFeatureName:  ",CHAR(34),INDEX(SamplingFeatures[Feature Name],$A1380),CHAR(34),
", SamplingFeatureDescription:  ",CHAR(34),INDEX(SamplingFeatures[Feature Description],$A1380),CHAR(34),
", SamplingFeatureGeotypeCV:  ",CHAR(34),INDEX(SamplingFeatures[Feature Geo Type],$A1380),CHAR(34),
", FeatureGeometry:  ",CHAR(34),INDEX(SamplingFeatures[Feature Geometry],$A1380),CHAR(34),
", Elevation_m:  ",CHAR(34),INDEX(SamplingFeatures[Elevation_m],$A1380),CHAR(34),
", ElevationDatumCV:  ",CHAR(34),ElevationDatum,CHAR(34),"}"))</f>
        <v>#REF!</v>
      </c>
      <c r="L1380" t="e">
        <f>IF(INDEX(SamplingFeatures[Sampling Feature Type],$A1380)&lt;&gt;"Site","",
CONCATENATE("  - &amp;SiteID",TEXT(SUMPRODUCT(--($L$3:$L1379&lt;&gt;"")),"0000"),
" {","SamplingFeatureID:  *SamplingFeatureID",TEXT($A1380,"0000"),
", SiteTypeCV:  ",CHAR(34),INDEX(Sites[Site Type],$A1380),CHAR(34),
", Latitude:  ",INDEX(Sites[Latitude],$A1380),
", Longitude:  ",INDEX(Sites[Longitude],$A1380),
", SRSName:  ",CHAR(34),LatLonDatum,CHAR(34),"}"))</f>
        <v>#REF!</v>
      </c>
      <c r="M1380" t="e">
        <f>IF(INDEX(SamplingFeatures[Sampling Feature Type],$A1380)&lt;&gt;"Specimen","",
CONCATENATE("  - &amp;SpecimenID",TEXT(SUMPRODUCT(--($M$3:$M1379&lt;&gt;"")),"0000"),
" {","SamplingFeatureID:  *SamplingFeatureID",TEXT($A1380,"0000"),
", SpecimenTypeCV:  ",CHAR(34),INDEX(Specimens[Specimen Type],$A1380),CHAR(34),
", SpecimenMediumCV:  ",INDEX(Specimens[Specimen Medium],$A1380),
", IsFieldSpecimen:  ",CHAR(34),INDEX(Specimens[Is Field Specimen?],$A1380),CHAR(34),"}"))</f>
        <v>#REF!</v>
      </c>
      <c r="N1380" t="e">
        <f>IF(COUNTA(SpatialOffsets[])=0,"", IF(INDEX(SpatialOffsets[Spatial Offset Type],$A1380)="","",
CONCATENATE("  - &amp;SpatialOffsetID",TEXT($A1380,"0000"),
" {","SpatialOffsetTypeCV:  ",CHAR(34),INDEX(SpatialOffsets[Spatial Offset Type],$A1380),CHAR(34),
", Offset1Value:  ",INDEX(SpatialOffsets[Offset 1 Value],$A1380),
", Offset1UnitID:  ",CHAR(34),INDEX(SpatialOffsets[Offset 1 Unit],$A1380),CHAR(34),
", Offset2Value:  ",INDEX(SpatialOffsets[Offset 2 Value],$A1380),
", Offset2UnitID:  ",CHAR(34),INDEX(SpatialOffsets[Offset 2 Unit],$A1380),CHAR(34),
", Offset3Value:  ",INDEX(SpatialOffsets[Offset 3 Value],$A1380),
", Offset3UnitID:  ",CHAR(34),INDEX(SpatialOffsets[Offset 3 Unit],$A1380),CHAR(34),,"}")))</f>
        <v>#REF!</v>
      </c>
      <c r="O1380" t="e">
        <f>IF(COUNTA(RelatedFeatures[])=0,"", IF(INDEX(RelatedFeatures[First Sampling Feature Code],$A1380)="","",
CONCATENATE("  - &amp;RelationID",TEXT($A1380,"0000"),
" {","SamplingFeatureID:  *SamplingFeatureID",TEXT(MATCH(INDEX(RelatedFeatures[First Sampling Feature Code],$A1380),SamplingFeatures[Feature Code],0),"0000"),
", RelationshipTypeCV:  ",CHAR(34),INDEX(RelatedFeatures[Relationship Type],$A1380),CHAR(34),
", RelatedFeatureID: *SamplingFeatureID",TEXT(MATCH(INDEX(RelatedFeatures[Second Sampling Feature Code],$A1380),SamplingFeatures[Feature Code],0),"0000"),
", SpatialOffsetID:  ",IF(INDEX(RelatedFeatures[Offset Number],$A1380)="","",CONCATENATE("*SpatialOffsetID",TEXT(INDEX(RelatedFeatures[Offset Number],$A1380),"0000"))),"}")))</f>
        <v>#REF!</v>
      </c>
      <c r="P1380" t="e">
        <f>IF(INDEX(Methods[Method Type],$A1380)="","",
CONCATENATE("  - &amp;MethodID",TEXT($A1380,"0000"),
" {","MethodTypeCV:  ",CHAR(34),INDEX(Methods[Method Type],$A1380),CHAR(34),
", MethodCode:  ",CHAR(34),INDEX(Methods[Method Code],$A1380),CHAR(34),
", MethodName:  ",CHAR(34),INDEX(Methods[Method Name],$A1380),CHAR(34),
", MethodDescription:  ",CHAR(34),INDEX(Methods[Method Description],$A1380),CHAR(34),
", MethodLink:  ",CHAR(34),INDEX(Methods[Method Link],$A1380),CHAR(34),
", OrganizationID: *OrganizationID",TEXT(MATCH(INDEX(Methods[Organization Name],$A1380),Organizations[Organization Name],0),"0000"),"}"))</f>
        <v>#REF!</v>
      </c>
      <c r="Q1380" t="e">
        <f>IF(INDEX(Variables[Variable Type],$A1380)="","",
CONCATENATE("  - &amp;VariableID",TEXT($A1380,"0000"),
" {","VariableTypeCV:  ",CHAR(34),INDEX(Variables[Variable Type],$A1380),CHAR(34),
", VariableCode:  ",CHAR(34),INDEX(Variables[Variable Code],$A1380),CHAR(34),
", VariableNameCV:  ",CHAR(34),INDEX(Variables[Variable Name],$A1380),CHAR(34),
", VariableDefinition:  ",CHAR(34),INDEX(Variables[Variable Definition],$A1380),CHAR(34),
", SpecciationCV:  ",CHAR(34),INDEX(Variables[Speciation],$A1380),CHAR(34),
", NoDataValue:  ",CHAR(34),INDEX(Variables[No Data Value],$A1380),CHAR(34),"}"))</f>
        <v>#REF!</v>
      </c>
    </row>
    <row r="1381" spans="1:17" x14ac:dyDescent="0.25">
      <c r="A1381">
        <v>1378</v>
      </c>
      <c r="D1381" t="e">
        <f>IF(INDEX(People[First Name],$A1381)="","",
CONCATENATE("  - &amp;PersonID",TEXT($A1381,"0000"),
" {","PersonFirstName:  ",CHAR(34),INDEX(People[First Name],$A1381),CHAR(34),
", PersonMiddleName:  ",CHAR(34),INDEX(People[Middle Name],$A1381),CHAR(34),
", PersonLastName:  ",CHAR(34),INDEX(People[Last Name],$A1381),CHAR(34),"}"))</f>
        <v>#REF!</v>
      </c>
      <c r="E1381" t="e">
        <f>IF(INDEX(Organizations[Organization Type '[CV']],$A1381)="","",
CONCATENATE("  - &amp;OrganizationID",TEXT($A1381,"0000"),
" {","OrganizationTypeCV:  ",CHAR(34),INDEX(Organizations[Organization Type '[CV']],$A1381),CHAR(34),
", OrganizationCode:  ",CHAR(34),INDEX(Organizations[Organization Code],$A1381),CHAR(34),
", OrganizationName:  ",CHAR(34),INDEX(Organizations[Organization Name],$A1381),CHAR(34),
", OrganizationDescription:  ",CHAR(34),INDEX(Organizations[Organization Description],$A1381),CHAR(34),
", OrganizationLink:  ",CHAR(34),INDEX(Organizations[Organization Link],$A1381),CHAR(34),"}"))</f>
        <v>#REF!</v>
      </c>
      <c r="F1381" t="e">
        <f>IF(INDEX(People[First Name],$A1381)="","",
CONCATENATE("  - &amp;AffiliationID",TEXT($A1381,"0000"),
" {PersonID: *PersonID",TEXT($A1381,"0000"),
", OrganizationID: *OrganizationID",TEXT(MATCH(INDEX(People[Organization Name],$A1381),Organizations[Organization Name],0),"0000"),
", IsPrimaryOrganizationContact: , AffiliationStartDate: , AffiliationEndDate: , PrimaryPhone: ",
", PrimaryEmail: ",CHAR(34),INDEX(People[Primary Email],$A1381),CHAR(34),
", PrimaryAddress: ",CHAR(34),INDEX(People[Primary Address],$A1381),CHAR(34),
", PersonLink: }"))</f>
        <v>#REF!</v>
      </c>
      <c r="H1381" t="e">
        <f>IF(COUNTA(CitationInformation)=0,"",IF(INDEX(AuthorList[Author Name],$A1381)="","",
CONCATENATE("  - &amp;AuthorListID",TEXT($A1381,"0000"),
"  {CitationID: *CitationID0001",
", PersonID: *PersonID",TEXT(MATCH(INDEX(AuthorList[Author Name],$A1381),People[Full Name],0),"0000"),
", AuthorOrder: ",INDEX(AuthorList[Author Number],$A1381),"}")))</f>
        <v>#REF!</v>
      </c>
      <c r="K1381" t="e">
        <f>IF(INDEX(SamplingFeatures[Feature Code],$A1381)="","",
CONCATENATE("  - &amp;SamplingFeatureID",TEXT($A1381,"0000"),
" {","SamplingFeatureUUID:  ",CHAR(34),INDEX(SamplingFeatures[Sampling Feature UUID],$A1381),CHAR(34),
", SamplingFeatureTypeCV:  ",CHAR(34),INDEX(SamplingFeatures[Sampling Feature Type],$A1381),CHAR(34),
", SamplingFeatureCode:  ",CHAR(34),INDEX(SamplingFeatures[Feature Code],$A1381),CHAR(34),
", SamplingFeatureName:  ",CHAR(34),INDEX(SamplingFeatures[Feature Name],$A1381),CHAR(34),
", SamplingFeatureDescription:  ",CHAR(34),INDEX(SamplingFeatures[Feature Description],$A1381),CHAR(34),
", SamplingFeatureGeotypeCV:  ",CHAR(34),INDEX(SamplingFeatures[Feature Geo Type],$A1381),CHAR(34),
", FeatureGeometry:  ",CHAR(34),INDEX(SamplingFeatures[Feature Geometry],$A1381),CHAR(34),
", Elevation_m:  ",CHAR(34),INDEX(SamplingFeatures[Elevation_m],$A1381),CHAR(34),
", ElevationDatumCV:  ",CHAR(34),ElevationDatum,CHAR(34),"}"))</f>
        <v>#REF!</v>
      </c>
      <c r="L1381" t="e">
        <f>IF(INDEX(SamplingFeatures[Sampling Feature Type],$A1381)&lt;&gt;"Site","",
CONCATENATE("  - &amp;SiteID",TEXT(SUMPRODUCT(--($L$3:$L1380&lt;&gt;"")),"0000"),
" {","SamplingFeatureID:  *SamplingFeatureID",TEXT($A1381,"0000"),
", SiteTypeCV:  ",CHAR(34),INDEX(Sites[Site Type],$A1381),CHAR(34),
", Latitude:  ",INDEX(Sites[Latitude],$A1381),
", Longitude:  ",INDEX(Sites[Longitude],$A1381),
", SRSName:  ",CHAR(34),LatLonDatum,CHAR(34),"}"))</f>
        <v>#REF!</v>
      </c>
      <c r="M1381" t="e">
        <f>IF(INDEX(SamplingFeatures[Sampling Feature Type],$A1381)&lt;&gt;"Specimen","",
CONCATENATE("  - &amp;SpecimenID",TEXT(SUMPRODUCT(--($M$3:$M1380&lt;&gt;"")),"0000"),
" {","SamplingFeatureID:  *SamplingFeatureID",TEXT($A1381,"0000"),
", SpecimenTypeCV:  ",CHAR(34),INDEX(Specimens[Specimen Type],$A1381),CHAR(34),
", SpecimenMediumCV:  ",INDEX(Specimens[Specimen Medium],$A1381),
", IsFieldSpecimen:  ",CHAR(34),INDEX(Specimens[Is Field Specimen?],$A1381),CHAR(34),"}"))</f>
        <v>#REF!</v>
      </c>
      <c r="N1381" t="e">
        <f>IF(COUNTA(SpatialOffsets[])=0,"", IF(INDEX(SpatialOffsets[Spatial Offset Type],$A1381)="","",
CONCATENATE("  - &amp;SpatialOffsetID",TEXT($A1381,"0000"),
" {","SpatialOffsetTypeCV:  ",CHAR(34),INDEX(SpatialOffsets[Spatial Offset Type],$A1381),CHAR(34),
", Offset1Value:  ",INDEX(SpatialOffsets[Offset 1 Value],$A1381),
", Offset1UnitID:  ",CHAR(34),INDEX(SpatialOffsets[Offset 1 Unit],$A1381),CHAR(34),
", Offset2Value:  ",INDEX(SpatialOffsets[Offset 2 Value],$A1381),
", Offset2UnitID:  ",CHAR(34),INDEX(SpatialOffsets[Offset 2 Unit],$A1381),CHAR(34),
", Offset3Value:  ",INDEX(SpatialOffsets[Offset 3 Value],$A1381),
", Offset3UnitID:  ",CHAR(34),INDEX(SpatialOffsets[Offset 3 Unit],$A1381),CHAR(34),,"}")))</f>
        <v>#REF!</v>
      </c>
      <c r="O1381" t="e">
        <f>IF(COUNTA(RelatedFeatures[])=0,"", IF(INDEX(RelatedFeatures[First Sampling Feature Code],$A1381)="","",
CONCATENATE("  - &amp;RelationID",TEXT($A1381,"0000"),
" {","SamplingFeatureID:  *SamplingFeatureID",TEXT(MATCH(INDEX(RelatedFeatures[First Sampling Feature Code],$A1381),SamplingFeatures[Feature Code],0),"0000"),
", RelationshipTypeCV:  ",CHAR(34),INDEX(RelatedFeatures[Relationship Type],$A1381),CHAR(34),
", RelatedFeatureID: *SamplingFeatureID",TEXT(MATCH(INDEX(RelatedFeatures[Second Sampling Feature Code],$A1381),SamplingFeatures[Feature Code],0),"0000"),
", SpatialOffsetID:  ",IF(INDEX(RelatedFeatures[Offset Number],$A1381)="","",CONCATENATE("*SpatialOffsetID",TEXT(INDEX(RelatedFeatures[Offset Number],$A1381),"0000"))),"}")))</f>
        <v>#REF!</v>
      </c>
      <c r="P1381" t="e">
        <f>IF(INDEX(Methods[Method Type],$A1381)="","",
CONCATENATE("  - &amp;MethodID",TEXT($A1381,"0000"),
" {","MethodTypeCV:  ",CHAR(34),INDEX(Methods[Method Type],$A1381),CHAR(34),
", MethodCode:  ",CHAR(34),INDEX(Methods[Method Code],$A1381),CHAR(34),
", MethodName:  ",CHAR(34),INDEX(Methods[Method Name],$A1381),CHAR(34),
", MethodDescription:  ",CHAR(34),INDEX(Methods[Method Description],$A1381),CHAR(34),
", MethodLink:  ",CHAR(34),INDEX(Methods[Method Link],$A1381),CHAR(34),
", OrganizationID: *OrganizationID",TEXT(MATCH(INDEX(Methods[Organization Name],$A1381),Organizations[Organization Name],0),"0000"),"}"))</f>
        <v>#REF!</v>
      </c>
      <c r="Q1381" t="e">
        <f>IF(INDEX(Variables[Variable Type],$A1381)="","",
CONCATENATE("  - &amp;VariableID",TEXT($A1381,"0000"),
" {","VariableTypeCV:  ",CHAR(34),INDEX(Variables[Variable Type],$A1381),CHAR(34),
", VariableCode:  ",CHAR(34),INDEX(Variables[Variable Code],$A1381),CHAR(34),
", VariableNameCV:  ",CHAR(34),INDEX(Variables[Variable Name],$A1381),CHAR(34),
", VariableDefinition:  ",CHAR(34),INDEX(Variables[Variable Definition],$A1381),CHAR(34),
", SpecciationCV:  ",CHAR(34),INDEX(Variables[Speciation],$A1381),CHAR(34),
", NoDataValue:  ",CHAR(34),INDEX(Variables[No Data Value],$A1381),CHAR(34),"}"))</f>
        <v>#REF!</v>
      </c>
    </row>
    <row r="1382" spans="1:17" x14ac:dyDescent="0.25">
      <c r="A1382">
        <v>1379</v>
      </c>
      <c r="D1382" t="e">
        <f>IF(INDEX(People[First Name],$A1382)="","",
CONCATENATE("  - &amp;PersonID",TEXT($A1382,"0000"),
" {","PersonFirstName:  ",CHAR(34),INDEX(People[First Name],$A1382),CHAR(34),
", PersonMiddleName:  ",CHAR(34),INDEX(People[Middle Name],$A1382),CHAR(34),
", PersonLastName:  ",CHAR(34),INDEX(People[Last Name],$A1382),CHAR(34),"}"))</f>
        <v>#REF!</v>
      </c>
      <c r="E1382" t="e">
        <f>IF(INDEX(Organizations[Organization Type '[CV']],$A1382)="","",
CONCATENATE("  - &amp;OrganizationID",TEXT($A1382,"0000"),
" {","OrganizationTypeCV:  ",CHAR(34),INDEX(Organizations[Organization Type '[CV']],$A1382),CHAR(34),
", OrganizationCode:  ",CHAR(34),INDEX(Organizations[Organization Code],$A1382),CHAR(34),
", OrganizationName:  ",CHAR(34),INDEX(Organizations[Organization Name],$A1382),CHAR(34),
", OrganizationDescription:  ",CHAR(34),INDEX(Organizations[Organization Description],$A1382),CHAR(34),
", OrganizationLink:  ",CHAR(34),INDEX(Organizations[Organization Link],$A1382),CHAR(34),"}"))</f>
        <v>#REF!</v>
      </c>
      <c r="F1382" t="e">
        <f>IF(INDEX(People[First Name],$A1382)="","",
CONCATENATE("  - &amp;AffiliationID",TEXT($A1382,"0000"),
" {PersonID: *PersonID",TEXT($A1382,"0000"),
", OrganizationID: *OrganizationID",TEXT(MATCH(INDEX(People[Organization Name],$A1382),Organizations[Organization Name],0),"0000"),
", IsPrimaryOrganizationContact: , AffiliationStartDate: , AffiliationEndDate: , PrimaryPhone: ",
", PrimaryEmail: ",CHAR(34),INDEX(People[Primary Email],$A1382),CHAR(34),
", PrimaryAddress: ",CHAR(34),INDEX(People[Primary Address],$A1382),CHAR(34),
", PersonLink: }"))</f>
        <v>#REF!</v>
      </c>
      <c r="H1382" t="e">
        <f>IF(COUNTA(CitationInformation)=0,"",IF(INDEX(AuthorList[Author Name],$A1382)="","",
CONCATENATE("  - &amp;AuthorListID",TEXT($A1382,"0000"),
"  {CitationID: *CitationID0001",
", PersonID: *PersonID",TEXT(MATCH(INDEX(AuthorList[Author Name],$A1382),People[Full Name],0),"0000"),
", AuthorOrder: ",INDEX(AuthorList[Author Number],$A1382),"}")))</f>
        <v>#REF!</v>
      </c>
      <c r="K1382" t="e">
        <f>IF(INDEX(SamplingFeatures[Feature Code],$A1382)="","",
CONCATENATE("  - &amp;SamplingFeatureID",TEXT($A1382,"0000"),
" {","SamplingFeatureUUID:  ",CHAR(34),INDEX(SamplingFeatures[Sampling Feature UUID],$A1382),CHAR(34),
", SamplingFeatureTypeCV:  ",CHAR(34),INDEX(SamplingFeatures[Sampling Feature Type],$A1382),CHAR(34),
", SamplingFeatureCode:  ",CHAR(34),INDEX(SamplingFeatures[Feature Code],$A1382),CHAR(34),
", SamplingFeatureName:  ",CHAR(34),INDEX(SamplingFeatures[Feature Name],$A1382),CHAR(34),
", SamplingFeatureDescription:  ",CHAR(34),INDEX(SamplingFeatures[Feature Description],$A1382),CHAR(34),
", SamplingFeatureGeotypeCV:  ",CHAR(34),INDEX(SamplingFeatures[Feature Geo Type],$A1382),CHAR(34),
", FeatureGeometry:  ",CHAR(34),INDEX(SamplingFeatures[Feature Geometry],$A1382),CHAR(34),
", Elevation_m:  ",CHAR(34),INDEX(SamplingFeatures[Elevation_m],$A1382),CHAR(34),
", ElevationDatumCV:  ",CHAR(34),ElevationDatum,CHAR(34),"}"))</f>
        <v>#REF!</v>
      </c>
      <c r="L1382" t="e">
        <f>IF(INDEX(SamplingFeatures[Sampling Feature Type],$A1382)&lt;&gt;"Site","",
CONCATENATE("  - &amp;SiteID",TEXT(SUMPRODUCT(--($L$3:$L1381&lt;&gt;"")),"0000"),
" {","SamplingFeatureID:  *SamplingFeatureID",TEXT($A1382,"0000"),
", SiteTypeCV:  ",CHAR(34),INDEX(Sites[Site Type],$A1382),CHAR(34),
", Latitude:  ",INDEX(Sites[Latitude],$A1382),
", Longitude:  ",INDEX(Sites[Longitude],$A1382),
", SRSName:  ",CHAR(34),LatLonDatum,CHAR(34),"}"))</f>
        <v>#REF!</v>
      </c>
      <c r="M1382" t="e">
        <f>IF(INDEX(SamplingFeatures[Sampling Feature Type],$A1382)&lt;&gt;"Specimen","",
CONCATENATE("  - &amp;SpecimenID",TEXT(SUMPRODUCT(--($M$3:$M1381&lt;&gt;"")),"0000"),
" {","SamplingFeatureID:  *SamplingFeatureID",TEXT($A1382,"0000"),
", SpecimenTypeCV:  ",CHAR(34),INDEX(Specimens[Specimen Type],$A1382),CHAR(34),
", SpecimenMediumCV:  ",INDEX(Specimens[Specimen Medium],$A1382),
", IsFieldSpecimen:  ",CHAR(34),INDEX(Specimens[Is Field Specimen?],$A1382),CHAR(34),"}"))</f>
        <v>#REF!</v>
      </c>
      <c r="N1382" t="e">
        <f>IF(COUNTA(SpatialOffsets[])=0,"", IF(INDEX(SpatialOffsets[Spatial Offset Type],$A1382)="","",
CONCATENATE("  - &amp;SpatialOffsetID",TEXT($A1382,"0000"),
" {","SpatialOffsetTypeCV:  ",CHAR(34),INDEX(SpatialOffsets[Spatial Offset Type],$A1382),CHAR(34),
", Offset1Value:  ",INDEX(SpatialOffsets[Offset 1 Value],$A1382),
", Offset1UnitID:  ",CHAR(34),INDEX(SpatialOffsets[Offset 1 Unit],$A1382),CHAR(34),
", Offset2Value:  ",INDEX(SpatialOffsets[Offset 2 Value],$A1382),
", Offset2UnitID:  ",CHAR(34),INDEX(SpatialOffsets[Offset 2 Unit],$A1382),CHAR(34),
", Offset3Value:  ",INDEX(SpatialOffsets[Offset 3 Value],$A1382),
", Offset3UnitID:  ",CHAR(34),INDEX(SpatialOffsets[Offset 3 Unit],$A1382),CHAR(34),,"}")))</f>
        <v>#REF!</v>
      </c>
      <c r="O1382" t="e">
        <f>IF(COUNTA(RelatedFeatures[])=0,"", IF(INDEX(RelatedFeatures[First Sampling Feature Code],$A1382)="","",
CONCATENATE("  - &amp;RelationID",TEXT($A1382,"0000"),
" {","SamplingFeatureID:  *SamplingFeatureID",TEXT(MATCH(INDEX(RelatedFeatures[First Sampling Feature Code],$A1382),SamplingFeatures[Feature Code],0),"0000"),
", RelationshipTypeCV:  ",CHAR(34),INDEX(RelatedFeatures[Relationship Type],$A1382),CHAR(34),
", RelatedFeatureID: *SamplingFeatureID",TEXT(MATCH(INDEX(RelatedFeatures[Second Sampling Feature Code],$A1382),SamplingFeatures[Feature Code],0),"0000"),
", SpatialOffsetID:  ",IF(INDEX(RelatedFeatures[Offset Number],$A1382)="","",CONCATENATE("*SpatialOffsetID",TEXT(INDEX(RelatedFeatures[Offset Number],$A1382),"0000"))),"}")))</f>
        <v>#REF!</v>
      </c>
      <c r="P1382" t="e">
        <f>IF(INDEX(Methods[Method Type],$A1382)="","",
CONCATENATE("  - &amp;MethodID",TEXT($A1382,"0000"),
" {","MethodTypeCV:  ",CHAR(34),INDEX(Methods[Method Type],$A1382),CHAR(34),
", MethodCode:  ",CHAR(34),INDEX(Methods[Method Code],$A1382),CHAR(34),
", MethodName:  ",CHAR(34),INDEX(Methods[Method Name],$A1382),CHAR(34),
", MethodDescription:  ",CHAR(34),INDEX(Methods[Method Description],$A1382),CHAR(34),
", MethodLink:  ",CHAR(34),INDEX(Methods[Method Link],$A1382),CHAR(34),
", OrganizationID: *OrganizationID",TEXT(MATCH(INDEX(Methods[Organization Name],$A1382),Organizations[Organization Name],0),"0000"),"}"))</f>
        <v>#REF!</v>
      </c>
      <c r="Q1382" t="e">
        <f>IF(INDEX(Variables[Variable Type],$A1382)="","",
CONCATENATE("  - &amp;VariableID",TEXT($A1382,"0000"),
" {","VariableTypeCV:  ",CHAR(34),INDEX(Variables[Variable Type],$A1382),CHAR(34),
", VariableCode:  ",CHAR(34),INDEX(Variables[Variable Code],$A1382),CHAR(34),
", VariableNameCV:  ",CHAR(34),INDEX(Variables[Variable Name],$A1382),CHAR(34),
", VariableDefinition:  ",CHAR(34),INDEX(Variables[Variable Definition],$A1382),CHAR(34),
", SpecciationCV:  ",CHAR(34),INDEX(Variables[Speciation],$A1382),CHAR(34),
", NoDataValue:  ",CHAR(34),INDEX(Variables[No Data Value],$A1382),CHAR(34),"}"))</f>
        <v>#REF!</v>
      </c>
    </row>
    <row r="1383" spans="1:17" x14ac:dyDescent="0.25">
      <c r="A1383">
        <v>1380</v>
      </c>
      <c r="D1383" t="e">
        <f>IF(INDEX(People[First Name],$A1383)="","",
CONCATENATE("  - &amp;PersonID",TEXT($A1383,"0000"),
" {","PersonFirstName:  ",CHAR(34),INDEX(People[First Name],$A1383),CHAR(34),
", PersonMiddleName:  ",CHAR(34),INDEX(People[Middle Name],$A1383),CHAR(34),
", PersonLastName:  ",CHAR(34),INDEX(People[Last Name],$A1383),CHAR(34),"}"))</f>
        <v>#REF!</v>
      </c>
      <c r="E1383" t="e">
        <f>IF(INDEX(Organizations[Organization Type '[CV']],$A1383)="","",
CONCATENATE("  - &amp;OrganizationID",TEXT($A1383,"0000"),
" {","OrganizationTypeCV:  ",CHAR(34),INDEX(Organizations[Organization Type '[CV']],$A1383),CHAR(34),
", OrganizationCode:  ",CHAR(34),INDEX(Organizations[Organization Code],$A1383),CHAR(34),
", OrganizationName:  ",CHAR(34),INDEX(Organizations[Organization Name],$A1383),CHAR(34),
", OrganizationDescription:  ",CHAR(34),INDEX(Organizations[Organization Description],$A1383),CHAR(34),
", OrganizationLink:  ",CHAR(34),INDEX(Organizations[Organization Link],$A1383),CHAR(34),"}"))</f>
        <v>#REF!</v>
      </c>
      <c r="F1383" t="e">
        <f>IF(INDEX(People[First Name],$A1383)="","",
CONCATENATE("  - &amp;AffiliationID",TEXT($A1383,"0000"),
" {PersonID: *PersonID",TEXT($A1383,"0000"),
", OrganizationID: *OrganizationID",TEXT(MATCH(INDEX(People[Organization Name],$A1383),Organizations[Organization Name],0),"0000"),
", IsPrimaryOrganizationContact: , AffiliationStartDate: , AffiliationEndDate: , PrimaryPhone: ",
", PrimaryEmail: ",CHAR(34),INDEX(People[Primary Email],$A1383),CHAR(34),
", PrimaryAddress: ",CHAR(34),INDEX(People[Primary Address],$A1383),CHAR(34),
", PersonLink: }"))</f>
        <v>#REF!</v>
      </c>
      <c r="H1383" t="e">
        <f>IF(COUNTA(CitationInformation)=0,"",IF(INDEX(AuthorList[Author Name],$A1383)="","",
CONCATENATE("  - &amp;AuthorListID",TEXT($A1383,"0000"),
"  {CitationID: *CitationID0001",
", PersonID: *PersonID",TEXT(MATCH(INDEX(AuthorList[Author Name],$A1383),People[Full Name],0),"0000"),
", AuthorOrder: ",INDEX(AuthorList[Author Number],$A1383),"}")))</f>
        <v>#REF!</v>
      </c>
      <c r="K1383" t="e">
        <f>IF(INDEX(SamplingFeatures[Feature Code],$A1383)="","",
CONCATENATE("  - &amp;SamplingFeatureID",TEXT($A1383,"0000"),
" {","SamplingFeatureUUID:  ",CHAR(34),INDEX(SamplingFeatures[Sampling Feature UUID],$A1383),CHAR(34),
", SamplingFeatureTypeCV:  ",CHAR(34),INDEX(SamplingFeatures[Sampling Feature Type],$A1383),CHAR(34),
", SamplingFeatureCode:  ",CHAR(34),INDEX(SamplingFeatures[Feature Code],$A1383),CHAR(34),
", SamplingFeatureName:  ",CHAR(34),INDEX(SamplingFeatures[Feature Name],$A1383),CHAR(34),
", SamplingFeatureDescription:  ",CHAR(34),INDEX(SamplingFeatures[Feature Description],$A1383),CHAR(34),
", SamplingFeatureGeotypeCV:  ",CHAR(34),INDEX(SamplingFeatures[Feature Geo Type],$A1383),CHAR(34),
", FeatureGeometry:  ",CHAR(34),INDEX(SamplingFeatures[Feature Geometry],$A1383),CHAR(34),
", Elevation_m:  ",CHAR(34),INDEX(SamplingFeatures[Elevation_m],$A1383),CHAR(34),
", ElevationDatumCV:  ",CHAR(34),ElevationDatum,CHAR(34),"}"))</f>
        <v>#REF!</v>
      </c>
      <c r="L1383" t="e">
        <f>IF(INDEX(SamplingFeatures[Sampling Feature Type],$A1383)&lt;&gt;"Site","",
CONCATENATE("  - &amp;SiteID",TEXT(SUMPRODUCT(--($L$3:$L1382&lt;&gt;"")),"0000"),
" {","SamplingFeatureID:  *SamplingFeatureID",TEXT($A1383,"0000"),
", SiteTypeCV:  ",CHAR(34),INDEX(Sites[Site Type],$A1383),CHAR(34),
", Latitude:  ",INDEX(Sites[Latitude],$A1383),
", Longitude:  ",INDEX(Sites[Longitude],$A1383),
", SRSName:  ",CHAR(34),LatLonDatum,CHAR(34),"}"))</f>
        <v>#REF!</v>
      </c>
      <c r="M1383" t="e">
        <f>IF(INDEX(SamplingFeatures[Sampling Feature Type],$A1383)&lt;&gt;"Specimen","",
CONCATENATE("  - &amp;SpecimenID",TEXT(SUMPRODUCT(--($M$3:$M1382&lt;&gt;"")),"0000"),
" {","SamplingFeatureID:  *SamplingFeatureID",TEXT($A1383,"0000"),
", SpecimenTypeCV:  ",CHAR(34),INDEX(Specimens[Specimen Type],$A1383),CHAR(34),
", SpecimenMediumCV:  ",INDEX(Specimens[Specimen Medium],$A1383),
", IsFieldSpecimen:  ",CHAR(34),INDEX(Specimens[Is Field Specimen?],$A1383),CHAR(34),"}"))</f>
        <v>#REF!</v>
      </c>
      <c r="N1383" t="e">
        <f>IF(COUNTA(SpatialOffsets[])=0,"", IF(INDEX(SpatialOffsets[Spatial Offset Type],$A1383)="","",
CONCATENATE("  - &amp;SpatialOffsetID",TEXT($A1383,"0000"),
" {","SpatialOffsetTypeCV:  ",CHAR(34),INDEX(SpatialOffsets[Spatial Offset Type],$A1383),CHAR(34),
", Offset1Value:  ",INDEX(SpatialOffsets[Offset 1 Value],$A1383),
", Offset1UnitID:  ",CHAR(34),INDEX(SpatialOffsets[Offset 1 Unit],$A1383),CHAR(34),
", Offset2Value:  ",INDEX(SpatialOffsets[Offset 2 Value],$A1383),
", Offset2UnitID:  ",CHAR(34),INDEX(SpatialOffsets[Offset 2 Unit],$A1383),CHAR(34),
", Offset3Value:  ",INDEX(SpatialOffsets[Offset 3 Value],$A1383),
", Offset3UnitID:  ",CHAR(34),INDEX(SpatialOffsets[Offset 3 Unit],$A1383),CHAR(34),,"}")))</f>
        <v>#REF!</v>
      </c>
      <c r="O1383" t="e">
        <f>IF(COUNTA(RelatedFeatures[])=0,"", IF(INDEX(RelatedFeatures[First Sampling Feature Code],$A1383)="","",
CONCATENATE("  - &amp;RelationID",TEXT($A1383,"0000"),
" {","SamplingFeatureID:  *SamplingFeatureID",TEXT(MATCH(INDEX(RelatedFeatures[First Sampling Feature Code],$A1383),SamplingFeatures[Feature Code],0),"0000"),
", RelationshipTypeCV:  ",CHAR(34),INDEX(RelatedFeatures[Relationship Type],$A1383),CHAR(34),
", RelatedFeatureID: *SamplingFeatureID",TEXT(MATCH(INDEX(RelatedFeatures[Second Sampling Feature Code],$A1383),SamplingFeatures[Feature Code],0),"0000"),
", SpatialOffsetID:  ",IF(INDEX(RelatedFeatures[Offset Number],$A1383)="","",CONCATENATE("*SpatialOffsetID",TEXT(INDEX(RelatedFeatures[Offset Number],$A1383),"0000"))),"}")))</f>
        <v>#REF!</v>
      </c>
      <c r="P1383" t="e">
        <f>IF(INDEX(Methods[Method Type],$A1383)="","",
CONCATENATE("  - &amp;MethodID",TEXT($A1383,"0000"),
" {","MethodTypeCV:  ",CHAR(34),INDEX(Methods[Method Type],$A1383),CHAR(34),
", MethodCode:  ",CHAR(34),INDEX(Methods[Method Code],$A1383),CHAR(34),
", MethodName:  ",CHAR(34),INDEX(Methods[Method Name],$A1383),CHAR(34),
", MethodDescription:  ",CHAR(34),INDEX(Methods[Method Description],$A1383),CHAR(34),
", MethodLink:  ",CHAR(34),INDEX(Methods[Method Link],$A1383),CHAR(34),
", OrganizationID: *OrganizationID",TEXT(MATCH(INDEX(Methods[Organization Name],$A1383),Organizations[Organization Name],0),"0000"),"}"))</f>
        <v>#REF!</v>
      </c>
      <c r="Q1383" t="e">
        <f>IF(INDEX(Variables[Variable Type],$A1383)="","",
CONCATENATE("  - &amp;VariableID",TEXT($A1383,"0000"),
" {","VariableTypeCV:  ",CHAR(34),INDEX(Variables[Variable Type],$A1383),CHAR(34),
", VariableCode:  ",CHAR(34),INDEX(Variables[Variable Code],$A1383),CHAR(34),
", VariableNameCV:  ",CHAR(34),INDEX(Variables[Variable Name],$A1383),CHAR(34),
", VariableDefinition:  ",CHAR(34),INDEX(Variables[Variable Definition],$A1383),CHAR(34),
", SpecciationCV:  ",CHAR(34),INDEX(Variables[Speciation],$A1383),CHAR(34),
", NoDataValue:  ",CHAR(34),INDEX(Variables[No Data Value],$A1383),CHAR(34),"}"))</f>
        <v>#REF!</v>
      </c>
    </row>
    <row r="1384" spans="1:17" x14ac:dyDescent="0.25">
      <c r="A1384">
        <v>1381</v>
      </c>
      <c r="D1384" t="e">
        <f>IF(INDEX(People[First Name],$A1384)="","",
CONCATENATE("  - &amp;PersonID",TEXT($A1384,"0000"),
" {","PersonFirstName:  ",CHAR(34),INDEX(People[First Name],$A1384),CHAR(34),
", PersonMiddleName:  ",CHAR(34),INDEX(People[Middle Name],$A1384),CHAR(34),
", PersonLastName:  ",CHAR(34),INDEX(People[Last Name],$A1384),CHAR(34),"}"))</f>
        <v>#REF!</v>
      </c>
      <c r="E1384" t="e">
        <f>IF(INDEX(Organizations[Organization Type '[CV']],$A1384)="","",
CONCATENATE("  - &amp;OrganizationID",TEXT($A1384,"0000"),
" {","OrganizationTypeCV:  ",CHAR(34),INDEX(Organizations[Organization Type '[CV']],$A1384),CHAR(34),
", OrganizationCode:  ",CHAR(34),INDEX(Organizations[Organization Code],$A1384),CHAR(34),
", OrganizationName:  ",CHAR(34),INDEX(Organizations[Organization Name],$A1384),CHAR(34),
", OrganizationDescription:  ",CHAR(34),INDEX(Organizations[Organization Description],$A1384),CHAR(34),
", OrganizationLink:  ",CHAR(34),INDEX(Organizations[Organization Link],$A1384),CHAR(34),"}"))</f>
        <v>#REF!</v>
      </c>
      <c r="F1384" t="e">
        <f>IF(INDEX(People[First Name],$A1384)="","",
CONCATENATE("  - &amp;AffiliationID",TEXT($A1384,"0000"),
" {PersonID: *PersonID",TEXT($A1384,"0000"),
", OrganizationID: *OrganizationID",TEXT(MATCH(INDEX(People[Organization Name],$A1384),Organizations[Organization Name],0),"0000"),
", IsPrimaryOrganizationContact: , AffiliationStartDate: , AffiliationEndDate: , PrimaryPhone: ",
", PrimaryEmail: ",CHAR(34),INDEX(People[Primary Email],$A1384),CHAR(34),
", PrimaryAddress: ",CHAR(34),INDEX(People[Primary Address],$A1384),CHAR(34),
", PersonLink: }"))</f>
        <v>#REF!</v>
      </c>
      <c r="H1384" t="e">
        <f>IF(COUNTA(CitationInformation)=0,"",IF(INDEX(AuthorList[Author Name],$A1384)="","",
CONCATENATE("  - &amp;AuthorListID",TEXT($A1384,"0000"),
"  {CitationID: *CitationID0001",
", PersonID: *PersonID",TEXT(MATCH(INDEX(AuthorList[Author Name],$A1384),People[Full Name],0),"0000"),
", AuthorOrder: ",INDEX(AuthorList[Author Number],$A1384),"}")))</f>
        <v>#REF!</v>
      </c>
      <c r="K1384" t="e">
        <f>IF(INDEX(SamplingFeatures[Feature Code],$A1384)="","",
CONCATENATE("  - &amp;SamplingFeatureID",TEXT($A1384,"0000"),
" {","SamplingFeatureUUID:  ",CHAR(34),INDEX(SamplingFeatures[Sampling Feature UUID],$A1384),CHAR(34),
", SamplingFeatureTypeCV:  ",CHAR(34),INDEX(SamplingFeatures[Sampling Feature Type],$A1384),CHAR(34),
", SamplingFeatureCode:  ",CHAR(34),INDEX(SamplingFeatures[Feature Code],$A1384),CHAR(34),
", SamplingFeatureName:  ",CHAR(34),INDEX(SamplingFeatures[Feature Name],$A1384),CHAR(34),
", SamplingFeatureDescription:  ",CHAR(34),INDEX(SamplingFeatures[Feature Description],$A1384),CHAR(34),
", SamplingFeatureGeotypeCV:  ",CHAR(34),INDEX(SamplingFeatures[Feature Geo Type],$A1384),CHAR(34),
", FeatureGeometry:  ",CHAR(34),INDEX(SamplingFeatures[Feature Geometry],$A1384),CHAR(34),
", Elevation_m:  ",CHAR(34),INDEX(SamplingFeatures[Elevation_m],$A1384),CHAR(34),
", ElevationDatumCV:  ",CHAR(34),ElevationDatum,CHAR(34),"}"))</f>
        <v>#REF!</v>
      </c>
      <c r="L1384" t="e">
        <f>IF(INDEX(SamplingFeatures[Sampling Feature Type],$A1384)&lt;&gt;"Site","",
CONCATENATE("  - &amp;SiteID",TEXT(SUMPRODUCT(--($L$3:$L1383&lt;&gt;"")),"0000"),
" {","SamplingFeatureID:  *SamplingFeatureID",TEXT($A1384,"0000"),
", SiteTypeCV:  ",CHAR(34),INDEX(Sites[Site Type],$A1384),CHAR(34),
", Latitude:  ",INDEX(Sites[Latitude],$A1384),
", Longitude:  ",INDEX(Sites[Longitude],$A1384),
", SRSName:  ",CHAR(34),LatLonDatum,CHAR(34),"}"))</f>
        <v>#REF!</v>
      </c>
      <c r="M1384" t="e">
        <f>IF(INDEX(SamplingFeatures[Sampling Feature Type],$A1384)&lt;&gt;"Specimen","",
CONCATENATE("  - &amp;SpecimenID",TEXT(SUMPRODUCT(--($M$3:$M1383&lt;&gt;"")),"0000"),
" {","SamplingFeatureID:  *SamplingFeatureID",TEXT($A1384,"0000"),
", SpecimenTypeCV:  ",CHAR(34),INDEX(Specimens[Specimen Type],$A1384),CHAR(34),
", SpecimenMediumCV:  ",INDEX(Specimens[Specimen Medium],$A1384),
", IsFieldSpecimen:  ",CHAR(34),INDEX(Specimens[Is Field Specimen?],$A1384),CHAR(34),"}"))</f>
        <v>#REF!</v>
      </c>
      <c r="N1384" t="e">
        <f>IF(COUNTA(SpatialOffsets[])=0,"", IF(INDEX(SpatialOffsets[Spatial Offset Type],$A1384)="","",
CONCATENATE("  - &amp;SpatialOffsetID",TEXT($A1384,"0000"),
" {","SpatialOffsetTypeCV:  ",CHAR(34),INDEX(SpatialOffsets[Spatial Offset Type],$A1384),CHAR(34),
", Offset1Value:  ",INDEX(SpatialOffsets[Offset 1 Value],$A1384),
", Offset1UnitID:  ",CHAR(34),INDEX(SpatialOffsets[Offset 1 Unit],$A1384),CHAR(34),
", Offset2Value:  ",INDEX(SpatialOffsets[Offset 2 Value],$A1384),
", Offset2UnitID:  ",CHAR(34),INDEX(SpatialOffsets[Offset 2 Unit],$A1384),CHAR(34),
", Offset3Value:  ",INDEX(SpatialOffsets[Offset 3 Value],$A1384),
", Offset3UnitID:  ",CHAR(34),INDEX(SpatialOffsets[Offset 3 Unit],$A1384),CHAR(34),,"}")))</f>
        <v>#REF!</v>
      </c>
      <c r="O1384" t="e">
        <f>IF(COUNTA(RelatedFeatures[])=0,"", IF(INDEX(RelatedFeatures[First Sampling Feature Code],$A1384)="","",
CONCATENATE("  - &amp;RelationID",TEXT($A1384,"0000"),
" {","SamplingFeatureID:  *SamplingFeatureID",TEXT(MATCH(INDEX(RelatedFeatures[First Sampling Feature Code],$A1384),SamplingFeatures[Feature Code],0),"0000"),
", RelationshipTypeCV:  ",CHAR(34),INDEX(RelatedFeatures[Relationship Type],$A1384),CHAR(34),
", RelatedFeatureID: *SamplingFeatureID",TEXT(MATCH(INDEX(RelatedFeatures[Second Sampling Feature Code],$A1384),SamplingFeatures[Feature Code],0),"0000"),
", SpatialOffsetID:  ",IF(INDEX(RelatedFeatures[Offset Number],$A1384)="","",CONCATENATE("*SpatialOffsetID",TEXT(INDEX(RelatedFeatures[Offset Number],$A1384),"0000"))),"}")))</f>
        <v>#REF!</v>
      </c>
      <c r="P1384" t="e">
        <f>IF(INDEX(Methods[Method Type],$A1384)="","",
CONCATENATE("  - &amp;MethodID",TEXT($A1384,"0000"),
" {","MethodTypeCV:  ",CHAR(34),INDEX(Methods[Method Type],$A1384),CHAR(34),
", MethodCode:  ",CHAR(34),INDEX(Methods[Method Code],$A1384),CHAR(34),
", MethodName:  ",CHAR(34),INDEX(Methods[Method Name],$A1384),CHAR(34),
", MethodDescription:  ",CHAR(34),INDEX(Methods[Method Description],$A1384),CHAR(34),
", MethodLink:  ",CHAR(34),INDEX(Methods[Method Link],$A1384),CHAR(34),
", OrganizationID: *OrganizationID",TEXT(MATCH(INDEX(Methods[Organization Name],$A1384),Organizations[Organization Name],0),"0000"),"}"))</f>
        <v>#REF!</v>
      </c>
      <c r="Q1384" t="e">
        <f>IF(INDEX(Variables[Variable Type],$A1384)="","",
CONCATENATE("  - &amp;VariableID",TEXT($A1384,"0000"),
" {","VariableTypeCV:  ",CHAR(34),INDEX(Variables[Variable Type],$A1384),CHAR(34),
", VariableCode:  ",CHAR(34),INDEX(Variables[Variable Code],$A1384),CHAR(34),
", VariableNameCV:  ",CHAR(34),INDEX(Variables[Variable Name],$A1384),CHAR(34),
", VariableDefinition:  ",CHAR(34),INDEX(Variables[Variable Definition],$A1384),CHAR(34),
", SpecciationCV:  ",CHAR(34),INDEX(Variables[Speciation],$A1384),CHAR(34),
", NoDataValue:  ",CHAR(34),INDEX(Variables[No Data Value],$A1384),CHAR(34),"}"))</f>
        <v>#REF!</v>
      </c>
    </row>
    <row r="1385" spans="1:17" x14ac:dyDescent="0.25">
      <c r="A1385">
        <v>1382</v>
      </c>
      <c r="D1385" t="e">
        <f>IF(INDEX(People[First Name],$A1385)="","",
CONCATENATE("  - &amp;PersonID",TEXT($A1385,"0000"),
" {","PersonFirstName:  ",CHAR(34),INDEX(People[First Name],$A1385),CHAR(34),
", PersonMiddleName:  ",CHAR(34),INDEX(People[Middle Name],$A1385),CHAR(34),
", PersonLastName:  ",CHAR(34),INDEX(People[Last Name],$A1385),CHAR(34),"}"))</f>
        <v>#REF!</v>
      </c>
      <c r="E1385" t="e">
        <f>IF(INDEX(Organizations[Organization Type '[CV']],$A1385)="","",
CONCATENATE("  - &amp;OrganizationID",TEXT($A1385,"0000"),
" {","OrganizationTypeCV:  ",CHAR(34),INDEX(Organizations[Organization Type '[CV']],$A1385),CHAR(34),
", OrganizationCode:  ",CHAR(34),INDEX(Organizations[Organization Code],$A1385),CHAR(34),
", OrganizationName:  ",CHAR(34),INDEX(Organizations[Organization Name],$A1385),CHAR(34),
", OrganizationDescription:  ",CHAR(34),INDEX(Organizations[Organization Description],$A1385),CHAR(34),
", OrganizationLink:  ",CHAR(34),INDEX(Organizations[Organization Link],$A1385),CHAR(34),"}"))</f>
        <v>#REF!</v>
      </c>
      <c r="F1385" t="e">
        <f>IF(INDEX(People[First Name],$A1385)="","",
CONCATENATE("  - &amp;AffiliationID",TEXT($A1385,"0000"),
" {PersonID: *PersonID",TEXT($A1385,"0000"),
", OrganizationID: *OrganizationID",TEXT(MATCH(INDEX(People[Organization Name],$A1385),Organizations[Organization Name],0),"0000"),
", IsPrimaryOrganizationContact: , AffiliationStartDate: , AffiliationEndDate: , PrimaryPhone: ",
", PrimaryEmail: ",CHAR(34),INDEX(People[Primary Email],$A1385),CHAR(34),
", PrimaryAddress: ",CHAR(34),INDEX(People[Primary Address],$A1385),CHAR(34),
", PersonLink: }"))</f>
        <v>#REF!</v>
      </c>
      <c r="H1385" t="e">
        <f>IF(COUNTA(CitationInformation)=0,"",IF(INDEX(AuthorList[Author Name],$A1385)="","",
CONCATENATE("  - &amp;AuthorListID",TEXT($A1385,"0000"),
"  {CitationID: *CitationID0001",
", PersonID: *PersonID",TEXT(MATCH(INDEX(AuthorList[Author Name],$A1385),People[Full Name],0),"0000"),
", AuthorOrder: ",INDEX(AuthorList[Author Number],$A1385),"}")))</f>
        <v>#REF!</v>
      </c>
      <c r="K1385" t="e">
        <f>IF(INDEX(SamplingFeatures[Feature Code],$A1385)="","",
CONCATENATE("  - &amp;SamplingFeatureID",TEXT($A1385,"0000"),
" {","SamplingFeatureUUID:  ",CHAR(34),INDEX(SamplingFeatures[Sampling Feature UUID],$A1385),CHAR(34),
", SamplingFeatureTypeCV:  ",CHAR(34),INDEX(SamplingFeatures[Sampling Feature Type],$A1385),CHAR(34),
", SamplingFeatureCode:  ",CHAR(34),INDEX(SamplingFeatures[Feature Code],$A1385),CHAR(34),
", SamplingFeatureName:  ",CHAR(34),INDEX(SamplingFeatures[Feature Name],$A1385),CHAR(34),
", SamplingFeatureDescription:  ",CHAR(34),INDEX(SamplingFeatures[Feature Description],$A1385),CHAR(34),
", SamplingFeatureGeotypeCV:  ",CHAR(34),INDEX(SamplingFeatures[Feature Geo Type],$A1385),CHAR(34),
", FeatureGeometry:  ",CHAR(34),INDEX(SamplingFeatures[Feature Geometry],$A1385),CHAR(34),
", Elevation_m:  ",CHAR(34),INDEX(SamplingFeatures[Elevation_m],$A1385),CHAR(34),
", ElevationDatumCV:  ",CHAR(34),ElevationDatum,CHAR(34),"}"))</f>
        <v>#REF!</v>
      </c>
      <c r="L1385" t="e">
        <f>IF(INDEX(SamplingFeatures[Sampling Feature Type],$A1385)&lt;&gt;"Site","",
CONCATENATE("  - &amp;SiteID",TEXT(SUMPRODUCT(--($L$3:$L1384&lt;&gt;"")),"0000"),
" {","SamplingFeatureID:  *SamplingFeatureID",TEXT($A1385,"0000"),
", SiteTypeCV:  ",CHAR(34),INDEX(Sites[Site Type],$A1385),CHAR(34),
", Latitude:  ",INDEX(Sites[Latitude],$A1385),
", Longitude:  ",INDEX(Sites[Longitude],$A1385),
", SRSName:  ",CHAR(34),LatLonDatum,CHAR(34),"}"))</f>
        <v>#REF!</v>
      </c>
      <c r="M1385" t="e">
        <f>IF(INDEX(SamplingFeatures[Sampling Feature Type],$A1385)&lt;&gt;"Specimen","",
CONCATENATE("  - &amp;SpecimenID",TEXT(SUMPRODUCT(--($M$3:$M1384&lt;&gt;"")),"0000"),
" {","SamplingFeatureID:  *SamplingFeatureID",TEXT($A1385,"0000"),
", SpecimenTypeCV:  ",CHAR(34),INDEX(Specimens[Specimen Type],$A1385),CHAR(34),
", SpecimenMediumCV:  ",INDEX(Specimens[Specimen Medium],$A1385),
", IsFieldSpecimen:  ",CHAR(34),INDEX(Specimens[Is Field Specimen?],$A1385),CHAR(34),"}"))</f>
        <v>#REF!</v>
      </c>
      <c r="N1385" t="e">
        <f>IF(COUNTA(SpatialOffsets[])=0,"", IF(INDEX(SpatialOffsets[Spatial Offset Type],$A1385)="","",
CONCATENATE("  - &amp;SpatialOffsetID",TEXT($A1385,"0000"),
" {","SpatialOffsetTypeCV:  ",CHAR(34),INDEX(SpatialOffsets[Spatial Offset Type],$A1385),CHAR(34),
", Offset1Value:  ",INDEX(SpatialOffsets[Offset 1 Value],$A1385),
", Offset1UnitID:  ",CHAR(34),INDEX(SpatialOffsets[Offset 1 Unit],$A1385),CHAR(34),
", Offset2Value:  ",INDEX(SpatialOffsets[Offset 2 Value],$A1385),
", Offset2UnitID:  ",CHAR(34),INDEX(SpatialOffsets[Offset 2 Unit],$A1385),CHAR(34),
", Offset3Value:  ",INDEX(SpatialOffsets[Offset 3 Value],$A1385),
", Offset3UnitID:  ",CHAR(34),INDEX(SpatialOffsets[Offset 3 Unit],$A1385),CHAR(34),,"}")))</f>
        <v>#REF!</v>
      </c>
      <c r="O1385" t="e">
        <f>IF(COUNTA(RelatedFeatures[])=0,"", IF(INDEX(RelatedFeatures[First Sampling Feature Code],$A1385)="","",
CONCATENATE("  - &amp;RelationID",TEXT($A1385,"0000"),
" {","SamplingFeatureID:  *SamplingFeatureID",TEXT(MATCH(INDEX(RelatedFeatures[First Sampling Feature Code],$A1385),SamplingFeatures[Feature Code],0),"0000"),
", RelationshipTypeCV:  ",CHAR(34),INDEX(RelatedFeatures[Relationship Type],$A1385),CHAR(34),
", RelatedFeatureID: *SamplingFeatureID",TEXT(MATCH(INDEX(RelatedFeatures[Second Sampling Feature Code],$A1385),SamplingFeatures[Feature Code],0),"0000"),
", SpatialOffsetID:  ",IF(INDEX(RelatedFeatures[Offset Number],$A1385)="","",CONCATENATE("*SpatialOffsetID",TEXT(INDEX(RelatedFeatures[Offset Number],$A1385),"0000"))),"}")))</f>
        <v>#REF!</v>
      </c>
      <c r="P1385" t="e">
        <f>IF(INDEX(Methods[Method Type],$A1385)="","",
CONCATENATE("  - &amp;MethodID",TEXT($A1385,"0000"),
" {","MethodTypeCV:  ",CHAR(34),INDEX(Methods[Method Type],$A1385),CHAR(34),
", MethodCode:  ",CHAR(34),INDEX(Methods[Method Code],$A1385),CHAR(34),
", MethodName:  ",CHAR(34),INDEX(Methods[Method Name],$A1385),CHAR(34),
", MethodDescription:  ",CHAR(34),INDEX(Methods[Method Description],$A1385),CHAR(34),
", MethodLink:  ",CHAR(34),INDEX(Methods[Method Link],$A1385),CHAR(34),
", OrganizationID: *OrganizationID",TEXT(MATCH(INDEX(Methods[Organization Name],$A1385),Organizations[Organization Name],0),"0000"),"}"))</f>
        <v>#REF!</v>
      </c>
      <c r="Q1385" t="e">
        <f>IF(INDEX(Variables[Variable Type],$A1385)="","",
CONCATENATE("  - &amp;VariableID",TEXT($A1385,"0000"),
" {","VariableTypeCV:  ",CHAR(34),INDEX(Variables[Variable Type],$A1385),CHAR(34),
", VariableCode:  ",CHAR(34),INDEX(Variables[Variable Code],$A1385),CHAR(34),
", VariableNameCV:  ",CHAR(34),INDEX(Variables[Variable Name],$A1385),CHAR(34),
", VariableDefinition:  ",CHAR(34),INDEX(Variables[Variable Definition],$A1385),CHAR(34),
", SpecciationCV:  ",CHAR(34),INDEX(Variables[Speciation],$A1385),CHAR(34),
", NoDataValue:  ",CHAR(34),INDEX(Variables[No Data Value],$A1385),CHAR(34),"}"))</f>
        <v>#REF!</v>
      </c>
    </row>
    <row r="1386" spans="1:17" x14ac:dyDescent="0.25">
      <c r="A1386">
        <v>1383</v>
      </c>
      <c r="D1386" t="e">
        <f>IF(INDEX(People[First Name],$A1386)="","",
CONCATENATE("  - &amp;PersonID",TEXT($A1386,"0000"),
" {","PersonFirstName:  ",CHAR(34),INDEX(People[First Name],$A1386),CHAR(34),
", PersonMiddleName:  ",CHAR(34),INDEX(People[Middle Name],$A1386),CHAR(34),
", PersonLastName:  ",CHAR(34),INDEX(People[Last Name],$A1386),CHAR(34),"}"))</f>
        <v>#REF!</v>
      </c>
      <c r="E1386" t="e">
        <f>IF(INDEX(Organizations[Organization Type '[CV']],$A1386)="","",
CONCATENATE("  - &amp;OrganizationID",TEXT($A1386,"0000"),
" {","OrganizationTypeCV:  ",CHAR(34),INDEX(Organizations[Organization Type '[CV']],$A1386),CHAR(34),
", OrganizationCode:  ",CHAR(34),INDEX(Organizations[Organization Code],$A1386),CHAR(34),
", OrganizationName:  ",CHAR(34),INDEX(Organizations[Organization Name],$A1386),CHAR(34),
", OrganizationDescription:  ",CHAR(34),INDEX(Organizations[Organization Description],$A1386),CHAR(34),
", OrganizationLink:  ",CHAR(34),INDEX(Organizations[Organization Link],$A1386),CHAR(34),"}"))</f>
        <v>#REF!</v>
      </c>
      <c r="F1386" t="e">
        <f>IF(INDEX(People[First Name],$A1386)="","",
CONCATENATE("  - &amp;AffiliationID",TEXT($A1386,"0000"),
" {PersonID: *PersonID",TEXT($A1386,"0000"),
", OrganizationID: *OrganizationID",TEXT(MATCH(INDEX(People[Organization Name],$A1386),Organizations[Organization Name],0),"0000"),
", IsPrimaryOrganizationContact: , AffiliationStartDate: , AffiliationEndDate: , PrimaryPhone: ",
", PrimaryEmail: ",CHAR(34),INDEX(People[Primary Email],$A1386),CHAR(34),
", PrimaryAddress: ",CHAR(34),INDEX(People[Primary Address],$A1386),CHAR(34),
", PersonLink: }"))</f>
        <v>#REF!</v>
      </c>
      <c r="H1386" t="e">
        <f>IF(COUNTA(CitationInformation)=0,"",IF(INDEX(AuthorList[Author Name],$A1386)="","",
CONCATENATE("  - &amp;AuthorListID",TEXT($A1386,"0000"),
"  {CitationID: *CitationID0001",
", PersonID: *PersonID",TEXT(MATCH(INDEX(AuthorList[Author Name],$A1386),People[Full Name],0),"0000"),
", AuthorOrder: ",INDEX(AuthorList[Author Number],$A1386),"}")))</f>
        <v>#REF!</v>
      </c>
      <c r="K1386" t="e">
        <f>IF(INDEX(SamplingFeatures[Feature Code],$A1386)="","",
CONCATENATE("  - &amp;SamplingFeatureID",TEXT($A1386,"0000"),
" {","SamplingFeatureUUID:  ",CHAR(34),INDEX(SamplingFeatures[Sampling Feature UUID],$A1386),CHAR(34),
", SamplingFeatureTypeCV:  ",CHAR(34),INDEX(SamplingFeatures[Sampling Feature Type],$A1386),CHAR(34),
", SamplingFeatureCode:  ",CHAR(34),INDEX(SamplingFeatures[Feature Code],$A1386),CHAR(34),
", SamplingFeatureName:  ",CHAR(34),INDEX(SamplingFeatures[Feature Name],$A1386),CHAR(34),
", SamplingFeatureDescription:  ",CHAR(34),INDEX(SamplingFeatures[Feature Description],$A1386),CHAR(34),
", SamplingFeatureGeotypeCV:  ",CHAR(34),INDEX(SamplingFeatures[Feature Geo Type],$A1386),CHAR(34),
", FeatureGeometry:  ",CHAR(34),INDEX(SamplingFeatures[Feature Geometry],$A1386),CHAR(34),
", Elevation_m:  ",CHAR(34),INDEX(SamplingFeatures[Elevation_m],$A1386),CHAR(34),
", ElevationDatumCV:  ",CHAR(34),ElevationDatum,CHAR(34),"}"))</f>
        <v>#REF!</v>
      </c>
      <c r="L1386" t="e">
        <f>IF(INDEX(SamplingFeatures[Sampling Feature Type],$A1386)&lt;&gt;"Site","",
CONCATENATE("  - &amp;SiteID",TEXT(SUMPRODUCT(--($L$3:$L1385&lt;&gt;"")),"0000"),
" {","SamplingFeatureID:  *SamplingFeatureID",TEXT($A1386,"0000"),
", SiteTypeCV:  ",CHAR(34),INDEX(Sites[Site Type],$A1386),CHAR(34),
", Latitude:  ",INDEX(Sites[Latitude],$A1386),
", Longitude:  ",INDEX(Sites[Longitude],$A1386),
", SRSName:  ",CHAR(34),LatLonDatum,CHAR(34),"}"))</f>
        <v>#REF!</v>
      </c>
      <c r="M1386" t="e">
        <f>IF(INDEX(SamplingFeatures[Sampling Feature Type],$A1386)&lt;&gt;"Specimen","",
CONCATENATE("  - &amp;SpecimenID",TEXT(SUMPRODUCT(--($M$3:$M1385&lt;&gt;"")),"0000"),
" {","SamplingFeatureID:  *SamplingFeatureID",TEXT($A1386,"0000"),
", SpecimenTypeCV:  ",CHAR(34),INDEX(Specimens[Specimen Type],$A1386),CHAR(34),
", SpecimenMediumCV:  ",INDEX(Specimens[Specimen Medium],$A1386),
", IsFieldSpecimen:  ",CHAR(34),INDEX(Specimens[Is Field Specimen?],$A1386),CHAR(34),"}"))</f>
        <v>#REF!</v>
      </c>
      <c r="N1386" t="e">
        <f>IF(COUNTA(SpatialOffsets[])=0,"", IF(INDEX(SpatialOffsets[Spatial Offset Type],$A1386)="","",
CONCATENATE("  - &amp;SpatialOffsetID",TEXT($A1386,"0000"),
" {","SpatialOffsetTypeCV:  ",CHAR(34),INDEX(SpatialOffsets[Spatial Offset Type],$A1386),CHAR(34),
", Offset1Value:  ",INDEX(SpatialOffsets[Offset 1 Value],$A1386),
", Offset1UnitID:  ",CHAR(34),INDEX(SpatialOffsets[Offset 1 Unit],$A1386),CHAR(34),
", Offset2Value:  ",INDEX(SpatialOffsets[Offset 2 Value],$A1386),
", Offset2UnitID:  ",CHAR(34),INDEX(SpatialOffsets[Offset 2 Unit],$A1386),CHAR(34),
", Offset3Value:  ",INDEX(SpatialOffsets[Offset 3 Value],$A1386),
", Offset3UnitID:  ",CHAR(34),INDEX(SpatialOffsets[Offset 3 Unit],$A1386),CHAR(34),,"}")))</f>
        <v>#REF!</v>
      </c>
      <c r="O1386" t="e">
        <f>IF(COUNTA(RelatedFeatures[])=0,"", IF(INDEX(RelatedFeatures[First Sampling Feature Code],$A1386)="","",
CONCATENATE("  - &amp;RelationID",TEXT($A1386,"0000"),
" {","SamplingFeatureID:  *SamplingFeatureID",TEXT(MATCH(INDEX(RelatedFeatures[First Sampling Feature Code],$A1386),SamplingFeatures[Feature Code],0),"0000"),
", RelationshipTypeCV:  ",CHAR(34),INDEX(RelatedFeatures[Relationship Type],$A1386),CHAR(34),
", RelatedFeatureID: *SamplingFeatureID",TEXT(MATCH(INDEX(RelatedFeatures[Second Sampling Feature Code],$A1386),SamplingFeatures[Feature Code],0),"0000"),
", SpatialOffsetID:  ",IF(INDEX(RelatedFeatures[Offset Number],$A1386)="","",CONCATENATE("*SpatialOffsetID",TEXT(INDEX(RelatedFeatures[Offset Number],$A1386),"0000"))),"}")))</f>
        <v>#REF!</v>
      </c>
      <c r="P1386" t="e">
        <f>IF(INDEX(Methods[Method Type],$A1386)="","",
CONCATENATE("  - &amp;MethodID",TEXT($A1386,"0000"),
" {","MethodTypeCV:  ",CHAR(34),INDEX(Methods[Method Type],$A1386),CHAR(34),
", MethodCode:  ",CHAR(34),INDEX(Methods[Method Code],$A1386),CHAR(34),
", MethodName:  ",CHAR(34),INDEX(Methods[Method Name],$A1386),CHAR(34),
", MethodDescription:  ",CHAR(34),INDEX(Methods[Method Description],$A1386),CHAR(34),
", MethodLink:  ",CHAR(34),INDEX(Methods[Method Link],$A1386),CHAR(34),
", OrganizationID: *OrganizationID",TEXT(MATCH(INDEX(Methods[Organization Name],$A1386),Organizations[Organization Name],0),"0000"),"}"))</f>
        <v>#REF!</v>
      </c>
      <c r="Q1386" t="e">
        <f>IF(INDEX(Variables[Variable Type],$A1386)="","",
CONCATENATE("  - &amp;VariableID",TEXT($A1386,"0000"),
" {","VariableTypeCV:  ",CHAR(34),INDEX(Variables[Variable Type],$A1386),CHAR(34),
", VariableCode:  ",CHAR(34),INDEX(Variables[Variable Code],$A1386),CHAR(34),
", VariableNameCV:  ",CHAR(34),INDEX(Variables[Variable Name],$A1386),CHAR(34),
", VariableDefinition:  ",CHAR(34),INDEX(Variables[Variable Definition],$A1386),CHAR(34),
", SpecciationCV:  ",CHAR(34),INDEX(Variables[Speciation],$A1386),CHAR(34),
", NoDataValue:  ",CHAR(34),INDEX(Variables[No Data Value],$A1386),CHAR(34),"}"))</f>
        <v>#REF!</v>
      </c>
    </row>
    <row r="1387" spans="1:17" x14ac:dyDescent="0.25">
      <c r="A1387">
        <v>1384</v>
      </c>
      <c r="D1387" t="e">
        <f>IF(INDEX(People[First Name],$A1387)="","",
CONCATENATE("  - &amp;PersonID",TEXT($A1387,"0000"),
" {","PersonFirstName:  ",CHAR(34),INDEX(People[First Name],$A1387),CHAR(34),
", PersonMiddleName:  ",CHAR(34),INDEX(People[Middle Name],$A1387),CHAR(34),
", PersonLastName:  ",CHAR(34),INDEX(People[Last Name],$A1387),CHAR(34),"}"))</f>
        <v>#REF!</v>
      </c>
      <c r="E1387" t="e">
        <f>IF(INDEX(Organizations[Organization Type '[CV']],$A1387)="","",
CONCATENATE("  - &amp;OrganizationID",TEXT($A1387,"0000"),
" {","OrganizationTypeCV:  ",CHAR(34),INDEX(Organizations[Organization Type '[CV']],$A1387),CHAR(34),
", OrganizationCode:  ",CHAR(34),INDEX(Organizations[Organization Code],$A1387),CHAR(34),
", OrganizationName:  ",CHAR(34),INDEX(Organizations[Organization Name],$A1387),CHAR(34),
", OrganizationDescription:  ",CHAR(34),INDEX(Organizations[Organization Description],$A1387),CHAR(34),
", OrganizationLink:  ",CHAR(34),INDEX(Organizations[Organization Link],$A1387),CHAR(34),"}"))</f>
        <v>#REF!</v>
      </c>
      <c r="F1387" t="e">
        <f>IF(INDEX(People[First Name],$A1387)="","",
CONCATENATE("  - &amp;AffiliationID",TEXT($A1387,"0000"),
" {PersonID: *PersonID",TEXT($A1387,"0000"),
", OrganizationID: *OrganizationID",TEXT(MATCH(INDEX(People[Organization Name],$A1387),Organizations[Organization Name],0),"0000"),
", IsPrimaryOrganizationContact: , AffiliationStartDate: , AffiliationEndDate: , PrimaryPhone: ",
", PrimaryEmail: ",CHAR(34),INDEX(People[Primary Email],$A1387),CHAR(34),
", PrimaryAddress: ",CHAR(34),INDEX(People[Primary Address],$A1387),CHAR(34),
", PersonLink: }"))</f>
        <v>#REF!</v>
      </c>
      <c r="H1387" t="e">
        <f>IF(COUNTA(CitationInformation)=0,"",IF(INDEX(AuthorList[Author Name],$A1387)="","",
CONCATENATE("  - &amp;AuthorListID",TEXT($A1387,"0000"),
"  {CitationID: *CitationID0001",
", PersonID: *PersonID",TEXT(MATCH(INDEX(AuthorList[Author Name],$A1387),People[Full Name],0),"0000"),
", AuthorOrder: ",INDEX(AuthorList[Author Number],$A1387),"}")))</f>
        <v>#REF!</v>
      </c>
      <c r="K1387" t="e">
        <f>IF(INDEX(SamplingFeatures[Feature Code],$A1387)="","",
CONCATENATE("  - &amp;SamplingFeatureID",TEXT($A1387,"0000"),
" {","SamplingFeatureUUID:  ",CHAR(34),INDEX(SamplingFeatures[Sampling Feature UUID],$A1387),CHAR(34),
", SamplingFeatureTypeCV:  ",CHAR(34),INDEX(SamplingFeatures[Sampling Feature Type],$A1387),CHAR(34),
", SamplingFeatureCode:  ",CHAR(34),INDEX(SamplingFeatures[Feature Code],$A1387),CHAR(34),
", SamplingFeatureName:  ",CHAR(34),INDEX(SamplingFeatures[Feature Name],$A1387),CHAR(34),
", SamplingFeatureDescription:  ",CHAR(34),INDEX(SamplingFeatures[Feature Description],$A1387),CHAR(34),
", SamplingFeatureGeotypeCV:  ",CHAR(34),INDEX(SamplingFeatures[Feature Geo Type],$A1387),CHAR(34),
", FeatureGeometry:  ",CHAR(34),INDEX(SamplingFeatures[Feature Geometry],$A1387),CHAR(34),
", Elevation_m:  ",CHAR(34),INDEX(SamplingFeatures[Elevation_m],$A1387),CHAR(34),
", ElevationDatumCV:  ",CHAR(34),ElevationDatum,CHAR(34),"}"))</f>
        <v>#REF!</v>
      </c>
      <c r="L1387" t="e">
        <f>IF(INDEX(SamplingFeatures[Sampling Feature Type],$A1387)&lt;&gt;"Site","",
CONCATENATE("  - &amp;SiteID",TEXT(SUMPRODUCT(--($L$3:$L1386&lt;&gt;"")),"0000"),
" {","SamplingFeatureID:  *SamplingFeatureID",TEXT($A1387,"0000"),
", SiteTypeCV:  ",CHAR(34),INDEX(Sites[Site Type],$A1387),CHAR(34),
", Latitude:  ",INDEX(Sites[Latitude],$A1387),
", Longitude:  ",INDEX(Sites[Longitude],$A1387),
", SRSName:  ",CHAR(34),LatLonDatum,CHAR(34),"}"))</f>
        <v>#REF!</v>
      </c>
      <c r="M1387" t="e">
        <f>IF(INDEX(SamplingFeatures[Sampling Feature Type],$A1387)&lt;&gt;"Specimen","",
CONCATENATE("  - &amp;SpecimenID",TEXT(SUMPRODUCT(--($M$3:$M1386&lt;&gt;"")),"0000"),
" {","SamplingFeatureID:  *SamplingFeatureID",TEXT($A1387,"0000"),
", SpecimenTypeCV:  ",CHAR(34),INDEX(Specimens[Specimen Type],$A1387),CHAR(34),
", SpecimenMediumCV:  ",INDEX(Specimens[Specimen Medium],$A1387),
", IsFieldSpecimen:  ",CHAR(34),INDEX(Specimens[Is Field Specimen?],$A1387),CHAR(34),"}"))</f>
        <v>#REF!</v>
      </c>
      <c r="N1387" t="e">
        <f>IF(COUNTA(SpatialOffsets[])=0,"", IF(INDEX(SpatialOffsets[Spatial Offset Type],$A1387)="","",
CONCATENATE("  - &amp;SpatialOffsetID",TEXT($A1387,"0000"),
" {","SpatialOffsetTypeCV:  ",CHAR(34),INDEX(SpatialOffsets[Spatial Offset Type],$A1387),CHAR(34),
", Offset1Value:  ",INDEX(SpatialOffsets[Offset 1 Value],$A1387),
", Offset1UnitID:  ",CHAR(34),INDEX(SpatialOffsets[Offset 1 Unit],$A1387),CHAR(34),
", Offset2Value:  ",INDEX(SpatialOffsets[Offset 2 Value],$A1387),
", Offset2UnitID:  ",CHAR(34),INDEX(SpatialOffsets[Offset 2 Unit],$A1387),CHAR(34),
", Offset3Value:  ",INDEX(SpatialOffsets[Offset 3 Value],$A1387),
", Offset3UnitID:  ",CHAR(34),INDEX(SpatialOffsets[Offset 3 Unit],$A1387),CHAR(34),,"}")))</f>
        <v>#REF!</v>
      </c>
      <c r="O1387" t="e">
        <f>IF(COUNTA(RelatedFeatures[])=0,"", IF(INDEX(RelatedFeatures[First Sampling Feature Code],$A1387)="","",
CONCATENATE("  - &amp;RelationID",TEXT($A1387,"0000"),
" {","SamplingFeatureID:  *SamplingFeatureID",TEXT(MATCH(INDEX(RelatedFeatures[First Sampling Feature Code],$A1387),SamplingFeatures[Feature Code],0),"0000"),
", RelationshipTypeCV:  ",CHAR(34),INDEX(RelatedFeatures[Relationship Type],$A1387),CHAR(34),
", RelatedFeatureID: *SamplingFeatureID",TEXT(MATCH(INDEX(RelatedFeatures[Second Sampling Feature Code],$A1387),SamplingFeatures[Feature Code],0),"0000"),
", SpatialOffsetID:  ",IF(INDEX(RelatedFeatures[Offset Number],$A1387)="","",CONCATENATE("*SpatialOffsetID",TEXT(INDEX(RelatedFeatures[Offset Number],$A1387),"0000"))),"}")))</f>
        <v>#REF!</v>
      </c>
      <c r="P1387" t="e">
        <f>IF(INDEX(Methods[Method Type],$A1387)="","",
CONCATENATE("  - &amp;MethodID",TEXT($A1387,"0000"),
" {","MethodTypeCV:  ",CHAR(34),INDEX(Methods[Method Type],$A1387),CHAR(34),
", MethodCode:  ",CHAR(34),INDEX(Methods[Method Code],$A1387),CHAR(34),
", MethodName:  ",CHAR(34),INDEX(Methods[Method Name],$A1387),CHAR(34),
", MethodDescription:  ",CHAR(34),INDEX(Methods[Method Description],$A1387),CHAR(34),
", MethodLink:  ",CHAR(34),INDEX(Methods[Method Link],$A1387),CHAR(34),
", OrganizationID: *OrganizationID",TEXT(MATCH(INDEX(Methods[Organization Name],$A1387),Organizations[Organization Name],0),"0000"),"}"))</f>
        <v>#REF!</v>
      </c>
      <c r="Q1387" t="e">
        <f>IF(INDEX(Variables[Variable Type],$A1387)="","",
CONCATENATE("  - &amp;VariableID",TEXT($A1387,"0000"),
" {","VariableTypeCV:  ",CHAR(34),INDEX(Variables[Variable Type],$A1387),CHAR(34),
", VariableCode:  ",CHAR(34),INDEX(Variables[Variable Code],$A1387),CHAR(34),
", VariableNameCV:  ",CHAR(34),INDEX(Variables[Variable Name],$A1387),CHAR(34),
", VariableDefinition:  ",CHAR(34),INDEX(Variables[Variable Definition],$A1387),CHAR(34),
", SpecciationCV:  ",CHAR(34),INDEX(Variables[Speciation],$A1387),CHAR(34),
", NoDataValue:  ",CHAR(34),INDEX(Variables[No Data Value],$A1387),CHAR(34),"}"))</f>
        <v>#REF!</v>
      </c>
    </row>
    <row r="1388" spans="1:17" x14ac:dyDescent="0.25">
      <c r="A1388">
        <v>1385</v>
      </c>
      <c r="D1388" t="e">
        <f>IF(INDEX(People[First Name],$A1388)="","",
CONCATENATE("  - &amp;PersonID",TEXT($A1388,"0000"),
" {","PersonFirstName:  ",CHAR(34),INDEX(People[First Name],$A1388),CHAR(34),
", PersonMiddleName:  ",CHAR(34),INDEX(People[Middle Name],$A1388),CHAR(34),
", PersonLastName:  ",CHAR(34),INDEX(People[Last Name],$A1388),CHAR(34),"}"))</f>
        <v>#REF!</v>
      </c>
      <c r="E1388" t="e">
        <f>IF(INDEX(Organizations[Organization Type '[CV']],$A1388)="","",
CONCATENATE("  - &amp;OrganizationID",TEXT($A1388,"0000"),
" {","OrganizationTypeCV:  ",CHAR(34),INDEX(Organizations[Organization Type '[CV']],$A1388),CHAR(34),
", OrganizationCode:  ",CHAR(34),INDEX(Organizations[Organization Code],$A1388),CHAR(34),
", OrganizationName:  ",CHAR(34),INDEX(Organizations[Organization Name],$A1388),CHAR(34),
", OrganizationDescription:  ",CHAR(34),INDEX(Organizations[Organization Description],$A1388),CHAR(34),
", OrganizationLink:  ",CHAR(34),INDEX(Organizations[Organization Link],$A1388),CHAR(34),"}"))</f>
        <v>#REF!</v>
      </c>
      <c r="F1388" t="e">
        <f>IF(INDEX(People[First Name],$A1388)="","",
CONCATENATE("  - &amp;AffiliationID",TEXT($A1388,"0000"),
" {PersonID: *PersonID",TEXT($A1388,"0000"),
", OrganizationID: *OrganizationID",TEXT(MATCH(INDEX(People[Organization Name],$A1388),Organizations[Organization Name],0),"0000"),
", IsPrimaryOrganizationContact: , AffiliationStartDate: , AffiliationEndDate: , PrimaryPhone: ",
", PrimaryEmail: ",CHAR(34),INDEX(People[Primary Email],$A1388),CHAR(34),
", PrimaryAddress: ",CHAR(34),INDEX(People[Primary Address],$A1388),CHAR(34),
", PersonLink: }"))</f>
        <v>#REF!</v>
      </c>
      <c r="H1388" t="e">
        <f>IF(COUNTA(CitationInformation)=0,"",IF(INDEX(AuthorList[Author Name],$A1388)="","",
CONCATENATE("  - &amp;AuthorListID",TEXT($A1388,"0000"),
"  {CitationID: *CitationID0001",
", PersonID: *PersonID",TEXT(MATCH(INDEX(AuthorList[Author Name],$A1388),People[Full Name],0),"0000"),
", AuthorOrder: ",INDEX(AuthorList[Author Number],$A1388),"}")))</f>
        <v>#REF!</v>
      </c>
      <c r="K1388" t="e">
        <f>IF(INDEX(SamplingFeatures[Feature Code],$A1388)="","",
CONCATENATE("  - &amp;SamplingFeatureID",TEXT($A1388,"0000"),
" {","SamplingFeatureUUID:  ",CHAR(34),INDEX(SamplingFeatures[Sampling Feature UUID],$A1388),CHAR(34),
", SamplingFeatureTypeCV:  ",CHAR(34),INDEX(SamplingFeatures[Sampling Feature Type],$A1388),CHAR(34),
", SamplingFeatureCode:  ",CHAR(34),INDEX(SamplingFeatures[Feature Code],$A1388),CHAR(34),
", SamplingFeatureName:  ",CHAR(34),INDEX(SamplingFeatures[Feature Name],$A1388),CHAR(34),
", SamplingFeatureDescription:  ",CHAR(34),INDEX(SamplingFeatures[Feature Description],$A1388),CHAR(34),
", SamplingFeatureGeotypeCV:  ",CHAR(34),INDEX(SamplingFeatures[Feature Geo Type],$A1388),CHAR(34),
", FeatureGeometry:  ",CHAR(34),INDEX(SamplingFeatures[Feature Geometry],$A1388),CHAR(34),
", Elevation_m:  ",CHAR(34),INDEX(SamplingFeatures[Elevation_m],$A1388),CHAR(34),
", ElevationDatumCV:  ",CHAR(34),ElevationDatum,CHAR(34),"}"))</f>
        <v>#REF!</v>
      </c>
      <c r="L1388" t="e">
        <f>IF(INDEX(SamplingFeatures[Sampling Feature Type],$A1388)&lt;&gt;"Site","",
CONCATENATE("  - &amp;SiteID",TEXT(SUMPRODUCT(--($L$3:$L1387&lt;&gt;"")),"0000"),
" {","SamplingFeatureID:  *SamplingFeatureID",TEXT($A1388,"0000"),
", SiteTypeCV:  ",CHAR(34),INDEX(Sites[Site Type],$A1388),CHAR(34),
", Latitude:  ",INDEX(Sites[Latitude],$A1388),
", Longitude:  ",INDEX(Sites[Longitude],$A1388),
", SRSName:  ",CHAR(34),LatLonDatum,CHAR(34),"}"))</f>
        <v>#REF!</v>
      </c>
      <c r="M1388" t="e">
        <f>IF(INDEX(SamplingFeatures[Sampling Feature Type],$A1388)&lt;&gt;"Specimen","",
CONCATENATE("  - &amp;SpecimenID",TEXT(SUMPRODUCT(--($M$3:$M1387&lt;&gt;"")),"0000"),
" {","SamplingFeatureID:  *SamplingFeatureID",TEXT($A1388,"0000"),
", SpecimenTypeCV:  ",CHAR(34),INDEX(Specimens[Specimen Type],$A1388),CHAR(34),
", SpecimenMediumCV:  ",INDEX(Specimens[Specimen Medium],$A1388),
", IsFieldSpecimen:  ",CHAR(34),INDEX(Specimens[Is Field Specimen?],$A1388),CHAR(34),"}"))</f>
        <v>#REF!</v>
      </c>
      <c r="N1388" t="e">
        <f>IF(COUNTA(SpatialOffsets[])=0,"", IF(INDEX(SpatialOffsets[Spatial Offset Type],$A1388)="","",
CONCATENATE("  - &amp;SpatialOffsetID",TEXT($A1388,"0000"),
" {","SpatialOffsetTypeCV:  ",CHAR(34),INDEX(SpatialOffsets[Spatial Offset Type],$A1388),CHAR(34),
", Offset1Value:  ",INDEX(SpatialOffsets[Offset 1 Value],$A1388),
", Offset1UnitID:  ",CHAR(34),INDEX(SpatialOffsets[Offset 1 Unit],$A1388),CHAR(34),
", Offset2Value:  ",INDEX(SpatialOffsets[Offset 2 Value],$A1388),
", Offset2UnitID:  ",CHAR(34),INDEX(SpatialOffsets[Offset 2 Unit],$A1388),CHAR(34),
", Offset3Value:  ",INDEX(SpatialOffsets[Offset 3 Value],$A1388),
", Offset3UnitID:  ",CHAR(34),INDEX(SpatialOffsets[Offset 3 Unit],$A1388),CHAR(34),,"}")))</f>
        <v>#REF!</v>
      </c>
      <c r="O1388" t="e">
        <f>IF(COUNTA(RelatedFeatures[])=0,"", IF(INDEX(RelatedFeatures[First Sampling Feature Code],$A1388)="","",
CONCATENATE("  - &amp;RelationID",TEXT($A1388,"0000"),
" {","SamplingFeatureID:  *SamplingFeatureID",TEXT(MATCH(INDEX(RelatedFeatures[First Sampling Feature Code],$A1388),SamplingFeatures[Feature Code],0),"0000"),
", RelationshipTypeCV:  ",CHAR(34),INDEX(RelatedFeatures[Relationship Type],$A1388),CHAR(34),
", RelatedFeatureID: *SamplingFeatureID",TEXT(MATCH(INDEX(RelatedFeatures[Second Sampling Feature Code],$A1388),SamplingFeatures[Feature Code],0),"0000"),
", SpatialOffsetID:  ",IF(INDEX(RelatedFeatures[Offset Number],$A1388)="","",CONCATENATE("*SpatialOffsetID",TEXT(INDEX(RelatedFeatures[Offset Number],$A1388),"0000"))),"}")))</f>
        <v>#REF!</v>
      </c>
      <c r="P1388" t="e">
        <f>IF(INDEX(Methods[Method Type],$A1388)="","",
CONCATENATE("  - &amp;MethodID",TEXT($A1388,"0000"),
" {","MethodTypeCV:  ",CHAR(34),INDEX(Methods[Method Type],$A1388),CHAR(34),
", MethodCode:  ",CHAR(34),INDEX(Methods[Method Code],$A1388),CHAR(34),
", MethodName:  ",CHAR(34),INDEX(Methods[Method Name],$A1388),CHAR(34),
", MethodDescription:  ",CHAR(34),INDEX(Methods[Method Description],$A1388),CHAR(34),
", MethodLink:  ",CHAR(34),INDEX(Methods[Method Link],$A1388),CHAR(34),
", OrganizationID: *OrganizationID",TEXT(MATCH(INDEX(Methods[Organization Name],$A1388),Organizations[Organization Name],0),"0000"),"}"))</f>
        <v>#REF!</v>
      </c>
      <c r="Q1388" t="e">
        <f>IF(INDEX(Variables[Variable Type],$A1388)="","",
CONCATENATE("  - &amp;VariableID",TEXT($A1388,"0000"),
" {","VariableTypeCV:  ",CHAR(34),INDEX(Variables[Variable Type],$A1388),CHAR(34),
", VariableCode:  ",CHAR(34),INDEX(Variables[Variable Code],$A1388),CHAR(34),
", VariableNameCV:  ",CHAR(34),INDEX(Variables[Variable Name],$A1388),CHAR(34),
", VariableDefinition:  ",CHAR(34),INDEX(Variables[Variable Definition],$A1388),CHAR(34),
", SpecciationCV:  ",CHAR(34),INDEX(Variables[Speciation],$A1388),CHAR(34),
", NoDataValue:  ",CHAR(34),INDEX(Variables[No Data Value],$A1388),CHAR(34),"}"))</f>
        <v>#REF!</v>
      </c>
    </row>
    <row r="1389" spans="1:17" x14ac:dyDescent="0.25">
      <c r="A1389">
        <v>1386</v>
      </c>
      <c r="D1389" t="e">
        <f>IF(INDEX(People[First Name],$A1389)="","",
CONCATENATE("  - &amp;PersonID",TEXT($A1389,"0000"),
" {","PersonFirstName:  ",CHAR(34),INDEX(People[First Name],$A1389),CHAR(34),
", PersonMiddleName:  ",CHAR(34),INDEX(People[Middle Name],$A1389),CHAR(34),
", PersonLastName:  ",CHAR(34),INDEX(People[Last Name],$A1389),CHAR(34),"}"))</f>
        <v>#REF!</v>
      </c>
      <c r="E1389" t="e">
        <f>IF(INDEX(Organizations[Organization Type '[CV']],$A1389)="","",
CONCATENATE("  - &amp;OrganizationID",TEXT($A1389,"0000"),
" {","OrganizationTypeCV:  ",CHAR(34),INDEX(Organizations[Organization Type '[CV']],$A1389),CHAR(34),
", OrganizationCode:  ",CHAR(34),INDEX(Organizations[Organization Code],$A1389),CHAR(34),
", OrganizationName:  ",CHAR(34),INDEX(Organizations[Organization Name],$A1389),CHAR(34),
", OrganizationDescription:  ",CHAR(34),INDEX(Organizations[Organization Description],$A1389),CHAR(34),
", OrganizationLink:  ",CHAR(34),INDEX(Organizations[Organization Link],$A1389),CHAR(34),"}"))</f>
        <v>#REF!</v>
      </c>
      <c r="F1389" t="e">
        <f>IF(INDEX(People[First Name],$A1389)="","",
CONCATENATE("  - &amp;AffiliationID",TEXT($A1389,"0000"),
" {PersonID: *PersonID",TEXT($A1389,"0000"),
", OrganizationID: *OrganizationID",TEXT(MATCH(INDEX(People[Organization Name],$A1389),Organizations[Organization Name],0),"0000"),
", IsPrimaryOrganizationContact: , AffiliationStartDate: , AffiliationEndDate: , PrimaryPhone: ",
", PrimaryEmail: ",CHAR(34),INDEX(People[Primary Email],$A1389),CHAR(34),
", PrimaryAddress: ",CHAR(34),INDEX(People[Primary Address],$A1389),CHAR(34),
", PersonLink: }"))</f>
        <v>#REF!</v>
      </c>
      <c r="H1389" t="e">
        <f>IF(COUNTA(CitationInformation)=0,"",IF(INDEX(AuthorList[Author Name],$A1389)="","",
CONCATENATE("  - &amp;AuthorListID",TEXT($A1389,"0000"),
"  {CitationID: *CitationID0001",
", PersonID: *PersonID",TEXT(MATCH(INDEX(AuthorList[Author Name],$A1389),People[Full Name],0),"0000"),
", AuthorOrder: ",INDEX(AuthorList[Author Number],$A1389),"}")))</f>
        <v>#REF!</v>
      </c>
      <c r="K1389" t="e">
        <f>IF(INDEX(SamplingFeatures[Feature Code],$A1389)="","",
CONCATENATE("  - &amp;SamplingFeatureID",TEXT($A1389,"0000"),
" {","SamplingFeatureUUID:  ",CHAR(34),INDEX(SamplingFeatures[Sampling Feature UUID],$A1389),CHAR(34),
", SamplingFeatureTypeCV:  ",CHAR(34),INDEX(SamplingFeatures[Sampling Feature Type],$A1389),CHAR(34),
", SamplingFeatureCode:  ",CHAR(34),INDEX(SamplingFeatures[Feature Code],$A1389),CHAR(34),
", SamplingFeatureName:  ",CHAR(34),INDEX(SamplingFeatures[Feature Name],$A1389),CHAR(34),
", SamplingFeatureDescription:  ",CHAR(34),INDEX(SamplingFeatures[Feature Description],$A1389),CHAR(34),
", SamplingFeatureGeotypeCV:  ",CHAR(34),INDEX(SamplingFeatures[Feature Geo Type],$A1389),CHAR(34),
", FeatureGeometry:  ",CHAR(34),INDEX(SamplingFeatures[Feature Geometry],$A1389),CHAR(34),
", Elevation_m:  ",CHAR(34),INDEX(SamplingFeatures[Elevation_m],$A1389),CHAR(34),
", ElevationDatumCV:  ",CHAR(34),ElevationDatum,CHAR(34),"}"))</f>
        <v>#REF!</v>
      </c>
      <c r="L1389" t="e">
        <f>IF(INDEX(SamplingFeatures[Sampling Feature Type],$A1389)&lt;&gt;"Site","",
CONCATENATE("  - &amp;SiteID",TEXT(SUMPRODUCT(--($L$3:$L1388&lt;&gt;"")),"0000"),
" {","SamplingFeatureID:  *SamplingFeatureID",TEXT($A1389,"0000"),
", SiteTypeCV:  ",CHAR(34),INDEX(Sites[Site Type],$A1389),CHAR(34),
", Latitude:  ",INDEX(Sites[Latitude],$A1389),
", Longitude:  ",INDEX(Sites[Longitude],$A1389),
", SRSName:  ",CHAR(34),LatLonDatum,CHAR(34),"}"))</f>
        <v>#REF!</v>
      </c>
      <c r="M1389" t="e">
        <f>IF(INDEX(SamplingFeatures[Sampling Feature Type],$A1389)&lt;&gt;"Specimen","",
CONCATENATE("  - &amp;SpecimenID",TEXT(SUMPRODUCT(--($M$3:$M1388&lt;&gt;"")),"0000"),
" {","SamplingFeatureID:  *SamplingFeatureID",TEXT($A1389,"0000"),
", SpecimenTypeCV:  ",CHAR(34),INDEX(Specimens[Specimen Type],$A1389),CHAR(34),
", SpecimenMediumCV:  ",INDEX(Specimens[Specimen Medium],$A1389),
", IsFieldSpecimen:  ",CHAR(34),INDEX(Specimens[Is Field Specimen?],$A1389),CHAR(34),"}"))</f>
        <v>#REF!</v>
      </c>
      <c r="N1389" t="e">
        <f>IF(COUNTA(SpatialOffsets[])=0,"", IF(INDEX(SpatialOffsets[Spatial Offset Type],$A1389)="","",
CONCATENATE("  - &amp;SpatialOffsetID",TEXT($A1389,"0000"),
" {","SpatialOffsetTypeCV:  ",CHAR(34),INDEX(SpatialOffsets[Spatial Offset Type],$A1389),CHAR(34),
", Offset1Value:  ",INDEX(SpatialOffsets[Offset 1 Value],$A1389),
", Offset1UnitID:  ",CHAR(34),INDEX(SpatialOffsets[Offset 1 Unit],$A1389),CHAR(34),
", Offset2Value:  ",INDEX(SpatialOffsets[Offset 2 Value],$A1389),
", Offset2UnitID:  ",CHAR(34),INDEX(SpatialOffsets[Offset 2 Unit],$A1389),CHAR(34),
", Offset3Value:  ",INDEX(SpatialOffsets[Offset 3 Value],$A1389),
", Offset3UnitID:  ",CHAR(34),INDEX(SpatialOffsets[Offset 3 Unit],$A1389),CHAR(34),,"}")))</f>
        <v>#REF!</v>
      </c>
      <c r="O1389" t="e">
        <f>IF(COUNTA(RelatedFeatures[])=0,"", IF(INDEX(RelatedFeatures[First Sampling Feature Code],$A1389)="","",
CONCATENATE("  - &amp;RelationID",TEXT($A1389,"0000"),
" {","SamplingFeatureID:  *SamplingFeatureID",TEXT(MATCH(INDEX(RelatedFeatures[First Sampling Feature Code],$A1389),SamplingFeatures[Feature Code],0),"0000"),
", RelationshipTypeCV:  ",CHAR(34),INDEX(RelatedFeatures[Relationship Type],$A1389),CHAR(34),
", RelatedFeatureID: *SamplingFeatureID",TEXT(MATCH(INDEX(RelatedFeatures[Second Sampling Feature Code],$A1389),SamplingFeatures[Feature Code],0),"0000"),
", SpatialOffsetID:  ",IF(INDEX(RelatedFeatures[Offset Number],$A1389)="","",CONCATENATE("*SpatialOffsetID",TEXT(INDEX(RelatedFeatures[Offset Number],$A1389),"0000"))),"}")))</f>
        <v>#REF!</v>
      </c>
      <c r="P1389" t="e">
        <f>IF(INDEX(Methods[Method Type],$A1389)="","",
CONCATENATE("  - &amp;MethodID",TEXT($A1389,"0000"),
" {","MethodTypeCV:  ",CHAR(34),INDEX(Methods[Method Type],$A1389),CHAR(34),
", MethodCode:  ",CHAR(34),INDEX(Methods[Method Code],$A1389),CHAR(34),
", MethodName:  ",CHAR(34),INDEX(Methods[Method Name],$A1389),CHAR(34),
", MethodDescription:  ",CHAR(34),INDEX(Methods[Method Description],$A1389),CHAR(34),
", MethodLink:  ",CHAR(34),INDEX(Methods[Method Link],$A1389),CHAR(34),
", OrganizationID: *OrganizationID",TEXT(MATCH(INDEX(Methods[Organization Name],$A1389),Organizations[Organization Name],0),"0000"),"}"))</f>
        <v>#REF!</v>
      </c>
      <c r="Q1389" t="e">
        <f>IF(INDEX(Variables[Variable Type],$A1389)="","",
CONCATENATE("  - &amp;VariableID",TEXT($A1389,"0000"),
" {","VariableTypeCV:  ",CHAR(34),INDEX(Variables[Variable Type],$A1389),CHAR(34),
", VariableCode:  ",CHAR(34),INDEX(Variables[Variable Code],$A1389),CHAR(34),
", VariableNameCV:  ",CHAR(34),INDEX(Variables[Variable Name],$A1389),CHAR(34),
", VariableDefinition:  ",CHAR(34),INDEX(Variables[Variable Definition],$A1389),CHAR(34),
", SpecciationCV:  ",CHAR(34),INDEX(Variables[Speciation],$A1389),CHAR(34),
", NoDataValue:  ",CHAR(34),INDEX(Variables[No Data Value],$A1389),CHAR(34),"}"))</f>
        <v>#REF!</v>
      </c>
    </row>
    <row r="1390" spans="1:17" x14ac:dyDescent="0.25">
      <c r="A1390">
        <v>1387</v>
      </c>
      <c r="D1390" t="e">
        <f>IF(INDEX(People[First Name],$A1390)="","",
CONCATENATE("  - &amp;PersonID",TEXT($A1390,"0000"),
" {","PersonFirstName:  ",CHAR(34),INDEX(People[First Name],$A1390),CHAR(34),
", PersonMiddleName:  ",CHAR(34),INDEX(People[Middle Name],$A1390),CHAR(34),
", PersonLastName:  ",CHAR(34),INDEX(People[Last Name],$A1390),CHAR(34),"}"))</f>
        <v>#REF!</v>
      </c>
      <c r="E1390" t="e">
        <f>IF(INDEX(Organizations[Organization Type '[CV']],$A1390)="","",
CONCATENATE("  - &amp;OrganizationID",TEXT($A1390,"0000"),
" {","OrganizationTypeCV:  ",CHAR(34),INDEX(Organizations[Organization Type '[CV']],$A1390),CHAR(34),
", OrganizationCode:  ",CHAR(34),INDEX(Organizations[Organization Code],$A1390),CHAR(34),
", OrganizationName:  ",CHAR(34),INDEX(Organizations[Organization Name],$A1390),CHAR(34),
", OrganizationDescription:  ",CHAR(34),INDEX(Organizations[Organization Description],$A1390),CHAR(34),
", OrganizationLink:  ",CHAR(34),INDEX(Organizations[Organization Link],$A1390),CHAR(34),"}"))</f>
        <v>#REF!</v>
      </c>
      <c r="F1390" t="e">
        <f>IF(INDEX(People[First Name],$A1390)="","",
CONCATENATE("  - &amp;AffiliationID",TEXT($A1390,"0000"),
" {PersonID: *PersonID",TEXT($A1390,"0000"),
", OrganizationID: *OrganizationID",TEXT(MATCH(INDEX(People[Organization Name],$A1390),Organizations[Organization Name],0),"0000"),
", IsPrimaryOrganizationContact: , AffiliationStartDate: , AffiliationEndDate: , PrimaryPhone: ",
", PrimaryEmail: ",CHAR(34),INDEX(People[Primary Email],$A1390),CHAR(34),
", PrimaryAddress: ",CHAR(34),INDEX(People[Primary Address],$A1390),CHAR(34),
", PersonLink: }"))</f>
        <v>#REF!</v>
      </c>
      <c r="H1390" t="e">
        <f>IF(COUNTA(CitationInformation)=0,"",IF(INDEX(AuthorList[Author Name],$A1390)="","",
CONCATENATE("  - &amp;AuthorListID",TEXT($A1390,"0000"),
"  {CitationID: *CitationID0001",
", PersonID: *PersonID",TEXT(MATCH(INDEX(AuthorList[Author Name],$A1390),People[Full Name],0),"0000"),
", AuthorOrder: ",INDEX(AuthorList[Author Number],$A1390),"}")))</f>
        <v>#REF!</v>
      </c>
      <c r="K1390" t="e">
        <f>IF(INDEX(SamplingFeatures[Feature Code],$A1390)="","",
CONCATENATE("  - &amp;SamplingFeatureID",TEXT($A1390,"0000"),
" {","SamplingFeatureUUID:  ",CHAR(34),INDEX(SamplingFeatures[Sampling Feature UUID],$A1390),CHAR(34),
", SamplingFeatureTypeCV:  ",CHAR(34),INDEX(SamplingFeatures[Sampling Feature Type],$A1390),CHAR(34),
", SamplingFeatureCode:  ",CHAR(34),INDEX(SamplingFeatures[Feature Code],$A1390),CHAR(34),
", SamplingFeatureName:  ",CHAR(34),INDEX(SamplingFeatures[Feature Name],$A1390),CHAR(34),
", SamplingFeatureDescription:  ",CHAR(34),INDEX(SamplingFeatures[Feature Description],$A1390),CHAR(34),
", SamplingFeatureGeotypeCV:  ",CHAR(34),INDEX(SamplingFeatures[Feature Geo Type],$A1390),CHAR(34),
", FeatureGeometry:  ",CHAR(34),INDEX(SamplingFeatures[Feature Geometry],$A1390),CHAR(34),
", Elevation_m:  ",CHAR(34),INDEX(SamplingFeatures[Elevation_m],$A1390),CHAR(34),
", ElevationDatumCV:  ",CHAR(34),ElevationDatum,CHAR(34),"}"))</f>
        <v>#REF!</v>
      </c>
      <c r="L1390" t="e">
        <f>IF(INDEX(SamplingFeatures[Sampling Feature Type],$A1390)&lt;&gt;"Site","",
CONCATENATE("  - &amp;SiteID",TEXT(SUMPRODUCT(--($L$3:$L1389&lt;&gt;"")),"0000"),
" {","SamplingFeatureID:  *SamplingFeatureID",TEXT($A1390,"0000"),
", SiteTypeCV:  ",CHAR(34),INDEX(Sites[Site Type],$A1390),CHAR(34),
", Latitude:  ",INDEX(Sites[Latitude],$A1390),
", Longitude:  ",INDEX(Sites[Longitude],$A1390),
", SRSName:  ",CHAR(34),LatLonDatum,CHAR(34),"}"))</f>
        <v>#REF!</v>
      </c>
      <c r="M1390" t="e">
        <f>IF(INDEX(SamplingFeatures[Sampling Feature Type],$A1390)&lt;&gt;"Specimen","",
CONCATENATE("  - &amp;SpecimenID",TEXT(SUMPRODUCT(--($M$3:$M1389&lt;&gt;"")),"0000"),
" {","SamplingFeatureID:  *SamplingFeatureID",TEXT($A1390,"0000"),
", SpecimenTypeCV:  ",CHAR(34),INDEX(Specimens[Specimen Type],$A1390),CHAR(34),
", SpecimenMediumCV:  ",INDEX(Specimens[Specimen Medium],$A1390),
", IsFieldSpecimen:  ",CHAR(34),INDEX(Specimens[Is Field Specimen?],$A1390),CHAR(34),"}"))</f>
        <v>#REF!</v>
      </c>
      <c r="N1390" t="e">
        <f>IF(COUNTA(SpatialOffsets[])=0,"", IF(INDEX(SpatialOffsets[Spatial Offset Type],$A1390)="","",
CONCATENATE("  - &amp;SpatialOffsetID",TEXT($A1390,"0000"),
" {","SpatialOffsetTypeCV:  ",CHAR(34),INDEX(SpatialOffsets[Spatial Offset Type],$A1390),CHAR(34),
", Offset1Value:  ",INDEX(SpatialOffsets[Offset 1 Value],$A1390),
", Offset1UnitID:  ",CHAR(34),INDEX(SpatialOffsets[Offset 1 Unit],$A1390),CHAR(34),
", Offset2Value:  ",INDEX(SpatialOffsets[Offset 2 Value],$A1390),
", Offset2UnitID:  ",CHAR(34),INDEX(SpatialOffsets[Offset 2 Unit],$A1390),CHAR(34),
", Offset3Value:  ",INDEX(SpatialOffsets[Offset 3 Value],$A1390),
", Offset3UnitID:  ",CHAR(34),INDEX(SpatialOffsets[Offset 3 Unit],$A1390),CHAR(34),,"}")))</f>
        <v>#REF!</v>
      </c>
      <c r="O1390" t="e">
        <f>IF(COUNTA(RelatedFeatures[])=0,"", IF(INDEX(RelatedFeatures[First Sampling Feature Code],$A1390)="","",
CONCATENATE("  - &amp;RelationID",TEXT($A1390,"0000"),
" {","SamplingFeatureID:  *SamplingFeatureID",TEXT(MATCH(INDEX(RelatedFeatures[First Sampling Feature Code],$A1390),SamplingFeatures[Feature Code],0),"0000"),
", RelationshipTypeCV:  ",CHAR(34),INDEX(RelatedFeatures[Relationship Type],$A1390),CHAR(34),
", RelatedFeatureID: *SamplingFeatureID",TEXT(MATCH(INDEX(RelatedFeatures[Second Sampling Feature Code],$A1390),SamplingFeatures[Feature Code],0),"0000"),
", SpatialOffsetID:  ",IF(INDEX(RelatedFeatures[Offset Number],$A1390)="","",CONCATENATE("*SpatialOffsetID",TEXT(INDEX(RelatedFeatures[Offset Number],$A1390),"0000"))),"}")))</f>
        <v>#REF!</v>
      </c>
      <c r="P1390" t="e">
        <f>IF(INDEX(Methods[Method Type],$A1390)="","",
CONCATENATE("  - &amp;MethodID",TEXT($A1390,"0000"),
" {","MethodTypeCV:  ",CHAR(34),INDEX(Methods[Method Type],$A1390),CHAR(34),
", MethodCode:  ",CHAR(34),INDEX(Methods[Method Code],$A1390),CHAR(34),
", MethodName:  ",CHAR(34),INDEX(Methods[Method Name],$A1390),CHAR(34),
", MethodDescription:  ",CHAR(34),INDEX(Methods[Method Description],$A1390),CHAR(34),
", MethodLink:  ",CHAR(34),INDEX(Methods[Method Link],$A1390),CHAR(34),
", OrganizationID: *OrganizationID",TEXT(MATCH(INDEX(Methods[Organization Name],$A1390),Organizations[Organization Name],0),"0000"),"}"))</f>
        <v>#REF!</v>
      </c>
      <c r="Q1390" t="e">
        <f>IF(INDEX(Variables[Variable Type],$A1390)="","",
CONCATENATE("  - &amp;VariableID",TEXT($A1390,"0000"),
" {","VariableTypeCV:  ",CHAR(34),INDEX(Variables[Variable Type],$A1390),CHAR(34),
", VariableCode:  ",CHAR(34),INDEX(Variables[Variable Code],$A1390),CHAR(34),
", VariableNameCV:  ",CHAR(34),INDEX(Variables[Variable Name],$A1390),CHAR(34),
", VariableDefinition:  ",CHAR(34),INDEX(Variables[Variable Definition],$A1390),CHAR(34),
", SpecciationCV:  ",CHAR(34),INDEX(Variables[Speciation],$A1390),CHAR(34),
", NoDataValue:  ",CHAR(34),INDEX(Variables[No Data Value],$A1390),CHAR(34),"}"))</f>
        <v>#REF!</v>
      </c>
    </row>
    <row r="1391" spans="1:17" x14ac:dyDescent="0.25">
      <c r="A1391">
        <v>1388</v>
      </c>
      <c r="D1391" t="e">
        <f>IF(INDEX(People[First Name],$A1391)="","",
CONCATENATE("  - &amp;PersonID",TEXT($A1391,"0000"),
" {","PersonFirstName:  ",CHAR(34),INDEX(People[First Name],$A1391),CHAR(34),
", PersonMiddleName:  ",CHAR(34),INDEX(People[Middle Name],$A1391),CHAR(34),
", PersonLastName:  ",CHAR(34),INDEX(People[Last Name],$A1391),CHAR(34),"}"))</f>
        <v>#REF!</v>
      </c>
      <c r="E1391" t="e">
        <f>IF(INDEX(Organizations[Organization Type '[CV']],$A1391)="","",
CONCATENATE("  - &amp;OrganizationID",TEXT($A1391,"0000"),
" {","OrganizationTypeCV:  ",CHAR(34),INDEX(Organizations[Organization Type '[CV']],$A1391),CHAR(34),
", OrganizationCode:  ",CHAR(34),INDEX(Organizations[Organization Code],$A1391),CHAR(34),
", OrganizationName:  ",CHAR(34),INDEX(Organizations[Organization Name],$A1391),CHAR(34),
", OrganizationDescription:  ",CHAR(34),INDEX(Organizations[Organization Description],$A1391),CHAR(34),
", OrganizationLink:  ",CHAR(34),INDEX(Organizations[Organization Link],$A1391),CHAR(34),"}"))</f>
        <v>#REF!</v>
      </c>
      <c r="F1391" t="e">
        <f>IF(INDEX(People[First Name],$A1391)="","",
CONCATENATE("  - &amp;AffiliationID",TEXT($A1391,"0000"),
" {PersonID: *PersonID",TEXT($A1391,"0000"),
", OrganizationID: *OrganizationID",TEXT(MATCH(INDEX(People[Organization Name],$A1391),Organizations[Organization Name],0),"0000"),
", IsPrimaryOrganizationContact: , AffiliationStartDate: , AffiliationEndDate: , PrimaryPhone: ",
", PrimaryEmail: ",CHAR(34),INDEX(People[Primary Email],$A1391),CHAR(34),
", PrimaryAddress: ",CHAR(34),INDEX(People[Primary Address],$A1391),CHAR(34),
", PersonLink: }"))</f>
        <v>#REF!</v>
      </c>
      <c r="H1391" t="e">
        <f>IF(COUNTA(CitationInformation)=0,"",IF(INDEX(AuthorList[Author Name],$A1391)="","",
CONCATENATE("  - &amp;AuthorListID",TEXT($A1391,"0000"),
"  {CitationID: *CitationID0001",
", PersonID: *PersonID",TEXT(MATCH(INDEX(AuthorList[Author Name],$A1391),People[Full Name],0),"0000"),
", AuthorOrder: ",INDEX(AuthorList[Author Number],$A1391),"}")))</f>
        <v>#REF!</v>
      </c>
      <c r="K1391" t="e">
        <f>IF(INDEX(SamplingFeatures[Feature Code],$A1391)="","",
CONCATENATE("  - &amp;SamplingFeatureID",TEXT($A1391,"0000"),
" {","SamplingFeatureUUID:  ",CHAR(34),INDEX(SamplingFeatures[Sampling Feature UUID],$A1391),CHAR(34),
", SamplingFeatureTypeCV:  ",CHAR(34),INDEX(SamplingFeatures[Sampling Feature Type],$A1391),CHAR(34),
", SamplingFeatureCode:  ",CHAR(34),INDEX(SamplingFeatures[Feature Code],$A1391),CHAR(34),
", SamplingFeatureName:  ",CHAR(34),INDEX(SamplingFeatures[Feature Name],$A1391),CHAR(34),
", SamplingFeatureDescription:  ",CHAR(34),INDEX(SamplingFeatures[Feature Description],$A1391),CHAR(34),
", SamplingFeatureGeotypeCV:  ",CHAR(34),INDEX(SamplingFeatures[Feature Geo Type],$A1391),CHAR(34),
", FeatureGeometry:  ",CHAR(34),INDEX(SamplingFeatures[Feature Geometry],$A1391),CHAR(34),
", Elevation_m:  ",CHAR(34),INDEX(SamplingFeatures[Elevation_m],$A1391),CHAR(34),
", ElevationDatumCV:  ",CHAR(34),ElevationDatum,CHAR(34),"}"))</f>
        <v>#REF!</v>
      </c>
      <c r="L1391" t="e">
        <f>IF(INDEX(SamplingFeatures[Sampling Feature Type],$A1391)&lt;&gt;"Site","",
CONCATENATE("  - &amp;SiteID",TEXT(SUMPRODUCT(--($L$3:$L1390&lt;&gt;"")),"0000"),
" {","SamplingFeatureID:  *SamplingFeatureID",TEXT($A1391,"0000"),
", SiteTypeCV:  ",CHAR(34),INDEX(Sites[Site Type],$A1391),CHAR(34),
", Latitude:  ",INDEX(Sites[Latitude],$A1391),
", Longitude:  ",INDEX(Sites[Longitude],$A1391),
", SRSName:  ",CHAR(34),LatLonDatum,CHAR(34),"}"))</f>
        <v>#REF!</v>
      </c>
      <c r="M1391" t="e">
        <f>IF(INDEX(SamplingFeatures[Sampling Feature Type],$A1391)&lt;&gt;"Specimen","",
CONCATENATE("  - &amp;SpecimenID",TEXT(SUMPRODUCT(--($M$3:$M1390&lt;&gt;"")),"0000"),
" {","SamplingFeatureID:  *SamplingFeatureID",TEXT($A1391,"0000"),
", SpecimenTypeCV:  ",CHAR(34),INDEX(Specimens[Specimen Type],$A1391),CHAR(34),
", SpecimenMediumCV:  ",INDEX(Specimens[Specimen Medium],$A1391),
", IsFieldSpecimen:  ",CHAR(34),INDEX(Specimens[Is Field Specimen?],$A1391),CHAR(34),"}"))</f>
        <v>#REF!</v>
      </c>
      <c r="N1391" t="e">
        <f>IF(COUNTA(SpatialOffsets[])=0,"", IF(INDEX(SpatialOffsets[Spatial Offset Type],$A1391)="","",
CONCATENATE("  - &amp;SpatialOffsetID",TEXT($A1391,"0000"),
" {","SpatialOffsetTypeCV:  ",CHAR(34),INDEX(SpatialOffsets[Spatial Offset Type],$A1391),CHAR(34),
", Offset1Value:  ",INDEX(SpatialOffsets[Offset 1 Value],$A1391),
", Offset1UnitID:  ",CHAR(34),INDEX(SpatialOffsets[Offset 1 Unit],$A1391),CHAR(34),
", Offset2Value:  ",INDEX(SpatialOffsets[Offset 2 Value],$A1391),
", Offset2UnitID:  ",CHAR(34),INDEX(SpatialOffsets[Offset 2 Unit],$A1391),CHAR(34),
", Offset3Value:  ",INDEX(SpatialOffsets[Offset 3 Value],$A1391),
", Offset3UnitID:  ",CHAR(34),INDEX(SpatialOffsets[Offset 3 Unit],$A1391),CHAR(34),,"}")))</f>
        <v>#REF!</v>
      </c>
      <c r="O1391" t="e">
        <f>IF(COUNTA(RelatedFeatures[])=0,"", IF(INDEX(RelatedFeatures[First Sampling Feature Code],$A1391)="","",
CONCATENATE("  - &amp;RelationID",TEXT($A1391,"0000"),
" {","SamplingFeatureID:  *SamplingFeatureID",TEXT(MATCH(INDEX(RelatedFeatures[First Sampling Feature Code],$A1391),SamplingFeatures[Feature Code],0),"0000"),
", RelationshipTypeCV:  ",CHAR(34),INDEX(RelatedFeatures[Relationship Type],$A1391),CHAR(34),
", RelatedFeatureID: *SamplingFeatureID",TEXT(MATCH(INDEX(RelatedFeatures[Second Sampling Feature Code],$A1391),SamplingFeatures[Feature Code],0),"0000"),
", SpatialOffsetID:  ",IF(INDEX(RelatedFeatures[Offset Number],$A1391)="","",CONCATENATE("*SpatialOffsetID",TEXT(INDEX(RelatedFeatures[Offset Number],$A1391),"0000"))),"}")))</f>
        <v>#REF!</v>
      </c>
      <c r="P1391" t="e">
        <f>IF(INDEX(Methods[Method Type],$A1391)="","",
CONCATENATE("  - &amp;MethodID",TEXT($A1391,"0000"),
" {","MethodTypeCV:  ",CHAR(34),INDEX(Methods[Method Type],$A1391),CHAR(34),
", MethodCode:  ",CHAR(34),INDEX(Methods[Method Code],$A1391),CHAR(34),
", MethodName:  ",CHAR(34),INDEX(Methods[Method Name],$A1391),CHAR(34),
", MethodDescription:  ",CHAR(34),INDEX(Methods[Method Description],$A1391),CHAR(34),
", MethodLink:  ",CHAR(34),INDEX(Methods[Method Link],$A1391),CHAR(34),
", OrganizationID: *OrganizationID",TEXT(MATCH(INDEX(Methods[Organization Name],$A1391),Organizations[Organization Name],0),"0000"),"}"))</f>
        <v>#REF!</v>
      </c>
      <c r="Q1391" t="e">
        <f>IF(INDEX(Variables[Variable Type],$A1391)="","",
CONCATENATE("  - &amp;VariableID",TEXT($A1391,"0000"),
" {","VariableTypeCV:  ",CHAR(34),INDEX(Variables[Variable Type],$A1391),CHAR(34),
", VariableCode:  ",CHAR(34),INDEX(Variables[Variable Code],$A1391),CHAR(34),
", VariableNameCV:  ",CHAR(34),INDEX(Variables[Variable Name],$A1391),CHAR(34),
", VariableDefinition:  ",CHAR(34),INDEX(Variables[Variable Definition],$A1391),CHAR(34),
", SpecciationCV:  ",CHAR(34),INDEX(Variables[Speciation],$A1391),CHAR(34),
", NoDataValue:  ",CHAR(34),INDEX(Variables[No Data Value],$A1391),CHAR(34),"}"))</f>
        <v>#REF!</v>
      </c>
    </row>
    <row r="1392" spans="1:17" x14ac:dyDescent="0.25">
      <c r="A1392">
        <v>1389</v>
      </c>
      <c r="D1392" t="e">
        <f>IF(INDEX(People[First Name],$A1392)="","",
CONCATENATE("  - &amp;PersonID",TEXT($A1392,"0000"),
" {","PersonFirstName:  ",CHAR(34),INDEX(People[First Name],$A1392),CHAR(34),
", PersonMiddleName:  ",CHAR(34),INDEX(People[Middle Name],$A1392),CHAR(34),
", PersonLastName:  ",CHAR(34),INDEX(People[Last Name],$A1392),CHAR(34),"}"))</f>
        <v>#REF!</v>
      </c>
      <c r="E1392" t="e">
        <f>IF(INDEX(Organizations[Organization Type '[CV']],$A1392)="","",
CONCATENATE("  - &amp;OrganizationID",TEXT($A1392,"0000"),
" {","OrganizationTypeCV:  ",CHAR(34),INDEX(Organizations[Organization Type '[CV']],$A1392),CHAR(34),
", OrganizationCode:  ",CHAR(34),INDEX(Organizations[Organization Code],$A1392),CHAR(34),
", OrganizationName:  ",CHAR(34),INDEX(Organizations[Organization Name],$A1392),CHAR(34),
", OrganizationDescription:  ",CHAR(34),INDEX(Organizations[Organization Description],$A1392),CHAR(34),
", OrganizationLink:  ",CHAR(34),INDEX(Organizations[Organization Link],$A1392),CHAR(34),"}"))</f>
        <v>#REF!</v>
      </c>
      <c r="F1392" t="e">
        <f>IF(INDEX(People[First Name],$A1392)="","",
CONCATENATE("  - &amp;AffiliationID",TEXT($A1392,"0000"),
" {PersonID: *PersonID",TEXT($A1392,"0000"),
", OrganizationID: *OrganizationID",TEXT(MATCH(INDEX(People[Organization Name],$A1392),Organizations[Organization Name],0),"0000"),
", IsPrimaryOrganizationContact: , AffiliationStartDate: , AffiliationEndDate: , PrimaryPhone: ",
", PrimaryEmail: ",CHAR(34),INDEX(People[Primary Email],$A1392),CHAR(34),
", PrimaryAddress: ",CHAR(34),INDEX(People[Primary Address],$A1392),CHAR(34),
", PersonLink: }"))</f>
        <v>#REF!</v>
      </c>
      <c r="H1392" t="e">
        <f>IF(COUNTA(CitationInformation)=0,"",IF(INDEX(AuthorList[Author Name],$A1392)="","",
CONCATENATE("  - &amp;AuthorListID",TEXT($A1392,"0000"),
"  {CitationID: *CitationID0001",
", PersonID: *PersonID",TEXT(MATCH(INDEX(AuthorList[Author Name],$A1392),People[Full Name],0),"0000"),
", AuthorOrder: ",INDEX(AuthorList[Author Number],$A1392),"}")))</f>
        <v>#REF!</v>
      </c>
      <c r="K1392" t="e">
        <f>IF(INDEX(SamplingFeatures[Feature Code],$A1392)="","",
CONCATENATE("  - &amp;SamplingFeatureID",TEXT($A1392,"0000"),
" {","SamplingFeatureUUID:  ",CHAR(34),INDEX(SamplingFeatures[Sampling Feature UUID],$A1392),CHAR(34),
", SamplingFeatureTypeCV:  ",CHAR(34),INDEX(SamplingFeatures[Sampling Feature Type],$A1392),CHAR(34),
", SamplingFeatureCode:  ",CHAR(34),INDEX(SamplingFeatures[Feature Code],$A1392),CHAR(34),
", SamplingFeatureName:  ",CHAR(34),INDEX(SamplingFeatures[Feature Name],$A1392),CHAR(34),
", SamplingFeatureDescription:  ",CHAR(34),INDEX(SamplingFeatures[Feature Description],$A1392),CHAR(34),
", SamplingFeatureGeotypeCV:  ",CHAR(34),INDEX(SamplingFeatures[Feature Geo Type],$A1392),CHAR(34),
", FeatureGeometry:  ",CHAR(34),INDEX(SamplingFeatures[Feature Geometry],$A1392),CHAR(34),
", Elevation_m:  ",CHAR(34),INDEX(SamplingFeatures[Elevation_m],$A1392),CHAR(34),
", ElevationDatumCV:  ",CHAR(34),ElevationDatum,CHAR(34),"}"))</f>
        <v>#REF!</v>
      </c>
      <c r="L1392" t="e">
        <f>IF(INDEX(SamplingFeatures[Sampling Feature Type],$A1392)&lt;&gt;"Site","",
CONCATENATE("  - &amp;SiteID",TEXT(SUMPRODUCT(--($L$3:$L1391&lt;&gt;"")),"0000"),
" {","SamplingFeatureID:  *SamplingFeatureID",TEXT($A1392,"0000"),
", SiteTypeCV:  ",CHAR(34),INDEX(Sites[Site Type],$A1392),CHAR(34),
", Latitude:  ",INDEX(Sites[Latitude],$A1392),
", Longitude:  ",INDEX(Sites[Longitude],$A1392),
", SRSName:  ",CHAR(34),LatLonDatum,CHAR(34),"}"))</f>
        <v>#REF!</v>
      </c>
      <c r="M1392" t="e">
        <f>IF(INDEX(SamplingFeatures[Sampling Feature Type],$A1392)&lt;&gt;"Specimen","",
CONCATENATE("  - &amp;SpecimenID",TEXT(SUMPRODUCT(--($M$3:$M1391&lt;&gt;"")),"0000"),
" {","SamplingFeatureID:  *SamplingFeatureID",TEXT($A1392,"0000"),
", SpecimenTypeCV:  ",CHAR(34),INDEX(Specimens[Specimen Type],$A1392),CHAR(34),
", SpecimenMediumCV:  ",INDEX(Specimens[Specimen Medium],$A1392),
", IsFieldSpecimen:  ",CHAR(34),INDEX(Specimens[Is Field Specimen?],$A1392),CHAR(34),"}"))</f>
        <v>#REF!</v>
      </c>
      <c r="N1392" t="e">
        <f>IF(COUNTA(SpatialOffsets[])=0,"", IF(INDEX(SpatialOffsets[Spatial Offset Type],$A1392)="","",
CONCATENATE("  - &amp;SpatialOffsetID",TEXT($A1392,"0000"),
" {","SpatialOffsetTypeCV:  ",CHAR(34),INDEX(SpatialOffsets[Spatial Offset Type],$A1392),CHAR(34),
", Offset1Value:  ",INDEX(SpatialOffsets[Offset 1 Value],$A1392),
", Offset1UnitID:  ",CHAR(34),INDEX(SpatialOffsets[Offset 1 Unit],$A1392),CHAR(34),
", Offset2Value:  ",INDEX(SpatialOffsets[Offset 2 Value],$A1392),
", Offset2UnitID:  ",CHAR(34),INDEX(SpatialOffsets[Offset 2 Unit],$A1392),CHAR(34),
", Offset3Value:  ",INDEX(SpatialOffsets[Offset 3 Value],$A1392),
", Offset3UnitID:  ",CHAR(34),INDEX(SpatialOffsets[Offset 3 Unit],$A1392),CHAR(34),,"}")))</f>
        <v>#REF!</v>
      </c>
      <c r="O1392" t="e">
        <f>IF(COUNTA(RelatedFeatures[])=0,"", IF(INDEX(RelatedFeatures[First Sampling Feature Code],$A1392)="","",
CONCATENATE("  - &amp;RelationID",TEXT($A1392,"0000"),
" {","SamplingFeatureID:  *SamplingFeatureID",TEXT(MATCH(INDEX(RelatedFeatures[First Sampling Feature Code],$A1392),SamplingFeatures[Feature Code],0),"0000"),
", RelationshipTypeCV:  ",CHAR(34),INDEX(RelatedFeatures[Relationship Type],$A1392),CHAR(34),
", RelatedFeatureID: *SamplingFeatureID",TEXT(MATCH(INDEX(RelatedFeatures[Second Sampling Feature Code],$A1392),SamplingFeatures[Feature Code],0),"0000"),
", SpatialOffsetID:  ",IF(INDEX(RelatedFeatures[Offset Number],$A1392)="","",CONCATENATE("*SpatialOffsetID",TEXT(INDEX(RelatedFeatures[Offset Number],$A1392),"0000"))),"}")))</f>
        <v>#REF!</v>
      </c>
      <c r="P1392" t="e">
        <f>IF(INDEX(Methods[Method Type],$A1392)="","",
CONCATENATE("  - &amp;MethodID",TEXT($A1392,"0000"),
" {","MethodTypeCV:  ",CHAR(34),INDEX(Methods[Method Type],$A1392),CHAR(34),
", MethodCode:  ",CHAR(34),INDEX(Methods[Method Code],$A1392),CHAR(34),
", MethodName:  ",CHAR(34),INDEX(Methods[Method Name],$A1392),CHAR(34),
", MethodDescription:  ",CHAR(34),INDEX(Methods[Method Description],$A1392),CHAR(34),
", MethodLink:  ",CHAR(34),INDEX(Methods[Method Link],$A1392),CHAR(34),
", OrganizationID: *OrganizationID",TEXT(MATCH(INDEX(Methods[Organization Name],$A1392),Organizations[Organization Name],0),"0000"),"}"))</f>
        <v>#REF!</v>
      </c>
      <c r="Q1392" t="e">
        <f>IF(INDEX(Variables[Variable Type],$A1392)="","",
CONCATENATE("  - &amp;VariableID",TEXT($A1392,"0000"),
" {","VariableTypeCV:  ",CHAR(34),INDEX(Variables[Variable Type],$A1392),CHAR(34),
", VariableCode:  ",CHAR(34),INDEX(Variables[Variable Code],$A1392),CHAR(34),
", VariableNameCV:  ",CHAR(34),INDEX(Variables[Variable Name],$A1392),CHAR(34),
", VariableDefinition:  ",CHAR(34),INDEX(Variables[Variable Definition],$A1392),CHAR(34),
", SpecciationCV:  ",CHAR(34),INDEX(Variables[Speciation],$A1392),CHAR(34),
", NoDataValue:  ",CHAR(34),INDEX(Variables[No Data Value],$A1392),CHAR(34),"}"))</f>
        <v>#REF!</v>
      </c>
    </row>
    <row r="1393" spans="1:17" x14ac:dyDescent="0.25">
      <c r="A1393">
        <v>1390</v>
      </c>
      <c r="D1393" t="e">
        <f>IF(INDEX(People[First Name],$A1393)="","",
CONCATENATE("  - &amp;PersonID",TEXT($A1393,"0000"),
" {","PersonFirstName:  ",CHAR(34),INDEX(People[First Name],$A1393),CHAR(34),
", PersonMiddleName:  ",CHAR(34),INDEX(People[Middle Name],$A1393),CHAR(34),
", PersonLastName:  ",CHAR(34),INDEX(People[Last Name],$A1393),CHAR(34),"}"))</f>
        <v>#REF!</v>
      </c>
      <c r="E1393" t="e">
        <f>IF(INDEX(Organizations[Organization Type '[CV']],$A1393)="","",
CONCATENATE("  - &amp;OrganizationID",TEXT($A1393,"0000"),
" {","OrganizationTypeCV:  ",CHAR(34),INDEX(Organizations[Organization Type '[CV']],$A1393),CHAR(34),
", OrganizationCode:  ",CHAR(34),INDEX(Organizations[Organization Code],$A1393),CHAR(34),
", OrganizationName:  ",CHAR(34),INDEX(Organizations[Organization Name],$A1393),CHAR(34),
", OrganizationDescription:  ",CHAR(34),INDEX(Organizations[Organization Description],$A1393),CHAR(34),
", OrganizationLink:  ",CHAR(34),INDEX(Organizations[Organization Link],$A1393),CHAR(34),"}"))</f>
        <v>#REF!</v>
      </c>
      <c r="F1393" t="e">
        <f>IF(INDEX(People[First Name],$A1393)="","",
CONCATENATE("  - &amp;AffiliationID",TEXT($A1393,"0000"),
" {PersonID: *PersonID",TEXT($A1393,"0000"),
", OrganizationID: *OrganizationID",TEXT(MATCH(INDEX(People[Organization Name],$A1393),Organizations[Organization Name],0),"0000"),
", IsPrimaryOrganizationContact: , AffiliationStartDate: , AffiliationEndDate: , PrimaryPhone: ",
", PrimaryEmail: ",CHAR(34),INDEX(People[Primary Email],$A1393),CHAR(34),
", PrimaryAddress: ",CHAR(34),INDEX(People[Primary Address],$A1393),CHAR(34),
", PersonLink: }"))</f>
        <v>#REF!</v>
      </c>
      <c r="H1393" t="e">
        <f>IF(COUNTA(CitationInformation)=0,"",IF(INDEX(AuthorList[Author Name],$A1393)="","",
CONCATENATE("  - &amp;AuthorListID",TEXT($A1393,"0000"),
"  {CitationID: *CitationID0001",
", PersonID: *PersonID",TEXT(MATCH(INDEX(AuthorList[Author Name],$A1393),People[Full Name],0),"0000"),
", AuthorOrder: ",INDEX(AuthorList[Author Number],$A1393),"}")))</f>
        <v>#REF!</v>
      </c>
      <c r="K1393" t="e">
        <f>IF(INDEX(SamplingFeatures[Feature Code],$A1393)="","",
CONCATENATE("  - &amp;SamplingFeatureID",TEXT($A1393,"0000"),
" {","SamplingFeatureUUID:  ",CHAR(34),INDEX(SamplingFeatures[Sampling Feature UUID],$A1393),CHAR(34),
", SamplingFeatureTypeCV:  ",CHAR(34),INDEX(SamplingFeatures[Sampling Feature Type],$A1393),CHAR(34),
", SamplingFeatureCode:  ",CHAR(34),INDEX(SamplingFeatures[Feature Code],$A1393),CHAR(34),
", SamplingFeatureName:  ",CHAR(34),INDEX(SamplingFeatures[Feature Name],$A1393),CHAR(34),
", SamplingFeatureDescription:  ",CHAR(34),INDEX(SamplingFeatures[Feature Description],$A1393),CHAR(34),
", SamplingFeatureGeotypeCV:  ",CHAR(34),INDEX(SamplingFeatures[Feature Geo Type],$A1393),CHAR(34),
", FeatureGeometry:  ",CHAR(34),INDEX(SamplingFeatures[Feature Geometry],$A1393),CHAR(34),
", Elevation_m:  ",CHAR(34),INDEX(SamplingFeatures[Elevation_m],$A1393),CHAR(34),
", ElevationDatumCV:  ",CHAR(34),ElevationDatum,CHAR(34),"}"))</f>
        <v>#REF!</v>
      </c>
      <c r="L1393" t="e">
        <f>IF(INDEX(SamplingFeatures[Sampling Feature Type],$A1393)&lt;&gt;"Site","",
CONCATENATE("  - &amp;SiteID",TEXT(SUMPRODUCT(--($L$3:$L1392&lt;&gt;"")),"0000"),
" {","SamplingFeatureID:  *SamplingFeatureID",TEXT($A1393,"0000"),
", SiteTypeCV:  ",CHAR(34),INDEX(Sites[Site Type],$A1393),CHAR(34),
", Latitude:  ",INDEX(Sites[Latitude],$A1393),
", Longitude:  ",INDEX(Sites[Longitude],$A1393),
", SRSName:  ",CHAR(34),LatLonDatum,CHAR(34),"}"))</f>
        <v>#REF!</v>
      </c>
      <c r="M1393" t="e">
        <f>IF(INDEX(SamplingFeatures[Sampling Feature Type],$A1393)&lt;&gt;"Specimen","",
CONCATENATE("  - &amp;SpecimenID",TEXT(SUMPRODUCT(--($M$3:$M1392&lt;&gt;"")),"0000"),
" {","SamplingFeatureID:  *SamplingFeatureID",TEXT($A1393,"0000"),
", SpecimenTypeCV:  ",CHAR(34),INDEX(Specimens[Specimen Type],$A1393),CHAR(34),
", SpecimenMediumCV:  ",INDEX(Specimens[Specimen Medium],$A1393),
", IsFieldSpecimen:  ",CHAR(34),INDEX(Specimens[Is Field Specimen?],$A1393),CHAR(34),"}"))</f>
        <v>#REF!</v>
      </c>
      <c r="N1393" t="e">
        <f>IF(COUNTA(SpatialOffsets[])=0,"", IF(INDEX(SpatialOffsets[Spatial Offset Type],$A1393)="","",
CONCATENATE("  - &amp;SpatialOffsetID",TEXT($A1393,"0000"),
" {","SpatialOffsetTypeCV:  ",CHAR(34),INDEX(SpatialOffsets[Spatial Offset Type],$A1393),CHAR(34),
", Offset1Value:  ",INDEX(SpatialOffsets[Offset 1 Value],$A1393),
", Offset1UnitID:  ",CHAR(34),INDEX(SpatialOffsets[Offset 1 Unit],$A1393),CHAR(34),
", Offset2Value:  ",INDEX(SpatialOffsets[Offset 2 Value],$A1393),
", Offset2UnitID:  ",CHAR(34),INDEX(SpatialOffsets[Offset 2 Unit],$A1393),CHAR(34),
", Offset3Value:  ",INDEX(SpatialOffsets[Offset 3 Value],$A1393),
", Offset3UnitID:  ",CHAR(34),INDEX(SpatialOffsets[Offset 3 Unit],$A1393),CHAR(34),,"}")))</f>
        <v>#REF!</v>
      </c>
      <c r="O1393" t="e">
        <f>IF(COUNTA(RelatedFeatures[])=0,"", IF(INDEX(RelatedFeatures[First Sampling Feature Code],$A1393)="","",
CONCATENATE("  - &amp;RelationID",TEXT($A1393,"0000"),
" {","SamplingFeatureID:  *SamplingFeatureID",TEXT(MATCH(INDEX(RelatedFeatures[First Sampling Feature Code],$A1393),SamplingFeatures[Feature Code],0),"0000"),
", RelationshipTypeCV:  ",CHAR(34),INDEX(RelatedFeatures[Relationship Type],$A1393),CHAR(34),
", RelatedFeatureID: *SamplingFeatureID",TEXT(MATCH(INDEX(RelatedFeatures[Second Sampling Feature Code],$A1393),SamplingFeatures[Feature Code],0),"0000"),
", SpatialOffsetID:  ",IF(INDEX(RelatedFeatures[Offset Number],$A1393)="","",CONCATENATE("*SpatialOffsetID",TEXT(INDEX(RelatedFeatures[Offset Number],$A1393),"0000"))),"}")))</f>
        <v>#REF!</v>
      </c>
      <c r="P1393" t="e">
        <f>IF(INDEX(Methods[Method Type],$A1393)="","",
CONCATENATE("  - &amp;MethodID",TEXT($A1393,"0000"),
" {","MethodTypeCV:  ",CHAR(34),INDEX(Methods[Method Type],$A1393),CHAR(34),
", MethodCode:  ",CHAR(34),INDEX(Methods[Method Code],$A1393),CHAR(34),
", MethodName:  ",CHAR(34),INDEX(Methods[Method Name],$A1393),CHAR(34),
", MethodDescription:  ",CHAR(34),INDEX(Methods[Method Description],$A1393),CHAR(34),
", MethodLink:  ",CHAR(34),INDEX(Methods[Method Link],$A1393),CHAR(34),
", OrganizationID: *OrganizationID",TEXT(MATCH(INDEX(Methods[Organization Name],$A1393),Organizations[Organization Name],0),"0000"),"}"))</f>
        <v>#REF!</v>
      </c>
      <c r="Q1393" t="e">
        <f>IF(INDEX(Variables[Variable Type],$A1393)="","",
CONCATENATE("  - &amp;VariableID",TEXT($A1393,"0000"),
" {","VariableTypeCV:  ",CHAR(34),INDEX(Variables[Variable Type],$A1393),CHAR(34),
", VariableCode:  ",CHAR(34),INDEX(Variables[Variable Code],$A1393),CHAR(34),
", VariableNameCV:  ",CHAR(34),INDEX(Variables[Variable Name],$A1393),CHAR(34),
", VariableDefinition:  ",CHAR(34),INDEX(Variables[Variable Definition],$A1393),CHAR(34),
", SpecciationCV:  ",CHAR(34),INDEX(Variables[Speciation],$A1393),CHAR(34),
", NoDataValue:  ",CHAR(34),INDEX(Variables[No Data Value],$A1393),CHAR(34),"}"))</f>
        <v>#REF!</v>
      </c>
    </row>
    <row r="1394" spans="1:17" x14ac:dyDescent="0.25">
      <c r="A1394">
        <v>1391</v>
      </c>
      <c r="D1394" t="e">
        <f>IF(INDEX(People[First Name],$A1394)="","",
CONCATENATE("  - &amp;PersonID",TEXT($A1394,"0000"),
" {","PersonFirstName:  ",CHAR(34),INDEX(People[First Name],$A1394),CHAR(34),
", PersonMiddleName:  ",CHAR(34),INDEX(People[Middle Name],$A1394),CHAR(34),
", PersonLastName:  ",CHAR(34),INDEX(People[Last Name],$A1394),CHAR(34),"}"))</f>
        <v>#REF!</v>
      </c>
      <c r="E1394" t="e">
        <f>IF(INDEX(Organizations[Organization Type '[CV']],$A1394)="","",
CONCATENATE("  - &amp;OrganizationID",TEXT($A1394,"0000"),
" {","OrganizationTypeCV:  ",CHAR(34),INDEX(Organizations[Organization Type '[CV']],$A1394),CHAR(34),
", OrganizationCode:  ",CHAR(34),INDEX(Organizations[Organization Code],$A1394),CHAR(34),
", OrganizationName:  ",CHAR(34),INDEX(Organizations[Organization Name],$A1394),CHAR(34),
", OrganizationDescription:  ",CHAR(34),INDEX(Organizations[Organization Description],$A1394),CHAR(34),
", OrganizationLink:  ",CHAR(34),INDEX(Organizations[Organization Link],$A1394),CHAR(34),"}"))</f>
        <v>#REF!</v>
      </c>
      <c r="F1394" t="e">
        <f>IF(INDEX(People[First Name],$A1394)="","",
CONCATENATE("  - &amp;AffiliationID",TEXT($A1394,"0000"),
" {PersonID: *PersonID",TEXT($A1394,"0000"),
", OrganizationID: *OrganizationID",TEXT(MATCH(INDEX(People[Organization Name],$A1394),Organizations[Organization Name],0),"0000"),
", IsPrimaryOrganizationContact: , AffiliationStartDate: , AffiliationEndDate: , PrimaryPhone: ",
", PrimaryEmail: ",CHAR(34),INDEX(People[Primary Email],$A1394),CHAR(34),
", PrimaryAddress: ",CHAR(34),INDEX(People[Primary Address],$A1394),CHAR(34),
", PersonLink: }"))</f>
        <v>#REF!</v>
      </c>
      <c r="H1394" t="e">
        <f>IF(COUNTA(CitationInformation)=0,"",IF(INDEX(AuthorList[Author Name],$A1394)="","",
CONCATENATE("  - &amp;AuthorListID",TEXT($A1394,"0000"),
"  {CitationID: *CitationID0001",
", PersonID: *PersonID",TEXT(MATCH(INDEX(AuthorList[Author Name],$A1394),People[Full Name],0),"0000"),
", AuthorOrder: ",INDEX(AuthorList[Author Number],$A1394),"}")))</f>
        <v>#REF!</v>
      </c>
      <c r="K1394" t="e">
        <f>IF(INDEX(SamplingFeatures[Feature Code],$A1394)="","",
CONCATENATE("  - &amp;SamplingFeatureID",TEXT($A1394,"0000"),
" {","SamplingFeatureUUID:  ",CHAR(34),INDEX(SamplingFeatures[Sampling Feature UUID],$A1394),CHAR(34),
", SamplingFeatureTypeCV:  ",CHAR(34),INDEX(SamplingFeatures[Sampling Feature Type],$A1394),CHAR(34),
", SamplingFeatureCode:  ",CHAR(34),INDEX(SamplingFeatures[Feature Code],$A1394),CHAR(34),
", SamplingFeatureName:  ",CHAR(34),INDEX(SamplingFeatures[Feature Name],$A1394),CHAR(34),
", SamplingFeatureDescription:  ",CHAR(34),INDEX(SamplingFeatures[Feature Description],$A1394),CHAR(34),
", SamplingFeatureGeotypeCV:  ",CHAR(34),INDEX(SamplingFeatures[Feature Geo Type],$A1394),CHAR(34),
", FeatureGeometry:  ",CHAR(34),INDEX(SamplingFeatures[Feature Geometry],$A1394),CHAR(34),
", Elevation_m:  ",CHAR(34),INDEX(SamplingFeatures[Elevation_m],$A1394),CHAR(34),
", ElevationDatumCV:  ",CHAR(34),ElevationDatum,CHAR(34),"}"))</f>
        <v>#REF!</v>
      </c>
      <c r="L1394" t="e">
        <f>IF(INDEX(SamplingFeatures[Sampling Feature Type],$A1394)&lt;&gt;"Site","",
CONCATENATE("  - &amp;SiteID",TEXT(SUMPRODUCT(--($L$3:$L1393&lt;&gt;"")),"0000"),
" {","SamplingFeatureID:  *SamplingFeatureID",TEXT($A1394,"0000"),
", SiteTypeCV:  ",CHAR(34),INDEX(Sites[Site Type],$A1394),CHAR(34),
", Latitude:  ",INDEX(Sites[Latitude],$A1394),
", Longitude:  ",INDEX(Sites[Longitude],$A1394),
", SRSName:  ",CHAR(34),LatLonDatum,CHAR(34),"}"))</f>
        <v>#REF!</v>
      </c>
      <c r="M1394" t="e">
        <f>IF(INDEX(SamplingFeatures[Sampling Feature Type],$A1394)&lt;&gt;"Specimen","",
CONCATENATE("  - &amp;SpecimenID",TEXT(SUMPRODUCT(--($M$3:$M1393&lt;&gt;"")),"0000"),
" {","SamplingFeatureID:  *SamplingFeatureID",TEXT($A1394,"0000"),
", SpecimenTypeCV:  ",CHAR(34),INDEX(Specimens[Specimen Type],$A1394),CHAR(34),
", SpecimenMediumCV:  ",INDEX(Specimens[Specimen Medium],$A1394),
", IsFieldSpecimen:  ",CHAR(34),INDEX(Specimens[Is Field Specimen?],$A1394),CHAR(34),"}"))</f>
        <v>#REF!</v>
      </c>
      <c r="N1394" t="e">
        <f>IF(COUNTA(SpatialOffsets[])=0,"", IF(INDEX(SpatialOffsets[Spatial Offset Type],$A1394)="","",
CONCATENATE("  - &amp;SpatialOffsetID",TEXT($A1394,"0000"),
" {","SpatialOffsetTypeCV:  ",CHAR(34),INDEX(SpatialOffsets[Spatial Offset Type],$A1394),CHAR(34),
", Offset1Value:  ",INDEX(SpatialOffsets[Offset 1 Value],$A1394),
", Offset1UnitID:  ",CHAR(34),INDEX(SpatialOffsets[Offset 1 Unit],$A1394),CHAR(34),
", Offset2Value:  ",INDEX(SpatialOffsets[Offset 2 Value],$A1394),
", Offset2UnitID:  ",CHAR(34),INDEX(SpatialOffsets[Offset 2 Unit],$A1394),CHAR(34),
", Offset3Value:  ",INDEX(SpatialOffsets[Offset 3 Value],$A1394),
", Offset3UnitID:  ",CHAR(34),INDEX(SpatialOffsets[Offset 3 Unit],$A1394),CHAR(34),,"}")))</f>
        <v>#REF!</v>
      </c>
      <c r="O1394" t="e">
        <f>IF(COUNTA(RelatedFeatures[])=0,"", IF(INDEX(RelatedFeatures[First Sampling Feature Code],$A1394)="","",
CONCATENATE("  - &amp;RelationID",TEXT($A1394,"0000"),
" {","SamplingFeatureID:  *SamplingFeatureID",TEXT(MATCH(INDEX(RelatedFeatures[First Sampling Feature Code],$A1394),SamplingFeatures[Feature Code],0),"0000"),
", RelationshipTypeCV:  ",CHAR(34),INDEX(RelatedFeatures[Relationship Type],$A1394),CHAR(34),
", RelatedFeatureID: *SamplingFeatureID",TEXT(MATCH(INDEX(RelatedFeatures[Second Sampling Feature Code],$A1394),SamplingFeatures[Feature Code],0),"0000"),
", SpatialOffsetID:  ",IF(INDEX(RelatedFeatures[Offset Number],$A1394)="","",CONCATENATE("*SpatialOffsetID",TEXT(INDEX(RelatedFeatures[Offset Number],$A1394),"0000"))),"}")))</f>
        <v>#REF!</v>
      </c>
      <c r="P1394" t="e">
        <f>IF(INDEX(Methods[Method Type],$A1394)="","",
CONCATENATE("  - &amp;MethodID",TEXT($A1394,"0000"),
" {","MethodTypeCV:  ",CHAR(34),INDEX(Methods[Method Type],$A1394),CHAR(34),
", MethodCode:  ",CHAR(34),INDEX(Methods[Method Code],$A1394),CHAR(34),
", MethodName:  ",CHAR(34),INDEX(Methods[Method Name],$A1394),CHAR(34),
", MethodDescription:  ",CHAR(34),INDEX(Methods[Method Description],$A1394),CHAR(34),
", MethodLink:  ",CHAR(34),INDEX(Methods[Method Link],$A1394),CHAR(34),
", OrganizationID: *OrganizationID",TEXT(MATCH(INDEX(Methods[Organization Name],$A1394),Organizations[Organization Name],0),"0000"),"}"))</f>
        <v>#REF!</v>
      </c>
      <c r="Q1394" t="e">
        <f>IF(INDEX(Variables[Variable Type],$A1394)="","",
CONCATENATE("  - &amp;VariableID",TEXT($A1394,"0000"),
" {","VariableTypeCV:  ",CHAR(34),INDEX(Variables[Variable Type],$A1394),CHAR(34),
", VariableCode:  ",CHAR(34),INDEX(Variables[Variable Code],$A1394),CHAR(34),
", VariableNameCV:  ",CHAR(34),INDEX(Variables[Variable Name],$A1394),CHAR(34),
", VariableDefinition:  ",CHAR(34),INDEX(Variables[Variable Definition],$A1394),CHAR(34),
", SpecciationCV:  ",CHAR(34),INDEX(Variables[Speciation],$A1394),CHAR(34),
", NoDataValue:  ",CHAR(34),INDEX(Variables[No Data Value],$A1394),CHAR(34),"}"))</f>
        <v>#REF!</v>
      </c>
    </row>
    <row r="1395" spans="1:17" x14ac:dyDescent="0.25">
      <c r="A1395">
        <v>1392</v>
      </c>
      <c r="D1395" t="e">
        <f>IF(INDEX(People[First Name],$A1395)="","",
CONCATENATE("  - &amp;PersonID",TEXT($A1395,"0000"),
" {","PersonFirstName:  ",CHAR(34),INDEX(People[First Name],$A1395),CHAR(34),
", PersonMiddleName:  ",CHAR(34),INDEX(People[Middle Name],$A1395),CHAR(34),
", PersonLastName:  ",CHAR(34),INDEX(People[Last Name],$A1395),CHAR(34),"}"))</f>
        <v>#REF!</v>
      </c>
      <c r="E1395" t="e">
        <f>IF(INDEX(Organizations[Organization Type '[CV']],$A1395)="","",
CONCATENATE("  - &amp;OrganizationID",TEXT($A1395,"0000"),
" {","OrganizationTypeCV:  ",CHAR(34),INDEX(Organizations[Organization Type '[CV']],$A1395),CHAR(34),
", OrganizationCode:  ",CHAR(34),INDEX(Organizations[Organization Code],$A1395),CHAR(34),
", OrganizationName:  ",CHAR(34),INDEX(Organizations[Organization Name],$A1395),CHAR(34),
", OrganizationDescription:  ",CHAR(34),INDEX(Organizations[Organization Description],$A1395),CHAR(34),
", OrganizationLink:  ",CHAR(34),INDEX(Organizations[Organization Link],$A1395),CHAR(34),"}"))</f>
        <v>#REF!</v>
      </c>
      <c r="F1395" t="e">
        <f>IF(INDEX(People[First Name],$A1395)="","",
CONCATENATE("  - &amp;AffiliationID",TEXT($A1395,"0000"),
" {PersonID: *PersonID",TEXT($A1395,"0000"),
", OrganizationID: *OrganizationID",TEXT(MATCH(INDEX(People[Organization Name],$A1395),Organizations[Organization Name],0),"0000"),
", IsPrimaryOrganizationContact: , AffiliationStartDate: , AffiliationEndDate: , PrimaryPhone: ",
", PrimaryEmail: ",CHAR(34),INDEX(People[Primary Email],$A1395),CHAR(34),
", PrimaryAddress: ",CHAR(34),INDEX(People[Primary Address],$A1395),CHAR(34),
", PersonLink: }"))</f>
        <v>#REF!</v>
      </c>
      <c r="H1395" t="e">
        <f>IF(COUNTA(CitationInformation)=0,"",IF(INDEX(AuthorList[Author Name],$A1395)="","",
CONCATENATE("  - &amp;AuthorListID",TEXT($A1395,"0000"),
"  {CitationID: *CitationID0001",
", PersonID: *PersonID",TEXT(MATCH(INDEX(AuthorList[Author Name],$A1395),People[Full Name],0),"0000"),
", AuthorOrder: ",INDEX(AuthorList[Author Number],$A1395),"}")))</f>
        <v>#REF!</v>
      </c>
      <c r="K1395" t="e">
        <f>IF(INDEX(SamplingFeatures[Feature Code],$A1395)="","",
CONCATENATE("  - &amp;SamplingFeatureID",TEXT($A1395,"0000"),
" {","SamplingFeatureUUID:  ",CHAR(34),INDEX(SamplingFeatures[Sampling Feature UUID],$A1395),CHAR(34),
", SamplingFeatureTypeCV:  ",CHAR(34),INDEX(SamplingFeatures[Sampling Feature Type],$A1395),CHAR(34),
", SamplingFeatureCode:  ",CHAR(34),INDEX(SamplingFeatures[Feature Code],$A1395),CHAR(34),
", SamplingFeatureName:  ",CHAR(34),INDEX(SamplingFeatures[Feature Name],$A1395),CHAR(34),
", SamplingFeatureDescription:  ",CHAR(34),INDEX(SamplingFeatures[Feature Description],$A1395),CHAR(34),
", SamplingFeatureGeotypeCV:  ",CHAR(34),INDEX(SamplingFeatures[Feature Geo Type],$A1395),CHAR(34),
", FeatureGeometry:  ",CHAR(34),INDEX(SamplingFeatures[Feature Geometry],$A1395),CHAR(34),
", Elevation_m:  ",CHAR(34),INDEX(SamplingFeatures[Elevation_m],$A1395),CHAR(34),
", ElevationDatumCV:  ",CHAR(34),ElevationDatum,CHAR(34),"}"))</f>
        <v>#REF!</v>
      </c>
      <c r="L1395" t="e">
        <f>IF(INDEX(SamplingFeatures[Sampling Feature Type],$A1395)&lt;&gt;"Site","",
CONCATENATE("  - &amp;SiteID",TEXT(SUMPRODUCT(--($L$3:$L1394&lt;&gt;"")),"0000"),
" {","SamplingFeatureID:  *SamplingFeatureID",TEXT($A1395,"0000"),
", SiteTypeCV:  ",CHAR(34),INDEX(Sites[Site Type],$A1395),CHAR(34),
", Latitude:  ",INDEX(Sites[Latitude],$A1395),
", Longitude:  ",INDEX(Sites[Longitude],$A1395),
", SRSName:  ",CHAR(34),LatLonDatum,CHAR(34),"}"))</f>
        <v>#REF!</v>
      </c>
      <c r="M1395" t="e">
        <f>IF(INDEX(SamplingFeatures[Sampling Feature Type],$A1395)&lt;&gt;"Specimen","",
CONCATENATE("  - &amp;SpecimenID",TEXT(SUMPRODUCT(--($M$3:$M1394&lt;&gt;"")),"0000"),
" {","SamplingFeatureID:  *SamplingFeatureID",TEXT($A1395,"0000"),
", SpecimenTypeCV:  ",CHAR(34),INDEX(Specimens[Specimen Type],$A1395),CHAR(34),
", SpecimenMediumCV:  ",INDEX(Specimens[Specimen Medium],$A1395),
", IsFieldSpecimen:  ",CHAR(34),INDEX(Specimens[Is Field Specimen?],$A1395),CHAR(34),"}"))</f>
        <v>#REF!</v>
      </c>
      <c r="N1395" t="e">
        <f>IF(COUNTA(SpatialOffsets[])=0,"", IF(INDEX(SpatialOffsets[Spatial Offset Type],$A1395)="","",
CONCATENATE("  - &amp;SpatialOffsetID",TEXT($A1395,"0000"),
" {","SpatialOffsetTypeCV:  ",CHAR(34),INDEX(SpatialOffsets[Spatial Offset Type],$A1395),CHAR(34),
", Offset1Value:  ",INDEX(SpatialOffsets[Offset 1 Value],$A1395),
", Offset1UnitID:  ",CHAR(34),INDEX(SpatialOffsets[Offset 1 Unit],$A1395),CHAR(34),
", Offset2Value:  ",INDEX(SpatialOffsets[Offset 2 Value],$A1395),
", Offset2UnitID:  ",CHAR(34),INDEX(SpatialOffsets[Offset 2 Unit],$A1395),CHAR(34),
", Offset3Value:  ",INDEX(SpatialOffsets[Offset 3 Value],$A1395),
", Offset3UnitID:  ",CHAR(34),INDEX(SpatialOffsets[Offset 3 Unit],$A1395),CHAR(34),,"}")))</f>
        <v>#REF!</v>
      </c>
      <c r="O1395" t="e">
        <f>IF(COUNTA(RelatedFeatures[])=0,"", IF(INDEX(RelatedFeatures[First Sampling Feature Code],$A1395)="","",
CONCATENATE("  - &amp;RelationID",TEXT($A1395,"0000"),
" {","SamplingFeatureID:  *SamplingFeatureID",TEXT(MATCH(INDEX(RelatedFeatures[First Sampling Feature Code],$A1395),SamplingFeatures[Feature Code],0),"0000"),
", RelationshipTypeCV:  ",CHAR(34),INDEX(RelatedFeatures[Relationship Type],$A1395),CHAR(34),
", RelatedFeatureID: *SamplingFeatureID",TEXT(MATCH(INDEX(RelatedFeatures[Second Sampling Feature Code],$A1395),SamplingFeatures[Feature Code],0),"0000"),
", SpatialOffsetID:  ",IF(INDEX(RelatedFeatures[Offset Number],$A1395)="","",CONCATENATE("*SpatialOffsetID",TEXT(INDEX(RelatedFeatures[Offset Number],$A1395),"0000"))),"}")))</f>
        <v>#REF!</v>
      </c>
      <c r="P1395" t="e">
        <f>IF(INDEX(Methods[Method Type],$A1395)="","",
CONCATENATE("  - &amp;MethodID",TEXT($A1395,"0000"),
" {","MethodTypeCV:  ",CHAR(34),INDEX(Methods[Method Type],$A1395),CHAR(34),
", MethodCode:  ",CHAR(34),INDEX(Methods[Method Code],$A1395),CHAR(34),
", MethodName:  ",CHAR(34),INDEX(Methods[Method Name],$A1395),CHAR(34),
", MethodDescription:  ",CHAR(34),INDEX(Methods[Method Description],$A1395),CHAR(34),
", MethodLink:  ",CHAR(34),INDEX(Methods[Method Link],$A1395),CHAR(34),
", OrganizationID: *OrganizationID",TEXT(MATCH(INDEX(Methods[Organization Name],$A1395),Organizations[Organization Name],0),"0000"),"}"))</f>
        <v>#REF!</v>
      </c>
      <c r="Q1395" t="e">
        <f>IF(INDEX(Variables[Variable Type],$A1395)="","",
CONCATENATE("  - &amp;VariableID",TEXT($A1395,"0000"),
" {","VariableTypeCV:  ",CHAR(34),INDEX(Variables[Variable Type],$A1395),CHAR(34),
", VariableCode:  ",CHAR(34),INDEX(Variables[Variable Code],$A1395),CHAR(34),
", VariableNameCV:  ",CHAR(34),INDEX(Variables[Variable Name],$A1395),CHAR(34),
", VariableDefinition:  ",CHAR(34),INDEX(Variables[Variable Definition],$A1395),CHAR(34),
", SpecciationCV:  ",CHAR(34),INDEX(Variables[Speciation],$A1395),CHAR(34),
", NoDataValue:  ",CHAR(34),INDEX(Variables[No Data Value],$A1395),CHAR(34),"}"))</f>
        <v>#REF!</v>
      </c>
    </row>
    <row r="1396" spans="1:17" x14ac:dyDescent="0.25">
      <c r="A1396">
        <v>1393</v>
      </c>
      <c r="D1396" t="e">
        <f>IF(INDEX(People[First Name],$A1396)="","",
CONCATENATE("  - &amp;PersonID",TEXT($A1396,"0000"),
" {","PersonFirstName:  ",CHAR(34),INDEX(People[First Name],$A1396),CHAR(34),
", PersonMiddleName:  ",CHAR(34),INDEX(People[Middle Name],$A1396),CHAR(34),
", PersonLastName:  ",CHAR(34),INDEX(People[Last Name],$A1396),CHAR(34),"}"))</f>
        <v>#REF!</v>
      </c>
      <c r="E1396" t="e">
        <f>IF(INDEX(Organizations[Organization Type '[CV']],$A1396)="","",
CONCATENATE("  - &amp;OrganizationID",TEXT($A1396,"0000"),
" {","OrganizationTypeCV:  ",CHAR(34),INDEX(Organizations[Organization Type '[CV']],$A1396),CHAR(34),
", OrganizationCode:  ",CHAR(34),INDEX(Organizations[Organization Code],$A1396),CHAR(34),
", OrganizationName:  ",CHAR(34),INDEX(Organizations[Organization Name],$A1396),CHAR(34),
", OrganizationDescription:  ",CHAR(34),INDEX(Organizations[Organization Description],$A1396),CHAR(34),
", OrganizationLink:  ",CHAR(34),INDEX(Organizations[Organization Link],$A1396),CHAR(34),"}"))</f>
        <v>#REF!</v>
      </c>
      <c r="F1396" t="e">
        <f>IF(INDEX(People[First Name],$A1396)="","",
CONCATENATE("  - &amp;AffiliationID",TEXT($A1396,"0000"),
" {PersonID: *PersonID",TEXT($A1396,"0000"),
", OrganizationID: *OrganizationID",TEXT(MATCH(INDEX(People[Organization Name],$A1396),Organizations[Organization Name],0),"0000"),
", IsPrimaryOrganizationContact: , AffiliationStartDate: , AffiliationEndDate: , PrimaryPhone: ",
", PrimaryEmail: ",CHAR(34),INDEX(People[Primary Email],$A1396),CHAR(34),
", PrimaryAddress: ",CHAR(34),INDEX(People[Primary Address],$A1396),CHAR(34),
", PersonLink: }"))</f>
        <v>#REF!</v>
      </c>
      <c r="H1396" t="e">
        <f>IF(COUNTA(CitationInformation)=0,"",IF(INDEX(AuthorList[Author Name],$A1396)="","",
CONCATENATE("  - &amp;AuthorListID",TEXT($A1396,"0000"),
"  {CitationID: *CitationID0001",
", PersonID: *PersonID",TEXT(MATCH(INDEX(AuthorList[Author Name],$A1396),People[Full Name],0),"0000"),
", AuthorOrder: ",INDEX(AuthorList[Author Number],$A1396),"}")))</f>
        <v>#REF!</v>
      </c>
      <c r="K1396" t="e">
        <f>IF(INDEX(SamplingFeatures[Feature Code],$A1396)="","",
CONCATENATE("  - &amp;SamplingFeatureID",TEXT($A1396,"0000"),
" {","SamplingFeatureUUID:  ",CHAR(34),INDEX(SamplingFeatures[Sampling Feature UUID],$A1396),CHAR(34),
", SamplingFeatureTypeCV:  ",CHAR(34),INDEX(SamplingFeatures[Sampling Feature Type],$A1396),CHAR(34),
", SamplingFeatureCode:  ",CHAR(34),INDEX(SamplingFeatures[Feature Code],$A1396),CHAR(34),
", SamplingFeatureName:  ",CHAR(34),INDEX(SamplingFeatures[Feature Name],$A1396),CHAR(34),
", SamplingFeatureDescription:  ",CHAR(34),INDEX(SamplingFeatures[Feature Description],$A1396),CHAR(34),
", SamplingFeatureGeotypeCV:  ",CHAR(34),INDEX(SamplingFeatures[Feature Geo Type],$A1396),CHAR(34),
", FeatureGeometry:  ",CHAR(34),INDEX(SamplingFeatures[Feature Geometry],$A1396),CHAR(34),
", Elevation_m:  ",CHAR(34),INDEX(SamplingFeatures[Elevation_m],$A1396),CHAR(34),
", ElevationDatumCV:  ",CHAR(34),ElevationDatum,CHAR(34),"}"))</f>
        <v>#REF!</v>
      </c>
      <c r="L1396" t="e">
        <f>IF(INDEX(SamplingFeatures[Sampling Feature Type],$A1396)&lt;&gt;"Site","",
CONCATENATE("  - &amp;SiteID",TEXT(SUMPRODUCT(--($L$3:$L1395&lt;&gt;"")),"0000"),
" {","SamplingFeatureID:  *SamplingFeatureID",TEXT($A1396,"0000"),
", SiteTypeCV:  ",CHAR(34),INDEX(Sites[Site Type],$A1396),CHAR(34),
", Latitude:  ",INDEX(Sites[Latitude],$A1396),
", Longitude:  ",INDEX(Sites[Longitude],$A1396),
", SRSName:  ",CHAR(34),LatLonDatum,CHAR(34),"}"))</f>
        <v>#REF!</v>
      </c>
      <c r="M1396" t="e">
        <f>IF(INDEX(SamplingFeatures[Sampling Feature Type],$A1396)&lt;&gt;"Specimen","",
CONCATENATE("  - &amp;SpecimenID",TEXT(SUMPRODUCT(--($M$3:$M1395&lt;&gt;"")),"0000"),
" {","SamplingFeatureID:  *SamplingFeatureID",TEXT($A1396,"0000"),
", SpecimenTypeCV:  ",CHAR(34),INDEX(Specimens[Specimen Type],$A1396),CHAR(34),
", SpecimenMediumCV:  ",INDEX(Specimens[Specimen Medium],$A1396),
", IsFieldSpecimen:  ",CHAR(34),INDEX(Specimens[Is Field Specimen?],$A1396),CHAR(34),"}"))</f>
        <v>#REF!</v>
      </c>
      <c r="N1396" t="e">
        <f>IF(COUNTA(SpatialOffsets[])=0,"", IF(INDEX(SpatialOffsets[Spatial Offset Type],$A1396)="","",
CONCATENATE("  - &amp;SpatialOffsetID",TEXT($A1396,"0000"),
" {","SpatialOffsetTypeCV:  ",CHAR(34),INDEX(SpatialOffsets[Spatial Offset Type],$A1396),CHAR(34),
", Offset1Value:  ",INDEX(SpatialOffsets[Offset 1 Value],$A1396),
", Offset1UnitID:  ",CHAR(34),INDEX(SpatialOffsets[Offset 1 Unit],$A1396),CHAR(34),
", Offset2Value:  ",INDEX(SpatialOffsets[Offset 2 Value],$A1396),
", Offset2UnitID:  ",CHAR(34),INDEX(SpatialOffsets[Offset 2 Unit],$A1396),CHAR(34),
", Offset3Value:  ",INDEX(SpatialOffsets[Offset 3 Value],$A1396),
", Offset3UnitID:  ",CHAR(34),INDEX(SpatialOffsets[Offset 3 Unit],$A1396),CHAR(34),,"}")))</f>
        <v>#REF!</v>
      </c>
      <c r="O1396" t="e">
        <f>IF(COUNTA(RelatedFeatures[])=0,"", IF(INDEX(RelatedFeatures[First Sampling Feature Code],$A1396)="","",
CONCATENATE("  - &amp;RelationID",TEXT($A1396,"0000"),
" {","SamplingFeatureID:  *SamplingFeatureID",TEXT(MATCH(INDEX(RelatedFeatures[First Sampling Feature Code],$A1396),SamplingFeatures[Feature Code],0),"0000"),
", RelationshipTypeCV:  ",CHAR(34),INDEX(RelatedFeatures[Relationship Type],$A1396),CHAR(34),
", RelatedFeatureID: *SamplingFeatureID",TEXT(MATCH(INDEX(RelatedFeatures[Second Sampling Feature Code],$A1396),SamplingFeatures[Feature Code],0),"0000"),
", SpatialOffsetID:  ",IF(INDEX(RelatedFeatures[Offset Number],$A1396)="","",CONCATENATE("*SpatialOffsetID",TEXT(INDEX(RelatedFeatures[Offset Number],$A1396),"0000"))),"}")))</f>
        <v>#REF!</v>
      </c>
      <c r="P1396" t="e">
        <f>IF(INDEX(Methods[Method Type],$A1396)="","",
CONCATENATE("  - &amp;MethodID",TEXT($A1396,"0000"),
" {","MethodTypeCV:  ",CHAR(34),INDEX(Methods[Method Type],$A1396),CHAR(34),
", MethodCode:  ",CHAR(34),INDEX(Methods[Method Code],$A1396),CHAR(34),
", MethodName:  ",CHAR(34),INDEX(Methods[Method Name],$A1396),CHAR(34),
", MethodDescription:  ",CHAR(34),INDEX(Methods[Method Description],$A1396),CHAR(34),
", MethodLink:  ",CHAR(34),INDEX(Methods[Method Link],$A1396),CHAR(34),
", OrganizationID: *OrganizationID",TEXT(MATCH(INDEX(Methods[Organization Name],$A1396),Organizations[Organization Name],0),"0000"),"}"))</f>
        <v>#REF!</v>
      </c>
      <c r="Q1396" t="e">
        <f>IF(INDEX(Variables[Variable Type],$A1396)="","",
CONCATENATE("  - &amp;VariableID",TEXT($A1396,"0000"),
" {","VariableTypeCV:  ",CHAR(34),INDEX(Variables[Variable Type],$A1396),CHAR(34),
", VariableCode:  ",CHAR(34),INDEX(Variables[Variable Code],$A1396),CHAR(34),
", VariableNameCV:  ",CHAR(34),INDEX(Variables[Variable Name],$A1396),CHAR(34),
", VariableDefinition:  ",CHAR(34),INDEX(Variables[Variable Definition],$A1396),CHAR(34),
", SpecciationCV:  ",CHAR(34),INDEX(Variables[Speciation],$A1396),CHAR(34),
", NoDataValue:  ",CHAR(34),INDEX(Variables[No Data Value],$A1396),CHAR(34),"}"))</f>
        <v>#REF!</v>
      </c>
    </row>
    <row r="1397" spans="1:17" x14ac:dyDescent="0.25">
      <c r="A1397">
        <v>1394</v>
      </c>
      <c r="D1397" t="e">
        <f>IF(INDEX(People[First Name],$A1397)="","",
CONCATENATE("  - &amp;PersonID",TEXT($A1397,"0000"),
" {","PersonFirstName:  ",CHAR(34),INDEX(People[First Name],$A1397),CHAR(34),
", PersonMiddleName:  ",CHAR(34),INDEX(People[Middle Name],$A1397),CHAR(34),
", PersonLastName:  ",CHAR(34),INDEX(People[Last Name],$A1397),CHAR(34),"}"))</f>
        <v>#REF!</v>
      </c>
      <c r="E1397" t="e">
        <f>IF(INDEX(Organizations[Organization Type '[CV']],$A1397)="","",
CONCATENATE("  - &amp;OrganizationID",TEXT($A1397,"0000"),
" {","OrganizationTypeCV:  ",CHAR(34),INDEX(Organizations[Organization Type '[CV']],$A1397),CHAR(34),
", OrganizationCode:  ",CHAR(34),INDEX(Organizations[Organization Code],$A1397),CHAR(34),
", OrganizationName:  ",CHAR(34),INDEX(Organizations[Organization Name],$A1397),CHAR(34),
", OrganizationDescription:  ",CHAR(34),INDEX(Organizations[Organization Description],$A1397),CHAR(34),
", OrganizationLink:  ",CHAR(34),INDEX(Organizations[Organization Link],$A1397),CHAR(34),"}"))</f>
        <v>#REF!</v>
      </c>
      <c r="F1397" t="e">
        <f>IF(INDEX(People[First Name],$A1397)="","",
CONCATENATE("  - &amp;AffiliationID",TEXT($A1397,"0000"),
" {PersonID: *PersonID",TEXT($A1397,"0000"),
", OrganizationID: *OrganizationID",TEXT(MATCH(INDEX(People[Organization Name],$A1397),Organizations[Organization Name],0),"0000"),
", IsPrimaryOrganizationContact: , AffiliationStartDate: , AffiliationEndDate: , PrimaryPhone: ",
", PrimaryEmail: ",CHAR(34),INDEX(People[Primary Email],$A1397),CHAR(34),
", PrimaryAddress: ",CHAR(34),INDEX(People[Primary Address],$A1397),CHAR(34),
", PersonLink: }"))</f>
        <v>#REF!</v>
      </c>
      <c r="H1397" t="e">
        <f>IF(COUNTA(CitationInformation)=0,"",IF(INDEX(AuthorList[Author Name],$A1397)="","",
CONCATENATE("  - &amp;AuthorListID",TEXT($A1397,"0000"),
"  {CitationID: *CitationID0001",
", PersonID: *PersonID",TEXT(MATCH(INDEX(AuthorList[Author Name],$A1397),People[Full Name],0),"0000"),
", AuthorOrder: ",INDEX(AuthorList[Author Number],$A1397),"}")))</f>
        <v>#REF!</v>
      </c>
      <c r="K1397" t="e">
        <f>IF(INDEX(SamplingFeatures[Feature Code],$A1397)="","",
CONCATENATE("  - &amp;SamplingFeatureID",TEXT($A1397,"0000"),
" {","SamplingFeatureUUID:  ",CHAR(34),INDEX(SamplingFeatures[Sampling Feature UUID],$A1397),CHAR(34),
", SamplingFeatureTypeCV:  ",CHAR(34),INDEX(SamplingFeatures[Sampling Feature Type],$A1397),CHAR(34),
", SamplingFeatureCode:  ",CHAR(34),INDEX(SamplingFeatures[Feature Code],$A1397),CHAR(34),
", SamplingFeatureName:  ",CHAR(34),INDEX(SamplingFeatures[Feature Name],$A1397),CHAR(34),
", SamplingFeatureDescription:  ",CHAR(34),INDEX(SamplingFeatures[Feature Description],$A1397),CHAR(34),
", SamplingFeatureGeotypeCV:  ",CHAR(34),INDEX(SamplingFeatures[Feature Geo Type],$A1397),CHAR(34),
", FeatureGeometry:  ",CHAR(34),INDEX(SamplingFeatures[Feature Geometry],$A1397),CHAR(34),
", Elevation_m:  ",CHAR(34),INDEX(SamplingFeatures[Elevation_m],$A1397),CHAR(34),
", ElevationDatumCV:  ",CHAR(34),ElevationDatum,CHAR(34),"}"))</f>
        <v>#REF!</v>
      </c>
      <c r="L1397" t="e">
        <f>IF(INDEX(SamplingFeatures[Sampling Feature Type],$A1397)&lt;&gt;"Site","",
CONCATENATE("  - &amp;SiteID",TEXT(SUMPRODUCT(--($L$3:$L1396&lt;&gt;"")),"0000"),
" {","SamplingFeatureID:  *SamplingFeatureID",TEXT($A1397,"0000"),
", SiteTypeCV:  ",CHAR(34),INDEX(Sites[Site Type],$A1397),CHAR(34),
", Latitude:  ",INDEX(Sites[Latitude],$A1397),
", Longitude:  ",INDEX(Sites[Longitude],$A1397),
", SRSName:  ",CHAR(34),LatLonDatum,CHAR(34),"}"))</f>
        <v>#REF!</v>
      </c>
      <c r="M1397" t="e">
        <f>IF(INDEX(SamplingFeatures[Sampling Feature Type],$A1397)&lt;&gt;"Specimen","",
CONCATENATE("  - &amp;SpecimenID",TEXT(SUMPRODUCT(--($M$3:$M1396&lt;&gt;"")),"0000"),
" {","SamplingFeatureID:  *SamplingFeatureID",TEXT($A1397,"0000"),
", SpecimenTypeCV:  ",CHAR(34),INDEX(Specimens[Specimen Type],$A1397),CHAR(34),
", SpecimenMediumCV:  ",INDEX(Specimens[Specimen Medium],$A1397),
", IsFieldSpecimen:  ",CHAR(34),INDEX(Specimens[Is Field Specimen?],$A1397),CHAR(34),"}"))</f>
        <v>#REF!</v>
      </c>
      <c r="N1397" t="e">
        <f>IF(COUNTA(SpatialOffsets[])=0,"", IF(INDEX(SpatialOffsets[Spatial Offset Type],$A1397)="","",
CONCATENATE("  - &amp;SpatialOffsetID",TEXT($A1397,"0000"),
" {","SpatialOffsetTypeCV:  ",CHAR(34),INDEX(SpatialOffsets[Spatial Offset Type],$A1397),CHAR(34),
", Offset1Value:  ",INDEX(SpatialOffsets[Offset 1 Value],$A1397),
", Offset1UnitID:  ",CHAR(34),INDEX(SpatialOffsets[Offset 1 Unit],$A1397),CHAR(34),
", Offset2Value:  ",INDEX(SpatialOffsets[Offset 2 Value],$A1397),
", Offset2UnitID:  ",CHAR(34),INDEX(SpatialOffsets[Offset 2 Unit],$A1397),CHAR(34),
", Offset3Value:  ",INDEX(SpatialOffsets[Offset 3 Value],$A1397),
", Offset3UnitID:  ",CHAR(34),INDEX(SpatialOffsets[Offset 3 Unit],$A1397),CHAR(34),,"}")))</f>
        <v>#REF!</v>
      </c>
      <c r="O1397" t="e">
        <f>IF(COUNTA(RelatedFeatures[])=0,"", IF(INDEX(RelatedFeatures[First Sampling Feature Code],$A1397)="","",
CONCATENATE("  - &amp;RelationID",TEXT($A1397,"0000"),
" {","SamplingFeatureID:  *SamplingFeatureID",TEXT(MATCH(INDEX(RelatedFeatures[First Sampling Feature Code],$A1397),SamplingFeatures[Feature Code],0),"0000"),
", RelationshipTypeCV:  ",CHAR(34),INDEX(RelatedFeatures[Relationship Type],$A1397),CHAR(34),
", RelatedFeatureID: *SamplingFeatureID",TEXT(MATCH(INDEX(RelatedFeatures[Second Sampling Feature Code],$A1397),SamplingFeatures[Feature Code],0),"0000"),
", SpatialOffsetID:  ",IF(INDEX(RelatedFeatures[Offset Number],$A1397)="","",CONCATENATE("*SpatialOffsetID",TEXT(INDEX(RelatedFeatures[Offset Number],$A1397),"0000"))),"}")))</f>
        <v>#REF!</v>
      </c>
      <c r="P1397" t="e">
        <f>IF(INDEX(Methods[Method Type],$A1397)="","",
CONCATENATE("  - &amp;MethodID",TEXT($A1397,"0000"),
" {","MethodTypeCV:  ",CHAR(34),INDEX(Methods[Method Type],$A1397),CHAR(34),
", MethodCode:  ",CHAR(34),INDEX(Methods[Method Code],$A1397),CHAR(34),
", MethodName:  ",CHAR(34),INDEX(Methods[Method Name],$A1397),CHAR(34),
", MethodDescription:  ",CHAR(34),INDEX(Methods[Method Description],$A1397),CHAR(34),
", MethodLink:  ",CHAR(34),INDEX(Methods[Method Link],$A1397),CHAR(34),
", OrganizationID: *OrganizationID",TEXT(MATCH(INDEX(Methods[Organization Name],$A1397),Organizations[Organization Name],0),"0000"),"}"))</f>
        <v>#REF!</v>
      </c>
      <c r="Q1397" t="e">
        <f>IF(INDEX(Variables[Variable Type],$A1397)="","",
CONCATENATE("  - &amp;VariableID",TEXT($A1397,"0000"),
" {","VariableTypeCV:  ",CHAR(34),INDEX(Variables[Variable Type],$A1397),CHAR(34),
", VariableCode:  ",CHAR(34),INDEX(Variables[Variable Code],$A1397),CHAR(34),
", VariableNameCV:  ",CHAR(34),INDEX(Variables[Variable Name],$A1397),CHAR(34),
", VariableDefinition:  ",CHAR(34),INDEX(Variables[Variable Definition],$A1397),CHAR(34),
", SpecciationCV:  ",CHAR(34),INDEX(Variables[Speciation],$A1397),CHAR(34),
", NoDataValue:  ",CHAR(34),INDEX(Variables[No Data Value],$A1397),CHAR(34),"}"))</f>
        <v>#REF!</v>
      </c>
    </row>
    <row r="1398" spans="1:17" x14ac:dyDescent="0.25">
      <c r="A1398">
        <v>1395</v>
      </c>
      <c r="D1398" t="e">
        <f>IF(INDEX(People[First Name],$A1398)="","",
CONCATENATE("  - &amp;PersonID",TEXT($A1398,"0000"),
" {","PersonFirstName:  ",CHAR(34),INDEX(People[First Name],$A1398),CHAR(34),
", PersonMiddleName:  ",CHAR(34),INDEX(People[Middle Name],$A1398),CHAR(34),
", PersonLastName:  ",CHAR(34),INDEX(People[Last Name],$A1398),CHAR(34),"}"))</f>
        <v>#REF!</v>
      </c>
      <c r="E1398" t="e">
        <f>IF(INDEX(Organizations[Organization Type '[CV']],$A1398)="","",
CONCATENATE("  - &amp;OrganizationID",TEXT($A1398,"0000"),
" {","OrganizationTypeCV:  ",CHAR(34),INDEX(Organizations[Organization Type '[CV']],$A1398),CHAR(34),
", OrganizationCode:  ",CHAR(34),INDEX(Organizations[Organization Code],$A1398),CHAR(34),
", OrganizationName:  ",CHAR(34),INDEX(Organizations[Organization Name],$A1398),CHAR(34),
", OrganizationDescription:  ",CHAR(34),INDEX(Organizations[Organization Description],$A1398),CHAR(34),
", OrganizationLink:  ",CHAR(34),INDEX(Organizations[Organization Link],$A1398),CHAR(34),"}"))</f>
        <v>#REF!</v>
      </c>
      <c r="F1398" t="e">
        <f>IF(INDEX(People[First Name],$A1398)="","",
CONCATENATE("  - &amp;AffiliationID",TEXT($A1398,"0000"),
" {PersonID: *PersonID",TEXT($A1398,"0000"),
", OrganizationID: *OrganizationID",TEXT(MATCH(INDEX(People[Organization Name],$A1398),Organizations[Organization Name],0),"0000"),
", IsPrimaryOrganizationContact: , AffiliationStartDate: , AffiliationEndDate: , PrimaryPhone: ",
", PrimaryEmail: ",CHAR(34),INDEX(People[Primary Email],$A1398),CHAR(34),
", PrimaryAddress: ",CHAR(34),INDEX(People[Primary Address],$A1398),CHAR(34),
", PersonLink: }"))</f>
        <v>#REF!</v>
      </c>
      <c r="H1398" t="e">
        <f>IF(COUNTA(CitationInformation)=0,"",IF(INDEX(AuthorList[Author Name],$A1398)="","",
CONCATENATE("  - &amp;AuthorListID",TEXT($A1398,"0000"),
"  {CitationID: *CitationID0001",
", PersonID: *PersonID",TEXT(MATCH(INDEX(AuthorList[Author Name],$A1398),People[Full Name],0),"0000"),
", AuthorOrder: ",INDEX(AuthorList[Author Number],$A1398),"}")))</f>
        <v>#REF!</v>
      </c>
      <c r="K1398" t="e">
        <f>IF(INDEX(SamplingFeatures[Feature Code],$A1398)="","",
CONCATENATE("  - &amp;SamplingFeatureID",TEXT($A1398,"0000"),
" {","SamplingFeatureUUID:  ",CHAR(34),INDEX(SamplingFeatures[Sampling Feature UUID],$A1398),CHAR(34),
", SamplingFeatureTypeCV:  ",CHAR(34),INDEX(SamplingFeatures[Sampling Feature Type],$A1398),CHAR(34),
", SamplingFeatureCode:  ",CHAR(34),INDEX(SamplingFeatures[Feature Code],$A1398),CHAR(34),
", SamplingFeatureName:  ",CHAR(34),INDEX(SamplingFeatures[Feature Name],$A1398),CHAR(34),
", SamplingFeatureDescription:  ",CHAR(34),INDEX(SamplingFeatures[Feature Description],$A1398),CHAR(34),
", SamplingFeatureGeotypeCV:  ",CHAR(34),INDEX(SamplingFeatures[Feature Geo Type],$A1398),CHAR(34),
", FeatureGeometry:  ",CHAR(34),INDEX(SamplingFeatures[Feature Geometry],$A1398),CHAR(34),
", Elevation_m:  ",CHAR(34),INDEX(SamplingFeatures[Elevation_m],$A1398),CHAR(34),
", ElevationDatumCV:  ",CHAR(34),ElevationDatum,CHAR(34),"}"))</f>
        <v>#REF!</v>
      </c>
      <c r="L1398" t="e">
        <f>IF(INDEX(SamplingFeatures[Sampling Feature Type],$A1398)&lt;&gt;"Site","",
CONCATENATE("  - &amp;SiteID",TEXT(SUMPRODUCT(--($L$3:$L1397&lt;&gt;"")),"0000"),
" {","SamplingFeatureID:  *SamplingFeatureID",TEXT($A1398,"0000"),
", SiteTypeCV:  ",CHAR(34),INDEX(Sites[Site Type],$A1398),CHAR(34),
", Latitude:  ",INDEX(Sites[Latitude],$A1398),
", Longitude:  ",INDEX(Sites[Longitude],$A1398),
", SRSName:  ",CHAR(34),LatLonDatum,CHAR(34),"}"))</f>
        <v>#REF!</v>
      </c>
      <c r="M1398" t="e">
        <f>IF(INDEX(SamplingFeatures[Sampling Feature Type],$A1398)&lt;&gt;"Specimen","",
CONCATENATE("  - &amp;SpecimenID",TEXT(SUMPRODUCT(--($M$3:$M1397&lt;&gt;"")),"0000"),
" {","SamplingFeatureID:  *SamplingFeatureID",TEXT($A1398,"0000"),
", SpecimenTypeCV:  ",CHAR(34),INDEX(Specimens[Specimen Type],$A1398),CHAR(34),
", SpecimenMediumCV:  ",INDEX(Specimens[Specimen Medium],$A1398),
", IsFieldSpecimen:  ",CHAR(34),INDEX(Specimens[Is Field Specimen?],$A1398),CHAR(34),"}"))</f>
        <v>#REF!</v>
      </c>
      <c r="N1398" t="e">
        <f>IF(COUNTA(SpatialOffsets[])=0,"", IF(INDEX(SpatialOffsets[Spatial Offset Type],$A1398)="","",
CONCATENATE("  - &amp;SpatialOffsetID",TEXT($A1398,"0000"),
" {","SpatialOffsetTypeCV:  ",CHAR(34),INDEX(SpatialOffsets[Spatial Offset Type],$A1398),CHAR(34),
", Offset1Value:  ",INDEX(SpatialOffsets[Offset 1 Value],$A1398),
", Offset1UnitID:  ",CHAR(34),INDEX(SpatialOffsets[Offset 1 Unit],$A1398),CHAR(34),
", Offset2Value:  ",INDEX(SpatialOffsets[Offset 2 Value],$A1398),
", Offset2UnitID:  ",CHAR(34),INDEX(SpatialOffsets[Offset 2 Unit],$A1398),CHAR(34),
", Offset3Value:  ",INDEX(SpatialOffsets[Offset 3 Value],$A1398),
", Offset3UnitID:  ",CHAR(34),INDEX(SpatialOffsets[Offset 3 Unit],$A1398),CHAR(34),,"}")))</f>
        <v>#REF!</v>
      </c>
      <c r="O1398" t="e">
        <f>IF(COUNTA(RelatedFeatures[])=0,"", IF(INDEX(RelatedFeatures[First Sampling Feature Code],$A1398)="","",
CONCATENATE("  - &amp;RelationID",TEXT($A1398,"0000"),
" {","SamplingFeatureID:  *SamplingFeatureID",TEXT(MATCH(INDEX(RelatedFeatures[First Sampling Feature Code],$A1398),SamplingFeatures[Feature Code],0),"0000"),
", RelationshipTypeCV:  ",CHAR(34),INDEX(RelatedFeatures[Relationship Type],$A1398),CHAR(34),
", RelatedFeatureID: *SamplingFeatureID",TEXT(MATCH(INDEX(RelatedFeatures[Second Sampling Feature Code],$A1398),SamplingFeatures[Feature Code],0),"0000"),
", SpatialOffsetID:  ",IF(INDEX(RelatedFeatures[Offset Number],$A1398)="","",CONCATENATE("*SpatialOffsetID",TEXT(INDEX(RelatedFeatures[Offset Number],$A1398),"0000"))),"}")))</f>
        <v>#REF!</v>
      </c>
      <c r="P1398" t="e">
        <f>IF(INDEX(Methods[Method Type],$A1398)="","",
CONCATENATE("  - &amp;MethodID",TEXT($A1398,"0000"),
" {","MethodTypeCV:  ",CHAR(34),INDEX(Methods[Method Type],$A1398),CHAR(34),
", MethodCode:  ",CHAR(34),INDEX(Methods[Method Code],$A1398),CHAR(34),
", MethodName:  ",CHAR(34),INDEX(Methods[Method Name],$A1398),CHAR(34),
", MethodDescription:  ",CHAR(34),INDEX(Methods[Method Description],$A1398),CHAR(34),
", MethodLink:  ",CHAR(34),INDEX(Methods[Method Link],$A1398),CHAR(34),
", OrganizationID: *OrganizationID",TEXT(MATCH(INDEX(Methods[Organization Name],$A1398),Organizations[Organization Name],0),"0000"),"}"))</f>
        <v>#REF!</v>
      </c>
      <c r="Q1398" t="e">
        <f>IF(INDEX(Variables[Variable Type],$A1398)="","",
CONCATENATE("  - &amp;VariableID",TEXT($A1398,"0000"),
" {","VariableTypeCV:  ",CHAR(34),INDEX(Variables[Variable Type],$A1398),CHAR(34),
", VariableCode:  ",CHAR(34),INDEX(Variables[Variable Code],$A1398),CHAR(34),
", VariableNameCV:  ",CHAR(34),INDEX(Variables[Variable Name],$A1398),CHAR(34),
", VariableDefinition:  ",CHAR(34),INDEX(Variables[Variable Definition],$A1398),CHAR(34),
", SpecciationCV:  ",CHAR(34),INDEX(Variables[Speciation],$A1398),CHAR(34),
", NoDataValue:  ",CHAR(34),INDEX(Variables[No Data Value],$A1398),CHAR(34),"}"))</f>
        <v>#REF!</v>
      </c>
    </row>
    <row r="1399" spans="1:17" x14ac:dyDescent="0.25">
      <c r="A1399">
        <v>1396</v>
      </c>
      <c r="D1399" t="e">
        <f>IF(INDEX(People[First Name],$A1399)="","",
CONCATENATE("  - &amp;PersonID",TEXT($A1399,"0000"),
" {","PersonFirstName:  ",CHAR(34),INDEX(People[First Name],$A1399),CHAR(34),
", PersonMiddleName:  ",CHAR(34),INDEX(People[Middle Name],$A1399),CHAR(34),
", PersonLastName:  ",CHAR(34),INDEX(People[Last Name],$A1399),CHAR(34),"}"))</f>
        <v>#REF!</v>
      </c>
      <c r="E1399" t="e">
        <f>IF(INDEX(Organizations[Organization Type '[CV']],$A1399)="","",
CONCATENATE("  - &amp;OrganizationID",TEXT($A1399,"0000"),
" {","OrganizationTypeCV:  ",CHAR(34),INDEX(Organizations[Organization Type '[CV']],$A1399),CHAR(34),
", OrganizationCode:  ",CHAR(34),INDEX(Organizations[Organization Code],$A1399),CHAR(34),
", OrganizationName:  ",CHAR(34),INDEX(Organizations[Organization Name],$A1399),CHAR(34),
", OrganizationDescription:  ",CHAR(34),INDEX(Organizations[Organization Description],$A1399),CHAR(34),
", OrganizationLink:  ",CHAR(34),INDEX(Organizations[Organization Link],$A1399),CHAR(34),"}"))</f>
        <v>#REF!</v>
      </c>
      <c r="F1399" t="e">
        <f>IF(INDEX(People[First Name],$A1399)="","",
CONCATENATE("  - &amp;AffiliationID",TEXT($A1399,"0000"),
" {PersonID: *PersonID",TEXT($A1399,"0000"),
", OrganizationID: *OrganizationID",TEXT(MATCH(INDEX(People[Organization Name],$A1399),Organizations[Organization Name],0),"0000"),
", IsPrimaryOrganizationContact: , AffiliationStartDate: , AffiliationEndDate: , PrimaryPhone: ",
", PrimaryEmail: ",CHAR(34),INDEX(People[Primary Email],$A1399),CHAR(34),
", PrimaryAddress: ",CHAR(34),INDEX(People[Primary Address],$A1399),CHAR(34),
", PersonLink: }"))</f>
        <v>#REF!</v>
      </c>
      <c r="H1399" t="e">
        <f>IF(COUNTA(CitationInformation)=0,"",IF(INDEX(AuthorList[Author Name],$A1399)="","",
CONCATENATE("  - &amp;AuthorListID",TEXT($A1399,"0000"),
"  {CitationID: *CitationID0001",
", PersonID: *PersonID",TEXT(MATCH(INDEX(AuthorList[Author Name],$A1399),People[Full Name],0),"0000"),
", AuthorOrder: ",INDEX(AuthorList[Author Number],$A1399),"}")))</f>
        <v>#REF!</v>
      </c>
      <c r="K1399" t="e">
        <f>IF(INDEX(SamplingFeatures[Feature Code],$A1399)="","",
CONCATENATE("  - &amp;SamplingFeatureID",TEXT($A1399,"0000"),
" {","SamplingFeatureUUID:  ",CHAR(34),INDEX(SamplingFeatures[Sampling Feature UUID],$A1399),CHAR(34),
", SamplingFeatureTypeCV:  ",CHAR(34),INDEX(SamplingFeatures[Sampling Feature Type],$A1399),CHAR(34),
", SamplingFeatureCode:  ",CHAR(34),INDEX(SamplingFeatures[Feature Code],$A1399),CHAR(34),
", SamplingFeatureName:  ",CHAR(34),INDEX(SamplingFeatures[Feature Name],$A1399),CHAR(34),
", SamplingFeatureDescription:  ",CHAR(34),INDEX(SamplingFeatures[Feature Description],$A1399),CHAR(34),
", SamplingFeatureGeotypeCV:  ",CHAR(34),INDEX(SamplingFeatures[Feature Geo Type],$A1399),CHAR(34),
", FeatureGeometry:  ",CHAR(34),INDEX(SamplingFeatures[Feature Geometry],$A1399),CHAR(34),
", Elevation_m:  ",CHAR(34),INDEX(SamplingFeatures[Elevation_m],$A1399),CHAR(34),
", ElevationDatumCV:  ",CHAR(34),ElevationDatum,CHAR(34),"}"))</f>
        <v>#REF!</v>
      </c>
      <c r="L1399" t="e">
        <f>IF(INDEX(SamplingFeatures[Sampling Feature Type],$A1399)&lt;&gt;"Site","",
CONCATENATE("  - &amp;SiteID",TEXT(SUMPRODUCT(--($L$3:$L1398&lt;&gt;"")),"0000"),
" {","SamplingFeatureID:  *SamplingFeatureID",TEXT($A1399,"0000"),
", SiteTypeCV:  ",CHAR(34),INDEX(Sites[Site Type],$A1399),CHAR(34),
", Latitude:  ",INDEX(Sites[Latitude],$A1399),
", Longitude:  ",INDEX(Sites[Longitude],$A1399),
", SRSName:  ",CHAR(34),LatLonDatum,CHAR(34),"}"))</f>
        <v>#REF!</v>
      </c>
      <c r="M1399" t="e">
        <f>IF(INDEX(SamplingFeatures[Sampling Feature Type],$A1399)&lt;&gt;"Specimen","",
CONCATENATE("  - &amp;SpecimenID",TEXT(SUMPRODUCT(--($M$3:$M1398&lt;&gt;"")),"0000"),
" {","SamplingFeatureID:  *SamplingFeatureID",TEXT($A1399,"0000"),
", SpecimenTypeCV:  ",CHAR(34),INDEX(Specimens[Specimen Type],$A1399),CHAR(34),
", SpecimenMediumCV:  ",INDEX(Specimens[Specimen Medium],$A1399),
", IsFieldSpecimen:  ",CHAR(34),INDEX(Specimens[Is Field Specimen?],$A1399),CHAR(34),"}"))</f>
        <v>#REF!</v>
      </c>
      <c r="N1399" t="e">
        <f>IF(COUNTA(SpatialOffsets[])=0,"", IF(INDEX(SpatialOffsets[Spatial Offset Type],$A1399)="","",
CONCATENATE("  - &amp;SpatialOffsetID",TEXT($A1399,"0000"),
" {","SpatialOffsetTypeCV:  ",CHAR(34),INDEX(SpatialOffsets[Spatial Offset Type],$A1399),CHAR(34),
", Offset1Value:  ",INDEX(SpatialOffsets[Offset 1 Value],$A1399),
", Offset1UnitID:  ",CHAR(34),INDEX(SpatialOffsets[Offset 1 Unit],$A1399),CHAR(34),
", Offset2Value:  ",INDEX(SpatialOffsets[Offset 2 Value],$A1399),
", Offset2UnitID:  ",CHAR(34),INDEX(SpatialOffsets[Offset 2 Unit],$A1399),CHAR(34),
", Offset3Value:  ",INDEX(SpatialOffsets[Offset 3 Value],$A1399),
", Offset3UnitID:  ",CHAR(34),INDEX(SpatialOffsets[Offset 3 Unit],$A1399),CHAR(34),,"}")))</f>
        <v>#REF!</v>
      </c>
      <c r="O1399" t="e">
        <f>IF(COUNTA(RelatedFeatures[])=0,"", IF(INDEX(RelatedFeatures[First Sampling Feature Code],$A1399)="","",
CONCATENATE("  - &amp;RelationID",TEXT($A1399,"0000"),
" {","SamplingFeatureID:  *SamplingFeatureID",TEXT(MATCH(INDEX(RelatedFeatures[First Sampling Feature Code],$A1399),SamplingFeatures[Feature Code],0),"0000"),
", RelationshipTypeCV:  ",CHAR(34),INDEX(RelatedFeatures[Relationship Type],$A1399),CHAR(34),
", RelatedFeatureID: *SamplingFeatureID",TEXT(MATCH(INDEX(RelatedFeatures[Second Sampling Feature Code],$A1399),SamplingFeatures[Feature Code],0),"0000"),
", SpatialOffsetID:  ",IF(INDEX(RelatedFeatures[Offset Number],$A1399)="","",CONCATENATE("*SpatialOffsetID",TEXT(INDEX(RelatedFeatures[Offset Number],$A1399),"0000"))),"}")))</f>
        <v>#REF!</v>
      </c>
      <c r="P1399" t="e">
        <f>IF(INDEX(Methods[Method Type],$A1399)="","",
CONCATENATE("  - &amp;MethodID",TEXT($A1399,"0000"),
" {","MethodTypeCV:  ",CHAR(34),INDEX(Methods[Method Type],$A1399),CHAR(34),
", MethodCode:  ",CHAR(34),INDEX(Methods[Method Code],$A1399),CHAR(34),
", MethodName:  ",CHAR(34),INDEX(Methods[Method Name],$A1399),CHAR(34),
", MethodDescription:  ",CHAR(34),INDEX(Methods[Method Description],$A1399),CHAR(34),
", MethodLink:  ",CHAR(34),INDEX(Methods[Method Link],$A1399),CHAR(34),
", OrganizationID: *OrganizationID",TEXT(MATCH(INDEX(Methods[Organization Name],$A1399),Organizations[Organization Name],0),"0000"),"}"))</f>
        <v>#REF!</v>
      </c>
      <c r="Q1399" t="e">
        <f>IF(INDEX(Variables[Variable Type],$A1399)="","",
CONCATENATE("  - &amp;VariableID",TEXT($A1399,"0000"),
" {","VariableTypeCV:  ",CHAR(34),INDEX(Variables[Variable Type],$A1399),CHAR(34),
", VariableCode:  ",CHAR(34),INDEX(Variables[Variable Code],$A1399),CHAR(34),
", VariableNameCV:  ",CHAR(34),INDEX(Variables[Variable Name],$A1399),CHAR(34),
", VariableDefinition:  ",CHAR(34),INDEX(Variables[Variable Definition],$A1399),CHAR(34),
", SpecciationCV:  ",CHAR(34),INDEX(Variables[Speciation],$A1399),CHAR(34),
", NoDataValue:  ",CHAR(34),INDEX(Variables[No Data Value],$A1399),CHAR(34),"}"))</f>
        <v>#REF!</v>
      </c>
    </row>
    <row r="1400" spans="1:17" x14ac:dyDescent="0.25">
      <c r="A1400">
        <v>1397</v>
      </c>
      <c r="D1400" t="e">
        <f>IF(INDEX(People[First Name],$A1400)="","",
CONCATENATE("  - &amp;PersonID",TEXT($A1400,"0000"),
" {","PersonFirstName:  ",CHAR(34),INDEX(People[First Name],$A1400),CHAR(34),
", PersonMiddleName:  ",CHAR(34),INDEX(People[Middle Name],$A1400),CHAR(34),
", PersonLastName:  ",CHAR(34),INDEX(People[Last Name],$A1400),CHAR(34),"}"))</f>
        <v>#REF!</v>
      </c>
      <c r="E1400" t="e">
        <f>IF(INDEX(Organizations[Organization Type '[CV']],$A1400)="","",
CONCATENATE("  - &amp;OrganizationID",TEXT($A1400,"0000"),
" {","OrganizationTypeCV:  ",CHAR(34),INDEX(Organizations[Organization Type '[CV']],$A1400),CHAR(34),
", OrganizationCode:  ",CHAR(34),INDEX(Organizations[Organization Code],$A1400),CHAR(34),
", OrganizationName:  ",CHAR(34),INDEX(Organizations[Organization Name],$A1400),CHAR(34),
", OrganizationDescription:  ",CHAR(34),INDEX(Organizations[Organization Description],$A1400),CHAR(34),
", OrganizationLink:  ",CHAR(34),INDEX(Organizations[Organization Link],$A1400),CHAR(34),"}"))</f>
        <v>#REF!</v>
      </c>
      <c r="F1400" t="e">
        <f>IF(INDEX(People[First Name],$A1400)="","",
CONCATENATE("  - &amp;AffiliationID",TEXT($A1400,"0000"),
" {PersonID: *PersonID",TEXT($A1400,"0000"),
", OrganizationID: *OrganizationID",TEXT(MATCH(INDEX(People[Organization Name],$A1400),Organizations[Organization Name],0),"0000"),
", IsPrimaryOrganizationContact: , AffiliationStartDate: , AffiliationEndDate: , PrimaryPhone: ",
", PrimaryEmail: ",CHAR(34),INDEX(People[Primary Email],$A1400),CHAR(34),
", PrimaryAddress: ",CHAR(34),INDEX(People[Primary Address],$A1400),CHAR(34),
", PersonLink: }"))</f>
        <v>#REF!</v>
      </c>
      <c r="H1400" t="e">
        <f>IF(COUNTA(CitationInformation)=0,"",IF(INDEX(AuthorList[Author Name],$A1400)="","",
CONCATENATE("  - &amp;AuthorListID",TEXT($A1400,"0000"),
"  {CitationID: *CitationID0001",
", PersonID: *PersonID",TEXT(MATCH(INDEX(AuthorList[Author Name],$A1400),People[Full Name],0),"0000"),
", AuthorOrder: ",INDEX(AuthorList[Author Number],$A1400),"}")))</f>
        <v>#REF!</v>
      </c>
      <c r="K1400" t="e">
        <f>IF(INDEX(SamplingFeatures[Feature Code],$A1400)="","",
CONCATENATE("  - &amp;SamplingFeatureID",TEXT($A1400,"0000"),
" {","SamplingFeatureUUID:  ",CHAR(34),INDEX(SamplingFeatures[Sampling Feature UUID],$A1400),CHAR(34),
", SamplingFeatureTypeCV:  ",CHAR(34),INDEX(SamplingFeatures[Sampling Feature Type],$A1400),CHAR(34),
", SamplingFeatureCode:  ",CHAR(34),INDEX(SamplingFeatures[Feature Code],$A1400),CHAR(34),
", SamplingFeatureName:  ",CHAR(34),INDEX(SamplingFeatures[Feature Name],$A1400),CHAR(34),
", SamplingFeatureDescription:  ",CHAR(34),INDEX(SamplingFeatures[Feature Description],$A1400),CHAR(34),
", SamplingFeatureGeotypeCV:  ",CHAR(34),INDEX(SamplingFeatures[Feature Geo Type],$A1400),CHAR(34),
", FeatureGeometry:  ",CHAR(34),INDEX(SamplingFeatures[Feature Geometry],$A1400),CHAR(34),
", Elevation_m:  ",CHAR(34),INDEX(SamplingFeatures[Elevation_m],$A1400),CHAR(34),
", ElevationDatumCV:  ",CHAR(34),ElevationDatum,CHAR(34),"}"))</f>
        <v>#REF!</v>
      </c>
      <c r="L1400" t="e">
        <f>IF(INDEX(SamplingFeatures[Sampling Feature Type],$A1400)&lt;&gt;"Site","",
CONCATENATE("  - &amp;SiteID",TEXT(SUMPRODUCT(--($L$3:$L1399&lt;&gt;"")),"0000"),
" {","SamplingFeatureID:  *SamplingFeatureID",TEXT($A1400,"0000"),
", SiteTypeCV:  ",CHAR(34),INDEX(Sites[Site Type],$A1400),CHAR(34),
", Latitude:  ",INDEX(Sites[Latitude],$A1400),
", Longitude:  ",INDEX(Sites[Longitude],$A1400),
", SRSName:  ",CHAR(34),LatLonDatum,CHAR(34),"}"))</f>
        <v>#REF!</v>
      </c>
      <c r="M1400" t="e">
        <f>IF(INDEX(SamplingFeatures[Sampling Feature Type],$A1400)&lt;&gt;"Specimen","",
CONCATENATE("  - &amp;SpecimenID",TEXT(SUMPRODUCT(--($M$3:$M1399&lt;&gt;"")),"0000"),
" {","SamplingFeatureID:  *SamplingFeatureID",TEXT($A1400,"0000"),
", SpecimenTypeCV:  ",CHAR(34),INDEX(Specimens[Specimen Type],$A1400),CHAR(34),
", SpecimenMediumCV:  ",INDEX(Specimens[Specimen Medium],$A1400),
", IsFieldSpecimen:  ",CHAR(34),INDEX(Specimens[Is Field Specimen?],$A1400),CHAR(34),"}"))</f>
        <v>#REF!</v>
      </c>
      <c r="N1400" t="e">
        <f>IF(COUNTA(SpatialOffsets[])=0,"", IF(INDEX(SpatialOffsets[Spatial Offset Type],$A1400)="","",
CONCATENATE("  - &amp;SpatialOffsetID",TEXT($A1400,"0000"),
" {","SpatialOffsetTypeCV:  ",CHAR(34),INDEX(SpatialOffsets[Spatial Offset Type],$A1400),CHAR(34),
", Offset1Value:  ",INDEX(SpatialOffsets[Offset 1 Value],$A1400),
", Offset1UnitID:  ",CHAR(34),INDEX(SpatialOffsets[Offset 1 Unit],$A1400),CHAR(34),
", Offset2Value:  ",INDEX(SpatialOffsets[Offset 2 Value],$A1400),
", Offset2UnitID:  ",CHAR(34),INDEX(SpatialOffsets[Offset 2 Unit],$A1400),CHAR(34),
", Offset3Value:  ",INDEX(SpatialOffsets[Offset 3 Value],$A1400),
", Offset3UnitID:  ",CHAR(34),INDEX(SpatialOffsets[Offset 3 Unit],$A1400),CHAR(34),,"}")))</f>
        <v>#REF!</v>
      </c>
      <c r="O1400" t="e">
        <f>IF(COUNTA(RelatedFeatures[])=0,"", IF(INDEX(RelatedFeatures[First Sampling Feature Code],$A1400)="","",
CONCATENATE("  - &amp;RelationID",TEXT($A1400,"0000"),
" {","SamplingFeatureID:  *SamplingFeatureID",TEXT(MATCH(INDEX(RelatedFeatures[First Sampling Feature Code],$A1400),SamplingFeatures[Feature Code],0),"0000"),
", RelationshipTypeCV:  ",CHAR(34),INDEX(RelatedFeatures[Relationship Type],$A1400),CHAR(34),
", RelatedFeatureID: *SamplingFeatureID",TEXT(MATCH(INDEX(RelatedFeatures[Second Sampling Feature Code],$A1400),SamplingFeatures[Feature Code],0),"0000"),
", SpatialOffsetID:  ",IF(INDEX(RelatedFeatures[Offset Number],$A1400)="","",CONCATENATE("*SpatialOffsetID",TEXT(INDEX(RelatedFeatures[Offset Number],$A1400),"0000"))),"}")))</f>
        <v>#REF!</v>
      </c>
      <c r="P1400" t="e">
        <f>IF(INDEX(Methods[Method Type],$A1400)="","",
CONCATENATE("  - &amp;MethodID",TEXT($A1400,"0000"),
" {","MethodTypeCV:  ",CHAR(34),INDEX(Methods[Method Type],$A1400),CHAR(34),
", MethodCode:  ",CHAR(34),INDEX(Methods[Method Code],$A1400),CHAR(34),
", MethodName:  ",CHAR(34),INDEX(Methods[Method Name],$A1400),CHAR(34),
", MethodDescription:  ",CHAR(34),INDEX(Methods[Method Description],$A1400),CHAR(34),
", MethodLink:  ",CHAR(34),INDEX(Methods[Method Link],$A1400),CHAR(34),
", OrganizationID: *OrganizationID",TEXT(MATCH(INDEX(Methods[Organization Name],$A1400),Organizations[Organization Name],0),"0000"),"}"))</f>
        <v>#REF!</v>
      </c>
      <c r="Q1400" t="e">
        <f>IF(INDEX(Variables[Variable Type],$A1400)="","",
CONCATENATE("  - &amp;VariableID",TEXT($A1400,"0000"),
" {","VariableTypeCV:  ",CHAR(34),INDEX(Variables[Variable Type],$A1400),CHAR(34),
", VariableCode:  ",CHAR(34),INDEX(Variables[Variable Code],$A1400),CHAR(34),
", VariableNameCV:  ",CHAR(34),INDEX(Variables[Variable Name],$A1400),CHAR(34),
", VariableDefinition:  ",CHAR(34),INDEX(Variables[Variable Definition],$A1400),CHAR(34),
", SpecciationCV:  ",CHAR(34),INDEX(Variables[Speciation],$A1400),CHAR(34),
", NoDataValue:  ",CHAR(34),INDEX(Variables[No Data Value],$A1400),CHAR(34),"}"))</f>
        <v>#REF!</v>
      </c>
    </row>
    <row r="1401" spans="1:17" x14ac:dyDescent="0.25">
      <c r="A1401">
        <v>1398</v>
      </c>
      <c r="D1401" t="e">
        <f>IF(INDEX(People[First Name],$A1401)="","",
CONCATENATE("  - &amp;PersonID",TEXT($A1401,"0000"),
" {","PersonFirstName:  ",CHAR(34),INDEX(People[First Name],$A1401),CHAR(34),
", PersonMiddleName:  ",CHAR(34),INDEX(People[Middle Name],$A1401),CHAR(34),
", PersonLastName:  ",CHAR(34),INDEX(People[Last Name],$A1401),CHAR(34),"}"))</f>
        <v>#REF!</v>
      </c>
      <c r="E1401" t="e">
        <f>IF(INDEX(Organizations[Organization Type '[CV']],$A1401)="","",
CONCATENATE("  - &amp;OrganizationID",TEXT($A1401,"0000"),
" {","OrganizationTypeCV:  ",CHAR(34),INDEX(Organizations[Organization Type '[CV']],$A1401),CHAR(34),
", OrganizationCode:  ",CHAR(34),INDEX(Organizations[Organization Code],$A1401),CHAR(34),
", OrganizationName:  ",CHAR(34),INDEX(Organizations[Organization Name],$A1401),CHAR(34),
", OrganizationDescription:  ",CHAR(34),INDEX(Organizations[Organization Description],$A1401),CHAR(34),
", OrganizationLink:  ",CHAR(34),INDEX(Organizations[Organization Link],$A1401),CHAR(34),"}"))</f>
        <v>#REF!</v>
      </c>
      <c r="F1401" t="e">
        <f>IF(INDEX(People[First Name],$A1401)="","",
CONCATENATE("  - &amp;AffiliationID",TEXT($A1401,"0000"),
" {PersonID: *PersonID",TEXT($A1401,"0000"),
", OrganizationID: *OrganizationID",TEXT(MATCH(INDEX(People[Organization Name],$A1401),Organizations[Organization Name],0),"0000"),
", IsPrimaryOrganizationContact: , AffiliationStartDate: , AffiliationEndDate: , PrimaryPhone: ",
", PrimaryEmail: ",CHAR(34),INDEX(People[Primary Email],$A1401),CHAR(34),
", PrimaryAddress: ",CHAR(34),INDEX(People[Primary Address],$A1401),CHAR(34),
", PersonLink: }"))</f>
        <v>#REF!</v>
      </c>
      <c r="H1401" t="e">
        <f>IF(COUNTA(CitationInformation)=0,"",IF(INDEX(AuthorList[Author Name],$A1401)="","",
CONCATENATE("  - &amp;AuthorListID",TEXT($A1401,"0000"),
"  {CitationID: *CitationID0001",
", PersonID: *PersonID",TEXT(MATCH(INDEX(AuthorList[Author Name],$A1401),People[Full Name],0),"0000"),
", AuthorOrder: ",INDEX(AuthorList[Author Number],$A1401),"}")))</f>
        <v>#REF!</v>
      </c>
      <c r="K1401" t="e">
        <f>IF(INDEX(SamplingFeatures[Feature Code],$A1401)="","",
CONCATENATE("  - &amp;SamplingFeatureID",TEXT($A1401,"0000"),
" {","SamplingFeatureUUID:  ",CHAR(34),INDEX(SamplingFeatures[Sampling Feature UUID],$A1401),CHAR(34),
", SamplingFeatureTypeCV:  ",CHAR(34),INDEX(SamplingFeatures[Sampling Feature Type],$A1401),CHAR(34),
", SamplingFeatureCode:  ",CHAR(34),INDEX(SamplingFeatures[Feature Code],$A1401),CHAR(34),
", SamplingFeatureName:  ",CHAR(34),INDEX(SamplingFeatures[Feature Name],$A1401),CHAR(34),
", SamplingFeatureDescription:  ",CHAR(34),INDEX(SamplingFeatures[Feature Description],$A1401),CHAR(34),
", SamplingFeatureGeotypeCV:  ",CHAR(34),INDEX(SamplingFeatures[Feature Geo Type],$A1401),CHAR(34),
", FeatureGeometry:  ",CHAR(34),INDEX(SamplingFeatures[Feature Geometry],$A1401),CHAR(34),
", Elevation_m:  ",CHAR(34),INDEX(SamplingFeatures[Elevation_m],$A1401),CHAR(34),
", ElevationDatumCV:  ",CHAR(34),ElevationDatum,CHAR(34),"}"))</f>
        <v>#REF!</v>
      </c>
      <c r="L1401" t="e">
        <f>IF(INDEX(SamplingFeatures[Sampling Feature Type],$A1401)&lt;&gt;"Site","",
CONCATENATE("  - &amp;SiteID",TEXT(SUMPRODUCT(--($L$3:$L1400&lt;&gt;"")),"0000"),
" {","SamplingFeatureID:  *SamplingFeatureID",TEXT($A1401,"0000"),
", SiteTypeCV:  ",CHAR(34),INDEX(Sites[Site Type],$A1401),CHAR(34),
", Latitude:  ",INDEX(Sites[Latitude],$A1401),
", Longitude:  ",INDEX(Sites[Longitude],$A1401),
", SRSName:  ",CHAR(34),LatLonDatum,CHAR(34),"}"))</f>
        <v>#REF!</v>
      </c>
      <c r="M1401" t="e">
        <f>IF(INDEX(SamplingFeatures[Sampling Feature Type],$A1401)&lt;&gt;"Specimen","",
CONCATENATE("  - &amp;SpecimenID",TEXT(SUMPRODUCT(--($M$3:$M1400&lt;&gt;"")),"0000"),
" {","SamplingFeatureID:  *SamplingFeatureID",TEXT($A1401,"0000"),
", SpecimenTypeCV:  ",CHAR(34),INDEX(Specimens[Specimen Type],$A1401),CHAR(34),
", SpecimenMediumCV:  ",INDEX(Specimens[Specimen Medium],$A1401),
", IsFieldSpecimen:  ",CHAR(34),INDEX(Specimens[Is Field Specimen?],$A1401),CHAR(34),"}"))</f>
        <v>#REF!</v>
      </c>
      <c r="N1401" t="e">
        <f>IF(COUNTA(SpatialOffsets[])=0,"", IF(INDEX(SpatialOffsets[Spatial Offset Type],$A1401)="","",
CONCATENATE("  - &amp;SpatialOffsetID",TEXT($A1401,"0000"),
" {","SpatialOffsetTypeCV:  ",CHAR(34),INDEX(SpatialOffsets[Spatial Offset Type],$A1401),CHAR(34),
", Offset1Value:  ",INDEX(SpatialOffsets[Offset 1 Value],$A1401),
", Offset1UnitID:  ",CHAR(34),INDEX(SpatialOffsets[Offset 1 Unit],$A1401),CHAR(34),
", Offset2Value:  ",INDEX(SpatialOffsets[Offset 2 Value],$A1401),
", Offset2UnitID:  ",CHAR(34),INDEX(SpatialOffsets[Offset 2 Unit],$A1401),CHAR(34),
", Offset3Value:  ",INDEX(SpatialOffsets[Offset 3 Value],$A1401),
", Offset3UnitID:  ",CHAR(34),INDEX(SpatialOffsets[Offset 3 Unit],$A1401),CHAR(34),,"}")))</f>
        <v>#REF!</v>
      </c>
      <c r="O1401" t="e">
        <f>IF(COUNTA(RelatedFeatures[])=0,"", IF(INDEX(RelatedFeatures[First Sampling Feature Code],$A1401)="","",
CONCATENATE("  - &amp;RelationID",TEXT($A1401,"0000"),
" {","SamplingFeatureID:  *SamplingFeatureID",TEXT(MATCH(INDEX(RelatedFeatures[First Sampling Feature Code],$A1401),SamplingFeatures[Feature Code],0),"0000"),
", RelationshipTypeCV:  ",CHAR(34),INDEX(RelatedFeatures[Relationship Type],$A1401),CHAR(34),
", RelatedFeatureID: *SamplingFeatureID",TEXT(MATCH(INDEX(RelatedFeatures[Second Sampling Feature Code],$A1401),SamplingFeatures[Feature Code],0),"0000"),
", SpatialOffsetID:  ",IF(INDEX(RelatedFeatures[Offset Number],$A1401)="","",CONCATENATE("*SpatialOffsetID",TEXT(INDEX(RelatedFeatures[Offset Number],$A1401),"0000"))),"}")))</f>
        <v>#REF!</v>
      </c>
      <c r="P1401" t="e">
        <f>IF(INDEX(Methods[Method Type],$A1401)="","",
CONCATENATE("  - &amp;MethodID",TEXT($A1401,"0000"),
" {","MethodTypeCV:  ",CHAR(34),INDEX(Methods[Method Type],$A1401),CHAR(34),
", MethodCode:  ",CHAR(34),INDEX(Methods[Method Code],$A1401),CHAR(34),
", MethodName:  ",CHAR(34),INDEX(Methods[Method Name],$A1401),CHAR(34),
", MethodDescription:  ",CHAR(34),INDEX(Methods[Method Description],$A1401),CHAR(34),
", MethodLink:  ",CHAR(34),INDEX(Methods[Method Link],$A1401),CHAR(34),
", OrganizationID: *OrganizationID",TEXT(MATCH(INDEX(Methods[Organization Name],$A1401),Organizations[Organization Name],0),"0000"),"}"))</f>
        <v>#REF!</v>
      </c>
      <c r="Q1401" t="e">
        <f>IF(INDEX(Variables[Variable Type],$A1401)="","",
CONCATENATE("  - &amp;VariableID",TEXT($A1401,"0000"),
" {","VariableTypeCV:  ",CHAR(34),INDEX(Variables[Variable Type],$A1401),CHAR(34),
", VariableCode:  ",CHAR(34),INDEX(Variables[Variable Code],$A1401),CHAR(34),
", VariableNameCV:  ",CHAR(34),INDEX(Variables[Variable Name],$A1401),CHAR(34),
", VariableDefinition:  ",CHAR(34),INDEX(Variables[Variable Definition],$A1401),CHAR(34),
", SpecciationCV:  ",CHAR(34),INDEX(Variables[Speciation],$A1401),CHAR(34),
", NoDataValue:  ",CHAR(34),INDEX(Variables[No Data Value],$A1401),CHAR(34),"}"))</f>
        <v>#REF!</v>
      </c>
    </row>
    <row r="1402" spans="1:17" x14ac:dyDescent="0.25">
      <c r="A1402">
        <v>1399</v>
      </c>
      <c r="D1402" t="e">
        <f>IF(INDEX(People[First Name],$A1402)="","",
CONCATENATE("  - &amp;PersonID",TEXT($A1402,"0000"),
" {","PersonFirstName:  ",CHAR(34),INDEX(People[First Name],$A1402),CHAR(34),
", PersonMiddleName:  ",CHAR(34),INDEX(People[Middle Name],$A1402),CHAR(34),
", PersonLastName:  ",CHAR(34),INDEX(People[Last Name],$A1402),CHAR(34),"}"))</f>
        <v>#REF!</v>
      </c>
      <c r="E1402" t="e">
        <f>IF(INDEX(Organizations[Organization Type '[CV']],$A1402)="","",
CONCATENATE("  - &amp;OrganizationID",TEXT($A1402,"0000"),
" {","OrganizationTypeCV:  ",CHAR(34),INDEX(Organizations[Organization Type '[CV']],$A1402),CHAR(34),
", OrganizationCode:  ",CHAR(34),INDEX(Organizations[Organization Code],$A1402),CHAR(34),
", OrganizationName:  ",CHAR(34),INDEX(Organizations[Organization Name],$A1402),CHAR(34),
", OrganizationDescription:  ",CHAR(34),INDEX(Organizations[Organization Description],$A1402),CHAR(34),
", OrganizationLink:  ",CHAR(34),INDEX(Organizations[Organization Link],$A1402),CHAR(34),"}"))</f>
        <v>#REF!</v>
      </c>
      <c r="F1402" t="e">
        <f>IF(INDEX(People[First Name],$A1402)="","",
CONCATENATE("  - &amp;AffiliationID",TEXT($A1402,"0000"),
" {PersonID: *PersonID",TEXT($A1402,"0000"),
", OrganizationID: *OrganizationID",TEXT(MATCH(INDEX(People[Organization Name],$A1402),Organizations[Organization Name],0),"0000"),
", IsPrimaryOrganizationContact: , AffiliationStartDate: , AffiliationEndDate: , PrimaryPhone: ",
", PrimaryEmail: ",CHAR(34),INDEX(People[Primary Email],$A1402),CHAR(34),
", PrimaryAddress: ",CHAR(34),INDEX(People[Primary Address],$A1402),CHAR(34),
", PersonLink: }"))</f>
        <v>#REF!</v>
      </c>
      <c r="H1402" t="e">
        <f>IF(COUNTA(CitationInformation)=0,"",IF(INDEX(AuthorList[Author Name],$A1402)="","",
CONCATENATE("  - &amp;AuthorListID",TEXT($A1402,"0000"),
"  {CitationID: *CitationID0001",
", PersonID: *PersonID",TEXT(MATCH(INDEX(AuthorList[Author Name],$A1402),People[Full Name],0),"0000"),
", AuthorOrder: ",INDEX(AuthorList[Author Number],$A1402),"}")))</f>
        <v>#REF!</v>
      </c>
      <c r="K1402" t="e">
        <f>IF(INDEX(SamplingFeatures[Feature Code],$A1402)="","",
CONCATENATE("  - &amp;SamplingFeatureID",TEXT($A1402,"0000"),
" {","SamplingFeatureUUID:  ",CHAR(34),INDEX(SamplingFeatures[Sampling Feature UUID],$A1402),CHAR(34),
", SamplingFeatureTypeCV:  ",CHAR(34),INDEX(SamplingFeatures[Sampling Feature Type],$A1402),CHAR(34),
", SamplingFeatureCode:  ",CHAR(34),INDEX(SamplingFeatures[Feature Code],$A1402),CHAR(34),
", SamplingFeatureName:  ",CHAR(34),INDEX(SamplingFeatures[Feature Name],$A1402),CHAR(34),
", SamplingFeatureDescription:  ",CHAR(34),INDEX(SamplingFeatures[Feature Description],$A1402),CHAR(34),
", SamplingFeatureGeotypeCV:  ",CHAR(34),INDEX(SamplingFeatures[Feature Geo Type],$A1402),CHAR(34),
", FeatureGeometry:  ",CHAR(34),INDEX(SamplingFeatures[Feature Geometry],$A1402),CHAR(34),
", Elevation_m:  ",CHAR(34),INDEX(SamplingFeatures[Elevation_m],$A1402),CHAR(34),
", ElevationDatumCV:  ",CHAR(34),ElevationDatum,CHAR(34),"}"))</f>
        <v>#REF!</v>
      </c>
      <c r="L1402" t="e">
        <f>IF(INDEX(SamplingFeatures[Sampling Feature Type],$A1402)&lt;&gt;"Site","",
CONCATENATE("  - &amp;SiteID",TEXT(SUMPRODUCT(--($L$3:$L1401&lt;&gt;"")),"0000"),
" {","SamplingFeatureID:  *SamplingFeatureID",TEXT($A1402,"0000"),
", SiteTypeCV:  ",CHAR(34),INDEX(Sites[Site Type],$A1402),CHAR(34),
", Latitude:  ",INDEX(Sites[Latitude],$A1402),
", Longitude:  ",INDEX(Sites[Longitude],$A1402),
", SRSName:  ",CHAR(34),LatLonDatum,CHAR(34),"}"))</f>
        <v>#REF!</v>
      </c>
      <c r="M1402" t="e">
        <f>IF(INDEX(SamplingFeatures[Sampling Feature Type],$A1402)&lt;&gt;"Specimen","",
CONCATENATE("  - &amp;SpecimenID",TEXT(SUMPRODUCT(--($M$3:$M1401&lt;&gt;"")),"0000"),
" {","SamplingFeatureID:  *SamplingFeatureID",TEXT($A1402,"0000"),
", SpecimenTypeCV:  ",CHAR(34),INDEX(Specimens[Specimen Type],$A1402),CHAR(34),
", SpecimenMediumCV:  ",INDEX(Specimens[Specimen Medium],$A1402),
", IsFieldSpecimen:  ",CHAR(34),INDEX(Specimens[Is Field Specimen?],$A1402),CHAR(34),"}"))</f>
        <v>#REF!</v>
      </c>
      <c r="N1402" t="e">
        <f>IF(COUNTA(SpatialOffsets[])=0,"", IF(INDEX(SpatialOffsets[Spatial Offset Type],$A1402)="","",
CONCATENATE("  - &amp;SpatialOffsetID",TEXT($A1402,"0000"),
" {","SpatialOffsetTypeCV:  ",CHAR(34),INDEX(SpatialOffsets[Spatial Offset Type],$A1402),CHAR(34),
", Offset1Value:  ",INDEX(SpatialOffsets[Offset 1 Value],$A1402),
", Offset1UnitID:  ",CHAR(34),INDEX(SpatialOffsets[Offset 1 Unit],$A1402),CHAR(34),
", Offset2Value:  ",INDEX(SpatialOffsets[Offset 2 Value],$A1402),
", Offset2UnitID:  ",CHAR(34),INDEX(SpatialOffsets[Offset 2 Unit],$A1402),CHAR(34),
", Offset3Value:  ",INDEX(SpatialOffsets[Offset 3 Value],$A1402),
", Offset3UnitID:  ",CHAR(34),INDEX(SpatialOffsets[Offset 3 Unit],$A1402),CHAR(34),,"}")))</f>
        <v>#REF!</v>
      </c>
      <c r="O1402" t="e">
        <f>IF(COUNTA(RelatedFeatures[])=0,"", IF(INDEX(RelatedFeatures[First Sampling Feature Code],$A1402)="","",
CONCATENATE("  - &amp;RelationID",TEXT($A1402,"0000"),
" {","SamplingFeatureID:  *SamplingFeatureID",TEXT(MATCH(INDEX(RelatedFeatures[First Sampling Feature Code],$A1402),SamplingFeatures[Feature Code],0),"0000"),
", RelationshipTypeCV:  ",CHAR(34),INDEX(RelatedFeatures[Relationship Type],$A1402),CHAR(34),
", RelatedFeatureID: *SamplingFeatureID",TEXT(MATCH(INDEX(RelatedFeatures[Second Sampling Feature Code],$A1402),SamplingFeatures[Feature Code],0),"0000"),
", SpatialOffsetID:  ",IF(INDEX(RelatedFeatures[Offset Number],$A1402)="","",CONCATENATE("*SpatialOffsetID",TEXT(INDEX(RelatedFeatures[Offset Number],$A1402),"0000"))),"}")))</f>
        <v>#REF!</v>
      </c>
      <c r="P1402" t="e">
        <f>IF(INDEX(Methods[Method Type],$A1402)="","",
CONCATENATE("  - &amp;MethodID",TEXT($A1402,"0000"),
" {","MethodTypeCV:  ",CHAR(34),INDEX(Methods[Method Type],$A1402),CHAR(34),
", MethodCode:  ",CHAR(34),INDEX(Methods[Method Code],$A1402),CHAR(34),
", MethodName:  ",CHAR(34),INDEX(Methods[Method Name],$A1402),CHAR(34),
", MethodDescription:  ",CHAR(34),INDEX(Methods[Method Description],$A1402),CHAR(34),
", MethodLink:  ",CHAR(34),INDEX(Methods[Method Link],$A1402),CHAR(34),
", OrganizationID: *OrganizationID",TEXT(MATCH(INDEX(Methods[Organization Name],$A1402),Organizations[Organization Name],0),"0000"),"}"))</f>
        <v>#REF!</v>
      </c>
      <c r="Q1402" t="e">
        <f>IF(INDEX(Variables[Variable Type],$A1402)="","",
CONCATENATE("  - &amp;VariableID",TEXT($A1402,"0000"),
" {","VariableTypeCV:  ",CHAR(34),INDEX(Variables[Variable Type],$A1402),CHAR(34),
", VariableCode:  ",CHAR(34),INDEX(Variables[Variable Code],$A1402),CHAR(34),
", VariableNameCV:  ",CHAR(34),INDEX(Variables[Variable Name],$A1402),CHAR(34),
", VariableDefinition:  ",CHAR(34),INDEX(Variables[Variable Definition],$A1402),CHAR(34),
", SpecciationCV:  ",CHAR(34),INDEX(Variables[Speciation],$A1402),CHAR(34),
", NoDataValue:  ",CHAR(34),INDEX(Variables[No Data Value],$A1402),CHAR(34),"}"))</f>
        <v>#REF!</v>
      </c>
    </row>
    <row r="1403" spans="1:17" x14ac:dyDescent="0.25">
      <c r="A1403">
        <v>1400</v>
      </c>
      <c r="D1403" t="e">
        <f>IF(INDEX(People[First Name],$A1403)="","",
CONCATENATE("  - &amp;PersonID",TEXT($A1403,"0000"),
" {","PersonFirstName:  ",CHAR(34),INDEX(People[First Name],$A1403),CHAR(34),
", PersonMiddleName:  ",CHAR(34),INDEX(People[Middle Name],$A1403),CHAR(34),
", PersonLastName:  ",CHAR(34),INDEX(People[Last Name],$A1403),CHAR(34),"}"))</f>
        <v>#REF!</v>
      </c>
      <c r="E1403" t="e">
        <f>IF(INDEX(Organizations[Organization Type '[CV']],$A1403)="","",
CONCATENATE("  - &amp;OrganizationID",TEXT($A1403,"0000"),
" {","OrganizationTypeCV:  ",CHAR(34),INDEX(Organizations[Organization Type '[CV']],$A1403),CHAR(34),
", OrganizationCode:  ",CHAR(34),INDEX(Organizations[Organization Code],$A1403),CHAR(34),
", OrganizationName:  ",CHAR(34),INDEX(Organizations[Organization Name],$A1403),CHAR(34),
", OrganizationDescription:  ",CHAR(34),INDEX(Organizations[Organization Description],$A1403),CHAR(34),
", OrganizationLink:  ",CHAR(34),INDEX(Organizations[Organization Link],$A1403),CHAR(34),"}"))</f>
        <v>#REF!</v>
      </c>
      <c r="F1403" t="e">
        <f>IF(INDEX(People[First Name],$A1403)="","",
CONCATENATE("  - &amp;AffiliationID",TEXT($A1403,"0000"),
" {PersonID: *PersonID",TEXT($A1403,"0000"),
", OrganizationID: *OrganizationID",TEXT(MATCH(INDEX(People[Organization Name],$A1403),Organizations[Organization Name],0),"0000"),
", IsPrimaryOrganizationContact: , AffiliationStartDate: , AffiliationEndDate: , PrimaryPhone: ",
", PrimaryEmail: ",CHAR(34),INDEX(People[Primary Email],$A1403),CHAR(34),
", PrimaryAddress: ",CHAR(34),INDEX(People[Primary Address],$A1403),CHAR(34),
", PersonLink: }"))</f>
        <v>#REF!</v>
      </c>
      <c r="H1403" t="e">
        <f>IF(COUNTA(CitationInformation)=0,"",IF(INDEX(AuthorList[Author Name],$A1403)="","",
CONCATENATE("  - &amp;AuthorListID",TEXT($A1403,"0000"),
"  {CitationID: *CitationID0001",
", PersonID: *PersonID",TEXT(MATCH(INDEX(AuthorList[Author Name],$A1403),People[Full Name],0),"0000"),
", AuthorOrder: ",INDEX(AuthorList[Author Number],$A1403),"}")))</f>
        <v>#REF!</v>
      </c>
      <c r="K1403" t="e">
        <f>IF(INDEX(SamplingFeatures[Feature Code],$A1403)="","",
CONCATENATE("  - &amp;SamplingFeatureID",TEXT($A1403,"0000"),
" {","SamplingFeatureUUID:  ",CHAR(34),INDEX(SamplingFeatures[Sampling Feature UUID],$A1403),CHAR(34),
", SamplingFeatureTypeCV:  ",CHAR(34),INDEX(SamplingFeatures[Sampling Feature Type],$A1403),CHAR(34),
", SamplingFeatureCode:  ",CHAR(34),INDEX(SamplingFeatures[Feature Code],$A1403),CHAR(34),
", SamplingFeatureName:  ",CHAR(34),INDEX(SamplingFeatures[Feature Name],$A1403),CHAR(34),
", SamplingFeatureDescription:  ",CHAR(34),INDEX(SamplingFeatures[Feature Description],$A1403),CHAR(34),
", SamplingFeatureGeotypeCV:  ",CHAR(34),INDEX(SamplingFeatures[Feature Geo Type],$A1403),CHAR(34),
", FeatureGeometry:  ",CHAR(34),INDEX(SamplingFeatures[Feature Geometry],$A1403),CHAR(34),
", Elevation_m:  ",CHAR(34),INDEX(SamplingFeatures[Elevation_m],$A1403),CHAR(34),
", ElevationDatumCV:  ",CHAR(34),ElevationDatum,CHAR(34),"}"))</f>
        <v>#REF!</v>
      </c>
      <c r="L1403" t="e">
        <f>IF(INDEX(SamplingFeatures[Sampling Feature Type],$A1403)&lt;&gt;"Site","",
CONCATENATE("  - &amp;SiteID",TEXT(SUMPRODUCT(--($L$3:$L1402&lt;&gt;"")),"0000"),
" {","SamplingFeatureID:  *SamplingFeatureID",TEXT($A1403,"0000"),
", SiteTypeCV:  ",CHAR(34),INDEX(Sites[Site Type],$A1403),CHAR(34),
", Latitude:  ",INDEX(Sites[Latitude],$A1403),
", Longitude:  ",INDEX(Sites[Longitude],$A1403),
", SRSName:  ",CHAR(34),LatLonDatum,CHAR(34),"}"))</f>
        <v>#REF!</v>
      </c>
      <c r="M1403" t="e">
        <f>IF(INDEX(SamplingFeatures[Sampling Feature Type],$A1403)&lt;&gt;"Specimen","",
CONCATENATE("  - &amp;SpecimenID",TEXT(SUMPRODUCT(--($M$3:$M1402&lt;&gt;"")),"0000"),
" {","SamplingFeatureID:  *SamplingFeatureID",TEXT($A1403,"0000"),
", SpecimenTypeCV:  ",CHAR(34),INDEX(Specimens[Specimen Type],$A1403),CHAR(34),
", SpecimenMediumCV:  ",INDEX(Specimens[Specimen Medium],$A1403),
", IsFieldSpecimen:  ",CHAR(34),INDEX(Specimens[Is Field Specimen?],$A1403),CHAR(34),"}"))</f>
        <v>#REF!</v>
      </c>
      <c r="N1403" t="e">
        <f>IF(COUNTA(SpatialOffsets[])=0,"", IF(INDEX(SpatialOffsets[Spatial Offset Type],$A1403)="","",
CONCATENATE("  - &amp;SpatialOffsetID",TEXT($A1403,"0000"),
" {","SpatialOffsetTypeCV:  ",CHAR(34),INDEX(SpatialOffsets[Spatial Offset Type],$A1403),CHAR(34),
", Offset1Value:  ",INDEX(SpatialOffsets[Offset 1 Value],$A1403),
", Offset1UnitID:  ",CHAR(34),INDEX(SpatialOffsets[Offset 1 Unit],$A1403),CHAR(34),
", Offset2Value:  ",INDEX(SpatialOffsets[Offset 2 Value],$A1403),
", Offset2UnitID:  ",CHAR(34),INDEX(SpatialOffsets[Offset 2 Unit],$A1403),CHAR(34),
", Offset3Value:  ",INDEX(SpatialOffsets[Offset 3 Value],$A1403),
", Offset3UnitID:  ",CHAR(34),INDEX(SpatialOffsets[Offset 3 Unit],$A1403),CHAR(34),,"}")))</f>
        <v>#REF!</v>
      </c>
      <c r="O1403" t="e">
        <f>IF(COUNTA(RelatedFeatures[])=0,"", IF(INDEX(RelatedFeatures[First Sampling Feature Code],$A1403)="","",
CONCATENATE("  - &amp;RelationID",TEXT($A1403,"0000"),
" {","SamplingFeatureID:  *SamplingFeatureID",TEXT(MATCH(INDEX(RelatedFeatures[First Sampling Feature Code],$A1403),SamplingFeatures[Feature Code],0),"0000"),
", RelationshipTypeCV:  ",CHAR(34),INDEX(RelatedFeatures[Relationship Type],$A1403),CHAR(34),
", RelatedFeatureID: *SamplingFeatureID",TEXT(MATCH(INDEX(RelatedFeatures[Second Sampling Feature Code],$A1403),SamplingFeatures[Feature Code],0),"0000"),
", SpatialOffsetID:  ",IF(INDEX(RelatedFeatures[Offset Number],$A1403)="","",CONCATENATE("*SpatialOffsetID",TEXT(INDEX(RelatedFeatures[Offset Number],$A1403),"0000"))),"}")))</f>
        <v>#REF!</v>
      </c>
      <c r="P1403" t="e">
        <f>IF(INDEX(Methods[Method Type],$A1403)="","",
CONCATENATE("  - &amp;MethodID",TEXT($A1403,"0000"),
" {","MethodTypeCV:  ",CHAR(34),INDEX(Methods[Method Type],$A1403),CHAR(34),
", MethodCode:  ",CHAR(34),INDEX(Methods[Method Code],$A1403),CHAR(34),
", MethodName:  ",CHAR(34),INDEX(Methods[Method Name],$A1403),CHAR(34),
", MethodDescription:  ",CHAR(34),INDEX(Methods[Method Description],$A1403),CHAR(34),
", MethodLink:  ",CHAR(34),INDEX(Methods[Method Link],$A1403),CHAR(34),
", OrganizationID: *OrganizationID",TEXT(MATCH(INDEX(Methods[Organization Name],$A1403),Organizations[Organization Name],0),"0000"),"}"))</f>
        <v>#REF!</v>
      </c>
      <c r="Q1403" t="e">
        <f>IF(INDEX(Variables[Variable Type],$A1403)="","",
CONCATENATE("  - &amp;VariableID",TEXT($A1403,"0000"),
" {","VariableTypeCV:  ",CHAR(34),INDEX(Variables[Variable Type],$A1403),CHAR(34),
", VariableCode:  ",CHAR(34),INDEX(Variables[Variable Code],$A1403),CHAR(34),
", VariableNameCV:  ",CHAR(34),INDEX(Variables[Variable Name],$A1403),CHAR(34),
", VariableDefinition:  ",CHAR(34),INDEX(Variables[Variable Definition],$A1403),CHAR(34),
", SpecciationCV:  ",CHAR(34),INDEX(Variables[Speciation],$A1403),CHAR(34),
", NoDataValue:  ",CHAR(34),INDEX(Variables[No Data Value],$A1403),CHAR(34),"}"))</f>
        <v>#REF!</v>
      </c>
    </row>
    <row r="1404" spans="1:17" x14ac:dyDescent="0.25">
      <c r="A1404">
        <v>1401</v>
      </c>
      <c r="D1404" t="e">
        <f>IF(INDEX(People[First Name],$A1404)="","",
CONCATENATE("  - &amp;PersonID",TEXT($A1404,"0000"),
" {","PersonFirstName:  ",CHAR(34),INDEX(People[First Name],$A1404),CHAR(34),
", PersonMiddleName:  ",CHAR(34),INDEX(People[Middle Name],$A1404),CHAR(34),
", PersonLastName:  ",CHAR(34),INDEX(People[Last Name],$A1404),CHAR(34),"}"))</f>
        <v>#REF!</v>
      </c>
      <c r="E1404" t="e">
        <f>IF(INDEX(Organizations[Organization Type '[CV']],$A1404)="","",
CONCATENATE("  - &amp;OrganizationID",TEXT($A1404,"0000"),
" {","OrganizationTypeCV:  ",CHAR(34),INDEX(Organizations[Organization Type '[CV']],$A1404),CHAR(34),
", OrganizationCode:  ",CHAR(34),INDEX(Organizations[Organization Code],$A1404),CHAR(34),
", OrganizationName:  ",CHAR(34),INDEX(Organizations[Organization Name],$A1404),CHAR(34),
", OrganizationDescription:  ",CHAR(34),INDEX(Organizations[Organization Description],$A1404),CHAR(34),
", OrganizationLink:  ",CHAR(34),INDEX(Organizations[Organization Link],$A1404),CHAR(34),"}"))</f>
        <v>#REF!</v>
      </c>
      <c r="F1404" t="e">
        <f>IF(INDEX(People[First Name],$A1404)="","",
CONCATENATE("  - &amp;AffiliationID",TEXT($A1404,"0000"),
" {PersonID: *PersonID",TEXT($A1404,"0000"),
", OrganizationID: *OrganizationID",TEXT(MATCH(INDEX(People[Organization Name],$A1404),Organizations[Organization Name],0),"0000"),
", IsPrimaryOrganizationContact: , AffiliationStartDate: , AffiliationEndDate: , PrimaryPhone: ",
", PrimaryEmail: ",CHAR(34),INDEX(People[Primary Email],$A1404),CHAR(34),
", PrimaryAddress: ",CHAR(34),INDEX(People[Primary Address],$A1404),CHAR(34),
", PersonLink: }"))</f>
        <v>#REF!</v>
      </c>
      <c r="H1404" t="e">
        <f>IF(COUNTA(CitationInformation)=0,"",IF(INDEX(AuthorList[Author Name],$A1404)="","",
CONCATENATE("  - &amp;AuthorListID",TEXT($A1404,"0000"),
"  {CitationID: *CitationID0001",
", PersonID: *PersonID",TEXT(MATCH(INDEX(AuthorList[Author Name],$A1404),People[Full Name],0),"0000"),
", AuthorOrder: ",INDEX(AuthorList[Author Number],$A1404),"}")))</f>
        <v>#REF!</v>
      </c>
      <c r="K1404" t="e">
        <f>IF(INDEX(SamplingFeatures[Feature Code],$A1404)="","",
CONCATENATE("  - &amp;SamplingFeatureID",TEXT($A1404,"0000"),
" {","SamplingFeatureUUID:  ",CHAR(34),INDEX(SamplingFeatures[Sampling Feature UUID],$A1404),CHAR(34),
", SamplingFeatureTypeCV:  ",CHAR(34),INDEX(SamplingFeatures[Sampling Feature Type],$A1404),CHAR(34),
", SamplingFeatureCode:  ",CHAR(34),INDEX(SamplingFeatures[Feature Code],$A1404),CHAR(34),
", SamplingFeatureName:  ",CHAR(34),INDEX(SamplingFeatures[Feature Name],$A1404),CHAR(34),
", SamplingFeatureDescription:  ",CHAR(34),INDEX(SamplingFeatures[Feature Description],$A1404),CHAR(34),
", SamplingFeatureGeotypeCV:  ",CHAR(34),INDEX(SamplingFeatures[Feature Geo Type],$A1404),CHAR(34),
", FeatureGeometry:  ",CHAR(34),INDEX(SamplingFeatures[Feature Geometry],$A1404),CHAR(34),
", Elevation_m:  ",CHAR(34),INDEX(SamplingFeatures[Elevation_m],$A1404),CHAR(34),
", ElevationDatumCV:  ",CHAR(34),ElevationDatum,CHAR(34),"}"))</f>
        <v>#REF!</v>
      </c>
      <c r="L1404" t="e">
        <f>IF(INDEX(SamplingFeatures[Sampling Feature Type],$A1404)&lt;&gt;"Site","",
CONCATENATE("  - &amp;SiteID",TEXT(SUMPRODUCT(--($L$3:$L1403&lt;&gt;"")),"0000"),
" {","SamplingFeatureID:  *SamplingFeatureID",TEXT($A1404,"0000"),
", SiteTypeCV:  ",CHAR(34),INDEX(Sites[Site Type],$A1404),CHAR(34),
", Latitude:  ",INDEX(Sites[Latitude],$A1404),
", Longitude:  ",INDEX(Sites[Longitude],$A1404),
", SRSName:  ",CHAR(34),LatLonDatum,CHAR(34),"}"))</f>
        <v>#REF!</v>
      </c>
      <c r="M1404" t="e">
        <f>IF(INDEX(SamplingFeatures[Sampling Feature Type],$A1404)&lt;&gt;"Specimen","",
CONCATENATE("  - &amp;SpecimenID",TEXT(SUMPRODUCT(--($M$3:$M1403&lt;&gt;"")),"0000"),
" {","SamplingFeatureID:  *SamplingFeatureID",TEXT($A1404,"0000"),
", SpecimenTypeCV:  ",CHAR(34),INDEX(Specimens[Specimen Type],$A1404),CHAR(34),
", SpecimenMediumCV:  ",INDEX(Specimens[Specimen Medium],$A1404),
", IsFieldSpecimen:  ",CHAR(34),INDEX(Specimens[Is Field Specimen?],$A1404),CHAR(34),"}"))</f>
        <v>#REF!</v>
      </c>
      <c r="N1404" t="e">
        <f>IF(COUNTA(SpatialOffsets[])=0,"", IF(INDEX(SpatialOffsets[Spatial Offset Type],$A1404)="","",
CONCATENATE("  - &amp;SpatialOffsetID",TEXT($A1404,"0000"),
" {","SpatialOffsetTypeCV:  ",CHAR(34),INDEX(SpatialOffsets[Spatial Offset Type],$A1404),CHAR(34),
", Offset1Value:  ",INDEX(SpatialOffsets[Offset 1 Value],$A1404),
", Offset1UnitID:  ",CHAR(34),INDEX(SpatialOffsets[Offset 1 Unit],$A1404),CHAR(34),
", Offset2Value:  ",INDEX(SpatialOffsets[Offset 2 Value],$A1404),
", Offset2UnitID:  ",CHAR(34),INDEX(SpatialOffsets[Offset 2 Unit],$A1404),CHAR(34),
", Offset3Value:  ",INDEX(SpatialOffsets[Offset 3 Value],$A1404),
", Offset3UnitID:  ",CHAR(34),INDEX(SpatialOffsets[Offset 3 Unit],$A1404),CHAR(34),,"}")))</f>
        <v>#REF!</v>
      </c>
      <c r="O1404" t="e">
        <f>IF(COUNTA(RelatedFeatures[])=0,"", IF(INDEX(RelatedFeatures[First Sampling Feature Code],$A1404)="","",
CONCATENATE("  - &amp;RelationID",TEXT($A1404,"0000"),
" {","SamplingFeatureID:  *SamplingFeatureID",TEXT(MATCH(INDEX(RelatedFeatures[First Sampling Feature Code],$A1404),SamplingFeatures[Feature Code],0),"0000"),
", RelationshipTypeCV:  ",CHAR(34),INDEX(RelatedFeatures[Relationship Type],$A1404),CHAR(34),
", RelatedFeatureID: *SamplingFeatureID",TEXT(MATCH(INDEX(RelatedFeatures[Second Sampling Feature Code],$A1404),SamplingFeatures[Feature Code],0),"0000"),
", SpatialOffsetID:  ",IF(INDEX(RelatedFeatures[Offset Number],$A1404)="","",CONCATENATE("*SpatialOffsetID",TEXT(INDEX(RelatedFeatures[Offset Number],$A1404),"0000"))),"}")))</f>
        <v>#REF!</v>
      </c>
      <c r="P1404" t="e">
        <f>IF(INDEX(Methods[Method Type],$A1404)="","",
CONCATENATE("  - &amp;MethodID",TEXT($A1404,"0000"),
" {","MethodTypeCV:  ",CHAR(34),INDEX(Methods[Method Type],$A1404),CHAR(34),
", MethodCode:  ",CHAR(34),INDEX(Methods[Method Code],$A1404),CHAR(34),
", MethodName:  ",CHAR(34),INDEX(Methods[Method Name],$A1404),CHAR(34),
", MethodDescription:  ",CHAR(34),INDEX(Methods[Method Description],$A1404),CHAR(34),
", MethodLink:  ",CHAR(34),INDEX(Methods[Method Link],$A1404),CHAR(34),
", OrganizationID: *OrganizationID",TEXT(MATCH(INDEX(Methods[Organization Name],$A1404),Organizations[Organization Name],0),"0000"),"}"))</f>
        <v>#REF!</v>
      </c>
      <c r="Q1404" t="e">
        <f>IF(INDEX(Variables[Variable Type],$A1404)="","",
CONCATENATE("  - &amp;VariableID",TEXT($A1404,"0000"),
" {","VariableTypeCV:  ",CHAR(34),INDEX(Variables[Variable Type],$A1404),CHAR(34),
", VariableCode:  ",CHAR(34),INDEX(Variables[Variable Code],$A1404),CHAR(34),
", VariableNameCV:  ",CHAR(34),INDEX(Variables[Variable Name],$A1404),CHAR(34),
", VariableDefinition:  ",CHAR(34),INDEX(Variables[Variable Definition],$A1404),CHAR(34),
", SpecciationCV:  ",CHAR(34),INDEX(Variables[Speciation],$A1404),CHAR(34),
", NoDataValue:  ",CHAR(34),INDEX(Variables[No Data Value],$A1404),CHAR(34),"}"))</f>
        <v>#REF!</v>
      </c>
    </row>
    <row r="1405" spans="1:17" x14ac:dyDescent="0.25">
      <c r="A1405">
        <v>1402</v>
      </c>
      <c r="D1405" t="e">
        <f>IF(INDEX(People[First Name],$A1405)="","",
CONCATENATE("  - &amp;PersonID",TEXT($A1405,"0000"),
" {","PersonFirstName:  ",CHAR(34),INDEX(People[First Name],$A1405),CHAR(34),
", PersonMiddleName:  ",CHAR(34),INDEX(People[Middle Name],$A1405),CHAR(34),
", PersonLastName:  ",CHAR(34),INDEX(People[Last Name],$A1405),CHAR(34),"}"))</f>
        <v>#REF!</v>
      </c>
      <c r="E1405" t="e">
        <f>IF(INDEX(Organizations[Organization Type '[CV']],$A1405)="","",
CONCATENATE("  - &amp;OrganizationID",TEXT($A1405,"0000"),
" {","OrganizationTypeCV:  ",CHAR(34),INDEX(Organizations[Organization Type '[CV']],$A1405),CHAR(34),
", OrganizationCode:  ",CHAR(34),INDEX(Organizations[Organization Code],$A1405),CHAR(34),
", OrganizationName:  ",CHAR(34),INDEX(Organizations[Organization Name],$A1405),CHAR(34),
", OrganizationDescription:  ",CHAR(34),INDEX(Organizations[Organization Description],$A1405),CHAR(34),
", OrganizationLink:  ",CHAR(34),INDEX(Organizations[Organization Link],$A1405),CHAR(34),"}"))</f>
        <v>#REF!</v>
      </c>
      <c r="F1405" t="e">
        <f>IF(INDEX(People[First Name],$A1405)="","",
CONCATENATE("  - &amp;AffiliationID",TEXT($A1405,"0000"),
" {PersonID: *PersonID",TEXT($A1405,"0000"),
", OrganizationID: *OrganizationID",TEXT(MATCH(INDEX(People[Organization Name],$A1405),Organizations[Organization Name],0),"0000"),
", IsPrimaryOrganizationContact: , AffiliationStartDate: , AffiliationEndDate: , PrimaryPhone: ",
", PrimaryEmail: ",CHAR(34),INDEX(People[Primary Email],$A1405),CHAR(34),
", PrimaryAddress: ",CHAR(34),INDEX(People[Primary Address],$A1405),CHAR(34),
", PersonLink: }"))</f>
        <v>#REF!</v>
      </c>
      <c r="H1405" t="e">
        <f>IF(COUNTA(CitationInformation)=0,"",IF(INDEX(AuthorList[Author Name],$A1405)="","",
CONCATENATE("  - &amp;AuthorListID",TEXT($A1405,"0000"),
"  {CitationID: *CitationID0001",
", PersonID: *PersonID",TEXT(MATCH(INDEX(AuthorList[Author Name],$A1405),People[Full Name],0),"0000"),
", AuthorOrder: ",INDEX(AuthorList[Author Number],$A1405),"}")))</f>
        <v>#REF!</v>
      </c>
      <c r="K1405" t="e">
        <f>IF(INDEX(SamplingFeatures[Feature Code],$A1405)="","",
CONCATENATE("  - &amp;SamplingFeatureID",TEXT($A1405,"0000"),
" {","SamplingFeatureUUID:  ",CHAR(34),INDEX(SamplingFeatures[Sampling Feature UUID],$A1405),CHAR(34),
", SamplingFeatureTypeCV:  ",CHAR(34),INDEX(SamplingFeatures[Sampling Feature Type],$A1405),CHAR(34),
", SamplingFeatureCode:  ",CHAR(34),INDEX(SamplingFeatures[Feature Code],$A1405),CHAR(34),
", SamplingFeatureName:  ",CHAR(34),INDEX(SamplingFeatures[Feature Name],$A1405),CHAR(34),
", SamplingFeatureDescription:  ",CHAR(34),INDEX(SamplingFeatures[Feature Description],$A1405),CHAR(34),
", SamplingFeatureGeotypeCV:  ",CHAR(34),INDEX(SamplingFeatures[Feature Geo Type],$A1405),CHAR(34),
", FeatureGeometry:  ",CHAR(34),INDEX(SamplingFeatures[Feature Geometry],$A1405),CHAR(34),
", Elevation_m:  ",CHAR(34),INDEX(SamplingFeatures[Elevation_m],$A1405),CHAR(34),
", ElevationDatumCV:  ",CHAR(34),ElevationDatum,CHAR(34),"}"))</f>
        <v>#REF!</v>
      </c>
      <c r="L1405" t="e">
        <f>IF(INDEX(SamplingFeatures[Sampling Feature Type],$A1405)&lt;&gt;"Site","",
CONCATENATE("  - &amp;SiteID",TEXT(SUMPRODUCT(--($L$3:$L1404&lt;&gt;"")),"0000"),
" {","SamplingFeatureID:  *SamplingFeatureID",TEXT($A1405,"0000"),
", SiteTypeCV:  ",CHAR(34),INDEX(Sites[Site Type],$A1405),CHAR(34),
", Latitude:  ",INDEX(Sites[Latitude],$A1405),
", Longitude:  ",INDEX(Sites[Longitude],$A1405),
", SRSName:  ",CHAR(34),LatLonDatum,CHAR(34),"}"))</f>
        <v>#REF!</v>
      </c>
      <c r="M1405" t="e">
        <f>IF(INDEX(SamplingFeatures[Sampling Feature Type],$A1405)&lt;&gt;"Specimen","",
CONCATENATE("  - &amp;SpecimenID",TEXT(SUMPRODUCT(--($M$3:$M1404&lt;&gt;"")),"0000"),
" {","SamplingFeatureID:  *SamplingFeatureID",TEXT($A1405,"0000"),
", SpecimenTypeCV:  ",CHAR(34),INDEX(Specimens[Specimen Type],$A1405),CHAR(34),
", SpecimenMediumCV:  ",INDEX(Specimens[Specimen Medium],$A1405),
", IsFieldSpecimen:  ",CHAR(34),INDEX(Specimens[Is Field Specimen?],$A1405),CHAR(34),"}"))</f>
        <v>#REF!</v>
      </c>
      <c r="N1405" t="e">
        <f>IF(COUNTA(SpatialOffsets[])=0,"", IF(INDEX(SpatialOffsets[Spatial Offset Type],$A1405)="","",
CONCATENATE("  - &amp;SpatialOffsetID",TEXT($A1405,"0000"),
" {","SpatialOffsetTypeCV:  ",CHAR(34),INDEX(SpatialOffsets[Spatial Offset Type],$A1405),CHAR(34),
", Offset1Value:  ",INDEX(SpatialOffsets[Offset 1 Value],$A1405),
", Offset1UnitID:  ",CHAR(34),INDEX(SpatialOffsets[Offset 1 Unit],$A1405),CHAR(34),
", Offset2Value:  ",INDEX(SpatialOffsets[Offset 2 Value],$A1405),
", Offset2UnitID:  ",CHAR(34),INDEX(SpatialOffsets[Offset 2 Unit],$A1405),CHAR(34),
", Offset3Value:  ",INDEX(SpatialOffsets[Offset 3 Value],$A1405),
", Offset3UnitID:  ",CHAR(34),INDEX(SpatialOffsets[Offset 3 Unit],$A1405),CHAR(34),,"}")))</f>
        <v>#REF!</v>
      </c>
      <c r="O1405" t="e">
        <f>IF(COUNTA(RelatedFeatures[])=0,"", IF(INDEX(RelatedFeatures[First Sampling Feature Code],$A1405)="","",
CONCATENATE("  - &amp;RelationID",TEXT($A1405,"0000"),
" {","SamplingFeatureID:  *SamplingFeatureID",TEXT(MATCH(INDEX(RelatedFeatures[First Sampling Feature Code],$A1405),SamplingFeatures[Feature Code],0),"0000"),
", RelationshipTypeCV:  ",CHAR(34),INDEX(RelatedFeatures[Relationship Type],$A1405),CHAR(34),
", RelatedFeatureID: *SamplingFeatureID",TEXT(MATCH(INDEX(RelatedFeatures[Second Sampling Feature Code],$A1405),SamplingFeatures[Feature Code],0),"0000"),
", SpatialOffsetID:  ",IF(INDEX(RelatedFeatures[Offset Number],$A1405)="","",CONCATENATE("*SpatialOffsetID",TEXT(INDEX(RelatedFeatures[Offset Number],$A1405),"0000"))),"}")))</f>
        <v>#REF!</v>
      </c>
      <c r="P1405" t="e">
        <f>IF(INDEX(Methods[Method Type],$A1405)="","",
CONCATENATE("  - &amp;MethodID",TEXT($A1405,"0000"),
" {","MethodTypeCV:  ",CHAR(34),INDEX(Methods[Method Type],$A1405),CHAR(34),
", MethodCode:  ",CHAR(34),INDEX(Methods[Method Code],$A1405),CHAR(34),
", MethodName:  ",CHAR(34),INDEX(Methods[Method Name],$A1405),CHAR(34),
", MethodDescription:  ",CHAR(34),INDEX(Methods[Method Description],$A1405),CHAR(34),
", MethodLink:  ",CHAR(34),INDEX(Methods[Method Link],$A1405),CHAR(34),
", OrganizationID: *OrganizationID",TEXT(MATCH(INDEX(Methods[Organization Name],$A1405),Organizations[Organization Name],0),"0000"),"}"))</f>
        <v>#REF!</v>
      </c>
      <c r="Q1405" t="e">
        <f>IF(INDEX(Variables[Variable Type],$A1405)="","",
CONCATENATE("  - &amp;VariableID",TEXT($A1405,"0000"),
" {","VariableTypeCV:  ",CHAR(34),INDEX(Variables[Variable Type],$A1405),CHAR(34),
", VariableCode:  ",CHAR(34),INDEX(Variables[Variable Code],$A1405),CHAR(34),
", VariableNameCV:  ",CHAR(34),INDEX(Variables[Variable Name],$A1405),CHAR(34),
", VariableDefinition:  ",CHAR(34),INDEX(Variables[Variable Definition],$A1405),CHAR(34),
", SpecciationCV:  ",CHAR(34),INDEX(Variables[Speciation],$A1405),CHAR(34),
", NoDataValue:  ",CHAR(34),INDEX(Variables[No Data Value],$A1405),CHAR(34),"}"))</f>
        <v>#REF!</v>
      </c>
    </row>
    <row r="1406" spans="1:17" x14ac:dyDescent="0.25">
      <c r="A1406">
        <v>1403</v>
      </c>
      <c r="D1406" t="e">
        <f>IF(INDEX(People[First Name],$A1406)="","",
CONCATENATE("  - &amp;PersonID",TEXT($A1406,"0000"),
" {","PersonFirstName:  ",CHAR(34),INDEX(People[First Name],$A1406),CHAR(34),
", PersonMiddleName:  ",CHAR(34),INDEX(People[Middle Name],$A1406),CHAR(34),
", PersonLastName:  ",CHAR(34),INDEX(People[Last Name],$A1406),CHAR(34),"}"))</f>
        <v>#REF!</v>
      </c>
      <c r="E1406" t="e">
        <f>IF(INDEX(Organizations[Organization Type '[CV']],$A1406)="","",
CONCATENATE("  - &amp;OrganizationID",TEXT($A1406,"0000"),
" {","OrganizationTypeCV:  ",CHAR(34),INDEX(Organizations[Organization Type '[CV']],$A1406),CHAR(34),
", OrganizationCode:  ",CHAR(34),INDEX(Organizations[Organization Code],$A1406),CHAR(34),
", OrganizationName:  ",CHAR(34),INDEX(Organizations[Organization Name],$A1406),CHAR(34),
", OrganizationDescription:  ",CHAR(34),INDEX(Organizations[Organization Description],$A1406),CHAR(34),
", OrganizationLink:  ",CHAR(34),INDEX(Organizations[Organization Link],$A1406),CHAR(34),"}"))</f>
        <v>#REF!</v>
      </c>
      <c r="F1406" t="e">
        <f>IF(INDEX(People[First Name],$A1406)="","",
CONCATENATE("  - &amp;AffiliationID",TEXT($A1406,"0000"),
" {PersonID: *PersonID",TEXT($A1406,"0000"),
", OrganizationID: *OrganizationID",TEXT(MATCH(INDEX(People[Organization Name],$A1406),Organizations[Organization Name],0),"0000"),
", IsPrimaryOrganizationContact: , AffiliationStartDate: , AffiliationEndDate: , PrimaryPhone: ",
", PrimaryEmail: ",CHAR(34),INDEX(People[Primary Email],$A1406),CHAR(34),
", PrimaryAddress: ",CHAR(34),INDEX(People[Primary Address],$A1406),CHAR(34),
", PersonLink: }"))</f>
        <v>#REF!</v>
      </c>
      <c r="H1406" t="e">
        <f>IF(COUNTA(CitationInformation)=0,"",IF(INDEX(AuthorList[Author Name],$A1406)="","",
CONCATENATE("  - &amp;AuthorListID",TEXT($A1406,"0000"),
"  {CitationID: *CitationID0001",
", PersonID: *PersonID",TEXT(MATCH(INDEX(AuthorList[Author Name],$A1406),People[Full Name],0),"0000"),
", AuthorOrder: ",INDEX(AuthorList[Author Number],$A1406),"}")))</f>
        <v>#REF!</v>
      </c>
      <c r="K1406" t="e">
        <f>IF(INDEX(SamplingFeatures[Feature Code],$A1406)="","",
CONCATENATE("  - &amp;SamplingFeatureID",TEXT($A1406,"0000"),
" {","SamplingFeatureUUID:  ",CHAR(34),INDEX(SamplingFeatures[Sampling Feature UUID],$A1406),CHAR(34),
", SamplingFeatureTypeCV:  ",CHAR(34),INDEX(SamplingFeatures[Sampling Feature Type],$A1406),CHAR(34),
", SamplingFeatureCode:  ",CHAR(34),INDEX(SamplingFeatures[Feature Code],$A1406),CHAR(34),
", SamplingFeatureName:  ",CHAR(34),INDEX(SamplingFeatures[Feature Name],$A1406),CHAR(34),
", SamplingFeatureDescription:  ",CHAR(34),INDEX(SamplingFeatures[Feature Description],$A1406),CHAR(34),
", SamplingFeatureGeotypeCV:  ",CHAR(34),INDEX(SamplingFeatures[Feature Geo Type],$A1406),CHAR(34),
", FeatureGeometry:  ",CHAR(34),INDEX(SamplingFeatures[Feature Geometry],$A1406),CHAR(34),
", Elevation_m:  ",CHAR(34),INDEX(SamplingFeatures[Elevation_m],$A1406),CHAR(34),
", ElevationDatumCV:  ",CHAR(34),ElevationDatum,CHAR(34),"}"))</f>
        <v>#REF!</v>
      </c>
      <c r="L1406" t="e">
        <f>IF(INDEX(SamplingFeatures[Sampling Feature Type],$A1406)&lt;&gt;"Site","",
CONCATENATE("  - &amp;SiteID",TEXT(SUMPRODUCT(--($L$3:$L1405&lt;&gt;"")),"0000"),
" {","SamplingFeatureID:  *SamplingFeatureID",TEXT($A1406,"0000"),
", SiteTypeCV:  ",CHAR(34),INDEX(Sites[Site Type],$A1406),CHAR(34),
", Latitude:  ",INDEX(Sites[Latitude],$A1406),
", Longitude:  ",INDEX(Sites[Longitude],$A1406),
", SRSName:  ",CHAR(34),LatLonDatum,CHAR(34),"}"))</f>
        <v>#REF!</v>
      </c>
      <c r="M1406" t="e">
        <f>IF(INDEX(SamplingFeatures[Sampling Feature Type],$A1406)&lt;&gt;"Specimen","",
CONCATENATE("  - &amp;SpecimenID",TEXT(SUMPRODUCT(--($M$3:$M1405&lt;&gt;"")),"0000"),
" {","SamplingFeatureID:  *SamplingFeatureID",TEXT($A1406,"0000"),
", SpecimenTypeCV:  ",CHAR(34),INDEX(Specimens[Specimen Type],$A1406),CHAR(34),
", SpecimenMediumCV:  ",INDEX(Specimens[Specimen Medium],$A1406),
", IsFieldSpecimen:  ",CHAR(34),INDEX(Specimens[Is Field Specimen?],$A1406),CHAR(34),"}"))</f>
        <v>#REF!</v>
      </c>
      <c r="N1406" t="e">
        <f>IF(COUNTA(SpatialOffsets[])=0,"", IF(INDEX(SpatialOffsets[Spatial Offset Type],$A1406)="","",
CONCATENATE("  - &amp;SpatialOffsetID",TEXT($A1406,"0000"),
" {","SpatialOffsetTypeCV:  ",CHAR(34),INDEX(SpatialOffsets[Spatial Offset Type],$A1406),CHAR(34),
", Offset1Value:  ",INDEX(SpatialOffsets[Offset 1 Value],$A1406),
", Offset1UnitID:  ",CHAR(34),INDEX(SpatialOffsets[Offset 1 Unit],$A1406),CHAR(34),
", Offset2Value:  ",INDEX(SpatialOffsets[Offset 2 Value],$A1406),
", Offset2UnitID:  ",CHAR(34),INDEX(SpatialOffsets[Offset 2 Unit],$A1406),CHAR(34),
", Offset3Value:  ",INDEX(SpatialOffsets[Offset 3 Value],$A1406),
", Offset3UnitID:  ",CHAR(34),INDEX(SpatialOffsets[Offset 3 Unit],$A1406),CHAR(34),,"}")))</f>
        <v>#REF!</v>
      </c>
      <c r="O1406" t="e">
        <f>IF(COUNTA(RelatedFeatures[])=0,"", IF(INDEX(RelatedFeatures[First Sampling Feature Code],$A1406)="","",
CONCATENATE("  - &amp;RelationID",TEXT($A1406,"0000"),
" {","SamplingFeatureID:  *SamplingFeatureID",TEXT(MATCH(INDEX(RelatedFeatures[First Sampling Feature Code],$A1406),SamplingFeatures[Feature Code],0),"0000"),
", RelationshipTypeCV:  ",CHAR(34),INDEX(RelatedFeatures[Relationship Type],$A1406),CHAR(34),
", RelatedFeatureID: *SamplingFeatureID",TEXT(MATCH(INDEX(RelatedFeatures[Second Sampling Feature Code],$A1406),SamplingFeatures[Feature Code],0),"0000"),
", SpatialOffsetID:  ",IF(INDEX(RelatedFeatures[Offset Number],$A1406)="","",CONCATENATE("*SpatialOffsetID",TEXT(INDEX(RelatedFeatures[Offset Number],$A1406),"0000"))),"}")))</f>
        <v>#REF!</v>
      </c>
      <c r="P1406" t="e">
        <f>IF(INDEX(Methods[Method Type],$A1406)="","",
CONCATENATE("  - &amp;MethodID",TEXT($A1406,"0000"),
" {","MethodTypeCV:  ",CHAR(34),INDEX(Methods[Method Type],$A1406),CHAR(34),
", MethodCode:  ",CHAR(34),INDEX(Methods[Method Code],$A1406),CHAR(34),
", MethodName:  ",CHAR(34),INDEX(Methods[Method Name],$A1406),CHAR(34),
", MethodDescription:  ",CHAR(34),INDEX(Methods[Method Description],$A1406),CHAR(34),
", MethodLink:  ",CHAR(34),INDEX(Methods[Method Link],$A1406),CHAR(34),
", OrganizationID: *OrganizationID",TEXT(MATCH(INDEX(Methods[Organization Name],$A1406),Organizations[Organization Name],0),"0000"),"}"))</f>
        <v>#REF!</v>
      </c>
      <c r="Q1406" t="e">
        <f>IF(INDEX(Variables[Variable Type],$A1406)="","",
CONCATENATE("  - &amp;VariableID",TEXT($A1406,"0000"),
" {","VariableTypeCV:  ",CHAR(34),INDEX(Variables[Variable Type],$A1406),CHAR(34),
", VariableCode:  ",CHAR(34),INDEX(Variables[Variable Code],$A1406),CHAR(34),
", VariableNameCV:  ",CHAR(34),INDEX(Variables[Variable Name],$A1406),CHAR(34),
", VariableDefinition:  ",CHAR(34),INDEX(Variables[Variable Definition],$A1406),CHAR(34),
", SpecciationCV:  ",CHAR(34),INDEX(Variables[Speciation],$A1406),CHAR(34),
", NoDataValue:  ",CHAR(34),INDEX(Variables[No Data Value],$A1406),CHAR(34),"}"))</f>
        <v>#REF!</v>
      </c>
    </row>
    <row r="1407" spans="1:17" x14ac:dyDescent="0.25">
      <c r="A1407">
        <v>1404</v>
      </c>
      <c r="D1407" t="e">
        <f>IF(INDEX(People[First Name],$A1407)="","",
CONCATENATE("  - &amp;PersonID",TEXT($A1407,"0000"),
" {","PersonFirstName:  ",CHAR(34),INDEX(People[First Name],$A1407),CHAR(34),
", PersonMiddleName:  ",CHAR(34),INDEX(People[Middle Name],$A1407),CHAR(34),
", PersonLastName:  ",CHAR(34),INDEX(People[Last Name],$A1407),CHAR(34),"}"))</f>
        <v>#REF!</v>
      </c>
      <c r="E1407" t="e">
        <f>IF(INDEX(Organizations[Organization Type '[CV']],$A1407)="","",
CONCATENATE("  - &amp;OrganizationID",TEXT($A1407,"0000"),
" {","OrganizationTypeCV:  ",CHAR(34),INDEX(Organizations[Organization Type '[CV']],$A1407),CHAR(34),
", OrganizationCode:  ",CHAR(34),INDEX(Organizations[Organization Code],$A1407),CHAR(34),
", OrganizationName:  ",CHAR(34),INDEX(Organizations[Organization Name],$A1407),CHAR(34),
", OrganizationDescription:  ",CHAR(34),INDEX(Organizations[Organization Description],$A1407),CHAR(34),
", OrganizationLink:  ",CHAR(34),INDEX(Organizations[Organization Link],$A1407),CHAR(34),"}"))</f>
        <v>#REF!</v>
      </c>
      <c r="F1407" t="e">
        <f>IF(INDEX(People[First Name],$A1407)="","",
CONCATENATE("  - &amp;AffiliationID",TEXT($A1407,"0000"),
" {PersonID: *PersonID",TEXT($A1407,"0000"),
", OrganizationID: *OrganizationID",TEXT(MATCH(INDEX(People[Organization Name],$A1407),Organizations[Organization Name],0),"0000"),
", IsPrimaryOrganizationContact: , AffiliationStartDate: , AffiliationEndDate: , PrimaryPhone: ",
", PrimaryEmail: ",CHAR(34),INDEX(People[Primary Email],$A1407),CHAR(34),
", PrimaryAddress: ",CHAR(34),INDEX(People[Primary Address],$A1407),CHAR(34),
", PersonLink: }"))</f>
        <v>#REF!</v>
      </c>
      <c r="H1407" t="e">
        <f>IF(COUNTA(CitationInformation)=0,"",IF(INDEX(AuthorList[Author Name],$A1407)="","",
CONCATENATE("  - &amp;AuthorListID",TEXT($A1407,"0000"),
"  {CitationID: *CitationID0001",
", PersonID: *PersonID",TEXT(MATCH(INDEX(AuthorList[Author Name],$A1407),People[Full Name],0),"0000"),
", AuthorOrder: ",INDEX(AuthorList[Author Number],$A1407),"}")))</f>
        <v>#REF!</v>
      </c>
      <c r="K1407" t="e">
        <f>IF(INDEX(SamplingFeatures[Feature Code],$A1407)="","",
CONCATENATE("  - &amp;SamplingFeatureID",TEXT($A1407,"0000"),
" {","SamplingFeatureUUID:  ",CHAR(34),INDEX(SamplingFeatures[Sampling Feature UUID],$A1407),CHAR(34),
", SamplingFeatureTypeCV:  ",CHAR(34),INDEX(SamplingFeatures[Sampling Feature Type],$A1407),CHAR(34),
", SamplingFeatureCode:  ",CHAR(34),INDEX(SamplingFeatures[Feature Code],$A1407),CHAR(34),
", SamplingFeatureName:  ",CHAR(34),INDEX(SamplingFeatures[Feature Name],$A1407),CHAR(34),
", SamplingFeatureDescription:  ",CHAR(34),INDEX(SamplingFeatures[Feature Description],$A1407),CHAR(34),
", SamplingFeatureGeotypeCV:  ",CHAR(34),INDEX(SamplingFeatures[Feature Geo Type],$A1407),CHAR(34),
", FeatureGeometry:  ",CHAR(34),INDEX(SamplingFeatures[Feature Geometry],$A1407),CHAR(34),
", Elevation_m:  ",CHAR(34),INDEX(SamplingFeatures[Elevation_m],$A1407),CHAR(34),
", ElevationDatumCV:  ",CHAR(34),ElevationDatum,CHAR(34),"}"))</f>
        <v>#REF!</v>
      </c>
      <c r="L1407" t="e">
        <f>IF(INDEX(SamplingFeatures[Sampling Feature Type],$A1407)&lt;&gt;"Site","",
CONCATENATE("  - &amp;SiteID",TEXT(SUMPRODUCT(--($L$3:$L1406&lt;&gt;"")),"0000"),
" {","SamplingFeatureID:  *SamplingFeatureID",TEXT($A1407,"0000"),
", SiteTypeCV:  ",CHAR(34),INDEX(Sites[Site Type],$A1407),CHAR(34),
", Latitude:  ",INDEX(Sites[Latitude],$A1407),
", Longitude:  ",INDEX(Sites[Longitude],$A1407),
", SRSName:  ",CHAR(34),LatLonDatum,CHAR(34),"}"))</f>
        <v>#REF!</v>
      </c>
      <c r="M1407" t="e">
        <f>IF(INDEX(SamplingFeatures[Sampling Feature Type],$A1407)&lt;&gt;"Specimen","",
CONCATENATE("  - &amp;SpecimenID",TEXT(SUMPRODUCT(--($M$3:$M1406&lt;&gt;"")),"0000"),
" {","SamplingFeatureID:  *SamplingFeatureID",TEXT($A1407,"0000"),
", SpecimenTypeCV:  ",CHAR(34),INDEX(Specimens[Specimen Type],$A1407),CHAR(34),
", SpecimenMediumCV:  ",INDEX(Specimens[Specimen Medium],$A1407),
", IsFieldSpecimen:  ",CHAR(34),INDEX(Specimens[Is Field Specimen?],$A1407),CHAR(34),"}"))</f>
        <v>#REF!</v>
      </c>
      <c r="N1407" t="e">
        <f>IF(COUNTA(SpatialOffsets[])=0,"", IF(INDEX(SpatialOffsets[Spatial Offset Type],$A1407)="","",
CONCATENATE("  - &amp;SpatialOffsetID",TEXT($A1407,"0000"),
" {","SpatialOffsetTypeCV:  ",CHAR(34),INDEX(SpatialOffsets[Spatial Offset Type],$A1407),CHAR(34),
", Offset1Value:  ",INDEX(SpatialOffsets[Offset 1 Value],$A1407),
", Offset1UnitID:  ",CHAR(34),INDEX(SpatialOffsets[Offset 1 Unit],$A1407),CHAR(34),
", Offset2Value:  ",INDEX(SpatialOffsets[Offset 2 Value],$A1407),
", Offset2UnitID:  ",CHAR(34),INDEX(SpatialOffsets[Offset 2 Unit],$A1407),CHAR(34),
", Offset3Value:  ",INDEX(SpatialOffsets[Offset 3 Value],$A1407),
", Offset3UnitID:  ",CHAR(34),INDEX(SpatialOffsets[Offset 3 Unit],$A1407),CHAR(34),,"}")))</f>
        <v>#REF!</v>
      </c>
      <c r="O1407" t="e">
        <f>IF(COUNTA(RelatedFeatures[])=0,"", IF(INDEX(RelatedFeatures[First Sampling Feature Code],$A1407)="","",
CONCATENATE("  - &amp;RelationID",TEXT($A1407,"0000"),
" {","SamplingFeatureID:  *SamplingFeatureID",TEXT(MATCH(INDEX(RelatedFeatures[First Sampling Feature Code],$A1407),SamplingFeatures[Feature Code],0),"0000"),
", RelationshipTypeCV:  ",CHAR(34),INDEX(RelatedFeatures[Relationship Type],$A1407),CHAR(34),
", RelatedFeatureID: *SamplingFeatureID",TEXT(MATCH(INDEX(RelatedFeatures[Second Sampling Feature Code],$A1407),SamplingFeatures[Feature Code],0),"0000"),
", SpatialOffsetID:  ",IF(INDEX(RelatedFeatures[Offset Number],$A1407)="","",CONCATENATE("*SpatialOffsetID",TEXT(INDEX(RelatedFeatures[Offset Number],$A1407),"0000"))),"}")))</f>
        <v>#REF!</v>
      </c>
      <c r="P1407" t="e">
        <f>IF(INDEX(Methods[Method Type],$A1407)="","",
CONCATENATE("  - &amp;MethodID",TEXT($A1407,"0000"),
" {","MethodTypeCV:  ",CHAR(34),INDEX(Methods[Method Type],$A1407),CHAR(34),
", MethodCode:  ",CHAR(34),INDEX(Methods[Method Code],$A1407),CHAR(34),
", MethodName:  ",CHAR(34),INDEX(Methods[Method Name],$A1407),CHAR(34),
", MethodDescription:  ",CHAR(34),INDEX(Methods[Method Description],$A1407),CHAR(34),
", MethodLink:  ",CHAR(34),INDEX(Methods[Method Link],$A1407),CHAR(34),
", OrganizationID: *OrganizationID",TEXT(MATCH(INDEX(Methods[Organization Name],$A1407),Organizations[Organization Name],0),"0000"),"}"))</f>
        <v>#REF!</v>
      </c>
      <c r="Q1407" t="e">
        <f>IF(INDEX(Variables[Variable Type],$A1407)="","",
CONCATENATE("  - &amp;VariableID",TEXT($A1407,"0000"),
" {","VariableTypeCV:  ",CHAR(34),INDEX(Variables[Variable Type],$A1407),CHAR(34),
", VariableCode:  ",CHAR(34),INDEX(Variables[Variable Code],$A1407),CHAR(34),
", VariableNameCV:  ",CHAR(34),INDEX(Variables[Variable Name],$A1407),CHAR(34),
", VariableDefinition:  ",CHAR(34),INDEX(Variables[Variable Definition],$A1407),CHAR(34),
", SpecciationCV:  ",CHAR(34),INDEX(Variables[Speciation],$A1407),CHAR(34),
", NoDataValue:  ",CHAR(34),INDEX(Variables[No Data Value],$A1407),CHAR(34),"}"))</f>
        <v>#REF!</v>
      </c>
    </row>
    <row r="1408" spans="1:17" x14ac:dyDescent="0.25">
      <c r="A1408">
        <v>1405</v>
      </c>
      <c r="D1408" t="e">
        <f>IF(INDEX(People[First Name],$A1408)="","",
CONCATENATE("  - &amp;PersonID",TEXT($A1408,"0000"),
" {","PersonFirstName:  ",CHAR(34),INDEX(People[First Name],$A1408),CHAR(34),
", PersonMiddleName:  ",CHAR(34),INDEX(People[Middle Name],$A1408),CHAR(34),
", PersonLastName:  ",CHAR(34),INDEX(People[Last Name],$A1408),CHAR(34),"}"))</f>
        <v>#REF!</v>
      </c>
      <c r="E1408" t="e">
        <f>IF(INDEX(Organizations[Organization Type '[CV']],$A1408)="","",
CONCATENATE("  - &amp;OrganizationID",TEXT($A1408,"0000"),
" {","OrganizationTypeCV:  ",CHAR(34),INDEX(Organizations[Organization Type '[CV']],$A1408),CHAR(34),
", OrganizationCode:  ",CHAR(34),INDEX(Organizations[Organization Code],$A1408),CHAR(34),
", OrganizationName:  ",CHAR(34),INDEX(Organizations[Organization Name],$A1408),CHAR(34),
", OrganizationDescription:  ",CHAR(34),INDEX(Organizations[Organization Description],$A1408),CHAR(34),
", OrganizationLink:  ",CHAR(34),INDEX(Organizations[Organization Link],$A1408),CHAR(34),"}"))</f>
        <v>#REF!</v>
      </c>
      <c r="F1408" t="e">
        <f>IF(INDEX(People[First Name],$A1408)="","",
CONCATENATE("  - &amp;AffiliationID",TEXT($A1408,"0000"),
" {PersonID: *PersonID",TEXT($A1408,"0000"),
", OrganizationID: *OrganizationID",TEXT(MATCH(INDEX(People[Organization Name],$A1408),Organizations[Organization Name],0),"0000"),
", IsPrimaryOrganizationContact: , AffiliationStartDate: , AffiliationEndDate: , PrimaryPhone: ",
", PrimaryEmail: ",CHAR(34),INDEX(People[Primary Email],$A1408),CHAR(34),
", PrimaryAddress: ",CHAR(34),INDEX(People[Primary Address],$A1408),CHAR(34),
", PersonLink: }"))</f>
        <v>#REF!</v>
      </c>
      <c r="H1408" t="e">
        <f>IF(COUNTA(CitationInformation)=0,"",IF(INDEX(AuthorList[Author Name],$A1408)="","",
CONCATENATE("  - &amp;AuthorListID",TEXT($A1408,"0000"),
"  {CitationID: *CitationID0001",
", PersonID: *PersonID",TEXT(MATCH(INDEX(AuthorList[Author Name],$A1408),People[Full Name],0),"0000"),
", AuthorOrder: ",INDEX(AuthorList[Author Number],$A1408),"}")))</f>
        <v>#REF!</v>
      </c>
      <c r="K1408" t="e">
        <f>IF(INDEX(SamplingFeatures[Feature Code],$A1408)="","",
CONCATENATE("  - &amp;SamplingFeatureID",TEXT($A1408,"0000"),
" {","SamplingFeatureUUID:  ",CHAR(34),INDEX(SamplingFeatures[Sampling Feature UUID],$A1408),CHAR(34),
", SamplingFeatureTypeCV:  ",CHAR(34),INDEX(SamplingFeatures[Sampling Feature Type],$A1408),CHAR(34),
", SamplingFeatureCode:  ",CHAR(34),INDEX(SamplingFeatures[Feature Code],$A1408),CHAR(34),
", SamplingFeatureName:  ",CHAR(34),INDEX(SamplingFeatures[Feature Name],$A1408),CHAR(34),
", SamplingFeatureDescription:  ",CHAR(34),INDEX(SamplingFeatures[Feature Description],$A1408),CHAR(34),
", SamplingFeatureGeotypeCV:  ",CHAR(34),INDEX(SamplingFeatures[Feature Geo Type],$A1408),CHAR(34),
", FeatureGeometry:  ",CHAR(34),INDEX(SamplingFeatures[Feature Geometry],$A1408),CHAR(34),
", Elevation_m:  ",CHAR(34),INDEX(SamplingFeatures[Elevation_m],$A1408),CHAR(34),
", ElevationDatumCV:  ",CHAR(34),ElevationDatum,CHAR(34),"}"))</f>
        <v>#REF!</v>
      </c>
      <c r="L1408" t="e">
        <f>IF(INDEX(SamplingFeatures[Sampling Feature Type],$A1408)&lt;&gt;"Site","",
CONCATENATE("  - &amp;SiteID",TEXT(SUMPRODUCT(--($L$3:$L1407&lt;&gt;"")),"0000"),
" {","SamplingFeatureID:  *SamplingFeatureID",TEXT($A1408,"0000"),
", SiteTypeCV:  ",CHAR(34),INDEX(Sites[Site Type],$A1408),CHAR(34),
", Latitude:  ",INDEX(Sites[Latitude],$A1408),
", Longitude:  ",INDEX(Sites[Longitude],$A1408),
", SRSName:  ",CHAR(34),LatLonDatum,CHAR(34),"}"))</f>
        <v>#REF!</v>
      </c>
      <c r="M1408" t="e">
        <f>IF(INDEX(SamplingFeatures[Sampling Feature Type],$A1408)&lt;&gt;"Specimen","",
CONCATENATE("  - &amp;SpecimenID",TEXT(SUMPRODUCT(--($M$3:$M1407&lt;&gt;"")),"0000"),
" {","SamplingFeatureID:  *SamplingFeatureID",TEXT($A1408,"0000"),
", SpecimenTypeCV:  ",CHAR(34),INDEX(Specimens[Specimen Type],$A1408),CHAR(34),
", SpecimenMediumCV:  ",INDEX(Specimens[Specimen Medium],$A1408),
", IsFieldSpecimen:  ",CHAR(34),INDEX(Specimens[Is Field Specimen?],$A1408),CHAR(34),"}"))</f>
        <v>#REF!</v>
      </c>
      <c r="N1408" t="e">
        <f>IF(COUNTA(SpatialOffsets[])=0,"", IF(INDEX(SpatialOffsets[Spatial Offset Type],$A1408)="","",
CONCATENATE("  - &amp;SpatialOffsetID",TEXT($A1408,"0000"),
" {","SpatialOffsetTypeCV:  ",CHAR(34),INDEX(SpatialOffsets[Spatial Offset Type],$A1408),CHAR(34),
", Offset1Value:  ",INDEX(SpatialOffsets[Offset 1 Value],$A1408),
", Offset1UnitID:  ",CHAR(34),INDEX(SpatialOffsets[Offset 1 Unit],$A1408),CHAR(34),
", Offset2Value:  ",INDEX(SpatialOffsets[Offset 2 Value],$A1408),
", Offset2UnitID:  ",CHAR(34),INDEX(SpatialOffsets[Offset 2 Unit],$A1408),CHAR(34),
", Offset3Value:  ",INDEX(SpatialOffsets[Offset 3 Value],$A1408),
", Offset3UnitID:  ",CHAR(34),INDEX(SpatialOffsets[Offset 3 Unit],$A1408),CHAR(34),,"}")))</f>
        <v>#REF!</v>
      </c>
      <c r="O1408" t="e">
        <f>IF(COUNTA(RelatedFeatures[])=0,"", IF(INDEX(RelatedFeatures[First Sampling Feature Code],$A1408)="","",
CONCATENATE("  - &amp;RelationID",TEXT($A1408,"0000"),
" {","SamplingFeatureID:  *SamplingFeatureID",TEXT(MATCH(INDEX(RelatedFeatures[First Sampling Feature Code],$A1408),SamplingFeatures[Feature Code],0),"0000"),
", RelationshipTypeCV:  ",CHAR(34),INDEX(RelatedFeatures[Relationship Type],$A1408),CHAR(34),
", RelatedFeatureID: *SamplingFeatureID",TEXT(MATCH(INDEX(RelatedFeatures[Second Sampling Feature Code],$A1408),SamplingFeatures[Feature Code],0),"0000"),
", SpatialOffsetID:  ",IF(INDEX(RelatedFeatures[Offset Number],$A1408)="","",CONCATENATE("*SpatialOffsetID",TEXT(INDEX(RelatedFeatures[Offset Number],$A1408),"0000"))),"}")))</f>
        <v>#REF!</v>
      </c>
      <c r="P1408" t="e">
        <f>IF(INDEX(Methods[Method Type],$A1408)="","",
CONCATENATE("  - &amp;MethodID",TEXT($A1408,"0000"),
" {","MethodTypeCV:  ",CHAR(34),INDEX(Methods[Method Type],$A1408),CHAR(34),
", MethodCode:  ",CHAR(34),INDEX(Methods[Method Code],$A1408),CHAR(34),
", MethodName:  ",CHAR(34),INDEX(Methods[Method Name],$A1408),CHAR(34),
", MethodDescription:  ",CHAR(34),INDEX(Methods[Method Description],$A1408),CHAR(34),
", MethodLink:  ",CHAR(34),INDEX(Methods[Method Link],$A1408),CHAR(34),
", OrganizationID: *OrganizationID",TEXT(MATCH(INDEX(Methods[Organization Name],$A1408),Organizations[Organization Name],0),"0000"),"}"))</f>
        <v>#REF!</v>
      </c>
      <c r="Q1408" t="e">
        <f>IF(INDEX(Variables[Variable Type],$A1408)="","",
CONCATENATE("  - &amp;VariableID",TEXT($A1408,"0000"),
" {","VariableTypeCV:  ",CHAR(34),INDEX(Variables[Variable Type],$A1408),CHAR(34),
", VariableCode:  ",CHAR(34),INDEX(Variables[Variable Code],$A1408),CHAR(34),
", VariableNameCV:  ",CHAR(34),INDEX(Variables[Variable Name],$A1408),CHAR(34),
", VariableDefinition:  ",CHAR(34),INDEX(Variables[Variable Definition],$A1408),CHAR(34),
", SpecciationCV:  ",CHAR(34),INDEX(Variables[Speciation],$A1408),CHAR(34),
", NoDataValue:  ",CHAR(34),INDEX(Variables[No Data Value],$A1408),CHAR(34),"}"))</f>
        <v>#REF!</v>
      </c>
    </row>
    <row r="1409" spans="1:17" x14ac:dyDescent="0.25">
      <c r="A1409">
        <v>1406</v>
      </c>
      <c r="D1409" t="e">
        <f>IF(INDEX(People[First Name],$A1409)="","",
CONCATENATE("  - &amp;PersonID",TEXT($A1409,"0000"),
" {","PersonFirstName:  ",CHAR(34),INDEX(People[First Name],$A1409),CHAR(34),
", PersonMiddleName:  ",CHAR(34),INDEX(People[Middle Name],$A1409),CHAR(34),
", PersonLastName:  ",CHAR(34),INDEX(People[Last Name],$A1409),CHAR(34),"}"))</f>
        <v>#REF!</v>
      </c>
      <c r="E1409" t="e">
        <f>IF(INDEX(Organizations[Organization Type '[CV']],$A1409)="","",
CONCATENATE("  - &amp;OrganizationID",TEXT($A1409,"0000"),
" {","OrganizationTypeCV:  ",CHAR(34),INDEX(Organizations[Organization Type '[CV']],$A1409),CHAR(34),
", OrganizationCode:  ",CHAR(34),INDEX(Organizations[Organization Code],$A1409),CHAR(34),
", OrganizationName:  ",CHAR(34),INDEX(Organizations[Organization Name],$A1409),CHAR(34),
", OrganizationDescription:  ",CHAR(34),INDEX(Organizations[Organization Description],$A1409),CHAR(34),
", OrganizationLink:  ",CHAR(34),INDEX(Organizations[Organization Link],$A1409),CHAR(34),"}"))</f>
        <v>#REF!</v>
      </c>
      <c r="F1409" t="e">
        <f>IF(INDEX(People[First Name],$A1409)="","",
CONCATENATE("  - &amp;AffiliationID",TEXT($A1409,"0000"),
" {PersonID: *PersonID",TEXT($A1409,"0000"),
", OrganizationID: *OrganizationID",TEXT(MATCH(INDEX(People[Organization Name],$A1409),Organizations[Organization Name],0),"0000"),
", IsPrimaryOrganizationContact: , AffiliationStartDate: , AffiliationEndDate: , PrimaryPhone: ",
", PrimaryEmail: ",CHAR(34),INDEX(People[Primary Email],$A1409),CHAR(34),
", PrimaryAddress: ",CHAR(34),INDEX(People[Primary Address],$A1409),CHAR(34),
", PersonLink: }"))</f>
        <v>#REF!</v>
      </c>
      <c r="H1409" t="e">
        <f>IF(COUNTA(CitationInformation)=0,"",IF(INDEX(AuthorList[Author Name],$A1409)="","",
CONCATENATE("  - &amp;AuthorListID",TEXT($A1409,"0000"),
"  {CitationID: *CitationID0001",
", PersonID: *PersonID",TEXT(MATCH(INDEX(AuthorList[Author Name],$A1409),People[Full Name],0),"0000"),
", AuthorOrder: ",INDEX(AuthorList[Author Number],$A1409),"}")))</f>
        <v>#REF!</v>
      </c>
      <c r="K1409" t="e">
        <f>IF(INDEX(SamplingFeatures[Feature Code],$A1409)="","",
CONCATENATE("  - &amp;SamplingFeatureID",TEXT($A1409,"0000"),
" {","SamplingFeatureUUID:  ",CHAR(34),INDEX(SamplingFeatures[Sampling Feature UUID],$A1409),CHAR(34),
", SamplingFeatureTypeCV:  ",CHAR(34),INDEX(SamplingFeatures[Sampling Feature Type],$A1409),CHAR(34),
", SamplingFeatureCode:  ",CHAR(34),INDEX(SamplingFeatures[Feature Code],$A1409),CHAR(34),
", SamplingFeatureName:  ",CHAR(34),INDEX(SamplingFeatures[Feature Name],$A1409),CHAR(34),
", SamplingFeatureDescription:  ",CHAR(34),INDEX(SamplingFeatures[Feature Description],$A1409),CHAR(34),
", SamplingFeatureGeotypeCV:  ",CHAR(34),INDEX(SamplingFeatures[Feature Geo Type],$A1409),CHAR(34),
", FeatureGeometry:  ",CHAR(34),INDEX(SamplingFeatures[Feature Geometry],$A1409),CHAR(34),
", Elevation_m:  ",CHAR(34),INDEX(SamplingFeatures[Elevation_m],$A1409),CHAR(34),
", ElevationDatumCV:  ",CHAR(34),ElevationDatum,CHAR(34),"}"))</f>
        <v>#REF!</v>
      </c>
      <c r="L1409" t="e">
        <f>IF(INDEX(SamplingFeatures[Sampling Feature Type],$A1409)&lt;&gt;"Site","",
CONCATENATE("  - &amp;SiteID",TEXT(SUMPRODUCT(--($L$3:$L1408&lt;&gt;"")),"0000"),
" {","SamplingFeatureID:  *SamplingFeatureID",TEXT($A1409,"0000"),
", SiteTypeCV:  ",CHAR(34),INDEX(Sites[Site Type],$A1409),CHAR(34),
", Latitude:  ",INDEX(Sites[Latitude],$A1409),
", Longitude:  ",INDEX(Sites[Longitude],$A1409),
", SRSName:  ",CHAR(34),LatLonDatum,CHAR(34),"}"))</f>
        <v>#REF!</v>
      </c>
      <c r="M1409" t="e">
        <f>IF(INDEX(SamplingFeatures[Sampling Feature Type],$A1409)&lt;&gt;"Specimen","",
CONCATENATE("  - &amp;SpecimenID",TEXT(SUMPRODUCT(--($M$3:$M1408&lt;&gt;"")),"0000"),
" {","SamplingFeatureID:  *SamplingFeatureID",TEXT($A1409,"0000"),
", SpecimenTypeCV:  ",CHAR(34),INDEX(Specimens[Specimen Type],$A1409),CHAR(34),
", SpecimenMediumCV:  ",INDEX(Specimens[Specimen Medium],$A1409),
", IsFieldSpecimen:  ",CHAR(34),INDEX(Specimens[Is Field Specimen?],$A1409),CHAR(34),"}"))</f>
        <v>#REF!</v>
      </c>
      <c r="N1409" t="e">
        <f>IF(COUNTA(SpatialOffsets[])=0,"", IF(INDEX(SpatialOffsets[Spatial Offset Type],$A1409)="","",
CONCATENATE("  - &amp;SpatialOffsetID",TEXT($A1409,"0000"),
" {","SpatialOffsetTypeCV:  ",CHAR(34),INDEX(SpatialOffsets[Spatial Offset Type],$A1409),CHAR(34),
", Offset1Value:  ",INDEX(SpatialOffsets[Offset 1 Value],$A1409),
", Offset1UnitID:  ",CHAR(34),INDEX(SpatialOffsets[Offset 1 Unit],$A1409),CHAR(34),
", Offset2Value:  ",INDEX(SpatialOffsets[Offset 2 Value],$A1409),
", Offset2UnitID:  ",CHAR(34),INDEX(SpatialOffsets[Offset 2 Unit],$A1409),CHAR(34),
", Offset3Value:  ",INDEX(SpatialOffsets[Offset 3 Value],$A1409),
", Offset3UnitID:  ",CHAR(34),INDEX(SpatialOffsets[Offset 3 Unit],$A1409),CHAR(34),,"}")))</f>
        <v>#REF!</v>
      </c>
      <c r="O1409" t="e">
        <f>IF(COUNTA(RelatedFeatures[])=0,"", IF(INDEX(RelatedFeatures[First Sampling Feature Code],$A1409)="","",
CONCATENATE("  - &amp;RelationID",TEXT($A1409,"0000"),
" {","SamplingFeatureID:  *SamplingFeatureID",TEXT(MATCH(INDEX(RelatedFeatures[First Sampling Feature Code],$A1409),SamplingFeatures[Feature Code],0),"0000"),
", RelationshipTypeCV:  ",CHAR(34),INDEX(RelatedFeatures[Relationship Type],$A1409),CHAR(34),
", RelatedFeatureID: *SamplingFeatureID",TEXT(MATCH(INDEX(RelatedFeatures[Second Sampling Feature Code],$A1409),SamplingFeatures[Feature Code],0),"0000"),
", SpatialOffsetID:  ",IF(INDEX(RelatedFeatures[Offset Number],$A1409)="","",CONCATENATE("*SpatialOffsetID",TEXT(INDEX(RelatedFeatures[Offset Number],$A1409),"0000"))),"}")))</f>
        <v>#REF!</v>
      </c>
      <c r="P1409" t="e">
        <f>IF(INDEX(Methods[Method Type],$A1409)="","",
CONCATENATE("  - &amp;MethodID",TEXT($A1409,"0000"),
" {","MethodTypeCV:  ",CHAR(34),INDEX(Methods[Method Type],$A1409),CHAR(34),
", MethodCode:  ",CHAR(34),INDEX(Methods[Method Code],$A1409),CHAR(34),
", MethodName:  ",CHAR(34),INDEX(Methods[Method Name],$A1409),CHAR(34),
", MethodDescription:  ",CHAR(34),INDEX(Methods[Method Description],$A1409),CHAR(34),
", MethodLink:  ",CHAR(34),INDEX(Methods[Method Link],$A1409),CHAR(34),
", OrganizationID: *OrganizationID",TEXT(MATCH(INDEX(Methods[Organization Name],$A1409),Organizations[Organization Name],0),"0000"),"}"))</f>
        <v>#REF!</v>
      </c>
      <c r="Q1409" t="e">
        <f>IF(INDEX(Variables[Variable Type],$A1409)="","",
CONCATENATE("  - &amp;VariableID",TEXT($A1409,"0000"),
" {","VariableTypeCV:  ",CHAR(34),INDEX(Variables[Variable Type],$A1409),CHAR(34),
", VariableCode:  ",CHAR(34),INDEX(Variables[Variable Code],$A1409),CHAR(34),
", VariableNameCV:  ",CHAR(34),INDEX(Variables[Variable Name],$A1409),CHAR(34),
", VariableDefinition:  ",CHAR(34),INDEX(Variables[Variable Definition],$A1409),CHAR(34),
", SpecciationCV:  ",CHAR(34),INDEX(Variables[Speciation],$A1409),CHAR(34),
", NoDataValue:  ",CHAR(34),INDEX(Variables[No Data Value],$A1409),CHAR(34),"}"))</f>
        <v>#REF!</v>
      </c>
    </row>
    <row r="1410" spans="1:17" x14ac:dyDescent="0.25">
      <c r="A1410">
        <v>1407</v>
      </c>
      <c r="D1410" t="e">
        <f>IF(INDEX(People[First Name],$A1410)="","",
CONCATENATE("  - &amp;PersonID",TEXT($A1410,"0000"),
" {","PersonFirstName:  ",CHAR(34),INDEX(People[First Name],$A1410),CHAR(34),
", PersonMiddleName:  ",CHAR(34),INDEX(People[Middle Name],$A1410),CHAR(34),
", PersonLastName:  ",CHAR(34),INDEX(People[Last Name],$A1410),CHAR(34),"}"))</f>
        <v>#REF!</v>
      </c>
      <c r="E1410" t="e">
        <f>IF(INDEX(Organizations[Organization Type '[CV']],$A1410)="","",
CONCATENATE("  - &amp;OrganizationID",TEXT($A1410,"0000"),
" {","OrganizationTypeCV:  ",CHAR(34),INDEX(Organizations[Organization Type '[CV']],$A1410),CHAR(34),
", OrganizationCode:  ",CHAR(34),INDEX(Organizations[Organization Code],$A1410),CHAR(34),
", OrganizationName:  ",CHAR(34),INDEX(Organizations[Organization Name],$A1410),CHAR(34),
", OrganizationDescription:  ",CHAR(34),INDEX(Organizations[Organization Description],$A1410),CHAR(34),
", OrganizationLink:  ",CHAR(34),INDEX(Organizations[Organization Link],$A1410),CHAR(34),"}"))</f>
        <v>#REF!</v>
      </c>
      <c r="F1410" t="e">
        <f>IF(INDEX(People[First Name],$A1410)="","",
CONCATENATE("  - &amp;AffiliationID",TEXT($A1410,"0000"),
" {PersonID: *PersonID",TEXT($A1410,"0000"),
", OrganizationID: *OrganizationID",TEXT(MATCH(INDEX(People[Organization Name],$A1410),Organizations[Organization Name],0),"0000"),
", IsPrimaryOrganizationContact: , AffiliationStartDate: , AffiliationEndDate: , PrimaryPhone: ",
", PrimaryEmail: ",CHAR(34),INDEX(People[Primary Email],$A1410),CHAR(34),
", PrimaryAddress: ",CHAR(34),INDEX(People[Primary Address],$A1410),CHAR(34),
", PersonLink: }"))</f>
        <v>#REF!</v>
      </c>
      <c r="H1410" t="e">
        <f>IF(COUNTA(CitationInformation)=0,"",IF(INDEX(AuthorList[Author Name],$A1410)="","",
CONCATENATE("  - &amp;AuthorListID",TEXT($A1410,"0000"),
"  {CitationID: *CitationID0001",
", PersonID: *PersonID",TEXT(MATCH(INDEX(AuthorList[Author Name],$A1410),People[Full Name],0),"0000"),
", AuthorOrder: ",INDEX(AuthorList[Author Number],$A1410),"}")))</f>
        <v>#REF!</v>
      </c>
      <c r="K1410" t="e">
        <f>IF(INDEX(SamplingFeatures[Feature Code],$A1410)="","",
CONCATENATE("  - &amp;SamplingFeatureID",TEXT($A1410,"0000"),
" {","SamplingFeatureUUID:  ",CHAR(34),INDEX(SamplingFeatures[Sampling Feature UUID],$A1410),CHAR(34),
", SamplingFeatureTypeCV:  ",CHAR(34),INDEX(SamplingFeatures[Sampling Feature Type],$A1410),CHAR(34),
", SamplingFeatureCode:  ",CHAR(34),INDEX(SamplingFeatures[Feature Code],$A1410),CHAR(34),
", SamplingFeatureName:  ",CHAR(34),INDEX(SamplingFeatures[Feature Name],$A1410),CHAR(34),
", SamplingFeatureDescription:  ",CHAR(34),INDEX(SamplingFeatures[Feature Description],$A1410),CHAR(34),
", SamplingFeatureGeotypeCV:  ",CHAR(34),INDEX(SamplingFeatures[Feature Geo Type],$A1410),CHAR(34),
", FeatureGeometry:  ",CHAR(34),INDEX(SamplingFeatures[Feature Geometry],$A1410),CHAR(34),
", Elevation_m:  ",CHAR(34),INDEX(SamplingFeatures[Elevation_m],$A1410),CHAR(34),
", ElevationDatumCV:  ",CHAR(34),ElevationDatum,CHAR(34),"}"))</f>
        <v>#REF!</v>
      </c>
      <c r="L1410" t="e">
        <f>IF(INDEX(SamplingFeatures[Sampling Feature Type],$A1410)&lt;&gt;"Site","",
CONCATENATE("  - &amp;SiteID",TEXT(SUMPRODUCT(--($L$3:$L1409&lt;&gt;"")),"0000"),
" {","SamplingFeatureID:  *SamplingFeatureID",TEXT($A1410,"0000"),
", SiteTypeCV:  ",CHAR(34),INDEX(Sites[Site Type],$A1410),CHAR(34),
", Latitude:  ",INDEX(Sites[Latitude],$A1410),
", Longitude:  ",INDEX(Sites[Longitude],$A1410),
", SRSName:  ",CHAR(34),LatLonDatum,CHAR(34),"}"))</f>
        <v>#REF!</v>
      </c>
      <c r="M1410" t="e">
        <f>IF(INDEX(SamplingFeatures[Sampling Feature Type],$A1410)&lt;&gt;"Specimen","",
CONCATENATE("  - &amp;SpecimenID",TEXT(SUMPRODUCT(--($M$3:$M1409&lt;&gt;"")),"0000"),
" {","SamplingFeatureID:  *SamplingFeatureID",TEXT($A1410,"0000"),
", SpecimenTypeCV:  ",CHAR(34),INDEX(Specimens[Specimen Type],$A1410),CHAR(34),
", SpecimenMediumCV:  ",INDEX(Specimens[Specimen Medium],$A1410),
", IsFieldSpecimen:  ",CHAR(34),INDEX(Specimens[Is Field Specimen?],$A1410),CHAR(34),"}"))</f>
        <v>#REF!</v>
      </c>
      <c r="N1410" t="e">
        <f>IF(COUNTA(SpatialOffsets[])=0,"", IF(INDEX(SpatialOffsets[Spatial Offset Type],$A1410)="","",
CONCATENATE("  - &amp;SpatialOffsetID",TEXT($A1410,"0000"),
" {","SpatialOffsetTypeCV:  ",CHAR(34),INDEX(SpatialOffsets[Spatial Offset Type],$A1410),CHAR(34),
", Offset1Value:  ",INDEX(SpatialOffsets[Offset 1 Value],$A1410),
", Offset1UnitID:  ",CHAR(34),INDEX(SpatialOffsets[Offset 1 Unit],$A1410),CHAR(34),
", Offset2Value:  ",INDEX(SpatialOffsets[Offset 2 Value],$A1410),
", Offset2UnitID:  ",CHAR(34),INDEX(SpatialOffsets[Offset 2 Unit],$A1410),CHAR(34),
", Offset3Value:  ",INDEX(SpatialOffsets[Offset 3 Value],$A1410),
", Offset3UnitID:  ",CHAR(34),INDEX(SpatialOffsets[Offset 3 Unit],$A1410),CHAR(34),,"}")))</f>
        <v>#REF!</v>
      </c>
      <c r="O1410" t="e">
        <f>IF(COUNTA(RelatedFeatures[])=0,"", IF(INDEX(RelatedFeatures[First Sampling Feature Code],$A1410)="","",
CONCATENATE("  - &amp;RelationID",TEXT($A1410,"0000"),
" {","SamplingFeatureID:  *SamplingFeatureID",TEXT(MATCH(INDEX(RelatedFeatures[First Sampling Feature Code],$A1410),SamplingFeatures[Feature Code],0),"0000"),
", RelationshipTypeCV:  ",CHAR(34),INDEX(RelatedFeatures[Relationship Type],$A1410),CHAR(34),
", RelatedFeatureID: *SamplingFeatureID",TEXT(MATCH(INDEX(RelatedFeatures[Second Sampling Feature Code],$A1410),SamplingFeatures[Feature Code],0),"0000"),
", SpatialOffsetID:  ",IF(INDEX(RelatedFeatures[Offset Number],$A1410)="","",CONCATENATE("*SpatialOffsetID",TEXT(INDEX(RelatedFeatures[Offset Number],$A1410),"0000"))),"}")))</f>
        <v>#REF!</v>
      </c>
      <c r="P1410" t="e">
        <f>IF(INDEX(Methods[Method Type],$A1410)="","",
CONCATENATE("  - &amp;MethodID",TEXT($A1410,"0000"),
" {","MethodTypeCV:  ",CHAR(34),INDEX(Methods[Method Type],$A1410),CHAR(34),
", MethodCode:  ",CHAR(34),INDEX(Methods[Method Code],$A1410),CHAR(34),
", MethodName:  ",CHAR(34),INDEX(Methods[Method Name],$A1410),CHAR(34),
", MethodDescription:  ",CHAR(34),INDEX(Methods[Method Description],$A1410),CHAR(34),
", MethodLink:  ",CHAR(34),INDEX(Methods[Method Link],$A1410),CHAR(34),
", OrganizationID: *OrganizationID",TEXT(MATCH(INDEX(Methods[Organization Name],$A1410),Organizations[Organization Name],0),"0000"),"}"))</f>
        <v>#REF!</v>
      </c>
      <c r="Q1410" t="e">
        <f>IF(INDEX(Variables[Variable Type],$A1410)="","",
CONCATENATE("  - &amp;VariableID",TEXT($A1410,"0000"),
" {","VariableTypeCV:  ",CHAR(34),INDEX(Variables[Variable Type],$A1410),CHAR(34),
", VariableCode:  ",CHAR(34),INDEX(Variables[Variable Code],$A1410),CHAR(34),
", VariableNameCV:  ",CHAR(34),INDEX(Variables[Variable Name],$A1410),CHAR(34),
", VariableDefinition:  ",CHAR(34),INDEX(Variables[Variable Definition],$A1410),CHAR(34),
", SpecciationCV:  ",CHAR(34),INDEX(Variables[Speciation],$A1410),CHAR(34),
", NoDataValue:  ",CHAR(34),INDEX(Variables[No Data Value],$A1410),CHAR(34),"}"))</f>
        <v>#REF!</v>
      </c>
    </row>
    <row r="1411" spans="1:17" x14ac:dyDescent="0.25">
      <c r="A1411">
        <v>1408</v>
      </c>
      <c r="D1411" t="e">
        <f>IF(INDEX(People[First Name],$A1411)="","",
CONCATENATE("  - &amp;PersonID",TEXT($A1411,"0000"),
" {","PersonFirstName:  ",CHAR(34),INDEX(People[First Name],$A1411),CHAR(34),
", PersonMiddleName:  ",CHAR(34),INDEX(People[Middle Name],$A1411),CHAR(34),
", PersonLastName:  ",CHAR(34),INDEX(People[Last Name],$A1411),CHAR(34),"}"))</f>
        <v>#REF!</v>
      </c>
      <c r="E1411" t="e">
        <f>IF(INDEX(Organizations[Organization Type '[CV']],$A1411)="","",
CONCATENATE("  - &amp;OrganizationID",TEXT($A1411,"0000"),
" {","OrganizationTypeCV:  ",CHAR(34),INDEX(Organizations[Organization Type '[CV']],$A1411),CHAR(34),
", OrganizationCode:  ",CHAR(34),INDEX(Organizations[Organization Code],$A1411),CHAR(34),
", OrganizationName:  ",CHAR(34),INDEX(Organizations[Organization Name],$A1411),CHAR(34),
", OrganizationDescription:  ",CHAR(34),INDEX(Organizations[Organization Description],$A1411),CHAR(34),
", OrganizationLink:  ",CHAR(34),INDEX(Organizations[Organization Link],$A1411),CHAR(34),"}"))</f>
        <v>#REF!</v>
      </c>
      <c r="F1411" t="e">
        <f>IF(INDEX(People[First Name],$A1411)="","",
CONCATENATE("  - &amp;AffiliationID",TEXT($A1411,"0000"),
" {PersonID: *PersonID",TEXT($A1411,"0000"),
", OrganizationID: *OrganizationID",TEXT(MATCH(INDEX(People[Organization Name],$A1411),Organizations[Organization Name],0),"0000"),
", IsPrimaryOrganizationContact: , AffiliationStartDate: , AffiliationEndDate: , PrimaryPhone: ",
", PrimaryEmail: ",CHAR(34),INDEX(People[Primary Email],$A1411),CHAR(34),
", PrimaryAddress: ",CHAR(34),INDEX(People[Primary Address],$A1411),CHAR(34),
", PersonLink: }"))</f>
        <v>#REF!</v>
      </c>
      <c r="H1411" t="e">
        <f>IF(COUNTA(CitationInformation)=0,"",IF(INDEX(AuthorList[Author Name],$A1411)="","",
CONCATENATE("  - &amp;AuthorListID",TEXT($A1411,"0000"),
"  {CitationID: *CitationID0001",
", PersonID: *PersonID",TEXT(MATCH(INDEX(AuthorList[Author Name],$A1411),People[Full Name],0),"0000"),
", AuthorOrder: ",INDEX(AuthorList[Author Number],$A1411),"}")))</f>
        <v>#REF!</v>
      </c>
      <c r="K1411" t="e">
        <f>IF(INDEX(SamplingFeatures[Feature Code],$A1411)="","",
CONCATENATE("  - &amp;SamplingFeatureID",TEXT($A1411,"0000"),
" {","SamplingFeatureUUID:  ",CHAR(34),INDEX(SamplingFeatures[Sampling Feature UUID],$A1411),CHAR(34),
", SamplingFeatureTypeCV:  ",CHAR(34),INDEX(SamplingFeatures[Sampling Feature Type],$A1411),CHAR(34),
", SamplingFeatureCode:  ",CHAR(34),INDEX(SamplingFeatures[Feature Code],$A1411),CHAR(34),
", SamplingFeatureName:  ",CHAR(34),INDEX(SamplingFeatures[Feature Name],$A1411),CHAR(34),
", SamplingFeatureDescription:  ",CHAR(34),INDEX(SamplingFeatures[Feature Description],$A1411),CHAR(34),
", SamplingFeatureGeotypeCV:  ",CHAR(34),INDEX(SamplingFeatures[Feature Geo Type],$A1411),CHAR(34),
", FeatureGeometry:  ",CHAR(34),INDEX(SamplingFeatures[Feature Geometry],$A1411),CHAR(34),
", Elevation_m:  ",CHAR(34),INDEX(SamplingFeatures[Elevation_m],$A1411),CHAR(34),
", ElevationDatumCV:  ",CHAR(34),ElevationDatum,CHAR(34),"}"))</f>
        <v>#REF!</v>
      </c>
      <c r="L1411" t="e">
        <f>IF(INDEX(SamplingFeatures[Sampling Feature Type],$A1411)&lt;&gt;"Site","",
CONCATENATE("  - &amp;SiteID",TEXT(SUMPRODUCT(--($L$3:$L1410&lt;&gt;"")),"0000"),
" {","SamplingFeatureID:  *SamplingFeatureID",TEXT($A1411,"0000"),
", SiteTypeCV:  ",CHAR(34),INDEX(Sites[Site Type],$A1411),CHAR(34),
", Latitude:  ",INDEX(Sites[Latitude],$A1411),
", Longitude:  ",INDEX(Sites[Longitude],$A1411),
", SRSName:  ",CHAR(34),LatLonDatum,CHAR(34),"}"))</f>
        <v>#REF!</v>
      </c>
      <c r="M1411" t="e">
        <f>IF(INDEX(SamplingFeatures[Sampling Feature Type],$A1411)&lt;&gt;"Specimen","",
CONCATENATE("  - &amp;SpecimenID",TEXT(SUMPRODUCT(--($M$3:$M1410&lt;&gt;"")),"0000"),
" {","SamplingFeatureID:  *SamplingFeatureID",TEXT($A1411,"0000"),
", SpecimenTypeCV:  ",CHAR(34),INDEX(Specimens[Specimen Type],$A1411),CHAR(34),
", SpecimenMediumCV:  ",INDEX(Specimens[Specimen Medium],$A1411),
", IsFieldSpecimen:  ",CHAR(34),INDEX(Specimens[Is Field Specimen?],$A1411),CHAR(34),"}"))</f>
        <v>#REF!</v>
      </c>
      <c r="N1411" t="e">
        <f>IF(COUNTA(SpatialOffsets[])=0,"", IF(INDEX(SpatialOffsets[Spatial Offset Type],$A1411)="","",
CONCATENATE("  - &amp;SpatialOffsetID",TEXT($A1411,"0000"),
" {","SpatialOffsetTypeCV:  ",CHAR(34),INDEX(SpatialOffsets[Spatial Offset Type],$A1411),CHAR(34),
", Offset1Value:  ",INDEX(SpatialOffsets[Offset 1 Value],$A1411),
", Offset1UnitID:  ",CHAR(34),INDEX(SpatialOffsets[Offset 1 Unit],$A1411),CHAR(34),
", Offset2Value:  ",INDEX(SpatialOffsets[Offset 2 Value],$A1411),
", Offset2UnitID:  ",CHAR(34),INDEX(SpatialOffsets[Offset 2 Unit],$A1411),CHAR(34),
", Offset3Value:  ",INDEX(SpatialOffsets[Offset 3 Value],$A1411),
", Offset3UnitID:  ",CHAR(34),INDEX(SpatialOffsets[Offset 3 Unit],$A1411),CHAR(34),,"}")))</f>
        <v>#REF!</v>
      </c>
      <c r="O1411" t="e">
        <f>IF(COUNTA(RelatedFeatures[])=0,"", IF(INDEX(RelatedFeatures[First Sampling Feature Code],$A1411)="","",
CONCATENATE("  - &amp;RelationID",TEXT($A1411,"0000"),
" {","SamplingFeatureID:  *SamplingFeatureID",TEXT(MATCH(INDEX(RelatedFeatures[First Sampling Feature Code],$A1411),SamplingFeatures[Feature Code],0),"0000"),
", RelationshipTypeCV:  ",CHAR(34),INDEX(RelatedFeatures[Relationship Type],$A1411),CHAR(34),
", RelatedFeatureID: *SamplingFeatureID",TEXT(MATCH(INDEX(RelatedFeatures[Second Sampling Feature Code],$A1411),SamplingFeatures[Feature Code],0),"0000"),
", SpatialOffsetID:  ",IF(INDEX(RelatedFeatures[Offset Number],$A1411)="","",CONCATENATE("*SpatialOffsetID",TEXT(INDEX(RelatedFeatures[Offset Number],$A1411),"0000"))),"}")))</f>
        <v>#REF!</v>
      </c>
      <c r="P1411" t="e">
        <f>IF(INDEX(Methods[Method Type],$A1411)="","",
CONCATENATE("  - &amp;MethodID",TEXT($A1411,"0000"),
" {","MethodTypeCV:  ",CHAR(34),INDEX(Methods[Method Type],$A1411),CHAR(34),
", MethodCode:  ",CHAR(34),INDEX(Methods[Method Code],$A1411),CHAR(34),
", MethodName:  ",CHAR(34),INDEX(Methods[Method Name],$A1411),CHAR(34),
", MethodDescription:  ",CHAR(34),INDEX(Methods[Method Description],$A1411),CHAR(34),
", MethodLink:  ",CHAR(34),INDEX(Methods[Method Link],$A1411),CHAR(34),
", OrganizationID: *OrganizationID",TEXT(MATCH(INDEX(Methods[Organization Name],$A1411),Organizations[Organization Name],0),"0000"),"}"))</f>
        <v>#REF!</v>
      </c>
      <c r="Q1411" t="e">
        <f>IF(INDEX(Variables[Variable Type],$A1411)="","",
CONCATENATE("  - &amp;VariableID",TEXT($A1411,"0000"),
" {","VariableTypeCV:  ",CHAR(34),INDEX(Variables[Variable Type],$A1411),CHAR(34),
", VariableCode:  ",CHAR(34),INDEX(Variables[Variable Code],$A1411),CHAR(34),
", VariableNameCV:  ",CHAR(34),INDEX(Variables[Variable Name],$A1411),CHAR(34),
", VariableDefinition:  ",CHAR(34),INDEX(Variables[Variable Definition],$A1411),CHAR(34),
", SpecciationCV:  ",CHAR(34),INDEX(Variables[Speciation],$A1411),CHAR(34),
", NoDataValue:  ",CHAR(34),INDEX(Variables[No Data Value],$A1411),CHAR(34),"}"))</f>
        <v>#REF!</v>
      </c>
    </row>
    <row r="1412" spans="1:17" x14ac:dyDescent="0.25">
      <c r="A1412">
        <v>1409</v>
      </c>
      <c r="D1412" t="e">
        <f>IF(INDEX(People[First Name],$A1412)="","",
CONCATENATE("  - &amp;PersonID",TEXT($A1412,"0000"),
" {","PersonFirstName:  ",CHAR(34),INDEX(People[First Name],$A1412),CHAR(34),
", PersonMiddleName:  ",CHAR(34),INDEX(People[Middle Name],$A1412),CHAR(34),
", PersonLastName:  ",CHAR(34),INDEX(People[Last Name],$A1412),CHAR(34),"}"))</f>
        <v>#REF!</v>
      </c>
      <c r="E1412" t="e">
        <f>IF(INDEX(Organizations[Organization Type '[CV']],$A1412)="","",
CONCATENATE("  - &amp;OrganizationID",TEXT($A1412,"0000"),
" {","OrganizationTypeCV:  ",CHAR(34),INDEX(Organizations[Organization Type '[CV']],$A1412),CHAR(34),
", OrganizationCode:  ",CHAR(34),INDEX(Organizations[Organization Code],$A1412),CHAR(34),
", OrganizationName:  ",CHAR(34),INDEX(Organizations[Organization Name],$A1412),CHAR(34),
", OrganizationDescription:  ",CHAR(34),INDEX(Organizations[Organization Description],$A1412),CHAR(34),
", OrganizationLink:  ",CHAR(34),INDEX(Organizations[Organization Link],$A1412),CHAR(34),"}"))</f>
        <v>#REF!</v>
      </c>
      <c r="F1412" t="e">
        <f>IF(INDEX(People[First Name],$A1412)="","",
CONCATENATE("  - &amp;AffiliationID",TEXT($A1412,"0000"),
" {PersonID: *PersonID",TEXT($A1412,"0000"),
", OrganizationID: *OrganizationID",TEXT(MATCH(INDEX(People[Organization Name],$A1412),Organizations[Organization Name],0),"0000"),
", IsPrimaryOrganizationContact: , AffiliationStartDate: , AffiliationEndDate: , PrimaryPhone: ",
", PrimaryEmail: ",CHAR(34),INDEX(People[Primary Email],$A1412),CHAR(34),
", PrimaryAddress: ",CHAR(34),INDEX(People[Primary Address],$A1412),CHAR(34),
", PersonLink: }"))</f>
        <v>#REF!</v>
      </c>
      <c r="H1412" t="e">
        <f>IF(COUNTA(CitationInformation)=0,"",IF(INDEX(AuthorList[Author Name],$A1412)="","",
CONCATENATE("  - &amp;AuthorListID",TEXT($A1412,"0000"),
"  {CitationID: *CitationID0001",
", PersonID: *PersonID",TEXT(MATCH(INDEX(AuthorList[Author Name],$A1412),People[Full Name],0),"0000"),
", AuthorOrder: ",INDEX(AuthorList[Author Number],$A1412),"}")))</f>
        <v>#REF!</v>
      </c>
      <c r="K1412" t="e">
        <f>IF(INDEX(SamplingFeatures[Feature Code],$A1412)="","",
CONCATENATE("  - &amp;SamplingFeatureID",TEXT($A1412,"0000"),
" {","SamplingFeatureUUID:  ",CHAR(34),INDEX(SamplingFeatures[Sampling Feature UUID],$A1412),CHAR(34),
", SamplingFeatureTypeCV:  ",CHAR(34),INDEX(SamplingFeatures[Sampling Feature Type],$A1412),CHAR(34),
", SamplingFeatureCode:  ",CHAR(34),INDEX(SamplingFeatures[Feature Code],$A1412),CHAR(34),
", SamplingFeatureName:  ",CHAR(34),INDEX(SamplingFeatures[Feature Name],$A1412),CHAR(34),
", SamplingFeatureDescription:  ",CHAR(34),INDEX(SamplingFeatures[Feature Description],$A1412),CHAR(34),
", SamplingFeatureGeotypeCV:  ",CHAR(34),INDEX(SamplingFeatures[Feature Geo Type],$A1412),CHAR(34),
", FeatureGeometry:  ",CHAR(34),INDEX(SamplingFeatures[Feature Geometry],$A1412),CHAR(34),
", Elevation_m:  ",CHAR(34),INDEX(SamplingFeatures[Elevation_m],$A1412),CHAR(34),
", ElevationDatumCV:  ",CHAR(34),ElevationDatum,CHAR(34),"}"))</f>
        <v>#REF!</v>
      </c>
      <c r="L1412" t="e">
        <f>IF(INDEX(SamplingFeatures[Sampling Feature Type],$A1412)&lt;&gt;"Site","",
CONCATENATE("  - &amp;SiteID",TEXT(SUMPRODUCT(--($L$3:$L1411&lt;&gt;"")),"0000"),
" {","SamplingFeatureID:  *SamplingFeatureID",TEXT($A1412,"0000"),
", SiteTypeCV:  ",CHAR(34),INDEX(Sites[Site Type],$A1412),CHAR(34),
", Latitude:  ",INDEX(Sites[Latitude],$A1412),
", Longitude:  ",INDEX(Sites[Longitude],$A1412),
", SRSName:  ",CHAR(34),LatLonDatum,CHAR(34),"}"))</f>
        <v>#REF!</v>
      </c>
      <c r="M1412" t="e">
        <f>IF(INDEX(SamplingFeatures[Sampling Feature Type],$A1412)&lt;&gt;"Specimen","",
CONCATENATE("  - &amp;SpecimenID",TEXT(SUMPRODUCT(--($M$3:$M1411&lt;&gt;"")),"0000"),
" {","SamplingFeatureID:  *SamplingFeatureID",TEXT($A1412,"0000"),
", SpecimenTypeCV:  ",CHAR(34),INDEX(Specimens[Specimen Type],$A1412),CHAR(34),
", SpecimenMediumCV:  ",INDEX(Specimens[Specimen Medium],$A1412),
", IsFieldSpecimen:  ",CHAR(34),INDEX(Specimens[Is Field Specimen?],$A1412),CHAR(34),"}"))</f>
        <v>#REF!</v>
      </c>
      <c r="N1412" t="e">
        <f>IF(COUNTA(SpatialOffsets[])=0,"", IF(INDEX(SpatialOffsets[Spatial Offset Type],$A1412)="","",
CONCATENATE("  - &amp;SpatialOffsetID",TEXT($A1412,"0000"),
" {","SpatialOffsetTypeCV:  ",CHAR(34),INDEX(SpatialOffsets[Spatial Offset Type],$A1412),CHAR(34),
", Offset1Value:  ",INDEX(SpatialOffsets[Offset 1 Value],$A1412),
", Offset1UnitID:  ",CHAR(34),INDEX(SpatialOffsets[Offset 1 Unit],$A1412),CHAR(34),
", Offset2Value:  ",INDEX(SpatialOffsets[Offset 2 Value],$A1412),
", Offset2UnitID:  ",CHAR(34),INDEX(SpatialOffsets[Offset 2 Unit],$A1412),CHAR(34),
", Offset3Value:  ",INDEX(SpatialOffsets[Offset 3 Value],$A1412),
", Offset3UnitID:  ",CHAR(34),INDEX(SpatialOffsets[Offset 3 Unit],$A1412),CHAR(34),,"}")))</f>
        <v>#REF!</v>
      </c>
      <c r="O1412" t="e">
        <f>IF(COUNTA(RelatedFeatures[])=0,"", IF(INDEX(RelatedFeatures[First Sampling Feature Code],$A1412)="","",
CONCATENATE("  - &amp;RelationID",TEXT($A1412,"0000"),
" {","SamplingFeatureID:  *SamplingFeatureID",TEXT(MATCH(INDEX(RelatedFeatures[First Sampling Feature Code],$A1412),SamplingFeatures[Feature Code],0),"0000"),
", RelationshipTypeCV:  ",CHAR(34),INDEX(RelatedFeatures[Relationship Type],$A1412),CHAR(34),
", RelatedFeatureID: *SamplingFeatureID",TEXT(MATCH(INDEX(RelatedFeatures[Second Sampling Feature Code],$A1412),SamplingFeatures[Feature Code],0),"0000"),
", SpatialOffsetID:  ",IF(INDEX(RelatedFeatures[Offset Number],$A1412)="","",CONCATENATE("*SpatialOffsetID",TEXT(INDEX(RelatedFeatures[Offset Number],$A1412),"0000"))),"}")))</f>
        <v>#REF!</v>
      </c>
      <c r="P1412" t="e">
        <f>IF(INDEX(Methods[Method Type],$A1412)="","",
CONCATENATE("  - &amp;MethodID",TEXT($A1412,"0000"),
" {","MethodTypeCV:  ",CHAR(34),INDEX(Methods[Method Type],$A1412),CHAR(34),
", MethodCode:  ",CHAR(34),INDEX(Methods[Method Code],$A1412),CHAR(34),
", MethodName:  ",CHAR(34),INDEX(Methods[Method Name],$A1412),CHAR(34),
", MethodDescription:  ",CHAR(34),INDEX(Methods[Method Description],$A1412),CHAR(34),
", MethodLink:  ",CHAR(34),INDEX(Methods[Method Link],$A1412),CHAR(34),
", OrganizationID: *OrganizationID",TEXT(MATCH(INDEX(Methods[Organization Name],$A1412),Organizations[Organization Name],0),"0000"),"}"))</f>
        <v>#REF!</v>
      </c>
      <c r="Q1412" t="e">
        <f>IF(INDEX(Variables[Variable Type],$A1412)="","",
CONCATENATE("  - &amp;VariableID",TEXT($A1412,"0000"),
" {","VariableTypeCV:  ",CHAR(34),INDEX(Variables[Variable Type],$A1412),CHAR(34),
", VariableCode:  ",CHAR(34),INDEX(Variables[Variable Code],$A1412),CHAR(34),
", VariableNameCV:  ",CHAR(34),INDEX(Variables[Variable Name],$A1412),CHAR(34),
", VariableDefinition:  ",CHAR(34),INDEX(Variables[Variable Definition],$A1412),CHAR(34),
", SpecciationCV:  ",CHAR(34),INDEX(Variables[Speciation],$A1412),CHAR(34),
", NoDataValue:  ",CHAR(34),INDEX(Variables[No Data Value],$A1412),CHAR(34),"}"))</f>
        <v>#REF!</v>
      </c>
    </row>
    <row r="1413" spans="1:17" x14ac:dyDescent="0.25">
      <c r="A1413">
        <v>1410</v>
      </c>
      <c r="D1413" t="e">
        <f>IF(INDEX(People[First Name],$A1413)="","",
CONCATENATE("  - &amp;PersonID",TEXT($A1413,"0000"),
" {","PersonFirstName:  ",CHAR(34),INDEX(People[First Name],$A1413),CHAR(34),
", PersonMiddleName:  ",CHAR(34),INDEX(People[Middle Name],$A1413),CHAR(34),
", PersonLastName:  ",CHAR(34),INDEX(People[Last Name],$A1413),CHAR(34),"}"))</f>
        <v>#REF!</v>
      </c>
      <c r="E1413" t="e">
        <f>IF(INDEX(Organizations[Organization Type '[CV']],$A1413)="","",
CONCATENATE("  - &amp;OrganizationID",TEXT($A1413,"0000"),
" {","OrganizationTypeCV:  ",CHAR(34),INDEX(Organizations[Organization Type '[CV']],$A1413),CHAR(34),
", OrganizationCode:  ",CHAR(34),INDEX(Organizations[Organization Code],$A1413),CHAR(34),
", OrganizationName:  ",CHAR(34),INDEX(Organizations[Organization Name],$A1413),CHAR(34),
", OrganizationDescription:  ",CHAR(34),INDEX(Organizations[Organization Description],$A1413),CHAR(34),
", OrganizationLink:  ",CHAR(34),INDEX(Organizations[Organization Link],$A1413),CHAR(34),"}"))</f>
        <v>#REF!</v>
      </c>
      <c r="F1413" t="e">
        <f>IF(INDEX(People[First Name],$A1413)="","",
CONCATENATE("  - &amp;AffiliationID",TEXT($A1413,"0000"),
" {PersonID: *PersonID",TEXT($A1413,"0000"),
", OrganizationID: *OrganizationID",TEXT(MATCH(INDEX(People[Organization Name],$A1413),Organizations[Organization Name],0),"0000"),
", IsPrimaryOrganizationContact: , AffiliationStartDate: , AffiliationEndDate: , PrimaryPhone: ",
", PrimaryEmail: ",CHAR(34),INDEX(People[Primary Email],$A1413),CHAR(34),
", PrimaryAddress: ",CHAR(34),INDEX(People[Primary Address],$A1413),CHAR(34),
", PersonLink: }"))</f>
        <v>#REF!</v>
      </c>
      <c r="H1413" t="e">
        <f>IF(COUNTA(CitationInformation)=0,"",IF(INDEX(AuthorList[Author Name],$A1413)="","",
CONCATENATE("  - &amp;AuthorListID",TEXT($A1413,"0000"),
"  {CitationID: *CitationID0001",
", PersonID: *PersonID",TEXT(MATCH(INDEX(AuthorList[Author Name],$A1413),People[Full Name],0),"0000"),
", AuthorOrder: ",INDEX(AuthorList[Author Number],$A1413),"}")))</f>
        <v>#REF!</v>
      </c>
      <c r="K1413" t="e">
        <f>IF(INDEX(SamplingFeatures[Feature Code],$A1413)="","",
CONCATENATE("  - &amp;SamplingFeatureID",TEXT($A1413,"0000"),
" {","SamplingFeatureUUID:  ",CHAR(34),INDEX(SamplingFeatures[Sampling Feature UUID],$A1413),CHAR(34),
", SamplingFeatureTypeCV:  ",CHAR(34),INDEX(SamplingFeatures[Sampling Feature Type],$A1413),CHAR(34),
", SamplingFeatureCode:  ",CHAR(34),INDEX(SamplingFeatures[Feature Code],$A1413),CHAR(34),
", SamplingFeatureName:  ",CHAR(34),INDEX(SamplingFeatures[Feature Name],$A1413),CHAR(34),
", SamplingFeatureDescription:  ",CHAR(34),INDEX(SamplingFeatures[Feature Description],$A1413),CHAR(34),
", SamplingFeatureGeotypeCV:  ",CHAR(34),INDEX(SamplingFeatures[Feature Geo Type],$A1413),CHAR(34),
", FeatureGeometry:  ",CHAR(34),INDEX(SamplingFeatures[Feature Geometry],$A1413),CHAR(34),
", Elevation_m:  ",CHAR(34),INDEX(SamplingFeatures[Elevation_m],$A1413),CHAR(34),
", ElevationDatumCV:  ",CHAR(34),ElevationDatum,CHAR(34),"}"))</f>
        <v>#REF!</v>
      </c>
      <c r="L1413" t="e">
        <f>IF(INDEX(SamplingFeatures[Sampling Feature Type],$A1413)&lt;&gt;"Site","",
CONCATENATE("  - &amp;SiteID",TEXT(SUMPRODUCT(--($L$3:$L1412&lt;&gt;"")),"0000"),
" {","SamplingFeatureID:  *SamplingFeatureID",TEXT($A1413,"0000"),
", SiteTypeCV:  ",CHAR(34),INDEX(Sites[Site Type],$A1413),CHAR(34),
", Latitude:  ",INDEX(Sites[Latitude],$A1413),
", Longitude:  ",INDEX(Sites[Longitude],$A1413),
", SRSName:  ",CHAR(34),LatLonDatum,CHAR(34),"}"))</f>
        <v>#REF!</v>
      </c>
      <c r="M1413" t="e">
        <f>IF(INDEX(SamplingFeatures[Sampling Feature Type],$A1413)&lt;&gt;"Specimen","",
CONCATENATE("  - &amp;SpecimenID",TEXT(SUMPRODUCT(--($M$3:$M1412&lt;&gt;"")),"0000"),
" {","SamplingFeatureID:  *SamplingFeatureID",TEXT($A1413,"0000"),
", SpecimenTypeCV:  ",CHAR(34),INDEX(Specimens[Specimen Type],$A1413),CHAR(34),
", SpecimenMediumCV:  ",INDEX(Specimens[Specimen Medium],$A1413),
", IsFieldSpecimen:  ",CHAR(34),INDEX(Specimens[Is Field Specimen?],$A1413),CHAR(34),"}"))</f>
        <v>#REF!</v>
      </c>
      <c r="N1413" t="e">
        <f>IF(COUNTA(SpatialOffsets[])=0,"", IF(INDEX(SpatialOffsets[Spatial Offset Type],$A1413)="","",
CONCATENATE("  - &amp;SpatialOffsetID",TEXT($A1413,"0000"),
" {","SpatialOffsetTypeCV:  ",CHAR(34),INDEX(SpatialOffsets[Spatial Offset Type],$A1413),CHAR(34),
", Offset1Value:  ",INDEX(SpatialOffsets[Offset 1 Value],$A1413),
", Offset1UnitID:  ",CHAR(34),INDEX(SpatialOffsets[Offset 1 Unit],$A1413),CHAR(34),
", Offset2Value:  ",INDEX(SpatialOffsets[Offset 2 Value],$A1413),
", Offset2UnitID:  ",CHAR(34),INDEX(SpatialOffsets[Offset 2 Unit],$A1413),CHAR(34),
", Offset3Value:  ",INDEX(SpatialOffsets[Offset 3 Value],$A1413),
", Offset3UnitID:  ",CHAR(34),INDEX(SpatialOffsets[Offset 3 Unit],$A1413),CHAR(34),,"}")))</f>
        <v>#REF!</v>
      </c>
      <c r="O1413" t="e">
        <f>IF(COUNTA(RelatedFeatures[])=0,"", IF(INDEX(RelatedFeatures[First Sampling Feature Code],$A1413)="","",
CONCATENATE("  - &amp;RelationID",TEXT($A1413,"0000"),
" {","SamplingFeatureID:  *SamplingFeatureID",TEXT(MATCH(INDEX(RelatedFeatures[First Sampling Feature Code],$A1413),SamplingFeatures[Feature Code],0),"0000"),
", RelationshipTypeCV:  ",CHAR(34),INDEX(RelatedFeatures[Relationship Type],$A1413),CHAR(34),
", RelatedFeatureID: *SamplingFeatureID",TEXT(MATCH(INDEX(RelatedFeatures[Second Sampling Feature Code],$A1413),SamplingFeatures[Feature Code],0),"0000"),
", SpatialOffsetID:  ",IF(INDEX(RelatedFeatures[Offset Number],$A1413)="","",CONCATENATE("*SpatialOffsetID",TEXT(INDEX(RelatedFeatures[Offset Number],$A1413),"0000"))),"}")))</f>
        <v>#REF!</v>
      </c>
      <c r="P1413" t="e">
        <f>IF(INDEX(Methods[Method Type],$A1413)="","",
CONCATENATE("  - &amp;MethodID",TEXT($A1413,"0000"),
" {","MethodTypeCV:  ",CHAR(34),INDEX(Methods[Method Type],$A1413),CHAR(34),
", MethodCode:  ",CHAR(34),INDEX(Methods[Method Code],$A1413),CHAR(34),
", MethodName:  ",CHAR(34),INDEX(Methods[Method Name],$A1413),CHAR(34),
", MethodDescription:  ",CHAR(34),INDEX(Methods[Method Description],$A1413),CHAR(34),
", MethodLink:  ",CHAR(34),INDEX(Methods[Method Link],$A1413),CHAR(34),
", OrganizationID: *OrganizationID",TEXT(MATCH(INDEX(Methods[Organization Name],$A1413),Organizations[Organization Name],0),"0000"),"}"))</f>
        <v>#REF!</v>
      </c>
      <c r="Q1413" t="e">
        <f>IF(INDEX(Variables[Variable Type],$A1413)="","",
CONCATENATE("  - &amp;VariableID",TEXT($A1413,"0000"),
" {","VariableTypeCV:  ",CHAR(34),INDEX(Variables[Variable Type],$A1413),CHAR(34),
", VariableCode:  ",CHAR(34),INDEX(Variables[Variable Code],$A1413),CHAR(34),
", VariableNameCV:  ",CHAR(34),INDEX(Variables[Variable Name],$A1413),CHAR(34),
", VariableDefinition:  ",CHAR(34),INDEX(Variables[Variable Definition],$A1413),CHAR(34),
", SpecciationCV:  ",CHAR(34),INDEX(Variables[Speciation],$A1413),CHAR(34),
", NoDataValue:  ",CHAR(34),INDEX(Variables[No Data Value],$A1413),CHAR(34),"}"))</f>
        <v>#REF!</v>
      </c>
    </row>
    <row r="1414" spans="1:17" x14ac:dyDescent="0.25">
      <c r="A1414">
        <v>1411</v>
      </c>
      <c r="D1414" t="e">
        <f>IF(INDEX(People[First Name],$A1414)="","",
CONCATENATE("  - &amp;PersonID",TEXT($A1414,"0000"),
" {","PersonFirstName:  ",CHAR(34),INDEX(People[First Name],$A1414),CHAR(34),
", PersonMiddleName:  ",CHAR(34),INDEX(People[Middle Name],$A1414),CHAR(34),
", PersonLastName:  ",CHAR(34),INDEX(People[Last Name],$A1414),CHAR(34),"}"))</f>
        <v>#REF!</v>
      </c>
      <c r="E1414" t="e">
        <f>IF(INDEX(Organizations[Organization Type '[CV']],$A1414)="","",
CONCATENATE("  - &amp;OrganizationID",TEXT($A1414,"0000"),
" {","OrganizationTypeCV:  ",CHAR(34),INDEX(Organizations[Organization Type '[CV']],$A1414),CHAR(34),
", OrganizationCode:  ",CHAR(34),INDEX(Organizations[Organization Code],$A1414),CHAR(34),
", OrganizationName:  ",CHAR(34),INDEX(Organizations[Organization Name],$A1414),CHAR(34),
", OrganizationDescription:  ",CHAR(34),INDEX(Organizations[Organization Description],$A1414),CHAR(34),
", OrganizationLink:  ",CHAR(34),INDEX(Organizations[Organization Link],$A1414),CHAR(34),"}"))</f>
        <v>#REF!</v>
      </c>
      <c r="F1414" t="e">
        <f>IF(INDEX(People[First Name],$A1414)="","",
CONCATENATE("  - &amp;AffiliationID",TEXT($A1414,"0000"),
" {PersonID: *PersonID",TEXT($A1414,"0000"),
", OrganizationID: *OrganizationID",TEXT(MATCH(INDEX(People[Organization Name],$A1414),Organizations[Organization Name],0),"0000"),
", IsPrimaryOrganizationContact: , AffiliationStartDate: , AffiliationEndDate: , PrimaryPhone: ",
", PrimaryEmail: ",CHAR(34),INDEX(People[Primary Email],$A1414),CHAR(34),
", PrimaryAddress: ",CHAR(34),INDEX(People[Primary Address],$A1414),CHAR(34),
", PersonLink: }"))</f>
        <v>#REF!</v>
      </c>
      <c r="H1414" t="e">
        <f>IF(COUNTA(CitationInformation)=0,"",IF(INDEX(AuthorList[Author Name],$A1414)="","",
CONCATENATE("  - &amp;AuthorListID",TEXT($A1414,"0000"),
"  {CitationID: *CitationID0001",
", PersonID: *PersonID",TEXT(MATCH(INDEX(AuthorList[Author Name],$A1414),People[Full Name],0),"0000"),
", AuthorOrder: ",INDEX(AuthorList[Author Number],$A1414),"}")))</f>
        <v>#REF!</v>
      </c>
      <c r="K1414" t="e">
        <f>IF(INDEX(SamplingFeatures[Feature Code],$A1414)="","",
CONCATENATE("  - &amp;SamplingFeatureID",TEXT($A1414,"0000"),
" {","SamplingFeatureUUID:  ",CHAR(34),INDEX(SamplingFeatures[Sampling Feature UUID],$A1414),CHAR(34),
", SamplingFeatureTypeCV:  ",CHAR(34),INDEX(SamplingFeatures[Sampling Feature Type],$A1414),CHAR(34),
", SamplingFeatureCode:  ",CHAR(34),INDEX(SamplingFeatures[Feature Code],$A1414),CHAR(34),
", SamplingFeatureName:  ",CHAR(34),INDEX(SamplingFeatures[Feature Name],$A1414),CHAR(34),
", SamplingFeatureDescription:  ",CHAR(34),INDEX(SamplingFeatures[Feature Description],$A1414),CHAR(34),
", SamplingFeatureGeotypeCV:  ",CHAR(34),INDEX(SamplingFeatures[Feature Geo Type],$A1414),CHAR(34),
", FeatureGeometry:  ",CHAR(34),INDEX(SamplingFeatures[Feature Geometry],$A1414),CHAR(34),
", Elevation_m:  ",CHAR(34),INDEX(SamplingFeatures[Elevation_m],$A1414),CHAR(34),
", ElevationDatumCV:  ",CHAR(34),ElevationDatum,CHAR(34),"}"))</f>
        <v>#REF!</v>
      </c>
      <c r="L1414" t="e">
        <f>IF(INDEX(SamplingFeatures[Sampling Feature Type],$A1414)&lt;&gt;"Site","",
CONCATENATE("  - &amp;SiteID",TEXT(SUMPRODUCT(--($L$3:$L1413&lt;&gt;"")),"0000"),
" {","SamplingFeatureID:  *SamplingFeatureID",TEXT($A1414,"0000"),
", SiteTypeCV:  ",CHAR(34),INDEX(Sites[Site Type],$A1414),CHAR(34),
", Latitude:  ",INDEX(Sites[Latitude],$A1414),
", Longitude:  ",INDEX(Sites[Longitude],$A1414),
", SRSName:  ",CHAR(34),LatLonDatum,CHAR(34),"}"))</f>
        <v>#REF!</v>
      </c>
      <c r="M1414" t="e">
        <f>IF(INDEX(SamplingFeatures[Sampling Feature Type],$A1414)&lt;&gt;"Specimen","",
CONCATENATE("  - &amp;SpecimenID",TEXT(SUMPRODUCT(--($M$3:$M1413&lt;&gt;"")),"0000"),
" {","SamplingFeatureID:  *SamplingFeatureID",TEXT($A1414,"0000"),
", SpecimenTypeCV:  ",CHAR(34),INDEX(Specimens[Specimen Type],$A1414),CHAR(34),
", SpecimenMediumCV:  ",INDEX(Specimens[Specimen Medium],$A1414),
", IsFieldSpecimen:  ",CHAR(34),INDEX(Specimens[Is Field Specimen?],$A1414),CHAR(34),"}"))</f>
        <v>#REF!</v>
      </c>
      <c r="N1414" t="e">
        <f>IF(COUNTA(SpatialOffsets[])=0,"", IF(INDEX(SpatialOffsets[Spatial Offset Type],$A1414)="","",
CONCATENATE("  - &amp;SpatialOffsetID",TEXT($A1414,"0000"),
" {","SpatialOffsetTypeCV:  ",CHAR(34),INDEX(SpatialOffsets[Spatial Offset Type],$A1414),CHAR(34),
", Offset1Value:  ",INDEX(SpatialOffsets[Offset 1 Value],$A1414),
", Offset1UnitID:  ",CHAR(34),INDEX(SpatialOffsets[Offset 1 Unit],$A1414),CHAR(34),
", Offset2Value:  ",INDEX(SpatialOffsets[Offset 2 Value],$A1414),
", Offset2UnitID:  ",CHAR(34),INDEX(SpatialOffsets[Offset 2 Unit],$A1414),CHAR(34),
", Offset3Value:  ",INDEX(SpatialOffsets[Offset 3 Value],$A1414),
", Offset3UnitID:  ",CHAR(34),INDEX(SpatialOffsets[Offset 3 Unit],$A1414),CHAR(34),,"}")))</f>
        <v>#REF!</v>
      </c>
      <c r="O1414" t="e">
        <f>IF(COUNTA(RelatedFeatures[])=0,"", IF(INDEX(RelatedFeatures[First Sampling Feature Code],$A1414)="","",
CONCATENATE("  - &amp;RelationID",TEXT($A1414,"0000"),
" {","SamplingFeatureID:  *SamplingFeatureID",TEXT(MATCH(INDEX(RelatedFeatures[First Sampling Feature Code],$A1414),SamplingFeatures[Feature Code],0),"0000"),
", RelationshipTypeCV:  ",CHAR(34),INDEX(RelatedFeatures[Relationship Type],$A1414),CHAR(34),
", RelatedFeatureID: *SamplingFeatureID",TEXT(MATCH(INDEX(RelatedFeatures[Second Sampling Feature Code],$A1414),SamplingFeatures[Feature Code],0),"0000"),
", SpatialOffsetID:  ",IF(INDEX(RelatedFeatures[Offset Number],$A1414)="","",CONCATENATE("*SpatialOffsetID",TEXT(INDEX(RelatedFeatures[Offset Number],$A1414),"0000"))),"}")))</f>
        <v>#REF!</v>
      </c>
      <c r="P1414" t="e">
        <f>IF(INDEX(Methods[Method Type],$A1414)="","",
CONCATENATE("  - &amp;MethodID",TEXT($A1414,"0000"),
" {","MethodTypeCV:  ",CHAR(34),INDEX(Methods[Method Type],$A1414),CHAR(34),
", MethodCode:  ",CHAR(34),INDEX(Methods[Method Code],$A1414),CHAR(34),
", MethodName:  ",CHAR(34),INDEX(Methods[Method Name],$A1414),CHAR(34),
", MethodDescription:  ",CHAR(34),INDEX(Methods[Method Description],$A1414),CHAR(34),
", MethodLink:  ",CHAR(34),INDEX(Methods[Method Link],$A1414),CHAR(34),
", OrganizationID: *OrganizationID",TEXT(MATCH(INDEX(Methods[Organization Name],$A1414),Organizations[Organization Name],0),"0000"),"}"))</f>
        <v>#REF!</v>
      </c>
      <c r="Q1414" t="e">
        <f>IF(INDEX(Variables[Variable Type],$A1414)="","",
CONCATENATE("  - &amp;VariableID",TEXT($A1414,"0000"),
" {","VariableTypeCV:  ",CHAR(34),INDEX(Variables[Variable Type],$A1414),CHAR(34),
", VariableCode:  ",CHAR(34),INDEX(Variables[Variable Code],$A1414),CHAR(34),
", VariableNameCV:  ",CHAR(34),INDEX(Variables[Variable Name],$A1414),CHAR(34),
", VariableDefinition:  ",CHAR(34),INDEX(Variables[Variable Definition],$A1414),CHAR(34),
", SpecciationCV:  ",CHAR(34),INDEX(Variables[Speciation],$A1414),CHAR(34),
", NoDataValue:  ",CHAR(34),INDEX(Variables[No Data Value],$A1414),CHAR(34),"}"))</f>
        <v>#REF!</v>
      </c>
    </row>
    <row r="1415" spans="1:17" x14ac:dyDescent="0.25">
      <c r="A1415">
        <v>1412</v>
      </c>
      <c r="D1415" t="e">
        <f>IF(INDEX(People[First Name],$A1415)="","",
CONCATENATE("  - &amp;PersonID",TEXT($A1415,"0000"),
" {","PersonFirstName:  ",CHAR(34),INDEX(People[First Name],$A1415),CHAR(34),
", PersonMiddleName:  ",CHAR(34),INDEX(People[Middle Name],$A1415),CHAR(34),
", PersonLastName:  ",CHAR(34),INDEX(People[Last Name],$A1415),CHAR(34),"}"))</f>
        <v>#REF!</v>
      </c>
      <c r="E1415" t="e">
        <f>IF(INDEX(Organizations[Organization Type '[CV']],$A1415)="","",
CONCATENATE("  - &amp;OrganizationID",TEXT($A1415,"0000"),
" {","OrganizationTypeCV:  ",CHAR(34),INDEX(Organizations[Organization Type '[CV']],$A1415),CHAR(34),
", OrganizationCode:  ",CHAR(34),INDEX(Organizations[Organization Code],$A1415),CHAR(34),
", OrganizationName:  ",CHAR(34),INDEX(Organizations[Organization Name],$A1415),CHAR(34),
", OrganizationDescription:  ",CHAR(34),INDEX(Organizations[Organization Description],$A1415),CHAR(34),
", OrganizationLink:  ",CHAR(34),INDEX(Organizations[Organization Link],$A1415),CHAR(34),"}"))</f>
        <v>#REF!</v>
      </c>
      <c r="F1415" t="e">
        <f>IF(INDEX(People[First Name],$A1415)="","",
CONCATENATE("  - &amp;AffiliationID",TEXT($A1415,"0000"),
" {PersonID: *PersonID",TEXT($A1415,"0000"),
", OrganizationID: *OrganizationID",TEXT(MATCH(INDEX(People[Organization Name],$A1415),Organizations[Organization Name],0),"0000"),
", IsPrimaryOrganizationContact: , AffiliationStartDate: , AffiliationEndDate: , PrimaryPhone: ",
", PrimaryEmail: ",CHAR(34),INDEX(People[Primary Email],$A1415),CHAR(34),
", PrimaryAddress: ",CHAR(34),INDEX(People[Primary Address],$A1415),CHAR(34),
", PersonLink: }"))</f>
        <v>#REF!</v>
      </c>
      <c r="H1415" t="e">
        <f>IF(COUNTA(CitationInformation)=0,"",IF(INDEX(AuthorList[Author Name],$A1415)="","",
CONCATENATE("  - &amp;AuthorListID",TEXT($A1415,"0000"),
"  {CitationID: *CitationID0001",
", PersonID: *PersonID",TEXT(MATCH(INDEX(AuthorList[Author Name],$A1415),People[Full Name],0),"0000"),
", AuthorOrder: ",INDEX(AuthorList[Author Number],$A1415),"}")))</f>
        <v>#REF!</v>
      </c>
      <c r="K1415" t="e">
        <f>IF(INDEX(SamplingFeatures[Feature Code],$A1415)="","",
CONCATENATE("  - &amp;SamplingFeatureID",TEXT($A1415,"0000"),
" {","SamplingFeatureUUID:  ",CHAR(34),INDEX(SamplingFeatures[Sampling Feature UUID],$A1415),CHAR(34),
", SamplingFeatureTypeCV:  ",CHAR(34),INDEX(SamplingFeatures[Sampling Feature Type],$A1415),CHAR(34),
", SamplingFeatureCode:  ",CHAR(34),INDEX(SamplingFeatures[Feature Code],$A1415),CHAR(34),
", SamplingFeatureName:  ",CHAR(34),INDEX(SamplingFeatures[Feature Name],$A1415),CHAR(34),
", SamplingFeatureDescription:  ",CHAR(34),INDEX(SamplingFeatures[Feature Description],$A1415),CHAR(34),
", SamplingFeatureGeotypeCV:  ",CHAR(34),INDEX(SamplingFeatures[Feature Geo Type],$A1415),CHAR(34),
", FeatureGeometry:  ",CHAR(34),INDEX(SamplingFeatures[Feature Geometry],$A1415),CHAR(34),
", Elevation_m:  ",CHAR(34),INDEX(SamplingFeatures[Elevation_m],$A1415),CHAR(34),
", ElevationDatumCV:  ",CHAR(34),ElevationDatum,CHAR(34),"}"))</f>
        <v>#REF!</v>
      </c>
      <c r="L1415" t="e">
        <f>IF(INDEX(SamplingFeatures[Sampling Feature Type],$A1415)&lt;&gt;"Site","",
CONCATENATE("  - &amp;SiteID",TEXT(SUMPRODUCT(--($L$3:$L1414&lt;&gt;"")),"0000"),
" {","SamplingFeatureID:  *SamplingFeatureID",TEXT($A1415,"0000"),
", SiteTypeCV:  ",CHAR(34),INDEX(Sites[Site Type],$A1415),CHAR(34),
", Latitude:  ",INDEX(Sites[Latitude],$A1415),
", Longitude:  ",INDEX(Sites[Longitude],$A1415),
", SRSName:  ",CHAR(34),LatLonDatum,CHAR(34),"}"))</f>
        <v>#REF!</v>
      </c>
      <c r="M1415" t="e">
        <f>IF(INDEX(SamplingFeatures[Sampling Feature Type],$A1415)&lt;&gt;"Specimen","",
CONCATENATE("  - &amp;SpecimenID",TEXT(SUMPRODUCT(--($M$3:$M1414&lt;&gt;"")),"0000"),
" {","SamplingFeatureID:  *SamplingFeatureID",TEXT($A1415,"0000"),
", SpecimenTypeCV:  ",CHAR(34),INDEX(Specimens[Specimen Type],$A1415),CHAR(34),
", SpecimenMediumCV:  ",INDEX(Specimens[Specimen Medium],$A1415),
", IsFieldSpecimen:  ",CHAR(34),INDEX(Specimens[Is Field Specimen?],$A1415),CHAR(34),"}"))</f>
        <v>#REF!</v>
      </c>
      <c r="N1415" t="e">
        <f>IF(COUNTA(SpatialOffsets[])=0,"", IF(INDEX(SpatialOffsets[Spatial Offset Type],$A1415)="","",
CONCATENATE("  - &amp;SpatialOffsetID",TEXT($A1415,"0000"),
" {","SpatialOffsetTypeCV:  ",CHAR(34),INDEX(SpatialOffsets[Spatial Offset Type],$A1415),CHAR(34),
", Offset1Value:  ",INDEX(SpatialOffsets[Offset 1 Value],$A1415),
", Offset1UnitID:  ",CHAR(34),INDEX(SpatialOffsets[Offset 1 Unit],$A1415),CHAR(34),
", Offset2Value:  ",INDEX(SpatialOffsets[Offset 2 Value],$A1415),
", Offset2UnitID:  ",CHAR(34),INDEX(SpatialOffsets[Offset 2 Unit],$A1415),CHAR(34),
", Offset3Value:  ",INDEX(SpatialOffsets[Offset 3 Value],$A1415),
", Offset3UnitID:  ",CHAR(34),INDEX(SpatialOffsets[Offset 3 Unit],$A1415),CHAR(34),,"}")))</f>
        <v>#REF!</v>
      </c>
      <c r="O1415" t="e">
        <f>IF(COUNTA(RelatedFeatures[])=0,"", IF(INDEX(RelatedFeatures[First Sampling Feature Code],$A1415)="","",
CONCATENATE("  - &amp;RelationID",TEXT($A1415,"0000"),
" {","SamplingFeatureID:  *SamplingFeatureID",TEXT(MATCH(INDEX(RelatedFeatures[First Sampling Feature Code],$A1415),SamplingFeatures[Feature Code],0),"0000"),
", RelationshipTypeCV:  ",CHAR(34),INDEX(RelatedFeatures[Relationship Type],$A1415),CHAR(34),
", RelatedFeatureID: *SamplingFeatureID",TEXT(MATCH(INDEX(RelatedFeatures[Second Sampling Feature Code],$A1415),SamplingFeatures[Feature Code],0),"0000"),
", SpatialOffsetID:  ",IF(INDEX(RelatedFeatures[Offset Number],$A1415)="","",CONCATENATE("*SpatialOffsetID",TEXT(INDEX(RelatedFeatures[Offset Number],$A1415),"0000"))),"}")))</f>
        <v>#REF!</v>
      </c>
      <c r="P1415" t="e">
        <f>IF(INDEX(Methods[Method Type],$A1415)="","",
CONCATENATE("  - &amp;MethodID",TEXT($A1415,"0000"),
" {","MethodTypeCV:  ",CHAR(34),INDEX(Methods[Method Type],$A1415),CHAR(34),
", MethodCode:  ",CHAR(34),INDEX(Methods[Method Code],$A1415),CHAR(34),
", MethodName:  ",CHAR(34),INDEX(Methods[Method Name],$A1415),CHAR(34),
", MethodDescription:  ",CHAR(34),INDEX(Methods[Method Description],$A1415),CHAR(34),
", MethodLink:  ",CHAR(34),INDEX(Methods[Method Link],$A1415),CHAR(34),
", OrganizationID: *OrganizationID",TEXT(MATCH(INDEX(Methods[Organization Name],$A1415),Organizations[Organization Name],0),"0000"),"}"))</f>
        <v>#REF!</v>
      </c>
      <c r="Q1415" t="e">
        <f>IF(INDEX(Variables[Variable Type],$A1415)="","",
CONCATENATE("  - &amp;VariableID",TEXT($A1415,"0000"),
" {","VariableTypeCV:  ",CHAR(34),INDEX(Variables[Variable Type],$A1415),CHAR(34),
", VariableCode:  ",CHAR(34),INDEX(Variables[Variable Code],$A1415),CHAR(34),
", VariableNameCV:  ",CHAR(34),INDEX(Variables[Variable Name],$A1415),CHAR(34),
", VariableDefinition:  ",CHAR(34),INDEX(Variables[Variable Definition],$A1415),CHAR(34),
", SpecciationCV:  ",CHAR(34),INDEX(Variables[Speciation],$A1415),CHAR(34),
", NoDataValue:  ",CHAR(34),INDEX(Variables[No Data Value],$A1415),CHAR(34),"}"))</f>
        <v>#REF!</v>
      </c>
    </row>
    <row r="1416" spans="1:17" x14ac:dyDescent="0.25">
      <c r="A1416">
        <v>1413</v>
      </c>
      <c r="D1416" t="e">
        <f>IF(INDEX(People[First Name],$A1416)="","",
CONCATENATE("  - &amp;PersonID",TEXT($A1416,"0000"),
" {","PersonFirstName:  ",CHAR(34),INDEX(People[First Name],$A1416),CHAR(34),
", PersonMiddleName:  ",CHAR(34),INDEX(People[Middle Name],$A1416),CHAR(34),
", PersonLastName:  ",CHAR(34),INDEX(People[Last Name],$A1416),CHAR(34),"}"))</f>
        <v>#REF!</v>
      </c>
      <c r="E1416" t="e">
        <f>IF(INDEX(Organizations[Organization Type '[CV']],$A1416)="","",
CONCATENATE("  - &amp;OrganizationID",TEXT($A1416,"0000"),
" {","OrganizationTypeCV:  ",CHAR(34),INDEX(Organizations[Organization Type '[CV']],$A1416),CHAR(34),
", OrganizationCode:  ",CHAR(34),INDEX(Organizations[Organization Code],$A1416),CHAR(34),
", OrganizationName:  ",CHAR(34),INDEX(Organizations[Organization Name],$A1416),CHAR(34),
", OrganizationDescription:  ",CHAR(34),INDEX(Organizations[Organization Description],$A1416),CHAR(34),
", OrganizationLink:  ",CHAR(34),INDEX(Organizations[Organization Link],$A1416),CHAR(34),"}"))</f>
        <v>#REF!</v>
      </c>
      <c r="F1416" t="e">
        <f>IF(INDEX(People[First Name],$A1416)="","",
CONCATENATE("  - &amp;AffiliationID",TEXT($A1416,"0000"),
" {PersonID: *PersonID",TEXT($A1416,"0000"),
", OrganizationID: *OrganizationID",TEXT(MATCH(INDEX(People[Organization Name],$A1416),Organizations[Organization Name],0),"0000"),
", IsPrimaryOrganizationContact: , AffiliationStartDate: , AffiliationEndDate: , PrimaryPhone: ",
", PrimaryEmail: ",CHAR(34),INDEX(People[Primary Email],$A1416),CHAR(34),
", PrimaryAddress: ",CHAR(34),INDEX(People[Primary Address],$A1416),CHAR(34),
", PersonLink: }"))</f>
        <v>#REF!</v>
      </c>
      <c r="H1416" t="e">
        <f>IF(COUNTA(CitationInformation)=0,"",IF(INDEX(AuthorList[Author Name],$A1416)="","",
CONCATENATE("  - &amp;AuthorListID",TEXT($A1416,"0000"),
"  {CitationID: *CitationID0001",
", PersonID: *PersonID",TEXT(MATCH(INDEX(AuthorList[Author Name],$A1416),People[Full Name],0),"0000"),
", AuthorOrder: ",INDEX(AuthorList[Author Number],$A1416),"}")))</f>
        <v>#REF!</v>
      </c>
      <c r="K1416" t="e">
        <f>IF(INDEX(SamplingFeatures[Feature Code],$A1416)="","",
CONCATENATE("  - &amp;SamplingFeatureID",TEXT($A1416,"0000"),
" {","SamplingFeatureUUID:  ",CHAR(34),INDEX(SamplingFeatures[Sampling Feature UUID],$A1416),CHAR(34),
", SamplingFeatureTypeCV:  ",CHAR(34),INDEX(SamplingFeatures[Sampling Feature Type],$A1416),CHAR(34),
", SamplingFeatureCode:  ",CHAR(34),INDEX(SamplingFeatures[Feature Code],$A1416),CHAR(34),
", SamplingFeatureName:  ",CHAR(34),INDEX(SamplingFeatures[Feature Name],$A1416),CHAR(34),
", SamplingFeatureDescription:  ",CHAR(34),INDEX(SamplingFeatures[Feature Description],$A1416),CHAR(34),
", SamplingFeatureGeotypeCV:  ",CHAR(34),INDEX(SamplingFeatures[Feature Geo Type],$A1416),CHAR(34),
", FeatureGeometry:  ",CHAR(34),INDEX(SamplingFeatures[Feature Geometry],$A1416),CHAR(34),
", Elevation_m:  ",CHAR(34),INDEX(SamplingFeatures[Elevation_m],$A1416),CHAR(34),
", ElevationDatumCV:  ",CHAR(34),ElevationDatum,CHAR(34),"}"))</f>
        <v>#REF!</v>
      </c>
      <c r="L1416" t="e">
        <f>IF(INDEX(SamplingFeatures[Sampling Feature Type],$A1416)&lt;&gt;"Site","",
CONCATENATE("  - &amp;SiteID",TEXT(SUMPRODUCT(--($L$3:$L1415&lt;&gt;"")),"0000"),
" {","SamplingFeatureID:  *SamplingFeatureID",TEXT($A1416,"0000"),
", SiteTypeCV:  ",CHAR(34),INDEX(Sites[Site Type],$A1416),CHAR(34),
", Latitude:  ",INDEX(Sites[Latitude],$A1416),
", Longitude:  ",INDEX(Sites[Longitude],$A1416),
", SRSName:  ",CHAR(34),LatLonDatum,CHAR(34),"}"))</f>
        <v>#REF!</v>
      </c>
      <c r="M1416" t="e">
        <f>IF(INDEX(SamplingFeatures[Sampling Feature Type],$A1416)&lt;&gt;"Specimen","",
CONCATENATE("  - &amp;SpecimenID",TEXT(SUMPRODUCT(--($M$3:$M1415&lt;&gt;"")),"0000"),
" {","SamplingFeatureID:  *SamplingFeatureID",TEXT($A1416,"0000"),
", SpecimenTypeCV:  ",CHAR(34),INDEX(Specimens[Specimen Type],$A1416),CHAR(34),
", SpecimenMediumCV:  ",INDEX(Specimens[Specimen Medium],$A1416),
", IsFieldSpecimen:  ",CHAR(34),INDEX(Specimens[Is Field Specimen?],$A1416),CHAR(34),"}"))</f>
        <v>#REF!</v>
      </c>
      <c r="N1416" t="e">
        <f>IF(COUNTA(SpatialOffsets[])=0,"", IF(INDEX(SpatialOffsets[Spatial Offset Type],$A1416)="","",
CONCATENATE("  - &amp;SpatialOffsetID",TEXT($A1416,"0000"),
" {","SpatialOffsetTypeCV:  ",CHAR(34),INDEX(SpatialOffsets[Spatial Offset Type],$A1416),CHAR(34),
", Offset1Value:  ",INDEX(SpatialOffsets[Offset 1 Value],$A1416),
", Offset1UnitID:  ",CHAR(34),INDEX(SpatialOffsets[Offset 1 Unit],$A1416),CHAR(34),
", Offset2Value:  ",INDEX(SpatialOffsets[Offset 2 Value],$A1416),
", Offset2UnitID:  ",CHAR(34),INDEX(SpatialOffsets[Offset 2 Unit],$A1416),CHAR(34),
", Offset3Value:  ",INDEX(SpatialOffsets[Offset 3 Value],$A1416),
", Offset3UnitID:  ",CHAR(34),INDEX(SpatialOffsets[Offset 3 Unit],$A1416),CHAR(34),,"}")))</f>
        <v>#REF!</v>
      </c>
      <c r="O1416" t="e">
        <f>IF(COUNTA(RelatedFeatures[])=0,"", IF(INDEX(RelatedFeatures[First Sampling Feature Code],$A1416)="","",
CONCATENATE("  - &amp;RelationID",TEXT($A1416,"0000"),
" {","SamplingFeatureID:  *SamplingFeatureID",TEXT(MATCH(INDEX(RelatedFeatures[First Sampling Feature Code],$A1416),SamplingFeatures[Feature Code],0),"0000"),
", RelationshipTypeCV:  ",CHAR(34),INDEX(RelatedFeatures[Relationship Type],$A1416),CHAR(34),
", RelatedFeatureID: *SamplingFeatureID",TEXT(MATCH(INDEX(RelatedFeatures[Second Sampling Feature Code],$A1416),SamplingFeatures[Feature Code],0),"0000"),
", SpatialOffsetID:  ",IF(INDEX(RelatedFeatures[Offset Number],$A1416)="","",CONCATENATE("*SpatialOffsetID",TEXT(INDEX(RelatedFeatures[Offset Number],$A1416),"0000"))),"}")))</f>
        <v>#REF!</v>
      </c>
      <c r="P1416" t="e">
        <f>IF(INDEX(Methods[Method Type],$A1416)="","",
CONCATENATE("  - &amp;MethodID",TEXT($A1416,"0000"),
" {","MethodTypeCV:  ",CHAR(34),INDEX(Methods[Method Type],$A1416),CHAR(34),
", MethodCode:  ",CHAR(34),INDEX(Methods[Method Code],$A1416),CHAR(34),
", MethodName:  ",CHAR(34),INDEX(Methods[Method Name],$A1416),CHAR(34),
", MethodDescription:  ",CHAR(34),INDEX(Methods[Method Description],$A1416),CHAR(34),
", MethodLink:  ",CHAR(34),INDEX(Methods[Method Link],$A1416),CHAR(34),
", OrganizationID: *OrganizationID",TEXT(MATCH(INDEX(Methods[Organization Name],$A1416),Organizations[Organization Name],0),"0000"),"}"))</f>
        <v>#REF!</v>
      </c>
      <c r="Q1416" t="e">
        <f>IF(INDEX(Variables[Variable Type],$A1416)="","",
CONCATENATE("  - &amp;VariableID",TEXT($A1416,"0000"),
" {","VariableTypeCV:  ",CHAR(34),INDEX(Variables[Variable Type],$A1416),CHAR(34),
", VariableCode:  ",CHAR(34),INDEX(Variables[Variable Code],$A1416),CHAR(34),
", VariableNameCV:  ",CHAR(34),INDEX(Variables[Variable Name],$A1416),CHAR(34),
", VariableDefinition:  ",CHAR(34),INDEX(Variables[Variable Definition],$A1416),CHAR(34),
", SpecciationCV:  ",CHAR(34),INDEX(Variables[Speciation],$A1416),CHAR(34),
", NoDataValue:  ",CHAR(34),INDEX(Variables[No Data Value],$A1416),CHAR(34),"}"))</f>
        <v>#REF!</v>
      </c>
    </row>
    <row r="1417" spans="1:17" x14ac:dyDescent="0.25">
      <c r="A1417">
        <v>1414</v>
      </c>
      <c r="D1417" t="e">
        <f>IF(INDEX(People[First Name],$A1417)="","",
CONCATENATE("  - &amp;PersonID",TEXT($A1417,"0000"),
" {","PersonFirstName:  ",CHAR(34),INDEX(People[First Name],$A1417),CHAR(34),
", PersonMiddleName:  ",CHAR(34),INDEX(People[Middle Name],$A1417),CHAR(34),
", PersonLastName:  ",CHAR(34),INDEX(People[Last Name],$A1417),CHAR(34),"}"))</f>
        <v>#REF!</v>
      </c>
      <c r="E1417" t="e">
        <f>IF(INDEX(Organizations[Organization Type '[CV']],$A1417)="","",
CONCATENATE("  - &amp;OrganizationID",TEXT($A1417,"0000"),
" {","OrganizationTypeCV:  ",CHAR(34),INDEX(Organizations[Organization Type '[CV']],$A1417),CHAR(34),
", OrganizationCode:  ",CHAR(34),INDEX(Organizations[Organization Code],$A1417),CHAR(34),
", OrganizationName:  ",CHAR(34),INDEX(Organizations[Organization Name],$A1417),CHAR(34),
", OrganizationDescription:  ",CHAR(34),INDEX(Organizations[Organization Description],$A1417),CHAR(34),
", OrganizationLink:  ",CHAR(34),INDEX(Organizations[Organization Link],$A1417),CHAR(34),"}"))</f>
        <v>#REF!</v>
      </c>
      <c r="F1417" t="e">
        <f>IF(INDEX(People[First Name],$A1417)="","",
CONCATENATE("  - &amp;AffiliationID",TEXT($A1417,"0000"),
" {PersonID: *PersonID",TEXT($A1417,"0000"),
", OrganizationID: *OrganizationID",TEXT(MATCH(INDEX(People[Organization Name],$A1417),Organizations[Organization Name],0),"0000"),
", IsPrimaryOrganizationContact: , AffiliationStartDate: , AffiliationEndDate: , PrimaryPhone: ",
", PrimaryEmail: ",CHAR(34),INDEX(People[Primary Email],$A1417),CHAR(34),
", PrimaryAddress: ",CHAR(34),INDEX(People[Primary Address],$A1417),CHAR(34),
", PersonLink: }"))</f>
        <v>#REF!</v>
      </c>
      <c r="H1417" t="e">
        <f>IF(COUNTA(CitationInformation)=0,"",IF(INDEX(AuthorList[Author Name],$A1417)="","",
CONCATENATE("  - &amp;AuthorListID",TEXT($A1417,"0000"),
"  {CitationID: *CitationID0001",
", PersonID: *PersonID",TEXT(MATCH(INDEX(AuthorList[Author Name],$A1417),People[Full Name],0),"0000"),
", AuthorOrder: ",INDEX(AuthorList[Author Number],$A1417),"}")))</f>
        <v>#REF!</v>
      </c>
      <c r="K1417" t="e">
        <f>IF(INDEX(SamplingFeatures[Feature Code],$A1417)="","",
CONCATENATE("  - &amp;SamplingFeatureID",TEXT($A1417,"0000"),
" {","SamplingFeatureUUID:  ",CHAR(34),INDEX(SamplingFeatures[Sampling Feature UUID],$A1417),CHAR(34),
", SamplingFeatureTypeCV:  ",CHAR(34),INDEX(SamplingFeatures[Sampling Feature Type],$A1417),CHAR(34),
", SamplingFeatureCode:  ",CHAR(34),INDEX(SamplingFeatures[Feature Code],$A1417),CHAR(34),
", SamplingFeatureName:  ",CHAR(34),INDEX(SamplingFeatures[Feature Name],$A1417),CHAR(34),
", SamplingFeatureDescription:  ",CHAR(34),INDEX(SamplingFeatures[Feature Description],$A1417),CHAR(34),
", SamplingFeatureGeotypeCV:  ",CHAR(34),INDEX(SamplingFeatures[Feature Geo Type],$A1417),CHAR(34),
", FeatureGeometry:  ",CHAR(34),INDEX(SamplingFeatures[Feature Geometry],$A1417),CHAR(34),
", Elevation_m:  ",CHAR(34),INDEX(SamplingFeatures[Elevation_m],$A1417),CHAR(34),
", ElevationDatumCV:  ",CHAR(34),ElevationDatum,CHAR(34),"}"))</f>
        <v>#REF!</v>
      </c>
      <c r="L1417" t="e">
        <f>IF(INDEX(SamplingFeatures[Sampling Feature Type],$A1417)&lt;&gt;"Site","",
CONCATENATE("  - &amp;SiteID",TEXT(SUMPRODUCT(--($L$3:$L1416&lt;&gt;"")),"0000"),
" {","SamplingFeatureID:  *SamplingFeatureID",TEXT($A1417,"0000"),
", SiteTypeCV:  ",CHAR(34),INDEX(Sites[Site Type],$A1417),CHAR(34),
", Latitude:  ",INDEX(Sites[Latitude],$A1417),
", Longitude:  ",INDEX(Sites[Longitude],$A1417),
", SRSName:  ",CHAR(34),LatLonDatum,CHAR(34),"}"))</f>
        <v>#REF!</v>
      </c>
      <c r="M1417" t="e">
        <f>IF(INDEX(SamplingFeatures[Sampling Feature Type],$A1417)&lt;&gt;"Specimen","",
CONCATENATE("  - &amp;SpecimenID",TEXT(SUMPRODUCT(--($M$3:$M1416&lt;&gt;"")),"0000"),
" {","SamplingFeatureID:  *SamplingFeatureID",TEXT($A1417,"0000"),
", SpecimenTypeCV:  ",CHAR(34),INDEX(Specimens[Specimen Type],$A1417),CHAR(34),
", SpecimenMediumCV:  ",INDEX(Specimens[Specimen Medium],$A1417),
", IsFieldSpecimen:  ",CHAR(34),INDEX(Specimens[Is Field Specimen?],$A1417),CHAR(34),"}"))</f>
        <v>#REF!</v>
      </c>
      <c r="N1417" t="e">
        <f>IF(COUNTA(SpatialOffsets[])=0,"", IF(INDEX(SpatialOffsets[Spatial Offset Type],$A1417)="","",
CONCATENATE("  - &amp;SpatialOffsetID",TEXT($A1417,"0000"),
" {","SpatialOffsetTypeCV:  ",CHAR(34),INDEX(SpatialOffsets[Spatial Offset Type],$A1417),CHAR(34),
", Offset1Value:  ",INDEX(SpatialOffsets[Offset 1 Value],$A1417),
", Offset1UnitID:  ",CHAR(34),INDEX(SpatialOffsets[Offset 1 Unit],$A1417),CHAR(34),
", Offset2Value:  ",INDEX(SpatialOffsets[Offset 2 Value],$A1417),
", Offset2UnitID:  ",CHAR(34),INDEX(SpatialOffsets[Offset 2 Unit],$A1417),CHAR(34),
", Offset3Value:  ",INDEX(SpatialOffsets[Offset 3 Value],$A1417),
", Offset3UnitID:  ",CHAR(34),INDEX(SpatialOffsets[Offset 3 Unit],$A1417),CHAR(34),,"}")))</f>
        <v>#REF!</v>
      </c>
      <c r="O1417" t="e">
        <f>IF(COUNTA(RelatedFeatures[])=0,"", IF(INDEX(RelatedFeatures[First Sampling Feature Code],$A1417)="","",
CONCATENATE("  - &amp;RelationID",TEXT($A1417,"0000"),
" {","SamplingFeatureID:  *SamplingFeatureID",TEXT(MATCH(INDEX(RelatedFeatures[First Sampling Feature Code],$A1417),SamplingFeatures[Feature Code],0),"0000"),
", RelationshipTypeCV:  ",CHAR(34),INDEX(RelatedFeatures[Relationship Type],$A1417),CHAR(34),
", RelatedFeatureID: *SamplingFeatureID",TEXT(MATCH(INDEX(RelatedFeatures[Second Sampling Feature Code],$A1417),SamplingFeatures[Feature Code],0),"0000"),
", SpatialOffsetID:  ",IF(INDEX(RelatedFeatures[Offset Number],$A1417)="","",CONCATENATE("*SpatialOffsetID",TEXT(INDEX(RelatedFeatures[Offset Number],$A1417),"0000"))),"}")))</f>
        <v>#REF!</v>
      </c>
      <c r="P1417" t="e">
        <f>IF(INDEX(Methods[Method Type],$A1417)="","",
CONCATENATE("  - &amp;MethodID",TEXT($A1417,"0000"),
" {","MethodTypeCV:  ",CHAR(34),INDEX(Methods[Method Type],$A1417),CHAR(34),
", MethodCode:  ",CHAR(34),INDEX(Methods[Method Code],$A1417),CHAR(34),
", MethodName:  ",CHAR(34),INDEX(Methods[Method Name],$A1417),CHAR(34),
", MethodDescription:  ",CHAR(34),INDEX(Methods[Method Description],$A1417),CHAR(34),
", MethodLink:  ",CHAR(34),INDEX(Methods[Method Link],$A1417),CHAR(34),
", OrganizationID: *OrganizationID",TEXT(MATCH(INDEX(Methods[Organization Name],$A1417),Organizations[Organization Name],0),"0000"),"}"))</f>
        <v>#REF!</v>
      </c>
      <c r="Q1417" t="e">
        <f>IF(INDEX(Variables[Variable Type],$A1417)="","",
CONCATENATE("  - &amp;VariableID",TEXT($A1417,"0000"),
" {","VariableTypeCV:  ",CHAR(34),INDEX(Variables[Variable Type],$A1417),CHAR(34),
", VariableCode:  ",CHAR(34),INDEX(Variables[Variable Code],$A1417),CHAR(34),
", VariableNameCV:  ",CHAR(34),INDEX(Variables[Variable Name],$A1417),CHAR(34),
", VariableDefinition:  ",CHAR(34),INDEX(Variables[Variable Definition],$A1417),CHAR(34),
", SpecciationCV:  ",CHAR(34),INDEX(Variables[Speciation],$A1417),CHAR(34),
", NoDataValue:  ",CHAR(34),INDEX(Variables[No Data Value],$A1417),CHAR(34),"}"))</f>
        <v>#REF!</v>
      </c>
    </row>
    <row r="1418" spans="1:17" x14ac:dyDescent="0.25">
      <c r="A1418">
        <v>1415</v>
      </c>
      <c r="D1418" t="e">
        <f>IF(INDEX(People[First Name],$A1418)="","",
CONCATENATE("  - &amp;PersonID",TEXT($A1418,"0000"),
" {","PersonFirstName:  ",CHAR(34),INDEX(People[First Name],$A1418),CHAR(34),
", PersonMiddleName:  ",CHAR(34),INDEX(People[Middle Name],$A1418),CHAR(34),
", PersonLastName:  ",CHAR(34),INDEX(People[Last Name],$A1418),CHAR(34),"}"))</f>
        <v>#REF!</v>
      </c>
      <c r="E1418" t="e">
        <f>IF(INDEX(Organizations[Organization Type '[CV']],$A1418)="","",
CONCATENATE("  - &amp;OrganizationID",TEXT($A1418,"0000"),
" {","OrganizationTypeCV:  ",CHAR(34),INDEX(Organizations[Organization Type '[CV']],$A1418),CHAR(34),
", OrganizationCode:  ",CHAR(34),INDEX(Organizations[Organization Code],$A1418),CHAR(34),
", OrganizationName:  ",CHAR(34),INDEX(Organizations[Organization Name],$A1418),CHAR(34),
", OrganizationDescription:  ",CHAR(34),INDEX(Organizations[Organization Description],$A1418),CHAR(34),
", OrganizationLink:  ",CHAR(34),INDEX(Organizations[Organization Link],$A1418),CHAR(34),"}"))</f>
        <v>#REF!</v>
      </c>
      <c r="F1418" t="e">
        <f>IF(INDEX(People[First Name],$A1418)="","",
CONCATENATE("  - &amp;AffiliationID",TEXT($A1418,"0000"),
" {PersonID: *PersonID",TEXT($A1418,"0000"),
", OrganizationID: *OrganizationID",TEXT(MATCH(INDEX(People[Organization Name],$A1418),Organizations[Organization Name],0),"0000"),
", IsPrimaryOrganizationContact: , AffiliationStartDate: , AffiliationEndDate: , PrimaryPhone: ",
", PrimaryEmail: ",CHAR(34),INDEX(People[Primary Email],$A1418),CHAR(34),
", PrimaryAddress: ",CHAR(34),INDEX(People[Primary Address],$A1418),CHAR(34),
", PersonLink: }"))</f>
        <v>#REF!</v>
      </c>
      <c r="H1418" t="e">
        <f>IF(COUNTA(CitationInformation)=0,"",IF(INDEX(AuthorList[Author Name],$A1418)="","",
CONCATENATE("  - &amp;AuthorListID",TEXT($A1418,"0000"),
"  {CitationID: *CitationID0001",
", PersonID: *PersonID",TEXT(MATCH(INDEX(AuthorList[Author Name],$A1418),People[Full Name],0),"0000"),
", AuthorOrder: ",INDEX(AuthorList[Author Number],$A1418),"}")))</f>
        <v>#REF!</v>
      </c>
      <c r="K1418" t="e">
        <f>IF(INDEX(SamplingFeatures[Feature Code],$A1418)="","",
CONCATENATE("  - &amp;SamplingFeatureID",TEXT($A1418,"0000"),
" {","SamplingFeatureUUID:  ",CHAR(34),INDEX(SamplingFeatures[Sampling Feature UUID],$A1418),CHAR(34),
", SamplingFeatureTypeCV:  ",CHAR(34),INDEX(SamplingFeatures[Sampling Feature Type],$A1418),CHAR(34),
", SamplingFeatureCode:  ",CHAR(34),INDEX(SamplingFeatures[Feature Code],$A1418),CHAR(34),
", SamplingFeatureName:  ",CHAR(34),INDEX(SamplingFeatures[Feature Name],$A1418),CHAR(34),
", SamplingFeatureDescription:  ",CHAR(34),INDEX(SamplingFeatures[Feature Description],$A1418),CHAR(34),
", SamplingFeatureGeotypeCV:  ",CHAR(34),INDEX(SamplingFeatures[Feature Geo Type],$A1418),CHAR(34),
", FeatureGeometry:  ",CHAR(34),INDEX(SamplingFeatures[Feature Geometry],$A1418),CHAR(34),
", Elevation_m:  ",CHAR(34),INDEX(SamplingFeatures[Elevation_m],$A1418),CHAR(34),
", ElevationDatumCV:  ",CHAR(34),ElevationDatum,CHAR(34),"}"))</f>
        <v>#REF!</v>
      </c>
      <c r="L1418" t="e">
        <f>IF(INDEX(SamplingFeatures[Sampling Feature Type],$A1418)&lt;&gt;"Site","",
CONCATENATE("  - &amp;SiteID",TEXT(SUMPRODUCT(--($L$3:$L1417&lt;&gt;"")),"0000"),
" {","SamplingFeatureID:  *SamplingFeatureID",TEXT($A1418,"0000"),
", SiteTypeCV:  ",CHAR(34),INDEX(Sites[Site Type],$A1418),CHAR(34),
", Latitude:  ",INDEX(Sites[Latitude],$A1418),
", Longitude:  ",INDEX(Sites[Longitude],$A1418),
", SRSName:  ",CHAR(34),LatLonDatum,CHAR(34),"}"))</f>
        <v>#REF!</v>
      </c>
      <c r="M1418" t="e">
        <f>IF(INDEX(SamplingFeatures[Sampling Feature Type],$A1418)&lt;&gt;"Specimen","",
CONCATENATE("  - &amp;SpecimenID",TEXT(SUMPRODUCT(--($M$3:$M1417&lt;&gt;"")),"0000"),
" {","SamplingFeatureID:  *SamplingFeatureID",TEXT($A1418,"0000"),
", SpecimenTypeCV:  ",CHAR(34),INDEX(Specimens[Specimen Type],$A1418),CHAR(34),
", SpecimenMediumCV:  ",INDEX(Specimens[Specimen Medium],$A1418),
", IsFieldSpecimen:  ",CHAR(34),INDEX(Specimens[Is Field Specimen?],$A1418),CHAR(34),"}"))</f>
        <v>#REF!</v>
      </c>
      <c r="N1418" t="e">
        <f>IF(COUNTA(SpatialOffsets[])=0,"", IF(INDEX(SpatialOffsets[Spatial Offset Type],$A1418)="","",
CONCATENATE("  - &amp;SpatialOffsetID",TEXT($A1418,"0000"),
" {","SpatialOffsetTypeCV:  ",CHAR(34),INDEX(SpatialOffsets[Spatial Offset Type],$A1418),CHAR(34),
", Offset1Value:  ",INDEX(SpatialOffsets[Offset 1 Value],$A1418),
", Offset1UnitID:  ",CHAR(34),INDEX(SpatialOffsets[Offset 1 Unit],$A1418),CHAR(34),
", Offset2Value:  ",INDEX(SpatialOffsets[Offset 2 Value],$A1418),
", Offset2UnitID:  ",CHAR(34),INDEX(SpatialOffsets[Offset 2 Unit],$A1418),CHAR(34),
", Offset3Value:  ",INDEX(SpatialOffsets[Offset 3 Value],$A1418),
", Offset3UnitID:  ",CHAR(34),INDEX(SpatialOffsets[Offset 3 Unit],$A1418),CHAR(34),,"}")))</f>
        <v>#REF!</v>
      </c>
      <c r="O1418" t="e">
        <f>IF(COUNTA(RelatedFeatures[])=0,"", IF(INDEX(RelatedFeatures[First Sampling Feature Code],$A1418)="","",
CONCATENATE("  - &amp;RelationID",TEXT($A1418,"0000"),
" {","SamplingFeatureID:  *SamplingFeatureID",TEXT(MATCH(INDEX(RelatedFeatures[First Sampling Feature Code],$A1418),SamplingFeatures[Feature Code],0),"0000"),
", RelationshipTypeCV:  ",CHAR(34),INDEX(RelatedFeatures[Relationship Type],$A1418),CHAR(34),
", RelatedFeatureID: *SamplingFeatureID",TEXT(MATCH(INDEX(RelatedFeatures[Second Sampling Feature Code],$A1418),SamplingFeatures[Feature Code],0),"0000"),
", SpatialOffsetID:  ",IF(INDEX(RelatedFeatures[Offset Number],$A1418)="","",CONCATENATE("*SpatialOffsetID",TEXT(INDEX(RelatedFeatures[Offset Number],$A1418),"0000"))),"}")))</f>
        <v>#REF!</v>
      </c>
      <c r="P1418" t="e">
        <f>IF(INDEX(Methods[Method Type],$A1418)="","",
CONCATENATE("  - &amp;MethodID",TEXT($A1418,"0000"),
" {","MethodTypeCV:  ",CHAR(34),INDEX(Methods[Method Type],$A1418),CHAR(34),
", MethodCode:  ",CHAR(34),INDEX(Methods[Method Code],$A1418),CHAR(34),
", MethodName:  ",CHAR(34),INDEX(Methods[Method Name],$A1418),CHAR(34),
", MethodDescription:  ",CHAR(34),INDEX(Methods[Method Description],$A1418),CHAR(34),
", MethodLink:  ",CHAR(34),INDEX(Methods[Method Link],$A1418),CHAR(34),
", OrganizationID: *OrganizationID",TEXT(MATCH(INDEX(Methods[Organization Name],$A1418),Organizations[Organization Name],0),"0000"),"}"))</f>
        <v>#REF!</v>
      </c>
      <c r="Q1418" t="e">
        <f>IF(INDEX(Variables[Variable Type],$A1418)="","",
CONCATENATE("  - &amp;VariableID",TEXT($A1418,"0000"),
" {","VariableTypeCV:  ",CHAR(34),INDEX(Variables[Variable Type],$A1418),CHAR(34),
", VariableCode:  ",CHAR(34),INDEX(Variables[Variable Code],$A1418),CHAR(34),
", VariableNameCV:  ",CHAR(34),INDEX(Variables[Variable Name],$A1418),CHAR(34),
", VariableDefinition:  ",CHAR(34),INDEX(Variables[Variable Definition],$A1418),CHAR(34),
", SpecciationCV:  ",CHAR(34),INDEX(Variables[Speciation],$A1418),CHAR(34),
", NoDataValue:  ",CHAR(34),INDEX(Variables[No Data Value],$A1418),CHAR(34),"}"))</f>
        <v>#REF!</v>
      </c>
    </row>
    <row r="1419" spans="1:17" x14ac:dyDescent="0.25">
      <c r="A1419">
        <v>1416</v>
      </c>
      <c r="D1419" t="e">
        <f>IF(INDEX(People[First Name],$A1419)="","",
CONCATENATE("  - &amp;PersonID",TEXT($A1419,"0000"),
" {","PersonFirstName:  ",CHAR(34),INDEX(People[First Name],$A1419),CHAR(34),
", PersonMiddleName:  ",CHAR(34),INDEX(People[Middle Name],$A1419),CHAR(34),
", PersonLastName:  ",CHAR(34),INDEX(People[Last Name],$A1419),CHAR(34),"}"))</f>
        <v>#REF!</v>
      </c>
      <c r="E1419" t="e">
        <f>IF(INDEX(Organizations[Organization Type '[CV']],$A1419)="","",
CONCATENATE("  - &amp;OrganizationID",TEXT($A1419,"0000"),
" {","OrganizationTypeCV:  ",CHAR(34),INDEX(Organizations[Organization Type '[CV']],$A1419),CHAR(34),
", OrganizationCode:  ",CHAR(34),INDEX(Organizations[Organization Code],$A1419),CHAR(34),
", OrganizationName:  ",CHAR(34),INDEX(Organizations[Organization Name],$A1419),CHAR(34),
", OrganizationDescription:  ",CHAR(34),INDEX(Organizations[Organization Description],$A1419),CHAR(34),
", OrganizationLink:  ",CHAR(34),INDEX(Organizations[Organization Link],$A1419),CHAR(34),"}"))</f>
        <v>#REF!</v>
      </c>
      <c r="F1419" t="e">
        <f>IF(INDEX(People[First Name],$A1419)="","",
CONCATENATE("  - &amp;AffiliationID",TEXT($A1419,"0000"),
" {PersonID: *PersonID",TEXT($A1419,"0000"),
", OrganizationID: *OrganizationID",TEXT(MATCH(INDEX(People[Organization Name],$A1419),Organizations[Organization Name],0),"0000"),
", IsPrimaryOrganizationContact: , AffiliationStartDate: , AffiliationEndDate: , PrimaryPhone: ",
", PrimaryEmail: ",CHAR(34),INDEX(People[Primary Email],$A1419),CHAR(34),
", PrimaryAddress: ",CHAR(34),INDEX(People[Primary Address],$A1419),CHAR(34),
", PersonLink: }"))</f>
        <v>#REF!</v>
      </c>
      <c r="H1419" t="e">
        <f>IF(COUNTA(CitationInformation)=0,"",IF(INDEX(AuthorList[Author Name],$A1419)="","",
CONCATENATE("  - &amp;AuthorListID",TEXT($A1419,"0000"),
"  {CitationID: *CitationID0001",
", PersonID: *PersonID",TEXT(MATCH(INDEX(AuthorList[Author Name],$A1419),People[Full Name],0),"0000"),
", AuthorOrder: ",INDEX(AuthorList[Author Number],$A1419),"}")))</f>
        <v>#REF!</v>
      </c>
      <c r="K1419" t="e">
        <f>IF(INDEX(SamplingFeatures[Feature Code],$A1419)="","",
CONCATENATE("  - &amp;SamplingFeatureID",TEXT($A1419,"0000"),
" {","SamplingFeatureUUID:  ",CHAR(34),INDEX(SamplingFeatures[Sampling Feature UUID],$A1419),CHAR(34),
", SamplingFeatureTypeCV:  ",CHAR(34),INDEX(SamplingFeatures[Sampling Feature Type],$A1419),CHAR(34),
", SamplingFeatureCode:  ",CHAR(34),INDEX(SamplingFeatures[Feature Code],$A1419),CHAR(34),
", SamplingFeatureName:  ",CHAR(34),INDEX(SamplingFeatures[Feature Name],$A1419),CHAR(34),
", SamplingFeatureDescription:  ",CHAR(34),INDEX(SamplingFeatures[Feature Description],$A1419),CHAR(34),
", SamplingFeatureGeotypeCV:  ",CHAR(34),INDEX(SamplingFeatures[Feature Geo Type],$A1419),CHAR(34),
", FeatureGeometry:  ",CHAR(34),INDEX(SamplingFeatures[Feature Geometry],$A1419),CHAR(34),
", Elevation_m:  ",CHAR(34),INDEX(SamplingFeatures[Elevation_m],$A1419),CHAR(34),
", ElevationDatumCV:  ",CHAR(34),ElevationDatum,CHAR(34),"}"))</f>
        <v>#REF!</v>
      </c>
      <c r="L1419" t="e">
        <f>IF(INDEX(SamplingFeatures[Sampling Feature Type],$A1419)&lt;&gt;"Site","",
CONCATENATE("  - &amp;SiteID",TEXT(SUMPRODUCT(--($L$3:$L1418&lt;&gt;"")),"0000"),
" {","SamplingFeatureID:  *SamplingFeatureID",TEXT($A1419,"0000"),
", SiteTypeCV:  ",CHAR(34),INDEX(Sites[Site Type],$A1419),CHAR(34),
", Latitude:  ",INDEX(Sites[Latitude],$A1419),
", Longitude:  ",INDEX(Sites[Longitude],$A1419),
", SRSName:  ",CHAR(34),LatLonDatum,CHAR(34),"}"))</f>
        <v>#REF!</v>
      </c>
      <c r="M1419" t="e">
        <f>IF(INDEX(SamplingFeatures[Sampling Feature Type],$A1419)&lt;&gt;"Specimen","",
CONCATENATE("  - &amp;SpecimenID",TEXT(SUMPRODUCT(--($M$3:$M1418&lt;&gt;"")),"0000"),
" {","SamplingFeatureID:  *SamplingFeatureID",TEXT($A1419,"0000"),
", SpecimenTypeCV:  ",CHAR(34),INDEX(Specimens[Specimen Type],$A1419),CHAR(34),
", SpecimenMediumCV:  ",INDEX(Specimens[Specimen Medium],$A1419),
", IsFieldSpecimen:  ",CHAR(34),INDEX(Specimens[Is Field Specimen?],$A1419),CHAR(34),"}"))</f>
        <v>#REF!</v>
      </c>
      <c r="N1419" t="e">
        <f>IF(COUNTA(SpatialOffsets[])=0,"", IF(INDEX(SpatialOffsets[Spatial Offset Type],$A1419)="","",
CONCATENATE("  - &amp;SpatialOffsetID",TEXT($A1419,"0000"),
" {","SpatialOffsetTypeCV:  ",CHAR(34),INDEX(SpatialOffsets[Spatial Offset Type],$A1419),CHAR(34),
", Offset1Value:  ",INDEX(SpatialOffsets[Offset 1 Value],$A1419),
", Offset1UnitID:  ",CHAR(34),INDEX(SpatialOffsets[Offset 1 Unit],$A1419),CHAR(34),
", Offset2Value:  ",INDEX(SpatialOffsets[Offset 2 Value],$A1419),
", Offset2UnitID:  ",CHAR(34),INDEX(SpatialOffsets[Offset 2 Unit],$A1419),CHAR(34),
", Offset3Value:  ",INDEX(SpatialOffsets[Offset 3 Value],$A1419),
", Offset3UnitID:  ",CHAR(34),INDEX(SpatialOffsets[Offset 3 Unit],$A1419),CHAR(34),,"}")))</f>
        <v>#REF!</v>
      </c>
      <c r="O1419" t="e">
        <f>IF(COUNTA(RelatedFeatures[])=0,"", IF(INDEX(RelatedFeatures[First Sampling Feature Code],$A1419)="","",
CONCATENATE("  - &amp;RelationID",TEXT($A1419,"0000"),
" {","SamplingFeatureID:  *SamplingFeatureID",TEXT(MATCH(INDEX(RelatedFeatures[First Sampling Feature Code],$A1419),SamplingFeatures[Feature Code],0),"0000"),
", RelationshipTypeCV:  ",CHAR(34),INDEX(RelatedFeatures[Relationship Type],$A1419),CHAR(34),
", RelatedFeatureID: *SamplingFeatureID",TEXT(MATCH(INDEX(RelatedFeatures[Second Sampling Feature Code],$A1419),SamplingFeatures[Feature Code],0),"0000"),
", SpatialOffsetID:  ",IF(INDEX(RelatedFeatures[Offset Number],$A1419)="","",CONCATENATE("*SpatialOffsetID",TEXT(INDEX(RelatedFeatures[Offset Number],$A1419),"0000"))),"}")))</f>
        <v>#REF!</v>
      </c>
      <c r="P1419" t="e">
        <f>IF(INDEX(Methods[Method Type],$A1419)="","",
CONCATENATE("  - &amp;MethodID",TEXT($A1419,"0000"),
" {","MethodTypeCV:  ",CHAR(34),INDEX(Methods[Method Type],$A1419),CHAR(34),
", MethodCode:  ",CHAR(34),INDEX(Methods[Method Code],$A1419),CHAR(34),
", MethodName:  ",CHAR(34),INDEX(Methods[Method Name],$A1419),CHAR(34),
", MethodDescription:  ",CHAR(34),INDEX(Methods[Method Description],$A1419),CHAR(34),
", MethodLink:  ",CHAR(34),INDEX(Methods[Method Link],$A1419),CHAR(34),
", OrganizationID: *OrganizationID",TEXT(MATCH(INDEX(Methods[Organization Name],$A1419),Organizations[Organization Name],0),"0000"),"}"))</f>
        <v>#REF!</v>
      </c>
      <c r="Q1419" t="e">
        <f>IF(INDEX(Variables[Variable Type],$A1419)="","",
CONCATENATE("  - &amp;VariableID",TEXT($A1419,"0000"),
" {","VariableTypeCV:  ",CHAR(34),INDEX(Variables[Variable Type],$A1419),CHAR(34),
", VariableCode:  ",CHAR(34),INDEX(Variables[Variable Code],$A1419),CHAR(34),
", VariableNameCV:  ",CHAR(34),INDEX(Variables[Variable Name],$A1419),CHAR(34),
", VariableDefinition:  ",CHAR(34),INDEX(Variables[Variable Definition],$A1419),CHAR(34),
", SpecciationCV:  ",CHAR(34),INDEX(Variables[Speciation],$A1419),CHAR(34),
", NoDataValue:  ",CHAR(34),INDEX(Variables[No Data Value],$A1419),CHAR(34),"}"))</f>
        <v>#REF!</v>
      </c>
    </row>
    <row r="1420" spans="1:17" x14ac:dyDescent="0.25">
      <c r="A1420">
        <v>1417</v>
      </c>
      <c r="D1420" t="e">
        <f>IF(INDEX(People[First Name],$A1420)="","",
CONCATENATE("  - &amp;PersonID",TEXT($A1420,"0000"),
" {","PersonFirstName:  ",CHAR(34),INDEX(People[First Name],$A1420),CHAR(34),
", PersonMiddleName:  ",CHAR(34),INDEX(People[Middle Name],$A1420),CHAR(34),
", PersonLastName:  ",CHAR(34),INDEX(People[Last Name],$A1420),CHAR(34),"}"))</f>
        <v>#REF!</v>
      </c>
      <c r="E1420" t="e">
        <f>IF(INDEX(Organizations[Organization Type '[CV']],$A1420)="","",
CONCATENATE("  - &amp;OrganizationID",TEXT($A1420,"0000"),
" {","OrganizationTypeCV:  ",CHAR(34),INDEX(Organizations[Organization Type '[CV']],$A1420),CHAR(34),
", OrganizationCode:  ",CHAR(34),INDEX(Organizations[Organization Code],$A1420),CHAR(34),
", OrganizationName:  ",CHAR(34),INDEX(Organizations[Organization Name],$A1420),CHAR(34),
", OrganizationDescription:  ",CHAR(34),INDEX(Organizations[Organization Description],$A1420),CHAR(34),
", OrganizationLink:  ",CHAR(34),INDEX(Organizations[Organization Link],$A1420),CHAR(34),"}"))</f>
        <v>#REF!</v>
      </c>
      <c r="F1420" t="e">
        <f>IF(INDEX(People[First Name],$A1420)="","",
CONCATENATE("  - &amp;AffiliationID",TEXT($A1420,"0000"),
" {PersonID: *PersonID",TEXT($A1420,"0000"),
", OrganizationID: *OrganizationID",TEXT(MATCH(INDEX(People[Organization Name],$A1420),Organizations[Organization Name],0),"0000"),
", IsPrimaryOrganizationContact: , AffiliationStartDate: , AffiliationEndDate: , PrimaryPhone: ",
", PrimaryEmail: ",CHAR(34),INDEX(People[Primary Email],$A1420),CHAR(34),
", PrimaryAddress: ",CHAR(34),INDEX(People[Primary Address],$A1420),CHAR(34),
", PersonLink: }"))</f>
        <v>#REF!</v>
      </c>
      <c r="H1420" t="e">
        <f>IF(COUNTA(CitationInformation)=0,"",IF(INDEX(AuthorList[Author Name],$A1420)="","",
CONCATENATE("  - &amp;AuthorListID",TEXT($A1420,"0000"),
"  {CitationID: *CitationID0001",
", PersonID: *PersonID",TEXT(MATCH(INDEX(AuthorList[Author Name],$A1420),People[Full Name],0),"0000"),
", AuthorOrder: ",INDEX(AuthorList[Author Number],$A1420),"}")))</f>
        <v>#REF!</v>
      </c>
      <c r="K1420" t="e">
        <f>IF(INDEX(SamplingFeatures[Feature Code],$A1420)="","",
CONCATENATE("  - &amp;SamplingFeatureID",TEXT($A1420,"0000"),
" {","SamplingFeatureUUID:  ",CHAR(34),INDEX(SamplingFeatures[Sampling Feature UUID],$A1420),CHAR(34),
", SamplingFeatureTypeCV:  ",CHAR(34),INDEX(SamplingFeatures[Sampling Feature Type],$A1420),CHAR(34),
", SamplingFeatureCode:  ",CHAR(34),INDEX(SamplingFeatures[Feature Code],$A1420),CHAR(34),
", SamplingFeatureName:  ",CHAR(34),INDEX(SamplingFeatures[Feature Name],$A1420),CHAR(34),
", SamplingFeatureDescription:  ",CHAR(34),INDEX(SamplingFeatures[Feature Description],$A1420),CHAR(34),
", SamplingFeatureGeotypeCV:  ",CHAR(34),INDEX(SamplingFeatures[Feature Geo Type],$A1420),CHAR(34),
", FeatureGeometry:  ",CHAR(34),INDEX(SamplingFeatures[Feature Geometry],$A1420),CHAR(34),
", Elevation_m:  ",CHAR(34),INDEX(SamplingFeatures[Elevation_m],$A1420),CHAR(34),
", ElevationDatumCV:  ",CHAR(34),ElevationDatum,CHAR(34),"}"))</f>
        <v>#REF!</v>
      </c>
      <c r="L1420" t="e">
        <f>IF(INDEX(SamplingFeatures[Sampling Feature Type],$A1420)&lt;&gt;"Site","",
CONCATENATE("  - &amp;SiteID",TEXT(SUMPRODUCT(--($L$3:$L1419&lt;&gt;"")),"0000"),
" {","SamplingFeatureID:  *SamplingFeatureID",TEXT($A1420,"0000"),
", SiteTypeCV:  ",CHAR(34),INDEX(Sites[Site Type],$A1420),CHAR(34),
", Latitude:  ",INDEX(Sites[Latitude],$A1420),
", Longitude:  ",INDEX(Sites[Longitude],$A1420),
", SRSName:  ",CHAR(34),LatLonDatum,CHAR(34),"}"))</f>
        <v>#REF!</v>
      </c>
      <c r="M1420" t="e">
        <f>IF(INDEX(SamplingFeatures[Sampling Feature Type],$A1420)&lt;&gt;"Specimen","",
CONCATENATE("  - &amp;SpecimenID",TEXT(SUMPRODUCT(--($M$3:$M1419&lt;&gt;"")),"0000"),
" {","SamplingFeatureID:  *SamplingFeatureID",TEXT($A1420,"0000"),
", SpecimenTypeCV:  ",CHAR(34),INDEX(Specimens[Specimen Type],$A1420),CHAR(34),
", SpecimenMediumCV:  ",INDEX(Specimens[Specimen Medium],$A1420),
", IsFieldSpecimen:  ",CHAR(34),INDEX(Specimens[Is Field Specimen?],$A1420),CHAR(34),"}"))</f>
        <v>#REF!</v>
      </c>
      <c r="N1420" t="e">
        <f>IF(COUNTA(SpatialOffsets[])=0,"", IF(INDEX(SpatialOffsets[Spatial Offset Type],$A1420)="","",
CONCATENATE("  - &amp;SpatialOffsetID",TEXT($A1420,"0000"),
" {","SpatialOffsetTypeCV:  ",CHAR(34),INDEX(SpatialOffsets[Spatial Offset Type],$A1420),CHAR(34),
", Offset1Value:  ",INDEX(SpatialOffsets[Offset 1 Value],$A1420),
", Offset1UnitID:  ",CHAR(34),INDEX(SpatialOffsets[Offset 1 Unit],$A1420),CHAR(34),
", Offset2Value:  ",INDEX(SpatialOffsets[Offset 2 Value],$A1420),
", Offset2UnitID:  ",CHAR(34),INDEX(SpatialOffsets[Offset 2 Unit],$A1420),CHAR(34),
", Offset3Value:  ",INDEX(SpatialOffsets[Offset 3 Value],$A1420),
", Offset3UnitID:  ",CHAR(34),INDEX(SpatialOffsets[Offset 3 Unit],$A1420),CHAR(34),,"}")))</f>
        <v>#REF!</v>
      </c>
      <c r="O1420" t="e">
        <f>IF(COUNTA(RelatedFeatures[])=0,"", IF(INDEX(RelatedFeatures[First Sampling Feature Code],$A1420)="","",
CONCATENATE("  - &amp;RelationID",TEXT($A1420,"0000"),
" {","SamplingFeatureID:  *SamplingFeatureID",TEXT(MATCH(INDEX(RelatedFeatures[First Sampling Feature Code],$A1420),SamplingFeatures[Feature Code],0),"0000"),
", RelationshipTypeCV:  ",CHAR(34),INDEX(RelatedFeatures[Relationship Type],$A1420),CHAR(34),
", RelatedFeatureID: *SamplingFeatureID",TEXT(MATCH(INDEX(RelatedFeatures[Second Sampling Feature Code],$A1420),SamplingFeatures[Feature Code],0),"0000"),
", SpatialOffsetID:  ",IF(INDEX(RelatedFeatures[Offset Number],$A1420)="","",CONCATENATE("*SpatialOffsetID",TEXT(INDEX(RelatedFeatures[Offset Number],$A1420),"0000"))),"}")))</f>
        <v>#REF!</v>
      </c>
      <c r="P1420" t="e">
        <f>IF(INDEX(Methods[Method Type],$A1420)="","",
CONCATENATE("  - &amp;MethodID",TEXT($A1420,"0000"),
" {","MethodTypeCV:  ",CHAR(34),INDEX(Methods[Method Type],$A1420),CHAR(34),
", MethodCode:  ",CHAR(34),INDEX(Methods[Method Code],$A1420),CHAR(34),
", MethodName:  ",CHAR(34),INDEX(Methods[Method Name],$A1420),CHAR(34),
", MethodDescription:  ",CHAR(34),INDEX(Methods[Method Description],$A1420),CHAR(34),
", MethodLink:  ",CHAR(34),INDEX(Methods[Method Link],$A1420),CHAR(34),
", OrganizationID: *OrganizationID",TEXT(MATCH(INDEX(Methods[Organization Name],$A1420),Organizations[Organization Name],0),"0000"),"}"))</f>
        <v>#REF!</v>
      </c>
      <c r="Q1420" t="e">
        <f>IF(INDEX(Variables[Variable Type],$A1420)="","",
CONCATENATE("  - &amp;VariableID",TEXT($A1420,"0000"),
" {","VariableTypeCV:  ",CHAR(34),INDEX(Variables[Variable Type],$A1420),CHAR(34),
", VariableCode:  ",CHAR(34),INDEX(Variables[Variable Code],$A1420),CHAR(34),
", VariableNameCV:  ",CHAR(34),INDEX(Variables[Variable Name],$A1420),CHAR(34),
", VariableDefinition:  ",CHAR(34),INDEX(Variables[Variable Definition],$A1420),CHAR(34),
", SpecciationCV:  ",CHAR(34),INDEX(Variables[Speciation],$A1420),CHAR(34),
", NoDataValue:  ",CHAR(34),INDEX(Variables[No Data Value],$A1420),CHAR(34),"}"))</f>
        <v>#REF!</v>
      </c>
    </row>
    <row r="1421" spans="1:17" x14ac:dyDescent="0.25">
      <c r="A1421">
        <v>1418</v>
      </c>
      <c r="D1421" t="e">
        <f>IF(INDEX(People[First Name],$A1421)="","",
CONCATENATE("  - &amp;PersonID",TEXT($A1421,"0000"),
" {","PersonFirstName:  ",CHAR(34),INDEX(People[First Name],$A1421),CHAR(34),
", PersonMiddleName:  ",CHAR(34),INDEX(People[Middle Name],$A1421),CHAR(34),
", PersonLastName:  ",CHAR(34),INDEX(People[Last Name],$A1421),CHAR(34),"}"))</f>
        <v>#REF!</v>
      </c>
      <c r="E1421" t="e">
        <f>IF(INDEX(Organizations[Organization Type '[CV']],$A1421)="","",
CONCATENATE("  - &amp;OrganizationID",TEXT($A1421,"0000"),
" {","OrganizationTypeCV:  ",CHAR(34),INDEX(Organizations[Organization Type '[CV']],$A1421),CHAR(34),
", OrganizationCode:  ",CHAR(34),INDEX(Organizations[Organization Code],$A1421),CHAR(34),
", OrganizationName:  ",CHAR(34),INDEX(Organizations[Organization Name],$A1421),CHAR(34),
", OrganizationDescription:  ",CHAR(34),INDEX(Organizations[Organization Description],$A1421),CHAR(34),
", OrganizationLink:  ",CHAR(34),INDEX(Organizations[Organization Link],$A1421),CHAR(34),"}"))</f>
        <v>#REF!</v>
      </c>
      <c r="F1421" t="e">
        <f>IF(INDEX(People[First Name],$A1421)="","",
CONCATENATE("  - &amp;AffiliationID",TEXT($A1421,"0000"),
" {PersonID: *PersonID",TEXT($A1421,"0000"),
", OrganizationID: *OrganizationID",TEXT(MATCH(INDEX(People[Organization Name],$A1421),Organizations[Organization Name],0),"0000"),
", IsPrimaryOrganizationContact: , AffiliationStartDate: , AffiliationEndDate: , PrimaryPhone: ",
", PrimaryEmail: ",CHAR(34),INDEX(People[Primary Email],$A1421),CHAR(34),
", PrimaryAddress: ",CHAR(34),INDEX(People[Primary Address],$A1421),CHAR(34),
", PersonLink: }"))</f>
        <v>#REF!</v>
      </c>
      <c r="H1421" t="e">
        <f>IF(COUNTA(CitationInformation)=0,"",IF(INDEX(AuthorList[Author Name],$A1421)="","",
CONCATENATE("  - &amp;AuthorListID",TEXT($A1421,"0000"),
"  {CitationID: *CitationID0001",
", PersonID: *PersonID",TEXT(MATCH(INDEX(AuthorList[Author Name],$A1421),People[Full Name],0),"0000"),
", AuthorOrder: ",INDEX(AuthorList[Author Number],$A1421),"}")))</f>
        <v>#REF!</v>
      </c>
      <c r="K1421" t="e">
        <f>IF(INDEX(SamplingFeatures[Feature Code],$A1421)="","",
CONCATENATE("  - &amp;SamplingFeatureID",TEXT($A1421,"0000"),
" {","SamplingFeatureUUID:  ",CHAR(34),INDEX(SamplingFeatures[Sampling Feature UUID],$A1421),CHAR(34),
", SamplingFeatureTypeCV:  ",CHAR(34),INDEX(SamplingFeatures[Sampling Feature Type],$A1421),CHAR(34),
", SamplingFeatureCode:  ",CHAR(34),INDEX(SamplingFeatures[Feature Code],$A1421),CHAR(34),
", SamplingFeatureName:  ",CHAR(34),INDEX(SamplingFeatures[Feature Name],$A1421),CHAR(34),
", SamplingFeatureDescription:  ",CHAR(34),INDEX(SamplingFeatures[Feature Description],$A1421),CHAR(34),
", SamplingFeatureGeotypeCV:  ",CHAR(34),INDEX(SamplingFeatures[Feature Geo Type],$A1421),CHAR(34),
", FeatureGeometry:  ",CHAR(34),INDEX(SamplingFeatures[Feature Geometry],$A1421),CHAR(34),
", Elevation_m:  ",CHAR(34),INDEX(SamplingFeatures[Elevation_m],$A1421),CHAR(34),
", ElevationDatumCV:  ",CHAR(34),ElevationDatum,CHAR(34),"}"))</f>
        <v>#REF!</v>
      </c>
      <c r="L1421" t="e">
        <f>IF(INDEX(SamplingFeatures[Sampling Feature Type],$A1421)&lt;&gt;"Site","",
CONCATENATE("  - &amp;SiteID",TEXT(SUMPRODUCT(--($L$3:$L1420&lt;&gt;"")),"0000"),
" {","SamplingFeatureID:  *SamplingFeatureID",TEXT($A1421,"0000"),
", SiteTypeCV:  ",CHAR(34),INDEX(Sites[Site Type],$A1421),CHAR(34),
", Latitude:  ",INDEX(Sites[Latitude],$A1421),
", Longitude:  ",INDEX(Sites[Longitude],$A1421),
", SRSName:  ",CHAR(34),LatLonDatum,CHAR(34),"}"))</f>
        <v>#REF!</v>
      </c>
      <c r="M1421" t="e">
        <f>IF(INDEX(SamplingFeatures[Sampling Feature Type],$A1421)&lt;&gt;"Specimen","",
CONCATENATE("  - &amp;SpecimenID",TEXT(SUMPRODUCT(--($M$3:$M1420&lt;&gt;"")),"0000"),
" {","SamplingFeatureID:  *SamplingFeatureID",TEXT($A1421,"0000"),
", SpecimenTypeCV:  ",CHAR(34),INDEX(Specimens[Specimen Type],$A1421),CHAR(34),
", SpecimenMediumCV:  ",INDEX(Specimens[Specimen Medium],$A1421),
", IsFieldSpecimen:  ",CHAR(34),INDEX(Specimens[Is Field Specimen?],$A1421),CHAR(34),"}"))</f>
        <v>#REF!</v>
      </c>
      <c r="N1421" t="e">
        <f>IF(COUNTA(SpatialOffsets[])=0,"", IF(INDEX(SpatialOffsets[Spatial Offset Type],$A1421)="","",
CONCATENATE("  - &amp;SpatialOffsetID",TEXT($A1421,"0000"),
" {","SpatialOffsetTypeCV:  ",CHAR(34),INDEX(SpatialOffsets[Spatial Offset Type],$A1421),CHAR(34),
", Offset1Value:  ",INDEX(SpatialOffsets[Offset 1 Value],$A1421),
", Offset1UnitID:  ",CHAR(34),INDEX(SpatialOffsets[Offset 1 Unit],$A1421),CHAR(34),
", Offset2Value:  ",INDEX(SpatialOffsets[Offset 2 Value],$A1421),
", Offset2UnitID:  ",CHAR(34),INDEX(SpatialOffsets[Offset 2 Unit],$A1421),CHAR(34),
", Offset3Value:  ",INDEX(SpatialOffsets[Offset 3 Value],$A1421),
", Offset3UnitID:  ",CHAR(34),INDEX(SpatialOffsets[Offset 3 Unit],$A1421),CHAR(34),,"}")))</f>
        <v>#REF!</v>
      </c>
      <c r="O1421" t="e">
        <f>IF(COUNTA(RelatedFeatures[])=0,"", IF(INDEX(RelatedFeatures[First Sampling Feature Code],$A1421)="","",
CONCATENATE("  - &amp;RelationID",TEXT($A1421,"0000"),
" {","SamplingFeatureID:  *SamplingFeatureID",TEXT(MATCH(INDEX(RelatedFeatures[First Sampling Feature Code],$A1421),SamplingFeatures[Feature Code],0),"0000"),
", RelationshipTypeCV:  ",CHAR(34),INDEX(RelatedFeatures[Relationship Type],$A1421),CHAR(34),
", RelatedFeatureID: *SamplingFeatureID",TEXT(MATCH(INDEX(RelatedFeatures[Second Sampling Feature Code],$A1421),SamplingFeatures[Feature Code],0),"0000"),
", SpatialOffsetID:  ",IF(INDEX(RelatedFeatures[Offset Number],$A1421)="","",CONCATENATE("*SpatialOffsetID",TEXT(INDEX(RelatedFeatures[Offset Number],$A1421),"0000"))),"}")))</f>
        <v>#REF!</v>
      </c>
      <c r="P1421" t="e">
        <f>IF(INDEX(Methods[Method Type],$A1421)="","",
CONCATENATE("  - &amp;MethodID",TEXT($A1421,"0000"),
" {","MethodTypeCV:  ",CHAR(34),INDEX(Methods[Method Type],$A1421),CHAR(34),
", MethodCode:  ",CHAR(34),INDEX(Methods[Method Code],$A1421),CHAR(34),
", MethodName:  ",CHAR(34),INDEX(Methods[Method Name],$A1421),CHAR(34),
", MethodDescription:  ",CHAR(34),INDEX(Methods[Method Description],$A1421),CHAR(34),
", MethodLink:  ",CHAR(34),INDEX(Methods[Method Link],$A1421),CHAR(34),
", OrganizationID: *OrganizationID",TEXT(MATCH(INDEX(Methods[Organization Name],$A1421),Organizations[Organization Name],0),"0000"),"}"))</f>
        <v>#REF!</v>
      </c>
      <c r="Q1421" t="e">
        <f>IF(INDEX(Variables[Variable Type],$A1421)="","",
CONCATENATE("  - &amp;VariableID",TEXT($A1421,"0000"),
" {","VariableTypeCV:  ",CHAR(34),INDEX(Variables[Variable Type],$A1421),CHAR(34),
", VariableCode:  ",CHAR(34),INDEX(Variables[Variable Code],$A1421),CHAR(34),
", VariableNameCV:  ",CHAR(34),INDEX(Variables[Variable Name],$A1421),CHAR(34),
", VariableDefinition:  ",CHAR(34),INDEX(Variables[Variable Definition],$A1421),CHAR(34),
", SpecciationCV:  ",CHAR(34),INDEX(Variables[Speciation],$A1421),CHAR(34),
", NoDataValue:  ",CHAR(34),INDEX(Variables[No Data Value],$A1421),CHAR(34),"}"))</f>
        <v>#REF!</v>
      </c>
    </row>
    <row r="1422" spans="1:17" x14ac:dyDescent="0.25">
      <c r="A1422">
        <v>1419</v>
      </c>
      <c r="D1422" t="e">
        <f>IF(INDEX(People[First Name],$A1422)="","",
CONCATENATE("  - &amp;PersonID",TEXT($A1422,"0000"),
" {","PersonFirstName:  ",CHAR(34),INDEX(People[First Name],$A1422),CHAR(34),
", PersonMiddleName:  ",CHAR(34),INDEX(People[Middle Name],$A1422),CHAR(34),
", PersonLastName:  ",CHAR(34),INDEX(People[Last Name],$A1422),CHAR(34),"}"))</f>
        <v>#REF!</v>
      </c>
      <c r="E1422" t="e">
        <f>IF(INDEX(Organizations[Organization Type '[CV']],$A1422)="","",
CONCATENATE("  - &amp;OrganizationID",TEXT($A1422,"0000"),
" {","OrganizationTypeCV:  ",CHAR(34),INDEX(Organizations[Organization Type '[CV']],$A1422),CHAR(34),
", OrganizationCode:  ",CHAR(34),INDEX(Organizations[Organization Code],$A1422),CHAR(34),
", OrganizationName:  ",CHAR(34),INDEX(Organizations[Organization Name],$A1422),CHAR(34),
", OrganizationDescription:  ",CHAR(34),INDEX(Organizations[Organization Description],$A1422),CHAR(34),
", OrganizationLink:  ",CHAR(34),INDEX(Organizations[Organization Link],$A1422),CHAR(34),"}"))</f>
        <v>#REF!</v>
      </c>
      <c r="F1422" t="e">
        <f>IF(INDEX(People[First Name],$A1422)="","",
CONCATENATE("  - &amp;AffiliationID",TEXT($A1422,"0000"),
" {PersonID: *PersonID",TEXT($A1422,"0000"),
", OrganizationID: *OrganizationID",TEXT(MATCH(INDEX(People[Organization Name],$A1422),Organizations[Organization Name],0),"0000"),
", IsPrimaryOrganizationContact: , AffiliationStartDate: , AffiliationEndDate: , PrimaryPhone: ",
", PrimaryEmail: ",CHAR(34),INDEX(People[Primary Email],$A1422),CHAR(34),
", PrimaryAddress: ",CHAR(34),INDEX(People[Primary Address],$A1422),CHAR(34),
", PersonLink: }"))</f>
        <v>#REF!</v>
      </c>
      <c r="H1422" t="e">
        <f>IF(COUNTA(CitationInformation)=0,"",IF(INDEX(AuthorList[Author Name],$A1422)="","",
CONCATENATE("  - &amp;AuthorListID",TEXT($A1422,"0000"),
"  {CitationID: *CitationID0001",
", PersonID: *PersonID",TEXT(MATCH(INDEX(AuthorList[Author Name],$A1422),People[Full Name],0),"0000"),
", AuthorOrder: ",INDEX(AuthorList[Author Number],$A1422),"}")))</f>
        <v>#REF!</v>
      </c>
      <c r="K1422" t="e">
        <f>IF(INDEX(SamplingFeatures[Feature Code],$A1422)="","",
CONCATENATE("  - &amp;SamplingFeatureID",TEXT($A1422,"0000"),
" {","SamplingFeatureUUID:  ",CHAR(34),INDEX(SamplingFeatures[Sampling Feature UUID],$A1422),CHAR(34),
", SamplingFeatureTypeCV:  ",CHAR(34),INDEX(SamplingFeatures[Sampling Feature Type],$A1422),CHAR(34),
", SamplingFeatureCode:  ",CHAR(34),INDEX(SamplingFeatures[Feature Code],$A1422),CHAR(34),
", SamplingFeatureName:  ",CHAR(34),INDEX(SamplingFeatures[Feature Name],$A1422),CHAR(34),
", SamplingFeatureDescription:  ",CHAR(34),INDEX(SamplingFeatures[Feature Description],$A1422),CHAR(34),
", SamplingFeatureGeotypeCV:  ",CHAR(34),INDEX(SamplingFeatures[Feature Geo Type],$A1422),CHAR(34),
", FeatureGeometry:  ",CHAR(34),INDEX(SamplingFeatures[Feature Geometry],$A1422),CHAR(34),
", Elevation_m:  ",CHAR(34),INDEX(SamplingFeatures[Elevation_m],$A1422),CHAR(34),
", ElevationDatumCV:  ",CHAR(34),ElevationDatum,CHAR(34),"}"))</f>
        <v>#REF!</v>
      </c>
      <c r="L1422" t="e">
        <f>IF(INDEX(SamplingFeatures[Sampling Feature Type],$A1422)&lt;&gt;"Site","",
CONCATENATE("  - &amp;SiteID",TEXT(SUMPRODUCT(--($L$3:$L1421&lt;&gt;"")),"0000"),
" {","SamplingFeatureID:  *SamplingFeatureID",TEXT($A1422,"0000"),
", SiteTypeCV:  ",CHAR(34),INDEX(Sites[Site Type],$A1422),CHAR(34),
", Latitude:  ",INDEX(Sites[Latitude],$A1422),
", Longitude:  ",INDEX(Sites[Longitude],$A1422),
", SRSName:  ",CHAR(34),LatLonDatum,CHAR(34),"}"))</f>
        <v>#REF!</v>
      </c>
      <c r="M1422" t="e">
        <f>IF(INDEX(SamplingFeatures[Sampling Feature Type],$A1422)&lt;&gt;"Specimen","",
CONCATENATE("  - &amp;SpecimenID",TEXT(SUMPRODUCT(--($M$3:$M1421&lt;&gt;"")),"0000"),
" {","SamplingFeatureID:  *SamplingFeatureID",TEXT($A1422,"0000"),
", SpecimenTypeCV:  ",CHAR(34),INDEX(Specimens[Specimen Type],$A1422),CHAR(34),
", SpecimenMediumCV:  ",INDEX(Specimens[Specimen Medium],$A1422),
", IsFieldSpecimen:  ",CHAR(34),INDEX(Specimens[Is Field Specimen?],$A1422),CHAR(34),"}"))</f>
        <v>#REF!</v>
      </c>
      <c r="N1422" t="e">
        <f>IF(COUNTA(SpatialOffsets[])=0,"", IF(INDEX(SpatialOffsets[Spatial Offset Type],$A1422)="","",
CONCATENATE("  - &amp;SpatialOffsetID",TEXT($A1422,"0000"),
" {","SpatialOffsetTypeCV:  ",CHAR(34),INDEX(SpatialOffsets[Spatial Offset Type],$A1422),CHAR(34),
", Offset1Value:  ",INDEX(SpatialOffsets[Offset 1 Value],$A1422),
", Offset1UnitID:  ",CHAR(34),INDEX(SpatialOffsets[Offset 1 Unit],$A1422),CHAR(34),
", Offset2Value:  ",INDEX(SpatialOffsets[Offset 2 Value],$A1422),
", Offset2UnitID:  ",CHAR(34),INDEX(SpatialOffsets[Offset 2 Unit],$A1422),CHAR(34),
", Offset3Value:  ",INDEX(SpatialOffsets[Offset 3 Value],$A1422),
", Offset3UnitID:  ",CHAR(34),INDEX(SpatialOffsets[Offset 3 Unit],$A1422),CHAR(34),,"}")))</f>
        <v>#REF!</v>
      </c>
      <c r="O1422" t="e">
        <f>IF(COUNTA(RelatedFeatures[])=0,"", IF(INDEX(RelatedFeatures[First Sampling Feature Code],$A1422)="","",
CONCATENATE("  - &amp;RelationID",TEXT($A1422,"0000"),
" {","SamplingFeatureID:  *SamplingFeatureID",TEXT(MATCH(INDEX(RelatedFeatures[First Sampling Feature Code],$A1422),SamplingFeatures[Feature Code],0),"0000"),
", RelationshipTypeCV:  ",CHAR(34),INDEX(RelatedFeatures[Relationship Type],$A1422),CHAR(34),
", RelatedFeatureID: *SamplingFeatureID",TEXT(MATCH(INDEX(RelatedFeatures[Second Sampling Feature Code],$A1422),SamplingFeatures[Feature Code],0),"0000"),
", SpatialOffsetID:  ",IF(INDEX(RelatedFeatures[Offset Number],$A1422)="","",CONCATENATE("*SpatialOffsetID",TEXT(INDEX(RelatedFeatures[Offset Number],$A1422),"0000"))),"}")))</f>
        <v>#REF!</v>
      </c>
      <c r="P1422" t="e">
        <f>IF(INDEX(Methods[Method Type],$A1422)="","",
CONCATENATE("  - &amp;MethodID",TEXT($A1422,"0000"),
" {","MethodTypeCV:  ",CHAR(34),INDEX(Methods[Method Type],$A1422),CHAR(34),
", MethodCode:  ",CHAR(34),INDEX(Methods[Method Code],$A1422),CHAR(34),
", MethodName:  ",CHAR(34),INDEX(Methods[Method Name],$A1422),CHAR(34),
", MethodDescription:  ",CHAR(34),INDEX(Methods[Method Description],$A1422),CHAR(34),
", MethodLink:  ",CHAR(34),INDEX(Methods[Method Link],$A1422),CHAR(34),
", OrganizationID: *OrganizationID",TEXT(MATCH(INDEX(Methods[Organization Name],$A1422),Organizations[Organization Name],0),"0000"),"}"))</f>
        <v>#REF!</v>
      </c>
      <c r="Q1422" t="e">
        <f>IF(INDEX(Variables[Variable Type],$A1422)="","",
CONCATENATE("  - &amp;VariableID",TEXT($A1422,"0000"),
" {","VariableTypeCV:  ",CHAR(34),INDEX(Variables[Variable Type],$A1422),CHAR(34),
", VariableCode:  ",CHAR(34),INDEX(Variables[Variable Code],$A1422),CHAR(34),
", VariableNameCV:  ",CHAR(34),INDEX(Variables[Variable Name],$A1422),CHAR(34),
", VariableDefinition:  ",CHAR(34),INDEX(Variables[Variable Definition],$A1422),CHAR(34),
", SpecciationCV:  ",CHAR(34),INDEX(Variables[Speciation],$A1422),CHAR(34),
", NoDataValue:  ",CHAR(34),INDEX(Variables[No Data Value],$A1422),CHAR(34),"}"))</f>
        <v>#REF!</v>
      </c>
    </row>
    <row r="1423" spans="1:17" x14ac:dyDescent="0.25">
      <c r="A1423">
        <v>1420</v>
      </c>
      <c r="D1423" t="e">
        <f>IF(INDEX(People[First Name],$A1423)="","",
CONCATENATE("  - &amp;PersonID",TEXT($A1423,"0000"),
" {","PersonFirstName:  ",CHAR(34),INDEX(People[First Name],$A1423),CHAR(34),
", PersonMiddleName:  ",CHAR(34),INDEX(People[Middle Name],$A1423),CHAR(34),
", PersonLastName:  ",CHAR(34),INDEX(People[Last Name],$A1423),CHAR(34),"}"))</f>
        <v>#REF!</v>
      </c>
      <c r="E1423" t="e">
        <f>IF(INDEX(Organizations[Organization Type '[CV']],$A1423)="","",
CONCATENATE("  - &amp;OrganizationID",TEXT($A1423,"0000"),
" {","OrganizationTypeCV:  ",CHAR(34),INDEX(Organizations[Organization Type '[CV']],$A1423),CHAR(34),
", OrganizationCode:  ",CHAR(34),INDEX(Organizations[Organization Code],$A1423),CHAR(34),
", OrganizationName:  ",CHAR(34),INDEX(Organizations[Organization Name],$A1423),CHAR(34),
", OrganizationDescription:  ",CHAR(34),INDEX(Organizations[Organization Description],$A1423),CHAR(34),
", OrganizationLink:  ",CHAR(34),INDEX(Organizations[Organization Link],$A1423),CHAR(34),"}"))</f>
        <v>#REF!</v>
      </c>
      <c r="F1423" t="e">
        <f>IF(INDEX(People[First Name],$A1423)="","",
CONCATENATE("  - &amp;AffiliationID",TEXT($A1423,"0000"),
" {PersonID: *PersonID",TEXT($A1423,"0000"),
", OrganizationID: *OrganizationID",TEXT(MATCH(INDEX(People[Organization Name],$A1423),Organizations[Organization Name],0),"0000"),
", IsPrimaryOrganizationContact: , AffiliationStartDate: , AffiliationEndDate: , PrimaryPhone: ",
", PrimaryEmail: ",CHAR(34),INDEX(People[Primary Email],$A1423),CHAR(34),
", PrimaryAddress: ",CHAR(34),INDEX(People[Primary Address],$A1423),CHAR(34),
", PersonLink: }"))</f>
        <v>#REF!</v>
      </c>
      <c r="H1423" t="e">
        <f>IF(COUNTA(CitationInformation)=0,"",IF(INDEX(AuthorList[Author Name],$A1423)="","",
CONCATENATE("  - &amp;AuthorListID",TEXT($A1423,"0000"),
"  {CitationID: *CitationID0001",
", PersonID: *PersonID",TEXT(MATCH(INDEX(AuthorList[Author Name],$A1423),People[Full Name],0),"0000"),
", AuthorOrder: ",INDEX(AuthorList[Author Number],$A1423),"}")))</f>
        <v>#REF!</v>
      </c>
      <c r="K1423" t="e">
        <f>IF(INDEX(SamplingFeatures[Feature Code],$A1423)="","",
CONCATENATE("  - &amp;SamplingFeatureID",TEXT($A1423,"0000"),
" {","SamplingFeatureUUID:  ",CHAR(34),INDEX(SamplingFeatures[Sampling Feature UUID],$A1423),CHAR(34),
", SamplingFeatureTypeCV:  ",CHAR(34),INDEX(SamplingFeatures[Sampling Feature Type],$A1423),CHAR(34),
", SamplingFeatureCode:  ",CHAR(34),INDEX(SamplingFeatures[Feature Code],$A1423),CHAR(34),
", SamplingFeatureName:  ",CHAR(34),INDEX(SamplingFeatures[Feature Name],$A1423),CHAR(34),
", SamplingFeatureDescription:  ",CHAR(34),INDEX(SamplingFeatures[Feature Description],$A1423),CHAR(34),
", SamplingFeatureGeotypeCV:  ",CHAR(34),INDEX(SamplingFeatures[Feature Geo Type],$A1423),CHAR(34),
", FeatureGeometry:  ",CHAR(34),INDEX(SamplingFeatures[Feature Geometry],$A1423),CHAR(34),
", Elevation_m:  ",CHAR(34),INDEX(SamplingFeatures[Elevation_m],$A1423),CHAR(34),
", ElevationDatumCV:  ",CHAR(34),ElevationDatum,CHAR(34),"}"))</f>
        <v>#REF!</v>
      </c>
      <c r="L1423" t="e">
        <f>IF(INDEX(SamplingFeatures[Sampling Feature Type],$A1423)&lt;&gt;"Site","",
CONCATENATE("  - &amp;SiteID",TEXT(SUMPRODUCT(--($L$3:$L1422&lt;&gt;"")),"0000"),
" {","SamplingFeatureID:  *SamplingFeatureID",TEXT($A1423,"0000"),
", SiteTypeCV:  ",CHAR(34),INDEX(Sites[Site Type],$A1423),CHAR(34),
", Latitude:  ",INDEX(Sites[Latitude],$A1423),
", Longitude:  ",INDEX(Sites[Longitude],$A1423),
", SRSName:  ",CHAR(34),LatLonDatum,CHAR(34),"}"))</f>
        <v>#REF!</v>
      </c>
      <c r="M1423" t="e">
        <f>IF(INDEX(SamplingFeatures[Sampling Feature Type],$A1423)&lt;&gt;"Specimen","",
CONCATENATE("  - &amp;SpecimenID",TEXT(SUMPRODUCT(--($M$3:$M1422&lt;&gt;"")),"0000"),
" {","SamplingFeatureID:  *SamplingFeatureID",TEXT($A1423,"0000"),
", SpecimenTypeCV:  ",CHAR(34),INDEX(Specimens[Specimen Type],$A1423),CHAR(34),
", SpecimenMediumCV:  ",INDEX(Specimens[Specimen Medium],$A1423),
", IsFieldSpecimen:  ",CHAR(34),INDEX(Specimens[Is Field Specimen?],$A1423),CHAR(34),"}"))</f>
        <v>#REF!</v>
      </c>
      <c r="N1423" t="e">
        <f>IF(COUNTA(SpatialOffsets[])=0,"", IF(INDEX(SpatialOffsets[Spatial Offset Type],$A1423)="","",
CONCATENATE("  - &amp;SpatialOffsetID",TEXT($A1423,"0000"),
" {","SpatialOffsetTypeCV:  ",CHAR(34),INDEX(SpatialOffsets[Spatial Offset Type],$A1423),CHAR(34),
", Offset1Value:  ",INDEX(SpatialOffsets[Offset 1 Value],$A1423),
", Offset1UnitID:  ",CHAR(34),INDEX(SpatialOffsets[Offset 1 Unit],$A1423),CHAR(34),
", Offset2Value:  ",INDEX(SpatialOffsets[Offset 2 Value],$A1423),
", Offset2UnitID:  ",CHAR(34),INDEX(SpatialOffsets[Offset 2 Unit],$A1423),CHAR(34),
", Offset3Value:  ",INDEX(SpatialOffsets[Offset 3 Value],$A1423),
", Offset3UnitID:  ",CHAR(34),INDEX(SpatialOffsets[Offset 3 Unit],$A1423),CHAR(34),,"}")))</f>
        <v>#REF!</v>
      </c>
      <c r="O1423" t="e">
        <f>IF(COUNTA(RelatedFeatures[])=0,"", IF(INDEX(RelatedFeatures[First Sampling Feature Code],$A1423)="","",
CONCATENATE("  - &amp;RelationID",TEXT($A1423,"0000"),
" {","SamplingFeatureID:  *SamplingFeatureID",TEXT(MATCH(INDEX(RelatedFeatures[First Sampling Feature Code],$A1423),SamplingFeatures[Feature Code],0),"0000"),
", RelationshipTypeCV:  ",CHAR(34),INDEX(RelatedFeatures[Relationship Type],$A1423),CHAR(34),
", RelatedFeatureID: *SamplingFeatureID",TEXT(MATCH(INDEX(RelatedFeatures[Second Sampling Feature Code],$A1423),SamplingFeatures[Feature Code],0),"0000"),
", SpatialOffsetID:  ",IF(INDEX(RelatedFeatures[Offset Number],$A1423)="","",CONCATENATE("*SpatialOffsetID",TEXT(INDEX(RelatedFeatures[Offset Number],$A1423),"0000"))),"}")))</f>
        <v>#REF!</v>
      </c>
      <c r="P1423" t="e">
        <f>IF(INDEX(Methods[Method Type],$A1423)="","",
CONCATENATE("  - &amp;MethodID",TEXT($A1423,"0000"),
" {","MethodTypeCV:  ",CHAR(34),INDEX(Methods[Method Type],$A1423),CHAR(34),
", MethodCode:  ",CHAR(34),INDEX(Methods[Method Code],$A1423),CHAR(34),
", MethodName:  ",CHAR(34),INDEX(Methods[Method Name],$A1423),CHAR(34),
", MethodDescription:  ",CHAR(34),INDEX(Methods[Method Description],$A1423),CHAR(34),
", MethodLink:  ",CHAR(34),INDEX(Methods[Method Link],$A1423),CHAR(34),
", OrganizationID: *OrganizationID",TEXT(MATCH(INDEX(Methods[Organization Name],$A1423),Organizations[Organization Name],0),"0000"),"}"))</f>
        <v>#REF!</v>
      </c>
      <c r="Q1423" t="e">
        <f>IF(INDEX(Variables[Variable Type],$A1423)="","",
CONCATENATE("  - &amp;VariableID",TEXT($A1423,"0000"),
" {","VariableTypeCV:  ",CHAR(34),INDEX(Variables[Variable Type],$A1423),CHAR(34),
", VariableCode:  ",CHAR(34),INDEX(Variables[Variable Code],$A1423),CHAR(34),
", VariableNameCV:  ",CHAR(34),INDEX(Variables[Variable Name],$A1423),CHAR(34),
", VariableDefinition:  ",CHAR(34),INDEX(Variables[Variable Definition],$A1423),CHAR(34),
", SpecciationCV:  ",CHAR(34),INDEX(Variables[Speciation],$A1423),CHAR(34),
", NoDataValue:  ",CHAR(34),INDEX(Variables[No Data Value],$A1423),CHAR(34),"}"))</f>
        <v>#REF!</v>
      </c>
    </row>
    <row r="1424" spans="1:17" x14ac:dyDescent="0.25">
      <c r="A1424">
        <v>1421</v>
      </c>
      <c r="D1424" t="e">
        <f>IF(INDEX(People[First Name],$A1424)="","",
CONCATENATE("  - &amp;PersonID",TEXT($A1424,"0000"),
" {","PersonFirstName:  ",CHAR(34),INDEX(People[First Name],$A1424),CHAR(34),
", PersonMiddleName:  ",CHAR(34),INDEX(People[Middle Name],$A1424),CHAR(34),
", PersonLastName:  ",CHAR(34),INDEX(People[Last Name],$A1424),CHAR(34),"}"))</f>
        <v>#REF!</v>
      </c>
      <c r="E1424" t="e">
        <f>IF(INDEX(Organizations[Organization Type '[CV']],$A1424)="","",
CONCATENATE("  - &amp;OrganizationID",TEXT($A1424,"0000"),
" {","OrganizationTypeCV:  ",CHAR(34),INDEX(Organizations[Organization Type '[CV']],$A1424),CHAR(34),
", OrganizationCode:  ",CHAR(34),INDEX(Organizations[Organization Code],$A1424),CHAR(34),
", OrganizationName:  ",CHAR(34),INDEX(Organizations[Organization Name],$A1424),CHAR(34),
", OrganizationDescription:  ",CHAR(34),INDEX(Organizations[Organization Description],$A1424),CHAR(34),
", OrganizationLink:  ",CHAR(34),INDEX(Organizations[Organization Link],$A1424),CHAR(34),"}"))</f>
        <v>#REF!</v>
      </c>
      <c r="F1424" t="e">
        <f>IF(INDEX(People[First Name],$A1424)="","",
CONCATENATE("  - &amp;AffiliationID",TEXT($A1424,"0000"),
" {PersonID: *PersonID",TEXT($A1424,"0000"),
", OrganizationID: *OrganizationID",TEXT(MATCH(INDEX(People[Organization Name],$A1424),Organizations[Organization Name],0),"0000"),
", IsPrimaryOrganizationContact: , AffiliationStartDate: , AffiliationEndDate: , PrimaryPhone: ",
", PrimaryEmail: ",CHAR(34),INDEX(People[Primary Email],$A1424),CHAR(34),
", PrimaryAddress: ",CHAR(34),INDEX(People[Primary Address],$A1424),CHAR(34),
", PersonLink: }"))</f>
        <v>#REF!</v>
      </c>
      <c r="H1424" t="e">
        <f>IF(COUNTA(CitationInformation)=0,"",IF(INDEX(AuthorList[Author Name],$A1424)="","",
CONCATENATE("  - &amp;AuthorListID",TEXT($A1424,"0000"),
"  {CitationID: *CitationID0001",
", PersonID: *PersonID",TEXT(MATCH(INDEX(AuthorList[Author Name],$A1424),People[Full Name],0),"0000"),
", AuthorOrder: ",INDEX(AuthorList[Author Number],$A1424),"}")))</f>
        <v>#REF!</v>
      </c>
      <c r="K1424" t="e">
        <f>IF(INDEX(SamplingFeatures[Feature Code],$A1424)="","",
CONCATENATE("  - &amp;SamplingFeatureID",TEXT($A1424,"0000"),
" {","SamplingFeatureUUID:  ",CHAR(34),INDEX(SamplingFeatures[Sampling Feature UUID],$A1424),CHAR(34),
", SamplingFeatureTypeCV:  ",CHAR(34),INDEX(SamplingFeatures[Sampling Feature Type],$A1424),CHAR(34),
", SamplingFeatureCode:  ",CHAR(34),INDEX(SamplingFeatures[Feature Code],$A1424),CHAR(34),
", SamplingFeatureName:  ",CHAR(34),INDEX(SamplingFeatures[Feature Name],$A1424),CHAR(34),
", SamplingFeatureDescription:  ",CHAR(34),INDEX(SamplingFeatures[Feature Description],$A1424),CHAR(34),
", SamplingFeatureGeotypeCV:  ",CHAR(34),INDEX(SamplingFeatures[Feature Geo Type],$A1424),CHAR(34),
", FeatureGeometry:  ",CHAR(34),INDEX(SamplingFeatures[Feature Geometry],$A1424),CHAR(34),
", Elevation_m:  ",CHAR(34),INDEX(SamplingFeatures[Elevation_m],$A1424),CHAR(34),
", ElevationDatumCV:  ",CHAR(34),ElevationDatum,CHAR(34),"}"))</f>
        <v>#REF!</v>
      </c>
      <c r="L1424" t="e">
        <f>IF(INDEX(SamplingFeatures[Sampling Feature Type],$A1424)&lt;&gt;"Site","",
CONCATENATE("  - &amp;SiteID",TEXT(SUMPRODUCT(--($L$3:$L1423&lt;&gt;"")),"0000"),
" {","SamplingFeatureID:  *SamplingFeatureID",TEXT($A1424,"0000"),
", SiteTypeCV:  ",CHAR(34),INDEX(Sites[Site Type],$A1424),CHAR(34),
", Latitude:  ",INDEX(Sites[Latitude],$A1424),
", Longitude:  ",INDEX(Sites[Longitude],$A1424),
", SRSName:  ",CHAR(34),LatLonDatum,CHAR(34),"}"))</f>
        <v>#REF!</v>
      </c>
      <c r="M1424" t="e">
        <f>IF(INDEX(SamplingFeatures[Sampling Feature Type],$A1424)&lt;&gt;"Specimen","",
CONCATENATE("  - &amp;SpecimenID",TEXT(SUMPRODUCT(--($M$3:$M1423&lt;&gt;"")),"0000"),
" {","SamplingFeatureID:  *SamplingFeatureID",TEXT($A1424,"0000"),
", SpecimenTypeCV:  ",CHAR(34),INDEX(Specimens[Specimen Type],$A1424),CHAR(34),
", SpecimenMediumCV:  ",INDEX(Specimens[Specimen Medium],$A1424),
", IsFieldSpecimen:  ",CHAR(34),INDEX(Specimens[Is Field Specimen?],$A1424),CHAR(34),"}"))</f>
        <v>#REF!</v>
      </c>
      <c r="N1424" t="e">
        <f>IF(COUNTA(SpatialOffsets[])=0,"", IF(INDEX(SpatialOffsets[Spatial Offset Type],$A1424)="","",
CONCATENATE("  - &amp;SpatialOffsetID",TEXT($A1424,"0000"),
" {","SpatialOffsetTypeCV:  ",CHAR(34),INDEX(SpatialOffsets[Spatial Offset Type],$A1424),CHAR(34),
", Offset1Value:  ",INDEX(SpatialOffsets[Offset 1 Value],$A1424),
", Offset1UnitID:  ",CHAR(34),INDEX(SpatialOffsets[Offset 1 Unit],$A1424),CHAR(34),
", Offset2Value:  ",INDEX(SpatialOffsets[Offset 2 Value],$A1424),
", Offset2UnitID:  ",CHAR(34),INDEX(SpatialOffsets[Offset 2 Unit],$A1424),CHAR(34),
", Offset3Value:  ",INDEX(SpatialOffsets[Offset 3 Value],$A1424),
", Offset3UnitID:  ",CHAR(34),INDEX(SpatialOffsets[Offset 3 Unit],$A1424),CHAR(34),,"}")))</f>
        <v>#REF!</v>
      </c>
      <c r="O1424" t="e">
        <f>IF(COUNTA(RelatedFeatures[])=0,"", IF(INDEX(RelatedFeatures[First Sampling Feature Code],$A1424)="","",
CONCATENATE("  - &amp;RelationID",TEXT($A1424,"0000"),
" {","SamplingFeatureID:  *SamplingFeatureID",TEXT(MATCH(INDEX(RelatedFeatures[First Sampling Feature Code],$A1424),SamplingFeatures[Feature Code],0),"0000"),
", RelationshipTypeCV:  ",CHAR(34),INDEX(RelatedFeatures[Relationship Type],$A1424),CHAR(34),
", RelatedFeatureID: *SamplingFeatureID",TEXT(MATCH(INDEX(RelatedFeatures[Second Sampling Feature Code],$A1424),SamplingFeatures[Feature Code],0),"0000"),
", SpatialOffsetID:  ",IF(INDEX(RelatedFeatures[Offset Number],$A1424)="","",CONCATENATE("*SpatialOffsetID",TEXT(INDEX(RelatedFeatures[Offset Number],$A1424),"0000"))),"}")))</f>
        <v>#REF!</v>
      </c>
      <c r="P1424" t="e">
        <f>IF(INDEX(Methods[Method Type],$A1424)="","",
CONCATENATE("  - &amp;MethodID",TEXT($A1424,"0000"),
" {","MethodTypeCV:  ",CHAR(34),INDEX(Methods[Method Type],$A1424),CHAR(34),
", MethodCode:  ",CHAR(34),INDEX(Methods[Method Code],$A1424),CHAR(34),
", MethodName:  ",CHAR(34),INDEX(Methods[Method Name],$A1424),CHAR(34),
", MethodDescription:  ",CHAR(34),INDEX(Methods[Method Description],$A1424),CHAR(34),
", MethodLink:  ",CHAR(34),INDEX(Methods[Method Link],$A1424),CHAR(34),
", OrganizationID: *OrganizationID",TEXT(MATCH(INDEX(Methods[Organization Name],$A1424),Organizations[Organization Name],0),"0000"),"}"))</f>
        <v>#REF!</v>
      </c>
      <c r="Q1424" t="e">
        <f>IF(INDEX(Variables[Variable Type],$A1424)="","",
CONCATENATE("  - &amp;VariableID",TEXT($A1424,"0000"),
" {","VariableTypeCV:  ",CHAR(34),INDEX(Variables[Variable Type],$A1424),CHAR(34),
", VariableCode:  ",CHAR(34),INDEX(Variables[Variable Code],$A1424),CHAR(34),
", VariableNameCV:  ",CHAR(34),INDEX(Variables[Variable Name],$A1424),CHAR(34),
", VariableDefinition:  ",CHAR(34),INDEX(Variables[Variable Definition],$A1424),CHAR(34),
", SpecciationCV:  ",CHAR(34),INDEX(Variables[Speciation],$A1424),CHAR(34),
", NoDataValue:  ",CHAR(34),INDEX(Variables[No Data Value],$A1424),CHAR(34),"}"))</f>
        <v>#REF!</v>
      </c>
    </row>
    <row r="1425" spans="1:17" x14ac:dyDescent="0.25">
      <c r="A1425">
        <v>1422</v>
      </c>
      <c r="D1425" t="e">
        <f>IF(INDEX(People[First Name],$A1425)="","",
CONCATENATE("  - &amp;PersonID",TEXT($A1425,"0000"),
" {","PersonFirstName:  ",CHAR(34),INDEX(People[First Name],$A1425),CHAR(34),
", PersonMiddleName:  ",CHAR(34),INDEX(People[Middle Name],$A1425),CHAR(34),
", PersonLastName:  ",CHAR(34),INDEX(People[Last Name],$A1425),CHAR(34),"}"))</f>
        <v>#REF!</v>
      </c>
      <c r="E1425" t="e">
        <f>IF(INDEX(Organizations[Organization Type '[CV']],$A1425)="","",
CONCATENATE("  - &amp;OrganizationID",TEXT($A1425,"0000"),
" {","OrganizationTypeCV:  ",CHAR(34),INDEX(Organizations[Organization Type '[CV']],$A1425),CHAR(34),
", OrganizationCode:  ",CHAR(34),INDEX(Organizations[Organization Code],$A1425),CHAR(34),
", OrganizationName:  ",CHAR(34),INDEX(Organizations[Organization Name],$A1425),CHAR(34),
", OrganizationDescription:  ",CHAR(34),INDEX(Organizations[Organization Description],$A1425),CHAR(34),
", OrganizationLink:  ",CHAR(34),INDEX(Organizations[Organization Link],$A1425),CHAR(34),"}"))</f>
        <v>#REF!</v>
      </c>
      <c r="F1425" t="e">
        <f>IF(INDEX(People[First Name],$A1425)="","",
CONCATENATE("  - &amp;AffiliationID",TEXT($A1425,"0000"),
" {PersonID: *PersonID",TEXT($A1425,"0000"),
", OrganizationID: *OrganizationID",TEXT(MATCH(INDEX(People[Organization Name],$A1425),Organizations[Organization Name],0),"0000"),
", IsPrimaryOrganizationContact: , AffiliationStartDate: , AffiliationEndDate: , PrimaryPhone: ",
", PrimaryEmail: ",CHAR(34),INDEX(People[Primary Email],$A1425),CHAR(34),
", PrimaryAddress: ",CHAR(34),INDEX(People[Primary Address],$A1425),CHAR(34),
", PersonLink: }"))</f>
        <v>#REF!</v>
      </c>
      <c r="H1425" t="e">
        <f>IF(COUNTA(CitationInformation)=0,"",IF(INDEX(AuthorList[Author Name],$A1425)="","",
CONCATENATE("  - &amp;AuthorListID",TEXT($A1425,"0000"),
"  {CitationID: *CitationID0001",
", PersonID: *PersonID",TEXT(MATCH(INDEX(AuthorList[Author Name],$A1425),People[Full Name],0),"0000"),
", AuthorOrder: ",INDEX(AuthorList[Author Number],$A1425),"}")))</f>
        <v>#REF!</v>
      </c>
      <c r="K1425" t="e">
        <f>IF(INDEX(SamplingFeatures[Feature Code],$A1425)="","",
CONCATENATE("  - &amp;SamplingFeatureID",TEXT($A1425,"0000"),
" {","SamplingFeatureUUID:  ",CHAR(34),INDEX(SamplingFeatures[Sampling Feature UUID],$A1425),CHAR(34),
", SamplingFeatureTypeCV:  ",CHAR(34),INDEX(SamplingFeatures[Sampling Feature Type],$A1425),CHAR(34),
", SamplingFeatureCode:  ",CHAR(34),INDEX(SamplingFeatures[Feature Code],$A1425),CHAR(34),
", SamplingFeatureName:  ",CHAR(34),INDEX(SamplingFeatures[Feature Name],$A1425),CHAR(34),
", SamplingFeatureDescription:  ",CHAR(34),INDEX(SamplingFeatures[Feature Description],$A1425),CHAR(34),
", SamplingFeatureGeotypeCV:  ",CHAR(34),INDEX(SamplingFeatures[Feature Geo Type],$A1425),CHAR(34),
", FeatureGeometry:  ",CHAR(34),INDEX(SamplingFeatures[Feature Geometry],$A1425),CHAR(34),
", Elevation_m:  ",CHAR(34),INDEX(SamplingFeatures[Elevation_m],$A1425),CHAR(34),
", ElevationDatumCV:  ",CHAR(34),ElevationDatum,CHAR(34),"}"))</f>
        <v>#REF!</v>
      </c>
      <c r="L1425" t="e">
        <f>IF(INDEX(SamplingFeatures[Sampling Feature Type],$A1425)&lt;&gt;"Site","",
CONCATENATE("  - &amp;SiteID",TEXT(SUMPRODUCT(--($L$3:$L1424&lt;&gt;"")),"0000"),
" {","SamplingFeatureID:  *SamplingFeatureID",TEXT($A1425,"0000"),
", SiteTypeCV:  ",CHAR(34),INDEX(Sites[Site Type],$A1425),CHAR(34),
", Latitude:  ",INDEX(Sites[Latitude],$A1425),
", Longitude:  ",INDEX(Sites[Longitude],$A1425),
", SRSName:  ",CHAR(34),LatLonDatum,CHAR(34),"}"))</f>
        <v>#REF!</v>
      </c>
      <c r="M1425" t="e">
        <f>IF(INDEX(SamplingFeatures[Sampling Feature Type],$A1425)&lt;&gt;"Specimen","",
CONCATENATE("  - &amp;SpecimenID",TEXT(SUMPRODUCT(--($M$3:$M1424&lt;&gt;"")),"0000"),
" {","SamplingFeatureID:  *SamplingFeatureID",TEXT($A1425,"0000"),
", SpecimenTypeCV:  ",CHAR(34),INDEX(Specimens[Specimen Type],$A1425),CHAR(34),
", SpecimenMediumCV:  ",INDEX(Specimens[Specimen Medium],$A1425),
", IsFieldSpecimen:  ",CHAR(34),INDEX(Specimens[Is Field Specimen?],$A1425),CHAR(34),"}"))</f>
        <v>#REF!</v>
      </c>
      <c r="N1425" t="e">
        <f>IF(COUNTA(SpatialOffsets[])=0,"", IF(INDEX(SpatialOffsets[Spatial Offset Type],$A1425)="","",
CONCATENATE("  - &amp;SpatialOffsetID",TEXT($A1425,"0000"),
" {","SpatialOffsetTypeCV:  ",CHAR(34),INDEX(SpatialOffsets[Spatial Offset Type],$A1425),CHAR(34),
", Offset1Value:  ",INDEX(SpatialOffsets[Offset 1 Value],$A1425),
", Offset1UnitID:  ",CHAR(34),INDEX(SpatialOffsets[Offset 1 Unit],$A1425),CHAR(34),
", Offset2Value:  ",INDEX(SpatialOffsets[Offset 2 Value],$A1425),
", Offset2UnitID:  ",CHAR(34),INDEX(SpatialOffsets[Offset 2 Unit],$A1425),CHAR(34),
", Offset3Value:  ",INDEX(SpatialOffsets[Offset 3 Value],$A1425),
", Offset3UnitID:  ",CHAR(34),INDEX(SpatialOffsets[Offset 3 Unit],$A1425),CHAR(34),,"}")))</f>
        <v>#REF!</v>
      </c>
      <c r="O1425" t="e">
        <f>IF(COUNTA(RelatedFeatures[])=0,"", IF(INDEX(RelatedFeatures[First Sampling Feature Code],$A1425)="","",
CONCATENATE("  - &amp;RelationID",TEXT($A1425,"0000"),
" {","SamplingFeatureID:  *SamplingFeatureID",TEXT(MATCH(INDEX(RelatedFeatures[First Sampling Feature Code],$A1425),SamplingFeatures[Feature Code],0),"0000"),
", RelationshipTypeCV:  ",CHAR(34),INDEX(RelatedFeatures[Relationship Type],$A1425),CHAR(34),
", RelatedFeatureID: *SamplingFeatureID",TEXT(MATCH(INDEX(RelatedFeatures[Second Sampling Feature Code],$A1425),SamplingFeatures[Feature Code],0),"0000"),
", SpatialOffsetID:  ",IF(INDEX(RelatedFeatures[Offset Number],$A1425)="","",CONCATENATE("*SpatialOffsetID",TEXT(INDEX(RelatedFeatures[Offset Number],$A1425),"0000"))),"}")))</f>
        <v>#REF!</v>
      </c>
      <c r="P1425" t="e">
        <f>IF(INDEX(Methods[Method Type],$A1425)="","",
CONCATENATE("  - &amp;MethodID",TEXT($A1425,"0000"),
" {","MethodTypeCV:  ",CHAR(34),INDEX(Methods[Method Type],$A1425),CHAR(34),
", MethodCode:  ",CHAR(34),INDEX(Methods[Method Code],$A1425),CHAR(34),
", MethodName:  ",CHAR(34),INDEX(Methods[Method Name],$A1425),CHAR(34),
", MethodDescription:  ",CHAR(34),INDEX(Methods[Method Description],$A1425),CHAR(34),
", MethodLink:  ",CHAR(34),INDEX(Methods[Method Link],$A1425),CHAR(34),
", OrganizationID: *OrganizationID",TEXT(MATCH(INDEX(Methods[Organization Name],$A1425),Organizations[Organization Name],0),"0000"),"}"))</f>
        <v>#REF!</v>
      </c>
      <c r="Q1425" t="e">
        <f>IF(INDEX(Variables[Variable Type],$A1425)="","",
CONCATENATE("  - &amp;VariableID",TEXT($A1425,"0000"),
" {","VariableTypeCV:  ",CHAR(34),INDEX(Variables[Variable Type],$A1425),CHAR(34),
", VariableCode:  ",CHAR(34),INDEX(Variables[Variable Code],$A1425),CHAR(34),
", VariableNameCV:  ",CHAR(34),INDEX(Variables[Variable Name],$A1425),CHAR(34),
", VariableDefinition:  ",CHAR(34),INDEX(Variables[Variable Definition],$A1425),CHAR(34),
", SpecciationCV:  ",CHAR(34),INDEX(Variables[Speciation],$A1425),CHAR(34),
", NoDataValue:  ",CHAR(34),INDEX(Variables[No Data Value],$A1425),CHAR(34),"}"))</f>
        <v>#REF!</v>
      </c>
    </row>
    <row r="1426" spans="1:17" x14ac:dyDescent="0.25">
      <c r="A1426">
        <v>1423</v>
      </c>
      <c r="D1426" t="e">
        <f>IF(INDEX(People[First Name],$A1426)="","",
CONCATENATE("  - &amp;PersonID",TEXT($A1426,"0000"),
" {","PersonFirstName:  ",CHAR(34),INDEX(People[First Name],$A1426),CHAR(34),
", PersonMiddleName:  ",CHAR(34),INDEX(People[Middle Name],$A1426),CHAR(34),
", PersonLastName:  ",CHAR(34),INDEX(People[Last Name],$A1426),CHAR(34),"}"))</f>
        <v>#REF!</v>
      </c>
      <c r="E1426" t="e">
        <f>IF(INDEX(Organizations[Organization Type '[CV']],$A1426)="","",
CONCATENATE("  - &amp;OrganizationID",TEXT($A1426,"0000"),
" {","OrganizationTypeCV:  ",CHAR(34),INDEX(Organizations[Organization Type '[CV']],$A1426),CHAR(34),
", OrganizationCode:  ",CHAR(34),INDEX(Organizations[Organization Code],$A1426),CHAR(34),
", OrganizationName:  ",CHAR(34),INDEX(Organizations[Organization Name],$A1426),CHAR(34),
", OrganizationDescription:  ",CHAR(34),INDEX(Organizations[Organization Description],$A1426),CHAR(34),
", OrganizationLink:  ",CHAR(34),INDEX(Organizations[Organization Link],$A1426),CHAR(34),"}"))</f>
        <v>#REF!</v>
      </c>
      <c r="F1426" t="e">
        <f>IF(INDEX(People[First Name],$A1426)="","",
CONCATENATE("  - &amp;AffiliationID",TEXT($A1426,"0000"),
" {PersonID: *PersonID",TEXT($A1426,"0000"),
", OrganizationID: *OrganizationID",TEXT(MATCH(INDEX(People[Organization Name],$A1426),Organizations[Organization Name],0),"0000"),
", IsPrimaryOrganizationContact: , AffiliationStartDate: , AffiliationEndDate: , PrimaryPhone: ",
", PrimaryEmail: ",CHAR(34),INDEX(People[Primary Email],$A1426),CHAR(34),
", PrimaryAddress: ",CHAR(34),INDEX(People[Primary Address],$A1426),CHAR(34),
", PersonLink: }"))</f>
        <v>#REF!</v>
      </c>
      <c r="H1426" t="e">
        <f>IF(COUNTA(CitationInformation)=0,"",IF(INDEX(AuthorList[Author Name],$A1426)="","",
CONCATENATE("  - &amp;AuthorListID",TEXT($A1426,"0000"),
"  {CitationID: *CitationID0001",
", PersonID: *PersonID",TEXT(MATCH(INDEX(AuthorList[Author Name],$A1426),People[Full Name],0),"0000"),
", AuthorOrder: ",INDEX(AuthorList[Author Number],$A1426),"}")))</f>
        <v>#REF!</v>
      </c>
      <c r="K1426" t="e">
        <f>IF(INDEX(SamplingFeatures[Feature Code],$A1426)="","",
CONCATENATE("  - &amp;SamplingFeatureID",TEXT($A1426,"0000"),
" {","SamplingFeatureUUID:  ",CHAR(34),INDEX(SamplingFeatures[Sampling Feature UUID],$A1426),CHAR(34),
", SamplingFeatureTypeCV:  ",CHAR(34),INDEX(SamplingFeatures[Sampling Feature Type],$A1426),CHAR(34),
", SamplingFeatureCode:  ",CHAR(34),INDEX(SamplingFeatures[Feature Code],$A1426),CHAR(34),
", SamplingFeatureName:  ",CHAR(34),INDEX(SamplingFeatures[Feature Name],$A1426),CHAR(34),
", SamplingFeatureDescription:  ",CHAR(34),INDEX(SamplingFeatures[Feature Description],$A1426),CHAR(34),
", SamplingFeatureGeotypeCV:  ",CHAR(34),INDEX(SamplingFeatures[Feature Geo Type],$A1426),CHAR(34),
", FeatureGeometry:  ",CHAR(34),INDEX(SamplingFeatures[Feature Geometry],$A1426),CHAR(34),
", Elevation_m:  ",CHAR(34),INDEX(SamplingFeatures[Elevation_m],$A1426),CHAR(34),
", ElevationDatumCV:  ",CHAR(34),ElevationDatum,CHAR(34),"}"))</f>
        <v>#REF!</v>
      </c>
      <c r="L1426" t="e">
        <f>IF(INDEX(SamplingFeatures[Sampling Feature Type],$A1426)&lt;&gt;"Site","",
CONCATENATE("  - &amp;SiteID",TEXT(SUMPRODUCT(--($L$3:$L1425&lt;&gt;"")),"0000"),
" {","SamplingFeatureID:  *SamplingFeatureID",TEXT($A1426,"0000"),
", SiteTypeCV:  ",CHAR(34),INDEX(Sites[Site Type],$A1426),CHAR(34),
", Latitude:  ",INDEX(Sites[Latitude],$A1426),
", Longitude:  ",INDEX(Sites[Longitude],$A1426),
", SRSName:  ",CHAR(34),LatLonDatum,CHAR(34),"}"))</f>
        <v>#REF!</v>
      </c>
      <c r="M1426" t="e">
        <f>IF(INDEX(SamplingFeatures[Sampling Feature Type],$A1426)&lt;&gt;"Specimen","",
CONCATENATE("  - &amp;SpecimenID",TEXT(SUMPRODUCT(--($M$3:$M1425&lt;&gt;"")),"0000"),
" {","SamplingFeatureID:  *SamplingFeatureID",TEXT($A1426,"0000"),
", SpecimenTypeCV:  ",CHAR(34),INDEX(Specimens[Specimen Type],$A1426),CHAR(34),
", SpecimenMediumCV:  ",INDEX(Specimens[Specimen Medium],$A1426),
", IsFieldSpecimen:  ",CHAR(34),INDEX(Specimens[Is Field Specimen?],$A1426),CHAR(34),"}"))</f>
        <v>#REF!</v>
      </c>
      <c r="N1426" t="e">
        <f>IF(COUNTA(SpatialOffsets[])=0,"", IF(INDEX(SpatialOffsets[Spatial Offset Type],$A1426)="","",
CONCATENATE("  - &amp;SpatialOffsetID",TEXT($A1426,"0000"),
" {","SpatialOffsetTypeCV:  ",CHAR(34),INDEX(SpatialOffsets[Spatial Offset Type],$A1426),CHAR(34),
", Offset1Value:  ",INDEX(SpatialOffsets[Offset 1 Value],$A1426),
", Offset1UnitID:  ",CHAR(34),INDEX(SpatialOffsets[Offset 1 Unit],$A1426),CHAR(34),
", Offset2Value:  ",INDEX(SpatialOffsets[Offset 2 Value],$A1426),
", Offset2UnitID:  ",CHAR(34),INDEX(SpatialOffsets[Offset 2 Unit],$A1426),CHAR(34),
", Offset3Value:  ",INDEX(SpatialOffsets[Offset 3 Value],$A1426),
", Offset3UnitID:  ",CHAR(34),INDEX(SpatialOffsets[Offset 3 Unit],$A1426),CHAR(34),,"}")))</f>
        <v>#REF!</v>
      </c>
      <c r="O1426" t="e">
        <f>IF(COUNTA(RelatedFeatures[])=0,"", IF(INDEX(RelatedFeatures[First Sampling Feature Code],$A1426)="","",
CONCATENATE("  - &amp;RelationID",TEXT($A1426,"0000"),
" {","SamplingFeatureID:  *SamplingFeatureID",TEXT(MATCH(INDEX(RelatedFeatures[First Sampling Feature Code],$A1426),SamplingFeatures[Feature Code],0),"0000"),
", RelationshipTypeCV:  ",CHAR(34),INDEX(RelatedFeatures[Relationship Type],$A1426),CHAR(34),
", RelatedFeatureID: *SamplingFeatureID",TEXT(MATCH(INDEX(RelatedFeatures[Second Sampling Feature Code],$A1426),SamplingFeatures[Feature Code],0),"0000"),
", SpatialOffsetID:  ",IF(INDEX(RelatedFeatures[Offset Number],$A1426)="","",CONCATENATE("*SpatialOffsetID",TEXT(INDEX(RelatedFeatures[Offset Number],$A1426),"0000"))),"}")))</f>
        <v>#REF!</v>
      </c>
      <c r="P1426" t="e">
        <f>IF(INDEX(Methods[Method Type],$A1426)="","",
CONCATENATE("  - &amp;MethodID",TEXT($A1426,"0000"),
" {","MethodTypeCV:  ",CHAR(34),INDEX(Methods[Method Type],$A1426),CHAR(34),
", MethodCode:  ",CHAR(34),INDEX(Methods[Method Code],$A1426),CHAR(34),
", MethodName:  ",CHAR(34),INDEX(Methods[Method Name],$A1426),CHAR(34),
", MethodDescription:  ",CHAR(34),INDEX(Methods[Method Description],$A1426),CHAR(34),
", MethodLink:  ",CHAR(34),INDEX(Methods[Method Link],$A1426),CHAR(34),
", OrganizationID: *OrganizationID",TEXT(MATCH(INDEX(Methods[Organization Name],$A1426),Organizations[Organization Name],0),"0000"),"}"))</f>
        <v>#REF!</v>
      </c>
      <c r="Q1426" t="e">
        <f>IF(INDEX(Variables[Variable Type],$A1426)="","",
CONCATENATE("  - &amp;VariableID",TEXT($A1426,"0000"),
" {","VariableTypeCV:  ",CHAR(34),INDEX(Variables[Variable Type],$A1426),CHAR(34),
", VariableCode:  ",CHAR(34),INDEX(Variables[Variable Code],$A1426),CHAR(34),
", VariableNameCV:  ",CHAR(34),INDEX(Variables[Variable Name],$A1426),CHAR(34),
", VariableDefinition:  ",CHAR(34),INDEX(Variables[Variable Definition],$A1426),CHAR(34),
", SpecciationCV:  ",CHAR(34),INDEX(Variables[Speciation],$A1426),CHAR(34),
", NoDataValue:  ",CHAR(34),INDEX(Variables[No Data Value],$A1426),CHAR(34),"}"))</f>
        <v>#REF!</v>
      </c>
    </row>
    <row r="1427" spans="1:17" x14ac:dyDescent="0.25">
      <c r="A1427">
        <v>1424</v>
      </c>
      <c r="D1427" t="e">
        <f>IF(INDEX(People[First Name],$A1427)="","",
CONCATENATE("  - &amp;PersonID",TEXT($A1427,"0000"),
" {","PersonFirstName:  ",CHAR(34),INDEX(People[First Name],$A1427),CHAR(34),
", PersonMiddleName:  ",CHAR(34),INDEX(People[Middle Name],$A1427),CHAR(34),
", PersonLastName:  ",CHAR(34),INDEX(People[Last Name],$A1427),CHAR(34),"}"))</f>
        <v>#REF!</v>
      </c>
      <c r="E1427" t="e">
        <f>IF(INDEX(Organizations[Organization Type '[CV']],$A1427)="","",
CONCATENATE("  - &amp;OrganizationID",TEXT($A1427,"0000"),
" {","OrganizationTypeCV:  ",CHAR(34),INDEX(Organizations[Organization Type '[CV']],$A1427),CHAR(34),
", OrganizationCode:  ",CHAR(34),INDEX(Organizations[Organization Code],$A1427),CHAR(34),
", OrganizationName:  ",CHAR(34),INDEX(Organizations[Organization Name],$A1427),CHAR(34),
", OrganizationDescription:  ",CHAR(34),INDEX(Organizations[Organization Description],$A1427),CHAR(34),
", OrganizationLink:  ",CHAR(34),INDEX(Organizations[Organization Link],$A1427),CHAR(34),"}"))</f>
        <v>#REF!</v>
      </c>
      <c r="F1427" t="e">
        <f>IF(INDEX(People[First Name],$A1427)="","",
CONCATENATE("  - &amp;AffiliationID",TEXT($A1427,"0000"),
" {PersonID: *PersonID",TEXT($A1427,"0000"),
", OrganizationID: *OrganizationID",TEXT(MATCH(INDEX(People[Organization Name],$A1427),Organizations[Organization Name],0),"0000"),
", IsPrimaryOrganizationContact: , AffiliationStartDate: , AffiliationEndDate: , PrimaryPhone: ",
", PrimaryEmail: ",CHAR(34),INDEX(People[Primary Email],$A1427),CHAR(34),
", PrimaryAddress: ",CHAR(34),INDEX(People[Primary Address],$A1427),CHAR(34),
", PersonLink: }"))</f>
        <v>#REF!</v>
      </c>
      <c r="H1427" t="e">
        <f>IF(COUNTA(CitationInformation)=0,"",IF(INDEX(AuthorList[Author Name],$A1427)="","",
CONCATENATE("  - &amp;AuthorListID",TEXT($A1427,"0000"),
"  {CitationID: *CitationID0001",
", PersonID: *PersonID",TEXT(MATCH(INDEX(AuthorList[Author Name],$A1427),People[Full Name],0),"0000"),
", AuthorOrder: ",INDEX(AuthorList[Author Number],$A1427),"}")))</f>
        <v>#REF!</v>
      </c>
      <c r="K1427" t="e">
        <f>IF(INDEX(SamplingFeatures[Feature Code],$A1427)="","",
CONCATENATE("  - &amp;SamplingFeatureID",TEXT($A1427,"0000"),
" {","SamplingFeatureUUID:  ",CHAR(34),INDEX(SamplingFeatures[Sampling Feature UUID],$A1427),CHAR(34),
", SamplingFeatureTypeCV:  ",CHAR(34),INDEX(SamplingFeatures[Sampling Feature Type],$A1427),CHAR(34),
", SamplingFeatureCode:  ",CHAR(34),INDEX(SamplingFeatures[Feature Code],$A1427),CHAR(34),
", SamplingFeatureName:  ",CHAR(34),INDEX(SamplingFeatures[Feature Name],$A1427),CHAR(34),
", SamplingFeatureDescription:  ",CHAR(34),INDEX(SamplingFeatures[Feature Description],$A1427),CHAR(34),
", SamplingFeatureGeotypeCV:  ",CHAR(34),INDEX(SamplingFeatures[Feature Geo Type],$A1427),CHAR(34),
", FeatureGeometry:  ",CHAR(34),INDEX(SamplingFeatures[Feature Geometry],$A1427),CHAR(34),
", Elevation_m:  ",CHAR(34),INDEX(SamplingFeatures[Elevation_m],$A1427),CHAR(34),
", ElevationDatumCV:  ",CHAR(34),ElevationDatum,CHAR(34),"}"))</f>
        <v>#REF!</v>
      </c>
      <c r="L1427" t="e">
        <f>IF(INDEX(SamplingFeatures[Sampling Feature Type],$A1427)&lt;&gt;"Site","",
CONCATENATE("  - &amp;SiteID",TEXT(SUMPRODUCT(--($L$3:$L1426&lt;&gt;"")),"0000"),
" {","SamplingFeatureID:  *SamplingFeatureID",TEXT($A1427,"0000"),
", SiteTypeCV:  ",CHAR(34),INDEX(Sites[Site Type],$A1427),CHAR(34),
", Latitude:  ",INDEX(Sites[Latitude],$A1427),
", Longitude:  ",INDEX(Sites[Longitude],$A1427),
", SRSName:  ",CHAR(34),LatLonDatum,CHAR(34),"}"))</f>
        <v>#REF!</v>
      </c>
      <c r="M1427" t="e">
        <f>IF(INDEX(SamplingFeatures[Sampling Feature Type],$A1427)&lt;&gt;"Specimen","",
CONCATENATE("  - &amp;SpecimenID",TEXT(SUMPRODUCT(--($M$3:$M1426&lt;&gt;"")),"0000"),
" {","SamplingFeatureID:  *SamplingFeatureID",TEXT($A1427,"0000"),
", SpecimenTypeCV:  ",CHAR(34),INDEX(Specimens[Specimen Type],$A1427),CHAR(34),
", SpecimenMediumCV:  ",INDEX(Specimens[Specimen Medium],$A1427),
", IsFieldSpecimen:  ",CHAR(34),INDEX(Specimens[Is Field Specimen?],$A1427),CHAR(34),"}"))</f>
        <v>#REF!</v>
      </c>
      <c r="N1427" t="e">
        <f>IF(COUNTA(SpatialOffsets[])=0,"", IF(INDEX(SpatialOffsets[Spatial Offset Type],$A1427)="","",
CONCATENATE("  - &amp;SpatialOffsetID",TEXT($A1427,"0000"),
" {","SpatialOffsetTypeCV:  ",CHAR(34),INDEX(SpatialOffsets[Spatial Offset Type],$A1427),CHAR(34),
", Offset1Value:  ",INDEX(SpatialOffsets[Offset 1 Value],$A1427),
", Offset1UnitID:  ",CHAR(34),INDEX(SpatialOffsets[Offset 1 Unit],$A1427),CHAR(34),
", Offset2Value:  ",INDEX(SpatialOffsets[Offset 2 Value],$A1427),
", Offset2UnitID:  ",CHAR(34),INDEX(SpatialOffsets[Offset 2 Unit],$A1427),CHAR(34),
", Offset3Value:  ",INDEX(SpatialOffsets[Offset 3 Value],$A1427),
", Offset3UnitID:  ",CHAR(34),INDEX(SpatialOffsets[Offset 3 Unit],$A1427),CHAR(34),,"}")))</f>
        <v>#REF!</v>
      </c>
      <c r="O1427" t="e">
        <f>IF(COUNTA(RelatedFeatures[])=0,"", IF(INDEX(RelatedFeatures[First Sampling Feature Code],$A1427)="","",
CONCATENATE("  - &amp;RelationID",TEXT($A1427,"0000"),
" {","SamplingFeatureID:  *SamplingFeatureID",TEXT(MATCH(INDEX(RelatedFeatures[First Sampling Feature Code],$A1427),SamplingFeatures[Feature Code],0),"0000"),
", RelationshipTypeCV:  ",CHAR(34),INDEX(RelatedFeatures[Relationship Type],$A1427),CHAR(34),
", RelatedFeatureID: *SamplingFeatureID",TEXT(MATCH(INDEX(RelatedFeatures[Second Sampling Feature Code],$A1427),SamplingFeatures[Feature Code],0),"0000"),
", SpatialOffsetID:  ",IF(INDEX(RelatedFeatures[Offset Number],$A1427)="","",CONCATENATE("*SpatialOffsetID",TEXT(INDEX(RelatedFeatures[Offset Number],$A1427),"0000"))),"}")))</f>
        <v>#REF!</v>
      </c>
      <c r="P1427" t="e">
        <f>IF(INDEX(Methods[Method Type],$A1427)="","",
CONCATENATE("  - &amp;MethodID",TEXT($A1427,"0000"),
" {","MethodTypeCV:  ",CHAR(34),INDEX(Methods[Method Type],$A1427),CHAR(34),
", MethodCode:  ",CHAR(34),INDEX(Methods[Method Code],$A1427),CHAR(34),
", MethodName:  ",CHAR(34),INDEX(Methods[Method Name],$A1427),CHAR(34),
", MethodDescription:  ",CHAR(34),INDEX(Methods[Method Description],$A1427),CHAR(34),
", MethodLink:  ",CHAR(34),INDEX(Methods[Method Link],$A1427),CHAR(34),
", OrganizationID: *OrganizationID",TEXT(MATCH(INDEX(Methods[Organization Name],$A1427),Organizations[Organization Name],0),"0000"),"}"))</f>
        <v>#REF!</v>
      </c>
      <c r="Q1427" t="e">
        <f>IF(INDEX(Variables[Variable Type],$A1427)="","",
CONCATENATE("  - &amp;VariableID",TEXT($A1427,"0000"),
" {","VariableTypeCV:  ",CHAR(34),INDEX(Variables[Variable Type],$A1427),CHAR(34),
", VariableCode:  ",CHAR(34),INDEX(Variables[Variable Code],$A1427),CHAR(34),
", VariableNameCV:  ",CHAR(34),INDEX(Variables[Variable Name],$A1427),CHAR(34),
", VariableDefinition:  ",CHAR(34),INDEX(Variables[Variable Definition],$A1427),CHAR(34),
", SpecciationCV:  ",CHAR(34),INDEX(Variables[Speciation],$A1427),CHAR(34),
", NoDataValue:  ",CHAR(34),INDEX(Variables[No Data Value],$A1427),CHAR(34),"}"))</f>
        <v>#REF!</v>
      </c>
    </row>
    <row r="1428" spans="1:17" x14ac:dyDescent="0.25">
      <c r="A1428">
        <v>1425</v>
      </c>
      <c r="D1428" t="e">
        <f>IF(INDEX(People[First Name],$A1428)="","",
CONCATENATE("  - &amp;PersonID",TEXT($A1428,"0000"),
" {","PersonFirstName:  ",CHAR(34),INDEX(People[First Name],$A1428),CHAR(34),
", PersonMiddleName:  ",CHAR(34),INDEX(People[Middle Name],$A1428),CHAR(34),
", PersonLastName:  ",CHAR(34),INDEX(People[Last Name],$A1428),CHAR(34),"}"))</f>
        <v>#REF!</v>
      </c>
      <c r="E1428" t="e">
        <f>IF(INDEX(Organizations[Organization Type '[CV']],$A1428)="","",
CONCATENATE("  - &amp;OrganizationID",TEXT($A1428,"0000"),
" {","OrganizationTypeCV:  ",CHAR(34),INDEX(Organizations[Organization Type '[CV']],$A1428),CHAR(34),
", OrganizationCode:  ",CHAR(34),INDEX(Organizations[Organization Code],$A1428),CHAR(34),
", OrganizationName:  ",CHAR(34),INDEX(Organizations[Organization Name],$A1428),CHAR(34),
", OrganizationDescription:  ",CHAR(34),INDEX(Organizations[Organization Description],$A1428),CHAR(34),
", OrganizationLink:  ",CHAR(34),INDEX(Organizations[Organization Link],$A1428),CHAR(34),"}"))</f>
        <v>#REF!</v>
      </c>
      <c r="F1428" t="e">
        <f>IF(INDEX(People[First Name],$A1428)="","",
CONCATENATE("  - &amp;AffiliationID",TEXT($A1428,"0000"),
" {PersonID: *PersonID",TEXT($A1428,"0000"),
", OrganizationID: *OrganizationID",TEXT(MATCH(INDEX(People[Organization Name],$A1428),Organizations[Organization Name],0),"0000"),
", IsPrimaryOrganizationContact: , AffiliationStartDate: , AffiliationEndDate: , PrimaryPhone: ",
", PrimaryEmail: ",CHAR(34),INDEX(People[Primary Email],$A1428),CHAR(34),
", PrimaryAddress: ",CHAR(34),INDEX(People[Primary Address],$A1428),CHAR(34),
", PersonLink: }"))</f>
        <v>#REF!</v>
      </c>
      <c r="H1428" t="e">
        <f>IF(COUNTA(CitationInformation)=0,"",IF(INDEX(AuthorList[Author Name],$A1428)="","",
CONCATENATE("  - &amp;AuthorListID",TEXT($A1428,"0000"),
"  {CitationID: *CitationID0001",
", PersonID: *PersonID",TEXT(MATCH(INDEX(AuthorList[Author Name],$A1428),People[Full Name],0),"0000"),
", AuthorOrder: ",INDEX(AuthorList[Author Number],$A1428),"}")))</f>
        <v>#REF!</v>
      </c>
      <c r="K1428" t="e">
        <f>IF(INDEX(SamplingFeatures[Feature Code],$A1428)="","",
CONCATENATE("  - &amp;SamplingFeatureID",TEXT($A1428,"0000"),
" {","SamplingFeatureUUID:  ",CHAR(34),INDEX(SamplingFeatures[Sampling Feature UUID],$A1428),CHAR(34),
", SamplingFeatureTypeCV:  ",CHAR(34),INDEX(SamplingFeatures[Sampling Feature Type],$A1428),CHAR(34),
", SamplingFeatureCode:  ",CHAR(34),INDEX(SamplingFeatures[Feature Code],$A1428),CHAR(34),
", SamplingFeatureName:  ",CHAR(34),INDEX(SamplingFeatures[Feature Name],$A1428),CHAR(34),
", SamplingFeatureDescription:  ",CHAR(34),INDEX(SamplingFeatures[Feature Description],$A1428),CHAR(34),
", SamplingFeatureGeotypeCV:  ",CHAR(34),INDEX(SamplingFeatures[Feature Geo Type],$A1428),CHAR(34),
", FeatureGeometry:  ",CHAR(34),INDEX(SamplingFeatures[Feature Geometry],$A1428),CHAR(34),
", Elevation_m:  ",CHAR(34),INDEX(SamplingFeatures[Elevation_m],$A1428),CHAR(34),
", ElevationDatumCV:  ",CHAR(34),ElevationDatum,CHAR(34),"}"))</f>
        <v>#REF!</v>
      </c>
      <c r="L1428" t="e">
        <f>IF(INDEX(SamplingFeatures[Sampling Feature Type],$A1428)&lt;&gt;"Site","",
CONCATENATE("  - &amp;SiteID",TEXT(SUMPRODUCT(--($L$3:$L1427&lt;&gt;"")),"0000"),
" {","SamplingFeatureID:  *SamplingFeatureID",TEXT($A1428,"0000"),
", SiteTypeCV:  ",CHAR(34),INDEX(Sites[Site Type],$A1428),CHAR(34),
", Latitude:  ",INDEX(Sites[Latitude],$A1428),
", Longitude:  ",INDEX(Sites[Longitude],$A1428),
", SRSName:  ",CHAR(34),LatLonDatum,CHAR(34),"}"))</f>
        <v>#REF!</v>
      </c>
      <c r="M1428" t="e">
        <f>IF(INDEX(SamplingFeatures[Sampling Feature Type],$A1428)&lt;&gt;"Specimen","",
CONCATENATE("  - &amp;SpecimenID",TEXT(SUMPRODUCT(--($M$3:$M1427&lt;&gt;"")),"0000"),
" {","SamplingFeatureID:  *SamplingFeatureID",TEXT($A1428,"0000"),
", SpecimenTypeCV:  ",CHAR(34),INDEX(Specimens[Specimen Type],$A1428),CHAR(34),
", SpecimenMediumCV:  ",INDEX(Specimens[Specimen Medium],$A1428),
", IsFieldSpecimen:  ",CHAR(34),INDEX(Specimens[Is Field Specimen?],$A1428),CHAR(34),"}"))</f>
        <v>#REF!</v>
      </c>
      <c r="N1428" t="e">
        <f>IF(COUNTA(SpatialOffsets[])=0,"", IF(INDEX(SpatialOffsets[Spatial Offset Type],$A1428)="","",
CONCATENATE("  - &amp;SpatialOffsetID",TEXT($A1428,"0000"),
" {","SpatialOffsetTypeCV:  ",CHAR(34),INDEX(SpatialOffsets[Spatial Offset Type],$A1428),CHAR(34),
", Offset1Value:  ",INDEX(SpatialOffsets[Offset 1 Value],$A1428),
", Offset1UnitID:  ",CHAR(34),INDEX(SpatialOffsets[Offset 1 Unit],$A1428),CHAR(34),
", Offset2Value:  ",INDEX(SpatialOffsets[Offset 2 Value],$A1428),
", Offset2UnitID:  ",CHAR(34),INDEX(SpatialOffsets[Offset 2 Unit],$A1428),CHAR(34),
", Offset3Value:  ",INDEX(SpatialOffsets[Offset 3 Value],$A1428),
", Offset3UnitID:  ",CHAR(34),INDEX(SpatialOffsets[Offset 3 Unit],$A1428),CHAR(34),,"}")))</f>
        <v>#REF!</v>
      </c>
      <c r="O1428" t="e">
        <f>IF(COUNTA(RelatedFeatures[])=0,"", IF(INDEX(RelatedFeatures[First Sampling Feature Code],$A1428)="","",
CONCATENATE("  - &amp;RelationID",TEXT($A1428,"0000"),
" {","SamplingFeatureID:  *SamplingFeatureID",TEXT(MATCH(INDEX(RelatedFeatures[First Sampling Feature Code],$A1428),SamplingFeatures[Feature Code],0),"0000"),
", RelationshipTypeCV:  ",CHAR(34),INDEX(RelatedFeatures[Relationship Type],$A1428),CHAR(34),
", RelatedFeatureID: *SamplingFeatureID",TEXT(MATCH(INDEX(RelatedFeatures[Second Sampling Feature Code],$A1428),SamplingFeatures[Feature Code],0),"0000"),
", SpatialOffsetID:  ",IF(INDEX(RelatedFeatures[Offset Number],$A1428)="","",CONCATENATE("*SpatialOffsetID",TEXT(INDEX(RelatedFeatures[Offset Number],$A1428),"0000"))),"}")))</f>
        <v>#REF!</v>
      </c>
      <c r="P1428" t="e">
        <f>IF(INDEX(Methods[Method Type],$A1428)="","",
CONCATENATE("  - &amp;MethodID",TEXT($A1428,"0000"),
" {","MethodTypeCV:  ",CHAR(34),INDEX(Methods[Method Type],$A1428),CHAR(34),
", MethodCode:  ",CHAR(34),INDEX(Methods[Method Code],$A1428),CHAR(34),
", MethodName:  ",CHAR(34),INDEX(Methods[Method Name],$A1428),CHAR(34),
", MethodDescription:  ",CHAR(34),INDEX(Methods[Method Description],$A1428),CHAR(34),
", MethodLink:  ",CHAR(34),INDEX(Methods[Method Link],$A1428),CHAR(34),
", OrganizationID: *OrganizationID",TEXT(MATCH(INDEX(Methods[Organization Name],$A1428),Organizations[Organization Name],0),"0000"),"}"))</f>
        <v>#REF!</v>
      </c>
      <c r="Q1428" t="e">
        <f>IF(INDEX(Variables[Variable Type],$A1428)="","",
CONCATENATE("  - &amp;VariableID",TEXT($A1428,"0000"),
" {","VariableTypeCV:  ",CHAR(34),INDEX(Variables[Variable Type],$A1428),CHAR(34),
", VariableCode:  ",CHAR(34),INDEX(Variables[Variable Code],$A1428),CHAR(34),
", VariableNameCV:  ",CHAR(34),INDEX(Variables[Variable Name],$A1428),CHAR(34),
", VariableDefinition:  ",CHAR(34),INDEX(Variables[Variable Definition],$A1428),CHAR(34),
", SpecciationCV:  ",CHAR(34),INDEX(Variables[Speciation],$A1428),CHAR(34),
", NoDataValue:  ",CHAR(34),INDEX(Variables[No Data Value],$A1428),CHAR(34),"}"))</f>
        <v>#REF!</v>
      </c>
    </row>
    <row r="1429" spans="1:17" x14ac:dyDescent="0.25">
      <c r="A1429">
        <v>1426</v>
      </c>
      <c r="D1429" t="e">
        <f>IF(INDEX(People[First Name],$A1429)="","",
CONCATENATE("  - &amp;PersonID",TEXT($A1429,"0000"),
" {","PersonFirstName:  ",CHAR(34),INDEX(People[First Name],$A1429),CHAR(34),
", PersonMiddleName:  ",CHAR(34),INDEX(People[Middle Name],$A1429),CHAR(34),
", PersonLastName:  ",CHAR(34),INDEX(People[Last Name],$A1429),CHAR(34),"}"))</f>
        <v>#REF!</v>
      </c>
      <c r="E1429" t="e">
        <f>IF(INDEX(Organizations[Organization Type '[CV']],$A1429)="","",
CONCATENATE("  - &amp;OrganizationID",TEXT($A1429,"0000"),
" {","OrganizationTypeCV:  ",CHAR(34),INDEX(Organizations[Organization Type '[CV']],$A1429),CHAR(34),
", OrganizationCode:  ",CHAR(34),INDEX(Organizations[Organization Code],$A1429),CHAR(34),
", OrganizationName:  ",CHAR(34),INDEX(Organizations[Organization Name],$A1429),CHAR(34),
", OrganizationDescription:  ",CHAR(34),INDEX(Organizations[Organization Description],$A1429),CHAR(34),
", OrganizationLink:  ",CHAR(34),INDEX(Organizations[Organization Link],$A1429),CHAR(34),"}"))</f>
        <v>#REF!</v>
      </c>
      <c r="F1429" t="e">
        <f>IF(INDEX(People[First Name],$A1429)="","",
CONCATENATE("  - &amp;AffiliationID",TEXT($A1429,"0000"),
" {PersonID: *PersonID",TEXT($A1429,"0000"),
", OrganizationID: *OrganizationID",TEXT(MATCH(INDEX(People[Organization Name],$A1429),Organizations[Organization Name],0),"0000"),
", IsPrimaryOrganizationContact: , AffiliationStartDate: , AffiliationEndDate: , PrimaryPhone: ",
", PrimaryEmail: ",CHAR(34),INDEX(People[Primary Email],$A1429),CHAR(34),
", PrimaryAddress: ",CHAR(34),INDEX(People[Primary Address],$A1429),CHAR(34),
", PersonLink: }"))</f>
        <v>#REF!</v>
      </c>
      <c r="H1429" t="e">
        <f>IF(COUNTA(CitationInformation)=0,"",IF(INDEX(AuthorList[Author Name],$A1429)="","",
CONCATENATE("  - &amp;AuthorListID",TEXT($A1429,"0000"),
"  {CitationID: *CitationID0001",
", PersonID: *PersonID",TEXT(MATCH(INDEX(AuthorList[Author Name],$A1429),People[Full Name],0),"0000"),
", AuthorOrder: ",INDEX(AuthorList[Author Number],$A1429),"}")))</f>
        <v>#REF!</v>
      </c>
      <c r="K1429" t="e">
        <f>IF(INDEX(SamplingFeatures[Feature Code],$A1429)="","",
CONCATENATE("  - &amp;SamplingFeatureID",TEXT($A1429,"0000"),
" {","SamplingFeatureUUID:  ",CHAR(34),INDEX(SamplingFeatures[Sampling Feature UUID],$A1429),CHAR(34),
", SamplingFeatureTypeCV:  ",CHAR(34),INDEX(SamplingFeatures[Sampling Feature Type],$A1429),CHAR(34),
", SamplingFeatureCode:  ",CHAR(34),INDEX(SamplingFeatures[Feature Code],$A1429),CHAR(34),
", SamplingFeatureName:  ",CHAR(34),INDEX(SamplingFeatures[Feature Name],$A1429),CHAR(34),
", SamplingFeatureDescription:  ",CHAR(34),INDEX(SamplingFeatures[Feature Description],$A1429),CHAR(34),
", SamplingFeatureGeotypeCV:  ",CHAR(34),INDEX(SamplingFeatures[Feature Geo Type],$A1429),CHAR(34),
", FeatureGeometry:  ",CHAR(34),INDEX(SamplingFeatures[Feature Geometry],$A1429),CHAR(34),
", Elevation_m:  ",CHAR(34),INDEX(SamplingFeatures[Elevation_m],$A1429),CHAR(34),
", ElevationDatumCV:  ",CHAR(34),ElevationDatum,CHAR(34),"}"))</f>
        <v>#REF!</v>
      </c>
      <c r="L1429" t="e">
        <f>IF(INDEX(SamplingFeatures[Sampling Feature Type],$A1429)&lt;&gt;"Site","",
CONCATENATE("  - &amp;SiteID",TEXT(SUMPRODUCT(--($L$3:$L1428&lt;&gt;"")),"0000"),
" {","SamplingFeatureID:  *SamplingFeatureID",TEXT($A1429,"0000"),
", SiteTypeCV:  ",CHAR(34),INDEX(Sites[Site Type],$A1429),CHAR(34),
", Latitude:  ",INDEX(Sites[Latitude],$A1429),
", Longitude:  ",INDEX(Sites[Longitude],$A1429),
", SRSName:  ",CHAR(34),LatLonDatum,CHAR(34),"}"))</f>
        <v>#REF!</v>
      </c>
      <c r="M1429" t="e">
        <f>IF(INDEX(SamplingFeatures[Sampling Feature Type],$A1429)&lt;&gt;"Specimen","",
CONCATENATE("  - &amp;SpecimenID",TEXT(SUMPRODUCT(--($M$3:$M1428&lt;&gt;"")),"0000"),
" {","SamplingFeatureID:  *SamplingFeatureID",TEXT($A1429,"0000"),
", SpecimenTypeCV:  ",CHAR(34),INDEX(Specimens[Specimen Type],$A1429),CHAR(34),
", SpecimenMediumCV:  ",INDEX(Specimens[Specimen Medium],$A1429),
", IsFieldSpecimen:  ",CHAR(34),INDEX(Specimens[Is Field Specimen?],$A1429),CHAR(34),"}"))</f>
        <v>#REF!</v>
      </c>
      <c r="N1429" t="e">
        <f>IF(COUNTA(SpatialOffsets[])=0,"", IF(INDEX(SpatialOffsets[Spatial Offset Type],$A1429)="","",
CONCATENATE("  - &amp;SpatialOffsetID",TEXT($A1429,"0000"),
" {","SpatialOffsetTypeCV:  ",CHAR(34),INDEX(SpatialOffsets[Spatial Offset Type],$A1429),CHAR(34),
", Offset1Value:  ",INDEX(SpatialOffsets[Offset 1 Value],$A1429),
", Offset1UnitID:  ",CHAR(34),INDEX(SpatialOffsets[Offset 1 Unit],$A1429),CHAR(34),
", Offset2Value:  ",INDEX(SpatialOffsets[Offset 2 Value],$A1429),
", Offset2UnitID:  ",CHAR(34),INDEX(SpatialOffsets[Offset 2 Unit],$A1429),CHAR(34),
", Offset3Value:  ",INDEX(SpatialOffsets[Offset 3 Value],$A1429),
", Offset3UnitID:  ",CHAR(34),INDEX(SpatialOffsets[Offset 3 Unit],$A1429),CHAR(34),,"}")))</f>
        <v>#REF!</v>
      </c>
      <c r="O1429" t="e">
        <f>IF(COUNTA(RelatedFeatures[])=0,"", IF(INDEX(RelatedFeatures[First Sampling Feature Code],$A1429)="","",
CONCATENATE("  - &amp;RelationID",TEXT($A1429,"0000"),
" {","SamplingFeatureID:  *SamplingFeatureID",TEXT(MATCH(INDEX(RelatedFeatures[First Sampling Feature Code],$A1429),SamplingFeatures[Feature Code],0),"0000"),
", RelationshipTypeCV:  ",CHAR(34),INDEX(RelatedFeatures[Relationship Type],$A1429),CHAR(34),
", RelatedFeatureID: *SamplingFeatureID",TEXT(MATCH(INDEX(RelatedFeatures[Second Sampling Feature Code],$A1429),SamplingFeatures[Feature Code],0),"0000"),
", SpatialOffsetID:  ",IF(INDEX(RelatedFeatures[Offset Number],$A1429)="","",CONCATENATE("*SpatialOffsetID",TEXT(INDEX(RelatedFeatures[Offset Number],$A1429),"0000"))),"}")))</f>
        <v>#REF!</v>
      </c>
      <c r="P1429" t="e">
        <f>IF(INDEX(Methods[Method Type],$A1429)="","",
CONCATENATE("  - &amp;MethodID",TEXT($A1429,"0000"),
" {","MethodTypeCV:  ",CHAR(34),INDEX(Methods[Method Type],$A1429),CHAR(34),
", MethodCode:  ",CHAR(34),INDEX(Methods[Method Code],$A1429),CHAR(34),
", MethodName:  ",CHAR(34),INDEX(Methods[Method Name],$A1429),CHAR(34),
", MethodDescription:  ",CHAR(34),INDEX(Methods[Method Description],$A1429),CHAR(34),
", MethodLink:  ",CHAR(34),INDEX(Methods[Method Link],$A1429),CHAR(34),
", OrganizationID: *OrganizationID",TEXT(MATCH(INDEX(Methods[Organization Name],$A1429),Organizations[Organization Name],0),"0000"),"}"))</f>
        <v>#REF!</v>
      </c>
      <c r="Q1429" t="e">
        <f>IF(INDEX(Variables[Variable Type],$A1429)="","",
CONCATENATE("  - &amp;VariableID",TEXT($A1429,"0000"),
" {","VariableTypeCV:  ",CHAR(34),INDEX(Variables[Variable Type],$A1429),CHAR(34),
", VariableCode:  ",CHAR(34),INDEX(Variables[Variable Code],$A1429),CHAR(34),
", VariableNameCV:  ",CHAR(34),INDEX(Variables[Variable Name],$A1429),CHAR(34),
", VariableDefinition:  ",CHAR(34),INDEX(Variables[Variable Definition],$A1429),CHAR(34),
", SpecciationCV:  ",CHAR(34),INDEX(Variables[Speciation],$A1429),CHAR(34),
", NoDataValue:  ",CHAR(34),INDEX(Variables[No Data Value],$A1429),CHAR(34),"}"))</f>
        <v>#REF!</v>
      </c>
    </row>
    <row r="1430" spans="1:17" x14ac:dyDescent="0.25">
      <c r="A1430">
        <v>1427</v>
      </c>
      <c r="D1430" t="e">
        <f>IF(INDEX(People[First Name],$A1430)="","",
CONCATENATE("  - &amp;PersonID",TEXT($A1430,"0000"),
" {","PersonFirstName:  ",CHAR(34),INDEX(People[First Name],$A1430),CHAR(34),
", PersonMiddleName:  ",CHAR(34),INDEX(People[Middle Name],$A1430),CHAR(34),
", PersonLastName:  ",CHAR(34),INDEX(People[Last Name],$A1430),CHAR(34),"}"))</f>
        <v>#REF!</v>
      </c>
      <c r="E1430" t="e">
        <f>IF(INDEX(Organizations[Organization Type '[CV']],$A1430)="","",
CONCATENATE("  - &amp;OrganizationID",TEXT($A1430,"0000"),
" {","OrganizationTypeCV:  ",CHAR(34),INDEX(Organizations[Organization Type '[CV']],$A1430),CHAR(34),
", OrganizationCode:  ",CHAR(34),INDEX(Organizations[Organization Code],$A1430),CHAR(34),
", OrganizationName:  ",CHAR(34),INDEX(Organizations[Organization Name],$A1430),CHAR(34),
", OrganizationDescription:  ",CHAR(34),INDEX(Organizations[Organization Description],$A1430),CHAR(34),
", OrganizationLink:  ",CHAR(34),INDEX(Organizations[Organization Link],$A1430),CHAR(34),"}"))</f>
        <v>#REF!</v>
      </c>
      <c r="F1430" t="e">
        <f>IF(INDEX(People[First Name],$A1430)="","",
CONCATENATE("  - &amp;AffiliationID",TEXT($A1430,"0000"),
" {PersonID: *PersonID",TEXT($A1430,"0000"),
", OrganizationID: *OrganizationID",TEXT(MATCH(INDEX(People[Organization Name],$A1430),Organizations[Organization Name],0),"0000"),
", IsPrimaryOrganizationContact: , AffiliationStartDate: , AffiliationEndDate: , PrimaryPhone: ",
", PrimaryEmail: ",CHAR(34),INDEX(People[Primary Email],$A1430),CHAR(34),
", PrimaryAddress: ",CHAR(34),INDEX(People[Primary Address],$A1430),CHAR(34),
", PersonLink: }"))</f>
        <v>#REF!</v>
      </c>
      <c r="H1430" t="e">
        <f>IF(COUNTA(CitationInformation)=0,"",IF(INDEX(AuthorList[Author Name],$A1430)="","",
CONCATENATE("  - &amp;AuthorListID",TEXT($A1430,"0000"),
"  {CitationID: *CitationID0001",
", PersonID: *PersonID",TEXT(MATCH(INDEX(AuthorList[Author Name],$A1430),People[Full Name],0),"0000"),
", AuthorOrder: ",INDEX(AuthorList[Author Number],$A1430),"}")))</f>
        <v>#REF!</v>
      </c>
      <c r="K1430" t="e">
        <f>IF(INDEX(SamplingFeatures[Feature Code],$A1430)="","",
CONCATENATE("  - &amp;SamplingFeatureID",TEXT($A1430,"0000"),
" {","SamplingFeatureUUID:  ",CHAR(34),INDEX(SamplingFeatures[Sampling Feature UUID],$A1430),CHAR(34),
", SamplingFeatureTypeCV:  ",CHAR(34),INDEX(SamplingFeatures[Sampling Feature Type],$A1430),CHAR(34),
", SamplingFeatureCode:  ",CHAR(34),INDEX(SamplingFeatures[Feature Code],$A1430),CHAR(34),
", SamplingFeatureName:  ",CHAR(34),INDEX(SamplingFeatures[Feature Name],$A1430),CHAR(34),
", SamplingFeatureDescription:  ",CHAR(34),INDEX(SamplingFeatures[Feature Description],$A1430),CHAR(34),
", SamplingFeatureGeotypeCV:  ",CHAR(34),INDEX(SamplingFeatures[Feature Geo Type],$A1430),CHAR(34),
", FeatureGeometry:  ",CHAR(34),INDEX(SamplingFeatures[Feature Geometry],$A1430),CHAR(34),
", Elevation_m:  ",CHAR(34),INDEX(SamplingFeatures[Elevation_m],$A1430),CHAR(34),
", ElevationDatumCV:  ",CHAR(34),ElevationDatum,CHAR(34),"}"))</f>
        <v>#REF!</v>
      </c>
      <c r="L1430" t="e">
        <f>IF(INDEX(SamplingFeatures[Sampling Feature Type],$A1430)&lt;&gt;"Site","",
CONCATENATE("  - &amp;SiteID",TEXT(SUMPRODUCT(--($L$3:$L1429&lt;&gt;"")),"0000"),
" {","SamplingFeatureID:  *SamplingFeatureID",TEXT($A1430,"0000"),
", SiteTypeCV:  ",CHAR(34),INDEX(Sites[Site Type],$A1430),CHAR(34),
", Latitude:  ",INDEX(Sites[Latitude],$A1430),
", Longitude:  ",INDEX(Sites[Longitude],$A1430),
", SRSName:  ",CHAR(34),LatLonDatum,CHAR(34),"}"))</f>
        <v>#REF!</v>
      </c>
      <c r="M1430" t="e">
        <f>IF(INDEX(SamplingFeatures[Sampling Feature Type],$A1430)&lt;&gt;"Specimen","",
CONCATENATE("  - &amp;SpecimenID",TEXT(SUMPRODUCT(--($M$3:$M1429&lt;&gt;"")),"0000"),
" {","SamplingFeatureID:  *SamplingFeatureID",TEXT($A1430,"0000"),
", SpecimenTypeCV:  ",CHAR(34),INDEX(Specimens[Specimen Type],$A1430),CHAR(34),
", SpecimenMediumCV:  ",INDEX(Specimens[Specimen Medium],$A1430),
", IsFieldSpecimen:  ",CHAR(34),INDEX(Specimens[Is Field Specimen?],$A1430),CHAR(34),"}"))</f>
        <v>#REF!</v>
      </c>
      <c r="N1430" t="e">
        <f>IF(COUNTA(SpatialOffsets[])=0,"", IF(INDEX(SpatialOffsets[Spatial Offset Type],$A1430)="","",
CONCATENATE("  - &amp;SpatialOffsetID",TEXT($A1430,"0000"),
" {","SpatialOffsetTypeCV:  ",CHAR(34),INDEX(SpatialOffsets[Spatial Offset Type],$A1430),CHAR(34),
", Offset1Value:  ",INDEX(SpatialOffsets[Offset 1 Value],$A1430),
", Offset1UnitID:  ",CHAR(34),INDEX(SpatialOffsets[Offset 1 Unit],$A1430),CHAR(34),
", Offset2Value:  ",INDEX(SpatialOffsets[Offset 2 Value],$A1430),
", Offset2UnitID:  ",CHAR(34),INDEX(SpatialOffsets[Offset 2 Unit],$A1430),CHAR(34),
", Offset3Value:  ",INDEX(SpatialOffsets[Offset 3 Value],$A1430),
", Offset3UnitID:  ",CHAR(34),INDEX(SpatialOffsets[Offset 3 Unit],$A1430),CHAR(34),,"}")))</f>
        <v>#REF!</v>
      </c>
      <c r="O1430" t="e">
        <f>IF(COUNTA(RelatedFeatures[])=0,"", IF(INDEX(RelatedFeatures[First Sampling Feature Code],$A1430)="","",
CONCATENATE("  - &amp;RelationID",TEXT($A1430,"0000"),
" {","SamplingFeatureID:  *SamplingFeatureID",TEXT(MATCH(INDEX(RelatedFeatures[First Sampling Feature Code],$A1430),SamplingFeatures[Feature Code],0),"0000"),
", RelationshipTypeCV:  ",CHAR(34),INDEX(RelatedFeatures[Relationship Type],$A1430),CHAR(34),
", RelatedFeatureID: *SamplingFeatureID",TEXT(MATCH(INDEX(RelatedFeatures[Second Sampling Feature Code],$A1430),SamplingFeatures[Feature Code],0),"0000"),
", SpatialOffsetID:  ",IF(INDEX(RelatedFeatures[Offset Number],$A1430)="","",CONCATENATE("*SpatialOffsetID",TEXT(INDEX(RelatedFeatures[Offset Number],$A1430),"0000"))),"}")))</f>
        <v>#REF!</v>
      </c>
      <c r="P1430" t="e">
        <f>IF(INDEX(Methods[Method Type],$A1430)="","",
CONCATENATE("  - &amp;MethodID",TEXT($A1430,"0000"),
" {","MethodTypeCV:  ",CHAR(34),INDEX(Methods[Method Type],$A1430),CHAR(34),
", MethodCode:  ",CHAR(34),INDEX(Methods[Method Code],$A1430),CHAR(34),
", MethodName:  ",CHAR(34),INDEX(Methods[Method Name],$A1430),CHAR(34),
", MethodDescription:  ",CHAR(34),INDEX(Methods[Method Description],$A1430),CHAR(34),
", MethodLink:  ",CHAR(34),INDEX(Methods[Method Link],$A1430),CHAR(34),
", OrganizationID: *OrganizationID",TEXT(MATCH(INDEX(Methods[Organization Name],$A1430),Organizations[Organization Name],0),"0000"),"}"))</f>
        <v>#REF!</v>
      </c>
      <c r="Q1430" t="e">
        <f>IF(INDEX(Variables[Variable Type],$A1430)="","",
CONCATENATE("  - &amp;VariableID",TEXT($A1430,"0000"),
" {","VariableTypeCV:  ",CHAR(34),INDEX(Variables[Variable Type],$A1430),CHAR(34),
", VariableCode:  ",CHAR(34),INDEX(Variables[Variable Code],$A1430),CHAR(34),
", VariableNameCV:  ",CHAR(34),INDEX(Variables[Variable Name],$A1430),CHAR(34),
", VariableDefinition:  ",CHAR(34),INDEX(Variables[Variable Definition],$A1430),CHAR(34),
", SpecciationCV:  ",CHAR(34),INDEX(Variables[Speciation],$A1430),CHAR(34),
", NoDataValue:  ",CHAR(34),INDEX(Variables[No Data Value],$A1430),CHAR(34),"}"))</f>
        <v>#REF!</v>
      </c>
    </row>
    <row r="1431" spans="1:17" x14ac:dyDescent="0.25">
      <c r="A1431">
        <v>1428</v>
      </c>
      <c r="D1431" t="e">
        <f>IF(INDEX(People[First Name],$A1431)="","",
CONCATENATE("  - &amp;PersonID",TEXT($A1431,"0000"),
" {","PersonFirstName:  ",CHAR(34),INDEX(People[First Name],$A1431),CHAR(34),
", PersonMiddleName:  ",CHAR(34),INDEX(People[Middle Name],$A1431),CHAR(34),
", PersonLastName:  ",CHAR(34),INDEX(People[Last Name],$A1431),CHAR(34),"}"))</f>
        <v>#REF!</v>
      </c>
      <c r="E1431" t="e">
        <f>IF(INDEX(Organizations[Organization Type '[CV']],$A1431)="","",
CONCATENATE("  - &amp;OrganizationID",TEXT($A1431,"0000"),
" {","OrganizationTypeCV:  ",CHAR(34),INDEX(Organizations[Organization Type '[CV']],$A1431),CHAR(34),
", OrganizationCode:  ",CHAR(34),INDEX(Organizations[Organization Code],$A1431),CHAR(34),
", OrganizationName:  ",CHAR(34),INDEX(Organizations[Organization Name],$A1431),CHAR(34),
", OrganizationDescription:  ",CHAR(34),INDEX(Organizations[Organization Description],$A1431),CHAR(34),
", OrganizationLink:  ",CHAR(34),INDEX(Organizations[Organization Link],$A1431),CHAR(34),"}"))</f>
        <v>#REF!</v>
      </c>
      <c r="F1431" t="e">
        <f>IF(INDEX(People[First Name],$A1431)="","",
CONCATENATE("  - &amp;AffiliationID",TEXT($A1431,"0000"),
" {PersonID: *PersonID",TEXT($A1431,"0000"),
", OrganizationID: *OrganizationID",TEXT(MATCH(INDEX(People[Organization Name],$A1431),Organizations[Organization Name],0),"0000"),
", IsPrimaryOrganizationContact: , AffiliationStartDate: , AffiliationEndDate: , PrimaryPhone: ",
", PrimaryEmail: ",CHAR(34),INDEX(People[Primary Email],$A1431),CHAR(34),
", PrimaryAddress: ",CHAR(34),INDEX(People[Primary Address],$A1431),CHAR(34),
", PersonLink: }"))</f>
        <v>#REF!</v>
      </c>
      <c r="H1431" t="e">
        <f>IF(COUNTA(CitationInformation)=0,"",IF(INDEX(AuthorList[Author Name],$A1431)="","",
CONCATENATE("  - &amp;AuthorListID",TEXT($A1431,"0000"),
"  {CitationID: *CitationID0001",
", PersonID: *PersonID",TEXT(MATCH(INDEX(AuthorList[Author Name],$A1431),People[Full Name],0),"0000"),
", AuthorOrder: ",INDEX(AuthorList[Author Number],$A1431),"}")))</f>
        <v>#REF!</v>
      </c>
      <c r="K1431" t="e">
        <f>IF(INDEX(SamplingFeatures[Feature Code],$A1431)="","",
CONCATENATE("  - &amp;SamplingFeatureID",TEXT($A1431,"0000"),
" {","SamplingFeatureUUID:  ",CHAR(34),INDEX(SamplingFeatures[Sampling Feature UUID],$A1431),CHAR(34),
", SamplingFeatureTypeCV:  ",CHAR(34),INDEX(SamplingFeatures[Sampling Feature Type],$A1431),CHAR(34),
", SamplingFeatureCode:  ",CHAR(34),INDEX(SamplingFeatures[Feature Code],$A1431),CHAR(34),
", SamplingFeatureName:  ",CHAR(34),INDEX(SamplingFeatures[Feature Name],$A1431),CHAR(34),
", SamplingFeatureDescription:  ",CHAR(34),INDEX(SamplingFeatures[Feature Description],$A1431),CHAR(34),
", SamplingFeatureGeotypeCV:  ",CHAR(34),INDEX(SamplingFeatures[Feature Geo Type],$A1431),CHAR(34),
", FeatureGeometry:  ",CHAR(34),INDEX(SamplingFeatures[Feature Geometry],$A1431),CHAR(34),
", Elevation_m:  ",CHAR(34),INDEX(SamplingFeatures[Elevation_m],$A1431),CHAR(34),
", ElevationDatumCV:  ",CHAR(34),ElevationDatum,CHAR(34),"}"))</f>
        <v>#REF!</v>
      </c>
      <c r="L1431" t="e">
        <f>IF(INDEX(SamplingFeatures[Sampling Feature Type],$A1431)&lt;&gt;"Site","",
CONCATENATE("  - &amp;SiteID",TEXT(SUMPRODUCT(--($L$3:$L1430&lt;&gt;"")),"0000"),
" {","SamplingFeatureID:  *SamplingFeatureID",TEXT($A1431,"0000"),
", SiteTypeCV:  ",CHAR(34),INDEX(Sites[Site Type],$A1431),CHAR(34),
", Latitude:  ",INDEX(Sites[Latitude],$A1431),
", Longitude:  ",INDEX(Sites[Longitude],$A1431),
", SRSName:  ",CHAR(34),LatLonDatum,CHAR(34),"}"))</f>
        <v>#REF!</v>
      </c>
      <c r="M1431" t="e">
        <f>IF(INDEX(SamplingFeatures[Sampling Feature Type],$A1431)&lt;&gt;"Specimen","",
CONCATENATE("  - &amp;SpecimenID",TEXT(SUMPRODUCT(--($M$3:$M1430&lt;&gt;"")),"0000"),
" {","SamplingFeatureID:  *SamplingFeatureID",TEXT($A1431,"0000"),
", SpecimenTypeCV:  ",CHAR(34),INDEX(Specimens[Specimen Type],$A1431),CHAR(34),
", SpecimenMediumCV:  ",INDEX(Specimens[Specimen Medium],$A1431),
", IsFieldSpecimen:  ",CHAR(34),INDEX(Specimens[Is Field Specimen?],$A1431),CHAR(34),"}"))</f>
        <v>#REF!</v>
      </c>
      <c r="N1431" t="e">
        <f>IF(COUNTA(SpatialOffsets[])=0,"", IF(INDEX(SpatialOffsets[Spatial Offset Type],$A1431)="","",
CONCATENATE("  - &amp;SpatialOffsetID",TEXT($A1431,"0000"),
" {","SpatialOffsetTypeCV:  ",CHAR(34),INDEX(SpatialOffsets[Spatial Offset Type],$A1431),CHAR(34),
", Offset1Value:  ",INDEX(SpatialOffsets[Offset 1 Value],$A1431),
", Offset1UnitID:  ",CHAR(34),INDEX(SpatialOffsets[Offset 1 Unit],$A1431),CHAR(34),
", Offset2Value:  ",INDEX(SpatialOffsets[Offset 2 Value],$A1431),
", Offset2UnitID:  ",CHAR(34),INDEX(SpatialOffsets[Offset 2 Unit],$A1431),CHAR(34),
", Offset3Value:  ",INDEX(SpatialOffsets[Offset 3 Value],$A1431),
", Offset3UnitID:  ",CHAR(34),INDEX(SpatialOffsets[Offset 3 Unit],$A1431),CHAR(34),,"}")))</f>
        <v>#REF!</v>
      </c>
      <c r="O1431" t="e">
        <f>IF(COUNTA(RelatedFeatures[])=0,"", IF(INDEX(RelatedFeatures[First Sampling Feature Code],$A1431)="","",
CONCATENATE("  - &amp;RelationID",TEXT($A1431,"0000"),
" {","SamplingFeatureID:  *SamplingFeatureID",TEXT(MATCH(INDEX(RelatedFeatures[First Sampling Feature Code],$A1431),SamplingFeatures[Feature Code],0),"0000"),
", RelationshipTypeCV:  ",CHAR(34),INDEX(RelatedFeatures[Relationship Type],$A1431),CHAR(34),
", RelatedFeatureID: *SamplingFeatureID",TEXT(MATCH(INDEX(RelatedFeatures[Second Sampling Feature Code],$A1431),SamplingFeatures[Feature Code],0),"0000"),
", SpatialOffsetID:  ",IF(INDEX(RelatedFeatures[Offset Number],$A1431)="","",CONCATENATE("*SpatialOffsetID",TEXT(INDEX(RelatedFeatures[Offset Number],$A1431),"0000"))),"}")))</f>
        <v>#REF!</v>
      </c>
      <c r="P1431" t="e">
        <f>IF(INDEX(Methods[Method Type],$A1431)="","",
CONCATENATE("  - &amp;MethodID",TEXT($A1431,"0000"),
" {","MethodTypeCV:  ",CHAR(34),INDEX(Methods[Method Type],$A1431),CHAR(34),
", MethodCode:  ",CHAR(34),INDEX(Methods[Method Code],$A1431),CHAR(34),
", MethodName:  ",CHAR(34),INDEX(Methods[Method Name],$A1431),CHAR(34),
", MethodDescription:  ",CHAR(34),INDEX(Methods[Method Description],$A1431),CHAR(34),
", MethodLink:  ",CHAR(34),INDEX(Methods[Method Link],$A1431),CHAR(34),
", OrganizationID: *OrganizationID",TEXT(MATCH(INDEX(Methods[Organization Name],$A1431),Organizations[Organization Name],0),"0000"),"}"))</f>
        <v>#REF!</v>
      </c>
      <c r="Q1431" t="e">
        <f>IF(INDEX(Variables[Variable Type],$A1431)="","",
CONCATENATE("  - &amp;VariableID",TEXT($A1431,"0000"),
" {","VariableTypeCV:  ",CHAR(34),INDEX(Variables[Variable Type],$A1431),CHAR(34),
", VariableCode:  ",CHAR(34),INDEX(Variables[Variable Code],$A1431),CHAR(34),
", VariableNameCV:  ",CHAR(34),INDEX(Variables[Variable Name],$A1431),CHAR(34),
", VariableDefinition:  ",CHAR(34),INDEX(Variables[Variable Definition],$A1431),CHAR(34),
", SpecciationCV:  ",CHAR(34),INDEX(Variables[Speciation],$A1431),CHAR(34),
", NoDataValue:  ",CHAR(34),INDEX(Variables[No Data Value],$A1431),CHAR(34),"}"))</f>
        <v>#REF!</v>
      </c>
    </row>
    <row r="1432" spans="1:17" x14ac:dyDescent="0.25">
      <c r="A1432">
        <v>1429</v>
      </c>
      <c r="D1432" t="e">
        <f>IF(INDEX(People[First Name],$A1432)="","",
CONCATENATE("  - &amp;PersonID",TEXT($A1432,"0000"),
" {","PersonFirstName:  ",CHAR(34),INDEX(People[First Name],$A1432),CHAR(34),
", PersonMiddleName:  ",CHAR(34),INDEX(People[Middle Name],$A1432),CHAR(34),
", PersonLastName:  ",CHAR(34),INDEX(People[Last Name],$A1432),CHAR(34),"}"))</f>
        <v>#REF!</v>
      </c>
      <c r="E1432" t="e">
        <f>IF(INDEX(Organizations[Organization Type '[CV']],$A1432)="","",
CONCATENATE("  - &amp;OrganizationID",TEXT($A1432,"0000"),
" {","OrganizationTypeCV:  ",CHAR(34),INDEX(Organizations[Organization Type '[CV']],$A1432),CHAR(34),
", OrganizationCode:  ",CHAR(34),INDEX(Organizations[Organization Code],$A1432),CHAR(34),
", OrganizationName:  ",CHAR(34),INDEX(Organizations[Organization Name],$A1432),CHAR(34),
", OrganizationDescription:  ",CHAR(34),INDEX(Organizations[Organization Description],$A1432),CHAR(34),
", OrganizationLink:  ",CHAR(34),INDEX(Organizations[Organization Link],$A1432),CHAR(34),"}"))</f>
        <v>#REF!</v>
      </c>
      <c r="F1432" t="e">
        <f>IF(INDEX(People[First Name],$A1432)="","",
CONCATENATE("  - &amp;AffiliationID",TEXT($A1432,"0000"),
" {PersonID: *PersonID",TEXT($A1432,"0000"),
", OrganizationID: *OrganizationID",TEXT(MATCH(INDEX(People[Organization Name],$A1432),Organizations[Organization Name],0),"0000"),
", IsPrimaryOrganizationContact: , AffiliationStartDate: , AffiliationEndDate: , PrimaryPhone: ",
", PrimaryEmail: ",CHAR(34),INDEX(People[Primary Email],$A1432),CHAR(34),
", PrimaryAddress: ",CHAR(34),INDEX(People[Primary Address],$A1432),CHAR(34),
", PersonLink: }"))</f>
        <v>#REF!</v>
      </c>
      <c r="H1432" t="e">
        <f>IF(COUNTA(CitationInformation)=0,"",IF(INDEX(AuthorList[Author Name],$A1432)="","",
CONCATENATE("  - &amp;AuthorListID",TEXT($A1432,"0000"),
"  {CitationID: *CitationID0001",
", PersonID: *PersonID",TEXT(MATCH(INDEX(AuthorList[Author Name],$A1432),People[Full Name],0),"0000"),
", AuthorOrder: ",INDEX(AuthorList[Author Number],$A1432),"}")))</f>
        <v>#REF!</v>
      </c>
      <c r="K1432" t="e">
        <f>IF(INDEX(SamplingFeatures[Feature Code],$A1432)="","",
CONCATENATE("  - &amp;SamplingFeatureID",TEXT($A1432,"0000"),
" {","SamplingFeatureUUID:  ",CHAR(34),INDEX(SamplingFeatures[Sampling Feature UUID],$A1432),CHAR(34),
", SamplingFeatureTypeCV:  ",CHAR(34),INDEX(SamplingFeatures[Sampling Feature Type],$A1432),CHAR(34),
", SamplingFeatureCode:  ",CHAR(34),INDEX(SamplingFeatures[Feature Code],$A1432),CHAR(34),
", SamplingFeatureName:  ",CHAR(34),INDEX(SamplingFeatures[Feature Name],$A1432),CHAR(34),
", SamplingFeatureDescription:  ",CHAR(34),INDEX(SamplingFeatures[Feature Description],$A1432),CHAR(34),
", SamplingFeatureGeotypeCV:  ",CHAR(34),INDEX(SamplingFeatures[Feature Geo Type],$A1432),CHAR(34),
", FeatureGeometry:  ",CHAR(34),INDEX(SamplingFeatures[Feature Geometry],$A1432),CHAR(34),
", Elevation_m:  ",CHAR(34),INDEX(SamplingFeatures[Elevation_m],$A1432),CHAR(34),
", ElevationDatumCV:  ",CHAR(34),ElevationDatum,CHAR(34),"}"))</f>
        <v>#REF!</v>
      </c>
      <c r="L1432" t="e">
        <f>IF(INDEX(SamplingFeatures[Sampling Feature Type],$A1432)&lt;&gt;"Site","",
CONCATENATE("  - &amp;SiteID",TEXT(SUMPRODUCT(--($L$3:$L1431&lt;&gt;"")),"0000"),
" {","SamplingFeatureID:  *SamplingFeatureID",TEXT($A1432,"0000"),
", SiteTypeCV:  ",CHAR(34),INDEX(Sites[Site Type],$A1432),CHAR(34),
", Latitude:  ",INDEX(Sites[Latitude],$A1432),
", Longitude:  ",INDEX(Sites[Longitude],$A1432),
", SRSName:  ",CHAR(34),LatLonDatum,CHAR(34),"}"))</f>
        <v>#REF!</v>
      </c>
      <c r="M1432" t="e">
        <f>IF(INDEX(SamplingFeatures[Sampling Feature Type],$A1432)&lt;&gt;"Specimen","",
CONCATENATE("  - &amp;SpecimenID",TEXT(SUMPRODUCT(--($M$3:$M1431&lt;&gt;"")),"0000"),
" {","SamplingFeatureID:  *SamplingFeatureID",TEXT($A1432,"0000"),
", SpecimenTypeCV:  ",CHAR(34),INDEX(Specimens[Specimen Type],$A1432),CHAR(34),
", SpecimenMediumCV:  ",INDEX(Specimens[Specimen Medium],$A1432),
", IsFieldSpecimen:  ",CHAR(34),INDEX(Specimens[Is Field Specimen?],$A1432),CHAR(34),"}"))</f>
        <v>#REF!</v>
      </c>
      <c r="N1432" t="e">
        <f>IF(COUNTA(SpatialOffsets[])=0,"", IF(INDEX(SpatialOffsets[Spatial Offset Type],$A1432)="","",
CONCATENATE("  - &amp;SpatialOffsetID",TEXT($A1432,"0000"),
" {","SpatialOffsetTypeCV:  ",CHAR(34),INDEX(SpatialOffsets[Spatial Offset Type],$A1432),CHAR(34),
", Offset1Value:  ",INDEX(SpatialOffsets[Offset 1 Value],$A1432),
", Offset1UnitID:  ",CHAR(34),INDEX(SpatialOffsets[Offset 1 Unit],$A1432),CHAR(34),
", Offset2Value:  ",INDEX(SpatialOffsets[Offset 2 Value],$A1432),
", Offset2UnitID:  ",CHAR(34),INDEX(SpatialOffsets[Offset 2 Unit],$A1432),CHAR(34),
", Offset3Value:  ",INDEX(SpatialOffsets[Offset 3 Value],$A1432),
", Offset3UnitID:  ",CHAR(34),INDEX(SpatialOffsets[Offset 3 Unit],$A1432),CHAR(34),,"}")))</f>
        <v>#REF!</v>
      </c>
      <c r="O1432" t="e">
        <f>IF(COUNTA(RelatedFeatures[])=0,"", IF(INDEX(RelatedFeatures[First Sampling Feature Code],$A1432)="","",
CONCATENATE("  - &amp;RelationID",TEXT($A1432,"0000"),
" {","SamplingFeatureID:  *SamplingFeatureID",TEXT(MATCH(INDEX(RelatedFeatures[First Sampling Feature Code],$A1432),SamplingFeatures[Feature Code],0),"0000"),
", RelationshipTypeCV:  ",CHAR(34),INDEX(RelatedFeatures[Relationship Type],$A1432),CHAR(34),
", RelatedFeatureID: *SamplingFeatureID",TEXT(MATCH(INDEX(RelatedFeatures[Second Sampling Feature Code],$A1432),SamplingFeatures[Feature Code],0),"0000"),
", SpatialOffsetID:  ",IF(INDEX(RelatedFeatures[Offset Number],$A1432)="","",CONCATENATE("*SpatialOffsetID",TEXT(INDEX(RelatedFeatures[Offset Number],$A1432),"0000"))),"}")))</f>
        <v>#REF!</v>
      </c>
      <c r="P1432" t="e">
        <f>IF(INDEX(Methods[Method Type],$A1432)="","",
CONCATENATE("  - &amp;MethodID",TEXT($A1432,"0000"),
" {","MethodTypeCV:  ",CHAR(34),INDEX(Methods[Method Type],$A1432),CHAR(34),
", MethodCode:  ",CHAR(34),INDEX(Methods[Method Code],$A1432),CHAR(34),
", MethodName:  ",CHAR(34),INDEX(Methods[Method Name],$A1432),CHAR(34),
", MethodDescription:  ",CHAR(34),INDEX(Methods[Method Description],$A1432),CHAR(34),
", MethodLink:  ",CHAR(34),INDEX(Methods[Method Link],$A1432),CHAR(34),
", OrganizationID: *OrganizationID",TEXT(MATCH(INDEX(Methods[Organization Name],$A1432),Organizations[Organization Name],0),"0000"),"}"))</f>
        <v>#REF!</v>
      </c>
      <c r="Q1432" t="e">
        <f>IF(INDEX(Variables[Variable Type],$A1432)="","",
CONCATENATE("  - &amp;VariableID",TEXT($A1432,"0000"),
" {","VariableTypeCV:  ",CHAR(34),INDEX(Variables[Variable Type],$A1432),CHAR(34),
", VariableCode:  ",CHAR(34),INDEX(Variables[Variable Code],$A1432),CHAR(34),
", VariableNameCV:  ",CHAR(34),INDEX(Variables[Variable Name],$A1432),CHAR(34),
", VariableDefinition:  ",CHAR(34),INDEX(Variables[Variable Definition],$A1432),CHAR(34),
", SpecciationCV:  ",CHAR(34),INDEX(Variables[Speciation],$A1432),CHAR(34),
", NoDataValue:  ",CHAR(34),INDEX(Variables[No Data Value],$A1432),CHAR(34),"}"))</f>
        <v>#REF!</v>
      </c>
    </row>
    <row r="1433" spans="1:17" x14ac:dyDescent="0.25">
      <c r="A1433">
        <v>1430</v>
      </c>
      <c r="D1433" t="e">
        <f>IF(INDEX(People[First Name],$A1433)="","",
CONCATENATE("  - &amp;PersonID",TEXT($A1433,"0000"),
" {","PersonFirstName:  ",CHAR(34),INDEX(People[First Name],$A1433),CHAR(34),
", PersonMiddleName:  ",CHAR(34),INDEX(People[Middle Name],$A1433),CHAR(34),
", PersonLastName:  ",CHAR(34),INDEX(People[Last Name],$A1433),CHAR(34),"}"))</f>
        <v>#REF!</v>
      </c>
      <c r="E1433" t="e">
        <f>IF(INDEX(Organizations[Organization Type '[CV']],$A1433)="","",
CONCATENATE("  - &amp;OrganizationID",TEXT($A1433,"0000"),
" {","OrganizationTypeCV:  ",CHAR(34),INDEX(Organizations[Organization Type '[CV']],$A1433),CHAR(34),
", OrganizationCode:  ",CHAR(34),INDEX(Organizations[Organization Code],$A1433),CHAR(34),
", OrganizationName:  ",CHAR(34),INDEX(Organizations[Organization Name],$A1433),CHAR(34),
", OrganizationDescription:  ",CHAR(34),INDEX(Organizations[Organization Description],$A1433),CHAR(34),
", OrganizationLink:  ",CHAR(34),INDEX(Organizations[Organization Link],$A1433),CHAR(34),"}"))</f>
        <v>#REF!</v>
      </c>
      <c r="F1433" t="e">
        <f>IF(INDEX(People[First Name],$A1433)="","",
CONCATENATE("  - &amp;AffiliationID",TEXT($A1433,"0000"),
" {PersonID: *PersonID",TEXT($A1433,"0000"),
", OrganizationID: *OrganizationID",TEXT(MATCH(INDEX(People[Organization Name],$A1433),Organizations[Organization Name],0),"0000"),
", IsPrimaryOrganizationContact: , AffiliationStartDate: , AffiliationEndDate: , PrimaryPhone: ",
", PrimaryEmail: ",CHAR(34),INDEX(People[Primary Email],$A1433),CHAR(34),
", PrimaryAddress: ",CHAR(34),INDEX(People[Primary Address],$A1433),CHAR(34),
", PersonLink: }"))</f>
        <v>#REF!</v>
      </c>
      <c r="H1433" t="e">
        <f>IF(COUNTA(CitationInformation)=0,"",IF(INDEX(AuthorList[Author Name],$A1433)="","",
CONCATENATE("  - &amp;AuthorListID",TEXT($A1433,"0000"),
"  {CitationID: *CitationID0001",
", PersonID: *PersonID",TEXT(MATCH(INDEX(AuthorList[Author Name],$A1433),People[Full Name],0),"0000"),
", AuthorOrder: ",INDEX(AuthorList[Author Number],$A1433),"}")))</f>
        <v>#REF!</v>
      </c>
      <c r="K1433" t="e">
        <f>IF(INDEX(SamplingFeatures[Feature Code],$A1433)="","",
CONCATENATE("  - &amp;SamplingFeatureID",TEXT($A1433,"0000"),
" {","SamplingFeatureUUID:  ",CHAR(34),INDEX(SamplingFeatures[Sampling Feature UUID],$A1433),CHAR(34),
", SamplingFeatureTypeCV:  ",CHAR(34),INDEX(SamplingFeatures[Sampling Feature Type],$A1433),CHAR(34),
", SamplingFeatureCode:  ",CHAR(34),INDEX(SamplingFeatures[Feature Code],$A1433),CHAR(34),
", SamplingFeatureName:  ",CHAR(34),INDEX(SamplingFeatures[Feature Name],$A1433),CHAR(34),
", SamplingFeatureDescription:  ",CHAR(34),INDEX(SamplingFeatures[Feature Description],$A1433),CHAR(34),
", SamplingFeatureGeotypeCV:  ",CHAR(34),INDEX(SamplingFeatures[Feature Geo Type],$A1433),CHAR(34),
", FeatureGeometry:  ",CHAR(34),INDEX(SamplingFeatures[Feature Geometry],$A1433),CHAR(34),
", Elevation_m:  ",CHAR(34),INDEX(SamplingFeatures[Elevation_m],$A1433),CHAR(34),
", ElevationDatumCV:  ",CHAR(34),ElevationDatum,CHAR(34),"}"))</f>
        <v>#REF!</v>
      </c>
      <c r="L1433" t="e">
        <f>IF(INDEX(SamplingFeatures[Sampling Feature Type],$A1433)&lt;&gt;"Site","",
CONCATENATE("  - &amp;SiteID",TEXT(SUMPRODUCT(--($L$3:$L1432&lt;&gt;"")),"0000"),
" {","SamplingFeatureID:  *SamplingFeatureID",TEXT($A1433,"0000"),
", SiteTypeCV:  ",CHAR(34),INDEX(Sites[Site Type],$A1433),CHAR(34),
", Latitude:  ",INDEX(Sites[Latitude],$A1433),
", Longitude:  ",INDEX(Sites[Longitude],$A1433),
", SRSName:  ",CHAR(34),LatLonDatum,CHAR(34),"}"))</f>
        <v>#REF!</v>
      </c>
      <c r="M1433" t="e">
        <f>IF(INDEX(SamplingFeatures[Sampling Feature Type],$A1433)&lt;&gt;"Specimen","",
CONCATENATE("  - &amp;SpecimenID",TEXT(SUMPRODUCT(--($M$3:$M1432&lt;&gt;"")),"0000"),
" {","SamplingFeatureID:  *SamplingFeatureID",TEXT($A1433,"0000"),
", SpecimenTypeCV:  ",CHAR(34),INDEX(Specimens[Specimen Type],$A1433),CHAR(34),
", SpecimenMediumCV:  ",INDEX(Specimens[Specimen Medium],$A1433),
", IsFieldSpecimen:  ",CHAR(34),INDEX(Specimens[Is Field Specimen?],$A1433),CHAR(34),"}"))</f>
        <v>#REF!</v>
      </c>
      <c r="N1433" t="e">
        <f>IF(COUNTA(SpatialOffsets[])=0,"", IF(INDEX(SpatialOffsets[Spatial Offset Type],$A1433)="","",
CONCATENATE("  - &amp;SpatialOffsetID",TEXT($A1433,"0000"),
" {","SpatialOffsetTypeCV:  ",CHAR(34),INDEX(SpatialOffsets[Spatial Offset Type],$A1433),CHAR(34),
", Offset1Value:  ",INDEX(SpatialOffsets[Offset 1 Value],$A1433),
", Offset1UnitID:  ",CHAR(34),INDEX(SpatialOffsets[Offset 1 Unit],$A1433),CHAR(34),
", Offset2Value:  ",INDEX(SpatialOffsets[Offset 2 Value],$A1433),
", Offset2UnitID:  ",CHAR(34),INDEX(SpatialOffsets[Offset 2 Unit],$A1433),CHAR(34),
", Offset3Value:  ",INDEX(SpatialOffsets[Offset 3 Value],$A1433),
", Offset3UnitID:  ",CHAR(34),INDEX(SpatialOffsets[Offset 3 Unit],$A1433),CHAR(34),,"}")))</f>
        <v>#REF!</v>
      </c>
      <c r="O1433" t="e">
        <f>IF(COUNTA(RelatedFeatures[])=0,"", IF(INDEX(RelatedFeatures[First Sampling Feature Code],$A1433)="","",
CONCATENATE("  - &amp;RelationID",TEXT($A1433,"0000"),
" {","SamplingFeatureID:  *SamplingFeatureID",TEXT(MATCH(INDEX(RelatedFeatures[First Sampling Feature Code],$A1433),SamplingFeatures[Feature Code],0),"0000"),
", RelationshipTypeCV:  ",CHAR(34),INDEX(RelatedFeatures[Relationship Type],$A1433),CHAR(34),
", RelatedFeatureID: *SamplingFeatureID",TEXT(MATCH(INDEX(RelatedFeatures[Second Sampling Feature Code],$A1433),SamplingFeatures[Feature Code],0),"0000"),
", SpatialOffsetID:  ",IF(INDEX(RelatedFeatures[Offset Number],$A1433)="","",CONCATENATE("*SpatialOffsetID",TEXT(INDEX(RelatedFeatures[Offset Number],$A1433),"0000"))),"}")))</f>
        <v>#REF!</v>
      </c>
      <c r="P1433" t="e">
        <f>IF(INDEX(Methods[Method Type],$A1433)="","",
CONCATENATE("  - &amp;MethodID",TEXT($A1433,"0000"),
" {","MethodTypeCV:  ",CHAR(34),INDEX(Methods[Method Type],$A1433),CHAR(34),
", MethodCode:  ",CHAR(34),INDEX(Methods[Method Code],$A1433),CHAR(34),
", MethodName:  ",CHAR(34),INDEX(Methods[Method Name],$A1433),CHAR(34),
", MethodDescription:  ",CHAR(34),INDEX(Methods[Method Description],$A1433),CHAR(34),
", MethodLink:  ",CHAR(34),INDEX(Methods[Method Link],$A1433),CHAR(34),
", OrganizationID: *OrganizationID",TEXT(MATCH(INDEX(Methods[Organization Name],$A1433),Organizations[Organization Name],0),"0000"),"}"))</f>
        <v>#REF!</v>
      </c>
      <c r="Q1433" t="e">
        <f>IF(INDEX(Variables[Variable Type],$A1433)="","",
CONCATENATE("  - &amp;VariableID",TEXT($A1433,"0000"),
" {","VariableTypeCV:  ",CHAR(34),INDEX(Variables[Variable Type],$A1433),CHAR(34),
", VariableCode:  ",CHAR(34),INDEX(Variables[Variable Code],$A1433),CHAR(34),
", VariableNameCV:  ",CHAR(34),INDEX(Variables[Variable Name],$A1433),CHAR(34),
", VariableDefinition:  ",CHAR(34),INDEX(Variables[Variable Definition],$A1433),CHAR(34),
", SpecciationCV:  ",CHAR(34),INDEX(Variables[Speciation],$A1433),CHAR(34),
", NoDataValue:  ",CHAR(34),INDEX(Variables[No Data Value],$A1433),CHAR(34),"}"))</f>
        <v>#REF!</v>
      </c>
    </row>
    <row r="1434" spans="1:17" x14ac:dyDescent="0.25">
      <c r="A1434">
        <v>1431</v>
      </c>
      <c r="D1434" t="e">
        <f>IF(INDEX(People[First Name],$A1434)="","",
CONCATENATE("  - &amp;PersonID",TEXT($A1434,"0000"),
" {","PersonFirstName:  ",CHAR(34),INDEX(People[First Name],$A1434),CHAR(34),
", PersonMiddleName:  ",CHAR(34),INDEX(People[Middle Name],$A1434),CHAR(34),
", PersonLastName:  ",CHAR(34),INDEX(People[Last Name],$A1434),CHAR(34),"}"))</f>
        <v>#REF!</v>
      </c>
      <c r="E1434" t="e">
        <f>IF(INDEX(Organizations[Organization Type '[CV']],$A1434)="","",
CONCATENATE("  - &amp;OrganizationID",TEXT($A1434,"0000"),
" {","OrganizationTypeCV:  ",CHAR(34),INDEX(Organizations[Organization Type '[CV']],$A1434),CHAR(34),
", OrganizationCode:  ",CHAR(34),INDEX(Organizations[Organization Code],$A1434),CHAR(34),
", OrganizationName:  ",CHAR(34),INDEX(Organizations[Organization Name],$A1434),CHAR(34),
", OrganizationDescription:  ",CHAR(34),INDEX(Organizations[Organization Description],$A1434),CHAR(34),
", OrganizationLink:  ",CHAR(34),INDEX(Organizations[Organization Link],$A1434),CHAR(34),"}"))</f>
        <v>#REF!</v>
      </c>
      <c r="F1434" t="e">
        <f>IF(INDEX(People[First Name],$A1434)="","",
CONCATENATE("  - &amp;AffiliationID",TEXT($A1434,"0000"),
" {PersonID: *PersonID",TEXT($A1434,"0000"),
", OrganizationID: *OrganizationID",TEXT(MATCH(INDEX(People[Organization Name],$A1434),Organizations[Organization Name],0),"0000"),
", IsPrimaryOrganizationContact: , AffiliationStartDate: , AffiliationEndDate: , PrimaryPhone: ",
", PrimaryEmail: ",CHAR(34),INDEX(People[Primary Email],$A1434),CHAR(34),
", PrimaryAddress: ",CHAR(34),INDEX(People[Primary Address],$A1434),CHAR(34),
", PersonLink: }"))</f>
        <v>#REF!</v>
      </c>
      <c r="H1434" t="e">
        <f>IF(COUNTA(CitationInformation)=0,"",IF(INDEX(AuthorList[Author Name],$A1434)="","",
CONCATENATE("  - &amp;AuthorListID",TEXT($A1434,"0000"),
"  {CitationID: *CitationID0001",
", PersonID: *PersonID",TEXT(MATCH(INDEX(AuthorList[Author Name],$A1434),People[Full Name],0),"0000"),
", AuthorOrder: ",INDEX(AuthorList[Author Number],$A1434),"}")))</f>
        <v>#REF!</v>
      </c>
      <c r="K1434" t="e">
        <f>IF(INDEX(SamplingFeatures[Feature Code],$A1434)="","",
CONCATENATE("  - &amp;SamplingFeatureID",TEXT($A1434,"0000"),
" {","SamplingFeatureUUID:  ",CHAR(34),INDEX(SamplingFeatures[Sampling Feature UUID],$A1434),CHAR(34),
", SamplingFeatureTypeCV:  ",CHAR(34),INDEX(SamplingFeatures[Sampling Feature Type],$A1434),CHAR(34),
", SamplingFeatureCode:  ",CHAR(34),INDEX(SamplingFeatures[Feature Code],$A1434),CHAR(34),
", SamplingFeatureName:  ",CHAR(34),INDEX(SamplingFeatures[Feature Name],$A1434),CHAR(34),
", SamplingFeatureDescription:  ",CHAR(34),INDEX(SamplingFeatures[Feature Description],$A1434),CHAR(34),
", SamplingFeatureGeotypeCV:  ",CHAR(34),INDEX(SamplingFeatures[Feature Geo Type],$A1434),CHAR(34),
", FeatureGeometry:  ",CHAR(34),INDEX(SamplingFeatures[Feature Geometry],$A1434),CHAR(34),
", Elevation_m:  ",CHAR(34),INDEX(SamplingFeatures[Elevation_m],$A1434),CHAR(34),
", ElevationDatumCV:  ",CHAR(34),ElevationDatum,CHAR(34),"}"))</f>
        <v>#REF!</v>
      </c>
      <c r="L1434" t="e">
        <f>IF(INDEX(SamplingFeatures[Sampling Feature Type],$A1434)&lt;&gt;"Site","",
CONCATENATE("  - &amp;SiteID",TEXT(SUMPRODUCT(--($L$3:$L1433&lt;&gt;"")),"0000"),
" {","SamplingFeatureID:  *SamplingFeatureID",TEXT($A1434,"0000"),
", SiteTypeCV:  ",CHAR(34),INDEX(Sites[Site Type],$A1434),CHAR(34),
", Latitude:  ",INDEX(Sites[Latitude],$A1434),
", Longitude:  ",INDEX(Sites[Longitude],$A1434),
", SRSName:  ",CHAR(34),LatLonDatum,CHAR(34),"}"))</f>
        <v>#REF!</v>
      </c>
      <c r="M1434" t="e">
        <f>IF(INDEX(SamplingFeatures[Sampling Feature Type],$A1434)&lt;&gt;"Specimen","",
CONCATENATE("  - &amp;SpecimenID",TEXT(SUMPRODUCT(--($M$3:$M1433&lt;&gt;"")),"0000"),
" {","SamplingFeatureID:  *SamplingFeatureID",TEXT($A1434,"0000"),
", SpecimenTypeCV:  ",CHAR(34),INDEX(Specimens[Specimen Type],$A1434),CHAR(34),
", SpecimenMediumCV:  ",INDEX(Specimens[Specimen Medium],$A1434),
", IsFieldSpecimen:  ",CHAR(34),INDEX(Specimens[Is Field Specimen?],$A1434),CHAR(34),"}"))</f>
        <v>#REF!</v>
      </c>
      <c r="N1434" t="e">
        <f>IF(COUNTA(SpatialOffsets[])=0,"", IF(INDEX(SpatialOffsets[Spatial Offset Type],$A1434)="","",
CONCATENATE("  - &amp;SpatialOffsetID",TEXT($A1434,"0000"),
" {","SpatialOffsetTypeCV:  ",CHAR(34),INDEX(SpatialOffsets[Spatial Offset Type],$A1434),CHAR(34),
", Offset1Value:  ",INDEX(SpatialOffsets[Offset 1 Value],$A1434),
", Offset1UnitID:  ",CHAR(34),INDEX(SpatialOffsets[Offset 1 Unit],$A1434),CHAR(34),
", Offset2Value:  ",INDEX(SpatialOffsets[Offset 2 Value],$A1434),
", Offset2UnitID:  ",CHAR(34),INDEX(SpatialOffsets[Offset 2 Unit],$A1434),CHAR(34),
", Offset3Value:  ",INDEX(SpatialOffsets[Offset 3 Value],$A1434),
", Offset3UnitID:  ",CHAR(34),INDEX(SpatialOffsets[Offset 3 Unit],$A1434),CHAR(34),,"}")))</f>
        <v>#REF!</v>
      </c>
      <c r="O1434" t="e">
        <f>IF(COUNTA(RelatedFeatures[])=0,"", IF(INDEX(RelatedFeatures[First Sampling Feature Code],$A1434)="","",
CONCATENATE("  - &amp;RelationID",TEXT($A1434,"0000"),
" {","SamplingFeatureID:  *SamplingFeatureID",TEXT(MATCH(INDEX(RelatedFeatures[First Sampling Feature Code],$A1434),SamplingFeatures[Feature Code],0),"0000"),
", RelationshipTypeCV:  ",CHAR(34),INDEX(RelatedFeatures[Relationship Type],$A1434),CHAR(34),
", RelatedFeatureID: *SamplingFeatureID",TEXT(MATCH(INDEX(RelatedFeatures[Second Sampling Feature Code],$A1434),SamplingFeatures[Feature Code],0),"0000"),
", SpatialOffsetID:  ",IF(INDEX(RelatedFeatures[Offset Number],$A1434)="","",CONCATENATE("*SpatialOffsetID",TEXT(INDEX(RelatedFeatures[Offset Number],$A1434),"0000"))),"}")))</f>
        <v>#REF!</v>
      </c>
      <c r="P1434" t="e">
        <f>IF(INDEX(Methods[Method Type],$A1434)="","",
CONCATENATE("  - &amp;MethodID",TEXT($A1434,"0000"),
" {","MethodTypeCV:  ",CHAR(34),INDEX(Methods[Method Type],$A1434),CHAR(34),
", MethodCode:  ",CHAR(34),INDEX(Methods[Method Code],$A1434),CHAR(34),
", MethodName:  ",CHAR(34),INDEX(Methods[Method Name],$A1434),CHAR(34),
", MethodDescription:  ",CHAR(34),INDEX(Methods[Method Description],$A1434),CHAR(34),
", MethodLink:  ",CHAR(34),INDEX(Methods[Method Link],$A1434),CHAR(34),
", OrganizationID: *OrganizationID",TEXT(MATCH(INDEX(Methods[Organization Name],$A1434),Organizations[Organization Name],0),"0000"),"}"))</f>
        <v>#REF!</v>
      </c>
      <c r="Q1434" t="e">
        <f>IF(INDEX(Variables[Variable Type],$A1434)="","",
CONCATENATE("  - &amp;VariableID",TEXT($A1434,"0000"),
" {","VariableTypeCV:  ",CHAR(34),INDEX(Variables[Variable Type],$A1434),CHAR(34),
", VariableCode:  ",CHAR(34),INDEX(Variables[Variable Code],$A1434),CHAR(34),
", VariableNameCV:  ",CHAR(34),INDEX(Variables[Variable Name],$A1434),CHAR(34),
", VariableDefinition:  ",CHAR(34),INDEX(Variables[Variable Definition],$A1434),CHAR(34),
", SpecciationCV:  ",CHAR(34),INDEX(Variables[Speciation],$A1434),CHAR(34),
", NoDataValue:  ",CHAR(34),INDEX(Variables[No Data Value],$A1434),CHAR(34),"}"))</f>
        <v>#REF!</v>
      </c>
    </row>
    <row r="1435" spans="1:17" x14ac:dyDescent="0.25">
      <c r="A1435">
        <v>1432</v>
      </c>
      <c r="D1435" t="e">
        <f>IF(INDEX(People[First Name],$A1435)="","",
CONCATENATE("  - &amp;PersonID",TEXT($A1435,"0000"),
" {","PersonFirstName:  ",CHAR(34),INDEX(People[First Name],$A1435),CHAR(34),
", PersonMiddleName:  ",CHAR(34),INDEX(People[Middle Name],$A1435),CHAR(34),
", PersonLastName:  ",CHAR(34),INDEX(People[Last Name],$A1435),CHAR(34),"}"))</f>
        <v>#REF!</v>
      </c>
      <c r="E1435" t="e">
        <f>IF(INDEX(Organizations[Organization Type '[CV']],$A1435)="","",
CONCATENATE("  - &amp;OrganizationID",TEXT($A1435,"0000"),
" {","OrganizationTypeCV:  ",CHAR(34),INDEX(Organizations[Organization Type '[CV']],$A1435),CHAR(34),
", OrganizationCode:  ",CHAR(34),INDEX(Organizations[Organization Code],$A1435),CHAR(34),
", OrganizationName:  ",CHAR(34),INDEX(Organizations[Organization Name],$A1435),CHAR(34),
", OrganizationDescription:  ",CHAR(34),INDEX(Organizations[Organization Description],$A1435),CHAR(34),
", OrganizationLink:  ",CHAR(34),INDEX(Organizations[Organization Link],$A1435),CHAR(34),"}"))</f>
        <v>#REF!</v>
      </c>
      <c r="F1435" t="e">
        <f>IF(INDEX(People[First Name],$A1435)="","",
CONCATENATE("  - &amp;AffiliationID",TEXT($A1435,"0000"),
" {PersonID: *PersonID",TEXT($A1435,"0000"),
", OrganizationID: *OrganizationID",TEXT(MATCH(INDEX(People[Organization Name],$A1435),Organizations[Organization Name],0),"0000"),
", IsPrimaryOrganizationContact: , AffiliationStartDate: , AffiliationEndDate: , PrimaryPhone: ",
", PrimaryEmail: ",CHAR(34),INDEX(People[Primary Email],$A1435),CHAR(34),
", PrimaryAddress: ",CHAR(34),INDEX(People[Primary Address],$A1435),CHAR(34),
", PersonLink: }"))</f>
        <v>#REF!</v>
      </c>
      <c r="H1435" t="e">
        <f>IF(COUNTA(CitationInformation)=0,"",IF(INDEX(AuthorList[Author Name],$A1435)="","",
CONCATENATE("  - &amp;AuthorListID",TEXT($A1435,"0000"),
"  {CitationID: *CitationID0001",
", PersonID: *PersonID",TEXT(MATCH(INDEX(AuthorList[Author Name],$A1435),People[Full Name],0),"0000"),
", AuthorOrder: ",INDEX(AuthorList[Author Number],$A1435),"}")))</f>
        <v>#REF!</v>
      </c>
      <c r="K1435" t="e">
        <f>IF(INDEX(SamplingFeatures[Feature Code],$A1435)="","",
CONCATENATE("  - &amp;SamplingFeatureID",TEXT($A1435,"0000"),
" {","SamplingFeatureUUID:  ",CHAR(34),INDEX(SamplingFeatures[Sampling Feature UUID],$A1435),CHAR(34),
", SamplingFeatureTypeCV:  ",CHAR(34),INDEX(SamplingFeatures[Sampling Feature Type],$A1435),CHAR(34),
", SamplingFeatureCode:  ",CHAR(34),INDEX(SamplingFeatures[Feature Code],$A1435),CHAR(34),
", SamplingFeatureName:  ",CHAR(34),INDEX(SamplingFeatures[Feature Name],$A1435),CHAR(34),
", SamplingFeatureDescription:  ",CHAR(34),INDEX(SamplingFeatures[Feature Description],$A1435),CHAR(34),
", SamplingFeatureGeotypeCV:  ",CHAR(34),INDEX(SamplingFeatures[Feature Geo Type],$A1435),CHAR(34),
", FeatureGeometry:  ",CHAR(34),INDEX(SamplingFeatures[Feature Geometry],$A1435),CHAR(34),
", Elevation_m:  ",CHAR(34),INDEX(SamplingFeatures[Elevation_m],$A1435),CHAR(34),
", ElevationDatumCV:  ",CHAR(34),ElevationDatum,CHAR(34),"}"))</f>
        <v>#REF!</v>
      </c>
      <c r="L1435" t="e">
        <f>IF(INDEX(SamplingFeatures[Sampling Feature Type],$A1435)&lt;&gt;"Site","",
CONCATENATE("  - &amp;SiteID",TEXT(SUMPRODUCT(--($L$3:$L1434&lt;&gt;"")),"0000"),
" {","SamplingFeatureID:  *SamplingFeatureID",TEXT($A1435,"0000"),
", SiteTypeCV:  ",CHAR(34),INDEX(Sites[Site Type],$A1435),CHAR(34),
", Latitude:  ",INDEX(Sites[Latitude],$A1435),
", Longitude:  ",INDEX(Sites[Longitude],$A1435),
", SRSName:  ",CHAR(34),LatLonDatum,CHAR(34),"}"))</f>
        <v>#REF!</v>
      </c>
      <c r="M1435" t="e">
        <f>IF(INDEX(SamplingFeatures[Sampling Feature Type],$A1435)&lt;&gt;"Specimen","",
CONCATENATE("  - &amp;SpecimenID",TEXT(SUMPRODUCT(--($M$3:$M1434&lt;&gt;"")),"0000"),
" {","SamplingFeatureID:  *SamplingFeatureID",TEXT($A1435,"0000"),
", SpecimenTypeCV:  ",CHAR(34),INDEX(Specimens[Specimen Type],$A1435),CHAR(34),
", SpecimenMediumCV:  ",INDEX(Specimens[Specimen Medium],$A1435),
", IsFieldSpecimen:  ",CHAR(34),INDEX(Specimens[Is Field Specimen?],$A1435),CHAR(34),"}"))</f>
        <v>#REF!</v>
      </c>
      <c r="N1435" t="e">
        <f>IF(COUNTA(SpatialOffsets[])=0,"", IF(INDEX(SpatialOffsets[Spatial Offset Type],$A1435)="","",
CONCATENATE("  - &amp;SpatialOffsetID",TEXT($A1435,"0000"),
" {","SpatialOffsetTypeCV:  ",CHAR(34),INDEX(SpatialOffsets[Spatial Offset Type],$A1435),CHAR(34),
", Offset1Value:  ",INDEX(SpatialOffsets[Offset 1 Value],$A1435),
", Offset1UnitID:  ",CHAR(34),INDEX(SpatialOffsets[Offset 1 Unit],$A1435),CHAR(34),
", Offset2Value:  ",INDEX(SpatialOffsets[Offset 2 Value],$A1435),
", Offset2UnitID:  ",CHAR(34),INDEX(SpatialOffsets[Offset 2 Unit],$A1435),CHAR(34),
", Offset3Value:  ",INDEX(SpatialOffsets[Offset 3 Value],$A1435),
", Offset3UnitID:  ",CHAR(34),INDEX(SpatialOffsets[Offset 3 Unit],$A1435),CHAR(34),,"}")))</f>
        <v>#REF!</v>
      </c>
      <c r="O1435" t="e">
        <f>IF(COUNTA(RelatedFeatures[])=0,"", IF(INDEX(RelatedFeatures[First Sampling Feature Code],$A1435)="","",
CONCATENATE("  - &amp;RelationID",TEXT($A1435,"0000"),
" {","SamplingFeatureID:  *SamplingFeatureID",TEXT(MATCH(INDEX(RelatedFeatures[First Sampling Feature Code],$A1435),SamplingFeatures[Feature Code],0),"0000"),
", RelationshipTypeCV:  ",CHAR(34),INDEX(RelatedFeatures[Relationship Type],$A1435),CHAR(34),
", RelatedFeatureID: *SamplingFeatureID",TEXT(MATCH(INDEX(RelatedFeatures[Second Sampling Feature Code],$A1435),SamplingFeatures[Feature Code],0),"0000"),
", SpatialOffsetID:  ",IF(INDEX(RelatedFeatures[Offset Number],$A1435)="","",CONCATENATE("*SpatialOffsetID",TEXT(INDEX(RelatedFeatures[Offset Number],$A1435),"0000"))),"}")))</f>
        <v>#REF!</v>
      </c>
      <c r="P1435" t="e">
        <f>IF(INDEX(Methods[Method Type],$A1435)="","",
CONCATENATE("  - &amp;MethodID",TEXT($A1435,"0000"),
" {","MethodTypeCV:  ",CHAR(34),INDEX(Methods[Method Type],$A1435),CHAR(34),
", MethodCode:  ",CHAR(34),INDEX(Methods[Method Code],$A1435),CHAR(34),
", MethodName:  ",CHAR(34),INDEX(Methods[Method Name],$A1435),CHAR(34),
", MethodDescription:  ",CHAR(34),INDEX(Methods[Method Description],$A1435),CHAR(34),
", MethodLink:  ",CHAR(34),INDEX(Methods[Method Link],$A1435),CHAR(34),
", OrganizationID: *OrganizationID",TEXT(MATCH(INDEX(Methods[Organization Name],$A1435),Organizations[Organization Name],0),"0000"),"}"))</f>
        <v>#REF!</v>
      </c>
      <c r="Q1435" t="e">
        <f>IF(INDEX(Variables[Variable Type],$A1435)="","",
CONCATENATE("  - &amp;VariableID",TEXT($A1435,"0000"),
" {","VariableTypeCV:  ",CHAR(34),INDEX(Variables[Variable Type],$A1435),CHAR(34),
", VariableCode:  ",CHAR(34),INDEX(Variables[Variable Code],$A1435),CHAR(34),
", VariableNameCV:  ",CHAR(34),INDEX(Variables[Variable Name],$A1435),CHAR(34),
", VariableDefinition:  ",CHAR(34),INDEX(Variables[Variable Definition],$A1435),CHAR(34),
", SpecciationCV:  ",CHAR(34),INDEX(Variables[Speciation],$A1435),CHAR(34),
", NoDataValue:  ",CHAR(34),INDEX(Variables[No Data Value],$A1435),CHAR(34),"}"))</f>
        <v>#REF!</v>
      </c>
    </row>
    <row r="1436" spans="1:17" x14ac:dyDescent="0.25">
      <c r="A1436">
        <v>1433</v>
      </c>
      <c r="D1436" t="e">
        <f>IF(INDEX(People[First Name],$A1436)="","",
CONCATENATE("  - &amp;PersonID",TEXT($A1436,"0000"),
" {","PersonFirstName:  ",CHAR(34),INDEX(People[First Name],$A1436),CHAR(34),
", PersonMiddleName:  ",CHAR(34),INDEX(People[Middle Name],$A1436),CHAR(34),
", PersonLastName:  ",CHAR(34),INDEX(People[Last Name],$A1436),CHAR(34),"}"))</f>
        <v>#REF!</v>
      </c>
      <c r="E1436" t="e">
        <f>IF(INDEX(Organizations[Organization Type '[CV']],$A1436)="","",
CONCATENATE("  - &amp;OrganizationID",TEXT($A1436,"0000"),
" {","OrganizationTypeCV:  ",CHAR(34),INDEX(Organizations[Organization Type '[CV']],$A1436),CHAR(34),
", OrganizationCode:  ",CHAR(34),INDEX(Organizations[Organization Code],$A1436),CHAR(34),
", OrganizationName:  ",CHAR(34),INDEX(Organizations[Organization Name],$A1436),CHAR(34),
", OrganizationDescription:  ",CHAR(34),INDEX(Organizations[Organization Description],$A1436),CHAR(34),
", OrganizationLink:  ",CHAR(34),INDEX(Organizations[Organization Link],$A1436),CHAR(34),"}"))</f>
        <v>#REF!</v>
      </c>
      <c r="F1436" t="e">
        <f>IF(INDEX(People[First Name],$A1436)="","",
CONCATENATE("  - &amp;AffiliationID",TEXT($A1436,"0000"),
" {PersonID: *PersonID",TEXT($A1436,"0000"),
", OrganizationID: *OrganizationID",TEXT(MATCH(INDEX(People[Organization Name],$A1436),Organizations[Organization Name],0),"0000"),
", IsPrimaryOrganizationContact: , AffiliationStartDate: , AffiliationEndDate: , PrimaryPhone: ",
", PrimaryEmail: ",CHAR(34),INDEX(People[Primary Email],$A1436),CHAR(34),
", PrimaryAddress: ",CHAR(34),INDEX(People[Primary Address],$A1436),CHAR(34),
", PersonLink: }"))</f>
        <v>#REF!</v>
      </c>
      <c r="H1436" t="e">
        <f>IF(COUNTA(CitationInformation)=0,"",IF(INDEX(AuthorList[Author Name],$A1436)="","",
CONCATENATE("  - &amp;AuthorListID",TEXT($A1436,"0000"),
"  {CitationID: *CitationID0001",
", PersonID: *PersonID",TEXT(MATCH(INDEX(AuthorList[Author Name],$A1436),People[Full Name],0),"0000"),
", AuthorOrder: ",INDEX(AuthorList[Author Number],$A1436),"}")))</f>
        <v>#REF!</v>
      </c>
      <c r="K1436" t="e">
        <f>IF(INDEX(SamplingFeatures[Feature Code],$A1436)="","",
CONCATENATE("  - &amp;SamplingFeatureID",TEXT($A1436,"0000"),
" {","SamplingFeatureUUID:  ",CHAR(34),INDEX(SamplingFeatures[Sampling Feature UUID],$A1436),CHAR(34),
", SamplingFeatureTypeCV:  ",CHAR(34),INDEX(SamplingFeatures[Sampling Feature Type],$A1436),CHAR(34),
", SamplingFeatureCode:  ",CHAR(34),INDEX(SamplingFeatures[Feature Code],$A1436),CHAR(34),
", SamplingFeatureName:  ",CHAR(34),INDEX(SamplingFeatures[Feature Name],$A1436),CHAR(34),
", SamplingFeatureDescription:  ",CHAR(34),INDEX(SamplingFeatures[Feature Description],$A1436),CHAR(34),
", SamplingFeatureGeotypeCV:  ",CHAR(34),INDEX(SamplingFeatures[Feature Geo Type],$A1436),CHAR(34),
", FeatureGeometry:  ",CHAR(34),INDEX(SamplingFeatures[Feature Geometry],$A1436),CHAR(34),
", Elevation_m:  ",CHAR(34),INDEX(SamplingFeatures[Elevation_m],$A1436),CHAR(34),
", ElevationDatumCV:  ",CHAR(34),ElevationDatum,CHAR(34),"}"))</f>
        <v>#REF!</v>
      </c>
      <c r="L1436" t="e">
        <f>IF(INDEX(SamplingFeatures[Sampling Feature Type],$A1436)&lt;&gt;"Site","",
CONCATENATE("  - &amp;SiteID",TEXT(SUMPRODUCT(--($L$3:$L1435&lt;&gt;"")),"0000"),
" {","SamplingFeatureID:  *SamplingFeatureID",TEXT($A1436,"0000"),
", SiteTypeCV:  ",CHAR(34),INDEX(Sites[Site Type],$A1436),CHAR(34),
", Latitude:  ",INDEX(Sites[Latitude],$A1436),
", Longitude:  ",INDEX(Sites[Longitude],$A1436),
", SRSName:  ",CHAR(34),LatLonDatum,CHAR(34),"}"))</f>
        <v>#REF!</v>
      </c>
      <c r="M1436" t="e">
        <f>IF(INDEX(SamplingFeatures[Sampling Feature Type],$A1436)&lt;&gt;"Specimen","",
CONCATENATE("  - &amp;SpecimenID",TEXT(SUMPRODUCT(--($M$3:$M1435&lt;&gt;"")),"0000"),
" {","SamplingFeatureID:  *SamplingFeatureID",TEXT($A1436,"0000"),
", SpecimenTypeCV:  ",CHAR(34),INDEX(Specimens[Specimen Type],$A1436),CHAR(34),
", SpecimenMediumCV:  ",INDEX(Specimens[Specimen Medium],$A1436),
", IsFieldSpecimen:  ",CHAR(34),INDEX(Specimens[Is Field Specimen?],$A1436),CHAR(34),"}"))</f>
        <v>#REF!</v>
      </c>
      <c r="N1436" t="e">
        <f>IF(COUNTA(SpatialOffsets[])=0,"", IF(INDEX(SpatialOffsets[Spatial Offset Type],$A1436)="","",
CONCATENATE("  - &amp;SpatialOffsetID",TEXT($A1436,"0000"),
" {","SpatialOffsetTypeCV:  ",CHAR(34),INDEX(SpatialOffsets[Spatial Offset Type],$A1436),CHAR(34),
", Offset1Value:  ",INDEX(SpatialOffsets[Offset 1 Value],$A1436),
", Offset1UnitID:  ",CHAR(34),INDEX(SpatialOffsets[Offset 1 Unit],$A1436),CHAR(34),
", Offset2Value:  ",INDEX(SpatialOffsets[Offset 2 Value],$A1436),
", Offset2UnitID:  ",CHAR(34),INDEX(SpatialOffsets[Offset 2 Unit],$A1436),CHAR(34),
", Offset3Value:  ",INDEX(SpatialOffsets[Offset 3 Value],$A1436),
", Offset3UnitID:  ",CHAR(34),INDEX(SpatialOffsets[Offset 3 Unit],$A1436),CHAR(34),,"}")))</f>
        <v>#REF!</v>
      </c>
      <c r="O1436" t="e">
        <f>IF(COUNTA(RelatedFeatures[])=0,"", IF(INDEX(RelatedFeatures[First Sampling Feature Code],$A1436)="","",
CONCATENATE("  - &amp;RelationID",TEXT($A1436,"0000"),
" {","SamplingFeatureID:  *SamplingFeatureID",TEXT(MATCH(INDEX(RelatedFeatures[First Sampling Feature Code],$A1436),SamplingFeatures[Feature Code],0),"0000"),
", RelationshipTypeCV:  ",CHAR(34),INDEX(RelatedFeatures[Relationship Type],$A1436),CHAR(34),
", RelatedFeatureID: *SamplingFeatureID",TEXT(MATCH(INDEX(RelatedFeatures[Second Sampling Feature Code],$A1436),SamplingFeatures[Feature Code],0),"0000"),
", SpatialOffsetID:  ",IF(INDEX(RelatedFeatures[Offset Number],$A1436)="","",CONCATENATE("*SpatialOffsetID",TEXT(INDEX(RelatedFeatures[Offset Number],$A1436),"0000"))),"}")))</f>
        <v>#REF!</v>
      </c>
      <c r="P1436" t="e">
        <f>IF(INDEX(Methods[Method Type],$A1436)="","",
CONCATENATE("  - &amp;MethodID",TEXT($A1436,"0000"),
" {","MethodTypeCV:  ",CHAR(34),INDEX(Methods[Method Type],$A1436),CHAR(34),
", MethodCode:  ",CHAR(34),INDEX(Methods[Method Code],$A1436),CHAR(34),
", MethodName:  ",CHAR(34),INDEX(Methods[Method Name],$A1436),CHAR(34),
", MethodDescription:  ",CHAR(34),INDEX(Methods[Method Description],$A1436),CHAR(34),
", MethodLink:  ",CHAR(34),INDEX(Methods[Method Link],$A1436),CHAR(34),
", OrganizationID: *OrganizationID",TEXT(MATCH(INDEX(Methods[Organization Name],$A1436),Organizations[Organization Name],0),"0000"),"}"))</f>
        <v>#REF!</v>
      </c>
      <c r="Q1436" t="e">
        <f>IF(INDEX(Variables[Variable Type],$A1436)="","",
CONCATENATE("  - &amp;VariableID",TEXT($A1436,"0000"),
" {","VariableTypeCV:  ",CHAR(34),INDEX(Variables[Variable Type],$A1436),CHAR(34),
", VariableCode:  ",CHAR(34),INDEX(Variables[Variable Code],$A1436),CHAR(34),
", VariableNameCV:  ",CHAR(34),INDEX(Variables[Variable Name],$A1436),CHAR(34),
", VariableDefinition:  ",CHAR(34),INDEX(Variables[Variable Definition],$A1436),CHAR(34),
", SpecciationCV:  ",CHAR(34),INDEX(Variables[Speciation],$A1436),CHAR(34),
", NoDataValue:  ",CHAR(34),INDEX(Variables[No Data Value],$A1436),CHAR(34),"}"))</f>
        <v>#REF!</v>
      </c>
    </row>
    <row r="1437" spans="1:17" x14ac:dyDescent="0.25">
      <c r="A1437">
        <v>1434</v>
      </c>
      <c r="D1437" t="e">
        <f>IF(INDEX(People[First Name],$A1437)="","",
CONCATENATE("  - &amp;PersonID",TEXT($A1437,"0000"),
" {","PersonFirstName:  ",CHAR(34),INDEX(People[First Name],$A1437),CHAR(34),
", PersonMiddleName:  ",CHAR(34),INDEX(People[Middle Name],$A1437),CHAR(34),
", PersonLastName:  ",CHAR(34),INDEX(People[Last Name],$A1437),CHAR(34),"}"))</f>
        <v>#REF!</v>
      </c>
      <c r="E1437" t="e">
        <f>IF(INDEX(Organizations[Organization Type '[CV']],$A1437)="","",
CONCATENATE("  - &amp;OrganizationID",TEXT($A1437,"0000"),
" {","OrganizationTypeCV:  ",CHAR(34),INDEX(Organizations[Organization Type '[CV']],$A1437),CHAR(34),
", OrganizationCode:  ",CHAR(34),INDEX(Organizations[Organization Code],$A1437),CHAR(34),
", OrganizationName:  ",CHAR(34),INDEX(Organizations[Organization Name],$A1437),CHAR(34),
", OrganizationDescription:  ",CHAR(34),INDEX(Organizations[Organization Description],$A1437),CHAR(34),
", OrganizationLink:  ",CHAR(34),INDEX(Organizations[Organization Link],$A1437),CHAR(34),"}"))</f>
        <v>#REF!</v>
      </c>
      <c r="F1437" t="e">
        <f>IF(INDEX(People[First Name],$A1437)="","",
CONCATENATE("  - &amp;AffiliationID",TEXT($A1437,"0000"),
" {PersonID: *PersonID",TEXT($A1437,"0000"),
", OrganizationID: *OrganizationID",TEXT(MATCH(INDEX(People[Organization Name],$A1437),Organizations[Organization Name],0),"0000"),
", IsPrimaryOrganizationContact: , AffiliationStartDate: , AffiliationEndDate: , PrimaryPhone: ",
", PrimaryEmail: ",CHAR(34),INDEX(People[Primary Email],$A1437),CHAR(34),
", PrimaryAddress: ",CHAR(34),INDEX(People[Primary Address],$A1437),CHAR(34),
", PersonLink: }"))</f>
        <v>#REF!</v>
      </c>
      <c r="H1437" t="e">
        <f>IF(COUNTA(CitationInformation)=0,"",IF(INDEX(AuthorList[Author Name],$A1437)="","",
CONCATENATE("  - &amp;AuthorListID",TEXT($A1437,"0000"),
"  {CitationID: *CitationID0001",
", PersonID: *PersonID",TEXT(MATCH(INDEX(AuthorList[Author Name],$A1437),People[Full Name],0),"0000"),
", AuthorOrder: ",INDEX(AuthorList[Author Number],$A1437),"}")))</f>
        <v>#REF!</v>
      </c>
      <c r="K1437" t="e">
        <f>IF(INDEX(SamplingFeatures[Feature Code],$A1437)="","",
CONCATENATE("  - &amp;SamplingFeatureID",TEXT($A1437,"0000"),
" {","SamplingFeatureUUID:  ",CHAR(34),INDEX(SamplingFeatures[Sampling Feature UUID],$A1437),CHAR(34),
", SamplingFeatureTypeCV:  ",CHAR(34),INDEX(SamplingFeatures[Sampling Feature Type],$A1437),CHAR(34),
", SamplingFeatureCode:  ",CHAR(34),INDEX(SamplingFeatures[Feature Code],$A1437),CHAR(34),
", SamplingFeatureName:  ",CHAR(34),INDEX(SamplingFeatures[Feature Name],$A1437),CHAR(34),
", SamplingFeatureDescription:  ",CHAR(34),INDEX(SamplingFeatures[Feature Description],$A1437),CHAR(34),
", SamplingFeatureGeotypeCV:  ",CHAR(34),INDEX(SamplingFeatures[Feature Geo Type],$A1437),CHAR(34),
", FeatureGeometry:  ",CHAR(34),INDEX(SamplingFeatures[Feature Geometry],$A1437),CHAR(34),
", Elevation_m:  ",CHAR(34),INDEX(SamplingFeatures[Elevation_m],$A1437),CHAR(34),
", ElevationDatumCV:  ",CHAR(34),ElevationDatum,CHAR(34),"}"))</f>
        <v>#REF!</v>
      </c>
      <c r="L1437" t="e">
        <f>IF(INDEX(SamplingFeatures[Sampling Feature Type],$A1437)&lt;&gt;"Site","",
CONCATENATE("  - &amp;SiteID",TEXT(SUMPRODUCT(--($L$3:$L1436&lt;&gt;"")),"0000"),
" {","SamplingFeatureID:  *SamplingFeatureID",TEXT($A1437,"0000"),
", SiteTypeCV:  ",CHAR(34),INDEX(Sites[Site Type],$A1437),CHAR(34),
", Latitude:  ",INDEX(Sites[Latitude],$A1437),
", Longitude:  ",INDEX(Sites[Longitude],$A1437),
", SRSName:  ",CHAR(34),LatLonDatum,CHAR(34),"}"))</f>
        <v>#REF!</v>
      </c>
      <c r="M1437" t="e">
        <f>IF(INDEX(SamplingFeatures[Sampling Feature Type],$A1437)&lt;&gt;"Specimen","",
CONCATENATE("  - &amp;SpecimenID",TEXT(SUMPRODUCT(--($M$3:$M1436&lt;&gt;"")),"0000"),
" {","SamplingFeatureID:  *SamplingFeatureID",TEXT($A1437,"0000"),
", SpecimenTypeCV:  ",CHAR(34),INDEX(Specimens[Specimen Type],$A1437),CHAR(34),
", SpecimenMediumCV:  ",INDEX(Specimens[Specimen Medium],$A1437),
", IsFieldSpecimen:  ",CHAR(34),INDEX(Specimens[Is Field Specimen?],$A1437),CHAR(34),"}"))</f>
        <v>#REF!</v>
      </c>
      <c r="N1437" t="e">
        <f>IF(COUNTA(SpatialOffsets[])=0,"", IF(INDEX(SpatialOffsets[Spatial Offset Type],$A1437)="","",
CONCATENATE("  - &amp;SpatialOffsetID",TEXT($A1437,"0000"),
" {","SpatialOffsetTypeCV:  ",CHAR(34),INDEX(SpatialOffsets[Spatial Offset Type],$A1437),CHAR(34),
", Offset1Value:  ",INDEX(SpatialOffsets[Offset 1 Value],$A1437),
", Offset1UnitID:  ",CHAR(34),INDEX(SpatialOffsets[Offset 1 Unit],$A1437),CHAR(34),
", Offset2Value:  ",INDEX(SpatialOffsets[Offset 2 Value],$A1437),
", Offset2UnitID:  ",CHAR(34),INDEX(SpatialOffsets[Offset 2 Unit],$A1437),CHAR(34),
", Offset3Value:  ",INDEX(SpatialOffsets[Offset 3 Value],$A1437),
", Offset3UnitID:  ",CHAR(34),INDEX(SpatialOffsets[Offset 3 Unit],$A1437),CHAR(34),,"}")))</f>
        <v>#REF!</v>
      </c>
      <c r="O1437" t="e">
        <f>IF(COUNTA(RelatedFeatures[])=0,"", IF(INDEX(RelatedFeatures[First Sampling Feature Code],$A1437)="","",
CONCATENATE("  - &amp;RelationID",TEXT($A1437,"0000"),
" {","SamplingFeatureID:  *SamplingFeatureID",TEXT(MATCH(INDEX(RelatedFeatures[First Sampling Feature Code],$A1437),SamplingFeatures[Feature Code],0),"0000"),
", RelationshipTypeCV:  ",CHAR(34),INDEX(RelatedFeatures[Relationship Type],$A1437),CHAR(34),
", RelatedFeatureID: *SamplingFeatureID",TEXT(MATCH(INDEX(RelatedFeatures[Second Sampling Feature Code],$A1437),SamplingFeatures[Feature Code],0),"0000"),
", SpatialOffsetID:  ",IF(INDEX(RelatedFeatures[Offset Number],$A1437)="","",CONCATENATE("*SpatialOffsetID",TEXT(INDEX(RelatedFeatures[Offset Number],$A1437),"0000"))),"}")))</f>
        <v>#REF!</v>
      </c>
      <c r="P1437" t="e">
        <f>IF(INDEX(Methods[Method Type],$A1437)="","",
CONCATENATE("  - &amp;MethodID",TEXT($A1437,"0000"),
" {","MethodTypeCV:  ",CHAR(34),INDEX(Methods[Method Type],$A1437),CHAR(34),
", MethodCode:  ",CHAR(34),INDEX(Methods[Method Code],$A1437),CHAR(34),
", MethodName:  ",CHAR(34),INDEX(Methods[Method Name],$A1437),CHAR(34),
", MethodDescription:  ",CHAR(34),INDEX(Methods[Method Description],$A1437),CHAR(34),
", MethodLink:  ",CHAR(34),INDEX(Methods[Method Link],$A1437),CHAR(34),
", OrganizationID: *OrganizationID",TEXT(MATCH(INDEX(Methods[Organization Name],$A1437),Organizations[Organization Name],0),"0000"),"}"))</f>
        <v>#REF!</v>
      </c>
      <c r="Q1437" t="e">
        <f>IF(INDEX(Variables[Variable Type],$A1437)="","",
CONCATENATE("  - &amp;VariableID",TEXT($A1437,"0000"),
" {","VariableTypeCV:  ",CHAR(34),INDEX(Variables[Variable Type],$A1437),CHAR(34),
", VariableCode:  ",CHAR(34),INDEX(Variables[Variable Code],$A1437),CHAR(34),
", VariableNameCV:  ",CHAR(34),INDEX(Variables[Variable Name],$A1437),CHAR(34),
", VariableDefinition:  ",CHAR(34),INDEX(Variables[Variable Definition],$A1437),CHAR(34),
", SpecciationCV:  ",CHAR(34),INDEX(Variables[Speciation],$A1437),CHAR(34),
", NoDataValue:  ",CHAR(34),INDEX(Variables[No Data Value],$A1437),CHAR(34),"}"))</f>
        <v>#REF!</v>
      </c>
    </row>
    <row r="1438" spans="1:17" x14ac:dyDescent="0.25">
      <c r="A1438">
        <v>1435</v>
      </c>
      <c r="D1438" t="e">
        <f>IF(INDEX(People[First Name],$A1438)="","",
CONCATENATE("  - &amp;PersonID",TEXT($A1438,"0000"),
" {","PersonFirstName:  ",CHAR(34),INDEX(People[First Name],$A1438),CHAR(34),
", PersonMiddleName:  ",CHAR(34),INDEX(People[Middle Name],$A1438),CHAR(34),
", PersonLastName:  ",CHAR(34),INDEX(People[Last Name],$A1438),CHAR(34),"}"))</f>
        <v>#REF!</v>
      </c>
      <c r="E1438" t="e">
        <f>IF(INDEX(Organizations[Organization Type '[CV']],$A1438)="","",
CONCATENATE("  - &amp;OrganizationID",TEXT($A1438,"0000"),
" {","OrganizationTypeCV:  ",CHAR(34),INDEX(Organizations[Organization Type '[CV']],$A1438),CHAR(34),
", OrganizationCode:  ",CHAR(34),INDEX(Organizations[Organization Code],$A1438),CHAR(34),
", OrganizationName:  ",CHAR(34),INDEX(Organizations[Organization Name],$A1438),CHAR(34),
", OrganizationDescription:  ",CHAR(34),INDEX(Organizations[Organization Description],$A1438),CHAR(34),
", OrganizationLink:  ",CHAR(34),INDEX(Organizations[Organization Link],$A1438),CHAR(34),"}"))</f>
        <v>#REF!</v>
      </c>
      <c r="F1438" t="e">
        <f>IF(INDEX(People[First Name],$A1438)="","",
CONCATENATE("  - &amp;AffiliationID",TEXT($A1438,"0000"),
" {PersonID: *PersonID",TEXT($A1438,"0000"),
", OrganizationID: *OrganizationID",TEXT(MATCH(INDEX(People[Organization Name],$A1438),Organizations[Organization Name],0),"0000"),
", IsPrimaryOrganizationContact: , AffiliationStartDate: , AffiliationEndDate: , PrimaryPhone: ",
", PrimaryEmail: ",CHAR(34),INDEX(People[Primary Email],$A1438),CHAR(34),
", PrimaryAddress: ",CHAR(34),INDEX(People[Primary Address],$A1438),CHAR(34),
", PersonLink: }"))</f>
        <v>#REF!</v>
      </c>
      <c r="H1438" t="e">
        <f>IF(COUNTA(CitationInformation)=0,"",IF(INDEX(AuthorList[Author Name],$A1438)="","",
CONCATENATE("  - &amp;AuthorListID",TEXT($A1438,"0000"),
"  {CitationID: *CitationID0001",
", PersonID: *PersonID",TEXT(MATCH(INDEX(AuthorList[Author Name],$A1438),People[Full Name],0),"0000"),
", AuthorOrder: ",INDEX(AuthorList[Author Number],$A1438),"}")))</f>
        <v>#REF!</v>
      </c>
      <c r="K1438" t="e">
        <f>IF(INDEX(SamplingFeatures[Feature Code],$A1438)="","",
CONCATENATE("  - &amp;SamplingFeatureID",TEXT($A1438,"0000"),
" {","SamplingFeatureUUID:  ",CHAR(34),INDEX(SamplingFeatures[Sampling Feature UUID],$A1438),CHAR(34),
", SamplingFeatureTypeCV:  ",CHAR(34),INDEX(SamplingFeatures[Sampling Feature Type],$A1438),CHAR(34),
", SamplingFeatureCode:  ",CHAR(34),INDEX(SamplingFeatures[Feature Code],$A1438),CHAR(34),
", SamplingFeatureName:  ",CHAR(34),INDEX(SamplingFeatures[Feature Name],$A1438),CHAR(34),
", SamplingFeatureDescription:  ",CHAR(34),INDEX(SamplingFeatures[Feature Description],$A1438),CHAR(34),
", SamplingFeatureGeotypeCV:  ",CHAR(34),INDEX(SamplingFeatures[Feature Geo Type],$A1438),CHAR(34),
", FeatureGeometry:  ",CHAR(34),INDEX(SamplingFeatures[Feature Geometry],$A1438),CHAR(34),
", Elevation_m:  ",CHAR(34),INDEX(SamplingFeatures[Elevation_m],$A1438),CHAR(34),
", ElevationDatumCV:  ",CHAR(34),ElevationDatum,CHAR(34),"}"))</f>
        <v>#REF!</v>
      </c>
      <c r="L1438" t="e">
        <f>IF(INDEX(SamplingFeatures[Sampling Feature Type],$A1438)&lt;&gt;"Site","",
CONCATENATE("  - &amp;SiteID",TEXT(SUMPRODUCT(--($L$3:$L1437&lt;&gt;"")),"0000"),
" {","SamplingFeatureID:  *SamplingFeatureID",TEXT($A1438,"0000"),
", SiteTypeCV:  ",CHAR(34),INDEX(Sites[Site Type],$A1438),CHAR(34),
", Latitude:  ",INDEX(Sites[Latitude],$A1438),
", Longitude:  ",INDEX(Sites[Longitude],$A1438),
", SRSName:  ",CHAR(34),LatLonDatum,CHAR(34),"}"))</f>
        <v>#REF!</v>
      </c>
      <c r="M1438" t="e">
        <f>IF(INDEX(SamplingFeatures[Sampling Feature Type],$A1438)&lt;&gt;"Specimen","",
CONCATENATE("  - &amp;SpecimenID",TEXT(SUMPRODUCT(--($M$3:$M1437&lt;&gt;"")),"0000"),
" {","SamplingFeatureID:  *SamplingFeatureID",TEXT($A1438,"0000"),
", SpecimenTypeCV:  ",CHAR(34),INDEX(Specimens[Specimen Type],$A1438),CHAR(34),
", SpecimenMediumCV:  ",INDEX(Specimens[Specimen Medium],$A1438),
", IsFieldSpecimen:  ",CHAR(34),INDEX(Specimens[Is Field Specimen?],$A1438),CHAR(34),"}"))</f>
        <v>#REF!</v>
      </c>
      <c r="N1438" t="e">
        <f>IF(COUNTA(SpatialOffsets[])=0,"", IF(INDEX(SpatialOffsets[Spatial Offset Type],$A1438)="","",
CONCATENATE("  - &amp;SpatialOffsetID",TEXT($A1438,"0000"),
" {","SpatialOffsetTypeCV:  ",CHAR(34),INDEX(SpatialOffsets[Spatial Offset Type],$A1438),CHAR(34),
", Offset1Value:  ",INDEX(SpatialOffsets[Offset 1 Value],$A1438),
", Offset1UnitID:  ",CHAR(34),INDEX(SpatialOffsets[Offset 1 Unit],$A1438),CHAR(34),
", Offset2Value:  ",INDEX(SpatialOffsets[Offset 2 Value],$A1438),
", Offset2UnitID:  ",CHAR(34),INDEX(SpatialOffsets[Offset 2 Unit],$A1438),CHAR(34),
", Offset3Value:  ",INDEX(SpatialOffsets[Offset 3 Value],$A1438),
", Offset3UnitID:  ",CHAR(34),INDEX(SpatialOffsets[Offset 3 Unit],$A1438),CHAR(34),,"}")))</f>
        <v>#REF!</v>
      </c>
      <c r="O1438" t="e">
        <f>IF(COUNTA(RelatedFeatures[])=0,"", IF(INDEX(RelatedFeatures[First Sampling Feature Code],$A1438)="","",
CONCATENATE("  - &amp;RelationID",TEXT($A1438,"0000"),
" {","SamplingFeatureID:  *SamplingFeatureID",TEXT(MATCH(INDEX(RelatedFeatures[First Sampling Feature Code],$A1438),SamplingFeatures[Feature Code],0),"0000"),
", RelationshipTypeCV:  ",CHAR(34),INDEX(RelatedFeatures[Relationship Type],$A1438),CHAR(34),
", RelatedFeatureID: *SamplingFeatureID",TEXT(MATCH(INDEX(RelatedFeatures[Second Sampling Feature Code],$A1438),SamplingFeatures[Feature Code],0),"0000"),
", SpatialOffsetID:  ",IF(INDEX(RelatedFeatures[Offset Number],$A1438)="","",CONCATENATE("*SpatialOffsetID",TEXT(INDEX(RelatedFeatures[Offset Number],$A1438),"0000"))),"}")))</f>
        <v>#REF!</v>
      </c>
      <c r="P1438" t="e">
        <f>IF(INDEX(Methods[Method Type],$A1438)="","",
CONCATENATE("  - &amp;MethodID",TEXT($A1438,"0000"),
" {","MethodTypeCV:  ",CHAR(34),INDEX(Methods[Method Type],$A1438),CHAR(34),
", MethodCode:  ",CHAR(34),INDEX(Methods[Method Code],$A1438),CHAR(34),
", MethodName:  ",CHAR(34),INDEX(Methods[Method Name],$A1438),CHAR(34),
", MethodDescription:  ",CHAR(34),INDEX(Methods[Method Description],$A1438),CHAR(34),
", MethodLink:  ",CHAR(34),INDEX(Methods[Method Link],$A1438),CHAR(34),
", OrganizationID: *OrganizationID",TEXT(MATCH(INDEX(Methods[Organization Name],$A1438),Organizations[Organization Name],0),"0000"),"}"))</f>
        <v>#REF!</v>
      </c>
      <c r="Q1438" t="e">
        <f>IF(INDEX(Variables[Variable Type],$A1438)="","",
CONCATENATE("  - &amp;VariableID",TEXT($A1438,"0000"),
" {","VariableTypeCV:  ",CHAR(34),INDEX(Variables[Variable Type],$A1438),CHAR(34),
", VariableCode:  ",CHAR(34),INDEX(Variables[Variable Code],$A1438),CHAR(34),
", VariableNameCV:  ",CHAR(34),INDEX(Variables[Variable Name],$A1438),CHAR(34),
", VariableDefinition:  ",CHAR(34),INDEX(Variables[Variable Definition],$A1438),CHAR(34),
", SpecciationCV:  ",CHAR(34),INDEX(Variables[Speciation],$A1438),CHAR(34),
", NoDataValue:  ",CHAR(34),INDEX(Variables[No Data Value],$A1438),CHAR(34),"}"))</f>
        <v>#REF!</v>
      </c>
    </row>
    <row r="1439" spans="1:17" x14ac:dyDescent="0.25">
      <c r="A1439">
        <v>1436</v>
      </c>
      <c r="D1439" t="e">
        <f>IF(INDEX(People[First Name],$A1439)="","",
CONCATENATE("  - &amp;PersonID",TEXT($A1439,"0000"),
" {","PersonFirstName:  ",CHAR(34),INDEX(People[First Name],$A1439),CHAR(34),
", PersonMiddleName:  ",CHAR(34),INDEX(People[Middle Name],$A1439),CHAR(34),
", PersonLastName:  ",CHAR(34),INDEX(People[Last Name],$A1439),CHAR(34),"}"))</f>
        <v>#REF!</v>
      </c>
      <c r="E1439" t="e">
        <f>IF(INDEX(Organizations[Organization Type '[CV']],$A1439)="","",
CONCATENATE("  - &amp;OrganizationID",TEXT($A1439,"0000"),
" {","OrganizationTypeCV:  ",CHAR(34),INDEX(Organizations[Organization Type '[CV']],$A1439),CHAR(34),
", OrganizationCode:  ",CHAR(34),INDEX(Organizations[Organization Code],$A1439),CHAR(34),
", OrganizationName:  ",CHAR(34),INDEX(Organizations[Organization Name],$A1439),CHAR(34),
", OrganizationDescription:  ",CHAR(34),INDEX(Organizations[Organization Description],$A1439),CHAR(34),
", OrganizationLink:  ",CHAR(34),INDEX(Organizations[Organization Link],$A1439),CHAR(34),"}"))</f>
        <v>#REF!</v>
      </c>
      <c r="F1439" t="e">
        <f>IF(INDEX(People[First Name],$A1439)="","",
CONCATENATE("  - &amp;AffiliationID",TEXT($A1439,"0000"),
" {PersonID: *PersonID",TEXT($A1439,"0000"),
", OrganizationID: *OrganizationID",TEXT(MATCH(INDEX(People[Organization Name],$A1439),Organizations[Organization Name],0),"0000"),
", IsPrimaryOrganizationContact: , AffiliationStartDate: , AffiliationEndDate: , PrimaryPhone: ",
", PrimaryEmail: ",CHAR(34),INDEX(People[Primary Email],$A1439),CHAR(34),
", PrimaryAddress: ",CHAR(34),INDEX(People[Primary Address],$A1439),CHAR(34),
", PersonLink: }"))</f>
        <v>#REF!</v>
      </c>
      <c r="H1439" t="e">
        <f>IF(COUNTA(CitationInformation)=0,"",IF(INDEX(AuthorList[Author Name],$A1439)="","",
CONCATENATE("  - &amp;AuthorListID",TEXT($A1439,"0000"),
"  {CitationID: *CitationID0001",
", PersonID: *PersonID",TEXT(MATCH(INDEX(AuthorList[Author Name],$A1439),People[Full Name],0),"0000"),
", AuthorOrder: ",INDEX(AuthorList[Author Number],$A1439),"}")))</f>
        <v>#REF!</v>
      </c>
      <c r="K1439" t="e">
        <f>IF(INDEX(SamplingFeatures[Feature Code],$A1439)="","",
CONCATENATE("  - &amp;SamplingFeatureID",TEXT($A1439,"0000"),
" {","SamplingFeatureUUID:  ",CHAR(34),INDEX(SamplingFeatures[Sampling Feature UUID],$A1439),CHAR(34),
", SamplingFeatureTypeCV:  ",CHAR(34),INDEX(SamplingFeatures[Sampling Feature Type],$A1439),CHAR(34),
", SamplingFeatureCode:  ",CHAR(34),INDEX(SamplingFeatures[Feature Code],$A1439),CHAR(34),
", SamplingFeatureName:  ",CHAR(34),INDEX(SamplingFeatures[Feature Name],$A1439),CHAR(34),
", SamplingFeatureDescription:  ",CHAR(34),INDEX(SamplingFeatures[Feature Description],$A1439),CHAR(34),
", SamplingFeatureGeotypeCV:  ",CHAR(34),INDEX(SamplingFeatures[Feature Geo Type],$A1439),CHAR(34),
", FeatureGeometry:  ",CHAR(34),INDEX(SamplingFeatures[Feature Geometry],$A1439),CHAR(34),
", Elevation_m:  ",CHAR(34),INDEX(SamplingFeatures[Elevation_m],$A1439),CHAR(34),
", ElevationDatumCV:  ",CHAR(34),ElevationDatum,CHAR(34),"}"))</f>
        <v>#REF!</v>
      </c>
      <c r="L1439" t="e">
        <f>IF(INDEX(SamplingFeatures[Sampling Feature Type],$A1439)&lt;&gt;"Site","",
CONCATENATE("  - &amp;SiteID",TEXT(SUMPRODUCT(--($L$3:$L1438&lt;&gt;"")),"0000"),
" {","SamplingFeatureID:  *SamplingFeatureID",TEXT($A1439,"0000"),
", SiteTypeCV:  ",CHAR(34),INDEX(Sites[Site Type],$A1439),CHAR(34),
", Latitude:  ",INDEX(Sites[Latitude],$A1439),
", Longitude:  ",INDEX(Sites[Longitude],$A1439),
", SRSName:  ",CHAR(34),LatLonDatum,CHAR(34),"}"))</f>
        <v>#REF!</v>
      </c>
      <c r="M1439" t="e">
        <f>IF(INDEX(SamplingFeatures[Sampling Feature Type],$A1439)&lt;&gt;"Specimen","",
CONCATENATE("  - &amp;SpecimenID",TEXT(SUMPRODUCT(--($M$3:$M1438&lt;&gt;"")),"0000"),
" {","SamplingFeatureID:  *SamplingFeatureID",TEXT($A1439,"0000"),
", SpecimenTypeCV:  ",CHAR(34),INDEX(Specimens[Specimen Type],$A1439),CHAR(34),
", SpecimenMediumCV:  ",INDEX(Specimens[Specimen Medium],$A1439),
", IsFieldSpecimen:  ",CHAR(34),INDEX(Specimens[Is Field Specimen?],$A1439),CHAR(34),"}"))</f>
        <v>#REF!</v>
      </c>
      <c r="N1439" t="e">
        <f>IF(COUNTA(SpatialOffsets[])=0,"", IF(INDEX(SpatialOffsets[Spatial Offset Type],$A1439)="","",
CONCATENATE("  - &amp;SpatialOffsetID",TEXT($A1439,"0000"),
" {","SpatialOffsetTypeCV:  ",CHAR(34),INDEX(SpatialOffsets[Spatial Offset Type],$A1439),CHAR(34),
", Offset1Value:  ",INDEX(SpatialOffsets[Offset 1 Value],$A1439),
", Offset1UnitID:  ",CHAR(34),INDEX(SpatialOffsets[Offset 1 Unit],$A1439),CHAR(34),
", Offset2Value:  ",INDEX(SpatialOffsets[Offset 2 Value],$A1439),
", Offset2UnitID:  ",CHAR(34),INDEX(SpatialOffsets[Offset 2 Unit],$A1439),CHAR(34),
", Offset3Value:  ",INDEX(SpatialOffsets[Offset 3 Value],$A1439),
", Offset3UnitID:  ",CHAR(34),INDEX(SpatialOffsets[Offset 3 Unit],$A1439),CHAR(34),,"}")))</f>
        <v>#REF!</v>
      </c>
      <c r="O1439" t="e">
        <f>IF(COUNTA(RelatedFeatures[])=0,"", IF(INDEX(RelatedFeatures[First Sampling Feature Code],$A1439)="","",
CONCATENATE("  - &amp;RelationID",TEXT($A1439,"0000"),
" {","SamplingFeatureID:  *SamplingFeatureID",TEXT(MATCH(INDEX(RelatedFeatures[First Sampling Feature Code],$A1439),SamplingFeatures[Feature Code],0),"0000"),
", RelationshipTypeCV:  ",CHAR(34),INDEX(RelatedFeatures[Relationship Type],$A1439),CHAR(34),
", RelatedFeatureID: *SamplingFeatureID",TEXT(MATCH(INDEX(RelatedFeatures[Second Sampling Feature Code],$A1439),SamplingFeatures[Feature Code],0),"0000"),
", SpatialOffsetID:  ",IF(INDEX(RelatedFeatures[Offset Number],$A1439)="","",CONCATENATE("*SpatialOffsetID",TEXT(INDEX(RelatedFeatures[Offset Number],$A1439),"0000"))),"}")))</f>
        <v>#REF!</v>
      </c>
      <c r="P1439" t="e">
        <f>IF(INDEX(Methods[Method Type],$A1439)="","",
CONCATENATE("  - &amp;MethodID",TEXT($A1439,"0000"),
" {","MethodTypeCV:  ",CHAR(34),INDEX(Methods[Method Type],$A1439),CHAR(34),
", MethodCode:  ",CHAR(34),INDEX(Methods[Method Code],$A1439),CHAR(34),
", MethodName:  ",CHAR(34),INDEX(Methods[Method Name],$A1439),CHAR(34),
", MethodDescription:  ",CHAR(34),INDEX(Methods[Method Description],$A1439),CHAR(34),
", MethodLink:  ",CHAR(34),INDEX(Methods[Method Link],$A1439),CHAR(34),
", OrganizationID: *OrganizationID",TEXT(MATCH(INDEX(Methods[Organization Name],$A1439),Organizations[Organization Name],0),"0000"),"}"))</f>
        <v>#REF!</v>
      </c>
      <c r="Q1439" t="e">
        <f>IF(INDEX(Variables[Variable Type],$A1439)="","",
CONCATENATE("  - &amp;VariableID",TEXT($A1439,"0000"),
" {","VariableTypeCV:  ",CHAR(34),INDEX(Variables[Variable Type],$A1439),CHAR(34),
", VariableCode:  ",CHAR(34),INDEX(Variables[Variable Code],$A1439),CHAR(34),
", VariableNameCV:  ",CHAR(34),INDEX(Variables[Variable Name],$A1439),CHAR(34),
", VariableDefinition:  ",CHAR(34),INDEX(Variables[Variable Definition],$A1439),CHAR(34),
", SpecciationCV:  ",CHAR(34),INDEX(Variables[Speciation],$A1439),CHAR(34),
", NoDataValue:  ",CHAR(34),INDEX(Variables[No Data Value],$A1439),CHAR(34),"}"))</f>
        <v>#REF!</v>
      </c>
    </row>
    <row r="1440" spans="1:17" x14ac:dyDescent="0.25">
      <c r="A1440">
        <v>1437</v>
      </c>
      <c r="D1440" t="e">
        <f>IF(INDEX(People[First Name],$A1440)="","",
CONCATENATE("  - &amp;PersonID",TEXT($A1440,"0000"),
" {","PersonFirstName:  ",CHAR(34),INDEX(People[First Name],$A1440),CHAR(34),
", PersonMiddleName:  ",CHAR(34),INDEX(People[Middle Name],$A1440),CHAR(34),
", PersonLastName:  ",CHAR(34),INDEX(People[Last Name],$A1440),CHAR(34),"}"))</f>
        <v>#REF!</v>
      </c>
      <c r="E1440" t="e">
        <f>IF(INDEX(Organizations[Organization Type '[CV']],$A1440)="","",
CONCATENATE("  - &amp;OrganizationID",TEXT($A1440,"0000"),
" {","OrganizationTypeCV:  ",CHAR(34),INDEX(Organizations[Organization Type '[CV']],$A1440),CHAR(34),
", OrganizationCode:  ",CHAR(34),INDEX(Organizations[Organization Code],$A1440),CHAR(34),
", OrganizationName:  ",CHAR(34),INDEX(Organizations[Organization Name],$A1440),CHAR(34),
", OrganizationDescription:  ",CHAR(34),INDEX(Organizations[Organization Description],$A1440),CHAR(34),
", OrganizationLink:  ",CHAR(34),INDEX(Organizations[Organization Link],$A1440),CHAR(34),"}"))</f>
        <v>#REF!</v>
      </c>
      <c r="F1440" t="e">
        <f>IF(INDEX(People[First Name],$A1440)="","",
CONCATENATE("  - &amp;AffiliationID",TEXT($A1440,"0000"),
" {PersonID: *PersonID",TEXT($A1440,"0000"),
", OrganizationID: *OrganizationID",TEXT(MATCH(INDEX(People[Organization Name],$A1440),Organizations[Organization Name],0),"0000"),
", IsPrimaryOrganizationContact: , AffiliationStartDate: , AffiliationEndDate: , PrimaryPhone: ",
", PrimaryEmail: ",CHAR(34),INDEX(People[Primary Email],$A1440),CHAR(34),
", PrimaryAddress: ",CHAR(34),INDEX(People[Primary Address],$A1440),CHAR(34),
", PersonLink: }"))</f>
        <v>#REF!</v>
      </c>
      <c r="H1440" t="e">
        <f>IF(COUNTA(CitationInformation)=0,"",IF(INDEX(AuthorList[Author Name],$A1440)="","",
CONCATENATE("  - &amp;AuthorListID",TEXT($A1440,"0000"),
"  {CitationID: *CitationID0001",
", PersonID: *PersonID",TEXT(MATCH(INDEX(AuthorList[Author Name],$A1440),People[Full Name],0),"0000"),
", AuthorOrder: ",INDEX(AuthorList[Author Number],$A1440),"}")))</f>
        <v>#REF!</v>
      </c>
      <c r="K1440" t="e">
        <f>IF(INDEX(SamplingFeatures[Feature Code],$A1440)="","",
CONCATENATE("  - &amp;SamplingFeatureID",TEXT($A1440,"0000"),
" {","SamplingFeatureUUID:  ",CHAR(34),INDEX(SamplingFeatures[Sampling Feature UUID],$A1440),CHAR(34),
", SamplingFeatureTypeCV:  ",CHAR(34),INDEX(SamplingFeatures[Sampling Feature Type],$A1440),CHAR(34),
", SamplingFeatureCode:  ",CHAR(34),INDEX(SamplingFeatures[Feature Code],$A1440),CHAR(34),
", SamplingFeatureName:  ",CHAR(34),INDEX(SamplingFeatures[Feature Name],$A1440),CHAR(34),
", SamplingFeatureDescription:  ",CHAR(34),INDEX(SamplingFeatures[Feature Description],$A1440),CHAR(34),
", SamplingFeatureGeotypeCV:  ",CHAR(34),INDEX(SamplingFeatures[Feature Geo Type],$A1440),CHAR(34),
", FeatureGeometry:  ",CHAR(34),INDEX(SamplingFeatures[Feature Geometry],$A1440),CHAR(34),
", Elevation_m:  ",CHAR(34),INDEX(SamplingFeatures[Elevation_m],$A1440),CHAR(34),
", ElevationDatumCV:  ",CHAR(34),ElevationDatum,CHAR(34),"}"))</f>
        <v>#REF!</v>
      </c>
      <c r="L1440" t="e">
        <f>IF(INDEX(SamplingFeatures[Sampling Feature Type],$A1440)&lt;&gt;"Site","",
CONCATENATE("  - &amp;SiteID",TEXT(SUMPRODUCT(--($L$3:$L1439&lt;&gt;"")),"0000"),
" {","SamplingFeatureID:  *SamplingFeatureID",TEXT($A1440,"0000"),
", SiteTypeCV:  ",CHAR(34),INDEX(Sites[Site Type],$A1440),CHAR(34),
", Latitude:  ",INDEX(Sites[Latitude],$A1440),
", Longitude:  ",INDEX(Sites[Longitude],$A1440),
", SRSName:  ",CHAR(34),LatLonDatum,CHAR(34),"}"))</f>
        <v>#REF!</v>
      </c>
      <c r="M1440" t="e">
        <f>IF(INDEX(SamplingFeatures[Sampling Feature Type],$A1440)&lt;&gt;"Specimen","",
CONCATENATE("  - &amp;SpecimenID",TEXT(SUMPRODUCT(--($M$3:$M1439&lt;&gt;"")),"0000"),
" {","SamplingFeatureID:  *SamplingFeatureID",TEXT($A1440,"0000"),
", SpecimenTypeCV:  ",CHAR(34),INDEX(Specimens[Specimen Type],$A1440),CHAR(34),
", SpecimenMediumCV:  ",INDEX(Specimens[Specimen Medium],$A1440),
", IsFieldSpecimen:  ",CHAR(34),INDEX(Specimens[Is Field Specimen?],$A1440),CHAR(34),"}"))</f>
        <v>#REF!</v>
      </c>
      <c r="N1440" t="e">
        <f>IF(COUNTA(SpatialOffsets[])=0,"", IF(INDEX(SpatialOffsets[Spatial Offset Type],$A1440)="","",
CONCATENATE("  - &amp;SpatialOffsetID",TEXT($A1440,"0000"),
" {","SpatialOffsetTypeCV:  ",CHAR(34),INDEX(SpatialOffsets[Spatial Offset Type],$A1440),CHAR(34),
", Offset1Value:  ",INDEX(SpatialOffsets[Offset 1 Value],$A1440),
", Offset1UnitID:  ",CHAR(34),INDEX(SpatialOffsets[Offset 1 Unit],$A1440),CHAR(34),
", Offset2Value:  ",INDEX(SpatialOffsets[Offset 2 Value],$A1440),
", Offset2UnitID:  ",CHAR(34),INDEX(SpatialOffsets[Offset 2 Unit],$A1440),CHAR(34),
", Offset3Value:  ",INDEX(SpatialOffsets[Offset 3 Value],$A1440),
", Offset3UnitID:  ",CHAR(34),INDEX(SpatialOffsets[Offset 3 Unit],$A1440),CHAR(34),,"}")))</f>
        <v>#REF!</v>
      </c>
      <c r="O1440" t="e">
        <f>IF(COUNTA(RelatedFeatures[])=0,"", IF(INDEX(RelatedFeatures[First Sampling Feature Code],$A1440)="","",
CONCATENATE("  - &amp;RelationID",TEXT($A1440,"0000"),
" {","SamplingFeatureID:  *SamplingFeatureID",TEXT(MATCH(INDEX(RelatedFeatures[First Sampling Feature Code],$A1440),SamplingFeatures[Feature Code],0),"0000"),
", RelationshipTypeCV:  ",CHAR(34),INDEX(RelatedFeatures[Relationship Type],$A1440),CHAR(34),
", RelatedFeatureID: *SamplingFeatureID",TEXT(MATCH(INDEX(RelatedFeatures[Second Sampling Feature Code],$A1440),SamplingFeatures[Feature Code],0),"0000"),
", SpatialOffsetID:  ",IF(INDEX(RelatedFeatures[Offset Number],$A1440)="","",CONCATENATE("*SpatialOffsetID",TEXT(INDEX(RelatedFeatures[Offset Number],$A1440),"0000"))),"}")))</f>
        <v>#REF!</v>
      </c>
      <c r="P1440" t="e">
        <f>IF(INDEX(Methods[Method Type],$A1440)="","",
CONCATENATE("  - &amp;MethodID",TEXT($A1440,"0000"),
" {","MethodTypeCV:  ",CHAR(34),INDEX(Methods[Method Type],$A1440),CHAR(34),
", MethodCode:  ",CHAR(34),INDEX(Methods[Method Code],$A1440),CHAR(34),
", MethodName:  ",CHAR(34),INDEX(Methods[Method Name],$A1440),CHAR(34),
", MethodDescription:  ",CHAR(34),INDEX(Methods[Method Description],$A1440),CHAR(34),
", MethodLink:  ",CHAR(34),INDEX(Methods[Method Link],$A1440),CHAR(34),
", OrganizationID: *OrganizationID",TEXT(MATCH(INDEX(Methods[Organization Name],$A1440),Organizations[Organization Name],0),"0000"),"}"))</f>
        <v>#REF!</v>
      </c>
      <c r="Q1440" t="e">
        <f>IF(INDEX(Variables[Variable Type],$A1440)="","",
CONCATENATE("  - &amp;VariableID",TEXT($A1440,"0000"),
" {","VariableTypeCV:  ",CHAR(34),INDEX(Variables[Variable Type],$A1440),CHAR(34),
", VariableCode:  ",CHAR(34),INDEX(Variables[Variable Code],$A1440),CHAR(34),
", VariableNameCV:  ",CHAR(34),INDEX(Variables[Variable Name],$A1440),CHAR(34),
", VariableDefinition:  ",CHAR(34),INDEX(Variables[Variable Definition],$A1440),CHAR(34),
", SpecciationCV:  ",CHAR(34),INDEX(Variables[Speciation],$A1440),CHAR(34),
", NoDataValue:  ",CHAR(34),INDEX(Variables[No Data Value],$A1440),CHAR(34),"}"))</f>
        <v>#REF!</v>
      </c>
    </row>
    <row r="1441" spans="1:17" x14ac:dyDescent="0.25">
      <c r="A1441">
        <v>1438</v>
      </c>
      <c r="D1441" t="e">
        <f>IF(INDEX(People[First Name],$A1441)="","",
CONCATENATE("  - &amp;PersonID",TEXT($A1441,"0000"),
" {","PersonFirstName:  ",CHAR(34),INDEX(People[First Name],$A1441),CHAR(34),
", PersonMiddleName:  ",CHAR(34),INDEX(People[Middle Name],$A1441),CHAR(34),
", PersonLastName:  ",CHAR(34),INDEX(People[Last Name],$A1441),CHAR(34),"}"))</f>
        <v>#REF!</v>
      </c>
      <c r="E1441" t="e">
        <f>IF(INDEX(Organizations[Organization Type '[CV']],$A1441)="","",
CONCATENATE("  - &amp;OrganizationID",TEXT($A1441,"0000"),
" {","OrganizationTypeCV:  ",CHAR(34),INDEX(Organizations[Organization Type '[CV']],$A1441),CHAR(34),
", OrganizationCode:  ",CHAR(34),INDEX(Organizations[Organization Code],$A1441),CHAR(34),
", OrganizationName:  ",CHAR(34),INDEX(Organizations[Organization Name],$A1441),CHAR(34),
", OrganizationDescription:  ",CHAR(34),INDEX(Organizations[Organization Description],$A1441),CHAR(34),
", OrganizationLink:  ",CHAR(34),INDEX(Organizations[Organization Link],$A1441),CHAR(34),"}"))</f>
        <v>#REF!</v>
      </c>
      <c r="F1441" t="e">
        <f>IF(INDEX(People[First Name],$A1441)="","",
CONCATENATE("  - &amp;AffiliationID",TEXT($A1441,"0000"),
" {PersonID: *PersonID",TEXT($A1441,"0000"),
", OrganizationID: *OrganizationID",TEXT(MATCH(INDEX(People[Organization Name],$A1441),Organizations[Organization Name],0),"0000"),
", IsPrimaryOrganizationContact: , AffiliationStartDate: , AffiliationEndDate: , PrimaryPhone: ",
", PrimaryEmail: ",CHAR(34),INDEX(People[Primary Email],$A1441),CHAR(34),
", PrimaryAddress: ",CHAR(34),INDEX(People[Primary Address],$A1441),CHAR(34),
", PersonLink: }"))</f>
        <v>#REF!</v>
      </c>
      <c r="H1441" t="e">
        <f>IF(COUNTA(CitationInformation)=0,"",IF(INDEX(AuthorList[Author Name],$A1441)="","",
CONCATENATE("  - &amp;AuthorListID",TEXT($A1441,"0000"),
"  {CitationID: *CitationID0001",
", PersonID: *PersonID",TEXT(MATCH(INDEX(AuthorList[Author Name],$A1441),People[Full Name],0),"0000"),
", AuthorOrder: ",INDEX(AuthorList[Author Number],$A1441),"}")))</f>
        <v>#REF!</v>
      </c>
      <c r="K1441" t="e">
        <f>IF(INDEX(SamplingFeatures[Feature Code],$A1441)="","",
CONCATENATE("  - &amp;SamplingFeatureID",TEXT($A1441,"0000"),
" {","SamplingFeatureUUID:  ",CHAR(34),INDEX(SamplingFeatures[Sampling Feature UUID],$A1441),CHAR(34),
", SamplingFeatureTypeCV:  ",CHAR(34),INDEX(SamplingFeatures[Sampling Feature Type],$A1441),CHAR(34),
", SamplingFeatureCode:  ",CHAR(34),INDEX(SamplingFeatures[Feature Code],$A1441),CHAR(34),
", SamplingFeatureName:  ",CHAR(34),INDEX(SamplingFeatures[Feature Name],$A1441),CHAR(34),
", SamplingFeatureDescription:  ",CHAR(34),INDEX(SamplingFeatures[Feature Description],$A1441),CHAR(34),
", SamplingFeatureGeotypeCV:  ",CHAR(34),INDEX(SamplingFeatures[Feature Geo Type],$A1441),CHAR(34),
", FeatureGeometry:  ",CHAR(34),INDEX(SamplingFeatures[Feature Geometry],$A1441),CHAR(34),
", Elevation_m:  ",CHAR(34),INDEX(SamplingFeatures[Elevation_m],$A1441),CHAR(34),
", ElevationDatumCV:  ",CHAR(34),ElevationDatum,CHAR(34),"}"))</f>
        <v>#REF!</v>
      </c>
      <c r="L1441" t="e">
        <f>IF(INDEX(SamplingFeatures[Sampling Feature Type],$A1441)&lt;&gt;"Site","",
CONCATENATE("  - &amp;SiteID",TEXT(SUMPRODUCT(--($L$3:$L1440&lt;&gt;"")),"0000"),
" {","SamplingFeatureID:  *SamplingFeatureID",TEXT($A1441,"0000"),
", SiteTypeCV:  ",CHAR(34),INDEX(Sites[Site Type],$A1441),CHAR(34),
", Latitude:  ",INDEX(Sites[Latitude],$A1441),
", Longitude:  ",INDEX(Sites[Longitude],$A1441),
", SRSName:  ",CHAR(34),LatLonDatum,CHAR(34),"}"))</f>
        <v>#REF!</v>
      </c>
      <c r="M1441" t="e">
        <f>IF(INDEX(SamplingFeatures[Sampling Feature Type],$A1441)&lt;&gt;"Specimen","",
CONCATENATE("  - &amp;SpecimenID",TEXT(SUMPRODUCT(--($M$3:$M1440&lt;&gt;"")),"0000"),
" {","SamplingFeatureID:  *SamplingFeatureID",TEXT($A1441,"0000"),
", SpecimenTypeCV:  ",CHAR(34),INDEX(Specimens[Specimen Type],$A1441),CHAR(34),
", SpecimenMediumCV:  ",INDEX(Specimens[Specimen Medium],$A1441),
", IsFieldSpecimen:  ",CHAR(34),INDEX(Specimens[Is Field Specimen?],$A1441),CHAR(34),"}"))</f>
        <v>#REF!</v>
      </c>
      <c r="N1441" t="e">
        <f>IF(COUNTA(SpatialOffsets[])=0,"", IF(INDEX(SpatialOffsets[Spatial Offset Type],$A1441)="","",
CONCATENATE("  - &amp;SpatialOffsetID",TEXT($A1441,"0000"),
" {","SpatialOffsetTypeCV:  ",CHAR(34),INDEX(SpatialOffsets[Spatial Offset Type],$A1441),CHAR(34),
", Offset1Value:  ",INDEX(SpatialOffsets[Offset 1 Value],$A1441),
", Offset1UnitID:  ",CHAR(34),INDEX(SpatialOffsets[Offset 1 Unit],$A1441),CHAR(34),
", Offset2Value:  ",INDEX(SpatialOffsets[Offset 2 Value],$A1441),
", Offset2UnitID:  ",CHAR(34),INDEX(SpatialOffsets[Offset 2 Unit],$A1441),CHAR(34),
", Offset3Value:  ",INDEX(SpatialOffsets[Offset 3 Value],$A1441),
", Offset3UnitID:  ",CHAR(34),INDEX(SpatialOffsets[Offset 3 Unit],$A1441),CHAR(34),,"}")))</f>
        <v>#REF!</v>
      </c>
      <c r="O1441" t="e">
        <f>IF(COUNTA(RelatedFeatures[])=0,"", IF(INDEX(RelatedFeatures[First Sampling Feature Code],$A1441)="","",
CONCATENATE("  - &amp;RelationID",TEXT($A1441,"0000"),
" {","SamplingFeatureID:  *SamplingFeatureID",TEXT(MATCH(INDEX(RelatedFeatures[First Sampling Feature Code],$A1441),SamplingFeatures[Feature Code],0),"0000"),
", RelationshipTypeCV:  ",CHAR(34),INDEX(RelatedFeatures[Relationship Type],$A1441),CHAR(34),
", RelatedFeatureID: *SamplingFeatureID",TEXT(MATCH(INDEX(RelatedFeatures[Second Sampling Feature Code],$A1441),SamplingFeatures[Feature Code],0),"0000"),
", SpatialOffsetID:  ",IF(INDEX(RelatedFeatures[Offset Number],$A1441)="","",CONCATENATE("*SpatialOffsetID",TEXT(INDEX(RelatedFeatures[Offset Number],$A1441),"0000"))),"}")))</f>
        <v>#REF!</v>
      </c>
      <c r="P1441" t="e">
        <f>IF(INDEX(Methods[Method Type],$A1441)="","",
CONCATENATE("  - &amp;MethodID",TEXT($A1441,"0000"),
" {","MethodTypeCV:  ",CHAR(34),INDEX(Methods[Method Type],$A1441),CHAR(34),
", MethodCode:  ",CHAR(34),INDEX(Methods[Method Code],$A1441),CHAR(34),
", MethodName:  ",CHAR(34),INDEX(Methods[Method Name],$A1441),CHAR(34),
", MethodDescription:  ",CHAR(34),INDEX(Methods[Method Description],$A1441),CHAR(34),
", MethodLink:  ",CHAR(34),INDEX(Methods[Method Link],$A1441),CHAR(34),
", OrganizationID: *OrganizationID",TEXT(MATCH(INDEX(Methods[Organization Name],$A1441),Organizations[Organization Name],0),"0000"),"}"))</f>
        <v>#REF!</v>
      </c>
      <c r="Q1441" t="e">
        <f>IF(INDEX(Variables[Variable Type],$A1441)="","",
CONCATENATE("  - &amp;VariableID",TEXT($A1441,"0000"),
" {","VariableTypeCV:  ",CHAR(34),INDEX(Variables[Variable Type],$A1441),CHAR(34),
", VariableCode:  ",CHAR(34),INDEX(Variables[Variable Code],$A1441),CHAR(34),
", VariableNameCV:  ",CHAR(34),INDEX(Variables[Variable Name],$A1441),CHAR(34),
", VariableDefinition:  ",CHAR(34),INDEX(Variables[Variable Definition],$A1441),CHAR(34),
", SpecciationCV:  ",CHAR(34),INDEX(Variables[Speciation],$A1441),CHAR(34),
", NoDataValue:  ",CHAR(34),INDEX(Variables[No Data Value],$A1441),CHAR(34),"}"))</f>
        <v>#REF!</v>
      </c>
    </row>
    <row r="1442" spans="1:17" x14ac:dyDescent="0.25">
      <c r="A1442">
        <v>1439</v>
      </c>
      <c r="D1442" t="e">
        <f>IF(INDEX(People[First Name],$A1442)="","",
CONCATENATE("  - &amp;PersonID",TEXT($A1442,"0000"),
" {","PersonFirstName:  ",CHAR(34),INDEX(People[First Name],$A1442),CHAR(34),
", PersonMiddleName:  ",CHAR(34),INDEX(People[Middle Name],$A1442),CHAR(34),
", PersonLastName:  ",CHAR(34),INDEX(People[Last Name],$A1442),CHAR(34),"}"))</f>
        <v>#REF!</v>
      </c>
      <c r="E1442" t="e">
        <f>IF(INDEX(Organizations[Organization Type '[CV']],$A1442)="","",
CONCATENATE("  - &amp;OrganizationID",TEXT($A1442,"0000"),
" {","OrganizationTypeCV:  ",CHAR(34),INDEX(Organizations[Organization Type '[CV']],$A1442),CHAR(34),
", OrganizationCode:  ",CHAR(34),INDEX(Organizations[Organization Code],$A1442),CHAR(34),
", OrganizationName:  ",CHAR(34),INDEX(Organizations[Organization Name],$A1442),CHAR(34),
", OrganizationDescription:  ",CHAR(34),INDEX(Organizations[Organization Description],$A1442),CHAR(34),
", OrganizationLink:  ",CHAR(34),INDEX(Organizations[Organization Link],$A1442),CHAR(34),"}"))</f>
        <v>#REF!</v>
      </c>
      <c r="F1442" t="e">
        <f>IF(INDEX(People[First Name],$A1442)="","",
CONCATENATE("  - &amp;AffiliationID",TEXT($A1442,"0000"),
" {PersonID: *PersonID",TEXT($A1442,"0000"),
", OrganizationID: *OrganizationID",TEXT(MATCH(INDEX(People[Organization Name],$A1442),Organizations[Organization Name],0),"0000"),
", IsPrimaryOrganizationContact: , AffiliationStartDate: , AffiliationEndDate: , PrimaryPhone: ",
", PrimaryEmail: ",CHAR(34),INDEX(People[Primary Email],$A1442),CHAR(34),
", PrimaryAddress: ",CHAR(34),INDEX(People[Primary Address],$A1442),CHAR(34),
", PersonLink: }"))</f>
        <v>#REF!</v>
      </c>
      <c r="H1442" t="e">
        <f>IF(COUNTA(CitationInformation)=0,"",IF(INDEX(AuthorList[Author Name],$A1442)="","",
CONCATENATE("  - &amp;AuthorListID",TEXT($A1442,"0000"),
"  {CitationID: *CitationID0001",
", PersonID: *PersonID",TEXT(MATCH(INDEX(AuthorList[Author Name],$A1442),People[Full Name],0),"0000"),
", AuthorOrder: ",INDEX(AuthorList[Author Number],$A1442),"}")))</f>
        <v>#REF!</v>
      </c>
      <c r="K1442" t="e">
        <f>IF(INDEX(SamplingFeatures[Feature Code],$A1442)="","",
CONCATENATE("  - &amp;SamplingFeatureID",TEXT($A1442,"0000"),
" {","SamplingFeatureUUID:  ",CHAR(34),INDEX(SamplingFeatures[Sampling Feature UUID],$A1442),CHAR(34),
", SamplingFeatureTypeCV:  ",CHAR(34),INDEX(SamplingFeatures[Sampling Feature Type],$A1442),CHAR(34),
", SamplingFeatureCode:  ",CHAR(34),INDEX(SamplingFeatures[Feature Code],$A1442),CHAR(34),
", SamplingFeatureName:  ",CHAR(34),INDEX(SamplingFeatures[Feature Name],$A1442),CHAR(34),
", SamplingFeatureDescription:  ",CHAR(34),INDEX(SamplingFeatures[Feature Description],$A1442),CHAR(34),
", SamplingFeatureGeotypeCV:  ",CHAR(34),INDEX(SamplingFeatures[Feature Geo Type],$A1442),CHAR(34),
", FeatureGeometry:  ",CHAR(34),INDEX(SamplingFeatures[Feature Geometry],$A1442),CHAR(34),
", Elevation_m:  ",CHAR(34),INDEX(SamplingFeatures[Elevation_m],$A1442),CHAR(34),
", ElevationDatumCV:  ",CHAR(34),ElevationDatum,CHAR(34),"}"))</f>
        <v>#REF!</v>
      </c>
      <c r="L1442" t="e">
        <f>IF(INDEX(SamplingFeatures[Sampling Feature Type],$A1442)&lt;&gt;"Site","",
CONCATENATE("  - &amp;SiteID",TEXT(SUMPRODUCT(--($L$3:$L1441&lt;&gt;"")),"0000"),
" {","SamplingFeatureID:  *SamplingFeatureID",TEXT($A1442,"0000"),
", SiteTypeCV:  ",CHAR(34),INDEX(Sites[Site Type],$A1442),CHAR(34),
", Latitude:  ",INDEX(Sites[Latitude],$A1442),
", Longitude:  ",INDEX(Sites[Longitude],$A1442),
", SRSName:  ",CHAR(34),LatLonDatum,CHAR(34),"}"))</f>
        <v>#REF!</v>
      </c>
      <c r="M1442" t="e">
        <f>IF(INDEX(SamplingFeatures[Sampling Feature Type],$A1442)&lt;&gt;"Specimen","",
CONCATENATE("  - &amp;SpecimenID",TEXT(SUMPRODUCT(--($M$3:$M1441&lt;&gt;"")),"0000"),
" {","SamplingFeatureID:  *SamplingFeatureID",TEXT($A1442,"0000"),
", SpecimenTypeCV:  ",CHAR(34),INDEX(Specimens[Specimen Type],$A1442),CHAR(34),
", SpecimenMediumCV:  ",INDEX(Specimens[Specimen Medium],$A1442),
", IsFieldSpecimen:  ",CHAR(34),INDEX(Specimens[Is Field Specimen?],$A1442),CHAR(34),"}"))</f>
        <v>#REF!</v>
      </c>
      <c r="N1442" t="e">
        <f>IF(COUNTA(SpatialOffsets[])=0,"", IF(INDEX(SpatialOffsets[Spatial Offset Type],$A1442)="","",
CONCATENATE("  - &amp;SpatialOffsetID",TEXT($A1442,"0000"),
" {","SpatialOffsetTypeCV:  ",CHAR(34),INDEX(SpatialOffsets[Spatial Offset Type],$A1442),CHAR(34),
", Offset1Value:  ",INDEX(SpatialOffsets[Offset 1 Value],$A1442),
", Offset1UnitID:  ",CHAR(34),INDEX(SpatialOffsets[Offset 1 Unit],$A1442),CHAR(34),
", Offset2Value:  ",INDEX(SpatialOffsets[Offset 2 Value],$A1442),
", Offset2UnitID:  ",CHAR(34),INDEX(SpatialOffsets[Offset 2 Unit],$A1442),CHAR(34),
", Offset3Value:  ",INDEX(SpatialOffsets[Offset 3 Value],$A1442),
", Offset3UnitID:  ",CHAR(34),INDEX(SpatialOffsets[Offset 3 Unit],$A1442),CHAR(34),,"}")))</f>
        <v>#REF!</v>
      </c>
      <c r="O1442" t="e">
        <f>IF(COUNTA(RelatedFeatures[])=0,"", IF(INDEX(RelatedFeatures[First Sampling Feature Code],$A1442)="","",
CONCATENATE("  - &amp;RelationID",TEXT($A1442,"0000"),
" {","SamplingFeatureID:  *SamplingFeatureID",TEXT(MATCH(INDEX(RelatedFeatures[First Sampling Feature Code],$A1442),SamplingFeatures[Feature Code],0),"0000"),
", RelationshipTypeCV:  ",CHAR(34),INDEX(RelatedFeatures[Relationship Type],$A1442),CHAR(34),
", RelatedFeatureID: *SamplingFeatureID",TEXT(MATCH(INDEX(RelatedFeatures[Second Sampling Feature Code],$A1442),SamplingFeatures[Feature Code],0),"0000"),
", SpatialOffsetID:  ",IF(INDEX(RelatedFeatures[Offset Number],$A1442)="","",CONCATENATE("*SpatialOffsetID",TEXT(INDEX(RelatedFeatures[Offset Number],$A1442),"0000"))),"}")))</f>
        <v>#REF!</v>
      </c>
      <c r="P1442" t="e">
        <f>IF(INDEX(Methods[Method Type],$A1442)="","",
CONCATENATE("  - &amp;MethodID",TEXT($A1442,"0000"),
" {","MethodTypeCV:  ",CHAR(34),INDEX(Methods[Method Type],$A1442),CHAR(34),
", MethodCode:  ",CHAR(34),INDEX(Methods[Method Code],$A1442),CHAR(34),
", MethodName:  ",CHAR(34),INDEX(Methods[Method Name],$A1442),CHAR(34),
", MethodDescription:  ",CHAR(34),INDEX(Methods[Method Description],$A1442),CHAR(34),
", MethodLink:  ",CHAR(34),INDEX(Methods[Method Link],$A1442),CHAR(34),
", OrganizationID: *OrganizationID",TEXT(MATCH(INDEX(Methods[Organization Name],$A1442),Organizations[Organization Name],0),"0000"),"}"))</f>
        <v>#REF!</v>
      </c>
      <c r="Q1442" t="e">
        <f>IF(INDEX(Variables[Variable Type],$A1442)="","",
CONCATENATE("  - &amp;VariableID",TEXT($A1442,"0000"),
" {","VariableTypeCV:  ",CHAR(34),INDEX(Variables[Variable Type],$A1442),CHAR(34),
", VariableCode:  ",CHAR(34),INDEX(Variables[Variable Code],$A1442),CHAR(34),
", VariableNameCV:  ",CHAR(34),INDEX(Variables[Variable Name],$A1442),CHAR(34),
", VariableDefinition:  ",CHAR(34),INDEX(Variables[Variable Definition],$A1442),CHAR(34),
", SpecciationCV:  ",CHAR(34),INDEX(Variables[Speciation],$A1442),CHAR(34),
", NoDataValue:  ",CHAR(34),INDEX(Variables[No Data Value],$A1442),CHAR(34),"}"))</f>
        <v>#REF!</v>
      </c>
    </row>
    <row r="1443" spans="1:17" x14ac:dyDescent="0.25">
      <c r="A1443">
        <v>1440</v>
      </c>
      <c r="D1443" t="e">
        <f>IF(INDEX(People[First Name],$A1443)="","",
CONCATENATE("  - &amp;PersonID",TEXT($A1443,"0000"),
" {","PersonFirstName:  ",CHAR(34),INDEX(People[First Name],$A1443),CHAR(34),
", PersonMiddleName:  ",CHAR(34),INDEX(People[Middle Name],$A1443),CHAR(34),
", PersonLastName:  ",CHAR(34),INDEX(People[Last Name],$A1443),CHAR(34),"}"))</f>
        <v>#REF!</v>
      </c>
      <c r="E1443" t="e">
        <f>IF(INDEX(Organizations[Organization Type '[CV']],$A1443)="","",
CONCATENATE("  - &amp;OrganizationID",TEXT($A1443,"0000"),
" {","OrganizationTypeCV:  ",CHAR(34),INDEX(Organizations[Organization Type '[CV']],$A1443),CHAR(34),
", OrganizationCode:  ",CHAR(34),INDEX(Organizations[Organization Code],$A1443),CHAR(34),
", OrganizationName:  ",CHAR(34),INDEX(Organizations[Organization Name],$A1443),CHAR(34),
", OrganizationDescription:  ",CHAR(34),INDEX(Organizations[Organization Description],$A1443),CHAR(34),
", OrganizationLink:  ",CHAR(34),INDEX(Organizations[Organization Link],$A1443),CHAR(34),"}"))</f>
        <v>#REF!</v>
      </c>
      <c r="F1443" t="e">
        <f>IF(INDEX(People[First Name],$A1443)="","",
CONCATENATE("  - &amp;AffiliationID",TEXT($A1443,"0000"),
" {PersonID: *PersonID",TEXT($A1443,"0000"),
", OrganizationID: *OrganizationID",TEXT(MATCH(INDEX(People[Organization Name],$A1443),Organizations[Organization Name],0),"0000"),
", IsPrimaryOrganizationContact: , AffiliationStartDate: , AffiliationEndDate: , PrimaryPhone: ",
", PrimaryEmail: ",CHAR(34),INDEX(People[Primary Email],$A1443),CHAR(34),
", PrimaryAddress: ",CHAR(34),INDEX(People[Primary Address],$A1443),CHAR(34),
", PersonLink: }"))</f>
        <v>#REF!</v>
      </c>
      <c r="H1443" t="e">
        <f>IF(COUNTA(CitationInformation)=0,"",IF(INDEX(AuthorList[Author Name],$A1443)="","",
CONCATENATE("  - &amp;AuthorListID",TEXT($A1443,"0000"),
"  {CitationID: *CitationID0001",
", PersonID: *PersonID",TEXT(MATCH(INDEX(AuthorList[Author Name],$A1443),People[Full Name],0),"0000"),
", AuthorOrder: ",INDEX(AuthorList[Author Number],$A1443),"}")))</f>
        <v>#REF!</v>
      </c>
      <c r="K1443" t="e">
        <f>IF(INDEX(SamplingFeatures[Feature Code],$A1443)="","",
CONCATENATE("  - &amp;SamplingFeatureID",TEXT($A1443,"0000"),
" {","SamplingFeatureUUID:  ",CHAR(34),INDEX(SamplingFeatures[Sampling Feature UUID],$A1443),CHAR(34),
", SamplingFeatureTypeCV:  ",CHAR(34),INDEX(SamplingFeatures[Sampling Feature Type],$A1443),CHAR(34),
", SamplingFeatureCode:  ",CHAR(34),INDEX(SamplingFeatures[Feature Code],$A1443),CHAR(34),
", SamplingFeatureName:  ",CHAR(34),INDEX(SamplingFeatures[Feature Name],$A1443),CHAR(34),
", SamplingFeatureDescription:  ",CHAR(34),INDEX(SamplingFeatures[Feature Description],$A1443),CHAR(34),
", SamplingFeatureGeotypeCV:  ",CHAR(34),INDEX(SamplingFeatures[Feature Geo Type],$A1443),CHAR(34),
", FeatureGeometry:  ",CHAR(34),INDEX(SamplingFeatures[Feature Geometry],$A1443),CHAR(34),
", Elevation_m:  ",CHAR(34),INDEX(SamplingFeatures[Elevation_m],$A1443),CHAR(34),
", ElevationDatumCV:  ",CHAR(34),ElevationDatum,CHAR(34),"}"))</f>
        <v>#REF!</v>
      </c>
      <c r="L1443" t="e">
        <f>IF(INDEX(SamplingFeatures[Sampling Feature Type],$A1443)&lt;&gt;"Site","",
CONCATENATE("  - &amp;SiteID",TEXT(SUMPRODUCT(--($L$3:$L1442&lt;&gt;"")),"0000"),
" {","SamplingFeatureID:  *SamplingFeatureID",TEXT($A1443,"0000"),
", SiteTypeCV:  ",CHAR(34),INDEX(Sites[Site Type],$A1443),CHAR(34),
", Latitude:  ",INDEX(Sites[Latitude],$A1443),
", Longitude:  ",INDEX(Sites[Longitude],$A1443),
", SRSName:  ",CHAR(34),LatLonDatum,CHAR(34),"}"))</f>
        <v>#REF!</v>
      </c>
      <c r="M1443" t="e">
        <f>IF(INDEX(SamplingFeatures[Sampling Feature Type],$A1443)&lt;&gt;"Specimen","",
CONCATENATE("  - &amp;SpecimenID",TEXT(SUMPRODUCT(--($M$3:$M1442&lt;&gt;"")),"0000"),
" {","SamplingFeatureID:  *SamplingFeatureID",TEXT($A1443,"0000"),
", SpecimenTypeCV:  ",CHAR(34),INDEX(Specimens[Specimen Type],$A1443),CHAR(34),
", SpecimenMediumCV:  ",INDEX(Specimens[Specimen Medium],$A1443),
", IsFieldSpecimen:  ",CHAR(34),INDEX(Specimens[Is Field Specimen?],$A1443),CHAR(34),"}"))</f>
        <v>#REF!</v>
      </c>
      <c r="N1443" t="e">
        <f>IF(COUNTA(SpatialOffsets[])=0,"", IF(INDEX(SpatialOffsets[Spatial Offset Type],$A1443)="","",
CONCATENATE("  - &amp;SpatialOffsetID",TEXT($A1443,"0000"),
" {","SpatialOffsetTypeCV:  ",CHAR(34),INDEX(SpatialOffsets[Spatial Offset Type],$A1443),CHAR(34),
", Offset1Value:  ",INDEX(SpatialOffsets[Offset 1 Value],$A1443),
", Offset1UnitID:  ",CHAR(34),INDEX(SpatialOffsets[Offset 1 Unit],$A1443),CHAR(34),
", Offset2Value:  ",INDEX(SpatialOffsets[Offset 2 Value],$A1443),
", Offset2UnitID:  ",CHAR(34),INDEX(SpatialOffsets[Offset 2 Unit],$A1443),CHAR(34),
", Offset3Value:  ",INDEX(SpatialOffsets[Offset 3 Value],$A1443),
", Offset3UnitID:  ",CHAR(34),INDEX(SpatialOffsets[Offset 3 Unit],$A1443),CHAR(34),,"}")))</f>
        <v>#REF!</v>
      </c>
      <c r="O1443" t="e">
        <f>IF(COUNTA(RelatedFeatures[])=0,"", IF(INDEX(RelatedFeatures[First Sampling Feature Code],$A1443)="","",
CONCATENATE("  - &amp;RelationID",TEXT($A1443,"0000"),
" {","SamplingFeatureID:  *SamplingFeatureID",TEXT(MATCH(INDEX(RelatedFeatures[First Sampling Feature Code],$A1443),SamplingFeatures[Feature Code],0),"0000"),
", RelationshipTypeCV:  ",CHAR(34),INDEX(RelatedFeatures[Relationship Type],$A1443),CHAR(34),
", RelatedFeatureID: *SamplingFeatureID",TEXT(MATCH(INDEX(RelatedFeatures[Second Sampling Feature Code],$A1443),SamplingFeatures[Feature Code],0),"0000"),
", SpatialOffsetID:  ",IF(INDEX(RelatedFeatures[Offset Number],$A1443)="","",CONCATENATE("*SpatialOffsetID",TEXT(INDEX(RelatedFeatures[Offset Number],$A1443),"0000"))),"}")))</f>
        <v>#REF!</v>
      </c>
      <c r="P1443" t="e">
        <f>IF(INDEX(Methods[Method Type],$A1443)="","",
CONCATENATE("  - &amp;MethodID",TEXT($A1443,"0000"),
" {","MethodTypeCV:  ",CHAR(34),INDEX(Methods[Method Type],$A1443),CHAR(34),
", MethodCode:  ",CHAR(34),INDEX(Methods[Method Code],$A1443),CHAR(34),
", MethodName:  ",CHAR(34),INDEX(Methods[Method Name],$A1443),CHAR(34),
", MethodDescription:  ",CHAR(34),INDEX(Methods[Method Description],$A1443),CHAR(34),
", MethodLink:  ",CHAR(34),INDEX(Methods[Method Link],$A1443),CHAR(34),
", OrganizationID: *OrganizationID",TEXT(MATCH(INDEX(Methods[Organization Name],$A1443),Organizations[Organization Name],0),"0000"),"}"))</f>
        <v>#REF!</v>
      </c>
      <c r="Q1443" t="e">
        <f>IF(INDEX(Variables[Variable Type],$A1443)="","",
CONCATENATE("  - &amp;VariableID",TEXT($A1443,"0000"),
" {","VariableTypeCV:  ",CHAR(34),INDEX(Variables[Variable Type],$A1443),CHAR(34),
", VariableCode:  ",CHAR(34),INDEX(Variables[Variable Code],$A1443),CHAR(34),
", VariableNameCV:  ",CHAR(34),INDEX(Variables[Variable Name],$A1443),CHAR(34),
", VariableDefinition:  ",CHAR(34),INDEX(Variables[Variable Definition],$A1443),CHAR(34),
", SpecciationCV:  ",CHAR(34),INDEX(Variables[Speciation],$A1443),CHAR(34),
", NoDataValue:  ",CHAR(34),INDEX(Variables[No Data Value],$A1443),CHAR(34),"}"))</f>
        <v>#REF!</v>
      </c>
    </row>
    <row r="1444" spans="1:17" x14ac:dyDescent="0.25">
      <c r="A1444">
        <v>1441</v>
      </c>
      <c r="D1444" t="e">
        <f>IF(INDEX(People[First Name],$A1444)="","",
CONCATENATE("  - &amp;PersonID",TEXT($A1444,"0000"),
" {","PersonFirstName:  ",CHAR(34),INDEX(People[First Name],$A1444),CHAR(34),
", PersonMiddleName:  ",CHAR(34),INDEX(People[Middle Name],$A1444),CHAR(34),
", PersonLastName:  ",CHAR(34),INDEX(People[Last Name],$A1444),CHAR(34),"}"))</f>
        <v>#REF!</v>
      </c>
      <c r="E1444" t="e">
        <f>IF(INDEX(Organizations[Organization Type '[CV']],$A1444)="","",
CONCATENATE("  - &amp;OrganizationID",TEXT($A1444,"0000"),
" {","OrganizationTypeCV:  ",CHAR(34),INDEX(Organizations[Organization Type '[CV']],$A1444),CHAR(34),
", OrganizationCode:  ",CHAR(34),INDEX(Organizations[Organization Code],$A1444),CHAR(34),
", OrganizationName:  ",CHAR(34),INDEX(Organizations[Organization Name],$A1444),CHAR(34),
", OrganizationDescription:  ",CHAR(34),INDEX(Organizations[Organization Description],$A1444),CHAR(34),
", OrganizationLink:  ",CHAR(34),INDEX(Organizations[Organization Link],$A1444),CHAR(34),"}"))</f>
        <v>#REF!</v>
      </c>
      <c r="F1444" t="e">
        <f>IF(INDEX(People[First Name],$A1444)="","",
CONCATENATE("  - &amp;AffiliationID",TEXT($A1444,"0000"),
" {PersonID: *PersonID",TEXT($A1444,"0000"),
", OrganizationID: *OrganizationID",TEXT(MATCH(INDEX(People[Organization Name],$A1444),Organizations[Organization Name],0),"0000"),
", IsPrimaryOrganizationContact: , AffiliationStartDate: , AffiliationEndDate: , PrimaryPhone: ",
", PrimaryEmail: ",CHAR(34),INDEX(People[Primary Email],$A1444),CHAR(34),
", PrimaryAddress: ",CHAR(34),INDEX(People[Primary Address],$A1444),CHAR(34),
", PersonLink: }"))</f>
        <v>#REF!</v>
      </c>
      <c r="H1444" t="e">
        <f>IF(COUNTA(CitationInformation)=0,"",IF(INDEX(AuthorList[Author Name],$A1444)="","",
CONCATENATE("  - &amp;AuthorListID",TEXT($A1444,"0000"),
"  {CitationID: *CitationID0001",
", PersonID: *PersonID",TEXT(MATCH(INDEX(AuthorList[Author Name],$A1444),People[Full Name],0),"0000"),
", AuthorOrder: ",INDEX(AuthorList[Author Number],$A1444),"}")))</f>
        <v>#REF!</v>
      </c>
      <c r="K1444" t="e">
        <f>IF(INDEX(SamplingFeatures[Feature Code],$A1444)="","",
CONCATENATE("  - &amp;SamplingFeatureID",TEXT($A1444,"0000"),
" {","SamplingFeatureUUID:  ",CHAR(34),INDEX(SamplingFeatures[Sampling Feature UUID],$A1444),CHAR(34),
", SamplingFeatureTypeCV:  ",CHAR(34),INDEX(SamplingFeatures[Sampling Feature Type],$A1444),CHAR(34),
", SamplingFeatureCode:  ",CHAR(34),INDEX(SamplingFeatures[Feature Code],$A1444),CHAR(34),
", SamplingFeatureName:  ",CHAR(34),INDEX(SamplingFeatures[Feature Name],$A1444),CHAR(34),
", SamplingFeatureDescription:  ",CHAR(34),INDEX(SamplingFeatures[Feature Description],$A1444),CHAR(34),
", SamplingFeatureGeotypeCV:  ",CHAR(34),INDEX(SamplingFeatures[Feature Geo Type],$A1444),CHAR(34),
", FeatureGeometry:  ",CHAR(34),INDEX(SamplingFeatures[Feature Geometry],$A1444),CHAR(34),
", Elevation_m:  ",CHAR(34),INDEX(SamplingFeatures[Elevation_m],$A1444),CHAR(34),
", ElevationDatumCV:  ",CHAR(34),ElevationDatum,CHAR(34),"}"))</f>
        <v>#REF!</v>
      </c>
      <c r="L1444" t="e">
        <f>IF(INDEX(SamplingFeatures[Sampling Feature Type],$A1444)&lt;&gt;"Site","",
CONCATENATE("  - &amp;SiteID",TEXT(SUMPRODUCT(--($L$3:$L1443&lt;&gt;"")),"0000"),
" {","SamplingFeatureID:  *SamplingFeatureID",TEXT($A1444,"0000"),
", SiteTypeCV:  ",CHAR(34),INDEX(Sites[Site Type],$A1444),CHAR(34),
", Latitude:  ",INDEX(Sites[Latitude],$A1444),
", Longitude:  ",INDEX(Sites[Longitude],$A1444),
", SRSName:  ",CHAR(34),LatLonDatum,CHAR(34),"}"))</f>
        <v>#REF!</v>
      </c>
      <c r="M1444" t="e">
        <f>IF(INDEX(SamplingFeatures[Sampling Feature Type],$A1444)&lt;&gt;"Specimen","",
CONCATENATE("  - &amp;SpecimenID",TEXT(SUMPRODUCT(--($M$3:$M1443&lt;&gt;"")),"0000"),
" {","SamplingFeatureID:  *SamplingFeatureID",TEXT($A1444,"0000"),
", SpecimenTypeCV:  ",CHAR(34),INDEX(Specimens[Specimen Type],$A1444),CHAR(34),
", SpecimenMediumCV:  ",INDEX(Specimens[Specimen Medium],$A1444),
", IsFieldSpecimen:  ",CHAR(34),INDEX(Specimens[Is Field Specimen?],$A1444),CHAR(34),"}"))</f>
        <v>#REF!</v>
      </c>
      <c r="N1444" t="e">
        <f>IF(COUNTA(SpatialOffsets[])=0,"", IF(INDEX(SpatialOffsets[Spatial Offset Type],$A1444)="","",
CONCATENATE("  - &amp;SpatialOffsetID",TEXT($A1444,"0000"),
" {","SpatialOffsetTypeCV:  ",CHAR(34),INDEX(SpatialOffsets[Spatial Offset Type],$A1444),CHAR(34),
", Offset1Value:  ",INDEX(SpatialOffsets[Offset 1 Value],$A1444),
", Offset1UnitID:  ",CHAR(34),INDEX(SpatialOffsets[Offset 1 Unit],$A1444),CHAR(34),
", Offset2Value:  ",INDEX(SpatialOffsets[Offset 2 Value],$A1444),
", Offset2UnitID:  ",CHAR(34),INDEX(SpatialOffsets[Offset 2 Unit],$A1444),CHAR(34),
", Offset3Value:  ",INDEX(SpatialOffsets[Offset 3 Value],$A1444),
", Offset3UnitID:  ",CHAR(34),INDEX(SpatialOffsets[Offset 3 Unit],$A1444),CHAR(34),,"}")))</f>
        <v>#REF!</v>
      </c>
      <c r="O1444" t="e">
        <f>IF(COUNTA(RelatedFeatures[])=0,"", IF(INDEX(RelatedFeatures[First Sampling Feature Code],$A1444)="","",
CONCATENATE("  - &amp;RelationID",TEXT($A1444,"0000"),
" {","SamplingFeatureID:  *SamplingFeatureID",TEXT(MATCH(INDEX(RelatedFeatures[First Sampling Feature Code],$A1444),SamplingFeatures[Feature Code],0),"0000"),
", RelationshipTypeCV:  ",CHAR(34),INDEX(RelatedFeatures[Relationship Type],$A1444),CHAR(34),
", RelatedFeatureID: *SamplingFeatureID",TEXT(MATCH(INDEX(RelatedFeatures[Second Sampling Feature Code],$A1444),SamplingFeatures[Feature Code],0),"0000"),
", SpatialOffsetID:  ",IF(INDEX(RelatedFeatures[Offset Number],$A1444)="","",CONCATENATE("*SpatialOffsetID",TEXT(INDEX(RelatedFeatures[Offset Number],$A1444),"0000"))),"}")))</f>
        <v>#REF!</v>
      </c>
      <c r="P1444" t="e">
        <f>IF(INDEX(Methods[Method Type],$A1444)="","",
CONCATENATE("  - &amp;MethodID",TEXT($A1444,"0000"),
" {","MethodTypeCV:  ",CHAR(34),INDEX(Methods[Method Type],$A1444),CHAR(34),
", MethodCode:  ",CHAR(34),INDEX(Methods[Method Code],$A1444),CHAR(34),
", MethodName:  ",CHAR(34),INDEX(Methods[Method Name],$A1444),CHAR(34),
", MethodDescription:  ",CHAR(34),INDEX(Methods[Method Description],$A1444),CHAR(34),
", MethodLink:  ",CHAR(34),INDEX(Methods[Method Link],$A1444),CHAR(34),
", OrganizationID: *OrganizationID",TEXT(MATCH(INDEX(Methods[Organization Name],$A1444),Organizations[Organization Name],0),"0000"),"}"))</f>
        <v>#REF!</v>
      </c>
      <c r="Q1444" t="e">
        <f>IF(INDEX(Variables[Variable Type],$A1444)="","",
CONCATENATE("  - &amp;VariableID",TEXT($A1444,"0000"),
" {","VariableTypeCV:  ",CHAR(34),INDEX(Variables[Variable Type],$A1444),CHAR(34),
", VariableCode:  ",CHAR(34),INDEX(Variables[Variable Code],$A1444),CHAR(34),
", VariableNameCV:  ",CHAR(34),INDEX(Variables[Variable Name],$A1444),CHAR(34),
", VariableDefinition:  ",CHAR(34),INDEX(Variables[Variable Definition],$A1444),CHAR(34),
", SpecciationCV:  ",CHAR(34),INDEX(Variables[Speciation],$A1444),CHAR(34),
", NoDataValue:  ",CHAR(34),INDEX(Variables[No Data Value],$A1444),CHAR(34),"}"))</f>
        <v>#REF!</v>
      </c>
    </row>
    <row r="1445" spans="1:17" x14ac:dyDescent="0.25">
      <c r="A1445">
        <v>1442</v>
      </c>
      <c r="D1445" t="e">
        <f>IF(INDEX(People[First Name],$A1445)="","",
CONCATENATE("  - &amp;PersonID",TEXT($A1445,"0000"),
" {","PersonFirstName:  ",CHAR(34),INDEX(People[First Name],$A1445),CHAR(34),
", PersonMiddleName:  ",CHAR(34),INDEX(People[Middle Name],$A1445),CHAR(34),
", PersonLastName:  ",CHAR(34),INDEX(People[Last Name],$A1445),CHAR(34),"}"))</f>
        <v>#REF!</v>
      </c>
      <c r="E1445" t="e">
        <f>IF(INDEX(Organizations[Organization Type '[CV']],$A1445)="","",
CONCATENATE("  - &amp;OrganizationID",TEXT($A1445,"0000"),
" {","OrganizationTypeCV:  ",CHAR(34),INDEX(Organizations[Organization Type '[CV']],$A1445),CHAR(34),
", OrganizationCode:  ",CHAR(34),INDEX(Organizations[Organization Code],$A1445),CHAR(34),
", OrganizationName:  ",CHAR(34),INDEX(Organizations[Organization Name],$A1445),CHAR(34),
", OrganizationDescription:  ",CHAR(34),INDEX(Organizations[Organization Description],$A1445),CHAR(34),
", OrganizationLink:  ",CHAR(34),INDEX(Organizations[Organization Link],$A1445),CHAR(34),"}"))</f>
        <v>#REF!</v>
      </c>
      <c r="F1445" t="e">
        <f>IF(INDEX(People[First Name],$A1445)="","",
CONCATENATE("  - &amp;AffiliationID",TEXT($A1445,"0000"),
" {PersonID: *PersonID",TEXT($A1445,"0000"),
", OrganizationID: *OrganizationID",TEXT(MATCH(INDEX(People[Organization Name],$A1445),Organizations[Organization Name],0),"0000"),
", IsPrimaryOrganizationContact: , AffiliationStartDate: , AffiliationEndDate: , PrimaryPhone: ",
", PrimaryEmail: ",CHAR(34),INDEX(People[Primary Email],$A1445),CHAR(34),
", PrimaryAddress: ",CHAR(34),INDEX(People[Primary Address],$A1445),CHAR(34),
", PersonLink: }"))</f>
        <v>#REF!</v>
      </c>
      <c r="H1445" t="e">
        <f>IF(COUNTA(CitationInformation)=0,"",IF(INDEX(AuthorList[Author Name],$A1445)="","",
CONCATENATE("  - &amp;AuthorListID",TEXT($A1445,"0000"),
"  {CitationID: *CitationID0001",
", PersonID: *PersonID",TEXT(MATCH(INDEX(AuthorList[Author Name],$A1445),People[Full Name],0),"0000"),
", AuthorOrder: ",INDEX(AuthorList[Author Number],$A1445),"}")))</f>
        <v>#REF!</v>
      </c>
      <c r="K1445" t="e">
        <f>IF(INDEX(SamplingFeatures[Feature Code],$A1445)="","",
CONCATENATE("  - &amp;SamplingFeatureID",TEXT($A1445,"0000"),
" {","SamplingFeatureUUID:  ",CHAR(34),INDEX(SamplingFeatures[Sampling Feature UUID],$A1445),CHAR(34),
", SamplingFeatureTypeCV:  ",CHAR(34),INDEX(SamplingFeatures[Sampling Feature Type],$A1445),CHAR(34),
", SamplingFeatureCode:  ",CHAR(34),INDEX(SamplingFeatures[Feature Code],$A1445),CHAR(34),
", SamplingFeatureName:  ",CHAR(34),INDEX(SamplingFeatures[Feature Name],$A1445),CHAR(34),
", SamplingFeatureDescription:  ",CHAR(34),INDEX(SamplingFeatures[Feature Description],$A1445),CHAR(34),
", SamplingFeatureGeotypeCV:  ",CHAR(34),INDEX(SamplingFeatures[Feature Geo Type],$A1445),CHAR(34),
", FeatureGeometry:  ",CHAR(34),INDEX(SamplingFeatures[Feature Geometry],$A1445),CHAR(34),
", Elevation_m:  ",CHAR(34),INDEX(SamplingFeatures[Elevation_m],$A1445),CHAR(34),
", ElevationDatumCV:  ",CHAR(34),ElevationDatum,CHAR(34),"}"))</f>
        <v>#REF!</v>
      </c>
      <c r="L1445" t="e">
        <f>IF(INDEX(SamplingFeatures[Sampling Feature Type],$A1445)&lt;&gt;"Site","",
CONCATENATE("  - &amp;SiteID",TEXT(SUMPRODUCT(--($L$3:$L1444&lt;&gt;"")),"0000"),
" {","SamplingFeatureID:  *SamplingFeatureID",TEXT($A1445,"0000"),
", SiteTypeCV:  ",CHAR(34),INDEX(Sites[Site Type],$A1445),CHAR(34),
", Latitude:  ",INDEX(Sites[Latitude],$A1445),
", Longitude:  ",INDEX(Sites[Longitude],$A1445),
", SRSName:  ",CHAR(34),LatLonDatum,CHAR(34),"}"))</f>
        <v>#REF!</v>
      </c>
      <c r="M1445" t="e">
        <f>IF(INDEX(SamplingFeatures[Sampling Feature Type],$A1445)&lt;&gt;"Specimen","",
CONCATENATE("  - &amp;SpecimenID",TEXT(SUMPRODUCT(--($M$3:$M1444&lt;&gt;"")),"0000"),
" {","SamplingFeatureID:  *SamplingFeatureID",TEXT($A1445,"0000"),
", SpecimenTypeCV:  ",CHAR(34),INDEX(Specimens[Specimen Type],$A1445),CHAR(34),
", SpecimenMediumCV:  ",INDEX(Specimens[Specimen Medium],$A1445),
", IsFieldSpecimen:  ",CHAR(34),INDEX(Specimens[Is Field Specimen?],$A1445),CHAR(34),"}"))</f>
        <v>#REF!</v>
      </c>
      <c r="N1445" t="e">
        <f>IF(COUNTA(SpatialOffsets[])=0,"", IF(INDEX(SpatialOffsets[Spatial Offset Type],$A1445)="","",
CONCATENATE("  - &amp;SpatialOffsetID",TEXT($A1445,"0000"),
" {","SpatialOffsetTypeCV:  ",CHAR(34),INDEX(SpatialOffsets[Spatial Offset Type],$A1445),CHAR(34),
", Offset1Value:  ",INDEX(SpatialOffsets[Offset 1 Value],$A1445),
", Offset1UnitID:  ",CHAR(34),INDEX(SpatialOffsets[Offset 1 Unit],$A1445),CHAR(34),
", Offset2Value:  ",INDEX(SpatialOffsets[Offset 2 Value],$A1445),
", Offset2UnitID:  ",CHAR(34),INDEX(SpatialOffsets[Offset 2 Unit],$A1445),CHAR(34),
", Offset3Value:  ",INDEX(SpatialOffsets[Offset 3 Value],$A1445),
", Offset3UnitID:  ",CHAR(34),INDEX(SpatialOffsets[Offset 3 Unit],$A1445),CHAR(34),,"}")))</f>
        <v>#REF!</v>
      </c>
      <c r="O1445" t="e">
        <f>IF(COUNTA(RelatedFeatures[])=0,"", IF(INDEX(RelatedFeatures[First Sampling Feature Code],$A1445)="","",
CONCATENATE("  - &amp;RelationID",TEXT($A1445,"0000"),
" {","SamplingFeatureID:  *SamplingFeatureID",TEXT(MATCH(INDEX(RelatedFeatures[First Sampling Feature Code],$A1445),SamplingFeatures[Feature Code],0),"0000"),
", RelationshipTypeCV:  ",CHAR(34),INDEX(RelatedFeatures[Relationship Type],$A1445),CHAR(34),
", RelatedFeatureID: *SamplingFeatureID",TEXT(MATCH(INDEX(RelatedFeatures[Second Sampling Feature Code],$A1445),SamplingFeatures[Feature Code],0),"0000"),
", SpatialOffsetID:  ",IF(INDEX(RelatedFeatures[Offset Number],$A1445)="","",CONCATENATE("*SpatialOffsetID",TEXT(INDEX(RelatedFeatures[Offset Number],$A1445),"0000"))),"}")))</f>
        <v>#REF!</v>
      </c>
      <c r="P1445" t="e">
        <f>IF(INDEX(Methods[Method Type],$A1445)="","",
CONCATENATE("  - &amp;MethodID",TEXT($A1445,"0000"),
" {","MethodTypeCV:  ",CHAR(34),INDEX(Methods[Method Type],$A1445),CHAR(34),
", MethodCode:  ",CHAR(34),INDEX(Methods[Method Code],$A1445),CHAR(34),
", MethodName:  ",CHAR(34),INDEX(Methods[Method Name],$A1445),CHAR(34),
", MethodDescription:  ",CHAR(34),INDEX(Methods[Method Description],$A1445),CHAR(34),
", MethodLink:  ",CHAR(34),INDEX(Methods[Method Link],$A1445),CHAR(34),
", OrganizationID: *OrganizationID",TEXT(MATCH(INDEX(Methods[Organization Name],$A1445),Organizations[Organization Name],0),"0000"),"}"))</f>
        <v>#REF!</v>
      </c>
      <c r="Q1445" t="e">
        <f>IF(INDEX(Variables[Variable Type],$A1445)="","",
CONCATENATE("  - &amp;VariableID",TEXT($A1445,"0000"),
" {","VariableTypeCV:  ",CHAR(34),INDEX(Variables[Variable Type],$A1445),CHAR(34),
", VariableCode:  ",CHAR(34),INDEX(Variables[Variable Code],$A1445),CHAR(34),
", VariableNameCV:  ",CHAR(34),INDEX(Variables[Variable Name],$A1445),CHAR(34),
", VariableDefinition:  ",CHAR(34),INDEX(Variables[Variable Definition],$A1445),CHAR(34),
", SpecciationCV:  ",CHAR(34),INDEX(Variables[Speciation],$A1445),CHAR(34),
", NoDataValue:  ",CHAR(34),INDEX(Variables[No Data Value],$A1445),CHAR(34),"}"))</f>
        <v>#REF!</v>
      </c>
    </row>
    <row r="1446" spans="1:17" x14ac:dyDescent="0.25">
      <c r="A1446">
        <v>1443</v>
      </c>
      <c r="D1446" t="e">
        <f>IF(INDEX(People[First Name],$A1446)="","",
CONCATENATE("  - &amp;PersonID",TEXT($A1446,"0000"),
" {","PersonFirstName:  ",CHAR(34),INDEX(People[First Name],$A1446),CHAR(34),
", PersonMiddleName:  ",CHAR(34),INDEX(People[Middle Name],$A1446),CHAR(34),
", PersonLastName:  ",CHAR(34),INDEX(People[Last Name],$A1446),CHAR(34),"}"))</f>
        <v>#REF!</v>
      </c>
      <c r="E1446" t="e">
        <f>IF(INDEX(Organizations[Organization Type '[CV']],$A1446)="","",
CONCATENATE("  - &amp;OrganizationID",TEXT($A1446,"0000"),
" {","OrganizationTypeCV:  ",CHAR(34),INDEX(Organizations[Organization Type '[CV']],$A1446),CHAR(34),
", OrganizationCode:  ",CHAR(34),INDEX(Organizations[Organization Code],$A1446),CHAR(34),
", OrganizationName:  ",CHAR(34),INDEX(Organizations[Organization Name],$A1446),CHAR(34),
", OrganizationDescription:  ",CHAR(34),INDEX(Organizations[Organization Description],$A1446),CHAR(34),
", OrganizationLink:  ",CHAR(34),INDEX(Organizations[Organization Link],$A1446),CHAR(34),"}"))</f>
        <v>#REF!</v>
      </c>
      <c r="F1446" t="e">
        <f>IF(INDEX(People[First Name],$A1446)="","",
CONCATENATE("  - &amp;AffiliationID",TEXT($A1446,"0000"),
" {PersonID: *PersonID",TEXT($A1446,"0000"),
", OrganizationID: *OrganizationID",TEXT(MATCH(INDEX(People[Organization Name],$A1446),Organizations[Organization Name],0),"0000"),
", IsPrimaryOrganizationContact: , AffiliationStartDate: , AffiliationEndDate: , PrimaryPhone: ",
", PrimaryEmail: ",CHAR(34),INDEX(People[Primary Email],$A1446),CHAR(34),
", PrimaryAddress: ",CHAR(34),INDEX(People[Primary Address],$A1446),CHAR(34),
", PersonLink: }"))</f>
        <v>#REF!</v>
      </c>
      <c r="H1446" t="e">
        <f>IF(COUNTA(CitationInformation)=0,"",IF(INDEX(AuthorList[Author Name],$A1446)="","",
CONCATENATE("  - &amp;AuthorListID",TEXT($A1446,"0000"),
"  {CitationID: *CitationID0001",
", PersonID: *PersonID",TEXT(MATCH(INDEX(AuthorList[Author Name],$A1446),People[Full Name],0),"0000"),
", AuthorOrder: ",INDEX(AuthorList[Author Number],$A1446),"}")))</f>
        <v>#REF!</v>
      </c>
      <c r="K1446" t="e">
        <f>IF(INDEX(SamplingFeatures[Feature Code],$A1446)="","",
CONCATENATE("  - &amp;SamplingFeatureID",TEXT($A1446,"0000"),
" {","SamplingFeatureUUID:  ",CHAR(34),INDEX(SamplingFeatures[Sampling Feature UUID],$A1446),CHAR(34),
", SamplingFeatureTypeCV:  ",CHAR(34),INDEX(SamplingFeatures[Sampling Feature Type],$A1446),CHAR(34),
", SamplingFeatureCode:  ",CHAR(34),INDEX(SamplingFeatures[Feature Code],$A1446),CHAR(34),
", SamplingFeatureName:  ",CHAR(34),INDEX(SamplingFeatures[Feature Name],$A1446),CHAR(34),
", SamplingFeatureDescription:  ",CHAR(34),INDEX(SamplingFeatures[Feature Description],$A1446),CHAR(34),
", SamplingFeatureGeotypeCV:  ",CHAR(34),INDEX(SamplingFeatures[Feature Geo Type],$A1446),CHAR(34),
", FeatureGeometry:  ",CHAR(34),INDEX(SamplingFeatures[Feature Geometry],$A1446),CHAR(34),
", Elevation_m:  ",CHAR(34),INDEX(SamplingFeatures[Elevation_m],$A1446),CHAR(34),
", ElevationDatumCV:  ",CHAR(34),ElevationDatum,CHAR(34),"}"))</f>
        <v>#REF!</v>
      </c>
      <c r="L1446" t="e">
        <f>IF(INDEX(SamplingFeatures[Sampling Feature Type],$A1446)&lt;&gt;"Site","",
CONCATENATE("  - &amp;SiteID",TEXT(SUMPRODUCT(--($L$3:$L1445&lt;&gt;"")),"0000"),
" {","SamplingFeatureID:  *SamplingFeatureID",TEXT($A1446,"0000"),
", SiteTypeCV:  ",CHAR(34),INDEX(Sites[Site Type],$A1446),CHAR(34),
", Latitude:  ",INDEX(Sites[Latitude],$A1446),
", Longitude:  ",INDEX(Sites[Longitude],$A1446),
", SRSName:  ",CHAR(34),LatLonDatum,CHAR(34),"}"))</f>
        <v>#REF!</v>
      </c>
      <c r="M1446" t="e">
        <f>IF(INDEX(SamplingFeatures[Sampling Feature Type],$A1446)&lt;&gt;"Specimen","",
CONCATENATE("  - &amp;SpecimenID",TEXT(SUMPRODUCT(--($M$3:$M1445&lt;&gt;"")),"0000"),
" {","SamplingFeatureID:  *SamplingFeatureID",TEXT($A1446,"0000"),
", SpecimenTypeCV:  ",CHAR(34),INDEX(Specimens[Specimen Type],$A1446),CHAR(34),
", SpecimenMediumCV:  ",INDEX(Specimens[Specimen Medium],$A1446),
", IsFieldSpecimen:  ",CHAR(34),INDEX(Specimens[Is Field Specimen?],$A1446),CHAR(34),"}"))</f>
        <v>#REF!</v>
      </c>
      <c r="N1446" t="e">
        <f>IF(COUNTA(SpatialOffsets[])=0,"", IF(INDEX(SpatialOffsets[Spatial Offset Type],$A1446)="","",
CONCATENATE("  - &amp;SpatialOffsetID",TEXT($A1446,"0000"),
" {","SpatialOffsetTypeCV:  ",CHAR(34),INDEX(SpatialOffsets[Spatial Offset Type],$A1446),CHAR(34),
", Offset1Value:  ",INDEX(SpatialOffsets[Offset 1 Value],$A1446),
", Offset1UnitID:  ",CHAR(34),INDEX(SpatialOffsets[Offset 1 Unit],$A1446),CHAR(34),
", Offset2Value:  ",INDEX(SpatialOffsets[Offset 2 Value],$A1446),
", Offset2UnitID:  ",CHAR(34),INDEX(SpatialOffsets[Offset 2 Unit],$A1446),CHAR(34),
", Offset3Value:  ",INDEX(SpatialOffsets[Offset 3 Value],$A1446),
", Offset3UnitID:  ",CHAR(34),INDEX(SpatialOffsets[Offset 3 Unit],$A1446),CHAR(34),,"}")))</f>
        <v>#REF!</v>
      </c>
      <c r="O1446" t="e">
        <f>IF(COUNTA(RelatedFeatures[])=0,"", IF(INDEX(RelatedFeatures[First Sampling Feature Code],$A1446)="","",
CONCATENATE("  - &amp;RelationID",TEXT($A1446,"0000"),
" {","SamplingFeatureID:  *SamplingFeatureID",TEXT(MATCH(INDEX(RelatedFeatures[First Sampling Feature Code],$A1446),SamplingFeatures[Feature Code],0),"0000"),
", RelationshipTypeCV:  ",CHAR(34),INDEX(RelatedFeatures[Relationship Type],$A1446),CHAR(34),
", RelatedFeatureID: *SamplingFeatureID",TEXT(MATCH(INDEX(RelatedFeatures[Second Sampling Feature Code],$A1446),SamplingFeatures[Feature Code],0),"0000"),
", SpatialOffsetID:  ",IF(INDEX(RelatedFeatures[Offset Number],$A1446)="","",CONCATENATE("*SpatialOffsetID",TEXT(INDEX(RelatedFeatures[Offset Number],$A1446),"0000"))),"}")))</f>
        <v>#REF!</v>
      </c>
      <c r="P1446" t="e">
        <f>IF(INDEX(Methods[Method Type],$A1446)="","",
CONCATENATE("  - &amp;MethodID",TEXT($A1446,"0000"),
" {","MethodTypeCV:  ",CHAR(34),INDEX(Methods[Method Type],$A1446),CHAR(34),
", MethodCode:  ",CHAR(34),INDEX(Methods[Method Code],$A1446),CHAR(34),
", MethodName:  ",CHAR(34),INDEX(Methods[Method Name],$A1446),CHAR(34),
", MethodDescription:  ",CHAR(34),INDEX(Methods[Method Description],$A1446),CHAR(34),
", MethodLink:  ",CHAR(34),INDEX(Methods[Method Link],$A1446),CHAR(34),
", OrganizationID: *OrganizationID",TEXT(MATCH(INDEX(Methods[Organization Name],$A1446),Organizations[Organization Name],0),"0000"),"}"))</f>
        <v>#REF!</v>
      </c>
      <c r="Q1446" t="e">
        <f>IF(INDEX(Variables[Variable Type],$A1446)="","",
CONCATENATE("  - &amp;VariableID",TEXT($A1446,"0000"),
" {","VariableTypeCV:  ",CHAR(34),INDEX(Variables[Variable Type],$A1446),CHAR(34),
", VariableCode:  ",CHAR(34),INDEX(Variables[Variable Code],$A1446),CHAR(34),
", VariableNameCV:  ",CHAR(34),INDEX(Variables[Variable Name],$A1446),CHAR(34),
", VariableDefinition:  ",CHAR(34),INDEX(Variables[Variable Definition],$A1446),CHAR(34),
", SpecciationCV:  ",CHAR(34),INDEX(Variables[Speciation],$A1446),CHAR(34),
", NoDataValue:  ",CHAR(34),INDEX(Variables[No Data Value],$A1446),CHAR(34),"}"))</f>
        <v>#REF!</v>
      </c>
    </row>
    <row r="1447" spans="1:17" x14ac:dyDescent="0.25">
      <c r="A1447">
        <v>1444</v>
      </c>
      <c r="D1447" t="e">
        <f>IF(INDEX(People[First Name],$A1447)="","",
CONCATENATE("  - &amp;PersonID",TEXT($A1447,"0000"),
" {","PersonFirstName:  ",CHAR(34),INDEX(People[First Name],$A1447),CHAR(34),
", PersonMiddleName:  ",CHAR(34),INDEX(People[Middle Name],$A1447),CHAR(34),
", PersonLastName:  ",CHAR(34),INDEX(People[Last Name],$A1447),CHAR(34),"}"))</f>
        <v>#REF!</v>
      </c>
      <c r="E1447" t="e">
        <f>IF(INDEX(Organizations[Organization Type '[CV']],$A1447)="","",
CONCATENATE("  - &amp;OrganizationID",TEXT($A1447,"0000"),
" {","OrganizationTypeCV:  ",CHAR(34),INDEX(Organizations[Organization Type '[CV']],$A1447),CHAR(34),
", OrganizationCode:  ",CHAR(34),INDEX(Organizations[Organization Code],$A1447),CHAR(34),
", OrganizationName:  ",CHAR(34),INDEX(Organizations[Organization Name],$A1447),CHAR(34),
", OrganizationDescription:  ",CHAR(34),INDEX(Organizations[Organization Description],$A1447),CHAR(34),
", OrganizationLink:  ",CHAR(34),INDEX(Organizations[Organization Link],$A1447),CHAR(34),"}"))</f>
        <v>#REF!</v>
      </c>
      <c r="F1447" t="e">
        <f>IF(INDEX(People[First Name],$A1447)="","",
CONCATENATE("  - &amp;AffiliationID",TEXT($A1447,"0000"),
" {PersonID: *PersonID",TEXT($A1447,"0000"),
", OrganizationID: *OrganizationID",TEXT(MATCH(INDEX(People[Organization Name],$A1447),Organizations[Organization Name],0),"0000"),
", IsPrimaryOrganizationContact: , AffiliationStartDate: , AffiliationEndDate: , PrimaryPhone: ",
", PrimaryEmail: ",CHAR(34),INDEX(People[Primary Email],$A1447),CHAR(34),
", PrimaryAddress: ",CHAR(34),INDEX(People[Primary Address],$A1447),CHAR(34),
", PersonLink: }"))</f>
        <v>#REF!</v>
      </c>
      <c r="H1447" t="e">
        <f>IF(COUNTA(CitationInformation)=0,"",IF(INDEX(AuthorList[Author Name],$A1447)="","",
CONCATENATE("  - &amp;AuthorListID",TEXT($A1447,"0000"),
"  {CitationID: *CitationID0001",
", PersonID: *PersonID",TEXT(MATCH(INDEX(AuthorList[Author Name],$A1447),People[Full Name],0),"0000"),
", AuthorOrder: ",INDEX(AuthorList[Author Number],$A1447),"}")))</f>
        <v>#REF!</v>
      </c>
      <c r="K1447" t="e">
        <f>IF(INDEX(SamplingFeatures[Feature Code],$A1447)="","",
CONCATENATE("  - &amp;SamplingFeatureID",TEXT($A1447,"0000"),
" {","SamplingFeatureUUID:  ",CHAR(34),INDEX(SamplingFeatures[Sampling Feature UUID],$A1447),CHAR(34),
", SamplingFeatureTypeCV:  ",CHAR(34),INDEX(SamplingFeatures[Sampling Feature Type],$A1447),CHAR(34),
", SamplingFeatureCode:  ",CHAR(34),INDEX(SamplingFeatures[Feature Code],$A1447),CHAR(34),
", SamplingFeatureName:  ",CHAR(34),INDEX(SamplingFeatures[Feature Name],$A1447),CHAR(34),
", SamplingFeatureDescription:  ",CHAR(34),INDEX(SamplingFeatures[Feature Description],$A1447),CHAR(34),
", SamplingFeatureGeotypeCV:  ",CHAR(34),INDEX(SamplingFeatures[Feature Geo Type],$A1447),CHAR(34),
", FeatureGeometry:  ",CHAR(34),INDEX(SamplingFeatures[Feature Geometry],$A1447),CHAR(34),
", Elevation_m:  ",CHAR(34),INDEX(SamplingFeatures[Elevation_m],$A1447),CHAR(34),
", ElevationDatumCV:  ",CHAR(34),ElevationDatum,CHAR(34),"}"))</f>
        <v>#REF!</v>
      </c>
      <c r="L1447" t="e">
        <f>IF(INDEX(SamplingFeatures[Sampling Feature Type],$A1447)&lt;&gt;"Site","",
CONCATENATE("  - &amp;SiteID",TEXT(SUMPRODUCT(--($L$3:$L1446&lt;&gt;"")),"0000"),
" {","SamplingFeatureID:  *SamplingFeatureID",TEXT($A1447,"0000"),
", SiteTypeCV:  ",CHAR(34),INDEX(Sites[Site Type],$A1447),CHAR(34),
", Latitude:  ",INDEX(Sites[Latitude],$A1447),
", Longitude:  ",INDEX(Sites[Longitude],$A1447),
", SRSName:  ",CHAR(34),LatLonDatum,CHAR(34),"}"))</f>
        <v>#REF!</v>
      </c>
      <c r="M1447" t="e">
        <f>IF(INDEX(SamplingFeatures[Sampling Feature Type],$A1447)&lt;&gt;"Specimen","",
CONCATENATE("  - &amp;SpecimenID",TEXT(SUMPRODUCT(--($M$3:$M1446&lt;&gt;"")),"0000"),
" {","SamplingFeatureID:  *SamplingFeatureID",TEXT($A1447,"0000"),
", SpecimenTypeCV:  ",CHAR(34),INDEX(Specimens[Specimen Type],$A1447),CHAR(34),
", SpecimenMediumCV:  ",INDEX(Specimens[Specimen Medium],$A1447),
", IsFieldSpecimen:  ",CHAR(34),INDEX(Specimens[Is Field Specimen?],$A1447),CHAR(34),"}"))</f>
        <v>#REF!</v>
      </c>
      <c r="N1447" t="e">
        <f>IF(COUNTA(SpatialOffsets[])=0,"", IF(INDEX(SpatialOffsets[Spatial Offset Type],$A1447)="","",
CONCATENATE("  - &amp;SpatialOffsetID",TEXT($A1447,"0000"),
" {","SpatialOffsetTypeCV:  ",CHAR(34),INDEX(SpatialOffsets[Spatial Offset Type],$A1447),CHAR(34),
", Offset1Value:  ",INDEX(SpatialOffsets[Offset 1 Value],$A1447),
", Offset1UnitID:  ",CHAR(34),INDEX(SpatialOffsets[Offset 1 Unit],$A1447),CHAR(34),
", Offset2Value:  ",INDEX(SpatialOffsets[Offset 2 Value],$A1447),
", Offset2UnitID:  ",CHAR(34),INDEX(SpatialOffsets[Offset 2 Unit],$A1447),CHAR(34),
", Offset3Value:  ",INDEX(SpatialOffsets[Offset 3 Value],$A1447),
", Offset3UnitID:  ",CHAR(34),INDEX(SpatialOffsets[Offset 3 Unit],$A1447),CHAR(34),,"}")))</f>
        <v>#REF!</v>
      </c>
      <c r="O1447" t="e">
        <f>IF(COUNTA(RelatedFeatures[])=0,"", IF(INDEX(RelatedFeatures[First Sampling Feature Code],$A1447)="","",
CONCATENATE("  - &amp;RelationID",TEXT($A1447,"0000"),
" {","SamplingFeatureID:  *SamplingFeatureID",TEXT(MATCH(INDEX(RelatedFeatures[First Sampling Feature Code],$A1447),SamplingFeatures[Feature Code],0),"0000"),
", RelationshipTypeCV:  ",CHAR(34),INDEX(RelatedFeatures[Relationship Type],$A1447),CHAR(34),
", RelatedFeatureID: *SamplingFeatureID",TEXT(MATCH(INDEX(RelatedFeatures[Second Sampling Feature Code],$A1447),SamplingFeatures[Feature Code],0),"0000"),
", SpatialOffsetID:  ",IF(INDEX(RelatedFeatures[Offset Number],$A1447)="","",CONCATENATE("*SpatialOffsetID",TEXT(INDEX(RelatedFeatures[Offset Number],$A1447),"0000"))),"}")))</f>
        <v>#REF!</v>
      </c>
      <c r="P1447" t="e">
        <f>IF(INDEX(Methods[Method Type],$A1447)="","",
CONCATENATE("  - &amp;MethodID",TEXT($A1447,"0000"),
" {","MethodTypeCV:  ",CHAR(34),INDEX(Methods[Method Type],$A1447),CHAR(34),
", MethodCode:  ",CHAR(34),INDEX(Methods[Method Code],$A1447),CHAR(34),
", MethodName:  ",CHAR(34),INDEX(Methods[Method Name],$A1447),CHAR(34),
", MethodDescription:  ",CHAR(34),INDEX(Methods[Method Description],$A1447),CHAR(34),
", MethodLink:  ",CHAR(34),INDEX(Methods[Method Link],$A1447),CHAR(34),
", OrganizationID: *OrganizationID",TEXT(MATCH(INDEX(Methods[Organization Name],$A1447),Organizations[Organization Name],0),"0000"),"}"))</f>
        <v>#REF!</v>
      </c>
      <c r="Q1447" t="e">
        <f>IF(INDEX(Variables[Variable Type],$A1447)="","",
CONCATENATE("  - &amp;VariableID",TEXT($A1447,"0000"),
" {","VariableTypeCV:  ",CHAR(34),INDEX(Variables[Variable Type],$A1447),CHAR(34),
", VariableCode:  ",CHAR(34),INDEX(Variables[Variable Code],$A1447),CHAR(34),
", VariableNameCV:  ",CHAR(34),INDEX(Variables[Variable Name],$A1447),CHAR(34),
", VariableDefinition:  ",CHAR(34),INDEX(Variables[Variable Definition],$A1447),CHAR(34),
", SpecciationCV:  ",CHAR(34),INDEX(Variables[Speciation],$A1447),CHAR(34),
", NoDataValue:  ",CHAR(34),INDEX(Variables[No Data Value],$A1447),CHAR(34),"}"))</f>
        <v>#REF!</v>
      </c>
    </row>
    <row r="1448" spans="1:17" x14ac:dyDescent="0.25">
      <c r="A1448">
        <v>1445</v>
      </c>
      <c r="D1448" t="e">
        <f>IF(INDEX(People[First Name],$A1448)="","",
CONCATENATE("  - &amp;PersonID",TEXT($A1448,"0000"),
" {","PersonFirstName:  ",CHAR(34),INDEX(People[First Name],$A1448),CHAR(34),
", PersonMiddleName:  ",CHAR(34),INDEX(People[Middle Name],$A1448),CHAR(34),
", PersonLastName:  ",CHAR(34),INDEX(People[Last Name],$A1448),CHAR(34),"}"))</f>
        <v>#REF!</v>
      </c>
      <c r="E1448" t="e">
        <f>IF(INDEX(Organizations[Organization Type '[CV']],$A1448)="","",
CONCATENATE("  - &amp;OrganizationID",TEXT($A1448,"0000"),
" {","OrganizationTypeCV:  ",CHAR(34),INDEX(Organizations[Organization Type '[CV']],$A1448),CHAR(34),
", OrganizationCode:  ",CHAR(34),INDEX(Organizations[Organization Code],$A1448),CHAR(34),
", OrganizationName:  ",CHAR(34),INDEX(Organizations[Organization Name],$A1448),CHAR(34),
", OrganizationDescription:  ",CHAR(34),INDEX(Organizations[Organization Description],$A1448),CHAR(34),
", OrganizationLink:  ",CHAR(34),INDEX(Organizations[Organization Link],$A1448),CHAR(34),"}"))</f>
        <v>#REF!</v>
      </c>
      <c r="F1448" t="e">
        <f>IF(INDEX(People[First Name],$A1448)="","",
CONCATENATE("  - &amp;AffiliationID",TEXT($A1448,"0000"),
" {PersonID: *PersonID",TEXT($A1448,"0000"),
", OrganizationID: *OrganizationID",TEXT(MATCH(INDEX(People[Organization Name],$A1448),Organizations[Organization Name],0),"0000"),
", IsPrimaryOrganizationContact: , AffiliationStartDate: , AffiliationEndDate: , PrimaryPhone: ",
", PrimaryEmail: ",CHAR(34),INDEX(People[Primary Email],$A1448),CHAR(34),
", PrimaryAddress: ",CHAR(34),INDEX(People[Primary Address],$A1448),CHAR(34),
", PersonLink: }"))</f>
        <v>#REF!</v>
      </c>
      <c r="H1448" t="e">
        <f>IF(COUNTA(CitationInformation)=0,"",IF(INDEX(AuthorList[Author Name],$A1448)="","",
CONCATENATE("  - &amp;AuthorListID",TEXT($A1448,"0000"),
"  {CitationID: *CitationID0001",
", PersonID: *PersonID",TEXT(MATCH(INDEX(AuthorList[Author Name],$A1448),People[Full Name],0),"0000"),
", AuthorOrder: ",INDEX(AuthorList[Author Number],$A1448),"}")))</f>
        <v>#REF!</v>
      </c>
      <c r="K1448" t="e">
        <f>IF(INDEX(SamplingFeatures[Feature Code],$A1448)="","",
CONCATENATE("  - &amp;SamplingFeatureID",TEXT($A1448,"0000"),
" {","SamplingFeatureUUID:  ",CHAR(34),INDEX(SamplingFeatures[Sampling Feature UUID],$A1448),CHAR(34),
", SamplingFeatureTypeCV:  ",CHAR(34),INDEX(SamplingFeatures[Sampling Feature Type],$A1448),CHAR(34),
", SamplingFeatureCode:  ",CHAR(34),INDEX(SamplingFeatures[Feature Code],$A1448),CHAR(34),
", SamplingFeatureName:  ",CHAR(34),INDEX(SamplingFeatures[Feature Name],$A1448),CHAR(34),
", SamplingFeatureDescription:  ",CHAR(34),INDEX(SamplingFeatures[Feature Description],$A1448),CHAR(34),
", SamplingFeatureGeotypeCV:  ",CHAR(34),INDEX(SamplingFeatures[Feature Geo Type],$A1448),CHAR(34),
", FeatureGeometry:  ",CHAR(34),INDEX(SamplingFeatures[Feature Geometry],$A1448),CHAR(34),
", Elevation_m:  ",CHAR(34),INDEX(SamplingFeatures[Elevation_m],$A1448),CHAR(34),
", ElevationDatumCV:  ",CHAR(34),ElevationDatum,CHAR(34),"}"))</f>
        <v>#REF!</v>
      </c>
      <c r="L1448" t="e">
        <f>IF(INDEX(SamplingFeatures[Sampling Feature Type],$A1448)&lt;&gt;"Site","",
CONCATENATE("  - &amp;SiteID",TEXT(SUMPRODUCT(--($L$3:$L1447&lt;&gt;"")),"0000"),
" {","SamplingFeatureID:  *SamplingFeatureID",TEXT($A1448,"0000"),
", SiteTypeCV:  ",CHAR(34),INDEX(Sites[Site Type],$A1448),CHAR(34),
", Latitude:  ",INDEX(Sites[Latitude],$A1448),
", Longitude:  ",INDEX(Sites[Longitude],$A1448),
", SRSName:  ",CHAR(34),LatLonDatum,CHAR(34),"}"))</f>
        <v>#REF!</v>
      </c>
      <c r="M1448" t="e">
        <f>IF(INDEX(SamplingFeatures[Sampling Feature Type],$A1448)&lt;&gt;"Specimen","",
CONCATENATE("  - &amp;SpecimenID",TEXT(SUMPRODUCT(--($M$3:$M1447&lt;&gt;"")),"0000"),
" {","SamplingFeatureID:  *SamplingFeatureID",TEXT($A1448,"0000"),
", SpecimenTypeCV:  ",CHAR(34),INDEX(Specimens[Specimen Type],$A1448),CHAR(34),
", SpecimenMediumCV:  ",INDEX(Specimens[Specimen Medium],$A1448),
", IsFieldSpecimen:  ",CHAR(34),INDEX(Specimens[Is Field Specimen?],$A1448),CHAR(34),"}"))</f>
        <v>#REF!</v>
      </c>
      <c r="N1448" t="e">
        <f>IF(COUNTA(SpatialOffsets[])=0,"", IF(INDEX(SpatialOffsets[Spatial Offset Type],$A1448)="","",
CONCATENATE("  - &amp;SpatialOffsetID",TEXT($A1448,"0000"),
" {","SpatialOffsetTypeCV:  ",CHAR(34),INDEX(SpatialOffsets[Spatial Offset Type],$A1448),CHAR(34),
", Offset1Value:  ",INDEX(SpatialOffsets[Offset 1 Value],$A1448),
", Offset1UnitID:  ",CHAR(34),INDEX(SpatialOffsets[Offset 1 Unit],$A1448),CHAR(34),
", Offset2Value:  ",INDEX(SpatialOffsets[Offset 2 Value],$A1448),
", Offset2UnitID:  ",CHAR(34),INDEX(SpatialOffsets[Offset 2 Unit],$A1448),CHAR(34),
", Offset3Value:  ",INDEX(SpatialOffsets[Offset 3 Value],$A1448),
", Offset3UnitID:  ",CHAR(34),INDEX(SpatialOffsets[Offset 3 Unit],$A1448),CHAR(34),,"}")))</f>
        <v>#REF!</v>
      </c>
      <c r="O1448" t="e">
        <f>IF(COUNTA(RelatedFeatures[])=0,"", IF(INDEX(RelatedFeatures[First Sampling Feature Code],$A1448)="","",
CONCATENATE("  - &amp;RelationID",TEXT($A1448,"0000"),
" {","SamplingFeatureID:  *SamplingFeatureID",TEXT(MATCH(INDEX(RelatedFeatures[First Sampling Feature Code],$A1448),SamplingFeatures[Feature Code],0),"0000"),
", RelationshipTypeCV:  ",CHAR(34),INDEX(RelatedFeatures[Relationship Type],$A1448),CHAR(34),
", RelatedFeatureID: *SamplingFeatureID",TEXT(MATCH(INDEX(RelatedFeatures[Second Sampling Feature Code],$A1448),SamplingFeatures[Feature Code],0),"0000"),
", SpatialOffsetID:  ",IF(INDEX(RelatedFeatures[Offset Number],$A1448)="","",CONCATENATE("*SpatialOffsetID",TEXT(INDEX(RelatedFeatures[Offset Number],$A1448),"0000"))),"}")))</f>
        <v>#REF!</v>
      </c>
      <c r="P1448" t="e">
        <f>IF(INDEX(Methods[Method Type],$A1448)="","",
CONCATENATE("  - &amp;MethodID",TEXT($A1448,"0000"),
" {","MethodTypeCV:  ",CHAR(34),INDEX(Methods[Method Type],$A1448),CHAR(34),
", MethodCode:  ",CHAR(34),INDEX(Methods[Method Code],$A1448),CHAR(34),
", MethodName:  ",CHAR(34),INDEX(Methods[Method Name],$A1448),CHAR(34),
", MethodDescription:  ",CHAR(34),INDEX(Methods[Method Description],$A1448),CHAR(34),
", MethodLink:  ",CHAR(34),INDEX(Methods[Method Link],$A1448),CHAR(34),
", OrganizationID: *OrganizationID",TEXT(MATCH(INDEX(Methods[Organization Name],$A1448),Organizations[Organization Name],0),"0000"),"}"))</f>
        <v>#REF!</v>
      </c>
      <c r="Q1448" t="e">
        <f>IF(INDEX(Variables[Variable Type],$A1448)="","",
CONCATENATE("  - &amp;VariableID",TEXT($A1448,"0000"),
" {","VariableTypeCV:  ",CHAR(34),INDEX(Variables[Variable Type],$A1448),CHAR(34),
", VariableCode:  ",CHAR(34),INDEX(Variables[Variable Code],$A1448),CHAR(34),
", VariableNameCV:  ",CHAR(34),INDEX(Variables[Variable Name],$A1448),CHAR(34),
", VariableDefinition:  ",CHAR(34),INDEX(Variables[Variable Definition],$A1448),CHAR(34),
", SpecciationCV:  ",CHAR(34),INDEX(Variables[Speciation],$A1448),CHAR(34),
", NoDataValue:  ",CHAR(34),INDEX(Variables[No Data Value],$A1448),CHAR(34),"}"))</f>
        <v>#REF!</v>
      </c>
    </row>
    <row r="1449" spans="1:17" x14ac:dyDescent="0.25">
      <c r="A1449">
        <v>1446</v>
      </c>
      <c r="D1449" t="e">
        <f>IF(INDEX(People[First Name],$A1449)="","",
CONCATENATE("  - &amp;PersonID",TEXT($A1449,"0000"),
" {","PersonFirstName:  ",CHAR(34),INDEX(People[First Name],$A1449),CHAR(34),
", PersonMiddleName:  ",CHAR(34),INDEX(People[Middle Name],$A1449),CHAR(34),
", PersonLastName:  ",CHAR(34),INDEX(People[Last Name],$A1449),CHAR(34),"}"))</f>
        <v>#REF!</v>
      </c>
      <c r="E1449" t="e">
        <f>IF(INDEX(Organizations[Organization Type '[CV']],$A1449)="","",
CONCATENATE("  - &amp;OrganizationID",TEXT($A1449,"0000"),
" {","OrganizationTypeCV:  ",CHAR(34),INDEX(Organizations[Organization Type '[CV']],$A1449),CHAR(34),
", OrganizationCode:  ",CHAR(34),INDEX(Organizations[Organization Code],$A1449),CHAR(34),
", OrganizationName:  ",CHAR(34),INDEX(Organizations[Organization Name],$A1449),CHAR(34),
", OrganizationDescription:  ",CHAR(34),INDEX(Organizations[Organization Description],$A1449),CHAR(34),
", OrganizationLink:  ",CHAR(34),INDEX(Organizations[Organization Link],$A1449),CHAR(34),"}"))</f>
        <v>#REF!</v>
      </c>
      <c r="F1449" t="e">
        <f>IF(INDEX(People[First Name],$A1449)="","",
CONCATENATE("  - &amp;AffiliationID",TEXT($A1449,"0000"),
" {PersonID: *PersonID",TEXT($A1449,"0000"),
", OrganizationID: *OrganizationID",TEXT(MATCH(INDEX(People[Organization Name],$A1449),Organizations[Organization Name],0),"0000"),
", IsPrimaryOrganizationContact: , AffiliationStartDate: , AffiliationEndDate: , PrimaryPhone: ",
", PrimaryEmail: ",CHAR(34),INDEX(People[Primary Email],$A1449),CHAR(34),
", PrimaryAddress: ",CHAR(34),INDEX(People[Primary Address],$A1449),CHAR(34),
", PersonLink: }"))</f>
        <v>#REF!</v>
      </c>
      <c r="H1449" t="e">
        <f>IF(COUNTA(CitationInformation)=0,"",IF(INDEX(AuthorList[Author Name],$A1449)="","",
CONCATENATE("  - &amp;AuthorListID",TEXT($A1449,"0000"),
"  {CitationID: *CitationID0001",
", PersonID: *PersonID",TEXT(MATCH(INDEX(AuthorList[Author Name],$A1449),People[Full Name],0),"0000"),
", AuthorOrder: ",INDEX(AuthorList[Author Number],$A1449),"}")))</f>
        <v>#REF!</v>
      </c>
      <c r="K1449" t="e">
        <f>IF(INDEX(SamplingFeatures[Feature Code],$A1449)="","",
CONCATENATE("  - &amp;SamplingFeatureID",TEXT($A1449,"0000"),
" {","SamplingFeatureUUID:  ",CHAR(34),INDEX(SamplingFeatures[Sampling Feature UUID],$A1449),CHAR(34),
", SamplingFeatureTypeCV:  ",CHAR(34),INDEX(SamplingFeatures[Sampling Feature Type],$A1449),CHAR(34),
", SamplingFeatureCode:  ",CHAR(34),INDEX(SamplingFeatures[Feature Code],$A1449),CHAR(34),
", SamplingFeatureName:  ",CHAR(34),INDEX(SamplingFeatures[Feature Name],$A1449),CHAR(34),
", SamplingFeatureDescription:  ",CHAR(34),INDEX(SamplingFeatures[Feature Description],$A1449),CHAR(34),
", SamplingFeatureGeotypeCV:  ",CHAR(34),INDEX(SamplingFeatures[Feature Geo Type],$A1449),CHAR(34),
", FeatureGeometry:  ",CHAR(34),INDEX(SamplingFeatures[Feature Geometry],$A1449),CHAR(34),
", Elevation_m:  ",CHAR(34),INDEX(SamplingFeatures[Elevation_m],$A1449),CHAR(34),
", ElevationDatumCV:  ",CHAR(34),ElevationDatum,CHAR(34),"}"))</f>
        <v>#REF!</v>
      </c>
      <c r="L1449" t="e">
        <f>IF(INDEX(SamplingFeatures[Sampling Feature Type],$A1449)&lt;&gt;"Site","",
CONCATENATE("  - &amp;SiteID",TEXT(SUMPRODUCT(--($L$3:$L1448&lt;&gt;"")),"0000"),
" {","SamplingFeatureID:  *SamplingFeatureID",TEXT($A1449,"0000"),
", SiteTypeCV:  ",CHAR(34),INDEX(Sites[Site Type],$A1449),CHAR(34),
", Latitude:  ",INDEX(Sites[Latitude],$A1449),
", Longitude:  ",INDEX(Sites[Longitude],$A1449),
", SRSName:  ",CHAR(34),LatLonDatum,CHAR(34),"}"))</f>
        <v>#REF!</v>
      </c>
      <c r="M1449" t="e">
        <f>IF(INDEX(SamplingFeatures[Sampling Feature Type],$A1449)&lt;&gt;"Specimen","",
CONCATENATE("  - &amp;SpecimenID",TEXT(SUMPRODUCT(--($M$3:$M1448&lt;&gt;"")),"0000"),
" {","SamplingFeatureID:  *SamplingFeatureID",TEXT($A1449,"0000"),
", SpecimenTypeCV:  ",CHAR(34),INDEX(Specimens[Specimen Type],$A1449),CHAR(34),
", SpecimenMediumCV:  ",INDEX(Specimens[Specimen Medium],$A1449),
", IsFieldSpecimen:  ",CHAR(34),INDEX(Specimens[Is Field Specimen?],$A1449),CHAR(34),"}"))</f>
        <v>#REF!</v>
      </c>
      <c r="N1449" t="e">
        <f>IF(COUNTA(SpatialOffsets[])=0,"", IF(INDEX(SpatialOffsets[Spatial Offset Type],$A1449)="","",
CONCATENATE("  - &amp;SpatialOffsetID",TEXT($A1449,"0000"),
" {","SpatialOffsetTypeCV:  ",CHAR(34),INDEX(SpatialOffsets[Spatial Offset Type],$A1449),CHAR(34),
", Offset1Value:  ",INDEX(SpatialOffsets[Offset 1 Value],$A1449),
", Offset1UnitID:  ",CHAR(34),INDEX(SpatialOffsets[Offset 1 Unit],$A1449),CHAR(34),
", Offset2Value:  ",INDEX(SpatialOffsets[Offset 2 Value],$A1449),
", Offset2UnitID:  ",CHAR(34),INDEX(SpatialOffsets[Offset 2 Unit],$A1449),CHAR(34),
", Offset3Value:  ",INDEX(SpatialOffsets[Offset 3 Value],$A1449),
", Offset3UnitID:  ",CHAR(34),INDEX(SpatialOffsets[Offset 3 Unit],$A1449),CHAR(34),,"}")))</f>
        <v>#REF!</v>
      </c>
      <c r="O1449" t="e">
        <f>IF(COUNTA(RelatedFeatures[])=0,"", IF(INDEX(RelatedFeatures[First Sampling Feature Code],$A1449)="","",
CONCATENATE("  - &amp;RelationID",TEXT($A1449,"0000"),
" {","SamplingFeatureID:  *SamplingFeatureID",TEXT(MATCH(INDEX(RelatedFeatures[First Sampling Feature Code],$A1449),SamplingFeatures[Feature Code],0),"0000"),
", RelationshipTypeCV:  ",CHAR(34),INDEX(RelatedFeatures[Relationship Type],$A1449),CHAR(34),
", RelatedFeatureID: *SamplingFeatureID",TEXT(MATCH(INDEX(RelatedFeatures[Second Sampling Feature Code],$A1449),SamplingFeatures[Feature Code],0),"0000"),
", SpatialOffsetID:  ",IF(INDEX(RelatedFeatures[Offset Number],$A1449)="","",CONCATENATE("*SpatialOffsetID",TEXT(INDEX(RelatedFeatures[Offset Number],$A1449),"0000"))),"}")))</f>
        <v>#REF!</v>
      </c>
      <c r="P1449" t="e">
        <f>IF(INDEX(Methods[Method Type],$A1449)="","",
CONCATENATE("  - &amp;MethodID",TEXT($A1449,"0000"),
" {","MethodTypeCV:  ",CHAR(34),INDEX(Methods[Method Type],$A1449),CHAR(34),
", MethodCode:  ",CHAR(34),INDEX(Methods[Method Code],$A1449),CHAR(34),
", MethodName:  ",CHAR(34),INDEX(Methods[Method Name],$A1449),CHAR(34),
", MethodDescription:  ",CHAR(34),INDEX(Methods[Method Description],$A1449),CHAR(34),
", MethodLink:  ",CHAR(34),INDEX(Methods[Method Link],$A1449),CHAR(34),
", OrganizationID: *OrganizationID",TEXT(MATCH(INDEX(Methods[Organization Name],$A1449),Organizations[Organization Name],0),"0000"),"}"))</f>
        <v>#REF!</v>
      </c>
      <c r="Q1449" t="e">
        <f>IF(INDEX(Variables[Variable Type],$A1449)="","",
CONCATENATE("  - &amp;VariableID",TEXT($A1449,"0000"),
" {","VariableTypeCV:  ",CHAR(34),INDEX(Variables[Variable Type],$A1449),CHAR(34),
", VariableCode:  ",CHAR(34),INDEX(Variables[Variable Code],$A1449),CHAR(34),
", VariableNameCV:  ",CHAR(34),INDEX(Variables[Variable Name],$A1449),CHAR(34),
", VariableDefinition:  ",CHAR(34),INDEX(Variables[Variable Definition],$A1449),CHAR(34),
", SpecciationCV:  ",CHAR(34),INDEX(Variables[Speciation],$A1449),CHAR(34),
", NoDataValue:  ",CHAR(34),INDEX(Variables[No Data Value],$A1449),CHAR(34),"}"))</f>
        <v>#REF!</v>
      </c>
    </row>
    <row r="1450" spans="1:17" x14ac:dyDescent="0.25">
      <c r="A1450">
        <v>1447</v>
      </c>
      <c r="D1450" t="e">
        <f>IF(INDEX(People[First Name],$A1450)="","",
CONCATENATE("  - &amp;PersonID",TEXT($A1450,"0000"),
" {","PersonFirstName:  ",CHAR(34),INDEX(People[First Name],$A1450),CHAR(34),
", PersonMiddleName:  ",CHAR(34),INDEX(People[Middle Name],$A1450),CHAR(34),
", PersonLastName:  ",CHAR(34),INDEX(People[Last Name],$A1450),CHAR(34),"}"))</f>
        <v>#REF!</v>
      </c>
      <c r="E1450" t="e">
        <f>IF(INDEX(Organizations[Organization Type '[CV']],$A1450)="","",
CONCATENATE("  - &amp;OrganizationID",TEXT($A1450,"0000"),
" {","OrganizationTypeCV:  ",CHAR(34),INDEX(Organizations[Organization Type '[CV']],$A1450),CHAR(34),
", OrganizationCode:  ",CHAR(34),INDEX(Organizations[Organization Code],$A1450),CHAR(34),
", OrganizationName:  ",CHAR(34),INDEX(Organizations[Organization Name],$A1450),CHAR(34),
", OrganizationDescription:  ",CHAR(34),INDEX(Organizations[Organization Description],$A1450),CHAR(34),
", OrganizationLink:  ",CHAR(34),INDEX(Organizations[Organization Link],$A1450),CHAR(34),"}"))</f>
        <v>#REF!</v>
      </c>
      <c r="F1450" t="e">
        <f>IF(INDEX(People[First Name],$A1450)="","",
CONCATENATE("  - &amp;AffiliationID",TEXT($A1450,"0000"),
" {PersonID: *PersonID",TEXT($A1450,"0000"),
", OrganizationID: *OrganizationID",TEXT(MATCH(INDEX(People[Organization Name],$A1450),Organizations[Organization Name],0),"0000"),
", IsPrimaryOrganizationContact: , AffiliationStartDate: , AffiliationEndDate: , PrimaryPhone: ",
", PrimaryEmail: ",CHAR(34),INDEX(People[Primary Email],$A1450),CHAR(34),
", PrimaryAddress: ",CHAR(34),INDEX(People[Primary Address],$A1450),CHAR(34),
", PersonLink: }"))</f>
        <v>#REF!</v>
      </c>
      <c r="H1450" t="e">
        <f>IF(COUNTA(CitationInformation)=0,"",IF(INDEX(AuthorList[Author Name],$A1450)="","",
CONCATENATE("  - &amp;AuthorListID",TEXT($A1450,"0000"),
"  {CitationID: *CitationID0001",
", PersonID: *PersonID",TEXT(MATCH(INDEX(AuthorList[Author Name],$A1450),People[Full Name],0),"0000"),
", AuthorOrder: ",INDEX(AuthorList[Author Number],$A1450),"}")))</f>
        <v>#REF!</v>
      </c>
      <c r="K1450" t="e">
        <f>IF(INDEX(SamplingFeatures[Feature Code],$A1450)="","",
CONCATENATE("  - &amp;SamplingFeatureID",TEXT($A1450,"0000"),
" {","SamplingFeatureUUID:  ",CHAR(34),INDEX(SamplingFeatures[Sampling Feature UUID],$A1450),CHAR(34),
", SamplingFeatureTypeCV:  ",CHAR(34),INDEX(SamplingFeatures[Sampling Feature Type],$A1450),CHAR(34),
", SamplingFeatureCode:  ",CHAR(34),INDEX(SamplingFeatures[Feature Code],$A1450),CHAR(34),
", SamplingFeatureName:  ",CHAR(34),INDEX(SamplingFeatures[Feature Name],$A1450),CHAR(34),
", SamplingFeatureDescription:  ",CHAR(34),INDEX(SamplingFeatures[Feature Description],$A1450),CHAR(34),
", SamplingFeatureGeotypeCV:  ",CHAR(34),INDEX(SamplingFeatures[Feature Geo Type],$A1450),CHAR(34),
", FeatureGeometry:  ",CHAR(34),INDEX(SamplingFeatures[Feature Geometry],$A1450),CHAR(34),
", Elevation_m:  ",CHAR(34),INDEX(SamplingFeatures[Elevation_m],$A1450),CHAR(34),
", ElevationDatumCV:  ",CHAR(34),ElevationDatum,CHAR(34),"}"))</f>
        <v>#REF!</v>
      </c>
      <c r="L1450" t="e">
        <f>IF(INDEX(SamplingFeatures[Sampling Feature Type],$A1450)&lt;&gt;"Site","",
CONCATENATE("  - &amp;SiteID",TEXT(SUMPRODUCT(--($L$3:$L1449&lt;&gt;"")),"0000"),
" {","SamplingFeatureID:  *SamplingFeatureID",TEXT($A1450,"0000"),
", SiteTypeCV:  ",CHAR(34),INDEX(Sites[Site Type],$A1450),CHAR(34),
", Latitude:  ",INDEX(Sites[Latitude],$A1450),
", Longitude:  ",INDEX(Sites[Longitude],$A1450),
", SRSName:  ",CHAR(34),LatLonDatum,CHAR(34),"}"))</f>
        <v>#REF!</v>
      </c>
      <c r="M1450" t="e">
        <f>IF(INDEX(SamplingFeatures[Sampling Feature Type],$A1450)&lt;&gt;"Specimen","",
CONCATENATE("  - &amp;SpecimenID",TEXT(SUMPRODUCT(--($M$3:$M1449&lt;&gt;"")),"0000"),
" {","SamplingFeatureID:  *SamplingFeatureID",TEXT($A1450,"0000"),
", SpecimenTypeCV:  ",CHAR(34),INDEX(Specimens[Specimen Type],$A1450),CHAR(34),
", SpecimenMediumCV:  ",INDEX(Specimens[Specimen Medium],$A1450),
", IsFieldSpecimen:  ",CHAR(34),INDEX(Specimens[Is Field Specimen?],$A1450),CHAR(34),"}"))</f>
        <v>#REF!</v>
      </c>
      <c r="N1450" t="e">
        <f>IF(COUNTA(SpatialOffsets[])=0,"", IF(INDEX(SpatialOffsets[Spatial Offset Type],$A1450)="","",
CONCATENATE("  - &amp;SpatialOffsetID",TEXT($A1450,"0000"),
" {","SpatialOffsetTypeCV:  ",CHAR(34),INDEX(SpatialOffsets[Spatial Offset Type],$A1450),CHAR(34),
", Offset1Value:  ",INDEX(SpatialOffsets[Offset 1 Value],$A1450),
", Offset1UnitID:  ",CHAR(34),INDEX(SpatialOffsets[Offset 1 Unit],$A1450),CHAR(34),
", Offset2Value:  ",INDEX(SpatialOffsets[Offset 2 Value],$A1450),
", Offset2UnitID:  ",CHAR(34),INDEX(SpatialOffsets[Offset 2 Unit],$A1450),CHAR(34),
", Offset3Value:  ",INDEX(SpatialOffsets[Offset 3 Value],$A1450),
", Offset3UnitID:  ",CHAR(34),INDEX(SpatialOffsets[Offset 3 Unit],$A1450),CHAR(34),,"}")))</f>
        <v>#REF!</v>
      </c>
      <c r="O1450" t="e">
        <f>IF(COUNTA(RelatedFeatures[])=0,"", IF(INDEX(RelatedFeatures[First Sampling Feature Code],$A1450)="","",
CONCATENATE("  - &amp;RelationID",TEXT($A1450,"0000"),
" {","SamplingFeatureID:  *SamplingFeatureID",TEXT(MATCH(INDEX(RelatedFeatures[First Sampling Feature Code],$A1450),SamplingFeatures[Feature Code],0),"0000"),
", RelationshipTypeCV:  ",CHAR(34),INDEX(RelatedFeatures[Relationship Type],$A1450),CHAR(34),
", RelatedFeatureID: *SamplingFeatureID",TEXT(MATCH(INDEX(RelatedFeatures[Second Sampling Feature Code],$A1450),SamplingFeatures[Feature Code],0),"0000"),
", SpatialOffsetID:  ",IF(INDEX(RelatedFeatures[Offset Number],$A1450)="","",CONCATENATE("*SpatialOffsetID",TEXT(INDEX(RelatedFeatures[Offset Number],$A1450),"0000"))),"}")))</f>
        <v>#REF!</v>
      </c>
      <c r="P1450" t="e">
        <f>IF(INDEX(Methods[Method Type],$A1450)="","",
CONCATENATE("  - &amp;MethodID",TEXT($A1450,"0000"),
" {","MethodTypeCV:  ",CHAR(34),INDEX(Methods[Method Type],$A1450),CHAR(34),
", MethodCode:  ",CHAR(34),INDEX(Methods[Method Code],$A1450),CHAR(34),
", MethodName:  ",CHAR(34),INDEX(Methods[Method Name],$A1450),CHAR(34),
", MethodDescription:  ",CHAR(34),INDEX(Methods[Method Description],$A1450),CHAR(34),
", MethodLink:  ",CHAR(34),INDEX(Methods[Method Link],$A1450),CHAR(34),
", OrganizationID: *OrganizationID",TEXT(MATCH(INDEX(Methods[Organization Name],$A1450),Organizations[Organization Name],0),"0000"),"}"))</f>
        <v>#REF!</v>
      </c>
      <c r="Q1450" t="e">
        <f>IF(INDEX(Variables[Variable Type],$A1450)="","",
CONCATENATE("  - &amp;VariableID",TEXT($A1450,"0000"),
" {","VariableTypeCV:  ",CHAR(34),INDEX(Variables[Variable Type],$A1450),CHAR(34),
", VariableCode:  ",CHAR(34),INDEX(Variables[Variable Code],$A1450),CHAR(34),
", VariableNameCV:  ",CHAR(34),INDEX(Variables[Variable Name],$A1450),CHAR(34),
", VariableDefinition:  ",CHAR(34),INDEX(Variables[Variable Definition],$A1450),CHAR(34),
", SpecciationCV:  ",CHAR(34),INDEX(Variables[Speciation],$A1450),CHAR(34),
", NoDataValue:  ",CHAR(34),INDEX(Variables[No Data Value],$A1450),CHAR(34),"}"))</f>
        <v>#REF!</v>
      </c>
    </row>
    <row r="1451" spans="1:17" x14ac:dyDescent="0.25">
      <c r="A1451">
        <v>1448</v>
      </c>
      <c r="D1451" t="e">
        <f>IF(INDEX(People[First Name],$A1451)="","",
CONCATENATE("  - &amp;PersonID",TEXT($A1451,"0000"),
" {","PersonFirstName:  ",CHAR(34),INDEX(People[First Name],$A1451),CHAR(34),
", PersonMiddleName:  ",CHAR(34),INDEX(People[Middle Name],$A1451),CHAR(34),
", PersonLastName:  ",CHAR(34),INDEX(People[Last Name],$A1451),CHAR(34),"}"))</f>
        <v>#REF!</v>
      </c>
      <c r="E1451" t="e">
        <f>IF(INDEX(Organizations[Organization Type '[CV']],$A1451)="","",
CONCATENATE("  - &amp;OrganizationID",TEXT($A1451,"0000"),
" {","OrganizationTypeCV:  ",CHAR(34),INDEX(Organizations[Organization Type '[CV']],$A1451),CHAR(34),
", OrganizationCode:  ",CHAR(34),INDEX(Organizations[Organization Code],$A1451),CHAR(34),
", OrganizationName:  ",CHAR(34),INDEX(Organizations[Organization Name],$A1451),CHAR(34),
", OrganizationDescription:  ",CHAR(34),INDEX(Organizations[Organization Description],$A1451),CHAR(34),
", OrganizationLink:  ",CHAR(34),INDEX(Organizations[Organization Link],$A1451),CHAR(34),"}"))</f>
        <v>#REF!</v>
      </c>
      <c r="F1451" t="e">
        <f>IF(INDEX(People[First Name],$A1451)="","",
CONCATENATE("  - &amp;AffiliationID",TEXT($A1451,"0000"),
" {PersonID: *PersonID",TEXT($A1451,"0000"),
", OrganizationID: *OrganizationID",TEXT(MATCH(INDEX(People[Organization Name],$A1451),Organizations[Organization Name],0),"0000"),
", IsPrimaryOrganizationContact: , AffiliationStartDate: , AffiliationEndDate: , PrimaryPhone: ",
", PrimaryEmail: ",CHAR(34),INDEX(People[Primary Email],$A1451),CHAR(34),
", PrimaryAddress: ",CHAR(34),INDEX(People[Primary Address],$A1451),CHAR(34),
", PersonLink: }"))</f>
        <v>#REF!</v>
      </c>
      <c r="H1451" t="e">
        <f>IF(COUNTA(CitationInformation)=0,"",IF(INDEX(AuthorList[Author Name],$A1451)="","",
CONCATENATE("  - &amp;AuthorListID",TEXT($A1451,"0000"),
"  {CitationID: *CitationID0001",
", PersonID: *PersonID",TEXT(MATCH(INDEX(AuthorList[Author Name],$A1451),People[Full Name],0),"0000"),
", AuthorOrder: ",INDEX(AuthorList[Author Number],$A1451),"}")))</f>
        <v>#REF!</v>
      </c>
      <c r="K1451" t="e">
        <f>IF(INDEX(SamplingFeatures[Feature Code],$A1451)="","",
CONCATENATE("  - &amp;SamplingFeatureID",TEXT($A1451,"0000"),
" {","SamplingFeatureUUID:  ",CHAR(34),INDEX(SamplingFeatures[Sampling Feature UUID],$A1451),CHAR(34),
", SamplingFeatureTypeCV:  ",CHAR(34),INDEX(SamplingFeatures[Sampling Feature Type],$A1451),CHAR(34),
", SamplingFeatureCode:  ",CHAR(34),INDEX(SamplingFeatures[Feature Code],$A1451),CHAR(34),
", SamplingFeatureName:  ",CHAR(34),INDEX(SamplingFeatures[Feature Name],$A1451),CHAR(34),
", SamplingFeatureDescription:  ",CHAR(34),INDEX(SamplingFeatures[Feature Description],$A1451),CHAR(34),
", SamplingFeatureGeotypeCV:  ",CHAR(34),INDEX(SamplingFeatures[Feature Geo Type],$A1451),CHAR(34),
", FeatureGeometry:  ",CHAR(34),INDEX(SamplingFeatures[Feature Geometry],$A1451),CHAR(34),
", Elevation_m:  ",CHAR(34),INDEX(SamplingFeatures[Elevation_m],$A1451),CHAR(34),
", ElevationDatumCV:  ",CHAR(34),ElevationDatum,CHAR(34),"}"))</f>
        <v>#REF!</v>
      </c>
      <c r="L1451" t="e">
        <f>IF(INDEX(SamplingFeatures[Sampling Feature Type],$A1451)&lt;&gt;"Site","",
CONCATENATE("  - &amp;SiteID",TEXT(SUMPRODUCT(--($L$3:$L1450&lt;&gt;"")),"0000"),
" {","SamplingFeatureID:  *SamplingFeatureID",TEXT($A1451,"0000"),
", SiteTypeCV:  ",CHAR(34),INDEX(Sites[Site Type],$A1451),CHAR(34),
", Latitude:  ",INDEX(Sites[Latitude],$A1451),
", Longitude:  ",INDEX(Sites[Longitude],$A1451),
", SRSName:  ",CHAR(34),LatLonDatum,CHAR(34),"}"))</f>
        <v>#REF!</v>
      </c>
      <c r="M1451" t="e">
        <f>IF(INDEX(SamplingFeatures[Sampling Feature Type],$A1451)&lt;&gt;"Specimen","",
CONCATENATE("  - &amp;SpecimenID",TEXT(SUMPRODUCT(--($M$3:$M1450&lt;&gt;"")),"0000"),
" {","SamplingFeatureID:  *SamplingFeatureID",TEXT($A1451,"0000"),
", SpecimenTypeCV:  ",CHAR(34),INDEX(Specimens[Specimen Type],$A1451),CHAR(34),
", SpecimenMediumCV:  ",INDEX(Specimens[Specimen Medium],$A1451),
", IsFieldSpecimen:  ",CHAR(34),INDEX(Specimens[Is Field Specimen?],$A1451),CHAR(34),"}"))</f>
        <v>#REF!</v>
      </c>
      <c r="N1451" t="e">
        <f>IF(COUNTA(SpatialOffsets[])=0,"", IF(INDEX(SpatialOffsets[Spatial Offset Type],$A1451)="","",
CONCATENATE("  - &amp;SpatialOffsetID",TEXT($A1451,"0000"),
" {","SpatialOffsetTypeCV:  ",CHAR(34),INDEX(SpatialOffsets[Spatial Offset Type],$A1451),CHAR(34),
", Offset1Value:  ",INDEX(SpatialOffsets[Offset 1 Value],$A1451),
", Offset1UnitID:  ",CHAR(34),INDEX(SpatialOffsets[Offset 1 Unit],$A1451),CHAR(34),
", Offset2Value:  ",INDEX(SpatialOffsets[Offset 2 Value],$A1451),
", Offset2UnitID:  ",CHAR(34),INDEX(SpatialOffsets[Offset 2 Unit],$A1451),CHAR(34),
", Offset3Value:  ",INDEX(SpatialOffsets[Offset 3 Value],$A1451),
", Offset3UnitID:  ",CHAR(34),INDEX(SpatialOffsets[Offset 3 Unit],$A1451),CHAR(34),,"}")))</f>
        <v>#REF!</v>
      </c>
      <c r="O1451" t="e">
        <f>IF(COUNTA(RelatedFeatures[])=0,"", IF(INDEX(RelatedFeatures[First Sampling Feature Code],$A1451)="","",
CONCATENATE("  - &amp;RelationID",TEXT($A1451,"0000"),
" {","SamplingFeatureID:  *SamplingFeatureID",TEXT(MATCH(INDEX(RelatedFeatures[First Sampling Feature Code],$A1451),SamplingFeatures[Feature Code],0),"0000"),
", RelationshipTypeCV:  ",CHAR(34),INDEX(RelatedFeatures[Relationship Type],$A1451),CHAR(34),
", RelatedFeatureID: *SamplingFeatureID",TEXT(MATCH(INDEX(RelatedFeatures[Second Sampling Feature Code],$A1451),SamplingFeatures[Feature Code],0),"0000"),
", SpatialOffsetID:  ",IF(INDEX(RelatedFeatures[Offset Number],$A1451)="","",CONCATENATE("*SpatialOffsetID",TEXT(INDEX(RelatedFeatures[Offset Number],$A1451),"0000"))),"}")))</f>
        <v>#REF!</v>
      </c>
      <c r="P1451" t="e">
        <f>IF(INDEX(Methods[Method Type],$A1451)="","",
CONCATENATE("  - &amp;MethodID",TEXT($A1451,"0000"),
" {","MethodTypeCV:  ",CHAR(34),INDEX(Methods[Method Type],$A1451),CHAR(34),
", MethodCode:  ",CHAR(34),INDEX(Methods[Method Code],$A1451),CHAR(34),
", MethodName:  ",CHAR(34),INDEX(Methods[Method Name],$A1451),CHAR(34),
", MethodDescription:  ",CHAR(34),INDEX(Methods[Method Description],$A1451),CHAR(34),
", MethodLink:  ",CHAR(34),INDEX(Methods[Method Link],$A1451),CHAR(34),
", OrganizationID: *OrganizationID",TEXT(MATCH(INDEX(Methods[Organization Name],$A1451),Organizations[Organization Name],0),"0000"),"}"))</f>
        <v>#REF!</v>
      </c>
      <c r="Q1451" t="e">
        <f>IF(INDEX(Variables[Variable Type],$A1451)="","",
CONCATENATE("  - &amp;VariableID",TEXT($A1451,"0000"),
" {","VariableTypeCV:  ",CHAR(34),INDEX(Variables[Variable Type],$A1451),CHAR(34),
", VariableCode:  ",CHAR(34),INDEX(Variables[Variable Code],$A1451),CHAR(34),
", VariableNameCV:  ",CHAR(34),INDEX(Variables[Variable Name],$A1451),CHAR(34),
", VariableDefinition:  ",CHAR(34),INDEX(Variables[Variable Definition],$A1451),CHAR(34),
", SpecciationCV:  ",CHAR(34),INDEX(Variables[Speciation],$A1451),CHAR(34),
", NoDataValue:  ",CHAR(34),INDEX(Variables[No Data Value],$A1451),CHAR(34),"}"))</f>
        <v>#REF!</v>
      </c>
    </row>
    <row r="1452" spans="1:17" x14ac:dyDescent="0.25">
      <c r="A1452">
        <v>1449</v>
      </c>
      <c r="D1452" t="e">
        <f>IF(INDEX(People[First Name],$A1452)="","",
CONCATENATE("  - &amp;PersonID",TEXT($A1452,"0000"),
" {","PersonFirstName:  ",CHAR(34),INDEX(People[First Name],$A1452),CHAR(34),
", PersonMiddleName:  ",CHAR(34),INDEX(People[Middle Name],$A1452),CHAR(34),
", PersonLastName:  ",CHAR(34),INDEX(People[Last Name],$A1452),CHAR(34),"}"))</f>
        <v>#REF!</v>
      </c>
      <c r="E1452" t="e">
        <f>IF(INDEX(Organizations[Organization Type '[CV']],$A1452)="","",
CONCATENATE("  - &amp;OrganizationID",TEXT($A1452,"0000"),
" {","OrganizationTypeCV:  ",CHAR(34),INDEX(Organizations[Organization Type '[CV']],$A1452),CHAR(34),
", OrganizationCode:  ",CHAR(34),INDEX(Organizations[Organization Code],$A1452),CHAR(34),
", OrganizationName:  ",CHAR(34),INDEX(Organizations[Organization Name],$A1452),CHAR(34),
", OrganizationDescription:  ",CHAR(34),INDEX(Organizations[Organization Description],$A1452),CHAR(34),
", OrganizationLink:  ",CHAR(34),INDEX(Organizations[Organization Link],$A1452),CHAR(34),"}"))</f>
        <v>#REF!</v>
      </c>
      <c r="F1452" t="e">
        <f>IF(INDEX(People[First Name],$A1452)="","",
CONCATENATE("  - &amp;AffiliationID",TEXT($A1452,"0000"),
" {PersonID: *PersonID",TEXT($A1452,"0000"),
", OrganizationID: *OrganizationID",TEXT(MATCH(INDEX(People[Organization Name],$A1452),Organizations[Organization Name],0),"0000"),
", IsPrimaryOrganizationContact: , AffiliationStartDate: , AffiliationEndDate: , PrimaryPhone: ",
", PrimaryEmail: ",CHAR(34),INDEX(People[Primary Email],$A1452),CHAR(34),
", PrimaryAddress: ",CHAR(34),INDEX(People[Primary Address],$A1452),CHAR(34),
", PersonLink: }"))</f>
        <v>#REF!</v>
      </c>
      <c r="H1452" t="e">
        <f>IF(COUNTA(CitationInformation)=0,"",IF(INDEX(AuthorList[Author Name],$A1452)="","",
CONCATENATE("  - &amp;AuthorListID",TEXT($A1452,"0000"),
"  {CitationID: *CitationID0001",
", PersonID: *PersonID",TEXT(MATCH(INDEX(AuthorList[Author Name],$A1452),People[Full Name],0),"0000"),
", AuthorOrder: ",INDEX(AuthorList[Author Number],$A1452),"}")))</f>
        <v>#REF!</v>
      </c>
      <c r="K1452" t="e">
        <f>IF(INDEX(SamplingFeatures[Feature Code],$A1452)="","",
CONCATENATE("  - &amp;SamplingFeatureID",TEXT($A1452,"0000"),
" {","SamplingFeatureUUID:  ",CHAR(34),INDEX(SamplingFeatures[Sampling Feature UUID],$A1452),CHAR(34),
", SamplingFeatureTypeCV:  ",CHAR(34),INDEX(SamplingFeatures[Sampling Feature Type],$A1452),CHAR(34),
", SamplingFeatureCode:  ",CHAR(34),INDEX(SamplingFeatures[Feature Code],$A1452),CHAR(34),
", SamplingFeatureName:  ",CHAR(34),INDEX(SamplingFeatures[Feature Name],$A1452),CHAR(34),
", SamplingFeatureDescription:  ",CHAR(34),INDEX(SamplingFeatures[Feature Description],$A1452),CHAR(34),
", SamplingFeatureGeotypeCV:  ",CHAR(34),INDEX(SamplingFeatures[Feature Geo Type],$A1452),CHAR(34),
", FeatureGeometry:  ",CHAR(34),INDEX(SamplingFeatures[Feature Geometry],$A1452),CHAR(34),
", Elevation_m:  ",CHAR(34),INDEX(SamplingFeatures[Elevation_m],$A1452),CHAR(34),
", ElevationDatumCV:  ",CHAR(34),ElevationDatum,CHAR(34),"}"))</f>
        <v>#REF!</v>
      </c>
      <c r="L1452" t="e">
        <f>IF(INDEX(SamplingFeatures[Sampling Feature Type],$A1452)&lt;&gt;"Site","",
CONCATENATE("  - &amp;SiteID",TEXT(SUMPRODUCT(--($L$3:$L1451&lt;&gt;"")),"0000"),
" {","SamplingFeatureID:  *SamplingFeatureID",TEXT($A1452,"0000"),
", SiteTypeCV:  ",CHAR(34),INDEX(Sites[Site Type],$A1452),CHAR(34),
", Latitude:  ",INDEX(Sites[Latitude],$A1452),
", Longitude:  ",INDEX(Sites[Longitude],$A1452),
", SRSName:  ",CHAR(34),LatLonDatum,CHAR(34),"}"))</f>
        <v>#REF!</v>
      </c>
      <c r="M1452" t="e">
        <f>IF(INDEX(SamplingFeatures[Sampling Feature Type],$A1452)&lt;&gt;"Specimen","",
CONCATENATE("  - &amp;SpecimenID",TEXT(SUMPRODUCT(--($M$3:$M1451&lt;&gt;"")),"0000"),
" {","SamplingFeatureID:  *SamplingFeatureID",TEXT($A1452,"0000"),
", SpecimenTypeCV:  ",CHAR(34),INDEX(Specimens[Specimen Type],$A1452),CHAR(34),
", SpecimenMediumCV:  ",INDEX(Specimens[Specimen Medium],$A1452),
", IsFieldSpecimen:  ",CHAR(34),INDEX(Specimens[Is Field Specimen?],$A1452),CHAR(34),"}"))</f>
        <v>#REF!</v>
      </c>
      <c r="N1452" t="e">
        <f>IF(COUNTA(SpatialOffsets[])=0,"", IF(INDEX(SpatialOffsets[Spatial Offset Type],$A1452)="","",
CONCATENATE("  - &amp;SpatialOffsetID",TEXT($A1452,"0000"),
" {","SpatialOffsetTypeCV:  ",CHAR(34),INDEX(SpatialOffsets[Spatial Offset Type],$A1452),CHAR(34),
", Offset1Value:  ",INDEX(SpatialOffsets[Offset 1 Value],$A1452),
", Offset1UnitID:  ",CHAR(34),INDEX(SpatialOffsets[Offset 1 Unit],$A1452),CHAR(34),
", Offset2Value:  ",INDEX(SpatialOffsets[Offset 2 Value],$A1452),
", Offset2UnitID:  ",CHAR(34),INDEX(SpatialOffsets[Offset 2 Unit],$A1452),CHAR(34),
", Offset3Value:  ",INDEX(SpatialOffsets[Offset 3 Value],$A1452),
", Offset3UnitID:  ",CHAR(34),INDEX(SpatialOffsets[Offset 3 Unit],$A1452),CHAR(34),,"}")))</f>
        <v>#REF!</v>
      </c>
      <c r="O1452" t="e">
        <f>IF(COUNTA(RelatedFeatures[])=0,"", IF(INDEX(RelatedFeatures[First Sampling Feature Code],$A1452)="","",
CONCATENATE("  - &amp;RelationID",TEXT($A1452,"0000"),
" {","SamplingFeatureID:  *SamplingFeatureID",TEXT(MATCH(INDEX(RelatedFeatures[First Sampling Feature Code],$A1452),SamplingFeatures[Feature Code],0),"0000"),
", RelationshipTypeCV:  ",CHAR(34),INDEX(RelatedFeatures[Relationship Type],$A1452),CHAR(34),
", RelatedFeatureID: *SamplingFeatureID",TEXT(MATCH(INDEX(RelatedFeatures[Second Sampling Feature Code],$A1452),SamplingFeatures[Feature Code],0),"0000"),
", SpatialOffsetID:  ",IF(INDEX(RelatedFeatures[Offset Number],$A1452)="","",CONCATENATE("*SpatialOffsetID",TEXT(INDEX(RelatedFeatures[Offset Number],$A1452),"0000"))),"}")))</f>
        <v>#REF!</v>
      </c>
      <c r="P1452" t="e">
        <f>IF(INDEX(Methods[Method Type],$A1452)="","",
CONCATENATE("  - &amp;MethodID",TEXT($A1452,"0000"),
" {","MethodTypeCV:  ",CHAR(34),INDEX(Methods[Method Type],$A1452),CHAR(34),
", MethodCode:  ",CHAR(34),INDEX(Methods[Method Code],$A1452),CHAR(34),
", MethodName:  ",CHAR(34),INDEX(Methods[Method Name],$A1452),CHAR(34),
", MethodDescription:  ",CHAR(34),INDEX(Methods[Method Description],$A1452),CHAR(34),
", MethodLink:  ",CHAR(34),INDEX(Methods[Method Link],$A1452),CHAR(34),
", OrganizationID: *OrganizationID",TEXT(MATCH(INDEX(Methods[Organization Name],$A1452),Organizations[Organization Name],0),"0000"),"}"))</f>
        <v>#REF!</v>
      </c>
      <c r="Q1452" t="e">
        <f>IF(INDEX(Variables[Variable Type],$A1452)="","",
CONCATENATE("  - &amp;VariableID",TEXT($A1452,"0000"),
" {","VariableTypeCV:  ",CHAR(34),INDEX(Variables[Variable Type],$A1452),CHAR(34),
", VariableCode:  ",CHAR(34),INDEX(Variables[Variable Code],$A1452),CHAR(34),
", VariableNameCV:  ",CHAR(34),INDEX(Variables[Variable Name],$A1452),CHAR(34),
", VariableDefinition:  ",CHAR(34),INDEX(Variables[Variable Definition],$A1452),CHAR(34),
", SpecciationCV:  ",CHAR(34),INDEX(Variables[Speciation],$A1452),CHAR(34),
", NoDataValue:  ",CHAR(34),INDEX(Variables[No Data Value],$A1452),CHAR(34),"}"))</f>
        <v>#REF!</v>
      </c>
    </row>
    <row r="1453" spans="1:17" x14ac:dyDescent="0.25">
      <c r="A1453">
        <v>1450</v>
      </c>
      <c r="D1453" t="e">
        <f>IF(INDEX(People[First Name],$A1453)="","",
CONCATENATE("  - &amp;PersonID",TEXT($A1453,"0000"),
" {","PersonFirstName:  ",CHAR(34),INDEX(People[First Name],$A1453),CHAR(34),
", PersonMiddleName:  ",CHAR(34),INDEX(People[Middle Name],$A1453),CHAR(34),
", PersonLastName:  ",CHAR(34),INDEX(People[Last Name],$A1453),CHAR(34),"}"))</f>
        <v>#REF!</v>
      </c>
      <c r="E1453" t="e">
        <f>IF(INDEX(Organizations[Organization Type '[CV']],$A1453)="","",
CONCATENATE("  - &amp;OrganizationID",TEXT($A1453,"0000"),
" {","OrganizationTypeCV:  ",CHAR(34),INDEX(Organizations[Organization Type '[CV']],$A1453),CHAR(34),
", OrganizationCode:  ",CHAR(34),INDEX(Organizations[Organization Code],$A1453),CHAR(34),
", OrganizationName:  ",CHAR(34),INDEX(Organizations[Organization Name],$A1453),CHAR(34),
", OrganizationDescription:  ",CHAR(34),INDEX(Organizations[Organization Description],$A1453),CHAR(34),
", OrganizationLink:  ",CHAR(34),INDEX(Organizations[Organization Link],$A1453),CHAR(34),"}"))</f>
        <v>#REF!</v>
      </c>
      <c r="F1453" t="e">
        <f>IF(INDEX(People[First Name],$A1453)="","",
CONCATENATE("  - &amp;AffiliationID",TEXT($A1453,"0000"),
" {PersonID: *PersonID",TEXT($A1453,"0000"),
", OrganizationID: *OrganizationID",TEXT(MATCH(INDEX(People[Organization Name],$A1453),Organizations[Organization Name],0),"0000"),
", IsPrimaryOrganizationContact: , AffiliationStartDate: , AffiliationEndDate: , PrimaryPhone: ",
", PrimaryEmail: ",CHAR(34),INDEX(People[Primary Email],$A1453),CHAR(34),
", PrimaryAddress: ",CHAR(34),INDEX(People[Primary Address],$A1453),CHAR(34),
", PersonLink: }"))</f>
        <v>#REF!</v>
      </c>
      <c r="H1453" t="e">
        <f>IF(COUNTA(CitationInformation)=0,"",IF(INDEX(AuthorList[Author Name],$A1453)="","",
CONCATENATE("  - &amp;AuthorListID",TEXT($A1453,"0000"),
"  {CitationID: *CitationID0001",
", PersonID: *PersonID",TEXT(MATCH(INDEX(AuthorList[Author Name],$A1453),People[Full Name],0),"0000"),
", AuthorOrder: ",INDEX(AuthorList[Author Number],$A1453),"}")))</f>
        <v>#REF!</v>
      </c>
      <c r="K1453" t="e">
        <f>IF(INDEX(SamplingFeatures[Feature Code],$A1453)="","",
CONCATENATE("  - &amp;SamplingFeatureID",TEXT($A1453,"0000"),
" {","SamplingFeatureUUID:  ",CHAR(34),INDEX(SamplingFeatures[Sampling Feature UUID],$A1453),CHAR(34),
", SamplingFeatureTypeCV:  ",CHAR(34),INDEX(SamplingFeatures[Sampling Feature Type],$A1453),CHAR(34),
", SamplingFeatureCode:  ",CHAR(34),INDEX(SamplingFeatures[Feature Code],$A1453),CHAR(34),
", SamplingFeatureName:  ",CHAR(34),INDEX(SamplingFeatures[Feature Name],$A1453),CHAR(34),
", SamplingFeatureDescription:  ",CHAR(34),INDEX(SamplingFeatures[Feature Description],$A1453),CHAR(34),
", SamplingFeatureGeotypeCV:  ",CHAR(34),INDEX(SamplingFeatures[Feature Geo Type],$A1453),CHAR(34),
", FeatureGeometry:  ",CHAR(34),INDEX(SamplingFeatures[Feature Geometry],$A1453),CHAR(34),
", Elevation_m:  ",CHAR(34),INDEX(SamplingFeatures[Elevation_m],$A1453),CHAR(34),
", ElevationDatumCV:  ",CHAR(34),ElevationDatum,CHAR(34),"}"))</f>
        <v>#REF!</v>
      </c>
      <c r="L1453" t="e">
        <f>IF(INDEX(SamplingFeatures[Sampling Feature Type],$A1453)&lt;&gt;"Site","",
CONCATENATE("  - &amp;SiteID",TEXT(SUMPRODUCT(--($L$3:$L1452&lt;&gt;"")),"0000"),
" {","SamplingFeatureID:  *SamplingFeatureID",TEXT($A1453,"0000"),
", SiteTypeCV:  ",CHAR(34),INDEX(Sites[Site Type],$A1453),CHAR(34),
", Latitude:  ",INDEX(Sites[Latitude],$A1453),
", Longitude:  ",INDEX(Sites[Longitude],$A1453),
", SRSName:  ",CHAR(34),LatLonDatum,CHAR(34),"}"))</f>
        <v>#REF!</v>
      </c>
      <c r="M1453" t="e">
        <f>IF(INDEX(SamplingFeatures[Sampling Feature Type],$A1453)&lt;&gt;"Specimen","",
CONCATENATE("  - &amp;SpecimenID",TEXT(SUMPRODUCT(--($M$3:$M1452&lt;&gt;"")),"0000"),
" {","SamplingFeatureID:  *SamplingFeatureID",TEXT($A1453,"0000"),
", SpecimenTypeCV:  ",CHAR(34),INDEX(Specimens[Specimen Type],$A1453),CHAR(34),
", SpecimenMediumCV:  ",INDEX(Specimens[Specimen Medium],$A1453),
", IsFieldSpecimen:  ",CHAR(34),INDEX(Specimens[Is Field Specimen?],$A1453),CHAR(34),"}"))</f>
        <v>#REF!</v>
      </c>
      <c r="N1453" t="e">
        <f>IF(COUNTA(SpatialOffsets[])=0,"", IF(INDEX(SpatialOffsets[Spatial Offset Type],$A1453)="","",
CONCATENATE("  - &amp;SpatialOffsetID",TEXT($A1453,"0000"),
" {","SpatialOffsetTypeCV:  ",CHAR(34),INDEX(SpatialOffsets[Spatial Offset Type],$A1453),CHAR(34),
", Offset1Value:  ",INDEX(SpatialOffsets[Offset 1 Value],$A1453),
", Offset1UnitID:  ",CHAR(34),INDEX(SpatialOffsets[Offset 1 Unit],$A1453),CHAR(34),
", Offset2Value:  ",INDEX(SpatialOffsets[Offset 2 Value],$A1453),
", Offset2UnitID:  ",CHAR(34),INDEX(SpatialOffsets[Offset 2 Unit],$A1453),CHAR(34),
", Offset3Value:  ",INDEX(SpatialOffsets[Offset 3 Value],$A1453),
", Offset3UnitID:  ",CHAR(34),INDEX(SpatialOffsets[Offset 3 Unit],$A1453),CHAR(34),,"}")))</f>
        <v>#REF!</v>
      </c>
      <c r="O1453" t="e">
        <f>IF(COUNTA(RelatedFeatures[])=0,"", IF(INDEX(RelatedFeatures[First Sampling Feature Code],$A1453)="","",
CONCATENATE("  - &amp;RelationID",TEXT($A1453,"0000"),
" {","SamplingFeatureID:  *SamplingFeatureID",TEXT(MATCH(INDEX(RelatedFeatures[First Sampling Feature Code],$A1453),SamplingFeatures[Feature Code],0),"0000"),
", RelationshipTypeCV:  ",CHAR(34),INDEX(RelatedFeatures[Relationship Type],$A1453),CHAR(34),
", RelatedFeatureID: *SamplingFeatureID",TEXT(MATCH(INDEX(RelatedFeatures[Second Sampling Feature Code],$A1453),SamplingFeatures[Feature Code],0),"0000"),
", SpatialOffsetID:  ",IF(INDEX(RelatedFeatures[Offset Number],$A1453)="","",CONCATENATE("*SpatialOffsetID",TEXT(INDEX(RelatedFeatures[Offset Number],$A1453),"0000"))),"}")))</f>
        <v>#REF!</v>
      </c>
      <c r="P1453" t="e">
        <f>IF(INDEX(Methods[Method Type],$A1453)="","",
CONCATENATE("  - &amp;MethodID",TEXT($A1453,"0000"),
" {","MethodTypeCV:  ",CHAR(34),INDEX(Methods[Method Type],$A1453),CHAR(34),
", MethodCode:  ",CHAR(34),INDEX(Methods[Method Code],$A1453),CHAR(34),
", MethodName:  ",CHAR(34),INDEX(Methods[Method Name],$A1453),CHAR(34),
", MethodDescription:  ",CHAR(34),INDEX(Methods[Method Description],$A1453),CHAR(34),
", MethodLink:  ",CHAR(34),INDEX(Methods[Method Link],$A1453),CHAR(34),
", OrganizationID: *OrganizationID",TEXT(MATCH(INDEX(Methods[Organization Name],$A1453),Organizations[Organization Name],0),"0000"),"}"))</f>
        <v>#REF!</v>
      </c>
      <c r="Q1453" t="e">
        <f>IF(INDEX(Variables[Variable Type],$A1453)="","",
CONCATENATE("  - &amp;VariableID",TEXT($A1453,"0000"),
" {","VariableTypeCV:  ",CHAR(34),INDEX(Variables[Variable Type],$A1453),CHAR(34),
", VariableCode:  ",CHAR(34),INDEX(Variables[Variable Code],$A1453),CHAR(34),
", VariableNameCV:  ",CHAR(34),INDEX(Variables[Variable Name],$A1453),CHAR(34),
", VariableDefinition:  ",CHAR(34),INDEX(Variables[Variable Definition],$A1453),CHAR(34),
", SpecciationCV:  ",CHAR(34),INDEX(Variables[Speciation],$A1453),CHAR(34),
", NoDataValue:  ",CHAR(34),INDEX(Variables[No Data Value],$A1453),CHAR(34),"}"))</f>
        <v>#REF!</v>
      </c>
    </row>
    <row r="1454" spans="1:17" x14ac:dyDescent="0.25">
      <c r="A1454">
        <v>1451</v>
      </c>
      <c r="D1454" t="e">
        <f>IF(INDEX(People[First Name],$A1454)="","",
CONCATENATE("  - &amp;PersonID",TEXT($A1454,"0000"),
" {","PersonFirstName:  ",CHAR(34),INDEX(People[First Name],$A1454),CHAR(34),
", PersonMiddleName:  ",CHAR(34),INDEX(People[Middle Name],$A1454),CHAR(34),
", PersonLastName:  ",CHAR(34),INDEX(People[Last Name],$A1454),CHAR(34),"}"))</f>
        <v>#REF!</v>
      </c>
      <c r="E1454" t="e">
        <f>IF(INDEX(Organizations[Organization Type '[CV']],$A1454)="","",
CONCATENATE("  - &amp;OrganizationID",TEXT($A1454,"0000"),
" {","OrganizationTypeCV:  ",CHAR(34),INDEX(Organizations[Organization Type '[CV']],$A1454),CHAR(34),
", OrganizationCode:  ",CHAR(34),INDEX(Organizations[Organization Code],$A1454),CHAR(34),
", OrganizationName:  ",CHAR(34),INDEX(Organizations[Organization Name],$A1454),CHAR(34),
", OrganizationDescription:  ",CHAR(34),INDEX(Organizations[Organization Description],$A1454),CHAR(34),
", OrganizationLink:  ",CHAR(34),INDEX(Organizations[Organization Link],$A1454),CHAR(34),"}"))</f>
        <v>#REF!</v>
      </c>
      <c r="F1454" t="e">
        <f>IF(INDEX(People[First Name],$A1454)="","",
CONCATENATE("  - &amp;AffiliationID",TEXT($A1454,"0000"),
" {PersonID: *PersonID",TEXT($A1454,"0000"),
", OrganizationID: *OrganizationID",TEXT(MATCH(INDEX(People[Organization Name],$A1454),Organizations[Organization Name],0),"0000"),
", IsPrimaryOrganizationContact: , AffiliationStartDate: , AffiliationEndDate: , PrimaryPhone: ",
", PrimaryEmail: ",CHAR(34),INDEX(People[Primary Email],$A1454),CHAR(34),
", PrimaryAddress: ",CHAR(34),INDEX(People[Primary Address],$A1454),CHAR(34),
", PersonLink: }"))</f>
        <v>#REF!</v>
      </c>
      <c r="H1454" t="e">
        <f>IF(COUNTA(CitationInformation)=0,"",IF(INDEX(AuthorList[Author Name],$A1454)="","",
CONCATENATE("  - &amp;AuthorListID",TEXT($A1454,"0000"),
"  {CitationID: *CitationID0001",
", PersonID: *PersonID",TEXT(MATCH(INDEX(AuthorList[Author Name],$A1454),People[Full Name],0),"0000"),
", AuthorOrder: ",INDEX(AuthorList[Author Number],$A1454),"}")))</f>
        <v>#REF!</v>
      </c>
      <c r="K1454" t="e">
        <f>IF(INDEX(SamplingFeatures[Feature Code],$A1454)="","",
CONCATENATE("  - &amp;SamplingFeatureID",TEXT($A1454,"0000"),
" {","SamplingFeatureUUID:  ",CHAR(34),INDEX(SamplingFeatures[Sampling Feature UUID],$A1454),CHAR(34),
", SamplingFeatureTypeCV:  ",CHAR(34),INDEX(SamplingFeatures[Sampling Feature Type],$A1454),CHAR(34),
", SamplingFeatureCode:  ",CHAR(34),INDEX(SamplingFeatures[Feature Code],$A1454),CHAR(34),
", SamplingFeatureName:  ",CHAR(34),INDEX(SamplingFeatures[Feature Name],$A1454),CHAR(34),
", SamplingFeatureDescription:  ",CHAR(34),INDEX(SamplingFeatures[Feature Description],$A1454),CHAR(34),
", SamplingFeatureGeotypeCV:  ",CHAR(34),INDEX(SamplingFeatures[Feature Geo Type],$A1454),CHAR(34),
", FeatureGeometry:  ",CHAR(34),INDEX(SamplingFeatures[Feature Geometry],$A1454),CHAR(34),
", Elevation_m:  ",CHAR(34),INDEX(SamplingFeatures[Elevation_m],$A1454),CHAR(34),
", ElevationDatumCV:  ",CHAR(34),ElevationDatum,CHAR(34),"}"))</f>
        <v>#REF!</v>
      </c>
      <c r="L1454" t="e">
        <f>IF(INDEX(SamplingFeatures[Sampling Feature Type],$A1454)&lt;&gt;"Site","",
CONCATENATE("  - &amp;SiteID",TEXT(SUMPRODUCT(--($L$3:$L1453&lt;&gt;"")),"0000"),
" {","SamplingFeatureID:  *SamplingFeatureID",TEXT($A1454,"0000"),
", SiteTypeCV:  ",CHAR(34),INDEX(Sites[Site Type],$A1454),CHAR(34),
", Latitude:  ",INDEX(Sites[Latitude],$A1454),
", Longitude:  ",INDEX(Sites[Longitude],$A1454),
", SRSName:  ",CHAR(34),LatLonDatum,CHAR(34),"}"))</f>
        <v>#REF!</v>
      </c>
      <c r="M1454" t="e">
        <f>IF(INDEX(SamplingFeatures[Sampling Feature Type],$A1454)&lt;&gt;"Specimen","",
CONCATENATE("  - &amp;SpecimenID",TEXT(SUMPRODUCT(--($M$3:$M1453&lt;&gt;"")),"0000"),
" {","SamplingFeatureID:  *SamplingFeatureID",TEXT($A1454,"0000"),
", SpecimenTypeCV:  ",CHAR(34),INDEX(Specimens[Specimen Type],$A1454),CHAR(34),
", SpecimenMediumCV:  ",INDEX(Specimens[Specimen Medium],$A1454),
", IsFieldSpecimen:  ",CHAR(34),INDEX(Specimens[Is Field Specimen?],$A1454),CHAR(34),"}"))</f>
        <v>#REF!</v>
      </c>
      <c r="N1454" t="e">
        <f>IF(COUNTA(SpatialOffsets[])=0,"", IF(INDEX(SpatialOffsets[Spatial Offset Type],$A1454)="","",
CONCATENATE("  - &amp;SpatialOffsetID",TEXT($A1454,"0000"),
" {","SpatialOffsetTypeCV:  ",CHAR(34),INDEX(SpatialOffsets[Spatial Offset Type],$A1454),CHAR(34),
", Offset1Value:  ",INDEX(SpatialOffsets[Offset 1 Value],$A1454),
", Offset1UnitID:  ",CHAR(34),INDEX(SpatialOffsets[Offset 1 Unit],$A1454),CHAR(34),
", Offset2Value:  ",INDEX(SpatialOffsets[Offset 2 Value],$A1454),
", Offset2UnitID:  ",CHAR(34),INDEX(SpatialOffsets[Offset 2 Unit],$A1454),CHAR(34),
", Offset3Value:  ",INDEX(SpatialOffsets[Offset 3 Value],$A1454),
", Offset3UnitID:  ",CHAR(34),INDEX(SpatialOffsets[Offset 3 Unit],$A1454),CHAR(34),,"}")))</f>
        <v>#REF!</v>
      </c>
      <c r="O1454" t="e">
        <f>IF(COUNTA(RelatedFeatures[])=0,"", IF(INDEX(RelatedFeatures[First Sampling Feature Code],$A1454)="","",
CONCATENATE("  - &amp;RelationID",TEXT($A1454,"0000"),
" {","SamplingFeatureID:  *SamplingFeatureID",TEXT(MATCH(INDEX(RelatedFeatures[First Sampling Feature Code],$A1454),SamplingFeatures[Feature Code],0),"0000"),
", RelationshipTypeCV:  ",CHAR(34),INDEX(RelatedFeatures[Relationship Type],$A1454),CHAR(34),
", RelatedFeatureID: *SamplingFeatureID",TEXT(MATCH(INDEX(RelatedFeatures[Second Sampling Feature Code],$A1454),SamplingFeatures[Feature Code],0),"0000"),
", SpatialOffsetID:  ",IF(INDEX(RelatedFeatures[Offset Number],$A1454)="","",CONCATENATE("*SpatialOffsetID",TEXT(INDEX(RelatedFeatures[Offset Number],$A1454),"0000"))),"}")))</f>
        <v>#REF!</v>
      </c>
      <c r="P1454" t="e">
        <f>IF(INDEX(Methods[Method Type],$A1454)="","",
CONCATENATE("  - &amp;MethodID",TEXT($A1454,"0000"),
" {","MethodTypeCV:  ",CHAR(34),INDEX(Methods[Method Type],$A1454),CHAR(34),
", MethodCode:  ",CHAR(34),INDEX(Methods[Method Code],$A1454),CHAR(34),
", MethodName:  ",CHAR(34),INDEX(Methods[Method Name],$A1454),CHAR(34),
", MethodDescription:  ",CHAR(34),INDEX(Methods[Method Description],$A1454),CHAR(34),
", MethodLink:  ",CHAR(34),INDEX(Methods[Method Link],$A1454),CHAR(34),
", OrganizationID: *OrganizationID",TEXT(MATCH(INDEX(Methods[Organization Name],$A1454),Organizations[Organization Name],0),"0000"),"}"))</f>
        <v>#REF!</v>
      </c>
      <c r="Q1454" t="e">
        <f>IF(INDEX(Variables[Variable Type],$A1454)="","",
CONCATENATE("  - &amp;VariableID",TEXT($A1454,"0000"),
" {","VariableTypeCV:  ",CHAR(34),INDEX(Variables[Variable Type],$A1454),CHAR(34),
", VariableCode:  ",CHAR(34),INDEX(Variables[Variable Code],$A1454),CHAR(34),
", VariableNameCV:  ",CHAR(34),INDEX(Variables[Variable Name],$A1454),CHAR(34),
", VariableDefinition:  ",CHAR(34),INDEX(Variables[Variable Definition],$A1454),CHAR(34),
", SpecciationCV:  ",CHAR(34),INDEX(Variables[Speciation],$A1454),CHAR(34),
", NoDataValue:  ",CHAR(34),INDEX(Variables[No Data Value],$A1454),CHAR(34),"}"))</f>
        <v>#REF!</v>
      </c>
    </row>
    <row r="1455" spans="1:17" x14ac:dyDescent="0.25">
      <c r="A1455">
        <v>1452</v>
      </c>
      <c r="D1455" t="e">
        <f>IF(INDEX(People[First Name],$A1455)="","",
CONCATENATE("  - &amp;PersonID",TEXT($A1455,"0000"),
" {","PersonFirstName:  ",CHAR(34),INDEX(People[First Name],$A1455),CHAR(34),
", PersonMiddleName:  ",CHAR(34),INDEX(People[Middle Name],$A1455),CHAR(34),
", PersonLastName:  ",CHAR(34),INDEX(People[Last Name],$A1455),CHAR(34),"}"))</f>
        <v>#REF!</v>
      </c>
      <c r="E1455" t="e">
        <f>IF(INDEX(Organizations[Organization Type '[CV']],$A1455)="","",
CONCATENATE("  - &amp;OrganizationID",TEXT($A1455,"0000"),
" {","OrganizationTypeCV:  ",CHAR(34),INDEX(Organizations[Organization Type '[CV']],$A1455),CHAR(34),
", OrganizationCode:  ",CHAR(34),INDEX(Organizations[Organization Code],$A1455),CHAR(34),
", OrganizationName:  ",CHAR(34),INDEX(Organizations[Organization Name],$A1455),CHAR(34),
", OrganizationDescription:  ",CHAR(34),INDEX(Organizations[Organization Description],$A1455),CHAR(34),
", OrganizationLink:  ",CHAR(34),INDEX(Organizations[Organization Link],$A1455),CHAR(34),"}"))</f>
        <v>#REF!</v>
      </c>
      <c r="F1455" t="e">
        <f>IF(INDEX(People[First Name],$A1455)="","",
CONCATENATE("  - &amp;AffiliationID",TEXT($A1455,"0000"),
" {PersonID: *PersonID",TEXT($A1455,"0000"),
", OrganizationID: *OrganizationID",TEXT(MATCH(INDEX(People[Organization Name],$A1455),Organizations[Organization Name],0),"0000"),
", IsPrimaryOrganizationContact: , AffiliationStartDate: , AffiliationEndDate: , PrimaryPhone: ",
", PrimaryEmail: ",CHAR(34),INDEX(People[Primary Email],$A1455),CHAR(34),
", PrimaryAddress: ",CHAR(34),INDEX(People[Primary Address],$A1455),CHAR(34),
", PersonLink: }"))</f>
        <v>#REF!</v>
      </c>
      <c r="H1455" t="e">
        <f>IF(COUNTA(CitationInformation)=0,"",IF(INDEX(AuthorList[Author Name],$A1455)="","",
CONCATENATE("  - &amp;AuthorListID",TEXT($A1455,"0000"),
"  {CitationID: *CitationID0001",
", PersonID: *PersonID",TEXT(MATCH(INDEX(AuthorList[Author Name],$A1455),People[Full Name],0),"0000"),
", AuthorOrder: ",INDEX(AuthorList[Author Number],$A1455),"}")))</f>
        <v>#REF!</v>
      </c>
      <c r="K1455" t="e">
        <f>IF(INDEX(SamplingFeatures[Feature Code],$A1455)="","",
CONCATENATE("  - &amp;SamplingFeatureID",TEXT($A1455,"0000"),
" {","SamplingFeatureUUID:  ",CHAR(34),INDEX(SamplingFeatures[Sampling Feature UUID],$A1455),CHAR(34),
", SamplingFeatureTypeCV:  ",CHAR(34),INDEX(SamplingFeatures[Sampling Feature Type],$A1455),CHAR(34),
", SamplingFeatureCode:  ",CHAR(34),INDEX(SamplingFeatures[Feature Code],$A1455),CHAR(34),
", SamplingFeatureName:  ",CHAR(34),INDEX(SamplingFeatures[Feature Name],$A1455),CHAR(34),
", SamplingFeatureDescription:  ",CHAR(34),INDEX(SamplingFeatures[Feature Description],$A1455),CHAR(34),
", SamplingFeatureGeotypeCV:  ",CHAR(34),INDEX(SamplingFeatures[Feature Geo Type],$A1455),CHAR(34),
", FeatureGeometry:  ",CHAR(34),INDEX(SamplingFeatures[Feature Geometry],$A1455),CHAR(34),
", Elevation_m:  ",CHAR(34),INDEX(SamplingFeatures[Elevation_m],$A1455),CHAR(34),
", ElevationDatumCV:  ",CHAR(34),ElevationDatum,CHAR(34),"}"))</f>
        <v>#REF!</v>
      </c>
      <c r="L1455" t="e">
        <f>IF(INDEX(SamplingFeatures[Sampling Feature Type],$A1455)&lt;&gt;"Site","",
CONCATENATE("  - &amp;SiteID",TEXT(SUMPRODUCT(--($L$3:$L1454&lt;&gt;"")),"0000"),
" {","SamplingFeatureID:  *SamplingFeatureID",TEXT($A1455,"0000"),
", SiteTypeCV:  ",CHAR(34),INDEX(Sites[Site Type],$A1455),CHAR(34),
", Latitude:  ",INDEX(Sites[Latitude],$A1455),
", Longitude:  ",INDEX(Sites[Longitude],$A1455),
", SRSName:  ",CHAR(34),LatLonDatum,CHAR(34),"}"))</f>
        <v>#REF!</v>
      </c>
      <c r="M1455" t="e">
        <f>IF(INDEX(SamplingFeatures[Sampling Feature Type],$A1455)&lt;&gt;"Specimen","",
CONCATENATE("  - &amp;SpecimenID",TEXT(SUMPRODUCT(--($M$3:$M1454&lt;&gt;"")),"0000"),
" {","SamplingFeatureID:  *SamplingFeatureID",TEXT($A1455,"0000"),
", SpecimenTypeCV:  ",CHAR(34),INDEX(Specimens[Specimen Type],$A1455),CHAR(34),
", SpecimenMediumCV:  ",INDEX(Specimens[Specimen Medium],$A1455),
", IsFieldSpecimen:  ",CHAR(34),INDEX(Specimens[Is Field Specimen?],$A1455),CHAR(34),"}"))</f>
        <v>#REF!</v>
      </c>
      <c r="N1455" t="e">
        <f>IF(COUNTA(SpatialOffsets[])=0,"", IF(INDEX(SpatialOffsets[Spatial Offset Type],$A1455)="","",
CONCATENATE("  - &amp;SpatialOffsetID",TEXT($A1455,"0000"),
" {","SpatialOffsetTypeCV:  ",CHAR(34),INDEX(SpatialOffsets[Spatial Offset Type],$A1455),CHAR(34),
", Offset1Value:  ",INDEX(SpatialOffsets[Offset 1 Value],$A1455),
", Offset1UnitID:  ",CHAR(34),INDEX(SpatialOffsets[Offset 1 Unit],$A1455),CHAR(34),
", Offset2Value:  ",INDEX(SpatialOffsets[Offset 2 Value],$A1455),
", Offset2UnitID:  ",CHAR(34),INDEX(SpatialOffsets[Offset 2 Unit],$A1455),CHAR(34),
", Offset3Value:  ",INDEX(SpatialOffsets[Offset 3 Value],$A1455),
", Offset3UnitID:  ",CHAR(34),INDEX(SpatialOffsets[Offset 3 Unit],$A1455),CHAR(34),,"}")))</f>
        <v>#REF!</v>
      </c>
      <c r="O1455" t="e">
        <f>IF(COUNTA(RelatedFeatures[])=0,"", IF(INDEX(RelatedFeatures[First Sampling Feature Code],$A1455)="","",
CONCATENATE("  - &amp;RelationID",TEXT($A1455,"0000"),
" {","SamplingFeatureID:  *SamplingFeatureID",TEXT(MATCH(INDEX(RelatedFeatures[First Sampling Feature Code],$A1455),SamplingFeatures[Feature Code],0),"0000"),
", RelationshipTypeCV:  ",CHAR(34),INDEX(RelatedFeatures[Relationship Type],$A1455),CHAR(34),
", RelatedFeatureID: *SamplingFeatureID",TEXT(MATCH(INDEX(RelatedFeatures[Second Sampling Feature Code],$A1455),SamplingFeatures[Feature Code],0),"0000"),
", SpatialOffsetID:  ",IF(INDEX(RelatedFeatures[Offset Number],$A1455)="","",CONCATENATE("*SpatialOffsetID",TEXT(INDEX(RelatedFeatures[Offset Number],$A1455),"0000"))),"}")))</f>
        <v>#REF!</v>
      </c>
      <c r="P1455" t="e">
        <f>IF(INDEX(Methods[Method Type],$A1455)="","",
CONCATENATE("  - &amp;MethodID",TEXT($A1455,"0000"),
" {","MethodTypeCV:  ",CHAR(34),INDEX(Methods[Method Type],$A1455),CHAR(34),
", MethodCode:  ",CHAR(34),INDEX(Methods[Method Code],$A1455),CHAR(34),
", MethodName:  ",CHAR(34),INDEX(Methods[Method Name],$A1455),CHAR(34),
", MethodDescription:  ",CHAR(34),INDEX(Methods[Method Description],$A1455),CHAR(34),
", MethodLink:  ",CHAR(34),INDEX(Methods[Method Link],$A1455),CHAR(34),
", OrganizationID: *OrganizationID",TEXT(MATCH(INDEX(Methods[Organization Name],$A1455),Organizations[Organization Name],0),"0000"),"}"))</f>
        <v>#REF!</v>
      </c>
      <c r="Q1455" t="e">
        <f>IF(INDEX(Variables[Variable Type],$A1455)="","",
CONCATENATE("  - &amp;VariableID",TEXT($A1455,"0000"),
" {","VariableTypeCV:  ",CHAR(34),INDEX(Variables[Variable Type],$A1455),CHAR(34),
", VariableCode:  ",CHAR(34),INDEX(Variables[Variable Code],$A1455),CHAR(34),
", VariableNameCV:  ",CHAR(34),INDEX(Variables[Variable Name],$A1455),CHAR(34),
", VariableDefinition:  ",CHAR(34),INDEX(Variables[Variable Definition],$A1455),CHAR(34),
", SpecciationCV:  ",CHAR(34),INDEX(Variables[Speciation],$A1455),CHAR(34),
", NoDataValue:  ",CHAR(34),INDEX(Variables[No Data Value],$A1455),CHAR(34),"}"))</f>
        <v>#REF!</v>
      </c>
    </row>
    <row r="1456" spans="1:17" x14ac:dyDescent="0.25">
      <c r="A1456">
        <v>1453</v>
      </c>
      <c r="D1456" t="e">
        <f>IF(INDEX(People[First Name],$A1456)="","",
CONCATENATE("  - &amp;PersonID",TEXT($A1456,"0000"),
" {","PersonFirstName:  ",CHAR(34),INDEX(People[First Name],$A1456),CHAR(34),
", PersonMiddleName:  ",CHAR(34),INDEX(People[Middle Name],$A1456),CHAR(34),
", PersonLastName:  ",CHAR(34),INDEX(People[Last Name],$A1456),CHAR(34),"}"))</f>
        <v>#REF!</v>
      </c>
      <c r="E1456" t="e">
        <f>IF(INDEX(Organizations[Organization Type '[CV']],$A1456)="","",
CONCATENATE("  - &amp;OrganizationID",TEXT($A1456,"0000"),
" {","OrganizationTypeCV:  ",CHAR(34),INDEX(Organizations[Organization Type '[CV']],$A1456),CHAR(34),
", OrganizationCode:  ",CHAR(34),INDEX(Organizations[Organization Code],$A1456),CHAR(34),
", OrganizationName:  ",CHAR(34),INDEX(Organizations[Organization Name],$A1456),CHAR(34),
", OrganizationDescription:  ",CHAR(34),INDEX(Organizations[Organization Description],$A1456),CHAR(34),
", OrganizationLink:  ",CHAR(34),INDEX(Organizations[Organization Link],$A1456),CHAR(34),"}"))</f>
        <v>#REF!</v>
      </c>
      <c r="F1456" t="e">
        <f>IF(INDEX(People[First Name],$A1456)="","",
CONCATENATE("  - &amp;AffiliationID",TEXT($A1456,"0000"),
" {PersonID: *PersonID",TEXT($A1456,"0000"),
", OrganizationID: *OrganizationID",TEXT(MATCH(INDEX(People[Organization Name],$A1456),Organizations[Organization Name],0),"0000"),
", IsPrimaryOrganizationContact: , AffiliationStartDate: , AffiliationEndDate: , PrimaryPhone: ",
", PrimaryEmail: ",CHAR(34),INDEX(People[Primary Email],$A1456),CHAR(34),
", PrimaryAddress: ",CHAR(34),INDEX(People[Primary Address],$A1456),CHAR(34),
", PersonLink: }"))</f>
        <v>#REF!</v>
      </c>
      <c r="H1456" t="e">
        <f>IF(COUNTA(CitationInformation)=0,"",IF(INDEX(AuthorList[Author Name],$A1456)="","",
CONCATENATE("  - &amp;AuthorListID",TEXT($A1456,"0000"),
"  {CitationID: *CitationID0001",
", PersonID: *PersonID",TEXT(MATCH(INDEX(AuthorList[Author Name],$A1456),People[Full Name],0),"0000"),
", AuthorOrder: ",INDEX(AuthorList[Author Number],$A1456),"}")))</f>
        <v>#REF!</v>
      </c>
      <c r="K1456" t="e">
        <f>IF(INDEX(SamplingFeatures[Feature Code],$A1456)="","",
CONCATENATE("  - &amp;SamplingFeatureID",TEXT($A1456,"0000"),
" {","SamplingFeatureUUID:  ",CHAR(34),INDEX(SamplingFeatures[Sampling Feature UUID],$A1456),CHAR(34),
", SamplingFeatureTypeCV:  ",CHAR(34),INDEX(SamplingFeatures[Sampling Feature Type],$A1456),CHAR(34),
", SamplingFeatureCode:  ",CHAR(34),INDEX(SamplingFeatures[Feature Code],$A1456),CHAR(34),
", SamplingFeatureName:  ",CHAR(34),INDEX(SamplingFeatures[Feature Name],$A1456),CHAR(34),
", SamplingFeatureDescription:  ",CHAR(34),INDEX(SamplingFeatures[Feature Description],$A1456),CHAR(34),
", SamplingFeatureGeotypeCV:  ",CHAR(34),INDEX(SamplingFeatures[Feature Geo Type],$A1456),CHAR(34),
", FeatureGeometry:  ",CHAR(34),INDEX(SamplingFeatures[Feature Geometry],$A1456),CHAR(34),
", Elevation_m:  ",CHAR(34),INDEX(SamplingFeatures[Elevation_m],$A1456),CHAR(34),
", ElevationDatumCV:  ",CHAR(34),ElevationDatum,CHAR(34),"}"))</f>
        <v>#REF!</v>
      </c>
      <c r="L1456" t="e">
        <f>IF(INDEX(SamplingFeatures[Sampling Feature Type],$A1456)&lt;&gt;"Site","",
CONCATENATE("  - &amp;SiteID",TEXT(SUMPRODUCT(--($L$3:$L1455&lt;&gt;"")),"0000"),
" {","SamplingFeatureID:  *SamplingFeatureID",TEXT($A1456,"0000"),
", SiteTypeCV:  ",CHAR(34),INDEX(Sites[Site Type],$A1456),CHAR(34),
", Latitude:  ",INDEX(Sites[Latitude],$A1456),
", Longitude:  ",INDEX(Sites[Longitude],$A1456),
", SRSName:  ",CHAR(34),LatLonDatum,CHAR(34),"}"))</f>
        <v>#REF!</v>
      </c>
      <c r="M1456" t="e">
        <f>IF(INDEX(SamplingFeatures[Sampling Feature Type],$A1456)&lt;&gt;"Specimen","",
CONCATENATE("  - &amp;SpecimenID",TEXT(SUMPRODUCT(--($M$3:$M1455&lt;&gt;"")),"0000"),
" {","SamplingFeatureID:  *SamplingFeatureID",TEXT($A1456,"0000"),
", SpecimenTypeCV:  ",CHAR(34),INDEX(Specimens[Specimen Type],$A1456),CHAR(34),
", SpecimenMediumCV:  ",INDEX(Specimens[Specimen Medium],$A1456),
", IsFieldSpecimen:  ",CHAR(34),INDEX(Specimens[Is Field Specimen?],$A1456),CHAR(34),"}"))</f>
        <v>#REF!</v>
      </c>
      <c r="N1456" t="e">
        <f>IF(COUNTA(SpatialOffsets[])=0,"", IF(INDEX(SpatialOffsets[Spatial Offset Type],$A1456)="","",
CONCATENATE("  - &amp;SpatialOffsetID",TEXT($A1456,"0000"),
" {","SpatialOffsetTypeCV:  ",CHAR(34),INDEX(SpatialOffsets[Spatial Offset Type],$A1456),CHAR(34),
", Offset1Value:  ",INDEX(SpatialOffsets[Offset 1 Value],$A1456),
", Offset1UnitID:  ",CHAR(34),INDEX(SpatialOffsets[Offset 1 Unit],$A1456),CHAR(34),
", Offset2Value:  ",INDEX(SpatialOffsets[Offset 2 Value],$A1456),
", Offset2UnitID:  ",CHAR(34),INDEX(SpatialOffsets[Offset 2 Unit],$A1456),CHAR(34),
", Offset3Value:  ",INDEX(SpatialOffsets[Offset 3 Value],$A1456),
", Offset3UnitID:  ",CHAR(34),INDEX(SpatialOffsets[Offset 3 Unit],$A1456),CHAR(34),,"}")))</f>
        <v>#REF!</v>
      </c>
      <c r="O1456" t="e">
        <f>IF(COUNTA(RelatedFeatures[])=0,"", IF(INDEX(RelatedFeatures[First Sampling Feature Code],$A1456)="","",
CONCATENATE("  - &amp;RelationID",TEXT($A1456,"0000"),
" {","SamplingFeatureID:  *SamplingFeatureID",TEXT(MATCH(INDEX(RelatedFeatures[First Sampling Feature Code],$A1456),SamplingFeatures[Feature Code],0),"0000"),
", RelationshipTypeCV:  ",CHAR(34),INDEX(RelatedFeatures[Relationship Type],$A1456),CHAR(34),
", RelatedFeatureID: *SamplingFeatureID",TEXT(MATCH(INDEX(RelatedFeatures[Second Sampling Feature Code],$A1456),SamplingFeatures[Feature Code],0),"0000"),
", SpatialOffsetID:  ",IF(INDEX(RelatedFeatures[Offset Number],$A1456)="","",CONCATENATE("*SpatialOffsetID",TEXT(INDEX(RelatedFeatures[Offset Number],$A1456),"0000"))),"}")))</f>
        <v>#REF!</v>
      </c>
      <c r="P1456" t="e">
        <f>IF(INDEX(Methods[Method Type],$A1456)="","",
CONCATENATE("  - &amp;MethodID",TEXT($A1456,"0000"),
" {","MethodTypeCV:  ",CHAR(34),INDEX(Methods[Method Type],$A1456),CHAR(34),
", MethodCode:  ",CHAR(34),INDEX(Methods[Method Code],$A1456),CHAR(34),
", MethodName:  ",CHAR(34),INDEX(Methods[Method Name],$A1456),CHAR(34),
", MethodDescription:  ",CHAR(34),INDEX(Methods[Method Description],$A1456),CHAR(34),
", MethodLink:  ",CHAR(34),INDEX(Methods[Method Link],$A1456),CHAR(34),
", OrganizationID: *OrganizationID",TEXT(MATCH(INDEX(Methods[Organization Name],$A1456),Organizations[Organization Name],0),"0000"),"}"))</f>
        <v>#REF!</v>
      </c>
      <c r="Q1456" t="e">
        <f>IF(INDEX(Variables[Variable Type],$A1456)="","",
CONCATENATE("  - &amp;VariableID",TEXT($A1456,"0000"),
" {","VariableTypeCV:  ",CHAR(34),INDEX(Variables[Variable Type],$A1456),CHAR(34),
", VariableCode:  ",CHAR(34),INDEX(Variables[Variable Code],$A1456),CHAR(34),
", VariableNameCV:  ",CHAR(34),INDEX(Variables[Variable Name],$A1456),CHAR(34),
", VariableDefinition:  ",CHAR(34),INDEX(Variables[Variable Definition],$A1456),CHAR(34),
", SpecciationCV:  ",CHAR(34),INDEX(Variables[Speciation],$A1456),CHAR(34),
", NoDataValue:  ",CHAR(34),INDEX(Variables[No Data Value],$A1456),CHAR(34),"}"))</f>
        <v>#REF!</v>
      </c>
    </row>
    <row r="1457" spans="1:17" x14ac:dyDescent="0.25">
      <c r="A1457">
        <v>1454</v>
      </c>
      <c r="D1457" t="e">
        <f>IF(INDEX(People[First Name],$A1457)="","",
CONCATENATE("  - &amp;PersonID",TEXT($A1457,"0000"),
" {","PersonFirstName:  ",CHAR(34),INDEX(People[First Name],$A1457),CHAR(34),
", PersonMiddleName:  ",CHAR(34),INDEX(People[Middle Name],$A1457),CHAR(34),
", PersonLastName:  ",CHAR(34),INDEX(People[Last Name],$A1457),CHAR(34),"}"))</f>
        <v>#REF!</v>
      </c>
      <c r="E1457" t="e">
        <f>IF(INDEX(Organizations[Organization Type '[CV']],$A1457)="","",
CONCATENATE("  - &amp;OrganizationID",TEXT($A1457,"0000"),
" {","OrganizationTypeCV:  ",CHAR(34),INDEX(Organizations[Organization Type '[CV']],$A1457),CHAR(34),
", OrganizationCode:  ",CHAR(34),INDEX(Organizations[Organization Code],$A1457),CHAR(34),
", OrganizationName:  ",CHAR(34),INDEX(Organizations[Organization Name],$A1457),CHAR(34),
", OrganizationDescription:  ",CHAR(34),INDEX(Organizations[Organization Description],$A1457),CHAR(34),
", OrganizationLink:  ",CHAR(34),INDEX(Organizations[Organization Link],$A1457),CHAR(34),"}"))</f>
        <v>#REF!</v>
      </c>
      <c r="F1457" t="e">
        <f>IF(INDEX(People[First Name],$A1457)="","",
CONCATENATE("  - &amp;AffiliationID",TEXT($A1457,"0000"),
" {PersonID: *PersonID",TEXT($A1457,"0000"),
", OrganizationID: *OrganizationID",TEXT(MATCH(INDEX(People[Organization Name],$A1457),Organizations[Organization Name],0),"0000"),
", IsPrimaryOrganizationContact: , AffiliationStartDate: , AffiliationEndDate: , PrimaryPhone: ",
", PrimaryEmail: ",CHAR(34),INDEX(People[Primary Email],$A1457),CHAR(34),
", PrimaryAddress: ",CHAR(34),INDEX(People[Primary Address],$A1457),CHAR(34),
", PersonLink: }"))</f>
        <v>#REF!</v>
      </c>
      <c r="H1457" t="e">
        <f>IF(COUNTA(CitationInformation)=0,"",IF(INDEX(AuthorList[Author Name],$A1457)="","",
CONCATENATE("  - &amp;AuthorListID",TEXT($A1457,"0000"),
"  {CitationID: *CitationID0001",
", PersonID: *PersonID",TEXT(MATCH(INDEX(AuthorList[Author Name],$A1457),People[Full Name],0),"0000"),
", AuthorOrder: ",INDEX(AuthorList[Author Number],$A1457),"}")))</f>
        <v>#REF!</v>
      </c>
      <c r="K1457" t="e">
        <f>IF(INDEX(SamplingFeatures[Feature Code],$A1457)="","",
CONCATENATE("  - &amp;SamplingFeatureID",TEXT($A1457,"0000"),
" {","SamplingFeatureUUID:  ",CHAR(34),INDEX(SamplingFeatures[Sampling Feature UUID],$A1457),CHAR(34),
", SamplingFeatureTypeCV:  ",CHAR(34),INDEX(SamplingFeatures[Sampling Feature Type],$A1457),CHAR(34),
", SamplingFeatureCode:  ",CHAR(34),INDEX(SamplingFeatures[Feature Code],$A1457),CHAR(34),
", SamplingFeatureName:  ",CHAR(34),INDEX(SamplingFeatures[Feature Name],$A1457),CHAR(34),
", SamplingFeatureDescription:  ",CHAR(34),INDEX(SamplingFeatures[Feature Description],$A1457),CHAR(34),
", SamplingFeatureGeotypeCV:  ",CHAR(34),INDEX(SamplingFeatures[Feature Geo Type],$A1457),CHAR(34),
", FeatureGeometry:  ",CHAR(34),INDEX(SamplingFeatures[Feature Geometry],$A1457),CHAR(34),
", Elevation_m:  ",CHAR(34),INDEX(SamplingFeatures[Elevation_m],$A1457),CHAR(34),
", ElevationDatumCV:  ",CHAR(34),ElevationDatum,CHAR(34),"}"))</f>
        <v>#REF!</v>
      </c>
      <c r="L1457" t="e">
        <f>IF(INDEX(SamplingFeatures[Sampling Feature Type],$A1457)&lt;&gt;"Site","",
CONCATENATE("  - &amp;SiteID",TEXT(SUMPRODUCT(--($L$3:$L1456&lt;&gt;"")),"0000"),
" {","SamplingFeatureID:  *SamplingFeatureID",TEXT($A1457,"0000"),
", SiteTypeCV:  ",CHAR(34),INDEX(Sites[Site Type],$A1457),CHAR(34),
", Latitude:  ",INDEX(Sites[Latitude],$A1457),
", Longitude:  ",INDEX(Sites[Longitude],$A1457),
", SRSName:  ",CHAR(34),LatLonDatum,CHAR(34),"}"))</f>
        <v>#REF!</v>
      </c>
      <c r="M1457" t="e">
        <f>IF(INDEX(SamplingFeatures[Sampling Feature Type],$A1457)&lt;&gt;"Specimen","",
CONCATENATE("  - &amp;SpecimenID",TEXT(SUMPRODUCT(--($M$3:$M1456&lt;&gt;"")),"0000"),
" {","SamplingFeatureID:  *SamplingFeatureID",TEXT($A1457,"0000"),
", SpecimenTypeCV:  ",CHAR(34),INDEX(Specimens[Specimen Type],$A1457),CHAR(34),
", SpecimenMediumCV:  ",INDEX(Specimens[Specimen Medium],$A1457),
", IsFieldSpecimen:  ",CHAR(34),INDEX(Specimens[Is Field Specimen?],$A1457),CHAR(34),"}"))</f>
        <v>#REF!</v>
      </c>
      <c r="N1457" t="e">
        <f>IF(COUNTA(SpatialOffsets[])=0,"", IF(INDEX(SpatialOffsets[Spatial Offset Type],$A1457)="","",
CONCATENATE("  - &amp;SpatialOffsetID",TEXT($A1457,"0000"),
" {","SpatialOffsetTypeCV:  ",CHAR(34),INDEX(SpatialOffsets[Spatial Offset Type],$A1457),CHAR(34),
", Offset1Value:  ",INDEX(SpatialOffsets[Offset 1 Value],$A1457),
", Offset1UnitID:  ",CHAR(34),INDEX(SpatialOffsets[Offset 1 Unit],$A1457),CHAR(34),
", Offset2Value:  ",INDEX(SpatialOffsets[Offset 2 Value],$A1457),
", Offset2UnitID:  ",CHAR(34),INDEX(SpatialOffsets[Offset 2 Unit],$A1457),CHAR(34),
", Offset3Value:  ",INDEX(SpatialOffsets[Offset 3 Value],$A1457),
", Offset3UnitID:  ",CHAR(34),INDEX(SpatialOffsets[Offset 3 Unit],$A1457),CHAR(34),,"}")))</f>
        <v>#REF!</v>
      </c>
      <c r="O1457" t="e">
        <f>IF(COUNTA(RelatedFeatures[])=0,"", IF(INDEX(RelatedFeatures[First Sampling Feature Code],$A1457)="","",
CONCATENATE("  - &amp;RelationID",TEXT($A1457,"0000"),
" {","SamplingFeatureID:  *SamplingFeatureID",TEXT(MATCH(INDEX(RelatedFeatures[First Sampling Feature Code],$A1457),SamplingFeatures[Feature Code],0),"0000"),
", RelationshipTypeCV:  ",CHAR(34),INDEX(RelatedFeatures[Relationship Type],$A1457),CHAR(34),
", RelatedFeatureID: *SamplingFeatureID",TEXT(MATCH(INDEX(RelatedFeatures[Second Sampling Feature Code],$A1457),SamplingFeatures[Feature Code],0),"0000"),
", SpatialOffsetID:  ",IF(INDEX(RelatedFeatures[Offset Number],$A1457)="","",CONCATENATE("*SpatialOffsetID",TEXT(INDEX(RelatedFeatures[Offset Number],$A1457),"0000"))),"}")))</f>
        <v>#REF!</v>
      </c>
      <c r="P1457" t="e">
        <f>IF(INDEX(Methods[Method Type],$A1457)="","",
CONCATENATE("  - &amp;MethodID",TEXT($A1457,"0000"),
" {","MethodTypeCV:  ",CHAR(34),INDEX(Methods[Method Type],$A1457),CHAR(34),
", MethodCode:  ",CHAR(34),INDEX(Methods[Method Code],$A1457),CHAR(34),
", MethodName:  ",CHAR(34),INDEX(Methods[Method Name],$A1457),CHAR(34),
", MethodDescription:  ",CHAR(34),INDEX(Methods[Method Description],$A1457),CHAR(34),
", MethodLink:  ",CHAR(34),INDEX(Methods[Method Link],$A1457),CHAR(34),
", OrganizationID: *OrganizationID",TEXT(MATCH(INDEX(Methods[Organization Name],$A1457),Organizations[Organization Name],0),"0000"),"}"))</f>
        <v>#REF!</v>
      </c>
      <c r="Q1457" t="e">
        <f>IF(INDEX(Variables[Variable Type],$A1457)="","",
CONCATENATE("  - &amp;VariableID",TEXT($A1457,"0000"),
" {","VariableTypeCV:  ",CHAR(34),INDEX(Variables[Variable Type],$A1457),CHAR(34),
", VariableCode:  ",CHAR(34),INDEX(Variables[Variable Code],$A1457),CHAR(34),
", VariableNameCV:  ",CHAR(34),INDEX(Variables[Variable Name],$A1457),CHAR(34),
", VariableDefinition:  ",CHAR(34),INDEX(Variables[Variable Definition],$A1457),CHAR(34),
", SpecciationCV:  ",CHAR(34),INDEX(Variables[Speciation],$A1457),CHAR(34),
", NoDataValue:  ",CHAR(34),INDEX(Variables[No Data Value],$A1457),CHAR(34),"}"))</f>
        <v>#REF!</v>
      </c>
    </row>
    <row r="1458" spans="1:17" x14ac:dyDescent="0.25">
      <c r="A1458">
        <v>1455</v>
      </c>
      <c r="D1458" t="e">
        <f>IF(INDEX(People[First Name],$A1458)="","",
CONCATENATE("  - &amp;PersonID",TEXT($A1458,"0000"),
" {","PersonFirstName:  ",CHAR(34),INDEX(People[First Name],$A1458),CHAR(34),
", PersonMiddleName:  ",CHAR(34),INDEX(People[Middle Name],$A1458),CHAR(34),
", PersonLastName:  ",CHAR(34),INDEX(People[Last Name],$A1458),CHAR(34),"}"))</f>
        <v>#REF!</v>
      </c>
      <c r="E1458" t="e">
        <f>IF(INDEX(Organizations[Organization Type '[CV']],$A1458)="","",
CONCATENATE("  - &amp;OrganizationID",TEXT($A1458,"0000"),
" {","OrganizationTypeCV:  ",CHAR(34),INDEX(Organizations[Organization Type '[CV']],$A1458),CHAR(34),
", OrganizationCode:  ",CHAR(34),INDEX(Organizations[Organization Code],$A1458),CHAR(34),
", OrganizationName:  ",CHAR(34),INDEX(Organizations[Organization Name],$A1458),CHAR(34),
", OrganizationDescription:  ",CHAR(34),INDEX(Organizations[Organization Description],$A1458),CHAR(34),
", OrganizationLink:  ",CHAR(34),INDEX(Organizations[Organization Link],$A1458),CHAR(34),"}"))</f>
        <v>#REF!</v>
      </c>
      <c r="F1458" t="e">
        <f>IF(INDEX(People[First Name],$A1458)="","",
CONCATENATE("  - &amp;AffiliationID",TEXT($A1458,"0000"),
" {PersonID: *PersonID",TEXT($A1458,"0000"),
", OrganizationID: *OrganizationID",TEXT(MATCH(INDEX(People[Organization Name],$A1458),Organizations[Organization Name],0),"0000"),
", IsPrimaryOrganizationContact: , AffiliationStartDate: , AffiliationEndDate: , PrimaryPhone: ",
", PrimaryEmail: ",CHAR(34),INDEX(People[Primary Email],$A1458),CHAR(34),
", PrimaryAddress: ",CHAR(34),INDEX(People[Primary Address],$A1458),CHAR(34),
", PersonLink: }"))</f>
        <v>#REF!</v>
      </c>
      <c r="H1458" t="e">
        <f>IF(COUNTA(CitationInformation)=0,"",IF(INDEX(AuthorList[Author Name],$A1458)="","",
CONCATENATE("  - &amp;AuthorListID",TEXT($A1458,"0000"),
"  {CitationID: *CitationID0001",
", PersonID: *PersonID",TEXT(MATCH(INDEX(AuthorList[Author Name],$A1458),People[Full Name],0),"0000"),
", AuthorOrder: ",INDEX(AuthorList[Author Number],$A1458),"}")))</f>
        <v>#REF!</v>
      </c>
      <c r="K1458" t="e">
        <f>IF(INDEX(SamplingFeatures[Feature Code],$A1458)="","",
CONCATENATE("  - &amp;SamplingFeatureID",TEXT($A1458,"0000"),
" {","SamplingFeatureUUID:  ",CHAR(34),INDEX(SamplingFeatures[Sampling Feature UUID],$A1458),CHAR(34),
", SamplingFeatureTypeCV:  ",CHAR(34),INDEX(SamplingFeatures[Sampling Feature Type],$A1458),CHAR(34),
", SamplingFeatureCode:  ",CHAR(34),INDEX(SamplingFeatures[Feature Code],$A1458),CHAR(34),
", SamplingFeatureName:  ",CHAR(34),INDEX(SamplingFeatures[Feature Name],$A1458),CHAR(34),
", SamplingFeatureDescription:  ",CHAR(34),INDEX(SamplingFeatures[Feature Description],$A1458),CHAR(34),
", SamplingFeatureGeotypeCV:  ",CHAR(34),INDEX(SamplingFeatures[Feature Geo Type],$A1458),CHAR(34),
", FeatureGeometry:  ",CHAR(34),INDEX(SamplingFeatures[Feature Geometry],$A1458),CHAR(34),
", Elevation_m:  ",CHAR(34),INDEX(SamplingFeatures[Elevation_m],$A1458),CHAR(34),
", ElevationDatumCV:  ",CHAR(34),ElevationDatum,CHAR(34),"}"))</f>
        <v>#REF!</v>
      </c>
      <c r="L1458" t="e">
        <f>IF(INDEX(SamplingFeatures[Sampling Feature Type],$A1458)&lt;&gt;"Site","",
CONCATENATE("  - &amp;SiteID",TEXT(SUMPRODUCT(--($L$3:$L1457&lt;&gt;"")),"0000"),
" {","SamplingFeatureID:  *SamplingFeatureID",TEXT($A1458,"0000"),
", SiteTypeCV:  ",CHAR(34),INDEX(Sites[Site Type],$A1458),CHAR(34),
", Latitude:  ",INDEX(Sites[Latitude],$A1458),
", Longitude:  ",INDEX(Sites[Longitude],$A1458),
", SRSName:  ",CHAR(34),LatLonDatum,CHAR(34),"}"))</f>
        <v>#REF!</v>
      </c>
      <c r="M1458" t="e">
        <f>IF(INDEX(SamplingFeatures[Sampling Feature Type],$A1458)&lt;&gt;"Specimen","",
CONCATENATE("  - &amp;SpecimenID",TEXT(SUMPRODUCT(--($M$3:$M1457&lt;&gt;"")),"0000"),
" {","SamplingFeatureID:  *SamplingFeatureID",TEXT($A1458,"0000"),
", SpecimenTypeCV:  ",CHAR(34),INDEX(Specimens[Specimen Type],$A1458),CHAR(34),
", SpecimenMediumCV:  ",INDEX(Specimens[Specimen Medium],$A1458),
", IsFieldSpecimen:  ",CHAR(34),INDEX(Specimens[Is Field Specimen?],$A1458),CHAR(34),"}"))</f>
        <v>#REF!</v>
      </c>
      <c r="N1458" t="e">
        <f>IF(COUNTA(SpatialOffsets[])=0,"", IF(INDEX(SpatialOffsets[Spatial Offset Type],$A1458)="","",
CONCATENATE("  - &amp;SpatialOffsetID",TEXT($A1458,"0000"),
" {","SpatialOffsetTypeCV:  ",CHAR(34),INDEX(SpatialOffsets[Spatial Offset Type],$A1458),CHAR(34),
", Offset1Value:  ",INDEX(SpatialOffsets[Offset 1 Value],$A1458),
", Offset1UnitID:  ",CHAR(34),INDEX(SpatialOffsets[Offset 1 Unit],$A1458),CHAR(34),
", Offset2Value:  ",INDEX(SpatialOffsets[Offset 2 Value],$A1458),
", Offset2UnitID:  ",CHAR(34),INDEX(SpatialOffsets[Offset 2 Unit],$A1458),CHAR(34),
", Offset3Value:  ",INDEX(SpatialOffsets[Offset 3 Value],$A1458),
", Offset3UnitID:  ",CHAR(34),INDEX(SpatialOffsets[Offset 3 Unit],$A1458),CHAR(34),,"}")))</f>
        <v>#REF!</v>
      </c>
      <c r="O1458" t="e">
        <f>IF(COUNTA(RelatedFeatures[])=0,"", IF(INDEX(RelatedFeatures[First Sampling Feature Code],$A1458)="","",
CONCATENATE("  - &amp;RelationID",TEXT($A1458,"0000"),
" {","SamplingFeatureID:  *SamplingFeatureID",TEXT(MATCH(INDEX(RelatedFeatures[First Sampling Feature Code],$A1458),SamplingFeatures[Feature Code],0),"0000"),
", RelationshipTypeCV:  ",CHAR(34),INDEX(RelatedFeatures[Relationship Type],$A1458),CHAR(34),
", RelatedFeatureID: *SamplingFeatureID",TEXT(MATCH(INDEX(RelatedFeatures[Second Sampling Feature Code],$A1458),SamplingFeatures[Feature Code],0),"0000"),
", SpatialOffsetID:  ",IF(INDEX(RelatedFeatures[Offset Number],$A1458)="","",CONCATENATE("*SpatialOffsetID",TEXT(INDEX(RelatedFeatures[Offset Number],$A1458),"0000"))),"}")))</f>
        <v>#REF!</v>
      </c>
      <c r="P1458" t="e">
        <f>IF(INDEX(Methods[Method Type],$A1458)="","",
CONCATENATE("  - &amp;MethodID",TEXT($A1458,"0000"),
" {","MethodTypeCV:  ",CHAR(34),INDEX(Methods[Method Type],$A1458),CHAR(34),
", MethodCode:  ",CHAR(34),INDEX(Methods[Method Code],$A1458),CHAR(34),
", MethodName:  ",CHAR(34),INDEX(Methods[Method Name],$A1458),CHAR(34),
", MethodDescription:  ",CHAR(34),INDEX(Methods[Method Description],$A1458),CHAR(34),
", MethodLink:  ",CHAR(34),INDEX(Methods[Method Link],$A1458),CHAR(34),
", OrganizationID: *OrganizationID",TEXT(MATCH(INDEX(Methods[Organization Name],$A1458),Organizations[Organization Name],0),"0000"),"}"))</f>
        <v>#REF!</v>
      </c>
      <c r="Q1458" t="e">
        <f>IF(INDEX(Variables[Variable Type],$A1458)="","",
CONCATENATE("  - &amp;VariableID",TEXT($A1458,"0000"),
" {","VariableTypeCV:  ",CHAR(34),INDEX(Variables[Variable Type],$A1458),CHAR(34),
", VariableCode:  ",CHAR(34),INDEX(Variables[Variable Code],$A1458),CHAR(34),
", VariableNameCV:  ",CHAR(34),INDEX(Variables[Variable Name],$A1458),CHAR(34),
", VariableDefinition:  ",CHAR(34),INDEX(Variables[Variable Definition],$A1458),CHAR(34),
", SpecciationCV:  ",CHAR(34),INDEX(Variables[Speciation],$A1458),CHAR(34),
", NoDataValue:  ",CHAR(34),INDEX(Variables[No Data Value],$A1458),CHAR(34),"}"))</f>
        <v>#REF!</v>
      </c>
    </row>
    <row r="1459" spans="1:17" x14ac:dyDescent="0.25">
      <c r="A1459">
        <v>1456</v>
      </c>
      <c r="D1459" t="e">
        <f>IF(INDEX(People[First Name],$A1459)="","",
CONCATENATE("  - &amp;PersonID",TEXT($A1459,"0000"),
" {","PersonFirstName:  ",CHAR(34),INDEX(People[First Name],$A1459),CHAR(34),
", PersonMiddleName:  ",CHAR(34),INDEX(People[Middle Name],$A1459),CHAR(34),
", PersonLastName:  ",CHAR(34),INDEX(People[Last Name],$A1459),CHAR(34),"}"))</f>
        <v>#REF!</v>
      </c>
      <c r="E1459" t="e">
        <f>IF(INDEX(Organizations[Organization Type '[CV']],$A1459)="","",
CONCATENATE("  - &amp;OrganizationID",TEXT($A1459,"0000"),
" {","OrganizationTypeCV:  ",CHAR(34),INDEX(Organizations[Organization Type '[CV']],$A1459),CHAR(34),
", OrganizationCode:  ",CHAR(34),INDEX(Organizations[Organization Code],$A1459),CHAR(34),
", OrganizationName:  ",CHAR(34),INDEX(Organizations[Organization Name],$A1459),CHAR(34),
", OrganizationDescription:  ",CHAR(34),INDEX(Organizations[Organization Description],$A1459),CHAR(34),
", OrganizationLink:  ",CHAR(34),INDEX(Organizations[Organization Link],$A1459),CHAR(34),"}"))</f>
        <v>#REF!</v>
      </c>
      <c r="F1459" t="e">
        <f>IF(INDEX(People[First Name],$A1459)="","",
CONCATENATE("  - &amp;AffiliationID",TEXT($A1459,"0000"),
" {PersonID: *PersonID",TEXT($A1459,"0000"),
", OrganizationID: *OrganizationID",TEXT(MATCH(INDEX(People[Organization Name],$A1459),Organizations[Organization Name],0),"0000"),
", IsPrimaryOrganizationContact: , AffiliationStartDate: , AffiliationEndDate: , PrimaryPhone: ",
", PrimaryEmail: ",CHAR(34),INDEX(People[Primary Email],$A1459),CHAR(34),
", PrimaryAddress: ",CHAR(34),INDEX(People[Primary Address],$A1459),CHAR(34),
", PersonLink: }"))</f>
        <v>#REF!</v>
      </c>
      <c r="H1459" t="e">
        <f>IF(COUNTA(CitationInformation)=0,"",IF(INDEX(AuthorList[Author Name],$A1459)="","",
CONCATENATE("  - &amp;AuthorListID",TEXT($A1459,"0000"),
"  {CitationID: *CitationID0001",
", PersonID: *PersonID",TEXT(MATCH(INDEX(AuthorList[Author Name],$A1459),People[Full Name],0),"0000"),
", AuthorOrder: ",INDEX(AuthorList[Author Number],$A1459),"}")))</f>
        <v>#REF!</v>
      </c>
      <c r="K1459" t="e">
        <f>IF(INDEX(SamplingFeatures[Feature Code],$A1459)="","",
CONCATENATE("  - &amp;SamplingFeatureID",TEXT($A1459,"0000"),
" {","SamplingFeatureUUID:  ",CHAR(34),INDEX(SamplingFeatures[Sampling Feature UUID],$A1459),CHAR(34),
", SamplingFeatureTypeCV:  ",CHAR(34),INDEX(SamplingFeatures[Sampling Feature Type],$A1459),CHAR(34),
", SamplingFeatureCode:  ",CHAR(34),INDEX(SamplingFeatures[Feature Code],$A1459),CHAR(34),
", SamplingFeatureName:  ",CHAR(34),INDEX(SamplingFeatures[Feature Name],$A1459),CHAR(34),
", SamplingFeatureDescription:  ",CHAR(34),INDEX(SamplingFeatures[Feature Description],$A1459),CHAR(34),
", SamplingFeatureGeotypeCV:  ",CHAR(34),INDEX(SamplingFeatures[Feature Geo Type],$A1459),CHAR(34),
", FeatureGeometry:  ",CHAR(34),INDEX(SamplingFeatures[Feature Geometry],$A1459),CHAR(34),
", Elevation_m:  ",CHAR(34),INDEX(SamplingFeatures[Elevation_m],$A1459),CHAR(34),
", ElevationDatumCV:  ",CHAR(34),ElevationDatum,CHAR(34),"}"))</f>
        <v>#REF!</v>
      </c>
      <c r="L1459" t="e">
        <f>IF(INDEX(SamplingFeatures[Sampling Feature Type],$A1459)&lt;&gt;"Site","",
CONCATENATE("  - &amp;SiteID",TEXT(SUMPRODUCT(--($L$3:$L1458&lt;&gt;"")),"0000"),
" {","SamplingFeatureID:  *SamplingFeatureID",TEXT($A1459,"0000"),
", SiteTypeCV:  ",CHAR(34),INDEX(Sites[Site Type],$A1459),CHAR(34),
", Latitude:  ",INDEX(Sites[Latitude],$A1459),
", Longitude:  ",INDEX(Sites[Longitude],$A1459),
", SRSName:  ",CHAR(34),LatLonDatum,CHAR(34),"}"))</f>
        <v>#REF!</v>
      </c>
      <c r="M1459" t="e">
        <f>IF(INDEX(SamplingFeatures[Sampling Feature Type],$A1459)&lt;&gt;"Specimen","",
CONCATENATE("  - &amp;SpecimenID",TEXT(SUMPRODUCT(--($M$3:$M1458&lt;&gt;"")),"0000"),
" {","SamplingFeatureID:  *SamplingFeatureID",TEXT($A1459,"0000"),
", SpecimenTypeCV:  ",CHAR(34),INDEX(Specimens[Specimen Type],$A1459),CHAR(34),
", SpecimenMediumCV:  ",INDEX(Specimens[Specimen Medium],$A1459),
", IsFieldSpecimen:  ",CHAR(34),INDEX(Specimens[Is Field Specimen?],$A1459),CHAR(34),"}"))</f>
        <v>#REF!</v>
      </c>
      <c r="N1459" t="e">
        <f>IF(COUNTA(SpatialOffsets[])=0,"", IF(INDEX(SpatialOffsets[Spatial Offset Type],$A1459)="","",
CONCATENATE("  - &amp;SpatialOffsetID",TEXT($A1459,"0000"),
" {","SpatialOffsetTypeCV:  ",CHAR(34),INDEX(SpatialOffsets[Spatial Offset Type],$A1459),CHAR(34),
", Offset1Value:  ",INDEX(SpatialOffsets[Offset 1 Value],$A1459),
", Offset1UnitID:  ",CHAR(34),INDEX(SpatialOffsets[Offset 1 Unit],$A1459),CHAR(34),
", Offset2Value:  ",INDEX(SpatialOffsets[Offset 2 Value],$A1459),
", Offset2UnitID:  ",CHAR(34),INDEX(SpatialOffsets[Offset 2 Unit],$A1459),CHAR(34),
", Offset3Value:  ",INDEX(SpatialOffsets[Offset 3 Value],$A1459),
", Offset3UnitID:  ",CHAR(34),INDEX(SpatialOffsets[Offset 3 Unit],$A1459),CHAR(34),,"}")))</f>
        <v>#REF!</v>
      </c>
      <c r="O1459" t="e">
        <f>IF(COUNTA(RelatedFeatures[])=0,"", IF(INDEX(RelatedFeatures[First Sampling Feature Code],$A1459)="","",
CONCATENATE("  - &amp;RelationID",TEXT($A1459,"0000"),
" {","SamplingFeatureID:  *SamplingFeatureID",TEXT(MATCH(INDEX(RelatedFeatures[First Sampling Feature Code],$A1459),SamplingFeatures[Feature Code],0),"0000"),
", RelationshipTypeCV:  ",CHAR(34),INDEX(RelatedFeatures[Relationship Type],$A1459),CHAR(34),
", RelatedFeatureID: *SamplingFeatureID",TEXT(MATCH(INDEX(RelatedFeatures[Second Sampling Feature Code],$A1459),SamplingFeatures[Feature Code],0),"0000"),
", SpatialOffsetID:  ",IF(INDEX(RelatedFeatures[Offset Number],$A1459)="","",CONCATENATE("*SpatialOffsetID",TEXT(INDEX(RelatedFeatures[Offset Number],$A1459),"0000"))),"}")))</f>
        <v>#REF!</v>
      </c>
      <c r="P1459" t="e">
        <f>IF(INDEX(Methods[Method Type],$A1459)="","",
CONCATENATE("  - &amp;MethodID",TEXT($A1459,"0000"),
" {","MethodTypeCV:  ",CHAR(34),INDEX(Methods[Method Type],$A1459),CHAR(34),
", MethodCode:  ",CHAR(34),INDEX(Methods[Method Code],$A1459),CHAR(34),
", MethodName:  ",CHAR(34),INDEX(Methods[Method Name],$A1459),CHAR(34),
", MethodDescription:  ",CHAR(34),INDEX(Methods[Method Description],$A1459),CHAR(34),
", MethodLink:  ",CHAR(34),INDEX(Methods[Method Link],$A1459),CHAR(34),
", OrganizationID: *OrganizationID",TEXT(MATCH(INDEX(Methods[Organization Name],$A1459),Organizations[Organization Name],0),"0000"),"}"))</f>
        <v>#REF!</v>
      </c>
      <c r="Q1459" t="e">
        <f>IF(INDEX(Variables[Variable Type],$A1459)="","",
CONCATENATE("  - &amp;VariableID",TEXT($A1459,"0000"),
" {","VariableTypeCV:  ",CHAR(34),INDEX(Variables[Variable Type],$A1459),CHAR(34),
", VariableCode:  ",CHAR(34),INDEX(Variables[Variable Code],$A1459),CHAR(34),
", VariableNameCV:  ",CHAR(34),INDEX(Variables[Variable Name],$A1459),CHAR(34),
", VariableDefinition:  ",CHAR(34),INDEX(Variables[Variable Definition],$A1459),CHAR(34),
", SpecciationCV:  ",CHAR(34),INDEX(Variables[Speciation],$A1459),CHAR(34),
", NoDataValue:  ",CHAR(34),INDEX(Variables[No Data Value],$A1459),CHAR(34),"}"))</f>
        <v>#REF!</v>
      </c>
    </row>
    <row r="1460" spans="1:17" x14ac:dyDescent="0.25">
      <c r="A1460">
        <v>1457</v>
      </c>
      <c r="D1460" t="e">
        <f>IF(INDEX(People[First Name],$A1460)="","",
CONCATENATE("  - &amp;PersonID",TEXT($A1460,"0000"),
" {","PersonFirstName:  ",CHAR(34),INDEX(People[First Name],$A1460),CHAR(34),
", PersonMiddleName:  ",CHAR(34),INDEX(People[Middle Name],$A1460),CHAR(34),
", PersonLastName:  ",CHAR(34),INDEX(People[Last Name],$A1460),CHAR(34),"}"))</f>
        <v>#REF!</v>
      </c>
      <c r="E1460" t="e">
        <f>IF(INDEX(Organizations[Organization Type '[CV']],$A1460)="","",
CONCATENATE("  - &amp;OrganizationID",TEXT($A1460,"0000"),
" {","OrganizationTypeCV:  ",CHAR(34),INDEX(Organizations[Organization Type '[CV']],$A1460),CHAR(34),
", OrganizationCode:  ",CHAR(34),INDEX(Organizations[Organization Code],$A1460),CHAR(34),
", OrganizationName:  ",CHAR(34),INDEX(Organizations[Organization Name],$A1460),CHAR(34),
", OrganizationDescription:  ",CHAR(34),INDEX(Organizations[Organization Description],$A1460),CHAR(34),
", OrganizationLink:  ",CHAR(34),INDEX(Organizations[Organization Link],$A1460),CHAR(34),"}"))</f>
        <v>#REF!</v>
      </c>
      <c r="F1460" t="e">
        <f>IF(INDEX(People[First Name],$A1460)="","",
CONCATENATE("  - &amp;AffiliationID",TEXT($A1460,"0000"),
" {PersonID: *PersonID",TEXT($A1460,"0000"),
", OrganizationID: *OrganizationID",TEXT(MATCH(INDEX(People[Organization Name],$A1460),Organizations[Organization Name],0),"0000"),
", IsPrimaryOrganizationContact: , AffiliationStartDate: , AffiliationEndDate: , PrimaryPhone: ",
", PrimaryEmail: ",CHAR(34),INDEX(People[Primary Email],$A1460),CHAR(34),
", PrimaryAddress: ",CHAR(34),INDEX(People[Primary Address],$A1460),CHAR(34),
", PersonLink: }"))</f>
        <v>#REF!</v>
      </c>
      <c r="H1460" t="e">
        <f>IF(COUNTA(CitationInformation)=0,"",IF(INDEX(AuthorList[Author Name],$A1460)="","",
CONCATENATE("  - &amp;AuthorListID",TEXT($A1460,"0000"),
"  {CitationID: *CitationID0001",
", PersonID: *PersonID",TEXT(MATCH(INDEX(AuthorList[Author Name],$A1460),People[Full Name],0),"0000"),
", AuthorOrder: ",INDEX(AuthorList[Author Number],$A1460),"}")))</f>
        <v>#REF!</v>
      </c>
      <c r="K1460" t="e">
        <f>IF(INDEX(SamplingFeatures[Feature Code],$A1460)="","",
CONCATENATE("  - &amp;SamplingFeatureID",TEXT($A1460,"0000"),
" {","SamplingFeatureUUID:  ",CHAR(34),INDEX(SamplingFeatures[Sampling Feature UUID],$A1460),CHAR(34),
", SamplingFeatureTypeCV:  ",CHAR(34),INDEX(SamplingFeatures[Sampling Feature Type],$A1460),CHAR(34),
", SamplingFeatureCode:  ",CHAR(34),INDEX(SamplingFeatures[Feature Code],$A1460),CHAR(34),
", SamplingFeatureName:  ",CHAR(34),INDEX(SamplingFeatures[Feature Name],$A1460),CHAR(34),
", SamplingFeatureDescription:  ",CHAR(34),INDEX(SamplingFeatures[Feature Description],$A1460),CHAR(34),
", SamplingFeatureGeotypeCV:  ",CHAR(34),INDEX(SamplingFeatures[Feature Geo Type],$A1460),CHAR(34),
", FeatureGeometry:  ",CHAR(34),INDEX(SamplingFeatures[Feature Geometry],$A1460),CHAR(34),
", Elevation_m:  ",CHAR(34),INDEX(SamplingFeatures[Elevation_m],$A1460),CHAR(34),
", ElevationDatumCV:  ",CHAR(34),ElevationDatum,CHAR(34),"}"))</f>
        <v>#REF!</v>
      </c>
      <c r="L1460" t="e">
        <f>IF(INDEX(SamplingFeatures[Sampling Feature Type],$A1460)&lt;&gt;"Site","",
CONCATENATE("  - &amp;SiteID",TEXT(SUMPRODUCT(--($L$3:$L1459&lt;&gt;"")),"0000"),
" {","SamplingFeatureID:  *SamplingFeatureID",TEXT($A1460,"0000"),
", SiteTypeCV:  ",CHAR(34),INDEX(Sites[Site Type],$A1460),CHAR(34),
", Latitude:  ",INDEX(Sites[Latitude],$A1460),
", Longitude:  ",INDEX(Sites[Longitude],$A1460),
", SRSName:  ",CHAR(34),LatLonDatum,CHAR(34),"}"))</f>
        <v>#REF!</v>
      </c>
      <c r="M1460" t="e">
        <f>IF(INDEX(SamplingFeatures[Sampling Feature Type],$A1460)&lt;&gt;"Specimen","",
CONCATENATE("  - &amp;SpecimenID",TEXT(SUMPRODUCT(--($M$3:$M1459&lt;&gt;"")),"0000"),
" {","SamplingFeatureID:  *SamplingFeatureID",TEXT($A1460,"0000"),
", SpecimenTypeCV:  ",CHAR(34),INDEX(Specimens[Specimen Type],$A1460),CHAR(34),
", SpecimenMediumCV:  ",INDEX(Specimens[Specimen Medium],$A1460),
", IsFieldSpecimen:  ",CHAR(34),INDEX(Specimens[Is Field Specimen?],$A1460),CHAR(34),"}"))</f>
        <v>#REF!</v>
      </c>
      <c r="N1460" t="e">
        <f>IF(COUNTA(SpatialOffsets[])=0,"", IF(INDEX(SpatialOffsets[Spatial Offset Type],$A1460)="","",
CONCATENATE("  - &amp;SpatialOffsetID",TEXT($A1460,"0000"),
" {","SpatialOffsetTypeCV:  ",CHAR(34),INDEX(SpatialOffsets[Spatial Offset Type],$A1460),CHAR(34),
", Offset1Value:  ",INDEX(SpatialOffsets[Offset 1 Value],$A1460),
", Offset1UnitID:  ",CHAR(34),INDEX(SpatialOffsets[Offset 1 Unit],$A1460),CHAR(34),
", Offset2Value:  ",INDEX(SpatialOffsets[Offset 2 Value],$A1460),
", Offset2UnitID:  ",CHAR(34),INDEX(SpatialOffsets[Offset 2 Unit],$A1460),CHAR(34),
", Offset3Value:  ",INDEX(SpatialOffsets[Offset 3 Value],$A1460),
", Offset3UnitID:  ",CHAR(34),INDEX(SpatialOffsets[Offset 3 Unit],$A1460),CHAR(34),,"}")))</f>
        <v>#REF!</v>
      </c>
      <c r="O1460" t="e">
        <f>IF(COUNTA(RelatedFeatures[])=0,"", IF(INDEX(RelatedFeatures[First Sampling Feature Code],$A1460)="","",
CONCATENATE("  - &amp;RelationID",TEXT($A1460,"0000"),
" {","SamplingFeatureID:  *SamplingFeatureID",TEXT(MATCH(INDEX(RelatedFeatures[First Sampling Feature Code],$A1460),SamplingFeatures[Feature Code],0),"0000"),
", RelationshipTypeCV:  ",CHAR(34),INDEX(RelatedFeatures[Relationship Type],$A1460),CHAR(34),
", RelatedFeatureID: *SamplingFeatureID",TEXT(MATCH(INDEX(RelatedFeatures[Second Sampling Feature Code],$A1460),SamplingFeatures[Feature Code],0),"0000"),
", SpatialOffsetID:  ",IF(INDEX(RelatedFeatures[Offset Number],$A1460)="","",CONCATENATE("*SpatialOffsetID",TEXT(INDEX(RelatedFeatures[Offset Number],$A1460),"0000"))),"}")))</f>
        <v>#REF!</v>
      </c>
      <c r="P1460" t="e">
        <f>IF(INDEX(Methods[Method Type],$A1460)="","",
CONCATENATE("  - &amp;MethodID",TEXT($A1460,"0000"),
" {","MethodTypeCV:  ",CHAR(34),INDEX(Methods[Method Type],$A1460),CHAR(34),
", MethodCode:  ",CHAR(34),INDEX(Methods[Method Code],$A1460),CHAR(34),
", MethodName:  ",CHAR(34),INDEX(Methods[Method Name],$A1460),CHAR(34),
", MethodDescription:  ",CHAR(34),INDEX(Methods[Method Description],$A1460),CHAR(34),
", MethodLink:  ",CHAR(34),INDEX(Methods[Method Link],$A1460),CHAR(34),
", OrganizationID: *OrganizationID",TEXT(MATCH(INDEX(Methods[Organization Name],$A1460),Organizations[Organization Name],0),"0000"),"}"))</f>
        <v>#REF!</v>
      </c>
      <c r="Q1460" t="e">
        <f>IF(INDEX(Variables[Variable Type],$A1460)="","",
CONCATENATE("  - &amp;VariableID",TEXT($A1460,"0000"),
" {","VariableTypeCV:  ",CHAR(34),INDEX(Variables[Variable Type],$A1460),CHAR(34),
", VariableCode:  ",CHAR(34),INDEX(Variables[Variable Code],$A1460),CHAR(34),
", VariableNameCV:  ",CHAR(34),INDEX(Variables[Variable Name],$A1460),CHAR(34),
", VariableDefinition:  ",CHAR(34),INDEX(Variables[Variable Definition],$A1460),CHAR(34),
", SpecciationCV:  ",CHAR(34),INDEX(Variables[Speciation],$A1460),CHAR(34),
", NoDataValue:  ",CHAR(34),INDEX(Variables[No Data Value],$A1460),CHAR(34),"}"))</f>
        <v>#REF!</v>
      </c>
    </row>
    <row r="1461" spans="1:17" x14ac:dyDescent="0.25">
      <c r="A1461">
        <v>1458</v>
      </c>
      <c r="D1461" t="e">
        <f>IF(INDEX(People[First Name],$A1461)="","",
CONCATENATE("  - &amp;PersonID",TEXT($A1461,"0000"),
" {","PersonFirstName:  ",CHAR(34),INDEX(People[First Name],$A1461),CHAR(34),
", PersonMiddleName:  ",CHAR(34),INDEX(People[Middle Name],$A1461),CHAR(34),
", PersonLastName:  ",CHAR(34),INDEX(People[Last Name],$A1461),CHAR(34),"}"))</f>
        <v>#REF!</v>
      </c>
      <c r="E1461" t="e">
        <f>IF(INDEX(Organizations[Organization Type '[CV']],$A1461)="","",
CONCATENATE("  - &amp;OrganizationID",TEXT($A1461,"0000"),
" {","OrganizationTypeCV:  ",CHAR(34),INDEX(Organizations[Organization Type '[CV']],$A1461),CHAR(34),
", OrganizationCode:  ",CHAR(34),INDEX(Organizations[Organization Code],$A1461),CHAR(34),
", OrganizationName:  ",CHAR(34),INDEX(Organizations[Organization Name],$A1461),CHAR(34),
", OrganizationDescription:  ",CHAR(34),INDEX(Organizations[Organization Description],$A1461),CHAR(34),
", OrganizationLink:  ",CHAR(34),INDEX(Organizations[Organization Link],$A1461),CHAR(34),"}"))</f>
        <v>#REF!</v>
      </c>
      <c r="F1461" t="e">
        <f>IF(INDEX(People[First Name],$A1461)="","",
CONCATENATE("  - &amp;AffiliationID",TEXT($A1461,"0000"),
" {PersonID: *PersonID",TEXT($A1461,"0000"),
", OrganizationID: *OrganizationID",TEXT(MATCH(INDEX(People[Organization Name],$A1461),Organizations[Organization Name],0),"0000"),
", IsPrimaryOrganizationContact: , AffiliationStartDate: , AffiliationEndDate: , PrimaryPhone: ",
", PrimaryEmail: ",CHAR(34),INDEX(People[Primary Email],$A1461),CHAR(34),
", PrimaryAddress: ",CHAR(34),INDEX(People[Primary Address],$A1461),CHAR(34),
", PersonLink: }"))</f>
        <v>#REF!</v>
      </c>
      <c r="H1461" t="e">
        <f>IF(COUNTA(CitationInformation)=0,"",IF(INDEX(AuthorList[Author Name],$A1461)="","",
CONCATENATE("  - &amp;AuthorListID",TEXT($A1461,"0000"),
"  {CitationID: *CitationID0001",
", PersonID: *PersonID",TEXT(MATCH(INDEX(AuthorList[Author Name],$A1461),People[Full Name],0),"0000"),
", AuthorOrder: ",INDEX(AuthorList[Author Number],$A1461),"}")))</f>
        <v>#REF!</v>
      </c>
      <c r="K1461" t="e">
        <f>IF(INDEX(SamplingFeatures[Feature Code],$A1461)="","",
CONCATENATE("  - &amp;SamplingFeatureID",TEXT($A1461,"0000"),
" {","SamplingFeatureUUID:  ",CHAR(34),INDEX(SamplingFeatures[Sampling Feature UUID],$A1461),CHAR(34),
", SamplingFeatureTypeCV:  ",CHAR(34),INDEX(SamplingFeatures[Sampling Feature Type],$A1461),CHAR(34),
", SamplingFeatureCode:  ",CHAR(34),INDEX(SamplingFeatures[Feature Code],$A1461),CHAR(34),
", SamplingFeatureName:  ",CHAR(34),INDEX(SamplingFeatures[Feature Name],$A1461),CHAR(34),
", SamplingFeatureDescription:  ",CHAR(34),INDEX(SamplingFeatures[Feature Description],$A1461),CHAR(34),
", SamplingFeatureGeotypeCV:  ",CHAR(34),INDEX(SamplingFeatures[Feature Geo Type],$A1461),CHAR(34),
", FeatureGeometry:  ",CHAR(34),INDEX(SamplingFeatures[Feature Geometry],$A1461),CHAR(34),
", Elevation_m:  ",CHAR(34),INDEX(SamplingFeatures[Elevation_m],$A1461),CHAR(34),
", ElevationDatumCV:  ",CHAR(34),ElevationDatum,CHAR(34),"}"))</f>
        <v>#REF!</v>
      </c>
      <c r="L1461" t="e">
        <f>IF(INDEX(SamplingFeatures[Sampling Feature Type],$A1461)&lt;&gt;"Site","",
CONCATENATE("  - &amp;SiteID",TEXT(SUMPRODUCT(--($L$3:$L1460&lt;&gt;"")),"0000"),
" {","SamplingFeatureID:  *SamplingFeatureID",TEXT($A1461,"0000"),
", SiteTypeCV:  ",CHAR(34),INDEX(Sites[Site Type],$A1461),CHAR(34),
", Latitude:  ",INDEX(Sites[Latitude],$A1461),
", Longitude:  ",INDEX(Sites[Longitude],$A1461),
", SRSName:  ",CHAR(34),LatLonDatum,CHAR(34),"}"))</f>
        <v>#REF!</v>
      </c>
      <c r="M1461" t="e">
        <f>IF(INDEX(SamplingFeatures[Sampling Feature Type],$A1461)&lt;&gt;"Specimen","",
CONCATENATE("  - &amp;SpecimenID",TEXT(SUMPRODUCT(--($M$3:$M1460&lt;&gt;"")),"0000"),
" {","SamplingFeatureID:  *SamplingFeatureID",TEXT($A1461,"0000"),
", SpecimenTypeCV:  ",CHAR(34),INDEX(Specimens[Specimen Type],$A1461),CHAR(34),
", SpecimenMediumCV:  ",INDEX(Specimens[Specimen Medium],$A1461),
", IsFieldSpecimen:  ",CHAR(34),INDEX(Specimens[Is Field Specimen?],$A1461),CHAR(34),"}"))</f>
        <v>#REF!</v>
      </c>
      <c r="N1461" t="e">
        <f>IF(COUNTA(SpatialOffsets[])=0,"", IF(INDEX(SpatialOffsets[Spatial Offset Type],$A1461)="","",
CONCATENATE("  - &amp;SpatialOffsetID",TEXT($A1461,"0000"),
" {","SpatialOffsetTypeCV:  ",CHAR(34),INDEX(SpatialOffsets[Spatial Offset Type],$A1461),CHAR(34),
", Offset1Value:  ",INDEX(SpatialOffsets[Offset 1 Value],$A1461),
", Offset1UnitID:  ",CHAR(34),INDEX(SpatialOffsets[Offset 1 Unit],$A1461),CHAR(34),
", Offset2Value:  ",INDEX(SpatialOffsets[Offset 2 Value],$A1461),
", Offset2UnitID:  ",CHAR(34),INDEX(SpatialOffsets[Offset 2 Unit],$A1461),CHAR(34),
", Offset3Value:  ",INDEX(SpatialOffsets[Offset 3 Value],$A1461),
", Offset3UnitID:  ",CHAR(34),INDEX(SpatialOffsets[Offset 3 Unit],$A1461),CHAR(34),,"}")))</f>
        <v>#REF!</v>
      </c>
      <c r="O1461" t="e">
        <f>IF(COUNTA(RelatedFeatures[])=0,"", IF(INDEX(RelatedFeatures[First Sampling Feature Code],$A1461)="","",
CONCATENATE("  - &amp;RelationID",TEXT($A1461,"0000"),
" {","SamplingFeatureID:  *SamplingFeatureID",TEXT(MATCH(INDEX(RelatedFeatures[First Sampling Feature Code],$A1461),SamplingFeatures[Feature Code],0),"0000"),
", RelationshipTypeCV:  ",CHAR(34),INDEX(RelatedFeatures[Relationship Type],$A1461),CHAR(34),
", RelatedFeatureID: *SamplingFeatureID",TEXT(MATCH(INDEX(RelatedFeatures[Second Sampling Feature Code],$A1461),SamplingFeatures[Feature Code],0),"0000"),
", SpatialOffsetID:  ",IF(INDEX(RelatedFeatures[Offset Number],$A1461)="","",CONCATENATE("*SpatialOffsetID",TEXT(INDEX(RelatedFeatures[Offset Number],$A1461),"0000"))),"}")))</f>
        <v>#REF!</v>
      </c>
      <c r="P1461" t="e">
        <f>IF(INDEX(Methods[Method Type],$A1461)="","",
CONCATENATE("  - &amp;MethodID",TEXT($A1461,"0000"),
" {","MethodTypeCV:  ",CHAR(34),INDEX(Methods[Method Type],$A1461),CHAR(34),
", MethodCode:  ",CHAR(34),INDEX(Methods[Method Code],$A1461),CHAR(34),
", MethodName:  ",CHAR(34),INDEX(Methods[Method Name],$A1461),CHAR(34),
", MethodDescription:  ",CHAR(34),INDEX(Methods[Method Description],$A1461),CHAR(34),
", MethodLink:  ",CHAR(34),INDEX(Methods[Method Link],$A1461),CHAR(34),
", OrganizationID: *OrganizationID",TEXT(MATCH(INDEX(Methods[Organization Name],$A1461),Organizations[Organization Name],0),"0000"),"}"))</f>
        <v>#REF!</v>
      </c>
      <c r="Q1461" t="e">
        <f>IF(INDEX(Variables[Variable Type],$A1461)="","",
CONCATENATE("  - &amp;VariableID",TEXT($A1461,"0000"),
" {","VariableTypeCV:  ",CHAR(34),INDEX(Variables[Variable Type],$A1461),CHAR(34),
", VariableCode:  ",CHAR(34),INDEX(Variables[Variable Code],$A1461),CHAR(34),
", VariableNameCV:  ",CHAR(34),INDEX(Variables[Variable Name],$A1461),CHAR(34),
", VariableDefinition:  ",CHAR(34),INDEX(Variables[Variable Definition],$A1461),CHAR(34),
", SpecciationCV:  ",CHAR(34),INDEX(Variables[Speciation],$A1461),CHAR(34),
", NoDataValue:  ",CHAR(34),INDEX(Variables[No Data Value],$A1461),CHAR(34),"}"))</f>
        <v>#REF!</v>
      </c>
    </row>
    <row r="1462" spans="1:17" x14ac:dyDescent="0.25">
      <c r="A1462">
        <v>1459</v>
      </c>
      <c r="D1462" t="e">
        <f>IF(INDEX(People[First Name],$A1462)="","",
CONCATENATE("  - &amp;PersonID",TEXT($A1462,"0000"),
" {","PersonFirstName:  ",CHAR(34),INDEX(People[First Name],$A1462),CHAR(34),
", PersonMiddleName:  ",CHAR(34),INDEX(People[Middle Name],$A1462),CHAR(34),
", PersonLastName:  ",CHAR(34),INDEX(People[Last Name],$A1462),CHAR(34),"}"))</f>
        <v>#REF!</v>
      </c>
      <c r="E1462" t="e">
        <f>IF(INDEX(Organizations[Organization Type '[CV']],$A1462)="","",
CONCATENATE("  - &amp;OrganizationID",TEXT($A1462,"0000"),
" {","OrganizationTypeCV:  ",CHAR(34),INDEX(Organizations[Organization Type '[CV']],$A1462),CHAR(34),
", OrganizationCode:  ",CHAR(34),INDEX(Organizations[Organization Code],$A1462),CHAR(34),
", OrganizationName:  ",CHAR(34),INDEX(Organizations[Organization Name],$A1462),CHAR(34),
", OrganizationDescription:  ",CHAR(34),INDEX(Organizations[Organization Description],$A1462),CHAR(34),
", OrganizationLink:  ",CHAR(34),INDEX(Organizations[Organization Link],$A1462),CHAR(34),"}"))</f>
        <v>#REF!</v>
      </c>
      <c r="F1462" t="e">
        <f>IF(INDEX(People[First Name],$A1462)="","",
CONCATENATE("  - &amp;AffiliationID",TEXT($A1462,"0000"),
" {PersonID: *PersonID",TEXT($A1462,"0000"),
", OrganizationID: *OrganizationID",TEXT(MATCH(INDEX(People[Organization Name],$A1462),Organizations[Organization Name],0),"0000"),
", IsPrimaryOrganizationContact: , AffiliationStartDate: , AffiliationEndDate: , PrimaryPhone: ",
", PrimaryEmail: ",CHAR(34),INDEX(People[Primary Email],$A1462),CHAR(34),
", PrimaryAddress: ",CHAR(34),INDEX(People[Primary Address],$A1462),CHAR(34),
", PersonLink: }"))</f>
        <v>#REF!</v>
      </c>
      <c r="H1462" t="e">
        <f>IF(COUNTA(CitationInformation)=0,"",IF(INDEX(AuthorList[Author Name],$A1462)="","",
CONCATENATE("  - &amp;AuthorListID",TEXT($A1462,"0000"),
"  {CitationID: *CitationID0001",
", PersonID: *PersonID",TEXT(MATCH(INDEX(AuthorList[Author Name],$A1462),People[Full Name],0),"0000"),
", AuthorOrder: ",INDEX(AuthorList[Author Number],$A1462),"}")))</f>
        <v>#REF!</v>
      </c>
      <c r="K1462" t="e">
        <f>IF(INDEX(SamplingFeatures[Feature Code],$A1462)="","",
CONCATENATE("  - &amp;SamplingFeatureID",TEXT($A1462,"0000"),
" {","SamplingFeatureUUID:  ",CHAR(34),INDEX(SamplingFeatures[Sampling Feature UUID],$A1462),CHAR(34),
", SamplingFeatureTypeCV:  ",CHAR(34),INDEX(SamplingFeatures[Sampling Feature Type],$A1462),CHAR(34),
", SamplingFeatureCode:  ",CHAR(34),INDEX(SamplingFeatures[Feature Code],$A1462),CHAR(34),
", SamplingFeatureName:  ",CHAR(34),INDEX(SamplingFeatures[Feature Name],$A1462),CHAR(34),
", SamplingFeatureDescription:  ",CHAR(34),INDEX(SamplingFeatures[Feature Description],$A1462),CHAR(34),
", SamplingFeatureGeotypeCV:  ",CHAR(34),INDEX(SamplingFeatures[Feature Geo Type],$A1462),CHAR(34),
", FeatureGeometry:  ",CHAR(34),INDEX(SamplingFeatures[Feature Geometry],$A1462),CHAR(34),
", Elevation_m:  ",CHAR(34),INDEX(SamplingFeatures[Elevation_m],$A1462),CHAR(34),
", ElevationDatumCV:  ",CHAR(34),ElevationDatum,CHAR(34),"}"))</f>
        <v>#REF!</v>
      </c>
      <c r="L1462" t="e">
        <f>IF(INDEX(SamplingFeatures[Sampling Feature Type],$A1462)&lt;&gt;"Site","",
CONCATENATE("  - &amp;SiteID",TEXT(SUMPRODUCT(--($L$3:$L1461&lt;&gt;"")),"0000"),
" {","SamplingFeatureID:  *SamplingFeatureID",TEXT($A1462,"0000"),
", SiteTypeCV:  ",CHAR(34),INDEX(Sites[Site Type],$A1462),CHAR(34),
", Latitude:  ",INDEX(Sites[Latitude],$A1462),
", Longitude:  ",INDEX(Sites[Longitude],$A1462),
", SRSName:  ",CHAR(34),LatLonDatum,CHAR(34),"}"))</f>
        <v>#REF!</v>
      </c>
      <c r="M1462" t="e">
        <f>IF(INDEX(SamplingFeatures[Sampling Feature Type],$A1462)&lt;&gt;"Specimen","",
CONCATENATE("  - &amp;SpecimenID",TEXT(SUMPRODUCT(--($M$3:$M1461&lt;&gt;"")),"0000"),
" {","SamplingFeatureID:  *SamplingFeatureID",TEXT($A1462,"0000"),
", SpecimenTypeCV:  ",CHAR(34),INDEX(Specimens[Specimen Type],$A1462),CHAR(34),
", SpecimenMediumCV:  ",INDEX(Specimens[Specimen Medium],$A1462),
", IsFieldSpecimen:  ",CHAR(34),INDEX(Specimens[Is Field Specimen?],$A1462),CHAR(34),"}"))</f>
        <v>#REF!</v>
      </c>
      <c r="N1462" t="e">
        <f>IF(COUNTA(SpatialOffsets[])=0,"", IF(INDEX(SpatialOffsets[Spatial Offset Type],$A1462)="","",
CONCATENATE("  - &amp;SpatialOffsetID",TEXT($A1462,"0000"),
" {","SpatialOffsetTypeCV:  ",CHAR(34),INDEX(SpatialOffsets[Spatial Offset Type],$A1462),CHAR(34),
", Offset1Value:  ",INDEX(SpatialOffsets[Offset 1 Value],$A1462),
", Offset1UnitID:  ",CHAR(34),INDEX(SpatialOffsets[Offset 1 Unit],$A1462),CHAR(34),
", Offset2Value:  ",INDEX(SpatialOffsets[Offset 2 Value],$A1462),
", Offset2UnitID:  ",CHAR(34),INDEX(SpatialOffsets[Offset 2 Unit],$A1462),CHAR(34),
", Offset3Value:  ",INDEX(SpatialOffsets[Offset 3 Value],$A1462),
", Offset3UnitID:  ",CHAR(34),INDEX(SpatialOffsets[Offset 3 Unit],$A1462),CHAR(34),,"}")))</f>
        <v>#REF!</v>
      </c>
      <c r="O1462" t="e">
        <f>IF(COUNTA(RelatedFeatures[])=0,"", IF(INDEX(RelatedFeatures[First Sampling Feature Code],$A1462)="","",
CONCATENATE("  - &amp;RelationID",TEXT($A1462,"0000"),
" {","SamplingFeatureID:  *SamplingFeatureID",TEXT(MATCH(INDEX(RelatedFeatures[First Sampling Feature Code],$A1462),SamplingFeatures[Feature Code],0),"0000"),
", RelationshipTypeCV:  ",CHAR(34),INDEX(RelatedFeatures[Relationship Type],$A1462),CHAR(34),
", RelatedFeatureID: *SamplingFeatureID",TEXT(MATCH(INDEX(RelatedFeatures[Second Sampling Feature Code],$A1462),SamplingFeatures[Feature Code],0),"0000"),
", SpatialOffsetID:  ",IF(INDEX(RelatedFeatures[Offset Number],$A1462)="","",CONCATENATE("*SpatialOffsetID",TEXT(INDEX(RelatedFeatures[Offset Number],$A1462),"0000"))),"}")))</f>
        <v>#REF!</v>
      </c>
      <c r="P1462" t="e">
        <f>IF(INDEX(Methods[Method Type],$A1462)="","",
CONCATENATE("  - &amp;MethodID",TEXT($A1462,"0000"),
" {","MethodTypeCV:  ",CHAR(34),INDEX(Methods[Method Type],$A1462),CHAR(34),
", MethodCode:  ",CHAR(34),INDEX(Methods[Method Code],$A1462),CHAR(34),
", MethodName:  ",CHAR(34),INDEX(Methods[Method Name],$A1462),CHAR(34),
", MethodDescription:  ",CHAR(34),INDEX(Methods[Method Description],$A1462),CHAR(34),
", MethodLink:  ",CHAR(34),INDEX(Methods[Method Link],$A1462),CHAR(34),
", OrganizationID: *OrganizationID",TEXT(MATCH(INDEX(Methods[Organization Name],$A1462),Organizations[Organization Name],0),"0000"),"}"))</f>
        <v>#REF!</v>
      </c>
      <c r="Q1462" t="e">
        <f>IF(INDEX(Variables[Variable Type],$A1462)="","",
CONCATENATE("  - &amp;VariableID",TEXT($A1462,"0000"),
" {","VariableTypeCV:  ",CHAR(34),INDEX(Variables[Variable Type],$A1462),CHAR(34),
", VariableCode:  ",CHAR(34),INDEX(Variables[Variable Code],$A1462),CHAR(34),
", VariableNameCV:  ",CHAR(34),INDEX(Variables[Variable Name],$A1462),CHAR(34),
", VariableDefinition:  ",CHAR(34),INDEX(Variables[Variable Definition],$A1462),CHAR(34),
", SpecciationCV:  ",CHAR(34),INDEX(Variables[Speciation],$A1462),CHAR(34),
", NoDataValue:  ",CHAR(34),INDEX(Variables[No Data Value],$A1462),CHAR(34),"}"))</f>
        <v>#REF!</v>
      </c>
    </row>
    <row r="1463" spans="1:17" x14ac:dyDescent="0.25">
      <c r="A1463">
        <v>1460</v>
      </c>
      <c r="D1463" t="e">
        <f>IF(INDEX(People[First Name],$A1463)="","",
CONCATENATE("  - &amp;PersonID",TEXT($A1463,"0000"),
" {","PersonFirstName:  ",CHAR(34),INDEX(People[First Name],$A1463),CHAR(34),
", PersonMiddleName:  ",CHAR(34),INDEX(People[Middle Name],$A1463),CHAR(34),
", PersonLastName:  ",CHAR(34),INDEX(People[Last Name],$A1463),CHAR(34),"}"))</f>
        <v>#REF!</v>
      </c>
      <c r="E1463" t="e">
        <f>IF(INDEX(Organizations[Organization Type '[CV']],$A1463)="","",
CONCATENATE("  - &amp;OrganizationID",TEXT($A1463,"0000"),
" {","OrganizationTypeCV:  ",CHAR(34),INDEX(Organizations[Organization Type '[CV']],$A1463),CHAR(34),
", OrganizationCode:  ",CHAR(34),INDEX(Organizations[Organization Code],$A1463),CHAR(34),
", OrganizationName:  ",CHAR(34),INDEX(Organizations[Organization Name],$A1463),CHAR(34),
", OrganizationDescription:  ",CHAR(34),INDEX(Organizations[Organization Description],$A1463),CHAR(34),
", OrganizationLink:  ",CHAR(34),INDEX(Organizations[Organization Link],$A1463),CHAR(34),"}"))</f>
        <v>#REF!</v>
      </c>
      <c r="F1463" t="e">
        <f>IF(INDEX(People[First Name],$A1463)="","",
CONCATENATE("  - &amp;AffiliationID",TEXT($A1463,"0000"),
" {PersonID: *PersonID",TEXT($A1463,"0000"),
", OrganizationID: *OrganizationID",TEXT(MATCH(INDEX(People[Organization Name],$A1463),Organizations[Organization Name],0),"0000"),
", IsPrimaryOrganizationContact: , AffiliationStartDate: , AffiliationEndDate: , PrimaryPhone: ",
", PrimaryEmail: ",CHAR(34),INDEX(People[Primary Email],$A1463),CHAR(34),
", PrimaryAddress: ",CHAR(34),INDEX(People[Primary Address],$A1463),CHAR(34),
", PersonLink: }"))</f>
        <v>#REF!</v>
      </c>
      <c r="H1463" t="e">
        <f>IF(COUNTA(CitationInformation)=0,"",IF(INDEX(AuthorList[Author Name],$A1463)="","",
CONCATENATE("  - &amp;AuthorListID",TEXT($A1463,"0000"),
"  {CitationID: *CitationID0001",
", PersonID: *PersonID",TEXT(MATCH(INDEX(AuthorList[Author Name],$A1463),People[Full Name],0),"0000"),
", AuthorOrder: ",INDEX(AuthorList[Author Number],$A1463),"}")))</f>
        <v>#REF!</v>
      </c>
      <c r="K1463" t="e">
        <f>IF(INDEX(SamplingFeatures[Feature Code],$A1463)="","",
CONCATENATE("  - &amp;SamplingFeatureID",TEXT($A1463,"0000"),
" {","SamplingFeatureUUID:  ",CHAR(34),INDEX(SamplingFeatures[Sampling Feature UUID],$A1463),CHAR(34),
", SamplingFeatureTypeCV:  ",CHAR(34),INDEX(SamplingFeatures[Sampling Feature Type],$A1463),CHAR(34),
", SamplingFeatureCode:  ",CHAR(34),INDEX(SamplingFeatures[Feature Code],$A1463),CHAR(34),
", SamplingFeatureName:  ",CHAR(34),INDEX(SamplingFeatures[Feature Name],$A1463),CHAR(34),
", SamplingFeatureDescription:  ",CHAR(34),INDEX(SamplingFeatures[Feature Description],$A1463),CHAR(34),
", SamplingFeatureGeotypeCV:  ",CHAR(34),INDEX(SamplingFeatures[Feature Geo Type],$A1463),CHAR(34),
", FeatureGeometry:  ",CHAR(34),INDEX(SamplingFeatures[Feature Geometry],$A1463),CHAR(34),
", Elevation_m:  ",CHAR(34),INDEX(SamplingFeatures[Elevation_m],$A1463),CHAR(34),
", ElevationDatumCV:  ",CHAR(34),ElevationDatum,CHAR(34),"}"))</f>
        <v>#REF!</v>
      </c>
      <c r="L1463" t="e">
        <f>IF(INDEX(SamplingFeatures[Sampling Feature Type],$A1463)&lt;&gt;"Site","",
CONCATENATE("  - &amp;SiteID",TEXT(SUMPRODUCT(--($L$3:$L1462&lt;&gt;"")),"0000"),
" {","SamplingFeatureID:  *SamplingFeatureID",TEXT($A1463,"0000"),
", SiteTypeCV:  ",CHAR(34),INDEX(Sites[Site Type],$A1463),CHAR(34),
", Latitude:  ",INDEX(Sites[Latitude],$A1463),
", Longitude:  ",INDEX(Sites[Longitude],$A1463),
", SRSName:  ",CHAR(34),LatLonDatum,CHAR(34),"}"))</f>
        <v>#REF!</v>
      </c>
      <c r="M1463" t="e">
        <f>IF(INDEX(SamplingFeatures[Sampling Feature Type],$A1463)&lt;&gt;"Specimen","",
CONCATENATE("  - &amp;SpecimenID",TEXT(SUMPRODUCT(--($M$3:$M1462&lt;&gt;"")),"0000"),
" {","SamplingFeatureID:  *SamplingFeatureID",TEXT($A1463,"0000"),
", SpecimenTypeCV:  ",CHAR(34),INDEX(Specimens[Specimen Type],$A1463),CHAR(34),
", SpecimenMediumCV:  ",INDEX(Specimens[Specimen Medium],$A1463),
", IsFieldSpecimen:  ",CHAR(34),INDEX(Specimens[Is Field Specimen?],$A1463),CHAR(34),"}"))</f>
        <v>#REF!</v>
      </c>
      <c r="N1463" t="e">
        <f>IF(COUNTA(SpatialOffsets[])=0,"", IF(INDEX(SpatialOffsets[Spatial Offset Type],$A1463)="","",
CONCATENATE("  - &amp;SpatialOffsetID",TEXT($A1463,"0000"),
" {","SpatialOffsetTypeCV:  ",CHAR(34),INDEX(SpatialOffsets[Spatial Offset Type],$A1463),CHAR(34),
", Offset1Value:  ",INDEX(SpatialOffsets[Offset 1 Value],$A1463),
", Offset1UnitID:  ",CHAR(34),INDEX(SpatialOffsets[Offset 1 Unit],$A1463),CHAR(34),
", Offset2Value:  ",INDEX(SpatialOffsets[Offset 2 Value],$A1463),
", Offset2UnitID:  ",CHAR(34),INDEX(SpatialOffsets[Offset 2 Unit],$A1463),CHAR(34),
", Offset3Value:  ",INDEX(SpatialOffsets[Offset 3 Value],$A1463),
", Offset3UnitID:  ",CHAR(34),INDEX(SpatialOffsets[Offset 3 Unit],$A1463),CHAR(34),,"}")))</f>
        <v>#REF!</v>
      </c>
      <c r="O1463" t="e">
        <f>IF(COUNTA(RelatedFeatures[])=0,"", IF(INDEX(RelatedFeatures[First Sampling Feature Code],$A1463)="","",
CONCATENATE("  - &amp;RelationID",TEXT($A1463,"0000"),
" {","SamplingFeatureID:  *SamplingFeatureID",TEXT(MATCH(INDEX(RelatedFeatures[First Sampling Feature Code],$A1463),SamplingFeatures[Feature Code],0),"0000"),
", RelationshipTypeCV:  ",CHAR(34),INDEX(RelatedFeatures[Relationship Type],$A1463),CHAR(34),
", RelatedFeatureID: *SamplingFeatureID",TEXT(MATCH(INDEX(RelatedFeatures[Second Sampling Feature Code],$A1463),SamplingFeatures[Feature Code],0),"0000"),
", SpatialOffsetID:  ",IF(INDEX(RelatedFeatures[Offset Number],$A1463)="","",CONCATENATE("*SpatialOffsetID",TEXT(INDEX(RelatedFeatures[Offset Number],$A1463),"0000"))),"}")))</f>
        <v>#REF!</v>
      </c>
      <c r="P1463" t="e">
        <f>IF(INDEX(Methods[Method Type],$A1463)="","",
CONCATENATE("  - &amp;MethodID",TEXT($A1463,"0000"),
" {","MethodTypeCV:  ",CHAR(34),INDEX(Methods[Method Type],$A1463),CHAR(34),
", MethodCode:  ",CHAR(34),INDEX(Methods[Method Code],$A1463),CHAR(34),
", MethodName:  ",CHAR(34),INDEX(Methods[Method Name],$A1463),CHAR(34),
", MethodDescription:  ",CHAR(34),INDEX(Methods[Method Description],$A1463),CHAR(34),
", MethodLink:  ",CHAR(34),INDEX(Methods[Method Link],$A1463),CHAR(34),
", OrganizationID: *OrganizationID",TEXT(MATCH(INDEX(Methods[Organization Name],$A1463),Organizations[Organization Name],0),"0000"),"}"))</f>
        <v>#REF!</v>
      </c>
      <c r="Q1463" t="e">
        <f>IF(INDEX(Variables[Variable Type],$A1463)="","",
CONCATENATE("  - &amp;VariableID",TEXT($A1463,"0000"),
" {","VariableTypeCV:  ",CHAR(34),INDEX(Variables[Variable Type],$A1463),CHAR(34),
", VariableCode:  ",CHAR(34),INDEX(Variables[Variable Code],$A1463),CHAR(34),
", VariableNameCV:  ",CHAR(34),INDEX(Variables[Variable Name],$A1463),CHAR(34),
", VariableDefinition:  ",CHAR(34),INDEX(Variables[Variable Definition],$A1463),CHAR(34),
", SpecciationCV:  ",CHAR(34),INDEX(Variables[Speciation],$A1463),CHAR(34),
", NoDataValue:  ",CHAR(34),INDEX(Variables[No Data Value],$A1463),CHAR(34),"}"))</f>
        <v>#REF!</v>
      </c>
    </row>
    <row r="1464" spans="1:17" x14ac:dyDescent="0.25">
      <c r="A1464">
        <v>1461</v>
      </c>
      <c r="D1464" t="e">
        <f>IF(INDEX(People[First Name],$A1464)="","",
CONCATENATE("  - &amp;PersonID",TEXT($A1464,"0000"),
" {","PersonFirstName:  ",CHAR(34),INDEX(People[First Name],$A1464),CHAR(34),
", PersonMiddleName:  ",CHAR(34),INDEX(People[Middle Name],$A1464),CHAR(34),
", PersonLastName:  ",CHAR(34),INDEX(People[Last Name],$A1464),CHAR(34),"}"))</f>
        <v>#REF!</v>
      </c>
      <c r="E1464" t="e">
        <f>IF(INDEX(Organizations[Organization Type '[CV']],$A1464)="","",
CONCATENATE("  - &amp;OrganizationID",TEXT($A1464,"0000"),
" {","OrganizationTypeCV:  ",CHAR(34),INDEX(Organizations[Organization Type '[CV']],$A1464),CHAR(34),
", OrganizationCode:  ",CHAR(34),INDEX(Organizations[Organization Code],$A1464),CHAR(34),
", OrganizationName:  ",CHAR(34),INDEX(Organizations[Organization Name],$A1464),CHAR(34),
", OrganizationDescription:  ",CHAR(34),INDEX(Organizations[Organization Description],$A1464),CHAR(34),
", OrganizationLink:  ",CHAR(34),INDEX(Organizations[Organization Link],$A1464),CHAR(34),"}"))</f>
        <v>#REF!</v>
      </c>
      <c r="F1464" t="e">
        <f>IF(INDEX(People[First Name],$A1464)="","",
CONCATENATE("  - &amp;AffiliationID",TEXT($A1464,"0000"),
" {PersonID: *PersonID",TEXT($A1464,"0000"),
", OrganizationID: *OrganizationID",TEXT(MATCH(INDEX(People[Organization Name],$A1464),Organizations[Organization Name],0),"0000"),
", IsPrimaryOrganizationContact: , AffiliationStartDate: , AffiliationEndDate: , PrimaryPhone: ",
", PrimaryEmail: ",CHAR(34),INDEX(People[Primary Email],$A1464),CHAR(34),
", PrimaryAddress: ",CHAR(34),INDEX(People[Primary Address],$A1464),CHAR(34),
", PersonLink: }"))</f>
        <v>#REF!</v>
      </c>
      <c r="H1464" t="e">
        <f>IF(COUNTA(CitationInformation)=0,"",IF(INDEX(AuthorList[Author Name],$A1464)="","",
CONCATENATE("  - &amp;AuthorListID",TEXT($A1464,"0000"),
"  {CitationID: *CitationID0001",
", PersonID: *PersonID",TEXT(MATCH(INDEX(AuthorList[Author Name],$A1464),People[Full Name],0),"0000"),
", AuthorOrder: ",INDEX(AuthorList[Author Number],$A1464),"}")))</f>
        <v>#REF!</v>
      </c>
      <c r="K1464" t="e">
        <f>IF(INDEX(SamplingFeatures[Feature Code],$A1464)="","",
CONCATENATE("  - &amp;SamplingFeatureID",TEXT($A1464,"0000"),
" {","SamplingFeatureUUID:  ",CHAR(34),INDEX(SamplingFeatures[Sampling Feature UUID],$A1464),CHAR(34),
", SamplingFeatureTypeCV:  ",CHAR(34),INDEX(SamplingFeatures[Sampling Feature Type],$A1464),CHAR(34),
", SamplingFeatureCode:  ",CHAR(34),INDEX(SamplingFeatures[Feature Code],$A1464),CHAR(34),
", SamplingFeatureName:  ",CHAR(34),INDEX(SamplingFeatures[Feature Name],$A1464),CHAR(34),
", SamplingFeatureDescription:  ",CHAR(34),INDEX(SamplingFeatures[Feature Description],$A1464),CHAR(34),
", SamplingFeatureGeotypeCV:  ",CHAR(34),INDEX(SamplingFeatures[Feature Geo Type],$A1464),CHAR(34),
", FeatureGeometry:  ",CHAR(34),INDEX(SamplingFeatures[Feature Geometry],$A1464),CHAR(34),
", Elevation_m:  ",CHAR(34),INDEX(SamplingFeatures[Elevation_m],$A1464),CHAR(34),
", ElevationDatumCV:  ",CHAR(34),ElevationDatum,CHAR(34),"}"))</f>
        <v>#REF!</v>
      </c>
      <c r="L1464" t="e">
        <f>IF(INDEX(SamplingFeatures[Sampling Feature Type],$A1464)&lt;&gt;"Site","",
CONCATENATE("  - &amp;SiteID",TEXT(SUMPRODUCT(--($L$3:$L1463&lt;&gt;"")),"0000"),
" {","SamplingFeatureID:  *SamplingFeatureID",TEXT($A1464,"0000"),
", SiteTypeCV:  ",CHAR(34),INDEX(Sites[Site Type],$A1464),CHAR(34),
", Latitude:  ",INDEX(Sites[Latitude],$A1464),
", Longitude:  ",INDEX(Sites[Longitude],$A1464),
", SRSName:  ",CHAR(34),LatLonDatum,CHAR(34),"}"))</f>
        <v>#REF!</v>
      </c>
      <c r="M1464" t="e">
        <f>IF(INDEX(SamplingFeatures[Sampling Feature Type],$A1464)&lt;&gt;"Specimen","",
CONCATENATE("  - &amp;SpecimenID",TEXT(SUMPRODUCT(--($M$3:$M1463&lt;&gt;"")),"0000"),
" {","SamplingFeatureID:  *SamplingFeatureID",TEXT($A1464,"0000"),
", SpecimenTypeCV:  ",CHAR(34),INDEX(Specimens[Specimen Type],$A1464),CHAR(34),
", SpecimenMediumCV:  ",INDEX(Specimens[Specimen Medium],$A1464),
", IsFieldSpecimen:  ",CHAR(34),INDEX(Specimens[Is Field Specimen?],$A1464),CHAR(34),"}"))</f>
        <v>#REF!</v>
      </c>
      <c r="N1464" t="e">
        <f>IF(COUNTA(SpatialOffsets[])=0,"", IF(INDEX(SpatialOffsets[Spatial Offset Type],$A1464)="","",
CONCATENATE("  - &amp;SpatialOffsetID",TEXT($A1464,"0000"),
" {","SpatialOffsetTypeCV:  ",CHAR(34),INDEX(SpatialOffsets[Spatial Offset Type],$A1464),CHAR(34),
", Offset1Value:  ",INDEX(SpatialOffsets[Offset 1 Value],$A1464),
", Offset1UnitID:  ",CHAR(34),INDEX(SpatialOffsets[Offset 1 Unit],$A1464),CHAR(34),
", Offset2Value:  ",INDEX(SpatialOffsets[Offset 2 Value],$A1464),
", Offset2UnitID:  ",CHAR(34),INDEX(SpatialOffsets[Offset 2 Unit],$A1464),CHAR(34),
", Offset3Value:  ",INDEX(SpatialOffsets[Offset 3 Value],$A1464),
", Offset3UnitID:  ",CHAR(34),INDEX(SpatialOffsets[Offset 3 Unit],$A1464),CHAR(34),,"}")))</f>
        <v>#REF!</v>
      </c>
      <c r="O1464" t="e">
        <f>IF(COUNTA(RelatedFeatures[])=0,"", IF(INDEX(RelatedFeatures[First Sampling Feature Code],$A1464)="","",
CONCATENATE("  - &amp;RelationID",TEXT($A1464,"0000"),
" {","SamplingFeatureID:  *SamplingFeatureID",TEXT(MATCH(INDEX(RelatedFeatures[First Sampling Feature Code],$A1464),SamplingFeatures[Feature Code],0),"0000"),
", RelationshipTypeCV:  ",CHAR(34),INDEX(RelatedFeatures[Relationship Type],$A1464),CHAR(34),
", RelatedFeatureID: *SamplingFeatureID",TEXT(MATCH(INDEX(RelatedFeatures[Second Sampling Feature Code],$A1464),SamplingFeatures[Feature Code],0),"0000"),
", SpatialOffsetID:  ",IF(INDEX(RelatedFeatures[Offset Number],$A1464)="","",CONCATENATE("*SpatialOffsetID",TEXT(INDEX(RelatedFeatures[Offset Number],$A1464),"0000"))),"}")))</f>
        <v>#REF!</v>
      </c>
      <c r="P1464" t="e">
        <f>IF(INDEX(Methods[Method Type],$A1464)="","",
CONCATENATE("  - &amp;MethodID",TEXT($A1464,"0000"),
" {","MethodTypeCV:  ",CHAR(34),INDEX(Methods[Method Type],$A1464),CHAR(34),
", MethodCode:  ",CHAR(34),INDEX(Methods[Method Code],$A1464),CHAR(34),
", MethodName:  ",CHAR(34),INDEX(Methods[Method Name],$A1464),CHAR(34),
", MethodDescription:  ",CHAR(34),INDEX(Methods[Method Description],$A1464),CHAR(34),
", MethodLink:  ",CHAR(34),INDEX(Methods[Method Link],$A1464),CHAR(34),
", OrganizationID: *OrganizationID",TEXT(MATCH(INDEX(Methods[Organization Name],$A1464),Organizations[Organization Name],0),"0000"),"}"))</f>
        <v>#REF!</v>
      </c>
      <c r="Q1464" t="e">
        <f>IF(INDEX(Variables[Variable Type],$A1464)="","",
CONCATENATE("  - &amp;VariableID",TEXT($A1464,"0000"),
" {","VariableTypeCV:  ",CHAR(34),INDEX(Variables[Variable Type],$A1464),CHAR(34),
", VariableCode:  ",CHAR(34),INDEX(Variables[Variable Code],$A1464),CHAR(34),
", VariableNameCV:  ",CHAR(34),INDEX(Variables[Variable Name],$A1464),CHAR(34),
", VariableDefinition:  ",CHAR(34),INDEX(Variables[Variable Definition],$A1464),CHAR(34),
", SpecciationCV:  ",CHAR(34),INDEX(Variables[Speciation],$A1464),CHAR(34),
", NoDataValue:  ",CHAR(34),INDEX(Variables[No Data Value],$A1464),CHAR(34),"}"))</f>
        <v>#REF!</v>
      </c>
    </row>
    <row r="1465" spans="1:17" x14ac:dyDescent="0.25">
      <c r="A1465">
        <v>1462</v>
      </c>
      <c r="D1465" t="e">
        <f>IF(INDEX(People[First Name],$A1465)="","",
CONCATENATE("  - &amp;PersonID",TEXT($A1465,"0000"),
" {","PersonFirstName:  ",CHAR(34),INDEX(People[First Name],$A1465),CHAR(34),
", PersonMiddleName:  ",CHAR(34),INDEX(People[Middle Name],$A1465),CHAR(34),
", PersonLastName:  ",CHAR(34),INDEX(People[Last Name],$A1465),CHAR(34),"}"))</f>
        <v>#REF!</v>
      </c>
      <c r="E1465" t="e">
        <f>IF(INDEX(Organizations[Organization Type '[CV']],$A1465)="","",
CONCATENATE("  - &amp;OrganizationID",TEXT($A1465,"0000"),
" {","OrganizationTypeCV:  ",CHAR(34),INDEX(Organizations[Organization Type '[CV']],$A1465),CHAR(34),
", OrganizationCode:  ",CHAR(34),INDEX(Organizations[Organization Code],$A1465),CHAR(34),
", OrganizationName:  ",CHAR(34),INDEX(Organizations[Organization Name],$A1465),CHAR(34),
", OrganizationDescription:  ",CHAR(34),INDEX(Organizations[Organization Description],$A1465),CHAR(34),
", OrganizationLink:  ",CHAR(34),INDEX(Organizations[Organization Link],$A1465),CHAR(34),"}"))</f>
        <v>#REF!</v>
      </c>
      <c r="F1465" t="e">
        <f>IF(INDEX(People[First Name],$A1465)="","",
CONCATENATE("  - &amp;AffiliationID",TEXT($A1465,"0000"),
" {PersonID: *PersonID",TEXT($A1465,"0000"),
", OrganizationID: *OrganizationID",TEXT(MATCH(INDEX(People[Organization Name],$A1465),Organizations[Organization Name],0),"0000"),
", IsPrimaryOrganizationContact: , AffiliationStartDate: , AffiliationEndDate: , PrimaryPhone: ",
", PrimaryEmail: ",CHAR(34),INDEX(People[Primary Email],$A1465),CHAR(34),
", PrimaryAddress: ",CHAR(34),INDEX(People[Primary Address],$A1465),CHAR(34),
", PersonLink: }"))</f>
        <v>#REF!</v>
      </c>
      <c r="H1465" t="e">
        <f>IF(COUNTA(CitationInformation)=0,"",IF(INDEX(AuthorList[Author Name],$A1465)="","",
CONCATENATE("  - &amp;AuthorListID",TEXT($A1465,"0000"),
"  {CitationID: *CitationID0001",
", PersonID: *PersonID",TEXT(MATCH(INDEX(AuthorList[Author Name],$A1465),People[Full Name],0),"0000"),
", AuthorOrder: ",INDEX(AuthorList[Author Number],$A1465),"}")))</f>
        <v>#REF!</v>
      </c>
      <c r="K1465" t="e">
        <f>IF(INDEX(SamplingFeatures[Feature Code],$A1465)="","",
CONCATENATE("  - &amp;SamplingFeatureID",TEXT($A1465,"0000"),
" {","SamplingFeatureUUID:  ",CHAR(34),INDEX(SamplingFeatures[Sampling Feature UUID],$A1465),CHAR(34),
", SamplingFeatureTypeCV:  ",CHAR(34),INDEX(SamplingFeatures[Sampling Feature Type],$A1465),CHAR(34),
", SamplingFeatureCode:  ",CHAR(34),INDEX(SamplingFeatures[Feature Code],$A1465),CHAR(34),
", SamplingFeatureName:  ",CHAR(34),INDEX(SamplingFeatures[Feature Name],$A1465),CHAR(34),
", SamplingFeatureDescription:  ",CHAR(34),INDEX(SamplingFeatures[Feature Description],$A1465),CHAR(34),
", SamplingFeatureGeotypeCV:  ",CHAR(34),INDEX(SamplingFeatures[Feature Geo Type],$A1465),CHAR(34),
", FeatureGeometry:  ",CHAR(34),INDEX(SamplingFeatures[Feature Geometry],$A1465),CHAR(34),
", Elevation_m:  ",CHAR(34),INDEX(SamplingFeatures[Elevation_m],$A1465),CHAR(34),
", ElevationDatumCV:  ",CHAR(34),ElevationDatum,CHAR(34),"}"))</f>
        <v>#REF!</v>
      </c>
      <c r="L1465" t="e">
        <f>IF(INDEX(SamplingFeatures[Sampling Feature Type],$A1465)&lt;&gt;"Site","",
CONCATENATE("  - &amp;SiteID",TEXT(SUMPRODUCT(--($L$3:$L1464&lt;&gt;"")),"0000"),
" {","SamplingFeatureID:  *SamplingFeatureID",TEXT($A1465,"0000"),
", SiteTypeCV:  ",CHAR(34),INDEX(Sites[Site Type],$A1465),CHAR(34),
", Latitude:  ",INDEX(Sites[Latitude],$A1465),
", Longitude:  ",INDEX(Sites[Longitude],$A1465),
", SRSName:  ",CHAR(34),LatLonDatum,CHAR(34),"}"))</f>
        <v>#REF!</v>
      </c>
      <c r="M1465" t="e">
        <f>IF(INDEX(SamplingFeatures[Sampling Feature Type],$A1465)&lt;&gt;"Specimen","",
CONCATENATE("  - &amp;SpecimenID",TEXT(SUMPRODUCT(--($M$3:$M1464&lt;&gt;"")),"0000"),
" {","SamplingFeatureID:  *SamplingFeatureID",TEXT($A1465,"0000"),
", SpecimenTypeCV:  ",CHAR(34),INDEX(Specimens[Specimen Type],$A1465),CHAR(34),
", SpecimenMediumCV:  ",INDEX(Specimens[Specimen Medium],$A1465),
", IsFieldSpecimen:  ",CHAR(34),INDEX(Specimens[Is Field Specimen?],$A1465),CHAR(34),"}"))</f>
        <v>#REF!</v>
      </c>
      <c r="N1465" t="e">
        <f>IF(COUNTA(SpatialOffsets[])=0,"", IF(INDEX(SpatialOffsets[Spatial Offset Type],$A1465)="","",
CONCATENATE("  - &amp;SpatialOffsetID",TEXT($A1465,"0000"),
" {","SpatialOffsetTypeCV:  ",CHAR(34),INDEX(SpatialOffsets[Spatial Offset Type],$A1465),CHAR(34),
", Offset1Value:  ",INDEX(SpatialOffsets[Offset 1 Value],$A1465),
", Offset1UnitID:  ",CHAR(34),INDEX(SpatialOffsets[Offset 1 Unit],$A1465),CHAR(34),
", Offset2Value:  ",INDEX(SpatialOffsets[Offset 2 Value],$A1465),
", Offset2UnitID:  ",CHAR(34),INDEX(SpatialOffsets[Offset 2 Unit],$A1465),CHAR(34),
", Offset3Value:  ",INDEX(SpatialOffsets[Offset 3 Value],$A1465),
", Offset3UnitID:  ",CHAR(34),INDEX(SpatialOffsets[Offset 3 Unit],$A1465),CHAR(34),,"}")))</f>
        <v>#REF!</v>
      </c>
      <c r="O1465" t="e">
        <f>IF(COUNTA(RelatedFeatures[])=0,"", IF(INDEX(RelatedFeatures[First Sampling Feature Code],$A1465)="","",
CONCATENATE("  - &amp;RelationID",TEXT($A1465,"0000"),
" {","SamplingFeatureID:  *SamplingFeatureID",TEXT(MATCH(INDEX(RelatedFeatures[First Sampling Feature Code],$A1465),SamplingFeatures[Feature Code],0),"0000"),
", RelationshipTypeCV:  ",CHAR(34),INDEX(RelatedFeatures[Relationship Type],$A1465),CHAR(34),
", RelatedFeatureID: *SamplingFeatureID",TEXT(MATCH(INDEX(RelatedFeatures[Second Sampling Feature Code],$A1465),SamplingFeatures[Feature Code],0),"0000"),
", SpatialOffsetID:  ",IF(INDEX(RelatedFeatures[Offset Number],$A1465)="","",CONCATENATE("*SpatialOffsetID",TEXT(INDEX(RelatedFeatures[Offset Number],$A1465),"0000"))),"}")))</f>
        <v>#REF!</v>
      </c>
      <c r="P1465" t="e">
        <f>IF(INDEX(Methods[Method Type],$A1465)="","",
CONCATENATE("  - &amp;MethodID",TEXT($A1465,"0000"),
" {","MethodTypeCV:  ",CHAR(34),INDEX(Methods[Method Type],$A1465),CHAR(34),
", MethodCode:  ",CHAR(34),INDEX(Methods[Method Code],$A1465),CHAR(34),
", MethodName:  ",CHAR(34),INDEX(Methods[Method Name],$A1465),CHAR(34),
", MethodDescription:  ",CHAR(34),INDEX(Methods[Method Description],$A1465),CHAR(34),
", MethodLink:  ",CHAR(34),INDEX(Methods[Method Link],$A1465),CHAR(34),
", OrganizationID: *OrganizationID",TEXT(MATCH(INDEX(Methods[Organization Name],$A1465),Organizations[Organization Name],0),"0000"),"}"))</f>
        <v>#REF!</v>
      </c>
      <c r="Q1465" t="e">
        <f>IF(INDEX(Variables[Variable Type],$A1465)="","",
CONCATENATE("  - &amp;VariableID",TEXT($A1465,"0000"),
" {","VariableTypeCV:  ",CHAR(34),INDEX(Variables[Variable Type],$A1465),CHAR(34),
", VariableCode:  ",CHAR(34),INDEX(Variables[Variable Code],$A1465),CHAR(34),
", VariableNameCV:  ",CHAR(34),INDEX(Variables[Variable Name],$A1465),CHAR(34),
", VariableDefinition:  ",CHAR(34),INDEX(Variables[Variable Definition],$A1465),CHAR(34),
", SpecciationCV:  ",CHAR(34),INDEX(Variables[Speciation],$A1465),CHAR(34),
", NoDataValue:  ",CHAR(34),INDEX(Variables[No Data Value],$A1465),CHAR(34),"}"))</f>
        <v>#REF!</v>
      </c>
    </row>
    <row r="1466" spans="1:17" x14ac:dyDescent="0.25">
      <c r="A1466">
        <v>1463</v>
      </c>
      <c r="D1466" t="e">
        <f>IF(INDEX(People[First Name],$A1466)="","",
CONCATENATE("  - &amp;PersonID",TEXT($A1466,"0000"),
" {","PersonFirstName:  ",CHAR(34),INDEX(People[First Name],$A1466),CHAR(34),
", PersonMiddleName:  ",CHAR(34),INDEX(People[Middle Name],$A1466),CHAR(34),
", PersonLastName:  ",CHAR(34),INDEX(People[Last Name],$A1466),CHAR(34),"}"))</f>
        <v>#REF!</v>
      </c>
      <c r="E1466" t="e">
        <f>IF(INDEX(Organizations[Organization Type '[CV']],$A1466)="","",
CONCATENATE("  - &amp;OrganizationID",TEXT($A1466,"0000"),
" {","OrganizationTypeCV:  ",CHAR(34),INDEX(Organizations[Organization Type '[CV']],$A1466),CHAR(34),
", OrganizationCode:  ",CHAR(34),INDEX(Organizations[Organization Code],$A1466),CHAR(34),
", OrganizationName:  ",CHAR(34),INDEX(Organizations[Organization Name],$A1466),CHAR(34),
", OrganizationDescription:  ",CHAR(34),INDEX(Organizations[Organization Description],$A1466),CHAR(34),
", OrganizationLink:  ",CHAR(34),INDEX(Organizations[Organization Link],$A1466),CHAR(34),"}"))</f>
        <v>#REF!</v>
      </c>
      <c r="F1466" t="e">
        <f>IF(INDEX(People[First Name],$A1466)="","",
CONCATENATE("  - &amp;AffiliationID",TEXT($A1466,"0000"),
" {PersonID: *PersonID",TEXT($A1466,"0000"),
", OrganizationID: *OrganizationID",TEXT(MATCH(INDEX(People[Organization Name],$A1466),Organizations[Organization Name],0),"0000"),
", IsPrimaryOrganizationContact: , AffiliationStartDate: , AffiliationEndDate: , PrimaryPhone: ",
", PrimaryEmail: ",CHAR(34),INDEX(People[Primary Email],$A1466),CHAR(34),
", PrimaryAddress: ",CHAR(34),INDEX(People[Primary Address],$A1466),CHAR(34),
", PersonLink: }"))</f>
        <v>#REF!</v>
      </c>
      <c r="H1466" t="e">
        <f>IF(COUNTA(CitationInformation)=0,"",IF(INDEX(AuthorList[Author Name],$A1466)="","",
CONCATENATE("  - &amp;AuthorListID",TEXT($A1466,"0000"),
"  {CitationID: *CitationID0001",
", PersonID: *PersonID",TEXT(MATCH(INDEX(AuthorList[Author Name],$A1466),People[Full Name],0),"0000"),
", AuthorOrder: ",INDEX(AuthorList[Author Number],$A1466),"}")))</f>
        <v>#REF!</v>
      </c>
      <c r="K1466" t="e">
        <f>IF(INDEX(SamplingFeatures[Feature Code],$A1466)="","",
CONCATENATE("  - &amp;SamplingFeatureID",TEXT($A1466,"0000"),
" {","SamplingFeatureUUID:  ",CHAR(34),INDEX(SamplingFeatures[Sampling Feature UUID],$A1466),CHAR(34),
", SamplingFeatureTypeCV:  ",CHAR(34),INDEX(SamplingFeatures[Sampling Feature Type],$A1466),CHAR(34),
", SamplingFeatureCode:  ",CHAR(34),INDEX(SamplingFeatures[Feature Code],$A1466),CHAR(34),
", SamplingFeatureName:  ",CHAR(34),INDEX(SamplingFeatures[Feature Name],$A1466),CHAR(34),
", SamplingFeatureDescription:  ",CHAR(34),INDEX(SamplingFeatures[Feature Description],$A1466),CHAR(34),
", SamplingFeatureGeotypeCV:  ",CHAR(34),INDEX(SamplingFeatures[Feature Geo Type],$A1466),CHAR(34),
", FeatureGeometry:  ",CHAR(34),INDEX(SamplingFeatures[Feature Geometry],$A1466),CHAR(34),
", Elevation_m:  ",CHAR(34),INDEX(SamplingFeatures[Elevation_m],$A1466),CHAR(34),
", ElevationDatumCV:  ",CHAR(34),ElevationDatum,CHAR(34),"}"))</f>
        <v>#REF!</v>
      </c>
      <c r="L1466" t="e">
        <f>IF(INDEX(SamplingFeatures[Sampling Feature Type],$A1466)&lt;&gt;"Site","",
CONCATENATE("  - &amp;SiteID",TEXT(SUMPRODUCT(--($L$3:$L1465&lt;&gt;"")),"0000"),
" {","SamplingFeatureID:  *SamplingFeatureID",TEXT($A1466,"0000"),
", SiteTypeCV:  ",CHAR(34),INDEX(Sites[Site Type],$A1466),CHAR(34),
", Latitude:  ",INDEX(Sites[Latitude],$A1466),
", Longitude:  ",INDEX(Sites[Longitude],$A1466),
", SRSName:  ",CHAR(34),LatLonDatum,CHAR(34),"}"))</f>
        <v>#REF!</v>
      </c>
      <c r="M1466" t="e">
        <f>IF(INDEX(SamplingFeatures[Sampling Feature Type],$A1466)&lt;&gt;"Specimen","",
CONCATENATE("  - &amp;SpecimenID",TEXT(SUMPRODUCT(--($M$3:$M1465&lt;&gt;"")),"0000"),
" {","SamplingFeatureID:  *SamplingFeatureID",TEXT($A1466,"0000"),
", SpecimenTypeCV:  ",CHAR(34),INDEX(Specimens[Specimen Type],$A1466),CHAR(34),
", SpecimenMediumCV:  ",INDEX(Specimens[Specimen Medium],$A1466),
", IsFieldSpecimen:  ",CHAR(34),INDEX(Specimens[Is Field Specimen?],$A1466),CHAR(34),"}"))</f>
        <v>#REF!</v>
      </c>
      <c r="N1466" t="e">
        <f>IF(COUNTA(SpatialOffsets[])=0,"", IF(INDEX(SpatialOffsets[Spatial Offset Type],$A1466)="","",
CONCATENATE("  - &amp;SpatialOffsetID",TEXT($A1466,"0000"),
" {","SpatialOffsetTypeCV:  ",CHAR(34),INDEX(SpatialOffsets[Spatial Offset Type],$A1466),CHAR(34),
", Offset1Value:  ",INDEX(SpatialOffsets[Offset 1 Value],$A1466),
", Offset1UnitID:  ",CHAR(34),INDEX(SpatialOffsets[Offset 1 Unit],$A1466),CHAR(34),
", Offset2Value:  ",INDEX(SpatialOffsets[Offset 2 Value],$A1466),
", Offset2UnitID:  ",CHAR(34),INDEX(SpatialOffsets[Offset 2 Unit],$A1466),CHAR(34),
", Offset3Value:  ",INDEX(SpatialOffsets[Offset 3 Value],$A1466),
", Offset3UnitID:  ",CHAR(34),INDEX(SpatialOffsets[Offset 3 Unit],$A1466),CHAR(34),,"}")))</f>
        <v>#REF!</v>
      </c>
      <c r="O1466" t="e">
        <f>IF(COUNTA(RelatedFeatures[])=0,"", IF(INDEX(RelatedFeatures[First Sampling Feature Code],$A1466)="","",
CONCATENATE("  - &amp;RelationID",TEXT($A1466,"0000"),
" {","SamplingFeatureID:  *SamplingFeatureID",TEXT(MATCH(INDEX(RelatedFeatures[First Sampling Feature Code],$A1466),SamplingFeatures[Feature Code],0),"0000"),
", RelationshipTypeCV:  ",CHAR(34),INDEX(RelatedFeatures[Relationship Type],$A1466),CHAR(34),
", RelatedFeatureID: *SamplingFeatureID",TEXT(MATCH(INDEX(RelatedFeatures[Second Sampling Feature Code],$A1466),SamplingFeatures[Feature Code],0),"0000"),
", SpatialOffsetID:  ",IF(INDEX(RelatedFeatures[Offset Number],$A1466)="","",CONCATENATE("*SpatialOffsetID",TEXT(INDEX(RelatedFeatures[Offset Number],$A1466),"0000"))),"}")))</f>
        <v>#REF!</v>
      </c>
      <c r="P1466" t="e">
        <f>IF(INDEX(Methods[Method Type],$A1466)="","",
CONCATENATE("  - &amp;MethodID",TEXT($A1466,"0000"),
" {","MethodTypeCV:  ",CHAR(34),INDEX(Methods[Method Type],$A1466),CHAR(34),
", MethodCode:  ",CHAR(34),INDEX(Methods[Method Code],$A1466),CHAR(34),
", MethodName:  ",CHAR(34),INDEX(Methods[Method Name],$A1466),CHAR(34),
", MethodDescription:  ",CHAR(34),INDEX(Methods[Method Description],$A1466),CHAR(34),
", MethodLink:  ",CHAR(34),INDEX(Methods[Method Link],$A1466),CHAR(34),
", OrganizationID: *OrganizationID",TEXT(MATCH(INDEX(Methods[Organization Name],$A1466),Organizations[Organization Name],0),"0000"),"}"))</f>
        <v>#REF!</v>
      </c>
      <c r="Q1466" t="e">
        <f>IF(INDEX(Variables[Variable Type],$A1466)="","",
CONCATENATE("  - &amp;VariableID",TEXT($A1466,"0000"),
" {","VariableTypeCV:  ",CHAR(34),INDEX(Variables[Variable Type],$A1466),CHAR(34),
", VariableCode:  ",CHAR(34),INDEX(Variables[Variable Code],$A1466),CHAR(34),
", VariableNameCV:  ",CHAR(34),INDEX(Variables[Variable Name],$A1466),CHAR(34),
", VariableDefinition:  ",CHAR(34),INDEX(Variables[Variable Definition],$A1466),CHAR(34),
", SpecciationCV:  ",CHAR(34),INDEX(Variables[Speciation],$A1466),CHAR(34),
", NoDataValue:  ",CHAR(34),INDEX(Variables[No Data Value],$A1466),CHAR(34),"}"))</f>
        <v>#REF!</v>
      </c>
    </row>
    <row r="1467" spans="1:17" x14ac:dyDescent="0.25">
      <c r="A1467">
        <v>1464</v>
      </c>
      <c r="D1467" t="e">
        <f>IF(INDEX(People[First Name],$A1467)="","",
CONCATENATE("  - &amp;PersonID",TEXT($A1467,"0000"),
" {","PersonFirstName:  ",CHAR(34),INDEX(People[First Name],$A1467),CHAR(34),
", PersonMiddleName:  ",CHAR(34),INDEX(People[Middle Name],$A1467),CHAR(34),
", PersonLastName:  ",CHAR(34),INDEX(People[Last Name],$A1467),CHAR(34),"}"))</f>
        <v>#REF!</v>
      </c>
      <c r="E1467" t="e">
        <f>IF(INDEX(Organizations[Organization Type '[CV']],$A1467)="","",
CONCATENATE("  - &amp;OrganizationID",TEXT($A1467,"0000"),
" {","OrganizationTypeCV:  ",CHAR(34),INDEX(Organizations[Organization Type '[CV']],$A1467),CHAR(34),
", OrganizationCode:  ",CHAR(34),INDEX(Organizations[Organization Code],$A1467),CHAR(34),
", OrganizationName:  ",CHAR(34),INDEX(Organizations[Organization Name],$A1467),CHAR(34),
", OrganizationDescription:  ",CHAR(34),INDEX(Organizations[Organization Description],$A1467),CHAR(34),
", OrganizationLink:  ",CHAR(34),INDEX(Organizations[Organization Link],$A1467),CHAR(34),"}"))</f>
        <v>#REF!</v>
      </c>
      <c r="F1467" t="e">
        <f>IF(INDEX(People[First Name],$A1467)="","",
CONCATENATE("  - &amp;AffiliationID",TEXT($A1467,"0000"),
" {PersonID: *PersonID",TEXT($A1467,"0000"),
", OrganizationID: *OrganizationID",TEXT(MATCH(INDEX(People[Organization Name],$A1467),Organizations[Organization Name],0),"0000"),
", IsPrimaryOrganizationContact: , AffiliationStartDate: , AffiliationEndDate: , PrimaryPhone: ",
", PrimaryEmail: ",CHAR(34),INDEX(People[Primary Email],$A1467),CHAR(34),
", PrimaryAddress: ",CHAR(34),INDEX(People[Primary Address],$A1467),CHAR(34),
", PersonLink: }"))</f>
        <v>#REF!</v>
      </c>
      <c r="H1467" t="e">
        <f>IF(COUNTA(CitationInformation)=0,"",IF(INDEX(AuthorList[Author Name],$A1467)="","",
CONCATENATE("  - &amp;AuthorListID",TEXT($A1467,"0000"),
"  {CitationID: *CitationID0001",
", PersonID: *PersonID",TEXT(MATCH(INDEX(AuthorList[Author Name],$A1467),People[Full Name],0),"0000"),
", AuthorOrder: ",INDEX(AuthorList[Author Number],$A1467),"}")))</f>
        <v>#REF!</v>
      </c>
      <c r="K1467" t="e">
        <f>IF(INDEX(SamplingFeatures[Feature Code],$A1467)="","",
CONCATENATE("  - &amp;SamplingFeatureID",TEXT($A1467,"0000"),
" {","SamplingFeatureUUID:  ",CHAR(34),INDEX(SamplingFeatures[Sampling Feature UUID],$A1467),CHAR(34),
", SamplingFeatureTypeCV:  ",CHAR(34),INDEX(SamplingFeatures[Sampling Feature Type],$A1467),CHAR(34),
", SamplingFeatureCode:  ",CHAR(34),INDEX(SamplingFeatures[Feature Code],$A1467),CHAR(34),
", SamplingFeatureName:  ",CHAR(34),INDEX(SamplingFeatures[Feature Name],$A1467),CHAR(34),
", SamplingFeatureDescription:  ",CHAR(34),INDEX(SamplingFeatures[Feature Description],$A1467),CHAR(34),
", SamplingFeatureGeotypeCV:  ",CHAR(34),INDEX(SamplingFeatures[Feature Geo Type],$A1467),CHAR(34),
", FeatureGeometry:  ",CHAR(34),INDEX(SamplingFeatures[Feature Geometry],$A1467),CHAR(34),
", Elevation_m:  ",CHAR(34),INDEX(SamplingFeatures[Elevation_m],$A1467),CHAR(34),
", ElevationDatumCV:  ",CHAR(34),ElevationDatum,CHAR(34),"}"))</f>
        <v>#REF!</v>
      </c>
      <c r="L1467" t="e">
        <f>IF(INDEX(SamplingFeatures[Sampling Feature Type],$A1467)&lt;&gt;"Site","",
CONCATENATE("  - &amp;SiteID",TEXT(SUMPRODUCT(--($L$3:$L1466&lt;&gt;"")),"0000"),
" {","SamplingFeatureID:  *SamplingFeatureID",TEXT($A1467,"0000"),
", SiteTypeCV:  ",CHAR(34),INDEX(Sites[Site Type],$A1467),CHAR(34),
", Latitude:  ",INDEX(Sites[Latitude],$A1467),
", Longitude:  ",INDEX(Sites[Longitude],$A1467),
", SRSName:  ",CHAR(34),LatLonDatum,CHAR(34),"}"))</f>
        <v>#REF!</v>
      </c>
      <c r="M1467" t="e">
        <f>IF(INDEX(SamplingFeatures[Sampling Feature Type],$A1467)&lt;&gt;"Specimen","",
CONCATENATE("  - &amp;SpecimenID",TEXT(SUMPRODUCT(--($M$3:$M1466&lt;&gt;"")),"0000"),
" {","SamplingFeatureID:  *SamplingFeatureID",TEXT($A1467,"0000"),
", SpecimenTypeCV:  ",CHAR(34),INDEX(Specimens[Specimen Type],$A1467),CHAR(34),
", SpecimenMediumCV:  ",INDEX(Specimens[Specimen Medium],$A1467),
", IsFieldSpecimen:  ",CHAR(34),INDEX(Specimens[Is Field Specimen?],$A1467),CHAR(34),"}"))</f>
        <v>#REF!</v>
      </c>
      <c r="N1467" t="e">
        <f>IF(COUNTA(SpatialOffsets[])=0,"", IF(INDEX(SpatialOffsets[Spatial Offset Type],$A1467)="","",
CONCATENATE("  - &amp;SpatialOffsetID",TEXT($A1467,"0000"),
" {","SpatialOffsetTypeCV:  ",CHAR(34),INDEX(SpatialOffsets[Spatial Offset Type],$A1467),CHAR(34),
", Offset1Value:  ",INDEX(SpatialOffsets[Offset 1 Value],$A1467),
", Offset1UnitID:  ",CHAR(34),INDEX(SpatialOffsets[Offset 1 Unit],$A1467),CHAR(34),
", Offset2Value:  ",INDEX(SpatialOffsets[Offset 2 Value],$A1467),
", Offset2UnitID:  ",CHAR(34),INDEX(SpatialOffsets[Offset 2 Unit],$A1467),CHAR(34),
", Offset3Value:  ",INDEX(SpatialOffsets[Offset 3 Value],$A1467),
", Offset3UnitID:  ",CHAR(34),INDEX(SpatialOffsets[Offset 3 Unit],$A1467),CHAR(34),,"}")))</f>
        <v>#REF!</v>
      </c>
      <c r="O1467" t="e">
        <f>IF(COUNTA(RelatedFeatures[])=0,"", IF(INDEX(RelatedFeatures[First Sampling Feature Code],$A1467)="","",
CONCATENATE("  - &amp;RelationID",TEXT($A1467,"0000"),
" {","SamplingFeatureID:  *SamplingFeatureID",TEXT(MATCH(INDEX(RelatedFeatures[First Sampling Feature Code],$A1467),SamplingFeatures[Feature Code],0),"0000"),
", RelationshipTypeCV:  ",CHAR(34),INDEX(RelatedFeatures[Relationship Type],$A1467),CHAR(34),
", RelatedFeatureID: *SamplingFeatureID",TEXT(MATCH(INDEX(RelatedFeatures[Second Sampling Feature Code],$A1467),SamplingFeatures[Feature Code],0),"0000"),
", SpatialOffsetID:  ",IF(INDEX(RelatedFeatures[Offset Number],$A1467)="","",CONCATENATE("*SpatialOffsetID",TEXT(INDEX(RelatedFeatures[Offset Number],$A1467),"0000"))),"}")))</f>
        <v>#REF!</v>
      </c>
      <c r="P1467" t="e">
        <f>IF(INDEX(Methods[Method Type],$A1467)="","",
CONCATENATE("  - &amp;MethodID",TEXT($A1467,"0000"),
" {","MethodTypeCV:  ",CHAR(34),INDEX(Methods[Method Type],$A1467),CHAR(34),
", MethodCode:  ",CHAR(34),INDEX(Methods[Method Code],$A1467),CHAR(34),
", MethodName:  ",CHAR(34),INDEX(Methods[Method Name],$A1467),CHAR(34),
", MethodDescription:  ",CHAR(34),INDEX(Methods[Method Description],$A1467),CHAR(34),
", MethodLink:  ",CHAR(34),INDEX(Methods[Method Link],$A1467),CHAR(34),
", OrganizationID: *OrganizationID",TEXT(MATCH(INDEX(Methods[Organization Name],$A1467),Organizations[Organization Name],0),"0000"),"}"))</f>
        <v>#REF!</v>
      </c>
      <c r="Q1467" t="e">
        <f>IF(INDEX(Variables[Variable Type],$A1467)="","",
CONCATENATE("  - &amp;VariableID",TEXT($A1467,"0000"),
" {","VariableTypeCV:  ",CHAR(34),INDEX(Variables[Variable Type],$A1467),CHAR(34),
", VariableCode:  ",CHAR(34),INDEX(Variables[Variable Code],$A1467),CHAR(34),
", VariableNameCV:  ",CHAR(34),INDEX(Variables[Variable Name],$A1467),CHAR(34),
", VariableDefinition:  ",CHAR(34),INDEX(Variables[Variable Definition],$A1467),CHAR(34),
", SpecciationCV:  ",CHAR(34),INDEX(Variables[Speciation],$A1467),CHAR(34),
", NoDataValue:  ",CHAR(34),INDEX(Variables[No Data Value],$A1467),CHAR(34),"}"))</f>
        <v>#REF!</v>
      </c>
    </row>
    <row r="1468" spans="1:17" x14ac:dyDescent="0.25">
      <c r="A1468">
        <v>1465</v>
      </c>
      <c r="D1468" t="e">
        <f>IF(INDEX(People[First Name],$A1468)="","",
CONCATENATE("  - &amp;PersonID",TEXT($A1468,"0000"),
" {","PersonFirstName:  ",CHAR(34),INDEX(People[First Name],$A1468),CHAR(34),
", PersonMiddleName:  ",CHAR(34),INDEX(People[Middle Name],$A1468),CHAR(34),
", PersonLastName:  ",CHAR(34),INDEX(People[Last Name],$A1468),CHAR(34),"}"))</f>
        <v>#REF!</v>
      </c>
      <c r="E1468" t="e">
        <f>IF(INDEX(Organizations[Organization Type '[CV']],$A1468)="","",
CONCATENATE("  - &amp;OrganizationID",TEXT($A1468,"0000"),
" {","OrganizationTypeCV:  ",CHAR(34),INDEX(Organizations[Organization Type '[CV']],$A1468),CHAR(34),
", OrganizationCode:  ",CHAR(34),INDEX(Organizations[Organization Code],$A1468),CHAR(34),
", OrganizationName:  ",CHAR(34),INDEX(Organizations[Organization Name],$A1468),CHAR(34),
", OrganizationDescription:  ",CHAR(34),INDEX(Organizations[Organization Description],$A1468),CHAR(34),
", OrganizationLink:  ",CHAR(34),INDEX(Organizations[Organization Link],$A1468),CHAR(34),"}"))</f>
        <v>#REF!</v>
      </c>
      <c r="F1468" t="e">
        <f>IF(INDEX(People[First Name],$A1468)="","",
CONCATENATE("  - &amp;AffiliationID",TEXT($A1468,"0000"),
" {PersonID: *PersonID",TEXT($A1468,"0000"),
", OrganizationID: *OrganizationID",TEXT(MATCH(INDEX(People[Organization Name],$A1468),Organizations[Organization Name],0),"0000"),
", IsPrimaryOrganizationContact: , AffiliationStartDate: , AffiliationEndDate: , PrimaryPhone: ",
", PrimaryEmail: ",CHAR(34),INDEX(People[Primary Email],$A1468),CHAR(34),
", PrimaryAddress: ",CHAR(34),INDEX(People[Primary Address],$A1468),CHAR(34),
", PersonLink: }"))</f>
        <v>#REF!</v>
      </c>
      <c r="H1468" t="e">
        <f>IF(COUNTA(CitationInformation)=0,"",IF(INDEX(AuthorList[Author Name],$A1468)="","",
CONCATENATE("  - &amp;AuthorListID",TEXT($A1468,"0000"),
"  {CitationID: *CitationID0001",
", PersonID: *PersonID",TEXT(MATCH(INDEX(AuthorList[Author Name],$A1468),People[Full Name],0),"0000"),
", AuthorOrder: ",INDEX(AuthorList[Author Number],$A1468),"}")))</f>
        <v>#REF!</v>
      </c>
      <c r="K1468" t="e">
        <f>IF(INDEX(SamplingFeatures[Feature Code],$A1468)="","",
CONCATENATE("  - &amp;SamplingFeatureID",TEXT($A1468,"0000"),
" {","SamplingFeatureUUID:  ",CHAR(34),INDEX(SamplingFeatures[Sampling Feature UUID],$A1468),CHAR(34),
", SamplingFeatureTypeCV:  ",CHAR(34),INDEX(SamplingFeatures[Sampling Feature Type],$A1468),CHAR(34),
", SamplingFeatureCode:  ",CHAR(34),INDEX(SamplingFeatures[Feature Code],$A1468),CHAR(34),
", SamplingFeatureName:  ",CHAR(34),INDEX(SamplingFeatures[Feature Name],$A1468),CHAR(34),
", SamplingFeatureDescription:  ",CHAR(34),INDEX(SamplingFeatures[Feature Description],$A1468),CHAR(34),
", SamplingFeatureGeotypeCV:  ",CHAR(34),INDEX(SamplingFeatures[Feature Geo Type],$A1468),CHAR(34),
", FeatureGeometry:  ",CHAR(34),INDEX(SamplingFeatures[Feature Geometry],$A1468),CHAR(34),
", Elevation_m:  ",CHAR(34),INDEX(SamplingFeatures[Elevation_m],$A1468),CHAR(34),
", ElevationDatumCV:  ",CHAR(34),ElevationDatum,CHAR(34),"}"))</f>
        <v>#REF!</v>
      </c>
      <c r="L1468" t="e">
        <f>IF(INDEX(SamplingFeatures[Sampling Feature Type],$A1468)&lt;&gt;"Site","",
CONCATENATE("  - &amp;SiteID",TEXT(SUMPRODUCT(--($L$3:$L1467&lt;&gt;"")),"0000"),
" {","SamplingFeatureID:  *SamplingFeatureID",TEXT($A1468,"0000"),
", SiteTypeCV:  ",CHAR(34),INDEX(Sites[Site Type],$A1468),CHAR(34),
", Latitude:  ",INDEX(Sites[Latitude],$A1468),
", Longitude:  ",INDEX(Sites[Longitude],$A1468),
", SRSName:  ",CHAR(34),LatLonDatum,CHAR(34),"}"))</f>
        <v>#REF!</v>
      </c>
      <c r="M1468" t="e">
        <f>IF(INDEX(SamplingFeatures[Sampling Feature Type],$A1468)&lt;&gt;"Specimen","",
CONCATENATE("  - &amp;SpecimenID",TEXT(SUMPRODUCT(--($M$3:$M1467&lt;&gt;"")),"0000"),
" {","SamplingFeatureID:  *SamplingFeatureID",TEXT($A1468,"0000"),
", SpecimenTypeCV:  ",CHAR(34),INDEX(Specimens[Specimen Type],$A1468),CHAR(34),
", SpecimenMediumCV:  ",INDEX(Specimens[Specimen Medium],$A1468),
", IsFieldSpecimen:  ",CHAR(34),INDEX(Specimens[Is Field Specimen?],$A1468),CHAR(34),"}"))</f>
        <v>#REF!</v>
      </c>
      <c r="N1468" t="e">
        <f>IF(COUNTA(SpatialOffsets[])=0,"", IF(INDEX(SpatialOffsets[Spatial Offset Type],$A1468)="","",
CONCATENATE("  - &amp;SpatialOffsetID",TEXT($A1468,"0000"),
" {","SpatialOffsetTypeCV:  ",CHAR(34),INDEX(SpatialOffsets[Spatial Offset Type],$A1468),CHAR(34),
", Offset1Value:  ",INDEX(SpatialOffsets[Offset 1 Value],$A1468),
", Offset1UnitID:  ",CHAR(34),INDEX(SpatialOffsets[Offset 1 Unit],$A1468),CHAR(34),
", Offset2Value:  ",INDEX(SpatialOffsets[Offset 2 Value],$A1468),
", Offset2UnitID:  ",CHAR(34),INDEX(SpatialOffsets[Offset 2 Unit],$A1468),CHAR(34),
", Offset3Value:  ",INDEX(SpatialOffsets[Offset 3 Value],$A1468),
", Offset3UnitID:  ",CHAR(34),INDEX(SpatialOffsets[Offset 3 Unit],$A1468),CHAR(34),,"}")))</f>
        <v>#REF!</v>
      </c>
      <c r="O1468" t="e">
        <f>IF(COUNTA(RelatedFeatures[])=0,"", IF(INDEX(RelatedFeatures[First Sampling Feature Code],$A1468)="","",
CONCATENATE("  - &amp;RelationID",TEXT($A1468,"0000"),
" {","SamplingFeatureID:  *SamplingFeatureID",TEXT(MATCH(INDEX(RelatedFeatures[First Sampling Feature Code],$A1468),SamplingFeatures[Feature Code],0),"0000"),
", RelationshipTypeCV:  ",CHAR(34),INDEX(RelatedFeatures[Relationship Type],$A1468),CHAR(34),
", RelatedFeatureID: *SamplingFeatureID",TEXT(MATCH(INDEX(RelatedFeatures[Second Sampling Feature Code],$A1468),SamplingFeatures[Feature Code],0),"0000"),
", SpatialOffsetID:  ",IF(INDEX(RelatedFeatures[Offset Number],$A1468)="","",CONCATENATE("*SpatialOffsetID",TEXT(INDEX(RelatedFeatures[Offset Number],$A1468),"0000"))),"}")))</f>
        <v>#REF!</v>
      </c>
      <c r="P1468" t="e">
        <f>IF(INDEX(Methods[Method Type],$A1468)="","",
CONCATENATE("  - &amp;MethodID",TEXT($A1468,"0000"),
" {","MethodTypeCV:  ",CHAR(34),INDEX(Methods[Method Type],$A1468),CHAR(34),
", MethodCode:  ",CHAR(34),INDEX(Methods[Method Code],$A1468),CHAR(34),
", MethodName:  ",CHAR(34),INDEX(Methods[Method Name],$A1468),CHAR(34),
", MethodDescription:  ",CHAR(34),INDEX(Methods[Method Description],$A1468),CHAR(34),
", MethodLink:  ",CHAR(34),INDEX(Methods[Method Link],$A1468),CHAR(34),
", OrganizationID: *OrganizationID",TEXT(MATCH(INDEX(Methods[Organization Name],$A1468),Organizations[Organization Name],0),"0000"),"}"))</f>
        <v>#REF!</v>
      </c>
      <c r="Q1468" t="e">
        <f>IF(INDEX(Variables[Variable Type],$A1468)="","",
CONCATENATE("  - &amp;VariableID",TEXT($A1468,"0000"),
" {","VariableTypeCV:  ",CHAR(34),INDEX(Variables[Variable Type],$A1468),CHAR(34),
", VariableCode:  ",CHAR(34),INDEX(Variables[Variable Code],$A1468),CHAR(34),
", VariableNameCV:  ",CHAR(34),INDEX(Variables[Variable Name],$A1468),CHAR(34),
", VariableDefinition:  ",CHAR(34),INDEX(Variables[Variable Definition],$A1468),CHAR(34),
", SpecciationCV:  ",CHAR(34),INDEX(Variables[Speciation],$A1468),CHAR(34),
", NoDataValue:  ",CHAR(34),INDEX(Variables[No Data Value],$A1468),CHAR(34),"}"))</f>
        <v>#REF!</v>
      </c>
    </row>
    <row r="1469" spans="1:17" x14ac:dyDescent="0.25">
      <c r="A1469">
        <v>1466</v>
      </c>
      <c r="D1469" t="e">
        <f>IF(INDEX(People[First Name],$A1469)="","",
CONCATENATE("  - &amp;PersonID",TEXT($A1469,"0000"),
" {","PersonFirstName:  ",CHAR(34),INDEX(People[First Name],$A1469),CHAR(34),
", PersonMiddleName:  ",CHAR(34),INDEX(People[Middle Name],$A1469),CHAR(34),
", PersonLastName:  ",CHAR(34),INDEX(People[Last Name],$A1469),CHAR(34),"}"))</f>
        <v>#REF!</v>
      </c>
      <c r="E1469" t="e">
        <f>IF(INDEX(Organizations[Organization Type '[CV']],$A1469)="","",
CONCATENATE("  - &amp;OrganizationID",TEXT($A1469,"0000"),
" {","OrganizationTypeCV:  ",CHAR(34),INDEX(Organizations[Organization Type '[CV']],$A1469),CHAR(34),
", OrganizationCode:  ",CHAR(34),INDEX(Organizations[Organization Code],$A1469),CHAR(34),
", OrganizationName:  ",CHAR(34),INDEX(Organizations[Organization Name],$A1469),CHAR(34),
", OrganizationDescription:  ",CHAR(34),INDEX(Organizations[Organization Description],$A1469),CHAR(34),
", OrganizationLink:  ",CHAR(34),INDEX(Organizations[Organization Link],$A1469),CHAR(34),"}"))</f>
        <v>#REF!</v>
      </c>
      <c r="F1469" t="e">
        <f>IF(INDEX(People[First Name],$A1469)="","",
CONCATENATE("  - &amp;AffiliationID",TEXT($A1469,"0000"),
" {PersonID: *PersonID",TEXT($A1469,"0000"),
", OrganizationID: *OrganizationID",TEXT(MATCH(INDEX(People[Organization Name],$A1469),Organizations[Organization Name],0),"0000"),
", IsPrimaryOrganizationContact: , AffiliationStartDate: , AffiliationEndDate: , PrimaryPhone: ",
", PrimaryEmail: ",CHAR(34),INDEX(People[Primary Email],$A1469),CHAR(34),
", PrimaryAddress: ",CHAR(34),INDEX(People[Primary Address],$A1469),CHAR(34),
", PersonLink: }"))</f>
        <v>#REF!</v>
      </c>
      <c r="H1469" t="e">
        <f>IF(COUNTA(CitationInformation)=0,"",IF(INDEX(AuthorList[Author Name],$A1469)="","",
CONCATENATE("  - &amp;AuthorListID",TEXT($A1469,"0000"),
"  {CitationID: *CitationID0001",
", PersonID: *PersonID",TEXT(MATCH(INDEX(AuthorList[Author Name],$A1469),People[Full Name],0),"0000"),
", AuthorOrder: ",INDEX(AuthorList[Author Number],$A1469),"}")))</f>
        <v>#REF!</v>
      </c>
      <c r="K1469" t="e">
        <f>IF(INDEX(SamplingFeatures[Feature Code],$A1469)="","",
CONCATENATE("  - &amp;SamplingFeatureID",TEXT($A1469,"0000"),
" {","SamplingFeatureUUID:  ",CHAR(34),INDEX(SamplingFeatures[Sampling Feature UUID],$A1469),CHAR(34),
", SamplingFeatureTypeCV:  ",CHAR(34),INDEX(SamplingFeatures[Sampling Feature Type],$A1469),CHAR(34),
", SamplingFeatureCode:  ",CHAR(34),INDEX(SamplingFeatures[Feature Code],$A1469),CHAR(34),
", SamplingFeatureName:  ",CHAR(34),INDEX(SamplingFeatures[Feature Name],$A1469),CHAR(34),
", SamplingFeatureDescription:  ",CHAR(34),INDEX(SamplingFeatures[Feature Description],$A1469),CHAR(34),
", SamplingFeatureGeotypeCV:  ",CHAR(34),INDEX(SamplingFeatures[Feature Geo Type],$A1469),CHAR(34),
", FeatureGeometry:  ",CHAR(34),INDEX(SamplingFeatures[Feature Geometry],$A1469),CHAR(34),
", Elevation_m:  ",CHAR(34),INDEX(SamplingFeatures[Elevation_m],$A1469),CHAR(34),
", ElevationDatumCV:  ",CHAR(34),ElevationDatum,CHAR(34),"}"))</f>
        <v>#REF!</v>
      </c>
      <c r="L1469" t="e">
        <f>IF(INDEX(SamplingFeatures[Sampling Feature Type],$A1469)&lt;&gt;"Site","",
CONCATENATE("  - &amp;SiteID",TEXT(SUMPRODUCT(--($L$3:$L1468&lt;&gt;"")),"0000"),
" {","SamplingFeatureID:  *SamplingFeatureID",TEXT($A1469,"0000"),
", SiteTypeCV:  ",CHAR(34),INDEX(Sites[Site Type],$A1469),CHAR(34),
", Latitude:  ",INDEX(Sites[Latitude],$A1469),
", Longitude:  ",INDEX(Sites[Longitude],$A1469),
", SRSName:  ",CHAR(34),LatLonDatum,CHAR(34),"}"))</f>
        <v>#REF!</v>
      </c>
      <c r="M1469" t="e">
        <f>IF(INDEX(SamplingFeatures[Sampling Feature Type],$A1469)&lt;&gt;"Specimen","",
CONCATENATE("  - &amp;SpecimenID",TEXT(SUMPRODUCT(--($M$3:$M1468&lt;&gt;"")),"0000"),
" {","SamplingFeatureID:  *SamplingFeatureID",TEXT($A1469,"0000"),
", SpecimenTypeCV:  ",CHAR(34),INDEX(Specimens[Specimen Type],$A1469),CHAR(34),
", SpecimenMediumCV:  ",INDEX(Specimens[Specimen Medium],$A1469),
", IsFieldSpecimen:  ",CHAR(34),INDEX(Specimens[Is Field Specimen?],$A1469),CHAR(34),"}"))</f>
        <v>#REF!</v>
      </c>
      <c r="N1469" t="e">
        <f>IF(COUNTA(SpatialOffsets[])=0,"", IF(INDEX(SpatialOffsets[Spatial Offset Type],$A1469)="","",
CONCATENATE("  - &amp;SpatialOffsetID",TEXT($A1469,"0000"),
" {","SpatialOffsetTypeCV:  ",CHAR(34),INDEX(SpatialOffsets[Spatial Offset Type],$A1469),CHAR(34),
", Offset1Value:  ",INDEX(SpatialOffsets[Offset 1 Value],$A1469),
", Offset1UnitID:  ",CHAR(34),INDEX(SpatialOffsets[Offset 1 Unit],$A1469),CHAR(34),
", Offset2Value:  ",INDEX(SpatialOffsets[Offset 2 Value],$A1469),
", Offset2UnitID:  ",CHAR(34),INDEX(SpatialOffsets[Offset 2 Unit],$A1469),CHAR(34),
", Offset3Value:  ",INDEX(SpatialOffsets[Offset 3 Value],$A1469),
", Offset3UnitID:  ",CHAR(34),INDEX(SpatialOffsets[Offset 3 Unit],$A1469),CHAR(34),,"}")))</f>
        <v>#REF!</v>
      </c>
      <c r="O1469" t="e">
        <f>IF(COUNTA(RelatedFeatures[])=0,"", IF(INDEX(RelatedFeatures[First Sampling Feature Code],$A1469)="","",
CONCATENATE("  - &amp;RelationID",TEXT($A1469,"0000"),
" {","SamplingFeatureID:  *SamplingFeatureID",TEXT(MATCH(INDEX(RelatedFeatures[First Sampling Feature Code],$A1469),SamplingFeatures[Feature Code],0),"0000"),
", RelationshipTypeCV:  ",CHAR(34),INDEX(RelatedFeatures[Relationship Type],$A1469),CHAR(34),
", RelatedFeatureID: *SamplingFeatureID",TEXT(MATCH(INDEX(RelatedFeatures[Second Sampling Feature Code],$A1469),SamplingFeatures[Feature Code],0),"0000"),
", SpatialOffsetID:  ",IF(INDEX(RelatedFeatures[Offset Number],$A1469)="","",CONCATENATE("*SpatialOffsetID",TEXT(INDEX(RelatedFeatures[Offset Number],$A1469),"0000"))),"}")))</f>
        <v>#REF!</v>
      </c>
      <c r="P1469" t="e">
        <f>IF(INDEX(Methods[Method Type],$A1469)="","",
CONCATENATE("  - &amp;MethodID",TEXT($A1469,"0000"),
" {","MethodTypeCV:  ",CHAR(34),INDEX(Methods[Method Type],$A1469),CHAR(34),
", MethodCode:  ",CHAR(34),INDEX(Methods[Method Code],$A1469),CHAR(34),
", MethodName:  ",CHAR(34),INDEX(Methods[Method Name],$A1469),CHAR(34),
", MethodDescription:  ",CHAR(34),INDEX(Methods[Method Description],$A1469),CHAR(34),
", MethodLink:  ",CHAR(34),INDEX(Methods[Method Link],$A1469),CHAR(34),
", OrganizationID: *OrganizationID",TEXT(MATCH(INDEX(Methods[Organization Name],$A1469),Organizations[Organization Name],0),"0000"),"}"))</f>
        <v>#REF!</v>
      </c>
      <c r="Q1469" t="e">
        <f>IF(INDEX(Variables[Variable Type],$A1469)="","",
CONCATENATE("  - &amp;VariableID",TEXT($A1469,"0000"),
" {","VariableTypeCV:  ",CHAR(34),INDEX(Variables[Variable Type],$A1469),CHAR(34),
", VariableCode:  ",CHAR(34),INDEX(Variables[Variable Code],$A1469),CHAR(34),
", VariableNameCV:  ",CHAR(34),INDEX(Variables[Variable Name],$A1469),CHAR(34),
", VariableDefinition:  ",CHAR(34),INDEX(Variables[Variable Definition],$A1469),CHAR(34),
", SpecciationCV:  ",CHAR(34),INDEX(Variables[Speciation],$A1469),CHAR(34),
", NoDataValue:  ",CHAR(34),INDEX(Variables[No Data Value],$A1469),CHAR(34),"}"))</f>
        <v>#REF!</v>
      </c>
    </row>
    <row r="1470" spans="1:17" x14ac:dyDescent="0.25">
      <c r="A1470">
        <v>1467</v>
      </c>
      <c r="D1470" t="e">
        <f>IF(INDEX(People[First Name],$A1470)="","",
CONCATENATE("  - &amp;PersonID",TEXT($A1470,"0000"),
" {","PersonFirstName:  ",CHAR(34),INDEX(People[First Name],$A1470),CHAR(34),
", PersonMiddleName:  ",CHAR(34),INDEX(People[Middle Name],$A1470),CHAR(34),
", PersonLastName:  ",CHAR(34),INDEX(People[Last Name],$A1470),CHAR(34),"}"))</f>
        <v>#REF!</v>
      </c>
      <c r="E1470" t="e">
        <f>IF(INDEX(Organizations[Organization Type '[CV']],$A1470)="","",
CONCATENATE("  - &amp;OrganizationID",TEXT($A1470,"0000"),
" {","OrganizationTypeCV:  ",CHAR(34),INDEX(Organizations[Organization Type '[CV']],$A1470),CHAR(34),
", OrganizationCode:  ",CHAR(34),INDEX(Organizations[Organization Code],$A1470),CHAR(34),
", OrganizationName:  ",CHAR(34),INDEX(Organizations[Organization Name],$A1470),CHAR(34),
", OrganizationDescription:  ",CHAR(34),INDEX(Organizations[Organization Description],$A1470),CHAR(34),
", OrganizationLink:  ",CHAR(34),INDEX(Organizations[Organization Link],$A1470),CHAR(34),"}"))</f>
        <v>#REF!</v>
      </c>
      <c r="F1470" t="e">
        <f>IF(INDEX(People[First Name],$A1470)="","",
CONCATENATE("  - &amp;AffiliationID",TEXT($A1470,"0000"),
" {PersonID: *PersonID",TEXT($A1470,"0000"),
", OrganizationID: *OrganizationID",TEXT(MATCH(INDEX(People[Organization Name],$A1470),Organizations[Organization Name],0),"0000"),
", IsPrimaryOrganizationContact: , AffiliationStartDate: , AffiliationEndDate: , PrimaryPhone: ",
", PrimaryEmail: ",CHAR(34),INDEX(People[Primary Email],$A1470),CHAR(34),
", PrimaryAddress: ",CHAR(34),INDEX(People[Primary Address],$A1470),CHAR(34),
", PersonLink: }"))</f>
        <v>#REF!</v>
      </c>
      <c r="H1470" t="e">
        <f>IF(COUNTA(CitationInformation)=0,"",IF(INDEX(AuthorList[Author Name],$A1470)="","",
CONCATENATE("  - &amp;AuthorListID",TEXT($A1470,"0000"),
"  {CitationID: *CitationID0001",
", PersonID: *PersonID",TEXT(MATCH(INDEX(AuthorList[Author Name],$A1470),People[Full Name],0),"0000"),
", AuthorOrder: ",INDEX(AuthorList[Author Number],$A1470),"}")))</f>
        <v>#REF!</v>
      </c>
      <c r="K1470" t="e">
        <f>IF(INDEX(SamplingFeatures[Feature Code],$A1470)="","",
CONCATENATE("  - &amp;SamplingFeatureID",TEXT($A1470,"0000"),
" {","SamplingFeatureUUID:  ",CHAR(34),INDEX(SamplingFeatures[Sampling Feature UUID],$A1470),CHAR(34),
", SamplingFeatureTypeCV:  ",CHAR(34),INDEX(SamplingFeatures[Sampling Feature Type],$A1470),CHAR(34),
", SamplingFeatureCode:  ",CHAR(34),INDEX(SamplingFeatures[Feature Code],$A1470),CHAR(34),
", SamplingFeatureName:  ",CHAR(34),INDEX(SamplingFeatures[Feature Name],$A1470),CHAR(34),
", SamplingFeatureDescription:  ",CHAR(34),INDEX(SamplingFeatures[Feature Description],$A1470),CHAR(34),
", SamplingFeatureGeotypeCV:  ",CHAR(34),INDEX(SamplingFeatures[Feature Geo Type],$A1470),CHAR(34),
", FeatureGeometry:  ",CHAR(34),INDEX(SamplingFeatures[Feature Geometry],$A1470),CHAR(34),
", Elevation_m:  ",CHAR(34),INDEX(SamplingFeatures[Elevation_m],$A1470),CHAR(34),
", ElevationDatumCV:  ",CHAR(34),ElevationDatum,CHAR(34),"}"))</f>
        <v>#REF!</v>
      </c>
      <c r="L1470" t="e">
        <f>IF(INDEX(SamplingFeatures[Sampling Feature Type],$A1470)&lt;&gt;"Site","",
CONCATENATE("  - &amp;SiteID",TEXT(SUMPRODUCT(--($L$3:$L1469&lt;&gt;"")),"0000"),
" {","SamplingFeatureID:  *SamplingFeatureID",TEXT($A1470,"0000"),
", SiteTypeCV:  ",CHAR(34),INDEX(Sites[Site Type],$A1470),CHAR(34),
", Latitude:  ",INDEX(Sites[Latitude],$A1470),
", Longitude:  ",INDEX(Sites[Longitude],$A1470),
", SRSName:  ",CHAR(34),LatLonDatum,CHAR(34),"}"))</f>
        <v>#REF!</v>
      </c>
      <c r="M1470" t="e">
        <f>IF(INDEX(SamplingFeatures[Sampling Feature Type],$A1470)&lt;&gt;"Specimen","",
CONCATENATE("  - &amp;SpecimenID",TEXT(SUMPRODUCT(--($M$3:$M1469&lt;&gt;"")),"0000"),
" {","SamplingFeatureID:  *SamplingFeatureID",TEXT($A1470,"0000"),
", SpecimenTypeCV:  ",CHAR(34),INDEX(Specimens[Specimen Type],$A1470),CHAR(34),
", SpecimenMediumCV:  ",INDEX(Specimens[Specimen Medium],$A1470),
", IsFieldSpecimen:  ",CHAR(34),INDEX(Specimens[Is Field Specimen?],$A1470),CHAR(34),"}"))</f>
        <v>#REF!</v>
      </c>
      <c r="N1470" t="e">
        <f>IF(COUNTA(SpatialOffsets[])=0,"", IF(INDEX(SpatialOffsets[Spatial Offset Type],$A1470)="","",
CONCATENATE("  - &amp;SpatialOffsetID",TEXT($A1470,"0000"),
" {","SpatialOffsetTypeCV:  ",CHAR(34),INDEX(SpatialOffsets[Spatial Offset Type],$A1470),CHAR(34),
", Offset1Value:  ",INDEX(SpatialOffsets[Offset 1 Value],$A1470),
", Offset1UnitID:  ",CHAR(34),INDEX(SpatialOffsets[Offset 1 Unit],$A1470),CHAR(34),
", Offset2Value:  ",INDEX(SpatialOffsets[Offset 2 Value],$A1470),
", Offset2UnitID:  ",CHAR(34),INDEX(SpatialOffsets[Offset 2 Unit],$A1470),CHAR(34),
", Offset3Value:  ",INDEX(SpatialOffsets[Offset 3 Value],$A1470),
", Offset3UnitID:  ",CHAR(34),INDEX(SpatialOffsets[Offset 3 Unit],$A1470),CHAR(34),,"}")))</f>
        <v>#REF!</v>
      </c>
      <c r="O1470" t="e">
        <f>IF(COUNTA(RelatedFeatures[])=0,"", IF(INDEX(RelatedFeatures[First Sampling Feature Code],$A1470)="","",
CONCATENATE("  - &amp;RelationID",TEXT($A1470,"0000"),
" {","SamplingFeatureID:  *SamplingFeatureID",TEXT(MATCH(INDEX(RelatedFeatures[First Sampling Feature Code],$A1470),SamplingFeatures[Feature Code],0),"0000"),
", RelationshipTypeCV:  ",CHAR(34),INDEX(RelatedFeatures[Relationship Type],$A1470),CHAR(34),
", RelatedFeatureID: *SamplingFeatureID",TEXT(MATCH(INDEX(RelatedFeatures[Second Sampling Feature Code],$A1470),SamplingFeatures[Feature Code],0),"0000"),
", SpatialOffsetID:  ",IF(INDEX(RelatedFeatures[Offset Number],$A1470)="","",CONCATENATE("*SpatialOffsetID",TEXT(INDEX(RelatedFeatures[Offset Number],$A1470),"0000"))),"}")))</f>
        <v>#REF!</v>
      </c>
      <c r="P1470" t="e">
        <f>IF(INDEX(Methods[Method Type],$A1470)="","",
CONCATENATE("  - &amp;MethodID",TEXT($A1470,"0000"),
" {","MethodTypeCV:  ",CHAR(34),INDEX(Methods[Method Type],$A1470),CHAR(34),
", MethodCode:  ",CHAR(34),INDEX(Methods[Method Code],$A1470),CHAR(34),
", MethodName:  ",CHAR(34),INDEX(Methods[Method Name],$A1470),CHAR(34),
", MethodDescription:  ",CHAR(34),INDEX(Methods[Method Description],$A1470),CHAR(34),
", MethodLink:  ",CHAR(34),INDEX(Methods[Method Link],$A1470),CHAR(34),
", OrganizationID: *OrganizationID",TEXT(MATCH(INDEX(Methods[Organization Name],$A1470),Organizations[Organization Name],0),"0000"),"}"))</f>
        <v>#REF!</v>
      </c>
      <c r="Q1470" t="e">
        <f>IF(INDEX(Variables[Variable Type],$A1470)="","",
CONCATENATE("  - &amp;VariableID",TEXT($A1470,"0000"),
" {","VariableTypeCV:  ",CHAR(34),INDEX(Variables[Variable Type],$A1470),CHAR(34),
", VariableCode:  ",CHAR(34),INDEX(Variables[Variable Code],$A1470),CHAR(34),
", VariableNameCV:  ",CHAR(34),INDEX(Variables[Variable Name],$A1470),CHAR(34),
", VariableDefinition:  ",CHAR(34),INDEX(Variables[Variable Definition],$A1470),CHAR(34),
", SpecciationCV:  ",CHAR(34),INDEX(Variables[Speciation],$A1470),CHAR(34),
", NoDataValue:  ",CHAR(34),INDEX(Variables[No Data Value],$A1470),CHAR(34),"}"))</f>
        <v>#REF!</v>
      </c>
    </row>
    <row r="1471" spans="1:17" x14ac:dyDescent="0.25">
      <c r="A1471">
        <v>1468</v>
      </c>
      <c r="D1471" t="e">
        <f>IF(INDEX(People[First Name],$A1471)="","",
CONCATENATE("  - &amp;PersonID",TEXT($A1471,"0000"),
" {","PersonFirstName:  ",CHAR(34),INDEX(People[First Name],$A1471),CHAR(34),
", PersonMiddleName:  ",CHAR(34),INDEX(People[Middle Name],$A1471),CHAR(34),
", PersonLastName:  ",CHAR(34),INDEX(People[Last Name],$A1471),CHAR(34),"}"))</f>
        <v>#REF!</v>
      </c>
      <c r="E1471" t="e">
        <f>IF(INDEX(Organizations[Organization Type '[CV']],$A1471)="","",
CONCATENATE("  - &amp;OrganizationID",TEXT($A1471,"0000"),
" {","OrganizationTypeCV:  ",CHAR(34),INDEX(Organizations[Organization Type '[CV']],$A1471),CHAR(34),
", OrganizationCode:  ",CHAR(34),INDEX(Organizations[Organization Code],$A1471),CHAR(34),
", OrganizationName:  ",CHAR(34),INDEX(Organizations[Organization Name],$A1471),CHAR(34),
", OrganizationDescription:  ",CHAR(34),INDEX(Organizations[Organization Description],$A1471),CHAR(34),
", OrganizationLink:  ",CHAR(34),INDEX(Organizations[Organization Link],$A1471),CHAR(34),"}"))</f>
        <v>#REF!</v>
      </c>
      <c r="F1471" t="e">
        <f>IF(INDEX(People[First Name],$A1471)="","",
CONCATENATE("  - &amp;AffiliationID",TEXT($A1471,"0000"),
" {PersonID: *PersonID",TEXT($A1471,"0000"),
", OrganizationID: *OrganizationID",TEXT(MATCH(INDEX(People[Organization Name],$A1471),Organizations[Organization Name],0),"0000"),
", IsPrimaryOrganizationContact: , AffiliationStartDate: , AffiliationEndDate: , PrimaryPhone: ",
", PrimaryEmail: ",CHAR(34),INDEX(People[Primary Email],$A1471),CHAR(34),
", PrimaryAddress: ",CHAR(34),INDEX(People[Primary Address],$A1471),CHAR(34),
", PersonLink: }"))</f>
        <v>#REF!</v>
      </c>
      <c r="H1471" t="e">
        <f>IF(COUNTA(CitationInformation)=0,"",IF(INDEX(AuthorList[Author Name],$A1471)="","",
CONCATENATE("  - &amp;AuthorListID",TEXT($A1471,"0000"),
"  {CitationID: *CitationID0001",
", PersonID: *PersonID",TEXT(MATCH(INDEX(AuthorList[Author Name],$A1471),People[Full Name],0),"0000"),
", AuthorOrder: ",INDEX(AuthorList[Author Number],$A1471),"}")))</f>
        <v>#REF!</v>
      </c>
      <c r="K1471" t="e">
        <f>IF(INDEX(SamplingFeatures[Feature Code],$A1471)="","",
CONCATENATE("  - &amp;SamplingFeatureID",TEXT($A1471,"0000"),
" {","SamplingFeatureUUID:  ",CHAR(34),INDEX(SamplingFeatures[Sampling Feature UUID],$A1471),CHAR(34),
", SamplingFeatureTypeCV:  ",CHAR(34),INDEX(SamplingFeatures[Sampling Feature Type],$A1471),CHAR(34),
", SamplingFeatureCode:  ",CHAR(34),INDEX(SamplingFeatures[Feature Code],$A1471),CHAR(34),
", SamplingFeatureName:  ",CHAR(34),INDEX(SamplingFeatures[Feature Name],$A1471),CHAR(34),
", SamplingFeatureDescription:  ",CHAR(34),INDEX(SamplingFeatures[Feature Description],$A1471),CHAR(34),
", SamplingFeatureGeotypeCV:  ",CHAR(34),INDEX(SamplingFeatures[Feature Geo Type],$A1471),CHAR(34),
", FeatureGeometry:  ",CHAR(34),INDEX(SamplingFeatures[Feature Geometry],$A1471),CHAR(34),
", Elevation_m:  ",CHAR(34),INDEX(SamplingFeatures[Elevation_m],$A1471),CHAR(34),
", ElevationDatumCV:  ",CHAR(34),ElevationDatum,CHAR(34),"}"))</f>
        <v>#REF!</v>
      </c>
      <c r="L1471" t="e">
        <f>IF(INDEX(SamplingFeatures[Sampling Feature Type],$A1471)&lt;&gt;"Site","",
CONCATENATE("  - &amp;SiteID",TEXT(SUMPRODUCT(--($L$3:$L1470&lt;&gt;"")),"0000"),
" {","SamplingFeatureID:  *SamplingFeatureID",TEXT($A1471,"0000"),
", SiteTypeCV:  ",CHAR(34),INDEX(Sites[Site Type],$A1471),CHAR(34),
", Latitude:  ",INDEX(Sites[Latitude],$A1471),
", Longitude:  ",INDEX(Sites[Longitude],$A1471),
", SRSName:  ",CHAR(34),LatLonDatum,CHAR(34),"}"))</f>
        <v>#REF!</v>
      </c>
      <c r="M1471" t="e">
        <f>IF(INDEX(SamplingFeatures[Sampling Feature Type],$A1471)&lt;&gt;"Specimen","",
CONCATENATE("  - &amp;SpecimenID",TEXT(SUMPRODUCT(--($M$3:$M1470&lt;&gt;"")),"0000"),
" {","SamplingFeatureID:  *SamplingFeatureID",TEXT($A1471,"0000"),
", SpecimenTypeCV:  ",CHAR(34),INDEX(Specimens[Specimen Type],$A1471),CHAR(34),
", SpecimenMediumCV:  ",INDEX(Specimens[Specimen Medium],$A1471),
", IsFieldSpecimen:  ",CHAR(34),INDEX(Specimens[Is Field Specimen?],$A1471),CHAR(34),"}"))</f>
        <v>#REF!</v>
      </c>
      <c r="N1471" t="e">
        <f>IF(COUNTA(SpatialOffsets[])=0,"", IF(INDEX(SpatialOffsets[Spatial Offset Type],$A1471)="","",
CONCATENATE("  - &amp;SpatialOffsetID",TEXT($A1471,"0000"),
" {","SpatialOffsetTypeCV:  ",CHAR(34),INDEX(SpatialOffsets[Spatial Offset Type],$A1471),CHAR(34),
", Offset1Value:  ",INDEX(SpatialOffsets[Offset 1 Value],$A1471),
", Offset1UnitID:  ",CHAR(34),INDEX(SpatialOffsets[Offset 1 Unit],$A1471),CHAR(34),
", Offset2Value:  ",INDEX(SpatialOffsets[Offset 2 Value],$A1471),
", Offset2UnitID:  ",CHAR(34),INDEX(SpatialOffsets[Offset 2 Unit],$A1471),CHAR(34),
", Offset3Value:  ",INDEX(SpatialOffsets[Offset 3 Value],$A1471),
", Offset3UnitID:  ",CHAR(34),INDEX(SpatialOffsets[Offset 3 Unit],$A1471),CHAR(34),,"}")))</f>
        <v>#REF!</v>
      </c>
      <c r="O1471" t="e">
        <f>IF(COUNTA(RelatedFeatures[])=0,"", IF(INDEX(RelatedFeatures[First Sampling Feature Code],$A1471)="","",
CONCATENATE("  - &amp;RelationID",TEXT($A1471,"0000"),
" {","SamplingFeatureID:  *SamplingFeatureID",TEXT(MATCH(INDEX(RelatedFeatures[First Sampling Feature Code],$A1471),SamplingFeatures[Feature Code],0),"0000"),
", RelationshipTypeCV:  ",CHAR(34),INDEX(RelatedFeatures[Relationship Type],$A1471),CHAR(34),
", RelatedFeatureID: *SamplingFeatureID",TEXT(MATCH(INDEX(RelatedFeatures[Second Sampling Feature Code],$A1471),SamplingFeatures[Feature Code],0),"0000"),
", SpatialOffsetID:  ",IF(INDEX(RelatedFeatures[Offset Number],$A1471)="","",CONCATENATE("*SpatialOffsetID",TEXT(INDEX(RelatedFeatures[Offset Number],$A1471),"0000"))),"}")))</f>
        <v>#REF!</v>
      </c>
      <c r="P1471" t="e">
        <f>IF(INDEX(Methods[Method Type],$A1471)="","",
CONCATENATE("  - &amp;MethodID",TEXT($A1471,"0000"),
" {","MethodTypeCV:  ",CHAR(34),INDEX(Methods[Method Type],$A1471),CHAR(34),
", MethodCode:  ",CHAR(34),INDEX(Methods[Method Code],$A1471),CHAR(34),
", MethodName:  ",CHAR(34),INDEX(Methods[Method Name],$A1471),CHAR(34),
", MethodDescription:  ",CHAR(34),INDEX(Methods[Method Description],$A1471),CHAR(34),
", MethodLink:  ",CHAR(34),INDEX(Methods[Method Link],$A1471),CHAR(34),
", OrganizationID: *OrganizationID",TEXT(MATCH(INDEX(Methods[Organization Name],$A1471),Organizations[Organization Name],0),"0000"),"}"))</f>
        <v>#REF!</v>
      </c>
      <c r="Q1471" t="e">
        <f>IF(INDEX(Variables[Variable Type],$A1471)="","",
CONCATENATE("  - &amp;VariableID",TEXT($A1471,"0000"),
" {","VariableTypeCV:  ",CHAR(34),INDEX(Variables[Variable Type],$A1471),CHAR(34),
", VariableCode:  ",CHAR(34),INDEX(Variables[Variable Code],$A1471),CHAR(34),
", VariableNameCV:  ",CHAR(34),INDEX(Variables[Variable Name],$A1471),CHAR(34),
", VariableDefinition:  ",CHAR(34),INDEX(Variables[Variable Definition],$A1471),CHAR(34),
", SpecciationCV:  ",CHAR(34),INDEX(Variables[Speciation],$A1471),CHAR(34),
", NoDataValue:  ",CHAR(34),INDEX(Variables[No Data Value],$A1471),CHAR(34),"}"))</f>
        <v>#REF!</v>
      </c>
    </row>
    <row r="1472" spans="1:17" x14ac:dyDescent="0.25">
      <c r="A1472">
        <v>1469</v>
      </c>
      <c r="D1472" t="e">
        <f>IF(INDEX(People[First Name],$A1472)="","",
CONCATENATE("  - &amp;PersonID",TEXT($A1472,"0000"),
" {","PersonFirstName:  ",CHAR(34),INDEX(People[First Name],$A1472),CHAR(34),
", PersonMiddleName:  ",CHAR(34),INDEX(People[Middle Name],$A1472),CHAR(34),
", PersonLastName:  ",CHAR(34),INDEX(People[Last Name],$A1472),CHAR(34),"}"))</f>
        <v>#REF!</v>
      </c>
      <c r="E1472" t="e">
        <f>IF(INDEX(Organizations[Organization Type '[CV']],$A1472)="","",
CONCATENATE("  - &amp;OrganizationID",TEXT($A1472,"0000"),
" {","OrganizationTypeCV:  ",CHAR(34),INDEX(Organizations[Organization Type '[CV']],$A1472),CHAR(34),
", OrganizationCode:  ",CHAR(34),INDEX(Organizations[Organization Code],$A1472),CHAR(34),
", OrganizationName:  ",CHAR(34),INDEX(Organizations[Organization Name],$A1472),CHAR(34),
", OrganizationDescription:  ",CHAR(34),INDEX(Organizations[Organization Description],$A1472),CHAR(34),
", OrganizationLink:  ",CHAR(34),INDEX(Organizations[Organization Link],$A1472),CHAR(34),"}"))</f>
        <v>#REF!</v>
      </c>
      <c r="F1472" t="e">
        <f>IF(INDEX(People[First Name],$A1472)="","",
CONCATENATE("  - &amp;AffiliationID",TEXT($A1472,"0000"),
" {PersonID: *PersonID",TEXT($A1472,"0000"),
", OrganizationID: *OrganizationID",TEXT(MATCH(INDEX(People[Organization Name],$A1472),Organizations[Organization Name],0),"0000"),
", IsPrimaryOrganizationContact: , AffiliationStartDate: , AffiliationEndDate: , PrimaryPhone: ",
", PrimaryEmail: ",CHAR(34),INDEX(People[Primary Email],$A1472),CHAR(34),
", PrimaryAddress: ",CHAR(34),INDEX(People[Primary Address],$A1472),CHAR(34),
", PersonLink: }"))</f>
        <v>#REF!</v>
      </c>
      <c r="H1472" t="e">
        <f>IF(COUNTA(CitationInformation)=0,"",IF(INDEX(AuthorList[Author Name],$A1472)="","",
CONCATENATE("  - &amp;AuthorListID",TEXT($A1472,"0000"),
"  {CitationID: *CitationID0001",
", PersonID: *PersonID",TEXT(MATCH(INDEX(AuthorList[Author Name],$A1472),People[Full Name],0),"0000"),
", AuthorOrder: ",INDEX(AuthorList[Author Number],$A1472),"}")))</f>
        <v>#REF!</v>
      </c>
      <c r="K1472" t="e">
        <f>IF(INDEX(SamplingFeatures[Feature Code],$A1472)="","",
CONCATENATE("  - &amp;SamplingFeatureID",TEXT($A1472,"0000"),
" {","SamplingFeatureUUID:  ",CHAR(34),INDEX(SamplingFeatures[Sampling Feature UUID],$A1472),CHAR(34),
", SamplingFeatureTypeCV:  ",CHAR(34),INDEX(SamplingFeatures[Sampling Feature Type],$A1472),CHAR(34),
", SamplingFeatureCode:  ",CHAR(34),INDEX(SamplingFeatures[Feature Code],$A1472),CHAR(34),
", SamplingFeatureName:  ",CHAR(34),INDEX(SamplingFeatures[Feature Name],$A1472),CHAR(34),
", SamplingFeatureDescription:  ",CHAR(34),INDEX(SamplingFeatures[Feature Description],$A1472),CHAR(34),
", SamplingFeatureGeotypeCV:  ",CHAR(34),INDEX(SamplingFeatures[Feature Geo Type],$A1472),CHAR(34),
", FeatureGeometry:  ",CHAR(34),INDEX(SamplingFeatures[Feature Geometry],$A1472),CHAR(34),
", Elevation_m:  ",CHAR(34),INDEX(SamplingFeatures[Elevation_m],$A1472),CHAR(34),
", ElevationDatumCV:  ",CHAR(34),ElevationDatum,CHAR(34),"}"))</f>
        <v>#REF!</v>
      </c>
      <c r="L1472" t="e">
        <f>IF(INDEX(SamplingFeatures[Sampling Feature Type],$A1472)&lt;&gt;"Site","",
CONCATENATE("  - &amp;SiteID",TEXT(SUMPRODUCT(--($L$3:$L1471&lt;&gt;"")),"0000"),
" {","SamplingFeatureID:  *SamplingFeatureID",TEXT($A1472,"0000"),
", SiteTypeCV:  ",CHAR(34),INDEX(Sites[Site Type],$A1472),CHAR(34),
", Latitude:  ",INDEX(Sites[Latitude],$A1472),
", Longitude:  ",INDEX(Sites[Longitude],$A1472),
", SRSName:  ",CHAR(34),LatLonDatum,CHAR(34),"}"))</f>
        <v>#REF!</v>
      </c>
      <c r="M1472" t="e">
        <f>IF(INDEX(SamplingFeatures[Sampling Feature Type],$A1472)&lt;&gt;"Specimen","",
CONCATENATE("  - &amp;SpecimenID",TEXT(SUMPRODUCT(--($M$3:$M1471&lt;&gt;"")),"0000"),
" {","SamplingFeatureID:  *SamplingFeatureID",TEXT($A1472,"0000"),
", SpecimenTypeCV:  ",CHAR(34),INDEX(Specimens[Specimen Type],$A1472),CHAR(34),
", SpecimenMediumCV:  ",INDEX(Specimens[Specimen Medium],$A1472),
", IsFieldSpecimen:  ",CHAR(34),INDEX(Specimens[Is Field Specimen?],$A1472),CHAR(34),"}"))</f>
        <v>#REF!</v>
      </c>
      <c r="N1472" t="e">
        <f>IF(COUNTA(SpatialOffsets[])=0,"", IF(INDEX(SpatialOffsets[Spatial Offset Type],$A1472)="","",
CONCATENATE("  - &amp;SpatialOffsetID",TEXT($A1472,"0000"),
" {","SpatialOffsetTypeCV:  ",CHAR(34),INDEX(SpatialOffsets[Spatial Offset Type],$A1472),CHAR(34),
", Offset1Value:  ",INDEX(SpatialOffsets[Offset 1 Value],$A1472),
", Offset1UnitID:  ",CHAR(34),INDEX(SpatialOffsets[Offset 1 Unit],$A1472),CHAR(34),
", Offset2Value:  ",INDEX(SpatialOffsets[Offset 2 Value],$A1472),
", Offset2UnitID:  ",CHAR(34),INDEX(SpatialOffsets[Offset 2 Unit],$A1472),CHAR(34),
", Offset3Value:  ",INDEX(SpatialOffsets[Offset 3 Value],$A1472),
", Offset3UnitID:  ",CHAR(34),INDEX(SpatialOffsets[Offset 3 Unit],$A1472),CHAR(34),,"}")))</f>
        <v>#REF!</v>
      </c>
      <c r="O1472" t="e">
        <f>IF(COUNTA(RelatedFeatures[])=0,"", IF(INDEX(RelatedFeatures[First Sampling Feature Code],$A1472)="","",
CONCATENATE("  - &amp;RelationID",TEXT($A1472,"0000"),
" {","SamplingFeatureID:  *SamplingFeatureID",TEXT(MATCH(INDEX(RelatedFeatures[First Sampling Feature Code],$A1472),SamplingFeatures[Feature Code],0),"0000"),
", RelationshipTypeCV:  ",CHAR(34),INDEX(RelatedFeatures[Relationship Type],$A1472),CHAR(34),
", RelatedFeatureID: *SamplingFeatureID",TEXT(MATCH(INDEX(RelatedFeatures[Second Sampling Feature Code],$A1472),SamplingFeatures[Feature Code],0),"0000"),
", SpatialOffsetID:  ",IF(INDEX(RelatedFeatures[Offset Number],$A1472)="","",CONCATENATE("*SpatialOffsetID",TEXT(INDEX(RelatedFeatures[Offset Number],$A1472),"0000"))),"}")))</f>
        <v>#REF!</v>
      </c>
      <c r="P1472" t="e">
        <f>IF(INDEX(Methods[Method Type],$A1472)="","",
CONCATENATE("  - &amp;MethodID",TEXT($A1472,"0000"),
" {","MethodTypeCV:  ",CHAR(34),INDEX(Methods[Method Type],$A1472),CHAR(34),
", MethodCode:  ",CHAR(34),INDEX(Methods[Method Code],$A1472),CHAR(34),
", MethodName:  ",CHAR(34),INDEX(Methods[Method Name],$A1472),CHAR(34),
", MethodDescription:  ",CHAR(34),INDEX(Methods[Method Description],$A1472),CHAR(34),
", MethodLink:  ",CHAR(34),INDEX(Methods[Method Link],$A1472),CHAR(34),
", OrganizationID: *OrganizationID",TEXT(MATCH(INDEX(Methods[Organization Name],$A1472),Organizations[Organization Name],0),"0000"),"}"))</f>
        <v>#REF!</v>
      </c>
      <c r="Q1472" t="e">
        <f>IF(INDEX(Variables[Variable Type],$A1472)="","",
CONCATENATE("  - &amp;VariableID",TEXT($A1472,"0000"),
" {","VariableTypeCV:  ",CHAR(34),INDEX(Variables[Variable Type],$A1472),CHAR(34),
", VariableCode:  ",CHAR(34),INDEX(Variables[Variable Code],$A1472),CHAR(34),
", VariableNameCV:  ",CHAR(34),INDEX(Variables[Variable Name],$A1472),CHAR(34),
", VariableDefinition:  ",CHAR(34),INDEX(Variables[Variable Definition],$A1472),CHAR(34),
", SpecciationCV:  ",CHAR(34),INDEX(Variables[Speciation],$A1472),CHAR(34),
", NoDataValue:  ",CHAR(34),INDEX(Variables[No Data Value],$A1472),CHAR(34),"}"))</f>
        <v>#REF!</v>
      </c>
    </row>
    <row r="1473" spans="1:17" x14ac:dyDescent="0.25">
      <c r="A1473">
        <v>1470</v>
      </c>
      <c r="D1473" t="e">
        <f>IF(INDEX(People[First Name],$A1473)="","",
CONCATENATE("  - &amp;PersonID",TEXT($A1473,"0000"),
" {","PersonFirstName:  ",CHAR(34),INDEX(People[First Name],$A1473),CHAR(34),
", PersonMiddleName:  ",CHAR(34),INDEX(People[Middle Name],$A1473),CHAR(34),
", PersonLastName:  ",CHAR(34),INDEX(People[Last Name],$A1473),CHAR(34),"}"))</f>
        <v>#REF!</v>
      </c>
      <c r="E1473" t="e">
        <f>IF(INDEX(Organizations[Organization Type '[CV']],$A1473)="","",
CONCATENATE("  - &amp;OrganizationID",TEXT($A1473,"0000"),
" {","OrganizationTypeCV:  ",CHAR(34),INDEX(Organizations[Organization Type '[CV']],$A1473),CHAR(34),
", OrganizationCode:  ",CHAR(34),INDEX(Organizations[Organization Code],$A1473),CHAR(34),
", OrganizationName:  ",CHAR(34),INDEX(Organizations[Organization Name],$A1473),CHAR(34),
", OrganizationDescription:  ",CHAR(34),INDEX(Organizations[Organization Description],$A1473),CHAR(34),
", OrganizationLink:  ",CHAR(34),INDEX(Organizations[Organization Link],$A1473),CHAR(34),"}"))</f>
        <v>#REF!</v>
      </c>
      <c r="F1473" t="e">
        <f>IF(INDEX(People[First Name],$A1473)="","",
CONCATENATE("  - &amp;AffiliationID",TEXT($A1473,"0000"),
" {PersonID: *PersonID",TEXT($A1473,"0000"),
", OrganizationID: *OrganizationID",TEXT(MATCH(INDEX(People[Organization Name],$A1473),Organizations[Organization Name],0),"0000"),
", IsPrimaryOrganizationContact: , AffiliationStartDate: , AffiliationEndDate: , PrimaryPhone: ",
", PrimaryEmail: ",CHAR(34),INDEX(People[Primary Email],$A1473),CHAR(34),
", PrimaryAddress: ",CHAR(34),INDEX(People[Primary Address],$A1473),CHAR(34),
", PersonLink: }"))</f>
        <v>#REF!</v>
      </c>
      <c r="H1473" t="e">
        <f>IF(COUNTA(CitationInformation)=0,"",IF(INDEX(AuthorList[Author Name],$A1473)="","",
CONCATENATE("  - &amp;AuthorListID",TEXT($A1473,"0000"),
"  {CitationID: *CitationID0001",
", PersonID: *PersonID",TEXT(MATCH(INDEX(AuthorList[Author Name],$A1473),People[Full Name],0),"0000"),
", AuthorOrder: ",INDEX(AuthorList[Author Number],$A1473),"}")))</f>
        <v>#REF!</v>
      </c>
      <c r="K1473" t="e">
        <f>IF(INDEX(SamplingFeatures[Feature Code],$A1473)="","",
CONCATENATE("  - &amp;SamplingFeatureID",TEXT($A1473,"0000"),
" {","SamplingFeatureUUID:  ",CHAR(34),INDEX(SamplingFeatures[Sampling Feature UUID],$A1473),CHAR(34),
", SamplingFeatureTypeCV:  ",CHAR(34),INDEX(SamplingFeatures[Sampling Feature Type],$A1473),CHAR(34),
", SamplingFeatureCode:  ",CHAR(34),INDEX(SamplingFeatures[Feature Code],$A1473),CHAR(34),
", SamplingFeatureName:  ",CHAR(34),INDEX(SamplingFeatures[Feature Name],$A1473),CHAR(34),
", SamplingFeatureDescription:  ",CHAR(34),INDEX(SamplingFeatures[Feature Description],$A1473),CHAR(34),
", SamplingFeatureGeotypeCV:  ",CHAR(34),INDEX(SamplingFeatures[Feature Geo Type],$A1473),CHAR(34),
", FeatureGeometry:  ",CHAR(34),INDEX(SamplingFeatures[Feature Geometry],$A1473),CHAR(34),
", Elevation_m:  ",CHAR(34),INDEX(SamplingFeatures[Elevation_m],$A1473),CHAR(34),
", ElevationDatumCV:  ",CHAR(34),ElevationDatum,CHAR(34),"}"))</f>
        <v>#REF!</v>
      </c>
      <c r="L1473" t="e">
        <f>IF(INDEX(SamplingFeatures[Sampling Feature Type],$A1473)&lt;&gt;"Site","",
CONCATENATE("  - &amp;SiteID",TEXT(SUMPRODUCT(--($L$3:$L1472&lt;&gt;"")),"0000"),
" {","SamplingFeatureID:  *SamplingFeatureID",TEXT($A1473,"0000"),
", SiteTypeCV:  ",CHAR(34),INDEX(Sites[Site Type],$A1473),CHAR(34),
", Latitude:  ",INDEX(Sites[Latitude],$A1473),
", Longitude:  ",INDEX(Sites[Longitude],$A1473),
", SRSName:  ",CHAR(34),LatLonDatum,CHAR(34),"}"))</f>
        <v>#REF!</v>
      </c>
      <c r="M1473" t="e">
        <f>IF(INDEX(SamplingFeatures[Sampling Feature Type],$A1473)&lt;&gt;"Specimen","",
CONCATENATE("  - &amp;SpecimenID",TEXT(SUMPRODUCT(--($M$3:$M1472&lt;&gt;"")),"0000"),
" {","SamplingFeatureID:  *SamplingFeatureID",TEXT($A1473,"0000"),
", SpecimenTypeCV:  ",CHAR(34),INDEX(Specimens[Specimen Type],$A1473),CHAR(34),
", SpecimenMediumCV:  ",INDEX(Specimens[Specimen Medium],$A1473),
", IsFieldSpecimen:  ",CHAR(34),INDEX(Specimens[Is Field Specimen?],$A1473),CHAR(34),"}"))</f>
        <v>#REF!</v>
      </c>
      <c r="N1473" t="e">
        <f>IF(COUNTA(SpatialOffsets[])=0,"", IF(INDEX(SpatialOffsets[Spatial Offset Type],$A1473)="","",
CONCATENATE("  - &amp;SpatialOffsetID",TEXT($A1473,"0000"),
" {","SpatialOffsetTypeCV:  ",CHAR(34),INDEX(SpatialOffsets[Spatial Offset Type],$A1473),CHAR(34),
", Offset1Value:  ",INDEX(SpatialOffsets[Offset 1 Value],$A1473),
", Offset1UnitID:  ",CHAR(34),INDEX(SpatialOffsets[Offset 1 Unit],$A1473),CHAR(34),
", Offset2Value:  ",INDEX(SpatialOffsets[Offset 2 Value],$A1473),
", Offset2UnitID:  ",CHAR(34),INDEX(SpatialOffsets[Offset 2 Unit],$A1473),CHAR(34),
", Offset3Value:  ",INDEX(SpatialOffsets[Offset 3 Value],$A1473),
", Offset3UnitID:  ",CHAR(34),INDEX(SpatialOffsets[Offset 3 Unit],$A1473),CHAR(34),,"}")))</f>
        <v>#REF!</v>
      </c>
      <c r="O1473" t="e">
        <f>IF(COUNTA(RelatedFeatures[])=0,"", IF(INDEX(RelatedFeatures[First Sampling Feature Code],$A1473)="","",
CONCATENATE("  - &amp;RelationID",TEXT($A1473,"0000"),
" {","SamplingFeatureID:  *SamplingFeatureID",TEXT(MATCH(INDEX(RelatedFeatures[First Sampling Feature Code],$A1473),SamplingFeatures[Feature Code],0),"0000"),
", RelationshipTypeCV:  ",CHAR(34),INDEX(RelatedFeatures[Relationship Type],$A1473),CHAR(34),
", RelatedFeatureID: *SamplingFeatureID",TEXT(MATCH(INDEX(RelatedFeatures[Second Sampling Feature Code],$A1473),SamplingFeatures[Feature Code],0),"0000"),
", SpatialOffsetID:  ",IF(INDEX(RelatedFeatures[Offset Number],$A1473)="","",CONCATENATE("*SpatialOffsetID",TEXT(INDEX(RelatedFeatures[Offset Number],$A1473),"0000"))),"}")))</f>
        <v>#REF!</v>
      </c>
      <c r="P1473" t="e">
        <f>IF(INDEX(Methods[Method Type],$A1473)="","",
CONCATENATE("  - &amp;MethodID",TEXT($A1473,"0000"),
" {","MethodTypeCV:  ",CHAR(34),INDEX(Methods[Method Type],$A1473),CHAR(34),
", MethodCode:  ",CHAR(34),INDEX(Methods[Method Code],$A1473),CHAR(34),
", MethodName:  ",CHAR(34),INDEX(Methods[Method Name],$A1473),CHAR(34),
", MethodDescription:  ",CHAR(34),INDEX(Methods[Method Description],$A1473),CHAR(34),
", MethodLink:  ",CHAR(34),INDEX(Methods[Method Link],$A1473),CHAR(34),
", OrganizationID: *OrganizationID",TEXT(MATCH(INDEX(Methods[Organization Name],$A1473),Organizations[Organization Name],0),"0000"),"}"))</f>
        <v>#REF!</v>
      </c>
      <c r="Q1473" t="e">
        <f>IF(INDEX(Variables[Variable Type],$A1473)="","",
CONCATENATE("  - &amp;VariableID",TEXT($A1473,"0000"),
" {","VariableTypeCV:  ",CHAR(34),INDEX(Variables[Variable Type],$A1473),CHAR(34),
", VariableCode:  ",CHAR(34),INDEX(Variables[Variable Code],$A1473),CHAR(34),
", VariableNameCV:  ",CHAR(34),INDEX(Variables[Variable Name],$A1473),CHAR(34),
", VariableDefinition:  ",CHAR(34),INDEX(Variables[Variable Definition],$A1473),CHAR(34),
", SpecciationCV:  ",CHAR(34),INDEX(Variables[Speciation],$A1473),CHAR(34),
", NoDataValue:  ",CHAR(34),INDEX(Variables[No Data Value],$A1473),CHAR(34),"}"))</f>
        <v>#REF!</v>
      </c>
    </row>
    <row r="1474" spans="1:17" x14ac:dyDescent="0.25">
      <c r="A1474">
        <v>1471</v>
      </c>
      <c r="D1474" t="e">
        <f>IF(INDEX(People[First Name],$A1474)="","",
CONCATENATE("  - &amp;PersonID",TEXT($A1474,"0000"),
" {","PersonFirstName:  ",CHAR(34),INDEX(People[First Name],$A1474),CHAR(34),
", PersonMiddleName:  ",CHAR(34),INDEX(People[Middle Name],$A1474),CHAR(34),
", PersonLastName:  ",CHAR(34),INDEX(People[Last Name],$A1474),CHAR(34),"}"))</f>
        <v>#REF!</v>
      </c>
      <c r="E1474" t="e">
        <f>IF(INDEX(Organizations[Organization Type '[CV']],$A1474)="","",
CONCATENATE("  - &amp;OrganizationID",TEXT($A1474,"0000"),
" {","OrganizationTypeCV:  ",CHAR(34),INDEX(Organizations[Organization Type '[CV']],$A1474),CHAR(34),
", OrganizationCode:  ",CHAR(34),INDEX(Organizations[Organization Code],$A1474),CHAR(34),
", OrganizationName:  ",CHAR(34),INDEX(Organizations[Organization Name],$A1474),CHAR(34),
", OrganizationDescription:  ",CHAR(34),INDEX(Organizations[Organization Description],$A1474),CHAR(34),
", OrganizationLink:  ",CHAR(34),INDEX(Organizations[Organization Link],$A1474),CHAR(34),"}"))</f>
        <v>#REF!</v>
      </c>
      <c r="F1474" t="e">
        <f>IF(INDEX(People[First Name],$A1474)="","",
CONCATENATE("  - &amp;AffiliationID",TEXT($A1474,"0000"),
" {PersonID: *PersonID",TEXT($A1474,"0000"),
", OrganizationID: *OrganizationID",TEXT(MATCH(INDEX(People[Organization Name],$A1474),Organizations[Organization Name],0),"0000"),
", IsPrimaryOrganizationContact: , AffiliationStartDate: , AffiliationEndDate: , PrimaryPhone: ",
", PrimaryEmail: ",CHAR(34),INDEX(People[Primary Email],$A1474),CHAR(34),
", PrimaryAddress: ",CHAR(34),INDEX(People[Primary Address],$A1474),CHAR(34),
", PersonLink: }"))</f>
        <v>#REF!</v>
      </c>
      <c r="H1474" t="e">
        <f>IF(COUNTA(CitationInformation)=0,"",IF(INDEX(AuthorList[Author Name],$A1474)="","",
CONCATENATE("  - &amp;AuthorListID",TEXT($A1474,"0000"),
"  {CitationID: *CitationID0001",
", PersonID: *PersonID",TEXT(MATCH(INDEX(AuthorList[Author Name],$A1474),People[Full Name],0),"0000"),
", AuthorOrder: ",INDEX(AuthorList[Author Number],$A1474),"}")))</f>
        <v>#REF!</v>
      </c>
      <c r="K1474" t="e">
        <f>IF(INDEX(SamplingFeatures[Feature Code],$A1474)="","",
CONCATENATE("  - &amp;SamplingFeatureID",TEXT($A1474,"0000"),
" {","SamplingFeatureUUID:  ",CHAR(34),INDEX(SamplingFeatures[Sampling Feature UUID],$A1474),CHAR(34),
", SamplingFeatureTypeCV:  ",CHAR(34),INDEX(SamplingFeatures[Sampling Feature Type],$A1474),CHAR(34),
", SamplingFeatureCode:  ",CHAR(34),INDEX(SamplingFeatures[Feature Code],$A1474),CHAR(34),
", SamplingFeatureName:  ",CHAR(34),INDEX(SamplingFeatures[Feature Name],$A1474),CHAR(34),
", SamplingFeatureDescription:  ",CHAR(34),INDEX(SamplingFeatures[Feature Description],$A1474),CHAR(34),
", SamplingFeatureGeotypeCV:  ",CHAR(34),INDEX(SamplingFeatures[Feature Geo Type],$A1474),CHAR(34),
", FeatureGeometry:  ",CHAR(34),INDEX(SamplingFeatures[Feature Geometry],$A1474),CHAR(34),
", Elevation_m:  ",CHAR(34),INDEX(SamplingFeatures[Elevation_m],$A1474),CHAR(34),
", ElevationDatumCV:  ",CHAR(34),ElevationDatum,CHAR(34),"}"))</f>
        <v>#REF!</v>
      </c>
      <c r="L1474" t="e">
        <f>IF(INDEX(SamplingFeatures[Sampling Feature Type],$A1474)&lt;&gt;"Site","",
CONCATENATE("  - &amp;SiteID",TEXT(SUMPRODUCT(--($L$3:$L1473&lt;&gt;"")),"0000"),
" {","SamplingFeatureID:  *SamplingFeatureID",TEXT($A1474,"0000"),
", SiteTypeCV:  ",CHAR(34),INDEX(Sites[Site Type],$A1474),CHAR(34),
", Latitude:  ",INDEX(Sites[Latitude],$A1474),
", Longitude:  ",INDEX(Sites[Longitude],$A1474),
", SRSName:  ",CHAR(34),LatLonDatum,CHAR(34),"}"))</f>
        <v>#REF!</v>
      </c>
      <c r="M1474" t="e">
        <f>IF(INDEX(SamplingFeatures[Sampling Feature Type],$A1474)&lt;&gt;"Specimen","",
CONCATENATE("  - &amp;SpecimenID",TEXT(SUMPRODUCT(--($M$3:$M1473&lt;&gt;"")),"0000"),
" {","SamplingFeatureID:  *SamplingFeatureID",TEXT($A1474,"0000"),
", SpecimenTypeCV:  ",CHAR(34),INDEX(Specimens[Specimen Type],$A1474),CHAR(34),
", SpecimenMediumCV:  ",INDEX(Specimens[Specimen Medium],$A1474),
", IsFieldSpecimen:  ",CHAR(34),INDEX(Specimens[Is Field Specimen?],$A1474),CHAR(34),"}"))</f>
        <v>#REF!</v>
      </c>
      <c r="N1474" t="e">
        <f>IF(COUNTA(SpatialOffsets[])=0,"", IF(INDEX(SpatialOffsets[Spatial Offset Type],$A1474)="","",
CONCATENATE("  - &amp;SpatialOffsetID",TEXT($A1474,"0000"),
" {","SpatialOffsetTypeCV:  ",CHAR(34),INDEX(SpatialOffsets[Spatial Offset Type],$A1474),CHAR(34),
", Offset1Value:  ",INDEX(SpatialOffsets[Offset 1 Value],$A1474),
", Offset1UnitID:  ",CHAR(34),INDEX(SpatialOffsets[Offset 1 Unit],$A1474),CHAR(34),
", Offset2Value:  ",INDEX(SpatialOffsets[Offset 2 Value],$A1474),
", Offset2UnitID:  ",CHAR(34),INDEX(SpatialOffsets[Offset 2 Unit],$A1474),CHAR(34),
", Offset3Value:  ",INDEX(SpatialOffsets[Offset 3 Value],$A1474),
", Offset3UnitID:  ",CHAR(34),INDEX(SpatialOffsets[Offset 3 Unit],$A1474),CHAR(34),,"}")))</f>
        <v>#REF!</v>
      </c>
      <c r="O1474" t="e">
        <f>IF(COUNTA(RelatedFeatures[])=0,"", IF(INDEX(RelatedFeatures[First Sampling Feature Code],$A1474)="","",
CONCATENATE("  - &amp;RelationID",TEXT($A1474,"0000"),
" {","SamplingFeatureID:  *SamplingFeatureID",TEXT(MATCH(INDEX(RelatedFeatures[First Sampling Feature Code],$A1474),SamplingFeatures[Feature Code],0),"0000"),
", RelationshipTypeCV:  ",CHAR(34),INDEX(RelatedFeatures[Relationship Type],$A1474),CHAR(34),
", RelatedFeatureID: *SamplingFeatureID",TEXT(MATCH(INDEX(RelatedFeatures[Second Sampling Feature Code],$A1474),SamplingFeatures[Feature Code],0),"0000"),
", SpatialOffsetID:  ",IF(INDEX(RelatedFeatures[Offset Number],$A1474)="","",CONCATENATE("*SpatialOffsetID",TEXT(INDEX(RelatedFeatures[Offset Number],$A1474),"0000"))),"}")))</f>
        <v>#REF!</v>
      </c>
      <c r="P1474" t="e">
        <f>IF(INDEX(Methods[Method Type],$A1474)="","",
CONCATENATE("  - &amp;MethodID",TEXT($A1474,"0000"),
" {","MethodTypeCV:  ",CHAR(34),INDEX(Methods[Method Type],$A1474),CHAR(34),
", MethodCode:  ",CHAR(34),INDEX(Methods[Method Code],$A1474),CHAR(34),
", MethodName:  ",CHAR(34),INDEX(Methods[Method Name],$A1474),CHAR(34),
", MethodDescription:  ",CHAR(34),INDEX(Methods[Method Description],$A1474),CHAR(34),
", MethodLink:  ",CHAR(34),INDEX(Methods[Method Link],$A1474),CHAR(34),
", OrganizationID: *OrganizationID",TEXT(MATCH(INDEX(Methods[Organization Name],$A1474),Organizations[Organization Name],0),"0000"),"}"))</f>
        <v>#REF!</v>
      </c>
      <c r="Q1474" t="e">
        <f>IF(INDEX(Variables[Variable Type],$A1474)="","",
CONCATENATE("  - &amp;VariableID",TEXT($A1474,"0000"),
" {","VariableTypeCV:  ",CHAR(34),INDEX(Variables[Variable Type],$A1474),CHAR(34),
", VariableCode:  ",CHAR(34),INDEX(Variables[Variable Code],$A1474),CHAR(34),
", VariableNameCV:  ",CHAR(34),INDEX(Variables[Variable Name],$A1474),CHAR(34),
", VariableDefinition:  ",CHAR(34),INDEX(Variables[Variable Definition],$A1474),CHAR(34),
", SpecciationCV:  ",CHAR(34),INDEX(Variables[Speciation],$A1474),CHAR(34),
", NoDataValue:  ",CHAR(34),INDEX(Variables[No Data Value],$A1474),CHAR(34),"}"))</f>
        <v>#REF!</v>
      </c>
    </row>
    <row r="1475" spans="1:17" x14ac:dyDescent="0.25">
      <c r="A1475">
        <v>1472</v>
      </c>
      <c r="D1475" t="e">
        <f>IF(INDEX(People[First Name],$A1475)="","",
CONCATENATE("  - &amp;PersonID",TEXT($A1475,"0000"),
" {","PersonFirstName:  ",CHAR(34),INDEX(People[First Name],$A1475),CHAR(34),
", PersonMiddleName:  ",CHAR(34),INDEX(People[Middle Name],$A1475),CHAR(34),
", PersonLastName:  ",CHAR(34),INDEX(People[Last Name],$A1475),CHAR(34),"}"))</f>
        <v>#REF!</v>
      </c>
      <c r="E1475" t="e">
        <f>IF(INDEX(Organizations[Organization Type '[CV']],$A1475)="","",
CONCATENATE("  - &amp;OrganizationID",TEXT($A1475,"0000"),
" {","OrganizationTypeCV:  ",CHAR(34),INDEX(Organizations[Organization Type '[CV']],$A1475),CHAR(34),
", OrganizationCode:  ",CHAR(34),INDEX(Organizations[Organization Code],$A1475),CHAR(34),
", OrganizationName:  ",CHAR(34),INDEX(Organizations[Organization Name],$A1475),CHAR(34),
", OrganizationDescription:  ",CHAR(34),INDEX(Organizations[Organization Description],$A1475),CHAR(34),
", OrganizationLink:  ",CHAR(34),INDEX(Organizations[Organization Link],$A1475),CHAR(34),"}"))</f>
        <v>#REF!</v>
      </c>
      <c r="F1475" t="e">
        <f>IF(INDEX(People[First Name],$A1475)="","",
CONCATENATE("  - &amp;AffiliationID",TEXT($A1475,"0000"),
" {PersonID: *PersonID",TEXT($A1475,"0000"),
", OrganizationID: *OrganizationID",TEXT(MATCH(INDEX(People[Organization Name],$A1475),Organizations[Organization Name],0),"0000"),
", IsPrimaryOrganizationContact: , AffiliationStartDate: , AffiliationEndDate: , PrimaryPhone: ",
", PrimaryEmail: ",CHAR(34),INDEX(People[Primary Email],$A1475),CHAR(34),
", PrimaryAddress: ",CHAR(34),INDEX(People[Primary Address],$A1475),CHAR(34),
", PersonLink: }"))</f>
        <v>#REF!</v>
      </c>
      <c r="H1475" t="e">
        <f>IF(COUNTA(CitationInformation)=0,"",IF(INDEX(AuthorList[Author Name],$A1475)="","",
CONCATENATE("  - &amp;AuthorListID",TEXT($A1475,"0000"),
"  {CitationID: *CitationID0001",
", PersonID: *PersonID",TEXT(MATCH(INDEX(AuthorList[Author Name],$A1475),People[Full Name],0),"0000"),
", AuthorOrder: ",INDEX(AuthorList[Author Number],$A1475),"}")))</f>
        <v>#REF!</v>
      </c>
      <c r="K1475" t="e">
        <f>IF(INDEX(SamplingFeatures[Feature Code],$A1475)="","",
CONCATENATE("  - &amp;SamplingFeatureID",TEXT($A1475,"0000"),
" {","SamplingFeatureUUID:  ",CHAR(34),INDEX(SamplingFeatures[Sampling Feature UUID],$A1475),CHAR(34),
", SamplingFeatureTypeCV:  ",CHAR(34),INDEX(SamplingFeatures[Sampling Feature Type],$A1475),CHAR(34),
", SamplingFeatureCode:  ",CHAR(34),INDEX(SamplingFeatures[Feature Code],$A1475),CHAR(34),
", SamplingFeatureName:  ",CHAR(34),INDEX(SamplingFeatures[Feature Name],$A1475),CHAR(34),
", SamplingFeatureDescription:  ",CHAR(34),INDEX(SamplingFeatures[Feature Description],$A1475),CHAR(34),
", SamplingFeatureGeotypeCV:  ",CHAR(34),INDEX(SamplingFeatures[Feature Geo Type],$A1475),CHAR(34),
", FeatureGeometry:  ",CHAR(34),INDEX(SamplingFeatures[Feature Geometry],$A1475),CHAR(34),
", Elevation_m:  ",CHAR(34),INDEX(SamplingFeatures[Elevation_m],$A1475),CHAR(34),
", ElevationDatumCV:  ",CHAR(34),ElevationDatum,CHAR(34),"}"))</f>
        <v>#REF!</v>
      </c>
      <c r="L1475" t="e">
        <f>IF(INDEX(SamplingFeatures[Sampling Feature Type],$A1475)&lt;&gt;"Site","",
CONCATENATE("  - &amp;SiteID",TEXT(SUMPRODUCT(--($L$3:$L1474&lt;&gt;"")),"0000"),
" {","SamplingFeatureID:  *SamplingFeatureID",TEXT($A1475,"0000"),
", SiteTypeCV:  ",CHAR(34),INDEX(Sites[Site Type],$A1475),CHAR(34),
", Latitude:  ",INDEX(Sites[Latitude],$A1475),
", Longitude:  ",INDEX(Sites[Longitude],$A1475),
", SRSName:  ",CHAR(34),LatLonDatum,CHAR(34),"}"))</f>
        <v>#REF!</v>
      </c>
      <c r="M1475" t="e">
        <f>IF(INDEX(SamplingFeatures[Sampling Feature Type],$A1475)&lt;&gt;"Specimen","",
CONCATENATE("  - &amp;SpecimenID",TEXT(SUMPRODUCT(--($M$3:$M1474&lt;&gt;"")),"0000"),
" {","SamplingFeatureID:  *SamplingFeatureID",TEXT($A1475,"0000"),
", SpecimenTypeCV:  ",CHAR(34),INDEX(Specimens[Specimen Type],$A1475),CHAR(34),
", SpecimenMediumCV:  ",INDEX(Specimens[Specimen Medium],$A1475),
", IsFieldSpecimen:  ",CHAR(34),INDEX(Specimens[Is Field Specimen?],$A1475),CHAR(34),"}"))</f>
        <v>#REF!</v>
      </c>
      <c r="N1475" t="e">
        <f>IF(COUNTA(SpatialOffsets[])=0,"", IF(INDEX(SpatialOffsets[Spatial Offset Type],$A1475)="","",
CONCATENATE("  - &amp;SpatialOffsetID",TEXT($A1475,"0000"),
" {","SpatialOffsetTypeCV:  ",CHAR(34),INDEX(SpatialOffsets[Spatial Offset Type],$A1475),CHAR(34),
", Offset1Value:  ",INDEX(SpatialOffsets[Offset 1 Value],$A1475),
", Offset1UnitID:  ",CHAR(34),INDEX(SpatialOffsets[Offset 1 Unit],$A1475),CHAR(34),
", Offset2Value:  ",INDEX(SpatialOffsets[Offset 2 Value],$A1475),
", Offset2UnitID:  ",CHAR(34),INDEX(SpatialOffsets[Offset 2 Unit],$A1475),CHAR(34),
", Offset3Value:  ",INDEX(SpatialOffsets[Offset 3 Value],$A1475),
", Offset3UnitID:  ",CHAR(34),INDEX(SpatialOffsets[Offset 3 Unit],$A1475),CHAR(34),,"}")))</f>
        <v>#REF!</v>
      </c>
      <c r="O1475" t="e">
        <f>IF(COUNTA(RelatedFeatures[])=0,"", IF(INDEX(RelatedFeatures[First Sampling Feature Code],$A1475)="","",
CONCATENATE("  - &amp;RelationID",TEXT($A1475,"0000"),
" {","SamplingFeatureID:  *SamplingFeatureID",TEXT(MATCH(INDEX(RelatedFeatures[First Sampling Feature Code],$A1475),SamplingFeatures[Feature Code],0),"0000"),
", RelationshipTypeCV:  ",CHAR(34),INDEX(RelatedFeatures[Relationship Type],$A1475),CHAR(34),
", RelatedFeatureID: *SamplingFeatureID",TEXT(MATCH(INDEX(RelatedFeatures[Second Sampling Feature Code],$A1475),SamplingFeatures[Feature Code],0),"0000"),
", SpatialOffsetID:  ",IF(INDEX(RelatedFeatures[Offset Number],$A1475)="","",CONCATENATE("*SpatialOffsetID",TEXT(INDEX(RelatedFeatures[Offset Number],$A1475),"0000"))),"}")))</f>
        <v>#REF!</v>
      </c>
      <c r="P1475" t="e">
        <f>IF(INDEX(Methods[Method Type],$A1475)="","",
CONCATENATE("  - &amp;MethodID",TEXT($A1475,"0000"),
" {","MethodTypeCV:  ",CHAR(34),INDEX(Methods[Method Type],$A1475),CHAR(34),
", MethodCode:  ",CHAR(34),INDEX(Methods[Method Code],$A1475),CHAR(34),
", MethodName:  ",CHAR(34),INDEX(Methods[Method Name],$A1475),CHAR(34),
", MethodDescription:  ",CHAR(34),INDEX(Methods[Method Description],$A1475),CHAR(34),
", MethodLink:  ",CHAR(34),INDEX(Methods[Method Link],$A1475),CHAR(34),
", OrganizationID: *OrganizationID",TEXT(MATCH(INDEX(Methods[Organization Name],$A1475),Organizations[Organization Name],0),"0000"),"}"))</f>
        <v>#REF!</v>
      </c>
      <c r="Q1475" t="e">
        <f>IF(INDEX(Variables[Variable Type],$A1475)="","",
CONCATENATE("  - &amp;VariableID",TEXT($A1475,"0000"),
" {","VariableTypeCV:  ",CHAR(34),INDEX(Variables[Variable Type],$A1475),CHAR(34),
", VariableCode:  ",CHAR(34),INDEX(Variables[Variable Code],$A1475),CHAR(34),
", VariableNameCV:  ",CHAR(34),INDEX(Variables[Variable Name],$A1475),CHAR(34),
", VariableDefinition:  ",CHAR(34),INDEX(Variables[Variable Definition],$A1475),CHAR(34),
", SpecciationCV:  ",CHAR(34),INDEX(Variables[Speciation],$A1475),CHAR(34),
", NoDataValue:  ",CHAR(34),INDEX(Variables[No Data Value],$A1475),CHAR(34),"}"))</f>
        <v>#REF!</v>
      </c>
    </row>
    <row r="1476" spans="1:17" x14ac:dyDescent="0.25">
      <c r="A1476">
        <v>1473</v>
      </c>
      <c r="D1476" t="e">
        <f>IF(INDEX(People[First Name],$A1476)="","",
CONCATENATE("  - &amp;PersonID",TEXT($A1476,"0000"),
" {","PersonFirstName:  ",CHAR(34),INDEX(People[First Name],$A1476),CHAR(34),
", PersonMiddleName:  ",CHAR(34),INDEX(People[Middle Name],$A1476),CHAR(34),
", PersonLastName:  ",CHAR(34),INDEX(People[Last Name],$A1476),CHAR(34),"}"))</f>
        <v>#REF!</v>
      </c>
      <c r="E1476" t="e">
        <f>IF(INDEX(Organizations[Organization Type '[CV']],$A1476)="","",
CONCATENATE("  - &amp;OrganizationID",TEXT($A1476,"0000"),
" {","OrganizationTypeCV:  ",CHAR(34),INDEX(Organizations[Organization Type '[CV']],$A1476),CHAR(34),
", OrganizationCode:  ",CHAR(34),INDEX(Organizations[Organization Code],$A1476),CHAR(34),
", OrganizationName:  ",CHAR(34),INDEX(Organizations[Organization Name],$A1476),CHAR(34),
", OrganizationDescription:  ",CHAR(34),INDEX(Organizations[Organization Description],$A1476),CHAR(34),
", OrganizationLink:  ",CHAR(34),INDEX(Organizations[Organization Link],$A1476),CHAR(34),"}"))</f>
        <v>#REF!</v>
      </c>
      <c r="F1476" t="e">
        <f>IF(INDEX(People[First Name],$A1476)="","",
CONCATENATE("  - &amp;AffiliationID",TEXT($A1476,"0000"),
" {PersonID: *PersonID",TEXT($A1476,"0000"),
", OrganizationID: *OrganizationID",TEXT(MATCH(INDEX(People[Organization Name],$A1476),Organizations[Organization Name],0),"0000"),
", IsPrimaryOrganizationContact: , AffiliationStartDate: , AffiliationEndDate: , PrimaryPhone: ",
", PrimaryEmail: ",CHAR(34),INDEX(People[Primary Email],$A1476),CHAR(34),
", PrimaryAddress: ",CHAR(34),INDEX(People[Primary Address],$A1476),CHAR(34),
", PersonLink: }"))</f>
        <v>#REF!</v>
      </c>
      <c r="H1476" t="e">
        <f>IF(COUNTA(CitationInformation)=0,"",IF(INDEX(AuthorList[Author Name],$A1476)="","",
CONCATENATE("  - &amp;AuthorListID",TEXT($A1476,"0000"),
"  {CitationID: *CitationID0001",
", PersonID: *PersonID",TEXT(MATCH(INDEX(AuthorList[Author Name],$A1476),People[Full Name],0),"0000"),
", AuthorOrder: ",INDEX(AuthorList[Author Number],$A1476),"}")))</f>
        <v>#REF!</v>
      </c>
      <c r="K1476" t="e">
        <f>IF(INDEX(SamplingFeatures[Feature Code],$A1476)="","",
CONCATENATE("  - &amp;SamplingFeatureID",TEXT($A1476,"0000"),
" {","SamplingFeatureUUID:  ",CHAR(34),INDEX(SamplingFeatures[Sampling Feature UUID],$A1476),CHAR(34),
", SamplingFeatureTypeCV:  ",CHAR(34),INDEX(SamplingFeatures[Sampling Feature Type],$A1476),CHAR(34),
", SamplingFeatureCode:  ",CHAR(34),INDEX(SamplingFeatures[Feature Code],$A1476),CHAR(34),
", SamplingFeatureName:  ",CHAR(34),INDEX(SamplingFeatures[Feature Name],$A1476),CHAR(34),
", SamplingFeatureDescription:  ",CHAR(34),INDEX(SamplingFeatures[Feature Description],$A1476),CHAR(34),
", SamplingFeatureGeotypeCV:  ",CHAR(34),INDEX(SamplingFeatures[Feature Geo Type],$A1476),CHAR(34),
", FeatureGeometry:  ",CHAR(34),INDEX(SamplingFeatures[Feature Geometry],$A1476),CHAR(34),
", Elevation_m:  ",CHAR(34),INDEX(SamplingFeatures[Elevation_m],$A1476),CHAR(34),
", ElevationDatumCV:  ",CHAR(34),ElevationDatum,CHAR(34),"}"))</f>
        <v>#REF!</v>
      </c>
      <c r="L1476" t="e">
        <f>IF(INDEX(SamplingFeatures[Sampling Feature Type],$A1476)&lt;&gt;"Site","",
CONCATENATE("  - &amp;SiteID",TEXT(SUMPRODUCT(--($L$3:$L1475&lt;&gt;"")),"0000"),
" {","SamplingFeatureID:  *SamplingFeatureID",TEXT($A1476,"0000"),
", SiteTypeCV:  ",CHAR(34),INDEX(Sites[Site Type],$A1476),CHAR(34),
", Latitude:  ",INDEX(Sites[Latitude],$A1476),
", Longitude:  ",INDEX(Sites[Longitude],$A1476),
", SRSName:  ",CHAR(34),LatLonDatum,CHAR(34),"}"))</f>
        <v>#REF!</v>
      </c>
      <c r="M1476" t="e">
        <f>IF(INDEX(SamplingFeatures[Sampling Feature Type],$A1476)&lt;&gt;"Specimen","",
CONCATENATE("  - &amp;SpecimenID",TEXT(SUMPRODUCT(--($M$3:$M1475&lt;&gt;"")),"0000"),
" {","SamplingFeatureID:  *SamplingFeatureID",TEXT($A1476,"0000"),
", SpecimenTypeCV:  ",CHAR(34),INDEX(Specimens[Specimen Type],$A1476),CHAR(34),
", SpecimenMediumCV:  ",INDEX(Specimens[Specimen Medium],$A1476),
", IsFieldSpecimen:  ",CHAR(34),INDEX(Specimens[Is Field Specimen?],$A1476),CHAR(34),"}"))</f>
        <v>#REF!</v>
      </c>
      <c r="N1476" t="e">
        <f>IF(COUNTA(SpatialOffsets[])=0,"", IF(INDEX(SpatialOffsets[Spatial Offset Type],$A1476)="","",
CONCATENATE("  - &amp;SpatialOffsetID",TEXT($A1476,"0000"),
" {","SpatialOffsetTypeCV:  ",CHAR(34),INDEX(SpatialOffsets[Spatial Offset Type],$A1476),CHAR(34),
", Offset1Value:  ",INDEX(SpatialOffsets[Offset 1 Value],$A1476),
", Offset1UnitID:  ",CHAR(34),INDEX(SpatialOffsets[Offset 1 Unit],$A1476),CHAR(34),
", Offset2Value:  ",INDEX(SpatialOffsets[Offset 2 Value],$A1476),
", Offset2UnitID:  ",CHAR(34),INDEX(SpatialOffsets[Offset 2 Unit],$A1476),CHAR(34),
", Offset3Value:  ",INDEX(SpatialOffsets[Offset 3 Value],$A1476),
", Offset3UnitID:  ",CHAR(34),INDEX(SpatialOffsets[Offset 3 Unit],$A1476),CHAR(34),,"}")))</f>
        <v>#REF!</v>
      </c>
      <c r="O1476" t="e">
        <f>IF(COUNTA(RelatedFeatures[])=0,"", IF(INDEX(RelatedFeatures[First Sampling Feature Code],$A1476)="","",
CONCATENATE("  - &amp;RelationID",TEXT($A1476,"0000"),
" {","SamplingFeatureID:  *SamplingFeatureID",TEXT(MATCH(INDEX(RelatedFeatures[First Sampling Feature Code],$A1476),SamplingFeatures[Feature Code],0),"0000"),
", RelationshipTypeCV:  ",CHAR(34),INDEX(RelatedFeatures[Relationship Type],$A1476),CHAR(34),
", RelatedFeatureID: *SamplingFeatureID",TEXT(MATCH(INDEX(RelatedFeatures[Second Sampling Feature Code],$A1476),SamplingFeatures[Feature Code],0),"0000"),
", SpatialOffsetID:  ",IF(INDEX(RelatedFeatures[Offset Number],$A1476)="","",CONCATENATE("*SpatialOffsetID",TEXT(INDEX(RelatedFeatures[Offset Number],$A1476),"0000"))),"}")))</f>
        <v>#REF!</v>
      </c>
      <c r="P1476" t="e">
        <f>IF(INDEX(Methods[Method Type],$A1476)="","",
CONCATENATE("  - &amp;MethodID",TEXT($A1476,"0000"),
" {","MethodTypeCV:  ",CHAR(34),INDEX(Methods[Method Type],$A1476),CHAR(34),
", MethodCode:  ",CHAR(34),INDEX(Methods[Method Code],$A1476),CHAR(34),
", MethodName:  ",CHAR(34),INDEX(Methods[Method Name],$A1476),CHAR(34),
", MethodDescription:  ",CHAR(34),INDEX(Methods[Method Description],$A1476),CHAR(34),
", MethodLink:  ",CHAR(34),INDEX(Methods[Method Link],$A1476),CHAR(34),
", OrganizationID: *OrganizationID",TEXT(MATCH(INDEX(Methods[Organization Name],$A1476),Organizations[Organization Name],0),"0000"),"}"))</f>
        <v>#REF!</v>
      </c>
      <c r="Q1476" t="e">
        <f>IF(INDEX(Variables[Variable Type],$A1476)="","",
CONCATENATE("  - &amp;VariableID",TEXT($A1476,"0000"),
" {","VariableTypeCV:  ",CHAR(34),INDEX(Variables[Variable Type],$A1476),CHAR(34),
", VariableCode:  ",CHAR(34),INDEX(Variables[Variable Code],$A1476),CHAR(34),
", VariableNameCV:  ",CHAR(34),INDEX(Variables[Variable Name],$A1476),CHAR(34),
", VariableDefinition:  ",CHAR(34),INDEX(Variables[Variable Definition],$A1476),CHAR(34),
", SpecciationCV:  ",CHAR(34),INDEX(Variables[Speciation],$A1476),CHAR(34),
", NoDataValue:  ",CHAR(34),INDEX(Variables[No Data Value],$A1476),CHAR(34),"}"))</f>
        <v>#REF!</v>
      </c>
    </row>
    <row r="1477" spans="1:17" x14ac:dyDescent="0.25">
      <c r="A1477">
        <v>1474</v>
      </c>
      <c r="D1477" t="e">
        <f>IF(INDEX(People[First Name],$A1477)="","",
CONCATENATE("  - &amp;PersonID",TEXT($A1477,"0000"),
" {","PersonFirstName:  ",CHAR(34),INDEX(People[First Name],$A1477),CHAR(34),
", PersonMiddleName:  ",CHAR(34),INDEX(People[Middle Name],$A1477),CHAR(34),
", PersonLastName:  ",CHAR(34),INDEX(People[Last Name],$A1477),CHAR(34),"}"))</f>
        <v>#REF!</v>
      </c>
      <c r="E1477" t="e">
        <f>IF(INDEX(Organizations[Organization Type '[CV']],$A1477)="","",
CONCATENATE("  - &amp;OrganizationID",TEXT($A1477,"0000"),
" {","OrganizationTypeCV:  ",CHAR(34),INDEX(Organizations[Organization Type '[CV']],$A1477),CHAR(34),
", OrganizationCode:  ",CHAR(34),INDEX(Organizations[Organization Code],$A1477),CHAR(34),
", OrganizationName:  ",CHAR(34),INDEX(Organizations[Organization Name],$A1477),CHAR(34),
", OrganizationDescription:  ",CHAR(34),INDEX(Organizations[Organization Description],$A1477),CHAR(34),
", OrganizationLink:  ",CHAR(34),INDEX(Organizations[Organization Link],$A1477),CHAR(34),"}"))</f>
        <v>#REF!</v>
      </c>
      <c r="F1477" t="e">
        <f>IF(INDEX(People[First Name],$A1477)="","",
CONCATENATE("  - &amp;AffiliationID",TEXT($A1477,"0000"),
" {PersonID: *PersonID",TEXT($A1477,"0000"),
", OrganizationID: *OrganizationID",TEXT(MATCH(INDEX(People[Organization Name],$A1477),Organizations[Organization Name],0),"0000"),
", IsPrimaryOrganizationContact: , AffiliationStartDate: , AffiliationEndDate: , PrimaryPhone: ",
", PrimaryEmail: ",CHAR(34),INDEX(People[Primary Email],$A1477),CHAR(34),
", PrimaryAddress: ",CHAR(34),INDEX(People[Primary Address],$A1477),CHAR(34),
", PersonLink: }"))</f>
        <v>#REF!</v>
      </c>
      <c r="H1477" t="e">
        <f>IF(COUNTA(CitationInformation)=0,"",IF(INDEX(AuthorList[Author Name],$A1477)="","",
CONCATENATE("  - &amp;AuthorListID",TEXT($A1477,"0000"),
"  {CitationID: *CitationID0001",
", PersonID: *PersonID",TEXT(MATCH(INDEX(AuthorList[Author Name],$A1477),People[Full Name],0),"0000"),
", AuthorOrder: ",INDEX(AuthorList[Author Number],$A1477),"}")))</f>
        <v>#REF!</v>
      </c>
      <c r="K1477" t="e">
        <f>IF(INDEX(SamplingFeatures[Feature Code],$A1477)="","",
CONCATENATE("  - &amp;SamplingFeatureID",TEXT($A1477,"0000"),
" {","SamplingFeatureUUID:  ",CHAR(34),INDEX(SamplingFeatures[Sampling Feature UUID],$A1477),CHAR(34),
", SamplingFeatureTypeCV:  ",CHAR(34),INDEX(SamplingFeatures[Sampling Feature Type],$A1477),CHAR(34),
", SamplingFeatureCode:  ",CHAR(34),INDEX(SamplingFeatures[Feature Code],$A1477),CHAR(34),
", SamplingFeatureName:  ",CHAR(34),INDEX(SamplingFeatures[Feature Name],$A1477),CHAR(34),
", SamplingFeatureDescription:  ",CHAR(34),INDEX(SamplingFeatures[Feature Description],$A1477),CHAR(34),
", SamplingFeatureGeotypeCV:  ",CHAR(34),INDEX(SamplingFeatures[Feature Geo Type],$A1477),CHAR(34),
", FeatureGeometry:  ",CHAR(34),INDEX(SamplingFeatures[Feature Geometry],$A1477),CHAR(34),
", Elevation_m:  ",CHAR(34),INDEX(SamplingFeatures[Elevation_m],$A1477),CHAR(34),
", ElevationDatumCV:  ",CHAR(34),ElevationDatum,CHAR(34),"}"))</f>
        <v>#REF!</v>
      </c>
      <c r="L1477" t="e">
        <f>IF(INDEX(SamplingFeatures[Sampling Feature Type],$A1477)&lt;&gt;"Site","",
CONCATENATE("  - &amp;SiteID",TEXT(SUMPRODUCT(--($L$3:$L1476&lt;&gt;"")),"0000"),
" {","SamplingFeatureID:  *SamplingFeatureID",TEXT($A1477,"0000"),
", SiteTypeCV:  ",CHAR(34),INDEX(Sites[Site Type],$A1477),CHAR(34),
", Latitude:  ",INDEX(Sites[Latitude],$A1477),
", Longitude:  ",INDEX(Sites[Longitude],$A1477),
", SRSName:  ",CHAR(34),LatLonDatum,CHAR(34),"}"))</f>
        <v>#REF!</v>
      </c>
      <c r="M1477" t="e">
        <f>IF(INDEX(SamplingFeatures[Sampling Feature Type],$A1477)&lt;&gt;"Specimen","",
CONCATENATE("  - &amp;SpecimenID",TEXT(SUMPRODUCT(--($M$3:$M1476&lt;&gt;"")),"0000"),
" {","SamplingFeatureID:  *SamplingFeatureID",TEXT($A1477,"0000"),
", SpecimenTypeCV:  ",CHAR(34),INDEX(Specimens[Specimen Type],$A1477),CHAR(34),
", SpecimenMediumCV:  ",INDEX(Specimens[Specimen Medium],$A1477),
", IsFieldSpecimen:  ",CHAR(34),INDEX(Specimens[Is Field Specimen?],$A1477),CHAR(34),"}"))</f>
        <v>#REF!</v>
      </c>
      <c r="N1477" t="e">
        <f>IF(COUNTA(SpatialOffsets[])=0,"", IF(INDEX(SpatialOffsets[Spatial Offset Type],$A1477)="","",
CONCATENATE("  - &amp;SpatialOffsetID",TEXT($A1477,"0000"),
" {","SpatialOffsetTypeCV:  ",CHAR(34),INDEX(SpatialOffsets[Spatial Offset Type],$A1477),CHAR(34),
", Offset1Value:  ",INDEX(SpatialOffsets[Offset 1 Value],$A1477),
", Offset1UnitID:  ",CHAR(34),INDEX(SpatialOffsets[Offset 1 Unit],$A1477),CHAR(34),
", Offset2Value:  ",INDEX(SpatialOffsets[Offset 2 Value],$A1477),
", Offset2UnitID:  ",CHAR(34),INDEX(SpatialOffsets[Offset 2 Unit],$A1477),CHAR(34),
", Offset3Value:  ",INDEX(SpatialOffsets[Offset 3 Value],$A1477),
", Offset3UnitID:  ",CHAR(34),INDEX(SpatialOffsets[Offset 3 Unit],$A1477),CHAR(34),,"}")))</f>
        <v>#REF!</v>
      </c>
      <c r="O1477" t="e">
        <f>IF(COUNTA(RelatedFeatures[])=0,"", IF(INDEX(RelatedFeatures[First Sampling Feature Code],$A1477)="","",
CONCATENATE("  - &amp;RelationID",TEXT($A1477,"0000"),
" {","SamplingFeatureID:  *SamplingFeatureID",TEXT(MATCH(INDEX(RelatedFeatures[First Sampling Feature Code],$A1477),SamplingFeatures[Feature Code],0),"0000"),
", RelationshipTypeCV:  ",CHAR(34),INDEX(RelatedFeatures[Relationship Type],$A1477),CHAR(34),
", RelatedFeatureID: *SamplingFeatureID",TEXT(MATCH(INDEX(RelatedFeatures[Second Sampling Feature Code],$A1477),SamplingFeatures[Feature Code],0),"0000"),
", SpatialOffsetID:  ",IF(INDEX(RelatedFeatures[Offset Number],$A1477)="","",CONCATENATE("*SpatialOffsetID",TEXT(INDEX(RelatedFeatures[Offset Number],$A1477),"0000"))),"}")))</f>
        <v>#REF!</v>
      </c>
      <c r="P1477" t="e">
        <f>IF(INDEX(Methods[Method Type],$A1477)="","",
CONCATENATE("  - &amp;MethodID",TEXT($A1477,"0000"),
" {","MethodTypeCV:  ",CHAR(34),INDEX(Methods[Method Type],$A1477),CHAR(34),
", MethodCode:  ",CHAR(34),INDEX(Methods[Method Code],$A1477),CHAR(34),
", MethodName:  ",CHAR(34),INDEX(Methods[Method Name],$A1477),CHAR(34),
", MethodDescription:  ",CHAR(34),INDEX(Methods[Method Description],$A1477),CHAR(34),
", MethodLink:  ",CHAR(34),INDEX(Methods[Method Link],$A1477),CHAR(34),
", OrganizationID: *OrganizationID",TEXT(MATCH(INDEX(Methods[Organization Name],$A1477),Organizations[Organization Name],0),"0000"),"}"))</f>
        <v>#REF!</v>
      </c>
      <c r="Q1477" t="e">
        <f>IF(INDEX(Variables[Variable Type],$A1477)="","",
CONCATENATE("  - &amp;VariableID",TEXT($A1477,"0000"),
" {","VariableTypeCV:  ",CHAR(34),INDEX(Variables[Variable Type],$A1477),CHAR(34),
", VariableCode:  ",CHAR(34),INDEX(Variables[Variable Code],$A1477),CHAR(34),
", VariableNameCV:  ",CHAR(34),INDEX(Variables[Variable Name],$A1477),CHAR(34),
", VariableDefinition:  ",CHAR(34),INDEX(Variables[Variable Definition],$A1477),CHAR(34),
", SpecciationCV:  ",CHAR(34),INDEX(Variables[Speciation],$A1477),CHAR(34),
", NoDataValue:  ",CHAR(34),INDEX(Variables[No Data Value],$A1477),CHAR(34),"}"))</f>
        <v>#REF!</v>
      </c>
    </row>
    <row r="1478" spans="1:17" x14ac:dyDescent="0.25">
      <c r="A1478">
        <v>1475</v>
      </c>
      <c r="D1478" t="e">
        <f>IF(INDEX(People[First Name],$A1478)="","",
CONCATENATE("  - &amp;PersonID",TEXT($A1478,"0000"),
" {","PersonFirstName:  ",CHAR(34),INDEX(People[First Name],$A1478),CHAR(34),
", PersonMiddleName:  ",CHAR(34),INDEX(People[Middle Name],$A1478),CHAR(34),
", PersonLastName:  ",CHAR(34),INDEX(People[Last Name],$A1478),CHAR(34),"}"))</f>
        <v>#REF!</v>
      </c>
      <c r="E1478" t="e">
        <f>IF(INDEX(Organizations[Organization Type '[CV']],$A1478)="","",
CONCATENATE("  - &amp;OrganizationID",TEXT($A1478,"0000"),
" {","OrganizationTypeCV:  ",CHAR(34),INDEX(Organizations[Organization Type '[CV']],$A1478),CHAR(34),
", OrganizationCode:  ",CHAR(34),INDEX(Organizations[Organization Code],$A1478),CHAR(34),
", OrganizationName:  ",CHAR(34),INDEX(Organizations[Organization Name],$A1478),CHAR(34),
", OrganizationDescription:  ",CHAR(34),INDEX(Organizations[Organization Description],$A1478),CHAR(34),
", OrganizationLink:  ",CHAR(34),INDEX(Organizations[Organization Link],$A1478),CHAR(34),"}"))</f>
        <v>#REF!</v>
      </c>
      <c r="F1478" t="e">
        <f>IF(INDEX(People[First Name],$A1478)="","",
CONCATENATE("  - &amp;AffiliationID",TEXT($A1478,"0000"),
" {PersonID: *PersonID",TEXT($A1478,"0000"),
", OrganizationID: *OrganizationID",TEXT(MATCH(INDEX(People[Organization Name],$A1478),Organizations[Organization Name],0),"0000"),
", IsPrimaryOrganizationContact: , AffiliationStartDate: , AffiliationEndDate: , PrimaryPhone: ",
", PrimaryEmail: ",CHAR(34),INDEX(People[Primary Email],$A1478),CHAR(34),
", PrimaryAddress: ",CHAR(34),INDEX(People[Primary Address],$A1478),CHAR(34),
", PersonLink: }"))</f>
        <v>#REF!</v>
      </c>
      <c r="H1478" t="e">
        <f>IF(COUNTA(CitationInformation)=0,"",IF(INDEX(AuthorList[Author Name],$A1478)="","",
CONCATENATE("  - &amp;AuthorListID",TEXT($A1478,"0000"),
"  {CitationID: *CitationID0001",
", PersonID: *PersonID",TEXT(MATCH(INDEX(AuthorList[Author Name],$A1478),People[Full Name],0),"0000"),
", AuthorOrder: ",INDEX(AuthorList[Author Number],$A1478),"}")))</f>
        <v>#REF!</v>
      </c>
      <c r="K1478" t="e">
        <f>IF(INDEX(SamplingFeatures[Feature Code],$A1478)="","",
CONCATENATE("  - &amp;SamplingFeatureID",TEXT($A1478,"0000"),
" {","SamplingFeatureUUID:  ",CHAR(34),INDEX(SamplingFeatures[Sampling Feature UUID],$A1478),CHAR(34),
", SamplingFeatureTypeCV:  ",CHAR(34),INDEX(SamplingFeatures[Sampling Feature Type],$A1478),CHAR(34),
", SamplingFeatureCode:  ",CHAR(34),INDEX(SamplingFeatures[Feature Code],$A1478),CHAR(34),
", SamplingFeatureName:  ",CHAR(34),INDEX(SamplingFeatures[Feature Name],$A1478),CHAR(34),
", SamplingFeatureDescription:  ",CHAR(34),INDEX(SamplingFeatures[Feature Description],$A1478),CHAR(34),
", SamplingFeatureGeotypeCV:  ",CHAR(34),INDEX(SamplingFeatures[Feature Geo Type],$A1478),CHAR(34),
", FeatureGeometry:  ",CHAR(34),INDEX(SamplingFeatures[Feature Geometry],$A1478),CHAR(34),
", Elevation_m:  ",CHAR(34),INDEX(SamplingFeatures[Elevation_m],$A1478),CHAR(34),
", ElevationDatumCV:  ",CHAR(34),ElevationDatum,CHAR(34),"}"))</f>
        <v>#REF!</v>
      </c>
      <c r="L1478" t="e">
        <f>IF(INDEX(SamplingFeatures[Sampling Feature Type],$A1478)&lt;&gt;"Site","",
CONCATENATE("  - &amp;SiteID",TEXT(SUMPRODUCT(--($L$3:$L1477&lt;&gt;"")),"0000"),
" {","SamplingFeatureID:  *SamplingFeatureID",TEXT($A1478,"0000"),
", SiteTypeCV:  ",CHAR(34),INDEX(Sites[Site Type],$A1478),CHAR(34),
", Latitude:  ",INDEX(Sites[Latitude],$A1478),
", Longitude:  ",INDEX(Sites[Longitude],$A1478),
", SRSName:  ",CHAR(34),LatLonDatum,CHAR(34),"}"))</f>
        <v>#REF!</v>
      </c>
      <c r="M1478" t="e">
        <f>IF(INDEX(SamplingFeatures[Sampling Feature Type],$A1478)&lt;&gt;"Specimen","",
CONCATENATE("  - &amp;SpecimenID",TEXT(SUMPRODUCT(--($M$3:$M1477&lt;&gt;"")),"0000"),
" {","SamplingFeatureID:  *SamplingFeatureID",TEXT($A1478,"0000"),
", SpecimenTypeCV:  ",CHAR(34),INDEX(Specimens[Specimen Type],$A1478),CHAR(34),
", SpecimenMediumCV:  ",INDEX(Specimens[Specimen Medium],$A1478),
", IsFieldSpecimen:  ",CHAR(34),INDEX(Specimens[Is Field Specimen?],$A1478),CHAR(34),"}"))</f>
        <v>#REF!</v>
      </c>
      <c r="N1478" t="e">
        <f>IF(COUNTA(SpatialOffsets[])=0,"", IF(INDEX(SpatialOffsets[Spatial Offset Type],$A1478)="","",
CONCATENATE("  - &amp;SpatialOffsetID",TEXT($A1478,"0000"),
" {","SpatialOffsetTypeCV:  ",CHAR(34),INDEX(SpatialOffsets[Spatial Offset Type],$A1478),CHAR(34),
", Offset1Value:  ",INDEX(SpatialOffsets[Offset 1 Value],$A1478),
", Offset1UnitID:  ",CHAR(34),INDEX(SpatialOffsets[Offset 1 Unit],$A1478),CHAR(34),
", Offset2Value:  ",INDEX(SpatialOffsets[Offset 2 Value],$A1478),
", Offset2UnitID:  ",CHAR(34),INDEX(SpatialOffsets[Offset 2 Unit],$A1478),CHAR(34),
", Offset3Value:  ",INDEX(SpatialOffsets[Offset 3 Value],$A1478),
", Offset3UnitID:  ",CHAR(34),INDEX(SpatialOffsets[Offset 3 Unit],$A1478),CHAR(34),,"}")))</f>
        <v>#REF!</v>
      </c>
      <c r="O1478" t="e">
        <f>IF(COUNTA(RelatedFeatures[])=0,"", IF(INDEX(RelatedFeatures[First Sampling Feature Code],$A1478)="","",
CONCATENATE("  - &amp;RelationID",TEXT($A1478,"0000"),
" {","SamplingFeatureID:  *SamplingFeatureID",TEXT(MATCH(INDEX(RelatedFeatures[First Sampling Feature Code],$A1478),SamplingFeatures[Feature Code],0),"0000"),
", RelationshipTypeCV:  ",CHAR(34),INDEX(RelatedFeatures[Relationship Type],$A1478),CHAR(34),
", RelatedFeatureID: *SamplingFeatureID",TEXT(MATCH(INDEX(RelatedFeatures[Second Sampling Feature Code],$A1478),SamplingFeatures[Feature Code],0),"0000"),
", SpatialOffsetID:  ",IF(INDEX(RelatedFeatures[Offset Number],$A1478)="","",CONCATENATE("*SpatialOffsetID",TEXT(INDEX(RelatedFeatures[Offset Number],$A1478),"0000"))),"}")))</f>
        <v>#REF!</v>
      </c>
      <c r="P1478" t="e">
        <f>IF(INDEX(Methods[Method Type],$A1478)="","",
CONCATENATE("  - &amp;MethodID",TEXT($A1478,"0000"),
" {","MethodTypeCV:  ",CHAR(34),INDEX(Methods[Method Type],$A1478),CHAR(34),
", MethodCode:  ",CHAR(34),INDEX(Methods[Method Code],$A1478),CHAR(34),
", MethodName:  ",CHAR(34),INDEX(Methods[Method Name],$A1478),CHAR(34),
", MethodDescription:  ",CHAR(34),INDEX(Methods[Method Description],$A1478),CHAR(34),
", MethodLink:  ",CHAR(34),INDEX(Methods[Method Link],$A1478),CHAR(34),
", OrganizationID: *OrganizationID",TEXT(MATCH(INDEX(Methods[Organization Name],$A1478),Organizations[Organization Name],0),"0000"),"}"))</f>
        <v>#REF!</v>
      </c>
      <c r="Q1478" t="e">
        <f>IF(INDEX(Variables[Variable Type],$A1478)="","",
CONCATENATE("  - &amp;VariableID",TEXT($A1478,"0000"),
" {","VariableTypeCV:  ",CHAR(34),INDEX(Variables[Variable Type],$A1478),CHAR(34),
", VariableCode:  ",CHAR(34),INDEX(Variables[Variable Code],$A1478),CHAR(34),
", VariableNameCV:  ",CHAR(34),INDEX(Variables[Variable Name],$A1478),CHAR(34),
", VariableDefinition:  ",CHAR(34),INDEX(Variables[Variable Definition],$A1478),CHAR(34),
", SpecciationCV:  ",CHAR(34),INDEX(Variables[Speciation],$A1478),CHAR(34),
", NoDataValue:  ",CHAR(34),INDEX(Variables[No Data Value],$A1478),CHAR(34),"}"))</f>
        <v>#REF!</v>
      </c>
    </row>
    <row r="1479" spans="1:17" x14ac:dyDescent="0.25">
      <c r="A1479">
        <v>1476</v>
      </c>
      <c r="D1479" t="e">
        <f>IF(INDEX(People[First Name],$A1479)="","",
CONCATENATE("  - &amp;PersonID",TEXT($A1479,"0000"),
" {","PersonFirstName:  ",CHAR(34),INDEX(People[First Name],$A1479),CHAR(34),
", PersonMiddleName:  ",CHAR(34),INDEX(People[Middle Name],$A1479),CHAR(34),
", PersonLastName:  ",CHAR(34),INDEX(People[Last Name],$A1479),CHAR(34),"}"))</f>
        <v>#REF!</v>
      </c>
      <c r="E1479" t="e">
        <f>IF(INDEX(Organizations[Organization Type '[CV']],$A1479)="","",
CONCATENATE("  - &amp;OrganizationID",TEXT($A1479,"0000"),
" {","OrganizationTypeCV:  ",CHAR(34),INDEX(Organizations[Organization Type '[CV']],$A1479),CHAR(34),
", OrganizationCode:  ",CHAR(34),INDEX(Organizations[Organization Code],$A1479),CHAR(34),
", OrganizationName:  ",CHAR(34),INDEX(Organizations[Organization Name],$A1479),CHAR(34),
", OrganizationDescription:  ",CHAR(34),INDEX(Organizations[Organization Description],$A1479),CHAR(34),
", OrganizationLink:  ",CHAR(34),INDEX(Organizations[Organization Link],$A1479),CHAR(34),"}"))</f>
        <v>#REF!</v>
      </c>
      <c r="F1479" t="e">
        <f>IF(INDEX(People[First Name],$A1479)="","",
CONCATENATE("  - &amp;AffiliationID",TEXT($A1479,"0000"),
" {PersonID: *PersonID",TEXT($A1479,"0000"),
", OrganizationID: *OrganizationID",TEXT(MATCH(INDEX(People[Organization Name],$A1479),Organizations[Organization Name],0),"0000"),
", IsPrimaryOrganizationContact: , AffiliationStartDate: , AffiliationEndDate: , PrimaryPhone: ",
", PrimaryEmail: ",CHAR(34),INDEX(People[Primary Email],$A1479),CHAR(34),
", PrimaryAddress: ",CHAR(34),INDEX(People[Primary Address],$A1479),CHAR(34),
", PersonLink: }"))</f>
        <v>#REF!</v>
      </c>
      <c r="H1479" t="e">
        <f>IF(COUNTA(CitationInformation)=0,"",IF(INDEX(AuthorList[Author Name],$A1479)="","",
CONCATENATE("  - &amp;AuthorListID",TEXT($A1479,"0000"),
"  {CitationID: *CitationID0001",
", PersonID: *PersonID",TEXT(MATCH(INDEX(AuthorList[Author Name],$A1479),People[Full Name],0),"0000"),
", AuthorOrder: ",INDEX(AuthorList[Author Number],$A1479),"}")))</f>
        <v>#REF!</v>
      </c>
      <c r="K1479" t="e">
        <f>IF(INDEX(SamplingFeatures[Feature Code],$A1479)="","",
CONCATENATE("  - &amp;SamplingFeatureID",TEXT($A1479,"0000"),
" {","SamplingFeatureUUID:  ",CHAR(34),INDEX(SamplingFeatures[Sampling Feature UUID],$A1479),CHAR(34),
", SamplingFeatureTypeCV:  ",CHAR(34),INDEX(SamplingFeatures[Sampling Feature Type],$A1479),CHAR(34),
", SamplingFeatureCode:  ",CHAR(34),INDEX(SamplingFeatures[Feature Code],$A1479),CHAR(34),
", SamplingFeatureName:  ",CHAR(34),INDEX(SamplingFeatures[Feature Name],$A1479),CHAR(34),
", SamplingFeatureDescription:  ",CHAR(34),INDEX(SamplingFeatures[Feature Description],$A1479),CHAR(34),
", SamplingFeatureGeotypeCV:  ",CHAR(34),INDEX(SamplingFeatures[Feature Geo Type],$A1479),CHAR(34),
", FeatureGeometry:  ",CHAR(34),INDEX(SamplingFeatures[Feature Geometry],$A1479),CHAR(34),
", Elevation_m:  ",CHAR(34),INDEX(SamplingFeatures[Elevation_m],$A1479),CHAR(34),
", ElevationDatumCV:  ",CHAR(34),ElevationDatum,CHAR(34),"}"))</f>
        <v>#REF!</v>
      </c>
      <c r="L1479" t="e">
        <f>IF(INDEX(SamplingFeatures[Sampling Feature Type],$A1479)&lt;&gt;"Site","",
CONCATENATE("  - &amp;SiteID",TEXT(SUMPRODUCT(--($L$3:$L1478&lt;&gt;"")),"0000"),
" {","SamplingFeatureID:  *SamplingFeatureID",TEXT($A1479,"0000"),
", SiteTypeCV:  ",CHAR(34),INDEX(Sites[Site Type],$A1479),CHAR(34),
", Latitude:  ",INDEX(Sites[Latitude],$A1479),
", Longitude:  ",INDEX(Sites[Longitude],$A1479),
", SRSName:  ",CHAR(34),LatLonDatum,CHAR(34),"}"))</f>
        <v>#REF!</v>
      </c>
      <c r="M1479" t="e">
        <f>IF(INDEX(SamplingFeatures[Sampling Feature Type],$A1479)&lt;&gt;"Specimen","",
CONCATENATE("  - &amp;SpecimenID",TEXT(SUMPRODUCT(--($M$3:$M1478&lt;&gt;"")),"0000"),
" {","SamplingFeatureID:  *SamplingFeatureID",TEXT($A1479,"0000"),
", SpecimenTypeCV:  ",CHAR(34),INDEX(Specimens[Specimen Type],$A1479),CHAR(34),
", SpecimenMediumCV:  ",INDEX(Specimens[Specimen Medium],$A1479),
", IsFieldSpecimen:  ",CHAR(34),INDEX(Specimens[Is Field Specimen?],$A1479),CHAR(34),"}"))</f>
        <v>#REF!</v>
      </c>
      <c r="N1479" t="e">
        <f>IF(COUNTA(SpatialOffsets[])=0,"", IF(INDEX(SpatialOffsets[Spatial Offset Type],$A1479)="","",
CONCATENATE("  - &amp;SpatialOffsetID",TEXT($A1479,"0000"),
" {","SpatialOffsetTypeCV:  ",CHAR(34),INDEX(SpatialOffsets[Spatial Offset Type],$A1479),CHAR(34),
", Offset1Value:  ",INDEX(SpatialOffsets[Offset 1 Value],$A1479),
", Offset1UnitID:  ",CHAR(34),INDEX(SpatialOffsets[Offset 1 Unit],$A1479),CHAR(34),
", Offset2Value:  ",INDEX(SpatialOffsets[Offset 2 Value],$A1479),
", Offset2UnitID:  ",CHAR(34),INDEX(SpatialOffsets[Offset 2 Unit],$A1479),CHAR(34),
", Offset3Value:  ",INDEX(SpatialOffsets[Offset 3 Value],$A1479),
", Offset3UnitID:  ",CHAR(34),INDEX(SpatialOffsets[Offset 3 Unit],$A1479),CHAR(34),,"}")))</f>
        <v>#REF!</v>
      </c>
      <c r="O1479" t="e">
        <f>IF(COUNTA(RelatedFeatures[])=0,"", IF(INDEX(RelatedFeatures[First Sampling Feature Code],$A1479)="","",
CONCATENATE("  - &amp;RelationID",TEXT($A1479,"0000"),
" {","SamplingFeatureID:  *SamplingFeatureID",TEXT(MATCH(INDEX(RelatedFeatures[First Sampling Feature Code],$A1479),SamplingFeatures[Feature Code],0),"0000"),
", RelationshipTypeCV:  ",CHAR(34),INDEX(RelatedFeatures[Relationship Type],$A1479),CHAR(34),
", RelatedFeatureID: *SamplingFeatureID",TEXT(MATCH(INDEX(RelatedFeatures[Second Sampling Feature Code],$A1479),SamplingFeatures[Feature Code],0),"0000"),
", SpatialOffsetID:  ",IF(INDEX(RelatedFeatures[Offset Number],$A1479)="","",CONCATENATE("*SpatialOffsetID",TEXT(INDEX(RelatedFeatures[Offset Number],$A1479),"0000"))),"}")))</f>
        <v>#REF!</v>
      </c>
      <c r="P1479" t="e">
        <f>IF(INDEX(Methods[Method Type],$A1479)="","",
CONCATENATE("  - &amp;MethodID",TEXT($A1479,"0000"),
" {","MethodTypeCV:  ",CHAR(34),INDEX(Methods[Method Type],$A1479),CHAR(34),
", MethodCode:  ",CHAR(34),INDEX(Methods[Method Code],$A1479),CHAR(34),
", MethodName:  ",CHAR(34),INDEX(Methods[Method Name],$A1479),CHAR(34),
", MethodDescription:  ",CHAR(34),INDEX(Methods[Method Description],$A1479),CHAR(34),
", MethodLink:  ",CHAR(34),INDEX(Methods[Method Link],$A1479),CHAR(34),
", OrganizationID: *OrganizationID",TEXT(MATCH(INDEX(Methods[Organization Name],$A1479),Organizations[Organization Name],0),"0000"),"}"))</f>
        <v>#REF!</v>
      </c>
      <c r="Q1479" t="e">
        <f>IF(INDEX(Variables[Variable Type],$A1479)="","",
CONCATENATE("  - &amp;VariableID",TEXT($A1479,"0000"),
" {","VariableTypeCV:  ",CHAR(34),INDEX(Variables[Variable Type],$A1479),CHAR(34),
", VariableCode:  ",CHAR(34),INDEX(Variables[Variable Code],$A1479),CHAR(34),
", VariableNameCV:  ",CHAR(34),INDEX(Variables[Variable Name],$A1479),CHAR(34),
", VariableDefinition:  ",CHAR(34),INDEX(Variables[Variable Definition],$A1479),CHAR(34),
", SpecciationCV:  ",CHAR(34),INDEX(Variables[Speciation],$A1479),CHAR(34),
", NoDataValue:  ",CHAR(34),INDEX(Variables[No Data Value],$A1479),CHAR(34),"}"))</f>
        <v>#REF!</v>
      </c>
    </row>
    <row r="1480" spans="1:17" x14ac:dyDescent="0.25">
      <c r="A1480">
        <v>1477</v>
      </c>
      <c r="D1480" t="e">
        <f>IF(INDEX(People[First Name],$A1480)="","",
CONCATENATE("  - &amp;PersonID",TEXT($A1480,"0000"),
" {","PersonFirstName:  ",CHAR(34),INDEX(People[First Name],$A1480),CHAR(34),
", PersonMiddleName:  ",CHAR(34),INDEX(People[Middle Name],$A1480),CHAR(34),
", PersonLastName:  ",CHAR(34),INDEX(People[Last Name],$A1480),CHAR(34),"}"))</f>
        <v>#REF!</v>
      </c>
      <c r="E1480" t="e">
        <f>IF(INDEX(Organizations[Organization Type '[CV']],$A1480)="","",
CONCATENATE("  - &amp;OrganizationID",TEXT($A1480,"0000"),
" {","OrganizationTypeCV:  ",CHAR(34),INDEX(Organizations[Organization Type '[CV']],$A1480),CHAR(34),
", OrganizationCode:  ",CHAR(34),INDEX(Organizations[Organization Code],$A1480),CHAR(34),
", OrganizationName:  ",CHAR(34),INDEX(Organizations[Organization Name],$A1480),CHAR(34),
", OrganizationDescription:  ",CHAR(34),INDEX(Organizations[Organization Description],$A1480),CHAR(34),
", OrganizationLink:  ",CHAR(34),INDEX(Organizations[Organization Link],$A1480),CHAR(34),"}"))</f>
        <v>#REF!</v>
      </c>
      <c r="F1480" t="e">
        <f>IF(INDEX(People[First Name],$A1480)="","",
CONCATENATE("  - &amp;AffiliationID",TEXT($A1480,"0000"),
" {PersonID: *PersonID",TEXT($A1480,"0000"),
", OrganizationID: *OrganizationID",TEXT(MATCH(INDEX(People[Organization Name],$A1480),Organizations[Organization Name],0),"0000"),
", IsPrimaryOrganizationContact: , AffiliationStartDate: , AffiliationEndDate: , PrimaryPhone: ",
", PrimaryEmail: ",CHAR(34),INDEX(People[Primary Email],$A1480),CHAR(34),
", PrimaryAddress: ",CHAR(34),INDEX(People[Primary Address],$A1480),CHAR(34),
", PersonLink: }"))</f>
        <v>#REF!</v>
      </c>
      <c r="H1480" t="e">
        <f>IF(COUNTA(CitationInformation)=0,"",IF(INDEX(AuthorList[Author Name],$A1480)="","",
CONCATENATE("  - &amp;AuthorListID",TEXT($A1480,"0000"),
"  {CitationID: *CitationID0001",
", PersonID: *PersonID",TEXT(MATCH(INDEX(AuthorList[Author Name],$A1480),People[Full Name],0),"0000"),
", AuthorOrder: ",INDEX(AuthorList[Author Number],$A1480),"}")))</f>
        <v>#REF!</v>
      </c>
      <c r="K1480" t="e">
        <f>IF(INDEX(SamplingFeatures[Feature Code],$A1480)="","",
CONCATENATE("  - &amp;SamplingFeatureID",TEXT($A1480,"0000"),
" {","SamplingFeatureUUID:  ",CHAR(34),INDEX(SamplingFeatures[Sampling Feature UUID],$A1480),CHAR(34),
", SamplingFeatureTypeCV:  ",CHAR(34),INDEX(SamplingFeatures[Sampling Feature Type],$A1480),CHAR(34),
", SamplingFeatureCode:  ",CHAR(34),INDEX(SamplingFeatures[Feature Code],$A1480),CHAR(34),
", SamplingFeatureName:  ",CHAR(34),INDEX(SamplingFeatures[Feature Name],$A1480),CHAR(34),
", SamplingFeatureDescription:  ",CHAR(34),INDEX(SamplingFeatures[Feature Description],$A1480),CHAR(34),
", SamplingFeatureGeotypeCV:  ",CHAR(34),INDEX(SamplingFeatures[Feature Geo Type],$A1480),CHAR(34),
", FeatureGeometry:  ",CHAR(34),INDEX(SamplingFeatures[Feature Geometry],$A1480),CHAR(34),
", Elevation_m:  ",CHAR(34),INDEX(SamplingFeatures[Elevation_m],$A1480),CHAR(34),
", ElevationDatumCV:  ",CHAR(34),ElevationDatum,CHAR(34),"}"))</f>
        <v>#REF!</v>
      </c>
      <c r="L1480" t="e">
        <f>IF(INDEX(SamplingFeatures[Sampling Feature Type],$A1480)&lt;&gt;"Site","",
CONCATENATE("  - &amp;SiteID",TEXT(SUMPRODUCT(--($L$3:$L1479&lt;&gt;"")),"0000"),
" {","SamplingFeatureID:  *SamplingFeatureID",TEXT($A1480,"0000"),
", SiteTypeCV:  ",CHAR(34),INDEX(Sites[Site Type],$A1480),CHAR(34),
", Latitude:  ",INDEX(Sites[Latitude],$A1480),
", Longitude:  ",INDEX(Sites[Longitude],$A1480),
", SRSName:  ",CHAR(34),LatLonDatum,CHAR(34),"}"))</f>
        <v>#REF!</v>
      </c>
      <c r="M1480" t="e">
        <f>IF(INDEX(SamplingFeatures[Sampling Feature Type],$A1480)&lt;&gt;"Specimen","",
CONCATENATE("  - &amp;SpecimenID",TEXT(SUMPRODUCT(--($M$3:$M1479&lt;&gt;"")),"0000"),
" {","SamplingFeatureID:  *SamplingFeatureID",TEXT($A1480,"0000"),
", SpecimenTypeCV:  ",CHAR(34),INDEX(Specimens[Specimen Type],$A1480),CHAR(34),
", SpecimenMediumCV:  ",INDEX(Specimens[Specimen Medium],$A1480),
", IsFieldSpecimen:  ",CHAR(34),INDEX(Specimens[Is Field Specimen?],$A1480),CHAR(34),"}"))</f>
        <v>#REF!</v>
      </c>
      <c r="N1480" t="e">
        <f>IF(COUNTA(SpatialOffsets[])=0,"", IF(INDEX(SpatialOffsets[Spatial Offset Type],$A1480)="","",
CONCATENATE("  - &amp;SpatialOffsetID",TEXT($A1480,"0000"),
" {","SpatialOffsetTypeCV:  ",CHAR(34),INDEX(SpatialOffsets[Spatial Offset Type],$A1480),CHAR(34),
", Offset1Value:  ",INDEX(SpatialOffsets[Offset 1 Value],$A1480),
", Offset1UnitID:  ",CHAR(34),INDEX(SpatialOffsets[Offset 1 Unit],$A1480),CHAR(34),
", Offset2Value:  ",INDEX(SpatialOffsets[Offset 2 Value],$A1480),
", Offset2UnitID:  ",CHAR(34),INDEX(SpatialOffsets[Offset 2 Unit],$A1480),CHAR(34),
", Offset3Value:  ",INDEX(SpatialOffsets[Offset 3 Value],$A1480),
", Offset3UnitID:  ",CHAR(34),INDEX(SpatialOffsets[Offset 3 Unit],$A1480),CHAR(34),,"}")))</f>
        <v>#REF!</v>
      </c>
      <c r="O1480" t="e">
        <f>IF(COUNTA(RelatedFeatures[])=0,"", IF(INDEX(RelatedFeatures[First Sampling Feature Code],$A1480)="","",
CONCATENATE("  - &amp;RelationID",TEXT($A1480,"0000"),
" {","SamplingFeatureID:  *SamplingFeatureID",TEXT(MATCH(INDEX(RelatedFeatures[First Sampling Feature Code],$A1480),SamplingFeatures[Feature Code],0),"0000"),
", RelationshipTypeCV:  ",CHAR(34),INDEX(RelatedFeatures[Relationship Type],$A1480),CHAR(34),
", RelatedFeatureID: *SamplingFeatureID",TEXT(MATCH(INDEX(RelatedFeatures[Second Sampling Feature Code],$A1480),SamplingFeatures[Feature Code],0),"0000"),
", SpatialOffsetID:  ",IF(INDEX(RelatedFeatures[Offset Number],$A1480)="","",CONCATENATE("*SpatialOffsetID",TEXT(INDEX(RelatedFeatures[Offset Number],$A1480),"0000"))),"}")))</f>
        <v>#REF!</v>
      </c>
      <c r="P1480" t="e">
        <f>IF(INDEX(Methods[Method Type],$A1480)="","",
CONCATENATE("  - &amp;MethodID",TEXT($A1480,"0000"),
" {","MethodTypeCV:  ",CHAR(34),INDEX(Methods[Method Type],$A1480),CHAR(34),
", MethodCode:  ",CHAR(34),INDEX(Methods[Method Code],$A1480),CHAR(34),
", MethodName:  ",CHAR(34),INDEX(Methods[Method Name],$A1480),CHAR(34),
", MethodDescription:  ",CHAR(34),INDEX(Methods[Method Description],$A1480),CHAR(34),
", MethodLink:  ",CHAR(34),INDEX(Methods[Method Link],$A1480),CHAR(34),
", OrganizationID: *OrganizationID",TEXT(MATCH(INDEX(Methods[Organization Name],$A1480),Organizations[Organization Name],0),"0000"),"}"))</f>
        <v>#REF!</v>
      </c>
      <c r="Q1480" t="e">
        <f>IF(INDEX(Variables[Variable Type],$A1480)="","",
CONCATENATE("  - &amp;VariableID",TEXT($A1480,"0000"),
" {","VariableTypeCV:  ",CHAR(34),INDEX(Variables[Variable Type],$A1480),CHAR(34),
", VariableCode:  ",CHAR(34),INDEX(Variables[Variable Code],$A1480),CHAR(34),
", VariableNameCV:  ",CHAR(34),INDEX(Variables[Variable Name],$A1480),CHAR(34),
", VariableDefinition:  ",CHAR(34),INDEX(Variables[Variable Definition],$A1480),CHAR(34),
", SpecciationCV:  ",CHAR(34),INDEX(Variables[Speciation],$A1480),CHAR(34),
", NoDataValue:  ",CHAR(34),INDEX(Variables[No Data Value],$A1480),CHAR(34),"}"))</f>
        <v>#REF!</v>
      </c>
    </row>
    <row r="1481" spans="1:17" x14ac:dyDescent="0.25">
      <c r="A1481">
        <v>1478</v>
      </c>
      <c r="D1481" t="e">
        <f>IF(INDEX(People[First Name],$A1481)="","",
CONCATENATE("  - &amp;PersonID",TEXT($A1481,"0000"),
" {","PersonFirstName:  ",CHAR(34),INDEX(People[First Name],$A1481),CHAR(34),
", PersonMiddleName:  ",CHAR(34),INDEX(People[Middle Name],$A1481),CHAR(34),
", PersonLastName:  ",CHAR(34),INDEX(People[Last Name],$A1481),CHAR(34),"}"))</f>
        <v>#REF!</v>
      </c>
      <c r="E1481" t="e">
        <f>IF(INDEX(Organizations[Organization Type '[CV']],$A1481)="","",
CONCATENATE("  - &amp;OrganizationID",TEXT($A1481,"0000"),
" {","OrganizationTypeCV:  ",CHAR(34),INDEX(Organizations[Organization Type '[CV']],$A1481),CHAR(34),
", OrganizationCode:  ",CHAR(34),INDEX(Organizations[Organization Code],$A1481),CHAR(34),
", OrganizationName:  ",CHAR(34),INDEX(Organizations[Organization Name],$A1481),CHAR(34),
", OrganizationDescription:  ",CHAR(34),INDEX(Organizations[Organization Description],$A1481),CHAR(34),
", OrganizationLink:  ",CHAR(34),INDEX(Organizations[Organization Link],$A1481),CHAR(34),"}"))</f>
        <v>#REF!</v>
      </c>
      <c r="F1481" t="e">
        <f>IF(INDEX(People[First Name],$A1481)="","",
CONCATENATE("  - &amp;AffiliationID",TEXT($A1481,"0000"),
" {PersonID: *PersonID",TEXT($A1481,"0000"),
", OrganizationID: *OrganizationID",TEXT(MATCH(INDEX(People[Organization Name],$A1481),Organizations[Organization Name],0),"0000"),
", IsPrimaryOrganizationContact: , AffiliationStartDate: , AffiliationEndDate: , PrimaryPhone: ",
", PrimaryEmail: ",CHAR(34),INDEX(People[Primary Email],$A1481),CHAR(34),
", PrimaryAddress: ",CHAR(34),INDEX(People[Primary Address],$A1481),CHAR(34),
", PersonLink: }"))</f>
        <v>#REF!</v>
      </c>
      <c r="H1481" t="e">
        <f>IF(COUNTA(CitationInformation)=0,"",IF(INDEX(AuthorList[Author Name],$A1481)="","",
CONCATENATE("  - &amp;AuthorListID",TEXT($A1481,"0000"),
"  {CitationID: *CitationID0001",
", PersonID: *PersonID",TEXT(MATCH(INDEX(AuthorList[Author Name],$A1481),People[Full Name],0),"0000"),
", AuthorOrder: ",INDEX(AuthorList[Author Number],$A1481),"}")))</f>
        <v>#REF!</v>
      </c>
      <c r="K1481" t="e">
        <f>IF(INDEX(SamplingFeatures[Feature Code],$A1481)="","",
CONCATENATE("  - &amp;SamplingFeatureID",TEXT($A1481,"0000"),
" {","SamplingFeatureUUID:  ",CHAR(34),INDEX(SamplingFeatures[Sampling Feature UUID],$A1481),CHAR(34),
", SamplingFeatureTypeCV:  ",CHAR(34),INDEX(SamplingFeatures[Sampling Feature Type],$A1481),CHAR(34),
", SamplingFeatureCode:  ",CHAR(34),INDEX(SamplingFeatures[Feature Code],$A1481),CHAR(34),
", SamplingFeatureName:  ",CHAR(34),INDEX(SamplingFeatures[Feature Name],$A1481),CHAR(34),
", SamplingFeatureDescription:  ",CHAR(34),INDEX(SamplingFeatures[Feature Description],$A1481),CHAR(34),
", SamplingFeatureGeotypeCV:  ",CHAR(34),INDEX(SamplingFeatures[Feature Geo Type],$A1481),CHAR(34),
", FeatureGeometry:  ",CHAR(34),INDEX(SamplingFeatures[Feature Geometry],$A1481),CHAR(34),
", Elevation_m:  ",CHAR(34),INDEX(SamplingFeatures[Elevation_m],$A1481),CHAR(34),
", ElevationDatumCV:  ",CHAR(34),ElevationDatum,CHAR(34),"}"))</f>
        <v>#REF!</v>
      </c>
      <c r="L1481" t="e">
        <f>IF(INDEX(SamplingFeatures[Sampling Feature Type],$A1481)&lt;&gt;"Site","",
CONCATENATE("  - &amp;SiteID",TEXT(SUMPRODUCT(--($L$3:$L1480&lt;&gt;"")),"0000"),
" {","SamplingFeatureID:  *SamplingFeatureID",TEXT($A1481,"0000"),
", SiteTypeCV:  ",CHAR(34),INDEX(Sites[Site Type],$A1481),CHAR(34),
", Latitude:  ",INDEX(Sites[Latitude],$A1481),
", Longitude:  ",INDEX(Sites[Longitude],$A1481),
", SRSName:  ",CHAR(34),LatLonDatum,CHAR(34),"}"))</f>
        <v>#REF!</v>
      </c>
      <c r="M1481" t="e">
        <f>IF(INDEX(SamplingFeatures[Sampling Feature Type],$A1481)&lt;&gt;"Specimen","",
CONCATENATE("  - &amp;SpecimenID",TEXT(SUMPRODUCT(--($M$3:$M1480&lt;&gt;"")),"0000"),
" {","SamplingFeatureID:  *SamplingFeatureID",TEXT($A1481,"0000"),
", SpecimenTypeCV:  ",CHAR(34),INDEX(Specimens[Specimen Type],$A1481),CHAR(34),
", SpecimenMediumCV:  ",INDEX(Specimens[Specimen Medium],$A1481),
", IsFieldSpecimen:  ",CHAR(34),INDEX(Specimens[Is Field Specimen?],$A1481),CHAR(34),"}"))</f>
        <v>#REF!</v>
      </c>
      <c r="N1481" t="e">
        <f>IF(COUNTA(SpatialOffsets[])=0,"", IF(INDEX(SpatialOffsets[Spatial Offset Type],$A1481)="","",
CONCATENATE("  - &amp;SpatialOffsetID",TEXT($A1481,"0000"),
" {","SpatialOffsetTypeCV:  ",CHAR(34),INDEX(SpatialOffsets[Spatial Offset Type],$A1481),CHAR(34),
", Offset1Value:  ",INDEX(SpatialOffsets[Offset 1 Value],$A1481),
", Offset1UnitID:  ",CHAR(34),INDEX(SpatialOffsets[Offset 1 Unit],$A1481),CHAR(34),
", Offset2Value:  ",INDEX(SpatialOffsets[Offset 2 Value],$A1481),
", Offset2UnitID:  ",CHAR(34),INDEX(SpatialOffsets[Offset 2 Unit],$A1481),CHAR(34),
", Offset3Value:  ",INDEX(SpatialOffsets[Offset 3 Value],$A1481),
", Offset3UnitID:  ",CHAR(34),INDEX(SpatialOffsets[Offset 3 Unit],$A1481),CHAR(34),,"}")))</f>
        <v>#REF!</v>
      </c>
      <c r="O1481" t="e">
        <f>IF(COUNTA(RelatedFeatures[])=0,"", IF(INDEX(RelatedFeatures[First Sampling Feature Code],$A1481)="","",
CONCATENATE("  - &amp;RelationID",TEXT($A1481,"0000"),
" {","SamplingFeatureID:  *SamplingFeatureID",TEXT(MATCH(INDEX(RelatedFeatures[First Sampling Feature Code],$A1481),SamplingFeatures[Feature Code],0),"0000"),
", RelationshipTypeCV:  ",CHAR(34),INDEX(RelatedFeatures[Relationship Type],$A1481),CHAR(34),
", RelatedFeatureID: *SamplingFeatureID",TEXT(MATCH(INDEX(RelatedFeatures[Second Sampling Feature Code],$A1481),SamplingFeatures[Feature Code],0),"0000"),
", SpatialOffsetID:  ",IF(INDEX(RelatedFeatures[Offset Number],$A1481)="","",CONCATENATE("*SpatialOffsetID",TEXT(INDEX(RelatedFeatures[Offset Number],$A1481),"0000"))),"}")))</f>
        <v>#REF!</v>
      </c>
      <c r="P1481" t="e">
        <f>IF(INDEX(Methods[Method Type],$A1481)="","",
CONCATENATE("  - &amp;MethodID",TEXT($A1481,"0000"),
" {","MethodTypeCV:  ",CHAR(34),INDEX(Methods[Method Type],$A1481),CHAR(34),
", MethodCode:  ",CHAR(34),INDEX(Methods[Method Code],$A1481),CHAR(34),
", MethodName:  ",CHAR(34),INDEX(Methods[Method Name],$A1481),CHAR(34),
", MethodDescription:  ",CHAR(34),INDEX(Methods[Method Description],$A1481),CHAR(34),
", MethodLink:  ",CHAR(34),INDEX(Methods[Method Link],$A1481),CHAR(34),
", OrganizationID: *OrganizationID",TEXT(MATCH(INDEX(Methods[Organization Name],$A1481),Organizations[Organization Name],0),"0000"),"}"))</f>
        <v>#REF!</v>
      </c>
      <c r="Q1481" t="e">
        <f>IF(INDEX(Variables[Variable Type],$A1481)="","",
CONCATENATE("  - &amp;VariableID",TEXT($A1481,"0000"),
" {","VariableTypeCV:  ",CHAR(34),INDEX(Variables[Variable Type],$A1481),CHAR(34),
", VariableCode:  ",CHAR(34),INDEX(Variables[Variable Code],$A1481),CHAR(34),
", VariableNameCV:  ",CHAR(34),INDEX(Variables[Variable Name],$A1481),CHAR(34),
", VariableDefinition:  ",CHAR(34),INDEX(Variables[Variable Definition],$A1481),CHAR(34),
", SpecciationCV:  ",CHAR(34),INDEX(Variables[Speciation],$A1481),CHAR(34),
", NoDataValue:  ",CHAR(34),INDEX(Variables[No Data Value],$A1481),CHAR(34),"}"))</f>
        <v>#REF!</v>
      </c>
    </row>
    <row r="1482" spans="1:17" x14ac:dyDescent="0.25">
      <c r="A1482">
        <v>1479</v>
      </c>
      <c r="D1482" t="e">
        <f>IF(INDEX(People[First Name],$A1482)="","",
CONCATENATE("  - &amp;PersonID",TEXT($A1482,"0000"),
" {","PersonFirstName:  ",CHAR(34),INDEX(People[First Name],$A1482),CHAR(34),
", PersonMiddleName:  ",CHAR(34),INDEX(People[Middle Name],$A1482),CHAR(34),
", PersonLastName:  ",CHAR(34),INDEX(People[Last Name],$A1482),CHAR(34),"}"))</f>
        <v>#REF!</v>
      </c>
      <c r="E1482" t="e">
        <f>IF(INDEX(Organizations[Organization Type '[CV']],$A1482)="","",
CONCATENATE("  - &amp;OrganizationID",TEXT($A1482,"0000"),
" {","OrganizationTypeCV:  ",CHAR(34),INDEX(Organizations[Organization Type '[CV']],$A1482),CHAR(34),
", OrganizationCode:  ",CHAR(34),INDEX(Organizations[Organization Code],$A1482),CHAR(34),
", OrganizationName:  ",CHAR(34),INDEX(Organizations[Organization Name],$A1482),CHAR(34),
", OrganizationDescription:  ",CHAR(34),INDEX(Organizations[Organization Description],$A1482),CHAR(34),
", OrganizationLink:  ",CHAR(34),INDEX(Organizations[Organization Link],$A1482),CHAR(34),"}"))</f>
        <v>#REF!</v>
      </c>
      <c r="F1482" t="e">
        <f>IF(INDEX(People[First Name],$A1482)="","",
CONCATENATE("  - &amp;AffiliationID",TEXT($A1482,"0000"),
" {PersonID: *PersonID",TEXT($A1482,"0000"),
", OrganizationID: *OrganizationID",TEXT(MATCH(INDEX(People[Organization Name],$A1482),Organizations[Organization Name],0),"0000"),
", IsPrimaryOrganizationContact: , AffiliationStartDate: , AffiliationEndDate: , PrimaryPhone: ",
", PrimaryEmail: ",CHAR(34),INDEX(People[Primary Email],$A1482),CHAR(34),
", PrimaryAddress: ",CHAR(34),INDEX(People[Primary Address],$A1482),CHAR(34),
", PersonLink: }"))</f>
        <v>#REF!</v>
      </c>
      <c r="H1482" t="e">
        <f>IF(COUNTA(CitationInformation)=0,"",IF(INDEX(AuthorList[Author Name],$A1482)="","",
CONCATENATE("  - &amp;AuthorListID",TEXT($A1482,"0000"),
"  {CitationID: *CitationID0001",
", PersonID: *PersonID",TEXT(MATCH(INDEX(AuthorList[Author Name],$A1482),People[Full Name],0),"0000"),
", AuthorOrder: ",INDEX(AuthorList[Author Number],$A1482),"}")))</f>
        <v>#REF!</v>
      </c>
      <c r="K1482" t="e">
        <f>IF(INDEX(SamplingFeatures[Feature Code],$A1482)="","",
CONCATENATE("  - &amp;SamplingFeatureID",TEXT($A1482,"0000"),
" {","SamplingFeatureUUID:  ",CHAR(34),INDEX(SamplingFeatures[Sampling Feature UUID],$A1482),CHAR(34),
", SamplingFeatureTypeCV:  ",CHAR(34),INDEX(SamplingFeatures[Sampling Feature Type],$A1482),CHAR(34),
", SamplingFeatureCode:  ",CHAR(34),INDEX(SamplingFeatures[Feature Code],$A1482),CHAR(34),
", SamplingFeatureName:  ",CHAR(34),INDEX(SamplingFeatures[Feature Name],$A1482),CHAR(34),
", SamplingFeatureDescription:  ",CHAR(34),INDEX(SamplingFeatures[Feature Description],$A1482),CHAR(34),
", SamplingFeatureGeotypeCV:  ",CHAR(34),INDEX(SamplingFeatures[Feature Geo Type],$A1482),CHAR(34),
", FeatureGeometry:  ",CHAR(34),INDEX(SamplingFeatures[Feature Geometry],$A1482),CHAR(34),
", Elevation_m:  ",CHAR(34),INDEX(SamplingFeatures[Elevation_m],$A1482),CHAR(34),
", ElevationDatumCV:  ",CHAR(34),ElevationDatum,CHAR(34),"}"))</f>
        <v>#REF!</v>
      </c>
      <c r="L1482" t="e">
        <f>IF(INDEX(SamplingFeatures[Sampling Feature Type],$A1482)&lt;&gt;"Site","",
CONCATENATE("  - &amp;SiteID",TEXT(SUMPRODUCT(--($L$3:$L1481&lt;&gt;"")),"0000"),
" {","SamplingFeatureID:  *SamplingFeatureID",TEXT($A1482,"0000"),
", SiteTypeCV:  ",CHAR(34),INDEX(Sites[Site Type],$A1482),CHAR(34),
", Latitude:  ",INDEX(Sites[Latitude],$A1482),
", Longitude:  ",INDEX(Sites[Longitude],$A1482),
", SRSName:  ",CHAR(34),LatLonDatum,CHAR(34),"}"))</f>
        <v>#REF!</v>
      </c>
      <c r="M1482" t="e">
        <f>IF(INDEX(SamplingFeatures[Sampling Feature Type],$A1482)&lt;&gt;"Specimen","",
CONCATENATE("  - &amp;SpecimenID",TEXT(SUMPRODUCT(--($M$3:$M1481&lt;&gt;"")),"0000"),
" {","SamplingFeatureID:  *SamplingFeatureID",TEXT($A1482,"0000"),
", SpecimenTypeCV:  ",CHAR(34),INDEX(Specimens[Specimen Type],$A1482),CHAR(34),
", SpecimenMediumCV:  ",INDEX(Specimens[Specimen Medium],$A1482),
", IsFieldSpecimen:  ",CHAR(34),INDEX(Specimens[Is Field Specimen?],$A1482),CHAR(34),"}"))</f>
        <v>#REF!</v>
      </c>
      <c r="N1482" t="e">
        <f>IF(COUNTA(SpatialOffsets[])=0,"", IF(INDEX(SpatialOffsets[Spatial Offset Type],$A1482)="","",
CONCATENATE("  - &amp;SpatialOffsetID",TEXT($A1482,"0000"),
" {","SpatialOffsetTypeCV:  ",CHAR(34),INDEX(SpatialOffsets[Spatial Offset Type],$A1482),CHAR(34),
", Offset1Value:  ",INDEX(SpatialOffsets[Offset 1 Value],$A1482),
", Offset1UnitID:  ",CHAR(34),INDEX(SpatialOffsets[Offset 1 Unit],$A1482),CHAR(34),
", Offset2Value:  ",INDEX(SpatialOffsets[Offset 2 Value],$A1482),
", Offset2UnitID:  ",CHAR(34),INDEX(SpatialOffsets[Offset 2 Unit],$A1482),CHAR(34),
", Offset3Value:  ",INDEX(SpatialOffsets[Offset 3 Value],$A1482),
", Offset3UnitID:  ",CHAR(34),INDEX(SpatialOffsets[Offset 3 Unit],$A1482),CHAR(34),,"}")))</f>
        <v>#REF!</v>
      </c>
      <c r="O1482" t="e">
        <f>IF(COUNTA(RelatedFeatures[])=0,"", IF(INDEX(RelatedFeatures[First Sampling Feature Code],$A1482)="","",
CONCATENATE("  - &amp;RelationID",TEXT($A1482,"0000"),
" {","SamplingFeatureID:  *SamplingFeatureID",TEXT(MATCH(INDEX(RelatedFeatures[First Sampling Feature Code],$A1482),SamplingFeatures[Feature Code],0),"0000"),
", RelationshipTypeCV:  ",CHAR(34),INDEX(RelatedFeatures[Relationship Type],$A1482),CHAR(34),
", RelatedFeatureID: *SamplingFeatureID",TEXT(MATCH(INDEX(RelatedFeatures[Second Sampling Feature Code],$A1482),SamplingFeatures[Feature Code],0),"0000"),
", SpatialOffsetID:  ",IF(INDEX(RelatedFeatures[Offset Number],$A1482)="","",CONCATENATE("*SpatialOffsetID",TEXT(INDEX(RelatedFeatures[Offset Number],$A1482),"0000"))),"}")))</f>
        <v>#REF!</v>
      </c>
      <c r="P1482" t="e">
        <f>IF(INDEX(Methods[Method Type],$A1482)="","",
CONCATENATE("  - &amp;MethodID",TEXT($A1482,"0000"),
" {","MethodTypeCV:  ",CHAR(34),INDEX(Methods[Method Type],$A1482),CHAR(34),
", MethodCode:  ",CHAR(34),INDEX(Methods[Method Code],$A1482),CHAR(34),
", MethodName:  ",CHAR(34),INDEX(Methods[Method Name],$A1482),CHAR(34),
", MethodDescription:  ",CHAR(34),INDEX(Methods[Method Description],$A1482),CHAR(34),
", MethodLink:  ",CHAR(34),INDEX(Methods[Method Link],$A1482),CHAR(34),
", OrganizationID: *OrganizationID",TEXT(MATCH(INDEX(Methods[Organization Name],$A1482),Organizations[Organization Name],0),"0000"),"}"))</f>
        <v>#REF!</v>
      </c>
      <c r="Q1482" t="e">
        <f>IF(INDEX(Variables[Variable Type],$A1482)="","",
CONCATENATE("  - &amp;VariableID",TEXT($A1482,"0000"),
" {","VariableTypeCV:  ",CHAR(34),INDEX(Variables[Variable Type],$A1482),CHAR(34),
", VariableCode:  ",CHAR(34),INDEX(Variables[Variable Code],$A1482),CHAR(34),
", VariableNameCV:  ",CHAR(34),INDEX(Variables[Variable Name],$A1482),CHAR(34),
", VariableDefinition:  ",CHAR(34),INDEX(Variables[Variable Definition],$A1482),CHAR(34),
", SpecciationCV:  ",CHAR(34),INDEX(Variables[Speciation],$A1482),CHAR(34),
", NoDataValue:  ",CHAR(34),INDEX(Variables[No Data Value],$A1482),CHAR(34),"}"))</f>
        <v>#REF!</v>
      </c>
    </row>
    <row r="1483" spans="1:17" x14ac:dyDescent="0.25">
      <c r="A1483">
        <v>1480</v>
      </c>
      <c r="D1483" t="e">
        <f>IF(INDEX(People[First Name],$A1483)="","",
CONCATENATE("  - &amp;PersonID",TEXT($A1483,"0000"),
" {","PersonFirstName:  ",CHAR(34),INDEX(People[First Name],$A1483),CHAR(34),
", PersonMiddleName:  ",CHAR(34),INDEX(People[Middle Name],$A1483),CHAR(34),
", PersonLastName:  ",CHAR(34),INDEX(People[Last Name],$A1483),CHAR(34),"}"))</f>
        <v>#REF!</v>
      </c>
      <c r="E1483" t="e">
        <f>IF(INDEX(Organizations[Organization Type '[CV']],$A1483)="","",
CONCATENATE("  - &amp;OrganizationID",TEXT($A1483,"0000"),
" {","OrganizationTypeCV:  ",CHAR(34),INDEX(Organizations[Organization Type '[CV']],$A1483),CHAR(34),
", OrganizationCode:  ",CHAR(34),INDEX(Organizations[Organization Code],$A1483),CHAR(34),
", OrganizationName:  ",CHAR(34),INDEX(Organizations[Organization Name],$A1483),CHAR(34),
", OrganizationDescription:  ",CHAR(34),INDEX(Organizations[Organization Description],$A1483),CHAR(34),
", OrganizationLink:  ",CHAR(34),INDEX(Organizations[Organization Link],$A1483),CHAR(34),"}"))</f>
        <v>#REF!</v>
      </c>
      <c r="F1483" t="e">
        <f>IF(INDEX(People[First Name],$A1483)="","",
CONCATENATE("  - &amp;AffiliationID",TEXT($A1483,"0000"),
" {PersonID: *PersonID",TEXT($A1483,"0000"),
", OrganizationID: *OrganizationID",TEXT(MATCH(INDEX(People[Organization Name],$A1483),Organizations[Organization Name],0),"0000"),
", IsPrimaryOrganizationContact: , AffiliationStartDate: , AffiliationEndDate: , PrimaryPhone: ",
", PrimaryEmail: ",CHAR(34),INDEX(People[Primary Email],$A1483),CHAR(34),
", PrimaryAddress: ",CHAR(34),INDEX(People[Primary Address],$A1483),CHAR(34),
", PersonLink: }"))</f>
        <v>#REF!</v>
      </c>
      <c r="H1483" t="e">
        <f>IF(COUNTA(CitationInformation)=0,"",IF(INDEX(AuthorList[Author Name],$A1483)="","",
CONCATENATE("  - &amp;AuthorListID",TEXT($A1483,"0000"),
"  {CitationID: *CitationID0001",
", PersonID: *PersonID",TEXT(MATCH(INDEX(AuthorList[Author Name],$A1483),People[Full Name],0),"0000"),
", AuthorOrder: ",INDEX(AuthorList[Author Number],$A1483),"}")))</f>
        <v>#REF!</v>
      </c>
      <c r="K1483" t="e">
        <f>IF(INDEX(SamplingFeatures[Feature Code],$A1483)="","",
CONCATENATE("  - &amp;SamplingFeatureID",TEXT($A1483,"0000"),
" {","SamplingFeatureUUID:  ",CHAR(34),INDEX(SamplingFeatures[Sampling Feature UUID],$A1483),CHAR(34),
", SamplingFeatureTypeCV:  ",CHAR(34),INDEX(SamplingFeatures[Sampling Feature Type],$A1483),CHAR(34),
", SamplingFeatureCode:  ",CHAR(34),INDEX(SamplingFeatures[Feature Code],$A1483),CHAR(34),
", SamplingFeatureName:  ",CHAR(34),INDEX(SamplingFeatures[Feature Name],$A1483),CHAR(34),
", SamplingFeatureDescription:  ",CHAR(34),INDEX(SamplingFeatures[Feature Description],$A1483),CHAR(34),
", SamplingFeatureGeotypeCV:  ",CHAR(34),INDEX(SamplingFeatures[Feature Geo Type],$A1483),CHAR(34),
", FeatureGeometry:  ",CHAR(34),INDEX(SamplingFeatures[Feature Geometry],$A1483),CHAR(34),
", Elevation_m:  ",CHAR(34),INDEX(SamplingFeatures[Elevation_m],$A1483),CHAR(34),
", ElevationDatumCV:  ",CHAR(34),ElevationDatum,CHAR(34),"}"))</f>
        <v>#REF!</v>
      </c>
      <c r="L1483" t="e">
        <f>IF(INDEX(SamplingFeatures[Sampling Feature Type],$A1483)&lt;&gt;"Site","",
CONCATENATE("  - &amp;SiteID",TEXT(SUMPRODUCT(--($L$3:$L1482&lt;&gt;"")),"0000"),
" {","SamplingFeatureID:  *SamplingFeatureID",TEXT($A1483,"0000"),
", SiteTypeCV:  ",CHAR(34),INDEX(Sites[Site Type],$A1483),CHAR(34),
", Latitude:  ",INDEX(Sites[Latitude],$A1483),
", Longitude:  ",INDEX(Sites[Longitude],$A1483),
", SRSName:  ",CHAR(34),LatLonDatum,CHAR(34),"}"))</f>
        <v>#REF!</v>
      </c>
      <c r="M1483" t="e">
        <f>IF(INDEX(SamplingFeatures[Sampling Feature Type],$A1483)&lt;&gt;"Specimen","",
CONCATENATE("  - &amp;SpecimenID",TEXT(SUMPRODUCT(--($M$3:$M1482&lt;&gt;"")),"0000"),
" {","SamplingFeatureID:  *SamplingFeatureID",TEXT($A1483,"0000"),
", SpecimenTypeCV:  ",CHAR(34),INDEX(Specimens[Specimen Type],$A1483),CHAR(34),
", SpecimenMediumCV:  ",INDEX(Specimens[Specimen Medium],$A1483),
", IsFieldSpecimen:  ",CHAR(34),INDEX(Specimens[Is Field Specimen?],$A1483),CHAR(34),"}"))</f>
        <v>#REF!</v>
      </c>
      <c r="N1483" t="e">
        <f>IF(COUNTA(SpatialOffsets[])=0,"", IF(INDEX(SpatialOffsets[Spatial Offset Type],$A1483)="","",
CONCATENATE("  - &amp;SpatialOffsetID",TEXT($A1483,"0000"),
" {","SpatialOffsetTypeCV:  ",CHAR(34),INDEX(SpatialOffsets[Spatial Offset Type],$A1483),CHAR(34),
", Offset1Value:  ",INDEX(SpatialOffsets[Offset 1 Value],$A1483),
", Offset1UnitID:  ",CHAR(34),INDEX(SpatialOffsets[Offset 1 Unit],$A1483),CHAR(34),
", Offset2Value:  ",INDEX(SpatialOffsets[Offset 2 Value],$A1483),
", Offset2UnitID:  ",CHAR(34),INDEX(SpatialOffsets[Offset 2 Unit],$A1483),CHAR(34),
", Offset3Value:  ",INDEX(SpatialOffsets[Offset 3 Value],$A1483),
", Offset3UnitID:  ",CHAR(34),INDEX(SpatialOffsets[Offset 3 Unit],$A1483),CHAR(34),,"}")))</f>
        <v>#REF!</v>
      </c>
      <c r="O1483" t="e">
        <f>IF(COUNTA(RelatedFeatures[])=0,"", IF(INDEX(RelatedFeatures[First Sampling Feature Code],$A1483)="","",
CONCATENATE("  - &amp;RelationID",TEXT($A1483,"0000"),
" {","SamplingFeatureID:  *SamplingFeatureID",TEXT(MATCH(INDEX(RelatedFeatures[First Sampling Feature Code],$A1483),SamplingFeatures[Feature Code],0),"0000"),
", RelationshipTypeCV:  ",CHAR(34),INDEX(RelatedFeatures[Relationship Type],$A1483),CHAR(34),
", RelatedFeatureID: *SamplingFeatureID",TEXT(MATCH(INDEX(RelatedFeatures[Second Sampling Feature Code],$A1483),SamplingFeatures[Feature Code],0),"0000"),
", SpatialOffsetID:  ",IF(INDEX(RelatedFeatures[Offset Number],$A1483)="","",CONCATENATE("*SpatialOffsetID",TEXT(INDEX(RelatedFeatures[Offset Number],$A1483),"0000"))),"}")))</f>
        <v>#REF!</v>
      </c>
      <c r="P1483" t="e">
        <f>IF(INDEX(Methods[Method Type],$A1483)="","",
CONCATENATE("  - &amp;MethodID",TEXT($A1483,"0000"),
" {","MethodTypeCV:  ",CHAR(34),INDEX(Methods[Method Type],$A1483),CHAR(34),
", MethodCode:  ",CHAR(34),INDEX(Methods[Method Code],$A1483),CHAR(34),
", MethodName:  ",CHAR(34),INDEX(Methods[Method Name],$A1483),CHAR(34),
", MethodDescription:  ",CHAR(34),INDEX(Methods[Method Description],$A1483),CHAR(34),
", MethodLink:  ",CHAR(34),INDEX(Methods[Method Link],$A1483),CHAR(34),
", OrganizationID: *OrganizationID",TEXT(MATCH(INDEX(Methods[Organization Name],$A1483),Organizations[Organization Name],0),"0000"),"}"))</f>
        <v>#REF!</v>
      </c>
      <c r="Q1483" t="e">
        <f>IF(INDEX(Variables[Variable Type],$A1483)="","",
CONCATENATE("  - &amp;VariableID",TEXT($A1483,"0000"),
" {","VariableTypeCV:  ",CHAR(34),INDEX(Variables[Variable Type],$A1483),CHAR(34),
", VariableCode:  ",CHAR(34),INDEX(Variables[Variable Code],$A1483),CHAR(34),
", VariableNameCV:  ",CHAR(34),INDEX(Variables[Variable Name],$A1483),CHAR(34),
", VariableDefinition:  ",CHAR(34),INDEX(Variables[Variable Definition],$A1483),CHAR(34),
", SpecciationCV:  ",CHAR(34),INDEX(Variables[Speciation],$A1483),CHAR(34),
", NoDataValue:  ",CHAR(34),INDEX(Variables[No Data Value],$A1483),CHAR(34),"}"))</f>
        <v>#REF!</v>
      </c>
    </row>
    <row r="1484" spans="1:17" x14ac:dyDescent="0.25">
      <c r="A1484">
        <v>1481</v>
      </c>
      <c r="D1484" t="e">
        <f>IF(INDEX(People[First Name],$A1484)="","",
CONCATENATE("  - &amp;PersonID",TEXT($A1484,"0000"),
" {","PersonFirstName:  ",CHAR(34),INDEX(People[First Name],$A1484),CHAR(34),
", PersonMiddleName:  ",CHAR(34),INDEX(People[Middle Name],$A1484),CHAR(34),
", PersonLastName:  ",CHAR(34),INDEX(People[Last Name],$A1484),CHAR(34),"}"))</f>
        <v>#REF!</v>
      </c>
      <c r="E1484" t="e">
        <f>IF(INDEX(Organizations[Organization Type '[CV']],$A1484)="","",
CONCATENATE("  - &amp;OrganizationID",TEXT($A1484,"0000"),
" {","OrganizationTypeCV:  ",CHAR(34),INDEX(Organizations[Organization Type '[CV']],$A1484),CHAR(34),
", OrganizationCode:  ",CHAR(34),INDEX(Organizations[Organization Code],$A1484),CHAR(34),
", OrganizationName:  ",CHAR(34),INDEX(Organizations[Organization Name],$A1484),CHAR(34),
", OrganizationDescription:  ",CHAR(34),INDEX(Organizations[Organization Description],$A1484),CHAR(34),
", OrganizationLink:  ",CHAR(34),INDEX(Organizations[Organization Link],$A1484),CHAR(34),"}"))</f>
        <v>#REF!</v>
      </c>
      <c r="F1484" t="e">
        <f>IF(INDEX(People[First Name],$A1484)="","",
CONCATENATE("  - &amp;AffiliationID",TEXT($A1484,"0000"),
" {PersonID: *PersonID",TEXT($A1484,"0000"),
", OrganizationID: *OrganizationID",TEXT(MATCH(INDEX(People[Organization Name],$A1484),Organizations[Organization Name],0),"0000"),
", IsPrimaryOrganizationContact: , AffiliationStartDate: , AffiliationEndDate: , PrimaryPhone: ",
", PrimaryEmail: ",CHAR(34),INDEX(People[Primary Email],$A1484),CHAR(34),
", PrimaryAddress: ",CHAR(34),INDEX(People[Primary Address],$A1484),CHAR(34),
", PersonLink: }"))</f>
        <v>#REF!</v>
      </c>
      <c r="H1484" t="e">
        <f>IF(COUNTA(CitationInformation)=0,"",IF(INDEX(AuthorList[Author Name],$A1484)="","",
CONCATENATE("  - &amp;AuthorListID",TEXT($A1484,"0000"),
"  {CitationID: *CitationID0001",
", PersonID: *PersonID",TEXT(MATCH(INDEX(AuthorList[Author Name],$A1484),People[Full Name],0),"0000"),
", AuthorOrder: ",INDEX(AuthorList[Author Number],$A1484),"}")))</f>
        <v>#REF!</v>
      </c>
      <c r="K1484" t="e">
        <f>IF(INDEX(SamplingFeatures[Feature Code],$A1484)="","",
CONCATENATE("  - &amp;SamplingFeatureID",TEXT($A1484,"0000"),
" {","SamplingFeatureUUID:  ",CHAR(34),INDEX(SamplingFeatures[Sampling Feature UUID],$A1484),CHAR(34),
", SamplingFeatureTypeCV:  ",CHAR(34),INDEX(SamplingFeatures[Sampling Feature Type],$A1484),CHAR(34),
", SamplingFeatureCode:  ",CHAR(34),INDEX(SamplingFeatures[Feature Code],$A1484),CHAR(34),
", SamplingFeatureName:  ",CHAR(34),INDEX(SamplingFeatures[Feature Name],$A1484),CHAR(34),
", SamplingFeatureDescription:  ",CHAR(34),INDEX(SamplingFeatures[Feature Description],$A1484),CHAR(34),
", SamplingFeatureGeotypeCV:  ",CHAR(34),INDEX(SamplingFeatures[Feature Geo Type],$A1484),CHAR(34),
", FeatureGeometry:  ",CHAR(34),INDEX(SamplingFeatures[Feature Geometry],$A1484),CHAR(34),
", Elevation_m:  ",CHAR(34),INDEX(SamplingFeatures[Elevation_m],$A1484),CHAR(34),
", ElevationDatumCV:  ",CHAR(34),ElevationDatum,CHAR(34),"}"))</f>
        <v>#REF!</v>
      </c>
      <c r="L1484" t="e">
        <f>IF(INDEX(SamplingFeatures[Sampling Feature Type],$A1484)&lt;&gt;"Site","",
CONCATENATE("  - &amp;SiteID",TEXT(SUMPRODUCT(--($L$3:$L1483&lt;&gt;"")),"0000"),
" {","SamplingFeatureID:  *SamplingFeatureID",TEXT($A1484,"0000"),
", SiteTypeCV:  ",CHAR(34),INDEX(Sites[Site Type],$A1484),CHAR(34),
", Latitude:  ",INDEX(Sites[Latitude],$A1484),
", Longitude:  ",INDEX(Sites[Longitude],$A1484),
", SRSName:  ",CHAR(34),LatLonDatum,CHAR(34),"}"))</f>
        <v>#REF!</v>
      </c>
      <c r="M1484" t="e">
        <f>IF(INDEX(SamplingFeatures[Sampling Feature Type],$A1484)&lt;&gt;"Specimen","",
CONCATENATE("  - &amp;SpecimenID",TEXT(SUMPRODUCT(--($M$3:$M1483&lt;&gt;"")),"0000"),
" {","SamplingFeatureID:  *SamplingFeatureID",TEXT($A1484,"0000"),
", SpecimenTypeCV:  ",CHAR(34),INDEX(Specimens[Specimen Type],$A1484),CHAR(34),
", SpecimenMediumCV:  ",INDEX(Specimens[Specimen Medium],$A1484),
", IsFieldSpecimen:  ",CHAR(34),INDEX(Specimens[Is Field Specimen?],$A1484),CHAR(34),"}"))</f>
        <v>#REF!</v>
      </c>
      <c r="N1484" t="e">
        <f>IF(COUNTA(SpatialOffsets[])=0,"", IF(INDEX(SpatialOffsets[Spatial Offset Type],$A1484)="","",
CONCATENATE("  - &amp;SpatialOffsetID",TEXT($A1484,"0000"),
" {","SpatialOffsetTypeCV:  ",CHAR(34),INDEX(SpatialOffsets[Spatial Offset Type],$A1484),CHAR(34),
", Offset1Value:  ",INDEX(SpatialOffsets[Offset 1 Value],$A1484),
", Offset1UnitID:  ",CHAR(34),INDEX(SpatialOffsets[Offset 1 Unit],$A1484),CHAR(34),
", Offset2Value:  ",INDEX(SpatialOffsets[Offset 2 Value],$A1484),
", Offset2UnitID:  ",CHAR(34),INDEX(SpatialOffsets[Offset 2 Unit],$A1484),CHAR(34),
", Offset3Value:  ",INDEX(SpatialOffsets[Offset 3 Value],$A1484),
", Offset3UnitID:  ",CHAR(34),INDEX(SpatialOffsets[Offset 3 Unit],$A1484),CHAR(34),,"}")))</f>
        <v>#REF!</v>
      </c>
      <c r="O1484" t="e">
        <f>IF(COUNTA(RelatedFeatures[])=0,"", IF(INDEX(RelatedFeatures[First Sampling Feature Code],$A1484)="","",
CONCATENATE("  - &amp;RelationID",TEXT($A1484,"0000"),
" {","SamplingFeatureID:  *SamplingFeatureID",TEXT(MATCH(INDEX(RelatedFeatures[First Sampling Feature Code],$A1484),SamplingFeatures[Feature Code],0),"0000"),
", RelationshipTypeCV:  ",CHAR(34),INDEX(RelatedFeatures[Relationship Type],$A1484),CHAR(34),
", RelatedFeatureID: *SamplingFeatureID",TEXT(MATCH(INDEX(RelatedFeatures[Second Sampling Feature Code],$A1484),SamplingFeatures[Feature Code],0),"0000"),
", SpatialOffsetID:  ",IF(INDEX(RelatedFeatures[Offset Number],$A1484)="","",CONCATENATE("*SpatialOffsetID",TEXT(INDEX(RelatedFeatures[Offset Number],$A1484),"0000"))),"}")))</f>
        <v>#REF!</v>
      </c>
      <c r="P1484" t="e">
        <f>IF(INDEX(Methods[Method Type],$A1484)="","",
CONCATENATE("  - &amp;MethodID",TEXT($A1484,"0000"),
" {","MethodTypeCV:  ",CHAR(34),INDEX(Methods[Method Type],$A1484),CHAR(34),
", MethodCode:  ",CHAR(34),INDEX(Methods[Method Code],$A1484),CHAR(34),
", MethodName:  ",CHAR(34),INDEX(Methods[Method Name],$A1484),CHAR(34),
", MethodDescription:  ",CHAR(34),INDEX(Methods[Method Description],$A1484),CHAR(34),
", MethodLink:  ",CHAR(34),INDEX(Methods[Method Link],$A1484),CHAR(34),
", OrganizationID: *OrganizationID",TEXT(MATCH(INDEX(Methods[Organization Name],$A1484),Organizations[Organization Name],0),"0000"),"}"))</f>
        <v>#REF!</v>
      </c>
      <c r="Q1484" t="e">
        <f>IF(INDEX(Variables[Variable Type],$A1484)="","",
CONCATENATE("  - &amp;VariableID",TEXT($A1484,"0000"),
" {","VariableTypeCV:  ",CHAR(34),INDEX(Variables[Variable Type],$A1484),CHAR(34),
", VariableCode:  ",CHAR(34),INDEX(Variables[Variable Code],$A1484),CHAR(34),
", VariableNameCV:  ",CHAR(34),INDEX(Variables[Variable Name],$A1484),CHAR(34),
", VariableDefinition:  ",CHAR(34),INDEX(Variables[Variable Definition],$A1484),CHAR(34),
", SpecciationCV:  ",CHAR(34),INDEX(Variables[Speciation],$A1484),CHAR(34),
", NoDataValue:  ",CHAR(34),INDEX(Variables[No Data Value],$A1484),CHAR(34),"}"))</f>
        <v>#REF!</v>
      </c>
    </row>
    <row r="1485" spans="1:17" x14ac:dyDescent="0.25">
      <c r="A1485">
        <v>1482</v>
      </c>
      <c r="D1485" t="e">
        <f>IF(INDEX(People[First Name],$A1485)="","",
CONCATENATE("  - &amp;PersonID",TEXT($A1485,"0000"),
" {","PersonFirstName:  ",CHAR(34),INDEX(People[First Name],$A1485),CHAR(34),
", PersonMiddleName:  ",CHAR(34),INDEX(People[Middle Name],$A1485),CHAR(34),
", PersonLastName:  ",CHAR(34),INDEX(People[Last Name],$A1485),CHAR(34),"}"))</f>
        <v>#REF!</v>
      </c>
      <c r="E1485" t="e">
        <f>IF(INDEX(Organizations[Organization Type '[CV']],$A1485)="","",
CONCATENATE("  - &amp;OrganizationID",TEXT($A1485,"0000"),
" {","OrganizationTypeCV:  ",CHAR(34),INDEX(Organizations[Organization Type '[CV']],$A1485),CHAR(34),
", OrganizationCode:  ",CHAR(34),INDEX(Organizations[Organization Code],$A1485),CHAR(34),
", OrganizationName:  ",CHAR(34),INDEX(Organizations[Organization Name],$A1485),CHAR(34),
", OrganizationDescription:  ",CHAR(34),INDEX(Organizations[Organization Description],$A1485),CHAR(34),
", OrganizationLink:  ",CHAR(34),INDEX(Organizations[Organization Link],$A1485),CHAR(34),"}"))</f>
        <v>#REF!</v>
      </c>
      <c r="F1485" t="e">
        <f>IF(INDEX(People[First Name],$A1485)="","",
CONCATENATE("  - &amp;AffiliationID",TEXT($A1485,"0000"),
" {PersonID: *PersonID",TEXT($A1485,"0000"),
", OrganizationID: *OrganizationID",TEXT(MATCH(INDEX(People[Organization Name],$A1485),Organizations[Organization Name],0),"0000"),
", IsPrimaryOrganizationContact: , AffiliationStartDate: , AffiliationEndDate: , PrimaryPhone: ",
", PrimaryEmail: ",CHAR(34),INDEX(People[Primary Email],$A1485),CHAR(34),
", PrimaryAddress: ",CHAR(34),INDEX(People[Primary Address],$A1485),CHAR(34),
", PersonLink: }"))</f>
        <v>#REF!</v>
      </c>
      <c r="H1485" t="e">
        <f>IF(COUNTA(CitationInformation)=0,"",IF(INDEX(AuthorList[Author Name],$A1485)="","",
CONCATENATE("  - &amp;AuthorListID",TEXT($A1485,"0000"),
"  {CitationID: *CitationID0001",
", PersonID: *PersonID",TEXT(MATCH(INDEX(AuthorList[Author Name],$A1485),People[Full Name],0),"0000"),
", AuthorOrder: ",INDEX(AuthorList[Author Number],$A1485),"}")))</f>
        <v>#REF!</v>
      </c>
      <c r="K1485" t="e">
        <f>IF(INDEX(SamplingFeatures[Feature Code],$A1485)="","",
CONCATENATE("  - &amp;SamplingFeatureID",TEXT($A1485,"0000"),
" {","SamplingFeatureUUID:  ",CHAR(34),INDEX(SamplingFeatures[Sampling Feature UUID],$A1485),CHAR(34),
", SamplingFeatureTypeCV:  ",CHAR(34),INDEX(SamplingFeatures[Sampling Feature Type],$A1485),CHAR(34),
", SamplingFeatureCode:  ",CHAR(34),INDEX(SamplingFeatures[Feature Code],$A1485),CHAR(34),
", SamplingFeatureName:  ",CHAR(34),INDEX(SamplingFeatures[Feature Name],$A1485),CHAR(34),
", SamplingFeatureDescription:  ",CHAR(34),INDEX(SamplingFeatures[Feature Description],$A1485),CHAR(34),
", SamplingFeatureGeotypeCV:  ",CHAR(34),INDEX(SamplingFeatures[Feature Geo Type],$A1485),CHAR(34),
", FeatureGeometry:  ",CHAR(34),INDEX(SamplingFeatures[Feature Geometry],$A1485),CHAR(34),
", Elevation_m:  ",CHAR(34),INDEX(SamplingFeatures[Elevation_m],$A1485),CHAR(34),
", ElevationDatumCV:  ",CHAR(34),ElevationDatum,CHAR(34),"}"))</f>
        <v>#REF!</v>
      </c>
      <c r="L1485" t="e">
        <f>IF(INDEX(SamplingFeatures[Sampling Feature Type],$A1485)&lt;&gt;"Site","",
CONCATENATE("  - &amp;SiteID",TEXT(SUMPRODUCT(--($L$3:$L1484&lt;&gt;"")),"0000"),
" {","SamplingFeatureID:  *SamplingFeatureID",TEXT($A1485,"0000"),
", SiteTypeCV:  ",CHAR(34),INDEX(Sites[Site Type],$A1485),CHAR(34),
", Latitude:  ",INDEX(Sites[Latitude],$A1485),
", Longitude:  ",INDEX(Sites[Longitude],$A1485),
", SRSName:  ",CHAR(34),LatLonDatum,CHAR(34),"}"))</f>
        <v>#REF!</v>
      </c>
      <c r="M1485" t="e">
        <f>IF(INDEX(SamplingFeatures[Sampling Feature Type],$A1485)&lt;&gt;"Specimen","",
CONCATENATE("  - &amp;SpecimenID",TEXT(SUMPRODUCT(--($M$3:$M1484&lt;&gt;"")),"0000"),
" {","SamplingFeatureID:  *SamplingFeatureID",TEXT($A1485,"0000"),
", SpecimenTypeCV:  ",CHAR(34),INDEX(Specimens[Specimen Type],$A1485),CHAR(34),
", SpecimenMediumCV:  ",INDEX(Specimens[Specimen Medium],$A1485),
", IsFieldSpecimen:  ",CHAR(34),INDEX(Specimens[Is Field Specimen?],$A1485),CHAR(34),"}"))</f>
        <v>#REF!</v>
      </c>
      <c r="N1485" t="e">
        <f>IF(COUNTA(SpatialOffsets[])=0,"", IF(INDEX(SpatialOffsets[Spatial Offset Type],$A1485)="","",
CONCATENATE("  - &amp;SpatialOffsetID",TEXT($A1485,"0000"),
" {","SpatialOffsetTypeCV:  ",CHAR(34),INDEX(SpatialOffsets[Spatial Offset Type],$A1485),CHAR(34),
", Offset1Value:  ",INDEX(SpatialOffsets[Offset 1 Value],$A1485),
", Offset1UnitID:  ",CHAR(34),INDEX(SpatialOffsets[Offset 1 Unit],$A1485),CHAR(34),
", Offset2Value:  ",INDEX(SpatialOffsets[Offset 2 Value],$A1485),
", Offset2UnitID:  ",CHAR(34),INDEX(SpatialOffsets[Offset 2 Unit],$A1485),CHAR(34),
", Offset3Value:  ",INDEX(SpatialOffsets[Offset 3 Value],$A1485),
", Offset3UnitID:  ",CHAR(34),INDEX(SpatialOffsets[Offset 3 Unit],$A1485),CHAR(34),,"}")))</f>
        <v>#REF!</v>
      </c>
      <c r="O1485" t="e">
        <f>IF(COUNTA(RelatedFeatures[])=0,"", IF(INDEX(RelatedFeatures[First Sampling Feature Code],$A1485)="","",
CONCATENATE("  - &amp;RelationID",TEXT($A1485,"0000"),
" {","SamplingFeatureID:  *SamplingFeatureID",TEXT(MATCH(INDEX(RelatedFeatures[First Sampling Feature Code],$A1485),SamplingFeatures[Feature Code],0),"0000"),
", RelationshipTypeCV:  ",CHAR(34),INDEX(RelatedFeatures[Relationship Type],$A1485),CHAR(34),
", RelatedFeatureID: *SamplingFeatureID",TEXT(MATCH(INDEX(RelatedFeatures[Second Sampling Feature Code],$A1485),SamplingFeatures[Feature Code],0),"0000"),
", SpatialOffsetID:  ",IF(INDEX(RelatedFeatures[Offset Number],$A1485)="","",CONCATENATE("*SpatialOffsetID",TEXT(INDEX(RelatedFeatures[Offset Number],$A1485),"0000"))),"}")))</f>
        <v>#REF!</v>
      </c>
      <c r="P1485" t="e">
        <f>IF(INDEX(Methods[Method Type],$A1485)="","",
CONCATENATE("  - &amp;MethodID",TEXT($A1485,"0000"),
" {","MethodTypeCV:  ",CHAR(34),INDEX(Methods[Method Type],$A1485),CHAR(34),
", MethodCode:  ",CHAR(34),INDEX(Methods[Method Code],$A1485),CHAR(34),
", MethodName:  ",CHAR(34),INDEX(Methods[Method Name],$A1485),CHAR(34),
", MethodDescription:  ",CHAR(34),INDEX(Methods[Method Description],$A1485),CHAR(34),
", MethodLink:  ",CHAR(34),INDEX(Methods[Method Link],$A1485),CHAR(34),
", OrganizationID: *OrganizationID",TEXT(MATCH(INDEX(Methods[Organization Name],$A1485),Organizations[Organization Name],0),"0000"),"}"))</f>
        <v>#REF!</v>
      </c>
      <c r="Q1485" t="e">
        <f>IF(INDEX(Variables[Variable Type],$A1485)="","",
CONCATENATE("  - &amp;VariableID",TEXT($A1485,"0000"),
" {","VariableTypeCV:  ",CHAR(34),INDEX(Variables[Variable Type],$A1485),CHAR(34),
", VariableCode:  ",CHAR(34),INDEX(Variables[Variable Code],$A1485),CHAR(34),
", VariableNameCV:  ",CHAR(34),INDEX(Variables[Variable Name],$A1485),CHAR(34),
", VariableDefinition:  ",CHAR(34),INDEX(Variables[Variable Definition],$A1485),CHAR(34),
", SpecciationCV:  ",CHAR(34),INDEX(Variables[Speciation],$A1485),CHAR(34),
", NoDataValue:  ",CHAR(34),INDEX(Variables[No Data Value],$A1485),CHAR(34),"}"))</f>
        <v>#REF!</v>
      </c>
    </row>
    <row r="1486" spans="1:17" x14ac:dyDescent="0.25">
      <c r="A1486">
        <v>1483</v>
      </c>
      <c r="D1486" t="e">
        <f>IF(INDEX(People[First Name],$A1486)="","",
CONCATENATE("  - &amp;PersonID",TEXT($A1486,"0000"),
" {","PersonFirstName:  ",CHAR(34),INDEX(People[First Name],$A1486),CHAR(34),
", PersonMiddleName:  ",CHAR(34),INDEX(People[Middle Name],$A1486),CHAR(34),
", PersonLastName:  ",CHAR(34),INDEX(People[Last Name],$A1486),CHAR(34),"}"))</f>
        <v>#REF!</v>
      </c>
      <c r="E1486" t="e">
        <f>IF(INDEX(Organizations[Organization Type '[CV']],$A1486)="","",
CONCATENATE("  - &amp;OrganizationID",TEXT($A1486,"0000"),
" {","OrganizationTypeCV:  ",CHAR(34),INDEX(Organizations[Organization Type '[CV']],$A1486),CHAR(34),
", OrganizationCode:  ",CHAR(34),INDEX(Organizations[Organization Code],$A1486),CHAR(34),
", OrganizationName:  ",CHAR(34),INDEX(Organizations[Organization Name],$A1486),CHAR(34),
", OrganizationDescription:  ",CHAR(34),INDEX(Organizations[Organization Description],$A1486),CHAR(34),
", OrganizationLink:  ",CHAR(34),INDEX(Organizations[Organization Link],$A1486),CHAR(34),"}"))</f>
        <v>#REF!</v>
      </c>
      <c r="F1486" t="e">
        <f>IF(INDEX(People[First Name],$A1486)="","",
CONCATENATE("  - &amp;AffiliationID",TEXT($A1486,"0000"),
" {PersonID: *PersonID",TEXT($A1486,"0000"),
", OrganizationID: *OrganizationID",TEXT(MATCH(INDEX(People[Organization Name],$A1486),Organizations[Organization Name],0),"0000"),
", IsPrimaryOrganizationContact: , AffiliationStartDate: , AffiliationEndDate: , PrimaryPhone: ",
", PrimaryEmail: ",CHAR(34),INDEX(People[Primary Email],$A1486),CHAR(34),
", PrimaryAddress: ",CHAR(34),INDEX(People[Primary Address],$A1486),CHAR(34),
", PersonLink: }"))</f>
        <v>#REF!</v>
      </c>
      <c r="H1486" t="e">
        <f>IF(COUNTA(CitationInformation)=0,"",IF(INDEX(AuthorList[Author Name],$A1486)="","",
CONCATENATE("  - &amp;AuthorListID",TEXT($A1486,"0000"),
"  {CitationID: *CitationID0001",
", PersonID: *PersonID",TEXT(MATCH(INDEX(AuthorList[Author Name],$A1486),People[Full Name],0),"0000"),
", AuthorOrder: ",INDEX(AuthorList[Author Number],$A1486),"}")))</f>
        <v>#REF!</v>
      </c>
      <c r="K1486" t="e">
        <f>IF(INDEX(SamplingFeatures[Feature Code],$A1486)="","",
CONCATENATE("  - &amp;SamplingFeatureID",TEXT($A1486,"0000"),
" {","SamplingFeatureUUID:  ",CHAR(34),INDEX(SamplingFeatures[Sampling Feature UUID],$A1486),CHAR(34),
", SamplingFeatureTypeCV:  ",CHAR(34),INDEX(SamplingFeatures[Sampling Feature Type],$A1486),CHAR(34),
", SamplingFeatureCode:  ",CHAR(34),INDEX(SamplingFeatures[Feature Code],$A1486),CHAR(34),
", SamplingFeatureName:  ",CHAR(34),INDEX(SamplingFeatures[Feature Name],$A1486),CHAR(34),
", SamplingFeatureDescription:  ",CHAR(34),INDEX(SamplingFeatures[Feature Description],$A1486),CHAR(34),
", SamplingFeatureGeotypeCV:  ",CHAR(34),INDEX(SamplingFeatures[Feature Geo Type],$A1486),CHAR(34),
", FeatureGeometry:  ",CHAR(34),INDEX(SamplingFeatures[Feature Geometry],$A1486),CHAR(34),
", Elevation_m:  ",CHAR(34),INDEX(SamplingFeatures[Elevation_m],$A1486),CHAR(34),
", ElevationDatumCV:  ",CHAR(34),ElevationDatum,CHAR(34),"}"))</f>
        <v>#REF!</v>
      </c>
      <c r="L1486" t="e">
        <f>IF(INDEX(SamplingFeatures[Sampling Feature Type],$A1486)&lt;&gt;"Site","",
CONCATENATE("  - &amp;SiteID",TEXT(SUMPRODUCT(--($L$3:$L1485&lt;&gt;"")),"0000"),
" {","SamplingFeatureID:  *SamplingFeatureID",TEXT($A1486,"0000"),
", SiteTypeCV:  ",CHAR(34),INDEX(Sites[Site Type],$A1486),CHAR(34),
", Latitude:  ",INDEX(Sites[Latitude],$A1486),
", Longitude:  ",INDEX(Sites[Longitude],$A1486),
", SRSName:  ",CHAR(34),LatLonDatum,CHAR(34),"}"))</f>
        <v>#REF!</v>
      </c>
      <c r="M1486" t="e">
        <f>IF(INDEX(SamplingFeatures[Sampling Feature Type],$A1486)&lt;&gt;"Specimen","",
CONCATENATE("  - &amp;SpecimenID",TEXT(SUMPRODUCT(--($M$3:$M1485&lt;&gt;"")),"0000"),
" {","SamplingFeatureID:  *SamplingFeatureID",TEXT($A1486,"0000"),
", SpecimenTypeCV:  ",CHAR(34),INDEX(Specimens[Specimen Type],$A1486),CHAR(34),
", SpecimenMediumCV:  ",INDEX(Specimens[Specimen Medium],$A1486),
", IsFieldSpecimen:  ",CHAR(34),INDEX(Specimens[Is Field Specimen?],$A1486),CHAR(34),"}"))</f>
        <v>#REF!</v>
      </c>
      <c r="N1486" t="e">
        <f>IF(COUNTA(SpatialOffsets[])=0,"", IF(INDEX(SpatialOffsets[Spatial Offset Type],$A1486)="","",
CONCATENATE("  - &amp;SpatialOffsetID",TEXT($A1486,"0000"),
" {","SpatialOffsetTypeCV:  ",CHAR(34),INDEX(SpatialOffsets[Spatial Offset Type],$A1486),CHAR(34),
", Offset1Value:  ",INDEX(SpatialOffsets[Offset 1 Value],$A1486),
", Offset1UnitID:  ",CHAR(34),INDEX(SpatialOffsets[Offset 1 Unit],$A1486),CHAR(34),
", Offset2Value:  ",INDEX(SpatialOffsets[Offset 2 Value],$A1486),
", Offset2UnitID:  ",CHAR(34),INDEX(SpatialOffsets[Offset 2 Unit],$A1486),CHAR(34),
", Offset3Value:  ",INDEX(SpatialOffsets[Offset 3 Value],$A1486),
", Offset3UnitID:  ",CHAR(34),INDEX(SpatialOffsets[Offset 3 Unit],$A1486),CHAR(34),,"}")))</f>
        <v>#REF!</v>
      </c>
      <c r="O1486" t="e">
        <f>IF(COUNTA(RelatedFeatures[])=0,"", IF(INDEX(RelatedFeatures[First Sampling Feature Code],$A1486)="","",
CONCATENATE("  - &amp;RelationID",TEXT($A1486,"0000"),
" {","SamplingFeatureID:  *SamplingFeatureID",TEXT(MATCH(INDEX(RelatedFeatures[First Sampling Feature Code],$A1486),SamplingFeatures[Feature Code],0),"0000"),
", RelationshipTypeCV:  ",CHAR(34),INDEX(RelatedFeatures[Relationship Type],$A1486),CHAR(34),
", RelatedFeatureID: *SamplingFeatureID",TEXT(MATCH(INDEX(RelatedFeatures[Second Sampling Feature Code],$A1486),SamplingFeatures[Feature Code],0),"0000"),
", SpatialOffsetID:  ",IF(INDEX(RelatedFeatures[Offset Number],$A1486)="","",CONCATENATE("*SpatialOffsetID",TEXT(INDEX(RelatedFeatures[Offset Number],$A1486),"0000"))),"}")))</f>
        <v>#REF!</v>
      </c>
      <c r="P1486" t="e">
        <f>IF(INDEX(Methods[Method Type],$A1486)="","",
CONCATENATE("  - &amp;MethodID",TEXT($A1486,"0000"),
" {","MethodTypeCV:  ",CHAR(34),INDEX(Methods[Method Type],$A1486),CHAR(34),
", MethodCode:  ",CHAR(34),INDEX(Methods[Method Code],$A1486),CHAR(34),
", MethodName:  ",CHAR(34),INDEX(Methods[Method Name],$A1486),CHAR(34),
", MethodDescription:  ",CHAR(34),INDEX(Methods[Method Description],$A1486),CHAR(34),
", MethodLink:  ",CHAR(34),INDEX(Methods[Method Link],$A1486),CHAR(34),
", OrganizationID: *OrganizationID",TEXT(MATCH(INDEX(Methods[Organization Name],$A1486),Organizations[Organization Name],0),"0000"),"}"))</f>
        <v>#REF!</v>
      </c>
      <c r="Q1486" t="e">
        <f>IF(INDEX(Variables[Variable Type],$A1486)="","",
CONCATENATE("  - &amp;VariableID",TEXT($A1486,"0000"),
" {","VariableTypeCV:  ",CHAR(34),INDEX(Variables[Variable Type],$A1486),CHAR(34),
", VariableCode:  ",CHAR(34),INDEX(Variables[Variable Code],$A1486),CHAR(34),
", VariableNameCV:  ",CHAR(34),INDEX(Variables[Variable Name],$A1486),CHAR(34),
", VariableDefinition:  ",CHAR(34),INDEX(Variables[Variable Definition],$A1486),CHAR(34),
", SpecciationCV:  ",CHAR(34),INDEX(Variables[Speciation],$A1486),CHAR(34),
", NoDataValue:  ",CHAR(34),INDEX(Variables[No Data Value],$A1486),CHAR(34),"}"))</f>
        <v>#REF!</v>
      </c>
    </row>
    <row r="1487" spans="1:17" x14ac:dyDescent="0.25">
      <c r="A1487">
        <v>1484</v>
      </c>
      <c r="D1487" t="e">
        <f>IF(INDEX(People[First Name],$A1487)="","",
CONCATENATE("  - &amp;PersonID",TEXT($A1487,"0000"),
" {","PersonFirstName:  ",CHAR(34),INDEX(People[First Name],$A1487),CHAR(34),
", PersonMiddleName:  ",CHAR(34),INDEX(People[Middle Name],$A1487),CHAR(34),
", PersonLastName:  ",CHAR(34),INDEX(People[Last Name],$A1487),CHAR(34),"}"))</f>
        <v>#REF!</v>
      </c>
      <c r="E1487" t="e">
        <f>IF(INDEX(Organizations[Organization Type '[CV']],$A1487)="","",
CONCATENATE("  - &amp;OrganizationID",TEXT($A1487,"0000"),
" {","OrganizationTypeCV:  ",CHAR(34),INDEX(Organizations[Organization Type '[CV']],$A1487),CHAR(34),
", OrganizationCode:  ",CHAR(34),INDEX(Organizations[Organization Code],$A1487),CHAR(34),
", OrganizationName:  ",CHAR(34),INDEX(Organizations[Organization Name],$A1487),CHAR(34),
", OrganizationDescription:  ",CHAR(34),INDEX(Organizations[Organization Description],$A1487),CHAR(34),
", OrganizationLink:  ",CHAR(34),INDEX(Organizations[Organization Link],$A1487),CHAR(34),"}"))</f>
        <v>#REF!</v>
      </c>
      <c r="F1487" t="e">
        <f>IF(INDEX(People[First Name],$A1487)="","",
CONCATENATE("  - &amp;AffiliationID",TEXT($A1487,"0000"),
" {PersonID: *PersonID",TEXT($A1487,"0000"),
", OrganizationID: *OrganizationID",TEXT(MATCH(INDEX(People[Organization Name],$A1487),Organizations[Organization Name],0),"0000"),
", IsPrimaryOrganizationContact: , AffiliationStartDate: , AffiliationEndDate: , PrimaryPhone: ",
", PrimaryEmail: ",CHAR(34),INDEX(People[Primary Email],$A1487),CHAR(34),
", PrimaryAddress: ",CHAR(34),INDEX(People[Primary Address],$A1487),CHAR(34),
", PersonLink: }"))</f>
        <v>#REF!</v>
      </c>
      <c r="H1487" t="e">
        <f>IF(COUNTA(CitationInformation)=0,"",IF(INDEX(AuthorList[Author Name],$A1487)="","",
CONCATENATE("  - &amp;AuthorListID",TEXT($A1487,"0000"),
"  {CitationID: *CitationID0001",
", PersonID: *PersonID",TEXT(MATCH(INDEX(AuthorList[Author Name],$A1487),People[Full Name],0),"0000"),
", AuthorOrder: ",INDEX(AuthorList[Author Number],$A1487),"}")))</f>
        <v>#REF!</v>
      </c>
      <c r="K1487" t="e">
        <f>IF(INDEX(SamplingFeatures[Feature Code],$A1487)="","",
CONCATENATE("  - &amp;SamplingFeatureID",TEXT($A1487,"0000"),
" {","SamplingFeatureUUID:  ",CHAR(34),INDEX(SamplingFeatures[Sampling Feature UUID],$A1487),CHAR(34),
", SamplingFeatureTypeCV:  ",CHAR(34),INDEX(SamplingFeatures[Sampling Feature Type],$A1487),CHAR(34),
", SamplingFeatureCode:  ",CHAR(34),INDEX(SamplingFeatures[Feature Code],$A1487),CHAR(34),
", SamplingFeatureName:  ",CHAR(34),INDEX(SamplingFeatures[Feature Name],$A1487),CHAR(34),
", SamplingFeatureDescription:  ",CHAR(34),INDEX(SamplingFeatures[Feature Description],$A1487),CHAR(34),
", SamplingFeatureGeotypeCV:  ",CHAR(34),INDEX(SamplingFeatures[Feature Geo Type],$A1487),CHAR(34),
", FeatureGeometry:  ",CHAR(34),INDEX(SamplingFeatures[Feature Geometry],$A1487),CHAR(34),
", Elevation_m:  ",CHAR(34),INDEX(SamplingFeatures[Elevation_m],$A1487),CHAR(34),
", ElevationDatumCV:  ",CHAR(34),ElevationDatum,CHAR(34),"}"))</f>
        <v>#REF!</v>
      </c>
      <c r="L1487" t="e">
        <f>IF(INDEX(SamplingFeatures[Sampling Feature Type],$A1487)&lt;&gt;"Site","",
CONCATENATE("  - &amp;SiteID",TEXT(SUMPRODUCT(--($L$3:$L1486&lt;&gt;"")),"0000"),
" {","SamplingFeatureID:  *SamplingFeatureID",TEXT($A1487,"0000"),
", SiteTypeCV:  ",CHAR(34),INDEX(Sites[Site Type],$A1487),CHAR(34),
", Latitude:  ",INDEX(Sites[Latitude],$A1487),
", Longitude:  ",INDEX(Sites[Longitude],$A1487),
", SRSName:  ",CHAR(34),LatLonDatum,CHAR(34),"}"))</f>
        <v>#REF!</v>
      </c>
      <c r="M1487" t="e">
        <f>IF(INDEX(SamplingFeatures[Sampling Feature Type],$A1487)&lt;&gt;"Specimen","",
CONCATENATE("  - &amp;SpecimenID",TEXT(SUMPRODUCT(--($M$3:$M1486&lt;&gt;"")),"0000"),
" {","SamplingFeatureID:  *SamplingFeatureID",TEXT($A1487,"0000"),
", SpecimenTypeCV:  ",CHAR(34),INDEX(Specimens[Specimen Type],$A1487),CHAR(34),
", SpecimenMediumCV:  ",INDEX(Specimens[Specimen Medium],$A1487),
", IsFieldSpecimen:  ",CHAR(34),INDEX(Specimens[Is Field Specimen?],$A1487),CHAR(34),"}"))</f>
        <v>#REF!</v>
      </c>
      <c r="N1487" t="e">
        <f>IF(COUNTA(SpatialOffsets[])=0,"", IF(INDEX(SpatialOffsets[Spatial Offset Type],$A1487)="","",
CONCATENATE("  - &amp;SpatialOffsetID",TEXT($A1487,"0000"),
" {","SpatialOffsetTypeCV:  ",CHAR(34),INDEX(SpatialOffsets[Spatial Offset Type],$A1487),CHAR(34),
", Offset1Value:  ",INDEX(SpatialOffsets[Offset 1 Value],$A1487),
", Offset1UnitID:  ",CHAR(34),INDEX(SpatialOffsets[Offset 1 Unit],$A1487),CHAR(34),
", Offset2Value:  ",INDEX(SpatialOffsets[Offset 2 Value],$A1487),
", Offset2UnitID:  ",CHAR(34),INDEX(SpatialOffsets[Offset 2 Unit],$A1487),CHAR(34),
", Offset3Value:  ",INDEX(SpatialOffsets[Offset 3 Value],$A1487),
", Offset3UnitID:  ",CHAR(34),INDEX(SpatialOffsets[Offset 3 Unit],$A1487),CHAR(34),,"}")))</f>
        <v>#REF!</v>
      </c>
      <c r="O1487" t="e">
        <f>IF(COUNTA(RelatedFeatures[])=0,"", IF(INDEX(RelatedFeatures[First Sampling Feature Code],$A1487)="","",
CONCATENATE("  - &amp;RelationID",TEXT($A1487,"0000"),
" {","SamplingFeatureID:  *SamplingFeatureID",TEXT(MATCH(INDEX(RelatedFeatures[First Sampling Feature Code],$A1487),SamplingFeatures[Feature Code],0),"0000"),
", RelationshipTypeCV:  ",CHAR(34),INDEX(RelatedFeatures[Relationship Type],$A1487),CHAR(34),
", RelatedFeatureID: *SamplingFeatureID",TEXT(MATCH(INDEX(RelatedFeatures[Second Sampling Feature Code],$A1487),SamplingFeatures[Feature Code],0),"0000"),
", SpatialOffsetID:  ",IF(INDEX(RelatedFeatures[Offset Number],$A1487)="","",CONCATENATE("*SpatialOffsetID",TEXT(INDEX(RelatedFeatures[Offset Number],$A1487),"0000"))),"}")))</f>
        <v>#REF!</v>
      </c>
      <c r="P1487" t="e">
        <f>IF(INDEX(Methods[Method Type],$A1487)="","",
CONCATENATE("  - &amp;MethodID",TEXT($A1487,"0000"),
" {","MethodTypeCV:  ",CHAR(34),INDEX(Methods[Method Type],$A1487),CHAR(34),
", MethodCode:  ",CHAR(34),INDEX(Methods[Method Code],$A1487),CHAR(34),
", MethodName:  ",CHAR(34),INDEX(Methods[Method Name],$A1487),CHAR(34),
", MethodDescription:  ",CHAR(34),INDEX(Methods[Method Description],$A1487),CHAR(34),
", MethodLink:  ",CHAR(34),INDEX(Methods[Method Link],$A1487),CHAR(34),
", OrganizationID: *OrganizationID",TEXT(MATCH(INDEX(Methods[Organization Name],$A1487),Organizations[Organization Name],0),"0000"),"}"))</f>
        <v>#REF!</v>
      </c>
      <c r="Q1487" t="e">
        <f>IF(INDEX(Variables[Variable Type],$A1487)="","",
CONCATENATE("  - &amp;VariableID",TEXT($A1487,"0000"),
" {","VariableTypeCV:  ",CHAR(34),INDEX(Variables[Variable Type],$A1487),CHAR(34),
", VariableCode:  ",CHAR(34),INDEX(Variables[Variable Code],$A1487),CHAR(34),
", VariableNameCV:  ",CHAR(34),INDEX(Variables[Variable Name],$A1487),CHAR(34),
", VariableDefinition:  ",CHAR(34),INDEX(Variables[Variable Definition],$A1487),CHAR(34),
", SpecciationCV:  ",CHAR(34),INDEX(Variables[Speciation],$A1487),CHAR(34),
", NoDataValue:  ",CHAR(34),INDEX(Variables[No Data Value],$A1487),CHAR(34),"}"))</f>
        <v>#REF!</v>
      </c>
    </row>
    <row r="1488" spans="1:17" x14ac:dyDescent="0.25">
      <c r="A1488">
        <v>1485</v>
      </c>
      <c r="D1488" t="e">
        <f>IF(INDEX(People[First Name],$A1488)="","",
CONCATENATE("  - &amp;PersonID",TEXT($A1488,"0000"),
" {","PersonFirstName:  ",CHAR(34),INDEX(People[First Name],$A1488),CHAR(34),
", PersonMiddleName:  ",CHAR(34),INDEX(People[Middle Name],$A1488),CHAR(34),
", PersonLastName:  ",CHAR(34),INDEX(People[Last Name],$A1488),CHAR(34),"}"))</f>
        <v>#REF!</v>
      </c>
      <c r="E1488" t="e">
        <f>IF(INDEX(Organizations[Organization Type '[CV']],$A1488)="","",
CONCATENATE("  - &amp;OrganizationID",TEXT($A1488,"0000"),
" {","OrganizationTypeCV:  ",CHAR(34),INDEX(Organizations[Organization Type '[CV']],$A1488),CHAR(34),
", OrganizationCode:  ",CHAR(34),INDEX(Organizations[Organization Code],$A1488),CHAR(34),
", OrganizationName:  ",CHAR(34),INDEX(Organizations[Organization Name],$A1488),CHAR(34),
", OrganizationDescription:  ",CHAR(34),INDEX(Organizations[Organization Description],$A1488),CHAR(34),
", OrganizationLink:  ",CHAR(34),INDEX(Organizations[Organization Link],$A1488),CHAR(34),"}"))</f>
        <v>#REF!</v>
      </c>
      <c r="F1488" t="e">
        <f>IF(INDEX(People[First Name],$A1488)="","",
CONCATENATE("  - &amp;AffiliationID",TEXT($A1488,"0000"),
" {PersonID: *PersonID",TEXT($A1488,"0000"),
", OrganizationID: *OrganizationID",TEXT(MATCH(INDEX(People[Organization Name],$A1488),Organizations[Organization Name],0),"0000"),
", IsPrimaryOrganizationContact: , AffiliationStartDate: , AffiliationEndDate: , PrimaryPhone: ",
", PrimaryEmail: ",CHAR(34),INDEX(People[Primary Email],$A1488),CHAR(34),
", PrimaryAddress: ",CHAR(34),INDEX(People[Primary Address],$A1488),CHAR(34),
", PersonLink: }"))</f>
        <v>#REF!</v>
      </c>
      <c r="H1488" t="e">
        <f>IF(COUNTA(CitationInformation)=0,"",IF(INDEX(AuthorList[Author Name],$A1488)="","",
CONCATENATE("  - &amp;AuthorListID",TEXT($A1488,"0000"),
"  {CitationID: *CitationID0001",
", PersonID: *PersonID",TEXT(MATCH(INDEX(AuthorList[Author Name],$A1488),People[Full Name],0),"0000"),
", AuthorOrder: ",INDEX(AuthorList[Author Number],$A1488),"}")))</f>
        <v>#REF!</v>
      </c>
      <c r="K1488" t="e">
        <f>IF(INDEX(SamplingFeatures[Feature Code],$A1488)="","",
CONCATENATE("  - &amp;SamplingFeatureID",TEXT($A1488,"0000"),
" {","SamplingFeatureUUID:  ",CHAR(34),INDEX(SamplingFeatures[Sampling Feature UUID],$A1488),CHAR(34),
", SamplingFeatureTypeCV:  ",CHAR(34),INDEX(SamplingFeatures[Sampling Feature Type],$A1488),CHAR(34),
", SamplingFeatureCode:  ",CHAR(34),INDEX(SamplingFeatures[Feature Code],$A1488),CHAR(34),
", SamplingFeatureName:  ",CHAR(34),INDEX(SamplingFeatures[Feature Name],$A1488),CHAR(34),
", SamplingFeatureDescription:  ",CHAR(34),INDEX(SamplingFeatures[Feature Description],$A1488),CHAR(34),
", SamplingFeatureGeotypeCV:  ",CHAR(34),INDEX(SamplingFeatures[Feature Geo Type],$A1488),CHAR(34),
", FeatureGeometry:  ",CHAR(34),INDEX(SamplingFeatures[Feature Geometry],$A1488),CHAR(34),
", Elevation_m:  ",CHAR(34),INDEX(SamplingFeatures[Elevation_m],$A1488),CHAR(34),
", ElevationDatumCV:  ",CHAR(34),ElevationDatum,CHAR(34),"}"))</f>
        <v>#REF!</v>
      </c>
      <c r="L1488" t="e">
        <f>IF(INDEX(SamplingFeatures[Sampling Feature Type],$A1488)&lt;&gt;"Site","",
CONCATENATE("  - &amp;SiteID",TEXT(SUMPRODUCT(--($L$3:$L1487&lt;&gt;"")),"0000"),
" {","SamplingFeatureID:  *SamplingFeatureID",TEXT($A1488,"0000"),
", SiteTypeCV:  ",CHAR(34),INDEX(Sites[Site Type],$A1488),CHAR(34),
", Latitude:  ",INDEX(Sites[Latitude],$A1488),
", Longitude:  ",INDEX(Sites[Longitude],$A1488),
", SRSName:  ",CHAR(34),LatLonDatum,CHAR(34),"}"))</f>
        <v>#REF!</v>
      </c>
      <c r="M1488" t="e">
        <f>IF(INDEX(SamplingFeatures[Sampling Feature Type],$A1488)&lt;&gt;"Specimen","",
CONCATENATE("  - &amp;SpecimenID",TEXT(SUMPRODUCT(--($M$3:$M1487&lt;&gt;"")),"0000"),
" {","SamplingFeatureID:  *SamplingFeatureID",TEXT($A1488,"0000"),
", SpecimenTypeCV:  ",CHAR(34),INDEX(Specimens[Specimen Type],$A1488),CHAR(34),
", SpecimenMediumCV:  ",INDEX(Specimens[Specimen Medium],$A1488),
", IsFieldSpecimen:  ",CHAR(34),INDEX(Specimens[Is Field Specimen?],$A1488),CHAR(34),"}"))</f>
        <v>#REF!</v>
      </c>
      <c r="N1488" t="e">
        <f>IF(COUNTA(SpatialOffsets[])=0,"", IF(INDEX(SpatialOffsets[Spatial Offset Type],$A1488)="","",
CONCATENATE("  - &amp;SpatialOffsetID",TEXT($A1488,"0000"),
" {","SpatialOffsetTypeCV:  ",CHAR(34),INDEX(SpatialOffsets[Spatial Offset Type],$A1488),CHAR(34),
", Offset1Value:  ",INDEX(SpatialOffsets[Offset 1 Value],$A1488),
", Offset1UnitID:  ",CHAR(34),INDEX(SpatialOffsets[Offset 1 Unit],$A1488),CHAR(34),
", Offset2Value:  ",INDEX(SpatialOffsets[Offset 2 Value],$A1488),
", Offset2UnitID:  ",CHAR(34),INDEX(SpatialOffsets[Offset 2 Unit],$A1488),CHAR(34),
", Offset3Value:  ",INDEX(SpatialOffsets[Offset 3 Value],$A1488),
", Offset3UnitID:  ",CHAR(34),INDEX(SpatialOffsets[Offset 3 Unit],$A1488),CHAR(34),,"}")))</f>
        <v>#REF!</v>
      </c>
      <c r="O1488" t="e">
        <f>IF(COUNTA(RelatedFeatures[])=0,"", IF(INDEX(RelatedFeatures[First Sampling Feature Code],$A1488)="","",
CONCATENATE("  - &amp;RelationID",TEXT($A1488,"0000"),
" {","SamplingFeatureID:  *SamplingFeatureID",TEXT(MATCH(INDEX(RelatedFeatures[First Sampling Feature Code],$A1488),SamplingFeatures[Feature Code],0),"0000"),
", RelationshipTypeCV:  ",CHAR(34),INDEX(RelatedFeatures[Relationship Type],$A1488),CHAR(34),
", RelatedFeatureID: *SamplingFeatureID",TEXT(MATCH(INDEX(RelatedFeatures[Second Sampling Feature Code],$A1488),SamplingFeatures[Feature Code],0),"0000"),
", SpatialOffsetID:  ",IF(INDEX(RelatedFeatures[Offset Number],$A1488)="","",CONCATENATE("*SpatialOffsetID",TEXT(INDEX(RelatedFeatures[Offset Number],$A1488),"0000"))),"}")))</f>
        <v>#REF!</v>
      </c>
      <c r="P1488" t="e">
        <f>IF(INDEX(Methods[Method Type],$A1488)="","",
CONCATENATE("  - &amp;MethodID",TEXT($A1488,"0000"),
" {","MethodTypeCV:  ",CHAR(34),INDEX(Methods[Method Type],$A1488),CHAR(34),
", MethodCode:  ",CHAR(34),INDEX(Methods[Method Code],$A1488),CHAR(34),
", MethodName:  ",CHAR(34),INDEX(Methods[Method Name],$A1488),CHAR(34),
", MethodDescription:  ",CHAR(34),INDEX(Methods[Method Description],$A1488),CHAR(34),
", MethodLink:  ",CHAR(34),INDEX(Methods[Method Link],$A1488),CHAR(34),
", OrganizationID: *OrganizationID",TEXT(MATCH(INDEX(Methods[Organization Name],$A1488),Organizations[Organization Name],0),"0000"),"}"))</f>
        <v>#REF!</v>
      </c>
      <c r="Q1488" t="e">
        <f>IF(INDEX(Variables[Variable Type],$A1488)="","",
CONCATENATE("  - &amp;VariableID",TEXT($A1488,"0000"),
" {","VariableTypeCV:  ",CHAR(34),INDEX(Variables[Variable Type],$A1488),CHAR(34),
", VariableCode:  ",CHAR(34),INDEX(Variables[Variable Code],$A1488),CHAR(34),
", VariableNameCV:  ",CHAR(34),INDEX(Variables[Variable Name],$A1488),CHAR(34),
", VariableDefinition:  ",CHAR(34),INDEX(Variables[Variable Definition],$A1488),CHAR(34),
", SpecciationCV:  ",CHAR(34),INDEX(Variables[Speciation],$A1488),CHAR(34),
", NoDataValue:  ",CHAR(34),INDEX(Variables[No Data Value],$A1488),CHAR(34),"}"))</f>
        <v>#REF!</v>
      </c>
    </row>
    <row r="1489" spans="1:17" x14ac:dyDescent="0.25">
      <c r="A1489">
        <v>1486</v>
      </c>
      <c r="D1489" t="e">
        <f>IF(INDEX(People[First Name],$A1489)="","",
CONCATENATE("  - &amp;PersonID",TEXT($A1489,"0000"),
" {","PersonFirstName:  ",CHAR(34),INDEX(People[First Name],$A1489),CHAR(34),
", PersonMiddleName:  ",CHAR(34),INDEX(People[Middle Name],$A1489),CHAR(34),
", PersonLastName:  ",CHAR(34),INDEX(People[Last Name],$A1489),CHAR(34),"}"))</f>
        <v>#REF!</v>
      </c>
      <c r="E1489" t="e">
        <f>IF(INDEX(Organizations[Organization Type '[CV']],$A1489)="","",
CONCATENATE("  - &amp;OrganizationID",TEXT($A1489,"0000"),
" {","OrganizationTypeCV:  ",CHAR(34),INDEX(Organizations[Organization Type '[CV']],$A1489),CHAR(34),
", OrganizationCode:  ",CHAR(34),INDEX(Organizations[Organization Code],$A1489),CHAR(34),
", OrganizationName:  ",CHAR(34),INDEX(Organizations[Organization Name],$A1489),CHAR(34),
", OrganizationDescription:  ",CHAR(34),INDEX(Organizations[Organization Description],$A1489),CHAR(34),
", OrganizationLink:  ",CHAR(34),INDEX(Organizations[Organization Link],$A1489),CHAR(34),"}"))</f>
        <v>#REF!</v>
      </c>
      <c r="F1489" t="e">
        <f>IF(INDEX(People[First Name],$A1489)="","",
CONCATENATE("  - &amp;AffiliationID",TEXT($A1489,"0000"),
" {PersonID: *PersonID",TEXT($A1489,"0000"),
", OrganizationID: *OrganizationID",TEXT(MATCH(INDEX(People[Organization Name],$A1489),Organizations[Organization Name],0),"0000"),
", IsPrimaryOrganizationContact: , AffiliationStartDate: , AffiliationEndDate: , PrimaryPhone: ",
", PrimaryEmail: ",CHAR(34),INDEX(People[Primary Email],$A1489),CHAR(34),
", PrimaryAddress: ",CHAR(34),INDEX(People[Primary Address],$A1489),CHAR(34),
", PersonLink: }"))</f>
        <v>#REF!</v>
      </c>
      <c r="H1489" t="e">
        <f>IF(COUNTA(CitationInformation)=0,"",IF(INDEX(AuthorList[Author Name],$A1489)="","",
CONCATENATE("  - &amp;AuthorListID",TEXT($A1489,"0000"),
"  {CitationID: *CitationID0001",
", PersonID: *PersonID",TEXT(MATCH(INDEX(AuthorList[Author Name],$A1489),People[Full Name],0),"0000"),
", AuthorOrder: ",INDEX(AuthorList[Author Number],$A1489),"}")))</f>
        <v>#REF!</v>
      </c>
      <c r="K1489" t="e">
        <f>IF(INDEX(SamplingFeatures[Feature Code],$A1489)="","",
CONCATENATE("  - &amp;SamplingFeatureID",TEXT($A1489,"0000"),
" {","SamplingFeatureUUID:  ",CHAR(34),INDEX(SamplingFeatures[Sampling Feature UUID],$A1489),CHAR(34),
", SamplingFeatureTypeCV:  ",CHAR(34),INDEX(SamplingFeatures[Sampling Feature Type],$A1489),CHAR(34),
", SamplingFeatureCode:  ",CHAR(34),INDEX(SamplingFeatures[Feature Code],$A1489),CHAR(34),
", SamplingFeatureName:  ",CHAR(34),INDEX(SamplingFeatures[Feature Name],$A1489),CHAR(34),
", SamplingFeatureDescription:  ",CHAR(34),INDEX(SamplingFeatures[Feature Description],$A1489),CHAR(34),
", SamplingFeatureGeotypeCV:  ",CHAR(34),INDEX(SamplingFeatures[Feature Geo Type],$A1489),CHAR(34),
", FeatureGeometry:  ",CHAR(34),INDEX(SamplingFeatures[Feature Geometry],$A1489),CHAR(34),
", Elevation_m:  ",CHAR(34),INDEX(SamplingFeatures[Elevation_m],$A1489),CHAR(34),
", ElevationDatumCV:  ",CHAR(34),ElevationDatum,CHAR(34),"}"))</f>
        <v>#REF!</v>
      </c>
      <c r="L1489" t="e">
        <f>IF(INDEX(SamplingFeatures[Sampling Feature Type],$A1489)&lt;&gt;"Site","",
CONCATENATE("  - &amp;SiteID",TEXT(SUMPRODUCT(--($L$3:$L1488&lt;&gt;"")),"0000"),
" {","SamplingFeatureID:  *SamplingFeatureID",TEXT($A1489,"0000"),
", SiteTypeCV:  ",CHAR(34),INDEX(Sites[Site Type],$A1489),CHAR(34),
", Latitude:  ",INDEX(Sites[Latitude],$A1489),
", Longitude:  ",INDEX(Sites[Longitude],$A1489),
", SRSName:  ",CHAR(34),LatLonDatum,CHAR(34),"}"))</f>
        <v>#REF!</v>
      </c>
      <c r="M1489" t="e">
        <f>IF(INDEX(SamplingFeatures[Sampling Feature Type],$A1489)&lt;&gt;"Specimen","",
CONCATENATE("  - &amp;SpecimenID",TEXT(SUMPRODUCT(--($M$3:$M1488&lt;&gt;"")),"0000"),
" {","SamplingFeatureID:  *SamplingFeatureID",TEXT($A1489,"0000"),
", SpecimenTypeCV:  ",CHAR(34),INDEX(Specimens[Specimen Type],$A1489),CHAR(34),
", SpecimenMediumCV:  ",INDEX(Specimens[Specimen Medium],$A1489),
", IsFieldSpecimen:  ",CHAR(34),INDEX(Specimens[Is Field Specimen?],$A1489),CHAR(34),"}"))</f>
        <v>#REF!</v>
      </c>
      <c r="N1489" t="e">
        <f>IF(COUNTA(SpatialOffsets[])=0,"", IF(INDEX(SpatialOffsets[Spatial Offset Type],$A1489)="","",
CONCATENATE("  - &amp;SpatialOffsetID",TEXT($A1489,"0000"),
" {","SpatialOffsetTypeCV:  ",CHAR(34),INDEX(SpatialOffsets[Spatial Offset Type],$A1489),CHAR(34),
", Offset1Value:  ",INDEX(SpatialOffsets[Offset 1 Value],$A1489),
", Offset1UnitID:  ",CHAR(34),INDEX(SpatialOffsets[Offset 1 Unit],$A1489),CHAR(34),
", Offset2Value:  ",INDEX(SpatialOffsets[Offset 2 Value],$A1489),
", Offset2UnitID:  ",CHAR(34),INDEX(SpatialOffsets[Offset 2 Unit],$A1489),CHAR(34),
", Offset3Value:  ",INDEX(SpatialOffsets[Offset 3 Value],$A1489),
", Offset3UnitID:  ",CHAR(34),INDEX(SpatialOffsets[Offset 3 Unit],$A1489),CHAR(34),,"}")))</f>
        <v>#REF!</v>
      </c>
      <c r="O1489" t="e">
        <f>IF(COUNTA(RelatedFeatures[])=0,"", IF(INDEX(RelatedFeatures[First Sampling Feature Code],$A1489)="","",
CONCATENATE("  - &amp;RelationID",TEXT($A1489,"0000"),
" {","SamplingFeatureID:  *SamplingFeatureID",TEXT(MATCH(INDEX(RelatedFeatures[First Sampling Feature Code],$A1489),SamplingFeatures[Feature Code],0),"0000"),
", RelationshipTypeCV:  ",CHAR(34),INDEX(RelatedFeatures[Relationship Type],$A1489),CHAR(34),
", RelatedFeatureID: *SamplingFeatureID",TEXT(MATCH(INDEX(RelatedFeatures[Second Sampling Feature Code],$A1489),SamplingFeatures[Feature Code],0),"0000"),
", SpatialOffsetID:  ",IF(INDEX(RelatedFeatures[Offset Number],$A1489)="","",CONCATENATE("*SpatialOffsetID",TEXT(INDEX(RelatedFeatures[Offset Number],$A1489),"0000"))),"}")))</f>
        <v>#REF!</v>
      </c>
      <c r="P1489" t="e">
        <f>IF(INDEX(Methods[Method Type],$A1489)="","",
CONCATENATE("  - &amp;MethodID",TEXT($A1489,"0000"),
" {","MethodTypeCV:  ",CHAR(34),INDEX(Methods[Method Type],$A1489),CHAR(34),
", MethodCode:  ",CHAR(34),INDEX(Methods[Method Code],$A1489),CHAR(34),
", MethodName:  ",CHAR(34),INDEX(Methods[Method Name],$A1489),CHAR(34),
", MethodDescription:  ",CHAR(34),INDEX(Methods[Method Description],$A1489),CHAR(34),
", MethodLink:  ",CHAR(34),INDEX(Methods[Method Link],$A1489),CHAR(34),
", OrganizationID: *OrganizationID",TEXT(MATCH(INDEX(Methods[Organization Name],$A1489),Organizations[Organization Name],0),"0000"),"}"))</f>
        <v>#REF!</v>
      </c>
      <c r="Q1489" t="e">
        <f>IF(INDEX(Variables[Variable Type],$A1489)="","",
CONCATENATE("  - &amp;VariableID",TEXT($A1489,"0000"),
" {","VariableTypeCV:  ",CHAR(34),INDEX(Variables[Variable Type],$A1489),CHAR(34),
", VariableCode:  ",CHAR(34),INDEX(Variables[Variable Code],$A1489),CHAR(34),
", VariableNameCV:  ",CHAR(34),INDEX(Variables[Variable Name],$A1489),CHAR(34),
", VariableDefinition:  ",CHAR(34),INDEX(Variables[Variable Definition],$A1489),CHAR(34),
", SpecciationCV:  ",CHAR(34),INDEX(Variables[Speciation],$A1489),CHAR(34),
", NoDataValue:  ",CHAR(34),INDEX(Variables[No Data Value],$A1489),CHAR(34),"}"))</f>
        <v>#REF!</v>
      </c>
    </row>
    <row r="1490" spans="1:17" x14ac:dyDescent="0.25">
      <c r="A1490">
        <v>1487</v>
      </c>
      <c r="D1490" t="e">
        <f>IF(INDEX(People[First Name],$A1490)="","",
CONCATENATE("  - &amp;PersonID",TEXT($A1490,"0000"),
" {","PersonFirstName:  ",CHAR(34),INDEX(People[First Name],$A1490),CHAR(34),
", PersonMiddleName:  ",CHAR(34),INDEX(People[Middle Name],$A1490),CHAR(34),
", PersonLastName:  ",CHAR(34),INDEX(People[Last Name],$A1490),CHAR(34),"}"))</f>
        <v>#REF!</v>
      </c>
      <c r="E1490" t="e">
        <f>IF(INDEX(Organizations[Organization Type '[CV']],$A1490)="","",
CONCATENATE("  - &amp;OrganizationID",TEXT($A1490,"0000"),
" {","OrganizationTypeCV:  ",CHAR(34),INDEX(Organizations[Organization Type '[CV']],$A1490),CHAR(34),
", OrganizationCode:  ",CHAR(34),INDEX(Organizations[Organization Code],$A1490),CHAR(34),
", OrganizationName:  ",CHAR(34),INDEX(Organizations[Organization Name],$A1490),CHAR(34),
", OrganizationDescription:  ",CHAR(34),INDEX(Organizations[Organization Description],$A1490),CHAR(34),
", OrganizationLink:  ",CHAR(34),INDEX(Organizations[Organization Link],$A1490),CHAR(34),"}"))</f>
        <v>#REF!</v>
      </c>
      <c r="F1490" t="e">
        <f>IF(INDEX(People[First Name],$A1490)="","",
CONCATENATE("  - &amp;AffiliationID",TEXT($A1490,"0000"),
" {PersonID: *PersonID",TEXT($A1490,"0000"),
", OrganizationID: *OrganizationID",TEXT(MATCH(INDEX(People[Organization Name],$A1490),Organizations[Organization Name],0),"0000"),
", IsPrimaryOrganizationContact: , AffiliationStartDate: , AffiliationEndDate: , PrimaryPhone: ",
", PrimaryEmail: ",CHAR(34),INDEX(People[Primary Email],$A1490),CHAR(34),
", PrimaryAddress: ",CHAR(34),INDEX(People[Primary Address],$A1490),CHAR(34),
", PersonLink: }"))</f>
        <v>#REF!</v>
      </c>
      <c r="H1490" t="e">
        <f>IF(COUNTA(CitationInformation)=0,"",IF(INDEX(AuthorList[Author Name],$A1490)="","",
CONCATENATE("  - &amp;AuthorListID",TEXT($A1490,"0000"),
"  {CitationID: *CitationID0001",
", PersonID: *PersonID",TEXT(MATCH(INDEX(AuthorList[Author Name],$A1490),People[Full Name],0),"0000"),
", AuthorOrder: ",INDEX(AuthorList[Author Number],$A1490),"}")))</f>
        <v>#REF!</v>
      </c>
      <c r="K1490" t="e">
        <f>IF(INDEX(SamplingFeatures[Feature Code],$A1490)="","",
CONCATENATE("  - &amp;SamplingFeatureID",TEXT($A1490,"0000"),
" {","SamplingFeatureUUID:  ",CHAR(34),INDEX(SamplingFeatures[Sampling Feature UUID],$A1490),CHAR(34),
", SamplingFeatureTypeCV:  ",CHAR(34),INDEX(SamplingFeatures[Sampling Feature Type],$A1490),CHAR(34),
", SamplingFeatureCode:  ",CHAR(34),INDEX(SamplingFeatures[Feature Code],$A1490),CHAR(34),
", SamplingFeatureName:  ",CHAR(34),INDEX(SamplingFeatures[Feature Name],$A1490),CHAR(34),
", SamplingFeatureDescription:  ",CHAR(34),INDEX(SamplingFeatures[Feature Description],$A1490),CHAR(34),
", SamplingFeatureGeotypeCV:  ",CHAR(34),INDEX(SamplingFeatures[Feature Geo Type],$A1490),CHAR(34),
", FeatureGeometry:  ",CHAR(34),INDEX(SamplingFeatures[Feature Geometry],$A1490),CHAR(34),
", Elevation_m:  ",CHAR(34),INDEX(SamplingFeatures[Elevation_m],$A1490),CHAR(34),
", ElevationDatumCV:  ",CHAR(34),ElevationDatum,CHAR(34),"}"))</f>
        <v>#REF!</v>
      </c>
      <c r="L1490" t="e">
        <f>IF(INDEX(SamplingFeatures[Sampling Feature Type],$A1490)&lt;&gt;"Site","",
CONCATENATE("  - &amp;SiteID",TEXT(SUMPRODUCT(--($L$3:$L1489&lt;&gt;"")),"0000"),
" {","SamplingFeatureID:  *SamplingFeatureID",TEXT($A1490,"0000"),
", SiteTypeCV:  ",CHAR(34),INDEX(Sites[Site Type],$A1490),CHAR(34),
", Latitude:  ",INDEX(Sites[Latitude],$A1490),
", Longitude:  ",INDEX(Sites[Longitude],$A1490),
", SRSName:  ",CHAR(34),LatLonDatum,CHAR(34),"}"))</f>
        <v>#REF!</v>
      </c>
      <c r="M1490" t="e">
        <f>IF(INDEX(SamplingFeatures[Sampling Feature Type],$A1490)&lt;&gt;"Specimen","",
CONCATENATE("  - &amp;SpecimenID",TEXT(SUMPRODUCT(--($M$3:$M1489&lt;&gt;"")),"0000"),
" {","SamplingFeatureID:  *SamplingFeatureID",TEXT($A1490,"0000"),
", SpecimenTypeCV:  ",CHAR(34),INDEX(Specimens[Specimen Type],$A1490),CHAR(34),
", SpecimenMediumCV:  ",INDEX(Specimens[Specimen Medium],$A1490),
", IsFieldSpecimen:  ",CHAR(34),INDEX(Specimens[Is Field Specimen?],$A1490),CHAR(34),"}"))</f>
        <v>#REF!</v>
      </c>
      <c r="N1490" t="e">
        <f>IF(COUNTA(SpatialOffsets[])=0,"", IF(INDEX(SpatialOffsets[Spatial Offset Type],$A1490)="","",
CONCATENATE("  - &amp;SpatialOffsetID",TEXT($A1490,"0000"),
" {","SpatialOffsetTypeCV:  ",CHAR(34),INDEX(SpatialOffsets[Spatial Offset Type],$A1490),CHAR(34),
", Offset1Value:  ",INDEX(SpatialOffsets[Offset 1 Value],$A1490),
", Offset1UnitID:  ",CHAR(34),INDEX(SpatialOffsets[Offset 1 Unit],$A1490),CHAR(34),
", Offset2Value:  ",INDEX(SpatialOffsets[Offset 2 Value],$A1490),
", Offset2UnitID:  ",CHAR(34),INDEX(SpatialOffsets[Offset 2 Unit],$A1490),CHAR(34),
", Offset3Value:  ",INDEX(SpatialOffsets[Offset 3 Value],$A1490),
", Offset3UnitID:  ",CHAR(34),INDEX(SpatialOffsets[Offset 3 Unit],$A1490),CHAR(34),,"}")))</f>
        <v>#REF!</v>
      </c>
      <c r="O1490" t="e">
        <f>IF(COUNTA(RelatedFeatures[])=0,"", IF(INDEX(RelatedFeatures[First Sampling Feature Code],$A1490)="","",
CONCATENATE("  - &amp;RelationID",TEXT($A1490,"0000"),
" {","SamplingFeatureID:  *SamplingFeatureID",TEXT(MATCH(INDEX(RelatedFeatures[First Sampling Feature Code],$A1490),SamplingFeatures[Feature Code],0),"0000"),
", RelationshipTypeCV:  ",CHAR(34),INDEX(RelatedFeatures[Relationship Type],$A1490),CHAR(34),
", RelatedFeatureID: *SamplingFeatureID",TEXT(MATCH(INDEX(RelatedFeatures[Second Sampling Feature Code],$A1490),SamplingFeatures[Feature Code],0),"0000"),
", SpatialOffsetID:  ",IF(INDEX(RelatedFeatures[Offset Number],$A1490)="","",CONCATENATE("*SpatialOffsetID",TEXT(INDEX(RelatedFeatures[Offset Number],$A1490),"0000"))),"}")))</f>
        <v>#REF!</v>
      </c>
      <c r="P1490" t="e">
        <f>IF(INDEX(Methods[Method Type],$A1490)="","",
CONCATENATE("  - &amp;MethodID",TEXT($A1490,"0000"),
" {","MethodTypeCV:  ",CHAR(34),INDEX(Methods[Method Type],$A1490),CHAR(34),
", MethodCode:  ",CHAR(34),INDEX(Methods[Method Code],$A1490),CHAR(34),
", MethodName:  ",CHAR(34),INDEX(Methods[Method Name],$A1490),CHAR(34),
", MethodDescription:  ",CHAR(34),INDEX(Methods[Method Description],$A1490),CHAR(34),
", MethodLink:  ",CHAR(34),INDEX(Methods[Method Link],$A1490),CHAR(34),
", OrganizationID: *OrganizationID",TEXT(MATCH(INDEX(Methods[Organization Name],$A1490),Organizations[Organization Name],0),"0000"),"}"))</f>
        <v>#REF!</v>
      </c>
      <c r="Q1490" t="e">
        <f>IF(INDEX(Variables[Variable Type],$A1490)="","",
CONCATENATE("  - &amp;VariableID",TEXT($A1490,"0000"),
" {","VariableTypeCV:  ",CHAR(34),INDEX(Variables[Variable Type],$A1490),CHAR(34),
", VariableCode:  ",CHAR(34),INDEX(Variables[Variable Code],$A1490),CHAR(34),
", VariableNameCV:  ",CHAR(34),INDEX(Variables[Variable Name],$A1490),CHAR(34),
", VariableDefinition:  ",CHAR(34),INDEX(Variables[Variable Definition],$A1490),CHAR(34),
", SpecciationCV:  ",CHAR(34),INDEX(Variables[Speciation],$A1490),CHAR(34),
", NoDataValue:  ",CHAR(34),INDEX(Variables[No Data Value],$A1490),CHAR(34),"}"))</f>
        <v>#REF!</v>
      </c>
    </row>
    <row r="1491" spans="1:17" x14ac:dyDescent="0.25">
      <c r="A1491">
        <v>1488</v>
      </c>
      <c r="D1491" t="e">
        <f>IF(INDEX(People[First Name],$A1491)="","",
CONCATENATE("  - &amp;PersonID",TEXT($A1491,"0000"),
" {","PersonFirstName:  ",CHAR(34),INDEX(People[First Name],$A1491),CHAR(34),
", PersonMiddleName:  ",CHAR(34),INDEX(People[Middle Name],$A1491),CHAR(34),
", PersonLastName:  ",CHAR(34),INDEX(People[Last Name],$A1491),CHAR(34),"}"))</f>
        <v>#REF!</v>
      </c>
      <c r="E1491" t="e">
        <f>IF(INDEX(Organizations[Organization Type '[CV']],$A1491)="","",
CONCATENATE("  - &amp;OrganizationID",TEXT($A1491,"0000"),
" {","OrganizationTypeCV:  ",CHAR(34),INDEX(Organizations[Organization Type '[CV']],$A1491),CHAR(34),
", OrganizationCode:  ",CHAR(34),INDEX(Organizations[Organization Code],$A1491),CHAR(34),
", OrganizationName:  ",CHAR(34),INDEX(Organizations[Organization Name],$A1491),CHAR(34),
", OrganizationDescription:  ",CHAR(34),INDEX(Organizations[Organization Description],$A1491),CHAR(34),
", OrganizationLink:  ",CHAR(34),INDEX(Organizations[Organization Link],$A1491),CHAR(34),"}"))</f>
        <v>#REF!</v>
      </c>
      <c r="F1491" t="e">
        <f>IF(INDEX(People[First Name],$A1491)="","",
CONCATENATE("  - &amp;AffiliationID",TEXT($A1491,"0000"),
" {PersonID: *PersonID",TEXT($A1491,"0000"),
", OrganizationID: *OrganizationID",TEXT(MATCH(INDEX(People[Organization Name],$A1491),Organizations[Organization Name],0),"0000"),
", IsPrimaryOrganizationContact: , AffiliationStartDate: , AffiliationEndDate: , PrimaryPhone: ",
", PrimaryEmail: ",CHAR(34),INDEX(People[Primary Email],$A1491),CHAR(34),
", PrimaryAddress: ",CHAR(34),INDEX(People[Primary Address],$A1491),CHAR(34),
", PersonLink: }"))</f>
        <v>#REF!</v>
      </c>
      <c r="H1491" t="e">
        <f>IF(COUNTA(CitationInformation)=0,"",IF(INDEX(AuthorList[Author Name],$A1491)="","",
CONCATENATE("  - &amp;AuthorListID",TEXT($A1491,"0000"),
"  {CitationID: *CitationID0001",
", PersonID: *PersonID",TEXT(MATCH(INDEX(AuthorList[Author Name],$A1491),People[Full Name],0),"0000"),
", AuthorOrder: ",INDEX(AuthorList[Author Number],$A1491),"}")))</f>
        <v>#REF!</v>
      </c>
      <c r="K1491" t="e">
        <f>IF(INDEX(SamplingFeatures[Feature Code],$A1491)="","",
CONCATENATE("  - &amp;SamplingFeatureID",TEXT($A1491,"0000"),
" {","SamplingFeatureUUID:  ",CHAR(34),INDEX(SamplingFeatures[Sampling Feature UUID],$A1491),CHAR(34),
", SamplingFeatureTypeCV:  ",CHAR(34),INDEX(SamplingFeatures[Sampling Feature Type],$A1491),CHAR(34),
", SamplingFeatureCode:  ",CHAR(34),INDEX(SamplingFeatures[Feature Code],$A1491),CHAR(34),
", SamplingFeatureName:  ",CHAR(34),INDEX(SamplingFeatures[Feature Name],$A1491),CHAR(34),
", SamplingFeatureDescription:  ",CHAR(34),INDEX(SamplingFeatures[Feature Description],$A1491),CHAR(34),
", SamplingFeatureGeotypeCV:  ",CHAR(34),INDEX(SamplingFeatures[Feature Geo Type],$A1491),CHAR(34),
", FeatureGeometry:  ",CHAR(34),INDEX(SamplingFeatures[Feature Geometry],$A1491),CHAR(34),
", Elevation_m:  ",CHAR(34),INDEX(SamplingFeatures[Elevation_m],$A1491),CHAR(34),
", ElevationDatumCV:  ",CHAR(34),ElevationDatum,CHAR(34),"}"))</f>
        <v>#REF!</v>
      </c>
      <c r="L1491" t="e">
        <f>IF(INDEX(SamplingFeatures[Sampling Feature Type],$A1491)&lt;&gt;"Site","",
CONCATENATE("  - &amp;SiteID",TEXT(SUMPRODUCT(--($L$3:$L1490&lt;&gt;"")),"0000"),
" {","SamplingFeatureID:  *SamplingFeatureID",TEXT($A1491,"0000"),
", SiteTypeCV:  ",CHAR(34),INDEX(Sites[Site Type],$A1491),CHAR(34),
", Latitude:  ",INDEX(Sites[Latitude],$A1491),
", Longitude:  ",INDEX(Sites[Longitude],$A1491),
", SRSName:  ",CHAR(34),LatLonDatum,CHAR(34),"}"))</f>
        <v>#REF!</v>
      </c>
      <c r="M1491" t="e">
        <f>IF(INDEX(SamplingFeatures[Sampling Feature Type],$A1491)&lt;&gt;"Specimen","",
CONCATENATE("  - &amp;SpecimenID",TEXT(SUMPRODUCT(--($M$3:$M1490&lt;&gt;"")),"0000"),
" {","SamplingFeatureID:  *SamplingFeatureID",TEXT($A1491,"0000"),
", SpecimenTypeCV:  ",CHAR(34),INDEX(Specimens[Specimen Type],$A1491),CHAR(34),
", SpecimenMediumCV:  ",INDEX(Specimens[Specimen Medium],$A1491),
", IsFieldSpecimen:  ",CHAR(34),INDEX(Specimens[Is Field Specimen?],$A1491),CHAR(34),"}"))</f>
        <v>#REF!</v>
      </c>
      <c r="N1491" t="e">
        <f>IF(COUNTA(SpatialOffsets[])=0,"", IF(INDEX(SpatialOffsets[Spatial Offset Type],$A1491)="","",
CONCATENATE("  - &amp;SpatialOffsetID",TEXT($A1491,"0000"),
" {","SpatialOffsetTypeCV:  ",CHAR(34),INDEX(SpatialOffsets[Spatial Offset Type],$A1491),CHAR(34),
", Offset1Value:  ",INDEX(SpatialOffsets[Offset 1 Value],$A1491),
", Offset1UnitID:  ",CHAR(34),INDEX(SpatialOffsets[Offset 1 Unit],$A1491),CHAR(34),
", Offset2Value:  ",INDEX(SpatialOffsets[Offset 2 Value],$A1491),
", Offset2UnitID:  ",CHAR(34),INDEX(SpatialOffsets[Offset 2 Unit],$A1491),CHAR(34),
", Offset3Value:  ",INDEX(SpatialOffsets[Offset 3 Value],$A1491),
", Offset3UnitID:  ",CHAR(34),INDEX(SpatialOffsets[Offset 3 Unit],$A1491),CHAR(34),,"}")))</f>
        <v>#REF!</v>
      </c>
      <c r="O1491" t="e">
        <f>IF(COUNTA(RelatedFeatures[])=0,"", IF(INDEX(RelatedFeatures[First Sampling Feature Code],$A1491)="","",
CONCATENATE("  - &amp;RelationID",TEXT($A1491,"0000"),
" {","SamplingFeatureID:  *SamplingFeatureID",TEXT(MATCH(INDEX(RelatedFeatures[First Sampling Feature Code],$A1491),SamplingFeatures[Feature Code],0),"0000"),
", RelationshipTypeCV:  ",CHAR(34),INDEX(RelatedFeatures[Relationship Type],$A1491),CHAR(34),
", RelatedFeatureID: *SamplingFeatureID",TEXT(MATCH(INDEX(RelatedFeatures[Second Sampling Feature Code],$A1491),SamplingFeatures[Feature Code],0),"0000"),
", SpatialOffsetID:  ",IF(INDEX(RelatedFeatures[Offset Number],$A1491)="","",CONCATENATE("*SpatialOffsetID",TEXT(INDEX(RelatedFeatures[Offset Number],$A1491),"0000"))),"}")))</f>
        <v>#REF!</v>
      </c>
      <c r="P1491" t="e">
        <f>IF(INDEX(Methods[Method Type],$A1491)="","",
CONCATENATE("  - &amp;MethodID",TEXT($A1491,"0000"),
" {","MethodTypeCV:  ",CHAR(34),INDEX(Methods[Method Type],$A1491),CHAR(34),
", MethodCode:  ",CHAR(34),INDEX(Methods[Method Code],$A1491),CHAR(34),
", MethodName:  ",CHAR(34),INDEX(Methods[Method Name],$A1491),CHAR(34),
", MethodDescription:  ",CHAR(34),INDEX(Methods[Method Description],$A1491),CHAR(34),
", MethodLink:  ",CHAR(34),INDEX(Methods[Method Link],$A1491),CHAR(34),
", OrganizationID: *OrganizationID",TEXT(MATCH(INDEX(Methods[Organization Name],$A1491),Organizations[Organization Name],0),"0000"),"}"))</f>
        <v>#REF!</v>
      </c>
      <c r="Q1491" t="e">
        <f>IF(INDEX(Variables[Variable Type],$A1491)="","",
CONCATENATE("  - &amp;VariableID",TEXT($A1491,"0000"),
" {","VariableTypeCV:  ",CHAR(34),INDEX(Variables[Variable Type],$A1491),CHAR(34),
", VariableCode:  ",CHAR(34),INDEX(Variables[Variable Code],$A1491),CHAR(34),
", VariableNameCV:  ",CHAR(34),INDEX(Variables[Variable Name],$A1491),CHAR(34),
", VariableDefinition:  ",CHAR(34),INDEX(Variables[Variable Definition],$A1491),CHAR(34),
", SpecciationCV:  ",CHAR(34),INDEX(Variables[Speciation],$A1491),CHAR(34),
", NoDataValue:  ",CHAR(34),INDEX(Variables[No Data Value],$A1491),CHAR(34),"}"))</f>
        <v>#REF!</v>
      </c>
    </row>
    <row r="1492" spans="1:17" x14ac:dyDescent="0.25">
      <c r="A1492">
        <v>1489</v>
      </c>
      <c r="D1492" t="e">
        <f>IF(INDEX(People[First Name],$A1492)="","",
CONCATENATE("  - &amp;PersonID",TEXT($A1492,"0000"),
" {","PersonFirstName:  ",CHAR(34),INDEX(People[First Name],$A1492),CHAR(34),
", PersonMiddleName:  ",CHAR(34),INDEX(People[Middle Name],$A1492),CHAR(34),
", PersonLastName:  ",CHAR(34),INDEX(People[Last Name],$A1492),CHAR(34),"}"))</f>
        <v>#REF!</v>
      </c>
      <c r="E1492" t="e">
        <f>IF(INDEX(Organizations[Organization Type '[CV']],$A1492)="","",
CONCATENATE("  - &amp;OrganizationID",TEXT($A1492,"0000"),
" {","OrganizationTypeCV:  ",CHAR(34),INDEX(Organizations[Organization Type '[CV']],$A1492),CHAR(34),
", OrganizationCode:  ",CHAR(34),INDEX(Organizations[Organization Code],$A1492),CHAR(34),
", OrganizationName:  ",CHAR(34),INDEX(Organizations[Organization Name],$A1492),CHAR(34),
", OrganizationDescription:  ",CHAR(34),INDEX(Organizations[Organization Description],$A1492),CHAR(34),
", OrganizationLink:  ",CHAR(34),INDEX(Organizations[Organization Link],$A1492),CHAR(34),"}"))</f>
        <v>#REF!</v>
      </c>
      <c r="F1492" t="e">
        <f>IF(INDEX(People[First Name],$A1492)="","",
CONCATENATE("  - &amp;AffiliationID",TEXT($A1492,"0000"),
" {PersonID: *PersonID",TEXT($A1492,"0000"),
", OrganizationID: *OrganizationID",TEXT(MATCH(INDEX(People[Organization Name],$A1492),Organizations[Organization Name],0),"0000"),
", IsPrimaryOrganizationContact: , AffiliationStartDate: , AffiliationEndDate: , PrimaryPhone: ",
", PrimaryEmail: ",CHAR(34),INDEX(People[Primary Email],$A1492),CHAR(34),
", PrimaryAddress: ",CHAR(34),INDEX(People[Primary Address],$A1492),CHAR(34),
", PersonLink: }"))</f>
        <v>#REF!</v>
      </c>
      <c r="H1492" t="e">
        <f>IF(COUNTA(CitationInformation)=0,"",IF(INDEX(AuthorList[Author Name],$A1492)="","",
CONCATENATE("  - &amp;AuthorListID",TEXT($A1492,"0000"),
"  {CitationID: *CitationID0001",
", PersonID: *PersonID",TEXT(MATCH(INDEX(AuthorList[Author Name],$A1492),People[Full Name],0),"0000"),
", AuthorOrder: ",INDEX(AuthorList[Author Number],$A1492),"}")))</f>
        <v>#REF!</v>
      </c>
      <c r="K1492" t="e">
        <f>IF(INDEX(SamplingFeatures[Feature Code],$A1492)="","",
CONCATENATE("  - &amp;SamplingFeatureID",TEXT($A1492,"0000"),
" {","SamplingFeatureUUID:  ",CHAR(34),INDEX(SamplingFeatures[Sampling Feature UUID],$A1492),CHAR(34),
", SamplingFeatureTypeCV:  ",CHAR(34),INDEX(SamplingFeatures[Sampling Feature Type],$A1492),CHAR(34),
", SamplingFeatureCode:  ",CHAR(34),INDEX(SamplingFeatures[Feature Code],$A1492),CHAR(34),
", SamplingFeatureName:  ",CHAR(34),INDEX(SamplingFeatures[Feature Name],$A1492),CHAR(34),
", SamplingFeatureDescription:  ",CHAR(34),INDEX(SamplingFeatures[Feature Description],$A1492),CHAR(34),
", SamplingFeatureGeotypeCV:  ",CHAR(34),INDEX(SamplingFeatures[Feature Geo Type],$A1492),CHAR(34),
", FeatureGeometry:  ",CHAR(34),INDEX(SamplingFeatures[Feature Geometry],$A1492),CHAR(34),
", Elevation_m:  ",CHAR(34),INDEX(SamplingFeatures[Elevation_m],$A1492),CHAR(34),
", ElevationDatumCV:  ",CHAR(34),ElevationDatum,CHAR(34),"}"))</f>
        <v>#REF!</v>
      </c>
      <c r="L1492" t="e">
        <f>IF(INDEX(SamplingFeatures[Sampling Feature Type],$A1492)&lt;&gt;"Site","",
CONCATENATE("  - &amp;SiteID",TEXT(SUMPRODUCT(--($L$3:$L1491&lt;&gt;"")),"0000"),
" {","SamplingFeatureID:  *SamplingFeatureID",TEXT($A1492,"0000"),
", SiteTypeCV:  ",CHAR(34),INDEX(Sites[Site Type],$A1492),CHAR(34),
", Latitude:  ",INDEX(Sites[Latitude],$A1492),
", Longitude:  ",INDEX(Sites[Longitude],$A1492),
", SRSName:  ",CHAR(34),LatLonDatum,CHAR(34),"}"))</f>
        <v>#REF!</v>
      </c>
      <c r="M1492" t="e">
        <f>IF(INDEX(SamplingFeatures[Sampling Feature Type],$A1492)&lt;&gt;"Specimen","",
CONCATENATE("  - &amp;SpecimenID",TEXT(SUMPRODUCT(--($M$3:$M1491&lt;&gt;"")),"0000"),
" {","SamplingFeatureID:  *SamplingFeatureID",TEXT($A1492,"0000"),
", SpecimenTypeCV:  ",CHAR(34),INDEX(Specimens[Specimen Type],$A1492),CHAR(34),
", SpecimenMediumCV:  ",INDEX(Specimens[Specimen Medium],$A1492),
", IsFieldSpecimen:  ",CHAR(34),INDEX(Specimens[Is Field Specimen?],$A1492),CHAR(34),"}"))</f>
        <v>#REF!</v>
      </c>
      <c r="N1492" t="e">
        <f>IF(COUNTA(SpatialOffsets[])=0,"", IF(INDEX(SpatialOffsets[Spatial Offset Type],$A1492)="","",
CONCATENATE("  - &amp;SpatialOffsetID",TEXT($A1492,"0000"),
" {","SpatialOffsetTypeCV:  ",CHAR(34),INDEX(SpatialOffsets[Spatial Offset Type],$A1492),CHAR(34),
", Offset1Value:  ",INDEX(SpatialOffsets[Offset 1 Value],$A1492),
", Offset1UnitID:  ",CHAR(34),INDEX(SpatialOffsets[Offset 1 Unit],$A1492),CHAR(34),
", Offset2Value:  ",INDEX(SpatialOffsets[Offset 2 Value],$A1492),
", Offset2UnitID:  ",CHAR(34),INDEX(SpatialOffsets[Offset 2 Unit],$A1492),CHAR(34),
", Offset3Value:  ",INDEX(SpatialOffsets[Offset 3 Value],$A1492),
", Offset3UnitID:  ",CHAR(34),INDEX(SpatialOffsets[Offset 3 Unit],$A1492),CHAR(34),,"}")))</f>
        <v>#REF!</v>
      </c>
      <c r="O1492" t="e">
        <f>IF(COUNTA(RelatedFeatures[])=0,"", IF(INDEX(RelatedFeatures[First Sampling Feature Code],$A1492)="","",
CONCATENATE("  - &amp;RelationID",TEXT($A1492,"0000"),
" {","SamplingFeatureID:  *SamplingFeatureID",TEXT(MATCH(INDEX(RelatedFeatures[First Sampling Feature Code],$A1492),SamplingFeatures[Feature Code],0),"0000"),
", RelationshipTypeCV:  ",CHAR(34),INDEX(RelatedFeatures[Relationship Type],$A1492),CHAR(34),
", RelatedFeatureID: *SamplingFeatureID",TEXT(MATCH(INDEX(RelatedFeatures[Second Sampling Feature Code],$A1492),SamplingFeatures[Feature Code],0),"0000"),
", SpatialOffsetID:  ",IF(INDEX(RelatedFeatures[Offset Number],$A1492)="","",CONCATENATE("*SpatialOffsetID",TEXT(INDEX(RelatedFeatures[Offset Number],$A1492),"0000"))),"}")))</f>
        <v>#REF!</v>
      </c>
      <c r="P1492" t="e">
        <f>IF(INDEX(Methods[Method Type],$A1492)="","",
CONCATENATE("  - &amp;MethodID",TEXT($A1492,"0000"),
" {","MethodTypeCV:  ",CHAR(34),INDEX(Methods[Method Type],$A1492),CHAR(34),
", MethodCode:  ",CHAR(34),INDEX(Methods[Method Code],$A1492),CHAR(34),
", MethodName:  ",CHAR(34),INDEX(Methods[Method Name],$A1492),CHAR(34),
", MethodDescription:  ",CHAR(34),INDEX(Methods[Method Description],$A1492),CHAR(34),
", MethodLink:  ",CHAR(34),INDEX(Methods[Method Link],$A1492),CHAR(34),
", OrganizationID: *OrganizationID",TEXT(MATCH(INDEX(Methods[Organization Name],$A1492),Organizations[Organization Name],0),"0000"),"}"))</f>
        <v>#REF!</v>
      </c>
      <c r="Q1492" t="e">
        <f>IF(INDEX(Variables[Variable Type],$A1492)="","",
CONCATENATE("  - &amp;VariableID",TEXT($A1492,"0000"),
" {","VariableTypeCV:  ",CHAR(34),INDEX(Variables[Variable Type],$A1492),CHAR(34),
", VariableCode:  ",CHAR(34),INDEX(Variables[Variable Code],$A1492),CHAR(34),
", VariableNameCV:  ",CHAR(34),INDEX(Variables[Variable Name],$A1492),CHAR(34),
", VariableDefinition:  ",CHAR(34),INDEX(Variables[Variable Definition],$A1492),CHAR(34),
", SpecciationCV:  ",CHAR(34),INDEX(Variables[Speciation],$A1492),CHAR(34),
", NoDataValue:  ",CHAR(34),INDEX(Variables[No Data Value],$A1492),CHAR(34),"}"))</f>
        <v>#REF!</v>
      </c>
    </row>
    <row r="1493" spans="1:17" x14ac:dyDescent="0.25">
      <c r="A1493">
        <v>1490</v>
      </c>
      <c r="D1493" t="e">
        <f>IF(INDEX(People[First Name],$A1493)="","",
CONCATENATE("  - &amp;PersonID",TEXT($A1493,"0000"),
" {","PersonFirstName:  ",CHAR(34),INDEX(People[First Name],$A1493),CHAR(34),
", PersonMiddleName:  ",CHAR(34),INDEX(People[Middle Name],$A1493),CHAR(34),
", PersonLastName:  ",CHAR(34),INDEX(People[Last Name],$A1493),CHAR(34),"}"))</f>
        <v>#REF!</v>
      </c>
      <c r="E1493" t="e">
        <f>IF(INDEX(Organizations[Organization Type '[CV']],$A1493)="","",
CONCATENATE("  - &amp;OrganizationID",TEXT($A1493,"0000"),
" {","OrganizationTypeCV:  ",CHAR(34),INDEX(Organizations[Organization Type '[CV']],$A1493),CHAR(34),
", OrganizationCode:  ",CHAR(34),INDEX(Organizations[Organization Code],$A1493),CHAR(34),
", OrganizationName:  ",CHAR(34),INDEX(Organizations[Organization Name],$A1493),CHAR(34),
", OrganizationDescription:  ",CHAR(34),INDEX(Organizations[Organization Description],$A1493),CHAR(34),
", OrganizationLink:  ",CHAR(34),INDEX(Organizations[Organization Link],$A1493),CHAR(34),"}"))</f>
        <v>#REF!</v>
      </c>
      <c r="F1493" t="e">
        <f>IF(INDEX(People[First Name],$A1493)="","",
CONCATENATE("  - &amp;AffiliationID",TEXT($A1493,"0000"),
" {PersonID: *PersonID",TEXT($A1493,"0000"),
", OrganizationID: *OrganizationID",TEXT(MATCH(INDEX(People[Organization Name],$A1493),Organizations[Organization Name],0),"0000"),
", IsPrimaryOrganizationContact: , AffiliationStartDate: , AffiliationEndDate: , PrimaryPhone: ",
", PrimaryEmail: ",CHAR(34),INDEX(People[Primary Email],$A1493),CHAR(34),
", PrimaryAddress: ",CHAR(34),INDEX(People[Primary Address],$A1493),CHAR(34),
", PersonLink: }"))</f>
        <v>#REF!</v>
      </c>
      <c r="H1493" t="e">
        <f>IF(COUNTA(CitationInformation)=0,"",IF(INDEX(AuthorList[Author Name],$A1493)="","",
CONCATENATE("  - &amp;AuthorListID",TEXT($A1493,"0000"),
"  {CitationID: *CitationID0001",
", PersonID: *PersonID",TEXT(MATCH(INDEX(AuthorList[Author Name],$A1493),People[Full Name],0),"0000"),
", AuthorOrder: ",INDEX(AuthorList[Author Number],$A1493),"}")))</f>
        <v>#REF!</v>
      </c>
      <c r="K1493" t="e">
        <f>IF(INDEX(SamplingFeatures[Feature Code],$A1493)="","",
CONCATENATE("  - &amp;SamplingFeatureID",TEXT($A1493,"0000"),
" {","SamplingFeatureUUID:  ",CHAR(34),INDEX(SamplingFeatures[Sampling Feature UUID],$A1493),CHAR(34),
", SamplingFeatureTypeCV:  ",CHAR(34),INDEX(SamplingFeatures[Sampling Feature Type],$A1493),CHAR(34),
", SamplingFeatureCode:  ",CHAR(34),INDEX(SamplingFeatures[Feature Code],$A1493),CHAR(34),
", SamplingFeatureName:  ",CHAR(34),INDEX(SamplingFeatures[Feature Name],$A1493),CHAR(34),
", SamplingFeatureDescription:  ",CHAR(34),INDEX(SamplingFeatures[Feature Description],$A1493),CHAR(34),
", SamplingFeatureGeotypeCV:  ",CHAR(34),INDEX(SamplingFeatures[Feature Geo Type],$A1493),CHAR(34),
", FeatureGeometry:  ",CHAR(34),INDEX(SamplingFeatures[Feature Geometry],$A1493),CHAR(34),
", Elevation_m:  ",CHAR(34),INDEX(SamplingFeatures[Elevation_m],$A1493),CHAR(34),
", ElevationDatumCV:  ",CHAR(34),ElevationDatum,CHAR(34),"}"))</f>
        <v>#REF!</v>
      </c>
      <c r="L1493" t="e">
        <f>IF(INDEX(SamplingFeatures[Sampling Feature Type],$A1493)&lt;&gt;"Site","",
CONCATENATE("  - &amp;SiteID",TEXT(SUMPRODUCT(--($L$3:$L1492&lt;&gt;"")),"0000"),
" {","SamplingFeatureID:  *SamplingFeatureID",TEXT($A1493,"0000"),
", SiteTypeCV:  ",CHAR(34),INDEX(Sites[Site Type],$A1493),CHAR(34),
", Latitude:  ",INDEX(Sites[Latitude],$A1493),
", Longitude:  ",INDEX(Sites[Longitude],$A1493),
", SRSName:  ",CHAR(34),LatLonDatum,CHAR(34),"}"))</f>
        <v>#REF!</v>
      </c>
      <c r="M1493" t="e">
        <f>IF(INDEX(SamplingFeatures[Sampling Feature Type],$A1493)&lt;&gt;"Specimen","",
CONCATENATE("  - &amp;SpecimenID",TEXT(SUMPRODUCT(--($M$3:$M1492&lt;&gt;"")),"0000"),
" {","SamplingFeatureID:  *SamplingFeatureID",TEXT($A1493,"0000"),
", SpecimenTypeCV:  ",CHAR(34),INDEX(Specimens[Specimen Type],$A1493),CHAR(34),
", SpecimenMediumCV:  ",INDEX(Specimens[Specimen Medium],$A1493),
", IsFieldSpecimen:  ",CHAR(34),INDEX(Specimens[Is Field Specimen?],$A1493),CHAR(34),"}"))</f>
        <v>#REF!</v>
      </c>
      <c r="N1493" t="e">
        <f>IF(COUNTA(SpatialOffsets[])=0,"", IF(INDEX(SpatialOffsets[Spatial Offset Type],$A1493)="","",
CONCATENATE("  - &amp;SpatialOffsetID",TEXT($A1493,"0000"),
" {","SpatialOffsetTypeCV:  ",CHAR(34),INDEX(SpatialOffsets[Spatial Offset Type],$A1493),CHAR(34),
", Offset1Value:  ",INDEX(SpatialOffsets[Offset 1 Value],$A1493),
", Offset1UnitID:  ",CHAR(34),INDEX(SpatialOffsets[Offset 1 Unit],$A1493),CHAR(34),
", Offset2Value:  ",INDEX(SpatialOffsets[Offset 2 Value],$A1493),
", Offset2UnitID:  ",CHAR(34),INDEX(SpatialOffsets[Offset 2 Unit],$A1493),CHAR(34),
", Offset3Value:  ",INDEX(SpatialOffsets[Offset 3 Value],$A1493),
", Offset3UnitID:  ",CHAR(34),INDEX(SpatialOffsets[Offset 3 Unit],$A1493),CHAR(34),,"}")))</f>
        <v>#REF!</v>
      </c>
      <c r="O1493" t="e">
        <f>IF(COUNTA(RelatedFeatures[])=0,"", IF(INDEX(RelatedFeatures[First Sampling Feature Code],$A1493)="","",
CONCATENATE("  - &amp;RelationID",TEXT($A1493,"0000"),
" {","SamplingFeatureID:  *SamplingFeatureID",TEXT(MATCH(INDEX(RelatedFeatures[First Sampling Feature Code],$A1493),SamplingFeatures[Feature Code],0),"0000"),
", RelationshipTypeCV:  ",CHAR(34),INDEX(RelatedFeatures[Relationship Type],$A1493),CHAR(34),
", RelatedFeatureID: *SamplingFeatureID",TEXT(MATCH(INDEX(RelatedFeatures[Second Sampling Feature Code],$A1493),SamplingFeatures[Feature Code],0),"0000"),
", SpatialOffsetID:  ",IF(INDEX(RelatedFeatures[Offset Number],$A1493)="","",CONCATENATE("*SpatialOffsetID",TEXT(INDEX(RelatedFeatures[Offset Number],$A1493),"0000"))),"}")))</f>
        <v>#REF!</v>
      </c>
      <c r="P1493" t="e">
        <f>IF(INDEX(Methods[Method Type],$A1493)="","",
CONCATENATE("  - &amp;MethodID",TEXT($A1493,"0000"),
" {","MethodTypeCV:  ",CHAR(34),INDEX(Methods[Method Type],$A1493),CHAR(34),
", MethodCode:  ",CHAR(34),INDEX(Methods[Method Code],$A1493),CHAR(34),
", MethodName:  ",CHAR(34),INDEX(Methods[Method Name],$A1493),CHAR(34),
", MethodDescription:  ",CHAR(34),INDEX(Methods[Method Description],$A1493),CHAR(34),
", MethodLink:  ",CHAR(34),INDEX(Methods[Method Link],$A1493),CHAR(34),
", OrganizationID: *OrganizationID",TEXT(MATCH(INDEX(Methods[Organization Name],$A1493),Organizations[Organization Name],0),"0000"),"}"))</f>
        <v>#REF!</v>
      </c>
      <c r="Q1493" t="e">
        <f>IF(INDEX(Variables[Variable Type],$A1493)="","",
CONCATENATE("  - &amp;VariableID",TEXT($A1493,"0000"),
" {","VariableTypeCV:  ",CHAR(34),INDEX(Variables[Variable Type],$A1493),CHAR(34),
", VariableCode:  ",CHAR(34),INDEX(Variables[Variable Code],$A1493),CHAR(34),
", VariableNameCV:  ",CHAR(34),INDEX(Variables[Variable Name],$A1493),CHAR(34),
", VariableDefinition:  ",CHAR(34),INDEX(Variables[Variable Definition],$A1493),CHAR(34),
", SpecciationCV:  ",CHAR(34),INDEX(Variables[Speciation],$A1493),CHAR(34),
", NoDataValue:  ",CHAR(34),INDEX(Variables[No Data Value],$A1493),CHAR(34),"}"))</f>
        <v>#REF!</v>
      </c>
    </row>
    <row r="1494" spans="1:17" x14ac:dyDescent="0.25">
      <c r="A1494">
        <v>1491</v>
      </c>
      <c r="D1494" t="e">
        <f>IF(INDEX(People[First Name],$A1494)="","",
CONCATENATE("  - &amp;PersonID",TEXT($A1494,"0000"),
" {","PersonFirstName:  ",CHAR(34),INDEX(People[First Name],$A1494),CHAR(34),
", PersonMiddleName:  ",CHAR(34),INDEX(People[Middle Name],$A1494),CHAR(34),
", PersonLastName:  ",CHAR(34),INDEX(People[Last Name],$A1494),CHAR(34),"}"))</f>
        <v>#REF!</v>
      </c>
      <c r="E1494" t="e">
        <f>IF(INDEX(Organizations[Organization Type '[CV']],$A1494)="","",
CONCATENATE("  - &amp;OrganizationID",TEXT($A1494,"0000"),
" {","OrganizationTypeCV:  ",CHAR(34),INDEX(Organizations[Organization Type '[CV']],$A1494),CHAR(34),
", OrganizationCode:  ",CHAR(34),INDEX(Organizations[Organization Code],$A1494),CHAR(34),
", OrganizationName:  ",CHAR(34),INDEX(Organizations[Organization Name],$A1494),CHAR(34),
", OrganizationDescription:  ",CHAR(34),INDEX(Organizations[Organization Description],$A1494),CHAR(34),
", OrganizationLink:  ",CHAR(34),INDEX(Organizations[Organization Link],$A1494),CHAR(34),"}"))</f>
        <v>#REF!</v>
      </c>
      <c r="F1494" t="e">
        <f>IF(INDEX(People[First Name],$A1494)="","",
CONCATENATE("  - &amp;AffiliationID",TEXT($A1494,"0000"),
" {PersonID: *PersonID",TEXT($A1494,"0000"),
", OrganizationID: *OrganizationID",TEXT(MATCH(INDEX(People[Organization Name],$A1494),Organizations[Organization Name],0),"0000"),
", IsPrimaryOrganizationContact: , AffiliationStartDate: , AffiliationEndDate: , PrimaryPhone: ",
", PrimaryEmail: ",CHAR(34),INDEX(People[Primary Email],$A1494),CHAR(34),
", PrimaryAddress: ",CHAR(34),INDEX(People[Primary Address],$A1494),CHAR(34),
", PersonLink: }"))</f>
        <v>#REF!</v>
      </c>
      <c r="H1494" t="e">
        <f>IF(COUNTA(CitationInformation)=0,"",IF(INDEX(AuthorList[Author Name],$A1494)="","",
CONCATENATE("  - &amp;AuthorListID",TEXT($A1494,"0000"),
"  {CitationID: *CitationID0001",
", PersonID: *PersonID",TEXT(MATCH(INDEX(AuthorList[Author Name],$A1494),People[Full Name],0),"0000"),
", AuthorOrder: ",INDEX(AuthorList[Author Number],$A1494),"}")))</f>
        <v>#REF!</v>
      </c>
      <c r="K1494" t="e">
        <f>IF(INDEX(SamplingFeatures[Feature Code],$A1494)="","",
CONCATENATE("  - &amp;SamplingFeatureID",TEXT($A1494,"0000"),
" {","SamplingFeatureUUID:  ",CHAR(34),INDEX(SamplingFeatures[Sampling Feature UUID],$A1494),CHAR(34),
", SamplingFeatureTypeCV:  ",CHAR(34),INDEX(SamplingFeatures[Sampling Feature Type],$A1494),CHAR(34),
", SamplingFeatureCode:  ",CHAR(34),INDEX(SamplingFeatures[Feature Code],$A1494),CHAR(34),
", SamplingFeatureName:  ",CHAR(34),INDEX(SamplingFeatures[Feature Name],$A1494),CHAR(34),
", SamplingFeatureDescription:  ",CHAR(34),INDEX(SamplingFeatures[Feature Description],$A1494),CHAR(34),
", SamplingFeatureGeotypeCV:  ",CHAR(34),INDEX(SamplingFeatures[Feature Geo Type],$A1494),CHAR(34),
", FeatureGeometry:  ",CHAR(34),INDEX(SamplingFeatures[Feature Geometry],$A1494),CHAR(34),
", Elevation_m:  ",CHAR(34),INDEX(SamplingFeatures[Elevation_m],$A1494),CHAR(34),
", ElevationDatumCV:  ",CHAR(34),ElevationDatum,CHAR(34),"}"))</f>
        <v>#REF!</v>
      </c>
      <c r="L1494" t="e">
        <f>IF(INDEX(SamplingFeatures[Sampling Feature Type],$A1494)&lt;&gt;"Site","",
CONCATENATE("  - &amp;SiteID",TEXT(SUMPRODUCT(--($L$3:$L1493&lt;&gt;"")),"0000"),
" {","SamplingFeatureID:  *SamplingFeatureID",TEXT($A1494,"0000"),
", SiteTypeCV:  ",CHAR(34),INDEX(Sites[Site Type],$A1494),CHAR(34),
", Latitude:  ",INDEX(Sites[Latitude],$A1494),
", Longitude:  ",INDEX(Sites[Longitude],$A1494),
", SRSName:  ",CHAR(34),LatLonDatum,CHAR(34),"}"))</f>
        <v>#REF!</v>
      </c>
      <c r="M1494" t="e">
        <f>IF(INDEX(SamplingFeatures[Sampling Feature Type],$A1494)&lt;&gt;"Specimen","",
CONCATENATE("  - &amp;SpecimenID",TEXT(SUMPRODUCT(--($M$3:$M1493&lt;&gt;"")),"0000"),
" {","SamplingFeatureID:  *SamplingFeatureID",TEXT($A1494,"0000"),
", SpecimenTypeCV:  ",CHAR(34),INDEX(Specimens[Specimen Type],$A1494),CHAR(34),
", SpecimenMediumCV:  ",INDEX(Specimens[Specimen Medium],$A1494),
", IsFieldSpecimen:  ",CHAR(34),INDEX(Specimens[Is Field Specimen?],$A1494),CHAR(34),"}"))</f>
        <v>#REF!</v>
      </c>
      <c r="N1494" t="e">
        <f>IF(COUNTA(SpatialOffsets[])=0,"", IF(INDEX(SpatialOffsets[Spatial Offset Type],$A1494)="","",
CONCATENATE("  - &amp;SpatialOffsetID",TEXT($A1494,"0000"),
" {","SpatialOffsetTypeCV:  ",CHAR(34),INDEX(SpatialOffsets[Spatial Offset Type],$A1494),CHAR(34),
", Offset1Value:  ",INDEX(SpatialOffsets[Offset 1 Value],$A1494),
", Offset1UnitID:  ",CHAR(34),INDEX(SpatialOffsets[Offset 1 Unit],$A1494),CHAR(34),
", Offset2Value:  ",INDEX(SpatialOffsets[Offset 2 Value],$A1494),
", Offset2UnitID:  ",CHAR(34),INDEX(SpatialOffsets[Offset 2 Unit],$A1494),CHAR(34),
", Offset3Value:  ",INDEX(SpatialOffsets[Offset 3 Value],$A1494),
", Offset3UnitID:  ",CHAR(34),INDEX(SpatialOffsets[Offset 3 Unit],$A1494),CHAR(34),,"}")))</f>
        <v>#REF!</v>
      </c>
      <c r="O1494" t="e">
        <f>IF(COUNTA(RelatedFeatures[])=0,"", IF(INDEX(RelatedFeatures[First Sampling Feature Code],$A1494)="","",
CONCATENATE("  - &amp;RelationID",TEXT($A1494,"0000"),
" {","SamplingFeatureID:  *SamplingFeatureID",TEXT(MATCH(INDEX(RelatedFeatures[First Sampling Feature Code],$A1494),SamplingFeatures[Feature Code],0),"0000"),
", RelationshipTypeCV:  ",CHAR(34),INDEX(RelatedFeatures[Relationship Type],$A1494),CHAR(34),
", RelatedFeatureID: *SamplingFeatureID",TEXT(MATCH(INDEX(RelatedFeatures[Second Sampling Feature Code],$A1494),SamplingFeatures[Feature Code],0),"0000"),
", SpatialOffsetID:  ",IF(INDEX(RelatedFeatures[Offset Number],$A1494)="","",CONCATENATE("*SpatialOffsetID",TEXT(INDEX(RelatedFeatures[Offset Number],$A1494),"0000"))),"}")))</f>
        <v>#REF!</v>
      </c>
      <c r="P1494" t="e">
        <f>IF(INDEX(Methods[Method Type],$A1494)="","",
CONCATENATE("  - &amp;MethodID",TEXT($A1494,"0000"),
" {","MethodTypeCV:  ",CHAR(34),INDEX(Methods[Method Type],$A1494),CHAR(34),
", MethodCode:  ",CHAR(34),INDEX(Methods[Method Code],$A1494),CHAR(34),
", MethodName:  ",CHAR(34),INDEX(Methods[Method Name],$A1494),CHAR(34),
", MethodDescription:  ",CHAR(34),INDEX(Methods[Method Description],$A1494),CHAR(34),
", MethodLink:  ",CHAR(34),INDEX(Methods[Method Link],$A1494),CHAR(34),
", OrganizationID: *OrganizationID",TEXT(MATCH(INDEX(Methods[Organization Name],$A1494),Organizations[Organization Name],0),"0000"),"}"))</f>
        <v>#REF!</v>
      </c>
      <c r="Q1494" t="e">
        <f>IF(INDEX(Variables[Variable Type],$A1494)="","",
CONCATENATE("  - &amp;VariableID",TEXT($A1494,"0000"),
" {","VariableTypeCV:  ",CHAR(34),INDEX(Variables[Variable Type],$A1494),CHAR(34),
", VariableCode:  ",CHAR(34),INDEX(Variables[Variable Code],$A1494),CHAR(34),
", VariableNameCV:  ",CHAR(34),INDEX(Variables[Variable Name],$A1494),CHAR(34),
", VariableDefinition:  ",CHAR(34),INDEX(Variables[Variable Definition],$A1494),CHAR(34),
", SpecciationCV:  ",CHAR(34),INDEX(Variables[Speciation],$A1494),CHAR(34),
", NoDataValue:  ",CHAR(34),INDEX(Variables[No Data Value],$A1494),CHAR(34),"}"))</f>
        <v>#REF!</v>
      </c>
    </row>
    <row r="1495" spans="1:17" x14ac:dyDescent="0.25">
      <c r="A1495">
        <v>1492</v>
      </c>
      <c r="D1495" t="e">
        <f>IF(INDEX(People[First Name],$A1495)="","",
CONCATENATE("  - &amp;PersonID",TEXT($A1495,"0000"),
" {","PersonFirstName:  ",CHAR(34),INDEX(People[First Name],$A1495),CHAR(34),
", PersonMiddleName:  ",CHAR(34),INDEX(People[Middle Name],$A1495),CHAR(34),
", PersonLastName:  ",CHAR(34),INDEX(People[Last Name],$A1495),CHAR(34),"}"))</f>
        <v>#REF!</v>
      </c>
      <c r="E1495" t="e">
        <f>IF(INDEX(Organizations[Organization Type '[CV']],$A1495)="","",
CONCATENATE("  - &amp;OrganizationID",TEXT($A1495,"0000"),
" {","OrganizationTypeCV:  ",CHAR(34),INDEX(Organizations[Organization Type '[CV']],$A1495),CHAR(34),
", OrganizationCode:  ",CHAR(34),INDEX(Organizations[Organization Code],$A1495),CHAR(34),
", OrganizationName:  ",CHAR(34),INDEX(Organizations[Organization Name],$A1495),CHAR(34),
", OrganizationDescription:  ",CHAR(34),INDEX(Organizations[Organization Description],$A1495),CHAR(34),
", OrganizationLink:  ",CHAR(34),INDEX(Organizations[Organization Link],$A1495),CHAR(34),"}"))</f>
        <v>#REF!</v>
      </c>
      <c r="F1495" t="e">
        <f>IF(INDEX(People[First Name],$A1495)="","",
CONCATENATE("  - &amp;AffiliationID",TEXT($A1495,"0000"),
" {PersonID: *PersonID",TEXT($A1495,"0000"),
", OrganizationID: *OrganizationID",TEXT(MATCH(INDEX(People[Organization Name],$A1495),Organizations[Organization Name],0),"0000"),
", IsPrimaryOrganizationContact: , AffiliationStartDate: , AffiliationEndDate: , PrimaryPhone: ",
", PrimaryEmail: ",CHAR(34),INDEX(People[Primary Email],$A1495),CHAR(34),
", PrimaryAddress: ",CHAR(34),INDEX(People[Primary Address],$A1495),CHAR(34),
", PersonLink: }"))</f>
        <v>#REF!</v>
      </c>
      <c r="H1495" t="e">
        <f>IF(COUNTA(CitationInformation)=0,"",IF(INDEX(AuthorList[Author Name],$A1495)="","",
CONCATENATE("  - &amp;AuthorListID",TEXT($A1495,"0000"),
"  {CitationID: *CitationID0001",
", PersonID: *PersonID",TEXT(MATCH(INDEX(AuthorList[Author Name],$A1495),People[Full Name],0),"0000"),
", AuthorOrder: ",INDEX(AuthorList[Author Number],$A1495),"}")))</f>
        <v>#REF!</v>
      </c>
      <c r="K1495" t="e">
        <f>IF(INDEX(SamplingFeatures[Feature Code],$A1495)="","",
CONCATENATE("  - &amp;SamplingFeatureID",TEXT($A1495,"0000"),
" {","SamplingFeatureUUID:  ",CHAR(34),INDEX(SamplingFeatures[Sampling Feature UUID],$A1495),CHAR(34),
", SamplingFeatureTypeCV:  ",CHAR(34),INDEX(SamplingFeatures[Sampling Feature Type],$A1495),CHAR(34),
", SamplingFeatureCode:  ",CHAR(34),INDEX(SamplingFeatures[Feature Code],$A1495),CHAR(34),
", SamplingFeatureName:  ",CHAR(34),INDEX(SamplingFeatures[Feature Name],$A1495),CHAR(34),
", SamplingFeatureDescription:  ",CHAR(34),INDEX(SamplingFeatures[Feature Description],$A1495),CHAR(34),
", SamplingFeatureGeotypeCV:  ",CHAR(34),INDEX(SamplingFeatures[Feature Geo Type],$A1495),CHAR(34),
", FeatureGeometry:  ",CHAR(34),INDEX(SamplingFeatures[Feature Geometry],$A1495),CHAR(34),
", Elevation_m:  ",CHAR(34),INDEX(SamplingFeatures[Elevation_m],$A1495),CHAR(34),
", ElevationDatumCV:  ",CHAR(34),ElevationDatum,CHAR(34),"}"))</f>
        <v>#REF!</v>
      </c>
      <c r="L1495" t="e">
        <f>IF(INDEX(SamplingFeatures[Sampling Feature Type],$A1495)&lt;&gt;"Site","",
CONCATENATE("  - &amp;SiteID",TEXT(SUMPRODUCT(--($L$3:$L1494&lt;&gt;"")),"0000"),
" {","SamplingFeatureID:  *SamplingFeatureID",TEXT($A1495,"0000"),
", SiteTypeCV:  ",CHAR(34),INDEX(Sites[Site Type],$A1495),CHAR(34),
", Latitude:  ",INDEX(Sites[Latitude],$A1495),
", Longitude:  ",INDEX(Sites[Longitude],$A1495),
", SRSName:  ",CHAR(34),LatLonDatum,CHAR(34),"}"))</f>
        <v>#REF!</v>
      </c>
      <c r="M1495" t="e">
        <f>IF(INDEX(SamplingFeatures[Sampling Feature Type],$A1495)&lt;&gt;"Specimen","",
CONCATENATE("  - &amp;SpecimenID",TEXT(SUMPRODUCT(--($M$3:$M1494&lt;&gt;"")),"0000"),
" {","SamplingFeatureID:  *SamplingFeatureID",TEXT($A1495,"0000"),
", SpecimenTypeCV:  ",CHAR(34),INDEX(Specimens[Specimen Type],$A1495),CHAR(34),
", SpecimenMediumCV:  ",INDEX(Specimens[Specimen Medium],$A1495),
", IsFieldSpecimen:  ",CHAR(34),INDEX(Specimens[Is Field Specimen?],$A1495),CHAR(34),"}"))</f>
        <v>#REF!</v>
      </c>
      <c r="N1495" t="e">
        <f>IF(COUNTA(SpatialOffsets[])=0,"", IF(INDEX(SpatialOffsets[Spatial Offset Type],$A1495)="","",
CONCATENATE("  - &amp;SpatialOffsetID",TEXT($A1495,"0000"),
" {","SpatialOffsetTypeCV:  ",CHAR(34),INDEX(SpatialOffsets[Spatial Offset Type],$A1495),CHAR(34),
", Offset1Value:  ",INDEX(SpatialOffsets[Offset 1 Value],$A1495),
", Offset1UnitID:  ",CHAR(34),INDEX(SpatialOffsets[Offset 1 Unit],$A1495),CHAR(34),
", Offset2Value:  ",INDEX(SpatialOffsets[Offset 2 Value],$A1495),
", Offset2UnitID:  ",CHAR(34),INDEX(SpatialOffsets[Offset 2 Unit],$A1495),CHAR(34),
", Offset3Value:  ",INDEX(SpatialOffsets[Offset 3 Value],$A1495),
", Offset3UnitID:  ",CHAR(34),INDEX(SpatialOffsets[Offset 3 Unit],$A1495),CHAR(34),,"}")))</f>
        <v>#REF!</v>
      </c>
      <c r="O1495" t="e">
        <f>IF(COUNTA(RelatedFeatures[])=0,"", IF(INDEX(RelatedFeatures[First Sampling Feature Code],$A1495)="","",
CONCATENATE("  - &amp;RelationID",TEXT($A1495,"0000"),
" {","SamplingFeatureID:  *SamplingFeatureID",TEXT(MATCH(INDEX(RelatedFeatures[First Sampling Feature Code],$A1495),SamplingFeatures[Feature Code],0),"0000"),
", RelationshipTypeCV:  ",CHAR(34),INDEX(RelatedFeatures[Relationship Type],$A1495),CHAR(34),
", RelatedFeatureID: *SamplingFeatureID",TEXT(MATCH(INDEX(RelatedFeatures[Second Sampling Feature Code],$A1495),SamplingFeatures[Feature Code],0),"0000"),
", SpatialOffsetID:  ",IF(INDEX(RelatedFeatures[Offset Number],$A1495)="","",CONCATENATE("*SpatialOffsetID",TEXT(INDEX(RelatedFeatures[Offset Number],$A1495),"0000"))),"}")))</f>
        <v>#REF!</v>
      </c>
      <c r="P1495" t="e">
        <f>IF(INDEX(Methods[Method Type],$A1495)="","",
CONCATENATE("  - &amp;MethodID",TEXT($A1495,"0000"),
" {","MethodTypeCV:  ",CHAR(34),INDEX(Methods[Method Type],$A1495),CHAR(34),
", MethodCode:  ",CHAR(34),INDEX(Methods[Method Code],$A1495),CHAR(34),
", MethodName:  ",CHAR(34),INDEX(Methods[Method Name],$A1495),CHAR(34),
", MethodDescription:  ",CHAR(34),INDEX(Methods[Method Description],$A1495),CHAR(34),
", MethodLink:  ",CHAR(34),INDEX(Methods[Method Link],$A1495),CHAR(34),
", OrganizationID: *OrganizationID",TEXT(MATCH(INDEX(Methods[Organization Name],$A1495),Organizations[Organization Name],0),"0000"),"}"))</f>
        <v>#REF!</v>
      </c>
      <c r="Q1495" t="e">
        <f>IF(INDEX(Variables[Variable Type],$A1495)="","",
CONCATENATE("  - &amp;VariableID",TEXT($A1495,"0000"),
" {","VariableTypeCV:  ",CHAR(34),INDEX(Variables[Variable Type],$A1495),CHAR(34),
", VariableCode:  ",CHAR(34),INDEX(Variables[Variable Code],$A1495),CHAR(34),
", VariableNameCV:  ",CHAR(34),INDEX(Variables[Variable Name],$A1495),CHAR(34),
", VariableDefinition:  ",CHAR(34),INDEX(Variables[Variable Definition],$A1495),CHAR(34),
", SpecciationCV:  ",CHAR(34),INDEX(Variables[Speciation],$A1495),CHAR(34),
", NoDataValue:  ",CHAR(34),INDEX(Variables[No Data Value],$A1495),CHAR(34),"}"))</f>
        <v>#REF!</v>
      </c>
    </row>
    <row r="1496" spans="1:17" x14ac:dyDescent="0.25">
      <c r="A1496">
        <v>1493</v>
      </c>
      <c r="D1496" t="e">
        <f>IF(INDEX(People[First Name],$A1496)="","",
CONCATENATE("  - &amp;PersonID",TEXT($A1496,"0000"),
" {","PersonFirstName:  ",CHAR(34),INDEX(People[First Name],$A1496),CHAR(34),
", PersonMiddleName:  ",CHAR(34),INDEX(People[Middle Name],$A1496),CHAR(34),
", PersonLastName:  ",CHAR(34),INDEX(People[Last Name],$A1496),CHAR(34),"}"))</f>
        <v>#REF!</v>
      </c>
      <c r="E1496" t="e">
        <f>IF(INDEX(Organizations[Organization Type '[CV']],$A1496)="","",
CONCATENATE("  - &amp;OrganizationID",TEXT($A1496,"0000"),
" {","OrganizationTypeCV:  ",CHAR(34),INDEX(Organizations[Organization Type '[CV']],$A1496),CHAR(34),
", OrganizationCode:  ",CHAR(34),INDEX(Organizations[Organization Code],$A1496),CHAR(34),
", OrganizationName:  ",CHAR(34),INDEX(Organizations[Organization Name],$A1496),CHAR(34),
", OrganizationDescription:  ",CHAR(34),INDEX(Organizations[Organization Description],$A1496),CHAR(34),
", OrganizationLink:  ",CHAR(34),INDEX(Organizations[Organization Link],$A1496),CHAR(34),"}"))</f>
        <v>#REF!</v>
      </c>
      <c r="F1496" t="e">
        <f>IF(INDEX(People[First Name],$A1496)="","",
CONCATENATE("  - &amp;AffiliationID",TEXT($A1496,"0000"),
" {PersonID: *PersonID",TEXT($A1496,"0000"),
", OrganizationID: *OrganizationID",TEXT(MATCH(INDEX(People[Organization Name],$A1496),Organizations[Organization Name],0),"0000"),
", IsPrimaryOrganizationContact: , AffiliationStartDate: , AffiliationEndDate: , PrimaryPhone: ",
", PrimaryEmail: ",CHAR(34),INDEX(People[Primary Email],$A1496),CHAR(34),
", PrimaryAddress: ",CHAR(34),INDEX(People[Primary Address],$A1496),CHAR(34),
", PersonLink: }"))</f>
        <v>#REF!</v>
      </c>
      <c r="H1496" t="e">
        <f>IF(COUNTA(CitationInformation)=0,"",IF(INDEX(AuthorList[Author Name],$A1496)="","",
CONCATENATE("  - &amp;AuthorListID",TEXT($A1496,"0000"),
"  {CitationID: *CitationID0001",
", PersonID: *PersonID",TEXT(MATCH(INDEX(AuthorList[Author Name],$A1496),People[Full Name],0),"0000"),
", AuthorOrder: ",INDEX(AuthorList[Author Number],$A1496),"}")))</f>
        <v>#REF!</v>
      </c>
      <c r="K1496" t="e">
        <f>IF(INDEX(SamplingFeatures[Feature Code],$A1496)="","",
CONCATENATE("  - &amp;SamplingFeatureID",TEXT($A1496,"0000"),
" {","SamplingFeatureUUID:  ",CHAR(34),INDEX(SamplingFeatures[Sampling Feature UUID],$A1496),CHAR(34),
", SamplingFeatureTypeCV:  ",CHAR(34),INDEX(SamplingFeatures[Sampling Feature Type],$A1496),CHAR(34),
", SamplingFeatureCode:  ",CHAR(34),INDEX(SamplingFeatures[Feature Code],$A1496),CHAR(34),
", SamplingFeatureName:  ",CHAR(34),INDEX(SamplingFeatures[Feature Name],$A1496),CHAR(34),
", SamplingFeatureDescription:  ",CHAR(34),INDEX(SamplingFeatures[Feature Description],$A1496),CHAR(34),
", SamplingFeatureGeotypeCV:  ",CHAR(34),INDEX(SamplingFeatures[Feature Geo Type],$A1496),CHAR(34),
", FeatureGeometry:  ",CHAR(34),INDEX(SamplingFeatures[Feature Geometry],$A1496),CHAR(34),
", Elevation_m:  ",CHAR(34),INDEX(SamplingFeatures[Elevation_m],$A1496),CHAR(34),
", ElevationDatumCV:  ",CHAR(34),ElevationDatum,CHAR(34),"}"))</f>
        <v>#REF!</v>
      </c>
      <c r="L1496" t="e">
        <f>IF(INDEX(SamplingFeatures[Sampling Feature Type],$A1496)&lt;&gt;"Site","",
CONCATENATE("  - &amp;SiteID",TEXT(SUMPRODUCT(--($L$3:$L1495&lt;&gt;"")),"0000"),
" {","SamplingFeatureID:  *SamplingFeatureID",TEXT($A1496,"0000"),
", SiteTypeCV:  ",CHAR(34),INDEX(Sites[Site Type],$A1496),CHAR(34),
", Latitude:  ",INDEX(Sites[Latitude],$A1496),
", Longitude:  ",INDEX(Sites[Longitude],$A1496),
", SRSName:  ",CHAR(34),LatLonDatum,CHAR(34),"}"))</f>
        <v>#REF!</v>
      </c>
      <c r="M1496" t="e">
        <f>IF(INDEX(SamplingFeatures[Sampling Feature Type],$A1496)&lt;&gt;"Specimen","",
CONCATENATE("  - &amp;SpecimenID",TEXT(SUMPRODUCT(--($M$3:$M1495&lt;&gt;"")),"0000"),
" {","SamplingFeatureID:  *SamplingFeatureID",TEXT($A1496,"0000"),
", SpecimenTypeCV:  ",CHAR(34),INDEX(Specimens[Specimen Type],$A1496),CHAR(34),
", SpecimenMediumCV:  ",INDEX(Specimens[Specimen Medium],$A1496),
", IsFieldSpecimen:  ",CHAR(34),INDEX(Specimens[Is Field Specimen?],$A1496),CHAR(34),"}"))</f>
        <v>#REF!</v>
      </c>
      <c r="N1496" t="e">
        <f>IF(COUNTA(SpatialOffsets[])=0,"", IF(INDEX(SpatialOffsets[Spatial Offset Type],$A1496)="","",
CONCATENATE("  - &amp;SpatialOffsetID",TEXT($A1496,"0000"),
" {","SpatialOffsetTypeCV:  ",CHAR(34),INDEX(SpatialOffsets[Spatial Offset Type],$A1496),CHAR(34),
", Offset1Value:  ",INDEX(SpatialOffsets[Offset 1 Value],$A1496),
", Offset1UnitID:  ",CHAR(34),INDEX(SpatialOffsets[Offset 1 Unit],$A1496),CHAR(34),
", Offset2Value:  ",INDEX(SpatialOffsets[Offset 2 Value],$A1496),
", Offset2UnitID:  ",CHAR(34),INDEX(SpatialOffsets[Offset 2 Unit],$A1496),CHAR(34),
", Offset3Value:  ",INDEX(SpatialOffsets[Offset 3 Value],$A1496),
", Offset3UnitID:  ",CHAR(34),INDEX(SpatialOffsets[Offset 3 Unit],$A1496),CHAR(34),,"}")))</f>
        <v>#REF!</v>
      </c>
      <c r="O1496" t="e">
        <f>IF(COUNTA(RelatedFeatures[])=0,"", IF(INDEX(RelatedFeatures[First Sampling Feature Code],$A1496)="","",
CONCATENATE("  - &amp;RelationID",TEXT($A1496,"0000"),
" {","SamplingFeatureID:  *SamplingFeatureID",TEXT(MATCH(INDEX(RelatedFeatures[First Sampling Feature Code],$A1496),SamplingFeatures[Feature Code],0),"0000"),
", RelationshipTypeCV:  ",CHAR(34),INDEX(RelatedFeatures[Relationship Type],$A1496),CHAR(34),
", RelatedFeatureID: *SamplingFeatureID",TEXT(MATCH(INDEX(RelatedFeatures[Second Sampling Feature Code],$A1496),SamplingFeatures[Feature Code],0),"0000"),
", SpatialOffsetID:  ",IF(INDEX(RelatedFeatures[Offset Number],$A1496)="","",CONCATENATE("*SpatialOffsetID",TEXT(INDEX(RelatedFeatures[Offset Number],$A1496),"0000"))),"}")))</f>
        <v>#REF!</v>
      </c>
      <c r="P1496" t="e">
        <f>IF(INDEX(Methods[Method Type],$A1496)="","",
CONCATENATE("  - &amp;MethodID",TEXT($A1496,"0000"),
" {","MethodTypeCV:  ",CHAR(34),INDEX(Methods[Method Type],$A1496),CHAR(34),
", MethodCode:  ",CHAR(34),INDEX(Methods[Method Code],$A1496),CHAR(34),
", MethodName:  ",CHAR(34),INDEX(Methods[Method Name],$A1496),CHAR(34),
", MethodDescription:  ",CHAR(34),INDEX(Methods[Method Description],$A1496),CHAR(34),
", MethodLink:  ",CHAR(34),INDEX(Methods[Method Link],$A1496),CHAR(34),
", OrganizationID: *OrganizationID",TEXT(MATCH(INDEX(Methods[Organization Name],$A1496),Organizations[Organization Name],0),"0000"),"}"))</f>
        <v>#REF!</v>
      </c>
      <c r="Q1496" t="e">
        <f>IF(INDEX(Variables[Variable Type],$A1496)="","",
CONCATENATE("  - &amp;VariableID",TEXT($A1496,"0000"),
" {","VariableTypeCV:  ",CHAR(34),INDEX(Variables[Variable Type],$A1496),CHAR(34),
", VariableCode:  ",CHAR(34),INDEX(Variables[Variable Code],$A1496),CHAR(34),
", VariableNameCV:  ",CHAR(34),INDEX(Variables[Variable Name],$A1496),CHAR(34),
", VariableDefinition:  ",CHAR(34),INDEX(Variables[Variable Definition],$A1496),CHAR(34),
", SpecciationCV:  ",CHAR(34),INDEX(Variables[Speciation],$A1496),CHAR(34),
", NoDataValue:  ",CHAR(34),INDEX(Variables[No Data Value],$A1496),CHAR(34),"}"))</f>
        <v>#REF!</v>
      </c>
    </row>
    <row r="1497" spans="1:17" x14ac:dyDescent="0.25">
      <c r="A1497">
        <v>1494</v>
      </c>
      <c r="D1497" t="e">
        <f>IF(INDEX(People[First Name],$A1497)="","",
CONCATENATE("  - &amp;PersonID",TEXT($A1497,"0000"),
" {","PersonFirstName:  ",CHAR(34),INDEX(People[First Name],$A1497),CHAR(34),
", PersonMiddleName:  ",CHAR(34),INDEX(People[Middle Name],$A1497),CHAR(34),
", PersonLastName:  ",CHAR(34),INDEX(People[Last Name],$A1497),CHAR(34),"}"))</f>
        <v>#REF!</v>
      </c>
      <c r="E1497" t="e">
        <f>IF(INDEX(Organizations[Organization Type '[CV']],$A1497)="","",
CONCATENATE("  - &amp;OrganizationID",TEXT($A1497,"0000"),
" {","OrganizationTypeCV:  ",CHAR(34),INDEX(Organizations[Organization Type '[CV']],$A1497),CHAR(34),
", OrganizationCode:  ",CHAR(34),INDEX(Organizations[Organization Code],$A1497),CHAR(34),
", OrganizationName:  ",CHAR(34),INDEX(Organizations[Organization Name],$A1497),CHAR(34),
", OrganizationDescription:  ",CHAR(34),INDEX(Organizations[Organization Description],$A1497),CHAR(34),
", OrganizationLink:  ",CHAR(34),INDEX(Organizations[Organization Link],$A1497),CHAR(34),"}"))</f>
        <v>#REF!</v>
      </c>
      <c r="F1497" t="e">
        <f>IF(INDEX(People[First Name],$A1497)="","",
CONCATENATE("  - &amp;AffiliationID",TEXT($A1497,"0000"),
" {PersonID: *PersonID",TEXT($A1497,"0000"),
", OrganizationID: *OrganizationID",TEXT(MATCH(INDEX(People[Organization Name],$A1497),Organizations[Organization Name],0),"0000"),
", IsPrimaryOrganizationContact: , AffiliationStartDate: , AffiliationEndDate: , PrimaryPhone: ",
", PrimaryEmail: ",CHAR(34),INDEX(People[Primary Email],$A1497),CHAR(34),
", PrimaryAddress: ",CHAR(34),INDEX(People[Primary Address],$A1497),CHAR(34),
", PersonLink: }"))</f>
        <v>#REF!</v>
      </c>
      <c r="H1497" t="e">
        <f>IF(COUNTA(CitationInformation)=0,"",IF(INDEX(AuthorList[Author Name],$A1497)="","",
CONCATENATE("  - &amp;AuthorListID",TEXT($A1497,"0000"),
"  {CitationID: *CitationID0001",
", PersonID: *PersonID",TEXT(MATCH(INDEX(AuthorList[Author Name],$A1497),People[Full Name],0),"0000"),
", AuthorOrder: ",INDEX(AuthorList[Author Number],$A1497),"}")))</f>
        <v>#REF!</v>
      </c>
      <c r="K1497" t="e">
        <f>IF(INDEX(SamplingFeatures[Feature Code],$A1497)="","",
CONCATENATE("  - &amp;SamplingFeatureID",TEXT($A1497,"0000"),
" {","SamplingFeatureUUID:  ",CHAR(34),INDEX(SamplingFeatures[Sampling Feature UUID],$A1497),CHAR(34),
", SamplingFeatureTypeCV:  ",CHAR(34),INDEX(SamplingFeatures[Sampling Feature Type],$A1497),CHAR(34),
", SamplingFeatureCode:  ",CHAR(34),INDEX(SamplingFeatures[Feature Code],$A1497),CHAR(34),
", SamplingFeatureName:  ",CHAR(34),INDEX(SamplingFeatures[Feature Name],$A1497),CHAR(34),
", SamplingFeatureDescription:  ",CHAR(34),INDEX(SamplingFeatures[Feature Description],$A1497),CHAR(34),
", SamplingFeatureGeotypeCV:  ",CHAR(34),INDEX(SamplingFeatures[Feature Geo Type],$A1497),CHAR(34),
", FeatureGeometry:  ",CHAR(34),INDEX(SamplingFeatures[Feature Geometry],$A1497),CHAR(34),
", Elevation_m:  ",CHAR(34),INDEX(SamplingFeatures[Elevation_m],$A1497),CHAR(34),
", ElevationDatumCV:  ",CHAR(34),ElevationDatum,CHAR(34),"}"))</f>
        <v>#REF!</v>
      </c>
      <c r="L1497" t="e">
        <f>IF(INDEX(SamplingFeatures[Sampling Feature Type],$A1497)&lt;&gt;"Site","",
CONCATENATE("  - &amp;SiteID",TEXT(SUMPRODUCT(--($L$3:$L1496&lt;&gt;"")),"0000"),
" {","SamplingFeatureID:  *SamplingFeatureID",TEXT($A1497,"0000"),
", SiteTypeCV:  ",CHAR(34),INDEX(Sites[Site Type],$A1497),CHAR(34),
", Latitude:  ",INDEX(Sites[Latitude],$A1497),
", Longitude:  ",INDEX(Sites[Longitude],$A1497),
", SRSName:  ",CHAR(34),LatLonDatum,CHAR(34),"}"))</f>
        <v>#REF!</v>
      </c>
      <c r="M1497" t="e">
        <f>IF(INDEX(SamplingFeatures[Sampling Feature Type],$A1497)&lt;&gt;"Specimen","",
CONCATENATE("  - &amp;SpecimenID",TEXT(SUMPRODUCT(--($M$3:$M1496&lt;&gt;"")),"0000"),
" {","SamplingFeatureID:  *SamplingFeatureID",TEXT($A1497,"0000"),
", SpecimenTypeCV:  ",CHAR(34),INDEX(Specimens[Specimen Type],$A1497),CHAR(34),
", SpecimenMediumCV:  ",INDEX(Specimens[Specimen Medium],$A1497),
", IsFieldSpecimen:  ",CHAR(34),INDEX(Specimens[Is Field Specimen?],$A1497),CHAR(34),"}"))</f>
        <v>#REF!</v>
      </c>
      <c r="N1497" t="e">
        <f>IF(COUNTA(SpatialOffsets[])=0,"", IF(INDEX(SpatialOffsets[Spatial Offset Type],$A1497)="","",
CONCATENATE("  - &amp;SpatialOffsetID",TEXT($A1497,"0000"),
" {","SpatialOffsetTypeCV:  ",CHAR(34),INDEX(SpatialOffsets[Spatial Offset Type],$A1497),CHAR(34),
", Offset1Value:  ",INDEX(SpatialOffsets[Offset 1 Value],$A1497),
", Offset1UnitID:  ",CHAR(34),INDEX(SpatialOffsets[Offset 1 Unit],$A1497),CHAR(34),
", Offset2Value:  ",INDEX(SpatialOffsets[Offset 2 Value],$A1497),
", Offset2UnitID:  ",CHAR(34),INDEX(SpatialOffsets[Offset 2 Unit],$A1497),CHAR(34),
", Offset3Value:  ",INDEX(SpatialOffsets[Offset 3 Value],$A1497),
", Offset3UnitID:  ",CHAR(34),INDEX(SpatialOffsets[Offset 3 Unit],$A1497),CHAR(34),,"}")))</f>
        <v>#REF!</v>
      </c>
      <c r="O1497" t="e">
        <f>IF(COUNTA(RelatedFeatures[])=0,"", IF(INDEX(RelatedFeatures[First Sampling Feature Code],$A1497)="","",
CONCATENATE("  - &amp;RelationID",TEXT($A1497,"0000"),
" {","SamplingFeatureID:  *SamplingFeatureID",TEXT(MATCH(INDEX(RelatedFeatures[First Sampling Feature Code],$A1497),SamplingFeatures[Feature Code],0),"0000"),
", RelationshipTypeCV:  ",CHAR(34),INDEX(RelatedFeatures[Relationship Type],$A1497),CHAR(34),
", RelatedFeatureID: *SamplingFeatureID",TEXT(MATCH(INDEX(RelatedFeatures[Second Sampling Feature Code],$A1497),SamplingFeatures[Feature Code],0),"0000"),
", SpatialOffsetID:  ",IF(INDEX(RelatedFeatures[Offset Number],$A1497)="","",CONCATENATE("*SpatialOffsetID",TEXT(INDEX(RelatedFeatures[Offset Number],$A1497),"0000"))),"}")))</f>
        <v>#REF!</v>
      </c>
      <c r="P1497" t="e">
        <f>IF(INDEX(Methods[Method Type],$A1497)="","",
CONCATENATE("  - &amp;MethodID",TEXT($A1497,"0000"),
" {","MethodTypeCV:  ",CHAR(34),INDEX(Methods[Method Type],$A1497),CHAR(34),
", MethodCode:  ",CHAR(34),INDEX(Methods[Method Code],$A1497),CHAR(34),
", MethodName:  ",CHAR(34),INDEX(Methods[Method Name],$A1497),CHAR(34),
", MethodDescription:  ",CHAR(34),INDEX(Methods[Method Description],$A1497),CHAR(34),
", MethodLink:  ",CHAR(34),INDEX(Methods[Method Link],$A1497),CHAR(34),
", OrganizationID: *OrganizationID",TEXT(MATCH(INDEX(Methods[Organization Name],$A1497),Organizations[Organization Name],0),"0000"),"}"))</f>
        <v>#REF!</v>
      </c>
      <c r="Q1497" t="e">
        <f>IF(INDEX(Variables[Variable Type],$A1497)="","",
CONCATENATE("  - &amp;VariableID",TEXT($A1497,"0000"),
" {","VariableTypeCV:  ",CHAR(34),INDEX(Variables[Variable Type],$A1497),CHAR(34),
", VariableCode:  ",CHAR(34),INDEX(Variables[Variable Code],$A1497),CHAR(34),
", VariableNameCV:  ",CHAR(34),INDEX(Variables[Variable Name],$A1497),CHAR(34),
", VariableDefinition:  ",CHAR(34),INDEX(Variables[Variable Definition],$A1497),CHAR(34),
", SpecciationCV:  ",CHAR(34),INDEX(Variables[Speciation],$A1497),CHAR(34),
", NoDataValue:  ",CHAR(34),INDEX(Variables[No Data Value],$A1497),CHAR(34),"}"))</f>
        <v>#REF!</v>
      </c>
    </row>
    <row r="1498" spans="1:17" x14ac:dyDescent="0.25">
      <c r="A1498">
        <v>1495</v>
      </c>
      <c r="D1498" t="e">
        <f>IF(INDEX(People[First Name],$A1498)="","",
CONCATENATE("  - &amp;PersonID",TEXT($A1498,"0000"),
" {","PersonFirstName:  ",CHAR(34),INDEX(People[First Name],$A1498),CHAR(34),
", PersonMiddleName:  ",CHAR(34),INDEX(People[Middle Name],$A1498),CHAR(34),
", PersonLastName:  ",CHAR(34),INDEX(People[Last Name],$A1498),CHAR(34),"}"))</f>
        <v>#REF!</v>
      </c>
      <c r="E1498" t="e">
        <f>IF(INDEX(Organizations[Organization Type '[CV']],$A1498)="","",
CONCATENATE("  - &amp;OrganizationID",TEXT($A1498,"0000"),
" {","OrganizationTypeCV:  ",CHAR(34),INDEX(Organizations[Organization Type '[CV']],$A1498),CHAR(34),
", OrganizationCode:  ",CHAR(34),INDEX(Organizations[Organization Code],$A1498),CHAR(34),
", OrganizationName:  ",CHAR(34),INDEX(Organizations[Organization Name],$A1498),CHAR(34),
", OrganizationDescription:  ",CHAR(34),INDEX(Organizations[Organization Description],$A1498),CHAR(34),
", OrganizationLink:  ",CHAR(34),INDEX(Organizations[Organization Link],$A1498),CHAR(34),"}"))</f>
        <v>#REF!</v>
      </c>
      <c r="F1498" t="e">
        <f>IF(INDEX(People[First Name],$A1498)="","",
CONCATENATE("  - &amp;AffiliationID",TEXT($A1498,"0000"),
" {PersonID: *PersonID",TEXT($A1498,"0000"),
", OrganizationID: *OrganizationID",TEXT(MATCH(INDEX(People[Organization Name],$A1498),Organizations[Organization Name],0),"0000"),
", IsPrimaryOrganizationContact: , AffiliationStartDate: , AffiliationEndDate: , PrimaryPhone: ",
", PrimaryEmail: ",CHAR(34),INDEX(People[Primary Email],$A1498),CHAR(34),
", PrimaryAddress: ",CHAR(34),INDEX(People[Primary Address],$A1498),CHAR(34),
", PersonLink: }"))</f>
        <v>#REF!</v>
      </c>
      <c r="H1498" t="e">
        <f>IF(COUNTA(CitationInformation)=0,"",IF(INDEX(AuthorList[Author Name],$A1498)="","",
CONCATENATE("  - &amp;AuthorListID",TEXT($A1498,"0000"),
"  {CitationID: *CitationID0001",
", PersonID: *PersonID",TEXT(MATCH(INDEX(AuthorList[Author Name],$A1498),People[Full Name],0),"0000"),
", AuthorOrder: ",INDEX(AuthorList[Author Number],$A1498),"}")))</f>
        <v>#REF!</v>
      </c>
      <c r="K1498" t="e">
        <f>IF(INDEX(SamplingFeatures[Feature Code],$A1498)="","",
CONCATENATE("  - &amp;SamplingFeatureID",TEXT($A1498,"0000"),
" {","SamplingFeatureUUID:  ",CHAR(34),INDEX(SamplingFeatures[Sampling Feature UUID],$A1498),CHAR(34),
", SamplingFeatureTypeCV:  ",CHAR(34),INDEX(SamplingFeatures[Sampling Feature Type],$A1498),CHAR(34),
", SamplingFeatureCode:  ",CHAR(34),INDEX(SamplingFeatures[Feature Code],$A1498),CHAR(34),
", SamplingFeatureName:  ",CHAR(34),INDEX(SamplingFeatures[Feature Name],$A1498),CHAR(34),
", SamplingFeatureDescription:  ",CHAR(34),INDEX(SamplingFeatures[Feature Description],$A1498),CHAR(34),
", SamplingFeatureGeotypeCV:  ",CHAR(34),INDEX(SamplingFeatures[Feature Geo Type],$A1498),CHAR(34),
", FeatureGeometry:  ",CHAR(34),INDEX(SamplingFeatures[Feature Geometry],$A1498),CHAR(34),
", Elevation_m:  ",CHAR(34),INDEX(SamplingFeatures[Elevation_m],$A1498),CHAR(34),
", ElevationDatumCV:  ",CHAR(34),ElevationDatum,CHAR(34),"}"))</f>
        <v>#REF!</v>
      </c>
      <c r="L1498" t="e">
        <f>IF(INDEX(SamplingFeatures[Sampling Feature Type],$A1498)&lt;&gt;"Site","",
CONCATENATE("  - &amp;SiteID",TEXT(SUMPRODUCT(--($L$3:$L1497&lt;&gt;"")),"0000"),
" {","SamplingFeatureID:  *SamplingFeatureID",TEXT($A1498,"0000"),
", SiteTypeCV:  ",CHAR(34),INDEX(Sites[Site Type],$A1498),CHAR(34),
", Latitude:  ",INDEX(Sites[Latitude],$A1498),
", Longitude:  ",INDEX(Sites[Longitude],$A1498),
", SRSName:  ",CHAR(34),LatLonDatum,CHAR(34),"}"))</f>
        <v>#REF!</v>
      </c>
      <c r="M1498" t="e">
        <f>IF(INDEX(SamplingFeatures[Sampling Feature Type],$A1498)&lt;&gt;"Specimen","",
CONCATENATE("  - &amp;SpecimenID",TEXT(SUMPRODUCT(--($M$3:$M1497&lt;&gt;"")),"0000"),
" {","SamplingFeatureID:  *SamplingFeatureID",TEXT($A1498,"0000"),
", SpecimenTypeCV:  ",CHAR(34),INDEX(Specimens[Specimen Type],$A1498),CHAR(34),
", SpecimenMediumCV:  ",INDEX(Specimens[Specimen Medium],$A1498),
", IsFieldSpecimen:  ",CHAR(34),INDEX(Specimens[Is Field Specimen?],$A1498),CHAR(34),"}"))</f>
        <v>#REF!</v>
      </c>
      <c r="N1498" t="e">
        <f>IF(COUNTA(SpatialOffsets[])=0,"", IF(INDEX(SpatialOffsets[Spatial Offset Type],$A1498)="","",
CONCATENATE("  - &amp;SpatialOffsetID",TEXT($A1498,"0000"),
" {","SpatialOffsetTypeCV:  ",CHAR(34),INDEX(SpatialOffsets[Spatial Offset Type],$A1498),CHAR(34),
", Offset1Value:  ",INDEX(SpatialOffsets[Offset 1 Value],$A1498),
", Offset1UnitID:  ",CHAR(34),INDEX(SpatialOffsets[Offset 1 Unit],$A1498),CHAR(34),
", Offset2Value:  ",INDEX(SpatialOffsets[Offset 2 Value],$A1498),
", Offset2UnitID:  ",CHAR(34),INDEX(SpatialOffsets[Offset 2 Unit],$A1498),CHAR(34),
", Offset3Value:  ",INDEX(SpatialOffsets[Offset 3 Value],$A1498),
", Offset3UnitID:  ",CHAR(34),INDEX(SpatialOffsets[Offset 3 Unit],$A1498),CHAR(34),,"}")))</f>
        <v>#REF!</v>
      </c>
      <c r="O1498" t="e">
        <f>IF(COUNTA(RelatedFeatures[])=0,"", IF(INDEX(RelatedFeatures[First Sampling Feature Code],$A1498)="","",
CONCATENATE("  - &amp;RelationID",TEXT($A1498,"0000"),
" {","SamplingFeatureID:  *SamplingFeatureID",TEXT(MATCH(INDEX(RelatedFeatures[First Sampling Feature Code],$A1498),SamplingFeatures[Feature Code],0),"0000"),
", RelationshipTypeCV:  ",CHAR(34),INDEX(RelatedFeatures[Relationship Type],$A1498),CHAR(34),
", RelatedFeatureID: *SamplingFeatureID",TEXT(MATCH(INDEX(RelatedFeatures[Second Sampling Feature Code],$A1498),SamplingFeatures[Feature Code],0),"0000"),
", SpatialOffsetID:  ",IF(INDEX(RelatedFeatures[Offset Number],$A1498)="","",CONCATENATE("*SpatialOffsetID",TEXT(INDEX(RelatedFeatures[Offset Number],$A1498),"0000"))),"}")))</f>
        <v>#REF!</v>
      </c>
      <c r="P1498" t="e">
        <f>IF(INDEX(Methods[Method Type],$A1498)="","",
CONCATENATE("  - &amp;MethodID",TEXT($A1498,"0000"),
" {","MethodTypeCV:  ",CHAR(34),INDEX(Methods[Method Type],$A1498),CHAR(34),
", MethodCode:  ",CHAR(34),INDEX(Methods[Method Code],$A1498),CHAR(34),
", MethodName:  ",CHAR(34),INDEX(Methods[Method Name],$A1498),CHAR(34),
", MethodDescription:  ",CHAR(34),INDEX(Methods[Method Description],$A1498),CHAR(34),
", MethodLink:  ",CHAR(34),INDEX(Methods[Method Link],$A1498),CHAR(34),
", OrganizationID: *OrganizationID",TEXT(MATCH(INDEX(Methods[Organization Name],$A1498),Organizations[Organization Name],0),"0000"),"}"))</f>
        <v>#REF!</v>
      </c>
      <c r="Q1498" t="e">
        <f>IF(INDEX(Variables[Variable Type],$A1498)="","",
CONCATENATE("  - &amp;VariableID",TEXT($A1498,"0000"),
" {","VariableTypeCV:  ",CHAR(34),INDEX(Variables[Variable Type],$A1498),CHAR(34),
", VariableCode:  ",CHAR(34),INDEX(Variables[Variable Code],$A1498),CHAR(34),
", VariableNameCV:  ",CHAR(34),INDEX(Variables[Variable Name],$A1498),CHAR(34),
", VariableDefinition:  ",CHAR(34),INDEX(Variables[Variable Definition],$A1498),CHAR(34),
", SpecciationCV:  ",CHAR(34),INDEX(Variables[Speciation],$A1498),CHAR(34),
", NoDataValue:  ",CHAR(34),INDEX(Variables[No Data Value],$A1498),CHAR(34),"}"))</f>
        <v>#REF!</v>
      </c>
    </row>
    <row r="1499" spans="1:17" x14ac:dyDescent="0.25">
      <c r="A1499">
        <v>1496</v>
      </c>
      <c r="D1499" t="e">
        <f>IF(INDEX(People[First Name],$A1499)="","",
CONCATENATE("  - &amp;PersonID",TEXT($A1499,"0000"),
" {","PersonFirstName:  ",CHAR(34),INDEX(People[First Name],$A1499),CHAR(34),
", PersonMiddleName:  ",CHAR(34),INDEX(People[Middle Name],$A1499),CHAR(34),
", PersonLastName:  ",CHAR(34),INDEX(People[Last Name],$A1499),CHAR(34),"}"))</f>
        <v>#REF!</v>
      </c>
      <c r="E1499" t="e">
        <f>IF(INDEX(Organizations[Organization Type '[CV']],$A1499)="","",
CONCATENATE("  - &amp;OrganizationID",TEXT($A1499,"0000"),
" {","OrganizationTypeCV:  ",CHAR(34),INDEX(Organizations[Organization Type '[CV']],$A1499),CHAR(34),
", OrganizationCode:  ",CHAR(34),INDEX(Organizations[Organization Code],$A1499),CHAR(34),
", OrganizationName:  ",CHAR(34),INDEX(Organizations[Organization Name],$A1499),CHAR(34),
", OrganizationDescription:  ",CHAR(34),INDEX(Organizations[Organization Description],$A1499),CHAR(34),
", OrganizationLink:  ",CHAR(34),INDEX(Organizations[Organization Link],$A1499),CHAR(34),"}"))</f>
        <v>#REF!</v>
      </c>
      <c r="F1499" t="e">
        <f>IF(INDEX(People[First Name],$A1499)="","",
CONCATENATE("  - &amp;AffiliationID",TEXT($A1499,"0000"),
" {PersonID: *PersonID",TEXT($A1499,"0000"),
", OrganizationID: *OrganizationID",TEXT(MATCH(INDEX(People[Organization Name],$A1499),Organizations[Organization Name],0),"0000"),
", IsPrimaryOrganizationContact: , AffiliationStartDate: , AffiliationEndDate: , PrimaryPhone: ",
", PrimaryEmail: ",CHAR(34),INDEX(People[Primary Email],$A1499),CHAR(34),
", PrimaryAddress: ",CHAR(34),INDEX(People[Primary Address],$A1499),CHAR(34),
", PersonLink: }"))</f>
        <v>#REF!</v>
      </c>
      <c r="H1499" t="e">
        <f>IF(COUNTA(CitationInformation)=0,"",IF(INDEX(AuthorList[Author Name],$A1499)="","",
CONCATENATE("  - &amp;AuthorListID",TEXT($A1499,"0000"),
"  {CitationID: *CitationID0001",
", PersonID: *PersonID",TEXT(MATCH(INDEX(AuthorList[Author Name],$A1499),People[Full Name],0),"0000"),
", AuthorOrder: ",INDEX(AuthorList[Author Number],$A1499),"}")))</f>
        <v>#REF!</v>
      </c>
      <c r="K1499" t="e">
        <f>IF(INDEX(SamplingFeatures[Feature Code],$A1499)="","",
CONCATENATE("  - &amp;SamplingFeatureID",TEXT($A1499,"0000"),
" {","SamplingFeatureUUID:  ",CHAR(34),INDEX(SamplingFeatures[Sampling Feature UUID],$A1499),CHAR(34),
", SamplingFeatureTypeCV:  ",CHAR(34),INDEX(SamplingFeatures[Sampling Feature Type],$A1499),CHAR(34),
", SamplingFeatureCode:  ",CHAR(34),INDEX(SamplingFeatures[Feature Code],$A1499),CHAR(34),
", SamplingFeatureName:  ",CHAR(34),INDEX(SamplingFeatures[Feature Name],$A1499),CHAR(34),
", SamplingFeatureDescription:  ",CHAR(34),INDEX(SamplingFeatures[Feature Description],$A1499),CHAR(34),
", SamplingFeatureGeotypeCV:  ",CHAR(34),INDEX(SamplingFeatures[Feature Geo Type],$A1499),CHAR(34),
", FeatureGeometry:  ",CHAR(34),INDEX(SamplingFeatures[Feature Geometry],$A1499),CHAR(34),
", Elevation_m:  ",CHAR(34),INDEX(SamplingFeatures[Elevation_m],$A1499),CHAR(34),
", ElevationDatumCV:  ",CHAR(34),ElevationDatum,CHAR(34),"}"))</f>
        <v>#REF!</v>
      </c>
      <c r="L1499" t="e">
        <f>IF(INDEX(SamplingFeatures[Sampling Feature Type],$A1499)&lt;&gt;"Site","",
CONCATENATE("  - &amp;SiteID",TEXT(SUMPRODUCT(--($L$3:$L1498&lt;&gt;"")),"0000"),
" {","SamplingFeatureID:  *SamplingFeatureID",TEXT($A1499,"0000"),
", SiteTypeCV:  ",CHAR(34),INDEX(Sites[Site Type],$A1499),CHAR(34),
", Latitude:  ",INDEX(Sites[Latitude],$A1499),
", Longitude:  ",INDEX(Sites[Longitude],$A1499),
", SRSName:  ",CHAR(34),LatLonDatum,CHAR(34),"}"))</f>
        <v>#REF!</v>
      </c>
      <c r="M1499" t="e">
        <f>IF(INDEX(SamplingFeatures[Sampling Feature Type],$A1499)&lt;&gt;"Specimen","",
CONCATENATE("  - &amp;SpecimenID",TEXT(SUMPRODUCT(--($M$3:$M1498&lt;&gt;"")),"0000"),
" {","SamplingFeatureID:  *SamplingFeatureID",TEXT($A1499,"0000"),
", SpecimenTypeCV:  ",CHAR(34),INDEX(Specimens[Specimen Type],$A1499),CHAR(34),
", SpecimenMediumCV:  ",INDEX(Specimens[Specimen Medium],$A1499),
", IsFieldSpecimen:  ",CHAR(34),INDEX(Specimens[Is Field Specimen?],$A1499),CHAR(34),"}"))</f>
        <v>#REF!</v>
      </c>
      <c r="N1499" t="e">
        <f>IF(COUNTA(SpatialOffsets[])=0,"", IF(INDEX(SpatialOffsets[Spatial Offset Type],$A1499)="","",
CONCATENATE("  - &amp;SpatialOffsetID",TEXT($A1499,"0000"),
" {","SpatialOffsetTypeCV:  ",CHAR(34),INDEX(SpatialOffsets[Spatial Offset Type],$A1499),CHAR(34),
", Offset1Value:  ",INDEX(SpatialOffsets[Offset 1 Value],$A1499),
", Offset1UnitID:  ",CHAR(34),INDEX(SpatialOffsets[Offset 1 Unit],$A1499),CHAR(34),
", Offset2Value:  ",INDEX(SpatialOffsets[Offset 2 Value],$A1499),
", Offset2UnitID:  ",CHAR(34),INDEX(SpatialOffsets[Offset 2 Unit],$A1499),CHAR(34),
", Offset3Value:  ",INDEX(SpatialOffsets[Offset 3 Value],$A1499),
", Offset3UnitID:  ",CHAR(34),INDEX(SpatialOffsets[Offset 3 Unit],$A1499),CHAR(34),,"}")))</f>
        <v>#REF!</v>
      </c>
      <c r="O1499" t="e">
        <f>IF(COUNTA(RelatedFeatures[])=0,"", IF(INDEX(RelatedFeatures[First Sampling Feature Code],$A1499)="","",
CONCATENATE("  - &amp;RelationID",TEXT($A1499,"0000"),
" {","SamplingFeatureID:  *SamplingFeatureID",TEXT(MATCH(INDEX(RelatedFeatures[First Sampling Feature Code],$A1499),SamplingFeatures[Feature Code],0),"0000"),
", RelationshipTypeCV:  ",CHAR(34),INDEX(RelatedFeatures[Relationship Type],$A1499),CHAR(34),
", RelatedFeatureID: *SamplingFeatureID",TEXT(MATCH(INDEX(RelatedFeatures[Second Sampling Feature Code],$A1499),SamplingFeatures[Feature Code],0),"0000"),
", SpatialOffsetID:  ",IF(INDEX(RelatedFeatures[Offset Number],$A1499)="","",CONCATENATE("*SpatialOffsetID",TEXT(INDEX(RelatedFeatures[Offset Number],$A1499),"0000"))),"}")))</f>
        <v>#REF!</v>
      </c>
      <c r="P1499" t="e">
        <f>IF(INDEX(Methods[Method Type],$A1499)="","",
CONCATENATE("  - &amp;MethodID",TEXT($A1499,"0000"),
" {","MethodTypeCV:  ",CHAR(34),INDEX(Methods[Method Type],$A1499),CHAR(34),
", MethodCode:  ",CHAR(34),INDEX(Methods[Method Code],$A1499),CHAR(34),
", MethodName:  ",CHAR(34),INDEX(Methods[Method Name],$A1499),CHAR(34),
", MethodDescription:  ",CHAR(34),INDEX(Methods[Method Description],$A1499),CHAR(34),
", MethodLink:  ",CHAR(34),INDEX(Methods[Method Link],$A1499),CHAR(34),
", OrganizationID: *OrganizationID",TEXT(MATCH(INDEX(Methods[Organization Name],$A1499),Organizations[Organization Name],0),"0000"),"}"))</f>
        <v>#REF!</v>
      </c>
      <c r="Q1499" t="e">
        <f>IF(INDEX(Variables[Variable Type],$A1499)="","",
CONCATENATE("  - &amp;VariableID",TEXT($A1499,"0000"),
" {","VariableTypeCV:  ",CHAR(34),INDEX(Variables[Variable Type],$A1499),CHAR(34),
", VariableCode:  ",CHAR(34),INDEX(Variables[Variable Code],$A1499),CHAR(34),
", VariableNameCV:  ",CHAR(34),INDEX(Variables[Variable Name],$A1499),CHAR(34),
", VariableDefinition:  ",CHAR(34),INDEX(Variables[Variable Definition],$A1499),CHAR(34),
", SpecciationCV:  ",CHAR(34),INDEX(Variables[Speciation],$A1499),CHAR(34),
", NoDataValue:  ",CHAR(34),INDEX(Variables[No Data Value],$A1499),CHAR(34),"}"))</f>
        <v>#REF!</v>
      </c>
    </row>
    <row r="1500" spans="1:17" x14ac:dyDescent="0.25">
      <c r="A1500">
        <v>1497</v>
      </c>
      <c r="D1500" t="e">
        <f>IF(INDEX(People[First Name],$A1500)="","",
CONCATENATE("  - &amp;PersonID",TEXT($A1500,"0000"),
" {","PersonFirstName:  ",CHAR(34),INDEX(People[First Name],$A1500),CHAR(34),
", PersonMiddleName:  ",CHAR(34),INDEX(People[Middle Name],$A1500),CHAR(34),
", PersonLastName:  ",CHAR(34),INDEX(People[Last Name],$A1500),CHAR(34),"}"))</f>
        <v>#REF!</v>
      </c>
      <c r="E1500" t="e">
        <f>IF(INDEX(Organizations[Organization Type '[CV']],$A1500)="","",
CONCATENATE("  - &amp;OrganizationID",TEXT($A1500,"0000"),
" {","OrganizationTypeCV:  ",CHAR(34),INDEX(Organizations[Organization Type '[CV']],$A1500),CHAR(34),
", OrganizationCode:  ",CHAR(34),INDEX(Organizations[Organization Code],$A1500),CHAR(34),
", OrganizationName:  ",CHAR(34),INDEX(Organizations[Organization Name],$A1500),CHAR(34),
", OrganizationDescription:  ",CHAR(34),INDEX(Organizations[Organization Description],$A1500),CHAR(34),
", OrganizationLink:  ",CHAR(34),INDEX(Organizations[Organization Link],$A1500),CHAR(34),"}"))</f>
        <v>#REF!</v>
      </c>
      <c r="F1500" t="e">
        <f>IF(INDEX(People[First Name],$A1500)="","",
CONCATENATE("  - &amp;AffiliationID",TEXT($A1500,"0000"),
" {PersonID: *PersonID",TEXT($A1500,"0000"),
", OrganizationID: *OrganizationID",TEXT(MATCH(INDEX(People[Organization Name],$A1500),Organizations[Organization Name],0),"0000"),
", IsPrimaryOrganizationContact: , AffiliationStartDate: , AffiliationEndDate: , PrimaryPhone: ",
", PrimaryEmail: ",CHAR(34),INDEX(People[Primary Email],$A1500),CHAR(34),
", PrimaryAddress: ",CHAR(34),INDEX(People[Primary Address],$A1500),CHAR(34),
", PersonLink: }"))</f>
        <v>#REF!</v>
      </c>
      <c r="H1500" t="e">
        <f>IF(COUNTA(CitationInformation)=0,"",IF(INDEX(AuthorList[Author Name],$A1500)="","",
CONCATENATE("  - &amp;AuthorListID",TEXT($A1500,"0000"),
"  {CitationID: *CitationID0001",
", PersonID: *PersonID",TEXT(MATCH(INDEX(AuthorList[Author Name],$A1500),People[Full Name],0),"0000"),
", AuthorOrder: ",INDEX(AuthorList[Author Number],$A1500),"}")))</f>
        <v>#REF!</v>
      </c>
      <c r="K1500" t="e">
        <f>IF(INDEX(SamplingFeatures[Feature Code],$A1500)="","",
CONCATENATE("  - &amp;SamplingFeatureID",TEXT($A1500,"0000"),
" {","SamplingFeatureUUID:  ",CHAR(34),INDEX(SamplingFeatures[Sampling Feature UUID],$A1500),CHAR(34),
", SamplingFeatureTypeCV:  ",CHAR(34),INDEX(SamplingFeatures[Sampling Feature Type],$A1500),CHAR(34),
", SamplingFeatureCode:  ",CHAR(34),INDEX(SamplingFeatures[Feature Code],$A1500),CHAR(34),
", SamplingFeatureName:  ",CHAR(34),INDEX(SamplingFeatures[Feature Name],$A1500),CHAR(34),
", SamplingFeatureDescription:  ",CHAR(34),INDEX(SamplingFeatures[Feature Description],$A1500),CHAR(34),
", SamplingFeatureGeotypeCV:  ",CHAR(34),INDEX(SamplingFeatures[Feature Geo Type],$A1500),CHAR(34),
", FeatureGeometry:  ",CHAR(34),INDEX(SamplingFeatures[Feature Geometry],$A1500),CHAR(34),
", Elevation_m:  ",CHAR(34),INDEX(SamplingFeatures[Elevation_m],$A1500),CHAR(34),
", ElevationDatumCV:  ",CHAR(34),ElevationDatum,CHAR(34),"}"))</f>
        <v>#REF!</v>
      </c>
      <c r="L1500" t="e">
        <f>IF(INDEX(SamplingFeatures[Sampling Feature Type],$A1500)&lt;&gt;"Site","",
CONCATENATE("  - &amp;SiteID",TEXT(SUMPRODUCT(--($L$3:$L1499&lt;&gt;"")),"0000"),
" {","SamplingFeatureID:  *SamplingFeatureID",TEXT($A1500,"0000"),
", SiteTypeCV:  ",CHAR(34),INDEX(Sites[Site Type],$A1500),CHAR(34),
", Latitude:  ",INDEX(Sites[Latitude],$A1500),
", Longitude:  ",INDEX(Sites[Longitude],$A1500),
", SRSName:  ",CHAR(34),LatLonDatum,CHAR(34),"}"))</f>
        <v>#REF!</v>
      </c>
      <c r="M1500" t="e">
        <f>IF(INDEX(SamplingFeatures[Sampling Feature Type],$A1500)&lt;&gt;"Specimen","",
CONCATENATE("  - &amp;SpecimenID",TEXT(SUMPRODUCT(--($M$3:$M1499&lt;&gt;"")),"0000"),
" {","SamplingFeatureID:  *SamplingFeatureID",TEXT($A1500,"0000"),
", SpecimenTypeCV:  ",CHAR(34),INDEX(Specimens[Specimen Type],$A1500),CHAR(34),
", SpecimenMediumCV:  ",INDEX(Specimens[Specimen Medium],$A1500),
", IsFieldSpecimen:  ",CHAR(34),INDEX(Specimens[Is Field Specimen?],$A1500),CHAR(34),"}"))</f>
        <v>#REF!</v>
      </c>
      <c r="N1500" t="e">
        <f>IF(COUNTA(SpatialOffsets[])=0,"", IF(INDEX(SpatialOffsets[Spatial Offset Type],$A1500)="","",
CONCATENATE("  - &amp;SpatialOffsetID",TEXT($A1500,"0000"),
" {","SpatialOffsetTypeCV:  ",CHAR(34),INDEX(SpatialOffsets[Spatial Offset Type],$A1500),CHAR(34),
", Offset1Value:  ",INDEX(SpatialOffsets[Offset 1 Value],$A1500),
", Offset1UnitID:  ",CHAR(34),INDEX(SpatialOffsets[Offset 1 Unit],$A1500),CHAR(34),
", Offset2Value:  ",INDEX(SpatialOffsets[Offset 2 Value],$A1500),
", Offset2UnitID:  ",CHAR(34),INDEX(SpatialOffsets[Offset 2 Unit],$A1500),CHAR(34),
", Offset3Value:  ",INDEX(SpatialOffsets[Offset 3 Value],$A1500),
", Offset3UnitID:  ",CHAR(34),INDEX(SpatialOffsets[Offset 3 Unit],$A1500),CHAR(34),,"}")))</f>
        <v>#REF!</v>
      </c>
      <c r="O1500" t="e">
        <f>IF(COUNTA(RelatedFeatures[])=0,"", IF(INDEX(RelatedFeatures[First Sampling Feature Code],$A1500)="","",
CONCATENATE("  - &amp;RelationID",TEXT($A1500,"0000"),
" {","SamplingFeatureID:  *SamplingFeatureID",TEXT(MATCH(INDEX(RelatedFeatures[First Sampling Feature Code],$A1500),SamplingFeatures[Feature Code],0),"0000"),
", RelationshipTypeCV:  ",CHAR(34),INDEX(RelatedFeatures[Relationship Type],$A1500),CHAR(34),
", RelatedFeatureID: *SamplingFeatureID",TEXT(MATCH(INDEX(RelatedFeatures[Second Sampling Feature Code],$A1500),SamplingFeatures[Feature Code],0),"0000"),
", SpatialOffsetID:  ",IF(INDEX(RelatedFeatures[Offset Number],$A1500)="","",CONCATENATE("*SpatialOffsetID",TEXT(INDEX(RelatedFeatures[Offset Number],$A1500),"0000"))),"}")))</f>
        <v>#REF!</v>
      </c>
      <c r="P1500" t="e">
        <f>IF(INDEX(Methods[Method Type],$A1500)="","",
CONCATENATE("  - &amp;MethodID",TEXT($A1500,"0000"),
" {","MethodTypeCV:  ",CHAR(34),INDEX(Methods[Method Type],$A1500),CHAR(34),
", MethodCode:  ",CHAR(34),INDEX(Methods[Method Code],$A1500),CHAR(34),
", MethodName:  ",CHAR(34),INDEX(Methods[Method Name],$A1500),CHAR(34),
", MethodDescription:  ",CHAR(34),INDEX(Methods[Method Description],$A1500),CHAR(34),
", MethodLink:  ",CHAR(34),INDEX(Methods[Method Link],$A1500),CHAR(34),
", OrganizationID: *OrganizationID",TEXT(MATCH(INDEX(Methods[Organization Name],$A1500),Organizations[Organization Name],0),"0000"),"}"))</f>
        <v>#REF!</v>
      </c>
      <c r="Q1500" t="e">
        <f>IF(INDEX(Variables[Variable Type],$A1500)="","",
CONCATENATE("  - &amp;VariableID",TEXT($A1500,"0000"),
" {","VariableTypeCV:  ",CHAR(34),INDEX(Variables[Variable Type],$A1500),CHAR(34),
", VariableCode:  ",CHAR(34),INDEX(Variables[Variable Code],$A1500),CHAR(34),
", VariableNameCV:  ",CHAR(34),INDEX(Variables[Variable Name],$A1500),CHAR(34),
", VariableDefinition:  ",CHAR(34),INDEX(Variables[Variable Definition],$A1500),CHAR(34),
", SpecciationCV:  ",CHAR(34),INDEX(Variables[Speciation],$A1500),CHAR(34),
", NoDataValue:  ",CHAR(34),INDEX(Variables[No Data Value],$A1500),CHAR(34),"}"))</f>
        <v>#REF!</v>
      </c>
    </row>
    <row r="1501" spans="1:17" x14ac:dyDescent="0.25">
      <c r="A1501">
        <v>1498</v>
      </c>
      <c r="D1501" t="e">
        <f>IF(INDEX(People[First Name],$A1501)="","",
CONCATENATE("  - &amp;PersonID",TEXT($A1501,"0000"),
" {","PersonFirstName:  ",CHAR(34),INDEX(People[First Name],$A1501),CHAR(34),
", PersonMiddleName:  ",CHAR(34),INDEX(People[Middle Name],$A1501),CHAR(34),
", PersonLastName:  ",CHAR(34),INDEX(People[Last Name],$A1501),CHAR(34),"}"))</f>
        <v>#REF!</v>
      </c>
      <c r="E1501" t="e">
        <f>IF(INDEX(Organizations[Organization Type '[CV']],$A1501)="","",
CONCATENATE("  - &amp;OrganizationID",TEXT($A1501,"0000"),
" {","OrganizationTypeCV:  ",CHAR(34),INDEX(Organizations[Organization Type '[CV']],$A1501),CHAR(34),
", OrganizationCode:  ",CHAR(34),INDEX(Organizations[Organization Code],$A1501),CHAR(34),
", OrganizationName:  ",CHAR(34),INDEX(Organizations[Organization Name],$A1501),CHAR(34),
", OrganizationDescription:  ",CHAR(34),INDEX(Organizations[Organization Description],$A1501),CHAR(34),
", OrganizationLink:  ",CHAR(34),INDEX(Organizations[Organization Link],$A1501),CHAR(34),"}"))</f>
        <v>#REF!</v>
      </c>
      <c r="F1501" t="e">
        <f>IF(INDEX(People[First Name],$A1501)="","",
CONCATENATE("  - &amp;AffiliationID",TEXT($A1501,"0000"),
" {PersonID: *PersonID",TEXT($A1501,"0000"),
", OrganizationID: *OrganizationID",TEXT(MATCH(INDEX(People[Organization Name],$A1501),Organizations[Organization Name],0),"0000"),
", IsPrimaryOrganizationContact: , AffiliationStartDate: , AffiliationEndDate: , PrimaryPhone: ",
", PrimaryEmail: ",CHAR(34),INDEX(People[Primary Email],$A1501),CHAR(34),
", PrimaryAddress: ",CHAR(34),INDEX(People[Primary Address],$A1501),CHAR(34),
", PersonLink: }"))</f>
        <v>#REF!</v>
      </c>
      <c r="H1501" t="e">
        <f>IF(COUNTA(CitationInformation)=0,"",IF(INDEX(AuthorList[Author Name],$A1501)="","",
CONCATENATE("  - &amp;AuthorListID",TEXT($A1501,"0000"),
"  {CitationID: *CitationID0001",
", PersonID: *PersonID",TEXT(MATCH(INDEX(AuthorList[Author Name],$A1501),People[Full Name],0),"0000"),
", AuthorOrder: ",INDEX(AuthorList[Author Number],$A1501),"}")))</f>
        <v>#REF!</v>
      </c>
      <c r="K1501" t="e">
        <f>IF(INDEX(SamplingFeatures[Feature Code],$A1501)="","",
CONCATENATE("  - &amp;SamplingFeatureID",TEXT($A1501,"0000"),
" {","SamplingFeatureUUID:  ",CHAR(34),INDEX(SamplingFeatures[Sampling Feature UUID],$A1501),CHAR(34),
", SamplingFeatureTypeCV:  ",CHAR(34),INDEX(SamplingFeatures[Sampling Feature Type],$A1501),CHAR(34),
", SamplingFeatureCode:  ",CHAR(34),INDEX(SamplingFeatures[Feature Code],$A1501),CHAR(34),
", SamplingFeatureName:  ",CHAR(34),INDEX(SamplingFeatures[Feature Name],$A1501),CHAR(34),
", SamplingFeatureDescription:  ",CHAR(34),INDEX(SamplingFeatures[Feature Description],$A1501),CHAR(34),
", SamplingFeatureGeotypeCV:  ",CHAR(34),INDEX(SamplingFeatures[Feature Geo Type],$A1501),CHAR(34),
", FeatureGeometry:  ",CHAR(34),INDEX(SamplingFeatures[Feature Geometry],$A1501),CHAR(34),
", Elevation_m:  ",CHAR(34),INDEX(SamplingFeatures[Elevation_m],$A1501),CHAR(34),
", ElevationDatumCV:  ",CHAR(34),ElevationDatum,CHAR(34),"}"))</f>
        <v>#REF!</v>
      </c>
      <c r="L1501" t="e">
        <f>IF(INDEX(SamplingFeatures[Sampling Feature Type],$A1501)&lt;&gt;"Site","",
CONCATENATE("  - &amp;SiteID",TEXT(SUMPRODUCT(--($L$3:$L1500&lt;&gt;"")),"0000"),
" {","SamplingFeatureID:  *SamplingFeatureID",TEXT($A1501,"0000"),
", SiteTypeCV:  ",CHAR(34),INDEX(Sites[Site Type],$A1501),CHAR(34),
", Latitude:  ",INDEX(Sites[Latitude],$A1501),
", Longitude:  ",INDEX(Sites[Longitude],$A1501),
", SRSName:  ",CHAR(34),LatLonDatum,CHAR(34),"}"))</f>
        <v>#REF!</v>
      </c>
      <c r="M1501" t="e">
        <f>IF(INDEX(SamplingFeatures[Sampling Feature Type],$A1501)&lt;&gt;"Specimen","",
CONCATENATE("  - &amp;SpecimenID",TEXT(SUMPRODUCT(--($M$3:$M1500&lt;&gt;"")),"0000"),
" {","SamplingFeatureID:  *SamplingFeatureID",TEXT($A1501,"0000"),
", SpecimenTypeCV:  ",CHAR(34),INDEX(Specimens[Specimen Type],$A1501),CHAR(34),
", SpecimenMediumCV:  ",INDEX(Specimens[Specimen Medium],$A1501),
", IsFieldSpecimen:  ",CHAR(34),INDEX(Specimens[Is Field Specimen?],$A1501),CHAR(34),"}"))</f>
        <v>#REF!</v>
      </c>
      <c r="N1501" t="e">
        <f>IF(COUNTA(SpatialOffsets[])=0,"", IF(INDEX(SpatialOffsets[Spatial Offset Type],$A1501)="","",
CONCATENATE("  - &amp;SpatialOffsetID",TEXT($A1501,"0000"),
" {","SpatialOffsetTypeCV:  ",CHAR(34),INDEX(SpatialOffsets[Spatial Offset Type],$A1501),CHAR(34),
", Offset1Value:  ",INDEX(SpatialOffsets[Offset 1 Value],$A1501),
", Offset1UnitID:  ",CHAR(34),INDEX(SpatialOffsets[Offset 1 Unit],$A1501),CHAR(34),
", Offset2Value:  ",INDEX(SpatialOffsets[Offset 2 Value],$A1501),
", Offset2UnitID:  ",CHAR(34),INDEX(SpatialOffsets[Offset 2 Unit],$A1501),CHAR(34),
", Offset3Value:  ",INDEX(SpatialOffsets[Offset 3 Value],$A1501),
", Offset3UnitID:  ",CHAR(34),INDEX(SpatialOffsets[Offset 3 Unit],$A1501),CHAR(34),,"}")))</f>
        <v>#REF!</v>
      </c>
      <c r="O1501" t="e">
        <f>IF(COUNTA(RelatedFeatures[])=0,"", IF(INDEX(RelatedFeatures[First Sampling Feature Code],$A1501)="","",
CONCATENATE("  - &amp;RelationID",TEXT($A1501,"0000"),
" {","SamplingFeatureID:  *SamplingFeatureID",TEXT(MATCH(INDEX(RelatedFeatures[First Sampling Feature Code],$A1501),SamplingFeatures[Feature Code],0),"0000"),
", RelationshipTypeCV:  ",CHAR(34),INDEX(RelatedFeatures[Relationship Type],$A1501),CHAR(34),
", RelatedFeatureID: *SamplingFeatureID",TEXT(MATCH(INDEX(RelatedFeatures[Second Sampling Feature Code],$A1501),SamplingFeatures[Feature Code],0),"0000"),
", SpatialOffsetID:  ",IF(INDEX(RelatedFeatures[Offset Number],$A1501)="","",CONCATENATE("*SpatialOffsetID",TEXT(INDEX(RelatedFeatures[Offset Number],$A1501),"0000"))),"}")))</f>
        <v>#REF!</v>
      </c>
      <c r="P1501" t="e">
        <f>IF(INDEX(Methods[Method Type],$A1501)="","",
CONCATENATE("  - &amp;MethodID",TEXT($A1501,"0000"),
" {","MethodTypeCV:  ",CHAR(34),INDEX(Methods[Method Type],$A1501),CHAR(34),
", MethodCode:  ",CHAR(34),INDEX(Methods[Method Code],$A1501),CHAR(34),
", MethodName:  ",CHAR(34),INDEX(Methods[Method Name],$A1501),CHAR(34),
", MethodDescription:  ",CHAR(34),INDEX(Methods[Method Description],$A1501),CHAR(34),
", MethodLink:  ",CHAR(34),INDEX(Methods[Method Link],$A1501),CHAR(34),
", OrganizationID: *OrganizationID",TEXT(MATCH(INDEX(Methods[Organization Name],$A1501),Organizations[Organization Name],0),"0000"),"}"))</f>
        <v>#REF!</v>
      </c>
      <c r="Q1501" t="e">
        <f>IF(INDEX(Variables[Variable Type],$A1501)="","",
CONCATENATE("  - &amp;VariableID",TEXT($A1501,"0000"),
" {","VariableTypeCV:  ",CHAR(34),INDEX(Variables[Variable Type],$A1501),CHAR(34),
", VariableCode:  ",CHAR(34),INDEX(Variables[Variable Code],$A1501),CHAR(34),
", VariableNameCV:  ",CHAR(34),INDEX(Variables[Variable Name],$A1501),CHAR(34),
", VariableDefinition:  ",CHAR(34),INDEX(Variables[Variable Definition],$A1501),CHAR(34),
", SpecciationCV:  ",CHAR(34),INDEX(Variables[Speciation],$A1501),CHAR(34),
", NoDataValue:  ",CHAR(34),INDEX(Variables[No Data Value],$A1501),CHAR(34),"}"))</f>
        <v>#REF!</v>
      </c>
    </row>
    <row r="1502" spans="1:17" x14ac:dyDescent="0.25">
      <c r="A1502">
        <v>1499</v>
      </c>
      <c r="D1502" t="e">
        <f>IF(INDEX(People[First Name],$A1502)="","",
CONCATENATE("  - &amp;PersonID",TEXT($A1502,"0000"),
" {","PersonFirstName:  ",CHAR(34),INDEX(People[First Name],$A1502),CHAR(34),
", PersonMiddleName:  ",CHAR(34),INDEX(People[Middle Name],$A1502),CHAR(34),
", PersonLastName:  ",CHAR(34),INDEX(People[Last Name],$A1502),CHAR(34),"}"))</f>
        <v>#REF!</v>
      </c>
      <c r="E1502" t="e">
        <f>IF(INDEX(Organizations[Organization Type '[CV']],$A1502)="","",
CONCATENATE("  - &amp;OrganizationID",TEXT($A1502,"0000"),
" {","OrganizationTypeCV:  ",CHAR(34),INDEX(Organizations[Organization Type '[CV']],$A1502),CHAR(34),
", OrganizationCode:  ",CHAR(34),INDEX(Organizations[Organization Code],$A1502),CHAR(34),
", OrganizationName:  ",CHAR(34),INDEX(Organizations[Organization Name],$A1502),CHAR(34),
", OrganizationDescription:  ",CHAR(34),INDEX(Organizations[Organization Description],$A1502),CHAR(34),
", OrganizationLink:  ",CHAR(34),INDEX(Organizations[Organization Link],$A1502),CHAR(34),"}"))</f>
        <v>#REF!</v>
      </c>
      <c r="F1502" t="e">
        <f>IF(INDEX(People[First Name],$A1502)="","",
CONCATENATE("  - &amp;AffiliationID",TEXT($A1502,"0000"),
" {PersonID: *PersonID",TEXT($A1502,"0000"),
", OrganizationID: *OrganizationID",TEXT(MATCH(INDEX(People[Organization Name],$A1502),Organizations[Organization Name],0),"0000"),
", IsPrimaryOrganizationContact: , AffiliationStartDate: , AffiliationEndDate: , PrimaryPhone: ",
", PrimaryEmail: ",CHAR(34),INDEX(People[Primary Email],$A1502),CHAR(34),
", PrimaryAddress: ",CHAR(34),INDEX(People[Primary Address],$A1502),CHAR(34),
", PersonLink: }"))</f>
        <v>#REF!</v>
      </c>
      <c r="H1502" t="e">
        <f>IF(COUNTA(CitationInformation)=0,"",IF(INDEX(AuthorList[Author Name],$A1502)="","",
CONCATENATE("  - &amp;AuthorListID",TEXT($A1502,"0000"),
"  {CitationID: *CitationID0001",
", PersonID: *PersonID",TEXT(MATCH(INDEX(AuthorList[Author Name],$A1502),People[Full Name],0),"0000"),
", AuthorOrder: ",INDEX(AuthorList[Author Number],$A1502),"}")))</f>
        <v>#REF!</v>
      </c>
      <c r="K1502" t="e">
        <f>IF(INDEX(SamplingFeatures[Feature Code],$A1502)="","",
CONCATENATE("  - &amp;SamplingFeatureID",TEXT($A1502,"0000"),
" {","SamplingFeatureUUID:  ",CHAR(34),INDEX(SamplingFeatures[Sampling Feature UUID],$A1502),CHAR(34),
", SamplingFeatureTypeCV:  ",CHAR(34),INDEX(SamplingFeatures[Sampling Feature Type],$A1502),CHAR(34),
", SamplingFeatureCode:  ",CHAR(34),INDEX(SamplingFeatures[Feature Code],$A1502),CHAR(34),
", SamplingFeatureName:  ",CHAR(34),INDEX(SamplingFeatures[Feature Name],$A1502),CHAR(34),
", SamplingFeatureDescription:  ",CHAR(34),INDEX(SamplingFeatures[Feature Description],$A1502),CHAR(34),
", SamplingFeatureGeotypeCV:  ",CHAR(34),INDEX(SamplingFeatures[Feature Geo Type],$A1502),CHAR(34),
", FeatureGeometry:  ",CHAR(34),INDEX(SamplingFeatures[Feature Geometry],$A1502),CHAR(34),
", Elevation_m:  ",CHAR(34),INDEX(SamplingFeatures[Elevation_m],$A1502),CHAR(34),
", ElevationDatumCV:  ",CHAR(34),ElevationDatum,CHAR(34),"}"))</f>
        <v>#REF!</v>
      </c>
      <c r="L1502" t="e">
        <f>IF(INDEX(SamplingFeatures[Sampling Feature Type],$A1502)&lt;&gt;"Site","",
CONCATENATE("  - &amp;SiteID",TEXT(SUMPRODUCT(--($L$3:$L1501&lt;&gt;"")),"0000"),
" {","SamplingFeatureID:  *SamplingFeatureID",TEXT($A1502,"0000"),
", SiteTypeCV:  ",CHAR(34),INDEX(Sites[Site Type],$A1502),CHAR(34),
", Latitude:  ",INDEX(Sites[Latitude],$A1502),
", Longitude:  ",INDEX(Sites[Longitude],$A1502),
", SRSName:  ",CHAR(34),LatLonDatum,CHAR(34),"}"))</f>
        <v>#REF!</v>
      </c>
      <c r="M1502" t="e">
        <f>IF(INDEX(SamplingFeatures[Sampling Feature Type],$A1502)&lt;&gt;"Specimen","",
CONCATENATE("  - &amp;SpecimenID",TEXT(SUMPRODUCT(--($M$3:$M1501&lt;&gt;"")),"0000"),
" {","SamplingFeatureID:  *SamplingFeatureID",TEXT($A1502,"0000"),
", SpecimenTypeCV:  ",CHAR(34),INDEX(Specimens[Specimen Type],$A1502),CHAR(34),
", SpecimenMediumCV:  ",INDEX(Specimens[Specimen Medium],$A1502),
", IsFieldSpecimen:  ",CHAR(34),INDEX(Specimens[Is Field Specimen?],$A1502),CHAR(34),"}"))</f>
        <v>#REF!</v>
      </c>
      <c r="N1502" t="e">
        <f>IF(COUNTA(SpatialOffsets[])=0,"", IF(INDEX(SpatialOffsets[Spatial Offset Type],$A1502)="","",
CONCATENATE("  - &amp;SpatialOffsetID",TEXT($A1502,"0000"),
" {","SpatialOffsetTypeCV:  ",CHAR(34),INDEX(SpatialOffsets[Spatial Offset Type],$A1502),CHAR(34),
", Offset1Value:  ",INDEX(SpatialOffsets[Offset 1 Value],$A1502),
", Offset1UnitID:  ",CHAR(34),INDEX(SpatialOffsets[Offset 1 Unit],$A1502),CHAR(34),
", Offset2Value:  ",INDEX(SpatialOffsets[Offset 2 Value],$A1502),
", Offset2UnitID:  ",CHAR(34),INDEX(SpatialOffsets[Offset 2 Unit],$A1502),CHAR(34),
", Offset3Value:  ",INDEX(SpatialOffsets[Offset 3 Value],$A1502),
", Offset3UnitID:  ",CHAR(34),INDEX(SpatialOffsets[Offset 3 Unit],$A1502),CHAR(34),,"}")))</f>
        <v>#REF!</v>
      </c>
      <c r="O1502" t="e">
        <f>IF(COUNTA(RelatedFeatures[])=0,"", IF(INDEX(RelatedFeatures[First Sampling Feature Code],$A1502)="","",
CONCATENATE("  - &amp;RelationID",TEXT($A1502,"0000"),
" {","SamplingFeatureID:  *SamplingFeatureID",TEXT(MATCH(INDEX(RelatedFeatures[First Sampling Feature Code],$A1502),SamplingFeatures[Feature Code],0),"0000"),
", RelationshipTypeCV:  ",CHAR(34),INDEX(RelatedFeatures[Relationship Type],$A1502),CHAR(34),
", RelatedFeatureID: *SamplingFeatureID",TEXT(MATCH(INDEX(RelatedFeatures[Second Sampling Feature Code],$A1502),SamplingFeatures[Feature Code],0),"0000"),
", SpatialOffsetID:  ",IF(INDEX(RelatedFeatures[Offset Number],$A1502)="","",CONCATENATE("*SpatialOffsetID",TEXT(INDEX(RelatedFeatures[Offset Number],$A1502),"0000"))),"}")))</f>
        <v>#REF!</v>
      </c>
      <c r="P1502" t="e">
        <f>IF(INDEX(Methods[Method Type],$A1502)="","",
CONCATENATE("  - &amp;MethodID",TEXT($A1502,"0000"),
" {","MethodTypeCV:  ",CHAR(34),INDEX(Methods[Method Type],$A1502),CHAR(34),
", MethodCode:  ",CHAR(34),INDEX(Methods[Method Code],$A1502),CHAR(34),
", MethodName:  ",CHAR(34),INDEX(Methods[Method Name],$A1502),CHAR(34),
", MethodDescription:  ",CHAR(34),INDEX(Methods[Method Description],$A1502),CHAR(34),
", MethodLink:  ",CHAR(34),INDEX(Methods[Method Link],$A1502),CHAR(34),
", OrganizationID: *OrganizationID",TEXT(MATCH(INDEX(Methods[Organization Name],$A1502),Organizations[Organization Name],0),"0000"),"}"))</f>
        <v>#REF!</v>
      </c>
      <c r="Q1502" t="e">
        <f>IF(INDEX(Variables[Variable Type],$A1502)="","",
CONCATENATE("  - &amp;VariableID",TEXT($A1502,"0000"),
" {","VariableTypeCV:  ",CHAR(34),INDEX(Variables[Variable Type],$A1502),CHAR(34),
", VariableCode:  ",CHAR(34),INDEX(Variables[Variable Code],$A1502),CHAR(34),
", VariableNameCV:  ",CHAR(34),INDEX(Variables[Variable Name],$A1502),CHAR(34),
", VariableDefinition:  ",CHAR(34),INDEX(Variables[Variable Definition],$A1502),CHAR(34),
", SpecciationCV:  ",CHAR(34),INDEX(Variables[Speciation],$A1502),CHAR(34),
", NoDataValue:  ",CHAR(34),INDEX(Variables[No Data Value],$A1502),CHAR(34),"}"))</f>
        <v>#REF!</v>
      </c>
    </row>
    <row r="1503" spans="1:17" x14ac:dyDescent="0.25">
      <c r="A1503">
        <v>1500</v>
      </c>
      <c r="D1503" t="e">
        <f>IF(INDEX(People[First Name],$A1503)="","",
CONCATENATE("  - &amp;PersonID",TEXT($A1503,"0000"),
" {","PersonFirstName:  ",CHAR(34),INDEX(People[First Name],$A1503),CHAR(34),
", PersonMiddleName:  ",CHAR(34),INDEX(People[Middle Name],$A1503),CHAR(34),
", PersonLastName:  ",CHAR(34),INDEX(People[Last Name],$A1503),CHAR(34),"}"))</f>
        <v>#REF!</v>
      </c>
      <c r="E1503" t="e">
        <f>IF(INDEX(Organizations[Organization Type '[CV']],$A1503)="","",
CONCATENATE("  - &amp;OrganizationID",TEXT($A1503,"0000"),
" {","OrganizationTypeCV:  ",CHAR(34),INDEX(Organizations[Organization Type '[CV']],$A1503),CHAR(34),
", OrganizationCode:  ",CHAR(34),INDEX(Organizations[Organization Code],$A1503),CHAR(34),
", OrganizationName:  ",CHAR(34),INDEX(Organizations[Organization Name],$A1503),CHAR(34),
", OrganizationDescription:  ",CHAR(34),INDEX(Organizations[Organization Description],$A1503),CHAR(34),
", OrganizationLink:  ",CHAR(34),INDEX(Organizations[Organization Link],$A1503),CHAR(34),"}"))</f>
        <v>#REF!</v>
      </c>
      <c r="F1503" t="e">
        <f>IF(INDEX(People[First Name],$A1503)="","",
CONCATENATE("  - &amp;AffiliationID",TEXT($A1503,"0000"),
" {PersonID: *PersonID",TEXT($A1503,"0000"),
", OrganizationID: *OrganizationID",TEXT(MATCH(INDEX(People[Organization Name],$A1503),Organizations[Organization Name],0),"0000"),
", IsPrimaryOrganizationContact: , AffiliationStartDate: , AffiliationEndDate: , PrimaryPhone: ",
", PrimaryEmail: ",CHAR(34),INDEX(People[Primary Email],$A1503),CHAR(34),
", PrimaryAddress: ",CHAR(34),INDEX(People[Primary Address],$A1503),CHAR(34),
", PersonLink: }"))</f>
        <v>#REF!</v>
      </c>
      <c r="H1503" t="e">
        <f>IF(COUNTA(CitationInformation)=0,"",IF(INDEX(AuthorList[Author Name],$A1503)="","",
CONCATENATE("  - &amp;AuthorListID",TEXT($A1503,"0000"),
"  {CitationID: *CitationID0001",
", PersonID: *PersonID",TEXT(MATCH(INDEX(AuthorList[Author Name],$A1503),People[Full Name],0),"0000"),
", AuthorOrder: ",INDEX(AuthorList[Author Number],$A1503),"}")))</f>
        <v>#REF!</v>
      </c>
      <c r="K1503" t="e">
        <f>IF(INDEX(SamplingFeatures[Feature Code],$A1503)="","",
CONCATENATE("  - &amp;SamplingFeatureID",TEXT($A1503,"0000"),
" {","SamplingFeatureUUID:  ",CHAR(34),INDEX(SamplingFeatures[Sampling Feature UUID],$A1503),CHAR(34),
", SamplingFeatureTypeCV:  ",CHAR(34),INDEX(SamplingFeatures[Sampling Feature Type],$A1503),CHAR(34),
", SamplingFeatureCode:  ",CHAR(34),INDEX(SamplingFeatures[Feature Code],$A1503),CHAR(34),
", SamplingFeatureName:  ",CHAR(34),INDEX(SamplingFeatures[Feature Name],$A1503),CHAR(34),
", SamplingFeatureDescription:  ",CHAR(34),INDEX(SamplingFeatures[Feature Description],$A1503),CHAR(34),
", SamplingFeatureGeotypeCV:  ",CHAR(34),INDEX(SamplingFeatures[Feature Geo Type],$A1503),CHAR(34),
", FeatureGeometry:  ",CHAR(34),INDEX(SamplingFeatures[Feature Geometry],$A1503),CHAR(34),
", Elevation_m:  ",CHAR(34),INDEX(SamplingFeatures[Elevation_m],$A1503),CHAR(34),
", ElevationDatumCV:  ",CHAR(34),ElevationDatum,CHAR(34),"}"))</f>
        <v>#REF!</v>
      </c>
      <c r="L1503" t="e">
        <f>IF(INDEX(SamplingFeatures[Sampling Feature Type],$A1503)&lt;&gt;"Site","",
CONCATENATE("  - &amp;SiteID",TEXT(SUMPRODUCT(--($L$3:$L1502&lt;&gt;"")),"0000"),
" {","SamplingFeatureID:  *SamplingFeatureID",TEXT($A1503,"0000"),
", SiteTypeCV:  ",CHAR(34),INDEX(Sites[Site Type],$A1503),CHAR(34),
", Latitude:  ",INDEX(Sites[Latitude],$A1503),
", Longitude:  ",INDEX(Sites[Longitude],$A1503),
", SRSName:  ",CHAR(34),LatLonDatum,CHAR(34),"}"))</f>
        <v>#REF!</v>
      </c>
      <c r="M1503" t="e">
        <f>IF(INDEX(SamplingFeatures[Sampling Feature Type],$A1503)&lt;&gt;"Specimen","",
CONCATENATE("  - &amp;SpecimenID",TEXT(SUMPRODUCT(--($M$3:$M1502&lt;&gt;"")),"0000"),
" {","SamplingFeatureID:  *SamplingFeatureID",TEXT($A1503,"0000"),
", SpecimenTypeCV:  ",CHAR(34),INDEX(Specimens[Specimen Type],$A1503),CHAR(34),
", SpecimenMediumCV:  ",INDEX(Specimens[Specimen Medium],$A1503),
", IsFieldSpecimen:  ",CHAR(34),INDEX(Specimens[Is Field Specimen?],$A1503),CHAR(34),"}"))</f>
        <v>#REF!</v>
      </c>
      <c r="N1503" t="e">
        <f>IF(COUNTA(SpatialOffsets[])=0,"", IF(INDEX(SpatialOffsets[Spatial Offset Type],$A1503)="","",
CONCATENATE("  - &amp;SpatialOffsetID",TEXT($A1503,"0000"),
" {","SpatialOffsetTypeCV:  ",CHAR(34),INDEX(SpatialOffsets[Spatial Offset Type],$A1503),CHAR(34),
", Offset1Value:  ",INDEX(SpatialOffsets[Offset 1 Value],$A1503),
", Offset1UnitID:  ",CHAR(34),INDEX(SpatialOffsets[Offset 1 Unit],$A1503),CHAR(34),
", Offset2Value:  ",INDEX(SpatialOffsets[Offset 2 Value],$A1503),
", Offset2UnitID:  ",CHAR(34),INDEX(SpatialOffsets[Offset 2 Unit],$A1503),CHAR(34),
", Offset3Value:  ",INDEX(SpatialOffsets[Offset 3 Value],$A1503),
", Offset3UnitID:  ",CHAR(34),INDEX(SpatialOffsets[Offset 3 Unit],$A1503),CHAR(34),,"}")))</f>
        <v>#REF!</v>
      </c>
      <c r="O1503" t="e">
        <f>IF(COUNTA(RelatedFeatures[])=0,"", IF(INDEX(RelatedFeatures[First Sampling Feature Code],$A1503)="","",
CONCATENATE("  - &amp;RelationID",TEXT($A1503,"0000"),
" {","SamplingFeatureID:  *SamplingFeatureID",TEXT(MATCH(INDEX(RelatedFeatures[First Sampling Feature Code],$A1503),SamplingFeatures[Feature Code],0),"0000"),
", RelationshipTypeCV:  ",CHAR(34),INDEX(RelatedFeatures[Relationship Type],$A1503),CHAR(34),
", RelatedFeatureID: *SamplingFeatureID",TEXT(MATCH(INDEX(RelatedFeatures[Second Sampling Feature Code],$A1503),SamplingFeatures[Feature Code],0),"0000"),
", SpatialOffsetID:  ",IF(INDEX(RelatedFeatures[Offset Number],$A1503)="","",CONCATENATE("*SpatialOffsetID",TEXT(INDEX(RelatedFeatures[Offset Number],$A1503),"0000"))),"}")))</f>
        <v>#REF!</v>
      </c>
      <c r="P1503" t="e">
        <f>IF(INDEX(Methods[Method Type],$A1503)="","",
CONCATENATE("  - &amp;MethodID",TEXT($A1503,"0000"),
" {","MethodTypeCV:  ",CHAR(34),INDEX(Methods[Method Type],$A1503),CHAR(34),
", MethodCode:  ",CHAR(34),INDEX(Methods[Method Code],$A1503),CHAR(34),
", MethodName:  ",CHAR(34),INDEX(Methods[Method Name],$A1503),CHAR(34),
", MethodDescription:  ",CHAR(34),INDEX(Methods[Method Description],$A1503),CHAR(34),
", MethodLink:  ",CHAR(34),INDEX(Methods[Method Link],$A1503),CHAR(34),
", OrganizationID: *OrganizationID",TEXT(MATCH(INDEX(Methods[Organization Name],$A1503),Organizations[Organization Name],0),"0000"),"}"))</f>
        <v>#REF!</v>
      </c>
      <c r="Q1503" t="e">
        <f>IF(INDEX(Variables[Variable Type],$A1503)="","",
CONCATENATE("  - &amp;VariableID",TEXT($A1503,"0000"),
" {","VariableTypeCV:  ",CHAR(34),INDEX(Variables[Variable Type],$A1503),CHAR(34),
", VariableCode:  ",CHAR(34),INDEX(Variables[Variable Code],$A1503),CHAR(34),
", VariableNameCV:  ",CHAR(34),INDEX(Variables[Variable Name],$A1503),CHAR(34),
", VariableDefinition:  ",CHAR(34),INDEX(Variables[Variable Definition],$A1503),CHAR(34),
", SpecciationCV:  ",CHAR(34),INDEX(Variables[Speciation],$A1503),CHAR(34),
", NoDataValue:  ",CHAR(34),INDEX(Variables[No Data Value],$A1503),CHAR(34),"}"))</f>
        <v>#REF!</v>
      </c>
    </row>
    <row r="1504" spans="1:17" x14ac:dyDescent="0.25">
      <c r="A1504">
        <v>1501</v>
      </c>
      <c r="D1504" t="e">
        <f>IF(INDEX(People[First Name],$A1504)="","",
CONCATENATE("  - &amp;PersonID",TEXT($A1504,"0000"),
" {","PersonFirstName:  ",CHAR(34),INDEX(People[First Name],$A1504),CHAR(34),
", PersonMiddleName:  ",CHAR(34),INDEX(People[Middle Name],$A1504),CHAR(34),
", PersonLastName:  ",CHAR(34),INDEX(People[Last Name],$A1504),CHAR(34),"}"))</f>
        <v>#REF!</v>
      </c>
      <c r="E1504" t="e">
        <f>IF(INDEX(Organizations[Organization Type '[CV']],$A1504)="","",
CONCATENATE("  - &amp;OrganizationID",TEXT($A1504,"0000"),
" {","OrganizationTypeCV:  ",CHAR(34),INDEX(Organizations[Organization Type '[CV']],$A1504),CHAR(34),
", OrganizationCode:  ",CHAR(34),INDEX(Organizations[Organization Code],$A1504),CHAR(34),
", OrganizationName:  ",CHAR(34),INDEX(Organizations[Organization Name],$A1504),CHAR(34),
", OrganizationDescription:  ",CHAR(34),INDEX(Organizations[Organization Description],$A1504),CHAR(34),
", OrganizationLink:  ",CHAR(34),INDEX(Organizations[Organization Link],$A1504),CHAR(34),"}"))</f>
        <v>#REF!</v>
      </c>
      <c r="F1504" t="e">
        <f>IF(INDEX(People[First Name],$A1504)="","",
CONCATENATE("  - &amp;AffiliationID",TEXT($A1504,"0000"),
" {PersonID: *PersonID",TEXT($A1504,"0000"),
", OrganizationID: *OrganizationID",TEXT(MATCH(INDEX(People[Organization Name],$A1504),Organizations[Organization Name],0),"0000"),
", IsPrimaryOrganizationContact: , AffiliationStartDate: , AffiliationEndDate: , PrimaryPhone: ",
", PrimaryEmail: ",CHAR(34),INDEX(People[Primary Email],$A1504),CHAR(34),
", PrimaryAddress: ",CHAR(34),INDEX(People[Primary Address],$A1504),CHAR(34),
", PersonLink: }"))</f>
        <v>#REF!</v>
      </c>
      <c r="H1504" t="e">
        <f>IF(COUNTA(CitationInformation)=0,"",IF(INDEX(AuthorList[Author Name],$A1504)="","",
CONCATENATE("  - &amp;AuthorListID",TEXT($A1504,"0000"),
"  {CitationID: *CitationID0001",
", PersonID: *PersonID",TEXT(MATCH(INDEX(AuthorList[Author Name],$A1504),People[Full Name],0),"0000"),
", AuthorOrder: ",INDEX(AuthorList[Author Number],$A1504),"}")))</f>
        <v>#REF!</v>
      </c>
      <c r="K1504" t="e">
        <f>IF(INDEX(SamplingFeatures[Feature Code],$A1504)="","",
CONCATENATE("  - &amp;SamplingFeatureID",TEXT($A1504,"0000"),
" {","SamplingFeatureUUID:  ",CHAR(34),INDEX(SamplingFeatures[Sampling Feature UUID],$A1504),CHAR(34),
", SamplingFeatureTypeCV:  ",CHAR(34),INDEX(SamplingFeatures[Sampling Feature Type],$A1504),CHAR(34),
", SamplingFeatureCode:  ",CHAR(34),INDEX(SamplingFeatures[Feature Code],$A1504),CHAR(34),
", SamplingFeatureName:  ",CHAR(34),INDEX(SamplingFeatures[Feature Name],$A1504),CHAR(34),
", SamplingFeatureDescription:  ",CHAR(34),INDEX(SamplingFeatures[Feature Description],$A1504),CHAR(34),
", SamplingFeatureGeotypeCV:  ",CHAR(34),INDEX(SamplingFeatures[Feature Geo Type],$A1504),CHAR(34),
", FeatureGeometry:  ",CHAR(34),INDEX(SamplingFeatures[Feature Geometry],$A1504),CHAR(34),
", Elevation_m:  ",CHAR(34),INDEX(SamplingFeatures[Elevation_m],$A1504),CHAR(34),
", ElevationDatumCV:  ",CHAR(34),ElevationDatum,CHAR(34),"}"))</f>
        <v>#REF!</v>
      </c>
      <c r="L1504" t="e">
        <f>IF(INDEX(SamplingFeatures[Sampling Feature Type],$A1504)&lt;&gt;"Site","",
CONCATENATE("  - &amp;SiteID",TEXT(SUMPRODUCT(--($L$3:$L1503&lt;&gt;"")),"0000"),
" {","SamplingFeatureID:  *SamplingFeatureID",TEXT($A1504,"0000"),
", SiteTypeCV:  ",CHAR(34),INDEX(Sites[Site Type],$A1504),CHAR(34),
", Latitude:  ",INDEX(Sites[Latitude],$A1504),
", Longitude:  ",INDEX(Sites[Longitude],$A1504),
", SRSName:  ",CHAR(34),LatLonDatum,CHAR(34),"}"))</f>
        <v>#REF!</v>
      </c>
      <c r="M1504" t="e">
        <f>IF(INDEX(SamplingFeatures[Sampling Feature Type],$A1504)&lt;&gt;"Specimen","",
CONCATENATE("  - &amp;SpecimenID",TEXT(SUMPRODUCT(--($M$3:$M1503&lt;&gt;"")),"0000"),
" {","SamplingFeatureID:  *SamplingFeatureID",TEXT($A1504,"0000"),
", SpecimenTypeCV:  ",CHAR(34),INDEX(Specimens[Specimen Type],$A1504),CHAR(34),
", SpecimenMediumCV:  ",INDEX(Specimens[Specimen Medium],$A1504),
", IsFieldSpecimen:  ",CHAR(34),INDEX(Specimens[Is Field Specimen?],$A1504),CHAR(34),"}"))</f>
        <v>#REF!</v>
      </c>
      <c r="N1504" t="e">
        <f>IF(COUNTA(SpatialOffsets[])=0,"", IF(INDEX(SpatialOffsets[Spatial Offset Type],$A1504)="","",
CONCATENATE("  - &amp;SpatialOffsetID",TEXT($A1504,"0000"),
" {","SpatialOffsetTypeCV:  ",CHAR(34),INDEX(SpatialOffsets[Spatial Offset Type],$A1504),CHAR(34),
", Offset1Value:  ",INDEX(SpatialOffsets[Offset 1 Value],$A1504),
", Offset1UnitID:  ",CHAR(34),INDEX(SpatialOffsets[Offset 1 Unit],$A1504),CHAR(34),
", Offset2Value:  ",INDEX(SpatialOffsets[Offset 2 Value],$A1504),
", Offset2UnitID:  ",CHAR(34),INDEX(SpatialOffsets[Offset 2 Unit],$A1504),CHAR(34),
", Offset3Value:  ",INDEX(SpatialOffsets[Offset 3 Value],$A1504),
", Offset3UnitID:  ",CHAR(34),INDEX(SpatialOffsets[Offset 3 Unit],$A1504),CHAR(34),,"}")))</f>
        <v>#REF!</v>
      </c>
      <c r="O1504" t="e">
        <f>IF(COUNTA(RelatedFeatures[])=0,"", IF(INDEX(RelatedFeatures[First Sampling Feature Code],$A1504)="","",
CONCATENATE("  - &amp;RelationID",TEXT($A1504,"0000"),
" {","SamplingFeatureID:  *SamplingFeatureID",TEXT(MATCH(INDEX(RelatedFeatures[First Sampling Feature Code],$A1504),SamplingFeatures[Feature Code],0),"0000"),
", RelationshipTypeCV:  ",CHAR(34),INDEX(RelatedFeatures[Relationship Type],$A1504),CHAR(34),
", RelatedFeatureID: *SamplingFeatureID",TEXT(MATCH(INDEX(RelatedFeatures[Second Sampling Feature Code],$A1504),SamplingFeatures[Feature Code],0),"0000"),
", SpatialOffsetID:  ",IF(INDEX(RelatedFeatures[Offset Number],$A1504)="","",CONCATENATE("*SpatialOffsetID",TEXT(INDEX(RelatedFeatures[Offset Number],$A1504),"0000"))),"}")))</f>
        <v>#REF!</v>
      </c>
      <c r="P1504" t="e">
        <f>IF(INDEX(Methods[Method Type],$A1504)="","",
CONCATENATE("  - &amp;MethodID",TEXT($A1504,"0000"),
" {","MethodTypeCV:  ",CHAR(34),INDEX(Methods[Method Type],$A1504),CHAR(34),
", MethodCode:  ",CHAR(34),INDEX(Methods[Method Code],$A1504),CHAR(34),
", MethodName:  ",CHAR(34),INDEX(Methods[Method Name],$A1504),CHAR(34),
", MethodDescription:  ",CHAR(34),INDEX(Methods[Method Description],$A1504),CHAR(34),
", MethodLink:  ",CHAR(34),INDEX(Methods[Method Link],$A1504),CHAR(34),
", OrganizationID: *OrganizationID",TEXT(MATCH(INDEX(Methods[Organization Name],$A1504),Organizations[Organization Name],0),"0000"),"}"))</f>
        <v>#REF!</v>
      </c>
      <c r="Q1504" t="e">
        <f>IF(INDEX(Variables[Variable Type],$A1504)="","",
CONCATENATE("  - &amp;VariableID",TEXT($A1504,"0000"),
" {","VariableTypeCV:  ",CHAR(34),INDEX(Variables[Variable Type],$A1504),CHAR(34),
", VariableCode:  ",CHAR(34),INDEX(Variables[Variable Code],$A1504),CHAR(34),
", VariableNameCV:  ",CHAR(34),INDEX(Variables[Variable Name],$A1504),CHAR(34),
", VariableDefinition:  ",CHAR(34),INDEX(Variables[Variable Definition],$A1504),CHAR(34),
", SpecciationCV:  ",CHAR(34),INDEX(Variables[Speciation],$A1504),CHAR(34),
", NoDataValue:  ",CHAR(34),INDEX(Variables[No Data Value],$A1504),CHAR(34),"}"))</f>
        <v>#REF!</v>
      </c>
    </row>
    <row r="1505" spans="1:17" x14ac:dyDescent="0.25">
      <c r="A1505">
        <v>1502</v>
      </c>
      <c r="D1505" t="e">
        <f>IF(INDEX(People[First Name],$A1505)="","",
CONCATENATE("  - &amp;PersonID",TEXT($A1505,"0000"),
" {","PersonFirstName:  ",CHAR(34),INDEX(People[First Name],$A1505),CHAR(34),
", PersonMiddleName:  ",CHAR(34),INDEX(People[Middle Name],$A1505),CHAR(34),
", PersonLastName:  ",CHAR(34),INDEX(People[Last Name],$A1505),CHAR(34),"}"))</f>
        <v>#REF!</v>
      </c>
      <c r="E1505" t="e">
        <f>IF(INDEX(Organizations[Organization Type '[CV']],$A1505)="","",
CONCATENATE("  - &amp;OrganizationID",TEXT($A1505,"0000"),
" {","OrganizationTypeCV:  ",CHAR(34),INDEX(Organizations[Organization Type '[CV']],$A1505),CHAR(34),
", OrganizationCode:  ",CHAR(34),INDEX(Organizations[Organization Code],$A1505),CHAR(34),
", OrganizationName:  ",CHAR(34),INDEX(Organizations[Organization Name],$A1505),CHAR(34),
", OrganizationDescription:  ",CHAR(34),INDEX(Organizations[Organization Description],$A1505),CHAR(34),
", OrganizationLink:  ",CHAR(34),INDEX(Organizations[Organization Link],$A1505),CHAR(34),"}"))</f>
        <v>#REF!</v>
      </c>
      <c r="F1505" t="e">
        <f>IF(INDEX(People[First Name],$A1505)="","",
CONCATENATE("  - &amp;AffiliationID",TEXT($A1505,"0000"),
" {PersonID: *PersonID",TEXT($A1505,"0000"),
", OrganizationID: *OrganizationID",TEXT(MATCH(INDEX(People[Organization Name],$A1505),Organizations[Organization Name],0),"0000"),
", IsPrimaryOrganizationContact: , AffiliationStartDate: , AffiliationEndDate: , PrimaryPhone: ",
", PrimaryEmail: ",CHAR(34),INDEX(People[Primary Email],$A1505),CHAR(34),
", PrimaryAddress: ",CHAR(34),INDEX(People[Primary Address],$A1505),CHAR(34),
", PersonLink: }"))</f>
        <v>#REF!</v>
      </c>
      <c r="H1505" t="e">
        <f>IF(COUNTA(CitationInformation)=0,"",IF(INDEX(AuthorList[Author Name],$A1505)="","",
CONCATENATE("  - &amp;AuthorListID",TEXT($A1505,"0000"),
"  {CitationID: *CitationID0001",
", PersonID: *PersonID",TEXT(MATCH(INDEX(AuthorList[Author Name],$A1505),People[Full Name],0),"0000"),
", AuthorOrder: ",INDEX(AuthorList[Author Number],$A1505),"}")))</f>
        <v>#REF!</v>
      </c>
      <c r="K1505" t="e">
        <f>IF(INDEX(SamplingFeatures[Feature Code],$A1505)="","",
CONCATENATE("  - &amp;SamplingFeatureID",TEXT($A1505,"0000"),
" {","SamplingFeatureUUID:  ",CHAR(34),INDEX(SamplingFeatures[Sampling Feature UUID],$A1505),CHAR(34),
", SamplingFeatureTypeCV:  ",CHAR(34),INDEX(SamplingFeatures[Sampling Feature Type],$A1505),CHAR(34),
", SamplingFeatureCode:  ",CHAR(34),INDEX(SamplingFeatures[Feature Code],$A1505),CHAR(34),
", SamplingFeatureName:  ",CHAR(34),INDEX(SamplingFeatures[Feature Name],$A1505),CHAR(34),
", SamplingFeatureDescription:  ",CHAR(34),INDEX(SamplingFeatures[Feature Description],$A1505),CHAR(34),
", SamplingFeatureGeotypeCV:  ",CHAR(34),INDEX(SamplingFeatures[Feature Geo Type],$A1505),CHAR(34),
", FeatureGeometry:  ",CHAR(34),INDEX(SamplingFeatures[Feature Geometry],$A1505),CHAR(34),
", Elevation_m:  ",CHAR(34),INDEX(SamplingFeatures[Elevation_m],$A1505),CHAR(34),
", ElevationDatumCV:  ",CHAR(34),ElevationDatum,CHAR(34),"}"))</f>
        <v>#REF!</v>
      </c>
      <c r="L1505" t="e">
        <f>IF(INDEX(SamplingFeatures[Sampling Feature Type],$A1505)&lt;&gt;"Site","",
CONCATENATE("  - &amp;SiteID",TEXT(SUMPRODUCT(--($L$3:$L1504&lt;&gt;"")),"0000"),
" {","SamplingFeatureID:  *SamplingFeatureID",TEXT($A1505,"0000"),
", SiteTypeCV:  ",CHAR(34),INDEX(Sites[Site Type],$A1505),CHAR(34),
", Latitude:  ",INDEX(Sites[Latitude],$A1505),
", Longitude:  ",INDEX(Sites[Longitude],$A1505),
", SRSName:  ",CHAR(34),LatLonDatum,CHAR(34),"}"))</f>
        <v>#REF!</v>
      </c>
      <c r="M1505" t="e">
        <f>IF(INDEX(SamplingFeatures[Sampling Feature Type],$A1505)&lt;&gt;"Specimen","",
CONCATENATE("  - &amp;SpecimenID",TEXT(SUMPRODUCT(--($M$3:$M1504&lt;&gt;"")),"0000"),
" {","SamplingFeatureID:  *SamplingFeatureID",TEXT($A1505,"0000"),
", SpecimenTypeCV:  ",CHAR(34),INDEX(Specimens[Specimen Type],$A1505),CHAR(34),
", SpecimenMediumCV:  ",INDEX(Specimens[Specimen Medium],$A1505),
", IsFieldSpecimen:  ",CHAR(34),INDEX(Specimens[Is Field Specimen?],$A1505),CHAR(34),"}"))</f>
        <v>#REF!</v>
      </c>
      <c r="N1505" t="e">
        <f>IF(COUNTA(SpatialOffsets[])=0,"", IF(INDEX(SpatialOffsets[Spatial Offset Type],$A1505)="","",
CONCATENATE("  - &amp;SpatialOffsetID",TEXT($A1505,"0000"),
" {","SpatialOffsetTypeCV:  ",CHAR(34),INDEX(SpatialOffsets[Spatial Offset Type],$A1505),CHAR(34),
", Offset1Value:  ",INDEX(SpatialOffsets[Offset 1 Value],$A1505),
", Offset1UnitID:  ",CHAR(34),INDEX(SpatialOffsets[Offset 1 Unit],$A1505),CHAR(34),
", Offset2Value:  ",INDEX(SpatialOffsets[Offset 2 Value],$A1505),
", Offset2UnitID:  ",CHAR(34),INDEX(SpatialOffsets[Offset 2 Unit],$A1505),CHAR(34),
", Offset3Value:  ",INDEX(SpatialOffsets[Offset 3 Value],$A1505),
", Offset3UnitID:  ",CHAR(34),INDEX(SpatialOffsets[Offset 3 Unit],$A1505),CHAR(34),,"}")))</f>
        <v>#REF!</v>
      </c>
      <c r="O1505" t="e">
        <f>IF(COUNTA(RelatedFeatures[])=0,"", IF(INDEX(RelatedFeatures[First Sampling Feature Code],$A1505)="","",
CONCATENATE("  - &amp;RelationID",TEXT($A1505,"0000"),
" {","SamplingFeatureID:  *SamplingFeatureID",TEXT(MATCH(INDEX(RelatedFeatures[First Sampling Feature Code],$A1505),SamplingFeatures[Feature Code],0),"0000"),
", RelationshipTypeCV:  ",CHAR(34),INDEX(RelatedFeatures[Relationship Type],$A1505),CHAR(34),
", RelatedFeatureID: *SamplingFeatureID",TEXT(MATCH(INDEX(RelatedFeatures[Second Sampling Feature Code],$A1505),SamplingFeatures[Feature Code],0),"0000"),
", SpatialOffsetID:  ",IF(INDEX(RelatedFeatures[Offset Number],$A1505)="","",CONCATENATE("*SpatialOffsetID",TEXT(INDEX(RelatedFeatures[Offset Number],$A1505),"0000"))),"}")))</f>
        <v>#REF!</v>
      </c>
      <c r="P1505" t="e">
        <f>IF(INDEX(Methods[Method Type],$A1505)="","",
CONCATENATE("  - &amp;MethodID",TEXT($A1505,"0000"),
" {","MethodTypeCV:  ",CHAR(34),INDEX(Methods[Method Type],$A1505),CHAR(34),
", MethodCode:  ",CHAR(34),INDEX(Methods[Method Code],$A1505),CHAR(34),
", MethodName:  ",CHAR(34),INDEX(Methods[Method Name],$A1505),CHAR(34),
", MethodDescription:  ",CHAR(34),INDEX(Methods[Method Description],$A1505),CHAR(34),
", MethodLink:  ",CHAR(34),INDEX(Methods[Method Link],$A1505),CHAR(34),
", OrganizationID: *OrganizationID",TEXT(MATCH(INDEX(Methods[Organization Name],$A1505),Organizations[Organization Name],0),"0000"),"}"))</f>
        <v>#REF!</v>
      </c>
      <c r="Q1505" t="e">
        <f>IF(INDEX(Variables[Variable Type],$A1505)="","",
CONCATENATE("  - &amp;VariableID",TEXT($A1505,"0000"),
" {","VariableTypeCV:  ",CHAR(34),INDEX(Variables[Variable Type],$A1505),CHAR(34),
", VariableCode:  ",CHAR(34),INDEX(Variables[Variable Code],$A1505),CHAR(34),
", VariableNameCV:  ",CHAR(34),INDEX(Variables[Variable Name],$A1505),CHAR(34),
", VariableDefinition:  ",CHAR(34),INDEX(Variables[Variable Definition],$A1505),CHAR(34),
", SpecciationCV:  ",CHAR(34),INDEX(Variables[Speciation],$A1505),CHAR(34),
", NoDataValue:  ",CHAR(34),INDEX(Variables[No Data Value],$A1505),CHAR(34),"}"))</f>
        <v>#REF!</v>
      </c>
    </row>
    <row r="1506" spans="1:17" x14ac:dyDescent="0.25">
      <c r="A1506">
        <v>1503</v>
      </c>
      <c r="D1506" t="e">
        <f>IF(INDEX(People[First Name],$A1506)="","",
CONCATENATE("  - &amp;PersonID",TEXT($A1506,"0000"),
" {","PersonFirstName:  ",CHAR(34),INDEX(People[First Name],$A1506),CHAR(34),
", PersonMiddleName:  ",CHAR(34),INDEX(People[Middle Name],$A1506),CHAR(34),
", PersonLastName:  ",CHAR(34),INDEX(People[Last Name],$A1506),CHAR(34),"}"))</f>
        <v>#REF!</v>
      </c>
      <c r="E1506" t="e">
        <f>IF(INDEX(Organizations[Organization Type '[CV']],$A1506)="","",
CONCATENATE("  - &amp;OrganizationID",TEXT($A1506,"0000"),
" {","OrganizationTypeCV:  ",CHAR(34),INDEX(Organizations[Organization Type '[CV']],$A1506),CHAR(34),
", OrganizationCode:  ",CHAR(34),INDEX(Organizations[Organization Code],$A1506),CHAR(34),
", OrganizationName:  ",CHAR(34),INDEX(Organizations[Organization Name],$A1506),CHAR(34),
", OrganizationDescription:  ",CHAR(34),INDEX(Organizations[Organization Description],$A1506),CHAR(34),
", OrganizationLink:  ",CHAR(34),INDEX(Organizations[Organization Link],$A1506),CHAR(34),"}"))</f>
        <v>#REF!</v>
      </c>
      <c r="F1506" t="e">
        <f>IF(INDEX(People[First Name],$A1506)="","",
CONCATENATE("  - &amp;AffiliationID",TEXT($A1506,"0000"),
" {PersonID: *PersonID",TEXT($A1506,"0000"),
", OrganizationID: *OrganizationID",TEXT(MATCH(INDEX(People[Organization Name],$A1506),Organizations[Organization Name],0),"0000"),
", IsPrimaryOrganizationContact: , AffiliationStartDate: , AffiliationEndDate: , PrimaryPhone: ",
", PrimaryEmail: ",CHAR(34),INDEX(People[Primary Email],$A1506),CHAR(34),
", PrimaryAddress: ",CHAR(34),INDEX(People[Primary Address],$A1506),CHAR(34),
", PersonLink: }"))</f>
        <v>#REF!</v>
      </c>
      <c r="H1506" t="e">
        <f>IF(COUNTA(CitationInformation)=0,"",IF(INDEX(AuthorList[Author Name],$A1506)="","",
CONCATENATE("  - &amp;AuthorListID",TEXT($A1506,"0000"),
"  {CitationID: *CitationID0001",
", PersonID: *PersonID",TEXT(MATCH(INDEX(AuthorList[Author Name],$A1506),People[Full Name],0),"0000"),
", AuthorOrder: ",INDEX(AuthorList[Author Number],$A1506),"}")))</f>
        <v>#REF!</v>
      </c>
      <c r="K1506" t="e">
        <f>IF(INDEX(SamplingFeatures[Feature Code],$A1506)="","",
CONCATENATE("  - &amp;SamplingFeatureID",TEXT($A1506,"0000"),
" {","SamplingFeatureUUID:  ",CHAR(34),INDEX(SamplingFeatures[Sampling Feature UUID],$A1506),CHAR(34),
", SamplingFeatureTypeCV:  ",CHAR(34),INDEX(SamplingFeatures[Sampling Feature Type],$A1506),CHAR(34),
", SamplingFeatureCode:  ",CHAR(34),INDEX(SamplingFeatures[Feature Code],$A1506),CHAR(34),
", SamplingFeatureName:  ",CHAR(34),INDEX(SamplingFeatures[Feature Name],$A1506),CHAR(34),
", SamplingFeatureDescription:  ",CHAR(34),INDEX(SamplingFeatures[Feature Description],$A1506),CHAR(34),
", SamplingFeatureGeotypeCV:  ",CHAR(34),INDEX(SamplingFeatures[Feature Geo Type],$A1506),CHAR(34),
", FeatureGeometry:  ",CHAR(34),INDEX(SamplingFeatures[Feature Geometry],$A1506),CHAR(34),
", Elevation_m:  ",CHAR(34),INDEX(SamplingFeatures[Elevation_m],$A1506),CHAR(34),
", ElevationDatumCV:  ",CHAR(34),ElevationDatum,CHAR(34),"}"))</f>
        <v>#REF!</v>
      </c>
      <c r="L1506" t="e">
        <f>IF(INDEX(SamplingFeatures[Sampling Feature Type],$A1506)&lt;&gt;"Site","",
CONCATENATE("  - &amp;SiteID",TEXT(SUMPRODUCT(--($L$3:$L1505&lt;&gt;"")),"0000"),
" {","SamplingFeatureID:  *SamplingFeatureID",TEXT($A1506,"0000"),
", SiteTypeCV:  ",CHAR(34),INDEX(Sites[Site Type],$A1506),CHAR(34),
", Latitude:  ",INDEX(Sites[Latitude],$A1506),
", Longitude:  ",INDEX(Sites[Longitude],$A1506),
", SRSName:  ",CHAR(34),LatLonDatum,CHAR(34),"}"))</f>
        <v>#REF!</v>
      </c>
      <c r="M1506" t="e">
        <f>IF(INDEX(SamplingFeatures[Sampling Feature Type],$A1506)&lt;&gt;"Specimen","",
CONCATENATE("  - &amp;SpecimenID",TEXT(SUMPRODUCT(--($M$3:$M1505&lt;&gt;"")),"0000"),
" {","SamplingFeatureID:  *SamplingFeatureID",TEXT($A1506,"0000"),
", SpecimenTypeCV:  ",CHAR(34),INDEX(Specimens[Specimen Type],$A1506),CHAR(34),
", SpecimenMediumCV:  ",INDEX(Specimens[Specimen Medium],$A1506),
", IsFieldSpecimen:  ",CHAR(34),INDEX(Specimens[Is Field Specimen?],$A1506),CHAR(34),"}"))</f>
        <v>#REF!</v>
      </c>
      <c r="N1506" t="e">
        <f>IF(COUNTA(SpatialOffsets[])=0,"", IF(INDEX(SpatialOffsets[Spatial Offset Type],$A1506)="","",
CONCATENATE("  - &amp;SpatialOffsetID",TEXT($A1506,"0000"),
" {","SpatialOffsetTypeCV:  ",CHAR(34),INDEX(SpatialOffsets[Spatial Offset Type],$A1506),CHAR(34),
", Offset1Value:  ",INDEX(SpatialOffsets[Offset 1 Value],$A1506),
", Offset1UnitID:  ",CHAR(34),INDEX(SpatialOffsets[Offset 1 Unit],$A1506),CHAR(34),
", Offset2Value:  ",INDEX(SpatialOffsets[Offset 2 Value],$A1506),
", Offset2UnitID:  ",CHAR(34),INDEX(SpatialOffsets[Offset 2 Unit],$A1506),CHAR(34),
", Offset3Value:  ",INDEX(SpatialOffsets[Offset 3 Value],$A1506),
", Offset3UnitID:  ",CHAR(34),INDEX(SpatialOffsets[Offset 3 Unit],$A1506),CHAR(34),,"}")))</f>
        <v>#REF!</v>
      </c>
      <c r="O1506" t="e">
        <f>IF(COUNTA(RelatedFeatures[])=0,"", IF(INDEX(RelatedFeatures[First Sampling Feature Code],$A1506)="","",
CONCATENATE("  - &amp;RelationID",TEXT($A1506,"0000"),
" {","SamplingFeatureID:  *SamplingFeatureID",TEXT(MATCH(INDEX(RelatedFeatures[First Sampling Feature Code],$A1506),SamplingFeatures[Feature Code],0),"0000"),
", RelationshipTypeCV:  ",CHAR(34),INDEX(RelatedFeatures[Relationship Type],$A1506),CHAR(34),
", RelatedFeatureID: *SamplingFeatureID",TEXT(MATCH(INDEX(RelatedFeatures[Second Sampling Feature Code],$A1506),SamplingFeatures[Feature Code],0),"0000"),
", SpatialOffsetID:  ",IF(INDEX(RelatedFeatures[Offset Number],$A1506)="","",CONCATENATE("*SpatialOffsetID",TEXT(INDEX(RelatedFeatures[Offset Number],$A1506),"0000"))),"}")))</f>
        <v>#REF!</v>
      </c>
      <c r="P1506" t="e">
        <f>IF(INDEX(Methods[Method Type],$A1506)="","",
CONCATENATE("  - &amp;MethodID",TEXT($A1506,"0000"),
" {","MethodTypeCV:  ",CHAR(34),INDEX(Methods[Method Type],$A1506),CHAR(34),
", MethodCode:  ",CHAR(34),INDEX(Methods[Method Code],$A1506),CHAR(34),
", MethodName:  ",CHAR(34),INDEX(Methods[Method Name],$A1506),CHAR(34),
", MethodDescription:  ",CHAR(34),INDEX(Methods[Method Description],$A1506),CHAR(34),
", MethodLink:  ",CHAR(34),INDEX(Methods[Method Link],$A1506),CHAR(34),
", OrganizationID: *OrganizationID",TEXT(MATCH(INDEX(Methods[Organization Name],$A1506),Organizations[Organization Name],0),"0000"),"}"))</f>
        <v>#REF!</v>
      </c>
      <c r="Q1506" t="e">
        <f>IF(INDEX(Variables[Variable Type],$A1506)="","",
CONCATENATE("  - &amp;VariableID",TEXT($A1506,"0000"),
" {","VariableTypeCV:  ",CHAR(34),INDEX(Variables[Variable Type],$A1506),CHAR(34),
", VariableCode:  ",CHAR(34),INDEX(Variables[Variable Code],$A1506),CHAR(34),
", VariableNameCV:  ",CHAR(34),INDEX(Variables[Variable Name],$A1506),CHAR(34),
", VariableDefinition:  ",CHAR(34),INDEX(Variables[Variable Definition],$A1506),CHAR(34),
", SpecciationCV:  ",CHAR(34),INDEX(Variables[Speciation],$A1506),CHAR(34),
", NoDataValue:  ",CHAR(34),INDEX(Variables[No Data Value],$A1506),CHAR(34),"}"))</f>
        <v>#REF!</v>
      </c>
    </row>
    <row r="1507" spans="1:17" x14ac:dyDescent="0.25">
      <c r="A1507">
        <v>1504</v>
      </c>
      <c r="D1507" t="e">
        <f>IF(INDEX(People[First Name],$A1507)="","",
CONCATENATE("  - &amp;PersonID",TEXT($A1507,"0000"),
" {","PersonFirstName:  ",CHAR(34),INDEX(People[First Name],$A1507),CHAR(34),
", PersonMiddleName:  ",CHAR(34),INDEX(People[Middle Name],$A1507),CHAR(34),
", PersonLastName:  ",CHAR(34),INDEX(People[Last Name],$A1507),CHAR(34),"}"))</f>
        <v>#REF!</v>
      </c>
      <c r="E1507" t="e">
        <f>IF(INDEX(Organizations[Organization Type '[CV']],$A1507)="","",
CONCATENATE("  - &amp;OrganizationID",TEXT($A1507,"0000"),
" {","OrganizationTypeCV:  ",CHAR(34),INDEX(Organizations[Organization Type '[CV']],$A1507),CHAR(34),
", OrganizationCode:  ",CHAR(34),INDEX(Organizations[Organization Code],$A1507),CHAR(34),
", OrganizationName:  ",CHAR(34),INDEX(Organizations[Organization Name],$A1507),CHAR(34),
", OrganizationDescription:  ",CHAR(34),INDEX(Organizations[Organization Description],$A1507),CHAR(34),
", OrganizationLink:  ",CHAR(34),INDEX(Organizations[Organization Link],$A1507),CHAR(34),"}"))</f>
        <v>#REF!</v>
      </c>
      <c r="F1507" t="e">
        <f>IF(INDEX(People[First Name],$A1507)="","",
CONCATENATE("  - &amp;AffiliationID",TEXT($A1507,"0000"),
" {PersonID: *PersonID",TEXT($A1507,"0000"),
", OrganizationID: *OrganizationID",TEXT(MATCH(INDEX(People[Organization Name],$A1507),Organizations[Organization Name],0),"0000"),
", IsPrimaryOrganizationContact: , AffiliationStartDate: , AffiliationEndDate: , PrimaryPhone: ",
", PrimaryEmail: ",CHAR(34),INDEX(People[Primary Email],$A1507),CHAR(34),
", PrimaryAddress: ",CHAR(34),INDEX(People[Primary Address],$A1507),CHAR(34),
", PersonLink: }"))</f>
        <v>#REF!</v>
      </c>
      <c r="H1507" t="e">
        <f>IF(COUNTA(CitationInformation)=0,"",IF(INDEX(AuthorList[Author Name],$A1507)="","",
CONCATENATE("  - &amp;AuthorListID",TEXT($A1507,"0000"),
"  {CitationID: *CitationID0001",
", PersonID: *PersonID",TEXT(MATCH(INDEX(AuthorList[Author Name],$A1507),People[Full Name],0),"0000"),
", AuthorOrder: ",INDEX(AuthorList[Author Number],$A1507),"}")))</f>
        <v>#REF!</v>
      </c>
      <c r="K1507" t="e">
        <f>IF(INDEX(SamplingFeatures[Feature Code],$A1507)="","",
CONCATENATE("  - &amp;SamplingFeatureID",TEXT($A1507,"0000"),
" {","SamplingFeatureUUID:  ",CHAR(34),INDEX(SamplingFeatures[Sampling Feature UUID],$A1507),CHAR(34),
", SamplingFeatureTypeCV:  ",CHAR(34),INDEX(SamplingFeatures[Sampling Feature Type],$A1507),CHAR(34),
", SamplingFeatureCode:  ",CHAR(34),INDEX(SamplingFeatures[Feature Code],$A1507),CHAR(34),
", SamplingFeatureName:  ",CHAR(34),INDEX(SamplingFeatures[Feature Name],$A1507),CHAR(34),
", SamplingFeatureDescription:  ",CHAR(34),INDEX(SamplingFeatures[Feature Description],$A1507),CHAR(34),
", SamplingFeatureGeotypeCV:  ",CHAR(34),INDEX(SamplingFeatures[Feature Geo Type],$A1507),CHAR(34),
", FeatureGeometry:  ",CHAR(34),INDEX(SamplingFeatures[Feature Geometry],$A1507),CHAR(34),
", Elevation_m:  ",CHAR(34),INDEX(SamplingFeatures[Elevation_m],$A1507),CHAR(34),
", ElevationDatumCV:  ",CHAR(34),ElevationDatum,CHAR(34),"}"))</f>
        <v>#REF!</v>
      </c>
      <c r="L1507" t="e">
        <f>IF(INDEX(SamplingFeatures[Sampling Feature Type],$A1507)&lt;&gt;"Site","",
CONCATENATE("  - &amp;SiteID",TEXT(SUMPRODUCT(--($L$3:$L1506&lt;&gt;"")),"0000"),
" {","SamplingFeatureID:  *SamplingFeatureID",TEXT($A1507,"0000"),
", SiteTypeCV:  ",CHAR(34),INDEX(Sites[Site Type],$A1507),CHAR(34),
", Latitude:  ",INDEX(Sites[Latitude],$A1507),
", Longitude:  ",INDEX(Sites[Longitude],$A1507),
", SRSName:  ",CHAR(34),LatLonDatum,CHAR(34),"}"))</f>
        <v>#REF!</v>
      </c>
      <c r="M1507" t="e">
        <f>IF(INDEX(SamplingFeatures[Sampling Feature Type],$A1507)&lt;&gt;"Specimen","",
CONCATENATE("  - &amp;SpecimenID",TEXT(SUMPRODUCT(--($M$3:$M1506&lt;&gt;"")),"0000"),
" {","SamplingFeatureID:  *SamplingFeatureID",TEXT($A1507,"0000"),
", SpecimenTypeCV:  ",CHAR(34),INDEX(Specimens[Specimen Type],$A1507),CHAR(34),
", SpecimenMediumCV:  ",INDEX(Specimens[Specimen Medium],$A1507),
", IsFieldSpecimen:  ",CHAR(34),INDEX(Specimens[Is Field Specimen?],$A1507),CHAR(34),"}"))</f>
        <v>#REF!</v>
      </c>
      <c r="N1507" t="e">
        <f>IF(COUNTA(SpatialOffsets[])=0,"", IF(INDEX(SpatialOffsets[Spatial Offset Type],$A1507)="","",
CONCATENATE("  - &amp;SpatialOffsetID",TEXT($A1507,"0000"),
" {","SpatialOffsetTypeCV:  ",CHAR(34),INDEX(SpatialOffsets[Spatial Offset Type],$A1507),CHAR(34),
", Offset1Value:  ",INDEX(SpatialOffsets[Offset 1 Value],$A1507),
", Offset1UnitID:  ",CHAR(34),INDEX(SpatialOffsets[Offset 1 Unit],$A1507),CHAR(34),
", Offset2Value:  ",INDEX(SpatialOffsets[Offset 2 Value],$A1507),
", Offset2UnitID:  ",CHAR(34),INDEX(SpatialOffsets[Offset 2 Unit],$A1507),CHAR(34),
", Offset3Value:  ",INDEX(SpatialOffsets[Offset 3 Value],$A1507),
", Offset3UnitID:  ",CHAR(34),INDEX(SpatialOffsets[Offset 3 Unit],$A1507),CHAR(34),,"}")))</f>
        <v>#REF!</v>
      </c>
      <c r="O1507" t="e">
        <f>IF(COUNTA(RelatedFeatures[])=0,"", IF(INDEX(RelatedFeatures[First Sampling Feature Code],$A1507)="","",
CONCATENATE("  - &amp;RelationID",TEXT($A1507,"0000"),
" {","SamplingFeatureID:  *SamplingFeatureID",TEXT(MATCH(INDEX(RelatedFeatures[First Sampling Feature Code],$A1507),SamplingFeatures[Feature Code],0),"0000"),
", RelationshipTypeCV:  ",CHAR(34),INDEX(RelatedFeatures[Relationship Type],$A1507),CHAR(34),
", RelatedFeatureID: *SamplingFeatureID",TEXT(MATCH(INDEX(RelatedFeatures[Second Sampling Feature Code],$A1507),SamplingFeatures[Feature Code],0),"0000"),
", SpatialOffsetID:  ",IF(INDEX(RelatedFeatures[Offset Number],$A1507)="","",CONCATENATE("*SpatialOffsetID",TEXT(INDEX(RelatedFeatures[Offset Number],$A1507),"0000"))),"}")))</f>
        <v>#REF!</v>
      </c>
      <c r="P1507" t="e">
        <f>IF(INDEX(Methods[Method Type],$A1507)="","",
CONCATENATE("  - &amp;MethodID",TEXT($A1507,"0000"),
" {","MethodTypeCV:  ",CHAR(34),INDEX(Methods[Method Type],$A1507),CHAR(34),
", MethodCode:  ",CHAR(34),INDEX(Methods[Method Code],$A1507),CHAR(34),
", MethodName:  ",CHAR(34),INDEX(Methods[Method Name],$A1507),CHAR(34),
", MethodDescription:  ",CHAR(34),INDEX(Methods[Method Description],$A1507),CHAR(34),
", MethodLink:  ",CHAR(34),INDEX(Methods[Method Link],$A1507),CHAR(34),
", OrganizationID: *OrganizationID",TEXT(MATCH(INDEX(Methods[Organization Name],$A1507),Organizations[Organization Name],0),"0000"),"}"))</f>
        <v>#REF!</v>
      </c>
      <c r="Q1507" t="e">
        <f>IF(INDEX(Variables[Variable Type],$A1507)="","",
CONCATENATE("  - &amp;VariableID",TEXT($A1507,"0000"),
" {","VariableTypeCV:  ",CHAR(34),INDEX(Variables[Variable Type],$A1507),CHAR(34),
", VariableCode:  ",CHAR(34),INDEX(Variables[Variable Code],$A1507),CHAR(34),
", VariableNameCV:  ",CHAR(34),INDEX(Variables[Variable Name],$A1507),CHAR(34),
", VariableDefinition:  ",CHAR(34),INDEX(Variables[Variable Definition],$A1507),CHAR(34),
", SpecciationCV:  ",CHAR(34),INDEX(Variables[Speciation],$A1507),CHAR(34),
", NoDataValue:  ",CHAR(34),INDEX(Variables[No Data Value],$A1507),CHAR(34),"}"))</f>
        <v>#REF!</v>
      </c>
    </row>
    <row r="1508" spans="1:17" x14ac:dyDescent="0.25">
      <c r="A1508">
        <v>1505</v>
      </c>
      <c r="D1508" t="e">
        <f>IF(INDEX(People[First Name],$A1508)="","",
CONCATENATE("  - &amp;PersonID",TEXT($A1508,"0000"),
" {","PersonFirstName:  ",CHAR(34),INDEX(People[First Name],$A1508),CHAR(34),
", PersonMiddleName:  ",CHAR(34),INDEX(People[Middle Name],$A1508),CHAR(34),
", PersonLastName:  ",CHAR(34),INDEX(People[Last Name],$A1508),CHAR(34),"}"))</f>
        <v>#REF!</v>
      </c>
      <c r="E1508" t="e">
        <f>IF(INDEX(Organizations[Organization Type '[CV']],$A1508)="","",
CONCATENATE("  - &amp;OrganizationID",TEXT($A1508,"0000"),
" {","OrganizationTypeCV:  ",CHAR(34),INDEX(Organizations[Organization Type '[CV']],$A1508),CHAR(34),
", OrganizationCode:  ",CHAR(34),INDEX(Organizations[Organization Code],$A1508),CHAR(34),
", OrganizationName:  ",CHAR(34),INDEX(Organizations[Organization Name],$A1508),CHAR(34),
", OrganizationDescription:  ",CHAR(34),INDEX(Organizations[Organization Description],$A1508),CHAR(34),
", OrganizationLink:  ",CHAR(34),INDEX(Organizations[Organization Link],$A1508),CHAR(34),"}"))</f>
        <v>#REF!</v>
      </c>
      <c r="F1508" t="e">
        <f>IF(INDEX(People[First Name],$A1508)="","",
CONCATENATE("  - &amp;AffiliationID",TEXT($A1508,"0000"),
" {PersonID: *PersonID",TEXT($A1508,"0000"),
", OrganizationID: *OrganizationID",TEXT(MATCH(INDEX(People[Organization Name],$A1508),Organizations[Organization Name],0),"0000"),
", IsPrimaryOrganizationContact: , AffiliationStartDate: , AffiliationEndDate: , PrimaryPhone: ",
", PrimaryEmail: ",CHAR(34),INDEX(People[Primary Email],$A1508),CHAR(34),
", PrimaryAddress: ",CHAR(34),INDEX(People[Primary Address],$A1508),CHAR(34),
", PersonLink: }"))</f>
        <v>#REF!</v>
      </c>
      <c r="H1508" t="e">
        <f>IF(COUNTA(CitationInformation)=0,"",IF(INDEX(AuthorList[Author Name],$A1508)="","",
CONCATENATE("  - &amp;AuthorListID",TEXT($A1508,"0000"),
"  {CitationID: *CitationID0001",
", PersonID: *PersonID",TEXT(MATCH(INDEX(AuthorList[Author Name],$A1508),People[Full Name],0),"0000"),
", AuthorOrder: ",INDEX(AuthorList[Author Number],$A1508),"}")))</f>
        <v>#REF!</v>
      </c>
      <c r="K1508" t="e">
        <f>IF(INDEX(SamplingFeatures[Feature Code],$A1508)="","",
CONCATENATE("  - &amp;SamplingFeatureID",TEXT($A1508,"0000"),
" {","SamplingFeatureUUID:  ",CHAR(34),INDEX(SamplingFeatures[Sampling Feature UUID],$A1508),CHAR(34),
", SamplingFeatureTypeCV:  ",CHAR(34),INDEX(SamplingFeatures[Sampling Feature Type],$A1508),CHAR(34),
", SamplingFeatureCode:  ",CHAR(34),INDEX(SamplingFeatures[Feature Code],$A1508),CHAR(34),
", SamplingFeatureName:  ",CHAR(34),INDEX(SamplingFeatures[Feature Name],$A1508),CHAR(34),
", SamplingFeatureDescription:  ",CHAR(34),INDEX(SamplingFeatures[Feature Description],$A1508),CHAR(34),
", SamplingFeatureGeotypeCV:  ",CHAR(34),INDEX(SamplingFeatures[Feature Geo Type],$A1508),CHAR(34),
", FeatureGeometry:  ",CHAR(34),INDEX(SamplingFeatures[Feature Geometry],$A1508),CHAR(34),
", Elevation_m:  ",CHAR(34),INDEX(SamplingFeatures[Elevation_m],$A1508),CHAR(34),
", ElevationDatumCV:  ",CHAR(34),ElevationDatum,CHAR(34),"}"))</f>
        <v>#REF!</v>
      </c>
      <c r="L1508" t="e">
        <f>IF(INDEX(SamplingFeatures[Sampling Feature Type],$A1508)&lt;&gt;"Site","",
CONCATENATE("  - &amp;SiteID",TEXT(SUMPRODUCT(--($L$3:$L1507&lt;&gt;"")),"0000"),
" {","SamplingFeatureID:  *SamplingFeatureID",TEXT($A1508,"0000"),
", SiteTypeCV:  ",CHAR(34),INDEX(Sites[Site Type],$A1508),CHAR(34),
", Latitude:  ",INDEX(Sites[Latitude],$A1508),
", Longitude:  ",INDEX(Sites[Longitude],$A1508),
", SRSName:  ",CHAR(34),LatLonDatum,CHAR(34),"}"))</f>
        <v>#REF!</v>
      </c>
      <c r="M1508" t="e">
        <f>IF(INDEX(SamplingFeatures[Sampling Feature Type],$A1508)&lt;&gt;"Specimen","",
CONCATENATE("  - &amp;SpecimenID",TEXT(SUMPRODUCT(--($M$3:$M1507&lt;&gt;"")),"0000"),
" {","SamplingFeatureID:  *SamplingFeatureID",TEXT($A1508,"0000"),
", SpecimenTypeCV:  ",CHAR(34),INDEX(Specimens[Specimen Type],$A1508),CHAR(34),
", SpecimenMediumCV:  ",INDEX(Specimens[Specimen Medium],$A1508),
", IsFieldSpecimen:  ",CHAR(34),INDEX(Specimens[Is Field Specimen?],$A1508),CHAR(34),"}"))</f>
        <v>#REF!</v>
      </c>
      <c r="N1508" t="e">
        <f>IF(COUNTA(SpatialOffsets[])=0,"", IF(INDEX(SpatialOffsets[Spatial Offset Type],$A1508)="","",
CONCATENATE("  - &amp;SpatialOffsetID",TEXT($A1508,"0000"),
" {","SpatialOffsetTypeCV:  ",CHAR(34),INDEX(SpatialOffsets[Spatial Offset Type],$A1508),CHAR(34),
", Offset1Value:  ",INDEX(SpatialOffsets[Offset 1 Value],$A1508),
", Offset1UnitID:  ",CHAR(34),INDEX(SpatialOffsets[Offset 1 Unit],$A1508),CHAR(34),
", Offset2Value:  ",INDEX(SpatialOffsets[Offset 2 Value],$A1508),
", Offset2UnitID:  ",CHAR(34),INDEX(SpatialOffsets[Offset 2 Unit],$A1508),CHAR(34),
", Offset3Value:  ",INDEX(SpatialOffsets[Offset 3 Value],$A1508),
", Offset3UnitID:  ",CHAR(34),INDEX(SpatialOffsets[Offset 3 Unit],$A1508),CHAR(34),,"}")))</f>
        <v>#REF!</v>
      </c>
      <c r="O1508" t="e">
        <f>IF(COUNTA(RelatedFeatures[])=0,"", IF(INDEX(RelatedFeatures[First Sampling Feature Code],$A1508)="","",
CONCATENATE("  - &amp;RelationID",TEXT($A1508,"0000"),
" {","SamplingFeatureID:  *SamplingFeatureID",TEXT(MATCH(INDEX(RelatedFeatures[First Sampling Feature Code],$A1508),SamplingFeatures[Feature Code],0),"0000"),
", RelationshipTypeCV:  ",CHAR(34),INDEX(RelatedFeatures[Relationship Type],$A1508),CHAR(34),
", RelatedFeatureID: *SamplingFeatureID",TEXT(MATCH(INDEX(RelatedFeatures[Second Sampling Feature Code],$A1508),SamplingFeatures[Feature Code],0),"0000"),
", SpatialOffsetID:  ",IF(INDEX(RelatedFeatures[Offset Number],$A1508)="","",CONCATENATE("*SpatialOffsetID",TEXT(INDEX(RelatedFeatures[Offset Number],$A1508),"0000"))),"}")))</f>
        <v>#REF!</v>
      </c>
      <c r="P1508" t="e">
        <f>IF(INDEX(Methods[Method Type],$A1508)="","",
CONCATENATE("  - &amp;MethodID",TEXT($A1508,"0000"),
" {","MethodTypeCV:  ",CHAR(34),INDEX(Methods[Method Type],$A1508),CHAR(34),
", MethodCode:  ",CHAR(34),INDEX(Methods[Method Code],$A1508),CHAR(34),
", MethodName:  ",CHAR(34),INDEX(Methods[Method Name],$A1508),CHAR(34),
", MethodDescription:  ",CHAR(34),INDEX(Methods[Method Description],$A1508),CHAR(34),
", MethodLink:  ",CHAR(34),INDEX(Methods[Method Link],$A1508),CHAR(34),
", OrganizationID: *OrganizationID",TEXT(MATCH(INDEX(Methods[Organization Name],$A1508),Organizations[Organization Name],0),"0000"),"}"))</f>
        <v>#REF!</v>
      </c>
      <c r="Q1508" t="e">
        <f>IF(INDEX(Variables[Variable Type],$A1508)="","",
CONCATENATE("  - &amp;VariableID",TEXT($A1508,"0000"),
" {","VariableTypeCV:  ",CHAR(34),INDEX(Variables[Variable Type],$A1508),CHAR(34),
", VariableCode:  ",CHAR(34),INDEX(Variables[Variable Code],$A1508),CHAR(34),
", VariableNameCV:  ",CHAR(34),INDEX(Variables[Variable Name],$A1508),CHAR(34),
", VariableDefinition:  ",CHAR(34),INDEX(Variables[Variable Definition],$A1508),CHAR(34),
", SpecciationCV:  ",CHAR(34),INDEX(Variables[Speciation],$A1508),CHAR(34),
", NoDataValue:  ",CHAR(34),INDEX(Variables[No Data Value],$A1508),CHAR(34),"}"))</f>
        <v>#REF!</v>
      </c>
    </row>
    <row r="1509" spans="1:17" x14ac:dyDescent="0.25">
      <c r="A1509">
        <v>1506</v>
      </c>
      <c r="D1509" t="e">
        <f>IF(INDEX(People[First Name],$A1509)="","",
CONCATENATE("  - &amp;PersonID",TEXT($A1509,"0000"),
" {","PersonFirstName:  ",CHAR(34),INDEX(People[First Name],$A1509),CHAR(34),
", PersonMiddleName:  ",CHAR(34),INDEX(People[Middle Name],$A1509),CHAR(34),
", PersonLastName:  ",CHAR(34),INDEX(People[Last Name],$A1509),CHAR(34),"}"))</f>
        <v>#REF!</v>
      </c>
      <c r="E1509" t="e">
        <f>IF(INDEX(Organizations[Organization Type '[CV']],$A1509)="","",
CONCATENATE("  - &amp;OrganizationID",TEXT($A1509,"0000"),
" {","OrganizationTypeCV:  ",CHAR(34),INDEX(Organizations[Organization Type '[CV']],$A1509),CHAR(34),
", OrganizationCode:  ",CHAR(34),INDEX(Organizations[Organization Code],$A1509),CHAR(34),
", OrganizationName:  ",CHAR(34),INDEX(Organizations[Organization Name],$A1509),CHAR(34),
", OrganizationDescription:  ",CHAR(34),INDEX(Organizations[Organization Description],$A1509),CHAR(34),
", OrganizationLink:  ",CHAR(34),INDEX(Organizations[Organization Link],$A1509),CHAR(34),"}"))</f>
        <v>#REF!</v>
      </c>
      <c r="F1509" t="e">
        <f>IF(INDEX(People[First Name],$A1509)="","",
CONCATENATE("  - &amp;AffiliationID",TEXT($A1509,"0000"),
" {PersonID: *PersonID",TEXT($A1509,"0000"),
", OrganizationID: *OrganizationID",TEXT(MATCH(INDEX(People[Organization Name],$A1509),Organizations[Organization Name],0),"0000"),
", IsPrimaryOrganizationContact: , AffiliationStartDate: , AffiliationEndDate: , PrimaryPhone: ",
", PrimaryEmail: ",CHAR(34),INDEX(People[Primary Email],$A1509),CHAR(34),
", PrimaryAddress: ",CHAR(34),INDEX(People[Primary Address],$A1509),CHAR(34),
", PersonLink: }"))</f>
        <v>#REF!</v>
      </c>
      <c r="H1509" t="e">
        <f>IF(COUNTA(CitationInformation)=0,"",IF(INDEX(AuthorList[Author Name],$A1509)="","",
CONCATENATE("  - &amp;AuthorListID",TEXT($A1509,"0000"),
"  {CitationID: *CitationID0001",
", PersonID: *PersonID",TEXT(MATCH(INDEX(AuthorList[Author Name],$A1509),People[Full Name],0),"0000"),
", AuthorOrder: ",INDEX(AuthorList[Author Number],$A1509),"}")))</f>
        <v>#REF!</v>
      </c>
      <c r="K1509" t="e">
        <f>IF(INDEX(SamplingFeatures[Feature Code],$A1509)="","",
CONCATENATE("  - &amp;SamplingFeatureID",TEXT($A1509,"0000"),
" {","SamplingFeatureUUID:  ",CHAR(34),INDEX(SamplingFeatures[Sampling Feature UUID],$A1509),CHAR(34),
", SamplingFeatureTypeCV:  ",CHAR(34),INDEX(SamplingFeatures[Sampling Feature Type],$A1509),CHAR(34),
", SamplingFeatureCode:  ",CHAR(34),INDEX(SamplingFeatures[Feature Code],$A1509),CHAR(34),
", SamplingFeatureName:  ",CHAR(34),INDEX(SamplingFeatures[Feature Name],$A1509),CHAR(34),
", SamplingFeatureDescription:  ",CHAR(34),INDEX(SamplingFeatures[Feature Description],$A1509),CHAR(34),
", SamplingFeatureGeotypeCV:  ",CHAR(34),INDEX(SamplingFeatures[Feature Geo Type],$A1509),CHAR(34),
", FeatureGeometry:  ",CHAR(34),INDEX(SamplingFeatures[Feature Geometry],$A1509),CHAR(34),
", Elevation_m:  ",CHAR(34),INDEX(SamplingFeatures[Elevation_m],$A1509),CHAR(34),
", ElevationDatumCV:  ",CHAR(34),ElevationDatum,CHAR(34),"}"))</f>
        <v>#REF!</v>
      </c>
      <c r="L1509" t="e">
        <f>IF(INDEX(SamplingFeatures[Sampling Feature Type],$A1509)&lt;&gt;"Site","",
CONCATENATE("  - &amp;SiteID",TEXT(SUMPRODUCT(--($L$3:$L1508&lt;&gt;"")),"0000"),
" {","SamplingFeatureID:  *SamplingFeatureID",TEXT($A1509,"0000"),
", SiteTypeCV:  ",CHAR(34),INDEX(Sites[Site Type],$A1509),CHAR(34),
", Latitude:  ",INDEX(Sites[Latitude],$A1509),
", Longitude:  ",INDEX(Sites[Longitude],$A1509),
", SRSName:  ",CHAR(34),LatLonDatum,CHAR(34),"}"))</f>
        <v>#REF!</v>
      </c>
      <c r="M1509" t="e">
        <f>IF(INDEX(SamplingFeatures[Sampling Feature Type],$A1509)&lt;&gt;"Specimen","",
CONCATENATE("  - &amp;SpecimenID",TEXT(SUMPRODUCT(--($M$3:$M1508&lt;&gt;"")),"0000"),
" {","SamplingFeatureID:  *SamplingFeatureID",TEXT($A1509,"0000"),
", SpecimenTypeCV:  ",CHAR(34),INDEX(Specimens[Specimen Type],$A1509),CHAR(34),
", SpecimenMediumCV:  ",INDEX(Specimens[Specimen Medium],$A1509),
", IsFieldSpecimen:  ",CHAR(34),INDEX(Specimens[Is Field Specimen?],$A1509),CHAR(34),"}"))</f>
        <v>#REF!</v>
      </c>
      <c r="N1509" t="e">
        <f>IF(COUNTA(SpatialOffsets[])=0,"", IF(INDEX(SpatialOffsets[Spatial Offset Type],$A1509)="","",
CONCATENATE("  - &amp;SpatialOffsetID",TEXT($A1509,"0000"),
" {","SpatialOffsetTypeCV:  ",CHAR(34),INDEX(SpatialOffsets[Spatial Offset Type],$A1509),CHAR(34),
", Offset1Value:  ",INDEX(SpatialOffsets[Offset 1 Value],$A1509),
", Offset1UnitID:  ",CHAR(34),INDEX(SpatialOffsets[Offset 1 Unit],$A1509),CHAR(34),
", Offset2Value:  ",INDEX(SpatialOffsets[Offset 2 Value],$A1509),
", Offset2UnitID:  ",CHAR(34),INDEX(SpatialOffsets[Offset 2 Unit],$A1509),CHAR(34),
", Offset3Value:  ",INDEX(SpatialOffsets[Offset 3 Value],$A1509),
", Offset3UnitID:  ",CHAR(34),INDEX(SpatialOffsets[Offset 3 Unit],$A1509),CHAR(34),,"}")))</f>
        <v>#REF!</v>
      </c>
      <c r="O1509" t="e">
        <f>IF(COUNTA(RelatedFeatures[])=0,"", IF(INDEX(RelatedFeatures[First Sampling Feature Code],$A1509)="","",
CONCATENATE("  - &amp;RelationID",TEXT($A1509,"0000"),
" {","SamplingFeatureID:  *SamplingFeatureID",TEXT(MATCH(INDEX(RelatedFeatures[First Sampling Feature Code],$A1509),SamplingFeatures[Feature Code],0),"0000"),
", RelationshipTypeCV:  ",CHAR(34),INDEX(RelatedFeatures[Relationship Type],$A1509),CHAR(34),
", RelatedFeatureID: *SamplingFeatureID",TEXT(MATCH(INDEX(RelatedFeatures[Second Sampling Feature Code],$A1509),SamplingFeatures[Feature Code],0),"0000"),
", SpatialOffsetID:  ",IF(INDEX(RelatedFeatures[Offset Number],$A1509)="","",CONCATENATE("*SpatialOffsetID",TEXT(INDEX(RelatedFeatures[Offset Number],$A1509),"0000"))),"}")))</f>
        <v>#REF!</v>
      </c>
      <c r="P1509" t="e">
        <f>IF(INDEX(Methods[Method Type],$A1509)="","",
CONCATENATE("  - &amp;MethodID",TEXT($A1509,"0000"),
" {","MethodTypeCV:  ",CHAR(34),INDEX(Methods[Method Type],$A1509),CHAR(34),
", MethodCode:  ",CHAR(34),INDEX(Methods[Method Code],$A1509),CHAR(34),
", MethodName:  ",CHAR(34),INDEX(Methods[Method Name],$A1509),CHAR(34),
", MethodDescription:  ",CHAR(34),INDEX(Methods[Method Description],$A1509),CHAR(34),
", MethodLink:  ",CHAR(34),INDEX(Methods[Method Link],$A1509),CHAR(34),
", OrganizationID: *OrganizationID",TEXT(MATCH(INDEX(Methods[Organization Name],$A1509),Organizations[Organization Name],0),"0000"),"}"))</f>
        <v>#REF!</v>
      </c>
      <c r="Q1509" t="e">
        <f>IF(INDEX(Variables[Variable Type],$A1509)="","",
CONCATENATE("  - &amp;VariableID",TEXT($A1509,"0000"),
" {","VariableTypeCV:  ",CHAR(34),INDEX(Variables[Variable Type],$A1509),CHAR(34),
", VariableCode:  ",CHAR(34),INDEX(Variables[Variable Code],$A1509),CHAR(34),
", VariableNameCV:  ",CHAR(34),INDEX(Variables[Variable Name],$A1509),CHAR(34),
", VariableDefinition:  ",CHAR(34),INDEX(Variables[Variable Definition],$A1509),CHAR(34),
", SpecciationCV:  ",CHAR(34),INDEX(Variables[Speciation],$A1509),CHAR(34),
", NoDataValue:  ",CHAR(34),INDEX(Variables[No Data Value],$A1509),CHAR(34),"}"))</f>
        <v>#REF!</v>
      </c>
    </row>
    <row r="1510" spans="1:17" x14ac:dyDescent="0.25">
      <c r="A1510">
        <v>1507</v>
      </c>
      <c r="D1510" t="e">
        <f>IF(INDEX(People[First Name],$A1510)="","",
CONCATENATE("  - &amp;PersonID",TEXT($A1510,"0000"),
" {","PersonFirstName:  ",CHAR(34),INDEX(People[First Name],$A1510),CHAR(34),
", PersonMiddleName:  ",CHAR(34),INDEX(People[Middle Name],$A1510),CHAR(34),
", PersonLastName:  ",CHAR(34),INDEX(People[Last Name],$A1510),CHAR(34),"}"))</f>
        <v>#REF!</v>
      </c>
      <c r="E1510" t="e">
        <f>IF(INDEX(Organizations[Organization Type '[CV']],$A1510)="","",
CONCATENATE("  - &amp;OrganizationID",TEXT($A1510,"0000"),
" {","OrganizationTypeCV:  ",CHAR(34),INDEX(Organizations[Organization Type '[CV']],$A1510),CHAR(34),
", OrganizationCode:  ",CHAR(34),INDEX(Organizations[Organization Code],$A1510),CHAR(34),
", OrganizationName:  ",CHAR(34),INDEX(Organizations[Organization Name],$A1510),CHAR(34),
", OrganizationDescription:  ",CHAR(34),INDEX(Organizations[Organization Description],$A1510),CHAR(34),
", OrganizationLink:  ",CHAR(34),INDEX(Organizations[Organization Link],$A1510),CHAR(34),"}"))</f>
        <v>#REF!</v>
      </c>
      <c r="F1510" t="e">
        <f>IF(INDEX(People[First Name],$A1510)="","",
CONCATENATE("  - &amp;AffiliationID",TEXT($A1510,"0000"),
" {PersonID: *PersonID",TEXT($A1510,"0000"),
", OrganizationID: *OrganizationID",TEXT(MATCH(INDEX(People[Organization Name],$A1510),Organizations[Organization Name],0),"0000"),
", IsPrimaryOrganizationContact: , AffiliationStartDate: , AffiliationEndDate: , PrimaryPhone: ",
", PrimaryEmail: ",CHAR(34),INDEX(People[Primary Email],$A1510),CHAR(34),
", PrimaryAddress: ",CHAR(34),INDEX(People[Primary Address],$A1510),CHAR(34),
", PersonLink: }"))</f>
        <v>#REF!</v>
      </c>
      <c r="H1510" t="e">
        <f>IF(COUNTA(CitationInformation)=0,"",IF(INDEX(AuthorList[Author Name],$A1510)="","",
CONCATENATE("  - &amp;AuthorListID",TEXT($A1510,"0000"),
"  {CitationID: *CitationID0001",
", PersonID: *PersonID",TEXT(MATCH(INDEX(AuthorList[Author Name],$A1510),People[Full Name],0),"0000"),
", AuthorOrder: ",INDEX(AuthorList[Author Number],$A1510),"}")))</f>
        <v>#REF!</v>
      </c>
      <c r="K1510" t="e">
        <f>IF(INDEX(SamplingFeatures[Feature Code],$A1510)="","",
CONCATENATE("  - &amp;SamplingFeatureID",TEXT($A1510,"0000"),
" {","SamplingFeatureUUID:  ",CHAR(34),INDEX(SamplingFeatures[Sampling Feature UUID],$A1510),CHAR(34),
", SamplingFeatureTypeCV:  ",CHAR(34),INDEX(SamplingFeatures[Sampling Feature Type],$A1510),CHAR(34),
", SamplingFeatureCode:  ",CHAR(34),INDEX(SamplingFeatures[Feature Code],$A1510),CHAR(34),
", SamplingFeatureName:  ",CHAR(34),INDEX(SamplingFeatures[Feature Name],$A1510),CHAR(34),
", SamplingFeatureDescription:  ",CHAR(34),INDEX(SamplingFeatures[Feature Description],$A1510),CHAR(34),
", SamplingFeatureGeotypeCV:  ",CHAR(34),INDEX(SamplingFeatures[Feature Geo Type],$A1510),CHAR(34),
", FeatureGeometry:  ",CHAR(34),INDEX(SamplingFeatures[Feature Geometry],$A1510),CHAR(34),
", Elevation_m:  ",CHAR(34),INDEX(SamplingFeatures[Elevation_m],$A1510),CHAR(34),
", ElevationDatumCV:  ",CHAR(34),ElevationDatum,CHAR(34),"}"))</f>
        <v>#REF!</v>
      </c>
      <c r="L1510" t="e">
        <f>IF(INDEX(SamplingFeatures[Sampling Feature Type],$A1510)&lt;&gt;"Site","",
CONCATENATE("  - &amp;SiteID",TEXT(SUMPRODUCT(--($L$3:$L1509&lt;&gt;"")),"0000"),
" {","SamplingFeatureID:  *SamplingFeatureID",TEXT($A1510,"0000"),
", SiteTypeCV:  ",CHAR(34),INDEX(Sites[Site Type],$A1510),CHAR(34),
", Latitude:  ",INDEX(Sites[Latitude],$A1510),
", Longitude:  ",INDEX(Sites[Longitude],$A1510),
", SRSName:  ",CHAR(34),LatLonDatum,CHAR(34),"}"))</f>
        <v>#REF!</v>
      </c>
      <c r="M1510" t="e">
        <f>IF(INDEX(SamplingFeatures[Sampling Feature Type],$A1510)&lt;&gt;"Specimen","",
CONCATENATE("  - &amp;SpecimenID",TEXT(SUMPRODUCT(--($M$3:$M1509&lt;&gt;"")),"0000"),
" {","SamplingFeatureID:  *SamplingFeatureID",TEXT($A1510,"0000"),
", SpecimenTypeCV:  ",CHAR(34),INDEX(Specimens[Specimen Type],$A1510),CHAR(34),
", SpecimenMediumCV:  ",INDEX(Specimens[Specimen Medium],$A1510),
", IsFieldSpecimen:  ",CHAR(34),INDEX(Specimens[Is Field Specimen?],$A1510),CHAR(34),"}"))</f>
        <v>#REF!</v>
      </c>
      <c r="N1510" t="e">
        <f>IF(COUNTA(SpatialOffsets[])=0,"", IF(INDEX(SpatialOffsets[Spatial Offset Type],$A1510)="","",
CONCATENATE("  - &amp;SpatialOffsetID",TEXT($A1510,"0000"),
" {","SpatialOffsetTypeCV:  ",CHAR(34),INDEX(SpatialOffsets[Spatial Offset Type],$A1510),CHAR(34),
", Offset1Value:  ",INDEX(SpatialOffsets[Offset 1 Value],$A1510),
", Offset1UnitID:  ",CHAR(34),INDEX(SpatialOffsets[Offset 1 Unit],$A1510),CHAR(34),
", Offset2Value:  ",INDEX(SpatialOffsets[Offset 2 Value],$A1510),
", Offset2UnitID:  ",CHAR(34),INDEX(SpatialOffsets[Offset 2 Unit],$A1510),CHAR(34),
", Offset3Value:  ",INDEX(SpatialOffsets[Offset 3 Value],$A1510),
", Offset3UnitID:  ",CHAR(34),INDEX(SpatialOffsets[Offset 3 Unit],$A1510),CHAR(34),,"}")))</f>
        <v>#REF!</v>
      </c>
      <c r="O1510" t="e">
        <f>IF(COUNTA(RelatedFeatures[])=0,"", IF(INDEX(RelatedFeatures[First Sampling Feature Code],$A1510)="","",
CONCATENATE("  - &amp;RelationID",TEXT($A1510,"0000"),
" {","SamplingFeatureID:  *SamplingFeatureID",TEXT(MATCH(INDEX(RelatedFeatures[First Sampling Feature Code],$A1510),SamplingFeatures[Feature Code],0),"0000"),
", RelationshipTypeCV:  ",CHAR(34),INDEX(RelatedFeatures[Relationship Type],$A1510),CHAR(34),
", RelatedFeatureID: *SamplingFeatureID",TEXT(MATCH(INDEX(RelatedFeatures[Second Sampling Feature Code],$A1510),SamplingFeatures[Feature Code],0),"0000"),
", SpatialOffsetID:  ",IF(INDEX(RelatedFeatures[Offset Number],$A1510)="","",CONCATENATE("*SpatialOffsetID",TEXT(INDEX(RelatedFeatures[Offset Number],$A1510),"0000"))),"}")))</f>
        <v>#REF!</v>
      </c>
      <c r="P1510" t="e">
        <f>IF(INDEX(Methods[Method Type],$A1510)="","",
CONCATENATE("  - &amp;MethodID",TEXT($A1510,"0000"),
" {","MethodTypeCV:  ",CHAR(34),INDEX(Methods[Method Type],$A1510),CHAR(34),
", MethodCode:  ",CHAR(34),INDEX(Methods[Method Code],$A1510),CHAR(34),
", MethodName:  ",CHAR(34),INDEX(Methods[Method Name],$A1510),CHAR(34),
", MethodDescription:  ",CHAR(34),INDEX(Methods[Method Description],$A1510),CHAR(34),
", MethodLink:  ",CHAR(34),INDEX(Methods[Method Link],$A1510),CHAR(34),
", OrganizationID: *OrganizationID",TEXT(MATCH(INDEX(Methods[Organization Name],$A1510),Organizations[Organization Name],0),"0000"),"}"))</f>
        <v>#REF!</v>
      </c>
      <c r="Q1510" t="e">
        <f>IF(INDEX(Variables[Variable Type],$A1510)="","",
CONCATENATE("  - &amp;VariableID",TEXT($A1510,"0000"),
" {","VariableTypeCV:  ",CHAR(34),INDEX(Variables[Variable Type],$A1510),CHAR(34),
", VariableCode:  ",CHAR(34),INDEX(Variables[Variable Code],$A1510),CHAR(34),
", VariableNameCV:  ",CHAR(34),INDEX(Variables[Variable Name],$A1510),CHAR(34),
", VariableDefinition:  ",CHAR(34),INDEX(Variables[Variable Definition],$A1510),CHAR(34),
", SpecciationCV:  ",CHAR(34),INDEX(Variables[Speciation],$A1510),CHAR(34),
", NoDataValue:  ",CHAR(34),INDEX(Variables[No Data Value],$A1510),CHAR(34),"}"))</f>
        <v>#REF!</v>
      </c>
    </row>
    <row r="1511" spans="1:17" x14ac:dyDescent="0.25">
      <c r="A1511">
        <v>1508</v>
      </c>
      <c r="D1511" t="e">
        <f>IF(INDEX(People[First Name],$A1511)="","",
CONCATENATE("  - &amp;PersonID",TEXT($A1511,"0000"),
" {","PersonFirstName:  ",CHAR(34),INDEX(People[First Name],$A1511),CHAR(34),
", PersonMiddleName:  ",CHAR(34),INDEX(People[Middle Name],$A1511),CHAR(34),
", PersonLastName:  ",CHAR(34),INDEX(People[Last Name],$A1511),CHAR(34),"}"))</f>
        <v>#REF!</v>
      </c>
      <c r="E1511" t="e">
        <f>IF(INDEX(Organizations[Organization Type '[CV']],$A1511)="","",
CONCATENATE("  - &amp;OrganizationID",TEXT($A1511,"0000"),
" {","OrganizationTypeCV:  ",CHAR(34),INDEX(Organizations[Organization Type '[CV']],$A1511),CHAR(34),
", OrganizationCode:  ",CHAR(34),INDEX(Organizations[Organization Code],$A1511),CHAR(34),
", OrganizationName:  ",CHAR(34),INDEX(Organizations[Organization Name],$A1511),CHAR(34),
", OrganizationDescription:  ",CHAR(34),INDEX(Organizations[Organization Description],$A1511),CHAR(34),
", OrganizationLink:  ",CHAR(34),INDEX(Organizations[Organization Link],$A1511),CHAR(34),"}"))</f>
        <v>#REF!</v>
      </c>
      <c r="F1511" t="e">
        <f>IF(INDEX(People[First Name],$A1511)="","",
CONCATENATE("  - &amp;AffiliationID",TEXT($A1511,"0000"),
" {PersonID: *PersonID",TEXT($A1511,"0000"),
", OrganizationID: *OrganizationID",TEXT(MATCH(INDEX(People[Organization Name],$A1511),Organizations[Organization Name],0),"0000"),
", IsPrimaryOrganizationContact: , AffiliationStartDate: , AffiliationEndDate: , PrimaryPhone: ",
", PrimaryEmail: ",CHAR(34),INDEX(People[Primary Email],$A1511),CHAR(34),
", PrimaryAddress: ",CHAR(34),INDEX(People[Primary Address],$A1511),CHAR(34),
", PersonLink: }"))</f>
        <v>#REF!</v>
      </c>
      <c r="H1511" t="e">
        <f>IF(COUNTA(CitationInformation)=0,"",IF(INDEX(AuthorList[Author Name],$A1511)="","",
CONCATENATE("  - &amp;AuthorListID",TEXT($A1511,"0000"),
"  {CitationID: *CitationID0001",
", PersonID: *PersonID",TEXT(MATCH(INDEX(AuthorList[Author Name],$A1511),People[Full Name],0),"0000"),
", AuthorOrder: ",INDEX(AuthorList[Author Number],$A1511),"}")))</f>
        <v>#REF!</v>
      </c>
      <c r="K1511" t="e">
        <f>IF(INDEX(SamplingFeatures[Feature Code],$A1511)="","",
CONCATENATE("  - &amp;SamplingFeatureID",TEXT($A1511,"0000"),
" {","SamplingFeatureUUID:  ",CHAR(34),INDEX(SamplingFeatures[Sampling Feature UUID],$A1511),CHAR(34),
", SamplingFeatureTypeCV:  ",CHAR(34),INDEX(SamplingFeatures[Sampling Feature Type],$A1511),CHAR(34),
", SamplingFeatureCode:  ",CHAR(34),INDEX(SamplingFeatures[Feature Code],$A1511),CHAR(34),
", SamplingFeatureName:  ",CHAR(34),INDEX(SamplingFeatures[Feature Name],$A1511),CHAR(34),
", SamplingFeatureDescription:  ",CHAR(34),INDEX(SamplingFeatures[Feature Description],$A1511),CHAR(34),
", SamplingFeatureGeotypeCV:  ",CHAR(34),INDEX(SamplingFeatures[Feature Geo Type],$A1511),CHAR(34),
", FeatureGeometry:  ",CHAR(34),INDEX(SamplingFeatures[Feature Geometry],$A1511),CHAR(34),
", Elevation_m:  ",CHAR(34),INDEX(SamplingFeatures[Elevation_m],$A1511),CHAR(34),
", ElevationDatumCV:  ",CHAR(34),ElevationDatum,CHAR(34),"}"))</f>
        <v>#REF!</v>
      </c>
      <c r="L1511" t="e">
        <f>IF(INDEX(SamplingFeatures[Sampling Feature Type],$A1511)&lt;&gt;"Site","",
CONCATENATE("  - &amp;SiteID",TEXT(SUMPRODUCT(--($L$3:$L1510&lt;&gt;"")),"0000"),
" {","SamplingFeatureID:  *SamplingFeatureID",TEXT($A1511,"0000"),
", SiteTypeCV:  ",CHAR(34),INDEX(Sites[Site Type],$A1511),CHAR(34),
", Latitude:  ",INDEX(Sites[Latitude],$A1511),
", Longitude:  ",INDEX(Sites[Longitude],$A1511),
", SRSName:  ",CHAR(34),LatLonDatum,CHAR(34),"}"))</f>
        <v>#REF!</v>
      </c>
      <c r="M1511" t="e">
        <f>IF(INDEX(SamplingFeatures[Sampling Feature Type],$A1511)&lt;&gt;"Specimen","",
CONCATENATE("  - &amp;SpecimenID",TEXT(SUMPRODUCT(--($M$3:$M1510&lt;&gt;"")),"0000"),
" {","SamplingFeatureID:  *SamplingFeatureID",TEXT($A1511,"0000"),
", SpecimenTypeCV:  ",CHAR(34),INDEX(Specimens[Specimen Type],$A1511),CHAR(34),
", SpecimenMediumCV:  ",INDEX(Specimens[Specimen Medium],$A1511),
", IsFieldSpecimen:  ",CHAR(34),INDEX(Specimens[Is Field Specimen?],$A1511),CHAR(34),"}"))</f>
        <v>#REF!</v>
      </c>
      <c r="N1511" t="e">
        <f>IF(COUNTA(SpatialOffsets[])=0,"", IF(INDEX(SpatialOffsets[Spatial Offset Type],$A1511)="","",
CONCATENATE("  - &amp;SpatialOffsetID",TEXT($A1511,"0000"),
" {","SpatialOffsetTypeCV:  ",CHAR(34),INDEX(SpatialOffsets[Spatial Offset Type],$A1511),CHAR(34),
", Offset1Value:  ",INDEX(SpatialOffsets[Offset 1 Value],$A1511),
", Offset1UnitID:  ",CHAR(34),INDEX(SpatialOffsets[Offset 1 Unit],$A1511),CHAR(34),
", Offset2Value:  ",INDEX(SpatialOffsets[Offset 2 Value],$A1511),
", Offset2UnitID:  ",CHAR(34),INDEX(SpatialOffsets[Offset 2 Unit],$A1511),CHAR(34),
", Offset3Value:  ",INDEX(SpatialOffsets[Offset 3 Value],$A1511),
", Offset3UnitID:  ",CHAR(34),INDEX(SpatialOffsets[Offset 3 Unit],$A1511),CHAR(34),,"}")))</f>
        <v>#REF!</v>
      </c>
      <c r="O1511" t="e">
        <f>IF(COUNTA(RelatedFeatures[])=0,"", IF(INDEX(RelatedFeatures[First Sampling Feature Code],$A1511)="","",
CONCATENATE("  - &amp;RelationID",TEXT($A1511,"0000"),
" {","SamplingFeatureID:  *SamplingFeatureID",TEXT(MATCH(INDEX(RelatedFeatures[First Sampling Feature Code],$A1511),SamplingFeatures[Feature Code],0),"0000"),
", RelationshipTypeCV:  ",CHAR(34),INDEX(RelatedFeatures[Relationship Type],$A1511),CHAR(34),
", RelatedFeatureID: *SamplingFeatureID",TEXT(MATCH(INDEX(RelatedFeatures[Second Sampling Feature Code],$A1511),SamplingFeatures[Feature Code],0),"0000"),
", SpatialOffsetID:  ",IF(INDEX(RelatedFeatures[Offset Number],$A1511)="","",CONCATENATE("*SpatialOffsetID",TEXT(INDEX(RelatedFeatures[Offset Number],$A1511),"0000"))),"}")))</f>
        <v>#REF!</v>
      </c>
      <c r="P1511" t="e">
        <f>IF(INDEX(Methods[Method Type],$A1511)="","",
CONCATENATE("  - &amp;MethodID",TEXT($A1511,"0000"),
" {","MethodTypeCV:  ",CHAR(34),INDEX(Methods[Method Type],$A1511),CHAR(34),
", MethodCode:  ",CHAR(34),INDEX(Methods[Method Code],$A1511),CHAR(34),
", MethodName:  ",CHAR(34),INDEX(Methods[Method Name],$A1511),CHAR(34),
", MethodDescription:  ",CHAR(34),INDEX(Methods[Method Description],$A1511),CHAR(34),
", MethodLink:  ",CHAR(34),INDEX(Methods[Method Link],$A1511),CHAR(34),
", OrganizationID: *OrganizationID",TEXT(MATCH(INDEX(Methods[Organization Name],$A1511),Organizations[Organization Name],0),"0000"),"}"))</f>
        <v>#REF!</v>
      </c>
      <c r="Q1511" t="e">
        <f>IF(INDEX(Variables[Variable Type],$A1511)="","",
CONCATENATE("  - &amp;VariableID",TEXT($A1511,"0000"),
" {","VariableTypeCV:  ",CHAR(34),INDEX(Variables[Variable Type],$A1511),CHAR(34),
", VariableCode:  ",CHAR(34),INDEX(Variables[Variable Code],$A1511),CHAR(34),
", VariableNameCV:  ",CHAR(34),INDEX(Variables[Variable Name],$A1511),CHAR(34),
", VariableDefinition:  ",CHAR(34),INDEX(Variables[Variable Definition],$A1511),CHAR(34),
", SpecciationCV:  ",CHAR(34),INDEX(Variables[Speciation],$A1511),CHAR(34),
", NoDataValue:  ",CHAR(34),INDEX(Variables[No Data Value],$A1511),CHAR(34),"}"))</f>
        <v>#REF!</v>
      </c>
    </row>
    <row r="1512" spans="1:17" x14ac:dyDescent="0.25">
      <c r="A1512">
        <v>1509</v>
      </c>
      <c r="D1512" t="e">
        <f>IF(INDEX(People[First Name],$A1512)="","",
CONCATENATE("  - &amp;PersonID",TEXT($A1512,"0000"),
" {","PersonFirstName:  ",CHAR(34),INDEX(People[First Name],$A1512),CHAR(34),
", PersonMiddleName:  ",CHAR(34),INDEX(People[Middle Name],$A1512),CHAR(34),
", PersonLastName:  ",CHAR(34),INDEX(People[Last Name],$A1512),CHAR(34),"}"))</f>
        <v>#REF!</v>
      </c>
      <c r="E1512" t="e">
        <f>IF(INDEX(Organizations[Organization Type '[CV']],$A1512)="","",
CONCATENATE("  - &amp;OrganizationID",TEXT($A1512,"0000"),
" {","OrganizationTypeCV:  ",CHAR(34),INDEX(Organizations[Organization Type '[CV']],$A1512),CHAR(34),
", OrganizationCode:  ",CHAR(34),INDEX(Organizations[Organization Code],$A1512),CHAR(34),
", OrganizationName:  ",CHAR(34),INDEX(Organizations[Organization Name],$A1512),CHAR(34),
", OrganizationDescription:  ",CHAR(34),INDEX(Organizations[Organization Description],$A1512),CHAR(34),
", OrganizationLink:  ",CHAR(34),INDEX(Organizations[Organization Link],$A1512),CHAR(34),"}"))</f>
        <v>#REF!</v>
      </c>
      <c r="F1512" t="e">
        <f>IF(INDEX(People[First Name],$A1512)="","",
CONCATENATE("  - &amp;AffiliationID",TEXT($A1512,"0000"),
" {PersonID: *PersonID",TEXT($A1512,"0000"),
", OrganizationID: *OrganizationID",TEXT(MATCH(INDEX(People[Organization Name],$A1512),Organizations[Organization Name],0),"0000"),
", IsPrimaryOrganizationContact: , AffiliationStartDate: , AffiliationEndDate: , PrimaryPhone: ",
", PrimaryEmail: ",CHAR(34),INDEX(People[Primary Email],$A1512),CHAR(34),
", PrimaryAddress: ",CHAR(34),INDEX(People[Primary Address],$A1512),CHAR(34),
", PersonLink: }"))</f>
        <v>#REF!</v>
      </c>
      <c r="H1512" t="e">
        <f>IF(COUNTA(CitationInformation)=0,"",IF(INDEX(AuthorList[Author Name],$A1512)="","",
CONCATENATE("  - &amp;AuthorListID",TEXT($A1512,"0000"),
"  {CitationID: *CitationID0001",
", PersonID: *PersonID",TEXT(MATCH(INDEX(AuthorList[Author Name],$A1512),People[Full Name],0),"0000"),
", AuthorOrder: ",INDEX(AuthorList[Author Number],$A1512),"}")))</f>
        <v>#REF!</v>
      </c>
      <c r="K1512" t="e">
        <f>IF(INDEX(SamplingFeatures[Feature Code],$A1512)="","",
CONCATENATE("  - &amp;SamplingFeatureID",TEXT($A1512,"0000"),
" {","SamplingFeatureUUID:  ",CHAR(34),INDEX(SamplingFeatures[Sampling Feature UUID],$A1512),CHAR(34),
", SamplingFeatureTypeCV:  ",CHAR(34),INDEX(SamplingFeatures[Sampling Feature Type],$A1512),CHAR(34),
", SamplingFeatureCode:  ",CHAR(34),INDEX(SamplingFeatures[Feature Code],$A1512),CHAR(34),
", SamplingFeatureName:  ",CHAR(34),INDEX(SamplingFeatures[Feature Name],$A1512),CHAR(34),
", SamplingFeatureDescription:  ",CHAR(34),INDEX(SamplingFeatures[Feature Description],$A1512),CHAR(34),
", SamplingFeatureGeotypeCV:  ",CHAR(34),INDEX(SamplingFeatures[Feature Geo Type],$A1512),CHAR(34),
", FeatureGeometry:  ",CHAR(34),INDEX(SamplingFeatures[Feature Geometry],$A1512),CHAR(34),
", Elevation_m:  ",CHAR(34),INDEX(SamplingFeatures[Elevation_m],$A1512),CHAR(34),
", ElevationDatumCV:  ",CHAR(34),ElevationDatum,CHAR(34),"}"))</f>
        <v>#REF!</v>
      </c>
      <c r="L1512" t="e">
        <f>IF(INDEX(SamplingFeatures[Sampling Feature Type],$A1512)&lt;&gt;"Site","",
CONCATENATE("  - &amp;SiteID",TEXT(SUMPRODUCT(--($L$3:$L1511&lt;&gt;"")),"0000"),
" {","SamplingFeatureID:  *SamplingFeatureID",TEXT($A1512,"0000"),
", SiteTypeCV:  ",CHAR(34),INDEX(Sites[Site Type],$A1512),CHAR(34),
", Latitude:  ",INDEX(Sites[Latitude],$A1512),
", Longitude:  ",INDEX(Sites[Longitude],$A1512),
", SRSName:  ",CHAR(34),LatLonDatum,CHAR(34),"}"))</f>
        <v>#REF!</v>
      </c>
      <c r="M1512" t="e">
        <f>IF(INDEX(SamplingFeatures[Sampling Feature Type],$A1512)&lt;&gt;"Specimen","",
CONCATENATE("  - &amp;SpecimenID",TEXT(SUMPRODUCT(--($M$3:$M1511&lt;&gt;"")),"0000"),
" {","SamplingFeatureID:  *SamplingFeatureID",TEXT($A1512,"0000"),
", SpecimenTypeCV:  ",CHAR(34),INDEX(Specimens[Specimen Type],$A1512),CHAR(34),
", SpecimenMediumCV:  ",INDEX(Specimens[Specimen Medium],$A1512),
", IsFieldSpecimen:  ",CHAR(34),INDEX(Specimens[Is Field Specimen?],$A1512),CHAR(34),"}"))</f>
        <v>#REF!</v>
      </c>
      <c r="N1512" t="e">
        <f>IF(COUNTA(SpatialOffsets[])=0,"", IF(INDEX(SpatialOffsets[Spatial Offset Type],$A1512)="","",
CONCATENATE("  - &amp;SpatialOffsetID",TEXT($A1512,"0000"),
" {","SpatialOffsetTypeCV:  ",CHAR(34),INDEX(SpatialOffsets[Spatial Offset Type],$A1512),CHAR(34),
", Offset1Value:  ",INDEX(SpatialOffsets[Offset 1 Value],$A1512),
", Offset1UnitID:  ",CHAR(34),INDEX(SpatialOffsets[Offset 1 Unit],$A1512),CHAR(34),
", Offset2Value:  ",INDEX(SpatialOffsets[Offset 2 Value],$A1512),
", Offset2UnitID:  ",CHAR(34),INDEX(SpatialOffsets[Offset 2 Unit],$A1512),CHAR(34),
", Offset3Value:  ",INDEX(SpatialOffsets[Offset 3 Value],$A1512),
", Offset3UnitID:  ",CHAR(34),INDEX(SpatialOffsets[Offset 3 Unit],$A1512),CHAR(34),,"}")))</f>
        <v>#REF!</v>
      </c>
      <c r="O1512" t="e">
        <f>IF(COUNTA(RelatedFeatures[])=0,"", IF(INDEX(RelatedFeatures[First Sampling Feature Code],$A1512)="","",
CONCATENATE("  - &amp;RelationID",TEXT($A1512,"0000"),
" {","SamplingFeatureID:  *SamplingFeatureID",TEXT(MATCH(INDEX(RelatedFeatures[First Sampling Feature Code],$A1512),SamplingFeatures[Feature Code],0),"0000"),
", RelationshipTypeCV:  ",CHAR(34),INDEX(RelatedFeatures[Relationship Type],$A1512),CHAR(34),
", RelatedFeatureID: *SamplingFeatureID",TEXT(MATCH(INDEX(RelatedFeatures[Second Sampling Feature Code],$A1512),SamplingFeatures[Feature Code],0),"0000"),
", SpatialOffsetID:  ",IF(INDEX(RelatedFeatures[Offset Number],$A1512)="","",CONCATENATE("*SpatialOffsetID",TEXT(INDEX(RelatedFeatures[Offset Number],$A1512),"0000"))),"}")))</f>
        <v>#REF!</v>
      </c>
      <c r="P1512" t="e">
        <f>IF(INDEX(Methods[Method Type],$A1512)="","",
CONCATENATE("  - &amp;MethodID",TEXT($A1512,"0000"),
" {","MethodTypeCV:  ",CHAR(34),INDEX(Methods[Method Type],$A1512),CHAR(34),
", MethodCode:  ",CHAR(34),INDEX(Methods[Method Code],$A1512),CHAR(34),
", MethodName:  ",CHAR(34),INDEX(Methods[Method Name],$A1512),CHAR(34),
", MethodDescription:  ",CHAR(34),INDEX(Methods[Method Description],$A1512),CHAR(34),
", MethodLink:  ",CHAR(34),INDEX(Methods[Method Link],$A1512),CHAR(34),
", OrganizationID: *OrganizationID",TEXT(MATCH(INDEX(Methods[Organization Name],$A1512),Organizations[Organization Name],0),"0000"),"}"))</f>
        <v>#REF!</v>
      </c>
      <c r="Q1512" t="e">
        <f>IF(INDEX(Variables[Variable Type],$A1512)="","",
CONCATENATE("  - &amp;VariableID",TEXT($A1512,"0000"),
" {","VariableTypeCV:  ",CHAR(34),INDEX(Variables[Variable Type],$A1512),CHAR(34),
", VariableCode:  ",CHAR(34),INDEX(Variables[Variable Code],$A1512),CHAR(34),
", VariableNameCV:  ",CHAR(34),INDEX(Variables[Variable Name],$A1512),CHAR(34),
", VariableDefinition:  ",CHAR(34),INDEX(Variables[Variable Definition],$A1512),CHAR(34),
", SpecciationCV:  ",CHAR(34),INDEX(Variables[Speciation],$A1512),CHAR(34),
", NoDataValue:  ",CHAR(34),INDEX(Variables[No Data Value],$A1512),CHAR(34),"}"))</f>
        <v>#REF!</v>
      </c>
    </row>
    <row r="1513" spans="1:17" x14ac:dyDescent="0.25">
      <c r="A1513">
        <v>1510</v>
      </c>
      <c r="D1513" t="e">
        <f>IF(INDEX(People[First Name],$A1513)="","",
CONCATENATE("  - &amp;PersonID",TEXT($A1513,"0000"),
" {","PersonFirstName:  ",CHAR(34),INDEX(People[First Name],$A1513),CHAR(34),
", PersonMiddleName:  ",CHAR(34),INDEX(People[Middle Name],$A1513),CHAR(34),
", PersonLastName:  ",CHAR(34),INDEX(People[Last Name],$A1513),CHAR(34),"}"))</f>
        <v>#REF!</v>
      </c>
      <c r="E1513" t="e">
        <f>IF(INDEX(Organizations[Organization Type '[CV']],$A1513)="","",
CONCATENATE("  - &amp;OrganizationID",TEXT($A1513,"0000"),
" {","OrganizationTypeCV:  ",CHAR(34),INDEX(Organizations[Organization Type '[CV']],$A1513),CHAR(34),
", OrganizationCode:  ",CHAR(34),INDEX(Organizations[Organization Code],$A1513),CHAR(34),
", OrganizationName:  ",CHAR(34),INDEX(Organizations[Organization Name],$A1513),CHAR(34),
", OrganizationDescription:  ",CHAR(34),INDEX(Organizations[Organization Description],$A1513),CHAR(34),
", OrganizationLink:  ",CHAR(34),INDEX(Organizations[Organization Link],$A1513),CHAR(34),"}"))</f>
        <v>#REF!</v>
      </c>
      <c r="F1513" t="e">
        <f>IF(INDEX(People[First Name],$A1513)="","",
CONCATENATE("  - &amp;AffiliationID",TEXT($A1513,"0000"),
" {PersonID: *PersonID",TEXT($A1513,"0000"),
", OrganizationID: *OrganizationID",TEXT(MATCH(INDEX(People[Organization Name],$A1513),Organizations[Organization Name],0),"0000"),
", IsPrimaryOrganizationContact: , AffiliationStartDate: , AffiliationEndDate: , PrimaryPhone: ",
", PrimaryEmail: ",CHAR(34),INDEX(People[Primary Email],$A1513),CHAR(34),
", PrimaryAddress: ",CHAR(34),INDEX(People[Primary Address],$A1513),CHAR(34),
", PersonLink: }"))</f>
        <v>#REF!</v>
      </c>
      <c r="H1513" t="e">
        <f>IF(COUNTA(CitationInformation)=0,"",IF(INDEX(AuthorList[Author Name],$A1513)="","",
CONCATENATE("  - &amp;AuthorListID",TEXT($A1513,"0000"),
"  {CitationID: *CitationID0001",
", PersonID: *PersonID",TEXT(MATCH(INDEX(AuthorList[Author Name],$A1513),People[Full Name],0),"0000"),
", AuthorOrder: ",INDEX(AuthorList[Author Number],$A1513),"}")))</f>
        <v>#REF!</v>
      </c>
      <c r="K1513" t="e">
        <f>IF(INDEX(SamplingFeatures[Feature Code],$A1513)="","",
CONCATENATE("  - &amp;SamplingFeatureID",TEXT($A1513,"0000"),
" {","SamplingFeatureUUID:  ",CHAR(34),INDEX(SamplingFeatures[Sampling Feature UUID],$A1513),CHAR(34),
", SamplingFeatureTypeCV:  ",CHAR(34),INDEX(SamplingFeatures[Sampling Feature Type],$A1513),CHAR(34),
", SamplingFeatureCode:  ",CHAR(34),INDEX(SamplingFeatures[Feature Code],$A1513),CHAR(34),
", SamplingFeatureName:  ",CHAR(34),INDEX(SamplingFeatures[Feature Name],$A1513),CHAR(34),
", SamplingFeatureDescription:  ",CHAR(34),INDEX(SamplingFeatures[Feature Description],$A1513),CHAR(34),
", SamplingFeatureGeotypeCV:  ",CHAR(34),INDEX(SamplingFeatures[Feature Geo Type],$A1513),CHAR(34),
", FeatureGeometry:  ",CHAR(34),INDEX(SamplingFeatures[Feature Geometry],$A1513),CHAR(34),
", Elevation_m:  ",CHAR(34),INDEX(SamplingFeatures[Elevation_m],$A1513),CHAR(34),
", ElevationDatumCV:  ",CHAR(34),ElevationDatum,CHAR(34),"}"))</f>
        <v>#REF!</v>
      </c>
      <c r="L1513" t="e">
        <f>IF(INDEX(SamplingFeatures[Sampling Feature Type],$A1513)&lt;&gt;"Site","",
CONCATENATE("  - &amp;SiteID",TEXT(SUMPRODUCT(--($L$3:$L1512&lt;&gt;"")),"0000"),
" {","SamplingFeatureID:  *SamplingFeatureID",TEXT($A1513,"0000"),
", SiteTypeCV:  ",CHAR(34),INDEX(Sites[Site Type],$A1513),CHAR(34),
", Latitude:  ",INDEX(Sites[Latitude],$A1513),
", Longitude:  ",INDEX(Sites[Longitude],$A1513),
", SRSName:  ",CHAR(34),LatLonDatum,CHAR(34),"}"))</f>
        <v>#REF!</v>
      </c>
      <c r="M1513" t="e">
        <f>IF(INDEX(SamplingFeatures[Sampling Feature Type],$A1513)&lt;&gt;"Specimen","",
CONCATENATE("  - &amp;SpecimenID",TEXT(SUMPRODUCT(--($M$3:$M1512&lt;&gt;"")),"0000"),
" {","SamplingFeatureID:  *SamplingFeatureID",TEXT($A1513,"0000"),
", SpecimenTypeCV:  ",CHAR(34),INDEX(Specimens[Specimen Type],$A1513),CHAR(34),
", SpecimenMediumCV:  ",INDEX(Specimens[Specimen Medium],$A1513),
", IsFieldSpecimen:  ",CHAR(34),INDEX(Specimens[Is Field Specimen?],$A1513),CHAR(34),"}"))</f>
        <v>#REF!</v>
      </c>
      <c r="N1513" t="e">
        <f>IF(COUNTA(SpatialOffsets[])=0,"", IF(INDEX(SpatialOffsets[Spatial Offset Type],$A1513)="","",
CONCATENATE("  - &amp;SpatialOffsetID",TEXT($A1513,"0000"),
" {","SpatialOffsetTypeCV:  ",CHAR(34),INDEX(SpatialOffsets[Spatial Offset Type],$A1513),CHAR(34),
", Offset1Value:  ",INDEX(SpatialOffsets[Offset 1 Value],$A1513),
", Offset1UnitID:  ",CHAR(34),INDEX(SpatialOffsets[Offset 1 Unit],$A1513),CHAR(34),
", Offset2Value:  ",INDEX(SpatialOffsets[Offset 2 Value],$A1513),
", Offset2UnitID:  ",CHAR(34),INDEX(SpatialOffsets[Offset 2 Unit],$A1513),CHAR(34),
", Offset3Value:  ",INDEX(SpatialOffsets[Offset 3 Value],$A1513),
", Offset3UnitID:  ",CHAR(34),INDEX(SpatialOffsets[Offset 3 Unit],$A1513),CHAR(34),,"}")))</f>
        <v>#REF!</v>
      </c>
      <c r="O1513" t="e">
        <f>IF(COUNTA(RelatedFeatures[])=0,"", IF(INDEX(RelatedFeatures[First Sampling Feature Code],$A1513)="","",
CONCATENATE("  - &amp;RelationID",TEXT($A1513,"0000"),
" {","SamplingFeatureID:  *SamplingFeatureID",TEXT(MATCH(INDEX(RelatedFeatures[First Sampling Feature Code],$A1513),SamplingFeatures[Feature Code],0),"0000"),
", RelationshipTypeCV:  ",CHAR(34),INDEX(RelatedFeatures[Relationship Type],$A1513),CHAR(34),
", RelatedFeatureID: *SamplingFeatureID",TEXT(MATCH(INDEX(RelatedFeatures[Second Sampling Feature Code],$A1513),SamplingFeatures[Feature Code],0),"0000"),
", SpatialOffsetID:  ",IF(INDEX(RelatedFeatures[Offset Number],$A1513)="","",CONCATENATE("*SpatialOffsetID",TEXT(INDEX(RelatedFeatures[Offset Number],$A1513),"0000"))),"}")))</f>
        <v>#REF!</v>
      </c>
      <c r="P1513" t="e">
        <f>IF(INDEX(Methods[Method Type],$A1513)="","",
CONCATENATE("  - &amp;MethodID",TEXT($A1513,"0000"),
" {","MethodTypeCV:  ",CHAR(34),INDEX(Methods[Method Type],$A1513),CHAR(34),
", MethodCode:  ",CHAR(34),INDEX(Methods[Method Code],$A1513),CHAR(34),
", MethodName:  ",CHAR(34),INDEX(Methods[Method Name],$A1513),CHAR(34),
", MethodDescription:  ",CHAR(34),INDEX(Methods[Method Description],$A1513),CHAR(34),
", MethodLink:  ",CHAR(34),INDEX(Methods[Method Link],$A1513),CHAR(34),
", OrganizationID: *OrganizationID",TEXT(MATCH(INDEX(Methods[Organization Name],$A1513),Organizations[Organization Name],0),"0000"),"}"))</f>
        <v>#REF!</v>
      </c>
      <c r="Q1513" t="e">
        <f>IF(INDEX(Variables[Variable Type],$A1513)="","",
CONCATENATE("  - &amp;VariableID",TEXT($A1513,"0000"),
" {","VariableTypeCV:  ",CHAR(34),INDEX(Variables[Variable Type],$A1513),CHAR(34),
", VariableCode:  ",CHAR(34),INDEX(Variables[Variable Code],$A1513),CHAR(34),
", VariableNameCV:  ",CHAR(34),INDEX(Variables[Variable Name],$A1513),CHAR(34),
", VariableDefinition:  ",CHAR(34),INDEX(Variables[Variable Definition],$A1513),CHAR(34),
", SpecciationCV:  ",CHAR(34),INDEX(Variables[Speciation],$A1513),CHAR(34),
", NoDataValue:  ",CHAR(34),INDEX(Variables[No Data Value],$A1513),CHAR(34),"}"))</f>
        <v>#REF!</v>
      </c>
    </row>
    <row r="1514" spans="1:17" x14ac:dyDescent="0.25">
      <c r="A1514">
        <v>1511</v>
      </c>
      <c r="D1514" t="e">
        <f>IF(INDEX(People[First Name],$A1514)="","",
CONCATENATE("  - &amp;PersonID",TEXT($A1514,"0000"),
" {","PersonFirstName:  ",CHAR(34),INDEX(People[First Name],$A1514),CHAR(34),
", PersonMiddleName:  ",CHAR(34),INDEX(People[Middle Name],$A1514),CHAR(34),
", PersonLastName:  ",CHAR(34),INDEX(People[Last Name],$A1514),CHAR(34),"}"))</f>
        <v>#REF!</v>
      </c>
      <c r="E1514" t="e">
        <f>IF(INDEX(Organizations[Organization Type '[CV']],$A1514)="","",
CONCATENATE("  - &amp;OrganizationID",TEXT($A1514,"0000"),
" {","OrganizationTypeCV:  ",CHAR(34),INDEX(Organizations[Organization Type '[CV']],$A1514),CHAR(34),
", OrganizationCode:  ",CHAR(34),INDEX(Organizations[Organization Code],$A1514),CHAR(34),
", OrganizationName:  ",CHAR(34),INDEX(Organizations[Organization Name],$A1514),CHAR(34),
", OrganizationDescription:  ",CHAR(34),INDEX(Organizations[Organization Description],$A1514),CHAR(34),
", OrganizationLink:  ",CHAR(34),INDEX(Organizations[Organization Link],$A1514),CHAR(34),"}"))</f>
        <v>#REF!</v>
      </c>
      <c r="F1514" t="e">
        <f>IF(INDEX(People[First Name],$A1514)="","",
CONCATENATE("  - &amp;AffiliationID",TEXT($A1514,"0000"),
" {PersonID: *PersonID",TEXT($A1514,"0000"),
", OrganizationID: *OrganizationID",TEXT(MATCH(INDEX(People[Organization Name],$A1514),Organizations[Organization Name],0),"0000"),
", IsPrimaryOrganizationContact: , AffiliationStartDate: , AffiliationEndDate: , PrimaryPhone: ",
", PrimaryEmail: ",CHAR(34),INDEX(People[Primary Email],$A1514),CHAR(34),
", PrimaryAddress: ",CHAR(34),INDEX(People[Primary Address],$A1514),CHAR(34),
", PersonLink: }"))</f>
        <v>#REF!</v>
      </c>
      <c r="H1514" t="e">
        <f>IF(COUNTA(CitationInformation)=0,"",IF(INDEX(AuthorList[Author Name],$A1514)="","",
CONCATENATE("  - &amp;AuthorListID",TEXT($A1514,"0000"),
"  {CitationID: *CitationID0001",
", PersonID: *PersonID",TEXT(MATCH(INDEX(AuthorList[Author Name],$A1514),People[Full Name],0),"0000"),
", AuthorOrder: ",INDEX(AuthorList[Author Number],$A1514),"}")))</f>
        <v>#REF!</v>
      </c>
      <c r="K1514" t="e">
        <f>IF(INDEX(SamplingFeatures[Feature Code],$A1514)="","",
CONCATENATE("  - &amp;SamplingFeatureID",TEXT($A1514,"0000"),
" {","SamplingFeatureUUID:  ",CHAR(34),INDEX(SamplingFeatures[Sampling Feature UUID],$A1514),CHAR(34),
", SamplingFeatureTypeCV:  ",CHAR(34),INDEX(SamplingFeatures[Sampling Feature Type],$A1514),CHAR(34),
", SamplingFeatureCode:  ",CHAR(34),INDEX(SamplingFeatures[Feature Code],$A1514),CHAR(34),
", SamplingFeatureName:  ",CHAR(34),INDEX(SamplingFeatures[Feature Name],$A1514),CHAR(34),
", SamplingFeatureDescription:  ",CHAR(34),INDEX(SamplingFeatures[Feature Description],$A1514),CHAR(34),
", SamplingFeatureGeotypeCV:  ",CHAR(34),INDEX(SamplingFeatures[Feature Geo Type],$A1514),CHAR(34),
", FeatureGeometry:  ",CHAR(34),INDEX(SamplingFeatures[Feature Geometry],$A1514),CHAR(34),
", Elevation_m:  ",CHAR(34),INDEX(SamplingFeatures[Elevation_m],$A1514),CHAR(34),
", ElevationDatumCV:  ",CHAR(34),ElevationDatum,CHAR(34),"}"))</f>
        <v>#REF!</v>
      </c>
      <c r="L1514" t="e">
        <f>IF(INDEX(SamplingFeatures[Sampling Feature Type],$A1514)&lt;&gt;"Site","",
CONCATENATE("  - &amp;SiteID",TEXT(SUMPRODUCT(--($L$3:$L1513&lt;&gt;"")),"0000"),
" {","SamplingFeatureID:  *SamplingFeatureID",TEXT($A1514,"0000"),
", SiteTypeCV:  ",CHAR(34),INDEX(Sites[Site Type],$A1514),CHAR(34),
", Latitude:  ",INDEX(Sites[Latitude],$A1514),
", Longitude:  ",INDEX(Sites[Longitude],$A1514),
", SRSName:  ",CHAR(34),LatLonDatum,CHAR(34),"}"))</f>
        <v>#REF!</v>
      </c>
      <c r="M1514" t="e">
        <f>IF(INDEX(SamplingFeatures[Sampling Feature Type],$A1514)&lt;&gt;"Specimen","",
CONCATENATE("  - &amp;SpecimenID",TEXT(SUMPRODUCT(--($M$3:$M1513&lt;&gt;"")),"0000"),
" {","SamplingFeatureID:  *SamplingFeatureID",TEXT($A1514,"0000"),
", SpecimenTypeCV:  ",CHAR(34),INDEX(Specimens[Specimen Type],$A1514),CHAR(34),
", SpecimenMediumCV:  ",INDEX(Specimens[Specimen Medium],$A1514),
", IsFieldSpecimen:  ",CHAR(34),INDEX(Specimens[Is Field Specimen?],$A1514),CHAR(34),"}"))</f>
        <v>#REF!</v>
      </c>
      <c r="N1514" t="e">
        <f>IF(COUNTA(SpatialOffsets[])=0,"", IF(INDEX(SpatialOffsets[Spatial Offset Type],$A1514)="","",
CONCATENATE("  - &amp;SpatialOffsetID",TEXT($A1514,"0000"),
" {","SpatialOffsetTypeCV:  ",CHAR(34),INDEX(SpatialOffsets[Spatial Offset Type],$A1514),CHAR(34),
", Offset1Value:  ",INDEX(SpatialOffsets[Offset 1 Value],$A1514),
", Offset1UnitID:  ",CHAR(34),INDEX(SpatialOffsets[Offset 1 Unit],$A1514),CHAR(34),
", Offset2Value:  ",INDEX(SpatialOffsets[Offset 2 Value],$A1514),
", Offset2UnitID:  ",CHAR(34),INDEX(SpatialOffsets[Offset 2 Unit],$A1514),CHAR(34),
", Offset3Value:  ",INDEX(SpatialOffsets[Offset 3 Value],$A1514),
", Offset3UnitID:  ",CHAR(34),INDEX(SpatialOffsets[Offset 3 Unit],$A1514),CHAR(34),,"}")))</f>
        <v>#REF!</v>
      </c>
      <c r="O1514" t="e">
        <f>IF(COUNTA(RelatedFeatures[])=0,"", IF(INDEX(RelatedFeatures[First Sampling Feature Code],$A1514)="","",
CONCATENATE("  - &amp;RelationID",TEXT($A1514,"0000"),
" {","SamplingFeatureID:  *SamplingFeatureID",TEXT(MATCH(INDEX(RelatedFeatures[First Sampling Feature Code],$A1514),SamplingFeatures[Feature Code],0),"0000"),
", RelationshipTypeCV:  ",CHAR(34),INDEX(RelatedFeatures[Relationship Type],$A1514),CHAR(34),
", RelatedFeatureID: *SamplingFeatureID",TEXT(MATCH(INDEX(RelatedFeatures[Second Sampling Feature Code],$A1514),SamplingFeatures[Feature Code],0),"0000"),
", SpatialOffsetID:  ",IF(INDEX(RelatedFeatures[Offset Number],$A1514)="","",CONCATENATE("*SpatialOffsetID",TEXT(INDEX(RelatedFeatures[Offset Number],$A1514),"0000"))),"}")))</f>
        <v>#REF!</v>
      </c>
      <c r="P1514" t="e">
        <f>IF(INDEX(Methods[Method Type],$A1514)="","",
CONCATENATE("  - &amp;MethodID",TEXT($A1514,"0000"),
" {","MethodTypeCV:  ",CHAR(34),INDEX(Methods[Method Type],$A1514),CHAR(34),
", MethodCode:  ",CHAR(34),INDEX(Methods[Method Code],$A1514),CHAR(34),
", MethodName:  ",CHAR(34),INDEX(Methods[Method Name],$A1514),CHAR(34),
", MethodDescription:  ",CHAR(34),INDEX(Methods[Method Description],$A1514),CHAR(34),
", MethodLink:  ",CHAR(34),INDEX(Methods[Method Link],$A1514),CHAR(34),
", OrganizationID: *OrganizationID",TEXT(MATCH(INDEX(Methods[Organization Name],$A1514),Organizations[Organization Name],0),"0000"),"}"))</f>
        <v>#REF!</v>
      </c>
      <c r="Q1514" t="e">
        <f>IF(INDEX(Variables[Variable Type],$A1514)="","",
CONCATENATE("  - &amp;VariableID",TEXT($A1514,"0000"),
" {","VariableTypeCV:  ",CHAR(34),INDEX(Variables[Variable Type],$A1514),CHAR(34),
", VariableCode:  ",CHAR(34),INDEX(Variables[Variable Code],$A1514),CHAR(34),
", VariableNameCV:  ",CHAR(34),INDEX(Variables[Variable Name],$A1514),CHAR(34),
", VariableDefinition:  ",CHAR(34),INDEX(Variables[Variable Definition],$A1514),CHAR(34),
", SpecciationCV:  ",CHAR(34),INDEX(Variables[Speciation],$A1514),CHAR(34),
", NoDataValue:  ",CHAR(34),INDEX(Variables[No Data Value],$A1514),CHAR(34),"}"))</f>
        <v>#REF!</v>
      </c>
    </row>
    <row r="1515" spans="1:17" x14ac:dyDescent="0.25">
      <c r="A1515">
        <v>1512</v>
      </c>
      <c r="D1515" t="e">
        <f>IF(INDEX(People[First Name],$A1515)="","",
CONCATENATE("  - &amp;PersonID",TEXT($A1515,"0000"),
" {","PersonFirstName:  ",CHAR(34),INDEX(People[First Name],$A1515),CHAR(34),
", PersonMiddleName:  ",CHAR(34),INDEX(People[Middle Name],$A1515),CHAR(34),
", PersonLastName:  ",CHAR(34),INDEX(People[Last Name],$A1515),CHAR(34),"}"))</f>
        <v>#REF!</v>
      </c>
      <c r="E1515" t="e">
        <f>IF(INDEX(Organizations[Organization Type '[CV']],$A1515)="","",
CONCATENATE("  - &amp;OrganizationID",TEXT($A1515,"0000"),
" {","OrganizationTypeCV:  ",CHAR(34),INDEX(Organizations[Organization Type '[CV']],$A1515),CHAR(34),
", OrganizationCode:  ",CHAR(34),INDEX(Organizations[Organization Code],$A1515),CHAR(34),
", OrganizationName:  ",CHAR(34),INDEX(Organizations[Organization Name],$A1515),CHAR(34),
", OrganizationDescription:  ",CHAR(34),INDEX(Organizations[Organization Description],$A1515),CHAR(34),
", OrganizationLink:  ",CHAR(34),INDEX(Organizations[Organization Link],$A1515),CHAR(34),"}"))</f>
        <v>#REF!</v>
      </c>
      <c r="F1515" t="e">
        <f>IF(INDEX(People[First Name],$A1515)="","",
CONCATENATE("  - &amp;AffiliationID",TEXT($A1515,"0000"),
" {PersonID: *PersonID",TEXT($A1515,"0000"),
", OrganizationID: *OrganizationID",TEXT(MATCH(INDEX(People[Organization Name],$A1515),Organizations[Organization Name],0),"0000"),
", IsPrimaryOrganizationContact: , AffiliationStartDate: , AffiliationEndDate: , PrimaryPhone: ",
", PrimaryEmail: ",CHAR(34),INDEX(People[Primary Email],$A1515),CHAR(34),
", PrimaryAddress: ",CHAR(34),INDEX(People[Primary Address],$A1515),CHAR(34),
", PersonLink: }"))</f>
        <v>#REF!</v>
      </c>
      <c r="H1515" t="e">
        <f>IF(COUNTA(CitationInformation)=0,"",IF(INDEX(AuthorList[Author Name],$A1515)="","",
CONCATENATE("  - &amp;AuthorListID",TEXT($A1515,"0000"),
"  {CitationID: *CitationID0001",
", PersonID: *PersonID",TEXT(MATCH(INDEX(AuthorList[Author Name],$A1515),People[Full Name],0),"0000"),
", AuthorOrder: ",INDEX(AuthorList[Author Number],$A1515),"}")))</f>
        <v>#REF!</v>
      </c>
      <c r="K1515" t="e">
        <f>IF(INDEX(SamplingFeatures[Feature Code],$A1515)="","",
CONCATENATE("  - &amp;SamplingFeatureID",TEXT($A1515,"0000"),
" {","SamplingFeatureUUID:  ",CHAR(34),INDEX(SamplingFeatures[Sampling Feature UUID],$A1515),CHAR(34),
", SamplingFeatureTypeCV:  ",CHAR(34),INDEX(SamplingFeatures[Sampling Feature Type],$A1515),CHAR(34),
", SamplingFeatureCode:  ",CHAR(34),INDEX(SamplingFeatures[Feature Code],$A1515),CHAR(34),
", SamplingFeatureName:  ",CHAR(34),INDEX(SamplingFeatures[Feature Name],$A1515),CHAR(34),
", SamplingFeatureDescription:  ",CHAR(34),INDEX(SamplingFeatures[Feature Description],$A1515),CHAR(34),
", SamplingFeatureGeotypeCV:  ",CHAR(34),INDEX(SamplingFeatures[Feature Geo Type],$A1515),CHAR(34),
", FeatureGeometry:  ",CHAR(34),INDEX(SamplingFeatures[Feature Geometry],$A1515),CHAR(34),
", Elevation_m:  ",CHAR(34),INDEX(SamplingFeatures[Elevation_m],$A1515),CHAR(34),
", ElevationDatumCV:  ",CHAR(34),ElevationDatum,CHAR(34),"}"))</f>
        <v>#REF!</v>
      </c>
      <c r="L1515" t="e">
        <f>IF(INDEX(SamplingFeatures[Sampling Feature Type],$A1515)&lt;&gt;"Site","",
CONCATENATE("  - &amp;SiteID",TEXT(SUMPRODUCT(--($L$3:$L1514&lt;&gt;"")),"0000"),
" {","SamplingFeatureID:  *SamplingFeatureID",TEXT($A1515,"0000"),
", SiteTypeCV:  ",CHAR(34),INDEX(Sites[Site Type],$A1515),CHAR(34),
", Latitude:  ",INDEX(Sites[Latitude],$A1515),
", Longitude:  ",INDEX(Sites[Longitude],$A1515),
", SRSName:  ",CHAR(34),LatLonDatum,CHAR(34),"}"))</f>
        <v>#REF!</v>
      </c>
      <c r="M1515" t="e">
        <f>IF(INDEX(SamplingFeatures[Sampling Feature Type],$A1515)&lt;&gt;"Specimen","",
CONCATENATE("  - &amp;SpecimenID",TEXT(SUMPRODUCT(--($M$3:$M1514&lt;&gt;"")),"0000"),
" {","SamplingFeatureID:  *SamplingFeatureID",TEXT($A1515,"0000"),
", SpecimenTypeCV:  ",CHAR(34),INDEX(Specimens[Specimen Type],$A1515),CHAR(34),
", SpecimenMediumCV:  ",INDEX(Specimens[Specimen Medium],$A1515),
", IsFieldSpecimen:  ",CHAR(34),INDEX(Specimens[Is Field Specimen?],$A1515),CHAR(34),"}"))</f>
        <v>#REF!</v>
      </c>
      <c r="N1515" t="e">
        <f>IF(COUNTA(SpatialOffsets[])=0,"", IF(INDEX(SpatialOffsets[Spatial Offset Type],$A1515)="","",
CONCATENATE("  - &amp;SpatialOffsetID",TEXT($A1515,"0000"),
" {","SpatialOffsetTypeCV:  ",CHAR(34),INDEX(SpatialOffsets[Spatial Offset Type],$A1515),CHAR(34),
", Offset1Value:  ",INDEX(SpatialOffsets[Offset 1 Value],$A1515),
", Offset1UnitID:  ",CHAR(34),INDEX(SpatialOffsets[Offset 1 Unit],$A1515),CHAR(34),
", Offset2Value:  ",INDEX(SpatialOffsets[Offset 2 Value],$A1515),
", Offset2UnitID:  ",CHAR(34),INDEX(SpatialOffsets[Offset 2 Unit],$A1515),CHAR(34),
", Offset3Value:  ",INDEX(SpatialOffsets[Offset 3 Value],$A1515),
", Offset3UnitID:  ",CHAR(34),INDEX(SpatialOffsets[Offset 3 Unit],$A1515),CHAR(34),,"}")))</f>
        <v>#REF!</v>
      </c>
      <c r="O1515" t="e">
        <f>IF(COUNTA(RelatedFeatures[])=0,"", IF(INDEX(RelatedFeatures[First Sampling Feature Code],$A1515)="","",
CONCATENATE("  - &amp;RelationID",TEXT($A1515,"0000"),
" {","SamplingFeatureID:  *SamplingFeatureID",TEXT(MATCH(INDEX(RelatedFeatures[First Sampling Feature Code],$A1515),SamplingFeatures[Feature Code],0),"0000"),
", RelationshipTypeCV:  ",CHAR(34),INDEX(RelatedFeatures[Relationship Type],$A1515),CHAR(34),
", RelatedFeatureID: *SamplingFeatureID",TEXT(MATCH(INDEX(RelatedFeatures[Second Sampling Feature Code],$A1515),SamplingFeatures[Feature Code],0),"0000"),
", SpatialOffsetID:  ",IF(INDEX(RelatedFeatures[Offset Number],$A1515)="","",CONCATENATE("*SpatialOffsetID",TEXT(INDEX(RelatedFeatures[Offset Number],$A1515),"0000"))),"}")))</f>
        <v>#REF!</v>
      </c>
      <c r="P1515" t="e">
        <f>IF(INDEX(Methods[Method Type],$A1515)="","",
CONCATENATE("  - &amp;MethodID",TEXT($A1515,"0000"),
" {","MethodTypeCV:  ",CHAR(34),INDEX(Methods[Method Type],$A1515),CHAR(34),
", MethodCode:  ",CHAR(34),INDEX(Methods[Method Code],$A1515),CHAR(34),
", MethodName:  ",CHAR(34),INDEX(Methods[Method Name],$A1515),CHAR(34),
", MethodDescription:  ",CHAR(34),INDEX(Methods[Method Description],$A1515),CHAR(34),
", MethodLink:  ",CHAR(34),INDEX(Methods[Method Link],$A1515),CHAR(34),
", OrganizationID: *OrganizationID",TEXT(MATCH(INDEX(Methods[Organization Name],$A1515),Organizations[Organization Name],0),"0000"),"}"))</f>
        <v>#REF!</v>
      </c>
      <c r="Q1515" t="e">
        <f>IF(INDEX(Variables[Variable Type],$A1515)="","",
CONCATENATE("  - &amp;VariableID",TEXT($A1515,"0000"),
" {","VariableTypeCV:  ",CHAR(34),INDEX(Variables[Variable Type],$A1515),CHAR(34),
", VariableCode:  ",CHAR(34),INDEX(Variables[Variable Code],$A1515),CHAR(34),
", VariableNameCV:  ",CHAR(34),INDEX(Variables[Variable Name],$A1515),CHAR(34),
", VariableDefinition:  ",CHAR(34),INDEX(Variables[Variable Definition],$A1515),CHAR(34),
", SpecciationCV:  ",CHAR(34),INDEX(Variables[Speciation],$A1515),CHAR(34),
", NoDataValue:  ",CHAR(34),INDEX(Variables[No Data Value],$A1515),CHAR(34),"}"))</f>
        <v>#REF!</v>
      </c>
    </row>
    <row r="1516" spans="1:17" x14ac:dyDescent="0.25">
      <c r="A1516">
        <v>1513</v>
      </c>
      <c r="D1516" t="e">
        <f>IF(INDEX(People[First Name],$A1516)="","",
CONCATENATE("  - &amp;PersonID",TEXT($A1516,"0000"),
" {","PersonFirstName:  ",CHAR(34),INDEX(People[First Name],$A1516),CHAR(34),
", PersonMiddleName:  ",CHAR(34),INDEX(People[Middle Name],$A1516),CHAR(34),
", PersonLastName:  ",CHAR(34),INDEX(People[Last Name],$A1516),CHAR(34),"}"))</f>
        <v>#REF!</v>
      </c>
      <c r="E1516" t="e">
        <f>IF(INDEX(Organizations[Organization Type '[CV']],$A1516)="","",
CONCATENATE("  - &amp;OrganizationID",TEXT($A1516,"0000"),
" {","OrganizationTypeCV:  ",CHAR(34),INDEX(Organizations[Organization Type '[CV']],$A1516),CHAR(34),
", OrganizationCode:  ",CHAR(34),INDEX(Organizations[Organization Code],$A1516),CHAR(34),
", OrganizationName:  ",CHAR(34),INDEX(Organizations[Organization Name],$A1516),CHAR(34),
", OrganizationDescription:  ",CHAR(34),INDEX(Organizations[Organization Description],$A1516),CHAR(34),
", OrganizationLink:  ",CHAR(34),INDEX(Organizations[Organization Link],$A1516),CHAR(34),"}"))</f>
        <v>#REF!</v>
      </c>
      <c r="F1516" t="e">
        <f>IF(INDEX(People[First Name],$A1516)="","",
CONCATENATE("  - &amp;AffiliationID",TEXT($A1516,"0000"),
" {PersonID: *PersonID",TEXT($A1516,"0000"),
", OrganizationID: *OrganizationID",TEXT(MATCH(INDEX(People[Organization Name],$A1516),Organizations[Organization Name],0),"0000"),
", IsPrimaryOrganizationContact: , AffiliationStartDate: , AffiliationEndDate: , PrimaryPhone: ",
", PrimaryEmail: ",CHAR(34),INDEX(People[Primary Email],$A1516),CHAR(34),
", PrimaryAddress: ",CHAR(34),INDEX(People[Primary Address],$A1516),CHAR(34),
", PersonLink: }"))</f>
        <v>#REF!</v>
      </c>
      <c r="H1516" t="e">
        <f>IF(COUNTA(CitationInformation)=0,"",IF(INDEX(AuthorList[Author Name],$A1516)="","",
CONCATENATE("  - &amp;AuthorListID",TEXT($A1516,"0000"),
"  {CitationID: *CitationID0001",
", PersonID: *PersonID",TEXT(MATCH(INDEX(AuthorList[Author Name],$A1516),People[Full Name],0),"0000"),
", AuthorOrder: ",INDEX(AuthorList[Author Number],$A1516),"}")))</f>
        <v>#REF!</v>
      </c>
      <c r="K1516" t="e">
        <f>IF(INDEX(SamplingFeatures[Feature Code],$A1516)="","",
CONCATENATE("  - &amp;SamplingFeatureID",TEXT($A1516,"0000"),
" {","SamplingFeatureUUID:  ",CHAR(34),INDEX(SamplingFeatures[Sampling Feature UUID],$A1516),CHAR(34),
", SamplingFeatureTypeCV:  ",CHAR(34),INDEX(SamplingFeatures[Sampling Feature Type],$A1516),CHAR(34),
", SamplingFeatureCode:  ",CHAR(34),INDEX(SamplingFeatures[Feature Code],$A1516),CHAR(34),
", SamplingFeatureName:  ",CHAR(34),INDEX(SamplingFeatures[Feature Name],$A1516),CHAR(34),
", SamplingFeatureDescription:  ",CHAR(34),INDEX(SamplingFeatures[Feature Description],$A1516),CHAR(34),
", SamplingFeatureGeotypeCV:  ",CHAR(34),INDEX(SamplingFeatures[Feature Geo Type],$A1516),CHAR(34),
", FeatureGeometry:  ",CHAR(34),INDEX(SamplingFeatures[Feature Geometry],$A1516),CHAR(34),
", Elevation_m:  ",CHAR(34),INDEX(SamplingFeatures[Elevation_m],$A1516),CHAR(34),
", ElevationDatumCV:  ",CHAR(34),ElevationDatum,CHAR(34),"}"))</f>
        <v>#REF!</v>
      </c>
      <c r="L1516" t="e">
        <f>IF(INDEX(SamplingFeatures[Sampling Feature Type],$A1516)&lt;&gt;"Site","",
CONCATENATE("  - &amp;SiteID",TEXT(SUMPRODUCT(--($L$3:$L1515&lt;&gt;"")),"0000"),
" {","SamplingFeatureID:  *SamplingFeatureID",TEXT($A1516,"0000"),
", SiteTypeCV:  ",CHAR(34),INDEX(Sites[Site Type],$A1516),CHAR(34),
", Latitude:  ",INDEX(Sites[Latitude],$A1516),
", Longitude:  ",INDEX(Sites[Longitude],$A1516),
", SRSName:  ",CHAR(34),LatLonDatum,CHAR(34),"}"))</f>
        <v>#REF!</v>
      </c>
      <c r="M1516" t="e">
        <f>IF(INDEX(SamplingFeatures[Sampling Feature Type],$A1516)&lt;&gt;"Specimen","",
CONCATENATE("  - &amp;SpecimenID",TEXT(SUMPRODUCT(--($M$3:$M1515&lt;&gt;"")),"0000"),
" {","SamplingFeatureID:  *SamplingFeatureID",TEXT($A1516,"0000"),
", SpecimenTypeCV:  ",CHAR(34),INDEX(Specimens[Specimen Type],$A1516),CHAR(34),
", SpecimenMediumCV:  ",INDEX(Specimens[Specimen Medium],$A1516),
", IsFieldSpecimen:  ",CHAR(34),INDEX(Specimens[Is Field Specimen?],$A1516),CHAR(34),"}"))</f>
        <v>#REF!</v>
      </c>
      <c r="N1516" t="e">
        <f>IF(COUNTA(SpatialOffsets[])=0,"", IF(INDEX(SpatialOffsets[Spatial Offset Type],$A1516)="","",
CONCATENATE("  - &amp;SpatialOffsetID",TEXT($A1516,"0000"),
" {","SpatialOffsetTypeCV:  ",CHAR(34),INDEX(SpatialOffsets[Spatial Offset Type],$A1516),CHAR(34),
", Offset1Value:  ",INDEX(SpatialOffsets[Offset 1 Value],$A1516),
", Offset1UnitID:  ",CHAR(34),INDEX(SpatialOffsets[Offset 1 Unit],$A1516),CHAR(34),
", Offset2Value:  ",INDEX(SpatialOffsets[Offset 2 Value],$A1516),
", Offset2UnitID:  ",CHAR(34),INDEX(SpatialOffsets[Offset 2 Unit],$A1516),CHAR(34),
", Offset3Value:  ",INDEX(SpatialOffsets[Offset 3 Value],$A1516),
", Offset3UnitID:  ",CHAR(34),INDEX(SpatialOffsets[Offset 3 Unit],$A1516),CHAR(34),,"}")))</f>
        <v>#REF!</v>
      </c>
      <c r="O1516" t="e">
        <f>IF(COUNTA(RelatedFeatures[])=0,"", IF(INDEX(RelatedFeatures[First Sampling Feature Code],$A1516)="","",
CONCATENATE("  - &amp;RelationID",TEXT($A1516,"0000"),
" {","SamplingFeatureID:  *SamplingFeatureID",TEXT(MATCH(INDEX(RelatedFeatures[First Sampling Feature Code],$A1516),SamplingFeatures[Feature Code],0),"0000"),
", RelationshipTypeCV:  ",CHAR(34),INDEX(RelatedFeatures[Relationship Type],$A1516),CHAR(34),
", RelatedFeatureID: *SamplingFeatureID",TEXT(MATCH(INDEX(RelatedFeatures[Second Sampling Feature Code],$A1516),SamplingFeatures[Feature Code],0),"0000"),
", SpatialOffsetID:  ",IF(INDEX(RelatedFeatures[Offset Number],$A1516)="","",CONCATENATE("*SpatialOffsetID",TEXT(INDEX(RelatedFeatures[Offset Number],$A1516),"0000"))),"}")))</f>
        <v>#REF!</v>
      </c>
      <c r="P1516" t="e">
        <f>IF(INDEX(Methods[Method Type],$A1516)="","",
CONCATENATE("  - &amp;MethodID",TEXT($A1516,"0000"),
" {","MethodTypeCV:  ",CHAR(34),INDEX(Methods[Method Type],$A1516),CHAR(34),
", MethodCode:  ",CHAR(34),INDEX(Methods[Method Code],$A1516),CHAR(34),
", MethodName:  ",CHAR(34),INDEX(Methods[Method Name],$A1516),CHAR(34),
", MethodDescription:  ",CHAR(34),INDEX(Methods[Method Description],$A1516),CHAR(34),
", MethodLink:  ",CHAR(34),INDEX(Methods[Method Link],$A1516),CHAR(34),
", OrganizationID: *OrganizationID",TEXT(MATCH(INDEX(Methods[Organization Name],$A1516),Organizations[Organization Name],0),"0000"),"}"))</f>
        <v>#REF!</v>
      </c>
      <c r="Q1516" t="e">
        <f>IF(INDEX(Variables[Variable Type],$A1516)="","",
CONCATENATE("  - &amp;VariableID",TEXT($A1516,"0000"),
" {","VariableTypeCV:  ",CHAR(34),INDEX(Variables[Variable Type],$A1516),CHAR(34),
", VariableCode:  ",CHAR(34),INDEX(Variables[Variable Code],$A1516),CHAR(34),
", VariableNameCV:  ",CHAR(34),INDEX(Variables[Variable Name],$A1516),CHAR(34),
", VariableDefinition:  ",CHAR(34),INDEX(Variables[Variable Definition],$A1516),CHAR(34),
", SpecciationCV:  ",CHAR(34),INDEX(Variables[Speciation],$A1516),CHAR(34),
", NoDataValue:  ",CHAR(34),INDEX(Variables[No Data Value],$A1516),CHAR(34),"}"))</f>
        <v>#REF!</v>
      </c>
    </row>
    <row r="1517" spans="1:17" x14ac:dyDescent="0.25">
      <c r="A1517">
        <v>1514</v>
      </c>
      <c r="D1517" t="e">
        <f>IF(INDEX(People[First Name],$A1517)="","",
CONCATENATE("  - &amp;PersonID",TEXT($A1517,"0000"),
" {","PersonFirstName:  ",CHAR(34),INDEX(People[First Name],$A1517),CHAR(34),
", PersonMiddleName:  ",CHAR(34),INDEX(People[Middle Name],$A1517),CHAR(34),
", PersonLastName:  ",CHAR(34),INDEX(People[Last Name],$A1517),CHAR(34),"}"))</f>
        <v>#REF!</v>
      </c>
      <c r="E1517" t="e">
        <f>IF(INDEX(Organizations[Organization Type '[CV']],$A1517)="","",
CONCATENATE("  - &amp;OrganizationID",TEXT($A1517,"0000"),
" {","OrganizationTypeCV:  ",CHAR(34),INDEX(Organizations[Organization Type '[CV']],$A1517),CHAR(34),
", OrganizationCode:  ",CHAR(34),INDEX(Organizations[Organization Code],$A1517),CHAR(34),
", OrganizationName:  ",CHAR(34),INDEX(Organizations[Organization Name],$A1517),CHAR(34),
", OrganizationDescription:  ",CHAR(34),INDEX(Organizations[Organization Description],$A1517),CHAR(34),
", OrganizationLink:  ",CHAR(34),INDEX(Organizations[Organization Link],$A1517),CHAR(34),"}"))</f>
        <v>#REF!</v>
      </c>
      <c r="F1517" t="e">
        <f>IF(INDEX(People[First Name],$A1517)="","",
CONCATENATE("  - &amp;AffiliationID",TEXT($A1517,"0000"),
" {PersonID: *PersonID",TEXT($A1517,"0000"),
", OrganizationID: *OrganizationID",TEXT(MATCH(INDEX(People[Organization Name],$A1517),Organizations[Organization Name],0),"0000"),
", IsPrimaryOrganizationContact: , AffiliationStartDate: , AffiliationEndDate: , PrimaryPhone: ",
", PrimaryEmail: ",CHAR(34),INDEX(People[Primary Email],$A1517),CHAR(34),
", PrimaryAddress: ",CHAR(34),INDEX(People[Primary Address],$A1517),CHAR(34),
", PersonLink: }"))</f>
        <v>#REF!</v>
      </c>
      <c r="H1517" t="e">
        <f>IF(COUNTA(CitationInformation)=0,"",IF(INDEX(AuthorList[Author Name],$A1517)="","",
CONCATENATE("  - &amp;AuthorListID",TEXT($A1517,"0000"),
"  {CitationID: *CitationID0001",
", PersonID: *PersonID",TEXT(MATCH(INDEX(AuthorList[Author Name],$A1517),People[Full Name],0),"0000"),
", AuthorOrder: ",INDEX(AuthorList[Author Number],$A1517),"}")))</f>
        <v>#REF!</v>
      </c>
      <c r="K1517" t="e">
        <f>IF(INDEX(SamplingFeatures[Feature Code],$A1517)="","",
CONCATENATE("  - &amp;SamplingFeatureID",TEXT($A1517,"0000"),
" {","SamplingFeatureUUID:  ",CHAR(34),INDEX(SamplingFeatures[Sampling Feature UUID],$A1517),CHAR(34),
", SamplingFeatureTypeCV:  ",CHAR(34),INDEX(SamplingFeatures[Sampling Feature Type],$A1517),CHAR(34),
", SamplingFeatureCode:  ",CHAR(34),INDEX(SamplingFeatures[Feature Code],$A1517),CHAR(34),
", SamplingFeatureName:  ",CHAR(34),INDEX(SamplingFeatures[Feature Name],$A1517),CHAR(34),
", SamplingFeatureDescription:  ",CHAR(34),INDEX(SamplingFeatures[Feature Description],$A1517),CHAR(34),
", SamplingFeatureGeotypeCV:  ",CHAR(34),INDEX(SamplingFeatures[Feature Geo Type],$A1517),CHAR(34),
", FeatureGeometry:  ",CHAR(34),INDEX(SamplingFeatures[Feature Geometry],$A1517),CHAR(34),
", Elevation_m:  ",CHAR(34),INDEX(SamplingFeatures[Elevation_m],$A1517),CHAR(34),
", ElevationDatumCV:  ",CHAR(34),ElevationDatum,CHAR(34),"}"))</f>
        <v>#REF!</v>
      </c>
      <c r="L1517" t="e">
        <f>IF(INDEX(SamplingFeatures[Sampling Feature Type],$A1517)&lt;&gt;"Site","",
CONCATENATE("  - &amp;SiteID",TEXT(SUMPRODUCT(--($L$3:$L1516&lt;&gt;"")),"0000"),
" {","SamplingFeatureID:  *SamplingFeatureID",TEXT($A1517,"0000"),
", SiteTypeCV:  ",CHAR(34),INDEX(Sites[Site Type],$A1517),CHAR(34),
", Latitude:  ",INDEX(Sites[Latitude],$A1517),
", Longitude:  ",INDEX(Sites[Longitude],$A1517),
", SRSName:  ",CHAR(34),LatLonDatum,CHAR(34),"}"))</f>
        <v>#REF!</v>
      </c>
      <c r="M1517" t="e">
        <f>IF(INDEX(SamplingFeatures[Sampling Feature Type],$A1517)&lt;&gt;"Specimen","",
CONCATENATE("  - &amp;SpecimenID",TEXT(SUMPRODUCT(--($M$3:$M1516&lt;&gt;"")),"0000"),
" {","SamplingFeatureID:  *SamplingFeatureID",TEXT($A1517,"0000"),
", SpecimenTypeCV:  ",CHAR(34),INDEX(Specimens[Specimen Type],$A1517),CHAR(34),
", SpecimenMediumCV:  ",INDEX(Specimens[Specimen Medium],$A1517),
", IsFieldSpecimen:  ",CHAR(34),INDEX(Specimens[Is Field Specimen?],$A1517),CHAR(34),"}"))</f>
        <v>#REF!</v>
      </c>
      <c r="N1517" t="e">
        <f>IF(COUNTA(SpatialOffsets[])=0,"", IF(INDEX(SpatialOffsets[Spatial Offset Type],$A1517)="","",
CONCATENATE("  - &amp;SpatialOffsetID",TEXT($A1517,"0000"),
" {","SpatialOffsetTypeCV:  ",CHAR(34),INDEX(SpatialOffsets[Spatial Offset Type],$A1517),CHAR(34),
", Offset1Value:  ",INDEX(SpatialOffsets[Offset 1 Value],$A1517),
", Offset1UnitID:  ",CHAR(34),INDEX(SpatialOffsets[Offset 1 Unit],$A1517),CHAR(34),
", Offset2Value:  ",INDEX(SpatialOffsets[Offset 2 Value],$A1517),
", Offset2UnitID:  ",CHAR(34),INDEX(SpatialOffsets[Offset 2 Unit],$A1517),CHAR(34),
", Offset3Value:  ",INDEX(SpatialOffsets[Offset 3 Value],$A1517),
", Offset3UnitID:  ",CHAR(34),INDEX(SpatialOffsets[Offset 3 Unit],$A1517),CHAR(34),,"}")))</f>
        <v>#REF!</v>
      </c>
      <c r="O1517" t="e">
        <f>IF(COUNTA(RelatedFeatures[])=0,"", IF(INDEX(RelatedFeatures[First Sampling Feature Code],$A1517)="","",
CONCATENATE("  - &amp;RelationID",TEXT($A1517,"0000"),
" {","SamplingFeatureID:  *SamplingFeatureID",TEXT(MATCH(INDEX(RelatedFeatures[First Sampling Feature Code],$A1517),SamplingFeatures[Feature Code],0),"0000"),
", RelationshipTypeCV:  ",CHAR(34),INDEX(RelatedFeatures[Relationship Type],$A1517),CHAR(34),
", RelatedFeatureID: *SamplingFeatureID",TEXT(MATCH(INDEX(RelatedFeatures[Second Sampling Feature Code],$A1517),SamplingFeatures[Feature Code],0),"0000"),
", SpatialOffsetID:  ",IF(INDEX(RelatedFeatures[Offset Number],$A1517)="","",CONCATENATE("*SpatialOffsetID",TEXT(INDEX(RelatedFeatures[Offset Number],$A1517),"0000"))),"}")))</f>
        <v>#REF!</v>
      </c>
      <c r="P1517" t="e">
        <f>IF(INDEX(Methods[Method Type],$A1517)="","",
CONCATENATE("  - &amp;MethodID",TEXT($A1517,"0000"),
" {","MethodTypeCV:  ",CHAR(34),INDEX(Methods[Method Type],$A1517),CHAR(34),
", MethodCode:  ",CHAR(34),INDEX(Methods[Method Code],$A1517),CHAR(34),
", MethodName:  ",CHAR(34),INDEX(Methods[Method Name],$A1517),CHAR(34),
", MethodDescription:  ",CHAR(34),INDEX(Methods[Method Description],$A1517),CHAR(34),
", MethodLink:  ",CHAR(34),INDEX(Methods[Method Link],$A1517),CHAR(34),
", OrganizationID: *OrganizationID",TEXT(MATCH(INDEX(Methods[Organization Name],$A1517),Organizations[Organization Name],0),"0000"),"}"))</f>
        <v>#REF!</v>
      </c>
      <c r="Q1517" t="e">
        <f>IF(INDEX(Variables[Variable Type],$A1517)="","",
CONCATENATE("  - &amp;VariableID",TEXT($A1517,"0000"),
" {","VariableTypeCV:  ",CHAR(34),INDEX(Variables[Variable Type],$A1517),CHAR(34),
", VariableCode:  ",CHAR(34),INDEX(Variables[Variable Code],$A1517),CHAR(34),
", VariableNameCV:  ",CHAR(34),INDEX(Variables[Variable Name],$A1517),CHAR(34),
", VariableDefinition:  ",CHAR(34),INDEX(Variables[Variable Definition],$A1517),CHAR(34),
", SpecciationCV:  ",CHAR(34),INDEX(Variables[Speciation],$A1517),CHAR(34),
", NoDataValue:  ",CHAR(34),INDEX(Variables[No Data Value],$A1517),CHAR(34),"}"))</f>
        <v>#REF!</v>
      </c>
    </row>
    <row r="1518" spans="1:17" x14ac:dyDescent="0.25">
      <c r="A1518">
        <v>1515</v>
      </c>
      <c r="D1518" t="e">
        <f>IF(INDEX(People[First Name],$A1518)="","",
CONCATENATE("  - &amp;PersonID",TEXT($A1518,"0000"),
" {","PersonFirstName:  ",CHAR(34),INDEX(People[First Name],$A1518),CHAR(34),
", PersonMiddleName:  ",CHAR(34),INDEX(People[Middle Name],$A1518),CHAR(34),
", PersonLastName:  ",CHAR(34),INDEX(People[Last Name],$A1518),CHAR(34),"}"))</f>
        <v>#REF!</v>
      </c>
      <c r="E1518" t="e">
        <f>IF(INDEX(Organizations[Organization Type '[CV']],$A1518)="","",
CONCATENATE("  - &amp;OrganizationID",TEXT($A1518,"0000"),
" {","OrganizationTypeCV:  ",CHAR(34),INDEX(Organizations[Organization Type '[CV']],$A1518),CHAR(34),
", OrganizationCode:  ",CHAR(34),INDEX(Organizations[Organization Code],$A1518),CHAR(34),
", OrganizationName:  ",CHAR(34),INDEX(Organizations[Organization Name],$A1518),CHAR(34),
", OrganizationDescription:  ",CHAR(34),INDEX(Organizations[Organization Description],$A1518),CHAR(34),
", OrganizationLink:  ",CHAR(34),INDEX(Organizations[Organization Link],$A1518),CHAR(34),"}"))</f>
        <v>#REF!</v>
      </c>
      <c r="F1518" t="e">
        <f>IF(INDEX(People[First Name],$A1518)="","",
CONCATENATE("  - &amp;AffiliationID",TEXT($A1518,"0000"),
" {PersonID: *PersonID",TEXT($A1518,"0000"),
", OrganizationID: *OrganizationID",TEXT(MATCH(INDEX(People[Organization Name],$A1518),Organizations[Organization Name],0),"0000"),
", IsPrimaryOrganizationContact: , AffiliationStartDate: , AffiliationEndDate: , PrimaryPhone: ",
", PrimaryEmail: ",CHAR(34),INDEX(People[Primary Email],$A1518),CHAR(34),
", PrimaryAddress: ",CHAR(34),INDEX(People[Primary Address],$A1518),CHAR(34),
", PersonLink: }"))</f>
        <v>#REF!</v>
      </c>
      <c r="H1518" t="e">
        <f>IF(COUNTA(CitationInformation)=0,"",IF(INDEX(AuthorList[Author Name],$A1518)="","",
CONCATENATE("  - &amp;AuthorListID",TEXT($A1518,"0000"),
"  {CitationID: *CitationID0001",
", PersonID: *PersonID",TEXT(MATCH(INDEX(AuthorList[Author Name],$A1518),People[Full Name],0),"0000"),
", AuthorOrder: ",INDEX(AuthorList[Author Number],$A1518),"}")))</f>
        <v>#REF!</v>
      </c>
      <c r="K1518" t="e">
        <f>IF(INDEX(SamplingFeatures[Feature Code],$A1518)="","",
CONCATENATE("  - &amp;SamplingFeatureID",TEXT($A1518,"0000"),
" {","SamplingFeatureUUID:  ",CHAR(34),INDEX(SamplingFeatures[Sampling Feature UUID],$A1518),CHAR(34),
", SamplingFeatureTypeCV:  ",CHAR(34),INDEX(SamplingFeatures[Sampling Feature Type],$A1518),CHAR(34),
", SamplingFeatureCode:  ",CHAR(34),INDEX(SamplingFeatures[Feature Code],$A1518),CHAR(34),
", SamplingFeatureName:  ",CHAR(34),INDEX(SamplingFeatures[Feature Name],$A1518),CHAR(34),
", SamplingFeatureDescription:  ",CHAR(34),INDEX(SamplingFeatures[Feature Description],$A1518),CHAR(34),
", SamplingFeatureGeotypeCV:  ",CHAR(34),INDEX(SamplingFeatures[Feature Geo Type],$A1518),CHAR(34),
", FeatureGeometry:  ",CHAR(34),INDEX(SamplingFeatures[Feature Geometry],$A1518),CHAR(34),
", Elevation_m:  ",CHAR(34),INDEX(SamplingFeatures[Elevation_m],$A1518),CHAR(34),
", ElevationDatumCV:  ",CHAR(34),ElevationDatum,CHAR(34),"}"))</f>
        <v>#REF!</v>
      </c>
      <c r="L1518" t="e">
        <f>IF(INDEX(SamplingFeatures[Sampling Feature Type],$A1518)&lt;&gt;"Site","",
CONCATENATE("  - &amp;SiteID",TEXT(SUMPRODUCT(--($L$3:$L1517&lt;&gt;"")),"0000"),
" {","SamplingFeatureID:  *SamplingFeatureID",TEXT($A1518,"0000"),
", SiteTypeCV:  ",CHAR(34),INDEX(Sites[Site Type],$A1518),CHAR(34),
", Latitude:  ",INDEX(Sites[Latitude],$A1518),
", Longitude:  ",INDEX(Sites[Longitude],$A1518),
", SRSName:  ",CHAR(34),LatLonDatum,CHAR(34),"}"))</f>
        <v>#REF!</v>
      </c>
      <c r="M1518" t="e">
        <f>IF(INDEX(SamplingFeatures[Sampling Feature Type],$A1518)&lt;&gt;"Specimen","",
CONCATENATE("  - &amp;SpecimenID",TEXT(SUMPRODUCT(--($M$3:$M1517&lt;&gt;"")),"0000"),
" {","SamplingFeatureID:  *SamplingFeatureID",TEXT($A1518,"0000"),
", SpecimenTypeCV:  ",CHAR(34),INDEX(Specimens[Specimen Type],$A1518),CHAR(34),
", SpecimenMediumCV:  ",INDEX(Specimens[Specimen Medium],$A1518),
", IsFieldSpecimen:  ",CHAR(34),INDEX(Specimens[Is Field Specimen?],$A1518),CHAR(34),"}"))</f>
        <v>#REF!</v>
      </c>
      <c r="N1518" t="e">
        <f>IF(COUNTA(SpatialOffsets[])=0,"", IF(INDEX(SpatialOffsets[Spatial Offset Type],$A1518)="","",
CONCATENATE("  - &amp;SpatialOffsetID",TEXT($A1518,"0000"),
" {","SpatialOffsetTypeCV:  ",CHAR(34),INDEX(SpatialOffsets[Spatial Offset Type],$A1518),CHAR(34),
", Offset1Value:  ",INDEX(SpatialOffsets[Offset 1 Value],$A1518),
", Offset1UnitID:  ",CHAR(34),INDEX(SpatialOffsets[Offset 1 Unit],$A1518),CHAR(34),
", Offset2Value:  ",INDEX(SpatialOffsets[Offset 2 Value],$A1518),
", Offset2UnitID:  ",CHAR(34),INDEX(SpatialOffsets[Offset 2 Unit],$A1518),CHAR(34),
", Offset3Value:  ",INDEX(SpatialOffsets[Offset 3 Value],$A1518),
", Offset3UnitID:  ",CHAR(34),INDEX(SpatialOffsets[Offset 3 Unit],$A1518),CHAR(34),,"}")))</f>
        <v>#REF!</v>
      </c>
      <c r="O1518" t="e">
        <f>IF(COUNTA(RelatedFeatures[])=0,"", IF(INDEX(RelatedFeatures[First Sampling Feature Code],$A1518)="","",
CONCATENATE("  - &amp;RelationID",TEXT($A1518,"0000"),
" {","SamplingFeatureID:  *SamplingFeatureID",TEXT(MATCH(INDEX(RelatedFeatures[First Sampling Feature Code],$A1518),SamplingFeatures[Feature Code],0),"0000"),
", RelationshipTypeCV:  ",CHAR(34),INDEX(RelatedFeatures[Relationship Type],$A1518),CHAR(34),
", RelatedFeatureID: *SamplingFeatureID",TEXT(MATCH(INDEX(RelatedFeatures[Second Sampling Feature Code],$A1518),SamplingFeatures[Feature Code],0),"0000"),
", SpatialOffsetID:  ",IF(INDEX(RelatedFeatures[Offset Number],$A1518)="","",CONCATENATE("*SpatialOffsetID",TEXT(INDEX(RelatedFeatures[Offset Number],$A1518),"0000"))),"}")))</f>
        <v>#REF!</v>
      </c>
      <c r="P1518" t="e">
        <f>IF(INDEX(Methods[Method Type],$A1518)="","",
CONCATENATE("  - &amp;MethodID",TEXT($A1518,"0000"),
" {","MethodTypeCV:  ",CHAR(34),INDEX(Methods[Method Type],$A1518),CHAR(34),
", MethodCode:  ",CHAR(34),INDEX(Methods[Method Code],$A1518),CHAR(34),
", MethodName:  ",CHAR(34),INDEX(Methods[Method Name],$A1518),CHAR(34),
", MethodDescription:  ",CHAR(34),INDEX(Methods[Method Description],$A1518),CHAR(34),
", MethodLink:  ",CHAR(34),INDEX(Methods[Method Link],$A1518),CHAR(34),
", OrganizationID: *OrganizationID",TEXT(MATCH(INDEX(Methods[Organization Name],$A1518),Organizations[Organization Name],0),"0000"),"}"))</f>
        <v>#REF!</v>
      </c>
      <c r="Q1518" t="e">
        <f>IF(INDEX(Variables[Variable Type],$A1518)="","",
CONCATENATE("  - &amp;VariableID",TEXT($A1518,"0000"),
" {","VariableTypeCV:  ",CHAR(34),INDEX(Variables[Variable Type],$A1518),CHAR(34),
", VariableCode:  ",CHAR(34),INDEX(Variables[Variable Code],$A1518),CHAR(34),
", VariableNameCV:  ",CHAR(34),INDEX(Variables[Variable Name],$A1518),CHAR(34),
", VariableDefinition:  ",CHAR(34),INDEX(Variables[Variable Definition],$A1518),CHAR(34),
", SpecciationCV:  ",CHAR(34),INDEX(Variables[Speciation],$A1518),CHAR(34),
", NoDataValue:  ",CHAR(34),INDEX(Variables[No Data Value],$A1518),CHAR(34),"}"))</f>
        <v>#REF!</v>
      </c>
    </row>
    <row r="1519" spans="1:17" x14ac:dyDescent="0.25">
      <c r="A1519">
        <v>1516</v>
      </c>
      <c r="D1519" t="e">
        <f>IF(INDEX(People[First Name],$A1519)="","",
CONCATENATE("  - &amp;PersonID",TEXT($A1519,"0000"),
" {","PersonFirstName:  ",CHAR(34),INDEX(People[First Name],$A1519),CHAR(34),
", PersonMiddleName:  ",CHAR(34),INDEX(People[Middle Name],$A1519),CHAR(34),
", PersonLastName:  ",CHAR(34),INDEX(People[Last Name],$A1519),CHAR(34),"}"))</f>
        <v>#REF!</v>
      </c>
      <c r="E1519" t="e">
        <f>IF(INDEX(Organizations[Organization Type '[CV']],$A1519)="","",
CONCATENATE("  - &amp;OrganizationID",TEXT($A1519,"0000"),
" {","OrganizationTypeCV:  ",CHAR(34),INDEX(Organizations[Organization Type '[CV']],$A1519),CHAR(34),
", OrganizationCode:  ",CHAR(34),INDEX(Organizations[Organization Code],$A1519),CHAR(34),
", OrganizationName:  ",CHAR(34),INDEX(Organizations[Organization Name],$A1519),CHAR(34),
", OrganizationDescription:  ",CHAR(34),INDEX(Organizations[Organization Description],$A1519),CHAR(34),
", OrganizationLink:  ",CHAR(34),INDEX(Organizations[Organization Link],$A1519),CHAR(34),"}"))</f>
        <v>#REF!</v>
      </c>
      <c r="F1519" t="e">
        <f>IF(INDEX(People[First Name],$A1519)="","",
CONCATENATE("  - &amp;AffiliationID",TEXT($A1519,"0000"),
" {PersonID: *PersonID",TEXT($A1519,"0000"),
", OrganizationID: *OrganizationID",TEXT(MATCH(INDEX(People[Organization Name],$A1519),Organizations[Organization Name],0),"0000"),
", IsPrimaryOrganizationContact: , AffiliationStartDate: , AffiliationEndDate: , PrimaryPhone: ",
", PrimaryEmail: ",CHAR(34),INDEX(People[Primary Email],$A1519),CHAR(34),
", PrimaryAddress: ",CHAR(34),INDEX(People[Primary Address],$A1519),CHAR(34),
", PersonLink: }"))</f>
        <v>#REF!</v>
      </c>
      <c r="H1519" t="e">
        <f>IF(COUNTA(CitationInformation)=0,"",IF(INDEX(AuthorList[Author Name],$A1519)="","",
CONCATENATE("  - &amp;AuthorListID",TEXT($A1519,"0000"),
"  {CitationID: *CitationID0001",
", PersonID: *PersonID",TEXT(MATCH(INDEX(AuthorList[Author Name],$A1519),People[Full Name],0),"0000"),
", AuthorOrder: ",INDEX(AuthorList[Author Number],$A1519),"}")))</f>
        <v>#REF!</v>
      </c>
      <c r="K1519" t="e">
        <f>IF(INDEX(SamplingFeatures[Feature Code],$A1519)="","",
CONCATENATE("  - &amp;SamplingFeatureID",TEXT($A1519,"0000"),
" {","SamplingFeatureUUID:  ",CHAR(34),INDEX(SamplingFeatures[Sampling Feature UUID],$A1519),CHAR(34),
", SamplingFeatureTypeCV:  ",CHAR(34),INDEX(SamplingFeatures[Sampling Feature Type],$A1519),CHAR(34),
", SamplingFeatureCode:  ",CHAR(34),INDEX(SamplingFeatures[Feature Code],$A1519),CHAR(34),
", SamplingFeatureName:  ",CHAR(34),INDEX(SamplingFeatures[Feature Name],$A1519),CHAR(34),
", SamplingFeatureDescription:  ",CHAR(34),INDEX(SamplingFeatures[Feature Description],$A1519),CHAR(34),
", SamplingFeatureGeotypeCV:  ",CHAR(34),INDEX(SamplingFeatures[Feature Geo Type],$A1519),CHAR(34),
", FeatureGeometry:  ",CHAR(34),INDEX(SamplingFeatures[Feature Geometry],$A1519),CHAR(34),
", Elevation_m:  ",CHAR(34),INDEX(SamplingFeatures[Elevation_m],$A1519),CHAR(34),
", ElevationDatumCV:  ",CHAR(34),ElevationDatum,CHAR(34),"}"))</f>
        <v>#REF!</v>
      </c>
      <c r="L1519" t="e">
        <f>IF(INDEX(SamplingFeatures[Sampling Feature Type],$A1519)&lt;&gt;"Site","",
CONCATENATE("  - &amp;SiteID",TEXT(SUMPRODUCT(--($L$3:$L1518&lt;&gt;"")),"0000"),
" {","SamplingFeatureID:  *SamplingFeatureID",TEXT($A1519,"0000"),
", SiteTypeCV:  ",CHAR(34),INDEX(Sites[Site Type],$A1519),CHAR(34),
", Latitude:  ",INDEX(Sites[Latitude],$A1519),
", Longitude:  ",INDEX(Sites[Longitude],$A1519),
", SRSName:  ",CHAR(34),LatLonDatum,CHAR(34),"}"))</f>
        <v>#REF!</v>
      </c>
      <c r="M1519" t="e">
        <f>IF(INDEX(SamplingFeatures[Sampling Feature Type],$A1519)&lt;&gt;"Specimen","",
CONCATENATE("  - &amp;SpecimenID",TEXT(SUMPRODUCT(--($M$3:$M1518&lt;&gt;"")),"0000"),
" {","SamplingFeatureID:  *SamplingFeatureID",TEXT($A1519,"0000"),
", SpecimenTypeCV:  ",CHAR(34),INDEX(Specimens[Specimen Type],$A1519),CHAR(34),
", SpecimenMediumCV:  ",INDEX(Specimens[Specimen Medium],$A1519),
", IsFieldSpecimen:  ",CHAR(34),INDEX(Specimens[Is Field Specimen?],$A1519),CHAR(34),"}"))</f>
        <v>#REF!</v>
      </c>
      <c r="N1519" t="e">
        <f>IF(COUNTA(SpatialOffsets[])=0,"", IF(INDEX(SpatialOffsets[Spatial Offset Type],$A1519)="","",
CONCATENATE("  - &amp;SpatialOffsetID",TEXT($A1519,"0000"),
" {","SpatialOffsetTypeCV:  ",CHAR(34),INDEX(SpatialOffsets[Spatial Offset Type],$A1519),CHAR(34),
", Offset1Value:  ",INDEX(SpatialOffsets[Offset 1 Value],$A1519),
", Offset1UnitID:  ",CHAR(34),INDEX(SpatialOffsets[Offset 1 Unit],$A1519),CHAR(34),
", Offset2Value:  ",INDEX(SpatialOffsets[Offset 2 Value],$A1519),
", Offset2UnitID:  ",CHAR(34),INDEX(SpatialOffsets[Offset 2 Unit],$A1519),CHAR(34),
", Offset3Value:  ",INDEX(SpatialOffsets[Offset 3 Value],$A1519),
", Offset3UnitID:  ",CHAR(34),INDEX(SpatialOffsets[Offset 3 Unit],$A1519),CHAR(34),,"}")))</f>
        <v>#REF!</v>
      </c>
      <c r="O1519" t="e">
        <f>IF(COUNTA(RelatedFeatures[])=0,"", IF(INDEX(RelatedFeatures[First Sampling Feature Code],$A1519)="","",
CONCATENATE("  - &amp;RelationID",TEXT($A1519,"0000"),
" {","SamplingFeatureID:  *SamplingFeatureID",TEXT(MATCH(INDEX(RelatedFeatures[First Sampling Feature Code],$A1519),SamplingFeatures[Feature Code],0),"0000"),
", RelationshipTypeCV:  ",CHAR(34),INDEX(RelatedFeatures[Relationship Type],$A1519),CHAR(34),
", RelatedFeatureID: *SamplingFeatureID",TEXT(MATCH(INDEX(RelatedFeatures[Second Sampling Feature Code],$A1519),SamplingFeatures[Feature Code],0),"0000"),
", SpatialOffsetID:  ",IF(INDEX(RelatedFeatures[Offset Number],$A1519)="","",CONCATENATE("*SpatialOffsetID",TEXT(INDEX(RelatedFeatures[Offset Number],$A1519),"0000"))),"}")))</f>
        <v>#REF!</v>
      </c>
      <c r="P1519" t="e">
        <f>IF(INDEX(Methods[Method Type],$A1519)="","",
CONCATENATE("  - &amp;MethodID",TEXT($A1519,"0000"),
" {","MethodTypeCV:  ",CHAR(34),INDEX(Methods[Method Type],$A1519),CHAR(34),
", MethodCode:  ",CHAR(34),INDEX(Methods[Method Code],$A1519),CHAR(34),
", MethodName:  ",CHAR(34),INDEX(Methods[Method Name],$A1519),CHAR(34),
", MethodDescription:  ",CHAR(34),INDEX(Methods[Method Description],$A1519),CHAR(34),
", MethodLink:  ",CHAR(34),INDEX(Methods[Method Link],$A1519),CHAR(34),
", OrganizationID: *OrganizationID",TEXT(MATCH(INDEX(Methods[Organization Name],$A1519),Organizations[Organization Name],0),"0000"),"}"))</f>
        <v>#REF!</v>
      </c>
      <c r="Q1519" t="e">
        <f>IF(INDEX(Variables[Variable Type],$A1519)="","",
CONCATENATE("  - &amp;VariableID",TEXT($A1519,"0000"),
" {","VariableTypeCV:  ",CHAR(34),INDEX(Variables[Variable Type],$A1519),CHAR(34),
", VariableCode:  ",CHAR(34),INDEX(Variables[Variable Code],$A1519),CHAR(34),
", VariableNameCV:  ",CHAR(34),INDEX(Variables[Variable Name],$A1519),CHAR(34),
", VariableDefinition:  ",CHAR(34),INDEX(Variables[Variable Definition],$A1519),CHAR(34),
", SpecciationCV:  ",CHAR(34),INDEX(Variables[Speciation],$A1519),CHAR(34),
", NoDataValue:  ",CHAR(34),INDEX(Variables[No Data Value],$A1519),CHAR(34),"}"))</f>
        <v>#REF!</v>
      </c>
    </row>
    <row r="1520" spans="1:17" x14ac:dyDescent="0.25">
      <c r="A1520">
        <v>1517</v>
      </c>
      <c r="D1520" t="e">
        <f>IF(INDEX(People[First Name],$A1520)="","",
CONCATENATE("  - &amp;PersonID",TEXT($A1520,"0000"),
" {","PersonFirstName:  ",CHAR(34),INDEX(People[First Name],$A1520),CHAR(34),
", PersonMiddleName:  ",CHAR(34),INDEX(People[Middle Name],$A1520),CHAR(34),
", PersonLastName:  ",CHAR(34),INDEX(People[Last Name],$A1520),CHAR(34),"}"))</f>
        <v>#REF!</v>
      </c>
      <c r="E1520" t="e">
        <f>IF(INDEX(Organizations[Organization Type '[CV']],$A1520)="","",
CONCATENATE("  - &amp;OrganizationID",TEXT($A1520,"0000"),
" {","OrganizationTypeCV:  ",CHAR(34),INDEX(Organizations[Organization Type '[CV']],$A1520),CHAR(34),
", OrganizationCode:  ",CHAR(34),INDEX(Organizations[Organization Code],$A1520),CHAR(34),
", OrganizationName:  ",CHAR(34),INDEX(Organizations[Organization Name],$A1520),CHAR(34),
", OrganizationDescription:  ",CHAR(34),INDEX(Organizations[Organization Description],$A1520),CHAR(34),
", OrganizationLink:  ",CHAR(34),INDEX(Organizations[Organization Link],$A1520),CHAR(34),"}"))</f>
        <v>#REF!</v>
      </c>
      <c r="F1520" t="e">
        <f>IF(INDEX(People[First Name],$A1520)="","",
CONCATENATE("  - &amp;AffiliationID",TEXT($A1520,"0000"),
" {PersonID: *PersonID",TEXT($A1520,"0000"),
", OrganizationID: *OrganizationID",TEXT(MATCH(INDEX(People[Organization Name],$A1520),Organizations[Organization Name],0),"0000"),
", IsPrimaryOrganizationContact: , AffiliationStartDate: , AffiliationEndDate: , PrimaryPhone: ",
", PrimaryEmail: ",CHAR(34),INDEX(People[Primary Email],$A1520),CHAR(34),
", PrimaryAddress: ",CHAR(34),INDEX(People[Primary Address],$A1520),CHAR(34),
", PersonLink: }"))</f>
        <v>#REF!</v>
      </c>
      <c r="H1520" t="e">
        <f>IF(COUNTA(CitationInformation)=0,"",IF(INDEX(AuthorList[Author Name],$A1520)="","",
CONCATENATE("  - &amp;AuthorListID",TEXT($A1520,"0000"),
"  {CitationID: *CitationID0001",
", PersonID: *PersonID",TEXT(MATCH(INDEX(AuthorList[Author Name],$A1520),People[Full Name],0),"0000"),
", AuthorOrder: ",INDEX(AuthorList[Author Number],$A1520),"}")))</f>
        <v>#REF!</v>
      </c>
      <c r="K1520" t="e">
        <f>IF(INDEX(SamplingFeatures[Feature Code],$A1520)="","",
CONCATENATE("  - &amp;SamplingFeatureID",TEXT($A1520,"0000"),
" {","SamplingFeatureUUID:  ",CHAR(34),INDEX(SamplingFeatures[Sampling Feature UUID],$A1520),CHAR(34),
", SamplingFeatureTypeCV:  ",CHAR(34),INDEX(SamplingFeatures[Sampling Feature Type],$A1520),CHAR(34),
", SamplingFeatureCode:  ",CHAR(34),INDEX(SamplingFeatures[Feature Code],$A1520),CHAR(34),
", SamplingFeatureName:  ",CHAR(34),INDEX(SamplingFeatures[Feature Name],$A1520),CHAR(34),
", SamplingFeatureDescription:  ",CHAR(34),INDEX(SamplingFeatures[Feature Description],$A1520),CHAR(34),
", SamplingFeatureGeotypeCV:  ",CHAR(34),INDEX(SamplingFeatures[Feature Geo Type],$A1520),CHAR(34),
", FeatureGeometry:  ",CHAR(34),INDEX(SamplingFeatures[Feature Geometry],$A1520),CHAR(34),
", Elevation_m:  ",CHAR(34),INDEX(SamplingFeatures[Elevation_m],$A1520),CHAR(34),
", ElevationDatumCV:  ",CHAR(34),ElevationDatum,CHAR(34),"}"))</f>
        <v>#REF!</v>
      </c>
      <c r="L1520" t="e">
        <f>IF(INDEX(SamplingFeatures[Sampling Feature Type],$A1520)&lt;&gt;"Site","",
CONCATENATE("  - &amp;SiteID",TEXT(SUMPRODUCT(--($L$3:$L1519&lt;&gt;"")),"0000"),
" {","SamplingFeatureID:  *SamplingFeatureID",TEXT($A1520,"0000"),
", SiteTypeCV:  ",CHAR(34),INDEX(Sites[Site Type],$A1520),CHAR(34),
", Latitude:  ",INDEX(Sites[Latitude],$A1520),
", Longitude:  ",INDEX(Sites[Longitude],$A1520),
", SRSName:  ",CHAR(34),LatLonDatum,CHAR(34),"}"))</f>
        <v>#REF!</v>
      </c>
      <c r="M1520" t="e">
        <f>IF(INDEX(SamplingFeatures[Sampling Feature Type],$A1520)&lt;&gt;"Specimen","",
CONCATENATE("  - &amp;SpecimenID",TEXT(SUMPRODUCT(--($M$3:$M1519&lt;&gt;"")),"0000"),
" {","SamplingFeatureID:  *SamplingFeatureID",TEXT($A1520,"0000"),
", SpecimenTypeCV:  ",CHAR(34),INDEX(Specimens[Specimen Type],$A1520),CHAR(34),
", SpecimenMediumCV:  ",INDEX(Specimens[Specimen Medium],$A1520),
", IsFieldSpecimen:  ",CHAR(34),INDEX(Specimens[Is Field Specimen?],$A1520),CHAR(34),"}"))</f>
        <v>#REF!</v>
      </c>
      <c r="N1520" t="e">
        <f>IF(COUNTA(SpatialOffsets[])=0,"", IF(INDEX(SpatialOffsets[Spatial Offset Type],$A1520)="","",
CONCATENATE("  - &amp;SpatialOffsetID",TEXT($A1520,"0000"),
" {","SpatialOffsetTypeCV:  ",CHAR(34),INDEX(SpatialOffsets[Spatial Offset Type],$A1520),CHAR(34),
", Offset1Value:  ",INDEX(SpatialOffsets[Offset 1 Value],$A1520),
", Offset1UnitID:  ",CHAR(34),INDEX(SpatialOffsets[Offset 1 Unit],$A1520),CHAR(34),
", Offset2Value:  ",INDEX(SpatialOffsets[Offset 2 Value],$A1520),
", Offset2UnitID:  ",CHAR(34),INDEX(SpatialOffsets[Offset 2 Unit],$A1520),CHAR(34),
", Offset3Value:  ",INDEX(SpatialOffsets[Offset 3 Value],$A1520),
", Offset3UnitID:  ",CHAR(34),INDEX(SpatialOffsets[Offset 3 Unit],$A1520),CHAR(34),,"}")))</f>
        <v>#REF!</v>
      </c>
      <c r="O1520" t="e">
        <f>IF(COUNTA(RelatedFeatures[])=0,"", IF(INDEX(RelatedFeatures[First Sampling Feature Code],$A1520)="","",
CONCATENATE("  - &amp;RelationID",TEXT($A1520,"0000"),
" {","SamplingFeatureID:  *SamplingFeatureID",TEXT(MATCH(INDEX(RelatedFeatures[First Sampling Feature Code],$A1520),SamplingFeatures[Feature Code],0),"0000"),
", RelationshipTypeCV:  ",CHAR(34),INDEX(RelatedFeatures[Relationship Type],$A1520),CHAR(34),
", RelatedFeatureID: *SamplingFeatureID",TEXT(MATCH(INDEX(RelatedFeatures[Second Sampling Feature Code],$A1520),SamplingFeatures[Feature Code],0),"0000"),
", SpatialOffsetID:  ",IF(INDEX(RelatedFeatures[Offset Number],$A1520)="","",CONCATENATE("*SpatialOffsetID",TEXT(INDEX(RelatedFeatures[Offset Number],$A1520),"0000"))),"}")))</f>
        <v>#REF!</v>
      </c>
      <c r="P1520" t="e">
        <f>IF(INDEX(Methods[Method Type],$A1520)="","",
CONCATENATE("  - &amp;MethodID",TEXT($A1520,"0000"),
" {","MethodTypeCV:  ",CHAR(34),INDEX(Methods[Method Type],$A1520),CHAR(34),
", MethodCode:  ",CHAR(34),INDEX(Methods[Method Code],$A1520),CHAR(34),
", MethodName:  ",CHAR(34),INDEX(Methods[Method Name],$A1520),CHAR(34),
", MethodDescription:  ",CHAR(34),INDEX(Methods[Method Description],$A1520),CHAR(34),
", MethodLink:  ",CHAR(34),INDEX(Methods[Method Link],$A1520),CHAR(34),
", OrganizationID: *OrganizationID",TEXT(MATCH(INDEX(Methods[Organization Name],$A1520),Organizations[Organization Name],0),"0000"),"}"))</f>
        <v>#REF!</v>
      </c>
      <c r="Q1520" t="e">
        <f>IF(INDEX(Variables[Variable Type],$A1520)="","",
CONCATENATE("  - &amp;VariableID",TEXT($A1520,"0000"),
" {","VariableTypeCV:  ",CHAR(34),INDEX(Variables[Variable Type],$A1520),CHAR(34),
", VariableCode:  ",CHAR(34),INDEX(Variables[Variable Code],$A1520),CHAR(34),
", VariableNameCV:  ",CHAR(34),INDEX(Variables[Variable Name],$A1520),CHAR(34),
", VariableDefinition:  ",CHAR(34),INDEX(Variables[Variable Definition],$A1520),CHAR(34),
", SpecciationCV:  ",CHAR(34),INDEX(Variables[Speciation],$A1520),CHAR(34),
", NoDataValue:  ",CHAR(34),INDEX(Variables[No Data Value],$A1520),CHAR(34),"}"))</f>
        <v>#REF!</v>
      </c>
    </row>
    <row r="1521" spans="1:17" x14ac:dyDescent="0.25">
      <c r="A1521">
        <v>1518</v>
      </c>
      <c r="D1521" t="e">
        <f>IF(INDEX(People[First Name],$A1521)="","",
CONCATENATE("  - &amp;PersonID",TEXT($A1521,"0000"),
" {","PersonFirstName:  ",CHAR(34),INDEX(People[First Name],$A1521),CHAR(34),
", PersonMiddleName:  ",CHAR(34),INDEX(People[Middle Name],$A1521),CHAR(34),
", PersonLastName:  ",CHAR(34),INDEX(People[Last Name],$A1521),CHAR(34),"}"))</f>
        <v>#REF!</v>
      </c>
      <c r="E1521" t="e">
        <f>IF(INDEX(Organizations[Organization Type '[CV']],$A1521)="","",
CONCATENATE("  - &amp;OrganizationID",TEXT($A1521,"0000"),
" {","OrganizationTypeCV:  ",CHAR(34),INDEX(Organizations[Organization Type '[CV']],$A1521),CHAR(34),
", OrganizationCode:  ",CHAR(34),INDEX(Organizations[Organization Code],$A1521),CHAR(34),
", OrganizationName:  ",CHAR(34),INDEX(Organizations[Organization Name],$A1521),CHAR(34),
", OrganizationDescription:  ",CHAR(34),INDEX(Organizations[Organization Description],$A1521),CHAR(34),
", OrganizationLink:  ",CHAR(34),INDEX(Organizations[Organization Link],$A1521),CHAR(34),"}"))</f>
        <v>#REF!</v>
      </c>
      <c r="F1521" t="e">
        <f>IF(INDEX(People[First Name],$A1521)="","",
CONCATENATE("  - &amp;AffiliationID",TEXT($A1521,"0000"),
" {PersonID: *PersonID",TEXT($A1521,"0000"),
", OrganizationID: *OrganizationID",TEXT(MATCH(INDEX(People[Organization Name],$A1521),Organizations[Organization Name],0),"0000"),
", IsPrimaryOrganizationContact: , AffiliationStartDate: , AffiliationEndDate: , PrimaryPhone: ",
", PrimaryEmail: ",CHAR(34),INDEX(People[Primary Email],$A1521),CHAR(34),
", PrimaryAddress: ",CHAR(34),INDEX(People[Primary Address],$A1521),CHAR(34),
", PersonLink: }"))</f>
        <v>#REF!</v>
      </c>
      <c r="H1521" t="e">
        <f>IF(COUNTA(CitationInformation)=0,"",IF(INDEX(AuthorList[Author Name],$A1521)="","",
CONCATENATE("  - &amp;AuthorListID",TEXT($A1521,"0000"),
"  {CitationID: *CitationID0001",
", PersonID: *PersonID",TEXT(MATCH(INDEX(AuthorList[Author Name],$A1521),People[Full Name],0),"0000"),
", AuthorOrder: ",INDEX(AuthorList[Author Number],$A1521),"}")))</f>
        <v>#REF!</v>
      </c>
      <c r="K1521" t="e">
        <f>IF(INDEX(SamplingFeatures[Feature Code],$A1521)="","",
CONCATENATE("  - &amp;SamplingFeatureID",TEXT($A1521,"0000"),
" {","SamplingFeatureUUID:  ",CHAR(34),INDEX(SamplingFeatures[Sampling Feature UUID],$A1521),CHAR(34),
", SamplingFeatureTypeCV:  ",CHAR(34),INDEX(SamplingFeatures[Sampling Feature Type],$A1521),CHAR(34),
", SamplingFeatureCode:  ",CHAR(34),INDEX(SamplingFeatures[Feature Code],$A1521),CHAR(34),
", SamplingFeatureName:  ",CHAR(34),INDEX(SamplingFeatures[Feature Name],$A1521),CHAR(34),
", SamplingFeatureDescription:  ",CHAR(34),INDEX(SamplingFeatures[Feature Description],$A1521),CHAR(34),
", SamplingFeatureGeotypeCV:  ",CHAR(34),INDEX(SamplingFeatures[Feature Geo Type],$A1521),CHAR(34),
", FeatureGeometry:  ",CHAR(34),INDEX(SamplingFeatures[Feature Geometry],$A1521),CHAR(34),
", Elevation_m:  ",CHAR(34),INDEX(SamplingFeatures[Elevation_m],$A1521),CHAR(34),
", ElevationDatumCV:  ",CHAR(34),ElevationDatum,CHAR(34),"}"))</f>
        <v>#REF!</v>
      </c>
      <c r="L1521" t="e">
        <f>IF(INDEX(SamplingFeatures[Sampling Feature Type],$A1521)&lt;&gt;"Site","",
CONCATENATE("  - &amp;SiteID",TEXT(SUMPRODUCT(--($L$3:$L1520&lt;&gt;"")),"0000"),
" {","SamplingFeatureID:  *SamplingFeatureID",TEXT($A1521,"0000"),
", SiteTypeCV:  ",CHAR(34),INDEX(Sites[Site Type],$A1521),CHAR(34),
", Latitude:  ",INDEX(Sites[Latitude],$A1521),
", Longitude:  ",INDEX(Sites[Longitude],$A1521),
", SRSName:  ",CHAR(34),LatLonDatum,CHAR(34),"}"))</f>
        <v>#REF!</v>
      </c>
      <c r="M1521" t="e">
        <f>IF(INDEX(SamplingFeatures[Sampling Feature Type],$A1521)&lt;&gt;"Specimen","",
CONCATENATE("  - &amp;SpecimenID",TEXT(SUMPRODUCT(--($M$3:$M1520&lt;&gt;"")),"0000"),
" {","SamplingFeatureID:  *SamplingFeatureID",TEXT($A1521,"0000"),
", SpecimenTypeCV:  ",CHAR(34),INDEX(Specimens[Specimen Type],$A1521),CHAR(34),
", SpecimenMediumCV:  ",INDEX(Specimens[Specimen Medium],$A1521),
", IsFieldSpecimen:  ",CHAR(34),INDEX(Specimens[Is Field Specimen?],$A1521),CHAR(34),"}"))</f>
        <v>#REF!</v>
      </c>
      <c r="N1521" t="e">
        <f>IF(COUNTA(SpatialOffsets[])=0,"", IF(INDEX(SpatialOffsets[Spatial Offset Type],$A1521)="","",
CONCATENATE("  - &amp;SpatialOffsetID",TEXT($A1521,"0000"),
" {","SpatialOffsetTypeCV:  ",CHAR(34),INDEX(SpatialOffsets[Spatial Offset Type],$A1521),CHAR(34),
", Offset1Value:  ",INDEX(SpatialOffsets[Offset 1 Value],$A1521),
", Offset1UnitID:  ",CHAR(34),INDEX(SpatialOffsets[Offset 1 Unit],$A1521),CHAR(34),
", Offset2Value:  ",INDEX(SpatialOffsets[Offset 2 Value],$A1521),
", Offset2UnitID:  ",CHAR(34),INDEX(SpatialOffsets[Offset 2 Unit],$A1521),CHAR(34),
", Offset3Value:  ",INDEX(SpatialOffsets[Offset 3 Value],$A1521),
", Offset3UnitID:  ",CHAR(34),INDEX(SpatialOffsets[Offset 3 Unit],$A1521),CHAR(34),,"}")))</f>
        <v>#REF!</v>
      </c>
      <c r="O1521" t="e">
        <f>IF(COUNTA(RelatedFeatures[])=0,"", IF(INDEX(RelatedFeatures[First Sampling Feature Code],$A1521)="","",
CONCATENATE("  - &amp;RelationID",TEXT($A1521,"0000"),
" {","SamplingFeatureID:  *SamplingFeatureID",TEXT(MATCH(INDEX(RelatedFeatures[First Sampling Feature Code],$A1521),SamplingFeatures[Feature Code],0),"0000"),
", RelationshipTypeCV:  ",CHAR(34),INDEX(RelatedFeatures[Relationship Type],$A1521),CHAR(34),
", RelatedFeatureID: *SamplingFeatureID",TEXT(MATCH(INDEX(RelatedFeatures[Second Sampling Feature Code],$A1521),SamplingFeatures[Feature Code],0),"0000"),
", SpatialOffsetID:  ",IF(INDEX(RelatedFeatures[Offset Number],$A1521)="","",CONCATENATE("*SpatialOffsetID",TEXT(INDEX(RelatedFeatures[Offset Number],$A1521),"0000"))),"}")))</f>
        <v>#REF!</v>
      </c>
      <c r="P1521" t="e">
        <f>IF(INDEX(Methods[Method Type],$A1521)="","",
CONCATENATE("  - &amp;MethodID",TEXT($A1521,"0000"),
" {","MethodTypeCV:  ",CHAR(34),INDEX(Methods[Method Type],$A1521),CHAR(34),
", MethodCode:  ",CHAR(34),INDEX(Methods[Method Code],$A1521),CHAR(34),
", MethodName:  ",CHAR(34),INDEX(Methods[Method Name],$A1521),CHAR(34),
", MethodDescription:  ",CHAR(34),INDEX(Methods[Method Description],$A1521),CHAR(34),
", MethodLink:  ",CHAR(34),INDEX(Methods[Method Link],$A1521),CHAR(34),
", OrganizationID: *OrganizationID",TEXT(MATCH(INDEX(Methods[Organization Name],$A1521),Organizations[Organization Name],0),"0000"),"}"))</f>
        <v>#REF!</v>
      </c>
      <c r="Q1521" t="e">
        <f>IF(INDEX(Variables[Variable Type],$A1521)="","",
CONCATENATE("  - &amp;VariableID",TEXT($A1521,"0000"),
" {","VariableTypeCV:  ",CHAR(34),INDEX(Variables[Variable Type],$A1521),CHAR(34),
", VariableCode:  ",CHAR(34),INDEX(Variables[Variable Code],$A1521),CHAR(34),
", VariableNameCV:  ",CHAR(34),INDEX(Variables[Variable Name],$A1521),CHAR(34),
", VariableDefinition:  ",CHAR(34),INDEX(Variables[Variable Definition],$A1521),CHAR(34),
", SpecciationCV:  ",CHAR(34),INDEX(Variables[Speciation],$A1521),CHAR(34),
", NoDataValue:  ",CHAR(34),INDEX(Variables[No Data Value],$A1521),CHAR(34),"}"))</f>
        <v>#REF!</v>
      </c>
    </row>
    <row r="1522" spans="1:17" x14ac:dyDescent="0.25">
      <c r="A1522">
        <v>1519</v>
      </c>
      <c r="D1522" t="e">
        <f>IF(INDEX(People[First Name],$A1522)="","",
CONCATENATE("  - &amp;PersonID",TEXT($A1522,"0000"),
" {","PersonFirstName:  ",CHAR(34),INDEX(People[First Name],$A1522),CHAR(34),
", PersonMiddleName:  ",CHAR(34),INDEX(People[Middle Name],$A1522),CHAR(34),
", PersonLastName:  ",CHAR(34),INDEX(People[Last Name],$A1522),CHAR(34),"}"))</f>
        <v>#REF!</v>
      </c>
      <c r="E1522" t="e">
        <f>IF(INDEX(Organizations[Organization Type '[CV']],$A1522)="","",
CONCATENATE("  - &amp;OrganizationID",TEXT($A1522,"0000"),
" {","OrganizationTypeCV:  ",CHAR(34),INDEX(Organizations[Organization Type '[CV']],$A1522),CHAR(34),
", OrganizationCode:  ",CHAR(34),INDEX(Organizations[Organization Code],$A1522),CHAR(34),
", OrganizationName:  ",CHAR(34),INDEX(Organizations[Organization Name],$A1522),CHAR(34),
", OrganizationDescription:  ",CHAR(34),INDEX(Organizations[Organization Description],$A1522),CHAR(34),
", OrganizationLink:  ",CHAR(34),INDEX(Organizations[Organization Link],$A1522),CHAR(34),"}"))</f>
        <v>#REF!</v>
      </c>
      <c r="F1522" t="e">
        <f>IF(INDEX(People[First Name],$A1522)="","",
CONCATENATE("  - &amp;AffiliationID",TEXT($A1522,"0000"),
" {PersonID: *PersonID",TEXT($A1522,"0000"),
", OrganizationID: *OrganizationID",TEXT(MATCH(INDEX(People[Organization Name],$A1522),Organizations[Organization Name],0),"0000"),
", IsPrimaryOrganizationContact: , AffiliationStartDate: , AffiliationEndDate: , PrimaryPhone: ",
", PrimaryEmail: ",CHAR(34),INDEX(People[Primary Email],$A1522),CHAR(34),
", PrimaryAddress: ",CHAR(34),INDEX(People[Primary Address],$A1522),CHAR(34),
", PersonLink: }"))</f>
        <v>#REF!</v>
      </c>
      <c r="H1522" t="e">
        <f>IF(COUNTA(CitationInformation)=0,"",IF(INDEX(AuthorList[Author Name],$A1522)="","",
CONCATENATE("  - &amp;AuthorListID",TEXT($A1522,"0000"),
"  {CitationID: *CitationID0001",
", PersonID: *PersonID",TEXT(MATCH(INDEX(AuthorList[Author Name],$A1522),People[Full Name],0),"0000"),
", AuthorOrder: ",INDEX(AuthorList[Author Number],$A1522),"}")))</f>
        <v>#REF!</v>
      </c>
      <c r="K1522" t="e">
        <f>IF(INDEX(SamplingFeatures[Feature Code],$A1522)="","",
CONCATENATE("  - &amp;SamplingFeatureID",TEXT($A1522,"0000"),
" {","SamplingFeatureUUID:  ",CHAR(34),INDEX(SamplingFeatures[Sampling Feature UUID],$A1522),CHAR(34),
", SamplingFeatureTypeCV:  ",CHAR(34),INDEX(SamplingFeatures[Sampling Feature Type],$A1522),CHAR(34),
", SamplingFeatureCode:  ",CHAR(34),INDEX(SamplingFeatures[Feature Code],$A1522),CHAR(34),
", SamplingFeatureName:  ",CHAR(34),INDEX(SamplingFeatures[Feature Name],$A1522),CHAR(34),
", SamplingFeatureDescription:  ",CHAR(34),INDEX(SamplingFeatures[Feature Description],$A1522),CHAR(34),
", SamplingFeatureGeotypeCV:  ",CHAR(34),INDEX(SamplingFeatures[Feature Geo Type],$A1522),CHAR(34),
", FeatureGeometry:  ",CHAR(34),INDEX(SamplingFeatures[Feature Geometry],$A1522),CHAR(34),
", Elevation_m:  ",CHAR(34),INDEX(SamplingFeatures[Elevation_m],$A1522),CHAR(34),
", ElevationDatumCV:  ",CHAR(34),ElevationDatum,CHAR(34),"}"))</f>
        <v>#REF!</v>
      </c>
      <c r="L1522" t="e">
        <f>IF(INDEX(SamplingFeatures[Sampling Feature Type],$A1522)&lt;&gt;"Site","",
CONCATENATE("  - &amp;SiteID",TEXT(SUMPRODUCT(--($L$3:$L1521&lt;&gt;"")),"0000"),
" {","SamplingFeatureID:  *SamplingFeatureID",TEXT($A1522,"0000"),
", SiteTypeCV:  ",CHAR(34),INDEX(Sites[Site Type],$A1522),CHAR(34),
", Latitude:  ",INDEX(Sites[Latitude],$A1522),
", Longitude:  ",INDEX(Sites[Longitude],$A1522),
", SRSName:  ",CHAR(34),LatLonDatum,CHAR(34),"}"))</f>
        <v>#REF!</v>
      </c>
      <c r="M1522" t="e">
        <f>IF(INDEX(SamplingFeatures[Sampling Feature Type],$A1522)&lt;&gt;"Specimen","",
CONCATENATE("  - &amp;SpecimenID",TEXT(SUMPRODUCT(--($M$3:$M1521&lt;&gt;"")),"0000"),
" {","SamplingFeatureID:  *SamplingFeatureID",TEXT($A1522,"0000"),
", SpecimenTypeCV:  ",CHAR(34),INDEX(Specimens[Specimen Type],$A1522),CHAR(34),
", SpecimenMediumCV:  ",INDEX(Specimens[Specimen Medium],$A1522),
", IsFieldSpecimen:  ",CHAR(34),INDEX(Specimens[Is Field Specimen?],$A1522),CHAR(34),"}"))</f>
        <v>#REF!</v>
      </c>
      <c r="N1522" t="e">
        <f>IF(COUNTA(SpatialOffsets[])=0,"", IF(INDEX(SpatialOffsets[Spatial Offset Type],$A1522)="","",
CONCATENATE("  - &amp;SpatialOffsetID",TEXT($A1522,"0000"),
" {","SpatialOffsetTypeCV:  ",CHAR(34),INDEX(SpatialOffsets[Spatial Offset Type],$A1522),CHAR(34),
", Offset1Value:  ",INDEX(SpatialOffsets[Offset 1 Value],$A1522),
", Offset1UnitID:  ",CHAR(34),INDEX(SpatialOffsets[Offset 1 Unit],$A1522),CHAR(34),
", Offset2Value:  ",INDEX(SpatialOffsets[Offset 2 Value],$A1522),
", Offset2UnitID:  ",CHAR(34),INDEX(SpatialOffsets[Offset 2 Unit],$A1522),CHAR(34),
", Offset3Value:  ",INDEX(SpatialOffsets[Offset 3 Value],$A1522),
", Offset3UnitID:  ",CHAR(34),INDEX(SpatialOffsets[Offset 3 Unit],$A1522),CHAR(34),,"}")))</f>
        <v>#REF!</v>
      </c>
      <c r="O1522" t="e">
        <f>IF(COUNTA(RelatedFeatures[])=0,"", IF(INDEX(RelatedFeatures[First Sampling Feature Code],$A1522)="","",
CONCATENATE("  - &amp;RelationID",TEXT($A1522,"0000"),
" {","SamplingFeatureID:  *SamplingFeatureID",TEXT(MATCH(INDEX(RelatedFeatures[First Sampling Feature Code],$A1522),SamplingFeatures[Feature Code],0),"0000"),
", RelationshipTypeCV:  ",CHAR(34),INDEX(RelatedFeatures[Relationship Type],$A1522),CHAR(34),
", RelatedFeatureID: *SamplingFeatureID",TEXT(MATCH(INDEX(RelatedFeatures[Second Sampling Feature Code],$A1522),SamplingFeatures[Feature Code],0),"0000"),
", SpatialOffsetID:  ",IF(INDEX(RelatedFeatures[Offset Number],$A1522)="","",CONCATENATE("*SpatialOffsetID",TEXT(INDEX(RelatedFeatures[Offset Number],$A1522),"0000"))),"}")))</f>
        <v>#REF!</v>
      </c>
      <c r="P1522" t="e">
        <f>IF(INDEX(Methods[Method Type],$A1522)="","",
CONCATENATE("  - &amp;MethodID",TEXT($A1522,"0000"),
" {","MethodTypeCV:  ",CHAR(34),INDEX(Methods[Method Type],$A1522),CHAR(34),
", MethodCode:  ",CHAR(34),INDEX(Methods[Method Code],$A1522),CHAR(34),
", MethodName:  ",CHAR(34),INDEX(Methods[Method Name],$A1522),CHAR(34),
", MethodDescription:  ",CHAR(34),INDEX(Methods[Method Description],$A1522),CHAR(34),
", MethodLink:  ",CHAR(34),INDEX(Methods[Method Link],$A1522),CHAR(34),
", OrganizationID: *OrganizationID",TEXT(MATCH(INDEX(Methods[Organization Name],$A1522),Organizations[Organization Name],0),"0000"),"}"))</f>
        <v>#REF!</v>
      </c>
      <c r="Q1522" t="e">
        <f>IF(INDEX(Variables[Variable Type],$A1522)="","",
CONCATENATE("  - &amp;VariableID",TEXT($A1522,"0000"),
" {","VariableTypeCV:  ",CHAR(34),INDEX(Variables[Variable Type],$A1522),CHAR(34),
", VariableCode:  ",CHAR(34),INDEX(Variables[Variable Code],$A1522),CHAR(34),
", VariableNameCV:  ",CHAR(34),INDEX(Variables[Variable Name],$A1522),CHAR(34),
", VariableDefinition:  ",CHAR(34),INDEX(Variables[Variable Definition],$A1522),CHAR(34),
", SpecciationCV:  ",CHAR(34),INDEX(Variables[Speciation],$A1522),CHAR(34),
", NoDataValue:  ",CHAR(34),INDEX(Variables[No Data Value],$A1522),CHAR(34),"}"))</f>
        <v>#REF!</v>
      </c>
    </row>
    <row r="1523" spans="1:17" x14ac:dyDescent="0.25">
      <c r="A1523">
        <v>1520</v>
      </c>
      <c r="D1523" t="e">
        <f>IF(INDEX(People[First Name],$A1523)="","",
CONCATENATE("  - &amp;PersonID",TEXT($A1523,"0000"),
" {","PersonFirstName:  ",CHAR(34),INDEX(People[First Name],$A1523),CHAR(34),
", PersonMiddleName:  ",CHAR(34),INDEX(People[Middle Name],$A1523),CHAR(34),
", PersonLastName:  ",CHAR(34),INDEX(People[Last Name],$A1523),CHAR(34),"}"))</f>
        <v>#REF!</v>
      </c>
      <c r="E1523" t="e">
        <f>IF(INDEX(Organizations[Organization Type '[CV']],$A1523)="","",
CONCATENATE("  - &amp;OrganizationID",TEXT($A1523,"0000"),
" {","OrganizationTypeCV:  ",CHAR(34),INDEX(Organizations[Organization Type '[CV']],$A1523),CHAR(34),
", OrganizationCode:  ",CHAR(34),INDEX(Organizations[Organization Code],$A1523),CHAR(34),
", OrganizationName:  ",CHAR(34),INDEX(Organizations[Organization Name],$A1523),CHAR(34),
", OrganizationDescription:  ",CHAR(34),INDEX(Organizations[Organization Description],$A1523),CHAR(34),
", OrganizationLink:  ",CHAR(34),INDEX(Organizations[Organization Link],$A1523),CHAR(34),"}"))</f>
        <v>#REF!</v>
      </c>
      <c r="F1523" t="e">
        <f>IF(INDEX(People[First Name],$A1523)="","",
CONCATENATE("  - &amp;AffiliationID",TEXT($A1523,"0000"),
" {PersonID: *PersonID",TEXT($A1523,"0000"),
", OrganizationID: *OrganizationID",TEXT(MATCH(INDEX(People[Organization Name],$A1523),Organizations[Organization Name],0),"0000"),
", IsPrimaryOrganizationContact: , AffiliationStartDate: , AffiliationEndDate: , PrimaryPhone: ",
", PrimaryEmail: ",CHAR(34),INDEX(People[Primary Email],$A1523),CHAR(34),
", PrimaryAddress: ",CHAR(34),INDEX(People[Primary Address],$A1523),CHAR(34),
", PersonLink: }"))</f>
        <v>#REF!</v>
      </c>
      <c r="H1523" t="e">
        <f>IF(COUNTA(CitationInformation)=0,"",IF(INDEX(AuthorList[Author Name],$A1523)="","",
CONCATENATE("  - &amp;AuthorListID",TEXT($A1523,"0000"),
"  {CitationID: *CitationID0001",
", PersonID: *PersonID",TEXT(MATCH(INDEX(AuthorList[Author Name],$A1523),People[Full Name],0),"0000"),
", AuthorOrder: ",INDEX(AuthorList[Author Number],$A1523),"}")))</f>
        <v>#REF!</v>
      </c>
      <c r="K1523" t="e">
        <f>IF(INDEX(SamplingFeatures[Feature Code],$A1523)="","",
CONCATENATE("  - &amp;SamplingFeatureID",TEXT($A1523,"0000"),
" {","SamplingFeatureUUID:  ",CHAR(34),INDEX(SamplingFeatures[Sampling Feature UUID],$A1523),CHAR(34),
", SamplingFeatureTypeCV:  ",CHAR(34),INDEX(SamplingFeatures[Sampling Feature Type],$A1523),CHAR(34),
", SamplingFeatureCode:  ",CHAR(34),INDEX(SamplingFeatures[Feature Code],$A1523),CHAR(34),
", SamplingFeatureName:  ",CHAR(34),INDEX(SamplingFeatures[Feature Name],$A1523),CHAR(34),
", SamplingFeatureDescription:  ",CHAR(34),INDEX(SamplingFeatures[Feature Description],$A1523),CHAR(34),
", SamplingFeatureGeotypeCV:  ",CHAR(34),INDEX(SamplingFeatures[Feature Geo Type],$A1523),CHAR(34),
", FeatureGeometry:  ",CHAR(34),INDEX(SamplingFeatures[Feature Geometry],$A1523),CHAR(34),
", Elevation_m:  ",CHAR(34),INDEX(SamplingFeatures[Elevation_m],$A1523),CHAR(34),
", ElevationDatumCV:  ",CHAR(34),ElevationDatum,CHAR(34),"}"))</f>
        <v>#REF!</v>
      </c>
      <c r="L1523" t="e">
        <f>IF(INDEX(SamplingFeatures[Sampling Feature Type],$A1523)&lt;&gt;"Site","",
CONCATENATE("  - &amp;SiteID",TEXT(SUMPRODUCT(--($L$3:$L1522&lt;&gt;"")),"0000"),
" {","SamplingFeatureID:  *SamplingFeatureID",TEXT($A1523,"0000"),
", SiteTypeCV:  ",CHAR(34),INDEX(Sites[Site Type],$A1523),CHAR(34),
", Latitude:  ",INDEX(Sites[Latitude],$A1523),
", Longitude:  ",INDEX(Sites[Longitude],$A1523),
", SRSName:  ",CHAR(34),LatLonDatum,CHAR(34),"}"))</f>
        <v>#REF!</v>
      </c>
      <c r="M1523" t="e">
        <f>IF(INDEX(SamplingFeatures[Sampling Feature Type],$A1523)&lt;&gt;"Specimen","",
CONCATENATE("  - &amp;SpecimenID",TEXT(SUMPRODUCT(--($M$3:$M1522&lt;&gt;"")),"0000"),
" {","SamplingFeatureID:  *SamplingFeatureID",TEXT($A1523,"0000"),
", SpecimenTypeCV:  ",CHAR(34),INDEX(Specimens[Specimen Type],$A1523),CHAR(34),
", SpecimenMediumCV:  ",INDEX(Specimens[Specimen Medium],$A1523),
", IsFieldSpecimen:  ",CHAR(34),INDEX(Specimens[Is Field Specimen?],$A1523),CHAR(34),"}"))</f>
        <v>#REF!</v>
      </c>
      <c r="N1523" t="e">
        <f>IF(COUNTA(SpatialOffsets[])=0,"", IF(INDEX(SpatialOffsets[Spatial Offset Type],$A1523)="","",
CONCATENATE("  - &amp;SpatialOffsetID",TEXT($A1523,"0000"),
" {","SpatialOffsetTypeCV:  ",CHAR(34),INDEX(SpatialOffsets[Spatial Offset Type],$A1523),CHAR(34),
", Offset1Value:  ",INDEX(SpatialOffsets[Offset 1 Value],$A1523),
", Offset1UnitID:  ",CHAR(34),INDEX(SpatialOffsets[Offset 1 Unit],$A1523),CHAR(34),
", Offset2Value:  ",INDEX(SpatialOffsets[Offset 2 Value],$A1523),
", Offset2UnitID:  ",CHAR(34),INDEX(SpatialOffsets[Offset 2 Unit],$A1523),CHAR(34),
", Offset3Value:  ",INDEX(SpatialOffsets[Offset 3 Value],$A1523),
", Offset3UnitID:  ",CHAR(34),INDEX(SpatialOffsets[Offset 3 Unit],$A1523),CHAR(34),,"}")))</f>
        <v>#REF!</v>
      </c>
      <c r="O1523" t="e">
        <f>IF(COUNTA(RelatedFeatures[])=0,"", IF(INDEX(RelatedFeatures[First Sampling Feature Code],$A1523)="","",
CONCATENATE("  - &amp;RelationID",TEXT($A1523,"0000"),
" {","SamplingFeatureID:  *SamplingFeatureID",TEXT(MATCH(INDEX(RelatedFeatures[First Sampling Feature Code],$A1523),SamplingFeatures[Feature Code],0),"0000"),
", RelationshipTypeCV:  ",CHAR(34),INDEX(RelatedFeatures[Relationship Type],$A1523),CHAR(34),
", RelatedFeatureID: *SamplingFeatureID",TEXT(MATCH(INDEX(RelatedFeatures[Second Sampling Feature Code],$A1523),SamplingFeatures[Feature Code],0),"0000"),
", SpatialOffsetID:  ",IF(INDEX(RelatedFeatures[Offset Number],$A1523)="","",CONCATENATE("*SpatialOffsetID",TEXT(INDEX(RelatedFeatures[Offset Number],$A1523),"0000"))),"}")))</f>
        <v>#REF!</v>
      </c>
      <c r="P1523" t="e">
        <f>IF(INDEX(Methods[Method Type],$A1523)="","",
CONCATENATE("  - &amp;MethodID",TEXT($A1523,"0000"),
" {","MethodTypeCV:  ",CHAR(34),INDEX(Methods[Method Type],$A1523),CHAR(34),
", MethodCode:  ",CHAR(34),INDEX(Methods[Method Code],$A1523),CHAR(34),
", MethodName:  ",CHAR(34),INDEX(Methods[Method Name],$A1523),CHAR(34),
", MethodDescription:  ",CHAR(34),INDEX(Methods[Method Description],$A1523),CHAR(34),
", MethodLink:  ",CHAR(34),INDEX(Methods[Method Link],$A1523),CHAR(34),
", OrganizationID: *OrganizationID",TEXT(MATCH(INDEX(Methods[Organization Name],$A1523),Organizations[Organization Name],0),"0000"),"}"))</f>
        <v>#REF!</v>
      </c>
      <c r="Q1523" t="e">
        <f>IF(INDEX(Variables[Variable Type],$A1523)="","",
CONCATENATE("  - &amp;VariableID",TEXT($A1523,"0000"),
" {","VariableTypeCV:  ",CHAR(34),INDEX(Variables[Variable Type],$A1523),CHAR(34),
", VariableCode:  ",CHAR(34),INDEX(Variables[Variable Code],$A1523),CHAR(34),
", VariableNameCV:  ",CHAR(34),INDEX(Variables[Variable Name],$A1523),CHAR(34),
", VariableDefinition:  ",CHAR(34),INDEX(Variables[Variable Definition],$A1523),CHAR(34),
", SpecciationCV:  ",CHAR(34),INDEX(Variables[Speciation],$A1523),CHAR(34),
", NoDataValue:  ",CHAR(34),INDEX(Variables[No Data Value],$A1523),CHAR(34),"}"))</f>
        <v>#REF!</v>
      </c>
    </row>
    <row r="1524" spans="1:17" x14ac:dyDescent="0.25">
      <c r="A1524">
        <v>1521</v>
      </c>
      <c r="D1524" t="e">
        <f>IF(INDEX(People[First Name],$A1524)="","",
CONCATENATE("  - &amp;PersonID",TEXT($A1524,"0000"),
" {","PersonFirstName:  ",CHAR(34),INDEX(People[First Name],$A1524),CHAR(34),
", PersonMiddleName:  ",CHAR(34),INDEX(People[Middle Name],$A1524),CHAR(34),
", PersonLastName:  ",CHAR(34),INDEX(People[Last Name],$A1524),CHAR(34),"}"))</f>
        <v>#REF!</v>
      </c>
      <c r="E1524" t="e">
        <f>IF(INDEX(Organizations[Organization Type '[CV']],$A1524)="","",
CONCATENATE("  - &amp;OrganizationID",TEXT($A1524,"0000"),
" {","OrganizationTypeCV:  ",CHAR(34),INDEX(Organizations[Organization Type '[CV']],$A1524),CHAR(34),
", OrganizationCode:  ",CHAR(34),INDEX(Organizations[Organization Code],$A1524),CHAR(34),
", OrganizationName:  ",CHAR(34),INDEX(Organizations[Organization Name],$A1524),CHAR(34),
", OrganizationDescription:  ",CHAR(34),INDEX(Organizations[Organization Description],$A1524),CHAR(34),
", OrganizationLink:  ",CHAR(34),INDEX(Organizations[Organization Link],$A1524),CHAR(34),"}"))</f>
        <v>#REF!</v>
      </c>
      <c r="F1524" t="e">
        <f>IF(INDEX(People[First Name],$A1524)="","",
CONCATENATE("  - &amp;AffiliationID",TEXT($A1524,"0000"),
" {PersonID: *PersonID",TEXT($A1524,"0000"),
", OrganizationID: *OrganizationID",TEXT(MATCH(INDEX(People[Organization Name],$A1524),Organizations[Organization Name],0),"0000"),
", IsPrimaryOrganizationContact: , AffiliationStartDate: , AffiliationEndDate: , PrimaryPhone: ",
", PrimaryEmail: ",CHAR(34),INDEX(People[Primary Email],$A1524),CHAR(34),
", PrimaryAddress: ",CHAR(34),INDEX(People[Primary Address],$A1524),CHAR(34),
", PersonLink: }"))</f>
        <v>#REF!</v>
      </c>
      <c r="H1524" t="e">
        <f>IF(COUNTA(CitationInformation)=0,"",IF(INDEX(AuthorList[Author Name],$A1524)="","",
CONCATENATE("  - &amp;AuthorListID",TEXT($A1524,"0000"),
"  {CitationID: *CitationID0001",
", PersonID: *PersonID",TEXT(MATCH(INDEX(AuthorList[Author Name],$A1524),People[Full Name],0),"0000"),
", AuthorOrder: ",INDEX(AuthorList[Author Number],$A1524),"}")))</f>
        <v>#REF!</v>
      </c>
      <c r="K1524" t="e">
        <f>IF(INDEX(SamplingFeatures[Feature Code],$A1524)="","",
CONCATENATE("  - &amp;SamplingFeatureID",TEXT($A1524,"0000"),
" {","SamplingFeatureUUID:  ",CHAR(34),INDEX(SamplingFeatures[Sampling Feature UUID],$A1524),CHAR(34),
", SamplingFeatureTypeCV:  ",CHAR(34),INDEX(SamplingFeatures[Sampling Feature Type],$A1524),CHAR(34),
", SamplingFeatureCode:  ",CHAR(34),INDEX(SamplingFeatures[Feature Code],$A1524),CHAR(34),
", SamplingFeatureName:  ",CHAR(34),INDEX(SamplingFeatures[Feature Name],$A1524),CHAR(34),
", SamplingFeatureDescription:  ",CHAR(34),INDEX(SamplingFeatures[Feature Description],$A1524),CHAR(34),
", SamplingFeatureGeotypeCV:  ",CHAR(34),INDEX(SamplingFeatures[Feature Geo Type],$A1524),CHAR(34),
", FeatureGeometry:  ",CHAR(34),INDEX(SamplingFeatures[Feature Geometry],$A1524),CHAR(34),
", Elevation_m:  ",CHAR(34),INDEX(SamplingFeatures[Elevation_m],$A1524),CHAR(34),
", ElevationDatumCV:  ",CHAR(34),ElevationDatum,CHAR(34),"}"))</f>
        <v>#REF!</v>
      </c>
      <c r="L1524" t="e">
        <f>IF(INDEX(SamplingFeatures[Sampling Feature Type],$A1524)&lt;&gt;"Site","",
CONCATENATE("  - &amp;SiteID",TEXT(SUMPRODUCT(--($L$3:$L1523&lt;&gt;"")),"0000"),
" {","SamplingFeatureID:  *SamplingFeatureID",TEXT($A1524,"0000"),
", SiteTypeCV:  ",CHAR(34),INDEX(Sites[Site Type],$A1524),CHAR(34),
", Latitude:  ",INDEX(Sites[Latitude],$A1524),
", Longitude:  ",INDEX(Sites[Longitude],$A1524),
", SRSName:  ",CHAR(34),LatLonDatum,CHAR(34),"}"))</f>
        <v>#REF!</v>
      </c>
      <c r="M1524" t="e">
        <f>IF(INDEX(SamplingFeatures[Sampling Feature Type],$A1524)&lt;&gt;"Specimen","",
CONCATENATE("  - &amp;SpecimenID",TEXT(SUMPRODUCT(--($M$3:$M1523&lt;&gt;"")),"0000"),
" {","SamplingFeatureID:  *SamplingFeatureID",TEXT($A1524,"0000"),
", SpecimenTypeCV:  ",CHAR(34),INDEX(Specimens[Specimen Type],$A1524),CHAR(34),
", SpecimenMediumCV:  ",INDEX(Specimens[Specimen Medium],$A1524),
", IsFieldSpecimen:  ",CHAR(34),INDEX(Specimens[Is Field Specimen?],$A1524),CHAR(34),"}"))</f>
        <v>#REF!</v>
      </c>
      <c r="N1524" t="e">
        <f>IF(COUNTA(SpatialOffsets[])=0,"", IF(INDEX(SpatialOffsets[Spatial Offset Type],$A1524)="","",
CONCATENATE("  - &amp;SpatialOffsetID",TEXT($A1524,"0000"),
" {","SpatialOffsetTypeCV:  ",CHAR(34),INDEX(SpatialOffsets[Spatial Offset Type],$A1524),CHAR(34),
", Offset1Value:  ",INDEX(SpatialOffsets[Offset 1 Value],$A1524),
", Offset1UnitID:  ",CHAR(34),INDEX(SpatialOffsets[Offset 1 Unit],$A1524),CHAR(34),
", Offset2Value:  ",INDEX(SpatialOffsets[Offset 2 Value],$A1524),
", Offset2UnitID:  ",CHAR(34),INDEX(SpatialOffsets[Offset 2 Unit],$A1524),CHAR(34),
", Offset3Value:  ",INDEX(SpatialOffsets[Offset 3 Value],$A1524),
", Offset3UnitID:  ",CHAR(34),INDEX(SpatialOffsets[Offset 3 Unit],$A1524),CHAR(34),,"}")))</f>
        <v>#REF!</v>
      </c>
      <c r="O1524" t="e">
        <f>IF(COUNTA(RelatedFeatures[])=0,"", IF(INDEX(RelatedFeatures[First Sampling Feature Code],$A1524)="","",
CONCATENATE("  - &amp;RelationID",TEXT($A1524,"0000"),
" {","SamplingFeatureID:  *SamplingFeatureID",TEXT(MATCH(INDEX(RelatedFeatures[First Sampling Feature Code],$A1524),SamplingFeatures[Feature Code],0),"0000"),
", RelationshipTypeCV:  ",CHAR(34),INDEX(RelatedFeatures[Relationship Type],$A1524),CHAR(34),
", RelatedFeatureID: *SamplingFeatureID",TEXT(MATCH(INDEX(RelatedFeatures[Second Sampling Feature Code],$A1524),SamplingFeatures[Feature Code],0),"0000"),
", SpatialOffsetID:  ",IF(INDEX(RelatedFeatures[Offset Number],$A1524)="","",CONCATENATE("*SpatialOffsetID",TEXT(INDEX(RelatedFeatures[Offset Number],$A1524),"0000"))),"}")))</f>
        <v>#REF!</v>
      </c>
      <c r="P1524" t="e">
        <f>IF(INDEX(Methods[Method Type],$A1524)="","",
CONCATENATE("  - &amp;MethodID",TEXT($A1524,"0000"),
" {","MethodTypeCV:  ",CHAR(34),INDEX(Methods[Method Type],$A1524),CHAR(34),
", MethodCode:  ",CHAR(34),INDEX(Methods[Method Code],$A1524),CHAR(34),
", MethodName:  ",CHAR(34),INDEX(Methods[Method Name],$A1524),CHAR(34),
", MethodDescription:  ",CHAR(34),INDEX(Methods[Method Description],$A1524),CHAR(34),
", MethodLink:  ",CHAR(34),INDEX(Methods[Method Link],$A1524),CHAR(34),
", OrganizationID: *OrganizationID",TEXT(MATCH(INDEX(Methods[Organization Name],$A1524),Organizations[Organization Name],0),"0000"),"}"))</f>
        <v>#REF!</v>
      </c>
      <c r="Q1524" t="e">
        <f>IF(INDEX(Variables[Variable Type],$A1524)="","",
CONCATENATE("  - &amp;VariableID",TEXT($A1524,"0000"),
" {","VariableTypeCV:  ",CHAR(34),INDEX(Variables[Variable Type],$A1524),CHAR(34),
", VariableCode:  ",CHAR(34),INDEX(Variables[Variable Code],$A1524),CHAR(34),
", VariableNameCV:  ",CHAR(34),INDEX(Variables[Variable Name],$A1524),CHAR(34),
", VariableDefinition:  ",CHAR(34),INDEX(Variables[Variable Definition],$A1524),CHAR(34),
", SpecciationCV:  ",CHAR(34),INDEX(Variables[Speciation],$A1524),CHAR(34),
", NoDataValue:  ",CHAR(34),INDEX(Variables[No Data Value],$A1524),CHAR(34),"}"))</f>
        <v>#REF!</v>
      </c>
    </row>
    <row r="1525" spans="1:17" x14ac:dyDescent="0.25">
      <c r="A1525">
        <v>1522</v>
      </c>
      <c r="D1525" t="e">
        <f>IF(INDEX(People[First Name],$A1525)="","",
CONCATENATE("  - &amp;PersonID",TEXT($A1525,"0000"),
" {","PersonFirstName:  ",CHAR(34),INDEX(People[First Name],$A1525),CHAR(34),
", PersonMiddleName:  ",CHAR(34),INDEX(People[Middle Name],$A1525),CHAR(34),
", PersonLastName:  ",CHAR(34),INDEX(People[Last Name],$A1525),CHAR(34),"}"))</f>
        <v>#REF!</v>
      </c>
      <c r="E1525" t="e">
        <f>IF(INDEX(Organizations[Organization Type '[CV']],$A1525)="","",
CONCATENATE("  - &amp;OrganizationID",TEXT($A1525,"0000"),
" {","OrganizationTypeCV:  ",CHAR(34),INDEX(Organizations[Organization Type '[CV']],$A1525),CHAR(34),
", OrganizationCode:  ",CHAR(34),INDEX(Organizations[Organization Code],$A1525),CHAR(34),
", OrganizationName:  ",CHAR(34),INDEX(Organizations[Organization Name],$A1525),CHAR(34),
", OrganizationDescription:  ",CHAR(34),INDEX(Organizations[Organization Description],$A1525),CHAR(34),
", OrganizationLink:  ",CHAR(34),INDEX(Organizations[Organization Link],$A1525),CHAR(34),"}"))</f>
        <v>#REF!</v>
      </c>
      <c r="F1525" t="e">
        <f>IF(INDEX(People[First Name],$A1525)="","",
CONCATENATE("  - &amp;AffiliationID",TEXT($A1525,"0000"),
" {PersonID: *PersonID",TEXT($A1525,"0000"),
", OrganizationID: *OrganizationID",TEXT(MATCH(INDEX(People[Organization Name],$A1525),Organizations[Organization Name],0),"0000"),
", IsPrimaryOrganizationContact: , AffiliationStartDate: , AffiliationEndDate: , PrimaryPhone: ",
", PrimaryEmail: ",CHAR(34),INDEX(People[Primary Email],$A1525),CHAR(34),
", PrimaryAddress: ",CHAR(34),INDEX(People[Primary Address],$A1525),CHAR(34),
", PersonLink: }"))</f>
        <v>#REF!</v>
      </c>
      <c r="H1525" t="e">
        <f>IF(COUNTA(CitationInformation)=0,"",IF(INDEX(AuthorList[Author Name],$A1525)="","",
CONCATENATE("  - &amp;AuthorListID",TEXT($A1525,"0000"),
"  {CitationID: *CitationID0001",
", PersonID: *PersonID",TEXT(MATCH(INDEX(AuthorList[Author Name],$A1525),People[Full Name],0),"0000"),
", AuthorOrder: ",INDEX(AuthorList[Author Number],$A1525),"}")))</f>
        <v>#REF!</v>
      </c>
      <c r="K1525" t="e">
        <f>IF(INDEX(SamplingFeatures[Feature Code],$A1525)="","",
CONCATENATE("  - &amp;SamplingFeatureID",TEXT($A1525,"0000"),
" {","SamplingFeatureUUID:  ",CHAR(34),INDEX(SamplingFeatures[Sampling Feature UUID],$A1525),CHAR(34),
", SamplingFeatureTypeCV:  ",CHAR(34),INDEX(SamplingFeatures[Sampling Feature Type],$A1525),CHAR(34),
", SamplingFeatureCode:  ",CHAR(34),INDEX(SamplingFeatures[Feature Code],$A1525),CHAR(34),
", SamplingFeatureName:  ",CHAR(34),INDEX(SamplingFeatures[Feature Name],$A1525),CHAR(34),
", SamplingFeatureDescription:  ",CHAR(34),INDEX(SamplingFeatures[Feature Description],$A1525),CHAR(34),
", SamplingFeatureGeotypeCV:  ",CHAR(34),INDEX(SamplingFeatures[Feature Geo Type],$A1525),CHAR(34),
", FeatureGeometry:  ",CHAR(34),INDEX(SamplingFeatures[Feature Geometry],$A1525),CHAR(34),
", Elevation_m:  ",CHAR(34),INDEX(SamplingFeatures[Elevation_m],$A1525),CHAR(34),
", ElevationDatumCV:  ",CHAR(34),ElevationDatum,CHAR(34),"}"))</f>
        <v>#REF!</v>
      </c>
      <c r="L1525" t="e">
        <f>IF(INDEX(SamplingFeatures[Sampling Feature Type],$A1525)&lt;&gt;"Site","",
CONCATENATE("  - &amp;SiteID",TEXT(SUMPRODUCT(--($L$3:$L1524&lt;&gt;"")),"0000"),
" {","SamplingFeatureID:  *SamplingFeatureID",TEXT($A1525,"0000"),
", SiteTypeCV:  ",CHAR(34),INDEX(Sites[Site Type],$A1525),CHAR(34),
", Latitude:  ",INDEX(Sites[Latitude],$A1525),
", Longitude:  ",INDEX(Sites[Longitude],$A1525),
", SRSName:  ",CHAR(34),LatLonDatum,CHAR(34),"}"))</f>
        <v>#REF!</v>
      </c>
      <c r="M1525" t="e">
        <f>IF(INDEX(SamplingFeatures[Sampling Feature Type],$A1525)&lt;&gt;"Specimen","",
CONCATENATE("  - &amp;SpecimenID",TEXT(SUMPRODUCT(--($M$3:$M1524&lt;&gt;"")),"0000"),
" {","SamplingFeatureID:  *SamplingFeatureID",TEXT($A1525,"0000"),
", SpecimenTypeCV:  ",CHAR(34),INDEX(Specimens[Specimen Type],$A1525),CHAR(34),
", SpecimenMediumCV:  ",INDEX(Specimens[Specimen Medium],$A1525),
", IsFieldSpecimen:  ",CHAR(34),INDEX(Specimens[Is Field Specimen?],$A1525),CHAR(34),"}"))</f>
        <v>#REF!</v>
      </c>
      <c r="N1525" t="e">
        <f>IF(COUNTA(SpatialOffsets[])=0,"", IF(INDEX(SpatialOffsets[Spatial Offset Type],$A1525)="","",
CONCATENATE("  - &amp;SpatialOffsetID",TEXT($A1525,"0000"),
" {","SpatialOffsetTypeCV:  ",CHAR(34),INDEX(SpatialOffsets[Spatial Offset Type],$A1525),CHAR(34),
", Offset1Value:  ",INDEX(SpatialOffsets[Offset 1 Value],$A1525),
", Offset1UnitID:  ",CHAR(34),INDEX(SpatialOffsets[Offset 1 Unit],$A1525),CHAR(34),
", Offset2Value:  ",INDEX(SpatialOffsets[Offset 2 Value],$A1525),
", Offset2UnitID:  ",CHAR(34),INDEX(SpatialOffsets[Offset 2 Unit],$A1525),CHAR(34),
", Offset3Value:  ",INDEX(SpatialOffsets[Offset 3 Value],$A1525),
", Offset3UnitID:  ",CHAR(34),INDEX(SpatialOffsets[Offset 3 Unit],$A1525),CHAR(34),,"}")))</f>
        <v>#REF!</v>
      </c>
      <c r="O1525" t="e">
        <f>IF(COUNTA(RelatedFeatures[])=0,"", IF(INDEX(RelatedFeatures[First Sampling Feature Code],$A1525)="","",
CONCATENATE("  - &amp;RelationID",TEXT($A1525,"0000"),
" {","SamplingFeatureID:  *SamplingFeatureID",TEXT(MATCH(INDEX(RelatedFeatures[First Sampling Feature Code],$A1525),SamplingFeatures[Feature Code],0),"0000"),
", RelationshipTypeCV:  ",CHAR(34),INDEX(RelatedFeatures[Relationship Type],$A1525),CHAR(34),
", RelatedFeatureID: *SamplingFeatureID",TEXT(MATCH(INDEX(RelatedFeatures[Second Sampling Feature Code],$A1525),SamplingFeatures[Feature Code],0),"0000"),
", SpatialOffsetID:  ",IF(INDEX(RelatedFeatures[Offset Number],$A1525)="","",CONCATENATE("*SpatialOffsetID",TEXT(INDEX(RelatedFeatures[Offset Number],$A1525),"0000"))),"}")))</f>
        <v>#REF!</v>
      </c>
      <c r="P1525" t="e">
        <f>IF(INDEX(Methods[Method Type],$A1525)="","",
CONCATENATE("  - &amp;MethodID",TEXT($A1525,"0000"),
" {","MethodTypeCV:  ",CHAR(34),INDEX(Methods[Method Type],$A1525),CHAR(34),
", MethodCode:  ",CHAR(34),INDEX(Methods[Method Code],$A1525),CHAR(34),
", MethodName:  ",CHAR(34),INDEX(Methods[Method Name],$A1525),CHAR(34),
", MethodDescription:  ",CHAR(34),INDEX(Methods[Method Description],$A1525),CHAR(34),
", MethodLink:  ",CHAR(34),INDEX(Methods[Method Link],$A1525),CHAR(34),
", OrganizationID: *OrganizationID",TEXT(MATCH(INDEX(Methods[Organization Name],$A1525),Organizations[Organization Name],0),"0000"),"}"))</f>
        <v>#REF!</v>
      </c>
      <c r="Q1525" t="e">
        <f>IF(INDEX(Variables[Variable Type],$A1525)="","",
CONCATENATE("  - &amp;VariableID",TEXT($A1525,"0000"),
" {","VariableTypeCV:  ",CHAR(34),INDEX(Variables[Variable Type],$A1525),CHAR(34),
", VariableCode:  ",CHAR(34),INDEX(Variables[Variable Code],$A1525),CHAR(34),
", VariableNameCV:  ",CHAR(34),INDEX(Variables[Variable Name],$A1525),CHAR(34),
", VariableDefinition:  ",CHAR(34),INDEX(Variables[Variable Definition],$A1525),CHAR(34),
", SpecciationCV:  ",CHAR(34),INDEX(Variables[Speciation],$A1525),CHAR(34),
", NoDataValue:  ",CHAR(34),INDEX(Variables[No Data Value],$A1525),CHAR(34),"}"))</f>
        <v>#REF!</v>
      </c>
    </row>
    <row r="1526" spans="1:17" x14ac:dyDescent="0.25">
      <c r="A1526">
        <v>1523</v>
      </c>
      <c r="D1526" t="e">
        <f>IF(INDEX(People[First Name],$A1526)="","",
CONCATENATE("  - &amp;PersonID",TEXT($A1526,"0000"),
" {","PersonFirstName:  ",CHAR(34),INDEX(People[First Name],$A1526),CHAR(34),
", PersonMiddleName:  ",CHAR(34),INDEX(People[Middle Name],$A1526),CHAR(34),
", PersonLastName:  ",CHAR(34),INDEX(People[Last Name],$A1526),CHAR(34),"}"))</f>
        <v>#REF!</v>
      </c>
      <c r="E1526" t="e">
        <f>IF(INDEX(Organizations[Organization Type '[CV']],$A1526)="","",
CONCATENATE("  - &amp;OrganizationID",TEXT($A1526,"0000"),
" {","OrganizationTypeCV:  ",CHAR(34),INDEX(Organizations[Organization Type '[CV']],$A1526),CHAR(34),
", OrganizationCode:  ",CHAR(34),INDEX(Organizations[Organization Code],$A1526),CHAR(34),
", OrganizationName:  ",CHAR(34),INDEX(Organizations[Organization Name],$A1526),CHAR(34),
", OrganizationDescription:  ",CHAR(34),INDEX(Organizations[Organization Description],$A1526),CHAR(34),
", OrganizationLink:  ",CHAR(34),INDEX(Organizations[Organization Link],$A1526),CHAR(34),"}"))</f>
        <v>#REF!</v>
      </c>
      <c r="F1526" t="e">
        <f>IF(INDEX(People[First Name],$A1526)="","",
CONCATENATE("  - &amp;AffiliationID",TEXT($A1526,"0000"),
" {PersonID: *PersonID",TEXT($A1526,"0000"),
", OrganizationID: *OrganizationID",TEXT(MATCH(INDEX(People[Organization Name],$A1526),Organizations[Organization Name],0),"0000"),
", IsPrimaryOrganizationContact: , AffiliationStartDate: , AffiliationEndDate: , PrimaryPhone: ",
", PrimaryEmail: ",CHAR(34),INDEX(People[Primary Email],$A1526),CHAR(34),
", PrimaryAddress: ",CHAR(34),INDEX(People[Primary Address],$A1526),CHAR(34),
", PersonLink: }"))</f>
        <v>#REF!</v>
      </c>
      <c r="H1526" t="e">
        <f>IF(COUNTA(CitationInformation)=0,"",IF(INDEX(AuthorList[Author Name],$A1526)="","",
CONCATENATE("  - &amp;AuthorListID",TEXT($A1526,"0000"),
"  {CitationID: *CitationID0001",
", PersonID: *PersonID",TEXT(MATCH(INDEX(AuthorList[Author Name],$A1526),People[Full Name],0),"0000"),
", AuthorOrder: ",INDEX(AuthorList[Author Number],$A1526),"}")))</f>
        <v>#REF!</v>
      </c>
      <c r="K1526" t="e">
        <f>IF(INDEX(SamplingFeatures[Feature Code],$A1526)="","",
CONCATENATE("  - &amp;SamplingFeatureID",TEXT($A1526,"0000"),
" {","SamplingFeatureUUID:  ",CHAR(34),INDEX(SamplingFeatures[Sampling Feature UUID],$A1526),CHAR(34),
", SamplingFeatureTypeCV:  ",CHAR(34),INDEX(SamplingFeatures[Sampling Feature Type],$A1526),CHAR(34),
", SamplingFeatureCode:  ",CHAR(34),INDEX(SamplingFeatures[Feature Code],$A1526),CHAR(34),
", SamplingFeatureName:  ",CHAR(34),INDEX(SamplingFeatures[Feature Name],$A1526),CHAR(34),
", SamplingFeatureDescription:  ",CHAR(34),INDEX(SamplingFeatures[Feature Description],$A1526),CHAR(34),
", SamplingFeatureGeotypeCV:  ",CHAR(34),INDEX(SamplingFeatures[Feature Geo Type],$A1526),CHAR(34),
", FeatureGeometry:  ",CHAR(34),INDEX(SamplingFeatures[Feature Geometry],$A1526),CHAR(34),
", Elevation_m:  ",CHAR(34),INDEX(SamplingFeatures[Elevation_m],$A1526),CHAR(34),
", ElevationDatumCV:  ",CHAR(34),ElevationDatum,CHAR(34),"}"))</f>
        <v>#REF!</v>
      </c>
      <c r="L1526" t="e">
        <f>IF(INDEX(SamplingFeatures[Sampling Feature Type],$A1526)&lt;&gt;"Site","",
CONCATENATE("  - &amp;SiteID",TEXT(SUMPRODUCT(--($L$3:$L1525&lt;&gt;"")),"0000"),
" {","SamplingFeatureID:  *SamplingFeatureID",TEXT($A1526,"0000"),
", SiteTypeCV:  ",CHAR(34),INDEX(Sites[Site Type],$A1526),CHAR(34),
", Latitude:  ",INDEX(Sites[Latitude],$A1526),
", Longitude:  ",INDEX(Sites[Longitude],$A1526),
", SRSName:  ",CHAR(34),LatLonDatum,CHAR(34),"}"))</f>
        <v>#REF!</v>
      </c>
      <c r="M1526" t="e">
        <f>IF(INDEX(SamplingFeatures[Sampling Feature Type],$A1526)&lt;&gt;"Specimen","",
CONCATENATE("  - &amp;SpecimenID",TEXT(SUMPRODUCT(--($M$3:$M1525&lt;&gt;"")),"0000"),
" {","SamplingFeatureID:  *SamplingFeatureID",TEXT($A1526,"0000"),
", SpecimenTypeCV:  ",CHAR(34),INDEX(Specimens[Specimen Type],$A1526),CHAR(34),
", SpecimenMediumCV:  ",INDEX(Specimens[Specimen Medium],$A1526),
", IsFieldSpecimen:  ",CHAR(34),INDEX(Specimens[Is Field Specimen?],$A1526),CHAR(34),"}"))</f>
        <v>#REF!</v>
      </c>
      <c r="N1526" t="e">
        <f>IF(COUNTA(SpatialOffsets[])=0,"", IF(INDEX(SpatialOffsets[Spatial Offset Type],$A1526)="","",
CONCATENATE("  - &amp;SpatialOffsetID",TEXT($A1526,"0000"),
" {","SpatialOffsetTypeCV:  ",CHAR(34),INDEX(SpatialOffsets[Spatial Offset Type],$A1526),CHAR(34),
", Offset1Value:  ",INDEX(SpatialOffsets[Offset 1 Value],$A1526),
", Offset1UnitID:  ",CHAR(34),INDEX(SpatialOffsets[Offset 1 Unit],$A1526),CHAR(34),
", Offset2Value:  ",INDEX(SpatialOffsets[Offset 2 Value],$A1526),
", Offset2UnitID:  ",CHAR(34),INDEX(SpatialOffsets[Offset 2 Unit],$A1526),CHAR(34),
", Offset3Value:  ",INDEX(SpatialOffsets[Offset 3 Value],$A1526),
", Offset3UnitID:  ",CHAR(34),INDEX(SpatialOffsets[Offset 3 Unit],$A1526),CHAR(34),,"}")))</f>
        <v>#REF!</v>
      </c>
      <c r="O1526" t="e">
        <f>IF(COUNTA(RelatedFeatures[])=0,"", IF(INDEX(RelatedFeatures[First Sampling Feature Code],$A1526)="","",
CONCATENATE("  - &amp;RelationID",TEXT($A1526,"0000"),
" {","SamplingFeatureID:  *SamplingFeatureID",TEXT(MATCH(INDEX(RelatedFeatures[First Sampling Feature Code],$A1526),SamplingFeatures[Feature Code],0),"0000"),
", RelationshipTypeCV:  ",CHAR(34),INDEX(RelatedFeatures[Relationship Type],$A1526),CHAR(34),
", RelatedFeatureID: *SamplingFeatureID",TEXT(MATCH(INDEX(RelatedFeatures[Second Sampling Feature Code],$A1526),SamplingFeatures[Feature Code],0),"0000"),
", SpatialOffsetID:  ",IF(INDEX(RelatedFeatures[Offset Number],$A1526)="","",CONCATENATE("*SpatialOffsetID",TEXT(INDEX(RelatedFeatures[Offset Number],$A1526),"0000"))),"}")))</f>
        <v>#REF!</v>
      </c>
      <c r="P1526" t="e">
        <f>IF(INDEX(Methods[Method Type],$A1526)="","",
CONCATENATE("  - &amp;MethodID",TEXT($A1526,"0000"),
" {","MethodTypeCV:  ",CHAR(34),INDEX(Methods[Method Type],$A1526),CHAR(34),
", MethodCode:  ",CHAR(34),INDEX(Methods[Method Code],$A1526),CHAR(34),
", MethodName:  ",CHAR(34),INDEX(Methods[Method Name],$A1526),CHAR(34),
", MethodDescription:  ",CHAR(34),INDEX(Methods[Method Description],$A1526),CHAR(34),
", MethodLink:  ",CHAR(34),INDEX(Methods[Method Link],$A1526),CHAR(34),
", OrganizationID: *OrganizationID",TEXT(MATCH(INDEX(Methods[Organization Name],$A1526),Organizations[Organization Name],0),"0000"),"}"))</f>
        <v>#REF!</v>
      </c>
      <c r="Q1526" t="e">
        <f>IF(INDEX(Variables[Variable Type],$A1526)="","",
CONCATENATE("  - &amp;VariableID",TEXT($A1526,"0000"),
" {","VariableTypeCV:  ",CHAR(34),INDEX(Variables[Variable Type],$A1526),CHAR(34),
", VariableCode:  ",CHAR(34),INDEX(Variables[Variable Code],$A1526),CHAR(34),
", VariableNameCV:  ",CHAR(34),INDEX(Variables[Variable Name],$A1526),CHAR(34),
", VariableDefinition:  ",CHAR(34),INDEX(Variables[Variable Definition],$A1526),CHAR(34),
", SpecciationCV:  ",CHAR(34),INDEX(Variables[Speciation],$A1526),CHAR(34),
", NoDataValue:  ",CHAR(34),INDEX(Variables[No Data Value],$A1526),CHAR(34),"}"))</f>
        <v>#REF!</v>
      </c>
    </row>
    <row r="1527" spans="1:17" x14ac:dyDescent="0.25">
      <c r="A1527">
        <v>1524</v>
      </c>
      <c r="D1527" t="e">
        <f>IF(INDEX(People[First Name],$A1527)="","",
CONCATENATE("  - &amp;PersonID",TEXT($A1527,"0000"),
" {","PersonFirstName:  ",CHAR(34),INDEX(People[First Name],$A1527),CHAR(34),
", PersonMiddleName:  ",CHAR(34),INDEX(People[Middle Name],$A1527),CHAR(34),
", PersonLastName:  ",CHAR(34),INDEX(People[Last Name],$A1527),CHAR(34),"}"))</f>
        <v>#REF!</v>
      </c>
      <c r="E1527" t="e">
        <f>IF(INDEX(Organizations[Organization Type '[CV']],$A1527)="","",
CONCATENATE("  - &amp;OrganizationID",TEXT($A1527,"0000"),
" {","OrganizationTypeCV:  ",CHAR(34),INDEX(Organizations[Organization Type '[CV']],$A1527),CHAR(34),
", OrganizationCode:  ",CHAR(34),INDEX(Organizations[Organization Code],$A1527),CHAR(34),
", OrganizationName:  ",CHAR(34),INDEX(Organizations[Organization Name],$A1527),CHAR(34),
", OrganizationDescription:  ",CHAR(34),INDEX(Organizations[Organization Description],$A1527),CHAR(34),
", OrganizationLink:  ",CHAR(34),INDEX(Organizations[Organization Link],$A1527),CHAR(34),"}"))</f>
        <v>#REF!</v>
      </c>
      <c r="F1527" t="e">
        <f>IF(INDEX(People[First Name],$A1527)="","",
CONCATENATE("  - &amp;AffiliationID",TEXT($A1527,"0000"),
" {PersonID: *PersonID",TEXT($A1527,"0000"),
", OrganizationID: *OrganizationID",TEXT(MATCH(INDEX(People[Organization Name],$A1527),Organizations[Organization Name],0),"0000"),
", IsPrimaryOrganizationContact: , AffiliationStartDate: , AffiliationEndDate: , PrimaryPhone: ",
", PrimaryEmail: ",CHAR(34),INDEX(People[Primary Email],$A1527),CHAR(34),
", PrimaryAddress: ",CHAR(34),INDEX(People[Primary Address],$A1527),CHAR(34),
", PersonLink: }"))</f>
        <v>#REF!</v>
      </c>
      <c r="H1527" t="e">
        <f>IF(COUNTA(CitationInformation)=0,"",IF(INDEX(AuthorList[Author Name],$A1527)="","",
CONCATENATE("  - &amp;AuthorListID",TEXT($A1527,"0000"),
"  {CitationID: *CitationID0001",
", PersonID: *PersonID",TEXT(MATCH(INDEX(AuthorList[Author Name],$A1527),People[Full Name],0),"0000"),
", AuthorOrder: ",INDEX(AuthorList[Author Number],$A1527),"}")))</f>
        <v>#REF!</v>
      </c>
      <c r="K1527" t="e">
        <f>IF(INDEX(SamplingFeatures[Feature Code],$A1527)="","",
CONCATENATE("  - &amp;SamplingFeatureID",TEXT($A1527,"0000"),
" {","SamplingFeatureUUID:  ",CHAR(34),INDEX(SamplingFeatures[Sampling Feature UUID],$A1527),CHAR(34),
", SamplingFeatureTypeCV:  ",CHAR(34),INDEX(SamplingFeatures[Sampling Feature Type],$A1527),CHAR(34),
", SamplingFeatureCode:  ",CHAR(34),INDEX(SamplingFeatures[Feature Code],$A1527),CHAR(34),
", SamplingFeatureName:  ",CHAR(34),INDEX(SamplingFeatures[Feature Name],$A1527),CHAR(34),
", SamplingFeatureDescription:  ",CHAR(34),INDEX(SamplingFeatures[Feature Description],$A1527),CHAR(34),
", SamplingFeatureGeotypeCV:  ",CHAR(34),INDEX(SamplingFeatures[Feature Geo Type],$A1527),CHAR(34),
", FeatureGeometry:  ",CHAR(34),INDEX(SamplingFeatures[Feature Geometry],$A1527),CHAR(34),
", Elevation_m:  ",CHAR(34),INDEX(SamplingFeatures[Elevation_m],$A1527),CHAR(34),
", ElevationDatumCV:  ",CHAR(34),ElevationDatum,CHAR(34),"}"))</f>
        <v>#REF!</v>
      </c>
      <c r="L1527" t="e">
        <f>IF(INDEX(SamplingFeatures[Sampling Feature Type],$A1527)&lt;&gt;"Site","",
CONCATENATE("  - &amp;SiteID",TEXT(SUMPRODUCT(--($L$3:$L1526&lt;&gt;"")),"0000"),
" {","SamplingFeatureID:  *SamplingFeatureID",TEXT($A1527,"0000"),
", SiteTypeCV:  ",CHAR(34),INDEX(Sites[Site Type],$A1527),CHAR(34),
", Latitude:  ",INDEX(Sites[Latitude],$A1527),
", Longitude:  ",INDEX(Sites[Longitude],$A1527),
", SRSName:  ",CHAR(34),LatLonDatum,CHAR(34),"}"))</f>
        <v>#REF!</v>
      </c>
      <c r="M1527" t="e">
        <f>IF(INDEX(SamplingFeatures[Sampling Feature Type],$A1527)&lt;&gt;"Specimen","",
CONCATENATE("  - &amp;SpecimenID",TEXT(SUMPRODUCT(--($M$3:$M1526&lt;&gt;"")),"0000"),
" {","SamplingFeatureID:  *SamplingFeatureID",TEXT($A1527,"0000"),
", SpecimenTypeCV:  ",CHAR(34),INDEX(Specimens[Specimen Type],$A1527),CHAR(34),
", SpecimenMediumCV:  ",INDEX(Specimens[Specimen Medium],$A1527),
", IsFieldSpecimen:  ",CHAR(34),INDEX(Specimens[Is Field Specimen?],$A1527),CHAR(34),"}"))</f>
        <v>#REF!</v>
      </c>
      <c r="N1527" t="e">
        <f>IF(COUNTA(SpatialOffsets[])=0,"", IF(INDEX(SpatialOffsets[Spatial Offset Type],$A1527)="","",
CONCATENATE("  - &amp;SpatialOffsetID",TEXT($A1527,"0000"),
" {","SpatialOffsetTypeCV:  ",CHAR(34),INDEX(SpatialOffsets[Spatial Offset Type],$A1527),CHAR(34),
", Offset1Value:  ",INDEX(SpatialOffsets[Offset 1 Value],$A1527),
", Offset1UnitID:  ",CHAR(34),INDEX(SpatialOffsets[Offset 1 Unit],$A1527),CHAR(34),
", Offset2Value:  ",INDEX(SpatialOffsets[Offset 2 Value],$A1527),
", Offset2UnitID:  ",CHAR(34),INDEX(SpatialOffsets[Offset 2 Unit],$A1527),CHAR(34),
", Offset3Value:  ",INDEX(SpatialOffsets[Offset 3 Value],$A1527),
", Offset3UnitID:  ",CHAR(34),INDEX(SpatialOffsets[Offset 3 Unit],$A1527),CHAR(34),,"}")))</f>
        <v>#REF!</v>
      </c>
      <c r="O1527" t="e">
        <f>IF(COUNTA(RelatedFeatures[])=0,"", IF(INDEX(RelatedFeatures[First Sampling Feature Code],$A1527)="","",
CONCATENATE("  - &amp;RelationID",TEXT($A1527,"0000"),
" {","SamplingFeatureID:  *SamplingFeatureID",TEXT(MATCH(INDEX(RelatedFeatures[First Sampling Feature Code],$A1527),SamplingFeatures[Feature Code],0),"0000"),
", RelationshipTypeCV:  ",CHAR(34),INDEX(RelatedFeatures[Relationship Type],$A1527),CHAR(34),
", RelatedFeatureID: *SamplingFeatureID",TEXT(MATCH(INDEX(RelatedFeatures[Second Sampling Feature Code],$A1527),SamplingFeatures[Feature Code],0),"0000"),
", SpatialOffsetID:  ",IF(INDEX(RelatedFeatures[Offset Number],$A1527)="","",CONCATENATE("*SpatialOffsetID",TEXT(INDEX(RelatedFeatures[Offset Number],$A1527),"0000"))),"}")))</f>
        <v>#REF!</v>
      </c>
      <c r="P1527" t="e">
        <f>IF(INDEX(Methods[Method Type],$A1527)="","",
CONCATENATE("  - &amp;MethodID",TEXT($A1527,"0000"),
" {","MethodTypeCV:  ",CHAR(34),INDEX(Methods[Method Type],$A1527),CHAR(34),
", MethodCode:  ",CHAR(34),INDEX(Methods[Method Code],$A1527),CHAR(34),
", MethodName:  ",CHAR(34),INDEX(Methods[Method Name],$A1527),CHAR(34),
", MethodDescription:  ",CHAR(34),INDEX(Methods[Method Description],$A1527),CHAR(34),
", MethodLink:  ",CHAR(34),INDEX(Methods[Method Link],$A1527),CHAR(34),
", OrganizationID: *OrganizationID",TEXT(MATCH(INDEX(Methods[Organization Name],$A1527),Organizations[Organization Name],0),"0000"),"}"))</f>
        <v>#REF!</v>
      </c>
      <c r="Q1527" t="e">
        <f>IF(INDEX(Variables[Variable Type],$A1527)="","",
CONCATENATE("  - &amp;VariableID",TEXT($A1527,"0000"),
" {","VariableTypeCV:  ",CHAR(34),INDEX(Variables[Variable Type],$A1527),CHAR(34),
", VariableCode:  ",CHAR(34),INDEX(Variables[Variable Code],$A1527),CHAR(34),
", VariableNameCV:  ",CHAR(34),INDEX(Variables[Variable Name],$A1527),CHAR(34),
", VariableDefinition:  ",CHAR(34),INDEX(Variables[Variable Definition],$A1527),CHAR(34),
", SpecciationCV:  ",CHAR(34),INDEX(Variables[Speciation],$A1527),CHAR(34),
", NoDataValue:  ",CHAR(34),INDEX(Variables[No Data Value],$A1527),CHAR(34),"}"))</f>
        <v>#REF!</v>
      </c>
    </row>
    <row r="1528" spans="1:17" x14ac:dyDescent="0.25">
      <c r="A1528">
        <v>1525</v>
      </c>
      <c r="D1528" t="e">
        <f>IF(INDEX(People[First Name],$A1528)="","",
CONCATENATE("  - &amp;PersonID",TEXT($A1528,"0000"),
" {","PersonFirstName:  ",CHAR(34),INDEX(People[First Name],$A1528),CHAR(34),
", PersonMiddleName:  ",CHAR(34),INDEX(People[Middle Name],$A1528),CHAR(34),
", PersonLastName:  ",CHAR(34),INDEX(People[Last Name],$A1528),CHAR(34),"}"))</f>
        <v>#REF!</v>
      </c>
      <c r="E1528" t="e">
        <f>IF(INDEX(Organizations[Organization Type '[CV']],$A1528)="","",
CONCATENATE("  - &amp;OrganizationID",TEXT($A1528,"0000"),
" {","OrganizationTypeCV:  ",CHAR(34),INDEX(Organizations[Organization Type '[CV']],$A1528),CHAR(34),
", OrganizationCode:  ",CHAR(34),INDEX(Organizations[Organization Code],$A1528),CHAR(34),
", OrganizationName:  ",CHAR(34),INDEX(Organizations[Organization Name],$A1528),CHAR(34),
", OrganizationDescription:  ",CHAR(34),INDEX(Organizations[Organization Description],$A1528),CHAR(34),
", OrganizationLink:  ",CHAR(34),INDEX(Organizations[Organization Link],$A1528),CHAR(34),"}"))</f>
        <v>#REF!</v>
      </c>
      <c r="F1528" t="e">
        <f>IF(INDEX(People[First Name],$A1528)="","",
CONCATENATE("  - &amp;AffiliationID",TEXT($A1528,"0000"),
" {PersonID: *PersonID",TEXT($A1528,"0000"),
", OrganizationID: *OrganizationID",TEXT(MATCH(INDEX(People[Organization Name],$A1528),Organizations[Organization Name],0),"0000"),
", IsPrimaryOrganizationContact: , AffiliationStartDate: , AffiliationEndDate: , PrimaryPhone: ",
", PrimaryEmail: ",CHAR(34),INDEX(People[Primary Email],$A1528),CHAR(34),
", PrimaryAddress: ",CHAR(34),INDEX(People[Primary Address],$A1528),CHAR(34),
", PersonLink: }"))</f>
        <v>#REF!</v>
      </c>
      <c r="H1528" t="e">
        <f>IF(COUNTA(CitationInformation)=0,"",IF(INDEX(AuthorList[Author Name],$A1528)="","",
CONCATENATE("  - &amp;AuthorListID",TEXT($A1528,"0000"),
"  {CitationID: *CitationID0001",
", PersonID: *PersonID",TEXT(MATCH(INDEX(AuthorList[Author Name],$A1528),People[Full Name],0),"0000"),
", AuthorOrder: ",INDEX(AuthorList[Author Number],$A1528),"}")))</f>
        <v>#REF!</v>
      </c>
      <c r="K1528" t="e">
        <f>IF(INDEX(SamplingFeatures[Feature Code],$A1528)="","",
CONCATENATE("  - &amp;SamplingFeatureID",TEXT($A1528,"0000"),
" {","SamplingFeatureUUID:  ",CHAR(34),INDEX(SamplingFeatures[Sampling Feature UUID],$A1528),CHAR(34),
", SamplingFeatureTypeCV:  ",CHAR(34),INDEX(SamplingFeatures[Sampling Feature Type],$A1528),CHAR(34),
", SamplingFeatureCode:  ",CHAR(34),INDEX(SamplingFeatures[Feature Code],$A1528),CHAR(34),
", SamplingFeatureName:  ",CHAR(34),INDEX(SamplingFeatures[Feature Name],$A1528),CHAR(34),
", SamplingFeatureDescription:  ",CHAR(34),INDEX(SamplingFeatures[Feature Description],$A1528),CHAR(34),
", SamplingFeatureGeotypeCV:  ",CHAR(34),INDEX(SamplingFeatures[Feature Geo Type],$A1528),CHAR(34),
", FeatureGeometry:  ",CHAR(34),INDEX(SamplingFeatures[Feature Geometry],$A1528),CHAR(34),
", Elevation_m:  ",CHAR(34),INDEX(SamplingFeatures[Elevation_m],$A1528),CHAR(34),
", ElevationDatumCV:  ",CHAR(34),ElevationDatum,CHAR(34),"}"))</f>
        <v>#REF!</v>
      </c>
      <c r="L1528" t="e">
        <f>IF(INDEX(SamplingFeatures[Sampling Feature Type],$A1528)&lt;&gt;"Site","",
CONCATENATE("  - &amp;SiteID",TEXT(SUMPRODUCT(--($L$3:$L1527&lt;&gt;"")),"0000"),
" {","SamplingFeatureID:  *SamplingFeatureID",TEXT($A1528,"0000"),
", SiteTypeCV:  ",CHAR(34),INDEX(Sites[Site Type],$A1528),CHAR(34),
", Latitude:  ",INDEX(Sites[Latitude],$A1528),
", Longitude:  ",INDEX(Sites[Longitude],$A1528),
", SRSName:  ",CHAR(34),LatLonDatum,CHAR(34),"}"))</f>
        <v>#REF!</v>
      </c>
      <c r="M1528" t="e">
        <f>IF(INDEX(SamplingFeatures[Sampling Feature Type],$A1528)&lt;&gt;"Specimen","",
CONCATENATE("  - &amp;SpecimenID",TEXT(SUMPRODUCT(--($M$3:$M1527&lt;&gt;"")),"0000"),
" {","SamplingFeatureID:  *SamplingFeatureID",TEXT($A1528,"0000"),
", SpecimenTypeCV:  ",CHAR(34),INDEX(Specimens[Specimen Type],$A1528),CHAR(34),
", SpecimenMediumCV:  ",INDEX(Specimens[Specimen Medium],$A1528),
", IsFieldSpecimen:  ",CHAR(34),INDEX(Specimens[Is Field Specimen?],$A1528),CHAR(34),"}"))</f>
        <v>#REF!</v>
      </c>
      <c r="N1528" t="e">
        <f>IF(COUNTA(SpatialOffsets[])=0,"", IF(INDEX(SpatialOffsets[Spatial Offset Type],$A1528)="","",
CONCATENATE("  - &amp;SpatialOffsetID",TEXT($A1528,"0000"),
" {","SpatialOffsetTypeCV:  ",CHAR(34),INDEX(SpatialOffsets[Spatial Offset Type],$A1528),CHAR(34),
", Offset1Value:  ",INDEX(SpatialOffsets[Offset 1 Value],$A1528),
", Offset1UnitID:  ",CHAR(34),INDEX(SpatialOffsets[Offset 1 Unit],$A1528),CHAR(34),
", Offset2Value:  ",INDEX(SpatialOffsets[Offset 2 Value],$A1528),
", Offset2UnitID:  ",CHAR(34),INDEX(SpatialOffsets[Offset 2 Unit],$A1528),CHAR(34),
", Offset3Value:  ",INDEX(SpatialOffsets[Offset 3 Value],$A1528),
", Offset3UnitID:  ",CHAR(34),INDEX(SpatialOffsets[Offset 3 Unit],$A1528),CHAR(34),,"}")))</f>
        <v>#REF!</v>
      </c>
      <c r="O1528" t="e">
        <f>IF(COUNTA(RelatedFeatures[])=0,"", IF(INDEX(RelatedFeatures[First Sampling Feature Code],$A1528)="","",
CONCATENATE("  - &amp;RelationID",TEXT($A1528,"0000"),
" {","SamplingFeatureID:  *SamplingFeatureID",TEXT(MATCH(INDEX(RelatedFeatures[First Sampling Feature Code],$A1528),SamplingFeatures[Feature Code],0),"0000"),
", RelationshipTypeCV:  ",CHAR(34),INDEX(RelatedFeatures[Relationship Type],$A1528),CHAR(34),
", RelatedFeatureID: *SamplingFeatureID",TEXT(MATCH(INDEX(RelatedFeatures[Second Sampling Feature Code],$A1528),SamplingFeatures[Feature Code],0),"0000"),
", SpatialOffsetID:  ",IF(INDEX(RelatedFeatures[Offset Number],$A1528)="","",CONCATENATE("*SpatialOffsetID",TEXT(INDEX(RelatedFeatures[Offset Number],$A1528),"0000"))),"}")))</f>
        <v>#REF!</v>
      </c>
      <c r="P1528" t="e">
        <f>IF(INDEX(Methods[Method Type],$A1528)="","",
CONCATENATE("  - &amp;MethodID",TEXT($A1528,"0000"),
" {","MethodTypeCV:  ",CHAR(34),INDEX(Methods[Method Type],$A1528),CHAR(34),
", MethodCode:  ",CHAR(34),INDEX(Methods[Method Code],$A1528),CHAR(34),
", MethodName:  ",CHAR(34),INDEX(Methods[Method Name],$A1528),CHAR(34),
", MethodDescription:  ",CHAR(34),INDEX(Methods[Method Description],$A1528),CHAR(34),
", MethodLink:  ",CHAR(34),INDEX(Methods[Method Link],$A1528),CHAR(34),
", OrganizationID: *OrganizationID",TEXT(MATCH(INDEX(Methods[Organization Name],$A1528),Organizations[Organization Name],0),"0000"),"}"))</f>
        <v>#REF!</v>
      </c>
      <c r="Q1528" t="e">
        <f>IF(INDEX(Variables[Variable Type],$A1528)="","",
CONCATENATE("  - &amp;VariableID",TEXT($A1528,"0000"),
" {","VariableTypeCV:  ",CHAR(34),INDEX(Variables[Variable Type],$A1528),CHAR(34),
", VariableCode:  ",CHAR(34),INDEX(Variables[Variable Code],$A1528),CHAR(34),
", VariableNameCV:  ",CHAR(34),INDEX(Variables[Variable Name],$A1528),CHAR(34),
", VariableDefinition:  ",CHAR(34),INDEX(Variables[Variable Definition],$A1528),CHAR(34),
", SpecciationCV:  ",CHAR(34),INDEX(Variables[Speciation],$A1528),CHAR(34),
", NoDataValue:  ",CHAR(34),INDEX(Variables[No Data Value],$A1528),CHAR(34),"}"))</f>
        <v>#REF!</v>
      </c>
    </row>
    <row r="1529" spans="1:17" x14ac:dyDescent="0.25">
      <c r="A1529">
        <v>1526</v>
      </c>
      <c r="D1529" t="e">
        <f>IF(INDEX(People[First Name],$A1529)="","",
CONCATENATE("  - &amp;PersonID",TEXT($A1529,"0000"),
" {","PersonFirstName:  ",CHAR(34),INDEX(People[First Name],$A1529),CHAR(34),
", PersonMiddleName:  ",CHAR(34),INDEX(People[Middle Name],$A1529),CHAR(34),
", PersonLastName:  ",CHAR(34),INDEX(People[Last Name],$A1529),CHAR(34),"}"))</f>
        <v>#REF!</v>
      </c>
      <c r="E1529" t="e">
        <f>IF(INDEX(Organizations[Organization Type '[CV']],$A1529)="","",
CONCATENATE("  - &amp;OrganizationID",TEXT($A1529,"0000"),
" {","OrganizationTypeCV:  ",CHAR(34),INDEX(Organizations[Organization Type '[CV']],$A1529),CHAR(34),
", OrganizationCode:  ",CHAR(34),INDEX(Organizations[Organization Code],$A1529),CHAR(34),
", OrganizationName:  ",CHAR(34),INDEX(Organizations[Organization Name],$A1529),CHAR(34),
", OrganizationDescription:  ",CHAR(34),INDEX(Organizations[Organization Description],$A1529),CHAR(34),
", OrganizationLink:  ",CHAR(34),INDEX(Organizations[Organization Link],$A1529),CHAR(34),"}"))</f>
        <v>#REF!</v>
      </c>
      <c r="F1529" t="e">
        <f>IF(INDEX(People[First Name],$A1529)="","",
CONCATENATE("  - &amp;AffiliationID",TEXT($A1529,"0000"),
" {PersonID: *PersonID",TEXT($A1529,"0000"),
", OrganizationID: *OrganizationID",TEXT(MATCH(INDEX(People[Organization Name],$A1529),Organizations[Organization Name],0),"0000"),
", IsPrimaryOrganizationContact: , AffiliationStartDate: , AffiliationEndDate: , PrimaryPhone: ",
", PrimaryEmail: ",CHAR(34),INDEX(People[Primary Email],$A1529),CHAR(34),
", PrimaryAddress: ",CHAR(34),INDEX(People[Primary Address],$A1529),CHAR(34),
", PersonLink: }"))</f>
        <v>#REF!</v>
      </c>
      <c r="H1529" t="e">
        <f>IF(COUNTA(CitationInformation)=0,"",IF(INDEX(AuthorList[Author Name],$A1529)="","",
CONCATENATE("  - &amp;AuthorListID",TEXT($A1529,"0000"),
"  {CitationID: *CitationID0001",
", PersonID: *PersonID",TEXT(MATCH(INDEX(AuthorList[Author Name],$A1529),People[Full Name],0),"0000"),
", AuthorOrder: ",INDEX(AuthorList[Author Number],$A1529),"}")))</f>
        <v>#REF!</v>
      </c>
      <c r="K1529" t="e">
        <f>IF(INDEX(SamplingFeatures[Feature Code],$A1529)="","",
CONCATENATE("  - &amp;SamplingFeatureID",TEXT($A1529,"0000"),
" {","SamplingFeatureUUID:  ",CHAR(34),INDEX(SamplingFeatures[Sampling Feature UUID],$A1529),CHAR(34),
", SamplingFeatureTypeCV:  ",CHAR(34),INDEX(SamplingFeatures[Sampling Feature Type],$A1529),CHAR(34),
", SamplingFeatureCode:  ",CHAR(34),INDEX(SamplingFeatures[Feature Code],$A1529),CHAR(34),
", SamplingFeatureName:  ",CHAR(34),INDEX(SamplingFeatures[Feature Name],$A1529),CHAR(34),
", SamplingFeatureDescription:  ",CHAR(34),INDEX(SamplingFeatures[Feature Description],$A1529),CHAR(34),
", SamplingFeatureGeotypeCV:  ",CHAR(34),INDEX(SamplingFeatures[Feature Geo Type],$A1529),CHAR(34),
", FeatureGeometry:  ",CHAR(34),INDEX(SamplingFeatures[Feature Geometry],$A1529),CHAR(34),
", Elevation_m:  ",CHAR(34),INDEX(SamplingFeatures[Elevation_m],$A1529),CHAR(34),
", ElevationDatumCV:  ",CHAR(34),ElevationDatum,CHAR(34),"}"))</f>
        <v>#REF!</v>
      </c>
      <c r="L1529" t="e">
        <f>IF(INDEX(SamplingFeatures[Sampling Feature Type],$A1529)&lt;&gt;"Site","",
CONCATENATE("  - &amp;SiteID",TEXT(SUMPRODUCT(--($L$3:$L1528&lt;&gt;"")),"0000"),
" {","SamplingFeatureID:  *SamplingFeatureID",TEXT($A1529,"0000"),
", SiteTypeCV:  ",CHAR(34),INDEX(Sites[Site Type],$A1529),CHAR(34),
", Latitude:  ",INDEX(Sites[Latitude],$A1529),
", Longitude:  ",INDEX(Sites[Longitude],$A1529),
", SRSName:  ",CHAR(34),LatLonDatum,CHAR(34),"}"))</f>
        <v>#REF!</v>
      </c>
      <c r="M1529" t="e">
        <f>IF(INDEX(SamplingFeatures[Sampling Feature Type],$A1529)&lt;&gt;"Specimen","",
CONCATENATE("  - &amp;SpecimenID",TEXT(SUMPRODUCT(--($M$3:$M1528&lt;&gt;"")),"0000"),
" {","SamplingFeatureID:  *SamplingFeatureID",TEXT($A1529,"0000"),
", SpecimenTypeCV:  ",CHAR(34),INDEX(Specimens[Specimen Type],$A1529),CHAR(34),
", SpecimenMediumCV:  ",INDEX(Specimens[Specimen Medium],$A1529),
", IsFieldSpecimen:  ",CHAR(34),INDEX(Specimens[Is Field Specimen?],$A1529),CHAR(34),"}"))</f>
        <v>#REF!</v>
      </c>
      <c r="N1529" t="e">
        <f>IF(COUNTA(SpatialOffsets[])=0,"", IF(INDEX(SpatialOffsets[Spatial Offset Type],$A1529)="","",
CONCATENATE("  - &amp;SpatialOffsetID",TEXT($A1529,"0000"),
" {","SpatialOffsetTypeCV:  ",CHAR(34),INDEX(SpatialOffsets[Spatial Offset Type],$A1529),CHAR(34),
", Offset1Value:  ",INDEX(SpatialOffsets[Offset 1 Value],$A1529),
", Offset1UnitID:  ",CHAR(34),INDEX(SpatialOffsets[Offset 1 Unit],$A1529),CHAR(34),
", Offset2Value:  ",INDEX(SpatialOffsets[Offset 2 Value],$A1529),
", Offset2UnitID:  ",CHAR(34),INDEX(SpatialOffsets[Offset 2 Unit],$A1529),CHAR(34),
", Offset3Value:  ",INDEX(SpatialOffsets[Offset 3 Value],$A1529),
", Offset3UnitID:  ",CHAR(34),INDEX(SpatialOffsets[Offset 3 Unit],$A1529),CHAR(34),,"}")))</f>
        <v>#REF!</v>
      </c>
      <c r="O1529" t="e">
        <f>IF(COUNTA(RelatedFeatures[])=0,"", IF(INDEX(RelatedFeatures[First Sampling Feature Code],$A1529)="","",
CONCATENATE("  - &amp;RelationID",TEXT($A1529,"0000"),
" {","SamplingFeatureID:  *SamplingFeatureID",TEXT(MATCH(INDEX(RelatedFeatures[First Sampling Feature Code],$A1529),SamplingFeatures[Feature Code],0),"0000"),
", RelationshipTypeCV:  ",CHAR(34),INDEX(RelatedFeatures[Relationship Type],$A1529),CHAR(34),
", RelatedFeatureID: *SamplingFeatureID",TEXT(MATCH(INDEX(RelatedFeatures[Second Sampling Feature Code],$A1529),SamplingFeatures[Feature Code],0),"0000"),
", SpatialOffsetID:  ",IF(INDEX(RelatedFeatures[Offset Number],$A1529)="","",CONCATENATE("*SpatialOffsetID",TEXT(INDEX(RelatedFeatures[Offset Number],$A1529),"0000"))),"}")))</f>
        <v>#REF!</v>
      </c>
      <c r="P1529" t="e">
        <f>IF(INDEX(Methods[Method Type],$A1529)="","",
CONCATENATE("  - &amp;MethodID",TEXT($A1529,"0000"),
" {","MethodTypeCV:  ",CHAR(34),INDEX(Methods[Method Type],$A1529),CHAR(34),
", MethodCode:  ",CHAR(34),INDEX(Methods[Method Code],$A1529),CHAR(34),
", MethodName:  ",CHAR(34),INDEX(Methods[Method Name],$A1529),CHAR(34),
", MethodDescription:  ",CHAR(34),INDEX(Methods[Method Description],$A1529),CHAR(34),
", MethodLink:  ",CHAR(34),INDEX(Methods[Method Link],$A1529),CHAR(34),
", OrganizationID: *OrganizationID",TEXT(MATCH(INDEX(Methods[Organization Name],$A1529),Organizations[Organization Name],0),"0000"),"}"))</f>
        <v>#REF!</v>
      </c>
      <c r="Q1529" t="e">
        <f>IF(INDEX(Variables[Variable Type],$A1529)="","",
CONCATENATE("  - &amp;VariableID",TEXT($A1529,"0000"),
" {","VariableTypeCV:  ",CHAR(34),INDEX(Variables[Variable Type],$A1529),CHAR(34),
", VariableCode:  ",CHAR(34),INDEX(Variables[Variable Code],$A1529),CHAR(34),
", VariableNameCV:  ",CHAR(34),INDEX(Variables[Variable Name],$A1529),CHAR(34),
", VariableDefinition:  ",CHAR(34),INDEX(Variables[Variable Definition],$A1529),CHAR(34),
", SpecciationCV:  ",CHAR(34),INDEX(Variables[Speciation],$A1529),CHAR(34),
", NoDataValue:  ",CHAR(34),INDEX(Variables[No Data Value],$A1529),CHAR(34),"}"))</f>
        <v>#REF!</v>
      </c>
    </row>
    <row r="1530" spans="1:17" x14ac:dyDescent="0.25">
      <c r="A1530">
        <v>1527</v>
      </c>
      <c r="D1530" t="e">
        <f>IF(INDEX(People[First Name],$A1530)="","",
CONCATENATE("  - &amp;PersonID",TEXT($A1530,"0000"),
" {","PersonFirstName:  ",CHAR(34),INDEX(People[First Name],$A1530),CHAR(34),
", PersonMiddleName:  ",CHAR(34),INDEX(People[Middle Name],$A1530),CHAR(34),
", PersonLastName:  ",CHAR(34),INDEX(People[Last Name],$A1530),CHAR(34),"}"))</f>
        <v>#REF!</v>
      </c>
      <c r="E1530" t="e">
        <f>IF(INDEX(Organizations[Organization Type '[CV']],$A1530)="","",
CONCATENATE("  - &amp;OrganizationID",TEXT($A1530,"0000"),
" {","OrganizationTypeCV:  ",CHAR(34),INDEX(Organizations[Organization Type '[CV']],$A1530),CHAR(34),
", OrganizationCode:  ",CHAR(34),INDEX(Organizations[Organization Code],$A1530),CHAR(34),
", OrganizationName:  ",CHAR(34),INDEX(Organizations[Organization Name],$A1530),CHAR(34),
", OrganizationDescription:  ",CHAR(34),INDEX(Organizations[Organization Description],$A1530),CHAR(34),
", OrganizationLink:  ",CHAR(34),INDEX(Organizations[Organization Link],$A1530),CHAR(34),"}"))</f>
        <v>#REF!</v>
      </c>
      <c r="F1530" t="e">
        <f>IF(INDEX(People[First Name],$A1530)="","",
CONCATENATE("  - &amp;AffiliationID",TEXT($A1530,"0000"),
" {PersonID: *PersonID",TEXT($A1530,"0000"),
", OrganizationID: *OrganizationID",TEXT(MATCH(INDEX(People[Organization Name],$A1530),Organizations[Organization Name],0),"0000"),
", IsPrimaryOrganizationContact: , AffiliationStartDate: , AffiliationEndDate: , PrimaryPhone: ",
", PrimaryEmail: ",CHAR(34),INDEX(People[Primary Email],$A1530),CHAR(34),
", PrimaryAddress: ",CHAR(34),INDEX(People[Primary Address],$A1530),CHAR(34),
", PersonLink: }"))</f>
        <v>#REF!</v>
      </c>
      <c r="H1530" t="e">
        <f>IF(COUNTA(CitationInformation)=0,"",IF(INDEX(AuthorList[Author Name],$A1530)="","",
CONCATENATE("  - &amp;AuthorListID",TEXT($A1530,"0000"),
"  {CitationID: *CitationID0001",
", PersonID: *PersonID",TEXT(MATCH(INDEX(AuthorList[Author Name],$A1530),People[Full Name],0),"0000"),
", AuthorOrder: ",INDEX(AuthorList[Author Number],$A1530),"}")))</f>
        <v>#REF!</v>
      </c>
      <c r="K1530" t="e">
        <f>IF(INDEX(SamplingFeatures[Feature Code],$A1530)="","",
CONCATENATE("  - &amp;SamplingFeatureID",TEXT($A1530,"0000"),
" {","SamplingFeatureUUID:  ",CHAR(34),INDEX(SamplingFeatures[Sampling Feature UUID],$A1530),CHAR(34),
", SamplingFeatureTypeCV:  ",CHAR(34),INDEX(SamplingFeatures[Sampling Feature Type],$A1530),CHAR(34),
", SamplingFeatureCode:  ",CHAR(34),INDEX(SamplingFeatures[Feature Code],$A1530),CHAR(34),
", SamplingFeatureName:  ",CHAR(34),INDEX(SamplingFeatures[Feature Name],$A1530),CHAR(34),
", SamplingFeatureDescription:  ",CHAR(34),INDEX(SamplingFeatures[Feature Description],$A1530),CHAR(34),
", SamplingFeatureGeotypeCV:  ",CHAR(34),INDEX(SamplingFeatures[Feature Geo Type],$A1530),CHAR(34),
", FeatureGeometry:  ",CHAR(34),INDEX(SamplingFeatures[Feature Geometry],$A1530),CHAR(34),
", Elevation_m:  ",CHAR(34),INDEX(SamplingFeatures[Elevation_m],$A1530),CHAR(34),
", ElevationDatumCV:  ",CHAR(34),ElevationDatum,CHAR(34),"}"))</f>
        <v>#REF!</v>
      </c>
      <c r="L1530" t="e">
        <f>IF(INDEX(SamplingFeatures[Sampling Feature Type],$A1530)&lt;&gt;"Site","",
CONCATENATE("  - &amp;SiteID",TEXT(SUMPRODUCT(--($L$3:$L1529&lt;&gt;"")),"0000"),
" {","SamplingFeatureID:  *SamplingFeatureID",TEXT($A1530,"0000"),
", SiteTypeCV:  ",CHAR(34),INDEX(Sites[Site Type],$A1530),CHAR(34),
", Latitude:  ",INDEX(Sites[Latitude],$A1530),
", Longitude:  ",INDEX(Sites[Longitude],$A1530),
", SRSName:  ",CHAR(34),LatLonDatum,CHAR(34),"}"))</f>
        <v>#REF!</v>
      </c>
      <c r="M1530" t="e">
        <f>IF(INDEX(SamplingFeatures[Sampling Feature Type],$A1530)&lt;&gt;"Specimen","",
CONCATENATE("  - &amp;SpecimenID",TEXT(SUMPRODUCT(--($M$3:$M1529&lt;&gt;"")),"0000"),
" {","SamplingFeatureID:  *SamplingFeatureID",TEXT($A1530,"0000"),
", SpecimenTypeCV:  ",CHAR(34),INDEX(Specimens[Specimen Type],$A1530),CHAR(34),
", SpecimenMediumCV:  ",INDEX(Specimens[Specimen Medium],$A1530),
", IsFieldSpecimen:  ",CHAR(34),INDEX(Specimens[Is Field Specimen?],$A1530),CHAR(34),"}"))</f>
        <v>#REF!</v>
      </c>
      <c r="N1530" t="e">
        <f>IF(COUNTA(SpatialOffsets[])=0,"", IF(INDEX(SpatialOffsets[Spatial Offset Type],$A1530)="","",
CONCATENATE("  - &amp;SpatialOffsetID",TEXT($A1530,"0000"),
" {","SpatialOffsetTypeCV:  ",CHAR(34),INDEX(SpatialOffsets[Spatial Offset Type],$A1530),CHAR(34),
", Offset1Value:  ",INDEX(SpatialOffsets[Offset 1 Value],$A1530),
", Offset1UnitID:  ",CHAR(34),INDEX(SpatialOffsets[Offset 1 Unit],$A1530),CHAR(34),
", Offset2Value:  ",INDEX(SpatialOffsets[Offset 2 Value],$A1530),
", Offset2UnitID:  ",CHAR(34),INDEX(SpatialOffsets[Offset 2 Unit],$A1530),CHAR(34),
", Offset3Value:  ",INDEX(SpatialOffsets[Offset 3 Value],$A1530),
", Offset3UnitID:  ",CHAR(34),INDEX(SpatialOffsets[Offset 3 Unit],$A1530),CHAR(34),,"}")))</f>
        <v>#REF!</v>
      </c>
      <c r="O1530" t="e">
        <f>IF(COUNTA(RelatedFeatures[])=0,"", IF(INDEX(RelatedFeatures[First Sampling Feature Code],$A1530)="","",
CONCATENATE("  - &amp;RelationID",TEXT($A1530,"0000"),
" {","SamplingFeatureID:  *SamplingFeatureID",TEXT(MATCH(INDEX(RelatedFeatures[First Sampling Feature Code],$A1530),SamplingFeatures[Feature Code],0),"0000"),
", RelationshipTypeCV:  ",CHAR(34),INDEX(RelatedFeatures[Relationship Type],$A1530),CHAR(34),
", RelatedFeatureID: *SamplingFeatureID",TEXT(MATCH(INDEX(RelatedFeatures[Second Sampling Feature Code],$A1530),SamplingFeatures[Feature Code],0),"0000"),
", SpatialOffsetID:  ",IF(INDEX(RelatedFeatures[Offset Number],$A1530)="","",CONCATENATE("*SpatialOffsetID",TEXT(INDEX(RelatedFeatures[Offset Number],$A1530),"0000"))),"}")))</f>
        <v>#REF!</v>
      </c>
      <c r="P1530" t="e">
        <f>IF(INDEX(Methods[Method Type],$A1530)="","",
CONCATENATE("  - &amp;MethodID",TEXT($A1530,"0000"),
" {","MethodTypeCV:  ",CHAR(34),INDEX(Methods[Method Type],$A1530),CHAR(34),
", MethodCode:  ",CHAR(34),INDEX(Methods[Method Code],$A1530),CHAR(34),
", MethodName:  ",CHAR(34),INDEX(Methods[Method Name],$A1530),CHAR(34),
", MethodDescription:  ",CHAR(34),INDEX(Methods[Method Description],$A1530),CHAR(34),
", MethodLink:  ",CHAR(34),INDEX(Methods[Method Link],$A1530),CHAR(34),
", OrganizationID: *OrganizationID",TEXT(MATCH(INDEX(Methods[Organization Name],$A1530),Organizations[Organization Name],0),"0000"),"}"))</f>
        <v>#REF!</v>
      </c>
      <c r="Q1530" t="e">
        <f>IF(INDEX(Variables[Variable Type],$A1530)="","",
CONCATENATE("  - &amp;VariableID",TEXT($A1530,"0000"),
" {","VariableTypeCV:  ",CHAR(34),INDEX(Variables[Variable Type],$A1530),CHAR(34),
", VariableCode:  ",CHAR(34),INDEX(Variables[Variable Code],$A1530),CHAR(34),
", VariableNameCV:  ",CHAR(34),INDEX(Variables[Variable Name],$A1530),CHAR(34),
", VariableDefinition:  ",CHAR(34),INDEX(Variables[Variable Definition],$A1530),CHAR(34),
", SpecciationCV:  ",CHAR(34),INDEX(Variables[Speciation],$A1530),CHAR(34),
", NoDataValue:  ",CHAR(34),INDEX(Variables[No Data Value],$A1530),CHAR(34),"}"))</f>
        <v>#REF!</v>
      </c>
    </row>
    <row r="1531" spans="1:17" x14ac:dyDescent="0.25">
      <c r="A1531">
        <v>1528</v>
      </c>
      <c r="D1531" t="e">
        <f>IF(INDEX(People[First Name],$A1531)="","",
CONCATENATE("  - &amp;PersonID",TEXT($A1531,"0000"),
" {","PersonFirstName:  ",CHAR(34),INDEX(People[First Name],$A1531),CHAR(34),
", PersonMiddleName:  ",CHAR(34),INDEX(People[Middle Name],$A1531),CHAR(34),
", PersonLastName:  ",CHAR(34),INDEX(People[Last Name],$A1531),CHAR(34),"}"))</f>
        <v>#REF!</v>
      </c>
      <c r="E1531" t="e">
        <f>IF(INDEX(Organizations[Organization Type '[CV']],$A1531)="","",
CONCATENATE("  - &amp;OrganizationID",TEXT($A1531,"0000"),
" {","OrganizationTypeCV:  ",CHAR(34),INDEX(Organizations[Organization Type '[CV']],$A1531),CHAR(34),
", OrganizationCode:  ",CHAR(34),INDEX(Organizations[Organization Code],$A1531),CHAR(34),
", OrganizationName:  ",CHAR(34),INDEX(Organizations[Organization Name],$A1531),CHAR(34),
", OrganizationDescription:  ",CHAR(34),INDEX(Organizations[Organization Description],$A1531),CHAR(34),
", OrganizationLink:  ",CHAR(34),INDEX(Organizations[Organization Link],$A1531),CHAR(34),"}"))</f>
        <v>#REF!</v>
      </c>
      <c r="F1531" t="e">
        <f>IF(INDEX(People[First Name],$A1531)="","",
CONCATENATE("  - &amp;AffiliationID",TEXT($A1531,"0000"),
" {PersonID: *PersonID",TEXT($A1531,"0000"),
", OrganizationID: *OrganizationID",TEXT(MATCH(INDEX(People[Organization Name],$A1531),Organizations[Organization Name],0),"0000"),
", IsPrimaryOrganizationContact: , AffiliationStartDate: , AffiliationEndDate: , PrimaryPhone: ",
", PrimaryEmail: ",CHAR(34),INDEX(People[Primary Email],$A1531),CHAR(34),
", PrimaryAddress: ",CHAR(34),INDEX(People[Primary Address],$A1531),CHAR(34),
", PersonLink: }"))</f>
        <v>#REF!</v>
      </c>
      <c r="H1531" t="e">
        <f>IF(COUNTA(CitationInformation)=0,"",IF(INDEX(AuthorList[Author Name],$A1531)="","",
CONCATENATE("  - &amp;AuthorListID",TEXT($A1531,"0000"),
"  {CitationID: *CitationID0001",
", PersonID: *PersonID",TEXT(MATCH(INDEX(AuthorList[Author Name],$A1531),People[Full Name],0),"0000"),
", AuthorOrder: ",INDEX(AuthorList[Author Number],$A1531),"}")))</f>
        <v>#REF!</v>
      </c>
      <c r="K1531" t="e">
        <f>IF(INDEX(SamplingFeatures[Feature Code],$A1531)="","",
CONCATENATE("  - &amp;SamplingFeatureID",TEXT($A1531,"0000"),
" {","SamplingFeatureUUID:  ",CHAR(34),INDEX(SamplingFeatures[Sampling Feature UUID],$A1531),CHAR(34),
", SamplingFeatureTypeCV:  ",CHAR(34),INDEX(SamplingFeatures[Sampling Feature Type],$A1531),CHAR(34),
", SamplingFeatureCode:  ",CHAR(34),INDEX(SamplingFeatures[Feature Code],$A1531),CHAR(34),
", SamplingFeatureName:  ",CHAR(34),INDEX(SamplingFeatures[Feature Name],$A1531),CHAR(34),
", SamplingFeatureDescription:  ",CHAR(34),INDEX(SamplingFeatures[Feature Description],$A1531),CHAR(34),
", SamplingFeatureGeotypeCV:  ",CHAR(34),INDEX(SamplingFeatures[Feature Geo Type],$A1531),CHAR(34),
", FeatureGeometry:  ",CHAR(34),INDEX(SamplingFeatures[Feature Geometry],$A1531),CHAR(34),
", Elevation_m:  ",CHAR(34),INDEX(SamplingFeatures[Elevation_m],$A1531),CHAR(34),
", ElevationDatumCV:  ",CHAR(34),ElevationDatum,CHAR(34),"}"))</f>
        <v>#REF!</v>
      </c>
      <c r="L1531" t="e">
        <f>IF(INDEX(SamplingFeatures[Sampling Feature Type],$A1531)&lt;&gt;"Site","",
CONCATENATE("  - &amp;SiteID",TEXT(SUMPRODUCT(--($L$3:$L1530&lt;&gt;"")),"0000"),
" {","SamplingFeatureID:  *SamplingFeatureID",TEXT($A1531,"0000"),
", SiteTypeCV:  ",CHAR(34),INDEX(Sites[Site Type],$A1531),CHAR(34),
", Latitude:  ",INDEX(Sites[Latitude],$A1531),
", Longitude:  ",INDEX(Sites[Longitude],$A1531),
", SRSName:  ",CHAR(34),LatLonDatum,CHAR(34),"}"))</f>
        <v>#REF!</v>
      </c>
      <c r="M1531" t="e">
        <f>IF(INDEX(SamplingFeatures[Sampling Feature Type],$A1531)&lt;&gt;"Specimen","",
CONCATENATE("  - &amp;SpecimenID",TEXT(SUMPRODUCT(--($M$3:$M1530&lt;&gt;"")),"0000"),
" {","SamplingFeatureID:  *SamplingFeatureID",TEXT($A1531,"0000"),
", SpecimenTypeCV:  ",CHAR(34),INDEX(Specimens[Specimen Type],$A1531),CHAR(34),
", SpecimenMediumCV:  ",INDEX(Specimens[Specimen Medium],$A1531),
", IsFieldSpecimen:  ",CHAR(34),INDEX(Specimens[Is Field Specimen?],$A1531),CHAR(34),"}"))</f>
        <v>#REF!</v>
      </c>
      <c r="N1531" t="e">
        <f>IF(COUNTA(SpatialOffsets[])=0,"", IF(INDEX(SpatialOffsets[Spatial Offset Type],$A1531)="","",
CONCATENATE("  - &amp;SpatialOffsetID",TEXT($A1531,"0000"),
" {","SpatialOffsetTypeCV:  ",CHAR(34),INDEX(SpatialOffsets[Spatial Offset Type],$A1531),CHAR(34),
", Offset1Value:  ",INDEX(SpatialOffsets[Offset 1 Value],$A1531),
", Offset1UnitID:  ",CHAR(34),INDEX(SpatialOffsets[Offset 1 Unit],$A1531),CHAR(34),
", Offset2Value:  ",INDEX(SpatialOffsets[Offset 2 Value],$A1531),
", Offset2UnitID:  ",CHAR(34),INDEX(SpatialOffsets[Offset 2 Unit],$A1531),CHAR(34),
", Offset3Value:  ",INDEX(SpatialOffsets[Offset 3 Value],$A1531),
", Offset3UnitID:  ",CHAR(34),INDEX(SpatialOffsets[Offset 3 Unit],$A1531),CHAR(34),,"}")))</f>
        <v>#REF!</v>
      </c>
      <c r="O1531" t="e">
        <f>IF(COUNTA(RelatedFeatures[])=0,"", IF(INDEX(RelatedFeatures[First Sampling Feature Code],$A1531)="","",
CONCATENATE("  - &amp;RelationID",TEXT($A1531,"0000"),
" {","SamplingFeatureID:  *SamplingFeatureID",TEXT(MATCH(INDEX(RelatedFeatures[First Sampling Feature Code],$A1531),SamplingFeatures[Feature Code],0),"0000"),
", RelationshipTypeCV:  ",CHAR(34),INDEX(RelatedFeatures[Relationship Type],$A1531),CHAR(34),
", RelatedFeatureID: *SamplingFeatureID",TEXT(MATCH(INDEX(RelatedFeatures[Second Sampling Feature Code],$A1531),SamplingFeatures[Feature Code],0),"0000"),
", SpatialOffsetID:  ",IF(INDEX(RelatedFeatures[Offset Number],$A1531)="","",CONCATENATE("*SpatialOffsetID",TEXT(INDEX(RelatedFeatures[Offset Number],$A1531),"0000"))),"}")))</f>
        <v>#REF!</v>
      </c>
      <c r="P1531" t="e">
        <f>IF(INDEX(Methods[Method Type],$A1531)="","",
CONCATENATE("  - &amp;MethodID",TEXT($A1531,"0000"),
" {","MethodTypeCV:  ",CHAR(34),INDEX(Methods[Method Type],$A1531),CHAR(34),
", MethodCode:  ",CHAR(34),INDEX(Methods[Method Code],$A1531),CHAR(34),
", MethodName:  ",CHAR(34),INDEX(Methods[Method Name],$A1531),CHAR(34),
", MethodDescription:  ",CHAR(34),INDEX(Methods[Method Description],$A1531),CHAR(34),
", MethodLink:  ",CHAR(34),INDEX(Methods[Method Link],$A1531),CHAR(34),
", OrganizationID: *OrganizationID",TEXT(MATCH(INDEX(Methods[Organization Name],$A1531),Organizations[Organization Name],0),"0000"),"}"))</f>
        <v>#REF!</v>
      </c>
      <c r="Q1531" t="e">
        <f>IF(INDEX(Variables[Variable Type],$A1531)="","",
CONCATENATE("  - &amp;VariableID",TEXT($A1531,"0000"),
" {","VariableTypeCV:  ",CHAR(34),INDEX(Variables[Variable Type],$A1531),CHAR(34),
", VariableCode:  ",CHAR(34),INDEX(Variables[Variable Code],$A1531),CHAR(34),
", VariableNameCV:  ",CHAR(34),INDEX(Variables[Variable Name],$A1531),CHAR(34),
", VariableDefinition:  ",CHAR(34),INDEX(Variables[Variable Definition],$A1531),CHAR(34),
", SpecciationCV:  ",CHAR(34),INDEX(Variables[Speciation],$A1531),CHAR(34),
", NoDataValue:  ",CHAR(34),INDEX(Variables[No Data Value],$A1531),CHAR(34),"}"))</f>
        <v>#REF!</v>
      </c>
    </row>
    <row r="1532" spans="1:17" x14ac:dyDescent="0.25">
      <c r="A1532">
        <v>1529</v>
      </c>
      <c r="D1532" t="e">
        <f>IF(INDEX(People[First Name],$A1532)="","",
CONCATENATE("  - &amp;PersonID",TEXT($A1532,"0000"),
" {","PersonFirstName:  ",CHAR(34),INDEX(People[First Name],$A1532),CHAR(34),
", PersonMiddleName:  ",CHAR(34),INDEX(People[Middle Name],$A1532),CHAR(34),
", PersonLastName:  ",CHAR(34),INDEX(People[Last Name],$A1532),CHAR(34),"}"))</f>
        <v>#REF!</v>
      </c>
      <c r="E1532" t="e">
        <f>IF(INDEX(Organizations[Organization Type '[CV']],$A1532)="","",
CONCATENATE("  - &amp;OrganizationID",TEXT($A1532,"0000"),
" {","OrganizationTypeCV:  ",CHAR(34),INDEX(Organizations[Organization Type '[CV']],$A1532),CHAR(34),
", OrganizationCode:  ",CHAR(34),INDEX(Organizations[Organization Code],$A1532),CHAR(34),
", OrganizationName:  ",CHAR(34),INDEX(Organizations[Organization Name],$A1532),CHAR(34),
", OrganizationDescription:  ",CHAR(34),INDEX(Organizations[Organization Description],$A1532),CHAR(34),
", OrganizationLink:  ",CHAR(34),INDEX(Organizations[Organization Link],$A1532),CHAR(34),"}"))</f>
        <v>#REF!</v>
      </c>
      <c r="F1532" t="e">
        <f>IF(INDEX(People[First Name],$A1532)="","",
CONCATENATE("  - &amp;AffiliationID",TEXT($A1532,"0000"),
" {PersonID: *PersonID",TEXT($A1532,"0000"),
", OrganizationID: *OrganizationID",TEXT(MATCH(INDEX(People[Organization Name],$A1532),Organizations[Organization Name],0),"0000"),
", IsPrimaryOrganizationContact: , AffiliationStartDate: , AffiliationEndDate: , PrimaryPhone: ",
", PrimaryEmail: ",CHAR(34),INDEX(People[Primary Email],$A1532),CHAR(34),
", PrimaryAddress: ",CHAR(34),INDEX(People[Primary Address],$A1532),CHAR(34),
", PersonLink: }"))</f>
        <v>#REF!</v>
      </c>
      <c r="H1532" t="e">
        <f>IF(COUNTA(CitationInformation)=0,"",IF(INDEX(AuthorList[Author Name],$A1532)="","",
CONCATENATE("  - &amp;AuthorListID",TEXT($A1532,"0000"),
"  {CitationID: *CitationID0001",
", PersonID: *PersonID",TEXT(MATCH(INDEX(AuthorList[Author Name],$A1532),People[Full Name],0),"0000"),
", AuthorOrder: ",INDEX(AuthorList[Author Number],$A1532),"}")))</f>
        <v>#REF!</v>
      </c>
      <c r="K1532" t="e">
        <f>IF(INDEX(SamplingFeatures[Feature Code],$A1532)="","",
CONCATENATE("  - &amp;SamplingFeatureID",TEXT($A1532,"0000"),
" {","SamplingFeatureUUID:  ",CHAR(34),INDEX(SamplingFeatures[Sampling Feature UUID],$A1532),CHAR(34),
", SamplingFeatureTypeCV:  ",CHAR(34),INDEX(SamplingFeatures[Sampling Feature Type],$A1532),CHAR(34),
", SamplingFeatureCode:  ",CHAR(34),INDEX(SamplingFeatures[Feature Code],$A1532),CHAR(34),
", SamplingFeatureName:  ",CHAR(34),INDEX(SamplingFeatures[Feature Name],$A1532),CHAR(34),
", SamplingFeatureDescription:  ",CHAR(34),INDEX(SamplingFeatures[Feature Description],$A1532),CHAR(34),
", SamplingFeatureGeotypeCV:  ",CHAR(34),INDEX(SamplingFeatures[Feature Geo Type],$A1532),CHAR(34),
", FeatureGeometry:  ",CHAR(34),INDEX(SamplingFeatures[Feature Geometry],$A1532),CHAR(34),
", Elevation_m:  ",CHAR(34),INDEX(SamplingFeatures[Elevation_m],$A1532),CHAR(34),
", ElevationDatumCV:  ",CHAR(34),ElevationDatum,CHAR(34),"}"))</f>
        <v>#REF!</v>
      </c>
      <c r="L1532" t="e">
        <f>IF(INDEX(SamplingFeatures[Sampling Feature Type],$A1532)&lt;&gt;"Site","",
CONCATENATE("  - &amp;SiteID",TEXT(SUMPRODUCT(--($L$3:$L1531&lt;&gt;"")),"0000"),
" {","SamplingFeatureID:  *SamplingFeatureID",TEXT($A1532,"0000"),
", SiteTypeCV:  ",CHAR(34),INDEX(Sites[Site Type],$A1532),CHAR(34),
", Latitude:  ",INDEX(Sites[Latitude],$A1532),
", Longitude:  ",INDEX(Sites[Longitude],$A1532),
", SRSName:  ",CHAR(34),LatLonDatum,CHAR(34),"}"))</f>
        <v>#REF!</v>
      </c>
      <c r="M1532" t="e">
        <f>IF(INDEX(SamplingFeatures[Sampling Feature Type],$A1532)&lt;&gt;"Specimen","",
CONCATENATE("  - &amp;SpecimenID",TEXT(SUMPRODUCT(--($M$3:$M1531&lt;&gt;"")),"0000"),
" {","SamplingFeatureID:  *SamplingFeatureID",TEXT($A1532,"0000"),
", SpecimenTypeCV:  ",CHAR(34),INDEX(Specimens[Specimen Type],$A1532),CHAR(34),
", SpecimenMediumCV:  ",INDEX(Specimens[Specimen Medium],$A1532),
", IsFieldSpecimen:  ",CHAR(34),INDEX(Specimens[Is Field Specimen?],$A1532),CHAR(34),"}"))</f>
        <v>#REF!</v>
      </c>
      <c r="N1532" t="e">
        <f>IF(COUNTA(SpatialOffsets[])=0,"", IF(INDEX(SpatialOffsets[Spatial Offset Type],$A1532)="","",
CONCATENATE("  - &amp;SpatialOffsetID",TEXT($A1532,"0000"),
" {","SpatialOffsetTypeCV:  ",CHAR(34),INDEX(SpatialOffsets[Spatial Offset Type],$A1532),CHAR(34),
", Offset1Value:  ",INDEX(SpatialOffsets[Offset 1 Value],$A1532),
", Offset1UnitID:  ",CHAR(34),INDEX(SpatialOffsets[Offset 1 Unit],$A1532),CHAR(34),
", Offset2Value:  ",INDEX(SpatialOffsets[Offset 2 Value],$A1532),
", Offset2UnitID:  ",CHAR(34),INDEX(SpatialOffsets[Offset 2 Unit],$A1532),CHAR(34),
", Offset3Value:  ",INDEX(SpatialOffsets[Offset 3 Value],$A1532),
", Offset3UnitID:  ",CHAR(34),INDEX(SpatialOffsets[Offset 3 Unit],$A1532),CHAR(34),,"}")))</f>
        <v>#REF!</v>
      </c>
      <c r="O1532" t="e">
        <f>IF(COUNTA(RelatedFeatures[])=0,"", IF(INDEX(RelatedFeatures[First Sampling Feature Code],$A1532)="","",
CONCATENATE("  - &amp;RelationID",TEXT($A1532,"0000"),
" {","SamplingFeatureID:  *SamplingFeatureID",TEXT(MATCH(INDEX(RelatedFeatures[First Sampling Feature Code],$A1532),SamplingFeatures[Feature Code],0),"0000"),
", RelationshipTypeCV:  ",CHAR(34),INDEX(RelatedFeatures[Relationship Type],$A1532),CHAR(34),
", RelatedFeatureID: *SamplingFeatureID",TEXT(MATCH(INDEX(RelatedFeatures[Second Sampling Feature Code],$A1532),SamplingFeatures[Feature Code],0),"0000"),
", SpatialOffsetID:  ",IF(INDEX(RelatedFeatures[Offset Number],$A1532)="","",CONCATENATE("*SpatialOffsetID",TEXT(INDEX(RelatedFeatures[Offset Number],$A1532),"0000"))),"}")))</f>
        <v>#REF!</v>
      </c>
      <c r="P1532" t="e">
        <f>IF(INDEX(Methods[Method Type],$A1532)="","",
CONCATENATE("  - &amp;MethodID",TEXT($A1532,"0000"),
" {","MethodTypeCV:  ",CHAR(34),INDEX(Methods[Method Type],$A1532),CHAR(34),
", MethodCode:  ",CHAR(34),INDEX(Methods[Method Code],$A1532),CHAR(34),
", MethodName:  ",CHAR(34),INDEX(Methods[Method Name],$A1532),CHAR(34),
", MethodDescription:  ",CHAR(34),INDEX(Methods[Method Description],$A1532),CHAR(34),
", MethodLink:  ",CHAR(34),INDEX(Methods[Method Link],$A1532),CHAR(34),
", OrganizationID: *OrganizationID",TEXT(MATCH(INDEX(Methods[Organization Name],$A1532),Organizations[Organization Name],0),"0000"),"}"))</f>
        <v>#REF!</v>
      </c>
      <c r="Q1532" t="e">
        <f>IF(INDEX(Variables[Variable Type],$A1532)="","",
CONCATENATE("  - &amp;VariableID",TEXT($A1532,"0000"),
" {","VariableTypeCV:  ",CHAR(34),INDEX(Variables[Variable Type],$A1532),CHAR(34),
", VariableCode:  ",CHAR(34),INDEX(Variables[Variable Code],$A1532),CHAR(34),
", VariableNameCV:  ",CHAR(34),INDEX(Variables[Variable Name],$A1532),CHAR(34),
", VariableDefinition:  ",CHAR(34),INDEX(Variables[Variable Definition],$A1532),CHAR(34),
", SpecciationCV:  ",CHAR(34),INDEX(Variables[Speciation],$A1532),CHAR(34),
", NoDataValue:  ",CHAR(34),INDEX(Variables[No Data Value],$A1532),CHAR(34),"}"))</f>
        <v>#REF!</v>
      </c>
    </row>
    <row r="1533" spans="1:17" x14ac:dyDescent="0.25">
      <c r="A1533">
        <v>1530</v>
      </c>
      <c r="D1533" t="e">
        <f>IF(INDEX(People[First Name],$A1533)="","",
CONCATENATE("  - &amp;PersonID",TEXT($A1533,"0000"),
" {","PersonFirstName:  ",CHAR(34),INDEX(People[First Name],$A1533),CHAR(34),
", PersonMiddleName:  ",CHAR(34),INDEX(People[Middle Name],$A1533),CHAR(34),
", PersonLastName:  ",CHAR(34),INDEX(People[Last Name],$A1533),CHAR(34),"}"))</f>
        <v>#REF!</v>
      </c>
      <c r="E1533" t="e">
        <f>IF(INDEX(Organizations[Organization Type '[CV']],$A1533)="","",
CONCATENATE("  - &amp;OrganizationID",TEXT($A1533,"0000"),
" {","OrganizationTypeCV:  ",CHAR(34),INDEX(Organizations[Organization Type '[CV']],$A1533),CHAR(34),
", OrganizationCode:  ",CHAR(34),INDEX(Organizations[Organization Code],$A1533),CHAR(34),
", OrganizationName:  ",CHAR(34),INDEX(Organizations[Organization Name],$A1533),CHAR(34),
", OrganizationDescription:  ",CHAR(34),INDEX(Organizations[Organization Description],$A1533),CHAR(34),
", OrganizationLink:  ",CHAR(34),INDEX(Organizations[Organization Link],$A1533),CHAR(34),"}"))</f>
        <v>#REF!</v>
      </c>
      <c r="F1533" t="e">
        <f>IF(INDEX(People[First Name],$A1533)="","",
CONCATENATE("  - &amp;AffiliationID",TEXT($A1533,"0000"),
" {PersonID: *PersonID",TEXT($A1533,"0000"),
", OrganizationID: *OrganizationID",TEXT(MATCH(INDEX(People[Organization Name],$A1533),Organizations[Organization Name],0),"0000"),
", IsPrimaryOrganizationContact: , AffiliationStartDate: , AffiliationEndDate: , PrimaryPhone: ",
", PrimaryEmail: ",CHAR(34),INDEX(People[Primary Email],$A1533),CHAR(34),
", PrimaryAddress: ",CHAR(34),INDEX(People[Primary Address],$A1533),CHAR(34),
", PersonLink: }"))</f>
        <v>#REF!</v>
      </c>
      <c r="H1533" t="e">
        <f>IF(COUNTA(CitationInformation)=0,"",IF(INDEX(AuthorList[Author Name],$A1533)="","",
CONCATENATE("  - &amp;AuthorListID",TEXT($A1533,"0000"),
"  {CitationID: *CitationID0001",
", PersonID: *PersonID",TEXT(MATCH(INDEX(AuthorList[Author Name],$A1533),People[Full Name],0),"0000"),
", AuthorOrder: ",INDEX(AuthorList[Author Number],$A1533),"}")))</f>
        <v>#REF!</v>
      </c>
      <c r="K1533" t="e">
        <f>IF(INDEX(SamplingFeatures[Feature Code],$A1533)="","",
CONCATENATE("  - &amp;SamplingFeatureID",TEXT($A1533,"0000"),
" {","SamplingFeatureUUID:  ",CHAR(34),INDEX(SamplingFeatures[Sampling Feature UUID],$A1533),CHAR(34),
", SamplingFeatureTypeCV:  ",CHAR(34),INDEX(SamplingFeatures[Sampling Feature Type],$A1533),CHAR(34),
", SamplingFeatureCode:  ",CHAR(34),INDEX(SamplingFeatures[Feature Code],$A1533),CHAR(34),
", SamplingFeatureName:  ",CHAR(34),INDEX(SamplingFeatures[Feature Name],$A1533),CHAR(34),
", SamplingFeatureDescription:  ",CHAR(34),INDEX(SamplingFeatures[Feature Description],$A1533),CHAR(34),
", SamplingFeatureGeotypeCV:  ",CHAR(34),INDEX(SamplingFeatures[Feature Geo Type],$A1533),CHAR(34),
", FeatureGeometry:  ",CHAR(34),INDEX(SamplingFeatures[Feature Geometry],$A1533),CHAR(34),
", Elevation_m:  ",CHAR(34),INDEX(SamplingFeatures[Elevation_m],$A1533),CHAR(34),
", ElevationDatumCV:  ",CHAR(34),ElevationDatum,CHAR(34),"}"))</f>
        <v>#REF!</v>
      </c>
      <c r="L1533" t="e">
        <f>IF(INDEX(SamplingFeatures[Sampling Feature Type],$A1533)&lt;&gt;"Site","",
CONCATENATE("  - &amp;SiteID",TEXT(SUMPRODUCT(--($L$3:$L1532&lt;&gt;"")),"0000"),
" {","SamplingFeatureID:  *SamplingFeatureID",TEXT($A1533,"0000"),
", SiteTypeCV:  ",CHAR(34),INDEX(Sites[Site Type],$A1533),CHAR(34),
", Latitude:  ",INDEX(Sites[Latitude],$A1533),
", Longitude:  ",INDEX(Sites[Longitude],$A1533),
", SRSName:  ",CHAR(34),LatLonDatum,CHAR(34),"}"))</f>
        <v>#REF!</v>
      </c>
      <c r="M1533" t="e">
        <f>IF(INDEX(SamplingFeatures[Sampling Feature Type],$A1533)&lt;&gt;"Specimen","",
CONCATENATE("  - &amp;SpecimenID",TEXT(SUMPRODUCT(--($M$3:$M1532&lt;&gt;"")),"0000"),
" {","SamplingFeatureID:  *SamplingFeatureID",TEXT($A1533,"0000"),
", SpecimenTypeCV:  ",CHAR(34),INDEX(Specimens[Specimen Type],$A1533),CHAR(34),
", SpecimenMediumCV:  ",INDEX(Specimens[Specimen Medium],$A1533),
", IsFieldSpecimen:  ",CHAR(34),INDEX(Specimens[Is Field Specimen?],$A1533),CHAR(34),"}"))</f>
        <v>#REF!</v>
      </c>
      <c r="N1533" t="e">
        <f>IF(COUNTA(SpatialOffsets[])=0,"", IF(INDEX(SpatialOffsets[Spatial Offset Type],$A1533)="","",
CONCATENATE("  - &amp;SpatialOffsetID",TEXT($A1533,"0000"),
" {","SpatialOffsetTypeCV:  ",CHAR(34),INDEX(SpatialOffsets[Spatial Offset Type],$A1533),CHAR(34),
", Offset1Value:  ",INDEX(SpatialOffsets[Offset 1 Value],$A1533),
", Offset1UnitID:  ",CHAR(34),INDEX(SpatialOffsets[Offset 1 Unit],$A1533),CHAR(34),
", Offset2Value:  ",INDEX(SpatialOffsets[Offset 2 Value],$A1533),
", Offset2UnitID:  ",CHAR(34),INDEX(SpatialOffsets[Offset 2 Unit],$A1533),CHAR(34),
", Offset3Value:  ",INDEX(SpatialOffsets[Offset 3 Value],$A1533),
", Offset3UnitID:  ",CHAR(34),INDEX(SpatialOffsets[Offset 3 Unit],$A1533),CHAR(34),,"}")))</f>
        <v>#REF!</v>
      </c>
      <c r="O1533" t="e">
        <f>IF(COUNTA(RelatedFeatures[])=0,"", IF(INDEX(RelatedFeatures[First Sampling Feature Code],$A1533)="","",
CONCATENATE("  - &amp;RelationID",TEXT($A1533,"0000"),
" {","SamplingFeatureID:  *SamplingFeatureID",TEXT(MATCH(INDEX(RelatedFeatures[First Sampling Feature Code],$A1533),SamplingFeatures[Feature Code],0),"0000"),
", RelationshipTypeCV:  ",CHAR(34),INDEX(RelatedFeatures[Relationship Type],$A1533),CHAR(34),
", RelatedFeatureID: *SamplingFeatureID",TEXT(MATCH(INDEX(RelatedFeatures[Second Sampling Feature Code],$A1533),SamplingFeatures[Feature Code],0),"0000"),
", SpatialOffsetID:  ",IF(INDEX(RelatedFeatures[Offset Number],$A1533)="","",CONCATENATE("*SpatialOffsetID",TEXT(INDEX(RelatedFeatures[Offset Number],$A1533),"0000"))),"}")))</f>
        <v>#REF!</v>
      </c>
      <c r="P1533" t="e">
        <f>IF(INDEX(Methods[Method Type],$A1533)="","",
CONCATENATE("  - &amp;MethodID",TEXT($A1533,"0000"),
" {","MethodTypeCV:  ",CHAR(34),INDEX(Methods[Method Type],$A1533),CHAR(34),
", MethodCode:  ",CHAR(34),INDEX(Methods[Method Code],$A1533),CHAR(34),
", MethodName:  ",CHAR(34),INDEX(Methods[Method Name],$A1533),CHAR(34),
", MethodDescription:  ",CHAR(34),INDEX(Methods[Method Description],$A1533),CHAR(34),
", MethodLink:  ",CHAR(34),INDEX(Methods[Method Link],$A1533),CHAR(34),
", OrganizationID: *OrganizationID",TEXT(MATCH(INDEX(Methods[Organization Name],$A1533),Organizations[Organization Name],0),"0000"),"}"))</f>
        <v>#REF!</v>
      </c>
      <c r="Q1533" t="e">
        <f>IF(INDEX(Variables[Variable Type],$A1533)="","",
CONCATENATE("  - &amp;VariableID",TEXT($A1533,"0000"),
" {","VariableTypeCV:  ",CHAR(34),INDEX(Variables[Variable Type],$A1533),CHAR(34),
", VariableCode:  ",CHAR(34),INDEX(Variables[Variable Code],$A1533),CHAR(34),
", VariableNameCV:  ",CHAR(34),INDEX(Variables[Variable Name],$A1533),CHAR(34),
", VariableDefinition:  ",CHAR(34),INDEX(Variables[Variable Definition],$A1533),CHAR(34),
", SpecciationCV:  ",CHAR(34),INDEX(Variables[Speciation],$A1533),CHAR(34),
", NoDataValue:  ",CHAR(34),INDEX(Variables[No Data Value],$A1533),CHAR(34),"}"))</f>
        <v>#REF!</v>
      </c>
    </row>
    <row r="1534" spans="1:17" x14ac:dyDescent="0.25">
      <c r="A1534">
        <v>1531</v>
      </c>
      <c r="D1534" t="e">
        <f>IF(INDEX(People[First Name],$A1534)="","",
CONCATENATE("  - &amp;PersonID",TEXT($A1534,"0000"),
" {","PersonFirstName:  ",CHAR(34),INDEX(People[First Name],$A1534),CHAR(34),
", PersonMiddleName:  ",CHAR(34),INDEX(People[Middle Name],$A1534),CHAR(34),
", PersonLastName:  ",CHAR(34),INDEX(People[Last Name],$A1534),CHAR(34),"}"))</f>
        <v>#REF!</v>
      </c>
      <c r="E1534" t="e">
        <f>IF(INDEX(Organizations[Organization Type '[CV']],$A1534)="","",
CONCATENATE("  - &amp;OrganizationID",TEXT($A1534,"0000"),
" {","OrganizationTypeCV:  ",CHAR(34),INDEX(Organizations[Organization Type '[CV']],$A1534),CHAR(34),
", OrganizationCode:  ",CHAR(34),INDEX(Organizations[Organization Code],$A1534),CHAR(34),
", OrganizationName:  ",CHAR(34),INDEX(Organizations[Organization Name],$A1534),CHAR(34),
", OrganizationDescription:  ",CHAR(34),INDEX(Organizations[Organization Description],$A1534),CHAR(34),
", OrganizationLink:  ",CHAR(34),INDEX(Organizations[Organization Link],$A1534),CHAR(34),"}"))</f>
        <v>#REF!</v>
      </c>
      <c r="F1534" t="e">
        <f>IF(INDEX(People[First Name],$A1534)="","",
CONCATENATE("  - &amp;AffiliationID",TEXT($A1534,"0000"),
" {PersonID: *PersonID",TEXT($A1534,"0000"),
", OrganizationID: *OrganizationID",TEXT(MATCH(INDEX(People[Organization Name],$A1534),Organizations[Organization Name],0),"0000"),
", IsPrimaryOrganizationContact: , AffiliationStartDate: , AffiliationEndDate: , PrimaryPhone: ",
", PrimaryEmail: ",CHAR(34),INDEX(People[Primary Email],$A1534),CHAR(34),
", PrimaryAddress: ",CHAR(34),INDEX(People[Primary Address],$A1534),CHAR(34),
", PersonLink: }"))</f>
        <v>#REF!</v>
      </c>
      <c r="H1534" t="e">
        <f>IF(COUNTA(CitationInformation)=0,"",IF(INDEX(AuthorList[Author Name],$A1534)="","",
CONCATENATE("  - &amp;AuthorListID",TEXT($A1534,"0000"),
"  {CitationID: *CitationID0001",
", PersonID: *PersonID",TEXT(MATCH(INDEX(AuthorList[Author Name],$A1534),People[Full Name],0),"0000"),
", AuthorOrder: ",INDEX(AuthorList[Author Number],$A1534),"}")))</f>
        <v>#REF!</v>
      </c>
      <c r="K1534" t="e">
        <f>IF(INDEX(SamplingFeatures[Feature Code],$A1534)="","",
CONCATENATE("  - &amp;SamplingFeatureID",TEXT($A1534,"0000"),
" {","SamplingFeatureUUID:  ",CHAR(34),INDEX(SamplingFeatures[Sampling Feature UUID],$A1534),CHAR(34),
", SamplingFeatureTypeCV:  ",CHAR(34),INDEX(SamplingFeatures[Sampling Feature Type],$A1534),CHAR(34),
", SamplingFeatureCode:  ",CHAR(34),INDEX(SamplingFeatures[Feature Code],$A1534),CHAR(34),
", SamplingFeatureName:  ",CHAR(34),INDEX(SamplingFeatures[Feature Name],$A1534),CHAR(34),
", SamplingFeatureDescription:  ",CHAR(34),INDEX(SamplingFeatures[Feature Description],$A1534),CHAR(34),
", SamplingFeatureGeotypeCV:  ",CHAR(34),INDEX(SamplingFeatures[Feature Geo Type],$A1534),CHAR(34),
", FeatureGeometry:  ",CHAR(34),INDEX(SamplingFeatures[Feature Geometry],$A1534),CHAR(34),
", Elevation_m:  ",CHAR(34),INDEX(SamplingFeatures[Elevation_m],$A1534),CHAR(34),
", ElevationDatumCV:  ",CHAR(34),ElevationDatum,CHAR(34),"}"))</f>
        <v>#REF!</v>
      </c>
      <c r="L1534" t="e">
        <f>IF(INDEX(SamplingFeatures[Sampling Feature Type],$A1534)&lt;&gt;"Site","",
CONCATENATE("  - &amp;SiteID",TEXT(SUMPRODUCT(--($L$3:$L1533&lt;&gt;"")),"0000"),
" {","SamplingFeatureID:  *SamplingFeatureID",TEXT($A1534,"0000"),
", SiteTypeCV:  ",CHAR(34),INDEX(Sites[Site Type],$A1534),CHAR(34),
", Latitude:  ",INDEX(Sites[Latitude],$A1534),
", Longitude:  ",INDEX(Sites[Longitude],$A1534),
", SRSName:  ",CHAR(34),LatLonDatum,CHAR(34),"}"))</f>
        <v>#REF!</v>
      </c>
      <c r="M1534" t="e">
        <f>IF(INDEX(SamplingFeatures[Sampling Feature Type],$A1534)&lt;&gt;"Specimen","",
CONCATENATE("  - &amp;SpecimenID",TEXT(SUMPRODUCT(--($M$3:$M1533&lt;&gt;"")),"0000"),
" {","SamplingFeatureID:  *SamplingFeatureID",TEXT($A1534,"0000"),
", SpecimenTypeCV:  ",CHAR(34),INDEX(Specimens[Specimen Type],$A1534),CHAR(34),
", SpecimenMediumCV:  ",INDEX(Specimens[Specimen Medium],$A1534),
", IsFieldSpecimen:  ",CHAR(34),INDEX(Specimens[Is Field Specimen?],$A1534),CHAR(34),"}"))</f>
        <v>#REF!</v>
      </c>
      <c r="N1534" t="e">
        <f>IF(COUNTA(SpatialOffsets[])=0,"", IF(INDEX(SpatialOffsets[Spatial Offset Type],$A1534)="","",
CONCATENATE("  - &amp;SpatialOffsetID",TEXT($A1534,"0000"),
" {","SpatialOffsetTypeCV:  ",CHAR(34),INDEX(SpatialOffsets[Spatial Offset Type],$A1534),CHAR(34),
", Offset1Value:  ",INDEX(SpatialOffsets[Offset 1 Value],$A1534),
", Offset1UnitID:  ",CHAR(34),INDEX(SpatialOffsets[Offset 1 Unit],$A1534),CHAR(34),
", Offset2Value:  ",INDEX(SpatialOffsets[Offset 2 Value],$A1534),
", Offset2UnitID:  ",CHAR(34),INDEX(SpatialOffsets[Offset 2 Unit],$A1534),CHAR(34),
", Offset3Value:  ",INDEX(SpatialOffsets[Offset 3 Value],$A1534),
", Offset3UnitID:  ",CHAR(34),INDEX(SpatialOffsets[Offset 3 Unit],$A1534),CHAR(34),,"}")))</f>
        <v>#REF!</v>
      </c>
      <c r="O1534" t="e">
        <f>IF(COUNTA(RelatedFeatures[])=0,"", IF(INDEX(RelatedFeatures[First Sampling Feature Code],$A1534)="","",
CONCATENATE("  - &amp;RelationID",TEXT($A1534,"0000"),
" {","SamplingFeatureID:  *SamplingFeatureID",TEXT(MATCH(INDEX(RelatedFeatures[First Sampling Feature Code],$A1534),SamplingFeatures[Feature Code],0),"0000"),
", RelationshipTypeCV:  ",CHAR(34),INDEX(RelatedFeatures[Relationship Type],$A1534),CHAR(34),
", RelatedFeatureID: *SamplingFeatureID",TEXT(MATCH(INDEX(RelatedFeatures[Second Sampling Feature Code],$A1534),SamplingFeatures[Feature Code],0),"0000"),
", SpatialOffsetID:  ",IF(INDEX(RelatedFeatures[Offset Number],$A1534)="","",CONCATENATE("*SpatialOffsetID",TEXT(INDEX(RelatedFeatures[Offset Number],$A1534),"0000"))),"}")))</f>
        <v>#REF!</v>
      </c>
      <c r="P1534" t="e">
        <f>IF(INDEX(Methods[Method Type],$A1534)="","",
CONCATENATE("  - &amp;MethodID",TEXT($A1534,"0000"),
" {","MethodTypeCV:  ",CHAR(34),INDEX(Methods[Method Type],$A1534),CHAR(34),
", MethodCode:  ",CHAR(34),INDEX(Methods[Method Code],$A1534),CHAR(34),
", MethodName:  ",CHAR(34),INDEX(Methods[Method Name],$A1534),CHAR(34),
", MethodDescription:  ",CHAR(34),INDEX(Methods[Method Description],$A1534),CHAR(34),
", MethodLink:  ",CHAR(34),INDEX(Methods[Method Link],$A1534),CHAR(34),
", OrganizationID: *OrganizationID",TEXT(MATCH(INDEX(Methods[Organization Name],$A1534),Organizations[Organization Name],0),"0000"),"}"))</f>
        <v>#REF!</v>
      </c>
      <c r="Q1534" t="e">
        <f>IF(INDEX(Variables[Variable Type],$A1534)="","",
CONCATENATE("  - &amp;VariableID",TEXT($A1534,"0000"),
" {","VariableTypeCV:  ",CHAR(34),INDEX(Variables[Variable Type],$A1534),CHAR(34),
", VariableCode:  ",CHAR(34),INDEX(Variables[Variable Code],$A1534),CHAR(34),
", VariableNameCV:  ",CHAR(34),INDEX(Variables[Variable Name],$A1534),CHAR(34),
", VariableDefinition:  ",CHAR(34),INDEX(Variables[Variable Definition],$A1534),CHAR(34),
", SpecciationCV:  ",CHAR(34),INDEX(Variables[Speciation],$A1534),CHAR(34),
", NoDataValue:  ",CHAR(34),INDEX(Variables[No Data Value],$A1534),CHAR(34),"}"))</f>
        <v>#REF!</v>
      </c>
    </row>
    <row r="1535" spans="1:17" x14ac:dyDescent="0.25">
      <c r="A1535">
        <v>1532</v>
      </c>
      <c r="D1535" t="e">
        <f>IF(INDEX(People[First Name],$A1535)="","",
CONCATENATE("  - &amp;PersonID",TEXT($A1535,"0000"),
" {","PersonFirstName:  ",CHAR(34),INDEX(People[First Name],$A1535),CHAR(34),
", PersonMiddleName:  ",CHAR(34),INDEX(People[Middle Name],$A1535),CHAR(34),
", PersonLastName:  ",CHAR(34),INDEX(People[Last Name],$A1535),CHAR(34),"}"))</f>
        <v>#REF!</v>
      </c>
      <c r="E1535" t="e">
        <f>IF(INDEX(Organizations[Organization Type '[CV']],$A1535)="","",
CONCATENATE("  - &amp;OrganizationID",TEXT($A1535,"0000"),
" {","OrganizationTypeCV:  ",CHAR(34),INDEX(Organizations[Organization Type '[CV']],$A1535),CHAR(34),
", OrganizationCode:  ",CHAR(34),INDEX(Organizations[Organization Code],$A1535),CHAR(34),
", OrganizationName:  ",CHAR(34),INDEX(Organizations[Organization Name],$A1535),CHAR(34),
", OrganizationDescription:  ",CHAR(34),INDEX(Organizations[Organization Description],$A1535),CHAR(34),
", OrganizationLink:  ",CHAR(34),INDEX(Organizations[Organization Link],$A1535),CHAR(34),"}"))</f>
        <v>#REF!</v>
      </c>
      <c r="F1535" t="e">
        <f>IF(INDEX(People[First Name],$A1535)="","",
CONCATENATE("  - &amp;AffiliationID",TEXT($A1535,"0000"),
" {PersonID: *PersonID",TEXT($A1535,"0000"),
", OrganizationID: *OrganizationID",TEXT(MATCH(INDEX(People[Organization Name],$A1535),Organizations[Organization Name],0),"0000"),
", IsPrimaryOrganizationContact: , AffiliationStartDate: , AffiliationEndDate: , PrimaryPhone: ",
", PrimaryEmail: ",CHAR(34),INDEX(People[Primary Email],$A1535),CHAR(34),
", PrimaryAddress: ",CHAR(34),INDEX(People[Primary Address],$A1535),CHAR(34),
", PersonLink: }"))</f>
        <v>#REF!</v>
      </c>
      <c r="H1535" t="e">
        <f>IF(COUNTA(CitationInformation)=0,"",IF(INDEX(AuthorList[Author Name],$A1535)="","",
CONCATENATE("  - &amp;AuthorListID",TEXT($A1535,"0000"),
"  {CitationID: *CitationID0001",
", PersonID: *PersonID",TEXT(MATCH(INDEX(AuthorList[Author Name],$A1535),People[Full Name],0),"0000"),
", AuthorOrder: ",INDEX(AuthorList[Author Number],$A1535),"}")))</f>
        <v>#REF!</v>
      </c>
      <c r="K1535" t="e">
        <f>IF(INDEX(SamplingFeatures[Feature Code],$A1535)="","",
CONCATENATE("  - &amp;SamplingFeatureID",TEXT($A1535,"0000"),
" {","SamplingFeatureUUID:  ",CHAR(34),INDEX(SamplingFeatures[Sampling Feature UUID],$A1535),CHAR(34),
", SamplingFeatureTypeCV:  ",CHAR(34),INDEX(SamplingFeatures[Sampling Feature Type],$A1535),CHAR(34),
", SamplingFeatureCode:  ",CHAR(34),INDEX(SamplingFeatures[Feature Code],$A1535),CHAR(34),
", SamplingFeatureName:  ",CHAR(34),INDEX(SamplingFeatures[Feature Name],$A1535),CHAR(34),
", SamplingFeatureDescription:  ",CHAR(34),INDEX(SamplingFeatures[Feature Description],$A1535),CHAR(34),
", SamplingFeatureGeotypeCV:  ",CHAR(34),INDEX(SamplingFeatures[Feature Geo Type],$A1535),CHAR(34),
", FeatureGeometry:  ",CHAR(34),INDEX(SamplingFeatures[Feature Geometry],$A1535),CHAR(34),
", Elevation_m:  ",CHAR(34),INDEX(SamplingFeatures[Elevation_m],$A1535),CHAR(34),
", ElevationDatumCV:  ",CHAR(34),ElevationDatum,CHAR(34),"}"))</f>
        <v>#REF!</v>
      </c>
      <c r="L1535" t="e">
        <f>IF(INDEX(SamplingFeatures[Sampling Feature Type],$A1535)&lt;&gt;"Site","",
CONCATENATE("  - &amp;SiteID",TEXT(SUMPRODUCT(--($L$3:$L1534&lt;&gt;"")),"0000"),
" {","SamplingFeatureID:  *SamplingFeatureID",TEXT($A1535,"0000"),
", SiteTypeCV:  ",CHAR(34),INDEX(Sites[Site Type],$A1535),CHAR(34),
", Latitude:  ",INDEX(Sites[Latitude],$A1535),
", Longitude:  ",INDEX(Sites[Longitude],$A1535),
", SRSName:  ",CHAR(34),LatLonDatum,CHAR(34),"}"))</f>
        <v>#REF!</v>
      </c>
      <c r="M1535" t="e">
        <f>IF(INDEX(SamplingFeatures[Sampling Feature Type],$A1535)&lt;&gt;"Specimen","",
CONCATENATE("  - &amp;SpecimenID",TEXT(SUMPRODUCT(--($M$3:$M1534&lt;&gt;"")),"0000"),
" {","SamplingFeatureID:  *SamplingFeatureID",TEXT($A1535,"0000"),
", SpecimenTypeCV:  ",CHAR(34),INDEX(Specimens[Specimen Type],$A1535),CHAR(34),
", SpecimenMediumCV:  ",INDEX(Specimens[Specimen Medium],$A1535),
", IsFieldSpecimen:  ",CHAR(34),INDEX(Specimens[Is Field Specimen?],$A1535),CHAR(34),"}"))</f>
        <v>#REF!</v>
      </c>
      <c r="N1535" t="e">
        <f>IF(COUNTA(SpatialOffsets[])=0,"", IF(INDEX(SpatialOffsets[Spatial Offset Type],$A1535)="","",
CONCATENATE("  - &amp;SpatialOffsetID",TEXT($A1535,"0000"),
" {","SpatialOffsetTypeCV:  ",CHAR(34),INDEX(SpatialOffsets[Spatial Offset Type],$A1535),CHAR(34),
", Offset1Value:  ",INDEX(SpatialOffsets[Offset 1 Value],$A1535),
", Offset1UnitID:  ",CHAR(34),INDEX(SpatialOffsets[Offset 1 Unit],$A1535),CHAR(34),
", Offset2Value:  ",INDEX(SpatialOffsets[Offset 2 Value],$A1535),
", Offset2UnitID:  ",CHAR(34),INDEX(SpatialOffsets[Offset 2 Unit],$A1535),CHAR(34),
", Offset3Value:  ",INDEX(SpatialOffsets[Offset 3 Value],$A1535),
", Offset3UnitID:  ",CHAR(34),INDEX(SpatialOffsets[Offset 3 Unit],$A1535),CHAR(34),,"}")))</f>
        <v>#REF!</v>
      </c>
      <c r="O1535" t="e">
        <f>IF(COUNTA(RelatedFeatures[])=0,"", IF(INDEX(RelatedFeatures[First Sampling Feature Code],$A1535)="","",
CONCATENATE("  - &amp;RelationID",TEXT($A1535,"0000"),
" {","SamplingFeatureID:  *SamplingFeatureID",TEXT(MATCH(INDEX(RelatedFeatures[First Sampling Feature Code],$A1535),SamplingFeatures[Feature Code],0),"0000"),
", RelationshipTypeCV:  ",CHAR(34),INDEX(RelatedFeatures[Relationship Type],$A1535),CHAR(34),
", RelatedFeatureID: *SamplingFeatureID",TEXT(MATCH(INDEX(RelatedFeatures[Second Sampling Feature Code],$A1535),SamplingFeatures[Feature Code],0),"0000"),
", SpatialOffsetID:  ",IF(INDEX(RelatedFeatures[Offset Number],$A1535)="","",CONCATENATE("*SpatialOffsetID",TEXT(INDEX(RelatedFeatures[Offset Number],$A1535),"0000"))),"}")))</f>
        <v>#REF!</v>
      </c>
      <c r="P1535" t="e">
        <f>IF(INDEX(Methods[Method Type],$A1535)="","",
CONCATENATE("  - &amp;MethodID",TEXT($A1535,"0000"),
" {","MethodTypeCV:  ",CHAR(34),INDEX(Methods[Method Type],$A1535),CHAR(34),
", MethodCode:  ",CHAR(34),INDEX(Methods[Method Code],$A1535),CHAR(34),
", MethodName:  ",CHAR(34),INDEX(Methods[Method Name],$A1535),CHAR(34),
", MethodDescription:  ",CHAR(34),INDEX(Methods[Method Description],$A1535),CHAR(34),
", MethodLink:  ",CHAR(34),INDEX(Methods[Method Link],$A1535),CHAR(34),
", OrganizationID: *OrganizationID",TEXT(MATCH(INDEX(Methods[Organization Name],$A1535),Organizations[Organization Name],0),"0000"),"}"))</f>
        <v>#REF!</v>
      </c>
      <c r="Q1535" t="e">
        <f>IF(INDEX(Variables[Variable Type],$A1535)="","",
CONCATENATE("  - &amp;VariableID",TEXT($A1535,"0000"),
" {","VariableTypeCV:  ",CHAR(34),INDEX(Variables[Variable Type],$A1535),CHAR(34),
", VariableCode:  ",CHAR(34),INDEX(Variables[Variable Code],$A1535),CHAR(34),
", VariableNameCV:  ",CHAR(34),INDEX(Variables[Variable Name],$A1535),CHAR(34),
", VariableDefinition:  ",CHAR(34),INDEX(Variables[Variable Definition],$A1535),CHAR(34),
", SpecciationCV:  ",CHAR(34),INDEX(Variables[Speciation],$A1535),CHAR(34),
", NoDataValue:  ",CHAR(34),INDEX(Variables[No Data Value],$A1535),CHAR(34),"}"))</f>
        <v>#REF!</v>
      </c>
    </row>
    <row r="1536" spans="1:17" x14ac:dyDescent="0.25">
      <c r="A1536">
        <v>1533</v>
      </c>
      <c r="D1536" t="e">
        <f>IF(INDEX(People[First Name],$A1536)="","",
CONCATENATE("  - &amp;PersonID",TEXT($A1536,"0000"),
" {","PersonFirstName:  ",CHAR(34),INDEX(People[First Name],$A1536),CHAR(34),
", PersonMiddleName:  ",CHAR(34),INDEX(People[Middle Name],$A1536),CHAR(34),
", PersonLastName:  ",CHAR(34),INDEX(People[Last Name],$A1536),CHAR(34),"}"))</f>
        <v>#REF!</v>
      </c>
      <c r="E1536" t="e">
        <f>IF(INDEX(Organizations[Organization Type '[CV']],$A1536)="","",
CONCATENATE("  - &amp;OrganizationID",TEXT($A1536,"0000"),
" {","OrganizationTypeCV:  ",CHAR(34),INDEX(Organizations[Organization Type '[CV']],$A1536),CHAR(34),
", OrganizationCode:  ",CHAR(34),INDEX(Organizations[Organization Code],$A1536),CHAR(34),
", OrganizationName:  ",CHAR(34),INDEX(Organizations[Organization Name],$A1536),CHAR(34),
", OrganizationDescription:  ",CHAR(34),INDEX(Organizations[Organization Description],$A1536),CHAR(34),
", OrganizationLink:  ",CHAR(34),INDEX(Organizations[Organization Link],$A1536),CHAR(34),"}"))</f>
        <v>#REF!</v>
      </c>
      <c r="F1536" t="e">
        <f>IF(INDEX(People[First Name],$A1536)="","",
CONCATENATE("  - &amp;AffiliationID",TEXT($A1536,"0000"),
" {PersonID: *PersonID",TEXT($A1536,"0000"),
", OrganizationID: *OrganizationID",TEXT(MATCH(INDEX(People[Organization Name],$A1536),Organizations[Organization Name],0),"0000"),
", IsPrimaryOrganizationContact: , AffiliationStartDate: , AffiliationEndDate: , PrimaryPhone: ",
", PrimaryEmail: ",CHAR(34),INDEX(People[Primary Email],$A1536),CHAR(34),
", PrimaryAddress: ",CHAR(34),INDEX(People[Primary Address],$A1536),CHAR(34),
", PersonLink: }"))</f>
        <v>#REF!</v>
      </c>
      <c r="H1536" t="e">
        <f>IF(COUNTA(CitationInformation)=0,"",IF(INDEX(AuthorList[Author Name],$A1536)="","",
CONCATENATE("  - &amp;AuthorListID",TEXT($A1536,"0000"),
"  {CitationID: *CitationID0001",
", PersonID: *PersonID",TEXT(MATCH(INDEX(AuthorList[Author Name],$A1536),People[Full Name],0),"0000"),
", AuthorOrder: ",INDEX(AuthorList[Author Number],$A1536),"}")))</f>
        <v>#REF!</v>
      </c>
      <c r="K1536" t="e">
        <f>IF(INDEX(SamplingFeatures[Feature Code],$A1536)="","",
CONCATENATE("  - &amp;SamplingFeatureID",TEXT($A1536,"0000"),
" {","SamplingFeatureUUID:  ",CHAR(34),INDEX(SamplingFeatures[Sampling Feature UUID],$A1536),CHAR(34),
", SamplingFeatureTypeCV:  ",CHAR(34),INDEX(SamplingFeatures[Sampling Feature Type],$A1536),CHAR(34),
", SamplingFeatureCode:  ",CHAR(34),INDEX(SamplingFeatures[Feature Code],$A1536),CHAR(34),
", SamplingFeatureName:  ",CHAR(34),INDEX(SamplingFeatures[Feature Name],$A1536),CHAR(34),
", SamplingFeatureDescription:  ",CHAR(34),INDEX(SamplingFeatures[Feature Description],$A1536),CHAR(34),
", SamplingFeatureGeotypeCV:  ",CHAR(34),INDEX(SamplingFeatures[Feature Geo Type],$A1536),CHAR(34),
", FeatureGeometry:  ",CHAR(34),INDEX(SamplingFeatures[Feature Geometry],$A1536),CHAR(34),
", Elevation_m:  ",CHAR(34),INDEX(SamplingFeatures[Elevation_m],$A1536),CHAR(34),
", ElevationDatumCV:  ",CHAR(34),ElevationDatum,CHAR(34),"}"))</f>
        <v>#REF!</v>
      </c>
      <c r="L1536" t="e">
        <f>IF(INDEX(SamplingFeatures[Sampling Feature Type],$A1536)&lt;&gt;"Site","",
CONCATENATE("  - &amp;SiteID",TEXT(SUMPRODUCT(--($L$3:$L1535&lt;&gt;"")),"0000"),
" {","SamplingFeatureID:  *SamplingFeatureID",TEXT($A1536,"0000"),
", SiteTypeCV:  ",CHAR(34),INDEX(Sites[Site Type],$A1536),CHAR(34),
", Latitude:  ",INDEX(Sites[Latitude],$A1536),
", Longitude:  ",INDEX(Sites[Longitude],$A1536),
", SRSName:  ",CHAR(34),LatLonDatum,CHAR(34),"}"))</f>
        <v>#REF!</v>
      </c>
      <c r="M1536" t="e">
        <f>IF(INDEX(SamplingFeatures[Sampling Feature Type],$A1536)&lt;&gt;"Specimen","",
CONCATENATE("  - &amp;SpecimenID",TEXT(SUMPRODUCT(--($M$3:$M1535&lt;&gt;"")),"0000"),
" {","SamplingFeatureID:  *SamplingFeatureID",TEXT($A1536,"0000"),
", SpecimenTypeCV:  ",CHAR(34),INDEX(Specimens[Specimen Type],$A1536),CHAR(34),
", SpecimenMediumCV:  ",INDEX(Specimens[Specimen Medium],$A1536),
", IsFieldSpecimen:  ",CHAR(34),INDEX(Specimens[Is Field Specimen?],$A1536),CHAR(34),"}"))</f>
        <v>#REF!</v>
      </c>
      <c r="N1536" t="e">
        <f>IF(COUNTA(SpatialOffsets[])=0,"", IF(INDEX(SpatialOffsets[Spatial Offset Type],$A1536)="","",
CONCATENATE("  - &amp;SpatialOffsetID",TEXT($A1536,"0000"),
" {","SpatialOffsetTypeCV:  ",CHAR(34),INDEX(SpatialOffsets[Spatial Offset Type],$A1536),CHAR(34),
", Offset1Value:  ",INDEX(SpatialOffsets[Offset 1 Value],$A1536),
", Offset1UnitID:  ",CHAR(34),INDEX(SpatialOffsets[Offset 1 Unit],$A1536),CHAR(34),
", Offset2Value:  ",INDEX(SpatialOffsets[Offset 2 Value],$A1536),
", Offset2UnitID:  ",CHAR(34),INDEX(SpatialOffsets[Offset 2 Unit],$A1536),CHAR(34),
", Offset3Value:  ",INDEX(SpatialOffsets[Offset 3 Value],$A1536),
", Offset3UnitID:  ",CHAR(34),INDEX(SpatialOffsets[Offset 3 Unit],$A1536),CHAR(34),,"}")))</f>
        <v>#REF!</v>
      </c>
      <c r="O1536" t="e">
        <f>IF(COUNTA(RelatedFeatures[])=0,"", IF(INDEX(RelatedFeatures[First Sampling Feature Code],$A1536)="","",
CONCATENATE("  - &amp;RelationID",TEXT($A1536,"0000"),
" {","SamplingFeatureID:  *SamplingFeatureID",TEXT(MATCH(INDEX(RelatedFeatures[First Sampling Feature Code],$A1536),SamplingFeatures[Feature Code],0),"0000"),
", RelationshipTypeCV:  ",CHAR(34),INDEX(RelatedFeatures[Relationship Type],$A1536),CHAR(34),
", RelatedFeatureID: *SamplingFeatureID",TEXT(MATCH(INDEX(RelatedFeatures[Second Sampling Feature Code],$A1536),SamplingFeatures[Feature Code],0),"0000"),
", SpatialOffsetID:  ",IF(INDEX(RelatedFeatures[Offset Number],$A1536)="","",CONCATENATE("*SpatialOffsetID",TEXT(INDEX(RelatedFeatures[Offset Number],$A1536),"0000"))),"}")))</f>
        <v>#REF!</v>
      </c>
      <c r="P1536" t="e">
        <f>IF(INDEX(Methods[Method Type],$A1536)="","",
CONCATENATE("  - &amp;MethodID",TEXT($A1536,"0000"),
" {","MethodTypeCV:  ",CHAR(34),INDEX(Methods[Method Type],$A1536),CHAR(34),
", MethodCode:  ",CHAR(34),INDEX(Methods[Method Code],$A1536),CHAR(34),
", MethodName:  ",CHAR(34),INDEX(Methods[Method Name],$A1536),CHAR(34),
", MethodDescription:  ",CHAR(34),INDEX(Methods[Method Description],$A1536),CHAR(34),
", MethodLink:  ",CHAR(34),INDEX(Methods[Method Link],$A1536),CHAR(34),
", OrganizationID: *OrganizationID",TEXT(MATCH(INDEX(Methods[Organization Name],$A1536),Organizations[Organization Name],0),"0000"),"}"))</f>
        <v>#REF!</v>
      </c>
      <c r="Q1536" t="e">
        <f>IF(INDEX(Variables[Variable Type],$A1536)="","",
CONCATENATE("  - &amp;VariableID",TEXT($A1536,"0000"),
" {","VariableTypeCV:  ",CHAR(34),INDEX(Variables[Variable Type],$A1536),CHAR(34),
", VariableCode:  ",CHAR(34),INDEX(Variables[Variable Code],$A1536),CHAR(34),
", VariableNameCV:  ",CHAR(34),INDEX(Variables[Variable Name],$A1536),CHAR(34),
", VariableDefinition:  ",CHAR(34),INDEX(Variables[Variable Definition],$A1536),CHAR(34),
", SpecciationCV:  ",CHAR(34),INDEX(Variables[Speciation],$A1536),CHAR(34),
", NoDataValue:  ",CHAR(34),INDEX(Variables[No Data Value],$A1536),CHAR(34),"}"))</f>
        <v>#REF!</v>
      </c>
    </row>
    <row r="1537" spans="1:17" x14ac:dyDescent="0.25">
      <c r="A1537">
        <v>1534</v>
      </c>
      <c r="D1537" t="e">
        <f>IF(INDEX(People[First Name],$A1537)="","",
CONCATENATE("  - &amp;PersonID",TEXT($A1537,"0000"),
" {","PersonFirstName:  ",CHAR(34),INDEX(People[First Name],$A1537),CHAR(34),
", PersonMiddleName:  ",CHAR(34),INDEX(People[Middle Name],$A1537),CHAR(34),
", PersonLastName:  ",CHAR(34),INDEX(People[Last Name],$A1537),CHAR(34),"}"))</f>
        <v>#REF!</v>
      </c>
      <c r="E1537" t="e">
        <f>IF(INDEX(Organizations[Organization Type '[CV']],$A1537)="","",
CONCATENATE("  - &amp;OrganizationID",TEXT($A1537,"0000"),
" {","OrganizationTypeCV:  ",CHAR(34),INDEX(Organizations[Organization Type '[CV']],$A1537),CHAR(34),
", OrganizationCode:  ",CHAR(34),INDEX(Organizations[Organization Code],$A1537),CHAR(34),
", OrganizationName:  ",CHAR(34),INDEX(Organizations[Organization Name],$A1537),CHAR(34),
", OrganizationDescription:  ",CHAR(34),INDEX(Organizations[Organization Description],$A1537),CHAR(34),
", OrganizationLink:  ",CHAR(34),INDEX(Organizations[Organization Link],$A1537),CHAR(34),"}"))</f>
        <v>#REF!</v>
      </c>
      <c r="F1537" t="e">
        <f>IF(INDEX(People[First Name],$A1537)="","",
CONCATENATE("  - &amp;AffiliationID",TEXT($A1537,"0000"),
" {PersonID: *PersonID",TEXT($A1537,"0000"),
", OrganizationID: *OrganizationID",TEXT(MATCH(INDEX(People[Organization Name],$A1537),Organizations[Organization Name],0),"0000"),
", IsPrimaryOrganizationContact: , AffiliationStartDate: , AffiliationEndDate: , PrimaryPhone: ",
", PrimaryEmail: ",CHAR(34),INDEX(People[Primary Email],$A1537),CHAR(34),
", PrimaryAddress: ",CHAR(34),INDEX(People[Primary Address],$A1537),CHAR(34),
", PersonLink: }"))</f>
        <v>#REF!</v>
      </c>
      <c r="H1537" t="e">
        <f>IF(COUNTA(CitationInformation)=0,"",IF(INDEX(AuthorList[Author Name],$A1537)="","",
CONCATENATE("  - &amp;AuthorListID",TEXT($A1537,"0000"),
"  {CitationID: *CitationID0001",
", PersonID: *PersonID",TEXT(MATCH(INDEX(AuthorList[Author Name],$A1537),People[Full Name],0),"0000"),
", AuthorOrder: ",INDEX(AuthorList[Author Number],$A1537),"}")))</f>
        <v>#REF!</v>
      </c>
      <c r="K1537" t="e">
        <f>IF(INDEX(SamplingFeatures[Feature Code],$A1537)="","",
CONCATENATE("  - &amp;SamplingFeatureID",TEXT($A1537,"0000"),
" {","SamplingFeatureUUID:  ",CHAR(34),INDEX(SamplingFeatures[Sampling Feature UUID],$A1537),CHAR(34),
", SamplingFeatureTypeCV:  ",CHAR(34),INDEX(SamplingFeatures[Sampling Feature Type],$A1537),CHAR(34),
", SamplingFeatureCode:  ",CHAR(34),INDEX(SamplingFeatures[Feature Code],$A1537),CHAR(34),
", SamplingFeatureName:  ",CHAR(34),INDEX(SamplingFeatures[Feature Name],$A1537),CHAR(34),
", SamplingFeatureDescription:  ",CHAR(34),INDEX(SamplingFeatures[Feature Description],$A1537),CHAR(34),
", SamplingFeatureGeotypeCV:  ",CHAR(34),INDEX(SamplingFeatures[Feature Geo Type],$A1537),CHAR(34),
", FeatureGeometry:  ",CHAR(34),INDEX(SamplingFeatures[Feature Geometry],$A1537),CHAR(34),
", Elevation_m:  ",CHAR(34),INDEX(SamplingFeatures[Elevation_m],$A1537),CHAR(34),
", ElevationDatumCV:  ",CHAR(34),ElevationDatum,CHAR(34),"}"))</f>
        <v>#REF!</v>
      </c>
      <c r="L1537" t="e">
        <f>IF(INDEX(SamplingFeatures[Sampling Feature Type],$A1537)&lt;&gt;"Site","",
CONCATENATE("  - &amp;SiteID",TEXT(SUMPRODUCT(--($L$3:$L1536&lt;&gt;"")),"0000"),
" {","SamplingFeatureID:  *SamplingFeatureID",TEXT($A1537,"0000"),
", SiteTypeCV:  ",CHAR(34),INDEX(Sites[Site Type],$A1537),CHAR(34),
", Latitude:  ",INDEX(Sites[Latitude],$A1537),
", Longitude:  ",INDEX(Sites[Longitude],$A1537),
", SRSName:  ",CHAR(34),LatLonDatum,CHAR(34),"}"))</f>
        <v>#REF!</v>
      </c>
      <c r="M1537" t="e">
        <f>IF(INDEX(SamplingFeatures[Sampling Feature Type],$A1537)&lt;&gt;"Specimen","",
CONCATENATE("  - &amp;SpecimenID",TEXT(SUMPRODUCT(--($M$3:$M1536&lt;&gt;"")),"0000"),
" {","SamplingFeatureID:  *SamplingFeatureID",TEXT($A1537,"0000"),
", SpecimenTypeCV:  ",CHAR(34),INDEX(Specimens[Specimen Type],$A1537),CHAR(34),
", SpecimenMediumCV:  ",INDEX(Specimens[Specimen Medium],$A1537),
", IsFieldSpecimen:  ",CHAR(34),INDEX(Specimens[Is Field Specimen?],$A1537),CHAR(34),"}"))</f>
        <v>#REF!</v>
      </c>
      <c r="N1537" t="e">
        <f>IF(COUNTA(SpatialOffsets[])=0,"", IF(INDEX(SpatialOffsets[Spatial Offset Type],$A1537)="","",
CONCATENATE("  - &amp;SpatialOffsetID",TEXT($A1537,"0000"),
" {","SpatialOffsetTypeCV:  ",CHAR(34),INDEX(SpatialOffsets[Spatial Offset Type],$A1537),CHAR(34),
", Offset1Value:  ",INDEX(SpatialOffsets[Offset 1 Value],$A1537),
", Offset1UnitID:  ",CHAR(34),INDEX(SpatialOffsets[Offset 1 Unit],$A1537),CHAR(34),
", Offset2Value:  ",INDEX(SpatialOffsets[Offset 2 Value],$A1537),
", Offset2UnitID:  ",CHAR(34),INDEX(SpatialOffsets[Offset 2 Unit],$A1537),CHAR(34),
", Offset3Value:  ",INDEX(SpatialOffsets[Offset 3 Value],$A1537),
", Offset3UnitID:  ",CHAR(34),INDEX(SpatialOffsets[Offset 3 Unit],$A1537),CHAR(34),,"}")))</f>
        <v>#REF!</v>
      </c>
      <c r="O1537" t="e">
        <f>IF(COUNTA(RelatedFeatures[])=0,"", IF(INDEX(RelatedFeatures[First Sampling Feature Code],$A1537)="","",
CONCATENATE("  - &amp;RelationID",TEXT($A1537,"0000"),
" {","SamplingFeatureID:  *SamplingFeatureID",TEXT(MATCH(INDEX(RelatedFeatures[First Sampling Feature Code],$A1537),SamplingFeatures[Feature Code],0),"0000"),
", RelationshipTypeCV:  ",CHAR(34),INDEX(RelatedFeatures[Relationship Type],$A1537),CHAR(34),
", RelatedFeatureID: *SamplingFeatureID",TEXT(MATCH(INDEX(RelatedFeatures[Second Sampling Feature Code],$A1537),SamplingFeatures[Feature Code],0),"0000"),
", SpatialOffsetID:  ",IF(INDEX(RelatedFeatures[Offset Number],$A1537)="","",CONCATENATE("*SpatialOffsetID",TEXT(INDEX(RelatedFeatures[Offset Number],$A1537),"0000"))),"}")))</f>
        <v>#REF!</v>
      </c>
      <c r="P1537" t="e">
        <f>IF(INDEX(Methods[Method Type],$A1537)="","",
CONCATENATE("  - &amp;MethodID",TEXT($A1537,"0000"),
" {","MethodTypeCV:  ",CHAR(34),INDEX(Methods[Method Type],$A1537),CHAR(34),
", MethodCode:  ",CHAR(34),INDEX(Methods[Method Code],$A1537),CHAR(34),
", MethodName:  ",CHAR(34),INDEX(Methods[Method Name],$A1537),CHAR(34),
", MethodDescription:  ",CHAR(34),INDEX(Methods[Method Description],$A1537),CHAR(34),
", MethodLink:  ",CHAR(34),INDEX(Methods[Method Link],$A1537),CHAR(34),
", OrganizationID: *OrganizationID",TEXT(MATCH(INDEX(Methods[Organization Name],$A1537),Organizations[Organization Name],0),"0000"),"}"))</f>
        <v>#REF!</v>
      </c>
      <c r="Q1537" t="e">
        <f>IF(INDEX(Variables[Variable Type],$A1537)="","",
CONCATENATE("  - &amp;VariableID",TEXT($A1537,"0000"),
" {","VariableTypeCV:  ",CHAR(34),INDEX(Variables[Variable Type],$A1537),CHAR(34),
", VariableCode:  ",CHAR(34),INDEX(Variables[Variable Code],$A1537),CHAR(34),
", VariableNameCV:  ",CHAR(34),INDEX(Variables[Variable Name],$A1537),CHAR(34),
", VariableDefinition:  ",CHAR(34),INDEX(Variables[Variable Definition],$A1537),CHAR(34),
", SpecciationCV:  ",CHAR(34),INDEX(Variables[Speciation],$A1537),CHAR(34),
", NoDataValue:  ",CHAR(34),INDEX(Variables[No Data Value],$A1537),CHAR(34),"}"))</f>
        <v>#REF!</v>
      </c>
    </row>
    <row r="1538" spans="1:17" x14ac:dyDescent="0.25">
      <c r="A1538">
        <v>1535</v>
      </c>
      <c r="D1538" t="e">
        <f>IF(INDEX(People[First Name],$A1538)="","",
CONCATENATE("  - &amp;PersonID",TEXT($A1538,"0000"),
" {","PersonFirstName:  ",CHAR(34),INDEX(People[First Name],$A1538),CHAR(34),
", PersonMiddleName:  ",CHAR(34),INDEX(People[Middle Name],$A1538),CHAR(34),
", PersonLastName:  ",CHAR(34),INDEX(People[Last Name],$A1538),CHAR(34),"}"))</f>
        <v>#REF!</v>
      </c>
      <c r="E1538" t="e">
        <f>IF(INDEX(Organizations[Organization Type '[CV']],$A1538)="","",
CONCATENATE("  - &amp;OrganizationID",TEXT($A1538,"0000"),
" {","OrganizationTypeCV:  ",CHAR(34),INDEX(Organizations[Organization Type '[CV']],$A1538),CHAR(34),
", OrganizationCode:  ",CHAR(34),INDEX(Organizations[Organization Code],$A1538),CHAR(34),
", OrganizationName:  ",CHAR(34),INDEX(Organizations[Organization Name],$A1538),CHAR(34),
", OrganizationDescription:  ",CHAR(34),INDEX(Organizations[Organization Description],$A1538),CHAR(34),
", OrganizationLink:  ",CHAR(34),INDEX(Organizations[Organization Link],$A1538),CHAR(34),"}"))</f>
        <v>#REF!</v>
      </c>
      <c r="F1538" t="e">
        <f>IF(INDEX(People[First Name],$A1538)="","",
CONCATENATE("  - &amp;AffiliationID",TEXT($A1538,"0000"),
" {PersonID: *PersonID",TEXT($A1538,"0000"),
", OrganizationID: *OrganizationID",TEXT(MATCH(INDEX(People[Organization Name],$A1538),Organizations[Organization Name],0),"0000"),
", IsPrimaryOrganizationContact: , AffiliationStartDate: , AffiliationEndDate: , PrimaryPhone: ",
", PrimaryEmail: ",CHAR(34),INDEX(People[Primary Email],$A1538),CHAR(34),
", PrimaryAddress: ",CHAR(34),INDEX(People[Primary Address],$A1538),CHAR(34),
", PersonLink: }"))</f>
        <v>#REF!</v>
      </c>
      <c r="H1538" t="e">
        <f>IF(COUNTA(CitationInformation)=0,"",IF(INDEX(AuthorList[Author Name],$A1538)="","",
CONCATENATE("  - &amp;AuthorListID",TEXT($A1538,"0000"),
"  {CitationID: *CitationID0001",
", PersonID: *PersonID",TEXT(MATCH(INDEX(AuthorList[Author Name],$A1538),People[Full Name],0),"0000"),
", AuthorOrder: ",INDEX(AuthorList[Author Number],$A1538),"}")))</f>
        <v>#REF!</v>
      </c>
      <c r="K1538" t="e">
        <f>IF(INDEX(SamplingFeatures[Feature Code],$A1538)="","",
CONCATENATE("  - &amp;SamplingFeatureID",TEXT($A1538,"0000"),
" {","SamplingFeatureUUID:  ",CHAR(34),INDEX(SamplingFeatures[Sampling Feature UUID],$A1538),CHAR(34),
", SamplingFeatureTypeCV:  ",CHAR(34),INDEX(SamplingFeatures[Sampling Feature Type],$A1538),CHAR(34),
", SamplingFeatureCode:  ",CHAR(34),INDEX(SamplingFeatures[Feature Code],$A1538),CHAR(34),
", SamplingFeatureName:  ",CHAR(34),INDEX(SamplingFeatures[Feature Name],$A1538),CHAR(34),
", SamplingFeatureDescription:  ",CHAR(34),INDEX(SamplingFeatures[Feature Description],$A1538),CHAR(34),
", SamplingFeatureGeotypeCV:  ",CHAR(34),INDEX(SamplingFeatures[Feature Geo Type],$A1538),CHAR(34),
", FeatureGeometry:  ",CHAR(34),INDEX(SamplingFeatures[Feature Geometry],$A1538),CHAR(34),
", Elevation_m:  ",CHAR(34),INDEX(SamplingFeatures[Elevation_m],$A1538),CHAR(34),
", ElevationDatumCV:  ",CHAR(34),ElevationDatum,CHAR(34),"}"))</f>
        <v>#REF!</v>
      </c>
      <c r="L1538" t="e">
        <f>IF(INDEX(SamplingFeatures[Sampling Feature Type],$A1538)&lt;&gt;"Site","",
CONCATENATE("  - &amp;SiteID",TEXT(SUMPRODUCT(--($L$3:$L1537&lt;&gt;"")),"0000"),
" {","SamplingFeatureID:  *SamplingFeatureID",TEXT($A1538,"0000"),
", SiteTypeCV:  ",CHAR(34),INDEX(Sites[Site Type],$A1538),CHAR(34),
", Latitude:  ",INDEX(Sites[Latitude],$A1538),
", Longitude:  ",INDEX(Sites[Longitude],$A1538),
", SRSName:  ",CHAR(34),LatLonDatum,CHAR(34),"}"))</f>
        <v>#REF!</v>
      </c>
      <c r="M1538" t="e">
        <f>IF(INDEX(SamplingFeatures[Sampling Feature Type],$A1538)&lt;&gt;"Specimen","",
CONCATENATE("  - &amp;SpecimenID",TEXT(SUMPRODUCT(--($M$3:$M1537&lt;&gt;"")),"0000"),
" {","SamplingFeatureID:  *SamplingFeatureID",TEXT($A1538,"0000"),
", SpecimenTypeCV:  ",CHAR(34),INDEX(Specimens[Specimen Type],$A1538),CHAR(34),
", SpecimenMediumCV:  ",INDEX(Specimens[Specimen Medium],$A1538),
", IsFieldSpecimen:  ",CHAR(34),INDEX(Specimens[Is Field Specimen?],$A1538),CHAR(34),"}"))</f>
        <v>#REF!</v>
      </c>
      <c r="N1538" t="e">
        <f>IF(COUNTA(SpatialOffsets[])=0,"", IF(INDEX(SpatialOffsets[Spatial Offset Type],$A1538)="","",
CONCATENATE("  - &amp;SpatialOffsetID",TEXT($A1538,"0000"),
" {","SpatialOffsetTypeCV:  ",CHAR(34),INDEX(SpatialOffsets[Spatial Offset Type],$A1538),CHAR(34),
", Offset1Value:  ",INDEX(SpatialOffsets[Offset 1 Value],$A1538),
", Offset1UnitID:  ",CHAR(34),INDEX(SpatialOffsets[Offset 1 Unit],$A1538),CHAR(34),
", Offset2Value:  ",INDEX(SpatialOffsets[Offset 2 Value],$A1538),
", Offset2UnitID:  ",CHAR(34),INDEX(SpatialOffsets[Offset 2 Unit],$A1538),CHAR(34),
", Offset3Value:  ",INDEX(SpatialOffsets[Offset 3 Value],$A1538),
", Offset3UnitID:  ",CHAR(34),INDEX(SpatialOffsets[Offset 3 Unit],$A1538),CHAR(34),,"}")))</f>
        <v>#REF!</v>
      </c>
      <c r="O1538" t="e">
        <f>IF(COUNTA(RelatedFeatures[])=0,"", IF(INDEX(RelatedFeatures[First Sampling Feature Code],$A1538)="","",
CONCATENATE("  - &amp;RelationID",TEXT($A1538,"0000"),
" {","SamplingFeatureID:  *SamplingFeatureID",TEXT(MATCH(INDEX(RelatedFeatures[First Sampling Feature Code],$A1538),SamplingFeatures[Feature Code],0),"0000"),
", RelationshipTypeCV:  ",CHAR(34),INDEX(RelatedFeatures[Relationship Type],$A1538),CHAR(34),
", RelatedFeatureID: *SamplingFeatureID",TEXT(MATCH(INDEX(RelatedFeatures[Second Sampling Feature Code],$A1538),SamplingFeatures[Feature Code],0),"0000"),
", SpatialOffsetID:  ",IF(INDEX(RelatedFeatures[Offset Number],$A1538)="","",CONCATENATE("*SpatialOffsetID",TEXT(INDEX(RelatedFeatures[Offset Number],$A1538),"0000"))),"}")))</f>
        <v>#REF!</v>
      </c>
      <c r="P1538" t="e">
        <f>IF(INDEX(Methods[Method Type],$A1538)="","",
CONCATENATE("  - &amp;MethodID",TEXT($A1538,"0000"),
" {","MethodTypeCV:  ",CHAR(34),INDEX(Methods[Method Type],$A1538),CHAR(34),
", MethodCode:  ",CHAR(34),INDEX(Methods[Method Code],$A1538),CHAR(34),
", MethodName:  ",CHAR(34),INDEX(Methods[Method Name],$A1538),CHAR(34),
", MethodDescription:  ",CHAR(34),INDEX(Methods[Method Description],$A1538),CHAR(34),
", MethodLink:  ",CHAR(34),INDEX(Methods[Method Link],$A1538),CHAR(34),
", OrganizationID: *OrganizationID",TEXT(MATCH(INDEX(Methods[Organization Name],$A1538),Organizations[Organization Name],0),"0000"),"}"))</f>
        <v>#REF!</v>
      </c>
      <c r="Q1538" t="e">
        <f>IF(INDEX(Variables[Variable Type],$A1538)="","",
CONCATENATE("  - &amp;VariableID",TEXT($A1538,"0000"),
" {","VariableTypeCV:  ",CHAR(34),INDEX(Variables[Variable Type],$A1538),CHAR(34),
", VariableCode:  ",CHAR(34),INDEX(Variables[Variable Code],$A1538),CHAR(34),
", VariableNameCV:  ",CHAR(34),INDEX(Variables[Variable Name],$A1538),CHAR(34),
", VariableDefinition:  ",CHAR(34),INDEX(Variables[Variable Definition],$A1538),CHAR(34),
", SpecciationCV:  ",CHAR(34),INDEX(Variables[Speciation],$A1538),CHAR(34),
", NoDataValue:  ",CHAR(34),INDEX(Variables[No Data Value],$A1538),CHAR(34),"}"))</f>
        <v>#REF!</v>
      </c>
    </row>
    <row r="1539" spans="1:17" x14ac:dyDescent="0.25">
      <c r="A1539">
        <v>1536</v>
      </c>
      <c r="D1539" t="e">
        <f>IF(INDEX(People[First Name],$A1539)="","",
CONCATENATE("  - &amp;PersonID",TEXT($A1539,"0000"),
" {","PersonFirstName:  ",CHAR(34),INDEX(People[First Name],$A1539),CHAR(34),
", PersonMiddleName:  ",CHAR(34),INDEX(People[Middle Name],$A1539),CHAR(34),
", PersonLastName:  ",CHAR(34),INDEX(People[Last Name],$A1539),CHAR(34),"}"))</f>
        <v>#REF!</v>
      </c>
      <c r="E1539" t="e">
        <f>IF(INDEX(Organizations[Organization Type '[CV']],$A1539)="","",
CONCATENATE("  - &amp;OrganizationID",TEXT($A1539,"0000"),
" {","OrganizationTypeCV:  ",CHAR(34),INDEX(Organizations[Organization Type '[CV']],$A1539),CHAR(34),
", OrganizationCode:  ",CHAR(34),INDEX(Organizations[Organization Code],$A1539),CHAR(34),
", OrganizationName:  ",CHAR(34),INDEX(Organizations[Organization Name],$A1539),CHAR(34),
", OrganizationDescription:  ",CHAR(34),INDEX(Organizations[Organization Description],$A1539),CHAR(34),
", OrganizationLink:  ",CHAR(34),INDEX(Organizations[Organization Link],$A1539),CHAR(34),"}"))</f>
        <v>#REF!</v>
      </c>
      <c r="F1539" t="e">
        <f>IF(INDEX(People[First Name],$A1539)="","",
CONCATENATE("  - &amp;AffiliationID",TEXT($A1539,"0000"),
" {PersonID: *PersonID",TEXT($A1539,"0000"),
", OrganizationID: *OrganizationID",TEXT(MATCH(INDEX(People[Organization Name],$A1539),Organizations[Organization Name],0),"0000"),
", IsPrimaryOrganizationContact: , AffiliationStartDate: , AffiliationEndDate: , PrimaryPhone: ",
", PrimaryEmail: ",CHAR(34),INDEX(People[Primary Email],$A1539),CHAR(34),
", PrimaryAddress: ",CHAR(34),INDEX(People[Primary Address],$A1539),CHAR(34),
", PersonLink: }"))</f>
        <v>#REF!</v>
      </c>
      <c r="H1539" t="e">
        <f>IF(COUNTA(CitationInformation)=0,"",IF(INDEX(AuthorList[Author Name],$A1539)="","",
CONCATENATE("  - &amp;AuthorListID",TEXT($A1539,"0000"),
"  {CitationID: *CitationID0001",
", PersonID: *PersonID",TEXT(MATCH(INDEX(AuthorList[Author Name],$A1539),People[Full Name],0),"0000"),
", AuthorOrder: ",INDEX(AuthorList[Author Number],$A1539),"}")))</f>
        <v>#REF!</v>
      </c>
      <c r="K1539" t="e">
        <f>IF(INDEX(SamplingFeatures[Feature Code],$A1539)="","",
CONCATENATE("  - &amp;SamplingFeatureID",TEXT($A1539,"0000"),
" {","SamplingFeatureUUID:  ",CHAR(34),INDEX(SamplingFeatures[Sampling Feature UUID],$A1539),CHAR(34),
", SamplingFeatureTypeCV:  ",CHAR(34),INDEX(SamplingFeatures[Sampling Feature Type],$A1539),CHAR(34),
", SamplingFeatureCode:  ",CHAR(34),INDEX(SamplingFeatures[Feature Code],$A1539),CHAR(34),
", SamplingFeatureName:  ",CHAR(34),INDEX(SamplingFeatures[Feature Name],$A1539),CHAR(34),
", SamplingFeatureDescription:  ",CHAR(34),INDEX(SamplingFeatures[Feature Description],$A1539),CHAR(34),
", SamplingFeatureGeotypeCV:  ",CHAR(34),INDEX(SamplingFeatures[Feature Geo Type],$A1539),CHAR(34),
", FeatureGeometry:  ",CHAR(34),INDEX(SamplingFeatures[Feature Geometry],$A1539),CHAR(34),
", Elevation_m:  ",CHAR(34),INDEX(SamplingFeatures[Elevation_m],$A1539),CHAR(34),
", ElevationDatumCV:  ",CHAR(34),ElevationDatum,CHAR(34),"}"))</f>
        <v>#REF!</v>
      </c>
      <c r="L1539" t="e">
        <f>IF(INDEX(SamplingFeatures[Sampling Feature Type],$A1539)&lt;&gt;"Site","",
CONCATENATE("  - &amp;SiteID",TEXT(SUMPRODUCT(--($L$3:$L1538&lt;&gt;"")),"0000"),
" {","SamplingFeatureID:  *SamplingFeatureID",TEXT($A1539,"0000"),
", SiteTypeCV:  ",CHAR(34),INDEX(Sites[Site Type],$A1539),CHAR(34),
", Latitude:  ",INDEX(Sites[Latitude],$A1539),
", Longitude:  ",INDEX(Sites[Longitude],$A1539),
", SRSName:  ",CHAR(34),LatLonDatum,CHAR(34),"}"))</f>
        <v>#REF!</v>
      </c>
      <c r="M1539" t="e">
        <f>IF(INDEX(SamplingFeatures[Sampling Feature Type],$A1539)&lt;&gt;"Specimen","",
CONCATENATE("  - &amp;SpecimenID",TEXT(SUMPRODUCT(--($M$3:$M1538&lt;&gt;"")),"0000"),
" {","SamplingFeatureID:  *SamplingFeatureID",TEXT($A1539,"0000"),
", SpecimenTypeCV:  ",CHAR(34),INDEX(Specimens[Specimen Type],$A1539),CHAR(34),
", SpecimenMediumCV:  ",INDEX(Specimens[Specimen Medium],$A1539),
", IsFieldSpecimen:  ",CHAR(34),INDEX(Specimens[Is Field Specimen?],$A1539),CHAR(34),"}"))</f>
        <v>#REF!</v>
      </c>
      <c r="N1539" t="e">
        <f>IF(COUNTA(SpatialOffsets[])=0,"", IF(INDEX(SpatialOffsets[Spatial Offset Type],$A1539)="","",
CONCATENATE("  - &amp;SpatialOffsetID",TEXT($A1539,"0000"),
" {","SpatialOffsetTypeCV:  ",CHAR(34),INDEX(SpatialOffsets[Spatial Offset Type],$A1539),CHAR(34),
", Offset1Value:  ",INDEX(SpatialOffsets[Offset 1 Value],$A1539),
", Offset1UnitID:  ",CHAR(34),INDEX(SpatialOffsets[Offset 1 Unit],$A1539),CHAR(34),
", Offset2Value:  ",INDEX(SpatialOffsets[Offset 2 Value],$A1539),
", Offset2UnitID:  ",CHAR(34),INDEX(SpatialOffsets[Offset 2 Unit],$A1539),CHAR(34),
", Offset3Value:  ",INDEX(SpatialOffsets[Offset 3 Value],$A1539),
", Offset3UnitID:  ",CHAR(34),INDEX(SpatialOffsets[Offset 3 Unit],$A1539),CHAR(34),,"}")))</f>
        <v>#REF!</v>
      </c>
      <c r="O1539" t="e">
        <f>IF(COUNTA(RelatedFeatures[])=0,"", IF(INDEX(RelatedFeatures[First Sampling Feature Code],$A1539)="","",
CONCATENATE("  - &amp;RelationID",TEXT($A1539,"0000"),
" {","SamplingFeatureID:  *SamplingFeatureID",TEXT(MATCH(INDEX(RelatedFeatures[First Sampling Feature Code],$A1539),SamplingFeatures[Feature Code],0),"0000"),
", RelationshipTypeCV:  ",CHAR(34),INDEX(RelatedFeatures[Relationship Type],$A1539),CHAR(34),
", RelatedFeatureID: *SamplingFeatureID",TEXT(MATCH(INDEX(RelatedFeatures[Second Sampling Feature Code],$A1539),SamplingFeatures[Feature Code],0),"0000"),
", SpatialOffsetID:  ",IF(INDEX(RelatedFeatures[Offset Number],$A1539)="","",CONCATENATE("*SpatialOffsetID",TEXT(INDEX(RelatedFeatures[Offset Number],$A1539),"0000"))),"}")))</f>
        <v>#REF!</v>
      </c>
      <c r="P1539" t="e">
        <f>IF(INDEX(Methods[Method Type],$A1539)="","",
CONCATENATE("  - &amp;MethodID",TEXT($A1539,"0000"),
" {","MethodTypeCV:  ",CHAR(34),INDEX(Methods[Method Type],$A1539),CHAR(34),
", MethodCode:  ",CHAR(34),INDEX(Methods[Method Code],$A1539),CHAR(34),
", MethodName:  ",CHAR(34),INDEX(Methods[Method Name],$A1539),CHAR(34),
", MethodDescription:  ",CHAR(34),INDEX(Methods[Method Description],$A1539),CHAR(34),
", MethodLink:  ",CHAR(34),INDEX(Methods[Method Link],$A1539),CHAR(34),
", OrganizationID: *OrganizationID",TEXT(MATCH(INDEX(Methods[Organization Name],$A1539),Organizations[Organization Name],0),"0000"),"}"))</f>
        <v>#REF!</v>
      </c>
      <c r="Q1539" t="e">
        <f>IF(INDEX(Variables[Variable Type],$A1539)="","",
CONCATENATE("  - &amp;VariableID",TEXT($A1539,"0000"),
" {","VariableTypeCV:  ",CHAR(34),INDEX(Variables[Variable Type],$A1539),CHAR(34),
", VariableCode:  ",CHAR(34),INDEX(Variables[Variable Code],$A1539),CHAR(34),
", VariableNameCV:  ",CHAR(34),INDEX(Variables[Variable Name],$A1539),CHAR(34),
", VariableDefinition:  ",CHAR(34),INDEX(Variables[Variable Definition],$A1539),CHAR(34),
", SpecciationCV:  ",CHAR(34),INDEX(Variables[Speciation],$A1539),CHAR(34),
", NoDataValue:  ",CHAR(34),INDEX(Variables[No Data Value],$A1539),CHAR(34),"}"))</f>
        <v>#REF!</v>
      </c>
    </row>
    <row r="1540" spans="1:17" x14ac:dyDescent="0.25">
      <c r="A1540">
        <v>1537</v>
      </c>
      <c r="D1540" t="e">
        <f>IF(INDEX(People[First Name],$A1540)="","",
CONCATENATE("  - &amp;PersonID",TEXT($A1540,"0000"),
" {","PersonFirstName:  ",CHAR(34),INDEX(People[First Name],$A1540),CHAR(34),
", PersonMiddleName:  ",CHAR(34),INDEX(People[Middle Name],$A1540),CHAR(34),
", PersonLastName:  ",CHAR(34),INDEX(People[Last Name],$A1540),CHAR(34),"}"))</f>
        <v>#REF!</v>
      </c>
      <c r="E1540" t="e">
        <f>IF(INDEX(Organizations[Organization Type '[CV']],$A1540)="","",
CONCATENATE("  - &amp;OrganizationID",TEXT($A1540,"0000"),
" {","OrganizationTypeCV:  ",CHAR(34),INDEX(Organizations[Organization Type '[CV']],$A1540),CHAR(34),
", OrganizationCode:  ",CHAR(34),INDEX(Organizations[Organization Code],$A1540),CHAR(34),
", OrganizationName:  ",CHAR(34),INDEX(Organizations[Organization Name],$A1540),CHAR(34),
", OrganizationDescription:  ",CHAR(34),INDEX(Organizations[Organization Description],$A1540),CHAR(34),
", OrganizationLink:  ",CHAR(34),INDEX(Organizations[Organization Link],$A1540),CHAR(34),"}"))</f>
        <v>#REF!</v>
      </c>
      <c r="F1540" t="e">
        <f>IF(INDEX(People[First Name],$A1540)="","",
CONCATENATE("  - &amp;AffiliationID",TEXT($A1540,"0000"),
" {PersonID: *PersonID",TEXT($A1540,"0000"),
", OrganizationID: *OrganizationID",TEXT(MATCH(INDEX(People[Organization Name],$A1540),Organizations[Organization Name],0),"0000"),
", IsPrimaryOrganizationContact: , AffiliationStartDate: , AffiliationEndDate: , PrimaryPhone: ",
", PrimaryEmail: ",CHAR(34),INDEX(People[Primary Email],$A1540),CHAR(34),
", PrimaryAddress: ",CHAR(34),INDEX(People[Primary Address],$A1540),CHAR(34),
", PersonLink: }"))</f>
        <v>#REF!</v>
      </c>
      <c r="H1540" t="e">
        <f>IF(COUNTA(CitationInformation)=0,"",IF(INDEX(AuthorList[Author Name],$A1540)="","",
CONCATENATE("  - &amp;AuthorListID",TEXT($A1540,"0000"),
"  {CitationID: *CitationID0001",
", PersonID: *PersonID",TEXT(MATCH(INDEX(AuthorList[Author Name],$A1540),People[Full Name],0),"0000"),
", AuthorOrder: ",INDEX(AuthorList[Author Number],$A1540),"}")))</f>
        <v>#REF!</v>
      </c>
      <c r="K1540" t="e">
        <f>IF(INDEX(SamplingFeatures[Feature Code],$A1540)="","",
CONCATENATE("  - &amp;SamplingFeatureID",TEXT($A1540,"0000"),
" {","SamplingFeatureUUID:  ",CHAR(34),INDEX(SamplingFeatures[Sampling Feature UUID],$A1540),CHAR(34),
", SamplingFeatureTypeCV:  ",CHAR(34),INDEX(SamplingFeatures[Sampling Feature Type],$A1540),CHAR(34),
", SamplingFeatureCode:  ",CHAR(34),INDEX(SamplingFeatures[Feature Code],$A1540),CHAR(34),
", SamplingFeatureName:  ",CHAR(34),INDEX(SamplingFeatures[Feature Name],$A1540),CHAR(34),
", SamplingFeatureDescription:  ",CHAR(34),INDEX(SamplingFeatures[Feature Description],$A1540),CHAR(34),
", SamplingFeatureGeotypeCV:  ",CHAR(34),INDEX(SamplingFeatures[Feature Geo Type],$A1540),CHAR(34),
", FeatureGeometry:  ",CHAR(34),INDEX(SamplingFeatures[Feature Geometry],$A1540),CHAR(34),
", Elevation_m:  ",CHAR(34),INDEX(SamplingFeatures[Elevation_m],$A1540),CHAR(34),
", ElevationDatumCV:  ",CHAR(34),ElevationDatum,CHAR(34),"}"))</f>
        <v>#REF!</v>
      </c>
      <c r="L1540" t="e">
        <f>IF(INDEX(SamplingFeatures[Sampling Feature Type],$A1540)&lt;&gt;"Site","",
CONCATENATE("  - &amp;SiteID",TEXT(SUMPRODUCT(--($L$3:$L1539&lt;&gt;"")),"0000"),
" {","SamplingFeatureID:  *SamplingFeatureID",TEXT($A1540,"0000"),
", SiteTypeCV:  ",CHAR(34),INDEX(Sites[Site Type],$A1540),CHAR(34),
", Latitude:  ",INDEX(Sites[Latitude],$A1540),
", Longitude:  ",INDEX(Sites[Longitude],$A1540),
", SRSName:  ",CHAR(34),LatLonDatum,CHAR(34),"}"))</f>
        <v>#REF!</v>
      </c>
      <c r="M1540" t="e">
        <f>IF(INDEX(SamplingFeatures[Sampling Feature Type],$A1540)&lt;&gt;"Specimen","",
CONCATENATE("  - &amp;SpecimenID",TEXT(SUMPRODUCT(--($M$3:$M1539&lt;&gt;"")),"0000"),
" {","SamplingFeatureID:  *SamplingFeatureID",TEXT($A1540,"0000"),
", SpecimenTypeCV:  ",CHAR(34),INDEX(Specimens[Specimen Type],$A1540),CHAR(34),
", SpecimenMediumCV:  ",INDEX(Specimens[Specimen Medium],$A1540),
", IsFieldSpecimen:  ",CHAR(34),INDEX(Specimens[Is Field Specimen?],$A1540),CHAR(34),"}"))</f>
        <v>#REF!</v>
      </c>
      <c r="N1540" t="e">
        <f>IF(COUNTA(SpatialOffsets[])=0,"", IF(INDEX(SpatialOffsets[Spatial Offset Type],$A1540)="","",
CONCATENATE("  - &amp;SpatialOffsetID",TEXT($A1540,"0000"),
" {","SpatialOffsetTypeCV:  ",CHAR(34),INDEX(SpatialOffsets[Spatial Offset Type],$A1540),CHAR(34),
", Offset1Value:  ",INDEX(SpatialOffsets[Offset 1 Value],$A1540),
", Offset1UnitID:  ",CHAR(34),INDEX(SpatialOffsets[Offset 1 Unit],$A1540),CHAR(34),
", Offset2Value:  ",INDEX(SpatialOffsets[Offset 2 Value],$A1540),
", Offset2UnitID:  ",CHAR(34),INDEX(SpatialOffsets[Offset 2 Unit],$A1540),CHAR(34),
", Offset3Value:  ",INDEX(SpatialOffsets[Offset 3 Value],$A1540),
", Offset3UnitID:  ",CHAR(34),INDEX(SpatialOffsets[Offset 3 Unit],$A1540),CHAR(34),,"}")))</f>
        <v>#REF!</v>
      </c>
      <c r="O1540" t="e">
        <f>IF(COUNTA(RelatedFeatures[])=0,"", IF(INDEX(RelatedFeatures[First Sampling Feature Code],$A1540)="","",
CONCATENATE("  - &amp;RelationID",TEXT($A1540,"0000"),
" {","SamplingFeatureID:  *SamplingFeatureID",TEXT(MATCH(INDEX(RelatedFeatures[First Sampling Feature Code],$A1540),SamplingFeatures[Feature Code],0),"0000"),
", RelationshipTypeCV:  ",CHAR(34),INDEX(RelatedFeatures[Relationship Type],$A1540),CHAR(34),
", RelatedFeatureID: *SamplingFeatureID",TEXT(MATCH(INDEX(RelatedFeatures[Second Sampling Feature Code],$A1540),SamplingFeatures[Feature Code],0),"0000"),
", SpatialOffsetID:  ",IF(INDEX(RelatedFeatures[Offset Number],$A1540)="","",CONCATENATE("*SpatialOffsetID",TEXT(INDEX(RelatedFeatures[Offset Number],$A1540),"0000"))),"}")))</f>
        <v>#REF!</v>
      </c>
      <c r="P1540" t="e">
        <f>IF(INDEX(Methods[Method Type],$A1540)="","",
CONCATENATE("  - &amp;MethodID",TEXT($A1540,"0000"),
" {","MethodTypeCV:  ",CHAR(34),INDEX(Methods[Method Type],$A1540),CHAR(34),
", MethodCode:  ",CHAR(34),INDEX(Methods[Method Code],$A1540),CHAR(34),
", MethodName:  ",CHAR(34),INDEX(Methods[Method Name],$A1540),CHAR(34),
", MethodDescription:  ",CHAR(34),INDEX(Methods[Method Description],$A1540),CHAR(34),
", MethodLink:  ",CHAR(34),INDEX(Methods[Method Link],$A1540),CHAR(34),
", OrganizationID: *OrganizationID",TEXT(MATCH(INDEX(Methods[Organization Name],$A1540),Organizations[Organization Name],0),"0000"),"}"))</f>
        <v>#REF!</v>
      </c>
      <c r="Q1540" t="e">
        <f>IF(INDEX(Variables[Variable Type],$A1540)="","",
CONCATENATE("  - &amp;VariableID",TEXT($A1540,"0000"),
" {","VariableTypeCV:  ",CHAR(34),INDEX(Variables[Variable Type],$A1540),CHAR(34),
", VariableCode:  ",CHAR(34),INDEX(Variables[Variable Code],$A1540),CHAR(34),
", VariableNameCV:  ",CHAR(34),INDEX(Variables[Variable Name],$A1540),CHAR(34),
", VariableDefinition:  ",CHAR(34),INDEX(Variables[Variable Definition],$A1540),CHAR(34),
", SpecciationCV:  ",CHAR(34),INDEX(Variables[Speciation],$A1540),CHAR(34),
", NoDataValue:  ",CHAR(34),INDEX(Variables[No Data Value],$A1540),CHAR(34),"}"))</f>
        <v>#REF!</v>
      </c>
    </row>
    <row r="1541" spans="1:17" x14ac:dyDescent="0.25">
      <c r="A1541">
        <v>1538</v>
      </c>
      <c r="D1541" t="e">
        <f>IF(INDEX(People[First Name],$A1541)="","",
CONCATENATE("  - &amp;PersonID",TEXT($A1541,"0000"),
" {","PersonFirstName:  ",CHAR(34),INDEX(People[First Name],$A1541),CHAR(34),
", PersonMiddleName:  ",CHAR(34),INDEX(People[Middle Name],$A1541),CHAR(34),
", PersonLastName:  ",CHAR(34),INDEX(People[Last Name],$A1541),CHAR(34),"}"))</f>
        <v>#REF!</v>
      </c>
      <c r="E1541" t="e">
        <f>IF(INDEX(Organizations[Organization Type '[CV']],$A1541)="","",
CONCATENATE("  - &amp;OrganizationID",TEXT($A1541,"0000"),
" {","OrganizationTypeCV:  ",CHAR(34),INDEX(Organizations[Organization Type '[CV']],$A1541),CHAR(34),
", OrganizationCode:  ",CHAR(34),INDEX(Organizations[Organization Code],$A1541),CHAR(34),
", OrganizationName:  ",CHAR(34),INDEX(Organizations[Organization Name],$A1541),CHAR(34),
", OrganizationDescription:  ",CHAR(34),INDEX(Organizations[Organization Description],$A1541),CHAR(34),
", OrganizationLink:  ",CHAR(34),INDEX(Organizations[Organization Link],$A1541),CHAR(34),"}"))</f>
        <v>#REF!</v>
      </c>
      <c r="F1541" t="e">
        <f>IF(INDEX(People[First Name],$A1541)="","",
CONCATENATE("  - &amp;AffiliationID",TEXT($A1541,"0000"),
" {PersonID: *PersonID",TEXT($A1541,"0000"),
", OrganizationID: *OrganizationID",TEXT(MATCH(INDEX(People[Organization Name],$A1541),Organizations[Organization Name],0),"0000"),
", IsPrimaryOrganizationContact: , AffiliationStartDate: , AffiliationEndDate: , PrimaryPhone: ",
", PrimaryEmail: ",CHAR(34),INDEX(People[Primary Email],$A1541),CHAR(34),
", PrimaryAddress: ",CHAR(34),INDEX(People[Primary Address],$A1541),CHAR(34),
", PersonLink: }"))</f>
        <v>#REF!</v>
      </c>
      <c r="H1541" t="e">
        <f>IF(COUNTA(CitationInformation)=0,"",IF(INDEX(AuthorList[Author Name],$A1541)="","",
CONCATENATE("  - &amp;AuthorListID",TEXT($A1541,"0000"),
"  {CitationID: *CitationID0001",
", PersonID: *PersonID",TEXT(MATCH(INDEX(AuthorList[Author Name],$A1541),People[Full Name],0),"0000"),
", AuthorOrder: ",INDEX(AuthorList[Author Number],$A1541),"}")))</f>
        <v>#REF!</v>
      </c>
      <c r="K1541" t="e">
        <f>IF(INDEX(SamplingFeatures[Feature Code],$A1541)="","",
CONCATENATE("  - &amp;SamplingFeatureID",TEXT($A1541,"0000"),
" {","SamplingFeatureUUID:  ",CHAR(34),INDEX(SamplingFeatures[Sampling Feature UUID],$A1541),CHAR(34),
", SamplingFeatureTypeCV:  ",CHAR(34),INDEX(SamplingFeatures[Sampling Feature Type],$A1541),CHAR(34),
", SamplingFeatureCode:  ",CHAR(34),INDEX(SamplingFeatures[Feature Code],$A1541),CHAR(34),
", SamplingFeatureName:  ",CHAR(34),INDEX(SamplingFeatures[Feature Name],$A1541),CHAR(34),
", SamplingFeatureDescription:  ",CHAR(34),INDEX(SamplingFeatures[Feature Description],$A1541),CHAR(34),
", SamplingFeatureGeotypeCV:  ",CHAR(34),INDEX(SamplingFeatures[Feature Geo Type],$A1541),CHAR(34),
", FeatureGeometry:  ",CHAR(34),INDEX(SamplingFeatures[Feature Geometry],$A1541),CHAR(34),
", Elevation_m:  ",CHAR(34),INDEX(SamplingFeatures[Elevation_m],$A1541),CHAR(34),
", ElevationDatumCV:  ",CHAR(34),ElevationDatum,CHAR(34),"}"))</f>
        <v>#REF!</v>
      </c>
      <c r="L1541" t="e">
        <f>IF(INDEX(SamplingFeatures[Sampling Feature Type],$A1541)&lt;&gt;"Site","",
CONCATENATE("  - &amp;SiteID",TEXT(SUMPRODUCT(--($L$3:$L1540&lt;&gt;"")),"0000"),
" {","SamplingFeatureID:  *SamplingFeatureID",TEXT($A1541,"0000"),
", SiteTypeCV:  ",CHAR(34),INDEX(Sites[Site Type],$A1541),CHAR(34),
", Latitude:  ",INDEX(Sites[Latitude],$A1541),
", Longitude:  ",INDEX(Sites[Longitude],$A1541),
", SRSName:  ",CHAR(34),LatLonDatum,CHAR(34),"}"))</f>
        <v>#REF!</v>
      </c>
      <c r="M1541" t="e">
        <f>IF(INDEX(SamplingFeatures[Sampling Feature Type],$A1541)&lt;&gt;"Specimen","",
CONCATENATE("  - &amp;SpecimenID",TEXT(SUMPRODUCT(--($M$3:$M1540&lt;&gt;"")),"0000"),
" {","SamplingFeatureID:  *SamplingFeatureID",TEXT($A1541,"0000"),
", SpecimenTypeCV:  ",CHAR(34),INDEX(Specimens[Specimen Type],$A1541),CHAR(34),
", SpecimenMediumCV:  ",INDEX(Specimens[Specimen Medium],$A1541),
", IsFieldSpecimen:  ",CHAR(34),INDEX(Specimens[Is Field Specimen?],$A1541),CHAR(34),"}"))</f>
        <v>#REF!</v>
      </c>
      <c r="N1541" t="e">
        <f>IF(COUNTA(SpatialOffsets[])=0,"", IF(INDEX(SpatialOffsets[Spatial Offset Type],$A1541)="","",
CONCATENATE("  - &amp;SpatialOffsetID",TEXT($A1541,"0000"),
" {","SpatialOffsetTypeCV:  ",CHAR(34),INDEX(SpatialOffsets[Spatial Offset Type],$A1541),CHAR(34),
", Offset1Value:  ",INDEX(SpatialOffsets[Offset 1 Value],$A1541),
", Offset1UnitID:  ",CHAR(34),INDEX(SpatialOffsets[Offset 1 Unit],$A1541),CHAR(34),
", Offset2Value:  ",INDEX(SpatialOffsets[Offset 2 Value],$A1541),
", Offset2UnitID:  ",CHAR(34),INDEX(SpatialOffsets[Offset 2 Unit],$A1541),CHAR(34),
", Offset3Value:  ",INDEX(SpatialOffsets[Offset 3 Value],$A1541),
", Offset3UnitID:  ",CHAR(34),INDEX(SpatialOffsets[Offset 3 Unit],$A1541),CHAR(34),,"}")))</f>
        <v>#REF!</v>
      </c>
      <c r="O1541" t="e">
        <f>IF(COUNTA(RelatedFeatures[])=0,"", IF(INDEX(RelatedFeatures[First Sampling Feature Code],$A1541)="","",
CONCATENATE("  - &amp;RelationID",TEXT($A1541,"0000"),
" {","SamplingFeatureID:  *SamplingFeatureID",TEXT(MATCH(INDEX(RelatedFeatures[First Sampling Feature Code],$A1541),SamplingFeatures[Feature Code],0),"0000"),
", RelationshipTypeCV:  ",CHAR(34),INDEX(RelatedFeatures[Relationship Type],$A1541),CHAR(34),
", RelatedFeatureID: *SamplingFeatureID",TEXT(MATCH(INDEX(RelatedFeatures[Second Sampling Feature Code],$A1541),SamplingFeatures[Feature Code],0),"0000"),
", SpatialOffsetID:  ",IF(INDEX(RelatedFeatures[Offset Number],$A1541)="","",CONCATENATE("*SpatialOffsetID",TEXT(INDEX(RelatedFeatures[Offset Number],$A1541),"0000"))),"}")))</f>
        <v>#REF!</v>
      </c>
      <c r="P1541" t="e">
        <f>IF(INDEX(Methods[Method Type],$A1541)="","",
CONCATENATE("  - &amp;MethodID",TEXT($A1541,"0000"),
" {","MethodTypeCV:  ",CHAR(34),INDEX(Methods[Method Type],$A1541),CHAR(34),
", MethodCode:  ",CHAR(34),INDEX(Methods[Method Code],$A1541),CHAR(34),
", MethodName:  ",CHAR(34),INDEX(Methods[Method Name],$A1541),CHAR(34),
", MethodDescription:  ",CHAR(34),INDEX(Methods[Method Description],$A1541),CHAR(34),
", MethodLink:  ",CHAR(34),INDEX(Methods[Method Link],$A1541),CHAR(34),
", OrganizationID: *OrganizationID",TEXT(MATCH(INDEX(Methods[Organization Name],$A1541),Organizations[Organization Name],0),"0000"),"}"))</f>
        <v>#REF!</v>
      </c>
      <c r="Q1541" t="e">
        <f>IF(INDEX(Variables[Variable Type],$A1541)="","",
CONCATENATE("  - &amp;VariableID",TEXT($A1541,"0000"),
" {","VariableTypeCV:  ",CHAR(34),INDEX(Variables[Variable Type],$A1541),CHAR(34),
", VariableCode:  ",CHAR(34),INDEX(Variables[Variable Code],$A1541),CHAR(34),
", VariableNameCV:  ",CHAR(34),INDEX(Variables[Variable Name],$A1541),CHAR(34),
", VariableDefinition:  ",CHAR(34),INDEX(Variables[Variable Definition],$A1541),CHAR(34),
", SpecciationCV:  ",CHAR(34),INDEX(Variables[Speciation],$A1541),CHAR(34),
", NoDataValue:  ",CHAR(34),INDEX(Variables[No Data Value],$A1541),CHAR(34),"}"))</f>
        <v>#REF!</v>
      </c>
    </row>
    <row r="1542" spans="1:17" x14ac:dyDescent="0.25">
      <c r="A1542">
        <v>1539</v>
      </c>
      <c r="D1542" t="e">
        <f>IF(INDEX(People[First Name],$A1542)="","",
CONCATENATE("  - &amp;PersonID",TEXT($A1542,"0000"),
" {","PersonFirstName:  ",CHAR(34),INDEX(People[First Name],$A1542),CHAR(34),
", PersonMiddleName:  ",CHAR(34),INDEX(People[Middle Name],$A1542),CHAR(34),
", PersonLastName:  ",CHAR(34),INDEX(People[Last Name],$A1542),CHAR(34),"}"))</f>
        <v>#REF!</v>
      </c>
      <c r="E1542" t="e">
        <f>IF(INDEX(Organizations[Organization Type '[CV']],$A1542)="","",
CONCATENATE("  - &amp;OrganizationID",TEXT($A1542,"0000"),
" {","OrganizationTypeCV:  ",CHAR(34),INDEX(Organizations[Organization Type '[CV']],$A1542),CHAR(34),
", OrganizationCode:  ",CHAR(34),INDEX(Organizations[Organization Code],$A1542),CHAR(34),
", OrganizationName:  ",CHAR(34),INDEX(Organizations[Organization Name],$A1542),CHAR(34),
", OrganizationDescription:  ",CHAR(34),INDEX(Organizations[Organization Description],$A1542),CHAR(34),
", OrganizationLink:  ",CHAR(34),INDEX(Organizations[Organization Link],$A1542),CHAR(34),"}"))</f>
        <v>#REF!</v>
      </c>
      <c r="F1542" t="e">
        <f>IF(INDEX(People[First Name],$A1542)="","",
CONCATENATE("  - &amp;AffiliationID",TEXT($A1542,"0000"),
" {PersonID: *PersonID",TEXT($A1542,"0000"),
", OrganizationID: *OrganizationID",TEXT(MATCH(INDEX(People[Organization Name],$A1542),Organizations[Organization Name],0),"0000"),
", IsPrimaryOrganizationContact: , AffiliationStartDate: , AffiliationEndDate: , PrimaryPhone: ",
", PrimaryEmail: ",CHAR(34),INDEX(People[Primary Email],$A1542),CHAR(34),
", PrimaryAddress: ",CHAR(34),INDEX(People[Primary Address],$A1542),CHAR(34),
", PersonLink: }"))</f>
        <v>#REF!</v>
      </c>
      <c r="H1542" t="e">
        <f>IF(COUNTA(CitationInformation)=0,"",IF(INDEX(AuthorList[Author Name],$A1542)="","",
CONCATENATE("  - &amp;AuthorListID",TEXT($A1542,"0000"),
"  {CitationID: *CitationID0001",
", PersonID: *PersonID",TEXT(MATCH(INDEX(AuthorList[Author Name],$A1542),People[Full Name],0),"0000"),
", AuthorOrder: ",INDEX(AuthorList[Author Number],$A1542),"}")))</f>
        <v>#REF!</v>
      </c>
      <c r="K1542" t="e">
        <f>IF(INDEX(SamplingFeatures[Feature Code],$A1542)="","",
CONCATENATE("  - &amp;SamplingFeatureID",TEXT($A1542,"0000"),
" {","SamplingFeatureUUID:  ",CHAR(34),INDEX(SamplingFeatures[Sampling Feature UUID],$A1542),CHAR(34),
", SamplingFeatureTypeCV:  ",CHAR(34),INDEX(SamplingFeatures[Sampling Feature Type],$A1542),CHAR(34),
", SamplingFeatureCode:  ",CHAR(34),INDEX(SamplingFeatures[Feature Code],$A1542),CHAR(34),
", SamplingFeatureName:  ",CHAR(34),INDEX(SamplingFeatures[Feature Name],$A1542),CHAR(34),
", SamplingFeatureDescription:  ",CHAR(34),INDEX(SamplingFeatures[Feature Description],$A1542),CHAR(34),
", SamplingFeatureGeotypeCV:  ",CHAR(34),INDEX(SamplingFeatures[Feature Geo Type],$A1542),CHAR(34),
", FeatureGeometry:  ",CHAR(34),INDEX(SamplingFeatures[Feature Geometry],$A1542),CHAR(34),
", Elevation_m:  ",CHAR(34),INDEX(SamplingFeatures[Elevation_m],$A1542),CHAR(34),
", ElevationDatumCV:  ",CHAR(34),ElevationDatum,CHAR(34),"}"))</f>
        <v>#REF!</v>
      </c>
      <c r="L1542" t="e">
        <f>IF(INDEX(SamplingFeatures[Sampling Feature Type],$A1542)&lt;&gt;"Site","",
CONCATENATE("  - &amp;SiteID",TEXT(SUMPRODUCT(--($L$3:$L1541&lt;&gt;"")),"0000"),
" {","SamplingFeatureID:  *SamplingFeatureID",TEXT($A1542,"0000"),
", SiteTypeCV:  ",CHAR(34),INDEX(Sites[Site Type],$A1542),CHAR(34),
", Latitude:  ",INDEX(Sites[Latitude],$A1542),
", Longitude:  ",INDEX(Sites[Longitude],$A1542),
", SRSName:  ",CHAR(34),LatLonDatum,CHAR(34),"}"))</f>
        <v>#REF!</v>
      </c>
      <c r="M1542" t="e">
        <f>IF(INDEX(SamplingFeatures[Sampling Feature Type],$A1542)&lt;&gt;"Specimen","",
CONCATENATE("  - &amp;SpecimenID",TEXT(SUMPRODUCT(--($M$3:$M1541&lt;&gt;"")),"0000"),
" {","SamplingFeatureID:  *SamplingFeatureID",TEXT($A1542,"0000"),
", SpecimenTypeCV:  ",CHAR(34),INDEX(Specimens[Specimen Type],$A1542),CHAR(34),
", SpecimenMediumCV:  ",INDEX(Specimens[Specimen Medium],$A1542),
", IsFieldSpecimen:  ",CHAR(34),INDEX(Specimens[Is Field Specimen?],$A1542),CHAR(34),"}"))</f>
        <v>#REF!</v>
      </c>
      <c r="N1542" t="e">
        <f>IF(COUNTA(SpatialOffsets[])=0,"", IF(INDEX(SpatialOffsets[Spatial Offset Type],$A1542)="","",
CONCATENATE("  - &amp;SpatialOffsetID",TEXT($A1542,"0000"),
" {","SpatialOffsetTypeCV:  ",CHAR(34),INDEX(SpatialOffsets[Spatial Offset Type],$A1542),CHAR(34),
", Offset1Value:  ",INDEX(SpatialOffsets[Offset 1 Value],$A1542),
", Offset1UnitID:  ",CHAR(34),INDEX(SpatialOffsets[Offset 1 Unit],$A1542),CHAR(34),
", Offset2Value:  ",INDEX(SpatialOffsets[Offset 2 Value],$A1542),
", Offset2UnitID:  ",CHAR(34),INDEX(SpatialOffsets[Offset 2 Unit],$A1542),CHAR(34),
", Offset3Value:  ",INDEX(SpatialOffsets[Offset 3 Value],$A1542),
", Offset3UnitID:  ",CHAR(34),INDEX(SpatialOffsets[Offset 3 Unit],$A1542),CHAR(34),,"}")))</f>
        <v>#REF!</v>
      </c>
      <c r="O1542" t="e">
        <f>IF(COUNTA(RelatedFeatures[])=0,"", IF(INDEX(RelatedFeatures[First Sampling Feature Code],$A1542)="","",
CONCATENATE("  - &amp;RelationID",TEXT($A1542,"0000"),
" {","SamplingFeatureID:  *SamplingFeatureID",TEXT(MATCH(INDEX(RelatedFeatures[First Sampling Feature Code],$A1542),SamplingFeatures[Feature Code],0),"0000"),
", RelationshipTypeCV:  ",CHAR(34),INDEX(RelatedFeatures[Relationship Type],$A1542),CHAR(34),
", RelatedFeatureID: *SamplingFeatureID",TEXT(MATCH(INDEX(RelatedFeatures[Second Sampling Feature Code],$A1542),SamplingFeatures[Feature Code],0),"0000"),
", SpatialOffsetID:  ",IF(INDEX(RelatedFeatures[Offset Number],$A1542)="","",CONCATENATE("*SpatialOffsetID",TEXT(INDEX(RelatedFeatures[Offset Number],$A1542),"0000"))),"}")))</f>
        <v>#REF!</v>
      </c>
      <c r="P1542" t="e">
        <f>IF(INDEX(Methods[Method Type],$A1542)="","",
CONCATENATE("  - &amp;MethodID",TEXT($A1542,"0000"),
" {","MethodTypeCV:  ",CHAR(34),INDEX(Methods[Method Type],$A1542),CHAR(34),
", MethodCode:  ",CHAR(34),INDEX(Methods[Method Code],$A1542),CHAR(34),
", MethodName:  ",CHAR(34),INDEX(Methods[Method Name],$A1542),CHAR(34),
", MethodDescription:  ",CHAR(34),INDEX(Methods[Method Description],$A1542),CHAR(34),
", MethodLink:  ",CHAR(34),INDEX(Methods[Method Link],$A1542),CHAR(34),
", OrganizationID: *OrganizationID",TEXT(MATCH(INDEX(Methods[Organization Name],$A1542),Organizations[Organization Name],0),"0000"),"}"))</f>
        <v>#REF!</v>
      </c>
      <c r="Q1542" t="e">
        <f>IF(INDEX(Variables[Variable Type],$A1542)="","",
CONCATENATE("  - &amp;VariableID",TEXT($A1542,"0000"),
" {","VariableTypeCV:  ",CHAR(34),INDEX(Variables[Variable Type],$A1542),CHAR(34),
", VariableCode:  ",CHAR(34),INDEX(Variables[Variable Code],$A1542),CHAR(34),
", VariableNameCV:  ",CHAR(34),INDEX(Variables[Variable Name],$A1542),CHAR(34),
", VariableDefinition:  ",CHAR(34),INDEX(Variables[Variable Definition],$A1542),CHAR(34),
", SpecciationCV:  ",CHAR(34),INDEX(Variables[Speciation],$A1542),CHAR(34),
", NoDataValue:  ",CHAR(34),INDEX(Variables[No Data Value],$A1542),CHAR(34),"}"))</f>
        <v>#REF!</v>
      </c>
    </row>
    <row r="1543" spans="1:17" x14ac:dyDescent="0.25">
      <c r="A1543">
        <v>1540</v>
      </c>
      <c r="D1543" t="e">
        <f>IF(INDEX(People[First Name],$A1543)="","",
CONCATENATE("  - &amp;PersonID",TEXT($A1543,"0000"),
" {","PersonFirstName:  ",CHAR(34),INDEX(People[First Name],$A1543),CHAR(34),
", PersonMiddleName:  ",CHAR(34),INDEX(People[Middle Name],$A1543),CHAR(34),
", PersonLastName:  ",CHAR(34),INDEX(People[Last Name],$A1543),CHAR(34),"}"))</f>
        <v>#REF!</v>
      </c>
      <c r="E1543" t="e">
        <f>IF(INDEX(Organizations[Organization Type '[CV']],$A1543)="","",
CONCATENATE("  - &amp;OrganizationID",TEXT($A1543,"0000"),
" {","OrganizationTypeCV:  ",CHAR(34),INDEX(Organizations[Organization Type '[CV']],$A1543),CHAR(34),
", OrganizationCode:  ",CHAR(34),INDEX(Organizations[Organization Code],$A1543),CHAR(34),
", OrganizationName:  ",CHAR(34),INDEX(Organizations[Organization Name],$A1543),CHAR(34),
", OrganizationDescription:  ",CHAR(34),INDEX(Organizations[Organization Description],$A1543),CHAR(34),
", OrganizationLink:  ",CHAR(34),INDEX(Organizations[Organization Link],$A1543),CHAR(34),"}"))</f>
        <v>#REF!</v>
      </c>
      <c r="F1543" t="e">
        <f>IF(INDEX(People[First Name],$A1543)="","",
CONCATENATE("  - &amp;AffiliationID",TEXT($A1543,"0000"),
" {PersonID: *PersonID",TEXT($A1543,"0000"),
", OrganizationID: *OrganizationID",TEXT(MATCH(INDEX(People[Organization Name],$A1543),Organizations[Organization Name],0),"0000"),
", IsPrimaryOrganizationContact: , AffiliationStartDate: , AffiliationEndDate: , PrimaryPhone: ",
", PrimaryEmail: ",CHAR(34),INDEX(People[Primary Email],$A1543),CHAR(34),
", PrimaryAddress: ",CHAR(34),INDEX(People[Primary Address],$A1543),CHAR(34),
", PersonLink: }"))</f>
        <v>#REF!</v>
      </c>
      <c r="H1543" t="e">
        <f>IF(COUNTA(CitationInformation)=0,"",IF(INDEX(AuthorList[Author Name],$A1543)="","",
CONCATENATE("  - &amp;AuthorListID",TEXT($A1543,"0000"),
"  {CitationID: *CitationID0001",
", PersonID: *PersonID",TEXT(MATCH(INDEX(AuthorList[Author Name],$A1543),People[Full Name],0),"0000"),
", AuthorOrder: ",INDEX(AuthorList[Author Number],$A1543),"}")))</f>
        <v>#REF!</v>
      </c>
      <c r="K1543" t="e">
        <f>IF(INDEX(SamplingFeatures[Feature Code],$A1543)="","",
CONCATENATE("  - &amp;SamplingFeatureID",TEXT($A1543,"0000"),
" {","SamplingFeatureUUID:  ",CHAR(34),INDEX(SamplingFeatures[Sampling Feature UUID],$A1543),CHAR(34),
", SamplingFeatureTypeCV:  ",CHAR(34),INDEX(SamplingFeatures[Sampling Feature Type],$A1543),CHAR(34),
", SamplingFeatureCode:  ",CHAR(34),INDEX(SamplingFeatures[Feature Code],$A1543),CHAR(34),
", SamplingFeatureName:  ",CHAR(34),INDEX(SamplingFeatures[Feature Name],$A1543),CHAR(34),
", SamplingFeatureDescription:  ",CHAR(34),INDEX(SamplingFeatures[Feature Description],$A1543),CHAR(34),
", SamplingFeatureGeotypeCV:  ",CHAR(34),INDEX(SamplingFeatures[Feature Geo Type],$A1543),CHAR(34),
", FeatureGeometry:  ",CHAR(34),INDEX(SamplingFeatures[Feature Geometry],$A1543),CHAR(34),
", Elevation_m:  ",CHAR(34),INDEX(SamplingFeatures[Elevation_m],$A1543),CHAR(34),
", ElevationDatumCV:  ",CHAR(34),ElevationDatum,CHAR(34),"}"))</f>
        <v>#REF!</v>
      </c>
      <c r="L1543" t="e">
        <f>IF(INDEX(SamplingFeatures[Sampling Feature Type],$A1543)&lt;&gt;"Site","",
CONCATENATE("  - &amp;SiteID",TEXT(SUMPRODUCT(--($L$3:$L1542&lt;&gt;"")),"0000"),
" {","SamplingFeatureID:  *SamplingFeatureID",TEXT($A1543,"0000"),
", SiteTypeCV:  ",CHAR(34),INDEX(Sites[Site Type],$A1543),CHAR(34),
", Latitude:  ",INDEX(Sites[Latitude],$A1543),
", Longitude:  ",INDEX(Sites[Longitude],$A1543),
", SRSName:  ",CHAR(34),LatLonDatum,CHAR(34),"}"))</f>
        <v>#REF!</v>
      </c>
      <c r="M1543" t="e">
        <f>IF(INDEX(SamplingFeatures[Sampling Feature Type],$A1543)&lt;&gt;"Specimen","",
CONCATENATE("  - &amp;SpecimenID",TEXT(SUMPRODUCT(--($M$3:$M1542&lt;&gt;"")),"0000"),
" {","SamplingFeatureID:  *SamplingFeatureID",TEXT($A1543,"0000"),
", SpecimenTypeCV:  ",CHAR(34),INDEX(Specimens[Specimen Type],$A1543),CHAR(34),
", SpecimenMediumCV:  ",INDEX(Specimens[Specimen Medium],$A1543),
", IsFieldSpecimen:  ",CHAR(34),INDEX(Specimens[Is Field Specimen?],$A1543),CHAR(34),"}"))</f>
        <v>#REF!</v>
      </c>
      <c r="N1543" t="e">
        <f>IF(COUNTA(SpatialOffsets[])=0,"", IF(INDEX(SpatialOffsets[Spatial Offset Type],$A1543)="","",
CONCATENATE("  - &amp;SpatialOffsetID",TEXT($A1543,"0000"),
" {","SpatialOffsetTypeCV:  ",CHAR(34),INDEX(SpatialOffsets[Spatial Offset Type],$A1543),CHAR(34),
", Offset1Value:  ",INDEX(SpatialOffsets[Offset 1 Value],$A1543),
", Offset1UnitID:  ",CHAR(34),INDEX(SpatialOffsets[Offset 1 Unit],$A1543),CHAR(34),
", Offset2Value:  ",INDEX(SpatialOffsets[Offset 2 Value],$A1543),
", Offset2UnitID:  ",CHAR(34),INDEX(SpatialOffsets[Offset 2 Unit],$A1543),CHAR(34),
", Offset3Value:  ",INDEX(SpatialOffsets[Offset 3 Value],$A1543),
", Offset3UnitID:  ",CHAR(34),INDEX(SpatialOffsets[Offset 3 Unit],$A1543),CHAR(34),,"}")))</f>
        <v>#REF!</v>
      </c>
      <c r="O1543" t="e">
        <f>IF(COUNTA(RelatedFeatures[])=0,"", IF(INDEX(RelatedFeatures[First Sampling Feature Code],$A1543)="","",
CONCATENATE("  - &amp;RelationID",TEXT($A1543,"0000"),
" {","SamplingFeatureID:  *SamplingFeatureID",TEXT(MATCH(INDEX(RelatedFeatures[First Sampling Feature Code],$A1543),SamplingFeatures[Feature Code],0),"0000"),
", RelationshipTypeCV:  ",CHAR(34),INDEX(RelatedFeatures[Relationship Type],$A1543),CHAR(34),
", RelatedFeatureID: *SamplingFeatureID",TEXT(MATCH(INDEX(RelatedFeatures[Second Sampling Feature Code],$A1543),SamplingFeatures[Feature Code],0),"0000"),
", SpatialOffsetID:  ",IF(INDEX(RelatedFeatures[Offset Number],$A1543)="","",CONCATENATE("*SpatialOffsetID",TEXT(INDEX(RelatedFeatures[Offset Number],$A1543),"0000"))),"}")))</f>
        <v>#REF!</v>
      </c>
      <c r="P1543" t="e">
        <f>IF(INDEX(Methods[Method Type],$A1543)="","",
CONCATENATE("  - &amp;MethodID",TEXT($A1543,"0000"),
" {","MethodTypeCV:  ",CHAR(34),INDEX(Methods[Method Type],$A1543),CHAR(34),
", MethodCode:  ",CHAR(34),INDEX(Methods[Method Code],$A1543),CHAR(34),
", MethodName:  ",CHAR(34),INDEX(Methods[Method Name],$A1543),CHAR(34),
", MethodDescription:  ",CHAR(34),INDEX(Methods[Method Description],$A1543),CHAR(34),
", MethodLink:  ",CHAR(34),INDEX(Methods[Method Link],$A1543),CHAR(34),
", OrganizationID: *OrganizationID",TEXT(MATCH(INDEX(Methods[Organization Name],$A1543),Organizations[Organization Name],0),"0000"),"}"))</f>
        <v>#REF!</v>
      </c>
      <c r="Q1543" t="e">
        <f>IF(INDEX(Variables[Variable Type],$A1543)="","",
CONCATENATE("  - &amp;VariableID",TEXT($A1543,"0000"),
" {","VariableTypeCV:  ",CHAR(34),INDEX(Variables[Variable Type],$A1543),CHAR(34),
", VariableCode:  ",CHAR(34),INDEX(Variables[Variable Code],$A1543),CHAR(34),
", VariableNameCV:  ",CHAR(34),INDEX(Variables[Variable Name],$A1543),CHAR(34),
", VariableDefinition:  ",CHAR(34),INDEX(Variables[Variable Definition],$A1543),CHAR(34),
", SpecciationCV:  ",CHAR(34),INDEX(Variables[Speciation],$A1543),CHAR(34),
", NoDataValue:  ",CHAR(34),INDEX(Variables[No Data Value],$A1543),CHAR(34),"}"))</f>
        <v>#REF!</v>
      </c>
    </row>
    <row r="1544" spans="1:17" x14ac:dyDescent="0.25">
      <c r="A1544">
        <v>1541</v>
      </c>
      <c r="D1544" t="e">
        <f>IF(INDEX(People[First Name],$A1544)="","",
CONCATENATE("  - &amp;PersonID",TEXT($A1544,"0000"),
" {","PersonFirstName:  ",CHAR(34),INDEX(People[First Name],$A1544),CHAR(34),
", PersonMiddleName:  ",CHAR(34),INDEX(People[Middle Name],$A1544),CHAR(34),
", PersonLastName:  ",CHAR(34),INDEX(People[Last Name],$A1544),CHAR(34),"}"))</f>
        <v>#REF!</v>
      </c>
      <c r="E1544" t="e">
        <f>IF(INDEX(Organizations[Organization Type '[CV']],$A1544)="","",
CONCATENATE("  - &amp;OrganizationID",TEXT($A1544,"0000"),
" {","OrganizationTypeCV:  ",CHAR(34),INDEX(Organizations[Organization Type '[CV']],$A1544),CHAR(34),
", OrganizationCode:  ",CHAR(34),INDEX(Organizations[Organization Code],$A1544),CHAR(34),
", OrganizationName:  ",CHAR(34),INDEX(Organizations[Organization Name],$A1544),CHAR(34),
", OrganizationDescription:  ",CHAR(34),INDEX(Organizations[Organization Description],$A1544),CHAR(34),
", OrganizationLink:  ",CHAR(34),INDEX(Organizations[Organization Link],$A1544),CHAR(34),"}"))</f>
        <v>#REF!</v>
      </c>
      <c r="F1544" t="e">
        <f>IF(INDEX(People[First Name],$A1544)="","",
CONCATENATE("  - &amp;AffiliationID",TEXT($A1544,"0000"),
" {PersonID: *PersonID",TEXT($A1544,"0000"),
", OrganizationID: *OrganizationID",TEXT(MATCH(INDEX(People[Organization Name],$A1544),Organizations[Organization Name],0),"0000"),
", IsPrimaryOrganizationContact: , AffiliationStartDate: , AffiliationEndDate: , PrimaryPhone: ",
", PrimaryEmail: ",CHAR(34),INDEX(People[Primary Email],$A1544),CHAR(34),
", PrimaryAddress: ",CHAR(34),INDEX(People[Primary Address],$A1544),CHAR(34),
", PersonLink: }"))</f>
        <v>#REF!</v>
      </c>
      <c r="H1544" t="e">
        <f>IF(COUNTA(CitationInformation)=0,"",IF(INDEX(AuthorList[Author Name],$A1544)="","",
CONCATENATE("  - &amp;AuthorListID",TEXT($A1544,"0000"),
"  {CitationID: *CitationID0001",
", PersonID: *PersonID",TEXT(MATCH(INDEX(AuthorList[Author Name],$A1544),People[Full Name],0),"0000"),
", AuthorOrder: ",INDEX(AuthorList[Author Number],$A1544),"}")))</f>
        <v>#REF!</v>
      </c>
      <c r="K1544" t="e">
        <f>IF(INDEX(SamplingFeatures[Feature Code],$A1544)="","",
CONCATENATE("  - &amp;SamplingFeatureID",TEXT($A1544,"0000"),
" {","SamplingFeatureUUID:  ",CHAR(34),INDEX(SamplingFeatures[Sampling Feature UUID],$A1544),CHAR(34),
", SamplingFeatureTypeCV:  ",CHAR(34),INDEX(SamplingFeatures[Sampling Feature Type],$A1544),CHAR(34),
", SamplingFeatureCode:  ",CHAR(34),INDEX(SamplingFeatures[Feature Code],$A1544),CHAR(34),
", SamplingFeatureName:  ",CHAR(34),INDEX(SamplingFeatures[Feature Name],$A1544),CHAR(34),
", SamplingFeatureDescription:  ",CHAR(34),INDEX(SamplingFeatures[Feature Description],$A1544),CHAR(34),
", SamplingFeatureGeotypeCV:  ",CHAR(34),INDEX(SamplingFeatures[Feature Geo Type],$A1544),CHAR(34),
", FeatureGeometry:  ",CHAR(34),INDEX(SamplingFeatures[Feature Geometry],$A1544),CHAR(34),
", Elevation_m:  ",CHAR(34),INDEX(SamplingFeatures[Elevation_m],$A1544),CHAR(34),
", ElevationDatumCV:  ",CHAR(34),ElevationDatum,CHAR(34),"}"))</f>
        <v>#REF!</v>
      </c>
      <c r="L1544" t="e">
        <f>IF(INDEX(SamplingFeatures[Sampling Feature Type],$A1544)&lt;&gt;"Site","",
CONCATENATE("  - &amp;SiteID",TEXT(SUMPRODUCT(--($L$3:$L1543&lt;&gt;"")),"0000"),
" {","SamplingFeatureID:  *SamplingFeatureID",TEXT($A1544,"0000"),
", SiteTypeCV:  ",CHAR(34),INDEX(Sites[Site Type],$A1544),CHAR(34),
", Latitude:  ",INDEX(Sites[Latitude],$A1544),
", Longitude:  ",INDEX(Sites[Longitude],$A1544),
", SRSName:  ",CHAR(34),LatLonDatum,CHAR(34),"}"))</f>
        <v>#REF!</v>
      </c>
      <c r="M1544" t="e">
        <f>IF(INDEX(SamplingFeatures[Sampling Feature Type],$A1544)&lt;&gt;"Specimen","",
CONCATENATE("  - &amp;SpecimenID",TEXT(SUMPRODUCT(--($M$3:$M1543&lt;&gt;"")),"0000"),
" {","SamplingFeatureID:  *SamplingFeatureID",TEXT($A1544,"0000"),
", SpecimenTypeCV:  ",CHAR(34),INDEX(Specimens[Specimen Type],$A1544),CHAR(34),
", SpecimenMediumCV:  ",INDEX(Specimens[Specimen Medium],$A1544),
", IsFieldSpecimen:  ",CHAR(34),INDEX(Specimens[Is Field Specimen?],$A1544),CHAR(34),"}"))</f>
        <v>#REF!</v>
      </c>
      <c r="N1544" t="e">
        <f>IF(COUNTA(SpatialOffsets[])=0,"", IF(INDEX(SpatialOffsets[Spatial Offset Type],$A1544)="","",
CONCATENATE("  - &amp;SpatialOffsetID",TEXT($A1544,"0000"),
" {","SpatialOffsetTypeCV:  ",CHAR(34),INDEX(SpatialOffsets[Spatial Offset Type],$A1544),CHAR(34),
", Offset1Value:  ",INDEX(SpatialOffsets[Offset 1 Value],$A1544),
", Offset1UnitID:  ",CHAR(34),INDEX(SpatialOffsets[Offset 1 Unit],$A1544),CHAR(34),
", Offset2Value:  ",INDEX(SpatialOffsets[Offset 2 Value],$A1544),
", Offset2UnitID:  ",CHAR(34),INDEX(SpatialOffsets[Offset 2 Unit],$A1544),CHAR(34),
", Offset3Value:  ",INDEX(SpatialOffsets[Offset 3 Value],$A1544),
", Offset3UnitID:  ",CHAR(34),INDEX(SpatialOffsets[Offset 3 Unit],$A1544),CHAR(34),,"}")))</f>
        <v>#REF!</v>
      </c>
      <c r="O1544" t="e">
        <f>IF(COUNTA(RelatedFeatures[])=0,"", IF(INDEX(RelatedFeatures[First Sampling Feature Code],$A1544)="","",
CONCATENATE("  - &amp;RelationID",TEXT($A1544,"0000"),
" {","SamplingFeatureID:  *SamplingFeatureID",TEXT(MATCH(INDEX(RelatedFeatures[First Sampling Feature Code],$A1544),SamplingFeatures[Feature Code],0),"0000"),
", RelationshipTypeCV:  ",CHAR(34),INDEX(RelatedFeatures[Relationship Type],$A1544),CHAR(34),
", RelatedFeatureID: *SamplingFeatureID",TEXT(MATCH(INDEX(RelatedFeatures[Second Sampling Feature Code],$A1544),SamplingFeatures[Feature Code],0),"0000"),
", SpatialOffsetID:  ",IF(INDEX(RelatedFeatures[Offset Number],$A1544)="","",CONCATENATE("*SpatialOffsetID",TEXT(INDEX(RelatedFeatures[Offset Number],$A1544),"0000"))),"}")))</f>
        <v>#REF!</v>
      </c>
      <c r="P1544" t="e">
        <f>IF(INDEX(Methods[Method Type],$A1544)="","",
CONCATENATE("  - &amp;MethodID",TEXT($A1544,"0000"),
" {","MethodTypeCV:  ",CHAR(34),INDEX(Methods[Method Type],$A1544),CHAR(34),
", MethodCode:  ",CHAR(34),INDEX(Methods[Method Code],$A1544),CHAR(34),
", MethodName:  ",CHAR(34),INDEX(Methods[Method Name],$A1544),CHAR(34),
", MethodDescription:  ",CHAR(34),INDEX(Methods[Method Description],$A1544),CHAR(34),
", MethodLink:  ",CHAR(34),INDEX(Methods[Method Link],$A1544),CHAR(34),
", OrganizationID: *OrganizationID",TEXT(MATCH(INDEX(Methods[Organization Name],$A1544),Organizations[Organization Name],0),"0000"),"}"))</f>
        <v>#REF!</v>
      </c>
      <c r="Q1544" t="e">
        <f>IF(INDEX(Variables[Variable Type],$A1544)="","",
CONCATENATE("  - &amp;VariableID",TEXT($A1544,"0000"),
" {","VariableTypeCV:  ",CHAR(34),INDEX(Variables[Variable Type],$A1544),CHAR(34),
", VariableCode:  ",CHAR(34),INDEX(Variables[Variable Code],$A1544),CHAR(34),
", VariableNameCV:  ",CHAR(34),INDEX(Variables[Variable Name],$A1544),CHAR(34),
", VariableDefinition:  ",CHAR(34),INDEX(Variables[Variable Definition],$A1544),CHAR(34),
", SpecciationCV:  ",CHAR(34),INDEX(Variables[Speciation],$A1544),CHAR(34),
", NoDataValue:  ",CHAR(34),INDEX(Variables[No Data Value],$A1544),CHAR(34),"}"))</f>
        <v>#REF!</v>
      </c>
    </row>
    <row r="1545" spans="1:17" x14ac:dyDescent="0.25">
      <c r="A1545">
        <v>1542</v>
      </c>
      <c r="D1545" t="e">
        <f>IF(INDEX(People[First Name],$A1545)="","",
CONCATENATE("  - &amp;PersonID",TEXT($A1545,"0000"),
" {","PersonFirstName:  ",CHAR(34),INDEX(People[First Name],$A1545),CHAR(34),
", PersonMiddleName:  ",CHAR(34),INDEX(People[Middle Name],$A1545),CHAR(34),
", PersonLastName:  ",CHAR(34),INDEX(People[Last Name],$A1545),CHAR(34),"}"))</f>
        <v>#REF!</v>
      </c>
      <c r="E1545" t="e">
        <f>IF(INDEX(Organizations[Organization Type '[CV']],$A1545)="","",
CONCATENATE("  - &amp;OrganizationID",TEXT($A1545,"0000"),
" {","OrganizationTypeCV:  ",CHAR(34),INDEX(Organizations[Organization Type '[CV']],$A1545),CHAR(34),
", OrganizationCode:  ",CHAR(34),INDEX(Organizations[Organization Code],$A1545),CHAR(34),
", OrganizationName:  ",CHAR(34),INDEX(Organizations[Organization Name],$A1545),CHAR(34),
", OrganizationDescription:  ",CHAR(34),INDEX(Organizations[Organization Description],$A1545),CHAR(34),
", OrganizationLink:  ",CHAR(34),INDEX(Organizations[Organization Link],$A1545),CHAR(34),"}"))</f>
        <v>#REF!</v>
      </c>
      <c r="F1545" t="e">
        <f>IF(INDEX(People[First Name],$A1545)="","",
CONCATENATE("  - &amp;AffiliationID",TEXT($A1545,"0000"),
" {PersonID: *PersonID",TEXT($A1545,"0000"),
", OrganizationID: *OrganizationID",TEXT(MATCH(INDEX(People[Organization Name],$A1545),Organizations[Organization Name],0),"0000"),
", IsPrimaryOrganizationContact: , AffiliationStartDate: , AffiliationEndDate: , PrimaryPhone: ",
", PrimaryEmail: ",CHAR(34),INDEX(People[Primary Email],$A1545),CHAR(34),
", PrimaryAddress: ",CHAR(34),INDEX(People[Primary Address],$A1545),CHAR(34),
", PersonLink: }"))</f>
        <v>#REF!</v>
      </c>
      <c r="H1545" t="e">
        <f>IF(COUNTA(CitationInformation)=0,"",IF(INDEX(AuthorList[Author Name],$A1545)="","",
CONCATENATE("  - &amp;AuthorListID",TEXT($A1545,"0000"),
"  {CitationID: *CitationID0001",
", PersonID: *PersonID",TEXT(MATCH(INDEX(AuthorList[Author Name],$A1545),People[Full Name],0),"0000"),
", AuthorOrder: ",INDEX(AuthorList[Author Number],$A1545),"}")))</f>
        <v>#REF!</v>
      </c>
      <c r="K1545" t="e">
        <f>IF(INDEX(SamplingFeatures[Feature Code],$A1545)="","",
CONCATENATE("  - &amp;SamplingFeatureID",TEXT($A1545,"0000"),
" {","SamplingFeatureUUID:  ",CHAR(34),INDEX(SamplingFeatures[Sampling Feature UUID],$A1545),CHAR(34),
", SamplingFeatureTypeCV:  ",CHAR(34),INDEX(SamplingFeatures[Sampling Feature Type],$A1545),CHAR(34),
", SamplingFeatureCode:  ",CHAR(34),INDEX(SamplingFeatures[Feature Code],$A1545),CHAR(34),
", SamplingFeatureName:  ",CHAR(34),INDEX(SamplingFeatures[Feature Name],$A1545),CHAR(34),
", SamplingFeatureDescription:  ",CHAR(34),INDEX(SamplingFeatures[Feature Description],$A1545),CHAR(34),
", SamplingFeatureGeotypeCV:  ",CHAR(34),INDEX(SamplingFeatures[Feature Geo Type],$A1545),CHAR(34),
", FeatureGeometry:  ",CHAR(34),INDEX(SamplingFeatures[Feature Geometry],$A1545),CHAR(34),
", Elevation_m:  ",CHAR(34),INDEX(SamplingFeatures[Elevation_m],$A1545),CHAR(34),
", ElevationDatumCV:  ",CHAR(34),ElevationDatum,CHAR(34),"}"))</f>
        <v>#REF!</v>
      </c>
      <c r="L1545" t="e">
        <f>IF(INDEX(SamplingFeatures[Sampling Feature Type],$A1545)&lt;&gt;"Site","",
CONCATENATE("  - &amp;SiteID",TEXT(SUMPRODUCT(--($L$3:$L1544&lt;&gt;"")),"0000"),
" {","SamplingFeatureID:  *SamplingFeatureID",TEXT($A1545,"0000"),
", SiteTypeCV:  ",CHAR(34),INDEX(Sites[Site Type],$A1545),CHAR(34),
", Latitude:  ",INDEX(Sites[Latitude],$A1545),
", Longitude:  ",INDEX(Sites[Longitude],$A1545),
", SRSName:  ",CHAR(34),LatLonDatum,CHAR(34),"}"))</f>
        <v>#REF!</v>
      </c>
      <c r="M1545" t="e">
        <f>IF(INDEX(SamplingFeatures[Sampling Feature Type],$A1545)&lt;&gt;"Specimen","",
CONCATENATE("  - &amp;SpecimenID",TEXT(SUMPRODUCT(--($M$3:$M1544&lt;&gt;"")),"0000"),
" {","SamplingFeatureID:  *SamplingFeatureID",TEXT($A1545,"0000"),
", SpecimenTypeCV:  ",CHAR(34),INDEX(Specimens[Specimen Type],$A1545),CHAR(34),
", SpecimenMediumCV:  ",INDEX(Specimens[Specimen Medium],$A1545),
", IsFieldSpecimen:  ",CHAR(34),INDEX(Specimens[Is Field Specimen?],$A1545),CHAR(34),"}"))</f>
        <v>#REF!</v>
      </c>
      <c r="N1545" t="e">
        <f>IF(COUNTA(SpatialOffsets[])=0,"", IF(INDEX(SpatialOffsets[Spatial Offset Type],$A1545)="","",
CONCATENATE("  - &amp;SpatialOffsetID",TEXT($A1545,"0000"),
" {","SpatialOffsetTypeCV:  ",CHAR(34),INDEX(SpatialOffsets[Spatial Offset Type],$A1545),CHAR(34),
", Offset1Value:  ",INDEX(SpatialOffsets[Offset 1 Value],$A1545),
", Offset1UnitID:  ",CHAR(34),INDEX(SpatialOffsets[Offset 1 Unit],$A1545),CHAR(34),
", Offset2Value:  ",INDEX(SpatialOffsets[Offset 2 Value],$A1545),
", Offset2UnitID:  ",CHAR(34),INDEX(SpatialOffsets[Offset 2 Unit],$A1545),CHAR(34),
", Offset3Value:  ",INDEX(SpatialOffsets[Offset 3 Value],$A1545),
", Offset3UnitID:  ",CHAR(34),INDEX(SpatialOffsets[Offset 3 Unit],$A1545),CHAR(34),,"}")))</f>
        <v>#REF!</v>
      </c>
      <c r="O1545" t="e">
        <f>IF(COUNTA(RelatedFeatures[])=0,"", IF(INDEX(RelatedFeatures[First Sampling Feature Code],$A1545)="","",
CONCATENATE("  - &amp;RelationID",TEXT($A1545,"0000"),
" {","SamplingFeatureID:  *SamplingFeatureID",TEXT(MATCH(INDEX(RelatedFeatures[First Sampling Feature Code],$A1545),SamplingFeatures[Feature Code],0),"0000"),
", RelationshipTypeCV:  ",CHAR(34),INDEX(RelatedFeatures[Relationship Type],$A1545),CHAR(34),
", RelatedFeatureID: *SamplingFeatureID",TEXT(MATCH(INDEX(RelatedFeatures[Second Sampling Feature Code],$A1545),SamplingFeatures[Feature Code],0),"0000"),
", SpatialOffsetID:  ",IF(INDEX(RelatedFeatures[Offset Number],$A1545)="","",CONCATENATE("*SpatialOffsetID",TEXT(INDEX(RelatedFeatures[Offset Number],$A1545),"0000"))),"}")))</f>
        <v>#REF!</v>
      </c>
      <c r="P1545" t="e">
        <f>IF(INDEX(Methods[Method Type],$A1545)="","",
CONCATENATE("  - &amp;MethodID",TEXT($A1545,"0000"),
" {","MethodTypeCV:  ",CHAR(34),INDEX(Methods[Method Type],$A1545),CHAR(34),
", MethodCode:  ",CHAR(34),INDEX(Methods[Method Code],$A1545),CHAR(34),
", MethodName:  ",CHAR(34),INDEX(Methods[Method Name],$A1545),CHAR(34),
", MethodDescription:  ",CHAR(34),INDEX(Methods[Method Description],$A1545),CHAR(34),
", MethodLink:  ",CHAR(34),INDEX(Methods[Method Link],$A1545),CHAR(34),
", OrganizationID: *OrganizationID",TEXT(MATCH(INDEX(Methods[Organization Name],$A1545),Organizations[Organization Name],0),"0000"),"}"))</f>
        <v>#REF!</v>
      </c>
      <c r="Q1545" t="e">
        <f>IF(INDEX(Variables[Variable Type],$A1545)="","",
CONCATENATE("  - &amp;VariableID",TEXT($A1545,"0000"),
" {","VariableTypeCV:  ",CHAR(34),INDEX(Variables[Variable Type],$A1545),CHAR(34),
", VariableCode:  ",CHAR(34),INDEX(Variables[Variable Code],$A1545),CHAR(34),
", VariableNameCV:  ",CHAR(34),INDEX(Variables[Variable Name],$A1545),CHAR(34),
", VariableDefinition:  ",CHAR(34),INDEX(Variables[Variable Definition],$A1545),CHAR(34),
", SpecciationCV:  ",CHAR(34),INDEX(Variables[Speciation],$A1545),CHAR(34),
", NoDataValue:  ",CHAR(34),INDEX(Variables[No Data Value],$A1545),CHAR(34),"}"))</f>
        <v>#REF!</v>
      </c>
    </row>
    <row r="1546" spans="1:17" x14ac:dyDescent="0.25">
      <c r="A1546">
        <v>1543</v>
      </c>
      <c r="D1546" t="e">
        <f>IF(INDEX(People[First Name],$A1546)="","",
CONCATENATE("  - &amp;PersonID",TEXT($A1546,"0000"),
" {","PersonFirstName:  ",CHAR(34),INDEX(People[First Name],$A1546),CHAR(34),
", PersonMiddleName:  ",CHAR(34),INDEX(People[Middle Name],$A1546),CHAR(34),
", PersonLastName:  ",CHAR(34),INDEX(People[Last Name],$A1546),CHAR(34),"}"))</f>
        <v>#REF!</v>
      </c>
      <c r="E1546" t="e">
        <f>IF(INDEX(Organizations[Organization Type '[CV']],$A1546)="","",
CONCATENATE("  - &amp;OrganizationID",TEXT($A1546,"0000"),
" {","OrganizationTypeCV:  ",CHAR(34),INDEX(Organizations[Organization Type '[CV']],$A1546),CHAR(34),
", OrganizationCode:  ",CHAR(34),INDEX(Organizations[Organization Code],$A1546),CHAR(34),
", OrganizationName:  ",CHAR(34),INDEX(Organizations[Organization Name],$A1546),CHAR(34),
", OrganizationDescription:  ",CHAR(34),INDEX(Organizations[Organization Description],$A1546),CHAR(34),
", OrganizationLink:  ",CHAR(34),INDEX(Organizations[Organization Link],$A1546),CHAR(34),"}"))</f>
        <v>#REF!</v>
      </c>
      <c r="F1546" t="e">
        <f>IF(INDEX(People[First Name],$A1546)="","",
CONCATENATE("  - &amp;AffiliationID",TEXT($A1546,"0000"),
" {PersonID: *PersonID",TEXT($A1546,"0000"),
", OrganizationID: *OrganizationID",TEXT(MATCH(INDEX(People[Organization Name],$A1546),Organizations[Organization Name],0),"0000"),
", IsPrimaryOrganizationContact: , AffiliationStartDate: , AffiliationEndDate: , PrimaryPhone: ",
", PrimaryEmail: ",CHAR(34),INDEX(People[Primary Email],$A1546),CHAR(34),
", PrimaryAddress: ",CHAR(34),INDEX(People[Primary Address],$A1546),CHAR(34),
", PersonLink: }"))</f>
        <v>#REF!</v>
      </c>
      <c r="H1546" t="e">
        <f>IF(COUNTA(CitationInformation)=0,"",IF(INDEX(AuthorList[Author Name],$A1546)="","",
CONCATENATE("  - &amp;AuthorListID",TEXT($A1546,"0000"),
"  {CitationID: *CitationID0001",
", PersonID: *PersonID",TEXT(MATCH(INDEX(AuthorList[Author Name],$A1546),People[Full Name],0),"0000"),
", AuthorOrder: ",INDEX(AuthorList[Author Number],$A1546),"}")))</f>
        <v>#REF!</v>
      </c>
      <c r="K1546" t="e">
        <f>IF(INDEX(SamplingFeatures[Feature Code],$A1546)="","",
CONCATENATE("  - &amp;SamplingFeatureID",TEXT($A1546,"0000"),
" {","SamplingFeatureUUID:  ",CHAR(34),INDEX(SamplingFeatures[Sampling Feature UUID],$A1546),CHAR(34),
", SamplingFeatureTypeCV:  ",CHAR(34),INDEX(SamplingFeatures[Sampling Feature Type],$A1546),CHAR(34),
", SamplingFeatureCode:  ",CHAR(34),INDEX(SamplingFeatures[Feature Code],$A1546),CHAR(34),
", SamplingFeatureName:  ",CHAR(34),INDEX(SamplingFeatures[Feature Name],$A1546),CHAR(34),
", SamplingFeatureDescription:  ",CHAR(34),INDEX(SamplingFeatures[Feature Description],$A1546),CHAR(34),
", SamplingFeatureGeotypeCV:  ",CHAR(34),INDEX(SamplingFeatures[Feature Geo Type],$A1546),CHAR(34),
", FeatureGeometry:  ",CHAR(34),INDEX(SamplingFeatures[Feature Geometry],$A1546),CHAR(34),
", Elevation_m:  ",CHAR(34),INDEX(SamplingFeatures[Elevation_m],$A1546),CHAR(34),
", ElevationDatumCV:  ",CHAR(34),ElevationDatum,CHAR(34),"}"))</f>
        <v>#REF!</v>
      </c>
      <c r="L1546" t="e">
        <f>IF(INDEX(SamplingFeatures[Sampling Feature Type],$A1546)&lt;&gt;"Site","",
CONCATENATE("  - &amp;SiteID",TEXT(SUMPRODUCT(--($L$3:$L1545&lt;&gt;"")),"0000"),
" {","SamplingFeatureID:  *SamplingFeatureID",TEXT($A1546,"0000"),
", SiteTypeCV:  ",CHAR(34),INDEX(Sites[Site Type],$A1546),CHAR(34),
", Latitude:  ",INDEX(Sites[Latitude],$A1546),
", Longitude:  ",INDEX(Sites[Longitude],$A1546),
", SRSName:  ",CHAR(34),LatLonDatum,CHAR(34),"}"))</f>
        <v>#REF!</v>
      </c>
      <c r="M1546" t="e">
        <f>IF(INDEX(SamplingFeatures[Sampling Feature Type],$A1546)&lt;&gt;"Specimen","",
CONCATENATE("  - &amp;SpecimenID",TEXT(SUMPRODUCT(--($M$3:$M1545&lt;&gt;"")),"0000"),
" {","SamplingFeatureID:  *SamplingFeatureID",TEXT($A1546,"0000"),
", SpecimenTypeCV:  ",CHAR(34),INDEX(Specimens[Specimen Type],$A1546),CHAR(34),
", SpecimenMediumCV:  ",INDEX(Specimens[Specimen Medium],$A1546),
", IsFieldSpecimen:  ",CHAR(34),INDEX(Specimens[Is Field Specimen?],$A1546),CHAR(34),"}"))</f>
        <v>#REF!</v>
      </c>
      <c r="N1546" t="e">
        <f>IF(COUNTA(SpatialOffsets[])=0,"", IF(INDEX(SpatialOffsets[Spatial Offset Type],$A1546)="","",
CONCATENATE("  - &amp;SpatialOffsetID",TEXT($A1546,"0000"),
" {","SpatialOffsetTypeCV:  ",CHAR(34),INDEX(SpatialOffsets[Spatial Offset Type],$A1546),CHAR(34),
", Offset1Value:  ",INDEX(SpatialOffsets[Offset 1 Value],$A1546),
", Offset1UnitID:  ",CHAR(34),INDEX(SpatialOffsets[Offset 1 Unit],$A1546),CHAR(34),
", Offset2Value:  ",INDEX(SpatialOffsets[Offset 2 Value],$A1546),
", Offset2UnitID:  ",CHAR(34),INDEX(SpatialOffsets[Offset 2 Unit],$A1546),CHAR(34),
", Offset3Value:  ",INDEX(SpatialOffsets[Offset 3 Value],$A1546),
", Offset3UnitID:  ",CHAR(34),INDEX(SpatialOffsets[Offset 3 Unit],$A1546),CHAR(34),,"}")))</f>
        <v>#REF!</v>
      </c>
      <c r="O1546" t="e">
        <f>IF(COUNTA(RelatedFeatures[])=0,"", IF(INDEX(RelatedFeatures[First Sampling Feature Code],$A1546)="","",
CONCATENATE("  - &amp;RelationID",TEXT($A1546,"0000"),
" {","SamplingFeatureID:  *SamplingFeatureID",TEXT(MATCH(INDEX(RelatedFeatures[First Sampling Feature Code],$A1546),SamplingFeatures[Feature Code],0),"0000"),
", RelationshipTypeCV:  ",CHAR(34),INDEX(RelatedFeatures[Relationship Type],$A1546),CHAR(34),
", RelatedFeatureID: *SamplingFeatureID",TEXT(MATCH(INDEX(RelatedFeatures[Second Sampling Feature Code],$A1546),SamplingFeatures[Feature Code],0),"0000"),
", SpatialOffsetID:  ",IF(INDEX(RelatedFeatures[Offset Number],$A1546)="","",CONCATENATE("*SpatialOffsetID",TEXT(INDEX(RelatedFeatures[Offset Number],$A1546),"0000"))),"}")))</f>
        <v>#REF!</v>
      </c>
      <c r="P1546" t="e">
        <f>IF(INDEX(Methods[Method Type],$A1546)="","",
CONCATENATE("  - &amp;MethodID",TEXT($A1546,"0000"),
" {","MethodTypeCV:  ",CHAR(34),INDEX(Methods[Method Type],$A1546),CHAR(34),
", MethodCode:  ",CHAR(34),INDEX(Methods[Method Code],$A1546),CHAR(34),
", MethodName:  ",CHAR(34),INDEX(Methods[Method Name],$A1546),CHAR(34),
", MethodDescription:  ",CHAR(34),INDEX(Methods[Method Description],$A1546),CHAR(34),
", MethodLink:  ",CHAR(34),INDEX(Methods[Method Link],$A1546),CHAR(34),
", OrganizationID: *OrganizationID",TEXT(MATCH(INDEX(Methods[Organization Name],$A1546),Organizations[Organization Name],0),"0000"),"}"))</f>
        <v>#REF!</v>
      </c>
      <c r="Q1546" t="e">
        <f>IF(INDEX(Variables[Variable Type],$A1546)="","",
CONCATENATE("  - &amp;VariableID",TEXT($A1546,"0000"),
" {","VariableTypeCV:  ",CHAR(34),INDEX(Variables[Variable Type],$A1546),CHAR(34),
", VariableCode:  ",CHAR(34),INDEX(Variables[Variable Code],$A1546),CHAR(34),
", VariableNameCV:  ",CHAR(34),INDEX(Variables[Variable Name],$A1546),CHAR(34),
", VariableDefinition:  ",CHAR(34),INDEX(Variables[Variable Definition],$A1546),CHAR(34),
", SpecciationCV:  ",CHAR(34),INDEX(Variables[Speciation],$A1546),CHAR(34),
", NoDataValue:  ",CHAR(34),INDEX(Variables[No Data Value],$A1546),CHAR(34),"}"))</f>
        <v>#REF!</v>
      </c>
    </row>
    <row r="1547" spans="1:17" x14ac:dyDescent="0.25">
      <c r="A1547">
        <v>1544</v>
      </c>
      <c r="D1547" t="e">
        <f>IF(INDEX(People[First Name],$A1547)="","",
CONCATENATE("  - &amp;PersonID",TEXT($A1547,"0000"),
" {","PersonFirstName:  ",CHAR(34),INDEX(People[First Name],$A1547),CHAR(34),
", PersonMiddleName:  ",CHAR(34),INDEX(People[Middle Name],$A1547),CHAR(34),
", PersonLastName:  ",CHAR(34),INDEX(People[Last Name],$A1547),CHAR(34),"}"))</f>
        <v>#REF!</v>
      </c>
      <c r="E1547" t="e">
        <f>IF(INDEX(Organizations[Organization Type '[CV']],$A1547)="","",
CONCATENATE("  - &amp;OrganizationID",TEXT($A1547,"0000"),
" {","OrganizationTypeCV:  ",CHAR(34),INDEX(Organizations[Organization Type '[CV']],$A1547),CHAR(34),
", OrganizationCode:  ",CHAR(34),INDEX(Organizations[Organization Code],$A1547),CHAR(34),
", OrganizationName:  ",CHAR(34),INDEX(Organizations[Organization Name],$A1547),CHAR(34),
", OrganizationDescription:  ",CHAR(34),INDEX(Organizations[Organization Description],$A1547),CHAR(34),
", OrganizationLink:  ",CHAR(34),INDEX(Organizations[Organization Link],$A1547),CHAR(34),"}"))</f>
        <v>#REF!</v>
      </c>
      <c r="F1547" t="e">
        <f>IF(INDEX(People[First Name],$A1547)="","",
CONCATENATE("  - &amp;AffiliationID",TEXT($A1547,"0000"),
" {PersonID: *PersonID",TEXT($A1547,"0000"),
", OrganizationID: *OrganizationID",TEXT(MATCH(INDEX(People[Organization Name],$A1547),Organizations[Organization Name],0),"0000"),
", IsPrimaryOrganizationContact: , AffiliationStartDate: , AffiliationEndDate: , PrimaryPhone: ",
", PrimaryEmail: ",CHAR(34),INDEX(People[Primary Email],$A1547),CHAR(34),
", PrimaryAddress: ",CHAR(34),INDEX(People[Primary Address],$A1547),CHAR(34),
", PersonLink: }"))</f>
        <v>#REF!</v>
      </c>
      <c r="H1547" t="e">
        <f>IF(COUNTA(CitationInformation)=0,"",IF(INDEX(AuthorList[Author Name],$A1547)="","",
CONCATENATE("  - &amp;AuthorListID",TEXT($A1547,"0000"),
"  {CitationID: *CitationID0001",
", PersonID: *PersonID",TEXT(MATCH(INDEX(AuthorList[Author Name],$A1547),People[Full Name],0),"0000"),
", AuthorOrder: ",INDEX(AuthorList[Author Number],$A1547),"}")))</f>
        <v>#REF!</v>
      </c>
      <c r="K1547" t="e">
        <f>IF(INDEX(SamplingFeatures[Feature Code],$A1547)="","",
CONCATENATE("  - &amp;SamplingFeatureID",TEXT($A1547,"0000"),
" {","SamplingFeatureUUID:  ",CHAR(34),INDEX(SamplingFeatures[Sampling Feature UUID],$A1547),CHAR(34),
", SamplingFeatureTypeCV:  ",CHAR(34),INDEX(SamplingFeatures[Sampling Feature Type],$A1547),CHAR(34),
", SamplingFeatureCode:  ",CHAR(34),INDEX(SamplingFeatures[Feature Code],$A1547),CHAR(34),
", SamplingFeatureName:  ",CHAR(34),INDEX(SamplingFeatures[Feature Name],$A1547),CHAR(34),
", SamplingFeatureDescription:  ",CHAR(34),INDEX(SamplingFeatures[Feature Description],$A1547),CHAR(34),
", SamplingFeatureGeotypeCV:  ",CHAR(34),INDEX(SamplingFeatures[Feature Geo Type],$A1547),CHAR(34),
", FeatureGeometry:  ",CHAR(34),INDEX(SamplingFeatures[Feature Geometry],$A1547),CHAR(34),
", Elevation_m:  ",CHAR(34),INDEX(SamplingFeatures[Elevation_m],$A1547),CHAR(34),
", ElevationDatumCV:  ",CHAR(34),ElevationDatum,CHAR(34),"}"))</f>
        <v>#REF!</v>
      </c>
      <c r="L1547" t="e">
        <f>IF(INDEX(SamplingFeatures[Sampling Feature Type],$A1547)&lt;&gt;"Site","",
CONCATENATE("  - &amp;SiteID",TEXT(SUMPRODUCT(--($L$3:$L1546&lt;&gt;"")),"0000"),
" {","SamplingFeatureID:  *SamplingFeatureID",TEXT($A1547,"0000"),
", SiteTypeCV:  ",CHAR(34),INDEX(Sites[Site Type],$A1547),CHAR(34),
", Latitude:  ",INDEX(Sites[Latitude],$A1547),
", Longitude:  ",INDEX(Sites[Longitude],$A1547),
", SRSName:  ",CHAR(34),LatLonDatum,CHAR(34),"}"))</f>
        <v>#REF!</v>
      </c>
      <c r="M1547" t="e">
        <f>IF(INDEX(SamplingFeatures[Sampling Feature Type],$A1547)&lt;&gt;"Specimen","",
CONCATENATE("  - &amp;SpecimenID",TEXT(SUMPRODUCT(--($M$3:$M1546&lt;&gt;"")),"0000"),
" {","SamplingFeatureID:  *SamplingFeatureID",TEXT($A1547,"0000"),
", SpecimenTypeCV:  ",CHAR(34),INDEX(Specimens[Specimen Type],$A1547),CHAR(34),
", SpecimenMediumCV:  ",INDEX(Specimens[Specimen Medium],$A1547),
", IsFieldSpecimen:  ",CHAR(34),INDEX(Specimens[Is Field Specimen?],$A1547),CHAR(34),"}"))</f>
        <v>#REF!</v>
      </c>
      <c r="N1547" t="e">
        <f>IF(COUNTA(SpatialOffsets[])=0,"", IF(INDEX(SpatialOffsets[Spatial Offset Type],$A1547)="","",
CONCATENATE("  - &amp;SpatialOffsetID",TEXT($A1547,"0000"),
" {","SpatialOffsetTypeCV:  ",CHAR(34),INDEX(SpatialOffsets[Spatial Offset Type],$A1547),CHAR(34),
", Offset1Value:  ",INDEX(SpatialOffsets[Offset 1 Value],$A1547),
", Offset1UnitID:  ",CHAR(34),INDEX(SpatialOffsets[Offset 1 Unit],$A1547),CHAR(34),
", Offset2Value:  ",INDEX(SpatialOffsets[Offset 2 Value],$A1547),
", Offset2UnitID:  ",CHAR(34),INDEX(SpatialOffsets[Offset 2 Unit],$A1547),CHAR(34),
", Offset3Value:  ",INDEX(SpatialOffsets[Offset 3 Value],$A1547),
", Offset3UnitID:  ",CHAR(34),INDEX(SpatialOffsets[Offset 3 Unit],$A1547),CHAR(34),,"}")))</f>
        <v>#REF!</v>
      </c>
      <c r="O1547" t="e">
        <f>IF(COUNTA(RelatedFeatures[])=0,"", IF(INDEX(RelatedFeatures[First Sampling Feature Code],$A1547)="","",
CONCATENATE("  - &amp;RelationID",TEXT($A1547,"0000"),
" {","SamplingFeatureID:  *SamplingFeatureID",TEXT(MATCH(INDEX(RelatedFeatures[First Sampling Feature Code],$A1547),SamplingFeatures[Feature Code],0),"0000"),
", RelationshipTypeCV:  ",CHAR(34),INDEX(RelatedFeatures[Relationship Type],$A1547),CHAR(34),
", RelatedFeatureID: *SamplingFeatureID",TEXT(MATCH(INDEX(RelatedFeatures[Second Sampling Feature Code],$A1547),SamplingFeatures[Feature Code],0),"0000"),
", SpatialOffsetID:  ",IF(INDEX(RelatedFeatures[Offset Number],$A1547)="","",CONCATENATE("*SpatialOffsetID",TEXT(INDEX(RelatedFeatures[Offset Number],$A1547),"0000"))),"}")))</f>
        <v>#REF!</v>
      </c>
      <c r="P1547" t="e">
        <f>IF(INDEX(Methods[Method Type],$A1547)="","",
CONCATENATE("  - &amp;MethodID",TEXT($A1547,"0000"),
" {","MethodTypeCV:  ",CHAR(34),INDEX(Methods[Method Type],$A1547),CHAR(34),
", MethodCode:  ",CHAR(34),INDEX(Methods[Method Code],$A1547),CHAR(34),
", MethodName:  ",CHAR(34),INDEX(Methods[Method Name],$A1547),CHAR(34),
", MethodDescription:  ",CHAR(34),INDEX(Methods[Method Description],$A1547),CHAR(34),
", MethodLink:  ",CHAR(34),INDEX(Methods[Method Link],$A1547),CHAR(34),
", OrganizationID: *OrganizationID",TEXT(MATCH(INDEX(Methods[Organization Name],$A1547),Organizations[Organization Name],0),"0000"),"}"))</f>
        <v>#REF!</v>
      </c>
      <c r="Q1547" t="e">
        <f>IF(INDEX(Variables[Variable Type],$A1547)="","",
CONCATENATE("  - &amp;VariableID",TEXT($A1547,"0000"),
" {","VariableTypeCV:  ",CHAR(34),INDEX(Variables[Variable Type],$A1547),CHAR(34),
", VariableCode:  ",CHAR(34),INDEX(Variables[Variable Code],$A1547),CHAR(34),
", VariableNameCV:  ",CHAR(34),INDEX(Variables[Variable Name],$A1547),CHAR(34),
", VariableDefinition:  ",CHAR(34),INDEX(Variables[Variable Definition],$A1547),CHAR(34),
", SpecciationCV:  ",CHAR(34),INDEX(Variables[Speciation],$A1547),CHAR(34),
", NoDataValue:  ",CHAR(34),INDEX(Variables[No Data Value],$A1547),CHAR(34),"}"))</f>
        <v>#REF!</v>
      </c>
    </row>
    <row r="1548" spans="1:17" x14ac:dyDescent="0.25">
      <c r="A1548">
        <v>1545</v>
      </c>
      <c r="D1548" t="e">
        <f>IF(INDEX(People[First Name],$A1548)="","",
CONCATENATE("  - &amp;PersonID",TEXT($A1548,"0000"),
" {","PersonFirstName:  ",CHAR(34),INDEX(People[First Name],$A1548),CHAR(34),
", PersonMiddleName:  ",CHAR(34),INDEX(People[Middle Name],$A1548),CHAR(34),
", PersonLastName:  ",CHAR(34),INDEX(People[Last Name],$A1548),CHAR(34),"}"))</f>
        <v>#REF!</v>
      </c>
      <c r="E1548" t="e">
        <f>IF(INDEX(Organizations[Organization Type '[CV']],$A1548)="","",
CONCATENATE("  - &amp;OrganizationID",TEXT($A1548,"0000"),
" {","OrganizationTypeCV:  ",CHAR(34),INDEX(Organizations[Organization Type '[CV']],$A1548),CHAR(34),
", OrganizationCode:  ",CHAR(34),INDEX(Organizations[Organization Code],$A1548),CHAR(34),
", OrganizationName:  ",CHAR(34),INDEX(Organizations[Organization Name],$A1548),CHAR(34),
", OrganizationDescription:  ",CHAR(34),INDEX(Organizations[Organization Description],$A1548),CHAR(34),
", OrganizationLink:  ",CHAR(34),INDEX(Organizations[Organization Link],$A1548),CHAR(34),"}"))</f>
        <v>#REF!</v>
      </c>
      <c r="F1548" t="e">
        <f>IF(INDEX(People[First Name],$A1548)="","",
CONCATENATE("  - &amp;AffiliationID",TEXT($A1548,"0000"),
" {PersonID: *PersonID",TEXT($A1548,"0000"),
", OrganizationID: *OrganizationID",TEXT(MATCH(INDEX(People[Organization Name],$A1548),Organizations[Organization Name],0),"0000"),
", IsPrimaryOrganizationContact: , AffiliationStartDate: , AffiliationEndDate: , PrimaryPhone: ",
", PrimaryEmail: ",CHAR(34),INDEX(People[Primary Email],$A1548),CHAR(34),
", PrimaryAddress: ",CHAR(34),INDEX(People[Primary Address],$A1548),CHAR(34),
", PersonLink: }"))</f>
        <v>#REF!</v>
      </c>
      <c r="H1548" t="e">
        <f>IF(COUNTA(CitationInformation)=0,"",IF(INDEX(AuthorList[Author Name],$A1548)="","",
CONCATENATE("  - &amp;AuthorListID",TEXT($A1548,"0000"),
"  {CitationID: *CitationID0001",
", PersonID: *PersonID",TEXT(MATCH(INDEX(AuthorList[Author Name],$A1548),People[Full Name],0),"0000"),
", AuthorOrder: ",INDEX(AuthorList[Author Number],$A1548),"}")))</f>
        <v>#REF!</v>
      </c>
      <c r="K1548" t="e">
        <f>IF(INDEX(SamplingFeatures[Feature Code],$A1548)="","",
CONCATENATE("  - &amp;SamplingFeatureID",TEXT($A1548,"0000"),
" {","SamplingFeatureUUID:  ",CHAR(34),INDEX(SamplingFeatures[Sampling Feature UUID],$A1548),CHAR(34),
", SamplingFeatureTypeCV:  ",CHAR(34),INDEX(SamplingFeatures[Sampling Feature Type],$A1548),CHAR(34),
", SamplingFeatureCode:  ",CHAR(34),INDEX(SamplingFeatures[Feature Code],$A1548),CHAR(34),
", SamplingFeatureName:  ",CHAR(34),INDEX(SamplingFeatures[Feature Name],$A1548),CHAR(34),
", SamplingFeatureDescription:  ",CHAR(34),INDEX(SamplingFeatures[Feature Description],$A1548),CHAR(34),
", SamplingFeatureGeotypeCV:  ",CHAR(34),INDEX(SamplingFeatures[Feature Geo Type],$A1548),CHAR(34),
", FeatureGeometry:  ",CHAR(34),INDEX(SamplingFeatures[Feature Geometry],$A1548),CHAR(34),
", Elevation_m:  ",CHAR(34),INDEX(SamplingFeatures[Elevation_m],$A1548),CHAR(34),
", ElevationDatumCV:  ",CHAR(34),ElevationDatum,CHAR(34),"}"))</f>
        <v>#REF!</v>
      </c>
      <c r="L1548" t="e">
        <f>IF(INDEX(SamplingFeatures[Sampling Feature Type],$A1548)&lt;&gt;"Site","",
CONCATENATE("  - &amp;SiteID",TEXT(SUMPRODUCT(--($L$3:$L1547&lt;&gt;"")),"0000"),
" {","SamplingFeatureID:  *SamplingFeatureID",TEXT($A1548,"0000"),
", SiteTypeCV:  ",CHAR(34),INDEX(Sites[Site Type],$A1548),CHAR(34),
", Latitude:  ",INDEX(Sites[Latitude],$A1548),
", Longitude:  ",INDEX(Sites[Longitude],$A1548),
", SRSName:  ",CHAR(34),LatLonDatum,CHAR(34),"}"))</f>
        <v>#REF!</v>
      </c>
      <c r="M1548" t="e">
        <f>IF(INDEX(SamplingFeatures[Sampling Feature Type],$A1548)&lt;&gt;"Specimen","",
CONCATENATE("  - &amp;SpecimenID",TEXT(SUMPRODUCT(--($M$3:$M1547&lt;&gt;"")),"0000"),
" {","SamplingFeatureID:  *SamplingFeatureID",TEXT($A1548,"0000"),
", SpecimenTypeCV:  ",CHAR(34),INDEX(Specimens[Specimen Type],$A1548),CHAR(34),
", SpecimenMediumCV:  ",INDEX(Specimens[Specimen Medium],$A1548),
", IsFieldSpecimen:  ",CHAR(34),INDEX(Specimens[Is Field Specimen?],$A1548),CHAR(34),"}"))</f>
        <v>#REF!</v>
      </c>
      <c r="N1548" t="e">
        <f>IF(COUNTA(SpatialOffsets[])=0,"", IF(INDEX(SpatialOffsets[Spatial Offset Type],$A1548)="","",
CONCATENATE("  - &amp;SpatialOffsetID",TEXT($A1548,"0000"),
" {","SpatialOffsetTypeCV:  ",CHAR(34),INDEX(SpatialOffsets[Spatial Offset Type],$A1548),CHAR(34),
", Offset1Value:  ",INDEX(SpatialOffsets[Offset 1 Value],$A1548),
", Offset1UnitID:  ",CHAR(34),INDEX(SpatialOffsets[Offset 1 Unit],$A1548),CHAR(34),
", Offset2Value:  ",INDEX(SpatialOffsets[Offset 2 Value],$A1548),
", Offset2UnitID:  ",CHAR(34),INDEX(SpatialOffsets[Offset 2 Unit],$A1548),CHAR(34),
", Offset3Value:  ",INDEX(SpatialOffsets[Offset 3 Value],$A1548),
", Offset3UnitID:  ",CHAR(34),INDEX(SpatialOffsets[Offset 3 Unit],$A1548),CHAR(34),,"}")))</f>
        <v>#REF!</v>
      </c>
      <c r="O1548" t="e">
        <f>IF(COUNTA(RelatedFeatures[])=0,"", IF(INDEX(RelatedFeatures[First Sampling Feature Code],$A1548)="","",
CONCATENATE("  - &amp;RelationID",TEXT($A1548,"0000"),
" {","SamplingFeatureID:  *SamplingFeatureID",TEXT(MATCH(INDEX(RelatedFeatures[First Sampling Feature Code],$A1548),SamplingFeatures[Feature Code],0),"0000"),
", RelationshipTypeCV:  ",CHAR(34),INDEX(RelatedFeatures[Relationship Type],$A1548),CHAR(34),
", RelatedFeatureID: *SamplingFeatureID",TEXT(MATCH(INDEX(RelatedFeatures[Second Sampling Feature Code],$A1548),SamplingFeatures[Feature Code],0),"0000"),
", SpatialOffsetID:  ",IF(INDEX(RelatedFeatures[Offset Number],$A1548)="","",CONCATENATE("*SpatialOffsetID",TEXT(INDEX(RelatedFeatures[Offset Number],$A1548),"0000"))),"}")))</f>
        <v>#REF!</v>
      </c>
      <c r="P1548" t="e">
        <f>IF(INDEX(Methods[Method Type],$A1548)="","",
CONCATENATE("  - &amp;MethodID",TEXT($A1548,"0000"),
" {","MethodTypeCV:  ",CHAR(34),INDEX(Methods[Method Type],$A1548),CHAR(34),
", MethodCode:  ",CHAR(34),INDEX(Methods[Method Code],$A1548),CHAR(34),
", MethodName:  ",CHAR(34),INDEX(Methods[Method Name],$A1548),CHAR(34),
", MethodDescription:  ",CHAR(34),INDEX(Methods[Method Description],$A1548),CHAR(34),
", MethodLink:  ",CHAR(34),INDEX(Methods[Method Link],$A1548),CHAR(34),
", OrganizationID: *OrganizationID",TEXT(MATCH(INDEX(Methods[Organization Name],$A1548),Organizations[Organization Name],0),"0000"),"}"))</f>
        <v>#REF!</v>
      </c>
      <c r="Q1548" t="e">
        <f>IF(INDEX(Variables[Variable Type],$A1548)="","",
CONCATENATE("  - &amp;VariableID",TEXT($A1548,"0000"),
" {","VariableTypeCV:  ",CHAR(34),INDEX(Variables[Variable Type],$A1548),CHAR(34),
", VariableCode:  ",CHAR(34),INDEX(Variables[Variable Code],$A1548),CHAR(34),
", VariableNameCV:  ",CHAR(34),INDEX(Variables[Variable Name],$A1548),CHAR(34),
", VariableDefinition:  ",CHAR(34),INDEX(Variables[Variable Definition],$A1548),CHAR(34),
", SpecciationCV:  ",CHAR(34),INDEX(Variables[Speciation],$A1548),CHAR(34),
", NoDataValue:  ",CHAR(34),INDEX(Variables[No Data Value],$A1548),CHAR(34),"}"))</f>
        <v>#REF!</v>
      </c>
    </row>
    <row r="1549" spans="1:17" x14ac:dyDescent="0.25">
      <c r="A1549">
        <v>1546</v>
      </c>
      <c r="D1549" t="e">
        <f>IF(INDEX(People[First Name],$A1549)="","",
CONCATENATE("  - &amp;PersonID",TEXT($A1549,"0000"),
" {","PersonFirstName:  ",CHAR(34),INDEX(People[First Name],$A1549),CHAR(34),
", PersonMiddleName:  ",CHAR(34),INDEX(People[Middle Name],$A1549),CHAR(34),
", PersonLastName:  ",CHAR(34),INDEX(People[Last Name],$A1549),CHAR(34),"}"))</f>
        <v>#REF!</v>
      </c>
      <c r="E1549" t="e">
        <f>IF(INDEX(Organizations[Organization Type '[CV']],$A1549)="","",
CONCATENATE("  - &amp;OrganizationID",TEXT($A1549,"0000"),
" {","OrganizationTypeCV:  ",CHAR(34),INDEX(Organizations[Organization Type '[CV']],$A1549),CHAR(34),
", OrganizationCode:  ",CHAR(34),INDEX(Organizations[Organization Code],$A1549),CHAR(34),
", OrganizationName:  ",CHAR(34),INDEX(Organizations[Organization Name],$A1549),CHAR(34),
", OrganizationDescription:  ",CHAR(34),INDEX(Organizations[Organization Description],$A1549),CHAR(34),
", OrganizationLink:  ",CHAR(34),INDEX(Organizations[Organization Link],$A1549),CHAR(34),"}"))</f>
        <v>#REF!</v>
      </c>
      <c r="F1549" t="e">
        <f>IF(INDEX(People[First Name],$A1549)="","",
CONCATENATE("  - &amp;AffiliationID",TEXT($A1549,"0000"),
" {PersonID: *PersonID",TEXT($A1549,"0000"),
", OrganizationID: *OrganizationID",TEXT(MATCH(INDEX(People[Organization Name],$A1549),Organizations[Organization Name],0),"0000"),
", IsPrimaryOrganizationContact: , AffiliationStartDate: , AffiliationEndDate: , PrimaryPhone: ",
", PrimaryEmail: ",CHAR(34),INDEX(People[Primary Email],$A1549),CHAR(34),
", PrimaryAddress: ",CHAR(34),INDEX(People[Primary Address],$A1549),CHAR(34),
", PersonLink: }"))</f>
        <v>#REF!</v>
      </c>
      <c r="H1549" t="e">
        <f>IF(COUNTA(CitationInformation)=0,"",IF(INDEX(AuthorList[Author Name],$A1549)="","",
CONCATENATE("  - &amp;AuthorListID",TEXT($A1549,"0000"),
"  {CitationID: *CitationID0001",
", PersonID: *PersonID",TEXT(MATCH(INDEX(AuthorList[Author Name],$A1549),People[Full Name],0),"0000"),
", AuthorOrder: ",INDEX(AuthorList[Author Number],$A1549),"}")))</f>
        <v>#REF!</v>
      </c>
      <c r="K1549" t="e">
        <f>IF(INDEX(SamplingFeatures[Feature Code],$A1549)="","",
CONCATENATE("  - &amp;SamplingFeatureID",TEXT($A1549,"0000"),
" {","SamplingFeatureUUID:  ",CHAR(34),INDEX(SamplingFeatures[Sampling Feature UUID],$A1549),CHAR(34),
", SamplingFeatureTypeCV:  ",CHAR(34),INDEX(SamplingFeatures[Sampling Feature Type],$A1549),CHAR(34),
", SamplingFeatureCode:  ",CHAR(34),INDEX(SamplingFeatures[Feature Code],$A1549),CHAR(34),
", SamplingFeatureName:  ",CHAR(34),INDEX(SamplingFeatures[Feature Name],$A1549),CHAR(34),
", SamplingFeatureDescription:  ",CHAR(34),INDEX(SamplingFeatures[Feature Description],$A1549),CHAR(34),
", SamplingFeatureGeotypeCV:  ",CHAR(34),INDEX(SamplingFeatures[Feature Geo Type],$A1549),CHAR(34),
", FeatureGeometry:  ",CHAR(34),INDEX(SamplingFeatures[Feature Geometry],$A1549),CHAR(34),
", Elevation_m:  ",CHAR(34),INDEX(SamplingFeatures[Elevation_m],$A1549),CHAR(34),
", ElevationDatumCV:  ",CHAR(34),ElevationDatum,CHAR(34),"}"))</f>
        <v>#REF!</v>
      </c>
      <c r="L1549" t="e">
        <f>IF(INDEX(SamplingFeatures[Sampling Feature Type],$A1549)&lt;&gt;"Site","",
CONCATENATE("  - &amp;SiteID",TEXT(SUMPRODUCT(--($L$3:$L1548&lt;&gt;"")),"0000"),
" {","SamplingFeatureID:  *SamplingFeatureID",TEXT($A1549,"0000"),
", SiteTypeCV:  ",CHAR(34),INDEX(Sites[Site Type],$A1549),CHAR(34),
", Latitude:  ",INDEX(Sites[Latitude],$A1549),
", Longitude:  ",INDEX(Sites[Longitude],$A1549),
", SRSName:  ",CHAR(34),LatLonDatum,CHAR(34),"}"))</f>
        <v>#REF!</v>
      </c>
      <c r="M1549" t="e">
        <f>IF(INDEX(SamplingFeatures[Sampling Feature Type],$A1549)&lt;&gt;"Specimen","",
CONCATENATE("  - &amp;SpecimenID",TEXT(SUMPRODUCT(--($M$3:$M1548&lt;&gt;"")),"0000"),
" {","SamplingFeatureID:  *SamplingFeatureID",TEXT($A1549,"0000"),
", SpecimenTypeCV:  ",CHAR(34),INDEX(Specimens[Specimen Type],$A1549),CHAR(34),
", SpecimenMediumCV:  ",INDEX(Specimens[Specimen Medium],$A1549),
", IsFieldSpecimen:  ",CHAR(34),INDEX(Specimens[Is Field Specimen?],$A1549),CHAR(34),"}"))</f>
        <v>#REF!</v>
      </c>
      <c r="N1549" t="e">
        <f>IF(COUNTA(SpatialOffsets[])=0,"", IF(INDEX(SpatialOffsets[Spatial Offset Type],$A1549)="","",
CONCATENATE("  - &amp;SpatialOffsetID",TEXT($A1549,"0000"),
" {","SpatialOffsetTypeCV:  ",CHAR(34),INDEX(SpatialOffsets[Spatial Offset Type],$A1549),CHAR(34),
", Offset1Value:  ",INDEX(SpatialOffsets[Offset 1 Value],$A1549),
", Offset1UnitID:  ",CHAR(34),INDEX(SpatialOffsets[Offset 1 Unit],$A1549),CHAR(34),
", Offset2Value:  ",INDEX(SpatialOffsets[Offset 2 Value],$A1549),
", Offset2UnitID:  ",CHAR(34),INDEX(SpatialOffsets[Offset 2 Unit],$A1549),CHAR(34),
", Offset3Value:  ",INDEX(SpatialOffsets[Offset 3 Value],$A1549),
", Offset3UnitID:  ",CHAR(34),INDEX(SpatialOffsets[Offset 3 Unit],$A1549),CHAR(34),,"}")))</f>
        <v>#REF!</v>
      </c>
      <c r="O1549" t="e">
        <f>IF(COUNTA(RelatedFeatures[])=0,"", IF(INDEX(RelatedFeatures[First Sampling Feature Code],$A1549)="","",
CONCATENATE("  - &amp;RelationID",TEXT($A1549,"0000"),
" {","SamplingFeatureID:  *SamplingFeatureID",TEXT(MATCH(INDEX(RelatedFeatures[First Sampling Feature Code],$A1549),SamplingFeatures[Feature Code],0),"0000"),
", RelationshipTypeCV:  ",CHAR(34),INDEX(RelatedFeatures[Relationship Type],$A1549),CHAR(34),
", RelatedFeatureID: *SamplingFeatureID",TEXT(MATCH(INDEX(RelatedFeatures[Second Sampling Feature Code],$A1549),SamplingFeatures[Feature Code],0),"0000"),
", SpatialOffsetID:  ",IF(INDEX(RelatedFeatures[Offset Number],$A1549)="","",CONCATENATE("*SpatialOffsetID",TEXT(INDEX(RelatedFeatures[Offset Number],$A1549),"0000"))),"}")))</f>
        <v>#REF!</v>
      </c>
      <c r="P1549" t="e">
        <f>IF(INDEX(Methods[Method Type],$A1549)="","",
CONCATENATE("  - &amp;MethodID",TEXT($A1549,"0000"),
" {","MethodTypeCV:  ",CHAR(34),INDEX(Methods[Method Type],$A1549),CHAR(34),
", MethodCode:  ",CHAR(34),INDEX(Methods[Method Code],$A1549),CHAR(34),
", MethodName:  ",CHAR(34),INDEX(Methods[Method Name],$A1549),CHAR(34),
", MethodDescription:  ",CHAR(34),INDEX(Methods[Method Description],$A1549),CHAR(34),
", MethodLink:  ",CHAR(34),INDEX(Methods[Method Link],$A1549),CHAR(34),
", OrganizationID: *OrganizationID",TEXT(MATCH(INDEX(Methods[Organization Name],$A1549),Organizations[Organization Name],0),"0000"),"}"))</f>
        <v>#REF!</v>
      </c>
      <c r="Q1549" t="e">
        <f>IF(INDEX(Variables[Variable Type],$A1549)="","",
CONCATENATE("  - &amp;VariableID",TEXT($A1549,"0000"),
" {","VariableTypeCV:  ",CHAR(34),INDEX(Variables[Variable Type],$A1549),CHAR(34),
", VariableCode:  ",CHAR(34),INDEX(Variables[Variable Code],$A1549),CHAR(34),
", VariableNameCV:  ",CHAR(34),INDEX(Variables[Variable Name],$A1549),CHAR(34),
", VariableDefinition:  ",CHAR(34),INDEX(Variables[Variable Definition],$A1549),CHAR(34),
", SpecciationCV:  ",CHAR(34),INDEX(Variables[Speciation],$A1549),CHAR(34),
", NoDataValue:  ",CHAR(34),INDEX(Variables[No Data Value],$A1549),CHAR(34),"}"))</f>
        <v>#REF!</v>
      </c>
    </row>
    <row r="1550" spans="1:17" x14ac:dyDescent="0.25">
      <c r="A1550">
        <v>1547</v>
      </c>
      <c r="D1550" t="e">
        <f>IF(INDEX(People[First Name],$A1550)="","",
CONCATENATE("  - &amp;PersonID",TEXT($A1550,"0000"),
" {","PersonFirstName:  ",CHAR(34),INDEX(People[First Name],$A1550),CHAR(34),
", PersonMiddleName:  ",CHAR(34),INDEX(People[Middle Name],$A1550),CHAR(34),
", PersonLastName:  ",CHAR(34),INDEX(People[Last Name],$A1550),CHAR(34),"}"))</f>
        <v>#REF!</v>
      </c>
      <c r="E1550" t="e">
        <f>IF(INDEX(Organizations[Organization Type '[CV']],$A1550)="","",
CONCATENATE("  - &amp;OrganizationID",TEXT($A1550,"0000"),
" {","OrganizationTypeCV:  ",CHAR(34),INDEX(Organizations[Organization Type '[CV']],$A1550),CHAR(34),
", OrganizationCode:  ",CHAR(34),INDEX(Organizations[Organization Code],$A1550),CHAR(34),
", OrganizationName:  ",CHAR(34),INDEX(Organizations[Organization Name],$A1550),CHAR(34),
", OrganizationDescription:  ",CHAR(34),INDEX(Organizations[Organization Description],$A1550),CHAR(34),
", OrganizationLink:  ",CHAR(34),INDEX(Organizations[Organization Link],$A1550),CHAR(34),"}"))</f>
        <v>#REF!</v>
      </c>
      <c r="F1550" t="e">
        <f>IF(INDEX(People[First Name],$A1550)="","",
CONCATENATE("  - &amp;AffiliationID",TEXT($A1550,"0000"),
" {PersonID: *PersonID",TEXT($A1550,"0000"),
", OrganizationID: *OrganizationID",TEXT(MATCH(INDEX(People[Organization Name],$A1550),Organizations[Organization Name],0),"0000"),
", IsPrimaryOrganizationContact: , AffiliationStartDate: , AffiliationEndDate: , PrimaryPhone: ",
", PrimaryEmail: ",CHAR(34),INDEX(People[Primary Email],$A1550),CHAR(34),
", PrimaryAddress: ",CHAR(34),INDEX(People[Primary Address],$A1550),CHAR(34),
", PersonLink: }"))</f>
        <v>#REF!</v>
      </c>
      <c r="H1550" t="e">
        <f>IF(COUNTA(CitationInformation)=0,"",IF(INDEX(AuthorList[Author Name],$A1550)="","",
CONCATENATE("  - &amp;AuthorListID",TEXT($A1550,"0000"),
"  {CitationID: *CitationID0001",
", PersonID: *PersonID",TEXT(MATCH(INDEX(AuthorList[Author Name],$A1550),People[Full Name],0),"0000"),
", AuthorOrder: ",INDEX(AuthorList[Author Number],$A1550),"}")))</f>
        <v>#REF!</v>
      </c>
      <c r="K1550" t="e">
        <f>IF(INDEX(SamplingFeatures[Feature Code],$A1550)="","",
CONCATENATE("  - &amp;SamplingFeatureID",TEXT($A1550,"0000"),
" {","SamplingFeatureUUID:  ",CHAR(34),INDEX(SamplingFeatures[Sampling Feature UUID],$A1550),CHAR(34),
", SamplingFeatureTypeCV:  ",CHAR(34),INDEX(SamplingFeatures[Sampling Feature Type],$A1550),CHAR(34),
", SamplingFeatureCode:  ",CHAR(34),INDEX(SamplingFeatures[Feature Code],$A1550),CHAR(34),
", SamplingFeatureName:  ",CHAR(34),INDEX(SamplingFeatures[Feature Name],$A1550),CHAR(34),
", SamplingFeatureDescription:  ",CHAR(34),INDEX(SamplingFeatures[Feature Description],$A1550),CHAR(34),
", SamplingFeatureGeotypeCV:  ",CHAR(34),INDEX(SamplingFeatures[Feature Geo Type],$A1550),CHAR(34),
", FeatureGeometry:  ",CHAR(34),INDEX(SamplingFeatures[Feature Geometry],$A1550),CHAR(34),
", Elevation_m:  ",CHAR(34),INDEX(SamplingFeatures[Elevation_m],$A1550),CHAR(34),
", ElevationDatumCV:  ",CHAR(34),ElevationDatum,CHAR(34),"}"))</f>
        <v>#REF!</v>
      </c>
      <c r="L1550" t="e">
        <f>IF(INDEX(SamplingFeatures[Sampling Feature Type],$A1550)&lt;&gt;"Site","",
CONCATENATE("  - &amp;SiteID",TEXT(SUMPRODUCT(--($L$3:$L1549&lt;&gt;"")),"0000"),
" {","SamplingFeatureID:  *SamplingFeatureID",TEXT($A1550,"0000"),
", SiteTypeCV:  ",CHAR(34),INDEX(Sites[Site Type],$A1550),CHAR(34),
", Latitude:  ",INDEX(Sites[Latitude],$A1550),
", Longitude:  ",INDEX(Sites[Longitude],$A1550),
", SRSName:  ",CHAR(34),LatLonDatum,CHAR(34),"}"))</f>
        <v>#REF!</v>
      </c>
      <c r="M1550" t="e">
        <f>IF(INDEX(SamplingFeatures[Sampling Feature Type],$A1550)&lt;&gt;"Specimen","",
CONCATENATE("  - &amp;SpecimenID",TEXT(SUMPRODUCT(--($M$3:$M1549&lt;&gt;"")),"0000"),
" {","SamplingFeatureID:  *SamplingFeatureID",TEXT($A1550,"0000"),
", SpecimenTypeCV:  ",CHAR(34),INDEX(Specimens[Specimen Type],$A1550),CHAR(34),
", SpecimenMediumCV:  ",INDEX(Specimens[Specimen Medium],$A1550),
", IsFieldSpecimen:  ",CHAR(34),INDEX(Specimens[Is Field Specimen?],$A1550),CHAR(34),"}"))</f>
        <v>#REF!</v>
      </c>
      <c r="N1550" t="e">
        <f>IF(COUNTA(SpatialOffsets[])=0,"", IF(INDEX(SpatialOffsets[Spatial Offset Type],$A1550)="","",
CONCATENATE("  - &amp;SpatialOffsetID",TEXT($A1550,"0000"),
" {","SpatialOffsetTypeCV:  ",CHAR(34),INDEX(SpatialOffsets[Spatial Offset Type],$A1550),CHAR(34),
", Offset1Value:  ",INDEX(SpatialOffsets[Offset 1 Value],$A1550),
", Offset1UnitID:  ",CHAR(34),INDEX(SpatialOffsets[Offset 1 Unit],$A1550),CHAR(34),
", Offset2Value:  ",INDEX(SpatialOffsets[Offset 2 Value],$A1550),
", Offset2UnitID:  ",CHAR(34),INDEX(SpatialOffsets[Offset 2 Unit],$A1550),CHAR(34),
", Offset3Value:  ",INDEX(SpatialOffsets[Offset 3 Value],$A1550),
", Offset3UnitID:  ",CHAR(34),INDEX(SpatialOffsets[Offset 3 Unit],$A1550),CHAR(34),,"}")))</f>
        <v>#REF!</v>
      </c>
      <c r="O1550" t="e">
        <f>IF(COUNTA(RelatedFeatures[])=0,"", IF(INDEX(RelatedFeatures[First Sampling Feature Code],$A1550)="","",
CONCATENATE("  - &amp;RelationID",TEXT($A1550,"0000"),
" {","SamplingFeatureID:  *SamplingFeatureID",TEXT(MATCH(INDEX(RelatedFeatures[First Sampling Feature Code],$A1550),SamplingFeatures[Feature Code],0),"0000"),
", RelationshipTypeCV:  ",CHAR(34),INDEX(RelatedFeatures[Relationship Type],$A1550),CHAR(34),
", RelatedFeatureID: *SamplingFeatureID",TEXT(MATCH(INDEX(RelatedFeatures[Second Sampling Feature Code],$A1550),SamplingFeatures[Feature Code],0),"0000"),
", SpatialOffsetID:  ",IF(INDEX(RelatedFeatures[Offset Number],$A1550)="","",CONCATENATE("*SpatialOffsetID",TEXT(INDEX(RelatedFeatures[Offset Number],$A1550),"0000"))),"}")))</f>
        <v>#REF!</v>
      </c>
      <c r="P1550" t="e">
        <f>IF(INDEX(Methods[Method Type],$A1550)="","",
CONCATENATE("  - &amp;MethodID",TEXT($A1550,"0000"),
" {","MethodTypeCV:  ",CHAR(34),INDEX(Methods[Method Type],$A1550),CHAR(34),
", MethodCode:  ",CHAR(34),INDEX(Methods[Method Code],$A1550),CHAR(34),
", MethodName:  ",CHAR(34),INDEX(Methods[Method Name],$A1550),CHAR(34),
", MethodDescription:  ",CHAR(34),INDEX(Methods[Method Description],$A1550),CHAR(34),
", MethodLink:  ",CHAR(34),INDEX(Methods[Method Link],$A1550),CHAR(34),
", OrganizationID: *OrganizationID",TEXT(MATCH(INDEX(Methods[Organization Name],$A1550),Organizations[Organization Name],0),"0000"),"}"))</f>
        <v>#REF!</v>
      </c>
      <c r="Q1550" t="e">
        <f>IF(INDEX(Variables[Variable Type],$A1550)="","",
CONCATENATE("  - &amp;VariableID",TEXT($A1550,"0000"),
" {","VariableTypeCV:  ",CHAR(34),INDEX(Variables[Variable Type],$A1550),CHAR(34),
", VariableCode:  ",CHAR(34),INDEX(Variables[Variable Code],$A1550),CHAR(34),
", VariableNameCV:  ",CHAR(34),INDEX(Variables[Variable Name],$A1550),CHAR(34),
", VariableDefinition:  ",CHAR(34),INDEX(Variables[Variable Definition],$A1550),CHAR(34),
", SpecciationCV:  ",CHAR(34),INDEX(Variables[Speciation],$A1550),CHAR(34),
", NoDataValue:  ",CHAR(34),INDEX(Variables[No Data Value],$A1550),CHAR(34),"}"))</f>
        <v>#REF!</v>
      </c>
    </row>
    <row r="1551" spans="1:17" x14ac:dyDescent="0.25">
      <c r="A1551">
        <v>1548</v>
      </c>
      <c r="D1551" t="e">
        <f>IF(INDEX(People[First Name],$A1551)="","",
CONCATENATE("  - &amp;PersonID",TEXT($A1551,"0000"),
" {","PersonFirstName:  ",CHAR(34),INDEX(People[First Name],$A1551),CHAR(34),
", PersonMiddleName:  ",CHAR(34),INDEX(People[Middle Name],$A1551),CHAR(34),
", PersonLastName:  ",CHAR(34),INDEX(People[Last Name],$A1551),CHAR(34),"}"))</f>
        <v>#REF!</v>
      </c>
      <c r="E1551" t="e">
        <f>IF(INDEX(Organizations[Organization Type '[CV']],$A1551)="","",
CONCATENATE("  - &amp;OrganizationID",TEXT($A1551,"0000"),
" {","OrganizationTypeCV:  ",CHAR(34),INDEX(Organizations[Organization Type '[CV']],$A1551),CHAR(34),
", OrganizationCode:  ",CHAR(34),INDEX(Organizations[Organization Code],$A1551),CHAR(34),
", OrganizationName:  ",CHAR(34),INDEX(Organizations[Organization Name],$A1551),CHAR(34),
", OrganizationDescription:  ",CHAR(34),INDEX(Organizations[Organization Description],$A1551),CHAR(34),
", OrganizationLink:  ",CHAR(34),INDEX(Organizations[Organization Link],$A1551),CHAR(34),"}"))</f>
        <v>#REF!</v>
      </c>
      <c r="F1551" t="e">
        <f>IF(INDEX(People[First Name],$A1551)="","",
CONCATENATE("  - &amp;AffiliationID",TEXT($A1551,"0000"),
" {PersonID: *PersonID",TEXT($A1551,"0000"),
", OrganizationID: *OrganizationID",TEXT(MATCH(INDEX(People[Organization Name],$A1551),Organizations[Organization Name],0),"0000"),
", IsPrimaryOrganizationContact: , AffiliationStartDate: , AffiliationEndDate: , PrimaryPhone: ",
", PrimaryEmail: ",CHAR(34),INDEX(People[Primary Email],$A1551),CHAR(34),
", PrimaryAddress: ",CHAR(34),INDEX(People[Primary Address],$A1551),CHAR(34),
", PersonLink: }"))</f>
        <v>#REF!</v>
      </c>
      <c r="H1551" t="e">
        <f>IF(COUNTA(CitationInformation)=0,"",IF(INDEX(AuthorList[Author Name],$A1551)="","",
CONCATENATE("  - &amp;AuthorListID",TEXT($A1551,"0000"),
"  {CitationID: *CitationID0001",
", PersonID: *PersonID",TEXT(MATCH(INDEX(AuthorList[Author Name],$A1551),People[Full Name],0),"0000"),
", AuthorOrder: ",INDEX(AuthorList[Author Number],$A1551),"}")))</f>
        <v>#REF!</v>
      </c>
      <c r="K1551" t="e">
        <f>IF(INDEX(SamplingFeatures[Feature Code],$A1551)="","",
CONCATENATE("  - &amp;SamplingFeatureID",TEXT($A1551,"0000"),
" {","SamplingFeatureUUID:  ",CHAR(34),INDEX(SamplingFeatures[Sampling Feature UUID],$A1551),CHAR(34),
", SamplingFeatureTypeCV:  ",CHAR(34),INDEX(SamplingFeatures[Sampling Feature Type],$A1551),CHAR(34),
", SamplingFeatureCode:  ",CHAR(34),INDEX(SamplingFeatures[Feature Code],$A1551),CHAR(34),
", SamplingFeatureName:  ",CHAR(34),INDEX(SamplingFeatures[Feature Name],$A1551),CHAR(34),
", SamplingFeatureDescription:  ",CHAR(34),INDEX(SamplingFeatures[Feature Description],$A1551),CHAR(34),
", SamplingFeatureGeotypeCV:  ",CHAR(34),INDEX(SamplingFeatures[Feature Geo Type],$A1551),CHAR(34),
", FeatureGeometry:  ",CHAR(34),INDEX(SamplingFeatures[Feature Geometry],$A1551),CHAR(34),
", Elevation_m:  ",CHAR(34),INDEX(SamplingFeatures[Elevation_m],$A1551),CHAR(34),
", ElevationDatumCV:  ",CHAR(34),ElevationDatum,CHAR(34),"}"))</f>
        <v>#REF!</v>
      </c>
      <c r="L1551" t="e">
        <f>IF(INDEX(SamplingFeatures[Sampling Feature Type],$A1551)&lt;&gt;"Site","",
CONCATENATE("  - &amp;SiteID",TEXT(SUMPRODUCT(--($L$3:$L1550&lt;&gt;"")),"0000"),
" {","SamplingFeatureID:  *SamplingFeatureID",TEXT($A1551,"0000"),
", SiteTypeCV:  ",CHAR(34),INDEX(Sites[Site Type],$A1551),CHAR(34),
", Latitude:  ",INDEX(Sites[Latitude],$A1551),
", Longitude:  ",INDEX(Sites[Longitude],$A1551),
", SRSName:  ",CHAR(34),LatLonDatum,CHAR(34),"}"))</f>
        <v>#REF!</v>
      </c>
      <c r="M1551" t="e">
        <f>IF(INDEX(SamplingFeatures[Sampling Feature Type],$A1551)&lt;&gt;"Specimen","",
CONCATENATE("  - &amp;SpecimenID",TEXT(SUMPRODUCT(--($M$3:$M1550&lt;&gt;"")),"0000"),
" {","SamplingFeatureID:  *SamplingFeatureID",TEXT($A1551,"0000"),
", SpecimenTypeCV:  ",CHAR(34),INDEX(Specimens[Specimen Type],$A1551),CHAR(34),
", SpecimenMediumCV:  ",INDEX(Specimens[Specimen Medium],$A1551),
", IsFieldSpecimen:  ",CHAR(34),INDEX(Specimens[Is Field Specimen?],$A1551),CHAR(34),"}"))</f>
        <v>#REF!</v>
      </c>
      <c r="N1551" t="e">
        <f>IF(COUNTA(SpatialOffsets[])=0,"", IF(INDEX(SpatialOffsets[Spatial Offset Type],$A1551)="","",
CONCATENATE("  - &amp;SpatialOffsetID",TEXT($A1551,"0000"),
" {","SpatialOffsetTypeCV:  ",CHAR(34),INDEX(SpatialOffsets[Spatial Offset Type],$A1551),CHAR(34),
", Offset1Value:  ",INDEX(SpatialOffsets[Offset 1 Value],$A1551),
", Offset1UnitID:  ",CHAR(34),INDEX(SpatialOffsets[Offset 1 Unit],$A1551),CHAR(34),
", Offset2Value:  ",INDEX(SpatialOffsets[Offset 2 Value],$A1551),
", Offset2UnitID:  ",CHAR(34),INDEX(SpatialOffsets[Offset 2 Unit],$A1551),CHAR(34),
", Offset3Value:  ",INDEX(SpatialOffsets[Offset 3 Value],$A1551),
", Offset3UnitID:  ",CHAR(34),INDEX(SpatialOffsets[Offset 3 Unit],$A1551),CHAR(34),,"}")))</f>
        <v>#REF!</v>
      </c>
      <c r="O1551" t="e">
        <f>IF(COUNTA(RelatedFeatures[])=0,"", IF(INDEX(RelatedFeatures[First Sampling Feature Code],$A1551)="","",
CONCATENATE("  - &amp;RelationID",TEXT($A1551,"0000"),
" {","SamplingFeatureID:  *SamplingFeatureID",TEXT(MATCH(INDEX(RelatedFeatures[First Sampling Feature Code],$A1551),SamplingFeatures[Feature Code],0),"0000"),
", RelationshipTypeCV:  ",CHAR(34),INDEX(RelatedFeatures[Relationship Type],$A1551),CHAR(34),
", RelatedFeatureID: *SamplingFeatureID",TEXT(MATCH(INDEX(RelatedFeatures[Second Sampling Feature Code],$A1551),SamplingFeatures[Feature Code],0),"0000"),
", SpatialOffsetID:  ",IF(INDEX(RelatedFeatures[Offset Number],$A1551)="","",CONCATENATE("*SpatialOffsetID",TEXT(INDEX(RelatedFeatures[Offset Number],$A1551),"0000"))),"}")))</f>
        <v>#REF!</v>
      </c>
      <c r="P1551" t="e">
        <f>IF(INDEX(Methods[Method Type],$A1551)="","",
CONCATENATE("  - &amp;MethodID",TEXT($A1551,"0000"),
" {","MethodTypeCV:  ",CHAR(34),INDEX(Methods[Method Type],$A1551),CHAR(34),
", MethodCode:  ",CHAR(34),INDEX(Methods[Method Code],$A1551),CHAR(34),
", MethodName:  ",CHAR(34),INDEX(Methods[Method Name],$A1551),CHAR(34),
", MethodDescription:  ",CHAR(34),INDEX(Methods[Method Description],$A1551),CHAR(34),
", MethodLink:  ",CHAR(34),INDEX(Methods[Method Link],$A1551),CHAR(34),
", OrganizationID: *OrganizationID",TEXT(MATCH(INDEX(Methods[Organization Name],$A1551),Organizations[Organization Name],0),"0000"),"}"))</f>
        <v>#REF!</v>
      </c>
      <c r="Q1551" t="e">
        <f>IF(INDEX(Variables[Variable Type],$A1551)="","",
CONCATENATE("  - &amp;VariableID",TEXT($A1551,"0000"),
" {","VariableTypeCV:  ",CHAR(34),INDEX(Variables[Variable Type],$A1551),CHAR(34),
", VariableCode:  ",CHAR(34),INDEX(Variables[Variable Code],$A1551),CHAR(34),
", VariableNameCV:  ",CHAR(34),INDEX(Variables[Variable Name],$A1551),CHAR(34),
", VariableDefinition:  ",CHAR(34),INDEX(Variables[Variable Definition],$A1551),CHAR(34),
", SpecciationCV:  ",CHAR(34),INDEX(Variables[Speciation],$A1551),CHAR(34),
", NoDataValue:  ",CHAR(34),INDEX(Variables[No Data Value],$A1551),CHAR(34),"}"))</f>
        <v>#REF!</v>
      </c>
    </row>
    <row r="1552" spans="1:17" x14ac:dyDescent="0.25">
      <c r="A1552">
        <v>1549</v>
      </c>
      <c r="D1552" t="e">
        <f>IF(INDEX(People[First Name],$A1552)="","",
CONCATENATE("  - &amp;PersonID",TEXT($A1552,"0000"),
" {","PersonFirstName:  ",CHAR(34),INDEX(People[First Name],$A1552),CHAR(34),
", PersonMiddleName:  ",CHAR(34),INDEX(People[Middle Name],$A1552),CHAR(34),
", PersonLastName:  ",CHAR(34),INDEX(People[Last Name],$A1552),CHAR(34),"}"))</f>
        <v>#REF!</v>
      </c>
      <c r="E1552" t="e">
        <f>IF(INDEX(Organizations[Organization Type '[CV']],$A1552)="","",
CONCATENATE("  - &amp;OrganizationID",TEXT($A1552,"0000"),
" {","OrganizationTypeCV:  ",CHAR(34),INDEX(Organizations[Organization Type '[CV']],$A1552),CHAR(34),
", OrganizationCode:  ",CHAR(34),INDEX(Organizations[Organization Code],$A1552),CHAR(34),
", OrganizationName:  ",CHAR(34),INDEX(Organizations[Organization Name],$A1552),CHAR(34),
", OrganizationDescription:  ",CHAR(34),INDEX(Organizations[Organization Description],$A1552),CHAR(34),
", OrganizationLink:  ",CHAR(34),INDEX(Organizations[Organization Link],$A1552),CHAR(34),"}"))</f>
        <v>#REF!</v>
      </c>
      <c r="F1552" t="e">
        <f>IF(INDEX(People[First Name],$A1552)="","",
CONCATENATE("  - &amp;AffiliationID",TEXT($A1552,"0000"),
" {PersonID: *PersonID",TEXT($A1552,"0000"),
", OrganizationID: *OrganizationID",TEXT(MATCH(INDEX(People[Organization Name],$A1552),Organizations[Organization Name],0),"0000"),
", IsPrimaryOrganizationContact: , AffiliationStartDate: , AffiliationEndDate: , PrimaryPhone: ",
", PrimaryEmail: ",CHAR(34),INDEX(People[Primary Email],$A1552),CHAR(34),
", PrimaryAddress: ",CHAR(34),INDEX(People[Primary Address],$A1552),CHAR(34),
", PersonLink: }"))</f>
        <v>#REF!</v>
      </c>
      <c r="H1552" t="e">
        <f>IF(COUNTA(CitationInformation)=0,"",IF(INDEX(AuthorList[Author Name],$A1552)="","",
CONCATENATE("  - &amp;AuthorListID",TEXT($A1552,"0000"),
"  {CitationID: *CitationID0001",
", PersonID: *PersonID",TEXT(MATCH(INDEX(AuthorList[Author Name],$A1552),People[Full Name],0),"0000"),
", AuthorOrder: ",INDEX(AuthorList[Author Number],$A1552),"}")))</f>
        <v>#REF!</v>
      </c>
      <c r="K1552" t="e">
        <f>IF(INDEX(SamplingFeatures[Feature Code],$A1552)="","",
CONCATENATE("  - &amp;SamplingFeatureID",TEXT($A1552,"0000"),
" {","SamplingFeatureUUID:  ",CHAR(34),INDEX(SamplingFeatures[Sampling Feature UUID],$A1552),CHAR(34),
", SamplingFeatureTypeCV:  ",CHAR(34),INDEX(SamplingFeatures[Sampling Feature Type],$A1552),CHAR(34),
", SamplingFeatureCode:  ",CHAR(34),INDEX(SamplingFeatures[Feature Code],$A1552),CHAR(34),
", SamplingFeatureName:  ",CHAR(34),INDEX(SamplingFeatures[Feature Name],$A1552),CHAR(34),
", SamplingFeatureDescription:  ",CHAR(34),INDEX(SamplingFeatures[Feature Description],$A1552),CHAR(34),
", SamplingFeatureGeotypeCV:  ",CHAR(34),INDEX(SamplingFeatures[Feature Geo Type],$A1552),CHAR(34),
", FeatureGeometry:  ",CHAR(34),INDEX(SamplingFeatures[Feature Geometry],$A1552),CHAR(34),
", Elevation_m:  ",CHAR(34),INDEX(SamplingFeatures[Elevation_m],$A1552),CHAR(34),
", ElevationDatumCV:  ",CHAR(34),ElevationDatum,CHAR(34),"}"))</f>
        <v>#REF!</v>
      </c>
      <c r="L1552" t="e">
        <f>IF(INDEX(SamplingFeatures[Sampling Feature Type],$A1552)&lt;&gt;"Site","",
CONCATENATE("  - &amp;SiteID",TEXT(SUMPRODUCT(--($L$3:$L1551&lt;&gt;"")),"0000"),
" {","SamplingFeatureID:  *SamplingFeatureID",TEXT($A1552,"0000"),
", SiteTypeCV:  ",CHAR(34),INDEX(Sites[Site Type],$A1552),CHAR(34),
", Latitude:  ",INDEX(Sites[Latitude],$A1552),
", Longitude:  ",INDEX(Sites[Longitude],$A1552),
", SRSName:  ",CHAR(34),LatLonDatum,CHAR(34),"}"))</f>
        <v>#REF!</v>
      </c>
      <c r="M1552" t="e">
        <f>IF(INDEX(SamplingFeatures[Sampling Feature Type],$A1552)&lt;&gt;"Specimen","",
CONCATENATE("  - &amp;SpecimenID",TEXT(SUMPRODUCT(--($M$3:$M1551&lt;&gt;"")),"0000"),
" {","SamplingFeatureID:  *SamplingFeatureID",TEXT($A1552,"0000"),
", SpecimenTypeCV:  ",CHAR(34),INDEX(Specimens[Specimen Type],$A1552),CHAR(34),
", SpecimenMediumCV:  ",INDEX(Specimens[Specimen Medium],$A1552),
", IsFieldSpecimen:  ",CHAR(34),INDEX(Specimens[Is Field Specimen?],$A1552),CHAR(34),"}"))</f>
        <v>#REF!</v>
      </c>
      <c r="N1552" t="e">
        <f>IF(COUNTA(SpatialOffsets[])=0,"", IF(INDEX(SpatialOffsets[Spatial Offset Type],$A1552)="","",
CONCATENATE("  - &amp;SpatialOffsetID",TEXT($A1552,"0000"),
" {","SpatialOffsetTypeCV:  ",CHAR(34),INDEX(SpatialOffsets[Spatial Offset Type],$A1552),CHAR(34),
", Offset1Value:  ",INDEX(SpatialOffsets[Offset 1 Value],$A1552),
", Offset1UnitID:  ",CHAR(34),INDEX(SpatialOffsets[Offset 1 Unit],$A1552),CHAR(34),
", Offset2Value:  ",INDEX(SpatialOffsets[Offset 2 Value],$A1552),
", Offset2UnitID:  ",CHAR(34),INDEX(SpatialOffsets[Offset 2 Unit],$A1552),CHAR(34),
", Offset3Value:  ",INDEX(SpatialOffsets[Offset 3 Value],$A1552),
", Offset3UnitID:  ",CHAR(34),INDEX(SpatialOffsets[Offset 3 Unit],$A1552),CHAR(34),,"}")))</f>
        <v>#REF!</v>
      </c>
      <c r="O1552" t="e">
        <f>IF(COUNTA(RelatedFeatures[])=0,"", IF(INDEX(RelatedFeatures[First Sampling Feature Code],$A1552)="","",
CONCATENATE("  - &amp;RelationID",TEXT($A1552,"0000"),
" {","SamplingFeatureID:  *SamplingFeatureID",TEXT(MATCH(INDEX(RelatedFeatures[First Sampling Feature Code],$A1552),SamplingFeatures[Feature Code],0),"0000"),
", RelationshipTypeCV:  ",CHAR(34),INDEX(RelatedFeatures[Relationship Type],$A1552),CHAR(34),
", RelatedFeatureID: *SamplingFeatureID",TEXT(MATCH(INDEX(RelatedFeatures[Second Sampling Feature Code],$A1552),SamplingFeatures[Feature Code],0),"0000"),
", SpatialOffsetID:  ",IF(INDEX(RelatedFeatures[Offset Number],$A1552)="","",CONCATENATE("*SpatialOffsetID",TEXT(INDEX(RelatedFeatures[Offset Number],$A1552),"0000"))),"}")))</f>
        <v>#REF!</v>
      </c>
      <c r="P1552" t="e">
        <f>IF(INDEX(Methods[Method Type],$A1552)="","",
CONCATENATE("  - &amp;MethodID",TEXT($A1552,"0000"),
" {","MethodTypeCV:  ",CHAR(34),INDEX(Methods[Method Type],$A1552),CHAR(34),
", MethodCode:  ",CHAR(34),INDEX(Methods[Method Code],$A1552),CHAR(34),
", MethodName:  ",CHAR(34),INDEX(Methods[Method Name],$A1552),CHAR(34),
", MethodDescription:  ",CHAR(34),INDEX(Methods[Method Description],$A1552),CHAR(34),
", MethodLink:  ",CHAR(34),INDEX(Methods[Method Link],$A1552),CHAR(34),
", OrganizationID: *OrganizationID",TEXT(MATCH(INDEX(Methods[Organization Name],$A1552),Organizations[Organization Name],0),"0000"),"}"))</f>
        <v>#REF!</v>
      </c>
      <c r="Q1552" t="e">
        <f>IF(INDEX(Variables[Variable Type],$A1552)="","",
CONCATENATE("  - &amp;VariableID",TEXT($A1552,"0000"),
" {","VariableTypeCV:  ",CHAR(34),INDEX(Variables[Variable Type],$A1552),CHAR(34),
", VariableCode:  ",CHAR(34),INDEX(Variables[Variable Code],$A1552),CHAR(34),
", VariableNameCV:  ",CHAR(34),INDEX(Variables[Variable Name],$A1552),CHAR(34),
", VariableDefinition:  ",CHAR(34),INDEX(Variables[Variable Definition],$A1552),CHAR(34),
", SpecciationCV:  ",CHAR(34),INDEX(Variables[Speciation],$A1552),CHAR(34),
", NoDataValue:  ",CHAR(34),INDEX(Variables[No Data Value],$A1552),CHAR(34),"}"))</f>
        <v>#REF!</v>
      </c>
    </row>
    <row r="1553" spans="1:17" x14ac:dyDescent="0.25">
      <c r="A1553">
        <v>1550</v>
      </c>
      <c r="D1553" t="e">
        <f>IF(INDEX(People[First Name],$A1553)="","",
CONCATENATE("  - &amp;PersonID",TEXT($A1553,"0000"),
" {","PersonFirstName:  ",CHAR(34),INDEX(People[First Name],$A1553),CHAR(34),
", PersonMiddleName:  ",CHAR(34),INDEX(People[Middle Name],$A1553),CHAR(34),
", PersonLastName:  ",CHAR(34),INDEX(People[Last Name],$A1553),CHAR(34),"}"))</f>
        <v>#REF!</v>
      </c>
      <c r="E1553" t="e">
        <f>IF(INDEX(Organizations[Organization Type '[CV']],$A1553)="","",
CONCATENATE("  - &amp;OrganizationID",TEXT($A1553,"0000"),
" {","OrganizationTypeCV:  ",CHAR(34),INDEX(Organizations[Organization Type '[CV']],$A1553),CHAR(34),
", OrganizationCode:  ",CHAR(34),INDEX(Organizations[Organization Code],$A1553),CHAR(34),
", OrganizationName:  ",CHAR(34),INDEX(Organizations[Organization Name],$A1553),CHAR(34),
", OrganizationDescription:  ",CHAR(34),INDEX(Organizations[Organization Description],$A1553),CHAR(34),
", OrganizationLink:  ",CHAR(34),INDEX(Organizations[Organization Link],$A1553),CHAR(34),"}"))</f>
        <v>#REF!</v>
      </c>
      <c r="F1553" t="e">
        <f>IF(INDEX(People[First Name],$A1553)="","",
CONCATENATE("  - &amp;AffiliationID",TEXT($A1553,"0000"),
" {PersonID: *PersonID",TEXT($A1553,"0000"),
", OrganizationID: *OrganizationID",TEXT(MATCH(INDEX(People[Organization Name],$A1553),Organizations[Organization Name],0),"0000"),
", IsPrimaryOrganizationContact: , AffiliationStartDate: , AffiliationEndDate: , PrimaryPhone: ",
", PrimaryEmail: ",CHAR(34),INDEX(People[Primary Email],$A1553),CHAR(34),
", PrimaryAddress: ",CHAR(34),INDEX(People[Primary Address],$A1553),CHAR(34),
", PersonLink: }"))</f>
        <v>#REF!</v>
      </c>
      <c r="H1553" t="e">
        <f>IF(COUNTA(CitationInformation)=0,"",IF(INDEX(AuthorList[Author Name],$A1553)="","",
CONCATENATE("  - &amp;AuthorListID",TEXT($A1553,"0000"),
"  {CitationID: *CitationID0001",
", PersonID: *PersonID",TEXT(MATCH(INDEX(AuthorList[Author Name],$A1553),People[Full Name],0),"0000"),
", AuthorOrder: ",INDEX(AuthorList[Author Number],$A1553),"}")))</f>
        <v>#REF!</v>
      </c>
      <c r="K1553" t="e">
        <f>IF(INDEX(SamplingFeatures[Feature Code],$A1553)="","",
CONCATENATE("  - &amp;SamplingFeatureID",TEXT($A1553,"0000"),
" {","SamplingFeatureUUID:  ",CHAR(34),INDEX(SamplingFeatures[Sampling Feature UUID],$A1553),CHAR(34),
", SamplingFeatureTypeCV:  ",CHAR(34),INDEX(SamplingFeatures[Sampling Feature Type],$A1553),CHAR(34),
", SamplingFeatureCode:  ",CHAR(34),INDEX(SamplingFeatures[Feature Code],$A1553),CHAR(34),
", SamplingFeatureName:  ",CHAR(34),INDEX(SamplingFeatures[Feature Name],$A1553),CHAR(34),
", SamplingFeatureDescription:  ",CHAR(34),INDEX(SamplingFeatures[Feature Description],$A1553),CHAR(34),
", SamplingFeatureGeotypeCV:  ",CHAR(34),INDEX(SamplingFeatures[Feature Geo Type],$A1553),CHAR(34),
", FeatureGeometry:  ",CHAR(34),INDEX(SamplingFeatures[Feature Geometry],$A1553),CHAR(34),
", Elevation_m:  ",CHAR(34),INDEX(SamplingFeatures[Elevation_m],$A1553),CHAR(34),
", ElevationDatumCV:  ",CHAR(34),ElevationDatum,CHAR(34),"}"))</f>
        <v>#REF!</v>
      </c>
      <c r="L1553" t="e">
        <f>IF(INDEX(SamplingFeatures[Sampling Feature Type],$A1553)&lt;&gt;"Site","",
CONCATENATE("  - &amp;SiteID",TEXT(SUMPRODUCT(--($L$3:$L1552&lt;&gt;"")),"0000"),
" {","SamplingFeatureID:  *SamplingFeatureID",TEXT($A1553,"0000"),
", SiteTypeCV:  ",CHAR(34),INDEX(Sites[Site Type],$A1553),CHAR(34),
", Latitude:  ",INDEX(Sites[Latitude],$A1553),
", Longitude:  ",INDEX(Sites[Longitude],$A1553),
", SRSName:  ",CHAR(34),LatLonDatum,CHAR(34),"}"))</f>
        <v>#REF!</v>
      </c>
      <c r="M1553" t="e">
        <f>IF(INDEX(SamplingFeatures[Sampling Feature Type],$A1553)&lt;&gt;"Specimen","",
CONCATENATE("  - &amp;SpecimenID",TEXT(SUMPRODUCT(--($M$3:$M1552&lt;&gt;"")),"0000"),
" {","SamplingFeatureID:  *SamplingFeatureID",TEXT($A1553,"0000"),
", SpecimenTypeCV:  ",CHAR(34),INDEX(Specimens[Specimen Type],$A1553),CHAR(34),
", SpecimenMediumCV:  ",INDEX(Specimens[Specimen Medium],$A1553),
", IsFieldSpecimen:  ",CHAR(34),INDEX(Specimens[Is Field Specimen?],$A1553),CHAR(34),"}"))</f>
        <v>#REF!</v>
      </c>
      <c r="N1553" t="e">
        <f>IF(COUNTA(SpatialOffsets[])=0,"", IF(INDEX(SpatialOffsets[Spatial Offset Type],$A1553)="","",
CONCATENATE("  - &amp;SpatialOffsetID",TEXT($A1553,"0000"),
" {","SpatialOffsetTypeCV:  ",CHAR(34),INDEX(SpatialOffsets[Spatial Offset Type],$A1553),CHAR(34),
", Offset1Value:  ",INDEX(SpatialOffsets[Offset 1 Value],$A1553),
", Offset1UnitID:  ",CHAR(34),INDEX(SpatialOffsets[Offset 1 Unit],$A1553),CHAR(34),
", Offset2Value:  ",INDEX(SpatialOffsets[Offset 2 Value],$A1553),
", Offset2UnitID:  ",CHAR(34),INDEX(SpatialOffsets[Offset 2 Unit],$A1553),CHAR(34),
", Offset3Value:  ",INDEX(SpatialOffsets[Offset 3 Value],$A1553),
", Offset3UnitID:  ",CHAR(34),INDEX(SpatialOffsets[Offset 3 Unit],$A1553),CHAR(34),,"}")))</f>
        <v>#REF!</v>
      </c>
      <c r="O1553" t="e">
        <f>IF(COUNTA(RelatedFeatures[])=0,"", IF(INDEX(RelatedFeatures[First Sampling Feature Code],$A1553)="","",
CONCATENATE("  - &amp;RelationID",TEXT($A1553,"0000"),
" {","SamplingFeatureID:  *SamplingFeatureID",TEXT(MATCH(INDEX(RelatedFeatures[First Sampling Feature Code],$A1553),SamplingFeatures[Feature Code],0),"0000"),
", RelationshipTypeCV:  ",CHAR(34),INDEX(RelatedFeatures[Relationship Type],$A1553),CHAR(34),
", RelatedFeatureID: *SamplingFeatureID",TEXT(MATCH(INDEX(RelatedFeatures[Second Sampling Feature Code],$A1553),SamplingFeatures[Feature Code],0),"0000"),
", SpatialOffsetID:  ",IF(INDEX(RelatedFeatures[Offset Number],$A1553)="","",CONCATENATE("*SpatialOffsetID",TEXT(INDEX(RelatedFeatures[Offset Number],$A1553),"0000"))),"}")))</f>
        <v>#REF!</v>
      </c>
      <c r="P1553" t="e">
        <f>IF(INDEX(Methods[Method Type],$A1553)="","",
CONCATENATE("  - &amp;MethodID",TEXT($A1553,"0000"),
" {","MethodTypeCV:  ",CHAR(34),INDEX(Methods[Method Type],$A1553),CHAR(34),
", MethodCode:  ",CHAR(34),INDEX(Methods[Method Code],$A1553),CHAR(34),
", MethodName:  ",CHAR(34),INDEX(Methods[Method Name],$A1553),CHAR(34),
", MethodDescription:  ",CHAR(34),INDEX(Methods[Method Description],$A1553),CHAR(34),
", MethodLink:  ",CHAR(34),INDEX(Methods[Method Link],$A1553),CHAR(34),
", OrganizationID: *OrganizationID",TEXT(MATCH(INDEX(Methods[Organization Name],$A1553),Organizations[Organization Name],0),"0000"),"}"))</f>
        <v>#REF!</v>
      </c>
      <c r="Q1553" t="e">
        <f>IF(INDEX(Variables[Variable Type],$A1553)="","",
CONCATENATE("  - &amp;VariableID",TEXT($A1553,"0000"),
" {","VariableTypeCV:  ",CHAR(34),INDEX(Variables[Variable Type],$A1553),CHAR(34),
", VariableCode:  ",CHAR(34),INDEX(Variables[Variable Code],$A1553),CHAR(34),
", VariableNameCV:  ",CHAR(34),INDEX(Variables[Variable Name],$A1553),CHAR(34),
", VariableDefinition:  ",CHAR(34),INDEX(Variables[Variable Definition],$A1553),CHAR(34),
", SpecciationCV:  ",CHAR(34),INDEX(Variables[Speciation],$A1553),CHAR(34),
", NoDataValue:  ",CHAR(34),INDEX(Variables[No Data Value],$A1553),CHAR(34),"}"))</f>
        <v>#REF!</v>
      </c>
    </row>
    <row r="1554" spans="1:17" x14ac:dyDescent="0.25">
      <c r="A1554">
        <v>1551</v>
      </c>
      <c r="D1554" t="e">
        <f>IF(INDEX(People[First Name],$A1554)="","",
CONCATENATE("  - &amp;PersonID",TEXT($A1554,"0000"),
" {","PersonFirstName:  ",CHAR(34),INDEX(People[First Name],$A1554),CHAR(34),
", PersonMiddleName:  ",CHAR(34),INDEX(People[Middle Name],$A1554),CHAR(34),
", PersonLastName:  ",CHAR(34),INDEX(People[Last Name],$A1554),CHAR(34),"}"))</f>
        <v>#REF!</v>
      </c>
      <c r="E1554" t="e">
        <f>IF(INDEX(Organizations[Organization Type '[CV']],$A1554)="","",
CONCATENATE("  - &amp;OrganizationID",TEXT($A1554,"0000"),
" {","OrganizationTypeCV:  ",CHAR(34),INDEX(Organizations[Organization Type '[CV']],$A1554),CHAR(34),
", OrganizationCode:  ",CHAR(34),INDEX(Organizations[Organization Code],$A1554),CHAR(34),
", OrganizationName:  ",CHAR(34),INDEX(Organizations[Organization Name],$A1554),CHAR(34),
", OrganizationDescription:  ",CHAR(34),INDEX(Organizations[Organization Description],$A1554),CHAR(34),
", OrganizationLink:  ",CHAR(34),INDEX(Organizations[Organization Link],$A1554),CHAR(34),"}"))</f>
        <v>#REF!</v>
      </c>
      <c r="F1554" t="e">
        <f>IF(INDEX(People[First Name],$A1554)="","",
CONCATENATE("  - &amp;AffiliationID",TEXT($A1554,"0000"),
" {PersonID: *PersonID",TEXT($A1554,"0000"),
", OrganizationID: *OrganizationID",TEXT(MATCH(INDEX(People[Organization Name],$A1554),Organizations[Organization Name],0),"0000"),
", IsPrimaryOrganizationContact: , AffiliationStartDate: , AffiliationEndDate: , PrimaryPhone: ",
", PrimaryEmail: ",CHAR(34),INDEX(People[Primary Email],$A1554),CHAR(34),
", PrimaryAddress: ",CHAR(34),INDEX(People[Primary Address],$A1554),CHAR(34),
", PersonLink: }"))</f>
        <v>#REF!</v>
      </c>
      <c r="H1554" t="e">
        <f>IF(COUNTA(CitationInformation)=0,"",IF(INDEX(AuthorList[Author Name],$A1554)="","",
CONCATENATE("  - &amp;AuthorListID",TEXT($A1554,"0000"),
"  {CitationID: *CitationID0001",
", PersonID: *PersonID",TEXT(MATCH(INDEX(AuthorList[Author Name],$A1554),People[Full Name],0),"0000"),
", AuthorOrder: ",INDEX(AuthorList[Author Number],$A1554),"}")))</f>
        <v>#REF!</v>
      </c>
      <c r="K1554" t="e">
        <f>IF(INDEX(SamplingFeatures[Feature Code],$A1554)="","",
CONCATENATE("  - &amp;SamplingFeatureID",TEXT($A1554,"0000"),
" {","SamplingFeatureUUID:  ",CHAR(34),INDEX(SamplingFeatures[Sampling Feature UUID],$A1554),CHAR(34),
", SamplingFeatureTypeCV:  ",CHAR(34),INDEX(SamplingFeatures[Sampling Feature Type],$A1554),CHAR(34),
", SamplingFeatureCode:  ",CHAR(34),INDEX(SamplingFeatures[Feature Code],$A1554),CHAR(34),
", SamplingFeatureName:  ",CHAR(34),INDEX(SamplingFeatures[Feature Name],$A1554),CHAR(34),
", SamplingFeatureDescription:  ",CHAR(34),INDEX(SamplingFeatures[Feature Description],$A1554),CHAR(34),
", SamplingFeatureGeotypeCV:  ",CHAR(34),INDEX(SamplingFeatures[Feature Geo Type],$A1554),CHAR(34),
", FeatureGeometry:  ",CHAR(34),INDEX(SamplingFeatures[Feature Geometry],$A1554),CHAR(34),
", Elevation_m:  ",CHAR(34),INDEX(SamplingFeatures[Elevation_m],$A1554),CHAR(34),
", ElevationDatumCV:  ",CHAR(34),ElevationDatum,CHAR(34),"}"))</f>
        <v>#REF!</v>
      </c>
      <c r="L1554" t="e">
        <f>IF(INDEX(SamplingFeatures[Sampling Feature Type],$A1554)&lt;&gt;"Site","",
CONCATENATE("  - &amp;SiteID",TEXT(SUMPRODUCT(--($L$3:$L1553&lt;&gt;"")),"0000"),
" {","SamplingFeatureID:  *SamplingFeatureID",TEXT($A1554,"0000"),
", SiteTypeCV:  ",CHAR(34),INDEX(Sites[Site Type],$A1554),CHAR(34),
", Latitude:  ",INDEX(Sites[Latitude],$A1554),
", Longitude:  ",INDEX(Sites[Longitude],$A1554),
", SRSName:  ",CHAR(34),LatLonDatum,CHAR(34),"}"))</f>
        <v>#REF!</v>
      </c>
      <c r="M1554" t="e">
        <f>IF(INDEX(SamplingFeatures[Sampling Feature Type],$A1554)&lt;&gt;"Specimen","",
CONCATENATE("  - &amp;SpecimenID",TEXT(SUMPRODUCT(--($M$3:$M1553&lt;&gt;"")),"0000"),
" {","SamplingFeatureID:  *SamplingFeatureID",TEXT($A1554,"0000"),
", SpecimenTypeCV:  ",CHAR(34),INDEX(Specimens[Specimen Type],$A1554),CHAR(34),
", SpecimenMediumCV:  ",INDEX(Specimens[Specimen Medium],$A1554),
", IsFieldSpecimen:  ",CHAR(34),INDEX(Specimens[Is Field Specimen?],$A1554),CHAR(34),"}"))</f>
        <v>#REF!</v>
      </c>
      <c r="N1554" t="e">
        <f>IF(COUNTA(SpatialOffsets[])=0,"", IF(INDEX(SpatialOffsets[Spatial Offset Type],$A1554)="","",
CONCATENATE("  - &amp;SpatialOffsetID",TEXT($A1554,"0000"),
" {","SpatialOffsetTypeCV:  ",CHAR(34),INDEX(SpatialOffsets[Spatial Offset Type],$A1554),CHAR(34),
", Offset1Value:  ",INDEX(SpatialOffsets[Offset 1 Value],$A1554),
", Offset1UnitID:  ",CHAR(34),INDEX(SpatialOffsets[Offset 1 Unit],$A1554),CHAR(34),
", Offset2Value:  ",INDEX(SpatialOffsets[Offset 2 Value],$A1554),
", Offset2UnitID:  ",CHAR(34),INDEX(SpatialOffsets[Offset 2 Unit],$A1554),CHAR(34),
", Offset3Value:  ",INDEX(SpatialOffsets[Offset 3 Value],$A1554),
", Offset3UnitID:  ",CHAR(34),INDEX(SpatialOffsets[Offset 3 Unit],$A1554),CHAR(34),,"}")))</f>
        <v>#REF!</v>
      </c>
      <c r="O1554" t="e">
        <f>IF(COUNTA(RelatedFeatures[])=0,"", IF(INDEX(RelatedFeatures[First Sampling Feature Code],$A1554)="","",
CONCATENATE("  - &amp;RelationID",TEXT($A1554,"0000"),
" {","SamplingFeatureID:  *SamplingFeatureID",TEXT(MATCH(INDEX(RelatedFeatures[First Sampling Feature Code],$A1554),SamplingFeatures[Feature Code],0),"0000"),
", RelationshipTypeCV:  ",CHAR(34),INDEX(RelatedFeatures[Relationship Type],$A1554),CHAR(34),
", RelatedFeatureID: *SamplingFeatureID",TEXT(MATCH(INDEX(RelatedFeatures[Second Sampling Feature Code],$A1554),SamplingFeatures[Feature Code],0),"0000"),
", SpatialOffsetID:  ",IF(INDEX(RelatedFeatures[Offset Number],$A1554)="","",CONCATENATE("*SpatialOffsetID",TEXT(INDEX(RelatedFeatures[Offset Number],$A1554),"0000"))),"}")))</f>
        <v>#REF!</v>
      </c>
      <c r="P1554" t="e">
        <f>IF(INDEX(Methods[Method Type],$A1554)="","",
CONCATENATE("  - &amp;MethodID",TEXT($A1554,"0000"),
" {","MethodTypeCV:  ",CHAR(34),INDEX(Methods[Method Type],$A1554),CHAR(34),
", MethodCode:  ",CHAR(34),INDEX(Methods[Method Code],$A1554),CHAR(34),
", MethodName:  ",CHAR(34),INDEX(Methods[Method Name],$A1554),CHAR(34),
", MethodDescription:  ",CHAR(34),INDEX(Methods[Method Description],$A1554),CHAR(34),
", MethodLink:  ",CHAR(34),INDEX(Methods[Method Link],$A1554),CHAR(34),
", OrganizationID: *OrganizationID",TEXT(MATCH(INDEX(Methods[Organization Name],$A1554),Organizations[Organization Name],0),"0000"),"}"))</f>
        <v>#REF!</v>
      </c>
      <c r="Q1554" t="e">
        <f>IF(INDEX(Variables[Variable Type],$A1554)="","",
CONCATENATE("  - &amp;VariableID",TEXT($A1554,"0000"),
" {","VariableTypeCV:  ",CHAR(34),INDEX(Variables[Variable Type],$A1554),CHAR(34),
", VariableCode:  ",CHAR(34),INDEX(Variables[Variable Code],$A1554),CHAR(34),
", VariableNameCV:  ",CHAR(34),INDEX(Variables[Variable Name],$A1554),CHAR(34),
", VariableDefinition:  ",CHAR(34),INDEX(Variables[Variable Definition],$A1554),CHAR(34),
", SpecciationCV:  ",CHAR(34),INDEX(Variables[Speciation],$A1554),CHAR(34),
", NoDataValue:  ",CHAR(34),INDEX(Variables[No Data Value],$A1554),CHAR(34),"}"))</f>
        <v>#REF!</v>
      </c>
    </row>
    <row r="1555" spans="1:17" x14ac:dyDescent="0.25">
      <c r="A1555">
        <v>1552</v>
      </c>
      <c r="D1555" t="e">
        <f>IF(INDEX(People[First Name],$A1555)="","",
CONCATENATE("  - &amp;PersonID",TEXT($A1555,"0000"),
" {","PersonFirstName:  ",CHAR(34),INDEX(People[First Name],$A1555),CHAR(34),
", PersonMiddleName:  ",CHAR(34),INDEX(People[Middle Name],$A1555),CHAR(34),
", PersonLastName:  ",CHAR(34),INDEX(People[Last Name],$A1555),CHAR(34),"}"))</f>
        <v>#REF!</v>
      </c>
      <c r="E1555" t="e">
        <f>IF(INDEX(Organizations[Organization Type '[CV']],$A1555)="","",
CONCATENATE("  - &amp;OrganizationID",TEXT($A1555,"0000"),
" {","OrganizationTypeCV:  ",CHAR(34),INDEX(Organizations[Organization Type '[CV']],$A1555),CHAR(34),
", OrganizationCode:  ",CHAR(34),INDEX(Organizations[Organization Code],$A1555),CHAR(34),
", OrganizationName:  ",CHAR(34),INDEX(Organizations[Organization Name],$A1555),CHAR(34),
", OrganizationDescription:  ",CHAR(34),INDEX(Organizations[Organization Description],$A1555),CHAR(34),
", OrganizationLink:  ",CHAR(34),INDEX(Organizations[Organization Link],$A1555),CHAR(34),"}"))</f>
        <v>#REF!</v>
      </c>
      <c r="F1555" t="e">
        <f>IF(INDEX(People[First Name],$A1555)="","",
CONCATENATE("  - &amp;AffiliationID",TEXT($A1555,"0000"),
" {PersonID: *PersonID",TEXT($A1555,"0000"),
", OrganizationID: *OrganizationID",TEXT(MATCH(INDEX(People[Organization Name],$A1555),Organizations[Organization Name],0),"0000"),
", IsPrimaryOrganizationContact: , AffiliationStartDate: , AffiliationEndDate: , PrimaryPhone: ",
", PrimaryEmail: ",CHAR(34),INDEX(People[Primary Email],$A1555),CHAR(34),
", PrimaryAddress: ",CHAR(34),INDEX(People[Primary Address],$A1555),CHAR(34),
", PersonLink: }"))</f>
        <v>#REF!</v>
      </c>
      <c r="H1555" t="e">
        <f>IF(COUNTA(CitationInformation)=0,"",IF(INDEX(AuthorList[Author Name],$A1555)="","",
CONCATENATE("  - &amp;AuthorListID",TEXT($A1555,"0000"),
"  {CitationID: *CitationID0001",
", PersonID: *PersonID",TEXT(MATCH(INDEX(AuthorList[Author Name],$A1555),People[Full Name],0),"0000"),
", AuthorOrder: ",INDEX(AuthorList[Author Number],$A1555),"}")))</f>
        <v>#REF!</v>
      </c>
      <c r="K1555" t="e">
        <f>IF(INDEX(SamplingFeatures[Feature Code],$A1555)="","",
CONCATENATE("  - &amp;SamplingFeatureID",TEXT($A1555,"0000"),
" {","SamplingFeatureUUID:  ",CHAR(34),INDEX(SamplingFeatures[Sampling Feature UUID],$A1555),CHAR(34),
", SamplingFeatureTypeCV:  ",CHAR(34),INDEX(SamplingFeatures[Sampling Feature Type],$A1555),CHAR(34),
", SamplingFeatureCode:  ",CHAR(34),INDEX(SamplingFeatures[Feature Code],$A1555),CHAR(34),
", SamplingFeatureName:  ",CHAR(34),INDEX(SamplingFeatures[Feature Name],$A1555),CHAR(34),
", SamplingFeatureDescription:  ",CHAR(34),INDEX(SamplingFeatures[Feature Description],$A1555),CHAR(34),
", SamplingFeatureGeotypeCV:  ",CHAR(34),INDEX(SamplingFeatures[Feature Geo Type],$A1555),CHAR(34),
", FeatureGeometry:  ",CHAR(34),INDEX(SamplingFeatures[Feature Geometry],$A1555),CHAR(34),
", Elevation_m:  ",CHAR(34),INDEX(SamplingFeatures[Elevation_m],$A1555),CHAR(34),
", ElevationDatumCV:  ",CHAR(34),ElevationDatum,CHAR(34),"}"))</f>
        <v>#REF!</v>
      </c>
      <c r="L1555" t="e">
        <f>IF(INDEX(SamplingFeatures[Sampling Feature Type],$A1555)&lt;&gt;"Site","",
CONCATENATE("  - &amp;SiteID",TEXT(SUMPRODUCT(--($L$3:$L1554&lt;&gt;"")),"0000"),
" {","SamplingFeatureID:  *SamplingFeatureID",TEXT($A1555,"0000"),
", SiteTypeCV:  ",CHAR(34),INDEX(Sites[Site Type],$A1555),CHAR(34),
", Latitude:  ",INDEX(Sites[Latitude],$A1555),
", Longitude:  ",INDEX(Sites[Longitude],$A1555),
", SRSName:  ",CHAR(34),LatLonDatum,CHAR(34),"}"))</f>
        <v>#REF!</v>
      </c>
      <c r="M1555" t="e">
        <f>IF(INDEX(SamplingFeatures[Sampling Feature Type],$A1555)&lt;&gt;"Specimen","",
CONCATENATE("  - &amp;SpecimenID",TEXT(SUMPRODUCT(--($M$3:$M1554&lt;&gt;"")),"0000"),
" {","SamplingFeatureID:  *SamplingFeatureID",TEXT($A1555,"0000"),
", SpecimenTypeCV:  ",CHAR(34),INDEX(Specimens[Specimen Type],$A1555),CHAR(34),
", SpecimenMediumCV:  ",INDEX(Specimens[Specimen Medium],$A1555),
", IsFieldSpecimen:  ",CHAR(34),INDEX(Specimens[Is Field Specimen?],$A1555),CHAR(34),"}"))</f>
        <v>#REF!</v>
      </c>
      <c r="N1555" t="e">
        <f>IF(COUNTA(SpatialOffsets[])=0,"", IF(INDEX(SpatialOffsets[Spatial Offset Type],$A1555)="","",
CONCATENATE("  - &amp;SpatialOffsetID",TEXT($A1555,"0000"),
" {","SpatialOffsetTypeCV:  ",CHAR(34),INDEX(SpatialOffsets[Spatial Offset Type],$A1555),CHAR(34),
", Offset1Value:  ",INDEX(SpatialOffsets[Offset 1 Value],$A1555),
", Offset1UnitID:  ",CHAR(34),INDEX(SpatialOffsets[Offset 1 Unit],$A1555),CHAR(34),
", Offset2Value:  ",INDEX(SpatialOffsets[Offset 2 Value],$A1555),
", Offset2UnitID:  ",CHAR(34),INDEX(SpatialOffsets[Offset 2 Unit],$A1555),CHAR(34),
", Offset3Value:  ",INDEX(SpatialOffsets[Offset 3 Value],$A1555),
", Offset3UnitID:  ",CHAR(34),INDEX(SpatialOffsets[Offset 3 Unit],$A1555),CHAR(34),,"}")))</f>
        <v>#REF!</v>
      </c>
      <c r="O1555" t="e">
        <f>IF(COUNTA(RelatedFeatures[])=0,"", IF(INDEX(RelatedFeatures[First Sampling Feature Code],$A1555)="","",
CONCATENATE("  - &amp;RelationID",TEXT($A1555,"0000"),
" {","SamplingFeatureID:  *SamplingFeatureID",TEXT(MATCH(INDEX(RelatedFeatures[First Sampling Feature Code],$A1555),SamplingFeatures[Feature Code],0),"0000"),
", RelationshipTypeCV:  ",CHAR(34),INDEX(RelatedFeatures[Relationship Type],$A1555),CHAR(34),
", RelatedFeatureID: *SamplingFeatureID",TEXT(MATCH(INDEX(RelatedFeatures[Second Sampling Feature Code],$A1555),SamplingFeatures[Feature Code],0),"0000"),
", SpatialOffsetID:  ",IF(INDEX(RelatedFeatures[Offset Number],$A1555)="","",CONCATENATE("*SpatialOffsetID",TEXT(INDEX(RelatedFeatures[Offset Number],$A1555),"0000"))),"}")))</f>
        <v>#REF!</v>
      </c>
      <c r="P1555" t="e">
        <f>IF(INDEX(Methods[Method Type],$A1555)="","",
CONCATENATE("  - &amp;MethodID",TEXT($A1555,"0000"),
" {","MethodTypeCV:  ",CHAR(34),INDEX(Methods[Method Type],$A1555),CHAR(34),
", MethodCode:  ",CHAR(34),INDEX(Methods[Method Code],$A1555),CHAR(34),
", MethodName:  ",CHAR(34),INDEX(Methods[Method Name],$A1555),CHAR(34),
", MethodDescription:  ",CHAR(34),INDEX(Methods[Method Description],$A1555),CHAR(34),
", MethodLink:  ",CHAR(34),INDEX(Methods[Method Link],$A1555),CHAR(34),
", OrganizationID: *OrganizationID",TEXT(MATCH(INDEX(Methods[Organization Name],$A1555),Organizations[Organization Name],0),"0000"),"}"))</f>
        <v>#REF!</v>
      </c>
      <c r="Q1555" t="e">
        <f>IF(INDEX(Variables[Variable Type],$A1555)="","",
CONCATENATE("  - &amp;VariableID",TEXT($A1555,"0000"),
" {","VariableTypeCV:  ",CHAR(34),INDEX(Variables[Variable Type],$A1555),CHAR(34),
", VariableCode:  ",CHAR(34),INDEX(Variables[Variable Code],$A1555),CHAR(34),
", VariableNameCV:  ",CHAR(34),INDEX(Variables[Variable Name],$A1555),CHAR(34),
", VariableDefinition:  ",CHAR(34),INDEX(Variables[Variable Definition],$A1555),CHAR(34),
", SpecciationCV:  ",CHAR(34),INDEX(Variables[Speciation],$A1555),CHAR(34),
", NoDataValue:  ",CHAR(34),INDEX(Variables[No Data Value],$A1555),CHAR(34),"}"))</f>
        <v>#REF!</v>
      </c>
    </row>
    <row r="1556" spans="1:17" x14ac:dyDescent="0.25">
      <c r="A1556">
        <v>1553</v>
      </c>
      <c r="D1556" t="e">
        <f>IF(INDEX(People[First Name],$A1556)="","",
CONCATENATE("  - &amp;PersonID",TEXT($A1556,"0000"),
" {","PersonFirstName:  ",CHAR(34),INDEX(People[First Name],$A1556),CHAR(34),
", PersonMiddleName:  ",CHAR(34),INDEX(People[Middle Name],$A1556),CHAR(34),
", PersonLastName:  ",CHAR(34),INDEX(People[Last Name],$A1556),CHAR(34),"}"))</f>
        <v>#REF!</v>
      </c>
      <c r="E1556" t="e">
        <f>IF(INDEX(Organizations[Organization Type '[CV']],$A1556)="","",
CONCATENATE("  - &amp;OrganizationID",TEXT($A1556,"0000"),
" {","OrganizationTypeCV:  ",CHAR(34),INDEX(Organizations[Organization Type '[CV']],$A1556),CHAR(34),
", OrganizationCode:  ",CHAR(34),INDEX(Organizations[Organization Code],$A1556),CHAR(34),
", OrganizationName:  ",CHAR(34),INDEX(Organizations[Organization Name],$A1556),CHAR(34),
", OrganizationDescription:  ",CHAR(34),INDEX(Organizations[Organization Description],$A1556),CHAR(34),
", OrganizationLink:  ",CHAR(34),INDEX(Organizations[Organization Link],$A1556),CHAR(34),"}"))</f>
        <v>#REF!</v>
      </c>
      <c r="F1556" t="e">
        <f>IF(INDEX(People[First Name],$A1556)="","",
CONCATENATE("  - &amp;AffiliationID",TEXT($A1556,"0000"),
" {PersonID: *PersonID",TEXT($A1556,"0000"),
", OrganizationID: *OrganizationID",TEXT(MATCH(INDEX(People[Organization Name],$A1556),Organizations[Organization Name],0),"0000"),
", IsPrimaryOrganizationContact: , AffiliationStartDate: , AffiliationEndDate: , PrimaryPhone: ",
", PrimaryEmail: ",CHAR(34),INDEX(People[Primary Email],$A1556),CHAR(34),
", PrimaryAddress: ",CHAR(34),INDEX(People[Primary Address],$A1556),CHAR(34),
", PersonLink: }"))</f>
        <v>#REF!</v>
      </c>
      <c r="H1556" t="e">
        <f>IF(COUNTA(CitationInformation)=0,"",IF(INDEX(AuthorList[Author Name],$A1556)="","",
CONCATENATE("  - &amp;AuthorListID",TEXT($A1556,"0000"),
"  {CitationID: *CitationID0001",
", PersonID: *PersonID",TEXT(MATCH(INDEX(AuthorList[Author Name],$A1556),People[Full Name],0),"0000"),
", AuthorOrder: ",INDEX(AuthorList[Author Number],$A1556),"}")))</f>
        <v>#REF!</v>
      </c>
      <c r="K1556" t="e">
        <f>IF(INDEX(SamplingFeatures[Feature Code],$A1556)="","",
CONCATENATE("  - &amp;SamplingFeatureID",TEXT($A1556,"0000"),
" {","SamplingFeatureUUID:  ",CHAR(34),INDEX(SamplingFeatures[Sampling Feature UUID],$A1556),CHAR(34),
", SamplingFeatureTypeCV:  ",CHAR(34),INDEX(SamplingFeatures[Sampling Feature Type],$A1556),CHAR(34),
", SamplingFeatureCode:  ",CHAR(34),INDEX(SamplingFeatures[Feature Code],$A1556),CHAR(34),
", SamplingFeatureName:  ",CHAR(34),INDEX(SamplingFeatures[Feature Name],$A1556),CHAR(34),
", SamplingFeatureDescription:  ",CHAR(34),INDEX(SamplingFeatures[Feature Description],$A1556),CHAR(34),
", SamplingFeatureGeotypeCV:  ",CHAR(34),INDEX(SamplingFeatures[Feature Geo Type],$A1556),CHAR(34),
", FeatureGeometry:  ",CHAR(34),INDEX(SamplingFeatures[Feature Geometry],$A1556),CHAR(34),
", Elevation_m:  ",CHAR(34),INDEX(SamplingFeatures[Elevation_m],$A1556),CHAR(34),
", ElevationDatumCV:  ",CHAR(34),ElevationDatum,CHAR(34),"}"))</f>
        <v>#REF!</v>
      </c>
      <c r="L1556" t="e">
        <f>IF(INDEX(SamplingFeatures[Sampling Feature Type],$A1556)&lt;&gt;"Site","",
CONCATENATE("  - &amp;SiteID",TEXT(SUMPRODUCT(--($L$3:$L1555&lt;&gt;"")),"0000"),
" {","SamplingFeatureID:  *SamplingFeatureID",TEXT($A1556,"0000"),
", SiteTypeCV:  ",CHAR(34),INDEX(Sites[Site Type],$A1556),CHAR(34),
", Latitude:  ",INDEX(Sites[Latitude],$A1556),
", Longitude:  ",INDEX(Sites[Longitude],$A1556),
", SRSName:  ",CHAR(34),LatLonDatum,CHAR(34),"}"))</f>
        <v>#REF!</v>
      </c>
      <c r="M1556" t="e">
        <f>IF(INDEX(SamplingFeatures[Sampling Feature Type],$A1556)&lt;&gt;"Specimen","",
CONCATENATE("  - &amp;SpecimenID",TEXT(SUMPRODUCT(--($M$3:$M1555&lt;&gt;"")),"0000"),
" {","SamplingFeatureID:  *SamplingFeatureID",TEXT($A1556,"0000"),
", SpecimenTypeCV:  ",CHAR(34),INDEX(Specimens[Specimen Type],$A1556),CHAR(34),
", SpecimenMediumCV:  ",INDEX(Specimens[Specimen Medium],$A1556),
", IsFieldSpecimen:  ",CHAR(34),INDEX(Specimens[Is Field Specimen?],$A1556),CHAR(34),"}"))</f>
        <v>#REF!</v>
      </c>
      <c r="N1556" t="e">
        <f>IF(COUNTA(SpatialOffsets[])=0,"", IF(INDEX(SpatialOffsets[Spatial Offset Type],$A1556)="","",
CONCATENATE("  - &amp;SpatialOffsetID",TEXT($A1556,"0000"),
" {","SpatialOffsetTypeCV:  ",CHAR(34),INDEX(SpatialOffsets[Spatial Offset Type],$A1556),CHAR(34),
", Offset1Value:  ",INDEX(SpatialOffsets[Offset 1 Value],$A1556),
", Offset1UnitID:  ",CHAR(34),INDEX(SpatialOffsets[Offset 1 Unit],$A1556),CHAR(34),
", Offset2Value:  ",INDEX(SpatialOffsets[Offset 2 Value],$A1556),
", Offset2UnitID:  ",CHAR(34),INDEX(SpatialOffsets[Offset 2 Unit],$A1556),CHAR(34),
", Offset3Value:  ",INDEX(SpatialOffsets[Offset 3 Value],$A1556),
", Offset3UnitID:  ",CHAR(34),INDEX(SpatialOffsets[Offset 3 Unit],$A1556),CHAR(34),,"}")))</f>
        <v>#REF!</v>
      </c>
      <c r="O1556" t="e">
        <f>IF(COUNTA(RelatedFeatures[])=0,"", IF(INDEX(RelatedFeatures[First Sampling Feature Code],$A1556)="","",
CONCATENATE("  - &amp;RelationID",TEXT($A1556,"0000"),
" {","SamplingFeatureID:  *SamplingFeatureID",TEXT(MATCH(INDEX(RelatedFeatures[First Sampling Feature Code],$A1556),SamplingFeatures[Feature Code],0),"0000"),
", RelationshipTypeCV:  ",CHAR(34),INDEX(RelatedFeatures[Relationship Type],$A1556),CHAR(34),
", RelatedFeatureID: *SamplingFeatureID",TEXT(MATCH(INDEX(RelatedFeatures[Second Sampling Feature Code],$A1556),SamplingFeatures[Feature Code],0),"0000"),
", SpatialOffsetID:  ",IF(INDEX(RelatedFeatures[Offset Number],$A1556)="","",CONCATENATE("*SpatialOffsetID",TEXT(INDEX(RelatedFeatures[Offset Number],$A1556),"0000"))),"}")))</f>
        <v>#REF!</v>
      </c>
      <c r="P1556" t="e">
        <f>IF(INDEX(Methods[Method Type],$A1556)="","",
CONCATENATE("  - &amp;MethodID",TEXT($A1556,"0000"),
" {","MethodTypeCV:  ",CHAR(34),INDEX(Methods[Method Type],$A1556),CHAR(34),
", MethodCode:  ",CHAR(34),INDEX(Methods[Method Code],$A1556),CHAR(34),
", MethodName:  ",CHAR(34),INDEX(Methods[Method Name],$A1556),CHAR(34),
", MethodDescription:  ",CHAR(34),INDEX(Methods[Method Description],$A1556),CHAR(34),
", MethodLink:  ",CHAR(34),INDEX(Methods[Method Link],$A1556),CHAR(34),
", OrganizationID: *OrganizationID",TEXT(MATCH(INDEX(Methods[Organization Name],$A1556),Organizations[Organization Name],0),"0000"),"}"))</f>
        <v>#REF!</v>
      </c>
      <c r="Q1556" t="e">
        <f>IF(INDEX(Variables[Variable Type],$A1556)="","",
CONCATENATE("  - &amp;VariableID",TEXT($A1556,"0000"),
" {","VariableTypeCV:  ",CHAR(34),INDEX(Variables[Variable Type],$A1556),CHAR(34),
", VariableCode:  ",CHAR(34),INDEX(Variables[Variable Code],$A1556),CHAR(34),
", VariableNameCV:  ",CHAR(34),INDEX(Variables[Variable Name],$A1556),CHAR(34),
", VariableDefinition:  ",CHAR(34),INDEX(Variables[Variable Definition],$A1556),CHAR(34),
", SpecciationCV:  ",CHAR(34),INDEX(Variables[Speciation],$A1556),CHAR(34),
", NoDataValue:  ",CHAR(34),INDEX(Variables[No Data Value],$A1556),CHAR(34),"}"))</f>
        <v>#REF!</v>
      </c>
    </row>
    <row r="1557" spans="1:17" x14ac:dyDescent="0.25">
      <c r="A1557">
        <v>1554</v>
      </c>
      <c r="D1557" t="e">
        <f>IF(INDEX(People[First Name],$A1557)="","",
CONCATENATE("  - &amp;PersonID",TEXT($A1557,"0000"),
" {","PersonFirstName:  ",CHAR(34),INDEX(People[First Name],$A1557),CHAR(34),
", PersonMiddleName:  ",CHAR(34),INDEX(People[Middle Name],$A1557),CHAR(34),
", PersonLastName:  ",CHAR(34),INDEX(People[Last Name],$A1557),CHAR(34),"}"))</f>
        <v>#REF!</v>
      </c>
      <c r="E1557" t="e">
        <f>IF(INDEX(Organizations[Organization Type '[CV']],$A1557)="","",
CONCATENATE("  - &amp;OrganizationID",TEXT($A1557,"0000"),
" {","OrganizationTypeCV:  ",CHAR(34),INDEX(Organizations[Organization Type '[CV']],$A1557),CHAR(34),
", OrganizationCode:  ",CHAR(34),INDEX(Organizations[Organization Code],$A1557),CHAR(34),
", OrganizationName:  ",CHAR(34),INDEX(Organizations[Organization Name],$A1557),CHAR(34),
", OrganizationDescription:  ",CHAR(34),INDEX(Organizations[Organization Description],$A1557),CHAR(34),
", OrganizationLink:  ",CHAR(34),INDEX(Organizations[Organization Link],$A1557),CHAR(34),"}"))</f>
        <v>#REF!</v>
      </c>
      <c r="F1557" t="e">
        <f>IF(INDEX(People[First Name],$A1557)="","",
CONCATENATE("  - &amp;AffiliationID",TEXT($A1557,"0000"),
" {PersonID: *PersonID",TEXT($A1557,"0000"),
", OrganizationID: *OrganizationID",TEXT(MATCH(INDEX(People[Organization Name],$A1557),Organizations[Organization Name],0),"0000"),
", IsPrimaryOrganizationContact: , AffiliationStartDate: , AffiliationEndDate: , PrimaryPhone: ",
", PrimaryEmail: ",CHAR(34),INDEX(People[Primary Email],$A1557),CHAR(34),
", PrimaryAddress: ",CHAR(34),INDEX(People[Primary Address],$A1557),CHAR(34),
", PersonLink: }"))</f>
        <v>#REF!</v>
      </c>
      <c r="H1557" t="e">
        <f>IF(COUNTA(CitationInformation)=0,"",IF(INDEX(AuthorList[Author Name],$A1557)="","",
CONCATENATE("  - &amp;AuthorListID",TEXT($A1557,"0000"),
"  {CitationID: *CitationID0001",
", PersonID: *PersonID",TEXT(MATCH(INDEX(AuthorList[Author Name],$A1557),People[Full Name],0),"0000"),
", AuthorOrder: ",INDEX(AuthorList[Author Number],$A1557),"}")))</f>
        <v>#REF!</v>
      </c>
      <c r="K1557" t="e">
        <f>IF(INDEX(SamplingFeatures[Feature Code],$A1557)="","",
CONCATENATE("  - &amp;SamplingFeatureID",TEXT($A1557,"0000"),
" {","SamplingFeatureUUID:  ",CHAR(34),INDEX(SamplingFeatures[Sampling Feature UUID],$A1557),CHAR(34),
", SamplingFeatureTypeCV:  ",CHAR(34),INDEX(SamplingFeatures[Sampling Feature Type],$A1557),CHAR(34),
", SamplingFeatureCode:  ",CHAR(34),INDEX(SamplingFeatures[Feature Code],$A1557),CHAR(34),
", SamplingFeatureName:  ",CHAR(34),INDEX(SamplingFeatures[Feature Name],$A1557),CHAR(34),
", SamplingFeatureDescription:  ",CHAR(34),INDEX(SamplingFeatures[Feature Description],$A1557),CHAR(34),
", SamplingFeatureGeotypeCV:  ",CHAR(34),INDEX(SamplingFeatures[Feature Geo Type],$A1557),CHAR(34),
", FeatureGeometry:  ",CHAR(34),INDEX(SamplingFeatures[Feature Geometry],$A1557),CHAR(34),
", Elevation_m:  ",CHAR(34),INDEX(SamplingFeatures[Elevation_m],$A1557),CHAR(34),
", ElevationDatumCV:  ",CHAR(34),ElevationDatum,CHAR(34),"}"))</f>
        <v>#REF!</v>
      </c>
      <c r="L1557" t="e">
        <f>IF(INDEX(SamplingFeatures[Sampling Feature Type],$A1557)&lt;&gt;"Site","",
CONCATENATE("  - &amp;SiteID",TEXT(SUMPRODUCT(--($L$3:$L1556&lt;&gt;"")),"0000"),
" {","SamplingFeatureID:  *SamplingFeatureID",TEXT($A1557,"0000"),
", SiteTypeCV:  ",CHAR(34),INDEX(Sites[Site Type],$A1557),CHAR(34),
", Latitude:  ",INDEX(Sites[Latitude],$A1557),
", Longitude:  ",INDEX(Sites[Longitude],$A1557),
", SRSName:  ",CHAR(34),LatLonDatum,CHAR(34),"}"))</f>
        <v>#REF!</v>
      </c>
      <c r="M1557" t="e">
        <f>IF(INDEX(SamplingFeatures[Sampling Feature Type],$A1557)&lt;&gt;"Specimen","",
CONCATENATE("  - &amp;SpecimenID",TEXT(SUMPRODUCT(--($M$3:$M1556&lt;&gt;"")),"0000"),
" {","SamplingFeatureID:  *SamplingFeatureID",TEXT($A1557,"0000"),
", SpecimenTypeCV:  ",CHAR(34),INDEX(Specimens[Specimen Type],$A1557),CHAR(34),
", SpecimenMediumCV:  ",INDEX(Specimens[Specimen Medium],$A1557),
", IsFieldSpecimen:  ",CHAR(34),INDEX(Specimens[Is Field Specimen?],$A1557),CHAR(34),"}"))</f>
        <v>#REF!</v>
      </c>
      <c r="N1557" t="e">
        <f>IF(COUNTA(SpatialOffsets[])=0,"", IF(INDEX(SpatialOffsets[Spatial Offset Type],$A1557)="","",
CONCATENATE("  - &amp;SpatialOffsetID",TEXT($A1557,"0000"),
" {","SpatialOffsetTypeCV:  ",CHAR(34),INDEX(SpatialOffsets[Spatial Offset Type],$A1557),CHAR(34),
", Offset1Value:  ",INDEX(SpatialOffsets[Offset 1 Value],$A1557),
", Offset1UnitID:  ",CHAR(34),INDEX(SpatialOffsets[Offset 1 Unit],$A1557),CHAR(34),
", Offset2Value:  ",INDEX(SpatialOffsets[Offset 2 Value],$A1557),
", Offset2UnitID:  ",CHAR(34),INDEX(SpatialOffsets[Offset 2 Unit],$A1557),CHAR(34),
", Offset3Value:  ",INDEX(SpatialOffsets[Offset 3 Value],$A1557),
", Offset3UnitID:  ",CHAR(34),INDEX(SpatialOffsets[Offset 3 Unit],$A1557),CHAR(34),,"}")))</f>
        <v>#REF!</v>
      </c>
      <c r="O1557" t="e">
        <f>IF(COUNTA(RelatedFeatures[])=0,"", IF(INDEX(RelatedFeatures[First Sampling Feature Code],$A1557)="","",
CONCATENATE("  - &amp;RelationID",TEXT($A1557,"0000"),
" {","SamplingFeatureID:  *SamplingFeatureID",TEXT(MATCH(INDEX(RelatedFeatures[First Sampling Feature Code],$A1557),SamplingFeatures[Feature Code],0),"0000"),
", RelationshipTypeCV:  ",CHAR(34),INDEX(RelatedFeatures[Relationship Type],$A1557),CHAR(34),
", RelatedFeatureID: *SamplingFeatureID",TEXT(MATCH(INDEX(RelatedFeatures[Second Sampling Feature Code],$A1557),SamplingFeatures[Feature Code],0),"0000"),
", SpatialOffsetID:  ",IF(INDEX(RelatedFeatures[Offset Number],$A1557)="","",CONCATENATE("*SpatialOffsetID",TEXT(INDEX(RelatedFeatures[Offset Number],$A1557),"0000"))),"}")))</f>
        <v>#REF!</v>
      </c>
      <c r="P1557" t="e">
        <f>IF(INDEX(Methods[Method Type],$A1557)="","",
CONCATENATE("  - &amp;MethodID",TEXT($A1557,"0000"),
" {","MethodTypeCV:  ",CHAR(34),INDEX(Methods[Method Type],$A1557),CHAR(34),
", MethodCode:  ",CHAR(34),INDEX(Methods[Method Code],$A1557),CHAR(34),
", MethodName:  ",CHAR(34),INDEX(Methods[Method Name],$A1557),CHAR(34),
", MethodDescription:  ",CHAR(34),INDEX(Methods[Method Description],$A1557),CHAR(34),
", MethodLink:  ",CHAR(34),INDEX(Methods[Method Link],$A1557),CHAR(34),
", OrganizationID: *OrganizationID",TEXT(MATCH(INDEX(Methods[Organization Name],$A1557),Organizations[Organization Name],0),"0000"),"}"))</f>
        <v>#REF!</v>
      </c>
      <c r="Q1557" t="e">
        <f>IF(INDEX(Variables[Variable Type],$A1557)="","",
CONCATENATE("  - &amp;VariableID",TEXT($A1557,"0000"),
" {","VariableTypeCV:  ",CHAR(34),INDEX(Variables[Variable Type],$A1557),CHAR(34),
", VariableCode:  ",CHAR(34),INDEX(Variables[Variable Code],$A1557),CHAR(34),
", VariableNameCV:  ",CHAR(34),INDEX(Variables[Variable Name],$A1557),CHAR(34),
", VariableDefinition:  ",CHAR(34),INDEX(Variables[Variable Definition],$A1557),CHAR(34),
", SpecciationCV:  ",CHAR(34),INDEX(Variables[Speciation],$A1557),CHAR(34),
", NoDataValue:  ",CHAR(34),INDEX(Variables[No Data Value],$A1557),CHAR(34),"}"))</f>
        <v>#REF!</v>
      </c>
    </row>
    <row r="1558" spans="1:17" x14ac:dyDescent="0.25">
      <c r="A1558">
        <v>1555</v>
      </c>
      <c r="D1558" t="e">
        <f>IF(INDEX(People[First Name],$A1558)="","",
CONCATENATE("  - &amp;PersonID",TEXT($A1558,"0000"),
" {","PersonFirstName:  ",CHAR(34),INDEX(People[First Name],$A1558),CHAR(34),
", PersonMiddleName:  ",CHAR(34),INDEX(People[Middle Name],$A1558),CHAR(34),
", PersonLastName:  ",CHAR(34),INDEX(People[Last Name],$A1558),CHAR(34),"}"))</f>
        <v>#REF!</v>
      </c>
      <c r="E1558" t="e">
        <f>IF(INDEX(Organizations[Organization Type '[CV']],$A1558)="","",
CONCATENATE("  - &amp;OrganizationID",TEXT($A1558,"0000"),
" {","OrganizationTypeCV:  ",CHAR(34),INDEX(Organizations[Organization Type '[CV']],$A1558),CHAR(34),
", OrganizationCode:  ",CHAR(34),INDEX(Organizations[Organization Code],$A1558),CHAR(34),
", OrganizationName:  ",CHAR(34),INDEX(Organizations[Organization Name],$A1558),CHAR(34),
", OrganizationDescription:  ",CHAR(34),INDEX(Organizations[Organization Description],$A1558),CHAR(34),
", OrganizationLink:  ",CHAR(34),INDEX(Organizations[Organization Link],$A1558),CHAR(34),"}"))</f>
        <v>#REF!</v>
      </c>
      <c r="F1558" t="e">
        <f>IF(INDEX(People[First Name],$A1558)="","",
CONCATENATE("  - &amp;AffiliationID",TEXT($A1558,"0000"),
" {PersonID: *PersonID",TEXT($A1558,"0000"),
", OrganizationID: *OrganizationID",TEXT(MATCH(INDEX(People[Organization Name],$A1558),Organizations[Organization Name],0),"0000"),
", IsPrimaryOrganizationContact: , AffiliationStartDate: , AffiliationEndDate: , PrimaryPhone: ",
", PrimaryEmail: ",CHAR(34),INDEX(People[Primary Email],$A1558),CHAR(34),
", PrimaryAddress: ",CHAR(34),INDEX(People[Primary Address],$A1558),CHAR(34),
", PersonLink: }"))</f>
        <v>#REF!</v>
      </c>
      <c r="H1558" t="e">
        <f>IF(COUNTA(CitationInformation)=0,"",IF(INDEX(AuthorList[Author Name],$A1558)="","",
CONCATENATE("  - &amp;AuthorListID",TEXT($A1558,"0000"),
"  {CitationID: *CitationID0001",
", PersonID: *PersonID",TEXT(MATCH(INDEX(AuthorList[Author Name],$A1558),People[Full Name],0),"0000"),
", AuthorOrder: ",INDEX(AuthorList[Author Number],$A1558),"}")))</f>
        <v>#REF!</v>
      </c>
      <c r="K1558" t="e">
        <f>IF(INDEX(SamplingFeatures[Feature Code],$A1558)="","",
CONCATENATE("  - &amp;SamplingFeatureID",TEXT($A1558,"0000"),
" {","SamplingFeatureUUID:  ",CHAR(34),INDEX(SamplingFeatures[Sampling Feature UUID],$A1558),CHAR(34),
", SamplingFeatureTypeCV:  ",CHAR(34),INDEX(SamplingFeatures[Sampling Feature Type],$A1558),CHAR(34),
", SamplingFeatureCode:  ",CHAR(34),INDEX(SamplingFeatures[Feature Code],$A1558),CHAR(34),
", SamplingFeatureName:  ",CHAR(34),INDEX(SamplingFeatures[Feature Name],$A1558),CHAR(34),
", SamplingFeatureDescription:  ",CHAR(34),INDEX(SamplingFeatures[Feature Description],$A1558),CHAR(34),
", SamplingFeatureGeotypeCV:  ",CHAR(34),INDEX(SamplingFeatures[Feature Geo Type],$A1558),CHAR(34),
", FeatureGeometry:  ",CHAR(34),INDEX(SamplingFeatures[Feature Geometry],$A1558),CHAR(34),
", Elevation_m:  ",CHAR(34),INDEX(SamplingFeatures[Elevation_m],$A1558),CHAR(34),
", ElevationDatumCV:  ",CHAR(34),ElevationDatum,CHAR(34),"}"))</f>
        <v>#REF!</v>
      </c>
      <c r="L1558" t="e">
        <f>IF(INDEX(SamplingFeatures[Sampling Feature Type],$A1558)&lt;&gt;"Site","",
CONCATENATE("  - &amp;SiteID",TEXT(SUMPRODUCT(--($L$3:$L1557&lt;&gt;"")),"0000"),
" {","SamplingFeatureID:  *SamplingFeatureID",TEXT($A1558,"0000"),
", SiteTypeCV:  ",CHAR(34),INDEX(Sites[Site Type],$A1558),CHAR(34),
", Latitude:  ",INDEX(Sites[Latitude],$A1558),
", Longitude:  ",INDEX(Sites[Longitude],$A1558),
", SRSName:  ",CHAR(34),LatLonDatum,CHAR(34),"}"))</f>
        <v>#REF!</v>
      </c>
      <c r="M1558" t="e">
        <f>IF(INDEX(SamplingFeatures[Sampling Feature Type],$A1558)&lt;&gt;"Specimen","",
CONCATENATE("  - &amp;SpecimenID",TEXT(SUMPRODUCT(--($M$3:$M1557&lt;&gt;"")),"0000"),
" {","SamplingFeatureID:  *SamplingFeatureID",TEXT($A1558,"0000"),
", SpecimenTypeCV:  ",CHAR(34),INDEX(Specimens[Specimen Type],$A1558),CHAR(34),
", SpecimenMediumCV:  ",INDEX(Specimens[Specimen Medium],$A1558),
", IsFieldSpecimen:  ",CHAR(34),INDEX(Specimens[Is Field Specimen?],$A1558),CHAR(34),"}"))</f>
        <v>#REF!</v>
      </c>
      <c r="N1558" t="e">
        <f>IF(COUNTA(SpatialOffsets[])=0,"", IF(INDEX(SpatialOffsets[Spatial Offset Type],$A1558)="","",
CONCATENATE("  - &amp;SpatialOffsetID",TEXT($A1558,"0000"),
" {","SpatialOffsetTypeCV:  ",CHAR(34),INDEX(SpatialOffsets[Spatial Offset Type],$A1558),CHAR(34),
", Offset1Value:  ",INDEX(SpatialOffsets[Offset 1 Value],$A1558),
", Offset1UnitID:  ",CHAR(34),INDEX(SpatialOffsets[Offset 1 Unit],$A1558),CHAR(34),
", Offset2Value:  ",INDEX(SpatialOffsets[Offset 2 Value],$A1558),
", Offset2UnitID:  ",CHAR(34),INDEX(SpatialOffsets[Offset 2 Unit],$A1558),CHAR(34),
", Offset3Value:  ",INDEX(SpatialOffsets[Offset 3 Value],$A1558),
", Offset3UnitID:  ",CHAR(34),INDEX(SpatialOffsets[Offset 3 Unit],$A1558),CHAR(34),,"}")))</f>
        <v>#REF!</v>
      </c>
      <c r="O1558" t="e">
        <f>IF(COUNTA(RelatedFeatures[])=0,"", IF(INDEX(RelatedFeatures[First Sampling Feature Code],$A1558)="","",
CONCATENATE("  - &amp;RelationID",TEXT($A1558,"0000"),
" {","SamplingFeatureID:  *SamplingFeatureID",TEXT(MATCH(INDEX(RelatedFeatures[First Sampling Feature Code],$A1558),SamplingFeatures[Feature Code],0),"0000"),
", RelationshipTypeCV:  ",CHAR(34),INDEX(RelatedFeatures[Relationship Type],$A1558),CHAR(34),
", RelatedFeatureID: *SamplingFeatureID",TEXT(MATCH(INDEX(RelatedFeatures[Second Sampling Feature Code],$A1558),SamplingFeatures[Feature Code],0),"0000"),
", SpatialOffsetID:  ",IF(INDEX(RelatedFeatures[Offset Number],$A1558)="","",CONCATENATE("*SpatialOffsetID",TEXT(INDEX(RelatedFeatures[Offset Number],$A1558),"0000"))),"}")))</f>
        <v>#REF!</v>
      </c>
      <c r="P1558" t="e">
        <f>IF(INDEX(Methods[Method Type],$A1558)="","",
CONCATENATE("  - &amp;MethodID",TEXT($A1558,"0000"),
" {","MethodTypeCV:  ",CHAR(34),INDEX(Methods[Method Type],$A1558),CHAR(34),
", MethodCode:  ",CHAR(34),INDEX(Methods[Method Code],$A1558),CHAR(34),
", MethodName:  ",CHAR(34),INDEX(Methods[Method Name],$A1558),CHAR(34),
", MethodDescription:  ",CHAR(34),INDEX(Methods[Method Description],$A1558),CHAR(34),
", MethodLink:  ",CHAR(34),INDEX(Methods[Method Link],$A1558),CHAR(34),
", OrganizationID: *OrganizationID",TEXT(MATCH(INDEX(Methods[Organization Name],$A1558),Organizations[Organization Name],0),"0000"),"}"))</f>
        <v>#REF!</v>
      </c>
      <c r="Q1558" t="e">
        <f>IF(INDEX(Variables[Variable Type],$A1558)="","",
CONCATENATE("  - &amp;VariableID",TEXT($A1558,"0000"),
" {","VariableTypeCV:  ",CHAR(34),INDEX(Variables[Variable Type],$A1558),CHAR(34),
", VariableCode:  ",CHAR(34),INDEX(Variables[Variable Code],$A1558),CHAR(34),
", VariableNameCV:  ",CHAR(34),INDEX(Variables[Variable Name],$A1558),CHAR(34),
", VariableDefinition:  ",CHAR(34),INDEX(Variables[Variable Definition],$A1558),CHAR(34),
", SpecciationCV:  ",CHAR(34),INDEX(Variables[Speciation],$A1558),CHAR(34),
", NoDataValue:  ",CHAR(34),INDEX(Variables[No Data Value],$A1558),CHAR(34),"}"))</f>
        <v>#REF!</v>
      </c>
    </row>
    <row r="1559" spans="1:17" x14ac:dyDescent="0.25">
      <c r="A1559">
        <v>1556</v>
      </c>
      <c r="D1559" t="e">
        <f>IF(INDEX(People[First Name],$A1559)="","",
CONCATENATE("  - &amp;PersonID",TEXT($A1559,"0000"),
" {","PersonFirstName:  ",CHAR(34),INDEX(People[First Name],$A1559),CHAR(34),
", PersonMiddleName:  ",CHAR(34),INDEX(People[Middle Name],$A1559),CHAR(34),
", PersonLastName:  ",CHAR(34),INDEX(People[Last Name],$A1559),CHAR(34),"}"))</f>
        <v>#REF!</v>
      </c>
      <c r="E1559" t="e">
        <f>IF(INDEX(Organizations[Organization Type '[CV']],$A1559)="","",
CONCATENATE("  - &amp;OrganizationID",TEXT($A1559,"0000"),
" {","OrganizationTypeCV:  ",CHAR(34),INDEX(Organizations[Organization Type '[CV']],$A1559),CHAR(34),
", OrganizationCode:  ",CHAR(34),INDEX(Organizations[Organization Code],$A1559),CHAR(34),
", OrganizationName:  ",CHAR(34),INDEX(Organizations[Organization Name],$A1559),CHAR(34),
", OrganizationDescription:  ",CHAR(34),INDEX(Organizations[Organization Description],$A1559),CHAR(34),
", OrganizationLink:  ",CHAR(34),INDEX(Organizations[Organization Link],$A1559),CHAR(34),"}"))</f>
        <v>#REF!</v>
      </c>
      <c r="F1559" t="e">
        <f>IF(INDEX(People[First Name],$A1559)="","",
CONCATENATE("  - &amp;AffiliationID",TEXT($A1559,"0000"),
" {PersonID: *PersonID",TEXT($A1559,"0000"),
", OrganizationID: *OrganizationID",TEXT(MATCH(INDEX(People[Organization Name],$A1559),Organizations[Organization Name],0),"0000"),
", IsPrimaryOrganizationContact: , AffiliationStartDate: , AffiliationEndDate: , PrimaryPhone: ",
", PrimaryEmail: ",CHAR(34),INDEX(People[Primary Email],$A1559),CHAR(34),
", PrimaryAddress: ",CHAR(34),INDEX(People[Primary Address],$A1559),CHAR(34),
", PersonLink: }"))</f>
        <v>#REF!</v>
      </c>
      <c r="H1559" t="e">
        <f>IF(COUNTA(CitationInformation)=0,"",IF(INDEX(AuthorList[Author Name],$A1559)="","",
CONCATENATE("  - &amp;AuthorListID",TEXT($A1559,"0000"),
"  {CitationID: *CitationID0001",
", PersonID: *PersonID",TEXT(MATCH(INDEX(AuthorList[Author Name],$A1559),People[Full Name],0),"0000"),
", AuthorOrder: ",INDEX(AuthorList[Author Number],$A1559),"}")))</f>
        <v>#REF!</v>
      </c>
      <c r="K1559" t="e">
        <f>IF(INDEX(SamplingFeatures[Feature Code],$A1559)="","",
CONCATENATE("  - &amp;SamplingFeatureID",TEXT($A1559,"0000"),
" {","SamplingFeatureUUID:  ",CHAR(34),INDEX(SamplingFeatures[Sampling Feature UUID],$A1559),CHAR(34),
", SamplingFeatureTypeCV:  ",CHAR(34),INDEX(SamplingFeatures[Sampling Feature Type],$A1559),CHAR(34),
", SamplingFeatureCode:  ",CHAR(34),INDEX(SamplingFeatures[Feature Code],$A1559),CHAR(34),
", SamplingFeatureName:  ",CHAR(34),INDEX(SamplingFeatures[Feature Name],$A1559),CHAR(34),
", SamplingFeatureDescription:  ",CHAR(34),INDEX(SamplingFeatures[Feature Description],$A1559),CHAR(34),
", SamplingFeatureGeotypeCV:  ",CHAR(34),INDEX(SamplingFeatures[Feature Geo Type],$A1559),CHAR(34),
", FeatureGeometry:  ",CHAR(34),INDEX(SamplingFeatures[Feature Geometry],$A1559),CHAR(34),
", Elevation_m:  ",CHAR(34),INDEX(SamplingFeatures[Elevation_m],$A1559),CHAR(34),
", ElevationDatumCV:  ",CHAR(34),ElevationDatum,CHAR(34),"}"))</f>
        <v>#REF!</v>
      </c>
      <c r="L1559" t="e">
        <f>IF(INDEX(SamplingFeatures[Sampling Feature Type],$A1559)&lt;&gt;"Site","",
CONCATENATE("  - &amp;SiteID",TEXT(SUMPRODUCT(--($L$3:$L1558&lt;&gt;"")),"0000"),
" {","SamplingFeatureID:  *SamplingFeatureID",TEXT($A1559,"0000"),
", SiteTypeCV:  ",CHAR(34),INDEX(Sites[Site Type],$A1559),CHAR(34),
", Latitude:  ",INDEX(Sites[Latitude],$A1559),
", Longitude:  ",INDEX(Sites[Longitude],$A1559),
", SRSName:  ",CHAR(34),LatLonDatum,CHAR(34),"}"))</f>
        <v>#REF!</v>
      </c>
      <c r="M1559" t="e">
        <f>IF(INDEX(SamplingFeatures[Sampling Feature Type],$A1559)&lt;&gt;"Specimen","",
CONCATENATE("  - &amp;SpecimenID",TEXT(SUMPRODUCT(--($M$3:$M1558&lt;&gt;"")),"0000"),
" {","SamplingFeatureID:  *SamplingFeatureID",TEXT($A1559,"0000"),
", SpecimenTypeCV:  ",CHAR(34),INDEX(Specimens[Specimen Type],$A1559),CHAR(34),
", SpecimenMediumCV:  ",INDEX(Specimens[Specimen Medium],$A1559),
", IsFieldSpecimen:  ",CHAR(34),INDEX(Specimens[Is Field Specimen?],$A1559),CHAR(34),"}"))</f>
        <v>#REF!</v>
      </c>
      <c r="N1559" t="e">
        <f>IF(COUNTA(SpatialOffsets[])=0,"", IF(INDEX(SpatialOffsets[Spatial Offset Type],$A1559)="","",
CONCATENATE("  - &amp;SpatialOffsetID",TEXT($A1559,"0000"),
" {","SpatialOffsetTypeCV:  ",CHAR(34),INDEX(SpatialOffsets[Spatial Offset Type],$A1559),CHAR(34),
", Offset1Value:  ",INDEX(SpatialOffsets[Offset 1 Value],$A1559),
", Offset1UnitID:  ",CHAR(34),INDEX(SpatialOffsets[Offset 1 Unit],$A1559),CHAR(34),
", Offset2Value:  ",INDEX(SpatialOffsets[Offset 2 Value],$A1559),
", Offset2UnitID:  ",CHAR(34),INDEX(SpatialOffsets[Offset 2 Unit],$A1559),CHAR(34),
", Offset3Value:  ",INDEX(SpatialOffsets[Offset 3 Value],$A1559),
", Offset3UnitID:  ",CHAR(34),INDEX(SpatialOffsets[Offset 3 Unit],$A1559),CHAR(34),,"}")))</f>
        <v>#REF!</v>
      </c>
      <c r="O1559" t="e">
        <f>IF(COUNTA(RelatedFeatures[])=0,"", IF(INDEX(RelatedFeatures[First Sampling Feature Code],$A1559)="","",
CONCATENATE("  - &amp;RelationID",TEXT($A1559,"0000"),
" {","SamplingFeatureID:  *SamplingFeatureID",TEXT(MATCH(INDEX(RelatedFeatures[First Sampling Feature Code],$A1559),SamplingFeatures[Feature Code],0),"0000"),
", RelationshipTypeCV:  ",CHAR(34),INDEX(RelatedFeatures[Relationship Type],$A1559),CHAR(34),
", RelatedFeatureID: *SamplingFeatureID",TEXT(MATCH(INDEX(RelatedFeatures[Second Sampling Feature Code],$A1559),SamplingFeatures[Feature Code],0),"0000"),
", SpatialOffsetID:  ",IF(INDEX(RelatedFeatures[Offset Number],$A1559)="","",CONCATENATE("*SpatialOffsetID",TEXT(INDEX(RelatedFeatures[Offset Number],$A1559),"0000"))),"}")))</f>
        <v>#REF!</v>
      </c>
      <c r="P1559" t="e">
        <f>IF(INDEX(Methods[Method Type],$A1559)="","",
CONCATENATE("  - &amp;MethodID",TEXT($A1559,"0000"),
" {","MethodTypeCV:  ",CHAR(34),INDEX(Methods[Method Type],$A1559),CHAR(34),
", MethodCode:  ",CHAR(34),INDEX(Methods[Method Code],$A1559),CHAR(34),
", MethodName:  ",CHAR(34),INDEX(Methods[Method Name],$A1559),CHAR(34),
", MethodDescription:  ",CHAR(34),INDEX(Methods[Method Description],$A1559),CHAR(34),
", MethodLink:  ",CHAR(34),INDEX(Methods[Method Link],$A1559),CHAR(34),
", OrganizationID: *OrganizationID",TEXT(MATCH(INDEX(Methods[Organization Name],$A1559),Organizations[Organization Name],0),"0000"),"}"))</f>
        <v>#REF!</v>
      </c>
      <c r="Q1559" t="e">
        <f>IF(INDEX(Variables[Variable Type],$A1559)="","",
CONCATENATE("  - &amp;VariableID",TEXT($A1559,"0000"),
" {","VariableTypeCV:  ",CHAR(34),INDEX(Variables[Variable Type],$A1559),CHAR(34),
", VariableCode:  ",CHAR(34),INDEX(Variables[Variable Code],$A1559),CHAR(34),
", VariableNameCV:  ",CHAR(34),INDEX(Variables[Variable Name],$A1559),CHAR(34),
", VariableDefinition:  ",CHAR(34),INDEX(Variables[Variable Definition],$A1559),CHAR(34),
", SpecciationCV:  ",CHAR(34),INDEX(Variables[Speciation],$A1559),CHAR(34),
", NoDataValue:  ",CHAR(34),INDEX(Variables[No Data Value],$A1559),CHAR(34),"}"))</f>
        <v>#REF!</v>
      </c>
    </row>
    <row r="1560" spans="1:17" x14ac:dyDescent="0.25">
      <c r="A1560">
        <v>1557</v>
      </c>
      <c r="D1560" t="e">
        <f>IF(INDEX(People[First Name],$A1560)="","",
CONCATENATE("  - &amp;PersonID",TEXT($A1560,"0000"),
" {","PersonFirstName:  ",CHAR(34),INDEX(People[First Name],$A1560),CHAR(34),
", PersonMiddleName:  ",CHAR(34),INDEX(People[Middle Name],$A1560),CHAR(34),
", PersonLastName:  ",CHAR(34),INDEX(People[Last Name],$A1560),CHAR(34),"}"))</f>
        <v>#REF!</v>
      </c>
      <c r="E1560" t="e">
        <f>IF(INDEX(Organizations[Organization Type '[CV']],$A1560)="","",
CONCATENATE("  - &amp;OrganizationID",TEXT($A1560,"0000"),
" {","OrganizationTypeCV:  ",CHAR(34),INDEX(Organizations[Organization Type '[CV']],$A1560),CHAR(34),
", OrganizationCode:  ",CHAR(34),INDEX(Organizations[Organization Code],$A1560),CHAR(34),
", OrganizationName:  ",CHAR(34),INDEX(Organizations[Organization Name],$A1560),CHAR(34),
", OrganizationDescription:  ",CHAR(34),INDEX(Organizations[Organization Description],$A1560),CHAR(34),
", OrganizationLink:  ",CHAR(34),INDEX(Organizations[Organization Link],$A1560),CHAR(34),"}"))</f>
        <v>#REF!</v>
      </c>
      <c r="F1560" t="e">
        <f>IF(INDEX(People[First Name],$A1560)="","",
CONCATENATE("  - &amp;AffiliationID",TEXT($A1560,"0000"),
" {PersonID: *PersonID",TEXT($A1560,"0000"),
", OrganizationID: *OrganizationID",TEXT(MATCH(INDEX(People[Organization Name],$A1560),Organizations[Organization Name],0),"0000"),
", IsPrimaryOrganizationContact: , AffiliationStartDate: , AffiliationEndDate: , PrimaryPhone: ",
", PrimaryEmail: ",CHAR(34),INDEX(People[Primary Email],$A1560),CHAR(34),
", PrimaryAddress: ",CHAR(34),INDEX(People[Primary Address],$A1560),CHAR(34),
", PersonLink: }"))</f>
        <v>#REF!</v>
      </c>
      <c r="H1560" t="e">
        <f>IF(COUNTA(CitationInformation)=0,"",IF(INDEX(AuthorList[Author Name],$A1560)="","",
CONCATENATE("  - &amp;AuthorListID",TEXT($A1560,"0000"),
"  {CitationID: *CitationID0001",
", PersonID: *PersonID",TEXT(MATCH(INDEX(AuthorList[Author Name],$A1560),People[Full Name],0),"0000"),
", AuthorOrder: ",INDEX(AuthorList[Author Number],$A1560),"}")))</f>
        <v>#REF!</v>
      </c>
      <c r="K1560" t="e">
        <f>IF(INDEX(SamplingFeatures[Feature Code],$A1560)="","",
CONCATENATE("  - &amp;SamplingFeatureID",TEXT($A1560,"0000"),
" {","SamplingFeatureUUID:  ",CHAR(34),INDEX(SamplingFeatures[Sampling Feature UUID],$A1560),CHAR(34),
", SamplingFeatureTypeCV:  ",CHAR(34),INDEX(SamplingFeatures[Sampling Feature Type],$A1560),CHAR(34),
", SamplingFeatureCode:  ",CHAR(34),INDEX(SamplingFeatures[Feature Code],$A1560),CHAR(34),
", SamplingFeatureName:  ",CHAR(34),INDEX(SamplingFeatures[Feature Name],$A1560),CHAR(34),
", SamplingFeatureDescription:  ",CHAR(34),INDEX(SamplingFeatures[Feature Description],$A1560),CHAR(34),
", SamplingFeatureGeotypeCV:  ",CHAR(34),INDEX(SamplingFeatures[Feature Geo Type],$A1560),CHAR(34),
", FeatureGeometry:  ",CHAR(34),INDEX(SamplingFeatures[Feature Geometry],$A1560),CHAR(34),
", Elevation_m:  ",CHAR(34),INDEX(SamplingFeatures[Elevation_m],$A1560),CHAR(34),
", ElevationDatumCV:  ",CHAR(34),ElevationDatum,CHAR(34),"}"))</f>
        <v>#REF!</v>
      </c>
      <c r="L1560" t="e">
        <f>IF(INDEX(SamplingFeatures[Sampling Feature Type],$A1560)&lt;&gt;"Site","",
CONCATENATE("  - &amp;SiteID",TEXT(SUMPRODUCT(--($L$3:$L1559&lt;&gt;"")),"0000"),
" {","SamplingFeatureID:  *SamplingFeatureID",TEXT($A1560,"0000"),
", SiteTypeCV:  ",CHAR(34),INDEX(Sites[Site Type],$A1560),CHAR(34),
", Latitude:  ",INDEX(Sites[Latitude],$A1560),
", Longitude:  ",INDEX(Sites[Longitude],$A1560),
", SRSName:  ",CHAR(34),LatLonDatum,CHAR(34),"}"))</f>
        <v>#REF!</v>
      </c>
      <c r="M1560" t="e">
        <f>IF(INDEX(SamplingFeatures[Sampling Feature Type],$A1560)&lt;&gt;"Specimen","",
CONCATENATE("  - &amp;SpecimenID",TEXT(SUMPRODUCT(--($M$3:$M1559&lt;&gt;"")),"0000"),
" {","SamplingFeatureID:  *SamplingFeatureID",TEXT($A1560,"0000"),
", SpecimenTypeCV:  ",CHAR(34),INDEX(Specimens[Specimen Type],$A1560),CHAR(34),
", SpecimenMediumCV:  ",INDEX(Specimens[Specimen Medium],$A1560),
", IsFieldSpecimen:  ",CHAR(34),INDEX(Specimens[Is Field Specimen?],$A1560),CHAR(34),"}"))</f>
        <v>#REF!</v>
      </c>
      <c r="N1560" t="e">
        <f>IF(COUNTA(SpatialOffsets[])=0,"", IF(INDEX(SpatialOffsets[Spatial Offset Type],$A1560)="","",
CONCATENATE("  - &amp;SpatialOffsetID",TEXT($A1560,"0000"),
" {","SpatialOffsetTypeCV:  ",CHAR(34),INDEX(SpatialOffsets[Spatial Offset Type],$A1560),CHAR(34),
", Offset1Value:  ",INDEX(SpatialOffsets[Offset 1 Value],$A1560),
", Offset1UnitID:  ",CHAR(34),INDEX(SpatialOffsets[Offset 1 Unit],$A1560),CHAR(34),
", Offset2Value:  ",INDEX(SpatialOffsets[Offset 2 Value],$A1560),
", Offset2UnitID:  ",CHAR(34),INDEX(SpatialOffsets[Offset 2 Unit],$A1560),CHAR(34),
", Offset3Value:  ",INDEX(SpatialOffsets[Offset 3 Value],$A1560),
", Offset3UnitID:  ",CHAR(34),INDEX(SpatialOffsets[Offset 3 Unit],$A1560),CHAR(34),,"}")))</f>
        <v>#REF!</v>
      </c>
      <c r="O1560" t="e">
        <f>IF(COUNTA(RelatedFeatures[])=0,"", IF(INDEX(RelatedFeatures[First Sampling Feature Code],$A1560)="","",
CONCATENATE("  - &amp;RelationID",TEXT($A1560,"0000"),
" {","SamplingFeatureID:  *SamplingFeatureID",TEXT(MATCH(INDEX(RelatedFeatures[First Sampling Feature Code],$A1560),SamplingFeatures[Feature Code],0),"0000"),
", RelationshipTypeCV:  ",CHAR(34),INDEX(RelatedFeatures[Relationship Type],$A1560),CHAR(34),
", RelatedFeatureID: *SamplingFeatureID",TEXT(MATCH(INDEX(RelatedFeatures[Second Sampling Feature Code],$A1560),SamplingFeatures[Feature Code],0),"0000"),
", SpatialOffsetID:  ",IF(INDEX(RelatedFeatures[Offset Number],$A1560)="","",CONCATENATE("*SpatialOffsetID",TEXT(INDEX(RelatedFeatures[Offset Number],$A1560),"0000"))),"}")))</f>
        <v>#REF!</v>
      </c>
      <c r="P1560" t="e">
        <f>IF(INDEX(Methods[Method Type],$A1560)="","",
CONCATENATE("  - &amp;MethodID",TEXT($A1560,"0000"),
" {","MethodTypeCV:  ",CHAR(34),INDEX(Methods[Method Type],$A1560),CHAR(34),
", MethodCode:  ",CHAR(34),INDEX(Methods[Method Code],$A1560),CHAR(34),
", MethodName:  ",CHAR(34),INDEX(Methods[Method Name],$A1560),CHAR(34),
", MethodDescription:  ",CHAR(34),INDEX(Methods[Method Description],$A1560),CHAR(34),
", MethodLink:  ",CHAR(34),INDEX(Methods[Method Link],$A1560),CHAR(34),
", OrganizationID: *OrganizationID",TEXT(MATCH(INDEX(Methods[Organization Name],$A1560),Organizations[Organization Name],0),"0000"),"}"))</f>
        <v>#REF!</v>
      </c>
      <c r="Q1560" t="e">
        <f>IF(INDEX(Variables[Variable Type],$A1560)="","",
CONCATENATE("  - &amp;VariableID",TEXT($A1560,"0000"),
" {","VariableTypeCV:  ",CHAR(34),INDEX(Variables[Variable Type],$A1560),CHAR(34),
", VariableCode:  ",CHAR(34),INDEX(Variables[Variable Code],$A1560),CHAR(34),
", VariableNameCV:  ",CHAR(34),INDEX(Variables[Variable Name],$A1560),CHAR(34),
", VariableDefinition:  ",CHAR(34),INDEX(Variables[Variable Definition],$A1560),CHAR(34),
", SpecciationCV:  ",CHAR(34),INDEX(Variables[Speciation],$A1560),CHAR(34),
", NoDataValue:  ",CHAR(34),INDEX(Variables[No Data Value],$A1560),CHAR(34),"}"))</f>
        <v>#REF!</v>
      </c>
    </row>
    <row r="1561" spans="1:17" x14ac:dyDescent="0.25">
      <c r="A1561">
        <v>1558</v>
      </c>
      <c r="D1561" t="e">
        <f>IF(INDEX(People[First Name],$A1561)="","",
CONCATENATE("  - &amp;PersonID",TEXT($A1561,"0000"),
" {","PersonFirstName:  ",CHAR(34),INDEX(People[First Name],$A1561),CHAR(34),
", PersonMiddleName:  ",CHAR(34),INDEX(People[Middle Name],$A1561),CHAR(34),
", PersonLastName:  ",CHAR(34),INDEX(People[Last Name],$A1561),CHAR(34),"}"))</f>
        <v>#REF!</v>
      </c>
      <c r="E1561" t="e">
        <f>IF(INDEX(Organizations[Organization Type '[CV']],$A1561)="","",
CONCATENATE("  - &amp;OrganizationID",TEXT($A1561,"0000"),
" {","OrganizationTypeCV:  ",CHAR(34),INDEX(Organizations[Organization Type '[CV']],$A1561),CHAR(34),
", OrganizationCode:  ",CHAR(34),INDEX(Organizations[Organization Code],$A1561),CHAR(34),
", OrganizationName:  ",CHAR(34),INDEX(Organizations[Organization Name],$A1561),CHAR(34),
", OrganizationDescription:  ",CHAR(34),INDEX(Organizations[Organization Description],$A1561),CHAR(34),
", OrganizationLink:  ",CHAR(34),INDEX(Organizations[Organization Link],$A1561),CHAR(34),"}"))</f>
        <v>#REF!</v>
      </c>
      <c r="F1561" t="e">
        <f>IF(INDEX(People[First Name],$A1561)="","",
CONCATENATE("  - &amp;AffiliationID",TEXT($A1561,"0000"),
" {PersonID: *PersonID",TEXT($A1561,"0000"),
", OrganizationID: *OrganizationID",TEXT(MATCH(INDEX(People[Organization Name],$A1561),Organizations[Organization Name],0),"0000"),
", IsPrimaryOrganizationContact: , AffiliationStartDate: , AffiliationEndDate: , PrimaryPhone: ",
", PrimaryEmail: ",CHAR(34),INDEX(People[Primary Email],$A1561),CHAR(34),
", PrimaryAddress: ",CHAR(34),INDEX(People[Primary Address],$A1561),CHAR(34),
", PersonLink: }"))</f>
        <v>#REF!</v>
      </c>
      <c r="H1561" t="e">
        <f>IF(COUNTA(CitationInformation)=0,"",IF(INDEX(AuthorList[Author Name],$A1561)="","",
CONCATENATE("  - &amp;AuthorListID",TEXT($A1561,"0000"),
"  {CitationID: *CitationID0001",
", PersonID: *PersonID",TEXT(MATCH(INDEX(AuthorList[Author Name],$A1561),People[Full Name],0),"0000"),
", AuthorOrder: ",INDEX(AuthorList[Author Number],$A1561),"}")))</f>
        <v>#REF!</v>
      </c>
      <c r="K1561" t="e">
        <f>IF(INDEX(SamplingFeatures[Feature Code],$A1561)="","",
CONCATENATE("  - &amp;SamplingFeatureID",TEXT($A1561,"0000"),
" {","SamplingFeatureUUID:  ",CHAR(34),INDEX(SamplingFeatures[Sampling Feature UUID],$A1561),CHAR(34),
", SamplingFeatureTypeCV:  ",CHAR(34),INDEX(SamplingFeatures[Sampling Feature Type],$A1561),CHAR(34),
", SamplingFeatureCode:  ",CHAR(34),INDEX(SamplingFeatures[Feature Code],$A1561),CHAR(34),
", SamplingFeatureName:  ",CHAR(34),INDEX(SamplingFeatures[Feature Name],$A1561),CHAR(34),
", SamplingFeatureDescription:  ",CHAR(34),INDEX(SamplingFeatures[Feature Description],$A1561),CHAR(34),
", SamplingFeatureGeotypeCV:  ",CHAR(34),INDEX(SamplingFeatures[Feature Geo Type],$A1561),CHAR(34),
", FeatureGeometry:  ",CHAR(34),INDEX(SamplingFeatures[Feature Geometry],$A1561),CHAR(34),
", Elevation_m:  ",CHAR(34),INDEX(SamplingFeatures[Elevation_m],$A1561),CHAR(34),
", ElevationDatumCV:  ",CHAR(34),ElevationDatum,CHAR(34),"}"))</f>
        <v>#REF!</v>
      </c>
      <c r="L1561" t="e">
        <f>IF(INDEX(SamplingFeatures[Sampling Feature Type],$A1561)&lt;&gt;"Site","",
CONCATENATE("  - &amp;SiteID",TEXT(SUMPRODUCT(--($L$3:$L1560&lt;&gt;"")),"0000"),
" {","SamplingFeatureID:  *SamplingFeatureID",TEXT($A1561,"0000"),
", SiteTypeCV:  ",CHAR(34),INDEX(Sites[Site Type],$A1561),CHAR(34),
", Latitude:  ",INDEX(Sites[Latitude],$A1561),
", Longitude:  ",INDEX(Sites[Longitude],$A1561),
", SRSName:  ",CHAR(34),LatLonDatum,CHAR(34),"}"))</f>
        <v>#REF!</v>
      </c>
      <c r="M1561" t="e">
        <f>IF(INDEX(SamplingFeatures[Sampling Feature Type],$A1561)&lt;&gt;"Specimen","",
CONCATENATE("  - &amp;SpecimenID",TEXT(SUMPRODUCT(--($M$3:$M1560&lt;&gt;"")),"0000"),
" {","SamplingFeatureID:  *SamplingFeatureID",TEXT($A1561,"0000"),
", SpecimenTypeCV:  ",CHAR(34),INDEX(Specimens[Specimen Type],$A1561),CHAR(34),
", SpecimenMediumCV:  ",INDEX(Specimens[Specimen Medium],$A1561),
", IsFieldSpecimen:  ",CHAR(34),INDEX(Specimens[Is Field Specimen?],$A1561),CHAR(34),"}"))</f>
        <v>#REF!</v>
      </c>
      <c r="N1561" t="e">
        <f>IF(COUNTA(SpatialOffsets[])=0,"", IF(INDEX(SpatialOffsets[Spatial Offset Type],$A1561)="","",
CONCATENATE("  - &amp;SpatialOffsetID",TEXT($A1561,"0000"),
" {","SpatialOffsetTypeCV:  ",CHAR(34),INDEX(SpatialOffsets[Spatial Offset Type],$A1561),CHAR(34),
", Offset1Value:  ",INDEX(SpatialOffsets[Offset 1 Value],$A1561),
", Offset1UnitID:  ",CHAR(34),INDEX(SpatialOffsets[Offset 1 Unit],$A1561),CHAR(34),
", Offset2Value:  ",INDEX(SpatialOffsets[Offset 2 Value],$A1561),
", Offset2UnitID:  ",CHAR(34),INDEX(SpatialOffsets[Offset 2 Unit],$A1561),CHAR(34),
", Offset3Value:  ",INDEX(SpatialOffsets[Offset 3 Value],$A1561),
", Offset3UnitID:  ",CHAR(34),INDEX(SpatialOffsets[Offset 3 Unit],$A1561),CHAR(34),,"}")))</f>
        <v>#REF!</v>
      </c>
      <c r="O1561" t="e">
        <f>IF(COUNTA(RelatedFeatures[])=0,"", IF(INDEX(RelatedFeatures[First Sampling Feature Code],$A1561)="","",
CONCATENATE("  - &amp;RelationID",TEXT($A1561,"0000"),
" {","SamplingFeatureID:  *SamplingFeatureID",TEXT(MATCH(INDEX(RelatedFeatures[First Sampling Feature Code],$A1561),SamplingFeatures[Feature Code],0),"0000"),
", RelationshipTypeCV:  ",CHAR(34),INDEX(RelatedFeatures[Relationship Type],$A1561),CHAR(34),
", RelatedFeatureID: *SamplingFeatureID",TEXT(MATCH(INDEX(RelatedFeatures[Second Sampling Feature Code],$A1561),SamplingFeatures[Feature Code],0),"0000"),
", SpatialOffsetID:  ",IF(INDEX(RelatedFeatures[Offset Number],$A1561)="","",CONCATENATE("*SpatialOffsetID",TEXT(INDEX(RelatedFeatures[Offset Number],$A1561),"0000"))),"}")))</f>
        <v>#REF!</v>
      </c>
      <c r="P1561" t="e">
        <f>IF(INDEX(Methods[Method Type],$A1561)="","",
CONCATENATE("  - &amp;MethodID",TEXT($A1561,"0000"),
" {","MethodTypeCV:  ",CHAR(34),INDEX(Methods[Method Type],$A1561),CHAR(34),
", MethodCode:  ",CHAR(34),INDEX(Methods[Method Code],$A1561),CHAR(34),
", MethodName:  ",CHAR(34),INDEX(Methods[Method Name],$A1561),CHAR(34),
", MethodDescription:  ",CHAR(34),INDEX(Methods[Method Description],$A1561),CHAR(34),
", MethodLink:  ",CHAR(34),INDEX(Methods[Method Link],$A1561),CHAR(34),
", OrganizationID: *OrganizationID",TEXT(MATCH(INDEX(Methods[Organization Name],$A1561),Organizations[Organization Name],0),"0000"),"}"))</f>
        <v>#REF!</v>
      </c>
      <c r="Q1561" t="e">
        <f>IF(INDEX(Variables[Variable Type],$A1561)="","",
CONCATENATE("  - &amp;VariableID",TEXT($A1561,"0000"),
" {","VariableTypeCV:  ",CHAR(34),INDEX(Variables[Variable Type],$A1561),CHAR(34),
", VariableCode:  ",CHAR(34),INDEX(Variables[Variable Code],$A1561),CHAR(34),
", VariableNameCV:  ",CHAR(34),INDEX(Variables[Variable Name],$A1561),CHAR(34),
", VariableDefinition:  ",CHAR(34),INDEX(Variables[Variable Definition],$A1561),CHAR(34),
", SpecciationCV:  ",CHAR(34),INDEX(Variables[Speciation],$A1561),CHAR(34),
", NoDataValue:  ",CHAR(34),INDEX(Variables[No Data Value],$A1561),CHAR(34),"}"))</f>
        <v>#REF!</v>
      </c>
    </row>
    <row r="1562" spans="1:17" x14ac:dyDescent="0.25">
      <c r="A1562">
        <v>1559</v>
      </c>
      <c r="D1562" t="e">
        <f>IF(INDEX(People[First Name],$A1562)="","",
CONCATENATE("  - &amp;PersonID",TEXT($A1562,"0000"),
" {","PersonFirstName:  ",CHAR(34),INDEX(People[First Name],$A1562),CHAR(34),
", PersonMiddleName:  ",CHAR(34),INDEX(People[Middle Name],$A1562),CHAR(34),
", PersonLastName:  ",CHAR(34),INDEX(People[Last Name],$A1562),CHAR(34),"}"))</f>
        <v>#REF!</v>
      </c>
      <c r="E1562" t="e">
        <f>IF(INDEX(Organizations[Organization Type '[CV']],$A1562)="","",
CONCATENATE("  - &amp;OrganizationID",TEXT($A1562,"0000"),
" {","OrganizationTypeCV:  ",CHAR(34),INDEX(Organizations[Organization Type '[CV']],$A1562),CHAR(34),
", OrganizationCode:  ",CHAR(34),INDEX(Organizations[Organization Code],$A1562),CHAR(34),
", OrganizationName:  ",CHAR(34),INDEX(Organizations[Organization Name],$A1562),CHAR(34),
", OrganizationDescription:  ",CHAR(34),INDEX(Organizations[Organization Description],$A1562),CHAR(34),
", OrganizationLink:  ",CHAR(34),INDEX(Organizations[Organization Link],$A1562),CHAR(34),"}"))</f>
        <v>#REF!</v>
      </c>
      <c r="F1562" t="e">
        <f>IF(INDEX(People[First Name],$A1562)="","",
CONCATENATE("  - &amp;AffiliationID",TEXT($A1562,"0000"),
" {PersonID: *PersonID",TEXT($A1562,"0000"),
", OrganizationID: *OrganizationID",TEXT(MATCH(INDEX(People[Organization Name],$A1562),Organizations[Organization Name],0),"0000"),
", IsPrimaryOrganizationContact: , AffiliationStartDate: , AffiliationEndDate: , PrimaryPhone: ",
", PrimaryEmail: ",CHAR(34),INDEX(People[Primary Email],$A1562),CHAR(34),
", PrimaryAddress: ",CHAR(34),INDEX(People[Primary Address],$A1562),CHAR(34),
", PersonLink: }"))</f>
        <v>#REF!</v>
      </c>
      <c r="H1562" t="e">
        <f>IF(COUNTA(CitationInformation)=0,"",IF(INDEX(AuthorList[Author Name],$A1562)="","",
CONCATENATE("  - &amp;AuthorListID",TEXT($A1562,"0000"),
"  {CitationID: *CitationID0001",
", PersonID: *PersonID",TEXT(MATCH(INDEX(AuthorList[Author Name],$A1562),People[Full Name],0),"0000"),
", AuthorOrder: ",INDEX(AuthorList[Author Number],$A1562),"}")))</f>
        <v>#REF!</v>
      </c>
      <c r="K1562" t="e">
        <f>IF(INDEX(SamplingFeatures[Feature Code],$A1562)="","",
CONCATENATE("  - &amp;SamplingFeatureID",TEXT($A1562,"0000"),
" {","SamplingFeatureUUID:  ",CHAR(34),INDEX(SamplingFeatures[Sampling Feature UUID],$A1562),CHAR(34),
", SamplingFeatureTypeCV:  ",CHAR(34),INDEX(SamplingFeatures[Sampling Feature Type],$A1562),CHAR(34),
", SamplingFeatureCode:  ",CHAR(34),INDEX(SamplingFeatures[Feature Code],$A1562),CHAR(34),
", SamplingFeatureName:  ",CHAR(34),INDEX(SamplingFeatures[Feature Name],$A1562),CHAR(34),
", SamplingFeatureDescription:  ",CHAR(34),INDEX(SamplingFeatures[Feature Description],$A1562),CHAR(34),
", SamplingFeatureGeotypeCV:  ",CHAR(34),INDEX(SamplingFeatures[Feature Geo Type],$A1562),CHAR(34),
", FeatureGeometry:  ",CHAR(34),INDEX(SamplingFeatures[Feature Geometry],$A1562),CHAR(34),
", Elevation_m:  ",CHAR(34),INDEX(SamplingFeatures[Elevation_m],$A1562),CHAR(34),
", ElevationDatumCV:  ",CHAR(34),ElevationDatum,CHAR(34),"}"))</f>
        <v>#REF!</v>
      </c>
      <c r="L1562" t="e">
        <f>IF(INDEX(SamplingFeatures[Sampling Feature Type],$A1562)&lt;&gt;"Site","",
CONCATENATE("  - &amp;SiteID",TEXT(SUMPRODUCT(--($L$3:$L1561&lt;&gt;"")),"0000"),
" {","SamplingFeatureID:  *SamplingFeatureID",TEXT($A1562,"0000"),
", SiteTypeCV:  ",CHAR(34),INDEX(Sites[Site Type],$A1562),CHAR(34),
", Latitude:  ",INDEX(Sites[Latitude],$A1562),
", Longitude:  ",INDEX(Sites[Longitude],$A1562),
", SRSName:  ",CHAR(34),LatLonDatum,CHAR(34),"}"))</f>
        <v>#REF!</v>
      </c>
      <c r="M1562" t="e">
        <f>IF(INDEX(SamplingFeatures[Sampling Feature Type],$A1562)&lt;&gt;"Specimen","",
CONCATENATE("  - &amp;SpecimenID",TEXT(SUMPRODUCT(--($M$3:$M1561&lt;&gt;"")),"0000"),
" {","SamplingFeatureID:  *SamplingFeatureID",TEXT($A1562,"0000"),
", SpecimenTypeCV:  ",CHAR(34),INDEX(Specimens[Specimen Type],$A1562),CHAR(34),
", SpecimenMediumCV:  ",INDEX(Specimens[Specimen Medium],$A1562),
", IsFieldSpecimen:  ",CHAR(34),INDEX(Specimens[Is Field Specimen?],$A1562),CHAR(34),"}"))</f>
        <v>#REF!</v>
      </c>
      <c r="N1562" t="e">
        <f>IF(COUNTA(SpatialOffsets[])=0,"", IF(INDEX(SpatialOffsets[Spatial Offset Type],$A1562)="","",
CONCATENATE("  - &amp;SpatialOffsetID",TEXT($A1562,"0000"),
" {","SpatialOffsetTypeCV:  ",CHAR(34),INDEX(SpatialOffsets[Spatial Offset Type],$A1562),CHAR(34),
", Offset1Value:  ",INDEX(SpatialOffsets[Offset 1 Value],$A1562),
", Offset1UnitID:  ",CHAR(34),INDEX(SpatialOffsets[Offset 1 Unit],$A1562),CHAR(34),
", Offset2Value:  ",INDEX(SpatialOffsets[Offset 2 Value],$A1562),
", Offset2UnitID:  ",CHAR(34),INDEX(SpatialOffsets[Offset 2 Unit],$A1562),CHAR(34),
", Offset3Value:  ",INDEX(SpatialOffsets[Offset 3 Value],$A1562),
", Offset3UnitID:  ",CHAR(34),INDEX(SpatialOffsets[Offset 3 Unit],$A1562),CHAR(34),,"}")))</f>
        <v>#REF!</v>
      </c>
      <c r="O1562" t="e">
        <f>IF(COUNTA(RelatedFeatures[])=0,"", IF(INDEX(RelatedFeatures[First Sampling Feature Code],$A1562)="","",
CONCATENATE("  - &amp;RelationID",TEXT($A1562,"0000"),
" {","SamplingFeatureID:  *SamplingFeatureID",TEXT(MATCH(INDEX(RelatedFeatures[First Sampling Feature Code],$A1562),SamplingFeatures[Feature Code],0),"0000"),
", RelationshipTypeCV:  ",CHAR(34),INDEX(RelatedFeatures[Relationship Type],$A1562),CHAR(34),
", RelatedFeatureID: *SamplingFeatureID",TEXT(MATCH(INDEX(RelatedFeatures[Second Sampling Feature Code],$A1562),SamplingFeatures[Feature Code],0),"0000"),
", SpatialOffsetID:  ",IF(INDEX(RelatedFeatures[Offset Number],$A1562)="","",CONCATENATE("*SpatialOffsetID",TEXT(INDEX(RelatedFeatures[Offset Number],$A1562),"0000"))),"}")))</f>
        <v>#REF!</v>
      </c>
      <c r="P1562" t="e">
        <f>IF(INDEX(Methods[Method Type],$A1562)="","",
CONCATENATE("  - &amp;MethodID",TEXT($A1562,"0000"),
" {","MethodTypeCV:  ",CHAR(34),INDEX(Methods[Method Type],$A1562),CHAR(34),
", MethodCode:  ",CHAR(34),INDEX(Methods[Method Code],$A1562),CHAR(34),
", MethodName:  ",CHAR(34),INDEX(Methods[Method Name],$A1562),CHAR(34),
", MethodDescription:  ",CHAR(34),INDEX(Methods[Method Description],$A1562),CHAR(34),
", MethodLink:  ",CHAR(34),INDEX(Methods[Method Link],$A1562),CHAR(34),
", OrganizationID: *OrganizationID",TEXT(MATCH(INDEX(Methods[Organization Name],$A1562),Organizations[Organization Name],0),"0000"),"}"))</f>
        <v>#REF!</v>
      </c>
      <c r="Q1562" t="e">
        <f>IF(INDEX(Variables[Variable Type],$A1562)="","",
CONCATENATE("  - &amp;VariableID",TEXT($A1562,"0000"),
" {","VariableTypeCV:  ",CHAR(34),INDEX(Variables[Variable Type],$A1562),CHAR(34),
", VariableCode:  ",CHAR(34),INDEX(Variables[Variable Code],$A1562),CHAR(34),
", VariableNameCV:  ",CHAR(34),INDEX(Variables[Variable Name],$A1562),CHAR(34),
", VariableDefinition:  ",CHAR(34),INDEX(Variables[Variable Definition],$A1562),CHAR(34),
", SpecciationCV:  ",CHAR(34),INDEX(Variables[Speciation],$A1562),CHAR(34),
", NoDataValue:  ",CHAR(34),INDEX(Variables[No Data Value],$A1562),CHAR(34),"}"))</f>
        <v>#REF!</v>
      </c>
    </row>
    <row r="1563" spans="1:17" x14ac:dyDescent="0.25">
      <c r="A1563">
        <v>1560</v>
      </c>
      <c r="D1563" t="e">
        <f>IF(INDEX(People[First Name],$A1563)="","",
CONCATENATE("  - &amp;PersonID",TEXT($A1563,"0000"),
" {","PersonFirstName:  ",CHAR(34),INDEX(People[First Name],$A1563),CHAR(34),
", PersonMiddleName:  ",CHAR(34),INDEX(People[Middle Name],$A1563),CHAR(34),
", PersonLastName:  ",CHAR(34),INDEX(People[Last Name],$A1563),CHAR(34),"}"))</f>
        <v>#REF!</v>
      </c>
      <c r="E1563" t="e">
        <f>IF(INDEX(Organizations[Organization Type '[CV']],$A1563)="","",
CONCATENATE("  - &amp;OrganizationID",TEXT($A1563,"0000"),
" {","OrganizationTypeCV:  ",CHAR(34),INDEX(Organizations[Organization Type '[CV']],$A1563),CHAR(34),
", OrganizationCode:  ",CHAR(34),INDEX(Organizations[Organization Code],$A1563),CHAR(34),
", OrganizationName:  ",CHAR(34),INDEX(Organizations[Organization Name],$A1563),CHAR(34),
", OrganizationDescription:  ",CHAR(34),INDEX(Organizations[Organization Description],$A1563),CHAR(34),
", OrganizationLink:  ",CHAR(34),INDEX(Organizations[Organization Link],$A1563),CHAR(34),"}"))</f>
        <v>#REF!</v>
      </c>
      <c r="F1563" t="e">
        <f>IF(INDEX(People[First Name],$A1563)="","",
CONCATENATE("  - &amp;AffiliationID",TEXT($A1563,"0000"),
" {PersonID: *PersonID",TEXT($A1563,"0000"),
", OrganizationID: *OrganizationID",TEXT(MATCH(INDEX(People[Organization Name],$A1563),Organizations[Organization Name],0),"0000"),
", IsPrimaryOrganizationContact: , AffiliationStartDate: , AffiliationEndDate: , PrimaryPhone: ",
", PrimaryEmail: ",CHAR(34),INDEX(People[Primary Email],$A1563),CHAR(34),
", PrimaryAddress: ",CHAR(34),INDEX(People[Primary Address],$A1563),CHAR(34),
", PersonLink: }"))</f>
        <v>#REF!</v>
      </c>
      <c r="H1563" t="e">
        <f>IF(COUNTA(CitationInformation)=0,"",IF(INDEX(AuthorList[Author Name],$A1563)="","",
CONCATENATE("  - &amp;AuthorListID",TEXT($A1563,"0000"),
"  {CitationID: *CitationID0001",
", PersonID: *PersonID",TEXT(MATCH(INDEX(AuthorList[Author Name],$A1563),People[Full Name],0),"0000"),
", AuthorOrder: ",INDEX(AuthorList[Author Number],$A1563),"}")))</f>
        <v>#REF!</v>
      </c>
      <c r="K1563" t="e">
        <f>IF(INDEX(SamplingFeatures[Feature Code],$A1563)="","",
CONCATENATE("  - &amp;SamplingFeatureID",TEXT($A1563,"0000"),
" {","SamplingFeatureUUID:  ",CHAR(34),INDEX(SamplingFeatures[Sampling Feature UUID],$A1563),CHAR(34),
", SamplingFeatureTypeCV:  ",CHAR(34),INDEX(SamplingFeatures[Sampling Feature Type],$A1563),CHAR(34),
", SamplingFeatureCode:  ",CHAR(34),INDEX(SamplingFeatures[Feature Code],$A1563),CHAR(34),
", SamplingFeatureName:  ",CHAR(34),INDEX(SamplingFeatures[Feature Name],$A1563),CHAR(34),
", SamplingFeatureDescription:  ",CHAR(34),INDEX(SamplingFeatures[Feature Description],$A1563),CHAR(34),
", SamplingFeatureGeotypeCV:  ",CHAR(34),INDEX(SamplingFeatures[Feature Geo Type],$A1563),CHAR(34),
", FeatureGeometry:  ",CHAR(34),INDEX(SamplingFeatures[Feature Geometry],$A1563),CHAR(34),
", Elevation_m:  ",CHAR(34),INDEX(SamplingFeatures[Elevation_m],$A1563),CHAR(34),
", ElevationDatumCV:  ",CHAR(34),ElevationDatum,CHAR(34),"}"))</f>
        <v>#REF!</v>
      </c>
      <c r="L1563" t="e">
        <f>IF(INDEX(SamplingFeatures[Sampling Feature Type],$A1563)&lt;&gt;"Site","",
CONCATENATE("  - &amp;SiteID",TEXT(SUMPRODUCT(--($L$3:$L1562&lt;&gt;"")),"0000"),
" {","SamplingFeatureID:  *SamplingFeatureID",TEXT($A1563,"0000"),
", SiteTypeCV:  ",CHAR(34),INDEX(Sites[Site Type],$A1563),CHAR(34),
", Latitude:  ",INDEX(Sites[Latitude],$A1563),
", Longitude:  ",INDEX(Sites[Longitude],$A1563),
", SRSName:  ",CHAR(34),LatLonDatum,CHAR(34),"}"))</f>
        <v>#REF!</v>
      </c>
      <c r="M1563" t="e">
        <f>IF(INDEX(SamplingFeatures[Sampling Feature Type],$A1563)&lt;&gt;"Specimen","",
CONCATENATE("  - &amp;SpecimenID",TEXT(SUMPRODUCT(--($M$3:$M1562&lt;&gt;"")),"0000"),
" {","SamplingFeatureID:  *SamplingFeatureID",TEXT($A1563,"0000"),
", SpecimenTypeCV:  ",CHAR(34),INDEX(Specimens[Specimen Type],$A1563),CHAR(34),
", SpecimenMediumCV:  ",INDEX(Specimens[Specimen Medium],$A1563),
", IsFieldSpecimen:  ",CHAR(34),INDEX(Specimens[Is Field Specimen?],$A1563),CHAR(34),"}"))</f>
        <v>#REF!</v>
      </c>
      <c r="N1563" t="e">
        <f>IF(COUNTA(SpatialOffsets[])=0,"", IF(INDEX(SpatialOffsets[Spatial Offset Type],$A1563)="","",
CONCATENATE("  - &amp;SpatialOffsetID",TEXT($A1563,"0000"),
" {","SpatialOffsetTypeCV:  ",CHAR(34),INDEX(SpatialOffsets[Spatial Offset Type],$A1563),CHAR(34),
", Offset1Value:  ",INDEX(SpatialOffsets[Offset 1 Value],$A1563),
", Offset1UnitID:  ",CHAR(34),INDEX(SpatialOffsets[Offset 1 Unit],$A1563),CHAR(34),
", Offset2Value:  ",INDEX(SpatialOffsets[Offset 2 Value],$A1563),
", Offset2UnitID:  ",CHAR(34),INDEX(SpatialOffsets[Offset 2 Unit],$A1563),CHAR(34),
", Offset3Value:  ",INDEX(SpatialOffsets[Offset 3 Value],$A1563),
", Offset3UnitID:  ",CHAR(34),INDEX(SpatialOffsets[Offset 3 Unit],$A1563),CHAR(34),,"}")))</f>
        <v>#REF!</v>
      </c>
      <c r="O1563" t="e">
        <f>IF(COUNTA(RelatedFeatures[])=0,"", IF(INDEX(RelatedFeatures[First Sampling Feature Code],$A1563)="","",
CONCATENATE("  - &amp;RelationID",TEXT($A1563,"0000"),
" {","SamplingFeatureID:  *SamplingFeatureID",TEXT(MATCH(INDEX(RelatedFeatures[First Sampling Feature Code],$A1563),SamplingFeatures[Feature Code],0),"0000"),
", RelationshipTypeCV:  ",CHAR(34),INDEX(RelatedFeatures[Relationship Type],$A1563),CHAR(34),
", RelatedFeatureID: *SamplingFeatureID",TEXT(MATCH(INDEX(RelatedFeatures[Second Sampling Feature Code],$A1563),SamplingFeatures[Feature Code],0),"0000"),
", SpatialOffsetID:  ",IF(INDEX(RelatedFeatures[Offset Number],$A1563)="","",CONCATENATE("*SpatialOffsetID",TEXT(INDEX(RelatedFeatures[Offset Number],$A1563),"0000"))),"}")))</f>
        <v>#REF!</v>
      </c>
      <c r="P1563" t="e">
        <f>IF(INDEX(Methods[Method Type],$A1563)="","",
CONCATENATE("  - &amp;MethodID",TEXT($A1563,"0000"),
" {","MethodTypeCV:  ",CHAR(34),INDEX(Methods[Method Type],$A1563),CHAR(34),
", MethodCode:  ",CHAR(34),INDEX(Methods[Method Code],$A1563),CHAR(34),
", MethodName:  ",CHAR(34),INDEX(Methods[Method Name],$A1563),CHAR(34),
", MethodDescription:  ",CHAR(34),INDEX(Methods[Method Description],$A1563),CHAR(34),
", MethodLink:  ",CHAR(34),INDEX(Methods[Method Link],$A1563),CHAR(34),
", OrganizationID: *OrganizationID",TEXT(MATCH(INDEX(Methods[Organization Name],$A1563),Organizations[Organization Name],0),"0000"),"}"))</f>
        <v>#REF!</v>
      </c>
      <c r="Q1563" t="e">
        <f>IF(INDEX(Variables[Variable Type],$A1563)="","",
CONCATENATE("  - &amp;VariableID",TEXT($A1563,"0000"),
" {","VariableTypeCV:  ",CHAR(34),INDEX(Variables[Variable Type],$A1563),CHAR(34),
", VariableCode:  ",CHAR(34),INDEX(Variables[Variable Code],$A1563),CHAR(34),
", VariableNameCV:  ",CHAR(34),INDEX(Variables[Variable Name],$A1563),CHAR(34),
", VariableDefinition:  ",CHAR(34),INDEX(Variables[Variable Definition],$A1563),CHAR(34),
", SpecciationCV:  ",CHAR(34),INDEX(Variables[Speciation],$A1563),CHAR(34),
", NoDataValue:  ",CHAR(34),INDEX(Variables[No Data Value],$A1563),CHAR(34),"}"))</f>
        <v>#REF!</v>
      </c>
    </row>
    <row r="1564" spans="1:17" x14ac:dyDescent="0.25">
      <c r="A1564">
        <v>1561</v>
      </c>
      <c r="D1564" t="e">
        <f>IF(INDEX(People[First Name],$A1564)="","",
CONCATENATE("  - &amp;PersonID",TEXT($A1564,"0000"),
" {","PersonFirstName:  ",CHAR(34),INDEX(People[First Name],$A1564),CHAR(34),
", PersonMiddleName:  ",CHAR(34),INDEX(People[Middle Name],$A1564),CHAR(34),
", PersonLastName:  ",CHAR(34),INDEX(People[Last Name],$A1564),CHAR(34),"}"))</f>
        <v>#REF!</v>
      </c>
      <c r="E1564" t="e">
        <f>IF(INDEX(Organizations[Organization Type '[CV']],$A1564)="","",
CONCATENATE("  - &amp;OrganizationID",TEXT($A1564,"0000"),
" {","OrganizationTypeCV:  ",CHAR(34),INDEX(Organizations[Organization Type '[CV']],$A1564),CHAR(34),
", OrganizationCode:  ",CHAR(34),INDEX(Organizations[Organization Code],$A1564),CHAR(34),
", OrganizationName:  ",CHAR(34),INDEX(Organizations[Organization Name],$A1564),CHAR(34),
", OrganizationDescription:  ",CHAR(34),INDEX(Organizations[Organization Description],$A1564),CHAR(34),
", OrganizationLink:  ",CHAR(34),INDEX(Organizations[Organization Link],$A1564),CHAR(34),"}"))</f>
        <v>#REF!</v>
      </c>
      <c r="F1564" t="e">
        <f>IF(INDEX(People[First Name],$A1564)="","",
CONCATENATE("  - &amp;AffiliationID",TEXT($A1564,"0000"),
" {PersonID: *PersonID",TEXT($A1564,"0000"),
", OrganizationID: *OrganizationID",TEXT(MATCH(INDEX(People[Organization Name],$A1564),Organizations[Organization Name],0),"0000"),
", IsPrimaryOrganizationContact: , AffiliationStartDate: , AffiliationEndDate: , PrimaryPhone: ",
", PrimaryEmail: ",CHAR(34),INDEX(People[Primary Email],$A1564),CHAR(34),
", PrimaryAddress: ",CHAR(34),INDEX(People[Primary Address],$A1564),CHAR(34),
", PersonLink: }"))</f>
        <v>#REF!</v>
      </c>
      <c r="H1564" t="e">
        <f>IF(COUNTA(CitationInformation)=0,"",IF(INDEX(AuthorList[Author Name],$A1564)="","",
CONCATENATE("  - &amp;AuthorListID",TEXT($A1564,"0000"),
"  {CitationID: *CitationID0001",
", PersonID: *PersonID",TEXT(MATCH(INDEX(AuthorList[Author Name],$A1564),People[Full Name],0),"0000"),
", AuthorOrder: ",INDEX(AuthorList[Author Number],$A1564),"}")))</f>
        <v>#REF!</v>
      </c>
      <c r="K1564" t="e">
        <f>IF(INDEX(SamplingFeatures[Feature Code],$A1564)="","",
CONCATENATE("  - &amp;SamplingFeatureID",TEXT($A1564,"0000"),
" {","SamplingFeatureUUID:  ",CHAR(34),INDEX(SamplingFeatures[Sampling Feature UUID],$A1564),CHAR(34),
", SamplingFeatureTypeCV:  ",CHAR(34),INDEX(SamplingFeatures[Sampling Feature Type],$A1564),CHAR(34),
", SamplingFeatureCode:  ",CHAR(34),INDEX(SamplingFeatures[Feature Code],$A1564),CHAR(34),
", SamplingFeatureName:  ",CHAR(34),INDEX(SamplingFeatures[Feature Name],$A1564),CHAR(34),
", SamplingFeatureDescription:  ",CHAR(34),INDEX(SamplingFeatures[Feature Description],$A1564),CHAR(34),
", SamplingFeatureGeotypeCV:  ",CHAR(34),INDEX(SamplingFeatures[Feature Geo Type],$A1564),CHAR(34),
", FeatureGeometry:  ",CHAR(34),INDEX(SamplingFeatures[Feature Geometry],$A1564),CHAR(34),
", Elevation_m:  ",CHAR(34),INDEX(SamplingFeatures[Elevation_m],$A1564),CHAR(34),
", ElevationDatumCV:  ",CHAR(34),ElevationDatum,CHAR(34),"}"))</f>
        <v>#REF!</v>
      </c>
      <c r="L1564" t="e">
        <f>IF(INDEX(SamplingFeatures[Sampling Feature Type],$A1564)&lt;&gt;"Site","",
CONCATENATE("  - &amp;SiteID",TEXT(SUMPRODUCT(--($L$3:$L1563&lt;&gt;"")),"0000"),
" {","SamplingFeatureID:  *SamplingFeatureID",TEXT($A1564,"0000"),
", SiteTypeCV:  ",CHAR(34),INDEX(Sites[Site Type],$A1564),CHAR(34),
", Latitude:  ",INDEX(Sites[Latitude],$A1564),
", Longitude:  ",INDEX(Sites[Longitude],$A1564),
", SRSName:  ",CHAR(34),LatLonDatum,CHAR(34),"}"))</f>
        <v>#REF!</v>
      </c>
      <c r="M1564" t="e">
        <f>IF(INDEX(SamplingFeatures[Sampling Feature Type],$A1564)&lt;&gt;"Specimen","",
CONCATENATE("  - &amp;SpecimenID",TEXT(SUMPRODUCT(--($M$3:$M1563&lt;&gt;"")),"0000"),
" {","SamplingFeatureID:  *SamplingFeatureID",TEXT($A1564,"0000"),
", SpecimenTypeCV:  ",CHAR(34),INDEX(Specimens[Specimen Type],$A1564),CHAR(34),
", SpecimenMediumCV:  ",INDEX(Specimens[Specimen Medium],$A1564),
", IsFieldSpecimen:  ",CHAR(34),INDEX(Specimens[Is Field Specimen?],$A1564),CHAR(34),"}"))</f>
        <v>#REF!</v>
      </c>
      <c r="N1564" t="e">
        <f>IF(COUNTA(SpatialOffsets[])=0,"", IF(INDEX(SpatialOffsets[Spatial Offset Type],$A1564)="","",
CONCATENATE("  - &amp;SpatialOffsetID",TEXT($A1564,"0000"),
" {","SpatialOffsetTypeCV:  ",CHAR(34),INDEX(SpatialOffsets[Spatial Offset Type],$A1564),CHAR(34),
", Offset1Value:  ",INDEX(SpatialOffsets[Offset 1 Value],$A1564),
", Offset1UnitID:  ",CHAR(34),INDEX(SpatialOffsets[Offset 1 Unit],$A1564),CHAR(34),
", Offset2Value:  ",INDEX(SpatialOffsets[Offset 2 Value],$A1564),
", Offset2UnitID:  ",CHAR(34),INDEX(SpatialOffsets[Offset 2 Unit],$A1564),CHAR(34),
", Offset3Value:  ",INDEX(SpatialOffsets[Offset 3 Value],$A1564),
", Offset3UnitID:  ",CHAR(34),INDEX(SpatialOffsets[Offset 3 Unit],$A1564),CHAR(34),,"}")))</f>
        <v>#REF!</v>
      </c>
      <c r="O1564" t="e">
        <f>IF(COUNTA(RelatedFeatures[])=0,"", IF(INDEX(RelatedFeatures[First Sampling Feature Code],$A1564)="","",
CONCATENATE("  - &amp;RelationID",TEXT($A1564,"0000"),
" {","SamplingFeatureID:  *SamplingFeatureID",TEXT(MATCH(INDEX(RelatedFeatures[First Sampling Feature Code],$A1564),SamplingFeatures[Feature Code],0),"0000"),
", RelationshipTypeCV:  ",CHAR(34),INDEX(RelatedFeatures[Relationship Type],$A1564),CHAR(34),
", RelatedFeatureID: *SamplingFeatureID",TEXT(MATCH(INDEX(RelatedFeatures[Second Sampling Feature Code],$A1564),SamplingFeatures[Feature Code],0),"0000"),
", SpatialOffsetID:  ",IF(INDEX(RelatedFeatures[Offset Number],$A1564)="","",CONCATENATE("*SpatialOffsetID",TEXT(INDEX(RelatedFeatures[Offset Number],$A1564),"0000"))),"}")))</f>
        <v>#REF!</v>
      </c>
      <c r="P1564" t="e">
        <f>IF(INDEX(Methods[Method Type],$A1564)="","",
CONCATENATE("  - &amp;MethodID",TEXT($A1564,"0000"),
" {","MethodTypeCV:  ",CHAR(34),INDEX(Methods[Method Type],$A1564),CHAR(34),
", MethodCode:  ",CHAR(34),INDEX(Methods[Method Code],$A1564),CHAR(34),
", MethodName:  ",CHAR(34),INDEX(Methods[Method Name],$A1564),CHAR(34),
", MethodDescription:  ",CHAR(34),INDEX(Methods[Method Description],$A1564),CHAR(34),
", MethodLink:  ",CHAR(34),INDEX(Methods[Method Link],$A1564),CHAR(34),
", OrganizationID: *OrganizationID",TEXT(MATCH(INDEX(Methods[Organization Name],$A1564),Organizations[Organization Name],0),"0000"),"}"))</f>
        <v>#REF!</v>
      </c>
      <c r="Q1564" t="e">
        <f>IF(INDEX(Variables[Variable Type],$A1564)="","",
CONCATENATE("  - &amp;VariableID",TEXT($A1564,"0000"),
" {","VariableTypeCV:  ",CHAR(34),INDEX(Variables[Variable Type],$A1564),CHAR(34),
", VariableCode:  ",CHAR(34),INDEX(Variables[Variable Code],$A1564),CHAR(34),
", VariableNameCV:  ",CHAR(34),INDEX(Variables[Variable Name],$A1564),CHAR(34),
", VariableDefinition:  ",CHAR(34),INDEX(Variables[Variable Definition],$A1564),CHAR(34),
", SpecciationCV:  ",CHAR(34),INDEX(Variables[Speciation],$A1564),CHAR(34),
", NoDataValue:  ",CHAR(34),INDEX(Variables[No Data Value],$A1564),CHAR(34),"}"))</f>
        <v>#REF!</v>
      </c>
    </row>
    <row r="1565" spans="1:17" x14ac:dyDescent="0.25">
      <c r="A1565">
        <v>1562</v>
      </c>
      <c r="D1565" t="e">
        <f>IF(INDEX(People[First Name],$A1565)="","",
CONCATENATE("  - &amp;PersonID",TEXT($A1565,"0000"),
" {","PersonFirstName:  ",CHAR(34),INDEX(People[First Name],$A1565),CHAR(34),
", PersonMiddleName:  ",CHAR(34),INDEX(People[Middle Name],$A1565),CHAR(34),
", PersonLastName:  ",CHAR(34),INDEX(People[Last Name],$A1565),CHAR(34),"}"))</f>
        <v>#REF!</v>
      </c>
      <c r="E1565" t="e">
        <f>IF(INDEX(Organizations[Organization Type '[CV']],$A1565)="","",
CONCATENATE("  - &amp;OrganizationID",TEXT($A1565,"0000"),
" {","OrganizationTypeCV:  ",CHAR(34),INDEX(Organizations[Organization Type '[CV']],$A1565),CHAR(34),
", OrganizationCode:  ",CHAR(34),INDEX(Organizations[Organization Code],$A1565),CHAR(34),
", OrganizationName:  ",CHAR(34),INDEX(Organizations[Organization Name],$A1565),CHAR(34),
", OrganizationDescription:  ",CHAR(34),INDEX(Organizations[Organization Description],$A1565),CHAR(34),
", OrganizationLink:  ",CHAR(34),INDEX(Organizations[Organization Link],$A1565),CHAR(34),"}"))</f>
        <v>#REF!</v>
      </c>
      <c r="F1565" t="e">
        <f>IF(INDEX(People[First Name],$A1565)="","",
CONCATENATE("  - &amp;AffiliationID",TEXT($A1565,"0000"),
" {PersonID: *PersonID",TEXT($A1565,"0000"),
", OrganizationID: *OrganizationID",TEXT(MATCH(INDEX(People[Organization Name],$A1565),Organizations[Organization Name],0),"0000"),
", IsPrimaryOrganizationContact: , AffiliationStartDate: , AffiliationEndDate: , PrimaryPhone: ",
", PrimaryEmail: ",CHAR(34),INDEX(People[Primary Email],$A1565),CHAR(34),
", PrimaryAddress: ",CHAR(34),INDEX(People[Primary Address],$A1565),CHAR(34),
", PersonLink: }"))</f>
        <v>#REF!</v>
      </c>
      <c r="H1565" t="e">
        <f>IF(COUNTA(CitationInformation)=0,"",IF(INDEX(AuthorList[Author Name],$A1565)="","",
CONCATENATE("  - &amp;AuthorListID",TEXT($A1565,"0000"),
"  {CitationID: *CitationID0001",
", PersonID: *PersonID",TEXT(MATCH(INDEX(AuthorList[Author Name],$A1565),People[Full Name],0),"0000"),
", AuthorOrder: ",INDEX(AuthorList[Author Number],$A1565),"}")))</f>
        <v>#REF!</v>
      </c>
      <c r="K1565" t="e">
        <f>IF(INDEX(SamplingFeatures[Feature Code],$A1565)="","",
CONCATENATE("  - &amp;SamplingFeatureID",TEXT($A1565,"0000"),
" {","SamplingFeatureUUID:  ",CHAR(34),INDEX(SamplingFeatures[Sampling Feature UUID],$A1565),CHAR(34),
", SamplingFeatureTypeCV:  ",CHAR(34),INDEX(SamplingFeatures[Sampling Feature Type],$A1565),CHAR(34),
", SamplingFeatureCode:  ",CHAR(34),INDEX(SamplingFeatures[Feature Code],$A1565),CHAR(34),
", SamplingFeatureName:  ",CHAR(34),INDEX(SamplingFeatures[Feature Name],$A1565),CHAR(34),
", SamplingFeatureDescription:  ",CHAR(34),INDEX(SamplingFeatures[Feature Description],$A1565),CHAR(34),
", SamplingFeatureGeotypeCV:  ",CHAR(34),INDEX(SamplingFeatures[Feature Geo Type],$A1565),CHAR(34),
", FeatureGeometry:  ",CHAR(34),INDEX(SamplingFeatures[Feature Geometry],$A1565),CHAR(34),
", Elevation_m:  ",CHAR(34),INDEX(SamplingFeatures[Elevation_m],$A1565),CHAR(34),
", ElevationDatumCV:  ",CHAR(34),ElevationDatum,CHAR(34),"}"))</f>
        <v>#REF!</v>
      </c>
      <c r="L1565" t="e">
        <f>IF(INDEX(SamplingFeatures[Sampling Feature Type],$A1565)&lt;&gt;"Site","",
CONCATENATE("  - &amp;SiteID",TEXT(SUMPRODUCT(--($L$3:$L1564&lt;&gt;"")),"0000"),
" {","SamplingFeatureID:  *SamplingFeatureID",TEXT($A1565,"0000"),
", SiteTypeCV:  ",CHAR(34),INDEX(Sites[Site Type],$A1565),CHAR(34),
", Latitude:  ",INDEX(Sites[Latitude],$A1565),
", Longitude:  ",INDEX(Sites[Longitude],$A1565),
", SRSName:  ",CHAR(34),LatLonDatum,CHAR(34),"}"))</f>
        <v>#REF!</v>
      </c>
      <c r="M1565" t="e">
        <f>IF(INDEX(SamplingFeatures[Sampling Feature Type],$A1565)&lt;&gt;"Specimen","",
CONCATENATE("  - &amp;SpecimenID",TEXT(SUMPRODUCT(--($M$3:$M1564&lt;&gt;"")),"0000"),
" {","SamplingFeatureID:  *SamplingFeatureID",TEXT($A1565,"0000"),
", SpecimenTypeCV:  ",CHAR(34),INDEX(Specimens[Specimen Type],$A1565),CHAR(34),
", SpecimenMediumCV:  ",INDEX(Specimens[Specimen Medium],$A1565),
", IsFieldSpecimen:  ",CHAR(34),INDEX(Specimens[Is Field Specimen?],$A1565),CHAR(34),"}"))</f>
        <v>#REF!</v>
      </c>
      <c r="N1565" t="e">
        <f>IF(COUNTA(SpatialOffsets[])=0,"", IF(INDEX(SpatialOffsets[Spatial Offset Type],$A1565)="","",
CONCATENATE("  - &amp;SpatialOffsetID",TEXT($A1565,"0000"),
" {","SpatialOffsetTypeCV:  ",CHAR(34),INDEX(SpatialOffsets[Spatial Offset Type],$A1565),CHAR(34),
", Offset1Value:  ",INDEX(SpatialOffsets[Offset 1 Value],$A1565),
", Offset1UnitID:  ",CHAR(34),INDEX(SpatialOffsets[Offset 1 Unit],$A1565),CHAR(34),
", Offset2Value:  ",INDEX(SpatialOffsets[Offset 2 Value],$A1565),
", Offset2UnitID:  ",CHAR(34),INDEX(SpatialOffsets[Offset 2 Unit],$A1565),CHAR(34),
", Offset3Value:  ",INDEX(SpatialOffsets[Offset 3 Value],$A1565),
", Offset3UnitID:  ",CHAR(34),INDEX(SpatialOffsets[Offset 3 Unit],$A1565),CHAR(34),,"}")))</f>
        <v>#REF!</v>
      </c>
      <c r="O1565" t="e">
        <f>IF(COUNTA(RelatedFeatures[])=0,"", IF(INDEX(RelatedFeatures[First Sampling Feature Code],$A1565)="","",
CONCATENATE("  - &amp;RelationID",TEXT($A1565,"0000"),
" {","SamplingFeatureID:  *SamplingFeatureID",TEXT(MATCH(INDEX(RelatedFeatures[First Sampling Feature Code],$A1565),SamplingFeatures[Feature Code],0),"0000"),
", RelationshipTypeCV:  ",CHAR(34),INDEX(RelatedFeatures[Relationship Type],$A1565),CHAR(34),
", RelatedFeatureID: *SamplingFeatureID",TEXT(MATCH(INDEX(RelatedFeatures[Second Sampling Feature Code],$A1565),SamplingFeatures[Feature Code],0),"0000"),
", SpatialOffsetID:  ",IF(INDEX(RelatedFeatures[Offset Number],$A1565)="","",CONCATENATE("*SpatialOffsetID",TEXT(INDEX(RelatedFeatures[Offset Number],$A1565),"0000"))),"}")))</f>
        <v>#REF!</v>
      </c>
      <c r="P1565" t="e">
        <f>IF(INDEX(Methods[Method Type],$A1565)="","",
CONCATENATE("  - &amp;MethodID",TEXT($A1565,"0000"),
" {","MethodTypeCV:  ",CHAR(34),INDEX(Methods[Method Type],$A1565),CHAR(34),
", MethodCode:  ",CHAR(34),INDEX(Methods[Method Code],$A1565),CHAR(34),
", MethodName:  ",CHAR(34),INDEX(Methods[Method Name],$A1565),CHAR(34),
", MethodDescription:  ",CHAR(34),INDEX(Methods[Method Description],$A1565),CHAR(34),
", MethodLink:  ",CHAR(34),INDEX(Methods[Method Link],$A1565),CHAR(34),
", OrganizationID: *OrganizationID",TEXT(MATCH(INDEX(Methods[Organization Name],$A1565),Organizations[Organization Name],0),"0000"),"}"))</f>
        <v>#REF!</v>
      </c>
      <c r="Q1565" t="e">
        <f>IF(INDEX(Variables[Variable Type],$A1565)="","",
CONCATENATE("  - &amp;VariableID",TEXT($A1565,"0000"),
" {","VariableTypeCV:  ",CHAR(34),INDEX(Variables[Variable Type],$A1565),CHAR(34),
", VariableCode:  ",CHAR(34),INDEX(Variables[Variable Code],$A1565),CHAR(34),
", VariableNameCV:  ",CHAR(34),INDEX(Variables[Variable Name],$A1565),CHAR(34),
", VariableDefinition:  ",CHAR(34),INDEX(Variables[Variable Definition],$A1565),CHAR(34),
", SpecciationCV:  ",CHAR(34),INDEX(Variables[Speciation],$A1565),CHAR(34),
", NoDataValue:  ",CHAR(34),INDEX(Variables[No Data Value],$A1565),CHAR(34),"}"))</f>
        <v>#REF!</v>
      </c>
    </row>
    <row r="1566" spans="1:17" x14ac:dyDescent="0.25">
      <c r="A1566">
        <v>1563</v>
      </c>
      <c r="D1566" t="e">
        <f>IF(INDEX(People[First Name],$A1566)="","",
CONCATENATE("  - &amp;PersonID",TEXT($A1566,"0000"),
" {","PersonFirstName:  ",CHAR(34),INDEX(People[First Name],$A1566),CHAR(34),
", PersonMiddleName:  ",CHAR(34),INDEX(People[Middle Name],$A1566),CHAR(34),
", PersonLastName:  ",CHAR(34),INDEX(People[Last Name],$A1566),CHAR(34),"}"))</f>
        <v>#REF!</v>
      </c>
      <c r="E1566" t="e">
        <f>IF(INDEX(Organizations[Organization Type '[CV']],$A1566)="","",
CONCATENATE("  - &amp;OrganizationID",TEXT($A1566,"0000"),
" {","OrganizationTypeCV:  ",CHAR(34),INDEX(Organizations[Organization Type '[CV']],$A1566),CHAR(34),
", OrganizationCode:  ",CHAR(34),INDEX(Organizations[Organization Code],$A1566),CHAR(34),
", OrganizationName:  ",CHAR(34),INDEX(Organizations[Organization Name],$A1566),CHAR(34),
", OrganizationDescription:  ",CHAR(34),INDEX(Organizations[Organization Description],$A1566),CHAR(34),
", OrganizationLink:  ",CHAR(34),INDEX(Organizations[Organization Link],$A1566),CHAR(34),"}"))</f>
        <v>#REF!</v>
      </c>
      <c r="F1566" t="e">
        <f>IF(INDEX(People[First Name],$A1566)="","",
CONCATENATE("  - &amp;AffiliationID",TEXT($A1566,"0000"),
" {PersonID: *PersonID",TEXT($A1566,"0000"),
", OrganizationID: *OrganizationID",TEXT(MATCH(INDEX(People[Organization Name],$A1566),Organizations[Organization Name],0),"0000"),
", IsPrimaryOrganizationContact: , AffiliationStartDate: , AffiliationEndDate: , PrimaryPhone: ",
", PrimaryEmail: ",CHAR(34),INDEX(People[Primary Email],$A1566),CHAR(34),
", PrimaryAddress: ",CHAR(34),INDEX(People[Primary Address],$A1566),CHAR(34),
", PersonLink: }"))</f>
        <v>#REF!</v>
      </c>
      <c r="H1566" t="e">
        <f>IF(COUNTA(CitationInformation)=0,"",IF(INDEX(AuthorList[Author Name],$A1566)="","",
CONCATENATE("  - &amp;AuthorListID",TEXT($A1566,"0000"),
"  {CitationID: *CitationID0001",
", PersonID: *PersonID",TEXT(MATCH(INDEX(AuthorList[Author Name],$A1566),People[Full Name],0),"0000"),
", AuthorOrder: ",INDEX(AuthorList[Author Number],$A1566),"}")))</f>
        <v>#REF!</v>
      </c>
      <c r="K1566" t="e">
        <f>IF(INDEX(SamplingFeatures[Feature Code],$A1566)="","",
CONCATENATE("  - &amp;SamplingFeatureID",TEXT($A1566,"0000"),
" {","SamplingFeatureUUID:  ",CHAR(34),INDEX(SamplingFeatures[Sampling Feature UUID],$A1566),CHAR(34),
", SamplingFeatureTypeCV:  ",CHAR(34),INDEX(SamplingFeatures[Sampling Feature Type],$A1566),CHAR(34),
", SamplingFeatureCode:  ",CHAR(34),INDEX(SamplingFeatures[Feature Code],$A1566),CHAR(34),
", SamplingFeatureName:  ",CHAR(34),INDEX(SamplingFeatures[Feature Name],$A1566),CHAR(34),
", SamplingFeatureDescription:  ",CHAR(34),INDEX(SamplingFeatures[Feature Description],$A1566),CHAR(34),
", SamplingFeatureGeotypeCV:  ",CHAR(34),INDEX(SamplingFeatures[Feature Geo Type],$A1566),CHAR(34),
", FeatureGeometry:  ",CHAR(34),INDEX(SamplingFeatures[Feature Geometry],$A1566),CHAR(34),
", Elevation_m:  ",CHAR(34),INDEX(SamplingFeatures[Elevation_m],$A1566),CHAR(34),
", ElevationDatumCV:  ",CHAR(34),ElevationDatum,CHAR(34),"}"))</f>
        <v>#REF!</v>
      </c>
      <c r="L1566" t="e">
        <f>IF(INDEX(SamplingFeatures[Sampling Feature Type],$A1566)&lt;&gt;"Site","",
CONCATENATE("  - &amp;SiteID",TEXT(SUMPRODUCT(--($L$3:$L1565&lt;&gt;"")),"0000"),
" {","SamplingFeatureID:  *SamplingFeatureID",TEXT($A1566,"0000"),
", SiteTypeCV:  ",CHAR(34),INDEX(Sites[Site Type],$A1566),CHAR(34),
", Latitude:  ",INDEX(Sites[Latitude],$A1566),
", Longitude:  ",INDEX(Sites[Longitude],$A1566),
", SRSName:  ",CHAR(34),LatLonDatum,CHAR(34),"}"))</f>
        <v>#REF!</v>
      </c>
      <c r="M1566" t="e">
        <f>IF(INDEX(SamplingFeatures[Sampling Feature Type],$A1566)&lt;&gt;"Specimen","",
CONCATENATE("  - &amp;SpecimenID",TEXT(SUMPRODUCT(--($M$3:$M1565&lt;&gt;"")),"0000"),
" {","SamplingFeatureID:  *SamplingFeatureID",TEXT($A1566,"0000"),
", SpecimenTypeCV:  ",CHAR(34),INDEX(Specimens[Specimen Type],$A1566),CHAR(34),
", SpecimenMediumCV:  ",INDEX(Specimens[Specimen Medium],$A1566),
", IsFieldSpecimen:  ",CHAR(34),INDEX(Specimens[Is Field Specimen?],$A1566),CHAR(34),"}"))</f>
        <v>#REF!</v>
      </c>
      <c r="N1566" t="e">
        <f>IF(COUNTA(SpatialOffsets[])=0,"", IF(INDEX(SpatialOffsets[Spatial Offset Type],$A1566)="","",
CONCATENATE("  - &amp;SpatialOffsetID",TEXT($A1566,"0000"),
" {","SpatialOffsetTypeCV:  ",CHAR(34),INDEX(SpatialOffsets[Spatial Offset Type],$A1566),CHAR(34),
", Offset1Value:  ",INDEX(SpatialOffsets[Offset 1 Value],$A1566),
", Offset1UnitID:  ",CHAR(34),INDEX(SpatialOffsets[Offset 1 Unit],$A1566),CHAR(34),
", Offset2Value:  ",INDEX(SpatialOffsets[Offset 2 Value],$A1566),
", Offset2UnitID:  ",CHAR(34),INDEX(SpatialOffsets[Offset 2 Unit],$A1566),CHAR(34),
", Offset3Value:  ",INDEX(SpatialOffsets[Offset 3 Value],$A1566),
", Offset3UnitID:  ",CHAR(34),INDEX(SpatialOffsets[Offset 3 Unit],$A1566),CHAR(34),,"}")))</f>
        <v>#REF!</v>
      </c>
      <c r="O1566" t="e">
        <f>IF(COUNTA(RelatedFeatures[])=0,"", IF(INDEX(RelatedFeatures[First Sampling Feature Code],$A1566)="","",
CONCATENATE("  - &amp;RelationID",TEXT($A1566,"0000"),
" {","SamplingFeatureID:  *SamplingFeatureID",TEXT(MATCH(INDEX(RelatedFeatures[First Sampling Feature Code],$A1566),SamplingFeatures[Feature Code],0),"0000"),
", RelationshipTypeCV:  ",CHAR(34),INDEX(RelatedFeatures[Relationship Type],$A1566),CHAR(34),
", RelatedFeatureID: *SamplingFeatureID",TEXT(MATCH(INDEX(RelatedFeatures[Second Sampling Feature Code],$A1566),SamplingFeatures[Feature Code],0),"0000"),
", SpatialOffsetID:  ",IF(INDEX(RelatedFeatures[Offset Number],$A1566)="","",CONCATENATE("*SpatialOffsetID",TEXT(INDEX(RelatedFeatures[Offset Number],$A1566),"0000"))),"}")))</f>
        <v>#REF!</v>
      </c>
      <c r="P1566" t="e">
        <f>IF(INDEX(Methods[Method Type],$A1566)="","",
CONCATENATE("  - &amp;MethodID",TEXT($A1566,"0000"),
" {","MethodTypeCV:  ",CHAR(34),INDEX(Methods[Method Type],$A1566),CHAR(34),
", MethodCode:  ",CHAR(34),INDEX(Methods[Method Code],$A1566),CHAR(34),
", MethodName:  ",CHAR(34),INDEX(Methods[Method Name],$A1566),CHAR(34),
", MethodDescription:  ",CHAR(34),INDEX(Methods[Method Description],$A1566),CHAR(34),
", MethodLink:  ",CHAR(34),INDEX(Methods[Method Link],$A1566),CHAR(34),
", OrganizationID: *OrganizationID",TEXT(MATCH(INDEX(Methods[Organization Name],$A1566),Organizations[Organization Name],0),"0000"),"}"))</f>
        <v>#REF!</v>
      </c>
      <c r="Q1566" t="e">
        <f>IF(INDEX(Variables[Variable Type],$A1566)="","",
CONCATENATE("  - &amp;VariableID",TEXT($A1566,"0000"),
" {","VariableTypeCV:  ",CHAR(34),INDEX(Variables[Variable Type],$A1566),CHAR(34),
", VariableCode:  ",CHAR(34),INDEX(Variables[Variable Code],$A1566),CHAR(34),
", VariableNameCV:  ",CHAR(34),INDEX(Variables[Variable Name],$A1566),CHAR(34),
", VariableDefinition:  ",CHAR(34),INDEX(Variables[Variable Definition],$A1566),CHAR(34),
", SpecciationCV:  ",CHAR(34),INDEX(Variables[Speciation],$A1566),CHAR(34),
", NoDataValue:  ",CHAR(34),INDEX(Variables[No Data Value],$A1566),CHAR(34),"}"))</f>
        <v>#REF!</v>
      </c>
    </row>
    <row r="1567" spans="1:17" x14ac:dyDescent="0.25">
      <c r="A1567">
        <v>1564</v>
      </c>
      <c r="D1567" t="e">
        <f>IF(INDEX(People[First Name],$A1567)="","",
CONCATENATE("  - &amp;PersonID",TEXT($A1567,"0000"),
" {","PersonFirstName:  ",CHAR(34),INDEX(People[First Name],$A1567),CHAR(34),
", PersonMiddleName:  ",CHAR(34),INDEX(People[Middle Name],$A1567),CHAR(34),
", PersonLastName:  ",CHAR(34),INDEX(People[Last Name],$A1567),CHAR(34),"}"))</f>
        <v>#REF!</v>
      </c>
      <c r="E1567" t="e">
        <f>IF(INDEX(Organizations[Organization Type '[CV']],$A1567)="","",
CONCATENATE("  - &amp;OrganizationID",TEXT($A1567,"0000"),
" {","OrganizationTypeCV:  ",CHAR(34),INDEX(Organizations[Organization Type '[CV']],$A1567),CHAR(34),
", OrganizationCode:  ",CHAR(34),INDEX(Organizations[Organization Code],$A1567),CHAR(34),
", OrganizationName:  ",CHAR(34),INDEX(Organizations[Organization Name],$A1567),CHAR(34),
", OrganizationDescription:  ",CHAR(34),INDEX(Organizations[Organization Description],$A1567),CHAR(34),
", OrganizationLink:  ",CHAR(34),INDEX(Organizations[Organization Link],$A1567),CHAR(34),"}"))</f>
        <v>#REF!</v>
      </c>
      <c r="F1567" t="e">
        <f>IF(INDEX(People[First Name],$A1567)="","",
CONCATENATE("  - &amp;AffiliationID",TEXT($A1567,"0000"),
" {PersonID: *PersonID",TEXT($A1567,"0000"),
", OrganizationID: *OrganizationID",TEXT(MATCH(INDEX(People[Organization Name],$A1567),Organizations[Organization Name],0),"0000"),
", IsPrimaryOrganizationContact: , AffiliationStartDate: , AffiliationEndDate: , PrimaryPhone: ",
", PrimaryEmail: ",CHAR(34),INDEX(People[Primary Email],$A1567),CHAR(34),
", PrimaryAddress: ",CHAR(34),INDEX(People[Primary Address],$A1567),CHAR(34),
", PersonLink: }"))</f>
        <v>#REF!</v>
      </c>
      <c r="H1567" t="e">
        <f>IF(COUNTA(CitationInformation)=0,"",IF(INDEX(AuthorList[Author Name],$A1567)="","",
CONCATENATE("  - &amp;AuthorListID",TEXT($A1567,"0000"),
"  {CitationID: *CitationID0001",
", PersonID: *PersonID",TEXT(MATCH(INDEX(AuthorList[Author Name],$A1567),People[Full Name],0),"0000"),
", AuthorOrder: ",INDEX(AuthorList[Author Number],$A1567),"}")))</f>
        <v>#REF!</v>
      </c>
      <c r="K1567" t="e">
        <f>IF(INDEX(SamplingFeatures[Feature Code],$A1567)="","",
CONCATENATE("  - &amp;SamplingFeatureID",TEXT($A1567,"0000"),
" {","SamplingFeatureUUID:  ",CHAR(34),INDEX(SamplingFeatures[Sampling Feature UUID],$A1567),CHAR(34),
", SamplingFeatureTypeCV:  ",CHAR(34),INDEX(SamplingFeatures[Sampling Feature Type],$A1567),CHAR(34),
", SamplingFeatureCode:  ",CHAR(34),INDEX(SamplingFeatures[Feature Code],$A1567),CHAR(34),
", SamplingFeatureName:  ",CHAR(34),INDEX(SamplingFeatures[Feature Name],$A1567),CHAR(34),
", SamplingFeatureDescription:  ",CHAR(34),INDEX(SamplingFeatures[Feature Description],$A1567),CHAR(34),
", SamplingFeatureGeotypeCV:  ",CHAR(34),INDEX(SamplingFeatures[Feature Geo Type],$A1567),CHAR(34),
", FeatureGeometry:  ",CHAR(34),INDEX(SamplingFeatures[Feature Geometry],$A1567),CHAR(34),
", Elevation_m:  ",CHAR(34),INDEX(SamplingFeatures[Elevation_m],$A1567),CHAR(34),
", ElevationDatumCV:  ",CHAR(34),ElevationDatum,CHAR(34),"}"))</f>
        <v>#REF!</v>
      </c>
      <c r="L1567" t="e">
        <f>IF(INDEX(SamplingFeatures[Sampling Feature Type],$A1567)&lt;&gt;"Site","",
CONCATENATE("  - &amp;SiteID",TEXT(SUMPRODUCT(--($L$3:$L1566&lt;&gt;"")),"0000"),
" {","SamplingFeatureID:  *SamplingFeatureID",TEXT($A1567,"0000"),
", SiteTypeCV:  ",CHAR(34),INDEX(Sites[Site Type],$A1567),CHAR(34),
", Latitude:  ",INDEX(Sites[Latitude],$A1567),
", Longitude:  ",INDEX(Sites[Longitude],$A1567),
", SRSName:  ",CHAR(34),LatLonDatum,CHAR(34),"}"))</f>
        <v>#REF!</v>
      </c>
      <c r="M1567" t="e">
        <f>IF(INDEX(SamplingFeatures[Sampling Feature Type],$A1567)&lt;&gt;"Specimen","",
CONCATENATE("  - &amp;SpecimenID",TEXT(SUMPRODUCT(--($M$3:$M1566&lt;&gt;"")),"0000"),
" {","SamplingFeatureID:  *SamplingFeatureID",TEXT($A1567,"0000"),
", SpecimenTypeCV:  ",CHAR(34),INDEX(Specimens[Specimen Type],$A1567),CHAR(34),
", SpecimenMediumCV:  ",INDEX(Specimens[Specimen Medium],$A1567),
", IsFieldSpecimen:  ",CHAR(34),INDEX(Specimens[Is Field Specimen?],$A1567),CHAR(34),"}"))</f>
        <v>#REF!</v>
      </c>
      <c r="N1567" t="e">
        <f>IF(COUNTA(SpatialOffsets[])=0,"", IF(INDEX(SpatialOffsets[Spatial Offset Type],$A1567)="","",
CONCATENATE("  - &amp;SpatialOffsetID",TEXT($A1567,"0000"),
" {","SpatialOffsetTypeCV:  ",CHAR(34),INDEX(SpatialOffsets[Spatial Offset Type],$A1567),CHAR(34),
", Offset1Value:  ",INDEX(SpatialOffsets[Offset 1 Value],$A1567),
", Offset1UnitID:  ",CHAR(34),INDEX(SpatialOffsets[Offset 1 Unit],$A1567),CHAR(34),
", Offset2Value:  ",INDEX(SpatialOffsets[Offset 2 Value],$A1567),
", Offset2UnitID:  ",CHAR(34),INDEX(SpatialOffsets[Offset 2 Unit],$A1567),CHAR(34),
", Offset3Value:  ",INDEX(SpatialOffsets[Offset 3 Value],$A1567),
", Offset3UnitID:  ",CHAR(34),INDEX(SpatialOffsets[Offset 3 Unit],$A1567),CHAR(34),,"}")))</f>
        <v>#REF!</v>
      </c>
      <c r="O1567" t="e">
        <f>IF(COUNTA(RelatedFeatures[])=0,"", IF(INDEX(RelatedFeatures[First Sampling Feature Code],$A1567)="","",
CONCATENATE("  - &amp;RelationID",TEXT($A1567,"0000"),
" {","SamplingFeatureID:  *SamplingFeatureID",TEXT(MATCH(INDEX(RelatedFeatures[First Sampling Feature Code],$A1567),SamplingFeatures[Feature Code],0),"0000"),
", RelationshipTypeCV:  ",CHAR(34),INDEX(RelatedFeatures[Relationship Type],$A1567),CHAR(34),
", RelatedFeatureID: *SamplingFeatureID",TEXT(MATCH(INDEX(RelatedFeatures[Second Sampling Feature Code],$A1567),SamplingFeatures[Feature Code],0),"0000"),
", SpatialOffsetID:  ",IF(INDEX(RelatedFeatures[Offset Number],$A1567)="","",CONCATENATE("*SpatialOffsetID",TEXT(INDEX(RelatedFeatures[Offset Number],$A1567),"0000"))),"}")))</f>
        <v>#REF!</v>
      </c>
      <c r="P1567" t="e">
        <f>IF(INDEX(Methods[Method Type],$A1567)="","",
CONCATENATE("  - &amp;MethodID",TEXT($A1567,"0000"),
" {","MethodTypeCV:  ",CHAR(34),INDEX(Methods[Method Type],$A1567),CHAR(34),
", MethodCode:  ",CHAR(34),INDEX(Methods[Method Code],$A1567),CHAR(34),
", MethodName:  ",CHAR(34),INDEX(Methods[Method Name],$A1567),CHAR(34),
", MethodDescription:  ",CHAR(34),INDEX(Methods[Method Description],$A1567),CHAR(34),
", MethodLink:  ",CHAR(34),INDEX(Methods[Method Link],$A1567),CHAR(34),
", OrganizationID: *OrganizationID",TEXT(MATCH(INDEX(Methods[Organization Name],$A1567),Organizations[Organization Name],0),"0000"),"}"))</f>
        <v>#REF!</v>
      </c>
      <c r="Q1567" t="e">
        <f>IF(INDEX(Variables[Variable Type],$A1567)="","",
CONCATENATE("  - &amp;VariableID",TEXT($A1567,"0000"),
" {","VariableTypeCV:  ",CHAR(34),INDEX(Variables[Variable Type],$A1567),CHAR(34),
", VariableCode:  ",CHAR(34),INDEX(Variables[Variable Code],$A1567),CHAR(34),
", VariableNameCV:  ",CHAR(34),INDEX(Variables[Variable Name],$A1567),CHAR(34),
", VariableDefinition:  ",CHAR(34),INDEX(Variables[Variable Definition],$A1567),CHAR(34),
", SpecciationCV:  ",CHAR(34),INDEX(Variables[Speciation],$A1567),CHAR(34),
", NoDataValue:  ",CHAR(34),INDEX(Variables[No Data Value],$A1567),CHAR(34),"}"))</f>
        <v>#REF!</v>
      </c>
    </row>
    <row r="1568" spans="1:17" x14ac:dyDescent="0.25">
      <c r="A1568">
        <v>1565</v>
      </c>
      <c r="D1568" t="e">
        <f>IF(INDEX(People[First Name],$A1568)="","",
CONCATENATE("  - &amp;PersonID",TEXT($A1568,"0000"),
" {","PersonFirstName:  ",CHAR(34),INDEX(People[First Name],$A1568),CHAR(34),
", PersonMiddleName:  ",CHAR(34),INDEX(People[Middle Name],$A1568),CHAR(34),
", PersonLastName:  ",CHAR(34),INDEX(People[Last Name],$A1568),CHAR(34),"}"))</f>
        <v>#REF!</v>
      </c>
      <c r="E1568" t="e">
        <f>IF(INDEX(Organizations[Organization Type '[CV']],$A1568)="","",
CONCATENATE("  - &amp;OrganizationID",TEXT($A1568,"0000"),
" {","OrganizationTypeCV:  ",CHAR(34),INDEX(Organizations[Organization Type '[CV']],$A1568),CHAR(34),
", OrganizationCode:  ",CHAR(34),INDEX(Organizations[Organization Code],$A1568),CHAR(34),
", OrganizationName:  ",CHAR(34),INDEX(Organizations[Organization Name],$A1568),CHAR(34),
", OrganizationDescription:  ",CHAR(34),INDEX(Organizations[Organization Description],$A1568),CHAR(34),
", OrganizationLink:  ",CHAR(34),INDEX(Organizations[Organization Link],$A1568),CHAR(34),"}"))</f>
        <v>#REF!</v>
      </c>
      <c r="F1568" t="e">
        <f>IF(INDEX(People[First Name],$A1568)="","",
CONCATENATE("  - &amp;AffiliationID",TEXT($A1568,"0000"),
" {PersonID: *PersonID",TEXT($A1568,"0000"),
", OrganizationID: *OrganizationID",TEXT(MATCH(INDEX(People[Organization Name],$A1568),Organizations[Organization Name],0),"0000"),
", IsPrimaryOrganizationContact: , AffiliationStartDate: , AffiliationEndDate: , PrimaryPhone: ",
", PrimaryEmail: ",CHAR(34),INDEX(People[Primary Email],$A1568),CHAR(34),
", PrimaryAddress: ",CHAR(34),INDEX(People[Primary Address],$A1568),CHAR(34),
", PersonLink: }"))</f>
        <v>#REF!</v>
      </c>
      <c r="H1568" t="e">
        <f>IF(COUNTA(CitationInformation)=0,"",IF(INDEX(AuthorList[Author Name],$A1568)="","",
CONCATENATE("  - &amp;AuthorListID",TEXT($A1568,"0000"),
"  {CitationID: *CitationID0001",
", PersonID: *PersonID",TEXT(MATCH(INDEX(AuthorList[Author Name],$A1568),People[Full Name],0),"0000"),
", AuthorOrder: ",INDEX(AuthorList[Author Number],$A1568),"}")))</f>
        <v>#REF!</v>
      </c>
      <c r="K1568" t="e">
        <f>IF(INDEX(SamplingFeatures[Feature Code],$A1568)="","",
CONCATENATE("  - &amp;SamplingFeatureID",TEXT($A1568,"0000"),
" {","SamplingFeatureUUID:  ",CHAR(34),INDEX(SamplingFeatures[Sampling Feature UUID],$A1568),CHAR(34),
", SamplingFeatureTypeCV:  ",CHAR(34),INDEX(SamplingFeatures[Sampling Feature Type],$A1568),CHAR(34),
", SamplingFeatureCode:  ",CHAR(34),INDEX(SamplingFeatures[Feature Code],$A1568),CHAR(34),
", SamplingFeatureName:  ",CHAR(34),INDEX(SamplingFeatures[Feature Name],$A1568),CHAR(34),
", SamplingFeatureDescription:  ",CHAR(34),INDEX(SamplingFeatures[Feature Description],$A1568),CHAR(34),
", SamplingFeatureGeotypeCV:  ",CHAR(34),INDEX(SamplingFeatures[Feature Geo Type],$A1568),CHAR(34),
", FeatureGeometry:  ",CHAR(34),INDEX(SamplingFeatures[Feature Geometry],$A1568),CHAR(34),
", Elevation_m:  ",CHAR(34),INDEX(SamplingFeatures[Elevation_m],$A1568),CHAR(34),
", ElevationDatumCV:  ",CHAR(34),ElevationDatum,CHAR(34),"}"))</f>
        <v>#REF!</v>
      </c>
      <c r="L1568" t="e">
        <f>IF(INDEX(SamplingFeatures[Sampling Feature Type],$A1568)&lt;&gt;"Site","",
CONCATENATE("  - &amp;SiteID",TEXT(SUMPRODUCT(--($L$3:$L1567&lt;&gt;"")),"0000"),
" {","SamplingFeatureID:  *SamplingFeatureID",TEXT($A1568,"0000"),
", SiteTypeCV:  ",CHAR(34),INDEX(Sites[Site Type],$A1568),CHAR(34),
", Latitude:  ",INDEX(Sites[Latitude],$A1568),
", Longitude:  ",INDEX(Sites[Longitude],$A1568),
", SRSName:  ",CHAR(34),LatLonDatum,CHAR(34),"}"))</f>
        <v>#REF!</v>
      </c>
      <c r="M1568" t="e">
        <f>IF(INDEX(SamplingFeatures[Sampling Feature Type],$A1568)&lt;&gt;"Specimen","",
CONCATENATE("  - &amp;SpecimenID",TEXT(SUMPRODUCT(--($M$3:$M1567&lt;&gt;"")),"0000"),
" {","SamplingFeatureID:  *SamplingFeatureID",TEXT($A1568,"0000"),
", SpecimenTypeCV:  ",CHAR(34),INDEX(Specimens[Specimen Type],$A1568),CHAR(34),
", SpecimenMediumCV:  ",INDEX(Specimens[Specimen Medium],$A1568),
", IsFieldSpecimen:  ",CHAR(34),INDEX(Specimens[Is Field Specimen?],$A1568),CHAR(34),"}"))</f>
        <v>#REF!</v>
      </c>
      <c r="N1568" t="e">
        <f>IF(COUNTA(SpatialOffsets[])=0,"", IF(INDEX(SpatialOffsets[Spatial Offset Type],$A1568)="","",
CONCATENATE("  - &amp;SpatialOffsetID",TEXT($A1568,"0000"),
" {","SpatialOffsetTypeCV:  ",CHAR(34),INDEX(SpatialOffsets[Spatial Offset Type],$A1568),CHAR(34),
", Offset1Value:  ",INDEX(SpatialOffsets[Offset 1 Value],$A1568),
", Offset1UnitID:  ",CHAR(34),INDEX(SpatialOffsets[Offset 1 Unit],$A1568),CHAR(34),
", Offset2Value:  ",INDEX(SpatialOffsets[Offset 2 Value],$A1568),
", Offset2UnitID:  ",CHAR(34),INDEX(SpatialOffsets[Offset 2 Unit],$A1568),CHAR(34),
", Offset3Value:  ",INDEX(SpatialOffsets[Offset 3 Value],$A1568),
", Offset3UnitID:  ",CHAR(34),INDEX(SpatialOffsets[Offset 3 Unit],$A1568),CHAR(34),,"}")))</f>
        <v>#REF!</v>
      </c>
      <c r="O1568" t="e">
        <f>IF(COUNTA(RelatedFeatures[])=0,"", IF(INDEX(RelatedFeatures[First Sampling Feature Code],$A1568)="","",
CONCATENATE("  - &amp;RelationID",TEXT($A1568,"0000"),
" {","SamplingFeatureID:  *SamplingFeatureID",TEXT(MATCH(INDEX(RelatedFeatures[First Sampling Feature Code],$A1568),SamplingFeatures[Feature Code],0),"0000"),
", RelationshipTypeCV:  ",CHAR(34),INDEX(RelatedFeatures[Relationship Type],$A1568),CHAR(34),
", RelatedFeatureID: *SamplingFeatureID",TEXT(MATCH(INDEX(RelatedFeatures[Second Sampling Feature Code],$A1568),SamplingFeatures[Feature Code],0),"0000"),
", SpatialOffsetID:  ",IF(INDEX(RelatedFeatures[Offset Number],$A1568)="","",CONCATENATE("*SpatialOffsetID",TEXT(INDEX(RelatedFeatures[Offset Number],$A1568),"0000"))),"}")))</f>
        <v>#REF!</v>
      </c>
      <c r="P1568" t="e">
        <f>IF(INDEX(Methods[Method Type],$A1568)="","",
CONCATENATE("  - &amp;MethodID",TEXT($A1568,"0000"),
" {","MethodTypeCV:  ",CHAR(34),INDEX(Methods[Method Type],$A1568),CHAR(34),
", MethodCode:  ",CHAR(34),INDEX(Methods[Method Code],$A1568),CHAR(34),
", MethodName:  ",CHAR(34),INDEX(Methods[Method Name],$A1568),CHAR(34),
", MethodDescription:  ",CHAR(34),INDEX(Methods[Method Description],$A1568),CHAR(34),
", MethodLink:  ",CHAR(34),INDEX(Methods[Method Link],$A1568),CHAR(34),
", OrganizationID: *OrganizationID",TEXT(MATCH(INDEX(Methods[Organization Name],$A1568),Organizations[Organization Name],0),"0000"),"}"))</f>
        <v>#REF!</v>
      </c>
      <c r="Q1568" t="e">
        <f>IF(INDEX(Variables[Variable Type],$A1568)="","",
CONCATENATE("  - &amp;VariableID",TEXT($A1568,"0000"),
" {","VariableTypeCV:  ",CHAR(34),INDEX(Variables[Variable Type],$A1568),CHAR(34),
", VariableCode:  ",CHAR(34),INDEX(Variables[Variable Code],$A1568),CHAR(34),
", VariableNameCV:  ",CHAR(34),INDEX(Variables[Variable Name],$A1568),CHAR(34),
", VariableDefinition:  ",CHAR(34),INDEX(Variables[Variable Definition],$A1568),CHAR(34),
", SpecciationCV:  ",CHAR(34),INDEX(Variables[Speciation],$A1568),CHAR(34),
", NoDataValue:  ",CHAR(34),INDEX(Variables[No Data Value],$A1568),CHAR(34),"}"))</f>
        <v>#REF!</v>
      </c>
    </row>
    <row r="1569" spans="1:17" x14ac:dyDescent="0.25">
      <c r="A1569">
        <v>1566</v>
      </c>
      <c r="D1569" t="e">
        <f>IF(INDEX(People[First Name],$A1569)="","",
CONCATENATE("  - &amp;PersonID",TEXT($A1569,"0000"),
" {","PersonFirstName:  ",CHAR(34),INDEX(People[First Name],$A1569),CHAR(34),
", PersonMiddleName:  ",CHAR(34),INDEX(People[Middle Name],$A1569),CHAR(34),
", PersonLastName:  ",CHAR(34),INDEX(People[Last Name],$A1569),CHAR(34),"}"))</f>
        <v>#REF!</v>
      </c>
      <c r="E1569" t="e">
        <f>IF(INDEX(Organizations[Organization Type '[CV']],$A1569)="","",
CONCATENATE("  - &amp;OrganizationID",TEXT($A1569,"0000"),
" {","OrganizationTypeCV:  ",CHAR(34),INDEX(Organizations[Organization Type '[CV']],$A1569),CHAR(34),
", OrganizationCode:  ",CHAR(34),INDEX(Organizations[Organization Code],$A1569),CHAR(34),
", OrganizationName:  ",CHAR(34),INDEX(Organizations[Organization Name],$A1569),CHAR(34),
", OrganizationDescription:  ",CHAR(34),INDEX(Organizations[Organization Description],$A1569),CHAR(34),
", OrganizationLink:  ",CHAR(34),INDEX(Organizations[Organization Link],$A1569),CHAR(34),"}"))</f>
        <v>#REF!</v>
      </c>
      <c r="F1569" t="e">
        <f>IF(INDEX(People[First Name],$A1569)="","",
CONCATENATE("  - &amp;AffiliationID",TEXT($A1569,"0000"),
" {PersonID: *PersonID",TEXT($A1569,"0000"),
", OrganizationID: *OrganizationID",TEXT(MATCH(INDEX(People[Organization Name],$A1569),Organizations[Organization Name],0),"0000"),
", IsPrimaryOrganizationContact: , AffiliationStartDate: , AffiliationEndDate: , PrimaryPhone: ",
", PrimaryEmail: ",CHAR(34),INDEX(People[Primary Email],$A1569),CHAR(34),
", PrimaryAddress: ",CHAR(34),INDEX(People[Primary Address],$A1569),CHAR(34),
", PersonLink: }"))</f>
        <v>#REF!</v>
      </c>
      <c r="H1569" t="e">
        <f>IF(COUNTA(CitationInformation)=0,"",IF(INDEX(AuthorList[Author Name],$A1569)="","",
CONCATENATE("  - &amp;AuthorListID",TEXT($A1569,"0000"),
"  {CitationID: *CitationID0001",
", PersonID: *PersonID",TEXT(MATCH(INDEX(AuthorList[Author Name],$A1569),People[Full Name],0),"0000"),
", AuthorOrder: ",INDEX(AuthorList[Author Number],$A1569),"}")))</f>
        <v>#REF!</v>
      </c>
      <c r="K1569" t="e">
        <f>IF(INDEX(SamplingFeatures[Feature Code],$A1569)="","",
CONCATENATE("  - &amp;SamplingFeatureID",TEXT($A1569,"0000"),
" {","SamplingFeatureUUID:  ",CHAR(34),INDEX(SamplingFeatures[Sampling Feature UUID],$A1569),CHAR(34),
", SamplingFeatureTypeCV:  ",CHAR(34),INDEX(SamplingFeatures[Sampling Feature Type],$A1569),CHAR(34),
", SamplingFeatureCode:  ",CHAR(34),INDEX(SamplingFeatures[Feature Code],$A1569),CHAR(34),
", SamplingFeatureName:  ",CHAR(34),INDEX(SamplingFeatures[Feature Name],$A1569),CHAR(34),
", SamplingFeatureDescription:  ",CHAR(34),INDEX(SamplingFeatures[Feature Description],$A1569),CHAR(34),
", SamplingFeatureGeotypeCV:  ",CHAR(34),INDEX(SamplingFeatures[Feature Geo Type],$A1569),CHAR(34),
", FeatureGeometry:  ",CHAR(34),INDEX(SamplingFeatures[Feature Geometry],$A1569),CHAR(34),
", Elevation_m:  ",CHAR(34),INDEX(SamplingFeatures[Elevation_m],$A1569),CHAR(34),
", ElevationDatumCV:  ",CHAR(34),ElevationDatum,CHAR(34),"}"))</f>
        <v>#REF!</v>
      </c>
      <c r="L1569" t="e">
        <f>IF(INDEX(SamplingFeatures[Sampling Feature Type],$A1569)&lt;&gt;"Site","",
CONCATENATE("  - &amp;SiteID",TEXT(SUMPRODUCT(--($L$3:$L1568&lt;&gt;"")),"0000"),
" {","SamplingFeatureID:  *SamplingFeatureID",TEXT($A1569,"0000"),
", SiteTypeCV:  ",CHAR(34),INDEX(Sites[Site Type],$A1569),CHAR(34),
", Latitude:  ",INDEX(Sites[Latitude],$A1569),
", Longitude:  ",INDEX(Sites[Longitude],$A1569),
", SRSName:  ",CHAR(34),LatLonDatum,CHAR(34),"}"))</f>
        <v>#REF!</v>
      </c>
      <c r="M1569" t="e">
        <f>IF(INDEX(SamplingFeatures[Sampling Feature Type],$A1569)&lt;&gt;"Specimen","",
CONCATENATE("  - &amp;SpecimenID",TEXT(SUMPRODUCT(--($M$3:$M1568&lt;&gt;"")),"0000"),
" {","SamplingFeatureID:  *SamplingFeatureID",TEXT($A1569,"0000"),
", SpecimenTypeCV:  ",CHAR(34),INDEX(Specimens[Specimen Type],$A1569),CHAR(34),
", SpecimenMediumCV:  ",INDEX(Specimens[Specimen Medium],$A1569),
", IsFieldSpecimen:  ",CHAR(34),INDEX(Specimens[Is Field Specimen?],$A1569),CHAR(34),"}"))</f>
        <v>#REF!</v>
      </c>
      <c r="N1569" t="e">
        <f>IF(COUNTA(SpatialOffsets[])=0,"", IF(INDEX(SpatialOffsets[Spatial Offset Type],$A1569)="","",
CONCATENATE("  - &amp;SpatialOffsetID",TEXT($A1569,"0000"),
" {","SpatialOffsetTypeCV:  ",CHAR(34),INDEX(SpatialOffsets[Spatial Offset Type],$A1569),CHAR(34),
", Offset1Value:  ",INDEX(SpatialOffsets[Offset 1 Value],$A1569),
", Offset1UnitID:  ",CHAR(34),INDEX(SpatialOffsets[Offset 1 Unit],$A1569),CHAR(34),
", Offset2Value:  ",INDEX(SpatialOffsets[Offset 2 Value],$A1569),
", Offset2UnitID:  ",CHAR(34),INDEX(SpatialOffsets[Offset 2 Unit],$A1569),CHAR(34),
", Offset3Value:  ",INDEX(SpatialOffsets[Offset 3 Value],$A1569),
", Offset3UnitID:  ",CHAR(34),INDEX(SpatialOffsets[Offset 3 Unit],$A1569),CHAR(34),,"}")))</f>
        <v>#REF!</v>
      </c>
      <c r="O1569" t="e">
        <f>IF(COUNTA(RelatedFeatures[])=0,"", IF(INDEX(RelatedFeatures[First Sampling Feature Code],$A1569)="","",
CONCATENATE("  - &amp;RelationID",TEXT($A1569,"0000"),
" {","SamplingFeatureID:  *SamplingFeatureID",TEXT(MATCH(INDEX(RelatedFeatures[First Sampling Feature Code],$A1569),SamplingFeatures[Feature Code],0),"0000"),
", RelationshipTypeCV:  ",CHAR(34),INDEX(RelatedFeatures[Relationship Type],$A1569),CHAR(34),
", RelatedFeatureID: *SamplingFeatureID",TEXT(MATCH(INDEX(RelatedFeatures[Second Sampling Feature Code],$A1569),SamplingFeatures[Feature Code],0),"0000"),
", SpatialOffsetID:  ",IF(INDEX(RelatedFeatures[Offset Number],$A1569)="","",CONCATENATE("*SpatialOffsetID",TEXT(INDEX(RelatedFeatures[Offset Number],$A1569),"0000"))),"}")))</f>
        <v>#REF!</v>
      </c>
      <c r="P1569" t="e">
        <f>IF(INDEX(Methods[Method Type],$A1569)="","",
CONCATENATE("  - &amp;MethodID",TEXT($A1569,"0000"),
" {","MethodTypeCV:  ",CHAR(34),INDEX(Methods[Method Type],$A1569),CHAR(34),
", MethodCode:  ",CHAR(34),INDEX(Methods[Method Code],$A1569),CHAR(34),
", MethodName:  ",CHAR(34),INDEX(Methods[Method Name],$A1569),CHAR(34),
", MethodDescription:  ",CHAR(34),INDEX(Methods[Method Description],$A1569),CHAR(34),
", MethodLink:  ",CHAR(34),INDEX(Methods[Method Link],$A1569),CHAR(34),
", OrganizationID: *OrganizationID",TEXT(MATCH(INDEX(Methods[Organization Name],$A1569),Organizations[Organization Name],0),"0000"),"}"))</f>
        <v>#REF!</v>
      </c>
      <c r="Q1569" t="e">
        <f>IF(INDEX(Variables[Variable Type],$A1569)="","",
CONCATENATE("  - &amp;VariableID",TEXT($A1569,"0000"),
" {","VariableTypeCV:  ",CHAR(34),INDEX(Variables[Variable Type],$A1569),CHAR(34),
", VariableCode:  ",CHAR(34),INDEX(Variables[Variable Code],$A1569),CHAR(34),
", VariableNameCV:  ",CHAR(34),INDEX(Variables[Variable Name],$A1569),CHAR(34),
", VariableDefinition:  ",CHAR(34),INDEX(Variables[Variable Definition],$A1569),CHAR(34),
", SpecciationCV:  ",CHAR(34),INDEX(Variables[Speciation],$A1569),CHAR(34),
", NoDataValue:  ",CHAR(34),INDEX(Variables[No Data Value],$A1569),CHAR(34),"}"))</f>
        <v>#REF!</v>
      </c>
    </row>
    <row r="1570" spans="1:17" x14ac:dyDescent="0.25">
      <c r="A1570">
        <v>1567</v>
      </c>
      <c r="D1570" t="e">
        <f>IF(INDEX(People[First Name],$A1570)="","",
CONCATENATE("  - &amp;PersonID",TEXT($A1570,"0000"),
" {","PersonFirstName:  ",CHAR(34),INDEX(People[First Name],$A1570),CHAR(34),
", PersonMiddleName:  ",CHAR(34),INDEX(People[Middle Name],$A1570),CHAR(34),
", PersonLastName:  ",CHAR(34),INDEX(People[Last Name],$A1570),CHAR(34),"}"))</f>
        <v>#REF!</v>
      </c>
      <c r="E1570" t="e">
        <f>IF(INDEX(Organizations[Organization Type '[CV']],$A1570)="","",
CONCATENATE("  - &amp;OrganizationID",TEXT($A1570,"0000"),
" {","OrganizationTypeCV:  ",CHAR(34),INDEX(Organizations[Organization Type '[CV']],$A1570),CHAR(34),
", OrganizationCode:  ",CHAR(34),INDEX(Organizations[Organization Code],$A1570),CHAR(34),
", OrganizationName:  ",CHAR(34),INDEX(Organizations[Organization Name],$A1570),CHAR(34),
", OrganizationDescription:  ",CHAR(34),INDEX(Organizations[Organization Description],$A1570),CHAR(34),
", OrganizationLink:  ",CHAR(34),INDEX(Organizations[Organization Link],$A1570),CHAR(34),"}"))</f>
        <v>#REF!</v>
      </c>
      <c r="F1570" t="e">
        <f>IF(INDEX(People[First Name],$A1570)="","",
CONCATENATE("  - &amp;AffiliationID",TEXT($A1570,"0000"),
" {PersonID: *PersonID",TEXT($A1570,"0000"),
", OrganizationID: *OrganizationID",TEXT(MATCH(INDEX(People[Organization Name],$A1570),Organizations[Organization Name],0),"0000"),
", IsPrimaryOrganizationContact: , AffiliationStartDate: , AffiliationEndDate: , PrimaryPhone: ",
", PrimaryEmail: ",CHAR(34),INDEX(People[Primary Email],$A1570),CHAR(34),
", PrimaryAddress: ",CHAR(34),INDEX(People[Primary Address],$A1570),CHAR(34),
", PersonLink: }"))</f>
        <v>#REF!</v>
      </c>
      <c r="H1570" t="e">
        <f>IF(COUNTA(CitationInformation)=0,"",IF(INDEX(AuthorList[Author Name],$A1570)="","",
CONCATENATE("  - &amp;AuthorListID",TEXT($A1570,"0000"),
"  {CitationID: *CitationID0001",
", PersonID: *PersonID",TEXT(MATCH(INDEX(AuthorList[Author Name],$A1570),People[Full Name],0),"0000"),
", AuthorOrder: ",INDEX(AuthorList[Author Number],$A1570),"}")))</f>
        <v>#REF!</v>
      </c>
      <c r="K1570" t="e">
        <f>IF(INDEX(SamplingFeatures[Feature Code],$A1570)="","",
CONCATENATE("  - &amp;SamplingFeatureID",TEXT($A1570,"0000"),
" {","SamplingFeatureUUID:  ",CHAR(34),INDEX(SamplingFeatures[Sampling Feature UUID],$A1570),CHAR(34),
", SamplingFeatureTypeCV:  ",CHAR(34),INDEX(SamplingFeatures[Sampling Feature Type],$A1570),CHAR(34),
", SamplingFeatureCode:  ",CHAR(34),INDEX(SamplingFeatures[Feature Code],$A1570),CHAR(34),
", SamplingFeatureName:  ",CHAR(34),INDEX(SamplingFeatures[Feature Name],$A1570),CHAR(34),
", SamplingFeatureDescription:  ",CHAR(34),INDEX(SamplingFeatures[Feature Description],$A1570),CHAR(34),
", SamplingFeatureGeotypeCV:  ",CHAR(34),INDEX(SamplingFeatures[Feature Geo Type],$A1570),CHAR(34),
", FeatureGeometry:  ",CHAR(34),INDEX(SamplingFeatures[Feature Geometry],$A1570),CHAR(34),
", Elevation_m:  ",CHAR(34),INDEX(SamplingFeatures[Elevation_m],$A1570),CHAR(34),
", ElevationDatumCV:  ",CHAR(34),ElevationDatum,CHAR(34),"}"))</f>
        <v>#REF!</v>
      </c>
      <c r="L1570" t="e">
        <f>IF(INDEX(SamplingFeatures[Sampling Feature Type],$A1570)&lt;&gt;"Site","",
CONCATENATE("  - &amp;SiteID",TEXT(SUMPRODUCT(--($L$3:$L1569&lt;&gt;"")),"0000"),
" {","SamplingFeatureID:  *SamplingFeatureID",TEXT($A1570,"0000"),
", SiteTypeCV:  ",CHAR(34),INDEX(Sites[Site Type],$A1570),CHAR(34),
", Latitude:  ",INDEX(Sites[Latitude],$A1570),
", Longitude:  ",INDEX(Sites[Longitude],$A1570),
", SRSName:  ",CHAR(34),LatLonDatum,CHAR(34),"}"))</f>
        <v>#REF!</v>
      </c>
      <c r="M1570" t="e">
        <f>IF(INDEX(SamplingFeatures[Sampling Feature Type],$A1570)&lt;&gt;"Specimen","",
CONCATENATE("  - &amp;SpecimenID",TEXT(SUMPRODUCT(--($M$3:$M1569&lt;&gt;"")),"0000"),
" {","SamplingFeatureID:  *SamplingFeatureID",TEXT($A1570,"0000"),
", SpecimenTypeCV:  ",CHAR(34),INDEX(Specimens[Specimen Type],$A1570),CHAR(34),
", SpecimenMediumCV:  ",INDEX(Specimens[Specimen Medium],$A1570),
", IsFieldSpecimen:  ",CHAR(34),INDEX(Specimens[Is Field Specimen?],$A1570),CHAR(34),"}"))</f>
        <v>#REF!</v>
      </c>
      <c r="N1570" t="e">
        <f>IF(COUNTA(SpatialOffsets[])=0,"", IF(INDEX(SpatialOffsets[Spatial Offset Type],$A1570)="","",
CONCATENATE("  - &amp;SpatialOffsetID",TEXT($A1570,"0000"),
" {","SpatialOffsetTypeCV:  ",CHAR(34),INDEX(SpatialOffsets[Spatial Offset Type],$A1570),CHAR(34),
", Offset1Value:  ",INDEX(SpatialOffsets[Offset 1 Value],$A1570),
", Offset1UnitID:  ",CHAR(34),INDEX(SpatialOffsets[Offset 1 Unit],$A1570),CHAR(34),
", Offset2Value:  ",INDEX(SpatialOffsets[Offset 2 Value],$A1570),
", Offset2UnitID:  ",CHAR(34),INDEX(SpatialOffsets[Offset 2 Unit],$A1570),CHAR(34),
", Offset3Value:  ",INDEX(SpatialOffsets[Offset 3 Value],$A1570),
", Offset3UnitID:  ",CHAR(34),INDEX(SpatialOffsets[Offset 3 Unit],$A1570),CHAR(34),,"}")))</f>
        <v>#REF!</v>
      </c>
      <c r="O1570" t="e">
        <f>IF(COUNTA(RelatedFeatures[])=0,"", IF(INDEX(RelatedFeatures[First Sampling Feature Code],$A1570)="","",
CONCATENATE("  - &amp;RelationID",TEXT($A1570,"0000"),
" {","SamplingFeatureID:  *SamplingFeatureID",TEXT(MATCH(INDEX(RelatedFeatures[First Sampling Feature Code],$A1570),SamplingFeatures[Feature Code],0),"0000"),
", RelationshipTypeCV:  ",CHAR(34),INDEX(RelatedFeatures[Relationship Type],$A1570),CHAR(34),
", RelatedFeatureID: *SamplingFeatureID",TEXT(MATCH(INDEX(RelatedFeatures[Second Sampling Feature Code],$A1570),SamplingFeatures[Feature Code],0),"0000"),
", SpatialOffsetID:  ",IF(INDEX(RelatedFeatures[Offset Number],$A1570)="","",CONCATENATE("*SpatialOffsetID",TEXT(INDEX(RelatedFeatures[Offset Number],$A1570),"0000"))),"}")))</f>
        <v>#REF!</v>
      </c>
      <c r="P1570" t="e">
        <f>IF(INDEX(Methods[Method Type],$A1570)="","",
CONCATENATE("  - &amp;MethodID",TEXT($A1570,"0000"),
" {","MethodTypeCV:  ",CHAR(34),INDEX(Methods[Method Type],$A1570),CHAR(34),
", MethodCode:  ",CHAR(34),INDEX(Methods[Method Code],$A1570),CHAR(34),
", MethodName:  ",CHAR(34),INDEX(Methods[Method Name],$A1570),CHAR(34),
", MethodDescription:  ",CHAR(34),INDEX(Methods[Method Description],$A1570),CHAR(34),
", MethodLink:  ",CHAR(34),INDEX(Methods[Method Link],$A1570),CHAR(34),
", OrganizationID: *OrganizationID",TEXT(MATCH(INDEX(Methods[Organization Name],$A1570),Organizations[Organization Name],0),"0000"),"}"))</f>
        <v>#REF!</v>
      </c>
      <c r="Q1570" t="e">
        <f>IF(INDEX(Variables[Variable Type],$A1570)="","",
CONCATENATE("  - &amp;VariableID",TEXT($A1570,"0000"),
" {","VariableTypeCV:  ",CHAR(34),INDEX(Variables[Variable Type],$A1570),CHAR(34),
", VariableCode:  ",CHAR(34),INDEX(Variables[Variable Code],$A1570),CHAR(34),
", VariableNameCV:  ",CHAR(34),INDEX(Variables[Variable Name],$A1570),CHAR(34),
", VariableDefinition:  ",CHAR(34),INDEX(Variables[Variable Definition],$A1570),CHAR(34),
", SpecciationCV:  ",CHAR(34),INDEX(Variables[Speciation],$A1570),CHAR(34),
", NoDataValue:  ",CHAR(34),INDEX(Variables[No Data Value],$A1570),CHAR(34),"}"))</f>
        <v>#REF!</v>
      </c>
    </row>
    <row r="1571" spans="1:17" x14ac:dyDescent="0.25">
      <c r="A1571">
        <v>1568</v>
      </c>
      <c r="D1571" t="e">
        <f>IF(INDEX(People[First Name],$A1571)="","",
CONCATENATE("  - &amp;PersonID",TEXT($A1571,"0000"),
" {","PersonFirstName:  ",CHAR(34),INDEX(People[First Name],$A1571),CHAR(34),
", PersonMiddleName:  ",CHAR(34),INDEX(People[Middle Name],$A1571),CHAR(34),
", PersonLastName:  ",CHAR(34),INDEX(People[Last Name],$A1571),CHAR(34),"}"))</f>
        <v>#REF!</v>
      </c>
      <c r="E1571" t="e">
        <f>IF(INDEX(Organizations[Organization Type '[CV']],$A1571)="","",
CONCATENATE("  - &amp;OrganizationID",TEXT($A1571,"0000"),
" {","OrganizationTypeCV:  ",CHAR(34),INDEX(Organizations[Organization Type '[CV']],$A1571),CHAR(34),
", OrganizationCode:  ",CHAR(34),INDEX(Organizations[Organization Code],$A1571),CHAR(34),
", OrganizationName:  ",CHAR(34),INDEX(Organizations[Organization Name],$A1571),CHAR(34),
", OrganizationDescription:  ",CHAR(34),INDEX(Organizations[Organization Description],$A1571),CHAR(34),
", OrganizationLink:  ",CHAR(34),INDEX(Organizations[Organization Link],$A1571),CHAR(34),"}"))</f>
        <v>#REF!</v>
      </c>
      <c r="F1571" t="e">
        <f>IF(INDEX(People[First Name],$A1571)="","",
CONCATENATE("  - &amp;AffiliationID",TEXT($A1571,"0000"),
" {PersonID: *PersonID",TEXT($A1571,"0000"),
", OrganizationID: *OrganizationID",TEXT(MATCH(INDEX(People[Organization Name],$A1571),Organizations[Organization Name],0),"0000"),
", IsPrimaryOrganizationContact: , AffiliationStartDate: , AffiliationEndDate: , PrimaryPhone: ",
", PrimaryEmail: ",CHAR(34),INDEX(People[Primary Email],$A1571),CHAR(34),
", PrimaryAddress: ",CHAR(34),INDEX(People[Primary Address],$A1571),CHAR(34),
", PersonLink: }"))</f>
        <v>#REF!</v>
      </c>
      <c r="H1571" t="e">
        <f>IF(COUNTA(CitationInformation)=0,"",IF(INDEX(AuthorList[Author Name],$A1571)="","",
CONCATENATE("  - &amp;AuthorListID",TEXT($A1571,"0000"),
"  {CitationID: *CitationID0001",
", PersonID: *PersonID",TEXT(MATCH(INDEX(AuthorList[Author Name],$A1571),People[Full Name],0),"0000"),
", AuthorOrder: ",INDEX(AuthorList[Author Number],$A1571),"}")))</f>
        <v>#REF!</v>
      </c>
      <c r="K1571" t="e">
        <f>IF(INDEX(SamplingFeatures[Feature Code],$A1571)="","",
CONCATENATE("  - &amp;SamplingFeatureID",TEXT($A1571,"0000"),
" {","SamplingFeatureUUID:  ",CHAR(34),INDEX(SamplingFeatures[Sampling Feature UUID],$A1571),CHAR(34),
", SamplingFeatureTypeCV:  ",CHAR(34),INDEX(SamplingFeatures[Sampling Feature Type],$A1571),CHAR(34),
", SamplingFeatureCode:  ",CHAR(34),INDEX(SamplingFeatures[Feature Code],$A1571),CHAR(34),
", SamplingFeatureName:  ",CHAR(34),INDEX(SamplingFeatures[Feature Name],$A1571),CHAR(34),
", SamplingFeatureDescription:  ",CHAR(34),INDEX(SamplingFeatures[Feature Description],$A1571),CHAR(34),
", SamplingFeatureGeotypeCV:  ",CHAR(34),INDEX(SamplingFeatures[Feature Geo Type],$A1571),CHAR(34),
", FeatureGeometry:  ",CHAR(34),INDEX(SamplingFeatures[Feature Geometry],$A1571),CHAR(34),
", Elevation_m:  ",CHAR(34),INDEX(SamplingFeatures[Elevation_m],$A1571),CHAR(34),
", ElevationDatumCV:  ",CHAR(34),ElevationDatum,CHAR(34),"}"))</f>
        <v>#REF!</v>
      </c>
      <c r="L1571" t="e">
        <f>IF(INDEX(SamplingFeatures[Sampling Feature Type],$A1571)&lt;&gt;"Site","",
CONCATENATE("  - &amp;SiteID",TEXT(SUMPRODUCT(--($L$3:$L1570&lt;&gt;"")),"0000"),
" {","SamplingFeatureID:  *SamplingFeatureID",TEXT($A1571,"0000"),
", SiteTypeCV:  ",CHAR(34),INDEX(Sites[Site Type],$A1571),CHAR(34),
", Latitude:  ",INDEX(Sites[Latitude],$A1571),
", Longitude:  ",INDEX(Sites[Longitude],$A1571),
", SRSName:  ",CHAR(34),LatLonDatum,CHAR(34),"}"))</f>
        <v>#REF!</v>
      </c>
      <c r="M1571" t="e">
        <f>IF(INDEX(SamplingFeatures[Sampling Feature Type],$A1571)&lt;&gt;"Specimen","",
CONCATENATE("  - &amp;SpecimenID",TEXT(SUMPRODUCT(--($M$3:$M1570&lt;&gt;"")),"0000"),
" {","SamplingFeatureID:  *SamplingFeatureID",TEXT($A1571,"0000"),
", SpecimenTypeCV:  ",CHAR(34),INDEX(Specimens[Specimen Type],$A1571),CHAR(34),
", SpecimenMediumCV:  ",INDEX(Specimens[Specimen Medium],$A1571),
", IsFieldSpecimen:  ",CHAR(34),INDEX(Specimens[Is Field Specimen?],$A1571),CHAR(34),"}"))</f>
        <v>#REF!</v>
      </c>
      <c r="N1571" t="e">
        <f>IF(COUNTA(SpatialOffsets[])=0,"", IF(INDEX(SpatialOffsets[Spatial Offset Type],$A1571)="","",
CONCATENATE("  - &amp;SpatialOffsetID",TEXT($A1571,"0000"),
" {","SpatialOffsetTypeCV:  ",CHAR(34),INDEX(SpatialOffsets[Spatial Offset Type],$A1571),CHAR(34),
", Offset1Value:  ",INDEX(SpatialOffsets[Offset 1 Value],$A1571),
", Offset1UnitID:  ",CHAR(34),INDEX(SpatialOffsets[Offset 1 Unit],$A1571),CHAR(34),
", Offset2Value:  ",INDEX(SpatialOffsets[Offset 2 Value],$A1571),
", Offset2UnitID:  ",CHAR(34),INDEX(SpatialOffsets[Offset 2 Unit],$A1571),CHAR(34),
", Offset3Value:  ",INDEX(SpatialOffsets[Offset 3 Value],$A1571),
", Offset3UnitID:  ",CHAR(34),INDEX(SpatialOffsets[Offset 3 Unit],$A1571),CHAR(34),,"}")))</f>
        <v>#REF!</v>
      </c>
      <c r="O1571" t="e">
        <f>IF(COUNTA(RelatedFeatures[])=0,"", IF(INDEX(RelatedFeatures[First Sampling Feature Code],$A1571)="","",
CONCATENATE("  - &amp;RelationID",TEXT($A1571,"0000"),
" {","SamplingFeatureID:  *SamplingFeatureID",TEXT(MATCH(INDEX(RelatedFeatures[First Sampling Feature Code],$A1571),SamplingFeatures[Feature Code],0),"0000"),
", RelationshipTypeCV:  ",CHAR(34),INDEX(RelatedFeatures[Relationship Type],$A1571),CHAR(34),
", RelatedFeatureID: *SamplingFeatureID",TEXT(MATCH(INDEX(RelatedFeatures[Second Sampling Feature Code],$A1571),SamplingFeatures[Feature Code],0),"0000"),
", SpatialOffsetID:  ",IF(INDEX(RelatedFeatures[Offset Number],$A1571)="","",CONCATENATE("*SpatialOffsetID",TEXT(INDEX(RelatedFeatures[Offset Number],$A1571),"0000"))),"}")))</f>
        <v>#REF!</v>
      </c>
      <c r="P1571" t="e">
        <f>IF(INDEX(Methods[Method Type],$A1571)="","",
CONCATENATE("  - &amp;MethodID",TEXT($A1571,"0000"),
" {","MethodTypeCV:  ",CHAR(34),INDEX(Methods[Method Type],$A1571),CHAR(34),
", MethodCode:  ",CHAR(34),INDEX(Methods[Method Code],$A1571),CHAR(34),
", MethodName:  ",CHAR(34),INDEX(Methods[Method Name],$A1571),CHAR(34),
", MethodDescription:  ",CHAR(34),INDEX(Methods[Method Description],$A1571),CHAR(34),
", MethodLink:  ",CHAR(34),INDEX(Methods[Method Link],$A1571),CHAR(34),
", OrganizationID: *OrganizationID",TEXT(MATCH(INDEX(Methods[Organization Name],$A1571),Organizations[Organization Name],0),"0000"),"}"))</f>
        <v>#REF!</v>
      </c>
      <c r="Q1571" t="e">
        <f>IF(INDEX(Variables[Variable Type],$A1571)="","",
CONCATENATE("  - &amp;VariableID",TEXT($A1571,"0000"),
" {","VariableTypeCV:  ",CHAR(34),INDEX(Variables[Variable Type],$A1571),CHAR(34),
", VariableCode:  ",CHAR(34),INDEX(Variables[Variable Code],$A1571),CHAR(34),
", VariableNameCV:  ",CHAR(34),INDEX(Variables[Variable Name],$A1571),CHAR(34),
", VariableDefinition:  ",CHAR(34),INDEX(Variables[Variable Definition],$A1571),CHAR(34),
", SpecciationCV:  ",CHAR(34),INDEX(Variables[Speciation],$A1571),CHAR(34),
", NoDataValue:  ",CHAR(34),INDEX(Variables[No Data Value],$A1571),CHAR(34),"}"))</f>
        <v>#REF!</v>
      </c>
    </row>
    <row r="1572" spans="1:17" x14ac:dyDescent="0.25">
      <c r="A1572">
        <v>1569</v>
      </c>
      <c r="D1572" t="e">
        <f>IF(INDEX(People[First Name],$A1572)="","",
CONCATENATE("  - &amp;PersonID",TEXT($A1572,"0000"),
" {","PersonFirstName:  ",CHAR(34),INDEX(People[First Name],$A1572),CHAR(34),
", PersonMiddleName:  ",CHAR(34),INDEX(People[Middle Name],$A1572),CHAR(34),
", PersonLastName:  ",CHAR(34),INDEX(People[Last Name],$A1572),CHAR(34),"}"))</f>
        <v>#REF!</v>
      </c>
      <c r="E1572" t="e">
        <f>IF(INDEX(Organizations[Organization Type '[CV']],$A1572)="","",
CONCATENATE("  - &amp;OrganizationID",TEXT($A1572,"0000"),
" {","OrganizationTypeCV:  ",CHAR(34),INDEX(Organizations[Organization Type '[CV']],$A1572),CHAR(34),
", OrganizationCode:  ",CHAR(34),INDEX(Organizations[Organization Code],$A1572),CHAR(34),
", OrganizationName:  ",CHAR(34),INDEX(Organizations[Organization Name],$A1572),CHAR(34),
", OrganizationDescription:  ",CHAR(34),INDEX(Organizations[Organization Description],$A1572),CHAR(34),
", OrganizationLink:  ",CHAR(34),INDEX(Organizations[Organization Link],$A1572),CHAR(34),"}"))</f>
        <v>#REF!</v>
      </c>
      <c r="F1572" t="e">
        <f>IF(INDEX(People[First Name],$A1572)="","",
CONCATENATE("  - &amp;AffiliationID",TEXT($A1572,"0000"),
" {PersonID: *PersonID",TEXT($A1572,"0000"),
", OrganizationID: *OrganizationID",TEXT(MATCH(INDEX(People[Organization Name],$A1572),Organizations[Organization Name],0),"0000"),
", IsPrimaryOrganizationContact: , AffiliationStartDate: , AffiliationEndDate: , PrimaryPhone: ",
", PrimaryEmail: ",CHAR(34),INDEX(People[Primary Email],$A1572),CHAR(34),
", PrimaryAddress: ",CHAR(34),INDEX(People[Primary Address],$A1572),CHAR(34),
", PersonLink: }"))</f>
        <v>#REF!</v>
      </c>
      <c r="H1572" t="e">
        <f>IF(COUNTA(CitationInformation)=0,"",IF(INDEX(AuthorList[Author Name],$A1572)="","",
CONCATENATE("  - &amp;AuthorListID",TEXT($A1572,"0000"),
"  {CitationID: *CitationID0001",
", PersonID: *PersonID",TEXT(MATCH(INDEX(AuthorList[Author Name],$A1572),People[Full Name],0),"0000"),
", AuthorOrder: ",INDEX(AuthorList[Author Number],$A1572),"}")))</f>
        <v>#REF!</v>
      </c>
      <c r="K1572" t="e">
        <f>IF(INDEX(SamplingFeatures[Feature Code],$A1572)="","",
CONCATENATE("  - &amp;SamplingFeatureID",TEXT($A1572,"0000"),
" {","SamplingFeatureUUID:  ",CHAR(34),INDEX(SamplingFeatures[Sampling Feature UUID],$A1572),CHAR(34),
", SamplingFeatureTypeCV:  ",CHAR(34),INDEX(SamplingFeatures[Sampling Feature Type],$A1572),CHAR(34),
", SamplingFeatureCode:  ",CHAR(34),INDEX(SamplingFeatures[Feature Code],$A1572),CHAR(34),
", SamplingFeatureName:  ",CHAR(34),INDEX(SamplingFeatures[Feature Name],$A1572),CHAR(34),
", SamplingFeatureDescription:  ",CHAR(34),INDEX(SamplingFeatures[Feature Description],$A1572),CHAR(34),
", SamplingFeatureGeotypeCV:  ",CHAR(34),INDEX(SamplingFeatures[Feature Geo Type],$A1572),CHAR(34),
", FeatureGeometry:  ",CHAR(34),INDEX(SamplingFeatures[Feature Geometry],$A1572),CHAR(34),
", Elevation_m:  ",CHAR(34),INDEX(SamplingFeatures[Elevation_m],$A1572),CHAR(34),
", ElevationDatumCV:  ",CHAR(34),ElevationDatum,CHAR(34),"}"))</f>
        <v>#REF!</v>
      </c>
      <c r="L1572" t="e">
        <f>IF(INDEX(SamplingFeatures[Sampling Feature Type],$A1572)&lt;&gt;"Site","",
CONCATENATE("  - &amp;SiteID",TEXT(SUMPRODUCT(--($L$3:$L1571&lt;&gt;"")),"0000"),
" {","SamplingFeatureID:  *SamplingFeatureID",TEXT($A1572,"0000"),
", SiteTypeCV:  ",CHAR(34),INDEX(Sites[Site Type],$A1572),CHAR(34),
", Latitude:  ",INDEX(Sites[Latitude],$A1572),
", Longitude:  ",INDEX(Sites[Longitude],$A1572),
", SRSName:  ",CHAR(34),LatLonDatum,CHAR(34),"}"))</f>
        <v>#REF!</v>
      </c>
      <c r="M1572" t="e">
        <f>IF(INDEX(SamplingFeatures[Sampling Feature Type],$A1572)&lt;&gt;"Specimen","",
CONCATENATE("  - &amp;SpecimenID",TEXT(SUMPRODUCT(--($M$3:$M1571&lt;&gt;"")),"0000"),
" {","SamplingFeatureID:  *SamplingFeatureID",TEXT($A1572,"0000"),
", SpecimenTypeCV:  ",CHAR(34),INDEX(Specimens[Specimen Type],$A1572),CHAR(34),
", SpecimenMediumCV:  ",INDEX(Specimens[Specimen Medium],$A1572),
", IsFieldSpecimen:  ",CHAR(34),INDEX(Specimens[Is Field Specimen?],$A1572),CHAR(34),"}"))</f>
        <v>#REF!</v>
      </c>
      <c r="N1572" t="e">
        <f>IF(COUNTA(SpatialOffsets[])=0,"", IF(INDEX(SpatialOffsets[Spatial Offset Type],$A1572)="","",
CONCATENATE("  - &amp;SpatialOffsetID",TEXT($A1572,"0000"),
" {","SpatialOffsetTypeCV:  ",CHAR(34),INDEX(SpatialOffsets[Spatial Offset Type],$A1572),CHAR(34),
", Offset1Value:  ",INDEX(SpatialOffsets[Offset 1 Value],$A1572),
", Offset1UnitID:  ",CHAR(34),INDEX(SpatialOffsets[Offset 1 Unit],$A1572),CHAR(34),
", Offset2Value:  ",INDEX(SpatialOffsets[Offset 2 Value],$A1572),
", Offset2UnitID:  ",CHAR(34),INDEX(SpatialOffsets[Offset 2 Unit],$A1572),CHAR(34),
", Offset3Value:  ",INDEX(SpatialOffsets[Offset 3 Value],$A1572),
", Offset3UnitID:  ",CHAR(34),INDEX(SpatialOffsets[Offset 3 Unit],$A1572),CHAR(34),,"}")))</f>
        <v>#REF!</v>
      </c>
      <c r="O1572" t="e">
        <f>IF(COUNTA(RelatedFeatures[])=0,"", IF(INDEX(RelatedFeatures[First Sampling Feature Code],$A1572)="","",
CONCATENATE("  - &amp;RelationID",TEXT($A1572,"0000"),
" {","SamplingFeatureID:  *SamplingFeatureID",TEXT(MATCH(INDEX(RelatedFeatures[First Sampling Feature Code],$A1572),SamplingFeatures[Feature Code],0),"0000"),
", RelationshipTypeCV:  ",CHAR(34),INDEX(RelatedFeatures[Relationship Type],$A1572),CHAR(34),
", RelatedFeatureID: *SamplingFeatureID",TEXT(MATCH(INDEX(RelatedFeatures[Second Sampling Feature Code],$A1572),SamplingFeatures[Feature Code],0),"0000"),
", SpatialOffsetID:  ",IF(INDEX(RelatedFeatures[Offset Number],$A1572)="","",CONCATENATE("*SpatialOffsetID",TEXT(INDEX(RelatedFeatures[Offset Number],$A1572),"0000"))),"}")))</f>
        <v>#REF!</v>
      </c>
      <c r="P1572" t="e">
        <f>IF(INDEX(Methods[Method Type],$A1572)="","",
CONCATENATE("  - &amp;MethodID",TEXT($A1572,"0000"),
" {","MethodTypeCV:  ",CHAR(34),INDEX(Methods[Method Type],$A1572),CHAR(34),
", MethodCode:  ",CHAR(34),INDEX(Methods[Method Code],$A1572),CHAR(34),
", MethodName:  ",CHAR(34),INDEX(Methods[Method Name],$A1572),CHAR(34),
", MethodDescription:  ",CHAR(34),INDEX(Methods[Method Description],$A1572),CHAR(34),
", MethodLink:  ",CHAR(34),INDEX(Methods[Method Link],$A1572),CHAR(34),
", OrganizationID: *OrganizationID",TEXT(MATCH(INDEX(Methods[Organization Name],$A1572),Organizations[Organization Name],0),"0000"),"}"))</f>
        <v>#REF!</v>
      </c>
      <c r="Q1572" t="e">
        <f>IF(INDEX(Variables[Variable Type],$A1572)="","",
CONCATENATE("  - &amp;VariableID",TEXT($A1572,"0000"),
" {","VariableTypeCV:  ",CHAR(34),INDEX(Variables[Variable Type],$A1572),CHAR(34),
", VariableCode:  ",CHAR(34),INDEX(Variables[Variable Code],$A1572),CHAR(34),
", VariableNameCV:  ",CHAR(34),INDEX(Variables[Variable Name],$A1572),CHAR(34),
", VariableDefinition:  ",CHAR(34),INDEX(Variables[Variable Definition],$A1572),CHAR(34),
", SpecciationCV:  ",CHAR(34),INDEX(Variables[Speciation],$A1572),CHAR(34),
", NoDataValue:  ",CHAR(34),INDEX(Variables[No Data Value],$A1572),CHAR(34),"}"))</f>
        <v>#REF!</v>
      </c>
    </row>
    <row r="1573" spans="1:17" x14ac:dyDescent="0.25">
      <c r="A1573">
        <v>1570</v>
      </c>
      <c r="D1573" t="e">
        <f>IF(INDEX(People[First Name],$A1573)="","",
CONCATENATE("  - &amp;PersonID",TEXT($A1573,"0000"),
" {","PersonFirstName:  ",CHAR(34),INDEX(People[First Name],$A1573),CHAR(34),
", PersonMiddleName:  ",CHAR(34),INDEX(People[Middle Name],$A1573),CHAR(34),
", PersonLastName:  ",CHAR(34),INDEX(People[Last Name],$A1573),CHAR(34),"}"))</f>
        <v>#REF!</v>
      </c>
      <c r="E1573" t="e">
        <f>IF(INDEX(Organizations[Organization Type '[CV']],$A1573)="","",
CONCATENATE("  - &amp;OrganizationID",TEXT($A1573,"0000"),
" {","OrganizationTypeCV:  ",CHAR(34),INDEX(Organizations[Organization Type '[CV']],$A1573),CHAR(34),
", OrganizationCode:  ",CHAR(34),INDEX(Organizations[Organization Code],$A1573),CHAR(34),
", OrganizationName:  ",CHAR(34),INDEX(Organizations[Organization Name],$A1573),CHAR(34),
", OrganizationDescription:  ",CHAR(34),INDEX(Organizations[Organization Description],$A1573),CHAR(34),
", OrganizationLink:  ",CHAR(34),INDEX(Organizations[Organization Link],$A1573),CHAR(34),"}"))</f>
        <v>#REF!</v>
      </c>
      <c r="F1573" t="e">
        <f>IF(INDEX(People[First Name],$A1573)="","",
CONCATENATE("  - &amp;AffiliationID",TEXT($A1573,"0000"),
" {PersonID: *PersonID",TEXT($A1573,"0000"),
", OrganizationID: *OrganizationID",TEXT(MATCH(INDEX(People[Organization Name],$A1573),Organizations[Organization Name],0),"0000"),
", IsPrimaryOrganizationContact: , AffiliationStartDate: , AffiliationEndDate: , PrimaryPhone: ",
", PrimaryEmail: ",CHAR(34),INDEX(People[Primary Email],$A1573),CHAR(34),
", PrimaryAddress: ",CHAR(34),INDEX(People[Primary Address],$A1573),CHAR(34),
", PersonLink: }"))</f>
        <v>#REF!</v>
      </c>
      <c r="H1573" t="e">
        <f>IF(COUNTA(CitationInformation)=0,"",IF(INDEX(AuthorList[Author Name],$A1573)="","",
CONCATENATE("  - &amp;AuthorListID",TEXT($A1573,"0000"),
"  {CitationID: *CitationID0001",
", PersonID: *PersonID",TEXT(MATCH(INDEX(AuthorList[Author Name],$A1573),People[Full Name],0),"0000"),
", AuthorOrder: ",INDEX(AuthorList[Author Number],$A1573),"}")))</f>
        <v>#REF!</v>
      </c>
      <c r="K1573" t="e">
        <f>IF(INDEX(SamplingFeatures[Feature Code],$A1573)="","",
CONCATENATE("  - &amp;SamplingFeatureID",TEXT($A1573,"0000"),
" {","SamplingFeatureUUID:  ",CHAR(34),INDEX(SamplingFeatures[Sampling Feature UUID],$A1573),CHAR(34),
", SamplingFeatureTypeCV:  ",CHAR(34),INDEX(SamplingFeatures[Sampling Feature Type],$A1573),CHAR(34),
", SamplingFeatureCode:  ",CHAR(34),INDEX(SamplingFeatures[Feature Code],$A1573),CHAR(34),
", SamplingFeatureName:  ",CHAR(34),INDEX(SamplingFeatures[Feature Name],$A1573),CHAR(34),
", SamplingFeatureDescription:  ",CHAR(34),INDEX(SamplingFeatures[Feature Description],$A1573),CHAR(34),
", SamplingFeatureGeotypeCV:  ",CHAR(34),INDEX(SamplingFeatures[Feature Geo Type],$A1573),CHAR(34),
", FeatureGeometry:  ",CHAR(34),INDEX(SamplingFeatures[Feature Geometry],$A1573),CHAR(34),
", Elevation_m:  ",CHAR(34),INDEX(SamplingFeatures[Elevation_m],$A1573),CHAR(34),
", ElevationDatumCV:  ",CHAR(34),ElevationDatum,CHAR(34),"}"))</f>
        <v>#REF!</v>
      </c>
      <c r="L1573" t="e">
        <f>IF(INDEX(SamplingFeatures[Sampling Feature Type],$A1573)&lt;&gt;"Site","",
CONCATENATE("  - &amp;SiteID",TEXT(SUMPRODUCT(--($L$3:$L1572&lt;&gt;"")),"0000"),
" {","SamplingFeatureID:  *SamplingFeatureID",TEXT($A1573,"0000"),
", SiteTypeCV:  ",CHAR(34),INDEX(Sites[Site Type],$A1573),CHAR(34),
", Latitude:  ",INDEX(Sites[Latitude],$A1573),
", Longitude:  ",INDEX(Sites[Longitude],$A1573),
", SRSName:  ",CHAR(34),LatLonDatum,CHAR(34),"}"))</f>
        <v>#REF!</v>
      </c>
      <c r="M1573" t="e">
        <f>IF(INDEX(SamplingFeatures[Sampling Feature Type],$A1573)&lt;&gt;"Specimen","",
CONCATENATE("  - &amp;SpecimenID",TEXT(SUMPRODUCT(--($M$3:$M1572&lt;&gt;"")),"0000"),
" {","SamplingFeatureID:  *SamplingFeatureID",TEXT($A1573,"0000"),
", SpecimenTypeCV:  ",CHAR(34),INDEX(Specimens[Specimen Type],$A1573),CHAR(34),
", SpecimenMediumCV:  ",INDEX(Specimens[Specimen Medium],$A1573),
", IsFieldSpecimen:  ",CHAR(34),INDEX(Specimens[Is Field Specimen?],$A1573),CHAR(34),"}"))</f>
        <v>#REF!</v>
      </c>
      <c r="N1573" t="e">
        <f>IF(COUNTA(SpatialOffsets[])=0,"", IF(INDEX(SpatialOffsets[Spatial Offset Type],$A1573)="","",
CONCATENATE("  - &amp;SpatialOffsetID",TEXT($A1573,"0000"),
" {","SpatialOffsetTypeCV:  ",CHAR(34),INDEX(SpatialOffsets[Spatial Offset Type],$A1573),CHAR(34),
", Offset1Value:  ",INDEX(SpatialOffsets[Offset 1 Value],$A1573),
", Offset1UnitID:  ",CHAR(34),INDEX(SpatialOffsets[Offset 1 Unit],$A1573),CHAR(34),
", Offset2Value:  ",INDEX(SpatialOffsets[Offset 2 Value],$A1573),
", Offset2UnitID:  ",CHAR(34),INDEX(SpatialOffsets[Offset 2 Unit],$A1573),CHAR(34),
", Offset3Value:  ",INDEX(SpatialOffsets[Offset 3 Value],$A1573),
", Offset3UnitID:  ",CHAR(34),INDEX(SpatialOffsets[Offset 3 Unit],$A1573),CHAR(34),,"}")))</f>
        <v>#REF!</v>
      </c>
      <c r="O1573" t="e">
        <f>IF(COUNTA(RelatedFeatures[])=0,"", IF(INDEX(RelatedFeatures[First Sampling Feature Code],$A1573)="","",
CONCATENATE("  - &amp;RelationID",TEXT($A1573,"0000"),
" {","SamplingFeatureID:  *SamplingFeatureID",TEXT(MATCH(INDEX(RelatedFeatures[First Sampling Feature Code],$A1573),SamplingFeatures[Feature Code],0),"0000"),
", RelationshipTypeCV:  ",CHAR(34),INDEX(RelatedFeatures[Relationship Type],$A1573),CHAR(34),
", RelatedFeatureID: *SamplingFeatureID",TEXT(MATCH(INDEX(RelatedFeatures[Second Sampling Feature Code],$A1573),SamplingFeatures[Feature Code],0),"0000"),
", SpatialOffsetID:  ",IF(INDEX(RelatedFeatures[Offset Number],$A1573)="","",CONCATENATE("*SpatialOffsetID",TEXT(INDEX(RelatedFeatures[Offset Number],$A1573),"0000"))),"}")))</f>
        <v>#REF!</v>
      </c>
      <c r="P1573" t="e">
        <f>IF(INDEX(Methods[Method Type],$A1573)="","",
CONCATENATE("  - &amp;MethodID",TEXT($A1573,"0000"),
" {","MethodTypeCV:  ",CHAR(34),INDEX(Methods[Method Type],$A1573),CHAR(34),
", MethodCode:  ",CHAR(34),INDEX(Methods[Method Code],$A1573),CHAR(34),
", MethodName:  ",CHAR(34),INDEX(Methods[Method Name],$A1573),CHAR(34),
", MethodDescription:  ",CHAR(34),INDEX(Methods[Method Description],$A1573),CHAR(34),
", MethodLink:  ",CHAR(34),INDEX(Methods[Method Link],$A1573),CHAR(34),
", OrganizationID: *OrganizationID",TEXT(MATCH(INDEX(Methods[Organization Name],$A1573),Organizations[Organization Name],0),"0000"),"}"))</f>
        <v>#REF!</v>
      </c>
      <c r="Q1573" t="e">
        <f>IF(INDEX(Variables[Variable Type],$A1573)="","",
CONCATENATE("  - &amp;VariableID",TEXT($A1573,"0000"),
" {","VariableTypeCV:  ",CHAR(34),INDEX(Variables[Variable Type],$A1573),CHAR(34),
", VariableCode:  ",CHAR(34),INDEX(Variables[Variable Code],$A1573),CHAR(34),
", VariableNameCV:  ",CHAR(34),INDEX(Variables[Variable Name],$A1573),CHAR(34),
", VariableDefinition:  ",CHAR(34),INDEX(Variables[Variable Definition],$A1573),CHAR(34),
", SpecciationCV:  ",CHAR(34),INDEX(Variables[Speciation],$A1573),CHAR(34),
", NoDataValue:  ",CHAR(34),INDEX(Variables[No Data Value],$A1573),CHAR(34),"}"))</f>
        <v>#REF!</v>
      </c>
    </row>
    <row r="1574" spans="1:17" x14ac:dyDescent="0.25">
      <c r="A1574">
        <v>1571</v>
      </c>
      <c r="D1574" t="e">
        <f>IF(INDEX(People[First Name],$A1574)="","",
CONCATENATE("  - &amp;PersonID",TEXT($A1574,"0000"),
" {","PersonFirstName:  ",CHAR(34),INDEX(People[First Name],$A1574),CHAR(34),
", PersonMiddleName:  ",CHAR(34),INDEX(People[Middle Name],$A1574),CHAR(34),
", PersonLastName:  ",CHAR(34),INDEX(People[Last Name],$A1574),CHAR(34),"}"))</f>
        <v>#REF!</v>
      </c>
      <c r="E1574" t="e">
        <f>IF(INDEX(Organizations[Organization Type '[CV']],$A1574)="","",
CONCATENATE("  - &amp;OrganizationID",TEXT($A1574,"0000"),
" {","OrganizationTypeCV:  ",CHAR(34),INDEX(Organizations[Organization Type '[CV']],$A1574),CHAR(34),
", OrganizationCode:  ",CHAR(34),INDEX(Organizations[Organization Code],$A1574),CHAR(34),
", OrganizationName:  ",CHAR(34),INDEX(Organizations[Organization Name],$A1574),CHAR(34),
", OrganizationDescription:  ",CHAR(34),INDEX(Organizations[Organization Description],$A1574),CHAR(34),
", OrganizationLink:  ",CHAR(34),INDEX(Organizations[Organization Link],$A1574),CHAR(34),"}"))</f>
        <v>#REF!</v>
      </c>
      <c r="F1574" t="e">
        <f>IF(INDEX(People[First Name],$A1574)="","",
CONCATENATE("  - &amp;AffiliationID",TEXT($A1574,"0000"),
" {PersonID: *PersonID",TEXT($A1574,"0000"),
", OrganizationID: *OrganizationID",TEXT(MATCH(INDEX(People[Organization Name],$A1574),Organizations[Organization Name],0),"0000"),
", IsPrimaryOrganizationContact: , AffiliationStartDate: , AffiliationEndDate: , PrimaryPhone: ",
", PrimaryEmail: ",CHAR(34),INDEX(People[Primary Email],$A1574),CHAR(34),
", PrimaryAddress: ",CHAR(34),INDEX(People[Primary Address],$A1574),CHAR(34),
", PersonLink: }"))</f>
        <v>#REF!</v>
      </c>
      <c r="H1574" t="e">
        <f>IF(COUNTA(CitationInformation)=0,"",IF(INDEX(AuthorList[Author Name],$A1574)="","",
CONCATENATE("  - &amp;AuthorListID",TEXT($A1574,"0000"),
"  {CitationID: *CitationID0001",
", PersonID: *PersonID",TEXT(MATCH(INDEX(AuthorList[Author Name],$A1574),People[Full Name],0),"0000"),
", AuthorOrder: ",INDEX(AuthorList[Author Number],$A1574),"}")))</f>
        <v>#REF!</v>
      </c>
      <c r="K1574" t="e">
        <f>IF(INDEX(SamplingFeatures[Feature Code],$A1574)="","",
CONCATENATE("  - &amp;SamplingFeatureID",TEXT($A1574,"0000"),
" {","SamplingFeatureUUID:  ",CHAR(34),INDEX(SamplingFeatures[Sampling Feature UUID],$A1574),CHAR(34),
", SamplingFeatureTypeCV:  ",CHAR(34),INDEX(SamplingFeatures[Sampling Feature Type],$A1574),CHAR(34),
", SamplingFeatureCode:  ",CHAR(34),INDEX(SamplingFeatures[Feature Code],$A1574),CHAR(34),
", SamplingFeatureName:  ",CHAR(34),INDEX(SamplingFeatures[Feature Name],$A1574),CHAR(34),
", SamplingFeatureDescription:  ",CHAR(34),INDEX(SamplingFeatures[Feature Description],$A1574),CHAR(34),
", SamplingFeatureGeotypeCV:  ",CHAR(34),INDEX(SamplingFeatures[Feature Geo Type],$A1574),CHAR(34),
", FeatureGeometry:  ",CHAR(34),INDEX(SamplingFeatures[Feature Geometry],$A1574),CHAR(34),
", Elevation_m:  ",CHAR(34),INDEX(SamplingFeatures[Elevation_m],$A1574),CHAR(34),
", ElevationDatumCV:  ",CHAR(34),ElevationDatum,CHAR(34),"}"))</f>
        <v>#REF!</v>
      </c>
      <c r="L1574" t="e">
        <f>IF(INDEX(SamplingFeatures[Sampling Feature Type],$A1574)&lt;&gt;"Site","",
CONCATENATE("  - &amp;SiteID",TEXT(SUMPRODUCT(--($L$3:$L1573&lt;&gt;"")),"0000"),
" {","SamplingFeatureID:  *SamplingFeatureID",TEXT($A1574,"0000"),
", SiteTypeCV:  ",CHAR(34),INDEX(Sites[Site Type],$A1574),CHAR(34),
", Latitude:  ",INDEX(Sites[Latitude],$A1574),
", Longitude:  ",INDEX(Sites[Longitude],$A1574),
", SRSName:  ",CHAR(34),LatLonDatum,CHAR(34),"}"))</f>
        <v>#REF!</v>
      </c>
      <c r="M1574" t="e">
        <f>IF(INDEX(SamplingFeatures[Sampling Feature Type],$A1574)&lt;&gt;"Specimen","",
CONCATENATE("  - &amp;SpecimenID",TEXT(SUMPRODUCT(--($M$3:$M1573&lt;&gt;"")),"0000"),
" {","SamplingFeatureID:  *SamplingFeatureID",TEXT($A1574,"0000"),
", SpecimenTypeCV:  ",CHAR(34),INDEX(Specimens[Specimen Type],$A1574),CHAR(34),
", SpecimenMediumCV:  ",INDEX(Specimens[Specimen Medium],$A1574),
", IsFieldSpecimen:  ",CHAR(34),INDEX(Specimens[Is Field Specimen?],$A1574),CHAR(34),"}"))</f>
        <v>#REF!</v>
      </c>
      <c r="N1574" t="e">
        <f>IF(COUNTA(SpatialOffsets[])=0,"", IF(INDEX(SpatialOffsets[Spatial Offset Type],$A1574)="","",
CONCATENATE("  - &amp;SpatialOffsetID",TEXT($A1574,"0000"),
" {","SpatialOffsetTypeCV:  ",CHAR(34),INDEX(SpatialOffsets[Spatial Offset Type],$A1574),CHAR(34),
", Offset1Value:  ",INDEX(SpatialOffsets[Offset 1 Value],$A1574),
", Offset1UnitID:  ",CHAR(34),INDEX(SpatialOffsets[Offset 1 Unit],$A1574),CHAR(34),
", Offset2Value:  ",INDEX(SpatialOffsets[Offset 2 Value],$A1574),
", Offset2UnitID:  ",CHAR(34),INDEX(SpatialOffsets[Offset 2 Unit],$A1574),CHAR(34),
", Offset3Value:  ",INDEX(SpatialOffsets[Offset 3 Value],$A1574),
", Offset3UnitID:  ",CHAR(34),INDEX(SpatialOffsets[Offset 3 Unit],$A1574),CHAR(34),,"}")))</f>
        <v>#REF!</v>
      </c>
      <c r="O1574" t="e">
        <f>IF(COUNTA(RelatedFeatures[])=0,"", IF(INDEX(RelatedFeatures[First Sampling Feature Code],$A1574)="","",
CONCATENATE("  - &amp;RelationID",TEXT($A1574,"0000"),
" {","SamplingFeatureID:  *SamplingFeatureID",TEXT(MATCH(INDEX(RelatedFeatures[First Sampling Feature Code],$A1574),SamplingFeatures[Feature Code],0),"0000"),
", RelationshipTypeCV:  ",CHAR(34),INDEX(RelatedFeatures[Relationship Type],$A1574),CHAR(34),
", RelatedFeatureID: *SamplingFeatureID",TEXT(MATCH(INDEX(RelatedFeatures[Second Sampling Feature Code],$A1574),SamplingFeatures[Feature Code],0),"0000"),
", SpatialOffsetID:  ",IF(INDEX(RelatedFeatures[Offset Number],$A1574)="","",CONCATENATE("*SpatialOffsetID",TEXT(INDEX(RelatedFeatures[Offset Number],$A1574),"0000"))),"}")))</f>
        <v>#REF!</v>
      </c>
      <c r="P1574" t="e">
        <f>IF(INDEX(Methods[Method Type],$A1574)="","",
CONCATENATE("  - &amp;MethodID",TEXT($A1574,"0000"),
" {","MethodTypeCV:  ",CHAR(34),INDEX(Methods[Method Type],$A1574),CHAR(34),
", MethodCode:  ",CHAR(34),INDEX(Methods[Method Code],$A1574),CHAR(34),
", MethodName:  ",CHAR(34),INDEX(Methods[Method Name],$A1574),CHAR(34),
", MethodDescription:  ",CHAR(34),INDEX(Methods[Method Description],$A1574),CHAR(34),
", MethodLink:  ",CHAR(34),INDEX(Methods[Method Link],$A1574),CHAR(34),
", OrganizationID: *OrganizationID",TEXT(MATCH(INDEX(Methods[Organization Name],$A1574),Organizations[Organization Name],0),"0000"),"}"))</f>
        <v>#REF!</v>
      </c>
      <c r="Q1574" t="e">
        <f>IF(INDEX(Variables[Variable Type],$A1574)="","",
CONCATENATE("  - &amp;VariableID",TEXT($A1574,"0000"),
" {","VariableTypeCV:  ",CHAR(34),INDEX(Variables[Variable Type],$A1574),CHAR(34),
", VariableCode:  ",CHAR(34),INDEX(Variables[Variable Code],$A1574),CHAR(34),
", VariableNameCV:  ",CHAR(34),INDEX(Variables[Variable Name],$A1574),CHAR(34),
", VariableDefinition:  ",CHAR(34),INDEX(Variables[Variable Definition],$A1574),CHAR(34),
", SpecciationCV:  ",CHAR(34),INDEX(Variables[Speciation],$A1574),CHAR(34),
", NoDataValue:  ",CHAR(34),INDEX(Variables[No Data Value],$A1574),CHAR(34),"}"))</f>
        <v>#REF!</v>
      </c>
    </row>
    <row r="1575" spans="1:17" x14ac:dyDescent="0.25">
      <c r="A1575">
        <v>1572</v>
      </c>
      <c r="D1575" t="e">
        <f>IF(INDEX(People[First Name],$A1575)="","",
CONCATENATE("  - &amp;PersonID",TEXT($A1575,"0000"),
" {","PersonFirstName:  ",CHAR(34),INDEX(People[First Name],$A1575),CHAR(34),
", PersonMiddleName:  ",CHAR(34),INDEX(People[Middle Name],$A1575),CHAR(34),
", PersonLastName:  ",CHAR(34),INDEX(People[Last Name],$A1575),CHAR(34),"}"))</f>
        <v>#REF!</v>
      </c>
      <c r="E1575" t="e">
        <f>IF(INDEX(Organizations[Organization Type '[CV']],$A1575)="","",
CONCATENATE("  - &amp;OrganizationID",TEXT($A1575,"0000"),
" {","OrganizationTypeCV:  ",CHAR(34),INDEX(Organizations[Organization Type '[CV']],$A1575),CHAR(34),
", OrganizationCode:  ",CHAR(34),INDEX(Organizations[Organization Code],$A1575),CHAR(34),
", OrganizationName:  ",CHAR(34),INDEX(Organizations[Organization Name],$A1575),CHAR(34),
", OrganizationDescription:  ",CHAR(34),INDEX(Organizations[Organization Description],$A1575),CHAR(34),
", OrganizationLink:  ",CHAR(34),INDEX(Organizations[Organization Link],$A1575),CHAR(34),"}"))</f>
        <v>#REF!</v>
      </c>
      <c r="F1575" t="e">
        <f>IF(INDEX(People[First Name],$A1575)="","",
CONCATENATE("  - &amp;AffiliationID",TEXT($A1575,"0000"),
" {PersonID: *PersonID",TEXT($A1575,"0000"),
", OrganizationID: *OrganizationID",TEXT(MATCH(INDEX(People[Organization Name],$A1575),Organizations[Organization Name],0),"0000"),
", IsPrimaryOrganizationContact: , AffiliationStartDate: , AffiliationEndDate: , PrimaryPhone: ",
", PrimaryEmail: ",CHAR(34),INDEX(People[Primary Email],$A1575),CHAR(34),
", PrimaryAddress: ",CHAR(34),INDEX(People[Primary Address],$A1575),CHAR(34),
", PersonLink: }"))</f>
        <v>#REF!</v>
      </c>
      <c r="H1575" t="e">
        <f>IF(COUNTA(CitationInformation)=0,"",IF(INDEX(AuthorList[Author Name],$A1575)="","",
CONCATENATE("  - &amp;AuthorListID",TEXT($A1575,"0000"),
"  {CitationID: *CitationID0001",
", PersonID: *PersonID",TEXT(MATCH(INDEX(AuthorList[Author Name],$A1575),People[Full Name],0),"0000"),
", AuthorOrder: ",INDEX(AuthorList[Author Number],$A1575),"}")))</f>
        <v>#REF!</v>
      </c>
      <c r="K1575" t="e">
        <f>IF(INDEX(SamplingFeatures[Feature Code],$A1575)="","",
CONCATENATE("  - &amp;SamplingFeatureID",TEXT($A1575,"0000"),
" {","SamplingFeatureUUID:  ",CHAR(34),INDEX(SamplingFeatures[Sampling Feature UUID],$A1575),CHAR(34),
", SamplingFeatureTypeCV:  ",CHAR(34),INDEX(SamplingFeatures[Sampling Feature Type],$A1575),CHAR(34),
", SamplingFeatureCode:  ",CHAR(34),INDEX(SamplingFeatures[Feature Code],$A1575),CHAR(34),
", SamplingFeatureName:  ",CHAR(34),INDEX(SamplingFeatures[Feature Name],$A1575),CHAR(34),
", SamplingFeatureDescription:  ",CHAR(34),INDEX(SamplingFeatures[Feature Description],$A1575),CHAR(34),
", SamplingFeatureGeotypeCV:  ",CHAR(34),INDEX(SamplingFeatures[Feature Geo Type],$A1575),CHAR(34),
", FeatureGeometry:  ",CHAR(34),INDEX(SamplingFeatures[Feature Geometry],$A1575),CHAR(34),
", Elevation_m:  ",CHAR(34),INDEX(SamplingFeatures[Elevation_m],$A1575),CHAR(34),
", ElevationDatumCV:  ",CHAR(34),ElevationDatum,CHAR(34),"}"))</f>
        <v>#REF!</v>
      </c>
      <c r="L1575" t="e">
        <f>IF(INDEX(SamplingFeatures[Sampling Feature Type],$A1575)&lt;&gt;"Site","",
CONCATENATE("  - &amp;SiteID",TEXT(SUMPRODUCT(--($L$3:$L1574&lt;&gt;"")),"0000"),
" {","SamplingFeatureID:  *SamplingFeatureID",TEXT($A1575,"0000"),
", SiteTypeCV:  ",CHAR(34),INDEX(Sites[Site Type],$A1575),CHAR(34),
", Latitude:  ",INDEX(Sites[Latitude],$A1575),
", Longitude:  ",INDEX(Sites[Longitude],$A1575),
", SRSName:  ",CHAR(34),LatLonDatum,CHAR(34),"}"))</f>
        <v>#REF!</v>
      </c>
      <c r="M1575" t="e">
        <f>IF(INDEX(SamplingFeatures[Sampling Feature Type],$A1575)&lt;&gt;"Specimen","",
CONCATENATE("  - &amp;SpecimenID",TEXT(SUMPRODUCT(--($M$3:$M1574&lt;&gt;"")),"0000"),
" {","SamplingFeatureID:  *SamplingFeatureID",TEXT($A1575,"0000"),
", SpecimenTypeCV:  ",CHAR(34),INDEX(Specimens[Specimen Type],$A1575),CHAR(34),
", SpecimenMediumCV:  ",INDEX(Specimens[Specimen Medium],$A1575),
", IsFieldSpecimen:  ",CHAR(34),INDEX(Specimens[Is Field Specimen?],$A1575),CHAR(34),"}"))</f>
        <v>#REF!</v>
      </c>
      <c r="N1575" t="e">
        <f>IF(COUNTA(SpatialOffsets[])=0,"", IF(INDEX(SpatialOffsets[Spatial Offset Type],$A1575)="","",
CONCATENATE("  - &amp;SpatialOffsetID",TEXT($A1575,"0000"),
" {","SpatialOffsetTypeCV:  ",CHAR(34),INDEX(SpatialOffsets[Spatial Offset Type],$A1575),CHAR(34),
", Offset1Value:  ",INDEX(SpatialOffsets[Offset 1 Value],$A1575),
", Offset1UnitID:  ",CHAR(34),INDEX(SpatialOffsets[Offset 1 Unit],$A1575),CHAR(34),
", Offset2Value:  ",INDEX(SpatialOffsets[Offset 2 Value],$A1575),
", Offset2UnitID:  ",CHAR(34),INDEX(SpatialOffsets[Offset 2 Unit],$A1575),CHAR(34),
", Offset3Value:  ",INDEX(SpatialOffsets[Offset 3 Value],$A1575),
", Offset3UnitID:  ",CHAR(34),INDEX(SpatialOffsets[Offset 3 Unit],$A1575),CHAR(34),,"}")))</f>
        <v>#REF!</v>
      </c>
      <c r="O1575" t="e">
        <f>IF(COUNTA(RelatedFeatures[])=0,"", IF(INDEX(RelatedFeatures[First Sampling Feature Code],$A1575)="","",
CONCATENATE("  - &amp;RelationID",TEXT($A1575,"0000"),
" {","SamplingFeatureID:  *SamplingFeatureID",TEXT(MATCH(INDEX(RelatedFeatures[First Sampling Feature Code],$A1575),SamplingFeatures[Feature Code],0),"0000"),
", RelationshipTypeCV:  ",CHAR(34),INDEX(RelatedFeatures[Relationship Type],$A1575),CHAR(34),
", RelatedFeatureID: *SamplingFeatureID",TEXT(MATCH(INDEX(RelatedFeatures[Second Sampling Feature Code],$A1575),SamplingFeatures[Feature Code],0),"0000"),
", SpatialOffsetID:  ",IF(INDEX(RelatedFeatures[Offset Number],$A1575)="","",CONCATENATE("*SpatialOffsetID",TEXT(INDEX(RelatedFeatures[Offset Number],$A1575),"0000"))),"}")))</f>
        <v>#REF!</v>
      </c>
      <c r="P1575" t="e">
        <f>IF(INDEX(Methods[Method Type],$A1575)="","",
CONCATENATE("  - &amp;MethodID",TEXT($A1575,"0000"),
" {","MethodTypeCV:  ",CHAR(34),INDEX(Methods[Method Type],$A1575),CHAR(34),
", MethodCode:  ",CHAR(34),INDEX(Methods[Method Code],$A1575),CHAR(34),
", MethodName:  ",CHAR(34),INDEX(Methods[Method Name],$A1575),CHAR(34),
", MethodDescription:  ",CHAR(34),INDEX(Methods[Method Description],$A1575),CHAR(34),
", MethodLink:  ",CHAR(34),INDEX(Methods[Method Link],$A1575),CHAR(34),
", OrganizationID: *OrganizationID",TEXT(MATCH(INDEX(Methods[Organization Name],$A1575),Organizations[Organization Name],0),"0000"),"}"))</f>
        <v>#REF!</v>
      </c>
      <c r="Q1575" t="e">
        <f>IF(INDEX(Variables[Variable Type],$A1575)="","",
CONCATENATE("  - &amp;VariableID",TEXT($A1575,"0000"),
" {","VariableTypeCV:  ",CHAR(34),INDEX(Variables[Variable Type],$A1575),CHAR(34),
", VariableCode:  ",CHAR(34),INDEX(Variables[Variable Code],$A1575),CHAR(34),
", VariableNameCV:  ",CHAR(34),INDEX(Variables[Variable Name],$A1575),CHAR(34),
", VariableDefinition:  ",CHAR(34),INDEX(Variables[Variable Definition],$A1575),CHAR(34),
", SpecciationCV:  ",CHAR(34),INDEX(Variables[Speciation],$A1575),CHAR(34),
", NoDataValue:  ",CHAR(34),INDEX(Variables[No Data Value],$A1575),CHAR(34),"}"))</f>
        <v>#REF!</v>
      </c>
    </row>
    <row r="1576" spans="1:17" x14ac:dyDescent="0.25">
      <c r="A1576">
        <v>1573</v>
      </c>
      <c r="D1576" t="e">
        <f>IF(INDEX(People[First Name],$A1576)="","",
CONCATENATE("  - &amp;PersonID",TEXT($A1576,"0000"),
" {","PersonFirstName:  ",CHAR(34),INDEX(People[First Name],$A1576),CHAR(34),
", PersonMiddleName:  ",CHAR(34),INDEX(People[Middle Name],$A1576),CHAR(34),
", PersonLastName:  ",CHAR(34),INDEX(People[Last Name],$A1576),CHAR(34),"}"))</f>
        <v>#REF!</v>
      </c>
      <c r="E1576" t="e">
        <f>IF(INDEX(Organizations[Organization Type '[CV']],$A1576)="","",
CONCATENATE("  - &amp;OrganizationID",TEXT($A1576,"0000"),
" {","OrganizationTypeCV:  ",CHAR(34),INDEX(Organizations[Organization Type '[CV']],$A1576),CHAR(34),
", OrganizationCode:  ",CHAR(34),INDEX(Organizations[Organization Code],$A1576),CHAR(34),
", OrganizationName:  ",CHAR(34),INDEX(Organizations[Organization Name],$A1576),CHAR(34),
", OrganizationDescription:  ",CHAR(34),INDEX(Organizations[Organization Description],$A1576),CHAR(34),
", OrganizationLink:  ",CHAR(34),INDEX(Organizations[Organization Link],$A1576),CHAR(34),"}"))</f>
        <v>#REF!</v>
      </c>
      <c r="F1576" t="e">
        <f>IF(INDEX(People[First Name],$A1576)="","",
CONCATENATE("  - &amp;AffiliationID",TEXT($A1576,"0000"),
" {PersonID: *PersonID",TEXT($A1576,"0000"),
", OrganizationID: *OrganizationID",TEXT(MATCH(INDEX(People[Organization Name],$A1576),Organizations[Organization Name],0),"0000"),
", IsPrimaryOrganizationContact: , AffiliationStartDate: , AffiliationEndDate: , PrimaryPhone: ",
", PrimaryEmail: ",CHAR(34),INDEX(People[Primary Email],$A1576),CHAR(34),
", PrimaryAddress: ",CHAR(34),INDEX(People[Primary Address],$A1576),CHAR(34),
", PersonLink: }"))</f>
        <v>#REF!</v>
      </c>
      <c r="H1576" t="e">
        <f>IF(COUNTA(CitationInformation)=0,"",IF(INDEX(AuthorList[Author Name],$A1576)="","",
CONCATENATE("  - &amp;AuthorListID",TEXT($A1576,"0000"),
"  {CitationID: *CitationID0001",
", PersonID: *PersonID",TEXT(MATCH(INDEX(AuthorList[Author Name],$A1576),People[Full Name],0),"0000"),
", AuthorOrder: ",INDEX(AuthorList[Author Number],$A1576),"}")))</f>
        <v>#REF!</v>
      </c>
      <c r="K1576" t="e">
        <f>IF(INDEX(SamplingFeatures[Feature Code],$A1576)="","",
CONCATENATE("  - &amp;SamplingFeatureID",TEXT($A1576,"0000"),
" {","SamplingFeatureUUID:  ",CHAR(34),INDEX(SamplingFeatures[Sampling Feature UUID],$A1576),CHAR(34),
", SamplingFeatureTypeCV:  ",CHAR(34),INDEX(SamplingFeatures[Sampling Feature Type],$A1576),CHAR(34),
", SamplingFeatureCode:  ",CHAR(34),INDEX(SamplingFeatures[Feature Code],$A1576),CHAR(34),
", SamplingFeatureName:  ",CHAR(34),INDEX(SamplingFeatures[Feature Name],$A1576),CHAR(34),
", SamplingFeatureDescription:  ",CHAR(34),INDEX(SamplingFeatures[Feature Description],$A1576),CHAR(34),
", SamplingFeatureGeotypeCV:  ",CHAR(34),INDEX(SamplingFeatures[Feature Geo Type],$A1576),CHAR(34),
", FeatureGeometry:  ",CHAR(34),INDEX(SamplingFeatures[Feature Geometry],$A1576),CHAR(34),
", Elevation_m:  ",CHAR(34),INDEX(SamplingFeatures[Elevation_m],$A1576),CHAR(34),
", ElevationDatumCV:  ",CHAR(34),ElevationDatum,CHAR(34),"}"))</f>
        <v>#REF!</v>
      </c>
      <c r="L1576" t="e">
        <f>IF(INDEX(SamplingFeatures[Sampling Feature Type],$A1576)&lt;&gt;"Site","",
CONCATENATE("  - &amp;SiteID",TEXT(SUMPRODUCT(--($L$3:$L1575&lt;&gt;"")),"0000"),
" {","SamplingFeatureID:  *SamplingFeatureID",TEXT($A1576,"0000"),
", SiteTypeCV:  ",CHAR(34),INDEX(Sites[Site Type],$A1576),CHAR(34),
", Latitude:  ",INDEX(Sites[Latitude],$A1576),
", Longitude:  ",INDEX(Sites[Longitude],$A1576),
", SRSName:  ",CHAR(34),LatLonDatum,CHAR(34),"}"))</f>
        <v>#REF!</v>
      </c>
      <c r="M1576" t="e">
        <f>IF(INDEX(SamplingFeatures[Sampling Feature Type],$A1576)&lt;&gt;"Specimen","",
CONCATENATE("  - &amp;SpecimenID",TEXT(SUMPRODUCT(--($M$3:$M1575&lt;&gt;"")),"0000"),
" {","SamplingFeatureID:  *SamplingFeatureID",TEXT($A1576,"0000"),
", SpecimenTypeCV:  ",CHAR(34),INDEX(Specimens[Specimen Type],$A1576),CHAR(34),
", SpecimenMediumCV:  ",INDEX(Specimens[Specimen Medium],$A1576),
", IsFieldSpecimen:  ",CHAR(34),INDEX(Specimens[Is Field Specimen?],$A1576),CHAR(34),"}"))</f>
        <v>#REF!</v>
      </c>
      <c r="N1576" t="e">
        <f>IF(COUNTA(SpatialOffsets[])=0,"", IF(INDEX(SpatialOffsets[Spatial Offset Type],$A1576)="","",
CONCATENATE("  - &amp;SpatialOffsetID",TEXT($A1576,"0000"),
" {","SpatialOffsetTypeCV:  ",CHAR(34),INDEX(SpatialOffsets[Spatial Offset Type],$A1576),CHAR(34),
", Offset1Value:  ",INDEX(SpatialOffsets[Offset 1 Value],$A1576),
", Offset1UnitID:  ",CHAR(34),INDEX(SpatialOffsets[Offset 1 Unit],$A1576),CHAR(34),
", Offset2Value:  ",INDEX(SpatialOffsets[Offset 2 Value],$A1576),
", Offset2UnitID:  ",CHAR(34),INDEX(SpatialOffsets[Offset 2 Unit],$A1576),CHAR(34),
", Offset3Value:  ",INDEX(SpatialOffsets[Offset 3 Value],$A1576),
", Offset3UnitID:  ",CHAR(34),INDEX(SpatialOffsets[Offset 3 Unit],$A1576),CHAR(34),,"}")))</f>
        <v>#REF!</v>
      </c>
      <c r="O1576" t="e">
        <f>IF(COUNTA(RelatedFeatures[])=0,"", IF(INDEX(RelatedFeatures[First Sampling Feature Code],$A1576)="","",
CONCATENATE("  - &amp;RelationID",TEXT($A1576,"0000"),
" {","SamplingFeatureID:  *SamplingFeatureID",TEXT(MATCH(INDEX(RelatedFeatures[First Sampling Feature Code],$A1576),SamplingFeatures[Feature Code],0),"0000"),
", RelationshipTypeCV:  ",CHAR(34),INDEX(RelatedFeatures[Relationship Type],$A1576),CHAR(34),
", RelatedFeatureID: *SamplingFeatureID",TEXT(MATCH(INDEX(RelatedFeatures[Second Sampling Feature Code],$A1576),SamplingFeatures[Feature Code],0),"0000"),
", SpatialOffsetID:  ",IF(INDEX(RelatedFeatures[Offset Number],$A1576)="","",CONCATENATE("*SpatialOffsetID",TEXT(INDEX(RelatedFeatures[Offset Number],$A1576),"0000"))),"}")))</f>
        <v>#REF!</v>
      </c>
      <c r="P1576" t="e">
        <f>IF(INDEX(Methods[Method Type],$A1576)="","",
CONCATENATE("  - &amp;MethodID",TEXT($A1576,"0000"),
" {","MethodTypeCV:  ",CHAR(34),INDEX(Methods[Method Type],$A1576),CHAR(34),
", MethodCode:  ",CHAR(34),INDEX(Methods[Method Code],$A1576),CHAR(34),
", MethodName:  ",CHAR(34),INDEX(Methods[Method Name],$A1576),CHAR(34),
", MethodDescription:  ",CHAR(34),INDEX(Methods[Method Description],$A1576),CHAR(34),
", MethodLink:  ",CHAR(34),INDEX(Methods[Method Link],$A1576),CHAR(34),
", OrganizationID: *OrganizationID",TEXT(MATCH(INDEX(Methods[Organization Name],$A1576),Organizations[Organization Name],0),"0000"),"}"))</f>
        <v>#REF!</v>
      </c>
      <c r="Q1576" t="e">
        <f>IF(INDEX(Variables[Variable Type],$A1576)="","",
CONCATENATE("  - &amp;VariableID",TEXT($A1576,"0000"),
" {","VariableTypeCV:  ",CHAR(34),INDEX(Variables[Variable Type],$A1576),CHAR(34),
", VariableCode:  ",CHAR(34),INDEX(Variables[Variable Code],$A1576),CHAR(34),
", VariableNameCV:  ",CHAR(34),INDEX(Variables[Variable Name],$A1576),CHAR(34),
", VariableDefinition:  ",CHAR(34),INDEX(Variables[Variable Definition],$A1576),CHAR(34),
", SpecciationCV:  ",CHAR(34),INDEX(Variables[Speciation],$A1576),CHAR(34),
", NoDataValue:  ",CHAR(34),INDEX(Variables[No Data Value],$A1576),CHAR(34),"}"))</f>
        <v>#REF!</v>
      </c>
    </row>
    <row r="1577" spans="1:17" x14ac:dyDescent="0.25">
      <c r="A1577">
        <v>1574</v>
      </c>
      <c r="D1577" t="e">
        <f>IF(INDEX(People[First Name],$A1577)="","",
CONCATENATE("  - &amp;PersonID",TEXT($A1577,"0000"),
" {","PersonFirstName:  ",CHAR(34),INDEX(People[First Name],$A1577),CHAR(34),
", PersonMiddleName:  ",CHAR(34),INDEX(People[Middle Name],$A1577),CHAR(34),
", PersonLastName:  ",CHAR(34),INDEX(People[Last Name],$A1577),CHAR(34),"}"))</f>
        <v>#REF!</v>
      </c>
      <c r="E1577" t="e">
        <f>IF(INDEX(Organizations[Organization Type '[CV']],$A1577)="","",
CONCATENATE("  - &amp;OrganizationID",TEXT($A1577,"0000"),
" {","OrganizationTypeCV:  ",CHAR(34),INDEX(Organizations[Organization Type '[CV']],$A1577),CHAR(34),
", OrganizationCode:  ",CHAR(34),INDEX(Organizations[Organization Code],$A1577),CHAR(34),
", OrganizationName:  ",CHAR(34),INDEX(Organizations[Organization Name],$A1577),CHAR(34),
", OrganizationDescription:  ",CHAR(34),INDEX(Organizations[Organization Description],$A1577),CHAR(34),
", OrganizationLink:  ",CHAR(34),INDEX(Organizations[Organization Link],$A1577),CHAR(34),"}"))</f>
        <v>#REF!</v>
      </c>
      <c r="F1577" t="e">
        <f>IF(INDEX(People[First Name],$A1577)="","",
CONCATENATE("  - &amp;AffiliationID",TEXT($A1577,"0000"),
" {PersonID: *PersonID",TEXT($A1577,"0000"),
", OrganizationID: *OrganizationID",TEXT(MATCH(INDEX(People[Organization Name],$A1577),Organizations[Organization Name],0),"0000"),
", IsPrimaryOrganizationContact: , AffiliationStartDate: , AffiliationEndDate: , PrimaryPhone: ",
", PrimaryEmail: ",CHAR(34),INDEX(People[Primary Email],$A1577),CHAR(34),
", PrimaryAddress: ",CHAR(34),INDEX(People[Primary Address],$A1577),CHAR(34),
", PersonLink: }"))</f>
        <v>#REF!</v>
      </c>
      <c r="H1577" t="e">
        <f>IF(COUNTA(CitationInformation)=0,"",IF(INDEX(AuthorList[Author Name],$A1577)="","",
CONCATENATE("  - &amp;AuthorListID",TEXT($A1577,"0000"),
"  {CitationID: *CitationID0001",
", PersonID: *PersonID",TEXT(MATCH(INDEX(AuthorList[Author Name],$A1577),People[Full Name],0),"0000"),
", AuthorOrder: ",INDEX(AuthorList[Author Number],$A1577),"}")))</f>
        <v>#REF!</v>
      </c>
      <c r="K1577" t="e">
        <f>IF(INDEX(SamplingFeatures[Feature Code],$A1577)="","",
CONCATENATE("  - &amp;SamplingFeatureID",TEXT($A1577,"0000"),
" {","SamplingFeatureUUID:  ",CHAR(34),INDEX(SamplingFeatures[Sampling Feature UUID],$A1577),CHAR(34),
", SamplingFeatureTypeCV:  ",CHAR(34),INDEX(SamplingFeatures[Sampling Feature Type],$A1577),CHAR(34),
", SamplingFeatureCode:  ",CHAR(34),INDEX(SamplingFeatures[Feature Code],$A1577),CHAR(34),
", SamplingFeatureName:  ",CHAR(34),INDEX(SamplingFeatures[Feature Name],$A1577),CHAR(34),
", SamplingFeatureDescription:  ",CHAR(34),INDEX(SamplingFeatures[Feature Description],$A1577),CHAR(34),
", SamplingFeatureGeotypeCV:  ",CHAR(34),INDEX(SamplingFeatures[Feature Geo Type],$A1577),CHAR(34),
", FeatureGeometry:  ",CHAR(34),INDEX(SamplingFeatures[Feature Geometry],$A1577),CHAR(34),
", Elevation_m:  ",CHAR(34),INDEX(SamplingFeatures[Elevation_m],$A1577),CHAR(34),
", ElevationDatumCV:  ",CHAR(34),ElevationDatum,CHAR(34),"}"))</f>
        <v>#REF!</v>
      </c>
      <c r="L1577" t="e">
        <f>IF(INDEX(SamplingFeatures[Sampling Feature Type],$A1577)&lt;&gt;"Site","",
CONCATENATE("  - &amp;SiteID",TEXT(SUMPRODUCT(--($L$3:$L1576&lt;&gt;"")),"0000"),
" {","SamplingFeatureID:  *SamplingFeatureID",TEXT($A1577,"0000"),
", SiteTypeCV:  ",CHAR(34),INDEX(Sites[Site Type],$A1577),CHAR(34),
", Latitude:  ",INDEX(Sites[Latitude],$A1577),
", Longitude:  ",INDEX(Sites[Longitude],$A1577),
", SRSName:  ",CHAR(34),LatLonDatum,CHAR(34),"}"))</f>
        <v>#REF!</v>
      </c>
      <c r="M1577" t="e">
        <f>IF(INDEX(SamplingFeatures[Sampling Feature Type],$A1577)&lt;&gt;"Specimen","",
CONCATENATE("  - &amp;SpecimenID",TEXT(SUMPRODUCT(--($M$3:$M1576&lt;&gt;"")),"0000"),
" {","SamplingFeatureID:  *SamplingFeatureID",TEXT($A1577,"0000"),
", SpecimenTypeCV:  ",CHAR(34),INDEX(Specimens[Specimen Type],$A1577),CHAR(34),
", SpecimenMediumCV:  ",INDEX(Specimens[Specimen Medium],$A1577),
", IsFieldSpecimen:  ",CHAR(34),INDEX(Specimens[Is Field Specimen?],$A1577),CHAR(34),"}"))</f>
        <v>#REF!</v>
      </c>
      <c r="N1577" t="e">
        <f>IF(COUNTA(SpatialOffsets[])=0,"", IF(INDEX(SpatialOffsets[Spatial Offset Type],$A1577)="","",
CONCATENATE("  - &amp;SpatialOffsetID",TEXT($A1577,"0000"),
" {","SpatialOffsetTypeCV:  ",CHAR(34),INDEX(SpatialOffsets[Spatial Offset Type],$A1577),CHAR(34),
", Offset1Value:  ",INDEX(SpatialOffsets[Offset 1 Value],$A1577),
", Offset1UnitID:  ",CHAR(34),INDEX(SpatialOffsets[Offset 1 Unit],$A1577),CHAR(34),
", Offset2Value:  ",INDEX(SpatialOffsets[Offset 2 Value],$A1577),
", Offset2UnitID:  ",CHAR(34),INDEX(SpatialOffsets[Offset 2 Unit],$A1577),CHAR(34),
", Offset3Value:  ",INDEX(SpatialOffsets[Offset 3 Value],$A1577),
", Offset3UnitID:  ",CHAR(34),INDEX(SpatialOffsets[Offset 3 Unit],$A1577),CHAR(34),,"}")))</f>
        <v>#REF!</v>
      </c>
      <c r="O1577" t="e">
        <f>IF(COUNTA(RelatedFeatures[])=0,"", IF(INDEX(RelatedFeatures[First Sampling Feature Code],$A1577)="","",
CONCATENATE("  - &amp;RelationID",TEXT($A1577,"0000"),
" {","SamplingFeatureID:  *SamplingFeatureID",TEXT(MATCH(INDEX(RelatedFeatures[First Sampling Feature Code],$A1577),SamplingFeatures[Feature Code],0),"0000"),
", RelationshipTypeCV:  ",CHAR(34),INDEX(RelatedFeatures[Relationship Type],$A1577),CHAR(34),
", RelatedFeatureID: *SamplingFeatureID",TEXT(MATCH(INDEX(RelatedFeatures[Second Sampling Feature Code],$A1577),SamplingFeatures[Feature Code],0),"0000"),
", SpatialOffsetID:  ",IF(INDEX(RelatedFeatures[Offset Number],$A1577)="","",CONCATENATE("*SpatialOffsetID",TEXT(INDEX(RelatedFeatures[Offset Number],$A1577),"0000"))),"}")))</f>
        <v>#REF!</v>
      </c>
      <c r="P1577" t="e">
        <f>IF(INDEX(Methods[Method Type],$A1577)="","",
CONCATENATE("  - &amp;MethodID",TEXT($A1577,"0000"),
" {","MethodTypeCV:  ",CHAR(34),INDEX(Methods[Method Type],$A1577),CHAR(34),
", MethodCode:  ",CHAR(34),INDEX(Methods[Method Code],$A1577),CHAR(34),
", MethodName:  ",CHAR(34),INDEX(Methods[Method Name],$A1577),CHAR(34),
", MethodDescription:  ",CHAR(34),INDEX(Methods[Method Description],$A1577),CHAR(34),
", MethodLink:  ",CHAR(34),INDEX(Methods[Method Link],$A1577),CHAR(34),
", OrganizationID: *OrganizationID",TEXT(MATCH(INDEX(Methods[Organization Name],$A1577),Organizations[Organization Name],0),"0000"),"}"))</f>
        <v>#REF!</v>
      </c>
      <c r="Q1577" t="e">
        <f>IF(INDEX(Variables[Variable Type],$A1577)="","",
CONCATENATE("  - &amp;VariableID",TEXT($A1577,"0000"),
" {","VariableTypeCV:  ",CHAR(34),INDEX(Variables[Variable Type],$A1577),CHAR(34),
", VariableCode:  ",CHAR(34),INDEX(Variables[Variable Code],$A1577),CHAR(34),
", VariableNameCV:  ",CHAR(34),INDEX(Variables[Variable Name],$A1577),CHAR(34),
", VariableDefinition:  ",CHAR(34),INDEX(Variables[Variable Definition],$A1577),CHAR(34),
", SpecciationCV:  ",CHAR(34),INDEX(Variables[Speciation],$A1577),CHAR(34),
", NoDataValue:  ",CHAR(34),INDEX(Variables[No Data Value],$A1577),CHAR(34),"}"))</f>
        <v>#REF!</v>
      </c>
    </row>
    <row r="1578" spans="1:17" x14ac:dyDescent="0.25">
      <c r="A1578">
        <v>1575</v>
      </c>
      <c r="D1578" t="e">
        <f>IF(INDEX(People[First Name],$A1578)="","",
CONCATENATE("  - &amp;PersonID",TEXT($A1578,"0000"),
" {","PersonFirstName:  ",CHAR(34),INDEX(People[First Name],$A1578),CHAR(34),
", PersonMiddleName:  ",CHAR(34),INDEX(People[Middle Name],$A1578),CHAR(34),
", PersonLastName:  ",CHAR(34),INDEX(People[Last Name],$A1578),CHAR(34),"}"))</f>
        <v>#REF!</v>
      </c>
      <c r="E1578" t="e">
        <f>IF(INDEX(Organizations[Organization Type '[CV']],$A1578)="","",
CONCATENATE("  - &amp;OrganizationID",TEXT($A1578,"0000"),
" {","OrganizationTypeCV:  ",CHAR(34),INDEX(Organizations[Organization Type '[CV']],$A1578),CHAR(34),
", OrganizationCode:  ",CHAR(34),INDEX(Organizations[Organization Code],$A1578),CHAR(34),
", OrganizationName:  ",CHAR(34),INDEX(Organizations[Organization Name],$A1578),CHAR(34),
", OrganizationDescription:  ",CHAR(34),INDEX(Organizations[Organization Description],$A1578),CHAR(34),
", OrganizationLink:  ",CHAR(34),INDEX(Organizations[Organization Link],$A1578),CHAR(34),"}"))</f>
        <v>#REF!</v>
      </c>
      <c r="F1578" t="e">
        <f>IF(INDEX(People[First Name],$A1578)="","",
CONCATENATE("  - &amp;AffiliationID",TEXT($A1578,"0000"),
" {PersonID: *PersonID",TEXT($A1578,"0000"),
", OrganizationID: *OrganizationID",TEXT(MATCH(INDEX(People[Organization Name],$A1578),Organizations[Organization Name],0),"0000"),
", IsPrimaryOrganizationContact: , AffiliationStartDate: , AffiliationEndDate: , PrimaryPhone: ",
", PrimaryEmail: ",CHAR(34),INDEX(People[Primary Email],$A1578),CHAR(34),
", PrimaryAddress: ",CHAR(34),INDEX(People[Primary Address],$A1578),CHAR(34),
", PersonLink: }"))</f>
        <v>#REF!</v>
      </c>
      <c r="H1578" t="e">
        <f>IF(COUNTA(CitationInformation)=0,"",IF(INDEX(AuthorList[Author Name],$A1578)="","",
CONCATENATE("  - &amp;AuthorListID",TEXT($A1578,"0000"),
"  {CitationID: *CitationID0001",
", PersonID: *PersonID",TEXT(MATCH(INDEX(AuthorList[Author Name],$A1578),People[Full Name],0),"0000"),
", AuthorOrder: ",INDEX(AuthorList[Author Number],$A1578),"}")))</f>
        <v>#REF!</v>
      </c>
      <c r="K1578" t="e">
        <f>IF(INDEX(SamplingFeatures[Feature Code],$A1578)="","",
CONCATENATE("  - &amp;SamplingFeatureID",TEXT($A1578,"0000"),
" {","SamplingFeatureUUID:  ",CHAR(34),INDEX(SamplingFeatures[Sampling Feature UUID],$A1578),CHAR(34),
", SamplingFeatureTypeCV:  ",CHAR(34),INDEX(SamplingFeatures[Sampling Feature Type],$A1578),CHAR(34),
", SamplingFeatureCode:  ",CHAR(34),INDEX(SamplingFeatures[Feature Code],$A1578),CHAR(34),
", SamplingFeatureName:  ",CHAR(34),INDEX(SamplingFeatures[Feature Name],$A1578),CHAR(34),
", SamplingFeatureDescription:  ",CHAR(34),INDEX(SamplingFeatures[Feature Description],$A1578),CHAR(34),
", SamplingFeatureGeotypeCV:  ",CHAR(34),INDEX(SamplingFeatures[Feature Geo Type],$A1578),CHAR(34),
", FeatureGeometry:  ",CHAR(34),INDEX(SamplingFeatures[Feature Geometry],$A1578),CHAR(34),
", Elevation_m:  ",CHAR(34),INDEX(SamplingFeatures[Elevation_m],$A1578),CHAR(34),
", ElevationDatumCV:  ",CHAR(34),ElevationDatum,CHAR(34),"}"))</f>
        <v>#REF!</v>
      </c>
      <c r="L1578" t="e">
        <f>IF(INDEX(SamplingFeatures[Sampling Feature Type],$A1578)&lt;&gt;"Site","",
CONCATENATE("  - &amp;SiteID",TEXT(SUMPRODUCT(--($L$3:$L1577&lt;&gt;"")),"0000"),
" {","SamplingFeatureID:  *SamplingFeatureID",TEXT($A1578,"0000"),
", SiteTypeCV:  ",CHAR(34),INDEX(Sites[Site Type],$A1578),CHAR(34),
", Latitude:  ",INDEX(Sites[Latitude],$A1578),
", Longitude:  ",INDEX(Sites[Longitude],$A1578),
", SRSName:  ",CHAR(34),LatLonDatum,CHAR(34),"}"))</f>
        <v>#REF!</v>
      </c>
      <c r="M1578" t="e">
        <f>IF(INDEX(SamplingFeatures[Sampling Feature Type],$A1578)&lt;&gt;"Specimen","",
CONCATENATE("  - &amp;SpecimenID",TEXT(SUMPRODUCT(--($M$3:$M1577&lt;&gt;"")),"0000"),
" {","SamplingFeatureID:  *SamplingFeatureID",TEXT($A1578,"0000"),
", SpecimenTypeCV:  ",CHAR(34),INDEX(Specimens[Specimen Type],$A1578),CHAR(34),
", SpecimenMediumCV:  ",INDEX(Specimens[Specimen Medium],$A1578),
", IsFieldSpecimen:  ",CHAR(34),INDEX(Specimens[Is Field Specimen?],$A1578),CHAR(34),"}"))</f>
        <v>#REF!</v>
      </c>
      <c r="N1578" t="e">
        <f>IF(COUNTA(SpatialOffsets[])=0,"", IF(INDEX(SpatialOffsets[Spatial Offset Type],$A1578)="","",
CONCATENATE("  - &amp;SpatialOffsetID",TEXT($A1578,"0000"),
" {","SpatialOffsetTypeCV:  ",CHAR(34),INDEX(SpatialOffsets[Spatial Offset Type],$A1578),CHAR(34),
", Offset1Value:  ",INDEX(SpatialOffsets[Offset 1 Value],$A1578),
", Offset1UnitID:  ",CHAR(34),INDEX(SpatialOffsets[Offset 1 Unit],$A1578),CHAR(34),
", Offset2Value:  ",INDEX(SpatialOffsets[Offset 2 Value],$A1578),
", Offset2UnitID:  ",CHAR(34),INDEX(SpatialOffsets[Offset 2 Unit],$A1578),CHAR(34),
", Offset3Value:  ",INDEX(SpatialOffsets[Offset 3 Value],$A1578),
", Offset3UnitID:  ",CHAR(34),INDEX(SpatialOffsets[Offset 3 Unit],$A1578),CHAR(34),,"}")))</f>
        <v>#REF!</v>
      </c>
      <c r="O1578" t="e">
        <f>IF(COUNTA(RelatedFeatures[])=0,"", IF(INDEX(RelatedFeatures[First Sampling Feature Code],$A1578)="","",
CONCATENATE("  - &amp;RelationID",TEXT($A1578,"0000"),
" {","SamplingFeatureID:  *SamplingFeatureID",TEXT(MATCH(INDEX(RelatedFeatures[First Sampling Feature Code],$A1578),SamplingFeatures[Feature Code],0),"0000"),
", RelationshipTypeCV:  ",CHAR(34),INDEX(RelatedFeatures[Relationship Type],$A1578),CHAR(34),
", RelatedFeatureID: *SamplingFeatureID",TEXT(MATCH(INDEX(RelatedFeatures[Second Sampling Feature Code],$A1578),SamplingFeatures[Feature Code],0),"0000"),
", SpatialOffsetID:  ",IF(INDEX(RelatedFeatures[Offset Number],$A1578)="","",CONCATENATE("*SpatialOffsetID",TEXT(INDEX(RelatedFeatures[Offset Number],$A1578),"0000"))),"}")))</f>
        <v>#REF!</v>
      </c>
      <c r="P1578" t="e">
        <f>IF(INDEX(Methods[Method Type],$A1578)="","",
CONCATENATE("  - &amp;MethodID",TEXT($A1578,"0000"),
" {","MethodTypeCV:  ",CHAR(34),INDEX(Methods[Method Type],$A1578),CHAR(34),
", MethodCode:  ",CHAR(34),INDEX(Methods[Method Code],$A1578),CHAR(34),
", MethodName:  ",CHAR(34),INDEX(Methods[Method Name],$A1578),CHAR(34),
", MethodDescription:  ",CHAR(34),INDEX(Methods[Method Description],$A1578),CHAR(34),
", MethodLink:  ",CHAR(34),INDEX(Methods[Method Link],$A1578),CHAR(34),
", OrganizationID: *OrganizationID",TEXT(MATCH(INDEX(Methods[Organization Name],$A1578),Organizations[Organization Name],0),"0000"),"}"))</f>
        <v>#REF!</v>
      </c>
      <c r="Q1578" t="e">
        <f>IF(INDEX(Variables[Variable Type],$A1578)="","",
CONCATENATE("  - &amp;VariableID",TEXT($A1578,"0000"),
" {","VariableTypeCV:  ",CHAR(34),INDEX(Variables[Variable Type],$A1578),CHAR(34),
", VariableCode:  ",CHAR(34),INDEX(Variables[Variable Code],$A1578),CHAR(34),
", VariableNameCV:  ",CHAR(34),INDEX(Variables[Variable Name],$A1578),CHAR(34),
", VariableDefinition:  ",CHAR(34),INDEX(Variables[Variable Definition],$A1578),CHAR(34),
", SpecciationCV:  ",CHAR(34),INDEX(Variables[Speciation],$A1578),CHAR(34),
", NoDataValue:  ",CHAR(34),INDEX(Variables[No Data Value],$A1578),CHAR(34),"}"))</f>
        <v>#REF!</v>
      </c>
    </row>
    <row r="1579" spans="1:17" x14ac:dyDescent="0.25">
      <c r="A1579">
        <v>1576</v>
      </c>
      <c r="D1579" t="e">
        <f>IF(INDEX(People[First Name],$A1579)="","",
CONCATENATE("  - &amp;PersonID",TEXT($A1579,"0000"),
" {","PersonFirstName:  ",CHAR(34),INDEX(People[First Name],$A1579),CHAR(34),
", PersonMiddleName:  ",CHAR(34),INDEX(People[Middle Name],$A1579),CHAR(34),
", PersonLastName:  ",CHAR(34),INDEX(People[Last Name],$A1579),CHAR(34),"}"))</f>
        <v>#REF!</v>
      </c>
      <c r="E1579" t="e">
        <f>IF(INDEX(Organizations[Organization Type '[CV']],$A1579)="","",
CONCATENATE("  - &amp;OrganizationID",TEXT($A1579,"0000"),
" {","OrganizationTypeCV:  ",CHAR(34),INDEX(Organizations[Organization Type '[CV']],$A1579),CHAR(34),
", OrganizationCode:  ",CHAR(34),INDEX(Organizations[Organization Code],$A1579),CHAR(34),
", OrganizationName:  ",CHAR(34),INDEX(Organizations[Organization Name],$A1579),CHAR(34),
", OrganizationDescription:  ",CHAR(34),INDEX(Organizations[Organization Description],$A1579),CHAR(34),
", OrganizationLink:  ",CHAR(34),INDEX(Organizations[Organization Link],$A1579),CHAR(34),"}"))</f>
        <v>#REF!</v>
      </c>
      <c r="F1579" t="e">
        <f>IF(INDEX(People[First Name],$A1579)="","",
CONCATENATE("  - &amp;AffiliationID",TEXT($A1579,"0000"),
" {PersonID: *PersonID",TEXT($A1579,"0000"),
", OrganizationID: *OrganizationID",TEXT(MATCH(INDEX(People[Organization Name],$A1579),Organizations[Organization Name],0),"0000"),
", IsPrimaryOrganizationContact: , AffiliationStartDate: , AffiliationEndDate: , PrimaryPhone: ",
", PrimaryEmail: ",CHAR(34),INDEX(People[Primary Email],$A1579),CHAR(34),
", PrimaryAddress: ",CHAR(34),INDEX(People[Primary Address],$A1579),CHAR(34),
", PersonLink: }"))</f>
        <v>#REF!</v>
      </c>
      <c r="H1579" t="e">
        <f>IF(COUNTA(CitationInformation)=0,"",IF(INDEX(AuthorList[Author Name],$A1579)="","",
CONCATENATE("  - &amp;AuthorListID",TEXT($A1579,"0000"),
"  {CitationID: *CitationID0001",
", PersonID: *PersonID",TEXT(MATCH(INDEX(AuthorList[Author Name],$A1579),People[Full Name],0),"0000"),
", AuthorOrder: ",INDEX(AuthorList[Author Number],$A1579),"}")))</f>
        <v>#REF!</v>
      </c>
      <c r="K1579" t="e">
        <f>IF(INDEX(SamplingFeatures[Feature Code],$A1579)="","",
CONCATENATE("  - &amp;SamplingFeatureID",TEXT($A1579,"0000"),
" {","SamplingFeatureUUID:  ",CHAR(34),INDEX(SamplingFeatures[Sampling Feature UUID],$A1579),CHAR(34),
", SamplingFeatureTypeCV:  ",CHAR(34),INDEX(SamplingFeatures[Sampling Feature Type],$A1579),CHAR(34),
", SamplingFeatureCode:  ",CHAR(34),INDEX(SamplingFeatures[Feature Code],$A1579),CHAR(34),
", SamplingFeatureName:  ",CHAR(34),INDEX(SamplingFeatures[Feature Name],$A1579),CHAR(34),
", SamplingFeatureDescription:  ",CHAR(34),INDEX(SamplingFeatures[Feature Description],$A1579),CHAR(34),
", SamplingFeatureGeotypeCV:  ",CHAR(34),INDEX(SamplingFeatures[Feature Geo Type],$A1579),CHAR(34),
", FeatureGeometry:  ",CHAR(34),INDEX(SamplingFeatures[Feature Geometry],$A1579),CHAR(34),
", Elevation_m:  ",CHAR(34),INDEX(SamplingFeatures[Elevation_m],$A1579),CHAR(34),
", ElevationDatumCV:  ",CHAR(34),ElevationDatum,CHAR(34),"}"))</f>
        <v>#REF!</v>
      </c>
      <c r="L1579" t="e">
        <f>IF(INDEX(SamplingFeatures[Sampling Feature Type],$A1579)&lt;&gt;"Site","",
CONCATENATE("  - &amp;SiteID",TEXT(SUMPRODUCT(--($L$3:$L1578&lt;&gt;"")),"0000"),
" {","SamplingFeatureID:  *SamplingFeatureID",TEXT($A1579,"0000"),
", SiteTypeCV:  ",CHAR(34),INDEX(Sites[Site Type],$A1579),CHAR(34),
", Latitude:  ",INDEX(Sites[Latitude],$A1579),
", Longitude:  ",INDEX(Sites[Longitude],$A1579),
", SRSName:  ",CHAR(34),LatLonDatum,CHAR(34),"}"))</f>
        <v>#REF!</v>
      </c>
      <c r="M1579" t="e">
        <f>IF(INDEX(SamplingFeatures[Sampling Feature Type],$A1579)&lt;&gt;"Specimen","",
CONCATENATE("  - &amp;SpecimenID",TEXT(SUMPRODUCT(--($M$3:$M1578&lt;&gt;"")),"0000"),
" {","SamplingFeatureID:  *SamplingFeatureID",TEXT($A1579,"0000"),
", SpecimenTypeCV:  ",CHAR(34),INDEX(Specimens[Specimen Type],$A1579),CHAR(34),
", SpecimenMediumCV:  ",INDEX(Specimens[Specimen Medium],$A1579),
", IsFieldSpecimen:  ",CHAR(34),INDEX(Specimens[Is Field Specimen?],$A1579),CHAR(34),"}"))</f>
        <v>#REF!</v>
      </c>
      <c r="N1579" t="e">
        <f>IF(COUNTA(SpatialOffsets[])=0,"", IF(INDEX(SpatialOffsets[Spatial Offset Type],$A1579)="","",
CONCATENATE("  - &amp;SpatialOffsetID",TEXT($A1579,"0000"),
" {","SpatialOffsetTypeCV:  ",CHAR(34),INDEX(SpatialOffsets[Spatial Offset Type],$A1579),CHAR(34),
", Offset1Value:  ",INDEX(SpatialOffsets[Offset 1 Value],$A1579),
", Offset1UnitID:  ",CHAR(34),INDEX(SpatialOffsets[Offset 1 Unit],$A1579),CHAR(34),
", Offset2Value:  ",INDEX(SpatialOffsets[Offset 2 Value],$A1579),
", Offset2UnitID:  ",CHAR(34),INDEX(SpatialOffsets[Offset 2 Unit],$A1579),CHAR(34),
", Offset3Value:  ",INDEX(SpatialOffsets[Offset 3 Value],$A1579),
", Offset3UnitID:  ",CHAR(34),INDEX(SpatialOffsets[Offset 3 Unit],$A1579),CHAR(34),,"}")))</f>
        <v>#REF!</v>
      </c>
      <c r="O1579" t="e">
        <f>IF(COUNTA(RelatedFeatures[])=0,"", IF(INDEX(RelatedFeatures[First Sampling Feature Code],$A1579)="","",
CONCATENATE("  - &amp;RelationID",TEXT($A1579,"0000"),
" {","SamplingFeatureID:  *SamplingFeatureID",TEXT(MATCH(INDEX(RelatedFeatures[First Sampling Feature Code],$A1579),SamplingFeatures[Feature Code],0),"0000"),
", RelationshipTypeCV:  ",CHAR(34),INDEX(RelatedFeatures[Relationship Type],$A1579),CHAR(34),
", RelatedFeatureID: *SamplingFeatureID",TEXT(MATCH(INDEX(RelatedFeatures[Second Sampling Feature Code],$A1579),SamplingFeatures[Feature Code],0),"0000"),
", SpatialOffsetID:  ",IF(INDEX(RelatedFeatures[Offset Number],$A1579)="","",CONCATENATE("*SpatialOffsetID",TEXT(INDEX(RelatedFeatures[Offset Number],$A1579),"0000"))),"}")))</f>
        <v>#REF!</v>
      </c>
      <c r="P1579" t="e">
        <f>IF(INDEX(Methods[Method Type],$A1579)="","",
CONCATENATE("  - &amp;MethodID",TEXT($A1579,"0000"),
" {","MethodTypeCV:  ",CHAR(34),INDEX(Methods[Method Type],$A1579),CHAR(34),
", MethodCode:  ",CHAR(34),INDEX(Methods[Method Code],$A1579),CHAR(34),
", MethodName:  ",CHAR(34),INDEX(Methods[Method Name],$A1579),CHAR(34),
", MethodDescription:  ",CHAR(34),INDEX(Methods[Method Description],$A1579),CHAR(34),
", MethodLink:  ",CHAR(34),INDEX(Methods[Method Link],$A1579),CHAR(34),
", OrganizationID: *OrganizationID",TEXT(MATCH(INDEX(Methods[Organization Name],$A1579),Organizations[Organization Name],0),"0000"),"}"))</f>
        <v>#REF!</v>
      </c>
      <c r="Q1579" t="e">
        <f>IF(INDEX(Variables[Variable Type],$A1579)="","",
CONCATENATE("  - &amp;VariableID",TEXT($A1579,"0000"),
" {","VariableTypeCV:  ",CHAR(34),INDEX(Variables[Variable Type],$A1579),CHAR(34),
", VariableCode:  ",CHAR(34),INDEX(Variables[Variable Code],$A1579),CHAR(34),
", VariableNameCV:  ",CHAR(34),INDEX(Variables[Variable Name],$A1579),CHAR(34),
", VariableDefinition:  ",CHAR(34),INDEX(Variables[Variable Definition],$A1579),CHAR(34),
", SpecciationCV:  ",CHAR(34),INDEX(Variables[Speciation],$A1579),CHAR(34),
", NoDataValue:  ",CHAR(34),INDEX(Variables[No Data Value],$A1579),CHAR(34),"}"))</f>
        <v>#REF!</v>
      </c>
    </row>
    <row r="1580" spans="1:17" x14ac:dyDescent="0.25">
      <c r="A1580">
        <v>1577</v>
      </c>
      <c r="D1580" t="e">
        <f>IF(INDEX(People[First Name],$A1580)="","",
CONCATENATE("  - &amp;PersonID",TEXT($A1580,"0000"),
" {","PersonFirstName:  ",CHAR(34),INDEX(People[First Name],$A1580),CHAR(34),
", PersonMiddleName:  ",CHAR(34),INDEX(People[Middle Name],$A1580),CHAR(34),
", PersonLastName:  ",CHAR(34),INDEX(People[Last Name],$A1580),CHAR(34),"}"))</f>
        <v>#REF!</v>
      </c>
      <c r="E1580" t="e">
        <f>IF(INDEX(Organizations[Organization Type '[CV']],$A1580)="","",
CONCATENATE("  - &amp;OrganizationID",TEXT($A1580,"0000"),
" {","OrganizationTypeCV:  ",CHAR(34),INDEX(Organizations[Organization Type '[CV']],$A1580),CHAR(34),
", OrganizationCode:  ",CHAR(34),INDEX(Organizations[Organization Code],$A1580),CHAR(34),
", OrganizationName:  ",CHAR(34),INDEX(Organizations[Organization Name],$A1580),CHAR(34),
", OrganizationDescription:  ",CHAR(34),INDEX(Organizations[Organization Description],$A1580),CHAR(34),
", OrganizationLink:  ",CHAR(34),INDEX(Organizations[Organization Link],$A1580),CHAR(34),"}"))</f>
        <v>#REF!</v>
      </c>
      <c r="F1580" t="e">
        <f>IF(INDEX(People[First Name],$A1580)="","",
CONCATENATE("  - &amp;AffiliationID",TEXT($A1580,"0000"),
" {PersonID: *PersonID",TEXT($A1580,"0000"),
", OrganizationID: *OrganizationID",TEXT(MATCH(INDEX(People[Organization Name],$A1580),Organizations[Organization Name],0),"0000"),
", IsPrimaryOrganizationContact: , AffiliationStartDate: , AffiliationEndDate: , PrimaryPhone: ",
", PrimaryEmail: ",CHAR(34),INDEX(People[Primary Email],$A1580),CHAR(34),
", PrimaryAddress: ",CHAR(34),INDEX(People[Primary Address],$A1580),CHAR(34),
", PersonLink: }"))</f>
        <v>#REF!</v>
      </c>
      <c r="H1580" t="e">
        <f>IF(COUNTA(CitationInformation)=0,"",IF(INDEX(AuthorList[Author Name],$A1580)="","",
CONCATENATE("  - &amp;AuthorListID",TEXT($A1580,"0000"),
"  {CitationID: *CitationID0001",
", PersonID: *PersonID",TEXT(MATCH(INDEX(AuthorList[Author Name],$A1580),People[Full Name],0),"0000"),
", AuthorOrder: ",INDEX(AuthorList[Author Number],$A1580),"}")))</f>
        <v>#REF!</v>
      </c>
      <c r="K1580" t="e">
        <f>IF(INDEX(SamplingFeatures[Feature Code],$A1580)="","",
CONCATENATE("  - &amp;SamplingFeatureID",TEXT($A1580,"0000"),
" {","SamplingFeatureUUID:  ",CHAR(34),INDEX(SamplingFeatures[Sampling Feature UUID],$A1580),CHAR(34),
", SamplingFeatureTypeCV:  ",CHAR(34),INDEX(SamplingFeatures[Sampling Feature Type],$A1580),CHAR(34),
", SamplingFeatureCode:  ",CHAR(34),INDEX(SamplingFeatures[Feature Code],$A1580),CHAR(34),
", SamplingFeatureName:  ",CHAR(34),INDEX(SamplingFeatures[Feature Name],$A1580),CHAR(34),
", SamplingFeatureDescription:  ",CHAR(34),INDEX(SamplingFeatures[Feature Description],$A1580),CHAR(34),
", SamplingFeatureGeotypeCV:  ",CHAR(34),INDEX(SamplingFeatures[Feature Geo Type],$A1580),CHAR(34),
", FeatureGeometry:  ",CHAR(34),INDEX(SamplingFeatures[Feature Geometry],$A1580),CHAR(34),
", Elevation_m:  ",CHAR(34),INDEX(SamplingFeatures[Elevation_m],$A1580),CHAR(34),
", ElevationDatumCV:  ",CHAR(34),ElevationDatum,CHAR(34),"}"))</f>
        <v>#REF!</v>
      </c>
      <c r="L1580" t="e">
        <f>IF(INDEX(SamplingFeatures[Sampling Feature Type],$A1580)&lt;&gt;"Site","",
CONCATENATE("  - &amp;SiteID",TEXT(SUMPRODUCT(--($L$3:$L1579&lt;&gt;"")),"0000"),
" {","SamplingFeatureID:  *SamplingFeatureID",TEXT($A1580,"0000"),
", SiteTypeCV:  ",CHAR(34),INDEX(Sites[Site Type],$A1580),CHAR(34),
", Latitude:  ",INDEX(Sites[Latitude],$A1580),
", Longitude:  ",INDEX(Sites[Longitude],$A1580),
", SRSName:  ",CHAR(34),LatLonDatum,CHAR(34),"}"))</f>
        <v>#REF!</v>
      </c>
      <c r="M1580" t="e">
        <f>IF(INDEX(SamplingFeatures[Sampling Feature Type],$A1580)&lt;&gt;"Specimen","",
CONCATENATE("  - &amp;SpecimenID",TEXT(SUMPRODUCT(--($M$3:$M1579&lt;&gt;"")),"0000"),
" {","SamplingFeatureID:  *SamplingFeatureID",TEXT($A1580,"0000"),
", SpecimenTypeCV:  ",CHAR(34),INDEX(Specimens[Specimen Type],$A1580),CHAR(34),
", SpecimenMediumCV:  ",INDEX(Specimens[Specimen Medium],$A1580),
", IsFieldSpecimen:  ",CHAR(34),INDEX(Specimens[Is Field Specimen?],$A1580),CHAR(34),"}"))</f>
        <v>#REF!</v>
      </c>
      <c r="N1580" t="e">
        <f>IF(COUNTA(SpatialOffsets[])=0,"", IF(INDEX(SpatialOffsets[Spatial Offset Type],$A1580)="","",
CONCATENATE("  - &amp;SpatialOffsetID",TEXT($A1580,"0000"),
" {","SpatialOffsetTypeCV:  ",CHAR(34),INDEX(SpatialOffsets[Spatial Offset Type],$A1580),CHAR(34),
", Offset1Value:  ",INDEX(SpatialOffsets[Offset 1 Value],$A1580),
", Offset1UnitID:  ",CHAR(34),INDEX(SpatialOffsets[Offset 1 Unit],$A1580),CHAR(34),
", Offset2Value:  ",INDEX(SpatialOffsets[Offset 2 Value],$A1580),
", Offset2UnitID:  ",CHAR(34),INDEX(SpatialOffsets[Offset 2 Unit],$A1580),CHAR(34),
", Offset3Value:  ",INDEX(SpatialOffsets[Offset 3 Value],$A1580),
", Offset3UnitID:  ",CHAR(34),INDEX(SpatialOffsets[Offset 3 Unit],$A1580),CHAR(34),,"}")))</f>
        <v>#REF!</v>
      </c>
      <c r="O1580" t="e">
        <f>IF(COUNTA(RelatedFeatures[])=0,"", IF(INDEX(RelatedFeatures[First Sampling Feature Code],$A1580)="","",
CONCATENATE("  - &amp;RelationID",TEXT($A1580,"0000"),
" {","SamplingFeatureID:  *SamplingFeatureID",TEXT(MATCH(INDEX(RelatedFeatures[First Sampling Feature Code],$A1580),SamplingFeatures[Feature Code],0),"0000"),
", RelationshipTypeCV:  ",CHAR(34),INDEX(RelatedFeatures[Relationship Type],$A1580),CHAR(34),
", RelatedFeatureID: *SamplingFeatureID",TEXT(MATCH(INDEX(RelatedFeatures[Second Sampling Feature Code],$A1580),SamplingFeatures[Feature Code],0),"0000"),
", SpatialOffsetID:  ",IF(INDEX(RelatedFeatures[Offset Number],$A1580)="","",CONCATENATE("*SpatialOffsetID",TEXT(INDEX(RelatedFeatures[Offset Number],$A1580),"0000"))),"}")))</f>
        <v>#REF!</v>
      </c>
      <c r="P1580" t="e">
        <f>IF(INDEX(Methods[Method Type],$A1580)="","",
CONCATENATE("  - &amp;MethodID",TEXT($A1580,"0000"),
" {","MethodTypeCV:  ",CHAR(34),INDEX(Methods[Method Type],$A1580),CHAR(34),
", MethodCode:  ",CHAR(34),INDEX(Methods[Method Code],$A1580),CHAR(34),
", MethodName:  ",CHAR(34),INDEX(Methods[Method Name],$A1580),CHAR(34),
", MethodDescription:  ",CHAR(34),INDEX(Methods[Method Description],$A1580),CHAR(34),
", MethodLink:  ",CHAR(34),INDEX(Methods[Method Link],$A1580),CHAR(34),
", OrganizationID: *OrganizationID",TEXT(MATCH(INDEX(Methods[Organization Name],$A1580),Organizations[Organization Name],0),"0000"),"}"))</f>
        <v>#REF!</v>
      </c>
      <c r="Q1580" t="e">
        <f>IF(INDEX(Variables[Variable Type],$A1580)="","",
CONCATENATE("  - &amp;VariableID",TEXT($A1580,"0000"),
" {","VariableTypeCV:  ",CHAR(34),INDEX(Variables[Variable Type],$A1580),CHAR(34),
", VariableCode:  ",CHAR(34),INDEX(Variables[Variable Code],$A1580),CHAR(34),
", VariableNameCV:  ",CHAR(34),INDEX(Variables[Variable Name],$A1580),CHAR(34),
", VariableDefinition:  ",CHAR(34),INDEX(Variables[Variable Definition],$A1580),CHAR(34),
", SpecciationCV:  ",CHAR(34),INDEX(Variables[Speciation],$A1580),CHAR(34),
", NoDataValue:  ",CHAR(34),INDEX(Variables[No Data Value],$A1580),CHAR(34),"}"))</f>
        <v>#REF!</v>
      </c>
    </row>
    <row r="1581" spans="1:17" x14ac:dyDescent="0.25">
      <c r="A1581">
        <v>1578</v>
      </c>
      <c r="D1581" t="e">
        <f>IF(INDEX(People[First Name],$A1581)="","",
CONCATENATE("  - &amp;PersonID",TEXT($A1581,"0000"),
" {","PersonFirstName:  ",CHAR(34),INDEX(People[First Name],$A1581),CHAR(34),
", PersonMiddleName:  ",CHAR(34),INDEX(People[Middle Name],$A1581),CHAR(34),
", PersonLastName:  ",CHAR(34),INDEX(People[Last Name],$A1581),CHAR(34),"}"))</f>
        <v>#REF!</v>
      </c>
      <c r="E1581" t="e">
        <f>IF(INDEX(Organizations[Organization Type '[CV']],$A1581)="","",
CONCATENATE("  - &amp;OrganizationID",TEXT($A1581,"0000"),
" {","OrganizationTypeCV:  ",CHAR(34),INDEX(Organizations[Organization Type '[CV']],$A1581),CHAR(34),
", OrganizationCode:  ",CHAR(34),INDEX(Organizations[Organization Code],$A1581),CHAR(34),
", OrganizationName:  ",CHAR(34),INDEX(Organizations[Organization Name],$A1581),CHAR(34),
", OrganizationDescription:  ",CHAR(34),INDEX(Organizations[Organization Description],$A1581),CHAR(34),
", OrganizationLink:  ",CHAR(34),INDEX(Organizations[Organization Link],$A1581),CHAR(34),"}"))</f>
        <v>#REF!</v>
      </c>
      <c r="F1581" t="e">
        <f>IF(INDEX(People[First Name],$A1581)="","",
CONCATENATE("  - &amp;AffiliationID",TEXT($A1581,"0000"),
" {PersonID: *PersonID",TEXT($A1581,"0000"),
", OrganizationID: *OrganizationID",TEXT(MATCH(INDEX(People[Organization Name],$A1581),Organizations[Organization Name],0),"0000"),
", IsPrimaryOrganizationContact: , AffiliationStartDate: , AffiliationEndDate: , PrimaryPhone: ",
", PrimaryEmail: ",CHAR(34),INDEX(People[Primary Email],$A1581),CHAR(34),
", PrimaryAddress: ",CHAR(34),INDEX(People[Primary Address],$A1581),CHAR(34),
", PersonLink: }"))</f>
        <v>#REF!</v>
      </c>
      <c r="H1581" t="e">
        <f>IF(COUNTA(CitationInformation)=0,"",IF(INDEX(AuthorList[Author Name],$A1581)="","",
CONCATENATE("  - &amp;AuthorListID",TEXT($A1581,"0000"),
"  {CitationID: *CitationID0001",
", PersonID: *PersonID",TEXT(MATCH(INDEX(AuthorList[Author Name],$A1581),People[Full Name],0),"0000"),
", AuthorOrder: ",INDEX(AuthorList[Author Number],$A1581),"}")))</f>
        <v>#REF!</v>
      </c>
      <c r="K1581" t="e">
        <f>IF(INDEX(SamplingFeatures[Feature Code],$A1581)="","",
CONCATENATE("  - &amp;SamplingFeatureID",TEXT($A1581,"0000"),
" {","SamplingFeatureUUID:  ",CHAR(34),INDEX(SamplingFeatures[Sampling Feature UUID],$A1581),CHAR(34),
", SamplingFeatureTypeCV:  ",CHAR(34),INDEX(SamplingFeatures[Sampling Feature Type],$A1581),CHAR(34),
", SamplingFeatureCode:  ",CHAR(34),INDEX(SamplingFeatures[Feature Code],$A1581),CHAR(34),
", SamplingFeatureName:  ",CHAR(34),INDEX(SamplingFeatures[Feature Name],$A1581),CHAR(34),
", SamplingFeatureDescription:  ",CHAR(34),INDEX(SamplingFeatures[Feature Description],$A1581),CHAR(34),
", SamplingFeatureGeotypeCV:  ",CHAR(34),INDEX(SamplingFeatures[Feature Geo Type],$A1581),CHAR(34),
", FeatureGeometry:  ",CHAR(34),INDEX(SamplingFeatures[Feature Geometry],$A1581),CHAR(34),
", Elevation_m:  ",CHAR(34),INDEX(SamplingFeatures[Elevation_m],$A1581),CHAR(34),
", ElevationDatumCV:  ",CHAR(34),ElevationDatum,CHAR(34),"}"))</f>
        <v>#REF!</v>
      </c>
      <c r="L1581" t="e">
        <f>IF(INDEX(SamplingFeatures[Sampling Feature Type],$A1581)&lt;&gt;"Site","",
CONCATENATE("  - &amp;SiteID",TEXT(SUMPRODUCT(--($L$3:$L1580&lt;&gt;"")),"0000"),
" {","SamplingFeatureID:  *SamplingFeatureID",TEXT($A1581,"0000"),
", SiteTypeCV:  ",CHAR(34),INDEX(Sites[Site Type],$A1581),CHAR(34),
", Latitude:  ",INDEX(Sites[Latitude],$A1581),
", Longitude:  ",INDEX(Sites[Longitude],$A1581),
", SRSName:  ",CHAR(34),LatLonDatum,CHAR(34),"}"))</f>
        <v>#REF!</v>
      </c>
      <c r="M1581" t="e">
        <f>IF(INDEX(SamplingFeatures[Sampling Feature Type],$A1581)&lt;&gt;"Specimen","",
CONCATENATE("  - &amp;SpecimenID",TEXT(SUMPRODUCT(--($M$3:$M1580&lt;&gt;"")),"0000"),
" {","SamplingFeatureID:  *SamplingFeatureID",TEXT($A1581,"0000"),
", SpecimenTypeCV:  ",CHAR(34),INDEX(Specimens[Specimen Type],$A1581),CHAR(34),
", SpecimenMediumCV:  ",INDEX(Specimens[Specimen Medium],$A1581),
", IsFieldSpecimen:  ",CHAR(34),INDEX(Specimens[Is Field Specimen?],$A1581),CHAR(34),"}"))</f>
        <v>#REF!</v>
      </c>
      <c r="N1581" t="e">
        <f>IF(COUNTA(SpatialOffsets[])=0,"", IF(INDEX(SpatialOffsets[Spatial Offset Type],$A1581)="","",
CONCATENATE("  - &amp;SpatialOffsetID",TEXT($A1581,"0000"),
" {","SpatialOffsetTypeCV:  ",CHAR(34),INDEX(SpatialOffsets[Spatial Offset Type],$A1581),CHAR(34),
", Offset1Value:  ",INDEX(SpatialOffsets[Offset 1 Value],$A1581),
", Offset1UnitID:  ",CHAR(34),INDEX(SpatialOffsets[Offset 1 Unit],$A1581),CHAR(34),
", Offset2Value:  ",INDEX(SpatialOffsets[Offset 2 Value],$A1581),
", Offset2UnitID:  ",CHAR(34),INDEX(SpatialOffsets[Offset 2 Unit],$A1581),CHAR(34),
", Offset3Value:  ",INDEX(SpatialOffsets[Offset 3 Value],$A1581),
", Offset3UnitID:  ",CHAR(34),INDEX(SpatialOffsets[Offset 3 Unit],$A1581),CHAR(34),,"}")))</f>
        <v>#REF!</v>
      </c>
      <c r="O1581" t="e">
        <f>IF(COUNTA(RelatedFeatures[])=0,"", IF(INDEX(RelatedFeatures[First Sampling Feature Code],$A1581)="","",
CONCATENATE("  - &amp;RelationID",TEXT($A1581,"0000"),
" {","SamplingFeatureID:  *SamplingFeatureID",TEXT(MATCH(INDEX(RelatedFeatures[First Sampling Feature Code],$A1581),SamplingFeatures[Feature Code],0),"0000"),
", RelationshipTypeCV:  ",CHAR(34),INDEX(RelatedFeatures[Relationship Type],$A1581),CHAR(34),
", RelatedFeatureID: *SamplingFeatureID",TEXT(MATCH(INDEX(RelatedFeatures[Second Sampling Feature Code],$A1581),SamplingFeatures[Feature Code],0),"0000"),
", SpatialOffsetID:  ",IF(INDEX(RelatedFeatures[Offset Number],$A1581)="","",CONCATENATE("*SpatialOffsetID",TEXT(INDEX(RelatedFeatures[Offset Number],$A1581),"0000"))),"}")))</f>
        <v>#REF!</v>
      </c>
      <c r="P1581" t="e">
        <f>IF(INDEX(Methods[Method Type],$A1581)="","",
CONCATENATE("  - &amp;MethodID",TEXT($A1581,"0000"),
" {","MethodTypeCV:  ",CHAR(34),INDEX(Methods[Method Type],$A1581),CHAR(34),
", MethodCode:  ",CHAR(34),INDEX(Methods[Method Code],$A1581),CHAR(34),
", MethodName:  ",CHAR(34),INDEX(Methods[Method Name],$A1581),CHAR(34),
", MethodDescription:  ",CHAR(34),INDEX(Methods[Method Description],$A1581),CHAR(34),
", MethodLink:  ",CHAR(34),INDEX(Methods[Method Link],$A1581),CHAR(34),
", OrganizationID: *OrganizationID",TEXT(MATCH(INDEX(Methods[Organization Name],$A1581),Organizations[Organization Name],0),"0000"),"}"))</f>
        <v>#REF!</v>
      </c>
      <c r="Q1581" t="e">
        <f>IF(INDEX(Variables[Variable Type],$A1581)="","",
CONCATENATE("  - &amp;VariableID",TEXT($A1581,"0000"),
" {","VariableTypeCV:  ",CHAR(34),INDEX(Variables[Variable Type],$A1581),CHAR(34),
", VariableCode:  ",CHAR(34),INDEX(Variables[Variable Code],$A1581),CHAR(34),
", VariableNameCV:  ",CHAR(34),INDEX(Variables[Variable Name],$A1581),CHAR(34),
", VariableDefinition:  ",CHAR(34),INDEX(Variables[Variable Definition],$A1581),CHAR(34),
", SpecciationCV:  ",CHAR(34),INDEX(Variables[Speciation],$A1581),CHAR(34),
", NoDataValue:  ",CHAR(34),INDEX(Variables[No Data Value],$A1581),CHAR(34),"}"))</f>
        <v>#REF!</v>
      </c>
    </row>
    <row r="1582" spans="1:17" x14ac:dyDescent="0.25">
      <c r="A1582">
        <v>1579</v>
      </c>
      <c r="D1582" t="e">
        <f>IF(INDEX(People[First Name],$A1582)="","",
CONCATENATE("  - &amp;PersonID",TEXT($A1582,"0000"),
" {","PersonFirstName:  ",CHAR(34),INDEX(People[First Name],$A1582),CHAR(34),
", PersonMiddleName:  ",CHAR(34),INDEX(People[Middle Name],$A1582),CHAR(34),
", PersonLastName:  ",CHAR(34),INDEX(People[Last Name],$A1582),CHAR(34),"}"))</f>
        <v>#REF!</v>
      </c>
      <c r="E1582" t="e">
        <f>IF(INDEX(Organizations[Organization Type '[CV']],$A1582)="","",
CONCATENATE("  - &amp;OrganizationID",TEXT($A1582,"0000"),
" {","OrganizationTypeCV:  ",CHAR(34),INDEX(Organizations[Organization Type '[CV']],$A1582),CHAR(34),
", OrganizationCode:  ",CHAR(34),INDEX(Organizations[Organization Code],$A1582),CHAR(34),
", OrganizationName:  ",CHAR(34),INDEX(Organizations[Organization Name],$A1582),CHAR(34),
", OrganizationDescription:  ",CHAR(34),INDEX(Organizations[Organization Description],$A1582),CHAR(34),
", OrganizationLink:  ",CHAR(34),INDEX(Organizations[Organization Link],$A1582),CHAR(34),"}"))</f>
        <v>#REF!</v>
      </c>
      <c r="F1582" t="e">
        <f>IF(INDEX(People[First Name],$A1582)="","",
CONCATENATE("  - &amp;AffiliationID",TEXT($A1582,"0000"),
" {PersonID: *PersonID",TEXT($A1582,"0000"),
", OrganizationID: *OrganizationID",TEXT(MATCH(INDEX(People[Organization Name],$A1582),Organizations[Organization Name],0),"0000"),
", IsPrimaryOrganizationContact: , AffiliationStartDate: , AffiliationEndDate: , PrimaryPhone: ",
", PrimaryEmail: ",CHAR(34),INDEX(People[Primary Email],$A1582),CHAR(34),
", PrimaryAddress: ",CHAR(34),INDEX(People[Primary Address],$A1582),CHAR(34),
", PersonLink: }"))</f>
        <v>#REF!</v>
      </c>
      <c r="H1582" t="e">
        <f>IF(COUNTA(CitationInformation)=0,"",IF(INDEX(AuthorList[Author Name],$A1582)="","",
CONCATENATE("  - &amp;AuthorListID",TEXT($A1582,"0000"),
"  {CitationID: *CitationID0001",
", PersonID: *PersonID",TEXT(MATCH(INDEX(AuthorList[Author Name],$A1582),People[Full Name],0),"0000"),
", AuthorOrder: ",INDEX(AuthorList[Author Number],$A1582),"}")))</f>
        <v>#REF!</v>
      </c>
      <c r="K1582" t="e">
        <f>IF(INDEX(SamplingFeatures[Feature Code],$A1582)="","",
CONCATENATE("  - &amp;SamplingFeatureID",TEXT($A1582,"0000"),
" {","SamplingFeatureUUID:  ",CHAR(34),INDEX(SamplingFeatures[Sampling Feature UUID],$A1582),CHAR(34),
", SamplingFeatureTypeCV:  ",CHAR(34),INDEX(SamplingFeatures[Sampling Feature Type],$A1582),CHAR(34),
", SamplingFeatureCode:  ",CHAR(34),INDEX(SamplingFeatures[Feature Code],$A1582),CHAR(34),
", SamplingFeatureName:  ",CHAR(34),INDEX(SamplingFeatures[Feature Name],$A1582),CHAR(34),
", SamplingFeatureDescription:  ",CHAR(34),INDEX(SamplingFeatures[Feature Description],$A1582),CHAR(34),
", SamplingFeatureGeotypeCV:  ",CHAR(34),INDEX(SamplingFeatures[Feature Geo Type],$A1582),CHAR(34),
", FeatureGeometry:  ",CHAR(34),INDEX(SamplingFeatures[Feature Geometry],$A1582),CHAR(34),
", Elevation_m:  ",CHAR(34),INDEX(SamplingFeatures[Elevation_m],$A1582),CHAR(34),
", ElevationDatumCV:  ",CHAR(34),ElevationDatum,CHAR(34),"}"))</f>
        <v>#REF!</v>
      </c>
      <c r="L1582" t="e">
        <f>IF(INDEX(SamplingFeatures[Sampling Feature Type],$A1582)&lt;&gt;"Site","",
CONCATENATE("  - &amp;SiteID",TEXT(SUMPRODUCT(--($L$3:$L1581&lt;&gt;"")),"0000"),
" {","SamplingFeatureID:  *SamplingFeatureID",TEXT($A1582,"0000"),
", SiteTypeCV:  ",CHAR(34),INDEX(Sites[Site Type],$A1582),CHAR(34),
", Latitude:  ",INDEX(Sites[Latitude],$A1582),
", Longitude:  ",INDEX(Sites[Longitude],$A1582),
", SRSName:  ",CHAR(34),LatLonDatum,CHAR(34),"}"))</f>
        <v>#REF!</v>
      </c>
      <c r="M1582" t="e">
        <f>IF(INDEX(SamplingFeatures[Sampling Feature Type],$A1582)&lt;&gt;"Specimen","",
CONCATENATE("  - &amp;SpecimenID",TEXT(SUMPRODUCT(--($M$3:$M1581&lt;&gt;"")),"0000"),
" {","SamplingFeatureID:  *SamplingFeatureID",TEXT($A1582,"0000"),
", SpecimenTypeCV:  ",CHAR(34),INDEX(Specimens[Specimen Type],$A1582),CHAR(34),
", SpecimenMediumCV:  ",INDEX(Specimens[Specimen Medium],$A1582),
", IsFieldSpecimen:  ",CHAR(34),INDEX(Specimens[Is Field Specimen?],$A1582),CHAR(34),"}"))</f>
        <v>#REF!</v>
      </c>
      <c r="N1582" t="e">
        <f>IF(COUNTA(SpatialOffsets[])=0,"", IF(INDEX(SpatialOffsets[Spatial Offset Type],$A1582)="","",
CONCATENATE("  - &amp;SpatialOffsetID",TEXT($A1582,"0000"),
" {","SpatialOffsetTypeCV:  ",CHAR(34),INDEX(SpatialOffsets[Spatial Offset Type],$A1582),CHAR(34),
", Offset1Value:  ",INDEX(SpatialOffsets[Offset 1 Value],$A1582),
", Offset1UnitID:  ",CHAR(34),INDEX(SpatialOffsets[Offset 1 Unit],$A1582),CHAR(34),
", Offset2Value:  ",INDEX(SpatialOffsets[Offset 2 Value],$A1582),
", Offset2UnitID:  ",CHAR(34),INDEX(SpatialOffsets[Offset 2 Unit],$A1582),CHAR(34),
", Offset3Value:  ",INDEX(SpatialOffsets[Offset 3 Value],$A1582),
", Offset3UnitID:  ",CHAR(34),INDEX(SpatialOffsets[Offset 3 Unit],$A1582),CHAR(34),,"}")))</f>
        <v>#REF!</v>
      </c>
      <c r="O1582" t="e">
        <f>IF(COUNTA(RelatedFeatures[])=0,"", IF(INDEX(RelatedFeatures[First Sampling Feature Code],$A1582)="","",
CONCATENATE("  - &amp;RelationID",TEXT($A1582,"0000"),
" {","SamplingFeatureID:  *SamplingFeatureID",TEXT(MATCH(INDEX(RelatedFeatures[First Sampling Feature Code],$A1582),SamplingFeatures[Feature Code],0),"0000"),
", RelationshipTypeCV:  ",CHAR(34),INDEX(RelatedFeatures[Relationship Type],$A1582),CHAR(34),
", RelatedFeatureID: *SamplingFeatureID",TEXT(MATCH(INDEX(RelatedFeatures[Second Sampling Feature Code],$A1582),SamplingFeatures[Feature Code],0),"0000"),
", SpatialOffsetID:  ",IF(INDEX(RelatedFeatures[Offset Number],$A1582)="","",CONCATENATE("*SpatialOffsetID",TEXT(INDEX(RelatedFeatures[Offset Number],$A1582),"0000"))),"}")))</f>
        <v>#REF!</v>
      </c>
      <c r="P1582" t="e">
        <f>IF(INDEX(Methods[Method Type],$A1582)="","",
CONCATENATE("  - &amp;MethodID",TEXT($A1582,"0000"),
" {","MethodTypeCV:  ",CHAR(34),INDEX(Methods[Method Type],$A1582),CHAR(34),
", MethodCode:  ",CHAR(34),INDEX(Methods[Method Code],$A1582),CHAR(34),
", MethodName:  ",CHAR(34),INDEX(Methods[Method Name],$A1582),CHAR(34),
", MethodDescription:  ",CHAR(34),INDEX(Methods[Method Description],$A1582),CHAR(34),
", MethodLink:  ",CHAR(34),INDEX(Methods[Method Link],$A1582),CHAR(34),
", OrganizationID: *OrganizationID",TEXT(MATCH(INDEX(Methods[Organization Name],$A1582),Organizations[Organization Name],0),"0000"),"}"))</f>
        <v>#REF!</v>
      </c>
      <c r="Q1582" t="e">
        <f>IF(INDEX(Variables[Variable Type],$A1582)="","",
CONCATENATE("  - &amp;VariableID",TEXT($A1582,"0000"),
" {","VariableTypeCV:  ",CHAR(34),INDEX(Variables[Variable Type],$A1582),CHAR(34),
", VariableCode:  ",CHAR(34),INDEX(Variables[Variable Code],$A1582),CHAR(34),
", VariableNameCV:  ",CHAR(34),INDEX(Variables[Variable Name],$A1582),CHAR(34),
", VariableDefinition:  ",CHAR(34),INDEX(Variables[Variable Definition],$A1582),CHAR(34),
", SpecciationCV:  ",CHAR(34),INDEX(Variables[Speciation],$A1582),CHAR(34),
", NoDataValue:  ",CHAR(34),INDEX(Variables[No Data Value],$A1582),CHAR(34),"}"))</f>
        <v>#REF!</v>
      </c>
    </row>
    <row r="1583" spans="1:17" x14ac:dyDescent="0.25">
      <c r="A1583">
        <v>1580</v>
      </c>
      <c r="D1583" t="e">
        <f>IF(INDEX(People[First Name],$A1583)="","",
CONCATENATE("  - &amp;PersonID",TEXT($A1583,"0000"),
" {","PersonFirstName:  ",CHAR(34),INDEX(People[First Name],$A1583),CHAR(34),
", PersonMiddleName:  ",CHAR(34),INDEX(People[Middle Name],$A1583),CHAR(34),
", PersonLastName:  ",CHAR(34),INDEX(People[Last Name],$A1583),CHAR(34),"}"))</f>
        <v>#REF!</v>
      </c>
      <c r="E1583" t="e">
        <f>IF(INDEX(Organizations[Organization Type '[CV']],$A1583)="","",
CONCATENATE("  - &amp;OrganizationID",TEXT($A1583,"0000"),
" {","OrganizationTypeCV:  ",CHAR(34),INDEX(Organizations[Organization Type '[CV']],$A1583),CHAR(34),
", OrganizationCode:  ",CHAR(34),INDEX(Organizations[Organization Code],$A1583),CHAR(34),
", OrganizationName:  ",CHAR(34),INDEX(Organizations[Organization Name],$A1583),CHAR(34),
", OrganizationDescription:  ",CHAR(34),INDEX(Organizations[Organization Description],$A1583),CHAR(34),
", OrganizationLink:  ",CHAR(34),INDEX(Organizations[Organization Link],$A1583),CHAR(34),"}"))</f>
        <v>#REF!</v>
      </c>
      <c r="F1583" t="e">
        <f>IF(INDEX(People[First Name],$A1583)="","",
CONCATENATE("  - &amp;AffiliationID",TEXT($A1583,"0000"),
" {PersonID: *PersonID",TEXT($A1583,"0000"),
", OrganizationID: *OrganizationID",TEXT(MATCH(INDEX(People[Organization Name],$A1583),Organizations[Organization Name],0),"0000"),
", IsPrimaryOrganizationContact: , AffiliationStartDate: , AffiliationEndDate: , PrimaryPhone: ",
", PrimaryEmail: ",CHAR(34),INDEX(People[Primary Email],$A1583),CHAR(34),
", PrimaryAddress: ",CHAR(34),INDEX(People[Primary Address],$A1583),CHAR(34),
", PersonLink: }"))</f>
        <v>#REF!</v>
      </c>
      <c r="H1583" t="e">
        <f>IF(COUNTA(CitationInformation)=0,"",IF(INDEX(AuthorList[Author Name],$A1583)="","",
CONCATENATE("  - &amp;AuthorListID",TEXT($A1583,"0000"),
"  {CitationID: *CitationID0001",
", PersonID: *PersonID",TEXT(MATCH(INDEX(AuthorList[Author Name],$A1583),People[Full Name],0),"0000"),
", AuthorOrder: ",INDEX(AuthorList[Author Number],$A1583),"}")))</f>
        <v>#REF!</v>
      </c>
      <c r="K1583" t="e">
        <f>IF(INDEX(SamplingFeatures[Feature Code],$A1583)="","",
CONCATENATE("  - &amp;SamplingFeatureID",TEXT($A1583,"0000"),
" {","SamplingFeatureUUID:  ",CHAR(34),INDEX(SamplingFeatures[Sampling Feature UUID],$A1583),CHAR(34),
", SamplingFeatureTypeCV:  ",CHAR(34),INDEX(SamplingFeatures[Sampling Feature Type],$A1583),CHAR(34),
", SamplingFeatureCode:  ",CHAR(34),INDEX(SamplingFeatures[Feature Code],$A1583),CHAR(34),
", SamplingFeatureName:  ",CHAR(34),INDEX(SamplingFeatures[Feature Name],$A1583),CHAR(34),
", SamplingFeatureDescription:  ",CHAR(34),INDEX(SamplingFeatures[Feature Description],$A1583),CHAR(34),
", SamplingFeatureGeotypeCV:  ",CHAR(34),INDEX(SamplingFeatures[Feature Geo Type],$A1583),CHAR(34),
", FeatureGeometry:  ",CHAR(34),INDEX(SamplingFeatures[Feature Geometry],$A1583),CHAR(34),
", Elevation_m:  ",CHAR(34),INDEX(SamplingFeatures[Elevation_m],$A1583),CHAR(34),
", ElevationDatumCV:  ",CHAR(34),ElevationDatum,CHAR(34),"}"))</f>
        <v>#REF!</v>
      </c>
      <c r="L1583" t="e">
        <f>IF(INDEX(SamplingFeatures[Sampling Feature Type],$A1583)&lt;&gt;"Site","",
CONCATENATE("  - &amp;SiteID",TEXT(SUMPRODUCT(--($L$3:$L1582&lt;&gt;"")),"0000"),
" {","SamplingFeatureID:  *SamplingFeatureID",TEXT($A1583,"0000"),
", SiteTypeCV:  ",CHAR(34),INDEX(Sites[Site Type],$A1583),CHAR(34),
", Latitude:  ",INDEX(Sites[Latitude],$A1583),
", Longitude:  ",INDEX(Sites[Longitude],$A1583),
", SRSName:  ",CHAR(34),LatLonDatum,CHAR(34),"}"))</f>
        <v>#REF!</v>
      </c>
      <c r="M1583" t="e">
        <f>IF(INDEX(SamplingFeatures[Sampling Feature Type],$A1583)&lt;&gt;"Specimen","",
CONCATENATE("  - &amp;SpecimenID",TEXT(SUMPRODUCT(--($M$3:$M1582&lt;&gt;"")),"0000"),
" {","SamplingFeatureID:  *SamplingFeatureID",TEXT($A1583,"0000"),
", SpecimenTypeCV:  ",CHAR(34),INDEX(Specimens[Specimen Type],$A1583),CHAR(34),
", SpecimenMediumCV:  ",INDEX(Specimens[Specimen Medium],$A1583),
", IsFieldSpecimen:  ",CHAR(34),INDEX(Specimens[Is Field Specimen?],$A1583),CHAR(34),"}"))</f>
        <v>#REF!</v>
      </c>
      <c r="N1583" t="e">
        <f>IF(COUNTA(SpatialOffsets[])=0,"", IF(INDEX(SpatialOffsets[Spatial Offset Type],$A1583)="","",
CONCATENATE("  - &amp;SpatialOffsetID",TEXT($A1583,"0000"),
" {","SpatialOffsetTypeCV:  ",CHAR(34),INDEX(SpatialOffsets[Spatial Offset Type],$A1583),CHAR(34),
", Offset1Value:  ",INDEX(SpatialOffsets[Offset 1 Value],$A1583),
", Offset1UnitID:  ",CHAR(34),INDEX(SpatialOffsets[Offset 1 Unit],$A1583),CHAR(34),
", Offset2Value:  ",INDEX(SpatialOffsets[Offset 2 Value],$A1583),
", Offset2UnitID:  ",CHAR(34),INDEX(SpatialOffsets[Offset 2 Unit],$A1583),CHAR(34),
", Offset3Value:  ",INDEX(SpatialOffsets[Offset 3 Value],$A1583),
", Offset3UnitID:  ",CHAR(34),INDEX(SpatialOffsets[Offset 3 Unit],$A1583),CHAR(34),,"}")))</f>
        <v>#REF!</v>
      </c>
      <c r="O1583" t="e">
        <f>IF(COUNTA(RelatedFeatures[])=0,"", IF(INDEX(RelatedFeatures[First Sampling Feature Code],$A1583)="","",
CONCATENATE("  - &amp;RelationID",TEXT($A1583,"0000"),
" {","SamplingFeatureID:  *SamplingFeatureID",TEXT(MATCH(INDEX(RelatedFeatures[First Sampling Feature Code],$A1583),SamplingFeatures[Feature Code],0),"0000"),
", RelationshipTypeCV:  ",CHAR(34),INDEX(RelatedFeatures[Relationship Type],$A1583),CHAR(34),
", RelatedFeatureID: *SamplingFeatureID",TEXT(MATCH(INDEX(RelatedFeatures[Second Sampling Feature Code],$A1583),SamplingFeatures[Feature Code],0),"0000"),
", SpatialOffsetID:  ",IF(INDEX(RelatedFeatures[Offset Number],$A1583)="","",CONCATENATE("*SpatialOffsetID",TEXT(INDEX(RelatedFeatures[Offset Number],$A1583),"0000"))),"}")))</f>
        <v>#REF!</v>
      </c>
      <c r="P1583" t="e">
        <f>IF(INDEX(Methods[Method Type],$A1583)="","",
CONCATENATE("  - &amp;MethodID",TEXT($A1583,"0000"),
" {","MethodTypeCV:  ",CHAR(34),INDEX(Methods[Method Type],$A1583),CHAR(34),
", MethodCode:  ",CHAR(34),INDEX(Methods[Method Code],$A1583),CHAR(34),
", MethodName:  ",CHAR(34),INDEX(Methods[Method Name],$A1583),CHAR(34),
", MethodDescription:  ",CHAR(34),INDEX(Methods[Method Description],$A1583),CHAR(34),
", MethodLink:  ",CHAR(34),INDEX(Methods[Method Link],$A1583),CHAR(34),
", OrganizationID: *OrganizationID",TEXT(MATCH(INDEX(Methods[Organization Name],$A1583),Organizations[Organization Name],0),"0000"),"}"))</f>
        <v>#REF!</v>
      </c>
      <c r="Q1583" t="e">
        <f>IF(INDEX(Variables[Variable Type],$A1583)="","",
CONCATENATE("  - &amp;VariableID",TEXT($A1583,"0000"),
" {","VariableTypeCV:  ",CHAR(34),INDEX(Variables[Variable Type],$A1583),CHAR(34),
", VariableCode:  ",CHAR(34),INDEX(Variables[Variable Code],$A1583),CHAR(34),
", VariableNameCV:  ",CHAR(34),INDEX(Variables[Variable Name],$A1583),CHAR(34),
", VariableDefinition:  ",CHAR(34),INDEX(Variables[Variable Definition],$A1583),CHAR(34),
", SpecciationCV:  ",CHAR(34),INDEX(Variables[Speciation],$A1583),CHAR(34),
", NoDataValue:  ",CHAR(34),INDEX(Variables[No Data Value],$A1583),CHAR(34),"}"))</f>
        <v>#REF!</v>
      </c>
    </row>
    <row r="1584" spans="1:17" x14ac:dyDescent="0.25">
      <c r="A1584">
        <v>1581</v>
      </c>
      <c r="D1584" t="e">
        <f>IF(INDEX(People[First Name],$A1584)="","",
CONCATENATE("  - &amp;PersonID",TEXT($A1584,"0000"),
" {","PersonFirstName:  ",CHAR(34),INDEX(People[First Name],$A1584),CHAR(34),
", PersonMiddleName:  ",CHAR(34),INDEX(People[Middle Name],$A1584),CHAR(34),
", PersonLastName:  ",CHAR(34),INDEX(People[Last Name],$A1584),CHAR(34),"}"))</f>
        <v>#REF!</v>
      </c>
      <c r="E1584" t="e">
        <f>IF(INDEX(Organizations[Organization Type '[CV']],$A1584)="","",
CONCATENATE("  - &amp;OrganizationID",TEXT($A1584,"0000"),
" {","OrganizationTypeCV:  ",CHAR(34),INDEX(Organizations[Organization Type '[CV']],$A1584),CHAR(34),
", OrganizationCode:  ",CHAR(34),INDEX(Organizations[Organization Code],$A1584),CHAR(34),
", OrganizationName:  ",CHAR(34),INDEX(Organizations[Organization Name],$A1584),CHAR(34),
", OrganizationDescription:  ",CHAR(34),INDEX(Organizations[Organization Description],$A1584),CHAR(34),
", OrganizationLink:  ",CHAR(34),INDEX(Organizations[Organization Link],$A1584),CHAR(34),"}"))</f>
        <v>#REF!</v>
      </c>
      <c r="F1584" t="e">
        <f>IF(INDEX(People[First Name],$A1584)="","",
CONCATENATE("  - &amp;AffiliationID",TEXT($A1584,"0000"),
" {PersonID: *PersonID",TEXT($A1584,"0000"),
", OrganizationID: *OrganizationID",TEXT(MATCH(INDEX(People[Organization Name],$A1584),Organizations[Organization Name],0),"0000"),
", IsPrimaryOrganizationContact: , AffiliationStartDate: , AffiliationEndDate: , PrimaryPhone: ",
", PrimaryEmail: ",CHAR(34),INDEX(People[Primary Email],$A1584),CHAR(34),
", PrimaryAddress: ",CHAR(34),INDEX(People[Primary Address],$A1584),CHAR(34),
", PersonLink: }"))</f>
        <v>#REF!</v>
      </c>
      <c r="H1584" t="e">
        <f>IF(COUNTA(CitationInformation)=0,"",IF(INDEX(AuthorList[Author Name],$A1584)="","",
CONCATENATE("  - &amp;AuthorListID",TEXT($A1584,"0000"),
"  {CitationID: *CitationID0001",
", PersonID: *PersonID",TEXT(MATCH(INDEX(AuthorList[Author Name],$A1584),People[Full Name],0),"0000"),
", AuthorOrder: ",INDEX(AuthorList[Author Number],$A1584),"}")))</f>
        <v>#REF!</v>
      </c>
      <c r="K1584" t="e">
        <f>IF(INDEX(SamplingFeatures[Feature Code],$A1584)="","",
CONCATENATE("  - &amp;SamplingFeatureID",TEXT($A1584,"0000"),
" {","SamplingFeatureUUID:  ",CHAR(34),INDEX(SamplingFeatures[Sampling Feature UUID],$A1584),CHAR(34),
", SamplingFeatureTypeCV:  ",CHAR(34),INDEX(SamplingFeatures[Sampling Feature Type],$A1584),CHAR(34),
", SamplingFeatureCode:  ",CHAR(34),INDEX(SamplingFeatures[Feature Code],$A1584),CHAR(34),
", SamplingFeatureName:  ",CHAR(34),INDEX(SamplingFeatures[Feature Name],$A1584),CHAR(34),
", SamplingFeatureDescription:  ",CHAR(34),INDEX(SamplingFeatures[Feature Description],$A1584),CHAR(34),
", SamplingFeatureGeotypeCV:  ",CHAR(34),INDEX(SamplingFeatures[Feature Geo Type],$A1584),CHAR(34),
", FeatureGeometry:  ",CHAR(34),INDEX(SamplingFeatures[Feature Geometry],$A1584),CHAR(34),
", Elevation_m:  ",CHAR(34),INDEX(SamplingFeatures[Elevation_m],$A1584),CHAR(34),
", ElevationDatumCV:  ",CHAR(34),ElevationDatum,CHAR(34),"}"))</f>
        <v>#REF!</v>
      </c>
      <c r="L1584" t="e">
        <f>IF(INDEX(SamplingFeatures[Sampling Feature Type],$A1584)&lt;&gt;"Site","",
CONCATENATE("  - &amp;SiteID",TEXT(SUMPRODUCT(--($L$3:$L1583&lt;&gt;"")),"0000"),
" {","SamplingFeatureID:  *SamplingFeatureID",TEXT($A1584,"0000"),
", SiteTypeCV:  ",CHAR(34),INDEX(Sites[Site Type],$A1584),CHAR(34),
", Latitude:  ",INDEX(Sites[Latitude],$A1584),
", Longitude:  ",INDEX(Sites[Longitude],$A1584),
", SRSName:  ",CHAR(34),LatLonDatum,CHAR(34),"}"))</f>
        <v>#REF!</v>
      </c>
      <c r="M1584" t="e">
        <f>IF(INDEX(SamplingFeatures[Sampling Feature Type],$A1584)&lt;&gt;"Specimen","",
CONCATENATE("  - &amp;SpecimenID",TEXT(SUMPRODUCT(--($M$3:$M1583&lt;&gt;"")),"0000"),
" {","SamplingFeatureID:  *SamplingFeatureID",TEXT($A1584,"0000"),
", SpecimenTypeCV:  ",CHAR(34),INDEX(Specimens[Specimen Type],$A1584),CHAR(34),
", SpecimenMediumCV:  ",INDEX(Specimens[Specimen Medium],$A1584),
", IsFieldSpecimen:  ",CHAR(34),INDEX(Specimens[Is Field Specimen?],$A1584),CHAR(34),"}"))</f>
        <v>#REF!</v>
      </c>
      <c r="N1584" t="e">
        <f>IF(COUNTA(SpatialOffsets[])=0,"", IF(INDEX(SpatialOffsets[Spatial Offset Type],$A1584)="","",
CONCATENATE("  - &amp;SpatialOffsetID",TEXT($A1584,"0000"),
" {","SpatialOffsetTypeCV:  ",CHAR(34),INDEX(SpatialOffsets[Spatial Offset Type],$A1584),CHAR(34),
", Offset1Value:  ",INDEX(SpatialOffsets[Offset 1 Value],$A1584),
", Offset1UnitID:  ",CHAR(34),INDEX(SpatialOffsets[Offset 1 Unit],$A1584),CHAR(34),
", Offset2Value:  ",INDEX(SpatialOffsets[Offset 2 Value],$A1584),
", Offset2UnitID:  ",CHAR(34),INDEX(SpatialOffsets[Offset 2 Unit],$A1584),CHAR(34),
", Offset3Value:  ",INDEX(SpatialOffsets[Offset 3 Value],$A1584),
", Offset3UnitID:  ",CHAR(34),INDEX(SpatialOffsets[Offset 3 Unit],$A1584),CHAR(34),,"}")))</f>
        <v>#REF!</v>
      </c>
      <c r="O1584" t="e">
        <f>IF(COUNTA(RelatedFeatures[])=0,"", IF(INDEX(RelatedFeatures[First Sampling Feature Code],$A1584)="","",
CONCATENATE("  - &amp;RelationID",TEXT($A1584,"0000"),
" {","SamplingFeatureID:  *SamplingFeatureID",TEXT(MATCH(INDEX(RelatedFeatures[First Sampling Feature Code],$A1584),SamplingFeatures[Feature Code],0),"0000"),
", RelationshipTypeCV:  ",CHAR(34),INDEX(RelatedFeatures[Relationship Type],$A1584),CHAR(34),
", RelatedFeatureID: *SamplingFeatureID",TEXT(MATCH(INDEX(RelatedFeatures[Second Sampling Feature Code],$A1584),SamplingFeatures[Feature Code],0),"0000"),
", SpatialOffsetID:  ",IF(INDEX(RelatedFeatures[Offset Number],$A1584)="","",CONCATENATE("*SpatialOffsetID",TEXT(INDEX(RelatedFeatures[Offset Number],$A1584),"0000"))),"}")))</f>
        <v>#REF!</v>
      </c>
      <c r="P1584" t="e">
        <f>IF(INDEX(Methods[Method Type],$A1584)="","",
CONCATENATE("  - &amp;MethodID",TEXT($A1584,"0000"),
" {","MethodTypeCV:  ",CHAR(34),INDEX(Methods[Method Type],$A1584),CHAR(34),
", MethodCode:  ",CHAR(34),INDEX(Methods[Method Code],$A1584),CHAR(34),
", MethodName:  ",CHAR(34),INDEX(Methods[Method Name],$A1584),CHAR(34),
", MethodDescription:  ",CHAR(34),INDEX(Methods[Method Description],$A1584),CHAR(34),
", MethodLink:  ",CHAR(34),INDEX(Methods[Method Link],$A1584),CHAR(34),
", OrganizationID: *OrganizationID",TEXT(MATCH(INDEX(Methods[Organization Name],$A1584),Organizations[Organization Name],0),"0000"),"}"))</f>
        <v>#REF!</v>
      </c>
      <c r="Q1584" t="e">
        <f>IF(INDEX(Variables[Variable Type],$A1584)="","",
CONCATENATE("  - &amp;VariableID",TEXT($A1584,"0000"),
" {","VariableTypeCV:  ",CHAR(34),INDEX(Variables[Variable Type],$A1584),CHAR(34),
", VariableCode:  ",CHAR(34),INDEX(Variables[Variable Code],$A1584),CHAR(34),
", VariableNameCV:  ",CHAR(34),INDEX(Variables[Variable Name],$A1584),CHAR(34),
", VariableDefinition:  ",CHAR(34),INDEX(Variables[Variable Definition],$A1584),CHAR(34),
", SpecciationCV:  ",CHAR(34),INDEX(Variables[Speciation],$A1584),CHAR(34),
", NoDataValue:  ",CHAR(34),INDEX(Variables[No Data Value],$A1584),CHAR(34),"}"))</f>
        <v>#REF!</v>
      </c>
    </row>
    <row r="1585" spans="1:17" x14ac:dyDescent="0.25">
      <c r="A1585">
        <v>1582</v>
      </c>
      <c r="D1585" t="e">
        <f>IF(INDEX(People[First Name],$A1585)="","",
CONCATENATE("  - &amp;PersonID",TEXT($A1585,"0000"),
" {","PersonFirstName:  ",CHAR(34),INDEX(People[First Name],$A1585),CHAR(34),
", PersonMiddleName:  ",CHAR(34),INDEX(People[Middle Name],$A1585),CHAR(34),
", PersonLastName:  ",CHAR(34),INDEX(People[Last Name],$A1585),CHAR(34),"}"))</f>
        <v>#REF!</v>
      </c>
      <c r="E1585" t="e">
        <f>IF(INDEX(Organizations[Organization Type '[CV']],$A1585)="","",
CONCATENATE("  - &amp;OrganizationID",TEXT($A1585,"0000"),
" {","OrganizationTypeCV:  ",CHAR(34),INDEX(Organizations[Organization Type '[CV']],$A1585),CHAR(34),
", OrganizationCode:  ",CHAR(34),INDEX(Organizations[Organization Code],$A1585),CHAR(34),
", OrganizationName:  ",CHAR(34),INDEX(Organizations[Organization Name],$A1585),CHAR(34),
", OrganizationDescription:  ",CHAR(34),INDEX(Organizations[Organization Description],$A1585),CHAR(34),
", OrganizationLink:  ",CHAR(34),INDEX(Organizations[Organization Link],$A1585),CHAR(34),"}"))</f>
        <v>#REF!</v>
      </c>
      <c r="F1585" t="e">
        <f>IF(INDEX(People[First Name],$A1585)="","",
CONCATENATE("  - &amp;AffiliationID",TEXT($A1585,"0000"),
" {PersonID: *PersonID",TEXT($A1585,"0000"),
", OrganizationID: *OrganizationID",TEXT(MATCH(INDEX(People[Organization Name],$A1585),Organizations[Organization Name],0),"0000"),
", IsPrimaryOrganizationContact: , AffiliationStartDate: , AffiliationEndDate: , PrimaryPhone: ",
", PrimaryEmail: ",CHAR(34),INDEX(People[Primary Email],$A1585),CHAR(34),
", PrimaryAddress: ",CHAR(34),INDEX(People[Primary Address],$A1585),CHAR(34),
", PersonLink: }"))</f>
        <v>#REF!</v>
      </c>
      <c r="H1585" t="e">
        <f>IF(COUNTA(CitationInformation)=0,"",IF(INDEX(AuthorList[Author Name],$A1585)="","",
CONCATENATE("  - &amp;AuthorListID",TEXT($A1585,"0000"),
"  {CitationID: *CitationID0001",
", PersonID: *PersonID",TEXT(MATCH(INDEX(AuthorList[Author Name],$A1585),People[Full Name],0),"0000"),
", AuthorOrder: ",INDEX(AuthorList[Author Number],$A1585),"}")))</f>
        <v>#REF!</v>
      </c>
      <c r="K1585" t="e">
        <f>IF(INDEX(SamplingFeatures[Feature Code],$A1585)="","",
CONCATENATE("  - &amp;SamplingFeatureID",TEXT($A1585,"0000"),
" {","SamplingFeatureUUID:  ",CHAR(34),INDEX(SamplingFeatures[Sampling Feature UUID],$A1585),CHAR(34),
", SamplingFeatureTypeCV:  ",CHAR(34),INDEX(SamplingFeatures[Sampling Feature Type],$A1585),CHAR(34),
", SamplingFeatureCode:  ",CHAR(34),INDEX(SamplingFeatures[Feature Code],$A1585),CHAR(34),
", SamplingFeatureName:  ",CHAR(34),INDEX(SamplingFeatures[Feature Name],$A1585),CHAR(34),
", SamplingFeatureDescription:  ",CHAR(34),INDEX(SamplingFeatures[Feature Description],$A1585),CHAR(34),
", SamplingFeatureGeotypeCV:  ",CHAR(34),INDEX(SamplingFeatures[Feature Geo Type],$A1585),CHAR(34),
", FeatureGeometry:  ",CHAR(34),INDEX(SamplingFeatures[Feature Geometry],$A1585),CHAR(34),
", Elevation_m:  ",CHAR(34),INDEX(SamplingFeatures[Elevation_m],$A1585),CHAR(34),
", ElevationDatumCV:  ",CHAR(34),ElevationDatum,CHAR(34),"}"))</f>
        <v>#REF!</v>
      </c>
      <c r="L1585" t="e">
        <f>IF(INDEX(SamplingFeatures[Sampling Feature Type],$A1585)&lt;&gt;"Site","",
CONCATENATE("  - &amp;SiteID",TEXT(SUMPRODUCT(--($L$3:$L1584&lt;&gt;"")),"0000"),
" {","SamplingFeatureID:  *SamplingFeatureID",TEXT($A1585,"0000"),
", SiteTypeCV:  ",CHAR(34),INDEX(Sites[Site Type],$A1585),CHAR(34),
", Latitude:  ",INDEX(Sites[Latitude],$A1585),
", Longitude:  ",INDEX(Sites[Longitude],$A1585),
", SRSName:  ",CHAR(34),LatLonDatum,CHAR(34),"}"))</f>
        <v>#REF!</v>
      </c>
      <c r="M1585" t="e">
        <f>IF(INDEX(SamplingFeatures[Sampling Feature Type],$A1585)&lt;&gt;"Specimen","",
CONCATENATE("  - &amp;SpecimenID",TEXT(SUMPRODUCT(--($M$3:$M1584&lt;&gt;"")),"0000"),
" {","SamplingFeatureID:  *SamplingFeatureID",TEXT($A1585,"0000"),
", SpecimenTypeCV:  ",CHAR(34),INDEX(Specimens[Specimen Type],$A1585),CHAR(34),
", SpecimenMediumCV:  ",INDEX(Specimens[Specimen Medium],$A1585),
", IsFieldSpecimen:  ",CHAR(34),INDEX(Specimens[Is Field Specimen?],$A1585),CHAR(34),"}"))</f>
        <v>#REF!</v>
      </c>
      <c r="N1585" t="e">
        <f>IF(COUNTA(SpatialOffsets[])=0,"", IF(INDEX(SpatialOffsets[Spatial Offset Type],$A1585)="","",
CONCATENATE("  - &amp;SpatialOffsetID",TEXT($A1585,"0000"),
" {","SpatialOffsetTypeCV:  ",CHAR(34),INDEX(SpatialOffsets[Spatial Offset Type],$A1585),CHAR(34),
", Offset1Value:  ",INDEX(SpatialOffsets[Offset 1 Value],$A1585),
", Offset1UnitID:  ",CHAR(34),INDEX(SpatialOffsets[Offset 1 Unit],$A1585),CHAR(34),
", Offset2Value:  ",INDEX(SpatialOffsets[Offset 2 Value],$A1585),
", Offset2UnitID:  ",CHAR(34),INDEX(SpatialOffsets[Offset 2 Unit],$A1585),CHAR(34),
", Offset3Value:  ",INDEX(SpatialOffsets[Offset 3 Value],$A1585),
", Offset3UnitID:  ",CHAR(34),INDEX(SpatialOffsets[Offset 3 Unit],$A1585),CHAR(34),,"}")))</f>
        <v>#REF!</v>
      </c>
      <c r="O1585" t="e">
        <f>IF(COUNTA(RelatedFeatures[])=0,"", IF(INDEX(RelatedFeatures[First Sampling Feature Code],$A1585)="","",
CONCATENATE("  - &amp;RelationID",TEXT($A1585,"0000"),
" {","SamplingFeatureID:  *SamplingFeatureID",TEXT(MATCH(INDEX(RelatedFeatures[First Sampling Feature Code],$A1585),SamplingFeatures[Feature Code],0),"0000"),
", RelationshipTypeCV:  ",CHAR(34),INDEX(RelatedFeatures[Relationship Type],$A1585),CHAR(34),
", RelatedFeatureID: *SamplingFeatureID",TEXT(MATCH(INDEX(RelatedFeatures[Second Sampling Feature Code],$A1585),SamplingFeatures[Feature Code],0),"0000"),
", SpatialOffsetID:  ",IF(INDEX(RelatedFeatures[Offset Number],$A1585)="","",CONCATENATE("*SpatialOffsetID",TEXT(INDEX(RelatedFeatures[Offset Number],$A1585),"0000"))),"}")))</f>
        <v>#REF!</v>
      </c>
      <c r="P1585" t="e">
        <f>IF(INDEX(Methods[Method Type],$A1585)="","",
CONCATENATE("  - &amp;MethodID",TEXT($A1585,"0000"),
" {","MethodTypeCV:  ",CHAR(34),INDEX(Methods[Method Type],$A1585),CHAR(34),
", MethodCode:  ",CHAR(34),INDEX(Methods[Method Code],$A1585),CHAR(34),
", MethodName:  ",CHAR(34),INDEX(Methods[Method Name],$A1585),CHAR(34),
", MethodDescription:  ",CHAR(34),INDEX(Methods[Method Description],$A1585),CHAR(34),
", MethodLink:  ",CHAR(34),INDEX(Methods[Method Link],$A1585),CHAR(34),
", OrganizationID: *OrganizationID",TEXT(MATCH(INDEX(Methods[Organization Name],$A1585),Organizations[Organization Name],0),"0000"),"}"))</f>
        <v>#REF!</v>
      </c>
      <c r="Q1585" t="e">
        <f>IF(INDEX(Variables[Variable Type],$A1585)="","",
CONCATENATE("  - &amp;VariableID",TEXT($A1585,"0000"),
" {","VariableTypeCV:  ",CHAR(34),INDEX(Variables[Variable Type],$A1585),CHAR(34),
", VariableCode:  ",CHAR(34),INDEX(Variables[Variable Code],$A1585),CHAR(34),
", VariableNameCV:  ",CHAR(34),INDEX(Variables[Variable Name],$A1585),CHAR(34),
", VariableDefinition:  ",CHAR(34),INDEX(Variables[Variable Definition],$A1585),CHAR(34),
", SpecciationCV:  ",CHAR(34),INDEX(Variables[Speciation],$A1585),CHAR(34),
", NoDataValue:  ",CHAR(34),INDEX(Variables[No Data Value],$A1585),CHAR(34),"}"))</f>
        <v>#REF!</v>
      </c>
    </row>
    <row r="1586" spans="1:17" x14ac:dyDescent="0.25">
      <c r="A1586">
        <v>1583</v>
      </c>
      <c r="D1586" t="e">
        <f>IF(INDEX(People[First Name],$A1586)="","",
CONCATENATE("  - &amp;PersonID",TEXT($A1586,"0000"),
" {","PersonFirstName:  ",CHAR(34),INDEX(People[First Name],$A1586),CHAR(34),
", PersonMiddleName:  ",CHAR(34),INDEX(People[Middle Name],$A1586),CHAR(34),
", PersonLastName:  ",CHAR(34),INDEX(People[Last Name],$A1586),CHAR(34),"}"))</f>
        <v>#REF!</v>
      </c>
      <c r="E1586" t="e">
        <f>IF(INDEX(Organizations[Organization Type '[CV']],$A1586)="","",
CONCATENATE("  - &amp;OrganizationID",TEXT($A1586,"0000"),
" {","OrganizationTypeCV:  ",CHAR(34),INDEX(Organizations[Organization Type '[CV']],$A1586),CHAR(34),
", OrganizationCode:  ",CHAR(34),INDEX(Organizations[Organization Code],$A1586),CHAR(34),
", OrganizationName:  ",CHAR(34),INDEX(Organizations[Organization Name],$A1586),CHAR(34),
", OrganizationDescription:  ",CHAR(34),INDEX(Organizations[Organization Description],$A1586),CHAR(34),
", OrganizationLink:  ",CHAR(34),INDEX(Organizations[Organization Link],$A1586),CHAR(34),"}"))</f>
        <v>#REF!</v>
      </c>
      <c r="F1586" t="e">
        <f>IF(INDEX(People[First Name],$A1586)="","",
CONCATENATE("  - &amp;AffiliationID",TEXT($A1586,"0000"),
" {PersonID: *PersonID",TEXT($A1586,"0000"),
", OrganizationID: *OrganizationID",TEXT(MATCH(INDEX(People[Organization Name],$A1586),Organizations[Organization Name],0),"0000"),
", IsPrimaryOrganizationContact: , AffiliationStartDate: , AffiliationEndDate: , PrimaryPhone: ",
", PrimaryEmail: ",CHAR(34),INDEX(People[Primary Email],$A1586),CHAR(34),
", PrimaryAddress: ",CHAR(34),INDEX(People[Primary Address],$A1586),CHAR(34),
", PersonLink: }"))</f>
        <v>#REF!</v>
      </c>
      <c r="H1586" t="e">
        <f>IF(COUNTA(CitationInformation)=0,"",IF(INDEX(AuthorList[Author Name],$A1586)="","",
CONCATENATE("  - &amp;AuthorListID",TEXT($A1586,"0000"),
"  {CitationID: *CitationID0001",
", PersonID: *PersonID",TEXT(MATCH(INDEX(AuthorList[Author Name],$A1586),People[Full Name],0),"0000"),
", AuthorOrder: ",INDEX(AuthorList[Author Number],$A1586),"}")))</f>
        <v>#REF!</v>
      </c>
      <c r="K1586" t="e">
        <f>IF(INDEX(SamplingFeatures[Feature Code],$A1586)="","",
CONCATENATE("  - &amp;SamplingFeatureID",TEXT($A1586,"0000"),
" {","SamplingFeatureUUID:  ",CHAR(34),INDEX(SamplingFeatures[Sampling Feature UUID],$A1586),CHAR(34),
", SamplingFeatureTypeCV:  ",CHAR(34),INDEX(SamplingFeatures[Sampling Feature Type],$A1586),CHAR(34),
", SamplingFeatureCode:  ",CHAR(34),INDEX(SamplingFeatures[Feature Code],$A1586),CHAR(34),
", SamplingFeatureName:  ",CHAR(34),INDEX(SamplingFeatures[Feature Name],$A1586),CHAR(34),
", SamplingFeatureDescription:  ",CHAR(34),INDEX(SamplingFeatures[Feature Description],$A1586),CHAR(34),
", SamplingFeatureGeotypeCV:  ",CHAR(34),INDEX(SamplingFeatures[Feature Geo Type],$A1586),CHAR(34),
", FeatureGeometry:  ",CHAR(34),INDEX(SamplingFeatures[Feature Geometry],$A1586),CHAR(34),
", Elevation_m:  ",CHAR(34),INDEX(SamplingFeatures[Elevation_m],$A1586),CHAR(34),
", ElevationDatumCV:  ",CHAR(34),ElevationDatum,CHAR(34),"}"))</f>
        <v>#REF!</v>
      </c>
      <c r="L1586" t="e">
        <f>IF(INDEX(SamplingFeatures[Sampling Feature Type],$A1586)&lt;&gt;"Site","",
CONCATENATE("  - &amp;SiteID",TEXT(SUMPRODUCT(--($L$3:$L1585&lt;&gt;"")),"0000"),
" {","SamplingFeatureID:  *SamplingFeatureID",TEXT($A1586,"0000"),
", SiteTypeCV:  ",CHAR(34),INDEX(Sites[Site Type],$A1586),CHAR(34),
", Latitude:  ",INDEX(Sites[Latitude],$A1586),
", Longitude:  ",INDEX(Sites[Longitude],$A1586),
", SRSName:  ",CHAR(34),LatLonDatum,CHAR(34),"}"))</f>
        <v>#REF!</v>
      </c>
      <c r="M1586" t="e">
        <f>IF(INDEX(SamplingFeatures[Sampling Feature Type],$A1586)&lt;&gt;"Specimen","",
CONCATENATE("  - &amp;SpecimenID",TEXT(SUMPRODUCT(--($M$3:$M1585&lt;&gt;"")),"0000"),
" {","SamplingFeatureID:  *SamplingFeatureID",TEXT($A1586,"0000"),
", SpecimenTypeCV:  ",CHAR(34),INDEX(Specimens[Specimen Type],$A1586),CHAR(34),
", SpecimenMediumCV:  ",INDEX(Specimens[Specimen Medium],$A1586),
", IsFieldSpecimen:  ",CHAR(34),INDEX(Specimens[Is Field Specimen?],$A1586),CHAR(34),"}"))</f>
        <v>#REF!</v>
      </c>
      <c r="N1586" t="e">
        <f>IF(COUNTA(SpatialOffsets[])=0,"", IF(INDEX(SpatialOffsets[Spatial Offset Type],$A1586)="","",
CONCATENATE("  - &amp;SpatialOffsetID",TEXT($A1586,"0000"),
" {","SpatialOffsetTypeCV:  ",CHAR(34),INDEX(SpatialOffsets[Spatial Offset Type],$A1586),CHAR(34),
", Offset1Value:  ",INDEX(SpatialOffsets[Offset 1 Value],$A1586),
", Offset1UnitID:  ",CHAR(34),INDEX(SpatialOffsets[Offset 1 Unit],$A1586),CHAR(34),
", Offset2Value:  ",INDEX(SpatialOffsets[Offset 2 Value],$A1586),
", Offset2UnitID:  ",CHAR(34),INDEX(SpatialOffsets[Offset 2 Unit],$A1586),CHAR(34),
", Offset3Value:  ",INDEX(SpatialOffsets[Offset 3 Value],$A1586),
", Offset3UnitID:  ",CHAR(34),INDEX(SpatialOffsets[Offset 3 Unit],$A1586),CHAR(34),,"}")))</f>
        <v>#REF!</v>
      </c>
      <c r="O1586" t="e">
        <f>IF(COUNTA(RelatedFeatures[])=0,"", IF(INDEX(RelatedFeatures[First Sampling Feature Code],$A1586)="","",
CONCATENATE("  - &amp;RelationID",TEXT($A1586,"0000"),
" {","SamplingFeatureID:  *SamplingFeatureID",TEXT(MATCH(INDEX(RelatedFeatures[First Sampling Feature Code],$A1586),SamplingFeatures[Feature Code],0),"0000"),
", RelationshipTypeCV:  ",CHAR(34),INDEX(RelatedFeatures[Relationship Type],$A1586),CHAR(34),
", RelatedFeatureID: *SamplingFeatureID",TEXT(MATCH(INDEX(RelatedFeatures[Second Sampling Feature Code],$A1586),SamplingFeatures[Feature Code],0),"0000"),
", SpatialOffsetID:  ",IF(INDEX(RelatedFeatures[Offset Number],$A1586)="","",CONCATENATE("*SpatialOffsetID",TEXT(INDEX(RelatedFeatures[Offset Number],$A1586),"0000"))),"}")))</f>
        <v>#REF!</v>
      </c>
      <c r="P1586" t="e">
        <f>IF(INDEX(Methods[Method Type],$A1586)="","",
CONCATENATE("  - &amp;MethodID",TEXT($A1586,"0000"),
" {","MethodTypeCV:  ",CHAR(34),INDEX(Methods[Method Type],$A1586),CHAR(34),
", MethodCode:  ",CHAR(34),INDEX(Methods[Method Code],$A1586),CHAR(34),
", MethodName:  ",CHAR(34),INDEX(Methods[Method Name],$A1586),CHAR(34),
", MethodDescription:  ",CHAR(34),INDEX(Methods[Method Description],$A1586),CHAR(34),
", MethodLink:  ",CHAR(34),INDEX(Methods[Method Link],$A1586),CHAR(34),
", OrganizationID: *OrganizationID",TEXT(MATCH(INDEX(Methods[Organization Name],$A1586),Organizations[Organization Name],0),"0000"),"}"))</f>
        <v>#REF!</v>
      </c>
      <c r="Q1586" t="e">
        <f>IF(INDEX(Variables[Variable Type],$A1586)="","",
CONCATENATE("  - &amp;VariableID",TEXT($A1586,"0000"),
" {","VariableTypeCV:  ",CHAR(34),INDEX(Variables[Variable Type],$A1586),CHAR(34),
", VariableCode:  ",CHAR(34),INDEX(Variables[Variable Code],$A1586),CHAR(34),
", VariableNameCV:  ",CHAR(34),INDEX(Variables[Variable Name],$A1586),CHAR(34),
", VariableDefinition:  ",CHAR(34),INDEX(Variables[Variable Definition],$A1586),CHAR(34),
", SpecciationCV:  ",CHAR(34),INDEX(Variables[Speciation],$A1586),CHAR(34),
", NoDataValue:  ",CHAR(34),INDEX(Variables[No Data Value],$A1586),CHAR(34),"}"))</f>
        <v>#REF!</v>
      </c>
    </row>
    <row r="1587" spans="1:17" x14ac:dyDescent="0.25">
      <c r="A1587">
        <v>1584</v>
      </c>
      <c r="D1587" t="e">
        <f>IF(INDEX(People[First Name],$A1587)="","",
CONCATENATE("  - &amp;PersonID",TEXT($A1587,"0000"),
" {","PersonFirstName:  ",CHAR(34),INDEX(People[First Name],$A1587),CHAR(34),
", PersonMiddleName:  ",CHAR(34),INDEX(People[Middle Name],$A1587),CHAR(34),
", PersonLastName:  ",CHAR(34),INDEX(People[Last Name],$A1587),CHAR(34),"}"))</f>
        <v>#REF!</v>
      </c>
      <c r="E1587" t="e">
        <f>IF(INDEX(Organizations[Organization Type '[CV']],$A1587)="","",
CONCATENATE("  - &amp;OrganizationID",TEXT($A1587,"0000"),
" {","OrganizationTypeCV:  ",CHAR(34),INDEX(Organizations[Organization Type '[CV']],$A1587),CHAR(34),
", OrganizationCode:  ",CHAR(34),INDEX(Organizations[Organization Code],$A1587),CHAR(34),
", OrganizationName:  ",CHAR(34),INDEX(Organizations[Organization Name],$A1587),CHAR(34),
", OrganizationDescription:  ",CHAR(34),INDEX(Organizations[Organization Description],$A1587),CHAR(34),
", OrganizationLink:  ",CHAR(34),INDEX(Organizations[Organization Link],$A1587),CHAR(34),"}"))</f>
        <v>#REF!</v>
      </c>
      <c r="F1587" t="e">
        <f>IF(INDEX(People[First Name],$A1587)="","",
CONCATENATE("  - &amp;AffiliationID",TEXT($A1587,"0000"),
" {PersonID: *PersonID",TEXT($A1587,"0000"),
", OrganizationID: *OrganizationID",TEXT(MATCH(INDEX(People[Organization Name],$A1587),Organizations[Organization Name],0),"0000"),
", IsPrimaryOrganizationContact: , AffiliationStartDate: , AffiliationEndDate: , PrimaryPhone: ",
", PrimaryEmail: ",CHAR(34),INDEX(People[Primary Email],$A1587),CHAR(34),
", PrimaryAddress: ",CHAR(34),INDEX(People[Primary Address],$A1587),CHAR(34),
", PersonLink: }"))</f>
        <v>#REF!</v>
      </c>
      <c r="H1587" t="e">
        <f>IF(COUNTA(CitationInformation)=0,"",IF(INDEX(AuthorList[Author Name],$A1587)="","",
CONCATENATE("  - &amp;AuthorListID",TEXT($A1587,"0000"),
"  {CitationID: *CitationID0001",
", PersonID: *PersonID",TEXT(MATCH(INDEX(AuthorList[Author Name],$A1587),People[Full Name],0),"0000"),
", AuthorOrder: ",INDEX(AuthorList[Author Number],$A1587),"}")))</f>
        <v>#REF!</v>
      </c>
      <c r="K1587" t="e">
        <f>IF(INDEX(SamplingFeatures[Feature Code],$A1587)="","",
CONCATENATE("  - &amp;SamplingFeatureID",TEXT($A1587,"0000"),
" {","SamplingFeatureUUID:  ",CHAR(34),INDEX(SamplingFeatures[Sampling Feature UUID],$A1587),CHAR(34),
", SamplingFeatureTypeCV:  ",CHAR(34),INDEX(SamplingFeatures[Sampling Feature Type],$A1587),CHAR(34),
", SamplingFeatureCode:  ",CHAR(34),INDEX(SamplingFeatures[Feature Code],$A1587),CHAR(34),
", SamplingFeatureName:  ",CHAR(34),INDEX(SamplingFeatures[Feature Name],$A1587),CHAR(34),
", SamplingFeatureDescription:  ",CHAR(34),INDEX(SamplingFeatures[Feature Description],$A1587),CHAR(34),
", SamplingFeatureGeotypeCV:  ",CHAR(34),INDEX(SamplingFeatures[Feature Geo Type],$A1587),CHAR(34),
", FeatureGeometry:  ",CHAR(34),INDEX(SamplingFeatures[Feature Geometry],$A1587),CHAR(34),
", Elevation_m:  ",CHAR(34),INDEX(SamplingFeatures[Elevation_m],$A1587),CHAR(34),
", ElevationDatumCV:  ",CHAR(34),ElevationDatum,CHAR(34),"}"))</f>
        <v>#REF!</v>
      </c>
      <c r="L1587" t="e">
        <f>IF(INDEX(SamplingFeatures[Sampling Feature Type],$A1587)&lt;&gt;"Site","",
CONCATENATE("  - &amp;SiteID",TEXT(SUMPRODUCT(--($L$3:$L1586&lt;&gt;"")),"0000"),
" {","SamplingFeatureID:  *SamplingFeatureID",TEXT($A1587,"0000"),
", SiteTypeCV:  ",CHAR(34),INDEX(Sites[Site Type],$A1587),CHAR(34),
", Latitude:  ",INDEX(Sites[Latitude],$A1587),
", Longitude:  ",INDEX(Sites[Longitude],$A1587),
", SRSName:  ",CHAR(34),LatLonDatum,CHAR(34),"}"))</f>
        <v>#REF!</v>
      </c>
      <c r="M1587" t="e">
        <f>IF(INDEX(SamplingFeatures[Sampling Feature Type],$A1587)&lt;&gt;"Specimen","",
CONCATENATE("  - &amp;SpecimenID",TEXT(SUMPRODUCT(--($M$3:$M1586&lt;&gt;"")),"0000"),
" {","SamplingFeatureID:  *SamplingFeatureID",TEXT($A1587,"0000"),
", SpecimenTypeCV:  ",CHAR(34),INDEX(Specimens[Specimen Type],$A1587),CHAR(34),
", SpecimenMediumCV:  ",INDEX(Specimens[Specimen Medium],$A1587),
", IsFieldSpecimen:  ",CHAR(34),INDEX(Specimens[Is Field Specimen?],$A1587),CHAR(34),"}"))</f>
        <v>#REF!</v>
      </c>
      <c r="N1587" t="e">
        <f>IF(COUNTA(SpatialOffsets[])=0,"", IF(INDEX(SpatialOffsets[Spatial Offset Type],$A1587)="","",
CONCATENATE("  - &amp;SpatialOffsetID",TEXT($A1587,"0000"),
" {","SpatialOffsetTypeCV:  ",CHAR(34),INDEX(SpatialOffsets[Spatial Offset Type],$A1587),CHAR(34),
", Offset1Value:  ",INDEX(SpatialOffsets[Offset 1 Value],$A1587),
", Offset1UnitID:  ",CHAR(34),INDEX(SpatialOffsets[Offset 1 Unit],$A1587),CHAR(34),
", Offset2Value:  ",INDEX(SpatialOffsets[Offset 2 Value],$A1587),
", Offset2UnitID:  ",CHAR(34),INDEX(SpatialOffsets[Offset 2 Unit],$A1587),CHAR(34),
", Offset3Value:  ",INDEX(SpatialOffsets[Offset 3 Value],$A1587),
", Offset3UnitID:  ",CHAR(34),INDEX(SpatialOffsets[Offset 3 Unit],$A1587),CHAR(34),,"}")))</f>
        <v>#REF!</v>
      </c>
      <c r="O1587" t="e">
        <f>IF(COUNTA(RelatedFeatures[])=0,"", IF(INDEX(RelatedFeatures[First Sampling Feature Code],$A1587)="","",
CONCATENATE("  - &amp;RelationID",TEXT($A1587,"0000"),
" {","SamplingFeatureID:  *SamplingFeatureID",TEXT(MATCH(INDEX(RelatedFeatures[First Sampling Feature Code],$A1587),SamplingFeatures[Feature Code],0),"0000"),
", RelationshipTypeCV:  ",CHAR(34),INDEX(RelatedFeatures[Relationship Type],$A1587),CHAR(34),
", RelatedFeatureID: *SamplingFeatureID",TEXT(MATCH(INDEX(RelatedFeatures[Second Sampling Feature Code],$A1587),SamplingFeatures[Feature Code],0),"0000"),
", SpatialOffsetID:  ",IF(INDEX(RelatedFeatures[Offset Number],$A1587)="","",CONCATENATE("*SpatialOffsetID",TEXT(INDEX(RelatedFeatures[Offset Number],$A1587),"0000"))),"}")))</f>
        <v>#REF!</v>
      </c>
      <c r="P1587" t="e">
        <f>IF(INDEX(Methods[Method Type],$A1587)="","",
CONCATENATE("  - &amp;MethodID",TEXT($A1587,"0000"),
" {","MethodTypeCV:  ",CHAR(34),INDEX(Methods[Method Type],$A1587),CHAR(34),
", MethodCode:  ",CHAR(34),INDEX(Methods[Method Code],$A1587),CHAR(34),
", MethodName:  ",CHAR(34),INDEX(Methods[Method Name],$A1587),CHAR(34),
", MethodDescription:  ",CHAR(34),INDEX(Methods[Method Description],$A1587),CHAR(34),
", MethodLink:  ",CHAR(34),INDEX(Methods[Method Link],$A1587),CHAR(34),
", OrganizationID: *OrganizationID",TEXT(MATCH(INDEX(Methods[Organization Name],$A1587),Organizations[Organization Name],0),"0000"),"}"))</f>
        <v>#REF!</v>
      </c>
      <c r="Q1587" t="e">
        <f>IF(INDEX(Variables[Variable Type],$A1587)="","",
CONCATENATE("  - &amp;VariableID",TEXT($A1587,"0000"),
" {","VariableTypeCV:  ",CHAR(34),INDEX(Variables[Variable Type],$A1587),CHAR(34),
", VariableCode:  ",CHAR(34),INDEX(Variables[Variable Code],$A1587),CHAR(34),
", VariableNameCV:  ",CHAR(34),INDEX(Variables[Variable Name],$A1587),CHAR(34),
", VariableDefinition:  ",CHAR(34),INDEX(Variables[Variable Definition],$A1587),CHAR(34),
", SpecciationCV:  ",CHAR(34),INDEX(Variables[Speciation],$A1587),CHAR(34),
", NoDataValue:  ",CHAR(34),INDEX(Variables[No Data Value],$A1587),CHAR(34),"}"))</f>
        <v>#REF!</v>
      </c>
    </row>
    <row r="1588" spans="1:17" x14ac:dyDescent="0.25">
      <c r="A1588">
        <v>1585</v>
      </c>
      <c r="D1588" t="e">
        <f>IF(INDEX(People[First Name],$A1588)="","",
CONCATENATE("  - &amp;PersonID",TEXT($A1588,"0000"),
" {","PersonFirstName:  ",CHAR(34),INDEX(People[First Name],$A1588),CHAR(34),
", PersonMiddleName:  ",CHAR(34),INDEX(People[Middle Name],$A1588),CHAR(34),
", PersonLastName:  ",CHAR(34),INDEX(People[Last Name],$A1588),CHAR(34),"}"))</f>
        <v>#REF!</v>
      </c>
      <c r="E1588" t="e">
        <f>IF(INDEX(Organizations[Organization Type '[CV']],$A1588)="","",
CONCATENATE("  - &amp;OrganizationID",TEXT($A1588,"0000"),
" {","OrganizationTypeCV:  ",CHAR(34),INDEX(Organizations[Organization Type '[CV']],$A1588),CHAR(34),
", OrganizationCode:  ",CHAR(34),INDEX(Organizations[Organization Code],$A1588),CHAR(34),
", OrganizationName:  ",CHAR(34),INDEX(Organizations[Organization Name],$A1588),CHAR(34),
", OrganizationDescription:  ",CHAR(34),INDEX(Organizations[Organization Description],$A1588),CHAR(34),
", OrganizationLink:  ",CHAR(34),INDEX(Organizations[Organization Link],$A1588),CHAR(34),"}"))</f>
        <v>#REF!</v>
      </c>
      <c r="F1588" t="e">
        <f>IF(INDEX(People[First Name],$A1588)="","",
CONCATENATE("  - &amp;AffiliationID",TEXT($A1588,"0000"),
" {PersonID: *PersonID",TEXT($A1588,"0000"),
", OrganizationID: *OrganizationID",TEXT(MATCH(INDEX(People[Organization Name],$A1588),Organizations[Organization Name],0),"0000"),
", IsPrimaryOrganizationContact: , AffiliationStartDate: , AffiliationEndDate: , PrimaryPhone: ",
", PrimaryEmail: ",CHAR(34),INDEX(People[Primary Email],$A1588),CHAR(34),
", PrimaryAddress: ",CHAR(34),INDEX(People[Primary Address],$A1588),CHAR(34),
", PersonLink: }"))</f>
        <v>#REF!</v>
      </c>
      <c r="H1588" t="e">
        <f>IF(COUNTA(CitationInformation)=0,"",IF(INDEX(AuthorList[Author Name],$A1588)="","",
CONCATENATE("  - &amp;AuthorListID",TEXT($A1588,"0000"),
"  {CitationID: *CitationID0001",
", PersonID: *PersonID",TEXT(MATCH(INDEX(AuthorList[Author Name],$A1588),People[Full Name],0),"0000"),
", AuthorOrder: ",INDEX(AuthorList[Author Number],$A1588),"}")))</f>
        <v>#REF!</v>
      </c>
      <c r="K1588" t="e">
        <f>IF(INDEX(SamplingFeatures[Feature Code],$A1588)="","",
CONCATENATE("  - &amp;SamplingFeatureID",TEXT($A1588,"0000"),
" {","SamplingFeatureUUID:  ",CHAR(34),INDEX(SamplingFeatures[Sampling Feature UUID],$A1588),CHAR(34),
", SamplingFeatureTypeCV:  ",CHAR(34),INDEX(SamplingFeatures[Sampling Feature Type],$A1588),CHAR(34),
", SamplingFeatureCode:  ",CHAR(34),INDEX(SamplingFeatures[Feature Code],$A1588),CHAR(34),
", SamplingFeatureName:  ",CHAR(34),INDEX(SamplingFeatures[Feature Name],$A1588),CHAR(34),
", SamplingFeatureDescription:  ",CHAR(34),INDEX(SamplingFeatures[Feature Description],$A1588),CHAR(34),
", SamplingFeatureGeotypeCV:  ",CHAR(34),INDEX(SamplingFeatures[Feature Geo Type],$A1588),CHAR(34),
", FeatureGeometry:  ",CHAR(34),INDEX(SamplingFeatures[Feature Geometry],$A1588),CHAR(34),
", Elevation_m:  ",CHAR(34),INDEX(SamplingFeatures[Elevation_m],$A1588),CHAR(34),
", ElevationDatumCV:  ",CHAR(34),ElevationDatum,CHAR(34),"}"))</f>
        <v>#REF!</v>
      </c>
      <c r="L1588" t="e">
        <f>IF(INDEX(SamplingFeatures[Sampling Feature Type],$A1588)&lt;&gt;"Site","",
CONCATENATE("  - &amp;SiteID",TEXT(SUMPRODUCT(--($L$3:$L1587&lt;&gt;"")),"0000"),
" {","SamplingFeatureID:  *SamplingFeatureID",TEXT($A1588,"0000"),
", SiteTypeCV:  ",CHAR(34),INDEX(Sites[Site Type],$A1588),CHAR(34),
", Latitude:  ",INDEX(Sites[Latitude],$A1588),
", Longitude:  ",INDEX(Sites[Longitude],$A1588),
", SRSName:  ",CHAR(34),LatLonDatum,CHAR(34),"}"))</f>
        <v>#REF!</v>
      </c>
      <c r="M1588" t="e">
        <f>IF(INDEX(SamplingFeatures[Sampling Feature Type],$A1588)&lt;&gt;"Specimen","",
CONCATENATE("  - &amp;SpecimenID",TEXT(SUMPRODUCT(--($M$3:$M1587&lt;&gt;"")),"0000"),
" {","SamplingFeatureID:  *SamplingFeatureID",TEXT($A1588,"0000"),
", SpecimenTypeCV:  ",CHAR(34),INDEX(Specimens[Specimen Type],$A1588),CHAR(34),
", SpecimenMediumCV:  ",INDEX(Specimens[Specimen Medium],$A1588),
", IsFieldSpecimen:  ",CHAR(34),INDEX(Specimens[Is Field Specimen?],$A1588),CHAR(34),"}"))</f>
        <v>#REF!</v>
      </c>
      <c r="N1588" t="e">
        <f>IF(COUNTA(SpatialOffsets[])=0,"", IF(INDEX(SpatialOffsets[Spatial Offset Type],$A1588)="","",
CONCATENATE("  - &amp;SpatialOffsetID",TEXT($A1588,"0000"),
" {","SpatialOffsetTypeCV:  ",CHAR(34),INDEX(SpatialOffsets[Spatial Offset Type],$A1588),CHAR(34),
", Offset1Value:  ",INDEX(SpatialOffsets[Offset 1 Value],$A1588),
", Offset1UnitID:  ",CHAR(34),INDEX(SpatialOffsets[Offset 1 Unit],$A1588),CHAR(34),
", Offset2Value:  ",INDEX(SpatialOffsets[Offset 2 Value],$A1588),
", Offset2UnitID:  ",CHAR(34),INDEX(SpatialOffsets[Offset 2 Unit],$A1588),CHAR(34),
", Offset3Value:  ",INDEX(SpatialOffsets[Offset 3 Value],$A1588),
", Offset3UnitID:  ",CHAR(34),INDEX(SpatialOffsets[Offset 3 Unit],$A1588),CHAR(34),,"}")))</f>
        <v>#REF!</v>
      </c>
      <c r="O1588" t="e">
        <f>IF(COUNTA(RelatedFeatures[])=0,"", IF(INDEX(RelatedFeatures[First Sampling Feature Code],$A1588)="","",
CONCATENATE("  - &amp;RelationID",TEXT($A1588,"0000"),
" {","SamplingFeatureID:  *SamplingFeatureID",TEXT(MATCH(INDEX(RelatedFeatures[First Sampling Feature Code],$A1588),SamplingFeatures[Feature Code],0),"0000"),
", RelationshipTypeCV:  ",CHAR(34),INDEX(RelatedFeatures[Relationship Type],$A1588),CHAR(34),
", RelatedFeatureID: *SamplingFeatureID",TEXT(MATCH(INDEX(RelatedFeatures[Second Sampling Feature Code],$A1588),SamplingFeatures[Feature Code],0),"0000"),
", SpatialOffsetID:  ",IF(INDEX(RelatedFeatures[Offset Number],$A1588)="","",CONCATENATE("*SpatialOffsetID",TEXT(INDEX(RelatedFeatures[Offset Number],$A1588),"0000"))),"}")))</f>
        <v>#REF!</v>
      </c>
      <c r="P1588" t="e">
        <f>IF(INDEX(Methods[Method Type],$A1588)="","",
CONCATENATE("  - &amp;MethodID",TEXT($A1588,"0000"),
" {","MethodTypeCV:  ",CHAR(34),INDEX(Methods[Method Type],$A1588),CHAR(34),
", MethodCode:  ",CHAR(34),INDEX(Methods[Method Code],$A1588),CHAR(34),
", MethodName:  ",CHAR(34),INDEX(Methods[Method Name],$A1588),CHAR(34),
", MethodDescription:  ",CHAR(34),INDEX(Methods[Method Description],$A1588),CHAR(34),
", MethodLink:  ",CHAR(34),INDEX(Methods[Method Link],$A1588),CHAR(34),
", OrganizationID: *OrganizationID",TEXT(MATCH(INDEX(Methods[Organization Name],$A1588),Organizations[Organization Name],0),"0000"),"}"))</f>
        <v>#REF!</v>
      </c>
      <c r="Q1588" t="e">
        <f>IF(INDEX(Variables[Variable Type],$A1588)="","",
CONCATENATE("  - &amp;VariableID",TEXT($A1588,"0000"),
" {","VariableTypeCV:  ",CHAR(34),INDEX(Variables[Variable Type],$A1588),CHAR(34),
", VariableCode:  ",CHAR(34),INDEX(Variables[Variable Code],$A1588),CHAR(34),
", VariableNameCV:  ",CHAR(34),INDEX(Variables[Variable Name],$A1588),CHAR(34),
", VariableDefinition:  ",CHAR(34),INDEX(Variables[Variable Definition],$A1588),CHAR(34),
", SpecciationCV:  ",CHAR(34),INDEX(Variables[Speciation],$A1588),CHAR(34),
", NoDataValue:  ",CHAR(34),INDEX(Variables[No Data Value],$A1588),CHAR(34),"}"))</f>
        <v>#REF!</v>
      </c>
    </row>
    <row r="1589" spans="1:17" x14ac:dyDescent="0.25">
      <c r="A1589">
        <v>1586</v>
      </c>
      <c r="D1589" t="e">
        <f>IF(INDEX(People[First Name],$A1589)="","",
CONCATENATE("  - &amp;PersonID",TEXT($A1589,"0000"),
" {","PersonFirstName:  ",CHAR(34),INDEX(People[First Name],$A1589),CHAR(34),
", PersonMiddleName:  ",CHAR(34),INDEX(People[Middle Name],$A1589),CHAR(34),
", PersonLastName:  ",CHAR(34),INDEX(People[Last Name],$A1589),CHAR(34),"}"))</f>
        <v>#REF!</v>
      </c>
      <c r="E1589" t="e">
        <f>IF(INDEX(Organizations[Organization Type '[CV']],$A1589)="","",
CONCATENATE("  - &amp;OrganizationID",TEXT($A1589,"0000"),
" {","OrganizationTypeCV:  ",CHAR(34),INDEX(Organizations[Organization Type '[CV']],$A1589),CHAR(34),
", OrganizationCode:  ",CHAR(34),INDEX(Organizations[Organization Code],$A1589),CHAR(34),
", OrganizationName:  ",CHAR(34),INDEX(Organizations[Organization Name],$A1589),CHAR(34),
", OrganizationDescription:  ",CHAR(34),INDEX(Organizations[Organization Description],$A1589),CHAR(34),
", OrganizationLink:  ",CHAR(34),INDEX(Organizations[Organization Link],$A1589),CHAR(34),"}"))</f>
        <v>#REF!</v>
      </c>
      <c r="F1589" t="e">
        <f>IF(INDEX(People[First Name],$A1589)="","",
CONCATENATE("  - &amp;AffiliationID",TEXT($A1589,"0000"),
" {PersonID: *PersonID",TEXT($A1589,"0000"),
", OrganizationID: *OrganizationID",TEXT(MATCH(INDEX(People[Organization Name],$A1589),Organizations[Organization Name],0),"0000"),
", IsPrimaryOrganizationContact: , AffiliationStartDate: , AffiliationEndDate: , PrimaryPhone: ",
", PrimaryEmail: ",CHAR(34),INDEX(People[Primary Email],$A1589),CHAR(34),
", PrimaryAddress: ",CHAR(34),INDEX(People[Primary Address],$A1589),CHAR(34),
", PersonLink: }"))</f>
        <v>#REF!</v>
      </c>
      <c r="H1589" t="e">
        <f>IF(COUNTA(CitationInformation)=0,"",IF(INDEX(AuthorList[Author Name],$A1589)="","",
CONCATENATE("  - &amp;AuthorListID",TEXT($A1589,"0000"),
"  {CitationID: *CitationID0001",
", PersonID: *PersonID",TEXT(MATCH(INDEX(AuthorList[Author Name],$A1589),People[Full Name],0),"0000"),
", AuthorOrder: ",INDEX(AuthorList[Author Number],$A1589),"}")))</f>
        <v>#REF!</v>
      </c>
      <c r="K1589" t="e">
        <f>IF(INDEX(SamplingFeatures[Feature Code],$A1589)="","",
CONCATENATE("  - &amp;SamplingFeatureID",TEXT($A1589,"0000"),
" {","SamplingFeatureUUID:  ",CHAR(34),INDEX(SamplingFeatures[Sampling Feature UUID],$A1589),CHAR(34),
", SamplingFeatureTypeCV:  ",CHAR(34),INDEX(SamplingFeatures[Sampling Feature Type],$A1589),CHAR(34),
", SamplingFeatureCode:  ",CHAR(34),INDEX(SamplingFeatures[Feature Code],$A1589),CHAR(34),
", SamplingFeatureName:  ",CHAR(34),INDEX(SamplingFeatures[Feature Name],$A1589),CHAR(34),
", SamplingFeatureDescription:  ",CHAR(34),INDEX(SamplingFeatures[Feature Description],$A1589),CHAR(34),
", SamplingFeatureGeotypeCV:  ",CHAR(34),INDEX(SamplingFeatures[Feature Geo Type],$A1589),CHAR(34),
", FeatureGeometry:  ",CHAR(34),INDEX(SamplingFeatures[Feature Geometry],$A1589),CHAR(34),
", Elevation_m:  ",CHAR(34),INDEX(SamplingFeatures[Elevation_m],$A1589),CHAR(34),
", ElevationDatumCV:  ",CHAR(34),ElevationDatum,CHAR(34),"}"))</f>
        <v>#REF!</v>
      </c>
      <c r="L1589" t="e">
        <f>IF(INDEX(SamplingFeatures[Sampling Feature Type],$A1589)&lt;&gt;"Site","",
CONCATENATE("  - &amp;SiteID",TEXT(SUMPRODUCT(--($L$3:$L1588&lt;&gt;"")),"0000"),
" {","SamplingFeatureID:  *SamplingFeatureID",TEXT($A1589,"0000"),
", SiteTypeCV:  ",CHAR(34),INDEX(Sites[Site Type],$A1589),CHAR(34),
", Latitude:  ",INDEX(Sites[Latitude],$A1589),
", Longitude:  ",INDEX(Sites[Longitude],$A1589),
", SRSName:  ",CHAR(34),LatLonDatum,CHAR(34),"}"))</f>
        <v>#REF!</v>
      </c>
      <c r="M1589" t="e">
        <f>IF(INDEX(SamplingFeatures[Sampling Feature Type],$A1589)&lt;&gt;"Specimen","",
CONCATENATE("  - &amp;SpecimenID",TEXT(SUMPRODUCT(--($M$3:$M1588&lt;&gt;"")),"0000"),
" {","SamplingFeatureID:  *SamplingFeatureID",TEXT($A1589,"0000"),
", SpecimenTypeCV:  ",CHAR(34),INDEX(Specimens[Specimen Type],$A1589),CHAR(34),
", SpecimenMediumCV:  ",INDEX(Specimens[Specimen Medium],$A1589),
", IsFieldSpecimen:  ",CHAR(34),INDEX(Specimens[Is Field Specimen?],$A1589),CHAR(34),"}"))</f>
        <v>#REF!</v>
      </c>
      <c r="N1589" t="e">
        <f>IF(COUNTA(SpatialOffsets[])=0,"", IF(INDEX(SpatialOffsets[Spatial Offset Type],$A1589)="","",
CONCATENATE("  - &amp;SpatialOffsetID",TEXT($A1589,"0000"),
" {","SpatialOffsetTypeCV:  ",CHAR(34),INDEX(SpatialOffsets[Spatial Offset Type],$A1589),CHAR(34),
", Offset1Value:  ",INDEX(SpatialOffsets[Offset 1 Value],$A1589),
", Offset1UnitID:  ",CHAR(34),INDEX(SpatialOffsets[Offset 1 Unit],$A1589),CHAR(34),
", Offset2Value:  ",INDEX(SpatialOffsets[Offset 2 Value],$A1589),
", Offset2UnitID:  ",CHAR(34),INDEX(SpatialOffsets[Offset 2 Unit],$A1589),CHAR(34),
", Offset3Value:  ",INDEX(SpatialOffsets[Offset 3 Value],$A1589),
", Offset3UnitID:  ",CHAR(34),INDEX(SpatialOffsets[Offset 3 Unit],$A1589),CHAR(34),,"}")))</f>
        <v>#REF!</v>
      </c>
      <c r="O1589" t="e">
        <f>IF(COUNTA(RelatedFeatures[])=0,"", IF(INDEX(RelatedFeatures[First Sampling Feature Code],$A1589)="","",
CONCATENATE("  - &amp;RelationID",TEXT($A1589,"0000"),
" {","SamplingFeatureID:  *SamplingFeatureID",TEXT(MATCH(INDEX(RelatedFeatures[First Sampling Feature Code],$A1589),SamplingFeatures[Feature Code],0),"0000"),
", RelationshipTypeCV:  ",CHAR(34),INDEX(RelatedFeatures[Relationship Type],$A1589),CHAR(34),
", RelatedFeatureID: *SamplingFeatureID",TEXT(MATCH(INDEX(RelatedFeatures[Second Sampling Feature Code],$A1589),SamplingFeatures[Feature Code],0),"0000"),
", SpatialOffsetID:  ",IF(INDEX(RelatedFeatures[Offset Number],$A1589)="","",CONCATENATE("*SpatialOffsetID",TEXT(INDEX(RelatedFeatures[Offset Number],$A1589),"0000"))),"}")))</f>
        <v>#REF!</v>
      </c>
      <c r="P1589" t="e">
        <f>IF(INDEX(Methods[Method Type],$A1589)="","",
CONCATENATE("  - &amp;MethodID",TEXT($A1589,"0000"),
" {","MethodTypeCV:  ",CHAR(34),INDEX(Methods[Method Type],$A1589),CHAR(34),
", MethodCode:  ",CHAR(34),INDEX(Methods[Method Code],$A1589),CHAR(34),
", MethodName:  ",CHAR(34),INDEX(Methods[Method Name],$A1589),CHAR(34),
", MethodDescription:  ",CHAR(34),INDEX(Methods[Method Description],$A1589),CHAR(34),
", MethodLink:  ",CHAR(34),INDEX(Methods[Method Link],$A1589),CHAR(34),
", OrganizationID: *OrganizationID",TEXT(MATCH(INDEX(Methods[Organization Name],$A1589),Organizations[Organization Name],0),"0000"),"}"))</f>
        <v>#REF!</v>
      </c>
      <c r="Q1589" t="e">
        <f>IF(INDEX(Variables[Variable Type],$A1589)="","",
CONCATENATE("  - &amp;VariableID",TEXT($A1589,"0000"),
" {","VariableTypeCV:  ",CHAR(34),INDEX(Variables[Variable Type],$A1589),CHAR(34),
", VariableCode:  ",CHAR(34),INDEX(Variables[Variable Code],$A1589),CHAR(34),
", VariableNameCV:  ",CHAR(34),INDEX(Variables[Variable Name],$A1589),CHAR(34),
", VariableDefinition:  ",CHAR(34),INDEX(Variables[Variable Definition],$A1589),CHAR(34),
", SpecciationCV:  ",CHAR(34),INDEX(Variables[Speciation],$A1589),CHAR(34),
", NoDataValue:  ",CHAR(34),INDEX(Variables[No Data Value],$A1589),CHAR(34),"}"))</f>
        <v>#REF!</v>
      </c>
    </row>
    <row r="1590" spans="1:17" x14ac:dyDescent="0.25">
      <c r="A1590">
        <v>1587</v>
      </c>
      <c r="D1590" t="e">
        <f>IF(INDEX(People[First Name],$A1590)="","",
CONCATENATE("  - &amp;PersonID",TEXT($A1590,"0000"),
" {","PersonFirstName:  ",CHAR(34),INDEX(People[First Name],$A1590),CHAR(34),
", PersonMiddleName:  ",CHAR(34),INDEX(People[Middle Name],$A1590),CHAR(34),
", PersonLastName:  ",CHAR(34),INDEX(People[Last Name],$A1590),CHAR(34),"}"))</f>
        <v>#REF!</v>
      </c>
      <c r="E1590" t="e">
        <f>IF(INDEX(Organizations[Organization Type '[CV']],$A1590)="","",
CONCATENATE("  - &amp;OrganizationID",TEXT($A1590,"0000"),
" {","OrganizationTypeCV:  ",CHAR(34),INDEX(Organizations[Organization Type '[CV']],$A1590),CHAR(34),
", OrganizationCode:  ",CHAR(34),INDEX(Organizations[Organization Code],$A1590),CHAR(34),
", OrganizationName:  ",CHAR(34),INDEX(Organizations[Organization Name],$A1590),CHAR(34),
", OrganizationDescription:  ",CHAR(34),INDEX(Organizations[Organization Description],$A1590),CHAR(34),
", OrganizationLink:  ",CHAR(34),INDEX(Organizations[Organization Link],$A1590),CHAR(34),"}"))</f>
        <v>#REF!</v>
      </c>
      <c r="F1590" t="e">
        <f>IF(INDEX(People[First Name],$A1590)="","",
CONCATENATE("  - &amp;AffiliationID",TEXT($A1590,"0000"),
" {PersonID: *PersonID",TEXT($A1590,"0000"),
", OrganizationID: *OrganizationID",TEXT(MATCH(INDEX(People[Organization Name],$A1590),Organizations[Organization Name],0),"0000"),
", IsPrimaryOrganizationContact: , AffiliationStartDate: , AffiliationEndDate: , PrimaryPhone: ",
", PrimaryEmail: ",CHAR(34),INDEX(People[Primary Email],$A1590),CHAR(34),
", PrimaryAddress: ",CHAR(34),INDEX(People[Primary Address],$A1590),CHAR(34),
", PersonLink: }"))</f>
        <v>#REF!</v>
      </c>
      <c r="H1590" t="e">
        <f>IF(COUNTA(CitationInformation)=0,"",IF(INDEX(AuthorList[Author Name],$A1590)="","",
CONCATENATE("  - &amp;AuthorListID",TEXT($A1590,"0000"),
"  {CitationID: *CitationID0001",
", PersonID: *PersonID",TEXT(MATCH(INDEX(AuthorList[Author Name],$A1590),People[Full Name],0),"0000"),
", AuthorOrder: ",INDEX(AuthorList[Author Number],$A1590),"}")))</f>
        <v>#REF!</v>
      </c>
      <c r="K1590" t="e">
        <f>IF(INDEX(SamplingFeatures[Feature Code],$A1590)="","",
CONCATENATE("  - &amp;SamplingFeatureID",TEXT($A1590,"0000"),
" {","SamplingFeatureUUID:  ",CHAR(34),INDEX(SamplingFeatures[Sampling Feature UUID],$A1590),CHAR(34),
", SamplingFeatureTypeCV:  ",CHAR(34),INDEX(SamplingFeatures[Sampling Feature Type],$A1590),CHAR(34),
", SamplingFeatureCode:  ",CHAR(34),INDEX(SamplingFeatures[Feature Code],$A1590),CHAR(34),
", SamplingFeatureName:  ",CHAR(34),INDEX(SamplingFeatures[Feature Name],$A1590),CHAR(34),
", SamplingFeatureDescription:  ",CHAR(34),INDEX(SamplingFeatures[Feature Description],$A1590),CHAR(34),
", SamplingFeatureGeotypeCV:  ",CHAR(34),INDEX(SamplingFeatures[Feature Geo Type],$A1590),CHAR(34),
", FeatureGeometry:  ",CHAR(34),INDEX(SamplingFeatures[Feature Geometry],$A1590),CHAR(34),
", Elevation_m:  ",CHAR(34),INDEX(SamplingFeatures[Elevation_m],$A1590),CHAR(34),
", ElevationDatumCV:  ",CHAR(34),ElevationDatum,CHAR(34),"}"))</f>
        <v>#REF!</v>
      </c>
      <c r="L1590" t="e">
        <f>IF(INDEX(SamplingFeatures[Sampling Feature Type],$A1590)&lt;&gt;"Site","",
CONCATENATE("  - &amp;SiteID",TEXT(SUMPRODUCT(--($L$3:$L1589&lt;&gt;"")),"0000"),
" {","SamplingFeatureID:  *SamplingFeatureID",TEXT($A1590,"0000"),
", SiteTypeCV:  ",CHAR(34),INDEX(Sites[Site Type],$A1590),CHAR(34),
", Latitude:  ",INDEX(Sites[Latitude],$A1590),
", Longitude:  ",INDEX(Sites[Longitude],$A1590),
", SRSName:  ",CHAR(34),LatLonDatum,CHAR(34),"}"))</f>
        <v>#REF!</v>
      </c>
      <c r="M1590" t="e">
        <f>IF(INDEX(SamplingFeatures[Sampling Feature Type],$A1590)&lt;&gt;"Specimen","",
CONCATENATE("  - &amp;SpecimenID",TEXT(SUMPRODUCT(--($M$3:$M1589&lt;&gt;"")),"0000"),
" {","SamplingFeatureID:  *SamplingFeatureID",TEXT($A1590,"0000"),
", SpecimenTypeCV:  ",CHAR(34),INDEX(Specimens[Specimen Type],$A1590),CHAR(34),
", SpecimenMediumCV:  ",INDEX(Specimens[Specimen Medium],$A1590),
", IsFieldSpecimen:  ",CHAR(34),INDEX(Specimens[Is Field Specimen?],$A1590),CHAR(34),"}"))</f>
        <v>#REF!</v>
      </c>
      <c r="N1590" t="e">
        <f>IF(COUNTA(SpatialOffsets[])=0,"", IF(INDEX(SpatialOffsets[Spatial Offset Type],$A1590)="","",
CONCATENATE("  - &amp;SpatialOffsetID",TEXT($A1590,"0000"),
" {","SpatialOffsetTypeCV:  ",CHAR(34),INDEX(SpatialOffsets[Spatial Offset Type],$A1590),CHAR(34),
", Offset1Value:  ",INDEX(SpatialOffsets[Offset 1 Value],$A1590),
", Offset1UnitID:  ",CHAR(34),INDEX(SpatialOffsets[Offset 1 Unit],$A1590),CHAR(34),
", Offset2Value:  ",INDEX(SpatialOffsets[Offset 2 Value],$A1590),
", Offset2UnitID:  ",CHAR(34),INDEX(SpatialOffsets[Offset 2 Unit],$A1590),CHAR(34),
", Offset3Value:  ",INDEX(SpatialOffsets[Offset 3 Value],$A1590),
", Offset3UnitID:  ",CHAR(34),INDEX(SpatialOffsets[Offset 3 Unit],$A1590),CHAR(34),,"}")))</f>
        <v>#REF!</v>
      </c>
      <c r="O1590" t="e">
        <f>IF(COUNTA(RelatedFeatures[])=0,"", IF(INDEX(RelatedFeatures[First Sampling Feature Code],$A1590)="","",
CONCATENATE("  - &amp;RelationID",TEXT($A1590,"0000"),
" {","SamplingFeatureID:  *SamplingFeatureID",TEXT(MATCH(INDEX(RelatedFeatures[First Sampling Feature Code],$A1590),SamplingFeatures[Feature Code],0),"0000"),
", RelationshipTypeCV:  ",CHAR(34),INDEX(RelatedFeatures[Relationship Type],$A1590),CHAR(34),
", RelatedFeatureID: *SamplingFeatureID",TEXT(MATCH(INDEX(RelatedFeatures[Second Sampling Feature Code],$A1590),SamplingFeatures[Feature Code],0),"0000"),
", SpatialOffsetID:  ",IF(INDEX(RelatedFeatures[Offset Number],$A1590)="","",CONCATENATE("*SpatialOffsetID",TEXT(INDEX(RelatedFeatures[Offset Number],$A1590),"0000"))),"}")))</f>
        <v>#REF!</v>
      </c>
      <c r="P1590" t="e">
        <f>IF(INDEX(Methods[Method Type],$A1590)="","",
CONCATENATE("  - &amp;MethodID",TEXT($A1590,"0000"),
" {","MethodTypeCV:  ",CHAR(34),INDEX(Methods[Method Type],$A1590),CHAR(34),
", MethodCode:  ",CHAR(34),INDEX(Methods[Method Code],$A1590),CHAR(34),
", MethodName:  ",CHAR(34),INDEX(Methods[Method Name],$A1590),CHAR(34),
", MethodDescription:  ",CHAR(34),INDEX(Methods[Method Description],$A1590),CHAR(34),
", MethodLink:  ",CHAR(34),INDEX(Methods[Method Link],$A1590),CHAR(34),
", OrganizationID: *OrganizationID",TEXT(MATCH(INDEX(Methods[Organization Name],$A1590),Organizations[Organization Name],0),"0000"),"}"))</f>
        <v>#REF!</v>
      </c>
      <c r="Q1590" t="e">
        <f>IF(INDEX(Variables[Variable Type],$A1590)="","",
CONCATENATE("  - &amp;VariableID",TEXT($A1590,"0000"),
" {","VariableTypeCV:  ",CHAR(34),INDEX(Variables[Variable Type],$A1590),CHAR(34),
", VariableCode:  ",CHAR(34),INDEX(Variables[Variable Code],$A1590),CHAR(34),
", VariableNameCV:  ",CHAR(34),INDEX(Variables[Variable Name],$A1590),CHAR(34),
", VariableDefinition:  ",CHAR(34),INDEX(Variables[Variable Definition],$A1590),CHAR(34),
", SpecciationCV:  ",CHAR(34),INDEX(Variables[Speciation],$A1590),CHAR(34),
", NoDataValue:  ",CHAR(34),INDEX(Variables[No Data Value],$A1590),CHAR(34),"}"))</f>
        <v>#REF!</v>
      </c>
    </row>
    <row r="1591" spans="1:17" x14ac:dyDescent="0.25">
      <c r="A1591">
        <v>1588</v>
      </c>
      <c r="D1591" t="e">
        <f>IF(INDEX(People[First Name],$A1591)="","",
CONCATENATE("  - &amp;PersonID",TEXT($A1591,"0000"),
" {","PersonFirstName:  ",CHAR(34),INDEX(People[First Name],$A1591),CHAR(34),
", PersonMiddleName:  ",CHAR(34),INDEX(People[Middle Name],$A1591),CHAR(34),
", PersonLastName:  ",CHAR(34),INDEX(People[Last Name],$A1591),CHAR(34),"}"))</f>
        <v>#REF!</v>
      </c>
      <c r="E1591" t="e">
        <f>IF(INDEX(Organizations[Organization Type '[CV']],$A1591)="","",
CONCATENATE("  - &amp;OrganizationID",TEXT($A1591,"0000"),
" {","OrganizationTypeCV:  ",CHAR(34),INDEX(Organizations[Organization Type '[CV']],$A1591),CHAR(34),
", OrganizationCode:  ",CHAR(34),INDEX(Organizations[Organization Code],$A1591),CHAR(34),
", OrganizationName:  ",CHAR(34),INDEX(Organizations[Organization Name],$A1591),CHAR(34),
", OrganizationDescription:  ",CHAR(34),INDEX(Organizations[Organization Description],$A1591),CHAR(34),
", OrganizationLink:  ",CHAR(34),INDEX(Organizations[Organization Link],$A1591),CHAR(34),"}"))</f>
        <v>#REF!</v>
      </c>
      <c r="F1591" t="e">
        <f>IF(INDEX(People[First Name],$A1591)="","",
CONCATENATE("  - &amp;AffiliationID",TEXT($A1591,"0000"),
" {PersonID: *PersonID",TEXT($A1591,"0000"),
", OrganizationID: *OrganizationID",TEXT(MATCH(INDEX(People[Organization Name],$A1591),Organizations[Organization Name],0),"0000"),
", IsPrimaryOrganizationContact: , AffiliationStartDate: , AffiliationEndDate: , PrimaryPhone: ",
", PrimaryEmail: ",CHAR(34),INDEX(People[Primary Email],$A1591),CHAR(34),
", PrimaryAddress: ",CHAR(34),INDEX(People[Primary Address],$A1591),CHAR(34),
", PersonLink: }"))</f>
        <v>#REF!</v>
      </c>
      <c r="H1591" t="e">
        <f>IF(COUNTA(CitationInformation)=0,"",IF(INDEX(AuthorList[Author Name],$A1591)="","",
CONCATENATE("  - &amp;AuthorListID",TEXT($A1591,"0000"),
"  {CitationID: *CitationID0001",
", PersonID: *PersonID",TEXT(MATCH(INDEX(AuthorList[Author Name],$A1591),People[Full Name],0),"0000"),
", AuthorOrder: ",INDEX(AuthorList[Author Number],$A1591),"}")))</f>
        <v>#REF!</v>
      </c>
      <c r="K1591" t="e">
        <f>IF(INDEX(SamplingFeatures[Feature Code],$A1591)="","",
CONCATENATE("  - &amp;SamplingFeatureID",TEXT($A1591,"0000"),
" {","SamplingFeatureUUID:  ",CHAR(34),INDEX(SamplingFeatures[Sampling Feature UUID],$A1591),CHAR(34),
", SamplingFeatureTypeCV:  ",CHAR(34),INDEX(SamplingFeatures[Sampling Feature Type],$A1591),CHAR(34),
", SamplingFeatureCode:  ",CHAR(34),INDEX(SamplingFeatures[Feature Code],$A1591),CHAR(34),
", SamplingFeatureName:  ",CHAR(34),INDEX(SamplingFeatures[Feature Name],$A1591),CHAR(34),
", SamplingFeatureDescription:  ",CHAR(34),INDEX(SamplingFeatures[Feature Description],$A1591),CHAR(34),
", SamplingFeatureGeotypeCV:  ",CHAR(34),INDEX(SamplingFeatures[Feature Geo Type],$A1591),CHAR(34),
", FeatureGeometry:  ",CHAR(34),INDEX(SamplingFeatures[Feature Geometry],$A1591),CHAR(34),
", Elevation_m:  ",CHAR(34),INDEX(SamplingFeatures[Elevation_m],$A1591),CHAR(34),
", ElevationDatumCV:  ",CHAR(34),ElevationDatum,CHAR(34),"}"))</f>
        <v>#REF!</v>
      </c>
      <c r="L1591" t="e">
        <f>IF(INDEX(SamplingFeatures[Sampling Feature Type],$A1591)&lt;&gt;"Site","",
CONCATENATE("  - &amp;SiteID",TEXT(SUMPRODUCT(--($L$3:$L1590&lt;&gt;"")),"0000"),
" {","SamplingFeatureID:  *SamplingFeatureID",TEXT($A1591,"0000"),
", SiteTypeCV:  ",CHAR(34),INDEX(Sites[Site Type],$A1591),CHAR(34),
", Latitude:  ",INDEX(Sites[Latitude],$A1591),
", Longitude:  ",INDEX(Sites[Longitude],$A1591),
", SRSName:  ",CHAR(34),LatLonDatum,CHAR(34),"}"))</f>
        <v>#REF!</v>
      </c>
      <c r="M1591" t="e">
        <f>IF(INDEX(SamplingFeatures[Sampling Feature Type],$A1591)&lt;&gt;"Specimen","",
CONCATENATE("  - &amp;SpecimenID",TEXT(SUMPRODUCT(--($M$3:$M1590&lt;&gt;"")),"0000"),
" {","SamplingFeatureID:  *SamplingFeatureID",TEXT($A1591,"0000"),
", SpecimenTypeCV:  ",CHAR(34),INDEX(Specimens[Specimen Type],$A1591),CHAR(34),
", SpecimenMediumCV:  ",INDEX(Specimens[Specimen Medium],$A1591),
", IsFieldSpecimen:  ",CHAR(34),INDEX(Specimens[Is Field Specimen?],$A1591),CHAR(34),"}"))</f>
        <v>#REF!</v>
      </c>
      <c r="N1591" t="e">
        <f>IF(COUNTA(SpatialOffsets[])=0,"", IF(INDEX(SpatialOffsets[Spatial Offset Type],$A1591)="","",
CONCATENATE("  - &amp;SpatialOffsetID",TEXT($A1591,"0000"),
" {","SpatialOffsetTypeCV:  ",CHAR(34),INDEX(SpatialOffsets[Spatial Offset Type],$A1591),CHAR(34),
", Offset1Value:  ",INDEX(SpatialOffsets[Offset 1 Value],$A1591),
", Offset1UnitID:  ",CHAR(34),INDEX(SpatialOffsets[Offset 1 Unit],$A1591),CHAR(34),
", Offset2Value:  ",INDEX(SpatialOffsets[Offset 2 Value],$A1591),
", Offset2UnitID:  ",CHAR(34),INDEX(SpatialOffsets[Offset 2 Unit],$A1591),CHAR(34),
", Offset3Value:  ",INDEX(SpatialOffsets[Offset 3 Value],$A1591),
", Offset3UnitID:  ",CHAR(34),INDEX(SpatialOffsets[Offset 3 Unit],$A1591),CHAR(34),,"}")))</f>
        <v>#REF!</v>
      </c>
      <c r="O1591" t="e">
        <f>IF(COUNTA(RelatedFeatures[])=0,"", IF(INDEX(RelatedFeatures[First Sampling Feature Code],$A1591)="","",
CONCATENATE("  - &amp;RelationID",TEXT($A1591,"0000"),
" {","SamplingFeatureID:  *SamplingFeatureID",TEXT(MATCH(INDEX(RelatedFeatures[First Sampling Feature Code],$A1591),SamplingFeatures[Feature Code],0),"0000"),
", RelationshipTypeCV:  ",CHAR(34),INDEX(RelatedFeatures[Relationship Type],$A1591),CHAR(34),
", RelatedFeatureID: *SamplingFeatureID",TEXT(MATCH(INDEX(RelatedFeatures[Second Sampling Feature Code],$A1591),SamplingFeatures[Feature Code],0),"0000"),
", SpatialOffsetID:  ",IF(INDEX(RelatedFeatures[Offset Number],$A1591)="","",CONCATENATE("*SpatialOffsetID",TEXT(INDEX(RelatedFeatures[Offset Number],$A1591),"0000"))),"}")))</f>
        <v>#REF!</v>
      </c>
      <c r="P1591" t="e">
        <f>IF(INDEX(Methods[Method Type],$A1591)="","",
CONCATENATE("  - &amp;MethodID",TEXT($A1591,"0000"),
" {","MethodTypeCV:  ",CHAR(34),INDEX(Methods[Method Type],$A1591),CHAR(34),
", MethodCode:  ",CHAR(34),INDEX(Methods[Method Code],$A1591),CHAR(34),
", MethodName:  ",CHAR(34),INDEX(Methods[Method Name],$A1591),CHAR(34),
", MethodDescription:  ",CHAR(34),INDEX(Methods[Method Description],$A1591),CHAR(34),
", MethodLink:  ",CHAR(34),INDEX(Methods[Method Link],$A1591),CHAR(34),
", OrganizationID: *OrganizationID",TEXT(MATCH(INDEX(Methods[Organization Name],$A1591),Organizations[Organization Name],0),"0000"),"}"))</f>
        <v>#REF!</v>
      </c>
      <c r="Q1591" t="e">
        <f>IF(INDEX(Variables[Variable Type],$A1591)="","",
CONCATENATE("  - &amp;VariableID",TEXT($A1591,"0000"),
" {","VariableTypeCV:  ",CHAR(34),INDEX(Variables[Variable Type],$A1591),CHAR(34),
", VariableCode:  ",CHAR(34),INDEX(Variables[Variable Code],$A1591),CHAR(34),
", VariableNameCV:  ",CHAR(34),INDEX(Variables[Variable Name],$A1591),CHAR(34),
", VariableDefinition:  ",CHAR(34),INDEX(Variables[Variable Definition],$A1591),CHAR(34),
", SpecciationCV:  ",CHAR(34),INDEX(Variables[Speciation],$A1591),CHAR(34),
", NoDataValue:  ",CHAR(34),INDEX(Variables[No Data Value],$A1591),CHAR(34),"}"))</f>
        <v>#REF!</v>
      </c>
    </row>
    <row r="1592" spans="1:17" x14ac:dyDescent="0.25">
      <c r="A1592">
        <v>1589</v>
      </c>
      <c r="D1592" t="e">
        <f>IF(INDEX(People[First Name],$A1592)="","",
CONCATENATE("  - &amp;PersonID",TEXT($A1592,"0000"),
" {","PersonFirstName:  ",CHAR(34),INDEX(People[First Name],$A1592),CHAR(34),
", PersonMiddleName:  ",CHAR(34),INDEX(People[Middle Name],$A1592),CHAR(34),
", PersonLastName:  ",CHAR(34),INDEX(People[Last Name],$A1592),CHAR(34),"}"))</f>
        <v>#REF!</v>
      </c>
      <c r="E1592" t="e">
        <f>IF(INDEX(Organizations[Organization Type '[CV']],$A1592)="","",
CONCATENATE("  - &amp;OrganizationID",TEXT($A1592,"0000"),
" {","OrganizationTypeCV:  ",CHAR(34),INDEX(Organizations[Organization Type '[CV']],$A1592),CHAR(34),
", OrganizationCode:  ",CHAR(34),INDEX(Organizations[Organization Code],$A1592),CHAR(34),
", OrganizationName:  ",CHAR(34),INDEX(Organizations[Organization Name],$A1592),CHAR(34),
", OrganizationDescription:  ",CHAR(34),INDEX(Organizations[Organization Description],$A1592),CHAR(34),
", OrganizationLink:  ",CHAR(34),INDEX(Organizations[Organization Link],$A1592),CHAR(34),"}"))</f>
        <v>#REF!</v>
      </c>
      <c r="F1592" t="e">
        <f>IF(INDEX(People[First Name],$A1592)="","",
CONCATENATE("  - &amp;AffiliationID",TEXT($A1592,"0000"),
" {PersonID: *PersonID",TEXT($A1592,"0000"),
", OrganizationID: *OrganizationID",TEXT(MATCH(INDEX(People[Organization Name],$A1592),Organizations[Organization Name],0),"0000"),
", IsPrimaryOrganizationContact: , AffiliationStartDate: , AffiliationEndDate: , PrimaryPhone: ",
", PrimaryEmail: ",CHAR(34),INDEX(People[Primary Email],$A1592),CHAR(34),
", PrimaryAddress: ",CHAR(34),INDEX(People[Primary Address],$A1592),CHAR(34),
", PersonLink: }"))</f>
        <v>#REF!</v>
      </c>
      <c r="H1592" t="e">
        <f>IF(COUNTA(CitationInformation)=0,"",IF(INDEX(AuthorList[Author Name],$A1592)="","",
CONCATENATE("  - &amp;AuthorListID",TEXT($A1592,"0000"),
"  {CitationID: *CitationID0001",
", PersonID: *PersonID",TEXT(MATCH(INDEX(AuthorList[Author Name],$A1592),People[Full Name],0),"0000"),
", AuthorOrder: ",INDEX(AuthorList[Author Number],$A1592),"}")))</f>
        <v>#REF!</v>
      </c>
      <c r="K1592" t="e">
        <f>IF(INDEX(SamplingFeatures[Feature Code],$A1592)="","",
CONCATENATE("  - &amp;SamplingFeatureID",TEXT($A1592,"0000"),
" {","SamplingFeatureUUID:  ",CHAR(34),INDEX(SamplingFeatures[Sampling Feature UUID],$A1592),CHAR(34),
", SamplingFeatureTypeCV:  ",CHAR(34),INDEX(SamplingFeatures[Sampling Feature Type],$A1592),CHAR(34),
", SamplingFeatureCode:  ",CHAR(34),INDEX(SamplingFeatures[Feature Code],$A1592),CHAR(34),
", SamplingFeatureName:  ",CHAR(34),INDEX(SamplingFeatures[Feature Name],$A1592),CHAR(34),
", SamplingFeatureDescription:  ",CHAR(34),INDEX(SamplingFeatures[Feature Description],$A1592),CHAR(34),
", SamplingFeatureGeotypeCV:  ",CHAR(34),INDEX(SamplingFeatures[Feature Geo Type],$A1592),CHAR(34),
", FeatureGeometry:  ",CHAR(34),INDEX(SamplingFeatures[Feature Geometry],$A1592),CHAR(34),
", Elevation_m:  ",CHAR(34),INDEX(SamplingFeatures[Elevation_m],$A1592),CHAR(34),
", ElevationDatumCV:  ",CHAR(34),ElevationDatum,CHAR(34),"}"))</f>
        <v>#REF!</v>
      </c>
      <c r="L1592" t="e">
        <f>IF(INDEX(SamplingFeatures[Sampling Feature Type],$A1592)&lt;&gt;"Site","",
CONCATENATE("  - &amp;SiteID",TEXT(SUMPRODUCT(--($L$3:$L1591&lt;&gt;"")),"0000"),
" {","SamplingFeatureID:  *SamplingFeatureID",TEXT($A1592,"0000"),
", SiteTypeCV:  ",CHAR(34),INDEX(Sites[Site Type],$A1592),CHAR(34),
", Latitude:  ",INDEX(Sites[Latitude],$A1592),
", Longitude:  ",INDEX(Sites[Longitude],$A1592),
", SRSName:  ",CHAR(34),LatLonDatum,CHAR(34),"}"))</f>
        <v>#REF!</v>
      </c>
      <c r="M1592" t="e">
        <f>IF(INDEX(SamplingFeatures[Sampling Feature Type],$A1592)&lt;&gt;"Specimen","",
CONCATENATE("  - &amp;SpecimenID",TEXT(SUMPRODUCT(--($M$3:$M1591&lt;&gt;"")),"0000"),
" {","SamplingFeatureID:  *SamplingFeatureID",TEXT($A1592,"0000"),
", SpecimenTypeCV:  ",CHAR(34),INDEX(Specimens[Specimen Type],$A1592),CHAR(34),
", SpecimenMediumCV:  ",INDEX(Specimens[Specimen Medium],$A1592),
", IsFieldSpecimen:  ",CHAR(34),INDEX(Specimens[Is Field Specimen?],$A1592),CHAR(34),"}"))</f>
        <v>#REF!</v>
      </c>
      <c r="N1592" t="e">
        <f>IF(COUNTA(SpatialOffsets[])=0,"", IF(INDEX(SpatialOffsets[Spatial Offset Type],$A1592)="","",
CONCATENATE("  - &amp;SpatialOffsetID",TEXT($A1592,"0000"),
" {","SpatialOffsetTypeCV:  ",CHAR(34),INDEX(SpatialOffsets[Spatial Offset Type],$A1592),CHAR(34),
", Offset1Value:  ",INDEX(SpatialOffsets[Offset 1 Value],$A1592),
", Offset1UnitID:  ",CHAR(34),INDEX(SpatialOffsets[Offset 1 Unit],$A1592),CHAR(34),
", Offset2Value:  ",INDEX(SpatialOffsets[Offset 2 Value],$A1592),
", Offset2UnitID:  ",CHAR(34),INDEX(SpatialOffsets[Offset 2 Unit],$A1592),CHAR(34),
", Offset3Value:  ",INDEX(SpatialOffsets[Offset 3 Value],$A1592),
", Offset3UnitID:  ",CHAR(34),INDEX(SpatialOffsets[Offset 3 Unit],$A1592),CHAR(34),,"}")))</f>
        <v>#REF!</v>
      </c>
      <c r="O1592" t="e">
        <f>IF(COUNTA(RelatedFeatures[])=0,"", IF(INDEX(RelatedFeatures[First Sampling Feature Code],$A1592)="","",
CONCATENATE("  - &amp;RelationID",TEXT($A1592,"0000"),
" {","SamplingFeatureID:  *SamplingFeatureID",TEXT(MATCH(INDEX(RelatedFeatures[First Sampling Feature Code],$A1592),SamplingFeatures[Feature Code],0),"0000"),
", RelationshipTypeCV:  ",CHAR(34),INDEX(RelatedFeatures[Relationship Type],$A1592),CHAR(34),
", RelatedFeatureID: *SamplingFeatureID",TEXT(MATCH(INDEX(RelatedFeatures[Second Sampling Feature Code],$A1592),SamplingFeatures[Feature Code],0),"0000"),
", SpatialOffsetID:  ",IF(INDEX(RelatedFeatures[Offset Number],$A1592)="","",CONCATENATE("*SpatialOffsetID",TEXT(INDEX(RelatedFeatures[Offset Number],$A1592),"0000"))),"}")))</f>
        <v>#REF!</v>
      </c>
      <c r="P1592" t="e">
        <f>IF(INDEX(Methods[Method Type],$A1592)="","",
CONCATENATE("  - &amp;MethodID",TEXT($A1592,"0000"),
" {","MethodTypeCV:  ",CHAR(34),INDEX(Methods[Method Type],$A1592),CHAR(34),
", MethodCode:  ",CHAR(34),INDEX(Methods[Method Code],$A1592),CHAR(34),
", MethodName:  ",CHAR(34),INDEX(Methods[Method Name],$A1592),CHAR(34),
", MethodDescription:  ",CHAR(34),INDEX(Methods[Method Description],$A1592),CHAR(34),
", MethodLink:  ",CHAR(34),INDEX(Methods[Method Link],$A1592),CHAR(34),
", OrganizationID: *OrganizationID",TEXT(MATCH(INDEX(Methods[Organization Name],$A1592),Organizations[Organization Name],0),"0000"),"}"))</f>
        <v>#REF!</v>
      </c>
      <c r="Q1592" t="e">
        <f>IF(INDEX(Variables[Variable Type],$A1592)="","",
CONCATENATE("  - &amp;VariableID",TEXT($A1592,"0000"),
" {","VariableTypeCV:  ",CHAR(34),INDEX(Variables[Variable Type],$A1592),CHAR(34),
", VariableCode:  ",CHAR(34),INDEX(Variables[Variable Code],$A1592),CHAR(34),
", VariableNameCV:  ",CHAR(34),INDEX(Variables[Variable Name],$A1592),CHAR(34),
", VariableDefinition:  ",CHAR(34),INDEX(Variables[Variable Definition],$A1592),CHAR(34),
", SpecciationCV:  ",CHAR(34),INDEX(Variables[Speciation],$A1592),CHAR(34),
", NoDataValue:  ",CHAR(34),INDEX(Variables[No Data Value],$A1592),CHAR(34),"}"))</f>
        <v>#REF!</v>
      </c>
    </row>
    <row r="1593" spans="1:17" x14ac:dyDescent="0.25">
      <c r="A1593">
        <v>1590</v>
      </c>
      <c r="D1593" t="e">
        <f>IF(INDEX(People[First Name],$A1593)="","",
CONCATENATE("  - &amp;PersonID",TEXT($A1593,"0000"),
" {","PersonFirstName:  ",CHAR(34),INDEX(People[First Name],$A1593),CHAR(34),
", PersonMiddleName:  ",CHAR(34),INDEX(People[Middle Name],$A1593),CHAR(34),
", PersonLastName:  ",CHAR(34),INDEX(People[Last Name],$A1593),CHAR(34),"}"))</f>
        <v>#REF!</v>
      </c>
      <c r="E1593" t="e">
        <f>IF(INDEX(Organizations[Organization Type '[CV']],$A1593)="","",
CONCATENATE("  - &amp;OrganizationID",TEXT($A1593,"0000"),
" {","OrganizationTypeCV:  ",CHAR(34),INDEX(Organizations[Organization Type '[CV']],$A1593),CHAR(34),
", OrganizationCode:  ",CHAR(34),INDEX(Organizations[Organization Code],$A1593),CHAR(34),
", OrganizationName:  ",CHAR(34),INDEX(Organizations[Organization Name],$A1593),CHAR(34),
", OrganizationDescription:  ",CHAR(34),INDEX(Organizations[Organization Description],$A1593),CHAR(34),
", OrganizationLink:  ",CHAR(34),INDEX(Organizations[Organization Link],$A1593),CHAR(34),"}"))</f>
        <v>#REF!</v>
      </c>
      <c r="F1593" t="e">
        <f>IF(INDEX(People[First Name],$A1593)="","",
CONCATENATE("  - &amp;AffiliationID",TEXT($A1593,"0000"),
" {PersonID: *PersonID",TEXT($A1593,"0000"),
", OrganizationID: *OrganizationID",TEXT(MATCH(INDEX(People[Organization Name],$A1593),Organizations[Organization Name],0),"0000"),
", IsPrimaryOrganizationContact: , AffiliationStartDate: , AffiliationEndDate: , PrimaryPhone: ",
", PrimaryEmail: ",CHAR(34),INDEX(People[Primary Email],$A1593),CHAR(34),
", PrimaryAddress: ",CHAR(34),INDEX(People[Primary Address],$A1593),CHAR(34),
", PersonLink: }"))</f>
        <v>#REF!</v>
      </c>
      <c r="H1593" t="e">
        <f>IF(COUNTA(CitationInformation)=0,"",IF(INDEX(AuthorList[Author Name],$A1593)="","",
CONCATENATE("  - &amp;AuthorListID",TEXT($A1593,"0000"),
"  {CitationID: *CitationID0001",
", PersonID: *PersonID",TEXT(MATCH(INDEX(AuthorList[Author Name],$A1593),People[Full Name],0),"0000"),
", AuthorOrder: ",INDEX(AuthorList[Author Number],$A1593),"}")))</f>
        <v>#REF!</v>
      </c>
      <c r="K1593" t="e">
        <f>IF(INDEX(SamplingFeatures[Feature Code],$A1593)="","",
CONCATENATE("  - &amp;SamplingFeatureID",TEXT($A1593,"0000"),
" {","SamplingFeatureUUID:  ",CHAR(34),INDEX(SamplingFeatures[Sampling Feature UUID],$A1593),CHAR(34),
", SamplingFeatureTypeCV:  ",CHAR(34),INDEX(SamplingFeatures[Sampling Feature Type],$A1593),CHAR(34),
", SamplingFeatureCode:  ",CHAR(34),INDEX(SamplingFeatures[Feature Code],$A1593),CHAR(34),
", SamplingFeatureName:  ",CHAR(34),INDEX(SamplingFeatures[Feature Name],$A1593),CHAR(34),
", SamplingFeatureDescription:  ",CHAR(34),INDEX(SamplingFeatures[Feature Description],$A1593),CHAR(34),
", SamplingFeatureGeotypeCV:  ",CHAR(34),INDEX(SamplingFeatures[Feature Geo Type],$A1593),CHAR(34),
", FeatureGeometry:  ",CHAR(34),INDEX(SamplingFeatures[Feature Geometry],$A1593),CHAR(34),
", Elevation_m:  ",CHAR(34),INDEX(SamplingFeatures[Elevation_m],$A1593),CHAR(34),
", ElevationDatumCV:  ",CHAR(34),ElevationDatum,CHAR(34),"}"))</f>
        <v>#REF!</v>
      </c>
      <c r="L1593" t="e">
        <f>IF(INDEX(SamplingFeatures[Sampling Feature Type],$A1593)&lt;&gt;"Site","",
CONCATENATE("  - &amp;SiteID",TEXT(SUMPRODUCT(--($L$3:$L1592&lt;&gt;"")),"0000"),
" {","SamplingFeatureID:  *SamplingFeatureID",TEXT($A1593,"0000"),
", SiteTypeCV:  ",CHAR(34),INDEX(Sites[Site Type],$A1593),CHAR(34),
", Latitude:  ",INDEX(Sites[Latitude],$A1593),
", Longitude:  ",INDEX(Sites[Longitude],$A1593),
", SRSName:  ",CHAR(34),LatLonDatum,CHAR(34),"}"))</f>
        <v>#REF!</v>
      </c>
      <c r="M1593" t="e">
        <f>IF(INDEX(SamplingFeatures[Sampling Feature Type],$A1593)&lt;&gt;"Specimen","",
CONCATENATE("  - &amp;SpecimenID",TEXT(SUMPRODUCT(--($M$3:$M1592&lt;&gt;"")),"0000"),
" {","SamplingFeatureID:  *SamplingFeatureID",TEXT($A1593,"0000"),
", SpecimenTypeCV:  ",CHAR(34),INDEX(Specimens[Specimen Type],$A1593),CHAR(34),
", SpecimenMediumCV:  ",INDEX(Specimens[Specimen Medium],$A1593),
", IsFieldSpecimen:  ",CHAR(34),INDEX(Specimens[Is Field Specimen?],$A1593),CHAR(34),"}"))</f>
        <v>#REF!</v>
      </c>
      <c r="N1593" t="e">
        <f>IF(COUNTA(SpatialOffsets[])=0,"", IF(INDEX(SpatialOffsets[Spatial Offset Type],$A1593)="","",
CONCATENATE("  - &amp;SpatialOffsetID",TEXT($A1593,"0000"),
" {","SpatialOffsetTypeCV:  ",CHAR(34),INDEX(SpatialOffsets[Spatial Offset Type],$A1593),CHAR(34),
", Offset1Value:  ",INDEX(SpatialOffsets[Offset 1 Value],$A1593),
", Offset1UnitID:  ",CHAR(34),INDEX(SpatialOffsets[Offset 1 Unit],$A1593),CHAR(34),
", Offset2Value:  ",INDEX(SpatialOffsets[Offset 2 Value],$A1593),
", Offset2UnitID:  ",CHAR(34),INDEX(SpatialOffsets[Offset 2 Unit],$A1593),CHAR(34),
", Offset3Value:  ",INDEX(SpatialOffsets[Offset 3 Value],$A1593),
", Offset3UnitID:  ",CHAR(34),INDEX(SpatialOffsets[Offset 3 Unit],$A1593),CHAR(34),,"}")))</f>
        <v>#REF!</v>
      </c>
      <c r="O1593" t="e">
        <f>IF(COUNTA(RelatedFeatures[])=0,"", IF(INDEX(RelatedFeatures[First Sampling Feature Code],$A1593)="","",
CONCATENATE("  - &amp;RelationID",TEXT($A1593,"0000"),
" {","SamplingFeatureID:  *SamplingFeatureID",TEXT(MATCH(INDEX(RelatedFeatures[First Sampling Feature Code],$A1593),SamplingFeatures[Feature Code],0),"0000"),
", RelationshipTypeCV:  ",CHAR(34),INDEX(RelatedFeatures[Relationship Type],$A1593),CHAR(34),
", RelatedFeatureID: *SamplingFeatureID",TEXT(MATCH(INDEX(RelatedFeatures[Second Sampling Feature Code],$A1593),SamplingFeatures[Feature Code],0),"0000"),
", SpatialOffsetID:  ",IF(INDEX(RelatedFeatures[Offset Number],$A1593)="","",CONCATENATE("*SpatialOffsetID",TEXT(INDEX(RelatedFeatures[Offset Number],$A1593),"0000"))),"}")))</f>
        <v>#REF!</v>
      </c>
      <c r="P1593" t="e">
        <f>IF(INDEX(Methods[Method Type],$A1593)="","",
CONCATENATE("  - &amp;MethodID",TEXT($A1593,"0000"),
" {","MethodTypeCV:  ",CHAR(34),INDEX(Methods[Method Type],$A1593),CHAR(34),
", MethodCode:  ",CHAR(34),INDEX(Methods[Method Code],$A1593),CHAR(34),
", MethodName:  ",CHAR(34),INDEX(Methods[Method Name],$A1593),CHAR(34),
", MethodDescription:  ",CHAR(34),INDEX(Methods[Method Description],$A1593),CHAR(34),
", MethodLink:  ",CHAR(34),INDEX(Methods[Method Link],$A1593),CHAR(34),
", OrganizationID: *OrganizationID",TEXT(MATCH(INDEX(Methods[Organization Name],$A1593),Organizations[Organization Name],0),"0000"),"}"))</f>
        <v>#REF!</v>
      </c>
      <c r="Q1593" t="e">
        <f>IF(INDEX(Variables[Variable Type],$A1593)="","",
CONCATENATE("  - &amp;VariableID",TEXT($A1593,"0000"),
" {","VariableTypeCV:  ",CHAR(34),INDEX(Variables[Variable Type],$A1593),CHAR(34),
", VariableCode:  ",CHAR(34),INDEX(Variables[Variable Code],$A1593),CHAR(34),
", VariableNameCV:  ",CHAR(34),INDEX(Variables[Variable Name],$A1593),CHAR(34),
", VariableDefinition:  ",CHAR(34),INDEX(Variables[Variable Definition],$A1593),CHAR(34),
", SpecciationCV:  ",CHAR(34),INDEX(Variables[Speciation],$A1593),CHAR(34),
", NoDataValue:  ",CHAR(34),INDEX(Variables[No Data Value],$A1593),CHAR(34),"}"))</f>
        <v>#REF!</v>
      </c>
    </row>
    <row r="1594" spans="1:17" x14ac:dyDescent="0.25">
      <c r="A1594">
        <v>1591</v>
      </c>
      <c r="D1594" t="e">
        <f>IF(INDEX(People[First Name],$A1594)="","",
CONCATENATE("  - &amp;PersonID",TEXT($A1594,"0000"),
" {","PersonFirstName:  ",CHAR(34),INDEX(People[First Name],$A1594),CHAR(34),
", PersonMiddleName:  ",CHAR(34),INDEX(People[Middle Name],$A1594),CHAR(34),
", PersonLastName:  ",CHAR(34),INDEX(People[Last Name],$A1594),CHAR(34),"}"))</f>
        <v>#REF!</v>
      </c>
      <c r="E1594" t="e">
        <f>IF(INDEX(Organizations[Organization Type '[CV']],$A1594)="","",
CONCATENATE("  - &amp;OrganizationID",TEXT($A1594,"0000"),
" {","OrganizationTypeCV:  ",CHAR(34),INDEX(Organizations[Organization Type '[CV']],$A1594),CHAR(34),
", OrganizationCode:  ",CHAR(34),INDEX(Organizations[Organization Code],$A1594),CHAR(34),
", OrganizationName:  ",CHAR(34),INDEX(Organizations[Organization Name],$A1594),CHAR(34),
", OrganizationDescription:  ",CHAR(34),INDEX(Organizations[Organization Description],$A1594),CHAR(34),
", OrganizationLink:  ",CHAR(34),INDEX(Organizations[Organization Link],$A1594),CHAR(34),"}"))</f>
        <v>#REF!</v>
      </c>
      <c r="F1594" t="e">
        <f>IF(INDEX(People[First Name],$A1594)="","",
CONCATENATE("  - &amp;AffiliationID",TEXT($A1594,"0000"),
" {PersonID: *PersonID",TEXT($A1594,"0000"),
", OrganizationID: *OrganizationID",TEXT(MATCH(INDEX(People[Organization Name],$A1594),Organizations[Organization Name],0),"0000"),
", IsPrimaryOrganizationContact: , AffiliationStartDate: , AffiliationEndDate: , PrimaryPhone: ",
", PrimaryEmail: ",CHAR(34),INDEX(People[Primary Email],$A1594),CHAR(34),
", PrimaryAddress: ",CHAR(34),INDEX(People[Primary Address],$A1594),CHAR(34),
", PersonLink: }"))</f>
        <v>#REF!</v>
      </c>
      <c r="H1594" t="e">
        <f>IF(COUNTA(CitationInformation)=0,"",IF(INDEX(AuthorList[Author Name],$A1594)="","",
CONCATENATE("  - &amp;AuthorListID",TEXT($A1594,"0000"),
"  {CitationID: *CitationID0001",
", PersonID: *PersonID",TEXT(MATCH(INDEX(AuthorList[Author Name],$A1594),People[Full Name],0),"0000"),
", AuthorOrder: ",INDEX(AuthorList[Author Number],$A1594),"}")))</f>
        <v>#REF!</v>
      </c>
      <c r="K1594" t="e">
        <f>IF(INDEX(SamplingFeatures[Feature Code],$A1594)="","",
CONCATENATE("  - &amp;SamplingFeatureID",TEXT($A1594,"0000"),
" {","SamplingFeatureUUID:  ",CHAR(34),INDEX(SamplingFeatures[Sampling Feature UUID],$A1594),CHAR(34),
", SamplingFeatureTypeCV:  ",CHAR(34),INDEX(SamplingFeatures[Sampling Feature Type],$A1594),CHAR(34),
", SamplingFeatureCode:  ",CHAR(34),INDEX(SamplingFeatures[Feature Code],$A1594),CHAR(34),
", SamplingFeatureName:  ",CHAR(34),INDEX(SamplingFeatures[Feature Name],$A1594),CHAR(34),
", SamplingFeatureDescription:  ",CHAR(34),INDEX(SamplingFeatures[Feature Description],$A1594),CHAR(34),
", SamplingFeatureGeotypeCV:  ",CHAR(34),INDEX(SamplingFeatures[Feature Geo Type],$A1594),CHAR(34),
", FeatureGeometry:  ",CHAR(34),INDEX(SamplingFeatures[Feature Geometry],$A1594),CHAR(34),
", Elevation_m:  ",CHAR(34),INDEX(SamplingFeatures[Elevation_m],$A1594),CHAR(34),
", ElevationDatumCV:  ",CHAR(34),ElevationDatum,CHAR(34),"}"))</f>
        <v>#REF!</v>
      </c>
      <c r="L1594" t="e">
        <f>IF(INDEX(SamplingFeatures[Sampling Feature Type],$A1594)&lt;&gt;"Site","",
CONCATENATE("  - &amp;SiteID",TEXT(SUMPRODUCT(--($L$3:$L1593&lt;&gt;"")),"0000"),
" {","SamplingFeatureID:  *SamplingFeatureID",TEXT($A1594,"0000"),
", SiteTypeCV:  ",CHAR(34),INDEX(Sites[Site Type],$A1594),CHAR(34),
", Latitude:  ",INDEX(Sites[Latitude],$A1594),
", Longitude:  ",INDEX(Sites[Longitude],$A1594),
", SRSName:  ",CHAR(34),LatLonDatum,CHAR(34),"}"))</f>
        <v>#REF!</v>
      </c>
      <c r="M1594" t="e">
        <f>IF(INDEX(SamplingFeatures[Sampling Feature Type],$A1594)&lt;&gt;"Specimen","",
CONCATENATE("  - &amp;SpecimenID",TEXT(SUMPRODUCT(--($M$3:$M1593&lt;&gt;"")),"0000"),
" {","SamplingFeatureID:  *SamplingFeatureID",TEXT($A1594,"0000"),
", SpecimenTypeCV:  ",CHAR(34),INDEX(Specimens[Specimen Type],$A1594),CHAR(34),
", SpecimenMediumCV:  ",INDEX(Specimens[Specimen Medium],$A1594),
", IsFieldSpecimen:  ",CHAR(34),INDEX(Specimens[Is Field Specimen?],$A1594),CHAR(34),"}"))</f>
        <v>#REF!</v>
      </c>
      <c r="N1594" t="e">
        <f>IF(COUNTA(SpatialOffsets[])=0,"", IF(INDEX(SpatialOffsets[Spatial Offset Type],$A1594)="","",
CONCATENATE("  - &amp;SpatialOffsetID",TEXT($A1594,"0000"),
" {","SpatialOffsetTypeCV:  ",CHAR(34),INDEX(SpatialOffsets[Spatial Offset Type],$A1594),CHAR(34),
", Offset1Value:  ",INDEX(SpatialOffsets[Offset 1 Value],$A1594),
", Offset1UnitID:  ",CHAR(34),INDEX(SpatialOffsets[Offset 1 Unit],$A1594),CHAR(34),
", Offset2Value:  ",INDEX(SpatialOffsets[Offset 2 Value],$A1594),
", Offset2UnitID:  ",CHAR(34),INDEX(SpatialOffsets[Offset 2 Unit],$A1594),CHAR(34),
", Offset3Value:  ",INDEX(SpatialOffsets[Offset 3 Value],$A1594),
", Offset3UnitID:  ",CHAR(34),INDEX(SpatialOffsets[Offset 3 Unit],$A1594),CHAR(34),,"}")))</f>
        <v>#REF!</v>
      </c>
      <c r="O1594" t="e">
        <f>IF(COUNTA(RelatedFeatures[])=0,"", IF(INDEX(RelatedFeatures[First Sampling Feature Code],$A1594)="","",
CONCATENATE("  - &amp;RelationID",TEXT($A1594,"0000"),
" {","SamplingFeatureID:  *SamplingFeatureID",TEXT(MATCH(INDEX(RelatedFeatures[First Sampling Feature Code],$A1594),SamplingFeatures[Feature Code],0),"0000"),
", RelationshipTypeCV:  ",CHAR(34),INDEX(RelatedFeatures[Relationship Type],$A1594),CHAR(34),
", RelatedFeatureID: *SamplingFeatureID",TEXT(MATCH(INDEX(RelatedFeatures[Second Sampling Feature Code],$A1594),SamplingFeatures[Feature Code],0),"0000"),
", SpatialOffsetID:  ",IF(INDEX(RelatedFeatures[Offset Number],$A1594)="","",CONCATENATE("*SpatialOffsetID",TEXT(INDEX(RelatedFeatures[Offset Number],$A1594),"0000"))),"}")))</f>
        <v>#REF!</v>
      </c>
      <c r="P1594" t="e">
        <f>IF(INDEX(Methods[Method Type],$A1594)="","",
CONCATENATE("  - &amp;MethodID",TEXT($A1594,"0000"),
" {","MethodTypeCV:  ",CHAR(34),INDEX(Methods[Method Type],$A1594),CHAR(34),
", MethodCode:  ",CHAR(34),INDEX(Methods[Method Code],$A1594),CHAR(34),
", MethodName:  ",CHAR(34),INDEX(Methods[Method Name],$A1594),CHAR(34),
", MethodDescription:  ",CHAR(34),INDEX(Methods[Method Description],$A1594),CHAR(34),
", MethodLink:  ",CHAR(34),INDEX(Methods[Method Link],$A1594),CHAR(34),
", OrganizationID: *OrganizationID",TEXT(MATCH(INDEX(Methods[Organization Name],$A1594),Organizations[Organization Name],0),"0000"),"}"))</f>
        <v>#REF!</v>
      </c>
      <c r="Q1594" t="e">
        <f>IF(INDEX(Variables[Variable Type],$A1594)="","",
CONCATENATE("  - &amp;VariableID",TEXT($A1594,"0000"),
" {","VariableTypeCV:  ",CHAR(34),INDEX(Variables[Variable Type],$A1594),CHAR(34),
", VariableCode:  ",CHAR(34),INDEX(Variables[Variable Code],$A1594),CHAR(34),
", VariableNameCV:  ",CHAR(34),INDEX(Variables[Variable Name],$A1594),CHAR(34),
", VariableDefinition:  ",CHAR(34),INDEX(Variables[Variable Definition],$A1594),CHAR(34),
", SpecciationCV:  ",CHAR(34),INDEX(Variables[Speciation],$A1594),CHAR(34),
", NoDataValue:  ",CHAR(34),INDEX(Variables[No Data Value],$A1594),CHAR(34),"}"))</f>
        <v>#REF!</v>
      </c>
    </row>
    <row r="1595" spans="1:17" x14ac:dyDescent="0.25">
      <c r="A1595">
        <v>1592</v>
      </c>
      <c r="D1595" t="e">
        <f>IF(INDEX(People[First Name],$A1595)="","",
CONCATENATE("  - &amp;PersonID",TEXT($A1595,"0000"),
" {","PersonFirstName:  ",CHAR(34),INDEX(People[First Name],$A1595),CHAR(34),
", PersonMiddleName:  ",CHAR(34),INDEX(People[Middle Name],$A1595),CHAR(34),
", PersonLastName:  ",CHAR(34),INDEX(People[Last Name],$A1595),CHAR(34),"}"))</f>
        <v>#REF!</v>
      </c>
      <c r="E1595" t="e">
        <f>IF(INDEX(Organizations[Organization Type '[CV']],$A1595)="","",
CONCATENATE("  - &amp;OrganizationID",TEXT($A1595,"0000"),
" {","OrganizationTypeCV:  ",CHAR(34),INDEX(Organizations[Organization Type '[CV']],$A1595),CHAR(34),
", OrganizationCode:  ",CHAR(34),INDEX(Organizations[Organization Code],$A1595),CHAR(34),
", OrganizationName:  ",CHAR(34),INDEX(Organizations[Organization Name],$A1595),CHAR(34),
", OrganizationDescription:  ",CHAR(34),INDEX(Organizations[Organization Description],$A1595),CHAR(34),
", OrganizationLink:  ",CHAR(34),INDEX(Organizations[Organization Link],$A1595),CHAR(34),"}"))</f>
        <v>#REF!</v>
      </c>
      <c r="F1595" t="e">
        <f>IF(INDEX(People[First Name],$A1595)="","",
CONCATENATE("  - &amp;AffiliationID",TEXT($A1595,"0000"),
" {PersonID: *PersonID",TEXT($A1595,"0000"),
", OrganizationID: *OrganizationID",TEXT(MATCH(INDEX(People[Organization Name],$A1595),Organizations[Organization Name],0),"0000"),
", IsPrimaryOrganizationContact: , AffiliationStartDate: , AffiliationEndDate: , PrimaryPhone: ",
", PrimaryEmail: ",CHAR(34),INDEX(People[Primary Email],$A1595),CHAR(34),
", PrimaryAddress: ",CHAR(34),INDEX(People[Primary Address],$A1595),CHAR(34),
", PersonLink: }"))</f>
        <v>#REF!</v>
      </c>
      <c r="H1595" t="e">
        <f>IF(COUNTA(CitationInformation)=0,"",IF(INDEX(AuthorList[Author Name],$A1595)="","",
CONCATENATE("  - &amp;AuthorListID",TEXT($A1595,"0000"),
"  {CitationID: *CitationID0001",
", PersonID: *PersonID",TEXT(MATCH(INDEX(AuthorList[Author Name],$A1595),People[Full Name],0),"0000"),
", AuthorOrder: ",INDEX(AuthorList[Author Number],$A1595),"}")))</f>
        <v>#REF!</v>
      </c>
      <c r="K1595" t="e">
        <f>IF(INDEX(SamplingFeatures[Feature Code],$A1595)="","",
CONCATENATE("  - &amp;SamplingFeatureID",TEXT($A1595,"0000"),
" {","SamplingFeatureUUID:  ",CHAR(34),INDEX(SamplingFeatures[Sampling Feature UUID],$A1595),CHAR(34),
", SamplingFeatureTypeCV:  ",CHAR(34),INDEX(SamplingFeatures[Sampling Feature Type],$A1595),CHAR(34),
", SamplingFeatureCode:  ",CHAR(34),INDEX(SamplingFeatures[Feature Code],$A1595),CHAR(34),
", SamplingFeatureName:  ",CHAR(34),INDEX(SamplingFeatures[Feature Name],$A1595),CHAR(34),
", SamplingFeatureDescription:  ",CHAR(34),INDEX(SamplingFeatures[Feature Description],$A1595),CHAR(34),
", SamplingFeatureGeotypeCV:  ",CHAR(34),INDEX(SamplingFeatures[Feature Geo Type],$A1595),CHAR(34),
", FeatureGeometry:  ",CHAR(34),INDEX(SamplingFeatures[Feature Geometry],$A1595),CHAR(34),
", Elevation_m:  ",CHAR(34),INDEX(SamplingFeatures[Elevation_m],$A1595),CHAR(34),
", ElevationDatumCV:  ",CHAR(34),ElevationDatum,CHAR(34),"}"))</f>
        <v>#REF!</v>
      </c>
      <c r="L1595" t="e">
        <f>IF(INDEX(SamplingFeatures[Sampling Feature Type],$A1595)&lt;&gt;"Site","",
CONCATENATE("  - &amp;SiteID",TEXT(SUMPRODUCT(--($L$3:$L1594&lt;&gt;"")),"0000"),
" {","SamplingFeatureID:  *SamplingFeatureID",TEXT($A1595,"0000"),
", SiteTypeCV:  ",CHAR(34),INDEX(Sites[Site Type],$A1595),CHAR(34),
", Latitude:  ",INDEX(Sites[Latitude],$A1595),
", Longitude:  ",INDEX(Sites[Longitude],$A1595),
", SRSName:  ",CHAR(34),LatLonDatum,CHAR(34),"}"))</f>
        <v>#REF!</v>
      </c>
      <c r="M1595" t="e">
        <f>IF(INDEX(SamplingFeatures[Sampling Feature Type],$A1595)&lt;&gt;"Specimen","",
CONCATENATE("  - &amp;SpecimenID",TEXT(SUMPRODUCT(--($M$3:$M1594&lt;&gt;"")),"0000"),
" {","SamplingFeatureID:  *SamplingFeatureID",TEXT($A1595,"0000"),
", SpecimenTypeCV:  ",CHAR(34),INDEX(Specimens[Specimen Type],$A1595),CHAR(34),
", SpecimenMediumCV:  ",INDEX(Specimens[Specimen Medium],$A1595),
", IsFieldSpecimen:  ",CHAR(34),INDEX(Specimens[Is Field Specimen?],$A1595),CHAR(34),"}"))</f>
        <v>#REF!</v>
      </c>
      <c r="N1595" t="e">
        <f>IF(COUNTA(SpatialOffsets[])=0,"", IF(INDEX(SpatialOffsets[Spatial Offset Type],$A1595)="","",
CONCATENATE("  - &amp;SpatialOffsetID",TEXT($A1595,"0000"),
" {","SpatialOffsetTypeCV:  ",CHAR(34),INDEX(SpatialOffsets[Spatial Offset Type],$A1595),CHAR(34),
", Offset1Value:  ",INDEX(SpatialOffsets[Offset 1 Value],$A1595),
", Offset1UnitID:  ",CHAR(34),INDEX(SpatialOffsets[Offset 1 Unit],$A1595),CHAR(34),
", Offset2Value:  ",INDEX(SpatialOffsets[Offset 2 Value],$A1595),
", Offset2UnitID:  ",CHAR(34),INDEX(SpatialOffsets[Offset 2 Unit],$A1595),CHAR(34),
", Offset3Value:  ",INDEX(SpatialOffsets[Offset 3 Value],$A1595),
", Offset3UnitID:  ",CHAR(34),INDEX(SpatialOffsets[Offset 3 Unit],$A1595),CHAR(34),,"}")))</f>
        <v>#REF!</v>
      </c>
      <c r="O1595" t="e">
        <f>IF(COUNTA(RelatedFeatures[])=0,"", IF(INDEX(RelatedFeatures[First Sampling Feature Code],$A1595)="","",
CONCATENATE("  - &amp;RelationID",TEXT($A1595,"0000"),
" {","SamplingFeatureID:  *SamplingFeatureID",TEXT(MATCH(INDEX(RelatedFeatures[First Sampling Feature Code],$A1595),SamplingFeatures[Feature Code],0),"0000"),
", RelationshipTypeCV:  ",CHAR(34),INDEX(RelatedFeatures[Relationship Type],$A1595),CHAR(34),
", RelatedFeatureID: *SamplingFeatureID",TEXT(MATCH(INDEX(RelatedFeatures[Second Sampling Feature Code],$A1595),SamplingFeatures[Feature Code],0),"0000"),
", SpatialOffsetID:  ",IF(INDEX(RelatedFeatures[Offset Number],$A1595)="","",CONCATENATE("*SpatialOffsetID",TEXT(INDEX(RelatedFeatures[Offset Number],$A1595),"0000"))),"}")))</f>
        <v>#REF!</v>
      </c>
      <c r="P1595" t="e">
        <f>IF(INDEX(Methods[Method Type],$A1595)="","",
CONCATENATE("  - &amp;MethodID",TEXT($A1595,"0000"),
" {","MethodTypeCV:  ",CHAR(34),INDEX(Methods[Method Type],$A1595),CHAR(34),
", MethodCode:  ",CHAR(34),INDEX(Methods[Method Code],$A1595),CHAR(34),
", MethodName:  ",CHAR(34),INDEX(Methods[Method Name],$A1595),CHAR(34),
", MethodDescription:  ",CHAR(34),INDEX(Methods[Method Description],$A1595),CHAR(34),
", MethodLink:  ",CHAR(34),INDEX(Methods[Method Link],$A1595),CHAR(34),
", OrganizationID: *OrganizationID",TEXT(MATCH(INDEX(Methods[Organization Name],$A1595),Organizations[Organization Name],0),"0000"),"}"))</f>
        <v>#REF!</v>
      </c>
      <c r="Q1595" t="e">
        <f>IF(INDEX(Variables[Variable Type],$A1595)="","",
CONCATENATE("  - &amp;VariableID",TEXT($A1595,"0000"),
" {","VariableTypeCV:  ",CHAR(34),INDEX(Variables[Variable Type],$A1595),CHAR(34),
", VariableCode:  ",CHAR(34),INDEX(Variables[Variable Code],$A1595),CHAR(34),
", VariableNameCV:  ",CHAR(34),INDEX(Variables[Variable Name],$A1595),CHAR(34),
", VariableDefinition:  ",CHAR(34),INDEX(Variables[Variable Definition],$A1595),CHAR(34),
", SpecciationCV:  ",CHAR(34),INDEX(Variables[Speciation],$A1595),CHAR(34),
", NoDataValue:  ",CHAR(34),INDEX(Variables[No Data Value],$A1595),CHAR(34),"}"))</f>
        <v>#REF!</v>
      </c>
    </row>
    <row r="1596" spans="1:17" x14ac:dyDescent="0.25">
      <c r="A1596">
        <v>1593</v>
      </c>
      <c r="D1596" t="e">
        <f>IF(INDEX(People[First Name],$A1596)="","",
CONCATENATE("  - &amp;PersonID",TEXT($A1596,"0000"),
" {","PersonFirstName:  ",CHAR(34),INDEX(People[First Name],$A1596),CHAR(34),
", PersonMiddleName:  ",CHAR(34),INDEX(People[Middle Name],$A1596),CHAR(34),
", PersonLastName:  ",CHAR(34),INDEX(People[Last Name],$A1596),CHAR(34),"}"))</f>
        <v>#REF!</v>
      </c>
      <c r="E1596" t="e">
        <f>IF(INDEX(Organizations[Organization Type '[CV']],$A1596)="","",
CONCATENATE("  - &amp;OrganizationID",TEXT($A1596,"0000"),
" {","OrganizationTypeCV:  ",CHAR(34),INDEX(Organizations[Organization Type '[CV']],$A1596),CHAR(34),
", OrganizationCode:  ",CHAR(34),INDEX(Organizations[Organization Code],$A1596),CHAR(34),
", OrganizationName:  ",CHAR(34),INDEX(Organizations[Organization Name],$A1596),CHAR(34),
", OrganizationDescription:  ",CHAR(34),INDEX(Organizations[Organization Description],$A1596),CHAR(34),
", OrganizationLink:  ",CHAR(34),INDEX(Organizations[Organization Link],$A1596),CHAR(34),"}"))</f>
        <v>#REF!</v>
      </c>
      <c r="F1596" t="e">
        <f>IF(INDEX(People[First Name],$A1596)="","",
CONCATENATE("  - &amp;AffiliationID",TEXT($A1596,"0000"),
" {PersonID: *PersonID",TEXT($A1596,"0000"),
", OrganizationID: *OrganizationID",TEXT(MATCH(INDEX(People[Organization Name],$A1596),Organizations[Organization Name],0),"0000"),
", IsPrimaryOrganizationContact: , AffiliationStartDate: , AffiliationEndDate: , PrimaryPhone: ",
", PrimaryEmail: ",CHAR(34),INDEX(People[Primary Email],$A1596),CHAR(34),
", PrimaryAddress: ",CHAR(34),INDEX(People[Primary Address],$A1596),CHAR(34),
", PersonLink: }"))</f>
        <v>#REF!</v>
      </c>
      <c r="H1596" t="e">
        <f>IF(COUNTA(CitationInformation)=0,"",IF(INDEX(AuthorList[Author Name],$A1596)="","",
CONCATENATE("  - &amp;AuthorListID",TEXT($A1596,"0000"),
"  {CitationID: *CitationID0001",
", PersonID: *PersonID",TEXT(MATCH(INDEX(AuthorList[Author Name],$A1596),People[Full Name],0),"0000"),
", AuthorOrder: ",INDEX(AuthorList[Author Number],$A1596),"}")))</f>
        <v>#REF!</v>
      </c>
      <c r="K1596" t="e">
        <f>IF(INDEX(SamplingFeatures[Feature Code],$A1596)="","",
CONCATENATE("  - &amp;SamplingFeatureID",TEXT($A1596,"0000"),
" {","SamplingFeatureUUID:  ",CHAR(34),INDEX(SamplingFeatures[Sampling Feature UUID],$A1596),CHAR(34),
", SamplingFeatureTypeCV:  ",CHAR(34),INDEX(SamplingFeatures[Sampling Feature Type],$A1596),CHAR(34),
", SamplingFeatureCode:  ",CHAR(34),INDEX(SamplingFeatures[Feature Code],$A1596),CHAR(34),
", SamplingFeatureName:  ",CHAR(34),INDEX(SamplingFeatures[Feature Name],$A1596),CHAR(34),
", SamplingFeatureDescription:  ",CHAR(34),INDEX(SamplingFeatures[Feature Description],$A1596),CHAR(34),
", SamplingFeatureGeotypeCV:  ",CHAR(34),INDEX(SamplingFeatures[Feature Geo Type],$A1596),CHAR(34),
", FeatureGeometry:  ",CHAR(34),INDEX(SamplingFeatures[Feature Geometry],$A1596),CHAR(34),
", Elevation_m:  ",CHAR(34),INDEX(SamplingFeatures[Elevation_m],$A1596),CHAR(34),
", ElevationDatumCV:  ",CHAR(34),ElevationDatum,CHAR(34),"}"))</f>
        <v>#REF!</v>
      </c>
      <c r="L1596" t="e">
        <f>IF(INDEX(SamplingFeatures[Sampling Feature Type],$A1596)&lt;&gt;"Site","",
CONCATENATE("  - &amp;SiteID",TEXT(SUMPRODUCT(--($L$3:$L1595&lt;&gt;"")),"0000"),
" {","SamplingFeatureID:  *SamplingFeatureID",TEXT($A1596,"0000"),
", SiteTypeCV:  ",CHAR(34),INDEX(Sites[Site Type],$A1596),CHAR(34),
", Latitude:  ",INDEX(Sites[Latitude],$A1596),
", Longitude:  ",INDEX(Sites[Longitude],$A1596),
", SRSName:  ",CHAR(34),LatLonDatum,CHAR(34),"}"))</f>
        <v>#REF!</v>
      </c>
      <c r="M1596" t="e">
        <f>IF(INDEX(SamplingFeatures[Sampling Feature Type],$A1596)&lt;&gt;"Specimen","",
CONCATENATE("  - &amp;SpecimenID",TEXT(SUMPRODUCT(--($M$3:$M1595&lt;&gt;"")),"0000"),
" {","SamplingFeatureID:  *SamplingFeatureID",TEXT($A1596,"0000"),
", SpecimenTypeCV:  ",CHAR(34),INDEX(Specimens[Specimen Type],$A1596),CHAR(34),
", SpecimenMediumCV:  ",INDEX(Specimens[Specimen Medium],$A1596),
", IsFieldSpecimen:  ",CHAR(34),INDEX(Specimens[Is Field Specimen?],$A1596),CHAR(34),"}"))</f>
        <v>#REF!</v>
      </c>
      <c r="N1596" t="e">
        <f>IF(COUNTA(SpatialOffsets[])=0,"", IF(INDEX(SpatialOffsets[Spatial Offset Type],$A1596)="","",
CONCATENATE("  - &amp;SpatialOffsetID",TEXT($A1596,"0000"),
" {","SpatialOffsetTypeCV:  ",CHAR(34),INDEX(SpatialOffsets[Spatial Offset Type],$A1596),CHAR(34),
", Offset1Value:  ",INDEX(SpatialOffsets[Offset 1 Value],$A1596),
", Offset1UnitID:  ",CHAR(34),INDEX(SpatialOffsets[Offset 1 Unit],$A1596),CHAR(34),
", Offset2Value:  ",INDEX(SpatialOffsets[Offset 2 Value],$A1596),
", Offset2UnitID:  ",CHAR(34),INDEX(SpatialOffsets[Offset 2 Unit],$A1596),CHAR(34),
", Offset3Value:  ",INDEX(SpatialOffsets[Offset 3 Value],$A1596),
", Offset3UnitID:  ",CHAR(34),INDEX(SpatialOffsets[Offset 3 Unit],$A1596),CHAR(34),,"}")))</f>
        <v>#REF!</v>
      </c>
      <c r="O1596" t="e">
        <f>IF(COUNTA(RelatedFeatures[])=0,"", IF(INDEX(RelatedFeatures[First Sampling Feature Code],$A1596)="","",
CONCATENATE("  - &amp;RelationID",TEXT($A1596,"0000"),
" {","SamplingFeatureID:  *SamplingFeatureID",TEXT(MATCH(INDEX(RelatedFeatures[First Sampling Feature Code],$A1596),SamplingFeatures[Feature Code],0),"0000"),
", RelationshipTypeCV:  ",CHAR(34),INDEX(RelatedFeatures[Relationship Type],$A1596),CHAR(34),
", RelatedFeatureID: *SamplingFeatureID",TEXT(MATCH(INDEX(RelatedFeatures[Second Sampling Feature Code],$A1596),SamplingFeatures[Feature Code],0),"0000"),
", SpatialOffsetID:  ",IF(INDEX(RelatedFeatures[Offset Number],$A1596)="","",CONCATENATE("*SpatialOffsetID",TEXT(INDEX(RelatedFeatures[Offset Number],$A1596),"0000"))),"}")))</f>
        <v>#REF!</v>
      </c>
      <c r="P1596" t="e">
        <f>IF(INDEX(Methods[Method Type],$A1596)="","",
CONCATENATE("  - &amp;MethodID",TEXT($A1596,"0000"),
" {","MethodTypeCV:  ",CHAR(34),INDEX(Methods[Method Type],$A1596),CHAR(34),
", MethodCode:  ",CHAR(34),INDEX(Methods[Method Code],$A1596),CHAR(34),
", MethodName:  ",CHAR(34),INDEX(Methods[Method Name],$A1596),CHAR(34),
", MethodDescription:  ",CHAR(34),INDEX(Methods[Method Description],$A1596),CHAR(34),
", MethodLink:  ",CHAR(34),INDEX(Methods[Method Link],$A1596),CHAR(34),
", OrganizationID: *OrganizationID",TEXT(MATCH(INDEX(Methods[Organization Name],$A1596),Organizations[Organization Name],0),"0000"),"}"))</f>
        <v>#REF!</v>
      </c>
      <c r="Q1596" t="e">
        <f>IF(INDEX(Variables[Variable Type],$A1596)="","",
CONCATENATE("  - &amp;VariableID",TEXT($A1596,"0000"),
" {","VariableTypeCV:  ",CHAR(34),INDEX(Variables[Variable Type],$A1596),CHAR(34),
", VariableCode:  ",CHAR(34),INDEX(Variables[Variable Code],$A1596),CHAR(34),
", VariableNameCV:  ",CHAR(34),INDEX(Variables[Variable Name],$A1596),CHAR(34),
", VariableDefinition:  ",CHAR(34),INDEX(Variables[Variable Definition],$A1596),CHAR(34),
", SpecciationCV:  ",CHAR(34),INDEX(Variables[Speciation],$A1596),CHAR(34),
", NoDataValue:  ",CHAR(34),INDEX(Variables[No Data Value],$A1596),CHAR(34),"}"))</f>
        <v>#REF!</v>
      </c>
    </row>
    <row r="1597" spans="1:17" x14ac:dyDescent="0.25">
      <c r="A1597">
        <v>1594</v>
      </c>
      <c r="D1597" t="e">
        <f>IF(INDEX(People[First Name],$A1597)="","",
CONCATENATE("  - &amp;PersonID",TEXT($A1597,"0000"),
" {","PersonFirstName:  ",CHAR(34),INDEX(People[First Name],$A1597),CHAR(34),
", PersonMiddleName:  ",CHAR(34),INDEX(People[Middle Name],$A1597),CHAR(34),
", PersonLastName:  ",CHAR(34),INDEX(People[Last Name],$A1597),CHAR(34),"}"))</f>
        <v>#REF!</v>
      </c>
      <c r="E1597" t="e">
        <f>IF(INDEX(Organizations[Organization Type '[CV']],$A1597)="","",
CONCATENATE("  - &amp;OrganizationID",TEXT($A1597,"0000"),
" {","OrganizationTypeCV:  ",CHAR(34),INDEX(Organizations[Organization Type '[CV']],$A1597),CHAR(34),
", OrganizationCode:  ",CHAR(34),INDEX(Organizations[Organization Code],$A1597),CHAR(34),
", OrganizationName:  ",CHAR(34),INDEX(Organizations[Organization Name],$A1597),CHAR(34),
", OrganizationDescription:  ",CHAR(34),INDEX(Organizations[Organization Description],$A1597),CHAR(34),
", OrganizationLink:  ",CHAR(34),INDEX(Organizations[Organization Link],$A1597),CHAR(34),"}"))</f>
        <v>#REF!</v>
      </c>
      <c r="F1597" t="e">
        <f>IF(INDEX(People[First Name],$A1597)="","",
CONCATENATE("  - &amp;AffiliationID",TEXT($A1597,"0000"),
" {PersonID: *PersonID",TEXT($A1597,"0000"),
", OrganizationID: *OrganizationID",TEXT(MATCH(INDEX(People[Organization Name],$A1597),Organizations[Organization Name],0),"0000"),
", IsPrimaryOrganizationContact: , AffiliationStartDate: , AffiliationEndDate: , PrimaryPhone: ",
", PrimaryEmail: ",CHAR(34),INDEX(People[Primary Email],$A1597),CHAR(34),
", PrimaryAddress: ",CHAR(34),INDEX(People[Primary Address],$A1597),CHAR(34),
", PersonLink: }"))</f>
        <v>#REF!</v>
      </c>
      <c r="H1597" t="e">
        <f>IF(COUNTA(CitationInformation)=0,"",IF(INDEX(AuthorList[Author Name],$A1597)="","",
CONCATENATE("  - &amp;AuthorListID",TEXT($A1597,"0000"),
"  {CitationID: *CitationID0001",
", PersonID: *PersonID",TEXT(MATCH(INDEX(AuthorList[Author Name],$A1597),People[Full Name],0),"0000"),
", AuthorOrder: ",INDEX(AuthorList[Author Number],$A1597),"}")))</f>
        <v>#REF!</v>
      </c>
      <c r="K1597" t="e">
        <f>IF(INDEX(SamplingFeatures[Feature Code],$A1597)="","",
CONCATENATE("  - &amp;SamplingFeatureID",TEXT($A1597,"0000"),
" {","SamplingFeatureUUID:  ",CHAR(34),INDEX(SamplingFeatures[Sampling Feature UUID],$A1597),CHAR(34),
", SamplingFeatureTypeCV:  ",CHAR(34),INDEX(SamplingFeatures[Sampling Feature Type],$A1597),CHAR(34),
", SamplingFeatureCode:  ",CHAR(34),INDEX(SamplingFeatures[Feature Code],$A1597),CHAR(34),
", SamplingFeatureName:  ",CHAR(34),INDEX(SamplingFeatures[Feature Name],$A1597),CHAR(34),
", SamplingFeatureDescription:  ",CHAR(34),INDEX(SamplingFeatures[Feature Description],$A1597),CHAR(34),
", SamplingFeatureGeotypeCV:  ",CHAR(34),INDEX(SamplingFeatures[Feature Geo Type],$A1597),CHAR(34),
", FeatureGeometry:  ",CHAR(34),INDEX(SamplingFeatures[Feature Geometry],$A1597),CHAR(34),
", Elevation_m:  ",CHAR(34),INDEX(SamplingFeatures[Elevation_m],$A1597),CHAR(34),
", ElevationDatumCV:  ",CHAR(34),ElevationDatum,CHAR(34),"}"))</f>
        <v>#REF!</v>
      </c>
      <c r="L1597" t="e">
        <f>IF(INDEX(SamplingFeatures[Sampling Feature Type],$A1597)&lt;&gt;"Site","",
CONCATENATE("  - &amp;SiteID",TEXT(SUMPRODUCT(--($L$3:$L1596&lt;&gt;"")),"0000"),
" {","SamplingFeatureID:  *SamplingFeatureID",TEXT($A1597,"0000"),
", SiteTypeCV:  ",CHAR(34),INDEX(Sites[Site Type],$A1597),CHAR(34),
", Latitude:  ",INDEX(Sites[Latitude],$A1597),
", Longitude:  ",INDEX(Sites[Longitude],$A1597),
", SRSName:  ",CHAR(34),LatLonDatum,CHAR(34),"}"))</f>
        <v>#REF!</v>
      </c>
      <c r="M1597" t="e">
        <f>IF(INDEX(SamplingFeatures[Sampling Feature Type],$A1597)&lt;&gt;"Specimen","",
CONCATENATE("  - &amp;SpecimenID",TEXT(SUMPRODUCT(--($M$3:$M1596&lt;&gt;"")),"0000"),
" {","SamplingFeatureID:  *SamplingFeatureID",TEXT($A1597,"0000"),
", SpecimenTypeCV:  ",CHAR(34),INDEX(Specimens[Specimen Type],$A1597),CHAR(34),
", SpecimenMediumCV:  ",INDEX(Specimens[Specimen Medium],$A1597),
", IsFieldSpecimen:  ",CHAR(34),INDEX(Specimens[Is Field Specimen?],$A1597),CHAR(34),"}"))</f>
        <v>#REF!</v>
      </c>
      <c r="N1597" t="e">
        <f>IF(COUNTA(SpatialOffsets[])=0,"", IF(INDEX(SpatialOffsets[Spatial Offset Type],$A1597)="","",
CONCATENATE("  - &amp;SpatialOffsetID",TEXT($A1597,"0000"),
" {","SpatialOffsetTypeCV:  ",CHAR(34),INDEX(SpatialOffsets[Spatial Offset Type],$A1597),CHAR(34),
", Offset1Value:  ",INDEX(SpatialOffsets[Offset 1 Value],$A1597),
", Offset1UnitID:  ",CHAR(34),INDEX(SpatialOffsets[Offset 1 Unit],$A1597),CHAR(34),
", Offset2Value:  ",INDEX(SpatialOffsets[Offset 2 Value],$A1597),
", Offset2UnitID:  ",CHAR(34),INDEX(SpatialOffsets[Offset 2 Unit],$A1597),CHAR(34),
", Offset3Value:  ",INDEX(SpatialOffsets[Offset 3 Value],$A1597),
", Offset3UnitID:  ",CHAR(34),INDEX(SpatialOffsets[Offset 3 Unit],$A1597),CHAR(34),,"}")))</f>
        <v>#REF!</v>
      </c>
      <c r="O1597" t="e">
        <f>IF(COUNTA(RelatedFeatures[])=0,"", IF(INDEX(RelatedFeatures[First Sampling Feature Code],$A1597)="","",
CONCATENATE("  - &amp;RelationID",TEXT($A1597,"0000"),
" {","SamplingFeatureID:  *SamplingFeatureID",TEXT(MATCH(INDEX(RelatedFeatures[First Sampling Feature Code],$A1597),SamplingFeatures[Feature Code],0),"0000"),
", RelationshipTypeCV:  ",CHAR(34),INDEX(RelatedFeatures[Relationship Type],$A1597),CHAR(34),
", RelatedFeatureID: *SamplingFeatureID",TEXT(MATCH(INDEX(RelatedFeatures[Second Sampling Feature Code],$A1597),SamplingFeatures[Feature Code],0),"0000"),
", SpatialOffsetID:  ",IF(INDEX(RelatedFeatures[Offset Number],$A1597)="","",CONCATENATE("*SpatialOffsetID",TEXT(INDEX(RelatedFeatures[Offset Number],$A1597),"0000"))),"}")))</f>
        <v>#REF!</v>
      </c>
      <c r="P1597" t="e">
        <f>IF(INDEX(Methods[Method Type],$A1597)="","",
CONCATENATE("  - &amp;MethodID",TEXT($A1597,"0000"),
" {","MethodTypeCV:  ",CHAR(34),INDEX(Methods[Method Type],$A1597),CHAR(34),
", MethodCode:  ",CHAR(34),INDEX(Methods[Method Code],$A1597),CHAR(34),
", MethodName:  ",CHAR(34),INDEX(Methods[Method Name],$A1597),CHAR(34),
", MethodDescription:  ",CHAR(34),INDEX(Methods[Method Description],$A1597),CHAR(34),
", MethodLink:  ",CHAR(34),INDEX(Methods[Method Link],$A1597),CHAR(34),
", OrganizationID: *OrganizationID",TEXT(MATCH(INDEX(Methods[Organization Name],$A1597),Organizations[Organization Name],0),"0000"),"}"))</f>
        <v>#REF!</v>
      </c>
      <c r="Q1597" t="e">
        <f>IF(INDEX(Variables[Variable Type],$A1597)="","",
CONCATENATE("  - &amp;VariableID",TEXT($A1597,"0000"),
" {","VariableTypeCV:  ",CHAR(34),INDEX(Variables[Variable Type],$A1597),CHAR(34),
", VariableCode:  ",CHAR(34),INDEX(Variables[Variable Code],$A1597),CHAR(34),
", VariableNameCV:  ",CHAR(34),INDEX(Variables[Variable Name],$A1597),CHAR(34),
", VariableDefinition:  ",CHAR(34),INDEX(Variables[Variable Definition],$A1597),CHAR(34),
", SpecciationCV:  ",CHAR(34),INDEX(Variables[Speciation],$A1597),CHAR(34),
", NoDataValue:  ",CHAR(34),INDEX(Variables[No Data Value],$A1597),CHAR(34),"}"))</f>
        <v>#REF!</v>
      </c>
    </row>
    <row r="1598" spans="1:17" x14ac:dyDescent="0.25">
      <c r="A1598">
        <v>1595</v>
      </c>
      <c r="D1598" t="e">
        <f>IF(INDEX(People[First Name],$A1598)="","",
CONCATENATE("  - &amp;PersonID",TEXT($A1598,"0000"),
" {","PersonFirstName:  ",CHAR(34),INDEX(People[First Name],$A1598),CHAR(34),
", PersonMiddleName:  ",CHAR(34),INDEX(People[Middle Name],$A1598),CHAR(34),
", PersonLastName:  ",CHAR(34),INDEX(People[Last Name],$A1598),CHAR(34),"}"))</f>
        <v>#REF!</v>
      </c>
      <c r="E1598" t="e">
        <f>IF(INDEX(Organizations[Organization Type '[CV']],$A1598)="","",
CONCATENATE("  - &amp;OrganizationID",TEXT($A1598,"0000"),
" {","OrganizationTypeCV:  ",CHAR(34),INDEX(Organizations[Organization Type '[CV']],$A1598),CHAR(34),
", OrganizationCode:  ",CHAR(34),INDEX(Organizations[Organization Code],$A1598),CHAR(34),
", OrganizationName:  ",CHAR(34),INDEX(Organizations[Organization Name],$A1598),CHAR(34),
", OrganizationDescription:  ",CHAR(34),INDEX(Organizations[Organization Description],$A1598),CHAR(34),
", OrganizationLink:  ",CHAR(34),INDEX(Organizations[Organization Link],$A1598),CHAR(34),"}"))</f>
        <v>#REF!</v>
      </c>
      <c r="F1598" t="e">
        <f>IF(INDEX(People[First Name],$A1598)="","",
CONCATENATE("  - &amp;AffiliationID",TEXT($A1598,"0000"),
" {PersonID: *PersonID",TEXT($A1598,"0000"),
", OrganizationID: *OrganizationID",TEXT(MATCH(INDEX(People[Organization Name],$A1598),Organizations[Organization Name],0),"0000"),
", IsPrimaryOrganizationContact: , AffiliationStartDate: , AffiliationEndDate: , PrimaryPhone: ",
", PrimaryEmail: ",CHAR(34),INDEX(People[Primary Email],$A1598),CHAR(34),
", PrimaryAddress: ",CHAR(34),INDEX(People[Primary Address],$A1598),CHAR(34),
", PersonLink: }"))</f>
        <v>#REF!</v>
      </c>
      <c r="H1598" t="e">
        <f>IF(COUNTA(CitationInformation)=0,"",IF(INDEX(AuthorList[Author Name],$A1598)="","",
CONCATENATE("  - &amp;AuthorListID",TEXT($A1598,"0000"),
"  {CitationID: *CitationID0001",
", PersonID: *PersonID",TEXT(MATCH(INDEX(AuthorList[Author Name],$A1598),People[Full Name],0),"0000"),
", AuthorOrder: ",INDEX(AuthorList[Author Number],$A1598),"}")))</f>
        <v>#REF!</v>
      </c>
      <c r="K1598" t="e">
        <f>IF(INDEX(SamplingFeatures[Feature Code],$A1598)="","",
CONCATENATE("  - &amp;SamplingFeatureID",TEXT($A1598,"0000"),
" {","SamplingFeatureUUID:  ",CHAR(34),INDEX(SamplingFeatures[Sampling Feature UUID],$A1598),CHAR(34),
", SamplingFeatureTypeCV:  ",CHAR(34),INDEX(SamplingFeatures[Sampling Feature Type],$A1598),CHAR(34),
", SamplingFeatureCode:  ",CHAR(34),INDEX(SamplingFeatures[Feature Code],$A1598),CHAR(34),
", SamplingFeatureName:  ",CHAR(34),INDEX(SamplingFeatures[Feature Name],$A1598),CHAR(34),
", SamplingFeatureDescription:  ",CHAR(34),INDEX(SamplingFeatures[Feature Description],$A1598),CHAR(34),
", SamplingFeatureGeotypeCV:  ",CHAR(34),INDEX(SamplingFeatures[Feature Geo Type],$A1598),CHAR(34),
", FeatureGeometry:  ",CHAR(34),INDEX(SamplingFeatures[Feature Geometry],$A1598),CHAR(34),
", Elevation_m:  ",CHAR(34),INDEX(SamplingFeatures[Elevation_m],$A1598),CHAR(34),
", ElevationDatumCV:  ",CHAR(34),ElevationDatum,CHAR(34),"}"))</f>
        <v>#REF!</v>
      </c>
      <c r="L1598" t="e">
        <f>IF(INDEX(SamplingFeatures[Sampling Feature Type],$A1598)&lt;&gt;"Site","",
CONCATENATE("  - &amp;SiteID",TEXT(SUMPRODUCT(--($L$3:$L1597&lt;&gt;"")),"0000"),
" {","SamplingFeatureID:  *SamplingFeatureID",TEXT($A1598,"0000"),
", SiteTypeCV:  ",CHAR(34),INDEX(Sites[Site Type],$A1598),CHAR(34),
", Latitude:  ",INDEX(Sites[Latitude],$A1598),
", Longitude:  ",INDEX(Sites[Longitude],$A1598),
", SRSName:  ",CHAR(34),LatLonDatum,CHAR(34),"}"))</f>
        <v>#REF!</v>
      </c>
      <c r="M1598" t="e">
        <f>IF(INDEX(SamplingFeatures[Sampling Feature Type],$A1598)&lt;&gt;"Specimen","",
CONCATENATE("  - &amp;SpecimenID",TEXT(SUMPRODUCT(--($M$3:$M1597&lt;&gt;"")),"0000"),
" {","SamplingFeatureID:  *SamplingFeatureID",TEXT($A1598,"0000"),
", SpecimenTypeCV:  ",CHAR(34),INDEX(Specimens[Specimen Type],$A1598),CHAR(34),
", SpecimenMediumCV:  ",INDEX(Specimens[Specimen Medium],$A1598),
", IsFieldSpecimen:  ",CHAR(34),INDEX(Specimens[Is Field Specimen?],$A1598),CHAR(34),"}"))</f>
        <v>#REF!</v>
      </c>
      <c r="N1598" t="e">
        <f>IF(COUNTA(SpatialOffsets[])=0,"", IF(INDEX(SpatialOffsets[Spatial Offset Type],$A1598)="","",
CONCATENATE("  - &amp;SpatialOffsetID",TEXT($A1598,"0000"),
" {","SpatialOffsetTypeCV:  ",CHAR(34),INDEX(SpatialOffsets[Spatial Offset Type],$A1598),CHAR(34),
", Offset1Value:  ",INDEX(SpatialOffsets[Offset 1 Value],$A1598),
", Offset1UnitID:  ",CHAR(34),INDEX(SpatialOffsets[Offset 1 Unit],$A1598),CHAR(34),
", Offset2Value:  ",INDEX(SpatialOffsets[Offset 2 Value],$A1598),
", Offset2UnitID:  ",CHAR(34),INDEX(SpatialOffsets[Offset 2 Unit],$A1598),CHAR(34),
", Offset3Value:  ",INDEX(SpatialOffsets[Offset 3 Value],$A1598),
", Offset3UnitID:  ",CHAR(34),INDEX(SpatialOffsets[Offset 3 Unit],$A1598),CHAR(34),,"}")))</f>
        <v>#REF!</v>
      </c>
      <c r="O1598" t="e">
        <f>IF(COUNTA(RelatedFeatures[])=0,"", IF(INDEX(RelatedFeatures[First Sampling Feature Code],$A1598)="","",
CONCATENATE("  - &amp;RelationID",TEXT($A1598,"0000"),
" {","SamplingFeatureID:  *SamplingFeatureID",TEXT(MATCH(INDEX(RelatedFeatures[First Sampling Feature Code],$A1598),SamplingFeatures[Feature Code],0),"0000"),
", RelationshipTypeCV:  ",CHAR(34),INDEX(RelatedFeatures[Relationship Type],$A1598),CHAR(34),
", RelatedFeatureID: *SamplingFeatureID",TEXT(MATCH(INDEX(RelatedFeatures[Second Sampling Feature Code],$A1598),SamplingFeatures[Feature Code],0),"0000"),
", SpatialOffsetID:  ",IF(INDEX(RelatedFeatures[Offset Number],$A1598)="","",CONCATENATE("*SpatialOffsetID",TEXT(INDEX(RelatedFeatures[Offset Number],$A1598),"0000"))),"}")))</f>
        <v>#REF!</v>
      </c>
      <c r="P1598" t="e">
        <f>IF(INDEX(Methods[Method Type],$A1598)="","",
CONCATENATE("  - &amp;MethodID",TEXT($A1598,"0000"),
" {","MethodTypeCV:  ",CHAR(34),INDEX(Methods[Method Type],$A1598),CHAR(34),
", MethodCode:  ",CHAR(34),INDEX(Methods[Method Code],$A1598),CHAR(34),
", MethodName:  ",CHAR(34),INDEX(Methods[Method Name],$A1598),CHAR(34),
", MethodDescription:  ",CHAR(34),INDEX(Methods[Method Description],$A1598),CHAR(34),
", MethodLink:  ",CHAR(34),INDEX(Methods[Method Link],$A1598),CHAR(34),
", OrganizationID: *OrganizationID",TEXT(MATCH(INDEX(Methods[Organization Name],$A1598),Organizations[Organization Name],0),"0000"),"}"))</f>
        <v>#REF!</v>
      </c>
      <c r="Q1598" t="e">
        <f>IF(INDEX(Variables[Variable Type],$A1598)="","",
CONCATENATE("  - &amp;VariableID",TEXT($A1598,"0000"),
" {","VariableTypeCV:  ",CHAR(34),INDEX(Variables[Variable Type],$A1598),CHAR(34),
", VariableCode:  ",CHAR(34),INDEX(Variables[Variable Code],$A1598),CHAR(34),
", VariableNameCV:  ",CHAR(34),INDEX(Variables[Variable Name],$A1598),CHAR(34),
", VariableDefinition:  ",CHAR(34),INDEX(Variables[Variable Definition],$A1598),CHAR(34),
", SpecciationCV:  ",CHAR(34),INDEX(Variables[Speciation],$A1598),CHAR(34),
", NoDataValue:  ",CHAR(34),INDEX(Variables[No Data Value],$A1598),CHAR(34),"}"))</f>
        <v>#REF!</v>
      </c>
    </row>
    <row r="1599" spans="1:17" x14ac:dyDescent="0.25">
      <c r="A1599">
        <v>1596</v>
      </c>
      <c r="D1599" t="e">
        <f>IF(INDEX(People[First Name],$A1599)="","",
CONCATENATE("  - &amp;PersonID",TEXT($A1599,"0000"),
" {","PersonFirstName:  ",CHAR(34),INDEX(People[First Name],$A1599),CHAR(34),
", PersonMiddleName:  ",CHAR(34),INDEX(People[Middle Name],$A1599),CHAR(34),
", PersonLastName:  ",CHAR(34),INDEX(People[Last Name],$A1599),CHAR(34),"}"))</f>
        <v>#REF!</v>
      </c>
      <c r="E1599" t="e">
        <f>IF(INDEX(Organizations[Organization Type '[CV']],$A1599)="","",
CONCATENATE("  - &amp;OrganizationID",TEXT($A1599,"0000"),
" {","OrganizationTypeCV:  ",CHAR(34),INDEX(Organizations[Organization Type '[CV']],$A1599),CHAR(34),
", OrganizationCode:  ",CHAR(34),INDEX(Organizations[Organization Code],$A1599),CHAR(34),
", OrganizationName:  ",CHAR(34),INDEX(Organizations[Organization Name],$A1599),CHAR(34),
", OrganizationDescription:  ",CHAR(34),INDEX(Organizations[Organization Description],$A1599),CHAR(34),
", OrganizationLink:  ",CHAR(34),INDEX(Organizations[Organization Link],$A1599),CHAR(34),"}"))</f>
        <v>#REF!</v>
      </c>
      <c r="F1599" t="e">
        <f>IF(INDEX(People[First Name],$A1599)="","",
CONCATENATE("  - &amp;AffiliationID",TEXT($A1599,"0000"),
" {PersonID: *PersonID",TEXT($A1599,"0000"),
", OrganizationID: *OrganizationID",TEXT(MATCH(INDEX(People[Organization Name],$A1599),Organizations[Organization Name],0),"0000"),
", IsPrimaryOrganizationContact: , AffiliationStartDate: , AffiliationEndDate: , PrimaryPhone: ",
", PrimaryEmail: ",CHAR(34),INDEX(People[Primary Email],$A1599),CHAR(34),
", PrimaryAddress: ",CHAR(34),INDEX(People[Primary Address],$A1599),CHAR(34),
", PersonLink: }"))</f>
        <v>#REF!</v>
      </c>
      <c r="H1599" t="e">
        <f>IF(COUNTA(CitationInformation)=0,"",IF(INDEX(AuthorList[Author Name],$A1599)="","",
CONCATENATE("  - &amp;AuthorListID",TEXT($A1599,"0000"),
"  {CitationID: *CitationID0001",
", PersonID: *PersonID",TEXT(MATCH(INDEX(AuthorList[Author Name],$A1599),People[Full Name],0),"0000"),
", AuthorOrder: ",INDEX(AuthorList[Author Number],$A1599),"}")))</f>
        <v>#REF!</v>
      </c>
      <c r="K1599" t="e">
        <f>IF(INDEX(SamplingFeatures[Feature Code],$A1599)="","",
CONCATENATE("  - &amp;SamplingFeatureID",TEXT($A1599,"0000"),
" {","SamplingFeatureUUID:  ",CHAR(34),INDEX(SamplingFeatures[Sampling Feature UUID],$A1599),CHAR(34),
", SamplingFeatureTypeCV:  ",CHAR(34),INDEX(SamplingFeatures[Sampling Feature Type],$A1599),CHAR(34),
", SamplingFeatureCode:  ",CHAR(34),INDEX(SamplingFeatures[Feature Code],$A1599),CHAR(34),
", SamplingFeatureName:  ",CHAR(34),INDEX(SamplingFeatures[Feature Name],$A1599),CHAR(34),
", SamplingFeatureDescription:  ",CHAR(34),INDEX(SamplingFeatures[Feature Description],$A1599),CHAR(34),
", SamplingFeatureGeotypeCV:  ",CHAR(34),INDEX(SamplingFeatures[Feature Geo Type],$A1599),CHAR(34),
", FeatureGeometry:  ",CHAR(34),INDEX(SamplingFeatures[Feature Geometry],$A1599),CHAR(34),
", Elevation_m:  ",CHAR(34),INDEX(SamplingFeatures[Elevation_m],$A1599),CHAR(34),
", ElevationDatumCV:  ",CHAR(34),ElevationDatum,CHAR(34),"}"))</f>
        <v>#REF!</v>
      </c>
      <c r="L1599" t="e">
        <f>IF(INDEX(SamplingFeatures[Sampling Feature Type],$A1599)&lt;&gt;"Site","",
CONCATENATE("  - &amp;SiteID",TEXT(SUMPRODUCT(--($L$3:$L1598&lt;&gt;"")),"0000"),
" {","SamplingFeatureID:  *SamplingFeatureID",TEXT($A1599,"0000"),
", SiteTypeCV:  ",CHAR(34),INDEX(Sites[Site Type],$A1599),CHAR(34),
", Latitude:  ",INDEX(Sites[Latitude],$A1599),
", Longitude:  ",INDEX(Sites[Longitude],$A1599),
", SRSName:  ",CHAR(34),LatLonDatum,CHAR(34),"}"))</f>
        <v>#REF!</v>
      </c>
      <c r="M1599" t="e">
        <f>IF(INDEX(SamplingFeatures[Sampling Feature Type],$A1599)&lt;&gt;"Specimen","",
CONCATENATE("  - &amp;SpecimenID",TEXT(SUMPRODUCT(--($M$3:$M1598&lt;&gt;"")),"0000"),
" {","SamplingFeatureID:  *SamplingFeatureID",TEXT($A1599,"0000"),
", SpecimenTypeCV:  ",CHAR(34),INDEX(Specimens[Specimen Type],$A1599),CHAR(34),
", SpecimenMediumCV:  ",INDEX(Specimens[Specimen Medium],$A1599),
", IsFieldSpecimen:  ",CHAR(34),INDEX(Specimens[Is Field Specimen?],$A1599),CHAR(34),"}"))</f>
        <v>#REF!</v>
      </c>
      <c r="N1599" t="e">
        <f>IF(COUNTA(SpatialOffsets[])=0,"", IF(INDEX(SpatialOffsets[Spatial Offset Type],$A1599)="","",
CONCATENATE("  - &amp;SpatialOffsetID",TEXT($A1599,"0000"),
" {","SpatialOffsetTypeCV:  ",CHAR(34),INDEX(SpatialOffsets[Spatial Offset Type],$A1599),CHAR(34),
", Offset1Value:  ",INDEX(SpatialOffsets[Offset 1 Value],$A1599),
", Offset1UnitID:  ",CHAR(34),INDEX(SpatialOffsets[Offset 1 Unit],$A1599),CHAR(34),
", Offset2Value:  ",INDEX(SpatialOffsets[Offset 2 Value],$A1599),
", Offset2UnitID:  ",CHAR(34),INDEX(SpatialOffsets[Offset 2 Unit],$A1599),CHAR(34),
", Offset3Value:  ",INDEX(SpatialOffsets[Offset 3 Value],$A1599),
", Offset3UnitID:  ",CHAR(34),INDEX(SpatialOffsets[Offset 3 Unit],$A1599),CHAR(34),,"}")))</f>
        <v>#REF!</v>
      </c>
      <c r="O1599" t="e">
        <f>IF(COUNTA(RelatedFeatures[])=0,"", IF(INDEX(RelatedFeatures[First Sampling Feature Code],$A1599)="","",
CONCATENATE("  - &amp;RelationID",TEXT($A1599,"0000"),
" {","SamplingFeatureID:  *SamplingFeatureID",TEXT(MATCH(INDEX(RelatedFeatures[First Sampling Feature Code],$A1599),SamplingFeatures[Feature Code],0),"0000"),
", RelationshipTypeCV:  ",CHAR(34),INDEX(RelatedFeatures[Relationship Type],$A1599),CHAR(34),
", RelatedFeatureID: *SamplingFeatureID",TEXT(MATCH(INDEX(RelatedFeatures[Second Sampling Feature Code],$A1599),SamplingFeatures[Feature Code],0),"0000"),
", SpatialOffsetID:  ",IF(INDEX(RelatedFeatures[Offset Number],$A1599)="","",CONCATENATE("*SpatialOffsetID",TEXT(INDEX(RelatedFeatures[Offset Number],$A1599),"0000"))),"}")))</f>
        <v>#REF!</v>
      </c>
      <c r="P1599" t="e">
        <f>IF(INDEX(Methods[Method Type],$A1599)="","",
CONCATENATE("  - &amp;MethodID",TEXT($A1599,"0000"),
" {","MethodTypeCV:  ",CHAR(34),INDEX(Methods[Method Type],$A1599),CHAR(34),
", MethodCode:  ",CHAR(34),INDEX(Methods[Method Code],$A1599),CHAR(34),
", MethodName:  ",CHAR(34),INDEX(Methods[Method Name],$A1599),CHAR(34),
", MethodDescription:  ",CHAR(34),INDEX(Methods[Method Description],$A1599),CHAR(34),
", MethodLink:  ",CHAR(34),INDEX(Methods[Method Link],$A1599),CHAR(34),
", OrganizationID: *OrganizationID",TEXT(MATCH(INDEX(Methods[Organization Name],$A1599),Organizations[Organization Name],0),"0000"),"}"))</f>
        <v>#REF!</v>
      </c>
      <c r="Q1599" t="e">
        <f>IF(INDEX(Variables[Variable Type],$A1599)="","",
CONCATENATE("  - &amp;VariableID",TEXT($A1599,"0000"),
" {","VariableTypeCV:  ",CHAR(34),INDEX(Variables[Variable Type],$A1599),CHAR(34),
", VariableCode:  ",CHAR(34),INDEX(Variables[Variable Code],$A1599),CHAR(34),
", VariableNameCV:  ",CHAR(34),INDEX(Variables[Variable Name],$A1599),CHAR(34),
", VariableDefinition:  ",CHAR(34),INDEX(Variables[Variable Definition],$A1599),CHAR(34),
", SpecciationCV:  ",CHAR(34),INDEX(Variables[Speciation],$A1599),CHAR(34),
", NoDataValue:  ",CHAR(34),INDEX(Variables[No Data Value],$A1599),CHAR(34),"}"))</f>
        <v>#REF!</v>
      </c>
    </row>
    <row r="1600" spans="1:17" x14ac:dyDescent="0.25">
      <c r="A1600">
        <v>1597</v>
      </c>
      <c r="D1600" t="e">
        <f>IF(INDEX(People[First Name],$A1600)="","",
CONCATENATE("  - &amp;PersonID",TEXT($A1600,"0000"),
" {","PersonFirstName:  ",CHAR(34),INDEX(People[First Name],$A1600),CHAR(34),
", PersonMiddleName:  ",CHAR(34),INDEX(People[Middle Name],$A1600),CHAR(34),
", PersonLastName:  ",CHAR(34),INDEX(People[Last Name],$A1600),CHAR(34),"}"))</f>
        <v>#REF!</v>
      </c>
      <c r="E1600" t="e">
        <f>IF(INDEX(Organizations[Organization Type '[CV']],$A1600)="","",
CONCATENATE("  - &amp;OrganizationID",TEXT($A1600,"0000"),
" {","OrganizationTypeCV:  ",CHAR(34),INDEX(Organizations[Organization Type '[CV']],$A1600),CHAR(34),
", OrganizationCode:  ",CHAR(34),INDEX(Organizations[Organization Code],$A1600),CHAR(34),
", OrganizationName:  ",CHAR(34),INDEX(Organizations[Organization Name],$A1600),CHAR(34),
", OrganizationDescription:  ",CHAR(34),INDEX(Organizations[Organization Description],$A1600),CHAR(34),
", OrganizationLink:  ",CHAR(34),INDEX(Organizations[Organization Link],$A1600),CHAR(34),"}"))</f>
        <v>#REF!</v>
      </c>
      <c r="F1600" t="e">
        <f>IF(INDEX(People[First Name],$A1600)="","",
CONCATENATE("  - &amp;AffiliationID",TEXT($A1600,"0000"),
" {PersonID: *PersonID",TEXT($A1600,"0000"),
", OrganizationID: *OrganizationID",TEXT(MATCH(INDEX(People[Organization Name],$A1600),Organizations[Organization Name],0),"0000"),
", IsPrimaryOrganizationContact: , AffiliationStartDate: , AffiliationEndDate: , PrimaryPhone: ",
", PrimaryEmail: ",CHAR(34),INDEX(People[Primary Email],$A1600),CHAR(34),
", PrimaryAddress: ",CHAR(34),INDEX(People[Primary Address],$A1600),CHAR(34),
", PersonLink: }"))</f>
        <v>#REF!</v>
      </c>
      <c r="H1600" t="e">
        <f>IF(COUNTA(CitationInformation)=0,"",IF(INDEX(AuthorList[Author Name],$A1600)="","",
CONCATENATE("  - &amp;AuthorListID",TEXT($A1600,"0000"),
"  {CitationID: *CitationID0001",
", PersonID: *PersonID",TEXT(MATCH(INDEX(AuthorList[Author Name],$A1600),People[Full Name],0),"0000"),
", AuthorOrder: ",INDEX(AuthorList[Author Number],$A1600),"}")))</f>
        <v>#REF!</v>
      </c>
      <c r="K1600" t="e">
        <f>IF(INDEX(SamplingFeatures[Feature Code],$A1600)="","",
CONCATENATE("  - &amp;SamplingFeatureID",TEXT($A1600,"0000"),
" {","SamplingFeatureUUID:  ",CHAR(34),INDEX(SamplingFeatures[Sampling Feature UUID],$A1600),CHAR(34),
", SamplingFeatureTypeCV:  ",CHAR(34),INDEX(SamplingFeatures[Sampling Feature Type],$A1600),CHAR(34),
", SamplingFeatureCode:  ",CHAR(34),INDEX(SamplingFeatures[Feature Code],$A1600),CHAR(34),
", SamplingFeatureName:  ",CHAR(34),INDEX(SamplingFeatures[Feature Name],$A1600),CHAR(34),
", SamplingFeatureDescription:  ",CHAR(34),INDEX(SamplingFeatures[Feature Description],$A1600),CHAR(34),
", SamplingFeatureGeotypeCV:  ",CHAR(34),INDEX(SamplingFeatures[Feature Geo Type],$A1600),CHAR(34),
", FeatureGeometry:  ",CHAR(34),INDEX(SamplingFeatures[Feature Geometry],$A1600),CHAR(34),
", Elevation_m:  ",CHAR(34),INDEX(SamplingFeatures[Elevation_m],$A1600),CHAR(34),
", ElevationDatumCV:  ",CHAR(34),ElevationDatum,CHAR(34),"}"))</f>
        <v>#REF!</v>
      </c>
      <c r="L1600" t="e">
        <f>IF(INDEX(SamplingFeatures[Sampling Feature Type],$A1600)&lt;&gt;"Site","",
CONCATENATE("  - &amp;SiteID",TEXT(SUMPRODUCT(--($L$3:$L1599&lt;&gt;"")),"0000"),
" {","SamplingFeatureID:  *SamplingFeatureID",TEXT($A1600,"0000"),
", SiteTypeCV:  ",CHAR(34),INDEX(Sites[Site Type],$A1600),CHAR(34),
", Latitude:  ",INDEX(Sites[Latitude],$A1600),
", Longitude:  ",INDEX(Sites[Longitude],$A1600),
", SRSName:  ",CHAR(34),LatLonDatum,CHAR(34),"}"))</f>
        <v>#REF!</v>
      </c>
      <c r="M1600" t="e">
        <f>IF(INDEX(SamplingFeatures[Sampling Feature Type],$A1600)&lt;&gt;"Specimen","",
CONCATENATE("  - &amp;SpecimenID",TEXT(SUMPRODUCT(--($M$3:$M1599&lt;&gt;"")),"0000"),
" {","SamplingFeatureID:  *SamplingFeatureID",TEXT($A1600,"0000"),
", SpecimenTypeCV:  ",CHAR(34),INDEX(Specimens[Specimen Type],$A1600),CHAR(34),
", SpecimenMediumCV:  ",INDEX(Specimens[Specimen Medium],$A1600),
", IsFieldSpecimen:  ",CHAR(34),INDEX(Specimens[Is Field Specimen?],$A1600),CHAR(34),"}"))</f>
        <v>#REF!</v>
      </c>
      <c r="N1600" t="e">
        <f>IF(COUNTA(SpatialOffsets[])=0,"", IF(INDEX(SpatialOffsets[Spatial Offset Type],$A1600)="","",
CONCATENATE("  - &amp;SpatialOffsetID",TEXT($A1600,"0000"),
" {","SpatialOffsetTypeCV:  ",CHAR(34),INDEX(SpatialOffsets[Spatial Offset Type],$A1600),CHAR(34),
", Offset1Value:  ",INDEX(SpatialOffsets[Offset 1 Value],$A1600),
", Offset1UnitID:  ",CHAR(34),INDEX(SpatialOffsets[Offset 1 Unit],$A1600),CHAR(34),
", Offset2Value:  ",INDEX(SpatialOffsets[Offset 2 Value],$A1600),
", Offset2UnitID:  ",CHAR(34),INDEX(SpatialOffsets[Offset 2 Unit],$A1600),CHAR(34),
", Offset3Value:  ",INDEX(SpatialOffsets[Offset 3 Value],$A1600),
", Offset3UnitID:  ",CHAR(34),INDEX(SpatialOffsets[Offset 3 Unit],$A1600),CHAR(34),,"}")))</f>
        <v>#REF!</v>
      </c>
      <c r="O1600" t="e">
        <f>IF(COUNTA(RelatedFeatures[])=0,"", IF(INDEX(RelatedFeatures[First Sampling Feature Code],$A1600)="","",
CONCATENATE("  - &amp;RelationID",TEXT($A1600,"0000"),
" {","SamplingFeatureID:  *SamplingFeatureID",TEXT(MATCH(INDEX(RelatedFeatures[First Sampling Feature Code],$A1600),SamplingFeatures[Feature Code],0),"0000"),
", RelationshipTypeCV:  ",CHAR(34),INDEX(RelatedFeatures[Relationship Type],$A1600),CHAR(34),
", RelatedFeatureID: *SamplingFeatureID",TEXT(MATCH(INDEX(RelatedFeatures[Second Sampling Feature Code],$A1600),SamplingFeatures[Feature Code],0),"0000"),
", SpatialOffsetID:  ",IF(INDEX(RelatedFeatures[Offset Number],$A1600)="","",CONCATENATE("*SpatialOffsetID",TEXT(INDEX(RelatedFeatures[Offset Number],$A1600),"0000"))),"}")))</f>
        <v>#REF!</v>
      </c>
      <c r="P1600" t="e">
        <f>IF(INDEX(Methods[Method Type],$A1600)="","",
CONCATENATE("  - &amp;MethodID",TEXT($A1600,"0000"),
" {","MethodTypeCV:  ",CHAR(34),INDEX(Methods[Method Type],$A1600),CHAR(34),
", MethodCode:  ",CHAR(34),INDEX(Methods[Method Code],$A1600),CHAR(34),
", MethodName:  ",CHAR(34),INDEX(Methods[Method Name],$A1600),CHAR(34),
", MethodDescription:  ",CHAR(34),INDEX(Methods[Method Description],$A1600),CHAR(34),
", MethodLink:  ",CHAR(34),INDEX(Methods[Method Link],$A1600),CHAR(34),
", OrganizationID: *OrganizationID",TEXT(MATCH(INDEX(Methods[Organization Name],$A1600),Organizations[Organization Name],0),"0000"),"}"))</f>
        <v>#REF!</v>
      </c>
      <c r="Q1600" t="e">
        <f>IF(INDEX(Variables[Variable Type],$A1600)="","",
CONCATENATE("  - &amp;VariableID",TEXT($A1600,"0000"),
" {","VariableTypeCV:  ",CHAR(34),INDEX(Variables[Variable Type],$A1600),CHAR(34),
", VariableCode:  ",CHAR(34),INDEX(Variables[Variable Code],$A1600),CHAR(34),
", VariableNameCV:  ",CHAR(34),INDEX(Variables[Variable Name],$A1600),CHAR(34),
", VariableDefinition:  ",CHAR(34),INDEX(Variables[Variable Definition],$A1600),CHAR(34),
", SpecciationCV:  ",CHAR(34),INDEX(Variables[Speciation],$A1600),CHAR(34),
", NoDataValue:  ",CHAR(34),INDEX(Variables[No Data Value],$A1600),CHAR(34),"}"))</f>
        <v>#REF!</v>
      </c>
    </row>
    <row r="1601" spans="1:17" x14ac:dyDescent="0.25">
      <c r="A1601">
        <v>1598</v>
      </c>
      <c r="D1601" t="e">
        <f>IF(INDEX(People[First Name],$A1601)="","",
CONCATENATE("  - &amp;PersonID",TEXT($A1601,"0000"),
" {","PersonFirstName:  ",CHAR(34),INDEX(People[First Name],$A1601),CHAR(34),
", PersonMiddleName:  ",CHAR(34),INDEX(People[Middle Name],$A1601),CHAR(34),
", PersonLastName:  ",CHAR(34),INDEX(People[Last Name],$A1601),CHAR(34),"}"))</f>
        <v>#REF!</v>
      </c>
      <c r="E1601" t="e">
        <f>IF(INDEX(Organizations[Organization Type '[CV']],$A1601)="","",
CONCATENATE("  - &amp;OrganizationID",TEXT($A1601,"0000"),
" {","OrganizationTypeCV:  ",CHAR(34),INDEX(Organizations[Organization Type '[CV']],$A1601),CHAR(34),
", OrganizationCode:  ",CHAR(34),INDEX(Organizations[Organization Code],$A1601),CHAR(34),
", OrganizationName:  ",CHAR(34),INDEX(Organizations[Organization Name],$A1601),CHAR(34),
", OrganizationDescription:  ",CHAR(34),INDEX(Organizations[Organization Description],$A1601),CHAR(34),
", OrganizationLink:  ",CHAR(34),INDEX(Organizations[Organization Link],$A1601),CHAR(34),"}"))</f>
        <v>#REF!</v>
      </c>
      <c r="F1601" t="e">
        <f>IF(INDEX(People[First Name],$A1601)="","",
CONCATENATE("  - &amp;AffiliationID",TEXT($A1601,"0000"),
" {PersonID: *PersonID",TEXT($A1601,"0000"),
", OrganizationID: *OrganizationID",TEXT(MATCH(INDEX(People[Organization Name],$A1601),Organizations[Organization Name],0),"0000"),
", IsPrimaryOrganizationContact: , AffiliationStartDate: , AffiliationEndDate: , PrimaryPhone: ",
", PrimaryEmail: ",CHAR(34),INDEX(People[Primary Email],$A1601),CHAR(34),
", PrimaryAddress: ",CHAR(34),INDEX(People[Primary Address],$A1601),CHAR(34),
", PersonLink: }"))</f>
        <v>#REF!</v>
      </c>
      <c r="H1601" t="e">
        <f>IF(COUNTA(CitationInformation)=0,"",IF(INDEX(AuthorList[Author Name],$A1601)="","",
CONCATENATE("  - &amp;AuthorListID",TEXT($A1601,"0000"),
"  {CitationID: *CitationID0001",
", PersonID: *PersonID",TEXT(MATCH(INDEX(AuthorList[Author Name],$A1601),People[Full Name],0),"0000"),
", AuthorOrder: ",INDEX(AuthorList[Author Number],$A1601),"}")))</f>
        <v>#REF!</v>
      </c>
      <c r="K1601" t="e">
        <f>IF(INDEX(SamplingFeatures[Feature Code],$A1601)="","",
CONCATENATE("  - &amp;SamplingFeatureID",TEXT($A1601,"0000"),
" {","SamplingFeatureUUID:  ",CHAR(34),INDEX(SamplingFeatures[Sampling Feature UUID],$A1601),CHAR(34),
", SamplingFeatureTypeCV:  ",CHAR(34),INDEX(SamplingFeatures[Sampling Feature Type],$A1601),CHAR(34),
", SamplingFeatureCode:  ",CHAR(34),INDEX(SamplingFeatures[Feature Code],$A1601),CHAR(34),
", SamplingFeatureName:  ",CHAR(34),INDEX(SamplingFeatures[Feature Name],$A1601),CHAR(34),
", SamplingFeatureDescription:  ",CHAR(34),INDEX(SamplingFeatures[Feature Description],$A1601),CHAR(34),
", SamplingFeatureGeotypeCV:  ",CHAR(34),INDEX(SamplingFeatures[Feature Geo Type],$A1601),CHAR(34),
", FeatureGeometry:  ",CHAR(34),INDEX(SamplingFeatures[Feature Geometry],$A1601),CHAR(34),
", Elevation_m:  ",CHAR(34),INDEX(SamplingFeatures[Elevation_m],$A1601),CHAR(34),
", ElevationDatumCV:  ",CHAR(34),ElevationDatum,CHAR(34),"}"))</f>
        <v>#REF!</v>
      </c>
      <c r="L1601" t="e">
        <f>IF(INDEX(SamplingFeatures[Sampling Feature Type],$A1601)&lt;&gt;"Site","",
CONCATENATE("  - &amp;SiteID",TEXT(SUMPRODUCT(--($L$3:$L1600&lt;&gt;"")),"0000"),
" {","SamplingFeatureID:  *SamplingFeatureID",TEXT($A1601,"0000"),
", SiteTypeCV:  ",CHAR(34),INDEX(Sites[Site Type],$A1601),CHAR(34),
", Latitude:  ",INDEX(Sites[Latitude],$A1601),
", Longitude:  ",INDEX(Sites[Longitude],$A1601),
", SRSName:  ",CHAR(34),LatLonDatum,CHAR(34),"}"))</f>
        <v>#REF!</v>
      </c>
      <c r="M1601" t="e">
        <f>IF(INDEX(SamplingFeatures[Sampling Feature Type],$A1601)&lt;&gt;"Specimen","",
CONCATENATE("  - &amp;SpecimenID",TEXT(SUMPRODUCT(--($M$3:$M1600&lt;&gt;"")),"0000"),
" {","SamplingFeatureID:  *SamplingFeatureID",TEXT($A1601,"0000"),
", SpecimenTypeCV:  ",CHAR(34),INDEX(Specimens[Specimen Type],$A1601),CHAR(34),
", SpecimenMediumCV:  ",INDEX(Specimens[Specimen Medium],$A1601),
", IsFieldSpecimen:  ",CHAR(34),INDEX(Specimens[Is Field Specimen?],$A1601),CHAR(34),"}"))</f>
        <v>#REF!</v>
      </c>
      <c r="N1601" t="e">
        <f>IF(COUNTA(SpatialOffsets[])=0,"", IF(INDEX(SpatialOffsets[Spatial Offset Type],$A1601)="","",
CONCATENATE("  - &amp;SpatialOffsetID",TEXT($A1601,"0000"),
" {","SpatialOffsetTypeCV:  ",CHAR(34),INDEX(SpatialOffsets[Spatial Offset Type],$A1601),CHAR(34),
", Offset1Value:  ",INDEX(SpatialOffsets[Offset 1 Value],$A1601),
", Offset1UnitID:  ",CHAR(34),INDEX(SpatialOffsets[Offset 1 Unit],$A1601),CHAR(34),
", Offset2Value:  ",INDEX(SpatialOffsets[Offset 2 Value],$A1601),
", Offset2UnitID:  ",CHAR(34),INDEX(SpatialOffsets[Offset 2 Unit],$A1601),CHAR(34),
", Offset3Value:  ",INDEX(SpatialOffsets[Offset 3 Value],$A1601),
", Offset3UnitID:  ",CHAR(34),INDEX(SpatialOffsets[Offset 3 Unit],$A1601),CHAR(34),,"}")))</f>
        <v>#REF!</v>
      </c>
      <c r="O1601" t="e">
        <f>IF(COUNTA(RelatedFeatures[])=0,"", IF(INDEX(RelatedFeatures[First Sampling Feature Code],$A1601)="","",
CONCATENATE("  - &amp;RelationID",TEXT($A1601,"0000"),
" {","SamplingFeatureID:  *SamplingFeatureID",TEXT(MATCH(INDEX(RelatedFeatures[First Sampling Feature Code],$A1601),SamplingFeatures[Feature Code],0),"0000"),
", RelationshipTypeCV:  ",CHAR(34),INDEX(RelatedFeatures[Relationship Type],$A1601),CHAR(34),
", RelatedFeatureID: *SamplingFeatureID",TEXT(MATCH(INDEX(RelatedFeatures[Second Sampling Feature Code],$A1601),SamplingFeatures[Feature Code],0),"0000"),
", SpatialOffsetID:  ",IF(INDEX(RelatedFeatures[Offset Number],$A1601)="","",CONCATENATE("*SpatialOffsetID",TEXT(INDEX(RelatedFeatures[Offset Number],$A1601),"0000"))),"}")))</f>
        <v>#REF!</v>
      </c>
      <c r="P1601" t="e">
        <f>IF(INDEX(Methods[Method Type],$A1601)="","",
CONCATENATE("  - &amp;MethodID",TEXT($A1601,"0000"),
" {","MethodTypeCV:  ",CHAR(34),INDEX(Methods[Method Type],$A1601),CHAR(34),
", MethodCode:  ",CHAR(34),INDEX(Methods[Method Code],$A1601),CHAR(34),
", MethodName:  ",CHAR(34),INDEX(Methods[Method Name],$A1601),CHAR(34),
", MethodDescription:  ",CHAR(34),INDEX(Methods[Method Description],$A1601),CHAR(34),
", MethodLink:  ",CHAR(34),INDEX(Methods[Method Link],$A1601),CHAR(34),
", OrganizationID: *OrganizationID",TEXT(MATCH(INDEX(Methods[Organization Name],$A1601),Organizations[Organization Name],0),"0000"),"}"))</f>
        <v>#REF!</v>
      </c>
      <c r="Q1601" t="e">
        <f>IF(INDEX(Variables[Variable Type],$A1601)="","",
CONCATENATE("  - &amp;VariableID",TEXT($A1601,"0000"),
" {","VariableTypeCV:  ",CHAR(34),INDEX(Variables[Variable Type],$A1601),CHAR(34),
", VariableCode:  ",CHAR(34),INDEX(Variables[Variable Code],$A1601),CHAR(34),
", VariableNameCV:  ",CHAR(34),INDEX(Variables[Variable Name],$A1601),CHAR(34),
", VariableDefinition:  ",CHAR(34),INDEX(Variables[Variable Definition],$A1601),CHAR(34),
", SpecciationCV:  ",CHAR(34),INDEX(Variables[Speciation],$A1601),CHAR(34),
", NoDataValue:  ",CHAR(34),INDEX(Variables[No Data Value],$A1601),CHAR(34),"}"))</f>
        <v>#REF!</v>
      </c>
    </row>
    <row r="1602" spans="1:17" x14ac:dyDescent="0.25">
      <c r="A1602">
        <v>1599</v>
      </c>
      <c r="D1602" t="e">
        <f>IF(INDEX(People[First Name],$A1602)="","",
CONCATENATE("  - &amp;PersonID",TEXT($A1602,"0000"),
" {","PersonFirstName:  ",CHAR(34),INDEX(People[First Name],$A1602),CHAR(34),
", PersonMiddleName:  ",CHAR(34),INDEX(People[Middle Name],$A1602),CHAR(34),
", PersonLastName:  ",CHAR(34),INDEX(People[Last Name],$A1602),CHAR(34),"}"))</f>
        <v>#REF!</v>
      </c>
      <c r="E1602" t="e">
        <f>IF(INDEX(Organizations[Organization Type '[CV']],$A1602)="","",
CONCATENATE("  - &amp;OrganizationID",TEXT($A1602,"0000"),
" {","OrganizationTypeCV:  ",CHAR(34),INDEX(Organizations[Organization Type '[CV']],$A1602),CHAR(34),
", OrganizationCode:  ",CHAR(34),INDEX(Organizations[Organization Code],$A1602),CHAR(34),
", OrganizationName:  ",CHAR(34),INDEX(Organizations[Organization Name],$A1602),CHAR(34),
", OrganizationDescription:  ",CHAR(34),INDEX(Organizations[Organization Description],$A1602),CHAR(34),
", OrganizationLink:  ",CHAR(34),INDEX(Organizations[Organization Link],$A1602),CHAR(34),"}"))</f>
        <v>#REF!</v>
      </c>
      <c r="F1602" t="e">
        <f>IF(INDEX(People[First Name],$A1602)="","",
CONCATENATE("  - &amp;AffiliationID",TEXT($A1602,"0000"),
" {PersonID: *PersonID",TEXT($A1602,"0000"),
", OrganizationID: *OrganizationID",TEXT(MATCH(INDEX(People[Organization Name],$A1602),Organizations[Organization Name],0),"0000"),
", IsPrimaryOrganizationContact: , AffiliationStartDate: , AffiliationEndDate: , PrimaryPhone: ",
", PrimaryEmail: ",CHAR(34),INDEX(People[Primary Email],$A1602),CHAR(34),
", PrimaryAddress: ",CHAR(34),INDEX(People[Primary Address],$A1602),CHAR(34),
", PersonLink: }"))</f>
        <v>#REF!</v>
      </c>
      <c r="H1602" t="e">
        <f>IF(COUNTA(CitationInformation)=0,"",IF(INDEX(AuthorList[Author Name],$A1602)="","",
CONCATENATE("  - &amp;AuthorListID",TEXT($A1602,"0000"),
"  {CitationID: *CitationID0001",
", PersonID: *PersonID",TEXT(MATCH(INDEX(AuthorList[Author Name],$A1602),People[Full Name],0),"0000"),
", AuthorOrder: ",INDEX(AuthorList[Author Number],$A1602),"}")))</f>
        <v>#REF!</v>
      </c>
      <c r="K1602" t="e">
        <f>IF(INDEX(SamplingFeatures[Feature Code],$A1602)="","",
CONCATENATE("  - &amp;SamplingFeatureID",TEXT($A1602,"0000"),
" {","SamplingFeatureUUID:  ",CHAR(34),INDEX(SamplingFeatures[Sampling Feature UUID],$A1602),CHAR(34),
", SamplingFeatureTypeCV:  ",CHAR(34),INDEX(SamplingFeatures[Sampling Feature Type],$A1602),CHAR(34),
", SamplingFeatureCode:  ",CHAR(34),INDEX(SamplingFeatures[Feature Code],$A1602),CHAR(34),
", SamplingFeatureName:  ",CHAR(34),INDEX(SamplingFeatures[Feature Name],$A1602),CHAR(34),
", SamplingFeatureDescription:  ",CHAR(34),INDEX(SamplingFeatures[Feature Description],$A1602),CHAR(34),
", SamplingFeatureGeotypeCV:  ",CHAR(34),INDEX(SamplingFeatures[Feature Geo Type],$A1602),CHAR(34),
", FeatureGeometry:  ",CHAR(34),INDEX(SamplingFeatures[Feature Geometry],$A1602),CHAR(34),
", Elevation_m:  ",CHAR(34),INDEX(SamplingFeatures[Elevation_m],$A1602),CHAR(34),
", ElevationDatumCV:  ",CHAR(34),ElevationDatum,CHAR(34),"}"))</f>
        <v>#REF!</v>
      </c>
      <c r="L1602" t="e">
        <f>IF(INDEX(SamplingFeatures[Sampling Feature Type],$A1602)&lt;&gt;"Site","",
CONCATENATE("  - &amp;SiteID",TEXT(SUMPRODUCT(--($L$3:$L1601&lt;&gt;"")),"0000"),
" {","SamplingFeatureID:  *SamplingFeatureID",TEXT($A1602,"0000"),
", SiteTypeCV:  ",CHAR(34),INDEX(Sites[Site Type],$A1602),CHAR(34),
", Latitude:  ",INDEX(Sites[Latitude],$A1602),
", Longitude:  ",INDEX(Sites[Longitude],$A1602),
", SRSName:  ",CHAR(34),LatLonDatum,CHAR(34),"}"))</f>
        <v>#REF!</v>
      </c>
      <c r="M1602" t="e">
        <f>IF(INDEX(SamplingFeatures[Sampling Feature Type],$A1602)&lt;&gt;"Specimen","",
CONCATENATE("  - &amp;SpecimenID",TEXT(SUMPRODUCT(--($M$3:$M1601&lt;&gt;"")),"0000"),
" {","SamplingFeatureID:  *SamplingFeatureID",TEXT($A1602,"0000"),
", SpecimenTypeCV:  ",CHAR(34),INDEX(Specimens[Specimen Type],$A1602),CHAR(34),
", SpecimenMediumCV:  ",INDEX(Specimens[Specimen Medium],$A1602),
", IsFieldSpecimen:  ",CHAR(34),INDEX(Specimens[Is Field Specimen?],$A1602),CHAR(34),"}"))</f>
        <v>#REF!</v>
      </c>
      <c r="N1602" t="e">
        <f>IF(COUNTA(SpatialOffsets[])=0,"", IF(INDEX(SpatialOffsets[Spatial Offset Type],$A1602)="","",
CONCATENATE("  - &amp;SpatialOffsetID",TEXT($A1602,"0000"),
" {","SpatialOffsetTypeCV:  ",CHAR(34),INDEX(SpatialOffsets[Spatial Offset Type],$A1602),CHAR(34),
", Offset1Value:  ",INDEX(SpatialOffsets[Offset 1 Value],$A1602),
", Offset1UnitID:  ",CHAR(34),INDEX(SpatialOffsets[Offset 1 Unit],$A1602),CHAR(34),
", Offset2Value:  ",INDEX(SpatialOffsets[Offset 2 Value],$A1602),
", Offset2UnitID:  ",CHAR(34),INDEX(SpatialOffsets[Offset 2 Unit],$A1602),CHAR(34),
", Offset3Value:  ",INDEX(SpatialOffsets[Offset 3 Value],$A1602),
", Offset3UnitID:  ",CHAR(34),INDEX(SpatialOffsets[Offset 3 Unit],$A1602),CHAR(34),,"}")))</f>
        <v>#REF!</v>
      </c>
      <c r="O1602" t="e">
        <f>IF(COUNTA(RelatedFeatures[])=0,"", IF(INDEX(RelatedFeatures[First Sampling Feature Code],$A1602)="","",
CONCATENATE("  - &amp;RelationID",TEXT($A1602,"0000"),
" {","SamplingFeatureID:  *SamplingFeatureID",TEXT(MATCH(INDEX(RelatedFeatures[First Sampling Feature Code],$A1602),SamplingFeatures[Feature Code],0),"0000"),
", RelationshipTypeCV:  ",CHAR(34),INDEX(RelatedFeatures[Relationship Type],$A1602),CHAR(34),
", RelatedFeatureID: *SamplingFeatureID",TEXT(MATCH(INDEX(RelatedFeatures[Second Sampling Feature Code],$A1602),SamplingFeatures[Feature Code],0),"0000"),
", SpatialOffsetID:  ",IF(INDEX(RelatedFeatures[Offset Number],$A1602)="","",CONCATENATE("*SpatialOffsetID",TEXT(INDEX(RelatedFeatures[Offset Number],$A1602),"0000"))),"}")))</f>
        <v>#REF!</v>
      </c>
      <c r="P1602" t="e">
        <f>IF(INDEX(Methods[Method Type],$A1602)="","",
CONCATENATE("  - &amp;MethodID",TEXT($A1602,"0000"),
" {","MethodTypeCV:  ",CHAR(34),INDEX(Methods[Method Type],$A1602),CHAR(34),
", MethodCode:  ",CHAR(34),INDEX(Methods[Method Code],$A1602),CHAR(34),
", MethodName:  ",CHAR(34),INDEX(Methods[Method Name],$A1602),CHAR(34),
", MethodDescription:  ",CHAR(34),INDEX(Methods[Method Description],$A1602),CHAR(34),
", MethodLink:  ",CHAR(34),INDEX(Methods[Method Link],$A1602),CHAR(34),
", OrganizationID: *OrganizationID",TEXT(MATCH(INDEX(Methods[Organization Name],$A1602),Organizations[Organization Name],0),"0000"),"}"))</f>
        <v>#REF!</v>
      </c>
      <c r="Q1602" t="e">
        <f>IF(INDEX(Variables[Variable Type],$A1602)="","",
CONCATENATE("  - &amp;VariableID",TEXT($A1602,"0000"),
" {","VariableTypeCV:  ",CHAR(34),INDEX(Variables[Variable Type],$A1602),CHAR(34),
", VariableCode:  ",CHAR(34),INDEX(Variables[Variable Code],$A1602),CHAR(34),
", VariableNameCV:  ",CHAR(34),INDEX(Variables[Variable Name],$A1602),CHAR(34),
", VariableDefinition:  ",CHAR(34),INDEX(Variables[Variable Definition],$A1602),CHAR(34),
", SpecciationCV:  ",CHAR(34),INDEX(Variables[Speciation],$A1602),CHAR(34),
", NoDataValue:  ",CHAR(34),INDEX(Variables[No Data Value],$A1602),CHAR(34),"}"))</f>
        <v>#REF!</v>
      </c>
    </row>
    <row r="1603" spans="1:17" x14ac:dyDescent="0.25">
      <c r="A1603">
        <v>1600</v>
      </c>
      <c r="D1603" t="e">
        <f>IF(INDEX(People[First Name],$A1603)="","",
CONCATENATE("  - &amp;PersonID",TEXT($A1603,"0000"),
" {","PersonFirstName:  ",CHAR(34),INDEX(People[First Name],$A1603),CHAR(34),
", PersonMiddleName:  ",CHAR(34),INDEX(People[Middle Name],$A1603),CHAR(34),
", PersonLastName:  ",CHAR(34),INDEX(People[Last Name],$A1603),CHAR(34),"}"))</f>
        <v>#REF!</v>
      </c>
      <c r="E1603" t="e">
        <f>IF(INDEX(Organizations[Organization Type '[CV']],$A1603)="","",
CONCATENATE("  - &amp;OrganizationID",TEXT($A1603,"0000"),
" {","OrganizationTypeCV:  ",CHAR(34),INDEX(Organizations[Organization Type '[CV']],$A1603),CHAR(34),
", OrganizationCode:  ",CHAR(34),INDEX(Organizations[Organization Code],$A1603),CHAR(34),
", OrganizationName:  ",CHAR(34),INDEX(Organizations[Organization Name],$A1603),CHAR(34),
", OrganizationDescription:  ",CHAR(34),INDEX(Organizations[Organization Description],$A1603),CHAR(34),
", OrganizationLink:  ",CHAR(34),INDEX(Organizations[Organization Link],$A1603),CHAR(34),"}"))</f>
        <v>#REF!</v>
      </c>
      <c r="F1603" t="e">
        <f>IF(INDEX(People[First Name],$A1603)="","",
CONCATENATE("  - &amp;AffiliationID",TEXT($A1603,"0000"),
" {PersonID: *PersonID",TEXT($A1603,"0000"),
", OrganizationID: *OrganizationID",TEXT(MATCH(INDEX(People[Organization Name],$A1603),Organizations[Organization Name],0),"0000"),
", IsPrimaryOrganizationContact: , AffiliationStartDate: , AffiliationEndDate: , PrimaryPhone: ",
", PrimaryEmail: ",CHAR(34),INDEX(People[Primary Email],$A1603),CHAR(34),
", PrimaryAddress: ",CHAR(34),INDEX(People[Primary Address],$A1603),CHAR(34),
", PersonLink: }"))</f>
        <v>#REF!</v>
      </c>
      <c r="H1603" t="e">
        <f>IF(COUNTA(CitationInformation)=0,"",IF(INDEX(AuthorList[Author Name],$A1603)="","",
CONCATENATE("  - &amp;AuthorListID",TEXT($A1603,"0000"),
"  {CitationID: *CitationID0001",
", PersonID: *PersonID",TEXT(MATCH(INDEX(AuthorList[Author Name],$A1603),People[Full Name],0),"0000"),
", AuthorOrder: ",INDEX(AuthorList[Author Number],$A1603),"}")))</f>
        <v>#REF!</v>
      </c>
      <c r="K1603" t="e">
        <f>IF(INDEX(SamplingFeatures[Feature Code],$A1603)="","",
CONCATENATE("  - &amp;SamplingFeatureID",TEXT($A1603,"0000"),
" {","SamplingFeatureUUID:  ",CHAR(34),INDEX(SamplingFeatures[Sampling Feature UUID],$A1603),CHAR(34),
", SamplingFeatureTypeCV:  ",CHAR(34),INDEX(SamplingFeatures[Sampling Feature Type],$A1603),CHAR(34),
", SamplingFeatureCode:  ",CHAR(34),INDEX(SamplingFeatures[Feature Code],$A1603),CHAR(34),
", SamplingFeatureName:  ",CHAR(34),INDEX(SamplingFeatures[Feature Name],$A1603),CHAR(34),
", SamplingFeatureDescription:  ",CHAR(34),INDEX(SamplingFeatures[Feature Description],$A1603),CHAR(34),
", SamplingFeatureGeotypeCV:  ",CHAR(34),INDEX(SamplingFeatures[Feature Geo Type],$A1603),CHAR(34),
", FeatureGeometry:  ",CHAR(34),INDEX(SamplingFeatures[Feature Geometry],$A1603),CHAR(34),
", Elevation_m:  ",CHAR(34),INDEX(SamplingFeatures[Elevation_m],$A1603),CHAR(34),
", ElevationDatumCV:  ",CHAR(34),ElevationDatum,CHAR(34),"}"))</f>
        <v>#REF!</v>
      </c>
      <c r="L1603" t="e">
        <f>IF(INDEX(SamplingFeatures[Sampling Feature Type],$A1603)&lt;&gt;"Site","",
CONCATENATE("  - &amp;SiteID",TEXT(SUMPRODUCT(--($L$3:$L1602&lt;&gt;"")),"0000"),
" {","SamplingFeatureID:  *SamplingFeatureID",TEXT($A1603,"0000"),
", SiteTypeCV:  ",CHAR(34),INDEX(Sites[Site Type],$A1603),CHAR(34),
", Latitude:  ",INDEX(Sites[Latitude],$A1603),
", Longitude:  ",INDEX(Sites[Longitude],$A1603),
", SRSName:  ",CHAR(34),LatLonDatum,CHAR(34),"}"))</f>
        <v>#REF!</v>
      </c>
      <c r="M1603" t="e">
        <f>IF(INDEX(SamplingFeatures[Sampling Feature Type],$A1603)&lt;&gt;"Specimen","",
CONCATENATE("  - &amp;SpecimenID",TEXT(SUMPRODUCT(--($M$3:$M1602&lt;&gt;"")),"0000"),
" {","SamplingFeatureID:  *SamplingFeatureID",TEXT($A1603,"0000"),
", SpecimenTypeCV:  ",CHAR(34),INDEX(Specimens[Specimen Type],$A1603),CHAR(34),
", SpecimenMediumCV:  ",INDEX(Specimens[Specimen Medium],$A1603),
", IsFieldSpecimen:  ",CHAR(34),INDEX(Specimens[Is Field Specimen?],$A1603),CHAR(34),"}"))</f>
        <v>#REF!</v>
      </c>
      <c r="N1603" t="e">
        <f>IF(COUNTA(SpatialOffsets[])=0,"", IF(INDEX(SpatialOffsets[Spatial Offset Type],$A1603)="","",
CONCATENATE("  - &amp;SpatialOffsetID",TEXT($A1603,"0000"),
" {","SpatialOffsetTypeCV:  ",CHAR(34),INDEX(SpatialOffsets[Spatial Offset Type],$A1603),CHAR(34),
", Offset1Value:  ",INDEX(SpatialOffsets[Offset 1 Value],$A1603),
", Offset1UnitID:  ",CHAR(34),INDEX(SpatialOffsets[Offset 1 Unit],$A1603),CHAR(34),
", Offset2Value:  ",INDEX(SpatialOffsets[Offset 2 Value],$A1603),
", Offset2UnitID:  ",CHAR(34),INDEX(SpatialOffsets[Offset 2 Unit],$A1603),CHAR(34),
", Offset3Value:  ",INDEX(SpatialOffsets[Offset 3 Value],$A1603),
", Offset3UnitID:  ",CHAR(34),INDEX(SpatialOffsets[Offset 3 Unit],$A1603),CHAR(34),,"}")))</f>
        <v>#REF!</v>
      </c>
      <c r="O1603" t="e">
        <f>IF(COUNTA(RelatedFeatures[])=0,"", IF(INDEX(RelatedFeatures[First Sampling Feature Code],$A1603)="","",
CONCATENATE("  - &amp;RelationID",TEXT($A1603,"0000"),
" {","SamplingFeatureID:  *SamplingFeatureID",TEXT(MATCH(INDEX(RelatedFeatures[First Sampling Feature Code],$A1603),SamplingFeatures[Feature Code],0),"0000"),
", RelationshipTypeCV:  ",CHAR(34),INDEX(RelatedFeatures[Relationship Type],$A1603),CHAR(34),
", RelatedFeatureID: *SamplingFeatureID",TEXT(MATCH(INDEX(RelatedFeatures[Second Sampling Feature Code],$A1603),SamplingFeatures[Feature Code],0),"0000"),
", SpatialOffsetID:  ",IF(INDEX(RelatedFeatures[Offset Number],$A1603)="","",CONCATENATE("*SpatialOffsetID",TEXT(INDEX(RelatedFeatures[Offset Number],$A1603),"0000"))),"}")))</f>
        <v>#REF!</v>
      </c>
      <c r="P1603" t="e">
        <f>IF(INDEX(Methods[Method Type],$A1603)="","",
CONCATENATE("  - &amp;MethodID",TEXT($A1603,"0000"),
" {","MethodTypeCV:  ",CHAR(34),INDEX(Methods[Method Type],$A1603),CHAR(34),
", MethodCode:  ",CHAR(34),INDEX(Methods[Method Code],$A1603),CHAR(34),
", MethodName:  ",CHAR(34),INDEX(Methods[Method Name],$A1603),CHAR(34),
", MethodDescription:  ",CHAR(34),INDEX(Methods[Method Description],$A1603),CHAR(34),
", MethodLink:  ",CHAR(34),INDEX(Methods[Method Link],$A1603),CHAR(34),
", OrganizationID: *OrganizationID",TEXT(MATCH(INDEX(Methods[Organization Name],$A1603),Organizations[Organization Name],0),"0000"),"}"))</f>
        <v>#REF!</v>
      </c>
      <c r="Q1603" t="e">
        <f>IF(INDEX(Variables[Variable Type],$A1603)="","",
CONCATENATE("  - &amp;VariableID",TEXT($A1603,"0000"),
" {","VariableTypeCV:  ",CHAR(34),INDEX(Variables[Variable Type],$A1603),CHAR(34),
", VariableCode:  ",CHAR(34),INDEX(Variables[Variable Code],$A1603),CHAR(34),
", VariableNameCV:  ",CHAR(34),INDEX(Variables[Variable Name],$A1603),CHAR(34),
", VariableDefinition:  ",CHAR(34),INDEX(Variables[Variable Definition],$A1603),CHAR(34),
", SpecciationCV:  ",CHAR(34),INDEX(Variables[Speciation],$A1603),CHAR(34),
", NoDataValue:  ",CHAR(34),INDEX(Variables[No Data Value],$A1603),CHAR(34),"}"))</f>
        <v>#REF!</v>
      </c>
    </row>
    <row r="1604" spans="1:17" x14ac:dyDescent="0.25">
      <c r="A1604">
        <v>1601</v>
      </c>
      <c r="D1604" t="e">
        <f>IF(INDEX(People[First Name],$A1604)="","",
CONCATENATE("  - &amp;PersonID",TEXT($A1604,"0000"),
" {","PersonFirstName:  ",CHAR(34),INDEX(People[First Name],$A1604),CHAR(34),
", PersonMiddleName:  ",CHAR(34),INDEX(People[Middle Name],$A1604),CHAR(34),
", PersonLastName:  ",CHAR(34),INDEX(People[Last Name],$A1604),CHAR(34),"}"))</f>
        <v>#REF!</v>
      </c>
      <c r="E1604" t="e">
        <f>IF(INDEX(Organizations[Organization Type '[CV']],$A1604)="","",
CONCATENATE("  - &amp;OrganizationID",TEXT($A1604,"0000"),
" {","OrganizationTypeCV:  ",CHAR(34),INDEX(Organizations[Organization Type '[CV']],$A1604),CHAR(34),
", OrganizationCode:  ",CHAR(34),INDEX(Organizations[Organization Code],$A1604),CHAR(34),
", OrganizationName:  ",CHAR(34),INDEX(Organizations[Organization Name],$A1604),CHAR(34),
", OrganizationDescription:  ",CHAR(34),INDEX(Organizations[Organization Description],$A1604),CHAR(34),
", OrganizationLink:  ",CHAR(34),INDEX(Organizations[Organization Link],$A1604),CHAR(34),"}"))</f>
        <v>#REF!</v>
      </c>
      <c r="F1604" t="e">
        <f>IF(INDEX(People[First Name],$A1604)="","",
CONCATENATE("  - &amp;AffiliationID",TEXT($A1604,"0000"),
" {PersonID: *PersonID",TEXT($A1604,"0000"),
", OrganizationID: *OrganizationID",TEXT(MATCH(INDEX(People[Organization Name],$A1604),Organizations[Organization Name],0),"0000"),
", IsPrimaryOrganizationContact: , AffiliationStartDate: , AffiliationEndDate: , PrimaryPhone: ",
", PrimaryEmail: ",CHAR(34),INDEX(People[Primary Email],$A1604),CHAR(34),
", PrimaryAddress: ",CHAR(34),INDEX(People[Primary Address],$A1604),CHAR(34),
", PersonLink: }"))</f>
        <v>#REF!</v>
      </c>
      <c r="H1604" t="e">
        <f>IF(COUNTA(CitationInformation)=0,"",IF(INDEX(AuthorList[Author Name],$A1604)="","",
CONCATENATE("  - &amp;AuthorListID",TEXT($A1604,"0000"),
"  {CitationID: *CitationID0001",
", PersonID: *PersonID",TEXT(MATCH(INDEX(AuthorList[Author Name],$A1604),People[Full Name],0),"0000"),
", AuthorOrder: ",INDEX(AuthorList[Author Number],$A1604),"}")))</f>
        <v>#REF!</v>
      </c>
      <c r="K1604" t="e">
        <f>IF(INDEX(SamplingFeatures[Feature Code],$A1604)="","",
CONCATENATE("  - &amp;SamplingFeatureID",TEXT($A1604,"0000"),
" {","SamplingFeatureUUID:  ",CHAR(34),INDEX(SamplingFeatures[Sampling Feature UUID],$A1604),CHAR(34),
", SamplingFeatureTypeCV:  ",CHAR(34),INDEX(SamplingFeatures[Sampling Feature Type],$A1604),CHAR(34),
", SamplingFeatureCode:  ",CHAR(34),INDEX(SamplingFeatures[Feature Code],$A1604),CHAR(34),
", SamplingFeatureName:  ",CHAR(34),INDEX(SamplingFeatures[Feature Name],$A1604),CHAR(34),
", SamplingFeatureDescription:  ",CHAR(34),INDEX(SamplingFeatures[Feature Description],$A1604),CHAR(34),
", SamplingFeatureGeotypeCV:  ",CHAR(34),INDEX(SamplingFeatures[Feature Geo Type],$A1604),CHAR(34),
", FeatureGeometry:  ",CHAR(34),INDEX(SamplingFeatures[Feature Geometry],$A1604),CHAR(34),
", Elevation_m:  ",CHAR(34),INDEX(SamplingFeatures[Elevation_m],$A1604),CHAR(34),
", ElevationDatumCV:  ",CHAR(34),ElevationDatum,CHAR(34),"}"))</f>
        <v>#REF!</v>
      </c>
      <c r="L1604" t="e">
        <f>IF(INDEX(SamplingFeatures[Sampling Feature Type],$A1604)&lt;&gt;"Site","",
CONCATENATE("  - &amp;SiteID",TEXT(SUMPRODUCT(--($L$3:$L1603&lt;&gt;"")),"0000"),
" {","SamplingFeatureID:  *SamplingFeatureID",TEXT($A1604,"0000"),
", SiteTypeCV:  ",CHAR(34),INDEX(Sites[Site Type],$A1604),CHAR(34),
", Latitude:  ",INDEX(Sites[Latitude],$A1604),
", Longitude:  ",INDEX(Sites[Longitude],$A1604),
", SRSName:  ",CHAR(34),LatLonDatum,CHAR(34),"}"))</f>
        <v>#REF!</v>
      </c>
      <c r="M1604" t="e">
        <f>IF(INDEX(SamplingFeatures[Sampling Feature Type],$A1604)&lt;&gt;"Specimen","",
CONCATENATE("  - &amp;SpecimenID",TEXT(SUMPRODUCT(--($M$3:$M1603&lt;&gt;"")),"0000"),
" {","SamplingFeatureID:  *SamplingFeatureID",TEXT($A1604,"0000"),
", SpecimenTypeCV:  ",CHAR(34),INDEX(Specimens[Specimen Type],$A1604),CHAR(34),
", SpecimenMediumCV:  ",INDEX(Specimens[Specimen Medium],$A1604),
", IsFieldSpecimen:  ",CHAR(34),INDEX(Specimens[Is Field Specimen?],$A1604),CHAR(34),"}"))</f>
        <v>#REF!</v>
      </c>
      <c r="N1604" t="e">
        <f>IF(COUNTA(SpatialOffsets[])=0,"", IF(INDEX(SpatialOffsets[Spatial Offset Type],$A1604)="","",
CONCATENATE("  - &amp;SpatialOffsetID",TEXT($A1604,"0000"),
" {","SpatialOffsetTypeCV:  ",CHAR(34),INDEX(SpatialOffsets[Spatial Offset Type],$A1604),CHAR(34),
", Offset1Value:  ",INDEX(SpatialOffsets[Offset 1 Value],$A1604),
", Offset1UnitID:  ",CHAR(34),INDEX(SpatialOffsets[Offset 1 Unit],$A1604),CHAR(34),
", Offset2Value:  ",INDEX(SpatialOffsets[Offset 2 Value],$A1604),
", Offset2UnitID:  ",CHAR(34),INDEX(SpatialOffsets[Offset 2 Unit],$A1604),CHAR(34),
", Offset3Value:  ",INDEX(SpatialOffsets[Offset 3 Value],$A1604),
", Offset3UnitID:  ",CHAR(34),INDEX(SpatialOffsets[Offset 3 Unit],$A1604),CHAR(34),,"}")))</f>
        <v>#REF!</v>
      </c>
      <c r="O1604" t="e">
        <f>IF(COUNTA(RelatedFeatures[])=0,"", IF(INDEX(RelatedFeatures[First Sampling Feature Code],$A1604)="","",
CONCATENATE("  - &amp;RelationID",TEXT($A1604,"0000"),
" {","SamplingFeatureID:  *SamplingFeatureID",TEXT(MATCH(INDEX(RelatedFeatures[First Sampling Feature Code],$A1604),SamplingFeatures[Feature Code],0),"0000"),
", RelationshipTypeCV:  ",CHAR(34),INDEX(RelatedFeatures[Relationship Type],$A1604),CHAR(34),
", RelatedFeatureID: *SamplingFeatureID",TEXT(MATCH(INDEX(RelatedFeatures[Second Sampling Feature Code],$A1604),SamplingFeatures[Feature Code],0),"0000"),
", SpatialOffsetID:  ",IF(INDEX(RelatedFeatures[Offset Number],$A1604)="","",CONCATENATE("*SpatialOffsetID",TEXT(INDEX(RelatedFeatures[Offset Number],$A1604),"0000"))),"}")))</f>
        <v>#REF!</v>
      </c>
      <c r="P1604" t="e">
        <f>IF(INDEX(Methods[Method Type],$A1604)="","",
CONCATENATE("  - &amp;MethodID",TEXT($A1604,"0000"),
" {","MethodTypeCV:  ",CHAR(34),INDEX(Methods[Method Type],$A1604),CHAR(34),
", MethodCode:  ",CHAR(34),INDEX(Methods[Method Code],$A1604),CHAR(34),
", MethodName:  ",CHAR(34),INDEX(Methods[Method Name],$A1604),CHAR(34),
", MethodDescription:  ",CHAR(34),INDEX(Methods[Method Description],$A1604),CHAR(34),
", MethodLink:  ",CHAR(34),INDEX(Methods[Method Link],$A1604),CHAR(34),
", OrganizationID: *OrganizationID",TEXT(MATCH(INDEX(Methods[Organization Name],$A1604),Organizations[Organization Name],0),"0000"),"}"))</f>
        <v>#REF!</v>
      </c>
      <c r="Q1604" t="e">
        <f>IF(INDEX(Variables[Variable Type],$A1604)="","",
CONCATENATE("  - &amp;VariableID",TEXT($A1604,"0000"),
" {","VariableTypeCV:  ",CHAR(34),INDEX(Variables[Variable Type],$A1604),CHAR(34),
", VariableCode:  ",CHAR(34),INDEX(Variables[Variable Code],$A1604),CHAR(34),
", VariableNameCV:  ",CHAR(34),INDEX(Variables[Variable Name],$A1604),CHAR(34),
", VariableDefinition:  ",CHAR(34),INDEX(Variables[Variable Definition],$A1604),CHAR(34),
", SpecciationCV:  ",CHAR(34),INDEX(Variables[Speciation],$A1604),CHAR(34),
", NoDataValue:  ",CHAR(34),INDEX(Variables[No Data Value],$A1604),CHAR(34),"}"))</f>
        <v>#REF!</v>
      </c>
    </row>
    <row r="1605" spans="1:17" x14ac:dyDescent="0.25">
      <c r="A1605">
        <v>1602</v>
      </c>
      <c r="D1605" t="e">
        <f>IF(INDEX(People[First Name],$A1605)="","",
CONCATENATE("  - &amp;PersonID",TEXT($A1605,"0000"),
" {","PersonFirstName:  ",CHAR(34),INDEX(People[First Name],$A1605),CHAR(34),
", PersonMiddleName:  ",CHAR(34),INDEX(People[Middle Name],$A1605),CHAR(34),
", PersonLastName:  ",CHAR(34),INDEX(People[Last Name],$A1605),CHAR(34),"}"))</f>
        <v>#REF!</v>
      </c>
      <c r="E1605" t="e">
        <f>IF(INDEX(Organizations[Organization Type '[CV']],$A1605)="","",
CONCATENATE("  - &amp;OrganizationID",TEXT($A1605,"0000"),
" {","OrganizationTypeCV:  ",CHAR(34),INDEX(Organizations[Organization Type '[CV']],$A1605),CHAR(34),
", OrganizationCode:  ",CHAR(34),INDEX(Organizations[Organization Code],$A1605),CHAR(34),
", OrganizationName:  ",CHAR(34),INDEX(Organizations[Organization Name],$A1605),CHAR(34),
", OrganizationDescription:  ",CHAR(34),INDEX(Organizations[Organization Description],$A1605),CHAR(34),
", OrganizationLink:  ",CHAR(34),INDEX(Organizations[Organization Link],$A1605),CHAR(34),"}"))</f>
        <v>#REF!</v>
      </c>
      <c r="F1605" t="e">
        <f>IF(INDEX(People[First Name],$A1605)="","",
CONCATENATE("  - &amp;AffiliationID",TEXT($A1605,"0000"),
" {PersonID: *PersonID",TEXT($A1605,"0000"),
", OrganizationID: *OrganizationID",TEXT(MATCH(INDEX(People[Organization Name],$A1605),Organizations[Organization Name],0),"0000"),
", IsPrimaryOrganizationContact: , AffiliationStartDate: , AffiliationEndDate: , PrimaryPhone: ",
", PrimaryEmail: ",CHAR(34),INDEX(People[Primary Email],$A1605),CHAR(34),
", PrimaryAddress: ",CHAR(34),INDEX(People[Primary Address],$A1605),CHAR(34),
", PersonLink: }"))</f>
        <v>#REF!</v>
      </c>
      <c r="H1605" t="e">
        <f>IF(COUNTA(CitationInformation)=0,"",IF(INDEX(AuthorList[Author Name],$A1605)="","",
CONCATENATE("  - &amp;AuthorListID",TEXT($A1605,"0000"),
"  {CitationID: *CitationID0001",
", PersonID: *PersonID",TEXT(MATCH(INDEX(AuthorList[Author Name],$A1605),People[Full Name],0),"0000"),
", AuthorOrder: ",INDEX(AuthorList[Author Number],$A1605),"}")))</f>
        <v>#REF!</v>
      </c>
      <c r="K1605" t="e">
        <f>IF(INDEX(SamplingFeatures[Feature Code],$A1605)="","",
CONCATENATE("  - &amp;SamplingFeatureID",TEXT($A1605,"0000"),
" {","SamplingFeatureUUID:  ",CHAR(34),INDEX(SamplingFeatures[Sampling Feature UUID],$A1605),CHAR(34),
", SamplingFeatureTypeCV:  ",CHAR(34),INDEX(SamplingFeatures[Sampling Feature Type],$A1605),CHAR(34),
", SamplingFeatureCode:  ",CHAR(34),INDEX(SamplingFeatures[Feature Code],$A1605),CHAR(34),
", SamplingFeatureName:  ",CHAR(34),INDEX(SamplingFeatures[Feature Name],$A1605),CHAR(34),
", SamplingFeatureDescription:  ",CHAR(34),INDEX(SamplingFeatures[Feature Description],$A1605),CHAR(34),
", SamplingFeatureGeotypeCV:  ",CHAR(34),INDEX(SamplingFeatures[Feature Geo Type],$A1605),CHAR(34),
", FeatureGeometry:  ",CHAR(34),INDEX(SamplingFeatures[Feature Geometry],$A1605),CHAR(34),
", Elevation_m:  ",CHAR(34),INDEX(SamplingFeatures[Elevation_m],$A1605),CHAR(34),
", ElevationDatumCV:  ",CHAR(34),ElevationDatum,CHAR(34),"}"))</f>
        <v>#REF!</v>
      </c>
      <c r="L1605" t="e">
        <f>IF(INDEX(SamplingFeatures[Sampling Feature Type],$A1605)&lt;&gt;"Site","",
CONCATENATE("  - &amp;SiteID",TEXT(SUMPRODUCT(--($L$3:$L1604&lt;&gt;"")),"0000"),
" {","SamplingFeatureID:  *SamplingFeatureID",TEXT($A1605,"0000"),
", SiteTypeCV:  ",CHAR(34),INDEX(Sites[Site Type],$A1605),CHAR(34),
", Latitude:  ",INDEX(Sites[Latitude],$A1605),
", Longitude:  ",INDEX(Sites[Longitude],$A1605),
", SRSName:  ",CHAR(34),LatLonDatum,CHAR(34),"}"))</f>
        <v>#REF!</v>
      </c>
      <c r="M1605" t="e">
        <f>IF(INDEX(SamplingFeatures[Sampling Feature Type],$A1605)&lt;&gt;"Specimen","",
CONCATENATE("  - &amp;SpecimenID",TEXT(SUMPRODUCT(--($M$3:$M1604&lt;&gt;"")),"0000"),
" {","SamplingFeatureID:  *SamplingFeatureID",TEXT($A1605,"0000"),
", SpecimenTypeCV:  ",CHAR(34),INDEX(Specimens[Specimen Type],$A1605),CHAR(34),
", SpecimenMediumCV:  ",INDEX(Specimens[Specimen Medium],$A1605),
", IsFieldSpecimen:  ",CHAR(34),INDEX(Specimens[Is Field Specimen?],$A1605),CHAR(34),"}"))</f>
        <v>#REF!</v>
      </c>
      <c r="N1605" t="e">
        <f>IF(COUNTA(SpatialOffsets[])=0,"", IF(INDEX(SpatialOffsets[Spatial Offset Type],$A1605)="","",
CONCATENATE("  - &amp;SpatialOffsetID",TEXT($A1605,"0000"),
" {","SpatialOffsetTypeCV:  ",CHAR(34),INDEX(SpatialOffsets[Spatial Offset Type],$A1605),CHAR(34),
", Offset1Value:  ",INDEX(SpatialOffsets[Offset 1 Value],$A1605),
", Offset1UnitID:  ",CHAR(34),INDEX(SpatialOffsets[Offset 1 Unit],$A1605),CHAR(34),
", Offset2Value:  ",INDEX(SpatialOffsets[Offset 2 Value],$A1605),
", Offset2UnitID:  ",CHAR(34),INDEX(SpatialOffsets[Offset 2 Unit],$A1605),CHAR(34),
", Offset3Value:  ",INDEX(SpatialOffsets[Offset 3 Value],$A1605),
", Offset3UnitID:  ",CHAR(34),INDEX(SpatialOffsets[Offset 3 Unit],$A1605),CHAR(34),,"}")))</f>
        <v>#REF!</v>
      </c>
      <c r="O1605" t="e">
        <f>IF(COUNTA(RelatedFeatures[])=0,"", IF(INDEX(RelatedFeatures[First Sampling Feature Code],$A1605)="","",
CONCATENATE("  - &amp;RelationID",TEXT($A1605,"0000"),
" {","SamplingFeatureID:  *SamplingFeatureID",TEXT(MATCH(INDEX(RelatedFeatures[First Sampling Feature Code],$A1605),SamplingFeatures[Feature Code],0),"0000"),
", RelationshipTypeCV:  ",CHAR(34),INDEX(RelatedFeatures[Relationship Type],$A1605),CHAR(34),
", RelatedFeatureID: *SamplingFeatureID",TEXT(MATCH(INDEX(RelatedFeatures[Second Sampling Feature Code],$A1605),SamplingFeatures[Feature Code],0),"0000"),
", SpatialOffsetID:  ",IF(INDEX(RelatedFeatures[Offset Number],$A1605)="","",CONCATENATE("*SpatialOffsetID",TEXT(INDEX(RelatedFeatures[Offset Number],$A1605),"0000"))),"}")))</f>
        <v>#REF!</v>
      </c>
      <c r="P1605" t="e">
        <f>IF(INDEX(Methods[Method Type],$A1605)="","",
CONCATENATE("  - &amp;MethodID",TEXT($A1605,"0000"),
" {","MethodTypeCV:  ",CHAR(34),INDEX(Methods[Method Type],$A1605),CHAR(34),
", MethodCode:  ",CHAR(34),INDEX(Methods[Method Code],$A1605),CHAR(34),
", MethodName:  ",CHAR(34),INDEX(Methods[Method Name],$A1605),CHAR(34),
", MethodDescription:  ",CHAR(34),INDEX(Methods[Method Description],$A1605),CHAR(34),
", MethodLink:  ",CHAR(34),INDEX(Methods[Method Link],$A1605),CHAR(34),
", OrganizationID: *OrganizationID",TEXT(MATCH(INDEX(Methods[Organization Name],$A1605),Organizations[Organization Name],0),"0000"),"}"))</f>
        <v>#REF!</v>
      </c>
      <c r="Q1605" t="e">
        <f>IF(INDEX(Variables[Variable Type],$A1605)="","",
CONCATENATE("  - &amp;VariableID",TEXT($A1605,"0000"),
" {","VariableTypeCV:  ",CHAR(34),INDEX(Variables[Variable Type],$A1605),CHAR(34),
", VariableCode:  ",CHAR(34),INDEX(Variables[Variable Code],$A1605),CHAR(34),
", VariableNameCV:  ",CHAR(34),INDEX(Variables[Variable Name],$A1605),CHAR(34),
", VariableDefinition:  ",CHAR(34),INDEX(Variables[Variable Definition],$A1605),CHAR(34),
", SpecciationCV:  ",CHAR(34),INDEX(Variables[Speciation],$A1605),CHAR(34),
", NoDataValue:  ",CHAR(34),INDEX(Variables[No Data Value],$A1605),CHAR(34),"}"))</f>
        <v>#REF!</v>
      </c>
    </row>
    <row r="1606" spans="1:17" x14ac:dyDescent="0.25">
      <c r="A1606">
        <v>1603</v>
      </c>
      <c r="D1606" t="e">
        <f>IF(INDEX(People[First Name],$A1606)="","",
CONCATENATE("  - &amp;PersonID",TEXT($A1606,"0000"),
" {","PersonFirstName:  ",CHAR(34),INDEX(People[First Name],$A1606),CHAR(34),
", PersonMiddleName:  ",CHAR(34),INDEX(People[Middle Name],$A1606),CHAR(34),
", PersonLastName:  ",CHAR(34),INDEX(People[Last Name],$A1606),CHAR(34),"}"))</f>
        <v>#REF!</v>
      </c>
      <c r="E1606" t="e">
        <f>IF(INDEX(Organizations[Organization Type '[CV']],$A1606)="","",
CONCATENATE("  - &amp;OrganizationID",TEXT($A1606,"0000"),
" {","OrganizationTypeCV:  ",CHAR(34),INDEX(Organizations[Organization Type '[CV']],$A1606),CHAR(34),
", OrganizationCode:  ",CHAR(34),INDEX(Organizations[Organization Code],$A1606),CHAR(34),
", OrganizationName:  ",CHAR(34),INDEX(Organizations[Organization Name],$A1606),CHAR(34),
", OrganizationDescription:  ",CHAR(34),INDEX(Organizations[Organization Description],$A1606),CHAR(34),
", OrganizationLink:  ",CHAR(34),INDEX(Organizations[Organization Link],$A1606),CHAR(34),"}"))</f>
        <v>#REF!</v>
      </c>
      <c r="F1606" t="e">
        <f>IF(INDEX(People[First Name],$A1606)="","",
CONCATENATE("  - &amp;AffiliationID",TEXT($A1606,"0000"),
" {PersonID: *PersonID",TEXT($A1606,"0000"),
", OrganizationID: *OrganizationID",TEXT(MATCH(INDEX(People[Organization Name],$A1606),Organizations[Organization Name],0),"0000"),
", IsPrimaryOrganizationContact: , AffiliationStartDate: , AffiliationEndDate: , PrimaryPhone: ",
", PrimaryEmail: ",CHAR(34),INDEX(People[Primary Email],$A1606),CHAR(34),
", PrimaryAddress: ",CHAR(34),INDEX(People[Primary Address],$A1606),CHAR(34),
", PersonLink: }"))</f>
        <v>#REF!</v>
      </c>
      <c r="H1606" t="e">
        <f>IF(COUNTA(CitationInformation)=0,"",IF(INDEX(AuthorList[Author Name],$A1606)="","",
CONCATENATE("  - &amp;AuthorListID",TEXT($A1606,"0000"),
"  {CitationID: *CitationID0001",
", PersonID: *PersonID",TEXT(MATCH(INDEX(AuthorList[Author Name],$A1606),People[Full Name],0),"0000"),
", AuthorOrder: ",INDEX(AuthorList[Author Number],$A1606),"}")))</f>
        <v>#REF!</v>
      </c>
      <c r="K1606" t="e">
        <f>IF(INDEX(SamplingFeatures[Feature Code],$A1606)="","",
CONCATENATE("  - &amp;SamplingFeatureID",TEXT($A1606,"0000"),
" {","SamplingFeatureUUID:  ",CHAR(34),INDEX(SamplingFeatures[Sampling Feature UUID],$A1606),CHAR(34),
", SamplingFeatureTypeCV:  ",CHAR(34),INDEX(SamplingFeatures[Sampling Feature Type],$A1606),CHAR(34),
", SamplingFeatureCode:  ",CHAR(34),INDEX(SamplingFeatures[Feature Code],$A1606),CHAR(34),
", SamplingFeatureName:  ",CHAR(34),INDEX(SamplingFeatures[Feature Name],$A1606),CHAR(34),
", SamplingFeatureDescription:  ",CHAR(34),INDEX(SamplingFeatures[Feature Description],$A1606),CHAR(34),
", SamplingFeatureGeotypeCV:  ",CHAR(34),INDEX(SamplingFeatures[Feature Geo Type],$A1606),CHAR(34),
", FeatureGeometry:  ",CHAR(34),INDEX(SamplingFeatures[Feature Geometry],$A1606),CHAR(34),
", Elevation_m:  ",CHAR(34),INDEX(SamplingFeatures[Elevation_m],$A1606),CHAR(34),
", ElevationDatumCV:  ",CHAR(34),ElevationDatum,CHAR(34),"}"))</f>
        <v>#REF!</v>
      </c>
      <c r="L1606" t="e">
        <f>IF(INDEX(SamplingFeatures[Sampling Feature Type],$A1606)&lt;&gt;"Site","",
CONCATENATE("  - &amp;SiteID",TEXT(SUMPRODUCT(--($L$3:$L1605&lt;&gt;"")),"0000"),
" {","SamplingFeatureID:  *SamplingFeatureID",TEXT($A1606,"0000"),
", SiteTypeCV:  ",CHAR(34),INDEX(Sites[Site Type],$A1606),CHAR(34),
", Latitude:  ",INDEX(Sites[Latitude],$A1606),
", Longitude:  ",INDEX(Sites[Longitude],$A1606),
", SRSName:  ",CHAR(34),LatLonDatum,CHAR(34),"}"))</f>
        <v>#REF!</v>
      </c>
      <c r="M1606" t="e">
        <f>IF(INDEX(SamplingFeatures[Sampling Feature Type],$A1606)&lt;&gt;"Specimen","",
CONCATENATE("  - &amp;SpecimenID",TEXT(SUMPRODUCT(--($M$3:$M1605&lt;&gt;"")),"0000"),
" {","SamplingFeatureID:  *SamplingFeatureID",TEXT($A1606,"0000"),
", SpecimenTypeCV:  ",CHAR(34),INDEX(Specimens[Specimen Type],$A1606),CHAR(34),
", SpecimenMediumCV:  ",INDEX(Specimens[Specimen Medium],$A1606),
", IsFieldSpecimen:  ",CHAR(34),INDEX(Specimens[Is Field Specimen?],$A1606),CHAR(34),"}"))</f>
        <v>#REF!</v>
      </c>
      <c r="N1606" t="e">
        <f>IF(COUNTA(SpatialOffsets[])=0,"", IF(INDEX(SpatialOffsets[Spatial Offset Type],$A1606)="","",
CONCATENATE("  - &amp;SpatialOffsetID",TEXT($A1606,"0000"),
" {","SpatialOffsetTypeCV:  ",CHAR(34),INDEX(SpatialOffsets[Spatial Offset Type],$A1606),CHAR(34),
", Offset1Value:  ",INDEX(SpatialOffsets[Offset 1 Value],$A1606),
", Offset1UnitID:  ",CHAR(34),INDEX(SpatialOffsets[Offset 1 Unit],$A1606),CHAR(34),
", Offset2Value:  ",INDEX(SpatialOffsets[Offset 2 Value],$A1606),
", Offset2UnitID:  ",CHAR(34),INDEX(SpatialOffsets[Offset 2 Unit],$A1606),CHAR(34),
", Offset3Value:  ",INDEX(SpatialOffsets[Offset 3 Value],$A1606),
", Offset3UnitID:  ",CHAR(34),INDEX(SpatialOffsets[Offset 3 Unit],$A1606),CHAR(34),,"}")))</f>
        <v>#REF!</v>
      </c>
      <c r="O1606" t="e">
        <f>IF(COUNTA(RelatedFeatures[])=0,"", IF(INDEX(RelatedFeatures[First Sampling Feature Code],$A1606)="","",
CONCATENATE("  - &amp;RelationID",TEXT($A1606,"0000"),
" {","SamplingFeatureID:  *SamplingFeatureID",TEXT(MATCH(INDEX(RelatedFeatures[First Sampling Feature Code],$A1606),SamplingFeatures[Feature Code],0),"0000"),
", RelationshipTypeCV:  ",CHAR(34),INDEX(RelatedFeatures[Relationship Type],$A1606),CHAR(34),
", RelatedFeatureID: *SamplingFeatureID",TEXT(MATCH(INDEX(RelatedFeatures[Second Sampling Feature Code],$A1606),SamplingFeatures[Feature Code],0),"0000"),
", SpatialOffsetID:  ",IF(INDEX(RelatedFeatures[Offset Number],$A1606)="","",CONCATENATE("*SpatialOffsetID",TEXT(INDEX(RelatedFeatures[Offset Number],$A1606),"0000"))),"}")))</f>
        <v>#REF!</v>
      </c>
      <c r="P1606" t="e">
        <f>IF(INDEX(Methods[Method Type],$A1606)="","",
CONCATENATE("  - &amp;MethodID",TEXT($A1606,"0000"),
" {","MethodTypeCV:  ",CHAR(34),INDEX(Methods[Method Type],$A1606),CHAR(34),
", MethodCode:  ",CHAR(34),INDEX(Methods[Method Code],$A1606),CHAR(34),
", MethodName:  ",CHAR(34),INDEX(Methods[Method Name],$A1606),CHAR(34),
", MethodDescription:  ",CHAR(34),INDEX(Methods[Method Description],$A1606),CHAR(34),
", MethodLink:  ",CHAR(34),INDEX(Methods[Method Link],$A1606),CHAR(34),
", OrganizationID: *OrganizationID",TEXT(MATCH(INDEX(Methods[Organization Name],$A1606),Organizations[Organization Name],0),"0000"),"}"))</f>
        <v>#REF!</v>
      </c>
      <c r="Q1606" t="e">
        <f>IF(INDEX(Variables[Variable Type],$A1606)="","",
CONCATENATE("  - &amp;VariableID",TEXT($A1606,"0000"),
" {","VariableTypeCV:  ",CHAR(34),INDEX(Variables[Variable Type],$A1606),CHAR(34),
", VariableCode:  ",CHAR(34),INDEX(Variables[Variable Code],$A1606),CHAR(34),
", VariableNameCV:  ",CHAR(34),INDEX(Variables[Variable Name],$A1606),CHAR(34),
", VariableDefinition:  ",CHAR(34),INDEX(Variables[Variable Definition],$A1606),CHAR(34),
", SpecciationCV:  ",CHAR(34),INDEX(Variables[Speciation],$A1606),CHAR(34),
", NoDataValue:  ",CHAR(34),INDEX(Variables[No Data Value],$A1606),CHAR(34),"}"))</f>
        <v>#REF!</v>
      </c>
    </row>
    <row r="1607" spans="1:17" x14ac:dyDescent="0.25">
      <c r="A1607">
        <v>1604</v>
      </c>
      <c r="D1607" t="e">
        <f>IF(INDEX(People[First Name],$A1607)="","",
CONCATENATE("  - &amp;PersonID",TEXT($A1607,"0000"),
" {","PersonFirstName:  ",CHAR(34),INDEX(People[First Name],$A1607),CHAR(34),
", PersonMiddleName:  ",CHAR(34),INDEX(People[Middle Name],$A1607),CHAR(34),
", PersonLastName:  ",CHAR(34),INDEX(People[Last Name],$A1607),CHAR(34),"}"))</f>
        <v>#REF!</v>
      </c>
      <c r="E1607" t="e">
        <f>IF(INDEX(Organizations[Organization Type '[CV']],$A1607)="","",
CONCATENATE("  - &amp;OrganizationID",TEXT($A1607,"0000"),
" {","OrganizationTypeCV:  ",CHAR(34),INDEX(Organizations[Organization Type '[CV']],$A1607),CHAR(34),
", OrganizationCode:  ",CHAR(34),INDEX(Organizations[Organization Code],$A1607),CHAR(34),
", OrganizationName:  ",CHAR(34),INDEX(Organizations[Organization Name],$A1607),CHAR(34),
", OrganizationDescription:  ",CHAR(34),INDEX(Organizations[Organization Description],$A1607),CHAR(34),
", OrganizationLink:  ",CHAR(34),INDEX(Organizations[Organization Link],$A1607),CHAR(34),"}"))</f>
        <v>#REF!</v>
      </c>
      <c r="F1607" t="e">
        <f>IF(INDEX(People[First Name],$A1607)="","",
CONCATENATE("  - &amp;AffiliationID",TEXT($A1607,"0000"),
" {PersonID: *PersonID",TEXT($A1607,"0000"),
", OrganizationID: *OrganizationID",TEXT(MATCH(INDEX(People[Organization Name],$A1607),Organizations[Organization Name],0),"0000"),
", IsPrimaryOrganizationContact: , AffiliationStartDate: , AffiliationEndDate: , PrimaryPhone: ",
", PrimaryEmail: ",CHAR(34),INDEX(People[Primary Email],$A1607),CHAR(34),
", PrimaryAddress: ",CHAR(34),INDEX(People[Primary Address],$A1607),CHAR(34),
", PersonLink: }"))</f>
        <v>#REF!</v>
      </c>
      <c r="H1607" t="e">
        <f>IF(COUNTA(CitationInformation)=0,"",IF(INDEX(AuthorList[Author Name],$A1607)="","",
CONCATENATE("  - &amp;AuthorListID",TEXT($A1607,"0000"),
"  {CitationID: *CitationID0001",
", PersonID: *PersonID",TEXT(MATCH(INDEX(AuthorList[Author Name],$A1607),People[Full Name],0),"0000"),
", AuthorOrder: ",INDEX(AuthorList[Author Number],$A1607),"}")))</f>
        <v>#REF!</v>
      </c>
      <c r="K1607" t="e">
        <f>IF(INDEX(SamplingFeatures[Feature Code],$A1607)="","",
CONCATENATE("  - &amp;SamplingFeatureID",TEXT($A1607,"0000"),
" {","SamplingFeatureUUID:  ",CHAR(34),INDEX(SamplingFeatures[Sampling Feature UUID],$A1607),CHAR(34),
", SamplingFeatureTypeCV:  ",CHAR(34),INDEX(SamplingFeatures[Sampling Feature Type],$A1607),CHAR(34),
", SamplingFeatureCode:  ",CHAR(34),INDEX(SamplingFeatures[Feature Code],$A1607),CHAR(34),
", SamplingFeatureName:  ",CHAR(34),INDEX(SamplingFeatures[Feature Name],$A1607),CHAR(34),
", SamplingFeatureDescription:  ",CHAR(34),INDEX(SamplingFeatures[Feature Description],$A1607),CHAR(34),
", SamplingFeatureGeotypeCV:  ",CHAR(34),INDEX(SamplingFeatures[Feature Geo Type],$A1607),CHAR(34),
", FeatureGeometry:  ",CHAR(34),INDEX(SamplingFeatures[Feature Geometry],$A1607),CHAR(34),
", Elevation_m:  ",CHAR(34),INDEX(SamplingFeatures[Elevation_m],$A1607),CHAR(34),
", ElevationDatumCV:  ",CHAR(34),ElevationDatum,CHAR(34),"}"))</f>
        <v>#REF!</v>
      </c>
      <c r="L1607" t="e">
        <f>IF(INDEX(SamplingFeatures[Sampling Feature Type],$A1607)&lt;&gt;"Site","",
CONCATENATE("  - &amp;SiteID",TEXT(SUMPRODUCT(--($L$3:$L1606&lt;&gt;"")),"0000"),
" {","SamplingFeatureID:  *SamplingFeatureID",TEXT($A1607,"0000"),
", SiteTypeCV:  ",CHAR(34),INDEX(Sites[Site Type],$A1607),CHAR(34),
", Latitude:  ",INDEX(Sites[Latitude],$A1607),
", Longitude:  ",INDEX(Sites[Longitude],$A1607),
", SRSName:  ",CHAR(34),LatLonDatum,CHAR(34),"}"))</f>
        <v>#REF!</v>
      </c>
      <c r="M1607" t="e">
        <f>IF(INDEX(SamplingFeatures[Sampling Feature Type],$A1607)&lt;&gt;"Specimen","",
CONCATENATE("  - &amp;SpecimenID",TEXT(SUMPRODUCT(--($M$3:$M1606&lt;&gt;"")),"0000"),
" {","SamplingFeatureID:  *SamplingFeatureID",TEXT($A1607,"0000"),
", SpecimenTypeCV:  ",CHAR(34),INDEX(Specimens[Specimen Type],$A1607),CHAR(34),
", SpecimenMediumCV:  ",INDEX(Specimens[Specimen Medium],$A1607),
", IsFieldSpecimen:  ",CHAR(34),INDEX(Specimens[Is Field Specimen?],$A1607),CHAR(34),"}"))</f>
        <v>#REF!</v>
      </c>
      <c r="N1607" t="e">
        <f>IF(COUNTA(SpatialOffsets[])=0,"", IF(INDEX(SpatialOffsets[Spatial Offset Type],$A1607)="","",
CONCATENATE("  - &amp;SpatialOffsetID",TEXT($A1607,"0000"),
" {","SpatialOffsetTypeCV:  ",CHAR(34),INDEX(SpatialOffsets[Spatial Offset Type],$A1607),CHAR(34),
", Offset1Value:  ",INDEX(SpatialOffsets[Offset 1 Value],$A1607),
", Offset1UnitID:  ",CHAR(34),INDEX(SpatialOffsets[Offset 1 Unit],$A1607),CHAR(34),
", Offset2Value:  ",INDEX(SpatialOffsets[Offset 2 Value],$A1607),
", Offset2UnitID:  ",CHAR(34),INDEX(SpatialOffsets[Offset 2 Unit],$A1607),CHAR(34),
", Offset3Value:  ",INDEX(SpatialOffsets[Offset 3 Value],$A1607),
", Offset3UnitID:  ",CHAR(34),INDEX(SpatialOffsets[Offset 3 Unit],$A1607),CHAR(34),,"}")))</f>
        <v>#REF!</v>
      </c>
      <c r="O1607" t="e">
        <f>IF(COUNTA(RelatedFeatures[])=0,"", IF(INDEX(RelatedFeatures[First Sampling Feature Code],$A1607)="","",
CONCATENATE("  - &amp;RelationID",TEXT($A1607,"0000"),
" {","SamplingFeatureID:  *SamplingFeatureID",TEXT(MATCH(INDEX(RelatedFeatures[First Sampling Feature Code],$A1607),SamplingFeatures[Feature Code],0),"0000"),
", RelationshipTypeCV:  ",CHAR(34),INDEX(RelatedFeatures[Relationship Type],$A1607),CHAR(34),
", RelatedFeatureID: *SamplingFeatureID",TEXT(MATCH(INDEX(RelatedFeatures[Second Sampling Feature Code],$A1607),SamplingFeatures[Feature Code],0),"0000"),
", SpatialOffsetID:  ",IF(INDEX(RelatedFeatures[Offset Number],$A1607)="","",CONCATENATE("*SpatialOffsetID",TEXT(INDEX(RelatedFeatures[Offset Number],$A1607),"0000"))),"}")))</f>
        <v>#REF!</v>
      </c>
      <c r="P1607" t="e">
        <f>IF(INDEX(Methods[Method Type],$A1607)="","",
CONCATENATE("  - &amp;MethodID",TEXT($A1607,"0000"),
" {","MethodTypeCV:  ",CHAR(34),INDEX(Methods[Method Type],$A1607),CHAR(34),
", MethodCode:  ",CHAR(34),INDEX(Methods[Method Code],$A1607),CHAR(34),
", MethodName:  ",CHAR(34),INDEX(Methods[Method Name],$A1607),CHAR(34),
", MethodDescription:  ",CHAR(34),INDEX(Methods[Method Description],$A1607),CHAR(34),
", MethodLink:  ",CHAR(34),INDEX(Methods[Method Link],$A1607),CHAR(34),
", OrganizationID: *OrganizationID",TEXT(MATCH(INDEX(Methods[Organization Name],$A1607),Organizations[Organization Name],0),"0000"),"}"))</f>
        <v>#REF!</v>
      </c>
      <c r="Q1607" t="e">
        <f>IF(INDEX(Variables[Variable Type],$A1607)="","",
CONCATENATE("  - &amp;VariableID",TEXT($A1607,"0000"),
" {","VariableTypeCV:  ",CHAR(34),INDEX(Variables[Variable Type],$A1607),CHAR(34),
", VariableCode:  ",CHAR(34),INDEX(Variables[Variable Code],$A1607),CHAR(34),
", VariableNameCV:  ",CHAR(34),INDEX(Variables[Variable Name],$A1607),CHAR(34),
", VariableDefinition:  ",CHAR(34),INDEX(Variables[Variable Definition],$A1607),CHAR(34),
", SpecciationCV:  ",CHAR(34),INDEX(Variables[Speciation],$A1607),CHAR(34),
", NoDataValue:  ",CHAR(34),INDEX(Variables[No Data Value],$A1607),CHAR(34),"}"))</f>
        <v>#REF!</v>
      </c>
    </row>
    <row r="1608" spans="1:17" x14ac:dyDescent="0.25">
      <c r="A1608">
        <v>1605</v>
      </c>
      <c r="D1608" t="e">
        <f>IF(INDEX(People[First Name],$A1608)="","",
CONCATENATE("  - &amp;PersonID",TEXT($A1608,"0000"),
" {","PersonFirstName:  ",CHAR(34),INDEX(People[First Name],$A1608),CHAR(34),
", PersonMiddleName:  ",CHAR(34),INDEX(People[Middle Name],$A1608),CHAR(34),
", PersonLastName:  ",CHAR(34),INDEX(People[Last Name],$A1608),CHAR(34),"}"))</f>
        <v>#REF!</v>
      </c>
      <c r="E1608" t="e">
        <f>IF(INDEX(Organizations[Organization Type '[CV']],$A1608)="","",
CONCATENATE("  - &amp;OrganizationID",TEXT($A1608,"0000"),
" {","OrganizationTypeCV:  ",CHAR(34),INDEX(Organizations[Organization Type '[CV']],$A1608),CHAR(34),
", OrganizationCode:  ",CHAR(34),INDEX(Organizations[Organization Code],$A1608),CHAR(34),
", OrganizationName:  ",CHAR(34),INDEX(Organizations[Organization Name],$A1608),CHAR(34),
", OrganizationDescription:  ",CHAR(34),INDEX(Organizations[Organization Description],$A1608),CHAR(34),
", OrganizationLink:  ",CHAR(34),INDEX(Organizations[Organization Link],$A1608),CHAR(34),"}"))</f>
        <v>#REF!</v>
      </c>
      <c r="F1608" t="e">
        <f>IF(INDEX(People[First Name],$A1608)="","",
CONCATENATE("  - &amp;AffiliationID",TEXT($A1608,"0000"),
" {PersonID: *PersonID",TEXT($A1608,"0000"),
", OrganizationID: *OrganizationID",TEXT(MATCH(INDEX(People[Organization Name],$A1608),Organizations[Organization Name],0),"0000"),
", IsPrimaryOrganizationContact: , AffiliationStartDate: , AffiliationEndDate: , PrimaryPhone: ",
", PrimaryEmail: ",CHAR(34),INDEX(People[Primary Email],$A1608),CHAR(34),
", PrimaryAddress: ",CHAR(34),INDEX(People[Primary Address],$A1608),CHAR(34),
", PersonLink: }"))</f>
        <v>#REF!</v>
      </c>
      <c r="H1608" t="e">
        <f>IF(COUNTA(CitationInformation)=0,"",IF(INDEX(AuthorList[Author Name],$A1608)="","",
CONCATENATE("  - &amp;AuthorListID",TEXT($A1608,"0000"),
"  {CitationID: *CitationID0001",
", PersonID: *PersonID",TEXT(MATCH(INDEX(AuthorList[Author Name],$A1608),People[Full Name],0),"0000"),
", AuthorOrder: ",INDEX(AuthorList[Author Number],$A1608),"}")))</f>
        <v>#REF!</v>
      </c>
      <c r="K1608" t="e">
        <f>IF(INDEX(SamplingFeatures[Feature Code],$A1608)="","",
CONCATENATE("  - &amp;SamplingFeatureID",TEXT($A1608,"0000"),
" {","SamplingFeatureUUID:  ",CHAR(34),INDEX(SamplingFeatures[Sampling Feature UUID],$A1608),CHAR(34),
", SamplingFeatureTypeCV:  ",CHAR(34),INDEX(SamplingFeatures[Sampling Feature Type],$A1608),CHAR(34),
", SamplingFeatureCode:  ",CHAR(34),INDEX(SamplingFeatures[Feature Code],$A1608),CHAR(34),
", SamplingFeatureName:  ",CHAR(34),INDEX(SamplingFeatures[Feature Name],$A1608),CHAR(34),
", SamplingFeatureDescription:  ",CHAR(34),INDEX(SamplingFeatures[Feature Description],$A1608),CHAR(34),
", SamplingFeatureGeotypeCV:  ",CHAR(34),INDEX(SamplingFeatures[Feature Geo Type],$A1608),CHAR(34),
", FeatureGeometry:  ",CHAR(34),INDEX(SamplingFeatures[Feature Geometry],$A1608),CHAR(34),
", Elevation_m:  ",CHAR(34),INDEX(SamplingFeatures[Elevation_m],$A1608),CHAR(34),
", ElevationDatumCV:  ",CHAR(34),ElevationDatum,CHAR(34),"}"))</f>
        <v>#REF!</v>
      </c>
      <c r="L1608" t="e">
        <f>IF(INDEX(SamplingFeatures[Sampling Feature Type],$A1608)&lt;&gt;"Site","",
CONCATENATE("  - &amp;SiteID",TEXT(SUMPRODUCT(--($L$3:$L1607&lt;&gt;"")),"0000"),
" {","SamplingFeatureID:  *SamplingFeatureID",TEXT($A1608,"0000"),
", SiteTypeCV:  ",CHAR(34),INDEX(Sites[Site Type],$A1608),CHAR(34),
", Latitude:  ",INDEX(Sites[Latitude],$A1608),
", Longitude:  ",INDEX(Sites[Longitude],$A1608),
", SRSName:  ",CHAR(34),LatLonDatum,CHAR(34),"}"))</f>
        <v>#REF!</v>
      </c>
      <c r="M1608" t="e">
        <f>IF(INDEX(SamplingFeatures[Sampling Feature Type],$A1608)&lt;&gt;"Specimen","",
CONCATENATE("  - &amp;SpecimenID",TEXT(SUMPRODUCT(--($M$3:$M1607&lt;&gt;"")),"0000"),
" {","SamplingFeatureID:  *SamplingFeatureID",TEXT($A1608,"0000"),
", SpecimenTypeCV:  ",CHAR(34),INDEX(Specimens[Specimen Type],$A1608),CHAR(34),
", SpecimenMediumCV:  ",INDEX(Specimens[Specimen Medium],$A1608),
", IsFieldSpecimen:  ",CHAR(34),INDEX(Specimens[Is Field Specimen?],$A1608),CHAR(34),"}"))</f>
        <v>#REF!</v>
      </c>
      <c r="N1608" t="e">
        <f>IF(COUNTA(SpatialOffsets[])=0,"", IF(INDEX(SpatialOffsets[Spatial Offset Type],$A1608)="","",
CONCATENATE("  - &amp;SpatialOffsetID",TEXT($A1608,"0000"),
" {","SpatialOffsetTypeCV:  ",CHAR(34),INDEX(SpatialOffsets[Spatial Offset Type],$A1608),CHAR(34),
", Offset1Value:  ",INDEX(SpatialOffsets[Offset 1 Value],$A1608),
", Offset1UnitID:  ",CHAR(34),INDEX(SpatialOffsets[Offset 1 Unit],$A1608),CHAR(34),
", Offset2Value:  ",INDEX(SpatialOffsets[Offset 2 Value],$A1608),
", Offset2UnitID:  ",CHAR(34),INDEX(SpatialOffsets[Offset 2 Unit],$A1608),CHAR(34),
", Offset3Value:  ",INDEX(SpatialOffsets[Offset 3 Value],$A1608),
", Offset3UnitID:  ",CHAR(34),INDEX(SpatialOffsets[Offset 3 Unit],$A1608),CHAR(34),,"}")))</f>
        <v>#REF!</v>
      </c>
      <c r="O1608" t="e">
        <f>IF(COUNTA(RelatedFeatures[])=0,"", IF(INDEX(RelatedFeatures[First Sampling Feature Code],$A1608)="","",
CONCATENATE("  - &amp;RelationID",TEXT($A1608,"0000"),
" {","SamplingFeatureID:  *SamplingFeatureID",TEXT(MATCH(INDEX(RelatedFeatures[First Sampling Feature Code],$A1608),SamplingFeatures[Feature Code],0),"0000"),
", RelationshipTypeCV:  ",CHAR(34),INDEX(RelatedFeatures[Relationship Type],$A1608),CHAR(34),
", RelatedFeatureID: *SamplingFeatureID",TEXT(MATCH(INDEX(RelatedFeatures[Second Sampling Feature Code],$A1608),SamplingFeatures[Feature Code],0),"0000"),
", SpatialOffsetID:  ",IF(INDEX(RelatedFeatures[Offset Number],$A1608)="","",CONCATENATE("*SpatialOffsetID",TEXT(INDEX(RelatedFeatures[Offset Number],$A1608),"0000"))),"}")))</f>
        <v>#REF!</v>
      </c>
      <c r="P1608" t="e">
        <f>IF(INDEX(Methods[Method Type],$A1608)="","",
CONCATENATE("  - &amp;MethodID",TEXT($A1608,"0000"),
" {","MethodTypeCV:  ",CHAR(34),INDEX(Methods[Method Type],$A1608),CHAR(34),
", MethodCode:  ",CHAR(34),INDEX(Methods[Method Code],$A1608),CHAR(34),
", MethodName:  ",CHAR(34),INDEX(Methods[Method Name],$A1608),CHAR(34),
", MethodDescription:  ",CHAR(34),INDEX(Methods[Method Description],$A1608),CHAR(34),
", MethodLink:  ",CHAR(34),INDEX(Methods[Method Link],$A1608),CHAR(34),
", OrganizationID: *OrganizationID",TEXT(MATCH(INDEX(Methods[Organization Name],$A1608),Organizations[Organization Name],0),"0000"),"}"))</f>
        <v>#REF!</v>
      </c>
      <c r="Q1608" t="e">
        <f>IF(INDEX(Variables[Variable Type],$A1608)="","",
CONCATENATE("  - &amp;VariableID",TEXT($A1608,"0000"),
" {","VariableTypeCV:  ",CHAR(34),INDEX(Variables[Variable Type],$A1608),CHAR(34),
", VariableCode:  ",CHAR(34),INDEX(Variables[Variable Code],$A1608),CHAR(34),
", VariableNameCV:  ",CHAR(34),INDEX(Variables[Variable Name],$A1608),CHAR(34),
", VariableDefinition:  ",CHAR(34),INDEX(Variables[Variable Definition],$A1608),CHAR(34),
", SpecciationCV:  ",CHAR(34),INDEX(Variables[Speciation],$A1608),CHAR(34),
", NoDataValue:  ",CHAR(34),INDEX(Variables[No Data Value],$A1608),CHAR(34),"}"))</f>
        <v>#REF!</v>
      </c>
    </row>
    <row r="1609" spans="1:17" x14ac:dyDescent="0.25">
      <c r="A1609">
        <v>1606</v>
      </c>
      <c r="D1609" t="e">
        <f>IF(INDEX(People[First Name],$A1609)="","",
CONCATENATE("  - &amp;PersonID",TEXT($A1609,"0000"),
" {","PersonFirstName:  ",CHAR(34),INDEX(People[First Name],$A1609),CHAR(34),
", PersonMiddleName:  ",CHAR(34),INDEX(People[Middle Name],$A1609),CHAR(34),
", PersonLastName:  ",CHAR(34),INDEX(People[Last Name],$A1609),CHAR(34),"}"))</f>
        <v>#REF!</v>
      </c>
      <c r="E1609" t="e">
        <f>IF(INDEX(Organizations[Organization Type '[CV']],$A1609)="","",
CONCATENATE("  - &amp;OrganizationID",TEXT($A1609,"0000"),
" {","OrganizationTypeCV:  ",CHAR(34),INDEX(Organizations[Organization Type '[CV']],$A1609),CHAR(34),
", OrganizationCode:  ",CHAR(34),INDEX(Organizations[Organization Code],$A1609),CHAR(34),
", OrganizationName:  ",CHAR(34),INDEX(Organizations[Organization Name],$A1609),CHAR(34),
", OrganizationDescription:  ",CHAR(34),INDEX(Organizations[Organization Description],$A1609),CHAR(34),
", OrganizationLink:  ",CHAR(34),INDEX(Organizations[Organization Link],$A1609),CHAR(34),"}"))</f>
        <v>#REF!</v>
      </c>
      <c r="F1609" t="e">
        <f>IF(INDEX(People[First Name],$A1609)="","",
CONCATENATE("  - &amp;AffiliationID",TEXT($A1609,"0000"),
" {PersonID: *PersonID",TEXT($A1609,"0000"),
", OrganizationID: *OrganizationID",TEXT(MATCH(INDEX(People[Organization Name],$A1609),Organizations[Organization Name],0),"0000"),
", IsPrimaryOrganizationContact: , AffiliationStartDate: , AffiliationEndDate: , PrimaryPhone: ",
", PrimaryEmail: ",CHAR(34),INDEX(People[Primary Email],$A1609),CHAR(34),
", PrimaryAddress: ",CHAR(34),INDEX(People[Primary Address],$A1609),CHAR(34),
", PersonLink: }"))</f>
        <v>#REF!</v>
      </c>
      <c r="H1609" t="e">
        <f>IF(COUNTA(CitationInformation)=0,"",IF(INDEX(AuthorList[Author Name],$A1609)="","",
CONCATENATE("  - &amp;AuthorListID",TEXT($A1609,"0000"),
"  {CitationID: *CitationID0001",
", PersonID: *PersonID",TEXT(MATCH(INDEX(AuthorList[Author Name],$A1609),People[Full Name],0),"0000"),
", AuthorOrder: ",INDEX(AuthorList[Author Number],$A1609),"}")))</f>
        <v>#REF!</v>
      </c>
      <c r="K1609" t="e">
        <f>IF(INDEX(SamplingFeatures[Feature Code],$A1609)="","",
CONCATENATE("  - &amp;SamplingFeatureID",TEXT($A1609,"0000"),
" {","SamplingFeatureUUID:  ",CHAR(34),INDEX(SamplingFeatures[Sampling Feature UUID],$A1609),CHAR(34),
", SamplingFeatureTypeCV:  ",CHAR(34),INDEX(SamplingFeatures[Sampling Feature Type],$A1609),CHAR(34),
", SamplingFeatureCode:  ",CHAR(34),INDEX(SamplingFeatures[Feature Code],$A1609),CHAR(34),
", SamplingFeatureName:  ",CHAR(34),INDEX(SamplingFeatures[Feature Name],$A1609),CHAR(34),
", SamplingFeatureDescription:  ",CHAR(34),INDEX(SamplingFeatures[Feature Description],$A1609),CHAR(34),
", SamplingFeatureGeotypeCV:  ",CHAR(34),INDEX(SamplingFeatures[Feature Geo Type],$A1609),CHAR(34),
", FeatureGeometry:  ",CHAR(34),INDEX(SamplingFeatures[Feature Geometry],$A1609),CHAR(34),
", Elevation_m:  ",CHAR(34),INDEX(SamplingFeatures[Elevation_m],$A1609),CHAR(34),
", ElevationDatumCV:  ",CHAR(34),ElevationDatum,CHAR(34),"}"))</f>
        <v>#REF!</v>
      </c>
      <c r="L1609" t="e">
        <f>IF(INDEX(SamplingFeatures[Sampling Feature Type],$A1609)&lt;&gt;"Site","",
CONCATENATE("  - &amp;SiteID",TEXT(SUMPRODUCT(--($L$3:$L1608&lt;&gt;"")),"0000"),
" {","SamplingFeatureID:  *SamplingFeatureID",TEXT($A1609,"0000"),
", SiteTypeCV:  ",CHAR(34),INDEX(Sites[Site Type],$A1609),CHAR(34),
", Latitude:  ",INDEX(Sites[Latitude],$A1609),
", Longitude:  ",INDEX(Sites[Longitude],$A1609),
", SRSName:  ",CHAR(34),LatLonDatum,CHAR(34),"}"))</f>
        <v>#REF!</v>
      </c>
      <c r="M1609" t="e">
        <f>IF(INDEX(SamplingFeatures[Sampling Feature Type],$A1609)&lt;&gt;"Specimen","",
CONCATENATE("  - &amp;SpecimenID",TEXT(SUMPRODUCT(--($M$3:$M1608&lt;&gt;"")),"0000"),
" {","SamplingFeatureID:  *SamplingFeatureID",TEXT($A1609,"0000"),
", SpecimenTypeCV:  ",CHAR(34),INDEX(Specimens[Specimen Type],$A1609),CHAR(34),
", SpecimenMediumCV:  ",INDEX(Specimens[Specimen Medium],$A1609),
", IsFieldSpecimen:  ",CHAR(34),INDEX(Specimens[Is Field Specimen?],$A1609),CHAR(34),"}"))</f>
        <v>#REF!</v>
      </c>
      <c r="N1609" t="e">
        <f>IF(COUNTA(SpatialOffsets[])=0,"", IF(INDEX(SpatialOffsets[Spatial Offset Type],$A1609)="","",
CONCATENATE("  - &amp;SpatialOffsetID",TEXT($A1609,"0000"),
" {","SpatialOffsetTypeCV:  ",CHAR(34),INDEX(SpatialOffsets[Spatial Offset Type],$A1609),CHAR(34),
", Offset1Value:  ",INDEX(SpatialOffsets[Offset 1 Value],$A1609),
", Offset1UnitID:  ",CHAR(34),INDEX(SpatialOffsets[Offset 1 Unit],$A1609),CHAR(34),
", Offset2Value:  ",INDEX(SpatialOffsets[Offset 2 Value],$A1609),
", Offset2UnitID:  ",CHAR(34),INDEX(SpatialOffsets[Offset 2 Unit],$A1609),CHAR(34),
", Offset3Value:  ",INDEX(SpatialOffsets[Offset 3 Value],$A1609),
", Offset3UnitID:  ",CHAR(34),INDEX(SpatialOffsets[Offset 3 Unit],$A1609),CHAR(34),,"}")))</f>
        <v>#REF!</v>
      </c>
      <c r="O1609" t="e">
        <f>IF(COUNTA(RelatedFeatures[])=0,"", IF(INDEX(RelatedFeatures[First Sampling Feature Code],$A1609)="","",
CONCATENATE("  - &amp;RelationID",TEXT($A1609,"0000"),
" {","SamplingFeatureID:  *SamplingFeatureID",TEXT(MATCH(INDEX(RelatedFeatures[First Sampling Feature Code],$A1609),SamplingFeatures[Feature Code],0),"0000"),
", RelationshipTypeCV:  ",CHAR(34),INDEX(RelatedFeatures[Relationship Type],$A1609),CHAR(34),
", RelatedFeatureID: *SamplingFeatureID",TEXT(MATCH(INDEX(RelatedFeatures[Second Sampling Feature Code],$A1609),SamplingFeatures[Feature Code],0),"0000"),
", SpatialOffsetID:  ",IF(INDEX(RelatedFeatures[Offset Number],$A1609)="","",CONCATENATE("*SpatialOffsetID",TEXT(INDEX(RelatedFeatures[Offset Number],$A1609),"0000"))),"}")))</f>
        <v>#REF!</v>
      </c>
      <c r="P1609" t="e">
        <f>IF(INDEX(Methods[Method Type],$A1609)="","",
CONCATENATE("  - &amp;MethodID",TEXT($A1609,"0000"),
" {","MethodTypeCV:  ",CHAR(34),INDEX(Methods[Method Type],$A1609),CHAR(34),
", MethodCode:  ",CHAR(34),INDEX(Methods[Method Code],$A1609),CHAR(34),
", MethodName:  ",CHAR(34),INDEX(Methods[Method Name],$A1609),CHAR(34),
", MethodDescription:  ",CHAR(34),INDEX(Methods[Method Description],$A1609),CHAR(34),
", MethodLink:  ",CHAR(34),INDEX(Methods[Method Link],$A1609),CHAR(34),
", OrganizationID: *OrganizationID",TEXT(MATCH(INDEX(Methods[Organization Name],$A1609),Organizations[Organization Name],0),"0000"),"}"))</f>
        <v>#REF!</v>
      </c>
      <c r="Q1609" t="e">
        <f>IF(INDEX(Variables[Variable Type],$A1609)="","",
CONCATENATE("  - &amp;VariableID",TEXT($A1609,"0000"),
" {","VariableTypeCV:  ",CHAR(34),INDEX(Variables[Variable Type],$A1609),CHAR(34),
", VariableCode:  ",CHAR(34),INDEX(Variables[Variable Code],$A1609),CHAR(34),
", VariableNameCV:  ",CHAR(34),INDEX(Variables[Variable Name],$A1609),CHAR(34),
", VariableDefinition:  ",CHAR(34),INDEX(Variables[Variable Definition],$A1609),CHAR(34),
", SpecciationCV:  ",CHAR(34),INDEX(Variables[Speciation],$A1609),CHAR(34),
", NoDataValue:  ",CHAR(34),INDEX(Variables[No Data Value],$A1609),CHAR(34),"}"))</f>
        <v>#REF!</v>
      </c>
    </row>
    <row r="1610" spans="1:17" x14ac:dyDescent="0.25">
      <c r="A1610">
        <v>1607</v>
      </c>
      <c r="D1610" t="e">
        <f>IF(INDEX(People[First Name],$A1610)="","",
CONCATENATE("  - &amp;PersonID",TEXT($A1610,"0000"),
" {","PersonFirstName:  ",CHAR(34),INDEX(People[First Name],$A1610),CHAR(34),
", PersonMiddleName:  ",CHAR(34),INDEX(People[Middle Name],$A1610),CHAR(34),
", PersonLastName:  ",CHAR(34),INDEX(People[Last Name],$A1610),CHAR(34),"}"))</f>
        <v>#REF!</v>
      </c>
      <c r="E1610" t="e">
        <f>IF(INDEX(Organizations[Organization Type '[CV']],$A1610)="","",
CONCATENATE("  - &amp;OrganizationID",TEXT($A1610,"0000"),
" {","OrganizationTypeCV:  ",CHAR(34),INDEX(Organizations[Organization Type '[CV']],$A1610),CHAR(34),
", OrganizationCode:  ",CHAR(34),INDEX(Organizations[Organization Code],$A1610),CHAR(34),
", OrganizationName:  ",CHAR(34),INDEX(Organizations[Organization Name],$A1610),CHAR(34),
", OrganizationDescription:  ",CHAR(34),INDEX(Organizations[Organization Description],$A1610),CHAR(34),
", OrganizationLink:  ",CHAR(34),INDEX(Organizations[Organization Link],$A1610),CHAR(34),"}"))</f>
        <v>#REF!</v>
      </c>
      <c r="F1610" t="e">
        <f>IF(INDEX(People[First Name],$A1610)="","",
CONCATENATE("  - &amp;AffiliationID",TEXT($A1610,"0000"),
" {PersonID: *PersonID",TEXT($A1610,"0000"),
", OrganizationID: *OrganizationID",TEXT(MATCH(INDEX(People[Organization Name],$A1610),Organizations[Organization Name],0),"0000"),
", IsPrimaryOrganizationContact: , AffiliationStartDate: , AffiliationEndDate: , PrimaryPhone: ",
", PrimaryEmail: ",CHAR(34),INDEX(People[Primary Email],$A1610),CHAR(34),
", PrimaryAddress: ",CHAR(34),INDEX(People[Primary Address],$A1610),CHAR(34),
", PersonLink: }"))</f>
        <v>#REF!</v>
      </c>
      <c r="H1610" t="e">
        <f>IF(COUNTA(CitationInformation)=0,"",IF(INDEX(AuthorList[Author Name],$A1610)="","",
CONCATENATE("  - &amp;AuthorListID",TEXT($A1610,"0000"),
"  {CitationID: *CitationID0001",
", PersonID: *PersonID",TEXT(MATCH(INDEX(AuthorList[Author Name],$A1610),People[Full Name],0),"0000"),
", AuthorOrder: ",INDEX(AuthorList[Author Number],$A1610),"}")))</f>
        <v>#REF!</v>
      </c>
      <c r="K1610" t="e">
        <f>IF(INDEX(SamplingFeatures[Feature Code],$A1610)="","",
CONCATENATE("  - &amp;SamplingFeatureID",TEXT($A1610,"0000"),
" {","SamplingFeatureUUID:  ",CHAR(34),INDEX(SamplingFeatures[Sampling Feature UUID],$A1610),CHAR(34),
", SamplingFeatureTypeCV:  ",CHAR(34),INDEX(SamplingFeatures[Sampling Feature Type],$A1610),CHAR(34),
", SamplingFeatureCode:  ",CHAR(34),INDEX(SamplingFeatures[Feature Code],$A1610),CHAR(34),
", SamplingFeatureName:  ",CHAR(34),INDEX(SamplingFeatures[Feature Name],$A1610),CHAR(34),
", SamplingFeatureDescription:  ",CHAR(34),INDEX(SamplingFeatures[Feature Description],$A1610),CHAR(34),
", SamplingFeatureGeotypeCV:  ",CHAR(34),INDEX(SamplingFeatures[Feature Geo Type],$A1610),CHAR(34),
", FeatureGeometry:  ",CHAR(34),INDEX(SamplingFeatures[Feature Geometry],$A1610),CHAR(34),
", Elevation_m:  ",CHAR(34),INDEX(SamplingFeatures[Elevation_m],$A1610),CHAR(34),
", ElevationDatumCV:  ",CHAR(34),ElevationDatum,CHAR(34),"}"))</f>
        <v>#REF!</v>
      </c>
      <c r="L1610" t="e">
        <f>IF(INDEX(SamplingFeatures[Sampling Feature Type],$A1610)&lt;&gt;"Site","",
CONCATENATE("  - &amp;SiteID",TEXT(SUMPRODUCT(--($L$3:$L1609&lt;&gt;"")),"0000"),
" {","SamplingFeatureID:  *SamplingFeatureID",TEXT($A1610,"0000"),
", SiteTypeCV:  ",CHAR(34),INDEX(Sites[Site Type],$A1610),CHAR(34),
", Latitude:  ",INDEX(Sites[Latitude],$A1610),
", Longitude:  ",INDEX(Sites[Longitude],$A1610),
", SRSName:  ",CHAR(34),LatLonDatum,CHAR(34),"}"))</f>
        <v>#REF!</v>
      </c>
      <c r="M1610" t="e">
        <f>IF(INDEX(SamplingFeatures[Sampling Feature Type],$A1610)&lt;&gt;"Specimen","",
CONCATENATE("  - &amp;SpecimenID",TEXT(SUMPRODUCT(--($M$3:$M1609&lt;&gt;"")),"0000"),
" {","SamplingFeatureID:  *SamplingFeatureID",TEXT($A1610,"0000"),
", SpecimenTypeCV:  ",CHAR(34),INDEX(Specimens[Specimen Type],$A1610),CHAR(34),
", SpecimenMediumCV:  ",INDEX(Specimens[Specimen Medium],$A1610),
", IsFieldSpecimen:  ",CHAR(34),INDEX(Specimens[Is Field Specimen?],$A1610),CHAR(34),"}"))</f>
        <v>#REF!</v>
      </c>
      <c r="N1610" t="e">
        <f>IF(COUNTA(SpatialOffsets[])=0,"", IF(INDEX(SpatialOffsets[Spatial Offset Type],$A1610)="","",
CONCATENATE("  - &amp;SpatialOffsetID",TEXT($A1610,"0000"),
" {","SpatialOffsetTypeCV:  ",CHAR(34),INDEX(SpatialOffsets[Spatial Offset Type],$A1610),CHAR(34),
", Offset1Value:  ",INDEX(SpatialOffsets[Offset 1 Value],$A1610),
", Offset1UnitID:  ",CHAR(34),INDEX(SpatialOffsets[Offset 1 Unit],$A1610),CHAR(34),
", Offset2Value:  ",INDEX(SpatialOffsets[Offset 2 Value],$A1610),
", Offset2UnitID:  ",CHAR(34),INDEX(SpatialOffsets[Offset 2 Unit],$A1610),CHAR(34),
", Offset3Value:  ",INDEX(SpatialOffsets[Offset 3 Value],$A1610),
", Offset3UnitID:  ",CHAR(34),INDEX(SpatialOffsets[Offset 3 Unit],$A1610),CHAR(34),,"}")))</f>
        <v>#REF!</v>
      </c>
      <c r="O1610" t="e">
        <f>IF(COUNTA(RelatedFeatures[])=0,"", IF(INDEX(RelatedFeatures[First Sampling Feature Code],$A1610)="","",
CONCATENATE("  - &amp;RelationID",TEXT($A1610,"0000"),
" {","SamplingFeatureID:  *SamplingFeatureID",TEXT(MATCH(INDEX(RelatedFeatures[First Sampling Feature Code],$A1610),SamplingFeatures[Feature Code],0),"0000"),
", RelationshipTypeCV:  ",CHAR(34),INDEX(RelatedFeatures[Relationship Type],$A1610),CHAR(34),
", RelatedFeatureID: *SamplingFeatureID",TEXT(MATCH(INDEX(RelatedFeatures[Second Sampling Feature Code],$A1610),SamplingFeatures[Feature Code],0),"0000"),
", SpatialOffsetID:  ",IF(INDEX(RelatedFeatures[Offset Number],$A1610)="","",CONCATENATE("*SpatialOffsetID",TEXT(INDEX(RelatedFeatures[Offset Number],$A1610),"0000"))),"}")))</f>
        <v>#REF!</v>
      </c>
      <c r="P1610" t="e">
        <f>IF(INDEX(Methods[Method Type],$A1610)="","",
CONCATENATE("  - &amp;MethodID",TEXT($A1610,"0000"),
" {","MethodTypeCV:  ",CHAR(34),INDEX(Methods[Method Type],$A1610),CHAR(34),
", MethodCode:  ",CHAR(34),INDEX(Methods[Method Code],$A1610),CHAR(34),
", MethodName:  ",CHAR(34),INDEX(Methods[Method Name],$A1610),CHAR(34),
", MethodDescription:  ",CHAR(34),INDEX(Methods[Method Description],$A1610),CHAR(34),
", MethodLink:  ",CHAR(34),INDEX(Methods[Method Link],$A1610),CHAR(34),
", OrganizationID: *OrganizationID",TEXT(MATCH(INDEX(Methods[Organization Name],$A1610),Organizations[Organization Name],0),"0000"),"}"))</f>
        <v>#REF!</v>
      </c>
      <c r="Q1610" t="e">
        <f>IF(INDEX(Variables[Variable Type],$A1610)="","",
CONCATENATE("  - &amp;VariableID",TEXT($A1610,"0000"),
" {","VariableTypeCV:  ",CHAR(34),INDEX(Variables[Variable Type],$A1610),CHAR(34),
", VariableCode:  ",CHAR(34),INDEX(Variables[Variable Code],$A1610),CHAR(34),
", VariableNameCV:  ",CHAR(34),INDEX(Variables[Variable Name],$A1610),CHAR(34),
", VariableDefinition:  ",CHAR(34),INDEX(Variables[Variable Definition],$A1610),CHAR(34),
", SpecciationCV:  ",CHAR(34),INDEX(Variables[Speciation],$A1610),CHAR(34),
", NoDataValue:  ",CHAR(34),INDEX(Variables[No Data Value],$A1610),CHAR(34),"}"))</f>
        <v>#REF!</v>
      </c>
    </row>
    <row r="1611" spans="1:17" x14ac:dyDescent="0.25">
      <c r="A1611">
        <v>1608</v>
      </c>
      <c r="D1611" t="e">
        <f>IF(INDEX(People[First Name],$A1611)="","",
CONCATENATE("  - &amp;PersonID",TEXT($A1611,"0000"),
" {","PersonFirstName:  ",CHAR(34),INDEX(People[First Name],$A1611),CHAR(34),
", PersonMiddleName:  ",CHAR(34),INDEX(People[Middle Name],$A1611),CHAR(34),
", PersonLastName:  ",CHAR(34),INDEX(People[Last Name],$A1611),CHAR(34),"}"))</f>
        <v>#REF!</v>
      </c>
      <c r="E1611" t="e">
        <f>IF(INDEX(Organizations[Organization Type '[CV']],$A1611)="","",
CONCATENATE("  - &amp;OrganizationID",TEXT($A1611,"0000"),
" {","OrganizationTypeCV:  ",CHAR(34),INDEX(Organizations[Organization Type '[CV']],$A1611),CHAR(34),
", OrganizationCode:  ",CHAR(34),INDEX(Organizations[Organization Code],$A1611),CHAR(34),
", OrganizationName:  ",CHAR(34),INDEX(Organizations[Organization Name],$A1611),CHAR(34),
", OrganizationDescription:  ",CHAR(34),INDEX(Organizations[Organization Description],$A1611),CHAR(34),
", OrganizationLink:  ",CHAR(34),INDEX(Organizations[Organization Link],$A1611),CHAR(34),"}"))</f>
        <v>#REF!</v>
      </c>
      <c r="F1611" t="e">
        <f>IF(INDEX(People[First Name],$A1611)="","",
CONCATENATE("  - &amp;AffiliationID",TEXT($A1611,"0000"),
" {PersonID: *PersonID",TEXT($A1611,"0000"),
", OrganizationID: *OrganizationID",TEXT(MATCH(INDEX(People[Organization Name],$A1611),Organizations[Organization Name],0),"0000"),
", IsPrimaryOrganizationContact: , AffiliationStartDate: , AffiliationEndDate: , PrimaryPhone: ",
", PrimaryEmail: ",CHAR(34),INDEX(People[Primary Email],$A1611),CHAR(34),
", PrimaryAddress: ",CHAR(34),INDEX(People[Primary Address],$A1611),CHAR(34),
", PersonLink: }"))</f>
        <v>#REF!</v>
      </c>
      <c r="H1611" t="e">
        <f>IF(COUNTA(CitationInformation)=0,"",IF(INDEX(AuthorList[Author Name],$A1611)="","",
CONCATENATE("  - &amp;AuthorListID",TEXT($A1611,"0000"),
"  {CitationID: *CitationID0001",
", PersonID: *PersonID",TEXT(MATCH(INDEX(AuthorList[Author Name],$A1611),People[Full Name],0),"0000"),
", AuthorOrder: ",INDEX(AuthorList[Author Number],$A1611),"}")))</f>
        <v>#REF!</v>
      </c>
      <c r="K1611" t="e">
        <f>IF(INDEX(SamplingFeatures[Feature Code],$A1611)="","",
CONCATENATE("  - &amp;SamplingFeatureID",TEXT($A1611,"0000"),
" {","SamplingFeatureUUID:  ",CHAR(34),INDEX(SamplingFeatures[Sampling Feature UUID],$A1611),CHAR(34),
", SamplingFeatureTypeCV:  ",CHAR(34),INDEX(SamplingFeatures[Sampling Feature Type],$A1611),CHAR(34),
", SamplingFeatureCode:  ",CHAR(34),INDEX(SamplingFeatures[Feature Code],$A1611),CHAR(34),
", SamplingFeatureName:  ",CHAR(34),INDEX(SamplingFeatures[Feature Name],$A1611),CHAR(34),
", SamplingFeatureDescription:  ",CHAR(34),INDEX(SamplingFeatures[Feature Description],$A1611),CHAR(34),
", SamplingFeatureGeotypeCV:  ",CHAR(34),INDEX(SamplingFeatures[Feature Geo Type],$A1611),CHAR(34),
", FeatureGeometry:  ",CHAR(34),INDEX(SamplingFeatures[Feature Geometry],$A1611),CHAR(34),
", Elevation_m:  ",CHAR(34),INDEX(SamplingFeatures[Elevation_m],$A1611),CHAR(34),
", ElevationDatumCV:  ",CHAR(34),ElevationDatum,CHAR(34),"}"))</f>
        <v>#REF!</v>
      </c>
      <c r="L1611" t="e">
        <f>IF(INDEX(SamplingFeatures[Sampling Feature Type],$A1611)&lt;&gt;"Site","",
CONCATENATE("  - &amp;SiteID",TEXT(SUMPRODUCT(--($L$3:$L1610&lt;&gt;"")),"0000"),
" {","SamplingFeatureID:  *SamplingFeatureID",TEXT($A1611,"0000"),
", SiteTypeCV:  ",CHAR(34),INDEX(Sites[Site Type],$A1611),CHAR(34),
", Latitude:  ",INDEX(Sites[Latitude],$A1611),
", Longitude:  ",INDEX(Sites[Longitude],$A1611),
", SRSName:  ",CHAR(34),LatLonDatum,CHAR(34),"}"))</f>
        <v>#REF!</v>
      </c>
      <c r="M1611" t="e">
        <f>IF(INDEX(SamplingFeatures[Sampling Feature Type],$A1611)&lt;&gt;"Specimen","",
CONCATENATE("  - &amp;SpecimenID",TEXT(SUMPRODUCT(--($M$3:$M1610&lt;&gt;"")),"0000"),
" {","SamplingFeatureID:  *SamplingFeatureID",TEXT($A1611,"0000"),
", SpecimenTypeCV:  ",CHAR(34),INDEX(Specimens[Specimen Type],$A1611),CHAR(34),
", SpecimenMediumCV:  ",INDEX(Specimens[Specimen Medium],$A1611),
", IsFieldSpecimen:  ",CHAR(34),INDEX(Specimens[Is Field Specimen?],$A1611),CHAR(34),"}"))</f>
        <v>#REF!</v>
      </c>
      <c r="N1611" t="e">
        <f>IF(COUNTA(SpatialOffsets[])=0,"", IF(INDEX(SpatialOffsets[Spatial Offset Type],$A1611)="","",
CONCATENATE("  - &amp;SpatialOffsetID",TEXT($A1611,"0000"),
" {","SpatialOffsetTypeCV:  ",CHAR(34),INDEX(SpatialOffsets[Spatial Offset Type],$A1611),CHAR(34),
", Offset1Value:  ",INDEX(SpatialOffsets[Offset 1 Value],$A1611),
", Offset1UnitID:  ",CHAR(34),INDEX(SpatialOffsets[Offset 1 Unit],$A1611),CHAR(34),
", Offset2Value:  ",INDEX(SpatialOffsets[Offset 2 Value],$A1611),
", Offset2UnitID:  ",CHAR(34),INDEX(SpatialOffsets[Offset 2 Unit],$A1611),CHAR(34),
", Offset3Value:  ",INDEX(SpatialOffsets[Offset 3 Value],$A1611),
", Offset3UnitID:  ",CHAR(34),INDEX(SpatialOffsets[Offset 3 Unit],$A1611),CHAR(34),,"}")))</f>
        <v>#REF!</v>
      </c>
      <c r="O1611" t="e">
        <f>IF(COUNTA(RelatedFeatures[])=0,"", IF(INDEX(RelatedFeatures[First Sampling Feature Code],$A1611)="","",
CONCATENATE("  - &amp;RelationID",TEXT($A1611,"0000"),
" {","SamplingFeatureID:  *SamplingFeatureID",TEXT(MATCH(INDEX(RelatedFeatures[First Sampling Feature Code],$A1611),SamplingFeatures[Feature Code],0),"0000"),
", RelationshipTypeCV:  ",CHAR(34),INDEX(RelatedFeatures[Relationship Type],$A1611),CHAR(34),
", RelatedFeatureID: *SamplingFeatureID",TEXT(MATCH(INDEX(RelatedFeatures[Second Sampling Feature Code],$A1611),SamplingFeatures[Feature Code],0),"0000"),
", SpatialOffsetID:  ",IF(INDEX(RelatedFeatures[Offset Number],$A1611)="","",CONCATENATE("*SpatialOffsetID",TEXT(INDEX(RelatedFeatures[Offset Number],$A1611),"0000"))),"}")))</f>
        <v>#REF!</v>
      </c>
      <c r="P1611" t="e">
        <f>IF(INDEX(Methods[Method Type],$A1611)="","",
CONCATENATE("  - &amp;MethodID",TEXT($A1611,"0000"),
" {","MethodTypeCV:  ",CHAR(34),INDEX(Methods[Method Type],$A1611),CHAR(34),
", MethodCode:  ",CHAR(34),INDEX(Methods[Method Code],$A1611),CHAR(34),
", MethodName:  ",CHAR(34),INDEX(Methods[Method Name],$A1611),CHAR(34),
", MethodDescription:  ",CHAR(34),INDEX(Methods[Method Description],$A1611),CHAR(34),
", MethodLink:  ",CHAR(34),INDEX(Methods[Method Link],$A1611),CHAR(34),
", OrganizationID: *OrganizationID",TEXT(MATCH(INDEX(Methods[Organization Name],$A1611),Organizations[Organization Name],0),"0000"),"}"))</f>
        <v>#REF!</v>
      </c>
      <c r="Q1611" t="e">
        <f>IF(INDEX(Variables[Variable Type],$A1611)="","",
CONCATENATE("  - &amp;VariableID",TEXT($A1611,"0000"),
" {","VariableTypeCV:  ",CHAR(34),INDEX(Variables[Variable Type],$A1611),CHAR(34),
", VariableCode:  ",CHAR(34),INDEX(Variables[Variable Code],$A1611),CHAR(34),
", VariableNameCV:  ",CHAR(34),INDEX(Variables[Variable Name],$A1611),CHAR(34),
", VariableDefinition:  ",CHAR(34),INDEX(Variables[Variable Definition],$A1611),CHAR(34),
", SpecciationCV:  ",CHAR(34),INDEX(Variables[Speciation],$A1611),CHAR(34),
", NoDataValue:  ",CHAR(34),INDEX(Variables[No Data Value],$A1611),CHAR(34),"}"))</f>
        <v>#REF!</v>
      </c>
    </row>
    <row r="1612" spans="1:17" x14ac:dyDescent="0.25">
      <c r="A1612">
        <v>1609</v>
      </c>
      <c r="D1612" t="e">
        <f>IF(INDEX(People[First Name],$A1612)="","",
CONCATENATE("  - &amp;PersonID",TEXT($A1612,"0000"),
" {","PersonFirstName:  ",CHAR(34),INDEX(People[First Name],$A1612),CHAR(34),
", PersonMiddleName:  ",CHAR(34),INDEX(People[Middle Name],$A1612),CHAR(34),
", PersonLastName:  ",CHAR(34),INDEX(People[Last Name],$A1612),CHAR(34),"}"))</f>
        <v>#REF!</v>
      </c>
      <c r="E1612" t="e">
        <f>IF(INDEX(Organizations[Organization Type '[CV']],$A1612)="","",
CONCATENATE("  - &amp;OrganizationID",TEXT($A1612,"0000"),
" {","OrganizationTypeCV:  ",CHAR(34),INDEX(Organizations[Organization Type '[CV']],$A1612),CHAR(34),
", OrganizationCode:  ",CHAR(34),INDEX(Organizations[Organization Code],$A1612),CHAR(34),
", OrganizationName:  ",CHAR(34),INDEX(Organizations[Organization Name],$A1612),CHAR(34),
", OrganizationDescription:  ",CHAR(34),INDEX(Organizations[Organization Description],$A1612),CHAR(34),
", OrganizationLink:  ",CHAR(34),INDEX(Organizations[Organization Link],$A1612),CHAR(34),"}"))</f>
        <v>#REF!</v>
      </c>
      <c r="F1612" t="e">
        <f>IF(INDEX(People[First Name],$A1612)="","",
CONCATENATE("  - &amp;AffiliationID",TEXT($A1612,"0000"),
" {PersonID: *PersonID",TEXT($A1612,"0000"),
", OrganizationID: *OrganizationID",TEXT(MATCH(INDEX(People[Organization Name],$A1612),Organizations[Organization Name],0),"0000"),
", IsPrimaryOrganizationContact: , AffiliationStartDate: , AffiliationEndDate: , PrimaryPhone: ",
", PrimaryEmail: ",CHAR(34),INDEX(People[Primary Email],$A1612),CHAR(34),
", PrimaryAddress: ",CHAR(34),INDEX(People[Primary Address],$A1612),CHAR(34),
", PersonLink: }"))</f>
        <v>#REF!</v>
      </c>
      <c r="H1612" t="e">
        <f>IF(COUNTA(CitationInformation)=0,"",IF(INDEX(AuthorList[Author Name],$A1612)="","",
CONCATENATE("  - &amp;AuthorListID",TEXT($A1612,"0000"),
"  {CitationID: *CitationID0001",
", PersonID: *PersonID",TEXT(MATCH(INDEX(AuthorList[Author Name],$A1612),People[Full Name],0),"0000"),
", AuthorOrder: ",INDEX(AuthorList[Author Number],$A1612),"}")))</f>
        <v>#REF!</v>
      </c>
      <c r="K1612" t="e">
        <f>IF(INDEX(SamplingFeatures[Feature Code],$A1612)="","",
CONCATENATE("  - &amp;SamplingFeatureID",TEXT($A1612,"0000"),
" {","SamplingFeatureUUID:  ",CHAR(34),INDEX(SamplingFeatures[Sampling Feature UUID],$A1612),CHAR(34),
", SamplingFeatureTypeCV:  ",CHAR(34),INDEX(SamplingFeatures[Sampling Feature Type],$A1612),CHAR(34),
", SamplingFeatureCode:  ",CHAR(34),INDEX(SamplingFeatures[Feature Code],$A1612),CHAR(34),
", SamplingFeatureName:  ",CHAR(34),INDEX(SamplingFeatures[Feature Name],$A1612),CHAR(34),
", SamplingFeatureDescription:  ",CHAR(34),INDEX(SamplingFeatures[Feature Description],$A1612),CHAR(34),
", SamplingFeatureGeotypeCV:  ",CHAR(34),INDEX(SamplingFeatures[Feature Geo Type],$A1612),CHAR(34),
", FeatureGeometry:  ",CHAR(34),INDEX(SamplingFeatures[Feature Geometry],$A1612),CHAR(34),
", Elevation_m:  ",CHAR(34),INDEX(SamplingFeatures[Elevation_m],$A1612),CHAR(34),
", ElevationDatumCV:  ",CHAR(34),ElevationDatum,CHAR(34),"}"))</f>
        <v>#REF!</v>
      </c>
      <c r="L1612" t="e">
        <f>IF(INDEX(SamplingFeatures[Sampling Feature Type],$A1612)&lt;&gt;"Site","",
CONCATENATE("  - &amp;SiteID",TEXT(SUMPRODUCT(--($L$3:$L1611&lt;&gt;"")),"0000"),
" {","SamplingFeatureID:  *SamplingFeatureID",TEXT($A1612,"0000"),
", SiteTypeCV:  ",CHAR(34),INDEX(Sites[Site Type],$A1612),CHAR(34),
", Latitude:  ",INDEX(Sites[Latitude],$A1612),
", Longitude:  ",INDEX(Sites[Longitude],$A1612),
", SRSName:  ",CHAR(34),LatLonDatum,CHAR(34),"}"))</f>
        <v>#REF!</v>
      </c>
      <c r="M1612" t="e">
        <f>IF(INDEX(SamplingFeatures[Sampling Feature Type],$A1612)&lt;&gt;"Specimen","",
CONCATENATE("  - &amp;SpecimenID",TEXT(SUMPRODUCT(--($M$3:$M1611&lt;&gt;"")),"0000"),
" {","SamplingFeatureID:  *SamplingFeatureID",TEXT($A1612,"0000"),
", SpecimenTypeCV:  ",CHAR(34),INDEX(Specimens[Specimen Type],$A1612),CHAR(34),
", SpecimenMediumCV:  ",INDEX(Specimens[Specimen Medium],$A1612),
", IsFieldSpecimen:  ",CHAR(34),INDEX(Specimens[Is Field Specimen?],$A1612),CHAR(34),"}"))</f>
        <v>#REF!</v>
      </c>
      <c r="N1612" t="e">
        <f>IF(COUNTA(SpatialOffsets[])=0,"", IF(INDEX(SpatialOffsets[Spatial Offset Type],$A1612)="","",
CONCATENATE("  - &amp;SpatialOffsetID",TEXT($A1612,"0000"),
" {","SpatialOffsetTypeCV:  ",CHAR(34),INDEX(SpatialOffsets[Spatial Offset Type],$A1612),CHAR(34),
", Offset1Value:  ",INDEX(SpatialOffsets[Offset 1 Value],$A1612),
", Offset1UnitID:  ",CHAR(34),INDEX(SpatialOffsets[Offset 1 Unit],$A1612),CHAR(34),
", Offset2Value:  ",INDEX(SpatialOffsets[Offset 2 Value],$A1612),
", Offset2UnitID:  ",CHAR(34),INDEX(SpatialOffsets[Offset 2 Unit],$A1612),CHAR(34),
", Offset3Value:  ",INDEX(SpatialOffsets[Offset 3 Value],$A1612),
", Offset3UnitID:  ",CHAR(34),INDEX(SpatialOffsets[Offset 3 Unit],$A1612),CHAR(34),,"}")))</f>
        <v>#REF!</v>
      </c>
      <c r="O1612" t="e">
        <f>IF(COUNTA(RelatedFeatures[])=0,"", IF(INDEX(RelatedFeatures[First Sampling Feature Code],$A1612)="","",
CONCATENATE("  - &amp;RelationID",TEXT($A1612,"0000"),
" {","SamplingFeatureID:  *SamplingFeatureID",TEXT(MATCH(INDEX(RelatedFeatures[First Sampling Feature Code],$A1612),SamplingFeatures[Feature Code],0),"0000"),
", RelationshipTypeCV:  ",CHAR(34),INDEX(RelatedFeatures[Relationship Type],$A1612),CHAR(34),
", RelatedFeatureID: *SamplingFeatureID",TEXT(MATCH(INDEX(RelatedFeatures[Second Sampling Feature Code],$A1612),SamplingFeatures[Feature Code],0),"0000"),
", SpatialOffsetID:  ",IF(INDEX(RelatedFeatures[Offset Number],$A1612)="","",CONCATENATE("*SpatialOffsetID",TEXT(INDEX(RelatedFeatures[Offset Number],$A1612),"0000"))),"}")))</f>
        <v>#REF!</v>
      </c>
      <c r="P1612" t="e">
        <f>IF(INDEX(Methods[Method Type],$A1612)="","",
CONCATENATE("  - &amp;MethodID",TEXT($A1612,"0000"),
" {","MethodTypeCV:  ",CHAR(34),INDEX(Methods[Method Type],$A1612),CHAR(34),
", MethodCode:  ",CHAR(34),INDEX(Methods[Method Code],$A1612),CHAR(34),
", MethodName:  ",CHAR(34),INDEX(Methods[Method Name],$A1612),CHAR(34),
", MethodDescription:  ",CHAR(34),INDEX(Methods[Method Description],$A1612),CHAR(34),
", MethodLink:  ",CHAR(34),INDEX(Methods[Method Link],$A1612),CHAR(34),
", OrganizationID: *OrganizationID",TEXT(MATCH(INDEX(Methods[Organization Name],$A1612),Organizations[Organization Name],0),"0000"),"}"))</f>
        <v>#REF!</v>
      </c>
      <c r="Q1612" t="e">
        <f>IF(INDEX(Variables[Variable Type],$A1612)="","",
CONCATENATE("  - &amp;VariableID",TEXT($A1612,"0000"),
" {","VariableTypeCV:  ",CHAR(34),INDEX(Variables[Variable Type],$A1612),CHAR(34),
", VariableCode:  ",CHAR(34),INDEX(Variables[Variable Code],$A1612),CHAR(34),
", VariableNameCV:  ",CHAR(34),INDEX(Variables[Variable Name],$A1612),CHAR(34),
", VariableDefinition:  ",CHAR(34),INDEX(Variables[Variable Definition],$A1612),CHAR(34),
", SpecciationCV:  ",CHAR(34),INDEX(Variables[Speciation],$A1612),CHAR(34),
", NoDataValue:  ",CHAR(34),INDEX(Variables[No Data Value],$A1612),CHAR(34),"}"))</f>
        <v>#REF!</v>
      </c>
    </row>
    <row r="1613" spans="1:17" x14ac:dyDescent="0.25">
      <c r="A1613">
        <v>1610</v>
      </c>
      <c r="D1613" t="e">
        <f>IF(INDEX(People[First Name],$A1613)="","",
CONCATENATE("  - &amp;PersonID",TEXT($A1613,"0000"),
" {","PersonFirstName:  ",CHAR(34),INDEX(People[First Name],$A1613),CHAR(34),
", PersonMiddleName:  ",CHAR(34),INDEX(People[Middle Name],$A1613),CHAR(34),
", PersonLastName:  ",CHAR(34),INDEX(People[Last Name],$A1613),CHAR(34),"}"))</f>
        <v>#REF!</v>
      </c>
      <c r="E1613" t="e">
        <f>IF(INDEX(Organizations[Organization Type '[CV']],$A1613)="","",
CONCATENATE("  - &amp;OrganizationID",TEXT($A1613,"0000"),
" {","OrganizationTypeCV:  ",CHAR(34),INDEX(Organizations[Organization Type '[CV']],$A1613),CHAR(34),
", OrganizationCode:  ",CHAR(34),INDEX(Organizations[Organization Code],$A1613),CHAR(34),
", OrganizationName:  ",CHAR(34),INDEX(Organizations[Organization Name],$A1613),CHAR(34),
", OrganizationDescription:  ",CHAR(34),INDEX(Organizations[Organization Description],$A1613),CHAR(34),
", OrganizationLink:  ",CHAR(34),INDEX(Organizations[Organization Link],$A1613),CHAR(34),"}"))</f>
        <v>#REF!</v>
      </c>
      <c r="F1613" t="e">
        <f>IF(INDEX(People[First Name],$A1613)="","",
CONCATENATE("  - &amp;AffiliationID",TEXT($A1613,"0000"),
" {PersonID: *PersonID",TEXT($A1613,"0000"),
", OrganizationID: *OrganizationID",TEXT(MATCH(INDEX(People[Organization Name],$A1613),Organizations[Organization Name],0),"0000"),
", IsPrimaryOrganizationContact: , AffiliationStartDate: , AffiliationEndDate: , PrimaryPhone: ",
", PrimaryEmail: ",CHAR(34),INDEX(People[Primary Email],$A1613),CHAR(34),
", PrimaryAddress: ",CHAR(34),INDEX(People[Primary Address],$A1613),CHAR(34),
", PersonLink: }"))</f>
        <v>#REF!</v>
      </c>
      <c r="H1613" t="e">
        <f>IF(COUNTA(CitationInformation)=0,"",IF(INDEX(AuthorList[Author Name],$A1613)="","",
CONCATENATE("  - &amp;AuthorListID",TEXT($A1613,"0000"),
"  {CitationID: *CitationID0001",
", PersonID: *PersonID",TEXT(MATCH(INDEX(AuthorList[Author Name],$A1613),People[Full Name],0),"0000"),
", AuthorOrder: ",INDEX(AuthorList[Author Number],$A1613),"}")))</f>
        <v>#REF!</v>
      </c>
      <c r="K1613" t="e">
        <f>IF(INDEX(SamplingFeatures[Feature Code],$A1613)="","",
CONCATENATE("  - &amp;SamplingFeatureID",TEXT($A1613,"0000"),
" {","SamplingFeatureUUID:  ",CHAR(34),INDEX(SamplingFeatures[Sampling Feature UUID],$A1613),CHAR(34),
", SamplingFeatureTypeCV:  ",CHAR(34),INDEX(SamplingFeatures[Sampling Feature Type],$A1613),CHAR(34),
", SamplingFeatureCode:  ",CHAR(34),INDEX(SamplingFeatures[Feature Code],$A1613),CHAR(34),
", SamplingFeatureName:  ",CHAR(34),INDEX(SamplingFeatures[Feature Name],$A1613),CHAR(34),
", SamplingFeatureDescription:  ",CHAR(34),INDEX(SamplingFeatures[Feature Description],$A1613),CHAR(34),
", SamplingFeatureGeotypeCV:  ",CHAR(34),INDEX(SamplingFeatures[Feature Geo Type],$A1613),CHAR(34),
", FeatureGeometry:  ",CHAR(34),INDEX(SamplingFeatures[Feature Geometry],$A1613),CHAR(34),
", Elevation_m:  ",CHAR(34),INDEX(SamplingFeatures[Elevation_m],$A1613),CHAR(34),
", ElevationDatumCV:  ",CHAR(34),ElevationDatum,CHAR(34),"}"))</f>
        <v>#REF!</v>
      </c>
      <c r="L1613" t="e">
        <f>IF(INDEX(SamplingFeatures[Sampling Feature Type],$A1613)&lt;&gt;"Site","",
CONCATENATE("  - &amp;SiteID",TEXT(SUMPRODUCT(--($L$3:$L1612&lt;&gt;"")),"0000"),
" {","SamplingFeatureID:  *SamplingFeatureID",TEXT($A1613,"0000"),
", SiteTypeCV:  ",CHAR(34),INDEX(Sites[Site Type],$A1613),CHAR(34),
", Latitude:  ",INDEX(Sites[Latitude],$A1613),
", Longitude:  ",INDEX(Sites[Longitude],$A1613),
", SRSName:  ",CHAR(34),LatLonDatum,CHAR(34),"}"))</f>
        <v>#REF!</v>
      </c>
      <c r="M1613" t="e">
        <f>IF(INDEX(SamplingFeatures[Sampling Feature Type],$A1613)&lt;&gt;"Specimen","",
CONCATENATE("  - &amp;SpecimenID",TEXT(SUMPRODUCT(--($M$3:$M1612&lt;&gt;"")),"0000"),
" {","SamplingFeatureID:  *SamplingFeatureID",TEXT($A1613,"0000"),
", SpecimenTypeCV:  ",CHAR(34),INDEX(Specimens[Specimen Type],$A1613),CHAR(34),
", SpecimenMediumCV:  ",INDEX(Specimens[Specimen Medium],$A1613),
", IsFieldSpecimen:  ",CHAR(34),INDEX(Specimens[Is Field Specimen?],$A1613),CHAR(34),"}"))</f>
        <v>#REF!</v>
      </c>
      <c r="N1613" t="e">
        <f>IF(COUNTA(SpatialOffsets[])=0,"", IF(INDEX(SpatialOffsets[Spatial Offset Type],$A1613)="","",
CONCATENATE("  - &amp;SpatialOffsetID",TEXT($A1613,"0000"),
" {","SpatialOffsetTypeCV:  ",CHAR(34),INDEX(SpatialOffsets[Spatial Offset Type],$A1613),CHAR(34),
", Offset1Value:  ",INDEX(SpatialOffsets[Offset 1 Value],$A1613),
", Offset1UnitID:  ",CHAR(34),INDEX(SpatialOffsets[Offset 1 Unit],$A1613),CHAR(34),
", Offset2Value:  ",INDEX(SpatialOffsets[Offset 2 Value],$A1613),
", Offset2UnitID:  ",CHAR(34),INDEX(SpatialOffsets[Offset 2 Unit],$A1613),CHAR(34),
", Offset3Value:  ",INDEX(SpatialOffsets[Offset 3 Value],$A1613),
", Offset3UnitID:  ",CHAR(34),INDEX(SpatialOffsets[Offset 3 Unit],$A1613),CHAR(34),,"}")))</f>
        <v>#REF!</v>
      </c>
      <c r="O1613" t="e">
        <f>IF(COUNTA(RelatedFeatures[])=0,"", IF(INDEX(RelatedFeatures[First Sampling Feature Code],$A1613)="","",
CONCATENATE("  - &amp;RelationID",TEXT($A1613,"0000"),
" {","SamplingFeatureID:  *SamplingFeatureID",TEXT(MATCH(INDEX(RelatedFeatures[First Sampling Feature Code],$A1613),SamplingFeatures[Feature Code],0),"0000"),
", RelationshipTypeCV:  ",CHAR(34),INDEX(RelatedFeatures[Relationship Type],$A1613),CHAR(34),
", RelatedFeatureID: *SamplingFeatureID",TEXT(MATCH(INDEX(RelatedFeatures[Second Sampling Feature Code],$A1613),SamplingFeatures[Feature Code],0),"0000"),
", SpatialOffsetID:  ",IF(INDEX(RelatedFeatures[Offset Number],$A1613)="","",CONCATENATE("*SpatialOffsetID",TEXT(INDEX(RelatedFeatures[Offset Number],$A1613),"0000"))),"}")))</f>
        <v>#REF!</v>
      </c>
      <c r="P1613" t="e">
        <f>IF(INDEX(Methods[Method Type],$A1613)="","",
CONCATENATE("  - &amp;MethodID",TEXT($A1613,"0000"),
" {","MethodTypeCV:  ",CHAR(34),INDEX(Methods[Method Type],$A1613),CHAR(34),
", MethodCode:  ",CHAR(34),INDEX(Methods[Method Code],$A1613),CHAR(34),
", MethodName:  ",CHAR(34),INDEX(Methods[Method Name],$A1613),CHAR(34),
", MethodDescription:  ",CHAR(34),INDEX(Methods[Method Description],$A1613),CHAR(34),
", MethodLink:  ",CHAR(34),INDEX(Methods[Method Link],$A1613),CHAR(34),
", OrganizationID: *OrganizationID",TEXT(MATCH(INDEX(Methods[Organization Name],$A1613),Organizations[Organization Name],0),"0000"),"}"))</f>
        <v>#REF!</v>
      </c>
      <c r="Q1613" t="e">
        <f>IF(INDEX(Variables[Variable Type],$A1613)="","",
CONCATENATE("  - &amp;VariableID",TEXT($A1613,"0000"),
" {","VariableTypeCV:  ",CHAR(34),INDEX(Variables[Variable Type],$A1613),CHAR(34),
", VariableCode:  ",CHAR(34),INDEX(Variables[Variable Code],$A1613),CHAR(34),
", VariableNameCV:  ",CHAR(34),INDEX(Variables[Variable Name],$A1613),CHAR(34),
", VariableDefinition:  ",CHAR(34),INDEX(Variables[Variable Definition],$A1613),CHAR(34),
", SpecciationCV:  ",CHAR(34),INDEX(Variables[Speciation],$A1613),CHAR(34),
", NoDataValue:  ",CHAR(34),INDEX(Variables[No Data Value],$A1613),CHAR(34),"}"))</f>
        <v>#REF!</v>
      </c>
    </row>
    <row r="1614" spans="1:17" x14ac:dyDescent="0.25">
      <c r="A1614">
        <v>1611</v>
      </c>
      <c r="D1614" t="e">
        <f>IF(INDEX(People[First Name],$A1614)="","",
CONCATENATE("  - &amp;PersonID",TEXT($A1614,"0000"),
" {","PersonFirstName:  ",CHAR(34),INDEX(People[First Name],$A1614),CHAR(34),
", PersonMiddleName:  ",CHAR(34),INDEX(People[Middle Name],$A1614),CHAR(34),
", PersonLastName:  ",CHAR(34),INDEX(People[Last Name],$A1614),CHAR(34),"}"))</f>
        <v>#REF!</v>
      </c>
      <c r="E1614" t="e">
        <f>IF(INDEX(Organizations[Organization Type '[CV']],$A1614)="","",
CONCATENATE("  - &amp;OrganizationID",TEXT($A1614,"0000"),
" {","OrganizationTypeCV:  ",CHAR(34),INDEX(Organizations[Organization Type '[CV']],$A1614),CHAR(34),
", OrganizationCode:  ",CHAR(34),INDEX(Organizations[Organization Code],$A1614),CHAR(34),
", OrganizationName:  ",CHAR(34),INDEX(Organizations[Organization Name],$A1614),CHAR(34),
", OrganizationDescription:  ",CHAR(34),INDEX(Organizations[Organization Description],$A1614),CHAR(34),
", OrganizationLink:  ",CHAR(34),INDEX(Organizations[Organization Link],$A1614),CHAR(34),"}"))</f>
        <v>#REF!</v>
      </c>
      <c r="F1614" t="e">
        <f>IF(INDEX(People[First Name],$A1614)="","",
CONCATENATE("  - &amp;AffiliationID",TEXT($A1614,"0000"),
" {PersonID: *PersonID",TEXT($A1614,"0000"),
", OrganizationID: *OrganizationID",TEXT(MATCH(INDEX(People[Organization Name],$A1614),Organizations[Organization Name],0),"0000"),
", IsPrimaryOrganizationContact: , AffiliationStartDate: , AffiliationEndDate: , PrimaryPhone: ",
", PrimaryEmail: ",CHAR(34),INDEX(People[Primary Email],$A1614),CHAR(34),
", PrimaryAddress: ",CHAR(34),INDEX(People[Primary Address],$A1614),CHAR(34),
", PersonLink: }"))</f>
        <v>#REF!</v>
      </c>
      <c r="H1614" t="e">
        <f>IF(COUNTA(CitationInformation)=0,"",IF(INDEX(AuthorList[Author Name],$A1614)="","",
CONCATENATE("  - &amp;AuthorListID",TEXT($A1614,"0000"),
"  {CitationID: *CitationID0001",
", PersonID: *PersonID",TEXT(MATCH(INDEX(AuthorList[Author Name],$A1614),People[Full Name],0),"0000"),
", AuthorOrder: ",INDEX(AuthorList[Author Number],$A1614),"}")))</f>
        <v>#REF!</v>
      </c>
      <c r="K1614" t="e">
        <f>IF(INDEX(SamplingFeatures[Feature Code],$A1614)="","",
CONCATENATE("  - &amp;SamplingFeatureID",TEXT($A1614,"0000"),
" {","SamplingFeatureUUID:  ",CHAR(34),INDEX(SamplingFeatures[Sampling Feature UUID],$A1614),CHAR(34),
", SamplingFeatureTypeCV:  ",CHAR(34),INDEX(SamplingFeatures[Sampling Feature Type],$A1614),CHAR(34),
", SamplingFeatureCode:  ",CHAR(34),INDEX(SamplingFeatures[Feature Code],$A1614),CHAR(34),
", SamplingFeatureName:  ",CHAR(34),INDEX(SamplingFeatures[Feature Name],$A1614),CHAR(34),
", SamplingFeatureDescription:  ",CHAR(34),INDEX(SamplingFeatures[Feature Description],$A1614),CHAR(34),
", SamplingFeatureGeotypeCV:  ",CHAR(34),INDEX(SamplingFeatures[Feature Geo Type],$A1614),CHAR(34),
", FeatureGeometry:  ",CHAR(34),INDEX(SamplingFeatures[Feature Geometry],$A1614),CHAR(34),
", Elevation_m:  ",CHAR(34),INDEX(SamplingFeatures[Elevation_m],$A1614),CHAR(34),
", ElevationDatumCV:  ",CHAR(34),ElevationDatum,CHAR(34),"}"))</f>
        <v>#REF!</v>
      </c>
      <c r="L1614" t="e">
        <f>IF(INDEX(SamplingFeatures[Sampling Feature Type],$A1614)&lt;&gt;"Site","",
CONCATENATE("  - &amp;SiteID",TEXT(SUMPRODUCT(--($L$3:$L1613&lt;&gt;"")),"0000"),
" {","SamplingFeatureID:  *SamplingFeatureID",TEXT($A1614,"0000"),
", SiteTypeCV:  ",CHAR(34),INDEX(Sites[Site Type],$A1614),CHAR(34),
", Latitude:  ",INDEX(Sites[Latitude],$A1614),
", Longitude:  ",INDEX(Sites[Longitude],$A1614),
", SRSName:  ",CHAR(34),LatLonDatum,CHAR(34),"}"))</f>
        <v>#REF!</v>
      </c>
      <c r="M1614" t="e">
        <f>IF(INDEX(SamplingFeatures[Sampling Feature Type],$A1614)&lt;&gt;"Specimen","",
CONCATENATE("  - &amp;SpecimenID",TEXT(SUMPRODUCT(--($M$3:$M1613&lt;&gt;"")),"0000"),
" {","SamplingFeatureID:  *SamplingFeatureID",TEXT($A1614,"0000"),
", SpecimenTypeCV:  ",CHAR(34),INDEX(Specimens[Specimen Type],$A1614),CHAR(34),
", SpecimenMediumCV:  ",INDEX(Specimens[Specimen Medium],$A1614),
", IsFieldSpecimen:  ",CHAR(34),INDEX(Specimens[Is Field Specimen?],$A1614),CHAR(34),"}"))</f>
        <v>#REF!</v>
      </c>
      <c r="N1614" t="e">
        <f>IF(COUNTA(SpatialOffsets[])=0,"", IF(INDEX(SpatialOffsets[Spatial Offset Type],$A1614)="","",
CONCATENATE("  - &amp;SpatialOffsetID",TEXT($A1614,"0000"),
" {","SpatialOffsetTypeCV:  ",CHAR(34),INDEX(SpatialOffsets[Spatial Offset Type],$A1614),CHAR(34),
", Offset1Value:  ",INDEX(SpatialOffsets[Offset 1 Value],$A1614),
", Offset1UnitID:  ",CHAR(34),INDEX(SpatialOffsets[Offset 1 Unit],$A1614),CHAR(34),
", Offset2Value:  ",INDEX(SpatialOffsets[Offset 2 Value],$A1614),
", Offset2UnitID:  ",CHAR(34),INDEX(SpatialOffsets[Offset 2 Unit],$A1614),CHAR(34),
", Offset3Value:  ",INDEX(SpatialOffsets[Offset 3 Value],$A1614),
", Offset3UnitID:  ",CHAR(34),INDEX(SpatialOffsets[Offset 3 Unit],$A1614),CHAR(34),,"}")))</f>
        <v>#REF!</v>
      </c>
      <c r="O1614" t="e">
        <f>IF(COUNTA(RelatedFeatures[])=0,"", IF(INDEX(RelatedFeatures[First Sampling Feature Code],$A1614)="","",
CONCATENATE("  - &amp;RelationID",TEXT($A1614,"0000"),
" {","SamplingFeatureID:  *SamplingFeatureID",TEXT(MATCH(INDEX(RelatedFeatures[First Sampling Feature Code],$A1614),SamplingFeatures[Feature Code],0),"0000"),
", RelationshipTypeCV:  ",CHAR(34),INDEX(RelatedFeatures[Relationship Type],$A1614),CHAR(34),
", RelatedFeatureID: *SamplingFeatureID",TEXT(MATCH(INDEX(RelatedFeatures[Second Sampling Feature Code],$A1614),SamplingFeatures[Feature Code],0),"0000"),
", SpatialOffsetID:  ",IF(INDEX(RelatedFeatures[Offset Number],$A1614)="","",CONCATENATE("*SpatialOffsetID",TEXT(INDEX(RelatedFeatures[Offset Number],$A1614),"0000"))),"}")))</f>
        <v>#REF!</v>
      </c>
      <c r="P1614" t="e">
        <f>IF(INDEX(Methods[Method Type],$A1614)="","",
CONCATENATE("  - &amp;MethodID",TEXT($A1614,"0000"),
" {","MethodTypeCV:  ",CHAR(34),INDEX(Methods[Method Type],$A1614),CHAR(34),
", MethodCode:  ",CHAR(34),INDEX(Methods[Method Code],$A1614),CHAR(34),
", MethodName:  ",CHAR(34),INDEX(Methods[Method Name],$A1614),CHAR(34),
", MethodDescription:  ",CHAR(34),INDEX(Methods[Method Description],$A1614),CHAR(34),
", MethodLink:  ",CHAR(34),INDEX(Methods[Method Link],$A1614),CHAR(34),
", OrganizationID: *OrganizationID",TEXT(MATCH(INDEX(Methods[Organization Name],$A1614),Organizations[Organization Name],0),"0000"),"}"))</f>
        <v>#REF!</v>
      </c>
      <c r="Q1614" t="e">
        <f>IF(INDEX(Variables[Variable Type],$A1614)="","",
CONCATENATE("  - &amp;VariableID",TEXT($A1614,"0000"),
" {","VariableTypeCV:  ",CHAR(34),INDEX(Variables[Variable Type],$A1614),CHAR(34),
", VariableCode:  ",CHAR(34),INDEX(Variables[Variable Code],$A1614),CHAR(34),
", VariableNameCV:  ",CHAR(34),INDEX(Variables[Variable Name],$A1614),CHAR(34),
", VariableDefinition:  ",CHAR(34),INDEX(Variables[Variable Definition],$A1614),CHAR(34),
", SpecciationCV:  ",CHAR(34),INDEX(Variables[Speciation],$A1614),CHAR(34),
", NoDataValue:  ",CHAR(34),INDEX(Variables[No Data Value],$A1614),CHAR(34),"}"))</f>
        <v>#REF!</v>
      </c>
    </row>
    <row r="1615" spans="1:17" x14ac:dyDescent="0.25">
      <c r="A1615">
        <v>1612</v>
      </c>
      <c r="D1615" t="e">
        <f>IF(INDEX(People[First Name],$A1615)="","",
CONCATENATE("  - &amp;PersonID",TEXT($A1615,"0000"),
" {","PersonFirstName:  ",CHAR(34),INDEX(People[First Name],$A1615),CHAR(34),
", PersonMiddleName:  ",CHAR(34),INDEX(People[Middle Name],$A1615),CHAR(34),
", PersonLastName:  ",CHAR(34),INDEX(People[Last Name],$A1615),CHAR(34),"}"))</f>
        <v>#REF!</v>
      </c>
      <c r="E1615" t="e">
        <f>IF(INDEX(Organizations[Organization Type '[CV']],$A1615)="","",
CONCATENATE("  - &amp;OrganizationID",TEXT($A1615,"0000"),
" {","OrganizationTypeCV:  ",CHAR(34),INDEX(Organizations[Organization Type '[CV']],$A1615),CHAR(34),
", OrganizationCode:  ",CHAR(34),INDEX(Organizations[Organization Code],$A1615),CHAR(34),
", OrganizationName:  ",CHAR(34),INDEX(Organizations[Organization Name],$A1615),CHAR(34),
", OrganizationDescription:  ",CHAR(34),INDEX(Organizations[Organization Description],$A1615),CHAR(34),
", OrganizationLink:  ",CHAR(34),INDEX(Organizations[Organization Link],$A1615),CHAR(34),"}"))</f>
        <v>#REF!</v>
      </c>
      <c r="F1615" t="e">
        <f>IF(INDEX(People[First Name],$A1615)="","",
CONCATENATE("  - &amp;AffiliationID",TEXT($A1615,"0000"),
" {PersonID: *PersonID",TEXT($A1615,"0000"),
", OrganizationID: *OrganizationID",TEXT(MATCH(INDEX(People[Organization Name],$A1615),Organizations[Organization Name],0),"0000"),
", IsPrimaryOrganizationContact: , AffiliationStartDate: , AffiliationEndDate: , PrimaryPhone: ",
", PrimaryEmail: ",CHAR(34),INDEX(People[Primary Email],$A1615),CHAR(34),
", PrimaryAddress: ",CHAR(34),INDEX(People[Primary Address],$A1615),CHAR(34),
", PersonLink: }"))</f>
        <v>#REF!</v>
      </c>
      <c r="H1615" t="e">
        <f>IF(COUNTA(CitationInformation)=0,"",IF(INDEX(AuthorList[Author Name],$A1615)="","",
CONCATENATE("  - &amp;AuthorListID",TEXT($A1615,"0000"),
"  {CitationID: *CitationID0001",
", PersonID: *PersonID",TEXT(MATCH(INDEX(AuthorList[Author Name],$A1615),People[Full Name],0),"0000"),
", AuthorOrder: ",INDEX(AuthorList[Author Number],$A1615),"}")))</f>
        <v>#REF!</v>
      </c>
      <c r="K1615" t="e">
        <f>IF(INDEX(SamplingFeatures[Feature Code],$A1615)="","",
CONCATENATE("  - &amp;SamplingFeatureID",TEXT($A1615,"0000"),
" {","SamplingFeatureUUID:  ",CHAR(34),INDEX(SamplingFeatures[Sampling Feature UUID],$A1615),CHAR(34),
", SamplingFeatureTypeCV:  ",CHAR(34),INDEX(SamplingFeatures[Sampling Feature Type],$A1615),CHAR(34),
", SamplingFeatureCode:  ",CHAR(34),INDEX(SamplingFeatures[Feature Code],$A1615),CHAR(34),
", SamplingFeatureName:  ",CHAR(34),INDEX(SamplingFeatures[Feature Name],$A1615),CHAR(34),
", SamplingFeatureDescription:  ",CHAR(34),INDEX(SamplingFeatures[Feature Description],$A1615),CHAR(34),
", SamplingFeatureGeotypeCV:  ",CHAR(34),INDEX(SamplingFeatures[Feature Geo Type],$A1615),CHAR(34),
", FeatureGeometry:  ",CHAR(34),INDEX(SamplingFeatures[Feature Geometry],$A1615),CHAR(34),
", Elevation_m:  ",CHAR(34),INDEX(SamplingFeatures[Elevation_m],$A1615),CHAR(34),
", ElevationDatumCV:  ",CHAR(34),ElevationDatum,CHAR(34),"}"))</f>
        <v>#REF!</v>
      </c>
      <c r="L1615" t="e">
        <f>IF(INDEX(SamplingFeatures[Sampling Feature Type],$A1615)&lt;&gt;"Site","",
CONCATENATE("  - &amp;SiteID",TEXT(SUMPRODUCT(--($L$3:$L1614&lt;&gt;"")),"0000"),
" {","SamplingFeatureID:  *SamplingFeatureID",TEXT($A1615,"0000"),
", SiteTypeCV:  ",CHAR(34),INDEX(Sites[Site Type],$A1615),CHAR(34),
", Latitude:  ",INDEX(Sites[Latitude],$A1615),
", Longitude:  ",INDEX(Sites[Longitude],$A1615),
", SRSName:  ",CHAR(34),LatLonDatum,CHAR(34),"}"))</f>
        <v>#REF!</v>
      </c>
      <c r="M1615" t="e">
        <f>IF(INDEX(SamplingFeatures[Sampling Feature Type],$A1615)&lt;&gt;"Specimen","",
CONCATENATE("  - &amp;SpecimenID",TEXT(SUMPRODUCT(--($M$3:$M1614&lt;&gt;"")),"0000"),
" {","SamplingFeatureID:  *SamplingFeatureID",TEXT($A1615,"0000"),
", SpecimenTypeCV:  ",CHAR(34),INDEX(Specimens[Specimen Type],$A1615),CHAR(34),
", SpecimenMediumCV:  ",INDEX(Specimens[Specimen Medium],$A1615),
", IsFieldSpecimen:  ",CHAR(34),INDEX(Specimens[Is Field Specimen?],$A1615),CHAR(34),"}"))</f>
        <v>#REF!</v>
      </c>
      <c r="N1615" t="e">
        <f>IF(COUNTA(SpatialOffsets[])=0,"", IF(INDEX(SpatialOffsets[Spatial Offset Type],$A1615)="","",
CONCATENATE("  - &amp;SpatialOffsetID",TEXT($A1615,"0000"),
" {","SpatialOffsetTypeCV:  ",CHAR(34),INDEX(SpatialOffsets[Spatial Offset Type],$A1615),CHAR(34),
", Offset1Value:  ",INDEX(SpatialOffsets[Offset 1 Value],$A1615),
", Offset1UnitID:  ",CHAR(34),INDEX(SpatialOffsets[Offset 1 Unit],$A1615),CHAR(34),
", Offset2Value:  ",INDEX(SpatialOffsets[Offset 2 Value],$A1615),
", Offset2UnitID:  ",CHAR(34),INDEX(SpatialOffsets[Offset 2 Unit],$A1615),CHAR(34),
", Offset3Value:  ",INDEX(SpatialOffsets[Offset 3 Value],$A1615),
", Offset3UnitID:  ",CHAR(34),INDEX(SpatialOffsets[Offset 3 Unit],$A1615),CHAR(34),,"}")))</f>
        <v>#REF!</v>
      </c>
      <c r="O1615" t="e">
        <f>IF(COUNTA(RelatedFeatures[])=0,"", IF(INDEX(RelatedFeatures[First Sampling Feature Code],$A1615)="","",
CONCATENATE("  - &amp;RelationID",TEXT($A1615,"0000"),
" {","SamplingFeatureID:  *SamplingFeatureID",TEXT(MATCH(INDEX(RelatedFeatures[First Sampling Feature Code],$A1615),SamplingFeatures[Feature Code],0),"0000"),
", RelationshipTypeCV:  ",CHAR(34),INDEX(RelatedFeatures[Relationship Type],$A1615),CHAR(34),
", RelatedFeatureID: *SamplingFeatureID",TEXT(MATCH(INDEX(RelatedFeatures[Second Sampling Feature Code],$A1615),SamplingFeatures[Feature Code],0),"0000"),
", SpatialOffsetID:  ",IF(INDEX(RelatedFeatures[Offset Number],$A1615)="","",CONCATENATE("*SpatialOffsetID",TEXT(INDEX(RelatedFeatures[Offset Number],$A1615),"0000"))),"}")))</f>
        <v>#REF!</v>
      </c>
      <c r="P1615" t="e">
        <f>IF(INDEX(Methods[Method Type],$A1615)="","",
CONCATENATE("  - &amp;MethodID",TEXT($A1615,"0000"),
" {","MethodTypeCV:  ",CHAR(34),INDEX(Methods[Method Type],$A1615),CHAR(34),
", MethodCode:  ",CHAR(34),INDEX(Methods[Method Code],$A1615),CHAR(34),
", MethodName:  ",CHAR(34),INDEX(Methods[Method Name],$A1615),CHAR(34),
", MethodDescription:  ",CHAR(34),INDEX(Methods[Method Description],$A1615),CHAR(34),
", MethodLink:  ",CHAR(34),INDEX(Methods[Method Link],$A1615),CHAR(34),
", OrganizationID: *OrganizationID",TEXT(MATCH(INDEX(Methods[Organization Name],$A1615),Organizations[Organization Name],0),"0000"),"}"))</f>
        <v>#REF!</v>
      </c>
      <c r="Q1615" t="e">
        <f>IF(INDEX(Variables[Variable Type],$A1615)="","",
CONCATENATE("  - &amp;VariableID",TEXT($A1615,"0000"),
" {","VariableTypeCV:  ",CHAR(34),INDEX(Variables[Variable Type],$A1615),CHAR(34),
", VariableCode:  ",CHAR(34),INDEX(Variables[Variable Code],$A1615),CHAR(34),
", VariableNameCV:  ",CHAR(34),INDEX(Variables[Variable Name],$A1615),CHAR(34),
", VariableDefinition:  ",CHAR(34),INDEX(Variables[Variable Definition],$A1615),CHAR(34),
", SpecciationCV:  ",CHAR(34),INDEX(Variables[Speciation],$A1615),CHAR(34),
", NoDataValue:  ",CHAR(34),INDEX(Variables[No Data Value],$A1615),CHAR(34),"}"))</f>
        <v>#REF!</v>
      </c>
    </row>
    <row r="1616" spans="1:17" x14ac:dyDescent="0.25">
      <c r="A1616">
        <v>1613</v>
      </c>
      <c r="D1616" t="e">
        <f>IF(INDEX(People[First Name],$A1616)="","",
CONCATENATE("  - &amp;PersonID",TEXT($A1616,"0000"),
" {","PersonFirstName:  ",CHAR(34),INDEX(People[First Name],$A1616),CHAR(34),
", PersonMiddleName:  ",CHAR(34),INDEX(People[Middle Name],$A1616),CHAR(34),
", PersonLastName:  ",CHAR(34),INDEX(People[Last Name],$A1616),CHAR(34),"}"))</f>
        <v>#REF!</v>
      </c>
      <c r="E1616" t="e">
        <f>IF(INDEX(Organizations[Organization Type '[CV']],$A1616)="","",
CONCATENATE("  - &amp;OrganizationID",TEXT($A1616,"0000"),
" {","OrganizationTypeCV:  ",CHAR(34),INDEX(Organizations[Organization Type '[CV']],$A1616),CHAR(34),
", OrganizationCode:  ",CHAR(34),INDEX(Organizations[Organization Code],$A1616),CHAR(34),
", OrganizationName:  ",CHAR(34),INDEX(Organizations[Organization Name],$A1616),CHAR(34),
", OrganizationDescription:  ",CHAR(34),INDEX(Organizations[Organization Description],$A1616),CHAR(34),
", OrganizationLink:  ",CHAR(34),INDEX(Organizations[Organization Link],$A1616),CHAR(34),"}"))</f>
        <v>#REF!</v>
      </c>
      <c r="F1616" t="e">
        <f>IF(INDEX(People[First Name],$A1616)="","",
CONCATENATE("  - &amp;AffiliationID",TEXT($A1616,"0000"),
" {PersonID: *PersonID",TEXT($A1616,"0000"),
", OrganizationID: *OrganizationID",TEXT(MATCH(INDEX(People[Organization Name],$A1616),Organizations[Organization Name],0),"0000"),
", IsPrimaryOrganizationContact: , AffiliationStartDate: , AffiliationEndDate: , PrimaryPhone: ",
", PrimaryEmail: ",CHAR(34),INDEX(People[Primary Email],$A1616),CHAR(34),
", PrimaryAddress: ",CHAR(34),INDEX(People[Primary Address],$A1616),CHAR(34),
", PersonLink: }"))</f>
        <v>#REF!</v>
      </c>
      <c r="H1616" t="e">
        <f>IF(COUNTA(CitationInformation)=0,"",IF(INDEX(AuthorList[Author Name],$A1616)="","",
CONCATENATE("  - &amp;AuthorListID",TEXT($A1616,"0000"),
"  {CitationID: *CitationID0001",
", PersonID: *PersonID",TEXT(MATCH(INDEX(AuthorList[Author Name],$A1616),People[Full Name],0),"0000"),
", AuthorOrder: ",INDEX(AuthorList[Author Number],$A1616),"}")))</f>
        <v>#REF!</v>
      </c>
      <c r="K1616" t="e">
        <f>IF(INDEX(SamplingFeatures[Feature Code],$A1616)="","",
CONCATENATE("  - &amp;SamplingFeatureID",TEXT($A1616,"0000"),
" {","SamplingFeatureUUID:  ",CHAR(34),INDEX(SamplingFeatures[Sampling Feature UUID],$A1616),CHAR(34),
", SamplingFeatureTypeCV:  ",CHAR(34),INDEX(SamplingFeatures[Sampling Feature Type],$A1616),CHAR(34),
", SamplingFeatureCode:  ",CHAR(34),INDEX(SamplingFeatures[Feature Code],$A1616),CHAR(34),
", SamplingFeatureName:  ",CHAR(34),INDEX(SamplingFeatures[Feature Name],$A1616),CHAR(34),
", SamplingFeatureDescription:  ",CHAR(34),INDEX(SamplingFeatures[Feature Description],$A1616),CHAR(34),
", SamplingFeatureGeotypeCV:  ",CHAR(34),INDEX(SamplingFeatures[Feature Geo Type],$A1616),CHAR(34),
", FeatureGeometry:  ",CHAR(34),INDEX(SamplingFeatures[Feature Geometry],$A1616),CHAR(34),
", Elevation_m:  ",CHAR(34),INDEX(SamplingFeatures[Elevation_m],$A1616),CHAR(34),
", ElevationDatumCV:  ",CHAR(34),ElevationDatum,CHAR(34),"}"))</f>
        <v>#REF!</v>
      </c>
      <c r="L1616" t="e">
        <f>IF(INDEX(SamplingFeatures[Sampling Feature Type],$A1616)&lt;&gt;"Site","",
CONCATENATE("  - &amp;SiteID",TEXT(SUMPRODUCT(--($L$3:$L1615&lt;&gt;"")),"0000"),
" {","SamplingFeatureID:  *SamplingFeatureID",TEXT($A1616,"0000"),
", SiteTypeCV:  ",CHAR(34),INDEX(Sites[Site Type],$A1616),CHAR(34),
", Latitude:  ",INDEX(Sites[Latitude],$A1616),
", Longitude:  ",INDEX(Sites[Longitude],$A1616),
", SRSName:  ",CHAR(34),LatLonDatum,CHAR(34),"}"))</f>
        <v>#REF!</v>
      </c>
      <c r="M1616" t="e">
        <f>IF(INDEX(SamplingFeatures[Sampling Feature Type],$A1616)&lt;&gt;"Specimen","",
CONCATENATE("  - &amp;SpecimenID",TEXT(SUMPRODUCT(--($M$3:$M1615&lt;&gt;"")),"0000"),
" {","SamplingFeatureID:  *SamplingFeatureID",TEXT($A1616,"0000"),
", SpecimenTypeCV:  ",CHAR(34),INDEX(Specimens[Specimen Type],$A1616),CHAR(34),
", SpecimenMediumCV:  ",INDEX(Specimens[Specimen Medium],$A1616),
", IsFieldSpecimen:  ",CHAR(34),INDEX(Specimens[Is Field Specimen?],$A1616),CHAR(34),"}"))</f>
        <v>#REF!</v>
      </c>
      <c r="N1616" t="e">
        <f>IF(COUNTA(SpatialOffsets[])=0,"", IF(INDEX(SpatialOffsets[Spatial Offset Type],$A1616)="","",
CONCATENATE("  - &amp;SpatialOffsetID",TEXT($A1616,"0000"),
" {","SpatialOffsetTypeCV:  ",CHAR(34),INDEX(SpatialOffsets[Spatial Offset Type],$A1616),CHAR(34),
", Offset1Value:  ",INDEX(SpatialOffsets[Offset 1 Value],$A1616),
", Offset1UnitID:  ",CHAR(34),INDEX(SpatialOffsets[Offset 1 Unit],$A1616),CHAR(34),
", Offset2Value:  ",INDEX(SpatialOffsets[Offset 2 Value],$A1616),
", Offset2UnitID:  ",CHAR(34),INDEX(SpatialOffsets[Offset 2 Unit],$A1616),CHAR(34),
", Offset3Value:  ",INDEX(SpatialOffsets[Offset 3 Value],$A1616),
", Offset3UnitID:  ",CHAR(34),INDEX(SpatialOffsets[Offset 3 Unit],$A1616),CHAR(34),,"}")))</f>
        <v>#REF!</v>
      </c>
      <c r="O1616" t="e">
        <f>IF(COUNTA(RelatedFeatures[])=0,"", IF(INDEX(RelatedFeatures[First Sampling Feature Code],$A1616)="","",
CONCATENATE("  - &amp;RelationID",TEXT($A1616,"0000"),
" {","SamplingFeatureID:  *SamplingFeatureID",TEXT(MATCH(INDEX(RelatedFeatures[First Sampling Feature Code],$A1616),SamplingFeatures[Feature Code],0),"0000"),
", RelationshipTypeCV:  ",CHAR(34),INDEX(RelatedFeatures[Relationship Type],$A1616),CHAR(34),
", RelatedFeatureID: *SamplingFeatureID",TEXT(MATCH(INDEX(RelatedFeatures[Second Sampling Feature Code],$A1616),SamplingFeatures[Feature Code],0),"0000"),
", SpatialOffsetID:  ",IF(INDEX(RelatedFeatures[Offset Number],$A1616)="","",CONCATENATE("*SpatialOffsetID",TEXT(INDEX(RelatedFeatures[Offset Number],$A1616),"0000"))),"}")))</f>
        <v>#REF!</v>
      </c>
      <c r="P1616" t="e">
        <f>IF(INDEX(Methods[Method Type],$A1616)="","",
CONCATENATE("  - &amp;MethodID",TEXT($A1616,"0000"),
" {","MethodTypeCV:  ",CHAR(34),INDEX(Methods[Method Type],$A1616),CHAR(34),
", MethodCode:  ",CHAR(34),INDEX(Methods[Method Code],$A1616),CHAR(34),
", MethodName:  ",CHAR(34),INDEX(Methods[Method Name],$A1616),CHAR(34),
", MethodDescription:  ",CHAR(34),INDEX(Methods[Method Description],$A1616),CHAR(34),
", MethodLink:  ",CHAR(34),INDEX(Methods[Method Link],$A1616),CHAR(34),
", OrganizationID: *OrganizationID",TEXT(MATCH(INDEX(Methods[Organization Name],$A1616),Organizations[Organization Name],0),"0000"),"}"))</f>
        <v>#REF!</v>
      </c>
      <c r="Q1616" t="e">
        <f>IF(INDEX(Variables[Variable Type],$A1616)="","",
CONCATENATE("  - &amp;VariableID",TEXT($A1616,"0000"),
" {","VariableTypeCV:  ",CHAR(34),INDEX(Variables[Variable Type],$A1616),CHAR(34),
", VariableCode:  ",CHAR(34),INDEX(Variables[Variable Code],$A1616),CHAR(34),
", VariableNameCV:  ",CHAR(34),INDEX(Variables[Variable Name],$A1616),CHAR(34),
", VariableDefinition:  ",CHAR(34),INDEX(Variables[Variable Definition],$A1616),CHAR(34),
", SpecciationCV:  ",CHAR(34),INDEX(Variables[Speciation],$A1616),CHAR(34),
", NoDataValue:  ",CHAR(34),INDEX(Variables[No Data Value],$A1616),CHAR(34),"}"))</f>
        <v>#REF!</v>
      </c>
    </row>
    <row r="1617" spans="1:17" x14ac:dyDescent="0.25">
      <c r="A1617">
        <v>1614</v>
      </c>
      <c r="D1617" t="e">
        <f>IF(INDEX(People[First Name],$A1617)="","",
CONCATENATE("  - &amp;PersonID",TEXT($A1617,"0000"),
" {","PersonFirstName:  ",CHAR(34),INDEX(People[First Name],$A1617),CHAR(34),
", PersonMiddleName:  ",CHAR(34),INDEX(People[Middle Name],$A1617),CHAR(34),
", PersonLastName:  ",CHAR(34),INDEX(People[Last Name],$A1617),CHAR(34),"}"))</f>
        <v>#REF!</v>
      </c>
      <c r="E1617" t="e">
        <f>IF(INDEX(Organizations[Organization Type '[CV']],$A1617)="","",
CONCATENATE("  - &amp;OrganizationID",TEXT($A1617,"0000"),
" {","OrganizationTypeCV:  ",CHAR(34),INDEX(Organizations[Organization Type '[CV']],$A1617),CHAR(34),
", OrganizationCode:  ",CHAR(34),INDEX(Organizations[Organization Code],$A1617),CHAR(34),
", OrganizationName:  ",CHAR(34),INDEX(Organizations[Organization Name],$A1617),CHAR(34),
", OrganizationDescription:  ",CHAR(34),INDEX(Organizations[Organization Description],$A1617),CHAR(34),
", OrganizationLink:  ",CHAR(34),INDEX(Organizations[Organization Link],$A1617),CHAR(34),"}"))</f>
        <v>#REF!</v>
      </c>
      <c r="F1617" t="e">
        <f>IF(INDEX(People[First Name],$A1617)="","",
CONCATENATE("  - &amp;AffiliationID",TEXT($A1617,"0000"),
" {PersonID: *PersonID",TEXT($A1617,"0000"),
", OrganizationID: *OrganizationID",TEXT(MATCH(INDEX(People[Organization Name],$A1617),Organizations[Organization Name],0),"0000"),
", IsPrimaryOrganizationContact: , AffiliationStartDate: , AffiliationEndDate: , PrimaryPhone: ",
", PrimaryEmail: ",CHAR(34),INDEX(People[Primary Email],$A1617),CHAR(34),
", PrimaryAddress: ",CHAR(34),INDEX(People[Primary Address],$A1617),CHAR(34),
", PersonLink: }"))</f>
        <v>#REF!</v>
      </c>
      <c r="H1617" t="e">
        <f>IF(COUNTA(CitationInformation)=0,"",IF(INDEX(AuthorList[Author Name],$A1617)="","",
CONCATENATE("  - &amp;AuthorListID",TEXT($A1617,"0000"),
"  {CitationID: *CitationID0001",
", PersonID: *PersonID",TEXT(MATCH(INDEX(AuthorList[Author Name],$A1617),People[Full Name],0),"0000"),
", AuthorOrder: ",INDEX(AuthorList[Author Number],$A1617),"}")))</f>
        <v>#REF!</v>
      </c>
      <c r="K1617" t="e">
        <f>IF(INDEX(SamplingFeatures[Feature Code],$A1617)="","",
CONCATENATE("  - &amp;SamplingFeatureID",TEXT($A1617,"0000"),
" {","SamplingFeatureUUID:  ",CHAR(34),INDEX(SamplingFeatures[Sampling Feature UUID],$A1617),CHAR(34),
", SamplingFeatureTypeCV:  ",CHAR(34),INDEX(SamplingFeatures[Sampling Feature Type],$A1617),CHAR(34),
", SamplingFeatureCode:  ",CHAR(34),INDEX(SamplingFeatures[Feature Code],$A1617),CHAR(34),
", SamplingFeatureName:  ",CHAR(34),INDEX(SamplingFeatures[Feature Name],$A1617),CHAR(34),
", SamplingFeatureDescription:  ",CHAR(34),INDEX(SamplingFeatures[Feature Description],$A1617),CHAR(34),
", SamplingFeatureGeotypeCV:  ",CHAR(34),INDEX(SamplingFeatures[Feature Geo Type],$A1617),CHAR(34),
", FeatureGeometry:  ",CHAR(34),INDEX(SamplingFeatures[Feature Geometry],$A1617),CHAR(34),
", Elevation_m:  ",CHAR(34),INDEX(SamplingFeatures[Elevation_m],$A1617),CHAR(34),
", ElevationDatumCV:  ",CHAR(34),ElevationDatum,CHAR(34),"}"))</f>
        <v>#REF!</v>
      </c>
      <c r="L1617" t="e">
        <f>IF(INDEX(SamplingFeatures[Sampling Feature Type],$A1617)&lt;&gt;"Site","",
CONCATENATE("  - &amp;SiteID",TEXT(SUMPRODUCT(--($L$3:$L1616&lt;&gt;"")),"0000"),
" {","SamplingFeatureID:  *SamplingFeatureID",TEXT($A1617,"0000"),
", SiteTypeCV:  ",CHAR(34),INDEX(Sites[Site Type],$A1617),CHAR(34),
", Latitude:  ",INDEX(Sites[Latitude],$A1617),
", Longitude:  ",INDEX(Sites[Longitude],$A1617),
", SRSName:  ",CHAR(34),LatLonDatum,CHAR(34),"}"))</f>
        <v>#REF!</v>
      </c>
      <c r="M1617" t="e">
        <f>IF(INDEX(SamplingFeatures[Sampling Feature Type],$A1617)&lt;&gt;"Specimen","",
CONCATENATE("  - &amp;SpecimenID",TEXT(SUMPRODUCT(--($M$3:$M1616&lt;&gt;"")),"0000"),
" {","SamplingFeatureID:  *SamplingFeatureID",TEXT($A1617,"0000"),
", SpecimenTypeCV:  ",CHAR(34),INDEX(Specimens[Specimen Type],$A1617),CHAR(34),
", SpecimenMediumCV:  ",INDEX(Specimens[Specimen Medium],$A1617),
", IsFieldSpecimen:  ",CHAR(34),INDEX(Specimens[Is Field Specimen?],$A1617),CHAR(34),"}"))</f>
        <v>#REF!</v>
      </c>
      <c r="N1617" t="e">
        <f>IF(COUNTA(SpatialOffsets[])=0,"", IF(INDEX(SpatialOffsets[Spatial Offset Type],$A1617)="","",
CONCATENATE("  - &amp;SpatialOffsetID",TEXT($A1617,"0000"),
" {","SpatialOffsetTypeCV:  ",CHAR(34),INDEX(SpatialOffsets[Spatial Offset Type],$A1617),CHAR(34),
", Offset1Value:  ",INDEX(SpatialOffsets[Offset 1 Value],$A1617),
", Offset1UnitID:  ",CHAR(34),INDEX(SpatialOffsets[Offset 1 Unit],$A1617),CHAR(34),
", Offset2Value:  ",INDEX(SpatialOffsets[Offset 2 Value],$A1617),
", Offset2UnitID:  ",CHAR(34),INDEX(SpatialOffsets[Offset 2 Unit],$A1617),CHAR(34),
", Offset3Value:  ",INDEX(SpatialOffsets[Offset 3 Value],$A1617),
", Offset3UnitID:  ",CHAR(34),INDEX(SpatialOffsets[Offset 3 Unit],$A1617),CHAR(34),,"}")))</f>
        <v>#REF!</v>
      </c>
      <c r="O1617" t="e">
        <f>IF(COUNTA(RelatedFeatures[])=0,"", IF(INDEX(RelatedFeatures[First Sampling Feature Code],$A1617)="","",
CONCATENATE("  - &amp;RelationID",TEXT($A1617,"0000"),
" {","SamplingFeatureID:  *SamplingFeatureID",TEXT(MATCH(INDEX(RelatedFeatures[First Sampling Feature Code],$A1617),SamplingFeatures[Feature Code],0),"0000"),
", RelationshipTypeCV:  ",CHAR(34),INDEX(RelatedFeatures[Relationship Type],$A1617),CHAR(34),
", RelatedFeatureID: *SamplingFeatureID",TEXT(MATCH(INDEX(RelatedFeatures[Second Sampling Feature Code],$A1617),SamplingFeatures[Feature Code],0),"0000"),
", SpatialOffsetID:  ",IF(INDEX(RelatedFeatures[Offset Number],$A1617)="","",CONCATENATE("*SpatialOffsetID",TEXT(INDEX(RelatedFeatures[Offset Number],$A1617),"0000"))),"}")))</f>
        <v>#REF!</v>
      </c>
      <c r="P1617" t="e">
        <f>IF(INDEX(Methods[Method Type],$A1617)="","",
CONCATENATE("  - &amp;MethodID",TEXT($A1617,"0000"),
" {","MethodTypeCV:  ",CHAR(34),INDEX(Methods[Method Type],$A1617),CHAR(34),
", MethodCode:  ",CHAR(34),INDEX(Methods[Method Code],$A1617),CHAR(34),
", MethodName:  ",CHAR(34),INDEX(Methods[Method Name],$A1617),CHAR(34),
", MethodDescription:  ",CHAR(34),INDEX(Methods[Method Description],$A1617),CHAR(34),
", MethodLink:  ",CHAR(34),INDEX(Methods[Method Link],$A1617),CHAR(34),
", OrganizationID: *OrganizationID",TEXT(MATCH(INDEX(Methods[Organization Name],$A1617),Organizations[Organization Name],0),"0000"),"}"))</f>
        <v>#REF!</v>
      </c>
      <c r="Q1617" t="e">
        <f>IF(INDEX(Variables[Variable Type],$A1617)="","",
CONCATENATE("  - &amp;VariableID",TEXT($A1617,"0000"),
" {","VariableTypeCV:  ",CHAR(34),INDEX(Variables[Variable Type],$A1617),CHAR(34),
", VariableCode:  ",CHAR(34),INDEX(Variables[Variable Code],$A1617),CHAR(34),
", VariableNameCV:  ",CHAR(34),INDEX(Variables[Variable Name],$A1617),CHAR(34),
", VariableDefinition:  ",CHAR(34),INDEX(Variables[Variable Definition],$A1617),CHAR(34),
", SpecciationCV:  ",CHAR(34),INDEX(Variables[Speciation],$A1617),CHAR(34),
", NoDataValue:  ",CHAR(34),INDEX(Variables[No Data Value],$A1617),CHAR(34),"}"))</f>
        <v>#REF!</v>
      </c>
    </row>
    <row r="1618" spans="1:17" x14ac:dyDescent="0.25">
      <c r="A1618">
        <v>1615</v>
      </c>
      <c r="D1618" t="e">
        <f>IF(INDEX(People[First Name],$A1618)="","",
CONCATENATE("  - &amp;PersonID",TEXT($A1618,"0000"),
" {","PersonFirstName:  ",CHAR(34),INDEX(People[First Name],$A1618),CHAR(34),
", PersonMiddleName:  ",CHAR(34),INDEX(People[Middle Name],$A1618),CHAR(34),
", PersonLastName:  ",CHAR(34),INDEX(People[Last Name],$A1618),CHAR(34),"}"))</f>
        <v>#REF!</v>
      </c>
      <c r="E1618" t="e">
        <f>IF(INDEX(Organizations[Organization Type '[CV']],$A1618)="","",
CONCATENATE("  - &amp;OrganizationID",TEXT($A1618,"0000"),
" {","OrganizationTypeCV:  ",CHAR(34),INDEX(Organizations[Organization Type '[CV']],$A1618),CHAR(34),
", OrganizationCode:  ",CHAR(34),INDEX(Organizations[Organization Code],$A1618),CHAR(34),
", OrganizationName:  ",CHAR(34),INDEX(Organizations[Organization Name],$A1618),CHAR(34),
", OrganizationDescription:  ",CHAR(34),INDEX(Organizations[Organization Description],$A1618),CHAR(34),
", OrganizationLink:  ",CHAR(34),INDEX(Organizations[Organization Link],$A1618),CHAR(34),"}"))</f>
        <v>#REF!</v>
      </c>
      <c r="F1618" t="e">
        <f>IF(INDEX(People[First Name],$A1618)="","",
CONCATENATE("  - &amp;AffiliationID",TEXT($A1618,"0000"),
" {PersonID: *PersonID",TEXT($A1618,"0000"),
", OrganizationID: *OrganizationID",TEXT(MATCH(INDEX(People[Organization Name],$A1618),Organizations[Organization Name],0),"0000"),
", IsPrimaryOrganizationContact: , AffiliationStartDate: , AffiliationEndDate: , PrimaryPhone: ",
", PrimaryEmail: ",CHAR(34),INDEX(People[Primary Email],$A1618),CHAR(34),
", PrimaryAddress: ",CHAR(34),INDEX(People[Primary Address],$A1618),CHAR(34),
", PersonLink: }"))</f>
        <v>#REF!</v>
      </c>
      <c r="H1618" t="e">
        <f>IF(COUNTA(CitationInformation)=0,"",IF(INDEX(AuthorList[Author Name],$A1618)="","",
CONCATENATE("  - &amp;AuthorListID",TEXT($A1618,"0000"),
"  {CitationID: *CitationID0001",
", PersonID: *PersonID",TEXT(MATCH(INDEX(AuthorList[Author Name],$A1618),People[Full Name],0),"0000"),
", AuthorOrder: ",INDEX(AuthorList[Author Number],$A1618),"}")))</f>
        <v>#REF!</v>
      </c>
      <c r="K1618" t="e">
        <f>IF(INDEX(SamplingFeatures[Feature Code],$A1618)="","",
CONCATENATE("  - &amp;SamplingFeatureID",TEXT($A1618,"0000"),
" {","SamplingFeatureUUID:  ",CHAR(34),INDEX(SamplingFeatures[Sampling Feature UUID],$A1618),CHAR(34),
", SamplingFeatureTypeCV:  ",CHAR(34),INDEX(SamplingFeatures[Sampling Feature Type],$A1618),CHAR(34),
", SamplingFeatureCode:  ",CHAR(34),INDEX(SamplingFeatures[Feature Code],$A1618),CHAR(34),
", SamplingFeatureName:  ",CHAR(34),INDEX(SamplingFeatures[Feature Name],$A1618),CHAR(34),
", SamplingFeatureDescription:  ",CHAR(34),INDEX(SamplingFeatures[Feature Description],$A1618),CHAR(34),
", SamplingFeatureGeotypeCV:  ",CHAR(34),INDEX(SamplingFeatures[Feature Geo Type],$A1618),CHAR(34),
", FeatureGeometry:  ",CHAR(34),INDEX(SamplingFeatures[Feature Geometry],$A1618),CHAR(34),
", Elevation_m:  ",CHAR(34),INDEX(SamplingFeatures[Elevation_m],$A1618),CHAR(34),
", ElevationDatumCV:  ",CHAR(34),ElevationDatum,CHAR(34),"}"))</f>
        <v>#REF!</v>
      </c>
      <c r="L1618" t="e">
        <f>IF(INDEX(SamplingFeatures[Sampling Feature Type],$A1618)&lt;&gt;"Site","",
CONCATENATE("  - &amp;SiteID",TEXT(SUMPRODUCT(--($L$3:$L1617&lt;&gt;"")),"0000"),
" {","SamplingFeatureID:  *SamplingFeatureID",TEXT($A1618,"0000"),
", SiteTypeCV:  ",CHAR(34),INDEX(Sites[Site Type],$A1618),CHAR(34),
", Latitude:  ",INDEX(Sites[Latitude],$A1618),
", Longitude:  ",INDEX(Sites[Longitude],$A1618),
", SRSName:  ",CHAR(34),LatLonDatum,CHAR(34),"}"))</f>
        <v>#REF!</v>
      </c>
      <c r="M1618" t="e">
        <f>IF(INDEX(SamplingFeatures[Sampling Feature Type],$A1618)&lt;&gt;"Specimen","",
CONCATENATE("  - &amp;SpecimenID",TEXT(SUMPRODUCT(--($M$3:$M1617&lt;&gt;"")),"0000"),
" {","SamplingFeatureID:  *SamplingFeatureID",TEXT($A1618,"0000"),
", SpecimenTypeCV:  ",CHAR(34),INDEX(Specimens[Specimen Type],$A1618),CHAR(34),
", SpecimenMediumCV:  ",INDEX(Specimens[Specimen Medium],$A1618),
", IsFieldSpecimen:  ",CHAR(34),INDEX(Specimens[Is Field Specimen?],$A1618),CHAR(34),"}"))</f>
        <v>#REF!</v>
      </c>
      <c r="N1618" t="e">
        <f>IF(COUNTA(SpatialOffsets[])=0,"", IF(INDEX(SpatialOffsets[Spatial Offset Type],$A1618)="","",
CONCATENATE("  - &amp;SpatialOffsetID",TEXT($A1618,"0000"),
" {","SpatialOffsetTypeCV:  ",CHAR(34),INDEX(SpatialOffsets[Spatial Offset Type],$A1618),CHAR(34),
", Offset1Value:  ",INDEX(SpatialOffsets[Offset 1 Value],$A1618),
", Offset1UnitID:  ",CHAR(34),INDEX(SpatialOffsets[Offset 1 Unit],$A1618),CHAR(34),
", Offset2Value:  ",INDEX(SpatialOffsets[Offset 2 Value],$A1618),
", Offset2UnitID:  ",CHAR(34),INDEX(SpatialOffsets[Offset 2 Unit],$A1618),CHAR(34),
", Offset3Value:  ",INDEX(SpatialOffsets[Offset 3 Value],$A1618),
", Offset3UnitID:  ",CHAR(34),INDEX(SpatialOffsets[Offset 3 Unit],$A1618),CHAR(34),,"}")))</f>
        <v>#REF!</v>
      </c>
      <c r="O1618" t="e">
        <f>IF(COUNTA(RelatedFeatures[])=0,"", IF(INDEX(RelatedFeatures[First Sampling Feature Code],$A1618)="","",
CONCATENATE("  - &amp;RelationID",TEXT($A1618,"0000"),
" {","SamplingFeatureID:  *SamplingFeatureID",TEXT(MATCH(INDEX(RelatedFeatures[First Sampling Feature Code],$A1618),SamplingFeatures[Feature Code],0),"0000"),
", RelationshipTypeCV:  ",CHAR(34),INDEX(RelatedFeatures[Relationship Type],$A1618),CHAR(34),
", RelatedFeatureID: *SamplingFeatureID",TEXT(MATCH(INDEX(RelatedFeatures[Second Sampling Feature Code],$A1618),SamplingFeatures[Feature Code],0),"0000"),
", SpatialOffsetID:  ",IF(INDEX(RelatedFeatures[Offset Number],$A1618)="","",CONCATENATE("*SpatialOffsetID",TEXT(INDEX(RelatedFeatures[Offset Number],$A1618),"0000"))),"}")))</f>
        <v>#REF!</v>
      </c>
      <c r="P1618" t="e">
        <f>IF(INDEX(Methods[Method Type],$A1618)="","",
CONCATENATE("  - &amp;MethodID",TEXT($A1618,"0000"),
" {","MethodTypeCV:  ",CHAR(34),INDEX(Methods[Method Type],$A1618),CHAR(34),
", MethodCode:  ",CHAR(34),INDEX(Methods[Method Code],$A1618),CHAR(34),
", MethodName:  ",CHAR(34),INDEX(Methods[Method Name],$A1618),CHAR(34),
", MethodDescription:  ",CHAR(34),INDEX(Methods[Method Description],$A1618),CHAR(34),
", MethodLink:  ",CHAR(34),INDEX(Methods[Method Link],$A1618),CHAR(34),
", OrganizationID: *OrganizationID",TEXT(MATCH(INDEX(Methods[Organization Name],$A1618),Organizations[Organization Name],0),"0000"),"}"))</f>
        <v>#REF!</v>
      </c>
      <c r="Q1618" t="e">
        <f>IF(INDEX(Variables[Variable Type],$A1618)="","",
CONCATENATE("  - &amp;VariableID",TEXT($A1618,"0000"),
" {","VariableTypeCV:  ",CHAR(34),INDEX(Variables[Variable Type],$A1618),CHAR(34),
", VariableCode:  ",CHAR(34),INDEX(Variables[Variable Code],$A1618),CHAR(34),
", VariableNameCV:  ",CHAR(34),INDEX(Variables[Variable Name],$A1618),CHAR(34),
", VariableDefinition:  ",CHAR(34),INDEX(Variables[Variable Definition],$A1618),CHAR(34),
", SpecciationCV:  ",CHAR(34),INDEX(Variables[Speciation],$A1618),CHAR(34),
", NoDataValue:  ",CHAR(34),INDEX(Variables[No Data Value],$A1618),CHAR(34),"}"))</f>
        <v>#REF!</v>
      </c>
    </row>
    <row r="1619" spans="1:17" x14ac:dyDescent="0.25">
      <c r="A1619">
        <v>1616</v>
      </c>
      <c r="D1619" t="e">
        <f>IF(INDEX(People[First Name],$A1619)="","",
CONCATENATE("  - &amp;PersonID",TEXT($A1619,"0000"),
" {","PersonFirstName:  ",CHAR(34),INDEX(People[First Name],$A1619),CHAR(34),
", PersonMiddleName:  ",CHAR(34),INDEX(People[Middle Name],$A1619),CHAR(34),
", PersonLastName:  ",CHAR(34),INDEX(People[Last Name],$A1619),CHAR(34),"}"))</f>
        <v>#REF!</v>
      </c>
      <c r="E1619" t="e">
        <f>IF(INDEX(Organizations[Organization Type '[CV']],$A1619)="","",
CONCATENATE("  - &amp;OrganizationID",TEXT($A1619,"0000"),
" {","OrganizationTypeCV:  ",CHAR(34),INDEX(Organizations[Organization Type '[CV']],$A1619),CHAR(34),
", OrganizationCode:  ",CHAR(34),INDEX(Organizations[Organization Code],$A1619),CHAR(34),
", OrganizationName:  ",CHAR(34),INDEX(Organizations[Organization Name],$A1619),CHAR(34),
", OrganizationDescription:  ",CHAR(34),INDEX(Organizations[Organization Description],$A1619),CHAR(34),
", OrganizationLink:  ",CHAR(34),INDEX(Organizations[Organization Link],$A1619),CHAR(34),"}"))</f>
        <v>#REF!</v>
      </c>
      <c r="F1619" t="e">
        <f>IF(INDEX(People[First Name],$A1619)="","",
CONCATENATE("  - &amp;AffiliationID",TEXT($A1619,"0000"),
" {PersonID: *PersonID",TEXT($A1619,"0000"),
", OrganizationID: *OrganizationID",TEXT(MATCH(INDEX(People[Organization Name],$A1619),Organizations[Organization Name],0),"0000"),
", IsPrimaryOrganizationContact: , AffiliationStartDate: , AffiliationEndDate: , PrimaryPhone: ",
", PrimaryEmail: ",CHAR(34),INDEX(People[Primary Email],$A1619),CHAR(34),
", PrimaryAddress: ",CHAR(34),INDEX(People[Primary Address],$A1619),CHAR(34),
", PersonLink: }"))</f>
        <v>#REF!</v>
      </c>
      <c r="H1619" t="e">
        <f>IF(COUNTA(CitationInformation)=0,"",IF(INDEX(AuthorList[Author Name],$A1619)="","",
CONCATENATE("  - &amp;AuthorListID",TEXT($A1619,"0000"),
"  {CitationID: *CitationID0001",
", PersonID: *PersonID",TEXT(MATCH(INDEX(AuthorList[Author Name],$A1619),People[Full Name],0),"0000"),
", AuthorOrder: ",INDEX(AuthorList[Author Number],$A1619),"}")))</f>
        <v>#REF!</v>
      </c>
      <c r="K1619" t="e">
        <f>IF(INDEX(SamplingFeatures[Feature Code],$A1619)="","",
CONCATENATE("  - &amp;SamplingFeatureID",TEXT($A1619,"0000"),
" {","SamplingFeatureUUID:  ",CHAR(34),INDEX(SamplingFeatures[Sampling Feature UUID],$A1619),CHAR(34),
", SamplingFeatureTypeCV:  ",CHAR(34),INDEX(SamplingFeatures[Sampling Feature Type],$A1619),CHAR(34),
", SamplingFeatureCode:  ",CHAR(34),INDEX(SamplingFeatures[Feature Code],$A1619),CHAR(34),
", SamplingFeatureName:  ",CHAR(34),INDEX(SamplingFeatures[Feature Name],$A1619),CHAR(34),
", SamplingFeatureDescription:  ",CHAR(34),INDEX(SamplingFeatures[Feature Description],$A1619),CHAR(34),
", SamplingFeatureGeotypeCV:  ",CHAR(34),INDEX(SamplingFeatures[Feature Geo Type],$A1619),CHAR(34),
", FeatureGeometry:  ",CHAR(34),INDEX(SamplingFeatures[Feature Geometry],$A1619),CHAR(34),
", Elevation_m:  ",CHAR(34),INDEX(SamplingFeatures[Elevation_m],$A1619),CHAR(34),
", ElevationDatumCV:  ",CHAR(34),ElevationDatum,CHAR(34),"}"))</f>
        <v>#REF!</v>
      </c>
      <c r="L1619" t="e">
        <f>IF(INDEX(SamplingFeatures[Sampling Feature Type],$A1619)&lt;&gt;"Site","",
CONCATENATE("  - &amp;SiteID",TEXT(SUMPRODUCT(--($L$3:$L1618&lt;&gt;"")),"0000"),
" {","SamplingFeatureID:  *SamplingFeatureID",TEXT($A1619,"0000"),
", SiteTypeCV:  ",CHAR(34),INDEX(Sites[Site Type],$A1619),CHAR(34),
", Latitude:  ",INDEX(Sites[Latitude],$A1619),
", Longitude:  ",INDEX(Sites[Longitude],$A1619),
", SRSName:  ",CHAR(34),LatLonDatum,CHAR(34),"}"))</f>
        <v>#REF!</v>
      </c>
      <c r="M1619" t="e">
        <f>IF(INDEX(SamplingFeatures[Sampling Feature Type],$A1619)&lt;&gt;"Specimen","",
CONCATENATE("  - &amp;SpecimenID",TEXT(SUMPRODUCT(--($M$3:$M1618&lt;&gt;"")),"0000"),
" {","SamplingFeatureID:  *SamplingFeatureID",TEXT($A1619,"0000"),
", SpecimenTypeCV:  ",CHAR(34),INDEX(Specimens[Specimen Type],$A1619),CHAR(34),
", SpecimenMediumCV:  ",INDEX(Specimens[Specimen Medium],$A1619),
", IsFieldSpecimen:  ",CHAR(34),INDEX(Specimens[Is Field Specimen?],$A1619),CHAR(34),"}"))</f>
        <v>#REF!</v>
      </c>
      <c r="N1619" t="e">
        <f>IF(COUNTA(SpatialOffsets[])=0,"", IF(INDEX(SpatialOffsets[Spatial Offset Type],$A1619)="","",
CONCATENATE("  - &amp;SpatialOffsetID",TEXT($A1619,"0000"),
" {","SpatialOffsetTypeCV:  ",CHAR(34),INDEX(SpatialOffsets[Spatial Offset Type],$A1619),CHAR(34),
", Offset1Value:  ",INDEX(SpatialOffsets[Offset 1 Value],$A1619),
", Offset1UnitID:  ",CHAR(34),INDEX(SpatialOffsets[Offset 1 Unit],$A1619),CHAR(34),
", Offset2Value:  ",INDEX(SpatialOffsets[Offset 2 Value],$A1619),
", Offset2UnitID:  ",CHAR(34),INDEX(SpatialOffsets[Offset 2 Unit],$A1619),CHAR(34),
", Offset3Value:  ",INDEX(SpatialOffsets[Offset 3 Value],$A1619),
", Offset3UnitID:  ",CHAR(34),INDEX(SpatialOffsets[Offset 3 Unit],$A1619),CHAR(34),,"}")))</f>
        <v>#REF!</v>
      </c>
      <c r="O1619" t="e">
        <f>IF(COUNTA(RelatedFeatures[])=0,"", IF(INDEX(RelatedFeatures[First Sampling Feature Code],$A1619)="","",
CONCATENATE("  - &amp;RelationID",TEXT($A1619,"0000"),
" {","SamplingFeatureID:  *SamplingFeatureID",TEXT(MATCH(INDEX(RelatedFeatures[First Sampling Feature Code],$A1619),SamplingFeatures[Feature Code],0),"0000"),
", RelationshipTypeCV:  ",CHAR(34),INDEX(RelatedFeatures[Relationship Type],$A1619),CHAR(34),
", RelatedFeatureID: *SamplingFeatureID",TEXT(MATCH(INDEX(RelatedFeatures[Second Sampling Feature Code],$A1619),SamplingFeatures[Feature Code],0),"0000"),
", SpatialOffsetID:  ",IF(INDEX(RelatedFeatures[Offset Number],$A1619)="","",CONCATENATE("*SpatialOffsetID",TEXT(INDEX(RelatedFeatures[Offset Number],$A1619),"0000"))),"}")))</f>
        <v>#REF!</v>
      </c>
      <c r="P1619" t="e">
        <f>IF(INDEX(Methods[Method Type],$A1619)="","",
CONCATENATE("  - &amp;MethodID",TEXT($A1619,"0000"),
" {","MethodTypeCV:  ",CHAR(34),INDEX(Methods[Method Type],$A1619),CHAR(34),
", MethodCode:  ",CHAR(34),INDEX(Methods[Method Code],$A1619),CHAR(34),
", MethodName:  ",CHAR(34),INDEX(Methods[Method Name],$A1619),CHAR(34),
", MethodDescription:  ",CHAR(34),INDEX(Methods[Method Description],$A1619),CHAR(34),
", MethodLink:  ",CHAR(34),INDEX(Methods[Method Link],$A1619),CHAR(34),
", OrganizationID: *OrganizationID",TEXT(MATCH(INDEX(Methods[Organization Name],$A1619),Organizations[Organization Name],0),"0000"),"}"))</f>
        <v>#REF!</v>
      </c>
      <c r="Q1619" t="e">
        <f>IF(INDEX(Variables[Variable Type],$A1619)="","",
CONCATENATE("  - &amp;VariableID",TEXT($A1619,"0000"),
" {","VariableTypeCV:  ",CHAR(34),INDEX(Variables[Variable Type],$A1619),CHAR(34),
", VariableCode:  ",CHAR(34),INDEX(Variables[Variable Code],$A1619),CHAR(34),
", VariableNameCV:  ",CHAR(34),INDEX(Variables[Variable Name],$A1619),CHAR(34),
", VariableDefinition:  ",CHAR(34),INDEX(Variables[Variable Definition],$A1619),CHAR(34),
", SpecciationCV:  ",CHAR(34),INDEX(Variables[Speciation],$A1619),CHAR(34),
", NoDataValue:  ",CHAR(34),INDEX(Variables[No Data Value],$A1619),CHAR(34),"}"))</f>
        <v>#REF!</v>
      </c>
    </row>
    <row r="1620" spans="1:17" x14ac:dyDescent="0.25">
      <c r="A1620">
        <v>1617</v>
      </c>
      <c r="D1620" t="e">
        <f>IF(INDEX(People[First Name],$A1620)="","",
CONCATENATE("  - &amp;PersonID",TEXT($A1620,"0000"),
" {","PersonFirstName:  ",CHAR(34),INDEX(People[First Name],$A1620),CHAR(34),
", PersonMiddleName:  ",CHAR(34),INDEX(People[Middle Name],$A1620),CHAR(34),
", PersonLastName:  ",CHAR(34),INDEX(People[Last Name],$A1620),CHAR(34),"}"))</f>
        <v>#REF!</v>
      </c>
      <c r="E1620" t="e">
        <f>IF(INDEX(Organizations[Organization Type '[CV']],$A1620)="","",
CONCATENATE("  - &amp;OrganizationID",TEXT($A1620,"0000"),
" {","OrganizationTypeCV:  ",CHAR(34),INDEX(Organizations[Organization Type '[CV']],$A1620),CHAR(34),
", OrganizationCode:  ",CHAR(34),INDEX(Organizations[Organization Code],$A1620),CHAR(34),
", OrganizationName:  ",CHAR(34),INDEX(Organizations[Organization Name],$A1620),CHAR(34),
", OrganizationDescription:  ",CHAR(34),INDEX(Organizations[Organization Description],$A1620),CHAR(34),
", OrganizationLink:  ",CHAR(34),INDEX(Organizations[Organization Link],$A1620),CHAR(34),"}"))</f>
        <v>#REF!</v>
      </c>
      <c r="F1620" t="e">
        <f>IF(INDEX(People[First Name],$A1620)="","",
CONCATENATE("  - &amp;AffiliationID",TEXT($A1620,"0000"),
" {PersonID: *PersonID",TEXT($A1620,"0000"),
", OrganizationID: *OrganizationID",TEXT(MATCH(INDEX(People[Organization Name],$A1620),Organizations[Organization Name],0),"0000"),
", IsPrimaryOrganizationContact: , AffiliationStartDate: , AffiliationEndDate: , PrimaryPhone: ",
", PrimaryEmail: ",CHAR(34),INDEX(People[Primary Email],$A1620),CHAR(34),
", PrimaryAddress: ",CHAR(34),INDEX(People[Primary Address],$A1620),CHAR(34),
", PersonLink: }"))</f>
        <v>#REF!</v>
      </c>
      <c r="H1620" t="e">
        <f>IF(COUNTA(CitationInformation)=0,"",IF(INDEX(AuthorList[Author Name],$A1620)="","",
CONCATENATE("  - &amp;AuthorListID",TEXT($A1620,"0000"),
"  {CitationID: *CitationID0001",
", PersonID: *PersonID",TEXT(MATCH(INDEX(AuthorList[Author Name],$A1620),People[Full Name],0),"0000"),
", AuthorOrder: ",INDEX(AuthorList[Author Number],$A1620),"}")))</f>
        <v>#REF!</v>
      </c>
      <c r="K1620" t="e">
        <f>IF(INDEX(SamplingFeatures[Feature Code],$A1620)="","",
CONCATENATE("  - &amp;SamplingFeatureID",TEXT($A1620,"0000"),
" {","SamplingFeatureUUID:  ",CHAR(34),INDEX(SamplingFeatures[Sampling Feature UUID],$A1620),CHAR(34),
", SamplingFeatureTypeCV:  ",CHAR(34),INDEX(SamplingFeatures[Sampling Feature Type],$A1620),CHAR(34),
", SamplingFeatureCode:  ",CHAR(34),INDEX(SamplingFeatures[Feature Code],$A1620),CHAR(34),
", SamplingFeatureName:  ",CHAR(34),INDEX(SamplingFeatures[Feature Name],$A1620),CHAR(34),
", SamplingFeatureDescription:  ",CHAR(34),INDEX(SamplingFeatures[Feature Description],$A1620),CHAR(34),
", SamplingFeatureGeotypeCV:  ",CHAR(34),INDEX(SamplingFeatures[Feature Geo Type],$A1620),CHAR(34),
", FeatureGeometry:  ",CHAR(34),INDEX(SamplingFeatures[Feature Geometry],$A1620),CHAR(34),
", Elevation_m:  ",CHAR(34),INDEX(SamplingFeatures[Elevation_m],$A1620),CHAR(34),
", ElevationDatumCV:  ",CHAR(34),ElevationDatum,CHAR(34),"}"))</f>
        <v>#REF!</v>
      </c>
      <c r="L1620" t="e">
        <f>IF(INDEX(SamplingFeatures[Sampling Feature Type],$A1620)&lt;&gt;"Site","",
CONCATENATE("  - &amp;SiteID",TEXT(SUMPRODUCT(--($L$3:$L1619&lt;&gt;"")),"0000"),
" {","SamplingFeatureID:  *SamplingFeatureID",TEXT($A1620,"0000"),
", SiteTypeCV:  ",CHAR(34),INDEX(Sites[Site Type],$A1620),CHAR(34),
", Latitude:  ",INDEX(Sites[Latitude],$A1620),
", Longitude:  ",INDEX(Sites[Longitude],$A1620),
", SRSName:  ",CHAR(34),LatLonDatum,CHAR(34),"}"))</f>
        <v>#REF!</v>
      </c>
      <c r="M1620" t="e">
        <f>IF(INDEX(SamplingFeatures[Sampling Feature Type],$A1620)&lt;&gt;"Specimen","",
CONCATENATE("  - &amp;SpecimenID",TEXT(SUMPRODUCT(--($M$3:$M1619&lt;&gt;"")),"0000"),
" {","SamplingFeatureID:  *SamplingFeatureID",TEXT($A1620,"0000"),
", SpecimenTypeCV:  ",CHAR(34),INDEX(Specimens[Specimen Type],$A1620),CHAR(34),
", SpecimenMediumCV:  ",INDEX(Specimens[Specimen Medium],$A1620),
", IsFieldSpecimen:  ",CHAR(34),INDEX(Specimens[Is Field Specimen?],$A1620),CHAR(34),"}"))</f>
        <v>#REF!</v>
      </c>
      <c r="N1620" t="e">
        <f>IF(COUNTA(SpatialOffsets[])=0,"", IF(INDEX(SpatialOffsets[Spatial Offset Type],$A1620)="","",
CONCATENATE("  - &amp;SpatialOffsetID",TEXT($A1620,"0000"),
" {","SpatialOffsetTypeCV:  ",CHAR(34),INDEX(SpatialOffsets[Spatial Offset Type],$A1620),CHAR(34),
", Offset1Value:  ",INDEX(SpatialOffsets[Offset 1 Value],$A1620),
", Offset1UnitID:  ",CHAR(34),INDEX(SpatialOffsets[Offset 1 Unit],$A1620),CHAR(34),
", Offset2Value:  ",INDEX(SpatialOffsets[Offset 2 Value],$A1620),
", Offset2UnitID:  ",CHAR(34),INDEX(SpatialOffsets[Offset 2 Unit],$A1620),CHAR(34),
", Offset3Value:  ",INDEX(SpatialOffsets[Offset 3 Value],$A1620),
", Offset3UnitID:  ",CHAR(34),INDEX(SpatialOffsets[Offset 3 Unit],$A1620),CHAR(34),,"}")))</f>
        <v>#REF!</v>
      </c>
      <c r="O1620" t="e">
        <f>IF(COUNTA(RelatedFeatures[])=0,"", IF(INDEX(RelatedFeatures[First Sampling Feature Code],$A1620)="","",
CONCATENATE("  - &amp;RelationID",TEXT($A1620,"0000"),
" {","SamplingFeatureID:  *SamplingFeatureID",TEXT(MATCH(INDEX(RelatedFeatures[First Sampling Feature Code],$A1620),SamplingFeatures[Feature Code],0),"0000"),
", RelationshipTypeCV:  ",CHAR(34),INDEX(RelatedFeatures[Relationship Type],$A1620),CHAR(34),
", RelatedFeatureID: *SamplingFeatureID",TEXT(MATCH(INDEX(RelatedFeatures[Second Sampling Feature Code],$A1620),SamplingFeatures[Feature Code],0),"0000"),
", SpatialOffsetID:  ",IF(INDEX(RelatedFeatures[Offset Number],$A1620)="","",CONCATENATE("*SpatialOffsetID",TEXT(INDEX(RelatedFeatures[Offset Number],$A1620),"0000"))),"}")))</f>
        <v>#REF!</v>
      </c>
      <c r="P1620" t="e">
        <f>IF(INDEX(Methods[Method Type],$A1620)="","",
CONCATENATE("  - &amp;MethodID",TEXT($A1620,"0000"),
" {","MethodTypeCV:  ",CHAR(34),INDEX(Methods[Method Type],$A1620),CHAR(34),
", MethodCode:  ",CHAR(34),INDEX(Methods[Method Code],$A1620),CHAR(34),
", MethodName:  ",CHAR(34),INDEX(Methods[Method Name],$A1620),CHAR(34),
", MethodDescription:  ",CHAR(34),INDEX(Methods[Method Description],$A1620),CHAR(34),
", MethodLink:  ",CHAR(34),INDEX(Methods[Method Link],$A1620),CHAR(34),
", OrganizationID: *OrganizationID",TEXT(MATCH(INDEX(Methods[Organization Name],$A1620),Organizations[Organization Name],0),"0000"),"}"))</f>
        <v>#REF!</v>
      </c>
      <c r="Q1620" t="e">
        <f>IF(INDEX(Variables[Variable Type],$A1620)="","",
CONCATENATE("  - &amp;VariableID",TEXT($A1620,"0000"),
" {","VariableTypeCV:  ",CHAR(34),INDEX(Variables[Variable Type],$A1620),CHAR(34),
", VariableCode:  ",CHAR(34),INDEX(Variables[Variable Code],$A1620),CHAR(34),
", VariableNameCV:  ",CHAR(34),INDEX(Variables[Variable Name],$A1620),CHAR(34),
", VariableDefinition:  ",CHAR(34),INDEX(Variables[Variable Definition],$A1620),CHAR(34),
", SpecciationCV:  ",CHAR(34),INDEX(Variables[Speciation],$A1620),CHAR(34),
", NoDataValue:  ",CHAR(34),INDEX(Variables[No Data Value],$A1620),CHAR(34),"}"))</f>
        <v>#REF!</v>
      </c>
    </row>
    <row r="1621" spans="1:17" x14ac:dyDescent="0.25">
      <c r="A1621">
        <v>1618</v>
      </c>
      <c r="D1621" t="e">
        <f>IF(INDEX(People[First Name],$A1621)="","",
CONCATENATE("  - &amp;PersonID",TEXT($A1621,"0000"),
" {","PersonFirstName:  ",CHAR(34),INDEX(People[First Name],$A1621),CHAR(34),
", PersonMiddleName:  ",CHAR(34),INDEX(People[Middle Name],$A1621),CHAR(34),
", PersonLastName:  ",CHAR(34),INDEX(People[Last Name],$A1621),CHAR(34),"}"))</f>
        <v>#REF!</v>
      </c>
      <c r="E1621" t="e">
        <f>IF(INDEX(Organizations[Organization Type '[CV']],$A1621)="","",
CONCATENATE("  - &amp;OrganizationID",TEXT($A1621,"0000"),
" {","OrganizationTypeCV:  ",CHAR(34),INDEX(Organizations[Organization Type '[CV']],$A1621),CHAR(34),
", OrganizationCode:  ",CHAR(34),INDEX(Organizations[Organization Code],$A1621),CHAR(34),
", OrganizationName:  ",CHAR(34),INDEX(Organizations[Organization Name],$A1621),CHAR(34),
", OrganizationDescription:  ",CHAR(34),INDEX(Organizations[Organization Description],$A1621),CHAR(34),
", OrganizationLink:  ",CHAR(34),INDEX(Organizations[Organization Link],$A1621),CHAR(34),"}"))</f>
        <v>#REF!</v>
      </c>
      <c r="F1621" t="e">
        <f>IF(INDEX(People[First Name],$A1621)="","",
CONCATENATE("  - &amp;AffiliationID",TEXT($A1621,"0000"),
" {PersonID: *PersonID",TEXT($A1621,"0000"),
", OrganizationID: *OrganizationID",TEXT(MATCH(INDEX(People[Organization Name],$A1621),Organizations[Organization Name],0),"0000"),
", IsPrimaryOrganizationContact: , AffiliationStartDate: , AffiliationEndDate: , PrimaryPhone: ",
", PrimaryEmail: ",CHAR(34),INDEX(People[Primary Email],$A1621),CHAR(34),
", PrimaryAddress: ",CHAR(34),INDEX(People[Primary Address],$A1621),CHAR(34),
", PersonLink: }"))</f>
        <v>#REF!</v>
      </c>
      <c r="H1621" t="e">
        <f>IF(COUNTA(CitationInformation)=0,"",IF(INDEX(AuthorList[Author Name],$A1621)="","",
CONCATENATE("  - &amp;AuthorListID",TEXT($A1621,"0000"),
"  {CitationID: *CitationID0001",
", PersonID: *PersonID",TEXT(MATCH(INDEX(AuthorList[Author Name],$A1621),People[Full Name],0),"0000"),
", AuthorOrder: ",INDEX(AuthorList[Author Number],$A1621),"}")))</f>
        <v>#REF!</v>
      </c>
      <c r="K1621" t="e">
        <f>IF(INDEX(SamplingFeatures[Feature Code],$A1621)="","",
CONCATENATE("  - &amp;SamplingFeatureID",TEXT($A1621,"0000"),
" {","SamplingFeatureUUID:  ",CHAR(34),INDEX(SamplingFeatures[Sampling Feature UUID],$A1621),CHAR(34),
", SamplingFeatureTypeCV:  ",CHAR(34),INDEX(SamplingFeatures[Sampling Feature Type],$A1621),CHAR(34),
", SamplingFeatureCode:  ",CHAR(34),INDEX(SamplingFeatures[Feature Code],$A1621),CHAR(34),
", SamplingFeatureName:  ",CHAR(34),INDEX(SamplingFeatures[Feature Name],$A1621),CHAR(34),
", SamplingFeatureDescription:  ",CHAR(34),INDEX(SamplingFeatures[Feature Description],$A1621),CHAR(34),
", SamplingFeatureGeotypeCV:  ",CHAR(34),INDEX(SamplingFeatures[Feature Geo Type],$A1621),CHAR(34),
", FeatureGeometry:  ",CHAR(34),INDEX(SamplingFeatures[Feature Geometry],$A1621),CHAR(34),
", Elevation_m:  ",CHAR(34),INDEX(SamplingFeatures[Elevation_m],$A1621),CHAR(34),
", ElevationDatumCV:  ",CHAR(34),ElevationDatum,CHAR(34),"}"))</f>
        <v>#REF!</v>
      </c>
      <c r="L1621" t="e">
        <f>IF(INDEX(SamplingFeatures[Sampling Feature Type],$A1621)&lt;&gt;"Site","",
CONCATENATE("  - &amp;SiteID",TEXT(SUMPRODUCT(--($L$3:$L1620&lt;&gt;"")),"0000"),
" {","SamplingFeatureID:  *SamplingFeatureID",TEXT($A1621,"0000"),
", SiteTypeCV:  ",CHAR(34),INDEX(Sites[Site Type],$A1621),CHAR(34),
", Latitude:  ",INDEX(Sites[Latitude],$A1621),
", Longitude:  ",INDEX(Sites[Longitude],$A1621),
", SRSName:  ",CHAR(34),LatLonDatum,CHAR(34),"}"))</f>
        <v>#REF!</v>
      </c>
      <c r="M1621" t="e">
        <f>IF(INDEX(SamplingFeatures[Sampling Feature Type],$A1621)&lt;&gt;"Specimen","",
CONCATENATE("  - &amp;SpecimenID",TEXT(SUMPRODUCT(--($M$3:$M1620&lt;&gt;"")),"0000"),
" {","SamplingFeatureID:  *SamplingFeatureID",TEXT($A1621,"0000"),
", SpecimenTypeCV:  ",CHAR(34),INDEX(Specimens[Specimen Type],$A1621),CHAR(34),
", SpecimenMediumCV:  ",INDEX(Specimens[Specimen Medium],$A1621),
", IsFieldSpecimen:  ",CHAR(34),INDEX(Specimens[Is Field Specimen?],$A1621),CHAR(34),"}"))</f>
        <v>#REF!</v>
      </c>
      <c r="N1621" t="e">
        <f>IF(COUNTA(SpatialOffsets[])=0,"", IF(INDEX(SpatialOffsets[Spatial Offset Type],$A1621)="","",
CONCATENATE("  - &amp;SpatialOffsetID",TEXT($A1621,"0000"),
" {","SpatialOffsetTypeCV:  ",CHAR(34),INDEX(SpatialOffsets[Spatial Offset Type],$A1621),CHAR(34),
", Offset1Value:  ",INDEX(SpatialOffsets[Offset 1 Value],$A1621),
", Offset1UnitID:  ",CHAR(34),INDEX(SpatialOffsets[Offset 1 Unit],$A1621),CHAR(34),
", Offset2Value:  ",INDEX(SpatialOffsets[Offset 2 Value],$A1621),
", Offset2UnitID:  ",CHAR(34),INDEX(SpatialOffsets[Offset 2 Unit],$A1621),CHAR(34),
", Offset3Value:  ",INDEX(SpatialOffsets[Offset 3 Value],$A1621),
", Offset3UnitID:  ",CHAR(34),INDEX(SpatialOffsets[Offset 3 Unit],$A1621),CHAR(34),,"}")))</f>
        <v>#REF!</v>
      </c>
      <c r="O1621" t="e">
        <f>IF(COUNTA(RelatedFeatures[])=0,"", IF(INDEX(RelatedFeatures[First Sampling Feature Code],$A1621)="","",
CONCATENATE("  - &amp;RelationID",TEXT($A1621,"0000"),
" {","SamplingFeatureID:  *SamplingFeatureID",TEXT(MATCH(INDEX(RelatedFeatures[First Sampling Feature Code],$A1621),SamplingFeatures[Feature Code],0),"0000"),
", RelationshipTypeCV:  ",CHAR(34),INDEX(RelatedFeatures[Relationship Type],$A1621),CHAR(34),
", RelatedFeatureID: *SamplingFeatureID",TEXT(MATCH(INDEX(RelatedFeatures[Second Sampling Feature Code],$A1621),SamplingFeatures[Feature Code],0),"0000"),
", SpatialOffsetID:  ",IF(INDEX(RelatedFeatures[Offset Number],$A1621)="","",CONCATENATE("*SpatialOffsetID",TEXT(INDEX(RelatedFeatures[Offset Number],$A1621),"0000"))),"}")))</f>
        <v>#REF!</v>
      </c>
      <c r="P1621" t="e">
        <f>IF(INDEX(Methods[Method Type],$A1621)="","",
CONCATENATE("  - &amp;MethodID",TEXT($A1621,"0000"),
" {","MethodTypeCV:  ",CHAR(34),INDEX(Methods[Method Type],$A1621),CHAR(34),
", MethodCode:  ",CHAR(34),INDEX(Methods[Method Code],$A1621),CHAR(34),
", MethodName:  ",CHAR(34),INDEX(Methods[Method Name],$A1621),CHAR(34),
", MethodDescription:  ",CHAR(34),INDEX(Methods[Method Description],$A1621),CHAR(34),
", MethodLink:  ",CHAR(34),INDEX(Methods[Method Link],$A1621),CHAR(34),
", OrganizationID: *OrganizationID",TEXT(MATCH(INDEX(Methods[Organization Name],$A1621),Organizations[Organization Name],0),"0000"),"}"))</f>
        <v>#REF!</v>
      </c>
      <c r="Q1621" t="e">
        <f>IF(INDEX(Variables[Variable Type],$A1621)="","",
CONCATENATE("  - &amp;VariableID",TEXT($A1621,"0000"),
" {","VariableTypeCV:  ",CHAR(34),INDEX(Variables[Variable Type],$A1621),CHAR(34),
", VariableCode:  ",CHAR(34),INDEX(Variables[Variable Code],$A1621),CHAR(34),
", VariableNameCV:  ",CHAR(34),INDEX(Variables[Variable Name],$A1621),CHAR(34),
", VariableDefinition:  ",CHAR(34),INDEX(Variables[Variable Definition],$A1621),CHAR(34),
", SpecciationCV:  ",CHAR(34),INDEX(Variables[Speciation],$A1621),CHAR(34),
", NoDataValue:  ",CHAR(34),INDEX(Variables[No Data Value],$A1621),CHAR(34),"}"))</f>
        <v>#REF!</v>
      </c>
    </row>
    <row r="1622" spans="1:17" x14ac:dyDescent="0.25">
      <c r="A1622">
        <v>1619</v>
      </c>
      <c r="D1622" t="e">
        <f>IF(INDEX(People[First Name],$A1622)="","",
CONCATENATE("  - &amp;PersonID",TEXT($A1622,"0000"),
" {","PersonFirstName:  ",CHAR(34),INDEX(People[First Name],$A1622),CHAR(34),
", PersonMiddleName:  ",CHAR(34),INDEX(People[Middle Name],$A1622),CHAR(34),
", PersonLastName:  ",CHAR(34),INDEX(People[Last Name],$A1622),CHAR(34),"}"))</f>
        <v>#REF!</v>
      </c>
      <c r="E1622" t="e">
        <f>IF(INDEX(Organizations[Organization Type '[CV']],$A1622)="","",
CONCATENATE("  - &amp;OrganizationID",TEXT($A1622,"0000"),
" {","OrganizationTypeCV:  ",CHAR(34),INDEX(Organizations[Organization Type '[CV']],$A1622),CHAR(34),
", OrganizationCode:  ",CHAR(34),INDEX(Organizations[Organization Code],$A1622),CHAR(34),
", OrganizationName:  ",CHAR(34),INDEX(Organizations[Organization Name],$A1622),CHAR(34),
", OrganizationDescription:  ",CHAR(34),INDEX(Organizations[Organization Description],$A1622),CHAR(34),
", OrganizationLink:  ",CHAR(34),INDEX(Organizations[Organization Link],$A1622),CHAR(34),"}"))</f>
        <v>#REF!</v>
      </c>
      <c r="F1622" t="e">
        <f>IF(INDEX(People[First Name],$A1622)="","",
CONCATENATE("  - &amp;AffiliationID",TEXT($A1622,"0000"),
" {PersonID: *PersonID",TEXT($A1622,"0000"),
", OrganizationID: *OrganizationID",TEXT(MATCH(INDEX(People[Organization Name],$A1622),Organizations[Organization Name],0),"0000"),
", IsPrimaryOrganizationContact: , AffiliationStartDate: , AffiliationEndDate: , PrimaryPhone: ",
", PrimaryEmail: ",CHAR(34),INDEX(People[Primary Email],$A1622),CHAR(34),
", PrimaryAddress: ",CHAR(34),INDEX(People[Primary Address],$A1622),CHAR(34),
", PersonLink: }"))</f>
        <v>#REF!</v>
      </c>
      <c r="H1622" t="e">
        <f>IF(COUNTA(CitationInformation)=0,"",IF(INDEX(AuthorList[Author Name],$A1622)="","",
CONCATENATE("  - &amp;AuthorListID",TEXT($A1622,"0000"),
"  {CitationID: *CitationID0001",
", PersonID: *PersonID",TEXT(MATCH(INDEX(AuthorList[Author Name],$A1622),People[Full Name],0),"0000"),
", AuthorOrder: ",INDEX(AuthorList[Author Number],$A1622),"}")))</f>
        <v>#REF!</v>
      </c>
      <c r="K1622" t="e">
        <f>IF(INDEX(SamplingFeatures[Feature Code],$A1622)="","",
CONCATENATE("  - &amp;SamplingFeatureID",TEXT($A1622,"0000"),
" {","SamplingFeatureUUID:  ",CHAR(34),INDEX(SamplingFeatures[Sampling Feature UUID],$A1622),CHAR(34),
", SamplingFeatureTypeCV:  ",CHAR(34),INDEX(SamplingFeatures[Sampling Feature Type],$A1622),CHAR(34),
", SamplingFeatureCode:  ",CHAR(34),INDEX(SamplingFeatures[Feature Code],$A1622),CHAR(34),
", SamplingFeatureName:  ",CHAR(34),INDEX(SamplingFeatures[Feature Name],$A1622),CHAR(34),
", SamplingFeatureDescription:  ",CHAR(34),INDEX(SamplingFeatures[Feature Description],$A1622),CHAR(34),
", SamplingFeatureGeotypeCV:  ",CHAR(34),INDEX(SamplingFeatures[Feature Geo Type],$A1622),CHAR(34),
", FeatureGeometry:  ",CHAR(34),INDEX(SamplingFeatures[Feature Geometry],$A1622),CHAR(34),
", Elevation_m:  ",CHAR(34),INDEX(SamplingFeatures[Elevation_m],$A1622),CHAR(34),
", ElevationDatumCV:  ",CHAR(34),ElevationDatum,CHAR(34),"}"))</f>
        <v>#REF!</v>
      </c>
      <c r="L1622" t="e">
        <f>IF(INDEX(SamplingFeatures[Sampling Feature Type],$A1622)&lt;&gt;"Site","",
CONCATENATE("  - &amp;SiteID",TEXT(SUMPRODUCT(--($L$3:$L1621&lt;&gt;"")),"0000"),
" {","SamplingFeatureID:  *SamplingFeatureID",TEXT($A1622,"0000"),
", SiteTypeCV:  ",CHAR(34),INDEX(Sites[Site Type],$A1622),CHAR(34),
", Latitude:  ",INDEX(Sites[Latitude],$A1622),
", Longitude:  ",INDEX(Sites[Longitude],$A1622),
", SRSName:  ",CHAR(34),LatLonDatum,CHAR(34),"}"))</f>
        <v>#REF!</v>
      </c>
      <c r="M1622" t="e">
        <f>IF(INDEX(SamplingFeatures[Sampling Feature Type],$A1622)&lt;&gt;"Specimen","",
CONCATENATE("  - &amp;SpecimenID",TEXT(SUMPRODUCT(--($M$3:$M1621&lt;&gt;"")),"0000"),
" {","SamplingFeatureID:  *SamplingFeatureID",TEXT($A1622,"0000"),
", SpecimenTypeCV:  ",CHAR(34),INDEX(Specimens[Specimen Type],$A1622),CHAR(34),
", SpecimenMediumCV:  ",INDEX(Specimens[Specimen Medium],$A1622),
", IsFieldSpecimen:  ",CHAR(34),INDEX(Specimens[Is Field Specimen?],$A1622),CHAR(34),"}"))</f>
        <v>#REF!</v>
      </c>
      <c r="N1622" t="e">
        <f>IF(COUNTA(SpatialOffsets[])=0,"", IF(INDEX(SpatialOffsets[Spatial Offset Type],$A1622)="","",
CONCATENATE("  - &amp;SpatialOffsetID",TEXT($A1622,"0000"),
" {","SpatialOffsetTypeCV:  ",CHAR(34),INDEX(SpatialOffsets[Spatial Offset Type],$A1622),CHAR(34),
", Offset1Value:  ",INDEX(SpatialOffsets[Offset 1 Value],$A1622),
", Offset1UnitID:  ",CHAR(34),INDEX(SpatialOffsets[Offset 1 Unit],$A1622),CHAR(34),
", Offset2Value:  ",INDEX(SpatialOffsets[Offset 2 Value],$A1622),
", Offset2UnitID:  ",CHAR(34),INDEX(SpatialOffsets[Offset 2 Unit],$A1622),CHAR(34),
", Offset3Value:  ",INDEX(SpatialOffsets[Offset 3 Value],$A1622),
", Offset3UnitID:  ",CHAR(34),INDEX(SpatialOffsets[Offset 3 Unit],$A1622),CHAR(34),,"}")))</f>
        <v>#REF!</v>
      </c>
      <c r="O1622" t="e">
        <f>IF(COUNTA(RelatedFeatures[])=0,"", IF(INDEX(RelatedFeatures[First Sampling Feature Code],$A1622)="","",
CONCATENATE("  - &amp;RelationID",TEXT($A1622,"0000"),
" {","SamplingFeatureID:  *SamplingFeatureID",TEXT(MATCH(INDEX(RelatedFeatures[First Sampling Feature Code],$A1622),SamplingFeatures[Feature Code],0),"0000"),
", RelationshipTypeCV:  ",CHAR(34),INDEX(RelatedFeatures[Relationship Type],$A1622),CHAR(34),
", RelatedFeatureID: *SamplingFeatureID",TEXT(MATCH(INDEX(RelatedFeatures[Second Sampling Feature Code],$A1622),SamplingFeatures[Feature Code],0),"0000"),
", SpatialOffsetID:  ",IF(INDEX(RelatedFeatures[Offset Number],$A1622)="","",CONCATENATE("*SpatialOffsetID",TEXT(INDEX(RelatedFeatures[Offset Number],$A1622),"0000"))),"}")))</f>
        <v>#REF!</v>
      </c>
      <c r="P1622" t="e">
        <f>IF(INDEX(Methods[Method Type],$A1622)="","",
CONCATENATE("  - &amp;MethodID",TEXT($A1622,"0000"),
" {","MethodTypeCV:  ",CHAR(34),INDEX(Methods[Method Type],$A1622),CHAR(34),
", MethodCode:  ",CHAR(34),INDEX(Methods[Method Code],$A1622),CHAR(34),
", MethodName:  ",CHAR(34),INDEX(Methods[Method Name],$A1622),CHAR(34),
", MethodDescription:  ",CHAR(34),INDEX(Methods[Method Description],$A1622),CHAR(34),
", MethodLink:  ",CHAR(34),INDEX(Methods[Method Link],$A1622),CHAR(34),
", OrganizationID: *OrganizationID",TEXT(MATCH(INDEX(Methods[Organization Name],$A1622),Organizations[Organization Name],0),"0000"),"}"))</f>
        <v>#REF!</v>
      </c>
      <c r="Q1622" t="e">
        <f>IF(INDEX(Variables[Variable Type],$A1622)="","",
CONCATENATE("  - &amp;VariableID",TEXT($A1622,"0000"),
" {","VariableTypeCV:  ",CHAR(34),INDEX(Variables[Variable Type],$A1622),CHAR(34),
", VariableCode:  ",CHAR(34),INDEX(Variables[Variable Code],$A1622),CHAR(34),
", VariableNameCV:  ",CHAR(34),INDEX(Variables[Variable Name],$A1622),CHAR(34),
", VariableDefinition:  ",CHAR(34),INDEX(Variables[Variable Definition],$A1622),CHAR(34),
", SpecciationCV:  ",CHAR(34),INDEX(Variables[Speciation],$A1622),CHAR(34),
", NoDataValue:  ",CHAR(34),INDEX(Variables[No Data Value],$A1622),CHAR(34),"}"))</f>
        <v>#REF!</v>
      </c>
    </row>
    <row r="1623" spans="1:17" x14ac:dyDescent="0.25">
      <c r="A1623">
        <v>1620</v>
      </c>
      <c r="D1623" t="e">
        <f>IF(INDEX(People[First Name],$A1623)="","",
CONCATENATE("  - &amp;PersonID",TEXT($A1623,"0000"),
" {","PersonFirstName:  ",CHAR(34),INDEX(People[First Name],$A1623),CHAR(34),
", PersonMiddleName:  ",CHAR(34),INDEX(People[Middle Name],$A1623),CHAR(34),
", PersonLastName:  ",CHAR(34),INDEX(People[Last Name],$A1623),CHAR(34),"}"))</f>
        <v>#REF!</v>
      </c>
      <c r="E1623" t="e">
        <f>IF(INDEX(Organizations[Organization Type '[CV']],$A1623)="","",
CONCATENATE("  - &amp;OrganizationID",TEXT($A1623,"0000"),
" {","OrganizationTypeCV:  ",CHAR(34),INDEX(Organizations[Organization Type '[CV']],$A1623),CHAR(34),
", OrganizationCode:  ",CHAR(34),INDEX(Organizations[Organization Code],$A1623),CHAR(34),
", OrganizationName:  ",CHAR(34),INDEX(Organizations[Organization Name],$A1623),CHAR(34),
", OrganizationDescription:  ",CHAR(34),INDEX(Organizations[Organization Description],$A1623),CHAR(34),
", OrganizationLink:  ",CHAR(34),INDEX(Organizations[Organization Link],$A1623),CHAR(34),"}"))</f>
        <v>#REF!</v>
      </c>
      <c r="F1623" t="e">
        <f>IF(INDEX(People[First Name],$A1623)="","",
CONCATENATE("  - &amp;AffiliationID",TEXT($A1623,"0000"),
" {PersonID: *PersonID",TEXT($A1623,"0000"),
", OrganizationID: *OrganizationID",TEXT(MATCH(INDEX(People[Organization Name],$A1623),Organizations[Organization Name],0),"0000"),
", IsPrimaryOrganizationContact: , AffiliationStartDate: , AffiliationEndDate: , PrimaryPhone: ",
", PrimaryEmail: ",CHAR(34),INDEX(People[Primary Email],$A1623),CHAR(34),
", PrimaryAddress: ",CHAR(34),INDEX(People[Primary Address],$A1623),CHAR(34),
", PersonLink: }"))</f>
        <v>#REF!</v>
      </c>
      <c r="H1623" t="e">
        <f>IF(COUNTA(CitationInformation)=0,"",IF(INDEX(AuthorList[Author Name],$A1623)="","",
CONCATENATE("  - &amp;AuthorListID",TEXT($A1623,"0000"),
"  {CitationID: *CitationID0001",
", PersonID: *PersonID",TEXT(MATCH(INDEX(AuthorList[Author Name],$A1623),People[Full Name],0),"0000"),
", AuthorOrder: ",INDEX(AuthorList[Author Number],$A1623),"}")))</f>
        <v>#REF!</v>
      </c>
      <c r="K1623" t="e">
        <f>IF(INDEX(SamplingFeatures[Feature Code],$A1623)="","",
CONCATENATE("  - &amp;SamplingFeatureID",TEXT($A1623,"0000"),
" {","SamplingFeatureUUID:  ",CHAR(34),INDEX(SamplingFeatures[Sampling Feature UUID],$A1623),CHAR(34),
", SamplingFeatureTypeCV:  ",CHAR(34),INDEX(SamplingFeatures[Sampling Feature Type],$A1623),CHAR(34),
", SamplingFeatureCode:  ",CHAR(34),INDEX(SamplingFeatures[Feature Code],$A1623),CHAR(34),
", SamplingFeatureName:  ",CHAR(34),INDEX(SamplingFeatures[Feature Name],$A1623),CHAR(34),
", SamplingFeatureDescription:  ",CHAR(34),INDEX(SamplingFeatures[Feature Description],$A1623),CHAR(34),
", SamplingFeatureGeotypeCV:  ",CHAR(34),INDEX(SamplingFeatures[Feature Geo Type],$A1623),CHAR(34),
", FeatureGeometry:  ",CHAR(34),INDEX(SamplingFeatures[Feature Geometry],$A1623),CHAR(34),
", Elevation_m:  ",CHAR(34),INDEX(SamplingFeatures[Elevation_m],$A1623),CHAR(34),
", ElevationDatumCV:  ",CHAR(34),ElevationDatum,CHAR(34),"}"))</f>
        <v>#REF!</v>
      </c>
      <c r="L1623" t="e">
        <f>IF(INDEX(SamplingFeatures[Sampling Feature Type],$A1623)&lt;&gt;"Site","",
CONCATENATE("  - &amp;SiteID",TEXT(SUMPRODUCT(--($L$3:$L1622&lt;&gt;"")),"0000"),
" {","SamplingFeatureID:  *SamplingFeatureID",TEXT($A1623,"0000"),
", SiteTypeCV:  ",CHAR(34),INDEX(Sites[Site Type],$A1623),CHAR(34),
", Latitude:  ",INDEX(Sites[Latitude],$A1623),
", Longitude:  ",INDEX(Sites[Longitude],$A1623),
", SRSName:  ",CHAR(34),LatLonDatum,CHAR(34),"}"))</f>
        <v>#REF!</v>
      </c>
      <c r="M1623" t="e">
        <f>IF(INDEX(SamplingFeatures[Sampling Feature Type],$A1623)&lt;&gt;"Specimen","",
CONCATENATE("  - &amp;SpecimenID",TEXT(SUMPRODUCT(--($M$3:$M1622&lt;&gt;"")),"0000"),
" {","SamplingFeatureID:  *SamplingFeatureID",TEXT($A1623,"0000"),
", SpecimenTypeCV:  ",CHAR(34),INDEX(Specimens[Specimen Type],$A1623),CHAR(34),
", SpecimenMediumCV:  ",INDEX(Specimens[Specimen Medium],$A1623),
", IsFieldSpecimen:  ",CHAR(34),INDEX(Specimens[Is Field Specimen?],$A1623),CHAR(34),"}"))</f>
        <v>#REF!</v>
      </c>
      <c r="N1623" t="e">
        <f>IF(COUNTA(SpatialOffsets[])=0,"", IF(INDEX(SpatialOffsets[Spatial Offset Type],$A1623)="","",
CONCATENATE("  - &amp;SpatialOffsetID",TEXT($A1623,"0000"),
" {","SpatialOffsetTypeCV:  ",CHAR(34),INDEX(SpatialOffsets[Spatial Offset Type],$A1623),CHAR(34),
", Offset1Value:  ",INDEX(SpatialOffsets[Offset 1 Value],$A1623),
", Offset1UnitID:  ",CHAR(34),INDEX(SpatialOffsets[Offset 1 Unit],$A1623),CHAR(34),
", Offset2Value:  ",INDEX(SpatialOffsets[Offset 2 Value],$A1623),
", Offset2UnitID:  ",CHAR(34),INDEX(SpatialOffsets[Offset 2 Unit],$A1623),CHAR(34),
", Offset3Value:  ",INDEX(SpatialOffsets[Offset 3 Value],$A1623),
", Offset3UnitID:  ",CHAR(34),INDEX(SpatialOffsets[Offset 3 Unit],$A1623),CHAR(34),,"}")))</f>
        <v>#REF!</v>
      </c>
      <c r="O1623" t="e">
        <f>IF(COUNTA(RelatedFeatures[])=0,"", IF(INDEX(RelatedFeatures[First Sampling Feature Code],$A1623)="","",
CONCATENATE("  - &amp;RelationID",TEXT($A1623,"0000"),
" {","SamplingFeatureID:  *SamplingFeatureID",TEXT(MATCH(INDEX(RelatedFeatures[First Sampling Feature Code],$A1623),SamplingFeatures[Feature Code],0),"0000"),
", RelationshipTypeCV:  ",CHAR(34),INDEX(RelatedFeatures[Relationship Type],$A1623),CHAR(34),
", RelatedFeatureID: *SamplingFeatureID",TEXT(MATCH(INDEX(RelatedFeatures[Second Sampling Feature Code],$A1623),SamplingFeatures[Feature Code],0),"0000"),
", SpatialOffsetID:  ",IF(INDEX(RelatedFeatures[Offset Number],$A1623)="","",CONCATENATE("*SpatialOffsetID",TEXT(INDEX(RelatedFeatures[Offset Number],$A1623),"0000"))),"}")))</f>
        <v>#REF!</v>
      </c>
      <c r="P1623" t="e">
        <f>IF(INDEX(Methods[Method Type],$A1623)="","",
CONCATENATE("  - &amp;MethodID",TEXT($A1623,"0000"),
" {","MethodTypeCV:  ",CHAR(34),INDEX(Methods[Method Type],$A1623),CHAR(34),
", MethodCode:  ",CHAR(34),INDEX(Methods[Method Code],$A1623),CHAR(34),
", MethodName:  ",CHAR(34),INDEX(Methods[Method Name],$A1623),CHAR(34),
", MethodDescription:  ",CHAR(34),INDEX(Methods[Method Description],$A1623),CHAR(34),
", MethodLink:  ",CHAR(34),INDEX(Methods[Method Link],$A1623),CHAR(34),
", OrganizationID: *OrganizationID",TEXT(MATCH(INDEX(Methods[Organization Name],$A1623),Organizations[Organization Name],0),"0000"),"}"))</f>
        <v>#REF!</v>
      </c>
      <c r="Q1623" t="e">
        <f>IF(INDEX(Variables[Variable Type],$A1623)="","",
CONCATENATE("  - &amp;VariableID",TEXT($A1623,"0000"),
" {","VariableTypeCV:  ",CHAR(34),INDEX(Variables[Variable Type],$A1623),CHAR(34),
", VariableCode:  ",CHAR(34),INDEX(Variables[Variable Code],$A1623),CHAR(34),
", VariableNameCV:  ",CHAR(34),INDEX(Variables[Variable Name],$A1623),CHAR(34),
", VariableDefinition:  ",CHAR(34),INDEX(Variables[Variable Definition],$A1623),CHAR(34),
", SpecciationCV:  ",CHAR(34),INDEX(Variables[Speciation],$A1623),CHAR(34),
", NoDataValue:  ",CHAR(34),INDEX(Variables[No Data Value],$A1623),CHAR(34),"}"))</f>
        <v>#REF!</v>
      </c>
    </row>
    <row r="1624" spans="1:17" x14ac:dyDescent="0.25">
      <c r="A1624">
        <v>1621</v>
      </c>
      <c r="D1624" t="e">
        <f>IF(INDEX(People[First Name],$A1624)="","",
CONCATENATE("  - &amp;PersonID",TEXT($A1624,"0000"),
" {","PersonFirstName:  ",CHAR(34),INDEX(People[First Name],$A1624),CHAR(34),
", PersonMiddleName:  ",CHAR(34),INDEX(People[Middle Name],$A1624),CHAR(34),
", PersonLastName:  ",CHAR(34),INDEX(People[Last Name],$A1624),CHAR(34),"}"))</f>
        <v>#REF!</v>
      </c>
      <c r="E1624" t="e">
        <f>IF(INDEX(Organizations[Organization Type '[CV']],$A1624)="","",
CONCATENATE("  - &amp;OrganizationID",TEXT($A1624,"0000"),
" {","OrganizationTypeCV:  ",CHAR(34),INDEX(Organizations[Organization Type '[CV']],$A1624),CHAR(34),
", OrganizationCode:  ",CHAR(34),INDEX(Organizations[Organization Code],$A1624),CHAR(34),
", OrganizationName:  ",CHAR(34),INDEX(Organizations[Organization Name],$A1624),CHAR(34),
", OrganizationDescription:  ",CHAR(34),INDEX(Organizations[Organization Description],$A1624),CHAR(34),
", OrganizationLink:  ",CHAR(34),INDEX(Organizations[Organization Link],$A1624),CHAR(34),"}"))</f>
        <v>#REF!</v>
      </c>
      <c r="F1624" t="e">
        <f>IF(INDEX(People[First Name],$A1624)="","",
CONCATENATE("  - &amp;AffiliationID",TEXT($A1624,"0000"),
" {PersonID: *PersonID",TEXT($A1624,"0000"),
", OrganizationID: *OrganizationID",TEXT(MATCH(INDEX(People[Organization Name],$A1624),Organizations[Organization Name],0),"0000"),
", IsPrimaryOrganizationContact: , AffiliationStartDate: , AffiliationEndDate: , PrimaryPhone: ",
", PrimaryEmail: ",CHAR(34),INDEX(People[Primary Email],$A1624),CHAR(34),
", PrimaryAddress: ",CHAR(34),INDEX(People[Primary Address],$A1624),CHAR(34),
", PersonLink: }"))</f>
        <v>#REF!</v>
      </c>
      <c r="H1624" t="e">
        <f>IF(COUNTA(CitationInformation)=0,"",IF(INDEX(AuthorList[Author Name],$A1624)="","",
CONCATENATE("  - &amp;AuthorListID",TEXT($A1624,"0000"),
"  {CitationID: *CitationID0001",
", PersonID: *PersonID",TEXT(MATCH(INDEX(AuthorList[Author Name],$A1624),People[Full Name],0),"0000"),
", AuthorOrder: ",INDEX(AuthorList[Author Number],$A1624),"}")))</f>
        <v>#REF!</v>
      </c>
      <c r="K1624" t="e">
        <f>IF(INDEX(SamplingFeatures[Feature Code],$A1624)="","",
CONCATENATE("  - &amp;SamplingFeatureID",TEXT($A1624,"0000"),
" {","SamplingFeatureUUID:  ",CHAR(34),INDEX(SamplingFeatures[Sampling Feature UUID],$A1624),CHAR(34),
", SamplingFeatureTypeCV:  ",CHAR(34),INDEX(SamplingFeatures[Sampling Feature Type],$A1624),CHAR(34),
", SamplingFeatureCode:  ",CHAR(34),INDEX(SamplingFeatures[Feature Code],$A1624),CHAR(34),
", SamplingFeatureName:  ",CHAR(34),INDEX(SamplingFeatures[Feature Name],$A1624),CHAR(34),
", SamplingFeatureDescription:  ",CHAR(34),INDEX(SamplingFeatures[Feature Description],$A1624),CHAR(34),
", SamplingFeatureGeotypeCV:  ",CHAR(34),INDEX(SamplingFeatures[Feature Geo Type],$A1624),CHAR(34),
", FeatureGeometry:  ",CHAR(34),INDEX(SamplingFeatures[Feature Geometry],$A1624),CHAR(34),
", Elevation_m:  ",CHAR(34),INDEX(SamplingFeatures[Elevation_m],$A1624),CHAR(34),
", ElevationDatumCV:  ",CHAR(34),ElevationDatum,CHAR(34),"}"))</f>
        <v>#REF!</v>
      </c>
      <c r="L1624" t="e">
        <f>IF(INDEX(SamplingFeatures[Sampling Feature Type],$A1624)&lt;&gt;"Site","",
CONCATENATE("  - &amp;SiteID",TEXT(SUMPRODUCT(--($L$3:$L1623&lt;&gt;"")),"0000"),
" {","SamplingFeatureID:  *SamplingFeatureID",TEXT($A1624,"0000"),
", SiteTypeCV:  ",CHAR(34),INDEX(Sites[Site Type],$A1624),CHAR(34),
", Latitude:  ",INDEX(Sites[Latitude],$A1624),
", Longitude:  ",INDEX(Sites[Longitude],$A1624),
", SRSName:  ",CHAR(34),LatLonDatum,CHAR(34),"}"))</f>
        <v>#REF!</v>
      </c>
      <c r="M1624" t="e">
        <f>IF(INDEX(SamplingFeatures[Sampling Feature Type],$A1624)&lt;&gt;"Specimen","",
CONCATENATE("  - &amp;SpecimenID",TEXT(SUMPRODUCT(--($M$3:$M1623&lt;&gt;"")),"0000"),
" {","SamplingFeatureID:  *SamplingFeatureID",TEXT($A1624,"0000"),
", SpecimenTypeCV:  ",CHAR(34),INDEX(Specimens[Specimen Type],$A1624),CHAR(34),
", SpecimenMediumCV:  ",INDEX(Specimens[Specimen Medium],$A1624),
", IsFieldSpecimen:  ",CHAR(34),INDEX(Specimens[Is Field Specimen?],$A1624),CHAR(34),"}"))</f>
        <v>#REF!</v>
      </c>
      <c r="N1624" t="e">
        <f>IF(COUNTA(SpatialOffsets[])=0,"", IF(INDEX(SpatialOffsets[Spatial Offset Type],$A1624)="","",
CONCATENATE("  - &amp;SpatialOffsetID",TEXT($A1624,"0000"),
" {","SpatialOffsetTypeCV:  ",CHAR(34),INDEX(SpatialOffsets[Spatial Offset Type],$A1624),CHAR(34),
", Offset1Value:  ",INDEX(SpatialOffsets[Offset 1 Value],$A1624),
", Offset1UnitID:  ",CHAR(34),INDEX(SpatialOffsets[Offset 1 Unit],$A1624),CHAR(34),
", Offset2Value:  ",INDEX(SpatialOffsets[Offset 2 Value],$A1624),
", Offset2UnitID:  ",CHAR(34),INDEX(SpatialOffsets[Offset 2 Unit],$A1624),CHAR(34),
", Offset3Value:  ",INDEX(SpatialOffsets[Offset 3 Value],$A1624),
", Offset3UnitID:  ",CHAR(34),INDEX(SpatialOffsets[Offset 3 Unit],$A1624),CHAR(34),,"}")))</f>
        <v>#REF!</v>
      </c>
      <c r="O1624" t="e">
        <f>IF(COUNTA(RelatedFeatures[])=0,"", IF(INDEX(RelatedFeatures[First Sampling Feature Code],$A1624)="","",
CONCATENATE("  - &amp;RelationID",TEXT($A1624,"0000"),
" {","SamplingFeatureID:  *SamplingFeatureID",TEXT(MATCH(INDEX(RelatedFeatures[First Sampling Feature Code],$A1624),SamplingFeatures[Feature Code],0),"0000"),
", RelationshipTypeCV:  ",CHAR(34),INDEX(RelatedFeatures[Relationship Type],$A1624),CHAR(34),
", RelatedFeatureID: *SamplingFeatureID",TEXT(MATCH(INDEX(RelatedFeatures[Second Sampling Feature Code],$A1624),SamplingFeatures[Feature Code],0),"0000"),
", SpatialOffsetID:  ",IF(INDEX(RelatedFeatures[Offset Number],$A1624)="","",CONCATENATE("*SpatialOffsetID",TEXT(INDEX(RelatedFeatures[Offset Number],$A1624),"0000"))),"}")))</f>
        <v>#REF!</v>
      </c>
      <c r="P1624" t="e">
        <f>IF(INDEX(Methods[Method Type],$A1624)="","",
CONCATENATE("  - &amp;MethodID",TEXT($A1624,"0000"),
" {","MethodTypeCV:  ",CHAR(34),INDEX(Methods[Method Type],$A1624),CHAR(34),
", MethodCode:  ",CHAR(34),INDEX(Methods[Method Code],$A1624),CHAR(34),
", MethodName:  ",CHAR(34),INDEX(Methods[Method Name],$A1624),CHAR(34),
", MethodDescription:  ",CHAR(34),INDEX(Methods[Method Description],$A1624),CHAR(34),
", MethodLink:  ",CHAR(34),INDEX(Methods[Method Link],$A1624),CHAR(34),
", OrganizationID: *OrganizationID",TEXT(MATCH(INDEX(Methods[Organization Name],$A1624),Organizations[Organization Name],0),"0000"),"}"))</f>
        <v>#REF!</v>
      </c>
      <c r="Q1624" t="e">
        <f>IF(INDEX(Variables[Variable Type],$A1624)="","",
CONCATENATE("  - &amp;VariableID",TEXT($A1624,"0000"),
" {","VariableTypeCV:  ",CHAR(34),INDEX(Variables[Variable Type],$A1624),CHAR(34),
", VariableCode:  ",CHAR(34),INDEX(Variables[Variable Code],$A1624),CHAR(34),
", VariableNameCV:  ",CHAR(34),INDEX(Variables[Variable Name],$A1624),CHAR(34),
", VariableDefinition:  ",CHAR(34),INDEX(Variables[Variable Definition],$A1624),CHAR(34),
", SpecciationCV:  ",CHAR(34),INDEX(Variables[Speciation],$A1624),CHAR(34),
", NoDataValue:  ",CHAR(34),INDEX(Variables[No Data Value],$A1624),CHAR(34),"}"))</f>
        <v>#REF!</v>
      </c>
    </row>
    <row r="1625" spans="1:17" x14ac:dyDescent="0.25">
      <c r="A1625">
        <v>1622</v>
      </c>
      <c r="D1625" t="e">
        <f>IF(INDEX(People[First Name],$A1625)="","",
CONCATENATE("  - &amp;PersonID",TEXT($A1625,"0000"),
" {","PersonFirstName:  ",CHAR(34),INDEX(People[First Name],$A1625),CHAR(34),
", PersonMiddleName:  ",CHAR(34),INDEX(People[Middle Name],$A1625),CHAR(34),
", PersonLastName:  ",CHAR(34),INDEX(People[Last Name],$A1625),CHAR(34),"}"))</f>
        <v>#REF!</v>
      </c>
      <c r="E1625" t="e">
        <f>IF(INDEX(Organizations[Organization Type '[CV']],$A1625)="","",
CONCATENATE("  - &amp;OrganizationID",TEXT($A1625,"0000"),
" {","OrganizationTypeCV:  ",CHAR(34),INDEX(Organizations[Organization Type '[CV']],$A1625),CHAR(34),
", OrganizationCode:  ",CHAR(34),INDEX(Organizations[Organization Code],$A1625),CHAR(34),
", OrganizationName:  ",CHAR(34),INDEX(Organizations[Organization Name],$A1625),CHAR(34),
", OrganizationDescription:  ",CHAR(34),INDEX(Organizations[Organization Description],$A1625),CHAR(34),
", OrganizationLink:  ",CHAR(34),INDEX(Organizations[Organization Link],$A1625),CHAR(34),"}"))</f>
        <v>#REF!</v>
      </c>
      <c r="F1625" t="e">
        <f>IF(INDEX(People[First Name],$A1625)="","",
CONCATENATE("  - &amp;AffiliationID",TEXT($A1625,"0000"),
" {PersonID: *PersonID",TEXT($A1625,"0000"),
", OrganizationID: *OrganizationID",TEXT(MATCH(INDEX(People[Organization Name],$A1625),Organizations[Organization Name],0),"0000"),
", IsPrimaryOrganizationContact: , AffiliationStartDate: , AffiliationEndDate: , PrimaryPhone: ",
", PrimaryEmail: ",CHAR(34),INDEX(People[Primary Email],$A1625),CHAR(34),
", PrimaryAddress: ",CHAR(34),INDEX(People[Primary Address],$A1625),CHAR(34),
", PersonLink: }"))</f>
        <v>#REF!</v>
      </c>
      <c r="H1625" t="e">
        <f>IF(COUNTA(CitationInformation)=0,"",IF(INDEX(AuthorList[Author Name],$A1625)="","",
CONCATENATE("  - &amp;AuthorListID",TEXT($A1625,"0000"),
"  {CitationID: *CitationID0001",
", PersonID: *PersonID",TEXT(MATCH(INDEX(AuthorList[Author Name],$A1625),People[Full Name],0),"0000"),
", AuthorOrder: ",INDEX(AuthorList[Author Number],$A1625),"}")))</f>
        <v>#REF!</v>
      </c>
      <c r="K1625" t="e">
        <f>IF(INDEX(SamplingFeatures[Feature Code],$A1625)="","",
CONCATENATE("  - &amp;SamplingFeatureID",TEXT($A1625,"0000"),
" {","SamplingFeatureUUID:  ",CHAR(34),INDEX(SamplingFeatures[Sampling Feature UUID],$A1625),CHAR(34),
", SamplingFeatureTypeCV:  ",CHAR(34),INDEX(SamplingFeatures[Sampling Feature Type],$A1625),CHAR(34),
", SamplingFeatureCode:  ",CHAR(34),INDEX(SamplingFeatures[Feature Code],$A1625),CHAR(34),
", SamplingFeatureName:  ",CHAR(34),INDEX(SamplingFeatures[Feature Name],$A1625),CHAR(34),
", SamplingFeatureDescription:  ",CHAR(34),INDEX(SamplingFeatures[Feature Description],$A1625),CHAR(34),
", SamplingFeatureGeotypeCV:  ",CHAR(34),INDEX(SamplingFeatures[Feature Geo Type],$A1625),CHAR(34),
", FeatureGeometry:  ",CHAR(34),INDEX(SamplingFeatures[Feature Geometry],$A1625),CHAR(34),
", Elevation_m:  ",CHAR(34),INDEX(SamplingFeatures[Elevation_m],$A1625),CHAR(34),
", ElevationDatumCV:  ",CHAR(34),ElevationDatum,CHAR(34),"}"))</f>
        <v>#REF!</v>
      </c>
      <c r="L1625" t="e">
        <f>IF(INDEX(SamplingFeatures[Sampling Feature Type],$A1625)&lt;&gt;"Site","",
CONCATENATE("  - &amp;SiteID",TEXT(SUMPRODUCT(--($L$3:$L1624&lt;&gt;"")),"0000"),
" {","SamplingFeatureID:  *SamplingFeatureID",TEXT($A1625,"0000"),
", SiteTypeCV:  ",CHAR(34),INDEX(Sites[Site Type],$A1625),CHAR(34),
", Latitude:  ",INDEX(Sites[Latitude],$A1625),
", Longitude:  ",INDEX(Sites[Longitude],$A1625),
", SRSName:  ",CHAR(34),LatLonDatum,CHAR(34),"}"))</f>
        <v>#REF!</v>
      </c>
      <c r="M1625" t="e">
        <f>IF(INDEX(SamplingFeatures[Sampling Feature Type],$A1625)&lt;&gt;"Specimen","",
CONCATENATE("  - &amp;SpecimenID",TEXT(SUMPRODUCT(--($M$3:$M1624&lt;&gt;"")),"0000"),
" {","SamplingFeatureID:  *SamplingFeatureID",TEXT($A1625,"0000"),
", SpecimenTypeCV:  ",CHAR(34),INDEX(Specimens[Specimen Type],$A1625),CHAR(34),
", SpecimenMediumCV:  ",INDEX(Specimens[Specimen Medium],$A1625),
", IsFieldSpecimen:  ",CHAR(34),INDEX(Specimens[Is Field Specimen?],$A1625),CHAR(34),"}"))</f>
        <v>#REF!</v>
      </c>
      <c r="N1625" t="e">
        <f>IF(COUNTA(SpatialOffsets[])=0,"", IF(INDEX(SpatialOffsets[Spatial Offset Type],$A1625)="","",
CONCATENATE("  - &amp;SpatialOffsetID",TEXT($A1625,"0000"),
" {","SpatialOffsetTypeCV:  ",CHAR(34),INDEX(SpatialOffsets[Spatial Offset Type],$A1625),CHAR(34),
", Offset1Value:  ",INDEX(SpatialOffsets[Offset 1 Value],$A1625),
", Offset1UnitID:  ",CHAR(34),INDEX(SpatialOffsets[Offset 1 Unit],$A1625),CHAR(34),
", Offset2Value:  ",INDEX(SpatialOffsets[Offset 2 Value],$A1625),
", Offset2UnitID:  ",CHAR(34),INDEX(SpatialOffsets[Offset 2 Unit],$A1625),CHAR(34),
", Offset3Value:  ",INDEX(SpatialOffsets[Offset 3 Value],$A1625),
", Offset3UnitID:  ",CHAR(34),INDEX(SpatialOffsets[Offset 3 Unit],$A1625),CHAR(34),,"}")))</f>
        <v>#REF!</v>
      </c>
      <c r="O1625" t="e">
        <f>IF(COUNTA(RelatedFeatures[])=0,"", IF(INDEX(RelatedFeatures[First Sampling Feature Code],$A1625)="","",
CONCATENATE("  - &amp;RelationID",TEXT($A1625,"0000"),
" {","SamplingFeatureID:  *SamplingFeatureID",TEXT(MATCH(INDEX(RelatedFeatures[First Sampling Feature Code],$A1625),SamplingFeatures[Feature Code],0),"0000"),
", RelationshipTypeCV:  ",CHAR(34),INDEX(RelatedFeatures[Relationship Type],$A1625),CHAR(34),
", RelatedFeatureID: *SamplingFeatureID",TEXT(MATCH(INDEX(RelatedFeatures[Second Sampling Feature Code],$A1625),SamplingFeatures[Feature Code],0),"0000"),
", SpatialOffsetID:  ",IF(INDEX(RelatedFeatures[Offset Number],$A1625)="","",CONCATENATE("*SpatialOffsetID",TEXT(INDEX(RelatedFeatures[Offset Number],$A1625),"0000"))),"}")))</f>
        <v>#REF!</v>
      </c>
      <c r="P1625" t="e">
        <f>IF(INDEX(Methods[Method Type],$A1625)="","",
CONCATENATE("  - &amp;MethodID",TEXT($A1625,"0000"),
" {","MethodTypeCV:  ",CHAR(34),INDEX(Methods[Method Type],$A1625),CHAR(34),
", MethodCode:  ",CHAR(34),INDEX(Methods[Method Code],$A1625),CHAR(34),
", MethodName:  ",CHAR(34),INDEX(Methods[Method Name],$A1625),CHAR(34),
", MethodDescription:  ",CHAR(34),INDEX(Methods[Method Description],$A1625),CHAR(34),
", MethodLink:  ",CHAR(34),INDEX(Methods[Method Link],$A1625),CHAR(34),
", OrganizationID: *OrganizationID",TEXT(MATCH(INDEX(Methods[Organization Name],$A1625),Organizations[Organization Name],0),"0000"),"}"))</f>
        <v>#REF!</v>
      </c>
      <c r="Q1625" t="e">
        <f>IF(INDEX(Variables[Variable Type],$A1625)="","",
CONCATENATE("  - &amp;VariableID",TEXT($A1625,"0000"),
" {","VariableTypeCV:  ",CHAR(34),INDEX(Variables[Variable Type],$A1625),CHAR(34),
", VariableCode:  ",CHAR(34),INDEX(Variables[Variable Code],$A1625),CHAR(34),
", VariableNameCV:  ",CHAR(34),INDEX(Variables[Variable Name],$A1625),CHAR(34),
", VariableDefinition:  ",CHAR(34),INDEX(Variables[Variable Definition],$A1625),CHAR(34),
", SpecciationCV:  ",CHAR(34),INDEX(Variables[Speciation],$A1625),CHAR(34),
", NoDataValue:  ",CHAR(34),INDEX(Variables[No Data Value],$A1625),CHAR(34),"}"))</f>
        <v>#REF!</v>
      </c>
    </row>
    <row r="1626" spans="1:17" x14ac:dyDescent="0.25">
      <c r="A1626">
        <v>1623</v>
      </c>
      <c r="D1626" t="e">
        <f>IF(INDEX(People[First Name],$A1626)="","",
CONCATENATE("  - &amp;PersonID",TEXT($A1626,"0000"),
" {","PersonFirstName:  ",CHAR(34),INDEX(People[First Name],$A1626),CHAR(34),
", PersonMiddleName:  ",CHAR(34),INDEX(People[Middle Name],$A1626),CHAR(34),
", PersonLastName:  ",CHAR(34),INDEX(People[Last Name],$A1626),CHAR(34),"}"))</f>
        <v>#REF!</v>
      </c>
      <c r="E1626" t="e">
        <f>IF(INDEX(Organizations[Organization Type '[CV']],$A1626)="","",
CONCATENATE("  - &amp;OrganizationID",TEXT($A1626,"0000"),
" {","OrganizationTypeCV:  ",CHAR(34),INDEX(Organizations[Organization Type '[CV']],$A1626),CHAR(34),
", OrganizationCode:  ",CHAR(34),INDEX(Organizations[Organization Code],$A1626),CHAR(34),
", OrganizationName:  ",CHAR(34),INDEX(Organizations[Organization Name],$A1626),CHAR(34),
", OrganizationDescription:  ",CHAR(34),INDEX(Organizations[Organization Description],$A1626),CHAR(34),
", OrganizationLink:  ",CHAR(34),INDEX(Organizations[Organization Link],$A1626),CHAR(34),"}"))</f>
        <v>#REF!</v>
      </c>
      <c r="F1626" t="e">
        <f>IF(INDEX(People[First Name],$A1626)="","",
CONCATENATE("  - &amp;AffiliationID",TEXT($A1626,"0000"),
" {PersonID: *PersonID",TEXT($A1626,"0000"),
", OrganizationID: *OrganizationID",TEXT(MATCH(INDEX(People[Organization Name],$A1626),Organizations[Organization Name],0),"0000"),
", IsPrimaryOrganizationContact: , AffiliationStartDate: , AffiliationEndDate: , PrimaryPhone: ",
", PrimaryEmail: ",CHAR(34),INDEX(People[Primary Email],$A1626),CHAR(34),
", PrimaryAddress: ",CHAR(34),INDEX(People[Primary Address],$A1626),CHAR(34),
", PersonLink: }"))</f>
        <v>#REF!</v>
      </c>
      <c r="H1626" t="e">
        <f>IF(COUNTA(CitationInformation)=0,"",IF(INDEX(AuthorList[Author Name],$A1626)="","",
CONCATENATE("  - &amp;AuthorListID",TEXT($A1626,"0000"),
"  {CitationID: *CitationID0001",
", PersonID: *PersonID",TEXT(MATCH(INDEX(AuthorList[Author Name],$A1626),People[Full Name],0),"0000"),
", AuthorOrder: ",INDEX(AuthorList[Author Number],$A1626),"}")))</f>
        <v>#REF!</v>
      </c>
      <c r="K1626" t="e">
        <f>IF(INDEX(SamplingFeatures[Feature Code],$A1626)="","",
CONCATENATE("  - &amp;SamplingFeatureID",TEXT($A1626,"0000"),
" {","SamplingFeatureUUID:  ",CHAR(34),INDEX(SamplingFeatures[Sampling Feature UUID],$A1626),CHAR(34),
", SamplingFeatureTypeCV:  ",CHAR(34),INDEX(SamplingFeatures[Sampling Feature Type],$A1626),CHAR(34),
", SamplingFeatureCode:  ",CHAR(34),INDEX(SamplingFeatures[Feature Code],$A1626),CHAR(34),
", SamplingFeatureName:  ",CHAR(34),INDEX(SamplingFeatures[Feature Name],$A1626),CHAR(34),
", SamplingFeatureDescription:  ",CHAR(34),INDEX(SamplingFeatures[Feature Description],$A1626),CHAR(34),
", SamplingFeatureGeotypeCV:  ",CHAR(34),INDEX(SamplingFeatures[Feature Geo Type],$A1626),CHAR(34),
", FeatureGeometry:  ",CHAR(34),INDEX(SamplingFeatures[Feature Geometry],$A1626),CHAR(34),
", Elevation_m:  ",CHAR(34),INDEX(SamplingFeatures[Elevation_m],$A1626),CHAR(34),
", ElevationDatumCV:  ",CHAR(34),ElevationDatum,CHAR(34),"}"))</f>
        <v>#REF!</v>
      </c>
      <c r="L1626" t="e">
        <f>IF(INDEX(SamplingFeatures[Sampling Feature Type],$A1626)&lt;&gt;"Site","",
CONCATENATE("  - &amp;SiteID",TEXT(SUMPRODUCT(--($L$3:$L1625&lt;&gt;"")),"0000"),
" {","SamplingFeatureID:  *SamplingFeatureID",TEXT($A1626,"0000"),
", SiteTypeCV:  ",CHAR(34),INDEX(Sites[Site Type],$A1626),CHAR(34),
", Latitude:  ",INDEX(Sites[Latitude],$A1626),
", Longitude:  ",INDEX(Sites[Longitude],$A1626),
", SRSName:  ",CHAR(34),LatLonDatum,CHAR(34),"}"))</f>
        <v>#REF!</v>
      </c>
      <c r="M1626" t="e">
        <f>IF(INDEX(SamplingFeatures[Sampling Feature Type],$A1626)&lt;&gt;"Specimen","",
CONCATENATE("  - &amp;SpecimenID",TEXT(SUMPRODUCT(--($M$3:$M1625&lt;&gt;"")),"0000"),
" {","SamplingFeatureID:  *SamplingFeatureID",TEXT($A1626,"0000"),
", SpecimenTypeCV:  ",CHAR(34),INDEX(Specimens[Specimen Type],$A1626),CHAR(34),
", SpecimenMediumCV:  ",INDEX(Specimens[Specimen Medium],$A1626),
", IsFieldSpecimen:  ",CHAR(34),INDEX(Specimens[Is Field Specimen?],$A1626),CHAR(34),"}"))</f>
        <v>#REF!</v>
      </c>
      <c r="N1626" t="e">
        <f>IF(COUNTA(SpatialOffsets[])=0,"", IF(INDEX(SpatialOffsets[Spatial Offset Type],$A1626)="","",
CONCATENATE("  - &amp;SpatialOffsetID",TEXT($A1626,"0000"),
" {","SpatialOffsetTypeCV:  ",CHAR(34),INDEX(SpatialOffsets[Spatial Offset Type],$A1626),CHAR(34),
", Offset1Value:  ",INDEX(SpatialOffsets[Offset 1 Value],$A1626),
", Offset1UnitID:  ",CHAR(34),INDEX(SpatialOffsets[Offset 1 Unit],$A1626),CHAR(34),
", Offset2Value:  ",INDEX(SpatialOffsets[Offset 2 Value],$A1626),
", Offset2UnitID:  ",CHAR(34),INDEX(SpatialOffsets[Offset 2 Unit],$A1626),CHAR(34),
", Offset3Value:  ",INDEX(SpatialOffsets[Offset 3 Value],$A1626),
", Offset3UnitID:  ",CHAR(34),INDEX(SpatialOffsets[Offset 3 Unit],$A1626),CHAR(34),,"}")))</f>
        <v>#REF!</v>
      </c>
      <c r="O1626" t="e">
        <f>IF(COUNTA(RelatedFeatures[])=0,"", IF(INDEX(RelatedFeatures[First Sampling Feature Code],$A1626)="","",
CONCATENATE("  - &amp;RelationID",TEXT($A1626,"0000"),
" {","SamplingFeatureID:  *SamplingFeatureID",TEXT(MATCH(INDEX(RelatedFeatures[First Sampling Feature Code],$A1626),SamplingFeatures[Feature Code],0),"0000"),
", RelationshipTypeCV:  ",CHAR(34),INDEX(RelatedFeatures[Relationship Type],$A1626),CHAR(34),
", RelatedFeatureID: *SamplingFeatureID",TEXT(MATCH(INDEX(RelatedFeatures[Second Sampling Feature Code],$A1626),SamplingFeatures[Feature Code],0),"0000"),
", SpatialOffsetID:  ",IF(INDEX(RelatedFeatures[Offset Number],$A1626)="","",CONCATENATE("*SpatialOffsetID",TEXT(INDEX(RelatedFeatures[Offset Number],$A1626),"0000"))),"}")))</f>
        <v>#REF!</v>
      </c>
      <c r="P1626" t="e">
        <f>IF(INDEX(Methods[Method Type],$A1626)="","",
CONCATENATE("  - &amp;MethodID",TEXT($A1626,"0000"),
" {","MethodTypeCV:  ",CHAR(34),INDEX(Methods[Method Type],$A1626),CHAR(34),
", MethodCode:  ",CHAR(34),INDEX(Methods[Method Code],$A1626),CHAR(34),
", MethodName:  ",CHAR(34),INDEX(Methods[Method Name],$A1626),CHAR(34),
", MethodDescription:  ",CHAR(34),INDEX(Methods[Method Description],$A1626),CHAR(34),
", MethodLink:  ",CHAR(34),INDEX(Methods[Method Link],$A1626),CHAR(34),
", OrganizationID: *OrganizationID",TEXT(MATCH(INDEX(Methods[Organization Name],$A1626),Organizations[Organization Name],0),"0000"),"}"))</f>
        <v>#REF!</v>
      </c>
      <c r="Q1626" t="e">
        <f>IF(INDEX(Variables[Variable Type],$A1626)="","",
CONCATENATE("  - &amp;VariableID",TEXT($A1626,"0000"),
" {","VariableTypeCV:  ",CHAR(34),INDEX(Variables[Variable Type],$A1626),CHAR(34),
", VariableCode:  ",CHAR(34),INDEX(Variables[Variable Code],$A1626),CHAR(34),
", VariableNameCV:  ",CHAR(34),INDEX(Variables[Variable Name],$A1626),CHAR(34),
", VariableDefinition:  ",CHAR(34),INDEX(Variables[Variable Definition],$A1626),CHAR(34),
", SpecciationCV:  ",CHAR(34),INDEX(Variables[Speciation],$A1626),CHAR(34),
", NoDataValue:  ",CHAR(34),INDEX(Variables[No Data Value],$A1626),CHAR(34),"}"))</f>
        <v>#REF!</v>
      </c>
    </row>
    <row r="1627" spans="1:17" x14ac:dyDescent="0.25">
      <c r="A1627">
        <v>1624</v>
      </c>
      <c r="D1627" t="e">
        <f>IF(INDEX(People[First Name],$A1627)="","",
CONCATENATE("  - &amp;PersonID",TEXT($A1627,"0000"),
" {","PersonFirstName:  ",CHAR(34),INDEX(People[First Name],$A1627),CHAR(34),
", PersonMiddleName:  ",CHAR(34),INDEX(People[Middle Name],$A1627),CHAR(34),
", PersonLastName:  ",CHAR(34),INDEX(People[Last Name],$A1627),CHAR(34),"}"))</f>
        <v>#REF!</v>
      </c>
      <c r="E1627" t="e">
        <f>IF(INDEX(Organizations[Organization Type '[CV']],$A1627)="","",
CONCATENATE("  - &amp;OrganizationID",TEXT($A1627,"0000"),
" {","OrganizationTypeCV:  ",CHAR(34),INDEX(Organizations[Organization Type '[CV']],$A1627),CHAR(34),
", OrganizationCode:  ",CHAR(34),INDEX(Organizations[Organization Code],$A1627),CHAR(34),
", OrganizationName:  ",CHAR(34),INDEX(Organizations[Organization Name],$A1627),CHAR(34),
", OrganizationDescription:  ",CHAR(34),INDEX(Organizations[Organization Description],$A1627),CHAR(34),
", OrganizationLink:  ",CHAR(34),INDEX(Organizations[Organization Link],$A1627),CHAR(34),"}"))</f>
        <v>#REF!</v>
      </c>
      <c r="F1627" t="e">
        <f>IF(INDEX(People[First Name],$A1627)="","",
CONCATENATE("  - &amp;AffiliationID",TEXT($A1627,"0000"),
" {PersonID: *PersonID",TEXT($A1627,"0000"),
", OrganizationID: *OrganizationID",TEXT(MATCH(INDEX(People[Organization Name],$A1627),Organizations[Organization Name],0),"0000"),
", IsPrimaryOrganizationContact: , AffiliationStartDate: , AffiliationEndDate: , PrimaryPhone: ",
", PrimaryEmail: ",CHAR(34),INDEX(People[Primary Email],$A1627),CHAR(34),
", PrimaryAddress: ",CHAR(34),INDEX(People[Primary Address],$A1627),CHAR(34),
", PersonLink: }"))</f>
        <v>#REF!</v>
      </c>
      <c r="H1627" t="e">
        <f>IF(COUNTA(CitationInformation)=0,"",IF(INDEX(AuthorList[Author Name],$A1627)="","",
CONCATENATE("  - &amp;AuthorListID",TEXT($A1627,"0000"),
"  {CitationID: *CitationID0001",
", PersonID: *PersonID",TEXT(MATCH(INDEX(AuthorList[Author Name],$A1627),People[Full Name],0),"0000"),
", AuthorOrder: ",INDEX(AuthorList[Author Number],$A1627),"}")))</f>
        <v>#REF!</v>
      </c>
      <c r="K1627" t="e">
        <f>IF(INDEX(SamplingFeatures[Feature Code],$A1627)="","",
CONCATENATE("  - &amp;SamplingFeatureID",TEXT($A1627,"0000"),
" {","SamplingFeatureUUID:  ",CHAR(34),INDEX(SamplingFeatures[Sampling Feature UUID],$A1627),CHAR(34),
", SamplingFeatureTypeCV:  ",CHAR(34),INDEX(SamplingFeatures[Sampling Feature Type],$A1627),CHAR(34),
", SamplingFeatureCode:  ",CHAR(34),INDEX(SamplingFeatures[Feature Code],$A1627),CHAR(34),
", SamplingFeatureName:  ",CHAR(34),INDEX(SamplingFeatures[Feature Name],$A1627),CHAR(34),
", SamplingFeatureDescription:  ",CHAR(34),INDEX(SamplingFeatures[Feature Description],$A1627),CHAR(34),
", SamplingFeatureGeotypeCV:  ",CHAR(34),INDEX(SamplingFeatures[Feature Geo Type],$A1627),CHAR(34),
", FeatureGeometry:  ",CHAR(34),INDEX(SamplingFeatures[Feature Geometry],$A1627),CHAR(34),
", Elevation_m:  ",CHAR(34),INDEX(SamplingFeatures[Elevation_m],$A1627),CHAR(34),
", ElevationDatumCV:  ",CHAR(34),ElevationDatum,CHAR(34),"}"))</f>
        <v>#REF!</v>
      </c>
      <c r="L1627" t="e">
        <f>IF(INDEX(SamplingFeatures[Sampling Feature Type],$A1627)&lt;&gt;"Site","",
CONCATENATE("  - &amp;SiteID",TEXT(SUMPRODUCT(--($L$3:$L1626&lt;&gt;"")),"0000"),
" {","SamplingFeatureID:  *SamplingFeatureID",TEXT($A1627,"0000"),
", SiteTypeCV:  ",CHAR(34),INDEX(Sites[Site Type],$A1627),CHAR(34),
", Latitude:  ",INDEX(Sites[Latitude],$A1627),
", Longitude:  ",INDEX(Sites[Longitude],$A1627),
", SRSName:  ",CHAR(34),LatLonDatum,CHAR(34),"}"))</f>
        <v>#REF!</v>
      </c>
      <c r="M1627" t="e">
        <f>IF(INDEX(SamplingFeatures[Sampling Feature Type],$A1627)&lt;&gt;"Specimen","",
CONCATENATE("  - &amp;SpecimenID",TEXT(SUMPRODUCT(--($M$3:$M1626&lt;&gt;"")),"0000"),
" {","SamplingFeatureID:  *SamplingFeatureID",TEXT($A1627,"0000"),
", SpecimenTypeCV:  ",CHAR(34),INDEX(Specimens[Specimen Type],$A1627),CHAR(34),
", SpecimenMediumCV:  ",INDEX(Specimens[Specimen Medium],$A1627),
", IsFieldSpecimen:  ",CHAR(34),INDEX(Specimens[Is Field Specimen?],$A1627),CHAR(34),"}"))</f>
        <v>#REF!</v>
      </c>
      <c r="N1627" t="e">
        <f>IF(COUNTA(SpatialOffsets[])=0,"", IF(INDEX(SpatialOffsets[Spatial Offset Type],$A1627)="","",
CONCATENATE("  - &amp;SpatialOffsetID",TEXT($A1627,"0000"),
" {","SpatialOffsetTypeCV:  ",CHAR(34),INDEX(SpatialOffsets[Spatial Offset Type],$A1627),CHAR(34),
", Offset1Value:  ",INDEX(SpatialOffsets[Offset 1 Value],$A1627),
", Offset1UnitID:  ",CHAR(34),INDEX(SpatialOffsets[Offset 1 Unit],$A1627),CHAR(34),
", Offset2Value:  ",INDEX(SpatialOffsets[Offset 2 Value],$A1627),
", Offset2UnitID:  ",CHAR(34),INDEX(SpatialOffsets[Offset 2 Unit],$A1627),CHAR(34),
", Offset3Value:  ",INDEX(SpatialOffsets[Offset 3 Value],$A1627),
", Offset3UnitID:  ",CHAR(34),INDEX(SpatialOffsets[Offset 3 Unit],$A1627),CHAR(34),,"}")))</f>
        <v>#REF!</v>
      </c>
      <c r="O1627" t="e">
        <f>IF(COUNTA(RelatedFeatures[])=0,"", IF(INDEX(RelatedFeatures[First Sampling Feature Code],$A1627)="","",
CONCATENATE("  - &amp;RelationID",TEXT($A1627,"0000"),
" {","SamplingFeatureID:  *SamplingFeatureID",TEXT(MATCH(INDEX(RelatedFeatures[First Sampling Feature Code],$A1627),SamplingFeatures[Feature Code],0),"0000"),
", RelationshipTypeCV:  ",CHAR(34),INDEX(RelatedFeatures[Relationship Type],$A1627),CHAR(34),
", RelatedFeatureID: *SamplingFeatureID",TEXT(MATCH(INDEX(RelatedFeatures[Second Sampling Feature Code],$A1627),SamplingFeatures[Feature Code],0),"0000"),
", SpatialOffsetID:  ",IF(INDEX(RelatedFeatures[Offset Number],$A1627)="","",CONCATENATE("*SpatialOffsetID",TEXT(INDEX(RelatedFeatures[Offset Number],$A1627),"0000"))),"}")))</f>
        <v>#REF!</v>
      </c>
      <c r="P1627" t="e">
        <f>IF(INDEX(Methods[Method Type],$A1627)="","",
CONCATENATE("  - &amp;MethodID",TEXT($A1627,"0000"),
" {","MethodTypeCV:  ",CHAR(34),INDEX(Methods[Method Type],$A1627),CHAR(34),
", MethodCode:  ",CHAR(34),INDEX(Methods[Method Code],$A1627),CHAR(34),
", MethodName:  ",CHAR(34),INDEX(Methods[Method Name],$A1627),CHAR(34),
", MethodDescription:  ",CHAR(34),INDEX(Methods[Method Description],$A1627),CHAR(34),
", MethodLink:  ",CHAR(34),INDEX(Methods[Method Link],$A1627),CHAR(34),
", OrganizationID: *OrganizationID",TEXT(MATCH(INDEX(Methods[Organization Name],$A1627),Organizations[Organization Name],0),"0000"),"}"))</f>
        <v>#REF!</v>
      </c>
      <c r="Q1627" t="e">
        <f>IF(INDEX(Variables[Variable Type],$A1627)="","",
CONCATENATE("  - &amp;VariableID",TEXT($A1627,"0000"),
" {","VariableTypeCV:  ",CHAR(34),INDEX(Variables[Variable Type],$A1627),CHAR(34),
", VariableCode:  ",CHAR(34),INDEX(Variables[Variable Code],$A1627),CHAR(34),
", VariableNameCV:  ",CHAR(34),INDEX(Variables[Variable Name],$A1627),CHAR(34),
", VariableDefinition:  ",CHAR(34),INDEX(Variables[Variable Definition],$A1627),CHAR(34),
", SpecciationCV:  ",CHAR(34),INDEX(Variables[Speciation],$A1627),CHAR(34),
", NoDataValue:  ",CHAR(34),INDEX(Variables[No Data Value],$A1627),CHAR(34),"}"))</f>
        <v>#REF!</v>
      </c>
    </row>
    <row r="1628" spans="1:17" x14ac:dyDescent="0.25">
      <c r="A1628">
        <v>1625</v>
      </c>
      <c r="D1628" t="e">
        <f>IF(INDEX(People[First Name],$A1628)="","",
CONCATENATE("  - &amp;PersonID",TEXT($A1628,"0000"),
" {","PersonFirstName:  ",CHAR(34),INDEX(People[First Name],$A1628),CHAR(34),
", PersonMiddleName:  ",CHAR(34),INDEX(People[Middle Name],$A1628),CHAR(34),
", PersonLastName:  ",CHAR(34),INDEX(People[Last Name],$A1628),CHAR(34),"}"))</f>
        <v>#REF!</v>
      </c>
      <c r="E1628" t="e">
        <f>IF(INDEX(Organizations[Organization Type '[CV']],$A1628)="","",
CONCATENATE("  - &amp;OrganizationID",TEXT($A1628,"0000"),
" {","OrganizationTypeCV:  ",CHAR(34),INDEX(Organizations[Organization Type '[CV']],$A1628),CHAR(34),
", OrganizationCode:  ",CHAR(34),INDEX(Organizations[Organization Code],$A1628),CHAR(34),
", OrganizationName:  ",CHAR(34),INDEX(Organizations[Organization Name],$A1628),CHAR(34),
", OrganizationDescription:  ",CHAR(34),INDEX(Organizations[Organization Description],$A1628),CHAR(34),
", OrganizationLink:  ",CHAR(34),INDEX(Organizations[Organization Link],$A1628),CHAR(34),"}"))</f>
        <v>#REF!</v>
      </c>
      <c r="F1628" t="e">
        <f>IF(INDEX(People[First Name],$A1628)="","",
CONCATENATE("  - &amp;AffiliationID",TEXT($A1628,"0000"),
" {PersonID: *PersonID",TEXT($A1628,"0000"),
", OrganizationID: *OrganizationID",TEXT(MATCH(INDEX(People[Organization Name],$A1628),Organizations[Organization Name],0),"0000"),
", IsPrimaryOrganizationContact: , AffiliationStartDate: , AffiliationEndDate: , PrimaryPhone: ",
", PrimaryEmail: ",CHAR(34),INDEX(People[Primary Email],$A1628),CHAR(34),
", PrimaryAddress: ",CHAR(34),INDEX(People[Primary Address],$A1628),CHAR(34),
", PersonLink: }"))</f>
        <v>#REF!</v>
      </c>
      <c r="H1628" t="e">
        <f>IF(COUNTA(CitationInformation)=0,"",IF(INDEX(AuthorList[Author Name],$A1628)="","",
CONCATENATE("  - &amp;AuthorListID",TEXT($A1628,"0000"),
"  {CitationID: *CitationID0001",
", PersonID: *PersonID",TEXT(MATCH(INDEX(AuthorList[Author Name],$A1628),People[Full Name],0),"0000"),
", AuthorOrder: ",INDEX(AuthorList[Author Number],$A1628),"}")))</f>
        <v>#REF!</v>
      </c>
      <c r="K1628" t="e">
        <f>IF(INDEX(SamplingFeatures[Feature Code],$A1628)="","",
CONCATENATE("  - &amp;SamplingFeatureID",TEXT($A1628,"0000"),
" {","SamplingFeatureUUID:  ",CHAR(34),INDEX(SamplingFeatures[Sampling Feature UUID],$A1628),CHAR(34),
", SamplingFeatureTypeCV:  ",CHAR(34),INDEX(SamplingFeatures[Sampling Feature Type],$A1628),CHAR(34),
", SamplingFeatureCode:  ",CHAR(34),INDEX(SamplingFeatures[Feature Code],$A1628),CHAR(34),
", SamplingFeatureName:  ",CHAR(34),INDEX(SamplingFeatures[Feature Name],$A1628),CHAR(34),
", SamplingFeatureDescription:  ",CHAR(34),INDEX(SamplingFeatures[Feature Description],$A1628),CHAR(34),
", SamplingFeatureGeotypeCV:  ",CHAR(34),INDEX(SamplingFeatures[Feature Geo Type],$A1628),CHAR(34),
", FeatureGeometry:  ",CHAR(34),INDEX(SamplingFeatures[Feature Geometry],$A1628),CHAR(34),
", Elevation_m:  ",CHAR(34),INDEX(SamplingFeatures[Elevation_m],$A1628),CHAR(34),
", ElevationDatumCV:  ",CHAR(34),ElevationDatum,CHAR(34),"}"))</f>
        <v>#REF!</v>
      </c>
      <c r="L1628" t="e">
        <f>IF(INDEX(SamplingFeatures[Sampling Feature Type],$A1628)&lt;&gt;"Site","",
CONCATENATE("  - &amp;SiteID",TEXT(SUMPRODUCT(--($L$3:$L1627&lt;&gt;"")),"0000"),
" {","SamplingFeatureID:  *SamplingFeatureID",TEXT($A1628,"0000"),
", SiteTypeCV:  ",CHAR(34),INDEX(Sites[Site Type],$A1628),CHAR(34),
", Latitude:  ",INDEX(Sites[Latitude],$A1628),
", Longitude:  ",INDEX(Sites[Longitude],$A1628),
", SRSName:  ",CHAR(34),LatLonDatum,CHAR(34),"}"))</f>
        <v>#REF!</v>
      </c>
      <c r="M1628" t="e">
        <f>IF(INDEX(SamplingFeatures[Sampling Feature Type],$A1628)&lt;&gt;"Specimen","",
CONCATENATE("  - &amp;SpecimenID",TEXT(SUMPRODUCT(--($M$3:$M1627&lt;&gt;"")),"0000"),
" {","SamplingFeatureID:  *SamplingFeatureID",TEXT($A1628,"0000"),
", SpecimenTypeCV:  ",CHAR(34),INDEX(Specimens[Specimen Type],$A1628),CHAR(34),
", SpecimenMediumCV:  ",INDEX(Specimens[Specimen Medium],$A1628),
", IsFieldSpecimen:  ",CHAR(34),INDEX(Specimens[Is Field Specimen?],$A1628),CHAR(34),"}"))</f>
        <v>#REF!</v>
      </c>
      <c r="N1628" t="e">
        <f>IF(COUNTA(SpatialOffsets[])=0,"", IF(INDEX(SpatialOffsets[Spatial Offset Type],$A1628)="","",
CONCATENATE("  - &amp;SpatialOffsetID",TEXT($A1628,"0000"),
" {","SpatialOffsetTypeCV:  ",CHAR(34),INDEX(SpatialOffsets[Spatial Offset Type],$A1628),CHAR(34),
", Offset1Value:  ",INDEX(SpatialOffsets[Offset 1 Value],$A1628),
", Offset1UnitID:  ",CHAR(34),INDEX(SpatialOffsets[Offset 1 Unit],$A1628),CHAR(34),
", Offset2Value:  ",INDEX(SpatialOffsets[Offset 2 Value],$A1628),
", Offset2UnitID:  ",CHAR(34),INDEX(SpatialOffsets[Offset 2 Unit],$A1628),CHAR(34),
", Offset3Value:  ",INDEX(SpatialOffsets[Offset 3 Value],$A1628),
", Offset3UnitID:  ",CHAR(34),INDEX(SpatialOffsets[Offset 3 Unit],$A1628),CHAR(34),,"}")))</f>
        <v>#REF!</v>
      </c>
      <c r="O1628" t="e">
        <f>IF(COUNTA(RelatedFeatures[])=0,"", IF(INDEX(RelatedFeatures[First Sampling Feature Code],$A1628)="","",
CONCATENATE("  - &amp;RelationID",TEXT($A1628,"0000"),
" {","SamplingFeatureID:  *SamplingFeatureID",TEXT(MATCH(INDEX(RelatedFeatures[First Sampling Feature Code],$A1628),SamplingFeatures[Feature Code],0),"0000"),
", RelationshipTypeCV:  ",CHAR(34),INDEX(RelatedFeatures[Relationship Type],$A1628),CHAR(34),
", RelatedFeatureID: *SamplingFeatureID",TEXT(MATCH(INDEX(RelatedFeatures[Second Sampling Feature Code],$A1628),SamplingFeatures[Feature Code],0),"0000"),
", SpatialOffsetID:  ",IF(INDEX(RelatedFeatures[Offset Number],$A1628)="","",CONCATENATE("*SpatialOffsetID",TEXT(INDEX(RelatedFeatures[Offset Number],$A1628),"0000"))),"}")))</f>
        <v>#REF!</v>
      </c>
      <c r="P1628" t="e">
        <f>IF(INDEX(Methods[Method Type],$A1628)="","",
CONCATENATE("  - &amp;MethodID",TEXT($A1628,"0000"),
" {","MethodTypeCV:  ",CHAR(34),INDEX(Methods[Method Type],$A1628),CHAR(34),
", MethodCode:  ",CHAR(34),INDEX(Methods[Method Code],$A1628),CHAR(34),
", MethodName:  ",CHAR(34),INDEX(Methods[Method Name],$A1628),CHAR(34),
", MethodDescription:  ",CHAR(34),INDEX(Methods[Method Description],$A1628),CHAR(34),
", MethodLink:  ",CHAR(34),INDEX(Methods[Method Link],$A1628),CHAR(34),
", OrganizationID: *OrganizationID",TEXT(MATCH(INDEX(Methods[Organization Name],$A1628),Organizations[Organization Name],0),"0000"),"}"))</f>
        <v>#REF!</v>
      </c>
      <c r="Q1628" t="e">
        <f>IF(INDEX(Variables[Variable Type],$A1628)="","",
CONCATENATE("  - &amp;VariableID",TEXT($A1628,"0000"),
" {","VariableTypeCV:  ",CHAR(34),INDEX(Variables[Variable Type],$A1628),CHAR(34),
", VariableCode:  ",CHAR(34),INDEX(Variables[Variable Code],$A1628),CHAR(34),
", VariableNameCV:  ",CHAR(34),INDEX(Variables[Variable Name],$A1628),CHAR(34),
", VariableDefinition:  ",CHAR(34),INDEX(Variables[Variable Definition],$A1628),CHAR(34),
", SpecciationCV:  ",CHAR(34),INDEX(Variables[Speciation],$A1628),CHAR(34),
", NoDataValue:  ",CHAR(34),INDEX(Variables[No Data Value],$A1628),CHAR(34),"}"))</f>
        <v>#REF!</v>
      </c>
    </row>
    <row r="1629" spans="1:17" x14ac:dyDescent="0.25">
      <c r="A1629">
        <v>1626</v>
      </c>
      <c r="D1629" t="e">
        <f>IF(INDEX(People[First Name],$A1629)="","",
CONCATENATE("  - &amp;PersonID",TEXT($A1629,"0000"),
" {","PersonFirstName:  ",CHAR(34),INDEX(People[First Name],$A1629),CHAR(34),
", PersonMiddleName:  ",CHAR(34),INDEX(People[Middle Name],$A1629),CHAR(34),
", PersonLastName:  ",CHAR(34),INDEX(People[Last Name],$A1629),CHAR(34),"}"))</f>
        <v>#REF!</v>
      </c>
      <c r="E1629" t="e">
        <f>IF(INDEX(Organizations[Organization Type '[CV']],$A1629)="","",
CONCATENATE("  - &amp;OrganizationID",TEXT($A1629,"0000"),
" {","OrganizationTypeCV:  ",CHAR(34),INDEX(Organizations[Organization Type '[CV']],$A1629),CHAR(34),
", OrganizationCode:  ",CHAR(34),INDEX(Organizations[Organization Code],$A1629),CHAR(34),
", OrganizationName:  ",CHAR(34),INDEX(Organizations[Organization Name],$A1629),CHAR(34),
", OrganizationDescription:  ",CHAR(34),INDEX(Organizations[Organization Description],$A1629),CHAR(34),
", OrganizationLink:  ",CHAR(34),INDEX(Organizations[Organization Link],$A1629),CHAR(34),"}"))</f>
        <v>#REF!</v>
      </c>
      <c r="F1629" t="e">
        <f>IF(INDEX(People[First Name],$A1629)="","",
CONCATENATE("  - &amp;AffiliationID",TEXT($A1629,"0000"),
" {PersonID: *PersonID",TEXT($A1629,"0000"),
", OrganizationID: *OrganizationID",TEXT(MATCH(INDEX(People[Organization Name],$A1629),Organizations[Organization Name],0),"0000"),
", IsPrimaryOrganizationContact: , AffiliationStartDate: , AffiliationEndDate: , PrimaryPhone: ",
", PrimaryEmail: ",CHAR(34),INDEX(People[Primary Email],$A1629),CHAR(34),
", PrimaryAddress: ",CHAR(34),INDEX(People[Primary Address],$A1629),CHAR(34),
", PersonLink: }"))</f>
        <v>#REF!</v>
      </c>
      <c r="H1629" t="e">
        <f>IF(COUNTA(CitationInformation)=0,"",IF(INDEX(AuthorList[Author Name],$A1629)="","",
CONCATENATE("  - &amp;AuthorListID",TEXT($A1629,"0000"),
"  {CitationID: *CitationID0001",
", PersonID: *PersonID",TEXT(MATCH(INDEX(AuthorList[Author Name],$A1629),People[Full Name],0),"0000"),
", AuthorOrder: ",INDEX(AuthorList[Author Number],$A1629),"}")))</f>
        <v>#REF!</v>
      </c>
      <c r="K1629" t="e">
        <f>IF(INDEX(SamplingFeatures[Feature Code],$A1629)="","",
CONCATENATE("  - &amp;SamplingFeatureID",TEXT($A1629,"0000"),
" {","SamplingFeatureUUID:  ",CHAR(34),INDEX(SamplingFeatures[Sampling Feature UUID],$A1629),CHAR(34),
", SamplingFeatureTypeCV:  ",CHAR(34),INDEX(SamplingFeatures[Sampling Feature Type],$A1629),CHAR(34),
", SamplingFeatureCode:  ",CHAR(34),INDEX(SamplingFeatures[Feature Code],$A1629),CHAR(34),
", SamplingFeatureName:  ",CHAR(34),INDEX(SamplingFeatures[Feature Name],$A1629),CHAR(34),
", SamplingFeatureDescription:  ",CHAR(34),INDEX(SamplingFeatures[Feature Description],$A1629),CHAR(34),
", SamplingFeatureGeotypeCV:  ",CHAR(34),INDEX(SamplingFeatures[Feature Geo Type],$A1629),CHAR(34),
", FeatureGeometry:  ",CHAR(34),INDEX(SamplingFeatures[Feature Geometry],$A1629),CHAR(34),
", Elevation_m:  ",CHAR(34),INDEX(SamplingFeatures[Elevation_m],$A1629),CHAR(34),
", ElevationDatumCV:  ",CHAR(34),ElevationDatum,CHAR(34),"}"))</f>
        <v>#REF!</v>
      </c>
      <c r="L1629" t="e">
        <f>IF(INDEX(SamplingFeatures[Sampling Feature Type],$A1629)&lt;&gt;"Site","",
CONCATENATE("  - &amp;SiteID",TEXT(SUMPRODUCT(--($L$3:$L1628&lt;&gt;"")),"0000"),
" {","SamplingFeatureID:  *SamplingFeatureID",TEXT($A1629,"0000"),
", SiteTypeCV:  ",CHAR(34),INDEX(Sites[Site Type],$A1629),CHAR(34),
", Latitude:  ",INDEX(Sites[Latitude],$A1629),
", Longitude:  ",INDEX(Sites[Longitude],$A1629),
", SRSName:  ",CHAR(34),LatLonDatum,CHAR(34),"}"))</f>
        <v>#REF!</v>
      </c>
      <c r="M1629" t="e">
        <f>IF(INDEX(SamplingFeatures[Sampling Feature Type],$A1629)&lt;&gt;"Specimen","",
CONCATENATE("  - &amp;SpecimenID",TEXT(SUMPRODUCT(--($M$3:$M1628&lt;&gt;"")),"0000"),
" {","SamplingFeatureID:  *SamplingFeatureID",TEXT($A1629,"0000"),
", SpecimenTypeCV:  ",CHAR(34),INDEX(Specimens[Specimen Type],$A1629),CHAR(34),
", SpecimenMediumCV:  ",INDEX(Specimens[Specimen Medium],$A1629),
", IsFieldSpecimen:  ",CHAR(34),INDEX(Specimens[Is Field Specimen?],$A1629),CHAR(34),"}"))</f>
        <v>#REF!</v>
      </c>
      <c r="N1629" t="e">
        <f>IF(COUNTA(SpatialOffsets[])=0,"", IF(INDEX(SpatialOffsets[Spatial Offset Type],$A1629)="","",
CONCATENATE("  - &amp;SpatialOffsetID",TEXT($A1629,"0000"),
" {","SpatialOffsetTypeCV:  ",CHAR(34),INDEX(SpatialOffsets[Spatial Offset Type],$A1629),CHAR(34),
", Offset1Value:  ",INDEX(SpatialOffsets[Offset 1 Value],$A1629),
", Offset1UnitID:  ",CHAR(34),INDEX(SpatialOffsets[Offset 1 Unit],$A1629),CHAR(34),
", Offset2Value:  ",INDEX(SpatialOffsets[Offset 2 Value],$A1629),
", Offset2UnitID:  ",CHAR(34),INDEX(SpatialOffsets[Offset 2 Unit],$A1629),CHAR(34),
", Offset3Value:  ",INDEX(SpatialOffsets[Offset 3 Value],$A1629),
", Offset3UnitID:  ",CHAR(34),INDEX(SpatialOffsets[Offset 3 Unit],$A1629),CHAR(34),,"}")))</f>
        <v>#REF!</v>
      </c>
      <c r="O1629" t="e">
        <f>IF(COUNTA(RelatedFeatures[])=0,"", IF(INDEX(RelatedFeatures[First Sampling Feature Code],$A1629)="","",
CONCATENATE("  - &amp;RelationID",TEXT($A1629,"0000"),
" {","SamplingFeatureID:  *SamplingFeatureID",TEXT(MATCH(INDEX(RelatedFeatures[First Sampling Feature Code],$A1629),SamplingFeatures[Feature Code],0),"0000"),
", RelationshipTypeCV:  ",CHAR(34),INDEX(RelatedFeatures[Relationship Type],$A1629),CHAR(34),
", RelatedFeatureID: *SamplingFeatureID",TEXT(MATCH(INDEX(RelatedFeatures[Second Sampling Feature Code],$A1629),SamplingFeatures[Feature Code],0),"0000"),
", SpatialOffsetID:  ",IF(INDEX(RelatedFeatures[Offset Number],$A1629)="","",CONCATENATE("*SpatialOffsetID",TEXT(INDEX(RelatedFeatures[Offset Number],$A1629),"0000"))),"}")))</f>
        <v>#REF!</v>
      </c>
      <c r="P1629" t="e">
        <f>IF(INDEX(Methods[Method Type],$A1629)="","",
CONCATENATE("  - &amp;MethodID",TEXT($A1629,"0000"),
" {","MethodTypeCV:  ",CHAR(34),INDEX(Methods[Method Type],$A1629),CHAR(34),
", MethodCode:  ",CHAR(34),INDEX(Methods[Method Code],$A1629),CHAR(34),
", MethodName:  ",CHAR(34),INDEX(Methods[Method Name],$A1629),CHAR(34),
", MethodDescription:  ",CHAR(34),INDEX(Methods[Method Description],$A1629),CHAR(34),
", MethodLink:  ",CHAR(34),INDEX(Methods[Method Link],$A1629),CHAR(34),
", OrganizationID: *OrganizationID",TEXT(MATCH(INDEX(Methods[Organization Name],$A1629),Organizations[Organization Name],0),"0000"),"}"))</f>
        <v>#REF!</v>
      </c>
      <c r="Q1629" t="e">
        <f>IF(INDEX(Variables[Variable Type],$A1629)="","",
CONCATENATE("  - &amp;VariableID",TEXT($A1629,"0000"),
" {","VariableTypeCV:  ",CHAR(34),INDEX(Variables[Variable Type],$A1629),CHAR(34),
", VariableCode:  ",CHAR(34),INDEX(Variables[Variable Code],$A1629),CHAR(34),
", VariableNameCV:  ",CHAR(34),INDEX(Variables[Variable Name],$A1629),CHAR(34),
", VariableDefinition:  ",CHAR(34),INDEX(Variables[Variable Definition],$A1629),CHAR(34),
", SpecciationCV:  ",CHAR(34),INDEX(Variables[Speciation],$A1629),CHAR(34),
", NoDataValue:  ",CHAR(34),INDEX(Variables[No Data Value],$A1629),CHAR(34),"}"))</f>
        <v>#REF!</v>
      </c>
    </row>
    <row r="1630" spans="1:17" x14ac:dyDescent="0.25">
      <c r="A1630">
        <v>1627</v>
      </c>
      <c r="D1630" t="e">
        <f>IF(INDEX(People[First Name],$A1630)="","",
CONCATENATE("  - &amp;PersonID",TEXT($A1630,"0000"),
" {","PersonFirstName:  ",CHAR(34),INDEX(People[First Name],$A1630),CHAR(34),
", PersonMiddleName:  ",CHAR(34),INDEX(People[Middle Name],$A1630),CHAR(34),
", PersonLastName:  ",CHAR(34),INDEX(People[Last Name],$A1630),CHAR(34),"}"))</f>
        <v>#REF!</v>
      </c>
      <c r="E1630" t="e">
        <f>IF(INDEX(Organizations[Organization Type '[CV']],$A1630)="","",
CONCATENATE("  - &amp;OrganizationID",TEXT($A1630,"0000"),
" {","OrganizationTypeCV:  ",CHAR(34),INDEX(Organizations[Organization Type '[CV']],$A1630),CHAR(34),
", OrganizationCode:  ",CHAR(34),INDEX(Organizations[Organization Code],$A1630),CHAR(34),
", OrganizationName:  ",CHAR(34),INDEX(Organizations[Organization Name],$A1630),CHAR(34),
", OrganizationDescription:  ",CHAR(34),INDEX(Organizations[Organization Description],$A1630),CHAR(34),
", OrganizationLink:  ",CHAR(34),INDEX(Organizations[Organization Link],$A1630),CHAR(34),"}"))</f>
        <v>#REF!</v>
      </c>
      <c r="F1630" t="e">
        <f>IF(INDEX(People[First Name],$A1630)="","",
CONCATENATE("  - &amp;AffiliationID",TEXT($A1630,"0000"),
" {PersonID: *PersonID",TEXT($A1630,"0000"),
", OrganizationID: *OrganizationID",TEXT(MATCH(INDEX(People[Organization Name],$A1630),Organizations[Organization Name],0),"0000"),
", IsPrimaryOrganizationContact: , AffiliationStartDate: , AffiliationEndDate: , PrimaryPhone: ",
", PrimaryEmail: ",CHAR(34),INDEX(People[Primary Email],$A1630),CHAR(34),
", PrimaryAddress: ",CHAR(34),INDEX(People[Primary Address],$A1630),CHAR(34),
", PersonLink: }"))</f>
        <v>#REF!</v>
      </c>
      <c r="H1630" t="e">
        <f>IF(COUNTA(CitationInformation)=0,"",IF(INDEX(AuthorList[Author Name],$A1630)="","",
CONCATENATE("  - &amp;AuthorListID",TEXT($A1630,"0000"),
"  {CitationID: *CitationID0001",
", PersonID: *PersonID",TEXT(MATCH(INDEX(AuthorList[Author Name],$A1630),People[Full Name],0),"0000"),
", AuthorOrder: ",INDEX(AuthorList[Author Number],$A1630),"}")))</f>
        <v>#REF!</v>
      </c>
      <c r="K1630" t="e">
        <f>IF(INDEX(SamplingFeatures[Feature Code],$A1630)="","",
CONCATENATE("  - &amp;SamplingFeatureID",TEXT($A1630,"0000"),
" {","SamplingFeatureUUID:  ",CHAR(34),INDEX(SamplingFeatures[Sampling Feature UUID],$A1630),CHAR(34),
", SamplingFeatureTypeCV:  ",CHAR(34),INDEX(SamplingFeatures[Sampling Feature Type],$A1630),CHAR(34),
", SamplingFeatureCode:  ",CHAR(34),INDEX(SamplingFeatures[Feature Code],$A1630),CHAR(34),
", SamplingFeatureName:  ",CHAR(34),INDEX(SamplingFeatures[Feature Name],$A1630),CHAR(34),
", SamplingFeatureDescription:  ",CHAR(34),INDEX(SamplingFeatures[Feature Description],$A1630),CHAR(34),
", SamplingFeatureGeotypeCV:  ",CHAR(34),INDEX(SamplingFeatures[Feature Geo Type],$A1630),CHAR(34),
", FeatureGeometry:  ",CHAR(34),INDEX(SamplingFeatures[Feature Geometry],$A1630),CHAR(34),
", Elevation_m:  ",CHAR(34),INDEX(SamplingFeatures[Elevation_m],$A1630),CHAR(34),
", ElevationDatumCV:  ",CHAR(34),ElevationDatum,CHAR(34),"}"))</f>
        <v>#REF!</v>
      </c>
      <c r="L1630" t="e">
        <f>IF(INDEX(SamplingFeatures[Sampling Feature Type],$A1630)&lt;&gt;"Site","",
CONCATENATE("  - &amp;SiteID",TEXT(SUMPRODUCT(--($L$3:$L1629&lt;&gt;"")),"0000"),
" {","SamplingFeatureID:  *SamplingFeatureID",TEXT($A1630,"0000"),
", SiteTypeCV:  ",CHAR(34),INDEX(Sites[Site Type],$A1630),CHAR(34),
", Latitude:  ",INDEX(Sites[Latitude],$A1630),
", Longitude:  ",INDEX(Sites[Longitude],$A1630),
", SRSName:  ",CHAR(34),LatLonDatum,CHAR(34),"}"))</f>
        <v>#REF!</v>
      </c>
      <c r="M1630" t="e">
        <f>IF(INDEX(SamplingFeatures[Sampling Feature Type],$A1630)&lt;&gt;"Specimen","",
CONCATENATE("  - &amp;SpecimenID",TEXT(SUMPRODUCT(--($M$3:$M1629&lt;&gt;"")),"0000"),
" {","SamplingFeatureID:  *SamplingFeatureID",TEXT($A1630,"0000"),
", SpecimenTypeCV:  ",CHAR(34),INDEX(Specimens[Specimen Type],$A1630),CHAR(34),
", SpecimenMediumCV:  ",INDEX(Specimens[Specimen Medium],$A1630),
", IsFieldSpecimen:  ",CHAR(34),INDEX(Specimens[Is Field Specimen?],$A1630),CHAR(34),"}"))</f>
        <v>#REF!</v>
      </c>
      <c r="N1630" t="e">
        <f>IF(COUNTA(SpatialOffsets[])=0,"", IF(INDEX(SpatialOffsets[Spatial Offset Type],$A1630)="","",
CONCATENATE("  - &amp;SpatialOffsetID",TEXT($A1630,"0000"),
" {","SpatialOffsetTypeCV:  ",CHAR(34),INDEX(SpatialOffsets[Spatial Offset Type],$A1630),CHAR(34),
", Offset1Value:  ",INDEX(SpatialOffsets[Offset 1 Value],$A1630),
", Offset1UnitID:  ",CHAR(34),INDEX(SpatialOffsets[Offset 1 Unit],$A1630),CHAR(34),
", Offset2Value:  ",INDEX(SpatialOffsets[Offset 2 Value],$A1630),
", Offset2UnitID:  ",CHAR(34),INDEX(SpatialOffsets[Offset 2 Unit],$A1630),CHAR(34),
", Offset3Value:  ",INDEX(SpatialOffsets[Offset 3 Value],$A1630),
", Offset3UnitID:  ",CHAR(34),INDEX(SpatialOffsets[Offset 3 Unit],$A1630),CHAR(34),,"}")))</f>
        <v>#REF!</v>
      </c>
      <c r="O1630" t="e">
        <f>IF(COUNTA(RelatedFeatures[])=0,"", IF(INDEX(RelatedFeatures[First Sampling Feature Code],$A1630)="","",
CONCATENATE("  - &amp;RelationID",TEXT($A1630,"0000"),
" {","SamplingFeatureID:  *SamplingFeatureID",TEXT(MATCH(INDEX(RelatedFeatures[First Sampling Feature Code],$A1630),SamplingFeatures[Feature Code],0),"0000"),
", RelationshipTypeCV:  ",CHAR(34),INDEX(RelatedFeatures[Relationship Type],$A1630),CHAR(34),
", RelatedFeatureID: *SamplingFeatureID",TEXT(MATCH(INDEX(RelatedFeatures[Second Sampling Feature Code],$A1630),SamplingFeatures[Feature Code],0),"0000"),
", SpatialOffsetID:  ",IF(INDEX(RelatedFeatures[Offset Number],$A1630)="","",CONCATENATE("*SpatialOffsetID",TEXT(INDEX(RelatedFeatures[Offset Number],$A1630),"0000"))),"}")))</f>
        <v>#REF!</v>
      </c>
      <c r="P1630" t="e">
        <f>IF(INDEX(Methods[Method Type],$A1630)="","",
CONCATENATE("  - &amp;MethodID",TEXT($A1630,"0000"),
" {","MethodTypeCV:  ",CHAR(34),INDEX(Methods[Method Type],$A1630),CHAR(34),
", MethodCode:  ",CHAR(34),INDEX(Methods[Method Code],$A1630),CHAR(34),
", MethodName:  ",CHAR(34),INDEX(Methods[Method Name],$A1630),CHAR(34),
", MethodDescription:  ",CHAR(34),INDEX(Methods[Method Description],$A1630),CHAR(34),
", MethodLink:  ",CHAR(34),INDEX(Methods[Method Link],$A1630),CHAR(34),
", OrganizationID: *OrganizationID",TEXT(MATCH(INDEX(Methods[Organization Name],$A1630),Organizations[Organization Name],0),"0000"),"}"))</f>
        <v>#REF!</v>
      </c>
      <c r="Q1630" t="e">
        <f>IF(INDEX(Variables[Variable Type],$A1630)="","",
CONCATENATE("  - &amp;VariableID",TEXT($A1630,"0000"),
" {","VariableTypeCV:  ",CHAR(34),INDEX(Variables[Variable Type],$A1630),CHAR(34),
", VariableCode:  ",CHAR(34),INDEX(Variables[Variable Code],$A1630),CHAR(34),
", VariableNameCV:  ",CHAR(34),INDEX(Variables[Variable Name],$A1630),CHAR(34),
", VariableDefinition:  ",CHAR(34),INDEX(Variables[Variable Definition],$A1630),CHAR(34),
", SpecciationCV:  ",CHAR(34),INDEX(Variables[Speciation],$A1630),CHAR(34),
", NoDataValue:  ",CHAR(34),INDEX(Variables[No Data Value],$A1630),CHAR(34),"}"))</f>
        <v>#REF!</v>
      </c>
    </row>
    <row r="1631" spans="1:17" x14ac:dyDescent="0.25">
      <c r="A1631">
        <v>1628</v>
      </c>
      <c r="D1631" t="e">
        <f>IF(INDEX(People[First Name],$A1631)="","",
CONCATENATE("  - &amp;PersonID",TEXT($A1631,"0000"),
" {","PersonFirstName:  ",CHAR(34),INDEX(People[First Name],$A1631),CHAR(34),
", PersonMiddleName:  ",CHAR(34),INDEX(People[Middle Name],$A1631),CHAR(34),
", PersonLastName:  ",CHAR(34),INDEX(People[Last Name],$A1631),CHAR(34),"}"))</f>
        <v>#REF!</v>
      </c>
      <c r="E1631" t="e">
        <f>IF(INDEX(Organizations[Organization Type '[CV']],$A1631)="","",
CONCATENATE("  - &amp;OrganizationID",TEXT($A1631,"0000"),
" {","OrganizationTypeCV:  ",CHAR(34),INDEX(Organizations[Organization Type '[CV']],$A1631),CHAR(34),
", OrganizationCode:  ",CHAR(34),INDEX(Organizations[Organization Code],$A1631),CHAR(34),
", OrganizationName:  ",CHAR(34),INDEX(Organizations[Organization Name],$A1631),CHAR(34),
", OrganizationDescription:  ",CHAR(34),INDEX(Organizations[Organization Description],$A1631),CHAR(34),
", OrganizationLink:  ",CHAR(34),INDEX(Organizations[Organization Link],$A1631),CHAR(34),"}"))</f>
        <v>#REF!</v>
      </c>
      <c r="F1631" t="e">
        <f>IF(INDEX(People[First Name],$A1631)="","",
CONCATENATE("  - &amp;AffiliationID",TEXT($A1631,"0000"),
" {PersonID: *PersonID",TEXT($A1631,"0000"),
", OrganizationID: *OrganizationID",TEXT(MATCH(INDEX(People[Organization Name],$A1631),Organizations[Organization Name],0),"0000"),
", IsPrimaryOrganizationContact: , AffiliationStartDate: , AffiliationEndDate: , PrimaryPhone: ",
", PrimaryEmail: ",CHAR(34),INDEX(People[Primary Email],$A1631),CHAR(34),
", PrimaryAddress: ",CHAR(34),INDEX(People[Primary Address],$A1631),CHAR(34),
", PersonLink: }"))</f>
        <v>#REF!</v>
      </c>
      <c r="H1631" t="e">
        <f>IF(COUNTA(CitationInformation)=0,"",IF(INDEX(AuthorList[Author Name],$A1631)="","",
CONCATENATE("  - &amp;AuthorListID",TEXT($A1631,"0000"),
"  {CitationID: *CitationID0001",
", PersonID: *PersonID",TEXT(MATCH(INDEX(AuthorList[Author Name],$A1631),People[Full Name],0),"0000"),
", AuthorOrder: ",INDEX(AuthorList[Author Number],$A1631),"}")))</f>
        <v>#REF!</v>
      </c>
      <c r="K1631" t="e">
        <f>IF(INDEX(SamplingFeatures[Feature Code],$A1631)="","",
CONCATENATE("  - &amp;SamplingFeatureID",TEXT($A1631,"0000"),
" {","SamplingFeatureUUID:  ",CHAR(34),INDEX(SamplingFeatures[Sampling Feature UUID],$A1631),CHAR(34),
", SamplingFeatureTypeCV:  ",CHAR(34),INDEX(SamplingFeatures[Sampling Feature Type],$A1631),CHAR(34),
", SamplingFeatureCode:  ",CHAR(34),INDEX(SamplingFeatures[Feature Code],$A1631),CHAR(34),
", SamplingFeatureName:  ",CHAR(34),INDEX(SamplingFeatures[Feature Name],$A1631),CHAR(34),
", SamplingFeatureDescription:  ",CHAR(34),INDEX(SamplingFeatures[Feature Description],$A1631),CHAR(34),
", SamplingFeatureGeotypeCV:  ",CHAR(34),INDEX(SamplingFeatures[Feature Geo Type],$A1631),CHAR(34),
", FeatureGeometry:  ",CHAR(34),INDEX(SamplingFeatures[Feature Geometry],$A1631),CHAR(34),
", Elevation_m:  ",CHAR(34),INDEX(SamplingFeatures[Elevation_m],$A1631),CHAR(34),
", ElevationDatumCV:  ",CHAR(34),ElevationDatum,CHAR(34),"}"))</f>
        <v>#REF!</v>
      </c>
      <c r="L1631" t="e">
        <f>IF(INDEX(SamplingFeatures[Sampling Feature Type],$A1631)&lt;&gt;"Site","",
CONCATENATE("  - &amp;SiteID",TEXT(SUMPRODUCT(--($L$3:$L1630&lt;&gt;"")),"0000"),
" {","SamplingFeatureID:  *SamplingFeatureID",TEXT($A1631,"0000"),
", SiteTypeCV:  ",CHAR(34),INDEX(Sites[Site Type],$A1631),CHAR(34),
", Latitude:  ",INDEX(Sites[Latitude],$A1631),
", Longitude:  ",INDEX(Sites[Longitude],$A1631),
", SRSName:  ",CHAR(34),LatLonDatum,CHAR(34),"}"))</f>
        <v>#REF!</v>
      </c>
      <c r="M1631" t="e">
        <f>IF(INDEX(SamplingFeatures[Sampling Feature Type],$A1631)&lt;&gt;"Specimen","",
CONCATENATE("  - &amp;SpecimenID",TEXT(SUMPRODUCT(--($M$3:$M1630&lt;&gt;"")),"0000"),
" {","SamplingFeatureID:  *SamplingFeatureID",TEXT($A1631,"0000"),
", SpecimenTypeCV:  ",CHAR(34),INDEX(Specimens[Specimen Type],$A1631),CHAR(34),
", SpecimenMediumCV:  ",INDEX(Specimens[Specimen Medium],$A1631),
", IsFieldSpecimen:  ",CHAR(34),INDEX(Specimens[Is Field Specimen?],$A1631),CHAR(34),"}"))</f>
        <v>#REF!</v>
      </c>
      <c r="N1631" t="e">
        <f>IF(COUNTA(SpatialOffsets[])=0,"", IF(INDEX(SpatialOffsets[Spatial Offset Type],$A1631)="","",
CONCATENATE("  - &amp;SpatialOffsetID",TEXT($A1631,"0000"),
" {","SpatialOffsetTypeCV:  ",CHAR(34),INDEX(SpatialOffsets[Spatial Offset Type],$A1631),CHAR(34),
", Offset1Value:  ",INDEX(SpatialOffsets[Offset 1 Value],$A1631),
", Offset1UnitID:  ",CHAR(34),INDEX(SpatialOffsets[Offset 1 Unit],$A1631),CHAR(34),
", Offset2Value:  ",INDEX(SpatialOffsets[Offset 2 Value],$A1631),
", Offset2UnitID:  ",CHAR(34),INDEX(SpatialOffsets[Offset 2 Unit],$A1631),CHAR(34),
", Offset3Value:  ",INDEX(SpatialOffsets[Offset 3 Value],$A1631),
", Offset3UnitID:  ",CHAR(34),INDEX(SpatialOffsets[Offset 3 Unit],$A1631),CHAR(34),,"}")))</f>
        <v>#REF!</v>
      </c>
      <c r="O1631" t="e">
        <f>IF(COUNTA(RelatedFeatures[])=0,"", IF(INDEX(RelatedFeatures[First Sampling Feature Code],$A1631)="","",
CONCATENATE("  - &amp;RelationID",TEXT($A1631,"0000"),
" {","SamplingFeatureID:  *SamplingFeatureID",TEXT(MATCH(INDEX(RelatedFeatures[First Sampling Feature Code],$A1631),SamplingFeatures[Feature Code],0),"0000"),
", RelationshipTypeCV:  ",CHAR(34),INDEX(RelatedFeatures[Relationship Type],$A1631),CHAR(34),
", RelatedFeatureID: *SamplingFeatureID",TEXT(MATCH(INDEX(RelatedFeatures[Second Sampling Feature Code],$A1631),SamplingFeatures[Feature Code],0),"0000"),
", SpatialOffsetID:  ",IF(INDEX(RelatedFeatures[Offset Number],$A1631)="","",CONCATENATE("*SpatialOffsetID",TEXT(INDEX(RelatedFeatures[Offset Number],$A1631),"0000"))),"}")))</f>
        <v>#REF!</v>
      </c>
      <c r="P1631" t="e">
        <f>IF(INDEX(Methods[Method Type],$A1631)="","",
CONCATENATE("  - &amp;MethodID",TEXT($A1631,"0000"),
" {","MethodTypeCV:  ",CHAR(34),INDEX(Methods[Method Type],$A1631),CHAR(34),
", MethodCode:  ",CHAR(34),INDEX(Methods[Method Code],$A1631),CHAR(34),
", MethodName:  ",CHAR(34),INDEX(Methods[Method Name],$A1631),CHAR(34),
", MethodDescription:  ",CHAR(34),INDEX(Methods[Method Description],$A1631),CHAR(34),
", MethodLink:  ",CHAR(34),INDEX(Methods[Method Link],$A1631),CHAR(34),
", OrganizationID: *OrganizationID",TEXT(MATCH(INDEX(Methods[Organization Name],$A1631),Organizations[Organization Name],0),"0000"),"}"))</f>
        <v>#REF!</v>
      </c>
      <c r="Q1631" t="e">
        <f>IF(INDEX(Variables[Variable Type],$A1631)="","",
CONCATENATE("  - &amp;VariableID",TEXT($A1631,"0000"),
" {","VariableTypeCV:  ",CHAR(34),INDEX(Variables[Variable Type],$A1631),CHAR(34),
", VariableCode:  ",CHAR(34),INDEX(Variables[Variable Code],$A1631),CHAR(34),
", VariableNameCV:  ",CHAR(34),INDEX(Variables[Variable Name],$A1631),CHAR(34),
", VariableDefinition:  ",CHAR(34),INDEX(Variables[Variable Definition],$A1631),CHAR(34),
", SpecciationCV:  ",CHAR(34),INDEX(Variables[Speciation],$A1631),CHAR(34),
", NoDataValue:  ",CHAR(34),INDEX(Variables[No Data Value],$A1631),CHAR(34),"}"))</f>
        <v>#REF!</v>
      </c>
    </row>
    <row r="1632" spans="1:17" x14ac:dyDescent="0.25">
      <c r="A1632">
        <v>1629</v>
      </c>
      <c r="D1632" t="e">
        <f>IF(INDEX(People[First Name],$A1632)="","",
CONCATENATE("  - &amp;PersonID",TEXT($A1632,"0000"),
" {","PersonFirstName:  ",CHAR(34),INDEX(People[First Name],$A1632),CHAR(34),
", PersonMiddleName:  ",CHAR(34),INDEX(People[Middle Name],$A1632),CHAR(34),
", PersonLastName:  ",CHAR(34),INDEX(People[Last Name],$A1632),CHAR(34),"}"))</f>
        <v>#REF!</v>
      </c>
      <c r="E1632" t="e">
        <f>IF(INDEX(Organizations[Organization Type '[CV']],$A1632)="","",
CONCATENATE("  - &amp;OrganizationID",TEXT($A1632,"0000"),
" {","OrganizationTypeCV:  ",CHAR(34),INDEX(Organizations[Organization Type '[CV']],$A1632),CHAR(34),
", OrganizationCode:  ",CHAR(34),INDEX(Organizations[Organization Code],$A1632),CHAR(34),
", OrganizationName:  ",CHAR(34),INDEX(Organizations[Organization Name],$A1632),CHAR(34),
", OrganizationDescription:  ",CHAR(34),INDEX(Organizations[Organization Description],$A1632),CHAR(34),
", OrganizationLink:  ",CHAR(34),INDEX(Organizations[Organization Link],$A1632),CHAR(34),"}"))</f>
        <v>#REF!</v>
      </c>
      <c r="F1632" t="e">
        <f>IF(INDEX(People[First Name],$A1632)="","",
CONCATENATE("  - &amp;AffiliationID",TEXT($A1632,"0000"),
" {PersonID: *PersonID",TEXT($A1632,"0000"),
", OrganizationID: *OrganizationID",TEXT(MATCH(INDEX(People[Organization Name],$A1632),Organizations[Organization Name],0),"0000"),
", IsPrimaryOrganizationContact: , AffiliationStartDate: , AffiliationEndDate: , PrimaryPhone: ",
", PrimaryEmail: ",CHAR(34),INDEX(People[Primary Email],$A1632),CHAR(34),
", PrimaryAddress: ",CHAR(34),INDEX(People[Primary Address],$A1632),CHAR(34),
", PersonLink: }"))</f>
        <v>#REF!</v>
      </c>
      <c r="H1632" t="e">
        <f>IF(COUNTA(CitationInformation)=0,"",IF(INDEX(AuthorList[Author Name],$A1632)="","",
CONCATENATE("  - &amp;AuthorListID",TEXT($A1632,"0000"),
"  {CitationID: *CitationID0001",
", PersonID: *PersonID",TEXT(MATCH(INDEX(AuthorList[Author Name],$A1632),People[Full Name],0),"0000"),
", AuthorOrder: ",INDEX(AuthorList[Author Number],$A1632),"}")))</f>
        <v>#REF!</v>
      </c>
      <c r="K1632" t="e">
        <f>IF(INDEX(SamplingFeatures[Feature Code],$A1632)="","",
CONCATENATE("  - &amp;SamplingFeatureID",TEXT($A1632,"0000"),
" {","SamplingFeatureUUID:  ",CHAR(34),INDEX(SamplingFeatures[Sampling Feature UUID],$A1632),CHAR(34),
", SamplingFeatureTypeCV:  ",CHAR(34),INDEX(SamplingFeatures[Sampling Feature Type],$A1632),CHAR(34),
", SamplingFeatureCode:  ",CHAR(34),INDEX(SamplingFeatures[Feature Code],$A1632),CHAR(34),
", SamplingFeatureName:  ",CHAR(34),INDEX(SamplingFeatures[Feature Name],$A1632),CHAR(34),
", SamplingFeatureDescription:  ",CHAR(34),INDEX(SamplingFeatures[Feature Description],$A1632),CHAR(34),
", SamplingFeatureGeotypeCV:  ",CHAR(34),INDEX(SamplingFeatures[Feature Geo Type],$A1632),CHAR(34),
", FeatureGeometry:  ",CHAR(34),INDEX(SamplingFeatures[Feature Geometry],$A1632),CHAR(34),
", Elevation_m:  ",CHAR(34),INDEX(SamplingFeatures[Elevation_m],$A1632),CHAR(34),
", ElevationDatumCV:  ",CHAR(34),ElevationDatum,CHAR(34),"}"))</f>
        <v>#REF!</v>
      </c>
      <c r="L1632" t="e">
        <f>IF(INDEX(SamplingFeatures[Sampling Feature Type],$A1632)&lt;&gt;"Site","",
CONCATENATE("  - &amp;SiteID",TEXT(SUMPRODUCT(--($L$3:$L1631&lt;&gt;"")),"0000"),
" {","SamplingFeatureID:  *SamplingFeatureID",TEXT($A1632,"0000"),
", SiteTypeCV:  ",CHAR(34),INDEX(Sites[Site Type],$A1632),CHAR(34),
", Latitude:  ",INDEX(Sites[Latitude],$A1632),
", Longitude:  ",INDEX(Sites[Longitude],$A1632),
", SRSName:  ",CHAR(34),LatLonDatum,CHAR(34),"}"))</f>
        <v>#REF!</v>
      </c>
      <c r="M1632" t="e">
        <f>IF(INDEX(SamplingFeatures[Sampling Feature Type],$A1632)&lt;&gt;"Specimen","",
CONCATENATE("  - &amp;SpecimenID",TEXT(SUMPRODUCT(--($M$3:$M1631&lt;&gt;"")),"0000"),
" {","SamplingFeatureID:  *SamplingFeatureID",TEXT($A1632,"0000"),
", SpecimenTypeCV:  ",CHAR(34),INDEX(Specimens[Specimen Type],$A1632),CHAR(34),
", SpecimenMediumCV:  ",INDEX(Specimens[Specimen Medium],$A1632),
", IsFieldSpecimen:  ",CHAR(34),INDEX(Specimens[Is Field Specimen?],$A1632),CHAR(34),"}"))</f>
        <v>#REF!</v>
      </c>
      <c r="N1632" t="e">
        <f>IF(COUNTA(SpatialOffsets[])=0,"", IF(INDEX(SpatialOffsets[Spatial Offset Type],$A1632)="","",
CONCATENATE("  - &amp;SpatialOffsetID",TEXT($A1632,"0000"),
" {","SpatialOffsetTypeCV:  ",CHAR(34),INDEX(SpatialOffsets[Spatial Offset Type],$A1632),CHAR(34),
", Offset1Value:  ",INDEX(SpatialOffsets[Offset 1 Value],$A1632),
", Offset1UnitID:  ",CHAR(34),INDEX(SpatialOffsets[Offset 1 Unit],$A1632),CHAR(34),
", Offset2Value:  ",INDEX(SpatialOffsets[Offset 2 Value],$A1632),
", Offset2UnitID:  ",CHAR(34),INDEX(SpatialOffsets[Offset 2 Unit],$A1632),CHAR(34),
", Offset3Value:  ",INDEX(SpatialOffsets[Offset 3 Value],$A1632),
", Offset3UnitID:  ",CHAR(34),INDEX(SpatialOffsets[Offset 3 Unit],$A1632),CHAR(34),,"}")))</f>
        <v>#REF!</v>
      </c>
      <c r="O1632" t="e">
        <f>IF(COUNTA(RelatedFeatures[])=0,"", IF(INDEX(RelatedFeatures[First Sampling Feature Code],$A1632)="","",
CONCATENATE("  - &amp;RelationID",TEXT($A1632,"0000"),
" {","SamplingFeatureID:  *SamplingFeatureID",TEXT(MATCH(INDEX(RelatedFeatures[First Sampling Feature Code],$A1632),SamplingFeatures[Feature Code],0),"0000"),
", RelationshipTypeCV:  ",CHAR(34),INDEX(RelatedFeatures[Relationship Type],$A1632),CHAR(34),
", RelatedFeatureID: *SamplingFeatureID",TEXT(MATCH(INDEX(RelatedFeatures[Second Sampling Feature Code],$A1632),SamplingFeatures[Feature Code],0),"0000"),
", SpatialOffsetID:  ",IF(INDEX(RelatedFeatures[Offset Number],$A1632)="","",CONCATENATE("*SpatialOffsetID",TEXT(INDEX(RelatedFeatures[Offset Number],$A1632),"0000"))),"}")))</f>
        <v>#REF!</v>
      </c>
      <c r="P1632" t="e">
        <f>IF(INDEX(Methods[Method Type],$A1632)="","",
CONCATENATE("  - &amp;MethodID",TEXT($A1632,"0000"),
" {","MethodTypeCV:  ",CHAR(34),INDEX(Methods[Method Type],$A1632),CHAR(34),
", MethodCode:  ",CHAR(34),INDEX(Methods[Method Code],$A1632),CHAR(34),
", MethodName:  ",CHAR(34),INDEX(Methods[Method Name],$A1632),CHAR(34),
", MethodDescription:  ",CHAR(34),INDEX(Methods[Method Description],$A1632),CHAR(34),
", MethodLink:  ",CHAR(34),INDEX(Methods[Method Link],$A1632),CHAR(34),
", OrganizationID: *OrganizationID",TEXT(MATCH(INDEX(Methods[Organization Name],$A1632),Organizations[Organization Name],0),"0000"),"}"))</f>
        <v>#REF!</v>
      </c>
      <c r="Q1632" t="e">
        <f>IF(INDEX(Variables[Variable Type],$A1632)="","",
CONCATENATE("  - &amp;VariableID",TEXT($A1632,"0000"),
" {","VariableTypeCV:  ",CHAR(34),INDEX(Variables[Variable Type],$A1632),CHAR(34),
", VariableCode:  ",CHAR(34),INDEX(Variables[Variable Code],$A1632),CHAR(34),
", VariableNameCV:  ",CHAR(34),INDEX(Variables[Variable Name],$A1632),CHAR(34),
", VariableDefinition:  ",CHAR(34),INDEX(Variables[Variable Definition],$A1632),CHAR(34),
", SpecciationCV:  ",CHAR(34),INDEX(Variables[Speciation],$A1632),CHAR(34),
", NoDataValue:  ",CHAR(34),INDEX(Variables[No Data Value],$A1632),CHAR(34),"}"))</f>
        <v>#REF!</v>
      </c>
    </row>
    <row r="1633" spans="1:17" x14ac:dyDescent="0.25">
      <c r="A1633">
        <v>1630</v>
      </c>
      <c r="D1633" t="e">
        <f>IF(INDEX(People[First Name],$A1633)="","",
CONCATENATE("  - &amp;PersonID",TEXT($A1633,"0000"),
" {","PersonFirstName:  ",CHAR(34),INDEX(People[First Name],$A1633),CHAR(34),
", PersonMiddleName:  ",CHAR(34),INDEX(People[Middle Name],$A1633),CHAR(34),
", PersonLastName:  ",CHAR(34),INDEX(People[Last Name],$A1633),CHAR(34),"}"))</f>
        <v>#REF!</v>
      </c>
      <c r="E1633" t="e">
        <f>IF(INDEX(Organizations[Organization Type '[CV']],$A1633)="","",
CONCATENATE("  - &amp;OrganizationID",TEXT($A1633,"0000"),
" {","OrganizationTypeCV:  ",CHAR(34),INDEX(Organizations[Organization Type '[CV']],$A1633),CHAR(34),
", OrganizationCode:  ",CHAR(34),INDEX(Organizations[Organization Code],$A1633),CHAR(34),
", OrganizationName:  ",CHAR(34),INDEX(Organizations[Organization Name],$A1633),CHAR(34),
", OrganizationDescription:  ",CHAR(34),INDEX(Organizations[Organization Description],$A1633),CHAR(34),
", OrganizationLink:  ",CHAR(34),INDEX(Organizations[Organization Link],$A1633),CHAR(34),"}"))</f>
        <v>#REF!</v>
      </c>
      <c r="F1633" t="e">
        <f>IF(INDEX(People[First Name],$A1633)="","",
CONCATENATE("  - &amp;AffiliationID",TEXT($A1633,"0000"),
" {PersonID: *PersonID",TEXT($A1633,"0000"),
", OrganizationID: *OrganizationID",TEXT(MATCH(INDEX(People[Organization Name],$A1633),Organizations[Organization Name],0),"0000"),
", IsPrimaryOrganizationContact: , AffiliationStartDate: , AffiliationEndDate: , PrimaryPhone: ",
", PrimaryEmail: ",CHAR(34),INDEX(People[Primary Email],$A1633),CHAR(34),
", PrimaryAddress: ",CHAR(34),INDEX(People[Primary Address],$A1633),CHAR(34),
", PersonLink: }"))</f>
        <v>#REF!</v>
      </c>
      <c r="H1633" t="e">
        <f>IF(COUNTA(CitationInformation)=0,"",IF(INDEX(AuthorList[Author Name],$A1633)="","",
CONCATENATE("  - &amp;AuthorListID",TEXT($A1633,"0000"),
"  {CitationID: *CitationID0001",
", PersonID: *PersonID",TEXT(MATCH(INDEX(AuthorList[Author Name],$A1633),People[Full Name],0),"0000"),
", AuthorOrder: ",INDEX(AuthorList[Author Number],$A1633),"}")))</f>
        <v>#REF!</v>
      </c>
      <c r="K1633" t="e">
        <f>IF(INDEX(SamplingFeatures[Feature Code],$A1633)="","",
CONCATENATE("  - &amp;SamplingFeatureID",TEXT($A1633,"0000"),
" {","SamplingFeatureUUID:  ",CHAR(34),INDEX(SamplingFeatures[Sampling Feature UUID],$A1633),CHAR(34),
", SamplingFeatureTypeCV:  ",CHAR(34),INDEX(SamplingFeatures[Sampling Feature Type],$A1633),CHAR(34),
", SamplingFeatureCode:  ",CHAR(34),INDEX(SamplingFeatures[Feature Code],$A1633),CHAR(34),
", SamplingFeatureName:  ",CHAR(34),INDEX(SamplingFeatures[Feature Name],$A1633),CHAR(34),
", SamplingFeatureDescription:  ",CHAR(34),INDEX(SamplingFeatures[Feature Description],$A1633),CHAR(34),
", SamplingFeatureGeotypeCV:  ",CHAR(34),INDEX(SamplingFeatures[Feature Geo Type],$A1633),CHAR(34),
", FeatureGeometry:  ",CHAR(34),INDEX(SamplingFeatures[Feature Geometry],$A1633),CHAR(34),
", Elevation_m:  ",CHAR(34),INDEX(SamplingFeatures[Elevation_m],$A1633),CHAR(34),
", ElevationDatumCV:  ",CHAR(34),ElevationDatum,CHAR(34),"}"))</f>
        <v>#REF!</v>
      </c>
      <c r="L1633" t="e">
        <f>IF(INDEX(SamplingFeatures[Sampling Feature Type],$A1633)&lt;&gt;"Site","",
CONCATENATE("  - &amp;SiteID",TEXT(SUMPRODUCT(--($L$3:$L1632&lt;&gt;"")),"0000"),
" {","SamplingFeatureID:  *SamplingFeatureID",TEXT($A1633,"0000"),
", SiteTypeCV:  ",CHAR(34),INDEX(Sites[Site Type],$A1633),CHAR(34),
", Latitude:  ",INDEX(Sites[Latitude],$A1633),
", Longitude:  ",INDEX(Sites[Longitude],$A1633),
", SRSName:  ",CHAR(34),LatLonDatum,CHAR(34),"}"))</f>
        <v>#REF!</v>
      </c>
      <c r="M1633" t="e">
        <f>IF(INDEX(SamplingFeatures[Sampling Feature Type],$A1633)&lt;&gt;"Specimen","",
CONCATENATE("  - &amp;SpecimenID",TEXT(SUMPRODUCT(--($M$3:$M1632&lt;&gt;"")),"0000"),
" {","SamplingFeatureID:  *SamplingFeatureID",TEXT($A1633,"0000"),
", SpecimenTypeCV:  ",CHAR(34),INDEX(Specimens[Specimen Type],$A1633),CHAR(34),
", SpecimenMediumCV:  ",INDEX(Specimens[Specimen Medium],$A1633),
", IsFieldSpecimen:  ",CHAR(34),INDEX(Specimens[Is Field Specimen?],$A1633),CHAR(34),"}"))</f>
        <v>#REF!</v>
      </c>
      <c r="N1633" t="e">
        <f>IF(COUNTA(SpatialOffsets[])=0,"", IF(INDEX(SpatialOffsets[Spatial Offset Type],$A1633)="","",
CONCATENATE("  - &amp;SpatialOffsetID",TEXT($A1633,"0000"),
" {","SpatialOffsetTypeCV:  ",CHAR(34),INDEX(SpatialOffsets[Spatial Offset Type],$A1633),CHAR(34),
", Offset1Value:  ",INDEX(SpatialOffsets[Offset 1 Value],$A1633),
", Offset1UnitID:  ",CHAR(34),INDEX(SpatialOffsets[Offset 1 Unit],$A1633),CHAR(34),
", Offset2Value:  ",INDEX(SpatialOffsets[Offset 2 Value],$A1633),
", Offset2UnitID:  ",CHAR(34),INDEX(SpatialOffsets[Offset 2 Unit],$A1633),CHAR(34),
", Offset3Value:  ",INDEX(SpatialOffsets[Offset 3 Value],$A1633),
", Offset3UnitID:  ",CHAR(34),INDEX(SpatialOffsets[Offset 3 Unit],$A1633),CHAR(34),,"}")))</f>
        <v>#REF!</v>
      </c>
      <c r="O1633" t="e">
        <f>IF(COUNTA(RelatedFeatures[])=0,"", IF(INDEX(RelatedFeatures[First Sampling Feature Code],$A1633)="","",
CONCATENATE("  - &amp;RelationID",TEXT($A1633,"0000"),
" {","SamplingFeatureID:  *SamplingFeatureID",TEXT(MATCH(INDEX(RelatedFeatures[First Sampling Feature Code],$A1633),SamplingFeatures[Feature Code],0),"0000"),
", RelationshipTypeCV:  ",CHAR(34),INDEX(RelatedFeatures[Relationship Type],$A1633),CHAR(34),
", RelatedFeatureID: *SamplingFeatureID",TEXT(MATCH(INDEX(RelatedFeatures[Second Sampling Feature Code],$A1633),SamplingFeatures[Feature Code],0),"0000"),
", SpatialOffsetID:  ",IF(INDEX(RelatedFeatures[Offset Number],$A1633)="","",CONCATENATE("*SpatialOffsetID",TEXT(INDEX(RelatedFeatures[Offset Number],$A1633),"0000"))),"}")))</f>
        <v>#REF!</v>
      </c>
      <c r="P1633" t="e">
        <f>IF(INDEX(Methods[Method Type],$A1633)="","",
CONCATENATE("  - &amp;MethodID",TEXT($A1633,"0000"),
" {","MethodTypeCV:  ",CHAR(34),INDEX(Methods[Method Type],$A1633),CHAR(34),
", MethodCode:  ",CHAR(34),INDEX(Methods[Method Code],$A1633),CHAR(34),
", MethodName:  ",CHAR(34),INDEX(Methods[Method Name],$A1633),CHAR(34),
", MethodDescription:  ",CHAR(34),INDEX(Methods[Method Description],$A1633),CHAR(34),
", MethodLink:  ",CHAR(34),INDEX(Methods[Method Link],$A1633),CHAR(34),
", OrganizationID: *OrganizationID",TEXT(MATCH(INDEX(Methods[Organization Name],$A1633),Organizations[Organization Name],0),"0000"),"}"))</f>
        <v>#REF!</v>
      </c>
      <c r="Q1633" t="e">
        <f>IF(INDEX(Variables[Variable Type],$A1633)="","",
CONCATENATE("  - &amp;VariableID",TEXT($A1633,"0000"),
" {","VariableTypeCV:  ",CHAR(34),INDEX(Variables[Variable Type],$A1633),CHAR(34),
", VariableCode:  ",CHAR(34),INDEX(Variables[Variable Code],$A1633),CHAR(34),
", VariableNameCV:  ",CHAR(34),INDEX(Variables[Variable Name],$A1633),CHAR(34),
", VariableDefinition:  ",CHAR(34),INDEX(Variables[Variable Definition],$A1633),CHAR(34),
", SpecciationCV:  ",CHAR(34),INDEX(Variables[Speciation],$A1633),CHAR(34),
", NoDataValue:  ",CHAR(34),INDEX(Variables[No Data Value],$A1633),CHAR(34),"}"))</f>
        <v>#REF!</v>
      </c>
    </row>
    <row r="1634" spans="1:17" x14ac:dyDescent="0.25">
      <c r="A1634">
        <v>1631</v>
      </c>
      <c r="D1634" t="e">
        <f>IF(INDEX(People[First Name],$A1634)="","",
CONCATENATE("  - &amp;PersonID",TEXT($A1634,"0000"),
" {","PersonFirstName:  ",CHAR(34),INDEX(People[First Name],$A1634),CHAR(34),
", PersonMiddleName:  ",CHAR(34),INDEX(People[Middle Name],$A1634),CHAR(34),
", PersonLastName:  ",CHAR(34),INDEX(People[Last Name],$A1634),CHAR(34),"}"))</f>
        <v>#REF!</v>
      </c>
      <c r="E1634" t="e">
        <f>IF(INDEX(Organizations[Organization Type '[CV']],$A1634)="","",
CONCATENATE("  - &amp;OrganizationID",TEXT($A1634,"0000"),
" {","OrganizationTypeCV:  ",CHAR(34),INDEX(Organizations[Organization Type '[CV']],$A1634),CHAR(34),
", OrganizationCode:  ",CHAR(34),INDEX(Organizations[Organization Code],$A1634),CHAR(34),
", OrganizationName:  ",CHAR(34),INDEX(Organizations[Organization Name],$A1634),CHAR(34),
", OrganizationDescription:  ",CHAR(34),INDEX(Organizations[Organization Description],$A1634),CHAR(34),
", OrganizationLink:  ",CHAR(34),INDEX(Organizations[Organization Link],$A1634),CHAR(34),"}"))</f>
        <v>#REF!</v>
      </c>
      <c r="F1634" t="e">
        <f>IF(INDEX(People[First Name],$A1634)="","",
CONCATENATE("  - &amp;AffiliationID",TEXT($A1634,"0000"),
" {PersonID: *PersonID",TEXT($A1634,"0000"),
", OrganizationID: *OrganizationID",TEXT(MATCH(INDEX(People[Organization Name],$A1634),Organizations[Organization Name],0),"0000"),
", IsPrimaryOrganizationContact: , AffiliationStartDate: , AffiliationEndDate: , PrimaryPhone: ",
", PrimaryEmail: ",CHAR(34),INDEX(People[Primary Email],$A1634),CHAR(34),
", PrimaryAddress: ",CHAR(34),INDEX(People[Primary Address],$A1634),CHAR(34),
", PersonLink: }"))</f>
        <v>#REF!</v>
      </c>
      <c r="H1634" t="e">
        <f>IF(COUNTA(CitationInformation)=0,"",IF(INDEX(AuthorList[Author Name],$A1634)="","",
CONCATENATE("  - &amp;AuthorListID",TEXT($A1634,"0000"),
"  {CitationID: *CitationID0001",
", PersonID: *PersonID",TEXT(MATCH(INDEX(AuthorList[Author Name],$A1634),People[Full Name],0),"0000"),
", AuthorOrder: ",INDEX(AuthorList[Author Number],$A1634),"}")))</f>
        <v>#REF!</v>
      </c>
      <c r="K1634" t="e">
        <f>IF(INDEX(SamplingFeatures[Feature Code],$A1634)="","",
CONCATENATE("  - &amp;SamplingFeatureID",TEXT($A1634,"0000"),
" {","SamplingFeatureUUID:  ",CHAR(34),INDEX(SamplingFeatures[Sampling Feature UUID],$A1634),CHAR(34),
", SamplingFeatureTypeCV:  ",CHAR(34),INDEX(SamplingFeatures[Sampling Feature Type],$A1634),CHAR(34),
", SamplingFeatureCode:  ",CHAR(34),INDEX(SamplingFeatures[Feature Code],$A1634),CHAR(34),
", SamplingFeatureName:  ",CHAR(34),INDEX(SamplingFeatures[Feature Name],$A1634),CHAR(34),
", SamplingFeatureDescription:  ",CHAR(34),INDEX(SamplingFeatures[Feature Description],$A1634),CHAR(34),
", SamplingFeatureGeotypeCV:  ",CHAR(34),INDEX(SamplingFeatures[Feature Geo Type],$A1634),CHAR(34),
", FeatureGeometry:  ",CHAR(34),INDEX(SamplingFeatures[Feature Geometry],$A1634),CHAR(34),
", Elevation_m:  ",CHAR(34),INDEX(SamplingFeatures[Elevation_m],$A1634),CHAR(34),
", ElevationDatumCV:  ",CHAR(34),ElevationDatum,CHAR(34),"}"))</f>
        <v>#REF!</v>
      </c>
      <c r="L1634" t="e">
        <f>IF(INDEX(SamplingFeatures[Sampling Feature Type],$A1634)&lt;&gt;"Site","",
CONCATENATE("  - &amp;SiteID",TEXT(SUMPRODUCT(--($L$3:$L1633&lt;&gt;"")),"0000"),
" {","SamplingFeatureID:  *SamplingFeatureID",TEXT($A1634,"0000"),
", SiteTypeCV:  ",CHAR(34),INDEX(Sites[Site Type],$A1634),CHAR(34),
", Latitude:  ",INDEX(Sites[Latitude],$A1634),
", Longitude:  ",INDEX(Sites[Longitude],$A1634),
", SRSName:  ",CHAR(34),LatLonDatum,CHAR(34),"}"))</f>
        <v>#REF!</v>
      </c>
      <c r="M1634" t="e">
        <f>IF(INDEX(SamplingFeatures[Sampling Feature Type],$A1634)&lt;&gt;"Specimen","",
CONCATENATE("  - &amp;SpecimenID",TEXT(SUMPRODUCT(--($M$3:$M1633&lt;&gt;"")),"0000"),
" {","SamplingFeatureID:  *SamplingFeatureID",TEXT($A1634,"0000"),
", SpecimenTypeCV:  ",CHAR(34),INDEX(Specimens[Specimen Type],$A1634),CHAR(34),
", SpecimenMediumCV:  ",INDEX(Specimens[Specimen Medium],$A1634),
", IsFieldSpecimen:  ",CHAR(34),INDEX(Specimens[Is Field Specimen?],$A1634),CHAR(34),"}"))</f>
        <v>#REF!</v>
      </c>
      <c r="N1634" t="e">
        <f>IF(COUNTA(SpatialOffsets[])=0,"", IF(INDEX(SpatialOffsets[Spatial Offset Type],$A1634)="","",
CONCATENATE("  - &amp;SpatialOffsetID",TEXT($A1634,"0000"),
" {","SpatialOffsetTypeCV:  ",CHAR(34),INDEX(SpatialOffsets[Spatial Offset Type],$A1634),CHAR(34),
", Offset1Value:  ",INDEX(SpatialOffsets[Offset 1 Value],$A1634),
", Offset1UnitID:  ",CHAR(34),INDEX(SpatialOffsets[Offset 1 Unit],$A1634),CHAR(34),
", Offset2Value:  ",INDEX(SpatialOffsets[Offset 2 Value],$A1634),
", Offset2UnitID:  ",CHAR(34),INDEX(SpatialOffsets[Offset 2 Unit],$A1634),CHAR(34),
", Offset3Value:  ",INDEX(SpatialOffsets[Offset 3 Value],$A1634),
", Offset3UnitID:  ",CHAR(34),INDEX(SpatialOffsets[Offset 3 Unit],$A1634),CHAR(34),,"}")))</f>
        <v>#REF!</v>
      </c>
      <c r="O1634" t="e">
        <f>IF(COUNTA(RelatedFeatures[])=0,"", IF(INDEX(RelatedFeatures[First Sampling Feature Code],$A1634)="","",
CONCATENATE("  - &amp;RelationID",TEXT($A1634,"0000"),
" {","SamplingFeatureID:  *SamplingFeatureID",TEXT(MATCH(INDEX(RelatedFeatures[First Sampling Feature Code],$A1634),SamplingFeatures[Feature Code],0),"0000"),
", RelationshipTypeCV:  ",CHAR(34),INDEX(RelatedFeatures[Relationship Type],$A1634),CHAR(34),
", RelatedFeatureID: *SamplingFeatureID",TEXT(MATCH(INDEX(RelatedFeatures[Second Sampling Feature Code],$A1634),SamplingFeatures[Feature Code],0),"0000"),
", SpatialOffsetID:  ",IF(INDEX(RelatedFeatures[Offset Number],$A1634)="","",CONCATENATE("*SpatialOffsetID",TEXT(INDEX(RelatedFeatures[Offset Number],$A1634),"0000"))),"}")))</f>
        <v>#REF!</v>
      </c>
      <c r="P1634" t="e">
        <f>IF(INDEX(Methods[Method Type],$A1634)="","",
CONCATENATE("  - &amp;MethodID",TEXT($A1634,"0000"),
" {","MethodTypeCV:  ",CHAR(34),INDEX(Methods[Method Type],$A1634),CHAR(34),
", MethodCode:  ",CHAR(34),INDEX(Methods[Method Code],$A1634),CHAR(34),
", MethodName:  ",CHAR(34),INDEX(Methods[Method Name],$A1634),CHAR(34),
", MethodDescription:  ",CHAR(34),INDEX(Methods[Method Description],$A1634),CHAR(34),
", MethodLink:  ",CHAR(34),INDEX(Methods[Method Link],$A1634),CHAR(34),
", OrganizationID: *OrganizationID",TEXT(MATCH(INDEX(Methods[Organization Name],$A1634),Organizations[Organization Name],0),"0000"),"}"))</f>
        <v>#REF!</v>
      </c>
      <c r="Q1634" t="e">
        <f>IF(INDEX(Variables[Variable Type],$A1634)="","",
CONCATENATE("  - &amp;VariableID",TEXT($A1634,"0000"),
" {","VariableTypeCV:  ",CHAR(34),INDEX(Variables[Variable Type],$A1634),CHAR(34),
", VariableCode:  ",CHAR(34),INDEX(Variables[Variable Code],$A1634),CHAR(34),
", VariableNameCV:  ",CHAR(34),INDEX(Variables[Variable Name],$A1634),CHAR(34),
", VariableDefinition:  ",CHAR(34),INDEX(Variables[Variable Definition],$A1634),CHAR(34),
", SpecciationCV:  ",CHAR(34),INDEX(Variables[Speciation],$A1634),CHAR(34),
", NoDataValue:  ",CHAR(34),INDEX(Variables[No Data Value],$A1634),CHAR(34),"}"))</f>
        <v>#REF!</v>
      </c>
    </row>
    <row r="1635" spans="1:17" x14ac:dyDescent="0.25">
      <c r="A1635">
        <v>1632</v>
      </c>
      <c r="D1635" t="e">
        <f>IF(INDEX(People[First Name],$A1635)="","",
CONCATENATE("  - &amp;PersonID",TEXT($A1635,"0000"),
" {","PersonFirstName:  ",CHAR(34),INDEX(People[First Name],$A1635),CHAR(34),
", PersonMiddleName:  ",CHAR(34),INDEX(People[Middle Name],$A1635),CHAR(34),
", PersonLastName:  ",CHAR(34),INDEX(People[Last Name],$A1635),CHAR(34),"}"))</f>
        <v>#REF!</v>
      </c>
      <c r="E1635" t="e">
        <f>IF(INDEX(Organizations[Organization Type '[CV']],$A1635)="","",
CONCATENATE("  - &amp;OrganizationID",TEXT($A1635,"0000"),
" {","OrganizationTypeCV:  ",CHAR(34),INDEX(Organizations[Organization Type '[CV']],$A1635),CHAR(34),
", OrganizationCode:  ",CHAR(34),INDEX(Organizations[Organization Code],$A1635),CHAR(34),
", OrganizationName:  ",CHAR(34),INDEX(Organizations[Organization Name],$A1635),CHAR(34),
", OrganizationDescription:  ",CHAR(34),INDEX(Organizations[Organization Description],$A1635),CHAR(34),
", OrganizationLink:  ",CHAR(34),INDEX(Organizations[Organization Link],$A1635),CHAR(34),"}"))</f>
        <v>#REF!</v>
      </c>
      <c r="F1635" t="e">
        <f>IF(INDEX(People[First Name],$A1635)="","",
CONCATENATE("  - &amp;AffiliationID",TEXT($A1635,"0000"),
" {PersonID: *PersonID",TEXT($A1635,"0000"),
", OrganizationID: *OrganizationID",TEXT(MATCH(INDEX(People[Organization Name],$A1635),Organizations[Organization Name],0),"0000"),
", IsPrimaryOrganizationContact: , AffiliationStartDate: , AffiliationEndDate: , PrimaryPhone: ",
", PrimaryEmail: ",CHAR(34),INDEX(People[Primary Email],$A1635),CHAR(34),
", PrimaryAddress: ",CHAR(34),INDEX(People[Primary Address],$A1635),CHAR(34),
", PersonLink: }"))</f>
        <v>#REF!</v>
      </c>
      <c r="H1635" t="e">
        <f>IF(COUNTA(CitationInformation)=0,"",IF(INDEX(AuthorList[Author Name],$A1635)="","",
CONCATENATE("  - &amp;AuthorListID",TEXT($A1635,"0000"),
"  {CitationID: *CitationID0001",
", PersonID: *PersonID",TEXT(MATCH(INDEX(AuthorList[Author Name],$A1635),People[Full Name],0),"0000"),
", AuthorOrder: ",INDEX(AuthorList[Author Number],$A1635),"}")))</f>
        <v>#REF!</v>
      </c>
      <c r="K1635" t="e">
        <f>IF(INDEX(SamplingFeatures[Feature Code],$A1635)="","",
CONCATENATE("  - &amp;SamplingFeatureID",TEXT($A1635,"0000"),
" {","SamplingFeatureUUID:  ",CHAR(34),INDEX(SamplingFeatures[Sampling Feature UUID],$A1635),CHAR(34),
", SamplingFeatureTypeCV:  ",CHAR(34),INDEX(SamplingFeatures[Sampling Feature Type],$A1635),CHAR(34),
", SamplingFeatureCode:  ",CHAR(34),INDEX(SamplingFeatures[Feature Code],$A1635),CHAR(34),
", SamplingFeatureName:  ",CHAR(34),INDEX(SamplingFeatures[Feature Name],$A1635),CHAR(34),
", SamplingFeatureDescription:  ",CHAR(34),INDEX(SamplingFeatures[Feature Description],$A1635),CHAR(34),
", SamplingFeatureGeotypeCV:  ",CHAR(34),INDEX(SamplingFeatures[Feature Geo Type],$A1635),CHAR(34),
", FeatureGeometry:  ",CHAR(34),INDEX(SamplingFeatures[Feature Geometry],$A1635),CHAR(34),
", Elevation_m:  ",CHAR(34),INDEX(SamplingFeatures[Elevation_m],$A1635),CHAR(34),
", ElevationDatumCV:  ",CHAR(34),ElevationDatum,CHAR(34),"}"))</f>
        <v>#REF!</v>
      </c>
      <c r="L1635" t="e">
        <f>IF(INDEX(SamplingFeatures[Sampling Feature Type],$A1635)&lt;&gt;"Site","",
CONCATENATE("  - &amp;SiteID",TEXT(SUMPRODUCT(--($L$3:$L1634&lt;&gt;"")),"0000"),
" {","SamplingFeatureID:  *SamplingFeatureID",TEXT($A1635,"0000"),
", SiteTypeCV:  ",CHAR(34),INDEX(Sites[Site Type],$A1635),CHAR(34),
", Latitude:  ",INDEX(Sites[Latitude],$A1635),
", Longitude:  ",INDEX(Sites[Longitude],$A1635),
", SRSName:  ",CHAR(34),LatLonDatum,CHAR(34),"}"))</f>
        <v>#REF!</v>
      </c>
      <c r="M1635" t="e">
        <f>IF(INDEX(SamplingFeatures[Sampling Feature Type],$A1635)&lt;&gt;"Specimen","",
CONCATENATE("  - &amp;SpecimenID",TEXT(SUMPRODUCT(--($M$3:$M1634&lt;&gt;"")),"0000"),
" {","SamplingFeatureID:  *SamplingFeatureID",TEXT($A1635,"0000"),
", SpecimenTypeCV:  ",CHAR(34),INDEX(Specimens[Specimen Type],$A1635),CHAR(34),
", SpecimenMediumCV:  ",INDEX(Specimens[Specimen Medium],$A1635),
", IsFieldSpecimen:  ",CHAR(34),INDEX(Specimens[Is Field Specimen?],$A1635),CHAR(34),"}"))</f>
        <v>#REF!</v>
      </c>
      <c r="N1635" t="e">
        <f>IF(COUNTA(SpatialOffsets[])=0,"", IF(INDEX(SpatialOffsets[Spatial Offset Type],$A1635)="","",
CONCATENATE("  - &amp;SpatialOffsetID",TEXT($A1635,"0000"),
" {","SpatialOffsetTypeCV:  ",CHAR(34),INDEX(SpatialOffsets[Spatial Offset Type],$A1635),CHAR(34),
", Offset1Value:  ",INDEX(SpatialOffsets[Offset 1 Value],$A1635),
", Offset1UnitID:  ",CHAR(34),INDEX(SpatialOffsets[Offset 1 Unit],$A1635),CHAR(34),
", Offset2Value:  ",INDEX(SpatialOffsets[Offset 2 Value],$A1635),
", Offset2UnitID:  ",CHAR(34),INDEX(SpatialOffsets[Offset 2 Unit],$A1635),CHAR(34),
", Offset3Value:  ",INDEX(SpatialOffsets[Offset 3 Value],$A1635),
", Offset3UnitID:  ",CHAR(34),INDEX(SpatialOffsets[Offset 3 Unit],$A1635),CHAR(34),,"}")))</f>
        <v>#REF!</v>
      </c>
      <c r="O1635" t="e">
        <f>IF(COUNTA(RelatedFeatures[])=0,"", IF(INDEX(RelatedFeatures[First Sampling Feature Code],$A1635)="","",
CONCATENATE("  - &amp;RelationID",TEXT($A1635,"0000"),
" {","SamplingFeatureID:  *SamplingFeatureID",TEXT(MATCH(INDEX(RelatedFeatures[First Sampling Feature Code],$A1635),SamplingFeatures[Feature Code],0),"0000"),
", RelationshipTypeCV:  ",CHAR(34),INDEX(RelatedFeatures[Relationship Type],$A1635),CHAR(34),
", RelatedFeatureID: *SamplingFeatureID",TEXT(MATCH(INDEX(RelatedFeatures[Second Sampling Feature Code],$A1635),SamplingFeatures[Feature Code],0),"0000"),
", SpatialOffsetID:  ",IF(INDEX(RelatedFeatures[Offset Number],$A1635)="","",CONCATENATE("*SpatialOffsetID",TEXT(INDEX(RelatedFeatures[Offset Number],$A1635),"0000"))),"}")))</f>
        <v>#REF!</v>
      </c>
      <c r="P1635" t="e">
        <f>IF(INDEX(Methods[Method Type],$A1635)="","",
CONCATENATE("  - &amp;MethodID",TEXT($A1635,"0000"),
" {","MethodTypeCV:  ",CHAR(34),INDEX(Methods[Method Type],$A1635),CHAR(34),
", MethodCode:  ",CHAR(34),INDEX(Methods[Method Code],$A1635),CHAR(34),
", MethodName:  ",CHAR(34),INDEX(Methods[Method Name],$A1635),CHAR(34),
", MethodDescription:  ",CHAR(34),INDEX(Methods[Method Description],$A1635),CHAR(34),
", MethodLink:  ",CHAR(34),INDEX(Methods[Method Link],$A1635),CHAR(34),
", OrganizationID: *OrganizationID",TEXT(MATCH(INDEX(Methods[Organization Name],$A1635),Organizations[Organization Name],0),"0000"),"}"))</f>
        <v>#REF!</v>
      </c>
      <c r="Q1635" t="e">
        <f>IF(INDEX(Variables[Variable Type],$A1635)="","",
CONCATENATE("  - &amp;VariableID",TEXT($A1635,"0000"),
" {","VariableTypeCV:  ",CHAR(34),INDEX(Variables[Variable Type],$A1635),CHAR(34),
", VariableCode:  ",CHAR(34),INDEX(Variables[Variable Code],$A1635),CHAR(34),
", VariableNameCV:  ",CHAR(34),INDEX(Variables[Variable Name],$A1635),CHAR(34),
", VariableDefinition:  ",CHAR(34),INDEX(Variables[Variable Definition],$A1635),CHAR(34),
", SpecciationCV:  ",CHAR(34),INDEX(Variables[Speciation],$A1635),CHAR(34),
", NoDataValue:  ",CHAR(34),INDEX(Variables[No Data Value],$A1635),CHAR(34),"}"))</f>
        <v>#REF!</v>
      </c>
    </row>
    <row r="1636" spans="1:17" x14ac:dyDescent="0.25">
      <c r="A1636">
        <v>1633</v>
      </c>
      <c r="D1636" t="e">
        <f>IF(INDEX(People[First Name],$A1636)="","",
CONCATENATE("  - &amp;PersonID",TEXT($A1636,"0000"),
" {","PersonFirstName:  ",CHAR(34),INDEX(People[First Name],$A1636),CHAR(34),
", PersonMiddleName:  ",CHAR(34),INDEX(People[Middle Name],$A1636),CHAR(34),
", PersonLastName:  ",CHAR(34),INDEX(People[Last Name],$A1636),CHAR(34),"}"))</f>
        <v>#REF!</v>
      </c>
      <c r="E1636" t="e">
        <f>IF(INDEX(Organizations[Organization Type '[CV']],$A1636)="","",
CONCATENATE("  - &amp;OrganizationID",TEXT($A1636,"0000"),
" {","OrganizationTypeCV:  ",CHAR(34),INDEX(Organizations[Organization Type '[CV']],$A1636),CHAR(34),
", OrganizationCode:  ",CHAR(34),INDEX(Organizations[Organization Code],$A1636),CHAR(34),
", OrganizationName:  ",CHAR(34),INDEX(Organizations[Organization Name],$A1636),CHAR(34),
", OrganizationDescription:  ",CHAR(34),INDEX(Organizations[Organization Description],$A1636),CHAR(34),
", OrganizationLink:  ",CHAR(34),INDEX(Organizations[Organization Link],$A1636),CHAR(34),"}"))</f>
        <v>#REF!</v>
      </c>
      <c r="F1636" t="e">
        <f>IF(INDEX(People[First Name],$A1636)="","",
CONCATENATE("  - &amp;AffiliationID",TEXT($A1636,"0000"),
" {PersonID: *PersonID",TEXT($A1636,"0000"),
", OrganizationID: *OrganizationID",TEXT(MATCH(INDEX(People[Organization Name],$A1636),Organizations[Organization Name],0),"0000"),
", IsPrimaryOrganizationContact: , AffiliationStartDate: , AffiliationEndDate: , PrimaryPhone: ",
", PrimaryEmail: ",CHAR(34),INDEX(People[Primary Email],$A1636),CHAR(34),
", PrimaryAddress: ",CHAR(34),INDEX(People[Primary Address],$A1636),CHAR(34),
", PersonLink: }"))</f>
        <v>#REF!</v>
      </c>
      <c r="H1636" t="e">
        <f>IF(COUNTA(CitationInformation)=0,"",IF(INDEX(AuthorList[Author Name],$A1636)="","",
CONCATENATE("  - &amp;AuthorListID",TEXT($A1636,"0000"),
"  {CitationID: *CitationID0001",
", PersonID: *PersonID",TEXT(MATCH(INDEX(AuthorList[Author Name],$A1636),People[Full Name],0),"0000"),
", AuthorOrder: ",INDEX(AuthorList[Author Number],$A1636),"}")))</f>
        <v>#REF!</v>
      </c>
      <c r="K1636" t="e">
        <f>IF(INDEX(SamplingFeatures[Feature Code],$A1636)="","",
CONCATENATE("  - &amp;SamplingFeatureID",TEXT($A1636,"0000"),
" {","SamplingFeatureUUID:  ",CHAR(34),INDEX(SamplingFeatures[Sampling Feature UUID],$A1636),CHAR(34),
", SamplingFeatureTypeCV:  ",CHAR(34),INDEX(SamplingFeatures[Sampling Feature Type],$A1636),CHAR(34),
", SamplingFeatureCode:  ",CHAR(34),INDEX(SamplingFeatures[Feature Code],$A1636),CHAR(34),
", SamplingFeatureName:  ",CHAR(34),INDEX(SamplingFeatures[Feature Name],$A1636),CHAR(34),
", SamplingFeatureDescription:  ",CHAR(34),INDEX(SamplingFeatures[Feature Description],$A1636),CHAR(34),
", SamplingFeatureGeotypeCV:  ",CHAR(34),INDEX(SamplingFeatures[Feature Geo Type],$A1636),CHAR(34),
", FeatureGeometry:  ",CHAR(34),INDEX(SamplingFeatures[Feature Geometry],$A1636),CHAR(34),
", Elevation_m:  ",CHAR(34),INDEX(SamplingFeatures[Elevation_m],$A1636),CHAR(34),
", ElevationDatumCV:  ",CHAR(34),ElevationDatum,CHAR(34),"}"))</f>
        <v>#REF!</v>
      </c>
      <c r="L1636" t="e">
        <f>IF(INDEX(SamplingFeatures[Sampling Feature Type],$A1636)&lt;&gt;"Site","",
CONCATENATE("  - &amp;SiteID",TEXT(SUMPRODUCT(--($L$3:$L1635&lt;&gt;"")),"0000"),
" {","SamplingFeatureID:  *SamplingFeatureID",TEXT($A1636,"0000"),
", SiteTypeCV:  ",CHAR(34),INDEX(Sites[Site Type],$A1636),CHAR(34),
", Latitude:  ",INDEX(Sites[Latitude],$A1636),
", Longitude:  ",INDEX(Sites[Longitude],$A1636),
", SRSName:  ",CHAR(34),LatLonDatum,CHAR(34),"}"))</f>
        <v>#REF!</v>
      </c>
      <c r="M1636" t="e">
        <f>IF(INDEX(SamplingFeatures[Sampling Feature Type],$A1636)&lt;&gt;"Specimen","",
CONCATENATE("  - &amp;SpecimenID",TEXT(SUMPRODUCT(--($M$3:$M1635&lt;&gt;"")),"0000"),
" {","SamplingFeatureID:  *SamplingFeatureID",TEXT($A1636,"0000"),
", SpecimenTypeCV:  ",CHAR(34),INDEX(Specimens[Specimen Type],$A1636),CHAR(34),
", SpecimenMediumCV:  ",INDEX(Specimens[Specimen Medium],$A1636),
", IsFieldSpecimen:  ",CHAR(34),INDEX(Specimens[Is Field Specimen?],$A1636),CHAR(34),"}"))</f>
        <v>#REF!</v>
      </c>
      <c r="N1636" t="e">
        <f>IF(COUNTA(SpatialOffsets[])=0,"", IF(INDEX(SpatialOffsets[Spatial Offset Type],$A1636)="","",
CONCATENATE("  - &amp;SpatialOffsetID",TEXT($A1636,"0000"),
" {","SpatialOffsetTypeCV:  ",CHAR(34),INDEX(SpatialOffsets[Spatial Offset Type],$A1636),CHAR(34),
", Offset1Value:  ",INDEX(SpatialOffsets[Offset 1 Value],$A1636),
", Offset1UnitID:  ",CHAR(34),INDEX(SpatialOffsets[Offset 1 Unit],$A1636),CHAR(34),
", Offset2Value:  ",INDEX(SpatialOffsets[Offset 2 Value],$A1636),
", Offset2UnitID:  ",CHAR(34),INDEX(SpatialOffsets[Offset 2 Unit],$A1636),CHAR(34),
", Offset3Value:  ",INDEX(SpatialOffsets[Offset 3 Value],$A1636),
", Offset3UnitID:  ",CHAR(34),INDEX(SpatialOffsets[Offset 3 Unit],$A1636),CHAR(34),,"}")))</f>
        <v>#REF!</v>
      </c>
      <c r="O1636" t="e">
        <f>IF(COUNTA(RelatedFeatures[])=0,"", IF(INDEX(RelatedFeatures[First Sampling Feature Code],$A1636)="","",
CONCATENATE("  - &amp;RelationID",TEXT($A1636,"0000"),
" {","SamplingFeatureID:  *SamplingFeatureID",TEXT(MATCH(INDEX(RelatedFeatures[First Sampling Feature Code],$A1636),SamplingFeatures[Feature Code],0),"0000"),
", RelationshipTypeCV:  ",CHAR(34),INDEX(RelatedFeatures[Relationship Type],$A1636),CHAR(34),
", RelatedFeatureID: *SamplingFeatureID",TEXT(MATCH(INDEX(RelatedFeatures[Second Sampling Feature Code],$A1636),SamplingFeatures[Feature Code],0),"0000"),
", SpatialOffsetID:  ",IF(INDEX(RelatedFeatures[Offset Number],$A1636)="","",CONCATENATE("*SpatialOffsetID",TEXT(INDEX(RelatedFeatures[Offset Number],$A1636),"0000"))),"}")))</f>
        <v>#REF!</v>
      </c>
      <c r="P1636" t="e">
        <f>IF(INDEX(Methods[Method Type],$A1636)="","",
CONCATENATE("  - &amp;MethodID",TEXT($A1636,"0000"),
" {","MethodTypeCV:  ",CHAR(34),INDEX(Methods[Method Type],$A1636),CHAR(34),
", MethodCode:  ",CHAR(34),INDEX(Methods[Method Code],$A1636),CHAR(34),
", MethodName:  ",CHAR(34),INDEX(Methods[Method Name],$A1636),CHAR(34),
", MethodDescription:  ",CHAR(34),INDEX(Methods[Method Description],$A1636),CHAR(34),
", MethodLink:  ",CHAR(34),INDEX(Methods[Method Link],$A1636),CHAR(34),
", OrganizationID: *OrganizationID",TEXT(MATCH(INDEX(Methods[Organization Name],$A1636),Organizations[Organization Name],0),"0000"),"}"))</f>
        <v>#REF!</v>
      </c>
      <c r="Q1636" t="e">
        <f>IF(INDEX(Variables[Variable Type],$A1636)="","",
CONCATENATE("  - &amp;VariableID",TEXT($A1636,"0000"),
" {","VariableTypeCV:  ",CHAR(34),INDEX(Variables[Variable Type],$A1636),CHAR(34),
", VariableCode:  ",CHAR(34),INDEX(Variables[Variable Code],$A1636),CHAR(34),
", VariableNameCV:  ",CHAR(34),INDEX(Variables[Variable Name],$A1636),CHAR(34),
", VariableDefinition:  ",CHAR(34),INDEX(Variables[Variable Definition],$A1636),CHAR(34),
", SpecciationCV:  ",CHAR(34),INDEX(Variables[Speciation],$A1636),CHAR(34),
", NoDataValue:  ",CHAR(34),INDEX(Variables[No Data Value],$A1636),CHAR(34),"}"))</f>
        <v>#REF!</v>
      </c>
    </row>
    <row r="1637" spans="1:17" x14ac:dyDescent="0.25">
      <c r="A1637">
        <v>1634</v>
      </c>
      <c r="D1637" t="e">
        <f>IF(INDEX(People[First Name],$A1637)="","",
CONCATENATE("  - &amp;PersonID",TEXT($A1637,"0000"),
" {","PersonFirstName:  ",CHAR(34),INDEX(People[First Name],$A1637),CHAR(34),
", PersonMiddleName:  ",CHAR(34),INDEX(People[Middle Name],$A1637),CHAR(34),
", PersonLastName:  ",CHAR(34),INDEX(People[Last Name],$A1637),CHAR(34),"}"))</f>
        <v>#REF!</v>
      </c>
      <c r="E1637" t="e">
        <f>IF(INDEX(Organizations[Organization Type '[CV']],$A1637)="","",
CONCATENATE("  - &amp;OrganizationID",TEXT($A1637,"0000"),
" {","OrganizationTypeCV:  ",CHAR(34),INDEX(Organizations[Organization Type '[CV']],$A1637),CHAR(34),
", OrganizationCode:  ",CHAR(34),INDEX(Organizations[Organization Code],$A1637),CHAR(34),
", OrganizationName:  ",CHAR(34),INDEX(Organizations[Organization Name],$A1637),CHAR(34),
", OrganizationDescription:  ",CHAR(34),INDEX(Organizations[Organization Description],$A1637),CHAR(34),
", OrganizationLink:  ",CHAR(34),INDEX(Organizations[Organization Link],$A1637),CHAR(34),"}"))</f>
        <v>#REF!</v>
      </c>
      <c r="F1637" t="e">
        <f>IF(INDEX(People[First Name],$A1637)="","",
CONCATENATE("  - &amp;AffiliationID",TEXT($A1637,"0000"),
" {PersonID: *PersonID",TEXT($A1637,"0000"),
", OrganizationID: *OrganizationID",TEXT(MATCH(INDEX(People[Organization Name],$A1637),Organizations[Organization Name],0),"0000"),
", IsPrimaryOrganizationContact: , AffiliationStartDate: , AffiliationEndDate: , PrimaryPhone: ",
", PrimaryEmail: ",CHAR(34),INDEX(People[Primary Email],$A1637),CHAR(34),
", PrimaryAddress: ",CHAR(34),INDEX(People[Primary Address],$A1637),CHAR(34),
", PersonLink: }"))</f>
        <v>#REF!</v>
      </c>
      <c r="H1637" t="e">
        <f>IF(COUNTA(CitationInformation)=0,"",IF(INDEX(AuthorList[Author Name],$A1637)="","",
CONCATENATE("  - &amp;AuthorListID",TEXT($A1637,"0000"),
"  {CitationID: *CitationID0001",
", PersonID: *PersonID",TEXT(MATCH(INDEX(AuthorList[Author Name],$A1637),People[Full Name],0),"0000"),
", AuthorOrder: ",INDEX(AuthorList[Author Number],$A1637),"}")))</f>
        <v>#REF!</v>
      </c>
      <c r="K1637" t="e">
        <f>IF(INDEX(SamplingFeatures[Feature Code],$A1637)="","",
CONCATENATE("  - &amp;SamplingFeatureID",TEXT($A1637,"0000"),
" {","SamplingFeatureUUID:  ",CHAR(34),INDEX(SamplingFeatures[Sampling Feature UUID],$A1637),CHAR(34),
", SamplingFeatureTypeCV:  ",CHAR(34),INDEX(SamplingFeatures[Sampling Feature Type],$A1637),CHAR(34),
", SamplingFeatureCode:  ",CHAR(34),INDEX(SamplingFeatures[Feature Code],$A1637),CHAR(34),
", SamplingFeatureName:  ",CHAR(34),INDEX(SamplingFeatures[Feature Name],$A1637),CHAR(34),
", SamplingFeatureDescription:  ",CHAR(34),INDEX(SamplingFeatures[Feature Description],$A1637),CHAR(34),
", SamplingFeatureGeotypeCV:  ",CHAR(34),INDEX(SamplingFeatures[Feature Geo Type],$A1637),CHAR(34),
", FeatureGeometry:  ",CHAR(34),INDEX(SamplingFeatures[Feature Geometry],$A1637),CHAR(34),
", Elevation_m:  ",CHAR(34),INDEX(SamplingFeatures[Elevation_m],$A1637),CHAR(34),
", ElevationDatumCV:  ",CHAR(34),ElevationDatum,CHAR(34),"}"))</f>
        <v>#REF!</v>
      </c>
      <c r="L1637" t="e">
        <f>IF(INDEX(SamplingFeatures[Sampling Feature Type],$A1637)&lt;&gt;"Site","",
CONCATENATE("  - &amp;SiteID",TEXT(SUMPRODUCT(--($L$3:$L1636&lt;&gt;"")),"0000"),
" {","SamplingFeatureID:  *SamplingFeatureID",TEXT($A1637,"0000"),
", SiteTypeCV:  ",CHAR(34),INDEX(Sites[Site Type],$A1637),CHAR(34),
", Latitude:  ",INDEX(Sites[Latitude],$A1637),
", Longitude:  ",INDEX(Sites[Longitude],$A1637),
", SRSName:  ",CHAR(34),LatLonDatum,CHAR(34),"}"))</f>
        <v>#REF!</v>
      </c>
      <c r="M1637" t="e">
        <f>IF(INDEX(SamplingFeatures[Sampling Feature Type],$A1637)&lt;&gt;"Specimen","",
CONCATENATE("  - &amp;SpecimenID",TEXT(SUMPRODUCT(--($M$3:$M1636&lt;&gt;"")),"0000"),
" {","SamplingFeatureID:  *SamplingFeatureID",TEXT($A1637,"0000"),
", SpecimenTypeCV:  ",CHAR(34),INDEX(Specimens[Specimen Type],$A1637),CHAR(34),
", SpecimenMediumCV:  ",INDEX(Specimens[Specimen Medium],$A1637),
", IsFieldSpecimen:  ",CHAR(34),INDEX(Specimens[Is Field Specimen?],$A1637),CHAR(34),"}"))</f>
        <v>#REF!</v>
      </c>
      <c r="N1637" t="e">
        <f>IF(COUNTA(SpatialOffsets[])=0,"", IF(INDEX(SpatialOffsets[Spatial Offset Type],$A1637)="","",
CONCATENATE("  - &amp;SpatialOffsetID",TEXT($A1637,"0000"),
" {","SpatialOffsetTypeCV:  ",CHAR(34),INDEX(SpatialOffsets[Spatial Offset Type],$A1637),CHAR(34),
", Offset1Value:  ",INDEX(SpatialOffsets[Offset 1 Value],$A1637),
", Offset1UnitID:  ",CHAR(34),INDEX(SpatialOffsets[Offset 1 Unit],$A1637),CHAR(34),
", Offset2Value:  ",INDEX(SpatialOffsets[Offset 2 Value],$A1637),
", Offset2UnitID:  ",CHAR(34),INDEX(SpatialOffsets[Offset 2 Unit],$A1637),CHAR(34),
", Offset3Value:  ",INDEX(SpatialOffsets[Offset 3 Value],$A1637),
", Offset3UnitID:  ",CHAR(34),INDEX(SpatialOffsets[Offset 3 Unit],$A1637),CHAR(34),,"}")))</f>
        <v>#REF!</v>
      </c>
      <c r="O1637" t="e">
        <f>IF(COUNTA(RelatedFeatures[])=0,"", IF(INDEX(RelatedFeatures[First Sampling Feature Code],$A1637)="","",
CONCATENATE("  - &amp;RelationID",TEXT($A1637,"0000"),
" {","SamplingFeatureID:  *SamplingFeatureID",TEXT(MATCH(INDEX(RelatedFeatures[First Sampling Feature Code],$A1637),SamplingFeatures[Feature Code],0),"0000"),
", RelationshipTypeCV:  ",CHAR(34),INDEX(RelatedFeatures[Relationship Type],$A1637),CHAR(34),
", RelatedFeatureID: *SamplingFeatureID",TEXT(MATCH(INDEX(RelatedFeatures[Second Sampling Feature Code],$A1637),SamplingFeatures[Feature Code],0),"0000"),
", SpatialOffsetID:  ",IF(INDEX(RelatedFeatures[Offset Number],$A1637)="","",CONCATENATE("*SpatialOffsetID",TEXT(INDEX(RelatedFeatures[Offset Number],$A1637),"0000"))),"}")))</f>
        <v>#REF!</v>
      </c>
      <c r="P1637" t="e">
        <f>IF(INDEX(Methods[Method Type],$A1637)="","",
CONCATENATE("  - &amp;MethodID",TEXT($A1637,"0000"),
" {","MethodTypeCV:  ",CHAR(34),INDEX(Methods[Method Type],$A1637),CHAR(34),
", MethodCode:  ",CHAR(34),INDEX(Methods[Method Code],$A1637),CHAR(34),
", MethodName:  ",CHAR(34),INDEX(Methods[Method Name],$A1637),CHAR(34),
", MethodDescription:  ",CHAR(34),INDEX(Methods[Method Description],$A1637),CHAR(34),
", MethodLink:  ",CHAR(34),INDEX(Methods[Method Link],$A1637),CHAR(34),
", OrganizationID: *OrganizationID",TEXT(MATCH(INDEX(Methods[Organization Name],$A1637),Organizations[Organization Name],0),"0000"),"}"))</f>
        <v>#REF!</v>
      </c>
      <c r="Q1637" t="e">
        <f>IF(INDEX(Variables[Variable Type],$A1637)="","",
CONCATENATE("  - &amp;VariableID",TEXT($A1637,"0000"),
" {","VariableTypeCV:  ",CHAR(34),INDEX(Variables[Variable Type],$A1637),CHAR(34),
", VariableCode:  ",CHAR(34),INDEX(Variables[Variable Code],$A1637),CHAR(34),
", VariableNameCV:  ",CHAR(34),INDEX(Variables[Variable Name],$A1637),CHAR(34),
", VariableDefinition:  ",CHAR(34),INDEX(Variables[Variable Definition],$A1637),CHAR(34),
", SpecciationCV:  ",CHAR(34),INDEX(Variables[Speciation],$A1637),CHAR(34),
", NoDataValue:  ",CHAR(34),INDEX(Variables[No Data Value],$A1637),CHAR(34),"}"))</f>
        <v>#REF!</v>
      </c>
    </row>
    <row r="1638" spans="1:17" x14ac:dyDescent="0.25">
      <c r="A1638">
        <v>1635</v>
      </c>
      <c r="D1638" t="e">
        <f>IF(INDEX(People[First Name],$A1638)="","",
CONCATENATE("  - &amp;PersonID",TEXT($A1638,"0000"),
" {","PersonFirstName:  ",CHAR(34),INDEX(People[First Name],$A1638),CHAR(34),
", PersonMiddleName:  ",CHAR(34),INDEX(People[Middle Name],$A1638),CHAR(34),
", PersonLastName:  ",CHAR(34),INDEX(People[Last Name],$A1638),CHAR(34),"}"))</f>
        <v>#REF!</v>
      </c>
      <c r="E1638" t="e">
        <f>IF(INDEX(Organizations[Organization Type '[CV']],$A1638)="","",
CONCATENATE("  - &amp;OrganizationID",TEXT($A1638,"0000"),
" {","OrganizationTypeCV:  ",CHAR(34),INDEX(Organizations[Organization Type '[CV']],$A1638),CHAR(34),
", OrganizationCode:  ",CHAR(34),INDEX(Organizations[Organization Code],$A1638),CHAR(34),
", OrganizationName:  ",CHAR(34),INDEX(Organizations[Organization Name],$A1638),CHAR(34),
", OrganizationDescription:  ",CHAR(34),INDEX(Organizations[Organization Description],$A1638),CHAR(34),
", OrganizationLink:  ",CHAR(34),INDEX(Organizations[Organization Link],$A1638),CHAR(34),"}"))</f>
        <v>#REF!</v>
      </c>
      <c r="F1638" t="e">
        <f>IF(INDEX(People[First Name],$A1638)="","",
CONCATENATE("  - &amp;AffiliationID",TEXT($A1638,"0000"),
" {PersonID: *PersonID",TEXT($A1638,"0000"),
", OrganizationID: *OrganizationID",TEXT(MATCH(INDEX(People[Organization Name],$A1638),Organizations[Organization Name],0),"0000"),
", IsPrimaryOrganizationContact: , AffiliationStartDate: , AffiliationEndDate: , PrimaryPhone: ",
", PrimaryEmail: ",CHAR(34),INDEX(People[Primary Email],$A1638),CHAR(34),
", PrimaryAddress: ",CHAR(34),INDEX(People[Primary Address],$A1638),CHAR(34),
", PersonLink: }"))</f>
        <v>#REF!</v>
      </c>
      <c r="H1638" t="e">
        <f>IF(COUNTA(CitationInformation)=0,"",IF(INDEX(AuthorList[Author Name],$A1638)="","",
CONCATENATE("  - &amp;AuthorListID",TEXT($A1638,"0000"),
"  {CitationID: *CitationID0001",
", PersonID: *PersonID",TEXT(MATCH(INDEX(AuthorList[Author Name],$A1638),People[Full Name],0),"0000"),
", AuthorOrder: ",INDEX(AuthorList[Author Number],$A1638),"}")))</f>
        <v>#REF!</v>
      </c>
      <c r="K1638" t="e">
        <f>IF(INDEX(SamplingFeatures[Feature Code],$A1638)="","",
CONCATENATE("  - &amp;SamplingFeatureID",TEXT($A1638,"0000"),
" {","SamplingFeatureUUID:  ",CHAR(34),INDEX(SamplingFeatures[Sampling Feature UUID],$A1638),CHAR(34),
", SamplingFeatureTypeCV:  ",CHAR(34),INDEX(SamplingFeatures[Sampling Feature Type],$A1638),CHAR(34),
", SamplingFeatureCode:  ",CHAR(34),INDEX(SamplingFeatures[Feature Code],$A1638),CHAR(34),
", SamplingFeatureName:  ",CHAR(34),INDEX(SamplingFeatures[Feature Name],$A1638),CHAR(34),
", SamplingFeatureDescription:  ",CHAR(34),INDEX(SamplingFeatures[Feature Description],$A1638),CHAR(34),
", SamplingFeatureGeotypeCV:  ",CHAR(34),INDEX(SamplingFeatures[Feature Geo Type],$A1638),CHAR(34),
", FeatureGeometry:  ",CHAR(34),INDEX(SamplingFeatures[Feature Geometry],$A1638),CHAR(34),
", Elevation_m:  ",CHAR(34),INDEX(SamplingFeatures[Elevation_m],$A1638),CHAR(34),
", ElevationDatumCV:  ",CHAR(34),ElevationDatum,CHAR(34),"}"))</f>
        <v>#REF!</v>
      </c>
      <c r="L1638" t="e">
        <f>IF(INDEX(SamplingFeatures[Sampling Feature Type],$A1638)&lt;&gt;"Site","",
CONCATENATE("  - &amp;SiteID",TEXT(SUMPRODUCT(--($L$3:$L1637&lt;&gt;"")),"0000"),
" {","SamplingFeatureID:  *SamplingFeatureID",TEXT($A1638,"0000"),
", SiteTypeCV:  ",CHAR(34),INDEX(Sites[Site Type],$A1638),CHAR(34),
", Latitude:  ",INDEX(Sites[Latitude],$A1638),
", Longitude:  ",INDEX(Sites[Longitude],$A1638),
", SRSName:  ",CHAR(34),LatLonDatum,CHAR(34),"}"))</f>
        <v>#REF!</v>
      </c>
      <c r="M1638" t="e">
        <f>IF(INDEX(SamplingFeatures[Sampling Feature Type],$A1638)&lt;&gt;"Specimen","",
CONCATENATE("  - &amp;SpecimenID",TEXT(SUMPRODUCT(--($M$3:$M1637&lt;&gt;"")),"0000"),
" {","SamplingFeatureID:  *SamplingFeatureID",TEXT($A1638,"0000"),
", SpecimenTypeCV:  ",CHAR(34),INDEX(Specimens[Specimen Type],$A1638),CHAR(34),
", SpecimenMediumCV:  ",INDEX(Specimens[Specimen Medium],$A1638),
", IsFieldSpecimen:  ",CHAR(34),INDEX(Specimens[Is Field Specimen?],$A1638),CHAR(34),"}"))</f>
        <v>#REF!</v>
      </c>
      <c r="N1638" t="e">
        <f>IF(COUNTA(SpatialOffsets[])=0,"", IF(INDEX(SpatialOffsets[Spatial Offset Type],$A1638)="","",
CONCATENATE("  - &amp;SpatialOffsetID",TEXT($A1638,"0000"),
" {","SpatialOffsetTypeCV:  ",CHAR(34),INDEX(SpatialOffsets[Spatial Offset Type],$A1638),CHAR(34),
", Offset1Value:  ",INDEX(SpatialOffsets[Offset 1 Value],$A1638),
", Offset1UnitID:  ",CHAR(34),INDEX(SpatialOffsets[Offset 1 Unit],$A1638),CHAR(34),
", Offset2Value:  ",INDEX(SpatialOffsets[Offset 2 Value],$A1638),
", Offset2UnitID:  ",CHAR(34),INDEX(SpatialOffsets[Offset 2 Unit],$A1638),CHAR(34),
", Offset3Value:  ",INDEX(SpatialOffsets[Offset 3 Value],$A1638),
", Offset3UnitID:  ",CHAR(34),INDEX(SpatialOffsets[Offset 3 Unit],$A1638),CHAR(34),,"}")))</f>
        <v>#REF!</v>
      </c>
      <c r="O1638" t="e">
        <f>IF(COUNTA(RelatedFeatures[])=0,"", IF(INDEX(RelatedFeatures[First Sampling Feature Code],$A1638)="","",
CONCATENATE("  - &amp;RelationID",TEXT($A1638,"0000"),
" {","SamplingFeatureID:  *SamplingFeatureID",TEXT(MATCH(INDEX(RelatedFeatures[First Sampling Feature Code],$A1638),SamplingFeatures[Feature Code],0),"0000"),
", RelationshipTypeCV:  ",CHAR(34),INDEX(RelatedFeatures[Relationship Type],$A1638),CHAR(34),
", RelatedFeatureID: *SamplingFeatureID",TEXT(MATCH(INDEX(RelatedFeatures[Second Sampling Feature Code],$A1638),SamplingFeatures[Feature Code],0),"0000"),
", SpatialOffsetID:  ",IF(INDEX(RelatedFeatures[Offset Number],$A1638)="","",CONCATENATE("*SpatialOffsetID",TEXT(INDEX(RelatedFeatures[Offset Number],$A1638),"0000"))),"}")))</f>
        <v>#REF!</v>
      </c>
      <c r="P1638" t="e">
        <f>IF(INDEX(Methods[Method Type],$A1638)="","",
CONCATENATE("  - &amp;MethodID",TEXT($A1638,"0000"),
" {","MethodTypeCV:  ",CHAR(34),INDEX(Methods[Method Type],$A1638),CHAR(34),
", MethodCode:  ",CHAR(34),INDEX(Methods[Method Code],$A1638),CHAR(34),
", MethodName:  ",CHAR(34),INDEX(Methods[Method Name],$A1638),CHAR(34),
", MethodDescription:  ",CHAR(34),INDEX(Methods[Method Description],$A1638),CHAR(34),
", MethodLink:  ",CHAR(34),INDEX(Methods[Method Link],$A1638),CHAR(34),
", OrganizationID: *OrganizationID",TEXT(MATCH(INDEX(Methods[Organization Name],$A1638),Organizations[Organization Name],0),"0000"),"}"))</f>
        <v>#REF!</v>
      </c>
      <c r="Q1638" t="e">
        <f>IF(INDEX(Variables[Variable Type],$A1638)="","",
CONCATENATE("  - &amp;VariableID",TEXT($A1638,"0000"),
" {","VariableTypeCV:  ",CHAR(34),INDEX(Variables[Variable Type],$A1638),CHAR(34),
", VariableCode:  ",CHAR(34),INDEX(Variables[Variable Code],$A1638),CHAR(34),
", VariableNameCV:  ",CHAR(34),INDEX(Variables[Variable Name],$A1638),CHAR(34),
", VariableDefinition:  ",CHAR(34),INDEX(Variables[Variable Definition],$A1638),CHAR(34),
", SpecciationCV:  ",CHAR(34),INDEX(Variables[Speciation],$A1638),CHAR(34),
", NoDataValue:  ",CHAR(34),INDEX(Variables[No Data Value],$A1638),CHAR(34),"}"))</f>
        <v>#REF!</v>
      </c>
    </row>
    <row r="1639" spans="1:17" x14ac:dyDescent="0.25">
      <c r="A1639">
        <v>1636</v>
      </c>
      <c r="D1639" t="e">
        <f>IF(INDEX(People[First Name],$A1639)="","",
CONCATENATE("  - &amp;PersonID",TEXT($A1639,"0000"),
" {","PersonFirstName:  ",CHAR(34),INDEX(People[First Name],$A1639),CHAR(34),
", PersonMiddleName:  ",CHAR(34),INDEX(People[Middle Name],$A1639),CHAR(34),
", PersonLastName:  ",CHAR(34),INDEX(People[Last Name],$A1639),CHAR(34),"}"))</f>
        <v>#REF!</v>
      </c>
      <c r="E1639" t="e">
        <f>IF(INDEX(Organizations[Organization Type '[CV']],$A1639)="","",
CONCATENATE("  - &amp;OrganizationID",TEXT($A1639,"0000"),
" {","OrganizationTypeCV:  ",CHAR(34),INDEX(Organizations[Organization Type '[CV']],$A1639),CHAR(34),
", OrganizationCode:  ",CHAR(34),INDEX(Organizations[Organization Code],$A1639),CHAR(34),
", OrganizationName:  ",CHAR(34),INDEX(Organizations[Organization Name],$A1639),CHAR(34),
", OrganizationDescription:  ",CHAR(34),INDEX(Organizations[Organization Description],$A1639),CHAR(34),
", OrganizationLink:  ",CHAR(34),INDEX(Organizations[Organization Link],$A1639),CHAR(34),"}"))</f>
        <v>#REF!</v>
      </c>
      <c r="F1639" t="e">
        <f>IF(INDEX(People[First Name],$A1639)="","",
CONCATENATE("  - &amp;AffiliationID",TEXT($A1639,"0000"),
" {PersonID: *PersonID",TEXT($A1639,"0000"),
", OrganizationID: *OrganizationID",TEXT(MATCH(INDEX(People[Organization Name],$A1639),Organizations[Organization Name],0),"0000"),
", IsPrimaryOrganizationContact: , AffiliationStartDate: , AffiliationEndDate: , PrimaryPhone: ",
", PrimaryEmail: ",CHAR(34),INDEX(People[Primary Email],$A1639),CHAR(34),
", PrimaryAddress: ",CHAR(34),INDEX(People[Primary Address],$A1639),CHAR(34),
", PersonLink: }"))</f>
        <v>#REF!</v>
      </c>
      <c r="H1639" t="e">
        <f>IF(COUNTA(CitationInformation)=0,"",IF(INDEX(AuthorList[Author Name],$A1639)="","",
CONCATENATE("  - &amp;AuthorListID",TEXT($A1639,"0000"),
"  {CitationID: *CitationID0001",
", PersonID: *PersonID",TEXT(MATCH(INDEX(AuthorList[Author Name],$A1639),People[Full Name],0),"0000"),
", AuthorOrder: ",INDEX(AuthorList[Author Number],$A1639),"}")))</f>
        <v>#REF!</v>
      </c>
      <c r="K1639" t="e">
        <f>IF(INDEX(SamplingFeatures[Feature Code],$A1639)="","",
CONCATENATE("  - &amp;SamplingFeatureID",TEXT($A1639,"0000"),
" {","SamplingFeatureUUID:  ",CHAR(34),INDEX(SamplingFeatures[Sampling Feature UUID],$A1639),CHAR(34),
", SamplingFeatureTypeCV:  ",CHAR(34),INDEX(SamplingFeatures[Sampling Feature Type],$A1639),CHAR(34),
", SamplingFeatureCode:  ",CHAR(34),INDEX(SamplingFeatures[Feature Code],$A1639),CHAR(34),
", SamplingFeatureName:  ",CHAR(34),INDEX(SamplingFeatures[Feature Name],$A1639),CHAR(34),
", SamplingFeatureDescription:  ",CHAR(34),INDEX(SamplingFeatures[Feature Description],$A1639),CHAR(34),
", SamplingFeatureGeotypeCV:  ",CHAR(34),INDEX(SamplingFeatures[Feature Geo Type],$A1639),CHAR(34),
", FeatureGeometry:  ",CHAR(34),INDEX(SamplingFeatures[Feature Geometry],$A1639),CHAR(34),
", Elevation_m:  ",CHAR(34),INDEX(SamplingFeatures[Elevation_m],$A1639),CHAR(34),
", ElevationDatumCV:  ",CHAR(34),ElevationDatum,CHAR(34),"}"))</f>
        <v>#REF!</v>
      </c>
      <c r="L1639" t="e">
        <f>IF(INDEX(SamplingFeatures[Sampling Feature Type],$A1639)&lt;&gt;"Site","",
CONCATENATE("  - &amp;SiteID",TEXT(SUMPRODUCT(--($L$3:$L1638&lt;&gt;"")),"0000"),
" {","SamplingFeatureID:  *SamplingFeatureID",TEXT($A1639,"0000"),
", SiteTypeCV:  ",CHAR(34),INDEX(Sites[Site Type],$A1639),CHAR(34),
", Latitude:  ",INDEX(Sites[Latitude],$A1639),
", Longitude:  ",INDEX(Sites[Longitude],$A1639),
", SRSName:  ",CHAR(34),LatLonDatum,CHAR(34),"}"))</f>
        <v>#REF!</v>
      </c>
      <c r="M1639" t="e">
        <f>IF(INDEX(SamplingFeatures[Sampling Feature Type],$A1639)&lt;&gt;"Specimen","",
CONCATENATE("  - &amp;SpecimenID",TEXT(SUMPRODUCT(--($M$3:$M1638&lt;&gt;"")),"0000"),
" {","SamplingFeatureID:  *SamplingFeatureID",TEXT($A1639,"0000"),
", SpecimenTypeCV:  ",CHAR(34),INDEX(Specimens[Specimen Type],$A1639),CHAR(34),
", SpecimenMediumCV:  ",INDEX(Specimens[Specimen Medium],$A1639),
", IsFieldSpecimen:  ",CHAR(34),INDEX(Specimens[Is Field Specimen?],$A1639),CHAR(34),"}"))</f>
        <v>#REF!</v>
      </c>
      <c r="N1639" t="e">
        <f>IF(COUNTA(SpatialOffsets[])=0,"", IF(INDEX(SpatialOffsets[Spatial Offset Type],$A1639)="","",
CONCATENATE("  - &amp;SpatialOffsetID",TEXT($A1639,"0000"),
" {","SpatialOffsetTypeCV:  ",CHAR(34),INDEX(SpatialOffsets[Spatial Offset Type],$A1639),CHAR(34),
", Offset1Value:  ",INDEX(SpatialOffsets[Offset 1 Value],$A1639),
", Offset1UnitID:  ",CHAR(34),INDEX(SpatialOffsets[Offset 1 Unit],$A1639),CHAR(34),
", Offset2Value:  ",INDEX(SpatialOffsets[Offset 2 Value],$A1639),
", Offset2UnitID:  ",CHAR(34),INDEX(SpatialOffsets[Offset 2 Unit],$A1639),CHAR(34),
", Offset3Value:  ",INDEX(SpatialOffsets[Offset 3 Value],$A1639),
", Offset3UnitID:  ",CHAR(34),INDEX(SpatialOffsets[Offset 3 Unit],$A1639),CHAR(34),,"}")))</f>
        <v>#REF!</v>
      </c>
      <c r="O1639" t="e">
        <f>IF(COUNTA(RelatedFeatures[])=0,"", IF(INDEX(RelatedFeatures[First Sampling Feature Code],$A1639)="","",
CONCATENATE("  - &amp;RelationID",TEXT($A1639,"0000"),
" {","SamplingFeatureID:  *SamplingFeatureID",TEXT(MATCH(INDEX(RelatedFeatures[First Sampling Feature Code],$A1639),SamplingFeatures[Feature Code],0),"0000"),
", RelationshipTypeCV:  ",CHAR(34),INDEX(RelatedFeatures[Relationship Type],$A1639),CHAR(34),
", RelatedFeatureID: *SamplingFeatureID",TEXT(MATCH(INDEX(RelatedFeatures[Second Sampling Feature Code],$A1639),SamplingFeatures[Feature Code],0),"0000"),
", SpatialOffsetID:  ",IF(INDEX(RelatedFeatures[Offset Number],$A1639)="","",CONCATENATE("*SpatialOffsetID",TEXT(INDEX(RelatedFeatures[Offset Number],$A1639),"0000"))),"}")))</f>
        <v>#REF!</v>
      </c>
      <c r="P1639" t="e">
        <f>IF(INDEX(Methods[Method Type],$A1639)="","",
CONCATENATE("  - &amp;MethodID",TEXT($A1639,"0000"),
" {","MethodTypeCV:  ",CHAR(34),INDEX(Methods[Method Type],$A1639),CHAR(34),
", MethodCode:  ",CHAR(34),INDEX(Methods[Method Code],$A1639),CHAR(34),
", MethodName:  ",CHAR(34),INDEX(Methods[Method Name],$A1639),CHAR(34),
", MethodDescription:  ",CHAR(34),INDEX(Methods[Method Description],$A1639),CHAR(34),
", MethodLink:  ",CHAR(34),INDEX(Methods[Method Link],$A1639),CHAR(34),
", OrganizationID: *OrganizationID",TEXT(MATCH(INDEX(Methods[Organization Name],$A1639),Organizations[Organization Name],0),"0000"),"}"))</f>
        <v>#REF!</v>
      </c>
      <c r="Q1639" t="e">
        <f>IF(INDEX(Variables[Variable Type],$A1639)="","",
CONCATENATE("  - &amp;VariableID",TEXT($A1639,"0000"),
" {","VariableTypeCV:  ",CHAR(34),INDEX(Variables[Variable Type],$A1639),CHAR(34),
", VariableCode:  ",CHAR(34),INDEX(Variables[Variable Code],$A1639),CHAR(34),
", VariableNameCV:  ",CHAR(34),INDEX(Variables[Variable Name],$A1639),CHAR(34),
", VariableDefinition:  ",CHAR(34),INDEX(Variables[Variable Definition],$A1639),CHAR(34),
", SpecciationCV:  ",CHAR(34),INDEX(Variables[Speciation],$A1639),CHAR(34),
", NoDataValue:  ",CHAR(34),INDEX(Variables[No Data Value],$A1639),CHAR(34),"}"))</f>
        <v>#REF!</v>
      </c>
    </row>
    <row r="1640" spans="1:17" x14ac:dyDescent="0.25">
      <c r="A1640">
        <v>1637</v>
      </c>
      <c r="D1640" t="e">
        <f>IF(INDEX(People[First Name],$A1640)="","",
CONCATENATE("  - &amp;PersonID",TEXT($A1640,"0000"),
" {","PersonFirstName:  ",CHAR(34),INDEX(People[First Name],$A1640),CHAR(34),
", PersonMiddleName:  ",CHAR(34),INDEX(People[Middle Name],$A1640),CHAR(34),
", PersonLastName:  ",CHAR(34),INDEX(People[Last Name],$A1640),CHAR(34),"}"))</f>
        <v>#REF!</v>
      </c>
      <c r="E1640" t="e">
        <f>IF(INDEX(Organizations[Organization Type '[CV']],$A1640)="","",
CONCATENATE("  - &amp;OrganizationID",TEXT($A1640,"0000"),
" {","OrganizationTypeCV:  ",CHAR(34),INDEX(Organizations[Organization Type '[CV']],$A1640),CHAR(34),
", OrganizationCode:  ",CHAR(34),INDEX(Organizations[Organization Code],$A1640),CHAR(34),
", OrganizationName:  ",CHAR(34),INDEX(Organizations[Organization Name],$A1640),CHAR(34),
", OrganizationDescription:  ",CHAR(34),INDEX(Organizations[Organization Description],$A1640),CHAR(34),
", OrganizationLink:  ",CHAR(34),INDEX(Organizations[Organization Link],$A1640),CHAR(34),"}"))</f>
        <v>#REF!</v>
      </c>
      <c r="F1640" t="e">
        <f>IF(INDEX(People[First Name],$A1640)="","",
CONCATENATE("  - &amp;AffiliationID",TEXT($A1640,"0000"),
" {PersonID: *PersonID",TEXT($A1640,"0000"),
", OrganizationID: *OrganizationID",TEXT(MATCH(INDEX(People[Organization Name],$A1640),Organizations[Organization Name],0),"0000"),
", IsPrimaryOrganizationContact: , AffiliationStartDate: , AffiliationEndDate: , PrimaryPhone: ",
", PrimaryEmail: ",CHAR(34),INDEX(People[Primary Email],$A1640),CHAR(34),
", PrimaryAddress: ",CHAR(34),INDEX(People[Primary Address],$A1640),CHAR(34),
", PersonLink: }"))</f>
        <v>#REF!</v>
      </c>
      <c r="H1640" t="e">
        <f>IF(COUNTA(CitationInformation)=0,"",IF(INDEX(AuthorList[Author Name],$A1640)="","",
CONCATENATE("  - &amp;AuthorListID",TEXT($A1640,"0000"),
"  {CitationID: *CitationID0001",
", PersonID: *PersonID",TEXT(MATCH(INDEX(AuthorList[Author Name],$A1640),People[Full Name],0),"0000"),
", AuthorOrder: ",INDEX(AuthorList[Author Number],$A1640),"}")))</f>
        <v>#REF!</v>
      </c>
      <c r="K1640" t="e">
        <f>IF(INDEX(SamplingFeatures[Feature Code],$A1640)="","",
CONCATENATE("  - &amp;SamplingFeatureID",TEXT($A1640,"0000"),
" {","SamplingFeatureUUID:  ",CHAR(34),INDEX(SamplingFeatures[Sampling Feature UUID],$A1640),CHAR(34),
", SamplingFeatureTypeCV:  ",CHAR(34),INDEX(SamplingFeatures[Sampling Feature Type],$A1640),CHAR(34),
", SamplingFeatureCode:  ",CHAR(34),INDEX(SamplingFeatures[Feature Code],$A1640),CHAR(34),
", SamplingFeatureName:  ",CHAR(34),INDEX(SamplingFeatures[Feature Name],$A1640),CHAR(34),
", SamplingFeatureDescription:  ",CHAR(34),INDEX(SamplingFeatures[Feature Description],$A1640),CHAR(34),
", SamplingFeatureGeotypeCV:  ",CHAR(34),INDEX(SamplingFeatures[Feature Geo Type],$A1640),CHAR(34),
", FeatureGeometry:  ",CHAR(34),INDEX(SamplingFeatures[Feature Geometry],$A1640),CHAR(34),
", Elevation_m:  ",CHAR(34),INDEX(SamplingFeatures[Elevation_m],$A1640),CHAR(34),
", ElevationDatumCV:  ",CHAR(34),ElevationDatum,CHAR(34),"}"))</f>
        <v>#REF!</v>
      </c>
      <c r="L1640" t="e">
        <f>IF(INDEX(SamplingFeatures[Sampling Feature Type],$A1640)&lt;&gt;"Site","",
CONCATENATE("  - &amp;SiteID",TEXT(SUMPRODUCT(--($L$3:$L1639&lt;&gt;"")),"0000"),
" {","SamplingFeatureID:  *SamplingFeatureID",TEXT($A1640,"0000"),
", SiteTypeCV:  ",CHAR(34),INDEX(Sites[Site Type],$A1640),CHAR(34),
", Latitude:  ",INDEX(Sites[Latitude],$A1640),
", Longitude:  ",INDEX(Sites[Longitude],$A1640),
", SRSName:  ",CHAR(34),LatLonDatum,CHAR(34),"}"))</f>
        <v>#REF!</v>
      </c>
      <c r="M1640" t="e">
        <f>IF(INDEX(SamplingFeatures[Sampling Feature Type],$A1640)&lt;&gt;"Specimen","",
CONCATENATE("  - &amp;SpecimenID",TEXT(SUMPRODUCT(--($M$3:$M1639&lt;&gt;"")),"0000"),
" {","SamplingFeatureID:  *SamplingFeatureID",TEXT($A1640,"0000"),
", SpecimenTypeCV:  ",CHAR(34),INDEX(Specimens[Specimen Type],$A1640),CHAR(34),
", SpecimenMediumCV:  ",INDEX(Specimens[Specimen Medium],$A1640),
", IsFieldSpecimen:  ",CHAR(34),INDEX(Specimens[Is Field Specimen?],$A1640),CHAR(34),"}"))</f>
        <v>#REF!</v>
      </c>
      <c r="N1640" t="e">
        <f>IF(COUNTA(SpatialOffsets[])=0,"", IF(INDEX(SpatialOffsets[Spatial Offset Type],$A1640)="","",
CONCATENATE("  - &amp;SpatialOffsetID",TEXT($A1640,"0000"),
" {","SpatialOffsetTypeCV:  ",CHAR(34),INDEX(SpatialOffsets[Spatial Offset Type],$A1640),CHAR(34),
", Offset1Value:  ",INDEX(SpatialOffsets[Offset 1 Value],$A1640),
", Offset1UnitID:  ",CHAR(34),INDEX(SpatialOffsets[Offset 1 Unit],$A1640),CHAR(34),
", Offset2Value:  ",INDEX(SpatialOffsets[Offset 2 Value],$A1640),
", Offset2UnitID:  ",CHAR(34),INDEX(SpatialOffsets[Offset 2 Unit],$A1640),CHAR(34),
", Offset3Value:  ",INDEX(SpatialOffsets[Offset 3 Value],$A1640),
", Offset3UnitID:  ",CHAR(34),INDEX(SpatialOffsets[Offset 3 Unit],$A1640),CHAR(34),,"}")))</f>
        <v>#REF!</v>
      </c>
      <c r="O1640" t="e">
        <f>IF(COUNTA(RelatedFeatures[])=0,"", IF(INDEX(RelatedFeatures[First Sampling Feature Code],$A1640)="","",
CONCATENATE("  - &amp;RelationID",TEXT($A1640,"0000"),
" {","SamplingFeatureID:  *SamplingFeatureID",TEXT(MATCH(INDEX(RelatedFeatures[First Sampling Feature Code],$A1640),SamplingFeatures[Feature Code],0),"0000"),
", RelationshipTypeCV:  ",CHAR(34),INDEX(RelatedFeatures[Relationship Type],$A1640),CHAR(34),
", RelatedFeatureID: *SamplingFeatureID",TEXT(MATCH(INDEX(RelatedFeatures[Second Sampling Feature Code],$A1640),SamplingFeatures[Feature Code],0),"0000"),
", SpatialOffsetID:  ",IF(INDEX(RelatedFeatures[Offset Number],$A1640)="","",CONCATENATE("*SpatialOffsetID",TEXT(INDEX(RelatedFeatures[Offset Number],$A1640),"0000"))),"}")))</f>
        <v>#REF!</v>
      </c>
      <c r="P1640" t="e">
        <f>IF(INDEX(Methods[Method Type],$A1640)="","",
CONCATENATE("  - &amp;MethodID",TEXT($A1640,"0000"),
" {","MethodTypeCV:  ",CHAR(34),INDEX(Methods[Method Type],$A1640),CHAR(34),
", MethodCode:  ",CHAR(34),INDEX(Methods[Method Code],$A1640),CHAR(34),
", MethodName:  ",CHAR(34),INDEX(Methods[Method Name],$A1640),CHAR(34),
", MethodDescription:  ",CHAR(34),INDEX(Methods[Method Description],$A1640),CHAR(34),
", MethodLink:  ",CHAR(34),INDEX(Methods[Method Link],$A1640),CHAR(34),
", OrganizationID: *OrganizationID",TEXT(MATCH(INDEX(Methods[Organization Name],$A1640),Organizations[Organization Name],0),"0000"),"}"))</f>
        <v>#REF!</v>
      </c>
      <c r="Q1640" t="e">
        <f>IF(INDEX(Variables[Variable Type],$A1640)="","",
CONCATENATE("  - &amp;VariableID",TEXT($A1640,"0000"),
" {","VariableTypeCV:  ",CHAR(34),INDEX(Variables[Variable Type],$A1640),CHAR(34),
", VariableCode:  ",CHAR(34),INDEX(Variables[Variable Code],$A1640),CHAR(34),
", VariableNameCV:  ",CHAR(34),INDEX(Variables[Variable Name],$A1640),CHAR(34),
", VariableDefinition:  ",CHAR(34),INDEX(Variables[Variable Definition],$A1640),CHAR(34),
", SpecciationCV:  ",CHAR(34),INDEX(Variables[Speciation],$A1640),CHAR(34),
", NoDataValue:  ",CHAR(34),INDEX(Variables[No Data Value],$A1640),CHAR(34),"}"))</f>
        <v>#REF!</v>
      </c>
    </row>
    <row r="1641" spans="1:17" x14ac:dyDescent="0.25">
      <c r="A1641">
        <v>1638</v>
      </c>
      <c r="D1641" t="e">
        <f>IF(INDEX(People[First Name],$A1641)="","",
CONCATENATE("  - &amp;PersonID",TEXT($A1641,"0000"),
" {","PersonFirstName:  ",CHAR(34),INDEX(People[First Name],$A1641),CHAR(34),
", PersonMiddleName:  ",CHAR(34),INDEX(People[Middle Name],$A1641),CHAR(34),
", PersonLastName:  ",CHAR(34),INDEX(People[Last Name],$A1641),CHAR(34),"}"))</f>
        <v>#REF!</v>
      </c>
      <c r="E1641" t="e">
        <f>IF(INDEX(Organizations[Organization Type '[CV']],$A1641)="","",
CONCATENATE("  - &amp;OrganizationID",TEXT($A1641,"0000"),
" {","OrganizationTypeCV:  ",CHAR(34),INDEX(Organizations[Organization Type '[CV']],$A1641),CHAR(34),
", OrganizationCode:  ",CHAR(34),INDEX(Organizations[Organization Code],$A1641),CHAR(34),
", OrganizationName:  ",CHAR(34),INDEX(Organizations[Organization Name],$A1641),CHAR(34),
", OrganizationDescription:  ",CHAR(34),INDEX(Organizations[Organization Description],$A1641),CHAR(34),
", OrganizationLink:  ",CHAR(34),INDEX(Organizations[Organization Link],$A1641),CHAR(34),"}"))</f>
        <v>#REF!</v>
      </c>
      <c r="F1641" t="e">
        <f>IF(INDEX(People[First Name],$A1641)="","",
CONCATENATE("  - &amp;AffiliationID",TEXT($A1641,"0000"),
" {PersonID: *PersonID",TEXT($A1641,"0000"),
", OrganizationID: *OrganizationID",TEXT(MATCH(INDEX(People[Organization Name],$A1641),Organizations[Organization Name],0),"0000"),
", IsPrimaryOrganizationContact: , AffiliationStartDate: , AffiliationEndDate: , PrimaryPhone: ",
", PrimaryEmail: ",CHAR(34),INDEX(People[Primary Email],$A1641),CHAR(34),
", PrimaryAddress: ",CHAR(34),INDEX(People[Primary Address],$A1641),CHAR(34),
", PersonLink: }"))</f>
        <v>#REF!</v>
      </c>
      <c r="H1641" t="e">
        <f>IF(COUNTA(CitationInformation)=0,"",IF(INDEX(AuthorList[Author Name],$A1641)="","",
CONCATENATE("  - &amp;AuthorListID",TEXT($A1641,"0000"),
"  {CitationID: *CitationID0001",
", PersonID: *PersonID",TEXT(MATCH(INDEX(AuthorList[Author Name],$A1641),People[Full Name],0),"0000"),
", AuthorOrder: ",INDEX(AuthorList[Author Number],$A1641),"}")))</f>
        <v>#REF!</v>
      </c>
      <c r="K1641" t="e">
        <f>IF(INDEX(SamplingFeatures[Feature Code],$A1641)="","",
CONCATENATE("  - &amp;SamplingFeatureID",TEXT($A1641,"0000"),
" {","SamplingFeatureUUID:  ",CHAR(34),INDEX(SamplingFeatures[Sampling Feature UUID],$A1641),CHAR(34),
", SamplingFeatureTypeCV:  ",CHAR(34),INDEX(SamplingFeatures[Sampling Feature Type],$A1641),CHAR(34),
", SamplingFeatureCode:  ",CHAR(34),INDEX(SamplingFeatures[Feature Code],$A1641),CHAR(34),
", SamplingFeatureName:  ",CHAR(34),INDEX(SamplingFeatures[Feature Name],$A1641),CHAR(34),
", SamplingFeatureDescription:  ",CHAR(34),INDEX(SamplingFeatures[Feature Description],$A1641),CHAR(34),
", SamplingFeatureGeotypeCV:  ",CHAR(34),INDEX(SamplingFeatures[Feature Geo Type],$A1641),CHAR(34),
", FeatureGeometry:  ",CHAR(34),INDEX(SamplingFeatures[Feature Geometry],$A1641),CHAR(34),
", Elevation_m:  ",CHAR(34),INDEX(SamplingFeatures[Elevation_m],$A1641),CHAR(34),
", ElevationDatumCV:  ",CHAR(34),ElevationDatum,CHAR(34),"}"))</f>
        <v>#REF!</v>
      </c>
      <c r="L1641" t="e">
        <f>IF(INDEX(SamplingFeatures[Sampling Feature Type],$A1641)&lt;&gt;"Site","",
CONCATENATE("  - &amp;SiteID",TEXT(SUMPRODUCT(--($L$3:$L1640&lt;&gt;"")),"0000"),
" {","SamplingFeatureID:  *SamplingFeatureID",TEXT($A1641,"0000"),
", SiteTypeCV:  ",CHAR(34),INDEX(Sites[Site Type],$A1641),CHAR(34),
", Latitude:  ",INDEX(Sites[Latitude],$A1641),
", Longitude:  ",INDEX(Sites[Longitude],$A1641),
", SRSName:  ",CHAR(34),LatLonDatum,CHAR(34),"}"))</f>
        <v>#REF!</v>
      </c>
      <c r="M1641" t="e">
        <f>IF(INDEX(SamplingFeatures[Sampling Feature Type],$A1641)&lt;&gt;"Specimen","",
CONCATENATE("  - &amp;SpecimenID",TEXT(SUMPRODUCT(--($M$3:$M1640&lt;&gt;"")),"0000"),
" {","SamplingFeatureID:  *SamplingFeatureID",TEXT($A1641,"0000"),
", SpecimenTypeCV:  ",CHAR(34),INDEX(Specimens[Specimen Type],$A1641),CHAR(34),
", SpecimenMediumCV:  ",INDEX(Specimens[Specimen Medium],$A1641),
", IsFieldSpecimen:  ",CHAR(34),INDEX(Specimens[Is Field Specimen?],$A1641),CHAR(34),"}"))</f>
        <v>#REF!</v>
      </c>
      <c r="N1641" t="e">
        <f>IF(COUNTA(SpatialOffsets[])=0,"", IF(INDEX(SpatialOffsets[Spatial Offset Type],$A1641)="","",
CONCATENATE("  - &amp;SpatialOffsetID",TEXT($A1641,"0000"),
" {","SpatialOffsetTypeCV:  ",CHAR(34),INDEX(SpatialOffsets[Spatial Offset Type],$A1641),CHAR(34),
", Offset1Value:  ",INDEX(SpatialOffsets[Offset 1 Value],$A1641),
", Offset1UnitID:  ",CHAR(34),INDEX(SpatialOffsets[Offset 1 Unit],$A1641),CHAR(34),
", Offset2Value:  ",INDEX(SpatialOffsets[Offset 2 Value],$A1641),
", Offset2UnitID:  ",CHAR(34),INDEX(SpatialOffsets[Offset 2 Unit],$A1641),CHAR(34),
", Offset3Value:  ",INDEX(SpatialOffsets[Offset 3 Value],$A1641),
", Offset3UnitID:  ",CHAR(34),INDEX(SpatialOffsets[Offset 3 Unit],$A1641),CHAR(34),,"}")))</f>
        <v>#REF!</v>
      </c>
      <c r="O1641" t="e">
        <f>IF(COUNTA(RelatedFeatures[])=0,"", IF(INDEX(RelatedFeatures[First Sampling Feature Code],$A1641)="","",
CONCATENATE("  - &amp;RelationID",TEXT($A1641,"0000"),
" {","SamplingFeatureID:  *SamplingFeatureID",TEXT(MATCH(INDEX(RelatedFeatures[First Sampling Feature Code],$A1641),SamplingFeatures[Feature Code],0),"0000"),
", RelationshipTypeCV:  ",CHAR(34),INDEX(RelatedFeatures[Relationship Type],$A1641),CHAR(34),
", RelatedFeatureID: *SamplingFeatureID",TEXT(MATCH(INDEX(RelatedFeatures[Second Sampling Feature Code],$A1641),SamplingFeatures[Feature Code],0),"0000"),
", SpatialOffsetID:  ",IF(INDEX(RelatedFeatures[Offset Number],$A1641)="","",CONCATENATE("*SpatialOffsetID",TEXT(INDEX(RelatedFeatures[Offset Number],$A1641),"0000"))),"}")))</f>
        <v>#REF!</v>
      </c>
      <c r="P1641" t="e">
        <f>IF(INDEX(Methods[Method Type],$A1641)="","",
CONCATENATE("  - &amp;MethodID",TEXT($A1641,"0000"),
" {","MethodTypeCV:  ",CHAR(34),INDEX(Methods[Method Type],$A1641),CHAR(34),
", MethodCode:  ",CHAR(34),INDEX(Methods[Method Code],$A1641),CHAR(34),
", MethodName:  ",CHAR(34),INDEX(Methods[Method Name],$A1641),CHAR(34),
", MethodDescription:  ",CHAR(34),INDEX(Methods[Method Description],$A1641),CHAR(34),
", MethodLink:  ",CHAR(34),INDEX(Methods[Method Link],$A1641),CHAR(34),
", OrganizationID: *OrganizationID",TEXT(MATCH(INDEX(Methods[Organization Name],$A1641),Organizations[Organization Name],0),"0000"),"}"))</f>
        <v>#REF!</v>
      </c>
      <c r="Q1641" t="e">
        <f>IF(INDEX(Variables[Variable Type],$A1641)="","",
CONCATENATE("  - &amp;VariableID",TEXT($A1641,"0000"),
" {","VariableTypeCV:  ",CHAR(34),INDEX(Variables[Variable Type],$A1641),CHAR(34),
", VariableCode:  ",CHAR(34),INDEX(Variables[Variable Code],$A1641),CHAR(34),
", VariableNameCV:  ",CHAR(34),INDEX(Variables[Variable Name],$A1641),CHAR(34),
", VariableDefinition:  ",CHAR(34),INDEX(Variables[Variable Definition],$A1641),CHAR(34),
", SpecciationCV:  ",CHAR(34),INDEX(Variables[Speciation],$A1641),CHAR(34),
", NoDataValue:  ",CHAR(34),INDEX(Variables[No Data Value],$A1641),CHAR(34),"}"))</f>
        <v>#REF!</v>
      </c>
    </row>
    <row r="1642" spans="1:17" x14ac:dyDescent="0.25">
      <c r="A1642">
        <v>1639</v>
      </c>
      <c r="D1642" t="e">
        <f>IF(INDEX(People[First Name],$A1642)="","",
CONCATENATE("  - &amp;PersonID",TEXT($A1642,"0000"),
" {","PersonFirstName:  ",CHAR(34),INDEX(People[First Name],$A1642),CHAR(34),
", PersonMiddleName:  ",CHAR(34),INDEX(People[Middle Name],$A1642),CHAR(34),
", PersonLastName:  ",CHAR(34),INDEX(People[Last Name],$A1642),CHAR(34),"}"))</f>
        <v>#REF!</v>
      </c>
      <c r="E1642" t="e">
        <f>IF(INDEX(Organizations[Organization Type '[CV']],$A1642)="","",
CONCATENATE("  - &amp;OrganizationID",TEXT($A1642,"0000"),
" {","OrganizationTypeCV:  ",CHAR(34),INDEX(Organizations[Organization Type '[CV']],$A1642),CHAR(34),
", OrganizationCode:  ",CHAR(34),INDEX(Organizations[Organization Code],$A1642),CHAR(34),
", OrganizationName:  ",CHAR(34),INDEX(Organizations[Organization Name],$A1642),CHAR(34),
", OrganizationDescription:  ",CHAR(34),INDEX(Organizations[Organization Description],$A1642),CHAR(34),
", OrganizationLink:  ",CHAR(34),INDEX(Organizations[Organization Link],$A1642),CHAR(34),"}"))</f>
        <v>#REF!</v>
      </c>
      <c r="F1642" t="e">
        <f>IF(INDEX(People[First Name],$A1642)="","",
CONCATENATE("  - &amp;AffiliationID",TEXT($A1642,"0000"),
" {PersonID: *PersonID",TEXT($A1642,"0000"),
", OrganizationID: *OrganizationID",TEXT(MATCH(INDEX(People[Organization Name],$A1642),Organizations[Organization Name],0),"0000"),
", IsPrimaryOrganizationContact: , AffiliationStartDate: , AffiliationEndDate: , PrimaryPhone: ",
", PrimaryEmail: ",CHAR(34),INDEX(People[Primary Email],$A1642),CHAR(34),
", PrimaryAddress: ",CHAR(34),INDEX(People[Primary Address],$A1642),CHAR(34),
", PersonLink: }"))</f>
        <v>#REF!</v>
      </c>
      <c r="H1642" t="e">
        <f>IF(COUNTA(CitationInformation)=0,"",IF(INDEX(AuthorList[Author Name],$A1642)="","",
CONCATENATE("  - &amp;AuthorListID",TEXT($A1642,"0000"),
"  {CitationID: *CitationID0001",
", PersonID: *PersonID",TEXT(MATCH(INDEX(AuthorList[Author Name],$A1642),People[Full Name],0),"0000"),
", AuthorOrder: ",INDEX(AuthorList[Author Number],$A1642),"}")))</f>
        <v>#REF!</v>
      </c>
      <c r="K1642" t="e">
        <f>IF(INDEX(SamplingFeatures[Feature Code],$A1642)="","",
CONCATENATE("  - &amp;SamplingFeatureID",TEXT($A1642,"0000"),
" {","SamplingFeatureUUID:  ",CHAR(34),INDEX(SamplingFeatures[Sampling Feature UUID],$A1642),CHAR(34),
", SamplingFeatureTypeCV:  ",CHAR(34),INDEX(SamplingFeatures[Sampling Feature Type],$A1642),CHAR(34),
", SamplingFeatureCode:  ",CHAR(34),INDEX(SamplingFeatures[Feature Code],$A1642),CHAR(34),
", SamplingFeatureName:  ",CHAR(34),INDEX(SamplingFeatures[Feature Name],$A1642),CHAR(34),
", SamplingFeatureDescription:  ",CHAR(34),INDEX(SamplingFeatures[Feature Description],$A1642),CHAR(34),
", SamplingFeatureGeotypeCV:  ",CHAR(34),INDEX(SamplingFeatures[Feature Geo Type],$A1642),CHAR(34),
", FeatureGeometry:  ",CHAR(34),INDEX(SamplingFeatures[Feature Geometry],$A1642),CHAR(34),
", Elevation_m:  ",CHAR(34),INDEX(SamplingFeatures[Elevation_m],$A1642),CHAR(34),
", ElevationDatumCV:  ",CHAR(34),ElevationDatum,CHAR(34),"}"))</f>
        <v>#REF!</v>
      </c>
      <c r="L1642" t="e">
        <f>IF(INDEX(SamplingFeatures[Sampling Feature Type],$A1642)&lt;&gt;"Site","",
CONCATENATE("  - &amp;SiteID",TEXT(SUMPRODUCT(--($L$3:$L1641&lt;&gt;"")),"0000"),
" {","SamplingFeatureID:  *SamplingFeatureID",TEXT($A1642,"0000"),
", SiteTypeCV:  ",CHAR(34),INDEX(Sites[Site Type],$A1642),CHAR(34),
", Latitude:  ",INDEX(Sites[Latitude],$A1642),
", Longitude:  ",INDEX(Sites[Longitude],$A1642),
", SRSName:  ",CHAR(34),LatLonDatum,CHAR(34),"}"))</f>
        <v>#REF!</v>
      </c>
      <c r="M1642" t="e">
        <f>IF(INDEX(SamplingFeatures[Sampling Feature Type],$A1642)&lt;&gt;"Specimen","",
CONCATENATE("  - &amp;SpecimenID",TEXT(SUMPRODUCT(--($M$3:$M1641&lt;&gt;"")),"0000"),
" {","SamplingFeatureID:  *SamplingFeatureID",TEXT($A1642,"0000"),
", SpecimenTypeCV:  ",CHAR(34),INDEX(Specimens[Specimen Type],$A1642),CHAR(34),
", SpecimenMediumCV:  ",INDEX(Specimens[Specimen Medium],$A1642),
", IsFieldSpecimen:  ",CHAR(34),INDEX(Specimens[Is Field Specimen?],$A1642),CHAR(34),"}"))</f>
        <v>#REF!</v>
      </c>
      <c r="N1642" t="e">
        <f>IF(COUNTA(SpatialOffsets[])=0,"", IF(INDEX(SpatialOffsets[Spatial Offset Type],$A1642)="","",
CONCATENATE("  - &amp;SpatialOffsetID",TEXT($A1642,"0000"),
" {","SpatialOffsetTypeCV:  ",CHAR(34),INDEX(SpatialOffsets[Spatial Offset Type],$A1642),CHAR(34),
", Offset1Value:  ",INDEX(SpatialOffsets[Offset 1 Value],$A1642),
", Offset1UnitID:  ",CHAR(34),INDEX(SpatialOffsets[Offset 1 Unit],$A1642),CHAR(34),
", Offset2Value:  ",INDEX(SpatialOffsets[Offset 2 Value],$A1642),
", Offset2UnitID:  ",CHAR(34),INDEX(SpatialOffsets[Offset 2 Unit],$A1642),CHAR(34),
", Offset3Value:  ",INDEX(SpatialOffsets[Offset 3 Value],$A1642),
", Offset3UnitID:  ",CHAR(34),INDEX(SpatialOffsets[Offset 3 Unit],$A1642),CHAR(34),,"}")))</f>
        <v>#REF!</v>
      </c>
      <c r="O1642" t="e">
        <f>IF(COUNTA(RelatedFeatures[])=0,"", IF(INDEX(RelatedFeatures[First Sampling Feature Code],$A1642)="","",
CONCATENATE("  - &amp;RelationID",TEXT($A1642,"0000"),
" {","SamplingFeatureID:  *SamplingFeatureID",TEXT(MATCH(INDEX(RelatedFeatures[First Sampling Feature Code],$A1642),SamplingFeatures[Feature Code],0),"0000"),
", RelationshipTypeCV:  ",CHAR(34),INDEX(RelatedFeatures[Relationship Type],$A1642),CHAR(34),
", RelatedFeatureID: *SamplingFeatureID",TEXT(MATCH(INDEX(RelatedFeatures[Second Sampling Feature Code],$A1642),SamplingFeatures[Feature Code],0),"0000"),
", SpatialOffsetID:  ",IF(INDEX(RelatedFeatures[Offset Number],$A1642)="","",CONCATENATE("*SpatialOffsetID",TEXT(INDEX(RelatedFeatures[Offset Number],$A1642),"0000"))),"}")))</f>
        <v>#REF!</v>
      </c>
      <c r="P1642" t="e">
        <f>IF(INDEX(Methods[Method Type],$A1642)="","",
CONCATENATE("  - &amp;MethodID",TEXT($A1642,"0000"),
" {","MethodTypeCV:  ",CHAR(34),INDEX(Methods[Method Type],$A1642),CHAR(34),
", MethodCode:  ",CHAR(34),INDEX(Methods[Method Code],$A1642),CHAR(34),
", MethodName:  ",CHAR(34),INDEX(Methods[Method Name],$A1642),CHAR(34),
", MethodDescription:  ",CHAR(34),INDEX(Methods[Method Description],$A1642),CHAR(34),
", MethodLink:  ",CHAR(34),INDEX(Methods[Method Link],$A1642),CHAR(34),
", OrganizationID: *OrganizationID",TEXT(MATCH(INDEX(Methods[Organization Name],$A1642),Organizations[Organization Name],0),"0000"),"}"))</f>
        <v>#REF!</v>
      </c>
      <c r="Q1642" t="e">
        <f>IF(INDEX(Variables[Variable Type],$A1642)="","",
CONCATENATE("  - &amp;VariableID",TEXT($A1642,"0000"),
" {","VariableTypeCV:  ",CHAR(34),INDEX(Variables[Variable Type],$A1642),CHAR(34),
", VariableCode:  ",CHAR(34),INDEX(Variables[Variable Code],$A1642),CHAR(34),
", VariableNameCV:  ",CHAR(34),INDEX(Variables[Variable Name],$A1642),CHAR(34),
", VariableDefinition:  ",CHAR(34),INDEX(Variables[Variable Definition],$A1642),CHAR(34),
", SpecciationCV:  ",CHAR(34),INDEX(Variables[Speciation],$A1642),CHAR(34),
", NoDataValue:  ",CHAR(34),INDEX(Variables[No Data Value],$A1642),CHAR(34),"}"))</f>
        <v>#REF!</v>
      </c>
    </row>
    <row r="1643" spans="1:17" x14ac:dyDescent="0.25">
      <c r="A1643">
        <v>1640</v>
      </c>
      <c r="D1643" t="e">
        <f>IF(INDEX(People[First Name],$A1643)="","",
CONCATENATE("  - &amp;PersonID",TEXT($A1643,"0000"),
" {","PersonFirstName:  ",CHAR(34),INDEX(People[First Name],$A1643),CHAR(34),
", PersonMiddleName:  ",CHAR(34),INDEX(People[Middle Name],$A1643),CHAR(34),
", PersonLastName:  ",CHAR(34),INDEX(People[Last Name],$A1643),CHAR(34),"}"))</f>
        <v>#REF!</v>
      </c>
      <c r="E1643" t="e">
        <f>IF(INDEX(Organizations[Organization Type '[CV']],$A1643)="","",
CONCATENATE("  - &amp;OrganizationID",TEXT($A1643,"0000"),
" {","OrganizationTypeCV:  ",CHAR(34),INDEX(Organizations[Organization Type '[CV']],$A1643),CHAR(34),
", OrganizationCode:  ",CHAR(34),INDEX(Organizations[Organization Code],$A1643),CHAR(34),
", OrganizationName:  ",CHAR(34),INDEX(Organizations[Organization Name],$A1643),CHAR(34),
", OrganizationDescription:  ",CHAR(34),INDEX(Organizations[Organization Description],$A1643),CHAR(34),
", OrganizationLink:  ",CHAR(34),INDEX(Organizations[Organization Link],$A1643),CHAR(34),"}"))</f>
        <v>#REF!</v>
      </c>
      <c r="F1643" t="e">
        <f>IF(INDEX(People[First Name],$A1643)="","",
CONCATENATE("  - &amp;AffiliationID",TEXT($A1643,"0000"),
" {PersonID: *PersonID",TEXT($A1643,"0000"),
", OrganizationID: *OrganizationID",TEXT(MATCH(INDEX(People[Organization Name],$A1643),Organizations[Organization Name],0),"0000"),
", IsPrimaryOrganizationContact: , AffiliationStartDate: , AffiliationEndDate: , PrimaryPhone: ",
", PrimaryEmail: ",CHAR(34),INDEX(People[Primary Email],$A1643),CHAR(34),
", PrimaryAddress: ",CHAR(34),INDEX(People[Primary Address],$A1643),CHAR(34),
", PersonLink: }"))</f>
        <v>#REF!</v>
      </c>
      <c r="H1643" t="e">
        <f>IF(COUNTA(CitationInformation)=0,"",IF(INDEX(AuthorList[Author Name],$A1643)="","",
CONCATENATE("  - &amp;AuthorListID",TEXT($A1643,"0000"),
"  {CitationID: *CitationID0001",
", PersonID: *PersonID",TEXT(MATCH(INDEX(AuthorList[Author Name],$A1643),People[Full Name],0),"0000"),
", AuthorOrder: ",INDEX(AuthorList[Author Number],$A1643),"}")))</f>
        <v>#REF!</v>
      </c>
      <c r="K1643" t="e">
        <f>IF(INDEX(SamplingFeatures[Feature Code],$A1643)="","",
CONCATENATE("  - &amp;SamplingFeatureID",TEXT($A1643,"0000"),
" {","SamplingFeatureUUID:  ",CHAR(34),INDEX(SamplingFeatures[Sampling Feature UUID],$A1643),CHAR(34),
", SamplingFeatureTypeCV:  ",CHAR(34),INDEX(SamplingFeatures[Sampling Feature Type],$A1643),CHAR(34),
", SamplingFeatureCode:  ",CHAR(34),INDEX(SamplingFeatures[Feature Code],$A1643),CHAR(34),
", SamplingFeatureName:  ",CHAR(34),INDEX(SamplingFeatures[Feature Name],$A1643),CHAR(34),
", SamplingFeatureDescription:  ",CHAR(34),INDEX(SamplingFeatures[Feature Description],$A1643),CHAR(34),
", SamplingFeatureGeotypeCV:  ",CHAR(34),INDEX(SamplingFeatures[Feature Geo Type],$A1643),CHAR(34),
", FeatureGeometry:  ",CHAR(34),INDEX(SamplingFeatures[Feature Geometry],$A1643),CHAR(34),
", Elevation_m:  ",CHAR(34),INDEX(SamplingFeatures[Elevation_m],$A1643),CHAR(34),
", ElevationDatumCV:  ",CHAR(34),ElevationDatum,CHAR(34),"}"))</f>
        <v>#REF!</v>
      </c>
      <c r="L1643" t="e">
        <f>IF(INDEX(SamplingFeatures[Sampling Feature Type],$A1643)&lt;&gt;"Site","",
CONCATENATE("  - &amp;SiteID",TEXT(SUMPRODUCT(--($L$3:$L1642&lt;&gt;"")),"0000"),
" {","SamplingFeatureID:  *SamplingFeatureID",TEXT($A1643,"0000"),
", SiteTypeCV:  ",CHAR(34),INDEX(Sites[Site Type],$A1643),CHAR(34),
", Latitude:  ",INDEX(Sites[Latitude],$A1643),
", Longitude:  ",INDEX(Sites[Longitude],$A1643),
", SRSName:  ",CHAR(34),LatLonDatum,CHAR(34),"}"))</f>
        <v>#REF!</v>
      </c>
      <c r="M1643" t="e">
        <f>IF(INDEX(SamplingFeatures[Sampling Feature Type],$A1643)&lt;&gt;"Specimen","",
CONCATENATE("  - &amp;SpecimenID",TEXT(SUMPRODUCT(--($M$3:$M1642&lt;&gt;"")),"0000"),
" {","SamplingFeatureID:  *SamplingFeatureID",TEXT($A1643,"0000"),
", SpecimenTypeCV:  ",CHAR(34),INDEX(Specimens[Specimen Type],$A1643),CHAR(34),
", SpecimenMediumCV:  ",INDEX(Specimens[Specimen Medium],$A1643),
", IsFieldSpecimen:  ",CHAR(34),INDEX(Specimens[Is Field Specimen?],$A1643),CHAR(34),"}"))</f>
        <v>#REF!</v>
      </c>
      <c r="N1643" t="e">
        <f>IF(COUNTA(SpatialOffsets[])=0,"", IF(INDEX(SpatialOffsets[Spatial Offset Type],$A1643)="","",
CONCATENATE("  - &amp;SpatialOffsetID",TEXT($A1643,"0000"),
" {","SpatialOffsetTypeCV:  ",CHAR(34),INDEX(SpatialOffsets[Spatial Offset Type],$A1643),CHAR(34),
", Offset1Value:  ",INDEX(SpatialOffsets[Offset 1 Value],$A1643),
", Offset1UnitID:  ",CHAR(34),INDEX(SpatialOffsets[Offset 1 Unit],$A1643),CHAR(34),
", Offset2Value:  ",INDEX(SpatialOffsets[Offset 2 Value],$A1643),
", Offset2UnitID:  ",CHAR(34),INDEX(SpatialOffsets[Offset 2 Unit],$A1643),CHAR(34),
", Offset3Value:  ",INDEX(SpatialOffsets[Offset 3 Value],$A1643),
", Offset3UnitID:  ",CHAR(34),INDEX(SpatialOffsets[Offset 3 Unit],$A1643),CHAR(34),,"}")))</f>
        <v>#REF!</v>
      </c>
      <c r="O1643" t="e">
        <f>IF(COUNTA(RelatedFeatures[])=0,"", IF(INDEX(RelatedFeatures[First Sampling Feature Code],$A1643)="","",
CONCATENATE("  - &amp;RelationID",TEXT($A1643,"0000"),
" {","SamplingFeatureID:  *SamplingFeatureID",TEXT(MATCH(INDEX(RelatedFeatures[First Sampling Feature Code],$A1643),SamplingFeatures[Feature Code],0),"0000"),
", RelationshipTypeCV:  ",CHAR(34),INDEX(RelatedFeatures[Relationship Type],$A1643),CHAR(34),
", RelatedFeatureID: *SamplingFeatureID",TEXT(MATCH(INDEX(RelatedFeatures[Second Sampling Feature Code],$A1643),SamplingFeatures[Feature Code],0),"0000"),
", SpatialOffsetID:  ",IF(INDEX(RelatedFeatures[Offset Number],$A1643)="","",CONCATENATE("*SpatialOffsetID",TEXT(INDEX(RelatedFeatures[Offset Number],$A1643),"0000"))),"}")))</f>
        <v>#REF!</v>
      </c>
      <c r="P1643" t="e">
        <f>IF(INDEX(Methods[Method Type],$A1643)="","",
CONCATENATE("  - &amp;MethodID",TEXT($A1643,"0000"),
" {","MethodTypeCV:  ",CHAR(34),INDEX(Methods[Method Type],$A1643),CHAR(34),
", MethodCode:  ",CHAR(34),INDEX(Methods[Method Code],$A1643),CHAR(34),
", MethodName:  ",CHAR(34),INDEX(Methods[Method Name],$A1643),CHAR(34),
", MethodDescription:  ",CHAR(34),INDEX(Methods[Method Description],$A1643),CHAR(34),
", MethodLink:  ",CHAR(34),INDEX(Methods[Method Link],$A1643),CHAR(34),
", OrganizationID: *OrganizationID",TEXT(MATCH(INDEX(Methods[Organization Name],$A1643),Organizations[Organization Name],0),"0000"),"}"))</f>
        <v>#REF!</v>
      </c>
      <c r="Q1643" t="e">
        <f>IF(INDEX(Variables[Variable Type],$A1643)="","",
CONCATENATE("  - &amp;VariableID",TEXT($A1643,"0000"),
" {","VariableTypeCV:  ",CHAR(34),INDEX(Variables[Variable Type],$A1643),CHAR(34),
", VariableCode:  ",CHAR(34),INDEX(Variables[Variable Code],$A1643),CHAR(34),
", VariableNameCV:  ",CHAR(34),INDEX(Variables[Variable Name],$A1643),CHAR(34),
", VariableDefinition:  ",CHAR(34),INDEX(Variables[Variable Definition],$A1643),CHAR(34),
", SpecciationCV:  ",CHAR(34),INDEX(Variables[Speciation],$A1643),CHAR(34),
", NoDataValue:  ",CHAR(34),INDEX(Variables[No Data Value],$A1643),CHAR(34),"}"))</f>
        <v>#REF!</v>
      </c>
    </row>
    <row r="1644" spans="1:17" x14ac:dyDescent="0.25">
      <c r="A1644">
        <v>1641</v>
      </c>
      <c r="D1644" t="e">
        <f>IF(INDEX(People[First Name],$A1644)="","",
CONCATENATE("  - &amp;PersonID",TEXT($A1644,"0000"),
" {","PersonFirstName:  ",CHAR(34),INDEX(People[First Name],$A1644),CHAR(34),
", PersonMiddleName:  ",CHAR(34),INDEX(People[Middle Name],$A1644),CHAR(34),
", PersonLastName:  ",CHAR(34),INDEX(People[Last Name],$A1644),CHAR(34),"}"))</f>
        <v>#REF!</v>
      </c>
      <c r="E1644" t="e">
        <f>IF(INDEX(Organizations[Organization Type '[CV']],$A1644)="","",
CONCATENATE("  - &amp;OrganizationID",TEXT($A1644,"0000"),
" {","OrganizationTypeCV:  ",CHAR(34),INDEX(Organizations[Organization Type '[CV']],$A1644),CHAR(34),
", OrganizationCode:  ",CHAR(34),INDEX(Organizations[Organization Code],$A1644),CHAR(34),
", OrganizationName:  ",CHAR(34),INDEX(Organizations[Organization Name],$A1644),CHAR(34),
", OrganizationDescription:  ",CHAR(34),INDEX(Organizations[Organization Description],$A1644),CHAR(34),
", OrganizationLink:  ",CHAR(34),INDEX(Organizations[Organization Link],$A1644),CHAR(34),"}"))</f>
        <v>#REF!</v>
      </c>
      <c r="F1644" t="e">
        <f>IF(INDEX(People[First Name],$A1644)="","",
CONCATENATE("  - &amp;AffiliationID",TEXT($A1644,"0000"),
" {PersonID: *PersonID",TEXT($A1644,"0000"),
", OrganizationID: *OrganizationID",TEXT(MATCH(INDEX(People[Organization Name],$A1644),Organizations[Organization Name],0),"0000"),
", IsPrimaryOrganizationContact: , AffiliationStartDate: , AffiliationEndDate: , PrimaryPhone: ",
", PrimaryEmail: ",CHAR(34),INDEX(People[Primary Email],$A1644),CHAR(34),
", PrimaryAddress: ",CHAR(34),INDEX(People[Primary Address],$A1644),CHAR(34),
", PersonLink: }"))</f>
        <v>#REF!</v>
      </c>
      <c r="H1644" t="e">
        <f>IF(COUNTA(CitationInformation)=0,"",IF(INDEX(AuthorList[Author Name],$A1644)="","",
CONCATENATE("  - &amp;AuthorListID",TEXT($A1644,"0000"),
"  {CitationID: *CitationID0001",
", PersonID: *PersonID",TEXT(MATCH(INDEX(AuthorList[Author Name],$A1644),People[Full Name],0),"0000"),
", AuthorOrder: ",INDEX(AuthorList[Author Number],$A1644),"}")))</f>
        <v>#REF!</v>
      </c>
      <c r="K1644" t="e">
        <f>IF(INDEX(SamplingFeatures[Feature Code],$A1644)="","",
CONCATENATE("  - &amp;SamplingFeatureID",TEXT($A1644,"0000"),
" {","SamplingFeatureUUID:  ",CHAR(34),INDEX(SamplingFeatures[Sampling Feature UUID],$A1644),CHAR(34),
", SamplingFeatureTypeCV:  ",CHAR(34),INDEX(SamplingFeatures[Sampling Feature Type],$A1644),CHAR(34),
", SamplingFeatureCode:  ",CHAR(34),INDEX(SamplingFeatures[Feature Code],$A1644),CHAR(34),
", SamplingFeatureName:  ",CHAR(34),INDEX(SamplingFeatures[Feature Name],$A1644),CHAR(34),
", SamplingFeatureDescription:  ",CHAR(34),INDEX(SamplingFeatures[Feature Description],$A1644),CHAR(34),
", SamplingFeatureGeotypeCV:  ",CHAR(34),INDEX(SamplingFeatures[Feature Geo Type],$A1644),CHAR(34),
", FeatureGeometry:  ",CHAR(34),INDEX(SamplingFeatures[Feature Geometry],$A1644),CHAR(34),
", Elevation_m:  ",CHAR(34),INDEX(SamplingFeatures[Elevation_m],$A1644),CHAR(34),
", ElevationDatumCV:  ",CHAR(34),ElevationDatum,CHAR(34),"}"))</f>
        <v>#REF!</v>
      </c>
      <c r="L1644" t="e">
        <f>IF(INDEX(SamplingFeatures[Sampling Feature Type],$A1644)&lt;&gt;"Site","",
CONCATENATE("  - &amp;SiteID",TEXT(SUMPRODUCT(--($L$3:$L1643&lt;&gt;"")),"0000"),
" {","SamplingFeatureID:  *SamplingFeatureID",TEXT($A1644,"0000"),
", SiteTypeCV:  ",CHAR(34),INDEX(Sites[Site Type],$A1644),CHAR(34),
", Latitude:  ",INDEX(Sites[Latitude],$A1644),
", Longitude:  ",INDEX(Sites[Longitude],$A1644),
", SRSName:  ",CHAR(34),LatLonDatum,CHAR(34),"}"))</f>
        <v>#REF!</v>
      </c>
      <c r="M1644" t="e">
        <f>IF(INDEX(SamplingFeatures[Sampling Feature Type],$A1644)&lt;&gt;"Specimen","",
CONCATENATE("  - &amp;SpecimenID",TEXT(SUMPRODUCT(--($M$3:$M1643&lt;&gt;"")),"0000"),
" {","SamplingFeatureID:  *SamplingFeatureID",TEXT($A1644,"0000"),
", SpecimenTypeCV:  ",CHAR(34),INDEX(Specimens[Specimen Type],$A1644),CHAR(34),
", SpecimenMediumCV:  ",INDEX(Specimens[Specimen Medium],$A1644),
", IsFieldSpecimen:  ",CHAR(34),INDEX(Specimens[Is Field Specimen?],$A1644),CHAR(34),"}"))</f>
        <v>#REF!</v>
      </c>
      <c r="N1644" t="e">
        <f>IF(COUNTA(SpatialOffsets[])=0,"", IF(INDEX(SpatialOffsets[Spatial Offset Type],$A1644)="","",
CONCATENATE("  - &amp;SpatialOffsetID",TEXT($A1644,"0000"),
" {","SpatialOffsetTypeCV:  ",CHAR(34),INDEX(SpatialOffsets[Spatial Offset Type],$A1644),CHAR(34),
", Offset1Value:  ",INDEX(SpatialOffsets[Offset 1 Value],$A1644),
", Offset1UnitID:  ",CHAR(34),INDEX(SpatialOffsets[Offset 1 Unit],$A1644),CHAR(34),
", Offset2Value:  ",INDEX(SpatialOffsets[Offset 2 Value],$A1644),
", Offset2UnitID:  ",CHAR(34),INDEX(SpatialOffsets[Offset 2 Unit],$A1644),CHAR(34),
", Offset3Value:  ",INDEX(SpatialOffsets[Offset 3 Value],$A1644),
", Offset3UnitID:  ",CHAR(34),INDEX(SpatialOffsets[Offset 3 Unit],$A1644),CHAR(34),,"}")))</f>
        <v>#REF!</v>
      </c>
      <c r="O1644" t="e">
        <f>IF(COUNTA(RelatedFeatures[])=0,"", IF(INDEX(RelatedFeatures[First Sampling Feature Code],$A1644)="","",
CONCATENATE("  - &amp;RelationID",TEXT($A1644,"0000"),
" {","SamplingFeatureID:  *SamplingFeatureID",TEXT(MATCH(INDEX(RelatedFeatures[First Sampling Feature Code],$A1644),SamplingFeatures[Feature Code],0),"0000"),
", RelationshipTypeCV:  ",CHAR(34),INDEX(RelatedFeatures[Relationship Type],$A1644),CHAR(34),
", RelatedFeatureID: *SamplingFeatureID",TEXT(MATCH(INDEX(RelatedFeatures[Second Sampling Feature Code],$A1644),SamplingFeatures[Feature Code],0),"0000"),
", SpatialOffsetID:  ",IF(INDEX(RelatedFeatures[Offset Number],$A1644)="","",CONCATENATE("*SpatialOffsetID",TEXT(INDEX(RelatedFeatures[Offset Number],$A1644),"0000"))),"}")))</f>
        <v>#REF!</v>
      </c>
      <c r="P1644" t="e">
        <f>IF(INDEX(Methods[Method Type],$A1644)="","",
CONCATENATE("  - &amp;MethodID",TEXT($A1644,"0000"),
" {","MethodTypeCV:  ",CHAR(34),INDEX(Methods[Method Type],$A1644),CHAR(34),
", MethodCode:  ",CHAR(34),INDEX(Methods[Method Code],$A1644),CHAR(34),
", MethodName:  ",CHAR(34),INDEX(Methods[Method Name],$A1644),CHAR(34),
", MethodDescription:  ",CHAR(34),INDEX(Methods[Method Description],$A1644),CHAR(34),
", MethodLink:  ",CHAR(34),INDEX(Methods[Method Link],$A1644),CHAR(34),
", OrganizationID: *OrganizationID",TEXT(MATCH(INDEX(Methods[Organization Name],$A1644),Organizations[Organization Name],0),"0000"),"}"))</f>
        <v>#REF!</v>
      </c>
      <c r="Q1644" t="e">
        <f>IF(INDEX(Variables[Variable Type],$A1644)="","",
CONCATENATE("  - &amp;VariableID",TEXT($A1644,"0000"),
" {","VariableTypeCV:  ",CHAR(34),INDEX(Variables[Variable Type],$A1644),CHAR(34),
", VariableCode:  ",CHAR(34),INDEX(Variables[Variable Code],$A1644),CHAR(34),
", VariableNameCV:  ",CHAR(34),INDEX(Variables[Variable Name],$A1644),CHAR(34),
", VariableDefinition:  ",CHAR(34),INDEX(Variables[Variable Definition],$A1644),CHAR(34),
", SpecciationCV:  ",CHAR(34),INDEX(Variables[Speciation],$A1644),CHAR(34),
", NoDataValue:  ",CHAR(34),INDEX(Variables[No Data Value],$A1644),CHAR(34),"}"))</f>
        <v>#REF!</v>
      </c>
    </row>
    <row r="1645" spans="1:17" x14ac:dyDescent="0.25">
      <c r="A1645">
        <v>1642</v>
      </c>
      <c r="D1645" t="e">
        <f>IF(INDEX(People[First Name],$A1645)="","",
CONCATENATE("  - &amp;PersonID",TEXT($A1645,"0000"),
" {","PersonFirstName:  ",CHAR(34),INDEX(People[First Name],$A1645),CHAR(34),
", PersonMiddleName:  ",CHAR(34),INDEX(People[Middle Name],$A1645),CHAR(34),
", PersonLastName:  ",CHAR(34),INDEX(People[Last Name],$A1645),CHAR(34),"}"))</f>
        <v>#REF!</v>
      </c>
      <c r="E1645" t="e">
        <f>IF(INDEX(Organizations[Organization Type '[CV']],$A1645)="","",
CONCATENATE("  - &amp;OrganizationID",TEXT($A1645,"0000"),
" {","OrganizationTypeCV:  ",CHAR(34),INDEX(Organizations[Organization Type '[CV']],$A1645),CHAR(34),
", OrganizationCode:  ",CHAR(34),INDEX(Organizations[Organization Code],$A1645),CHAR(34),
", OrganizationName:  ",CHAR(34),INDEX(Organizations[Organization Name],$A1645),CHAR(34),
", OrganizationDescription:  ",CHAR(34),INDEX(Organizations[Organization Description],$A1645),CHAR(34),
", OrganizationLink:  ",CHAR(34),INDEX(Organizations[Organization Link],$A1645),CHAR(34),"}"))</f>
        <v>#REF!</v>
      </c>
      <c r="F1645" t="e">
        <f>IF(INDEX(People[First Name],$A1645)="","",
CONCATENATE("  - &amp;AffiliationID",TEXT($A1645,"0000"),
" {PersonID: *PersonID",TEXT($A1645,"0000"),
", OrganizationID: *OrganizationID",TEXT(MATCH(INDEX(People[Organization Name],$A1645),Organizations[Organization Name],0),"0000"),
", IsPrimaryOrganizationContact: , AffiliationStartDate: , AffiliationEndDate: , PrimaryPhone: ",
", PrimaryEmail: ",CHAR(34),INDEX(People[Primary Email],$A1645),CHAR(34),
", PrimaryAddress: ",CHAR(34),INDEX(People[Primary Address],$A1645),CHAR(34),
", PersonLink: }"))</f>
        <v>#REF!</v>
      </c>
      <c r="H1645" t="e">
        <f>IF(COUNTA(CitationInformation)=0,"",IF(INDEX(AuthorList[Author Name],$A1645)="","",
CONCATENATE("  - &amp;AuthorListID",TEXT($A1645,"0000"),
"  {CitationID: *CitationID0001",
", PersonID: *PersonID",TEXT(MATCH(INDEX(AuthorList[Author Name],$A1645),People[Full Name],0),"0000"),
", AuthorOrder: ",INDEX(AuthorList[Author Number],$A1645),"}")))</f>
        <v>#REF!</v>
      </c>
      <c r="K1645" t="e">
        <f>IF(INDEX(SamplingFeatures[Feature Code],$A1645)="","",
CONCATENATE("  - &amp;SamplingFeatureID",TEXT($A1645,"0000"),
" {","SamplingFeatureUUID:  ",CHAR(34),INDEX(SamplingFeatures[Sampling Feature UUID],$A1645),CHAR(34),
", SamplingFeatureTypeCV:  ",CHAR(34),INDEX(SamplingFeatures[Sampling Feature Type],$A1645),CHAR(34),
", SamplingFeatureCode:  ",CHAR(34),INDEX(SamplingFeatures[Feature Code],$A1645),CHAR(34),
", SamplingFeatureName:  ",CHAR(34),INDEX(SamplingFeatures[Feature Name],$A1645),CHAR(34),
", SamplingFeatureDescription:  ",CHAR(34),INDEX(SamplingFeatures[Feature Description],$A1645),CHAR(34),
", SamplingFeatureGeotypeCV:  ",CHAR(34),INDEX(SamplingFeatures[Feature Geo Type],$A1645),CHAR(34),
", FeatureGeometry:  ",CHAR(34),INDEX(SamplingFeatures[Feature Geometry],$A1645),CHAR(34),
", Elevation_m:  ",CHAR(34),INDEX(SamplingFeatures[Elevation_m],$A1645),CHAR(34),
", ElevationDatumCV:  ",CHAR(34),ElevationDatum,CHAR(34),"}"))</f>
        <v>#REF!</v>
      </c>
      <c r="L1645" t="e">
        <f>IF(INDEX(SamplingFeatures[Sampling Feature Type],$A1645)&lt;&gt;"Site","",
CONCATENATE("  - &amp;SiteID",TEXT(SUMPRODUCT(--($L$3:$L1644&lt;&gt;"")),"0000"),
" {","SamplingFeatureID:  *SamplingFeatureID",TEXT($A1645,"0000"),
", SiteTypeCV:  ",CHAR(34),INDEX(Sites[Site Type],$A1645),CHAR(34),
", Latitude:  ",INDEX(Sites[Latitude],$A1645),
", Longitude:  ",INDEX(Sites[Longitude],$A1645),
", SRSName:  ",CHAR(34),LatLonDatum,CHAR(34),"}"))</f>
        <v>#REF!</v>
      </c>
      <c r="M1645" t="e">
        <f>IF(INDEX(SamplingFeatures[Sampling Feature Type],$A1645)&lt;&gt;"Specimen","",
CONCATENATE("  - &amp;SpecimenID",TEXT(SUMPRODUCT(--($M$3:$M1644&lt;&gt;"")),"0000"),
" {","SamplingFeatureID:  *SamplingFeatureID",TEXT($A1645,"0000"),
", SpecimenTypeCV:  ",CHAR(34),INDEX(Specimens[Specimen Type],$A1645),CHAR(34),
", SpecimenMediumCV:  ",INDEX(Specimens[Specimen Medium],$A1645),
", IsFieldSpecimen:  ",CHAR(34),INDEX(Specimens[Is Field Specimen?],$A1645),CHAR(34),"}"))</f>
        <v>#REF!</v>
      </c>
      <c r="N1645" t="e">
        <f>IF(COUNTA(SpatialOffsets[])=0,"", IF(INDEX(SpatialOffsets[Spatial Offset Type],$A1645)="","",
CONCATENATE("  - &amp;SpatialOffsetID",TEXT($A1645,"0000"),
" {","SpatialOffsetTypeCV:  ",CHAR(34),INDEX(SpatialOffsets[Spatial Offset Type],$A1645),CHAR(34),
", Offset1Value:  ",INDEX(SpatialOffsets[Offset 1 Value],$A1645),
", Offset1UnitID:  ",CHAR(34),INDEX(SpatialOffsets[Offset 1 Unit],$A1645),CHAR(34),
", Offset2Value:  ",INDEX(SpatialOffsets[Offset 2 Value],$A1645),
", Offset2UnitID:  ",CHAR(34),INDEX(SpatialOffsets[Offset 2 Unit],$A1645),CHAR(34),
", Offset3Value:  ",INDEX(SpatialOffsets[Offset 3 Value],$A1645),
", Offset3UnitID:  ",CHAR(34),INDEX(SpatialOffsets[Offset 3 Unit],$A1645),CHAR(34),,"}")))</f>
        <v>#REF!</v>
      </c>
      <c r="O1645" t="e">
        <f>IF(COUNTA(RelatedFeatures[])=0,"", IF(INDEX(RelatedFeatures[First Sampling Feature Code],$A1645)="","",
CONCATENATE("  - &amp;RelationID",TEXT($A1645,"0000"),
" {","SamplingFeatureID:  *SamplingFeatureID",TEXT(MATCH(INDEX(RelatedFeatures[First Sampling Feature Code],$A1645),SamplingFeatures[Feature Code],0),"0000"),
", RelationshipTypeCV:  ",CHAR(34),INDEX(RelatedFeatures[Relationship Type],$A1645),CHAR(34),
", RelatedFeatureID: *SamplingFeatureID",TEXT(MATCH(INDEX(RelatedFeatures[Second Sampling Feature Code],$A1645),SamplingFeatures[Feature Code],0),"0000"),
", SpatialOffsetID:  ",IF(INDEX(RelatedFeatures[Offset Number],$A1645)="","",CONCATENATE("*SpatialOffsetID",TEXT(INDEX(RelatedFeatures[Offset Number],$A1645),"0000"))),"}")))</f>
        <v>#REF!</v>
      </c>
      <c r="P1645" t="e">
        <f>IF(INDEX(Methods[Method Type],$A1645)="","",
CONCATENATE("  - &amp;MethodID",TEXT($A1645,"0000"),
" {","MethodTypeCV:  ",CHAR(34),INDEX(Methods[Method Type],$A1645),CHAR(34),
", MethodCode:  ",CHAR(34),INDEX(Methods[Method Code],$A1645),CHAR(34),
", MethodName:  ",CHAR(34),INDEX(Methods[Method Name],$A1645),CHAR(34),
", MethodDescription:  ",CHAR(34),INDEX(Methods[Method Description],$A1645),CHAR(34),
", MethodLink:  ",CHAR(34),INDEX(Methods[Method Link],$A1645),CHAR(34),
", OrganizationID: *OrganizationID",TEXT(MATCH(INDEX(Methods[Organization Name],$A1645),Organizations[Organization Name],0),"0000"),"}"))</f>
        <v>#REF!</v>
      </c>
      <c r="Q1645" t="e">
        <f>IF(INDEX(Variables[Variable Type],$A1645)="","",
CONCATENATE("  - &amp;VariableID",TEXT($A1645,"0000"),
" {","VariableTypeCV:  ",CHAR(34),INDEX(Variables[Variable Type],$A1645),CHAR(34),
", VariableCode:  ",CHAR(34),INDEX(Variables[Variable Code],$A1645),CHAR(34),
", VariableNameCV:  ",CHAR(34),INDEX(Variables[Variable Name],$A1645),CHAR(34),
", VariableDefinition:  ",CHAR(34),INDEX(Variables[Variable Definition],$A1645),CHAR(34),
", SpecciationCV:  ",CHAR(34),INDEX(Variables[Speciation],$A1645),CHAR(34),
", NoDataValue:  ",CHAR(34),INDEX(Variables[No Data Value],$A1645),CHAR(34),"}"))</f>
        <v>#REF!</v>
      </c>
    </row>
    <row r="1646" spans="1:17" x14ac:dyDescent="0.25">
      <c r="A1646">
        <v>1643</v>
      </c>
      <c r="D1646" t="e">
        <f>IF(INDEX(People[First Name],$A1646)="","",
CONCATENATE("  - &amp;PersonID",TEXT($A1646,"0000"),
" {","PersonFirstName:  ",CHAR(34),INDEX(People[First Name],$A1646),CHAR(34),
", PersonMiddleName:  ",CHAR(34),INDEX(People[Middle Name],$A1646),CHAR(34),
", PersonLastName:  ",CHAR(34),INDEX(People[Last Name],$A1646),CHAR(34),"}"))</f>
        <v>#REF!</v>
      </c>
      <c r="E1646" t="e">
        <f>IF(INDEX(Organizations[Organization Type '[CV']],$A1646)="","",
CONCATENATE("  - &amp;OrganizationID",TEXT($A1646,"0000"),
" {","OrganizationTypeCV:  ",CHAR(34),INDEX(Organizations[Organization Type '[CV']],$A1646),CHAR(34),
", OrganizationCode:  ",CHAR(34),INDEX(Organizations[Organization Code],$A1646),CHAR(34),
", OrganizationName:  ",CHAR(34),INDEX(Organizations[Organization Name],$A1646),CHAR(34),
", OrganizationDescription:  ",CHAR(34),INDEX(Organizations[Organization Description],$A1646),CHAR(34),
", OrganizationLink:  ",CHAR(34),INDEX(Organizations[Organization Link],$A1646),CHAR(34),"}"))</f>
        <v>#REF!</v>
      </c>
      <c r="F1646" t="e">
        <f>IF(INDEX(People[First Name],$A1646)="","",
CONCATENATE("  - &amp;AffiliationID",TEXT($A1646,"0000"),
" {PersonID: *PersonID",TEXT($A1646,"0000"),
", OrganizationID: *OrganizationID",TEXT(MATCH(INDEX(People[Organization Name],$A1646),Organizations[Organization Name],0),"0000"),
", IsPrimaryOrganizationContact: , AffiliationStartDate: , AffiliationEndDate: , PrimaryPhone: ",
", PrimaryEmail: ",CHAR(34),INDEX(People[Primary Email],$A1646),CHAR(34),
", PrimaryAddress: ",CHAR(34),INDEX(People[Primary Address],$A1646),CHAR(34),
", PersonLink: }"))</f>
        <v>#REF!</v>
      </c>
      <c r="H1646" t="e">
        <f>IF(COUNTA(CitationInformation)=0,"",IF(INDEX(AuthorList[Author Name],$A1646)="","",
CONCATENATE("  - &amp;AuthorListID",TEXT($A1646,"0000"),
"  {CitationID: *CitationID0001",
", PersonID: *PersonID",TEXT(MATCH(INDEX(AuthorList[Author Name],$A1646),People[Full Name],0),"0000"),
", AuthorOrder: ",INDEX(AuthorList[Author Number],$A1646),"}")))</f>
        <v>#REF!</v>
      </c>
      <c r="K1646" t="e">
        <f>IF(INDEX(SamplingFeatures[Feature Code],$A1646)="","",
CONCATENATE("  - &amp;SamplingFeatureID",TEXT($A1646,"0000"),
" {","SamplingFeatureUUID:  ",CHAR(34),INDEX(SamplingFeatures[Sampling Feature UUID],$A1646),CHAR(34),
", SamplingFeatureTypeCV:  ",CHAR(34),INDEX(SamplingFeatures[Sampling Feature Type],$A1646),CHAR(34),
", SamplingFeatureCode:  ",CHAR(34),INDEX(SamplingFeatures[Feature Code],$A1646),CHAR(34),
", SamplingFeatureName:  ",CHAR(34),INDEX(SamplingFeatures[Feature Name],$A1646),CHAR(34),
", SamplingFeatureDescription:  ",CHAR(34),INDEX(SamplingFeatures[Feature Description],$A1646),CHAR(34),
", SamplingFeatureGeotypeCV:  ",CHAR(34),INDEX(SamplingFeatures[Feature Geo Type],$A1646),CHAR(34),
", FeatureGeometry:  ",CHAR(34),INDEX(SamplingFeatures[Feature Geometry],$A1646),CHAR(34),
", Elevation_m:  ",CHAR(34),INDEX(SamplingFeatures[Elevation_m],$A1646),CHAR(34),
", ElevationDatumCV:  ",CHAR(34),ElevationDatum,CHAR(34),"}"))</f>
        <v>#REF!</v>
      </c>
      <c r="L1646" t="e">
        <f>IF(INDEX(SamplingFeatures[Sampling Feature Type],$A1646)&lt;&gt;"Site","",
CONCATENATE("  - &amp;SiteID",TEXT(SUMPRODUCT(--($L$3:$L1645&lt;&gt;"")),"0000"),
" {","SamplingFeatureID:  *SamplingFeatureID",TEXT($A1646,"0000"),
", SiteTypeCV:  ",CHAR(34),INDEX(Sites[Site Type],$A1646),CHAR(34),
", Latitude:  ",INDEX(Sites[Latitude],$A1646),
", Longitude:  ",INDEX(Sites[Longitude],$A1646),
", SRSName:  ",CHAR(34),LatLonDatum,CHAR(34),"}"))</f>
        <v>#REF!</v>
      </c>
      <c r="M1646" t="e">
        <f>IF(INDEX(SamplingFeatures[Sampling Feature Type],$A1646)&lt;&gt;"Specimen","",
CONCATENATE("  - &amp;SpecimenID",TEXT(SUMPRODUCT(--($M$3:$M1645&lt;&gt;"")),"0000"),
" {","SamplingFeatureID:  *SamplingFeatureID",TEXT($A1646,"0000"),
", SpecimenTypeCV:  ",CHAR(34),INDEX(Specimens[Specimen Type],$A1646),CHAR(34),
", SpecimenMediumCV:  ",INDEX(Specimens[Specimen Medium],$A1646),
", IsFieldSpecimen:  ",CHAR(34),INDEX(Specimens[Is Field Specimen?],$A1646),CHAR(34),"}"))</f>
        <v>#REF!</v>
      </c>
      <c r="N1646" t="e">
        <f>IF(COUNTA(SpatialOffsets[])=0,"", IF(INDEX(SpatialOffsets[Spatial Offset Type],$A1646)="","",
CONCATENATE("  - &amp;SpatialOffsetID",TEXT($A1646,"0000"),
" {","SpatialOffsetTypeCV:  ",CHAR(34),INDEX(SpatialOffsets[Spatial Offset Type],$A1646),CHAR(34),
", Offset1Value:  ",INDEX(SpatialOffsets[Offset 1 Value],$A1646),
", Offset1UnitID:  ",CHAR(34),INDEX(SpatialOffsets[Offset 1 Unit],$A1646),CHAR(34),
", Offset2Value:  ",INDEX(SpatialOffsets[Offset 2 Value],$A1646),
", Offset2UnitID:  ",CHAR(34),INDEX(SpatialOffsets[Offset 2 Unit],$A1646),CHAR(34),
", Offset3Value:  ",INDEX(SpatialOffsets[Offset 3 Value],$A1646),
", Offset3UnitID:  ",CHAR(34),INDEX(SpatialOffsets[Offset 3 Unit],$A1646),CHAR(34),,"}")))</f>
        <v>#REF!</v>
      </c>
      <c r="O1646" t="e">
        <f>IF(COUNTA(RelatedFeatures[])=0,"", IF(INDEX(RelatedFeatures[First Sampling Feature Code],$A1646)="","",
CONCATENATE("  - &amp;RelationID",TEXT($A1646,"0000"),
" {","SamplingFeatureID:  *SamplingFeatureID",TEXT(MATCH(INDEX(RelatedFeatures[First Sampling Feature Code],$A1646),SamplingFeatures[Feature Code],0),"0000"),
", RelationshipTypeCV:  ",CHAR(34),INDEX(RelatedFeatures[Relationship Type],$A1646),CHAR(34),
", RelatedFeatureID: *SamplingFeatureID",TEXT(MATCH(INDEX(RelatedFeatures[Second Sampling Feature Code],$A1646),SamplingFeatures[Feature Code],0),"0000"),
", SpatialOffsetID:  ",IF(INDEX(RelatedFeatures[Offset Number],$A1646)="","",CONCATENATE("*SpatialOffsetID",TEXT(INDEX(RelatedFeatures[Offset Number],$A1646),"0000"))),"}")))</f>
        <v>#REF!</v>
      </c>
      <c r="P1646" t="e">
        <f>IF(INDEX(Methods[Method Type],$A1646)="","",
CONCATENATE("  - &amp;MethodID",TEXT($A1646,"0000"),
" {","MethodTypeCV:  ",CHAR(34),INDEX(Methods[Method Type],$A1646),CHAR(34),
", MethodCode:  ",CHAR(34),INDEX(Methods[Method Code],$A1646),CHAR(34),
", MethodName:  ",CHAR(34),INDEX(Methods[Method Name],$A1646),CHAR(34),
", MethodDescription:  ",CHAR(34),INDEX(Methods[Method Description],$A1646),CHAR(34),
", MethodLink:  ",CHAR(34),INDEX(Methods[Method Link],$A1646),CHAR(34),
", OrganizationID: *OrganizationID",TEXT(MATCH(INDEX(Methods[Organization Name],$A1646),Organizations[Organization Name],0),"0000"),"}"))</f>
        <v>#REF!</v>
      </c>
      <c r="Q1646" t="e">
        <f>IF(INDEX(Variables[Variable Type],$A1646)="","",
CONCATENATE("  - &amp;VariableID",TEXT($A1646,"0000"),
" {","VariableTypeCV:  ",CHAR(34),INDEX(Variables[Variable Type],$A1646),CHAR(34),
", VariableCode:  ",CHAR(34),INDEX(Variables[Variable Code],$A1646),CHAR(34),
", VariableNameCV:  ",CHAR(34),INDEX(Variables[Variable Name],$A1646),CHAR(34),
", VariableDefinition:  ",CHAR(34),INDEX(Variables[Variable Definition],$A1646),CHAR(34),
", SpecciationCV:  ",CHAR(34),INDEX(Variables[Speciation],$A1646),CHAR(34),
", NoDataValue:  ",CHAR(34),INDEX(Variables[No Data Value],$A1646),CHAR(34),"}"))</f>
        <v>#REF!</v>
      </c>
    </row>
    <row r="1647" spans="1:17" x14ac:dyDescent="0.25">
      <c r="A1647">
        <v>1644</v>
      </c>
      <c r="D1647" t="e">
        <f>IF(INDEX(People[First Name],$A1647)="","",
CONCATENATE("  - &amp;PersonID",TEXT($A1647,"0000"),
" {","PersonFirstName:  ",CHAR(34),INDEX(People[First Name],$A1647),CHAR(34),
", PersonMiddleName:  ",CHAR(34),INDEX(People[Middle Name],$A1647),CHAR(34),
", PersonLastName:  ",CHAR(34),INDEX(People[Last Name],$A1647),CHAR(34),"}"))</f>
        <v>#REF!</v>
      </c>
      <c r="E1647" t="e">
        <f>IF(INDEX(Organizations[Organization Type '[CV']],$A1647)="","",
CONCATENATE("  - &amp;OrganizationID",TEXT($A1647,"0000"),
" {","OrganizationTypeCV:  ",CHAR(34),INDEX(Organizations[Organization Type '[CV']],$A1647),CHAR(34),
", OrganizationCode:  ",CHAR(34),INDEX(Organizations[Organization Code],$A1647),CHAR(34),
", OrganizationName:  ",CHAR(34),INDEX(Organizations[Organization Name],$A1647),CHAR(34),
", OrganizationDescription:  ",CHAR(34),INDEX(Organizations[Organization Description],$A1647),CHAR(34),
", OrganizationLink:  ",CHAR(34),INDEX(Organizations[Organization Link],$A1647),CHAR(34),"}"))</f>
        <v>#REF!</v>
      </c>
      <c r="F1647" t="e">
        <f>IF(INDEX(People[First Name],$A1647)="","",
CONCATENATE("  - &amp;AffiliationID",TEXT($A1647,"0000"),
" {PersonID: *PersonID",TEXT($A1647,"0000"),
", OrganizationID: *OrganizationID",TEXT(MATCH(INDEX(People[Organization Name],$A1647),Organizations[Organization Name],0),"0000"),
", IsPrimaryOrganizationContact: , AffiliationStartDate: , AffiliationEndDate: , PrimaryPhone: ",
", PrimaryEmail: ",CHAR(34),INDEX(People[Primary Email],$A1647),CHAR(34),
", PrimaryAddress: ",CHAR(34),INDEX(People[Primary Address],$A1647),CHAR(34),
", PersonLink: }"))</f>
        <v>#REF!</v>
      </c>
      <c r="H1647" t="e">
        <f>IF(COUNTA(CitationInformation)=0,"",IF(INDEX(AuthorList[Author Name],$A1647)="","",
CONCATENATE("  - &amp;AuthorListID",TEXT($A1647,"0000"),
"  {CitationID: *CitationID0001",
", PersonID: *PersonID",TEXT(MATCH(INDEX(AuthorList[Author Name],$A1647),People[Full Name],0),"0000"),
", AuthorOrder: ",INDEX(AuthorList[Author Number],$A1647),"}")))</f>
        <v>#REF!</v>
      </c>
      <c r="K1647" t="e">
        <f>IF(INDEX(SamplingFeatures[Feature Code],$A1647)="","",
CONCATENATE("  - &amp;SamplingFeatureID",TEXT($A1647,"0000"),
" {","SamplingFeatureUUID:  ",CHAR(34),INDEX(SamplingFeatures[Sampling Feature UUID],$A1647),CHAR(34),
", SamplingFeatureTypeCV:  ",CHAR(34),INDEX(SamplingFeatures[Sampling Feature Type],$A1647),CHAR(34),
", SamplingFeatureCode:  ",CHAR(34),INDEX(SamplingFeatures[Feature Code],$A1647),CHAR(34),
", SamplingFeatureName:  ",CHAR(34),INDEX(SamplingFeatures[Feature Name],$A1647),CHAR(34),
", SamplingFeatureDescription:  ",CHAR(34),INDEX(SamplingFeatures[Feature Description],$A1647),CHAR(34),
", SamplingFeatureGeotypeCV:  ",CHAR(34),INDEX(SamplingFeatures[Feature Geo Type],$A1647),CHAR(34),
", FeatureGeometry:  ",CHAR(34),INDEX(SamplingFeatures[Feature Geometry],$A1647),CHAR(34),
", Elevation_m:  ",CHAR(34),INDEX(SamplingFeatures[Elevation_m],$A1647),CHAR(34),
", ElevationDatumCV:  ",CHAR(34),ElevationDatum,CHAR(34),"}"))</f>
        <v>#REF!</v>
      </c>
      <c r="L1647" t="e">
        <f>IF(INDEX(SamplingFeatures[Sampling Feature Type],$A1647)&lt;&gt;"Site","",
CONCATENATE("  - &amp;SiteID",TEXT(SUMPRODUCT(--($L$3:$L1646&lt;&gt;"")),"0000"),
" {","SamplingFeatureID:  *SamplingFeatureID",TEXT($A1647,"0000"),
", SiteTypeCV:  ",CHAR(34),INDEX(Sites[Site Type],$A1647),CHAR(34),
", Latitude:  ",INDEX(Sites[Latitude],$A1647),
", Longitude:  ",INDEX(Sites[Longitude],$A1647),
", SRSName:  ",CHAR(34),LatLonDatum,CHAR(34),"}"))</f>
        <v>#REF!</v>
      </c>
      <c r="M1647" t="e">
        <f>IF(INDEX(SamplingFeatures[Sampling Feature Type],$A1647)&lt;&gt;"Specimen","",
CONCATENATE("  - &amp;SpecimenID",TEXT(SUMPRODUCT(--($M$3:$M1646&lt;&gt;"")),"0000"),
" {","SamplingFeatureID:  *SamplingFeatureID",TEXT($A1647,"0000"),
", SpecimenTypeCV:  ",CHAR(34),INDEX(Specimens[Specimen Type],$A1647),CHAR(34),
", SpecimenMediumCV:  ",INDEX(Specimens[Specimen Medium],$A1647),
", IsFieldSpecimen:  ",CHAR(34),INDEX(Specimens[Is Field Specimen?],$A1647),CHAR(34),"}"))</f>
        <v>#REF!</v>
      </c>
      <c r="N1647" t="e">
        <f>IF(COUNTA(SpatialOffsets[])=0,"", IF(INDEX(SpatialOffsets[Spatial Offset Type],$A1647)="","",
CONCATENATE("  - &amp;SpatialOffsetID",TEXT($A1647,"0000"),
" {","SpatialOffsetTypeCV:  ",CHAR(34),INDEX(SpatialOffsets[Spatial Offset Type],$A1647),CHAR(34),
", Offset1Value:  ",INDEX(SpatialOffsets[Offset 1 Value],$A1647),
", Offset1UnitID:  ",CHAR(34),INDEX(SpatialOffsets[Offset 1 Unit],$A1647),CHAR(34),
", Offset2Value:  ",INDEX(SpatialOffsets[Offset 2 Value],$A1647),
", Offset2UnitID:  ",CHAR(34),INDEX(SpatialOffsets[Offset 2 Unit],$A1647),CHAR(34),
", Offset3Value:  ",INDEX(SpatialOffsets[Offset 3 Value],$A1647),
", Offset3UnitID:  ",CHAR(34),INDEX(SpatialOffsets[Offset 3 Unit],$A1647),CHAR(34),,"}")))</f>
        <v>#REF!</v>
      </c>
      <c r="O1647" t="e">
        <f>IF(COUNTA(RelatedFeatures[])=0,"", IF(INDEX(RelatedFeatures[First Sampling Feature Code],$A1647)="","",
CONCATENATE("  - &amp;RelationID",TEXT($A1647,"0000"),
" {","SamplingFeatureID:  *SamplingFeatureID",TEXT(MATCH(INDEX(RelatedFeatures[First Sampling Feature Code],$A1647),SamplingFeatures[Feature Code],0),"0000"),
", RelationshipTypeCV:  ",CHAR(34),INDEX(RelatedFeatures[Relationship Type],$A1647),CHAR(34),
", RelatedFeatureID: *SamplingFeatureID",TEXT(MATCH(INDEX(RelatedFeatures[Second Sampling Feature Code],$A1647),SamplingFeatures[Feature Code],0),"0000"),
", SpatialOffsetID:  ",IF(INDEX(RelatedFeatures[Offset Number],$A1647)="","",CONCATENATE("*SpatialOffsetID",TEXT(INDEX(RelatedFeatures[Offset Number],$A1647),"0000"))),"}")))</f>
        <v>#REF!</v>
      </c>
      <c r="P1647" t="e">
        <f>IF(INDEX(Methods[Method Type],$A1647)="","",
CONCATENATE("  - &amp;MethodID",TEXT($A1647,"0000"),
" {","MethodTypeCV:  ",CHAR(34),INDEX(Methods[Method Type],$A1647),CHAR(34),
", MethodCode:  ",CHAR(34),INDEX(Methods[Method Code],$A1647),CHAR(34),
", MethodName:  ",CHAR(34),INDEX(Methods[Method Name],$A1647),CHAR(34),
", MethodDescription:  ",CHAR(34),INDEX(Methods[Method Description],$A1647),CHAR(34),
", MethodLink:  ",CHAR(34),INDEX(Methods[Method Link],$A1647),CHAR(34),
", OrganizationID: *OrganizationID",TEXT(MATCH(INDEX(Methods[Organization Name],$A1647),Organizations[Organization Name],0),"0000"),"}"))</f>
        <v>#REF!</v>
      </c>
      <c r="Q1647" t="e">
        <f>IF(INDEX(Variables[Variable Type],$A1647)="","",
CONCATENATE("  - &amp;VariableID",TEXT($A1647,"0000"),
" {","VariableTypeCV:  ",CHAR(34),INDEX(Variables[Variable Type],$A1647),CHAR(34),
", VariableCode:  ",CHAR(34),INDEX(Variables[Variable Code],$A1647),CHAR(34),
", VariableNameCV:  ",CHAR(34),INDEX(Variables[Variable Name],$A1647),CHAR(34),
", VariableDefinition:  ",CHAR(34),INDEX(Variables[Variable Definition],$A1647),CHAR(34),
", SpecciationCV:  ",CHAR(34),INDEX(Variables[Speciation],$A1647),CHAR(34),
", NoDataValue:  ",CHAR(34),INDEX(Variables[No Data Value],$A1647),CHAR(34),"}"))</f>
        <v>#REF!</v>
      </c>
    </row>
    <row r="1648" spans="1:17" x14ac:dyDescent="0.25">
      <c r="A1648">
        <v>1645</v>
      </c>
      <c r="D1648" t="e">
        <f>IF(INDEX(People[First Name],$A1648)="","",
CONCATENATE("  - &amp;PersonID",TEXT($A1648,"0000"),
" {","PersonFirstName:  ",CHAR(34),INDEX(People[First Name],$A1648),CHAR(34),
", PersonMiddleName:  ",CHAR(34),INDEX(People[Middle Name],$A1648),CHAR(34),
", PersonLastName:  ",CHAR(34),INDEX(People[Last Name],$A1648),CHAR(34),"}"))</f>
        <v>#REF!</v>
      </c>
      <c r="E1648" t="e">
        <f>IF(INDEX(Organizations[Organization Type '[CV']],$A1648)="","",
CONCATENATE("  - &amp;OrganizationID",TEXT($A1648,"0000"),
" {","OrganizationTypeCV:  ",CHAR(34),INDEX(Organizations[Organization Type '[CV']],$A1648),CHAR(34),
", OrganizationCode:  ",CHAR(34),INDEX(Organizations[Organization Code],$A1648),CHAR(34),
", OrganizationName:  ",CHAR(34),INDEX(Organizations[Organization Name],$A1648),CHAR(34),
", OrganizationDescription:  ",CHAR(34),INDEX(Organizations[Organization Description],$A1648),CHAR(34),
", OrganizationLink:  ",CHAR(34),INDEX(Organizations[Organization Link],$A1648),CHAR(34),"}"))</f>
        <v>#REF!</v>
      </c>
      <c r="F1648" t="e">
        <f>IF(INDEX(People[First Name],$A1648)="","",
CONCATENATE("  - &amp;AffiliationID",TEXT($A1648,"0000"),
" {PersonID: *PersonID",TEXT($A1648,"0000"),
", OrganizationID: *OrganizationID",TEXT(MATCH(INDEX(People[Organization Name],$A1648),Organizations[Organization Name],0),"0000"),
", IsPrimaryOrganizationContact: , AffiliationStartDate: , AffiliationEndDate: , PrimaryPhone: ",
", PrimaryEmail: ",CHAR(34),INDEX(People[Primary Email],$A1648),CHAR(34),
", PrimaryAddress: ",CHAR(34),INDEX(People[Primary Address],$A1648),CHAR(34),
", PersonLink: }"))</f>
        <v>#REF!</v>
      </c>
      <c r="H1648" t="e">
        <f>IF(COUNTA(CitationInformation)=0,"",IF(INDEX(AuthorList[Author Name],$A1648)="","",
CONCATENATE("  - &amp;AuthorListID",TEXT($A1648,"0000"),
"  {CitationID: *CitationID0001",
", PersonID: *PersonID",TEXT(MATCH(INDEX(AuthorList[Author Name],$A1648),People[Full Name],0),"0000"),
", AuthorOrder: ",INDEX(AuthorList[Author Number],$A1648),"}")))</f>
        <v>#REF!</v>
      </c>
      <c r="K1648" t="e">
        <f>IF(INDEX(SamplingFeatures[Feature Code],$A1648)="","",
CONCATENATE("  - &amp;SamplingFeatureID",TEXT($A1648,"0000"),
" {","SamplingFeatureUUID:  ",CHAR(34),INDEX(SamplingFeatures[Sampling Feature UUID],$A1648),CHAR(34),
", SamplingFeatureTypeCV:  ",CHAR(34),INDEX(SamplingFeatures[Sampling Feature Type],$A1648),CHAR(34),
", SamplingFeatureCode:  ",CHAR(34),INDEX(SamplingFeatures[Feature Code],$A1648),CHAR(34),
", SamplingFeatureName:  ",CHAR(34),INDEX(SamplingFeatures[Feature Name],$A1648),CHAR(34),
", SamplingFeatureDescription:  ",CHAR(34),INDEX(SamplingFeatures[Feature Description],$A1648),CHAR(34),
", SamplingFeatureGeotypeCV:  ",CHAR(34),INDEX(SamplingFeatures[Feature Geo Type],$A1648),CHAR(34),
", FeatureGeometry:  ",CHAR(34),INDEX(SamplingFeatures[Feature Geometry],$A1648),CHAR(34),
", Elevation_m:  ",CHAR(34),INDEX(SamplingFeatures[Elevation_m],$A1648),CHAR(34),
", ElevationDatumCV:  ",CHAR(34),ElevationDatum,CHAR(34),"}"))</f>
        <v>#REF!</v>
      </c>
      <c r="L1648" t="e">
        <f>IF(INDEX(SamplingFeatures[Sampling Feature Type],$A1648)&lt;&gt;"Site","",
CONCATENATE("  - &amp;SiteID",TEXT(SUMPRODUCT(--($L$3:$L1647&lt;&gt;"")),"0000"),
" {","SamplingFeatureID:  *SamplingFeatureID",TEXT($A1648,"0000"),
", SiteTypeCV:  ",CHAR(34),INDEX(Sites[Site Type],$A1648),CHAR(34),
", Latitude:  ",INDEX(Sites[Latitude],$A1648),
", Longitude:  ",INDEX(Sites[Longitude],$A1648),
", SRSName:  ",CHAR(34),LatLonDatum,CHAR(34),"}"))</f>
        <v>#REF!</v>
      </c>
      <c r="M1648" t="e">
        <f>IF(INDEX(SamplingFeatures[Sampling Feature Type],$A1648)&lt;&gt;"Specimen","",
CONCATENATE("  - &amp;SpecimenID",TEXT(SUMPRODUCT(--($M$3:$M1647&lt;&gt;"")),"0000"),
" {","SamplingFeatureID:  *SamplingFeatureID",TEXT($A1648,"0000"),
", SpecimenTypeCV:  ",CHAR(34),INDEX(Specimens[Specimen Type],$A1648),CHAR(34),
", SpecimenMediumCV:  ",INDEX(Specimens[Specimen Medium],$A1648),
", IsFieldSpecimen:  ",CHAR(34),INDEX(Specimens[Is Field Specimen?],$A1648),CHAR(34),"}"))</f>
        <v>#REF!</v>
      </c>
      <c r="N1648" t="e">
        <f>IF(COUNTA(SpatialOffsets[])=0,"", IF(INDEX(SpatialOffsets[Spatial Offset Type],$A1648)="","",
CONCATENATE("  - &amp;SpatialOffsetID",TEXT($A1648,"0000"),
" {","SpatialOffsetTypeCV:  ",CHAR(34),INDEX(SpatialOffsets[Spatial Offset Type],$A1648),CHAR(34),
", Offset1Value:  ",INDEX(SpatialOffsets[Offset 1 Value],$A1648),
", Offset1UnitID:  ",CHAR(34),INDEX(SpatialOffsets[Offset 1 Unit],$A1648),CHAR(34),
", Offset2Value:  ",INDEX(SpatialOffsets[Offset 2 Value],$A1648),
", Offset2UnitID:  ",CHAR(34),INDEX(SpatialOffsets[Offset 2 Unit],$A1648),CHAR(34),
", Offset3Value:  ",INDEX(SpatialOffsets[Offset 3 Value],$A1648),
", Offset3UnitID:  ",CHAR(34),INDEX(SpatialOffsets[Offset 3 Unit],$A1648),CHAR(34),,"}")))</f>
        <v>#REF!</v>
      </c>
      <c r="O1648" t="e">
        <f>IF(COUNTA(RelatedFeatures[])=0,"", IF(INDEX(RelatedFeatures[First Sampling Feature Code],$A1648)="","",
CONCATENATE("  - &amp;RelationID",TEXT($A1648,"0000"),
" {","SamplingFeatureID:  *SamplingFeatureID",TEXT(MATCH(INDEX(RelatedFeatures[First Sampling Feature Code],$A1648),SamplingFeatures[Feature Code],0),"0000"),
", RelationshipTypeCV:  ",CHAR(34),INDEX(RelatedFeatures[Relationship Type],$A1648),CHAR(34),
", RelatedFeatureID: *SamplingFeatureID",TEXT(MATCH(INDEX(RelatedFeatures[Second Sampling Feature Code],$A1648),SamplingFeatures[Feature Code],0),"0000"),
", SpatialOffsetID:  ",IF(INDEX(RelatedFeatures[Offset Number],$A1648)="","",CONCATENATE("*SpatialOffsetID",TEXT(INDEX(RelatedFeatures[Offset Number],$A1648),"0000"))),"}")))</f>
        <v>#REF!</v>
      </c>
      <c r="P1648" t="e">
        <f>IF(INDEX(Methods[Method Type],$A1648)="","",
CONCATENATE("  - &amp;MethodID",TEXT($A1648,"0000"),
" {","MethodTypeCV:  ",CHAR(34),INDEX(Methods[Method Type],$A1648),CHAR(34),
", MethodCode:  ",CHAR(34),INDEX(Methods[Method Code],$A1648),CHAR(34),
", MethodName:  ",CHAR(34),INDEX(Methods[Method Name],$A1648),CHAR(34),
", MethodDescription:  ",CHAR(34),INDEX(Methods[Method Description],$A1648),CHAR(34),
", MethodLink:  ",CHAR(34),INDEX(Methods[Method Link],$A1648),CHAR(34),
", OrganizationID: *OrganizationID",TEXT(MATCH(INDEX(Methods[Organization Name],$A1648),Organizations[Organization Name],0),"0000"),"}"))</f>
        <v>#REF!</v>
      </c>
      <c r="Q1648" t="e">
        <f>IF(INDEX(Variables[Variable Type],$A1648)="","",
CONCATENATE("  - &amp;VariableID",TEXT($A1648,"0000"),
" {","VariableTypeCV:  ",CHAR(34),INDEX(Variables[Variable Type],$A1648),CHAR(34),
", VariableCode:  ",CHAR(34),INDEX(Variables[Variable Code],$A1648),CHAR(34),
", VariableNameCV:  ",CHAR(34),INDEX(Variables[Variable Name],$A1648),CHAR(34),
", VariableDefinition:  ",CHAR(34),INDEX(Variables[Variable Definition],$A1648),CHAR(34),
", SpecciationCV:  ",CHAR(34),INDEX(Variables[Speciation],$A1648),CHAR(34),
", NoDataValue:  ",CHAR(34),INDEX(Variables[No Data Value],$A1648),CHAR(34),"}"))</f>
        <v>#REF!</v>
      </c>
    </row>
    <row r="1649" spans="1:17" x14ac:dyDescent="0.25">
      <c r="A1649">
        <v>1646</v>
      </c>
      <c r="D1649" t="e">
        <f>IF(INDEX(People[First Name],$A1649)="","",
CONCATENATE("  - &amp;PersonID",TEXT($A1649,"0000"),
" {","PersonFirstName:  ",CHAR(34),INDEX(People[First Name],$A1649),CHAR(34),
", PersonMiddleName:  ",CHAR(34),INDEX(People[Middle Name],$A1649),CHAR(34),
", PersonLastName:  ",CHAR(34),INDEX(People[Last Name],$A1649),CHAR(34),"}"))</f>
        <v>#REF!</v>
      </c>
      <c r="E1649" t="e">
        <f>IF(INDEX(Organizations[Organization Type '[CV']],$A1649)="","",
CONCATENATE("  - &amp;OrganizationID",TEXT($A1649,"0000"),
" {","OrganizationTypeCV:  ",CHAR(34),INDEX(Organizations[Organization Type '[CV']],$A1649),CHAR(34),
", OrganizationCode:  ",CHAR(34),INDEX(Organizations[Organization Code],$A1649),CHAR(34),
", OrganizationName:  ",CHAR(34),INDEX(Organizations[Organization Name],$A1649),CHAR(34),
", OrganizationDescription:  ",CHAR(34),INDEX(Organizations[Organization Description],$A1649),CHAR(34),
", OrganizationLink:  ",CHAR(34),INDEX(Organizations[Organization Link],$A1649),CHAR(34),"}"))</f>
        <v>#REF!</v>
      </c>
      <c r="F1649" t="e">
        <f>IF(INDEX(People[First Name],$A1649)="","",
CONCATENATE("  - &amp;AffiliationID",TEXT($A1649,"0000"),
" {PersonID: *PersonID",TEXT($A1649,"0000"),
", OrganizationID: *OrganizationID",TEXT(MATCH(INDEX(People[Organization Name],$A1649),Organizations[Organization Name],0),"0000"),
", IsPrimaryOrganizationContact: , AffiliationStartDate: , AffiliationEndDate: , PrimaryPhone: ",
", PrimaryEmail: ",CHAR(34),INDEX(People[Primary Email],$A1649),CHAR(34),
", PrimaryAddress: ",CHAR(34),INDEX(People[Primary Address],$A1649),CHAR(34),
", PersonLink: }"))</f>
        <v>#REF!</v>
      </c>
      <c r="H1649" t="e">
        <f>IF(COUNTA(CitationInformation)=0,"",IF(INDEX(AuthorList[Author Name],$A1649)="","",
CONCATENATE("  - &amp;AuthorListID",TEXT($A1649,"0000"),
"  {CitationID: *CitationID0001",
", PersonID: *PersonID",TEXT(MATCH(INDEX(AuthorList[Author Name],$A1649),People[Full Name],0),"0000"),
", AuthorOrder: ",INDEX(AuthorList[Author Number],$A1649),"}")))</f>
        <v>#REF!</v>
      </c>
      <c r="K1649" t="e">
        <f>IF(INDEX(SamplingFeatures[Feature Code],$A1649)="","",
CONCATENATE("  - &amp;SamplingFeatureID",TEXT($A1649,"0000"),
" {","SamplingFeatureUUID:  ",CHAR(34),INDEX(SamplingFeatures[Sampling Feature UUID],$A1649),CHAR(34),
", SamplingFeatureTypeCV:  ",CHAR(34),INDEX(SamplingFeatures[Sampling Feature Type],$A1649),CHAR(34),
", SamplingFeatureCode:  ",CHAR(34),INDEX(SamplingFeatures[Feature Code],$A1649),CHAR(34),
", SamplingFeatureName:  ",CHAR(34),INDEX(SamplingFeatures[Feature Name],$A1649),CHAR(34),
", SamplingFeatureDescription:  ",CHAR(34),INDEX(SamplingFeatures[Feature Description],$A1649),CHAR(34),
", SamplingFeatureGeotypeCV:  ",CHAR(34),INDEX(SamplingFeatures[Feature Geo Type],$A1649),CHAR(34),
", FeatureGeometry:  ",CHAR(34),INDEX(SamplingFeatures[Feature Geometry],$A1649),CHAR(34),
", Elevation_m:  ",CHAR(34),INDEX(SamplingFeatures[Elevation_m],$A1649),CHAR(34),
", ElevationDatumCV:  ",CHAR(34),ElevationDatum,CHAR(34),"}"))</f>
        <v>#REF!</v>
      </c>
      <c r="L1649" t="e">
        <f>IF(INDEX(SamplingFeatures[Sampling Feature Type],$A1649)&lt;&gt;"Site","",
CONCATENATE("  - &amp;SiteID",TEXT(SUMPRODUCT(--($L$3:$L1648&lt;&gt;"")),"0000"),
" {","SamplingFeatureID:  *SamplingFeatureID",TEXT($A1649,"0000"),
", SiteTypeCV:  ",CHAR(34),INDEX(Sites[Site Type],$A1649),CHAR(34),
", Latitude:  ",INDEX(Sites[Latitude],$A1649),
", Longitude:  ",INDEX(Sites[Longitude],$A1649),
", SRSName:  ",CHAR(34),LatLonDatum,CHAR(34),"}"))</f>
        <v>#REF!</v>
      </c>
      <c r="M1649" t="e">
        <f>IF(INDEX(SamplingFeatures[Sampling Feature Type],$A1649)&lt;&gt;"Specimen","",
CONCATENATE("  - &amp;SpecimenID",TEXT(SUMPRODUCT(--($M$3:$M1648&lt;&gt;"")),"0000"),
" {","SamplingFeatureID:  *SamplingFeatureID",TEXT($A1649,"0000"),
", SpecimenTypeCV:  ",CHAR(34),INDEX(Specimens[Specimen Type],$A1649),CHAR(34),
", SpecimenMediumCV:  ",INDEX(Specimens[Specimen Medium],$A1649),
", IsFieldSpecimen:  ",CHAR(34),INDEX(Specimens[Is Field Specimen?],$A1649),CHAR(34),"}"))</f>
        <v>#REF!</v>
      </c>
      <c r="N1649" t="e">
        <f>IF(COUNTA(SpatialOffsets[])=0,"", IF(INDEX(SpatialOffsets[Spatial Offset Type],$A1649)="","",
CONCATENATE("  - &amp;SpatialOffsetID",TEXT($A1649,"0000"),
" {","SpatialOffsetTypeCV:  ",CHAR(34),INDEX(SpatialOffsets[Spatial Offset Type],$A1649),CHAR(34),
", Offset1Value:  ",INDEX(SpatialOffsets[Offset 1 Value],$A1649),
", Offset1UnitID:  ",CHAR(34),INDEX(SpatialOffsets[Offset 1 Unit],$A1649),CHAR(34),
", Offset2Value:  ",INDEX(SpatialOffsets[Offset 2 Value],$A1649),
", Offset2UnitID:  ",CHAR(34),INDEX(SpatialOffsets[Offset 2 Unit],$A1649),CHAR(34),
", Offset3Value:  ",INDEX(SpatialOffsets[Offset 3 Value],$A1649),
", Offset3UnitID:  ",CHAR(34),INDEX(SpatialOffsets[Offset 3 Unit],$A1649),CHAR(34),,"}")))</f>
        <v>#REF!</v>
      </c>
      <c r="O1649" t="e">
        <f>IF(COUNTA(RelatedFeatures[])=0,"", IF(INDEX(RelatedFeatures[First Sampling Feature Code],$A1649)="","",
CONCATENATE("  - &amp;RelationID",TEXT($A1649,"0000"),
" {","SamplingFeatureID:  *SamplingFeatureID",TEXT(MATCH(INDEX(RelatedFeatures[First Sampling Feature Code],$A1649),SamplingFeatures[Feature Code],0),"0000"),
", RelationshipTypeCV:  ",CHAR(34),INDEX(RelatedFeatures[Relationship Type],$A1649),CHAR(34),
", RelatedFeatureID: *SamplingFeatureID",TEXT(MATCH(INDEX(RelatedFeatures[Second Sampling Feature Code],$A1649),SamplingFeatures[Feature Code],0),"0000"),
", SpatialOffsetID:  ",IF(INDEX(RelatedFeatures[Offset Number],$A1649)="","",CONCATENATE("*SpatialOffsetID",TEXT(INDEX(RelatedFeatures[Offset Number],$A1649),"0000"))),"}")))</f>
        <v>#REF!</v>
      </c>
      <c r="P1649" t="e">
        <f>IF(INDEX(Methods[Method Type],$A1649)="","",
CONCATENATE("  - &amp;MethodID",TEXT($A1649,"0000"),
" {","MethodTypeCV:  ",CHAR(34),INDEX(Methods[Method Type],$A1649),CHAR(34),
", MethodCode:  ",CHAR(34),INDEX(Methods[Method Code],$A1649),CHAR(34),
", MethodName:  ",CHAR(34),INDEX(Methods[Method Name],$A1649),CHAR(34),
", MethodDescription:  ",CHAR(34),INDEX(Methods[Method Description],$A1649),CHAR(34),
", MethodLink:  ",CHAR(34),INDEX(Methods[Method Link],$A1649),CHAR(34),
", OrganizationID: *OrganizationID",TEXT(MATCH(INDEX(Methods[Organization Name],$A1649),Organizations[Organization Name],0),"0000"),"}"))</f>
        <v>#REF!</v>
      </c>
      <c r="Q1649" t="e">
        <f>IF(INDEX(Variables[Variable Type],$A1649)="","",
CONCATENATE("  - &amp;VariableID",TEXT($A1649,"0000"),
" {","VariableTypeCV:  ",CHAR(34),INDEX(Variables[Variable Type],$A1649),CHAR(34),
", VariableCode:  ",CHAR(34),INDEX(Variables[Variable Code],$A1649),CHAR(34),
", VariableNameCV:  ",CHAR(34),INDEX(Variables[Variable Name],$A1649),CHAR(34),
", VariableDefinition:  ",CHAR(34),INDEX(Variables[Variable Definition],$A1649),CHAR(34),
", SpecciationCV:  ",CHAR(34),INDEX(Variables[Speciation],$A1649),CHAR(34),
", NoDataValue:  ",CHAR(34),INDEX(Variables[No Data Value],$A1649),CHAR(34),"}"))</f>
        <v>#REF!</v>
      </c>
    </row>
    <row r="1650" spans="1:17" x14ac:dyDescent="0.25">
      <c r="A1650">
        <v>1647</v>
      </c>
      <c r="D1650" t="e">
        <f>IF(INDEX(People[First Name],$A1650)="","",
CONCATENATE("  - &amp;PersonID",TEXT($A1650,"0000"),
" {","PersonFirstName:  ",CHAR(34),INDEX(People[First Name],$A1650),CHAR(34),
", PersonMiddleName:  ",CHAR(34),INDEX(People[Middle Name],$A1650),CHAR(34),
", PersonLastName:  ",CHAR(34),INDEX(People[Last Name],$A1650),CHAR(34),"}"))</f>
        <v>#REF!</v>
      </c>
      <c r="E1650" t="e">
        <f>IF(INDEX(Organizations[Organization Type '[CV']],$A1650)="","",
CONCATENATE("  - &amp;OrganizationID",TEXT($A1650,"0000"),
" {","OrganizationTypeCV:  ",CHAR(34),INDEX(Organizations[Organization Type '[CV']],$A1650),CHAR(34),
", OrganizationCode:  ",CHAR(34),INDEX(Organizations[Organization Code],$A1650),CHAR(34),
", OrganizationName:  ",CHAR(34),INDEX(Organizations[Organization Name],$A1650),CHAR(34),
", OrganizationDescription:  ",CHAR(34),INDEX(Organizations[Organization Description],$A1650),CHAR(34),
", OrganizationLink:  ",CHAR(34),INDEX(Organizations[Organization Link],$A1650),CHAR(34),"}"))</f>
        <v>#REF!</v>
      </c>
      <c r="F1650" t="e">
        <f>IF(INDEX(People[First Name],$A1650)="","",
CONCATENATE("  - &amp;AffiliationID",TEXT($A1650,"0000"),
" {PersonID: *PersonID",TEXT($A1650,"0000"),
", OrganizationID: *OrganizationID",TEXT(MATCH(INDEX(People[Organization Name],$A1650),Organizations[Organization Name],0),"0000"),
", IsPrimaryOrganizationContact: , AffiliationStartDate: , AffiliationEndDate: , PrimaryPhone: ",
", PrimaryEmail: ",CHAR(34),INDEX(People[Primary Email],$A1650),CHAR(34),
", PrimaryAddress: ",CHAR(34),INDEX(People[Primary Address],$A1650),CHAR(34),
", PersonLink: }"))</f>
        <v>#REF!</v>
      </c>
      <c r="H1650" t="e">
        <f>IF(COUNTA(CitationInformation)=0,"",IF(INDEX(AuthorList[Author Name],$A1650)="","",
CONCATENATE("  - &amp;AuthorListID",TEXT($A1650,"0000"),
"  {CitationID: *CitationID0001",
", PersonID: *PersonID",TEXT(MATCH(INDEX(AuthorList[Author Name],$A1650),People[Full Name],0),"0000"),
", AuthorOrder: ",INDEX(AuthorList[Author Number],$A1650),"}")))</f>
        <v>#REF!</v>
      </c>
      <c r="K1650" t="e">
        <f>IF(INDEX(SamplingFeatures[Feature Code],$A1650)="","",
CONCATENATE("  - &amp;SamplingFeatureID",TEXT($A1650,"0000"),
" {","SamplingFeatureUUID:  ",CHAR(34),INDEX(SamplingFeatures[Sampling Feature UUID],$A1650),CHAR(34),
", SamplingFeatureTypeCV:  ",CHAR(34),INDEX(SamplingFeatures[Sampling Feature Type],$A1650),CHAR(34),
", SamplingFeatureCode:  ",CHAR(34),INDEX(SamplingFeatures[Feature Code],$A1650),CHAR(34),
", SamplingFeatureName:  ",CHAR(34),INDEX(SamplingFeatures[Feature Name],$A1650),CHAR(34),
", SamplingFeatureDescription:  ",CHAR(34),INDEX(SamplingFeatures[Feature Description],$A1650),CHAR(34),
", SamplingFeatureGeotypeCV:  ",CHAR(34),INDEX(SamplingFeatures[Feature Geo Type],$A1650),CHAR(34),
", FeatureGeometry:  ",CHAR(34),INDEX(SamplingFeatures[Feature Geometry],$A1650),CHAR(34),
", Elevation_m:  ",CHAR(34),INDEX(SamplingFeatures[Elevation_m],$A1650),CHAR(34),
", ElevationDatumCV:  ",CHAR(34),ElevationDatum,CHAR(34),"}"))</f>
        <v>#REF!</v>
      </c>
      <c r="L1650" t="e">
        <f>IF(INDEX(SamplingFeatures[Sampling Feature Type],$A1650)&lt;&gt;"Site","",
CONCATENATE("  - &amp;SiteID",TEXT(SUMPRODUCT(--($L$3:$L1649&lt;&gt;"")),"0000"),
" {","SamplingFeatureID:  *SamplingFeatureID",TEXT($A1650,"0000"),
", SiteTypeCV:  ",CHAR(34),INDEX(Sites[Site Type],$A1650),CHAR(34),
", Latitude:  ",INDEX(Sites[Latitude],$A1650),
", Longitude:  ",INDEX(Sites[Longitude],$A1650),
", SRSName:  ",CHAR(34),LatLonDatum,CHAR(34),"}"))</f>
        <v>#REF!</v>
      </c>
      <c r="M1650" t="e">
        <f>IF(INDEX(SamplingFeatures[Sampling Feature Type],$A1650)&lt;&gt;"Specimen","",
CONCATENATE("  - &amp;SpecimenID",TEXT(SUMPRODUCT(--($M$3:$M1649&lt;&gt;"")),"0000"),
" {","SamplingFeatureID:  *SamplingFeatureID",TEXT($A1650,"0000"),
", SpecimenTypeCV:  ",CHAR(34),INDEX(Specimens[Specimen Type],$A1650),CHAR(34),
", SpecimenMediumCV:  ",INDEX(Specimens[Specimen Medium],$A1650),
", IsFieldSpecimen:  ",CHAR(34),INDEX(Specimens[Is Field Specimen?],$A1650),CHAR(34),"}"))</f>
        <v>#REF!</v>
      </c>
      <c r="N1650" t="e">
        <f>IF(COUNTA(SpatialOffsets[])=0,"", IF(INDEX(SpatialOffsets[Spatial Offset Type],$A1650)="","",
CONCATENATE("  - &amp;SpatialOffsetID",TEXT($A1650,"0000"),
" {","SpatialOffsetTypeCV:  ",CHAR(34),INDEX(SpatialOffsets[Spatial Offset Type],$A1650),CHAR(34),
", Offset1Value:  ",INDEX(SpatialOffsets[Offset 1 Value],$A1650),
", Offset1UnitID:  ",CHAR(34),INDEX(SpatialOffsets[Offset 1 Unit],$A1650),CHAR(34),
", Offset2Value:  ",INDEX(SpatialOffsets[Offset 2 Value],$A1650),
", Offset2UnitID:  ",CHAR(34),INDEX(SpatialOffsets[Offset 2 Unit],$A1650),CHAR(34),
", Offset3Value:  ",INDEX(SpatialOffsets[Offset 3 Value],$A1650),
", Offset3UnitID:  ",CHAR(34),INDEX(SpatialOffsets[Offset 3 Unit],$A1650),CHAR(34),,"}")))</f>
        <v>#REF!</v>
      </c>
      <c r="O1650" t="e">
        <f>IF(COUNTA(RelatedFeatures[])=0,"", IF(INDEX(RelatedFeatures[First Sampling Feature Code],$A1650)="","",
CONCATENATE("  - &amp;RelationID",TEXT($A1650,"0000"),
" {","SamplingFeatureID:  *SamplingFeatureID",TEXT(MATCH(INDEX(RelatedFeatures[First Sampling Feature Code],$A1650),SamplingFeatures[Feature Code],0),"0000"),
", RelationshipTypeCV:  ",CHAR(34),INDEX(RelatedFeatures[Relationship Type],$A1650),CHAR(34),
", RelatedFeatureID: *SamplingFeatureID",TEXT(MATCH(INDEX(RelatedFeatures[Second Sampling Feature Code],$A1650),SamplingFeatures[Feature Code],0),"0000"),
", SpatialOffsetID:  ",IF(INDEX(RelatedFeatures[Offset Number],$A1650)="","",CONCATENATE("*SpatialOffsetID",TEXT(INDEX(RelatedFeatures[Offset Number],$A1650),"0000"))),"}")))</f>
        <v>#REF!</v>
      </c>
      <c r="P1650" t="e">
        <f>IF(INDEX(Methods[Method Type],$A1650)="","",
CONCATENATE("  - &amp;MethodID",TEXT($A1650,"0000"),
" {","MethodTypeCV:  ",CHAR(34),INDEX(Methods[Method Type],$A1650),CHAR(34),
", MethodCode:  ",CHAR(34),INDEX(Methods[Method Code],$A1650),CHAR(34),
", MethodName:  ",CHAR(34),INDEX(Methods[Method Name],$A1650),CHAR(34),
", MethodDescription:  ",CHAR(34),INDEX(Methods[Method Description],$A1650),CHAR(34),
", MethodLink:  ",CHAR(34),INDEX(Methods[Method Link],$A1650),CHAR(34),
", OrganizationID: *OrganizationID",TEXT(MATCH(INDEX(Methods[Organization Name],$A1650),Organizations[Organization Name],0),"0000"),"}"))</f>
        <v>#REF!</v>
      </c>
      <c r="Q1650" t="e">
        <f>IF(INDEX(Variables[Variable Type],$A1650)="","",
CONCATENATE("  - &amp;VariableID",TEXT($A1650,"0000"),
" {","VariableTypeCV:  ",CHAR(34),INDEX(Variables[Variable Type],$A1650),CHAR(34),
", VariableCode:  ",CHAR(34),INDEX(Variables[Variable Code],$A1650),CHAR(34),
", VariableNameCV:  ",CHAR(34),INDEX(Variables[Variable Name],$A1650),CHAR(34),
", VariableDefinition:  ",CHAR(34),INDEX(Variables[Variable Definition],$A1650),CHAR(34),
", SpecciationCV:  ",CHAR(34),INDEX(Variables[Speciation],$A1650),CHAR(34),
", NoDataValue:  ",CHAR(34),INDEX(Variables[No Data Value],$A1650),CHAR(34),"}"))</f>
        <v>#REF!</v>
      </c>
    </row>
    <row r="1651" spans="1:17" x14ac:dyDescent="0.25">
      <c r="A1651">
        <v>1648</v>
      </c>
      <c r="D1651" t="e">
        <f>IF(INDEX(People[First Name],$A1651)="","",
CONCATENATE("  - &amp;PersonID",TEXT($A1651,"0000"),
" {","PersonFirstName:  ",CHAR(34),INDEX(People[First Name],$A1651),CHAR(34),
", PersonMiddleName:  ",CHAR(34),INDEX(People[Middle Name],$A1651),CHAR(34),
", PersonLastName:  ",CHAR(34),INDEX(People[Last Name],$A1651),CHAR(34),"}"))</f>
        <v>#REF!</v>
      </c>
      <c r="E1651" t="e">
        <f>IF(INDEX(Organizations[Organization Type '[CV']],$A1651)="","",
CONCATENATE("  - &amp;OrganizationID",TEXT($A1651,"0000"),
" {","OrganizationTypeCV:  ",CHAR(34),INDEX(Organizations[Organization Type '[CV']],$A1651),CHAR(34),
", OrganizationCode:  ",CHAR(34),INDEX(Organizations[Organization Code],$A1651),CHAR(34),
", OrganizationName:  ",CHAR(34),INDEX(Organizations[Organization Name],$A1651),CHAR(34),
", OrganizationDescription:  ",CHAR(34),INDEX(Organizations[Organization Description],$A1651),CHAR(34),
", OrganizationLink:  ",CHAR(34),INDEX(Organizations[Organization Link],$A1651),CHAR(34),"}"))</f>
        <v>#REF!</v>
      </c>
      <c r="F1651" t="e">
        <f>IF(INDEX(People[First Name],$A1651)="","",
CONCATENATE("  - &amp;AffiliationID",TEXT($A1651,"0000"),
" {PersonID: *PersonID",TEXT($A1651,"0000"),
", OrganizationID: *OrganizationID",TEXT(MATCH(INDEX(People[Organization Name],$A1651),Organizations[Organization Name],0),"0000"),
", IsPrimaryOrganizationContact: , AffiliationStartDate: , AffiliationEndDate: , PrimaryPhone: ",
", PrimaryEmail: ",CHAR(34),INDEX(People[Primary Email],$A1651),CHAR(34),
", PrimaryAddress: ",CHAR(34),INDEX(People[Primary Address],$A1651),CHAR(34),
", PersonLink: }"))</f>
        <v>#REF!</v>
      </c>
      <c r="H1651" t="e">
        <f>IF(COUNTA(CitationInformation)=0,"",IF(INDEX(AuthorList[Author Name],$A1651)="","",
CONCATENATE("  - &amp;AuthorListID",TEXT($A1651,"0000"),
"  {CitationID: *CitationID0001",
", PersonID: *PersonID",TEXT(MATCH(INDEX(AuthorList[Author Name],$A1651),People[Full Name],0),"0000"),
", AuthorOrder: ",INDEX(AuthorList[Author Number],$A1651),"}")))</f>
        <v>#REF!</v>
      </c>
      <c r="K1651" t="e">
        <f>IF(INDEX(SamplingFeatures[Feature Code],$A1651)="","",
CONCATENATE("  - &amp;SamplingFeatureID",TEXT($A1651,"0000"),
" {","SamplingFeatureUUID:  ",CHAR(34),INDEX(SamplingFeatures[Sampling Feature UUID],$A1651),CHAR(34),
", SamplingFeatureTypeCV:  ",CHAR(34),INDEX(SamplingFeatures[Sampling Feature Type],$A1651),CHAR(34),
", SamplingFeatureCode:  ",CHAR(34),INDEX(SamplingFeatures[Feature Code],$A1651),CHAR(34),
", SamplingFeatureName:  ",CHAR(34),INDEX(SamplingFeatures[Feature Name],$A1651),CHAR(34),
", SamplingFeatureDescription:  ",CHAR(34),INDEX(SamplingFeatures[Feature Description],$A1651),CHAR(34),
", SamplingFeatureGeotypeCV:  ",CHAR(34),INDEX(SamplingFeatures[Feature Geo Type],$A1651),CHAR(34),
", FeatureGeometry:  ",CHAR(34),INDEX(SamplingFeatures[Feature Geometry],$A1651),CHAR(34),
", Elevation_m:  ",CHAR(34),INDEX(SamplingFeatures[Elevation_m],$A1651),CHAR(34),
", ElevationDatumCV:  ",CHAR(34),ElevationDatum,CHAR(34),"}"))</f>
        <v>#REF!</v>
      </c>
      <c r="L1651" t="e">
        <f>IF(INDEX(SamplingFeatures[Sampling Feature Type],$A1651)&lt;&gt;"Site","",
CONCATENATE("  - &amp;SiteID",TEXT(SUMPRODUCT(--($L$3:$L1650&lt;&gt;"")),"0000"),
" {","SamplingFeatureID:  *SamplingFeatureID",TEXT($A1651,"0000"),
", SiteTypeCV:  ",CHAR(34),INDEX(Sites[Site Type],$A1651),CHAR(34),
", Latitude:  ",INDEX(Sites[Latitude],$A1651),
", Longitude:  ",INDEX(Sites[Longitude],$A1651),
", SRSName:  ",CHAR(34),LatLonDatum,CHAR(34),"}"))</f>
        <v>#REF!</v>
      </c>
      <c r="M1651" t="e">
        <f>IF(INDEX(SamplingFeatures[Sampling Feature Type],$A1651)&lt;&gt;"Specimen","",
CONCATENATE("  - &amp;SpecimenID",TEXT(SUMPRODUCT(--($M$3:$M1650&lt;&gt;"")),"0000"),
" {","SamplingFeatureID:  *SamplingFeatureID",TEXT($A1651,"0000"),
", SpecimenTypeCV:  ",CHAR(34),INDEX(Specimens[Specimen Type],$A1651),CHAR(34),
", SpecimenMediumCV:  ",INDEX(Specimens[Specimen Medium],$A1651),
", IsFieldSpecimen:  ",CHAR(34),INDEX(Specimens[Is Field Specimen?],$A1651),CHAR(34),"}"))</f>
        <v>#REF!</v>
      </c>
      <c r="N1651" t="e">
        <f>IF(COUNTA(SpatialOffsets[])=0,"", IF(INDEX(SpatialOffsets[Spatial Offset Type],$A1651)="","",
CONCATENATE("  - &amp;SpatialOffsetID",TEXT($A1651,"0000"),
" {","SpatialOffsetTypeCV:  ",CHAR(34),INDEX(SpatialOffsets[Spatial Offset Type],$A1651),CHAR(34),
", Offset1Value:  ",INDEX(SpatialOffsets[Offset 1 Value],$A1651),
", Offset1UnitID:  ",CHAR(34),INDEX(SpatialOffsets[Offset 1 Unit],$A1651),CHAR(34),
", Offset2Value:  ",INDEX(SpatialOffsets[Offset 2 Value],$A1651),
", Offset2UnitID:  ",CHAR(34),INDEX(SpatialOffsets[Offset 2 Unit],$A1651),CHAR(34),
", Offset3Value:  ",INDEX(SpatialOffsets[Offset 3 Value],$A1651),
", Offset3UnitID:  ",CHAR(34),INDEX(SpatialOffsets[Offset 3 Unit],$A1651),CHAR(34),,"}")))</f>
        <v>#REF!</v>
      </c>
      <c r="O1651" t="e">
        <f>IF(COUNTA(RelatedFeatures[])=0,"", IF(INDEX(RelatedFeatures[First Sampling Feature Code],$A1651)="","",
CONCATENATE("  - &amp;RelationID",TEXT($A1651,"0000"),
" {","SamplingFeatureID:  *SamplingFeatureID",TEXT(MATCH(INDEX(RelatedFeatures[First Sampling Feature Code],$A1651),SamplingFeatures[Feature Code],0),"0000"),
", RelationshipTypeCV:  ",CHAR(34),INDEX(RelatedFeatures[Relationship Type],$A1651),CHAR(34),
", RelatedFeatureID: *SamplingFeatureID",TEXT(MATCH(INDEX(RelatedFeatures[Second Sampling Feature Code],$A1651),SamplingFeatures[Feature Code],0),"0000"),
", SpatialOffsetID:  ",IF(INDEX(RelatedFeatures[Offset Number],$A1651)="","",CONCATENATE("*SpatialOffsetID",TEXT(INDEX(RelatedFeatures[Offset Number],$A1651),"0000"))),"}")))</f>
        <v>#REF!</v>
      </c>
      <c r="P1651" t="e">
        <f>IF(INDEX(Methods[Method Type],$A1651)="","",
CONCATENATE("  - &amp;MethodID",TEXT($A1651,"0000"),
" {","MethodTypeCV:  ",CHAR(34),INDEX(Methods[Method Type],$A1651),CHAR(34),
", MethodCode:  ",CHAR(34),INDEX(Methods[Method Code],$A1651),CHAR(34),
", MethodName:  ",CHAR(34),INDEX(Methods[Method Name],$A1651),CHAR(34),
", MethodDescription:  ",CHAR(34),INDEX(Methods[Method Description],$A1651),CHAR(34),
", MethodLink:  ",CHAR(34),INDEX(Methods[Method Link],$A1651),CHAR(34),
", OrganizationID: *OrganizationID",TEXT(MATCH(INDEX(Methods[Organization Name],$A1651),Organizations[Organization Name],0),"0000"),"}"))</f>
        <v>#REF!</v>
      </c>
      <c r="Q1651" t="e">
        <f>IF(INDEX(Variables[Variable Type],$A1651)="","",
CONCATENATE("  - &amp;VariableID",TEXT($A1651,"0000"),
" {","VariableTypeCV:  ",CHAR(34),INDEX(Variables[Variable Type],$A1651),CHAR(34),
", VariableCode:  ",CHAR(34),INDEX(Variables[Variable Code],$A1651),CHAR(34),
", VariableNameCV:  ",CHAR(34),INDEX(Variables[Variable Name],$A1651),CHAR(34),
", VariableDefinition:  ",CHAR(34),INDEX(Variables[Variable Definition],$A1651),CHAR(34),
", SpecciationCV:  ",CHAR(34),INDEX(Variables[Speciation],$A1651),CHAR(34),
", NoDataValue:  ",CHAR(34),INDEX(Variables[No Data Value],$A1651),CHAR(34),"}"))</f>
        <v>#REF!</v>
      </c>
    </row>
    <row r="1652" spans="1:17" x14ac:dyDescent="0.25">
      <c r="A1652">
        <v>1649</v>
      </c>
      <c r="D1652" t="e">
        <f>IF(INDEX(People[First Name],$A1652)="","",
CONCATENATE("  - &amp;PersonID",TEXT($A1652,"0000"),
" {","PersonFirstName:  ",CHAR(34),INDEX(People[First Name],$A1652),CHAR(34),
", PersonMiddleName:  ",CHAR(34),INDEX(People[Middle Name],$A1652),CHAR(34),
", PersonLastName:  ",CHAR(34),INDEX(People[Last Name],$A1652),CHAR(34),"}"))</f>
        <v>#REF!</v>
      </c>
      <c r="E1652" t="e">
        <f>IF(INDEX(Organizations[Organization Type '[CV']],$A1652)="","",
CONCATENATE("  - &amp;OrganizationID",TEXT($A1652,"0000"),
" {","OrganizationTypeCV:  ",CHAR(34),INDEX(Organizations[Organization Type '[CV']],$A1652),CHAR(34),
", OrganizationCode:  ",CHAR(34),INDEX(Organizations[Organization Code],$A1652),CHAR(34),
", OrganizationName:  ",CHAR(34),INDEX(Organizations[Organization Name],$A1652),CHAR(34),
", OrganizationDescription:  ",CHAR(34),INDEX(Organizations[Organization Description],$A1652),CHAR(34),
", OrganizationLink:  ",CHAR(34),INDEX(Organizations[Organization Link],$A1652),CHAR(34),"}"))</f>
        <v>#REF!</v>
      </c>
      <c r="F1652" t="e">
        <f>IF(INDEX(People[First Name],$A1652)="","",
CONCATENATE("  - &amp;AffiliationID",TEXT($A1652,"0000"),
" {PersonID: *PersonID",TEXT($A1652,"0000"),
", OrganizationID: *OrganizationID",TEXT(MATCH(INDEX(People[Organization Name],$A1652),Organizations[Organization Name],0),"0000"),
", IsPrimaryOrganizationContact: , AffiliationStartDate: , AffiliationEndDate: , PrimaryPhone: ",
", PrimaryEmail: ",CHAR(34),INDEX(People[Primary Email],$A1652),CHAR(34),
", PrimaryAddress: ",CHAR(34),INDEX(People[Primary Address],$A1652),CHAR(34),
", PersonLink: }"))</f>
        <v>#REF!</v>
      </c>
      <c r="H1652" t="e">
        <f>IF(COUNTA(CitationInformation)=0,"",IF(INDEX(AuthorList[Author Name],$A1652)="","",
CONCATENATE("  - &amp;AuthorListID",TEXT($A1652,"0000"),
"  {CitationID: *CitationID0001",
", PersonID: *PersonID",TEXT(MATCH(INDEX(AuthorList[Author Name],$A1652),People[Full Name],0),"0000"),
", AuthorOrder: ",INDEX(AuthorList[Author Number],$A1652),"}")))</f>
        <v>#REF!</v>
      </c>
      <c r="K1652" t="e">
        <f>IF(INDEX(SamplingFeatures[Feature Code],$A1652)="","",
CONCATENATE("  - &amp;SamplingFeatureID",TEXT($A1652,"0000"),
" {","SamplingFeatureUUID:  ",CHAR(34),INDEX(SamplingFeatures[Sampling Feature UUID],$A1652),CHAR(34),
", SamplingFeatureTypeCV:  ",CHAR(34),INDEX(SamplingFeatures[Sampling Feature Type],$A1652),CHAR(34),
", SamplingFeatureCode:  ",CHAR(34),INDEX(SamplingFeatures[Feature Code],$A1652),CHAR(34),
", SamplingFeatureName:  ",CHAR(34),INDEX(SamplingFeatures[Feature Name],$A1652),CHAR(34),
", SamplingFeatureDescription:  ",CHAR(34),INDEX(SamplingFeatures[Feature Description],$A1652),CHAR(34),
", SamplingFeatureGeotypeCV:  ",CHAR(34),INDEX(SamplingFeatures[Feature Geo Type],$A1652),CHAR(34),
", FeatureGeometry:  ",CHAR(34),INDEX(SamplingFeatures[Feature Geometry],$A1652),CHAR(34),
", Elevation_m:  ",CHAR(34),INDEX(SamplingFeatures[Elevation_m],$A1652),CHAR(34),
", ElevationDatumCV:  ",CHAR(34),ElevationDatum,CHAR(34),"}"))</f>
        <v>#REF!</v>
      </c>
      <c r="L1652" t="e">
        <f>IF(INDEX(SamplingFeatures[Sampling Feature Type],$A1652)&lt;&gt;"Site","",
CONCATENATE("  - &amp;SiteID",TEXT(SUMPRODUCT(--($L$3:$L1651&lt;&gt;"")),"0000"),
" {","SamplingFeatureID:  *SamplingFeatureID",TEXT($A1652,"0000"),
", SiteTypeCV:  ",CHAR(34),INDEX(Sites[Site Type],$A1652),CHAR(34),
", Latitude:  ",INDEX(Sites[Latitude],$A1652),
", Longitude:  ",INDEX(Sites[Longitude],$A1652),
", SRSName:  ",CHAR(34),LatLonDatum,CHAR(34),"}"))</f>
        <v>#REF!</v>
      </c>
      <c r="M1652" t="e">
        <f>IF(INDEX(SamplingFeatures[Sampling Feature Type],$A1652)&lt;&gt;"Specimen","",
CONCATENATE("  - &amp;SpecimenID",TEXT(SUMPRODUCT(--($M$3:$M1651&lt;&gt;"")),"0000"),
" {","SamplingFeatureID:  *SamplingFeatureID",TEXT($A1652,"0000"),
", SpecimenTypeCV:  ",CHAR(34),INDEX(Specimens[Specimen Type],$A1652),CHAR(34),
", SpecimenMediumCV:  ",INDEX(Specimens[Specimen Medium],$A1652),
", IsFieldSpecimen:  ",CHAR(34),INDEX(Specimens[Is Field Specimen?],$A1652),CHAR(34),"}"))</f>
        <v>#REF!</v>
      </c>
      <c r="N1652" t="e">
        <f>IF(COUNTA(SpatialOffsets[])=0,"", IF(INDEX(SpatialOffsets[Spatial Offset Type],$A1652)="","",
CONCATENATE("  - &amp;SpatialOffsetID",TEXT($A1652,"0000"),
" {","SpatialOffsetTypeCV:  ",CHAR(34),INDEX(SpatialOffsets[Spatial Offset Type],$A1652),CHAR(34),
", Offset1Value:  ",INDEX(SpatialOffsets[Offset 1 Value],$A1652),
", Offset1UnitID:  ",CHAR(34),INDEX(SpatialOffsets[Offset 1 Unit],$A1652),CHAR(34),
", Offset2Value:  ",INDEX(SpatialOffsets[Offset 2 Value],$A1652),
", Offset2UnitID:  ",CHAR(34),INDEX(SpatialOffsets[Offset 2 Unit],$A1652),CHAR(34),
", Offset3Value:  ",INDEX(SpatialOffsets[Offset 3 Value],$A1652),
", Offset3UnitID:  ",CHAR(34),INDEX(SpatialOffsets[Offset 3 Unit],$A1652),CHAR(34),,"}")))</f>
        <v>#REF!</v>
      </c>
      <c r="O1652" t="e">
        <f>IF(COUNTA(RelatedFeatures[])=0,"", IF(INDEX(RelatedFeatures[First Sampling Feature Code],$A1652)="","",
CONCATENATE("  - &amp;RelationID",TEXT($A1652,"0000"),
" {","SamplingFeatureID:  *SamplingFeatureID",TEXT(MATCH(INDEX(RelatedFeatures[First Sampling Feature Code],$A1652),SamplingFeatures[Feature Code],0),"0000"),
", RelationshipTypeCV:  ",CHAR(34),INDEX(RelatedFeatures[Relationship Type],$A1652),CHAR(34),
", RelatedFeatureID: *SamplingFeatureID",TEXT(MATCH(INDEX(RelatedFeatures[Second Sampling Feature Code],$A1652),SamplingFeatures[Feature Code],0),"0000"),
", SpatialOffsetID:  ",IF(INDEX(RelatedFeatures[Offset Number],$A1652)="","",CONCATENATE("*SpatialOffsetID",TEXT(INDEX(RelatedFeatures[Offset Number],$A1652),"0000"))),"}")))</f>
        <v>#REF!</v>
      </c>
      <c r="P1652" t="e">
        <f>IF(INDEX(Methods[Method Type],$A1652)="","",
CONCATENATE("  - &amp;MethodID",TEXT($A1652,"0000"),
" {","MethodTypeCV:  ",CHAR(34),INDEX(Methods[Method Type],$A1652),CHAR(34),
", MethodCode:  ",CHAR(34),INDEX(Methods[Method Code],$A1652),CHAR(34),
", MethodName:  ",CHAR(34),INDEX(Methods[Method Name],$A1652),CHAR(34),
", MethodDescription:  ",CHAR(34),INDEX(Methods[Method Description],$A1652),CHAR(34),
", MethodLink:  ",CHAR(34),INDEX(Methods[Method Link],$A1652),CHAR(34),
", OrganizationID: *OrganizationID",TEXT(MATCH(INDEX(Methods[Organization Name],$A1652),Organizations[Organization Name],0),"0000"),"}"))</f>
        <v>#REF!</v>
      </c>
      <c r="Q1652" t="e">
        <f>IF(INDEX(Variables[Variable Type],$A1652)="","",
CONCATENATE("  - &amp;VariableID",TEXT($A1652,"0000"),
" {","VariableTypeCV:  ",CHAR(34),INDEX(Variables[Variable Type],$A1652),CHAR(34),
", VariableCode:  ",CHAR(34),INDEX(Variables[Variable Code],$A1652),CHAR(34),
", VariableNameCV:  ",CHAR(34),INDEX(Variables[Variable Name],$A1652),CHAR(34),
", VariableDefinition:  ",CHAR(34),INDEX(Variables[Variable Definition],$A1652),CHAR(34),
", SpecciationCV:  ",CHAR(34),INDEX(Variables[Speciation],$A1652),CHAR(34),
", NoDataValue:  ",CHAR(34),INDEX(Variables[No Data Value],$A1652),CHAR(34),"}"))</f>
        <v>#REF!</v>
      </c>
    </row>
    <row r="1653" spans="1:17" x14ac:dyDescent="0.25">
      <c r="A1653">
        <v>1650</v>
      </c>
      <c r="D1653" t="e">
        <f>IF(INDEX(People[First Name],$A1653)="","",
CONCATENATE("  - &amp;PersonID",TEXT($A1653,"0000"),
" {","PersonFirstName:  ",CHAR(34),INDEX(People[First Name],$A1653),CHAR(34),
", PersonMiddleName:  ",CHAR(34),INDEX(People[Middle Name],$A1653),CHAR(34),
", PersonLastName:  ",CHAR(34),INDEX(People[Last Name],$A1653),CHAR(34),"}"))</f>
        <v>#REF!</v>
      </c>
      <c r="E1653" t="e">
        <f>IF(INDEX(Organizations[Organization Type '[CV']],$A1653)="","",
CONCATENATE("  - &amp;OrganizationID",TEXT($A1653,"0000"),
" {","OrganizationTypeCV:  ",CHAR(34),INDEX(Organizations[Organization Type '[CV']],$A1653),CHAR(34),
", OrganizationCode:  ",CHAR(34),INDEX(Organizations[Organization Code],$A1653),CHAR(34),
", OrganizationName:  ",CHAR(34),INDEX(Organizations[Organization Name],$A1653),CHAR(34),
", OrganizationDescription:  ",CHAR(34),INDEX(Organizations[Organization Description],$A1653),CHAR(34),
", OrganizationLink:  ",CHAR(34),INDEX(Organizations[Organization Link],$A1653),CHAR(34),"}"))</f>
        <v>#REF!</v>
      </c>
      <c r="F1653" t="e">
        <f>IF(INDEX(People[First Name],$A1653)="","",
CONCATENATE("  - &amp;AffiliationID",TEXT($A1653,"0000"),
" {PersonID: *PersonID",TEXT($A1653,"0000"),
", OrganizationID: *OrganizationID",TEXT(MATCH(INDEX(People[Organization Name],$A1653),Organizations[Organization Name],0),"0000"),
", IsPrimaryOrganizationContact: , AffiliationStartDate: , AffiliationEndDate: , PrimaryPhone: ",
", PrimaryEmail: ",CHAR(34),INDEX(People[Primary Email],$A1653),CHAR(34),
", PrimaryAddress: ",CHAR(34),INDEX(People[Primary Address],$A1653),CHAR(34),
", PersonLink: }"))</f>
        <v>#REF!</v>
      </c>
      <c r="H1653" t="e">
        <f>IF(COUNTA(CitationInformation)=0,"",IF(INDEX(AuthorList[Author Name],$A1653)="","",
CONCATENATE("  - &amp;AuthorListID",TEXT($A1653,"0000"),
"  {CitationID: *CitationID0001",
", PersonID: *PersonID",TEXT(MATCH(INDEX(AuthorList[Author Name],$A1653),People[Full Name],0),"0000"),
", AuthorOrder: ",INDEX(AuthorList[Author Number],$A1653),"}")))</f>
        <v>#REF!</v>
      </c>
      <c r="K1653" t="e">
        <f>IF(INDEX(SamplingFeatures[Feature Code],$A1653)="","",
CONCATENATE("  - &amp;SamplingFeatureID",TEXT($A1653,"0000"),
" {","SamplingFeatureUUID:  ",CHAR(34),INDEX(SamplingFeatures[Sampling Feature UUID],$A1653),CHAR(34),
", SamplingFeatureTypeCV:  ",CHAR(34),INDEX(SamplingFeatures[Sampling Feature Type],$A1653),CHAR(34),
", SamplingFeatureCode:  ",CHAR(34),INDEX(SamplingFeatures[Feature Code],$A1653),CHAR(34),
", SamplingFeatureName:  ",CHAR(34),INDEX(SamplingFeatures[Feature Name],$A1653),CHAR(34),
", SamplingFeatureDescription:  ",CHAR(34),INDEX(SamplingFeatures[Feature Description],$A1653),CHAR(34),
", SamplingFeatureGeotypeCV:  ",CHAR(34),INDEX(SamplingFeatures[Feature Geo Type],$A1653),CHAR(34),
", FeatureGeometry:  ",CHAR(34),INDEX(SamplingFeatures[Feature Geometry],$A1653),CHAR(34),
", Elevation_m:  ",CHAR(34),INDEX(SamplingFeatures[Elevation_m],$A1653),CHAR(34),
", ElevationDatumCV:  ",CHAR(34),ElevationDatum,CHAR(34),"}"))</f>
        <v>#REF!</v>
      </c>
      <c r="L1653" t="e">
        <f>IF(INDEX(SamplingFeatures[Sampling Feature Type],$A1653)&lt;&gt;"Site","",
CONCATENATE("  - &amp;SiteID",TEXT(SUMPRODUCT(--($L$3:$L1652&lt;&gt;"")),"0000"),
" {","SamplingFeatureID:  *SamplingFeatureID",TEXT($A1653,"0000"),
", SiteTypeCV:  ",CHAR(34),INDEX(Sites[Site Type],$A1653),CHAR(34),
", Latitude:  ",INDEX(Sites[Latitude],$A1653),
", Longitude:  ",INDEX(Sites[Longitude],$A1653),
", SRSName:  ",CHAR(34),LatLonDatum,CHAR(34),"}"))</f>
        <v>#REF!</v>
      </c>
      <c r="M1653" t="e">
        <f>IF(INDEX(SamplingFeatures[Sampling Feature Type],$A1653)&lt;&gt;"Specimen","",
CONCATENATE("  - &amp;SpecimenID",TEXT(SUMPRODUCT(--($M$3:$M1652&lt;&gt;"")),"0000"),
" {","SamplingFeatureID:  *SamplingFeatureID",TEXT($A1653,"0000"),
", SpecimenTypeCV:  ",CHAR(34),INDEX(Specimens[Specimen Type],$A1653),CHAR(34),
", SpecimenMediumCV:  ",INDEX(Specimens[Specimen Medium],$A1653),
", IsFieldSpecimen:  ",CHAR(34),INDEX(Specimens[Is Field Specimen?],$A1653),CHAR(34),"}"))</f>
        <v>#REF!</v>
      </c>
      <c r="N1653" t="e">
        <f>IF(COUNTA(SpatialOffsets[])=0,"", IF(INDEX(SpatialOffsets[Spatial Offset Type],$A1653)="","",
CONCATENATE("  - &amp;SpatialOffsetID",TEXT($A1653,"0000"),
" {","SpatialOffsetTypeCV:  ",CHAR(34),INDEX(SpatialOffsets[Spatial Offset Type],$A1653),CHAR(34),
", Offset1Value:  ",INDEX(SpatialOffsets[Offset 1 Value],$A1653),
", Offset1UnitID:  ",CHAR(34),INDEX(SpatialOffsets[Offset 1 Unit],$A1653),CHAR(34),
", Offset2Value:  ",INDEX(SpatialOffsets[Offset 2 Value],$A1653),
", Offset2UnitID:  ",CHAR(34),INDEX(SpatialOffsets[Offset 2 Unit],$A1653),CHAR(34),
", Offset3Value:  ",INDEX(SpatialOffsets[Offset 3 Value],$A1653),
", Offset3UnitID:  ",CHAR(34),INDEX(SpatialOffsets[Offset 3 Unit],$A1653),CHAR(34),,"}")))</f>
        <v>#REF!</v>
      </c>
      <c r="O1653" t="e">
        <f>IF(COUNTA(RelatedFeatures[])=0,"", IF(INDEX(RelatedFeatures[First Sampling Feature Code],$A1653)="","",
CONCATENATE("  - &amp;RelationID",TEXT($A1653,"0000"),
" {","SamplingFeatureID:  *SamplingFeatureID",TEXT(MATCH(INDEX(RelatedFeatures[First Sampling Feature Code],$A1653),SamplingFeatures[Feature Code],0),"0000"),
", RelationshipTypeCV:  ",CHAR(34),INDEX(RelatedFeatures[Relationship Type],$A1653),CHAR(34),
", RelatedFeatureID: *SamplingFeatureID",TEXT(MATCH(INDEX(RelatedFeatures[Second Sampling Feature Code],$A1653),SamplingFeatures[Feature Code],0),"0000"),
", SpatialOffsetID:  ",IF(INDEX(RelatedFeatures[Offset Number],$A1653)="","",CONCATENATE("*SpatialOffsetID",TEXT(INDEX(RelatedFeatures[Offset Number],$A1653),"0000"))),"}")))</f>
        <v>#REF!</v>
      </c>
      <c r="P1653" t="e">
        <f>IF(INDEX(Methods[Method Type],$A1653)="","",
CONCATENATE("  - &amp;MethodID",TEXT($A1653,"0000"),
" {","MethodTypeCV:  ",CHAR(34),INDEX(Methods[Method Type],$A1653),CHAR(34),
", MethodCode:  ",CHAR(34),INDEX(Methods[Method Code],$A1653),CHAR(34),
", MethodName:  ",CHAR(34),INDEX(Methods[Method Name],$A1653),CHAR(34),
", MethodDescription:  ",CHAR(34),INDEX(Methods[Method Description],$A1653),CHAR(34),
", MethodLink:  ",CHAR(34),INDEX(Methods[Method Link],$A1653),CHAR(34),
", OrganizationID: *OrganizationID",TEXT(MATCH(INDEX(Methods[Organization Name],$A1653),Organizations[Organization Name],0),"0000"),"}"))</f>
        <v>#REF!</v>
      </c>
      <c r="Q1653" t="e">
        <f>IF(INDEX(Variables[Variable Type],$A1653)="","",
CONCATENATE("  - &amp;VariableID",TEXT($A1653,"0000"),
" {","VariableTypeCV:  ",CHAR(34),INDEX(Variables[Variable Type],$A1653),CHAR(34),
", VariableCode:  ",CHAR(34),INDEX(Variables[Variable Code],$A1653),CHAR(34),
", VariableNameCV:  ",CHAR(34),INDEX(Variables[Variable Name],$A1653),CHAR(34),
", VariableDefinition:  ",CHAR(34),INDEX(Variables[Variable Definition],$A1653),CHAR(34),
", SpecciationCV:  ",CHAR(34),INDEX(Variables[Speciation],$A1653),CHAR(34),
", NoDataValue:  ",CHAR(34),INDEX(Variables[No Data Value],$A1653),CHAR(34),"}"))</f>
        <v>#REF!</v>
      </c>
    </row>
    <row r="1654" spans="1:17" x14ac:dyDescent="0.25">
      <c r="A1654">
        <v>1651</v>
      </c>
      <c r="D1654" t="e">
        <f>IF(INDEX(People[First Name],$A1654)="","",
CONCATENATE("  - &amp;PersonID",TEXT($A1654,"0000"),
" {","PersonFirstName:  ",CHAR(34),INDEX(People[First Name],$A1654),CHAR(34),
", PersonMiddleName:  ",CHAR(34),INDEX(People[Middle Name],$A1654),CHAR(34),
", PersonLastName:  ",CHAR(34),INDEX(People[Last Name],$A1654),CHAR(34),"}"))</f>
        <v>#REF!</v>
      </c>
      <c r="E1654" t="e">
        <f>IF(INDEX(Organizations[Organization Type '[CV']],$A1654)="","",
CONCATENATE("  - &amp;OrganizationID",TEXT($A1654,"0000"),
" {","OrganizationTypeCV:  ",CHAR(34),INDEX(Organizations[Organization Type '[CV']],$A1654),CHAR(34),
", OrganizationCode:  ",CHAR(34),INDEX(Organizations[Organization Code],$A1654),CHAR(34),
", OrganizationName:  ",CHAR(34),INDEX(Organizations[Organization Name],$A1654),CHAR(34),
", OrganizationDescription:  ",CHAR(34),INDEX(Organizations[Organization Description],$A1654),CHAR(34),
", OrganizationLink:  ",CHAR(34),INDEX(Organizations[Organization Link],$A1654),CHAR(34),"}"))</f>
        <v>#REF!</v>
      </c>
      <c r="F1654" t="e">
        <f>IF(INDEX(People[First Name],$A1654)="","",
CONCATENATE("  - &amp;AffiliationID",TEXT($A1654,"0000"),
" {PersonID: *PersonID",TEXT($A1654,"0000"),
", OrganizationID: *OrganizationID",TEXT(MATCH(INDEX(People[Organization Name],$A1654),Organizations[Organization Name],0),"0000"),
", IsPrimaryOrganizationContact: , AffiliationStartDate: , AffiliationEndDate: , PrimaryPhone: ",
", PrimaryEmail: ",CHAR(34),INDEX(People[Primary Email],$A1654),CHAR(34),
", PrimaryAddress: ",CHAR(34),INDEX(People[Primary Address],$A1654),CHAR(34),
", PersonLink: }"))</f>
        <v>#REF!</v>
      </c>
      <c r="H1654" t="e">
        <f>IF(COUNTA(CitationInformation)=0,"",IF(INDEX(AuthorList[Author Name],$A1654)="","",
CONCATENATE("  - &amp;AuthorListID",TEXT($A1654,"0000"),
"  {CitationID: *CitationID0001",
", PersonID: *PersonID",TEXT(MATCH(INDEX(AuthorList[Author Name],$A1654),People[Full Name],0),"0000"),
", AuthorOrder: ",INDEX(AuthorList[Author Number],$A1654),"}")))</f>
        <v>#REF!</v>
      </c>
      <c r="K1654" t="e">
        <f>IF(INDEX(SamplingFeatures[Feature Code],$A1654)="","",
CONCATENATE("  - &amp;SamplingFeatureID",TEXT($A1654,"0000"),
" {","SamplingFeatureUUID:  ",CHAR(34),INDEX(SamplingFeatures[Sampling Feature UUID],$A1654),CHAR(34),
", SamplingFeatureTypeCV:  ",CHAR(34),INDEX(SamplingFeatures[Sampling Feature Type],$A1654),CHAR(34),
", SamplingFeatureCode:  ",CHAR(34),INDEX(SamplingFeatures[Feature Code],$A1654),CHAR(34),
", SamplingFeatureName:  ",CHAR(34),INDEX(SamplingFeatures[Feature Name],$A1654),CHAR(34),
", SamplingFeatureDescription:  ",CHAR(34),INDEX(SamplingFeatures[Feature Description],$A1654),CHAR(34),
", SamplingFeatureGeotypeCV:  ",CHAR(34),INDEX(SamplingFeatures[Feature Geo Type],$A1654),CHAR(34),
", FeatureGeometry:  ",CHAR(34),INDEX(SamplingFeatures[Feature Geometry],$A1654),CHAR(34),
", Elevation_m:  ",CHAR(34),INDEX(SamplingFeatures[Elevation_m],$A1654),CHAR(34),
", ElevationDatumCV:  ",CHAR(34),ElevationDatum,CHAR(34),"}"))</f>
        <v>#REF!</v>
      </c>
      <c r="L1654" t="e">
        <f>IF(INDEX(SamplingFeatures[Sampling Feature Type],$A1654)&lt;&gt;"Site","",
CONCATENATE("  - &amp;SiteID",TEXT(SUMPRODUCT(--($L$3:$L1653&lt;&gt;"")),"0000"),
" {","SamplingFeatureID:  *SamplingFeatureID",TEXT($A1654,"0000"),
", SiteTypeCV:  ",CHAR(34),INDEX(Sites[Site Type],$A1654),CHAR(34),
", Latitude:  ",INDEX(Sites[Latitude],$A1654),
", Longitude:  ",INDEX(Sites[Longitude],$A1654),
", SRSName:  ",CHAR(34),LatLonDatum,CHAR(34),"}"))</f>
        <v>#REF!</v>
      </c>
      <c r="M1654" t="e">
        <f>IF(INDEX(SamplingFeatures[Sampling Feature Type],$A1654)&lt;&gt;"Specimen","",
CONCATENATE("  - &amp;SpecimenID",TEXT(SUMPRODUCT(--($M$3:$M1653&lt;&gt;"")),"0000"),
" {","SamplingFeatureID:  *SamplingFeatureID",TEXT($A1654,"0000"),
", SpecimenTypeCV:  ",CHAR(34),INDEX(Specimens[Specimen Type],$A1654),CHAR(34),
", SpecimenMediumCV:  ",INDEX(Specimens[Specimen Medium],$A1654),
", IsFieldSpecimen:  ",CHAR(34),INDEX(Specimens[Is Field Specimen?],$A1654),CHAR(34),"}"))</f>
        <v>#REF!</v>
      </c>
      <c r="N1654" t="e">
        <f>IF(COUNTA(SpatialOffsets[])=0,"", IF(INDEX(SpatialOffsets[Spatial Offset Type],$A1654)="","",
CONCATENATE("  - &amp;SpatialOffsetID",TEXT($A1654,"0000"),
" {","SpatialOffsetTypeCV:  ",CHAR(34),INDEX(SpatialOffsets[Spatial Offset Type],$A1654),CHAR(34),
", Offset1Value:  ",INDEX(SpatialOffsets[Offset 1 Value],$A1654),
", Offset1UnitID:  ",CHAR(34),INDEX(SpatialOffsets[Offset 1 Unit],$A1654),CHAR(34),
", Offset2Value:  ",INDEX(SpatialOffsets[Offset 2 Value],$A1654),
", Offset2UnitID:  ",CHAR(34),INDEX(SpatialOffsets[Offset 2 Unit],$A1654),CHAR(34),
", Offset3Value:  ",INDEX(SpatialOffsets[Offset 3 Value],$A1654),
", Offset3UnitID:  ",CHAR(34),INDEX(SpatialOffsets[Offset 3 Unit],$A1654),CHAR(34),,"}")))</f>
        <v>#REF!</v>
      </c>
      <c r="O1654" t="e">
        <f>IF(COUNTA(RelatedFeatures[])=0,"", IF(INDEX(RelatedFeatures[First Sampling Feature Code],$A1654)="","",
CONCATENATE("  - &amp;RelationID",TEXT($A1654,"0000"),
" {","SamplingFeatureID:  *SamplingFeatureID",TEXT(MATCH(INDEX(RelatedFeatures[First Sampling Feature Code],$A1654),SamplingFeatures[Feature Code],0),"0000"),
", RelationshipTypeCV:  ",CHAR(34),INDEX(RelatedFeatures[Relationship Type],$A1654),CHAR(34),
", RelatedFeatureID: *SamplingFeatureID",TEXT(MATCH(INDEX(RelatedFeatures[Second Sampling Feature Code],$A1654),SamplingFeatures[Feature Code],0),"0000"),
", SpatialOffsetID:  ",IF(INDEX(RelatedFeatures[Offset Number],$A1654)="","",CONCATENATE("*SpatialOffsetID",TEXT(INDEX(RelatedFeatures[Offset Number],$A1654),"0000"))),"}")))</f>
        <v>#REF!</v>
      </c>
      <c r="P1654" t="e">
        <f>IF(INDEX(Methods[Method Type],$A1654)="","",
CONCATENATE("  - &amp;MethodID",TEXT($A1654,"0000"),
" {","MethodTypeCV:  ",CHAR(34),INDEX(Methods[Method Type],$A1654),CHAR(34),
", MethodCode:  ",CHAR(34),INDEX(Methods[Method Code],$A1654),CHAR(34),
", MethodName:  ",CHAR(34),INDEX(Methods[Method Name],$A1654),CHAR(34),
", MethodDescription:  ",CHAR(34),INDEX(Methods[Method Description],$A1654),CHAR(34),
", MethodLink:  ",CHAR(34),INDEX(Methods[Method Link],$A1654),CHAR(34),
", OrganizationID: *OrganizationID",TEXT(MATCH(INDEX(Methods[Organization Name],$A1654),Organizations[Organization Name],0),"0000"),"}"))</f>
        <v>#REF!</v>
      </c>
      <c r="Q1654" t="e">
        <f>IF(INDEX(Variables[Variable Type],$A1654)="","",
CONCATENATE("  - &amp;VariableID",TEXT($A1654,"0000"),
" {","VariableTypeCV:  ",CHAR(34),INDEX(Variables[Variable Type],$A1654),CHAR(34),
", VariableCode:  ",CHAR(34),INDEX(Variables[Variable Code],$A1654),CHAR(34),
", VariableNameCV:  ",CHAR(34),INDEX(Variables[Variable Name],$A1654),CHAR(34),
", VariableDefinition:  ",CHAR(34),INDEX(Variables[Variable Definition],$A1654),CHAR(34),
", SpecciationCV:  ",CHAR(34),INDEX(Variables[Speciation],$A1654),CHAR(34),
", NoDataValue:  ",CHAR(34),INDEX(Variables[No Data Value],$A1654),CHAR(34),"}"))</f>
        <v>#REF!</v>
      </c>
    </row>
    <row r="1655" spans="1:17" x14ac:dyDescent="0.25">
      <c r="A1655">
        <v>1652</v>
      </c>
      <c r="D1655" t="e">
        <f>IF(INDEX(People[First Name],$A1655)="","",
CONCATENATE("  - &amp;PersonID",TEXT($A1655,"0000"),
" {","PersonFirstName:  ",CHAR(34),INDEX(People[First Name],$A1655),CHAR(34),
", PersonMiddleName:  ",CHAR(34),INDEX(People[Middle Name],$A1655),CHAR(34),
", PersonLastName:  ",CHAR(34),INDEX(People[Last Name],$A1655),CHAR(34),"}"))</f>
        <v>#REF!</v>
      </c>
      <c r="E1655" t="e">
        <f>IF(INDEX(Organizations[Organization Type '[CV']],$A1655)="","",
CONCATENATE("  - &amp;OrganizationID",TEXT($A1655,"0000"),
" {","OrganizationTypeCV:  ",CHAR(34),INDEX(Organizations[Organization Type '[CV']],$A1655),CHAR(34),
", OrganizationCode:  ",CHAR(34),INDEX(Organizations[Organization Code],$A1655),CHAR(34),
", OrganizationName:  ",CHAR(34),INDEX(Organizations[Organization Name],$A1655),CHAR(34),
", OrganizationDescription:  ",CHAR(34),INDEX(Organizations[Organization Description],$A1655),CHAR(34),
", OrganizationLink:  ",CHAR(34),INDEX(Organizations[Organization Link],$A1655),CHAR(34),"}"))</f>
        <v>#REF!</v>
      </c>
      <c r="F1655" t="e">
        <f>IF(INDEX(People[First Name],$A1655)="","",
CONCATENATE("  - &amp;AffiliationID",TEXT($A1655,"0000"),
" {PersonID: *PersonID",TEXT($A1655,"0000"),
", OrganizationID: *OrganizationID",TEXT(MATCH(INDEX(People[Organization Name],$A1655),Organizations[Organization Name],0),"0000"),
", IsPrimaryOrganizationContact: , AffiliationStartDate: , AffiliationEndDate: , PrimaryPhone: ",
", PrimaryEmail: ",CHAR(34),INDEX(People[Primary Email],$A1655),CHAR(34),
", PrimaryAddress: ",CHAR(34),INDEX(People[Primary Address],$A1655),CHAR(34),
", PersonLink: }"))</f>
        <v>#REF!</v>
      </c>
      <c r="H1655" t="e">
        <f>IF(COUNTA(CitationInformation)=0,"",IF(INDEX(AuthorList[Author Name],$A1655)="","",
CONCATENATE("  - &amp;AuthorListID",TEXT($A1655,"0000"),
"  {CitationID: *CitationID0001",
", PersonID: *PersonID",TEXT(MATCH(INDEX(AuthorList[Author Name],$A1655),People[Full Name],0),"0000"),
", AuthorOrder: ",INDEX(AuthorList[Author Number],$A1655),"}")))</f>
        <v>#REF!</v>
      </c>
      <c r="K1655" t="e">
        <f>IF(INDEX(SamplingFeatures[Feature Code],$A1655)="","",
CONCATENATE("  - &amp;SamplingFeatureID",TEXT($A1655,"0000"),
" {","SamplingFeatureUUID:  ",CHAR(34),INDEX(SamplingFeatures[Sampling Feature UUID],$A1655),CHAR(34),
", SamplingFeatureTypeCV:  ",CHAR(34),INDEX(SamplingFeatures[Sampling Feature Type],$A1655),CHAR(34),
", SamplingFeatureCode:  ",CHAR(34),INDEX(SamplingFeatures[Feature Code],$A1655),CHAR(34),
", SamplingFeatureName:  ",CHAR(34),INDEX(SamplingFeatures[Feature Name],$A1655),CHAR(34),
", SamplingFeatureDescription:  ",CHAR(34),INDEX(SamplingFeatures[Feature Description],$A1655),CHAR(34),
", SamplingFeatureGeotypeCV:  ",CHAR(34),INDEX(SamplingFeatures[Feature Geo Type],$A1655),CHAR(34),
", FeatureGeometry:  ",CHAR(34),INDEX(SamplingFeatures[Feature Geometry],$A1655),CHAR(34),
", Elevation_m:  ",CHAR(34),INDEX(SamplingFeatures[Elevation_m],$A1655),CHAR(34),
", ElevationDatumCV:  ",CHAR(34),ElevationDatum,CHAR(34),"}"))</f>
        <v>#REF!</v>
      </c>
      <c r="L1655" t="e">
        <f>IF(INDEX(SamplingFeatures[Sampling Feature Type],$A1655)&lt;&gt;"Site","",
CONCATENATE("  - &amp;SiteID",TEXT(SUMPRODUCT(--($L$3:$L1654&lt;&gt;"")),"0000"),
" {","SamplingFeatureID:  *SamplingFeatureID",TEXT($A1655,"0000"),
", SiteTypeCV:  ",CHAR(34),INDEX(Sites[Site Type],$A1655),CHAR(34),
", Latitude:  ",INDEX(Sites[Latitude],$A1655),
", Longitude:  ",INDEX(Sites[Longitude],$A1655),
", SRSName:  ",CHAR(34),LatLonDatum,CHAR(34),"}"))</f>
        <v>#REF!</v>
      </c>
      <c r="M1655" t="e">
        <f>IF(INDEX(SamplingFeatures[Sampling Feature Type],$A1655)&lt;&gt;"Specimen","",
CONCATENATE("  - &amp;SpecimenID",TEXT(SUMPRODUCT(--($M$3:$M1654&lt;&gt;"")),"0000"),
" {","SamplingFeatureID:  *SamplingFeatureID",TEXT($A1655,"0000"),
", SpecimenTypeCV:  ",CHAR(34),INDEX(Specimens[Specimen Type],$A1655),CHAR(34),
", SpecimenMediumCV:  ",INDEX(Specimens[Specimen Medium],$A1655),
", IsFieldSpecimen:  ",CHAR(34),INDEX(Specimens[Is Field Specimen?],$A1655),CHAR(34),"}"))</f>
        <v>#REF!</v>
      </c>
      <c r="N1655" t="e">
        <f>IF(COUNTA(SpatialOffsets[])=0,"", IF(INDEX(SpatialOffsets[Spatial Offset Type],$A1655)="","",
CONCATENATE("  - &amp;SpatialOffsetID",TEXT($A1655,"0000"),
" {","SpatialOffsetTypeCV:  ",CHAR(34),INDEX(SpatialOffsets[Spatial Offset Type],$A1655),CHAR(34),
", Offset1Value:  ",INDEX(SpatialOffsets[Offset 1 Value],$A1655),
", Offset1UnitID:  ",CHAR(34),INDEX(SpatialOffsets[Offset 1 Unit],$A1655),CHAR(34),
", Offset2Value:  ",INDEX(SpatialOffsets[Offset 2 Value],$A1655),
", Offset2UnitID:  ",CHAR(34),INDEX(SpatialOffsets[Offset 2 Unit],$A1655),CHAR(34),
", Offset3Value:  ",INDEX(SpatialOffsets[Offset 3 Value],$A1655),
", Offset3UnitID:  ",CHAR(34),INDEX(SpatialOffsets[Offset 3 Unit],$A1655),CHAR(34),,"}")))</f>
        <v>#REF!</v>
      </c>
      <c r="O1655" t="e">
        <f>IF(COUNTA(RelatedFeatures[])=0,"", IF(INDEX(RelatedFeatures[First Sampling Feature Code],$A1655)="","",
CONCATENATE("  - &amp;RelationID",TEXT($A1655,"0000"),
" {","SamplingFeatureID:  *SamplingFeatureID",TEXT(MATCH(INDEX(RelatedFeatures[First Sampling Feature Code],$A1655),SamplingFeatures[Feature Code],0),"0000"),
", RelationshipTypeCV:  ",CHAR(34),INDEX(RelatedFeatures[Relationship Type],$A1655),CHAR(34),
", RelatedFeatureID: *SamplingFeatureID",TEXT(MATCH(INDEX(RelatedFeatures[Second Sampling Feature Code],$A1655),SamplingFeatures[Feature Code],0),"0000"),
", SpatialOffsetID:  ",IF(INDEX(RelatedFeatures[Offset Number],$A1655)="","",CONCATENATE("*SpatialOffsetID",TEXT(INDEX(RelatedFeatures[Offset Number],$A1655),"0000"))),"}")))</f>
        <v>#REF!</v>
      </c>
      <c r="P1655" t="e">
        <f>IF(INDEX(Methods[Method Type],$A1655)="","",
CONCATENATE("  - &amp;MethodID",TEXT($A1655,"0000"),
" {","MethodTypeCV:  ",CHAR(34),INDEX(Methods[Method Type],$A1655),CHAR(34),
", MethodCode:  ",CHAR(34),INDEX(Methods[Method Code],$A1655),CHAR(34),
", MethodName:  ",CHAR(34),INDEX(Methods[Method Name],$A1655),CHAR(34),
", MethodDescription:  ",CHAR(34),INDEX(Methods[Method Description],$A1655),CHAR(34),
", MethodLink:  ",CHAR(34),INDEX(Methods[Method Link],$A1655),CHAR(34),
", OrganizationID: *OrganizationID",TEXT(MATCH(INDEX(Methods[Organization Name],$A1655),Organizations[Organization Name],0),"0000"),"}"))</f>
        <v>#REF!</v>
      </c>
      <c r="Q1655" t="e">
        <f>IF(INDEX(Variables[Variable Type],$A1655)="","",
CONCATENATE("  - &amp;VariableID",TEXT($A1655,"0000"),
" {","VariableTypeCV:  ",CHAR(34),INDEX(Variables[Variable Type],$A1655),CHAR(34),
", VariableCode:  ",CHAR(34),INDEX(Variables[Variable Code],$A1655),CHAR(34),
", VariableNameCV:  ",CHAR(34),INDEX(Variables[Variable Name],$A1655),CHAR(34),
", VariableDefinition:  ",CHAR(34),INDEX(Variables[Variable Definition],$A1655),CHAR(34),
", SpecciationCV:  ",CHAR(34),INDEX(Variables[Speciation],$A1655),CHAR(34),
", NoDataValue:  ",CHAR(34),INDEX(Variables[No Data Value],$A1655),CHAR(34),"}"))</f>
        <v>#REF!</v>
      </c>
    </row>
    <row r="1656" spans="1:17" x14ac:dyDescent="0.25">
      <c r="A1656">
        <v>1653</v>
      </c>
      <c r="D1656" t="e">
        <f>IF(INDEX(People[First Name],$A1656)="","",
CONCATENATE("  - &amp;PersonID",TEXT($A1656,"0000"),
" {","PersonFirstName:  ",CHAR(34),INDEX(People[First Name],$A1656),CHAR(34),
", PersonMiddleName:  ",CHAR(34),INDEX(People[Middle Name],$A1656),CHAR(34),
", PersonLastName:  ",CHAR(34),INDEX(People[Last Name],$A1656),CHAR(34),"}"))</f>
        <v>#REF!</v>
      </c>
      <c r="E1656" t="e">
        <f>IF(INDEX(Organizations[Organization Type '[CV']],$A1656)="","",
CONCATENATE("  - &amp;OrganizationID",TEXT($A1656,"0000"),
" {","OrganizationTypeCV:  ",CHAR(34),INDEX(Organizations[Organization Type '[CV']],$A1656),CHAR(34),
", OrganizationCode:  ",CHAR(34),INDEX(Organizations[Organization Code],$A1656),CHAR(34),
", OrganizationName:  ",CHAR(34),INDEX(Organizations[Organization Name],$A1656),CHAR(34),
", OrganizationDescription:  ",CHAR(34),INDEX(Organizations[Organization Description],$A1656),CHAR(34),
", OrganizationLink:  ",CHAR(34),INDEX(Organizations[Organization Link],$A1656),CHAR(34),"}"))</f>
        <v>#REF!</v>
      </c>
      <c r="F1656" t="e">
        <f>IF(INDEX(People[First Name],$A1656)="","",
CONCATENATE("  - &amp;AffiliationID",TEXT($A1656,"0000"),
" {PersonID: *PersonID",TEXT($A1656,"0000"),
", OrganizationID: *OrganizationID",TEXT(MATCH(INDEX(People[Organization Name],$A1656),Organizations[Organization Name],0),"0000"),
", IsPrimaryOrganizationContact: , AffiliationStartDate: , AffiliationEndDate: , PrimaryPhone: ",
", PrimaryEmail: ",CHAR(34),INDEX(People[Primary Email],$A1656),CHAR(34),
", PrimaryAddress: ",CHAR(34),INDEX(People[Primary Address],$A1656),CHAR(34),
", PersonLink: }"))</f>
        <v>#REF!</v>
      </c>
      <c r="H1656" t="e">
        <f>IF(COUNTA(CitationInformation)=0,"",IF(INDEX(AuthorList[Author Name],$A1656)="","",
CONCATENATE("  - &amp;AuthorListID",TEXT($A1656,"0000"),
"  {CitationID: *CitationID0001",
", PersonID: *PersonID",TEXT(MATCH(INDEX(AuthorList[Author Name],$A1656),People[Full Name],0),"0000"),
", AuthorOrder: ",INDEX(AuthorList[Author Number],$A1656),"}")))</f>
        <v>#REF!</v>
      </c>
      <c r="K1656" t="e">
        <f>IF(INDEX(SamplingFeatures[Feature Code],$A1656)="","",
CONCATENATE("  - &amp;SamplingFeatureID",TEXT($A1656,"0000"),
" {","SamplingFeatureUUID:  ",CHAR(34),INDEX(SamplingFeatures[Sampling Feature UUID],$A1656),CHAR(34),
", SamplingFeatureTypeCV:  ",CHAR(34),INDEX(SamplingFeatures[Sampling Feature Type],$A1656),CHAR(34),
", SamplingFeatureCode:  ",CHAR(34),INDEX(SamplingFeatures[Feature Code],$A1656),CHAR(34),
", SamplingFeatureName:  ",CHAR(34),INDEX(SamplingFeatures[Feature Name],$A1656),CHAR(34),
", SamplingFeatureDescription:  ",CHAR(34),INDEX(SamplingFeatures[Feature Description],$A1656),CHAR(34),
", SamplingFeatureGeotypeCV:  ",CHAR(34),INDEX(SamplingFeatures[Feature Geo Type],$A1656),CHAR(34),
", FeatureGeometry:  ",CHAR(34),INDEX(SamplingFeatures[Feature Geometry],$A1656),CHAR(34),
", Elevation_m:  ",CHAR(34),INDEX(SamplingFeatures[Elevation_m],$A1656),CHAR(34),
", ElevationDatumCV:  ",CHAR(34),ElevationDatum,CHAR(34),"}"))</f>
        <v>#REF!</v>
      </c>
      <c r="L1656" t="e">
        <f>IF(INDEX(SamplingFeatures[Sampling Feature Type],$A1656)&lt;&gt;"Site","",
CONCATENATE("  - &amp;SiteID",TEXT(SUMPRODUCT(--($L$3:$L1655&lt;&gt;"")),"0000"),
" {","SamplingFeatureID:  *SamplingFeatureID",TEXT($A1656,"0000"),
", SiteTypeCV:  ",CHAR(34),INDEX(Sites[Site Type],$A1656),CHAR(34),
", Latitude:  ",INDEX(Sites[Latitude],$A1656),
", Longitude:  ",INDEX(Sites[Longitude],$A1656),
", SRSName:  ",CHAR(34),LatLonDatum,CHAR(34),"}"))</f>
        <v>#REF!</v>
      </c>
      <c r="M1656" t="e">
        <f>IF(INDEX(SamplingFeatures[Sampling Feature Type],$A1656)&lt;&gt;"Specimen","",
CONCATENATE("  - &amp;SpecimenID",TEXT(SUMPRODUCT(--($M$3:$M1655&lt;&gt;"")),"0000"),
" {","SamplingFeatureID:  *SamplingFeatureID",TEXT($A1656,"0000"),
", SpecimenTypeCV:  ",CHAR(34),INDEX(Specimens[Specimen Type],$A1656),CHAR(34),
", SpecimenMediumCV:  ",INDEX(Specimens[Specimen Medium],$A1656),
", IsFieldSpecimen:  ",CHAR(34),INDEX(Specimens[Is Field Specimen?],$A1656),CHAR(34),"}"))</f>
        <v>#REF!</v>
      </c>
      <c r="N1656" t="e">
        <f>IF(COUNTA(SpatialOffsets[])=0,"", IF(INDEX(SpatialOffsets[Spatial Offset Type],$A1656)="","",
CONCATENATE("  - &amp;SpatialOffsetID",TEXT($A1656,"0000"),
" {","SpatialOffsetTypeCV:  ",CHAR(34),INDEX(SpatialOffsets[Spatial Offset Type],$A1656),CHAR(34),
", Offset1Value:  ",INDEX(SpatialOffsets[Offset 1 Value],$A1656),
", Offset1UnitID:  ",CHAR(34),INDEX(SpatialOffsets[Offset 1 Unit],$A1656),CHAR(34),
", Offset2Value:  ",INDEX(SpatialOffsets[Offset 2 Value],$A1656),
", Offset2UnitID:  ",CHAR(34),INDEX(SpatialOffsets[Offset 2 Unit],$A1656),CHAR(34),
", Offset3Value:  ",INDEX(SpatialOffsets[Offset 3 Value],$A1656),
", Offset3UnitID:  ",CHAR(34),INDEX(SpatialOffsets[Offset 3 Unit],$A1656),CHAR(34),,"}")))</f>
        <v>#REF!</v>
      </c>
      <c r="O1656" t="e">
        <f>IF(COUNTA(RelatedFeatures[])=0,"", IF(INDEX(RelatedFeatures[First Sampling Feature Code],$A1656)="","",
CONCATENATE("  - &amp;RelationID",TEXT($A1656,"0000"),
" {","SamplingFeatureID:  *SamplingFeatureID",TEXT(MATCH(INDEX(RelatedFeatures[First Sampling Feature Code],$A1656),SamplingFeatures[Feature Code],0),"0000"),
", RelationshipTypeCV:  ",CHAR(34),INDEX(RelatedFeatures[Relationship Type],$A1656),CHAR(34),
", RelatedFeatureID: *SamplingFeatureID",TEXT(MATCH(INDEX(RelatedFeatures[Second Sampling Feature Code],$A1656),SamplingFeatures[Feature Code],0),"0000"),
", SpatialOffsetID:  ",IF(INDEX(RelatedFeatures[Offset Number],$A1656)="","",CONCATENATE("*SpatialOffsetID",TEXT(INDEX(RelatedFeatures[Offset Number],$A1656),"0000"))),"}")))</f>
        <v>#REF!</v>
      </c>
      <c r="P1656" t="e">
        <f>IF(INDEX(Methods[Method Type],$A1656)="","",
CONCATENATE("  - &amp;MethodID",TEXT($A1656,"0000"),
" {","MethodTypeCV:  ",CHAR(34),INDEX(Methods[Method Type],$A1656),CHAR(34),
", MethodCode:  ",CHAR(34),INDEX(Methods[Method Code],$A1656),CHAR(34),
", MethodName:  ",CHAR(34),INDEX(Methods[Method Name],$A1656),CHAR(34),
", MethodDescription:  ",CHAR(34),INDEX(Methods[Method Description],$A1656),CHAR(34),
", MethodLink:  ",CHAR(34),INDEX(Methods[Method Link],$A1656),CHAR(34),
", OrganizationID: *OrganizationID",TEXT(MATCH(INDEX(Methods[Organization Name],$A1656),Organizations[Organization Name],0),"0000"),"}"))</f>
        <v>#REF!</v>
      </c>
      <c r="Q1656" t="e">
        <f>IF(INDEX(Variables[Variable Type],$A1656)="","",
CONCATENATE("  - &amp;VariableID",TEXT($A1656,"0000"),
" {","VariableTypeCV:  ",CHAR(34),INDEX(Variables[Variable Type],$A1656),CHAR(34),
", VariableCode:  ",CHAR(34),INDEX(Variables[Variable Code],$A1656),CHAR(34),
", VariableNameCV:  ",CHAR(34),INDEX(Variables[Variable Name],$A1656),CHAR(34),
", VariableDefinition:  ",CHAR(34),INDEX(Variables[Variable Definition],$A1656),CHAR(34),
", SpecciationCV:  ",CHAR(34),INDEX(Variables[Speciation],$A1656),CHAR(34),
", NoDataValue:  ",CHAR(34),INDEX(Variables[No Data Value],$A1656),CHAR(34),"}"))</f>
        <v>#REF!</v>
      </c>
    </row>
    <row r="1657" spans="1:17" x14ac:dyDescent="0.25">
      <c r="A1657">
        <v>1654</v>
      </c>
      <c r="D1657" t="e">
        <f>IF(INDEX(People[First Name],$A1657)="","",
CONCATENATE("  - &amp;PersonID",TEXT($A1657,"0000"),
" {","PersonFirstName:  ",CHAR(34),INDEX(People[First Name],$A1657),CHAR(34),
", PersonMiddleName:  ",CHAR(34),INDEX(People[Middle Name],$A1657),CHAR(34),
", PersonLastName:  ",CHAR(34),INDEX(People[Last Name],$A1657),CHAR(34),"}"))</f>
        <v>#REF!</v>
      </c>
      <c r="E1657" t="e">
        <f>IF(INDEX(Organizations[Organization Type '[CV']],$A1657)="","",
CONCATENATE("  - &amp;OrganizationID",TEXT($A1657,"0000"),
" {","OrganizationTypeCV:  ",CHAR(34),INDEX(Organizations[Organization Type '[CV']],$A1657),CHAR(34),
", OrganizationCode:  ",CHAR(34),INDEX(Organizations[Organization Code],$A1657),CHAR(34),
", OrganizationName:  ",CHAR(34),INDEX(Organizations[Organization Name],$A1657),CHAR(34),
", OrganizationDescription:  ",CHAR(34),INDEX(Organizations[Organization Description],$A1657),CHAR(34),
", OrganizationLink:  ",CHAR(34),INDEX(Organizations[Organization Link],$A1657),CHAR(34),"}"))</f>
        <v>#REF!</v>
      </c>
      <c r="F1657" t="e">
        <f>IF(INDEX(People[First Name],$A1657)="","",
CONCATENATE("  - &amp;AffiliationID",TEXT($A1657,"0000"),
" {PersonID: *PersonID",TEXT($A1657,"0000"),
", OrganizationID: *OrganizationID",TEXT(MATCH(INDEX(People[Organization Name],$A1657),Organizations[Organization Name],0),"0000"),
", IsPrimaryOrganizationContact: , AffiliationStartDate: , AffiliationEndDate: , PrimaryPhone: ",
", PrimaryEmail: ",CHAR(34),INDEX(People[Primary Email],$A1657),CHAR(34),
", PrimaryAddress: ",CHAR(34),INDEX(People[Primary Address],$A1657),CHAR(34),
", PersonLink: }"))</f>
        <v>#REF!</v>
      </c>
      <c r="H1657" t="e">
        <f>IF(COUNTA(CitationInformation)=0,"",IF(INDEX(AuthorList[Author Name],$A1657)="","",
CONCATENATE("  - &amp;AuthorListID",TEXT($A1657,"0000"),
"  {CitationID: *CitationID0001",
", PersonID: *PersonID",TEXT(MATCH(INDEX(AuthorList[Author Name],$A1657),People[Full Name],0),"0000"),
", AuthorOrder: ",INDEX(AuthorList[Author Number],$A1657),"}")))</f>
        <v>#REF!</v>
      </c>
      <c r="K1657" t="e">
        <f>IF(INDEX(SamplingFeatures[Feature Code],$A1657)="","",
CONCATENATE("  - &amp;SamplingFeatureID",TEXT($A1657,"0000"),
" {","SamplingFeatureUUID:  ",CHAR(34),INDEX(SamplingFeatures[Sampling Feature UUID],$A1657),CHAR(34),
", SamplingFeatureTypeCV:  ",CHAR(34),INDEX(SamplingFeatures[Sampling Feature Type],$A1657),CHAR(34),
", SamplingFeatureCode:  ",CHAR(34),INDEX(SamplingFeatures[Feature Code],$A1657),CHAR(34),
", SamplingFeatureName:  ",CHAR(34),INDEX(SamplingFeatures[Feature Name],$A1657),CHAR(34),
", SamplingFeatureDescription:  ",CHAR(34),INDEX(SamplingFeatures[Feature Description],$A1657),CHAR(34),
", SamplingFeatureGeotypeCV:  ",CHAR(34),INDEX(SamplingFeatures[Feature Geo Type],$A1657),CHAR(34),
", FeatureGeometry:  ",CHAR(34),INDEX(SamplingFeatures[Feature Geometry],$A1657),CHAR(34),
", Elevation_m:  ",CHAR(34),INDEX(SamplingFeatures[Elevation_m],$A1657),CHAR(34),
", ElevationDatumCV:  ",CHAR(34),ElevationDatum,CHAR(34),"}"))</f>
        <v>#REF!</v>
      </c>
      <c r="L1657" t="e">
        <f>IF(INDEX(SamplingFeatures[Sampling Feature Type],$A1657)&lt;&gt;"Site","",
CONCATENATE("  - &amp;SiteID",TEXT(SUMPRODUCT(--($L$3:$L1656&lt;&gt;"")),"0000"),
" {","SamplingFeatureID:  *SamplingFeatureID",TEXT($A1657,"0000"),
", SiteTypeCV:  ",CHAR(34),INDEX(Sites[Site Type],$A1657),CHAR(34),
", Latitude:  ",INDEX(Sites[Latitude],$A1657),
", Longitude:  ",INDEX(Sites[Longitude],$A1657),
", SRSName:  ",CHAR(34),LatLonDatum,CHAR(34),"}"))</f>
        <v>#REF!</v>
      </c>
      <c r="M1657" t="e">
        <f>IF(INDEX(SamplingFeatures[Sampling Feature Type],$A1657)&lt;&gt;"Specimen","",
CONCATENATE("  - &amp;SpecimenID",TEXT(SUMPRODUCT(--($M$3:$M1656&lt;&gt;"")),"0000"),
" {","SamplingFeatureID:  *SamplingFeatureID",TEXT($A1657,"0000"),
", SpecimenTypeCV:  ",CHAR(34),INDEX(Specimens[Specimen Type],$A1657),CHAR(34),
", SpecimenMediumCV:  ",INDEX(Specimens[Specimen Medium],$A1657),
", IsFieldSpecimen:  ",CHAR(34),INDEX(Specimens[Is Field Specimen?],$A1657),CHAR(34),"}"))</f>
        <v>#REF!</v>
      </c>
      <c r="N1657" t="e">
        <f>IF(COUNTA(SpatialOffsets[])=0,"", IF(INDEX(SpatialOffsets[Spatial Offset Type],$A1657)="","",
CONCATENATE("  - &amp;SpatialOffsetID",TEXT($A1657,"0000"),
" {","SpatialOffsetTypeCV:  ",CHAR(34),INDEX(SpatialOffsets[Spatial Offset Type],$A1657),CHAR(34),
", Offset1Value:  ",INDEX(SpatialOffsets[Offset 1 Value],$A1657),
", Offset1UnitID:  ",CHAR(34),INDEX(SpatialOffsets[Offset 1 Unit],$A1657),CHAR(34),
", Offset2Value:  ",INDEX(SpatialOffsets[Offset 2 Value],$A1657),
", Offset2UnitID:  ",CHAR(34),INDEX(SpatialOffsets[Offset 2 Unit],$A1657),CHAR(34),
", Offset3Value:  ",INDEX(SpatialOffsets[Offset 3 Value],$A1657),
", Offset3UnitID:  ",CHAR(34),INDEX(SpatialOffsets[Offset 3 Unit],$A1657),CHAR(34),,"}")))</f>
        <v>#REF!</v>
      </c>
      <c r="O1657" t="e">
        <f>IF(COUNTA(RelatedFeatures[])=0,"", IF(INDEX(RelatedFeatures[First Sampling Feature Code],$A1657)="","",
CONCATENATE("  - &amp;RelationID",TEXT($A1657,"0000"),
" {","SamplingFeatureID:  *SamplingFeatureID",TEXT(MATCH(INDEX(RelatedFeatures[First Sampling Feature Code],$A1657),SamplingFeatures[Feature Code],0),"0000"),
", RelationshipTypeCV:  ",CHAR(34),INDEX(RelatedFeatures[Relationship Type],$A1657),CHAR(34),
", RelatedFeatureID: *SamplingFeatureID",TEXT(MATCH(INDEX(RelatedFeatures[Second Sampling Feature Code],$A1657),SamplingFeatures[Feature Code],0),"0000"),
", SpatialOffsetID:  ",IF(INDEX(RelatedFeatures[Offset Number],$A1657)="","",CONCATENATE("*SpatialOffsetID",TEXT(INDEX(RelatedFeatures[Offset Number],$A1657),"0000"))),"}")))</f>
        <v>#REF!</v>
      </c>
      <c r="P1657" t="e">
        <f>IF(INDEX(Methods[Method Type],$A1657)="","",
CONCATENATE("  - &amp;MethodID",TEXT($A1657,"0000"),
" {","MethodTypeCV:  ",CHAR(34),INDEX(Methods[Method Type],$A1657),CHAR(34),
", MethodCode:  ",CHAR(34),INDEX(Methods[Method Code],$A1657),CHAR(34),
", MethodName:  ",CHAR(34),INDEX(Methods[Method Name],$A1657),CHAR(34),
", MethodDescription:  ",CHAR(34),INDEX(Methods[Method Description],$A1657),CHAR(34),
", MethodLink:  ",CHAR(34),INDEX(Methods[Method Link],$A1657),CHAR(34),
", OrganizationID: *OrganizationID",TEXT(MATCH(INDEX(Methods[Organization Name],$A1657),Organizations[Organization Name],0),"0000"),"}"))</f>
        <v>#REF!</v>
      </c>
      <c r="Q1657" t="e">
        <f>IF(INDEX(Variables[Variable Type],$A1657)="","",
CONCATENATE("  - &amp;VariableID",TEXT($A1657,"0000"),
" {","VariableTypeCV:  ",CHAR(34),INDEX(Variables[Variable Type],$A1657),CHAR(34),
", VariableCode:  ",CHAR(34),INDEX(Variables[Variable Code],$A1657),CHAR(34),
", VariableNameCV:  ",CHAR(34),INDEX(Variables[Variable Name],$A1657),CHAR(34),
", VariableDefinition:  ",CHAR(34),INDEX(Variables[Variable Definition],$A1657),CHAR(34),
", SpecciationCV:  ",CHAR(34),INDEX(Variables[Speciation],$A1657),CHAR(34),
", NoDataValue:  ",CHAR(34),INDEX(Variables[No Data Value],$A1657),CHAR(34),"}"))</f>
        <v>#REF!</v>
      </c>
    </row>
    <row r="1658" spans="1:17" x14ac:dyDescent="0.25">
      <c r="A1658">
        <v>1655</v>
      </c>
      <c r="D1658" t="e">
        <f>IF(INDEX(People[First Name],$A1658)="","",
CONCATENATE("  - &amp;PersonID",TEXT($A1658,"0000"),
" {","PersonFirstName:  ",CHAR(34),INDEX(People[First Name],$A1658),CHAR(34),
", PersonMiddleName:  ",CHAR(34),INDEX(People[Middle Name],$A1658),CHAR(34),
", PersonLastName:  ",CHAR(34),INDEX(People[Last Name],$A1658),CHAR(34),"}"))</f>
        <v>#REF!</v>
      </c>
      <c r="E1658" t="e">
        <f>IF(INDEX(Organizations[Organization Type '[CV']],$A1658)="","",
CONCATENATE("  - &amp;OrganizationID",TEXT($A1658,"0000"),
" {","OrganizationTypeCV:  ",CHAR(34),INDEX(Organizations[Organization Type '[CV']],$A1658),CHAR(34),
", OrganizationCode:  ",CHAR(34),INDEX(Organizations[Organization Code],$A1658),CHAR(34),
", OrganizationName:  ",CHAR(34),INDEX(Organizations[Organization Name],$A1658),CHAR(34),
", OrganizationDescription:  ",CHAR(34),INDEX(Organizations[Organization Description],$A1658),CHAR(34),
", OrganizationLink:  ",CHAR(34),INDEX(Organizations[Organization Link],$A1658),CHAR(34),"}"))</f>
        <v>#REF!</v>
      </c>
      <c r="F1658" t="e">
        <f>IF(INDEX(People[First Name],$A1658)="","",
CONCATENATE("  - &amp;AffiliationID",TEXT($A1658,"0000"),
" {PersonID: *PersonID",TEXT($A1658,"0000"),
", OrganizationID: *OrganizationID",TEXT(MATCH(INDEX(People[Organization Name],$A1658),Organizations[Organization Name],0),"0000"),
", IsPrimaryOrganizationContact: , AffiliationStartDate: , AffiliationEndDate: , PrimaryPhone: ",
", PrimaryEmail: ",CHAR(34),INDEX(People[Primary Email],$A1658),CHAR(34),
", PrimaryAddress: ",CHAR(34),INDEX(People[Primary Address],$A1658),CHAR(34),
", PersonLink: }"))</f>
        <v>#REF!</v>
      </c>
      <c r="H1658" t="e">
        <f>IF(COUNTA(CitationInformation)=0,"",IF(INDEX(AuthorList[Author Name],$A1658)="","",
CONCATENATE("  - &amp;AuthorListID",TEXT($A1658,"0000"),
"  {CitationID: *CitationID0001",
", PersonID: *PersonID",TEXT(MATCH(INDEX(AuthorList[Author Name],$A1658),People[Full Name],0),"0000"),
", AuthorOrder: ",INDEX(AuthorList[Author Number],$A1658),"}")))</f>
        <v>#REF!</v>
      </c>
      <c r="K1658" t="e">
        <f>IF(INDEX(SamplingFeatures[Feature Code],$A1658)="","",
CONCATENATE("  - &amp;SamplingFeatureID",TEXT($A1658,"0000"),
" {","SamplingFeatureUUID:  ",CHAR(34),INDEX(SamplingFeatures[Sampling Feature UUID],$A1658),CHAR(34),
", SamplingFeatureTypeCV:  ",CHAR(34),INDEX(SamplingFeatures[Sampling Feature Type],$A1658),CHAR(34),
", SamplingFeatureCode:  ",CHAR(34),INDEX(SamplingFeatures[Feature Code],$A1658),CHAR(34),
", SamplingFeatureName:  ",CHAR(34),INDEX(SamplingFeatures[Feature Name],$A1658),CHAR(34),
", SamplingFeatureDescription:  ",CHAR(34),INDEX(SamplingFeatures[Feature Description],$A1658),CHAR(34),
", SamplingFeatureGeotypeCV:  ",CHAR(34),INDEX(SamplingFeatures[Feature Geo Type],$A1658),CHAR(34),
", FeatureGeometry:  ",CHAR(34),INDEX(SamplingFeatures[Feature Geometry],$A1658),CHAR(34),
", Elevation_m:  ",CHAR(34),INDEX(SamplingFeatures[Elevation_m],$A1658),CHAR(34),
", ElevationDatumCV:  ",CHAR(34),ElevationDatum,CHAR(34),"}"))</f>
        <v>#REF!</v>
      </c>
      <c r="L1658" t="e">
        <f>IF(INDEX(SamplingFeatures[Sampling Feature Type],$A1658)&lt;&gt;"Site","",
CONCATENATE("  - &amp;SiteID",TEXT(SUMPRODUCT(--($L$3:$L1657&lt;&gt;"")),"0000"),
" {","SamplingFeatureID:  *SamplingFeatureID",TEXT($A1658,"0000"),
", SiteTypeCV:  ",CHAR(34),INDEX(Sites[Site Type],$A1658),CHAR(34),
", Latitude:  ",INDEX(Sites[Latitude],$A1658),
", Longitude:  ",INDEX(Sites[Longitude],$A1658),
", SRSName:  ",CHAR(34),LatLonDatum,CHAR(34),"}"))</f>
        <v>#REF!</v>
      </c>
      <c r="M1658" t="e">
        <f>IF(INDEX(SamplingFeatures[Sampling Feature Type],$A1658)&lt;&gt;"Specimen","",
CONCATENATE("  - &amp;SpecimenID",TEXT(SUMPRODUCT(--($M$3:$M1657&lt;&gt;"")),"0000"),
" {","SamplingFeatureID:  *SamplingFeatureID",TEXT($A1658,"0000"),
", SpecimenTypeCV:  ",CHAR(34),INDEX(Specimens[Specimen Type],$A1658),CHAR(34),
", SpecimenMediumCV:  ",INDEX(Specimens[Specimen Medium],$A1658),
", IsFieldSpecimen:  ",CHAR(34),INDEX(Specimens[Is Field Specimen?],$A1658),CHAR(34),"}"))</f>
        <v>#REF!</v>
      </c>
      <c r="N1658" t="e">
        <f>IF(COUNTA(SpatialOffsets[])=0,"", IF(INDEX(SpatialOffsets[Spatial Offset Type],$A1658)="","",
CONCATENATE("  - &amp;SpatialOffsetID",TEXT($A1658,"0000"),
" {","SpatialOffsetTypeCV:  ",CHAR(34),INDEX(SpatialOffsets[Spatial Offset Type],$A1658),CHAR(34),
", Offset1Value:  ",INDEX(SpatialOffsets[Offset 1 Value],$A1658),
", Offset1UnitID:  ",CHAR(34),INDEX(SpatialOffsets[Offset 1 Unit],$A1658),CHAR(34),
", Offset2Value:  ",INDEX(SpatialOffsets[Offset 2 Value],$A1658),
", Offset2UnitID:  ",CHAR(34),INDEX(SpatialOffsets[Offset 2 Unit],$A1658),CHAR(34),
", Offset3Value:  ",INDEX(SpatialOffsets[Offset 3 Value],$A1658),
", Offset3UnitID:  ",CHAR(34),INDEX(SpatialOffsets[Offset 3 Unit],$A1658),CHAR(34),,"}")))</f>
        <v>#REF!</v>
      </c>
      <c r="O1658" t="e">
        <f>IF(COUNTA(RelatedFeatures[])=0,"", IF(INDEX(RelatedFeatures[First Sampling Feature Code],$A1658)="","",
CONCATENATE("  - &amp;RelationID",TEXT($A1658,"0000"),
" {","SamplingFeatureID:  *SamplingFeatureID",TEXT(MATCH(INDEX(RelatedFeatures[First Sampling Feature Code],$A1658),SamplingFeatures[Feature Code],0),"0000"),
", RelationshipTypeCV:  ",CHAR(34),INDEX(RelatedFeatures[Relationship Type],$A1658),CHAR(34),
", RelatedFeatureID: *SamplingFeatureID",TEXT(MATCH(INDEX(RelatedFeatures[Second Sampling Feature Code],$A1658),SamplingFeatures[Feature Code],0),"0000"),
", SpatialOffsetID:  ",IF(INDEX(RelatedFeatures[Offset Number],$A1658)="","",CONCATENATE("*SpatialOffsetID",TEXT(INDEX(RelatedFeatures[Offset Number],$A1658),"0000"))),"}")))</f>
        <v>#REF!</v>
      </c>
      <c r="P1658" t="e">
        <f>IF(INDEX(Methods[Method Type],$A1658)="","",
CONCATENATE("  - &amp;MethodID",TEXT($A1658,"0000"),
" {","MethodTypeCV:  ",CHAR(34),INDEX(Methods[Method Type],$A1658),CHAR(34),
", MethodCode:  ",CHAR(34),INDEX(Methods[Method Code],$A1658),CHAR(34),
", MethodName:  ",CHAR(34),INDEX(Methods[Method Name],$A1658),CHAR(34),
", MethodDescription:  ",CHAR(34),INDEX(Methods[Method Description],$A1658),CHAR(34),
", MethodLink:  ",CHAR(34),INDEX(Methods[Method Link],$A1658),CHAR(34),
", OrganizationID: *OrganizationID",TEXT(MATCH(INDEX(Methods[Organization Name],$A1658),Organizations[Organization Name],0),"0000"),"}"))</f>
        <v>#REF!</v>
      </c>
      <c r="Q1658" t="e">
        <f>IF(INDEX(Variables[Variable Type],$A1658)="","",
CONCATENATE("  - &amp;VariableID",TEXT($A1658,"0000"),
" {","VariableTypeCV:  ",CHAR(34),INDEX(Variables[Variable Type],$A1658),CHAR(34),
", VariableCode:  ",CHAR(34),INDEX(Variables[Variable Code],$A1658),CHAR(34),
", VariableNameCV:  ",CHAR(34),INDEX(Variables[Variable Name],$A1658),CHAR(34),
", VariableDefinition:  ",CHAR(34),INDEX(Variables[Variable Definition],$A1658),CHAR(34),
", SpecciationCV:  ",CHAR(34),INDEX(Variables[Speciation],$A1658),CHAR(34),
", NoDataValue:  ",CHAR(34),INDEX(Variables[No Data Value],$A1658),CHAR(34),"}"))</f>
        <v>#REF!</v>
      </c>
    </row>
    <row r="1659" spans="1:17" x14ac:dyDescent="0.25">
      <c r="A1659">
        <v>1656</v>
      </c>
      <c r="D1659" t="e">
        <f>IF(INDEX(People[First Name],$A1659)="","",
CONCATENATE("  - &amp;PersonID",TEXT($A1659,"0000"),
" {","PersonFirstName:  ",CHAR(34),INDEX(People[First Name],$A1659),CHAR(34),
", PersonMiddleName:  ",CHAR(34),INDEX(People[Middle Name],$A1659),CHAR(34),
", PersonLastName:  ",CHAR(34),INDEX(People[Last Name],$A1659),CHAR(34),"}"))</f>
        <v>#REF!</v>
      </c>
      <c r="E1659" t="e">
        <f>IF(INDEX(Organizations[Organization Type '[CV']],$A1659)="","",
CONCATENATE("  - &amp;OrganizationID",TEXT($A1659,"0000"),
" {","OrganizationTypeCV:  ",CHAR(34),INDEX(Organizations[Organization Type '[CV']],$A1659),CHAR(34),
", OrganizationCode:  ",CHAR(34),INDEX(Organizations[Organization Code],$A1659),CHAR(34),
", OrganizationName:  ",CHAR(34),INDEX(Organizations[Organization Name],$A1659),CHAR(34),
", OrganizationDescription:  ",CHAR(34),INDEX(Organizations[Organization Description],$A1659),CHAR(34),
", OrganizationLink:  ",CHAR(34),INDEX(Organizations[Organization Link],$A1659),CHAR(34),"}"))</f>
        <v>#REF!</v>
      </c>
      <c r="F1659" t="e">
        <f>IF(INDEX(People[First Name],$A1659)="","",
CONCATENATE("  - &amp;AffiliationID",TEXT($A1659,"0000"),
" {PersonID: *PersonID",TEXT($A1659,"0000"),
", OrganizationID: *OrganizationID",TEXT(MATCH(INDEX(People[Organization Name],$A1659),Organizations[Organization Name],0),"0000"),
", IsPrimaryOrganizationContact: , AffiliationStartDate: , AffiliationEndDate: , PrimaryPhone: ",
", PrimaryEmail: ",CHAR(34),INDEX(People[Primary Email],$A1659),CHAR(34),
", PrimaryAddress: ",CHAR(34),INDEX(People[Primary Address],$A1659),CHAR(34),
", PersonLink: }"))</f>
        <v>#REF!</v>
      </c>
      <c r="H1659" t="e">
        <f>IF(COUNTA(CitationInformation)=0,"",IF(INDEX(AuthorList[Author Name],$A1659)="","",
CONCATENATE("  - &amp;AuthorListID",TEXT($A1659,"0000"),
"  {CitationID: *CitationID0001",
", PersonID: *PersonID",TEXT(MATCH(INDEX(AuthorList[Author Name],$A1659),People[Full Name],0),"0000"),
", AuthorOrder: ",INDEX(AuthorList[Author Number],$A1659),"}")))</f>
        <v>#REF!</v>
      </c>
      <c r="K1659" t="e">
        <f>IF(INDEX(SamplingFeatures[Feature Code],$A1659)="","",
CONCATENATE("  - &amp;SamplingFeatureID",TEXT($A1659,"0000"),
" {","SamplingFeatureUUID:  ",CHAR(34),INDEX(SamplingFeatures[Sampling Feature UUID],$A1659),CHAR(34),
", SamplingFeatureTypeCV:  ",CHAR(34),INDEX(SamplingFeatures[Sampling Feature Type],$A1659),CHAR(34),
", SamplingFeatureCode:  ",CHAR(34),INDEX(SamplingFeatures[Feature Code],$A1659),CHAR(34),
", SamplingFeatureName:  ",CHAR(34),INDEX(SamplingFeatures[Feature Name],$A1659),CHAR(34),
", SamplingFeatureDescription:  ",CHAR(34),INDEX(SamplingFeatures[Feature Description],$A1659),CHAR(34),
", SamplingFeatureGeotypeCV:  ",CHAR(34),INDEX(SamplingFeatures[Feature Geo Type],$A1659),CHAR(34),
", FeatureGeometry:  ",CHAR(34),INDEX(SamplingFeatures[Feature Geometry],$A1659),CHAR(34),
", Elevation_m:  ",CHAR(34),INDEX(SamplingFeatures[Elevation_m],$A1659),CHAR(34),
", ElevationDatumCV:  ",CHAR(34),ElevationDatum,CHAR(34),"}"))</f>
        <v>#REF!</v>
      </c>
      <c r="L1659" t="e">
        <f>IF(INDEX(SamplingFeatures[Sampling Feature Type],$A1659)&lt;&gt;"Site","",
CONCATENATE("  - &amp;SiteID",TEXT(SUMPRODUCT(--($L$3:$L1658&lt;&gt;"")),"0000"),
" {","SamplingFeatureID:  *SamplingFeatureID",TEXT($A1659,"0000"),
", SiteTypeCV:  ",CHAR(34),INDEX(Sites[Site Type],$A1659),CHAR(34),
", Latitude:  ",INDEX(Sites[Latitude],$A1659),
", Longitude:  ",INDEX(Sites[Longitude],$A1659),
", SRSName:  ",CHAR(34),LatLonDatum,CHAR(34),"}"))</f>
        <v>#REF!</v>
      </c>
      <c r="M1659" t="e">
        <f>IF(INDEX(SamplingFeatures[Sampling Feature Type],$A1659)&lt;&gt;"Specimen","",
CONCATENATE("  - &amp;SpecimenID",TEXT(SUMPRODUCT(--($M$3:$M1658&lt;&gt;"")),"0000"),
" {","SamplingFeatureID:  *SamplingFeatureID",TEXT($A1659,"0000"),
", SpecimenTypeCV:  ",CHAR(34),INDEX(Specimens[Specimen Type],$A1659),CHAR(34),
", SpecimenMediumCV:  ",INDEX(Specimens[Specimen Medium],$A1659),
", IsFieldSpecimen:  ",CHAR(34),INDEX(Specimens[Is Field Specimen?],$A1659),CHAR(34),"}"))</f>
        <v>#REF!</v>
      </c>
      <c r="N1659" t="e">
        <f>IF(COUNTA(SpatialOffsets[])=0,"", IF(INDEX(SpatialOffsets[Spatial Offset Type],$A1659)="","",
CONCATENATE("  - &amp;SpatialOffsetID",TEXT($A1659,"0000"),
" {","SpatialOffsetTypeCV:  ",CHAR(34),INDEX(SpatialOffsets[Spatial Offset Type],$A1659),CHAR(34),
", Offset1Value:  ",INDEX(SpatialOffsets[Offset 1 Value],$A1659),
", Offset1UnitID:  ",CHAR(34),INDEX(SpatialOffsets[Offset 1 Unit],$A1659),CHAR(34),
", Offset2Value:  ",INDEX(SpatialOffsets[Offset 2 Value],$A1659),
", Offset2UnitID:  ",CHAR(34),INDEX(SpatialOffsets[Offset 2 Unit],$A1659),CHAR(34),
", Offset3Value:  ",INDEX(SpatialOffsets[Offset 3 Value],$A1659),
", Offset3UnitID:  ",CHAR(34),INDEX(SpatialOffsets[Offset 3 Unit],$A1659),CHAR(34),,"}")))</f>
        <v>#REF!</v>
      </c>
      <c r="O1659" t="e">
        <f>IF(COUNTA(RelatedFeatures[])=0,"", IF(INDEX(RelatedFeatures[First Sampling Feature Code],$A1659)="","",
CONCATENATE("  - &amp;RelationID",TEXT($A1659,"0000"),
" {","SamplingFeatureID:  *SamplingFeatureID",TEXT(MATCH(INDEX(RelatedFeatures[First Sampling Feature Code],$A1659),SamplingFeatures[Feature Code],0),"0000"),
", RelationshipTypeCV:  ",CHAR(34),INDEX(RelatedFeatures[Relationship Type],$A1659),CHAR(34),
", RelatedFeatureID: *SamplingFeatureID",TEXT(MATCH(INDEX(RelatedFeatures[Second Sampling Feature Code],$A1659),SamplingFeatures[Feature Code],0),"0000"),
", SpatialOffsetID:  ",IF(INDEX(RelatedFeatures[Offset Number],$A1659)="","",CONCATENATE("*SpatialOffsetID",TEXT(INDEX(RelatedFeatures[Offset Number],$A1659),"0000"))),"}")))</f>
        <v>#REF!</v>
      </c>
      <c r="P1659" t="e">
        <f>IF(INDEX(Methods[Method Type],$A1659)="","",
CONCATENATE("  - &amp;MethodID",TEXT($A1659,"0000"),
" {","MethodTypeCV:  ",CHAR(34),INDEX(Methods[Method Type],$A1659),CHAR(34),
", MethodCode:  ",CHAR(34),INDEX(Methods[Method Code],$A1659),CHAR(34),
", MethodName:  ",CHAR(34),INDEX(Methods[Method Name],$A1659),CHAR(34),
", MethodDescription:  ",CHAR(34),INDEX(Methods[Method Description],$A1659),CHAR(34),
", MethodLink:  ",CHAR(34),INDEX(Methods[Method Link],$A1659),CHAR(34),
", OrganizationID: *OrganizationID",TEXT(MATCH(INDEX(Methods[Organization Name],$A1659),Organizations[Organization Name],0),"0000"),"}"))</f>
        <v>#REF!</v>
      </c>
      <c r="Q1659" t="e">
        <f>IF(INDEX(Variables[Variable Type],$A1659)="","",
CONCATENATE("  - &amp;VariableID",TEXT($A1659,"0000"),
" {","VariableTypeCV:  ",CHAR(34),INDEX(Variables[Variable Type],$A1659),CHAR(34),
", VariableCode:  ",CHAR(34),INDEX(Variables[Variable Code],$A1659),CHAR(34),
", VariableNameCV:  ",CHAR(34),INDEX(Variables[Variable Name],$A1659),CHAR(34),
", VariableDefinition:  ",CHAR(34),INDEX(Variables[Variable Definition],$A1659),CHAR(34),
", SpecciationCV:  ",CHAR(34),INDEX(Variables[Speciation],$A1659),CHAR(34),
", NoDataValue:  ",CHAR(34),INDEX(Variables[No Data Value],$A1659),CHAR(34),"}"))</f>
        <v>#REF!</v>
      </c>
    </row>
    <row r="1660" spans="1:17" x14ac:dyDescent="0.25">
      <c r="A1660">
        <v>1657</v>
      </c>
      <c r="D1660" t="e">
        <f>IF(INDEX(People[First Name],$A1660)="","",
CONCATENATE("  - &amp;PersonID",TEXT($A1660,"0000"),
" {","PersonFirstName:  ",CHAR(34),INDEX(People[First Name],$A1660),CHAR(34),
", PersonMiddleName:  ",CHAR(34),INDEX(People[Middle Name],$A1660),CHAR(34),
", PersonLastName:  ",CHAR(34),INDEX(People[Last Name],$A1660),CHAR(34),"}"))</f>
        <v>#REF!</v>
      </c>
      <c r="E1660" t="e">
        <f>IF(INDEX(Organizations[Organization Type '[CV']],$A1660)="","",
CONCATENATE("  - &amp;OrganizationID",TEXT($A1660,"0000"),
" {","OrganizationTypeCV:  ",CHAR(34),INDEX(Organizations[Organization Type '[CV']],$A1660),CHAR(34),
", OrganizationCode:  ",CHAR(34),INDEX(Organizations[Organization Code],$A1660),CHAR(34),
", OrganizationName:  ",CHAR(34),INDEX(Organizations[Organization Name],$A1660),CHAR(34),
", OrganizationDescription:  ",CHAR(34),INDEX(Organizations[Organization Description],$A1660),CHAR(34),
", OrganizationLink:  ",CHAR(34),INDEX(Organizations[Organization Link],$A1660),CHAR(34),"}"))</f>
        <v>#REF!</v>
      </c>
      <c r="F1660" t="e">
        <f>IF(INDEX(People[First Name],$A1660)="","",
CONCATENATE("  - &amp;AffiliationID",TEXT($A1660,"0000"),
" {PersonID: *PersonID",TEXT($A1660,"0000"),
", OrganizationID: *OrganizationID",TEXT(MATCH(INDEX(People[Organization Name],$A1660),Organizations[Organization Name],0),"0000"),
", IsPrimaryOrganizationContact: , AffiliationStartDate: , AffiliationEndDate: , PrimaryPhone: ",
", PrimaryEmail: ",CHAR(34),INDEX(People[Primary Email],$A1660),CHAR(34),
", PrimaryAddress: ",CHAR(34),INDEX(People[Primary Address],$A1660),CHAR(34),
", PersonLink: }"))</f>
        <v>#REF!</v>
      </c>
      <c r="H1660" t="e">
        <f>IF(COUNTA(CitationInformation)=0,"",IF(INDEX(AuthorList[Author Name],$A1660)="","",
CONCATENATE("  - &amp;AuthorListID",TEXT($A1660,"0000"),
"  {CitationID: *CitationID0001",
", PersonID: *PersonID",TEXT(MATCH(INDEX(AuthorList[Author Name],$A1660),People[Full Name],0),"0000"),
", AuthorOrder: ",INDEX(AuthorList[Author Number],$A1660),"}")))</f>
        <v>#REF!</v>
      </c>
      <c r="K1660" t="e">
        <f>IF(INDEX(SamplingFeatures[Feature Code],$A1660)="","",
CONCATENATE("  - &amp;SamplingFeatureID",TEXT($A1660,"0000"),
" {","SamplingFeatureUUID:  ",CHAR(34),INDEX(SamplingFeatures[Sampling Feature UUID],$A1660),CHAR(34),
", SamplingFeatureTypeCV:  ",CHAR(34),INDEX(SamplingFeatures[Sampling Feature Type],$A1660),CHAR(34),
", SamplingFeatureCode:  ",CHAR(34),INDEX(SamplingFeatures[Feature Code],$A1660),CHAR(34),
", SamplingFeatureName:  ",CHAR(34),INDEX(SamplingFeatures[Feature Name],$A1660),CHAR(34),
", SamplingFeatureDescription:  ",CHAR(34),INDEX(SamplingFeatures[Feature Description],$A1660),CHAR(34),
", SamplingFeatureGeotypeCV:  ",CHAR(34),INDEX(SamplingFeatures[Feature Geo Type],$A1660),CHAR(34),
", FeatureGeometry:  ",CHAR(34),INDEX(SamplingFeatures[Feature Geometry],$A1660),CHAR(34),
", Elevation_m:  ",CHAR(34),INDEX(SamplingFeatures[Elevation_m],$A1660),CHAR(34),
", ElevationDatumCV:  ",CHAR(34),ElevationDatum,CHAR(34),"}"))</f>
        <v>#REF!</v>
      </c>
      <c r="L1660" t="e">
        <f>IF(INDEX(SamplingFeatures[Sampling Feature Type],$A1660)&lt;&gt;"Site","",
CONCATENATE("  - &amp;SiteID",TEXT(SUMPRODUCT(--($L$3:$L1659&lt;&gt;"")),"0000"),
" {","SamplingFeatureID:  *SamplingFeatureID",TEXT($A1660,"0000"),
", SiteTypeCV:  ",CHAR(34),INDEX(Sites[Site Type],$A1660),CHAR(34),
", Latitude:  ",INDEX(Sites[Latitude],$A1660),
", Longitude:  ",INDEX(Sites[Longitude],$A1660),
", SRSName:  ",CHAR(34),LatLonDatum,CHAR(34),"}"))</f>
        <v>#REF!</v>
      </c>
      <c r="M1660" t="e">
        <f>IF(INDEX(SamplingFeatures[Sampling Feature Type],$A1660)&lt;&gt;"Specimen","",
CONCATENATE("  - &amp;SpecimenID",TEXT(SUMPRODUCT(--($M$3:$M1659&lt;&gt;"")),"0000"),
" {","SamplingFeatureID:  *SamplingFeatureID",TEXT($A1660,"0000"),
", SpecimenTypeCV:  ",CHAR(34),INDEX(Specimens[Specimen Type],$A1660),CHAR(34),
", SpecimenMediumCV:  ",INDEX(Specimens[Specimen Medium],$A1660),
", IsFieldSpecimen:  ",CHAR(34),INDEX(Specimens[Is Field Specimen?],$A1660),CHAR(34),"}"))</f>
        <v>#REF!</v>
      </c>
      <c r="N1660" t="e">
        <f>IF(COUNTA(SpatialOffsets[])=0,"", IF(INDEX(SpatialOffsets[Spatial Offset Type],$A1660)="","",
CONCATENATE("  - &amp;SpatialOffsetID",TEXT($A1660,"0000"),
" {","SpatialOffsetTypeCV:  ",CHAR(34),INDEX(SpatialOffsets[Spatial Offset Type],$A1660),CHAR(34),
", Offset1Value:  ",INDEX(SpatialOffsets[Offset 1 Value],$A1660),
", Offset1UnitID:  ",CHAR(34),INDEX(SpatialOffsets[Offset 1 Unit],$A1660),CHAR(34),
", Offset2Value:  ",INDEX(SpatialOffsets[Offset 2 Value],$A1660),
", Offset2UnitID:  ",CHAR(34),INDEX(SpatialOffsets[Offset 2 Unit],$A1660),CHAR(34),
", Offset3Value:  ",INDEX(SpatialOffsets[Offset 3 Value],$A1660),
", Offset3UnitID:  ",CHAR(34),INDEX(SpatialOffsets[Offset 3 Unit],$A1660),CHAR(34),,"}")))</f>
        <v>#REF!</v>
      </c>
      <c r="O1660" t="e">
        <f>IF(COUNTA(RelatedFeatures[])=0,"", IF(INDEX(RelatedFeatures[First Sampling Feature Code],$A1660)="","",
CONCATENATE("  - &amp;RelationID",TEXT($A1660,"0000"),
" {","SamplingFeatureID:  *SamplingFeatureID",TEXT(MATCH(INDEX(RelatedFeatures[First Sampling Feature Code],$A1660),SamplingFeatures[Feature Code],0),"0000"),
", RelationshipTypeCV:  ",CHAR(34),INDEX(RelatedFeatures[Relationship Type],$A1660),CHAR(34),
", RelatedFeatureID: *SamplingFeatureID",TEXT(MATCH(INDEX(RelatedFeatures[Second Sampling Feature Code],$A1660),SamplingFeatures[Feature Code],0),"0000"),
", SpatialOffsetID:  ",IF(INDEX(RelatedFeatures[Offset Number],$A1660)="","",CONCATENATE("*SpatialOffsetID",TEXT(INDEX(RelatedFeatures[Offset Number],$A1660),"0000"))),"}")))</f>
        <v>#REF!</v>
      </c>
      <c r="P1660" t="e">
        <f>IF(INDEX(Methods[Method Type],$A1660)="","",
CONCATENATE("  - &amp;MethodID",TEXT($A1660,"0000"),
" {","MethodTypeCV:  ",CHAR(34),INDEX(Methods[Method Type],$A1660),CHAR(34),
", MethodCode:  ",CHAR(34),INDEX(Methods[Method Code],$A1660),CHAR(34),
", MethodName:  ",CHAR(34),INDEX(Methods[Method Name],$A1660),CHAR(34),
", MethodDescription:  ",CHAR(34),INDEX(Methods[Method Description],$A1660),CHAR(34),
", MethodLink:  ",CHAR(34),INDEX(Methods[Method Link],$A1660),CHAR(34),
", OrganizationID: *OrganizationID",TEXT(MATCH(INDEX(Methods[Organization Name],$A1660),Organizations[Organization Name],0),"0000"),"}"))</f>
        <v>#REF!</v>
      </c>
      <c r="Q1660" t="e">
        <f>IF(INDEX(Variables[Variable Type],$A1660)="","",
CONCATENATE("  - &amp;VariableID",TEXT($A1660,"0000"),
" {","VariableTypeCV:  ",CHAR(34),INDEX(Variables[Variable Type],$A1660),CHAR(34),
", VariableCode:  ",CHAR(34),INDEX(Variables[Variable Code],$A1660),CHAR(34),
", VariableNameCV:  ",CHAR(34),INDEX(Variables[Variable Name],$A1660),CHAR(34),
", VariableDefinition:  ",CHAR(34),INDEX(Variables[Variable Definition],$A1660),CHAR(34),
", SpecciationCV:  ",CHAR(34),INDEX(Variables[Speciation],$A1660),CHAR(34),
", NoDataValue:  ",CHAR(34),INDEX(Variables[No Data Value],$A1660),CHAR(34),"}"))</f>
        <v>#REF!</v>
      </c>
    </row>
    <row r="1661" spans="1:17" x14ac:dyDescent="0.25">
      <c r="A1661">
        <v>1658</v>
      </c>
      <c r="D1661" t="e">
        <f>IF(INDEX(People[First Name],$A1661)="","",
CONCATENATE("  - &amp;PersonID",TEXT($A1661,"0000"),
" {","PersonFirstName:  ",CHAR(34),INDEX(People[First Name],$A1661),CHAR(34),
", PersonMiddleName:  ",CHAR(34),INDEX(People[Middle Name],$A1661),CHAR(34),
", PersonLastName:  ",CHAR(34),INDEX(People[Last Name],$A1661),CHAR(34),"}"))</f>
        <v>#REF!</v>
      </c>
      <c r="E1661" t="e">
        <f>IF(INDEX(Organizations[Organization Type '[CV']],$A1661)="","",
CONCATENATE("  - &amp;OrganizationID",TEXT($A1661,"0000"),
" {","OrganizationTypeCV:  ",CHAR(34),INDEX(Organizations[Organization Type '[CV']],$A1661),CHAR(34),
", OrganizationCode:  ",CHAR(34),INDEX(Organizations[Organization Code],$A1661),CHAR(34),
", OrganizationName:  ",CHAR(34),INDEX(Organizations[Organization Name],$A1661),CHAR(34),
", OrganizationDescription:  ",CHAR(34),INDEX(Organizations[Organization Description],$A1661),CHAR(34),
", OrganizationLink:  ",CHAR(34),INDEX(Organizations[Organization Link],$A1661),CHAR(34),"}"))</f>
        <v>#REF!</v>
      </c>
      <c r="F1661" t="e">
        <f>IF(INDEX(People[First Name],$A1661)="","",
CONCATENATE("  - &amp;AffiliationID",TEXT($A1661,"0000"),
" {PersonID: *PersonID",TEXT($A1661,"0000"),
", OrganizationID: *OrganizationID",TEXT(MATCH(INDEX(People[Organization Name],$A1661),Organizations[Organization Name],0),"0000"),
", IsPrimaryOrganizationContact: , AffiliationStartDate: , AffiliationEndDate: , PrimaryPhone: ",
", PrimaryEmail: ",CHAR(34),INDEX(People[Primary Email],$A1661),CHAR(34),
", PrimaryAddress: ",CHAR(34),INDEX(People[Primary Address],$A1661),CHAR(34),
", PersonLink: }"))</f>
        <v>#REF!</v>
      </c>
      <c r="H1661" t="e">
        <f>IF(COUNTA(CitationInformation)=0,"",IF(INDEX(AuthorList[Author Name],$A1661)="","",
CONCATENATE("  - &amp;AuthorListID",TEXT($A1661,"0000"),
"  {CitationID: *CitationID0001",
", PersonID: *PersonID",TEXT(MATCH(INDEX(AuthorList[Author Name],$A1661),People[Full Name],0),"0000"),
", AuthorOrder: ",INDEX(AuthorList[Author Number],$A1661),"}")))</f>
        <v>#REF!</v>
      </c>
      <c r="K1661" t="e">
        <f>IF(INDEX(SamplingFeatures[Feature Code],$A1661)="","",
CONCATENATE("  - &amp;SamplingFeatureID",TEXT($A1661,"0000"),
" {","SamplingFeatureUUID:  ",CHAR(34),INDEX(SamplingFeatures[Sampling Feature UUID],$A1661),CHAR(34),
", SamplingFeatureTypeCV:  ",CHAR(34),INDEX(SamplingFeatures[Sampling Feature Type],$A1661),CHAR(34),
", SamplingFeatureCode:  ",CHAR(34),INDEX(SamplingFeatures[Feature Code],$A1661),CHAR(34),
", SamplingFeatureName:  ",CHAR(34),INDEX(SamplingFeatures[Feature Name],$A1661),CHAR(34),
", SamplingFeatureDescription:  ",CHAR(34),INDEX(SamplingFeatures[Feature Description],$A1661),CHAR(34),
", SamplingFeatureGeotypeCV:  ",CHAR(34),INDEX(SamplingFeatures[Feature Geo Type],$A1661),CHAR(34),
", FeatureGeometry:  ",CHAR(34),INDEX(SamplingFeatures[Feature Geometry],$A1661),CHAR(34),
", Elevation_m:  ",CHAR(34),INDEX(SamplingFeatures[Elevation_m],$A1661),CHAR(34),
", ElevationDatumCV:  ",CHAR(34),ElevationDatum,CHAR(34),"}"))</f>
        <v>#REF!</v>
      </c>
      <c r="L1661" t="e">
        <f>IF(INDEX(SamplingFeatures[Sampling Feature Type],$A1661)&lt;&gt;"Site","",
CONCATENATE("  - &amp;SiteID",TEXT(SUMPRODUCT(--($L$3:$L1660&lt;&gt;"")),"0000"),
" {","SamplingFeatureID:  *SamplingFeatureID",TEXT($A1661,"0000"),
", SiteTypeCV:  ",CHAR(34),INDEX(Sites[Site Type],$A1661),CHAR(34),
", Latitude:  ",INDEX(Sites[Latitude],$A1661),
", Longitude:  ",INDEX(Sites[Longitude],$A1661),
", SRSName:  ",CHAR(34),LatLonDatum,CHAR(34),"}"))</f>
        <v>#REF!</v>
      </c>
      <c r="M1661" t="e">
        <f>IF(INDEX(SamplingFeatures[Sampling Feature Type],$A1661)&lt;&gt;"Specimen","",
CONCATENATE("  - &amp;SpecimenID",TEXT(SUMPRODUCT(--($M$3:$M1660&lt;&gt;"")),"0000"),
" {","SamplingFeatureID:  *SamplingFeatureID",TEXT($A1661,"0000"),
", SpecimenTypeCV:  ",CHAR(34),INDEX(Specimens[Specimen Type],$A1661),CHAR(34),
", SpecimenMediumCV:  ",INDEX(Specimens[Specimen Medium],$A1661),
", IsFieldSpecimen:  ",CHAR(34),INDEX(Specimens[Is Field Specimen?],$A1661),CHAR(34),"}"))</f>
        <v>#REF!</v>
      </c>
      <c r="N1661" t="e">
        <f>IF(COUNTA(SpatialOffsets[])=0,"", IF(INDEX(SpatialOffsets[Spatial Offset Type],$A1661)="","",
CONCATENATE("  - &amp;SpatialOffsetID",TEXT($A1661,"0000"),
" {","SpatialOffsetTypeCV:  ",CHAR(34),INDEX(SpatialOffsets[Spatial Offset Type],$A1661),CHAR(34),
", Offset1Value:  ",INDEX(SpatialOffsets[Offset 1 Value],$A1661),
", Offset1UnitID:  ",CHAR(34),INDEX(SpatialOffsets[Offset 1 Unit],$A1661),CHAR(34),
", Offset2Value:  ",INDEX(SpatialOffsets[Offset 2 Value],$A1661),
", Offset2UnitID:  ",CHAR(34),INDEX(SpatialOffsets[Offset 2 Unit],$A1661),CHAR(34),
", Offset3Value:  ",INDEX(SpatialOffsets[Offset 3 Value],$A1661),
", Offset3UnitID:  ",CHAR(34),INDEX(SpatialOffsets[Offset 3 Unit],$A1661),CHAR(34),,"}")))</f>
        <v>#REF!</v>
      </c>
      <c r="O1661" t="e">
        <f>IF(COUNTA(RelatedFeatures[])=0,"", IF(INDEX(RelatedFeatures[First Sampling Feature Code],$A1661)="","",
CONCATENATE("  - &amp;RelationID",TEXT($A1661,"0000"),
" {","SamplingFeatureID:  *SamplingFeatureID",TEXT(MATCH(INDEX(RelatedFeatures[First Sampling Feature Code],$A1661),SamplingFeatures[Feature Code],0),"0000"),
", RelationshipTypeCV:  ",CHAR(34),INDEX(RelatedFeatures[Relationship Type],$A1661),CHAR(34),
", RelatedFeatureID: *SamplingFeatureID",TEXT(MATCH(INDEX(RelatedFeatures[Second Sampling Feature Code],$A1661),SamplingFeatures[Feature Code],0),"0000"),
", SpatialOffsetID:  ",IF(INDEX(RelatedFeatures[Offset Number],$A1661)="","",CONCATENATE("*SpatialOffsetID",TEXT(INDEX(RelatedFeatures[Offset Number],$A1661),"0000"))),"}")))</f>
        <v>#REF!</v>
      </c>
      <c r="P1661" t="e">
        <f>IF(INDEX(Methods[Method Type],$A1661)="","",
CONCATENATE("  - &amp;MethodID",TEXT($A1661,"0000"),
" {","MethodTypeCV:  ",CHAR(34),INDEX(Methods[Method Type],$A1661),CHAR(34),
", MethodCode:  ",CHAR(34),INDEX(Methods[Method Code],$A1661),CHAR(34),
", MethodName:  ",CHAR(34),INDEX(Methods[Method Name],$A1661),CHAR(34),
", MethodDescription:  ",CHAR(34),INDEX(Methods[Method Description],$A1661),CHAR(34),
", MethodLink:  ",CHAR(34),INDEX(Methods[Method Link],$A1661),CHAR(34),
", OrganizationID: *OrganizationID",TEXT(MATCH(INDEX(Methods[Organization Name],$A1661),Organizations[Organization Name],0),"0000"),"}"))</f>
        <v>#REF!</v>
      </c>
      <c r="Q1661" t="e">
        <f>IF(INDEX(Variables[Variable Type],$A1661)="","",
CONCATENATE("  - &amp;VariableID",TEXT($A1661,"0000"),
" {","VariableTypeCV:  ",CHAR(34),INDEX(Variables[Variable Type],$A1661),CHAR(34),
", VariableCode:  ",CHAR(34),INDEX(Variables[Variable Code],$A1661),CHAR(34),
", VariableNameCV:  ",CHAR(34),INDEX(Variables[Variable Name],$A1661),CHAR(34),
", VariableDefinition:  ",CHAR(34),INDEX(Variables[Variable Definition],$A1661),CHAR(34),
", SpecciationCV:  ",CHAR(34),INDEX(Variables[Speciation],$A1661),CHAR(34),
", NoDataValue:  ",CHAR(34),INDEX(Variables[No Data Value],$A1661),CHAR(34),"}"))</f>
        <v>#REF!</v>
      </c>
    </row>
    <row r="1662" spans="1:17" x14ac:dyDescent="0.25">
      <c r="A1662">
        <v>1659</v>
      </c>
      <c r="D1662" t="e">
        <f>IF(INDEX(People[First Name],$A1662)="","",
CONCATENATE("  - &amp;PersonID",TEXT($A1662,"0000"),
" {","PersonFirstName:  ",CHAR(34),INDEX(People[First Name],$A1662),CHAR(34),
", PersonMiddleName:  ",CHAR(34),INDEX(People[Middle Name],$A1662),CHAR(34),
", PersonLastName:  ",CHAR(34),INDEX(People[Last Name],$A1662),CHAR(34),"}"))</f>
        <v>#REF!</v>
      </c>
      <c r="E1662" t="e">
        <f>IF(INDEX(Organizations[Organization Type '[CV']],$A1662)="","",
CONCATENATE("  - &amp;OrganizationID",TEXT($A1662,"0000"),
" {","OrganizationTypeCV:  ",CHAR(34),INDEX(Organizations[Organization Type '[CV']],$A1662),CHAR(34),
", OrganizationCode:  ",CHAR(34),INDEX(Organizations[Organization Code],$A1662),CHAR(34),
", OrganizationName:  ",CHAR(34),INDEX(Organizations[Organization Name],$A1662),CHAR(34),
", OrganizationDescription:  ",CHAR(34),INDEX(Organizations[Organization Description],$A1662),CHAR(34),
", OrganizationLink:  ",CHAR(34),INDEX(Organizations[Organization Link],$A1662),CHAR(34),"}"))</f>
        <v>#REF!</v>
      </c>
      <c r="F1662" t="e">
        <f>IF(INDEX(People[First Name],$A1662)="","",
CONCATENATE("  - &amp;AffiliationID",TEXT($A1662,"0000"),
" {PersonID: *PersonID",TEXT($A1662,"0000"),
", OrganizationID: *OrganizationID",TEXT(MATCH(INDEX(People[Organization Name],$A1662),Organizations[Organization Name],0),"0000"),
", IsPrimaryOrganizationContact: , AffiliationStartDate: , AffiliationEndDate: , PrimaryPhone: ",
", PrimaryEmail: ",CHAR(34),INDEX(People[Primary Email],$A1662),CHAR(34),
", PrimaryAddress: ",CHAR(34),INDEX(People[Primary Address],$A1662),CHAR(34),
", PersonLink: }"))</f>
        <v>#REF!</v>
      </c>
      <c r="H1662" t="e">
        <f>IF(COUNTA(CitationInformation)=0,"",IF(INDEX(AuthorList[Author Name],$A1662)="","",
CONCATENATE("  - &amp;AuthorListID",TEXT($A1662,"0000"),
"  {CitationID: *CitationID0001",
", PersonID: *PersonID",TEXT(MATCH(INDEX(AuthorList[Author Name],$A1662),People[Full Name],0),"0000"),
", AuthorOrder: ",INDEX(AuthorList[Author Number],$A1662),"}")))</f>
        <v>#REF!</v>
      </c>
      <c r="K1662" t="e">
        <f>IF(INDEX(SamplingFeatures[Feature Code],$A1662)="","",
CONCATENATE("  - &amp;SamplingFeatureID",TEXT($A1662,"0000"),
" {","SamplingFeatureUUID:  ",CHAR(34),INDEX(SamplingFeatures[Sampling Feature UUID],$A1662),CHAR(34),
", SamplingFeatureTypeCV:  ",CHAR(34),INDEX(SamplingFeatures[Sampling Feature Type],$A1662),CHAR(34),
", SamplingFeatureCode:  ",CHAR(34),INDEX(SamplingFeatures[Feature Code],$A1662),CHAR(34),
", SamplingFeatureName:  ",CHAR(34),INDEX(SamplingFeatures[Feature Name],$A1662),CHAR(34),
", SamplingFeatureDescription:  ",CHAR(34),INDEX(SamplingFeatures[Feature Description],$A1662),CHAR(34),
", SamplingFeatureGeotypeCV:  ",CHAR(34),INDEX(SamplingFeatures[Feature Geo Type],$A1662),CHAR(34),
", FeatureGeometry:  ",CHAR(34),INDEX(SamplingFeatures[Feature Geometry],$A1662),CHAR(34),
", Elevation_m:  ",CHAR(34),INDEX(SamplingFeatures[Elevation_m],$A1662),CHAR(34),
", ElevationDatumCV:  ",CHAR(34),ElevationDatum,CHAR(34),"}"))</f>
        <v>#REF!</v>
      </c>
      <c r="L1662" t="e">
        <f>IF(INDEX(SamplingFeatures[Sampling Feature Type],$A1662)&lt;&gt;"Site","",
CONCATENATE("  - &amp;SiteID",TEXT(SUMPRODUCT(--($L$3:$L1661&lt;&gt;"")),"0000"),
" {","SamplingFeatureID:  *SamplingFeatureID",TEXT($A1662,"0000"),
", SiteTypeCV:  ",CHAR(34),INDEX(Sites[Site Type],$A1662),CHAR(34),
", Latitude:  ",INDEX(Sites[Latitude],$A1662),
", Longitude:  ",INDEX(Sites[Longitude],$A1662),
", SRSName:  ",CHAR(34),LatLonDatum,CHAR(34),"}"))</f>
        <v>#REF!</v>
      </c>
      <c r="M1662" t="e">
        <f>IF(INDEX(SamplingFeatures[Sampling Feature Type],$A1662)&lt;&gt;"Specimen","",
CONCATENATE("  - &amp;SpecimenID",TEXT(SUMPRODUCT(--($M$3:$M1661&lt;&gt;"")),"0000"),
" {","SamplingFeatureID:  *SamplingFeatureID",TEXT($A1662,"0000"),
", SpecimenTypeCV:  ",CHAR(34),INDEX(Specimens[Specimen Type],$A1662),CHAR(34),
", SpecimenMediumCV:  ",INDEX(Specimens[Specimen Medium],$A1662),
", IsFieldSpecimen:  ",CHAR(34),INDEX(Specimens[Is Field Specimen?],$A1662),CHAR(34),"}"))</f>
        <v>#REF!</v>
      </c>
      <c r="N1662" t="e">
        <f>IF(COUNTA(SpatialOffsets[])=0,"", IF(INDEX(SpatialOffsets[Spatial Offset Type],$A1662)="","",
CONCATENATE("  - &amp;SpatialOffsetID",TEXT($A1662,"0000"),
" {","SpatialOffsetTypeCV:  ",CHAR(34),INDEX(SpatialOffsets[Spatial Offset Type],$A1662),CHAR(34),
", Offset1Value:  ",INDEX(SpatialOffsets[Offset 1 Value],$A1662),
", Offset1UnitID:  ",CHAR(34),INDEX(SpatialOffsets[Offset 1 Unit],$A1662),CHAR(34),
", Offset2Value:  ",INDEX(SpatialOffsets[Offset 2 Value],$A1662),
", Offset2UnitID:  ",CHAR(34),INDEX(SpatialOffsets[Offset 2 Unit],$A1662),CHAR(34),
", Offset3Value:  ",INDEX(SpatialOffsets[Offset 3 Value],$A1662),
", Offset3UnitID:  ",CHAR(34),INDEX(SpatialOffsets[Offset 3 Unit],$A1662),CHAR(34),,"}")))</f>
        <v>#REF!</v>
      </c>
      <c r="O1662" t="e">
        <f>IF(COUNTA(RelatedFeatures[])=0,"", IF(INDEX(RelatedFeatures[First Sampling Feature Code],$A1662)="","",
CONCATENATE("  - &amp;RelationID",TEXT($A1662,"0000"),
" {","SamplingFeatureID:  *SamplingFeatureID",TEXT(MATCH(INDEX(RelatedFeatures[First Sampling Feature Code],$A1662),SamplingFeatures[Feature Code],0),"0000"),
", RelationshipTypeCV:  ",CHAR(34),INDEX(RelatedFeatures[Relationship Type],$A1662),CHAR(34),
", RelatedFeatureID: *SamplingFeatureID",TEXT(MATCH(INDEX(RelatedFeatures[Second Sampling Feature Code],$A1662),SamplingFeatures[Feature Code],0),"0000"),
", SpatialOffsetID:  ",IF(INDEX(RelatedFeatures[Offset Number],$A1662)="","",CONCATENATE("*SpatialOffsetID",TEXT(INDEX(RelatedFeatures[Offset Number],$A1662),"0000"))),"}")))</f>
        <v>#REF!</v>
      </c>
      <c r="P1662" t="e">
        <f>IF(INDEX(Methods[Method Type],$A1662)="","",
CONCATENATE("  - &amp;MethodID",TEXT($A1662,"0000"),
" {","MethodTypeCV:  ",CHAR(34),INDEX(Methods[Method Type],$A1662),CHAR(34),
", MethodCode:  ",CHAR(34),INDEX(Methods[Method Code],$A1662),CHAR(34),
", MethodName:  ",CHAR(34),INDEX(Methods[Method Name],$A1662),CHAR(34),
", MethodDescription:  ",CHAR(34),INDEX(Methods[Method Description],$A1662),CHAR(34),
", MethodLink:  ",CHAR(34),INDEX(Methods[Method Link],$A1662),CHAR(34),
", OrganizationID: *OrganizationID",TEXT(MATCH(INDEX(Methods[Organization Name],$A1662),Organizations[Organization Name],0),"0000"),"}"))</f>
        <v>#REF!</v>
      </c>
      <c r="Q1662" t="e">
        <f>IF(INDEX(Variables[Variable Type],$A1662)="","",
CONCATENATE("  - &amp;VariableID",TEXT($A1662,"0000"),
" {","VariableTypeCV:  ",CHAR(34),INDEX(Variables[Variable Type],$A1662),CHAR(34),
", VariableCode:  ",CHAR(34),INDEX(Variables[Variable Code],$A1662),CHAR(34),
", VariableNameCV:  ",CHAR(34),INDEX(Variables[Variable Name],$A1662),CHAR(34),
", VariableDefinition:  ",CHAR(34),INDEX(Variables[Variable Definition],$A1662),CHAR(34),
", SpecciationCV:  ",CHAR(34),INDEX(Variables[Speciation],$A1662),CHAR(34),
", NoDataValue:  ",CHAR(34),INDEX(Variables[No Data Value],$A1662),CHAR(34),"}"))</f>
        <v>#REF!</v>
      </c>
    </row>
    <row r="1663" spans="1:17" x14ac:dyDescent="0.25">
      <c r="A1663">
        <v>1660</v>
      </c>
      <c r="D1663" t="e">
        <f>IF(INDEX(People[First Name],$A1663)="","",
CONCATENATE("  - &amp;PersonID",TEXT($A1663,"0000"),
" {","PersonFirstName:  ",CHAR(34),INDEX(People[First Name],$A1663),CHAR(34),
", PersonMiddleName:  ",CHAR(34),INDEX(People[Middle Name],$A1663),CHAR(34),
", PersonLastName:  ",CHAR(34),INDEX(People[Last Name],$A1663),CHAR(34),"}"))</f>
        <v>#REF!</v>
      </c>
      <c r="E1663" t="e">
        <f>IF(INDEX(Organizations[Organization Type '[CV']],$A1663)="","",
CONCATENATE("  - &amp;OrganizationID",TEXT($A1663,"0000"),
" {","OrganizationTypeCV:  ",CHAR(34),INDEX(Organizations[Organization Type '[CV']],$A1663),CHAR(34),
", OrganizationCode:  ",CHAR(34),INDEX(Organizations[Organization Code],$A1663),CHAR(34),
", OrganizationName:  ",CHAR(34),INDEX(Organizations[Organization Name],$A1663),CHAR(34),
", OrganizationDescription:  ",CHAR(34),INDEX(Organizations[Organization Description],$A1663),CHAR(34),
", OrganizationLink:  ",CHAR(34),INDEX(Organizations[Organization Link],$A1663),CHAR(34),"}"))</f>
        <v>#REF!</v>
      </c>
      <c r="F1663" t="e">
        <f>IF(INDEX(People[First Name],$A1663)="","",
CONCATENATE("  - &amp;AffiliationID",TEXT($A1663,"0000"),
" {PersonID: *PersonID",TEXT($A1663,"0000"),
", OrganizationID: *OrganizationID",TEXT(MATCH(INDEX(People[Organization Name],$A1663),Organizations[Organization Name],0),"0000"),
", IsPrimaryOrganizationContact: , AffiliationStartDate: , AffiliationEndDate: , PrimaryPhone: ",
", PrimaryEmail: ",CHAR(34),INDEX(People[Primary Email],$A1663),CHAR(34),
", PrimaryAddress: ",CHAR(34),INDEX(People[Primary Address],$A1663),CHAR(34),
", PersonLink: }"))</f>
        <v>#REF!</v>
      </c>
      <c r="H1663" t="e">
        <f>IF(COUNTA(CitationInformation)=0,"",IF(INDEX(AuthorList[Author Name],$A1663)="","",
CONCATENATE("  - &amp;AuthorListID",TEXT($A1663,"0000"),
"  {CitationID: *CitationID0001",
", PersonID: *PersonID",TEXT(MATCH(INDEX(AuthorList[Author Name],$A1663),People[Full Name],0),"0000"),
", AuthorOrder: ",INDEX(AuthorList[Author Number],$A1663),"}")))</f>
        <v>#REF!</v>
      </c>
      <c r="K1663" t="e">
        <f>IF(INDEX(SamplingFeatures[Feature Code],$A1663)="","",
CONCATENATE("  - &amp;SamplingFeatureID",TEXT($A1663,"0000"),
" {","SamplingFeatureUUID:  ",CHAR(34),INDEX(SamplingFeatures[Sampling Feature UUID],$A1663),CHAR(34),
", SamplingFeatureTypeCV:  ",CHAR(34),INDEX(SamplingFeatures[Sampling Feature Type],$A1663),CHAR(34),
", SamplingFeatureCode:  ",CHAR(34),INDEX(SamplingFeatures[Feature Code],$A1663),CHAR(34),
", SamplingFeatureName:  ",CHAR(34),INDEX(SamplingFeatures[Feature Name],$A1663),CHAR(34),
", SamplingFeatureDescription:  ",CHAR(34),INDEX(SamplingFeatures[Feature Description],$A1663),CHAR(34),
", SamplingFeatureGeotypeCV:  ",CHAR(34),INDEX(SamplingFeatures[Feature Geo Type],$A1663),CHAR(34),
", FeatureGeometry:  ",CHAR(34),INDEX(SamplingFeatures[Feature Geometry],$A1663),CHAR(34),
", Elevation_m:  ",CHAR(34),INDEX(SamplingFeatures[Elevation_m],$A1663),CHAR(34),
", ElevationDatumCV:  ",CHAR(34),ElevationDatum,CHAR(34),"}"))</f>
        <v>#REF!</v>
      </c>
      <c r="L1663" t="e">
        <f>IF(INDEX(SamplingFeatures[Sampling Feature Type],$A1663)&lt;&gt;"Site","",
CONCATENATE("  - &amp;SiteID",TEXT(SUMPRODUCT(--($L$3:$L1662&lt;&gt;"")),"0000"),
" {","SamplingFeatureID:  *SamplingFeatureID",TEXT($A1663,"0000"),
", SiteTypeCV:  ",CHAR(34),INDEX(Sites[Site Type],$A1663),CHAR(34),
", Latitude:  ",INDEX(Sites[Latitude],$A1663),
", Longitude:  ",INDEX(Sites[Longitude],$A1663),
", SRSName:  ",CHAR(34),LatLonDatum,CHAR(34),"}"))</f>
        <v>#REF!</v>
      </c>
      <c r="M1663" t="e">
        <f>IF(INDEX(SamplingFeatures[Sampling Feature Type],$A1663)&lt;&gt;"Specimen","",
CONCATENATE("  - &amp;SpecimenID",TEXT(SUMPRODUCT(--($M$3:$M1662&lt;&gt;"")),"0000"),
" {","SamplingFeatureID:  *SamplingFeatureID",TEXT($A1663,"0000"),
", SpecimenTypeCV:  ",CHAR(34),INDEX(Specimens[Specimen Type],$A1663),CHAR(34),
", SpecimenMediumCV:  ",INDEX(Specimens[Specimen Medium],$A1663),
", IsFieldSpecimen:  ",CHAR(34),INDEX(Specimens[Is Field Specimen?],$A1663),CHAR(34),"}"))</f>
        <v>#REF!</v>
      </c>
      <c r="N1663" t="e">
        <f>IF(COUNTA(SpatialOffsets[])=0,"", IF(INDEX(SpatialOffsets[Spatial Offset Type],$A1663)="","",
CONCATENATE("  - &amp;SpatialOffsetID",TEXT($A1663,"0000"),
" {","SpatialOffsetTypeCV:  ",CHAR(34),INDEX(SpatialOffsets[Spatial Offset Type],$A1663),CHAR(34),
", Offset1Value:  ",INDEX(SpatialOffsets[Offset 1 Value],$A1663),
", Offset1UnitID:  ",CHAR(34),INDEX(SpatialOffsets[Offset 1 Unit],$A1663),CHAR(34),
", Offset2Value:  ",INDEX(SpatialOffsets[Offset 2 Value],$A1663),
", Offset2UnitID:  ",CHAR(34),INDEX(SpatialOffsets[Offset 2 Unit],$A1663),CHAR(34),
", Offset3Value:  ",INDEX(SpatialOffsets[Offset 3 Value],$A1663),
", Offset3UnitID:  ",CHAR(34),INDEX(SpatialOffsets[Offset 3 Unit],$A1663),CHAR(34),,"}")))</f>
        <v>#REF!</v>
      </c>
      <c r="O1663" t="e">
        <f>IF(COUNTA(RelatedFeatures[])=0,"", IF(INDEX(RelatedFeatures[First Sampling Feature Code],$A1663)="","",
CONCATENATE("  - &amp;RelationID",TEXT($A1663,"0000"),
" {","SamplingFeatureID:  *SamplingFeatureID",TEXT(MATCH(INDEX(RelatedFeatures[First Sampling Feature Code],$A1663),SamplingFeatures[Feature Code],0),"0000"),
", RelationshipTypeCV:  ",CHAR(34),INDEX(RelatedFeatures[Relationship Type],$A1663),CHAR(34),
", RelatedFeatureID: *SamplingFeatureID",TEXT(MATCH(INDEX(RelatedFeatures[Second Sampling Feature Code],$A1663),SamplingFeatures[Feature Code],0),"0000"),
", SpatialOffsetID:  ",IF(INDEX(RelatedFeatures[Offset Number],$A1663)="","",CONCATENATE("*SpatialOffsetID",TEXT(INDEX(RelatedFeatures[Offset Number],$A1663),"0000"))),"}")))</f>
        <v>#REF!</v>
      </c>
      <c r="P1663" t="e">
        <f>IF(INDEX(Methods[Method Type],$A1663)="","",
CONCATENATE("  - &amp;MethodID",TEXT($A1663,"0000"),
" {","MethodTypeCV:  ",CHAR(34),INDEX(Methods[Method Type],$A1663),CHAR(34),
", MethodCode:  ",CHAR(34),INDEX(Methods[Method Code],$A1663),CHAR(34),
", MethodName:  ",CHAR(34),INDEX(Methods[Method Name],$A1663),CHAR(34),
", MethodDescription:  ",CHAR(34),INDEX(Methods[Method Description],$A1663),CHAR(34),
", MethodLink:  ",CHAR(34),INDEX(Methods[Method Link],$A1663),CHAR(34),
", OrganizationID: *OrganizationID",TEXT(MATCH(INDEX(Methods[Organization Name],$A1663),Organizations[Organization Name],0),"0000"),"}"))</f>
        <v>#REF!</v>
      </c>
      <c r="Q1663" t="e">
        <f>IF(INDEX(Variables[Variable Type],$A1663)="","",
CONCATENATE("  - &amp;VariableID",TEXT($A1663,"0000"),
" {","VariableTypeCV:  ",CHAR(34),INDEX(Variables[Variable Type],$A1663),CHAR(34),
", VariableCode:  ",CHAR(34),INDEX(Variables[Variable Code],$A1663),CHAR(34),
", VariableNameCV:  ",CHAR(34),INDEX(Variables[Variable Name],$A1663),CHAR(34),
", VariableDefinition:  ",CHAR(34),INDEX(Variables[Variable Definition],$A1663),CHAR(34),
", SpecciationCV:  ",CHAR(34),INDEX(Variables[Speciation],$A1663),CHAR(34),
", NoDataValue:  ",CHAR(34),INDEX(Variables[No Data Value],$A1663),CHAR(34),"}"))</f>
        <v>#REF!</v>
      </c>
    </row>
    <row r="1664" spans="1:17" x14ac:dyDescent="0.25">
      <c r="A1664">
        <v>1661</v>
      </c>
      <c r="D1664" t="e">
        <f>IF(INDEX(People[First Name],$A1664)="","",
CONCATENATE("  - &amp;PersonID",TEXT($A1664,"0000"),
" {","PersonFirstName:  ",CHAR(34),INDEX(People[First Name],$A1664),CHAR(34),
", PersonMiddleName:  ",CHAR(34),INDEX(People[Middle Name],$A1664),CHAR(34),
", PersonLastName:  ",CHAR(34),INDEX(People[Last Name],$A1664),CHAR(34),"}"))</f>
        <v>#REF!</v>
      </c>
      <c r="E1664" t="e">
        <f>IF(INDEX(Organizations[Organization Type '[CV']],$A1664)="","",
CONCATENATE("  - &amp;OrganizationID",TEXT($A1664,"0000"),
" {","OrganizationTypeCV:  ",CHAR(34),INDEX(Organizations[Organization Type '[CV']],$A1664),CHAR(34),
", OrganizationCode:  ",CHAR(34),INDEX(Organizations[Organization Code],$A1664),CHAR(34),
", OrganizationName:  ",CHAR(34),INDEX(Organizations[Organization Name],$A1664),CHAR(34),
", OrganizationDescription:  ",CHAR(34),INDEX(Organizations[Organization Description],$A1664),CHAR(34),
", OrganizationLink:  ",CHAR(34),INDEX(Organizations[Organization Link],$A1664),CHAR(34),"}"))</f>
        <v>#REF!</v>
      </c>
      <c r="F1664" t="e">
        <f>IF(INDEX(People[First Name],$A1664)="","",
CONCATENATE("  - &amp;AffiliationID",TEXT($A1664,"0000"),
" {PersonID: *PersonID",TEXT($A1664,"0000"),
", OrganizationID: *OrganizationID",TEXT(MATCH(INDEX(People[Organization Name],$A1664),Organizations[Organization Name],0),"0000"),
", IsPrimaryOrganizationContact: , AffiliationStartDate: , AffiliationEndDate: , PrimaryPhone: ",
", PrimaryEmail: ",CHAR(34),INDEX(People[Primary Email],$A1664),CHAR(34),
", PrimaryAddress: ",CHAR(34),INDEX(People[Primary Address],$A1664),CHAR(34),
", PersonLink: }"))</f>
        <v>#REF!</v>
      </c>
      <c r="H1664" t="e">
        <f>IF(COUNTA(CitationInformation)=0,"",IF(INDEX(AuthorList[Author Name],$A1664)="","",
CONCATENATE("  - &amp;AuthorListID",TEXT($A1664,"0000"),
"  {CitationID: *CitationID0001",
", PersonID: *PersonID",TEXT(MATCH(INDEX(AuthorList[Author Name],$A1664),People[Full Name],0),"0000"),
", AuthorOrder: ",INDEX(AuthorList[Author Number],$A1664),"}")))</f>
        <v>#REF!</v>
      </c>
      <c r="K1664" t="e">
        <f>IF(INDEX(SamplingFeatures[Feature Code],$A1664)="","",
CONCATENATE("  - &amp;SamplingFeatureID",TEXT($A1664,"0000"),
" {","SamplingFeatureUUID:  ",CHAR(34),INDEX(SamplingFeatures[Sampling Feature UUID],$A1664),CHAR(34),
", SamplingFeatureTypeCV:  ",CHAR(34),INDEX(SamplingFeatures[Sampling Feature Type],$A1664),CHAR(34),
", SamplingFeatureCode:  ",CHAR(34),INDEX(SamplingFeatures[Feature Code],$A1664),CHAR(34),
", SamplingFeatureName:  ",CHAR(34),INDEX(SamplingFeatures[Feature Name],$A1664),CHAR(34),
", SamplingFeatureDescription:  ",CHAR(34),INDEX(SamplingFeatures[Feature Description],$A1664),CHAR(34),
", SamplingFeatureGeotypeCV:  ",CHAR(34),INDEX(SamplingFeatures[Feature Geo Type],$A1664),CHAR(34),
", FeatureGeometry:  ",CHAR(34),INDEX(SamplingFeatures[Feature Geometry],$A1664),CHAR(34),
", Elevation_m:  ",CHAR(34),INDEX(SamplingFeatures[Elevation_m],$A1664),CHAR(34),
", ElevationDatumCV:  ",CHAR(34),ElevationDatum,CHAR(34),"}"))</f>
        <v>#REF!</v>
      </c>
      <c r="L1664" t="e">
        <f>IF(INDEX(SamplingFeatures[Sampling Feature Type],$A1664)&lt;&gt;"Site","",
CONCATENATE("  - &amp;SiteID",TEXT(SUMPRODUCT(--($L$3:$L1663&lt;&gt;"")),"0000"),
" {","SamplingFeatureID:  *SamplingFeatureID",TEXT($A1664,"0000"),
", SiteTypeCV:  ",CHAR(34),INDEX(Sites[Site Type],$A1664),CHAR(34),
", Latitude:  ",INDEX(Sites[Latitude],$A1664),
", Longitude:  ",INDEX(Sites[Longitude],$A1664),
", SRSName:  ",CHAR(34),LatLonDatum,CHAR(34),"}"))</f>
        <v>#REF!</v>
      </c>
      <c r="M1664" t="e">
        <f>IF(INDEX(SamplingFeatures[Sampling Feature Type],$A1664)&lt;&gt;"Specimen","",
CONCATENATE("  - &amp;SpecimenID",TEXT(SUMPRODUCT(--($M$3:$M1663&lt;&gt;"")),"0000"),
" {","SamplingFeatureID:  *SamplingFeatureID",TEXT($A1664,"0000"),
", SpecimenTypeCV:  ",CHAR(34),INDEX(Specimens[Specimen Type],$A1664),CHAR(34),
", SpecimenMediumCV:  ",INDEX(Specimens[Specimen Medium],$A1664),
", IsFieldSpecimen:  ",CHAR(34),INDEX(Specimens[Is Field Specimen?],$A1664),CHAR(34),"}"))</f>
        <v>#REF!</v>
      </c>
      <c r="N1664" t="e">
        <f>IF(COUNTA(SpatialOffsets[])=0,"", IF(INDEX(SpatialOffsets[Spatial Offset Type],$A1664)="","",
CONCATENATE("  - &amp;SpatialOffsetID",TEXT($A1664,"0000"),
" {","SpatialOffsetTypeCV:  ",CHAR(34),INDEX(SpatialOffsets[Spatial Offset Type],$A1664),CHAR(34),
", Offset1Value:  ",INDEX(SpatialOffsets[Offset 1 Value],$A1664),
", Offset1UnitID:  ",CHAR(34),INDEX(SpatialOffsets[Offset 1 Unit],$A1664),CHAR(34),
", Offset2Value:  ",INDEX(SpatialOffsets[Offset 2 Value],$A1664),
", Offset2UnitID:  ",CHAR(34),INDEX(SpatialOffsets[Offset 2 Unit],$A1664),CHAR(34),
", Offset3Value:  ",INDEX(SpatialOffsets[Offset 3 Value],$A1664),
", Offset3UnitID:  ",CHAR(34),INDEX(SpatialOffsets[Offset 3 Unit],$A1664),CHAR(34),,"}")))</f>
        <v>#REF!</v>
      </c>
      <c r="O1664" t="e">
        <f>IF(COUNTA(RelatedFeatures[])=0,"", IF(INDEX(RelatedFeatures[First Sampling Feature Code],$A1664)="","",
CONCATENATE("  - &amp;RelationID",TEXT($A1664,"0000"),
" {","SamplingFeatureID:  *SamplingFeatureID",TEXT(MATCH(INDEX(RelatedFeatures[First Sampling Feature Code],$A1664),SamplingFeatures[Feature Code],0),"0000"),
", RelationshipTypeCV:  ",CHAR(34),INDEX(RelatedFeatures[Relationship Type],$A1664),CHAR(34),
", RelatedFeatureID: *SamplingFeatureID",TEXT(MATCH(INDEX(RelatedFeatures[Second Sampling Feature Code],$A1664),SamplingFeatures[Feature Code],0),"0000"),
", SpatialOffsetID:  ",IF(INDEX(RelatedFeatures[Offset Number],$A1664)="","",CONCATENATE("*SpatialOffsetID",TEXT(INDEX(RelatedFeatures[Offset Number],$A1664),"0000"))),"}")))</f>
        <v>#REF!</v>
      </c>
      <c r="P1664" t="e">
        <f>IF(INDEX(Methods[Method Type],$A1664)="","",
CONCATENATE("  - &amp;MethodID",TEXT($A1664,"0000"),
" {","MethodTypeCV:  ",CHAR(34),INDEX(Methods[Method Type],$A1664),CHAR(34),
", MethodCode:  ",CHAR(34),INDEX(Methods[Method Code],$A1664),CHAR(34),
", MethodName:  ",CHAR(34),INDEX(Methods[Method Name],$A1664),CHAR(34),
", MethodDescription:  ",CHAR(34),INDEX(Methods[Method Description],$A1664),CHAR(34),
", MethodLink:  ",CHAR(34),INDEX(Methods[Method Link],$A1664),CHAR(34),
", OrganizationID: *OrganizationID",TEXT(MATCH(INDEX(Methods[Organization Name],$A1664),Organizations[Organization Name],0),"0000"),"}"))</f>
        <v>#REF!</v>
      </c>
      <c r="Q1664" t="e">
        <f>IF(INDEX(Variables[Variable Type],$A1664)="","",
CONCATENATE("  - &amp;VariableID",TEXT($A1664,"0000"),
" {","VariableTypeCV:  ",CHAR(34),INDEX(Variables[Variable Type],$A1664),CHAR(34),
", VariableCode:  ",CHAR(34),INDEX(Variables[Variable Code],$A1664),CHAR(34),
", VariableNameCV:  ",CHAR(34),INDEX(Variables[Variable Name],$A1664),CHAR(34),
", VariableDefinition:  ",CHAR(34),INDEX(Variables[Variable Definition],$A1664),CHAR(34),
", SpecciationCV:  ",CHAR(34),INDEX(Variables[Speciation],$A1664),CHAR(34),
", NoDataValue:  ",CHAR(34),INDEX(Variables[No Data Value],$A1664),CHAR(34),"}"))</f>
        <v>#REF!</v>
      </c>
    </row>
    <row r="1665" spans="1:17" x14ac:dyDescent="0.25">
      <c r="A1665">
        <v>1662</v>
      </c>
      <c r="D1665" t="e">
        <f>IF(INDEX(People[First Name],$A1665)="","",
CONCATENATE("  - &amp;PersonID",TEXT($A1665,"0000"),
" {","PersonFirstName:  ",CHAR(34),INDEX(People[First Name],$A1665),CHAR(34),
", PersonMiddleName:  ",CHAR(34),INDEX(People[Middle Name],$A1665),CHAR(34),
", PersonLastName:  ",CHAR(34),INDEX(People[Last Name],$A1665),CHAR(34),"}"))</f>
        <v>#REF!</v>
      </c>
      <c r="E1665" t="e">
        <f>IF(INDEX(Organizations[Organization Type '[CV']],$A1665)="","",
CONCATENATE("  - &amp;OrganizationID",TEXT($A1665,"0000"),
" {","OrganizationTypeCV:  ",CHAR(34),INDEX(Organizations[Organization Type '[CV']],$A1665),CHAR(34),
", OrganizationCode:  ",CHAR(34),INDEX(Organizations[Organization Code],$A1665),CHAR(34),
", OrganizationName:  ",CHAR(34),INDEX(Organizations[Organization Name],$A1665),CHAR(34),
", OrganizationDescription:  ",CHAR(34),INDEX(Organizations[Organization Description],$A1665),CHAR(34),
", OrganizationLink:  ",CHAR(34),INDEX(Organizations[Organization Link],$A1665),CHAR(34),"}"))</f>
        <v>#REF!</v>
      </c>
      <c r="F1665" t="e">
        <f>IF(INDEX(People[First Name],$A1665)="","",
CONCATENATE("  - &amp;AffiliationID",TEXT($A1665,"0000"),
" {PersonID: *PersonID",TEXT($A1665,"0000"),
", OrganizationID: *OrganizationID",TEXT(MATCH(INDEX(People[Organization Name],$A1665),Organizations[Organization Name],0),"0000"),
", IsPrimaryOrganizationContact: , AffiliationStartDate: , AffiliationEndDate: , PrimaryPhone: ",
", PrimaryEmail: ",CHAR(34),INDEX(People[Primary Email],$A1665),CHAR(34),
", PrimaryAddress: ",CHAR(34),INDEX(People[Primary Address],$A1665),CHAR(34),
", PersonLink: }"))</f>
        <v>#REF!</v>
      </c>
      <c r="H1665" t="e">
        <f>IF(COUNTA(CitationInformation)=0,"",IF(INDEX(AuthorList[Author Name],$A1665)="","",
CONCATENATE("  - &amp;AuthorListID",TEXT($A1665,"0000"),
"  {CitationID: *CitationID0001",
", PersonID: *PersonID",TEXT(MATCH(INDEX(AuthorList[Author Name],$A1665),People[Full Name],0),"0000"),
", AuthorOrder: ",INDEX(AuthorList[Author Number],$A1665),"}")))</f>
        <v>#REF!</v>
      </c>
      <c r="K1665" t="e">
        <f>IF(INDEX(SamplingFeatures[Feature Code],$A1665)="","",
CONCATENATE("  - &amp;SamplingFeatureID",TEXT($A1665,"0000"),
" {","SamplingFeatureUUID:  ",CHAR(34),INDEX(SamplingFeatures[Sampling Feature UUID],$A1665),CHAR(34),
", SamplingFeatureTypeCV:  ",CHAR(34),INDEX(SamplingFeatures[Sampling Feature Type],$A1665),CHAR(34),
", SamplingFeatureCode:  ",CHAR(34),INDEX(SamplingFeatures[Feature Code],$A1665),CHAR(34),
", SamplingFeatureName:  ",CHAR(34),INDEX(SamplingFeatures[Feature Name],$A1665),CHAR(34),
", SamplingFeatureDescription:  ",CHAR(34),INDEX(SamplingFeatures[Feature Description],$A1665),CHAR(34),
", SamplingFeatureGeotypeCV:  ",CHAR(34),INDEX(SamplingFeatures[Feature Geo Type],$A1665),CHAR(34),
", FeatureGeometry:  ",CHAR(34),INDEX(SamplingFeatures[Feature Geometry],$A1665),CHAR(34),
", Elevation_m:  ",CHAR(34),INDEX(SamplingFeatures[Elevation_m],$A1665),CHAR(34),
", ElevationDatumCV:  ",CHAR(34),ElevationDatum,CHAR(34),"}"))</f>
        <v>#REF!</v>
      </c>
      <c r="L1665" t="e">
        <f>IF(INDEX(SamplingFeatures[Sampling Feature Type],$A1665)&lt;&gt;"Site","",
CONCATENATE("  - &amp;SiteID",TEXT(SUMPRODUCT(--($L$3:$L1664&lt;&gt;"")),"0000"),
" {","SamplingFeatureID:  *SamplingFeatureID",TEXT($A1665,"0000"),
", SiteTypeCV:  ",CHAR(34),INDEX(Sites[Site Type],$A1665),CHAR(34),
", Latitude:  ",INDEX(Sites[Latitude],$A1665),
", Longitude:  ",INDEX(Sites[Longitude],$A1665),
", SRSName:  ",CHAR(34),LatLonDatum,CHAR(34),"}"))</f>
        <v>#REF!</v>
      </c>
      <c r="M1665" t="e">
        <f>IF(INDEX(SamplingFeatures[Sampling Feature Type],$A1665)&lt;&gt;"Specimen","",
CONCATENATE("  - &amp;SpecimenID",TEXT(SUMPRODUCT(--($M$3:$M1664&lt;&gt;"")),"0000"),
" {","SamplingFeatureID:  *SamplingFeatureID",TEXT($A1665,"0000"),
", SpecimenTypeCV:  ",CHAR(34),INDEX(Specimens[Specimen Type],$A1665),CHAR(34),
", SpecimenMediumCV:  ",INDEX(Specimens[Specimen Medium],$A1665),
", IsFieldSpecimen:  ",CHAR(34),INDEX(Specimens[Is Field Specimen?],$A1665),CHAR(34),"}"))</f>
        <v>#REF!</v>
      </c>
      <c r="N1665" t="e">
        <f>IF(COUNTA(SpatialOffsets[])=0,"", IF(INDEX(SpatialOffsets[Spatial Offset Type],$A1665)="","",
CONCATENATE("  - &amp;SpatialOffsetID",TEXT($A1665,"0000"),
" {","SpatialOffsetTypeCV:  ",CHAR(34),INDEX(SpatialOffsets[Spatial Offset Type],$A1665),CHAR(34),
", Offset1Value:  ",INDEX(SpatialOffsets[Offset 1 Value],$A1665),
", Offset1UnitID:  ",CHAR(34),INDEX(SpatialOffsets[Offset 1 Unit],$A1665),CHAR(34),
", Offset2Value:  ",INDEX(SpatialOffsets[Offset 2 Value],$A1665),
", Offset2UnitID:  ",CHAR(34),INDEX(SpatialOffsets[Offset 2 Unit],$A1665),CHAR(34),
", Offset3Value:  ",INDEX(SpatialOffsets[Offset 3 Value],$A1665),
", Offset3UnitID:  ",CHAR(34),INDEX(SpatialOffsets[Offset 3 Unit],$A1665),CHAR(34),,"}")))</f>
        <v>#REF!</v>
      </c>
      <c r="O1665" t="e">
        <f>IF(COUNTA(RelatedFeatures[])=0,"", IF(INDEX(RelatedFeatures[First Sampling Feature Code],$A1665)="","",
CONCATENATE("  - &amp;RelationID",TEXT($A1665,"0000"),
" {","SamplingFeatureID:  *SamplingFeatureID",TEXT(MATCH(INDEX(RelatedFeatures[First Sampling Feature Code],$A1665),SamplingFeatures[Feature Code],0),"0000"),
", RelationshipTypeCV:  ",CHAR(34),INDEX(RelatedFeatures[Relationship Type],$A1665),CHAR(34),
", RelatedFeatureID: *SamplingFeatureID",TEXT(MATCH(INDEX(RelatedFeatures[Second Sampling Feature Code],$A1665),SamplingFeatures[Feature Code],0),"0000"),
", SpatialOffsetID:  ",IF(INDEX(RelatedFeatures[Offset Number],$A1665)="","",CONCATENATE("*SpatialOffsetID",TEXT(INDEX(RelatedFeatures[Offset Number],$A1665),"0000"))),"}")))</f>
        <v>#REF!</v>
      </c>
      <c r="P1665" t="e">
        <f>IF(INDEX(Methods[Method Type],$A1665)="","",
CONCATENATE("  - &amp;MethodID",TEXT($A1665,"0000"),
" {","MethodTypeCV:  ",CHAR(34),INDEX(Methods[Method Type],$A1665),CHAR(34),
", MethodCode:  ",CHAR(34),INDEX(Methods[Method Code],$A1665),CHAR(34),
", MethodName:  ",CHAR(34),INDEX(Methods[Method Name],$A1665),CHAR(34),
", MethodDescription:  ",CHAR(34),INDEX(Methods[Method Description],$A1665),CHAR(34),
", MethodLink:  ",CHAR(34),INDEX(Methods[Method Link],$A1665),CHAR(34),
", OrganizationID: *OrganizationID",TEXT(MATCH(INDEX(Methods[Organization Name],$A1665),Organizations[Organization Name],0),"0000"),"}"))</f>
        <v>#REF!</v>
      </c>
      <c r="Q1665" t="e">
        <f>IF(INDEX(Variables[Variable Type],$A1665)="","",
CONCATENATE("  - &amp;VariableID",TEXT($A1665,"0000"),
" {","VariableTypeCV:  ",CHAR(34),INDEX(Variables[Variable Type],$A1665),CHAR(34),
", VariableCode:  ",CHAR(34),INDEX(Variables[Variable Code],$A1665),CHAR(34),
", VariableNameCV:  ",CHAR(34),INDEX(Variables[Variable Name],$A1665),CHAR(34),
", VariableDefinition:  ",CHAR(34),INDEX(Variables[Variable Definition],$A1665),CHAR(34),
", SpecciationCV:  ",CHAR(34),INDEX(Variables[Speciation],$A1665),CHAR(34),
", NoDataValue:  ",CHAR(34),INDEX(Variables[No Data Value],$A1665),CHAR(34),"}"))</f>
        <v>#REF!</v>
      </c>
    </row>
    <row r="1666" spans="1:17" x14ac:dyDescent="0.25">
      <c r="A1666">
        <v>1663</v>
      </c>
      <c r="D1666" t="e">
        <f>IF(INDEX(People[First Name],$A1666)="","",
CONCATENATE("  - &amp;PersonID",TEXT($A1666,"0000"),
" {","PersonFirstName:  ",CHAR(34),INDEX(People[First Name],$A1666),CHAR(34),
", PersonMiddleName:  ",CHAR(34),INDEX(People[Middle Name],$A1666),CHAR(34),
", PersonLastName:  ",CHAR(34),INDEX(People[Last Name],$A1666),CHAR(34),"}"))</f>
        <v>#REF!</v>
      </c>
      <c r="E1666" t="e">
        <f>IF(INDEX(Organizations[Organization Type '[CV']],$A1666)="","",
CONCATENATE("  - &amp;OrganizationID",TEXT($A1666,"0000"),
" {","OrganizationTypeCV:  ",CHAR(34),INDEX(Organizations[Organization Type '[CV']],$A1666),CHAR(34),
", OrganizationCode:  ",CHAR(34),INDEX(Organizations[Organization Code],$A1666),CHAR(34),
", OrganizationName:  ",CHAR(34),INDEX(Organizations[Organization Name],$A1666),CHAR(34),
", OrganizationDescription:  ",CHAR(34),INDEX(Organizations[Organization Description],$A1666),CHAR(34),
", OrganizationLink:  ",CHAR(34),INDEX(Organizations[Organization Link],$A1666),CHAR(34),"}"))</f>
        <v>#REF!</v>
      </c>
      <c r="F1666" t="e">
        <f>IF(INDEX(People[First Name],$A1666)="","",
CONCATENATE("  - &amp;AffiliationID",TEXT($A1666,"0000"),
" {PersonID: *PersonID",TEXT($A1666,"0000"),
", OrganizationID: *OrganizationID",TEXT(MATCH(INDEX(People[Organization Name],$A1666),Organizations[Organization Name],0),"0000"),
", IsPrimaryOrganizationContact: , AffiliationStartDate: , AffiliationEndDate: , PrimaryPhone: ",
", PrimaryEmail: ",CHAR(34),INDEX(People[Primary Email],$A1666),CHAR(34),
", PrimaryAddress: ",CHAR(34),INDEX(People[Primary Address],$A1666),CHAR(34),
", PersonLink: }"))</f>
        <v>#REF!</v>
      </c>
      <c r="H1666" t="e">
        <f>IF(COUNTA(CitationInformation)=0,"",IF(INDEX(AuthorList[Author Name],$A1666)="","",
CONCATENATE("  - &amp;AuthorListID",TEXT($A1666,"0000"),
"  {CitationID: *CitationID0001",
", PersonID: *PersonID",TEXT(MATCH(INDEX(AuthorList[Author Name],$A1666),People[Full Name],0),"0000"),
", AuthorOrder: ",INDEX(AuthorList[Author Number],$A1666),"}")))</f>
        <v>#REF!</v>
      </c>
      <c r="K1666" t="e">
        <f>IF(INDEX(SamplingFeatures[Feature Code],$A1666)="","",
CONCATENATE("  - &amp;SamplingFeatureID",TEXT($A1666,"0000"),
" {","SamplingFeatureUUID:  ",CHAR(34),INDEX(SamplingFeatures[Sampling Feature UUID],$A1666),CHAR(34),
", SamplingFeatureTypeCV:  ",CHAR(34),INDEX(SamplingFeatures[Sampling Feature Type],$A1666),CHAR(34),
", SamplingFeatureCode:  ",CHAR(34),INDEX(SamplingFeatures[Feature Code],$A1666),CHAR(34),
", SamplingFeatureName:  ",CHAR(34),INDEX(SamplingFeatures[Feature Name],$A1666),CHAR(34),
", SamplingFeatureDescription:  ",CHAR(34),INDEX(SamplingFeatures[Feature Description],$A1666),CHAR(34),
", SamplingFeatureGeotypeCV:  ",CHAR(34),INDEX(SamplingFeatures[Feature Geo Type],$A1666),CHAR(34),
", FeatureGeometry:  ",CHAR(34),INDEX(SamplingFeatures[Feature Geometry],$A1666),CHAR(34),
", Elevation_m:  ",CHAR(34),INDEX(SamplingFeatures[Elevation_m],$A1666),CHAR(34),
", ElevationDatumCV:  ",CHAR(34),ElevationDatum,CHAR(34),"}"))</f>
        <v>#REF!</v>
      </c>
      <c r="L1666" t="e">
        <f>IF(INDEX(SamplingFeatures[Sampling Feature Type],$A1666)&lt;&gt;"Site","",
CONCATENATE("  - &amp;SiteID",TEXT(SUMPRODUCT(--($L$3:$L1665&lt;&gt;"")),"0000"),
" {","SamplingFeatureID:  *SamplingFeatureID",TEXT($A1666,"0000"),
", SiteTypeCV:  ",CHAR(34),INDEX(Sites[Site Type],$A1666),CHAR(34),
", Latitude:  ",INDEX(Sites[Latitude],$A1666),
", Longitude:  ",INDEX(Sites[Longitude],$A1666),
", SRSName:  ",CHAR(34),LatLonDatum,CHAR(34),"}"))</f>
        <v>#REF!</v>
      </c>
      <c r="M1666" t="e">
        <f>IF(INDEX(SamplingFeatures[Sampling Feature Type],$A1666)&lt;&gt;"Specimen","",
CONCATENATE("  - &amp;SpecimenID",TEXT(SUMPRODUCT(--($M$3:$M1665&lt;&gt;"")),"0000"),
" {","SamplingFeatureID:  *SamplingFeatureID",TEXT($A1666,"0000"),
", SpecimenTypeCV:  ",CHAR(34),INDEX(Specimens[Specimen Type],$A1666),CHAR(34),
", SpecimenMediumCV:  ",INDEX(Specimens[Specimen Medium],$A1666),
", IsFieldSpecimen:  ",CHAR(34),INDEX(Specimens[Is Field Specimen?],$A1666),CHAR(34),"}"))</f>
        <v>#REF!</v>
      </c>
      <c r="N1666" t="e">
        <f>IF(COUNTA(SpatialOffsets[])=0,"", IF(INDEX(SpatialOffsets[Spatial Offset Type],$A1666)="","",
CONCATENATE("  - &amp;SpatialOffsetID",TEXT($A1666,"0000"),
" {","SpatialOffsetTypeCV:  ",CHAR(34),INDEX(SpatialOffsets[Spatial Offset Type],$A1666),CHAR(34),
", Offset1Value:  ",INDEX(SpatialOffsets[Offset 1 Value],$A1666),
", Offset1UnitID:  ",CHAR(34),INDEX(SpatialOffsets[Offset 1 Unit],$A1666),CHAR(34),
", Offset2Value:  ",INDEX(SpatialOffsets[Offset 2 Value],$A1666),
", Offset2UnitID:  ",CHAR(34),INDEX(SpatialOffsets[Offset 2 Unit],$A1666),CHAR(34),
", Offset3Value:  ",INDEX(SpatialOffsets[Offset 3 Value],$A1666),
", Offset3UnitID:  ",CHAR(34),INDEX(SpatialOffsets[Offset 3 Unit],$A1666),CHAR(34),,"}")))</f>
        <v>#REF!</v>
      </c>
      <c r="O1666" t="e">
        <f>IF(COUNTA(RelatedFeatures[])=0,"", IF(INDEX(RelatedFeatures[First Sampling Feature Code],$A1666)="","",
CONCATENATE("  - &amp;RelationID",TEXT($A1666,"0000"),
" {","SamplingFeatureID:  *SamplingFeatureID",TEXT(MATCH(INDEX(RelatedFeatures[First Sampling Feature Code],$A1666),SamplingFeatures[Feature Code],0),"0000"),
", RelationshipTypeCV:  ",CHAR(34),INDEX(RelatedFeatures[Relationship Type],$A1666),CHAR(34),
", RelatedFeatureID: *SamplingFeatureID",TEXT(MATCH(INDEX(RelatedFeatures[Second Sampling Feature Code],$A1666),SamplingFeatures[Feature Code],0),"0000"),
", SpatialOffsetID:  ",IF(INDEX(RelatedFeatures[Offset Number],$A1666)="","",CONCATENATE("*SpatialOffsetID",TEXT(INDEX(RelatedFeatures[Offset Number],$A1666),"0000"))),"}")))</f>
        <v>#REF!</v>
      </c>
      <c r="P1666" t="e">
        <f>IF(INDEX(Methods[Method Type],$A1666)="","",
CONCATENATE("  - &amp;MethodID",TEXT($A1666,"0000"),
" {","MethodTypeCV:  ",CHAR(34),INDEX(Methods[Method Type],$A1666),CHAR(34),
", MethodCode:  ",CHAR(34),INDEX(Methods[Method Code],$A1666),CHAR(34),
", MethodName:  ",CHAR(34),INDEX(Methods[Method Name],$A1666),CHAR(34),
", MethodDescription:  ",CHAR(34),INDEX(Methods[Method Description],$A1666),CHAR(34),
", MethodLink:  ",CHAR(34),INDEX(Methods[Method Link],$A1666),CHAR(34),
", OrganizationID: *OrganizationID",TEXT(MATCH(INDEX(Methods[Organization Name],$A1666),Organizations[Organization Name],0),"0000"),"}"))</f>
        <v>#REF!</v>
      </c>
      <c r="Q1666" t="e">
        <f>IF(INDEX(Variables[Variable Type],$A1666)="","",
CONCATENATE("  - &amp;VariableID",TEXT($A1666,"0000"),
" {","VariableTypeCV:  ",CHAR(34),INDEX(Variables[Variable Type],$A1666),CHAR(34),
", VariableCode:  ",CHAR(34),INDEX(Variables[Variable Code],$A1666),CHAR(34),
", VariableNameCV:  ",CHAR(34),INDEX(Variables[Variable Name],$A1666),CHAR(34),
", VariableDefinition:  ",CHAR(34),INDEX(Variables[Variable Definition],$A1666),CHAR(34),
", SpecciationCV:  ",CHAR(34),INDEX(Variables[Speciation],$A1666),CHAR(34),
", NoDataValue:  ",CHAR(34),INDEX(Variables[No Data Value],$A1666),CHAR(34),"}"))</f>
        <v>#REF!</v>
      </c>
    </row>
    <row r="1667" spans="1:17" x14ac:dyDescent="0.25">
      <c r="A1667">
        <v>1664</v>
      </c>
      <c r="D1667" t="e">
        <f>IF(INDEX(People[First Name],$A1667)="","",
CONCATENATE("  - &amp;PersonID",TEXT($A1667,"0000"),
" {","PersonFirstName:  ",CHAR(34),INDEX(People[First Name],$A1667),CHAR(34),
", PersonMiddleName:  ",CHAR(34),INDEX(People[Middle Name],$A1667),CHAR(34),
", PersonLastName:  ",CHAR(34),INDEX(People[Last Name],$A1667),CHAR(34),"}"))</f>
        <v>#REF!</v>
      </c>
      <c r="E1667" t="e">
        <f>IF(INDEX(Organizations[Organization Type '[CV']],$A1667)="","",
CONCATENATE("  - &amp;OrganizationID",TEXT($A1667,"0000"),
" {","OrganizationTypeCV:  ",CHAR(34),INDEX(Organizations[Organization Type '[CV']],$A1667),CHAR(34),
", OrganizationCode:  ",CHAR(34),INDEX(Organizations[Organization Code],$A1667),CHAR(34),
", OrganizationName:  ",CHAR(34),INDEX(Organizations[Organization Name],$A1667),CHAR(34),
", OrganizationDescription:  ",CHAR(34),INDEX(Organizations[Organization Description],$A1667),CHAR(34),
", OrganizationLink:  ",CHAR(34),INDEX(Organizations[Organization Link],$A1667),CHAR(34),"}"))</f>
        <v>#REF!</v>
      </c>
      <c r="F1667" t="e">
        <f>IF(INDEX(People[First Name],$A1667)="","",
CONCATENATE("  - &amp;AffiliationID",TEXT($A1667,"0000"),
" {PersonID: *PersonID",TEXT($A1667,"0000"),
", OrganizationID: *OrganizationID",TEXT(MATCH(INDEX(People[Organization Name],$A1667),Organizations[Organization Name],0),"0000"),
", IsPrimaryOrganizationContact: , AffiliationStartDate: , AffiliationEndDate: , PrimaryPhone: ",
", PrimaryEmail: ",CHAR(34),INDEX(People[Primary Email],$A1667),CHAR(34),
", PrimaryAddress: ",CHAR(34),INDEX(People[Primary Address],$A1667),CHAR(34),
", PersonLink: }"))</f>
        <v>#REF!</v>
      </c>
      <c r="H1667" t="e">
        <f>IF(COUNTA(CitationInformation)=0,"",IF(INDEX(AuthorList[Author Name],$A1667)="","",
CONCATENATE("  - &amp;AuthorListID",TEXT($A1667,"0000"),
"  {CitationID: *CitationID0001",
", PersonID: *PersonID",TEXT(MATCH(INDEX(AuthorList[Author Name],$A1667),People[Full Name],0),"0000"),
", AuthorOrder: ",INDEX(AuthorList[Author Number],$A1667),"}")))</f>
        <v>#REF!</v>
      </c>
      <c r="K1667" t="e">
        <f>IF(INDEX(SamplingFeatures[Feature Code],$A1667)="","",
CONCATENATE("  - &amp;SamplingFeatureID",TEXT($A1667,"0000"),
" {","SamplingFeatureUUID:  ",CHAR(34),INDEX(SamplingFeatures[Sampling Feature UUID],$A1667),CHAR(34),
", SamplingFeatureTypeCV:  ",CHAR(34),INDEX(SamplingFeatures[Sampling Feature Type],$A1667),CHAR(34),
", SamplingFeatureCode:  ",CHAR(34),INDEX(SamplingFeatures[Feature Code],$A1667),CHAR(34),
", SamplingFeatureName:  ",CHAR(34),INDEX(SamplingFeatures[Feature Name],$A1667),CHAR(34),
", SamplingFeatureDescription:  ",CHAR(34),INDEX(SamplingFeatures[Feature Description],$A1667),CHAR(34),
", SamplingFeatureGeotypeCV:  ",CHAR(34),INDEX(SamplingFeatures[Feature Geo Type],$A1667),CHAR(34),
", FeatureGeometry:  ",CHAR(34),INDEX(SamplingFeatures[Feature Geometry],$A1667),CHAR(34),
", Elevation_m:  ",CHAR(34),INDEX(SamplingFeatures[Elevation_m],$A1667),CHAR(34),
", ElevationDatumCV:  ",CHAR(34),ElevationDatum,CHAR(34),"}"))</f>
        <v>#REF!</v>
      </c>
      <c r="L1667" t="e">
        <f>IF(INDEX(SamplingFeatures[Sampling Feature Type],$A1667)&lt;&gt;"Site","",
CONCATENATE("  - &amp;SiteID",TEXT(SUMPRODUCT(--($L$3:$L1666&lt;&gt;"")),"0000"),
" {","SamplingFeatureID:  *SamplingFeatureID",TEXT($A1667,"0000"),
", SiteTypeCV:  ",CHAR(34),INDEX(Sites[Site Type],$A1667),CHAR(34),
", Latitude:  ",INDEX(Sites[Latitude],$A1667),
", Longitude:  ",INDEX(Sites[Longitude],$A1667),
", SRSName:  ",CHAR(34),LatLonDatum,CHAR(34),"}"))</f>
        <v>#REF!</v>
      </c>
      <c r="M1667" t="e">
        <f>IF(INDEX(SamplingFeatures[Sampling Feature Type],$A1667)&lt;&gt;"Specimen","",
CONCATENATE("  - &amp;SpecimenID",TEXT(SUMPRODUCT(--($M$3:$M1666&lt;&gt;"")),"0000"),
" {","SamplingFeatureID:  *SamplingFeatureID",TEXT($A1667,"0000"),
", SpecimenTypeCV:  ",CHAR(34),INDEX(Specimens[Specimen Type],$A1667),CHAR(34),
", SpecimenMediumCV:  ",INDEX(Specimens[Specimen Medium],$A1667),
", IsFieldSpecimen:  ",CHAR(34),INDEX(Specimens[Is Field Specimen?],$A1667),CHAR(34),"}"))</f>
        <v>#REF!</v>
      </c>
      <c r="N1667" t="e">
        <f>IF(COUNTA(SpatialOffsets[])=0,"", IF(INDEX(SpatialOffsets[Spatial Offset Type],$A1667)="","",
CONCATENATE("  - &amp;SpatialOffsetID",TEXT($A1667,"0000"),
" {","SpatialOffsetTypeCV:  ",CHAR(34),INDEX(SpatialOffsets[Spatial Offset Type],$A1667),CHAR(34),
", Offset1Value:  ",INDEX(SpatialOffsets[Offset 1 Value],$A1667),
", Offset1UnitID:  ",CHAR(34),INDEX(SpatialOffsets[Offset 1 Unit],$A1667),CHAR(34),
", Offset2Value:  ",INDEX(SpatialOffsets[Offset 2 Value],$A1667),
", Offset2UnitID:  ",CHAR(34),INDEX(SpatialOffsets[Offset 2 Unit],$A1667),CHAR(34),
", Offset3Value:  ",INDEX(SpatialOffsets[Offset 3 Value],$A1667),
", Offset3UnitID:  ",CHAR(34),INDEX(SpatialOffsets[Offset 3 Unit],$A1667),CHAR(34),,"}")))</f>
        <v>#REF!</v>
      </c>
      <c r="O1667" t="e">
        <f>IF(COUNTA(RelatedFeatures[])=0,"", IF(INDEX(RelatedFeatures[First Sampling Feature Code],$A1667)="","",
CONCATENATE("  - &amp;RelationID",TEXT($A1667,"0000"),
" {","SamplingFeatureID:  *SamplingFeatureID",TEXT(MATCH(INDEX(RelatedFeatures[First Sampling Feature Code],$A1667),SamplingFeatures[Feature Code],0),"0000"),
", RelationshipTypeCV:  ",CHAR(34),INDEX(RelatedFeatures[Relationship Type],$A1667),CHAR(34),
", RelatedFeatureID: *SamplingFeatureID",TEXT(MATCH(INDEX(RelatedFeatures[Second Sampling Feature Code],$A1667),SamplingFeatures[Feature Code],0),"0000"),
", SpatialOffsetID:  ",IF(INDEX(RelatedFeatures[Offset Number],$A1667)="","",CONCATENATE("*SpatialOffsetID",TEXT(INDEX(RelatedFeatures[Offset Number],$A1667),"0000"))),"}")))</f>
        <v>#REF!</v>
      </c>
      <c r="P1667" t="e">
        <f>IF(INDEX(Methods[Method Type],$A1667)="","",
CONCATENATE("  - &amp;MethodID",TEXT($A1667,"0000"),
" {","MethodTypeCV:  ",CHAR(34),INDEX(Methods[Method Type],$A1667),CHAR(34),
", MethodCode:  ",CHAR(34),INDEX(Methods[Method Code],$A1667),CHAR(34),
", MethodName:  ",CHAR(34),INDEX(Methods[Method Name],$A1667),CHAR(34),
", MethodDescription:  ",CHAR(34),INDEX(Methods[Method Description],$A1667),CHAR(34),
", MethodLink:  ",CHAR(34),INDEX(Methods[Method Link],$A1667),CHAR(34),
", OrganizationID: *OrganizationID",TEXT(MATCH(INDEX(Methods[Organization Name],$A1667),Organizations[Organization Name],0),"0000"),"}"))</f>
        <v>#REF!</v>
      </c>
      <c r="Q1667" t="e">
        <f>IF(INDEX(Variables[Variable Type],$A1667)="","",
CONCATENATE("  - &amp;VariableID",TEXT($A1667,"0000"),
" {","VariableTypeCV:  ",CHAR(34),INDEX(Variables[Variable Type],$A1667),CHAR(34),
", VariableCode:  ",CHAR(34),INDEX(Variables[Variable Code],$A1667),CHAR(34),
", VariableNameCV:  ",CHAR(34),INDEX(Variables[Variable Name],$A1667),CHAR(34),
", VariableDefinition:  ",CHAR(34),INDEX(Variables[Variable Definition],$A1667),CHAR(34),
", SpecciationCV:  ",CHAR(34),INDEX(Variables[Speciation],$A1667),CHAR(34),
", NoDataValue:  ",CHAR(34),INDEX(Variables[No Data Value],$A1667),CHAR(34),"}"))</f>
        <v>#REF!</v>
      </c>
    </row>
    <row r="1668" spans="1:17" x14ac:dyDescent="0.25">
      <c r="A1668">
        <v>1665</v>
      </c>
      <c r="D1668" t="e">
        <f>IF(INDEX(People[First Name],$A1668)="","",
CONCATENATE("  - &amp;PersonID",TEXT($A1668,"0000"),
" {","PersonFirstName:  ",CHAR(34),INDEX(People[First Name],$A1668),CHAR(34),
", PersonMiddleName:  ",CHAR(34),INDEX(People[Middle Name],$A1668),CHAR(34),
", PersonLastName:  ",CHAR(34),INDEX(People[Last Name],$A1668),CHAR(34),"}"))</f>
        <v>#REF!</v>
      </c>
      <c r="E1668" t="e">
        <f>IF(INDEX(Organizations[Organization Type '[CV']],$A1668)="","",
CONCATENATE("  - &amp;OrganizationID",TEXT($A1668,"0000"),
" {","OrganizationTypeCV:  ",CHAR(34),INDEX(Organizations[Organization Type '[CV']],$A1668),CHAR(34),
", OrganizationCode:  ",CHAR(34),INDEX(Organizations[Organization Code],$A1668),CHAR(34),
", OrganizationName:  ",CHAR(34),INDEX(Organizations[Organization Name],$A1668),CHAR(34),
", OrganizationDescription:  ",CHAR(34),INDEX(Organizations[Organization Description],$A1668),CHAR(34),
", OrganizationLink:  ",CHAR(34),INDEX(Organizations[Organization Link],$A1668),CHAR(34),"}"))</f>
        <v>#REF!</v>
      </c>
      <c r="F1668" t="e">
        <f>IF(INDEX(People[First Name],$A1668)="","",
CONCATENATE("  - &amp;AffiliationID",TEXT($A1668,"0000"),
" {PersonID: *PersonID",TEXT($A1668,"0000"),
", OrganizationID: *OrganizationID",TEXT(MATCH(INDEX(People[Organization Name],$A1668),Organizations[Organization Name],0),"0000"),
", IsPrimaryOrganizationContact: , AffiliationStartDate: , AffiliationEndDate: , PrimaryPhone: ",
", PrimaryEmail: ",CHAR(34),INDEX(People[Primary Email],$A1668),CHAR(34),
", PrimaryAddress: ",CHAR(34),INDEX(People[Primary Address],$A1668),CHAR(34),
", PersonLink: }"))</f>
        <v>#REF!</v>
      </c>
      <c r="H1668" t="e">
        <f>IF(COUNTA(CitationInformation)=0,"",IF(INDEX(AuthorList[Author Name],$A1668)="","",
CONCATENATE("  - &amp;AuthorListID",TEXT($A1668,"0000"),
"  {CitationID: *CitationID0001",
", PersonID: *PersonID",TEXT(MATCH(INDEX(AuthorList[Author Name],$A1668),People[Full Name],0),"0000"),
", AuthorOrder: ",INDEX(AuthorList[Author Number],$A1668),"}")))</f>
        <v>#REF!</v>
      </c>
      <c r="K1668" t="e">
        <f>IF(INDEX(SamplingFeatures[Feature Code],$A1668)="","",
CONCATENATE("  - &amp;SamplingFeatureID",TEXT($A1668,"0000"),
" {","SamplingFeatureUUID:  ",CHAR(34),INDEX(SamplingFeatures[Sampling Feature UUID],$A1668),CHAR(34),
", SamplingFeatureTypeCV:  ",CHAR(34),INDEX(SamplingFeatures[Sampling Feature Type],$A1668),CHAR(34),
", SamplingFeatureCode:  ",CHAR(34),INDEX(SamplingFeatures[Feature Code],$A1668),CHAR(34),
", SamplingFeatureName:  ",CHAR(34),INDEX(SamplingFeatures[Feature Name],$A1668),CHAR(34),
", SamplingFeatureDescription:  ",CHAR(34),INDEX(SamplingFeatures[Feature Description],$A1668),CHAR(34),
", SamplingFeatureGeotypeCV:  ",CHAR(34),INDEX(SamplingFeatures[Feature Geo Type],$A1668),CHAR(34),
", FeatureGeometry:  ",CHAR(34),INDEX(SamplingFeatures[Feature Geometry],$A1668),CHAR(34),
", Elevation_m:  ",CHAR(34),INDEX(SamplingFeatures[Elevation_m],$A1668),CHAR(34),
", ElevationDatumCV:  ",CHAR(34),ElevationDatum,CHAR(34),"}"))</f>
        <v>#REF!</v>
      </c>
      <c r="L1668" t="e">
        <f>IF(INDEX(SamplingFeatures[Sampling Feature Type],$A1668)&lt;&gt;"Site","",
CONCATENATE("  - &amp;SiteID",TEXT(SUMPRODUCT(--($L$3:$L1667&lt;&gt;"")),"0000"),
" {","SamplingFeatureID:  *SamplingFeatureID",TEXT($A1668,"0000"),
", SiteTypeCV:  ",CHAR(34),INDEX(Sites[Site Type],$A1668),CHAR(34),
", Latitude:  ",INDEX(Sites[Latitude],$A1668),
", Longitude:  ",INDEX(Sites[Longitude],$A1668),
", SRSName:  ",CHAR(34),LatLonDatum,CHAR(34),"}"))</f>
        <v>#REF!</v>
      </c>
      <c r="M1668" t="e">
        <f>IF(INDEX(SamplingFeatures[Sampling Feature Type],$A1668)&lt;&gt;"Specimen","",
CONCATENATE("  - &amp;SpecimenID",TEXT(SUMPRODUCT(--($M$3:$M1667&lt;&gt;"")),"0000"),
" {","SamplingFeatureID:  *SamplingFeatureID",TEXT($A1668,"0000"),
", SpecimenTypeCV:  ",CHAR(34),INDEX(Specimens[Specimen Type],$A1668),CHAR(34),
", SpecimenMediumCV:  ",INDEX(Specimens[Specimen Medium],$A1668),
", IsFieldSpecimen:  ",CHAR(34),INDEX(Specimens[Is Field Specimen?],$A1668),CHAR(34),"}"))</f>
        <v>#REF!</v>
      </c>
      <c r="N1668" t="e">
        <f>IF(COUNTA(SpatialOffsets[])=0,"", IF(INDEX(SpatialOffsets[Spatial Offset Type],$A1668)="","",
CONCATENATE("  - &amp;SpatialOffsetID",TEXT($A1668,"0000"),
" {","SpatialOffsetTypeCV:  ",CHAR(34),INDEX(SpatialOffsets[Spatial Offset Type],$A1668),CHAR(34),
", Offset1Value:  ",INDEX(SpatialOffsets[Offset 1 Value],$A1668),
", Offset1UnitID:  ",CHAR(34),INDEX(SpatialOffsets[Offset 1 Unit],$A1668),CHAR(34),
", Offset2Value:  ",INDEX(SpatialOffsets[Offset 2 Value],$A1668),
", Offset2UnitID:  ",CHAR(34),INDEX(SpatialOffsets[Offset 2 Unit],$A1668),CHAR(34),
", Offset3Value:  ",INDEX(SpatialOffsets[Offset 3 Value],$A1668),
", Offset3UnitID:  ",CHAR(34),INDEX(SpatialOffsets[Offset 3 Unit],$A1668),CHAR(34),,"}")))</f>
        <v>#REF!</v>
      </c>
      <c r="O1668" t="e">
        <f>IF(COUNTA(RelatedFeatures[])=0,"", IF(INDEX(RelatedFeatures[First Sampling Feature Code],$A1668)="","",
CONCATENATE("  - &amp;RelationID",TEXT($A1668,"0000"),
" {","SamplingFeatureID:  *SamplingFeatureID",TEXT(MATCH(INDEX(RelatedFeatures[First Sampling Feature Code],$A1668),SamplingFeatures[Feature Code],0),"0000"),
", RelationshipTypeCV:  ",CHAR(34),INDEX(RelatedFeatures[Relationship Type],$A1668),CHAR(34),
", RelatedFeatureID: *SamplingFeatureID",TEXT(MATCH(INDEX(RelatedFeatures[Second Sampling Feature Code],$A1668),SamplingFeatures[Feature Code],0),"0000"),
", SpatialOffsetID:  ",IF(INDEX(RelatedFeatures[Offset Number],$A1668)="","",CONCATENATE("*SpatialOffsetID",TEXT(INDEX(RelatedFeatures[Offset Number],$A1668),"0000"))),"}")))</f>
        <v>#REF!</v>
      </c>
      <c r="P1668" t="e">
        <f>IF(INDEX(Methods[Method Type],$A1668)="","",
CONCATENATE("  - &amp;MethodID",TEXT($A1668,"0000"),
" {","MethodTypeCV:  ",CHAR(34),INDEX(Methods[Method Type],$A1668),CHAR(34),
", MethodCode:  ",CHAR(34),INDEX(Methods[Method Code],$A1668),CHAR(34),
", MethodName:  ",CHAR(34),INDEX(Methods[Method Name],$A1668),CHAR(34),
", MethodDescription:  ",CHAR(34),INDEX(Methods[Method Description],$A1668),CHAR(34),
", MethodLink:  ",CHAR(34),INDEX(Methods[Method Link],$A1668),CHAR(34),
", OrganizationID: *OrganizationID",TEXT(MATCH(INDEX(Methods[Organization Name],$A1668),Organizations[Organization Name],0),"0000"),"}"))</f>
        <v>#REF!</v>
      </c>
      <c r="Q1668" t="e">
        <f>IF(INDEX(Variables[Variable Type],$A1668)="","",
CONCATENATE("  - &amp;VariableID",TEXT($A1668,"0000"),
" {","VariableTypeCV:  ",CHAR(34),INDEX(Variables[Variable Type],$A1668),CHAR(34),
", VariableCode:  ",CHAR(34),INDEX(Variables[Variable Code],$A1668),CHAR(34),
", VariableNameCV:  ",CHAR(34),INDEX(Variables[Variable Name],$A1668),CHAR(34),
", VariableDefinition:  ",CHAR(34),INDEX(Variables[Variable Definition],$A1668),CHAR(34),
", SpecciationCV:  ",CHAR(34),INDEX(Variables[Speciation],$A1668),CHAR(34),
", NoDataValue:  ",CHAR(34),INDEX(Variables[No Data Value],$A1668),CHAR(34),"}"))</f>
        <v>#REF!</v>
      </c>
    </row>
    <row r="1669" spans="1:17" x14ac:dyDescent="0.25">
      <c r="A1669">
        <v>1666</v>
      </c>
      <c r="D1669" t="e">
        <f>IF(INDEX(People[First Name],$A1669)="","",
CONCATENATE("  - &amp;PersonID",TEXT($A1669,"0000"),
" {","PersonFirstName:  ",CHAR(34),INDEX(People[First Name],$A1669),CHAR(34),
", PersonMiddleName:  ",CHAR(34),INDEX(People[Middle Name],$A1669),CHAR(34),
", PersonLastName:  ",CHAR(34),INDEX(People[Last Name],$A1669),CHAR(34),"}"))</f>
        <v>#REF!</v>
      </c>
      <c r="E1669" t="e">
        <f>IF(INDEX(Organizations[Organization Type '[CV']],$A1669)="","",
CONCATENATE("  - &amp;OrganizationID",TEXT($A1669,"0000"),
" {","OrganizationTypeCV:  ",CHAR(34),INDEX(Organizations[Organization Type '[CV']],$A1669),CHAR(34),
", OrganizationCode:  ",CHAR(34),INDEX(Organizations[Organization Code],$A1669),CHAR(34),
", OrganizationName:  ",CHAR(34),INDEX(Organizations[Organization Name],$A1669),CHAR(34),
", OrganizationDescription:  ",CHAR(34),INDEX(Organizations[Organization Description],$A1669),CHAR(34),
", OrganizationLink:  ",CHAR(34),INDEX(Organizations[Organization Link],$A1669),CHAR(34),"}"))</f>
        <v>#REF!</v>
      </c>
      <c r="F1669" t="e">
        <f>IF(INDEX(People[First Name],$A1669)="","",
CONCATENATE("  - &amp;AffiliationID",TEXT($A1669,"0000"),
" {PersonID: *PersonID",TEXT($A1669,"0000"),
", OrganizationID: *OrganizationID",TEXT(MATCH(INDEX(People[Organization Name],$A1669),Organizations[Organization Name],0),"0000"),
", IsPrimaryOrganizationContact: , AffiliationStartDate: , AffiliationEndDate: , PrimaryPhone: ",
", PrimaryEmail: ",CHAR(34),INDEX(People[Primary Email],$A1669),CHAR(34),
", PrimaryAddress: ",CHAR(34),INDEX(People[Primary Address],$A1669),CHAR(34),
", PersonLink: }"))</f>
        <v>#REF!</v>
      </c>
      <c r="H1669" t="e">
        <f>IF(COUNTA(CitationInformation)=0,"",IF(INDEX(AuthorList[Author Name],$A1669)="","",
CONCATENATE("  - &amp;AuthorListID",TEXT($A1669,"0000"),
"  {CitationID: *CitationID0001",
", PersonID: *PersonID",TEXT(MATCH(INDEX(AuthorList[Author Name],$A1669),People[Full Name],0),"0000"),
", AuthorOrder: ",INDEX(AuthorList[Author Number],$A1669),"}")))</f>
        <v>#REF!</v>
      </c>
      <c r="K1669" t="e">
        <f>IF(INDEX(SamplingFeatures[Feature Code],$A1669)="","",
CONCATENATE("  - &amp;SamplingFeatureID",TEXT($A1669,"0000"),
" {","SamplingFeatureUUID:  ",CHAR(34),INDEX(SamplingFeatures[Sampling Feature UUID],$A1669),CHAR(34),
", SamplingFeatureTypeCV:  ",CHAR(34),INDEX(SamplingFeatures[Sampling Feature Type],$A1669),CHAR(34),
", SamplingFeatureCode:  ",CHAR(34),INDEX(SamplingFeatures[Feature Code],$A1669),CHAR(34),
", SamplingFeatureName:  ",CHAR(34),INDEX(SamplingFeatures[Feature Name],$A1669),CHAR(34),
", SamplingFeatureDescription:  ",CHAR(34),INDEX(SamplingFeatures[Feature Description],$A1669),CHAR(34),
", SamplingFeatureGeotypeCV:  ",CHAR(34),INDEX(SamplingFeatures[Feature Geo Type],$A1669),CHAR(34),
", FeatureGeometry:  ",CHAR(34),INDEX(SamplingFeatures[Feature Geometry],$A1669),CHAR(34),
", Elevation_m:  ",CHAR(34),INDEX(SamplingFeatures[Elevation_m],$A1669),CHAR(34),
", ElevationDatumCV:  ",CHAR(34),ElevationDatum,CHAR(34),"}"))</f>
        <v>#REF!</v>
      </c>
      <c r="L1669" t="e">
        <f>IF(INDEX(SamplingFeatures[Sampling Feature Type],$A1669)&lt;&gt;"Site","",
CONCATENATE("  - &amp;SiteID",TEXT(SUMPRODUCT(--($L$3:$L1668&lt;&gt;"")),"0000"),
" {","SamplingFeatureID:  *SamplingFeatureID",TEXT($A1669,"0000"),
", SiteTypeCV:  ",CHAR(34),INDEX(Sites[Site Type],$A1669),CHAR(34),
", Latitude:  ",INDEX(Sites[Latitude],$A1669),
", Longitude:  ",INDEX(Sites[Longitude],$A1669),
", SRSName:  ",CHAR(34),LatLonDatum,CHAR(34),"}"))</f>
        <v>#REF!</v>
      </c>
      <c r="M1669" t="e">
        <f>IF(INDEX(SamplingFeatures[Sampling Feature Type],$A1669)&lt;&gt;"Specimen","",
CONCATENATE("  - &amp;SpecimenID",TEXT(SUMPRODUCT(--($M$3:$M1668&lt;&gt;"")),"0000"),
" {","SamplingFeatureID:  *SamplingFeatureID",TEXT($A1669,"0000"),
", SpecimenTypeCV:  ",CHAR(34),INDEX(Specimens[Specimen Type],$A1669),CHAR(34),
", SpecimenMediumCV:  ",INDEX(Specimens[Specimen Medium],$A1669),
", IsFieldSpecimen:  ",CHAR(34),INDEX(Specimens[Is Field Specimen?],$A1669),CHAR(34),"}"))</f>
        <v>#REF!</v>
      </c>
      <c r="N1669" t="e">
        <f>IF(COUNTA(SpatialOffsets[])=0,"", IF(INDEX(SpatialOffsets[Spatial Offset Type],$A1669)="","",
CONCATENATE("  - &amp;SpatialOffsetID",TEXT($A1669,"0000"),
" {","SpatialOffsetTypeCV:  ",CHAR(34),INDEX(SpatialOffsets[Spatial Offset Type],$A1669),CHAR(34),
", Offset1Value:  ",INDEX(SpatialOffsets[Offset 1 Value],$A1669),
", Offset1UnitID:  ",CHAR(34),INDEX(SpatialOffsets[Offset 1 Unit],$A1669),CHAR(34),
", Offset2Value:  ",INDEX(SpatialOffsets[Offset 2 Value],$A1669),
", Offset2UnitID:  ",CHAR(34),INDEX(SpatialOffsets[Offset 2 Unit],$A1669),CHAR(34),
", Offset3Value:  ",INDEX(SpatialOffsets[Offset 3 Value],$A1669),
", Offset3UnitID:  ",CHAR(34),INDEX(SpatialOffsets[Offset 3 Unit],$A1669),CHAR(34),,"}")))</f>
        <v>#REF!</v>
      </c>
      <c r="O1669" t="e">
        <f>IF(COUNTA(RelatedFeatures[])=0,"", IF(INDEX(RelatedFeatures[First Sampling Feature Code],$A1669)="","",
CONCATENATE("  - &amp;RelationID",TEXT($A1669,"0000"),
" {","SamplingFeatureID:  *SamplingFeatureID",TEXT(MATCH(INDEX(RelatedFeatures[First Sampling Feature Code],$A1669),SamplingFeatures[Feature Code],0),"0000"),
", RelationshipTypeCV:  ",CHAR(34),INDEX(RelatedFeatures[Relationship Type],$A1669),CHAR(34),
", RelatedFeatureID: *SamplingFeatureID",TEXT(MATCH(INDEX(RelatedFeatures[Second Sampling Feature Code],$A1669),SamplingFeatures[Feature Code],0),"0000"),
", SpatialOffsetID:  ",IF(INDEX(RelatedFeatures[Offset Number],$A1669)="","",CONCATENATE("*SpatialOffsetID",TEXT(INDEX(RelatedFeatures[Offset Number],$A1669),"0000"))),"}")))</f>
        <v>#REF!</v>
      </c>
      <c r="P1669" t="e">
        <f>IF(INDEX(Methods[Method Type],$A1669)="","",
CONCATENATE("  - &amp;MethodID",TEXT($A1669,"0000"),
" {","MethodTypeCV:  ",CHAR(34),INDEX(Methods[Method Type],$A1669),CHAR(34),
", MethodCode:  ",CHAR(34),INDEX(Methods[Method Code],$A1669),CHAR(34),
", MethodName:  ",CHAR(34),INDEX(Methods[Method Name],$A1669),CHAR(34),
", MethodDescription:  ",CHAR(34),INDEX(Methods[Method Description],$A1669),CHAR(34),
", MethodLink:  ",CHAR(34),INDEX(Methods[Method Link],$A1669),CHAR(34),
", OrganizationID: *OrganizationID",TEXT(MATCH(INDEX(Methods[Organization Name],$A1669),Organizations[Organization Name],0),"0000"),"}"))</f>
        <v>#REF!</v>
      </c>
      <c r="Q1669" t="e">
        <f>IF(INDEX(Variables[Variable Type],$A1669)="","",
CONCATENATE("  - &amp;VariableID",TEXT($A1669,"0000"),
" {","VariableTypeCV:  ",CHAR(34),INDEX(Variables[Variable Type],$A1669),CHAR(34),
", VariableCode:  ",CHAR(34),INDEX(Variables[Variable Code],$A1669),CHAR(34),
", VariableNameCV:  ",CHAR(34),INDEX(Variables[Variable Name],$A1669),CHAR(34),
", VariableDefinition:  ",CHAR(34),INDEX(Variables[Variable Definition],$A1669),CHAR(34),
", SpecciationCV:  ",CHAR(34),INDEX(Variables[Speciation],$A1669),CHAR(34),
", NoDataValue:  ",CHAR(34),INDEX(Variables[No Data Value],$A1669),CHAR(34),"}"))</f>
        <v>#REF!</v>
      </c>
    </row>
    <row r="1670" spans="1:17" x14ac:dyDescent="0.25">
      <c r="A1670">
        <v>1667</v>
      </c>
      <c r="D1670" t="e">
        <f>IF(INDEX(People[First Name],$A1670)="","",
CONCATENATE("  - &amp;PersonID",TEXT($A1670,"0000"),
" {","PersonFirstName:  ",CHAR(34),INDEX(People[First Name],$A1670),CHAR(34),
", PersonMiddleName:  ",CHAR(34),INDEX(People[Middle Name],$A1670),CHAR(34),
", PersonLastName:  ",CHAR(34),INDEX(People[Last Name],$A1670),CHAR(34),"}"))</f>
        <v>#REF!</v>
      </c>
      <c r="E1670" t="e">
        <f>IF(INDEX(Organizations[Organization Type '[CV']],$A1670)="","",
CONCATENATE("  - &amp;OrganizationID",TEXT($A1670,"0000"),
" {","OrganizationTypeCV:  ",CHAR(34),INDEX(Organizations[Organization Type '[CV']],$A1670),CHAR(34),
", OrganizationCode:  ",CHAR(34),INDEX(Organizations[Organization Code],$A1670),CHAR(34),
", OrganizationName:  ",CHAR(34),INDEX(Organizations[Organization Name],$A1670),CHAR(34),
", OrganizationDescription:  ",CHAR(34),INDEX(Organizations[Organization Description],$A1670),CHAR(34),
", OrganizationLink:  ",CHAR(34),INDEX(Organizations[Organization Link],$A1670),CHAR(34),"}"))</f>
        <v>#REF!</v>
      </c>
      <c r="F1670" t="e">
        <f>IF(INDEX(People[First Name],$A1670)="","",
CONCATENATE("  - &amp;AffiliationID",TEXT($A1670,"0000"),
" {PersonID: *PersonID",TEXT($A1670,"0000"),
", OrganizationID: *OrganizationID",TEXT(MATCH(INDEX(People[Organization Name],$A1670),Organizations[Organization Name],0),"0000"),
", IsPrimaryOrganizationContact: , AffiliationStartDate: , AffiliationEndDate: , PrimaryPhone: ",
", PrimaryEmail: ",CHAR(34),INDEX(People[Primary Email],$A1670),CHAR(34),
", PrimaryAddress: ",CHAR(34),INDEX(People[Primary Address],$A1670),CHAR(34),
", PersonLink: }"))</f>
        <v>#REF!</v>
      </c>
      <c r="H1670" t="e">
        <f>IF(COUNTA(CitationInformation)=0,"",IF(INDEX(AuthorList[Author Name],$A1670)="","",
CONCATENATE("  - &amp;AuthorListID",TEXT($A1670,"0000"),
"  {CitationID: *CitationID0001",
", PersonID: *PersonID",TEXT(MATCH(INDEX(AuthorList[Author Name],$A1670),People[Full Name],0),"0000"),
", AuthorOrder: ",INDEX(AuthorList[Author Number],$A1670),"}")))</f>
        <v>#REF!</v>
      </c>
      <c r="K1670" t="e">
        <f>IF(INDEX(SamplingFeatures[Feature Code],$A1670)="","",
CONCATENATE("  - &amp;SamplingFeatureID",TEXT($A1670,"0000"),
" {","SamplingFeatureUUID:  ",CHAR(34),INDEX(SamplingFeatures[Sampling Feature UUID],$A1670),CHAR(34),
", SamplingFeatureTypeCV:  ",CHAR(34),INDEX(SamplingFeatures[Sampling Feature Type],$A1670),CHAR(34),
", SamplingFeatureCode:  ",CHAR(34),INDEX(SamplingFeatures[Feature Code],$A1670),CHAR(34),
", SamplingFeatureName:  ",CHAR(34),INDEX(SamplingFeatures[Feature Name],$A1670),CHAR(34),
", SamplingFeatureDescription:  ",CHAR(34),INDEX(SamplingFeatures[Feature Description],$A1670),CHAR(34),
", SamplingFeatureGeotypeCV:  ",CHAR(34),INDEX(SamplingFeatures[Feature Geo Type],$A1670),CHAR(34),
", FeatureGeometry:  ",CHAR(34),INDEX(SamplingFeatures[Feature Geometry],$A1670),CHAR(34),
", Elevation_m:  ",CHAR(34),INDEX(SamplingFeatures[Elevation_m],$A1670),CHAR(34),
", ElevationDatumCV:  ",CHAR(34),ElevationDatum,CHAR(34),"}"))</f>
        <v>#REF!</v>
      </c>
      <c r="L1670" t="e">
        <f>IF(INDEX(SamplingFeatures[Sampling Feature Type],$A1670)&lt;&gt;"Site","",
CONCATENATE("  - &amp;SiteID",TEXT(SUMPRODUCT(--($L$3:$L1669&lt;&gt;"")),"0000"),
" {","SamplingFeatureID:  *SamplingFeatureID",TEXT($A1670,"0000"),
", SiteTypeCV:  ",CHAR(34),INDEX(Sites[Site Type],$A1670),CHAR(34),
", Latitude:  ",INDEX(Sites[Latitude],$A1670),
", Longitude:  ",INDEX(Sites[Longitude],$A1670),
", SRSName:  ",CHAR(34),LatLonDatum,CHAR(34),"}"))</f>
        <v>#REF!</v>
      </c>
      <c r="M1670" t="e">
        <f>IF(INDEX(SamplingFeatures[Sampling Feature Type],$A1670)&lt;&gt;"Specimen","",
CONCATENATE("  - &amp;SpecimenID",TEXT(SUMPRODUCT(--($M$3:$M1669&lt;&gt;"")),"0000"),
" {","SamplingFeatureID:  *SamplingFeatureID",TEXT($A1670,"0000"),
", SpecimenTypeCV:  ",CHAR(34),INDEX(Specimens[Specimen Type],$A1670),CHAR(34),
", SpecimenMediumCV:  ",INDEX(Specimens[Specimen Medium],$A1670),
", IsFieldSpecimen:  ",CHAR(34),INDEX(Specimens[Is Field Specimen?],$A1670),CHAR(34),"}"))</f>
        <v>#REF!</v>
      </c>
      <c r="N1670" t="e">
        <f>IF(COUNTA(SpatialOffsets[])=0,"", IF(INDEX(SpatialOffsets[Spatial Offset Type],$A1670)="","",
CONCATENATE("  - &amp;SpatialOffsetID",TEXT($A1670,"0000"),
" {","SpatialOffsetTypeCV:  ",CHAR(34),INDEX(SpatialOffsets[Spatial Offset Type],$A1670),CHAR(34),
", Offset1Value:  ",INDEX(SpatialOffsets[Offset 1 Value],$A1670),
", Offset1UnitID:  ",CHAR(34),INDEX(SpatialOffsets[Offset 1 Unit],$A1670),CHAR(34),
", Offset2Value:  ",INDEX(SpatialOffsets[Offset 2 Value],$A1670),
", Offset2UnitID:  ",CHAR(34),INDEX(SpatialOffsets[Offset 2 Unit],$A1670),CHAR(34),
", Offset3Value:  ",INDEX(SpatialOffsets[Offset 3 Value],$A1670),
", Offset3UnitID:  ",CHAR(34),INDEX(SpatialOffsets[Offset 3 Unit],$A1670),CHAR(34),,"}")))</f>
        <v>#REF!</v>
      </c>
      <c r="O1670" t="e">
        <f>IF(COUNTA(RelatedFeatures[])=0,"", IF(INDEX(RelatedFeatures[First Sampling Feature Code],$A1670)="","",
CONCATENATE("  - &amp;RelationID",TEXT($A1670,"0000"),
" {","SamplingFeatureID:  *SamplingFeatureID",TEXT(MATCH(INDEX(RelatedFeatures[First Sampling Feature Code],$A1670),SamplingFeatures[Feature Code],0),"0000"),
", RelationshipTypeCV:  ",CHAR(34),INDEX(RelatedFeatures[Relationship Type],$A1670),CHAR(34),
", RelatedFeatureID: *SamplingFeatureID",TEXT(MATCH(INDEX(RelatedFeatures[Second Sampling Feature Code],$A1670),SamplingFeatures[Feature Code],0),"0000"),
", SpatialOffsetID:  ",IF(INDEX(RelatedFeatures[Offset Number],$A1670)="","",CONCATENATE("*SpatialOffsetID",TEXT(INDEX(RelatedFeatures[Offset Number],$A1670),"0000"))),"}")))</f>
        <v>#REF!</v>
      </c>
      <c r="P1670" t="e">
        <f>IF(INDEX(Methods[Method Type],$A1670)="","",
CONCATENATE("  - &amp;MethodID",TEXT($A1670,"0000"),
" {","MethodTypeCV:  ",CHAR(34),INDEX(Methods[Method Type],$A1670),CHAR(34),
", MethodCode:  ",CHAR(34),INDEX(Methods[Method Code],$A1670),CHAR(34),
", MethodName:  ",CHAR(34),INDEX(Methods[Method Name],$A1670),CHAR(34),
", MethodDescription:  ",CHAR(34),INDEX(Methods[Method Description],$A1670),CHAR(34),
", MethodLink:  ",CHAR(34),INDEX(Methods[Method Link],$A1670),CHAR(34),
", OrganizationID: *OrganizationID",TEXT(MATCH(INDEX(Methods[Organization Name],$A1670),Organizations[Organization Name],0),"0000"),"}"))</f>
        <v>#REF!</v>
      </c>
      <c r="Q1670" t="e">
        <f>IF(INDEX(Variables[Variable Type],$A1670)="","",
CONCATENATE("  - &amp;VariableID",TEXT($A1670,"0000"),
" {","VariableTypeCV:  ",CHAR(34),INDEX(Variables[Variable Type],$A1670),CHAR(34),
", VariableCode:  ",CHAR(34),INDEX(Variables[Variable Code],$A1670),CHAR(34),
", VariableNameCV:  ",CHAR(34),INDEX(Variables[Variable Name],$A1670),CHAR(34),
", VariableDefinition:  ",CHAR(34),INDEX(Variables[Variable Definition],$A1670),CHAR(34),
", SpecciationCV:  ",CHAR(34),INDEX(Variables[Speciation],$A1670),CHAR(34),
", NoDataValue:  ",CHAR(34),INDEX(Variables[No Data Value],$A1670),CHAR(34),"}"))</f>
        <v>#REF!</v>
      </c>
    </row>
    <row r="1671" spans="1:17" x14ac:dyDescent="0.25">
      <c r="A1671">
        <v>1668</v>
      </c>
      <c r="D1671" t="e">
        <f>IF(INDEX(People[First Name],$A1671)="","",
CONCATENATE("  - &amp;PersonID",TEXT($A1671,"0000"),
" {","PersonFirstName:  ",CHAR(34),INDEX(People[First Name],$A1671),CHAR(34),
", PersonMiddleName:  ",CHAR(34),INDEX(People[Middle Name],$A1671),CHAR(34),
", PersonLastName:  ",CHAR(34),INDEX(People[Last Name],$A1671),CHAR(34),"}"))</f>
        <v>#REF!</v>
      </c>
      <c r="E1671" t="e">
        <f>IF(INDEX(Organizations[Organization Type '[CV']],$A1671)="","",
CONCATENATE("  - &amp;OrganizationID",TEXT($A1671,"0000"),
" {","OrganizationTypeCV:  ",CHAR(34),INDEX(Organizations[Organization Type '[CV']],$A1671),CHAR(34),
", OrganizationCode:  ",CHAR(34),INDEX(Organizations[Organization Code],$A1671),CHAR(34),
", OrganizationName:  ",CHAR(34),INDEX(Organizations[Organization Name],$A1671),CHAR(34),
", OrganizationDescription:  ",CHAR(34),INDEX(Organizations[Organization Description],$A1671),CHAR(34),
", OrganizationLink:  ",CHAR(34),INDEX(Organizations[Organization Link],$A1671),CHAR(34),"}"))</f>
        <v>#REF!</v>
      </c>
      <c r="F1671" t="e">
        <f>IF(INDEX(People[First Name],$A1671)="","",
CONCATENATE("  - &amp;AffiliationID",TEXT($A1671,"0000"),
" {PersonID: *PersonID",TEXT($A1671,"0000"),
", OrganizationID: *OrganizationID",TEXT(MATCH(INDEX(People[Organization Name],$A1671),Organizations[Organization Name],0),"0000"),
", IsPrimaryOrganizationContact: , AffiliationStartDate: , AffiliationEndDate: , PrimaryPhone: ",
", PrimaryEmail: ",CHAR(34),INDEX(People[Primary Email],$A1671),CHAR(34),
", PrimaryAddress: ",CHAR(34),INDEX(People[Primary Address],$A1671),CHAR(34),
", PersonLink: }"))</f>
        <v>#REF!</v>
      </c>
      <c r="H1671" t="e">
        <f>IF(COUNTA(CitationInformation)=0,"",IF(INDEX(AuthorList[Author Name],$A1671)="","",
CONCATENATE("  - &amp;AuthorListID",TEXT($A1671,"0000"),
"  {CitationID: *CitationID0001",
", PersonID: *PersonID",TEXT(MATCH(INDEX(AuthorList[Author Name],$A1671),People[Full Name],0),"0000"),
", AuthorOrder: ",INDEX(AuthorList[Author Number],$A1671),"}")))</f>
        <v>#REF!</v>
      </c>
      <c r="K1671" t="e">
        <f>IF(INDEX(SamplingFeatures[Feature Code],$A1671)="","",
CONCATENATE("  - &amp;SamplingFeatureID",TEXT($A1671,"0000"),
" {","SamplingFeatureUUID:  ",CHAR(34),INDEX(SamplingFeatures[Sampling Feature UUID],$A1671),CHAR(34),
", SamplingFeatureTypeCV:  ",CHAR(34),INDEX(SamplingFeatures[Sampling Feature Type],$A1671),CHAR(34),
", SamplingFeatureCode:  ",CHAR(34),INDEX(SamplingFeatures[Feature Code],$A1671),CHAR(34),
", SamplingFeatureName:  ",CHAR(34),INDEX(SamplingFeatures[Feature Name],$A1671),CHAR(34),
", SamplingFeatureDescription:  ",CHAR(34),INDEX(SamplingFeatures[Feature Description],$A1671),CHAR(34),
", SamplingFeatureGeotypeCV:  ",CHAR(34),INDEX(SamplingFeatures[Feature Geo Type],$A1671),CHAR(34),
", FeatureGeometry:  ",CHAR(34),INDEX(SamplingFeatures[Feature Geometry],$A1671),CHAR(34),
", Elevation_m:  ",CHAR(34),INDEX(SamplingFeatures[Elevation_m],$A1671),CHAR(34),
", ElevationDatumCV:  ",CHAR(34),ElevationDatum,CHAR(34),"}"))</f>
        <v>#REF!</v>
      </c>
      <c r="L1671" t="e">
        <f>IF(INDEX(SamplingFeatures[Sampling Feature Type],$A1671)&lt;&gt;"Site","",
CONCATENATE("  - &amp;SiteID",TEXT(SUMPRODUCT(--($L$3:$L1670&lt;&gt;"")),"0000"),
" {","SamplingFeatureID:  *SamplingFeatureID",TEXT($A1671,"0000"),
", SiteTypeCV:  ",CHAR(34),INDEX(Sites[Site Type],$A1671),CHAR(34),
", Latitude:  ",INDEX(Sites[Latitude],$A1671),
", Longitude:  ",INDEX(Sites[Longitude],$A1671),
", SRSName:  ",CHAR(34),LatLonDatum,CHAR(34),"}"))</f>
        <v>#REF!</v>
      </c>
      <c r="M1671" t="e">
        <f>IF(INDEX(SamplingFeatures[Sampling Feature Type],$A1671)&lt;&gt;"Specimen","",
CONCATENATE("  - &amp;SpecimenID",TEXT(SUMPRODUCT(--($M$3:$M1670&lt;&gt;"")),"0000"),
" {","SamplingFeatureID:  *SamplingFeatureID",TEXT($A1671,"0000"),
", SpecimenTypeCV:  ",CHAR(34),INDEX(Specimens[Specimen Type],$A1671),CHAR(34),
", SpecimenMediumCV:  ",INDEX(Specimens[Specimen Medium],$A1671),
", IsFieldSpecimen:  ",CHAR(34),INDEX(Specimens[Is Field Specimen?],$A1671),CHAR(34),"}"))</f>
        <v>#REF!</v>
      </c>
      <c r="N1671" t="e">
        <f>IF(COUNTA(SpatialOffsets[])=0,"", IF(INDEX(SpatialOffsets[Spatial Offset Type],$A1671)="","",
CONCATENATE("  - &amp;SpatialOffsetID",TEXT($A1671,"0000"),
" {","SpatialOffsetTypeCV:  ",CHAR(34),INDEX(SpatialOffsets[Spatial Offset Type],$A1671),CHAR(34),
", Offset1Value:  ",INDEX(SpatialOffsets[Offset 1 Value],$A1671),
", Offset1UnitID:  ",CHAR(34),INDEX(SpatialOffsets[Offset 1 Unit],$A1671),CHAR(34),
", Offset2Value:  ",INDEX(SpatialOffsets[Offset 2 Value],$A1671),
", Offset2UnitID:  ",CHAR(34),INDEX(SpatialOffsets[Offset 2 Unit],$A1671),CHAR(34),
", Offset3Value:  ",INDEX(SpatialOffsets[Offset 3 Value],$A1671),
", Offset3UnitID:  ",CHAR(34),INDEX(SpatialOffsets[Offset 3 Unit],$A1671),CHAR(34),,"}")))</f>
        <v>#REF!</v>
      </c>
      <c r="O1671" t="e">
        <f>IF(COUNTA(RelatedFeatures[])=0,"", IF(INDEX(RelatedFeatures[First Sampling Feature Code],$A1671)="","",
CONCATENATE("  - &amp;RelationID",TEXT($A1671,"0000"),
" {","SamplingFeatureID:  *SamplingFeatureID",TEXT(MATCH(INDEX(RelatedFeatures[First Sampling Feature Code],$A1671),SamplingFeatures[Feature Code],0),"0000"),
", RelationshipTypeCV:  ",CHAR(34),INDEX(RelatedFeatures[Relationship Type],$A1671),CHAR(34),
", RelatedFeatureID: *SamplingFeatureID",TEXT(MATCH(INDEX(RelatedFeatures[Second Sampling Feature Code],$A1671),SamplingFeatures[Feature Code],0),"0000"),
", SpatialOffsetID:  ",IF(INDEX(RelatedFeatures[Offset Number],$A1671)="","",CONCATENATE("*SpatialOffsetID",TEXT(INDEX(RelatedFeatures[Offset Number],$A1671),"0000"))),"}")))</f>
        <v>#REF!</v>
      </c>
      <c r="P1671" t="e">
        <f>IF(INDEX(Methods[Method Type],$A1671)="","",
CONCATENATE("  - &amp;MethodID",TEXT($A1671,"0000"),
" {","MethodTypeCV:  ",CHAR(34),INDEX(Methods[Method Type],$A1671),CHAR(34),
", MethodCode:  ",CHAR(34),INDEX(Methods[Method Code],$A1671),CHAR(34),
", MethodName:  ",CHAR(34),INDEX(Methods[Method Name],$A1671),CHAR(34),
", MethodDescription:  ",CHAR(34),INDEX(Methods[Method Description],$A1671),CHAR(34),
", MethodLink:  ",CHAR(34),INDEX(Methods[Method Link],$A1671),CHAR(34),
", OrganizationID: *OrganizationID",TEXT(MATCH(INDEX(Methods[Organization Name],$A1671),Organizations[Organization Name],0),"0000"),"}"))</f>
        <v>#REF!</v>
      </c>
      <c r="Q1671" t="e">
        <f>IF(INDEX(Variables[Variable Type],$A1671)="","",
CONCATENATE("  - &amp;VariableID",TEXT($A1671,"0000"),
" {","VariableTypeCV:  ",CHAR(34),INDEX(Variables[Variable Type],$A1671),CHAR(34),
", VariableCode:  ",CHAR(34),INDEX(Variables[Variable Code],$A1671),CHAR(34),
", VariableNameCV:  ",CHAR(34),INDEX(Variables[Variable Name],$A1671),CHAR(34),
", VariableDefinition:  ",CHAR(34),INDEX(Variables[Variable Definition],$A1671),CHAR(34),
", SpecciationCV:  ",CHAR(34),INDEX(Variables[Speciation],$A1671),CHAR(34),
", NoDataValue:  ",CHAR(34),INDEX(Variables[No Data Value],$A1671),CHAR(34),"}"))</f>
        <v>#REF!</v>
      </c>
    </row>
    <row r="1672" spans="1:17" x14ac:dyDescent="0.25">
      <c r="A1672">
        <v>1669</v>
      </c>
      <c r="D1672" t="e">
        <f>IF(INDEX(People[First Name],$A1672)="","",
CONCATENATE("  - &amp;PersonID",TEXT($A1672,"0000"),
" {","PersonFirstName:  ",CHAR(34),INDEX(People[First Name],$A1672),CHAR(34),
", PersonMiddleName:  ",CHAR(34),INDEX(People[Middle Name],$A1672),CHAR(34),
", PersonLastName:  ",CHAR(34),INDEX(People[Last Name],$A1672),CHAR(34),"}"))</f>
        <v>#REF!</v>
      </c>
      <c r="E1672" t="e">
        <f>IF(INDEX(Organizations[Organization Type '[CV']],$A1672)="","",
CONCATENATE("  - &amp;OrganizationID",TEXT($A1672,"0000"),
" {","OrganizationTypeCV:  ",CHAR(34),INDEX(Organizations[Organization Type '[CV']],$A1672),CHAR(34),
", OrganizationCode:  ",CHAR(34),INDEX(Organizations[Organization Code],$A1672),CHAR(34),
", OrganizationName:  ",CHAR(34),INDEX(Organizations[Organization Name],$A1672),CHAR(34),
", OrganizationDescription:  ",CHAR(34),INDEX(Organizations[Organization Description],$A1672),CHAR(34),
", OrganizationLink:  ",CHAR(34),INDEX(Organizations[Organization Link],$A1672),CHAR(34),"}"))</f>
        <v>#REF!</v>
      </c>
      <c r="F1672" t="e">
        <f>IF(INDEX(People[First Name],$A1672)="","",
CONCATENATE("  - &amp;AffiliationID",TEXT($A1672,"0000"),
" {PersonID: *PersonID",TEXT($A1672,"0000"),
", OrganizationID: *OrganizationID",TEXT(MATCH(INDEX(People[Organization Name],$A1672),Organizations[Organization Name],0),"0000"),
", IsPrimaryOrganizationContact: , AffiliationStartDate: , AffiliationEndDate: , PrimaryPhone: ",
", PrimaryEmail: ",CHAR(34),INDEX(People[Primary Email],$A1672),CHAR(34),
", PrimaryAddress: ",CHAR(34),INDEX(People[Primary Address],$A1672),CHAR(34),
", PersonLink: }"))</f>
        <v>#REF!</v>
      </c>
      <c r="H1672" t="e">
        <f>IF(COUNTA(CitationInformation)=0,"",IF(INDEX(AuthorList[Author Name],$A1672)="","",
CONCATENATE("  - &amp;AuthorListID",TEXT($A1672,"0000"),
"  {CitationID: *CitationID0001",
", PersonID: *PersonID",TEXT(MATCH(INDEX(AuthorList[Author Name],$A1672),People[Full Name],0),"0000"),
", AuthorOrder: ",INDEX(AuthorList[Author Number],$A1672),"}")))</f>
        <v>#REF!</v>
      </c>
      <c r="K1672" t="e">
        <f>IF(INDEX(SamplingFeatures[Feature Code],$A1672)="","",
CONCATENATE("  - &amp;SamplingFeatureID",TEXT($A1672,"0000"),
" {","SamplingFeatureUUID:  ",CHAR(34),INDEX(SamplingFeatures[Sampling Feature UUID],$A1672),CHAR(34),
", SamplingFeatureTypeCV:  ",CHAR(34),INDEX(SamplingFeatures[Sampling Feature Type],$A1672),CHAR(34),
", SamplingFeatureCode:  ",CHAR(34),INDEX(SamplingFeatures[Feature Code],$A1672),CHAR(34),
", SamplingFeatureName:  ",CHAR(34),INDEX(SamplingFeatures[Feature Name],$A1672),CHAR(34),
", SamplingFeatureDescription:  ",CHAR(34),INDEX(SamplingFeatures[Feature Description],$A1672),CHAR(34),
", SamplingFeatureGeotypeCV:  ",CHAR(34),INDEX(SamplingFeatures[Feature Geo Type],$A1672),CHAR(34),
", FeatureGeometry:  ",CHAR(34),INDEX(SamplingFeatures[Feature Geometry],$A1672),CHAR(34),
", Elevation_m:  ",CHAR(34),INDEX(SamplingFeatures[Elevation_m],$A1672),CHAR(34),
", ElevationDatumCV:  ",CHAR(34),ElevationDatum,CHAR(34),"}"))</f>
        <v>#REF!</v>
      </c>
      <c r="L1672" t="e">
        <f>IF(INDEX(SamplingFeatures[Sampling Feature Type],$A1672)&lt;&gt;"Site","",
CONCATENATE("  - &amp;SiteID",TEXT(SUMPRODUCT(--($L$3:$L1671&lt;&gt;"")),"0000"),
" {","SamplingFeatureID:  *SamplingFeatureID",TEXT($A1672,"0000"),
", SiteTypeCV:  ",CHAR(34),INDEX(Sites[Site Type],$A1672),CHAR(34),
", Latitude:  ",INDEX(Sites[Latitude],$A1672),
", Longitude:  ",INDEX(Sites[Longitude],$A1672),
", SRSName:  ",CHAR(34),LatLonDatum,CHAR(34),"}"))</f>
        <v>#REF!</v>
      </c>
      <c r="M1672" t="e">
        <f>IF(INDEX(SamplingFeatures[Sampling Feature Type],$A1672)&lt;&gt;"Specimen","",
CONCATENATE("  - &amp;SpecimenID",TEXT(SUMPRODUCT(--($M$3:$M1671&lt;&gt;"")),"0000"),
" {","SamplingFeatureID:  *SamplingFeatureID",TEXT($A1672,"0000"),
", SpecimenTypeCV:  ",CHAR(34),INDEX(Specimens[Specimen Type],$A1672),CHAR(34),
", SpecimenMediumCV:  ",INDEX(Specimens[Specimen Medium],$A1672),
", IsFieldSpecimen:  ",CHAR(34),INDEX(Specimens[Is Field Specimen?],$A1672),CHAR(34),"}"))</f>
        <v>#REF!</v>
      </c>
      <c r="N1672" t="e">
        <f>IF(COUNTA(SpatialOffsets[])=0,"", IF(INDEX(SpatialOffsets[Spatial Offset Type],$A1672)="","",
CONCATENATE("  - &amp;SpatialOffsetID",TEXT($A1672,"0000"),
" {","SpatialOffsetTypeCV:  ",CHAR(34),INDEX(SpatialOffsets[Spatial Offset Type],$A1672),CHAR(34),
", Offset1Value:  ",INDEX(SpatialOffsets[Offset 1 Value],$A1672),
", Offset1UnitID:  ",CHAR(34),INDEX(SpatialOffsets[Offset 1 Unit],$A1672),CHAR(34),
", Offset2Value:  ",INDEX(SpatialOffsets[Offset 2 Value],$A1672),
", Offset2UnitID:  ",CHAR(34),INDEX(SpatialOffsets[Offset 2 Unit],$A1672),CHAR(34),
", Offset3Value:  ",INDEX(SpatialOffsets[Offset 3 Value],$A1672),
", Offset3UnitID:  ",CHAR(34),INDEX(SpatialOffsets[Offset 3 Unit],$A1672),CHAR(34),,"}")))</f>
        <v>#REF!</v>
      </c>
      <c r="O1672" t="e">
        <f>IF(COUNTA(RelatedFeatures[])=0,"", IF(INDEX(RelatedFeatures[First Sampling Feature Code],$A1672)="","",
CONCATENATE("  - &amp;RelationID",TEXT($A1672,"0000"),
" {","SamplingFeatureID:  *SamplingFeatureID",TEXT(MATCH(INDEX(RelatedFeatures[First Sampling Feature Code],$A1672),SamplingFeatures[Feature Code],0),"0000"),
", RelationshipTypeCV:  ",CHAR(34),INDEX(RelatedFeatures[Relationship Type],$A1672),CHAR(34),
", RelatedFeatureID: *SamplingFeatureID",TEXT(MATCH(INDEX(RelatedFeatures[Second Sampling Feature Code],$A1672),SamplingFeatures[Feature Code],0),"0000"),
", SpatialOffsetID:  ",IF(INDEX(RelatedFeatures[Offset Number],$A1672)="","",CONCATENATE("*SpatialOffsetID",TEXT(INDEX(RelatedFeatures[Offset Number],$A1672),"0000"))),"}")))</f>
        <v>#REF!</v>
      </c>
      <c r="P1672" t="e">
        <f>IF(INDEX(Methods[Method Type],$A1672)="","",
CONCATENATE("  - &amp;MethodID",TEXT($A1672,"0000"),
" {","MethodTypeCV:  ",CHAR(34),INDEX(Methods[Method Type],$A1672),CHAR(34),
", MethodCode:  ",CHAR(34),INDEX(Methods[Method Code],$A1672),CHAR(34),
", MethodName:  ",CHAR(34),INDEX(Methods[Method Name],$A1672),CHAR(34),
", MethodDescription:  ",CHAR(34),INDEX(Methods[Method Description],$A1672),CHAR(34),
", MethodLink:  ",CHAR(34),INDEX(Methods[Method Link],$A1672),CHAR(34),
", OrganizationID: *OrganizationID",TEXT(MATCH(INDEX(Methods[Organization Name],$A1672),Organizations[Organization Name],0),"0000"),"}"))</f>
        <v>#REF!</v>
      </c>
      <c r="Q1672" t="e">
        <f>IF(INDEX(Variables[Variable Type],$A1672)="","",
CONCATENATE("  - &amp;VariableID",TEXT($A1672,"0000"),
" {","VariableTypeCV:  ",CHAR(34),INDEX(Variables[Variable Type],$A1672),CHAR(34),
", VariableCode:  ",CHAR(34),INDEX(Variables[Variable Code],$A1672),CHAR(34),
", VariableNameCV:  ",CHAR(34),INDEX(Variables[Variable Name],$A1672),CHAR(34),
", VariableDefinition:  ",CHAR(34),INDEX(Variables[Variable Definition],$A1672),CHAR(34),
", SpecciationCV:  ",CHAR(34),INDEX(Variables[Speciation],$A1672),CHAR(34),
", NoDataValue:  ",CHAR(34),INDEX(Variables[No Data Value],$A1672),CHAR(34),"}"))</f>
        <v>#REF!</v>
      </c>
    </row>
    <row r="1673" spans="1:17" x14ac:dyDescent="0.25">
      <c r="A1673">
        <v>1670</v>
      </c>
      <c r="D1673" t="e">
        <f>IF(INDEX(People[First Name],$A1673)="","",
CONCATENATE("  - &amp;PersonID",TEXT($A1673,"0000"),
" {","PersonFirstName:  ",CHAR(34),INDEX(People[First Name],$A1673),CHAR(34),
", PersonMiddleName:  ",CHAR(34),INDEX(People[Middle Name],$A1673),CHAR(34),
", PersonLastName:  ",CHAR(34),INDEX(People[Last Name],$A1673),CHAR(34),"}"))</f>
        <v>#REF!</v>
      </c>
      <c r="E1673" t="e">
        <f>IF(INDEX(Organizations[Organization Type '[CV']],$A1673)="","",
CONCATENATE("  - &amp;OrganizationID",TEXT($A1673,"0000"),
" {","OrganizationTypeCV:  ",CHAR(34),INDEX(Organizations[Organization Type '[CV']],$A1673),CHAR(34),
", OrganizationCode:  ",CHAR(34),INDEX(Organizations[Organization Code],$A1673),CHAR(34),
", OrganizationName:  ",CHAR(34),INDEX(Organizations[Organization Name],$A1673),CHAR(34),
", OrganizationDescription:  ",CHAR(34),INDEX(Organizations[Organization Description],$A1673),CHAR(34),
", OrganizationLink:  ",CHAR(34),INDEX(Organizations[Organization Link],$A1673),CHAR(34),"}"))</f>
        <v>#REF!</v>
      </c>
      <c r="F1673" t="e">
        <f>IF(INDEX(People[First Name],$A1673)="","",
CONCATENATE("  - &amp;AffiliationID",TEXT($A1673,"0000"),
" {PersonID: *PersonID",TEXT($A1673,"0000"),
", OrganizationID: *OrganizationID",TEXT(MATCH(INDEX(People[Organization Name],$A1673),Organizations[Organization Name],0),"0000"),
", IsPrimaryOrganizationContact: , AffiliationStartDate: , AffiliationEndDate: , PrimaryPhone: ",
", PrimaryEmail: ",CHAR(34),INDEX(People[Primary Email],$A1673),CHAR(34),
", PrimaryAddress: ",CHAR(34),INDEX(People[Primary Address],$A1673),CHAR(34),
", PersonLink: }"))</f>
        <v>#REF!</v>
      </c>
      <c r="H1673" t="e">
        <f>IF(COUNTA(CitationInformation)=0,"",IF(INDEX(AuthorList[Author Name],$A1673)="","",
CONCATENATE("  - &amp;AuthorListID",TEXT($A1673,"0000"),
"  {CitationID: *CitationID0001",
", PersonID: *PersonID",TEXT(MATCH(INDEX(AuthorList[Author Name],$A1673),People[Full Name],0),"0000"),
", AuthorOrder: ",INDEX(AuthorList[Author Number],$A1673),"}")))</f>
        <v>#REF!</v>
      </c>
      <c r="K1673" t="e">
        <f>IF(INDEX(SamplingFeatures[Feature Code],$A1673)="","",
CONCATENATE("  - &amp;SamplingFeatureID",TEXT($A1673,"0000"),
" {","SamplingFeatureUUID:  ",CHAR(34),INDEX(SamplingFeatures[Sampling Feature UUID],$A1673),CHAR(34),
", SamplingFeatureTypeCV:  ",CHAR(34),INDEX(SamplingFeatures[Sampling Feature Type],$A1673),CHAR(34),
", SamplingFeatureCode:  ",CHAR(34),INDEX(SamplingFeatures[Feature Code],$A1673),CHAR(34),
", SamplingFeatureName:  ",CHAR(34),INDEX(SamplingFeatures[Feature Name],$A1673),CHAR(34),
", SamplingFeatureDescription:  ",CHAR(34),INDEX(SamplingFeatures[Feature Description],$A1673),CHAR(34),
", SamplingFeatureGeotypeCV:  ",CHAR(34),INDEX(SamplingFeatures[Feature Geo Type],$A1673),CHAR(34),
", FeatureGeometry:  ",CHAR(34),INDEX(SamplingFeatures[Feature Geometry],$A1673),CHAR(34),
", Elevation_m:  ",CHAR(34),INDEX(SamplingFeatures[Elevation_m],$A1673),CHAR(34),
", ElevationDatumCV:  ",CHAR(34),ElevationDatum,CHAR(34),"}"))</f>
        <v>#REF!</v>
      </c>
      <c r="L1673" t="e">
        <f>IF(INDEX(SamplingFeatures[Sampling Feature Type],$A1673)&lt;&gt;"Site","",
CONCATENATE("  - &amp;SiteID",TEXT(SUMPRODUCT(--($L$3:$L1672&lt;&gt;"")),"0000"),
" {","SamplingFeatureID:  *SamplingFeatureID",TEXT($A1673,"0000"),
", SiteTypeCV:  ",CHAR(34),INDEX(Sites[Site Type],$A1673),CHAR(34),
", Latitude:  ",INDEX(Sites[Latitude],$A1673),
", Longitude:  ",INDEX(Sites[Longitude],$A1673),
", SRSName:  ",CHAR(34),LatLonDatum,CHAR(34),"}"))</f>
        <v>#REF!</v>
      </c>
      <c r="M1673" t="e">
        <f>IF(INDEX(SamplingFeatures[Sampling Feature Type],$A1673)&lt;&gt;"Specimen","",
CONCATENATE("  - &amp;SpecimenID",TEXT(SUMPRODUCT(--($M$3:$M1672&lt;&gt;"")),"0000"),
" {","SamplingFeatureID:  *SamplingFeatureID",TEXT($A1673,"0000"),
", SpecimenTypeCV:  ",CHAR(34),INDEX(Specimens[Specimen Type],$A1673),CHAR(34),
", SpecimenMediumCV:  ",INDEX(Specimens[Specimen Medium],$A1673),
", IsFieldSpecimen:  ",CHAR(34),INDEX(Specimens[Is Field Specimen?],$A1673),CHAR(34),"}"))</f>
        <v>#REF!</v>
      </c>
      <c r="N1673" t="e">
        <f>IF(COUNTA(SpatialOffsets[])=0,"", IF(INDEX(SpatialOffsets[Spatial Offset Type],$A1673)="","",
CONCATENATE("  - &amp;SpatialOffsetID",TEXT($A1673,"0000"),
" {","SpatialOffsetTypeCV:  ",CHAR(34),INDEX(SpatialOffsets[Spatial Offset Type],$A1673),CHAR(34),
", Offset1Value:  ",INDEX(SpatialOffsets[Offset 1 Value],$A1673),
", Offset1UnitID:  ",CHAR(34),INDEX(SpatialOffsets[Offset 1 Unit],$A1673),CHAR(34),
", Offset2Value:  ",INDEX(SpatialOffsets[Offset 2 Value],$A1673),
", Offset2UnitID:  ",CHAR(34),INDEX(SpatialOffsets[Offset 2 Unit],$A1673),CHAR(34),
", Offset3Value:  ",INDEX(SpatialOffsets[Offset 3 Value],$A1673),
", Offset3UnitID:  ",CHAR(34),INDEX(SpatialOffsets[Offset 3 Unit],$A1673),CHAR(34),,"}")))</f>
        <v>#REF!</v>
      </c>
      <c r="O1673" t="e">
        <f>IF(COUNTA(RelatedFeatures[])=0,"", IF(INDEX(RelatedFeatures[First Sampling Feature Code],$A1673)="","",
CONCATENATE("  - &amp;RelationID",TEXT($A1673,"0000"),
" {","SamplingFeatureID:  *SamplingFeatureID",TEXT(MATCH(INDEX(RelatedFeatures[First Sampling Feature Code],$A1673),SamplingFeatures[Feature Code],0),"0000"),
", RelationshipTypeCV:  ",CHAR(34),INDEX(RelatedFeatures[Relationship Type],$A1673),CHAR(34),
", RelatedFeatureID: *SamplingFeatureID",TEXT(MATCH(INDEX(RelatedFeatures[Second Sampling Feature Code],$A1673),SamplingFeatures[Feature Code],0),"0000"),
", SpatialOffsetID:  ",IF(INDEX(RelatedFeatures[Offset Number],$A1673)="","",CONCATENATE("*SpatialOffsetID",TEXT(INDEX(RelatedFeatures[Offset Number],$A1673),"0000"))),"}")))</f>
        <v>#REF!</v>
      </c>
      <c r="P1673" t="e">
        <f>IF(INDEX(Methods[Method Type],$A1673)="","",
CONCATENATE("  - &amp;MethodID",TEXT($A1673,"0000"),
" {","MethodTypeCV:  ",CHAR(34),INDEX(Methods[Method Type],$A1673),CHAR(34),
", MethodCode:  ",CHAR(34),INDEX(Methods[Method Code],$A1673),CHAR(34),
", MethodName:  ",CHAR(34),INDEX(Methods[Method Name],$A1673),CHAR(34),
", MethodDescription:  ",CHAR(34),INDEX(Methods[Method Description],$A1673),CHAR(34),
", MethodLink:  ",CHAR(34),INDEX(Methods[Method Link],$A1673),CHAR(34),
", OrganizationID: *OrganizationID",TEXT(MATCH(INDEX(Methods[Organization Name],$A1673),Organizations[Organization Name],0),"0000"),"}"))</f>
        <v>#REF!</v>
      </c>
      <c r="Q1673" t="e">
        <f>IF(INDEX(Variables[Variable Type],$A1673)="","",
CONCATENATE("  - &amp;VariableID",TEXT($A1673,"0000"),
" {","VariableTypeCV:  ",CHAR(34),INDEX(Variables[Variable Type],$A1673),CHAR(34),
", VariableCode:  ",CHAR(34),INDEX(Variables[Variable Code],$A1673),CHAR(34),
", VariableNameCV:  ",CHAR(34),INDEX(Variables[Variable Name],$A1673),CHAR(34),
", VariableDefinition:  ",CHAR(34),INDEX(Variables[Variable Definition],$A1673),CHAR(34),
", SpecciationCV:  ",CHAR(34),INDEX(Variables[Speciation],$A1673),CHAR(34),
", NoDataValue:  ",CHAR(34),INDEX(Variables[No Data Value],$A1673),CHAR(34),"}"))</f>
        <v>#REF!</v>
      </c>
    </row>
    <row r="1674" spans="1:17" x14ac:dyDescent="0.25">
      <c r="A1674">
        <v>1671</v>
      </c>
      <c r="D1674" t="e">
        <f>IF(INDEX(People[First Name],$A1674)="","",
CONCATENATE("  - &amp;PersonID",TEXT($A1674,"0000"),
" {","PersonFirstName:  ",CHAR(34),INDEX(People[First Name],$A1674),CHAR(34),
", PersonMiddleName:  ",CHAR(34),INDEX(People[Middle Name],$A1674),CHAR(34),
", PersonLastName:  ",CHAR(34),INDEX(People[Last Name],$A1674),CHAR(34),"}"))</f>
        <v>#REF!</v>
      </c>
      <c r="E1674" t="e">
        <f>IF(INDEX(Organizations[Organization Type '[CV']],$A1674)="","",
CONCATENATE("  - &amp;OrganizationID",TEXT($A1674,"0000"),
" {","OrganizationTypeCV:  ",CHAR(34),INDEX(Organizations[Organization Type '[CV']],$A1674),CHAR(34),
", OrganizationCode:  ",CHAR(34),INDEX(Organizations[Organization Code],$A1674),CHAR(34),
", OrganizationName:  ",CHAR(34),INDEX(Organizations[Organization Name],$A1674),CHAR(34),
", OrganizationDescription:  ",CHAR(34),INDEX(Organizations[Organization Description],$A1674),CHAR(34),
", OrganizationLink:  ",CHAR(34),INDEX(Organizations[Organization Link],$A1674),CHAR(34),"}"))</f>
        <v>#REF!</v>
      </c>
      <c r="F1674" t="e">
        <f>IF(INDEX(People[First Name],$A1674)="","",
CONCATENATE("  - &amp;AffiliationID",TEXT($A1674,"0000"),
" {PersonID: *PersonID",TEXT($A1674,"0000"),
", OrganizationID: *OrganizationID",TEXT(MATCH(INDEX(People[Organization Name],$A1674),Organizations[Organization Name],0),"0000"),
", IsPrimaryOrganizationContact: , AffiliationStartDate: , AffiliationEndDate: , PrimaryPhone: ",
", PrimaryEmail: ",CHAR(34),INDEX(People[Primary Email],$A1674),CHAR(34),
", PrimaryAddress: ",CHAR(34),INDEX(People[Primary Address],$A1674),CHAR(34),
", PersonLink: }"))</f>
        <v>#REF!</v>
      </c>
      <c r="H1674" t="e">
        <f>IF(COUNTA(CitationInformation)=0,"",IF(INDEX(AuthorList[Author Name],$A1674)="","",
CONCATENATE("  - &amp;AuthorListID",TEXT($A1674,"0000"),
"  {CitationID: *CitationID0001",
", PersonID: *PersonID",TEXT(MATCH(INDEX(AuthorList[Author Name],$A1674),People[Full Name],0),"0000"),
", AuthorOrder: ",INDEX(AuthorList[Author Number],$A1674),"}")))</f>
        <v>#REF!</v>
      </c>
      <c r="K1674" t="e">
        <f>IF(INDEX(SamplingFeatures[Feature Code],$A1674)="","",
CONCATENATE("  - &amp;SamplingFeatureID",TEXT($A1674,"0000"),
" {","SamplingFeatureUUID:  ",CHAR(34),INDEX(SamplingFeatures[Sampling Feature UUID],$A1674),CHAR(34),
", SamplingFeatureTypeCV:  ",CHAR(34),INDEX(SamplingFeatures[Sampling Feature Type],$A1674),CHAR(34),
", SamplingFeatureCode:  ",CHAR(34),INDEX(SamplingFeatures[Feature Code],$A1674),CHAR(34),
", SamplingFeatureName:  ",CHAR(34),INDEX(SamplingFeatures[Feature Name],$A1674),CHAR(34),
", SamplingFeatureDescription:  ",CHAR(34),INDEX(SamplingFeatures[Feature Description],$A1674),CHAR(34),
", SamplingFeatureGeotypeCV:  ",CHAR(34),INDEX(SamplingFeatures[Feature Geo Type],$A1674),CHAR(34),
", FeatureGeometry:  ",CHAR(34),INDEX(SamplingFeatures[Feature Geometry],$A1674),CHAR(34),
", Elevation_m:  ",CHAR(34),INDEX(SamplingFeatures[Elevation_m],$A1674),CHAR(34),
", ElevationDatumCV:  ",CHAR(34),ElevationDatum,CHAR(34),"}"))</f>
        <v>#REF!</v>
      </c>
      <c r="L1674" t="e">
        <f>IF(INDEX(SamplingFeatures[Sampling Feature Type],$A1674)&lt;&gt;"Site","",
CONCATENATE("  - &amp;SiteID",TEXT(SUMPRODUCT(--($L$3:$L1673&lt;&gt;"")),"0000"),
" {","SamplingFeatureID:  *SamplingFeatureID",TEXT($A1674,"0000"),
", SiteTypeCV:  ",CHAR(34),INDEX(Sites[Site Type],$A1674),CHAR(34),
", Latitude:  ",INDEX(Sites[Latitude],$A1674),
", Longitude:  ",INDEX(Sites[Longitude],$A1674),
", SRSName:  ",CHAR(34),LatLonDatum,CHAR(34),"}"))</f>
        <v>#REF!</v>
      </c>
      <c r="M1674" t="e">
        <f>IF(INDEX(SamplingFeatures[Sampling Feature Type],$A1674)&lt;&gt;"Specimen","",
CONCATENATE("  - &amp;SpecimenID",TEXT(SUMPRODUCT(--($M$3:$M1673&lt;&gt;"")),"0000"),
" {","SamplingFeatureID:  *SamplingFeatureID",TEXT($A1674,"0000"),
", SpecimenTypeCV:  ",CHAR(34),INDEX(Specimens[Specimen Type],$A1674),CHAR(34),
", SpecimenMediumCV:  ",INDEX(Specimens[Specimen Medium],$A1674),
", IsFieldSpecimen:  ",CHAR(34),INDEX(Specimens[Is Field Specimen?],$A1674),CHAR(34),"}"))</f>
        <v>#REF!</v>
      </c>
      <c r="N1674" t="e">
        <f>IF(COUNTA(SpatialOffsets[])=0,"", IF(INDEX(SpatialOffsets[Spatial Offset Type],$A1674)="","",
CONCATENATE("  - &amp;SpatialOffsetID",TEXT($A1674,"0000"),
" {","SpatialOffsetTypeCV:  ",CHAR(34),INDEX(SpatialOffsets[Spatial Offset Type],$A1674),CHAR(34),
", Offset1Value:  ",INDEX(SpatialOffsets[Offset 1 Value],$A1674),
", Offset1UnitID:  ",CHAR(34),INDEX(SpatialOffsets[Offset 1 Unit],$A1674),CHAR(34),
", Offset2Value:  ",INDEX(SpatialOffsets[Offset 2 Value],$A1674),
", Offset2UnitID:  ",CHAR(34),INDEX(SpatialOffsets[Offset 2 Unit],$A1674),CHAR(34),
", Offset3Value:  ",INDEX(SpatialOffsets[Offset 3 Value],$A1674),
", Offset3UnitID:  ",CHAR(34),INDEX(SpatialOffsets[Offset 3 Unit],$A1674),CHAR(34),,"}")))</f>
        <v>#REF!</v>
      </c>
      <c r="O1674" t="e">
        <f>IF(COUNTA(RelatedFeatures[])=0,"", IF(INDEX(RelatedFeatures[First Sampling Feature Code],$A1674)="","",
CONCATENATE("  - &amp;RelationID",TEXT($A1674,"0000"),
" {","SamplingFeatureID:  *SamplingFeatureID",TEXT(MATCH(INDEX(RelatedFeatures[First Sampling Feature Code],$A1674),SamplingFeatures[Feature Code],0),"0000"),
", RelationshipTypeCV:  ",CHAR(34),INDEX(RelatedFeatures[Relationship Type],$A1674),CHAR(34),
", RelatedFeatureID: *SamplingFeatureID",TEXT(MATCH(INDEX(RelatedFeatures[Second Sampling Feature Code],$A1674),SamplingFeatures[Feature Code],0),"0000"),
", SpatialOffsetID:  ",IF(INDEX(RelatedFeatures[Offset Number],$A1674)="","",CONCATENATE("*SpatialOffsetID",TEXT(INDEX(RelatedFeatures[Offset Number],$A1674),"0000"))),"}")))</f>
        <v>#REF!</v>
      </c>
      <c r="P1674" t="e">
        <f>IF(INDEX(Methods[Method Type],$A1674)="","",
CONCATENATE("  - &amp;MethodID",TEXT($A1674,"0000"),
" {","MethodTypeCV:  ",CHAR(34),INDEX(Methods[Method Type],$A1674),CHAR(34),
", MethodCode:  ",CHAR(34),INDEX(Methods[Method Code],$A1674),CHAR(34),
", MethodName:  ",CHAR(34),INDEX(Methods[Method Name],$A1674),CHAR(34),
", MethodDescription:  ",CHAR(34),INDEX(Methods[Method Description],$A1674),CHAR(34),
", MethodLink:  ",CHAR(34),INDEX(Methods[Method Link],$A1674),CHAR(34),
", OrganizationID: *OrganizationID",TEXT(MATCH(INDEX(Methods[Organization Name],$A1674),Organizations[Organization Name],0),"0000"),"}"))</f>
        <v>#REF!</v>
      </c>
      <c r="Q1674" t="e">
        <f>IF(INDEX(Variables[Variable Type],$A1674)="","",
CONCATENATE("  - &amp;VariableID",TEXT($A1674,"0000"),
" {","VariableTypeCV:  ",CHAR(34),INDEX(Variables[Variable Type],$A1674),CHAR(34),
", VariableCode:  ",CHAR(34),INDEX(Variables[Variable Code],$A1674),CHAR(34),
", VariableNameCV:  ",CHAR(34),INDEX(Variables[Variable Name],$A1674),CHAR(34),
", VariableDefinition:  ",CHAR(34),INDEX(Variables[Variable Definition],$A1674),CHAR(34),
", SpecciationCV:  ",CHAR(34),INDEX(Variables[Speciation],$A1674),CHAR(34),
", NoDataValue:  ",CHAR(34),INDEX(Variables[No Data Value],$A1674),CHAR(34),"}"))</f>
        <v>#REF!</v>
      </c>
    </row>
    <row r="1675" spans="1:17" x14ac:dyDescent="0.25">
      <c r="A1675">
        <v>1672</v>
      </c>
      <c r="D1675" t="e">
        <f>IF(INDEX(People[First Name],$A1675)="","",
CONCATENATE("  - &amp;PersonID",TEXT($A1675,"0000"),
" {","PersonFirstName:  ",CHAR(34),INDEX(People[First Name],$A1675),CHAR(34),
", PersonMiddleName:  ",CHAR(34),INDEX(People[Middle Name],$A1675),CHAR(34),
", PersonLastName:  ",CHAR(34),INDEX(People[Last Name],$A1675),CHAR(34),"}"))</f>
        <v>#REF!</v>
      </c>
      <c r="E1675" t="e">
        <f>IF(INDEX(Organizations[Organization Type '[CV']],$A1675)="","",
CONCATENATE("  - &amp;OrganizationID",TEXT($A1675,"0000"),
" {","OrganizationTypeCV:  ",CHAR(34),INDEX(Organizations[Organization Type '[CV']],$A1675),CHAR(34),
", OrganizationCode:  ",CHAR(34),INDEX(Organizations[Organization Code],$A1675),CHAR(34),
", OrganizationName:  ",CHAR(34),INDEX(Organizations[Organization Name],$A1675),CHAR(34),
", OrganizationDescription:  ",CHAR(34),INDEX(Organizations[Organization Description],$A1675),CHAR(34),
", OrganizationLink:  ",CHAR(34),INDEX(Organizations[Organization Link],$A1675),CHAR(34),"}"))</f>
        <v>#REF!</v>
      </c>
      <c r="F1675" t="e">
        <f>IF(INDEX(People[First Name],$A1675)="","",
CONCATENATE("  - &amp;AffiliationID",TEXT($A1675,"0000"),
" {PersonID: *PersonID",TEXT($A1675,"0000"),
", OrganizationID: *OrganizationID",TEXT(MATCH(INDEX(People[Organization Name],$A1675),Organizations[Organization Name],0),"0000"),
", IsPrimaryOrganizationContact: , AffiliationStartDate: , AffiliationEndDate: , PrimaryPhone: ",
", PrimaryEmail: ",CHAR(34),INDEX(People[Primary Email],$A1675),CHAR(34),
", PrimaryAddress: ",CHAR(34),INDEX(People[Primary Address],$A1675),CHAR(34),
", PersonLink: }"))</f>
        <v>#REF!</v>
      </c>
      <c r="H1675" t="e">
        <f>IF(COUNTA(CitationInformation)=0,"",IF(INDEX(AuthorList[Author Name],$A1675)="","",
CONCATENATE("  - &amp;AuthorListID",TEXT($A1675,"0000"),
"  {CitationID: *CitationID0001",
", PersonID: *PersonID",TEXT(MATCH(INDEX(AuthorList[Author Name],$A1675),People[Full Name],0),"0000"),
", AuthorOrder: ",INDEX(AuthorList[Author Number],$A1675),"}")))</f>
        <v>#REF!</v>
      </c>
      <c r="K1675" t="e">
        <f>IF(INDEX(SamplingFeatures[Feature Code],$A1675)="","",
CONCATENATE("  - &amp;SamplingFeatureID",TEXT($A1675,"0000"),
" {","SamplingFeatureUUID:  ",CHAR(34),INDEX(SamplingFeatures[Sampling Feature UUID],$A1675),CHAR(34),
", SamplingFeatureTypeCV:  ",CHAR(34),INDEX(SamplingFeatures[Sampling Feature Type],$A1675),CHAR(34),
", SamplingFeatureCode:  ",CHAR(34),INDEX(SamplingFeatures[Feature Code],$A1675),CHAR(34),
", SamplingFeatureName:  ",CHAR(34),INDEX(SamplingFeatures[Feature Name],$A1675),CHAR(34),
", SamplingFeatureDescription:  ",CHAR(34),INDEX(SamplingFeatures[Feature Description],$A1675),CHAR(34),
", SamplingFeatureGeotypeCV:  ",CHAR(34),INDEX(SamplingFeatures[Feature Geo Type],$A1675),CHAR(34),
", FeatureGeometry:  ",CHAR(34),INDEX(SamplingFeatures[Feature Geometry],$A1675),CHAR(34),
", Elevation_m:  ",CHAR(34),INDEX(SamplingFeatures[Elevation_m],$A1675),CHAR(34),
", ElevationDatumCV:  ",CHAR(34),ElevationDatum,CHAR(34),"}"))</f>
        <v>#REF!</v>
      </c>
      <c r="L1675" t="e">
        <f>IF(INDEX(SamplingFeatures[Sampling Feature Type],$A1675)&lt;&gt;"Site","",
CONCATENATE("  - &amp;SiteID",TEXT(SUMPRODUCT(--($L$3:$L1674&lt;&gt;"")),"0000"),
" {","SamplingFeatureID:  *SamplingFeatureID",TEXT($A1675,"0000"),
", SiteTypeCV:  ",CHAR(34),INDEX(Sites[Site Type],$A1675),CHAR(34),
", Latitude:  ",INDEX(Sites[Latitude],$A1675),
", Longitude:  ",INDEX(Sites[Longitude],$A1675),
", SRSName:  ",CHAR(34),LatLonDatum,CHAR(34),"}"))</f>
        <v>#REF!</v>
      </c>
      <c r="M1675" t="e">
        <f>IF(INDEX(SamplingFeatures[Sampling Feature Type],$A1675)&lt;&gt;"Specimen","",
CONCATENATE("  - &amp;SpecimenID",TEXT(SUMPRODUCT(--($M$3:$M1674&lt;&gt;"")),"0000"),
" {","SamplingFeatureID:  *SamplingFeatureID",TEXT($A1675,"0000"),
", SpecimenTypeCV:  ",CHAR(34),INDEX(Specimens[Specimen Type],$A1675),CHAR(34),
", SpecimenMediumCV:  ",INDEX(Specimens[Specimen Medium],$A1675),
", IsFieldSpecimen:  ",CHAR(34),INDEX(Specimens[Is Field Specimen?],$A1675),CHAR(34),"}"))</f>
        <v>#REF!</v>
      </c>
      <c r="N1675" t="e">
        <f>IF(COUNTA(SpatialOffsets[])=0,"", IF(INDEX(SpatialOffsets[Spatial Offset Type],$A1675)="","",
CONCATENATE("  - &amp;SpatialOffsetID",TEXT($A1675,"0000"),
" {","SpatialOffsetTypeCV:  ",CHAR(34),INDEX(SpatialOffsets[Spatial Offset Type],$A1675),CHAR(34),
", Offset1Value:  ",INDEX(SpatialOffsets[Offset 1 Value],$A1675),
", Offset1UnitID:  ",CHAR(34),INDEX(SpatialOffsets[Offset 1 Unit],$A1675),CHAR(34),
", Offset2Value:  ",INDEX(SpatialOffsets[Offset 2 Value],$A1675),
", Offset2UnitID:  ",CHAR(34),INDEX(SpatialOffsets[Offset 2 Unit],$A1675),CHAR(34),
", Offset3Value:  ",INDEX(SpatialOffsets[Offset 3 Value],$A1675),
", Offset3UnitID:  ",CHAR(34),INDEX(SpatialOffsets[Offset 3 Unit],$A1675),CHAR(34),,"}")))</f>
        <v>#REF!</v>
      </c>
      <c r="O1675" t="e">
        <f>IF(COUNTA(RelatedFeatures[])=0,"", IF(INDEX(RelatedFeatures[First Sampling Feature Code],$A1675)="","",
CONCATENATE("  - &amp;RelationID",TEXT($A1675,"0000"),
" {","SamplingFeatureID:  *SamplingFeatureID",TEXT(MATCH(INDEX(RelatedFeatures[First Sampling Feature Code],$A1675),SamplingFeatures[Feature Code],0),"0000"),
", RelationshipTypeCV:  ",CHAR(34),INDEX(RelatedFeatures[Relationship Type],$A1675),CHAR(34),
", RelatedFeatureID: *SamplingFeatureID",TEXT(MATCH(INDEX(RelatedFeatures[Second Sampling Feature Code],$A1675),SamplingFeatures[Feature Code],0),"0000"),
", SpatialOffsetID:  ",IF(INDEX(RelatedFeatures[Offset Number],$A1675)="","",CONCATENATE("*SpatialOffsetID",TEXT(INDEX(RelatedFeatures[Offset Number],$A1675),"0000"))),"}")))</f>
        <v>#REF!</v>
      </c>
      <c r="P1675" t="e">
        <f>IF(INDEX(Methods[Method Type],$A1675)="","",
CONCATENATE("  - &amp;MethodID",TEXT($A1675,"0000"),
" {","MethodTypeCV:  ",CHAR(34),INDEX(Methods[Method Type],$A1675),CHAR(34),
", MethodCode:  ",CHAR(34),INDEX(Methods[Method Code],$A1675),CHAR(34),
", MethodName:  ",CHAR(34),INDEX(Methods[Method Name],$A1675),CHAR(34),
", MethodDescription:  ",CHAR(34),INDEX(Methods[Method Description],$A1675),CHAR(34),
", MethodLink:  ",CHAR(34),INDEX(Methods[Method Link],$A1675),CHAR(34),
", OrganizationID: *OrganizationID",TEXT(MATCH(INDEX(Methods[Organization Name],$A1675),Organizations[Organization Name],0),"0000"),"}"))</f>
        <v>#REF!</v>
      </c>
      <c r="Q1675" t="e">
        <f>IF(INDEX(Variables[Variable Type],$A1675)="","",
CONCATENATE("  - &amp;VariableID",TEXT($A1675,"0000"),
" {","VariableTypeCV:  ",CHAR(34),INDEX(Variables[Variable Type],$A1675),CHAR(34),
", VariableCode:  ",CHAR(34),INDEX(Variables[Variable Code],$A1675),CHAR(34),
", VariableNameCV:  ",CHAR(34),INDEX(Variables[Variable Name],$A1675),CHAR(34),
", VariableDefinition:  ",CHAR(34),INDEX(Variables[Variable Definition],$A1675),CHAR(34),
", SpecciationCV:  ",CHAR(34),INDEX(Variables[Speciation],$A1675),CHAR(34),
", NoDataValue:  ",CHAR(34),INDEX(Variables[No Data Value],$A1675),CHAR(34),"}"))</f>
        <v>#REF!</v>
      </c>
    </row>
    <row r="1676" spans="1:17" x14ac:dyDescent="0.25">
      <c r="A1676">
        <v>1673</v>
      </c>
      <c r="D1676" t="e">
        <f>IF(INDEX(People[First Name],$A1676)="","",
CONCATENATE("  - &amp;PersonID",TEXT($A1676,"0000"),
" {","PersonFirstName:  ",CHAR(34),INDEX(People[First Name],$A1676),CHAR(34),
", PersonMiddleName:  ",CHAR(34),INDEX(People[Middle Name],$A1676),CHAR(34),
", PersonLastName:  ",CHAR(34),INDEX(People[Last Name],$A1676),CHAR(34),"}"))</f>
        <v>#REF!</v>
      </c>
      <c r="E1676" t="e">
        <f>IF(INDEX(Organizations[Organization Type '[CV']],$A1676)="","",
CONCATENATE("  - &amp;OrganizationID",TEXT($A1676,"0000"),
" {","OrganizationTypeCV:  ",CHAR(34),INDEX(Organizations[Organization Type '[CV']],$A1676),CHAR(34),
", OrganizationCode:  ",CHAR(34),INDEX(Organizations[Organization Code],$A1676),CHAR(34),
", OrganizationName:  ",CHAR(34),INDEX(Organizations[Organization Name],$A1676),CHAR(34),
", OrganizationDescription:  ",CHAR(34),INDEX(Organizations[Organization Description],$A1676),CHAR(34),
", OrganizationLink:  ",CHAR(34),INDEX(Organizations[Organization Link],$A1676),CHAR(34),"}"))</f>
        <v>#REF!</v>
      </c>
      <c r="F1676" t="e">
        <f>IF(INDEX(People[First Name],$A1676)="","",
CONCATENATE("  - &amp;AffiliationID",TEXT($A1676,"0000"),
" {PersonID: *PersonID",TEXT($A1676,"0000"),
", OrganizationID: *OrganizationID",TEXT(MATCH(INDEX(People[Organization Name],$A1676),Organizations[Organization Name],0),"0000"),
", IsPrimaryOrganizationContact: , AffiliationStartDate: , AffiliationEndDate: , PrimaryPhone: ",
", PrimaryEmail: ",CHAR(34),INDEX(People[Primary Email],$A1676),CHAR(34),
", PrimaryAddress: ",CHAR(34),INDEX(People[Primary Address],$A1676),CHAR(34),
", PersonLink: }"))</f>
        <v>#REF!</v>
      </c>
      <c r="H1676" t="e">
        <f>IF(COUNTA(CitationInformation)=0,"",IF(INDEX(AuthorList[Author Name],$A1676)="","",
CONCATENATE("  - &amp;AuthorListID",TEXT($A1676,"0000"),
"  {CitationID: *CitationID0001",
", PersonID: *PersonID",TEXT(MATCH(INDEX(AuthorList[Author Name],$A1676),People[Full Name],0),"0000"),
", AuthorOrder: ",INDEX(AuthorList[Author Number],$A1676),"}")))</f>
        <v>#REF!</v>
      </c>
      <c r="K1676" t="e">
        <f>IF(INDEX(SamplingFeatures[Feature Code],$A1676)="","",
CONCATENATE("  - &amp;SamplingFeatureID",TEXT($A1676,"0000"),
" {","SamplingFeatureUUID:  ",CHAR(34),INDEX(SamplingFeatures[Sampling Feature UUID],$A1676),CHAR(34),
", SamplingFeatureTypeCV:  ",CHAR(34),INDEX(SamplingFeatures[Sampling Feature Type],$A1676),CHAR(34),
", SamplingFeatureCode:  ",CHAR(34),INDEX(SamplingFeatures[Feature Code],$A1676),CHAR(34),
", SamplingFeatureName:  ",CHAR(34),INDEX(SamplingFeatures[Feature Name],$A1676),CHAR(34),
", SamplingFeatureDescription:  ",CHAR(34),INDEX(SamplingFeatures[Feature Description],$A1676),CHAR(34),
", SamplingFeatureGeotypeCV:  ",CHAR(34),INDEX(SamplingFeatures[Feature Geo Type],$A1676),CHAR(34),
", FeatureGeometry:  ",CHAR(34),INDEX(SamplingFeatures[Feature Geometry],$A1676),CHAR(34),
", Elevation_m:  ",CHAR(34),INDEX(SamplingFeatures[Elevation_m],$A1676),CHAR(34),
", ElevationDatumCV:  ",CHAR(34),ElevationDatum,CHAR(34),"}"))</f>
        <v>#REF!</v>
      </c>
      <c r="L1676" t="e">
        <f>IF(INDEX(SamplingFeatures[Sampling Feature Type],$A1676)&lt;&gt;"Site","",
CONCATENATE("  - &amp;SiteID",TEXT(SUMPRODUCT(--($L$3:$L1675&lt;&gt;"")),"0000"),
" {","SamplingFeatureID:  *SamplingFeatureID",TEXT($A1676,"0000"),
", SiteTypeCV:  ",CHAR(34),INDEX(Sites[Site Type],$A1676),CHAR(34),
", Latitude:  ",INDEX(Sites[Latitude],$A1676),
", Longitude:  ",INDEX(Sites[Longitude],$A1676),
", SRSName:  ",CHAR(34),LatLonDatum,CHAR(34),"}"))</f>
        <v>#REF!</v>
      </c>
      <c r="M1676" t="e">
        <f>IF(INDEX(SamplingFeatures[Sampling Feature Type],$A1676)&lt;&gt;"Specimen","",
CONCATENATE("  - &amp;SpecimenID",TEXT(SUMPRODUCT(--($M$3:$M1675&lt;&gt;"")),"0000"),
" {","SamplingFeatureID:  *SamplingFeatureID",TEXT($A1676,"0000"),
", SpecimenTypeCV:  ",CHAR(34),INDEX(Specimens[Specimen Type],$A1676),CHAR(34),
", SpecimenMediumCV:  ",INDEX(Specimens[Specimen Medium],$A1676),
", IsFieldSpecimen:  ",CHAR(34),INDEX(Specimens[Is Field Specimen?],$A1676),CHAR(34),"}"))</f>
        <v>#REF!</v>
      </c>
      <c r="N1676" t="e">
        <f>IF(COUNTA(SpatialOffsets[])=0,"", IF(INDEX(SpatialOffsets[Spatial Offset Type],$A1676)="","",
CONCATENATE("  - &amp;SpatialOffsetID",TEXT($A1676,"0000"),
" {","SpatialOffsetTypeCV:  ",CHAR(34),INDEX(SpatialOffsets[Spatial Offset Type],$A1676),CHAR(34),
", Offset1Value:  ",INDEX(SpatialOffsets[Offset 1 Value],$A1676),
", Offset1UnitID:  ",CHAR(34),INDEX(SpatialOffsets[Offset 1 Unit],$A1676),CHAR(34),
", Offset2Value:  ",INDEX(SpatialOffsets[Offset 2 Value],$A1676),
", Offset2UnitID:  ",CHAR(34),INDEX(SpatialOffsets[Offset 2 Unit],$A1676),CHAR(34),
", Offset3Value:  ",INDEX(SpatialOffsets[Offset 3 Value],$A1676),
", Offset3UnitID:  ",CHAR(34),INDEX(SpatialOffsets[Offset 3 Unit],$A1676),CHAR(34),,"}")))</f>
        <v>#REF!</v>
      </c>
      <c r="O1676" t="e">
        <f>IF(COUNTA(RelatedFeatures[])=0,"", IF(INDEX(RelatedFeatures[First Sampling Feature Code],$A1676)="","",
CONCATENATE("  - &amp;RelationID",TEXT($A1676,"0000"),
" {","SamplingFeatureID:  *SamplingFeatureID",TEXT(MATCH(INDEX(RelatedFeatures[First Sampling Feature Code],$A1676),SamplingFeatures[Feature Code],0),"0000"),
", RelationshipTypeCV:  ",CHAR(34),INDEX(RelatedFeatures[Relationship Type],$A1676),CHAR(34),
", RelatedFeatureID: *SamplingFeatureID",TEXT(MATCH(INDEX(RelatedFeatures[Second Sampling Feature Code],$A1676),SamplingFeatures[Feature Code],0),"0000"),
", SpatialOffsetID:  ",IF(INDEX(RelatedFeatures[Offset Number],$A1676)="","",CONCATENATE("*SpatialOffsetID",TEXT(INDEX(RelatedFeatures[Offset Number],$A1676),"0000"))),"}")))</f>
        <v>#REF!</v>
      </c>
      <c r="P1676" t="e">
        <f>IF(INDEX(Methods[Method Type],$A1676)="","",
CONCATENATE("  - &amp;MethodID",TEXT($A1676,"0000"),
" {","MethodTypeCV:  ",CHAR(34),INDEX(Methods[Method Type],$A1676),CHAR(34),
", MethodCode:  ",CHAR(34),INDEX(Methods[Method Code],$A1676),CHAR(34),
", MethodName:  ",CHAR(34),INDEX(Methods[Method Name],$A1676),CHAR(34),
", MethodDescription:  ",CHAR(34),INDEX(Methods[Method Description],$A1676),CHAR(34),
", MethodLink:  ",CHAR(34),INDEX(Methods[Method Link],$A1676),CHAR(34),
", OrganizationID: *OrganizationID",TEXT(MATCH(INDEX(Methods[Organization Name],$A1676),Organizations[Organization Name],0),"0000"),"}"))</f>
        <v>#REF!</v>
      </c>
      <c r="Q1676" t="e">
        <f>IF(INDEX(Variables[Variable Type],$A1676)="","",
CONCATENATE("  - &amp;VariableID",TEXT($A1676,"0000"),
" {","VariableTypeCV:  ",CHAR(34),INDEX(Variables[Variable Type],$A1676),CHAR(34),
", VariableCode:  ",CHAR(34),INDEX(Variables[Variable Code],$A1676),CHAR(34),
", VariableNameCV:  ",CHAR(34),INDEX(Variables[Variable Name],$A1676),CHAR(34),
", VariableDefinition:  ",CHAR(34),INDEX(Variables[Variable Definition],$A1676),CHAR(34),
", SpecciationCV:  ",CHAR(34),INDEX(Variables[Speciation],$A1676),CHAR(34),
", NoDataValue:  ",CHAR(34),INDEX(Variables[No Data Value],$A1676),CHAR(34),"}"))</f>
        <v>#REF!</v>
      </c>
    </row>
    <row r="1677" spans="1:17" x14ac:dyDescent="0.25">
      <c r="A1677">
        <v>1674</v>
      </c>
      <c r="D1677" t="e">
        <f>IF(INDEX(People[First Name],$A1677)="","",
CONCATENATE("  - &amp;PersonID",TEXT($A1677,"0000"),
" {","PersonFirstName:  ",CHAR(34),INDEX(People[First Name],$A1677),CHAR(34),
", PersonMiddleName:  ",CHAR(34),INDEX(People[Middle Name],$A1677),CHAR(34),
", PersonLastName:  ",CHAR(34),INDEX(People[Last Name],$A1677),CHAR(34),"}"))</f>
        <v>#REF!</v>
      </c>
      <c r="E1677" t="e">
        <f>IF(INDEX(Organizations[Organization Type '[CV']],$A1677)="","",
CONCATENATE("  - &amp;OrganizationID",TEXT($A1677,"0000"),
" {","OrganizationTypeCV:  ",CHAR(34),INDEX(Organizations[Organization Type '[CV']],$A1677),CHAR(34),
", OrganizationCode:  ",CHAR(34),INDEX(Organizations[Organization Code],$A1677),CHAR(34),
", OrganizationName:  ",CHAR(34),INDEX(Organizations[Organization Name],$A1677),CHAR(34),
", OrganizationDescription:  ",CHAR(34),INDEX(Organizations[Organization Description],$A1677),CHAR(34),
", OrganizationLink:  ",CHAR(34),INDEX(Organizations[Organization Link],$A1677),CHAR(34),"}"))</f>
        <v>#REF!</v>
      </c>
      <c r="F1677" t="e">
        <f>IF(INDEX(People[First Name],$A1677)="","",
CONCATENATE("  - &amp;AffiliationID",TEXT($A1677,"0000"),
" {PersonID: *PersonID",TEXT($A1677,"0000"),
", OrganizationID: *OrganizationID",TEXT(MATCH(INDEX(People[Organization Name],$A1677),Organizations[Organization Name],0),"0000"),
", IsPrimaryOrganizationContact: , AffiliationStartDate: , AffiliationEndDate: , PrimaryPhone: ",
", PrimaryEmail: ",CHAR(34),INDEX(People[Primary Email],$A1677),CHAR(34),
", PrimaryAddress: ",CHAR(34),INDEX(People[Primary Address],$A1677),CHAR(34),
", PersonLink: }"))</f>
        <v>#REF!</v>
      </c>
      <c r="H1677" t="e">
        <f>IF(COUNTA(CitationInformation)=0,"",IF(INDEX(AuthorList[Author Name],$A1677)="","",
CONCATENATE("  - &amp;AuthorListID",TEXT($A1677,"0000"),
"  {CitationID: *CitationID0001",
", PersonID: *PersonID",TEXT(MATCH(INDEX(AuthorList[Author Name],$A1677),People[Full Name],0),"0000"),
", AuthorOrder: ",INDEX(AuthorList[Author Number],$A1677),"}")))</f>
        <v>#REF!</v>
      </c>
      <c r="K1677" t="e">
        <f>IF(INDEX(SamplingFeatures[Feature Code],$A1677)="","",
CONCATENATE("  - &amp;SamplingFeatureID",TEXT($A1677,"0000"),
" {","SamplingFeatureUUID:  ",CHAR(34),INDEX(SamplingFeatures[Sampling Feature UUID],$A1677),CHAR(34),
", SamplingFeatureTypeCV:  ",CHAR(34),INDEX(SamplingFeatures[Sampling Feature Type],$A1677),CHAR(34),
", SamplingFeatureCode:  ",CHAR(34),INDEX(SamplingFeatures[Feature Code],$A1677),CHAR(34),
", SamplingFeatureName:  ",CHAR(34),INDEX(SamplingFeatures[Feature Name],$A1677),CHAR(34),
", SamplingFeatureDescription:  ",CHAR(34),INDEX(SamplingFeatures[Feature Description],$A1677),CHAR(34),
", SamplingFeatureGeotypeCV:  ",CHAR(34),INDEX(SamplingFeatures[Feature Geo Type],$A1677),CHAR(34),
", FeatureGeometry:  ",CHAR(34),INDEX(SamplingFeatures[Feature Geometry],$A1677),CHAR(34),
", Elevation_m:  ",CHAR(34),INDEX(SamplingFeatures[Elevation_m],$A1677),CHAR(34),
", ElevationDatumCV:  ",CHAR(34),ElevationDatum,CHAR(34),"}"))</f>
        <v>#REF!</v>
      </c>
      <c r="L1677" t="e">
        <f>IF(INDEX(SamplingFeatures[Sampling Feature Type],$A1677)&lt;&gt;"Site","",
CONCATENATE("  - &amp;SiteID",TEXT(SUMPRODUCT(--($L$3:$L1676&lt;&gt;"")),"0000"),
" {","SamplingFeatureID:  *SamplingFeatureID",TEXT($A1677,"0000"),
", SiteTypeCV:  ",CHAR(34),INDEX(Sites[Site Type],$A1677),CHAR(34),
", Latitude:  ",INDEX(Sites[Latitude],$A1677),
", Longitude:  ",INDEX(Sites[Longitude],$A1677),
", SRSName:  ",CHAR(34),LatLonDatum,CHAR(34),"}"))</f>
        <v>#REF!</v>
      </c>
      <c r="M1677" t="e">
        <f>IF(INDEX(SamplingFeatures[Sampling Feature Type],$A1677)&lt;&gt;"Specimen","",
CONCATENATE("  - &amp;SpecimenID",TEXT(SUMPRODUCT(--($M$3:$M1676&lt;&gt;"")),"0000"),
" {","SamplingFeatureID:  *SamplingFeatureID",TEXT($A1677,"0000"),
", SpecimenTypeCV:  ",CHAR(34),INDEX(Specimens[Specimen Type],$A1677),CHAR(34),
", SpecimenMediumCV:  ",INDEX(Specimens[Specimen Medium],$A1677),
", IsFieldSpecimen:  ",CHAR(34),INDEX(Specimens[Is Field Specimen?],$A1677),CHAR(34),"}"))</f>
        <v>#REF!</v>
      </c>
      <c r="N1677" t="e">
        <f>IF(COUNTA(SpatialOffsets[])=0,"", IF(INDEX(SpatialOffsets[Spatial Offset Type],$A1677)="","",
CONCATENATE("  - &amp;SpatialOffsetID",TEXT($A1677,"0000"),
" {","SpatialOffsetTypeCV:  ",CHAR(34),INDEX(SpatialOffsets[Spatial Offset Type],$A1677),CHAR(34),
", Offset1Value:  ",INDEX(SpatialOffsets[Offset 1 Value],$A1677),
", Offset1UnitID:  ",CHAR(34),INDEX(SpatialOffsets[Offset 1 Unit],$A1677),CHAR(34),
", Offset2Value:  ",INDEX(SpatialOffsets[Offset 2 Value],$A1677),
", Offset2UnitID:  ",CHAR(34),INDEX(SpatialOffsets[Offset 2 Unit],$A1677),CHAR(34),
", Offset3Value:  ",INDEX(SpatialOffsets[Offset 3 Value],$A1677),
", Offset3UnitID:  ",CHAR(34),INDEX(SpatialOffsets[Offset 3 Unit],$A1677),CHAR(34),,"}")))</f>
        <v>#REF!</v>
      </c>
      <c r="O1677" t="e">
        <f>IF(COUNTA(RelatedFeatures[])=0,"", IF(INDEX(RelatedFeatures[First Sampling Feature Code],$A1677)="","",
CONCATENATE("  - &amp;RelationID",TEXT($A1677,"0000"),
" {","SamplingFeatureID:  *SamplingFeatureID",TEXT(MATCH(INDEX(RelatedFeatures[First Sampling Feature Code],$A1677),SamplingFeatures[Feature Code],0),"0000"),
", RelationshipTypeCV:  ",CHAR(34),INDEX(RelatedFeatures[Relationship Type],$A1677),CHAR(34),
", RelatedFeatureID: *SamplingFeatureID",TEXT(MATCH(INDEX(RelatedFeatures[Second Sampling Feature Code],$A1677),SamplingFeatures[Feature Code],0),"0000"),
", SpatialOffsetID:  ",IF(INDEX(RelatedFeatures[Offset Number],$A1677)="","",CONCATENATE("*SpatialOffsetID",TEXT(INDEX(RelatedFeatures[Offset Number],$A1677),"0000"))),"}")))</f>
        <v>#REF!</v>
      </c>
      <c r="P1677" t="e">
        <f>IF(INDEX(Methods[Method Type],$A1677)="","",
CONCATENATE("  - &amp;MethodID",TEXT($A1677,"0000"),
" {","MethodTypeCV:  ",CHAR(34),INDEX(Methods[Method Type],$A1677),CHAR(34),
", MethodCode:  ",CHAR(34),INDEX(Methods[Method Code],$A1677),CHAR(34),
", MethodName:  ",CHAR(34),INDEX(Methods[Method Name],$A1677),CHAR(34),
", MethodDescription:  ",CHAR(34),INDEX(Methods[Method Description],$A1677),CHAR(34),
", MethodLink:  ",CHAR(34),INDEX(Methods[Method Link],$A1677),CHAR(34),
", OrganizationID: *OrganizationID",TEXT(MATCH(INDEX(Methods[Organization Name],$A1677),Organizations[Organization Name],0),"0000"),"}"))</f>
        <v>#REF!</v>
      </c>
      <c r="Q1677" t="e">
        <f>IF(INDEX(Variables[Variable Type],$A1677)="","",
CONCATENATE("  - &amp;VariableID",TEXT($A1677,"0000"),
" {","VariableTypeCV:  ",CHAR(34),INDEX(Variables[Variable Type],$A1677),CHAR(34),
", VariableCode:  ",CHAR(34),INDEX(Variables[Variable Code],$A1677),CHAR(34),
", VariableNameCV:  ",CHAR(34),INDEX(Variables[Variable Name],$A1677),CHAR(34),
", VariableDefinition:  ",CHAR(34),INDEX(Variables[Variable Definition],$A1677),CHAR(34),
", SpecciationCV:  ",CHAR(34),INDEX(Variables[Speciation],$A1677),CHAR(34),
", NoDataValue:  ",CHAR(34),INDEX(Variables[No Data Value],$A1677),CHAR(34),"}"))</f>
        <v>#REF!</v>
      </c>
    </row>
    <row r="1678" spans="1:17" x14ac:dyDescent="0.25">
      <c r="A1678">
        <v>1675</v>
      </c>
      <c r="D1678" t="e">
        <f>IF(INDEX(People[First Name],$A1678)="","",
CONCATENATE("  - &amp;PersonID",TEXT($A1678,"0000"),
" {","PersonFirstName:  ",CHAR(34),INDEX(People[First Name],$A1678),CHAR(34),
", PersonMiddleName:  ",CHAR(34),INDEX(People[Middle Name],$A1678),CHAR(34),
", PersonLastName:  ",CHAR(34),INDEX(People[Last Name],$A1678),CHAR(34),"}"))</f>
        <v>#REF!</v>
      </c>
      <c r="E1678" t="e">
        <f>IF(INDEX(Organizations[Organization Type '[CV']],$A1678)="","",
CONCATENATE("  - &amp;OrganizationID",TEXT($A1678,"0000"),
" {","OrganizationTypeCV:  ",CHAR(34),INDEX(Organizations[Organization Type '[CV']],$A1678),CHAR(34),
", OrganizationCode:  ",CHAR(34),INDEX(Organizations[Organization Code],$A1678),CHAR(34),
", OrganizationName:  ",CHAR(34),INDEX(Organizations[Organization Name],$A1678),CHAR(34),
", OrganizationDescription:  ",CHAR(34),INDEX(Organizations[Organization Description],$A1678),CHAR(34),
", OrganizationLink:  ",CHAR(34),INDEX(Organizations[Organization Link],$A1678),CHAR(34),"}"))</f>
        <v>#REF!</v>
      </c>
      <c r="F1678" t="e">
        <f>IF(INDEX(People[First Name],$A1678)="","",
CONCATENATE("  - &amp;AffiliationID",TEXT($A1678,"0000"),
" {PersonID: *PersonID",TEXT($A1678,"0000"),
", OrganizationID: *OrganizationID",TEXT(MATCH(INDEX(People[Organization Name],$A1678),Organizations[Organization Name],0),"0000"),
", IsPrimaryOrganizationContact: , AffiliationStartDate: , AffiliationEndDate: , PrimaryPhone: ",
", PrimaryEmail: ",CHAR(34),INDEX(People[Primary Email],$A1678),CHAR(34),
", PrimaryAddress: ",CHAR(34),INDEX(People[Primary Address],$A1678),CHAR(34),
", PersonLink: }"))</f>
        <v>#REF!</v>
      </c>
      <c r="H1678" t="e">
        <f>IF(COUNTA(CitationInformation)=0,"",IF(INDEX(AuthorList[Author Name],$A1678)="","",
CONCATENATE("  - &amp;AuthorListID",TEXT($A1678,"0000"),
"  {CitationID: *CitationID0001",
", PersonID: *PersonID",TEXT(MATCH(INDEX(AuthorList[Author Name],$A1678),People[Full Name],0),"0000"),
", AuthorOrder: ",INDEX(AuthorList[Author Number],$A1678),"}")))</f>
        <v>#REF!</v>
      </c>
      <c r="K1678" t="e">
        <f>IF(INDEX(SamplingFeatures[Feature Code],$A1678)="","",
CONCATENATE("  - &amp;SamplingFeatureID",TEXT($A1678,"0000"),
" {","SamplingFeatureUUID:  ",CHAR(34),INDEX(SamplingFeatures[Sampling Feature UUID],$A1678),CHAR(34),
", SamplingFeatureTypeCV:  ",CHAR(34),INDEX(SamplingFeatures[Sampling Feature Type],$A1678),CHAR(34),
", SamplingFeatureCode:  ",CHAR(34),INDEX(SamplingFeatures[Feature Code],$A1678),CHAR(34),
", SamplingFeatureName:  ",CHAR(34),INDEX(SamplingFeatures[Feature Name],$A1678),CHAR(34),
", SamplingFeatureDescription:  ",CHAR(34),INDEX(SamplingFeatures[Feature Description],$A1678),CHAR(34),
", SamplingFeatureGeotypeCV:  ",CHAR(34),INDEX(SamplingFeatures[Feature Geo Type],$A1678),CHAR(34),
", FeatureGeometry:  ",CHAR(34),INDEX(SamplingFeatures[Feature Geometry],$A1678),CHAR(34),
", Elevation_m:  ",CHAR(34),INDEX(SamplingFeatures[Elevation_m],$A1678),CHAR(34),
", ElevationDatumCV:  ",CHAR(34),ElevationDatum,CHAR(34),"}"))</f>
        <v>#REF!</v>
      </c>
      <c r="L1678" t="e">
        <f>IF(INDEX(SamplingFeatures[Sampling Feature Type],$A1678)&lt;&gt;"Site","",
CONCATENATE("  - &amp;SiteID",TEXT(SUMPRODUCT(--($L$3:$L1677&lt;&gt;"")),"0000"),
" {","SamplingFeatureID:  *SamplingFeatureID",TEXT($A1678,"0000"),
", SiteTypeCV:  ",CHAR(34),INDEX(Sites[Site Type],$A1678),CHAR(34),
", Latitude:  ",INDEX(Sites[Latitude],$A1678),
", Longitude:  ",INDEX(Sites[Longitude],$A1678),
", SRSName:  ",CHAR(34),LatLonDatum,CHAR(34),"}"))</f>
        <v>#REF!</v>
      </c>
      <c r="M1678" t="e">
        <f>IF(INDEX(SamplingFeatures[Sampling Feature Type],$A1678)&lt;&gt;"Specimen","",
CONCATENATE("  - &amp;SpecimenID",TEXT(SUMPRODUCT(--($M$3:$M1677&lt;&gt;"")),"0000"),
" {","SamplingFeatureID:  *SamplingFeatureID",TEXT($A1678,"0000"),
", SpecimenTypeCV:  ",CHAR(34),INDEX(Specimens[Specimen Type],$A1678),CHAR(34),
", SpecimenMediumCV:  ",INDEX(Specimens[Specimen Medium],$A1678),
", IsFieldSpecimen:  ",CHAR(34),INDEX(Specimens[Is Field Specimen?],$A1678),CHAR(34),"}"))</f>
        <v>#REF!</v>
      </c>
      <c r="N1678" t="e">
        <f>IF(COUNTA(SpatialOffsets[])=0,"", IF(INDEX(SpatialOffsets[Spatial Offset Type],$A1678)="","",
CONCATENATE("  - &amp;SpatialOffsetID",TEXT($A1678,"0000"),
" {","SpatialOffsetTypeCV:  ",CHAR(34),INDEX(SpatialOffsets[Spatial Offset Type],$A1678),CHAR(34),
", Offset1Value:  ",INDEX(SpatialOffsets[Offset 1 Value],$A1678),
", Offset1UnitID:  ",CHAR(34),INDEX(SpatialOffsets[Offset 1 Unit],$A1678),CHAR(34),
", Offset2Value:  ",INDEX(SpatialOffsets[Offset 2 Value],$A1678),
", Offset2UnitID:  ",CHAR(34),INDEX(SpatialOffsets[Offset 2 Unit],$A1678),CHAR(34),
", Offset3Value:  ",INDEX(SpatialOffsets[Offset 3 Value],$A1678),
", Offset3UnitID:  ",CHAR(34),INDEX(SpatialOffsets[Offset 3 Unit],$A1678),CHAR(34),,"}")))</f>
        <v>#REF!</v>
      </c>
      <c r="O1678" t="e">
        <f>IF(COUNTA(RelatedFeatures[])=0,"", IF(INDEX(RelatedFeatures[First Sampling Feature Code],$A1678)="","",
CONCATENATE("  - &amp;RelationID",TEXT($A1678,"0000"),
" {","SamplingFeatureID:  *SamplingFeatureID",TEXT(MATCH(INDEX(RelatedFeatures[First Sampling Feature Code],$A1678),SamplingFeatures[Feature Code],0),"0000"),
", RelationshipTypeCV:  ",CHAR(34),INDEX(RelatedFeatures[Relationship Type],$A1678),CHAR(34),
", RelatedFeatureID: *SamplingFeatureID",TEXT(MATCH(INDEX(RelatedFeatures[Second Sampling Feature Code],$A1678),SamplingFeatures[Feature Code],0),"0000"),
", SpatialOffsetID:  ",IF(INDEX(RelatedFeatures[Offset Number],$A1678)="","",CONCATENATE("*SpatialOffsetID",TEXT(INDEX(RelatedFeatures[Offset Number],$A1678),"0000"))),"}")))</f>
        <v>#REF!</v>
      </c>
      <c r="P1678" t="e">
        <f>IF(INDEX(Methods[Method Type],$A1678)="","",
CONCATENATE("  - &amp;MethodID",TEXT($A1678,"0000"),
" {","MethodTypeCV:  ",CHAR(34),INDEX(Methods[Method Type],$A1678),CHAR(34),
", MethodCode:  ",CHAR(34),INDEX(Methods[Method Code],$A1678),CHAR(34),
", MethodName:  ",CHAR(34),INDEX(Methods[Method Name],$A1678),CHAR(34),
", MethodDescription:  ",CHAR(34),INDEX(Methods[Method Description],$A1678),CHAR(34),
", MethodLink:  ",CHAR(34),INDEX(Methods[Method Link],$A1678),CHAR(34),
", OrganizationID: *OrganizationID",TEXT(MATCH(INDEX(Methods[Organization Name],$A1678),Organizations[Organization Name],0),"0000"),"}"))</f>
        <v>#REF!</v>
      </c>
      <c r="Q1678" t="e">
        <f>IF(INDEX(Variables[Variable Type],$A1678)="","",
CONCATENATE("  - &amp;VariableID",TEXT($A1678,"0000"),
" {","VariableTypeCV:  ",CHAR(34),INDEX(Variables[Variable Type],$A1678),CHAR(34),
", VariableCode:  ",CHAR(34),INDEX(Variables[Variable Code],$A1678),CHAR(34),
", VariableNameCV:  ",CHAR(34),INDEX(Variables[Variable Name],$A1678),CHAR(34),
", VariableDefinition:  ",CHAR(34),INDEX(Variables[Variable Definition],$A1678),CHAR(34),
", SpecciationCV:  ",CHAR(34),INDEX(Variables[Speciation],$A1678),CHAR(34),
", NoDataValue:  ",CHAR(34),INDEX(Variables[No Data Value],$A1678),CHAR(34),"}"))</f>
        <v>#REF!</v>
      </c>
    </row>
    <row r="1679" spans="1:17" x14ac:dyDescent="0.25">
      <c r="A1679">
        <v>1676</v>
      </c>
      <c r="D1679" t="e">
        <f>IF(INDEX(People[First Name],$A1679)="","",
CONCATENATE("  - &amp;PersonID",TEXT($A1679,"0000"),
" {","PersonFirstName:  ",CHAR(34),INDEX(People[First Name],$A1679),CHAR(34),
", PersonMiddleName:  ",CHAR(34),INDEX(People[Middle Name],$A1679),CHAR(34),
", PersonLastName:  ",CHAR(34),INDEX(People[Last Name],$A1679),CHAR(34),"}"))</f>
        <v>#REF!</v>
      </c>
      <c r="E1679" t="e">
        <f>IF(INDEX(Organizations[Organization Type '[CV']],$A1679)="","",
CONCATENATE("  - &amp;OrganizationID",TEXT($A1679,"0000"),
" {","OrganizationTypeCV:  ",CHAR(34),INDEX(Organizations[Organization Type '[CV']],$A1679),CHAR(34),
", OrganizationCode:  ",CHAR(34),INDEX(Organizations[Organization Code],$A1679),CHAR(34),
", OrganizationName:  ",CHAR(34),INDEX(Organizations[Organization Name],$A1679),CHAR(34),
", OrganizationDescription:  ",CHAR(34),INDEX(Organizations[Organization Description],$A1679),CHAR(34),
", OrganizationLink:  ",CHAR(34),INDEX(Organizations[Organization Link],$A1679),CHAR(34),"}"))</f>
        <v>#REF!</v>
      </c>
      <c r="F1679" t="e">
        <f>IF(INDEX(People[First Name],$A1679)="","",
CONCATENATE("  - &amp;AffiliationID",TEXT($A1679,"0000"),
" {PersonID: *PersonID",TEXT($A1679,"0000"),
", OrganizationID: *OrganizationID",TEXT(MATCH(INDEX(People[Organization Name],$A1679),Organizations[Organization Name],0),"0000"),
", IsPrimaryOrganizationContact: , AffiliationStartDate: , AffiliationEndDate: , PrimaryPhone: ",
", PrimaryEmail: ",CHAR(34),INDEX(People[Primary Email],$A1679),CHAR(34),
", PrimaryAddress: ",CHAR(34),INDEX(People[Primary Address],$A1679),CHAR(34),
", PersonLink: }"))</f>
        <v>#REF!</v>
      </c>
      <c r="H1679" t="e">
        <f>IF(COUNTA(CitationInformation)=0,"",IF(INDEX(AuthorList[Author Name],$A1679)="","",
CONCATENATE("  - &amp;AuthorListID",TEXT($A1679,"0000"),
"  {CitationID: *CitationID0001",
", PersonID: *PersonID",TEXT(MATCH(INDEX(AuthorList[Author Name],$A1679),People[Full Name],0),"0000"),
", AuthorOrder: ",INDEX(AuthorList[Author Number],$A1679),"}")))</f>
        <v>#REF!</v>
      </c>
      <c r="K1679" t="e">
        <f>IF(INDEX(SamplingFeatures[Feature Code],$A1679)="","",
CONCATENATE("  - &amp;SamplingFeatureID",TEXT($A1679,"0000"),
" {","SamplingFeatureUUID:  ",CHAR(34),INDEX(SamplingFeatures[Sampling Feature UUID],$A1679),CHAR(34),
", SamplingFeatureTypeCV:  ",CHAR(34),INDEX(SamplingFeatures[Sampling Feature Type],$A1679),CHAR(34),
", SamplingFeatureCode:  ",CHAR(34),INDEX(SamplingFeatures[Feature Code],$A1679),CHAR(34),
", SamplingFeatureName:  ",CHAR(34),INDEX(SamplingFeatures[Feature Name],$A1679),CHAR(34),
", SamplingFeatureDescription:  ",CHAR(34),INDEX(SamplingFeatures[Feature Description],$A1679),CHAR(34),
", SamplingFeatureGeotypeCV:  ",CHAR(34),INDEX(SamplingFeatures[Feature Geo Type],$A1679),CHAR(34),
", FeatureGeometry:  ",CHAR(34),INDEX(SamplingFeatures[Feature Geometry],$A1679),CHAR(34),
", Elevation_m:  ",CHAR(34),INDEX(SamplingFeatures[Elevation_m],$A1679),CHAR(34),
", ElevationDatumCV:  ",CHAR(34),ElevationDatum,CHAR(34),"}"))</f>
        <v>#REF!</v>
      </c>
      <c r="L1679" t="e">
        <f>IF(INDEX(SamplingFeatures[Sampling Feature Type],$A1679)&lt;&gt;"Site","",
CONCATENATE("  - &amp;SiteID",TEXT(SUMPRODUCT(--($L$3:$L1678&lt;&gt;"")),"0000"),
" {","SamplingFeatureID:  *SamplingFeatureID",TEXT($A1679,"0000"),
", SiteTypeCV:  ",CHAR(34),INDEX(Sites[Site Type],$A1679),CHAR(34),
", Latitude:  ",INDEX(Sites[Latitude],$A1679),
", Longitude:  ",INDEX(Sites[Longitude],$A1679),
", SRSName:  ",CHAR(34),LatLonDatum,CHAR(34),"}"))</f>
        <v>#REF!</v>
      </c>
      <c r="M1679" t="e">
        <f>IF(INDEX(SamplingFeatures[Sampling Feature Type],$A1679)&lt;&gt;"Specimen","",
CONCATENATE("  - &amp;SpecimenID",TEXT(SUMPRODUCT(--($M$3:$M1678&lt;&gt;"")),"0000"),
" {","SamplingFeatureID:  *SamplingFeatureID",TEXT($A1679,"0000"),
", SpecimenTypeCV:  ",CHAR(34),INDEX(Specimens[Specimen Type],$A1679),CHAR(34),
", SpecimenMediumCV:  ",INDEX(Specimens[Specimen Medium],$A1679),
", IsFieldSpecimen:  ",CHAR(34),INDEX(Specimens[Is Field Specimen?],$A1679),CHAR(34),"}"))</f>
        <v>#REF!</v>
      </c>
      <c r="N1679" t="e">
        <f>IF(COUNTA(SpatialOffsets[])=0,"", IF(INDEX(SpatialOffsets[Spatial Offset Type],$A1679)="","",
CONCATENATE("  - &amp;SpatialOffsetID",TEXT($A1679,"0000"),
" {","SpatialOffsetTypeCV:  ",CHAR(34),INDEX(SpatialOffsets[Spatial Offset Type],$A1679),CHAR(34),
", Offset1Value:  ",INDEX(SpatialOffsets[Offset 1 Value],$A1679),
", Offset1UnitID:  ",CHAR(34),INDEX(SpatialOffsets[Offset 1 Unit],$A1679),CHAR(34),
", Offset2Value:  ",INDEX(SpatialOffsets[Offset 2 Value],$A1679),
", Offset2UnitID:  ",CHAR(34),INDEX(SpatialOffsets[Offset 2 Unit],$A1679),CHAR(34),
", Offset3Value:  ",INDEX(SpatialOffsets[Offset 3 Value],$A1679),
", Offset3UnitID:  ",CHAR(34),INDEX(SpatialOffsets[Offset 3 Unit],$A1679),CHAR(34),,"}")))</f>
        <v>#REF!</v>
      </c>
      <c r="O1679" t="e">
        <f>IF(COUNTA(RelatedFeatures[])=0,"", IF(INDEX(RelatedFeatures[First Sampling Feature Code],$A1679)="","",
CONCATENATE("  - &amp;RelationID",TEXT($A1679,"0000"),
" {","SamplingFeatureID:  *SamplingFeatureID",TEXT(MATCH(INDEX(RelatedFeatures[First Sampling Feature Code],$A1679),SamplingFeatures[Feature Code],0),"0000"),
", RelationshipTypeCV:  ",CHAR(34),INDEX(RelatedFeatures[Relationship Type],$A1679),CHAR(34),
", RelatedFeatureID: *SamplingFeatureID",TEXT(MATCH(INDEX(RelatedFeatures[Second Sampling Feature Code],$A1679),SamplingFeatures[Feature Code],0),"0000"),
", SpatialOffsetID:  ",IF(INDEX(RelatedFeatures[Offset Number],$A1679)="","",CONCATENATE("*SpatialOffsetID",TEXT(INDEX(RelatedFeatures[Offset Number],$A1679),"0000"))),"}")))</f>
        <v>#REF!</v>
      </c>
      <c r="P1679" t="e">
        <f>IF(INDEX(Methods[Method Type],$A1679)="","",
CONCATENATE("  - &amp;MethodID",TEXT($A1679,"0000"),
" {","MethodTypeCV:  ",CHAR(34),INDEX(Methods[Method Type],$A1679),CHAR(34),
", MethodCode:  ",CHAR(34),INDEX(Methods[Method Code],$A1679),CHAR(34),
", MethodName:  ",CHAR(34),INDEX(Methods[Method Name],$A1679),CHAR(34),
", MethodDescription:  ",CHAR(34),INDEX(Methods[Method Description],$A1679),CHAR(34),
", MethodLink:  ",CHAR(34),INDEX(Methods[Method Link],$A1679),CHAR(34),
", OrganizationID: *OrganizationID",TEXT(MATCH(INDEX(Methods[Organization Name],$A1679),Organizations[Organization Name],0),"0000"),"}"))</f>
        <v>#REF!</v>
      </c>
      <c r="Q1679" t="e">
        <f>IF(INDEX(Variables[Variable Type],$A1679)="","",
CONCATENATE("  - &amp;VariableID",TEXT($A1679,"0000"),
" {","VariableTypeCV:  ",CHAR(34),INDEX(Variables[Variable Type],$A1679),CHAR(34),
", VariableCode:  ",CHAR(34),INDEX(Variables[Variable Code],$A1679),CHAR(34),
", VariableNameCV:  ",CHAR(34),INDEX(Variables[Variable Name],$A1679),CHAR(34),
", VariableDefinition:  ",CHAR(34),INDEX(Variables[Variable Definition],$A1679),CHAR(34),
", SpecciationCV:  ",CHAR(34),INDEX(Variables[Speciation],$A1679),CHAR(34),
", NoDataValue:  ",CHAR(34),INDEX(Variables[No Data Value],$A1679),CHAR(34),"}"))</f>
        <v>#REF!</v>
      </c>
    </row>
    <row r="1680" spans="1:17" x14ac:dyDescent="0.25">
      <c r="A1680">
        <v>1677</v>
      </c>
      <c r="D1680" t="e">
        <f>IF(INDEX(People[First Name],$A1680)="","",
CONCATENATE("  - &amp;PersonID",TEXT($A1680,"0000"),
" {","PersonFirstName:  ",CHAR(34),INDEX(People[First Name],$A1680),CHAR(34),
", PersonMiddleName:  ",CHAR(34),INDEX(People[Middle Name],$A1680),CHAR(34),
", PersonLastName:  ",CHAR(34),INDEX(People[Last Name],$A1680),CHAR(34),"}"))</f>
        <v>#REF!</v>
      </c>
      <c r="E1680" t="e">
        <f>IF(INDEX(Organizations[Organization Type '[CV']],$A1680)="","",
CONCATENATE("  - &amp;OrganizationID",TEXT($A1680,"0000"),
" {","OrganizationTypeCV:  ",CHAR(34),INDEX(Organizations[Organization Type '[CV']],$A1680),CHAR(34),
", OrganizationCode:  ",CHAR(34),INDEX(Organizations[Organization Code],$A1680),CHAR(34),
", OrganizationName:  ",CHAR(34),INDEX(Organizations[Organization Name],$A1680),CHAR(34),
", OrganizationDescription:  ",CHAR(34),INDEX(Organizations[Organization Description],$A1680),CHAR(34),
", OrganizationLink:  ",CHAR(34),INDEX(Organizations[Organization Link],$A1680),CHAR(34),"}"))</f>
        <v>#REF!</v>
      </c>
      <c r="F1680" t="e">
        <f>IF(INDEX(People[First Name],$A1680)="","",
CONCATENATE("  - &amp;AffiliationID",TEXT($A1680,"0000"),
" {PersonID: *PersonID",TEXT($A1680,"0000"),
", OrganizationID: *OrganizationID",TEXT(MATCH(INDEX(People[Organization Name],$A1680),Organizations[Organization Name],0),"0000"),
", IsPrimaryOrganizationContact: , AffiliationStartDate: , AffiliationEndDate: , PrimaryPhone: ",
", PrimaryEmail: ",CHAR(34),INDEX(People[Primary Email],$A1680),CHAR(34),
", PrimaryAddress: ",CHAR(34),INDEX(People[Primary Address],$A1680),CHAR(34),
", PersonLink: }"))</f>
        <v>#REF!</v>
      </c>
      <c r="H1680" t="e">
        <f>IF(COUNTA(CitationInformation)=0,"",IF(INDEX(AuthorList[Author Name],$A1680)="","",
CONCATENATE("  - &amp;AuthorListID",TEXT($A1680,"0000"),
"  {CitationID: *CitationID0001",
", PersonID: *PersonID",TEXT(MATCH(INDEX(AuthorList[Author Name],$A1680),People[Full Name],0),"0000"),
", AuthorOrder: ",INDEX(AuthorList[Author Number],$A1680),"}")))</f>
        <v>#REF!</v>
      </c>
      <c r="K1680" t="e">
        <f>IF(INDEX(SamplingFeatures[Feature Code],$A1680)="","",
CONCATENATE("  - &amp;SamplingFeatureID",TEXT($A1680,"0000"),
" {","SamplingFeatureUUID:  ",CHAR(34),INDEX(SamplingFeatures[Sampling Feature UUID],$A1680),CHAR(34),
", SamplingFeatureTypeCV:  ",CHAR(34),INDEX(SamplingFeatures[Sampling Feature Type],$A1680),CHAR(34),
", SamplingFeatureCode:  ",CHAR(34),INDEX(SamplingFeatures[Feature Code],$A1680),CHAR(34),
", SamplingFeatureName:  ",CHAR(34),INDEX(SamplingFeatures[Feature Name],$A1680),CHAR(34),
", SamplingFeatureDescription:  ",CHAR(34),INDEX(SamplingFeatures[Feature Description],$A1680),CHAR(34),
", SamplingFeatureGeotypeCV:  ",CHAR(34),INDEX(SamplingFeatures[Feature Geo Type],$A1680),CHAR(34),
", FeatureGeometry:  ",CHAR(34),INDEX(SamplingFeatures[Feature Geometry],$A1680),CHAR(34),
", Elevation_m:  ",CHAR(34),INDEX(SamplingFeatures[Elevation_m],$A1680),CHAR(34),
", ElevationDatumCV:  ",CHAR(34),ElevationDatum,CHAR(34),"}"))</f>
        <v>#REF!</v>
      </c>
      <c r="L1680" t="e">
        <f>IF(INDEX(SamplingFeatures[Sampling Feature Type],$A1680)&lt;&gt;"Site","",
CONCATENATE("  - &amp;SiteID",TEXT(SUMPRODUCT(--($L$3:$L1679&lt;&gt;"")),"0000"),
" {","SamplingFeatureID:  *SamplingFeatureID",TEXT($A1680,"0000"),
", SiteTypeCV:  ",CHAR(34),INDEX(Sites[Site Type],$A1680),CHAR(34),
", Latitude:  ",INDEX(Sites[Latitude],$A1680),
", Longitude:  ",INDEX(Sites[Longitude],$A1680),
", SRSName:  ",CHAR(34),LatLonDatum,CHAR(34),"}"))</f>
        <v>#REF!</v>
      </c>
      <c r="M1680" t="e">
        <f>IF(INDEX(SamplingFeatures[Sampling Feature Type],$A1680)&lt;&gt;"Specimen","",
CONCATENATE("  - &amp;SpecimenID",TEXT(SUMPRODUCT(--($M$3:$M1679&lt;&gt;"")),"0000"),
" {","SamplingFeatureID:  *SamplingFeatureID",TEXT($A1680,"0000"),
", SpecimenTypeCV:  ",CHAR(34),INDEX(Specimens[Specimen Type],$A1680),CHAR(34),
", SpecimenMediumCV:  ",INDEX(Specimens[Specimen Medium],$A1680),
", IsFieldSpecimen:  ",CHAR(34),INDEX(Specimens[Is Field Specimen?],$A1680),CHAR(34),"}"))</f>
        <v>#REF!</v>
      </c>
      <c r="N1680" t="e">
        <f>IF(COUNTA(SpatialOffsets[])=0,"", IF(INDEX(SpatialOffsets[Spatial Offset Type],$A1680)="","",
CONCATENATE("  - &amp;SpatialOffsetID",TEXT($A1680,"0000"),
" {","SpatialOffsetTypeCV:  ",CHAR(34),INDEX(SpatialOffsets[Spatial Offset Type],$A1680),CHAR(34),
", Offset1Value:  ",INDEX(SpatialOffsets[Offset 1 Value],$A1680),
", Offset1UnitID:  ",CHAR(34),INDEX(SpatialOffsets[Offset 1 Unit],$A1680),CHAR(34),
", Offset2Value:  ",INDEX(SpatialOffsets[Offset 2 Value],$A1680),
", Offset2UnitID:  ",CHAR(34),INDEX(SpatialOffsets[Offset 2 Unit],$A1680),CHAR(34),
", Offset3Value:  ",INDEX(SpatialOffsets[Offset 3 Value],$A1680),
", Offset3UnitID:  ",CHAR(34),INDEX(SpatialOffsets[Offset 3 Unit],$A1680),CHAR(34),,"}")))</f>
        <v>#REF!</v>
      </c>
      <c r="O1680" t="e">
        <f>IF(COUNTA(RelatedFeatures[])=0,"", IF(INDEX(RelatedFeatures[First Sampling Feature Code],$A1680)="","",
CONCATENATE("  - &amp;RelationID",TEXT($A1680,"0000"),
" {","SamplingFeatureID:  *SamplingFeatureID",TEXT(MATCH(INDEX(RelatedFeatures[First Sampling Feature Code],$A1680),SamplingFeatures[Feature Code],0),"0000"),
", RelationshipTypeCV:  ",CHAR(34),INDEX(RelatedFeatures[Relationship Type],$A1680),CHAR(34),
", RelatedFeatureID: *SamplingFeatureID",TEXT(MATCH(INDEX(RelatedFeatures[Second Sampling Feature Code],$A1680),SamplingFeatures[Feature Code],0),"0000"),
", SpatialOffsetID:  ",IF(INDEX(RelatedFeatures[Offset Number],$A1680)="","",CONCATENATE("*SpatialOffsetID",TEXT(INDEX(RelatedFeatures[Offset Number],$A1680),"0000"))),"}")))</f>
        <v>#REF!</v>
      </c>
      <c r="P1680" t="e">
        <f>IF(INDEX(Methods[Method Type],$A1680)="","",
CONCATENATE("  - &amp;MethodID",TEXT($A1680,"0000"),
" {","MethodTypeCV:  ",CHAR(34),INDEX(Methods[Method Type],$A1680),CHAR(34),
", MethodCode:  ",CHAR(34),INDEX(Methods[Method Code],$A1680),CHAR(34),
", MethodName:  ",CHAR(34),INDEX(Methods[Method Name],$A1680),CHAR(34),
", MethodDescription:  ",CHAR(34),INDEX(Methods[Method Description],$A1680),CHAR(34),
", MethodLink:  ",CHAR(34),INDEX(Methods[Method Link],$A1680),CHAR(34),
", OrganizationID: *OrganizationID",TEXT(MATCH(INDEX(Methods[Organization Name],$A1680),Organizations[Organization Name],0),"0000"),"}"))</f>
        <v>#REF!</v>
      </c>
      <c r="Q1680" t="e">
        <f>IF(INDEX(Variables[Variable Type],$A1680)="","",
CONCATENATE("  - &amp;VariableID",TEXT($A1680,"0000"),
" {","VariableTypeCV:  ",CHAR(34),INDEX(Variables[Variable Type],$A1680),CHAR(34),
", VariableCode:  ",CHAR(34),INDEX(Variables[Variable Code],$A1680),CHAR(34),
", VariableNameCV:  ",CHAR(34),INDEX(Variables[Variable Name],$A1680),CHAR(34),
", VariableDefinition:  ",CHAR(34),INDEX(Variables[Variable Definition],$A1680),CHAR(34),
", SpecciationCV:  ",CHAR(34),INDEX(Variables[Speciation],$A1680),CHAR(34),
", NoDataValue:  ",CHAR(34),INDEX(Variables[No Data Value],$A1680),CHAR(34),"}"))</f>
        <v>#REF!</v>
      </c>
    </row>
    <row r="1681" spans="1:17" x14ac:dyDescent="0.25">
      <c r="A1681">
        <v>1678</v>
      </c>
      <c r="D1681" t="e">
        <f>IF(INDEX(People[First Name],$A1681)="","",
CONCATENATE("  - &amp;PersonID",TEXT($A1681,"0000"),
" {","PersonFirstName:  ",CHAR(34),INDEX(People[First Name],$A1681),CHAR(34),
", PersonMiddleName:  ",CHAR(34),INDEX(People[Middle Name],$A1681),CHAR(34),
", PersonLastName:  ",CHAR(34),INDEX(People[Last Name],$A1681),CHAR(34),"}"))</f>
        <v>#REF!</v>
      </c>
      <c r="E1681" t="e">
        <f>IF(INDEX(Organizations[Organization Type '[CV']],$A1681)="","",
CONCATENATE("  - &amp;OrganizationID",TEXT($A1681,"0000"),
" {","OrganizationTypeCV:  ",CHAR(34),INDEX(Organizations[Organization Type '[CV']],$A1681),CHAR(34),
", OrganizationCode:  ",CHAR(34),INDEX(Organizations[Organization Code],$A1681),CHAR(34),
", OrganizationName:  ",CHAR(34),INDEX(Organizations[Organization Name],$A1681),CHAR(34),
", OrganizationDescription:  ",CHAR(34),INDEX(Organizations[Organization Description],$A1681),CHAR(34),
", OrganizationLink:  ",CHAR(34),INDEX(Organizations[Organization Link],$A1681),CHAR(34),"}"))</f>
        <v>#REF!</v>
      </c>
      <c r="F1681" t="e">
        <f>IF(INDEX(People[First Name],$A1681)="","",
CONCATENATE("  - &amp;AffiliationID",TEXT($A1681,"0000"),
" {PersonID: *PersonID",TEXT($A1681,"0000"),
", OrganizationID: *OrganizationID",TEXT(MATCH(INDEX(People[Organization Name],$A1681),Organizations[Organization Name],0),"0000"),
", IsPrimaryOrganizationContact: , AffiliationStartDate: , AffiliationEndDate: , PrimaryPhone: ",
", PrimaryEmail: ",CHAR(34),INDEX(People[Primary Email],$A1681),CHAR(34),
", PrimaryAddress: ",CHAR(34),INDEX(People[Primary Address],$A1681),CHAR(34),
", PersonLink: }"))</f>
        <v>#REF!</v>
      </c>
      <c r="H1681" t="e">
        <f>IF(COUNTA(CitationInformation)=0,"",IF(INDEX(AuthorList[Author Name],$A1681)="","",
CONCATENATE("  - &amp;AuthorListID",TEXT($A1681,"0000"),
"  {CitationID: *CitationID0001",
", PersonID: *PersonID",TEXT(MATCH(INDEX(AuthorList[Author Name],$A1681),People[Full Name],0),"0000"),
", AuthorOrder: ",INDEX(AuthorList[Author Number],$A1681),"}")))</f>
        <v>#REF!</v>
      </c>
      <c r="K1681" t="e">
        <f>IF(INDEX(SamplingFeatures[Feature Code],$A1681)="","",
CONCATENATE("  - &amp;SamplingFeatureID",TEXT($A1681,"0000"),
" {","SamplingFeatureUUID:  ",CHAR(34),INDEX(SamplingFeatures[Sampling Feature UUID],$A1681),CHAR(34),
", SamplingFeatureTypeCV:  ",CHAR(34),INDEX(SamplingFeatures[Sampling Feature Type],$A1681),CHAR(34),
", SamplingFeatureCode:  ",CHAR(34),INDEX(SamplingFeatures[Feature Code],$A1681),CHAR(34),
", SamplingFeatureName:  ",CHAR(34),INDEX(SamplingFeatures[Feature Name],$A1681),CHAR(34),
", SamplingFeatureDescription:  ",CHAR(34),INDEX(SamplingFeatures[Feature Description],$A1681),CHAR(34),
", SamplingFeatureGeotypeCV:  ",CHAR(34),INDEX(SamplingFeatures[Feature Geo Type],$A1681),CHAR(34),
", FeatureGeometry:  ",CHAR(34),INDEX(SamplingFeatures[Feature Geometry],$A1681),CHAR(34),
", Elevation_m:  ",CHAR(34),INDEX(SamplingFeatures[Elevation_m],$A1681),CHAR(34),
", ElevationDatumCV:  ",CHAR(34),ElevationDatum,CHAR(34),"}"))</f>
        <v>#REF!</v>
      </c>
      <c r="L1681" t="e">
        <f>IF(INDEX(SamplingFeatures[Sampling Feature Type],$A1681)&lt;&gt;"Site","",
CONCATENATE("  - &amp;SiteID",TEXT(SUMPRODUCT(--($L$3:$L1680&lt;&gt;"")),"0000"),
" {","SamplingFeatureID:  *SamplingFeatureID",TEXT($A1681,"0000"),
", SiteTypeCV:  ",CHAR(34),INDEX(Sites[Site Type],$A1681),CHAR(34),
", Latitude:  ",INDEX(Sites[Latitude],$A1681),
", Longitude:  ",INDEX(Sites[Longitude],$A1681),
", SRSName:  ",CHAR(34),LatLonDatum,CHAR(34),"}"))</f>
        <v>#REF!</v>
      </c>
      <c r="M1681" t="e">
        <f>IF(INDEX(SamplingFeatures[Sampling Feature Type],$A1681)&lt;&gt;"Specimen","",
CONCATENATE("  - &amp;SpecimenID",TEXT(SUMPRODUCT(--($M$3:$M1680&lt;&gt;"")),"0000"),
" {","SamplingFeatureID:  *SamplingFeatureID",TEXT($A1681,"0000"),
", SpecimenTypeCV:  ",CHAR(34),INDEX(Specimens[Specimen Type],$A1681),CHAR(34),
", SpecimenMediumCV:  ",INDEX(Specimens[Specimen Medium],$A1681),
", IsFieldSpecimen:  ",CHAR(34),INDEX(Specimens[Is Field Specimen?],$A1681),CHAR(34),"}"))</f>
        <v>#REF!</v>
      </c>
      <c r="N1681" t="e">
        <f>IF(COUNTA(SpatialOffsets[])=0,"", IF(INDEX(SpatialOffsets[Spatial Offset Type],$A1681)="","",
CONCATENATE("  - &amp;SpatialOffsetID",TEXT($A1681,"0000"),
" {","SpatialOffsetTypeCV:  ",CHAR(34),INDEX(SpatialOffsets[Spatial Offset Type],$A1681),CHAR(34),
", Offset1Value:  ",INDEX(SpatialOffsets[Offset 1 Value],$A1681),
", Offset1UnitID:  ",CHAR(34),INDEX(SpatialOffsets[Offset 1 Unit],$A1681),CHAR(34),
", Offset2Value:  ",INDEX(SpatialOffsets[Offset 2 Value],$A1681),
", Offset2UnitID:  ",CHAR(34),INDEX(SpatialOffsets[Offset 2 Unit],$A1681),CHAR(34),
", Offset3Value:  ",INDEX(SpatialOffsets[Offset 3 Value],$A1681),
", Offset3UnitID:  ",CHAR(34),INDEX(SpatialOffsets[Offset 3 Unit],$A1681),CHAR(34),,"}")))</f>
        <v>#REF!</v>
      </c>
      <c r="O1681" t="e">
        <f>IF(COUNTA(RelatedFeatures[])=0,"", IF(INDEX(RelatedFeatures[First Sampling Feature Code],$A1681)="","",
CONCATENATE("  - &amp;RelationID",TEXT($A1681,"0000"),
" {","SamplingFeatureID:  *SamplingFeatureID",TEXT(MATCH(INDEX(RelatedFeatures[First Sampling Feature Code],$A1681),SamplingFeatures[Feature Code],0),"0000"),
", RelationshipTypeCV:  ",CHAR(34),INDEX(RelatedFeatures[Relationship Type],$A1681),CHAR(34),
", RelatedFeatureID: *SamplingFeatureID",TEXT(MATCH(INDEX(RelatedFeatures[Second Sampling Feature Code],$A1681),SamplingFeatures[Feature Code],0),"0000"),
", SpatialOffsetID:  ",IF(INDEX(RelatedFeatures[Offset Number],$A1681)="","",CONCATENATE("*SpatialOffsetID",TEXT(INDEX(RelatedFeatures[Offset Number],$A1681),"0000"))),"}")))</f>
        <v>#REF!</v>
      </c>
      <c r="P1681" t="e">
        <f>IF(INDEX(Methods[Method Type],$A1681)="","",
CONCATENATE("  - &amp;MethodID",TEXT($A1681,"0000"),
" {","MethodTypeCV:  ",CHAR(34),INDEX(Methods[Method Type],$A1681),CHAR(34),
", MethodCode:  ",CHAR(34),INDEX(Methods[Method Code],$A1681),CHAR(34),
", MethodName:  ",CHAR(34),INDEX(Methods[Method Name],$A1681),CHAR(34),
", MethodDescription:  ",CHAR(34),INDEX(Methods[Method Description],$A1681),CHAR(34),
", MethodLink:  ",CHAR(34),INDEX(Methods[Method Link],$A1681),CHAR(34),
", OrganizationID: *OrganizationID",TEXT(MATCH(INDEX(Methods[Organization Name],$A1681),Organizations[Organization Name],0),"0000"),"}"))</f>
        <v>#REF!</v>
      </c>
      <c r="Q1681" t="e">
        <f>IF(INDEX(Variables[Variable Type],$A1681)="","",
CONCATENATE("  - &amp;VariableID",TEXT($A1681,"0000"),
" {","VariableTypeCV:  ",CHAR(34),INDEX(Variables[Variable Type],$A1681),CHAR(34),
", VariableCode:  ",CHAR(34),INDEX(Variables[Variable Code],$A1681),CHAR(34),
", VariableNameCV:  ",CHAR(34),INDEX(Variables[Variable Name],$A1681),CHAR(34),
", VariableDefinition:  ",CHAR(34),INDEX(Variables[Variable Definition],$A1681),CHAR(34),
", SpecciationCV:  ",CHAR(34),INDEX(Variables[Speciation],$A1681),CHAR(34),
", NoDataValue:  ",CHAR(34),INDEX(Variables[No Data Value],$A1681),CHAR(34),"}"))</f>
        <v>#REF!</v>
      </c>
    </row>
    <row r="1682" spans="1:17" x14ac:dyDescent="0.25">
      <c r="A1682">
        <v>1679</v>
      </c>
      <c r="D1682" t="e">
        <f>IF(INDEX(People[First Name],$A1682)="","",
CONCATENATE("  - &amp;PersonID",TEXT($A1682,"0000"),
" {","PersonFirstName:  ",CHAR(34),INDEX(People[First Name],$A1682),CHAR(34),
", PersonMiddleName:  ",CHAR(34),INDEX(People[Middle Name],$A1682),CHAR(34),
", PersonLastName:  ",CHAR(34),INDEX(People[Last Name],$A1682),CHAR(34),"}"))</f>
        <v>#REF!</v>
      </c>
      <c r="E1682" t="e">
        <f>IF(INDEX(Organizations[Organization Type '[CV']],$A1682)="","",
CONCATENATE("  - &amp;OrganizationID",TEXT($A1682,"0000"),
" {","OrganizationTypeCV:  ",CHAR(34),INDEX(Organizations[Organization Type '[CV']],$A1682),CHAR(34),
", OrganizationCode:  ",CHAR(34),INDEX(Organizations[Organization Code],$A1682),CHAR(34),
", OrganizationName:  ",CHAR(34),INDEX(Organizations[Organization Name],$A1682),CHAR(34),
", OrganizationDescription:  ",CHAR(34),INDEX(Organizations[Organization Description],$A1682),CHAR(34),
", OrganizationLink:  ",CHAR(34),INDEX(Organizations[Organization Link],$A1682),CHAR(34),"}"))</f>
        <v>#REF!</v>
      </c>
      <c r="F1682" t="e">
        <f>IF(INDEX(People[First Name],$A1682)="","",
CONCATENATE("  - &amp;AffiliationID",TEXT($A1682,"0000"),
" {PersonID: *PersonID",TEXT($A1682,"0000"),
", OrganizationID: *OrganizationID",TEXT(MATCH(INDEX(People[Organization Name],$A1682),Organizations[Organization Name],0),"0000"),
", IsPrimaryOrganizationContact: , AffiliationStartDate: , AffiliationEndDate: , PrimaryPhone: ",
", PrimaryEmail: ",CHAR(34),INDEX(People[Primary Email],$A1682),CHAR(34),
", PrimaryAddress: ",CHAR(34),INDEX(People[Primary Address],$A1682),CHAR(34),
", PersonLink: }"))</f>
        <v>#REF!</v>
      </c>
      <c r="H1682" t="e">
        <f>IF(COUNTA(CitationInformation)=0,"",IF(INDEX(AuthorList[Author Name],$A1682)="","",
CONCATENATE("  - &amp;AuthorListID",TEXT($A1682,"0000"),
"  {CitationID: *CitationID0001",
", PersonID: *PersonID",TEXT(MATCH(INDEX(AuthorList[Author Name],$A1682),People[Full Name],0),"0000"),
", AuthorOrder: ",INDEX(AuthorList[Author Number],$A1682),"}")))</f>
        <v>#REF!</v>
      </c>
      <c r="K1682" t="e">
        <f>IF(INDEX(SamplingFeatures[Feature Code],$A1682)="","",
CONCATENATE("  - &amp;SamplingFeatureID",TEXT($A1682,"0000"),
" {","SamplingFeatureUUID:  ",CHAR(34),INDEX(SamplingFeatures[Sampling Feature UUID],$A1682),CHAR(34),
", SamplingFeatureTypeCV:  ",CHAR(34),INDEX(SamplingFeatures[Sampling Feature Type],$A1682),CHAR(34),
", SamplingFeatureCode:  ",CHAR(34),INDEX(SamplingFeatures[Feature Code],$A1682),CHAR(34),
", SamplingFeatureName:  ",CHAR(34),INDEX(SamplingFeatures[Feature Name],$A1682),CHAR(34),
", SamplingFeatureDescription:  ",CHAR(34),INDEX(SamplingFeatures[Feature Description],$A1682),CHAR(34),
", SamplingFeatureGeotypeCV:  ",CHAR(34),INDEX(SamplingFeatures[Feature Geo Type],$A1682),CHAR(34),
", FeatureGeometry:  ",CHAR(34),INDEX(SamplingFeatures[Feature Geometry],$A1682),CHAR(34),
", Elevation_m:  ",CHAR(34),INDEX(SamplingFeatures[Elevation_m],$A1682),CHAR(34),
", ElevationDatumCV:  ",CHAR(34),ElevationDatum,CHAR(34),"}"))</f>
        <v>#REF!</v>
      </c>
      <c r="L1682" t="e">
        <f>IF(INDEX(SamplingFeatures[Sampling Feature Type],$A1682)&lt;&gt;"Site","",
CONCATENATE("  - &amp;SiteID",TEXT(SUMPRODUCT(--($L$3:$L1681&lt;&gt;"")),"0000"),
" {","SamplingFeatureID:  *SamplingFeatureID",TEXT($A1682,"0000"),
", SiteTypeCV:  ",CHAR(34),INDEX(Sites[Site Type],$A1682),CHAR(34),
", Latitude:  ",INDEX(Sites[Latitude],$A1682),
", Longitude:  ",INDEX(Sites[Longitude],$A1682),
", SRSName:  ",CHAR(34),LatLonDatum,CHAR(34),"}"))</f>
        <v>#REF!</v>
      </c>
      <c r="M1682" t="e">
        <f>IF(INDEX(SamplingFeatures[Sampling Feature Type],$A1682)&lt;&gt;"Specimen","",
CONCATENATE("  - &amp;SpecimenID",TEXT(SUMPRODUCT(--($M$3:$M1681&lt;&gt;"")),"0000"),
" {","SamplingFeatureID:  *SamplingFeatureID",TEXT($A1682,"0000"),
", SpecimenTypeCV:  ",CHAR(34),INDEX(Specimens[Specimen Type],$A1682),CHAR(34),
", SpecimenMediumCV:  ",INDEX(Specimens[Specimen Medium],$A1682),
", IsFieldSpecimen:  ",CHAR(34),INDEX(Specimens[Is Field Specimen?],$A1682),CHAR(34),"}"))</f>
        <v>#REF!</v>
      </c>
      <c r="N1682" t="e">
        <f>IF(COUNTA(SpatialOffsets[])=0,"", IF(INDEX(SpatialOffsets[Spatial Offset Type],$A1682)="","",
CONCATENATE("  - &amp;SpatialOffsetID",TEXT($A1682,"0000"),
" {","SpatialOffsetTypeCV:  ",CHAR(34),INDEX(SpatialOffsets[Spatial Offset Type],$A1682),CHAR(34),
", Offset1Value:  ",INDEX(SpatialOffsets[Offset 1 Value],$A1682),
", Offset1UnitID:  ",CHAR(34),INDEX(SpatialOffsets[Offset 1 Unit],$A1682),CHAR(34),
", Offset2Value:  ",INDEX(SpatialOffsets[Offset 2 Value],$A1682),
", Offset2UnitID:  ",CHAR(34),INDEX(SpatialOffsets[Offset 2 Unit],$A1682),CHAR(34),
", Offset3Value:  ",INDEX(SpatialOffsets[Offset 3 Value],$A1682),
", Offset3UnitID:  ",CHAR(34),INDEX(SpatialOffsets[Offset 3 Unit],$A1682),CHAR(34),,"}")))</f>
        <v>#REF!</v>
      </c>
      <c r="O1682" t="e">
        <f>IF(COUNTA(RelatedFeatures[])=0,"", IF(INDEX(RelatedFeatures[First Sampling Feature Code],$A1682)="","",
CONCATENATE("  - &amp;RelationID",TEXT($A1682,"0000"),
" {","SamplingFeatureID:  *SamplingFeatureID",TEXT(MATCH(INDEX(RelatedFeatures[First Sampling Feature Code],$A1682),SamplingFeatures[Feature Code],0),"0000"),
", RelationshipTypeCV:  ",CHAR(34),INDEX(RelatedFeatures[Relationship Type],$A1682),CHAR(34),
", RelatedFeatureID: *SamplingFeatureID",TEXT(MATCH(INDEX(RelatedFeatures[Second Sampling Feature Code],$A1682),SamplingFeatures[Feature Code],0),"0000"),
", SpatialOffsetID:  ",IF(INDEX(RelatedFeatures[Offset Number],$A1682)="","",CONCATENATE("*SpatialOffsetID",TEXT(INDEX(RelatedFeatures[Offset Number],$A1682),"0000"))),"}")))</f>
        <v>#REF!</v>
      </c>
      <c r="P1682" t="e">
        <f>IF(INDEX(Methods[Method Type],$A1682)="","",
CONCATENATE("  - &amp;MethodID",TEXT($A1682,"0000"),
" {","MethodTypeCV:  ",CHAR(34),INDEX(Methods[Method Type],$A1682),CHAR(34),
", MethodCode:  ",CHAR(34),INDEX(Methods[Method Code],$A1682),CHAR(34),
", MethodName:  ",CHAR(34),INDEX(Methods[Method Name],$A1682),CHAR(34),
", MethodDescription:  ",CHAR(34),INDEX(Methods[Method Description],$A1682),CHAR(34),
", MethodLink:  ",CHAR(34),INDEX(Methods[Method Link],$A1682),CHAR(34),
", OrganizationID: *OrganizationID",TEXT(MATCH(INDEX(Methods[Organization Name],$A1682),Organizations[Organization Name],0),"0000"),"}"))</f>
        <v>#REF!</v>
      </c>
      <c r="Q1682" t="e">
        <f>IF(INDEX(Variables[Variable Type],$A1682)="","",
CONCATENATE("  - &amp;VariableID",TEXT($A1682,"0000"),
" {","VariableTypeCV:  ",CHAR(34),INDEX(Variables[Variable Type],$A1682),CHAR(34),
", VariableCode:  ",CHAR(34),INDEX(Variables[Variable Code],$A1682),CHAR(34),
", VariableNameCV:  ",CHAR(34),INDEX(Variables[Variable Name],$A1682),CHAR(34),
", VariableDefinition:  ",CHAR(34),INDEX(Variables[Variable Definition],$A1682),CHAR(34),
", SpecciationCV:  ",CHAR(34),INDEX(Variables[Speciation],$A1682),CHAR(34),
", NoDataValue:  ",CHAR(34),INDEX(Variables[No Data Value],$A1682),CHAR(34),"}"))</f>
        <v>#REF!</v>
      </c>
    </row>
    <row r="1683" spans="1:17" x14ac:dyDescent="0.25">
      <c r="A1683">
        <v>1680</v>
      </c>
      <c r="D1683" t="e">
        <f>IF(INDEX(People[First Name],$A1683)="","",
CONCATENATE("  - &amp;PersonID",TEXT($A1683,"0000"),
" {","PersonFirstName:  ",CHAR(34),INDEX(People[First Name],$A1683),CHAR(34),
", PersonMiddleName:  ",CHAR(34),INDEX(People[Middle Name],$A1683),CHAR(34),
", PersonLastName:  ",CHAR(34),INDEX(People[Last Name],$A1683),CHAR(34),"}"))</f>
        <v>#REF!</v>
      </c>
      <c r="E1683" t="e">
        <f>IF(INDEX(Organizations[Organization Type '[CV']],$A1683)="","",
CONCATENATE("  - &amp;OrganizationID",TEXT($A1683,"0000"),
" {","OrganizationTypeCV:  ",CHAR(34),INDEX(Organizations[Organization Type '[CV']],$A1683),CHAR(34),
", OrganizationCode:  ",CHAR(34),INDEX(Organizations[Organization Code],$A1683),CHAR(34),
", OrganizationName:  ",CHAR(34),INDEX(Organizations[Organization Name],$A1683),CHAR(34),
", OrganizationDescription:  ",CHAR(34),INDEX(Organizations[Organization Description],$A1683),CHAR(34),
", OrganizationLink:  ",CHAR(34),INDEX(Organizations[Organization Link],$A1683),CHAR(34),"}"))</f>
        <v>#REF!</v>
      </c>
      <c r="F1683" t="e">
        <f>IF(INDEX(People[First Name],$A1683)="","",
CONCATENATE("  - &amp;AffiliationID",TEXT($A1683,"0000"),
" {PersonID: *PersonID",TEXT($A1683,"0000"),
", OrganizationID: *OrganizationID",TEXT(MATCH(INDEX(People[Organization Name],$A1683),Organizations[Organization Name],0),"0000"),
", IsPrimaryOrganizationContact: , AffiliationStartDate: , AffiliationEndDate: , PrimaryPhone: ",
", PrimaryEmail: ",CHAR(34),INDEX(People[Primary Email],$A1683),CHAR(34),
", PrimaryAddress: ",CHAR(34),INDEX(People[Primary Address],$A1683),CHAR(34),
", PersonLink: }"))</f>
        <v>#REF!</v>
      </c>
      <c r="H1683" t="e">
        <f>IF(COUNTA(CitationInformation)=0,"",IF(INDEX(AuthorList[Author Name],$A1683)="","",
CONCATENATE("  - &amp;AuthorListID",TEXT($A1683,"0000"),
"  {CitationID: *CitationID0001",
", PersonID: *PersonID",TEXT(MATCH(INDEX(AuthorList[Author Name],$A1683),People[Full Name],0),"0000"),
", AuthorOrder: ",INDEX(AuthorList[Author Number],$A1683),"}")))</f>
        <v>#REF!</v>
      </c>
      <c r="K1683" t="e">
        <f>IF(INDEX(SamplingFeatures[Feature Code],$A1683)="","",
CONCATENATE("  - &amp;SamplingFeatureID",TEXT($A1683,"0000"),
" {","SamplingFeatureUUID:  ",CHAR(34),INDEX(SamplingFeatures[Sampling Feature UUID],$A1683),CHAR(34),
", SamplingFeatureTypeCV:  ",CHAR(34),INDEX(SamplingFeatures[Sampling Feature Type],$A1683),CHAR(34),
", SamplingFeatureCode:  ",CHAR(34),INDEX(SamplingFeatures[Feature Code],$A1683),CHAR(34),
", SamplingFeatureName:  ",CHAR(34),INDEX(SamplingFeatures[Feature Name],$A1683),CHAR(34),
", SamplingFeatureDescription:  ",CHAR(34),INDEX(SamplingFeatures[Feature Description],$A1683),CHAR(34),
", SamplingFeatureGeotypeCV:  ",CHAR(34),INDEX(SamplingFeatures[Feature Geo Type],$A1683),CHAR(34),
", FeatureGeometry:  ",CHAR(34),INDEX(SamplingFeatures[Feature Geometry],$A1683),CHAR(34),
", Elevation_m:  ",CHAR(34),INDEX(SamplingFeatures[Elevation_m],$A1683),CHAR(34),
", ElevationDatumCV:  ",CHAR(34),ElevationDatum,CHAR(34),"}"))</f>
        <v>#REF!</v>
      </c>
      <c r="L1683" t="e">
        <f>IF(INDEX(SamplingFeatures[Sampling Feature Type],$A1683)&lt;&gt;"Site","",
CONCATENATE("  - &amp;SiteID",TEXT(SUMPRODUCT(--($L$3:$L1682&lt;&gt;"")),"0000"),
" {","SamplingFeatureID:  *SamplingFeatureID",TEXT($A1683,"0000"),
", SiteTypeCV:  ",CHAR(34),INDEX(Sites[Site Type],$A1683),CHAR(34),
", Latitude:  ",INDEX(Sites[Latitude],$A1683),
", Longitude:  ",INDEX(Sites[Longitude],$A1683),
", SRSName:  ",CHAR(34),LatLonDatum,CHAR(34),"}"))</f>
        <v>#REF!</v>
      </c>
      <c r="M1683" t="e">
        <f>IF(INDEX(SamplingFeatures[Sampling Feature Type],$A1683)&lt;&gt;"Specimen","",
CONCATENATE("  - &amp;SpecimenID",TEXT(SUMPRODUCT(--($M$3:$M1682&lt;&gt;"")),"0000"),
" {","SamplingFeatureID:  *SamplingFeatureID",TEXT($A1683,"0000"),
", SpecimenTypeCV:  ",CHAR(34),INDEX(Specimens[Specimen Type],$A1683),CHAR(34),
", SpecimenMediumCV:  ",INDEX(Specimens[Specimen Medium],$A1683),
", IsFieldSpecimen:  ",CHAR(34),INDEX(Specimens[Is Field Specimen?],$A1683),CHAR(34),"}"))</f>
        <v>#REF!</v>
      </c>
      <c r="N1683" t="e">
        <f>IF(COUNTA(SpatialOffsets[])=0,"", IF(INDEX(SpatialOffsets[Spatial Offset Type],$A1683)="","",
CONCATENATE("  - &amp;SpatialOffsetID",TEXT($A1683,"0000"),
" {","SpatialOffsetTypeCV:  ",CHAR(34),INDEX(SpatialOffsets[Spatial Offset Type],$A1683),CHAR(34),
", Offset1Value:  ",INDEX(SpatialOffsets[Offset 1 Value],$A1683),
", Offset1UnitID:  ",CHAR(34),INDEX(SpatialOffsets[Offset 1 Unit],$A1683),CHAR(34),
", Offset2Value:  ",INDEX(SpatialOffsets[Offset 2 Value],$A1683),
", Offset2UnitID:  ",CHAR(34),INDEX(SpatialOffsets[Offset 2 Unit],$A1683),CHAR(34),
", Offset3Value:  ",INDEX(SpatialOffsets[Offset 3 Value],$A1683),
", Offset3UnitID:  ",CHAR(34),INDEX(SpatialOffsets[Offset 3 Unit],$A1683),CHAR(34),,"}")))</f>
        <v>#REF!</v>
      </c>
      <c r="O1683" t="e">
        <f>IF(COUNTA(RelatedFeatures[])=0,"", IF(INDEX(RelatedFeatures[First Sampling Feature Code],$A1683)="","",
CONCATENATE("  - &amp;RelationID",TEXT($A1683,"0000"),
" {","SamplingFeatureID:  *SamplingFeatureID",TEXT(MATCH(INDEX(RelatedFeatures[First Sampling Feature Code],$A1683),SamplingFeatures[Feature Code],0),"0000"),
", RelationshipTypeCV:  ",CHAR(34),INDEX(RelatedFeatures[Relationship Type],$A1683),CHAR(34),
", RelatedFeatureID: *SamplingFeatureID",TEXT(MATCH(INDEX(RelatedFeatures[Second Sampling Feature Code],$A1683),SamplingFeatures[Feature Code],0),"0000"),
", SpatialOffsetID:  ",IF(INDEX(RelatedFeatures[Offset Number],$A1683)="","",CONCATENATE("*SpatialOffsetID",TEXT(INDEX(RelatedFeatures[Offset Number],$A1683),"0000"))),"}")))</f>
        <v>#REF!</v>
      </c>
      <c r="P1683" t="e">
        <f>IF(INDEX(Methods[Method Type],$A1683)="","",
CONCATENATE("  - &amp;MethodID",TEXT($A1683,"0000"),
" {","MethodTypeCV:  ",CHAR(34),INDEX(Methods[Method Type],$A1683),CHAR(34),
", MethodCode:  ",CHAR(34),INDEX(Methods[Method Code],$A1683),CHAR(34),
", MethodName:  ",CHAR(34),INDEX(Methods[Method Name],$A1683),CHAR(34),
", MethodDescription:  ",CHAR(34),INDEX(Methods[Method Description],$A1683),CHAR(34),
", MethodLink:  ",CHAR(34),INDEX(Methods[Method Link],$A1683),CHAR(34),
", OrganizationID: *OrganizationID",TEXT(MATCH(INDEX(Methods[Organization Name],$A1683),Organizations[Organization Name],0),"0000"),"}"))</f>
        <v>#REF!</v>
      </c>
      <c r="Q1683" t="e">
        <f>IF(INDEX(Variables[Variable Type],$A1683)="","",
CONCATENATE("  - &amp;VariableID",TEXT($A1683,"0000"),
" {","VariableTypeCV:  ",CHAR(34),INDEX(Variables[Variable Type],$A1683),CHAR(34),
", VariableCode:  ",CHAR(34),INDEX(Variables[Variable Code],$A1683),CHAR(34),
", VariableNameCV:  ",CHAR(34),INDEX(Variables[Variable Name],$A1683),CHAR(34),
", VariableDefinition:  ",CHAR(34),INDEX(Variables[Variable Definition],$A1683),CHAR(34),
", SpecciationCV:  ",CHAR(34),INDEX(Variables[Speciation],$A1683),CHAR(34),
", NoDataValue:  ",CHAR(34),INDEX(Variables[No Data Value],$A1683),CHAR(34),"}"))</f>
        <v>#REF!</v>
      </c>
    </row>
    <row r="1684" spans="1:17" x14ac:dyDescent="0.25">
      <c r="A1684">
        <v>1681</v>
      </c>
      <c r="D1684" t="e">
        <f>IF(INDEX(People[First Name],$A1684)="","",
CONCATENATE("  - &amp;PersonID",TEXT($A1684,"0000"),
" {","PersonFirstName:  ",CHAR(34),INDEX(People[First Name],$A1684),CHAR(34),
", PersonMiddleName:  ",CHAR(34),INDEX(People[Middle Name],$A1684),CHAR(34),
", PersonLastName:  ",CHAR(34),INDEX(People[Last Name],$A1684),CHAR(34),"}"))</f>
        <v>#REF!</v>
      </c>
      <c r="E1684" t="e">
        <f>IF(INDEX(Organizations[Organization Type '[CV']],$A1684)="","",
CONCATENATE("  - &amp;OrganizationID",TEXT($A1684,"0000"),
" {","OrganizationTypeCV:  ",CHAR(34),INDEX(Organizations[Organization Type '[CV']],$A1684),CHAR(34),
", OrganizationCode:  ",CHAR(34),INDEX(Organizations[Organization Code],$A1684),CHAR(34),
", OrganizationName:  ",CHAR(34),INDEX(Organizations[Organization Name],$A1684),CHAR(34),
", OrganizationDescription:  ",CHAR(34),INDEX(Organizations[Organization Description],$A1684),CHAR(34),
", OrganizationLink:  ",CHAR(34),INDEX(Organizations[Organization Link],$A1684),CHAR(34),"}"))</f>
        <v>#REF!</v>
      </c>
      <c r="F1684" t="e">
        <f>IF(INDEX(People[First Name],$A1684)="","",
CONCATENATE("  - &amp;AffiliationID",TEXT($A1684,"0000"),
" {PersonID: *PersonID",TEXT($A1684,"0000"),
", OrganizationID: *OrganizationID",TEXT(MATCH(INDEX(People[Organization Name],$A1684),Organizations[Organization Name],0),"0000"),
", IsPrimaryOrganizationContact: , AffiliationStartDate: , AffiliationEndDate: , PrimaryPhone: ",
", PrimaryEmail: ",CHAR(34),INDEX(People[Primary Email],$A1684),CHAR(34),
", PrimaryAddress: ",CHAR(34),INDEX(People[Primary Address],$A1684),CHAR(34),
", PersonLink: }"))</f>
        <v>#REF!</v>
      </c>
      <c r="H1684" t="e">
        <f>IF(COUNTA(CitationInformation)=0,"",IF(INDEX(AuthorList[Author Name],$A1684)="","",
CONCATENATE("  - &amp;AuthorListID",TEXT($A1684,"0000"),
"  {CitationID: *CitationID0001",
", PersonID: *PersonID",TEXT(MATCH(INDEX(AuthorList[Author Name],$A1684),People[Full Name],0),"0000"),
", AuthorOrder: ",INDEX(AuthorList[Author Number],$A1684),"}")))</f>
        <v>#REF!</v>
      </c>
      <c r="K1684" t="e">
        <f>IF(INDEX(SamplingFeatures[Feature Code],$A1684)="","",
CONCATENATE("  - &amp;SamplingFeatureID",TEXT($A1684,"0000"),
" {","SamplingFeatureUUID:  ",CHAR(34),INDEX(SamplingFeatures[Sampling Feature UUID],$A1684),CHAR(34),
", SamplingFeatureTypeCV:  ",CHAR(34),INDEX(SamplingFeatures[Sampling Feature Type],$A1684),CHAR(34),
", SamplingFeatureCode:  ",CHAR(34),INDEX(SamplingFeatures[Feature Code],$A1684),CHAR(34),
", SamplingFeatureName:  ",CHAR(34),INDEX(SamplingFeatures[Feature Name],$A1684),CHAR(34),
", SamplingFeatureDescription:  ",CHAR(34),INDEX(SamplingFeatures[Feature Description],$A1684),CHAR(34),
", SamplingFeatureGeotypeCV:  ",CHAR(34),INDEX(SamplingFeatures[Feature Geo Type],$A1684),CHAR(34),
", FeatureGeometry:  ",CHAR(34),INDEX(SamplingFeatures[Feature Geometry],$A1684),CHAR(34),
", Elevation_m:  ",CHAR(34),INDEX(SamplingFeatures[Elevation_m],$A1684),CHAR(34),
", ElevationDatumCV:  ",CHAR(34),ElevationDatum,CHAR(34),"}"))</f>
        <v>#REF!</v>
      </c>
      <c r="L1684" t="e">
        <f>IF(INDEX(SamplingFeatures[Sampling Feature Type],$A1684)&lt;&gt;"Site","",
CONCATENATE("  - &amp;SiteID",TEXT(SUMPRODUCT(--($L$3:$L1683&lt;&gt;"")),"0000"),
" {","SamplingFeatureID:  *SamplingFeatureID",TEXT($A1684,"0000"),
", SiteTypeCV:  ",CHAR(34),INDEX(Sites[Site Type],$A1684),CHAR(34),
", Latitude:  ",INDEX(Sites[Latitude],$A1684),
", Longitude:  ",INDEX(Sites[Longitude],$A1684),
", SRSName:  ",CHAR(34),LatLonDatum,CHAR(34),"}"))</f>
        <v>#REF!</v>
      </c>
      <c r="M1684" t="e">
        <f>IF(INDEX(SamplingFeatures[Sampling Feature Type],$A1684)&lt;&gt;"Specimen","",
CONCATENATE("  - &amp;SpecimenID",TEXT(SUMPRODUCT(--($M$3:$M1683&lt;&gt;"")),"0000"),
" {","SamplingFeatureID:  *SamplingFeatureID",TEXT($A1684,"0000"),
", SpecimenTypeCV:  ",CHAR(34),INDEX(Specimens[Specimen Type],$A1684),CHAR(34),
", SpecimenMediumCV:  ",INDEX(Specimens[Specimen Medium],$A1684),
", IsFieldSpecimen:  ",CHAR(34),INDEX(Specimens[Is Field Specimen?],$A1684),CHAR(34),"}"))</f>
        <v>#REF!</v>
      </c>
      <c r="N1684" t="e">
        <f>IF(COUNTA(SpatialOffsets[])=0,"", IF(INDEX(SpatialOffsets[Spatial Offset Type],$A1684)="","",
CONCATENATE("  - &amp;SpatialOffsetID",TEXT($A1684,"0000"),
" {","SpatialOffsetTypeCV:  ",CHAR(34),INDEX(SpatialOffsets[Spatial Offset Type],$A1684),CHAR(34),
", Offset1Value:  ",INDEX(SpatialOffsets[Offset 1 Value],$A1684),
", Offset1UnitID:  ",CHAR(34),INDEX(SpatialOffsets[Offset 1 Unit],$A1684),CHAR(34),
", Offset2Value:  ",INDEX(SpatialOffsets[Offset 2 Value],$A1684),
", Offset2UnitID:  ",CHAR(34),INDEX(SpatialOffsets[Offset 2 Unit],$A1684),CHAR(34),
", Offset3Value:  ",INDEX(SpatialOffsets[Offset 3 Value],$A1684),
", Offset3UnitID:  ",CHAR(34),INDEX(SpatialOffsets[Offset 3 Unit],$A1684),CHAR(34),,"}")))</f>
        <v>#REF!</v>
      </c>
      <c r="O1684" t="e">
        <f>IF(COUNTA(RelatedFeatures[])=0,"", IF(INDEX(RelatedFeatures[First Sampling Feature Code],$A1684)="","",
CONCATENATE("  - &amp;RelationID",TEXT($A1684,"0000"),
" {","SamplingFeatureID:  *SamplingFeatureID",TEXT(MATCH(INDEX(RelatedFeatures[First Sampling Feature Code],$A1684),SamplingFeatures[Feature Code],0),"0000"),
", RelationshipTypeCV:  ",CHAR(34),INDEX(RelatedFeatures[Relationship Type],$A1684),CHAR(34),
", RelatedFeatureID: *SamplingFeatureID",TEXT(MATCH(INDEX(RelatedFeatures[Second Sampling Feature Code],$A1684),SamplingFeatures[Feature Code],0),"0000"),
", SpatialOffsetID:  ",IF(INDEX(RelatedFeatures[Offset Number],$A1684)="","",CONCATENATE("*SpatialOffsetID",TEXT(INDEX(RelatedFeatures[Offset Number],$A1684),"0000"))),"}")))</f>
        <v>#REF!</v>
      </c>
      <c r="P1684" t="e">
        <f>IF(INDEX(Methods[Method Type],$A1684)="","",
CONCATENATE("  - &amp;MethodID",TEXT($A1684,"0000"),
" {","MethodTypeCV:  ",CHAR(34),INDEX(Methods[Method Type],$A1684),CHAR(34),
", MethodCode:  ",CHAR(34),INDEX(Methods[Method Code],$A1684),CHAR(34),
", MethodName:  ",CHAR(34),INDEX(Methods[Method Name],$A1684),CHAR(34),
", MethodDescription:  ",CHAR(34),INDEX(Methods[Method Description],$A1684),CHAR(34),
", MethodLink:  ",CHAR(34),INDEX(Methods[Method Link],$A1684),CHAR(34),
", OrganizationID: *OrganizationID",TEXT(MATCH(INDEX(Methods[Organization Name],$A1684),Organizations[Organization Name],0),"0000"),"}"))</f>
        <v>#REF!</v>
      </c>
      <c r="Q1684" t="e">
        <f>IF(INDEX(Variables[Variable Type],$A1684)="","",
CONCATENATE("  - &amp;VariableID",TEXT($A1684,"0000"),
" {","VariableTypeCV:  ",CHAR(34),INDEX(Variables[Variable Type],$A1684),CHAR(34),
", VariableCode:  ",CHAR(34),INDEX(Variables[Variable Code],$A1684),CHAR(34),
", VariableNameCV:  ",CHAR(34),INDEX(Variables[Variable Name],$A1684),CHAR(34),
", VariableDefinition:  ",CHAR(34),INDEX(Variables[Variable Definition],$A1684),CHAR(34),
", SpecciationCV:  ",CHAR(34),INDEX(Variables[Speciation],$A1684),CHAR(34),
", NoDataValue:  ",CHAR(34),INDEX(Variables[No Data Value],$A1684),CHAR(34),"}"))</f>
        <v>#REF!</v>
      </c>
    </row>
    <row r="1685" spans="1:17" x14ac:dyDescent="0.25">
      <c r="A1685">
        <v>1682</v>
      </c>
      <c r="D1685" t="e">
        <f>IF(INDEX(People[First Name],$A1685)="","",
CONCATENATE("  - &amp;PersonID",TEXT($A1685,"0000"),
" {","PersonFirstName:  ",CHAR(34),INDEX(People[First Name],$A1685),CHAR(34),
", PersonMiddleName:  ",CHAR(34),INDEX(People[Middle Name],$A1685),CHAR(34),
", PersonLastName:  ",CHAR(34),INDEX(People[Last Name],$A1685),CHAR(34),"}"))</f>
        <v>#REF!</v>
      </c>
      <c r="E1685" t="e">
        <f>IF(INDEX(Organizations[Organization Type '[CV']],$A1685)="","",
CONCATENATE("  - &amp;OrganizationID",TEXT($A1685,"0000"),
" {","OrganizationTypeCV:  ",CHAR(34),INDEX(Organizations[Organization Type '[CV']],$A1685),CHAR(34),
", OrganizationCode:  ",CHAR(34),INDEX(Organizations[Organization Code],$A1685),CHAR(34),
", OrganizationName:  ",CHAR(34),INDEX(Organizations[Organization Name],$A1685),CHAR(34),
", OrganizationDescription:  ",CHAR(34),INDEX(Organizations[Organization Description],$A1685),CHAR(34),
", OrganizationLink:  ",CHAR(34),INDEX(Organizations[Organization Link],$A1685),CHAR(34),"}"))</f>
        <v>#REF!</v>
      </c>
      <c r="F1685" t="e">
        <f>IF(INDEX(People[First Name],$A1685)="","",
CONCATENATE("  - &amp;AffiliationID",TEXT($A1685,"0000"),
" {PersonID: *PersonID",TEXT($A1685,"0000"),
", OrganizationID: *OrganizationID",TEXT(MATCH(INDEX(People[Organization Name],$A1685),Organizations[Organization Name],0),"0000"),
", IsPrimaryOrganizationContact: , AffiliationStartDate: , AffiliationEndDate: , PrimaryPhone: ",
", PrimaryEmail: ",CHAR(34),INDEX(People[Primary Email],$A1685),CHAR(34),
", PrimaryAddress: ",CHAR(34),INDEX(People[Primary Address],$A1685),CHAR(34),
", PersonLink: }"))</f>
        <v>#REF!</v>
      </c>
      <c r="H1685" t="e">
        <f>IF(COUNTA(CitationInformation)=0,"",IF(INDEX(AuthorList[Author Name],$A1685)="","",
CONCATENATE("  - &amp;AuthorListID",TEXT($A1685,"0000"),
"  {CitationID: *CitationID0001",
", PersonID: *PersonID",TEXT(MATCH(INDEX(AuthorList[Author Name],$A1685),People[Full Name],0),"0000"),
", AuthorOrder: ",INDEX(AuthorList[Author Number],$A1685),"}")))</f>
        <v>#REF!</v>
      </c>
      <c r="K1685" t="e">
        <f>IF(INDEX(SamplingFeatures[Feature Code],$A1685)="","",
CONCATENATE("  - &amp;SamplingFeatureID",TEXT($A1685,"0000"),
" {","SamplingFeatureUUID:  ",CHAR(34),INDEX(SamplingFeatures[Sampling Feature UUID],$A1685),CHAR(34),
", SamplingFeatureTypeCV:  ",CHAR(34),INDEX(SamplingFeatures[Sampling Feature Type],$A1685),CHAR(34),
", SamplingFeatureCode:  ",CHAR(34),INDEX(SamplingFeatures[Feature Code],$A1685),CHAR(34),
", SamplingFeatureName:  ",CHAR(34),INDEX(SamplingFeatures[Feature Name],$A1685),CHAR(34),
", SamplingFeatureDescription:  ",CHAR(34),INDEX(SamplingFeatures[Feature Description],$A1685),CHAR(34),
", SamplingFeatureGeotypeCV:  ",CHAR(34),INDEX(SamplingFeatures[Feature Geo Type],$A1685),CHAR(34),
", FeatureGeometry:  ",CHAR(34),INDEX(SamplingFeatures[Feature Geometry],$A1685),CHAR(34),
", Elevation_m:  ",CHAR(34),INDEX(SamplingFeatures[Elevation_m],$A1685),CHAR(34),
", ElevationDatumCV:  ",CHAR(34),ElevationDatum,CHAR(34),"}"))</f>
        <v>#REF!</v>
      </c>
      <c r="L1685" t="e">
        <f>IF(INDEX(SamplingFeatures[Sampling Feature Type],$A1685)&lt;&gt;"Site","",
CONCATENATE("  - &amp;SiteID",TEXT(SUMPRODUCT(--($L$3:$L1684&lt;&gt;"")),"0000"),
" {","SamplingFeatureID:  *SamplingFeatureID",TEXT($A1685,"0000"),
", SiteTypeCV:  ",CHAR(34),INDEX(Sites[Site Type],$A1685),CHAR(34),
", Latitude:  ",INDEX(Sites[Latitude],$A1685),
", Longitude:  ",INDEX(Sites[Longitude],$A1685),
", SRSName:  ",CHAR(34),LatLonDatum,CHAR(34),"}"))</f>
        <v>#REF!</v>
      </c>
      <c r="M1685" t="e">
        <f>IF(INDEX(SamplingFeatures[Sampling Feature Type],$A1685)&lt;&gt;"Specimen","",
CONCATENATE("  - &amp;SpecimenID",TEXT(SUMPRODUCT(--($M$3:$M1684&lt;&gt;"")),"0000"),
" {","SamplingFeatureID:  *SamplingFeatureID",TEXT($A1685,"0000"),
", SpecimenTypeCV:  ",CHAR(34),INDEX(Specimens[Specimen Type],$A1685),CHAR(34),
", SpecimenMediumCV:  ",INDEX(Specimens[Specimen Medium],$A1685),
", IsFieldSpecimen:  ",CHAR(34),INDEX(Specimens[Is Field Specimen?],$A1685),CHAR(34),"}"))</f>
        <v>#REF!</v>
      </c>
      <c r="N1685" t="e">
        <f>IF(COUNTA(SpatialOffsets[])=0,"", IF(INDEX(SpatialOffsets[Spatial Offset Type],$A1685)="","",
CONCATENATE("  - &amp;SpatialOffsetID",TEXT($A1685,"0000"),
" {","SpatialOffsetTypeCV:  ",CHAR(34),INDEX(SpatialOffsets[Spatial Offset Type],$A1685),CHAR(34),
", Offset1Value:  ",INDEX(SpatialOffsets[Offset 1 Value],$A1685),
", Offset1UnitID:  ",CHAR(34),INDEX(SpatialOffsets[Offset 1 Unit],$A1685),CHAR(34),
", Offset2Value:  ",INDEX(SpatialOffsets[Offset 2 Value],$A1685),
", Offset2UnitID:  ",CHAR(34),INDEX(SpatialOffsets[Offset 2 Unit],$A1685),CHAR(34),
", Offset3Value:  ",INDEX(SpatialOffsets[Offset 3 Value],$A1685),
", Offset3UnitID:  ",CHAR(34),INDEX(SpatialOffsets[Offset 3 Unit],$A1685),CHAR(34),,"}")))</f>
        <v>#REF!</v>
      </c>
      <c r="O1685" t="e">
        <f>IF(COUNTA(RelatedFeatures[])=0,"", IF(INDEX(RelatedFeatures[First Sampling Feature Code],$A1685)="","",
CONCATENATE("  - &amp;RelationID",TEXT($A1685,"0000"),
" {","SamplingFeatureID:  *SamplingFeatureID",TEXT(MATCH(INDEX(RelatedFeatures[First Sampling Feature Code],$A1685),SamplingFeatures[Feature Code],0),"0000"),
", RelationshipTypeCV:  ",CHAR(34),INDEX(RelatedFeatures[Relationship Type],$A1685),CHAR(34),
", RelatedFeatureID: *SamplingFeatureID",TEXT(MATCH(INDEX(RelatedFeatures[Second Sampling Feature Code],$A1685),SamplingFeatures[Feature Code],0),"0000"),
", SpatialOffsetID:  ",IF(INDEX(RelatedFeatures[Offset Number],$A1685)="","",CONCATENATE("*SpatialOffsetID",TEXT(INDEX(RelatedFeatures[Offset Number],$A1685),"0000"))),"}")))</f>
        <v>#REF!</v>
      </c>
      <c r="P1685" t="e">
        <f>IF(INDEX(Methods[Method Type],$A1685)="","",
CONCATENATE("  - &amp;MethodID",TEXT($A1685,"0000"),
" {","MethodTypeCV:  ",CHAR(34),INDEX(Methods[Method Type],$A1685),CHAR(34),
", MethodCode:  ",CHAR(34),INDEX(Methods[Method Code],$A1685),CHAR(34),
", MethodName:  ",CHAR(34),INDEX(Methods[Method Name],$A1685),CHAR(34),
", MethodDescription:  ",CHAR(34),INDEX(Methods[Method Description],$A1685),CHAR(34),
", MethodLink:  ",CHAR(34),INDEX(Methods[Method Link],$A1685),CHAR(34),
", OrganizationID: *OrganizationID",TEXT(MATCH(INDEX(Methods[Organization Name],$A1685),Organizations[Organization Name],0),"0000"),"}"))</f>
        <v>#REF!</v>
      </c>
      <c r="Q1685" t="e">
        <f>IF(INDEX(Variables[Variable Type],$A1685)="","",
CONCATENATE("  - &amp;VariableID",TEXT($A1685,"0000"),
" {","VariableTypeCV:  ",CHAR(34),INDEX(Variables[Variable Type],$A1685),CHAR(34),
", VariableCode:  ",CHAR(34),INDEX(Variables[Variable Code],$A1685),CHAR(34),
", VariableNameCV:  ",CHAR(34),INDEX(Variables[Variable Name],$A1685),CHAR(34),
", VariableDefinition:  ",CHAR(34),INDEX(Variables[Variable Definition],$A1685),CHAR(34),
", SpecciationCV:  ",CHAR(34),INDEX(Variables[Speciation],$A1685),CHAR(34),
", NoDataValue:  ",CHAR(34),INDEX(Variables[No Data Value],$A1685),CHAR(34),"}"))</f>
        <v>#REF!</v>
      </c>
    </row>
    <row r="1686" spans="1:17" x14ac:dyDescent="0.25">
      <c r="A1686">
        <v>1683</v>
      </c>
      <c r="D1686" t="e">
        <f>IF(INDEX(People[First Name],$A1686)="","",
CONCATENATE("  - &amp;PersonID",TEXT($A1686,"0000"),
" {","PersonFirstName:  ",CHAR(34),INDEX(People[First Name],$A1686),CHAR(34),
", PersonMiddleName:  ",CHAR(34),INDEX(People[Middle Name],$A1686),CHAR(34),
", PersonLastName:  ",CHAR(34),INDEX(People[Last Name],$A1686),CHAR(34),"}"))</f>
        <v>#REF!</v>
      </c>
      <c r="E1686" t="e">
        <f>IF(INDEX(Organizations[Organization Type '[CV']],$A1686)="","",
CONCATENATE("  - &amp;OrganizationID",TEXT($A1686,"0000"),
" {","OrganizationTypeCV:  ",CHAR(34),INDEX(Organizations[Organization Type '[CV']],$A1686),CHAR(34),
", OrganizationCode:  ",CHAR(34),INDEX(Organizations[Organization Code],$A1686),CHAR(34),
", OrganizationName:  ",CHAR(34),INDEX(Organizations[Organization Name],$A1686),CHAR(34),
", OrganizationDescription:  ",CHAR(34),INDEX(Organizations[Organization Description],$A1686),CHAR(34),
", OrganizationLink:  ",CHAR(34),INDEX(Organizations[Organization Link],$A1686),CHAR(34),"}"))</f>
        <v>#REF!</v>
      </c>
      <c r="F1686" t="e">
        <f>IF(INDEX(People[First Name],$A1686)="","",
CONCATENATE("  - &amp;AffiliationID",TEXT($A1686,"0000"),
" {PersonID: *PersonID",TEXT($A1686,"0000"),
", OrganizationID: *OrganizationID",TEXT(MATCH(INDEX(People[Organization Name],$A1686),Organizations[Organization Name],0),"0000"),
", IsPrimaryOrganizationContact: , AffiliationStartDate: , AffiliationEndDate: , PrimaryPhone: ",
", PrimaryEmail: ",CHAR(34),INDEX(People[Primary Email],$A1686),CHAR(34),
", PrimaryAddress: ",CHAR(34),INDEX(People[Primary Address],$A1686),CHAR(34),
", PersonLink: }"))</f>
        <v>#REF!</v>
      </c>
      <c r="H1686" t="e">
        <f>IF(COUNTA(CitationInformation)=0,"",IF(INDEX(AuthorList[Author Name],$A1686)="","",
CONCATENATE("  - &amp;AuthorListID",TEXT($A1686,"0000"),
"  {CitationID: *CitationID0001",
", PersonID: *PersonID",TEXT(MATCH(INDEX(AuthorList[Author Name],$A1686),People[Full Name],0),"0000"),
", AuthorOrder: ",INDEX(AuthorList[Author Number],$A1686),"}")))</f>
        <v>#REF!</v>
      </c>
      <c r="K1686" t="e">
        <f>IF(INDEX(SamplingFeatures[Feature Code],$A1686)="","",
CONCATENATE("  - &amp;SamplingFeatureID",TEXT($A1686,"0000"),
" {","SamplingFeatureUUID:  ",CHAR(34),INDEX(SamplingFeatures[Sampling Feature UUID],$A1686),CHAR(34),
", SamplingFeatureTypeCV:  ",CHAR(34),INDEX(SamplingFeatures[Sampling Feature Type],$A1686),CHAR(34),
", SamplingFeatureCode:  ",CHAR(34),INDEX(SamplingFeatures[Feature Code],$A1686),CHAR(34),
", SamplingFeatureName:  ",CHAR(34),INDEX(SamplingFeatures[Feature Name],$A1686),CHAR(34),
", SamplingFeatureDescription:  ",CHAR(34),INDEX(SamplingFeatures[Feature Description],$A1686),CHAR(34),
", SamplingFeatureGeotypeCV:  ",CHAR(34),INDEX(SamplingFeatures[Feature Geo Type],$A1686),CHAR(34),
", FeatureGeometry:  ",CHAR(34),INDEX(SamplingFeatures[Feature Geometry],$A1686),CHAR(34),
", Elevation_m:  ",CHAR(34),INDEX(SamplingFeatures[Elevation_m],$A1686),CHAR(34),
", ElevationDatumCV:  ",CHAR(34),ElevationDatum,CHAR(34),"}"))</f>
        <v>#REF!</v>
      </c>
      <c r="L1686" t="e">
        <f>IF(INDEX(SamplingFeatures[Sampling Feature Type],$A1686)&lt;&gt;"Site","",
CONCATENATE("  - &amp;SiteID",TEXT(SUMPRODUCT(--($L$3:$L1685&lt;&gt;"")),"0000"),
" {","SamplingFeatureID:  *SamplingFeatureID",TEXT($A1686,"0000"),
", SiteTypeCV:  ",CHAR(34),INDEX(Sites[Site Type],$A1686),CHAR(34),
", Latitude:  ",INDEX(Sites[Latitude],$A1686),
", Longitude:  ",INDEX(Sites[Longitude],$A1686),
", SRSName:  ",CHAR(34),LatLonDatum,CHAR(34),"}"))</f>
        <v>#REF!</v>
      </c>
      <c r="M1686" t="e">
        <f>IF(INDEX(SamplingFeatures[Sampling Feature Type],$A1686)&lt;&gt;"Specimen","",
CONCATENATE("  - &amp;SpecimenID",TEXT(SUMPRODUCT(--($M$3:$M1685&lt;&gt;"")),"0000"),
" {","SamplingFeatureID:  *SamplingFeatureID",TEXT($A1686,"0000"),
", SpecimenTypeCV:  ",CHAR(34),INDEX(Specimens[Specimen Type],$A1686),CHAR(34),
", SpecimenMediumCV:  ",INDEX(Specimens[Specimen Medium],$A1686),
", IsFieldSpecimen:  ",CHAR(34),INDEX(Specimens[Is Field Specimen?],$A1686),CHAR(34),"}"))</f>
        <v>#REF!</v>
      </c>
      <c r="N1686" t="e">
        <f>IF(COUNTA(SpatialOffsets[])=0,"", IF(INDEX(SpatialOffsets[Spatial Offset Type],$A1686)="","",
CONCATENATE("  - &amp;SpatialOffsetID",TEXT($A1686,"0000"),
" {","SpatialOffsetTypeCV:  ",CHAR(34),INDEX(SpatialOffsets[Spatial Offset Type],$A1686),CHAR(34),
", Offset1Value:  ",INDEX(SpatialOffsets[Offset 1 Value],$A1686),
", Offset1UnitID:  ",CHAR(34),INDEX(SpatialOffsets[Offset 1 Unit],$A1686),CHAR(34),
", Offset2Value:  ",INDEX(SpatialOffsets[Offset 2 Value],$A1686),
", Offset2UnitID:  ",CHAR(34),INDEX(SpatialOffsets[Offset 2 Unit],$A1686),CHAR(34),
", Offset3Value:  ",INDEX(SpatialOffsets[Offset 3 Value],$A1686),
", Offset3UnitID:  ",CHAR(34),INDEX(SpatialOffsets[Offset 3 Unit],$A1686),CHAR(34),,"}")))</f>
        <v>#REF!</v>
      </c>
      <c r="O1686" t="e">
        <f>IF(COUNTA(RelatedFeatures[])=0,"", IF(INDEX(RelatedFeatures[First Sampling Feature Code],$A1686)="","",
CONCATENATE("  - &amp;RelationID",TEXT($A1686,"0000"),
" {","SamplingFeatureID:  *SamplingFeatureID",TEXT(MATCH(INDEX(RelatedFeatures[First Sampling Feature Code],$A1686),SamplingFeatures[Feature Code],0),"0000"),
", RelationshipTypeCV:  ",CHAR(34),INDEX(RelatedFeatures[Relationship Type],$A1686),CHAR(34),
", RelatedFeatureID: *SamplingFeatureID",TEXT(MATCH(INDEX(RelatedFeatures[Second Sampling Feature Code],$A1686),SamplingFeatures[Feature Code],0),"0000"),
", SpatialOffsetID:  ",IF(INDEX(RelatedFeatures[Offset Number],$A1686)="","",CONCATENATE("*SpatialOffsetID",TEXT(INDEX(RelatedFeatures[Offset Number],$A1686),"0000"))),"}")))</f>
        <v>#REF!</v>
      </c>
      <c r="P1686" t="e">
        <f>IF(INDEX(Methods[Method Type],$A1686)="","",
CONCATENATE("  - &amp;MethodID",TEXT($A1686,"0000"),
" {","MethodTypeCV:  ",CHAR(34),INDEX(Methods[Method Type],$A1686),CHAR(34),
", MethodCode:  ",CHAR(34),INDEX(Methods[Method Code],$A1686),CHAR(34),
", MethodName:  ",CHAR(34),INDEX(Methods[Method Name],$A1686),CHAR(34),
", MethodDescription:  ",CHAR(34),INDEX(Methods[Method Description],$A1686),CHAR(34),
", MethodLink:  ",CHAR(34),INDEX(Methods[Method Link],$A1686),CHAR(34),
", OrganizationID: *OrganizationID",TEXT(MATCH(INDEX(Methods[Organization Name],$A1686),Organizations[Organization Name],0),"0000"),"}"))</f>
        <v>#REF!</v>
      </c>
      <c r="Q1686" t="e">
        <f>IF(INDEX(Variables[Variable Type],$A1686)="","",
CONCATENATE("  - &amp;VariableID",TEXT($A1686,"0000"),
" {","VariableTypeCV:  ",CHAR(34),INDEX(Variables[Variable Type],$A1686),CHAR(34),
", VariableCode:  ",CHAR(34),INDEX(Variables[Variable Code],$A1686),CHAR(34),
", VariableNameCV:  ",CHAR(34),INDEX(Variables[Variable Name],$A1686),CHAR(34),
", VariableDefinition:  ",CHAR(34),INDEX(Variables[Variable Definition],$A1686),CHAR(34),
", SpecciationCV:  ",CHAR(34),INDEX(Variables[Speciation],$A1686),CHAR(34),
", NoDataValue:  ",CHAR(34),INDEX(Variables[No Data Value],$A1686),CHAR(34),"}"))</f>
        <v>#REF!</v>
      </c>
    </row>
    <row r="1687" spans="1:17" x14ac:dyDescent="0.25">
      <c r="A1687">
        <v>1684</v>
      </c>
      <c r="D1687" t="e">
        <f>IF(INDEX(People[First Name],$A1687)="","",
CONCATENATE("  - &amp;PersonID",TEXT($A1687,"0000"),
" {","PersonFirstName:  ",CHAR(34),INDEX(People[First Name],$A1687),CHAR(34),
", PersonMiddleName:  ",CHAR(34),INDEX(People[Middle Name],$A1687),CHAR(34),
", PersonLastName:  ",CHAR(34),INDEX(People[Last Name],$A1687),CHAR(34),"}"))</f>
        <v>#REF!</v>
      </c>
      <c r="E1687" t="e">
        <f>IF(INDEX(Organizations[Organization Type '[CV']],$A1687)="","",
CONCATENATE("  - &amp;OrganizationID",TEXT($A1687,"0000"),
" {","OrganizationTypeCV:  ",CHAR(34),INDEX(Organizations[Organization Type '[CV']],$A1687),CHAR(34),
", OrganizationCode:  ",CHAR(34),INDEX(Organizations[Organization Code],$A1687),CHAR(34),
", OrganizationName:  ",CHAR(34),INDEX(Organizations[Organization Name],$A1687),CHAR(34),
", OrganizationDescription:  ",CHAR(34),INDEX(Organizations[Organization Description],$A1687),CHAR(34),
", OrganizationLink:  ",CHAR(34),INDEX(Organizations[Organization Link],$A1687),CHAR(34),"}"))</f>
        <v>#REF!</v>
      </c>
      <c r="F1687" t="e">
        <f>IF(INDEX(People[First Name],$A1687)="","",
CONCATENATE("  - &amp;AffiliationID",TEXT($A1687,"0000"),
" {PersonID: *PersonID",TEXT($A1687,"0000"),
", OrganizationID: *OrganizationID",TEXT(MATCH(INDEX(People[Organization Name],$A1687),Organizations[Organization Name],0),"0000"),
", IsPrimaryOrganizationContact: , AffiliationStartDate: , AffiliationEndDate: , PrimaryPhone: ",
", PrimaryEmail: ",CHAR(34),INDEX(People[Primary Email],$A1687),CHAR(34),
", PrimaryAddress: ",CHAR(34),INDEX(People[Primary Address],$A1687),CHAR(34),
", PersonLink: }"))</f>
        <v>#REF!</v>
      </c>
      <c r="H1687" t="e">
        <f>IF(COUNTA(CitationInformation)=0,"",IF(INDEX(AuthorList[Author Name],$A1687)="","",
CONCATENATE("  - &amp;AuthorListID",TEXT($A1687,"0000"),
"  {CitationID: *CitationID0001",
", PersonID: *PersonID",TEXT(MATCH(INDEX(AuthorList[Author Name],$A1687),People[Full Name],0),"0000"),
", AuthorOrder: ",INDEX(AuthorList[Author Number],$A1687),"}")))</f>
        <v>#REF!</v>
      </c>
      <c r="K1687" t="e">
        <f>IF(INDEX(SamplingFeatures[Feature Code],$A1687)="","",
CONCATENATE("  - &amp;SamplingFeatureID",TEXT($A1687,"0000"),
" {","SamplingFeatureUUID:  ",CHAR(34),INDEX(SamplingFeatures[Sampling Feature UUID],$A1687),CHAR(34),
", SamplingFeatureTypeCV:  ",CHAR(34),INDEX(SamplingFeatures[Sampling Feature Type],$A1687),CHAR(34),
", SamplingFeatureCode:  ",CHAR(34),INDEX(SamplingFeatures[Feature Code],$A1687),CHAR(34),
", SamplingFeatureName:  ",CHAR(34),INDEX(SamplingFeatures[Feature Name],$A1687),CHAR(34),
", SamplingFeatureDescription:  ",CHAR(34),INDEX(SamplingFeatures[Feature Description],$A1687),CHAR(34),
", SamplingFeatureGeotypeCV:  ",CHAR(34),INDEX(SamplingFeatures[Feature Geo Type],$A1687),CHAR(34),
", FeatureGeometry:  ",CHAR(34),INDEX(SamplingFeatures[Feature Geometry],$A1687),CHAR(34),
", Elevation_m:  ",CHAR(34),INDEX(SamplingFeatures[Elevation_m],$A1687),CHAR(34),
", ElevationDatumCV:  ",CHAR(34),ElevationDatum,CHAR(34),"}"))</f>
        <v>#REF!</v>
      </c>
      <c r="L1687" t="e">
        <f>IF(INDEX(SamplingFeatures[Sampling Feature Type],$A1687)&lt;&gt;"Site","",
CONCATENATE("  - &amp;SiteID",TEXT(SUMPRODUCT(--($L$3:$L1686&lt;&gt;"")),"0000"),
" {","SamplingFeatureID:  *SamplingFeatureID",TEXT($A1687,"0000"),
", SiteTypeCV:  ",CHAR(34),INDEX(Sites[Site Type],$A1687),CHAR(34),
", Latitude:  ",INDEX(Sites[Latitude],$A1687),
", Longitude:  ",INDEX(Sites[Longitude],$A1687),
", SRSName:  ",CHAR(34),LatLonDatum,CHAR(34),"}"))</f>
        <v>#REF!</v>
      </c>
      <c r="M1687" t="e">
        <f>IF(INDEX(SamplingFeatures[Sampling Feature Type],$A1687)&lt;&gt;"Specimen","",
CONCATENATE("  - &amp;SpecimenID",TEXT(SUMPRODUCT(--($M$3:$M1686&lt;&gt;"")),"0000"),
" {","SamplingFeatureID:  *SamplingFeatureID",TEXT($A1687,"0000"),
", SpecimenTypeCV:  ",CHAR(34),INDEX(Specimens[Specimen Type],$A1687),CHAR(34),
", SpecimenMediumCV:  ",INDEX(Specimens[Specimen Medium],$A1687),
", IsFieldSpecimen:  ",CHAR(34),INDEX(Specimens[Is Field Specimen?],$A1687),CHAR(34),"}"))</f>
        <v>#REF!</v>
      </c>
      <c r="N1687" t="e">
        <f>IF(COUNTA(SpatialOffsets[])=0,"", IF(INDEX(SpatialOffsets[Spatial Offset Type],$A1687)="","",
CONCATENATE("  - &amp;SpatialOffsetID",TEXT($A1687,"0000"),
" {","SpatialOffsetTypeCV:  ",CHAR(34),INDEX(SpatialOffsets[Spatial Offset Type],$A1687),CHAR(34),
", Offset1Value:  ",INDEX(SpatialOffsets[Offset 1 Value],$A1687),
", Offset1UnitID:  ",CHAR(34),INDEX(SpatialOffsets[Offset 1 Unit],$A1687),CHAR(34),
", Offset2Value:  ",INDEX(SpatialOffsets[Offset 2 Value],$A1687),
", Offset2UnitID:  ",CHAR(34),INDEX(SpatialOffsets[Offset 2 Unit],$A1687),CHAR(34),
", Offset3Value:  ",INDEX(SpatialOffsets[Offset 3 Value],$A1687),
", Offset3UnitID:  ",CHAR(34),INDEX(SpatialOffsets[Offset 3 Unit],$A1687),CHAR(34),,"}")))</f>
        <v>#REF!</v>
      </c>
      <c r="O1687" t="e">
        <f>IF(COUNTA(RelatedFeatures[])=0,"", IF(INDEX(RelatedFeatures[First Sampling Feature Code],$A1687)="","",
CONCATENATE("  - &amp;RelationID",TEXT($A1687,"0000"),
" {","SamplingFeatureID:  *SamplingFeatureID",TEXT(MATCH(INDEX(RelatedFeatures[First Sampling Feature Code],$A1687),SamplingFeatures[Feature Code],0),"0000"),
", RelationshipTypeCV:  ",CHAR(34),INDEX(RelatedFeatures[Relationship Type],$A1687),CHAR(34),
", RelatedFeatureID: *SamplingFeatureID",TEXT(MATCH(INDEX(RelatedFeatures[Second Sampling Feature Code],$A1687),SamplingFeatures[Feature Code],0),"0000"),
", SpatialOffsetID:  ",IF(INDEX(RelatedFeatures[Offset Number],$A1687)="","",CONCATENATE("*SpatialOffsetID",TEXT(INDEX(RelatedFeatures[Offset Number],$A1687),"0000"))),"}")))</f>
        <v>#REF!</v>
      </c>
      <c r="P1687" t="e">
        <f>IF(INDEX(Methods[Method Type],$A1687)="","",
CONCATENATE("  - &amp;MethodID",TEXT($A1687,"0000"),
" {","MethodTypeCV:  ",CHAR(34),INDEX(Methods[Method Type],$A1687),CHAR(34),
", MethodCode:  ",CHAR(34),INDEX(Methods[Method Code],$A1687),CHAR(34),
", MethodName:  ",CHAR(34),INDEX(Methods[Method Name],$A1687),CHAR(34),
", MethodDescription:  ",CHAR(34),INDEX(Methods[Method Description],$A1687),CHAR(34),
", MethodLink:  ",CHAR(34),INDEX(Methods[Method Link],$A1687),CHAR(34),
", OrganizationID: *OrganizationID",TEXT(MATCH(INDEX(Methods[Organization Name],$A1687),Organizations[Organization Name],0),"0000"),"}"))</f>
        <v>#REF!</v>
      </c>
      <c r="Q1687" t="e">
        <f>IF(INDEX(Variables[Variable Type],$A1687)="","",
CONCATENATE("  - &amp;VariableID",TEXT($A1687,"0000"),
" {","VariableTypeCV:  ",CHAR(34),INDEX(Variables[Variable Type],$A1687),CHAR(34),
", VariableCode:  ",CHAR(34),INDEX(Variables[Variable Code],$A1687),CHAR(34),
", VariableNameCV:  ",CHAR(34),INDEX(Variables[Variable Name],$A1687),CHAR(34),
", VariableDefinition:  ",CHAR(34),INDEX(Variables[Variable Definition],$A1687),CHAR(34),
", SpecciationCV:  ",CHAR(34),INDEX(Variables[Speciation],$A1687),CHAR(34),
", NoDataValue:  ",CHAR(34),INDEX(Variables[No Data Value],$A1687),CHAR(34),"}"))</f>
        <v>#REF!</v>
      </c>
    </row>
    <row r="1688" spans="1:17" x14ac:dyDescent="0.25">
      <c r="A1688">
        <v>1685</v>
      </c>
      <c r="D1688" t="e">
        <f>IF(INDEX(People[First Name],$A1688)="","",
CONCATENATE("  - &amp;PersonID",TEXT($A1688,"0000"),
" {","PersonFirstName:  ",CHAR(34),INDEX(People[First Name],$A1688),CHAR(34),
", PersonMiddleName:  ",CHAR(34),INDEX(People[Middle Name],$A1688),CHAR(34),
", PersonLastName:  ",CHAR(34),INDEX(People[Last Name],$A1688),CHAR(34),"}"))</f>
        <v>#REF!</v>
      </c>
      <c r="E1688" t="e">
        <f>IF(INDEX(Organizations[Organization Type '[CV']],$A1688)="","",
CONCATENATE("  - &amp;OrganizationID",TEXT($A1688,"0000"),
" {","OrganizationTypeCV:  ",CHAR(34),INDEX(Organizations[Organization Type '[CV']],$A1688),CHAR(34),
", OrganizationCode:  ",CHAR(34),INDEX(Organizations[Organization Code],$A1688),CHAR(34),
", OrganizationName:  ",CHAR(34),INDEX(Organizations[Organization Name],$A1688),CHAR(34),
", OrganizationDescription:  ",CHAR(34),INDEX(Organizations[Organization Description],$A1688),CHAR(34),
", OrganizationLink:  ",CHAR(34),INDEX(Organizations[Organization Link],$A1688),CHAR(34),"}"))</f>
        <v>#REF!</v>
      </c>
      <c r="F1688" t="e">
        <f>IF(INDEX(People[First Name],$A1688)="","",
CONCATENATE("  - &amp;AffiliationID",TEXT($A1688,"0000"),
" {PersonID: *PersonID",TEXT($A1688,"0000"),
", OrganizationID: *OrganizationID",TEXT(MATCH(INDEX(People[Organization Name],$A1688),Organizations[Organization Name],0),"0000"),
", IsPrimaryOrganizationContact: , AffiliationStartDate: , AffiliationEndDate: , PrimaryPhone: ",
", PrimaryEmail: ",CHAR(34),INDEX(People[Primary Email],$A1688),CHAR(34),
", PrimaryAddress: ",CHAR(34),INDEX(People[Primary Address],$A1688),CHAR(34),
", PersonLink: }"))</f>
        <v>#REF!</v>
      </c>
      <c r="H1688" t="e">
        <f>IF(COUNTA(CitationInformation)=0,"",IF(INDEX(AuthorList[Author Name],$A1688)="","",
CONCATENATE("  - &amp;AuthorListID",TEXT($A1688,"0000"),
"  {CitationID: *CitationID0001",
", PersonID: *PersonID",TEXT(MATCH(INDEX(AuthorList[Author Name],$A1688),People[Full Name],0),"0000"),
", AuthorOrder: ",INDEX(AuthorList[Author Number],$A1688),"}")))</f>
        <v>#REF!</v>
      </c>
      <c r="K1688" t="e">
        <f>IF(INDEX(SamplingFeatures[Feature Code],$A1688)="","",
CONCATENATE("  - &amp;SamplingFeatureID",TEXT($A1688,"0000"),
" {","SamplingFeatureUUID:  ",CHAR(34),INDEX(SamplingFeatures[Sampling Feature UUID],$A1688),CHAR(34),
", SamplingFeatureTypeCV:  ",CHAR(34),INDEX(SamplingFeatures[Sampling Feature Type],$A1688),CHAR(34),
", SamplingFeatureCode:  ",CHAR(34),INDEX(SamplingFeatures[Feature Code],$A1688),CHAR(34),
", SamplingFeatureName:  ",CHAR(34),INDEX(SamplingFeatures[Feature Name],$A1688),CHAR(34),
", SamplingFeatureDescription:  ",CHAR(34),INDEX(SamplingFeatures[Feature Description],$A1688),CHAR(34),
", SamplingFeatureGeotypeCV:  ",CHAR(34),INDEX(SamplingFeatures[Feature Geo Type],$A1688),CHAR(34),
", FeatureGeometry:  ",CHAR(34),INDEX(SamplingFeatures[Feature Geometry],$A1688),CHAR(34),
", Elevation_m:  ",CHAR(34),INDEX(SamplingFeatures[Elevation_m],$A1688),CHAR(34),
", ElevationDatumCV:  ",CHAR(34),ElevationDatum,CHAR(34),"}"))</f>
        <v>#REF!</v>
      </c>
      <c r="L1688" t="e">
        <f>IF(INDEX(SamplingFeatures[Sampling Feature Type],$A1688)&lt;&gt;"Site","",
CONCATENATE("  - &amp;SiteID",TEXT(SUMPRODUCT(--($L$3:$L1687&lt;&gt;"")),"0000"),
" {","SamplingFeatureID:  *SamplingFeatureID",TEXT($A1688,"0000"),
", SiteTypeCV:  ",CHAR(34),INDEX(Sites[Site Type],$A1688),CHAR(34),
", Latitude:  ",INDEX(Sites[Latitude],$A1688),
", Longitude:  ",INDEX(Sites[Longitude],$A1688),
", SRSName:  ",CHAR(34),LatLonDatum,CHAR(34),"}"))</f>
        <v>#REF!</v>
      </c>
      <c r="M1688" t="e">
        <f>IF(INDEX(SamplingFeatures[Sampling Feature Type],$A1688)&lt;&gt;"Specimen","",
CONCATENATE("  - &amp;SpecimenID",TEXT(SUMPRODUCT(--($M$3:$M1687&lt;&gt;"")),"0000"),
" {","SamplingFeatureID:  *SamplingFeatureID",TEXT($A1688,"0000"),
", SpecimenTypeCV:  ",CHAR(34),INDEX(Specimens[Specimen Type],$A1688),CHAR(34),
", SpecimenMediumCV:  ",INDEX(Specimens[Specimen Medium],$A1688),
", IsFieldSpecimen:  ",CHAR(34),INDEX(Specimens[Is Field Specimen?],$A1688),CHAR(34),"}"))</f>
        <v>#REF!</v>
      </c>
      <c r="N1688" t="e">
        <f>IF(COUNTA(SpatialOffsets[])=0,"", IF(INDEX(SpatialOffsets[Spatial Offset Type],$A1688)="","",
CONCATENATE("  - &amp;SpatialOffsetID",TEXT($A1688,"0000"),
" {","SpatialOffsetTypeCV:  ",CHAR(34),INDEX(SpatialOffsets[Spatial Offset Type],$A1688),CHAR(34),
", Offset1Value:  ",INDEX(SpatialOffsets[Offset 1 Value],$A1688),
", Offset1UnitID:  ",CHAR(34),INDEX(SpatialOffsets[Offset 1 Unit],$A1688),CHAR(34),
", Offset2Value:  ",INDEX(SpatialOffsets[Offset 2 Value],$A1688),
", Offset2UnitID:  ",CHAR(34),INDEX(SpatialOffsets[Offset 2 Unit],$A1688),CHAR(34),
", Offset3Value:  ",INDEX(SpatialOffsets[Offset 3 Value],$A1688),
", Offset3UnitID:  ",CHAR(34),INDEX(SpatialOffsets[Offset 3 Unit],$A1688),CHAR(34),,"}")))</f>
        <v>#REF!</v>
      </c>
      <c r="O1688" t="e">
        <f>IF(COUNTA(RelatedFeatures[])=0,"", IF(INDEX(RelatedFeatures[First Sampling Feature Code],$A1688)="","",
CONCATENATE("  - &amp;RelationID",TEXT($A1688,"0000"),
" {","SamplingFeatureID:  *SamplingFeatureID",TEXT(MATCH(INDEX(RelatedFeatures[First Sampling Feature Code],$A1688),SamplingFeatures[Feature Code],0),"0000"),
", RelationshipTypeCV:  ",CHAR(34),INDEX(RelatedFeatures[Relationship Type],$A1688),CHAR(34),
", RelatedFeatureID: *SamplingFeatureID",TEXT(MATCH(INDEX(RelatedFeatures[Second Sampling Feature Code],$A1688),SamplingFeatures[Feature Code],0),"0000"),
", SpatialOffsetID:  ",IF(INDEX(RelatedFeatures[Offset Number],$A1688)="","",CONCATENATE("*SpatialOffsetID",TEXT(INDEX(RelatedFeatures[Offset Number],$A1688),"0000"))),"}")))</f>
        <v>#REF!</v>
      </c>
      <c r="P1688" t="e">
        <f>IF(INDEX(Methods[Method Type],$A1688)="","",
CONCATENATE("  - &amp;MethodID",TEXT($A1688,"0000"),
" {","MethodTypeCV:  ",CHAR(34),INDEX(Methods[Method Type],$A1688),CHAR(34),
", MethodCode:  ",CHAR(34),INDEX(Methods[Method Code],$A1688),CHAR(34),
", MethodName:  ",CHAR(34),INDEX(Methods[Method Name],$A1688),CHAR(34),
", MethodDescription:  ",CHAR(34),INDEX(Methods[Method Description],$A1688),CHAR(34),
", MethodLink:  ",CHAR(34),INDEX(Methods[Method Link],$A1688),CHAR(34),
", OrganizationID: *OrganizationID",TEXT(MATCH(INDEX(Methods[Organization Name],$A1688),Organizations[Organization Name],0),"0000"),"}"))</f>
        <v>#REF!</v>
      </c>
      <c r="Q1688" t="e">
        <f>IF(INDEX(Variables[Variable Type],$A1688)="","",
CONCATENATE("  - &amp;VariableID",TEXT($A1688,"0000"),
" {","VariableTypeCV:  ",CHAR(34),INDEX(Variables[Variable Type],$A1688),CHAR(34),
", VariableCode:  ",CHAR(34),INDEX(Variables[Variable Code],$A1688),CHAR(34),
", VariableNameCV:  ",CHAR(34),INDEX(Variables[Variable Name],$A1688),CHAR(34),
", VariableDefinition:  ",CHAR(34),INDEX(Variables[Variable Definition],$A1688),CHAR(34),
", SpecciationCV:  ",CHAR(34),INDEX(Variables[Speciation],$A1688),CHAR(34),
", NoDataValue:  ",CHAR(34),INDEX(Variables[No Data Value],$A1688),CHAR(34),"}"))</f>
        <v>#REF!</v>
      </c>
    </row>
    <row r="1689" spans="1:17" x14ac:dyDescent="0.25">
      <c r="A1689">
        <v>1686</v>
      </c>
      <c r="D1689" t="e">
        <f>IF(INDEX(People[First Name],$A1689)="","",
CONCATENATE("  - &amp;PersonID",TEXT($A1689,"0000"),
" {","PersonFirstName:  ",CHAR(34),INDEX(People[First Name],$A1689),CHAR(34),
", PersonMiddleName:  ",CHAR(34),INDEX(People[Middle Name],$A1689),CHAR(34),
", PersonLastName:  ",CHAR(34),INDEX(People[Last Name],$A1689),CHAR(34),"}"))</f>
        <v>#REF!</v>
      </c>
      <c r="E1689" t="e">
        <f>IF(INDEX(Organizations[Organization Type '[CV']],$A1689)="","",
CONCATENATE("  - &amp;OrganizationID",TEXT($A1689,"0000"),
" {","OrganizationTypeCV:  ",CHAR(34),INDEX(Organizations[Organization Type '[CV']],$A1689),CHAR(34),
", OrganizationCode:  ",CHAR(34),INDEX(Organizations[Organization Code],$A1689),CHAR(34),
", OrganizationName:  ",CHAR(34),INDEX(Organizations[Organization Name],$A1689),CHAR(34),
", OrganizationDescription:  ",CHAR(34),INDEX(Organizations[Organization Description],$A1689),CHAR(34),
", OrganizationLink:  ",CHAR(34),INDEX(Organizations[Organization Link],$A1689),CHAR(34),"}"))</f>
        <v>#REF!</v>
      </c>
      <c r="F1689" t="e">
        <f>IF(INDEX(People[First Name],$A1689)="","",
CONCATENATE("  - &amp;AffiliationID",TEXT($A1689,"0000"),
" {PersonID: *PersonID",TEXT($A1689,"0000"),
", OrganizationID: *OrganizationID",TEXT(MATCH(INDEX(People[Organization Name],$A1689),Organizations[Organization Name],0),"0000"),
", IsPrimaryOrganizationContact: , AffiliationStartDate: , AffiliationEndDate: , PrimaryPhone: ",
", PrimaryEmail: ",CHAR(34),INDEX(People[Primary Email],$A1689),CHAR(34),
", PrimaryAddress: ",CHAR(34),INDEX(People[Primary Address],$A1689),CHAR(34),
", PersonLink: }"))</f>
        <v>#REF!</v>
      </c>
      <c r="H1689" t="e">
        <f>IF(COUNTA(CitationInformation)=0,"",IF(INDEX(AuthorList[Author Name],$A1689)="","",
CONCATENATE("  - &amp;AuthorListID",TEXT($A1689,"0000"),
"  {CitationID: *CitationID0001",
", PersonID: *PersonID",TEXT(MATCH(INDEX(AuthorList[Author Name],$A1689),People[Full Name],0),"0000"),
", AuthorOrder: ",INDEX(AuthorList[Author Number],$A1689),"}")))</f>
        <v>#REF!</v>
      </c>
      <c r="K1689" t="e">
        <f>IF(INDEX(SamplingFeatures[Feature Code],$A1689)="","",
CONCATENATE("  - &amp;SamplingFeatureID",TEXT($A1689,"0000"),
" {","SamplingFeatureUUID:  ",CHAR(34),INDEX(SamplingFeatures[Sampling Feature UUID],$A1689),CHAR(34),
", SamplingFeatureTypeCV:  ",CHAR(34),INDEX(SamplingFeatures[Sampling Feature Type],$A1689),CHAR(34),
", SamplingFeatureCode:  ",CHAR(34),INDEX(SamplingFeatures[Feature Code],$A1689),CHAR(34),
", SamplingFeatureName:  ",CHAR(34),INDEX(SamplingFeatures[Feature Name],$A1689),CHAR(34),
", SamplingFeatureDescription:  ",CHAR(34),INDEX(SamplingFeatures[Feature Description],$A1689),CHAR(34),
", SamplingFeatureGeotypeCV:  ",CHAR(34),INDEX(SamplingFeatures[Feature Geo Type],$A1689),CHAR(34),
", FeatureGeometry:  ",CHAR(34),INDEX(SamplingFeatures[Feature Geometry],$A1689),CHAR(34),
", Elevation_m:  ",CHAR(34),INDEX(SamplingFeatures[Elevation_m],$A1689),CHAR(34),
", ElevationDatumCV:  ",CHAR(34),ElevationDatum,CHAR(34),"}"))</f>
        <v>#REF!</v>
      </c>
      <c r="L1689" t="e">
        <f>IF(INDEX(SamplingFeatures[Sampling Feature Type],$A1689)&lt;&gt;"Site","",
CONCATENATE("  - &amp;SiteID",TEXT(SUMPRODUCT(--($L$3:$L1688&lt;&gt;"")),"0000"),
" {","SamplingFeatureID:  *SamplingFeatureID",TEXT($A1689,"0000"),
", SiteTypeCV:  ",CHAR(34),INDEX(Sites[Site Type],$A1689),CHAR(34),
", Latitude:  ",INDEX(Sites[Latitude],$A1689),
", Longitude:  ",INDEX(Sites[Longitude],$A1689),
", SRSName:  ",CHAR(34),LatLonDatum,CHAR(34),"}"))</f>
        <v>#REF!</v>
      </c>
      <c r="M1689" t="e">
        <f>IF(INDEX(SamplingFeatures[Sampling Feature Type],$A1689)&lt;&gt;"Specimen","",
CONCATENATE("  - &amp;SpecimenID",TEXT(SUMPRODUCT(--($M$3:$M1688&lt;&gt;"")),"0000"),
" {","SamplingFeatureID:  *SamplingFeatureID",TEXT($A1689,"0000"),
", SpecimenTypeCV:  ",CHAR(34),INDEX(Specimens[Specimen Type],$A1689),CHAR(34),
", SpecimenMediumCV:  ",INDEX(Specimens[Specimen Medium],$A1689),
", IsFieldSpecimen:  ",CHAR(34),INDEX(Specimens[Is Field Specimen?],$A1689),CHAR(34),"}"))</f>
        <v>#REF!</v>
      </c>
      <c r="N1689" t="e">
        <f>IF(COUNTA(SpatialOffsets[])=0,"", IF(INDEX(SpatialOffsets[Spatial Offset Type],$A1689)="","",
CONCATENATE("  - &amp;SpatialOffsetID",TEXT($A1689,"0000"),
" {","SpatialOffsetTypeCV:  ",CHAR(34),INDEX(SpatialOffsets[Spatial Offset Type],$A1689),CHAR(34),
", Offset1Value:  ",INDEX(SpatialOffsets[Offset 1 Value],$A1689),
", Offset1UnitID:  ",CHAR(34),INDEX(SpatialOffsets[Offset 1 Unit],$A1689),CHAR(34),
", Offset2Value:  ",INDEX(SpatialOffsets[Offset 2 Value],$A1689),
", Offset2UnitID:  ",CHAR(34),INDEX(SpatialOffsets[Offset 2 Unit],$A1689),CHAR(34),
", Offset3Value:  ",INDEX(SpatialOffsets[Offset 3 Value],$A1689),
", Offset3UnitID:  ",CHAR(34),INDEX(SpatialOffsets[Offset 3 Unit],$A1689),CHAR(34),,"}")))</f>
        <v>#REF!</v>
      </c>
      <c r="O1689" t="e">
        <f>IF(COUNTA(RelatedFeatures[])=0,"", IF(INDEX(RelatedFeatures[First Sampling Feature Code],$A1689)="","",
CONCATENATE("  - &amp;RelationID",TEXT($A1689,"0000"),
" {","SamplingFeatureID:  *SamplingFeatureID",TEXT(MATCH(INDEX(RelatedFeatures[First Sampling Feature Code],$A1689),SamplingFeatures[Feature Code],0),"0000"),
", RelationshipTypeCV:  ",CHAR(34),INDEX(RelatedFeatures[Relationship Type],$A1689),CHAR(34),
", RelatedFeatureID: *SamplingFeatureID",TEXT(MATCH(INDEX(RelatedFeatures[Second Sampling Feature Code],$A1689),SamplingFeatures[Feature Code],0),"0000"),
", SpatialOffsetID:  ",IF(INDEX(RelatedFeatures[Offset Number],$A1689)="","",CONCATENATE("*SpatialOffsetID",TEXT(INDEX(RelatedFeatures[Offset Number],$A1689),"0000"))),"}")))</f>
        <v>#REF!</v>
      </c>
      <c r="P1689" t="e">
        <f>IF(INDEX(Methods[Method Type],$A1689)="","",
CONCATENATE("  - &amp;MethodID",TEXT($A1689,"0000"),
" {","MethodTypeCV:  ",CHAR(34),INDEX(Methods[Method Type],$A1689),CHAR(34),
", MethodCode:  ",CHAR(34),INDEX(Methods[Method Code],$A1689),CHAR(34),
", MethodName:  ",CHAR(34),INDEX(Methods[Method Name],$A1689),CHAR(34),
", MethodDescription:  ",CHAR(34),INDEX(Methods[Method Description],$A1689),CHAR(34),
", MethodLink:  ",CHAR(34),INDEX(Methods[Method Link],$A1689),CHAR(34),
", OrganizationID: *OrganizationID",TEXT(MATCH(INDEX(Methods[Organization Name],$A1689),Organizations[Organization Name],0),"0000"),"}"))</f>
        <v>#REF!</v>
      </c>
      <c r="Q1689" t="e">
        <f>IF(INDEX(Variables[Variable Type],$A1689)="","",
CONCATENATE("  - &amp;VariableID",TEXT($A1689,"0000"),
" {","VariableTypeCV:  ",CHAR(34),INDEX(Variables[Variable Type],$A1689),CHAR(34),
", VariableCode:  ",CHAR(34),INDEX(Variables[Variable Code],$A1689),CHAR(34),
", VariableNameCV:  ",CHAR(34),INDEX(Variables[Variable Name],$A1689),CHAR(34),
", VariableDefinition:  ",CHAR(34),INDEX(Variables[Variable Definition],$A1689),CHAR(34),
", SpecciationCV:  ",CHAR(34),INDEX(Variables[Speciation],$A1689),CHAR(34),
", NoDataValue:  ",CHAR(34),INDEX(Variables[No Data Value],$A1689),CHAR(34),"}"))</f>
        <v>#REF!</v>
      </c>
    </row>
    <row r="1690" spans="1:17" x14ac:dyDescent="0.25">
      <c r="A1690">
        <v>1687</v>
      </c>
      <c r="D1690" t="e">
        <f>IF(INDEX(People[First Name],$A1690)="","",
CONCATENATE("  - &amp;PersonID",TEXT($A1690,"0000"),
" {","PersonFirstName:  ",CHAR(34),INDEX(People[First Name],$A1690),CHAR(34),
", PersonMiddleName:  ",CHAR(34),INDEX(People[Middle Name],$A1690),CHAR(34),
", PersonLastName:  ",CHAR(34),INDEX(People[Last Name],$A1690),CHAR(34),"}"))</f>
        <v>#REF!</v>
      </c>
      <c r="E1690" t="e">
        <f>IF(INDEX(Organizations[Organization Type '[CV']],$A1690)="","",
CONCATENATE("  - &amp;OrganizationID",TEXT($A1690,"0000"),
" {","OrganizationTypeCV:  ",CHAR(34),INDEX(Organizations[Organization Type '[CV']],$A1690),CHAR(34),
", OrganizationCode:  ",CHAR(34),INDEX(Organizations[Organization Code],$A1690),CHAR(34),
", OrganizationName:  ",CHAR(34),INDEX(Organizations[Organization Name],$A1690),CHAR(34),
", OrganizationDescription:  ",CHAR(34),INDEX(Organizations[Organization Description],$A1690),CHAR(34),
", OrganizationLink:  ",CHAR(34),INDEX(Organizations[Organization Link],$A1690),CHAR(34),"}"))</f>
        <v>#REF!</v>
      </c>
      <c r="F1690" t="e">
        <f>IF(INDEX(People[First Name],$A1690)="","",
CONCATENATE("  - &amp;AffiliationID",TEXT($A1690,"0000"),
" {PersonID: *PersonID",TEXT($A1690,"0000"),
", OrganizationID: *OrganizationID",TEXT(MATCH(INDEX(People[Organization Name],$A1690),Organizations[Organization Name],0),"0000"),
", IsPrimaryOrganizationContact: , AffiliationStartDate: , AffiliationEndDate: , PrimaryPhone: ",
", PrimaryEmail: ",CHAR(34),INDEX(People[Primary Email],$A1690),CHAR(34),
", PrimaryAddress: ",CHAR(34),INDEX(People[Primary Address],$A1690),CHAR(34),
", PersonLink: }"))</f>
        <v>#REF!</v>
      </c>
      <c r="H1690" t="e">
        <f>IF(COUNTA(CitationInformation)=0,"",IF(INDEX(AuthorList[Author Name],$A1690)="","",
CONCATENATE("  - &amp;AuthorListID",TEXT($A1690,"0000"),
"  {CitationID: *CitationID0001",
", PersonID: *PersonID",TEXT(MATCH(INDEX(AuthorList[Author Name],$A1690),People[Full Name],0),"0000"),
", AuthorOrder: ",INDEX(AuthorList[Author Number],$A1690),"}")))</f>
        <v>#REF!</v>
      </c>
      <c r="K1690" t="e">
        <f>IF(INDEX(SamplingFeatures[Feature Code],$A1690)="","",
CONCATENATE("  - &amp;SamplingFeatureID",TEXT($A1690,"0000"),
" {","SamplingFeatureUUID:  ",CHAR(34),INDEX(SamplingFeatures[Sampling Feature UUID],$A1690),CHAR(34),
", SamplingFeatureTypeCV:  ",CHAR(34),INDEX(SamplingFeatures[Sampling Feature Type],$A1690),CHAR(34),
", SamplingFeatureCode:  ",CHAR(34),INDEX(SamplingFeatures[Feature Code],$A1690),CHAR(34),
", SamplingFeatureName:  ",CHAR(34),INDEX(SamplingFeatures[Feature Name],$A1690),CHAR(34),
", SamplingFeatureDescription:  ",CHAR(34),INDEX(SamplingFeatures[Feature Description],$A1690),CHAR(34),
", SamplingFeatureGeotypeCV:  ",CHAR(34),INDEX(SamplingFeatures[Feature Geo Type],$A1690),CHAR(34),
", FeatureGeometry:  ",CHAR(34),INDEX(SamplingFeatures[Feature Geometry],$A1690),CHAR(34),
", Elevation_m:  ",CHAR(34),INDEX(SamplingFeatures[Elevation_m],$A1690),CHAR(34),
", ElevationDatumCV:  ",CHAR(34),ElevationDatum,CHAR(34),"}"))</f>
        <v>#REF!</v>
      </c>
      <c r="L1690" t="e">
        <f>IF(INDEX(SamplingFeatures[Sampling Feature Type],$A1690)&lt;&gt;"Site","",
CONCATENATE("  - &amp;SiteID",TEXT(SUMPRODUCT(--($L$3:$L1689&lt;&gt;"")),"0000"),
" {","SamplingFeatureID:  *SamplingFeatureID",TEXT($A1690,"0000"),
", SiteTypeCV:  ",CHAR(34),INDEX(Sites[Site Type],$A1690),CHAR(34),
", Latitude:  ",INDEX(Sites[Latitude],$A1690),
", Longitude:  ",INDEX(Sites[Longitude],$A1690),
", SRSName:  ",CHAR(34),LatLonDatum,CHAR(34),"}"))</f>
        <v>#REF!</v>
      </c>
      <c r="M1690" t="e">
        <f>IF(INDEX(SamplingFeatures[Sampling Feature Type],$A1690)&lt;&gt;"Specimen","",
CONCATENATE("  - &amp;SpecimenID",TEXT(SUMPRODUCT(--($M$3:$M1689&lt;&gt;"")),"0000"),
" {","SamplingFeatureID:  *SamplingFeatureID",TEXT($A1690,"0000"),
", SpecimenTypeCV:  ",CHAR(34),INDEX(Specimens[Specimen Type],$A1690),CHAR(34),
", SpecimenMediumCV:  ",INDEX(Specimens[Specimen Medium],$A1690),
", IsFieldSpecimen:  ",CHAR(34),INDEX(Specimens[Is Field Specimen?],$A1690),CHAR(34),"}"))</f>
        <v>#REF!</v>
      </c>
      <c r="N1690" t="e">
        <f>IF(COUNTA(SpatialOffsets[])=0,"", IF(INDEX(SpatialOffsets[Spatial Offset Type],$A1690)="","",
CONCATENATE("  - &amp;SpatialOffsetID",TEXT($A1690,"0000"),
" {","SpatialOffsetTypeCV:  ",CHAR(34),INDEX(SpatialOffsets[Spatial Offset Type],$A1690),CHAR(34),
", Offset1Value:  ",INDEX(SpatialOffsets[Offset 1 Value],$A1690),
", Offset1UnitID:  ",CHAR(34),INDEX(SpatialOffsets[Offset 1 Unit],$A1690),CHAR(34),
", Offset2Value:  ",INDEX(SpatialOffsets[Offset 2 Value],$A1690),
", Offset2UnitID:  ",CHAR(34),INDEX(SpatialOffsets[Offset 2 Unit],$A1690),CHAR(34),
", Offset3Value:  ",INDEX(SpatialOffsets[Offset 3 Value],$A1690),
", Offset3UnitID:  ",CHAR(34),INDEX(SpatialOffsets[Offset 3 Unit],$A1690),CHAR(34),,"}")))</f>
        <v>#REF!</v>
      </c>
      <c r="O1690" t="e">
        <f>IF(COUNTA(RelatedFeatures[])=0,"", IF(INDEX(RelatedFeatures[First Sampling Feature Code],$A1690)="","",
CONCATENATE("  - &amp;RelationID",TEXT($A1690,"0000"),
" {","SamplingFeatureID:  *SamplingFeatureID",TEXT(MATCH(INDEX(RelatedFeatures[First Sampling Feature Code],$A1690),SamplingFeatures[Feature Code],0),"0000"),
", RelationshipTypeCV:  ",CHAR(34),INDEX(RelatedFeatures[Relationship Type],$A1690),CHAR(34),
", RelatedFeatureID: *SamplingFeatureID",TEXT(MATCH(INDEX(RelatedFeatures[Second Sampling Feature Code],$A1690),SamplingFeatures[Feature Code],0),"0000"),
", SpatialOffsetID:  ",IF(INDEX(RelatedFeatures[Offset Number],$A1690)="","",CONCATENATE("*SpatialOffsetID",TEXT(INDEX(RelatedFeatures[Offset Number],$A1690),"0000"))),"}")))</f>
        <v>#REF!</v>
      </c>
      <c r="P1690" t="e">
        <f>IF(INDEX(Methods[Method Type],$A1690)="","",
CONCATENATE("  - &amp;MethodID",TEXT($A1690,"0000"),
" {","MethodTypeCV:  ",CHAR(34),INDEX(Methods[Method Type],$A1690),CHAR(34),
", MethodCode:  ",CHAR(34),INDEX(Methods[Method Code],$A1690),CHAR(34),
", MethodName:  ",CHAR(34),INDEX(Methods[Method Name],$A1690),CHAR(34),
", MethodDescription:  ",CHAR(34),INDEX(Methods[Method Description],$A1690),CHAR(34),
", MethodLink:  ",CHAR(34),INDEX(Methods[Method Link],$A1690),CHAR(34),
", OrganizationID: *OrganizationID",TEXT(MATCH(INDEX(Methods[Organization Name],$A1690),Organizations[Organization Name],0),"0000"),"}"))</f>
        <v>#REF!</v>
      </c>
      <c r="Q1690" t="e">
        <f>IF(INDEX(Variables[Variable Type],$A1690)="","",
CONCATENATE("  - &amp;VariableID",TEXT($A1690,"0000"),
" {","VariableTypeCV:  ",CHAR(34),INDEX(Variables[Variable Type],$A1690),CHAR(34),
", VariableCode:  ",CHAR(34),INDEX(Variables[Variable Code],$A1690),CHAR(34),
", VariableNameCV:  ",CHAR(34),INDEX(Variables[Variable Name],$A1690),CHAR(34),
", VariableDefinition:  ",CHAR(34),INDEX(Variables[Variable Definition],$A1690),CHAR(34),
", SpecciationCV:  ",CHAR(34),INDEX(Variables[Speciation],$A1690),CHAR(34),
", NoDataValue:  ",CHAR(34),INDEX(Variables[No Data Value],$A1690),CHAR(34),"}"))</f>
        <v>#REF!</v>
      </c>
    </row>
    <row r="1691" spans="1:17" x14ac:dyDescent="0.25">
      <c r="A1691">
        <v>1688</v>
      </c>
      <c r="D1691" t="e">
        <f>IF(INDEX(People[First Name],$A1691)="","",
CONCATENATE("  - &amp;PersonID",TEXT($A1691,"0000"),
" {","PersonFirstName:  ",CHAR(34),INDEX(People[First Name],$A1691),CHAR(34),
", PersonMiddleName:  ",CHAR(34),INDEX(People[Middle Name],$A1691),CHAR(34),
", PersonLastName:  ",CHAR(34),INDEX(People[Last Name],$A1691),CHAR(34),"}"))</f>
        <v>#REF!</v>
      </c>
      <c r="E1691" t="e">
        <f>IF(INDEX(Organizations[Organization Type '[CV']],$A1691)="","",
CONCATENATE("  - &amp;OrganizationID",TEXT($A1691,"0000"),
" {","OrganizationTypeCV:  ",CHAR(34),INDEX(Organizations[Organization Type '[CV']],$A1691),CHAR(34),
", OrganizationCode:  ",CHAR(34),INDEX(Organizations[Organization Code],$A1691),CHAR(34),
", OrganizationName:  ",CHAR(34),INDEX(Organizations[Organization Name],$A1691),CHAR(34),
", OrganizationDescription:  ",CHAR(34),INDEX(Organizations[Organization Description],$A1691),CHAR(34),
", OrganizationLink:  ",CHAR(34),INDEX(Organizations[Organization Link],$A1691),CHAR(34),"}"))</f>
        <v>#REF!</v>
      </c>
      <c r="F1691" t="e">
        <f>IF(INDEX(People[First Name],$A1691)="","",
CONCATENATE("  - &amp;AffiliationID",TEXT($A1691,"0000"),
" {PersonID: *PersonID",TEXT($A1691,"0000"),
", OrganizationID: *OrganizationID",TEXT(MATCH(INDEX(People[Organization Name],$A1691),Organizations[Organization Name],0),"0000"),
", IsPrimaryOrganizationContact: , AffiliationStartDate: , AffiliationEndDate: , PrimaryPhone: ",
", PrimaryEmail: ",CHAR(34),INDEX(People[Primary Email],$A1691),CHAR(34),
", PrimaryAddress: ",CHAR(34),INDEX(People[Primary Address],$A1691),CHAR(34),
", PersonLink: }"))</f>
        <v>#REF!</v>
      </c>
      <c r="H1691" t="e">
        <f>IF(COUNTA(CitationInformation)=0,"",IF(INDEX(AuthorList[Author Name],$A1691)="","",
CONCATENATE("  - &amp;AuthorListID",TEXT($A1691,"0000"),
"  {CitationID: *CitationID0001",
", PersonID: *PersonID",TEXT(MATCH(INDEX(AuthorList[Author Name],$A1691),People[Full Name],0),"0000"),
", AuthorOrder: ",INDEX(AuthorList[Author Number],$A1691),"}")))</f>
        <v>#REF!</v>
      </c>
      <c r="K1691" t="e">
        <f>IF(INDEX(SamplingFeatures[Feature Code],$A1691)="","",
CONCATENATE("  - &amp;SamplingFeatureID",TEXT($A1691,"0000"),
" {","SamplingFeatureUUID:  ",CHAR(34),INDEX(SamplingFeatures[Sampling Feature UUID],$A1691),CHAR(34),
", SamplingFeatureTypeCV:  ",CHAR(34),INDEX(SamplingFeatures[Sampling Feature Type],$A1691),CHAR(34),
", SamplingFeatureCode:  ",CHAR(34),INDEX(SamplingFeatures[Feature Code],$A1691),CHAR(34),
", SamplingFeatureName:  ",CHAR(34),INDEX(SamplingFeatures[Feature Name],$A1691),CHAR(34),
", SamplingFeatureDescription:  ",CHAR(34),INDEX(SamplingFeatures[Feature Description],$A1691),CHAR(34),
", SamplingFeatureGeotypeCV:  ",CHAR(34),INDEX(SamplingFeatures[Feature Geo Type],$A1691),CHAR(34),
", FeatureGeometry:  ",CHAR(34),INDEX(SamplingFeatures[Feature Geometry],$A1691),CHAR(34),
", Elevation_m:  ",CHAR(34),INDEX(SamplingFeatures[Elevation_m],$A1691),CHAR(34),
", ElevationDatumCV:  ",CHAR(34),ElevationDatum,CHAR(34),"}"))</f>
        <v>#REF!</v>
      </c>
      <c r="L1691" t="e">
        <f>IF(INDEX(SamplingFeatures[Sampling Feature Type],$A1691)&lt;&gt;"Site","",
CONCATENATE("  - &amp;SiteID",TEXT(SUMPRODUCT(--($L$3:$L1690&lt;&gt;"")),"0000"),
" {","SamplingFeatureID:  *SamplingFeatureID",TEXT($A1691,"0000"),
", SiteTypeCV:  ",CHAR(34),INDEX(Sites[Site Type],$A1691),CHAR(34),
", Latitude:  ",INDEX(Sites[Latitude],$A1691),
", Longitude:  ",INDEX(Sites[Longitude],$A1691),
", SRSName:  ",CHAR(34),LatLonDatum,CHAR(34),"}"))</f>
        <v>#REF!</v>
      </c>
      <c r="M1691" t="e">
        <f>IF(INDEX(SamplingFeatures[Sampling Feature Type],$A1691)&lt;&gt;"Specimen","",
CONCATENATE("  - &amp;SpecimenID",TEXT(SUMPRODUCT(--($M$3:$M1690&lt;&gt;"")),"0000"),
" {","SamplingFeatureID:  *SamplingFeatureID",TEXT($A1691,"0000"),
", SpecimenTypeCV:  ",CHAR(34),INDEX(Specimens[Specimen Type],$A1691),CHAR(34),
", SpecimenMediumCV:  ",INDEX(Specimens[Specimen Medium],$A1691),
", IsFieldSpecimen:  ",CHAR(34),INDEX(Specimens[Is Field Specimen?],$A1691),CHAR(34),"}"))</f>
        <v>#REF!</v>
      </c>
      <c r="N1691" t="e">
        <f>IF(COUNTA(SpatialOffsets[])=0,"", IF(INDEX(SpatialOffsets[Spatial Offset Type],$A1691)="","",
CONCATENATE("  - &amp;SpatialOffsetID",TEXT($A1691,"0000"),
" {","SpatialOffsetTypeCV:  ",CHAR(34),INDEX(SpatialOffsets[Spatial Offset Type],$A1691),CHAR(34),
", Offset1Value:  ",INDEX(SpatialOffsets[Offset 1 Value],$A1691),
", Offset1UnitID:  ",CHAR(34),INDEX(SpatialOffsets[Offset 1 Unit],$A1691),CHAR(34),
", Offset2Value:  ",INDEX(SpatialOffsets[Offset 2 Value],$A1691),
", Offset2UnitID:  ",CHAR(34),INDEX(SpatialOffsets[Offset 2 Unit],$A1691),CHAR(34),
", Offset3Value:  ",INDEX(SpatialOffsets[Offset 3 Value],$A1691),
", Offset3UnitID:  ",CHAR(34),INDEX(SpatialOffsets[Offset 3 Unit],$A1691),CHAR(34),,"}")))</f>
        <v>#REF!</v>
      </c>
      <c r="O1691" t="e">
        <f>IF(COUNTA(RelatedFeatures[])=0,"", IF(INDEX(RelatedFeatures[First Sampling Feature Code],$A1691)="","",
CONCATENATE("  - &amp;RelationID",TEXT($A1691,"0000"),
" {","SamplingFeatureID:  *SamplingFeatureID",TEXT(MATCH(INDEX(RelatedFeatures[First Sampling Feature Code],$A1691),SamplingFeatures[Feature Code],0),"0000"),
", RelationshipTypeCV:  ",CHAR(34),INDEX(RelatedFeatures[Relationship Type],$A1691),CHAR(34),
", RelatedFeatureID: *SamplingFeatureID",TEXT(MATCH(INDEX(RelatedFeatures[Second Sampling Feature Code],$A1691),SamplingFeatures[Feature Code],0),"0000"),
", SpatialOffsetID:  ",IF(INDEX(RelatedFeatures[Offset Number],$A1691)="","",CONCATENATE("*SpatialOffsetID",TEXT(INDEX(RelatedFeatures[Offset Number],$A1691),"0000"))),"}")))</f>
        <v>#REF!</v>
      </c>
      <c r="P1691" t="e">
        <f>IF(INDEX(Methods[Method Type],$A1691)="","",
CONCATENATE("  - &amp;MethodID",TEXT($A1691,"0000"),
" {","MethodTypeCV:  ",CHAR(34),INDEX(Methods[Method Type],$A1691),CHAR(34),
", MethodCode:  ",CHAR(34),INDEX(Methods[Method Code],$A1691),CHAR(34),
", MethodName:  ",CHAR(34),INDEX(Methods[Method Name],$A1691),CHAR(34),
", MethodDescription:  ",CHAR(34),INDEX(Methods[Method Description],$A1691),CHAR(34),
", MethodLink:  ",CHAR(34),INDEX(Methods[Method Link],$A1691),CHAR(34),
", OrganizationID: *OrganizationID",TEXT(MATCH(INDEX(Methods[Organization Name],$A1691),Organizations[Organization Name],0),"0000"),"}"))</f>
        <v>#REF!</v>
      </c>
      <c r="Q1691" t="e">
        <f>IF(INDEX(Variables[Variable Type],$A1691)="","",
CONCATENATE("  - &amp;VariableID",TEXT($A1691,"0000"),
" {","VariableTypeCV:  ",CHAR(34),INDEX(Variables[Variable Type],$A1691),CHAR(34),
", VariableCode:  ",CHAR(34),INDEX(Variables[Variable Code],$A1691),CHAR(34),
", VariableNameCV:  ",CHAR(34),INDEX(Variables[Variable Name],$A1691),CHAR(34),
", VariableDefinition:  ",CHAR(34),INDEX(Variables[Variable Definition],$A1691),CHAR(34),
", SpecciationCV:  ",CHAR(34),INDEX(Variables[Speciation],$A1691),CHAR(34),
", NoDataValue:  ",CHAR(34),INDEX(Variables[No Data Value],$A1691),CHAR(34),"}"))</f>
        <v>#REF!</v>
      </c>
    </row>
    <row r="1692" spans="1:17" x14ac:dyDescent="0.25">
      <c r="A1692">
        <v>1689</v>
      </c>
      <c r="D1692" t="e">
        <f>IF(INDEX(People[First Name],$A1692)="","",
CONCATENATE("  - &amp;PersonID",TEXT($A1692,"0000"),
" {","PersonFirstName:  ",CHAR(34),INDEX(People[First Name],$A1692),CHAR(34),
", PersonMiddleName:  ",CHAR(34),INDEX(People[Middle Name],$A1692),CHAR(34),
", PersonLastName:  ",CHAR(34),INDEX(People[Last Name],$A1692),CHAR(34),"}"))</f>
        <v>#REF!</v>
      </c>
      <c r="E1692" t="e">
        <f>IF(INDEX(Organizations[Organization Type '[CV']],$A1692)="","",
CONCATENATE("  - &amp;OrganizationID",TEXT($A1692,"0000"),
" {","OrganizationTypeCV:  ",CHAR(34),INDEX(Organizations[Organization Type '[CV']],$A1692),CHAR(34),
", OrganizationCode:  ",CHAR(34),INDEX(Organizations[Organization Code],$A1692),CHAR(34),
", OrganizationName:  ",CHAR(34),INDEX(Organizations[Organization Name],$A1692),CHAR(34),
", OrganizationDescription:  ",CHAR(34),INDEX(Organizations[Organization Description],$A1692),CHAR(34),
", OrganizationLink:  ",CHAR(34),INDEX(Organizations[Organization Link],$A1692),CHAR(34),"}"))</f>
        <v>#REF!</v>
      </c>
      <c r="F1692" t="e">
        <f>IF(INDEX(People[First Name],$A1692)="","",
CONCATENATE("  - &amp;AffiliationID",TEXT($A1692,"0000"),
" {PersonID: *PersonID",TEXT($A1692,"0000"),
", OrganizationID: *OrganizationID",TEXT(MATCH(INDEX(People[Organization Name],$A1692),Organizations[Organization Name],0),"0000"),
", IsPrimaryOrganizationContact: , AffiliationStartDate: , AffiliationEndDate: , PrimaryPhone: ",
", PrimaryEmail: ",CHAR(34),INDEX(People[Primary Email],$A1692),CHAR(34),
", PrimaryAddress: ",CHAR(34),INDEX(People[Primary Address],$A1692),CHAR(34),
", PersonLink: }"))</f>
        <v>#REF!</v>
      </c>
      <c r="H1692" t="e">
        <f>IF(COUNTA(CitationInformation)=0,"",IF(INDEX(AuthorList[Author Name],$A1692)="","",
CONCATENATE("  - &amp;AuthorListID",TEXT($A1692,"0000"),
"  {CitationID: *CitationID0001",
", PersonID: *PersonID",TEXT(MATCH(INDEX(AuthorList[Author Name],$A1692),People[Full Name],0),"0000"),
", AuthorOrder: ",INDEX(AuthorList[Author Number],$A1692),"}")))</f>
        <v>#REF!</v>
      </c>
      <c r="K1692" t="e">
        <f>IF(INDEX(SamplingFeatures[Feature Code],$A1692)="","",
CONCATENATE("  - &amp;SamplingFeatureID",TEXT($A1692,"0000"),
" {","SamplingFeatureUUID:  ",CHAR(34),INDEX(SamplingFeatures[Sampling Feature UUID],$A1692),CHAR(34),
", SamplingFeatureTypeCV:  ",CHAR(34),INDEX(SamplingFeatures[Sampling Feature Type],$A1692),CHAR(34),
", SamplingFeatureCode:  ",CHAR(34),INDEX(SamplingFeatures[Feature Code],$A1692),CHAR(34),
", SamplingFeatureName:  ",CHAR(34),INDEX(SamplingFeatures[Feature Name],$A1692),CHAR(34),
", SamplingFeatureDescription:  ",CHAR(34),INDEX(SamplingFeatures[Feature Description],$A1692),CHAR(34),
", SamplingFeatureGeotypeCV:  ",CHAR(34),INDEX(SamplingFeatures[Feature Geo Type],$A1692),CHAR(34),
", FeatureGeometry:  ",CHAR(34),INDEX(SamplingFeatures[Feature Geometry],$A1692),CHAR(34),
", Elevation_m:  ",CHAR(34),INDEX(SamplingFeatures[Elevation_m],$A1692),CHAR(34),
", ElevationDatumCV:  ",CHAR(34),ElevationDatum,CHAR(34),"}"))</f>
        <v>#REF!</v>
      </c>
      <c r="L1692" t="e">
        <f>IF(INDEX(SamplingFeatures[Sampling Feature Type],$A1692)&lt;&gt;"Site","",
CONCATENATE("  - &amp;SiteID",TEXT(SUMPRODUCT(--($L$3:$L1691&lt;&gt;"")),"0000"),
" {","SamplingFeatureID:  *SamplingFeatureID",TEXT($A1692,"0000"),
", SiteTypeCV:  ",CHAR(34),INDEX(Sites[Site Type],$A1692),CHAR(34),
", Latitude:  ",INDEX(Sites[Latitude],$A1692),
", Longitude:  ",INDEX(Sites[Longitude],$A1692),
", SRSName:  ",CHAR(34),LatLonDatum,CHAR(34),"}"))</f>
        <v>#REF!</v>
      </c>
      <c r="M1692" t="e">
        <f>IF(INDEX(SamplingFeatures[Sampling Feature Type],$A1692)&lt;&gt;"Specimen","",
CONCATENATE("  - &amp;SpecimenID",TEXT(SUMPRODUCT(--($M$3:$M1691&lt;&gt;"")),"0000"),
" {","SamplingFeatureID:  *SamplingFeatureID",TEXT($A1692,"0000"),
", SpecimenTypeCV:  ",CHAR(34),INDEX(Specimens[Specimen Type],$A1692),CHAR(34),
", SpecimenMediumCV:  ",INDEX(Specimens[Specimen Medium],$A1692),
", IsFieldSpecimen:  ",CHAR(34),INDEX(Specimens[Is Field Specimen?],$A1692),CHAR(34),"}"))</f>
        <v>#REF!</v>
      </c>
      <c r="N1692" t="e">
        <f>IF(COUNTA(SpatialOffsets[])=0,"", IF(INDEX(SpatialOffsets[Spatial Offset Type],$A1692)="","",
CONCATENATE("  - &amp;SpatialOffsetID",TEXT($A1692,"0000"),
" {","SpatialOffsetTypeCV:  ",CHAR(34),INDEX(SpatialOffsets[Spatial Offset Type],$A1692),CHAR(34),
", Offset1Value:  ",INDEX(SpatialOffsets[Offset 1 Value],$A1692),
", Offset1UnitID:  ",CHAR(34),INDEX(SpatialOffsets[Offset 1 Unit],$A1692),CHAR(34),
", Offset2Value:  ",INDEX(SpatialOffsets[Offset 2 Value],$A1692),
", Offset2UnitID:  ",CHAR(34),INDEX(SpatialOffsets[Offset 2 Unit],$A1692),CHAR(34),
", Offset3Value:  ",INDEX(SpatialOffsets[Offset 3 Value],$A1692),
", Offset3UnitID:  ",CHAR(34),INDEX(SpatialOffsets[Offset 3 Unit],$A1692),CHAR(34),,"}")))</f>
        <v>#REF!</v>
      </c>
      <c r="O1692" t="e">
        <f>IF(COUNTA(RelatedFeatures[])=0,"", IF(INDEX(RelatedFeatures[First Sampling Feature Code],$A1692)="","",
CONCATENATE("  - &amp;RelationID",TEXT($A1692,"0000"),
" {","SamplingFeatureID:  *SamplingFeatureID",TEXT(MATCH(INDEX(RelatedFeatures[First Sampling Feature Code],$A1692),SamplingFeatures[Feature Code],0),"0000"),
", RelationshipTypeCV:  ",CHAR(34),INDEX(RelatedFeatures[Relationship Type],$A1692),CHAR(34),
", RelatedFeatureID: *SamplingFeatureID",TEXT(MATCH(INDEX(RelatedFeatures[Second Sampling Feature Code],$A1692),SamplingFeatures[Feature Code],0),"0000"),
", SpatialOffsetID:  ",IF(INDEX(RelatedFeatures[Offset Number],$A1692)="","",CONCATENATE("*SpatialOffsetID",TEXT(INDEX(RelatedFeatures[Offset Number],$A1692),"0000"))),"}")))</f>
        <v>#REF!</v>
      </c>
      <c r="P1692" t="e">
        <f>IF(INDEX(Methods[Method Type],$A1692)="","",
CONCATENATE("  - &amp;MethodID",TEXT($A1692,"0000"),
" {","MethodTypeCV:  ",CHAR(34),INDEX(Methods[Method Type],$A1692),CHAR(34),
", MethodCode:  ",CHAR(34),INDEX(Methods[Method Code],$A1692),CHAR(34),
", MethodName:  ",CHAR(34),INDEX(Methods[Method Name],$A1692),CHAR(34),
", MethodDescription:  ",CHAR(34),INDEX(Methods[Method Description],$A1692),CHAR(34),
", MethodLink:  ",CHAR(34),INDEX(Methods[Method Link],$A1692),CHAR(34),
", OrganizationID: *OrganizationID",TEXT(MATCH(INDEX(Methods[Organization Name],$A1692),Organizations[Organization Name],0),"0000"),"}"))</f>
        <v>#REF!</v>
      </c>
      <c r="Q1692" t="e">
        <f>IF(INDEX(Variables[Variable Type],$A1692)="","",
CONCATENATE("  - &amp;VariableID",TEXT($A1692,"0000"),
" {","VariableTypeCV:  ",CHAR(34),INDEX(Variables[Variable Type],$A1692),CHAR(34),
", VariableCode:  ",CHAR(34),INDEX(Variables[Variable Code],$A1692),CHAR(34),
", VariableNameCV:  ",CHAR(34),INDEX(Variables[Variable Name],$A1692),CHAR(34),
", VariableDefinition:  ",CHAR(34),INDEX(Variables[Variable Definition],$A1692),CHAR(34),
", SpecciationCV:  ",CHAR(34),INDEX(Variables[Speciation],$A1692),CHAR(34),
", NoDataValue:  ",CHAR(34),INDEX(Variables[No Data Value],$A1692),CHAR(34),"}"))</f>
        <v>#REF!</v>
      </c>
    </row>
    <row r="1693" spans="1:17" x14ac:dyDescent="0.25">
      <c r="A1693">
        <v>1690</v>
      </c>
      <c r="D1693" t="e">
        <f>IF(INDEX(People[First Name],$A1693)="","",
CONCATENATE("  - &amp;PersonID",TEXT($A1693,"0000"),
" {","PersonFirstName:  ",CHAR(34),INDEX(People[First Name],$A1693),CHAR(34),
", PersonMiddleName:  ",CHAR(34),INDEX(People[Middle Name],$A1693),CHAR(34),
", PersonLastName:  ",CHAR(34),INDEX(People[Last Name],$A1693),CHAR(34),"}"))</f>
        <v>#REF!</v>
      </c>
      <c r="E1693" t="e">
        <f>IF(INDEX(Organizations[Organization Type '[CV']],$A1693)="","",
CONCATENATE("  - &amp;OrganizationID",TEXT($A1693,"0000"),
" {","OrganizationTypeCV:  ",CHAR(34),INDEX(Organizations[Organization Type '[CV']],$A1693),CHAR(34),
", OrganizationCode:  ",CHAR(34),INDEX(Organizations[Organization Code],$A1693),CHAR(34),
", OrganizationName:  ",CHAR(34),INDEX(Organizations[Organization Name],$A1693),CHAR(34),
", OrganizationDescription:  ",CHAR(34),INDEX(Organizations[Organization Description],$A1693),CHAR(34),
", OrganizationLink:  ",CHAR(34),INDEX(Organizations[Organization Link],$A1693),CHAR(34),"}"))</f>
        <v>#REF!</v>
      </c>
      <c r="F1693" t="e">
        <f>IF(INDEX(People[First Name],$A1693)="","",
CONCATENATE("  - &amp;AffiliationID",TEXT($A1693,"0000"),
" {PersonID: *PersonID",TEXT($A1693,"0000"),
", OrganizationID: *OrganizationID",TEXT(MATCH(INDEX(People[Organization Name],$A1693),Organizations[Organization Name],0),"0000"),
", IsPrimaryOrganizationContact: , AffiliationStartDate: , AffiliationEndDate: , PrimaryPhone: ",
", PrimaryEmail: ",CHAR(34),INDEX(People[Primary Email],$A1693),CHAR(34),
", PrimaryAddress: ",CHAR(34),INDEX(People[Primary Address],$A1693),CHAR(34),
", PersonLink: }"))</f>
        <v>#REF!</v>
      </c>
      <c r="H1693" t="e">
        <f>IF(COUNTA(CitationInformation)=0,"",IF(INDEX(AuthorList[Author Name],$A1693)="","",
CONCATENATE("  - &amp;AuthorListID",TEXT($A1693,"0000"),
"  {CitationID: *CitationID0001",
", PersonID: *PersonID",TEXT(MATCH(INDEX(AuthorList[Author Name],$A1693),People[Full Name],0),"0000"),
", AuthorOrder: ",INDEX(AuthorList[Author Number],$A1693),"}")))</f>
        <v>#REF!</v>
      </c>
      <c r="K1693" t="e">
        <f>IF(INDEX(SamplingFeatures[Feature Code],$A1693)="","",
CONCATENATE("  - &amp;SamplingFeatureID",TEXT($A1693,"0000"),
" {","SamplingFeatureUUID:  ",CHAR(34),INDEX(SamplingFeatures[Sampling Feature UUID],$A1693),CHAR(34),
", SamplingFeatureTypeCV:  ",CHAR(34),INDEX(SamplingFeatures[Sampling Feature Type],$A1693),CHAR(34),
", SamplingFeatureCode:  ",CHAR(34),INDEX(SamplingFeatures[Feature Code],$A1693),CHAR(34),
", SamplingFeatureName:  ",CHAR(34),INDEX(SamplingFeatures[Feature Name],$A1693),CHAR(34),
", SamplingFeatureDescription:  ",CHAR(34),INDEX(SamplingFeatures[Feature Description],$A1693),CHAR(34),
", SamplingFeatureGeotypeCV:  ",CHAR(34),INDEX(SamplingFeatures[Feature Geo Type],$A1693),CHAR(34),
", FeatureGeometry:  ",CHAR(34),INDEX(SamplingFeatures[Feature Geometry],$A1693),CHAR(34),
", Elevation_m:  ",CHAR(34),INDEX(SamplingFeatures[Elevation_m],$A1693),CHAR(34),
", ElevationDatumCV:  ",CHAR(34),ElevationDatum,CHAR(34),"}"))</f>
        <v>#REF!</v>
      </c>
      <c r="L1693" t="e">
        <f>IF(INDEX(SamplingFeatures[Sampling Feature Type],$A1693)&lt;&gt;"Site","",
CONCATENATE("  - &amp;SiteID",TEXT(SUMPRODUCT(--($L$3:$L1692&lt;&gt;"")),"0000"),
" {","SamplingFeatureID:  *SamplingFeatureID",TEXT($A1693,"0000"),
", SiteTypeCV:  ",CHAR(34),INDEX(Sites[Site Type],$A1693),CHAR(34),
", Latitude:  ",INDEX(Sites[Latitude],$A1693),
", Longitude:  ",INDEX(Sites[Longitude],$A1693),
", SRSName:  ",CHAR(34),LatLonDatum,CHAR(34),"}"))</f>
        <v>#REF!</v>
      </c>
      <c r="M1693" t="e">
        <f>IF(INDEX(SamplingFeatures[Sampling Feature Type],$A1693)&lt;&gt;"Specimen","",
CONCATENATE("  - &amp;SpecimenID",TEXT(SUMPRODUCT(--($M$3:$M1692&lt;&gt;"")),"0000"),
" {","SamplingFeatureID:  *SamplingFeatureID",TEXT($A1693,"0000"),
", SpecimenTypeCV:  ",CHAR(34),INDEX(Specimens[Specimen Type],$A1693),CHAR(34),
", SpecimenMediumCV:  ",INDEX(Specimens[Specimen Medium],$A1693),
", IsFieldSpecimen:  ",CHAR(34),INDEX(Specimens[Is Field Specimen?],$A1693),CHAR(34),"}"))</f>
        <v>#REF!</v>
      </c>
      <c r="N1693" t="e">
        <f>IF(COUNTA(SpatialOffsets[])=0,"", IF(INDEX(SpatialOffsets[Spatial Offset Type],$A1693)="","",
CONCATENATE("  - &amp;SpatialOffsetID",TEXT($A1693,"0000"),
" {","SpatialOffsetTypeCV:  ",CHAR(34),INDEX(SpatialOffsets[Spatial Offset Type],$A1693),CHAR(34),
", Offset1Value:  ",INDEX(SpatialOffsets[Offset 1 Value],$A1693),
", Offset1UnitID:  ",CHAR(34),INDEX(SpatialOffsets[Offset 1 Unit],$A1693),CHAR(34),
", Offset2Value:  ",INDEX(SpatialOffsets[Offset 2 Value],$A1693),
", Offset2UnitID:  ",CHAR(34),INDEX(SpatialOffsets[Offset 2 Unit],$A1693),CHAR(34),
", Offset3Value:  ",INDEX(SpatialOffsets[Offset 3 Value],$A1693),
", Offset3UnitID:  ",CHAR(34),INDEX(SpatialOffsets[Offset 3 Unit],$A1693),CHAR(34),,"}")))</f>
        <v>#REF!</v>
      </c>
      <c r="O1693" t="e">
        <f>IF(COUNTA(RelatedFeatures[])=0,"", IF(INDEX(RelatedFeatures[First Sampling Feature Code],$A1693)="","",
CONCATENATE("  - &amp;RelationID",TEXT($A1693,"0000"),
" {","SamplingFeatureID:  *SamplingFeatureID",TEXT(MATCH(INDEX(RelatedFeatures[First Sampling Feature Code],$A1693),SamplingFeatures[Feature Code],0),"0000"),
", RelationshipTypeCV:  ",CHAR(34),INDEX(RelatedFeatures[Relationship Type],$A1693),CHAR(34),
", RelatedFeatureID: *SamplingFeatureID",TEXT(MATCH(INDEX(RelatedFeatures[Second Sampling Feature Code],$A1693),SamplingFeatures[Feature Code],0),"0000"),
", SpatialOffsetID:  ",IF(INDEX(RelatedFeatures[Offset Number],$A1693)="","",CONCATENATE("*SpatialOffsetID",TEXT(INDEX(RelatedFeatures[Offset Number],$A1693),"0000"))),"}")))</f>
        <v>#REF!</v>
      </c>
      <c r="P1693" t="e">
        <f>IF(INDEX(Methods[Method Type],$A1693)="","",
CONCATENATE("  - &amp;MethodID",TEXT($A1693,"0000"),
" {","MethodTypeCV:  ",CHAR(34),INDEX(Methods[Method Type],$A1693),CHAR(34),
", MethodCode:  ",CHAR(34),INDEX(Methods[Method Code],$A1693),CHAR(34),
", MethodName:  ",CHAR(34),INDEX(Methods[Method Name],$A1693),CHAR(34),
", MethodDescription:  ",CHAR(34),INDEX(Methods[Method Description],$A1693),CHAR(34),
", MethodLink:  ",CHAR(34),INDEX(Methods[Method Link],$A1693),CHAR(34),
", OrganizationID: *OrganizationID",TEXT(MATCH(INDEX(Methods[Organization Name],$A1693),Organizations[Organization Name],0),"0000"),"}"))</f>
        <v>#REF!</v>
      </c>
      <c r="Q1693" t="e">
        <f>IF(INDEX(Variables[Variable Type],$A1693)="","",
CONCATENATE("  - &amp;VariableID",TEXT($A1693,"0000"),
" {","VariableTypeCV:  ",CHAR(34),INDEX(Variables[Variable Type],$A1693),CHAR(34),
", VariableCode:  ",CHAR(34),INDEX(Variables[Variable Code],$A1693),CHAR(34),
", VariableNameCV:  ",CHAR(34),INDEX(Variables[Variable Name],$A1693),CHAR(34),
", VariableDefinition:  ",CHAR(34),INDEX(Variables[Variable Definition],$A1693),CHAR(34),
", SpecciationCV:  ",CHAR(34),INDEX(Variables[Speciation],$A1693),CHAR(34),
", NoDataValue:  ",CHAR(34),INDEX(Variables[No Data Value],$A1693),CHAR(34),"}"))</f>
        <v>#REF!</v>
      </c>
    </row>
    <row r="1694" spans="1:17" x14ac:dyDescent="0.25">
      <c r="A1694">
        <v>1691</v>
      </c>
      <c r="D1694" t="e">
        <f>IF(INDEX(People[First Name],$A1694)="","",
CONCATENATE("  - &amp;PersonID",TEXT($A1694,"0000"),
" {","PersonFirstName:  ",CHAR(34),INDEX(People[First Name],$A1694),CHAR(34),
", PersonMiddleName:  ",CHAR(34),INDEX(People[Middle Name],$A1694),CHAR(34),
", PersonLastName:  ",CHAR(34),INDEX(People[Last Name],$A1694),CHAR(34),"}"))</f>
        <v>#REF!</v>
      </c>
      <c r="E1694" t="e">
        <f>IF(INDEX(Organizations[Organization Type '[CV']],$A1694)="","",
CONCATENATE("  - &amp;OrganizationID",TEXT($A1694,"0000"),
" {","OrganizationTypeCV:  ",CHAR(34),INDEX(Organizations[Organization Type '[CV']],$A1694),CHAR(34),
", OrganizationCode:  ",CHAR(34),INDEX(Organizations[Organization Code],$A1694),CHAR(34),
", OrganizationName:  ",CHAR(34),INDEX(Organizations[Organization Name],$A1694),CHAR(34),
", OrganizationDescription:  ",CHAR(34),INDEX(Organizations[Organization Description],$A1694),CHAR(34),
", OrganizationLink:  ",CHAR(34),INDEX(Organizations[Organization Link],$A1694),CHAR(34),"}"))</f>
        <v>#REF!</v>
      </c>
      <c r="F1694" t="e">
        <f>IF(INDEX(People[First Name],$A1694)="","",
CONCATENATE("  - &amp;AffiliationID",TEXT($A1694,"0000"),
" {PersonID: *PersonID",TEXT($A1694,"0000"),
", OrganizationID: *OrganizationID",TEXT(MATCH(INDEX(People[Organization Name],$A1694),Organizations[Organization Name],0),"0000"),
", IsPrimaryOrganizationContact: , AffiliationStartDate: , AffiliationEndDate: , PrimaryPhone: ",
", PrimaryEmail: ",CHAR(34),INDEX(People[Primary Email],$A1694),CHAR(34),
", PrimaryAddress: ",CHAR(34),INDEX(People[Primary Address],$A1694),CHAR(34),
", PersonLink: }"))</f>
        <v>#REF!</v>
      </c>
      <c r="H1694" t="e">
        <f>IF(COUNTA(CitationInformation)=0,"",IF(INDEX(AuthorList[Author Name],$A1694)="","",
CONCATENATE("  - &amp;AuthorListID",TEXT($A1694,"0000"),
"  {CitationID: *CitationID0001",
", PersonID: *PersonID",TEXT(MATCH(INDEX(AuthorList[Author Name],$A1694),People[Full Name],0),"0000"),
", AuthorOrder: ",INDEX(AuthorList[Author Number],$A1694),"}")))</f>
        <v>#REF!</v>
      </c>
      <c r="K1694" t="e">
        <f>IF(INDEX(SamplingFeatures[Feature Code],$A1694)="","",
CONCATENATE("  - &amp;SamplingFeatureID",TEXT($A1694,"0000"),
" {","SamplingFeatureUUID:  ",CHAR(34),INDEX(SamplingFeatures[Sampling Feature UUID],$A1694),CHAR(34),
", SamplingFeatureTypeCV:  ",CHAR(34),INDEX(SamplingFeatures[Sampling Feature Type],$A1694),CHAR(34),
", SamplingFeatureCode:  ",CHAR(34),INDEX(SamplingFeatures[Feature Code],$A1694),CHAR(34),
", SamplingFeatureName:  ",CHAR(34),INDEX(SamplingFeatures[Feature Name],$A1694),CHAR(34),
", SamplingFeatureDescription:  ",CHAR(34),INDEX(SamplingFeatures[Feature Description],$A1694),CHAR(34),
", SamplingFeatureGeotypeCV:  ",CHAR(34),INDEX(SamplingFeatures[Feature Geo Type],$A1694),CHAR(34),
", FeatureGeometry:  ",CHAR(34),INDEX(SamplingFeatures[Feature Geometry],$A1694),CHAR(34),
", Elevation_m:  ",CHAR(34),INDEX(SamplingFeatures[Elevation_m],$A1694),CHAR(34),
", ElevationDatumCV:  ",CHAR(34),ElevationDatum,CHAR(34),"}"))</f>
        <v>#REF!</v>
      </c>
      <c r="L1694" t="e">
        <f>IF(INDEX(SamplingFeatures[Sampling Feature Type],$A1694)&lt;&gt;"Site","",
CONCATENATE("  - &amp;SiteID",TEXT(SUMPRODUCT(--($L$3:$L1693&lt;&gt;"")),"0000"),
" {","SamplingFeatureID:  *SamplingFeatureID",TEXT($A1694,"0000"),
", SiteTypeCV:  ",CHAR(34),INDEX(Sites[Site Type],$A1694),CHAR(34),
", Latitude:  ",INDEX(Sites[Latitude],$A1694),
", Longitude:  ",INDEX(Sites[Longitude],$A1694),
", SRSName:  ",CHAR(34),LatLonDatum,CHAR(34),"}"))</f>
        <v>#REF!</v>
      </c>
      <c r="M1694" t="e">
        <f>IF(INDEX(SamplingFeatures[Sampling Feature Type],$A1694)&lt;&gt;"Specimen","",
CONCATENATE("  - &amp;SpecimenID",TEXT(SUMPRODUCT(--($M$3:$M1693&lt;&gt;"")),"0000"),
" {","SamplingFeatureID:  *SamplingFeatureID",TEXT($A1694,"0000"),
", SpecimenTypeCV:  ",CHAR(34),INDEX(Specimens[Specimen Type],$A1694),CHAR(34),
", SpecimenMediumCV:  ",INDEX(Specimens[Specimen Medium],$A1694),
", IsFieldSpecimen:  ",CHAR(34),INDEX(Specimens[Is Field Specimen?],$A1694),CHAR(34),"}"))</f>
        <v>#REF!</v>
      </c>
      <c r="N1694" t="e">
        <f>IF(COUNTA(SpatialOffsets[])=0,"", IF(INDEX(SpatialOffsets[Spatial Offset Type],$A1694)="","",
CONCATENATE("  - &amp;SpatialOffsetID",TEXT($A1694,"0000"),
" {","SpatialOffsetTypeCV:  ",CHAR(34),INDEX(SpatialOffsets[Spatial Offset Type],$A1694),CHAR(34),
", Offset1Value:  ",INDEX(SpatialOffsets[Offset 1 Value],$A1694),
", Offset1UnitID:  ",CHAR(34),INDEX(SpatialOffsets[Offset 1 Unit],$A1694),CHAR(34),
", Offset2Value:  ",INDEX(SpatialOffsets[Offset 2 Value],$A1694),
", Offset2UnitID:  ",CHAR(34),INDEX(SpatialOffsets[Offset 2 Unit],$A1694),CHAR(34),
", Offset3Value:  ",INDEX(SpatialOffsets[Offset 3 Value],$A1694),
", Offset3UnitID:  ",CHAR(34),INDEX(SpatialOffsets[Offset 3 Unit],$A1694),CHAR(34),,"}")))</f>
        <v>#REF!</v>
      </c>
      <c r="O1694" t="e">
        <f>IF(COUNTA(RelatedFeatures[])=0,"", IF(INDEX(RelatedFeatures[First Sampling Feature Code],$A1694)="","",
CONCATENATE("  - &amp;RelationID",TEXT($A1694,"0000"),
" {","SamplingFeatureID:  *SamplingFeatureID",TEXT(MATCH(INDEX(RelatedFeatures[First Sampling Feature Code],$A1694),SamplingFeatures[Feature Code],0),"0000"),
", RelationshipTypeCV:  ",CHAR(34),INDEX(RelatedFeatures[Relationship Type],$A1694),CHAR(34),
", RelatedFeatureID: *SamplingFeatureID",TEXT(MATCH(INDEX(RelatedFeatures[Second Sampling Feature Code],$A1694),SamplingFeatures[Feature Code],0),"0000"),
", SpatialOffsetID:  ",IF(INDEX(RelatedFeatures[Offset Number],$A1694)="","",CONCATENATE("*SpatialOffsetID",TEXT(INDEX(RelatedFeatures[Offset Number],$A1694),"0000"))),"}")))</f>
        <v>#REF!</v>
      </c>
      <c r="P1694" t="e">
        <f>IF(INDEX(Methods[Method Type],$A1694)="","",
CONCATENATE("  - &amp;MethodID",TEXT($A1694,"0000"),
" {","MethodTypeCV:  ",CHAR(34),INDEX(Methods[Method Type],$A1694),CHAR(34),
", MethodCode:  ",CHAR(34),INDEX(Methods[Method Code],$A1694),CHAR(34),
", MethodName:  ",CHAR(34),INDEX(Methods[Method Name],$A1694),CHAR(34),
", MethodDescription:  ",CHAR(34),INDEX(Methods[Method Description],$A1694),CHAR(34),
", MethodLink:  ",CHAR(34),INDEX(Methods[Method Link],$A1694),CHAR(34),
", OrganizationID: *OrganizationID",TEXT(MATCH(INDEX(Methods[Organization Name],$A1694),Organizations[Organization Name],0),"0000"),"}"))</f>
        <v>#REF!</v>
      </c>
      <c r="Q1694" t="e">
        <f>IF(INDEX(Variables[Variable Type],$A1694)="","",
CONCATENATE("  - &amp;VariableID",TEXT($A1694,"0000"),
" {","VariableTypeCV:  ",CHAR(34),INDEX(Variables[Variable Type],$A1694),CHAR(34),
", VariableCode:  ",CHAR(34),INDEX(Variables[Variable Code],$A1694),CHAR(34),
", VariableNameCV:  ",CHAR(34),INDEX(Variables[Variable Name],$A1694),CHAR(34),
", VariableDefinition:  ",CHAR(34),INDEX(Variables[Variable Definition],$A1694),CHAR(34),
", SpecciationCV:  ",CHAR(34),INDEX(Variables[Speciation],$A1694),CHAR(34),
", NoDataValue:  ",CHAR(34),INDEX(Variables[No Data Value],$A1694),CHAR(34),"}"))</f>
        <v>#REF!</v>
      </c>
    </row>
    <row r="1695" spans="1:17" x14ac:dyDescent="0.25">
      <c r="A1695">
        <v>1692</v>
      </c>
      <c r="D1695" t="e">
        <f>IF(INDEX(People[First Name],$A1695)="","",
CONCATENATE("  - &amp;PersonID",TEXT($A1695,"0000"),
" {","PersonFirstName:  ",CHAR(34),INDEX(People[First Name],$A1695),CHAR(34),
", PersonMiddleName:  ",CHAR(34),INDEX(People[Middle Name],$A1695),CHAR(34),
", PersonLastName:  ",CHAR(34),INDEX(People[Last Name],$A1695),CHAR(34),"}"))</f>
        <v>#REF!</v>
      </c>
      <c r="E1695" t="e">
        <f>IF(INDEX(Organizations[Organization Type '[CV']],$A1695)="","",
CONCATENATE("  - &amp;OrganizationID",TEXT($A1695,"0000"),
" {","OrganizationTypeCV:  ",CHAR(34),INDEX(Organizations[Organization Type '[CV']],$A1695),CHAR(34),
", OrganizationCode:  ",CHAR(34),INDEX(Organizations[Organization Code],$A1695),CHAR(34),
", OrganizationName:  ",CHAR(34),INDEX(Organizations[Organization Name],$A1695),CHAR(34),
", OrganizationDescription:  ",CHAR(34),INDEX(Organizations[Organization Description],$A1695),CHAR(34),
", OrganizationLink:  ",CHAR(34),INDEX(Organizations[Organization Link],$A1695),CHAR(34),"}"))</f>
        <v>#REF!</v>
      </c>
      <c r="F1695" t="e">
        <f>IF(INDEX(People[First Name],$A1695)="","",
CONCATENATE("  - &amp;AffiliationID",TEXT($A1695,"0000"),
" {PersonID: *PersonID",TEXT($A1695,"0000"),
", OrganizationID: *OrganizationID",TEXT(MATCH(INDEX(People[Organization Name],$A1695),Organizations[Organization Name],0),"0000"),
", IsPrimaryOrganizationContact: , AffiliationStartDate: , AffiliationEndDate: , PrimaryPhone: ",
", PrimaryEmail: ",CHAR(34),INDEX(People[Primary Email],$A1695),CHAR(34),
", PrimaryAddress: ",CHAR(34),INDEX(People[Primary Address],$A1695),CHAR(34),
", PersonLink: }"))</f>
        <v>#REF!</v>
      </c>
      <c r="H1695" t="e">
        <f>IF(COUNTA(CitationInformation)=0,"",IF(INDEX(AuthorList[Author Name],$A1695)="","",
CONCATENATE("  - &amp;AuthorListID",TEXT($A1695,"0000"),
"  {CitationID: *CitationID0001",
", PersonID: *PersonID",TEXT(MATCH(INDEX(AuthorList[Author Name],$A1695),People[Full Name],0),"0000"),
", AuthorOrder: ",INDEX(AuthorList[Author Number],$A1695),"}")))</f>
        <v>#REF!</v>
      </c>
      <c r="K1695" t="e">
        <f>IF(INDEX(SamplingFeatures[Feature Code],$A1695)="","",
CONCATENATE("  - &amp;SamplingFeatureID",TEXT($A1695,"0000"),
" {","SamplingFeatureUUID:  ",CHAR(34),INDEX(SamplingFeatures[Sampling Feature UUID],$A1695),CHAR(34),
", SamplingFeatureTypeCV:  ",CHAR(34),INDEX(SamplingFeatures[Sampling Feature Type],$A1695),CHAR(34),
", SamplingFeatureCode:  ",CHAR(34),INDEX(SamplingFeatures[Feature Code],$A1695),CHAR(34),
", SamplingFeatureName:  ",CHAR(34),INDEX(SamplingFeatures[Feature Name],$A1695),CHAR(34),
", SamplingFeatureDescription:  ",CHAR(34),INDEX(SamplingFeatures[Feature Description],$A1695),CHAR(34),
", SamplingFeatureGeotypeCV:  ",CHAR(34),INDEX(SamplingFeatures[Feature Geo Type],$A1695),CHAR(34),
", FeatureGeometry:  ",CHAR(34),INDEX(SamplingFeatures[Feature Geometry],$A1695),CHAR(34),
", Elevation_m:  ",CHAR(34),INDEX(SamplingFeatures[Elevation_m],$A1695),CHAR(34),
", ElevationDatumCV:  ",CHAR(34),ElevationDatum,CHAR(34),"}"))</f>
        <v>#REF!</v>
      </c>
      <c r="L1695" t="e">
        <f>IF(INDEX(SamplingFeatures[Sampling Feature Type],$A1695)&lt;&gt;"Site","",
CONCATENATE("  - &amp;SiteID",TEXT(SUMPRODUCT(--($L$3:$L1694&lt;&gt;"")),"0000"),
" {","SamplingFeatureID:  *SamplingFeatureID",TEXT($A1695,"0000"),
", SiteTypeCV:  ",CHAR(34),INDEX(Sites[Site Type],$A1695),CHAR(34),
", Latitude:  ",INDEX(Sites[Latitude],$A1695),
", Longitude:  ",INDEX(Sites[Longitude],$A1695),
", SRSName:  ",CHAR(34),LatLonDatum,CHAR(34),"}"))</f>
        <v>#REF!</v>
      </c>
      <c r="M1695" t="e">
        <f>IF(INDEX(SamplingFeatures[Sampling Feature Type],$A1695)&lt;&gt;"Specimen","",
CONCATENATE("  - &amp;SpecimenID",TEXT(SUMPRODUCT(--($M$3:$M1694&lt;&gt;"")),"0000"),
" {","SamplingFeatureID:  *SamplingFeatureID",TEXT($A1695,"0000"),
", SpecimenTypeCV:  ",CHAR(34),INDEX(Specimens[Specimen Type],$A1695),CHAR(34),
", SpecimenMediumCV:  ",INDEX(Specimens[Specimen Medium],$A1695),
", IsFieldSpecimen:  ",CHAR(34),INDEX(Specimens[Is Field Specimen?],$A1695),CHAR(34),"}"))</f>
        <v>#REF!</v>
      </c>
      <c r="N1695" t="e">
        <f>IF(COUNTA(SpatialOffsets[])=0,"", IF(INDEX(SpatialOffsets[Spatial Offset Type],$A1695)="","",
CONCATENATE("  - &amp;SpatialOffsetID",TEXT($A1695,"0000"),
" {","SpatialOffsetTypeCV:  ",CHAR(34),INDEX(SpatialOffsets[Spatial Offset Type],$A1695),CHAR(34),
", Offset1Value:  ",INDEX(SpatialOffsets[Offset 1 Value],$A1695),
", Offset1UnitID:  ",CHAR(34),INDEX(SpatialOffsets[Offset 1 Unit],$A1695),CHAR(34),
", Offset2Value:  ",INDEX(SpatialOffsets[Offset 2 Value],$A1695),
", Offset2UnitID:  ",CHAR(34),INDEX(SpatialOffsets[Offset 2 Unit],$A1695),CHAR(34),
", Offset3Value:  ",INDEX(SpatialOffsets[Offset 3 Value],$A1695),
", Offset3UnitID:  ",CHAR(34),INDEX(SpatialOffsets[Offset 3 Unit],$A1695),CHAR(34),,"}")))</f>
        <v>#REF!</v>
      </c>
      <c r="O1695" t="e">
        <f>IF(COUNTA(RelatedFeatures[])=0,"", IF(INDEX(RelatedFeatures[First Sampling Feature Code],$A1695)="","",
CONCATENATE("  - &amp;RelationID",TEXT($A1695,"0000"),
" {","SamplingFeatureID:  *SamplingFeatureID",TEXT(MATCH(INDEX(RelatedFeatures[First Sampling Feature Code],$A1695),SamplingFeatures[Feature Code],0),"0000"),
", RelationshipTypeCV:  ",CHAR(34),INDEX(RelatedFeatures[Relationship Type],$A1695),CHAR(34),
", RelatedFeatureID: *SamplingFeatureID",TEXT(MATCH(INDEX(RelatedFeatures[Second Sampling Feature Code],$A1695),SamplingFeatures[Feature Code],0),"0000"),
", SpatialOffsetID:  ",IF(INDEX(RelatedFeatures[Offset Number],$A1695)="","",CONCATENATE("*SpatialOffsetID",TEXT(INDEX(RelatedFeatures[Offset Number],$A1695),"0000"))),"}")))</f>
        <v>#REF!</v>
      </c>
      <c r="P1695" t="e">
        <f>IF(INDEX(Methods[Method Type],$A1695)="","",
CONCATENATE("  - &amp;MethodID",TEXT($A1695,"0000"),
" {","MethodTypeCV:  ",CHAR(34),INDEX(Methods[Method Type],$A1695),CHAR(34),
", MethodCode:  ",CHAR(34),INDEX(Methods[Method Code],$A1695),CHAR(34),
", MethodName:  ",CHAR(34),INDEX(Methods[Method Name],$A1695),CHAR(34),
", MethodDescription:  ",CHAR(34),INDEX(Methods[Method Description],$A1695),CHAR(34),
", MethodLink:  ",CHAR(34),INDEX(Methods[Method Link],$A1695),CHAR(34),
", OrganizationID: *OrganizationID",TEXT(MATCH(INDEX(Methods[Organization Name],$A1695),Organizations[Organization Name],0),"0000"),"}"))</f>
        <v>#REF!</v>
      </c>
      <c r="Q1695" t="e">
        <f>IF(INDEX(Variables[Variable Type],$A1695)="","",
CONCATENATE("  - &amp;VariableID",TEXT($A1695,"0000"),
" {","VariableTypeCV:  ",CHAR(34),INDEX(Variables[Variable Type],$A1695),CHAR(34),
", VariableCode:  ",CHAR(34),INDEX(Variables[Variable Code],$A1695),CHAR(34),
", VariableNameCV:  ",CHAR(34),INDEX(Variables[Variable Name],$A1695),CHAR(34),
", VariableDefinition:  ",CHAR(34),INDEX(Variables[Variable Definition],$A1695),CHAR(34),
", SpecciationCV:  ",CHAR(34),INDEX(Variables[Speciation],$A1695),CHAR(34),
", NoDataValue:  ",CHAR(34),INDEX(Variables[No Data Value],$A1695),CHAR(34),"}"))</f>
        <v>#REF!</v>
      </c>
    </row>
    <row r="1696" spans="1:17" x14ac:dyDescent="0.25">
      <c r="A1696">
        <v>1693</v>
      </c>
      <c r="D1696" t="e">
        <f>IF(INDEX(People[First Name],$A1696)="","",
CONCATENATE("  - &amp;PersonID",TEXT($A1696,"0000"),
" {","PersonFirstName:  ",CHAR(34),INDEX(People[First Name],$A1696),CHAR(34),
", PersonMiddleName:  ",CHAR(34),INDEX(People[Middle Name],$A1696),CHAR(34),
", PersonLastName:  ",CHAR(34),INDEX(People[Last Name],$A1696),CHAR(34),"}"))</f>
        <v>#REF!</v>
      </c>
      <c r="E1696" t="e">
        <f>IF(INDEX(Organizations[Organization Type '[CV']],$A1696)="","",
CONCATENATE("  - &amp;OrganizationID",TEXT($A1696,"0000"),
" {","OrganizationTypeCV:  ",CHAR(34),INDEX(Organizations[Organization Type '[CV']],$A1696),CHAR(34),
", OrganizationCode:  ",CHAR(34),INDEX(Organizations[Organization Code],$A1696),CHAR(34),
", OrganizationName:  ",CHAR(34),INDEX(Organizations[Organization Name],$A1696),CHAR(34),
", OrganizationDescription:  ",CHAR(34),INDEX(Organizations[Organization Description],$A1696),CHAR(34),
", OrganizationLink:  ",CHAR(34),INDEX(Organizations[Organization Link],$A1696),CHAR(34),"}"))</f>
        <v>#REF!</v>
      </c>
      <c r="F1696" t="e">
        <f>IF(INDEX(People[First Name],$A1696)="","",
CONCATENATE("  - &amp;AffiliationID",TEXT($A1696,"0000"),
" {PersonID: *PersonID",TEXT($A1696,"0000"),
", OrganizationID: *OrganizationID",TEXT(MATCH(INDEX(People[Organization Name],$A1696),Organizations[Organization Name],0),"0000"),
", IsPrimaryOrganizationContact: , AffiliationStartDate: , AffiliationEndDate: , PrimaryPhone: ",
", PrimaryEmail: ",CHAR(34),INDEX(People[Primary Email],$A1696),CHAR(34),
", PrimaryAddress: ",CHAR(34),INDEX(People[Primary Address],$A1696),CHAR(34),
", PersonLink: }"))</f>
        <v>#REF!</v>
      </c>
      <c r="H1696" t="e">
        <f>IF(COUNTA(CitationInformation)=0,"",IF(INDEX(AuthorList[Author Name],$A1696)="","",
CONCATENATE("  - &amp;AuthorListID",TEXT($A1696,"0000"),
"  {CitationID: *CitationID0001",
", PersonID: *PersonID",TEXT(MATCH(INDEX(AuthorList[Author Name],$A1696),People[Full Name],0),"0000"),
", AuthorOrder: ",INDEX(AuthorList[Author Number],$A1696),"}")))</f>
        <v>#REF!</v>
      </c>
      <c r="K1696" t="e">
        <f>IF(INDEX(SamplingFeatures[Feature Code],$A1696)="","",
CONCATENATE("  - &amp;SamplingFeatureID",TEXT($A1696,"0000"),
" {","SamplingFeatureUUID:  ",CHAR(34),INDEX(SamplingFeatures[Sampling Feature UUID],$A1696),CHAR(34),
", SamplingFeatureTypeCV:  ",CHAR(34),INDEX(SamplingFeatures[Sampling Feature Type],$A1696),CHAR(34),
", SamplingFeatureCode:  ",CHAR(34),INDEX(SamplingFeatures[Feature Code],$A1696),CHAR(34),
", SamplingFeatureName:  ",CHAR(34),INDEX(SamplingFeatures[Feature Name],$A1696),CHAR(34),
", SamplingFeatureDescription:  ",CHAR(34),INDEX(SamplingFeatures[Feature Description],$A1696),CHAR(34),
", SamplingFeatureGeotypeCV:  ",CHAR(34),INDEX(SamplingFeatures[Feature Geo Type],$A1696),CHAR(34),
", FeatureGeometry:  ",CHAR(34),INDEX(SamplingFeatures[Feature Geometry],$A1696),CHAR(34),
", Elevation_m:  ",CHAR(34),INDEX(SamplingFeatures[Elevation_m],$A1696),CHAR(34),
", ElevationDatumCV:  ",CHAR(34),ElevationDatum,CHAR(34),"}"))</f>
        <v>#REF!</v>
      </c>
      <c r="L1696" t="e">
        <f>IF(INDEX(SamplingFeatures[Sampling Feature Type],$A1696)&lt;&gt;"Site","",
CONCATENATE("  - &amp;SiteID",TEXT(SUMPRODUCT(--($L$3:$L1695&lt;&gt;"")),"0000"),
" {","SamplingFeatureID:  *SamplingFeatureID",TEXT($A1696,"0000"),
", SiteTypeCV:  ",CHAR(34),INDEX(Sites[Site Type],$A1696),CHAR(34),
", Latitude:  ",INDEX(Sites[Latitude],$A1696),
", Longitude:  ",INDEX(Sites[Longitude],$A1696),
", SRSName:  ",CHAR(34),LatLonDatum,CHAR(34),"}"))</f>
        <v>#REF!</v>
      </c>
      <c r="M1696" t="e">
        <f>IF(INDEX(SamplingFeatures[Sampling Feature Type],$A1696)&lt;&gt;"Specimen","",
CONCATENATE("  - &amp;SpecimenID",TEXT(SUMPRODUCT(--($M$3:$M1695&lt;&gt;"")),"0000"),
" {","SamplingFeatureID:  *SamplingFeatureID",TEXT($A1696,"0000"),
", SpecimenTypeCV:  ",CHAR(34),INDEX(Specimens[Specimen Type],$A1696),CHAR(34),
", SpecimenMediumCV:  ",INDEX(Specimens[Specimen Medium],$A1696),
", IsFieldSpecimen:  ",CHAR(34),INDEX(Specimens[Is Field Specimen?],$A1696),CHAR(34),"}"))</f>
        <v>#REF!</v>
      </c>
      <c r="N1696" t="e">
        <f>IF(COUNTA(SpatialOffsets[])=0,"", IF(INDEX(SpatialOffsets[Spatial Offset Type],$A1696)="","",
CONCATENATE("  - &amp;SpatialOffsetID",TEXT($A1696,"0000"),
" {","SpatialOffsetTypeCV:  ",CHAR(34),INDEX(SpatialOffsets[Spatial Offset Type],$A1696),CHAR(34),
", Offset1Value:  ",INDEX(SpatialOffsets[Offset 1 Value],$A1696),
", Offset1UnitID:  ",CHAR(34),INDEX(SpatialOffsets[Offset 1 Unit],$A1696),CHAR(34),
", Offset2Value:  ",INDEX(SpatialOffsets[Offset 2 Value],$A1696),
", Offset2UnitID:  ",CHAR(34),INDEX(SpatialOffsets[Offset 2 Unit],$A1696),CHAR(34),
", Offset3Value:  ",INDEX(SpatialOffsets[Offset 3 Value],$A1696),
", Offset3UnitID:  ",CHAR(34),INDEX(SpatialOffsets[Offset 3 Unit],$A1696),CHAR(34),,"}")))</f>
        <v>#REF!</v>
      </c>
      <c r="O1696" t="e">
        <f>IF(COUNTA(RelatedFeatures[])=0,"", IF(INDEX(RelatedFeatures[First Sampling Feature Code],$A1696)="","",
CONCATENATE("  - &amp;RelationID",TEXT($A1696,"0000"),
" {","SamplingFeatureID:  *SamplingFeatureID",TEXT(MATCH(INDEX(RelatedFeatures[First Sampling Feature Code],$A1696),SamplingFeatures[Feature Code],0),"0000"),
", RelationshipTypeCV:  ",CHAR(34),INDEX(RelatedFeatures[Relationship Type],$A1696),CHAR(34),
", RelatedFeatureID: *SamplingFeatureID",TEXT(MATCH(INDEX(RelatedFeatures[Second Sampling Feature Code],$A1696),SamplingFeatures[Feature Code],0),"0000"),
", SpatialOffsetID:  ",IF(INDEX(RelatedFeatures[Offset Number],$A1696)="","",CONCATENATE("*SpatialOffsetID",TEXT(INDEX(RelatedFeatures[Offset Number],$A1696),"0000"))),"}")))</f>
        <v>#REF!</v>
      </c>
      <c r="P1696" t="e">
        <f>IF(INDEX(Methods[Method Type],$A1696)="","",
CONCATENATE("  - &amp;MethodID",TEXT($A1696,"0000"),
" {","MethodTypeCV:  ",CHAR(34),INDEX(Methods[Method Type],$A1696),CHAR(34),
", MethodCode:  ",CHAR(34),INDEX(Methods[Method Code],$A1696),CHAR(34),
", MethodName:  ",CHAR(34),INDEX(Methods[Method Name],$A1696),CHAR(34),
", MethodDescription:  ",CHAR(34),INDEX(Methods[Method Description],$A1696),CHAR(34),
", MethodLink:  ",CHAR(34),INDEX(Methods[Method Link],$A1696),CHAR(34),
", OrganizationID: *OrganizationID",TEXT(MATCH(INDEX(Methods[Organization Name],$A1696),Organizations[Organization Name],0),"0000"),"}"))</f>
        <v>#REF!</v>
      </c>
      <c r="Q1696" t="e">
        <f>IF(INDEX(Variables[Variable Type],$A1696)="","",
CONCATENATE("  - &amp;VariableID",TEXT($A1696,"0000"),
" {","VariableTypeCV:  ",CHAR(34),INDEX(Variables[Variable Type],$A1696),CHAR(34),
", VariableCode:  ",CHAR(34),INDEX(Variables[Variable Code],$A1696),CHAR(34),
", VariableNameCV:  ",CHAR(34),INDEX(Variables[Variable Name],$A1696),CHAR(34),
", VariableDefinition:  ",CHAR(34),INDEX(Variables[Variable Definition],$A1696),CHAR(34),
", SpecciationCV:  ",CHAR(34),INDEX(Variables[Speciation],$A1696),CHAR(34),
", NoDataValue:  ",CHAR(34),INDEX(Variables[No Data Value],$A1696),CHAR(34),"}"))</f>
        <v>#REF!</v>
      </c>
    </row>
    <row r="1697" spans="1:17" x14ac:dyDescent="0.25">
      <c r="A1697">
        <v>1694</v>
      </c>
      <c r="D1697" t="e">
        <f>IF(INDEX(People[First Name],$A1697)="","",
CONCATENATE("  - &amp;PersonID",TEXT($A1697,"0000"),
" {","PersonFirstName:  ",CHAR(34),INDEX(People[First Name],$A1697),CHAR(34),
", PersonMiddleName:  ",CHAR(34),INDEX(People[Middle Name],$A1697),CHAR(34),
", PersonLastName:  ",CHAR(34),INDEX(People[Last Name],$A1697),CHAR(34),"}"))</f>
        <v>#REF!</v>
      </c>
      <c r="E1697" t="e">
        <f>IF(INDEX(Organizations[Organization Type '[CV']],$A1697)="","",
CONCATENATE("  - &amp;OrganizationID",TEXT($A1697,"0000"),
" {","OrganizationTypeCV:  ",CHAR(34),INDEX(Organizations[Organization Type '[CV']],$A1697),CHAR(34),
", OrganizationCode:  ",CHAR(34),INDEX(Organizations[Organization Code],$A1697),CHAR(34),
", OrganizationName:  ",CHAR(34),INDEX(Organizations[Organization Name],$A1697),CHAR(34),
", OrganizationDescription:  ",CHAR(34),INDEX(Organizations[Organization Description],$A1697),CHAR(34),
", OrganizationLink:  ",CHAR(34),INDEX(Organizations[Organization Link],$A1697),CHAR(34),"}"))</f>
        <v>#REF!</v>
      </c>
      <c r="F1697" t="e">
        <f>IF(INDEX(People[First Name],$A1697)="","",
CONCATENATE("  - &amp;AffiliationID",TEXT($A1697,"0000"),
" {PersonID: *PersonID",TEXT($A1697,"0000"),
", OrganizationID: *OrganizationID",TEXT(MATCH(INDEX(People[Organization Name],$A1697),Organizations[Organization Name],0),"0000"),
", IsPrimaryOrganizationContact: , AffiliationStartDate: , AffiliationEndDate: , PrimaryPhone: ",
", PrimaryEmail: ",CHAR(34),INDEX(People[Primary Email],$A1697),CHAR(34),
", PrimaryAddress: ",CHAR(34),INDEX(People[Primary Address],$A1697),CHAR(34),
", PersonLink: }"))</f>
        <v>#REF!</v>
      </c>
      <c r="H1697" t="e">
        <f>IF(COUNTA(CitationInformation)=0,"",IF(INDEX(AuthorList[Author Name],$A1697)="","",
CONCATENATE("  - &amp;AuthorListID",TEXT($A1697,"0000"),
"  {CitationID: *CitationID0001",
", PersonID: *PersonID",TEXT(MATCH(INDEX(AuthorList[Author Name],$A1697),People[Full Name],0),"0000"),
", AuthorOrder: ",INDEX(AuthorList[Author Number],$A1697),"}")))</f>
        <v>#REF!</v>
      </c>
      <c r="K1697" t="e">
        <f>IF(INDEX(SamplingFeatures[Feature Code],$A1697)="","",
CONCATENATE("  - &amp;SamplingFeatureID",TEXT($A1697,"0000"),
" {","SamplingFeatureUUID:  ",CHAR(34),INDEX(SamplingFeatures[Sampling Feature UUID],$A1697),CHAR(34),
", SamplingFeatureTypeCV:  ",CHAR(34),INDEX(SamplingFeatures[Sampling Feature Type],$A1697),CHAR(34),
", SamplingFeatureCode:  ",CHAR(34),INDEX(SamplingFeatures[Feature Code],$A1697),CHAR(34),
", SamplingFeatureName:  ",CHAR(34),INDEX(SamplingFeatures[Feature Name],$A1697),CHAR(34),
", SamplingFeatureDescription:  ",CHAR(34),INDEX(SamplingFeatures[Feature Description],$A1697),CHAR(34),
", SamplingFeatureGeotypeCV:  ",CHAR(34),INDEX(SamplingFeatures[Feature Geo Type],$A1697),CHAR(34),
", FeatureGeometry:  ",CHAR(34),INDEX(SamplingFeatures[Feature Geometry],$A1697),CHAR(34),
", Elevation_m:  ",CHAR(34),INDEX(SamplingFeatures[Elevation_m],$A1697),CHAR(34),
", ElevationDatumCV:  ",CHAR(34),ElevationDatum,CHAR(34),"}"))</f>
        <v>#REF!</v>
      </c>
      <c r="L1697" t="e">
        <f>IF(INDEX(SamplingFeatures[Sampling Feature Type],$A1697)&lt;&gt;"Site","",
CONCATENATE("  - &amp;SiteID",TEXT(SUMPRODUCT(--($L$3:$L1696&lt;&gt;"")),"0000"),
" {","SamplingFeatureID:  *SamplingFeatureID",TEXT($A1697,"0000"),
", SiteTypeCV:  ",CHAR(34),INDEX(Sites[Site Type],$A1697),CHAR(34),
", Latitude:  ",INDEX(Sites[Latitude],$A1697),
", Longitude:  ",INDEX(Sites[Longitude],$A1697),
", SRSName:  ",CHAR(34),LatLonDatum,CHAR(34),"}"))</f>
        <v>#REF!</v>
      </c>
      <c r="M1697" t="e">
        <f>IF(INDEX(SamplingFeatures[Sampling Feature Type],$A1697)&lt;&gt;"Specimen","",
CONCATENATE("  - &amp;SpecimenID",TEXT(SUMPRODUCT(--($M$3:$M1696&lt;&gt;"")),"0000"),
" {","SamplingFeatureID:  *SamplingFeatureID",TEXT($A1697,"0000"),
", SpecimenTypeCV:  ",CHAR(34),INDEX(Specimens[Specimen Type],$A1697),CHAR(34),
", SpecimenMediumCV:  ",INDEX(Specimens[Specimen Medium],$A1697),
", IsFieldSpecimen:  ",CHAR(34),INDEX(Specimens[Is Field Specimen?],$A1697),CHAR(34),"}"))</f>
        <v>#REF!</v>
      </c>
      <c r="N1697" t="e">
        <f>IF(COUNTA(SpatialOffsets[])=0,"", IF(INDEX(SpatialOffsets[Spatial Offset Type],$A1697)="","",
CONCATENATE("  - &amp;SpatialOffsetID",TEXT($A1697,"0000"),
" {","SpatialOffsetTypeCV:  ",CHAR(34),INDEX(SpatialOffsets[Spatial Offset Type],$A1697),CHAR(34),
", Offset1Value:  ",INDEX(SpatialOffsets[Offset 1 Value],$A1697),
", Offset1UnitID:  ",CHAR(34),INDEX(SpatialOffsets[Offset 1 Unit],$A1697),CHAR(34),
", Offset2Value:  ",INDEX(SpatialOffsets[Offset 2 Value],$A1697),
", Offset2UnitID:  ",CHAR(34),INDEX(SpatialOffsets[Offset 2 Unit],$A1697),CHAR(34),
", Offset3Value:  ",INDEX(SpatialOffsets[Offset 3 Value],$A1697),
", Offset3UnitID:  ",CHAR(34),INDEX(SpatialOffsets[Offset 3 Unit],$A1697),CHAR(34),,"}")))</f>
        <v>#REF!</v>
      </c>
      <c r="O1697" t="e">
        <f>IF(COUNTA(RelatedFeatures[])=0,"", IF(INDEX(RelatedFeatures[First Sampling Feature Code],$A1697)="","",
CONCATENATE("  - &amp;RelationID",TEXT($A1697,"0000"),
" {","SamplingFeatureID:  *SamplingFeatureID",TEXT(MATCH(INDEX(RelatedFeatures[First Sampling Feature Code],$A1697),SamplingFeatures[Feature Code],0),"0000"),
", RelationshipTypeCV:  ",CHAR(34),INDEX(RelatedFeatures[Relationship Type],$A1697),CHAR(34),
", RelatedFeatureID: *SamplingFeatureID",TEXT(MATCH(INDEX(RelatedFeatures[Second Sampling Feature Code],$A1697),SamplingFeatures[Feature Code],0),"0000"),
", SpatialOffsetID:  ",IF(INDEX(RelatedFeatures[Offset Number],$A1697)="","",CONCATENATE("*SpatialOffsetID",TEXT(INDEX(RelatedFeatures[Offset Number],$A1697),"0000"))),"}")))</f>
        <v>#REF!</v>
      </c>
      <c r="P1697" t="e">
        <f>IF(INDEX(Methods[Method Type],$A1697)="","",
CONCATENATE("  - &amp;MethodID",TEXT($A1697,"0000"),
" {","MethodTypeCV:  ",CHAR(34),INDEX(Methods[Method Type],$A1697),CHAR(34),
", MethodCode:  ",CHAR(34),INDEX(Methods[Method Code],$A1697),CHAR(34),
", MethodName:  ",CHAR(34),INDEX(Methods[Method Name],$A1697),CHAR(34),
", MethodDescription:  ",CHAR(34),INDEX(Methods[Method Description],$A1697),CHAR(34),
", MethodLink:  ",CHAR(34),INDEX(Methods[Method Link],$A1697),CHAR(34),
", OrganizationID: *OrganizationID",TEXT(MATCH(INDEX(Methods[Organization Name],$A1697),Organizations[Organization Name],0),"0000"),"}"))</f>
        <v>#REF!</v>
      </c>
      <c r="Q1697" t="e">
        <f>IF(INDEX(Variables[Variable Type],$A1697)="","",
CONCATENATE("  - &amp;VariableID",TEXT($A1697,"0000"),
" {","VariableTypeCV:  ",CHAR(34),INDEX(Variables[Variable Type],$A1697),CHAR(34),
", VariableCode:  ",CHAR(34),INDEX(Variables[Variable Code],$A1697),CHAR(34),
", VariableNameCV:  ",CHAR(34),INDEX(Variables[Variable Name],$A1697),CHAR(34),
", VariableDefinition:  ",CHAR(34),INDEX(Variables[Variable Definition],$A1697),CHAR(34),
", SpecciationCV:  ",CHAR(34),INDEX(Variables[Speciation],$A1697),CHAR(34),
", NoDataValue:  ",CHAR(34),INDEX(Variables[No Data Value],$A1697),CHAR(34),"}"))</f>
        <v>#REF!</v>
      </c>
    </row>
    <row r="1698" spans="1:17" x14ac:dyDescent="0.25">
      <c r="A1698">
        <v>1695</v>
      </c>
      <c r="D1698" t="e">
        <f>IF(INDEX(People[First Name],$A1698)="","",
CONCATENATE("  - &amp;PersonID",TEXT($A1698,"0000"),
" {","PersonFirstName:  ",CHAR(34),INDEX(People[First Name],$A1698),CHAR(34),
", PersonMiddleName:  ",CHAR(34),INDEX(People[Middle Name],$A1698),CHAR(34),
", PersonLastName:  ",CHAR(34),INDEX(People[Last Name],$A1698),CHAR(34),"}"))</f>
        <v>#REF!</v>
      </c>
      <c r="E1698" t="e">
        <f>IF(INDEX(Organizations[Organization Type '[CV']],$A1698)="","",
CONCATENATE("  - &amp;OrganizationID",TEXT($A1698,"0000"),
" {","OrganizationTypeCV:  ",CHAR(34),INDEX(Organizations[Organization Type '[CV']],$A1698),CHAR(34),
", OrganizationCode:  ",CHAR(34),INDEX(Organizations[Organization Code],$A1698),CHAR(34),
", OrganizationName:  ",CHAR(34),INDEX(Organizations[Organization Name],$A1698),CHAR(34),
", OrganizationDescription:  ",CHAR(34),INDEX(Organizations[Organization Description],$A1698),CHAR(34),
", OrganizationLink:  ",CHAR(34),INDEX(Organizations[Organization Link],$A1698),CHAR(34),"}"))</f>
        <v>#REF!</v>
      </c>
      <c r="F1698" t="e">
        <f>IF(INDEX(People[First Name],$A1698)="","",
CONCATENATE("  - &amp;AffiliationID",TEXT($A1698,"0000"),
" {PersonID: *PersonID",TEXT($A1698,"0000"),
", OrganizationID: *OrganizationID",TEXT(MATCH(INDEX(People[Organization Name],$A1698),Organizations[Organization Name],0),"0000"),
", IsPrimaryOrganizationContact: , AffiliationStartDate: , AffiliationEndDate: , PrimaryPhone: ",
", PrimaryEmail: ",CHAR(34),INDEX(People[Primary Email],$A1698),CHAR(34),
", PrimaryAddress: ",CHAR(34),INDEX(People[Primary Address],$A1698),CHAR(34),
", PersonLink: }"))</f>
        <v>#REF!</v>
      </c>
      <c r="H1698" t="e">
        <f>IF(COUNTA(CitationInformation)=0,"",IF(INDEX(AuthorList[Author Name],$A1698)="","",
CONCATENATE("  - &amp;AuthorListID",TEXT($A1698,"0000"),
"  {CitationID: *CitationID0001",
", PersonID: *PersonID",TEXT(MATCH(INDEX(AuthorList[Author Name],$A1698),People[Full Name],0),"0000"),
", AuthorOrder: ",INDEX(AuthorList[Author Number],$A1698),"}")))</f>
        <v>#REF!</v>
      </c>
      <c r="K1698" t="e">
        <f>IF(INDEX(SamplingFeatures[Feature Code],$A1698)="","",
CONCATENATE("  - &amp;SamplingFeatureID",TEXT($A1698,"0000"),
" {","SamplingFeatureUUID:  ",CHAR(34),INDEX(SamplingFeatures[Sampling Feature UUID],$A1698),CHAR(34),
", SamplingFeatureTypeCV:  ",CHAR(34),INDEX(SamplingFeatures[Sampling Feature Type],$A1698),CHAR(34),
", SamplingFeatureCode:  ",CHAR(34),INDEX(SamplingFeatures[Feature Code],$A1698),CHAR(34),
", SamplingFeatureName:  ",CHAR(34),INDEX(SamplingFeatures[Feature Name],$A1698),CHAR(34),
", SamplingFeatureDescription:  ",CHAR(34),INDEX(SamplingFeatures[Feature Description],$A1698),CHAR(34),
", SamplingFeatureGeotypeCV:  ",CHAR(34),INDEX(SamplingFeatures[Feature Geo Type],$A1698),CHAR(34),
", FeatureGeometry:  ",CHAR(34),INDEX(SamplingFeatures[Feature Geometry],$A1698),CHAR(34),
", Elevation_m:  ",CHAR(34),INDEX(SamplingFeatures[Elevation_m],$A1698),CHAR(34),
", ElevationDatumCV:  ",CHAR(34),ElevationDatum,CHAR(34),"}"))</f>
        <v>#REF!</v>
      </c>
      <c r="L1698" t="e">
        <f>IF(INDEX(SamplingFeatures[Sampling Feature Type],$A1698)&lt;&gt;"Site","",
CONCATENATE("  - &amp;SiteID",TEXT(SUMPRODUCT(--($L$3:$L1697&lt;&gt;"")),"0000"),
" {","SamplingFeatureID:  *SamplingFeatureID",TEXT($A1698,"0000"),
", SiteTypeCV:  ",CHAR(34),INDEX(Sites[Site Type],$A1698),CHAR(34),
", Latitude:  ",INDEX(Sites[Latitude],$A1698),
", Longitude:  ",INDEX(Sites[Longitude],$A1698),
", SRSName:  ",CHAR(34),LatLonDatum,CHAR(34),"}"))</f>
        <v>#REF!</v>
      </c>
      <c r="M1698" t="e">
        <f>IF(INDEX(SamplingFeatures[Sampling Feature Type],$A1698)&lt;&gt;"Specimen","",
CONCATENATE("  - &amp;SpecimenID",TEXT(SUMPRODUCT(--($M$3:$M1697&lt;&gt;"")),"0000"),
" {","SamplingFeatureID:  *SamplingFeatureID",TEXT($A1698,"0000"),
", SpecimenTypeCV:  ",CHAR(34),INDEX(Specimens[Specimen Type],$A1698),CHAR(34),
", SpecimenMediumCV:  ",INDEX(Specimens[Specimen Medium],$A1698),
", IsFieldSpecimen:  ",CHAR(34),INDEX(Specimens[Is Field Specimen?],$A1698),CHAR(34),"}"))</f>
        <v>#REF!</v>
      </c>
      <c r="N1698" t="e">
        <f>IF(COUNTA(SpatialOffsets[])=0,"", IF(INDEX(SpatialOffsets[Spatial Offset Type],$A1698)="","",
CONCATENATE("  - &amp;SpatialOffsetID",TEXT($A1698,"0000"),
" {","SpatialOffsetTypeCV:  ",CHAR(34),INDEX(SpatialOffsets[Spatial Offset Type],$A1698),CHAR(34),
", Offset1Value:  ",INDEX(SpatialOffsets[Offset 1 Value],$A1698),
", Offset1UnitID:  ",CHAR(34),INDEX(SpatialOffsets[Offset 1 Unit],$A1698),CHAR(34),
", Offset2Value:  ",INDEX(SpatialOffsets[Offset 2 Value],$A1698),
", Offset2UnitID:  ",CHAR(34),INDEX(SpatialOffsets[Offset 2 Unit],$A1698),CHAR(34),
", Offset3Value:  ",INDEX(SpatialOffsets[Offset 3 Value],$A1698),
", Offset3UnitID:  ",CHAR(34),INDEX(SpatialOffsets[Offset 3 Unit],$A1698),CHAR(34),,"}")))</f>
        <v>#REF!</v>
      </c>
      <c r="O1698" t="e">
        <f>IF(COUNTA(RelatedFeatures[])=0,"", IF(INDEX(RelatedFeatures[First Sampling Feature Code],$A1698)="","",
CONCATENATE("  - &amp;RelationID",TEXT($A1698,"0000"),
" {","SamplingFeatureID:  *SamplingFeatureID",TEXT(MATCH(INDEX(RelatedFeatures[First Sampling Feature Code],$A1698),SamplingFeatures[Feature Code],0),"0000"),
", RelationshipTypeCV:  ",CHAR(34),INDEX(RelatedFeatures[Relationship Type],$A1698),CHAR(34),
", RelatedFeatureID: *SamplingFeatureID",TEXT(MATCH(INDEX(RelatedFeatures[Second Sampling Feature Code],$A1698),SamplingFeatures[Feature Code],0),"0000"),
", SpatialOffsetID:  ",IF(INDEX(RelatedFeatures[Offset Number],$A1698)="","",CONCATENATE("*SpatialOffsetID",TEXT(INDEX(RelatedFeatures[Offset Number],$A1698),"0000"))),"}")))</f>
        <v>#REF!</v>
      </c>
      <c r="P1698" t="e">
        <f>IF(INDEX(Methods[Method Type],$A1698)="","",
CONCATENATE("  - &amp;MethodID",TEXT($A1698,"0000"),
" {","MethodTypeCV:  ",CHAR(34),INDEX(Methods[Method Type],$A1698),CHAR(34),
", MethodCode:  ",CHAR(34),INDEX(Methods[Method Code],$A1698),CHAR(34),
", MethodName:  ",CHAR(34),INDEX(Methods[Method Name],$A1698),CHAR(34),
", MethodDescription:  ",CHAR(34),INDEX(Methods[Method Description],$A1698),CHAR(34),
", MethodLink:  ",CHAR(34),INDEX(Methods[Method Link],$A1698),CHAR(34),
", OrganizationID: *OrganizationID",TEXT(MATCH(INDEX(Methods[Organization Name],$A1698),Organizations[Organization Name],0),"0000"),"}"))</f>
        <v>#REF!</v>
      </c>
      <c r="Q1698" t="e">
        <f>IF(INDEX(Variables[Variable Type],$A1698)="","",
CONCATENATE("  - &amp;VariableID",TEXT($A1698,"0000"),
" {","VariableTypeCV:  ",CHAR(34),INDEX(Variables[Variable Type],$A1698),CHAR(34),
", VariableCode:  ",CHAR(34),INDEX(Variables[Variable Code],$A1698),CHAR(34),
", VariableNameCV:  ",CHAR(34),INDEX(Variables[Variable Name],$A1698),CHAR(34),
", VariableDefinition:  ",CHAR(34),INDEX(Variables[Variable Definition],$A1698),CHAR(34),
", SpecciationCV:  ",CHAR(34),INDEX(Variables[Speciation],$A1698),CHAR(34),
", NoDataValue:  ",CHAR(34),INDEX(Variables[No Data Value],$A1698),CHAR(34),"}"))</f>
        <v>#REF!</v>
      </c>
    </row>
    <row r="1699" spans="1:17" x14ac:dyDescent="0.25">
      <c r="A1699">
        <v>1696</v>
      </c>
      <c r="D1699" t="e">
        <f>IF(INDEX(People[First Name],$A1699)="","",
CONCATENATE("  - &amp;PersonID",TEXT($A1699,"0000"),
" {","PersonFirstName:  ",CHAR(34),INDEX(People[First Name],$A1699),CHAR(34),
", PersonMiddleName:  ",CHAR(34),INDEX(People[Middle Name],$A1699),CHAR(34),
", PersonLastName:  ",CHAR(34),INDEX(People[Last Name],$A1699),CHAR(34),"}"))</f>
        <v>#REF!</v>
      </c>
      <c r="E1699" t="e">
        <f>IF(INDEX(Organizations[Organization Type '[CV']],$A1699)="","",
CONCATENATE("  - &amp;OrganizationID",TEXT($A1699,"0000"),
" {","OrganizationTypeCV:  ",CHAR(34),INDEX(Organizations[Organization Type '[CV']],$A1699),CHAR(34),
", OrganizationCode:  ",CHAR(34),INDEX(Organizations[Organization Code],$A1699),CHAR(34),
", OrganizationName:  ",CHAR(34),INDEX(Organizations[Organization Name],$A1699),CHAR(34),
", OrganizationDescription:  ",CHAR(34),INDEX(Organizations[Organization Description],$A1699),CHAR(34),
", OrganizationLink:  ",CHAR(34),INDEX(Organizations[Organization Link],$A1699),CHAR(34),"}"))</f>
        <v>#REF!</v>
      </c>
      <c r="F1699" t="e">
        <f>IF(INDEX(People[First Name],$A1699)="","",
CONCATENATE("  - &amp;AffiliationID",TEXT($A1699,"0000"),
" {PersonID: *PersonID",TEXT($A1699,"0000"),
", OrganizationID: *OrganizationID",TEXT(MATCH(INDEX(People[Organization Name],$A1699),Organizations[Organization Name],0),"0000"),
", IsPrimaryOrganizationContact: , AffiliationStartDate: , AffiliationEndDate: , PrimaryPhone: ",
", PrimaryEmail: ",CHAR(34),INDEX(People[Primary Email],$A1699),CHAR(34),
", PrimaryAddress: ",CHAR(34),INDEX(People[Primary Address],$A1699),CHAR(34),
", PersonLink: }"))</f>
        <v>#REF!</v>
      </c>
      <c r="H1699" t="e">
        <f>IF(COUNTA(CitationInformation)=0,"",IF(INDEX(AuthorList[Author Name],$A1699)="","",
CONCATENATE("  - &amp;AuthorListID",TEXT($A1699,"0000"),
"  {CitationID: *CitationID0001",
", PersonID: *PersonID",TEXT(MATCH(INDEX(AuthorList[Author Name],$A1699),People[Full Name],0),"0000"),
", AuthorOrder: ",INDEX(AuthorList[Author Number],$A1699),"}")))</f>
        <v>#REF!</v>
      </c>
      <c r="K1699" t="e">
        <f>IF(INDEX(SamplingFeatures[Feature Code],$A1699)="","",
CONCATENATE("  - &amp;SamplingFeatureID",TEXT($A1699,"0000"),
" {","SamplingFeatureUUID:  ",CHAR(34),INDEX(SamplingFeatures[Sampling Feature UUID],$A1699),CHAR(34),
", SamplingFeatureTypeCV:  ",CHAR(34),INDEX(SamplingFeatures[Sampling Feature Type],$A1699),CHAR(34),
", SamplingFeatureCode:  ",CHAR(34),INDEX(SamplingFeatures[Feature Code],$A1699),CHAR(34),
", SamplingFeatureName:  ",CHAR(34),INDEX(SamplingFeatures[Feature Name],$A1699),CHAR(34),
", SamplingFeatureDescription:  ",CHAR(34),INDEX(SamplingFeatures[Feature Description],$A1699),CHAR(34),
", SamplingFeatureGeotypeCV:  ",CHAR(34),INDEX(SamplingFeatures[Feature Geo Type],$A1699),CHAR(34),
", FeatureGeometry:  ",CHAR(34),INDEX(SamplingFeatures[Feature Geometry],$A1699),CHAR(34),
", Elevation_m:  ",CHAR(34),INDEX(SamplingFeatures[Elevation_m],$A1699),CHAR(34),
", ElevationDatumCV:  ",CHAR(34),ElevationDatum,CHAR(34),"}"))</f>
        <v>#REF!</v>
      </c>
      <c r="L1699" t="e">
        <f>IF(INDEX(SamplingFeatures[Sampling Feature Type],$A1699)&lt;&gt;"Site","",
CONCATENATE("  - &amp;SiteID",TEXT(SUMPRODUCT(--($L$3:$L1698&lt;&gt;"")),"0000"),
" {","SamplingFeatureID:  *SamplingFeatureID",TEXT($A1699,"0000"),
", SiteTypeCV:  ",CHAR(34),INDEX(Sites[Site Type],$A1699),CHAR(34),
", Latitude:  ",INDEX(Sites[Latitude],$A1699),
", Longitude:  ",INDEX(Sites[Longitude],$A1699),
", SRSName:  ",CHAR(34),LatLonDatum,CHAR(34),"}"))</f>
        <v>#REF!</v>
      </c>
      <c r="M1699" t="e">
        <f>IF(INDEX(SamplingFeatures[Sampling Feature Type],$A1699)&lt;&gt;"Specimen","",
CONCATENATE("  - &amp;SpecimenID",TEXT(SUMPRODUCT(--($M$3:$M1698&lt;&gt;"")),"0000"),
" {","SamplingFeatureID:  *SamplingFeatureID",TEXT($A1699,"0000"),
", SpecimenTypeCV:  ",CHAR(34),INDEX(Specimens[Specimen Type],$A1699),CHAR(34),
", SpecimenMediumCV:  ",INDEX(Specimens[Specimen Medium],$A1699),
", IsFieldSpecimen:  ",CHAR(34),INDEX(Specimens[Is Field Specimen?],$A1699),CHAR(34),"}"))</f>
        <v>#REF!</v>
      </c>
      <c r="N1699" t="e">
        <f>IF(COUNTA(SpatialOffsets[])=0,"", IF(INDEX(SpatialOffsets[Spatial Offset Type],$A1699)="","",
CONCATENATE("  - &amp;SpatialOffsetID",TEXT($A1699,"0000"),
" {","SpatialOffsetTypeCV:  ",CHAR(34),INDEX(SpatialOffsets[Spatial Offset Type],$A1699),CHAR(34),
", Offset1Value:  ",INDEX(SpatialOffsets[Offset 1 Value],$A1699),
", Offset1UnitID:  ",CHAR(34),INDEX(SpatialOffsets[Offset 1 Unit],$A1699),CHAR(34),
", Offset2Value:  ",INDEX(SpatialOffsets[Offset 2 Value],$A1699),
", Offset2UnitID:  ",CHAR(34),INDEX(SpatialOffsets[Offset 2 Unit],$A1699),CHAR(34),
", Offset3Value:  ",INDEX(SpatialOffsets[Offset 3 Value],$A1699),
", Offset3UnitID:  ",CHAR(34),INDEX(SpatialOffsets[Offset 3 Unit],$A1699),CHAR(34),,"}")))</f>
        <v>#REF!</v>
      </c>
      <c r="O1699" t="e">
        <f>IF(COUNTA(RelatedFeatures[])=0,"", IF(INDEX(RelatedFeatures[First Sampling Feature Code],$A1699)="","",
CONCATENATE("  - &amp;RelationID",TEXT($A1699,"0000"),
" {","SamplingFeatureID:  *SamplingFeatureID",TEXT(MATCH(INDEX(RelatedFeatures[First Sampling Feature Code],$A1699),SamplingFeatures[Feature Code],0),"0000"),
", RelationshipTypeCV:  ",CHAR(34),INDEX(RelatedFeatures[Relationship Type],$A1699),CHAR(34),
", RelatedFeatureID: *SamplingFeatureID",TEXT(MATCH(INDEX(RelatedFeatures[Second Sampling Feature Code],$A1699),SamplingFeatures[Feature Code],0),"0000"),
", SpatialOffsetID:  ",IF(INDEX(RelatedFeatures[Offset Number],$A1699)="","",CONCATENATE("*SpatialOffsetID",TEXT(INDEX(RelatedFeatures[Offset Number],$A1699),"0000"))),"}")))</f>
        <v>#REF!</v>
      </c>
      <c r="P1699" t="e">
        <f>IF(INDEX(Methods[Method Type],$A1699)="","",
CONCATENATE("  - &amp;MethodID",TEXT($A1699,"0000"),
" {","MethodTypeCV:  ",CHAR(34),INDEX(Methods[Method Type],$A1699),CHAR(34),
", MethodCode:  ",CHAR(34),INDEX(Methods[Method Code],$A1699),CHAR(34),
", MethodName:  ",CHAR(34),INDEX(Methods[Method Name],$A1699),CHAR(34),
", MethodDescription:  ",CHAR(34),INDEX(Methods[Method Description],$A1699),CHAR(34),
", MethodLink:  ",CHAR(34),INDEX(Methods[Method Link],$A1699),CHAR(34),
", OrganizationID: *OrganizationID",TEXT(MATCH(INDEX(Methods[Organization Name],$A1699),Organizations[Organization Name],0),"0000"),"}"))</f>
        <v>#REF!</v>
      </c>
      <c r="Q1699" t="e">
        <f>IF(INDEX(Variables[Variable Type],$A1699)="","",
CONCATENATE("  - &amp;VariableID",TEXT($A1699,"0000"),
" {","VariableTypeCV:  ",CHAR(34),INDEX(Variables[Variable Type],$A1699),CHAR(34),
", VariableCode:  ",CHAR(34),INDEX(Variables[Variable Code],$A1699),CHAR(34),
", VariableNameCV:  ",CHAR(34),INDEX(Variables[Variable Name],$A1699),CHAR(34),
", VariableDefinition:  ",CHAR(34),INDEX(Variables[Variable Definition],$A1699),CHAR(34),
", SpecciationCV:  ",CHAR(34),INDEX(Variables[Speciation],$A1699),CHAR(34),
", NoDataValue:  ",CHAR(34),INDEX(Variables[No Data Value],$A1699),CHAR(34),"}"))</f>
        <v>#REF!</v>
      </c>
    </row>
    <row r="1700" spans="1:17" x14ac:dyDescent="0.25">
      <c r="A1700">
        <v>1697</v>
      </c>
      <c r="D1700" t="e">
        <f>IF(INDEX(People[First Name],$A1700)="","",
CONCATENATE("  - &amp;PersonID",TEXT($A1700,"0000"),
" {","PersonFirstName:  ",CHAR(34),INDEX(People[First Name],$A1700),CHAR(34),
", PersonMiddleName:  ",CHAR(34),INDEX(People[Middle Name],$A1700),CHAR(34),
", PersonLastName:  ",CHAR(34),INDEX(People[Last Name],$A1700),CHAR(34),"}"))</f>
        <v>#REF!</v>
      </c>
      <c r="E1700" t="e">
        <f>IF(INDEX(Organizations[Organization Type '[CV']],$A1700)="","",
CONCATENATE("  - &amp;OrganizationID",TEXT($A1700,"0000"),
" {","OrganizationTypeCV:  ",CHAR(34),INDEX(Organizations[Organization Type '[CV']],$A1700),CHAR(34),
", OrganizationCode:  ",CHAR(34),INDEX(Organizations[Organization Code],$A1700),CHAR(34),
", OrganizationName:  ",CHAR(34),INDEX(Organizations[Organization Name],$A1700),CHAR(34),
", OrganizationDescription:  ",CHAR(34),INDEX(Organizations[Organization Description],$A1700),CHAR(34),
", OrganizationLink:  ",CHAR(34),INDEX(Organizations[Organization Link],$A1700),CHAR(34),"}"))</f>
        <v>#REF!</v>
      </c>
      <c r="F1700" t="e">
        <f>IF(INDEX(People[First Name],$A1700)="","",
CONCATENATE("  - &amp;AffiliationID",TEXT($A1700,"0000"),
" {PersonID: *PersonID",TEXT($A1700,"0000"),
", OrganizationID: *OrganizationID",TEXT(MATCH(INDEX(People[Organization Name],$A1700),Organizations[Organization Name],0),"0000"),
", IsPrimaryOrganizationContact: , AffiliationStartDate: , AffiliationEndDate: , PrimaryPhone: ",
", PrimaryEmail: ",CHAR(34),INDEX(People[Primary Email],$A1700),CHAR(34),
", PrimaryAddress: ",CHAR(34),INDEX(People[Primary Address],$A1700),CHAR(34),
", PersonLink: }"))</f>
        <v>#REF!</v>
      </c>
      <c r="H1700" t="e">
        <f>IF(COUNTA(CitationInformation)=0,"",IF(INDEX(AuthorList[Author Name],$A1700)="","",
CONCATENATE("  - &amp;AuthorListID",TEXT($A1700,"0000"),
"  {CitationID: *CitationID0001",
", PersonID: *PersonID",TEXT(MATCH(INDEX(AuthorList[Author Name],$A1700),People[Full Name],0),"0000"),
", AuthorOrder: ",INDEX(AuthorList[Author Number],$A1700),"}")))</f>
        <v>#REF!</v>
      </c>
      <c r="K1700" t="e">
        <f>IF(INDEX(SamplingFeatures[Feature Code],$A1700)="","",
CONCATENATE("  - &amp;SamplingFeatureID",TEXT($A1700,"0000"),
" {","SamplingFeatureUUID:  ",CHAR(34),INDEX(SamplingFeatures[Sampling Feature UUID],$A1700),CHAR(34),
", SamplingFeatureTypeCV:  ",CHAR(34),INDEX(SamplingFeatures[Sampling Feature Type],$A1700),CHAR(34),
", SamplingFeatureCode:  ",CHAR(34),INDEX(SamplingFeatures[Feature Code],$A1700),CHAR(34),
", SamplingFeatureName:  ",CHAR(34),INDEX(SamplingFeatures[Feature Name],$A1700),CHAR(34),
", SamplingFeatureDescription:  ",CHAR(34),INDEX(SamplingFeatures[Feature Description],$A1700),CHAR(34),
", SamplingFeatureGeotypeCV:  ",CHAR(34),INDEX(SamplingFeatures[Feature Geo Type],$A1700),CHAR(34),
", FeatureGeometry:  ",CHAR(34),INDEX(SamplingFeatures[Feature Geometry],$A1700),CHAR(34),
", Elevation_m:  ",CHAR(34),INDEX(SamplingFeatures[Elevation_m],$A1700),CHAR(34),
", ElevationDatumCV:  ",CHAR(34),ElevationDatum,CHAR(34),"}"))</f>
        <v>#REF!</v>
      </c>
      <c r="L1700" t="e">
        <f>IF(INDEX(SamplingFeatures[Sampling Feature Type],$A1700)&lt;&gt;"Site","",
CONCATENATE("  - &amp;SiteID",TEXT(SUMPRODUCT(--($L$3:$L1699&lt;&gt;"")),"0000"),
" {","SamplingFeatureID:  *SamplingFeatureID",TEXT($A1700,"0000"),
", SiteTypeCV:  ",CHAR(34),INDEX(Sites[Site Type],$A1700),CHAR(34),
", Latitude:  ",INDEX(Sites[Latitude],$A1700),
", Longitude:  ",INDEX(Sites[Longitude],$A1700),
", SRSName:  ",CHAR(34),LatLonDatum,CHAR(34),"}"))</f>
        <v>#REF!</v>
      </c>
      <c r="M1700" t="e">
        <f>IF(INDEX(SamplingFeatures[Sampling Feature Type],$A1700)&lt;&gt;"Specimen","",
CONCATENATE("  - &amp;SpecimenID",TEXT(SUMPRODUCT(--($M$3:$M1699&lt;&gt;"")),"0000"),
" {","SamplingFeatureID:  *SamplingFeatureID",TEXT($A1700,"0000"),
", SpecimenTypeCV:  ",CHAR(34),INDEX(Specimens[Specimen Type],$A1700),CHAR(34),
", SpecimenMediumCV:  ",INDEX(Specimens[Specimen Medium],$A1700),
", IsFieldSpecimen:  ",CHAR(34),INDEX(Specimens[Is Field Specimen?],$A1700),CHAR(34),"}"))</f>
        <v>#REF!</v>
      </c>
      <c r="N1700" t="e">
        <f>IF(COUNTA(SpatialOffsets[])=0,"", IF(INDEX(SpatialOffsets[Spatial Offset Type],$A1700)="","",
CONCATENATE("  - &amp;SpatialOffsetID",TEXT($A1700,"0000"),
" {","SpatialOffsetTypeCV:  ",CHAR(34),INDEX(SpatialOffsets[Spatial Offset Type],$A1700),CHAR(34),
", Offset1Value:  ",INDEX(SpatialOffsets[Offset 1 Value],$A1700),
", Offset1UnitID:  ",CHAR(34),INDEX(SpatialOffsets[Offset 1 Unit],$A1700),CHAR(34),
", Offset2Value:  ",INDEX(SpatialOffsets[Offset 2 Value],$A1700),
", Offset2UnitID:  ",CHAR(34),INDEX(SpatialOffsets[Offset 2 Unit],$A1700),CHAR(34),
", Offset3Value:  ",INDEX(SpatialOffsets[Offset 3 Value],$A1700),
", Offset3UnitID:  ",CHAR(34),INDEX(SpatialOffsets[Offset 3 Unit],$A1700),CHAR(34),,"}")))</f>
        <v>#REF!</v>
      </c>
      <c r="O1700" t="e">
        <f>IF(COUNTA(RelatedFeatures[])=0,"", IF(INDEX(RelatedFeatures[First Sampling Feature Code],$A1700)="","",
CONCATENATE("  - &amp;RelationID",TEXT($A1700,"0000"),
" {","SamplingFeatureID:  *SamplingFeatureID",TEXT(MATCH(INDEX(RelatedFeatures[First Sampling Feature Code],$A1700),SamplingFeatures[Feature Code],0),"0000"),
", RelationshipTypeCV:  ",CHAR(34),INDEX(RelatedFeatures[Relationship Type],$A1700),CHAR(34),
", RelatedFeatureID: *SamplingFeatureID",TEXT(MATCH(INDEX(RelatedFeatures[Second Sampling Feature Code],$A1700),SamplingFeatures[Feature Code],0),"0000"),
", SpatialOffsetID:  ",IF(INDEX(RelatedFeatures[Offset Number],$A1700)="","",CONCATENATE("*SpatialOffsetID",TEXT(INDEX(RelatedFeatures[Offset Number],$A1700),"0000"))),"}")))</f>
        <v>#REF!</v>
      </c>
      <c r="P1700" t="e">
        <f>IF(INDEX(Methods[Method Type],$A1700)="","",
CONCATENATE("  - &amp;MethodID",TEXT($A1700,"0000"),
" {","MethodTypeCV:  ",CHAR(34),INDEX(Methods[Method Type],$A1700),CHAR(34),
", MethodCode:  ",CHAR(34),INDEX(Methods[Method Code],$A1700),CHAR(34),
", MethodName:  ",CHAR(34),INDEX(Methods[Method Name],$A1700),CHAR(34),
", MethodDescription:  ",CHAR(34),INDEX(Methods[Method Description],$A1700),CHAR(34),
", MethodLink:  ",CHAR(34),INDEX(Methods[Method Link],$A1700),CHAR(34),
", OrganizationID: *OrganizationID",TEXT(MATCH(INDEX(Methods[Organization Name],$A1700),Organizations[Organization Name],0),"0000"),"}"))</f>
        <v>#REF!</v>
      </c>
      <c r="Q1700" t="e">
        <f>IF(INDEX(Variables[Variable Type],$A1700)="","",
CONCATENATE("  - &amp;VariableID",TEXT($A1700,"0000"),
" {","VariableTypeCV:  ",CHAR(34),INDEX(Variables[Variable Type],$A1700),CHAR(34),
", VariableCode:  ",CHAR(34),INDEX(Variables[Variable Code],$A1700),CHAR(34),
", VariableNameCV:  ",CHAR(34),INDEX(Variables[Variable Name],$A1700),CHAR(34),
", VariableDefinition:  ",CHAR(34),INDEX(Variables[Variable Definition],$A1700),CHAR(34),
", SpecciationCV:  ",CHAR(34),INDEX(Variables[Speciation],$A1700),CHAR(34),
", NoDataValue:  ",CHAR(34),INDEX(Variables[No Data Value],$A1700),CHAR(34),"}"))</f>
        <v>#REF!</v>
      </c>
    </row>
    <row r="1701" spans="1:17" x14ac:dyDescent="0.25">
      <c r="A1701">
        <v>1698</v>
      </c>
      <c r="D1701" t="e">
        <f>IF(INDEX(People[First Name],$A1701)="","",
CONCATENATE("  - &amp;PersonID",TEXT($A1701,"0000"),
" {","PersonFirstName:  ",CHAR(34),INDEX(People[First Name],$A1701),CHAR(34),
", PersonMiddleName:  ",CHAR(34),INDEX(People[Middle Name],$A1701),CHAR(34),
", PersonLastName:  ",CHAR(34),INDEX(People[Last Name],$A1701),CHAR(34),"}"))</f>
        <v>#REF!</v>
      </c>
      <c r="E1701" t="e">
        <f>IF(INDEX(Organizations[Organization Type '[CV']],$A1701)="","",
CONCATENATE("  - &amp;OrganizationID",TEXT($A1701,"0000"),
" {","OrganizationTypeCV:  ",CHAR(34),INDEX(Organizations[Organization Type '[CV']],$A1701),CHAR(34),
", OrganizationCode:  ",CHAR(34),INDEX(Organizations[Organization Code],$A1701),CHAR(34),
", OrganizationName:  ",CHAR(34),INDEX(Organizations[Organization Name],$A1701),CHAR(34),
", OrganizationDescription:  ",CHAR(34),INDEX(Organizations[Organization Description],$A1701),CHAR(34),
", OrganizationLink:  ",CHAR(34),INDEX(Organizations[Organization Link],$A1701),CHAR(34),"}"))</f>
        <v>#REF!</v>
      </c>
      <c r="F1701" t="e">
        <f>IF(INDEX(People[First Name],$A1701)="","",
CONCATENATE("  - &amp;AffiliationID",TEXT($A1701,"0000"),
" {PersonID: *PersonID",TEXT($A1701,"0000"),
", OrganizationID: *OrganizationID",TEXT(MATCH(INDEX(People[Organization Name],$A1701),Organizations[Organization Name],0),"0000"),
", IsPrimaryOrganizationContact: , AffiliationStartDate: , AffiliationEndDate: , PrimaryPhone: ",
", PrimaryEmail: ",CHAR(34),INDEX(People[Primary Email],$A1701),CHAR(34),
", PrimaryAddress: ",CHAR(34),INDEX(People[Primary Address],$A1701),CHAR(34),
", PersonLink: }"))</f>
        <v>#REF!</v>
      </c>
      <c r="H1701" t="e">
        <f>IF(COUNTA(CitationInformation)=0,"",IF(INDEX(AuthorList[Author Name],$A1701)="","",
CONCATENATE("  - &amp;AuthorListID",TEXT($A1701,"0000"),
"  {CitationID: *CitationID0001",
", PersonID: *PersonID",TEXT(MATCH(INDEX(AuthorList[Author Name],$A1701),People[Full Name],0),"0000"),
", AuthorOrder: ",INDEX(AuthorList[Author Number],$A1701),"}")))</f>
        <v>#REF!</v>
      </c>
      <c r="K1701" t="e">
        <f>IF(INDEX(SamplingFeatures[Feature Code],$A1701)="","",
CONCATENATE("  - &amp;SamplingFeatureID",TEXT($A1701,"0000"),
" {","SamplingFeatureUUID:  ",CHAR(34),INDEX(SamplingFeatures[Sampling Feature UUID],$A1701),CHAR(34),
", SamplingFeatureTypeCV:  ",CHAR(34),INDEX(SamplingFeatures[Sampling Feature Type],$A1701),CHAR(34),
", SamplingFeatureCode:  ",CHAR(34),INDEX(SamplingFeatures[Feature Code],$A1701),CHAR(34),
", SamplingFeatureName:  ",CHAR(34),INDEX(SamplingFeatures[Feature Name],$A1701),CHAR(34),
", SamplingFeatureDescription:  ",CHAR(34),INDEX(SamplingFeatures[Feature Description],$A1701),CHAR(34),
", SamplingFeatureGeotypeCV:  ",CHAR(34),INDEX(SamplingFeatures[Feature Geo Type],$A1701),CHAR(34),
", FeatureGeometry:  ",CHAR(34),INDEX(SamplingFeatures[Feature Geometry],$A1701),CHAR(34),
", Elevation_m:  ",CHAR(34),INDEX(SamplingFeatures[Elevation_m],$A1701),CHAR(34),
", ElevationDatumCV:  ",CHAR(34),ElevationDatum,CHAR(34),"}"))</f>
        <v>#REF!</v>
      </c>
      <c r="L1701" t="e">
        <f>IF(INDEX(SamplingFeatures[Sampling Feature Type],$A1701)&lt;&gt;"Site","",
CONCATENATE("  - &amp;SiteID",TEXT(SUMPRODUCT(--($L$3:$L1700&lt;&gt;"")),"0000"),
" {","SamplingFeatureID:  *SamplingFeatureID",TEXT($A1701,"0000"),
", SiteTypeCV:  ",CHAR(34),INDEX(Sites[Site Type],$A1701),CHAR(34),
", Latitude:  ",INDEX(Sites[Latitude],$A1701),
", Longitude:  ",INDEX(Sites[Longitude],$A1701),
", SRSName:  ",CHAR(34),LatLonDatum,CHAR(34),"}"))</f>
        <v>#REF!</v>
      </c>
      <c r="M1701" t="e">
        <f>IF(INDEX(SamplingFeatures[Sampling Feature Type],$A1701)&lt;&gt;"Specimen","",
CONCATENATE("  - &amp;SpecimenID",TEXT(SUMPRODUCT(--($M$3:$M1700&lt;&gt;"")),"0000"),
" {","SamplingFeatureID:  *SamplingFeatureID",TEXT($A1701,"0000"),
", SpecimenTypeCV:  ",CHAR(34),INDEX(Specimens[Specimen Type],$A1701),CHAR(34),
", SpecimenMediumCV:  ",INDEX(Specimens[Specimen Medium],$A1701),
", IsFieldSpecimen:  ",CHAR(34),INDEX(Specimens[Is Field Specimen?],$A1701),CHAR(34),"}"))</f>
        <v>#REF!</v>
      </c>
      <c r="N1701" t="e">
        <f>IF(COUNTA(SpatialOffsets[])=0,"", IF(INDEX(SpatialOffsets[Spatial Offset Type],$A1701)="","",
CONCATENATE("  - &amp;SpatialOffsetID",TEXT($A1701,"0000"),
" {","SpatialOffsetTypeCV:  ",CHAR(34),INDEX(SpatialOffsets[Spatial Offset Type],$A1701),CHAR(34),
", Offset1Value:  ",INDEX(SpatialOffsets[Offset 1 Value],$A1701),
", Offset1UnitID:  ",CHAR(34),INDEX(SpatialOffsets[Offset 1 Unit],$A1701),CHAR(34),
", Offset2Value:  ",INDEX(SpatialOffsets[Offset 2 Value],$A1701),
", Offset2UnitID:  ",CHAR(34),INDEX(SpatialOffsets[Offset 2 Unit],$A1701),CHAR(34),
", Offset3Value:  ",INDEX(SpatialOffsets[Offset 3 Value],$A1701),
", Offset3UnitID:  ",CHAR(34),INDEX(SpatialOffsets[Offset 3 Unit],$A1701),CHAR(34),,"}")))</f>
        <v>#REF!</v>
      </c>
      <c r="O1701" t="e">
        <f>IF(COUNTA(RelatedFeatures[])=0,"", IF(INDEX(RelatedFeatures[First Sampling Feature Code],$A1701)="","",
CONCATENATE("  - &amp;RelationID",TEXT($A1701,"0000"),
" {","SamplingFeatureID:  *SamplingFeatureID",TEXT(MATCH(INDEX(RelatedFeatures[First Sampling Feature Code],$A1701),SamplingFeatures[Feature Code],0),"0000"),
", RelationshipTypeCV:  ",CHAR(34),INDEX(RelatedFeatures[Relationship Type],$A1701),CHAR(34),
", RelatedFeatureID: *SamplingFeatureID",TEXT(MATCH(INDEX(RelatedFeatures[Second Sampling Feature Code],$A1701),SamplingFeatures[Feature Code],0),"0000"),
", SpatialOffsetID:  ",IF(INDEX(RelatedFeatures[Offset Number],$A1701)="","",CONCATENATE("*SpatialOffsetID",TEXT(INDEX(RelatedFeatures[Offset Number],$A1701),"0000"))),"}")))</f>
        <v>#REF!</v>
      </c>
      <c r="P1701" t="e">
        <f>IF(INDEX(Methods[Method Type],$A1701)="","",
CONCATENATE("  - &amp;MethodID",TEXT($A1701,"0000"),
" {","MethodTypeCV:  ",CHAR(34),INDEX(Methods[Method Type],$A1701),CHAR(34),
", MethodCode:  ",CHAR(34),INDEX(Methods[Method Code],$A1701),CHAR(34),
", MethodName:  ",CHAR(34),INDEX(Methods[Method Name],$A1701),CHAR(34),
", MethodDescription:  ",CHAR(34),INDEX(Methods[Method Description],$A1701),CHAR(34),
", MethodLink:  ",CHAR(34),INDEX(Methods[Method Link],$A1701),CHAR(34),
", OrganizationID: *OrganizationID",TEXT(MATCH(INDEX(Methods[Organization Name],$A1701),Organizations[Organization Name],0),"0000"),"}"))</f>
        <v>#REF!</v>
      </c>
      <c r="Q1701" t="e">
        <f>IF(INDEX(Variables[Variable Type],$A1701)="","",
CONCATENATE("  - &amp;VariableID",TEXT($A1701,"0000"),
" {","VariableTypeCV:  ",CHAR(34),INDEX(Variables[Variable Type],$A1701),CHAR(34),
", VariableCode:  ",CHAR(34),INDEX(Variables[Variable Code],$A1701),CHAR(34),
", VariableNameCV:  ",CHAR(34),INDEX(Variables[Variable Name],$A1701),CHAR(34),
", VariableDefinition:  ",CHAR(34),INDEX(Variables[Variable Definition],$A1701),CHAR(34),
", SpecciationCV:  ",CHAR(34),INDEX(Variables[Speciation],$A1701),CHAR(34),
", NoDataValue:  ",CHAR(34),INDEX(Variables[No Data Value],$A1701),CHAR(34),"}"))</f>
        <v>#REF!</v>
      </c>
    </row>
    <row r="1702" spans="1:17" x14ac:dyDescent="0.25">
      <c r="A1702">
        <v>1699</v>
      </c>
      <c r="D1702" t="e">
        <f>IF(INDEX(People[First Name],$A1702)="","",
CONCATENATE("  - &amp;PersonID",TEXT($A1702,"0000"),
" {","PersonFirstName:  ",CHAR(34),INDEX(People[First Name],$A1702),CHAR(34),
", PersonMiddleName:  ",CHAR(34),INDEX(People[Middle Name],$A1702),CHAR(34),
", PersonLastName:  ",CHAR(34),INDEX(People[Last Name],$A1702),CHAR(34),"}"))</f>
        <v>#REF!</v>
      </c>
      <c r="E1702" t="e">
        <f>IF(INDEX(Organizations[Organization Type '[CV']],$A1702)="","",
CONCATENATE("  - &amp;OrganizationID",TEXT($A1702,"0000"),
" {","OrganizationTypeCV:  ",CHAR(34),INDEX(Organizations[Organization Type '[CV']],$A1702),CHAR(34),
", OrganizationCode:  ",CHAR(34),INDEX(Organizations[Organization Code],$A1702),CHAR(34),
", OrganizationName:  ",CHAR(34),INDEX(Organizations[Organization Name],$A1702),CHAR(34),
", OrganizationDescription:  ",CHAR(34),INDEX(Organizations[Organization Description],$A1702),CHAR(34),
", OrganizationLink:  ",CHAR(34),INDEX(Organizations[Organization Link],$A1702),CHAR(34),"}"))</f>
        <v>#REF!</v>
      </c>
      <c r="F1702" t="e">
        <f>IF(INDEX(People[First Name],$A1702)="","",
CONCATENATE("  - &amp;AffiliationID",TEXT($A1702,"0000"),
" {PersonID: *PersonID",TEXT($A1702,"0000"),
", OrganizationID: *OrganizationID",TEXT(MATCH(INDEX(People[Organization Name],$A1702),Organizations[Organization Name],0),"0000"),
", IsPrimaryOrganizationContact: , AffiliationStartDate: , AffiliationEndDate: , PrimaryPhone: ",
", PrimaryEmail: ",CHAR(34),INDEX(People[Primary Email],$A1702),CHAR(34),
", PrimaryAddress: ",CHAR(34),INDEX(People[Primary Address],$A1702),CHAR(34),
", PersonLink: }"))</f>
        <v>#REF!</v>
      </c>
      <c r="H1702" t="e">
        <f>IF(COUNTA(CitationInformation)=0,"",IF(INDEX(AuthorList[Author Name],$A1702)="","",
CONCATENATE("  - &amp;AuthorListID",TEXT($A1702,"0000"),
"  {CitationID: *CitationID0001",
", PersonID: *PersonID",TEXT(MATCH(INDEX(AuthorList[Author Name],$A1702),People[Full Name],0),"0000"),
", AuthorOrder: ",INDEX(AuthorList[Author Number],$A1702),"}")))</f>
        <v>#REF!</v>
      </c>
      <c r="K1702" t="e">
        <f>IF(INDEX(SamplingFeatures[Feature Code],$A1702)="","",
CONCATENATE("  - &amp;SamplingFeatureID",TEXT($A1702,"0000"),
" {","SamplingFeatureUUID:  ",CHAR(34),INDEX(SamplingFeatures[Sampling Feature UUID],$A1702),CHAR(34),
", SamplingFeatureTypeCV:  ",CHAR(34),INDEX(SamplingFeatures[Sampling Feature Type],$A1702),CHAR(34),
", SamplingFeatureCode:  ",CHAR(34),INDEX(SamplingFeatures[Feature Code],$A1702),CHAR(34),
", SamplingFeatureName:  ",CHAR(34),INDEX(SamplingFeatures[Feature Name],$A1702),CHAR(34),
", SamplingFeatureDescription:  ",CHAR(34),INDEX(SamplingFeatures[Feature Description],$A1702),CHAR(34),
", SamplingFeatureGeotypeCV:  ",CHAR(34),INDEX(SamplingFeatures[Feature Geo Type],$A1702),CHAR(34),
", FeatureGeometry:  ",CHAR(34),INDEX(SamplingFeatures[Feature Geometry],$A1702),CHAR(34),
", Elevation_m:  ",CHAR(34),INDEX(SamplingFeatures[Elevation_m],$A1702),CHAR(34),
", ElevationDatumCV:  ",CHAR(34),ElevationDatum,CHAR(34),"}"))</f>
        <v>#REF!</v>
      </c>
      <c r="L1702" t="e">
        <f>IF(INDEX(SamplingFeatures[Sampling Feature Type],$A1702)&lt;&gt;"Site","",
CONCATENATE("  - &amp;SiteID",TEXT(SUMPRODUCT(--($L$3:$L1701&lt;&gt;"")),"0000"),
" {","SamplingFeatureID:  *SamplingFeatureID",TEXT($A1702,"0000"),
", SiteTypeCV:  ",CHAR(34),INDEX(Sites[Site Type],$A1702),CHAR(34),
", Latitude:  ",INDEX(Sites[Latitude],$A1702),
", Longitude:  ",INDEX(Sites[Longitude],$A1702),
", SRSName:  ",CHAR(34),LatLonDatum,CHAR(34),"}"))</f>
        <v>#REF!</v>
      </c>
      <c r="M1702" t="e">
        <f>IF(INDEX(SamplingFeatures[Sampling Feature Type],$A1702)&lt;&gt;"Specimen","",
CONCATENATE("  - &amp;SpecimenID",TEXT(SUMPRODUCT(--($M$3:$M1701&lt;&gt;"")),"0000"),
" {","SamplingFeatureID:  *SamplingFeatureID",TEXT($A1702,"0000"),
", SpecimenTypeCV:  ",CHAR(34),INDEX(Specimens[Specimen Type],$A1702),CHAR(34),
", SpecimenMediumCV:  ",INDEX(Specimens[Specimen Medium],$A1702),
", IsFieldSpecimen:  ",CHAR(34),INDEX(Specimens[Is Field Specimen?],$A1702),CHAR(34),"}"))</f>
        <v>#REF!</v>
      </c>
      <c r="N1702" t="e">
        <f>IF(COUNTA(SpatialOffsets[])=0,"", IF(INDEX(SpatialOffsets[Spatial Offset Type],$A1702)="","",
CONCATENATE("  - &amp;SpatialOffsetID",TEXT($A1702,"0000"),
" {","SpatialOffsetTypeCV:  ",CHAR(34),INDEX(SpatialOffsets[Spatial Offset Type],$A1702),CHAR(34),
", Offset1Value:  ",INDEX(SpatialOffsets[Offset 1 Value],$A1702),
", Offset1UnitID:  ",CHAR(34),INDEX(SpatialOffsets[Offset 1 Unit],$A1702),CHAR(34),
", Offset2Value:  ",INDEX(SpatialOffsets[Offset 2 Value],$A1702),
", Offset2UnitID:  ",CHAR(34),INDEX(SpatialOffsets[Offset 2 Unit],$A1702),CHAR(34),
", Offset3Value:  ",INDEX(SpatialOffsets[Offset 3 Value],$A1702),
", Offset3UnitID:  ",CHAR(34),INDEX(SpatialOffsets[Offset 3 Unit],$A1702),CHAR(34),,"}")))</f>
        <v>#REF!</v>
      </c>
      <c r="O1702" t="e">
        <f>IF(COUNTA(RelatedFeatures[])=0,"", IF(INDEX(RelatedFeatures[First Sampling Feature Code],$A1702)="","",
CONCATENATE("  - &amp;RelationID",TEXT($A1702,"0000"),
" {","SamplingFeatureID:  *SamplingFeatureID",TEXT(MATCH(INDEX(RelatedFeatures[First Sampling Feature Code],$A1702),SamplingFeatures[Feature Code],0),"0000"),
", RelationshipTypeCV:  ",CHAR(34),INDEX(RelatedFeatures[Relationship Type],$A1702),CHAR(34),
", RelatedFeatureID: *SamplingFeatureID",TEXT(MATCH(INDEX(RelatedFeatures[Second Sampling Feature Code],$A1702),SamplingFeatures[Feature Code],0),"0000"),
", SpatialOffsetID:  ",IF(INDEX(RelatedFeatures[Offset Number],$A1702)="","",CONCATENATE("*SpatialOffsetID",TEXT(INDEX(RelatedFeatures[Offset Number],$A1702),"0000"))),"}")))</f>
        <v>#REF!</v>
      </c>
      <c r="P1702" t="e">
        <f>IF(INDEX(Methods[Method Type],$A1702)="","",
CONCATENATE("  - &amp;MethodID",TEXT($A1702,"0000"),
" {","MethodTypeCV:  ",CHAR(34),INDEX(Methods[Method Type],$A1702),CHAR(34),
", MethodCode:  ",CHAR(34),INDEX(Methods[Method Code],$A1702),CHAR(34),
", MethodName:  ",CHAR(34),INDEX(Methods[Method Name],$A1702),CHAR(34),
", MethodDescription:  ",CHAR(34),INDEX(Methods[Method Description],$A1702),CHAR(34),
", MethodLink:  ",CHAR(34),INDEX(Methods[Method Link],$A1702),CHAR(34),
", OrganizationID: *OrganizationID",TEXT(MATCH(INDEX(Methods[Organization Name],$A1702),Organizations[Organization Name],0),"0000"),"}"))</f>
        <v>#REF!</v>
      </c>
      <c r="Q1702" t="e">
        <f>IF(INDEX(Variables[Variable Type],$A1702)="","",
CONCATENATE("  - &amp;VariableID",TEXT($A1702,"0000"),
" {","VariableTypeCV:  ",CHAR(34),INDEX(Variables[Variable Type],$A1702),CHAR(34),
", VariableCode:  ",CHAR(34),INDEX(Variables[Variable Code],$A1702),CHAR(34),
", VariableNameCV:  ",CHAR(34),INDEX(Variables[Variable Name],$A1702),CHAR(34),
", VariableDefinition:  ",CHAR(34),INDEX(Variables[Variable Definition],$A1702),CHAR(34),
", SpecciationCV:  ",CHAR(34),INDEX(Variables[Speciation],$A1702),CHAR(34),
", NoDataValue:  ",CHAR(34),INDEX(Variables[No Data Value],$A1702),CHAR(34),"}"))</f>
        <v>#REF!</v>
      </c>
    </row>
    <row r="1703" spans="1:17" x14ac:dyDescent="0.25">
      <c r="A1703">
        <v>1700</v>
      </c>
      <c r="D1703" t="e">
        <f>IF(INDEX(People[First Name],$A1703)="","",
CONCATENATE("  - &amp;PersonID",TEXT($A1703,"0000"),
" {","PersonFirstName:  ",CHAR(34),INDEX(People[First Name],$A1703),CHAR(34),
", PersonMiddleName:  ",CHAR(34),INDEX(People[Middle Name],$A1703),CHAR(34),
", PersonLastName:  ",CHAR(34),INDEX(People[Last Name],$A1703),CHAR(34),"}"))</f>
        <v>#REF!</v>
      </c>
      <c r="E1703" t="e">
        <f>IF(INDEX(Organizations[Organization Type '[CV']],$A1703)="","",
CONCATENATE("  - &amp;OrganizationID",TEXT($A1703,"0000"),
" {","OrganizationTypeCV:  ",CHAR(34),INDEX(Organizations[Organization Type '[CV']],$A1703),CHAR(34),
", OrganizationCode:  ",CHAR(34),INDEX(Organizations[Organization Code],$A1703),CHAR(34),
", OrganizationName:  ",CHAR(34),INDEX(Organizations[Organization Name],$A1703),CHAR(34),
", OrganizationDescription:  ",CHAR(34),INDEX(Organizations[Organization Description],$A1703),CHAR(34),
", OrganizationLink:  ",CHAR(34),INDEX(Organizations[Organization Link],$A1703),CHAR(34),"}"))</f>
        <v>#REF!</v>
      </c>
      <c r="F1703" t="e">
        <f>IF(INDEX(People[First Name],$A1703)="","",
CONCATENATE("  - &amp;AffiliationID",TEXT($A1703,"0000"),
" {PersonID: *PersonID",TEXT($A1703,"0000"),
", OrganizationID: *OrganizationID",TEXT(MATCH(INDEX(People[Organization Name],$A1703),Organizations[Organization Name],0),"0000"),
", IsPrimaryOrganizationContact: , AffiliationStartDate: , AffiliationEndDate: , PrimaryPhone: ",
", PrimaryEmail: ",CHAR(34),INDEX(People[Primary Email],$A1703),CHAR(34),
", PrimaryAddress: ",CHAR(34),INDEX(People[Primary Address],$A1703),CHAR(34),
", PersonLink: }"))</f>
        <v>#REF!</v>
      </c>
      <c r="H1703" t="e">
        <f>IF(COUNTA(CitationInformation)=0,"",IF(INDEX(AuthorList[Author Name],$A1703)="","",
CONCATENATE("  - &amp;AuthorListID",TEXT($A1703,"0000"),
"  {CitationID: *CitationID0001",
", PersonID: *PersonID",TEXT(MATCH(INDEX(AuthorList[Author Name],$A1703),People[Full Name],0),"0000"),
", AuthorOrder: ",INDEX(AuthorList[Author Number],$A1703),"}")))</f>
        <v>#REF!</v>
      </c>
      <c r="K1703" t="e">
        <f>IF(INDEX(SamplingFeatures[Feature Code],$A1703)="","",
CONCATENATE("  - &amp;SamplingFeatureID",TEXT($A1703,"0000"),
" {","SamplingFeatureUUID:  ",CHAR(34),INDEX(SamplingFeatures[Sampling Feature UUID],$A1703),CHAR(34),
", SamplingFeatureTypeCV:  ",CHAR(34),INDEX(SamplingFeatures[Sampling Feature Type],$A1703),CHAR(34),
", SamplingFeatureCode:  ",CHAR(34),INDEX(SamplingFeatures[Feature Code],$A1703),CHAR(34),
", SamplingFeatureName:  ",CHAR(34),INDEX(SamplingFeatures[Feature Name],$A1703),CHAR(34),
", SamplingFeatureDescription:  ",CHAR(34),INDEX(SamplingFeatures[Feature Description],$A1703),CHAR(34),
", SamplingFeatureGeotypeCV:  ",CHAR(34),INDEX(SamplingFeatures[Feature Geo Type],$A1703),CHAR(34),
", FeatureGeometry:  ",CHAR(34),INDEX(SamplingFeatures[Feature Geometry],$A1703),CHAR(34),
", Elevation_m:  ",CHAR(34),INDEX(SamplingFeatures[Elevation_m],$A1703),CHAR(34),
", ElevationDatumCV:  ",CHAR(34),ElevationDatum,CHAR(34),"}"))</f>
        <v>#REF!</v>
      </c>
      <c r="L1703" t="e">
        <f>IF(INDEX(SamplingFeatures[Sampling Feature Type],$A1703)&lt;&gt;"Site","",
CONCATENATE("  - &amp;SiteID",TEXT(SUMPRODUCT(--($L$3:$L1702&lt;&gt;"")),"0000"),
" {","SamplingFeatureID:  *SamplingFeatureID",TEXT($A1703,"0000"),
", SiteTypeCV:  ",CHAR(34),INDEX(Sites[Site Type],$A1703),CHAR(34),
", Latitude:  ",INDEX(Sites[Latitude],$A1703),
", Longitude:  ",INDEX(Sites[Longitude],$A1703),
", SRSName:  ",CHAR(34),LatLonDatum,CHAR(34),"}"))</f>
        <v>#REF!</v>
      </c>
      <c r="M1703" t="e">
        <f>IF(INDEX(SamplingFeatures[Sampling Feature Type],$A1703)&lt;&gt;"Specimen","",
CONCATENATE("  - &amp;SpecimenID",TEXT(SUMPRODUCT(--($M$3:$M1702&lt;&gt;"")),"0000"),
" {","SamplingFeatureID:  *SamplingFeatureID",TEXT($A1703,"0000"),
", SpecimenTypeCV:  ",CHAR(34),INDEX(Specimens[Specimen Type],$A1703),CHAR(34),
", SpecimenMediumCV:  ",INDEX(Specimens[Specimen Medium],$A1703),
", IsFieldSpecimen:  ",CHAR(34),INDEX(Specimens[Is Field Specimen?],$A1703),CHAR(34),"}"))</f>
        <v>#REF!</v>
      </c>
      <c r="N1703" t="e">
        <f>IF(COUNTA(SpatialOffsets[])=0,"", IF(INDEX(SpatialOffsets[Spatial Offset Type],$A1703)="","",
CONCATENATE("  - &amp;SpatialOffsetID",TEXT($A1703,"0000"),
" {","SpatialOffsetTypeCV:  ",CHAR(34),INDEX(SpatialOffsets[Spatial Offset Type],$A1703),CHAR(34),
", Offset1Value:  ",INDEX(SpatialOffsets[Offset 1 Value],$A1703),
", Offset1UnitID:  ",CHAR(34),INDEX(SpatialOffsets[Offset 1 Unit],$A1703),CHAR(34),
", Offset2Value:  ",INDEX(SpatialOffsets[Offset 2 Value],$A1703),
", Offset2UnitID:  ",CHAR(34),INDEX(SpatialOffsets[Offset 2 Unit],$A1703),CHAR(34),
", Offset3Value:  ",INDEX(SpatialOffsets[Offset 3 Value],$A1703),
", Offset3UnitID:  ",CHAR(34),INDEX(SpatialOffsets[Offset 3 Unit],$A1703),CHAR(34),,"}")))</f>
        <v>#REF!</v>
      </c>
      <c r="O1703" t="e">
        <f>IF(COUNTA(RelatedFeatures[])=0,"", IF(INDEX(RelatedFeatures[First Sampling Feature Code],$A1703)="","",
CONCATENATE("  - &amp;RelationID",TEXT($A1703,"0000"),
" {","SamplingFeatureID:  *SamplingFeatureID",TEXT(MATCH(INDEX(RelatedFeatures[First Sampling Feature Code],$A1703),SamplingFeatures[Feature Code],0),"0000"),
", RelationshipTypeCV:  ",CHAR(34),INDEX(RelatedFeatures[Relationship Type],$A1703),CHAR(34),
", RelatedFeatureID: *SamplingFeatureID",TEXT(MATCH(INDEX(RelatedFeatures[Second Sampling Feature Code],$A1703),SamplingFeatures[Feature Code],0),"0000"),
", SpatialOffsetID:  ",IF(INDEX(RelatedFeatures[Offset Number],$A1703)="","",CONCATENATE("*SpatialOffsetID",TEXT(INDEX(RelatedFeatures[Offset Number],$A1703),"0000"))),"}")))</f>
        <v>#REF!</v>
      </c>
      <c r="P1703" t="e">
        <f>IF(INDEX(Methods[Method Type],$A1703)="","",
CONCATENATE("  - &amp;MethodID",TEXT($A1703,"0000"),
" {","MethodTypeCV:  ",CHAR(34),INDEX(Methods[Method Type],$A1703),CHAR(34),
", MethodCode:  ",CHAR(34),INDEX(Methods[Method Code],$A1703),CHAR(34),
", MethodName:  ",CHAR(34),INDEX(Methods[Method Name],$A1703),CHAR(34),
", MethodDescription:  ",CHAR(34),INDEX(Methods[Method Description],$A1703),CHAR(34),
", MethodLink:  ",CHAR(34),INDEX(Methods[Method Link],$A1703),CHAR(34),
", OrganizationID: *OrganizationID",TEXT(MATCH(INDEX(Methods[Organization Name],$A1703),Organizations[Organization Name],0),"0000"),"}"))</f>
        <v>#REF!</v>
      </c>
      <c r="Q1703" t="e">
        <f>IF(INDEX(Variables[Variable Type],$A1703)="","",
CONCATENATE("  - &amp;VariableID",TEXT($A1703,"0000"),
" {","VariableTypeCV:  ",CHAR(34),INDEX(Variables[Variable Type],$A1703),CHAR(34),
", VariableCode:  ",CHAR(34),INDEX(Variables[Variable Code],$A1703),CHAR(34),
", VariableNameCV:  ",CHAR(34),INDEX(Variables[Variable Name],$A1703),CHAR(34),
", VariableDefinition:  ",CHAR(34),INDEX(Variables[Variable Definition],$A1703),CHAR(34),
", SpecciationCV:  ",CHAR(34),INDEX(Variables[Speciation],$A1703),CHAR(34),
", NoDataValue:  ",CHAR(34),INDEX(Variables[No Data Value],$A1703),CHAR(34),"}"))</f>
        <v>#REF!</v>
      </c>
    </row>
    <row r="1704" spans="1:17" x14ac:dyDescent="0.25">
      <c r="A1704">
        <v>1701</v>
      </c>
      <c r="D1704" t="e">
        <f>IF(INDEX(People[First Name],$A1704)="","",
CONCATENATE("  - &amp;PersonID",TEXT($A1704,"0000"),
" {","PersonFirstName:  ",CHAR(34),INDEX(People[First Name],$A1704),CHAR(34),
", PersonMiddleName:  ",CHAR(34),INDEX(People[Middle Name],$A1704),CHAR(34),
", PersonLastName:  ",CHAR(34),INDEX(People[Last Name],$A1704),CHAR(34),"}"))</f>
        <v>#REF!</v>
      </c>
      <c r="E1704" t="e">
        <f>IF(INDEX(Organizations[Organization Type '[CV']],$A1704)="","",
CONCATENATE("  - &amp;OrganizationID",TEXT($A1704,"0000"),
" {","OrganizationTypeCV:  ",CHAR(34),INDEX(Organizations[Organization Type '[CV']],$A1704),CHAR(34),
", OrganizationCode:  ",CHAR(34),INDEX(Organizations[Organization Code],$A1704),CHAR(34),
", OrganizationName:  ",CHAR(34),INDEX(Organizations[Organization Name],$A1704),CHAR(34),
", OrganizationDescription:  ",CHAR(34),INDEX(Organizations[Organization Description],$A1704),CHAR(34),
", OrganizationLink:  ",CHAR(34),INDEX(Organizations[Organization Link],$A1704),CHAR(34),"}"))</f>
        <v>#REF!</v>
      </c>
      <c r="F1704" t="e">
        <f>IF(INDEX(People[First Name],$A1704)="","",
CONCATENATE("  - &amp;AffiliationID",TEXT($A1704,"0000"),
" {PersonID: *PersonID",TEXT($A1704,"0000"),
", OrganizationID: *OrganizationID",TEXT(MATCH(INDEX(People[Organization Name],$A1704),Organizations[Organization Name],0),"0000"),
", IsPrimaryOrganizationContact: , AffiliationStartDate: , AffiliationEndDate: , PrimaryPhone: ",
", PrimaryEmail: ",CHAR(34),INDEX(People[Primary Email],$A1704),CHAR(34),
", PrimaryAddress: ",CHAR(34),INDEX(People[Primary Address],$A1704),CHAR(34),
", PersonLink: }"))</f>
        <v>#REF!</v>
      </c>
      <c r="H1704" t="e">
        <f>IF(COUNTA(CitationInformation)=0,"",IF(INDEX(AuthorList[Author Name],$A1704)="","",
CONCATENATE("  - &amp;AuthorListID",TEXT($A1704,"0000"),
"  {CitationID: *CitationID0001",
", PersonID: *PersonID",TEXT(MATCH(INDEX(AuthorList[Author Name],$A1704),People[Full Name],0),"0000"),
", AuthorOrder: ",INDEX(AuthorList[Author Number],$A1704),"}")))</f>
        <v>#REF!</v>
      </c>
      <c r="K1704" t="e">
        <f>IF(INDEX(SamplingFeatures[Feature Code],$A1704)="","",
CONCATENATE("  - &amp;SamplingFeatureID",TEXT($A1704,"0000"),
" {","SamplingFeatureUUID:  ",CHAR(34),INDEX(SamplingFeatures[Sampling Feature UUID],$A1704),CHAR(34),
", SamplingFeatureTypeCV:  ",CHAR(34),INDEX(SamplingFeatures[Sampling Feature Type],$A1704),CHAR(34),
", SamplingFeatureCode:  ",CHAR(34),INDEX(SamplingFeatures[Feature Code],$A1704),CHAR(34),
", SamplingFeatureName:  ",CHAR(34),INDEX(SamplingFeatures[Feature Name],$A1704),CHAR(34),
", SamplingFeatureDescription:  ",CHAR(34),INDEX(SamplingFeatures[Feature Description],$A1704),CHAR(34),
", SamplingFeatureGeotypeCV:  ",CHAR(34),INDEX(SamplingFeatures[Feature Geo Type],$A1704),CHAR(34),
", FeatureGeometry:  ",CHAR(34),INDEX(SamplingFeatures[Feature Geometry],$A1704),CHAR(34),
", Elevation_m:  ",CHAR(34),INDEX(SamplingFeatures[Elevation_m],$A1704),CHAR(34),
", ElevationDatumCV:  ",CHAR(34),ElevationDatum,CHAR(34),"}"))</f>
        <v>#REF!</v>
      </c>
      <c r="L1704" t="e">
        <f>IF(INDEX(SamplingFeatures[Sampling Feature Type],$A1704)&lt;&gt;"Site","",
CONCATENATE("  - &amp;SiteID",TEXT(SUMPRODUCT(--($L$3:$L1703&lt;&gt;"")),"0000"),
" {","SamplingFeatureID:  *SamplingFeatureID",TEXT($A1704,"0000"),
", SiteTypeCV:  ",CHAR(34),INDEX(Sites[Site Type],$A1704),CHAR(34),
", Latitude:  ",INDEX(Sites[Latitude],$A1704),
", Longitude:  ",INDEX(Sites[Longitude],$A1704),
", SRSName:  ",CHAR(34),LatLonDatum,CHAR(34),"}"))</f>
        <v>#REF!</v>
      </c>
      <c r="M1704" t="e">
        <f>IF(INDEX(SamplingFeatures[Sampling Feature Type],$A1704)&lt;&gt;"Specimen","",
CONCATENATE("  - &amp;SpecimenID",TEXT(SUMPRODUCT(--($M$3:$M1703&lt;&gt;"")),"0000"),
" {","SamplingFeatureID:  *SamplingFeatureID",TEXT($A1704,"0000"),
", SpecimenTypeCV:  ",CHAR(34),INDEX(Specimens[Specimen Type],$A1704),CHAR(34),
", SpecimenMediumCV:  ",INDEX(Specimens[Specimen Medium],$A1704),
", IsFieldSpecimen:  ",CHAR(34),INDEX(Specimens[Is Field Specimen?],$A1704),CHAR(34),"}"))</f>
        <v>#REF!</v>
      </c>
      <c r="N1704" t="e">
        <f>IF(COUNTA(SpatialOffsets[])=0,"", IF(INDEX(SpatialOffsets[Spatial Offset Type],$A1704)="","",
CONCATENATE("  - &amp;SpatialOffsetID",TEXT($A1704,"0000"),
" {","SpatialOffsetTypeCV:  ",CHAR(34),INDEX(SpatialOffsets[Spatial Offset Type],$A1704),CHAR(34),
", Offset1Value:  ",INDEX(SpatialOffsets[Offset 1 Value],$A1704),
", Offset1UnitID:  ",CHAR(34),INDEX(SpatialOffsets[Offset 1 Unit],$A1704),CHAR(34),
", Offset2Value:  ",INDEX(SpatialOffsets[Offset 2 Value],$A1704),
", Offset2UnitID:  ",CHAR(34),INDEX(SpatialOffsets[Offset 2 Unit],$A1704),CHAR(34),
", Offset3Value:  ",INDEX(SpatialOffsets[Offset 3 Value],$A1704),
", Offset3UnitID:  ",CHAR(34),INDEX(SpatialOffsets[Offset 3 Unit],$A1704),CHAR(34),,"}")))</f>
        <v>#REF!</v>
      </c>
      <c r="O1704" t="e">
        <f>IF(COUNTA(RelatedFeatures[])=0,"", IF(INDEX(RelatedFeatures[First Sampling Feature Code],$A1704)="","",
CONCATENATE("  - &amp;RelationID",TEXT($A1704,"0000"),
" {","SamplingFeatureID:  *SamplingFeatureID",TEXT(MATCH(INDEX(RelatedFeatures[First Sampling Feature Code],$A1704),SamplingFeatures[Feature Code],0),"0000"),
", RelationshipTypeCV:  ",CHAR(34),INDEX(RelatedFeatures[Relationship Type],$A1704),CHAR(34),
", RelatedFeatureID: *SamplingFeatureID",TEXT(MATCH(INDEX(RelatedFeatures[Second Sampling Feature Code],$A1704),SamplingFeatures[Feature Code],0),"0000"),
", SpatialOffsetID:  ",IF(INDEX(RelatedFeatures[Offset Number],$A1704)="","",CONCATENATE("*SpatialOffsetID",TEXT(INDEX(RelatedFeatures[Offset Number],$A1704),"0000"))),"}")))</f>
        <v>#REF!</v>
      </c>
      <c r="P1704" t="e">
        <f>IF(INDEX(Methods[Method Type],$A1704)="","",
CONCATENATE("  - &amp;MethodID",TEXT($A1704,"0000"),
" {","MethodTypeCV:  ",CHAR(34),INDEX(Methods[Method Type],$A1704),CHAR(34),
", MethodCode:  ",CHAR(34),INDEX(Methods[Method Code],$A1704),CHAR(34),
", MethodName:  ",CHAR(34),INDEX(Methods[Method Name],$A1704),CHAR(34),
", MethodDescription:  ",CHAR(34),INDEX(Methods[Method Description],$A1704),CHAR(34),
", MethodLink:  ",CHAR(34),INDEX(Methods[Method Link],$A1704),CHAR(34),
", OrganizationID: *OrganizationID",TEXT(MATCH(INDEX(Methods[Organization Name],$A1704),Organizations[Organization Name],0),"0000"),"}"))</f>
        <v>#REF!</v>
      </c>
      <c r="Q1704" t="e">
        <f>IF(INDEX(Variables[Variable Type],$A1704)="","",
CONCATENATE("  - &amp;VariableID",TEXT($A1704,"0000"),
" {","VariableTypeCV:  ",CHAR(34),INDEX(Variables[Variable Type],$A1704),CHAR(34),
", VariableCode:  ",CHAR(34),INDEX(Variables[Variable Code],$A1704),CHAR(34),
", VariableNameCV:  ",CHAR(34),INDEX(Variables[Variable Name],$A1704),CHAR(34),
", VariableDefinition:  ",CHAR(34),INDEX(Variables[Variable Definition],$A1704),CHAR(34),
", SpecciationCV:  ",CHAR(34),INDEX(Variables[Speciation],$A1704),CHAR(34),
", NoDataValue:  ",CHAR(34),INDEX(Variables[No Data Value],$A1704),CHAR(34),"}"))</f>
        <v>#REF!</v>
      </c>
    </row>
    <row r="1705" spans="1:17" x14ac:dyDescent="0.25">
      <c r="A1705">
        <v>1702</v>
      </c>
      <c r="D1705" t="e">
        <f>IF(INDEX(People[First Name],$A1705)="","",
CONCATENATE("  - &amp;PersonID",TEXT($A1705,"0000"),
" {","PersonFirstName:  ",CHAR(34),INDEX(People[First Name],$A1705),CHAR(34),
", PersonMiddleName:  ",CHAR(34),INDEX(People[Middle Name],$A1705),CHAR(34),
", PersonLastName:  ",CHAR(34),INDEX(People[Last Name],$A1705),CHAR(34),"}"))</f>
        <v>#REF!</v>
      </c>
      <c r="E1705" t="e">
        <f>IF(INDEX(Organizations[Organization Type '[CV']],$A1705)="","",
CONCATENATE("  - &amp;OrganizationID",TEXT($A1705,"0000"),
" {","OrganizationTypeCV:  ",CHAR(34),INDEX(Organizations[Organization Type '[CV']],$A1705),CHAR(34),
", OrganizationCode:  ",CHAR(34),INDEX(Organizations[Organization Code],$A1705),CHAR(34),
", OrganizationName:  ",CHAR(34),INDEX(Organizations[Organization Name],$A1705),CHAR(34),
", OrganizationDescription:  ",CHAR(34),INDEX(Organizations[Organization Description],$A1705),CHAR(34),
", OrganizationLink:  ",CHAR(34),INDEX(Organizations[Organization Link],$A1705),CHAR(34),"}"))</f>
        <v>#REF!</v>
      </c>
      <c r="F1705" t="e">
        <f>IF(INDEX(People[First Name],$A1705)="","",
CONCATENATE("  - &amp;AffiliationID",TEXT($A1705,"0000"),
" {PersonID: *PersonID",TEXT($A1705,"0000"),
", OrganizationID: *OrganizationID",TEXT(MATCH(INDEX(People[Organization Name],$A1705),Organizations[Organization Name],0),"0000"),
", IsPrimaryOrganizationContact: , AffiliationStartDate: , AffiliationEndDate: , PrimaryPhone: ",
", PrimaryEmail: ",CHAR(34),INDEX(People[Primary Email],$A1705),CHAR(34),
", PrimaryAddress: ",CHAR(34),INDEX(People[Primary Address],$A1705),CHAR(34),
", PersonLink: }"))</f>
        <v>#REF!</v>
      </c>
      <c r="H1705" t="e">
        <f>IF(COUNTA(CitationInformation)=0,"",IF(INDEX(AuthorList[Author Name],$A1705)="","",
CONCATENATE("  - &amp;AuthorListID",TEXT($A1705,"0000"),
"  {CitationID: *CitationID0001",
", PersonID: *PersonID",TEXT(MATCH(INDEX(AuthorList[Author Name],$A1705),People[Full Name],0),"0000"),
", AuthorOrder: ",INDEX(AuthorList[Author Number],$A1705),"}")))</f>
        <v>#REF!</v>
      </c>
      <c r="K1705" t="e">
        <f>IF(INDEX(SamplingFeatures[Feature Code],$A1705)="","",
CONCATENATE("  - &amp;SamplingFeatureID",TEXT($A1705,"0000"),
" {","SamplingFeatureUUID:  ",CHAR(34),INDEX(SamplingFeatures[Sampling Feature UUID],$A1705),CHAR(34),
", SamplingFeatureTypeCV:  ",CHAR(34),INDEX(SamplingFeatures[Sampling Feature Type],$A1705),CHAR(34),
", SamplingFeatureCode:  ",CHAR(34),INDEX(SamplingFeatures[Feature Code],$A1705),CHAR(34),
", SamplingFeatureName:  ",CHAR(34),INDEX(SamplingFeatures[Feature Name],$A1705),CHAR(34),
", SamplingFeatureDescription:  ",CHAR(34),INDEX(SamplingFeatures[Feature Description],$A1705),CHAR(34),
", SamplingFeatureGeotypeCV:  ",CHAR(34),INDEX(SamplingFeatures[Feature Geo Type],$A1705),CHAR(34),
", FeatureGeometry:  ",CHAR(34),INDEX(SamplingFeatures[Feature Geometry],$A1705),CHAR(34),
", Elevation_m:  ",CHAR(34),INDEX(SamplingFeatures[Elevation_m],$A1705),CHAR(34),
", ElevationDatumCV:  ",CHAR(34),ElevationDatum,CHAR(34),"}"))</f>
        <v>#REF!</v>
      </c>
      <c r="L1705" t="e">
        <f>IF(INDEX(SamplingFeatures[Sampling Feature Type],$A1705)&lt;&gt;"Site","",
CONCATENATE("  - &amp;SiteID",TEXT(SUMPRODUCT(--($L$3:$L1704&lt;&gt;"")),"0000"),
" {","SamplingFeatureID:  *SamplingFeatureID",TEXT($A1705,"0000"),
", SiteTypeCV:  ",CHAR(34),INDEX(Sites[Site Type],$A1705),CHAR(34),
", Latitude:  ",INDEX(Sites[Latitude],$A1705),
", Longitude:  ",INDEX(Sites[Longitude],$A1705),
", SRSName:  ",CHAR(34),LatLonDatum,CHAR(34),"}"))</f>
        <v>#REF!</v>
      </c>
      <c r="M1705" t="e">
        <f>IF(INDEX(SamplingFeatures[Sampling Feature Type],$A1705)&lt;&gt;"Specimen","",
CONCATENATE("  - &amp;SpecimenID",TEXT(SUMPRODUCT(--($M$3:$M1704&lt;&gt;"")),"0000"),
" {","SamplingFeatureID:  *SamplingFeatureID",TEXT($A1705,"0000"),
", SpecimenTypeCV:  ",CHAR(34),INDEX(Specimens[Specimen Type],$A1705),CHAR(34),
", SpecimenMediumCV:  ",INDEX(Specimens[Specimen Medium],$A1705),
", IsFieldSpecimen:  ",CHAR(34),INDEX(Specimens[Is Field Specimen?],$A1705),CHAR(34),"}"))</f>
        <v>#REF!</v>
      </c>
      <c r="N1705" t="e">
        <f>IF(COUNTA(SpatialOffsets[])=0,"", IF(INDEX(SpatialOffsets[Spatial Offset Type],$A1705)="","",
CONCATENATE("  - &amp;SpatialOffsetID",TEXT($A1705,"0000"),
" {","SpatialOffsetTypeCV:  ",CHAR(34),INDEX(SpatialOffsets[Spatial Offset Type],$A1705),CHAR(34),
", Offset1Value:  ",INDEX(SpatialOffsets[Offset 1 Value],$A1705),
", Offset1UnitID:  ",CHAR(34),INDEX(SpatialOffsets[Offset 1 Unit],$A1705),CHAR(34),
", Offset2Value:  ",INDEX(SpatialOffsets[Offset 2 Value],$A1705),
", Offset2UnitID:  ",CHAR(34),INDEX(SpatialOffsets[Offset 2 Unit],$A1705),CHAR(34),
", Offset3Value:  ",INDEX(SpatialOffsets[Offset 3 Value],$A1705),
", Offset3UnitID:  ",CHAR(34),INDEX(SpatialOffsets[Offset 3 Unit],$A1705),CHAR(34),,"}")))</f>
        <v>#REF!</v>
      </c>
      <c r="O1705" t="e">
        <f>IF(COUNTA(RelatedFeatures[])=0,"", IF(INDEX(RelatedFeatures[First Sampling Feature Code],$A1705)="","",
CONCATENATE("  - &amp;RelationID",TEXT($A1705,"0000"),
" {","SamplingFeatureID:  *SamplingFeatureID",TEXT(MATCH(INDEX(RelatedFeatures[First Sampling Feature Code],$A1705),SamplingFeatures[Feature Code],0),"0000"),
", RelationshipTypeCV:  ",CHAR(34),INDEX(RelatedFeatures[Relationship Type],$A1705),CHAR(34),
", RelatedFeatureID: *SamplingFeatureID",TEXT(MATCH(INDEX(RelatedFeatures[Second Sampling Feature Code],$A1705),SamplingFeatures[Feature Code],0),"0000"),
", SpatialOffsetID:  ",IF(INDEX(RelatedFeatures[Offset Number],$A1705)="","",CONCATENATE("*SpatialOffsetID",TEXT(INDEX(RelatedFeatures[Offset Number],$A1705),"0000"))),"}")))</f>
        <v>#REF!</v>
      </c>
      <c r="P1705" t="e">
        <f>IF(INDEX(Methods[Method Type],$A1705)="","",
CONCATENATE("  - &amp;MethodID",TEXT($A1705,"0000"),
" {","MethodTypeCV:  ",CHAR(34),INDEX(Methods[Method Type],$A1705),CHAR(34),
", MethodCode:  ",CHAR(34),INDEX(Methods[Method Code],$A1705),CHAR(34),
", MethodName:  ",CHAR(34),INDEX(Methods[Method Name],$A1705),CHAR(34),
", MethodDescription:  ",CHAR(34),INDEX(Methods[Method Description],$A1705),CHAR(34),
", MethodLink:  ",CHAR(34),INDEX(Methods[Method Link],$A1705),CHAR(34),
", OrganizationID: *OrganizationID",TEXT(MATCH(INDEX(Methods[Organization Name],$A1705),Organizations[Organization Name],0),"0000"),"}"))</f>
        <v>#REF!</v>
      </c>
      <c r="Q1705" t="e">
        <f>IF(INDEX(Variables[Variable Type],$A1705)="","",
CONCATENATE("  - &amp;VariableID",TEXT($A1705,"0000"),
" {","VariableTypeCV:  ",CHAR(34),INDEX(Variables[Variable Type],$A1705),CHAR(34),
", VariableCode:  ",CHAR(34),INDEX(Variables[Variable Code],$A1705),CHAR(34),
", VariableNameCV:  ",CHAR(34),INDEX(Variables[Variable Name],$A1705),CHAR(34),
", VariableDefinition:  ",CHAR(34),INDEX(Variables[Variable Definition],$A1705),CHAR(34),
", SpecciationCV:  ",CHAR(34),INDEX(Variables[Speciation],$A1705),CHAR(34),
", NoDataValue:  ",CHAR(34),INDEX(Variables[No Data Value],$A1705),CHAR(34),"}"))</f>
        <v>#REF!</v>
      </c>
    </row>
    <row r="1706" spans="1:17" x14ac:dyDescent="0.25">
      <c r="A1706">
        <v>1703</v>
      </c>
      <c r="D1706" t="e">
        <f>IF(INDEX(People[First Name],$A1706)="","",
CONCATENATE("  - &amp;PersonID",TEXT($A1706,"0000"),
" {","PersonFirstName:  ",CHAR(34),INDEX(People[First Name],$A1706),CHAR(34),
", PersonMiddleName:  ",CHAR(34),INDEX(People[Middle Name],$A1706),CHAR(34),
", PersonLastName:  ",CHAR(34),INDEX(People[Last Name],$A1706),CHAR(34),"}"))</f>
        <v>#REF!</v>
      </c>
      <c r="E1706" t="e">
        <f>IF(INDEX(Organizations[Organization Type '[CV']],$A1706)="","",
CONCATENATE("  - &amp;OrganizationID",TEXT($A1706,"0000"),
" {","OrganizationTypeCV:  ",CHAR(34),INDEX(Organizations[Organization Type '[CV']],$A1706),CHAR(34),
", OrganizationCode:  ",CHAR(34),INDEX(Organizations[Organization Code],$A1706),CHAR(34),
", OrganizationName:  ",CHAR(34),INDEX(Organizations[Organization Name],$A1706),CHAR(34),
", OrganizationDescription:  ",CHAR(34),INDEX(Organizations[Organization Description],$A1706),CHAR(34),
", OrganizationLink:  ",CHAR(34),INDEX(Organizations[Organization Link],$A1706),CHAR(34),"}"))</f>
        <v>#REF!</v>
      </c>
      <c r="F1706" t="e">
        <f>IF(INDEX(People[First Name],$A1706)="","",
CONCATENATE("  - &amp;AffiliationID",TEXT($A1706,"0000"),
" {PersonID: *PersonID",TEXT($A1706,"0000"),
", OrganizationID: *OrganizationID",TEXT(MATCH(INDEX(People[Organization Name],$A1706),Organizations[Organization Name],0),"0000"),
", IsPrimaryOrganizationContact: , AffiliationStartDate: , AffiliationEndDate: , PrimaryPhone: ",
", PrimaryEmail: ",CHAR(34),INDEX(People[Primary Email],$A1706),CHAR(34),
", PrimaryAddress: ",CHAR(34),INDEX(People[Primary Address],$A1706),CHAR(34),
", PersonLink: }"))</f>
        <v>#REF!</v>
      </c>
      <c r="H1706" t="e">
        <f>IF(COUNTA(CitationInformation)=0,"",IF(INDEX(AuthorList[Author Name],$A1706)="","",
CONCATENATE("  - &amp;AuthorListID",TEXT($A1706,"0000"),
"  {CitationID: *CitationID0001",
", PersonID: *PersonID",TEXT(MATCH(INDEX(AuthorList[Author Name],$A1706),People[Full Name],0),"0000"),
", AuthorOrder: ",INDEX(AuthorList[Author Number],$A1706),"}")))</f>
        <v>#REF!</v>
      </c>
      <c r="K1706" t="e">
        <f>IF(INDEX(SamplingFeatures[Feature Code],$A1706)="","",
CONCATENATE("  - &amp;SamplingFeatureID",TEXT($A1706,"0000"),
" {","SamplingFeatureUUID:  ",CHAR(34),INDEX(SamplingFeatures[Sampling Feature UUID],$A1706),CHAR(34),
", SamplingFeatureTypeCV:  ",CHAR(34),INDEX(SamplingFeatures[Sampling Feature Type],$A1706),CHAR(34),
", SamplingFeatureCode:  ",CHAR(34),INDEX(SamplingFeatures[Feature Code],$A1706),CHAR(34),
", SamplingFeatureName:  ",CHAR(34),INDEX(SamplingFeatures[Feature Name],$A1706),CHAR(34),
", SamplingFeatureDescription:  ",CHAR(34),INDEX(SamplingFeatures[Feature Description],$A1706),CHAR(34),
", SamplingFeatureGeotypeCV:  ",CHAR(34),INDEX(SamplingFeatures[Feature Geo Type],$A1706),CHAR(34),
", FeatureGeometry:  ",CHAR(34),INDEX(SamplingFeatures[Feature Geometry],$A1706),CHAR(34),
", Elevation_m:  ",CHAR(34),INDEX(SamplingFeatures[Elevation_m],$A1706),CHAR(34),
", ElevationDatumCV:  ",CHAR(34),ElevationDatum,CHAR(34),"}"))</f>
        <v>#REF!</v>
      </c>
      <c r="L1706" t="e">
        <f>IF(INDEX(SamplingFeatures[Sampling Feature Type],$A1706)&lt;&gt;"Site","",
CONCATENATE("  - &amp;SiteID",TEXT(SUMPRODUCT(--($L$3:$L1705&lt;&gt;"")),"0000"),
" {","SamplingFeatureID:  *SamplingFeatureID",TEXT($A1706,"0000"),
", SiteTypeCV:  ",CHAR(34),INDEX(Sites[Site Type],$A1706),CHAR(34),
", Latitude:  ",INDEX(Sites[Latitude],$A1706),
", Longitude:  ",INDEX(Sites[Longitude],$A1706),
", SRSName:  ",CHAR(34),LatLonDatum,CHAR(34),"}"))</f>
        <v>#REF!</v>
      </c>
      <c r="M1706" t="e">
        <f>IF(INDEX(SamplingFeatures[Sampling Feature Type],$A1706)&lt;&gt;"Specimen","",
CONCATENATE("  - &amp;SpecimenID",TEXT(SUMPRODUCT(--($M$3:$M1705&lt;&gt;"")),"0000"),
" {","SamplingFeatureID:  *SamplingFeatureID",TEXT($A1706,"0000"),
", SpecimenTypeCV:  ",CHAR(34),INDEX(Specimens[Specimen Type],$A1706),CHAR(34),
", SpecimenMediumCV:  ",INDEX(Specimens[Specimen Medium],$A1706),
", IsFieldSpecimen:  ",CHAR(34),INDEX(Specimens[Is Field Specimen?],$A1706),CHAR(34),"}"))</f>
        <v>#REF!</v>
      </c>
      <c r="N1706" t="e">
        <f>IF(COUNTA(SpatialOffsets[])=0,"", IF(INDEX(SpatialOffsets[Spatial Offset Type],$A1706)="","",
CONCATENATE("  - &amp;SpatialOffsetID",TEXT($A1706,"0000"),
" {","SpatialOffsetTypeCV:  ",CHAR(34),INDEX(SpatialOffsets[Spatial Offset Type],$A1706),CHAR(34),
", Offset1Value:  ",INDEX(SpatialOffsets[Offset 1 Value],$A1706),
", Offset1UnitID:  ",CHAR(34),INDEX(SpatialOffsets[Offset 1 Unit],$A1706),CHAR(34),
", Offset2Value:  ",INDEX(SpatialOffsets[Offset 2 Value],$A1706),
", Offset2UnitID:  ",CHAR(34),INDEX(SpatialOffsets[Offset 2 Unit],$A1706),CHAR(34),
", Offset3Value:  ",INDEX(SpatialOffsets[Offset 3 Value],$A1706),
", Offset3UnitID:  ",CHAR(34),INDEX(SpatialOffsets[Offset 3 Unit],$A1706),CHAR(34),,"}")))</f>
        <v>#REF!</v>
      </c>
      <c r="O1706" t="e">
        <f>IF(COUNTA(RelatedFeatures[])=0,"", IF(INDEX(RelatedFeatures[First Sampling Feature Code],$A1706)="","",
CONCATENATE("  - &amp;RelationID",TEXT($A1706,"0000"),
" {","SamplingFeatureID:  *SamplingFeatureID",TEXT(MATCH(INDEX(RelatedFeatures[First Sampling Feature Code],$A1706),SamplingFeatures[Feature Code],0),"0000"),
", RelationshipTypeCV:  ",CHAR(34),INDEX(RelatedFeatures[Relationship Type],$A1706),CHAR(34),
", RelatedFeatureID: *SamplingFeatureID",TEXT(MATCH(INDEX(RelatedFeatures[Second Sampling Feature Code],$A1706),SamplingFeatures[Feature Code],0),"0000"),
", SpatialOffsetID:  ",IF(INDEX(RelatedFeatures[Offset Number],$A1706)="","",CONCATENATE("*SpatialOffsetID",TEXT(INDEX(RelatedFeatures[Offset Number],$A1706),"0000"))),"}")))</f>
        <v>#REF!</v>
      </c>
      <c r="P1706" t="e">
        <f>IF(INDEX(Methods[Method Type],$A1706)="","",
CONCATENATE("  - &amp;MethodID",TEXT($A1706,"0000"),
" {","MethodTypeCV:  ",CHAR(34),INDEX(Methods[Method Type],$A1706),CHAR(34),
", MethodCode:  ",CHAR(34),INDEX(Methods[Method Code],$A1706),CHAR(34),
", MethodName:  ",CHAR(34),INDEX(Methods[Method Name],$A1706),CHAR(34),
", MethodDescription:  ",CHAR(34),INDEX(Methods[Method Description],$A1706),CHAR(34),
", MethodLink:  ",CHAR(34),INDEX(Methods[Method Link],$A1706),CHAR(34),
", OrganizationID: *OrganizationID",TEXT(MATCH(INDEX(Methods[Organization Name],$A1706),Organizations[Organization Name],0),"0000"),"}"))</f>
        <v>#REF!</v>
      </c>
      <c r="Q1706" t="e">
        <f>IF(INDEX(Variables[Variable Type],$A1706)="","",
CONCATENATE("  - &amp;VariableID",TEXT($A1706,"0000"),
" {","VariableTypeCV:  ",CHAR(34),INDEX(Variables[Variable Type],$A1706),CHAR(34),
", VariableCode:  ",CHAR(34),INDEX(Variables[Variable Code],$A1706),CHAR(34),
", VariableNameCV:  ",CHAR(34),INDEX(Variables[Variable Name],$A1706),CHAR(34),
", VariableDefinition:  ",CHAR(34),INDEX(Variables[Variable Definition],$A1706),CHAR(34),
", SpecciationCV:  ",CHAR(34),INDEX(Variables[Speciation],$A1706),CHAR(34),
", NoDataValue:  ",CHAR(34),INDEX(Variables[No Data Value],$A1706),CHAR(34),"}"))</f>
        <v>#REF!</v>
      </c>
    </row>
    <row r="1707" spans="1:17" x14ac:dyDescent="0.25">
      <c r="A1707">
        <v>1704</v>
      </c>
      <c r="D1707" t="e">
        <f>IF(INDEX(People[First Name],$A1707)="","",
CONCATENATE("  - &amp;PersonID",TEXT($A1707,"0000"),
" {","PersonFirstName:  ",CHAR(34),INDEX(People[First Name],$A1707),CHAR(34),
", PersonMiddleName:  ",CHAR(34),INDEX(People[Middle Name],$A1707),CHAR(34),
", PersonLastName:  ",CHAR(34),INDEX(People[Last Name],$A1707),CHAR(34),"}"))</f>
        <v>#REF!</v>
      </c>
      <c r="E1707" t="e">
        <f>IF(INDEX(Organizations[Organization Type '[CV']],$A1707)="","",
CONCATENATE("  - &amp;OrganizationID",TEXT($A1707,"0000"),
" {","OrganizationTypeCV:  ",CHAR(34),INDEX(Organizations[Organization Type '[CV']],$A1707),CHAR(34),
", OrganizationCode:  ",CHAR(34),INDEX(Organizations[Organization Code],$A1707),CHAR(34),
", OrganizationName:  ",CHAR(34),INDEX(Organizations[Organization Name],$A1707),CHAR(34),
", OrganizationDescription:  ",CHAR(34),INDEX(Organizations[Organization Description],$A1707),CHAR(34),
", OrganizationLink:  ",CHAR(34),INDEX(Organizations[Organization Link],$A1707),CHAR(34),"}"))</f>
        <v>#REF!</v>
      </c>
      <c r="F1707" t="e">
        <f>IF(INDEX(People[First Name],$A1707)="","",
CONCATENATE("  - &amp;AffiliationID",TEXT($A1707,"0000"),
" {PersonID: *PersonID",TEXT($A1707,"0000"),
", OrganizationID: *OrganizationID",TEXT(MATCH(INDEX(People[Organization Name],$A1707),Organizations[Organization Name],0),"0000"),
", IsPrimaryOrganizationContact: , AffiliationStartDate: , AffiliationEndDate: , PrimaryPhone: ",
", PrimaryEmail: ",CHAR(34),INDEX(People[Primary Email],$A1707),CHAR(34),
", PrimaryAddress: ",CHAR(34),INDEX(People[Primary Address],$A1707),CHAR(34),
", PersonLink: }"))</f>
        <v>#REF!</v>
      </c>
      <c r="H1707" t="e">
        <f>IF(COUNTA(CitationInformation)=0,"",IF(INDEX(AuthorList[Author Name],$A1707)="","",
CONCATENATE("  - &amp;AuthorListID",TEXT($A1707,"0000"),
"  {CitationID: *CitationID0001",
", PersonID: *PersonID",TEXT(MATCH(INDEX(AuthorList[Author Name],$A1707),People[Full Name],0),"0000"),
", AuthorOrder: ",INDEX(AuthorList[Author Number],$A1707),"}")))</f>
        <v>#REF!</v>
      </c>
      <c r="K1707" t="e">
        <f>IF(INDEX(SamplingFeatures[Feature Code],$A1707)="","",
CONCATENATE("  - &amp;SamplingFeatureID",TEXT($A1707,"0000"),
" {","SamplingFeatureUUID:  ",CHAR(34),INDEX(SamplingFeatures[Sampling Feature UUID],$A1707),CHAR(34),
", SamplingFeatureTypeCV:  ",CHAR(34),INDEX(SamplingFeatures[Sampling Feature Type],$A1707),CHAR(34),
", SamplingFeatureCode:  ",CHAR(34),INDEX(SamplingFeatures[Feature Code],$A1707),CHAR(34),
", SamplingFeatureName:  ",CHAR(34),INDEX(SamplingFeatures[Feature Name],$A1707),CHAR(34),
", SamplingFeatureDescription:  ",CHAR(34),INDEX(SamplingFeatures[Feature Description],$A1707),CHAR(34),
", SamplingFeatureGeotypeCV:  ",CHAR(34),INDEX(SamplingFeatures[Feature Geo Type],$A1707),CHAR(34),
", FeatureGeometry:  ",CHAR(34),INDEX(SamplingFeatures[Feature Geometry],$A1707),CHAR(34),
", Elevation_m:  ",CHAR(34),INDEX(SamplingFeatures[Elevation_m],$A1707),CHAR(34),
", ElevationDatumCV:  ",CHAR(34),ElevationDatum,CHAR(34),"}"))</f>
        <v>#REF!</v>
      </c>
      <c r="L1707" t="e">
        <f>IF(INDEX(SamplingFeatures[Sampling Feature Type],$A1707)&lt;&gt;"Site","",
CONCATENATE("  - &amp;SiteID",TEXT(SUMPRODUCT(--($L$3:$L1706&lt;&gt;"")),"0000"),
" {","SamplingFeatureID:  *SamplingFeatureID",TEXT($A1707,"0000"),
", SiteTypeCV:  ",CHAR(34),INDEX(Sites[Site Type],$A1707),CHAR(34),
", Latitude:  ",INDEX(Sites[Latitude],$A1707),
", Longitude:  ",INDEX(Sites[Longitude],$A1707),
", SRSName:  ",CHAR(34),LatLonDatum,CHAR(34),"}"))</f>
        <v>#REF!</v>
      </c>
      <c r="M1707" t="e">
        <f>IF(INDEX(SamplingFeatures[Sampling Feature Type],$A1707)&lt;&gt;"Specimen","",
CONCATENATE("  - &amp;SpecimenID",TEXT(SUMPRODUCT(--($M$3:$M1706&lt;&gt;"")),"0000"),
" {","SamplingFeatureID:  *SamplingFeatureID",TEXT($A1707,"0000"),
", SpecimenTypeCV:  ",CHAR(34),INDEX(Specimens[Specimen Type],$A1707),CHAR(34),
", SpecimenMediumCV:  ",INDEX(Specimens[Specimen Medium],$A1707),
", IsFieldSpecimen:  ",CHAR(34),INDEX(Specimens[Is Field Specimen?],$A1707),CHAR(34),"}"))</f>
        <v>#REF!</v>
      </c>
      <c r="N1707" t="e">
        <f>IF(COUNTA(SpatialOffsets[])=0,"", IF(INDEX(SpatialOffsets[Spatial Offset Type],$A1707)="","",
CONCATENATE("  - &amp;SpatialOffsetID",TEXT($A1707,"0000"),
" {","SpatialOffsetTypeCV:  ",CHAR(34),INDEX(SpatialOffsets[Spatial Offset Type],$A1707),CHAR(34),
", Offset1Value:  ",INDEX(SpatialOffsets[Offset 1 Value],$A1707),
", Offset1UnitID:  ",CHAR(34),INDEX(SpatialOffsets[Offset 1 Unit],$A1707),CHAR(34),
", Offset2Value:  ",INDEX(SpatialOffsets[Offset 2 Value],$A1707),
", Offset2UnitID:  ",CHAR(34),INDEX(SpatialOffsets[Offset 2 Unit],$A1707),CHAR(34),
", Offset3Value:  ",INDEX(SpatialOffsets[Offset 3 Value],$A1707),
", Offset3UnitID:  ",CHAR(34),INDEX(SpatialOffsets[Offset 3 Unit],$A1707),CHAR(34),,"}")))</f>
        <v>#REF!</v>
      </c>
      <c r="O1707" t="e">
        <f>IF(COUNTA(RelatedFeatures[])=0,"", IF(INDEX(RelatedFeatures[First Sampling Feature Code],$A1707)="","",
CONCATENATE("  - &amp;RelationID",TEXT($A1707,"0000"),
" {","SamplingFeatureID:  *SamplingFeatureID",TEXT(MATCH(INDEX(RelatedFeatures[First Sampling Feature Code],$A1707),SamplingFeatures[Feature Code],0),"0000"),
", RelationshipTypeCV:  ",CHAR(34),INDEX(RelatedFeatures[Relationship Type],$A1707),CHAR(34),
", RelatedFeatureID: *SamplingFeatureID",TEXT(MATCH(INDEX(RelatedFeatures[Second Sampling Feature Code],$A1707),SamplingFeatures[Feature Code],0),"0000"),
", SpatialOffsetID:  ",IF(INDEX(RelatedFeatures[Offset Number],$A1707)="","",CONCATENATE("*SpatialOffsetID",TEXT(INDEX(RelatedFeatures[Offset Number],$A1707),"0000"))),"}")))</f>
        <v>#REF!</v>
      </c>
      <c r="P1707" t="e">
        <f>IF(INDEX(Methods[Method Type],$A1707)="","",
CONCATENATE("  - &amp;MethodID",TEXT($A1707,"0000"),
" {","MethodTypeCV:  ",CHAR(34),INDEX(Methods[Method Type],$A1707),CHAR(34),
", MethodCode:  ",CHAR(34),INDEX(Methods[Method Code],$A1707),CHAR(34),
", MethodName:  ",CHAR(34),INDEX(Methods[Method Name],$A1707),CHAR(34),
", MethodDescription:  ",CHAR(34),INDEX(Methods[Method Description],$A1707),CHAR(34),
", MethodLink:  ",CHAR(34),INDEX(Methods[Method Link],$A1707),CHAR(34),
", OrganizationID: *OrganizationID",TEXT(MATCH(INDEX(Methods[Organization Name],$A1707),Organizations[Organization Name],0),"0000"),"}"))</f>
        <v>#REF!</v>
      </c>
      <c r="Q1707" t="e">
        <f>IF(INDEX(Variables[Variable Type],$A1707)="","",
CONCATENATE("  - &amp;VariableID",TEXT($A1707,"0000"),
" {","VariableTypeCV:  ",CHAR(34),INDEX(Variables[Variable Type],$A1707),CHAR(34),
", VariableCode:  ",CHAR(34),INDEX(Variables[Variable Code],$A1707),CHAR(34),
", VariableNameCV:  ",CHAR(34),INDEX(Variables[Variable Name],$A1707),CHAR(34),
", VariableDefinition:  ",CHAR(34),INDEX(Variables[Variable Definition],$A1707),CHAR(34),
", SpecciationCV:  ",CHAR(34),INDEX(Variables[Speciation],$A1707),CHAR(34),
", NoDataValue:  ",CHAR(34),INDEX(Variables[No Data Value],$A1707),CHAR(34),"}"))</f>
        <v>#REF!</v>
      </c>
    </row>
    <row r="1708" spans="1:17" x14ac:dyDescent="0.25">
      <c r="A1708">
        <v>1705</v>
      </c>
      <c r="D1708" t="e">
        <f>IF(INDEX(People[First Name],$A1708)="","",
CONCATENATE("  - &amp;PersonID",TEXT($A1708,"0000"),
" {","PersonFirstName:  ",CHAR(34),INDEX(People[First Name],$A1708),CHAR(34),
", PersonMiddleName:  ",CHAR(34),INDEX(People[Middle Name],$A1708),CHAR(34),
", PersonLastName:  ",CHAR(34),INDEX(People[Last Name],$A1708),CHAR(34),"}"))</f>
        <v>#REF!</v>
      </c>
      <c r="E1708" t="e">
        <f>IF(INDEX(Organizations[Organization Type '[CV']],$A1708)="","",
CONCATENATE("  - &amp;OrganizationID",TEXT($A1708,"0000"),
" {","OrganizationTypeCV:  ",CHAR(34),INDEX(Organizations[Organization Type '[CV']],$A1708),CHAR(34),
", OrganizationCode:  ",CHAR(34),INDEX(Organizations[Organization Code],$A1708),CHAR(34),
", OrganizationName:  ",CHAR(34),INDEX(Organizations[Organization Name],$A1708),CHAR(34),
", OrganizationDescription:  ",CHAR(34),INDEX(Organizations[Organization Description],$A1708),CHAR(34),
", OrganizationLink:  ",CHAR(34),INDEX(Organizations[Organization Link],$A1708),CHAR(34),"}"))</f>
        <v>#REF!</v>
      </c>
      <c r="F1708" t="e">
        <f>IF(INDEX(People[First Name],$A1708)="","",
CONCATENATE("  - &amp;AffiliationID",TEXT($A1708,"0000"),
" {PersonID: *PersonID",TEXT($A1708,"0000"),
", OrganizationID: *OrganizationID",TEXT(MATCH(INDEX(People[Organization Name],$A1708),Organizations[Organization Name],0),"0000"),
", IsPrimaryOrganizationContact: , AffiliationStartDate: , AffiliationEndDate: , PrimaryPhone: ",
", PrimaryEmail: ",CHAR(34),INDEX(People[Primary Email],$A1708),CHAR(34),
", PrimaryAddress: ",CHAR(34),INDEX(People[Primary Address],$A1708),CHAR(34),
", PersonLink: }"))</f>
        <v>#REF!</v>
      </c>
      <c r="H1708" t="e">
        <f>IF(COUNTA(CitationInformation)=0,"",IF(INDEX(AuthorList[Author Name],$A1708)="","",
CONCATENATE("  - &amp;AuthorListID",TEXT($A1708,"0000"),
"  {CitationID: *CitationID0001",
", PersonID: *PersonID",TEXT(MATCH(INDEX(AuthorList[Author Name],$A1708),People[Full Name],0),"0000"),
", AuthorOrder: ",INDEX(AuthorList[Author Number],$A1708),"}")))</f>
        <v>#REF!</v>
      </c>
      <c r="K1708" t="e">
        <f>IF(INDEX(SamplingFeatures[Feature Code],$A1708)="","",
CONCATENATE("  - &amp;SamplingFeatureID",TEXT($A1708,"0000"),
" {","SamplingFeatureUUID:  ",CHAR(34),INDEX(SamplingFeatures[Sampling Feature UUID],$A1708),CHAR(34),
", SamplingFeatureTypeCV:  ",CHAR(34),INDEX(SamplingFeatures[Sampling Feature Type],$A1708),CHAR(34),
", SamplingFeatureCode:  ",CHAR(34),INDEX(SamplingFeatures[Feature Code],$A1708),CHAR(34),
", SamplingFeatureName:  ",CHAR(34),INDEX(SamplingFeatures[Feature Name],$A1708),CHAR(34),
", SamplingFeatureDescription:  ",CHAR(34),INDEX(SamplingFeatures[Feature Description],$A1708),CHAR(34),
", SamplingFeatureGeotypeCV:  ",CHAR(34),INDEX(SamplingFeatures[Feature Geo Type],$A1708),CHAR(34),
", FeatureGeometry:  ",CHAR(34),INDEX(SamplingFeatures[Feature Geometry],$A1708),CHAR(34),
", Elevation_m:  ",CHAR(34),INDEX(SamplingFeatures[Elevation_m],$A1708),CHAR(34),
", ElevationDatumCV:  ",CHAR(34),ElevationDatum,CHAR(34),"}"))</f>
        <v>#REF!</v>
      </c>
      <c r="L1708" t="e">
        <f>IF(INDEX(SamplingFeatures[Sampling Feature Type],$A1708)&lt;&gt;"Site","",
CONCATENATE("  - &amp;SiteID",TEXT(SUMPRODUCT(--($L$3:$L1707&lt;&gt;"")),"0000"),
" {","SamplingFeatureID:  *SamplingFeatureID",TEXT($A1708,"0000"),
", SiteTypeCV:  ",CHAR(34),INDEX(Sites[Site Type],$A1708),CHAR(34),
", Latitude:  ",INDEX(Sites[Latitude],$A1708),
", Longitude:  ",INDEX(Sites[Longitude],$A1708),
", SRSName:  ",CHAR(34),LatLonDatum,CHAR(34),"}"))</f>
        <v>#REF!</v>
      </c>
      <c r="M1708" t="e">
        <f>IF(INDEX(SamplingFeatures[Sampling Feature Type],$A1708)&lt;&gt;"Specimen","",
CONCATENATE("  - &amp;SpecimenID",TEXT(SUMPRODUCT(--($M$3:$M1707&lt;&gt;"")),"0000"),
" {","SamplingFeatureID:  *SamplingFeatureID",TEXT($A1708,"0000"),
", SpecimenTypeCV:  ",CHAR(34),INDEX(Specimens[Specimen Type],$A1708),CHAR(34),
", SpecimenMediumCV:  ",INDEX(Specimens[Specimen Medium],$A1708),
", IsFieldSpecimen:  ",CHAR(34),INDEX(Specimens[Is Field Specimen?],$A1708),CHAR(34),"}"))</f>
        <v>#REF!</v>
      </c>
      <c r="N1708" t="e">
        <f>IF(COUNTA(SpatialOffsets[])=0,"", IF(INDEX(SpatialOffsets[Spatial Offset Type],$A1708)="","",
CONCATENATE("  - &amp;SpatialOffsetID",TEXT($A1708,"0000"),
" {","SpatialOffsetTypeCV:  ",CHAR(34),INDEX(SpatialOffsets[Spatial Offset Type],$A1708),CHAR(34),
", Offset1Value:  ",INDEX(SpatialOffsets[Offset 1 Value],$A1708),
", Offset1UnitID:  ",CHAR(34),INDEX(SpatialOffsets[Offset 1 Unit],$A1708),CHAR(34),
", Offset2Value:  ",INDEX(SpatialOffsets[Offset 2 Value],$A1708),
", Offset2UnitID:  ",CHAR(34),INDEX(SpatialOffsets[Offset 2 Unit],$A1708),CHAR(34),
", Offset3Value:  ",INDEX(SpatialOffsets[Offset 3 Value],$A1708),
", Offset3UnitID:  ",CHAR(34),INDEX(SpatialOffsets[Offset 3 Unit],$A1708),CHAR(34),,"}")))</f>
        <v>#REF!</v>
      </c>
      <c r="O1708" t="e">
        <f>IF(COUNTA(RelatedFeatures[])=0,"", IF(INDEX(RelatedFeatures[First Sampling Feature Code],$A1708)="","",
CONCATENATE("  - &amp;RelationID",TEXT($A1708,"0000"),
" {","SamplingFeatureID:  *SamplingFeatureID",TEXT(MATCH(INDEX(RelatedFeatures[First Sampling Feature Code],$A1708),SamplingFeatures[Feature Code],0),"0000"),
", RelationshipTypeCV:  ",CHAR(34),INDEX(RelatedFeatures[Relationship Type],$A1708),CHAR(34),
", RelatedFeatureID: *SamplingFeatureID",TEXT(MATCH(INDEX(RelatedFeatures[Second Sampling Feature Code],$A1708),SamplingFeatures[Feature Code],0),"0000"),
", SpatialOffsetID:  ",IF(INDEX(RelatedFeatures[Offset Number],$A1708)="","",CONCATENATE("*SpatialOffsetID",TEXT(INDEX(RelatedFeatures[Offset Number],$A1708),"0000"))),"}")))</f>
        <v>#REF!</v>
      </c>
      <c r="P1708" t="e">
        <f>IF(INDEX(Methods[Method Type],$A1708)="","",
CONCATENATE("  - &amp;MethodID",TEXT($A1708,"0000"),
" {","MethodTypeCV:  ",CHAR(34),INDEX(Methods[Method Type],$A1708),CHAR(34),
", MethodCode:  ",CHAR(34),INDEX(Methods[Method Code],$A1708),CHAR(34),
", MethodName:  ",CHAR(34),INDEX(Methods[Method Name],$A1708),CHAR(34),
", MethodDescription:  ",CHAR(34),INDEX(Methods[Method Description],$A1708),CHAR(34),
", MethodLink:  ",CHAR(34),INDEX(Methods[Method Link],$A1708),CHAR(34),
", OrganizationID: *OrganizationID",TEXT(MATCH(INDEX(Methods[Organization Name],$A1708),Organizations[Organization Name],0),"0000"),"}"))</f>
        <v>#REF!</v>
      </c>
      <c r="Q1708" t="e">
        <f>IF(INDEX(Variables[Variable Type],$A1708)="","",
CONCATENATE("  - &amp;VariableID",TEXT($A1708,"0000"),
" {","VariableTypeCV:  ",CHAR(34),INDEX(Variables[Variable Type],$A1708),CHAR(34),
", VariableCode:  ",CHAR(34),INDEX(Variables[Variable Code],$A1708),CHAR(34),
", VariableNameCV:  ",CHAR(34),INDEX(Variables[Variable Name],$A1708),CHAR(34),
", VariableDefinition:  ",CHAR(34),INDEX(Variables[Variable Definition],$A1708),CHAR(34),
", SpecciationCV:  ",CHAR(34),INDEX(Variables[Speciation],$A1708),CHAR(34),
", NoDataValue:  ",CHAR(34),INDEX(Variables[No Data Value],$A1708),CHAR(34),"}"))</f>
        <v>#REF!</v>
      </c>
    </row>
    <row r="1709" spans="1:17" x14ac:dyDescent="0.25">
      <c r="A1709">
        <v>1706</v>
      </c>
      <c r="D1709" t="e">
        <f>IF(INDEX(People[First Name],$A1709)="","",
CONCATENATE("  - &amp;PersonID",TEXT($A1709,"0000"),
" {","PersonFirstName:  ",CHAR(34),INDEX(People[First Name],$A1709),CHAR(34),
", PersonMiddleName:  ",CHAR(34),INDEX(People[Middle Name],$A1709),CHAR(34),
", PersonLastName:  ",CHAR(34),INDEX(People[Last Name],$A1709),CHAR(34),"}"))</f>
        <v>#REF!</v>
      </c>
      <c r="E1709" t="e">
        <f>IF(INDEX(Organizations[Organization Type '[CV']],$A1709)="","",
CONCATENATE("  - &amp;OrganizationID",TEXT($A1709,"0000"),
" {","OrganizationTypeCV:  ",CHAR(34),INDEX(Organizations[Organization Type '[CV']],$A1709),CHAR(34),
", OrganizationCode:  ",CHAR(34),INDEX(Organizations[Organization Code],$A1709),CHAR(34),
", OrganizationName:  ",CHAR(34),INDEX(Organizations[Organization Name],$A1709),CHAR(34),
", OrganizationDescription:  ",CHAR(34),INDEX(Organizations[Organization Description],$A1709),CHAR(34),
", OrganizationLink:  ",CHAR(34),INDEX(Organizations[Organization Link],$A1709),CHAR(34),"}"))</f>
        <v>#REF!</v>
      </c>
      <c r="F1709" t="e">
        <f>IF(INDEX(People[First Name],$A1709)="","",
CONCATENATE("  - &amp;AffiliationID",TEXT($A1709,"0000"),
" {PersonID: *PersonID",TEXT($A1709,"0000"),
", OrganizationID: *OrganizationID",TEXT(MATCH(INDEX(People[Organization Name],$A1709),Organizations[Organization Name],0),"0000"),
", IsPrimaryOrganizationContact: , AffiliationStartDate: , AffiliationEndDate: , PrimaryPhone: ",
", PrimaryEmail: ",CHAR(34),INDEX(People[Primary Email],$A1709),CHAR(34),
", PrimaryAddress: ",CHAR(34),INDEX(People[Primary Address],$A1709),CHAR(34),
", PersonLink: }"))</f>
        <v>#REF!</v>
      </c>
      <c r="H1709" t="e">
        <f>IF(COUNTA(CitationInformation)=0,"",IF(INDEX(AuthorList[Author Name],$A1709)="","",
CONCATENATE("  - &amp;AuthorListID",TEXT($A1709,"0000"),
"  {CitationID: *CitationID0001",
", PersonID: *PersonID",TEXT(MATCH(INDEX(AuthorList[Author Name],$A1709),People[Full Name],0),"0000"),
", AuthorOrder: ",INDEX(AuthorList[Author Number],$A1709),"}")))</f>
        <v>#REF!</v>
      </c>
      <c r="K1709" t="e">
        <f>IF(INDEX(SamplingFeatures[Feature Code],$A1709)="","",
CONCATENATE("  - &amp;SamplingFeatureID",TEXT($A1709,"0000"),
" {","SamplingFeatureUUID:  ",CHAR(34),INDEX(SamplingFeatures[Sampling Feature UUID],$A1709),CHAR(34),
", SamplingFeatureTypeCV:  ",CHAR(34),INDEX(SamplingFeatures[Sampling Feature Type],$A1709),CHAR(34),
", SamplingFeatureCode:  ",CHAR(34),INDEX(SamplingFeatures[Feature Code],$A1709),CHAR(34),
", SamplingFeatureName:  ",CHAR(34),INDEX(SamplingFeatures[Feature Name],$A1709),CHAR(34),
", SamplingFeatureDescription:  ",CHAR(34),INDEX(SamplingFeatures[Feature Description],$A1709),CHAR(34),
", SamplingFeatureGeotypeCV:  ",CHAR(34),INDEX(SamplingFeatures[Feature Geo Type],$A1709),CHAR(34),
", FeatureGeometry:  ",CHAR(34),INDEX(SamplingFeatures[Feature Geometry],$A1709),CHAR(34),
", Elevation_m:  ",CHAR(34),INDEX(SamplingFeatures[Elevation_m],$A1709),CHAR(34),
", ElevationDatumCV:  ",CHAR(34),ElevationDatum,CHAR(34),"}"))</f>
        <v>#REF!</v>
      </c>
      <c r="L1709" t="e">
        <f>IF(INDEX(SamplingFeatures[Sampling Feature Type],$A1709)&lt;&gt;"Site","",
CONCATENATE("  - &amp;SiteID",TEXT(SUMPRODUCT(--($L$3:$L1708&lt;&gt;"")),"0000"),
" {","SamplingFeatureID:  *SamplingFeatureID",TEXT($A1709,"0000"),
", SiteTypeCV:  ",CHAR(34),INDEX(Sites[Site Type],$A1709),CHAR(34),
", Latitude:  ",INDEX(Sites[Latitude],$A1709),
", Longitude:  ",INDEX(Sites[Longitude],$A1709),
", SRSName:  ",CHAR(34),LatLonDatum,CHAR(34),"}"))</f>
        <v>#REF!</v>
      </c>
      <c r="M1709" t="e">
        <f>IF(INDEX(SamplingFeatures[Sampling Feature Type],$A1709)&lt;&gt;"Specimen","",
CONCATENATE("  - &amp;SpecimenID",TEXT(SUMPRODUCT(--($M$3:$M1708&lt;&gt;"")),"0000"),
" {","SamplingFeatureID:  *SamplingFeatureID",TEXT($A1709,"0000"),
", SpecimenTypeCV:  ",CHAR(34),INDEX(Specimens[Specimen Type],$A1709),CHAR(34),
", SpecimenMediumCV:  ",INDEX(Specimens[Specimen Medium],$A1709),
", IsFieldSpecimen:  ",CHAR(34),INDEX(Specimens[Is Field Specimen?],$A1709),CHAR(34),"}"))</f>
        <v>#REF!</v>
      </c>
      <c r="N1709" t="e">
        <f>IF(COUNTA(SpatialOffsets[])=0,"", IF(INDEX(SpatialOffsets[Spatial Offset Type],$A1709)="","",
CONCATENATE("  - &amp;SpatialOffsetID",TEXT($A1709,"0000"),
" {","SpatialOffsetTypeCV:  ",CHAR(34),INDEX(SpatialOffsets[Spatial Offset Type],$A1709),CHAR(34),
", Offset1Value:  ",INDEX(SpatialOffsets[Offset 1 Value],$A1709),
", Offset1UnitID:  ",CHAR(34),INDEX(SpatialOffsets[Offset 1 Unit],$A1709),CHAR(34),
", Offset2Value:  ",INDEX(SpatialOffsets[Offset 2 Value],$A1709),
", Offset2UnitID:  ",CHAR(34),INDEX(SpatialOffsets[Offset 2 Unit],$A1709),CHAR(34),
", Offset3Value:  ",INDEX(SpatialOffsets[Offset 3 Value],$A1709),
", Offset3UnitID:  ",CHAR(34),INDEX(SpatialOffsets[Offset 3 Unit],$A1709),CHAR(34),,"}")))</f>
        <v>#REF!</v>
      </c>
      <c r="O1709" t="e">
        <f>IF(COUNTA(RelatedFeatures[])=0,"", IF(INDEX(RelatedFeatures[First Sampling Feature Code],$A1709)="","",
CONCATENATE("  - &amp;RelationID",TEXT($A1709,"0000"),
" {","SamplingFeatureID:  *SamplingFeatureID",TEXT(MATCH(INDEX(RelatedFeatures[First Sampling Feature Code],$A1709),SamplingFeatures[Feature Code],0),"0000"),
", RelationshipTypeCV:  ",CHAR(34),INDEX(RelatedFeatures[Relationship Type],$A1709),CHAR(34),
", RelatedFeatureID: *SamplingFeatureID",TEXT(MATCH(INDEX(RelatedFeatures[Second Sampling Feature Code],$A1709),SamplingFeatures[Feature Code],0),"0000"),
", SpatialOffsetID:  ",IF(INDEX(RelatedFeatures[Offset Number],$A1709)="","",CONCATENATE("*SpatialOffsetID",TEXT(INDEX(RelatedFeatures[Offset Number],$A1709),"0000"))),"}")))</f>
        <v>#REF!</v>
      </c>
      <c r="P1709" t="e">
        <f>IF(INDEX(Methods[Method Type],$A1709)="","",
CONCATENATE("  - &amp;MethodID",TEXT($A1709,"0000"),
" {","MethodTypeCV:  ",CHAR(34),INDEX(Methods[Method Type],$A1709),CHAR(34),
", MethodCode:  ",CHAR(34),INDEX(Methods[Method Code],$A1709),CHAR(34),
", MethodName:  ",CHAR(34),INDEX(Methods[Method Name],$A1709),CHAR(34),
", MethodDescription:  ",CHAR(34),INDEX(Methods[Method Description],$A1709),CHAR(34),
", MethodLink:  ",CHAR(34),INDEX(Methods[Method Link],$A1709),CHAR(34),
", OrganizationID: *OrganizationID",TEXT(MATCH(INDEX(Methods[Organization Name],$A1709),Organizations[Organization Name],0),"0000"),"}"))</f>
        <v>#REF!</v>
      </c>
      <c r="Q1709" t="e">
        <f>IF(INDEX(Variables[Variable Type],$A1709)="","",
CONCATENATE("  - &amp;VariableID",TEXT($A1709,"0000"),
" {","VariableTypeCV:  ",CHAR(34),INDEX(Variables[Variable Type],$A1709),CHAR(34),
", VariableCode:  ",CHAR(34),INDEX(Variables[Variable Code],$A1709),CHAR(34),
", VariableNameCV:  ",CHAR(34),INDEX(Variables[Variable Name],$A1709),CHAR(34),
", VariableDefinition:  ",CHAR(34),INDEX(Variables[Variable Definition],$A1709),CHAR(34),
", SpecciationCV:  ",CHAR(34),INDEX(Variables[Speciation],$A1709),CHAR(34),
", NoDataValue:  ",CHAR(34),INDEX(Variables[No Data Value],$A1709),CHAR(34),"}"))</f>
        <v>#REF!</v>
      </c>
    </row>
    <row r="1710" spans="1:17" x14ac:dyDescent="0.25">
      <c r="A1710">
        <v>1707</v>
      </c>
      <c r="D1710" t="e">
        <f>IF(INDEX(People[First Name],$A1710)="","",
CONCATENATE("  - &amp;PersonID",TEXT($A1710,"0000"),
" {","PersonFirstName:  ",CHAR(34),INDEX(People[First Name],$A1710),CHAR(34),
", PersonMiddleName:  ",CHAR(34),INDEX(People[Middle Name],$A1710),CHAR(34),
", PersonLastName:  ",CHAR(34),INDEX(People[Last Name],$A1710),CHAR(34),"}"))</f>
        <v>#REF!</v>
      </c>
      <c r="E1710" t="e">
        <f>IF(INDEX(Organizations[Organization Type '[CV']],$A1710)="","",
CONCATENATE("  - &amp;OrganizationID",TEXT($A1710,"0000"),
" {","OrganizationTypeCV:  ",CHAR(34),INDEX(Organizations[Organization Type '[CV']],$A1710),CHAR(34),
", OrganizationCode:  ",CHAR(34),INDEX(Organizations[Organization Code],$A1710),CHAR(34),
", OrganizationName:  ",CHAR(34),INDEX(Organizations[Organization Name],$A1710),CHAR(34),
", OrganizationDescription:  ",CHAR(34),INDEX(Organizations[Organization Description],$A1710),CHAR(34),
", OrganizationLink:  ",CHAR(34),INDEX(Organizations[Organization Link],$A1710),CHAR(34),"}"))</f>
        <v>#REF!</v>
      </c>
      <c r="F1710" t="e">
        <f>IF(INDEX(People[First Name],$A1710)="","",
CONCATENATE("  - &amp;AffiliationID",TEXT($A1710,"0000"),
" {PersonID: *PersonID",TEXT($A1710,"0000"),
", OrganizationID: *OrganizationID",TEXT(MATCH(INDEX(People[Organization Name],$A1710),Organizations[Organization Name],0),"0000"),
", IsPrimaryOrganizationContact: , AffiliationStartDate: , AffiliationEndDate: , PrimaryPhone: ",
", PrimaryEmail: ",CHAR(34),INDEX(People[Primary Email],$A1710),CHAR(34),
", PrimaryAddress: ",CHAR(34),INDEX(People[Primary Address],$A1710),CHAR(34),
", PersonLink: }"))</f>
        <v>#REF!</v>
      </c>
      <c r="H1710" t="e">
        <f>IF(COUNTA(CitationInformation)=0,"",IF(INDEX(AuthorList[Author Name],$A1710)="","",
CONCATENATE("  - &amp;AuthorListID",TEXT($A1710,"0000"),
"  {CitationID: *CitationID0001",
", PersonID: *PersonID",TEXT(MATCH(INDEX(AuthorList[Author Name],$A1710),People[Full Name],0),"0000"),
", AuthorOrder: ",INDEX(AuthorList[Author Number],$A1710),"}")))</f>
        <v>#REF!</v>
      </c>
      <c r="K1710" t="e">
        <f>IF(INDEX(SamplingFeatures[Feature Code],$A1710)="","",
CONCATENATE("  - &amp;SamplingFeatureID",TEXT($A1710,"0000"),
" {","SamplingFeatureUUID:  ",CHAR(34),INDEX(SamplingFeatures[Sampling Feature UUID],$A1710),CHAR(34),
", SamplingFeatureTypeCV:  ",CHAR(34),INDEX(SamplingFeatures[Sampling Feature Type],$A1710),CHAR(34),
", SamplingFeatureCode:  ",CHAR(34),INDEX(SamplingFeatures[Feature Code],$A1710),CHAR(34),
", SamplingFeatureName:  ",CHAR(34),INDEX(SamplingFeatures[Feature Name],$A1710),CHAR(34),
", SamplingFeatureDescription:  ",CHAR(34),INDEX(SamplingFeatures[Feature Description],$A1710),CHAR(34),
", SamplingFeatureGeotypeCV:  ",CHAR(34),INDEX(SamplingFeatures[Feature Geo Type],$A1710),CHAR(34),
", FeatureGeometry:  ",CHAR(34),INDEX(SamplingFeatures[Feature Geometry],$A1710),CHAR(34),
", Elevation_m:  ",CHAR(34),INDEX(SamplingFeatures[Elevation_m],$A1710),CHAR(34),
", ElevationDatumCV:  ",CHAR(34),ElevationDatum,CHAR(34),"}"))</f>
        <v>#REF!</v>
      </c>
      <c r="L1710" t="e">
        <f>IF(INDEX(SamplingFeatures[Sampling Feature Type],$A1710)&lt;&gt;"Site","",
CONCATENATE("  - &amp;SiteID",TEXT(SUMPRODUCT(--($L$3:$L1709&lt;&gt;"")),"0000"),
" {","SamplingFeatureID:  *SamplingFeatureID",TEXT($A1710,"0000"),
", SiteTypeCV:  ",CHAR(34),INDEX(Sites[Site Type],$A1710),CHAR(34),
", Latitude:  ",INDEX(Sites[Latitude],$A1710),
", Longitude:  ",INDEX(Sites[Longitude],$A1710),
", SRSName:  ",CHAR(34),LatLonDatum,CHAR(34),"}"))</f>
        <v>#REF!</v>
      </c>
      <c r="M1710" t="e">
        <f>IF(INDEX(SamplingFeatures[Sampling Feature Type],$A1710)&lt;&gt;"Specimen","",
CONCATENATE("  - &amp;SpecimenID",TEXT(SUMPRODUCT(--($M$3:$M1709&lt;&gt;"")),"0000"),
" {","SamplingFeatureID:  *SamplingFeatureID",TEXT($A1710,"0000"),
", SpecimenTypeCV:  ",CHAR(34),INDEX(Specimens[Specimen Type],$A1710),CHAR(34),
", SpecimenMediumCV:  ",INDEX(Specimens[Specimen Medium],$A1710),
", IsFieldSpecimen:  ",CHAR(34),INDEX(Specimens[Is Field Specimen?],$A1710),CHAR(34),"}"))</f>
        <v>#REF!</v>
      </c>
      <c r="N1710" t="e">
        <f>IF(COUNTA(SpatialOffsets[])=0,"", IF(INDEX(SpatialOffsets[Spatial Offset Type],$A1710)="","",
CONCATENATE("  - &amp;SpatialOffsetID",TEXT($A1710,"0000"),
" {","SpatialOffsetTypeCV:  ",CHAR(34),INDEX(SpatialOffsets[Spatial Offset Type],$A1710),CHAR(34),
", Offset1Value:  ",INDEX(SpatialOffsets[Offset 1 Value],$A1710),
", Offset1UnitID:  ",CHAR(34),INDEX(SpatialOffsets[Offset 1 Unit],$A1710),CHAR(34),
", Offset2Value:  ",INDEX(SpatialOffsets[Offset 2 Value],$A1710),
", Offset2UnitID:  ",CHAR(34),INDEX(SpatialOffsets[Offset 2 Unit],$A1710),CHAR(34),
", Offset3Value:  ",INDEX(SpatialOffsets[Offset 3 Value],$A1710),
", Offset3UnitID:  ",CHAR(34),INDEX(SpatialOffsets[Offset 3 Unit],$A1710),CHAR(34),,"}")))</f>
        <v>#REF!</v>
      </c>
      <c r="O1710" t="e">
        <f>IF(COUNTA(RelatedFeatures[])=0,"", IF(INDEX(RelatedFeatures[First Sampling Feature Code],$A1710)="","",
CONCATENATE("  - &amp;RelationID",TEXT($A1710,"0000"),
" {","SamplingFeatureID:  *SamplingFeatureID",TEXT(MATCH(INDEX(RelatedFeatures[First Sampling Feature Code],$A1710),SamplingFeatures[Feature Code],0),"0000"),
", RelationshipTypeCV:  ",CHAR(34),INDEX(RelatedFeatures[Relationship Type],$A1710),CHAR(34),
", RelatedFeatureID: *SamplingFeatureID",TEXT(MATCH(INDEX(RelatedFeatures[Second Sampling Feature Code],$A1710),SamplingFeatures[Feature Code],0),"0000"),
", SpatialOffsetID:  ",IF(INDEX(RelatedFeatures[Offset Number],$A1710)="","",CONCATENATE("*SpatialOffsetID",TEXT(INDEX(RelatedFeatures[Offset Number],$A1710),"0000"))),"}")))</f>
        <v>#REF!</v>
      </c>
      <c r="P1710" t="e">
        <f>IF(INDEX(Methods[Method Type],$A1710)="","",
CONCATENATE("  - &amp;MethodID",TEXT($A1710,"0000"),
" {","MethodTypeCV:  ",CHAR(34),INDEX(Methods[Method Type],$A1710),CHAR(34),
", MethodCode:  ",CHAR(34),INDEX(Methods[Method Code],$A1710),CHAR(34),
", MethodName:  ",CHAR(34),INDEX(Methods[Method Name],$A1710),CHAR(34),
", MethodDescription:  ",CHAR(34),INDEX(Methods[Method Description],$A1710),CHAR(34),
", MethodLink:  ",CHAR(34),INDEX(Methods[Method Link],$A1710),CHAR(34),
", OrganizationID: *OrganizationID",TEXT(MATCH(INDEX(Methods[Organization Name],$A1710),Organizations[Organization Name],0),"0000"),"}"))</f>
        <v>#REF!</v>
      </c>
      <c r="Q1710" t="e">
        <f>IF(INDEX(Variables[Variable Type],$A1710)="","",
CONCATENATE("  - &amp;VariableID",TEXT($A1710,"0000"),
" {","VariableTypeCV:  ",CHAR(34),INDEX(Variables[Variable Type],$A1710),CHAR(34),
", VariableCode:  ",CHAR(34),INDEX(Variables[Variable Code],$A1710),CHAR(34),
", VariableNameCV:  ",CHAR(34),INDEX(Variables[Variable Name],$A1710),CHAR(34),
", VariableDefinition:  ",CHAR(34),INDEX(Variables[Variable Definition],$A1710),CHAR(34),
", SpecciationCV:  ",CHAR(34),INDEX(Variables[Speciation],$A1710),CHAR(34),
", NoDataValue:  ",CHAR(34),INDEX(Variables[No Data Value],$A1710),CHAR(34),"}"))</f>
        <v>#REF!</v>
      </c>
    </row>
    <row r="1711" spans="1:17" x14ac:dyDescent="0.25">
      <c r="A1711">
        <v>1708</v>
      </c>
      <c r="D1711" t="e">
        <f>IF(INDEX(People[First Name],$A1711)="","",
CONCATENATE("  - &amp;PersonID",TEXT($A1711,"0000"),
" {","PersonFirstName:  ",CHAR(34),INDEX(People[First Name],$A1711),CHAR(34),
", PersonMiddleName:  ",CHAR(34),INDEX(People[Middle Name],$A1711),CHAR(34),
", PersonLastName:  ",CHAR(34),INDEX(People[Last Name],$A1711),CHAR(34),"}"))</f>
        <v>#REF!</v>
      </c>
      <c r="E1711" t="e">
        <f>IF(INDEX(Organizations[Organization Type '[CV']],$A1711)="","",
CONCATENATE("  - &amp;OrganizationID",TEXT($A1711,"0000"),
" {","OrganizationTypeCV:  ",CHAR(34),INDEX(Organizations[Organization Type '[CV']],$A1711),CHAR(34),
", OrganizationCode:  ",CHAR(34),INDEX(Organizations[Organization Code],$A1711),CHAR(34),
", OrganizationName:  ",CHAR(34),INDEX(Organizations[Organization Name],$A1711),CHAR(34),
", OrganizationDescription:  ",CHAR(34),INDEX(Organizations[Organization Description],$A1711),CHAR(34),
", OrganizationLink:  ",CHAR(34),INDEX(Organizations[Organization Link],$A1711),CHAR(34),"}"))</f>
        <v>#REF!</v>
      </c>
      <c r="F1711" t="e">
        <f>IF(INDEX(People[First Name],$A1711)="","",
CONCATENATE("  - &amp;AffiliationID",TEXT($A1711,"0000"),
" {PersonID: *PersonID",TEXT($A1711,"0000"),
", OrganizationID: *OrganizationID",TEXT(MATCH(INDEX(People[Organization Name],$A1711),Organizations[Organization Name],0),"0000"),
", IsPrimaryOrganizationContact: , AffiliationStartDate: , AffiliationEndDate: , PrimaryPhone: ",
", PrimaryEmail: ",CHAR(34),INDEX(People[Primary Email],$A1711),CHAR(34),
", PrimaryAddress: ",CHAR(34),INDEX(People[Primary Address],$A1711),CHAR(34),
", PersonLink: }"))</f>
        <v>#REF!</v>
      </c>
      <c r="H1711" t="e">
        <f>IF(COUNTA(CitationInformation)=0,"",IF(INDEX(AuthorList[Author Name],$A1711)="","",
CONCATENATE("  - &amp;AuthorListID",TEXT($A1711,"0000"),
"  {CitationID: *CitationID0001",
", PersonID: *PersonID",TEXT(MATCH(INDEX(AuthorList[Author Name],$A1711),People[Full Name],0),"0000"),
", AuthorOrder: ",INDEX(AuthorList[Author Number],$A1711),"}")))</f>
        <v>#REF!</v>
      </c>
      <c r="K1711" t="e">
        <f>IF(INDEX(SamplingFeatures[Feature Code],$A1711)="","",
CONCATENATE("  - &amp;SamplingFeatureID",TEXT($A1711,"0000"),
" {","SamplingFeatureUUID:  ",CHAR(34),INDEX(SamplingFeatures[Sampling Feature UUID],$A1711),CHAR(34),
", SamplingFeatureTypeCV:  ",CHAR(34),INDEX(SamplingFeatures[Sampling Feature Type],$A1711),CHAR(34),
", SamplingFeatureCode:  ",CHAR(34),INDEX(SamplingFeatures[Feature Code],$A1711),CHAR(34),
", SamplingFeatureName:  ",CHAR(34),INDEX(SamplingFeatures[Feature Name],$A1711),CHAR(34),
", SamplingFeatureDescription:  ",CHAR(34),INDEX(SamplingFeatures[Feature Description],$A1711),CHAR(34),
", SamplingFeatureGeotypeCV:  ",CHAR(34),INDEX(SamplingFeatures[Feature Geo Type],$A1711),CHAR(34),
", FeatureGeometry:  ",CHAR(34),INDEX(SamplingFeatures[Feature Geometry],$A1711),CHAR(34),
", Elevation_m:  ",CHAR(34),INDEX(SamplingFeatures[Elevation_m],$A1711),CHAR(34),
", ElevationDatumCV:  ",CHAR(34),ElevationDatum,CHAR(34),"}"))</f>
        <v>#REF!</v>
      </c>
      <c r="L1711" t="e">
        <f>IF(INDEX(SamplingFeatures[Sampling Feature Type],$A1711)&lt;&gt;"Site","",
CONCATENATE("  - &amp;SiteID",TEXT(SUMPRODUCT(--($L$3:$L1710&lt;&gt;"")),"0000"),
" {","SamplingFeatureID:  *SamplingFeatureID",TEXT($A1711,"0000"),
", SiteTypeCV:  ",CHAR(34),INDEX(Sites[Site Type],$A1711),CHAR(34),
", Latitude:  ",INDEX(Sites[Latitude],$A1711),
", Longitude:  ",INDEX(Sites[Longitude],$A1711),
", SRSName:  ",CHAR(34),LatLonDatum,CHAR(34),"}"))</f>
        <v>#REF!</v>
      </c>
      <c r="M1711" t="e">
        <f>IF(INDEX(SamplingFeatures[Sampling Feature Type],$A1711)&lt;&gt;"Specimen","",
CONCATENATE("  - &amp;SpecimenID",TEXT(SUMPRODUCT(--($M$3:$M1710&lt;&gt;"")),"0000"),
" {","SamplingFeatureID:  *SamplingFeatureID",TEXT($A1711,"0000"),
", SpecimenTypeCV:  ",CHAR(34),INDEX(Specimens[Specimen Type],$A1711),CHAR(34),
", SpecimenMediumCV:  ",INDEX(Specimens[Specimen Medium],$A1711),
", IsFieldSpecimen:  ",CHAR(34),INDEX(Specimens[Is Field Specimen?],$A1711),CHAR(34),"}"))</f>
        <v>#REF!</v>
      </c>
      <c r="N1711" t="e">
        <f>IF(COUNTA(SpatialOffsets[])=0,"", IF(INDEX(SpatialOffsets[Spatial Offset Type],$A1711)="","",
CONCATENATE("  - &amp;SpatialOffsetID",TEXT($A1711,"0000"),
" {","SpatialOffsetTypeCV:  ",CHAR(34),INDEX(SpatialOffsets[Spatial Offset Type],$A1711),CHAR(34),
", Offset1Value:  ",INDEX(SpatialOffsets[Offset 1 Value],$A1711),
", Offset1UnitID:  ",CHAR(34),INDEX(SpatialOffsets[Offset 1 Unit],$A1711),CHAR(34),
", Offset2Value:  ",INDEX(SpatialOffsets[Offset 2 Value],$A1711),
", Offset2UnitID:  ",CHAR(34),INDEX(SpatialOffsets[Offset 2 Unit],$A1711),CHAR(34),
", Offset3Value:  ",INDEX(SpatialOffsets[Offset 3 Value],$A1711),
", Offset3UnitID:  ",CHAR(34),INDEX(SpatialOffsets[Offset 3 Unit],$A1711),CHAR(34),,"}")))</f>
        <v>#REF!</v>
      </c>
      <c r="O1711" t="e">
        <f>IF(COUNTA(RelatedFeatures[])=0,"", IF(INDEX(RelatedFeatures[First Sampling Feature Code],$A1711)="","",
CONCATENATE("  - &amp;RelationID",TEXT($A1711,"0000"),
" {","SamplingFeatureID:  *SamplingFeatureID",TEXT(MATCH(INDEX(RelatedFeatures[First Sampling Feature Code],$A1711),SamplingFeatures[Feature Code],0),"0000"),
", RelationshipTypeCV:  ",CHAR(34),INDEX(RelatedFeatures[Relationship Type],$A1711),CHAR(34),
", RelatedFeatureID: *SamplingFeatureID",TEXT(MATCH(INDEX(RelatedFeatures[Second Sampling Feature Code],$A1711),SamplingFeatures[Feature Code],0),"0000"),
", SpatialOffsetID:  ",IF(INDEX(RelatedFeatures[Offset Number],$A1711)="","",CONCATENATE("*SpatialOffsetID",TEXT(INDEX(RelatedFeatures[Offset Number],$A1711),"0000"))),"}")))</f>
        <v>#REF!</v>
      </c>
      <c r="P1711" t="e">
        <f>IF(INDEX(Methods[Method Type],$A1711)="","",
CONCATENATE("  - &amp;MethodID",TEXT($A1711,"0000"),
" {","MethodTypeCV:  ",CHAR(34),INDEX(Methods[Method Type],$A1711),CHAR(34),
", MethodCode:  ",CHAR(34),INDEX(Methods[Method Code],$A1711),CHAR(34),
", MethodName:  ",CHAR(34),INDEX(Methods[Method Name],$A1711),CHAR(34),
", MethodDescription:  ",CHAR(34),INDEX(Methods[Method Description],$A1711),CHAR(34),
", MethodLink:  ",CHAR(34),INDEX(Methods[Method Link],$A1711),CHAR(34),
", OrganizationID: *OrganizationID",TEXT(MATCH(INDEX(Methods[Organization Name],$A1711),Organizations[Organization Name],0),"0000"),"}"))</f>
        <v>#REF!</v>
      </c>
      <c r="Q1711" t="e">
        <f>IF(INDEX(Variables[Variable Type],$A1711)="","",
CONCATENATE("  - &amp;VariableID",TEXT($A1711,"0000"),
" {","VariableTypeCV:  ",CHAR(34),INDEX(Variables[Variable Type],$A1711),CHAR(34),
", VariableCode:  ",CHAR(34),INDEX(Variables[Variable Code],$A1711),CHAR(34),
", VariableNameCV:  ",CHAR(34),INDEX(Variables[Variable Name],$A1711),CHAR(34),
", VariableDefinition:  ",CHAR(34),INDEX(Variables[Variable Definition],$A1711),CHAR(34),
", SpecciationCV:  ",CHAR(34),INDEX(Variables[Speciation],$A1711),CHAR(34),
", NoDataValue:  ",CHAR(34),INDEX(Variables[No Data Value],$A1711),CHAR(34),"}"))</f>
        <v>#REF!</v>
      </c>
    </row>
    <row r="1712" spans="1:17" x14ac:dyDescent="0.25">
      <c r="A1712">
        <v>1709</v>
      </c>
      <c r="D1712" t="e">
        <f>IF(INDEX(People[First Name],$A1712)="","",
CONCATENATE("  - &amp;PersonID",TEXT($A1712,"0000"),
" {","PersonFirstName:  ",CHAR(34),INDEX(People[First Name],$A1712),CHAR(34),
", PersonMiddleName:  ",CHAR(34),INDEX(People[Middle Name],$A1712),CHAR(34),
", PersonLastName:  ",CHAR(34),INDEX(People[Last Name],$A1712),CHAR(34),"}"))</f>
        <v>#REF!</v>
      </c>
      <c r="E1712" t="e">
        <f>IF(INDEX(Organizations[Organization Type '[CV']],$A1712)="","",
CONCATENATE("  - &amp;OrganizationID",TEXT($A1712,"0000"),
" {","OrganizationTypeCV:  ",CHAR(34),INDEX(Organizations[Organization Type '[CV']],$A1712),CHAR(34),
", OrganizationCode:  ",CHAR(34),INDEX(Organizations[Organization Code],$A1712),CHAR(34),
", OrganizationName:  ",CHAR(34),INDEX(Organizations[Organization Name],$A1712),CHAR(34),
", OrganizationDescription:  ",CHAR(34),INDEX(Organizations[Organization Description],$A1712),CHAR(34),
", OrganizationLink:  ",CHAR(34),INDEX(Organizations[Organization Link],$A1712),CHAR(34),"}"))</f>
        <v>#REF!</v>
      </c>
      <c r="F1712" t="e">
        <f>IF(INDEX(People[First Name],$A1712)="","",
CONCATENATE("  - &amp;AffiliationID",TEXT($A1712,"0000"),
" {PersonID: *PersonID",TEXT($A1712,"0000"),
", OrganizationID: *OrganizationID",TEXT(MATCH(INDEX(People[Organization Name],$A1712),Organizations[Organization Name],0),"0000"),
", IsPrimaryOrganizationContact: , AffiliationStartDate: , AffiliationEndDate: , PrimaryPhone: ",
", PrimaryEmail: ",CHAR(34),INDEX(People[Primary Email],$A1712),CHAR(34),
", PrimaryAddress: ",CHAR(34),INDEX(People[Primary Address],$A1712),CHAR(34),
", PersonLink: }"))</f>
        <v>#REF!</v>
      </c>
      <c r="H1712" t="e">
        <f>IF(COUNTA(CitationInformation)=0,"",IF(INDEX(AuthorList[Author Name],$A1712)="","",
CONCATENATE("  - &amp;AuthorListID",TEXT($A1712,"0000"),
"  {CitationID: *CitationID0001",
", PersonID: *PersonID",TEXT(MATCH(INDEX(AuthorList[Author Name],$A1712),People[Full Name],0),"0000"),
", AuthorOrder: ",INDEX(AuthorList[Author Number],$A1712),"}")))</f>
        <v>#REF!</v>
      </c>
      <c r="K1712" t="e">
        <f>IF(INDEX(SamplingFeatures[Feature Code],$A1712)="","",
CONCATENATE("  - &amp;SamplingFeatureID",TEXT($A1712,"0000"),
" {","SamplingFeatureUUID:  ",CHAR(34),INDEX(SamplingFeatures[Sampling Feature UUID],$A1712),CHAR(34),
", SamplingFeatureTypeCV:  ",CHAR(34),INDEX(SamplingFeatures[Sampling Feature Type],$A1712),CHAR(34),
", SamplingFeatureCode:  ",CHAR(34),INDEX(SamplingFeatures[Feature Code],$A1712),CHAR(34),
", SamplingFeatureName:  ",CHAR(34),INDEX(SamplingFeatures[Feature Name],$A1712),CHAR(34),
", SamplingFeatureDescription:  ",CHAR(34),INDEX(SamplingFeatures[Feature Description],$A1712),CHAR(34),
", SamplingFeatureGeotypeCV:  ",CHAR(34),INDEX(SamplingFeatures[Feature Geo Type],$A1712),CHAR(34),
", FeatureGeometry:  ",CHAR(34),INDEX(SamplingFeatures[Feature Geometry],$A1712),CHAR(34),
", Elevation_m:  ",CHAR(34),INDEX(SamplingFeatures[Elevation_m],$A1712),CHAR(34),
", ElevationDatumCV:  ",CHAR(34),ElevationDatum,CHAR(34),"}"))</f>
        <v>#REF!</v>
      </c>
      <c r="L1712" t="e">
        <f>IF(INDEX(SamplingFeatures[Sampling Feature Type],$A1712)&lt;&gt;"Site","",
CONCATENATE("  - &amp;SiteID",TEXT(SUMPRODUCT(--($L$3:$L1711&lt;&gt;"")),"0000"),
" {","SamplingFeatureID:  *SamplingFeatureID",TEXT($A1712,"0000"),
", SiteTypeCV:  ",CHAR(34),INDEX(Sites[Site Type],$A1712),CHAR(34),
", Latitude:  ",INDEX(Sites[Latitude],$A1712),
", Longitude:  ",INDEX(Sites[Longitude],$A1712),
", SRSName:  ",CHAR(34),LatLonDatum,CHAR(34),"}"))</f>
        <v>#REF!</v>
      </c>
      <c r="M1712" t="e">
        <f>IF(INDEX(SamplingFeatures[Sampling Feature Type],$A1712)&lt;&gt;"Specimen","",
CONCATENATE("  - &amp;SpecimenID",TEXT(SUMPRODUCT(--($M$3:$M1711&lt;&gt;"")),"0000"),
" {","SamplingFeatureID:  *SamplingFeatureID",TEXT($A1712,"0000"),
", SpecimenTypeCV:  ",CHAR(34),INDEX(Specimens[Specimen Type],$A1712),CHAR(34),
", SpecimenMediumCV:  ",INDEX(Specimens[Specimen Medium],$A1712),
", IsFieldSpecimen:  ",CHAR(34),INDEX(Specimens[Is Field Specimen?],$A1712),CHAR(34),"}"))</f>
        <v>#REF!</v>
      </c>
      <c r="N1712" t="e">
        <f>IF(COUNTA(SpatialOffsets[])=0,"", IF(INDEX(SpatialOffsets[Spatial Offset Type],$A1712)="","",
CONCATENATE("  - &amp;SpatialOffsetID",TEXT($A1712,"0000"),
" {","SpatialOffsetTypeCV:  ",CHAR(34),INDEX(SpatialOffsets[Spatial Offset Type],$A1712),CHAR(34),
", Offset1Value:  ",INDEX(SpatialOffsets[Offset 1 Value],$A1712),
", Offset1UnitID:  ",CHAR(34),INDEX(SpatialOffsets[Offset 1 Unit],$A1712),CHAR(34),
", Offset2Value:  ",INDEX(SpatialOffsets[Offset 2 Value],$A1712),
", Offset2UnitID:  ",CHAR(34),INDEX(SpatialOffsets[Offset 2 Unit],$A1712),CHAR(34),
", Offset3Value:  ",INDEX(SpatialOffsets[Offset 3 Value],$A1712),
", Offset3UnitID:  ",CHAR(34),INDEX(SpatialOffsets[Offset 3 Unit],$A1712),CHAR(34),,"}")))</f>
        <v>#REF!</v>
      </c>
      <c r="O1712" t="e">
        <f>IF(COUNTA(RelatedFeatures[])=0,"", IF(INDEX(RelatedFeatures[First Sampling Feature Code],$A1712)="","",
CONCATENATE("  - &amp;RelationID",TEXT($A1712,"0000"),
" {","SamplingFeatureID:  *SamplingFeatureID",TEXT(MATCH(INDEX(RelatedFeatures[First Sampling Feature Code],$A1712),SamplingFeatures[Feature Code],0),"0000"),
", RelationshipTypeCV:  ",CHAR(34),INDEX(RelatedFeatures[Relationship Type],$A1712),CHAR(34),
", RelatedFeatureID: *SamplingFeatureID",TEXT(MATCH(INDEX(RelatedFeatures[Second Sampling Feature Code],$A1712),SamplingFeatures[Feature Code],0),"0000"),
", SpatialOffsetID:  ",IF(INDEX(RelatedFeatures[Offset Number],$A1712)="","",CONCATENATE("*SpatialOffsetID",TEXT(INDEX(RelatedFeatures[Offset Number],$A1712),"0000"))),"}")))</f>
        <v>#REF!</v>
      </c>
      <c r="P1712" t="e">
        <f>IF(INDEX(Methods[Method Type],$A1712)="","",
CONCATENATE("  - &amp;MethodID",TEXT($A1712,"0000"),
" {","MethodTypeCV:  ",CHAR(34),INDEX(Methods[Method Type],$A1712),CHAR(34),
", MethodCode:  ",CHAR(34),INDEX(Methods[Method Code],$A1712),CHAR(34),
", MethodName:  ",CHAR(34),INDEX(Methods[Method Name],$A1712),CHAR(34),
", MethodDescription:  ",CHAR(34),INDEX(Methods[Method Description],$A1712),CHAR(34),
", MethodLink:  ",CHAR(34),INDEX(Methods[Method Link],$A1712),CHAR(34),
", OrganizationID: *OrganizationID",TEXT(MATCH(INDEX(Methods[Organization Name],$A1712),Organizations[Organization Name],0),"0000"),"}"))</f>
        <v>#REF!</v>
      </c>
      <c r="Q1712" t="e">
        <f>IF(INDEX(Variables[Variable Type],$A1712)="","",
CONCATENATE("  - &amp;VariableID",TEXT($A1712,"0000"),
" {","VariableTypeCV:  ",CHAR(34),INDEX(Variables[Variable Type],$A1712),CHAR(34),
", VariableCode:  ",CHAR(34),INDEX(Variables[Variable Code],$A1712),CHAR(34),
", VariableNameCV:  ",CHAR(34),INDEX(Variables[Variable Name],$A1712),CHAR(34),
", VariableDefinition:  ",CHAR(34),INDEX(Variables[Variable Definition],$A1712),CHAR(34),
", SpecciationCV:  ",CHAR(34),INDEX(Variables[Speciation],$A1712),CHAR(34),
", NoDataValue:  ",CHAR(34),INDEX(Variables[No Data Value],$A1712),CHAR(34),"}"))</f>
        <v>#REF!</v>
      </c>
    </row>
    <row r="1713" spans="1:17" x14ac:dyDescent="0.25">
      <c r="A1713">
        <v>1710</v>
      </c>
      <c r="D1713" t="e">
        <f>IF(INDEX(People[First Name],$A1713)="","",
CONCATENATE("  - &amp;PersonID",TEXT($A1713,"0000"),
" {","PersonFirstName:  ",CHAR(34),INDEX(People[First Name],$A1713),CHAR(34),
", PersonMiddleName:  ",CHAR(34),INDEX(People[Middle Name],$A1713),CHAR(34),
", PersonLastName:  ",CHAR(34),INDEX(People[Last Name],$A1713),CHAR(34),"}"))</f>
        <v>#REF!</v>
      </c>
      <c r="E1713" t="e">
        <f>IF(INDEX(Organizations[Organization Type '[CV']],$A1713)="","",
CONCATENATE("  - &amp;OrganizationID",TEXT($A1713,"0000"),
" {","OrganizationTypeCV:  ",CHAR(34),INDEX(Organizations[Organization Type '[CV']],$A1713),CHAR(34),
", OrganizationCode:  ",CHAR(34),INDEX(Organizations[Organization Code],$A1713),CHAR(34),
", OrganizationName:  ",CHAR(34),INDEX(Organizations[Organization Name],$A1713),CHAR(34),
", OrganizationDescription:  ",CHAR(34),INDEX(Organizations[Organization Description],$A1713),CHAR(34),
", OrganizationLink:  ",CHAR(34),INDEX(Organizations[Organization Link],$A1713),CHAR(34),"}"))</f>
        <v>#REF!</v>
      </c>
      <c r="F1713" t="e">
        <f>IF(INDEX(People[First Name],$A1713)="","",
CONCATENATE("  - &amp;AffiliationID",TEXT($A1713,"0000"),
" {PersonID: *PersonID",TEXT($A1713,"0000"),
", OrganizationID: *OrganizationID",TEXT(MATCH(INDEX(People[Organization Name],$A1713),Organizations[Organization Name],0),"0000"),
", IsPrimaryOrganizationContact: , AffiliationStartDate: , AffiliationEndDate: , PrimaryPhone: ",
", PrimaryEmail: ",CHAR(34),INDEX(People[Primary Email],$A1713),CHAR(34),
", PrimaryAddress: ",CHAR(34),INDEX(People[Primary Address],$A1713),CHAR(34),
", PersonLink: }"))</f>
        <v>#REF!</v>
      </c>
      <c r="H1713" t="e">
        <f>IF(COUNTA(CitationInformation)=0,"",IF(INDEX(AuthorList[Author Name],$A1713)="","",
CONCATENATE("  - &amp;AuthorListID",TEXT($A1713,"0000"),
"  {CitationID: *CitationID0001",
", PersonID: *PersonID",TEXT(MATCH(INDEX(AuthorList[Author Name],$A1713),People[Full Name],0),"0000"),
", AuthorOrder: ",INDEX(AuthorList[Author Number],$A1713),"}")))</f>
        <v>#REF!</v>
      </c>
      <c r="K1713" t="e">
        <f>IF(INDEX(SamplingFeatures[Feature Code],$A1713)="","",
CONCATENATE("  - &amp;SamplingFeatureID",TEXT($A1713,"0000"),
" {","SamplingFeatureUUID:  ",CHAR(34),INDEX(SamplingFeatures[Sampling Feature UUID],$A1713),CHAR(34),
", SamplingFeatureTypeCV:  ",CHAR(34),INDEX(SamplingFeatures[Sampling Feature Type],$A1713),CHAR(34),
", SamplingFeatureCode:  ",CHAR(34),INDEX(SamplingFeatures[Feature Code],$A1713),CHAR(34),
", SamplingFeatureName:  ",CHAR(34),INDEX(SamplingFeatures[Feature Name],$A1713),CHAR(34),
", SamplingFeatureDescription:  ",CHAR(34),INDEX(SamplingFeatures[Feature Description],$A1713),CHAR(34),
", SamplingFeatureGeotypeCV:  ",CHAR(34),INDEX(SamplingFeatures[Feature Geo Type],$A1713),CHAR(34),
", FeatureGeometry:  ",CHAR(34),INDEX(SamplingFeatures[Feature Geometry],$A1713),CHAR(34),
", Elevation_m:  ",CHAR(34),INDEX(SamplingFeatures[Elevation_m],$A1713),CHAR(34),
", ElevationDatumCV:  ",CHAR(34),ElevationDatum,CHAR(34),"}"))</f>
        <v>#REF!</v>
      </c>
      <c r="L1713" t="e">
        <f>IF(INDEX(SamplingFeatures[Sampling Feature Type],$A1713)&lt;&gt;"Site","",
CONCATENATE("  - &amp;SiteID",TEXT(SUMPRODUCT(--($L$3:$L1712&lt;&gt;"")),"0000"),
" {","SamplingFeatureID:  *SamplingFeatureID",TEXT($A1713,"0000"),
", SiteTypeCV:  ",CHAR(34),INDEX(Sites[Site Type],$A1713),CHAR(34),
", Latitude:  ",INDEX(Sites[Latitude],$A1713),
", Longitude:  ",INDEX(Sites[Longitude],$A1713),
", SRSName:  ",CHAR(34),LatLonDatum,CHAR(34),"}"))</f>
        <v>#REF!</v>
      </c>
      <c r="M1713" t="e">
        <f>IF(INDEX(SamplingFeatures[Sampling Feature Type],$A1713)&lt;&gt;"Specimen","",
CONCATENATE("  - &amp;SpecimenID",TEXT(SUMPRODUCT(--($M$3:$M1712&lt;&gt;"")),"0000"),
" {","SamplingFeatureID:  *SamplingFeatureID",TEXT($A1713,"0000"),
", SpecimenTypeCV:  ",CHAR(34),INDEX(Specimens[Specimen Type],$A1713),CHAR(34),
", SpecimenMediumCV:  ",INDEX(Specimens[Specimen Medium],$A1713),
", IsFieldSpecimen:  ",CHAR(34),INDEX(Specimens[Is Field Specimen?],$A1713),CHAR(34),"}"))</f>
        <v>#REF!</v>
      </c>
      <c r="N1713" t="e">
        <f>IF(COUNTA(SpatialOffsets[])=0,"", IF(INDEX(SpatialOffsets[Spatial Offset Type],$A1713)="","",
CONCATENATE("  - &amp;SpatialOffsetID",TEXT($A1713,"0000"),
" {","SpatialOffsetTypeCV:  ",CHAR(34),INDEX(SpatialOffsets[Spatial Offset Type],$A1713),CHAR(34),
", Offset1Value:  ",INDEX(SpatialOffsets[Offset 1 Value],$A1713),
", Offset1UnitID:  ",CHAR(34),INDEX(SpatialOffsets[Offset 1 Unit],$A1713),CHAR(34),
", Offset2Value:  ",INDEX(SpatialOffsets[Offset 2 Value],$A1713),
", Offset2UnitID:  ",CHAR(34),INDEX(SpatialOffsets[Offset 2 Unit],$A1713),CHAR(34),
", Offset3Value:  ",INDEX(SpatialOffsets[Offset 3 Value],$A1713),
", Offset3UnitID:  ",CHAR(34),INDEX(SpatialOffsets[Offset 3 Unit],$A1713),CHAR(34),,"}")))</f>
        <v>#REF!</v>
      </c>
      <c r="O1713" t="e">
        <f>IF(COUNTA(RelatedFeatures[])=0,"", IF(INDEX(RelatedFeatures[First Sampling Feature Code],$A1713)="","",
CONCATENATE("  - &amp;RelationID",TEXT($A1713,"0000"),
" {","SamplingFeatureID:  *SamplingFeatureID",TEXT(MATCH(INDEX(RelatedFeatures[First Sampling Feature Code],$A1713),SamplingFeatures[Feature Code],0),"0000"),
", RelationshipTypeCV:  ",CHAR(34),INDEX(RelatedFeatures[Relationship Type],$A1713),CHAR(34),
", RelatedFeatureID: *SamplingFeatureID",TEXT(MATCH(INDEX(RelatedFeatures[Second Sampling Feature Code],$A1713),SamplingFeatures[Feature Code],0),"0000"),
", SpatialOffsetID:  ",IF(INDEX(RelatedFeatures[Offset Number],$A1713)="","",CONCATENATE("*SpatialOffsetID",TEXT(INDEX(RelatedFeatures[Offset Number],$A1713),"0000"))),"}")))</f>
        <v>#REF!</v>
      </c>
      <c r="P1713" t="e">
        <f>IF(INDEX(Methods[Method Type],$A1713)="","",
CONCATENATE("  - &amp;MethodID",TEXT($A1713,"0000"),
" {","MethodTypeCV:  ",CHAR(34),INDEX(Methods[Method Type],$A1713),CHAR(34),
", MethodCode:  ",CHAR(34),INDEX(Methods[Method Code],$A1713),CHAR(34),
", MethodName:  ",CHAR(34),INDEX(Methods[Method Name],$A1713),CHAR(34),
", MethodDescription:  ",CHAR(34),INDEX(Methods[Method Description],$A1713),CHAR(34),
", MethodLink:  ",CHAR(34),INDEX(Methods[Method Link],$A1713),CHAR(34),
", OrganizationID: *OrganizationID",TEXT(MATCH(INDEX(Methods[Organization Name],$A1713),Organizations[Organization Name],0),"0000"),"}"))</f>
        <v>#REF!</v>
      </c>
      <c r="Q1713" t="e">
        <f>IF(INDEX(Variables[Variable Type],$A1713)="","",
CONCATENATE("  - &amp;VariableID",TEXT($A1713,"0000"),
" {","VariableTypeCV:  ",CHAR(34),INDEX(Variables[Variable Type],$A1713),CHAR(34),
", VariableCode:  ",CHAR(34),INDEX(Variables[Variable Code],$A1713),CHAR(34),
", VariableNameCV:  ",CHAR(34),INDEX(Variables[Variable Name],$A1713),CHAR(34),
", VariableDefinition:  ",CHAR(34),INDEX(Variables[Variable Definition],$A1713),CHAR(34),
", SpecciationCV:  ",CHAR(34),INDEX(Variables[Speciation],$A1713),CHAR(34),
", NoDataValue:  ",CHAR(34),INDEX(Variables[No Data Value],$A1713),CHAR(34),"}"))</f>
        <v>#REF!</v>
      </c>
    </row>
    <row r="1714" spans="1:17" x14ac:dyDescent="0.25">
      <c r="A1714">
        <v>1711</v>
      </c>
      <c r="D1714" t="e">
        <f>IF(INDEX(People[First Name],$A1714)="","",
CONCATENATE("  - &amp;PersonID",TEXT($A1714,"0000"),
" {","PersonFirstName:  ",CHAR(34),INDEX(People[First Name],$A1714),CHAR(34),
", PersonMiddleName:  ",CHAR(34),INDEX(People[Middle Name],$A1714),CHAR(34),
", PersonLastName:  ",CHAR(34),INDEX(People[Last Name],$A1714),CHAR(34),"}"))</f>
        <v>#REF!</v>
      </c>
      <c r="E1714" t="e">
        <f>IF(INDEX(Organizations[Organization Type '[CV']],$A1714)="","",
CONCATENATE("  - &amp;OrganizationID",TEXT($A1714,"0000"),
" {","OrganizationTypeCV:  ",CHAR(34),INDEX(Organizations[Organization Type '[CV']],$A1714),CHAR(34),
", OrganizationCode:  ",CHAR(34),INDEX(Organizations[Organization Code],$A1714),CHAR(34),
", OrganizationName:  ",CHAR(34),INDEX(Organizations[Organization Name],$A1714),CHAR(34),
", OrganizationDescription:  ",CHAR(34),INDEX(Organizations[Organization Description],$A1714),CHAR(34),
", OrganizationLink:  ",CHAR(34),INDEX(Organizations[Organization Link],$A1714),CHAR(34),"}"))</f>
        <v>#REF!</v>
      </c>
      <c r="F1714" t="e">
        <f>IF(INDEX(People[First Name],$A1714)="","",
CONCATENATE("  - &amp;AffiliationID",TEXT($A1714,"0000"),
" {PersonID: *PersonID",TEXT($A1714,"0000"),
", OrganizationID: *OrganizationID",TEXT(MATCH(INDEX(People[Organization Name],$A1714),Organizations[Organization Name],0),"0000"),
", IsPrimaryOrganizationContact: , AffiliationStartDate: , AffiliationEndDate: , PrimaryPhone: ",
", PrimaryEmail: ",CHAR(34),INDEX(People[Primary Email],$A1714),CHAR(34),
", PrimaryAddress: ",CHAR(34),INDEX(People[Primary Address],$A1714),CHAR(34),
", PersonLink: }"))</f>
        <v>#REF!</v>
      </c>
      <c r="H1714" t="e">
        <f>IF(COUNTA(CitationInformation)=0,"",IF(INDEX(AuthorList[Author Name],$A1714)="","",
CONCATENATE("  - &amp;AuthorListID",TEXT($A1714,"0000"),
"  {CitationID: *CitationID0001",
", PersonID: *PersonID",TEXT(MATCH(INDEX(AuthorList[Author Name],$A1714),People[Full Name],0),"0000"),
", AuthorOrder: ",INDEX(AuthorList[Author Number],$A1714),"}")))</f>
        <v>#REF!</v>
      </c>
      <c r="K1714" t="e">
        <f>IF(INDEX(SamplingFeatures[Feature Code],$A1714)="","",
CONCATENATE("  - &amp;SamplingFeatureID",TEXT($A1714,"0000"),
" {","SamplingFeatureUUID:  ",CHAR(34),INDEX(SamplingFeatures[Sampling Feature UUID],$A1714),CHAR(34),
", SamplingFeatureTypeCV:  ",CHAR(34),INDEX(SamplingFeatures[Sampling Feature Type],$A1714),CHAR(34),
", SamplingFeatureCode:  ",CHAR(34),INDEX(SamplingFeatures[Feature Code],$A1714),CHAR(34),
", SamplingFeatureName:  ",CHAR(34),INDEX(SamplingFeatures[Feature Name],$A1714),CHAR(34),
", SamplingFeatureDescription:  ",CHAR(34),INDEX(SamplingFeatures[Feature Description],$A1714),CHAR(34),
", SamplingFeatureGeotypeCV:  ",CHAR(34),INDEX(SamplingFeatures[Feature Geo Type],$A1714),CHAR(34),
", FeatureGeometry:  ",CHAR(34),INDEX(SamplingFeatures[Feature Geometry],$A1714),CHAR(34),
", Elevation_m:  ",CHAR(34),INDEX(SamplingFeatures[Elevation_m],$A1714),CHAR(34),
", ElevationDatumCV:  ",CHAR(34),ElevationDatum,CHAR(34),"}"))</f>
        <v>#REF!</v>
      </c>
      <c r="L1714" t="e">
        <f>IF(INDEX(SamplingFeatures[Sampling Feature Type],$A1714)&lt;&gt;"Site","",
CONCATENATE("  - &amp;SiteID",TEXT(SUMPRODUCT(--($L$3:$L1713&lt;&gt;"")),"0000"),
" {","SamplingFeatureID:  *SamplingFeatureID",TEXT($A1714,"0000"),
", SiteTypeCV:  ",CHAR(34),INDEX(Sites[Site Type],$A1714),CHAR(34),
", Latitude:  ",INDEX(Sites[Latitude],$A1714),
", Longitude:  ",INDEX(Sites[Longitude],$A1714),
", SRSName:  ",CHAR(34),LatLonDatum,CHAR(34),"}"))</f>
        <v>#REF!</v>
      </c>
      <c r="M1714" t="e">
        <f>IF(INDEX(SamplingFeatures[Sampling Feature Type],$A1714)&lt;&gt;"Specimen","",
CONCATENATE("  - &amp;SpecimenID",TEXT(SUMPRODUCT(--($M$3:$M1713&lt;&gt;"")),"0000"),
" {","SamplingFeatureID:  *SamplingFeatureID",TEXT($A1714,"0000"),
", SpecimenTypeCV:  ",CHAR(34),INDEX(Specimens[Specimen Type],$A1714),CHAR(34),
", SpecimenMediumCV:  ",INDEX(Specimens[Specimen Medium],$A1714),
", IsFieldSpecimen:  ",CHAR(34),INDEX(Specimens[Is Field Specimen?],$A1714),CHAR(34),"}"))</f>
        <v>#REF!</v>
      </c>
      <c r="N1714" t="e">
        <f>IF(COUNTA(SpatialOffsets[])=0,"", IF(INDEX(SpatialOffsets[Spatial Offset Type],$A1714)="","",
CONCATENATE("  - &amp;SpatialOffsetID",TEXT($A1714,"0000"),
" {","SpatialOffsetTypeCV:  ",CHAR(34),INDEX(SpatialOffsets[Spatial Offset Type],$A1714),CHAR(34),
", Offset1Value:  ",INDEX(SpatialOffsets[Offset 1 Value],$A1714),
", Offset1UnitID:  ",CHAR(34),INDEX(SpatialOffsets[Offset 1 Unit],$A1714),CHAR(34),
", Offset2Value:  ",INDEX(SpatialOffsets[Offset 2 Value],$A1714),
", Offset2UnitID:  ",CHAR(34),INDEX(SpatialOffsets[Offset 2 Unit],$A1714),CHAR(34),
", Offset3Value:  ",INDEX(SpatialOffsets[Offset 3 Value],$A1714),
", Offset3UnitID:  ",CHAR(34),INDEX(SpatialOffsets[Offset 3 Unit],$A1714),CHAR(34),,"}")))</f>
        <v>#REF!</v>
      </c>
      <c r="O1714" t="e">
        <f>IF(COUNTA(RelatedFeatures[])=0,"", IF(INDEX(RelatedFeatures[First Sampling Feature Code],$A1714)="","",
CONCATENATE("  - &amp;RelationID",TEXT($A1714,"0000"),
" {","SamplingFeatureID:  *SamplingFeatureID",TEXT(MATCH(INDEX(RelatedFeatures[First Sampling Feature Code],$A1714),SamplingFeatures[Feature Code],0),"0000"),
", RelationshipTypeCV:  ",CHAR(34),INDEX(RelatedFeatures[Relationship Type],$A1714),CHAR(34),
", RelatedFeatureID: *SamplingFeatureID",TEXT(MATCH(INDEX(RelatedFeatures[Second Sampling Feature Code],$A1714),SamplingFeatures[Feature Code],0),"0000"),
", SpatialOffsetID:  ",IF(INDEX(RelatedFeatures[Offset Number],$A1714)="","",CONCATENATE("*SpatialOffsetID",TEXT(INDEX(RelatedFeatures[Offset Number],$A1714),"0000"))),"}")))</f>
        <v>#REF!</v>
      </c>
      <c r="P1714" t="e">
        <f>IF(INDEX(Methods[Method Type],$A1714)="","",
CONCATENATE("  - &amp;MethodID",TEXT($A1714,"0000"),
" {","MethodTypeCV:  ",CHAR(34),INDEX(Methods[Method Type],$A1714),CHAR(34),
", MethodCode:  ",CHAR(34),INDEX(Methods[Method Code],$A1714),CHAR(34),
", MethodName:  ",CHAR(34),INDEX(Methods[Method Name],$A1714),CHAR(34),
", MethodDescription:  ",CHAR(34),INDEX(Methods[Method Description],$A1714),CHAR(34),
", MethodLink:  ",CHAR(34),INDEX(Methods[Method Link],$A1714),CHAR(34),
", OrganizationID: *OrganizationID",TEXT(MATCH(INDEX(Methods[Organization Name],$A1714),Organizations[Organization Name],0),"0000"),"}"))</f>
        <v>#REF!</v>
      </c>
      <c r="Q1714" t="e">
        <f>IF(INDEX(Variables[Variable Type],$A1714)="","",
CONCATENATE("  - &amp;VariableID",TEXT($A1714,"0000"),
" {","VariableTypeCV:  ",CHAR(34),INDEX(Variables[Variable Type],$A1714),CHAR(34),
", VariableCode:  ",CHAR(34),INDEX(Variables[Variable Code],$A1714),CHAR(34),
", VariableNameCV:  ",CHAR(34),INDEX(Variables[Variable Name],$A1714),CHAR(34),
", VariableDefinition:  ",CHAR(34),INDEX(Variables[Variable Definition],$A1714),CHAR(34),
", SpecciationCV:  ",CHAR(34),INDEX(Variables[Speciation],$A1714),CHAR(34),
", NoDataValue:  ",CHAR(34),INDEX(Variables[No Data Value],$A1714),CHAR(34),"}"))</f>
        <v>#REF!</v>
      </c>
    </row>
    <row r="1715" spans="1:17" x14ac:dyDescent="0.25">
      <c r="A1715">
        <v>1712</v>
      </c>
      <c r="D1715" t="e">
        <f>IF(INDEX(People[First Name],$A1715)="","",
CONCATENATE("  - &amp;PersonID",TEXT($A1715,"0000"),
" {","PersonFirstName:  ",CHAR(34),INDEX(People[First Name],$A1715),CHAR(34),
", PersonMiddleName:  ",CHAR(34),INDEX(People[Middle Name],$A1715),CHAR(34),
", PersonLastName:  ",CHAR(34),INDEX(People[Last Name],$A1715),CHAR(34),"}"))</f>
        <v>#REF!</v>
      </c>
      <c r="E1715" t="e">
        <f>IF(INDEX(Organizations[Organization Type '[CV']],$A1715)="","",
CONCATENATE("  - &amp;OrganizationID",TEXT($A1715,"0000"),
" {","OrganizationTypeCV:  ",CHAR(34),INDEX(Organizations[Organization Type '[CV']],$A1715),CHAR(34),
", OrganizationCode:  ",CHAR(34),INDEX(Organizations[Organization Code],$A1715),CHAR(34),
", OrganizationName:  ",CHAR(34),INDEX(Organizations[Organization Name],$A1715),CHAR(34),
", OrganizationDescription:  ",CHAR(34),INDEX(Organizations[Organization Description],$A1715),CHAR(34),
", OrganizationLink:  ",CHAR(34),INDEX(Organizations[Organization Link],$A1715),CHAR(34),"}"))</f>
        <v>#REF!</v>
      </c>
      <c r="F1715" t="e">
        <f>IF(INDEX(People[First Name],$A1715)="","",
CONCATENATE("  - &amp;AffiliationID",TEXT($A1715,"0000"),
" {PersonID: *PersonID",TEXT($A1715,"0000"),
", OrganizationID: *OrganizationID",TEXT(MATCH(INDEX(People[Organization Name],$A1715),Organizations[Organization Name],0),"0000"),
", IsPrimaryOrganizationContact: , AffiliationStartDate: , AffiliationEndDate: , PrimaryPhone: ",
", PrimaryEmail: ",CHAR(34),INDEX(People[Primary Email],$A1715),CHAR(34),
", PrimaryAddress: ",CHAR(34),INDEX(People[Primary Address],$A1715),CHAR(34),
", PersonLink: }"))</f>
        <v>#REF!</v>
      </c>
      <c r="H1715" t="e">
        <f>IF(COUNTA(CitationInformation)=0,"",IF(INDEX(AuthorList[Author Name],$A1715)="","",
CONCATENATE("  - &amp;AuthorListID",TEXT($A1715,"0000"),
"  {CitationID: *CitationID0001",
", PersonID: *PersonID",TEXT(MATCH(INDEX(AuthorList[Author Name],$A1715),People[Full Name],0),"0000"),
", AuthorOrder: ",INDEX(AuthorList[Author Number],$A1715),"}")))</f>
        <v>#REF!</v>
      </c>
      <c r="K1715" t="e">
        <f>IF(INDEX(SamplingFeatures[Feature Code],$A1715)="","",
CONCATENATE("  - &amp;SamplingFeatureID",TEXT($A1715,"0000"),
" {","SamplingFeatureUUID:  ",CHAR(34),INDEX(SamplingFeatures[Sampling Feature UUID],$A1715),CHAR(34),
", SamplingFeatureTypeCV:  ",CHAR(34),INDEX(SamplingFeatures[Sampling Feature Type],$A1715),CHAR(34),
", SamplingFeatureCode:  ",CHAR(34),INDEX(SamplingFeatures[Feature Code],$A1715),CHAR(34),
", SamplingFeatureName:  ",CHAR(34),INDEX(SamplingFeatures[Feature Name],$A1715),CHAR(34),
", SamplingFeatureDescription:  ",CHAR(34),INDEX(SamplingFeatures[Feature Description],$A1715),CHAR(34),
", SamplingFeatureGeotypeCV:  ",CHAR(34),INDEX(SamplingFeatures[Feature Geo Type],$A1715),CHAR(34),
", FeatureGeometry:  ",CHAR(34),INDEX(SamplingFeatures[Feature Geometry],$A1715),CHAR(34),
", Elevation_m:  ",CHAR(34),INDEX(SamplingFeatures[Elevation_m],$A1715),CHAR(34),
", ElevationDatumCV:  ",CHAR(34),ElevationDatum,CHAR(34),"}"))</f>
        <v>#REF!</v>
      </c>
      <c r="L1715" t="e">
        <f>IF(INDEX(SamplingFeatures[Sampling Feature Type],$A1715)&lt;&gt;"Site","",
CONCATENATE("  - &amp;SiteID",TEXT(SUMPRODUCT(--($L$3:$L1714&lt;&gt;"")),"0000"),
" {","SamplingFeatureID:  *SamplingFeatureID",TEXT($A1715,"0000"),
", SiteTypeCV:  ",CHAR(34),INDEX(Sites[Site Type],$A1715),CHAR(34),
", Latitude:  ",INDEX(Sites[Latitude],$A1715),
", Longitude:  ",INDEX(Sites[Longitude],$A1715),
", SRSName:  ",CHAR(34),LatLonDatum,CHAR(34),"}"))</f>
        <v>#REF!</v>
      </c>
      <c r="M1715" t="e">
        <f>IF(INDEX(SamplingFeatures[Sampling Feature Type],$A1715)&lt;&gt;"Specimen","",
CONCATENATE("  - &amp;SpecimenID",TEXT(SUMPRODUCT(--($M$3:$M1714&lt;&gt;"")),"0000"),
" {","SamplingFeatureID:  *SamplingFeatureID",TEXT($A1715,"0000"),
", SpecimenTypeCV:  ",CHAR(34),INDEX(Specimens[Specimen Type],$A1715),CHAR(34),
", SpecimenMediumCV:  ",INDEX(Specimens[Specimen Medium],$A1715),
", IsFieldSpecimen:  ",CHAR(34),INDEX(Specimens[Is Field Specimen?],$A1715),CHAR(34),"}"))</f>
        <v>#REF!</v>
      </c>
      <c r="N1715" t="e">
        <f>IF(COUNTA(SpatialOffsets[])=0,"", IF(INDEX(SpatialOffsets[Spatial Offset Type],$A1715)="","",
CONCATENATE("  - &amp;SpatialOffsetID",TEXT($A1715,"0000"),
" {","SpatialOffsetTypeCV:  ",CHAR(34),INDEX(SpatialOffsets[Spatial Offset Type],$A1715),CHAR(34),
", Offset1Value:  ",INDEX(SpatialOffsets[Offset 1 Value],$A1715),
", Offset1UnitID:  ",CHAR(34),INDEX(SpatialOffsets[Offset 1 Unit],$A1715),CHAR(34),
", Offset2Value:  ",INDEX(SpatialOffsets[Offset 2 Value],$A1715),
", Offset2UnitID:  ",CHAR(34),INDEX(SpatialOffsets[Offset 2 Unit],$A1715),CHAR(34),
", Offset3Value:  ",INDEX(SpatialOffsets[Offset 3 Value],$A1715),
", Offset3UnitID:  ",CHAR(34),INDEX(SpatialOffsets[Offset 3 Unit],$A1715),CHAR(34),,"}")))</f>
        <v>#REF!</v>
      </c>
      <c r="O1715" t="e">
        <f>IF(COUNTA(RelatedFeatures[])=0,"", IF(INDEX(RelatedFeatures[First Sampling Feature Code],$A1715)="","",
CONCATENATE("  - &amp;RelationID",TEXT($A1715,"0000"),
" {","SamplingFeatureID:  *SamplingFeatureID",TEXT(MATCH(INDEX(RelatedFeatures[First Sampling Feature Code],$A1715),SamplingFeatures[Feature Code],0),"0000"),
", RelationshipTypeCV:  ",CHAR(34),INDEX(RelatedFeatures[Relationship Type],$A1715),CHAR(34),
", RelatedFeatureID: *SamplingFeatureID",TEXT(MATCH(INDEX(RelatedFeatures[Second Sampling Feature Code],$A1715),SamplingFeatures[Feature Code],0),"0000"),
", SpatialOffsetID:  ",IF(INDEX(RelatedFeatures[Offset Number],$A1715)="","",CONCATENATE("*SpatialOffsetID",TEXT(INDEX(RelatedFeatures[Offset Number],$A1715),"0000"))),"}")))</f>
        <v>#REF!</v>
      </c>
      <c r="P1715" t="e">
        <f>IF(INDEX(Methods[Method Type],$A1715)="","",
CONCATENATE("  - &amp;MethodID",TEXT($A1715,"0000"),
" {","MethodTypeCV:  ",CHAR(34),INDEX(Methods[Method Type],$A1715),CHAR(34),
", MethodCode:  ",CHAR(34),INDEX(Methods[Method Code],$A1715),CHAR(34),
", MethodName:  ",CHAR(34),INDEX(Methods[Method Name],$A1715),CHAR(34),
", MethodDescription:  ",CHAR(34),INDEX(Methods[Method Description],$A1715),CHAR(34),
", MethodLink:  ",CHAR(34),INDEX(Methods[Method Link],$A1715),CHAR(34),
", OrganizationID: *OrganizationID",TEXT(MATCH(INDEX(Methods[Organization Name],$A1715),Organizations[Organization Name],0),"0000"),"}"))</f>
        <v>#REF!</v>
      </c>
      <c r="Q1715" t="e">
        <f>IF(INDEX(Variables[Variable Type],$A1715)="","",
CONCATENATE("  - &amp;VariableID",TEXT($A1715,"0000"),
" {","VariableTypeCV:  ",CHAR(34),INDEX(Variables[Variable Type],$A1715),CHAR(34),
", VariableCode:  ",CHAR(34),INDEX(Variables[Variable Code],$A1715),CHAR(34),
", VariableNameCV:  ",CHAR(34),INDEX(Variables[Variable Name],$A1715),CHAR(34),
", VariableDefinition:  ",CHAR(34),INDEX(Variables[Variable Definition],$A1715),CHAR(34),
", SpecciationCV:  ",CHAR(34),INDEX(Variables[Speciation],$A1715),CHAR(34),
", NoDataValue:  ",CHAR(34),INDEX(Variables[No Data Value],$A1715),CHAR(34),"}"))</f>
        <v>#REF!</v>
      </c>
    </row>
    <row r="1716" spans="1:17" x14ac:dyDescent="0.25">
      <c r="A1716">
        <v>1713</v>
      </c>
      <c r="D1716" t="e">
        <f>IF(INDEX(People[First Name],$A1716)="","",
CONCATENATE("  - &amp;PersonID",TEXT($A1716,"0000"),
" {","PersonFirstName:  ",CHAR(34),INDEX(People[First Name],$A1716),CHAR(34),
", PersonMiddleName:  ",CHAR(34),INDEX(People[Middle Name],$A1716),CHAR(34),
", PersonLastName:  ",CHAR(34),INDEX(People[Last Name],$A1716),CHAR(34),"}"))</f>
        <v>#REF!</v>
      </c>
      <c r="E1716" t="e">
        <f>IF(INDEX(Organizations[Organization Type '[CV']],$A1716)="","",
CONCATENATE("  - &amp;OrganizationID",TEXT($A1716,"0000"),
" {","OrganizationTypeCV:  ",CHAR(34),INDEX(Organizations[Organization Type '[CV']],$A1716),CHAR(34),
", OrganizationCode:  ",CHAR(34),INDEX(Organizations[Organization Code],$A1716),CHAR(34),
", OrganizationName:  ",CHAR(34),INDEX(Organizations[Organization Name],$A1716),CHAR(34),
", OrganizationDescription:  ",CHAR(34),INDEX(Organizations[Organization Description],$A1716),CHAR(34),
", OrganizationLink:  ",CHAR(34),INDEX(Organizations[Organization Link],$A1716),CHAR(34),"}"))</f>
        <v>#REF!</v>
      </c>
      <c r="F1716" t="e">
        <f>IF(INDEX(People[First Name],$A1716)="","",
CONCATENATE("  - &amp;AffiliationID",TEXT($A1716,"0000"),
" {PersonID: *PersonID",TEXT($A1716,"0000"),
", OrganizationID: *OrganizationID",TEXT(MATCH(INDEX(People[Organization Name],$A1716),Organizations[Organization Name],0),"0000"),
", IsPrimaryOrganizationContact: , AffiliationStartDate: , AffiliationEndDate: , PrimaryPhone: ",
", PrimaryEmail: ",CHAR(34),INDEX(People[Primary Email],$A1716),CHAR(34),
", PrimaryAddress: ",CHAR(34),INDEX(People[Primary Address],$A1716),CHAR(34),
", PersonLink: }"))</f>
        <v>#REF!</v>
      </c>
      <c r="H1716" t="e">
        <f>IF(COUNTA(CitationInformation)=0,"",IF(INDEX(AuthorList[Author Name],$A1716)="","",
CONCATENATE("  - &amp;AuthorListID",TEXT($A1716,"0000"),
"  {CitationID: *CitationID0001",
", PersonID: *PersonID",TEXT(MATCH(INDEX(AuthorList[Author Name],$A1716),People[Full Name],0),"0000"),
", AuthorOrder: ",INDEX(AuthorList[Author Number],$A1716),"}")))</f>
        <v>#REF!</v>
      </c>
      <c r="K1716" t="e">
        <f>IF(INDEX(SamplingFeatures[Feature Code],$A1716)="","",
CONCATENATE("  - &amp;SamplingFeatureID",TEXT($A1716,"0000"),
" {","SamplingFeatureUUID:  ",CHAR(34),INDEX(SamplingFeatures[Sampling Feature UUID],$A1716),CHAR(34),
", SamplingFeatureTypeCV:  ",CHAR(34),INDEX(SamplingFeatures[Sampling Feature Type],$A1716),CHAR(34),
", SamplingFeatureCode:  ",CHAR(34),INDEX(SamplingFeatures[Feature Code],$A1716),CHAR(34),
", SamplingFeatureName:  ",CHAR(34),INDEX(SamplingFeatures[Feature Name],$A1716),CHAR(34),
", SamplingFeatureDescription:  ",CHAR(34),INDEX(SamplingFeatures[Feature Description],$A1716),CHAR(34),
", SamplingFeatureGeotypeCV:  ",CHAR(34),INDEX(SamplingFeatures[Feature Geo Type],$A1716),CHAR(34),
", FeatureGeometry:  ",CHAR(34),INDEX(SamplingFeatures[Feature Geometry],$A1716),CHAR(34),
", Elevation_m:  ",CHAR(34),INDEX(SamplingFeatures[Elevation_m],$A1716),CHAR(34),
", ElevationDatumCV:  ",CHAR(34),ElevationDatum,CHAR(34),"}"))</f>
        <v>#REF!</v>
      </c>
      <c r="L1716" t="e">
        <f>IF(INDEX(SamplingFeatures[Sampling Feature Type],$A1716)&lt;&gt;"Site","",
CONCATENATE("  - &amp;SiteID",TEXT(SUMPRODUCT(--($L$3:$L1715&lt;&gt;"")),"0000"),
" {","SamplingFeatureID:  *SamplingFeatureID",TEXT($A1716,"0000"),
", SiteTypeCV:  ",CHAR(34),INDEX(Sites[Site Type],$A1716),CHAR(34),
", Latitude:  ",INDEX(Sites[Latitude],$A1716),
", Longitude:  ",INDEX(Sites[Longitude],$A1716),
", SRSName:  ",CHAR(34),LatLonDatum,CHAR(34),"}"))</f>
        <v>#REF!</v>
      </c>
      <c r="M1716" t="e">
        <f>IF(INDEX(SamplingFeatures[Sampling Feature Type],$A1716)&lt;&gt;"Specimen","",
CONCATENATE("  - &amp;SpecimenID",TEXT(SUMPRODUCT(--($M$3:$M1715&lt;&gt;"")),"0000"),
" {","SamplingFeatureID:  *SamplingFeatureID",TEXT($A1716,"0000"),
", SpecimenTypeCV:  ",CHAR(34),INDEX(Specimens[Specimen Type],$A1716),CHAR(34),
", SpecimenMediumCV:  ",INDEX(Specimens[Specimen Medium],$A1716),
", IsFieldSpecimen:  ",CHAR(34),INDEX(Specimens[Is Field Specimen?],$A1716),CHAR(34),"}"))</f>
        <v>#REF!</v>
      </c>
      <c r="N1716" t="e">
        <f>IF(COUNTA(SpatialOffsets[])=0,"", IF(INDEX(SpatialOffsets[Spatial Offset Type],$A1716)="","",
CONCATENATE("  - &amp;SpatialOffsetID",TEXT($A1716,"0000"),
" {","SpatialOffsetTypeCV:  ",CHAR(34),INDEX(SpatialOffsets[Spatial Offset Type],$A1716),CHAR(34),
", Offset1Value:  ",INDEX(SpatialOffsets[Offset 1 Value],$A1716),
", Offset1UnitID:  ",CHAR(34),INDEX(SpatialOffsets[Offset 1 Unit],$A1716),CHAR(34),
", Offset2Value:  ",INDEX(SpatialOffsets[Offset 2 Value],$A1716),
", Offset2UnitID:  ",CHAR(34),INDEX(SpatialOffsets[Offset 2 Unit],$A1716),CHAR(34),
", Offset3Value:  ",INDEX(SpatialOffsets[Offset 3 Value],$A1716),
", Offset3UnitID:  ",CHAR(34),INDEX(SpatialOffsets[Offset 3 Unit],$A1716),CHAR(34),,"}")))</f>
        <v>#REF!</v>
      </c>
      <c r="O1716" t="e">
        <f>IF(COUNTA(RelatedFeatures[])=0,"", IF(INDEX(RelatedFeatures[First Sampling Feature Code],$A1716)="","",
CONCATENATE("  - &amp;RelationID",TEXT($A1716,"0000"),
" {","SamplingFeatureID:  *SamplingFeatureID",TEXT(MATCH(INDEX(RelatedFeatures[First Sampling Feature Code],$A1716),SamplingFeatures[Feature Code],0),"0000"),
", RelationshipTypeCV:  ",CHAR(34),INDEX(RelatedFeatures[Relationship Type],$A1716),CHAR(34),
", RelatedFeatureID: *SamplingFeatureID",TEXT(MATCH(INDEX(RelatedFeatures[Second Sampling Feature Code],$A1716),SamplingFeatures[Feature Code],0),"0000"),
", SpatialOffsetID:  ",IF(INDEX(RelatedFeatures[Offset Number],$A1716)="","",CONCATENATE("*SpatialOffsetID",TEXT(INDEX(RelatedFeatures[Offset Number],$A1716),"0000"))),"}")))</f>
        <v>#REF!</v>
      </c>
      <c r="P1716" t="e">
        <f>IF(INDEX(Methods[Method Type],$A1716)="","",
CONCATENATE("  - &amp;MethodID",TEXT($A1716,"0000"),
" {","MethodTypeCV:  ",CHAR(34),INDEX(Methods[Method Type],$A1716),CHAR(34),
", MethodCode:  ",CHAR(34),INDEX(Methods[Method Code],$A1716),CHAR(34),
", MethodName:  ",CHAR(34),INDEX(Methods[Method Name],$A1716),CHAR(34),
", MethodDescription:  ",CHAR(34),INDEX(Methods[Method Description],$A1716),CHAR(34),
", MethodLink:  ",CHAR(34),INDEX(Methods[Method Link],$A1716),CHAR(34),
", OrganizationID: *OrganizationID",TEXT(MATCH(INDEX(Methods[Organization Name],$A1716),Organizations[Organization Name],0),"0000"),"}"))</f>
        <v>#REF!</v>
      </c>
      <c r="Q1716" t="e">
        <f>IF(INDEX(Variables[Variable Type],$A1716)="","",
CONCATENATE("  - &amp;VariableID",TEXT($A1716,"0000"),
" {","VariableTypeCV:  ",CHAR(34),INDEX(Variables[Variable Type],$A1716),CHAR(34),
", VariableCode:  ",CHAR(34),INDEX(Variables[Variable Code],$A1716),CHAR(34),
", VariableNameCV:  ",CHAR(34),INDEX(Variables[Variable Name],$A1716),CHAR(34),
", VariableDefinition:  ",CHAR(34),INDEX(Variables[Variable Definition],$A1716),CHAR(34),
", SpecciationCV:  ",CHAR(34),INDEX(Variables[Speciation],$A1716),CHAR(34),
", NoDataValue:  ",CHAR(34),INDEX(Variables[No Data Value],$A1716),CHAR(34),"}"))</f>
        <v>#REF!</v>
      </c>
    </row>
    <row r="1717" spans="1:17" x14ac:dyDescent="0.25">
      <c r="A1717">
        <v>1714</v>
      </c>
      <c r="D1717" t="e">
        <f>IF(INDEX(People[First Name],$A1717)="","",
CONCATENATE("  - &amp;PersonID",TEXT($A1717,"0000"),
" {","PersonFirstName:  ",CHAR(34),INDEX(People[First Name],$A1717),CHAR(34),
", PersonMiddleName:  ",CHAR(34),INDEX(People[Middle Name],$A1717),CHAR(34),
", PersonLastName:  ",CHAR(34),INDEX(People[Last Name],$A1717),CHAR(34),"}"))</f>
        <v>#REF!</v>
      </c>
      <c r="E1717" t="e">
        <f>IF(INDEX(Organizations[Organization Type '[CV']],$A1717)="","",
CONCATENATE("  - &amp;OrganizationID",TEXT($A1717,"0000"),
" {","OrganizationTypeCV:  ",CHAR(34),INDEX(Organizations[Organization Type '[CV']],$A1717),CHAR(34),
", OrganizationCode:  ",CHAR(34),INDEX(Organizations[Organization Code],$A1717),CHAR(34),
", OrganizationName:  ",CHAR(34),INDEX(Organizations[Organization Name],$A1717),CHAR(34),
", OrganizationDescription:  ",CHAR(34),INDEX(Organizations[Organization Description],$A1717),CHAR(34),
", OrganizationLink:  ",CHAR(34),INDEX(Organizations[Organization Link],$A1717),CHAR(34),"}"))</f>
        <v>#REF!</v>
      </c>
      <c r="F1717" t="e">
        <f>IF(INDEX(People[First Name],$A1717)="","",
CONCATENATE("  - &amp;AffiliationID",TEXT($A1717,"0000"),
" {PersonID: *PersonID",TEXT($A1717,"0000"),
", OrganizationID: *OrganizationID",TEXT(MATCH(INDEX(People[Organization Name],$A1717),Organizations[Organization Name],0),"0000"),
", IsPrimaryOrganizationContact: , AffiliationStartDate: , AffiliationEndDate: , PrimaryPhone: ",
", PrimaryEmail: ",CHAR(34),INDEX(People[Primary Email],$A1717),CHAR(34),
", PrimaryAddress: ",CHAR(34),INDEX(People[Primary Address],$A1717),CHAR(34),
", PersonLink: }"))</f>
        <v>#REF!</v>
      </c>
      <c r="H1717" t="e">
        <f>IF(COUNTA(CitationInformation)=0,"",IF(INDEX(AuthorList[Author Name],$A1717)="","",
CONCATENATE("  - &amp;AuthorListID",TEXT($A1717,"0000"),
"  {CitationID: *CitationID0001",
", PersonID: *PersonID",TEXT(MATCH(INDEX(AuthorList[Author Name],$A1717),People[Full Name],0),"0000"),
", AuthorOrder: ",INDEX(AuthorList[Author Number],$A1717),"}")))</f>
        <v>#REF!</v>
      </c>
      <c r="K1717" t="e">
        <f>IF(INDEX(SamplingFeatures[Feature Code],$A1717)="","",
CONCATENATE("  - &amp;SamplingFeatureID",TEXT($A1717,"0000"),
" {","SamplingFeatureUUID:  ",CHAR(34),INDEX(SamplingFeatures[Sampling Feature UUID],$A1717),CHAR(34),
", SamplingFeatureTypeCV:  ",CHAR(34),INDEX(SamplingFeatures[Sampling Feature Type],$A1717),CHAR(34),
", SamplingFeatureCode:  ",CHAR(34),INDEX(SamplingFeatures[Feature Code],$A1717),CHAR(34),
", SamplingFeatureName:  ",CHAR(34),INDEX(SamplingFeatures[Feature Name],$A1717),CHAR(34),
", SamplingFeatureDescription:  ",CHAR(34),INDEX(SamplingFeatures[Feature Description],$A1717),CHAR(34),
", SamplingFeatureGeotypeCV:  ",CHAR(34),INDEX(SamplingFeatures[Feature Geo Type],$A1717),CHAR(34),
", FeatureGeometry:  ",CHAR(34),INDEX(SamplingFeatures[Feature Geometry],$A1717),CHAR(34),
", Elevation_m:  ",CHAR(34),INDEX(SamplingFeatures[Elevation_m],$A1717),CHAR(34),
", ElevationDatumCV:  ",CHAR(34),ElevationDatum,CHAR(34),"}"))</f>
        <v>#REF!</v>
      </c>
      <c r="L1717" t="e">
        <f>IF(INDEX(SamplingFeatures[Sampling Feature Type],$A1717)&lt;&gt;"Site","",
CONCATENATE("  - &amp;SiteID",TEXT(SUMPRODUCT(--($L$3:$L1716&lt;&gt;"")),"0000"),
" {","SamplingFeatureID:  *SamplingFeatureID",TEXT($A1717,"0000"),
", SiteTypeCV:  ",CHAR(34),INDEX(Sites[Site Type],$A1717),CHAR(34),
", Latitude:  ",INDEX(Sites[Latitude],$A1717),
", Longitude:  ",INDEX(Sites[Longitude],$A1717),
", SRSName:  ",CHAR(34),LatLonDatum,CHAR(34),"}"))</f>
        <v>#REF!</v>
      </c>
      <c r="M1717" t="e">
        <f>IF(INDEX(SamplingFeatures[Sampling Feature Type],$A1717)&lt;&gt;"Specimen","",
CONCATENATE("  - &amp;SpecimenID",TEXT(SUMPRODUCT(--($M$3:$M1716&lt;&gt;"")),"0000"),
" {","SamplingFeatureID:  *SamplingFeatureID",TEXT($A1717,"0000"),
", SpecimenTypeCV:  ",CHAR(34),INDEX(Specimens[Specimen Type],$A1717),CHAR(34),
", SpecimenMediumCV:  ",INDEX(Specimens[Specimen Medium],$A1717),
", IsFieldSpecimen:  ",CHAR(34),INDEX(Specimens[Is Field Specimen?],$A1717),CHAR(34),"}"))</f>
        <v>#REF!</v>
      </c>
      <c r="N1717" t="e">
        <f>IF(COUNTA(SpatialOffsets[])=0,"", IF(INDEX(SpatialOffsets[Spatial Offset Type],$A1717)="","",
CONCATENATE("  - &amp;SpatialOffsetID",TEXT($A1717,"0000"),
" {","SpatialOffsetTypeCV:  ",CHAR(34),INDEX(SpatialOffsets[Spatial Offset Type],$A1717),CHAR(34),
", Offset1Value:  ",INDEX(SpatialOffsets[Offset 1 Value],$A1717),
", Offset1UnitID:  ",CHAR(34),INDEX(SpatialOffsets[Offset 1 Unit],$A1717),CHAR(34),
", Offset2Value:  ",INDEX(SpatialOffsets[Offset 2 Value],$A1717),
", Offset2UnitID:  ",CHAR(34),INDEX(SpatialOffsets[Offset 2 Unit],$A1717),CHAR(34),
", Offset3Value:  ",INDEX(SpatialOffsets[Offset 3 Value],$A1717),
", Offset3UnitID:  ",CHAR(34),INDEX(SpatialOffsets[Offset 3 Unit],$A1717),CHAR(34),,"}")))</f>
        <v>#REF!</v>
      </c>
      <c r="O1717" t="e">
        <f>IF(COUNTA(RelatedFeatures[])=0,"", IF(INDEX(RelatedFeatures[First Sampling Feature Code],$A1717)="","",
CONCATENATE("  - &amp;RelationID",TEXT($A1717,"0000"),
" {","SamplingFeatureID:  *SamplingFeatureID",TEXT(MATCH(INDEX(RelatedFeatures[First Sampling Feature Code],$A1717),SamplingFeatures[Feature Code],0),"0000"),
", RelationshipTypeCV:  ",CHAR(34),INDEX(RelatedFeatures[Relationship Type],$A1717),CHAR(34),
", RelatedFeatureID: *SamplingFeatureID",TEXT(MATCH(INDEX(RelatedFeatures[Second Sampling Feature Code],$A1717),SamplingFeatures[Feature Code],0),"0000"),
", SpatialOffsetID:  ",IF(INDEX(RelatedFeatures[Offset Number],$A1717)="","",CONCATENATE("*SpatialOffsetID",TEXT(INDEX(RelatedFeatures[Offset Number],$A1717),"0000"))),"}")))</f>
        <v>#REF!</v>
      </c>
      <c r="P1717" t="e">
        <f>IF(INDEX(Methods[Method Type],$A1717)="","",
CONCATENATE("  - &amp;MethodID",TEXT($A1717,"0000"),
" {","MethodTypeCV:  ",CHAR(34),INDEX(Methods[Method Type],$A1717),CHAR(34),
", MethodCode:  ",CHAR(34),INDEX(Methods[Method Code],$A1717),CHAR(34),
", MethodName:  ",CHAR(34),INDEX(Methods[Method Name],$A1717),CHAR(34),
", MethodDescription:  ",CHAR(34),INDEX(Methods[Method Description],$A1717),CHAR(34),
", MethodLink:  ",CHAR(34),INDEX(Methods[Method Link],$A1717),CHAR(34),
", OrganizationID: *OrganizationID",TEXT(MATCH(INDEX(Methods[Organization Name],$A1717),Organizations[Organization Name],0),"0000"),"}"))</f>
        <v>#REF!</v>
      </c>
      <c r="Q1717" t="e">
        <f>IF(INDEX(Variables[Variable Type],$A1717)="","",
CONCATENATE("  - &amp;VariableID",TEXT($A1717,"0000"),
" {","VariableTypeCV:  ",CHAR(34),INDEX(Variables[Variable Type],$A1717),CHAR(34),
", VariableCode:  ",CHAR(34),INDEX(Variables[Variable Code],$A1717),CHAR(34),
", VariableNameCV:  ",CHAR(34),INDEX(Variables[Variable Name],$A1717),CHAR(34),
", VariableDefinition:  ",CHAR(34),INDEX(Variables[Variable Definition],$A1717),CHAR(34),
", SpecciationCV:  ",CHAR(34),INDEX(Variables[Speciation],$A1717),CHAR(34),
", NoDataValue:  ",CHAR(34),INDEX(Variables[No Data Value],$A1717),CHAR(34),"}"))</f>
        <v>#REF!</v>
      </c>
    </row>
    <row r="1718" spans="1:17" x14ac:dyDescent="0.25">
      <c r="A1718">
        <v>1715</v>
      </c>
      <c r="D1718" t="e">
        <f>IF(INDEX(People[First Name],$A1718)="","",
CONCATENATE("  - &amp;PersonID",TEXT($A1718,"0000"),
" {","PersonFirstName:  ",CHAR(34),INDEX(People[First Name],$A1718),CHAR(34),
", PersonMiddleName:  ",CHAR(34),INDEX(People[Middle Name],$A1718),CHAR(34),
", PersonLastName:  ",CHAR(34),INDEX(People[Last Name],$A1718),CHAR(34),"}"))</f>
        <v>#REF!</v>
      </c>
      <c r="E1718" t="e">
        <f>IF(INDEX(Organizations[Organization Type '[CV']],$A1718)="","",
CONCATENATE("  - &amp;OrganizationID",TEXT($A1718,"0000"),
" {","OrganizationTypeCV:  ",CHAR(34),INDEX(Organizations[Organization Type '[CV']],$A1718),CHAR(34),
", OrganizationCode:  ",CHAR(34),INDEX(Organizations[Organization Code],$A1718),CHAR(34),
", OrganizationName:  ",CHAR(34),INDEX(Organizations[Organization Name],$A1718),CHAR(34),
", OrganizationDescription:  ",CHAR(34),INDEX(Organizations[Organization Description],$A1718),CHAR(34),
", OrganizationLink:  ",CHAR(34),INDEX(Organizations[Organization Link],$A1718),CHAR(34),"}"))</f>
        <v>#REF!</v>
      </c>
      <c r="F1718" t="e">
        <f>IF(INDEX(People[First Name],$A1718)="","",
CONCATENATE("  - &amp;AffiliationID",TEXT($A1718,"0000"),
" {PersonID: *PersonID",TEXT($A1718,"0000"),
", OrganizationID: *OrganizationID",TEXT(MATCH(INDEX(People[Organization Name],$A1718),Organizations[Organization Name],0),"0000"),
", IsPrimaryOrganizationContact: , AffiliationStartDate: , AffiliationEndDate: , PrimaryPhone: ",
", PrimaryEmail: ",CHAR(34),INDEX(People[Primary Email],$A1718),CHAR(34),
", PrimaryAddress: ",CHAR(34),INDEX(People[Primary Address],$A1718),CHAR(34),
", PersonLink: }"))</f>
        <v>#REF!</v>
      </c>
      <c r="H1718" t="e">
        <f>IF(COUNTA(CitationInformation)=0,"",IF(INDEX(AuthorList[Author Name],$A1718)="","",
CONCATENATE("  - &amp;AuthorListID",TEXT($A1718,"0000"),
"  {CitationID: *CitationID0001",
", PersonID: *PersonID",TEXT(MATCH(INDEX(AuthorList[Author Name],$A1718),People[Full Name],0),"0000"),
", AuthorOrder: ",INDEX(AuthorList[Author Number],$A1718),"}")))</f>
        <v>#REF!</v>
      </c>
      <c r="K1718" t="e">
        <f>IF(INDEX(SamplingFeatures[Feature Code],$A1718)="","",
CONCATENATE("  - &amp;SamplingFeatureID",TEXT($A1718,"0000"),
" {","SamplingFeatureUUID:  ",CHAR(34),INDEX(SamplingFeatures[Sampling Feature UUID],$A1718),CHAR(34),
", SamplingFeatureTypeCV:  ",CHAR(34),INDEX(SamplingFeatures[Sampling Feature Type],$A1718),CHAR(34),
", SamplingFeatureCode:  ",CHAR(34),INDEX(SamplingFeatures[Feature Code],$A1718),CHAR(34),
", SamplingFeatureName:  ",CHAR(34),INDEX(SamplingFeatures[Feature Name],$A1718),CHAR(34),
", SamplingFeatureDescription:  ",CHAR(34),INDEX(SamplingFeatures[Feature Description],$A1718),CHAR(34),
", SamplingFeatureGeotypeCV:  ",CHAR(34),INDEX(SamplingFeatures[Feature Geo Type],$A1718),CHAR(34),
", FeatureGeometry:  ",CHAR(34),INDEX(SamplingFeatures[Feature Geometry],$A1718),CHAR(34),
", Elevation_m:  ",CHAR(34),INDEX(SamplingFeatures[Elevation_m],$A1718),CHAR(34),
", ElevationDatumCV:  ",CHAR(34),ElevationDatum,CHAR(34),"}"))</f>
        <v>#REF!</v>
      </c>
      <c r="L1718" t="e">
        <f>IF(INDEX(SamplingFeatures[Sampling Feature Type],$A1718)&lt;&gt;"Site","",
CONCATENATE("  - &amp;SiteID",TEXT(SUMPRODUCT(--($L$3:$L1717&lt;&gt;"")),"0000"),
" {","SamplingFeatureID:  *SamplingFeatureID",TEXT($A1718,"0000"),
", SiteTypeCV:  ",CHAR(34),INDEX(Sites[Site Type],$A1718),CHAR(34),
", Latitude:  ",INDEX(Sites[Latitude],$A1718),
", Longitude:  ",INDEX(Sites[Longitude],$A1718),
", SRSName:  ",CHAR(34),LatLonDatum,CHAR(34),"}"))</f>
        <v>#REF!</v>
      </c>
      <c r="M1718" t="e">
        <f>IF(INDEX(SamplingFeatures[Sampling Feature Type],$A1718)&lt;&gt;"Specimen","",
CONCATENATE("  - &amp;SpecimenID",TEXT(SUMPRODUCT(--($M$3:$M1717&lt;&gt;"")),"0000"),
" {","SamplingFeatureID:  *SamplingFeatureID",TEXT($A1718,"0000"),
", SpecimenTypeCV:  ",CHAR(34),INDEX(Specimens[Specimen Type],$A1718),CHAR(34),
", SpecimenMediumCV:  ",INDEX(Specimens[Specimen Medium],$A1718),
", IsFieldSpecimen:  ",CHAR(34),INDEX(Specimens[Is Field Specimen?],$A1718),CHAR(34),"}"))</f>
        <v>#REF!</v>
      </c>
      <c r="N1718" t="e">
        <f>IF(COUNTA(SpatialOffsets[])=0,"", IF(INDEX(SpatialOffsets[Spatial Offset Type],$A1718)="","",
CONCATENATE("  - &amp;SpatialOffsetID",TEXT($A1718,"0000"),
" {","SpatialOffsetTypeCV:  ",CHAR(34),INDEX(SpatialOffsets[Spatial Offset Type],$A1718),CHAR(34),
", Offset1Value:  ",INDEX(SpatialOffsets[Offset 1 Value],$A1718),
", Offset1UnitID:  ",CHAR(34),INDEX(SpatialOffsets[Offset 1 Unit],$A1718),CHAR(34),
", Offset2Value:  ",INDEX(SpatialOffsets[Offset 2 Value],$A1718),
", Offset2UnitID:  ",CHAR(34),INDEX(SpatialOffsets[Offset 2 Unit],$A1718),CHAR(34),
", Offset3Value:  ",INDEX(SpatialOffsets[Offset 3 Value],$A1718),
", Offset3UnitID:  ",CHAR(34),INDEX(SpatialOffsets[Offset 3 Unit],$A1718),CHAR(34),,"}")))</f>
        <v>#REF!</v>
      </c>
      <c r="O1718" t="e">
        <f>IF(COUNTA(RelatedFeatures[])=0,"", IF(INDEX(RelatedFeatures[First Sampling Feature Code],$A1718)="","",
CONCATENATE("  - &amp;RelationID",TEXT($A1718,"0000"),
" {","SamplingFeatureID:  *SamplingFeatureID",TEXT(MATCH(INDEX(RelatedFeatures[First Sampling Feature Code],$A1718),SamplingFeatures[Feature Code],0),"0000"),
", RelationshipTypeCV:  ",CHAR(34),INDEX(RelatedFeatures[Relationship Type],$A1718),CHAR(34),
", RelatedFeatureID: *SamplingFeatureID",TEXT(MATCH(INDEX(RelatedFeatures[Second Sampling Feature Code],$A1718),SamplingFeatures[Feature Code],0),"0000"),
", SpatialOffsetID:  ",IF(INDEX(RelatedFeatures[Offset Number],$A1718)="","",CONCATENATE("*SpatialOffsetID",TEXT(INDEX(RelatedFeatures[Offset Number],$A1718),"0000"))),"}")))</f>
        <v>#REF!</v>
      </c>
      <c r="P1718" t="e">
        <f>IF(INDEX(Methods[Method Type],$A1718)="","",
CONCATENATE("  - &amp;MethodID",TEXT($A1718,"0000"),
" {","MethodTypeCV:  ",CHAR(34),INDEX(Methods[Method Type],$A1718),CHAR(34),
", MethodCode:  ",CHAR(34),INDEX(Methods[Method Code],$A1718),CHAR(34),
", MethodName:  ",CHAR(34),INDEX(Methods[Method Name],$A1718),CHAR(34),
", MethodDescription:  ",CHAR(34),INDEX(Methods[Method Description],$A1718),CHAR(34),
", MethodLink:  ",CHAR(34),INDEX(Methods[Method Link],$A1718),CHAR(34),
", OrganizationID: *OrganizationID",TEXT(MATCH(INDEX(Methods[Organization Name],$A1718),Organizations[Organization Name],0),"0000"),"}"))</f>
        <v>#REF!</v>
      </c>
      <c r="Q1718" t="e">
        <f>IF(INDEX(Variables[Variable Type],$A1718)="","",
CONCATENATE("  - &amp;VariableID",TEXT($A1718,"0000"),
" {","VariableTypeCV:  ",CHAR(34),INDEX(Variables[Variable Type],$A1718),CHAR(34),
", VariableCode:  ",CHAR(34),INDEX(Variables[Variable Code],$A1718),CHAR(34),
", VariableNameCV:  ",CHAR(34),INDEX(Variables[Variable Name],$A1718),CHAR(34),
", VariableDefinition:  ",CHAR(34),INDEX(Variables[Variable Definition],$A1718),CHAR(34),
", SpecciationCV:  ",CHAR(34),INDEX(Variables[Speciation],$A1718),CHAR(34),
", NoDataValue:  ",CHAR(34),INDEX(Variables[No Data Value],$A1718),CHAR(34),"}"))</f>
        <v>#REF!</v>
      </c>
    </row>
    <row r="1719" spans="1:17" x14ac:dyDescent="0.25">
      <c r="A1719">
        <v>1716</v>
      </c>
      <c r="D1719" t="e">
        <f>IF(INDEX(People[First Name],$A1719)="","",
CONCATENATE("  - &amp;PersonID",TEXT($A1719,"0000"),
" {","PersonFirstName:  ",CHAR(34),INDEX(People[First Name],$A1719),CHAR(34),
", PersonMiddleName:  ",CHAR(34),INDEX(People[Middle Name],$A1719),CHAR(34),
", PersonLastName:  ",CHAR(34),INDEX(People[Last Name],$A1719),CHAR(34),"}"))</f>
        <v>#REF!</v>
      </c>
      <c r="E1719" t="e">
        <f>IF(INDEX(Organizations[Organization Type '[CV']],$A1719)="","",
CONCATENATE("  - &amp;OrganizationID",TEXT($A1719,"0000"),
" {","OrganizationTypeCV:  ",CHAR(34),INDEX(Organizations[Organization Type '[CV']],$A1719),CHAR(34),
", OrganizationCode:  ",CHAR(34),INDEX(Organizations[Organization Code],$A1719),CHAR(34),
", OrganizationName:  ",CHAR(34),INDEX(Organizations[Organization Name],$A1719),CHAR(34),
", OrganizationDescription:  ",CHAR(34),INDEX(Organizations[Organization Description],$A1719),CHAR(34),
", OrganizationLink:  ",CHAR(34),INDEX(Organizations[Organization Link],$A1719),CHAR(34),"}"))</f>
        <v>#REF!</v>
      </c>
      <c r="F1719" t="e">
        <f>IF(INDEX(People[First Name],$A1719)="","",
CONCATENATE("  - &amp;AffiliationID",TEXT($A1719,"0000"),
" {PersonID: *PersonID",TEXT($A1719,"0000"),
", OrganizationID: *OrganizationID",TEXT(MATCH(INDEX(People[Organization Name],$A1719),Organizations[Organization Name],0),"0000"),
", IsPrimaryOrganizationContact: , AffiliationStartDate: , AffiliationEndDate: , PrimaryPhone: ",
", PrimaryEmail: ",CHAR(34),INDEX(People[Primary Email],$A1719),CHAR(34),
", PrimaryAddress: ",CHAR(34),INDEX(People[Primary Address],$A1719),CHAR(34),
", PersonLink: }"))</f>
        <v>#REF!</v>
      </c>
      <c r="H1719" t="e">
        <f>IF(COUNTA(CitationInformation)=0,"",IF(INDEX(AuthorList[Author Name],$A1719)="","",
CONCATENATE("  - &amp;AuthorListID",TEXT($A1719,"0000"),
"  {CitationID: *CitationID0001",
", PersonID: *PersonID",TEXT(MATCH(INDEX(AuthorList[Author Name],$A1719),People[Full Name],0),"0000"),
", AuthorOrder: ",INDEX(AuthorList[Author Number],$A1719),"}")))</f>
        <v>#REF!</v>
      </c>
      <c r="K1719" t="e">
        <f>IF(INDEX(SamplingFeatures[Feature Code],$A1719)="","",
CONCATENATE("  - &amp;SamplingFeatureID",TEXT($A1719,"0000"),
" {","SamplingFeatureUUID:  ",CHAR(34),INDEX(SamplingFeatures[Sampling Feature UUID],$A1719),CHAR(34),
", SamplingFeatureTypeCV:  ",CHAR(34),INDEX(SamplingFeatures[Sampling Feature Type],$A1719),CHAR(34),
", SamplingFeatureCode:  ",CHAR(34),INDEX(SamplingFeatures[Feature Code],$A1719),CHAR(34),
", SamplingFeatureName:  ",CHAR(34),INDEX(SamplingFeatures[Feature Name],$A1719),CHAR(34),
", SamplingFeatureDescription:  ",CHAR(34),INDEX(SamplingFeatures[Feature Description],$A1719),CHAR(34),
", SamplingFeatureGeotypeCV:  ",CHAR(34),INDEX(SamplingFeatures[Feature Geo Type],$A1719),CHAR(34),
", FeatureGeometry:  ",CHAR(34),INDEX(SamplingFeatures[Feature Geometry],$A1719),CHAR(34),
", Elevation_m:  ",CHAR(34),INDEX(SamplingFeatures[Elevation_m],$A1719),CHAR(34),
", ElevationDatumCV:  ",CHAR(34),ElevationDatum,CHAR(34),"}"))</f>
        <v>#REF!</v>
      </c>
      <c r="L1719" t="e">
        <f>IF(INDEX(SamplingFeatures[Sampling Feature Type],$A1719)&lt;&gt;"Site","",
CONCATENATE("  - &amp;SiteID",TEXT(SUMPRODUCT(--($L$3:$L1718&lt;&gt;"")),"0000"),
" {","SamplingFeatureID:  *SamplingFeatureID",TEXT($A1719,"0000"),
", SiteTypeCV:  ",CHAR(34),INDEX(Sites[Site Type],$A1719),CHAR(34),
", Latitude:  ",INDEX(Sites[Latitude],$A1719),
", Longitude:  ",INDEX(Sites[Longitude],$A1719),
", SRSName:  ",CHAR(34),LatLonDatum,CHAR(34),"}"))</f>
        <v>#REF!</v>
      </c>
      <c r="M1719" t="e">
        <f>IF(INDEX(SamplingFeatures[Sampling Feature Type],$A1719)&lt;&gt;"Specimen","",
CONCATENATE("  - &amp;SpecimenID",TEXT(SUMPRODUCT(--($M$3:$M1718&lt;&gt;"")),"0000"),
" {","SamplingFeatureID:  *SamplingFeatureID",TEXT($A1719,"0000"),
", SpecimenTypeCV:  ",CHAR(34),INDEX(Specimens[Specimen Type],$A1719),CHAR(34),
", SpecimenMediumCV:  ",INDEX(Specimens[Specimen Medium],$A1719),
", IsFieldSpecimen:  ",CHAR(34),INDEX(Specimens[Is Field Specimen?],$A1719),CHAR(34),"}"))</f>
        <v>#REF!</v>
      </c>
      <c r="N1719" t="e">
        <f>IF(COUNTA(SpatialOffsets[])=0,"", IF(INDEX(SpatialOffsets[Spatial Offset Type],$A1719)="","",
CONCATENATE("  - &amp;SpatialOffsetID",TEXT($A1719,"0000"),
" {","SpatialOffsetTypeCV:  ",CHAR(34),INDEX(SpatialOffsets[Spatial Offset Type],$A1719),CHAR(34),
", Offset1Value:  ",INDEX(SpatialOffsets[Offset 1 Value],$A1719),
", Offset1UnitID:  ",CHAR(34),INDEX(SpatialOffsets[Offset 1 Unit],$A1719),CHAR(34),
", Offset2Value:  ",INDEX(SpatialOffsets[Offset 2 Value],$A1719),
", Offset2UnitID:  ",CHAR(34),INDEX(SpatialOffsets[Offset 2 Unit],$A1719),CHAR(34),
", Offset3Value:  ",INDEX(SpatialOffsets[Offset 3 Value],$A1719),
", Offset3UnitID:  ",CHAR(34),INDEX(SpatialOffsets[Offset 3 Unit],$A1719),CHAR(34),,"}")))</f>
        <v>#REF!</v>
      </c>
      <c r="O1719" t="e">
        <f>IF(COUNTA(RelatedFeatures[])=0,"", IF(INDEX(RelatedFeatures[First Sampling Feature Code],$A1719)="","",
CONCATENATE("  - &amp;RelationID",TEXT($A1719,"0000"),
" {","SamplingFeatureID:  *SamplingFeatureID",TEXT(MATCH(INDEX(RelatedFeatures[First Sampling Feature Code],$A1719),SamplingFeatures[Feature Code],0),"0000"),
", RelationshipTypeCV:  ",CHAR(34),INDEX(RelatedFeatures[Relationship Type],$A1719),CHAR(34),
", RelatedFeatureID: *SamplingFeatureID",TEXT(MATCH(INDEX(RelatedFeatures[Second Sampling Feature Code],$A1719),SamplingFeatures[Feature Code],0),"0000"),
", SpatialOffsetID:  ",IF(INDEX(RelatedFeatures[Offset Number],$A1719)="","",CONCATENATE("*SpatialOffsetID",TEXT(INDEX(RelatedFeatures[Offset Number],$A1719),"0000"))),"}")))</f>
        <v>#REF!</v>
      </c>
      <c r="P1719" t="e">
        <f>IF(INDEX(Methods[Method Type],$A1719)="","",
CONCATENATE("  - &amp;MethodID",TEXT($A1719,"0000"),
" {","MethodTypeCV:  ",CHAR(34),INDEX(Methods[Method Type],$A1719),CHAR(34),
", MethodCode:  ",CHAR(34),INDEX(Methods[Method Code],$A1719),CHAR(34),
", MethodName:  ",CHAR(34),INDEX(Methods[Method Name],$A1719),CHAR(34),
", MethodDescription:  ",CHAR(34),INDEX(Methods[Method Description],$A1719),CHAR(34),
", MethodLink:  ",CHAR(34),INDEX(Methods[Method Link],$A1719),CHAR(34),
", OrganizationID: *OrganizationID",TEXT(MATCH(INDEX(Methods[Organization Name],$A1719),Organizations[Organization Name],0),"0000"),"}"))</f>
        <v>#REF!</v>
      </c>
      <c r="Q1719" t="e">
        <f>IF(INDEX(Variables[Variable Type],$A1719)="","",
CONCATENATE("  - &amp;VariableID",TEXT($A1719,"0000"),
" {","VariableTypeCV:  ",CHAR(34),INDEX(Variables[Variable Type],$A1719),CHAR(34),
", VariableCode:  ",CHAR(34),INDEX(Variables[Variable Code],$A1719),CHAR(34),
", VariableNameCV:  ",CHAR(34),INDEX(Variables[Variable Name],$A1719),CHAR(34),
", VariableDefinition:  ",CHAR(34),INDEX(Variables[Variable Definition],$A1719),CHAR(34),
", SpecciationCV:  ",CHAR(34),INDEX(Variables[Speciation],$A1719),CHAR(34),
", NoDataValue:  ",CHAR(34),INDEX(Variables[No Data Value],$A1719),CHAR(34),"}"))</f>
        <v>#REF!</v>
      </c>
    </row>
    <row r="1720" spans="1:17" x14ac:dyDescent="0.25">
      <c r="A1720">
        <v>1717</v>
      </c>
      <c r="D1720" t="e">
        <f>IF(INDEX(People[First Name],$A1720)="","",
CONCATENATE("  - &amp;PersonID",TEXT($A1720,"0000"),
" {","PersonFirstName:  ",CHAR(34),INDEX(People[First Name],$A1720),CHAR(34),
", PersonMiddleName:  ",CHAR(34),INDEX(People[Middle Name],$A1720),CHAR(34),
", PersonLastName:  ",CHAR(34),INDEX(People[Last Name],$A1720),CHAR(34),"}"))</f>
        <v>#REF!</v>
      </c>
      <c r="E1720" t="e">
        <f>IF(INDEX(Organizations[Organization Type '[CV']],$A1720)="","",
CONCATENATE("  - &amp;OrganizationID",TEXT($A1720,"0000"),
" {","OrganizationTypeCV:  ",CHAR(34),INDEX(Organizations[Organization Type '[CV']],$A1720),CHAR(34),
", OrganizationCode:  ",CHAR(34),INDEX(Organizations[Organization Code],$A1720),CHAR(34),
", OrganizationName:  ",CHAR(34),INDEX(Organizations[Organization Name],$A1720),CHAR(34),
", OrganizationDescription:  ",CHAR(34),INDEX(Organizations[Organization Description],$A1720),CHAR(34),
", OrganizationLink:  ",CHAR(34),INDEX(Organizations[Organization Link],$A1720),CHAR(34),"}"))</f>
        <v>#REF!</v>
      </c>
      <c r="F1720" t="e">
        <f>IF(INDEX(People[First Name],$A1720)="","",
CONCATENATE("  - &amp;AffiliationID",TEXT($A1720,"0000"),
" {PersonID: *PersonID",TEXT($A1720,"0000"),
", OrganizationID: *OrganizationID",TEXT(MATCH(INDEX(People[Organization Name],$A1720),Organizations[Organization Name],0),"0000"),
", IsPrimaryOrganizationContact: , AffiliationStartDate: , AffiliationEndDate: , PrimaryPhone: ",
", PrimaryEmail: ",CHAR(34),INDEX(People[Primary Email],$A1720),CHAR(34),
", PrimaryAddress: ",CHAR(34),INDEX(People[Primary Address],$A1720),CHAR(34),
", PersonLink: }"))</f>
        <v>#REF!</v>
      </c>
      <c r="H1720" t="e">
        <f>IF(COUNTA(CitationInformation)=0,"",IF(INDEX(AuthorList[Author Name],$A1720)="","",
CONCATENATE("  - &amp;AuthorListID",TEXT($A1720,"0000"),
"  {CitationID: *CitationID0001",
", PersonID: *PersonID",TEXT(MATCH(INDEX(AuthorList[Author Name],$A1720),People[Full Name],0),"0000"),
", AuthorOrder: ",INDEX(AuthorList[Author Number],$A1720),"}")))</f>
        <v>#REF!</v>
      </c>
      <c r="K1720" t="e">
        <f>IF(INDEX(SamplingFeatures[Feature Code],$A1720)="","",
CONCATENATE("  - &amp;SamplingFeatureID",TEXT($A1720,"0000"),
" {","SamplingFeatureUUID:  ",CHAR(34),INDEX(SamplingFeatures[Sampling Feature UUID],$A1720),CHAR(34),
", SamplingFeatureTypeCV:  ",CHAR(34),INDEX(SamplingFeatures[Sampling Feature Type],$A1720),CHAR(34),
", SamplingFeatureCode:  ",CHAR(34),INDEX(SamplingFeatures[Feature Code],$A1720),CHAR(34),
", SamplingFeatureName:  ",CHAR(34),INDEX(SamplingFeatures[Feature Name],$A1720),CHAR(34),
", SamplingFeatureDescription:  ",CHAR(34),INDEX(SamplingFeatures[Feature Description],$A1720),CHAR(34),
", SamplingFeatureGeotypeCV:  ",CHAR(34),INDEX(SamplingFeatures[Feature Geo Type],$A1720),CHAR(34),
", FeatureGeometry:  ",CHAR(34),INDEX(SamplingFeatures[Feature Geometry],$A1720),CHAR(34),
", Elevation_m:  ",CHAR(34),INDEX(SamplingFeatures[Elevation_m],$A1720),CHAR(34),
", ElevationDatumCV:  ",CHAR(34),ElevationDatum,CHAR(34),"}"))</f>
        <v>#REF!</v>
      </c>
      <c r="L1720" t="e">
        <f>IF(INDEX(SamplingFeatures[Sampling Feature Type],$A1720)&lt;&gt;"Site","",
CONCATENATE("  - &amp;SiteID",TEXT(SUMPRODUCT(--($L$3:$L1719&lt;&gt;"")),"0000"),
" {","SamplingFeatureID:  *SamplingFeatureID",TEXT($A1720,"0000"),
", SiteTypeCV:  ",CHAR(34),INDEX(Sites[Site Type],$A1720),CHAR(34),
", Latitude:  ",INDEX(Sites[Latitude],$A1720),
", Longitude:  ",INDEX(Sites[Longitude],$A1720),
", SRSName:  ",CHAR(34),LatLonDatum,CHAR(34),"}"))</f>
        <v>#REF!</v>
      </c>
      <c r="M1720" t="e">
        <f>IF(INDEX(SamplingFeatures[Sampling Feature Type],$A1720)&lt;&gt;"Specimen","",
CONCATENATE("  - &amp;SpecimenID",TEXT(SUMPRODUCT(--($M$3:$M1719&lt;&gt;"")),"0000"),
" {","SamplingFeatureID:  *SamplingFeatureID",TEXT($A1720,"0000"),
", SpecimenTypeCV:  ",CHAR(34),INDEX(Specimens[Specimen Type],$A1720),CHAR(34),
", SpecimenMediumCV:  ",INDEX(Specimens[Specimen Medium],$A1720),
", IsFieldSpecimen:  ",CHAR(34),INDEX(Specimens[Is Field Specimen?],$A1720),CHAR(34),"}"))</f>
        <v>#REF!</v>
      </c>
      <c r="N1720" t="e">
        <f>IF(COUNTA(SpatialOffsets[])=0,"", IF(INDEX(SpatialOffsets[Spatial Offset Type],$A1720)="","",
CONCATENATE("  - &amp;SpatialOffsetID",TEXT($A1720,"0000"),
" {","SpatialOffsetTypeCV:  ",CHAR(34),INDEX(SpatialOffsets[Spatial Offset Type],$A1720),CHAR(34),
", Offset1Value:  ",INDEX(SpatialOffsets[Offset 1 Value],$A1720),
", Offset1UnitID:  ",CHAR(34),INDEX(SpatialOffsets[Offset 1 Unit],$A1720),CHAR(34),
", Offset2Value:  ",INDEX(SpatialOffsets[Offset 2 Value],$A1720),
", Offset2UnitID:  ",CHAR(34),INDEX(SpatialOffsets[Offset 2 Unit],$A1720),CHAR(34),
", Offset3Value:  ",INDEX(SpatialOffsets[Offset 3 Value],$A1720),
", Offset3UnitID:  ",CHAR(34),INDEX(SpatialOffsets[Offset 3 Unit],$A1720),CHAR(34),,"}")))</f>
        <v>#REF!</v>
      </c>
      <c r="O1720" t="e">
        <f>IF(COUNTA(RelatedFeatures[])=0,"", IF(INDEX(RelatedFeatures[First Sampling Feature Code],$A1720)="","",
CONCATENATE("  - &amp;RelationID",TEXT($A1720,"0000"),
" {","SamplingFeatureID:  *SamplingFeatureID",TEXT(MATCH(INDEX(RelatedFeatures[First Sampling Feature Code],$A1720),SamplingFeatures[Feature Code],0),"0000"),
", RelationshipTypeCV:  ",CHAR(34),INDEX(RelatedFeatures[Relationship Type],$A1720),CHAR(34),
", RelatedFeatureID: *SamplingFeatureID",TEXT(MATCH(INDEX(RelatedFeatures[Second Sampling Feature Code],$A1720),SamplingFeatures[Feature Code],0),"0000"),
", SpatialOffsetID:  ",IF(INDEX(RelatedFeatures[Offset Number],$A1720)="","",CONCATENATE("*SpatialOffsetID",TEXT(INDEX(RelatedFeatures[Offset Number],$A1720),"0000"))),"}")))</f>
        <v>#REF!</v>
      </c>
      <c r="P1720" t="e">
        <f>IF(INDEX(Methods[Method Type],$A1720)="","",
CONCATENATE("  - &amp;MethodID",TEXT($A1720,"0000"),
" {","MethodTypeCV:  ",CHAR(34),INDEX(Methods[Method Type],$A1720),CHAR(34),
", MethodCode:  ",CHAR(34),INDEX(Methods[Method Code],$A1720),CHAR(34),
", MethodName:  ",CHAR(34),INDEX(Methods[Method Name],$A1720),CHAR(34),
", MethodDescription:  ",CHAR(34),INDEX(Methods[Method Description],$A1720),CHAR(34),
", MethodLink:  ",CHAR(34),INDEX(Methods[Method Link],$A1720),CHAR(34),
", OrganizationID: *OrganizationID",TEXT(MATCH(INDEX(Methods[Organization Name],$A1720),Organizations[Organization Name],0),"0000"),"}"))</f>
        <v>#REF!</v>
      </c>
      <c r="Q1720" t="e">
        <f>IF(INDEX(Variables[Variable Type],$A1720)="","",
CONCATENATE("  - &amp;VariableID",TEXT($A1720,"0000"),
" {","VariableTypeCV:  ",CHAR(34),INDEX(Variables[Variable Type],$A1720),CHAR(34),
", VariableCode:  ",CHAR(34),INDEX(Variables[Variable Code],$A1720),CHAR(34),
", VariableNameCV:  ",CHAR(34),INDEX(Variables[Variable Name],$A1720),CHAR(34),
", VariableDefinition:  ",CHAR(34),INDEX(Variables[Variable Definition],$A1720),CHAR(34),
", SpecciationCV:  ",CHAR(34),INDEX(Variables[Speciation],$A1720),CHAR(34),
", NoDataValue:  ",CHAR(34),INDEX(Variables[No Data Value],$A1720),CHAR(34),"}"))</f>
        <v>#REF!</v>
      </c>
    </row>
    <row r="1721" spans="1:17" x14ac:dyDescent="0.25">
      <c r="A1721">
        <v>1718</v>
      </c>
      <c r="D1721" t="e">
        <f>IF(INDEX(People[First Name],$A1721)="","",
CONCATENATE("  - &amp;PersonID",TEXT($A1721,"0000"),
" {","PersonFirstName:  ",CHAR(34),INDEX(People[First Name],$A1721),CHAR(34),
", PersonMiddleName:  ",CHAR(34),INDEX(People[Middle Name],$A1721),CHAR(34),
", PersonLastName:  ",CHAR(34),INDEX(People[Last Name],$A1721),CHAR(34),"}"))</f>
        <v>#REF!</v>
      </c>
      <c r="E1721" t="e">
        <f>IF(INDEX(Organizations[Organization Type '[CV']],$A1721)="","",
CONCATENATE("  - &amp;OrganizationID",TEXT($A1721,"0000"),
" {","OrganizationTypeCV:  ",CHAR(34),INDEX(Organizations[Organization Type '[CV']],$A1721),CHAR(34),
", OrganizationCode:  ",CHAR(34),INDEX(Organizations[Organization Code],$A1721),CHAR(34),
", OrganizationName:  ",CHAR(34),INDEX(Organizations[Organization Name],$A1721),CHAR(34),
", OrganizationDescription:  ",CHAR(34),INDEX(Organizations[Organization Description],$A1721),CHAR(34),
", OrganizationLink:  ",CHAR(34),INDEX(Organizations[Organization Link],$A1721),CHAR(34),"}"))</f>
        <v>#REF!</v>
      </c>
      <c r="F1721" t="e">
        <f>IF(INDEX(People[First Name],$A1721)="","",
CONCATENATE("  - &amp;AffiliationID",TEXT($A1721,"0000"),
" {PersonID: *PersonID",TEXT($A1721,"0000"),
", OrganizationID: *OrganizationID",TEXT(MATCH(INDEX(People[Organization Name],$A1721),Organizations[Organization Name],0),"0000"),
", IsPrimaryOrganizationContact: , AffiliationStartDate: , AffiliationEndDate: , PrimaryPhone: ",
", PrimaryEmail: ",CHAR(34),INDEX(People[Primary Email],$A1721),CHAR(34),
", PrimaryAddress: ",CHAR(34),INDEX(People[Primary Address],$A1721),CHAR(34),
", PersonLink: }"))</f>
        <v>#REF!</v>
      </c>
      <c r="H1721" t="e">
        <f>IF(COUNTA(CitationInformation)=0,"",IF(INDEX(AuthorList[Author Name],$A1721)="","",
CONCATENATE("  - &amp;AuthorListID",TEXT($A1721,"0000"),
"  {CitationID: *CitationID0001",
", PersonID: *PersonID",TEXT(MATCH(INDEX(AuthorList[Author Name],$A1721),People[Full Name],0),"0000"),
", AuthorOrder: ",INDEX(AuthorList[Author Number],$A1721),"}")))</f>
        <v>#REF!</v>
      </c>
      <c r="K1721" t="e">
        <f>IF(INDEX(SamplingFeatures[Feature Code],$A1721)="","",
CONCATENATE("  - &amp;SamplingFeatureID",TEXT($A1721,"0000"),
" {","SamplingFeatureUUID:  ",CHAR(34),INDEX(SamplingFeatures[Sampling Feature UUID],$A1721),CHAR(34),
", SamplingFeatureTypeCV:  ",CHAR(34),INDEX(SamplingFeatures[Sampling Feature Type],$A1721),CHAR(34),
", SamplingFeatureCode:  ",CHAR(34),INDEX(SamplingFeatures[Feature Code],$A1721),CHAR(34),
", SamplingFeatureName:  ",CHAR(34),INDEX(SamplingFeatures[Feature Name],$A1721),CHAR(34),
", SamplingFeatureDescription:  ",CHAR(34),INDEX(SamplingFeatures[Feature Description],$A1721),CHAR(34),
", SamplingFeatureGeotypeCV:  ",CHAR(34),INDEX(SamplingFeatures[Feature Geo Type],$A1721),CHAR(34),
", FeatureGeometry:  ",CHAR(34),INDEX(SamplingFeatures[Feature Geometry],$A1721),CHAR(34),
", Elevation_m:  ",CHAR(34),INDEX(SamplingFeatures[Elevation_m],$A1721),CHAR(34),
", ElevationDatumCV:  ",CHAR(34),ElevationDatum,CHAR(34),"}"))</f>
        <v>#REF!</v>
      </c>
      <c r="L1721" t="e">
        <f>IF(INDEX(SamplingFeatures[Sampling Feature Type],$A1721)&lt;&gt;"Site","",
CONCATENATE("  - &amp;SiteID",TEXT(SUMPRODUCT(--($L$3:$L1720&lt;&gt;"")),"0000"),
" {","SamplingFeatureID:  *SamplingFeatureID",TEXT($A1721,"0000"),
", SiteTypeCV:  ",CHAR(34),INDEX(Sites[Site Type],$A1721),CHAR(34),
", Latitude:  ",INDEX(Sites[Latitude],$A1721),
", Longitude:  ",INDEX(Sites[Longitude],$A1721),
", SRSName:  ",CHAR(34),LatLonDatum,CHAR(34),"}"))</f>
        <v>#REF!</v>
      </c>
      <c r="M1721" t="e">
        <f>IF(INDEX(SamplingFeatures[Sampling Feature Type],$A1721)&lt;&gt;"Specimen","",
CONCATENATE("  - &amp;SpecimenID",TEXT(SUMPRODUCT(--($M$3:$M1720&lt;&gt;"")),"0000"),
" {","SamplingFeatureID:  *SamplingFeatureID",TEXT($A1721,"0000"),
", SpecimenTypeCV:  ",CHAR(34),INDEX(Specimens[Specimen Type],$A1721),CHAR(34),
", SpecimenMediumCV:  ",INDEX(Specimens[Specimen Medium],$A1721),
", IsFieldSpecimen:  ",CHAR(34),INDEX(Specimens[Is Field Specimen?],$A1721),CHAR(34),"}"))</f>
        <v>#REF!</v>
      </c>
      <c r="N1721" t="e">
        <f>IF(COUNTA(SpatialOffsets[])=0,"", IF(INDEX(SpatialOffsets[Spatial Offset Type],$A1721)="","",
CONCATENATE("  - &amp;SpatialOffsetID",TEXT($A1721,"0000"),
" {","SpatialOffsetTypeCV:  ",CHAR(34),INDEX(SpatialOffsets[Spatial Offset Type],$A1721),CHAR(34),
", Offset1Value:  ",INDEX(SpatialOffsets[Offset 1 Value],$A1721),
", Offset1UnitID:  ",CHAR(34),INDEX(SpatialOffsets[Offset 1 Unit],$A1721),CHAR(34),
", Offset2Value:  ",INDEX(SpatialOffsets[Offset 2 Value],$A1721),
", Offset2UnitID:  ",CHAR(34),INDEX(SpatialOffsets[Offset 2 Unit],$A1721),CHAR(34),
", Offset3Value:  ",INDEX(SpatialOffsets[Offset 3 Value],$A1721),
", Offset3UnitID:  ",CHAR(34),INDEX(SpatialOffsets[Offset 3 Unit],$A1721),CHAR(34),,"}")))</f>
        <v>#REF!</v>
      </c>
      <c r="O1721" t="e">
        <f>IF(COUNTA(RelatedFeatures[])=0,"", IF(INDEX(RelatedFeatures[First Sampling Feature Code],$A1721)="","",
CONCATENATE("  - &amp;RelationID",TEXT($A1721,"0000"),
" {","SamplingFeatureID:  *SamplingFeatureID",TEXT(MATCH(INDEX(RelatedFeatures[First Sampling Feature Code],$A1721),SamplingFeatures[Feature Code],0),"0000"),
", RelationshipTypeCV:  ",CHAR(34),INDEX(RelatedFeatures[Relationship Type],$A1721),CHAR(34),
", RelatedFeatureID: *SamplingFeatureID",TEXT(MATCH(INDEX(RelatedFeatures[Second Sampling Feature Code],$A1721),SamplingFeatures[Feature Code],0),"0000"),
", SpatialOffsetID:  ",IF(INDEX(RelatedFeatures[Offset Number],$A1721)="","",CONCATENATE("*SpatialOffsetID",TEXT(INDEX(RelatedFeatures[Offset Number],$A1721),"0000"))),"}")))</f>
        <v>#REF!</v>
      </c>
      <c r="P1721" t="e">
        <f>IF(INDEX(Methods[Method Type],$A1721)="","",
CONCATENATE("  - &amp;MethodID",TEXT($A1721,"0000"),
" {","MethodTypeCV:  ",CHAR(34),INDEX(Methods[Method Type],$A1721),CHAR(34),
", MethodCode:  ",CHAR(34),INDEX(Methods[Method Code],$A1721),CHAR(34),
", MethodName:  ",CHAR(34),INDEX(Methods[Method Name],$A1721),CHAR(34),
", MethodDescription:  ",CHAR(34),INDEX(Methods[Method Description],$A1721),CHAR(34),
", MethodLink:  ",CHAR(34),INDEX(Methods[Method Link],$A1721),CHAR(34),
", OrganizationID: *OrganizationID",TEXT(MATCH(INDEX(Methods[Organization Name],$A1721),Organizations[Organization Name],0),"0000"),"}"))</f>
        <v>#REF!</v>
      </c>
      <c r="Q1721" t="e">
        <f>IF(INDEX(Variables[Variable Type],$A1721)="","",
CONCATENATE("  - &amp;VariableID",TEXT($A1721,"0000"),
" {","VariableTypeCV:  ",CHAR(34),INDEX(Variables[Variable Type],$A1721),CHAR(34),
", VariableCode:  ",CHAR(34),INDEX(Variables[Variable Code],$A1721),CHAR(34),
", VariableNameCV:  ",CHAR(34),INDEX(Variables[Variable Name],$A1721),CHAR(34),
", VariableDefinition:  ",CHAR(34),INDEX(Variables[Variable Definition],$A1721),CHAR(34),
", SpecciationCV:  ",CHAR(34),INDEX(Variables[Speciation],$A1721),CHAR(34),
", NoDataValue:  ",CHAR(34),INDEX(Variables[No Data Value],$A1721),CHAR(34),"}"))</f>
        <v>#REF!</v>
      </c>
    </row>
    <row r="1722" spans="1:17" x14ac:dyDescent="0.25">
      <c r="A1722">
        <v>1719</v>
      </c>
      <c r="D1722" t="e">
        <f>IF(INDEX(People[First Name],$A1722)="","",
CONCATENATE("  - &amp;PersonID",TEXT($A1722,"0000"),
" {","PersonFirstName:  ",CHAR(34),INDEX(People[First Name],$A1722),CHAR(34),
", PersonMiddleName:  ",CHAR(34),INDEX(People[Middle Name],$A1722),CHAR(34),
", PersonLastName:  ",CHAR(34),INDEX(People[Last Name],$A1722),CHAR(34),"}"))</f>
        <v>#REF!</v>
      </c>
      <c r="E1722" t="e">
        <f>IF(INDEX(Organizations[Organization Type '[CV']],$A1722)="","",
CONCATENATE("  - &amp;OrganizationID",TEXT($A1722,"0000"),
" {","OrganizationTypeCV:  ",CHAR(34),INDEX(Organizations[Organization Type '[CV']],$A1722),CHAR(34),
", OrganizationCode:  ",CHAR(34),INDEX(Organizations[Organization Code],$A1722),CHAR(34),
", OrganizationName:  ",CHAR(34),INDEX(Organizations[Organization Name],$A1722),CHAR(34),
", OrganizationDescription:  ",CHAR(34),INDEX(Organizations[Organization Description],$A1722),CHAR(34),
", OrganizationLink:  ",CHAR(34),INDEX(Organizations[Organization Link],$A1722),CHAR(34),"}"))</f>
        <v>#REF!</v>
      </c>
      <c r="F1722" t="e">
        <f>IF(INDEX(People[First Name],$A1722)="","",
CONCATENATE("  - &amp;AffiliationID",TEXT($A1722,"0000"),
" {PersonID: *PersonID",TEXT($A1722,"0000"),
", OrganizationID: *OrganizationID",TEXT(MATCH(INDEX(People[Organization Name],$A1722),Organizations[Organization Name],0),"0000"),
", IsPrimaryOrganizationContact: , AffiliationStartDate: , AffiliationEndDate: , PrimaryPhone: ",
", PrimaryEmail: ",CHAR(34),INDEX(People[Primary Email],$A1722),CHAR(34),
", PrimaryAddress: ",CHAR(34),INDEX(People[Primary Address],$A1722),CHAR(34),
", PersonLink: }"))</f>
        <v>#REF!</v>
      </c>
      <c r="H1722" t="e">
        <f>IF(COUNTA(CitationInformation)=0,"",IF(INDEX(AuthorList[Author Name],$A1722)="","",
CONCATENATE("  - &amp;AuthorListID",TEXT($A1722,"0000"),
"  {CitationID: *CitationID0001",
", PersonID: *PersonID",TEXT(MATCH(INDEX(AuthorList[Author Name],$A1722),People[Full Name],0),"0000"),
", AuthorOrder: ",INDEX(AuthorList[Author Number],$A1722),"}")))</f>
        <v>#REF!</v>
      </c>
      <c r="K1722" t="e">
        <f>IF(INDEX(SamplingFeatures[Feature Code],$A1722)="","",
CONCATENATE("  - &amp;SamplingFeatureID",TEXT($A1722,"0000"),
" {","SamplingFeatureUUID:  ",CHAR(34),INDEX(SamplingFeatures[Sampling Feature UUID],$A1722),CHAR(34),
", SamplingFeatureTypeCV:  ",CHAR(34),INDEX(SamplingFeatures[Sampling Feature Type],$A1722),CHAR(34),
", SamplingFeatureCode:  ",CHAR(34),INDEX(SamplingFeatures[Feature Code],$A1722),CHAR(34),
", SamplingFeatureName:  ",CHAR(34),INDEX(SamplingFeatures[Feature Name],$A1722),CHAR(34),
", SamplingFeatureDescription:  ",CHAR(34),INDEX(SamplingFeatures[Feature Description],$A1722),CHAR(34),
", SamplingFeatureGeotypeCV:  ",CHAR(34),INDEX(SamplingFeatures[Feature Geo Type],$A1722),CHAR(34),
", FeatureGeometry:  ",CHAR(34),INDEX(SamplingFeatures[Feature Geometry],$A1722),CHAR(34),
", Elevation_m:  ",CHAR(34),INDEX(SamplingFeatures[Elevation_m],$A1722),CHAR(34),
", ElevationDatumCV:  ",CHAR(34),ElevationDatum,CHAR(34),"}"))</f>
        <v>#REF!</v>
      </c>
      <c r="L1722" t="e">
        <f>IF(INDEX(SamplingFeatures[Sampling Feature Type],$A1722)&lt;&gt;"Site","",
CONCATENATE("  - &amp;SiteID",TEXT(SUMPRODUCT(--($L$3:$L1721&lt;&gt;"")),"0000"),
" {","SamplingFeatureID:  *SamplingFeatureID",TEXT($A1722,"0000"),
", SiteTypeCV:  ",CHAR(34),INDEX(Sites[Site Type],$A1722),CHAR(34),
", Latitude:  ",INDEX(Sites[Latitude],$A1722),
", Longitude:  ",INDEX(Sites[Longitude],$A1722),
", SRSName:  ",CHAR(34),LatLonDatum,CHAR(34),"}"))</f>
        <v>#REF!</v>
      </c>
      <c r="M1722" t="e">
        <f>IF(INDEX(SamplingFeatures[Sampling Feature Type],$A1722)&lt;&gt;"Specimen","",
CONCATENATE("  - &amp;SpecimenID",TEXT(SUMPRODUCT(--($M$3:$M1721&lt;&gt;"")),"0000"),
" {","SamplingFeatureID:  *SamplingFeatureID",TEXT($A1722,"0000"),
", SpecimenTypeCV:  ",CHAR(34),INDEX(Specimens[Specimen Type],$A1722),CHAR(34),
", SpecimenMediumCV:  ",INDEX(Specimens[Specimen Medium],$A1722),
", IsFieldSpecimen:  ",CHAR(34),INDEX(Specimens[Is Field Specimen?],$A1722),CHAR(34),"}"))</f>
        <v>#REF!</v>
      </c>
      <c r="N1722" t="e">
        <f>IF(COUNTA(SpatialOffsets[])=0,"", IF(INDEX(SpatialOffsets[Spatial Offset Type],$A1722)="","",
CONCATENATE("  - &amp;SpatialOffsetID",TEXT($A1722,"0000"),
" {","SpatialOffsetTypeCV:  ",CHAR(34),INDEX(SpatialOffsets[Spatial Offset Type],$A1722),CHAR(34),
", Offset1Value:  ",INDEX(SpatialOffsets[Offset 1 Value],$A1722),
", Offset1UnitID:  ",CHAR(34),INDEX(SpatialOffsets[Offset 1 Unit],$A1722),CHAR(34),
", Offset2Value:  ",INDEX(SpatialOffsets[Offset 2 Value],$A1722),
", Offset2UnitID:  ",CHAR(34),INDEX(SpatialOffsets[Offset 2 Unit],$A1722),CHAR(34),
", Offset3Value:  ",INDEX(SpatialOffsets[Offset 3 Value],$A1722),
", Offset3UnitID:  ",CHAR(34),INDEX(SpatialOffsets[Offset 3 Unit],$A1722),CHAR(34),,"}")))</f>
        <v>#REF!</v>
      </c>
      <c r="O1722" t="e">
        <f>IF(COUNTA(RelatedFeatures[])=0,"", IF(INDEX(RelatedFeatures[First Sampling Feature Code],$A1722)="","",
CONCATENATE("  - &amp;RelationID",TEXT($A1722,"0000"),
" {","SamplingFeatureID:  *SamplingFeatureID",TEXT(MATCH(INDEX(RelatedFeatures[First Sampling Feature Code],$A1722),SamplingFeatures[Feature Code],0),"0000"),
", RelationshipTypeCV:  ",CHAR(34),INDEX(RelatedFeatures[Relationship Type],$A1722),CHAR(34),
", RelatedFeatureID: *SamplingFeatureID",TEXT(MATCH(INDEX(RelatedFeatures[Second Sampling Feature Code],$A1722),SamplingFeatures[Feature Code],0),"0000"),
", SpatialOffsetID:  ",IF(INDEX(RelatedFeatures[Offset Number],$A1722)="","",CONCATENATE("*SpatialOffsetID",TEXT(INDEX(RelatedFeatures[Offset Number],$A1722),"0000"))),"}")))</f>
        <v>#REF!</v>
      </c>
      <c r="P1722" t="e">
        <f>IF(INDEX(Methods[Method Type],$A1722)="","",
CONCATENATE("  - &amp;MethodID",TEXT($A1722,"0000"),
" {","MethodTypeCV:  ",CHAR(34),INDEX(Methods[Method Type],$A1722),CHAR(34),
", MethodCode:  ",CHAR(34),INDEX(Methods[Method Code],$A1722),CHAR(34),
", MethodName:  ",CHAR(34),INDEX(Methods[Method Name],$A1722),CHAR(34),
", MethodDescription:  ",CHAR(34),INDEX(Methods[Method Description],$A1722),CHAR(34),
", MethodLink:  ",CHAR(34),INDEX(Methods[Method Link],$A1722),CHAR(34),
", OrganizationID: *OrganizationID",TEXT(MATCH(INDEX(Methods[Organization Name],$A1722),Organizations[Organization Name],0),"0000"),"}"))</f>
        <v>#REF!</v>
      </c>
      <c r="Q1722" t="e">
        <f>IF(INDEX(Variables[Variable Type],$A1722)="","",
CONCATENATE("  - &amp;VariableID",TEXT($A1722,"0000"),
" {","VariableTypeCV:  ",CHAR(34),INDEX(Variables[Variable Type],$A1722),CHAR(34),
", VariableCode:  ",CHAR(34),INDEX(Variables[Variable Code],$A1722),CHAR(34),
", VariableNameCV:  ",CHAR(34),INDEX(Variables[Variable Name],$A1722),CHAR(34),
", VariableDefinition:  ",CHAR(34),INDEX(Variables[Variable Definition],$A1722),CHAR(34),
", SpecciationCV:  ",CHAR(34),INDEX(Variables[Speciation],$A1722),CHAR(34),
", NoDataValue:  ",CHAR(34),INDEX(Variables[No Data Value],$A1722),CHAR(34),"}"))</f>
        <v>#REF!</v>
      </c>
    </row>
    <row r="1723" spans="1:17" x14ac:dyDescent="0.25">
      <c r="A1723">
        <v>1720</v>
      </c>
      <c r="D1723" t="e">
        <f>IF(INDEX(People[First Name],$A1723)="","",
CONCATENATE("  - &amp;PersonID",TEXT($A1723,"0000"),
" {","PersonFirstName:  ",CHAR(34),INDEX(People[First Name],$A1723),CHAR(34),
", PersonMiddleName:  ",CHAR(34),INDEX(People[Middle Name],$A1723),CHAR(34),
", PersonLastName:  ",CHAR(34),INDEX(People[Last Name],$A1723),CHAR(34),"}"))</f>
        <v>#REF!</v>
      </c>
      <c r="E1723" t="e">
        <f>IF(INDEX(Organizations[Organization Type '[CV']],$A1723)="","",
CONCATENATE("  - &amp;OrganizationID",TEXT($A1723,"0000"),
" {","OrganizationTypeCV:  ",CHAR(34),INDEX(Organizations[Organization Type '[CV']],$A1723),CHAR(34),
", OrganizationCode:  ",CHAR(34),INDEX(Organizations[Organization Code],$A1723),CHAR(34),
", OrganizationName:  ",CHAR(34),INDEX(Organizations[Organization Name],$A1723),CHAR(34),
", OrganizationDescription:  ",CHAR(34),INDEX(Organizations[Organization Description],$A1723),CHAR(34),
", OrganizationLink:  ",CHAR(34),INDEX(Organizations[Organization Link],$A1723),CHAR(34),"}"))</f>
        <v>#REF!</v>
      </c>
      <c r="F1723" t="e">
        <f>IF(INDEX(People[First Name],$A1723)="","",
CONCATENATE("  - &amp;AffiliationID",TEXT($A1723,"0000"),
" {PersonID: *PersonID",TEXT($A1723,"0000"),
", OrganizationID: *OrganizationID",TEXT(MATCH(INDEX(People[Organization Name],$A1723),Organizations[Organization Name],0),"0000"),
", IsPrimaryOrganizationContact: , AffiliationStartDate: , AffiliationEndDate: , PrimaryPhone: ",
", PrimaryEmail: ",CHAR(34),INDEX(People[Primary Email],$A1723),CHAR(34),
", PrimaryAddress: ",CHAR(34),INDEX(People[Primary Address],$A1723),CHAR(34),
", PersonLink: }"))</f>
        <v>#REF!</v>
      </c>
      <c r="H1723" t="e">
        <f>IF(COUNTA(CitationInformation)=0,"",IF(INDEX(AuthorList[Author Name],$A1723)="","",
CONCATENATE("  - &amp;AuthorListID",TEXT($A1723,"0000"),
"  {CitationID: *CitationID0001",
", PersonID: *PersonID",TEXT(MATCH(INDEX(AuthorList[Author Name],$A1723),People[Full Name],0),"0000"),
", AuthorOrder: ",INDEX(AuthorList[Author Number],$A1723),"}")))</f>
        <v>#REF!</v>
      </c>
      <c r="K1723" t="e">
        <f>IF(INDEX(SamplingFeatures[Feature Code],$A1723)="","",
CONCATENATE("  - &amp;SamplingFeatureID",TEXT($A1723,"0000"),
" {","SamplingFeatureUUID:  ",CHAR(34),INDEX(SamplingFeatures[Sampling Feature UUID],$A1723),CHAR(34),
", SamplingFeatureTypeCV:  ",CHAR(34),INDEX(SamplingFeatures[Sampling Feature Type],$A1723),CHAR(34),
", SamplingFeatureCode:  ",CHAR(34),INDEX(SamplingFeatures[Feature Code],$A1723),CHAR(34),
", SamplingFeatureName:  ",CHAR(34),INDEX(SamplingFeatures[Feature Name],$A1723),CHAR(34),
", SamplingFeatureDescription:  ",CHAR(34),INDEX(SamplingFeatures[Feature Description],$A1723),CHAR(34),
", SamplingFeatureGeotypeCV:  ",CHAR(34),INDEX(SamplingFeatures[Feature Geo Type],$A1723),CHAR(34),
", FeatureGeometry:  ",CHAR(34),INDEX(SamplingFeatures[Feature Geometry],$A1723),CHAR(34),
", Elevation_m:  ",CHAR(34),INDEX(SamplingFeatures[Elevation_m],$A1723),CHAR(34),
", ElevationDatumCV:  ",CHAR(34),ElevationDatum,CHAR(34),"}"))</f>
        <v>#REF!</v>
      </c>
      <c r="L1723" t="e">
        <f>IF(INDEX(SamplingFeatures[Sampling Feature Type],$A1723)&lt;&gt;"Site","",
CONCATENATE("  - &amp;SiteID",TEXT(SUMPRODUCT(--($L$3:$L1722&lt;&gt;"")),"0000"),
" {","SamplingFeatureID:  *SamplingFeatureID",TEXT($A1723,"0000"),
", SiteTypeCV:  ",CHAR(34),INDEX(Sites[Site Type],$A1723),CHAR(34),
", Latitude:  ",INDEX(Sites[Latitude],$A1723),
", Longitude:  ",INDEX(Sites[Longitude],$A1723),
", SRSName:  ",CHAR(34),LatLonDatum,CHAR(34),"}"))</f>
        <v>#REF!</v>
      </c>
      <c r="M1723" t="e">
        <f>IF(INDEX(SamplingFeatures[Sampling Feature Type],$A1723)&lt;&gt;"Specimen","",
CONCATENATE("  - &amp;SpecimenID",TEXT(SUMPRODUCT(--($M$3:$M1722&lt;&gt;"")),"0000"),
" {","SamplingFeatureID:  *SamplingFeatureID",TEXT($A1723,"0000"),
", SpecimenTypeCV:  ",CHAR(34),INDEX(Specimens[Specimen Type],$A1723),CHAR(34),
", SpecimenMediumCV:  ",INDEX(Specimens[Specimen Medium],$A1723),
", IsFieldSpecimen:  ",CHAR(34),INDEX(Specimens[Is Field Specimen?],$A1723),CHAR(34),"}"))</f>
        <v>#REF!</v>
      </c>
      <c r="N1723" t="e">
        <f>IF(COUNTA(SpatialOffsets[])=0,"", IF(INDEX(SpatialOffsets[Spatial Offset Type],$A1723)="","",
CONCATENATE("  - &amp;SpatialOffsetID",TEXT($A1723,"0000"),
" {","SpatialOffsetTypeCV:  ",CHAR(34),INDEX(SpatialOffsets[Spatial Offset Type],$A1723),CHAR(34),
", Offset1Value:  ",INDEX(SpatialOffsets[Offset 1 Value],$A1723),
", Offset1UnitID:  ",CHAR(34),INDEX(SpatialOffsets[Offset 1 Unit],$A1723),CHAR(34),
", Offset2Value:  ",INDEX(SpatialOffsets[Offset 2 Value],$A1723),
", Offset2UnitID:  ",CHAR(34),INDEX(SpatialOffsets[Offset 2 Unit],$A1723),CHAR(34),
", Offset3Value:  ",INDEX(SpatialOffsets[Offset 3 Value],$A1723),
", Offset3UnitID:  ",CHAR(34),INDEX(SpatialOffsets[Offset 3 Unit],$A1723),CHAR(34),,"}")))</f>
        <v>#REF!</v>
      </c>
      <c r="O1723" t="e">
        <f>IF(COUNTA(RelatedFeatures[])=0,"", IF(INDEX(RelatedFeatures[First Sampling Feature Code],$A1723)="","",
CONCATENATE("  - &amp;RelationID",TEXT($A1723,"0000"),
" {","SamplingFeatureID:  *SamplingFeatureID",TEXT(MATCH(INDEX(RelatedFeatures[First Sampling Feature Code],$A1723),SamplingFeatures[Feature Code],0),"0000"),
", RelationshipTypeCV:  ",CHAR(34),INDEX(RelatedFeatures[Relationship Type],$A1723),CHAR(34),
", RelatedFeatureID: *SamplingFeatureID",TEXT(MATCH(INDEX(RelatedFeatures[Second Sampling Feature Code],$A1723),SamplingFeatures[Feature Code],0),"0000"),
", SpatialOffsetID:  ",IF(INDEX(RelatedFeatures[Offset Number],$A1723)="","",CONCATENATE("*SpatialOffsetID",TEXT(INDEX(RelatedFeatures[Offset Number],$A1723),"0000"))),"}")))</f>
        <v>#REF!</v>
      </c>
      <c r="P1723" t="e">
        <f>IF(INDEX(Methods[Method Type],$A1723)="","",
CONCATENATE("  - &amp;MethodID",TEXT($A1723,"0000"),
" {","MethodTypeCV:  ",CHAR(34),INDEX(Methods[Method Type],$A1723),CHAR(34),
", MethodCode:  ",CHAR(34),INDEX(Methods[Method Code],$A1723),CHAR(34),
", MethodName:  ",CHAR(34),INDEX(Methods[Method Name],$A1723),CHAR(34),
", MethodDescription:  ",CHAR(34),INDEX(Methods[Method Description],$A1723),CHAR(34),
", MethodLink:  ",CHAR(34),INDEX(Methods[Method Link],$A1723),CHAR(34),
", OrganizationID: *OrganizationID",TEXT(MATCH(INDEX(Methods[Organization Name],$A1723),Organizations[Organization Name],0),"0000"),"}"))</f>
        <v>#REF!</v>
      </c>
      <c r="Q1723" t="e">
        <f>IF(INDEX(Variables[Variable Type],$A1723)="","",
CONCATENATE("  - &amp;VariableID",TEXT($A1723,"0000"),
" {","VariableTypeCV:  ",CHAR(34),INDEX(Variables[Variable Type],$A1723),CHAR(34),
", VariableCode:  ",CHAR(34),INDEX(Variables[Variable Code],$A1723),CHAR(34),
", VariableNameCV:  ",CHAR(34),INDEX(Variables[Variable Name],$A1723),CHAR(34),
", VariableDefinition:  ",CHAR(34),INDEX(Variables[Variable Definition],$A1723),CHAR(34),
", SpecciationCV:  ",CHAR(34),INDEX(Variables[Speciation],$A1723),CHAR(34),
", NoDataValue:  ",CHAR(34),INDEX(Variables[No Data Value],$A1723),CHAR(34),"}"))</f>
        <v>#REF!</v>
      </c>
    </row>
    <row r="1724" spans="1:17" x14ac:dyDescent="0.25">
      <c r="A1724">
        <v>1721</v>
      </c>
      <c r="D1724" t="e">
        <f>IF(INDEX(People[First Name],$A1724)="","",
CONCATENATE("  - &amp;PersonID",TEXT($A1724,"0000"),
" {","PersonFirstName:  ",CHAR(34),INDEX(People[First Name],$A1724),CHAR(34),
", PersonMiddleName:  ",CHAR(34),INDEX(People[Middle Name],$A1724),CHAR(34),
", PersonLastName:  ",CHAR(34),INDEX(People[Last Name],$A1724),CHAR(34),"}"))</f>
        <v>#REF!</v>
      </c>
      <c r="E1724" t="e">
        <f>IF(INDEX(Organizations[Organization Type '[CV']],$A1724)="","",
CONCATENATE("  - &amp;OrganizationID",TEXT($A1724,"0000"),
" {","OrganizationTypeCV:  ",CHAR(34),INDEX(Organizations[Organization Type '[CV']],$A1724),CHAR(34),
", OrganizationCode:  ",CHAR(34),INDEX(Organizations[Organization Code],$A1724),CHAR(34),
", OrganizationName:  ",CHAR(34),INDEX(Organizations[Organization Name],$A1724),CHAR(34),
", OrganizationDescription:  ",CHAR(34),INDEX(Organizations[Organization Description],$A1724),CHAR(34),
", OrganizationLink:  ",CHAR(34),INDEX(Organizations[Organization Link],$A1724),CHAR(34),"}"))</f>
        <v>#REF!</v>
      </c>
      <c r="F1724" t="e">
        <f>IF(INDEX(People[First Name],$A1724)="","",
CONCATENATE("  - &amp;AffiliationID",TEXT($A1724,"0000"),
" {PersonID: *PersonID",TEXT($A1724,"0000"),
", OrganizationID: *OrganizationID",TEXT(MATCH(INDEX(People[Organization Name],$A1724),Organizations[Organization Name],0),"0000"),
", IsPrimaryOrganizationContact: , AffiliationStartDate: , AffiliationEndDate: , PrimaryPhone: ",
", PrimaryEmail: ",CHAR(34),INDEX(People[Primary Email],$A1724),CHAR(34),
", PrimaryAddress: ",CHAR(34),INDEX(People[Primary Address],$A1724),CHAR(34),
", PersonLink: }"))</f>
        <v>#REF!</v>
      </c>
      <c r="H1724" t="e">
        <f>IF(COUNTA(CitationInformation)=0,"",IF(INDEX(AuthorList[Author Name],$A1724)="","",
CONCATENATE("  - &amp;AuthorListID",TEXT($A1724,"0000"),
"  {CitationID: *CitationID0001",
", PersonID: *PersonID",TEXT(MATCH(INDEX(AuthorList[Author Name],$A1724),People[Full Name],0),"0000"),
", AuthorOrder: ",INDEX(AuthorList[Author Number],$A1724),"}")))</f>
        <v>#REF!</v>
      </c>
      <c r="K1724" t="e">
        <f>IF(INDEX(SamplingFeatures[Feature Code],$A1724)="","",
CONCATENATE("  - &amp;SamplingFeatureID",TEXT($A1724,"0000"),
" {","SamplingFeatureUUID:  ",CHAR(34),INDEX(SamplingFeatures[Sampling Feature UUID],$A1724),CHAR(34),
", SamplingFeatureTypeCV:  ",CHAR(34),INDEX(SamplingFeatures[Sampling Feature Type],$A1724),CHAR(34),
", SamplingFeatureCode:  ",CHAR(34),INDEX(SamplingFeatures[Feature Code],$A1724),CHAR(34),
", SamplingFeatureName:  ",CHAR(34),INDEX(SamplingFeatures[Feature Name],$A1724),CHAR(34),
", SamplingFeatureDescription:  ",CHAR(34),INDEX(SamplingFeatures[Feature Description],$A1724),CHAR(34),
", SamplingFeatureGeotypeCV:  ",CHAR(34),INDEX(SamplingFeatures[Feature Geo Type],$A1724),CHAR(34),
", FeatureGeometry:  ",CHAR(34),INDEX(SamplingFeatures[Feature Geometry],$A1724),CHAR(34),
", Elevation_m:  ",CHAR(34),INDEX(SamplingFeatures[Elevation_m],$A1724),CHAR(34),
", ElevationDatumCV:  ",CHAR(34),ElevationDatum,CHAR(34),"}"))</f>
        <v>#REF!</v>
      </c>
      <c r="L1724" t="e">
        <f>IF(INDEX(SamplingFeatures[Sampling Feature Type],$A1724)&lt;&gt;"Site","",
CONCATENATE("  - &amp;SiteID",TEXT(SUMPRODUCT(--($L$3:$L1723&lt;&gt;"")),"0000"),
" {","SamplingFeatureID:  *SamplingFeatureID",TEXT($A1724,"0000"),
", SiteTypeCV:  ",CHAR(34),INDEX(Sites[Site Type],$A1724),CHAR(34),
", Latitude:  ",INDEX(Sites[Latitude],$A1724),
", Longitude:  ",INDEX(Sites[Longitude],$A1724),
", SRSName:  ",CHAR(34),LatLonDatum,CHAR(34),"}"))</f>
        <v>#REF!</v>
      </c>
      <c r="M1724" t="e">
        <f>IF(INDEX(SamplingFeatures[Sampling Feature Type],$A1724)&lt;&gt;"Specimen","",
CONCATENATE("  - &amp;SpecimenID",TEXT(SUMPRODUCT(--($M$3:$M1723&lt;&gt;"")),"0000"),
" {","SamplingFeatureID:  *SamplingFeatureID",TEXT($A1724,"0000"),
", SpecimenTypeCV:  ",CHAR(34),INDEX(Specimens[Specimen Type],$A1724),CHAR(34),
", SpecimenMediumCV:  ",INDEX(Specimens[Specimen Medium],$A1724),
", IsFieldSpecimen:  ",CHAR(34),INDEX(Specimens[Is Field Specimen?],$A1724),CHAR(34),"}"))</f>
        <v>#REF!</v>
      </c>
      <c r="N1724" t="e">
        <f>IF(COUNTA(SpatialOffsets[])=0,"", IF(INDEX(SpatialOffsets[Spatial Offset Type],$A1724)="","",
CONCATENATE("  - &amp;SpatialOffsetID",TEXT($A1724,"0000"),
" {","SpatialOffsetTypeCV:  ",CHAR(34),INDEX(SpatialOffsets[Spatial Offset Type],$A1724),CHAR(34),
", Offset1Value:  ",INDEX(SpatialOffsets[Offset 1 Value],$A1724),
", Offset1UnitID:  ",CHAR(34),INDEX(SpatialOffsets[Offset 1 Unit],$A1724),CHAR(34),
", Offset2Value:  ",INDEX(SpatialOffsets[Offset 2 Value],$A1724),
", Offset2UnitID:  ",CHAR(34),INDEX(SpatialOffsets[Offset 2 Unit],$A1724),CHAR(34),
", Offset3Value:  ",INDEX(SpatialOffsets[Offset 3 Value],$A1724),
", Offset3UnitID:  ",CHAR(34),INDEX(SpatialOffsets[Offset 3 Unit],$A1724),CHAR(34),,"}")))</f>
        <v>#REF!</v>
      </c>
      <c r="O1724" t="e">
        <f>IF(COUNTA(RelatedFeatures[])=0,"", IF(INDEX(RelatedFeatures[First Sampling Feature Code],$A1724)="","",
CONCATENATE("  - &amp;RelationID",TEXT($A1724,"0000"),
" {","SamplingFeatureID:  *SamplingFeatureID",TEXT(MATCH(INDEX(RelatedFeatures[First Sampling Feature Code],$A1724),SamplingFeatures[Feature Code],0),"0000"),
", RelationshipTypeCV:  ",CHAR(34),INDEX(RelatedFeatures[Relationship Type],$A1724),CHAR(34),
", RelatedFeatureID: *SamplingFeatureID",TEXT(MATCH(INDEX(RelatedFeatures[Second Sampling Feature Code],$A1724),SamplingFeatures[Feature Code],0),"0000"),
", SpatialOffsetID:  ",IF(INDEX(RelatedFeatures[Offset Number],$A1724)="","",CONCATENATE("*SpatialOffsetID",TEXT(INDEX(RelatedFeatures[Offset Number],$A1724),"0000"))),"}")))</f>
        <v>#REF!</v>
      </c>
      <c r="P1724" t="e">
        <f>IF(INDEX(Methods[Method Type],$A1724)="","",
CONCATENATE("  - &amp;MethodID",TEXT($A1724,"0000"),
" {","MethodTypeCV:  ",CHAR(34),INDEX(Methods[Method Type],$A1724),CHAR(34),
", MethodCode:  ",CHAR(34),INDEX(Methods[Method Code],$A1724),CHAR(34),
", MethodName:  ",CHAR(34),INDEX(Methods[Method Name],$A1724),CHAR(34),
", MethodDescription:  ",CHAR(34),INDEX(Methods[Method Description],$A1724),CHAR(34),
", MethodLink:  ",CHAR(34),INDEX(Methods[Method Link],$A1724),CHAR(34),
", OrganizationID: *OrganizationID",TEXT(MATCH(INDEX(Methods[Organization Name],$A1724),Organizations[Organization Name],0),"0000"),"}"))</f>
        <v>#REF!</v>
      </c>
      <c r="Q1724" t="e">
        <f>IF(INDEX(Variables[Variable Type],$A1724)="","",
CONCATENATE("  - &amp;VariableID",TEXT($A1724,"0000"),
" {","VariableTypeCV:  ",CHAR(34),INDEX(Variables[Variable Type],$A1724),CHAR(34),
", VariableCode:  ",CHAR(34),INDEX(Variables[Variable Code],$A1724),CHAR(34),
", VariableNameCV:  ",CHAR(34),INDEX(Variables[Variable Name],$A1724),CHAR(34),
", VariableDefinition:  ",CHAR(34),INDEX(Variables[Variable Definition],$A1724),CHAR(34),
", SpecciationCV:  ",CHAR(34),INDEX(Variables[Speciation],$A1724),CHAR(34),
", NoDataValue:  ",CHAR(34),INDEX(Variables[No Data Value],$A1724),CHAR(34),"}"))</f>
        <v>#REF!</v>
      </c>
    </row>
    <row r="1725" spans="1:17" x14ac:dyDescent="0.25">
      <c r="A1725">
        <v>1722</v>
      </c>
      <c r="D1725" t="e">
        <f>IF(INDEX(People[First Name],$A1725)="","",
CONCATENATE("  - &amp;PersonID",TEXT($A1725,"0000"),
" {","PersonFirstName:  ",CHAR(34),INDEX(People[First Name],$A1725),CHAR(34),
", PersonMiddleName:  ",CHAR(34),INDEX(People[Middle Name],$A1725),CHAR(34),
", PersonLastName:  ",CHAR(34),INDEX(People[Last Name],$A1725),CHAR(34),"}"))</f>
        <v>#REF!</v>
      </c>
      <c r="E1725" t="e">
        <f>IF(INDEX(Organizations[Organization Type '[CV']],$A1725)="","",
CONCATENATE("  - &amp;OrganizationID",TEXT($A1725,"0000"),
" {","OrganizationTypeCV:  ",CHAR(34),INDEX(Organizations[Organization Type '[CV']],$A1725),CHAR(34),
", OrganizationCode:  ",CHAR(34),INDEX(Organizations[Organization Code],$A1725),CHAR(34),
", OrganizationName:  ",CHAR(34),INDEX(Organizations[Organization Name],$A1725),CHAR(34),
", OrganizationDescription:  ",CHAR(34),INDEX(Organizations[Organization Description],$A1725),CHAR(34),
", OrganizationLink:  ",CHAR(34),INDEX(Organizations[Organization Link],$A1725),CHAR(34),"}"))</f>
        <v>#REF!</v>
      </c>
      <c r="F1725" t="e">
        <f>IF(INDEX(People[First Name],$A1725)="","",
CONCATENATE("  - &amp;AffiliationID",TEXT($A1725,"0000"),
" {PersonID: *PersonID",TEXT($A1725,"0000"),
", OrganizationID: *OrganizationID",TEXT(MATCH(INDEX(People[Organization Name],$A1725),Organizations[Organization Name],0),"0000"),
", IsPrimaryOrganizationContact: , AffiliationStartDate: , AffiliationEndDate: , PrimaryPhone: ",
", PrimaryEmail: ",CHAR(34),INDEX(People[Primary Email],$A1725),CHAR(34),
", PrimaryAddress: ",CHAR(34),INDEX(People[Primary Address],$A1725),CHAR(34),
", PersonLink: }"))</f>
        <v>#REF!</v>
      </c>
      <c r="H1725" t="e">
        <f>IF(COUNTA(CitationInformation)=0,"",IF(INDEX(AuthorList[Author Name],$A1725)="","",
CONCATENATE("  - &amp;AuthorListID",TEXT($A1725,"0000"),
"  {CitationID: *CitationID0001",
", PersonID: *PersonID",TEXT(MATCH(INDEX(AuthorList[Author Name],$A1725),People[Full Name],0),"0000"),
", AuthorOrder: ",INDEX(AuthorList[Author Number],$A1725),"}")))</f>
        <v>#REF!</v>
      </c>
      <c r="K1725" t="e">
        <f>IF(INDEX(SamplingFeatures[Feature Code],$A1725)="","",
CONCATENATE("  - &amp;SamplingFeatureID",TEXT($A1725,"0000"),
" {","SamplingFeatureUUID:  ",CHAR(34),INDEX(SamplingFeatures[Sampling Feature UUID],$A1725),CHAR(34),
", SamplingFeatureTypeCV:  ",CHAR(34),INDEX(SamplingFeatures[Sampling Feature Type],$A1725),CHAR(34),
", SamplingFeatureCode:  ",CHAR(34),INDEX(SamplingFeatures[Feature Code],$A1725),CHAR(34),
", SamplingFeatureName:  ",CHAR(34),INDEX(SamplingFeatures[Feature Name],$A1725),CHAR(34),
", SamplingFeatureDescription:  ",CHAR(34),INDEX(SamplingFeatures[Feature Description],$A1725),CHAR(34),
", SamplingFeatureGeotypeCV:  ",CHAR(34),INDEX(SamplingFeatures[Feature Geo Type],$A1725),CHAR(34),
", FeatureGeometry:  ",CHAR(34),INDEX(SamplingFeatures[Feature Geometry],$A1725),CHAR(34),
", Elevation_m:  ",CHAR(34),INDEX(SamplingFeatures[Elevation_m],$A1725),CHAR(34),
", ElevationDatumCV:  ",CHAR(34),ElevationDatum,CHAR(34),"}"))</f>
        <v>#REF!</v>
      </c>
      <c r="L1725" t="e">
        <f>IF(INDEX(SamplingFeatures[Sampling Feature Type],$A1725)&lt;&gt;"Site","",
CONCATENATE("  - &amp;SiteID",TEXT(SUMPRODUCT(--($L$3:$L1724&lt;&gt;"")),"0000"),
" {","SamplingFeatureID:  *SamplingFeatureID",TEXT($A1725,"0000"),
", SiteTypeCV:  ",CHAR(34),INDEX(Sites[Site Type],$A1725),CHAR(34),
", Latitude:  ",INDEX(Sites[Latitude],$A1725),
", Longitude:  ",INDEX(Sites[Longitude],$A1725),
", SRSName:  ",CHAR(34),LatLonDatum,CHAR(34),"}"))</f>
        <v>#REF!</v>
      </c>
      <c r="M1725" t="e">
        <f>IF(INDEX(SamplingFeatures[Sampling Feature Type],$A1725)&lt;&gt;"Specimen","",
CONCATENATE("  - &amp;SpecimenID",TEXT(SUMPRODUCT(--($M$3:$M1724&lt;&gt;"")),"0000"),
" {","SamplingFeatureID:  *SamplingFeatureID",TEXT($A1725,"0000"),
", SpecimenTypeCV:  ",CHAR(34),INDEX(Specimens[Specimen Type],$A1725),CHAR(34),
", SpecimenMediumCV:  ",INDEX(Specimens[Specimen Medium],$A1725),
", IsFieldSpecimen:  ",CHAR(34),INDEX(Specimens[Is Field Specimen?],$A1725),CHAR(34),"}"))</f>
        <v>#REF!</v>
      </c>
      <c r="N1725" t="e">
        <f>IF(COUNTA(SpatialOffsets[])=0,"", IF(INDEX(SpatialOffsets[Spatial Offset Type],$A1725)="","",
CONCATENATE("  - &amp;SpatialOffsetID",TEXT($A1725,"0000"),
" {","SpatialOffsetTypeCV:  ",CHAR(34),INDEX(SpatialOffsets[Spatial Offset Type],$A1725),CHAR(34),
", Offset1Value:  ",INDEX(SpatialOffsets[Offset 1 Value],$A1725),
", Offset1UnitID:  ",CHAR(34),INDEX(SpatialOffsets[Offset 1 Unit],$A1725),CHAR(34),
", Offset2Value:  ",INDEX(SpatialOffsets[Offset 2 Value],$A1725),
", Offset2UnitID:  ",CHAR(34),INDEX(SpatialOffsets[Offset 2 Unit],$A1725),CHAR(34),
", Offset3Value:  ",INDEX(SpatialOffsets[Offset 3 Value],$A1725),
", Offset3UnitID:  ",CHAR(34),INDEX(SpatialOffsets[Offset 3 Unit],$A1725),CHAR(34),,"}")))</f>
        <v>#REF!</v>
      </c>
      <c r="O1725" t="e">
        <f>IF(COUNTA(RelatedFeatures[])=0,"", IF(INDEX(RelatedFeatures[First Sampling Feature Code],$A1725)="","",
CONCATENATE("  - &amp;RelationID",TEXT($A1725,"0000"),
" {","SamplingFeatureID:  *SamplingFeatureID",TEXT(MATCH(INDEX(RelatedFeatures[First Sampling Feature Code],$A1725),SamplingFeatures[Feature Code],0),"0000"),
", RelationshipTypeCV:  ",CHAR(34),INDEX(RelatedFeatures[Relationship Type],$A1725),CHAR(34),
", RelatedFeatureID: *SamplingFeatureID",TEXT(MATCH(INDEX(RelatedFeatures[Second Sampling Feature Code],$A1725),SamplingFeatures[Feature Code],0),"0000"),
", SpatialOffsetID:  ",IF(INDEX(RelatedFeatures[Offset Number],$A1725)="","",CONCATENATE("*SpatialOffsetID",TEXT(INDEX(RelatedFeatures[Offset Number],$A1725),"0000"))),"}")))</f>
        <v>#REF!</v>
      </c>
      <c r="P1725" t="e">
        <f>IF(INDEX(Methods[Method Type],$A1725)="","",
CONCATENATE("  - &amp;MethodID",TEXT($A1725,"0000"),
" {","MethodTypeCV:  ",CHAR(34),INDEX(Methods[Method Type],$A1725),CHAR(34),
", MethodCode:  ",CHAR(34),INDEX(Methods[Method Code],$A1725),CHAR(34),
", MethodName:  ",CHAR(34),INDEX(Methods[Method Name],$A1725),CHAR(34),
", MethodDescription:  ",CHAR(34),INDEX(Methods[Method Description],$A1725),CHAR(34),
", MethodLink:  ",CHAR(34),INDEX(Methods[Method Link],$A1725),CHAR(34),
", OrganizationID: *OrganizationID",TEXT(MATCH(INDEX(Methods[Organization Name],$A1725),Organizations[Organization Name],0),"0000"),"}"))</f>
        <v>#REF!</v>
      </c>
      <c r="Q1725" t="e">
        <f>IF(INDEX(Variables[Variable Type],$A1725)="","",
CONCATENATE("  - &amp;VariableID",TEXT($A1725,"0000"),
" {","VariableTypeCV:  ",CHAR(34),INDEX(Variables[Variable Type],$A1725),CHAR(34),
", VariableCode:  ",CHAR(34),INDEX(Variables[Variable Code],$A1725),CHAR(34),
", VariableNameCV:  ",CHAR(34),INDEX(Variables[Variable Name],$A1725),CHAR(34),
", VariableDefinition:  ",CHAR(34),INDEX(Variables[Variable Definition],$A1725),CHAR(34),
", SpecciationCV:  ",CHAR(34),INDEX(Variables[Speciation],$A1725),CHAR(34),
", NoDataValue:  ",CHAR(34),INDEX(Variables[No Data Value],$A1725),CHAR(34),"}"))</f>
        <v>#REF!</v>
      </c>
    </row>
    <row r="1726" spans="1:17" x14ac:dyDescent="0.25">
      <c r="A1726">
        <v>1723</v>
      </c>
      <c r="D1726" t="e">
        <f>IF(INDEX(People[First Name],$A1726)="","",
CONCATENATE("  - &amp;PersonID",TEXT($A1726,"0000"),
" {","PersonFirstName:  ",CHAR(34),INDEX(People[First Name],$A1726),CHAR(34),
", PersonMiddleName:  ",CHAR(34),INDEX(People[Middle Name],$A1726),CHAR(34),
", PersonLastName:  ",CHAR(34),INDEX(People[Last Name],$A1726),CHAR(34),"}"))</f>
        <v>#REF!</v>
      </c>
      <c r="E1726" t="e">
        <f>IF(INDEX(Organizations[Organization Type '[CV']],$A1726)="","",
CONCATENATE("  - &amp;OrganizationID",TEXT($A1726,"0000"),
" {","OrganizationTypeCV:  ",CHAR(34),INDEX(Organizations[Organization Type '[CV']],$A1726),CHAR(34),
", OrganizationCode:  ",CHAR(34),INDEX(Organizations[Organization Code],$A1726),CHAR(34),
", OrganizationName:  ",CHAR(34),INDEX(Organizations[Organization Name],$A1726),CHAR(34),
", OrganizationDescription:  ",CHAR(34),INDEX(Organizations[Organization Description],$A1726),CHAR(34),
", OrganizationLink:  ",CHAR(34),INDEX(Organizations[Organization Link],$A1726),CHAR(34),"}"))</f>
        <v>#REF!</v>
      </c>
      <c r="F1726" t="e">
        <f>IF(INDEX(People[First Name],$A1726)="","",
CONCATENATE("  - &amp;AffiliationID",TEXT($A1726,"0000"),
" {PersonID: *PersonID",TEXT($A1726,"0000"),
", OrganizationID: *OrganizationID",TEXT(MATCH(INDEX(People[Organization Name],$A1726),Organizations[Organization Name],0),"0000"),
", IsPrimaryOrganizationContact: , AffiliationStartDate: , AffiliationEndDate: , PrimaryPhone: ",
", PrimaryEmail: ",CHAR(34),INDEX(People[Primary Email],$A1726),CHAR(34),
", PrimaryAddress: ",CHAR(34),INDEX(People[Primary Address],$A1726),CHAR(34),
", PersonLink: }"))</f>
        <v>#REF!</v>
      </c>
      <c r="H1726" t="e">
        <f>IF(COUNTA(CitationInformation)=0,"",IF(INDEX(AuthorList[Author Name],$A1726)="","",
CONCATENATE("  - &amp;AuthorListID",TEXT($A1726,"0000"),
"  {CitationID: *CitationID0001",
", PersonID: *PersonID",TEXT(MATCH(INDEX(AuthorList[Author Name],$A1726),People[Full Name],0),"0000"),
", AuthorOrder: ",INDEX(AuthorList[Author Number],$A1726),"}")))</f>
        <v>#REF!</v>
      </c>
      <c r="K1726" t="e">
        <f>IF(INDEX(SamplingFeatures[Feature Code],$A1726)="","",
CONCATENATE("  - &amp;SamplingFeatureID",TEXT($A1726,"0000"),
" {","SamplingFeatureUUID:  ",CHAR(34),INDEX(SamplingFeatures[Sampling Feature UUID],$A1726),CHAR(34),
", SamplingFeatureTypeCV:  ",CHAR(34),INDEX(SamplingFeatures[Sampling Feature Type],$A1726),CHAR(34),
", SamplingFeatureCode:  ",CHAR(34),INDEX(SamplingFeatures[Feature Code],$A1726),CHAR(34),
", SamplingFeatureName:  ",CHAR(34),INDEX(SamplingFeatures[Feature Name],$A1726),CHAR(34),
", SamplingFeatureDescription:  ",CHAR(34),INDEX(SamplingFeatures[Feature Description],$A1726),CHAR(34),
", SamplingFeatureGeotypeCV:  ",CHAR(34),INDEX(SamplingFeatures[Feature Geo Type],$A1726),CHAR(34),
", FeatureGeometry:  ",CHAR(34),INDEX(SamplingFeatures[Feature Geometry],$A1726),CHAR(34),
", Elevation_m:  ",CHAR(34),INDEX(SamplingFeatures[Elevation_m],$A1726),CHAR(34),
", ElevationDatumCV:  ",CHAR(34),ElevationDatum,CHAR(34),"}"))</f>
        <v>#REF!</v>
      </c>
      <c r="L1726" t="e">
        <f>IF(INDEX(SamplingFeatures[Sampling Feature Type],$A1726)&lt;&gt;"Site","",
CONCATENATE("  - &amp;SiteID",TEXT(SUMPRODUCT(--($L$3:$L1725&lt;&gt;"")),"0000"),
" {","SamplingFeatureID:  *SamplingFeatureID",TEXT($A1726,"0000"),
", SiteTypeCV:  ",CHAR(34),INDEX(Sites[Site Type],$A1726),CHAR(34),
", Latitude:  ",INDEX(Sites[Latitude],$A1726),
", Longitude:  ",INDEX(Sites[Longitude],$A1726),
", SRSName:  ",CHAR(34),LatLonDatum,CHAR(34),"}"))</f>
        <v>#REF!</v>
      </c>
      <c r="M1726" t="e">
        <f>IF(INDEX(SamplingFeatures[Sampling Feature Type],$A1726)&lt;&gt;"Specimen","",
CONCATENATE("  - &amp;SpecimenID",TEXT(SUMPRODUCT(--($M$3:$M1725&lt;&gt;"")),"0000"),
" {","SamplingFeatureID:  *SamplingFeatureID",TEXT($A1726,"0000"),
", SpecimenTypeCV:  ",CHAR(34),INDEX(Specimens[Specimen Type],$A1726),CHAR(34),
", SpecimenMediumCV:  ",INDEX(Specimens[Specimen Medium],$A1726),
", IsFieldSpecimen:  ",CHAR(34),INDEX(Specimens[Is Field Specimen?],$A1726),CHAR(34),"}"))</f>
        <v>#REF!</v>
      </c>
      <c r="N1726" t="e">
        <f>IF(COUNTA(SpatialOffsets[])=0,"", IF(INDEX(SpatialOffsets[Spatial Offset Type],$A1726)="","",
CONCATENATE("  - &amp;SpatialOffsetID",TEXT($A1726,"0000"),
" {","SpatialOffsetTypeCV:  ",CHAR(34),INDEX(SpatialOffsets[Spatial Offset Type],$A1726),CHAR(34),
", Offset1Value:  ",INDEX(SpatialOffsets[Offset 1 Value],$A1726),
", Offset1UnitID:  ",CHAR(34),INDEX(SpatialOffsets[Offset 1 Unit],$A1726),CHAR(34),
", Offset2Value:  ",INDEX(SpatialOffsets[Offset 2 Value],$A1726),
", Offset2UnitID:  ",CHAR(34),INDEX(SpatialOffsets[Offset 2 Unit],$A1726),CHAR(34),
", Offset3Value:  ",INDEX(SpatialOffsets[Offset 3 Value],$A1726),
", Offset3UnitID:  ",CHAR(34),INDEX(SpatialOffsets[Offset 3 Unit],$A1726),CHAR(34),,"}")))</f>
        <v>#REF!</v>
      </c>
      <c r="O1726" t="e">
        <f>IF(COUNTA(RelatedFeatures[])=0,"", IF(INDEX(RelatedFeatures[First Sampling Feature Code],$A1726)="","",
CONCATENATE("  - &amp;RelationID",TEXT($A1726,"0000"),
" {","SamplingFeatureID:  *SamplingFeatureID",TEXT(MATCH(INDEX(RelatedFeatures[First Sampling Feature Code],$A1726),SamplingFeatures[Feature Code],0),"0000"),
", RelationshipTypeCV:  ",CHAR(34),INDEX(RelatedFeatures[Relationship Type],$A1726),CHAR(34),
", RelatedFeatureID: *SamplingFeatureID",TEXT(MATCH(INDEX(RelatedFeatures[Second Sampling Feature Code],$A1726),SamplingFeatures[Feature Code],0),"0000"),
", SpatialOffsetID:  ",IF(INDEX(RelatedFeatures[Offset Number],$A1726)="","",CONCATENATE("*SpatialOffsetID",TEXT(INDEX(RelatedFeatures[Offset Number],$A1726),"0000"))),"}")))</f>
        <v>#REF!</v>
      </c>
      <c r="P1726" t="e">
        <f>IF(INDEX(Methods[Method Type],$A1726)="","",
CONCATENATE("  - &amp;MethodID",TEXT($A1726,"0000"),
" {","MethodTypeCV:  ",CHAR(34),INDEX(Methods[Method Type],$A1726),CHAR(34),
", MethodCode:  ",CHAR(34),INDEX(Methods[Method Code],$A1726),CHAR(34),
", MethodName:  ",CHAR(34),INDEX(Methods[Method Name],$A1726),CHAR(34),
", MethodDescription:  ",CHAR(34),INDEX(Methods[Method Description],$A1726),CHAR(34),
", MethodLink:  ",CHAR(34),INDEX(Methods[Method Link],$A1726),CHAR(34),
", OrganizationID: *OrganizationID",TEXT(MATCH(INDEX(Methods[Organization Name],$A1726),Organizations[Organization Name],0),"0000"),"}"))</f>
        <v>#REF!</v>
      </c>
      <c r="Q1726" t="e">
        <f>IF(INDEX(Variables[Variable Type],$A1726)="","",
CONCATENATE("  - &amp;VariableID",TEXT($A1726,"0000"),
" {","VariableTypeCV:  ",CHAR(34),INDEX(Variables[Variable Type],$A1726),CHAR(34),
", VariableCode:  ",CHAR(34),INDEX(Variables[Variable Code],$A1726),CHAR(34),
", VariableNameCV:  ",CHAR(34),INDEX(Variables[Variable Name],$A1726),CHAR(34),
", VariableDefinition:  ",CHAR(34),INDEX(Variables[Variable Definition],$A1726),CHAR(34),
", SpecciationCV:  ",CHAR(34),INDEX(Variables[Speciation],$A1726),CHAR(34),
", NoDataValue:  ",CHAR(34),INDEX(Variables[No Data Value],$A1726),CHAR(34),"}"))</f>
        <v>#REF!</v>
      </c>
    </row>
    <row r="1727" spans="1:17" x14ac:dyDescent="0.25">
      <c r="A1727">
        <v>1724</v>
      </c>
      <c r="D1727" t="e">
        <f>IF(INDEX(People[First Name],$A1727)="","",
CONCATENATE("  - &amp;PersonID",TEXT($A1727,"0000"),
" {","PersonFirstName:  ",CHAR(34),INDEX(People[First Name],$A1727),CHAR(34),
", PersonMiddleName:  ",CHAR(34),INDEX(People[Middle Name],$A1727),CHAR(34),
", PersonLastName:  ",CHAR(34),INDEX(People[Last Name],$A1727),CHAR(34),"}"))</f>
        <v>#REF!</v>
      </c>
      <c r="E1727" t="e">
        <f>IF(INDEX(Organizations[Organization Type '[CV']],$A1727)="","",
CONCATENATE("  - &amp;OrganizationID",TEXT($A1727,"0000"),
" {","OrganizationTypeCV:  ",CHAR(34),INDEX(Organizations[Organization Type '[CV']],$A1727),CHAR(34),
", OrganizationCode:  ",CHAR(34),INDEX(Organizations[Organization Code],$A1727),CHAR(34),
", OrganizationName:  ",CHAR(34),INDEX(Organizations[Organization Name],$A1727),CHAR(34),
", OrganizationDescription:  ",CHAR(34),INDEX(Organizations[Organization Description],$A1727),CHAR(34),
", OrganizationLink:  ",CHAR(34),INDEX(Organizations[Organization Link],$A1727),CHAR(34),"}"))</f>
        <v>#REF!</v>
      </c>
      <c r="F1727" t="e">
        <f>IF(INDEX(People[First Name],$A1727)="","",
CONCATENATE("  - &amp;AffiliationID",TEXT($A1727,"0000"),
" {PersonID: *PersonID",TEXT($A1727,"0000"),
", OrganizationID: *OrganizationID",TEXT(MATCH(INDEX(People[Organization Name],$A1727),Organizations[Organization Name],0),"0000"),
", IsPrimaryOrganizationContact: , AffiliationStartDate: , AffiliationEndDate: , PrimaryPhone: ",
", PrimaryEmail: ",CHAR(34),INDEX(People[Primary Email],$A1727),CHAR(34),
", PrimaryAddress: ",CHAR(34),INDEX(People[Primary Address],$A1727),CHAR(34),
", PersonLink: }"))</f>
        <v>#REF!</v>
      </c>
      <c r="H1727" t="e">
        <f>IF(COUNTA(CitationInformation)=0,"",IF(INDEX(AuthorList[Author Name],$A1727)="","",
CONCATENATE("  - &amp;AuthorListID",TEXT($A1727,"0000"),
"  {CitationID: *CitationID0001",
", PersonID: *PersonID",TEXT(MATCH(INDEX(AuthorList[Author Name],$A1727),People[Full Name],0),"0000"),
", AuthorOrder: ",INDEX(AuthorList[Author Number],$A1727),"}")))</f>
        <v>#REF!</v>
      </c>
      <c r="K1727" t="e">
        <f>IF(INDEX(SamplingFeatures[Feature Code],$A1727)="","",
CONCATENATE("  - &amp;SamplingFeatureID",TEXT($A1727,"0000"),
" {","SamplingFeatureUUID:  ",CHAR(34),INDEX(SamplingFeatures[Sampling Feature UUID],$A1727),CHAR(34),
", SamplingFeatureTypeCV:  ",CHAR(34),INDEX(SamplingFeatures[Sampling Feature Type],$A1727),CHAR(34),
", SamplingFeatureCode:  ",CHAR(34),INDEX(SamplingFeatures[Feature Code],$A1727),CHAR(34),
", SamplingFeatureName:  ",CHAR(34),INDEX(SamplingFeatures[Feature Name],$A1727),CHAR(34),
", SamplingFeatureDescription:  ",CHAR(34),INDEX(SamplingFeatures[Feature Description],$A1727),CHAR(34),
", SamplingFeatureGeotypeCV:  ",CHAR(34),INDEX(SamplingFeatures[Feature Geo Type],$A1727),CHAR(34),
", FeatureGeometry:  ",CHAR(34),INDEX(SamplingFeatures[Feature Geometry],$A1727),CHAR(34),
", Elevation_m:  ",CHAR(34),INDEX(SamplingFeatures[Elevation_m],$A1727),CHAR(34),
", ElevationDatumCV:  ",CHAR(34),ElevationDatum,CHAR(34),"}"))</f>
        <v>#REF!</v>
      </c>
      <c r="L1727" t="e">
        <f>IF(INDEX(SamplingFeatures[Sampling Feature Type],$A1727)&lt;&gt;"Site","",
CONCATENATE("  - &amp;SiteID",TEXT(SUMPRODUCT(--($L$3:$L1726&lt;&gt;"")),"0000"),
" {","SamplingFeatureID:  *SamplingFeatureID",TEXT($A1727,"0000"),
", SiteTypeCV:  ",CHAR(34),INDEX(Sites[Site Type],$A1727),CHAR(34),
", Latitude:  ",INDEX(Sites[Latitude],$A1727),
", Longitude:  ",INDEX(Sites[Longitude],$A1727),
", SRSName:  ",CHAR(34),LatLonDatum,CHAR(34),"}"))</f>
        <v>#REF!</v>
      </c>
      <c r="M1727" t="e">
        <f>IF(INDEX(SamplingFeatures[Sampling Feature Type],$A1727)&lt;&gt;"Specimen","",
CONCATENATE("  - &amp;SpecimenID",TEXT(SUMPRODUCT(--($M$3:$M1726&lt;&gt;"")),"0000"),
" {","SamplingFeatureID:  *SamplingFeatureID",TEXT($A1727,"0000"),
", SpecimenTypeCV:  ",CHAR(34),INDEX(Specimens[Specimen Type],$A1727),CHAR(34),
", SpecimenMediumCV:  ",INDEX(Specimens[Specimen Medium],$A1727),
", IsFieldSpecimen:  ",CHAR(34),INDEX(Specimens[Is Field Specimen?],$A1727),CHAR(34),"}"))</f>
        <v>#REF!</v>
      </c>
      <c r="N1727" t="e">
        <f>IF(COUNTA(SpatialOffsets[])=0,"", IF(INDEX(SpatialOffsets[Spatial Offset Type],$A1727)="","",
CONCATENATE("  - &amp;SpatialOffsetID",TEXT($A1727,"0000"),
" {","SpatialOffsetTypeCV:  ",CHAR(34),INDEX(SpatialOffsets[Spatial Offset Type],$A1727),CHAR(34),
", Offset1Value:  ",INDEX(SpatialOffsets[Offset 1 Value],$A1727),
", Offset1UnitID:  ",CHAR(34),INDEX(SpatialOffsets[Offset 1 Unit],$A1727),CHAR(34),
", Offset2Value:  ",INDEX(SpatialOffsets[Offset 2 Value],$A1727),
", Offset2UnitID:  ",CHAR(34),INDEX(SpatialOffsets[Offset 2 Unit],$A1727),CHAR(34),
", Offset3Value:  ",INDEX(SpatialOffsets[Offset 3 Value],$A1727),
", Offset3UnitID:  ",CHAR(34),INDEX(SpatialOffsets[Offset 3 Unit],$A1727),CHAR(34),,"}")))</f>
        <v>#REF!</v>
      </c>
      <c r="O1727" t="e">
        <f>IF(COUNTA(RelatedFeatures[])=0,"", IF(INDEX(RelatedFeatures[First Sampling Feature Code],$A1727)="","",
CONCATENATE("  - &amp;RelationID",TEXT($A1727,"0000"),
" {","SamplingFeatureID:  *SamplingFeatureID",TEXT(MATCH(INDEX(RelatedFeatures[First Sampling Feature Code],$A1727),SamplingFeatures[Feature Code],0),"0000"),
", RelationshipTypeCV:  ",CHAR(34),INDEX(RelatedFeatures[Relationship Type],$A1727),CHAR(34),
", RelatedFeatureID: *SamplingFeatureID",TEXT(MATCH(INDEX(RelatedFeatures[Second Sampling Feature Code],$A1727),SamplingFeatures[Feature Code],0),"0000"),
", SpatialOffsetID:  ",IF(INDEX(RelatedFeatures[Offset Number],$A1727)="","",CONCATENATE("*SpatialOffsetID",TEXT(INDEX(RelatedFeatures[Offset Number],$A1727),"0000"))),"}")))</f>
        <v>#REF!</v>
      </c>
      <c r="P1727" t="e">
        <f>IF(INDEX(Methods[Method Type],$A1727)="","",
CONCATENATE("  - &amp;MethodID",TEXT($A1727,"0000"),
" {","MethodTypeCV:  ",CHAR(34),INDEX(Methods[Method Type],$A1727),CHAR(34),
", MethodCode:  ",CHAR(34),INDEX(Methods[Method Code],$A1727),CHAR(34),
", MethodName:  ",CHAR(34),INDEX(Methods[Method Name],$A1727),CHAR(34),
", MethodDescription:  ",CHAR(34),INDEX(Methods[Method Description],$A1727),CHAR(34),
", MethodLink:  ",CHAR(34),INDEX(Methods[Method Link],$A1727),CHAR(34),
", OrganizationID: *OrganizationID",TEXT(MATCH(INDEX(Methods[Organization Name],$A1727),Organizations[Organization Name],0),"0000"),"}"))</f>
        <v>#REF!</v>
      </c>
      <c r="Q1727" t="e">
        <f>IF(INDEX(Variables[Variable Type],$A1727)="","",
CONCATENATE("  - &amp;VariableID",TEXT($A1727,"0000"),
" {","VariableTypeCV:  ",CHAR(34),INDEX(Variables[Variable Type],$A1727),CHAR(34),
", VariableCode:  ",CHAR(34),INDEX(Variables[Variable Code],$A1727),CHAR(34),
", VariableNameCV:  ",CHAR(34),INDEX(Variables[Variable Name],$A1727),CHAR(34),
", VariableDefinition:  ",CHAR(34),INDEX(Variables[Variable Definition],$A1727),CHAR(34),
", SpecciationCV:  ",CHAR(34),INDEX(Variables[Speciation],$A1727),CHAR(34),
", NoDataValue:  ",CHAR(34),INDEX(Variables[No Data Value],$A1727),CHAR(34),"}"))</f>
        <v>#REF!</v>
      </c>
    </row>
    <row r="1728" spans="1:17" x14ac:dyDescent="0.25">
      <c r="A1728">
        <v>1725</v>
      </c>
      <c r="D1728" t="e">
        <f>IF(INDEX(People[First Name],$A1728)="","",
CONCATENATE("  - &amp;PersonID",TEXT($A1728,"0000"),
" {","PersonFirstName:  ",CHAR(34),INDEX(People[First Name],$A1728),CHAR(34),
", PersonMiddleName:  ",CHAR(34),INDEX(People[Middle Name],$A1728),CHAR(34),
", PersonLastName:  ",CHAR(34),INDEX(People[Last Name],$A1728),CHAR(34),"}"))</f>
        <v>#REF!</v>
      </c>
      <c r="E1728" t="e">
        <f>IF(INDEX(Organizations[Organization Type '[CV']],$A1728)="","",
CONCATENATE("  - &amp;OrganizationID",TEXT($A1728,"0000"),
" {","OrganizationTypeCV:  ",CHAR(34),INDEX(Organizations[Organization Type '[CV']],$A1728),CHAR(34),
", OrganizationCode:  ",CHAR(34),INDEX(Organizations[Organization Code],$A1728),CHAR(34),
", OrganizationName:  ",CHAR(34),INDEX(Organizations[Organization Name],$A1728),CHAR(34),
", OrganizationDescription:  ",CHAR(34),INDEX(Organizations[Organization Description],$A1728),CHAR(34),
", OrganizationLink:  ",CHAR(34),INDEX(Organizations[Organization Link],$A1728),CHAR(34),"}"))</f>
        <v>#REF!</v>
      </c>
      <c r="F1728" t="e">
        <f>IF(INDEX(People[First Name],$A1728)="","",
CONCATENATE("  - &amp;AffiliationID",TEXT($A1728,"0000"),
" {PersonID: *PersonID",TEXT($A1728,"0000"),
", OrganizationID: *OrganizationID",TEXT(MATCH(INDEX(People[Organization Name],$A1728),Organizations[Organization Name],0),"0000"),
", IsPrimaryOrganizationContact: , AffiliationStartDate: , AffiliationEndDate: , PrimaryPhone: ",
", PrimaryEmail: ",CHAR(34),INDEX(People[Primary Email],$A1728),CHAR(34),
", PrimaryAddress: ",CHAR(34),INDEX(People[Primary Address],$A1728),CHAR(34),
", PersonLink: }"))</f>
        <v>#REF!</v>
      </c>
      <c r="H1728" t="e">
        <f>IF(COUNTA(CitationInformation)=0,"",IF(INDEX(AuthorList[Author Name],$A1728)="","",
CONCATENATE("  - &amp;AuthorListID",TEXT($A1728,"0000"),
"  {CitationID: *CitationID0001",
", PersonID: *PersonID",TEXT(MATCH(INDEX(AuthorList[Author Name],$A1728),People[Full Name],0),"0000"),
", AuthorOrder: ",INDEX(AuthorList[Author Number],$A1728),"}")))</f>
        <v>#REF!</v>
      </c>
      <c r="K1728" t="e">
        <f>IF(INDEX(SamplingFeatures[Feature Code],$A1728)="","",
CONCATENATE("  - &amp;SamplingFeatureID",TEXT($A1728,"0000"),
" {","SamplingFeatureUUID:  ",CHAR(34),INDEX(SamplingFeatures[Sampling Feature UUID],$A1728),CHAR(34),
", SamplingFeatureTypeCV:  ",CHAR(34),INDEX(SamplingFeatures[Sampling Feature Type],$A1728),CHAR(34),
", SamplingFeatureCode:  ",CHAR(34),INDEX(SamplingFeatures[Feature Code],$A1728),CHAR(34),
", SamplingFeatureName:  ",CHAR(34),INDEX(SamplingFeatures[Feature Name],$A1728),CHAR(34),
", SamplingFeatureDescription:  ",CHAR(34),INDEX(SamplingFeatures[Feature Description],$A1728),CHAR(34),
", SamplingFeatureGeotypeCV:  ",CHAR(34),INDEX(SamplingFeatures[Feature Geo Type],$A1728),CHAR(34),
", FeatureGeometry:  ",CHAR(34),INDEX(SamplingFeatures[Feature Geometry],$A1728),CHAR(34),
", Elevation_m:  ",CHAR(34),INDEX(SamplingFeatures[Elevation_m],$A1728),CHAR(34),
", ElevationDatumCV:  ",CHAR(34),ElevationDatum,CHAR(34),"}"))</f>
        <v>#REF!</v>
      </c>
      <c r="L1728" t="e">
        <f>IF(INDEX(SamplingFeatures[Sampling Feature Type],$A1728)&lt;&gt;"Site","",
CONCATENATE("  - &amp;SiteID",TEXT(SUMPRODUCT(--($L$3:$L1727&lt;&gt;"")),"0000"),
" {","SamplingFeatureID:  *SamplingFeatureID",TEXT($A1728,"0000"),
", SiteTypeCV:  ",CHAR(34),INDEX(Sites[Site Type],$A1728),CHAR(34),
", Latitude:  ",INDEX(Sites[Latitude],$A1728),
", Longitude:  ",INDEX(Sites[Longitude],$A1728),
", SRSName:  ",CHAR(34),LatLonDatum,CHAR(34),"}"))</f>
        <v>#REF!</v>
      </c>
      <c r="M1728" t="e">
        <f>IF(INDEX(SamplingFeatures[Sampling Feature Type],$A1728)&lt;&gt;"Specimen","",
CONCATENATE("  - &amp;SpecimenID",TEXT(SUMPRODUCT(--($M$3:$M1727&lt;&gt;"")),"0000"),
" {","SamplingFeatureID:  *SamplingFeatureID",TEXT($A1728,"0000"),
", SpecimenTypeCV:  ",CHAR(34),INDEX(Specimens[Specimen Type],$A1728),CHAR(34),
", SpecimenMediumCV:  ",INDEX(Specimens[Specimen Medium],$A1728),
", IsFieldSpecimen:  ",CHAR(34),INDEX(Specimens[Is Field Specimen?],$A1728),CHAR(34),"}"))</f>
        <v>#REF!</v>
      </c>
      <c r="N1728" t="e">
        <f>IF(COUNTA(SpatialOffsets[])=0,"", IF(INDEX(SpatialOffsets[Spatial Offset Type],$A1728)="","",
CONCATENATE("  - &amp;SpatialOffsetID",TEXT($A1728,"0000"),
" {","SpatialOffsetTypeCV:  ",CHAR(34),INDEX(SpatialOffsets[Spatial Offset Type],$A1728),CHAR(34),
", Offset1Value:  ",INDEX(SpatialOffsets[Offset 1 Value],$A1728),
", Offset1UnitID:  ",CHAR(34),INDEX(SpatialOffsets[Offset 1 Unit],$A1728),CHAR(34),
", Offset2Value:  ",INDEX(SpatialOffsets[Offset 2 Value],$A1728),
", Offset2UnitID:  ",CHAR(34),INDEX(SpatialOffsets[Offset 2 Unit],$A1728),CHAR(34),
", Offset3Value:  ",INDEX(SpatialOffsets[Offset 3 Value],$A1728),
", Offset3UnitID:  ",CHAR(34),INDEX(SpatialOffsets[Offset 3 Unit],$A1728),CHAR(34),,"}")))</f>
        <v>#REF!</v>
      </c>
      <c r="O1728" t="e">
        <f>IF(COUNTA(RelatedFeatures[])=0,"", IF(INDEX(RelatedFeatures[First Sampling Feature Code],$A1728)="","",
CONCATENATE("  - &amp;RelationID",TEXT($A1728,"0000"),
" {","SamplingFeatureID:  *SamplingFeatureID",TEXT(MATCH(INDEX(RelatedFeatures[First Sampling Feature Code],$A1728),SamplingFeatures[Feature Code],0),"0000"),
", RelationshipTypeCV:  ",CHAR(34),INDEX(RelatedFeatures[Relationship Type],$A1728),CHAR(34),
", RelatedFeatureID: *SamplingFeatureID",TEXT(MATCH(INDEX(RelatedFeatures[Second Sampling Feature Code],$A1728),SamplingFeatures[Feature Code],0),"0000"),
", SpatialOffsetID:  ",IF(INDEX(RelatedFeatures[Offset Number],$A1728)="","",CONCATENATE("*SpatialOffsetID",TEXT(INDEX(RelatedFeatures[Offset Number],$A1728),"0000"))),"}")))</f>
        <v>#REF!</v>
      </c>
      <c r="P1728" t="e">
        <f>IF(INDEX(Methods[Method Type],$A1728)="","",
CONCATENATE("  - &amp;MethodID",TEXT($A1728,"0000"),
" {","MethodTypeCV:  ",CHAR(34),INDEX(Methods[Method Type],$A1728),CHAR(34),
", MethodCode:  ",CHAR(34),INDEX(Methods[Method Code],$A1728),CHAR(34),
", MethodName:  ",CHAR(34),INDEX(Methods[Method Name],$A1728),CHAR(34),
", MethodDescription:  ",CHAR(34),INDEX(Methods[Method Description],$A1728),CHAR(34),
", MethodLink:  ",CHAR(34),INDEX(Methods[Method Link],$A1728),CHAR(34),
", OrganizationID: *OrganizationID",TEXT(MATCH(INDEX(Methods[Organization Name],$A1728),Organizations[Organization Name],0),"0000"),"}"))</f>
        <v>#REF!</v>
      </c>
      <c r="Q1728" t="e">
        <f>IF(INDEX(Variables[Variable Type],$A1728)="","",
CONCATENATE("  - &amp;VariableID",TEXT($A1728,"0000"),
" {","VariableTypeCV:  ",CHAR(34),INDEX(Variables[Variable Type],$A1728),CHAR(34),
", VariableCode:  ",CHAR(34),INDEX(Variables[Variable Code],$A1728),CHAR(34),
", VariableNameCV:  ",CHAR(34),INDEX(Variables[Variable Name],$A1728),CHAR(34),
", VariableDefinition:  ",CHAR(34),INDEX(Variables[Variable Definition],$A1728),CHAR(34),
", SpecciationCV:  ",CHAR(34),INDEX(Variables[Speciation],$A1728),CHAR(34),
", NoDataValue:  ",CHAR(34),INDEX(Variables[No Data Value],$A1728),CHAR(34),"}"))</f>
        <v>#REF!</v>
      </c>
    </row>
    <row r="1729" spans="1:17" x14ac:dyDescent="0.25">
      <c r="A1729">
        <v>1726</v>
      </c>
      <c r="D1729" t="e">
        <f>IF(INDEX(People[First Name],$A1729)="","",
CONCATENATE("  - &amp;PersonID",TEXT($A1729,"0000"),
" {","PersonFirstName:  ",CHAR(34),INDEX(People[First Name],$A1729),CHAR(34),
", PersonMiddleName:  ",CHAR(34),INDEX(People[Middle Name],$A1729),CHAR(34),
", PersonLastName:  ",CHAR(34),INDEX(People[Last Name],$A1729),CHAR(34),"}"))</f>
        <v>#REF!</v>
      </c>
      <c r="E1729" t="e">
        <f>IF(INDEX(Organizations[Organization Type '[CV']],$A1729)="","",
CONCATENATE("  - &amp;OrganizationID",TEXT($A1729,"0000"),
" {","OrganizationTypeCV:  ",CHAR(34),INDEX(Organizations[Organization Type '[CV']],$A1729),CHAR(34),
", OrganizationCode:  ",CHAR(34),INDEX(Organizations[Organization Code],$A1729),CHAR(34),
", OrganizationName:  ",CHAR(34),INDEX(Organizations[Organization Name],$A1729),CHAR(34),
", OrganizationDescription:  ",CHAR(34),INDEX(Organizations[Organization Description],$A1729),CHAR(34),
", OrganizationLink:  ",CHAR(34),INDEX(Organizations[Organization Link],$A1729),CHAR(34),"}"))</f>
        <v>#REF!</v>
      </c>
      <c r="F1729" t="e">
        <f>IF(INDEX(People[First Name],$A1729)="","",
CONCATENATE("  - &amp;AffiliationID",TEXT($A1729,"0000"),
" {PersonID: *PersonID",TEXT($A1729,"0000"),
", OrganizationID: *OrganizationID",TEXT(MATCH(INDEX(People[Organization Name],$A1729),Organizations[Organization Name],0),"0000"),
", IsPrimaryOrganizationContact: , AffiliationStartDate: , AffiliationEndDate: , PrimaryPhone: ",
", PrimaryEmail: ",CHAR(34),INDEX(People[Primary Email],$A1729),CHAR(34),
", PrimaryAddress: ",CHAR(34),INDEX(People[Primary Address],$A1729),CHAR(34),
", PersonLink: }"))</f>
        <v>#REF!</v>
      </c>
      <c r="H1729" t="e">
        <f>IF(COUNTA(CitationInformation)=0,"",IF(INDEX(AuthorList[Author Name],$A1729)="","",
CONCATENATE("  - &amp;AuthorListID",TEXT($A1729,"0000"),
"  {CitationID: *CitationID0001",
", PersonID: *PersonID",TEXT(MATCH(INDEX(AuthorList[Author Name],$A1729),People[Full Name],0),"0000"),
", AuthorOrder: ",INDEX(AuthorList[Author Number],$A1729),"}")))</f>
        <v>#REF!</v>
      </c>
      <c r="K1729" t="e">
        <f>IF(INDEX(SamplingFeatures[Feature Code],$A1729)="","",
CONCATENATE("  - &amp;SamplingFeatureID",TEXT($A1729,"0000"),
" {","SamplingFeatureUUID:  ",CHAR(34),INDEX(SamplingFeatures[Sampling Feature UUID],$A1729),CHAR(34),
", SamplingFeatureTypeCV:  ",CHAR(34),INDEX(SamplingFeatures[Sampling Feature Type],$A1729),CHAR(34),
", SamplingFeatureCode:  ",CHAR(34),INDEX(SamplingFeatures[Feature Code],$A1729),CHAR(34),
", SamplingFeatureName:  ",CHAR(34),INDEX(SamplingFeatures[Feature Name],$A1729),CHAR(34),
", SamplingFeatureDescription:  ",CHAR(34),INDEX(SamplingFeatures[Feature Description],$A1729),CHAR(34),
", SamplingFeatureGeotypeCV:  ",CHAR(34),INDEX(SamplingFeatures[Feature Geo Type],$A1729),CHAR(34),
", FeatureGeometry:  ",CHAR(34),INDEX(SamplingFeatures[Feature Geometry],$A1729),CHAR(34),
", Elevation_m:  ",CHAR(34),INDEX(SamplingFeatures[Elevation_m],$A1729),CHAR(34),
", ElevationDatumCV:  ",CHAR(34),ElevationDatum,CHAR(34),"}"))</f>
        <v>#REF!</v>
      </c>
      <c r="L1729" t="e">
        <f>IF(INDEX(SamplingFeatures[Sampling Feature Type],$A1729)&lt;&gt;"Site","",
CONCATENATE("  - &amp;SiteID",TEXT(SUMPRODUCT(--($L$3:$L1728&lt;&gt;"")),"0000"),
" {","SamplingFeatureID:  *SamplingFeatureID",TEXT($A1729,"0000"),
", SiteTypeCV:  ",CHAR(34),INDEX(Sites[Site Type],$A1729),CHAR(34),
", Latitude:  ",INDEX(Sites[Latitude],$A1729),
", Longitude:  ",INDEX(Sites[Longitude],$A1729),
", SRSName:  ",CHAR(34),LatLonDatum,CHAR(34),"}"))</f>
        <v>#REF!</v>
      </c>
      <c r="M1729" t="e">
        <f>IF(INDEX(SamplingFeatures[Sampling Feature Type],$A1729)&lt;&gt;"Specimen","",
CONCATENATE("  - &amp;SpecimenID",TEXT(SUMPRODUCT(--($M$3:$M1728&lt;&gt;"")),"0000"),
" {","SamplingFeatureID:  *SamplingFeatureID",TEXT($A1729,"0000"),
", SpecimenTypeCV:  ",CHAR(34),INDEX(Specimens[Specimen Type],$A1729),CHAR(34),
", SpecimenMediumCV:  ",INDEX(Specimens[Specimen Medium],$A1729),
", IsFieldSpecimen:  ",CHAR(34),INDEX(Specimens[Is Field Specimen?],$A1729),CHAR(34),"}"))</f>
        <v>#REF!</v>
      </c>
      <c r="N1729" t="e">
        <f>IF(COUNTA(SpatialOffsets[])=0,"", IF(INDEX(SpatialOffsets[Spatial Offset Type],$A1729)="","",
CONCATENATE("  - &amp;SpatialOffsetID",TEXT($A1729,"0000"),
" {","SpatialOffsetTypeCV:  ",CHAR(34),INDEX(SpatialOffsets[Spatial Offset Type],$A1729),CHAR(34),
", Offset1Value:  ",INDEX(SpatialOffsets[Offset 1 Value],$A1729),
", Offset1UnitID:  ",CHAR(34),INDEX(SpatialOffsets[Offset 1 Unit],$A1729),CHAR(34),
", Offset2Value:  ",INDEX(SpatialOffsets[Offset 2 Value],$A1729),
", Offset2UnitID:  ",CHAR(34),INDEX(SpatialOffsets[Offset 2 Unit],$A1729),CHAR(34),
", Offset3Value:  ",INDEX(SpatialOffsets[Offset 3 Value],$A1729),
", Offset3UnitID:  ",CHAR(34),INDEX(SpatialOffsets[Offset 3 Unit],$A1729),CHAR(34),,"}")))</f>
        <v>#REF!</v>
      </c>
      <c r="O1729" t="e">
        <f>IF(COUNTA(RelatedFeatures[])=0,"", IF(INDEX(RelatedFeatures[First Sampling Feature Code],$A1729)="","",
CONCATENATE("  - &amp;RelationID",TEXT($A1729,"0000"),
" {","SamplingFeatureID:  *SamplingFeatureID",TEXT(MATCH(INDEX(RelatedFeatures[First Sampling Feature Code],$A1729),SamplingFeatures[Feature Code],0),"0000"),
", RelationshipTypeCV:  ",CHAR(34),INDEX(RelatedFeatures[Relationship Type],$A1729),CHAR(34),
", RelatedFeatureID: *SamplingFeatureID",TEXT(MATCH(INDEX(RelatedFeatures[Second Sampling Feature Code],$A1729),SamplingFeatures[Feature Code],0),"0000"),
", SpatialOffsetID:  ",IF(INDEX(RelatedFeatures[Offset Number],$A1729)="","",CONCATENATE("*SpatialOffsetID",TEXT(INDEX(RelatedFeatures[Offset Number],$A1729),"0000"))),"}")))</f>
        <v>#REF!</v>
      </c>
      <c r="P1729" t="e">
        <f>IF(INDEX(Methods[Method Type],$A1729)="","",
CONCATENATE("  - &amp;MethodID",TEXT($A1729,"0000"),
" {","MethodTypeCV:  ",CHAR(34),INDEX(Methods[Method Type],$A1729),CHAR(34),
", MethodCode:  ",CHAR(34),INDEX(Methods[Method Code],$A1729),CHAR(34),
", MethodName:  ",CHAR(34),INDEX(Methods[Method Name],$A1729),CHAR(34),
", MethodDescription:  ",CHAR(34),INDEX(Methods[Method Description],$A1729),CHAR(34),
", MethodLink:  ",CHAR(34),INDEX(Methods[Method Link],$A1729),CHAR(34),
", OrganizationID: *OrganizationID",TEXT(MATCH(INDEX(Methods[Organization Name],$A1729),Organizations[Organization Name],0),"0000"),"}"))</f>
        <v>#REF!</v>
      </c>
      <c r="Q1729" t="e">
        <f>IF(INDEX(Variables[Variable Type],$A1729)="","",
CONCATENATE("  - &amp;VariableID",TEXT($A1729,"0000"),
" {","VariableTypeCV:  ",CHAR(34),INDEX(Variables[Variable Type],$A1729),CHAR(34),
", VariableCode:  ",CHAR(34),INDEX(Variables[Variable Code],$A1729),CHAR(34),
", VariableNameCV:  ",CHAR(34),INDEX(Variables[Variable Name],$A1729),CHAR(34),
", VariableDefinition:  ",CHAR(34),INDEX(Variables[Variable Definition],$A1729),CHAR(34),
", SpecciationCV:  ",CHAR(34),INDEX(Variables[Speciation],$A1729),CHAR(34),
", NoDataValue:  ",CHAR(34),INDEX(Variables[No Data Value],$A1729),CHAR(34),"}"))</f>
        <v>#REF!</v>
      </c>
    </row>
    <row r="1730" spans="1:17" x14ac:dyDescent="0.25">
      <c r="A1730">
        <v>1727</v>
      </c>
      <c r="D1730" t="e">
        <f>IF(INDEX(People[First Name],$A1730)="","",
CONCATENATE("  - &amp;PersonID",TEXT($A1730,"0000"),
" {","PersonFirstName:  ",CHAR(34),INDEX(People[First Name],$A1730),CHAR(34),
", PersonMiddleName:  ",CHAR(34),INDEX(People[Middle Name],$A1730),CHAR(34),
", PersonLastName:  ",CHAR(34),INDEX(People[Last Name],$A1730),CHAR(34),"}"))</f>
        <v>#REF!</v>
      </c>
      <c r="E1730" t="e">
        <f>IF(INDEX(Organizations[Organization Type '[CV']],$A1730)="","",
CONCATENATE("  - &amp;OrganizationID",TEXT($A1730,"0000"),
" {","OrganizationTypeCV:  ",CHAR(34),INDEX(Organizations[Organization Type '[CV']],$A1730),CHAR(34),
", OrganizationCode:  ",CHAR(34),INDEX(Organizations[Organization Code],$A1730),CHAR(34),
", OrganizationName:  ",CHAR(34),INDEX(Organizations[Organization Name],$A1730),CHAR(34),
", OrganizationDescription:  ",CHAR(34),INDEX(Organizations[Organization Description],$A1730),CHAR(34),
", OrganizationLink:  ",CHAR(34),INDEX(Organizations[Organization Link],$A1730),CHAR(34),"}"))</f>
        <v>#REF!</v>
      </c>
      <c r="F1730" t="e">
        <f>IF(INDEX(People[First Name],$A1730)="","",
CONCATENATE("  - &amp;AffiliationID",TEXT($A1730,"0000"),
" {PersonID: *PersonID",TEXT($A1730,"0000"),
", OrganizationID: *OrganizationID",TEXT(MATCH(INDEX(People[Organization Name],$A1730),Organizations[Organization Name],0),"0000"),
", IsPrimaryOrganizationContact: , AffiliationStartDate: , AffiliationEndDate: , PrimaryPhone: ",
", PrimaryEmail: ",CHAR(34),INDEX(People[Primary Email],$A1730),CHAR(34),
", PrimaryAddress: ",CHAR(34),INDEX(People[Primary Address],$A1730),CHAR(34),
", PersonLink: }"))</f>
        <v>#REF!</v>
      </c>
      <c r="H1730" t="e">
        <f>IF(COUNTA(CitationInformation)=0,"",IF(INDEX(AuthorList[Author Name],$A1730)="","",
CONCATENATE("  - &amp;AuthorListID",TEXT($A1730,"0000"),
"  {CitationID: *CitationID0001",
", PersonID: *PersonID",TEXT(MATCH(INDEX(AuthorList[Author Name],$A1730),People[Full Name],0),"0000"),
", AuthorOrder: ",INDEX(AuthorList[Author Number],$A1730),"}")))</f>
        <v>#REF!</v>
      </c>
      <c r="K1730" t="e">
        <f>IF(INDEX(SamplingFeatures[Feature Code],$A1730)="","",
CONCATENATE("  - &amp;SamplingFeatureID",TEXT($A1730,"0000"),
" {","SamplingFeatureUUID:  ",CHAR(34),INDEX(SamplingFeatures[Sampling Feature UUID],$A1730),CHAR(34),
", SamplingFeatureTypeCV:  ",CHAR(34),INDEX(SamplingFeatures[Sampling Feature Type],$A1730),CHAR(34),
", SamplingFeatureCode:  ",CHAR(34),INDEX(SamplingFeatures[Feature Code],$A1730),CHAR(34),
", SamplingFeatureName:  ",CHAR(34),INDEX(SamplingFeatures[Feature Name],$A1730),CHAR(34),
", SamplingFeatureDescription:  ",CHAR(34),INDEX(SamplingFeatures[Feature Description],$A1730),CHAR(34),
", SamplingFeatureGeotypeCV:  ",CHAR(34),INDEX(SamplingFeatures[Feature Geo Type],$A1730),CHAR(34),
", FeatureGeometry:  ",CHAR(34),INDEX(SamplingFeatures[Feature Geometry],$A1730),CHAR(34),
", Elevation_m:  ",CHAR(34),INDEX(SamplingFeatures[Elevation_m],$A1730),CHAR(34),
", ElevationDatumCV:  ",CHAR(34),ElevationDatum,CHAR(34),"}"))</f>
        <v>#REF!</v>
      </c>
      <c r="L1730" t="e">
        <f>IF(INDEX(SamplingFeatures[Sampling Feature Type],$A1730)&lt;&gt;"Site","",
CONCATENATE("  - &amp;SiteID",TEXT(SUMPRODUCT(--($L$3:$L1729&lt;&gt;"")),"0000"),
" {","SamplingFeatureID:  *SamplingFeatureID",TEXT($A1730,"0000"),
", SiteTypeCV:  ",CHAR(34),INDEX(Sites[Site Type],$A1730),CHAR(34),
", Latitude:  ",INDEX(Sites[Latitude],$A1730),
", Longitude:  ",INDEX(Sites[Longitude],$A1730),
", SRSName:  ",CHAR(34),LatLonDatum,CHAR(34),"}"))</f>
        <v>#REF!</v>
      </c>
      <c r="M1730" t="e">
        <f>IF(INDEX(SamplingFeatures[Sampling Feature Type],$A1730)&lt;&gt;"Specimen","",
CONCATENATE("  - &amp;SpecimenID",TEXT(SUMPRODUCT(--($M$3:$M1729&lt;&gt;"")),"0000"),
" {","SamplingFeatureID:  *SamplingFeatureID",TEXT($A1730,"0000"),
", SpecimenTypeCV:  ",CHAR(34),INDEX(Specimens[Specimen Type],$A1730),CHAR(34),
", SpecimenMediumCV:  ",INDEX(Specimens[Specimen Medium],$A1730),
", IsFieldSpecimen:  ",CHAR(34),INDEX(Specimens[Is Field Specimen?],$A1730),CHAR(34),"}"))</f>
        <v>#REF!</v>
      </c>
      <c r="N1730" t="e">
        <f>IF(COUNTA(SpatialOffsets[])=0,"", IF(INDEX(SpatialOffsets[Spatial Offset Type],$A1730)="","",
CONCATENATE("  - &amp;SpatialOffsetID",TEXT($A1730,"0000"),
" {","SpatialOffsetTypeCV:  ",CHAR(34),INDEX(SpatialOffsets[Spatial Offset Type],$A1730),CHAR(34),
", Offset1Value:  ",INDEX(SpatialOffsets[Offset 1 Value],$A1730),
", Offset1UnitID:  ",CHAR(34),INDEX(SpatialOffsets[Offset 1 Unit],$A1730),CHAR(34),
", Offset2Value:  ",INDEX(SpatialOffsets[Offset 2 Value],$A1730),
", Offset2UnitID:  ",CHAR(34),INDEX(SpatialOffsets[Offset 2 Unit],$A1730),CHAR(34),
", Offset3Value:  ",INDEX(SpatialOffsets[Offset 3 Value],$A1730),
", Offset3UnitID:  ",CHAR(34),INDEX(SpatialOffsets[Offset 3 Unit],$A1730),CHAR(34),,"}")))</f>
        <v>#REF!</v>
      </c>
      <c r="O1730" t="e">
        <f>IF(COUNTA(RelatedFeatures[])=0,"", IF(INDEX(RelatedFeatures[First Sampling Feature Code],$A1730)="","",
CONCATENATE("  - &amp;RelationID",TEXT($A1730,"0000"),
" {","SamplingFeatureID:  *SamplingFeatureID",TEXT(MATCH(INDEX(RelatedFeatures[First Sampling Feature Code],$A1730),SamplingFeatures[Feature Code],0),"0000"),
", RelationshipTypeCV:  ",CHAR(34),INDEX(RelatedFeatures[Relationship Type],$A1730),CHAR(34),
", RelatedFeatureID: *SamplingFeatureID",TEXT(MATCH(INDEX(RelatedFeatures[Second Sampling Feature Code],$A1730),SamplingFeatures[Feature Code],0),"0000"),
", SpatialOffsetID:  ",IF(INDEX(RelatedFeatures[Offset Number],$A1730)="","",CONCATENATE("*SpatialOffsetID",TEXT(INDEX(RelatedFeatures[Offset Number],$A1730),"0000"))),"}")))</f>
        <v>#REF!</v>
      </c>
      <c r="P1730" t="e">
        <f>IF(INDEX(Methods[Method Type],$A1730)="","",
CONCATENATE("  - &amp;MethodID",TEXT($A1730,"0000"),
" {","MethodTypeCV:  ",CHAR(34),INDEX(Methods[Method Type],$A1730),CHAR(34),
", MethodCode:  ",CHAR(34),INDEX(Methods[Method Code],$A1730),CHAR(34),
", MethodName:  ",CHAR(34),INDEX(Methods[Method Name],$A1730),CHAR(34),
", MethodDescription:  ",CHAR(34),INDEX(Methods[Method Description],$A1730),CHAR(34),
", MethodLink:  ",CHAR(34),INDEX(Methods[Method Link],$A1730),CHAR(34),
", OrganizationID: *OrganizationID",TEXT(MATCH(INDEX(Methods[Organization Name],$A1730),Organizations[Organization Name],0),"0000"),"}"))</f>
        <v>#REF!</v>
      </c>
      <c r="Q1730" t="e">
        <f>IF(INDEX(Variables[Variable Type],$A1730)="","",
CONCATENATE("  - &amp;VariableID",TEXT($A1730,"0000"),
" {","VariableTypeCV:  ",CHAR(34),INDEX(Variables[Variable Type],$A1730),CHAR(34),
", VariableCode:  ",CHAR(34),INDEX(Variables[Variable Code],$A1730),CHAR(34),
", VariableNameCV:  ",CHAR(34),INDEX(Variables[Variable Name],$A1730),CHAR(34),
", VariableDefinition:  ",CHAR(34),INDEX(Variables[Variable Definition],$A1730),CHAR(34),
", SpecciationCV:  ",CHAR(34),INDEX(Variables[Speciation],$A1730),CHAR(34),
", NoDataValue:  ",CHAR(34),INDEX(Variables[No Data Value],$A1730),CHAR(34),"}"))</f>
        <v>#REF!</v>
      </c>
    </row>
    <row r="1731" spans="1:17" x14ac:dyDescent="0.25">
      <c r="A1731">
        <v>1728</v>
      </c>
      <c r="D1731" t="e">
        <f>IF(INDEX(People[First Name],$A1731)="","",
CONCATENATE("  - &amp;PersonID",TEXT($A1731,"0000"),
" {","PersonFirstName:  ",CHAR(34),INDEX(People[First Name],$A1731),CHAR(34),
", PersonMiddleName:  ",CHAR(34),INDEX(People[Middle Name],$A1731),CHAR(34),
", PersonLastName:  ",CHAR(34),INDEX(People[Last Name],$A1731),CHAR(34),"}"))</f>
        <v>#REF!</v>
      </c>
      <c r="E1731" t="e">
        <f>IF(INDEX(Organizations[Organization Type '[CV']],$A1731)="","",
CONCATENATE("  - &amp;OrganizationID",TEXT($A1731,"0000"),
" {","OrganizationTypeCV:  ",CHAR(34),INDEX(Organizations[Organization Type '[CV']],$A1731),CHAR(34),
", OrganizationCode:  ",CHAR(34),INDEX(Organizations[Organization Code],$A1731),CHAR(34),
", OrganizationName:  ",CHAR(34),INDEX(Organizations[Organization Name],$A1731),CHAR(34),
", OrganizationDescription:  ",CHAR(34),INDEX(Organizations[Organization Description],$A1731),CHAR(34),
", OrganizationLink:  ",CHAR(34),INDEX(Organizations[Organization Link],$A1731),CHAR(34),"}"))</f>
        <v>#REF!</v>
      </c>
      <c r="F1731" t="e">
        <f>IF(INDEX(People[First Name],$A1731)="","",
CONCATENATE("  - &amp;AffiliationID",TEXT($A1731,"0000"),
" {PersonID: *PersonID",TEXT($A1731,"0000"),
", OrganizationID: *OrganizationID",TEXT(MATCH(INDEX(People[Organization Name],$A1731),Organizations[Organization Name],0),"0000"),
", IsPrimaryOrganizationContact: , AffiliationStartDate: , AffiliationEndDate: , PrimaryPhone: ",
", PrimaryEmail: ",CHAR(34),INDEX(People[Primary Email],$A1731),CHAR(34),
", PrimaryAddress: ",CHAR(34),INDEX(People[Primary Address],$A1731),CHAR(34),
", PersonLink: }"))</f>
        <v>#REF!</v>
      </c>
      <c r="H1731" t="e">
        <f>IF(COUNTA(CitationInformation)=0,"",IF(INDEX(AuthorList[Author Name],$A1731)="","",
CONCATENATE("  - &amp;AuthorListID",TEXT($A1731,"0000"),
"  {CitationID: *CitationID0001",
", PersonID: *PersonID",TEXT(MATCH(INDEX(AuthorList[Author Name],$A1731),People[Full Name],0),"0000"),
", AuthorOrder: ",INDEX(AuthorList[Author Number],$A1731),"}")))</f>
        <v>#REF!</v>
      </c>
      <c r="K1731" t="e">
        <f>IF(INDEX(SamplingFeatures[Feature Code],$A1731)="","",
CONCATENATE("  - &amp;SamplingFeatureID",TEXT($A1731,"0000"),
" {","SamplingFeatureUUID:  ",CHAR(34),INDEX(SamplingFeatures[Sampling Feature UUID],$A1731),CHAR(34),
", SamplingFeatureTypeCV:  ",CHAR(34),INDEX(SamplingFeatures[Sampling Feature Type],$A1731),CHAR(34),
", SamplingFeatureCode:  ",CHAR(34),INDEX(SamplingFeatures[Feature Code],$A1731),CHAR(34),
", SamplingFeatureName:  ",CHAR(34),INDEX(SamplingFeatures[Feature Name],$A1731),CHAR(34),
", SamplingFeatureDescription:  ",CHAR(34),INDEX(SamplingFeatures[Feature Description],$A1731),CHAR(34),
", SamplingFeatureGeotypeCV:  ",CHAR(34),INDEX(SamplingFeatures[Feature Geo Type],$A1731),CHAR(34),
", FeatureGeometry:  ",CHAR(34),INDEX(SamplingFeatures[Feature Geometry],$A1731),CHAR(34),
", Elevation_m:  ",CHAR(34),INDEX(SamplingFeatures[Elevation_m],$A1731),CHAR(34),
", ElevationDatumCV:  ",CHAR(34),ElevationDatum,CHAR(34),"}"))</f>
        <v>#REF!</v>
      </c>
      <c r="L1731" t="e">
        <f>IF(INDEX(SamplingFeatures[Sampling Feature Type],$A1731)&lt;&gt;"Site","",
CONCATENATE("  - &amp;SiteID",TEXT(SUMPRODUCT(--($L$3:$L1730&lt;&gt;"")),"0000"),
" {","SamplingFeatureID:  *SamplingFeatureID",TEXT($A1731,"0000"),
", SiteTypeCV:  ",CHAR(34),INDEX(Sites[Site Type],$A1731),CHAR(34),
", Latitude:  ",INDEX(Sites[Latitude],$A1731),
", Longitude:  ",INDEX(Sites[Longitude],$A1731),
", SRSName:  ",CHAR(34),LatLonDatum,CHAR(34),"}"))</f>
        <v>#REF!</v>
      </c>
      <c r="M1731" t="e">
        <f>IF(INDEX(SamplingFeatures[Sampling Feature Type],$A1731)&lt;&gt;"Specimen","",
CONCATENATE("  - &amp;SpecimenID",TEXT(SUMPRODUCT(--($M$3:$M1730&lt;&gt;"")),"0000"),
" {","SamplingFeatureID:  *SamplingFeatureID",TEXT($A1731,"0000"),
", SpecimenTypeCV:  ",CHAR(34),INDEX(Specimens[Specimen Type],$A1731),CHAR(34),
", SpecimenMediumCV:  ",INDEX(Specimens[Specimen Medium],$A1731),
", IsFieldSpecimen:  ",CHAR(34),INDEX(Specimens[Is Field Specimen?],$A1731),CHAR(34),"}"))</f>
        <v>#REF!</v>
      </c>
      <c r="N1731" t="e">
        <f>IF(COUNTA(SpatialOffsets[])=0,"", IF(INDEX(SpatialOffsets[Spatial Offset Type],$A1731)="","",
CONCATENATE("  - &amp;SpatialOffsetID",TEXT($A1731,"0000"),
" {","SpatialOffsetTypeCV:  ",CHAR(34),INDEX(SpatialOffsets[Spatial Offset Type],$A1731),CHAR(34),
", Offset1Value:  ",INDEX(SpatialOffsets[Offset 1 Value],$A1731),
", Offset1UnitID:  ",CHAR(34),INDEX(SpatialOffsets[Offset 1 Unit],$A1731),CHAR(34),
", Offset2Value:  ",INDEX(SpatialOffsets[Offset 2 Value],$A1731),
", Offset2UnitID:  ",CHAR(34),INDEX(SpatialOffsets[Offset 2 Unit],$A1731),CHAR(34),
", Offset3Value:  ",INDEX(SpatialOffsets[Offset 3 Value],$A1731),
", Offset3UnitID:  ",CHAR(34),INDEX(SpatialOffsets[Offset 3 Unit],$A1731),CHAR(34),,"}")))</f>
        <v>#REF!</v>
      </c>
      <c r="O1731" t="e">
        <f>IF(COUNTA(RelatedFeatures[])=0,"", IF(INDEX(RelatedFeatures[First Sampling Feature Code],$A1731)="","",
CONCATENATE("  - &amp;RelationID",TEXT($A1731,"0000"),
" {","SamplingFeatureID:  *SamplingFeatureID",TEXT(MATCH(INDEX(RelatedFeatures[First Sampling Feature Code],$A1731),SamplingFeatures[Feature Code],0),"0000"),
", RelationshipTypeCV:  ",CHAR(34),INDEX(RelatedFeatures[Relationship Type],$A1731),CHAR(34),
", RelatedFeatureID: *SamplingFeatureID",TEXT(MATCH(INDEX(RelatedFeatures[Second Sampling Feature Code],$A1731),SamplingFeatures[Feature Code],0),"0000"),
", SpatialOffsetID:  ",IF(INDEX(RelatedFeatures[Offset Number],$A1731)="","",CONCATENATE("*SpatialOffsetID",TEXT(INDEX(RelatedFeatures[Offset Number],$A1731),"0000"))),"}")))</f>
        <v>#REF!</v>
      </c>
      <c r="P1731" t="e">
        <f>IF(INDEX(Methods[Method Type],$A1731)="","",
CONCATENATE("  - &amp;MethodID",TEXT($A1731,"0000"),
" {","MethodTypeCV:  ",CHAR(34),INDEX(Methods[Method Type],$A1731),CHAR(34),
", MethodCode:  ",CHAR(34),INDEX(Methods[Method Code],$A1731),CHAR(34),
", MethodName:  ",CHAR(34),INDEX(Methods[Method Name],$A1731),CHAR(34),
", MethodDescription:  ",CHAR(34),INDEX(Methods[Method Description],$A1731),CHAR(34),
", MethodLink:  ",CHAR(34),INDEX(Methods[Method Link],$A1731),CHAR(34),
", OrganizationID: *OrganizationID",TEXT(MATCH(INDEX(Methods[Organization Name],$A1731),Organizations[Organization Name],0),"0000"),"}"))</f>
        <v>#REF!</v>
      </c>
      <c r="Q1731" t="e">
        <f>IF(INDEX(Variables[Variable Type],$A1731)="","",
CONCATENATE("  - &amp;VariableID",TEXT($A1731,"0000"),
" {","VariableTypeCV:  ",CHAR(34),INDEX(Variables[Variable Type],$A1731),CHAR(34),
", VariableCode:  ",CHAR(34),INDEX(Variables[Variable Code],$A1731),CHAR(34),
", VariableNameCV:  ",CHAR(34),INDEX(Variables[Variable Name],$A1731),CHAR(34),
", VariableDefinition:  ",CHAR(34),INDEX(Variables[Variable Definition],$A1731),CHAR(34),
", SpecciationCV:  ",CHAR(34),INDEX(Variables[Speciation],$A1731),CHAR(34),
", NoDataValue:  ",CHAR(34),INDEX(Variables[No Data Value],$A1731),CHAR(34),"}"))</f>
        <v>#REF!</v>
      </c>
    </row>
    <row r="1732" spans="1:17" x14ac:dyDescent="0.25">
      <c r="A1732">
        <v>1729</v>
      </c>
      <c r="D1732" t="e">
        <f>IF(INDEX(People[First Name],$A1732)="","",
CONCATENATE("  - &amp;PersonID",TEXT($A1732,"0000"),
" {","PersonFirstName:  ",CHAR(34),INDEX(People[First Name],$A1732),CHAR(34),
", PersonMiddleName:  ",CHAR(34),INDEX(People[Middle Name],$A1732),CHAR(34),
", PersonLastName:  ",CHAR(34),INDEX(People[Last Name],$A1732),CHAR(34),"}"))</f>
        <v>#REF!</v>
      </c>
      <c r="E1732" t="e">
        <f>IF(INDEX(Organizations[Organization Type '[CV']],$A1732)="","",
CONCATENATE("  - &amp;OrganizationID",TEXT($A1732,"0000"),
" {","OrganizationTypeCV:  ",CHAR(34),INDEX(Organizations[Organization Type '[CV']],$A1732),CHAR(34),
", OrganizationCode:  ",CHAR(34),INDEX(Organizations[Organization Code],$A1732),CHAR(34),
", OrganizationName:  ",CHAR(34),INDEX(Organizations[Organization Name],$A1732),CHAR(34),
", OrganizationDescription:  ",CHAR(34),INDEX(Organizations[Organization Description],$A1732),CHAR(34),
", OrganizationLink:  ",CHAR(34),INDEX(Organizations[Organization Link],$A1732),CHAR(34),"}"))</f>
        <v>#REF!</v>
      </c>
      <c r="F1732" t="e">
        <f>IF(INDEX(People[First Name],$A1732)="","",
CONCATENATE("  - &amp;AffiliationID",TEXT($A1732,"0000"),
" {PersonID: *PersonID",TEXT($A1732,"0000"),
", OrganizationID: *OrganizationID",TEXT(MATCH(INDEX(People[Organization Name],$A1732),Organizations[Organization Name],0),"0000"),
", IsPrimaryOrganizationContact: , AffiliationStartDate: , AffiliationEndDate: , PrimaryPhone: ",
", PrimaryEmail: ",CHAR(34),INDEX(People[Primary Email],$A1732),CHAR(34),
", PrimaryAddress: ",CHAR(34),INDEX(People[Primary Address],$A1732),CHAR(34),
", PersonLink: }"))</f>
        <v>#REF!</v>
      </c>
      <c r="H1732" t="e">
        <f>IF(COUNTA(CitationInformation)=0,"",IF(INDEX(AuthorList[Author Name],$A1732)="","",
CONCATENATE("  - &amp;AuthorListID",TEXT($A1732,"0000"),
"  {CitationID: *CitationID0001",
", PersonID: *PersonID",TEXT(MATCH(INDEX(AuthorList[Author Name],$A1732),People[Full Name],0),"0000"),
", AuthorOrder: ",INDEX(AuthorList[Author Number],$A1732),"}")))</f>
        <v>#REF!</v>
      </c>
      <c r="K1732" t="e">
        <f>IF(INDEX(SamplingFeatures[Feature Code],$A1732)="","",
CONCATENATE("  - &amp;SamplingFeatureID",TEXT($A1732,"0000"),
" {","SamplingFeatureUUID:  ",CHAR(34),INDEX(SamplingFeatures[Sampling Feature UUID],$A1732),CHAR(34),
", SamplingFeatureTypeCV:  ",CHAR(34),INDEX(SamplingFeatures[Sampling Feature Type],$A1732),CHAR(34),
", SamplingFeatureCode:  ",CHAR(34),INDEX(SamplingFeatures[Feature Code],$A1732),CHAR(34),
", SamplingFeatureName:  ",CHAR(34),INDEX(SamplingFeatures[Feature Name],$A1732),CHAR(34),
", SamplingFeatureDescription:  ",CHAR(34),INDEX(SamplingFeatures[Feature Description],$A1732),CHAR(34),
", SamplingFeatureGeotypeCV:  ",CHAR(34),INDEX(SamplingFeatures[Feature Geo Type],$A1732),CHAR(34),
", FeatureGeometry:  ",CHAR(34),INDEX(SamplingFeatures[Feature Geometry],$A1732),CHAR(34),
", Elevation_m:  ",CHAR(34),INDEX(SamplingFeatures[Elevation_m],$A1732),CHAR(34),
", ElevationDatumCV:  ",CHAR(34),ElevationDatum,CHAR(34),"}"))</f>
        <v>#REF!</v>
      </c>
      <c r="L1732" t="e">
        <f>IF(INDEX(SamplingFeatures[Sampling Feature Type],$A1732)&lt;&gt;"Site","",
CONCATENATE("  - &amp;SiteID",TEXT(SUMPRODUCT(--($L$3:$L1731&lt;&gt;"")),"0000"),
" {","SamplingFeatureID:  *SamplingFeatureID",TEXT($A1732,"0000"),
", SiteTypeCV:  ",CHAR(34),INDEX(Sites[Site Type],$A1732),CHAR(34),
", Latitude:  ",INDEX(Sites[Latitude],$A1732),
", Longitude:  ",INDEX(Sites[Longitude],$A1732),
", SRSName:  ",CHAR(34),LatLonDatum,CHAR(34),"}"))</f>
        <v>#REF!</v>
      </c>
      <c r="M1732" t="e">
        <f>IF(INDEX(SamplingFeatures[Sampling Feature Type],$A1732)&lt;&gt;"Specimen","",
CONCATENATE("  - &amp;SpecimenID",TEXT(SUMPRODUCT(--($M$3:$M1731&lt;&gt;"")),"0000"),
" {","SamplingFeatureID:  *SamplingFeatureID",TEXT($A1732,"0000"),
", SpecimenTypeCV:  ",CHAR(34),INDEX(Specimens[Specimen Type],$A1732),CHAR(34),
", SpecimenMediumCV:  ",INDEX(Specimens[Specimen Medium],$A1732),
", IsFieldSpecimen:  ",CHAR(34),INDEX(Specimens[Is Field Specimen?],$A1732),CHAR(34),"}"))</f>
        <v>#REF!</v>
      </c>
      <c r="N1732" t="e">
        <f>IF(COUNTA(SpatialOffsets[])=0,"", IF(INDEX(SpatialOffsets[Spatial Offset Type],$A1732)="","",
CONCATENATE("  - &amp;SpatialOffsetID",TEXT($A1732,"0000"),
" {","SpatialOffsetTypeCV:  ",CHAR(34),INDEX(SpatialOffsets[Spatial Offset Type],$A1732),CHAR(34),
", Offset1Value:  ",INDEX(SpatialOffsets[Offset 1 Value],$A1732),
", Offset1UnitID:  ",CHAR(34),INDEX(SpatialOffsets[Offset 1 Unit],$A1732),CHAR(34),
", Offset2Value:  ",INDEX(SpatialOffsets[Offset 2 Value],$A1732),
", Offset2UnitID:  ",CHAR(34),INDEX(SpatialOffsets[Offset 2 Unit],$A1732),CHAR(34),
", Offset3Value:  ",INDEX(SpatialOffsets[Offset 3 Value],$A1732),
", Offset3UnitID:  ",CHAR(34),INDEX(SpatialOffsets[Offset 3 Unit],$A1732),CHAR(34),,"}")))</f>
        <v>#REF!</v>
      </c>
      <c r="O1732" t="e">
        <f>IF(COUNTA(RelatedFeatures[])=0,"", IF(INDEX(RelatedFeatures[First Sampling Feature Code],$A1732)="","",
CONCATENATE("  - &amp;RelationID",TEXT($A1732,"0000"),
" {","SamplingFeatureID:  *SamplingFeatureID",TEXT(MATCH(INDEX(RelatedFeatures[First Sampling Feature Code],$A1732),SamplingFeatures[Feature Code],0),"0000"),
", RelationshipTypeCV:  ",CHAR(34),INDEX(RelatedFeatures[Relationship Type],$A1732),CHAR(34),
", RelatedFeatureID: *SamplingFeatureID",TEXT(MATCH(INDEX(RelatedFeatures[Second Sampling Feature Code],$A1732),SamplingFeatures[Feature Code],0),"0000"),
", SpatialOffsetID:  ",IF(INDEX(RelatedFeatures[Offset Number],$A1732)="","",CONCATENATE("*SpatialOffsetID",TEXT(INDEX(RelatedFeatures[Offset Number],$A1732),"0000"))),"}")))</f>
        <v>#REF!</v>
      </c>
      <c r="P1732" t="e">
        <f>IF(INDEX(Methods[Method Type],$A1732)="","",
CONCATENATE("  - &amp;MethodID",TEXT($A1732,"0000"),
" {","MethodTypeCV:  ",CHAR(34),INDEX(Methods[Method Type],$A1732),CHAR(34),
", MethodCode:  ",CHAR(34),INDEX(Methods[Method Code],$A1732),CHAR(34),
", MethodName:  ",CHAR(34),INDEX(Methods[Method Name],$A1732),CHAR(34),
", MethodDescription:  ",CHAR(34),INDEX(Methods[Method Description],$A1732),CHAR(34),
", MethodLink:  ",CHAR(34),INDEX(Methods[Method Link],$A1732),CHAR(34),
", OrganizationID: *OrganizationID",TEXT(MATCH(INDEX(Methods[Organization Name],$A1732),Organizations[Organization Name],0),"0000"),"}"))</f>
        <v>#REF!</v>
      </c>
      <c r="Q1732" t="e">
        <f>IF(INDEX(Variables[Variable Type],$A1732)="","",
CONCATENATE("  - &amp;VariableID",TEXT($A1732,"0000"),
" {","VariableTypeCV:  ",CHAR(34),INDEX(Variables[Variable Type],$A1732),CHAR(34),
", VariableCode:  ",CHAR(34),INDEX(Variables[Variable Code],$A1732),CHAR(34),
", VariableNameCV:  ",CHAR(34),INDEX(Variables[Variable Name],$A1732),CHAR(34),
", VariableDefinition:  ",CHAR(34),INDEX(Variables[Variable Definition],$A1732),CHAR(34),
", SpecciationCV:  ",CHAR(34),INDEX(Variables[Speciation],$A1732),CHAR(34),
", NoDataValue:  ",CHAR(34),INDEX(Variables[No Data Value],$A1732),CHAR(34),"}"))</f>
        <v>#REF!</v>
      </c>
    </row>
    <row r="1733" spans="1:17" x14ac:dyDescent="0.25">
      <c r="A1733">
        <v>1730</v>
      </c>
      <c r="D1733" t="e">
        <f>IF(INDEX(People[First Name],$A1733)="","",
CONCATENATE("  - &amp;PersonID",TEXT($A1733,"0000"),
" {","PersonFirstName:  ",CHAR(34),INDEX(People[First Name],$A1733),CHAR(34),
", PersonMiddleName:  ",CHAR(34),INDEX(People[Middle Name],$A1733),CHAR(34),
", PersonLastName:  ",CHAR(34),INDEX(People[Last Name],$A1733),CHAR(34),"}"))</f>
        <v>#REF!</v>
      </c>
      <c r="E1733" t="e">
        <f>IF(INDEX(Organizations[Organization Type '[CV']],$A1733)="","",
CONCATENATE("  - &amp;OrganizationID",TEXT($A1733,"0000"),
" {","OrganizationTypeCV:  ",CHAR(34),INDEX(Organizations[Organization Type '[CV']],$A1733),CHAR(34),
", OrganizationCode:  ",CHAR(34),INDEX(Organizations[Organization Code],$A1733),CHAR(34),
", OrganizationName:  ",CHAR(34),INDEX(Organizations[Organization Name],$A1733),CHAR(34),
", OrganizationDescription:  ",CHAR(34),INDEX(Organizations[Organization Description],$A1733),CHAR(34),
", OrganizationLink:  ",CHAR(34),INDEX(Organizations[Organization Link],$A1733),CHAR(34),"}"))</f>
        <v>#REF!</v>
      </c>
      <c r="F1733" t="e">
        <f>IF(INDEX(People[First Name],$A1733)="","",
CONCATENATE("  - &amp;AffiliationID",TEXT($A1733,"0000"),
" {PersonID: *PersonID",TEXT($A1733,"0000"),
", OrganizationID: *OrganizationID",TEXT(MATCH(INDEX(People[Organization Name],$A1733),Organizations[Organization Name],0),"0000"),
", IsPrimaryOrganizationContact: , AffiliationStartDate: , AffiliationEndDate: , PrimaryPhone: ",
", PrimaryEmail: ",CHAR(34),INDEX(People[Primary Email],$A1733),CHAR(34),
", PrimaryAddress: ",CHAR(34),INDEX(People[Primary Address],$A1733),CHAR(34),
", PersonLink: }"))</f>
        <v>#REF!</v>
      </c>
      <c r="H1733" t="e">
        <f>IF(COUNTA(CitationInformation)=0,"",IF(INDEX(AuthorList[Author Name],$A1733)="","",
CONCATENATE("  - &amp;AuthorListID",TEXT($A1733,"0000"),
"  {CitationID: *CitationID0001",
", PersonID: *PersonID",TEXT(MATCH(INDEX(AuthorList[Author Name],$A1733),People[Full Name],0),"0000"),
", AuthorOrder: ",INDEX(AuthorList[Author Number],$A1733),"}")))</f>
        <v>#REF!</v>
      </c>
      <c r="K1733" t="e">
        <f>IF(INDEX(SamplingFeatures[Feature Code],$A1733)="","",
CONCATENATE("  - &amp;SamplingFeatureID",TEXT($A1733,"0000"),
" {","SamplingFeatureUUID:  ",CHAR(34),INDEX(SamplingFeatures[Sampling Feature UUID],$A1733),CHAR(34),
", SamplingFeatureTypeCV:  ",CHAR(34),INDEX(SamplingFeatures[Sampling Feature Type],$A1733),CHAR(34),
", SamplingFeatureCode:  ",CHAR(34),INDEX(SamplingFeatures[Feature Code],$A1733),CHAR(34),
", SamplingFeatureName:  ",CHAR(34),INDEX(SamplingFeatures[Feature Name],$A1733),CHAR(34),
", SamplingFeatureDescription:  ",CHAR(34),INDEX(SamplingFeatures[Feature Description],$A1733),CHAR(34),
", SamplingFeatureGeotypeCV:  ",CHAR(34),INDEX(SamplingFeatures[Feature Geo Type],$A1733),CHAR(34),
", FeatureGeometry:  ",CHAR(34),INDEX(SamplingFeatures[Feature Geometry],$A1733),CHAR(34),
", Elevation_m:  ",CHAR(34),INDEX(SamplingFeatures[Elevation_m],$A1733),CHAR(34),
", ElevationDatumCV:  ",CHAR(34),ElevationDatum,CHAR(34),"}"))</f>
        <v>#REF!</v>
      </c>
      <c r="L1733" t="e">
        <f>IF(INDEX(SamplingFeatures[Sampling Feature Type],$A1733)&lt;&gt;"Site","",
CONCATENATE("  - &amp;SiteID",TEXT(SUMPRODUCT(--($L$3:$L1732&lt;&gt;"")),"0000"),
" {","SamplingFeatureID:  *SamplingFeatureID",TEXT($A1733,"0000"),
", SiteTypeCV:  ",CHAR(34),INDEX(Sites[Site Type],$A1733),CHAR(34),
", Latitude:  ",INDEX(Sites[Latitude],$A1733),
", Longitude:  ",INDEX(Sites[Longitude],$A1733),
", SRSName:  ",CHAR(34),LatLonDatum,CHAR(34),"}"))</f>
        <v>#REF!</v>
      </c>
      <c r="M1733" t="e">
        <f>IF(INDEX(SamplingFeatures[Sampling Feature Type],$A1733)&lt;&gt;"Specimen","",
CONCATENATE("  - &amp;SpecimenID",TEXT(SUMPRODUCT(--($M$3:$M1732&lt;&gt;"")),"0000"),
" {","SamplingFeatureID:  *SamplingFeatureID",TEXT($A1733,"0000"),
", SpecimenTypeCV:  ",CHAR(34),INDEX(Specimens[Specimen Type],$A1733),CHAR(34),
", SpecimenMediumCV:  ",INDEX(Specimens[Specimen Medium],$A1733),
", IsFieldSpecimen:  ",CHAR(34),INDEX(Specimens[Is Field Specimen?],$A1733),CHAR(34),"}"))</f>
        <v>#REF!</v>
      </c>
      <c r="N1733" t="e">
        <f>IF(COUNTA(SpatialOffsets[])=0,"", IF(INDEX(SpatialOffsets[Spatial Offset Type],$A1733)="","",
CONCATENATE("  - &amp;SpatialOffsetID",TEXT($A1733,"0000"),
" {","SpatialOffsetTypeCV:  ",CHAR(34),INDEX(SpatialOffsets[Spatial Offset Type],$A1733),CHAR(34),
", Offset1Value:  ",INDEX(SpatialOffsets[Offset 1 Value],$A1733),
", Offset1UnitID:  ",CHAR(34),INDEX(SpatialOffsets[Offset 1 Unit],$A1733),CHAR(34),
", Offset2Value:  ",INDEX(SpatialOffsets[Offset 2 Value],$A1733),
", Offset2UnitID:  ",CHAR(34),INDEX(SpatialOffsets[Offset 2 Unit],$A1733),CHAR(34),
", Offset3Value:  ",INDEX(SpatialOffsets[Offset 3 Value],$A1733),
", Offset3UnitID:  ",CHAR(34),INDEX(SpatialOffsets[Offset 3 Unit],$A1733),CHAR(34),,"}")))</f>
        <v>#REF!</v>
      </c>
      <c r="O1733" t="e">
        <f>IF(COUNTA(RelatedFeatures[])=0,"", IF(INDEX(RelatedFeatures[First Sampling Feature Code],$A1733)="","",
CONCATENATE("  - &amp;RelationID",TEXT($A1733,"0000"),
" {","SamplingFeatureID:  *SamplingFeatureID",TEXT(MATCH(INDEX(RelatedFeatures[First Sampling Feature Code],$A1733),SamplingFeatures[Feature Code],0),"0000"),
", RelationshipTypeCV:  ",CHAR(34),INDEX(RelatedFeatures[Relationship Type],$A1733),CHAR(34),
", RelatedFeatureID: *SamplingFeatureID",TEXT(MATCH(INDEX(RelatedFeatures[Second Sampling Feature Code],$A1733),SamplingFeatures[Feature Code],0),"0000"),
", SpatialOffsetID:  ",IF(INDEX(RelatedFeatures[Offset Number],$A1733)="","",CONCATENATE("*SpatialOffsetID",TEXT(INDEX(RelatedFeatures[Offset Number],$A1733),"0000"))),"}")))</f>
        <v>#REF!</v>
      </c>
      <c r="P1733" t="e">
        <f>IF(INDEX(Methods[Method Type],$A1733)="","",
CONCATENATE("  - &amp;MethodID",TEXT($A1733,"0000"),
" {","MethodTypeCV:  ",CHAR(34),INDEX(Methods[Method Type],$A1733),CHAR(34),
", MethodCode:  ",CHAR(34),INDEX(Methods[Method Code],$A1733),CHAR(34),
", MethodName:  ",CHAR(34),INDEX(Methods[Method Name],$A1733),CHAR(34),
", MethodDescription:  ",CHAR(34),INDEX(Methods[Method Description],$A1733),CHAR(34),
", MethodLink:  ",CHAR(34),INDEX(Methods[Method Link],$A1733),CHAR(34),
", OrganizationID: *OrganizationID",TEXT(MATCH(INDEX(Methods[Organization Name],$A1733),Organizations[Organization Name],0),"0000"),"}"))</f>
        <v>#REF!</v>
      </c>
      <c r="Q1733" t="e">
        <f>IF(INDEX(Variables[Variable Type],$A1733)="","",
CONCATENATE("  - &amp;VariableID",TEXT($A1733,"0000"),
" {","VariableTypeCV:  ",CHAR(34),INDEX(Variables[Variable Type],$A1733),CHAR(34),
", VariableCode:  ",CHAR(34),INDEX(Variables[Variable Code],$A1733),CHAR(34),
", VariableNameCV:  ",CHAR(34),INDEX(Variables[Variable Name],$A1733),CHAR(34),
", VariableDefinition:  ",CHAR(34),INDEX(Variables[Variable Definition],$A1733),CHAR(34),
", SpecciationCV:  ",CHAR(34),INDEX(Variables[Speciation],$A1733),CHAR(34),
", NoDataValue:  ",CHAR(34),INDEX(Variables[No Data Value],$A1733),CHAR(34),"}"))</f>
        <v>#REF!</v>
      </c>
    </row>
    <row r="1734" spans="1:17" x14ac:dyDescent="0.25">
      <c r="A1734">
        <v>1731</v>
      </c>
      <c r="D1734" t="e">
        <f>IF(INDEX(People[First Name],$A1734)="","",
CONCATENATE("  - &amp;PersonID",TEXT($A1734,"0000"),
" {","PersonFirstName:  ",CHAR(34),INDEX(People[First Name],$A1734),CHAR(34),
", PersonMiddleName:  ",CHAR(34),INDEX(People[Middle Name],$A1734),CHAR(34),
", PersonLastName:  ",CHAR(34),INDEX(People[Last Name],$A1734),CHAR(34),"}"))</f>
        <v>#REF!</v>
      </c>
      <c r="E1734" t="e">
        <f>IF(INDEX(Organizations[Organization Type '[CV']],$A1734)="","",
CONCATENATE("  - &amp;OrganizationID",TEXT($A1734,"0000"),
" {","OrganizationTypeCV:  ",CHAR(34),INDEX(Organizations[Organization Type '[CV']],$A1734),CHAR(34),
", OrganizationCode:  ",CHAR(34),INDEX(Organizations[Organization Code],$A1734),CHAR(34),
", OrganizationName:  ",CHAR(34),INDEX(Organizations[Organization Name],$A1734),CHAR(34),
", OrganizationDescription:  ",CHAR(34),INDEX(Organizations[Organization Description],$A1734),CHAR(34),
", OrganizationLink:  ",CHAR(34),INDEX(Organizations[Organization Link],$A1734),CHAR(34),"}"))</f>
        <v>#REF!</v>
      </c>
      <c r="F1734" t="e">
        <f>IF(INDEX(People[First Name],$A1734)="","",
CONCATENATE("  - &amp;AffiliationID",TEXT($A1734,"0000"),
" {PersonID: *PersonID",TEXT($A1734,"0000"),
", OrganizationID: *OrganizationID",TEXT(MATCH(INDEX(People[Organization Name],$A1734),Organizations[Organization Name],0),"0000"),
", IsPrimaryOrganizationContact: , AffiliationStartDate: , AffiliationEndDate: , PrimaryPhone: ",
", PrimaryEmail: ",CHAR(34),INDEX(People[Primary Email],$A1734),CHAR(34),
", PrimaryAddress: ",CHAR(34),INDEX(People[Primary Address],$A1734),CHAR(34),
", PersonLink: }"))</f>
        <v>#REF!</v>
      </c>
      <c r="H1734" t="e">
        <f>IF(COUNTA(CitationInformation)=0,"",IF(INDEX(AuthorList[Author Name],$A1734)="","",
CONCATENATE("  - &amp;AuthorListID",TEXT($A1734,"0000"),
"  {CitationID: *CitationID0001",
", PersonID: *PersonID",TEXT(MATCH(INDEX(AuthorList[Author Name],$A1734),People[Full Name],0),"0000"),
", AuthorOrder: ",INDEX(AuthorList[Author Number],$A1734),"}")))</f>
        <v>#REF!</v>
      </c>
      <c r="K1734" t="e">
        <f>IF(INDEX(SamplingFeatures[Feature Code],$A1734)="","",
CONCATENATE("  - &amp;SamplingFeatureID",TEXT($A1734,"0000"),
" {","SamplingFeatureUUID:  ",CHAR(34),INDEX(SamplingFeatures[Sampling Feature UUID],$A1734),CHAR(34),
", SamplingFeatureTypeCV:  ",CHAR(34),INDEX(SamplingFeatures[Sampling Feature Type],$A1734),CHAR(34),
", SamplingFeatureCode:  ",CHAR(34),INDEX(SamplingFeatures[Feature Code],$A1734),CHAR(34),
", SamplingFeatureName:  ",CHAR(34),INDEX(SamplingFeatures[Feature Name],$A1734),CHAR(34),
", SamplingFeatureDescription:  ",CHAR(34),INDEX(SamplingFeatures[Feature Description],$A1734),CHAR(34),
", SamplingFeatureGeotypeCV:  ",CHAR(34),INDEX(SamplingFeatures[Feature Geo Type],$A1734),CHAR(34),
", FeatureGeometry:  ",CHAR(34),INDEX(SamplingFeatures[Feature Geometry],$A1734),CHAR(34),
", Elevation_m:  ",CHAR(34),INDEX(SamplingFeatures[Elevation_m],$A1734),CHAR(34),
", ElevationDatumCV:  ",CHAR(34),ElevationDatum,CHAR(34),"}"))</f>
        <v>#REF!</v>
      </c>
      <c r="L1734" t="e">
        <f>IF(INDEX(SamplingFeatures[Sampling Feature Type],$A1734)&lt;&gt;"Site","",
CONCATENATE("  - &amp;SiteID",TEXT(SUMPRODUCT(--($L$3:$L1733&lt;&gt;"")),"0000"),
" {","SamplingFeatureID:  *SamplingFeatureID",TEXT($A1734,"0000"),
", SiteTypeCV:  ",CHAR(34),INDEX(Sites[Site Type],$A1734),CHAR(34),
", Latitude:  ",INDEX(Sites[Latitude],$A1734),
", Longitude:  ",INDEX(Sites[Longitude],$A1734),
", SRSName:  ",CHAR(34),LatLonDatum,CHAR(34),"}"))</f>
        <v>#REF!</v>
      </c>
      <c r="M1734" t="e">
        <f>IF(INDEX(SamplingFeatures[Sampling Feature Type],$A1734)&lt;&gt;"Specimen","",
CONCATENATE("  - &amp;SpecimenID",TEXT(SUMPRODUCT(--($M$3:$M1733&lt;&gt;"")),"0000"),
" {","SamplingFeatureID:  *SamplingFeatureID",TEXT($A1734,"0000"),
", SpecimenTypeCV:  ",CHAR(34),INDEX(Specimens[Specimen Type],$A1734),CHAR(34),
", SpecimenMediumCV:  ",INDEX(Specimens[Specimen Medium],$A1734),
", IsFieldSpecimen:  ",CHAR(34),INDEX(Specimens[Is Field Specimen?],$A1734),CHAR(34),"}"))</f>
        <v>#REF!</v>
      </c>
      <c r="N1734" t="e">
        <f>IF(COUNTA(SpatialOffsets[])=0,"", IF(INDEX(SpatialOffsets[Spatial Offset Type],$A1734)="","",
CONCATENATE("  - &amp;SpatialOffsetID",TEXT($A1734,"0000"),
" {","SpatialOffsetTypeCV:  ",CHAR(34),INDEX(SpatialOffsets[Spatial Offset Type],$A1734),CHAR(34),
", Offset1Value:  ",INDEX(SpatialOffsets[Offset 1 Value],$A1734),
", Offset1UnitID:  ",CHAR(34),INDEX(SpatialOffsets[Offset 1 Unit],$A1734),CHAR(34),
", Offset2Value:  ",INDEX(SpatialOffsets[Offset 2 Value],$A1734),
", Offset2UnitID:  ",CHAR(34),INDEX(SpatialOffsets[Offset 2 Unit],$A1734),CHAR(34),
", Offset3Value:  ",INDEX(SpatialOffsets[Offset 3 Value],$A1734),
", Offset3UnitID:  ",CHAR(34),INDEX(SpatialOffsets[Offset 3 Unit],$A1734),CHAR(34),,"}")))</f>
        <v>#REF!</v>
      </c>
      <c r="O1734" t="e">
        <f>IF(COUNTA(RelatedFeatures[])=0,"", IF(INDEX(RelatedFeatures[First Sampling Feature Code],$A1734)="","",
CONCATENATE("  - &amp;RelationID",TEXT($A1734,"0000"),
" {","SamplingFeatureID:  *SamplingFeatureID",TEXT(MATCH(INDEX(RelatedFeatures[First Sampling Feature Code],$A1734),SamplingFeatures[Feature Code],0),"0000"),
", RelationshipTypeCV:  ",CHAR(34),INDEX(RelatedFeatures[Relationship Type],$A1734),CHAR(34),
", RelatedFeatureID: *SamplingFeatureID",TEXT(MATCH(INDEX(RelatedFeatures[Second Sampling Feature Code],$A1734),SamplingFeatures[Feature Code],0),"0000"),
", SpatialOffsetID:  ",IF(INDEX(RelatedFeatures[Offset Number],$A1734)="","",CONCATENATE("*SpatialOffsetID",TEXT(INDEX(RelatedFeatures[Offset Number],$A1734),"0000"))),"}")))</f>
        <v>#REF!</v>
      </c>
      <c r="P1734" t="e">
        <f>IF(INDEX(Methods[Method Type],$A1734)="","",
CONCATENATE("  - &amp;MethodID",TEXT($A1734,"0000"),
" {","MethodTypeCV:  ",CHAR(34),INDEX(Methods[Method Type],$A1734),CHAR(34),
", MethodCode:  ",CHAR(34),INDEX(Methods[Method Code],$A1734),CHAR(34),
", MethodName:  ",CHAR(34),INDEX(Methods[Method Name],$A1734),CHAR(34),
", MethodDescription:  ",CHAR(34),INDEX(Methods[Method Description],$A1734),CHAR(34),
", MethodLink:  ",CHAR(34),INDEX(Methods[Method Link],$A1734),CHAR(34),
", OrganizationID: *OrganizationID",TEXT(MATCH(INDEX(Methods[Organization Name],$A1734),Organizations[Organization Name],0),"0000"),"}"))</f>
        <v>#REF!</v>
      </c>
      <c r="Q1734" t="e">
        <f>IF(INDEX(Variables[Variable Type],$A1734)="","",
CONCATENATE("  - &amp;VariableID",TEXT($A1734,"0000"),
" {","VariableTypeCV:  ",CHAR(34),INDEX(Variables[Variable Type],$A1734),CHAR(34),
", VariableCode:  ",CHAR(34),INDEX(Variables[Variable Code],$A1734),CHAR(34),
", VariableNameCV:  ",CHAR(34),INDEX(Variables[Variable Name],$A1734),CHAR(34),
", VariableDefinition:  ",CHAR(34),INDEX(Variables[Variable Definition],$A1734),CHAR(34),
", SpecciationCV:  ",CHAR(34),INDEX(Variables[Speciation],$A1734),CHAR(34),
", NoDataValue:  ",CHAR(34),INDEX(Variables[No Data Value],$A1734),CHAR(34),"}"))</f>
        <v>#REF!</v>
      </c>
    </row>
    <row r="1735" spans="1:17" x14ac:dyDescent="0.25">
      <c r="A1735">
        <v>1732</v>
      </c>
      <c r="D1735" t="e">
        <f>IF(INDEX(People[First Name],$A1735)="","",
CONCATENATE("  - &amp;PersonID",TEXT($A1735,"0000"),
" {","PersonFirstName:  ",CHAR(34),INDEX(People[First Name],$A1735),CHAR(34),
", PersonMiddleName:  ",CHAR(34),INDEX(People[Middle Name],$A1735),CHAR(34),
", PersonLastName:  ",CHAR(34),INDEX(People[Last Name],$A1735),CHAR(34),"}"))</f>
        <v>#REF!</v>
      </c>
      <c r="E1735" t="e">
        <f>IF(INDEX(Organizations[Organization Type '[CV']],$A1735)="","",
CONCATENATE("  - &amp;OrganizationID",TEXT($A1735,"0000"),
" {","OrganizationTypeCV:  ",CHAR(34),INDEX(Organizations[Organization Type '[CV']],$A1735),CHAR(34),
", OrganizationCode:  ",CHAR(34),INDEX(Organizations[Organization Code],$A1735),CHAR(34),
", OrganizationName:  ",CHAR(34),INDEX(Organizations[Organization Name],$A1735),CHAR(34),
", OrganizationDescription:  ",CHAR(34),INDEX(Organizations[Organization Description],$A1735),CHAR(34),
", OrganizationLink:  ",CHAR(34),INDEX(Organizations[Organization Link],$A1735),CHAR(34),"}"))</f>
        <v>#REF!</v>
      </c>
      <c r="F1735" t="e">
        <f>IF(INDEX(People[First Name],$A1735)="","",
CONCATENATE("  - &amp;AffiliationID",TEXT($A1735,"0000"),
" {PersonID: *PersonID",TEXT($A1735,"0000"),
", OrganizationID: *OrganizationID",TEXT(MATCH(INDEX(People[Organization Name],$A1735),Organizations[Organization Name],0),"0000"),
", IsPrimaryOrganizationContact: , AffiliationStartDate: , AffiliationEndDate: , PrimaryPhone: ",
", PrimaryEmail: ",CHAR(34),INDEX(People[Primary Email],$A1735),CHAR(34),
", PrimaryAddress: ",CHAR(34),INDEX(People[Primary Address],$A1735),CHAR(34),
", PersonLink: }"))</f>
        <v>#REF!</v>
      </c>
      <c r="H1735" t="e">
        <f>IF(COUNTA(CitationInformation)=0,"",IF(INDEX(AuthorList[Author Name],$A1735)="","",
CONCATENATE("  - &amp;AuthorListID",TEXT($A1735,"0000"),
"  {CitationID: *CitationID0001",
", PersonID: *PersonID",TEXT(MATCH(INDEX(AuthorList[Author Name],$A1735),People[Full Name],0),"0000"),
", AuthorOrder: ",INDEX(AuthorList[Author Number],$A1735),"}")))</f>
        <v>#REF!</v>
      </c>
      <c r="K1735" t="e">
        <f>IF(INDEX(SamplingFeatures[Feature Code],$A1735)="","",
CONCATENATE("  - &amp;SamplingFeatureID",TEXT($A1735,"0000"),
" {","SamplingFeatureUUID:  ",CHAR(34),INDEX(SamplingFeatures[Sampling Feature UUID],$A1735),CHAR(34),
", SamplingFeatureTypeCV:  ",CHAR(34),INDEX(SamplingFeatures[Sampling Feature Type],$A1735),CHAR(34),
", SamplingFeatureCode:  ",CHAR(34),INDEX(SamplingFeatures[Feature Code],$A1735),CHAR(34),
", SamplingFeatureName:  ",CHAR(34),INDEX(SamplingFeatures[Feature Name],$A1735),CHAR(34),
", SamplingFeatureDescription:  ",CHAR(34),INDEX(SamplingFeatures[Feature Description],$A1735),CHAR(34),
", SamplingFeatureGeotypeCV:  ",CHAR(34),INDEX(SamplingFeatures[Feature Geo Type],$A1735),CHAR(34),
", FeatureGeometry:  ",CHAR(34),INDEX(SamplingFeatures[Feature Geometry],$A1735),CHAR(34),
", Elevation_m:  ",CHAR(34),INDEX(SamplingFeatures[Elevation_m],$A1735),CHAR(34),
", ElevationDatumCV:  ",CHAR(34),ElevationDatum,CHAR(34),"}"))</f>
        <v>#REF!</v>
      </c>
      <c r="L1735" t="e">
        <f>IF(INDEX(SamplingFeatures[Sampling Feature Type],$A1735)&lt;&gt;"Site","",
CONCATENATE("  - &amp;SiteID",TEXT(SUMPRODUCT(--($L$3:$L1734&lt;&gt;"")),"0000"),
" {","SamplingFeatureID:  *SamplingFeatureID",TEXT($A1735,"0000"),
", SiteTypeCV:  ",CHAR(34),INDEX(Sites[Site Type],$A1735),CHAR(34),
", Latitude:  ",INDEX(Sites[Latitude],$A1735),
", Longitude:  ",INDEX(Sites[Longitude],$A1735),
", SRSName:  ",CHAR(34),LatLonDatum,CHAR(34),"}"))</f>
        <v>#REF!</v>
      </c>
      <c r="M1735" t="e">
        <f>IF(INDEX(SamplingFeatures[Sampling Feature Type],$A1735)&lt;&gt;"Specimen","",
CONCATENATE("  - &amp;SpecimenID",TEXT(SUMPRODUCT(--($M$3:$M1734&lt;&gt;"")),"0000"),
" {","SamplingFeatureID:  *SamplingFeatureID",TEXT($A1735,"0000"),
", SpecimenTypeCV:  ",CHAR(34),INDEX(Specimens[Specimen Type],$A1735),CHAR(34),
", SpecimenMediumCV:  ",INDEX(Specimens[Specimen Medium],$A1735),
", IsFieldSpecimen:  ",CHAR(34),INDEX(Specimens[Is Field Specimen?],$A1735),CHAR(34),"}"))</f>
        <v>#REF!</v>
      </c>
      <c r="N1735" t="e">
        <f>IF(COUNTA(SpatialOffsets[])=0,"", IF(INDEX(SpatialOffsets[Spatial Offset Type],$A1735)="","",
CONCATENATE("  - &amp;SpatialOffsetID",TEXT($A1735,"0000"),
" {","SpatialOffsetTypeCV:  ",CHAR(34),INDEX(SpatialOffsets[Spatial Offset Type],$A1735),CHAR(34),
", Offset1Value:  ",INDEX(SpatialOffsets[Offset 1 Value],$A1735),
", Offset1UnitID:  ",CHAR(34),INDEX(SpatialOffsets[Offset 1 Unit],$A1735),CHAR(34),
", Offset2Value:  ",INDEX(SpatialOffsets[Offset 2 Value],$A1735),
", Offset2UnitID:  ",CHAR(34),INDEX(SpatialOffsets[Offset 2 Unit],$A1735),CHAR(34),
", Offset3Value:  ",INDEX(SpatialOffsets[Offset 3 Value],$A1735),
", Offset3UnitID:  ",CHAR(34),INDEX(SpatialOffsets[Offset 3 Unit],$A1735),CHAR(34),,"}")))</f>
        <v>#REF!</v>
      </c>
      <c r="O1735" t="e">
        <f>IF(COUNTA(RelatedFeatures[])=0,"", IF(INDEX(RelatedFeatures[First Sampling Feature Code],$A1735)="","",
CONCATENATE("  - &amp;RelationID",TEXT($A1735,"0000"),
" {","SamplingFeatureID:  *SamplingFeatureID",TEXT(MATCH(INDEX(RelatedFeatures[First Sampling Feature Code],$A1735),SamplingFeatures[Feature Code],0),"0000"),
", RelationshipTypeCV:  ",CHAR(34),INDEX(RelatedFeatures[Relationship Type],$A1735),CHAR(34),
", RelatedFeatureID: *SamplingFeatureID",TEXT(MATCH(INDEX(RelatedFeatures[Second Sampling Feature Code],$A1735),SamplingFeatures[Feature Code],0),"0000"),
", SpatialOffsetID:  ",IF(INDEX(RelatedFeatures[Offset Number],$A1735)="","",CONCATENATE("*SpatialOffsetID",TEXT(INDEX(RelatedFeatures[Offset Number],$A1735),"0000"))),"}")))</f>
        <v>#REF!</v>
      </c>
      <c r="P1735" t="e">
        <f>IF(INDEX(Methods[Method Type],$A1735)="","",
CONCATENATE("  - &amp;MethodID",TEXT($A1735,"0000"),
" {","MethodTypeCV:  ",CHAR(34),INDEX(Methods[Method Type],$A1735),CHAR(34),
", MethodCode:  ",CHAR(34),INDEX(Methods[Method Code],$A1735),CHAR(34),
", MethodName:  ",CHAR(34),INDEX(Methods[Method Name],$A1735),CHAR(34),
", MethodDescription:  ",CHAR(34),INDEX(Methods[Method Description],$A1735),CHAR(34),
", MethodLink:  ",CHAR(34),INDEX(Methods[Method Link],$A1735),CHAR(34),
", OrganizationID: *OrganizationID",TEXT(MATCH(INDEX(Methods[Organization Name],$A1735),Organizations[Organization Name],0),"0000"),"}"))</f>
        <v>#REF!</v>
      </c>
      <c r="Q1735" t="e">
        <f>IF(INDEX(Variables[Variable Type],$A1735)="","",
CONCATENATE("  - &amp;VariableID",TEXT($A1735,"0000"),
" {","VariableTypeCV:  ",CHAR(34),INDEX(Variables[Variable Type],$A1735),CHAR(34),
", VariableCode:  ",CHAR(34),INDEX(Variables[Variable Code],$A1735),CHAR(34),
", VariableNameCV:  ",CHAR(34),INDEX(Variables[Variable Name],$A1735),CHAR(34),
", VariableDefinition:  ",CHAR(34),INDEX(Variables[Variable Definition],$A1735),CHAR(34),
", SpecciationCV:  ",CHAR(34),INDEX(Variables[Speciation],$A1735),CHAR(34),
", NoDataValue:  ",CHAR(34),INDEX(Variables[No Data Value],$A1735),CHAR(34),"}"))</f>
        <v>#REF!</v>
      </c>
    </row>
    <row r="1736" spans="1:17" x14ac:dyDescent="0.25">
      <c r="A1736">
        <v>1733</v>
      </c>
      <c r="D1736" t="e">
        <f>IF(INDEX(People[First Name],$A1736)="","",
CONCATENATE("  - &amp;PersonID",TEXT($A1736,"0000"),
" {","PersonFirstName:  ",CHAR(34),INDEX(People[First Name],$A1736),CHAR(34),
", PersonMiddleName:  ",CHAR(34),INDEX(People[Middle Name],$A1736),CHAR(34),
", PersonLastName:  ",CHAR(34),INDEX(People[Last Name],$A1736),CHAR(34),"}"))</f>
        <v>#REF!</v>
      </c>
      <c r="E1736" t="e">
        <f>IF(INDEX(Organizations[Organization Type '[CV']],$A1736)="","",
CONCATENATE("  - &amp;OrganizationID",TEXT($A1736,"0000"),
" {","OrganizationTypeCV:  ",CHAR(34),INDEX(Organizations[Organization Type '[CV']],$A1736),CHAR(34),
", OrganizationCode:  ",CHAR(34),INDEX(Organizations[Organization Code],$A1736),CHAR(34),
", OrganizationName:  ",CHAR(34),INDEX(Organizations[Organization Name],$A1736),CHAR(34),
", OrganizationDescription:  ",CHAR(34),INDEX(Organizations[Organization Description],$A1736),CHAR(34),
", OrganizationLink:  ",CHAR(34),INDEX(Organizations[Organization Link],$A1736),CHAR(34),"}"))</f>
        <v>#REF!</v>
      </c>
      <c r="F1736" t="e">
        <f>IF(INDEX(People[First Name],$A1736)="","",
CONCATENATE("  - &amp;AffiliationID",TEXT($A1736,"0000"),
" {PersonID: *PersonID",TEXT($A1736,"0000"),
", OrganizationID: *OrganizationID",TEXT(MATCH(INDEX(People[Organization Name],$A1736),Organizations[Organization Name],0),"0000"),
", IsPrimaryOrganizationContact: , AffiliationStartDate: , AffiliationEndDate: , PrimaryPhone: ",
", PrimaryEmail: ",CHAR(34),INDEX(People[Primary Email],$A1736),CHAR(34),
", PrimaryAddress: ",CHAR(34),INDEX(People[Primary Address],$A1736),CHAR(34),
", PersonLink: }"))</f>
        <v>#REF!</v>
      </c>
      <c r="H1736" t="e">
        <f>IF(COUNTA(CitationInformation)=0,"",IF(INDEX(AuthorList[Author Name],$A1736)="","",
CONCATENATE("  - &amp;AuthorListID",TEXT($A1736,"0000"),
"  {CitationID: *CitationID0001",
", PersonID: *PersonID",TEXT(MATCH(INDEX(AuthorList[Author Name],$A1736),People[Full Name],0),"0000"),
", AuthorOrder: ",INDEX(AuthorList[Author Number],$A1736),"}")))</f>
        <v>#REF!</v>
      </c>
      <c r="K1736" t="e">
        <f>IF(INDEX(SamplingFeatures[Feature Code],$A1736)="","",
CONCATENATE("  - &amp;SamplingFeatureID",TEXT($A1736,"0000"),
" {","SamplingFeatureUUID:  ",CHAR(34),INDEX(SamplingFeatures[Sampling Feature UUID],$A1736),CHAR(34),
", SamplingFeatureTypeCV:  ",CHAR(34),INDEX(SamplingFeatures[Sampling Feature Type],$A1736),CHAR(34),
", SamplingFeatureCode:  ",CHAR(34),INDEX(SamplingFeatures[Feature Code],$A1736),CHAR(34),
", SamplingFeatureName:  ",CHAR(34),INDEX(SamplingFeatures[Feature Name],$A1736),CHAR(34),
", SamplingFeatureDescription:  ",CHAR(34),INDEX(SamplingFeatures[Feature Description],$A1736),CHAR(34),
", SamplingFeatureGeotypeCV:  ",CHAR(34),INDEX(SamplingFeatures[Feature Geo Type],$A1736),CHAR(34),
", FeatureGeometry:  ",CHAR(34),INDEX(SamplingFeatures[Feature Geometry],$A1736),CHAR(34),
", Elevation_m:  ",CHAR(34),INDEX(SamplingFeatures[Elevation_m],$A1736),CHAR(34),
", ElevationDatumCV:  ",CHAR(34),ElevationDatum,CHAR(34),"}"))</f>
        <v>#REF!</v>
      </c>
      <c r="L1736" t="e">
        <f>IF(INDEX(SamplingFeatures[Sampling Feature Type],$A1736)&lt;&gt;"Site","",
CONCATENATE("  - &amp;SiteID",TEXT(SUMPRODUCT(--($L$3:$L1735&lt;&gt;"")),"0000"),
" {","SamplingFeatureID:  *SamplingFeatureID",TEXT($A1736,"0000"),
", SiteTypeCV:  ",CHAR(34),INDEX(Sites[Site Type],$A1736),CHAR(34),
", Latitude:  ",INDEX(Sites[Latitude],$A1736),
", Longitude:  ",INDEX(Sites[Longitude],$A1736),
", SRSName:  ",CHAR(34),LatLonDatum,CHAR(34),"}"))</f>
        <v>#REF!</v>
      </c>
      <c r="M1736" t="e">
        <f>IF(INDEX(SamplingFeatures[Sampling Feature Type],$A1736)&lt;&gt;"Specimen","",
CONCATENATE("  - &amp;SpecimenID",TEXT(SUMPRODUCT(--($M$3:$M1735&lt;&gt;"")),"0000"),
" {","SamplingFeatureID:  *SamplingFeatureID",TEXT($A1736,"0000"),
", SpecimenTypeCV:  ",CHAR(34),INDEX(Specimens[Specimen Type],$A1736),CHAR(34),
", SpecimenMediumCV:  ",INDEX(Specimens[Specimen Medium],$A1736),
", IsFieldSpecimen:  ",CHAR(34),INDEX(Specimens[Is Field Specimen?],$A1736),CHAR(34),"}"))</f>
        <v>#REF!</v>
      </c>
      <c r="N1736" t="e">
        <f>IF(COUNTA(SpatialOffsets[])=0,"", IF(INDEX(SpatialOffsets[Spatial Offset Type],$A1736)="","",
CONCATENATE("  - &amp;SpatialOffsetID",TEXT($A1736,"0000"),
" {","SpatialOffsetTypeCV:  ",CHAR(34),INDEX(SpatialOffsets[Spatial Offset Type],$A1736),CHAR(34),
", Offset1Value:  ",INDEX(SpatialOffsets[Offset 1 Value],$A1736),
", Offset1UnitID:  ",CHAR(34),INDEX(SpatialOffsets[Offset 1 Unit],$A1736),CHAR(34),
", Offset2Value:  ",INDEX(SpatialOffsets[Offset 2 Value],$A1736),
", Offset2UnitID:  ",CHAR(34),INDEX(SpatialOffsets[Offset 2 Unit],$A1736),CHAR(34),
", Offset3Value:  ",INDEX(SpatialOffsets[Offset 3 Value],$A1736),
", Offset3UnitID:  ",CHAR(34),INDEX(SpatialOffsets[Offset 3 Unit],$A1736),CHAR(34),,"}")))</f>
        <v>#REF!</v>
      </c>
      <c r="O1736" t="e">
        <f>IF(COUNTA(RelatedFeatures[])=0,"", IF(INDEX(RelatedFeatures[First Sampling Feature Code],$A1736)="","",
CONCATENATE("  - &amp;RelationID",TEXT($A1736,"0000"),
" {","SamplingFeatureID:  *SamplingFeatureID",TEXT(MATCH(INDEX(RelatedFeatures[First Sampling Feature Code],$A1736),SamplingFeatures[Feature Code],0),"0000"),
", RelationshipTypeCV:  ",CHAR(34),INDEX(RelatedFeatures[Relationship Type],$A1736),CHAR(34),
", RelatedFeatureID: *SamplingFeatureID",TEXT(MATCH(INDEX(RelatedFeatures[Second Sampling Feature Code],$A1736),SamplingFeatures[Feature Code],0),"0000"),
", SpatialOffsetID:  ",IF(INDEX(RelatedFeatures[Offset Number],$A1736)="","",CONCATENATE("*SpatialOffsetID",TEXT(INDEX(RelatedFeatures[Offset Number],$A1736),"0000"))),"}")))</f>
        <v>#REF!</v>
      </c>
      <c r="P1736" t="e">
        <f>IF(INDEX(Methods[Method Type],$A1736)="","",
CONCATENATE("  - &amp;MethodID",TEXT($A1736,"0000"),
" {","MethodTypeCV:  ",CHAR(34),INDEX(Methods[Method Type],$A1736),CHAR(34),
", MethodCode:  ",CHAR(34),INDEX(Methods[Method Code],$A1736),CHAR(34),
", MethodName:  ",CHAR(34),INDEX(Methods[Method Name],$A1736),CHAR(34),
", MethodDescription:  ",CHAR(34),INDEX(Methods[Method Description],$A1736),CHAR(34),
", MethodLink:  ",CHAR(34),INDEX(Methods[Method Link],$A1736),CHAR(34),
", OrganizationID: *OrganizationID",TEXT(MATCH(INDEX(Methods[Organization Name],$A1736),Organizations[Organization Name],0),"0000"),"}"))</f>
        <v>#REF!</v>
      </c>
      <c r="Q1736" t="e">
        <f>IF(INDEX(Variables[Variable Type],$A1736)="","",
CONCATENATE("  - &amp;VariableID",TEXT($A1736,"0000"),
" {","VariableTypeCV:  ",CHAR(34),INDEX(Variables[Variable Type],$A1736),CHAR(34),
", VariableCode:  ",CHAR(34),INDEX(Variables[Variable Code],$A1736),CHAR(34),
", VariableNameCV:  ",CHAR(34),INDEX(Variables[Variable Name],$A1736),CHAR(34),
", VariableDefinition:  ",CHAR(34),INDEX(Variables[Variable Definition],$A1736),CHAR(34),
", SpecciationCV:  ",CHAR(34),INDEX(Variables[Speciation],$A1736),CHAR(34),
", NoDataValue:  ",CHAR(34),INDEX(Variables[No Data Value],$A1736),CHAR(34),"}"))</f>
        <v>#REF!</v>
      </c>
    </row>
    <row r="1737" spans="1:17" x14ac:dyDescent="0.25">
      <c r="A1737">
        <v>1734</v>
      </c>
      <c r="D1737" t="e">
        <f>IF(INDEX(People[First Name],$A1737)="","",
CONCATENATE("  - &amp;PersonID",TEXT($A1737,"0000"),
" {","PersonFirstName:  ",CHAR(34),INDEX(People[First Name],$A1737),CHAR(34),
", PersonMiddleName:  ",CHAR(34),INDEX(People[Middle Name],$A1737),CHAR(34),
", PersonLastName:  ",CHAR(34),INDEX(People[Last Name],$A1737),CHAR(34),"}"))</f>
        <v>#REF!</v>
      </c>
      <c r="E1737" t="e">
        <f>IF(INDEX(Organizations[Organization Type '[CV']],$A1737)="","",
CONCATENATE("  - &amp;OrganizationID",TEXT($A1737,"0000"),
" {","OrganizationTypeCV:  ",CHAR(34),INDEX(Organizations[Organization Type '[CV']],$A1737),CHAR(34),
", OrganizationCode:  ",CHAR(34),INDEX(Organizations[Organization Code],$A1737),CHAR(34),
", OrganizationName:  ",CHAR(34),INDEX(Organizations[Organization Name],$A1737),CHAR(34),
", OrganizationDescription:  ",CHAR(34),INDEX(Organizations[Organization Description],$A1737),CHAR(34),
", OrganizationLink:  ",CHAR(34),INDEX(Organizations[Organization Link],$A1737),CHAR(34),"}"))</f>
        <v>#REF!</v>
      </c>
      <c r="F1737" t="e">
        <f>IF(INDEX(People[First Name],$A1737)="","",
CONCATENATE("  - &amp;AffiliationID",TEXT($A1737,"0000"),
" {PersonID: *PersonID",TEXT($A1737,"0000"),
", OrganizationID: *OrganizationID",TEXT(MATCH(INDEX(People[Organization Name],$A1737),Organizations[Organization Name],0),"0000"),
", IsPrimaryOrganizationContact: , AffiliationStartDate: , AffiliationEndDate: , PrimaryPhone: ",
", PrimaryEmail: ",CHAR(34),INDEX(People[Primary Email],$A1737),CHAR(34),
", PrimaryAddress: ",CHAR(34),INDEX(People[Primary Address],$A1737),CHAR(34),
", PersonLink: }"))</f>
        <v>#REF!</v>
      </c>
      <c r="H1737" t="e">
        <f>IF(COUNTA(CitationInformation)=0,"",IF(INDEX(AuthorList[Author Name],$A1737)="","",
CONCATENATE("  - &amp;AuthorListID",TEXT($A1737,"0000"),
"  {CitationID: *CitationID0001",
", PersonID: *PersonID",TEXT(MATCH(INDEX(AuthorList[Author Name],$A1737),People[Full Name],0),"0000"),
", AuthorOrder: ",INDEX(AuthorList[Author Number],$A1737),"}")))</f>
        <v>#REF!</v>
      </c>
      <c r="K1737" t="e">
        <f>IF(INDEX(SamplingFeatures[Feature Code],$A1737)="","",
CONCATENATE("  - &amp;SamplingFeatureID",TEXT($A1737,"0000"),
" {","SamplingFeatureUUID:  ",CHAR(34),INDEX(SamplingFeatures[Sampling Feature UUID],$A1737),CHAR(34),
", SamplingFeatureTypeCV:  ",CHAR(34),INDEX(SamplingFeatures[Sampling Feature Type],$A1737),CHAR(34),
", SamplingFeatureCode:  ",CHAR(34),INDEX(SamplingFeatures[Feature Code],$A1737),CHAR(34),
", SamplingFeatureName:  ",CHAR(34),INDEX(SamplingFeatures[Feature Name],$A1737),CHAR(34),
", SamplingFeatureDescription:  ",CHAR(34),INDEX(SamplingFeatures[Feature Description],$A1737),CHAR(34),
", SamplingFeatureGeotypeCV:  ",CHAR(34),INDEX(SamplingFeatures[Feature Geo Type],$A1737),CHAR(34),
", FeatureGeometry:  ",CHAR(34),INDEX(SamplingFeatures[Feature Geometry],$A1737),CHAR(34),
", Elevation_m:  ",CHAR(34),INDEX(SamplingFeatures[Elevation_m],$A1737),CHAR(34),
", ElevationDatumCV:  ",CHAR(34),ElevationDatum,CHAR(34),"}"))</f>
        <v>#REF!</v>
      </c>
      <c r="L1737" t="e">
        <f>IF(INDEX(SamplingFeatures[Sampling Feature Type],$A1737)&lt;&gt;"Site","",
CONCATENATE("  - &amp;SiteID",TEXT(SUMPRODUCT(--($L$3:$L1736&lt;&gt;"")),"0000"),
" {","SamplingFeatureID:  *SamplingFeatureID",TEXT($A1737,"0000"),
", SiteTypeCV:  ",CHAR(34),INDEX(Sites[Site Type],$A1737),CHAR(34),
", Latitude:  ",INDEX(Sites[Latitude],$A1737),
", Longitude:  ",INDEX(Sites[Longitude],$A1737),
", SRSName:  ",CHAR(34),LatLonDatum,CHAR(34),"}"))</f>
        <v>#REF!</v>
      </c>
      <c r="M1737" t="e">
        <f>IF(INDEX(SamplingFeatures[Sampling Feature Type],$A1737)&lt;&gt;"Specimen","",
CONCATENATE("  - &amp;SpecimenID",TEXT(SUMPRODUCT(--($M$3:$M1736&lt;&gt;"")),"0000"),
" {","SamplingFeatureID:  *SamplingFeatureID",TEXT($A1737,"0000"),
", SpecimenTypeCV:  ",CHAR(34),INDEX(Specimens[Specimen Type],$A1737),CHAR(34),
", SpecimenMediumCV:  ",INDEX(Specimens[Specimen Medium],$A1737),
", IsFieldSpecimen:  ",CHAR(34),INDEX(Specimens[Is Field Specimen?],$A1737),CHAR(34),"}"))</f>
        <v>#REF!</v>
      </c>
      <c r="N1737" t="e">
        <f>IF(COUNTA(SpatialOffsets[])=0,"", IF(INDEX(SpatialOffsets[Spatial Offset Type],$A1737)="","",
CONCATENATE("  - &amp;SpatialOffsetID",TEXT($A1737,"0000"),
" {","SpatialOffsetTypeCV:  ",CHAR(34),INDEX(SpatialOffsets[Spatial Offset Type],$A1737),CHAR(34),
", Offset1Value:  ",INDEX(SpatialOffsets[Offset 1 Value],$A1737),
", Offset1UnitID:  ",CHAR(34),INDEX(SpatialOffsets[Offset 1 Unit],$A1737),CHAR(34),
", Offset2Value:  ",INDEX(SpatialOffsets[Offset 2 Value],$A1737),
", Offset2UnitID:  ",CHAR(34),INDEX(SpatialOffsets[Offset 2 Unit],$A1737),CHAR(34),
", Offset3Value:  ",INDEX(SpatialOffsets[Offset 3 Value],$A1737),
", Offset3UnitID:  ",CHAR(34),INDEX(SpatialOffsets[Offset 3 Unit],$A1737),CHAR(34),,"}")))</f>
        <v>#REF!</v>
      </c>
      <c r="O1737" t="e">
        <f>IF(COUNTA(RelatedFeatures[])=0,"", IF(INDEX(RelatedFeatures[First Sampling Feature Code],$A1737)="","",
CONCATENATE("  - &amp;RelationID",TEXT($A1737,"0000"),
" {","SamplingFeatureID:  *SamplingFeatureID",TEXT(MATCH(INDEX(RelatedFeatures[First Sampling Feature Code],$A1737),SamplingFeatures[Feature Code],0),"0000"),
", RelationshipTypeCV:  ",CHAR(34),INDEX(RelatedFeatures[Relationship Type],$A1737),CHAR(34),
", RelatedFeatureID: *SamplingFeatureID",TEXT(MATCH(INDEX(RelatedFeatures[Second Sampling Feature Code],$A1737),SamplingFeatures[Feature Code],0),"0000"),
", SpatialOffsetID:  ",IF(INDEX(RelatedFeatures[Offset Number],$A1737)="","",CONCATENATE("*SpatialOffsetID",TEXT(INDEX(RelatedFeatures[Offset Number],$A1737),"0000"))),"}")))</f>
        <v>#REF!</v>
      </c>
      <c r="P1737" t="e">
        <f>IF(INDEX(Methods[Method Type],$A1737)="","",
CONCATENATE("  - &amp;MethodID",TEXT($A1737,"0000"),
" {","MethodTypeCV:  ",CHAR(34),INDEX(Methods[Method Type],$A1737),CHAR(34),
", MethodCode:  ",CHAR(34),INDEX(Methods[Method Code],$A1737),CHAR(34),
", MethodName:  ",CHAR(34),INDEX(Methods[Method Name],$A1737),CHAR(34),
", MethodDescription:  ",CHAR(34),INDEX(Methods[Method Description],$A1737),CHAR(34),
", MethodLink:  ",CHAR(34),INDEX(Methods[Method Link],$A1737),CHAR(34),
", OrganizationID: *OrganizationID",TEXT(MATCH(INDEX(Methods[Organization Name],$A1737),Organizations[Organization Name],0),"0000"),"}"))</f>
        <v>#REF!</v>
      </c>
      <c r="Q1737" t="e">
        <f>IF(INDEX(Variables[Variable Type],$A1737)="","",
CONCATENATE("  - &amp;VariableID",TEXT($A1737,"0000"),
" {","VariableTypeCV:  ",CHAR(34),INDEX(Variables[Variable Type],$A1737),CHAR(34),
", VariableCode:  ",CHAR(34),INDEX(Variables[Variable Code],$A1737),CHAR(34),
", VariableNameCV:  ",CHAR(34),INDEX(Variables[Variable Name],$A1737),CHAR(34),
", VariableDefinition:  ",CHAR(34),INDEX(Variables[Variable Definition],$A1737),CHAR(34),
", SpecciationCV:  ",CHAR(34),INDEX(Variables[Speciation],$A1737),CHAR(34),
", NoDataValue:  ",CHAR(34),INDEX(Variables[No Data Value],$A1737),CHAR(34),"}"))</f>
        <v>#REF!</v>
      </c>
    </row>
    <row r="1738" spans="1:17" x14ac:dyDescent="0.25">
      <c r="A1738">
        <v>1735</v>
      </c>
      <c r="D1738" t="e">
        <f>IF(INDEX(People[First Name],$A1738)="","",
CONCATENATE("  - &amp;PersonID",TEXT($A1738,"0000"),
" {","PersonFirstName:  ",CHAR(34),INDEX(People[First Name],$A1738),CHAR(34),
", PersonMiddleName:  ",CHAR(34),INDEX(People[Middle Name],$A1738),CHAR(34),
", PersonLastName:  ",CHAR(34),INDEX(People[Last Name],$A1738),CHAR(34),"}"))</f>
        <v>#REF!</v>
      </c>
      <c r="E1738" t="e">
        <f>IF(INDEX(Organizations[Organization Type '[CV']],$A1738)="","",
CONCATENATE("  - &amp;OrganizationID",TEXT($A1738,"0000"),
" {","OrganizationTypeCV:  ",CHAR(34),INDEX(Organizations[Organization Type '[CV']],$A1738),CHAR(34),
", OrganizationCode:  ",CHAR(34),INDEX(Organizations[Organization Code],$A1738),CHAR(34),
", OrganizationName:  ",CHAR(34),INDEX(Organizations[Organization Name],$A1738),CHAR(34),
", OrganizationDescription:  ",CHAR(34),INDEX(Organizations[Organization Description],$A1738),CHAR(34),
", OrganizationLink:  ",CHAR(34),INDEX(Organizations[Organization Link],$A1738),CHAR(34),"}"))</f>
        <v>#REF!</v>
      </c>
      <c r="F1738" t="e">
        <f>IF(INDEX(People[First Name],$A1738)="","",
CONCATENATE("  - &amp;AffiliationID",TEXT($A1738,"0000"),
" {PersonID: *PersonID",TEXT($A1738,"0000"),
", OrganizationID: *OrganizationID",TEXT(MATCH(INDEX(People[Organization Name],$A1738),Organizations[Organization Name],0),"0000"),
", IsPrimaryOrganizationContact: , AffiliationStartDate: , AffiliationEndDate: , PrimaryPhone: ",
", PrimaryEmail: ",CHAR(34),INDEX(People[Primary Email],$A1738),CHAR(34),
", PrimaryAddress: ",CHAR(34),INDEX(People[Primary Address],$A1738),CHAR(34),
", PersonLink: }"))</f>
        <v>#REF!</v>
      </c>
      <c r="H1738" t="e">
        <f>IF(COUNTA(CitationInformation)=0,"",IF(INDEX(AuthorList[Author Name],$A1738)="","",
CONCATENATE("  - &amp;AuthorListID",TEXT($A1738,"0000"),
"  {CitationID: *CitationID0001",
", PersonID: *PersonID",TEXT(MATCH(INDEX(AuthorList[Author Name],$A1738),People[Full Name],0),"0000"),
", AuthorOrder: ",INDEX(AuthorList[Author Number],$A1738),"}")))</f>
        <v>#REF!</v>
      </c>
      <c r="K1738" t="e">
        <f>IF(INDEX(SamplingFeatures[Feature Code],$A1738)="","",
CONCATENATE("  - &amp;SamplingFeatureID",TEXT($A1738,"0000"),
" {","SamplingFeatureUUID:  ",CHAR(34),INDEX(SamplingFeatures[Sampling Feature UUID],$A1738),CHAR(34),
", SamplingFeatureTypeCV:  ",CHAR(34),INDEX(SamplingFeatures[Sampling Feature Type],$A1738),CHAR(34),
", SamplingFeatureCode:  ",CHAR(34),INDEX(SamplingFeatures[Feature Code],$A1738),CHAR(34),
", SamplingFeatureName:  ",CHAR(34),INDEX(SamplingFeatures[Feature Name],$A1738),CHAR(34),
", SamplingFeatureDescription:  ",CHAR(34),INDEX(SamplingFeatures[Feature Description],$A1738),CHAR(34),
", SamplingFeatureGeotypeCV:  ",CHAR(34),INDEX(SamplingFeatures[Feature Geo Type],$A1738),CHAR(34),
", FeatureGeometry:  ",CHAR(34),INDEX(SamplingFeatures[Feature Geometry],$A1738),CHAR(34),
", Elevation_m:  ",CHAR(34),INDEX(SamplingFeatures[Elevation_m],$A1738),CHAR(34),
", ElevationDatumCV:  ",CHAR(34),ElevationDatum,CHAR(34),"}"))</f>
        <v>#REF!</v>
      </c>
      <c r="L1738" t="e">
        <f>IF(INDEX(SamplingFeatures[Sampling Feature Type],$A1738)&lt;&gt;"Site","",
CONCATENATE("  - &amp;SiteID",TEXT(SUMPRODUCT(--($L$3:$L1737&lt;&gt;"")),"0000"),
" {","SamplingFeatureID:  *SamplingFeatureID",TEXT($A1738,"0000"),
", SiteTypeCV:  ",CHAR(34),INDEX(Sites[Site Type],$A1738),CHAR(34),
", Latitude:  ",INDEX(Sites[Latitude],$A1738),
", Longitude:  ",INDEX(Sites[Longitude],$A1738),
", SRSName:  ",CHAR(34),LatLonDatum,CHAR(34),"}"))</f>
        <v>#REF!</v>
      </c>
      <c r="M1738" t="e">
        <f>IF(INDEX(SamplingFeatures[Sampling Feature Type],$A1738)&lt;&gt;"Specimen","",
CONCATENATE("  - &amp;SpecimenID",TEXT(SUMPRODUCT(--($M$3:$M1737&lt;&gt;"")),"0000"),
" {","SamplingFeatureID:  *SamplingFeatureID",TEXT($A1738,"0000"),
", SpecimenTypeCV:  ",CHAR(34),INDEX(Specimens[Specimen Type],$A1738),CHAR(34),
", SpecimenMediumCV:  ",INDEX(Specimens[Specimen Medium],$A1738),
", IsFieldSpecimen:  ",CHAR(34),INDEX(Specimens[Is Field Specimen?],$A1738),CHAR(34),"}"))</f>
        <v>#REF!</v>
      </c>
      <c r="N1738" t="e">
        <f>IF(COUNTA(SpatialOffsets[])=0,"", IF(INDEX(SpatialOffsets[Spatial Offset Type],$A1738)="","",
CONCATENATE("  - &amp;SpatialOffsetID",TEXT($A1738,"0000"),
" {","SpatialOffsetTypeCV:  ",CHAR(34),INDEX(SpatialOffsets[Spatial Offset Type],$A1738),CHAR(34),
", Offset1Value:  ",INDEX(SpatialOffsets[Offset 1 Value],$A1738),
", Offset1UnitID:  ",CHAR(34),INDEX(SpatialOffsets[Offset 1 Unit],$A1738),CHAR(34),
", Offset2Value:  ",INDEX(SpatialOffsets[Offset 2 Value],$A1738),
", Offset2UnitID:  ",CHAR(34),INDEX(SpatialOffsets[Offset 2 Unit],$A1738),CHAR(34),
", Offset3Value:  ",INDEX(SpatialOffsets[Offset 3 Value],$A1738),
", Offset3UnitID:  ",CHAR(34),INDEX(SpatialOffsets[Offset 3 Unit],$A1738),CHAR(34),,"}")))</f>
        <v>#REF!</v>
      </c>
      <c r="O1738" t="e">
        <f>IF(COUNTA(RelatedFeatures[])=0,"", IF(INDEX(RelatedFeatures[First Sampling Feature Code],$A1738)="","",
CONCATENATE("  - &amp;RelationID",TEXT($A1738,"0000"),
" {","SamplingFeatureID:  *SamplingFeatureID",TEXT(MATCH(INDEX(RelatedFeatures[First Sampling Feature Code],$A1738),SamplingFeatures[Feature Code],0),"0000"),
", RelationshipTypeCV:  ",CHAR(34),INDEX(RelatedFeatures[Relationship Type],$A1738),CHAR(34),
", RelatedFeatureID: *SamplingFeatureID",TEXT(MATCH(INDEX(RelatedFeatures[Second Sampling Feature Code],$A1738),SamplingFeatures[Feature Code],0),"0000"),
", SpatialOffsetID:  ",IF(INDEX(RelatedFeatures[Offset Number],$A1738)="","",CONCATENATE("*SpatialOffsetID",TEXT(INDEX(RelatedFeatures[Offset Number],$A1738),"0000"))),"}")))</f>
        <v>#REF!</v>
      </c>
      <c r="P1738" t="e">
        <f>IF(INDEX(Methods[Method Type],$A1738)="","",
CONCATENATE("  - &amp;MethodID",TEXT($A1738,"0000"),
" {","MethodTypeCV:  ",CHAR(34),INDEX(Methods[Method Type],$A1738),CHAR(34),
", MethodCode:  ",CHAR(34),INDEX(Methods[Method Code],$A1738),CHAR(34),
", MethodName:  ",CHAR(34),INDEX(Methods[Method Name],$A1738),CHAR(34),
", MethodDescription:  ",CHAR(34),INDEX(Methods[Method Description],$A1738),CHAR(34),
", MethodLink:  ",CHAR(34),INDEX(Methods[Method Link],$A1738),CHAR(34),
", OrganizationID: *OrganizationID",TEXT(MATCH(INDEX(Methods[Organization Name],$A1738),Organizations[Organization Name],0),"0000"),"}"))</f>
        <v>#REF!</v>
      </c>
      <c r="Q1738" t="e">
        <f>IF(INDEX(Variables[Variable Type],$A1738)="","",
CONCATENATE("  - &amp;VariableID",TEXT($A1738,"0000"),
" {","VariableTypeCV:  ",CHAR(34),INDEX(Variables[Variable Type],$A1738),CHAR(34),
", VariableCode:  ",CHAR(34),INDEX(Variables[Variable Code],$A1738),CHAR(34),
", VariableNameCV:  ",CHAR(34),INDEX(Variables[Variable Name],$A1738),CHAR(34),
", VariableDefinition:  ",CHAR(34),INDEX(Variables[Variable Definition],$A1738),CHAR(34),
", SpecciationCV:  ",CHAR(34),INDEX(Variables[Speciation],$A1738),CHAR(34),
", NoDataValue:  ",CHAR(34),INDEX(Variables[No Data Value],$A1738),CHAR(34),"}"))</f>
        <v>#REF!</v>
      </c>
    </row>
    <row r="1739" spans="1:17" x14ac:dyDescent="0.25">
      <c r="A1739">
        <v>1736</v>
      </c>
      <c r="D1739" t="e">
        <f>IF(INDEX(People[First Name],$A1739)="","",
CONCATENATE("  - &amp;PersonID",TEXT($A1739,"0000"),
" {","PersonFirstName:  ",CHAR(34),INDEX(People[First Name],$A1739),CHAR(34),
", PersonMiddleName:  ",CHAR(34),INDEX(People[Middle Name],$A1739),CHAR(34),
", PersonLastName:  ",CHAR(34),INDEX(People[Last Name],$A1739),CHAR(34),"}"))</f>
        <v>#REF!</v>
      </c>
      <c r="E1739" t="e">
        <f>IF(INDEX(Organizations[Organization Type '[CV']],$A1739)="","",
CONCATENATE("  - &amp;OrganizationID",TEXT($A1739,"0000"),
" {","OrganizationTypeCV:  ",CHAR(34),INDEX(Organizations[Organization Type '[CV']],$A1739),CHAR(34),
", OrganizationCode:  ",CHAR(34),INDEX(Organizations[Organization Code],$A1739),CHAR(34),
", OrganizationName:  ",CHAR(34),INDEX(Organizations[Organization Name],$A1739),CHAR(34),
", OrganizationDescription:  ",CHAR(34),INDEX(Organizations[Organization Description],$A1739),CHAR(34),
", OrganizationLink:  ",CHAR(34),INDEX(Organizations[Organization Link],$A1739),CHAR(34),"}"))</f>
        <v>#REF!</v>
      </c>
      <c r="F1739" t="e">
        <f>IF(INDEX(People[First Name],$A1739)="","",
CONCATENATE("  - &amp;AffiliationID",TEXT($A1739,"0000"),
" {PersonID: *PersonID",TEXT($A1739,"0000"),
", OrganizationID: *OrganizationID",TEXT(MATCH(INDEX(People[Organization Name],$A1739),Organizations[Organization Name],0),"0000"),
", IsPrimaryOrganizationContact: , AffiliationStartDate: , AffiliationEndDate: , PrimaryPhone: ",
", PrimaryEmail: ",CHAR(34),INDEX(People[Primary Email],$A1739),CHAR(34),
", PrimaryAddress: ",CHAR(34),INDEX(People[Primary Address],$A1739),CHAR(34),
", PersonLink: }"))</f>
        <v>#REF!</v>
      </c>
      <c r="H1739" t="e">
        <f>IF(COUNTA(CitationInformation)=0,"",IF(INDEX(AuthorList[Author Name],$A1739)="","",
CONCATENATE("  - &amp;AuthorListID",TEXT($A1739,"0000"),
"  {CitationID: *CitationID0001",
", PersonID: *PersonID",TEXT(MATCH(INDEX(AuthorList[Author Name],$A1739),People[Full Name],0),"0000"),
", AuthorOrder: ",INDEX(AuthorList[Author Number],$A1739),"}")))</f>
        <v>#REF!</v>
      </c>
      <c r="K1739" t="e">
        <f>IF(INDEX(SamplingFeatures[Feature Code],$A1739)="","",
CONCATENATE("  - &amp;SamplingFeatureID",TEXT($A1739,"0000"),
" {","SamplingFeatureUUID:  ",CHAR(34),INDEX(SamplingFeatures[Sampling Feature UUID],$A1739),CHAR(34),
", SamplingFeatureTypeCV:  ",CHAR(34),INDEX(SamplingFeatures[Sampling Feature Type],$A1739),CHAR(34),
", SamplingFeatureCode:  ",CHAR(34),INDEX(SamplingFeatures[Feature Code],$A1739),CHAR(34),
", SamplingFeatureName:  ",CHAR(34),INDEX(SamplingFeatures[Feature Name],$A1739),CHAR(34),
", SamplingFeatureDescription:  ",CHAR(34),INDEX(SamplingFeatures[Feature Description],$A1739),CHAR(34),
", SamplingFeatureGeotypeCV:  ",CHAR(34),INDEX(SamplingFeatures[Feature Geo Type],$A1739),CHAR(34),
", FeatureGeometry:  ",CHAR(34),INDEX(SamplingFeatures[Feature Geometry],$A1739),CHAR(34),
", Elevation_m:  ",CHAR(34),INDEX(SamplingFeatures[Elevation_m],$A1739),CHAR(34),
", ElevationDatumCV:  ",CHAR(34),ElevationDatum,CHAR(34),"}"))</f>
        <v>#REF!</v>
      </c>
      <c r="L1739" t="e">
        <f>IF(INDEX(SamplingFeatures[Sampling Feature Type],$A1739)&lt;&gt;"Site","",
CONCATENATE("  - &amp;SiteID",TEXT(SUMPRODUCT(--($L$3:$L1738&lt;&gt;"")),"0000"),
" {","SamplingFeatureID:  *SamplingFeatureID",TEXT($A1739,"0000"),
", SiteTypeCV:  ",CHAR(34),INDEX(Sites[Site Type],$A1739),CHAR(34),
", Latitude:  ",INDEX(Sites[Latitude],$A1739),
", Longitude:  ",INDEX(Sites[Longitude],$A1739),
", SRSName:  ",CHAR(34),LatLonDatum,CHAR(34),"}"))</f>
        <v>#REF!</v>
      </c>
      <c r="M1739" t="e">
        <f>IF(INDEX(SamplingFeatures[Sampling Feature Type],$A1739)&lt;&gt;"Specimen","",
CONCATENATE("  - &amp;SpecimenID",TEXT(SUMPRODUCT(--($M$3:$M1738&lt;&gt;"")),"0000"),
" {","SamplingFeatureID:  *SamplingFeatureID",TEXT($A1739,"0000"),
", SpecimenTypeCV:  ",CHAR(34),INDEX(Specimens[Specimen Type],$A1739),CHAR(34),
", SpecimenMediumCV:  ",INDEX(Specimens[Specimen Medium],$A1739),
", IsFieldSpecimen:  ",CHAR(34),INDEX(Specimens[Is Field Specimen?],$A1739),CHAR(34),"}"))</f>
        <v>#REF!</v>
      </c>
      <c r="N1739" t="e">
        <f>IF(COUNTA(SpatialOffsets[])=0,"", IF(INDEX(SpatialOffsets[Spatial Offset Type],$A1739)="","",
CONCATENATE("  - &amp;SpatialOffsetID",TEXT($A1739,"0000"),
" {","SpatialOffsetTypeCV:  ",CHAR(34),INDEX(SpatialOffsets[Spatial Offset Type],$A1739),CHAR(34),
", Offset1Value:  ",INDEX(SpatialOffsets[Offset 1 Value],$A1739),
", Offset1UnitID:  ",CHAR(34),INDEX(SpatialOffsets[Offset 1 Unit],$A1739),CHAR(34),
", Offset2Value:  ",INDEX(SpatialOffsets[Offset 2 Value],$A1739),
", Offset2UnitID:  ",CHAR(34),INDEX(SpatialOffsets[Offset 2 Unit],$A1739),CHAR(34),
", Offset3Value:  ",INDEX(SpatialOffsets[Offset 3 Value],$A1739),
", Offset3UnitID:  ",CHAR(34),INDEX(SpatialOffsets[Offset 3 Unit],$A1739),CHAR(34),,"}")))</f>
        <v>#REF!</v>
      </c>
      <c r="O1739" t="e">
        <f>IF(COUNTA(RelatedFeatures[])=0,"", IF(INDEX(RelatedFeatures[First Sampling Feature Code],$A1739)="","",
CONCATENATE("  - &amp;RelationID",TEXT($A1739,"0000"),
" {","SamplingFeatureID:  *SamplingFeatureID",TEXT(MATCH(INDEX(RelatedFeatures[First Sampling Feature Code],$A1739),SamplingFeatures[Feature Code],0),"0000"),
", RelationshipTypeCV:  ",CHAR(34),INDEX(RelatedFeatures[Relationship Type],$A1739),CHAR(34),
", RelatedFeatureID: *SamplingFeatureID",TEXT(MATCH(INDEX(RelatedFeatures[Second Sampling Feature Code],$A1739),SamplingFeatures[Feature Code],0),"0000"),
", SpatialOffsetID:  ",IF(INDEX(RelatedFeatures[Offset Number],$A1739)="","",CONCATENATE("*SpatialOffsetID",TEXT(INDEX(RelatedFeatures[Offset Number],$A1739),"0000"))),"}")))</f>
        <v>#REF!</v>
      </c>
      <c r="P1739" t="e">
        <f>IF(INDEX(Methods[Method Type],$A1739)="","",
CONCATENATE("  - &amp;MethodID",TEXT($A1739,"0000"),
" {","MethodTypeCV:  ",CHAR(34),INDEX(Methods[Method Type],$A1739),CHAR(34),
", MethodCode:  ",CHAR(34),INDEX(Methods[Method Code],$A1739),CHAR(34),
", MethodName:  ",CHAR(34),INDEX(Methods[Method Name],$A1739),CHAR(34),
", MethodDescription:  ",CHAR(34),INDEX(Methods[Method Description],$A1739),CHAR(34),
", MethodLink:  ",CHAR(34),INDEX(Methods[Method Link],$A1739),CHAR(34),
", OrganizationID: *OrganizationID",TEXT(MATCH(INDEX(Methods[Organization Name],$A1739),Organizations[Organization Name],0),"0000"),"}"))</f>
        <v>#REF!</v>
      </c>
      <c r="Q1739" t="e">
        <f>IF(INDEX(Variables[Variable Type],$A1739)="","",
CONCATENATE("  - &amp;VariableID",TEXT($A1739,"0000"),
" {","VariableTypeCV:  ",CHAR(34),INDEX(Variables[Variable Type],$A1739),CHAR(34),
", VariableCode:  ",CHAR(34),INDEX(Variables[Variable Code],$A1739),CHAR(34),
", VariableNameCV:  ",CHAR(34),INDEX(Variables[Variable Name],$A1739),CHAR(34),
", VariableDefinition:  ",CHAR(34),INDEX(Variables[Variable Definition],$A1739),CHAR(34),
", SpecciationCV:  ",CHAR(34),INDEX(Variables[Speciation],$A1739),CHAR(34),
", NoDataValue:  ",CHAR(34),INDEX(Variables[No Data Value],$A1739),CHAR(34),"}"))</f>
        <v>#REF!</v>
      </c>
    </row>
    <row r="1740" spans="1:17" x14ac:dyDescent="0.25">
      <c r="A1740">
        <v>1737</v>
      </c>
      <c r="D1740" t="e">
        <f>IF(INDEX(People[First Name],$A1740)="","",
CONCATENATE("  - &amp;PersonID",TEXT($A1740,"0000"),
" {","PersonFirstName:  ",CHAR(34),INDEX(People[First Name],$A1740),CHAR(34),
", PersonMiddleName:  ",CHAR(34),INDEX(People[Middle Name],$A1740),CHAR(34),
", PersonLastName:  ",CHAR(34),INDEX(People[Last Name],$A1740),CHAR(34),"}"))</f>
        <v>#REF!</v>
      </c>
      <c r="E1740" t="e">
        <f>IF(INDEX(Organizations[Organization Type '[CV']],$A1740)="","",
CONCATENATE("  - &amp;OrganizationID",TEXT($A1740,"0000"),
" {","OrganizationTypeCV:  ",CHAR(34),INDEX(Organizations[Organization Type '[CV']],$A1740),CHAR(34),
", OrganizationCode:  ",CHAR(34),INDEX(Organizations[Organization Code],$A1740),CHAR(34),
", OrganizationName:  ",CHAR(34),INDEX(Organizations[Organization Name],$A1740),CHAR(34),
", OrganizationDescription:  ",CHAR(34),INDEX(Organizations[Organization Description],$A1740),CHAR(34),
", OrganizationLink:  ",CHAR(34),INDEX(Organizations[Organization Link],$A1740),CHAR(34),"}"))</f>
        <v>#REF!</v>
      </c>
      <c r="F1740" t="e">
        <f>IF(INDEX(People[First Name],$A1740)="","",
CONCATENATE("  - &amp;AffiliationID",TEXT($A1740,"0000"),
" {PersonID: *PersonID",TEXT($A1740,"0000"),
", OrganizationID: *OrganizationID",TEXT(MATCH(INDEX(People[Organization Name],$A1740),Organizations[Organization Name],0),"0000"),
", IsPrimaryOrganizationContact: , AffiliationStartDate: , AffiliationEndDate: , PrimaryPhone: ",
", PrimaryEmail: ",CHAR(34),INDEX(People[Primary Email],$A1740),CHAR(34),
", PrimaryAddress: ",CHAR(34),INDEX(People[Primary Address],$A1740),CHAR(34),
", PersonLink: }"))</f>
        <v>#REF!</v>
      </c>
      <c r="H1740" t="e">
        <f>IF(COUNTA(CitationInformation)=0,"",IF(INDEX(AuthorList[Author Name],$A1740)="","",
CONCATENATE("  - &amp;AuthorListID",TEXT($A1740,"0000"),
"  {CitationID: *CitationID0001",
", PersonID: *PersonID",TEXT(MATCH(INDEX(AuthorList[Author Name],$A1740),People[Full Name],0),"0000"),
", AuthorOrder: ",INDEX(AuthorList[Author Number],$A1740),"}")))</f>
        <v>#REF!</v>
      </c>
      <c r="K1740" t="e">
        <f>IF(INDEX(SamplingFeatures[Feature Code],$A1740)="","",
CONCATENATE("  - &amp;SamplingFeatureID",TEXT($A1740,"0000"),
" {","SamplingFeatureUUID:  ",CHAR(34),INDEX(SamplingFeatures[Sampling Feature UUID],$A1740),CHAR(34),
", SamplingFeatureTypeCV:  ",CHAR(34),INDEX(SamplingFeatures[Sampling Feature Type],$A1740),CHAR(34),
", SamplingFeatureCode:  ",CHAR(34),INDEX(SamplingFeatures[Feature Code],$A1740),CHAR(34),
", SamplingFeatureName:  ",CHAR(34),INDEX(SamplingFeatures[Feature Name],$A1740),CHAR(34),
", SamplingFeatureDescription:  ",CHAR(34),INDEX(SamplingFeatures[Feature Description],$A1740),CHAR(34),
", SamplingFeatureGeotypeCV:  ",CHAR(34),INDEX(SamplingFeatures[Feature Geo Type],$A1740),CHAR(34),
", FeatureGeometry:  ",CHAR(34),INDEX(SamplingFeatures[Feature Geometry],$A1740),CHAR(34),
", Elevation_m:  ",CHAR(34),INDEX(SamplingFeatures[Elevation_m],$A1740),CHAR(34),
", ElevationDatumCV:  ",CHAR(34),ElevationDatum,CHAR(34),"}"))</f>
        <v>#REF!</v>
      </c>
      <c r="L1740" t="e">
        <f>IF(INDEX(SamplingFeatures[Sampling Feature Type],$A1740)&lt;&gt;"Site","",
CONCATENATE("  - &amp;SiteID",TEXT(SUMPRODUCT(--($L$3:$L1739&lt;&gt;"")),"0000"),
" {","SamplingFeatureID:  *SamplingFeatureID",TEXT($A1740,"0000"),
", SiteTypeCV:  ",CHAR(34),INDEX(Sites[Site Type],$A1740),CHAR(34),
", Latitude:  ",INDEX(Sites[Latitude],$A1740),
", Longitude:  ",INDEX(Sites[Longitude],$A1740),
", SRSName:  ",CHAR(34),LatLonDatum,CHAR(34),"}"))</f>
        <v>#REF!</v>
      </c>
      <c r="M1740" t="e">
        <f>IF(INDEX(SamplingFeatures[Sampling Feature Type],$A1740)&lt;&gt;"Specimen","",
CONCATENATE("  - &amp;SpecimenID",TEXT(SUMPRODUCT(--($M$3:$M1739&lt;&gt;"")),"0000"),
" {","SamplingFeatureID:  *SamplingFeatureID",TEXT($A1740,"0000"),
", SpecimenTypeCV:  ",CHAR(34),INDEX(Specimens[Specimen Type],$A1740),CHAR(34),
", SpecimenMediumCV:  ",INDEX(Specimens[Specimen Medium],$A1740),
", IsFieldSpecimen:  ",CHAR(34),INDEX(Specimens[Is Field Specimen?],$A1740),CHAR(34),"}"))</f>
        <v>#REF!</v>
      </c>
      <c r="N1740" t="e">
        <f>IF(COUNTA(SpatialOffsets[])=0,"", IF(INDEX(SpatialOffsets[Spatial Offset Type],$A1740)="","",
CONCATENATE("  - &amp;SpatialOffsetID",TEXT($A1740,"0000"),
" {","SpatialOffsetTypeCV:  ",CHAR(34),INDEX(SpatialOffsets[Spatial Offset Type],$A1740),CHAR(34),
", Offset1Value:  ",INDEX(SpatialOffsets[Offset 1 Value],$A1740),
", Offset1UnitID:  ",CHAR(34),INDEX(SpatialOffsets[Offset 1 Unit],$A1740),CHAR(34),
", Offset2Value:  ",INDEX(SpatialOffsets[Offset 2 Value],$A1740),
", Offset2UnitID:  ",CHAR(34),INDEX(SpatialOffsets[Offset 2 Unit],$A1740),CHAR(34),
", Offset3Value:  ",INDEX(SpatialOffsets[Offset 3 Value],$A1740),
", Offset3UnitID:  ",CHAR(34),INDEX(SpatialOffsets[Offset 3 Unit],$A1740),CHAR(34),,"}")))</f>
        <v>#REF!</v>
      </c>
      <c r="O1740" t="e">
        <f>IF(COUNTA(RelatedFeatures[])=0,"", IF(INDEX(RelatedFeatures[First Sampling Feature Code],$A1740)="","",
CONCATENATE("  - &amp;RelationID",TEXT($A1740,"0000"),
" {","SamplingFeatureID:  *SamplingFeatureID",TEXT(MATCH(INDEX(RelatedFeatures[First Sampling Feature Code],$A1740),SamplingFeatures[Feature Code],0),"0000"),
", RelationshipTypeCV:  ",CHAR(34),INDEX(RelatedFeatures[Relationship Type],$A1740),CHAR(34),
", RelatedFeatureID: *SamplingFeatureID",TEXT(MATCH(INDEX(RelatedFeatures[Second Sampling Feature Code],$A1740),SamplingFeatures[Feature Code],0),"0000"),
", SpatialOffsetID:  ",IF(INDEX(RelatedFeatures[Offset Number],$A1740)="","",CONCATENATE("*SpatialOffsetID",TEXT(INDEX(RelatedFeatures[Offset Number],$A1740),"0000"))),"}")))</f>
        <v>#REF!</v>
      </c>
      <c r="P1740" t="e">
        <f>IF(INDEX(Methods[Method Type],$A1740)="","",
CONCATENATE("  - &amp;MethodID",TEXT($A1740,"0000"),
" {","MethodTypeCV:  ",CHAR(34),INDEX(Methods[Method Type],$A1740),CHAR(34),
", MethodCode:  ",CHAR(34),INDEX(Methods[Method Code],$A1740),CHAR(34),
", MethodName:  ",CHAR(34),INDEX(Methods[Method Name],$A1740),CHAR(34),
", MethodDescription:  ",CHAR(34),INDEX(Methods[Method Description],$A1740),CHAR(34),
", MethodLink:  ",CHAR(34),INDEX(Methods[Method Link],$A1740),CHAR(34),
", OrganizationID: *OrganizationID",TEXT(MATCH(INDEX(Methods[Organization Name],$A1740),Organizations[Organization Name],0),"0000"),"}"))</f>
        <v>#REF!</v>
      </c>
      <c r="Q1740" t="e">
        <f>IF(INDEX(Variables[Variable Type],$A1740)="","",
CONCATENATE("  - &amp;VariableID",TEXT($A1740,"0000"),
" {","VariableTypeCV:  ",CHAR(34),INDEX(Variables[Variable Type],$A1740),CHAR(34),
", VariableCode:  ",CHAR(34),INDEX(Variables[Variable Code],$A1740),CHAR(34),
", VariableNameCV:  ",CHAR(34),INDEX(Variables[Variable Name],$A1740),CHAR(34),
", VariableDefinition:  ",CHAR(34),INDEX(Variables[Variable Definition],$A1740),CHAR(34),
", SpecciationCV:  ",CHAR(34),INDEX(Variables[Speciation],$A1740),CHAR(34),
", NoDataValue:  ",CHAR(34),INDEX(Variables[No Data Value],$A1740),CHAR(34),"}"))</f>
        <v>#REF!</v>
      </c>
    </row>
    <row r="1741" spans="1:17" x14ac:dyDescent="0.25">
      <c r="A1741">
        <v>1738</v>
      </c>
      <c r="D1741" t="e">
        <f>IF(INDEX(People[First Name],$A1741)="","",
CONCATENATE("  - &amp;PersonID",TEXT($A1741,"0000"),
" {","PersonFirstName:  ",CHAR(34),INDEX(People[First Name],$A1741),CHAR(34),
", PersonMiddleName:  ",CHAR(34),INDEX(People[Middle Name],$A1741),CHAR(34),
", PersonLastName:  ",CHAR(34),INDEX(People[Last Name],$A1741),CHAR(34),"}"))</f>
        <v>#REF!</v>
      </c>
      <c r="E1741" t="e">
        <f>IF(INDEX(Organizations[Organization Type '[CV']],$A1741)="","",
CONCATENATE("  - &amp;OrganizationID",TEXT($A1741,"0000"),
" {","OrganizationTypeCV:  ",CHAR(34),INDEX(Organizations[Organization Type '[CV']],$A1741),CHAR(34),
", OrganizationCode:  ",CHAR(34),INDEX(Organizations[Organization Code],$A1741),CHAR(34),
", OrganizationName:  ",CHAR(34),INDEX(Organizations[Organization Name],$A1741),CHAR(34),
", OrganizationDescription:  ",CHAR(34),INDEX(Organizations[Organization Description],$A1741),CHAR(34),
", OrganizationLink:  ",CHAR(34),INDEX(Organizations[Organization Link],$A1741),CHAR(34),"}"))</f>
        <v>#REF!</v>
      </c>
      <c r="F1741" t="e">
        <f>IF(INDEX(People[First Name],$A1741)="","",
CONCATENATE("  - &amp;AffiliationID",TEXT($A1741,"0000"),
" {PersonID: *PersonID",TEXT($A1741,"0000"),
", OrganizationID: *OrganizationID",TEXT(MATCH(INDEX(People[Organization Name],$A1741),Organizations[Organization Name],0),"0000"),
", IsPrimaryOrganizationContact: , AffiliationStartDate: , AffiliationEndDate: , PrimaryPhone: ",
", PrimaryEmail: ",CHAR(34),INDEX(People[Primary Email],$A1741),CHAR(34),
", PrimaryAddress: ",CHAR(34),INDEX(People[Primary Address],$A1741),CHAR(34),
", PersonLink: }"))</f>
        <v>#REF!</v>
      </c>
      <c r="H1741" t="e">
        <f>IF(COUNTA(CitationInformation)=0,"",IF(INDEX(AuthorList[Author Name],$A1741)="","",
CONCATENATE("  - &amp;AuthorListID",TEXT($A1741,"0000"),
"  {CitationID: *CitationID0001",
", PersonID: *PersonID",TEXT(MATCH(INDEX(AuthorList[Author Name],$A1741),People[Full Name],0),"0000"),
", AuthorOrder: ",INDEX(AuthorList[Author Number],$A1741),"}")))</f>
        <v>#REF!</v>
      </c>
      <c r="K1741" t="e">
        <f>IF(INDEX(SamplingFeatures[Feature Code],$A1741)="","",
CONCATENATE("  - &amp;SamplingFeatureID",TEXT($A1741,"0000"),
" {","SamplingFeatureUUID:  ",CHAR(34),INDEX(SamplingFeatures[Sampling Feature UUID],$A1741),CHAR(34),
", SamplingFeatureTypeCV:  ",CHAR(34),INDEX(SamplingFeatures[Sampling Feature Type],$A1741),CHAR(34),
", SamplingFeatureCode:  ",CHAR(34),INDEX(SamplingFeatures[Feature Code],$A1741),CHAR(34),
", SamplingFeatureName:  ",CHAR(34),INDEX(SamplingFeatures[Feature Name],$A1741),CHAR(34),
", SamplingFeatureDescription:  ",CHAR(34),INDEX(SamplingFeatures[Feature Description],$A1741),CHAR(34),
", SamplingFeatureGeotypeCV:  ",CHAR(34),INDEX(SamplingFeatures[Feature Geo Type],$A1741),CHAR(34),
", FeatureGeometry:  ",CHAR(34),INDEX(SamplingFeatures[Feature Geometry],$A1741),CHAR(34),
", Elevation_m:  ",CHAR(34),INDEX(SamplingFeatures[Elevation_m],$A1741),CHAR(34),
", ElevationDatumCV:  ",CHAR(34),ElevationDatum,CHAR(34),"}"))</f>
        <v>#REF!</v>
      </c>
      <c r="L1741" t="e">
        <f>IF(INDEX(SamplingFeatures[Sampling Feature Type],$A1741)&lt;&gt;"Site","",
CONCATENATE("  - &amp;SiteID",TEXT(SUMPRODUCT(--($L$3:$L1740&lt;&gt;"")),"0000"),
" {","SamplingFeatureID:  *SamplingFeatureID",TEXT($A1741,"0000"),
", SiteTypeCV:  ",CHAR(34),INDEX(Sites[Site Type],$A1741),CHAR(34),
", Latitude:  ",INDEX(Sites[Latitude],$A1741),
", Longitude:  ",INDEX(Sites[Longitude],$A1741),
", SRSName:  ",CHAR(34),LatLonDatum,CHAR(34),"}"))</f>
        <v>#REF!</v>
      </c>
      <c r="M1741" t="e">
        <f>IF(INDEX(SamplingFeatures[Sampling Feature Type],$A1741)&lt;&gt;"Specimen","",
CONCATENATE("  - &amp;SpecimenID",TEXT(SUMPRODUCT(--($M$3:$M1740&lt;&gt;"")),"0000"),
" {","SamplingFeatureID:  *SamplingFeatureID",TEXT($A1741,"0000"),
", SpecimenTypeCV:  ",CHAR(34),INDEX(Specimens[Specimen Type],$A1741),CHAR(34),
", SpecimenMediumCV:  ",INDEX(Specimens[Specimen Medium],$A1741),
", IsFieldSpecimen:  ",CHAR(34),INDEX(Specimens[Is Field Specimen?],$A1741),CHAR(34),"}"))</f>
        <v>#REF!</v>
      </c>
      <c r="N1741" t="e">
        <f>IF(COUNTA(SpatialOffsets[])=0,"", IF(INDEX(SpatialOffsets[Spatial Offset Type],$A1741)="","",
CONCATENATE("  - &amp;SpatialOffsetID",TEXT($A1741,"0000"),
" {","SpatialOffsetTypeCV:  ",CHAR(34),INDEX(SpatialOffsets[Spatial Offset Type],$A1741),CHAR(34),
", Offset1Value:  ",INDEX(SpatialOffsets[Offset 1 Value],$A1741),
", Offset1UnitID:  ",CHAR(34),INDEX(SpatialOffsets[Offset 1 Unit],$A1741),CHAR(34),
", Offset2Value:  ",INDEX(SpatialOffsets[Offset 2 Value],$A1741),
", Offset2UnitID:  ",CHAR(34),INDEX(SpatialOffsets[Offset 2 Unit],$A1741),CHAR(34),
", Offset3Value:  ",INDEX(SpatialOffsets[Offset 3 Value],$A1741),
", Offset3UnitID:  ",CHAR(34),INDEX(SpatialOffsets[Offset 3 Unit],$A1741),CHAR(34),,"}")))</f>
        <v>#REF!</v>
      </c>
      <c r="O1741" t="e">
        <f>IF(COUNTA(RelatedFeatures[])=0,"", IF(INDEX(RelatedFeatures[First Sampling Feature Code],$A1741)="","",
CONCATENATE("  - &amp;RelationID",TEXT($A1741,"0000"),
" {","SamplingFeatureID:  *SamplingFeatureID",TEXT(MATCH(INDEX(RelatedFeatures[First Sampling Feature Code],$A1741),SamplingFeatures[Feature Code],0),"0000"),
", RelationshipTypeCV:  ",CHAR(34),INDEX(RelatedFeatures[Relationship Type],$A1741),CHAR(34),
", RelatedFeatureID: *SamplingFeatureID",TEXT(MATCH(INDEX(RelatedFeatures[Second Sampling Feature Code],$A1741),SamplingFeatures[Feature Code],0),"0000"),
", SpatialOffsetID:  ",IF(INDEX(RelatedFeatures[Offset Number],$A1741)="","",CONCATENATE("*SpatialOffsetID",TEXT(INDEX(RelatedFeatures[Offset Number],$A1741),"0000"))),"}")))</f>
        <v>#REF!</v>
      </c>
      <c r="P1741" t="e">
        <f>IF(INDEX(Methods[Method Type],$A1741)="","",
CONCATENATE("  - &amp;MethodID",TEXT($A1741,"0000"),
" {","MethodTypeCV:  ",CHAR(34),INDEX(Methods[Method Type],$A1741),CHAR(34),
", MethodCode:  ",CHAR(34),INDEX(Methods[Method Code],$A1741),CHAR(34),
", MethodName:  ",CHAR(34),INDEX(Methods[Method Name],$A1741),CHAR(34),
", MethodDescription:  ",CHAR(34),INDEX(Methods[Method Description],$A1741),CHAR(34),
", MethodLink:  ",CHAR(34),INDEX(Methods[Method Link],$A1741),CHAR(34),
", OrganizationID: *OrganizationID",TEXT(MATCH(INDEX(Methods[Organization Name],$A1741),Organizations[Organization Name],0),"0000"),"}"))</f>
        <v>#REF!</v>
      </c>
      <c r="Q1741" t="e">
        <f>IF(INDEX(Variables[Variable Type],$A1741)="","",
CONCATENATE("  - &amp;VariableID",TEXT($A1741,"0000"),
" {","VariableTypeCV:  ",CHAR(34),INDEX(Variables[Variable Type],$A1741),CHAR(34),
", VariableCode:  ",CHAR(34),INDEX(Variables[Variable Code],$A1741),CHAR(34),
", VariableNameCV:  ",CHAR(34),INDEX(Variables[Variable Name],$A1741),CHAR(34),
", VariableDefinition:  ",CHAR(34),INDEX(Variables[Variable Definition],$A1741),CHAR(34),
", SpecciationCV:  ",CHAR(34),INDEX(Variables[Speciation],$A1741),CHAR(34),
", NoDataValue:  ",CHAR(34),INDEX(Variables[No Data Value],$A1741),CHAR(34),"}"))</f>
        <v>#REF!</v>
      </c>
    </row>
    <row r="1742" spans="1:17" x14ac:dyDescent="0.25">
      <c r="A1742">
        <v>1739</v>
      </c>
      <c r="D1742" t="e">
        <f>IF(INDEX(People[First Name],$A1742)="","",
CONCATENATE("  - &amp;PersonID",TEXT($A1742,"0000"),
" {","PersonFirstName:  ",CHAR(34),INDEX(People[First Name],$A1742),CHAR(34),
", PersonMiddleName:  ",CHAR(34),INDEX(People[Middle Name],$A1742),CHAR(34),
", PersonLastName:  ",CHAR(34),INDEX(People[Last Name],$A1742),CHAR(34),"}"))</f>
        <v>#REF!</v>
      </c>
      <c r="E1742" t="e">
        <f>IF(INDEX(Organizations[Organization Type '[CV']],$A1742)="","",
CONCATENATE("  - &amp;OrganizationID",TEXT($A1742,"0000"),
" {","OrganizationTypeCV:  ",CHAR(34),INDEX(Organizations[Organization Type '[CV']],$A1742),CHAR(34),
", OrganizationCode:  ",CHAR(34),INDEX(Organizations[Organization Code],$A1742),CHAR(34),
", OrganizationName:  ",CHAR(34),INDEX(Organizations[Organization Name],$A1742),CHAR(34),
", OrganizationDescription:  ",CHAR(34),INDEX(Organizations[Organization Description],$A1742),CHAR(34),
", OrganizationLink:  ",CHAR(34),INDEX(Organizations[Organization Link],$A1742),CHAR(34),"}"))</f>
        <v>#REF!</v>
      </c>
      <c r="F1742" t="e">
        <f>IF(INDEX(People[First Name],$A1742)="","",
CONCATENATE("  - &amp;AffiliationID",TEXT($A1742,"0000"),
" {PersonID: *PersonID",TEXT($A1742,"0000"),
", OrganizationID: *OrganizationID",TEXT(MATCH(INDEX(People[Organization Name],$A1742),Organizations[Organization Name],0),"0000"),
", IsPrimaryOrganizationContact: , AffiliationStartDate: , AffiliationEndDate: , PrimaryPhone: ",
", PrimaryEmail: ",CHAR(34),INDEX(People[Primary Email],$A1742),CHAR(34),
", PrimaryAddress: ",CHAR(34),INDEX(People[Primary Address],$A1742),CHAR(34),
", PersonLink: }"))</f>
        <v>#REF!</v>
      </c>
      <c r="H1742" t="e">
        <f>IF(COUNTA(CitationInformation)=0,"",IF(INDEX(AuthorList[Author Name],$A1742)="","",
CONCATENATE("  - &amp;AuthorListID",TEXT($A1742,"0000"),
"  {CitationID: *CitationID0001",
", PersonID: *PersonID",TEXT(MATCH(INDEX(AuthorList[Author Name],$A1742),People[Full Name],0),"0000"),
", AuthorOrder: ",INDEX(AuthorList[Author Number],$A1742),"}")))</f>
        <v>#REF!</v>
      </c>
      <c r="K1742" t="e">
        <f>IF(INDEX(SamplingFeatures[Feature Code],$A1742)="","",
CONCATENATE("  - &amp;SamplingFeatureID",TEXT($A1742,"0000"),
" {","SamplingFeatureUUID:  ",CHAR(34),INDEX(SamplingFeatures[Sampling Feature UUID],$A1742),CHAR(34),
", SamplingFeatureTypeCV:  ",CHAR(34),INDEX(SamplingFeatures[Sampling Feature Type],$A1742),CHAR(34),
", SamplingFeatureCode:  ",CHAR(34),INDEX(SamplingFeatures[Feature Code],$A1742),CHAR(34),
", SamplingFeatureName:  ",CHAR(34),INDEX(SamplingFeatures[Feature Name],$A1742),CHAR(34),
", SamplingFeatureDescription:  ",CHAR(34),INDEX(SamplingFeatures[Feature Description],$A1742),CHAR(34),
", SamplingFeatureGeotypeCV:  ",CHAR(34),INDEX(SamplingFeatures[Feature Geo Type],$A1742),CHAR(34),
", FeatureGeometry:  ",CHAR(34),INDEX(SamplingFeatures[Feature Geometry],$A1742),CHAR(34),
", Elevation_m:  ",CHAR(34),INDEX(SamplingFeatures[Elevation_m],$A1742),CHAR(34),
", ElevationDatumCV:  ",CHAR(34),ElevationDatum,CHAR(34),"}"))</f>
        <v>#REF!</v>
      </c>
      <c r="L1742" t="e">
        <f>IF(INDEX(SamplingFeatures[Sampling Feature Type],$A1742)&lt;&gt;"Site","",
CONCATENATE("  - &amp;SiteID",TEXT(SUMPRODUCT(--($L$3:$L1741&lt;&gt;"")),"0000"),
" {","SamplingFeatureID:  *SamplingFeatureID",TEXT($A1742,"0000"),
", SiteTypeCV:  ",CHAR(34),INDEX(Sites[Site Type],$A1742),CHAR(34),
", Latitude:  ",INDEX(Sites[Latitude],$A1742),
", Longitude:  ",INDEX(Sites[Longitude],$A1742),
", SRSName:  ",CHAR(34),LatLonDatum,CHAR(34),"}"))</f>
        <v>#REF!</v>
      </c>
      <c r="M1742" t="e">
        <f>IF(INDEX(SamplingFeatures[Sampling Feature Type],$A1742)&lt;&gt;"Specimen","",
CONCATENATE("  - &amp;SpecimenID",TEXT(SUMPRODUCT(--($M$3:$M1741&lt;&gt;"")),"0000"),
" {","SamplingFeatureID:  *SamplingFeatureID",TEXT($A1742,"0000"),
", SpecimenTypeCV:  ",CHAR(34),INDEX(Specimens[Specimen Type],$A1742),CHAR(34),
", SpecimenMediumCV:  ",INDEX(Specimens[Specimen Medium],$A1742),
", IsFieldSpecimen:  ",CHAR(34),INDEX(Specimens[Is Field Specimen?],$A1742),CHAR(34),"}"))</f>
        <v>#REF!</v>
      </c>
      <c r="N1742" t="e">
        <f>IF(COUNTA(SpatialOffsets[])=0,"", IF(INDEX(SpatialOffsets[Spatial Offset Type],$A1742)="","",
CONCATENATE("  - &amp;SpatialOffsetID",TEXT($A1742,"0000"),
" {","SpatialOffsetTypeCV:  ",CHAR(34),INDEX(SpatialOffsets[Spatial Offset Type],$A1742),CHAR(34),
", Offset1Value:  ",INDEX(SpatialOffsets[Offset 1 Value],$A1742),
", Offset1UnitID:  ",CHAR(34),INDEX(SpatialOffsets[Offset 1 Unit],$A1742),CHAR(34),
", Offset2Value:  ",INDEX(SpatialOffsets[Offset 2 Value],$A1742),
", Offset2UnitID:  ",CHAR(34),INDEX(SpatialOffsets[Offset 2 Unit],$A1742),CHAR(34),
", Offset3Value:  ",INDEX(SpatialOffsets[Offset 3 Value],$A1742),
", Offset3UnitID:  ",CHAR(34),INDEX(SpatialOffsets[Offset 3 Unit],$A1742),CHAR(34),,"}")))</f>
        <v>#REF!</v>
      </c>
      <c r="O1742" t="e">
        <f>IF(COUNTA(RelatedFeatures[])=0,"", IF(INDEX(RelatedFeatures[First Sampling Feature Code],$A1742)="","",
CONCATENATE("  - &amp;RelationID",TEXT($A1742,"0000"),
" {","SamplingFeatureID:  *SamplingFeatureID",TEXT(MATCH(INDEX(RelatedFeatures[First Sampling Feature Code],$A1742),SamplingFeatures[Feature Code],0),"0000"),
", RelationshipTypeCV:  ",CHAR(34),INDEX(RelatedFeatures[Relationship Type],$A1742),CHAR(34),
", RelatedFeatureID: *SamplingFeatureID",TEXT(MATCH(INDEX(RelatedFeatures[Second Sampling Feature Code],$A1742),SamplingFeatures[Feature Code],0),"0000"),
", SpatialOffsetID:  ",IF(INDEX(RelatedFeatures[Offset Number],$A1742)="","",CONCATENATE("*SpatialOffsetID",TEXT(INDEX(RelatedFeatures[Offset Number],$A1742),"0000"))),"}")))</f>
        <v>#REF!</v>
      </c>
      <c r="P1742" t="e">
        <f>IF(INDEX(Methods[Method Type],$A1742)="","",
CONCATENATE("  - &amp;MethodID",TEXT($A1742,"0000"),
" {","MethodTypeCV:  ",CHAR(34),INDEX(Methods[Method Type],$A1742),CHAR(34),
", MethodCode:  ",CHAR(34),INDEX(Methods[Method Code],$A1742),CHAR(34),
", MethodName:  ",CHAR(34),INDEX(Methods[Method Name],$A1742),CHAR(34),
", MethodDescription:  ",CHAR(34),INDEX(Methods[Method Description],$A1742),CHAR(34),
", MethodLink:  ",CHAR(34),INDEX(Methods[Method Link],$A1742),CHAR(34),
", OrganizationID: *OrganizationID",TEXT(MATCH(INDEX(Methods[Organization Name],$A1742),Organizations[Organization Name],0),"0000"),"}"))</f>
        <v>#REF!</v>
      </c>
      <c r="Q1742" t="e">
        <f>IF(INDEX(Variables[Variable Type],$A1742)="","",
CONCATENATE("  - &amp;VariableID",TEXT($A1742,"0000"),
" {","VariableTypeCV:  ",CHAR(34),INDEX(Variables[Variable Type],$A1742),CHAR(34),
", VariableCode:  ",CHAR(34),INDEX(Variables[Variable Code],$A1742),CHAR(34),
", VariableNameCV:  ",CHAR(34),INDEX(Variables[Variable Name],$A1742),CHAR(34),
", VariableDefinition:  ",CHAR(34),INDEX(Variables[Variable Definition],$A1742),CHAR(34),
", SpecciationCV:  ",CHAR(34),INDEX(Variables[Speciation],$A1742),CHAR(34),
", NoDataValue:  ",CHAR(34),INDEX(Variables[No Data Value],$A1742),CHAR(34),"}"))</f>
        <v>#REF!</v>
      </c>
    </row>
    <row r="1743" spans="1:17" x14ac:dyDescent="0.25">
      <c r="A1743">
        <v>1740</v>
      </c>
      <c r="D1743" t="e">
        <f>IF(INDEX(People[First Name],$A1743)="","",
CONCATENATE("  - &amp;PersonID",TEXT($A1743,"0000"),
" {","PersonFirstName:  ",CHAR(34),INDEX(People[First Name],$A1743),CHAR(34),
", PersonMiddleName:  ",CHAR(34),INDEX(People[Middle Name],$A1743),CHAR(34),
", PersonLastName:  ",CHAR(34),INDEX(People[Last Name],$A1743),CHAR(34),"}"))</f>
        <v>#REF!</v>
      </c>
      <c r="E1743" t="e">
        <f>IF(INDEX(Organizations[Organization Type '[CV']],$A1743)="","",
CONCATENATE("  - &amp;OrganizationID",TEXT($A1743,"0000"),
" {","OrganizationTypeCV:  ",CHAR(34),INDEX(Organizations[Organization Type '[CV']],$A1743),CHAR(34),
", OrganizationCode:  ",CHAR(34),INDEX(Organizations[Organization Code],$A1743),CHAR(34),
", OrganizationName:  ",CHAR(34),INDEX(Organizations[Organization Name],$A1743),CHAR(34),
", OrganizationDescription:  ",CHAR(34),INDEX(Organizations[Organization Description],$A1743),CHAR(34),
", OrganizationLink:  ",CHAR(34),INDEX(Organizations[Organization Link],$A1743),CHAR(34),"}"))</f>
        <v>#REF!</v>
      </c>
      <c r="F1743" t="e">
        <f>IF(INDEX(People[First Name],$A1743)="","",
CONCATENATE("  - &amp;AffiliationID",TEXT($A1743,"0000"),
" {PersonID: *PersonID",TEXT($A1743,"0000"),
", OrganizationID: *OrganizationID",TEXT(MATCH(INDEX(People[Organization Name],$A1743),Organizations[Organization Name],0),"0000"),
", IsPrimaryOrganizationContact: , AffiliationStartDate: , AffiliationEndDate: , PrimaryPhone: ",
", PrimaryEmail: ",CHAR(34),INDEX(People[Primary Email],$A1743),CHAR(34),
", PrimaryAddress: ",CHAR(34),INDEX(People[Primary Address],$A1743),CHAR(34),
", PersonLink: }"))</f>
        <v>#REF!</v>
      </c>
      <c r="H1743" t="e">
        <f>IF(COUNTA(CitationInformation)=0,"",IF(INDEX(AuthorList[Author Name],$A1743)="","",
CONCATENATE("  - &amp;AuthorListID",TEXT($A1743,"0000"),
"  {CitationID: *CitationID0001",
", PersonID: *PersonID",TEXT(MATCH(INDEX(AuthorList[Author Name],$A1743),People[Full Name],0),"0000"),
", AuthorOrder: ",INDEX(AuthorList[Author Number],$A1743),"}")))</f>
        <v>#REF!</v>
      </c>
      <c r="K1743" t="e">
        <f>IF(INDEX(SamplingFeatures[Feature Code],$A1743)="","",
CONCATENATE("  - &amp;SamplingFeatureID",TEXT($A1743,"0000"),
" {","SamplingFeatureUUID:  ",CHAR(34),INDEX(SamplingFeatures[Sampling Feature UUID],$A1743),CHAR(34),
", SamplingFeatureTypeCV:  ",CHAR(34),INDEX(SamplingFeatures[Sampling Feature Type],$A1743),CHAR(34),
", SamplingFeatureCode:  ",CHAR(34),INDEX(SamplingFeatures[Feature Code],$A1743),CHAR(34),
", SamplingFeatureName:  ",CHAR(34),INDEX(SamplingFeatures[Feature Name],$A1743),CHAR(34),
", SamplingFeatureDescription:  ",CHAR(34),INDEX(SamplingFeatures[Feature Description],$A1743),CHAR(34),
", SamplingFeatureGeotypeCV:  ",CHAR(34),INDEX(SamplingFeatures[Feature Geo Type],$A1743),CHAR(34),
", FeatureGeometry:  ",CHAR(34),INDEX(SamplingFeatures[Feature Geometry],$A1743),CHAR(34),
", Elevation_m:  ",CHAR(34),INDEX(SamplingFeatures[Elevation_m],$A1743),CHAR(34),
", ElevationDatumCV:  ",CHAR(34),ElevationDatum,CHAR(34),"}"))</f>
        <v>#REF!</v>
      </c>
      <c r="L1743" t="e">
        <f>IF(INDEX(SamplingFeatures[Sampling Feature Type],$A1743)&lt;&gt;"Site","",
CONCATENATE("  - &amp;SiteID",TEXT(SUMPRODUCT(--($L$3:$L1742&lt;&gt;"")),"0000"),
" {","SamplingFeatureID:  *SamplingFeatureID",TEXT($A1743,"0000"),
", SiteTypeCV:  ",CHAR(34),INDEX(Sites[Site Type],$A1743),CHAR(34),
", Latitude:  ",INDEX(Sites[Latitude],$A1743),
", Longitude:  ",INDEX(Sites[Longitude],$A1743),
", SRSName:  ",CHAR(34),LatLonDatum,CHAR(34),"}"))</f>
        <v>#REF!</v>
      </c>
      <c r="M1743" t="e">
        <f>IF(INDEX(SamplingFeatures[Sampling Feature Type],$A1743)&lt;&gt;"Specimen","",
CONCATENATE("  - &amp;SpecimenID",TEXT(SUMPRODUCT(--($M$3:$M1742&lt;&gt;"")),"0000"),
" {","SamplingFeatureID:  *SamplingFeatureID",TEXT($A1743,"0000"),
", SpecimenTypeCV:  ",CHAR(34),INDEX(Specimens[Specimen Type],$A1743),CHAR(34),
", SpecimenMediumCV:  ",INDEX(Specimens[Specimen Medium],$A1743),
", IsFieldSpecimen:  ",CHAR(34),INDEX(Specimens[Is Field Specimen?],$A1743),CHAR(34),"}"))</f>
        <v>#REF!</v>
      </c>
      <c r="N1743" t="e">
        <f>IF(COUNTA(SpatialOffsets[])=0,"", IF(INDEX(SpatialOffsets[Spatial Offset Type],$A1743)="","",
CONCATENATE("  - &amp;SpatialOffsetID",TEXT($A1743,"0000"),
" {","SpatialOffsetTypeCV:  ",CHAR(34),INDEX(SpatialOffsets[Spatial Offset Type],$A1743),CHAR(34),
", Offset1Value:  ",INDEX(SpatialOffsets[Offset 1 Value],$A1743),
", Offset1UnitID:  ",CHAR(34),INDEX(SpatialOffsets[Offset 1 Unit],$A1743),CHAR(34),
", Offset2Value:  ",INDEX(SpatialOffsets[Offset 2 Value],$A1743),
", Offset2UnitID:  ",CHAR(34),INDEX(SpatialOffsets[Offset 2 Unit],$A1743),CHAR(34),
", Offset3Value:  ",INDEX(SpatialOffsets[Offset 3 Value],$A1743),
", Offset3UnitID:  ",CHAR(34),INDEX(SpatialOffsets[Offset 3 Unit],$A1743),CHAR(34),,"}")))</f>
        <v>#REF!</v>
      </c>
      <c r="O1743" t="e">
        <f>IF(COUNTA(RelatedFeatures[])=0,"", IF(INDEX(RelatedFeatures[First Sampling Feature Code],$A1743)="","",
CONCATENATE("  - &amp;RelationID",TEXT($A1743,"0000"),
" {","SamplingFeatureID:  *SamplingFeatureID",TEXT(MATCH(INDEX(RelatedFeatures[First Sampling Feature Code],$A1743),SamplingFeatures[Feature Code],0),"0000"),
", RelationshipTypeCV:  ",CHAR(34),INDEX(RelatedFeatures[Relationship Type],$A1743),CHAR(34),
", RelatedFeatureID: *SamplingFeatureID",TEXT(MATCH(INDEX(RelatedFeatures[Second Sampling Feature Code],$A1743),SamplingFeatures[Feature Code],0),"0000"),
", SpatialOffsetID:  ",IF(INDEX(RelatedFeatures[Offset Number],$A1743)="","",CONCATENATE("*SpatialOffsetID",TEXT(INDEX(RelatedFeatures[Offset Number],$A1743),"0000"))),"}")))</f>
        <v>#REF!</v>
      </c>
      <c r="P1743" t="e">
        <f>IF(INDEX(Methods[Method Type],$A1743)="","",
CONCATENATE("  - &amp;MethodID",TEXT($A1743,"0000"),
" {","MethodTypeCV:  ",CHAR(34),INDEX(Methods[Method Type],$A1743),CHAR(34),
", MethodCode:  ",CHAR(34),INDEX(Methods[Method Code],$A1743),CHAR(34),
", MethodName:  ",CHAR(34),INDEX(Methods[Method Name],$A1743),CHAR(34),
", MethodDescription:  ",CHAR(34),INDEX(Methods[Method Description],$A1743),CHAR(34),
", MethodLink:  ",CHAR(34),INDEX(Methods[Method Link],$A1743),CHAR(34),
", OrganizationID: *OrganizationID",TEXT(MATCH(INDEX(Methods[Organization Name],$A1743),Organizations[Organization Name],0),"0000"),"}"))</f>
        <v>#REF!</v>
      </c>
      <c r="Q1743" t="e">
        <f>IF(INDEX(Variables[Variable Type],$A1743)="","",
CONCATENATE("  - &amp;VariableID",TEXT($A1743,"0000"),
" {","VariableTypeCV:  ",CHAR(34),INDEX(Variables[Variable Type],$A1743),CHAR(34),
", VariableCode:  ",CHAR(34),INDEX(Variables[Variable Code],$A1743),CHAR(34),
", VariableNameCV:  ",CHAR(34),INDEX(Variables[Variable Name],$A1743),CHAR(34),
", VariableDefinition:  ",CHAR(34),INDEX(Variables[Variable Definition],$A1743),CHAR(34),
", SpecciationCV:  ",CHAR(34),INDEX(Variables[Speciation],$A1743),CHAR(34),
", NoDataValue:  ",CHAR(34),INDEX(Variables[No Data Value],$A1743),CHAR(34),"}"))</f>
        <v>#REF!</v>
      </c>
    </row>
    <row r="1744" spans="1:17" x14ac:dyDescent="0.25">
      <c r="A1744">
        <v>1741</v>
      </c>
      <c r="D1744" t="e">
        <f>IF(INDEX(People[First Name],$A1744)="","",
CONCATENATE("  - &amp;PersonID",TEXT($A1744,"0000"),
" {","PersonFirstName:  ",CHAR(34),INDEX(People[First Name],$A1744),CHAR(34),
", PersonMiddleName:  ",CHAR(34),INDEX(People[Middle Name],$A1744),CHAR(34),
", PersonLastName:  ",CHAR(34),INDEX(People[Last Name],$A1744),CHAR(34),"}"))</f>
        <v>#REF!</v>
      </c>
      <c r="E1744" t="e">
        <f>IF(INDEX(Organizations[Organization Type '[CV']],$A1744)="","",
CONCATENATE("  - &amp;OrganizationID",TEXT($A1744,"0000"),
" {","OrganizationTypeCV:  ",CHAR(34),INDEX(Organizations[Organization Type '[CV']],$A1744),CHAR(34),
", OrganizationCode:  ",CHAR(34),INDEX(Organizations[Organization Code],$A1744),CHAR(34),
", OrganizationName:  ",CHAR(34),INDEX(Organizations[Organization Name],$A1744),CHAR(34),
", OrganizationDescription:  ",CHAR(34),INDEX(Organizations[Organization Description],$A1744),CHAR(34),
", OrganizationLink:  ",CHAR(34),INDEX(Organizations[Organization Link],$A1744),CHAR(34),"}"))</f>
        <v>#REF!</v>
      </c>
      <c r="F1744" t="e">
        <f>IF(INDEX(People[First Name],$A1744)="","",
CONCATENATE("  - &amp;AffiliationID",TEXT($A1744,"0000"),
" {PersonID: *PersonID",TEXT($A1744,"0000"),
", OrganizationID: *OrganizationID",TEXT(MATCH(INDEX(People[Organization Name],$A1744),Organizations[Organization Name],0),"0000"),
", IsPrimaryOrganizationContact: , AffiliationStartDate: , AffiliationEndDate: , PrimaryPhone: ",
", PrimaryEmail: ",CHAR(34),INDEX(People[Primary Email],$A1744),CHAR(34),
", PrimaryAddress: ",CHAR(34),INDEX(People[Primary Address],$A1744),CHAR(34),
", PersonLink: }"))</f>
        <v>#REF!</v>
      </c>
      <c r="H1744" t="e">
        <f>IF(COUNTA(CitationInformation)=0,"",IF(INDEX(AuthorList[Author Name],$A1744)="","",
CONCATENATE("  - &amp;AuthorListID",TEXT($A1744,"0000"),
"  {CitationID: *CitationID0001",
", PersonID: *PersonID",TEXT(MATCH(INDEX(AuthorList[Author Name],$A1744),People[Full Name],0),"0000"),
", AuthorOrder: ",INDEX(AuthorList[Author Number],$A1744),"}")))</f>
        <v>#REF!</v>
      </c>
      <c r="K1744" t="e">
        <f>IF(INDEX(SamplingFeatures[Feature Code],$A1744)="","",
CONCATENATE("  - &amp;SamplingFeatureID",TEXT($A1744,"0000"),
" {","SamplingFeatureUUID:  ",CHAR(34),INDEX(SamplingFeatures[Sampling Feature UUID],$A1744),CHAR(34),
", SamplingFeatureTypeCV:  ",CHAR(34),INDEX(SamplingFeatures[Sampling Feature Type],$A1744),CHAR(34),
", SamplingFeatureCode:  ",CHAR(34),INDEX(SamplingFeatures[Feature Code],$A1744),CHAR(34),
", SamplingFeatureName:  ",CHAR(34),INDEX(SamplingFeatures[Feature Name],$A1744),CHAR(34),
", SamplingFeatureDescription:  ",CHAR(34),INDEX(SamplingFeatures[Feature Description],$A1744),CHAR(34),
", SamplingFeatureGeotypeCV:  ",CHAR(34),INDEX(SamplingFeatures[Feature Geo Type],$A1744),CHAR(34),
", FeatureGeometry:  ",CHAR(34),INDEX(SamplingFeatures[Feature Geometry],$A1744),CHAR(34),
", Elevation_m:  ",CHAR(34),INDEX(SamplingFeatures[Elevation_m],$A1744),CHAR(34),
", ElevationDatumCV:  ",CHAR(34),ElevationDatum,CHAR(34),"}"))</f>
        <v>#REF!</v>
      </c>
      <c r="L1744" t="e">
        <f>IF(INDEX(SamplingFeatures[Sampling Feature Type],$A1744)&lt;&gt;"Site","",
CONCATENATE("  - &amp;SiteID",TEXT(SUMPRODUCT(--($L$3:$L1743&lt;&gt;"")),"0000"),
" {","SamplingFeatureID:  *SamplingFeatureID",TEXT($A1744,"0000"),
", SiteTypeCV:  ",CHAR(34),INDEX(Sites[Site Type],$A1744),CHAR(34),
", Latitude:  ",INDEX(Sites[Latitude],$A1744),
", Longitude:  ",INDEX(Sites[Longitude],$A1744),
", SRSName:  ",CHAR(34),LatLonDatum,CHAR(34),"}"))</f>
        <v>#REF!</v>
      </c>
      <c r="M1744" t="e">
        <f>IF(INDEX(SamplingFeatures[Sampling Feature Type],$A1744)&lt;&gt;"Specimen","",
CONCATENATE("  - &amp;SpecimenID",TEXT(SUMPRODUCT(--($M$3:$M1743&lt;&gt;"")),"0000"),
" {","SamplingFeatureID:  *SamplingFeatureID",TEXT($A1744,"0000"),
", SpecimenTypeCV:  ",CHAR(34),INDEX(Specimens[Specimen Type],$A1744),CHAR(34),
", SpecimenMediumCV:  ",INDEX(Specimens[Specimen Medium],$A1744),
", IsFieldSpecimen:  ",CHAR(34),INDEX(Specimens[Is Field Specimen?],$A1744),CHAR(34),"}"))</f>
        <v>#REF!</v>
      </c>
      <c r="N1744" t="e">
        <f>IF(COUNTA(SpatialOffsets[])=0,"", IF(INDEX(SpatialOffsets[Spatial Offset Type],$A1744)="","",
CONCATENATE("  - &amp;SpatialOffsetID",TEXT($A1744,"0000"),
" {","SpatialOffsetTypeCV:  ",CHAR(34),INDEX(SpatialOffsets[Spatial Offset Type],$A1744),CHAR(34),
", Offset1Value:  ",INDEX(SpatialOffsets[Offset 1 Value],$A1744),
", Offset1UnitID:  ",CHAR(34),INDEX(SpatialOffsets[Offset 1 Unit],$A1744),CHAR(34),
", Offset2Value:  ",INDEX(SpatialOffsets[Offset 2 Value],$A1744),
", Offset2UnitID:  ",CHAR(34),INDEX(SpatialOffsets[Offset 2 Unit],$A1744),CHAR(34),
", Offset3Value:  ",INDEX(SpatialOffsets[Offset 3 Value],$A1744),
", Offset3UnitID:  ",CHAR(34),INDEX(SpatialOffsets[Offset 3 Unit],$A1744),CHAR(34),,"}")))</f>
        <v>#REF!</v>
      </c>
      <c r="O1744" t="e">
        <f>IF(COUNTA(RelatedFeatures[])=0,"", IF(INDEX(RelatedFeatures[First Sampling Feature Code],$A1744)="","",
CONCATENATE("  - &amp;RelationID",TEXT($A1744,"0000"),
" {","SamplingFeatureID:  *SamplingFeatureID",TEXT(MATCH(INDEX(RelatedFeatures[First Sampling Feature Code],$A1744),SamplingFeatures[Feature Code],0),"0000"),
", RelationshipTypeCV:  ",CHAR(34),INDEX(RelatedFeatures[Relationship Type],$A1744),CHAR(34),
", RelatedFeatureID: *SamplingFeatureID",TEXT(MATCH(INDEX(RelatedFeatures[Second Sampling Feature Code],$A1744),SamplingFeatures[Feature Code],0),"0000"),
", SpatialOffsetID:  ",IF(INDEX(RelatedFeatures[Offset Number],$A1744)="","",CONCATENATE("*SpatialOffsetID",TEXT(INDEX(RelatedFeatures[Offset Number],$A1744),"0000"))),"}")))</f>
        <v>#REF!</v>
      </c>
      <c r="P1744" t="e">
        <f>IF(INDEX(Methods[Method Type],$A1744)="","",
CONCATENATE("  - &amp;MethodID",TEXT($A1744,"0000"),
" {","MethodTypeCV:  ",CHAR(34),INDEX(Methods[Method Type],$A1744),CHAR(34),
", MethodCode:  ",CHAR(34),INDEX(Methods[Method Code],$A1744),CHAR(34),
", MethodName:  ",CHAR(34),INDEX(Methods[Method Name],$A1744),CHAR(34),
", MethodDescription:  ",CHAR(34),INDEX(Methods[Method Description],$A1744),CHAR(34),
", MethodLink:  ",CHAR(34),INDEX(Methods[Method Link],$A1744),CHAR(34),
", OrganizationID: *OrganizationID",TEXT(MATCH(INDEX(Methods[Organization Name],$A1744),Organizations[Organization Name],0),"0000"),"}"))</f>
        <v>#REF!</v>
      </c>
      <c r="Q1744" t="e">
        <f>IF(INDEX(Variables[Variable Type],$A1744)="","",
CONCATENATE("  - &amp;VariableID",TEXT($A1744,"0000"),
" {","VariableTypeCV:  ",CHAR(34),INDEX(Variables[Variable Type],$A1744),CHAR(34),
", VariableCode:  ",CHAR(34),INDEX(Variables[Variable Code],$A1744),CHAR(34),
", VariableNameCV:  ",CHAR(34),INDEX(Variables[Variable Name],$A1744),CHAR(34),
", VariableDefinition:  ",CHAR(34),INDEX(Variables[Variable Definition],$A1744),CHAR(34),
", SpecciationCV:  ",CHAR(34),INDEX(Variables[Speciation],$A1744),CHAR(34),
", NoDataValue:  ",CHAR(34),INDEX(Variables[No Data Value],$A1744),CHAR(34),"}"))</f>
        <v>#REF!</v>
      </c>
    </row>
    <row r="1745" spans="1:17" x14ac:dyDescent="0.25">
      <c r="A1745">
        <v>1742</v>
      </c>
      <c r="D1745" t="e">
        <f>IF(INDEX(People[First Name],$A1745)="","",
CONCATENATE("  - &amp;PersonID",TEXT($A1745,"0000"),
" {","PersonFirstName:  ",CHAR(34),INDEX(People[First Name],$A1745),CHAR(34),
", PersonMiddleName:  ",CHAR(34),INDEX(People[Middle Name],$A1745),CHAR(34),
", PersonLastName:  ",CHAR(34),INDEX(People[Last Name],$A1745),CHAR(34),"}"))</f>
        <v>#REF!</v>
      </c>
      <c r="E1745" t="e">
        <f>IF(INDEX(Organizations[Organization Type '[CV']],$A1745)="","",
CONCATENATE("  - &amp;OrganizationID",TEXT($A1745,"0000"),
" {","OrganizationTypeCV:  ",CHAR(34),INDEX(Organizations[Organization Type '[CV']],$A1745),CHAR(34),
", OrganizationCode:  ",CHAR(34),INDEX(Organizations[Organization Code],$A1745),CHAR(34),
", OrganizationName:  ",CHAR(34),INDEX(Organizations[Organization Name],$A1745),CHAR(34),
", OrganizationDescription:  ",CHAR(34),INDEX(Organizations[Organization Description],$A1745),CHAR(34),
", OrganizationLink:  ",CHAR(34),INDEX(Organizations[Organization Link],$A1745),CHAR(34),"}"))</f>
        <v>#REF!</v>
      </c>
      <c r="F1745" t="e">
        <f>IF(INDEX(People[First Name],$A1745)="","",
CONCATENATE("  - &amp;AffiliationID",TEXT($A1745,"0000"),
" {PersonID: *PersonID",TEXT($A1745,"0000"),
", OrganizationID: *OrganizationID",TEXT(MATCH(INDEX(People[Organization Name],$A1745),Organizations[Organization Name],0),"0000"),
", IsPrimaryOrganizationContact: , AffiliationStartDate: , AffiliationEndDate: , PrimaryPhone: ",
", PrimaryEmail: ",CHAR(34),INDEX(People[Primary Email],$A1745),CHAR(34),
", PrimaryAddress: ",CHAR(34),INDEX(People[Primary Address],$A1745),CHAR(34),
", PersonLink: }"))</f>
        <v>#REF!</v>
      </c>
      <c r="H1745" t="e">
        <f>IF(COUNTA(CitationInformation)=0,"",IF(INDEX(AuthorList[Author Name],$A1745)="","",
CONCATENATE("  - &amp;AuthorListID",TEXT($A1745,"0000"),
"  {CitationID: *CitationID0001",
", PersonID: *PersonID",TEXT(MATCH(INDEX(AuthorList[Author Name],$A1745),People[Full Name],0),"0000"),
", AuthorOrder: ",INDEX(AuthorList[Author Number],$A1745),"}")))</f>
        <v>#REF!</v>
      </c>
      <c r="K1745" t="e">
        <f>IF(INDEX(SamplingFeatures[Feature Code],$A1745)="","",
CONCATENATE("  - &amp;SamplingFeatureID",TEXT($A1745,"0000"),
" {","SamplingFeatureUUID:  ",CHAR(34),INDEX(SamplingFeatures[Sampling Feature UUID],$A1745),CHAR(34),
", SamplingFeatureTypeCV:  ",CHAR(34),INDEX(SamplingFeatures[Sampling Feature Type],$A1745),CHAR(34),
", SamplingFeatureCode:  ",CHAR(34),INDEX(SamplingFeatures[Feature Code],$A1745),CHAR(34),
", SamplingFeatureName:  ",CHAR(34),INDEX(SamplingFeatures[Feature Name],$A1745),CHAR(34),
", SamplingFeatureDescription:  ",CHAR(34),INDEX(SamplingFeatures[Feature Description],$A1745),CHAR(34),
", SamplingFeatureGeotypeCV:  ",CHAR(34),INDEX(SamplingFeatures[Feature Geo Type],$A1745),CHAR(34),
", FeatureGeometry:  ",CHAR(34),INDEX(SamplingFeatures[Feature Geometry],$A1745),CHAR(34),
", Elevation_m:  ",CHAR(34),INDEX(SamplingFeatures[Elevation_m],$A1745),CHAR(34),
", ElevationDatumCV:  ",CHAR(34),ElevationDatum,CHAR(34),"}"))</f>
        <v>#REF!</v>
      </c>
      <c r="L1745" t="e">
        <f>IF(INDEX(SamplingFeatures[Sampling Feature Type],$A1745)&lt;&gt;"Site","",
CONCATENATE("  - &amp;SiteID",TEXT(SUMPRODUCT(--($L$3:$L1744&lt;&gt;"")),"0000"),
" {","SamplingFeatureID:  *SamplingFeatureID",TEXT($A1745,"0000"),
", SiteTypeCV:  ",CHAR(34),INDEX(Sites[Site Type],$A1745),CHAR(34),
", Latitude:  ",INDEX(Sites[Latitude],$A1745),
", Longitude:  ",INDEX(Sites[Longitude],$A1745),
", SRSName:  ",CHAR(34),LatLonDatum,CHAR(34),"}"))</f>
        <v>#REF!</v>
      </c>
      <c r="M1745" t="e">
        <f>IF(INDEX(SamplingFeatures[Sampling Feature Type],$A1745)&lt;&gt;"Specimen","",
CONCATENATE("  - &amp;SpecimenID",TEXT(SUMPRODUCT(--($M$3:$M1744&lt;&gt;"")),"0000"),
" {","SamplingFeatureID:  *SamplingFeatureID",TEXT($A1745,"0000"),
", SpecimenTypeCV:  ",CHAR(34),INDEX(Specimens[Specimen Type],$A1745),CHAR(34),
", SpecimenMediumCV:  ",INDEX(Specimens[Specimen Medium],$A1745),
", IsFieldSpecimen:  ",CHAR(34),INDEX(Specimens[Is Field Specimen?],$A1745),CHAR(34),"}"))</f>
        <v>#REF!</v>
      </c>
      <c r="N1745" t="e">
        <f>IF(COUNTA(SpatialOffsets[])=0,"", IF(INDEX(SpatialOffsets[Spatial Offset Type],$A1745)="","",
CONCATENATE("  - &amp;SpatialOffsetID",TEXT($A1745,"0000"),
" {","SpatialOffsetTypeCV:  ",CHAR(34),INDEX(SpatialOffsets[Spatial Offset Type],$A1745),CHAR(34),
", Offset1Value:  ",INDEX(SpatialOffsets[Offset 1 Value],$A1745),
", Offset1UnitID:  ",CHAR(34),INDEX(SpatialOffsets[Offset 1 Unit],$A1745),CHAR(34),
", Offset2Value:  ",INDEX(SpatialOffsets[Offset 2 Value],$A1745),
", Offset2UnitID:  ",CHAR(34),INDEX(SpatialOffsets[Offset 2 Unit],$A1745),CHAR(34),
", Offset3Value:  ",INDEX(SpatialOffsets[Offset 3 Value],$A1745),
", Offset3UnitID:  ",CHAR(34),INDEX(SpatialOffsets[Offset 3 Unit],$A1745),CHAR(34),,"}")))</f>
        <v>#REF!</v>
      </c>
      <c r="O1745" t="e">
        <f>IF(COUNTA(RelatedFeatures[])=0,"", IF(INDEX(RelatedFeatures[First Sampling Feature Code],$A1745)="","",
CONCATENATE("  - &amp;RelationID",TEXT($A1745,"0000"),
" {","SamplingFeatureID:  *SamplingFeatureID",TEXT(MATCH(INDEX(RelatedFeatures[First Sampling Feature Code],$A1745),SamplingFeatures[Feature Code],0),"0000"),
", RelationshipTypeCV:  ",CHAR(34),INDEX(RelatedFeatures[Relationship Type],$A1745),CHAR(34),
", RelatedFeatureID: *SamplingFeatureID",TEXT(MATCH(INDEX(RelatedFeatures[Second Sampling Feature Code],$A1745),SamplingFeatures[Feature Code],0),"0000"),
", SpatialOffsetID:  ",IF(INDEX(RelatedFeatures[Offset Number],$A1745)="","",CONCATENATE("*SpatialOffsetID",TEXT(INDEX(RelatedFeatures[Offset Number],$A1745),"0000"))),"}")))</f>
        <v>#REF!</v>
      </c>
      <c r="P1745" t="e">
        <f>IF(INDEX(Methods[Method Type],$A1745)="","",
CONCATENATE("  - &amp;MethodID",TEXT($A1745,"0000"),
" {","MethodTypeCV:  ",CHAR(34),INDEX(Methods[Method Type],$A1745),CHAR(34),
", MethodCode:  ",CHAR(34),INDEX(Methods[Method Code],$A1745),CHAR(34),
", MethodName:  ",CHAR(34),INDEX(Methods[Method Name],$A1745),CHAR(34),
", MethodDescription:  ",CHAR(34),INDEX(Methods[Method Description],$A1745),CHAR(34),
", MethodLink:  ",CHAR(34),INDEX(Methods[Method Link],$A1745),CHAR(34),
", OrganizationID: *OrganizationID",TEXT(MATCH(INDEX(Methods[Organization Name],$A1745),Organizations[Organization Name],0),"0000"),"}"))</f>
        <v>#REF!</v>
      </c>
      <c r="Q1745" t="e">
        <f>IF(INDEX(Variables[Variable Type],$A1745)="","",
CONCATENATE("  - &amp;VariableID",TEXT($A1745,"0000"),
" {","VariableTypeCV:  ",CHAR(34),INDEX(Variables[Variable Type],$A1745),CHAR(34),
", VariableCode:  ",CHAR(34),INDEX(Variables[Variable Code],$A1745),CHAR(34),
", VariableNameCV:  ",CHAR(34),INDEX(Variables[Variable Name],$A1745),CHAR(34),
", VariableDefinition:  ",CHAR(34),INDEX(Variables[Variable Definition],$A1745),CHAR(34),
", SpecciationCV:  ",CHAR(34),INDEX(Variables[Speciation],$A1745),CHAR(34),
", NoDataValue:  ",CHAR(34),INDEX(Variables[No Data Value],$A1745),CHAR(34),"}"))</f>
        <v>#REF!</v>
      </c>
    </row>
    <row r="1746" spans="1:17" x14ac:dyDescent="0.25">
      <c r="A1746">
        <v>1743</v>
      </c>
      <c r="D1746" t="e">
        <f>IF(INDEX(People[First Name],$A1746)="","",
CONCATENATE("  - &amp;PersonID",TEXT($A1746,"0000"),
" {","PersonFirstName:  ",CHAR(34),INDEX(People[First Name],$A1746),CHAR(34),
", PersonMiddleName:  ",CHAR(34),INDEX(People[Middle Name],$A1746),CHAR(34),
", PersonLastName:  ",CHAR(34),INDEX(People[Last Name],$A1746),CHAR(34),"}"))</f>
        <v>#REF!</v>
      </c>
      <c r="E1746" t="e">
        <f>IF(INDEX(Organizations[Organization Type '[CV']],$A1746)="","",
CONCATENATE("  - &amp;OrganizationID",TEXT($A1746,"0000"),
" {","OrganizationTypeCV:  ",CHAR(34),INDEX(Organizations[Organization Type '[CV']],$A1746),CHAR(34),
", OrganizationCode:  ",CHAR(34),INDEX(Organizations[Organization Code],$A1746),CHAR(34),
", OrganizationName:  ",CHAR(34),INDEX(Organizations[Organization Name],$A1746),CHAR(34),
", OrganizationDescription:  ",CHAR(34),INDEX(Organizations[Organization Description],$A1746),CHAR(34),
", OrganizationLink:  ",CHAR(34),INDEX(Organizations[Organization Link],$A1746),CHAR(34),"}"))</f>
        <v>#REF!</v>
      </c>
      <c r="F1746" t="e">
        <f>IF(INDEX(People[First Name],$A1746)="","",
CONCATENATE("  - &amp;AffiliationID",TEXT($A1746,"0000"),
" {PersonID: *PersonID",TEXT($A1746,"0000"),
", OrganizationID: *OrganizationID",TEXT(MATCH(INDEX(People[Organization Name],$A1746),Organizations[Organization Name],0),"0000"),
", IsPrimaryOrganizationContact: , AffiliationStartDate: , AffiliationEndDate: , PrimaryPhone: ",
", PrimaryEmail: ",CHAR(34),INDEX(People[Primary Email],$A1746),CHAR(34),
", PrimaryAddress: ",CHAR(34),INDEX(People[Primary Address],$A1746),CHAR(34),
", PersonLink: }"))</f>
        <v>#REF!</v>
      </c>
      <c r="H1746" t="e">
        <f>IF(COUNTA(CitationInformation)=0,"",IF(INDEX(AuthorList[Author Name],$A1746)="","",
CONCATENATE("  - &amp;AuthorListID",TEXT($A1746,"0000"),
"  {CitationID: *CitationID0001",
", PersonID: *PersonID",TEXT(MATCH(INDEX(AuthorList[Author Name],$A1746),People[Full Name],0),"0000"),
", AuthorOrder: ",INDEX(AuthorList[Author Number],$A1746),"}")))</f>
        <v>#REF!</v>
      </c>
      <c r="K1746" t="e">
        <f>IF(INDEX(SamplingFeatures[Feature Code],$A1746)="","",
CONCATENATE("  - &amp;SamplingFeatureID",TEXT($A1746,"0000"),
" {","SamplingFeatureUUID:  ",CHAR(34),INDEX(SamplingFeatures[Sampling Feature UUID],$A1746),CHAR(34),
", SamplingFeatureTypeCV:  ",CHAR(34),INDEX(SamplingFeatures[Sampling Feature Type],$A1746),CHAR(34),
", SamplingFeatureCode:  ",CHAR(34),INDEX(SamplingFeatures[Feature Code],$A1746),CHAR(34),
", SamplingFeatureName:  ",CHAR(34),INDEX(SamplingFeatures[Feature Name],$A1746),CHAR(34),
", SamplingFeatureDescription:  ",CHAR(34),INDEX(SamplingFeatures[Feature Description],$A1746),CHAR(34),
", SamplingFeatureGeotypeCV:  ",CHAR(34),INDEX(SamplingFeatures[Feature Geo Type],$A1746),CHAR(34),
", FeatureGeometry:  ",CHAR(34),INDEX(SamplingFeatures[Feature Geometry],$A1746),CHAR(34),
", Elevation_m:  ",CHAR(34),INDEX(SamplingFeatures[Elevation_m],$A1746),CHAR(34),
", ElevationDatumCV:  ",CHAR(34),ElevationDatum,CHAR(34),"}"))</f>
        <v>#REF!</v>
      </c>
      <c r="L1746" t="e">
        <f>IF(INDEX(SamplingFeatures[Sampling Feature Type],$A1746)&lt;&gt;"Site","",
CONCATENATE("  - &amp;SiteID",TEXT(SUMPRODUCT(--($L$3:$L1745&lt;&gt;"")),"0000"),
" {","SamplingFeatureID:  *SamplingFeatureID",TEXT($A1746,"0000"),
", SiteTypeCV:  ",CHAR(34),INDEX(Sites[Site Type],$A1746),CHAR(34),
", Latitude:  ",INDEX(Sites[Latitude],$A1746),
", Longitude:  ",INDEX(Sites[Longitude],$A1746),
", SRSName:  ",CHAR(34),LatLonDatum,CHAR(34),"}"))</f>
        <v>#REF!</v>
      </c>
      <c r="M1746" t="e">
        <f>IF(INDEX(SamplingFeatures[Sampling Feature Type],$A1746)&lt;&gt;"Specimen","",
CONCATENATE("  - &amp;SpecimenID",TEXT(SUMPRODUCT(--($M$3:$M1745&lt;&gt;"")),"0000"),
" {","SamplingFeatureID:  *SamplingFeatureID",TEXT($A1746,"0000"),
", SpecimenTypeCV:  ",CHAR(34),INDEX(Specimens[Specimen Type],$A1746),CHAR(34),
", SpecimenMediumCV:  ",INDEX(Specimens[Specimen Medium],$A1746),
", IsFieldSpecimen:  ",CHAR(34),INDEX(Specimens[Is Field Specimen?],$A1746),CHAR(34),"}"))</f>
        <v>#REF!</v>
      </c>
      <c r="N1746" t="e">
        <f>IF(COUNTA(SpatialOffsets[])=0,"", IF(INDEX(SpatialOffsets[Spatial Offset Type],$A1746)="","",
CONCATENATE("  - &amp;SpatialOffsetID",TEXT($A1746,"0000"),
" {","SpatialOffsetTypeCV:  ",CHAR(34),INDEX(SpatialOffsets[Spatial Offset Type],$A1746),CHAR(34),
", Offset1Value:  ",INDEX(SpatialOffsets[Offset 1 Value],$A1746),
", Offset1UnitID:  ",CHAR(34),INDEX(SpatialOffsets[Offset 1 Unit],$A1746),CHAR(34),
", Offset2Value:  ",INDEX(SpatialOffsets[Offset 2 Value],$A1746),
", Offset2UnitID:  ",CHAR(34),INDEX(SpatialOffsets[Offset 2 Unit],$A1746),CHAR(34),
", Offset3Value:  ",INDEX(SpatialOffsets[Offset 3 Value],$A1746),
", Offset3UnitID:  ",CHAR(34),INDEX(SpatialOffsets[Offset 3 Unit],$A1746),CHAR(34),,"}")))</f>
        <v>#REF!</v>
      </c>
      <c r="O1746" t="e">
        <f>IF(COUNTA(RelatedFeatures[])=0,"", IF(INDEX(RelatedFeatures[First Sampling Feature Code],$A1746)="","",
CONCATENATE("  - &amp;RelationID",TEXT($A1746,"0000"),
" {","SamplingFeatureID:  *SamplingFeatureID",TEXT(MATCH(INDEX(RelatedFeatures[First Sampling Feature Code],$A1746),SamplingFeatures[Feature Code],0),"0000"),
", RelationshipTypeCV:  ",CHAR(34),INDEX(RelatedFeatures[Relationship Type],$A1746),CHAR(34),
", RelatedFeatureID: *SamplingFeatureID",TEXT(MATCH(INDEX(RelatedFeatures[Second Sampling Feature Code],$A1746),SamplingFeatures[Feature Code],0),"0000"),
", SpatialOffsetID:  ",IF(INDEX(RelatedFeatures[Offset Number],$A1746)="","",CONCATENATE("*SpatialOffsetID",TEXT(INDEX(RelatedFeatures[Offset Number],$A1746),"0000"))),"}")))</f>
        <v>#REF!</v>
      </c>
      <c r="P1746" t="e">
        <f>IF(INDEX(Methods[Method Type],$A1746)="","",
CONCATENATE("  - &amp;MethodID",TEXT($A1746,"0000"),
" {","MethodTypeCV:  ",CHAR(34),INDEX(Methods[Method Type],$A1746),CHAR(34),
", MethodCode:  ",CHAR(34),INDEX(Methods[Method Code],$A1746),CHAR(34),
", MethodName:  ",CHAR(34),INDEX(Methods[Method Name],$A1746),CHAR(34),
", MethodDescription:  ",CHAR(34),INDEX(Methods[Method Description],$A1746),CHAR(34),
", MethodLink:  ",CHAR(34),INDEX(Methods[Method Link],$A1746),CHAR(34),
", OrganizationID: *OrganizationID",TEXT(MATCH(INDEX(Methods[Organization Name],$A1746),Organizations[Organization Name],0),"0000"),"}"))</f>
        <v>#REF!</v>
      </c>
      <c r="Q1746" t="e">
        <f>IF(INDEX(Variables[Variable Type],$A1746)="","",
CONCATENATE("  - &amp;VariableID",TEXT($A1746,"0000"),
" {","VariableTypeCV:  ",CHAR(34),INDEX(Variables[Variable Type],$A1746),CHAR(34),
", VariableCode:  ",CHAR(34),INDEX(Variables[Variable Code],$A1746),CHAR(34),
", VariableNameCV:  ",CHAR(34),INDEX(Variables[Variable Name],$A1746),CHAR(34),
", VariableDefinition:  ",CHAR(34),INDEX(Variables[Variable Definition],$A1746),CHAR(34),
", SpecciationCV:  ",CHAR(34),INDEX(Variables[Speciation],$A1746),CHAR(34),
", NoDataValue:  ",CHAR(34),INDEX(Variables[No Data Value],$A1746),CHAR(34),"}"))</f>
        <v>#REF!</v>
      </c>
    </row>
    <row r="1747" spans="1:17" x14ac:dyDescent="0.25">
      <c r="A1747">
        <v>1744</v>
      </c>
      <c r="D1747" t="e">
        <f>IF(INDEX(People[First Name],$A1747)="","",
CONCATENATE("  - &amp;PersonID",TEXT($A1747,"0000"),
" {","PersonFirstName:  ",CHAR(34),INDEX(People[First Name],$A1747),CHAR(34),
", PersonMiddleName:  ",CHAR(34),INDEX(People[Middle Name],$A1747),CHAR(34),
", PersonLastName:  ",CHAR(34),INDEX(People[Last Name],$A1747),CHAR(34),"}"))</f>
        <v>#REF!</v>
      </c>
      <c r="E1747" t="e">
        <f>IF(INDEX(Organizations[Organization Type '[CV']],$A1747)="","",
CONCATENATE("  - &amp;OrganizationID",TEXT($A1747,"0000"),
" {","OrganizationTypeCV:  ",CHAR(34),INDEX(Organizations[Organization Type '[CV']],$A1747),CHAR(34),
", OrganizationCode:  ",CHAR(34),INDEX(Organizations[Organization Code],$A1747),CHAR(34),
", OrganizationName:  ",CHAR(34),INDEX(Organizations[Organization Name],$A1747),CHAR(34),
", OrganizationDescription:  ",CHAR(34),INDEX(Organizations[Organization Description],$A1747),CHAR(34),
", OrganizationLink:  ",CHAR(34),INDEX(Organizations[Organization Link],$A1747),CHAR(34),"}"))</f>
        <v>#REF!</v>
      </c>
      <c r="F1747" t="e">
        <f>IF(INDEX(People[First Name],$A1747)="","",
CONCATENATE("  - &amp;AffiliationID",TEXT($A1747,"0000"),
" {PersonID: *PersonID",TEXT($A1747,"0000"),
", OrganizationID: *OrganizationID",TEXT(MATCH(INDEX(People[Organization Name],$A1747),Organizations[Organization Name],0),"0000"),
", IsPrimaryOrganizationContact: , AffiliationStartDate: , AffiliationEndDate: , PrimaryPhone: ",
", PrimaryEmail: ",CHAR(34),INDEX(People[Primary Email],$A1747),CHAR(34),
", PrimaryAddress: ",CHAR(34),INDEX(People[Primary Address],$A1747),CHAR(34),
", PersonLink: }"))</f>
        <v>#REF!</v>
      </c>
      <c r="H1747" t="e">
        <f>IF(COUNTA(CitationInformation)=0,"",IF(INDEX(AuthorList[Author Name],$A1747)="","",
CONCATENATE("  - &amp;AuthorListID",TEXT($A1747,"0000"),
"  {CitationID: *CitationID0001",
", PersonID: *PersonID",TEXT(MATCH(INDEX(AuthorList[Author Name],$A1747),People[Full Name],0),"0000"),
", AuthorOrder: ",INDEX(AuthorList[Author Number],$A1747),"}")))</f>
        <v>#REF!</v>
      </c>
      <c r="K1747" t="e">
        <f>IF(INDEX(SamplingFeatures[Feature Code],$A1747)="","",
CONCATENATE("  - &amp;SamplingFeatureID",TEXT($A1747,"0000"),
" {","SamplingFeatureUUID:  ",CHAR(34),INDEX(SamplingFeatures[Sampling Feature UUID],$A1747),CHAR(34),
", SamplingFeatureTypeCV:  ",CHAR(34),INDEX(SamplingFeatures[Sampling Feature Type],$A1747),CHAR(34),
", SamplingFeatureCode:  ",CHAR(34),INDEX(SamplingFeatures[Feature Code],$A1747),CHAR(34),
", SamplingFeatureName:  ",CHAR(34),INDEX(SamplingFeatures[Feature Name],$A1747),CHAR(34),
", SamplingFeatureDescription:  ",CHAR(34),INDEX(SamplingFeatures[Feature Description],$A1747),CHAR(34),
", SamplingFeatureGeotypeCV:  ",CHAR(34),INDEX(SamplingFeatures[Feature Geo Type],$A1747),CHAR(34),
", FeatureGeometry:  ",CHAR(34),INDEX(SamplingFeatures[Feature Geometry],$A1747),CHAR(34),
", Elevation_m:  ",CHAR(34),INDEX(SamplingFeatures[Elevation_m],$A1747),CHAR(34),
", ElevationDatumCV:  ",CHAR(34),ElevationDatum,CHAR(34),"}"))</f>
        <v>#REF!</v>
      </c>
      <c r="L1747" t="e">
        <f>IF(INDEX(SamplingFeatures[Sampling Feature Type],$A1747)&lt;&gt;"Site","",
CONCATENATE("  - &amp;SiteID",TEXT(SUMPRODUCT(--($L$3:$L1746&lt;&gt;"")),"0000"),
" {","SamplingFeatureID:  *SamplingFeatureID",TEXT($A1747,"0000"),
", SiteTypeCV:  ",CHAR(34),INDEX(Sites[Site Type],$A1747),CHAR(34),
", Latitude:  ",INDEX(Sites[Latitude],$A1747),
", Longitude:  ",INDEX(Sites[Longitude],$A1747),
", SRSName:  ",CHAR(34),LatLonDatum,CHAR(34),"}"))</f>
        <v>#REF!</v>
      </c>
      <c r="M1747" t="e">
        <f>IF(INDEX(SamplingFeatures[Sampling Feature Type],$A1747)&lt;&gt;"Specimen","",
CONCATENATE("  - &amp;SpecimenID",TEXT(SUMPRODUCT(--($M$3:$M1746&lt;&gt;"")),"0000"),
" {","SamplingFeatureID:  *SamplingFeatureID",TEXT($A1747,"0000"),
", SpecimenTypeCV:  ",CHAR(34),INDEX(Specimens[Specimen Type],$A1747),CHAR(34),
", SpecimenMediumCV:  ",INDEX(Specimens[Specimen Medium],$A1747),
", IsFieldSpecimen:  ",CHAR(34),INDEX(Specimens[Is Field Specimen?],$A1747),CHAR(34),"}"))</f>
        <v>#REF!</v>
      </c>
      <c r="N1747" t="e">
        <f>IF(COUNTA(SpatialOffsets[])=0,"", IF(INDEX(SpatialOffsets[Spatial Offset Type],$A1747)="","",
CONCATENATE("  - &amp;SpatialOffsetID",TEXT($A1747,"0000"),
" {","SpatialOffsetTypeCV:  ",CHAR(34),INDEX(SpatialOffsets[Spatial Offset Type],$A1747),CHAR(34),
", Offset1Value:  ",INDEX(SpatialOffsets[Offset 1 Value],$A1747),
", Offset1UnitID:  ",CHAR(34),INDEX(SpatialOffsets[Offset 1 Unit],$A1747),CHAR(34),
", Offset2Value:  ",INDEX(SpatialOffsets[Offset 2 Value],$A1747),
", Offset2UnitID:  ",CHAR(34),INDEX(SpatialOffsets[Offset 2 Unit],$A1747),CHAR(34),
", Offset3Value:  ",INDEX(SpatialOffsets[Offset 3 Value],$A1747),
", Offset3UnitID:  ",CHAR(34),INDEX(SpatialOffsets[Offset 3 Unit],$A1747),CHAR(34),,"}")))</f>
        <v>#REF!</v>
      </c>
      <c r="O1747" t="e">
        <f>IF(COUNTA(RelatedFeatures[])=0,"", IF(INDEX(RelatedFeatures[First Sampling Feature Code],$A1747)="","",
CONCATENATE("  - &amp;RelationID",TEXT($A1747,"0000"),
" {","SamplingFeatureID:  *SamplingFeatureID",TEXT(MATCH(INDEX(RelatedFeatures[First Sampling Feature Code],$A1747),SamplingFeatures[Feature Code],0),"0000"),
", RelationshipTypeCV:  ",CHAR(34),INDEX(RelatedFeatures[Relationship Type],$A1747),CHAR(34),
", RelatedFeatureID: *SamplingFeatureID",TEXT(MATCH(INDEX(RelatedFeatures[Second Sampling Feature Code],$A1747),SamplingFeatures[Feature Code],0),"0000"),
", SpatialOffsetID:  ",IF(INDEX(RelatedFeatures[Offset Number],$A1747)="","",CONCATENATE("*SpatialOffsetID",TEXT(INDEX(RelatedFeatures[Offset Number],$A1747),"0000"))),"}")))</f>
        <v>#REF!</v>
      </c>
      <c r="P1747" t="e">
        <f>IF(INDEX(Methods[Method Type],$A1747)="","",
CONCATENATE("  - &amp;MethodID",TEXT($A1747,"0000"),
" {","MethodTypeCV:  ",CHAR(34),INDEX(Methods[Method Type],$A1747),CHAR(34),
", MethodCode:  ",CHAR(34),INDEX(Methods[Method Code],$A1747),CHAR(34),
", MethodName:  ",CHAR(34),INDEX(Methods[Method Name],$A1747),CHAR(34),
", MethodDescription:  ",CHAR(34),INDEX(Methods[Method Description],$A1747),CHAR(34),
", MethodLink:  ",CHAR(34),INDEX(Methods[Method Link],$A1747),CHAR(34),
", OrganizationID: *OrganizationID",TEXT(MATCH(INDEX(Methods[Organization Name],$A1747),Organizations[Organization Name],0),"0000"),"}"))</f>
        <v>#REF!</v>
      </c>
      <c r="Q1747" t="e">
        <f>IF(INDEX(Variables[Variable Type],$A1747)="","",
CONCATENATE("  - &amp;VariableID",TEXT($A1747,"0000"),
" {","VariableTypeCV:  ",CHAR(34),INDEX(Variables[Variable Type],$A1747),CHAR(34),
", VariableCode:  ",CHAR(34),INDEX(Variables[Variable Code],$A1747),CHAR(34),
", VariableNameCV:  ",CHAR(34),INDEX(Variables[Variable Name],$A1747),CHAR(34),
", VariableDefinition:  ",CHAR(34),INDEX(Variables[Variable Definition],$A1747),CHAR(34),
", SpecciationCV:  ",CHAR(34),INDEX(Variables[Speciation],$A1747),CHAR(34),
", NoDataValue:  ",CHAR(34),INDEX(Variables[No Data Value],$A1747),CHAR(34),"}"))</f>
        <v>#REF!</v>
      </c>
    </row>
    <row r="1748" spans="1:17" x14ac:dyDescent="0.25">
      <c r="A1748">
        <v>1745</v>
      </c>
      <c r="D1748" t="e">
        <f>IF(INDEX(People[First Name],$A1748)="","",
CONCATENATE("  - &amp;PersonID",TEXT($A1748,"0000"),
" {","PersonFirstName:  ",CHAR(34),INDEX(People[First Name],$A1748),CHAR(34),
", PersonMiddleName:  ",CHAR(34),INDEX(People[Middle Name],$A1748),CHAR(34),
", PersonLastName:  ",CHAR(34),INDEX(People[Last Name],$A1748),CHAR(34),"}"))</f>
        <v>#REF!</v>
      </c>
      <c r="E1748" t="e">
        <f>IF(INDEX(Organizations[Organization Type '[CV']],$A1748)="","",
CONCATENATE("  - &amp;OrganizationID",TEXT($A1748,"0000"),
" {","OrganizationTypeCV:  ",CHAR(34),INDEX(Organizations[Organization Type '[CV']],$A1748),CHAR(34),
", OrganizationCode:  ",CHAR(34),INDEX(Organizations[Organization Code],$A1748),CHAR(34),
", OrganizationName:  ",CHAR(34),INDEX(Organizations[Organization Name],$A1748),CHAR(34),
", OrganizationDescription:  ",CHAR(34),INDEX(Organizations[Organization Description],$A1748),CHAR(34),
", OrganizationLink:  ",CHAR(34),INDEX(Organizations[Organization Link],$A1748),CHAR(34),"}"))</f>
        <v>#REF!</v>
      </c>
      <c r="F1748" t="e">
        <f>IF(INDEX(People[First Name],$A1748)="","",
CONCATENATE("  - &amp;AffiliationID",TEXT($A1748,"0000"),
" {PersonID: *PersonID",TEXT($A1748,"0000"),
", OrganizationID: *OrganizationID",TEXT(MATCH(INDEX(People[Organization Name],$A1748),Organizations[Organization Name],0),"0000"),
", IsPrimaryOrganizationContact: , AffiliationStartDate: , AffiliationEndDate: , PrimaryPhone: ",
", PrimaryEmail: ",CHAR(34),INDEX(People[Primary Email],$A1748),CHAR(34),
", PrimaryAddress: ",CHAR(34),INDEX(People[Primary Address],$A1748),CHAR(34),
", PersonLink: }"))</f>
        <v>#REF!</v>
      </c>
      <c r="H1748" t="e">
        <f>IF(COUNTA(CitationInformation)=0,"",IF(INDEX(AuthorList[Author Name],$A1748)="","",
CONCATENATE("  - &amp;AuthorListID",TEXT($A1748,"0000"),
"  {CitationID: *CitationID0001",
", PersonID: *PersonID",TEXT(MATCH(INDEX(AuthorList[Author Name],$A1748),People[Full Name],0),"0000"),
", AuthorOrder: ",INDEX(AuthorList[Author Number],$A1748),"}")))</f>
        <v>#REF!</v>
      </c>
      <c r="K1748" t="e">
        <f>IF(INDEX(SamplingFeatures[Feature Code],$A1748)="","",
CONCATENATE("  - &amp;SamplingFeatureID",TEXT($A1748,"0000"),
" {","SamplingFeatureUUID:  ",CHAR(34),INDEX(SamplingFeatures[Sampling Feature UUID],$A1748),CHAR(34),
", SamplingFeatureTypeCV:  ",CHAR(34),INDEX(SamplingFeatures[Sampling Feature Type],$A1748),CHAR(34),
", SamplingFeatureCode:  ",CHAR(34),INDEX(SamplingFeatures[Feature Code],$A1748),CHAR(34),
", SamplingFeatureName:  ",CHAR(34),INDEX(SamplingFeatures[Feature Name],$A1748),CHAR(34),
", SamplingFeatureDescription:  ",CHAR(34),INDEX(SamplingFeatures[Feature Description],$A1748),CHAR(34),
", SamplingFeatureGeotypeCV:  ",CHAR(34),INDEX(SamplingFeatures[Feature Geo Type],$A1748),CHAR(34),
", FeatureGeometry:  ",CHAR(34),INDEX(SamplingFeatures[Feature Geometry],$A1748),CHAR(34),
", Elevation_m:  ",CHAR(34),INDEX(SamplingFeatures[Elevation_m],$A1748),CHAR(34),
", ElevationDatumCV:  ",CHAR(34),ElevationDatum,CHAR(34),"}"))</f>
        <v>#REF!</v>
      </c>
      <c r="L1748" t="e">
        <f>IF(INDEX(SamplingFeatures[Sampling Feature Type],$A1748)&lt;&gt;"Site","",
CONCATENATE("  - &amp;SiteID",TEXT(SUMPRODUCT(--($L$3:$L1747&lt;&gt;"")),"0000"),
" {","SamplingFeatureID:  *SamplingFeatureID",TEXT($A1748,"0000"),
", SiteTypeCV:  ",CHAR(34),INDEX(Sites[Site Type],$A1748),CHAR(34),
", Latitude:  ",INDEX(Sites[Latitude],$A1748),
", Longitude:  ",INDEX(Sites[Longitude],$A1748),
", SRSName:  ",CHAR(34),LatLonDatum,CHAR(34),"}"))</f>
        <v>#REF!</v>
      </c>
      <c r="M1748" t="e">
        <f>IF(INDEX(SamplingFeatures[Sampling Feature Type],$A1748)&lt;&gt;"Specimen","",
CONCATENATE("  - &amp;SpecimenID",TEXT(SUMPRODUCT(--($M$3:$M1747&lt;&gt;"")),"0000"),
" {","SamplingFeatureID:  *SamplingFeatureID",TEXT($A1748,"0000"),
", SpecimenTypeCV:  ",CHAR(34),INDEX(Specimens[Specimen Type],$A1748),CHAR(34),
", SpecimenMediumCV:  ",INDEX(Specimens[Specimen Medium],$A1748),
", IsFieldSpecimen:  ",CHAR(34),INDEX(Specimens[Is Field Specimen?],$A1748),CHAR(34),"}"))</f>
        <v>#REF!</v>
      </c>
      <c r="N1748" t="e">
        <f>IF(COUNTA(SpatialOffsets[])=0,"", IF(INDEX(SpatialOffsets[Spatial Offset Type],$A1748)="","",
CONCATENATE("  - &amp;SpatialOffsetID",TEXT($A1748,"0000"),
" {","SpatialOffsetTypeCV:  ",CHAR(34),INDEX(SpatialOffsets[Spatial Offset Type],$A1748),CHAR(34),
", Offset1Value:  ",INDEX(SpatialOffsets[Offset 1 Value],$A1748),
", Offset1UnitID:  ",CHAR(34),INDEX(SpatialOffsets[Offset 1 Unit],$A1748),CHAR(34),
", Offset2Value:  ",INDEX(SpatialOffsets[Offset 2 Value],$A1748),
", Offset2UnitID:  ",CHAR(34),INDEX(SpatialOffsets[Offset 2 Unit],$A1748),CHAR(34),
", Offset3Value:  ",INDEX(SpatialOffsets[Offset 3 Value],$A1748),
", Offset3UnitID:  ",CHAR(34),INDEX(SpatialOffsets[Offset 3 Unit],$A1748),CHAR(34),,"}")))</f>
        <v>#REF!</v>
      </c>
      <c r="O1748" t="e">
        <f>IF(COUNTA(RelatedFeatures[])=0,"", IF(INDEX(RelatedFeatures[First Sampling Feature Code],$A1748)="","",
CONCATENATE("  - &amp;RelationID",TEXT($A1748,"0000"),
" {","SamplingFeatureID:  *SamplingFeatureID",TEXT(MATCH(INDEX(RelatedFeatures[First Sampling Feature Code],$A1748),SamplingFeatures[Feature Code],0),"0000"),
", RelationshipTypeCV:  ",CHAR(34),INDEX(RelatedFeatures[Relationship Type],$A1748),CHAR(34),
", RelatedFeatureID: *SamplingFeatureID",TEXT(MATCH(INDEX(RelatedFeatures[Second Sampling Feature Code],$A1748),SamplingFeatures[Feature Code],0),"0000"),
", SpatialOffsetID:  ",IF(INDEX(RelatedFeatures[Offset Number],$A1748)="","",CONCATENATE("*SpatialOffsetID",TEXT(INDEX(RelatedFeatures[Offset Number],$A1748),"0000"))),"}")))</f>
        <v>#REF!</v>
      </c>
      <c r="P1748" t="e">
        <f>IF(INDEX(Methods[Method Type],$A1748)="","",
CONCATENATE("  - &amp;MethodID",TEXT($A1748,"0000"),
" {","MethodTypeCV:  ",CHAR(34),INDEX(Methods[Method Type],$A1748),CHAR(34),
", MethodCode:  ",CHAR(34),INDEX(Methods[Method Code],$A1748),CHAR(34),
", MethodName:  ",CHAR(34),INDEX(Methods[Method Name],$A1748),CHAR(34),
", MethodDescription:  ",CHAR(34),INDEX(Methods[Method Description],$A1748),CHAR(34),
", MethodLink:  ",CHAR(34),INDEX(Methods[Method Link],$A1748),CHAR(34),
", OrganizationID: *OrganizationID",TEXT(MATCH(INDEX(Methods[Organization Name],$A1748),Organizations[Organization Name],0),"0000"),"}"))</f>
        <v>#REF!</v>
      </c>
      <c r="Q1748" t="e">
        <f>IF(INDEX(Variables[Variable Type],$A1748)="","",
CONCATENATE("  - &amp;VariableID",TEXT($A1748,"0000"),
" {","VariableTypeCV:  ",CHAR(34),INDEX(Variables[Variable Type],$A1748),CHAR(34),
", VariableCode:  ",CHAR(34),INDEX(Variables[Variable Code],$A1748),CHAR(34),
", VariableNameCV:  ",CHAR(34),INDEX(Variables[Variable Name],$A1748),CHAR(34),
", VariableDefinition:  ",CHAR(34),INDEX(Variables[Variable Definition],$A1748),CHAR(34),
", SpecciationCV:  ",CHAR(34),INDEX(Variables[Speciation],$A1748),CHAR(34),
", NoDataValue:  ",CHAR(34),INDEX(Variables[No Data Value],$A1748),CHAR(34),"}"))</f>
        <v>#REF!</v>
      </c>
    </row>
    <row r="1749" spans="1:17" x14ac:dyDescent="0.25">
      <c r="A1749">
        <v>1746</v>
      </c>
      <c r="D1749" t="e">
        <f>IF(INDEX(People[First Name],$A1749)="","",
CONCATENATE("  - &amp;PersonID",TEXT($A1749,"0000"),
" {","PersonFirstName:  ",CHAR(34),INDEX(People[First Name],$A1749),CHAR(34),
", PersonMiddleName:  ",CHAR(34),INDEX(People[Middle Name],$A1749),CHAR(34),
", PersonLastName:  ",CHAR(34),INDEX(People[Last Name],$A1749),CHAR(34),"}"))</f>
        <v>#REF!</v>
      </c>
      <c r="E1749" t="e">
        <f>IF(INDEX(Organizations[Organization Type '[CV']],$A1749)="","",
CONCATENATE("  - &amp;OrganizationID",TEXT($A1749,"0000"),
" {","OrganizationTypeCV:  ",CHAR(34),INDEX(Organizations[Organization Type '[CV']],$A1749),CHAR(34),
", OrganizationCode:  ",CHAR(34),INDEX(Organizations[Organization Code],$A1749),CHAR(34),
", OrganizationName:  ",CHAR(34),INDEX(Organizations[Organization Name],$A1749),CHAR(34),
", OrganizationDescription:  ",CHAR(34),INDEX(Organizations[Organization Description],$A1749),CHAR(34),
", OrganizationLink:  ",CHAR(34),INDEX(Organizations[Organization Link],$A1749),CHAR(34),"}"))</f>
        <v>#REF!</v>
      </c>
      <c r="F1749" t="e">
        <f>IF(INDEX(People[First Name],$A1749)="","",
CONCATENATE("  - &amp;AffiliationID",TEXT($A1749,"0000"),
" {PersonID: *PersonID",TEXT($A1749,"0000"),
", OrganizationID: *OrganizationID",TEXT(MATCH(INDEX(People[Organization Name],$A1749),Organizations[Organization Name],0),"0000"),
", IsPrimaryOrganizationContact: , AffiliationStartDate: , AffiliationEndDate: , PrimaryPhone: ",
", PrimaryEmail: ",CHAR(34),INDEX(People[Primary Email],$A1749),CHAR(34),
", PrimaryAddress: ",CHAR(34),INDEX(People[Primary Address],$A1749),CHAR(34),
", PersonLink: }"))</f>
        <v>#REF!</v>
      </c>
      <c r="H1749" t="e">
        <f>IF(COUNTA(CitationInformation)=0,"",IF(INDEX(AuthorList[Author Name],$A1749)="","",
CONCATENATE("  - &amp;AuthorListID",TEXT($A1749,"0000"),
"  {CitationID: *CitationID0001",
", PersonID: *PersonID",TEXT(MATCH(INDEX(AuthorList[Author Name],$A1749),People[Full Name],0),"0000"),
", AuthorOrder: ",INDEX(AuthorList[Author Number],$A1749),"}")))</f>
        <v>#REF!</v>
      </c>
      <c r="K1749" t="e">
        <f>IF(INDEX(SamplingFeatures[Feature Code],$A1749)="","",
CONCATENATE("  - &amp;SamplingFeatureID",TEXT($A1749,"0000"),
" {","SamplingFeatureUUID:  ",CHAR(34),INDEX(SamplingFeatures[Sampling Feature UUID],$A1749),CHAR(34),
", SamplingFeatureTypeCV:  ",CHAR(34),INDEX(SamplingFeatures[Sampling Feature Type],$A1749),CHAR(34),
", SamplingFeatureCode:  ",CHAR(34),INDEX(SamplingFeatures[Feature Code],$A1749),CHAR(34),
", SamplingFeatureName:  ",CHAR(34),INDEX(SamplingFeatures[Feature Name],$A1749),CHAR(34),
", SamplingFeatureDescription:  ",CHAR(34),INDEX(SamplingFeatures[Feature Description],$A1749),CHAR(34),
", SamplingFeatureGeotypeCV:  ",CHAR(34),INDEX(SamplingFeatures[Feature Geo Type],$A1749),CHAR(34),
", FeatureGeometry:  ",CHAR(34),INDEX(SamplingFeatures[Feature Geometry],$A1749),CHAR(34),
", Elevation_m:  ",CHAR(34),INDEX(SamplingFeatures[Elevation_m],$A1749),CHAR(34),
", ElevationDatumCV:  ",CHAR(34),ElevationDatum,CHAR(34),"}"))</f>
        <v>#REF!</v>
      </c>
      <c r="L1749" t="e">
        <f>IF(INDEX(SamplingFeatures[Sampling Feature Type],$A1749)&lt;&gt;"Site","",
CONCATENATE("  - &amp;SiteID",TEXT(SUMPRODUCT(--($L$3:$L1748&lt;&gt;"")),"0000"),
" {","SamplingFeatureID:  *SamplingFeatureID",TEXT($A1749,"0000"),
", SiteTypeCV:  ",CHAR(34),INDEX(Sites[Site Type],$A1749),CHAR(34),
", Latitude:  ",INDEX(Sites[Latitude],$A1749),
", Longitude:  ",INDEX(Sites[Longitude],$A1749),
", SRSName:  ",CHAR(34),LatLonDatum,CHAR(34),"}"))</f>
        <v>#REF!</v>
      </c>
      <c r="M1749" t="e">
        <f>IF(INDEX(SamplingFeatures[Sampling Feature Type],$A1749)&lt;&gt;"Specimen","",
CONCATENATE("  - &amp;SpecimenID",TEXT(SUMPRODUCT(--($M$3:$M1748&lt;&gt;"")),"0000"),
" {","SamplingFeatureID:  *SamplingFeatureID",TEXT($A1749,"0000"),
", SpecimenTypeCV:  ",CHAR(34),INDEX(Specimens[Specimen Type],$A1749),CHAR(34),
", SpecimenMediumCV:  ",INDEX(Specimens[Specimen Medium],$A1749),
", IsFieldSpecimen:  ",CHAR(34),INDEX(Specimens[Is Field Specimen?],$A1749),CHAR(34),"}"))</f>
        <v>#REF!</v>
      </c>
      <c r="N1749" t="e">
        <f>IF(COUNTA(SpatialOffsets[])=0,"", IF(INDEX(SpatialOffsets[Spatial Offset Type],$A1749)="","",
CONCATENATE("  - &amp;SpatialOffsetID",TEXT($A1749,"0000"),
" {","SpatialOffsetTypeCV:  ",CHAR(34),INDEX(SpatialOffsets[Spatial Offset Type],$A1749),CHAR(34),
", Offset1Value:  ",INDEX(SpatialOffsets[Offset 1 Value],$A1749),
", Offset1UnitID:  ",CHAR(34),INDEX(SpatialOffsets[Offset 1 Unit],$A1749),CHAR(34),
", Offset2Value:  ",INDEX(SpatialOffsets[Offset 2 Value],$A1749),
", Offset2UnitID:  ",CHAR(34),INDEX(SpatialOffsets[Offset 2 Unit],$A1749),CHAR(34),
", Offset3Value:  ",INDEX(SpatialOffsets[Offset 3 Value],$A1749),
", Offset3UnitID:  ",CHAR(34),INDEX(SpatialOffsets[Offset 3 Unit],$A1749),CHAR(34),,"}")))</f>
        <v>#REF!</v>
      </c>
      <c r="O1749" t="e">
        <f>IF(COUNTA(RelatedFeatures[])=0,"", IF(INDEX(RelatedFeatures[First Sampling Feature Code],$A1749)="","",
CONCATENATE("  - &amp;RelationID",TEXT($A1749,"0000"),
" {","SamplingFeatureID:  *SamplingFeatureID",TEXT(MATCH(INDEX(RelatedFeatures[First Sampling Feature Code],$A1749),SamplingFeatures[Feature Code],0),"0000"),
", RelationshipTypeCV:  ",CHAR(34),INDEX(RelatedFeatures[Relationship Type],$A1749),CHAR(34),
", RelatedFeatureID: *SamplingFeatureID",TEXT(MATCH(INDEX(RelatedFeatures[Second Sampling Feature Code],$A1749),SamplingFeatures[Feature Code],0),"0000"),
", SpatialOffsetID:  ",IF(INDEX(RelatedFeatures[Offset Number],$A1749)="","",CONCATENATE("*SpatialOffsetID",TEXT(INDEX(RelatedFeatures[Offset Number],$A1749),"0000"))),"}")))</f>
        <v>#REF!</v>
      </c>
      <c r="P1749" t="e">
        <f>IF(INDEX(Methods[Method Type],$A1749)="","",
CONCATENATE("  - &amp;MethodID",TEXT($A1749,"0000"),
" {","MethodTypeCV:  ",CHAR(34),INDEX(Methods[Method Type],$A1749),CHAR(34),
", MethodCode:  ",CHAR(34),INDEX(Methods[Method Code],$A1749),CHAR(34),
", MethodName:  ",CHAR(34),INDEX(Methods[Method Name],$A1749),CHAR(34),
", MethodDescription:  ",CHAR(34),INDEX(Methods[Method Description],$A1749),CHAR(34),
", MethodLink:  ",CHAR(34),INDEX(Methods[Method Link],$A1749),CHAR(34),
", OrganizationID: *OrganizationID",TEXT(MATCH(INDEX(Methods[Organization Name],$A1749),Organizations[Organization Name],0),"0000"),"}"))</f>
        <v>#REF!</v>
      </c>
      <c r="Q1749" t="e">
        <f>IF(INDEX(Variables[Variable Type],$A1749)="","",
CONCATENATE("  - &amp;VariableID",TEXT($A1749,"0000"),
" {","VariableTypeCV:  ",CHAR(34),INDEX(Variables[Variable Type],$A1749),CHAR(34),
", VariableCode:  ",CHAR(34),INDEX(Variables[Variable Code],$A1749),CHAR(34),
", VariableNameCV:  ",CHAR(34),INDEX(Variables[Variable Name],$A1749),CHAR(34),
", VariableDefinition:  ",CHAR(34),INDEX(Variables[Variable Definition],$A1749),CHAR(34),
", SpecciationCV:  ",CHAR(34),INDEX(Variables[Speciation],$A1749),CHAR(34),
", NoDataValue:  ",CHAR(34),INDEX(Variables[No Data Value],$A1749),CHAR(34),"}"))</f>
        <v>#REF!</v>
      </c>
    </row>
    <row r="1750" spans="1:17" x14ac:dyDescent="0.25">
      <c r="A1750">
        <v>1747</v>
      </c>
      <c r="D1750" t="e">
        <f>IF(INDEX(People[First Name],$A1750)="","",
CONCATENATE("  - &amp;PersonID",TEXT($A1750,"0000"),
" {","PersonFirstName:  ",CHAR(34),INDEX(People[First Name],$A1750),CHAR(34),
", PersonMiddleName:  ",CHAR(34),INDEX(People[Middle Name],$A1750),CHAR(34),
", PersonLastName:  ",CHAR(34),INDEX(People[Last Name],$A1750),CHAR(34),"}"))</f>
        <v>#REF!</v>
      </c>
      <c r="E1750" t="e">
        <f>IF(INDEX(Organizations[Organization Type '[CV']],$A1750)="","",
CONCATENATE("  - &amp;OrganizationID",TEXT($A1750,"0000"),
" {","OrganizationTypeCV:  ",CHAR(34),INDEX(Organizations[Organization Type '[CV']],$A1750),CHAR(34),
", OrganizationCode:  ",CHAR(34),INDEX(Organizations[Organization Code],$A1750),CHAR(34),
", OrganizationName:  ",CHAR(34),INDEX(Organizations[Organization Name],$A1750),CHAR(34),
", OrganizationDescription:  ",CHAR(34),INDEX(Organizations[Organization Description],$A1750),CHAR(34),
", OrganizationLink:  ",CHAR(34),INDEX(Organizations[Organization Link],$A1750),CHAR(34),"}"))</f>
        <v>#REF!</v>
      </c>
      <c r="F1750" t="e">
        <f>IF(INDEX(People[First Name],$A1750)="","",
CONCATENATE("  - &amp;AffiliationID",TEXT($A1750,"0000"),
" {PersonID: *PersonID",TEXT($A1750,"0000"),
", OrganizationID: *OrganizationID",TEXT(MATCH(INDEX(People[Organization Name],$A1750),Organizations[Organization Name],0),"0000"),
", IsPrimaryOrganizationContact: , AffiliationStartDate: , AffiliationEndDate: , PrimaryPhone: ",
", PrimaryEmail: ",CHAR(34),INDEX(People[Primary Email],$A1750),CHAR(34),
", PrimaryAddress: ",CHAR(34),INDEX(People[Primary Address],$A1750),CHAR(34),
", PersonLink: }"))</f>
        <v>#REF!</v>
      </c>
      <c r="H1750" t="e">
        <f>IF(COUNTA(CitationInformation)=0,"",IF(INDEX(AuthorList[Author Name],$A1750)="","",
CONCATENATE("  - &amp;AuthorListID",TEXT($A1750,"0000"),
"  {CitationID: *CitationID0001",
", PersonID: *PersonID",TEXT(MATCH(INDEX(AuthorList[Author Name],$A1750),People[Full Name],0),"0000"),
", AuthorOrder: ",INDEX(AuthorList[Author Number],$A1750),"}")))</f>
        <v>#REF!</v>
      </c>
      <c r="K1750" t="e">
        <f>IF(INDEX(SamplingFeatures[Feature Code],$A1750)="","",
CONCATENATE("  - &amp;SamplingFeatureID",TEXT($A1750,"0000"),
" {","SamplingFeatureUUID:  ",CHAR(34),INDEX(SamplingFeatures[Sampling Feature UUID],$A1750),CHAR(34),
", SamplingFeatureTypeCV:  ",CHAR(34),INDEX(SamplingFeatures[Sampling Feature Type],$A1750),CHAR(34),
", SamplingFeatureCode:  ",CHAR(34),INDEX(SamplingFeatures[Feature Code],$A1750),CHAR(34),
", SamplingFeatureName:  ",CHAR(34),INDEX(SamplingFeatures[Feature Name],$A1750),CHAR(34),
", SamplingFeatureDescription:  ",CHAR(34),INDEX(SamplingFeatures[Feature Description],$A1750),CHAR(34),
", SamplingFeatureGeotypeCV:  ",CHAR(34),INDEX(SamplingFeatures[Feature Geo Type],$A1750),CHAR(34),
", FeatureGeometry:  ",CHAR(34),INDEX(SamplingFeatures[Feature Geometry],$A1750),CHAR(34),
", Elevation_m:  ",CHAR(34),INDEX(SamplingFeatures[Elevation_m],$A1750),CHAR(34),
", ElevationDatumCV:  ",CHAR(34),ElevationDatum,CHAR(34),"}"))</f>
        <v>#REF!</v>
      </c>
      <c r="L1750" t="e">
        <f>IF(INDEX(SamplingFeatures[Sampling Feature Type],$A1750)&lt;&gt;"Site","",
CONCATENATE("  - &amp;SiteID",TEXT(SUMPRODUCT(--($L$3:$L1749&lt;&gt;"")),"0000"),
" {","SamplingFeatureID:  *SamplingFeatureID",TEXT($A1750,"0000"),
", SiteTypeCV:  ",CHAR(34),INDEX(Sites[Site Type],$A1750),CHAR(34),
", Latitude:  ",INDEX(Sites[Latitude],$A1750),
", Longitude:  ",INDEX(Sites[Longitude],$A1750),
", SRSName:  ",CHAR(34),LatLonDatum,CHAR(34),"}"))</f>
        <v>#REF!</v>
      </c>
      <c r="M1750" t="e">
        <f>IF(INDEX(SamplingFeatures[Sampling Feature Type],$A1750)&lt;&gt;"Specimen","",
CONCATENATE("  - &amp;SpecimenID",TEXT(SUMPRODUCT(--($M$3:$M1749&lt;&gt;"")),"0000"),
" {","SamplingFeatureID:  *SamplingFeatureID",TEXT($A1750,"0000"),
", SpecimenTypeCV:  ",CHAR(34),INDEX(Specimens[Specimen Type],$A1750),CHAR(34),
", SpecimenMediumCV:  ",INDEX(Specimens[Specimen Medium],$A1750),
", IsFieldSpecimen:  ",CHAR(34),INDEX(Specimens[Is Field Specimen?],$A1750),CHAR(34),"}"))</f>
        <v>#REF!</v>
      </c>
      <c r="N1750" t="e">
        <f>IF(COUNTA(SpatialOffsets[])=0,"", IF(INDEX(SpatialOffsets[Spatial Offset Type],$A1750)="","",
CONCATENATE("  - &amp;SpatialOffsetID",TEXT($A1750,"0000"),
" {","SpatialOffsetTypeCV:  ",CHAR(34),INDEX(SpatialOffsets[Spatial Offset Type],$A1750),CHAR(34),
", Offset1Value:  ",INDEX(SpatialOffsets[Offset 1 Value],$A1750),
", Offset1UnitID:  ",CHAR(34),INDEX(SpatialOffsets[Offset 1 Unit],$A1750),CHAR(34),
", Offset2Value:  ",INDEX(SpatialOffsets[Offset 2 Value],$A1750),
", Offset2UnitID:  ",CHAR(34),INDEX(SpatialOffsets[Offset 2 Unit],$A1750),CHAR(34),
", Offset3Value:  ",INDEX(SpatialOffsets[Offset 3 Value],$A1750),
", Offset3UnitID:  ",CHAR(34),INDEX(SpatialOffsets[Offset 3 Unit],$A1750),CHAR(34),,"}")))</f>
        <v>#REF!</v>
      </c>
      <c r="O1750" t="e">
        <f>IF(COUNTA(RelatedFeatures[])=0,"", IF(INDEX(RelatedFeatures[First Sampling Feature Code],$A1750)="","",
CONCATENATE("  - &amp;RelationID",TEXT($A1750,"0000"),
" {","SamplingFeatureID:  *SamplingFeatureID",TEXT(MATCH(INDEX(RelatedFeatures[First Sampling Feature Code],$A1750),SamplingFeatures[Feature Code],0),"0000"),
", RelationshipTypeCV:  ",CHAR(34),INDEX(RelatedFeatures[Relationship Type],$A1750),CHAR(34),
", RelatedFeatureID: *SamplingFeatureID",TEXT(MATCH(INDEX(RelatedFeatures[Second Sampling Feature Code],$A1750),SamplingFeatures[Feature Code],0),"0000"),
", SpatialOffsetID:  ",IF(INDEX(RelatedFeatures[Offset Number],$A1750)="","",CONCATENATE("*SpatialOffsetID",TEXT(INDEX(RelatedFeatures[Offset Number],$A1750),"0000"))),"}")))</f>
        <v>#REF!</v>
      </c>
      <c r="P1750" t="e">
        <f>IF(INDEX(Methods[Method Type],$A1750)="","",
CONCATENATE("  - &amp;MethodID",TEXT($A1750,"0000"),
" {","MethodTypeCV:  ",CHAR(34),INDEX(Methods[Method Type],$A1750),CHAR(34),
", MethodCode:  ",CHAR(34),INDEX(Methods[Method Code],$A1750),CHAR(34),
", MethodName:  ",CHAR(34),INDEX(Methods[Method Name],$A1750),CHAR(34),
", MethodDescription:  ",CHAR(34),INDEX(Methods[Method Description],$A1750),CHAR(34),
", MethodLink:  ",CHAR(34),INDEX(Methods[Method Link],$A1750),CHAR(34),
", OrganizationID: *OrganizationID",TEXT(MATCH(INDEX(Methods[Organization Name],$A1750),Organizations[Organization Name],0),"0000"),"}"))</f>
        <v>#REF!</v>
      </c>
      <c r="Q1750" t="e">
        <f>IF(INDEX(Variables[Variable Type],$A1750)="","",
CONCATENATE("  - &amp;VariableID",TEXT($A1750,"0000"),
" {","VariableTypeCV:  ",CHAR(34),INDEX(Variables[Variable Type],$A1750),CHAR(34),
", VariableCode:  ",CHAR(34),INDEX(Variables[Variable Code],$A1750),CHAR(34),
", VariableNameCV:  ",CHAR(34),INDEX(Variables[Variable Name],$A1750),CHAR(34),
", VariableDefinition:  ",CHAR(34),INDEX(Variables[Variable Definition],$A1750),CHAR(34),
", SpecciationCV:  ",CHAR(34),INDEX(Variables[Speciation],$A1750),CHAR(34),
", NoDataValue:  ",CHAR(34),INDEX(Variables[No Data Value],$A1750),CHAR(34),"}"))</f>
        <v>#REF!</v>
      </c>
    </row>
    <row r="1751" spans="1:17" x14ac:dyDescent="0.25">
      <c r="A1751">
        <v>1748</v>
      </c>
      <c r="D1751" t="e">
        <f>IF(INDEX(People[First Name],$A1751)="","",
CONCATENATE("  - &amp;PersonID",TEXT($A1751,"0000"),
" {","PersonFirstName:  ",CHAR(34),INDEX(People[First Name],$A1751),CHAR(34),
", PersonMiddleName:  ",CHAR(34),INDEX(People[Middle Name],$A1751),CHAR(34),
", PersonLastName:  ",CHAR(34),INDEX(People[Last Name],$A1751),CHAR(34),"}"))</f>
        <v>#REF!</v>
      </c>
      <c r="E1751" t="e">
        <f>IF(INDEX(Organizations[Organization Type '[CV']],$A1751)="","",
CONCATENATE("  - &amp;OrganizationID",TEXT($A1751,"0000"),
" {","OrganizationTypeCV:  ",CHAR(34),INDEX(Organizations[Organization Type '[CV']],$A1751),CHAR(34),
", OrganizationCode:  ",CHAR(34),INDEX(Organizations[Organization Code],$A1751),CHAR(34),
", OrganizationName:  ",CHAR(34),INDEX(Organizations[Organization Name],$A1751),CHAR(34),
", OrganizationDescription:  ",CHAR(34),INDEX(Organizations[Organization Description],$A1751),CHAR(34),
", OrganizationLink:  ",CHAR(34),INDEX(Organizations[Organization Link],$A1751),CHAR(34),"}"))</f>
        <v>#REF!</v>
      </c>
      <c r="F1751" t="e">
        <f>IF(INDEX(People[First Name],$A1751)="","",
CONCATENATE("  - &amp;AffiliationID",TEXT($A1751,"0000"),
" {PersonID: *PersonID",TEXT($A1751,"0000"),
", OrganizationID: *OrganizationID",TEXT(MATCH(INDEX(People[Organization Name],$A1751),Organizations[Organization Name],0),"0000"),
", IsPrimaryOrganizationContact: , AffiliationStartDate: , AffiliationEndDate: , PrimaryPhone: ",
", PrimaryEmail: ",CHAR(34),INDEX(People[Primary Email],$A1751),CHAR(34),
", PrimaryAddress: ",CHAR(34),INDEX(People[Primary Address],$A1751),CHAR(34),
", PersonLink: }"))</f>
        <v>#REF!</v>
      </c>
      <c r="H1751" t="e">
        <f>IF(COUNTA(CitationInformation)=0,"",IF(INDEX(AuthorList[Author Name],$A1751)="","",
CONCATENATE("  - &amp;AuthorListID",TEXT($A1751,"0000"),
"  {CitationID: *CitationID0001",
", PersonID: *PersonID",TEXT(MATCH(INDEX(AuthorList[Author Name],$A1751),People[Full Name],0),"0000"),
", AuthorOrder: ",INDEX(AuthorList[Author Number],$A1751),"}")))</f>
        <v>#REF!</v>
      </c>
      <c r="K1751" t="e">
        <f>IF(INDEX(SamplingFeatures[Feature Code],$A1751)="","",
CONCATENATE("  - &amp;SamplingFeatureID",TEXT($A1751,"0000"),
" {","SamplingFeatureUUID:  ",CHAR(34),INDEX(SamplingFeatures[Sampling Feature UUID],$A1751),CHAR(34),
", SamplingFeatureTypeCV:  ",CHAR(34),INDEX(SamplingFeatures[Sampling Feature Type],$A1751),CHAR(34),
", SamplingFeatureCode:  ",CHAR(34),INDEX(SamplingFeatures[Feature Code],$A1751),CHAR(34),
", SamplingFeatureName:  ",CHAR(34),INDEX(SamplingFeatures[Feature Name],$A1751),CHAR(34),
", SamplingFeatureDescription:  ",CHAR(34),INDEX(SamplingFeatures[Feature Description],$A1751),CHAR(34),
", SamplingFeatureGeotypeCV:  ",CHAR(34),INDEX(SamplingFeatures[Feature Geo Type],$A1751),CHAR(34),
", FeatureGeometry:  ",CHAR(34),INDEX(SamplingFeatures[Feature Geometry],$A1751),CHAR(34),
", Elevation_m:  ",CHAR(34),INDEX(SamplingFeatures[Elevation_m],$A1751),CHAR(34),
", ElevationDatumCV:  ",CHAR(34),ElevationDatum,CHAR(34),"}"))</f>
        <v>#REF!</v>
      </c>
      <c r="L1751" t="e">
        <f>IF(INDEX(SamplingFeatures[Sampling Feature Type],$A1751)&lt;&gt;"Site","",
CONCATENATE("  - &amp;SiteID",TEXT(SUMPRODUCT(--($L$3:$L1750&lt;&gt;"")),"0000"),
" {","SamplingFeatureID:  *SamplingFeatureID",TEXT($A1751,"0000"),
", SiteTypeCV:  ",CHAR(34),INDEX(Sites[Site Type],$A1751),CHAR(34),
", Latitude:  ",INDEX(Sites[Latitude],$A1751),
", Longitude:  ",INDEX(Sites[Longitude],$A1751),
", SRSName:  ",CHAR(34),LatLonDatum,CHAR(34),"}"))</f>
        <v>#REF!</v>
      </c>
      <c r="M1751" t="e">
        <f>IF(INDEX(SamplingFeatures[Sampling Feature Type],$A1751)&lt;&gt;"Specimen","",
CONCATENATE("  - &amp;SpecimenID",TEXT(SUMPRODUCT(--($M$3:$M1750&lt;&gt;"")),"0000"),
" {","SamplingFeatureID:  *SamplingFeatureID",TEXT($A1751,"0000"),
", SpecimenTypeCV:  ",CHAR(34),INDEX(Specimens[Specimen Type],$A1751),CHAR(34),
", SpecimenMediumCV:  ",INDEX(Specimens[Specimen Medium],$A1751),
", IsFieldSpecimen:  ",CHAR(34),INDEX(Specimens[Is Field Specimen?],$A1751),CHAR(34),"}"))</f>
        <v>#REF!</v>
      </c>
      <c r="N1751" t="e">
        <f>IF(COUNTA(SpatialOffsets[])=0,"", IF(INDEX(SpatialOffsets[Spatial Offset Type],$A1751)="","",
CONCATENATE("  - &amp;SpatialOffsetID",TEXT($A1751,"0000"),
" {","SpatialOffsetTypeCV:  ",CHAR(34),INDEX(SpatialOffsets[Spatial Offset Type],$A1751),CHAR(34),
", Offset1Value:  ",INDEX(SpatialOffsets[Offset 1 Value],$A1751),
", Offset1UnitID:  ",CHAR(34),INDEX(SpatialOffsets[Offset 1 Unit],$A1751),CHAR(34),
", Offset2Value:  ",INDEX(SpatialOffsets[Offset 2 Value],$A1751),
", Offset2UnitID:  ",CHAR(34),INDEX(SpatialOffsets[Offset 2 Unit],$A1751),CHAR(34),
", Offset3Value:  ",INDEX(SpatialOffsets[Offset 3 Value],$A1751),
", Offset3UnitID:  ",CHAR(34),INDEX(SpatialOffsets[Offset 3 Unit],$A1751),CHAR(34),,"}")))</f>
        <v>#REF!</v>
      </c>
      <c r="O1751" t="e">
        <f>IF(COUNTA(RelatedFeatures[])=0,"", IF(INDEX(RelatedFeatures[First Sampling Feature Code],$A1751)="","",
CONCATENATE("  - &amp;RelationID",TEXT($A1751,"0000"),
" {","SamplingFeatureID:  *SamplingFeatureID",TEXT(MATCH(INDEX(RelatedFeatures[First Sampling Feature Code],$A1751),SamplingFeatures[Feature Code],0),"0000"),
", RelationshipTypeCV:  ",CHAR(34),INDEX(RelatedFeatures[Relationship Type],$A1751),CHAR(34),
", RelatedFeatureID: *SamplingFeatureID",TEXT(MATCH(INDEX(RelatedFeatures[Second Sampling Feature Code],$A1751),SamplingFeatures[Feature Code],0),"0000"),
", SpatialOffsetID:  ",IF(INDEX(RelatedFeatures[Offset Number],$A1751)="","",CONCATENATE("*SpatialOffsetID",TEXT(INDEX(RelatedFeatures[Offset Number],$A1751),"0000"))),"}")))</f>
        <v>#REF!</v>
      </c>
      <c r="P1751" t="e">
        <f>IF(INDEX(Methods[Method Type],$A1751)="","",
CONCATENATE("  - &amp;MethodID",TEXT($A1751,"0000"),
" {","MethodTypeCV:  ",CHAR(34),INDEX(Methods[Method Type],$A1751),CHAR(34),
", MethodCode:  ",CHAR(34),INDEX(Methods[Method Code],$A1751),CHAR(34),
", MethodName:  ",CHAR(34),INDEX(Methods[Method Name],$A1751),CHAR(34),
", MethodDescription:  ",CHAR(34),INDEX(Methods[Method Description],$A1751),CHAR(34),
", MethodLink:  ",CHAR(34),INDEX(Methods[Method Link],$A1751),CHAR(34),
", OrganizationID: *OrganizationID",TEXT(MATCH(INDEX(Methods[Organization Name],$A1751),Organizations[Organization Name],0),"0000"),"}"))</f>
        <v>#REF!</v>
      </c>
      <c r="Q1751" t="e">
        <f>IF(INDEX(Variables[Variable Type],$A1751)="","",
CONCATENATE("  - &amp;VariableID",TEXT($A1751,"0000"),
" {","VariableTypeCV:  ",CHAR(34),INDEX(Variables[Variable Type],$A1751),CHAR(34),
", VariableCode:  ",CHAR(34),INDEX(Variables[Variable Code],$A1751),CHAR(34),
", VariableNameCV:  ",CHAR(34),INDEX(Variables[Variable Name],$A1751),CHAR(34),
", VariableDefinition:  ",CHAR(34),INDEX(Variables[Variable Definition],$A1751),CHAR(34),
", SpecciationCV:  ",CHAR(34),INDEX(Variables[Speciation],$A1751),CHAR(34),
", NoDataValue:  ",CHAR(34),INDEX(Variables[No Data Value],$A1751),CHAR(34),"}"))</f>
        <v>#REF!</v>
      </c>
    </row>
    <row r="1752" spans="1:17" x14ac:dyDescent="0.25">
      <c r="A1752">
        <v>1749</v>
      </c>
      <c r="D1752" t="e">
        <f>IF(INDEX(People[First Name],$A1752)="","",
CONCATENATE("  - &amp;PersonID",TEXT($A1752,"0000"),
" {","PersonFirstName:  ",CHAR(34),INDEX(People[First Name],$A1752),CHAR(34),
", PersonMiddleName:  ",CHAR(34),INDEX(People[Middle Name],$A1752),CHAR(34),
", PersonLastName:  ",CHAR(34),INDEX(People[Last Name],$A1752),CHAR(34),"}"))</f>
        <v>#REF!</v>
      </c>
      <c r="E1752" t="e">
        <f>IF(INDEX(Organizations[Organization Type '[CV']],$A1752)="","",
CONCATENATE("  - &amp;OrganizationID",TEXT($A1752,"0000"),
" {","OrganizationTypeCV:  ",CHAR(34),INDEX(Organizations[Organization Type '[CV']],$A1752),CHAR(34),
", OrganizationCode:  ",CHAR(34),INDEX(Organizations[Organization Code],$A1752),CHAR(34),
", OrganizationName:  ",CHAR(34),INDEX(Organizations[Organization Name],$A1752),CHAR(34),
", OrganizationDescription:  ",CHAR(34),INDEX(Organizations[Organization Description],$A1752),CHAR(34),
", OrganizationLink:  ",CHAR(34),INDEX(Organizations[Organization Link],$A1752),CHAR(34),"}"))</f>
        <v>#REF!</v>
      </c>
      <c r="F1752" t="e">
        <f>IF(INDEX(People[First Name],$A1752)="","",
CONCATENATE("  - &amp;AffiliationID",TEXT($A1752,"0000"),
" {PersonID: *PersonID",TEXT($A1752,"0000"),
", OrganizationID: *OrganizationID",TEXT(MATCH(INDEX(People[Organization Name],$A1752),Organizations[Organization Name],0),"0000"),
", IsPrimaryOrganizationContact: , AffiliationStartDate: , AffiliationEndDate: , PrimaryPhone: ",
", PrimaryEmail: ",CHAR(34),INDEX(People[Primary Email],$A1752),CHAR(34),
", PrimaryAddress: ",CHAR(34),INDEX(People[Primary Address],$A1752),CHAR(34),
", PersonLink: }"))</f>
        <v>#REF!</v>
      </c>
      <c r="H1752" t="e">
        <f>IF(COUNTA(CitationInformation)=0,"",IF(INDEX(AuthorList[Author Name],$A1752)="","",
CONCATENATE("  - &amp;AuthorListID",TEXT($A1752,"0000"),
"  {CitationID: *CitationID0001",
", PersonID: *PersonID",TEXT(MATCH(INDEX(AuthorList[Author Name],$A1752),People[Full Name],0),"0000"),
", AuthorOrder: ",INDEX(AuthorList[Author Number],$A1752),"}")))</f>
        <v>#REF!</v>
      </c>
      <c r="K1752" t="e">
        <f>IF(INDEX(SamplingFeatures[Feature Code],$A1752)="","",
CONCATENATE("  - &amp;SamplingFeatureID",TEXT($A1752,"0000"),
" {","SamplingFeatureUUID:  ",CHAR(34),INDEX(SamplingFeatures[Sampling Feature UUID],$A1752),CHAR(34),
", SamplingFeatureTypeCV:  ",CHAR(34),INDEX(SamplingFeatures[Sampling Feature Type],$A1752),CHAR(34),
", SamplingFeatureCode:  ",CHAR(34),INDEX(SamplingFeatures[Feature Code],$A1752),CHAR(34),
", SamplingFeatureName:  ",CHAR(34),INDEX(SamplingFeatures[Feature Name],$A1752),CHAR(34),
", SamplingFeatureDescription:  ",CHAR(34),INDEX(SamplingFeatures[Feature Description],$A1752),CHAR(34),
", SamplingFeatureGeotypeCV:  ",CHAR(34),INDEX(SamplingFeatures[Feature Geo Type],$A1752),CHAR(34),
", FeatureGeometry:  ",CHAR(34),INDEX(SamplingFeatures[Feature Geometry],$A1752),CHAR(34),
", Elevation_m:  ",CHAR(34),INDEX(SamplingFeatures[Elevation_m],$A1752),CHAR(34),
", ElevationDatumCV:  ",CHAR(34),ElevationDatum,CHAR(34),"}"))</f>
        <v>#REF!</v>
      </c>
      <c r="L1752" t="e">
        <f>IF(INDEX(SamplingFeatures[Sampling Feature Type],$A1752)&lt;&gt;"Site","",
CONCATENATE("  - &amp;SiteID",TEXT(SUMPRODUCT(--($L$3:$L1751&lt;&gt;"")),"0000"),
" {","SamplingFeatureID:  *SamplingFeatureID",TEXT($A1752,"0000"),
", SiteTypeCV:  ",CHAR(34),INDEX(Sites[Site Type],$A1752),CHAR(34),
", Latitude:  ",INDEX(Sites[Latitude],$A1752),
", Longitude:  ",INDEX(Sites[Longitude],$A1752),
", SRSName:  ",CHAR(34),LatLonDatum,CHAR(34),"}"))</f>
        <v>#REF!</v>
      </c>
      <c r="M1752" t="e">
        <f>IF(INDEX(SamplingFeatures[Sampling Feature Type],$A1752)&lt;&gt;"Specimen","",
CONCATENATE("  - &amp;SpecimenID",TEXT(SUMPRODUCT(--($M$3:$M1751&lt;&gt;"")),"0000"),
" {","SamplingFeatureID:  *SamplingFeatureID",TEXT($A1752,"0000"),
", SpecimenTypeCV:  ",CHAR(34),INDEX(Specimens[Specimen Type],$A1752),CHAR(34),
", SpecimenMediumCV:  ",INDEX(Specimens[Specimen Medium],$A1752),
", IsFieldSpecimen:  ",CHAR(34),INDEX(Specimens[Is Field Specimen?],$A1752),CHAR(34),"}"))</f>
        <v>#REF!</v>
      </c>
      <c r="N1752" t="e">
        <f>IF(COUNTA(SpatialOffsets[])=0,"", IF(INDEX(SpatialOffsets[Spatial Offset Type],$A1752)="","",
CONCATENATE("  - &amp;SpatialOffsetID",TEXT($A1752,"0000"),
" {","SpatialOffsetTypeCV:  ",CHAR(34),INDEX(SpatialOffsets[Spatial Offset Type],$A1752),CHAR(34),
", Offset1Value:  ",INDEX(SpatialOffsets[Offset 1 Value],$A1752),
", Offset1UnitID:  ",CHAR(34),INDEX(SpatialOffsets[Offset 1 Unit],$A1752),CHAR(34),
", Offset2Value:  ",INDEX(SpatialOffsets[Offset 2 Value],$A1752),
", Offset2UnitID:  ",CHAR(34),INDEX(SpatialOffsets[Offset 2 Unit],$A1752),CHAR(34),
", Offset3Value:  ",INDEX(SpatialOffsets[Offset 3 Value],$A1752),
", Offset3UnitID:  ",CHAR(34),INDEX(SpatialOffsets[Offset 3 Unit],$A1752),CHAR(34),,"}")))</f>
        <v>#REF!</v>
      </c>
      <c r="O1752" t="e">
        <f>IF(COUNTA(RelatedFeatures[])=0,"", IF(INDEX(RelatedFeatures[First Sampling Feature Code],$A1752)="","",
CONCATENATE("  - &amp;RelationID",TEXT($A1752,"0000"),
" {","SamplingFeatureID:  *SamplingFeatureID",TEXT(MATCH(INDEX(RelatedFeatures[First Sampling Feature Code],$A1752),SamplingFeatures[Feature Code],0),"0000"),
", RelationshipTypeCV:  ",CHAR(34),INDEX(RelatedFeatures[Relationship Type],$A1752),CHAR(34),
", RelatedFeatureID: *SamplingFeatureID",TEXT(MATCH(INDEX(RelatedFeatures[Second Sampling Feature Code],$A1752),SamplingFeatures[Feature Code],0),"0000"),
", SpatialOffsetID:  ",IF(INDEX(RelatedFeatures[Offset Number],$A1752)="","",CONCATENATE("*SpatialOffsetID",TEXT(INDEX(RelatedFeatures[Offset Number],$A1752),"0000"))),"}")))</f>
        <v>#REF!</v>
      </c>
      <c r="P1752" t="e">
        <f>IF(INDEX(Methods[Method Type],$A1752)="","",
CONCATENATE("  - &amp;MethodID",TEXT($A1752,"0000"),
" {","MethodTypeCV:  ",CHAR(34),INDEX(Methods[Method Type],$A1752),CHAR(34),
", MethodCode:  ",CHAR(34),INDEX(Methods[Method Code],$A1752),CHAR(34),
", MethodName:  ",CHAR(34),INDEX(Methods[Method Name],$A1752),CHAR(34),
", MethodDescription:  ",CHAR(34),INDEX(Methods[Method Description],$A1752),CHAR(34),
", MethodLink:  ",CHAR(34),INDEX(Methods[Method Link],$A1752),CHAR(34),
", OrganizationID: *OrganizationID",TEXT(MATCH(INDEX(Methods[Organization Name],$A1752),Organizations[Organization Name],0),"0000"),"}"))</f>
        <v>#REF!</v>
      </c>
      <c r="Q1752" t="e">
        <f>IF(INDEX(Variables[Variable Type],$A1752)="","",
CONCATENATE("  - &amp;VariableID",TEXT($A1752,"0000"),
" {","VariableTypeCV:  ",CHAR(34),INDEX(Variables[Variable Type],$A1752),CHAR(34),
", VariableCode:  ",CHAR(34),INDEX(Variables[Variable Code],$A1752),CHAR(34),
", VariableNameCV:  ",CHAR(34),INDEX(Variables[Variable Name],$A1752),CHAR(34),
", VariableDefinition:  ",CHAR(34),INDEX(Variables[Variable Definition],$A1752),CHAR(34),
", SpecciationCV:  ",CHAR(34),INDEX(Variables[Speciation],$A1752),CHAR(34),
", NoDataValue:  ",CHAR(34),INDEX(Variables[No Data Value],$A1752),CHAR(34),"}"))</f>
        <v>#REF!</v>
      </c>
    </row>
    <row r="1753" spans="1:17" x14ac:dyDescent="0.25">
      <c r="A1753">
        <v>1750</v>
      </c>
      <c r="D1753" t="e">
        <f>IF(INDEX(People[First Name],$A1753)="","",
CONCATENATE("  - &amp;PersonID",TEXT($A1753,"0000"),
" {","PersonFirstName:  ",CHAR(34),INDEX(People[First Name],$A1753),CHAR(34),
", PersonMiddleName:  ",CHAR(34),INDEX(People[Middle Name],$A1753),CHAR(34),
", PersonLastName:  ",CHAR(34),INDEX(People[Last Name],$A1753),CHAR(34),"}"))</f>
        <v>#REF!</v>
      </c>
      <c r="E1753" t="e">
        <f>IF(INDEX(Organizations[Organization Type '[CV']],$A1753)="","",
CONCATENATE("  - &amp;OrganizationID",TEXT($A1753,"0000"),
" {","OrganizationTypeCV:  ",CHAR(34),INDEX(Organizations[Organization Type '[CV']],$A1753),CHAR(34),
", OrganizationCode:  ",CHAR(34),INDEX(Organizations[Organization Code],$A1753),CHAR(34),
", OrganizationName:  ",CHAR(34),INDEX(Organizations[Organization Name],$A1753),CHAR(34),
", OrganizationDescription:  ",CHAR(34),INDEX(Organizations[Organization Description],$A1753),CHAR(34),
", OrganizationLink:  ",CHAR(34),INDEX(Organizations[Organization Link],$A1753),CHAR(34),"}"))</f>
        <v>#REF!</v>
      </c>
      <c r="F1753" t="e">
        <f>IF(INDEX(People[First Name],$A1753)="","",
CONCATENATE("  - &amp;AffiliationID",TEXT($A1753,"0000"),
" {PersonID: *PersonID",TEXT($A1753,"0000"),
", OrganizationID: *OrganizationID",TEXT(MATCH(INDEX(People[Organization Name],$A1753),Organizations[Organization Name],0),"0000"),
", IsPrimaryOrganizationContact: , AffiliationStartDate: , AffiliationEndDate: , PrimaryPhone: ",
", PrimaryEmail: ",CHAR(34),INDEX(People[Primary Email],$A1753),CHAR(34),
", PrimaryAddress: ",CHAR(34),INDEX(People[Primary Address],$A1753),CHAR(34),
", PersonLink: }"))</f>
        <v>#REF!</v>
      </c>
      <c r="H1753" t="e">
        <f>IF(COUNTA(CitationInformation)=0,"",IF(INDEX(AuthorList[Author Name],$A1753)="","",
CONCATENATE("  - &amp;AuthorListID",TEXT($A1753,"0000"),
"  {CitationID: *CitationID0001",
", PersonID: *PersonID",TEXT(MATCH(INDEX(AuthorList[Author Name],$A1753),People[Full Name],0),"0000"),
", AuthorOrder: ",INDEX(AuthorList[Author Number],$A1753),"}")))</f>
        <v>#REF!</v>
      </c>
      <c r="K1753" t="e">
        <f>IF(INDEX(SamplingFeatures[Feature Code],$A1753)="","",
CONCATENATE("  - &amp;SamplingFeatureID",TEXT($A1753,"0000"),
" {","SamplingFeatureUUID:  ",CHAR(34),INDEX(SamplingFeatures[Sampling Feature UUID],$A1753),CHAR(34),
", SamplingFeatureTypeCV:  ",CHAR(34),INDEX(SamplingFeatures[Sampling Feature Type],$A1753),CHAR(34),
", SamplingFeatureCode:  ",CHAR(34),INDEX(SamplingFeatures[Feature Code],$A1753),CHAR(34),
", SamplingFeatureName:  ",CHAR(34),INDEX(SamplingFeatures[Feature Name],$A1753),CHAR(34),
", SamplingFeatureDescription:  ",CHAR(34),INDEX(SamplingFeatures[Feature Description],$A1753),CHAR(34),
", SamplingFeatureGeotypeCV:  ",CHAR(34),INDEX(SamplingFeatures[Feature Geo Type],$A1753),CHAR(34),
", FeatureGeometry:  ",CHAR(34),INDEX(SamplingFeatures[Feature Geometry],$A1753),CHAR(34),
", Elevation_m:  ",CHAR(34),INDEX(SamplingFeatures[Elevation_m],$A1753),CHAR(34),
", ElevationDatumCV:  ",CHAR(34),ElevationDatum,CHAR(34),"}"))</f>
        <v>#REF!</v>
      </c>
      <c r="L1753" t="e">
        <f>IF(INDEX(SamplingFeatures[Sampling Feature Type],$A1753)&lt;&gt;"Site","",
CONCATENATE("  - &amp;SiteID",TEXT(SUMPRODUCT(--($L$3:$L1752&lt;&gt;"")),"0000"),
" {","SamplingFeatureID:  *SamplingFeatureID",TEXT($A1753,"0000"),
", SiteTypeCV:  ",CHAR(34),INDEX(Sites[Site Type],$A1753),CHAR(34),
", Latitude:  ",INDEX(Sites[Latitude],$A1753),
", Longitude:  ",INDEX(Sites[Longitude],$A1753),
", SRSName:  ",CHAR(34),LatLonDatum,CHAR(34),"}"))</f>
        <v>#REF!</v>
      </c>
      <c r="M1753" t="e">
        <f>IF(INDEX(SamplingFeatures[Sampling Feature Type],$A1753)&lt;&gt;"Specimen","",
CONCATENATE("  - &amp;SpecimenID",TEXT(SUMPRODUCT(--($M$3:$M1752&lt;&gt;"")),"0000"),
" {","SamplingFeatureID:  *SamplingFeatureID",TEXT($A1753,"0000"),
", SpecimenTypeCV:  ",CHAR(34),INDEX(Specimens[Specimen Type],$A1753),CHAR(34),
", SpecimenMediumCV:  ",INDEX(Specimens[Specimen Medium],$A1753),
", IsFieldSpecimen:  ",CHAR(34),INDEX(Specimens[Is Field Specimen?],$A1753),CHAR(34),"}"))</f>
        <v>#REF!</v>
      </c>
      <c r="N1753" t="e">
        <f>IF(COUNTA(SpatialOffsets[])=0,"", IF(INDEX(SpatialOffsets[Spatial Offset Type],$A1753)="","",
CONCATENATE("  - &amp;SpatialOffsetID",TEXT($A1753,"0000"),
" {","SpatialOffsetTypeCV:  ",CHAR(34),INDEX(SpatialOffsets[Spatial Offset Type],$A1753),CHAR(34),
", Offset1Value:  ",INDEX(SpatialOffsets[Offset 1 Value],$A1753),
", Offset1UnitID:  ",CHAR(34),INDEX(SpatialOffsets[Offset 1 Unit],$A1753),CHAR(34),
", Offset2Value:  ",INDEX(SpatialOffsets[Offset 2 Value],$A1753),
", Offset2UnitID:  ",CHAR(34),INDEX(SpatialOffsets[Offset 2 Unit],$A1753),CHAR(34),
", Offset3Value:  ",INDEX(SpatialOffsets[Offset 3 Value],$A1753),
", Offset3UnitID:  ",CHAR(34),INDEX(SpatialOffsets[Offset 3 Unit],$A1753),CHAR(34),,"}")))</f>
        <v>#REF!</v>
      </c>
      <c r="O1753" t="e">
        <f>IF(COUNTA(RelatedFeatures[])=0,"", IF(INDEX(RelatedFeatures[First Sampling Feature Code],$A1753)="","",
CONCATENATE("  - &amp;RelationID",TEXT($A1753,"0000"),
" {","SamplingFeatureID:  *SamplingFeatureID",TEXT(MATCH(INDEX(RelatedFeatures[First Sampling Feature Code],$A1753),SamplingFeatures[Feature Code],0),"0000"),
", RelationshipTypeCV:  ",CHAR(34),INDEX(RelatedFeatures[Relationship Type],$A1753),CHAR(34),
", RelatedFeatureID: *SamplingFeatureID",TEXT(MATCH(INDEX(RelatedFeatures[Second Sampling Feature Code],$A1753),SamplingFeatures[Feature Code],0),"0000"),
", SpatialOffsetID:  ",IF(INDEX(RelatedFeatures[Offset Number],$A1753)="","",CONCATENATE("*SpatialOffsetID",TEXT(INDEX(RelatedFeatures[Offset Number],$A1753),"0000"))),"}")))</f>
        <v>#REF!</v>
      </c>
      <c r="P1753" t="e">
        <f>IF(INDEX(Methods[Method Type],$A1753)="","",
CONCATENATE("  - &amp;MethodID",TEXT($A1753,"0000"),
" {","MethodTypeCV:  ",CHAR(34),INDEX(Methods[Method Type],$A1753),CHAR(34),
", MethodCode:  ",CHAR(34),INDEX(Methods[Method Code],$A1753),CHAR(34),
", MethodName:  ",CHAR(34),INDEX(Methods[Method Name],$A1753),CHAR(34),
", MethodDescription:  ",CHAR(34),INDEX(Methods[Method Description],$A1753),CHAR(34),
", MethodLink:  ",CHAR(34),INDEX(Methods[Method Link],$A1753),CHAR(34),
", OrganizationID: *OrganizationID",TEXT(MATCH(INDEX(Methods[Organization Name],$A1753),Organizations[Organization Name],0),"0000"),"}"))</f>
        <v>#REF!</v>
      </c>
      <c r="Q1753" t="e">
        <f>IF(INDEX(Variables[Variable Type],$A1753)="","",
CONCATENATE("  - &amp;VariableID",TEXT($A1753,"0000"),
" {","VariableTypeCV:  ",CHAR(34),INDEX(Variables[Variable Type],$A1753),CHAR(34),
", VariableCode:  ",CHAR(34),INDEX(Variables[Variable Code],$A1753),CHAR(34),
", VariableNameCV:  ",CHAR(34),INDEX(Variables[Variable Name],$A1753),CHAR(34),
", VariableDefinition:  ",CHAR(34),INDEX(Variables[Variable Definition],$A1753),CHAR(34),
", SpecciationCV:  ",CHAR(34),INDEX(Variables[Speciation],$A1753),CHAR(34),
", NoDataValue:  ",CHAR(34),INDEX(Variables[No Data Value],$A1753),CHAR(34),"}"))</f>
        <v>#REF!</v>
      </c>
    </row>
    <row r="1754" spans="1:17" x14ac:dyDescent="0.25">
      <c r="A1754">
        <v>1751</v>
      </c>
      <c r="D1754" t="e">
        <f>IF(INDEX(People[First Name],$A1754)="","",
CONCATENATE("  - &amp;PersonID",TEXT($A1754,"0000"),
" {","PersonFirstName:  ",CHAR(34),INDEX(People[First Name],$A1754),CHAR(34),
", PersonMiddleName:  ",CHAR(34),INDEX(People[Middle Name],$A1754),CHAR(34),
", PersonLastName:  ",CHAR(34),INDEX(People[Last Name],$A1754),CHAR(34),"}"))</f>
        <v>#REF!</v>
      </c>
      <c r="E1754" t="e">
        <f>IF(INDEX(Organizations[Organization Type '[CV']],$A1754)="","",
CONCATENATE("  - &amp;OrganizationID",TEXT($A1754,"0000"),
" {","OrganizationTypeCV:  ",CHAR(34),INDEX(Organizations[Organization Type '[CV']],$A1754),CHAR(34),
", OrganizationCode:  ",CHAR(34),INDEX(Organizations[Organization Code],$A1754),CHAR(34),
", OrganizationName:  ",CHAR(34),INDEX(Organizations[Organization Name],$A1754),CHAR(34),
", OrganizationDescription:  ",CHAR(34),INDEX(Organizations[Organization Description],$A1754),CHAR(34),
", OrganizationLink:  ",CHAR(34),INDEX(Organizations[Organization Link],$A1754),CHAR(34),"}"))</f>
        <v>#REF!</v>
      </c>
      <c r="F1754" t="e">
        <f>IF(INDEX(People[First Name],$A1754)="","",
CONCATENATE("  - &amp;AffiliationID",TEXT($A1754,"0000"),
" {PersonID: *PersonID",TEXT($A1754,"0000"),
", OrganizationID: *OrganizationID",TEXT(MATCH(INDEX(People[Organization Name],$A1754),Organizations[Organization Name],0),"0000"),
", IsPrimaryOrganizationContact: , AffiliationStartDate: , AffiliationEndDate: , PrimaryPhone: ",
", PrimaryEmail: ",CHAR(34),INDEX(People[Primary Email],$A1754),CHAR(34),
", PrimaryAddress: ",CHAR(34),INDEX(People[Primary Address],$A1754),CHAR(34),
", PersonLink: }"))</f>
        <v>#REF!</v>
      </c>
      <c r="H1754" t="e">
        <f>IF(COUNTA(CitationInformation)=0,"",IF(INDEX(AuthorList[Author Name],$A1754)="","",
CONCATENATE("  - &amp;AuthorListID",TEXT($A1754,"0000"),
"  {CitationID: *CitationID0001",
", PersonID: *PersonID",TEXT(MATCH(INDEX(AuthorList[Author Name],$A1754),People[Full Name],0),"0000"),
", AuthorOrder: ",INDEX(AuthorList[Author Number],$A1754),"}")))</f>
        <v>#REF!</v>
      </c>
      <c r="K1754" t="e">
        <f>IF(INDEX(SamplingFeatures[Feature Code],$A1754)="","",
CONCATENATE("  - &amp;SamplingFeatureID",TEXT($A1754,"0000"),
" {","SamplingFeatureUUID:  ",CHAR(34),INDEX(SamplingFeatures[Sampling Feature UUID],$A1754),CHAR(34),
", SamplingFeatureTypeCV:  ",CHAR(34),INDEX(SamplingFeatures[Sampling Feature Type],$A1754),CHAR(34),
", SamplingFeatureCode:  ",CHAR(34),INDEX(SamplingFeatures[Feature Code],$A1754),CHAR(34),
", SamplingFeatureName:  ",CHAR(34),INDEX(SamplingFeatures[Feature Name],$A1754),CHAR(34),
", SamplingFeatureDescription:  ",CHAR(34),INDEX(SamplingFeatures[Feature Description],$A1754),CHAR(34),
", SamplingFeatureGeotypeCV:  ",CHAR(34),INDEX(SamplingFeatures[Feature Geo Type],$A1754),CHAR(34),
", FeatureGeometry:  ",CHAR(34),INDEX(SamplingFeatures[Feature Geometry],$A1754),CHAR(34),
", Elevation_m:  ",CHAR(34),INDEX(SamplingFeatures[Elevation_m],$A1754),CHAR(34),
", ElevationDatumCV:  ",CHAR(34),ElevationDatum,CHAR(34),"}"))</f>
        <v>#REF!</v>
      </c>
      <c r="L1754" t="e">
        <f>IF(INDEX(SamplingFeatures[Sampling Feature Type],$A1754)&lt;&gt;"Site","",
CONCATENATE("  - &amp;SiteID",TEXT(SUMPRODUCT(--($L$3:$L1753&lt;&gt;"")),"0000"),
" {","SamplingFeatureID:  *SamplingFeatureID",TEXT($A1754,"0000"),
", SiteTypeCV:  ",CHAR(34),INDEX(Sites[Site Type],$A1754),CHAR(34),
", Latitude:  ",INDEX(Sites[Latitude],$A1754),
", Longitude:  ",INDEX(Sites[Longitude],$A1754),
", SRSName:  ",CHAR(34),LatLonDatum,CHAR(34),"}"))</f>
        <v>#REF!</v>
      </c>
      <c r="M1754" t="e">
        <f>IF(INDEX(SamplingFeatures[Sampling Feature Type],$A1754)&lt;&gt;"Specimen","",
CONCATENATE("  - &amp;SpecimenID",TEXT(SUMPRODUCT(--($M$3:$M1753&lt;&gt;"")),"0000"),
" {","SamplingFeatureID:  *SamplingFeatureID",TEXT($A1754,"0000"),
", SpecimenTypeCV:  ",CHAR(34),INDEX(Specimens[Specimen Type],$A1754),CHAR(34),
", SpecimenMediumCV:  ",INDEX(Specimens[Specimen Medium],$A1754),
", IsFieldSpecimen:  ",CHAR(34),INDEX(Specimens[Is Field Specimen?],$A1754),CHAR(34),"}"))</f>
        <v>#REF!</v>
      </c>
      <c r="N1754" t="e">
        <f>IF(COUNTA(SpatialOffsets[])=0,"", IF(INDEX(SpatialOffsets[Spatial Offset Type],$A1754)="","",
CONCATENATE("  - &amp;SpatialOffsetID",TEXT($A1754,"0000"),
" {","SpatialOffsetTypeCV:  ",CHAR(34),INDEX(SpatialOffsets[Spatial Offset Type],$A1754),CHAR(34),
", Offset1Value:  ",INDEX(SpatialOffsets[Offset 1 Value],$A1754),
", Offset1UnitID:  ",CHAR(34),INDEX(SpatialOffsets[Offset 1 Unit],$A1754),CHAR(34),
", Offset2Value:  ",INDEX(SpatialOffsets[Offset 2 Value],$A1754),
", Offset2UnitID:  ",CHAR(34),INDEX(SpatialOffsets[Offset 2 Unit],$A1754),CHAR(34),
", Offset3Value:  ",INDEX(SpatialOffsets[Offset 3 Value],$A1754),
", Offset3UnitID:  ",CHAR(34),INDEX(SpatialOffsets[Offset 3 Unit],$A1754),CHAR(34),,"}")))</f>
        <v>#REF!</v>
      </c>
      <c r="O1754" t="e">
        <f>IF(COUNTA(RelatedFeatures[])=0,"", IF(INDEX(RelatedFeatures[First Sampling Feature Code],$A1754)="","",
CONCATENATE("  - &amp;RelationID",TEXT($A1754,"0000"),
" {","SamplingFeatureID:  *SamplingFeatureID",TEXT(MATCH(INDEX(RelatedFeatures[First Sampling Feature Code],$A1754),SamplingFeatures[Feature Code],0),"0000"),
", RelationshipTypeCV:  ",CHAR(34),INDEX(RelatedFeatures[Relationship Type],$A1754),CHAR(34),
", RelatedFeatureID: *SamplingFeatureID",TEXT(MATCH(INDEX(RelatedFeatures[Second Sampling Feature Code],$A1754),SamplingFeatures[Feature Code],0),"0000"),
", SpatialOffsetID:  ",IF(INDEX(RelatedFeatures[Offset Number],$A1754)="","",CONCATENATE("*SpatialOffsetID",TEXT(INDEX(RelatedFeatures[Offset Number],$A1754),"0000"))),"}")))</f>
        <v>#REF!</v>
      </c>
      <c r="P1754" t="e">
        <f>IF(INDEX(Methods[Method Type],$A1754)="","",
CONCATENATE("  - &amp;MethodID",TEXT($A1754,"0000"),
" {","MethodTypeCV:  ",CHAR(34),INDEX(Methods[Method Type],$A1754),CHAR(34),
", MethodCode:  ",CHAR(34),INDEX(Methods[Method Code],$A1754),CHAR(34),
", MethodName:  ",CHAR(34),INDEX(Methods[Method Name],$A1754),CHAR(34),
", MethodDescription:  ",CHAR(34),INDEX(Methods[Method Description],$A1754),CHAR(34),
", MethodLink:  ",CHAR(34),INDEX(Methods[Method Link],$A1754),CHAR(34),
", OrganizationID: *OrganizationID",TEXT(MATCH(INDEX(Methods[Organization Name],$A1754),Organizations[Organization Name],0),"0000"),"}"))</f>
        <v>#REF!</v>
      </c>
      <c r="Q1754" t="e">
        <f>IF(INDEX(Variables[Variable Type],$A1754)="","",
CONCATENATE("  - &amp;VariableID",TEXT($A1754,"0000"),
" {","VariableTypeCV:  ",CHAR(34),INDEX(Variables[Variable Type],$A1754),CHAR(34),
", VariableCode:  ",CHAR(34),INDEX(Variables[Variable Code],$A1754),CHAR(34),
", VariableNameCV:  ",CHAR(34),INDEX(Variables[Variable Name],$A1754),CHAR(34),
", VariableDefinition:  ",CHAR(34),INDEX(Variables[Variable Definition],$A1754),CHAR(34),
", SpecciationCV:  ",CHAR(34),INDEX(Variables[Speciation],$A1754),CHAR(34),
", NoDataValue:  ",CHAR(34),INDEX(Variables[No Data Value],$A1754),CHAR(34),"}"))</f>
        <v>#REF!</v>
      </c>
    </row>
    <row r="1755" spans="1:17" x14ac:dyDescent="0.25">
      <c r="A1755">
        <v>1752</v>
      </c>
      <c r="D1755" t="e">
        <f>IF(INDEX(People[First Name],$A1755)="","",
CONCATENATE("  - &amp;PersonID",TEXT($A1755,"0000"),
" {","PersonFirstName:  ",CHAR(34),INDEX(People[First Name],$A1755),CHAR(34),
", PersonMiddleName:  ",CHAR(34),INDEX(People[Middle Name],$A1755),CHAR(34),
", PersonLastName:  ",CHAR(34),INDEX(People[Last Name],$A1755),CHAR(34),"}"))</f>
        <v>#REF!</v>
      </c>
      <c r="E1755" t="e">
        <f>IF(INDEX(Organizations[Organization Type '[CV']],$A1755)="","",
CONCATENATE("  - &amp;OrganizationID",TEXT($A1755,"0000"),
" {","OrganizationTypeCV:  ",CHAR(34),INDEX(Organizations[Organization Type '[CV']],$A1755),CHAR(34),
", OrganizationCode:  ",CHAR(34),INDEX(Organizations[Organization Code],$A1755),CHAR(34),
", OrganizationName:  ",CHAR(34),INDEX(Organizations[Organization Name],$A1755),CHAR(34),
", OrganizationDescription:  ",CHAR(34),INDEX(Organizations[Organization Description],$A1755),CHAR(34),
", OrganizationLink:  ",CHAR(34),INDEX(Organizations[Organization Link],$A1755),CHAR(34),"}"))</f>
        <v>#REF!</v>
      </c>
      <c r="F1755" t="e">
        <f>IF(INDEX(People[First Name],$A1755)="","",
CONCATENATE("  - &amp;AffiliationID",TEXT($A1755,"0000"),
" {PersonID: *PersonID",TEXT($A1755,"0000"),
", OrganizationID: *OrganizationID",TEXT(MATCH(INDEX(People[Organization Name],$A1755),Organizations[Organization Name],0),"0000"),
", IsPrimaryOrganizationContact: , AffiliationStartDate: , AffiliationEndDate: , PrimaryPhone: ",
", PrimaryEmail: ",CHAR(34),INDEX(People[Primary Email],$A1755),CHAR(34),
", PrimaryAddress: ",CHAR(34),INDEX(People[Primary Address],$A1755),CHAR(34),
", PersonLink: }"))</f>
        <v>#REF!</v>
      </c>
      <c r="H1755" t="e">
        <f>IF(COUNTA(CitationInformation)=0,"",IF(INDEX(AuthorList[Author Name],$A1755)="","",
CONCATENATE("  - &amp;AuthorListID",TEXT($A1755,"0000"),
"  {CitationID: *CitationID0001",
", PersonID: *PersonID",TEXT(MATCH(INDEX(AuthorList[Author Name],$A1755),People[Full Name],0),"0000"),
", AuthorOrder: ",INDEX(AuthorList[Author Number],$A1755),"}")))</f>
        <v>#REF!</v>
      </c>
      <c r="K1755" t="e">
        <f>IF(INDEX(SamplingFeatures[Feature Code],$A1755)="","",
CONCATENATE("  - &amp;SamplingFeatureID",TEXT($A1755,"0000"),
" {","SamplingFeatureUUID:  ",CHAR(34),INDEX(SamplingFeatures[Sampling Feature UUID],$A1755),CHAR(34),
", SamplingFeatureTypeCV:  ",CHAR(34),INDEX(SamplingFeatures[Sampling Feature Type],$A1755),CHAR(34),
", SamplingFeatureCode:  ",CHAR(34),INDEX(SamplingFeatures[Feature Code],$A1755),CHAR(34),
", SamplingFeatureName:  ",CHAR(34),INDEX(SamplingFeatures[Feature Name],$A1755),CHAR(34),
", SamplingFeatureDescription:  ",CHAR(34),INDEX(SamplingFeatures[Feature Description],$A1755),CHAR(34),
", SamplingFeatureGeotypeCV:  ",CHAR(34),INDEX(SamplingFeatures[Feature Geo Type],$A1755),CHAR(34),
", FeatureGeometry:  ",CHAR(34),INDEX(SamplingFeatures[Feature Geometry],$A1755),CHAR(34),
", Elevation_m:  ",CHAR(34),INDEX(SamplingFeatures[Elevation_m],$A1755),CHAR(34),
", ElevationDatumCV:  ",CHAR(34),ElevationDatum,CHAR(34),"}"))</f>
        <v>#REF!</v>
      </c>
      <c r="L1755" t="e">
        <f>IF(INDEX(SamplingFeatures[Sampling Feature Type],$A1755)&lt;&gt;"Site","",
CONCATENATE("  - &amp;SiteID",TEXT(SUMPRODUCT(--($L$3:$L1754&lt;&gt;"")),"0000"),
" {","SamplingFeatureID:  *SamplingFeatureID",TEXT($A1755,"0000"),
", SiteTypeCV:  ",CHAR(34),INDEX(Sites[Site Type],$A1755),CHAR(34),
", Latitude:  ",INDEX(Sites[Latitude],$A1755),
", Longitude:  ",INDEX(Sites[Longitude],$A1755),
", SRSName:  ",CHAR(34),LatLonDatum,CHAR(34),"}"))</f>
        <v>#REF!</v>
      </c>
      <c r="M1755" t="e">
        <f>IF(INDEX(SamplingFeatures[Sampling Feature Type],$A1755)&lt;&gt;"Specimen","",
CONCATENATE("  - &amp;SpecimenID",TEXT(SUMPRODUCT(--($M$3:$M1754&lt;&gt;"")),"0000"),
" {","SamplingFeatureID:  *SamplingFeatureID",TEXT($A1755,"0000"),
", SpecimenTypeCV:  ",CHAR(34),INDEX(Specimens[Specimen Type],$A1755),CHAR(34),
", SpecimenMediumCV:  ",INDEX(Specimens[Specimen Medium],$A1755),
", IsFieldSpecimen:  ",CHAR(34),INDEX(Specimens[Is Field Specimen?],$A1755),CHAR(34),"}"))</f>
        <v>#REF!</v>
      </c>
      <c r="N1755" t="e">
        <f>IF(COUNTA(SpatialOffsets[])=0,"", IF(INDEX(SpatialOffsets[Spatial Offset Type],$A1755)="","",
CONCATENATE("  - &amp;SpatialOffsetID",TEXT($A1755,"0000"),
" {","SpatialOffsetTypeCV:  ",CHAR(34),INDEX(SpatialOffsets[Spatial Offset Type],$A1755),CHAR(34),
", Offset1Value:  ",INDEX(SpatialOffsets[Offset 1 Value],$A1755),
", Offset1UnitID:  ",CHAR(34),INDEX(SpatialOffsets[Offset 1 Unit],$A1755),CHAR(34),
", Offset2Value:  ",INDEX(SpatialOffsets[Offset 2 Value],$A1755),
", Offset2UnitID:  ",CHAR(34),INDEX(SpatialOffsets[Offset 2 Unit],$A1755),CHAR(34),
", Offset3Value:  ",INDEX(SpatialOffsets[Offset 3 Value],$A1755),
", Offset3UnitID:  ",CHAR(34),INDEX(SpatialOffsets[Offset 3 Unit],$A1755),CHAR(34),,"}")))</f>
        <v>#REF!</v>
      </c>
      <c r="O1755" t="e">
        <f>IF(COUNTA(RelatedFeatures[])=0,"", IF(INDEX(RelatedFeatures[First Sampling Feature Code],$A1755)="","",
CONCATENATE("  - &amp;RelationID",TEXT($A1755,"0000"),
" {","SamplingFeatureID:  *SamplingFeatureID",TEXT(MATCH(INDEX(RelatedFeatures[First Sampling Feature Code],$A1755),SamplingFeatures[Feature Code],0),"0000"),
", RelationshipTypeCV:  ",CHAR(34),INDEX(RelatedFeatures[Relationship Type],$A1755),CHAR(34),
", RelatedFeatureID: *SamplingFeatureID",TEXT(MATCH(INDEX(RelatedFeatures[Second Sampling Feature Code],$A1755),SamplingFeatures[Feature Code],0),"0000"),
", SpatialOffsetID:  ",IF(INDEX(RelatedFeatures[Offset Number],$A1755)="","",CONCATENATE("*SpatialOffsetID",TEXT(INDEX(RelatedFeatures[Offset Number],$A1755),"0000"))),"}")))</f>
        <v>#REF!</v>
      </c>
      <c r="P1755" t="e">
        <f>IF(INDEX(Methods[Method Type],$A1755)="","",
CONCATENATE("  - &amp;MethodID",TEXT($A1755,"0000"),
" {","MethodTypeCV:  ",CHAR(34),INDEX(Methods[Method Type],$A1755),CHAR(34),
", MethodCode:  ",CHAR(34),INDEX(Methods[Method Code],$A1755),CHAR(34),
", MethodName:  ",CHAR(34),INDEX(Methods[Method Name],$A1755),CHAR(34),
", MethodDescription:  ",CHAR(34),INDEX(Methods[Method Description],$A1755),CHAR(34),
", MethodLink:  ",CHAR(34),INDEX(Methods[Method Link],$A1755),CHAR(34),
", OrganizationID: *OrganizationID",TEXT(MATCH(INDEX(Methods[Organization Name],$A1755),Organizations[Organization Name],0),"0000"),"}"))</f>
        <v>#REF!</v>
      </c>
      <c r="Q1755" t="e">
        <f>IF(INDEX(Variables[Variable Type],$A1755)="","",
CONCATENATE("  - &amp;VariableID",TEXT($A1755,"0000"),
" {","VariableTypeCV:  ",CHAR(34),INDEX(Variables[Variable Type],$A1755),CHAR(34),
", VariableCode:  ",CHAR(34),INDEX(Variables[Variable Code],$A1755),CHAR(34),
", VariableNameCV:  ",CHAR(34),INDEX(Variables[Variable Name],$A1755),CHAR(34),
", VariableDefinition:  ",CHAR(34),INDEX(Variables[Variable Definition],$A1755),CHAR(34),
", SpecciationCV:  ",CHAR(34),INDEX(Variables[Speciation],$A1755),CHAR(34),
", NoDataValue:  ",CHAR(34),INDEX(Variables[No Data Value],$A1755),CHAR(34),"}"))</f>
        <v>#REF!</v>
      </c>
    </row>
    <row r="1756" spans="1:17" x14ac:dyDescent="0.25">
      <c r="A1756">
        <v>1753</v>
      </c>
      <c r="D1756" t="e">
        <f>IF(INDEX(People[First Name],$A1756)="","",
CONCATENATE("  - &amp;PersonID",TEXT($A1756,"0000"),
" {","PersonFirstName:  ",CHAR(34),INDEX(People[First Name],$A1756),CHAR(34),
", PersonMiddleName:  ",CHAR(34),INDEX(People[Middle Name],$A1756),CHAR(34),
", PersonLastName:  ",CHAR(34),INDEX(People[Last Name],$A1756),CHAR(34),"}"))</f>
        <v>#REF!</v>
      </c>
      <c r="E1756" t="e">
        <f>IF(INDEX(Organizations[Organization Type '[CV']],$A1756)="","",
CONCATENATE("  - &amp;OrganizationID",TEXT($A1756,"0000"),
" {","OrganizationTypeCV:  ",CHAR(34),INDEX(Organizations[Organization Type '[CV']],$A1756),CHAR(34),
", OrganizationCode:  ",CHAR(34),INDEX(Organizations[Organization Code],$A1756),CHAR(34),
", OrganizationName:  ",CHAR(34),INDEX(Organizations[Organization Name],$A1756),CHAR(34),
", OrganizationDescription:  ",CHAR(34),INDEX(Organizations[Organization Description],$A1756),CHAR(34),
", OrganizationLink:  ",CHAR(34),INDEX(Organizations[Organization Link],$A1756),CHAR(34),"}"))</f>
        <v>#REF!</v>
      </c>
      <c r="F1756" t="e">
        <f>IF(INDEX(People[First Name],$A1756)="","",
CONCATENATE("  - &amp;AffiliationID",TEXT($A1756,"0000"),
" {PersonID: *PersonID",TEXT($A1756,"0000"),
", OrganizationID: *OrganizationID",TEXT(MATCH(INDEX(People[Organization Name],$A1756),Organizations[Organization Name],0),"0000"),
", IsPrimaryOrganizationContact: , AffiliationStartDate: , AffiliationEndDate: , PrimaryPhone: ",
", PrimaryEmail: ",CHAR(34),INDEX(People[Primary Email],$A1756),CHAR(34),
", PrimaryAddress: ",CHAR(34),INDEX(People[Primary Address],$A1756),CHAR(34),
", PersonLink: }"))</f>
        <v>#REF!</v>
      </c>
      <c r="H1756" t="e">
        <f>IF(COUNTA(CitationInformation)=0,"",IF(INDEX(AuthorList[Author Name],$A1756)="","",
CONCATENATE("  - &amp;AuthorListID",TEXT($A1756,"0000"),
"  {CitationID: *CitationID0001",
", PersonID: *PersonID",TEXT(MATCH(INDEX(AuthorList[Author Name],$A1756),People[Full Name],0),"0000"),
", AuthorOrder: ",INDEX(AuthorList[Author Number],$A1756),"}")))</f>
        <v>#REF!</v>
      </c>
      <c r="K1756" t="e">
        <f>IF(INDEX(SamplingFeatures[Feature Code],$A1756)="","",
CONCATENATE("  - &amp;SamplingFeatureID",TEXT($A1756,"0000"),
" {","SamplingFeatureUUID:  ",CHAR(34),INDEX(SamplingFeatures[Sampling Feature UUID],$A1756),CHAR(34),
", SamplingFeatureTypeCV:  ",CHAR(34),INDEX(SamplingFeatures[Sampling Feature Type],$A1756),CHAR(34),
", SamplingFeatureCode:  ",CHAR(34),INDEX(SamplingFeatures[Feature Code],$A1756),CHAR(34),
", SamplingFeatureName:  ",CHAR(34),INDEX(SamplingFeatures[Feature Name],$A1756),CHAR(34),
", SamplingFeatureDescription:  ",CHAR(34),INDEX(SamplingFeatures[Feature Description],$A1756),CHAR(34),
", SamplingFeatureGeotypeCV:  ",CHAR(34),INDEX(SamplingFeatures[Feature Geo Type],$A1756),CHAR(34),
", FeatureGeometry:  ",CHAR(34),INDEX(SamplingFeatures[Feature Geometry],$A1756),CHAR(34),
", Elevation_m:  ",CHAR(34),INDEX(SamplingFeatures[Elevation_m],$A1756),CHAR(34),
", ElevationDatumCV:  ",CHAR(34),ElevationDatum,CHAR(34),"}"))</f>
        <v>#REF!</v>
      </c>
      <c r="L1756" t="e">
        <f>IF(INDEX(SamplingFeatures[Sampling Feature Type],$A1756)&lt;&gt;"Site","",
CONCATENATE("  - &amp;SiteID",TEXT(SUMPRODUCT(--($L$3:$L1755&lt;&gt;"")),"0000"),
" {","SamplingFeatureID:  *SamplingFeatureID",TEXT($A1756,"0000"),
", SiteTypeCV:  ",CHAR(34),INDEX(Sites[Site Type],$A1756),CHAR(34),
", Latitude:  ",INDEX(Sites[Latitude],$A1756),
", Longitude:  ",INDEX(Sites[Longitude],$A1756),
", SRSName:  ",CHAR(34),LatLonDatum,CHAR(34),"}"))</f>
        <v>#REF!</v>
      </c>
      <c r="M1756" t="e">
        <f>IF(INDEX(SamplingFeatures[Sampling Feature Type],$A1756)&lt;&gt;"Specimen","",
CONCATENATE("  - &amp;SpecimenID",TEXT(SUMPRODUCT(--($M$3:$M1755&lt;&gt;"")),"0000"),
" {","SamplingFeatureID:  *SamplingFeatureID",TEXT($A1756,"0000"),
", SpecimenTypeCV:  ",CHAR(34),INDEX(Specimens[Specimen Type],$A1756),CHAR(34),
", SpecimenMediumCV:  ",INDEX(Specimens[Specimen Medium],$A1756),
", IsFieldSpecimen:  ",CHAR(34),INDEX(Specimens[Is Field Specimen?],$A1756),CHAR(34),"}"))</f>
        <v>#REF!</v>
      </c>
      <c r="N1756" t="e">
        <f>IF(COUNTA(SpatialOffsets[])=0,"", IF(INDEX(SpatialOffsets[Spatial Offset Type],$A1756)="","",
CONCATENATE("  - &amp;SpatialOffsetID",TEXT($A1756,"0000"),
" {","SpatialOffsetTypeCV:  ",CHAR(34),INDEX(SpatialOffsets[Spatial Offset Type],$A1756),CHAR(34),
", Offset1Value:  ",INDEX(SpatialOffsets[Offset 1 Value],$A1756),
", Offset1UnitID:  ",CHAR(34),INDEX(SpatialOffsets[Offset 1 Unit],$A1756),CHAR(34),
", Offset2Value:  ",INDEX(SpatialOffsets[Offset 2 Value],$A1756),
", Offset2UnitID:  ",CHAR(34),INDEX(SpatialOffsets[Offset 2 Unit],$A1756),CHAR(34),
", Offset3Value:  ",INDEX(SpatialOffsets[Offset 3 Value],$A1756),
", Offset3UnitID:  ",CHAR(34),INDEX(SpatialOffsets[Offset 3 Unit],$A1756),CHAR(34),,"}")))</f>
        <v>#REF!</v>
      </c>
      <c r="O1756" t="e">
        <f>IF(COUNTA(RelatedFeatures[])=0,"", IF(INDEX(RelatedFeatures[First Sampling Feature Code],$A1756)="","",
CONCATENATE("  - &amp;RelationID",TEXT($A1756,"0000"),
" {","SamplingFeatureID:  *SamplingFeatureID",TEXT(MATCH(INDEX(RelatedFeatures[First Sampling Feature Code],$A1756),SamplingFeatures[Feature Code],0),"0000"),
", RelationshipTypeCV:  ",CHAR(34),INDEX(RelatedFeatures[Relationship Type],$A1756),CHAR(34),
", RelatedFeatureID: *SamplingFeatureID",TEXT(MATCH(INDEX(RelatedFeatures[Second Sampling Feature Code],$A1756),SamplingFeatures[Feature Code],0),"0000"),
", SpatialOffsetID:  ",IF(INDEX(RelatedFeatures[Offset Number],$A1756)="","",CONCATENATE("*SpatialOffsetID",TEXT(INDEX(RelatedFeatures[Offset Number],$A1756),"0000"))),"}")))</f>
        <v>#REF!</v>
      </c>
      <c r="P1756" t="e">
        <f>IF(INDEX(Methods[Method Type],$A1756)="","",
CONCATENATE("  - &amp;MethodID",TEXT($A1756,"0000"),
" {","MethodTypeCV:  ",CHAR(34),INDEX(Methods[Method Type],$A1756),CHAR(34),
", MethodCode:  ",CHAR(34),INDEX(Methods[Method Code],$A1756),CHAR(34),
", MethodName:  ",CHAR(34),INDEX(Methods[Method Name],$A1756),CHAR(34),
", MethodDescription:  ",CHAR(34),INDEX(Methods[Method Description],$A1756),CHAR(34),
", MethodLink:  ",CHAR(34),INDEX(Methods[Method Link],$A1756),CHAR(34),
", OrganizationID: *OrganizationID",TEXT(MATCH(INDEX(Methods[Organization Name],$A1756),Organizations[Organization Name],0),"0000"),"}"))</f>
        <v>#REF!</v>
      </c>
      <c r="Q1756" t="e">
        <f>IF(INDEX(Variables[Variable Type],$A1756)="","",
CONCATENATE("  - &amp;VariableID",TEXT($A1756,"0000"),
" {","VariableTypeCV:  ",CHAR(34),INDEX(Variables[Variable Type],$A1756),CHAR(34),
", VariableCode:  ",CHAR(34),INDEX(Variables[Variable Code],$A1756),CHAR(34),
", VariableNameCV:  ",CHAR(34),INDEX(Variables[Variable Name],$A1756),CHAR(34),
", VariableDefinition:  ",CHAR(34),INDEX(Variables[Variable Definition],$A1756),CHAR(34),
", SpecciationCV:  ",CHAR(34),INDEX(Variables[Speciation],$A1756),CHAR(34),
", NoDataValue:  ",CHAR(34),INDEX(Variables[No Data Value],$A1756),CHAR(34),"}"))</f>
        <v>#REF!</v>
      </c>
    </row>
    <row r="1757" spans="1:17" x14ac:dyDescent="0.25">
      <c r="A1757">
        <v>1754</v>
      </c>
      <c r="D1757" t="e">
        <f>IF(INDEX(People[First Name],$A1757)="","",
CONCATENATE("  - &amp;PersonID",TEXT($A1757,"0000"),
" {","PersonFirstName:  ",CHAR(34),INDEX(People[First Name],$A1757),CHAR(34),
", PersonMiddleName:  ",CHAR(34),INDEX(People[Middle Name],$A1757),CHAR(34),
", PersonLastName:  ",CHAR(34),INDEX(People[Last Name],$A1757),CHAR(34),"}"))</f>
        <v>#REF!</v>
      </c>
      <c r="E1757" t="e">
        <f>IF(INDEX(Organizations[Organization Type '[CV']],$A1757)="","",
CONCATENATE("  - &amp;OrganizationID",TEXT($A1757,"0000"),
" {","OrganizationTypeCV:  ",CHAR(34),INDEX(Organizations[Organization Type '[CV']],$A1757),CHAR(34),
", OrganizationCode:  ",CHAR(34),INDEX(Organizations[Organization Code],$A1757),CHAR(34),
", OrganizationName:  ",CHAR(34),INDEX(Organizations[Organization Name],$A1757),CHAR(34),
", OrganizationDescription:  ",CHAR(34),INDEX(Organizations[Organization Description],$A1757),CHAR(34),
", OrganizationLink:  ",CHAR(34),INDEX(Organizations[Organization Link],$A1757),CHAR(34),"}"))</f>
        <v>#REF!</v>
      </c>
      <c r="F1757" t="e">
        <f>IF(INDEX(People[First Name],$A1757)="","",
CONCATENATE("  - &amp;AffiliationID",TEXT($A1757,"0000"),
" {PersonID: *PersonID",TEXT($A1757,"0000"),
", OrganizationID: *OrganizationID",TEXT(MATCH(INDEX(People[Organization Name],$A1757),Organizations[Organization Name],0),"0000"),
", IsPrimaryOrganizationContact: , AffiliationStartDate: , AffiliationEndDate: , PrimaryPhone: ",
", PrimaryEmail: ",CHAR(34),INDEX(People[Primary Email],$A1757),CHAR(34),
", PrimaryAddress: ",CHAR(34),INDEX(People[Primary Address],$A1757),CHAR(34),
", PersonLink: }"))</f>
        <v>#REF!</v>
      </c>
      <c r="H1757" t="e">
        <f>IF(COUNTA(CitationInformation)=0,"",IF(INDEX(AuthorList[Author Name],$A1757)="","",
CONCATENATE("  - &amp;AuthorListID",TEXT($A1757,"0000"),
"  {CitationID: *CitationID0001",
", PersonID: *PersonID",TEXT(MATCH(INDEX(AuthorList[Author Name],$A1757),People[Full Name],0),"0000"),
", AuthorOrder: ",INDEX(AuthorList[Author Number],$A1757),"}")))</f>
        <v>#REF!</v>
      </c>
      <c r="K1757" t="e">
        <f>IF(INDEX(SamplingFeatures[Feature Code],$A1757)="","",
CONCATENATE("  - &amp;SamplingFeatureID",TEXT($A1757,"0000"),
" {","SamplingFeatureUUID:  ",CHAR(34),INDEX(SamplingFeatures[Sampling Feature UUID],$A1757),CHAR(34),
", SamplingFeatureTypeCV:  ",CHAR(34),INDEX(SamplingFeatures[Sampling Feature Type],$A1757),CHAR(34),
", SamplingFeatureCode:  ",CHAR(34),INDEX(SamplingFeatures[Feature Code],$A1757),CHAR(34),
", SamplingFeatureName:  ",CHAR(34),INDEX(SamplingFeatures[Feature Name],$A1757),CHAR(34),
", SamplingFeatureDescription:  ",CHAR(34),INDEX(SamplingFeatures[Feature Description],$A1757),CHAR(34),
", SamplingFeatureGeotypeCV:  ",CHAR(34),INDEX(SamplingFeatures[Feature Geo Type],$A1757),CHAR(34),
", FeatureGeometry:  ",CHAR(34),INDEX(SamplingFeatures[Feature Geometry],$A1757),CHAR(34),
", Elevation_m:  ",CHAR(34),INDEX(SamplingFeatures[Elevation_m],$A1757),CHAR(34),
", ElevationDatumCV:  ",CHAR(34),ElevationDatum,CHAR(34),"}"))</f>
        <v>#REF!</v>
      </c>
      <c r="L1757" t="e">
        <f>IF(INDEX(SamplingFeatures[Sampling Feature Type],$A1757)&lt;&gt;"Site","",
CONCATENATE("  - &amp;SiteID",TEXT(SUMPRODUCT(--($L$3:$L1756&lt;&gt;"")),"0000"),
" {","SamplingFeatureID:  *SamplingFeatureID",TEXT($A1757,"0000"),
", SiteTypeCV:  ",CHAR(34),INDEX(Sites[Site Type],$A1757),CHAR(34),
", Latitude:  ",INDEX(Sites[Latitude],$A1757),
", Longitude:  ",INDEX(Sites[Longitude],$A1757),
", SRSName:  ",CHAR(34),LatLonDatum,CHAR(34),"}"))</f>
        <v>#REF!</v>
      </c>
      <c r="M1757" t="e">
        <f>IF(INDEX(SamplingFeatures[Sampling Feature Type],$A1757)&lt;&gt;"Specimen","",
CONCATENATE("  - &amp;SpecimenID",TEXT(SUMPRODUCT(--($M$3:$M1756&lt;&gt;"")),"0000"),
" {","SamplingFeatureID:  *SamplingFeatureID",TEXT($A1757,"0000"),
", SpecimenTypeCV:  ",CHAR(34),INDEX(Specimens[Specimen Type],$A1757),CHAR(34),
", SpecimenMediumCV:  ",INDEX(Specimens[Specimen Medium],$A1757),
", IsFieldSpecimen:  ",CHAR(34),INDEX(Specimens[Is Field Specimen?],$A1757),CHAR(34),"}"))</f>
        <v>#REF!</v>
      </c>
      <c r="N1757" t="e">
        <f>IF(COUNTA(SpatialOffsets[])=0,"", IF(INDEX(SpatialOffsets[Spatial Offset Type],$A1757)="","",
CONCATENATE("  - &amp;SpatialOffsetID",TEXT($A1757,"0000"),
" {","SpatialOffsetTypeCV:  ",CHAR(34),INDEX(SpatialOffsets[Spatial Offset Type],$A1757),CHAR(34),
", Offset1Value:  ",INDEX(SpatialOffsets[Offset 1 Value],$A1757),
", Offset1UnitID:  ",CHAR(34),INDEX(SpatialOffsets[Offset 1 Unit],$A1757),CHAR(34),
", Offset2Value:  ",INDEX(SpatialOffsets[Offset 2 Value],$A1757),
", Offset2UnitID:  ",CHAR(34),INDEX(SpatialOffsets[Offset 2 Unit],$A1757),CHAR(34),
", Offset3Value:  ",INDEX(SpatialOffsets[Offset 3 Value],$A1757),
", Offset3UnitID:  ",CHAR(34),INDEX(SpatialOffsets[Offset 3 Unit],$A1757),CHAR(34),,"}")))</f>
        <v>#REF!</v>
      </c>
      <c r="O1757" t="e">
        <f>IF(COUNTA(RelatedFeatures[])=0,"", IF(INDEX(RelatedFeatures[First Sampling Feature Code],$A1757)="","",
CONCATENATE("  - &amp;RelationID",TEXT($A1757,"0000"),
" {","SamplingFeatureID:  *SamplingFeatureID",TEXT(MATCH(INDEX(RelatedFeatures[First Sampling Feature Code],$A1757),SamplingFeatures[Feature Code],0),"0000"),
", RelationshipTypeCV:  ",CHAR(34),INDEX(RelatedFeatures[Relationship Type],$A1757),CHAR(34),
", RelatedFeatureID: *SamplingFeatureID",TEXT(MATCH(INDEX(RelatedFeatures[Second Sampling Feature Code],$A1757),SamplingFeatures[Feature Code],0),"0000"),
", SpatialOffsetID:  ",IF(INDEX(RelatedFeatures[Offset Number],$A1757)="","",CONCATENATE("*SpatialOffsetID",TEXT(INDEX(RelatedFeatures[Offset Number],$A1757),"0000"))),"}")))</f>
        <v>#REF!</v>
      </c>
      <c r="P1757" t="e">
        <f>IF(INDEX(Methods[Method Type],$A1757)="","",
CONCATENATE("  - &amp;MethodID",TEXT($A1757,"0000"),
" {","MethodTypeCV:  ",CHAR(34),INDEX(Methods[Method Type],$A1757),CHAR(34),
", MethodCode:  ",CHAR(34),INDEX(Methods[Method Code],$A1757),CHAR(34),
", MethodName:  ",CHAR(34),INDEX(Methods[Method Name],$A1757),CHAR(34),
", MethodDescription:  ",CHAR(34),INDEX(Methods[Method Description],$A1757),CHAR(34),
", MethodLink:  ",CHAR(34),INDEX(Methods[Method Link],$A1757),CHAR(34),
", OrganizationID: *OrganizationID",TEXT(MATCH(INDEX(Methods[Organization Name],$A1757),Organizations[Organization Name],0),"0000"),"}"))</f>
        <v>#REF!</v>
      </c>
      <c r="Q1757" t="e">
        <f>IF(INDEX(Variables[Variable Type],$A1757)="","",
CONCATENATE("  - &amp;VariableID",TEXT($A1757,"0000"),
" {","VariableTypeCV:  ",CHAR(34),INDEX(Variables[Variable Type],$A1757),CHAR(34),
", VariableCode:  ",CHAR(34),INDEX(Variables[Variable Code],$A1757),CHAR(34),
", VariableNameCV:  ",CHAR(34),INDEX(Variables[Variable Name],$A1757),CHAR(34),
", VariableDefinition:  ",CHAR(34),INDEX(Variables[Variable Definition],$A1757),CHAR(34),
", SpecciationCV:  ",CHAR(34),INDEX(Variables[Speciation],$A1757),CHAR(34),
", NoDataValue:  ",CHAR(34),INDEX(Variables[No Data Value],$A1757),CHAR(34),"}"))</f>
        <v>#REF!</v>
      </c>
    </row>
    <row r="1758" spans="1:17" x14ac:dyDescent="0.25">
      <c r="A1758">
        <v>1755</v>
      </c>
      <c r="D1758" t="e">
        <f>IF(INDEX(People[First Name],$A1758)="","",
CONCATENATE("  - &amp;PersonID",TEXT($A1758,"0000"),
" {","PersonFirstName:  ",CHAR(34),INDEX(People[First Name],$A1758),CHAR(34),
", PersonMiddleName:  ",CHAR(34),INDEX(People[Middle Name],$A1758),CHAR(34),
", PersonLastName:  ",CHAR(34),INDEX(People[Last Name],$A1758),CHAR(34),"}"))</f>
        <v>#REF!</v>
      </c>
      <c r="E1758" t="e">
        <f>IF(INDEX(Organizations[Organization Type '[CV']],$A1758)="","",
CONCATENATE("  - &amp;OrganizationID",TEXT($A1758,"0000"),
" {","OrganizationTypeCV:  ",CHAR(34),INDEX(Organizations[Organization Type '[CV']],$A1758),CHAR(34),
", OrganizationCode:  ",CHAR(34),INDEX(Organizations[Organization Code],$A1758),CHAR(34),
", OrganizationName:  ",CHAR(34),INDEX(Organizations[Organization Name],$A1758),CHAR(34),
", OrganizationDescription:  ",CHAR(34),INDEX(Organizations[Organization Description],$A1758),CHAR(34),
", OrganizationLink:  ",CHAR(34),INDEX(Organizations[Organization Link],$A1758),CHAR(34),"}"))</f>
        <v>#REF!</v>
      </c>
      <c r="F1758" t="e">
        <f>IF(INDEX(People[First Name],$A1758)="","",
CONCATENATE("  - &amp;AffiliationID",TEXT($A1758,"0000"),
" {PersonID: *PersonID",TEXT($A1758,"0000"),
", OrganizationID: *OrganizationID",TEXT(MATCH(INDEX(People[Organization Name],$A1758),Organizations[Organization Name],0),"0000"),
", IsPrimaryOrganizationContact: , AffiliationStartDate: , AffiliationEndDate: , PrimaryPhone: ",
", PrimaryEmail: ",CHAR(34),INDEX(People[Primary Email],$A1758),CHAR(34),
", PrimaryAddress: ",CHAR(34),INDEX(People[Primary Address],$A1758),CHAR(34),
", PersonLink: }"))</f>
        <v>#REF!</v>
      </c>
      <c r="H1758" t="e">
        <f>IF(COUNTA(CitationInformation)=0,"",IF(INDEX(AuthorList[Author Name],$A1758)="","",
CONCATENATE("  - &amp;AuthorListID",TEXT($A1758,"0000"),
"  {CitationID: *CitationID0001",
", PersonID: *PersonID",TEXT(MATCH(INDEX(AuthorList[Author Name],$A1758),People[Full Name],0),"0000"),
", AuthorOrder: ",INDEX(AuthorList[Author Number],$A1758),"}")))</f>
        <v>#REF!</v>
      </c>
      <c r="K1758" t="e">
        <f>IF(INDEX(SamplingFeatures[Feature Code],$A1758)="","",
CONCATENATE("  - &amp;SamplingFeatureID",TEXT($A1758,"0000"),
" {","SamplingFeatureUUID:  ",CHAR(34),INDEX(SamplingFeatures[Sampling Feature UUID],$A1758),CHAR(34),
", SamplingFeatureTypeCV:  ",CHAR(34),INDEX(SamplingFeatures[Sampling Feature Type],$A1758),CHAR(34),
", SamplingFeatureCode:  ",CHAR(34),INDEX(SamplingFeatures[Feature Code],$A1758),CHAR(34),
", SamplingFeatureName:  ",CHAR(34),INDEX(SamplingFeatures[Feature Name],$A1758),CHAR(34),
", SamplingFeatureDescription:  ",CHAR(34),INDEX(SamplingFeatures[Feature Description],$A1758),CHAR(34),
", SamplingFeatureGeotypeCV:  ",CHAR(34),INDEX(SamplingFeatures[Feature Geo Type],$A1758),CHAR(34),
", FeatureGeometry:  ",CHAR(34),INDEX(SamplingFeatures[Feature Geometry],$A1758),CHAR(34),
", Elevation_m:  ",CHAR(34),INDEX(SamplingFeatures[Elevation_m],$A1758),CHAR(34),
", ElevationDatumCV:  ",CHAR(34),ElevationDatum,CHAR(34),"}"))</f>
        <v>#REF!</v>
      </c>
      <c r="L1758" t="e">
        <f>IF(INDEX(SamplingFeatures[Sampling Feature Type],$A1758)&lt;&gt;"Site","",
CONCATENATE("  - &amp;SiteID",TEXT(SUMPRODUCT(--($L$3:$L1757&lt;&gt;"")),"0000"),
" {","SamplingFeatureID:  *SamplingFeatureID",TEXT($A1758,"0000"),
", SiteTypeCV:  ",CHAR(34),INDEX(Sites[Site Type],$A1758),CHAR(34),
", Latitude:  ",INDEX(Sites[Latitude],$A1758),
", Longitude:  ",INDEX(Sites[Longitude],$A1758),
", SRSName:  ",CHAR(34),LatLonDatum,CHAR(34),"}"))</f>
        <v>#REF!</v>
      </c>
      <c r="M1758" t="e">
        <f>IF(INDEX(SamplingFeatures[Sampling Feature Type],$A1758)&lt;&gt;"Specimen","",
CONCATENATE("  - &amp;SpecimenID",TEXT(SUMPRODUCT(--($M$3:$M1757&lt;&gt;"")),"0000"),
" {","SamplingFeatureID:  *SamplingFeatureID",TEXT($A1758,"0000"),
", SpecimenTypeCV:  ",CHAR(34),INDEX(Specimens[Specimen Type],$A1758),CHAR(34),
", SpecimenMediumCV:  ",INDEX(Specimens[Specimen Medium],$A1758),
", IsFieldSpecimen:  ",CHAR(34),INDEX(Specimens[Is Field Specimen?],$A1758),CHAR(34),"}"))</f>
        <v>#REF!</v>
      </c>
      <c r="N1758" t="e">
        <f>IF(COUNTA(SpatialOffsets[])=0,"", IF(INDEX(SpatialOffsets[Spatial Offset Type],$A1758)="","",
CONCATENATE("  - &amp;SpatialOffsetID",TEXT($A1758,"0000"),
" {","SpatialOffsetTypeCV:  ",CHAR(34),INDEX(SpatialOffsets[Spatial Offset Type],$A1758),CHAR(34),
", Offset1Value:  ",INDEX(SpatialOffsets[Offset 1 Value],$A1758),
", Offset1UnitID:  ",CHAR(34),INDEX(SpatialOffsets[Offset 1 Unit],$A1758),CHAR(34),
", Offset2Value:  ",INDEX(SpatialOffsets[Offset 2 Value],$A1758),
", Offset2UnitID:  ",CHAR(34),INDEX(SpatialOffsets[Offset 2 Unit],$A1758),CHAR(34),
", Offset3Value:  ",INDEX(SpatialOffsets[Offset 3 Value],$A1758),
", Offset3UnitID:  ",CHAR(34),INDEX(SpatialOffsets[Offset 3 Unit],$A1758),CHAR(34),,"}")))</f>
        <v>#REF!</v>
      </c>
      <c r="O1758" t="e">
        <f>IF(COUNTA(RelatedFeatures[])=0,"", IF(INDEX(RelatedFeatures[First Sampling Feature Code],$A1758)="","",
CONCATENATE("  - &amp;RelationID",TEXT($A1758,"0000"),
" {","SamplingFeatureID:  *SamplingFeatureID",TEXT(MATCH(INDEX(RelatedFeatures[First Sampling Feature Code],$A1758),SamplingFeatures[Feature Code],0),"0000"),
", RelationshipTypeCV:  ",CHAR(34),INDEX(RelatedFeatures[Relationship Type],$A1758),CHAR(34),
", RelatedFeatureID: *SamplingFeatureID",TEXT(MATCH(INDEX(RelatedFeatures[Second Sampling Feature Code],$A1758),SamplingFeatures[Feature Code],0),"0000"),
", SpatialOffsetID:  ",IF(INDEX(RelatedFeatures[Offset Number],$A1758)="","",CONCATENATE("*SpatialOffsetID",TEXT(INDEX(RelatedFeatures[Offset Number],$A1758),"0000"))),"}")))</f>
        <v>#REF!</v>
      </c>
      <c r="P1758" t="e">
        <f>IF(INDEX(Methods[Method Type],$A1758)="","",
CONCATENATE("  - &amp;MethodID",TEXT($A1758,"0000"),
" {","MethodTypeCV:  ",CHAR(34),INDEX(Methods[Method Type],$A1758),CHAR(34),
", MethodCode:  ",CHAR(34),INDEX(Methods[Method Code],$A1758),CHAR(34),
", MethodName:  ",CHAR(34),INDEX(Methods[Method Name],$A1758),CHAR(34),
", MethodDescription:  ",CHAR(34),INDEX(Methods[Method Description],$A1758),CHAR(34),
", MethodLink:  ",CHAR(34),INDEX(Methods[Method Link],$A1758),CHAR(34),
", OrganizationID: *OrganizationID",TEXT(MATCH(INDEX(Methods[Organization Name],$A1758),Organizations[Organization Name],0),"0000"),"}"))</f>
        <v>#REF!</v>
      </c>
      <c r="Q1758" t="e">
        <f>IF(INDEX(Variables[Variable Type],$A1758)="","",
CONCATENATE("  - &amp;VariableID",TEXT($A1758,"0000"),
" {","VariableTypeCV:  ",CHAR(34),INDEX(Variables[Variable Type],$A1758),CHAR(34),
", VariableCode:  ",CHAR(34),INDEX(Variables[Variable Code],$A1758),CHAR(34),
", VariableNameCV:  ",CHAR(34),INDEX(Variables[Variable Name],$A1758),CHAR(34),
", VariableDefinition:  ",CHAR(34),INDEX(Variables[Variable Definition],$A1758),CHAR(34),
", SpecciationCV:  ",CHAR(34),INDEX(Variables[Speciation],$A1758),CHAR(34),
", NoDataValue:  ",CHAR(34),INDEX(Variables[No Data Value],$A1758),CHAR(34),"}"))</f>
        <v>#REF!</v>
      </c>
    </row>
    <row r="1759" spans="1:17" x14ac:dyDescent="0.25">
      <c r="A1759">
        <v>1756</v>
      </c>
      <c r="D1759" t="e">
        <f>IF(INDEX(People[First Name],$A1759)="","",
CONCATENATE("  - &amp;PersonID",TEXT($A1759,"0000"),
" {","PersonFirstName:  ",CHAR(34),INDEX(People[First Name],$A1759),CHAR(34),
", PersonMiddleName:  ",CHAR(34),INDEX(People[Middle Name],$A1759),CHAR(34),
", PersonLastName:  ",CHAR(34),INDEX(People[Last Name],$A1759),CHAR(34),"}"))</f>
        <v>#REF!</v>
      </c>
      <c r="E1759" t="e">
        <f>IF(INDEX(Organizations[Organization Type '[CV']],$A1759)="","",
CONCATENATE("  - &amp;OrganizationID",TEXT($A1759,"0000"),
" {","OrganizationTypeCV:  ",CHAR(34),INDEX(Organizations[Organization Type '[CV']],$A1759),CHAR(34),
", OrganizationCode:  ",CHAR(34),INDEX(Organizations[Organization Code],$A1759),CHAR(34),
", OrganizationName:  ",CHAR(34),INDEX(Organizations[Organization Name],$A1759),CHAR(34),
", OrganizationDescription:  ",CHAR(34),INDEX(Organizations[Organization Description],$A1759),CHAR(34),
", OrganizationLink:  ",CHAR(34),INDEX(Organizations[Organization Link],$A1759),CHAR(34),"}"))</f>
        <v>#REF!</v>
      </c>
      <c r="F1759" t="e">
        <f>IF(INDEX(People[First Name],$A1759)="","",
CONCATENATE("  - &amp;AffiliationID",TEXT($A1759,"0000"),
" {PersonID: *PersonID",TEXT($A1759,"0000"),
", OrganizationID: *OrganizationID",TEXT(MATCH(INDEX(People[Organization Name],$A1759),Organizations[Organization Name],0),"0000"),
", IsPrimaryOrganizationContact: , AffiliationStartDate: , AffiliationEndDate: , PrimaryPhone: ",
", PrimaryEmail: ",CHAR(34),INDEX(People[Primary Email],$A1759),CHAR(34),
", PrimaryAddress: ",CHAR(34),INDEX(People[Primary Address],$A1759),CHAR(34),
", PersonLink: }"))</f>
        <v>#REF!</v>
      </c>
      <c r="H1759" t="e">
        <f>IF(COUNTA(CitationInformation)=0,"",IF(INDEX(AuthorList[Author Name],$A1759)="","",
CONCATENATE("  - &amp;AuthorListID",TEXT($A1759,"0000"),
"  {CitationID: *CitationID0001",
", PersonID: *PersonID",TEXT(MATCH(INDEX(AuthorList[Author Name],$A1759),People[Full Name],0),"0000"),
", AuthorOrder: ",INDEX(AuthorList[Author Number],$A1759),"}")))</f>
        <v>#REF!</v>
      </c>
      <c r="K1759" t="e">
        <f>IF(INDEX(SamplingFeatures[Feature Code],$A1759)="","",
CONCATENATE("  - &amp;SamplingFeatureID",TEXT($A1759,"0000"),
" {","SamplingFeatureUUID:  ",CHAR(34),INDEX(SamplingFeatures[Sampling Feature UUID],$A1759),CHAR(34),
", SamplingFeatureTypeCV:  ",CHAR(34),INDEX(SamplingFeatures[Sampling Feature Type],$A1759),CHAR(34),
", SamplingFeatureCode:  ",CHAR(34),INDEX(SamplingFeatures[Feature Code],$A1759),CHAR(34),
", SamplingFeatureName:  ",CHAR(34),INDEX(SamplingFeatures[Feature Name],$A1759),CHAR(34),
", SamplingFeatureDescription:  ",CHAR(34),INDEX(SamplingFeatures[Feature Description],$A1759),CHAR(34),
", SamplingFeatureGeotypeCV:  ",CHAR(34),INDEX(SamplingFeatures[Feature Geo Type],$A1759),CHAR(34),
", FeatureGeometry:  ",CHAR(34),INDEX(SamplingFeatures[Feature Geometry],$A1759),CHAR(34),
", Elevation_m:  ",CHAR(34),INDEX(SamplingFeatures[Elevation_m],$A1759),CHAR(34),
", ElevationDatumCV:  ",CHAR(34),ElevationDatum,CHAR(34),"}"))</f>
        <v>#REF!</v>
      </c>
      <c r="L1759" t="e">
        <f>IF(INDEX(SamplingFeatures[Sampling Feature Type],$A1759)&lt;&gt;"Site","",
CONCATENATE("  - &amp;SiteID",TEXT(SUMPRODUCT(--($L$3:$L1758&lt;&gt;"")),"0000"),
" {","SamplingFeatureID:  *SamplingFeatureID",TEXT($A1759,"0000"),
", SiteTypeCV:  ",CHAR(34),INDEX(Sites[Site Type],$A1759),CHAR(34),
", Latitude:  ",INDEX(Sites[Latitude],$A1759),
", Longitude:  ",INDEX(Sites[Longitude],$A1759),
", SRSName:  ",CHAR(34),LatLonDatum,CHAR(34),"}"))</f>
        <v>#REF!</v>
      </c>
      <c r="M1759" t="e">
        <f>IF(INDEX(SamplingFeatures[Sampling Feature Type],$A1759)&lt;&gt;"Specimen","",
CONCATENATE("  - &amp;SpecimenID",TEXT(SUMPRODUCT(--($M$3:$M1758&lt;&gt;"")),"0000"),
" {","SamplingFeatureID:  *SamplingFeatureID",TEXT($A1759,"0000"),
", SpecimenTypeCV:  ",CHAR(34),INDEX(Specimens[Specimen Type],$A1759),CHAR(34),
", SpecimenMediumCV:  ",INDEX(Specimens[Specimen Medium],$A1759),
", IsFieldSpecimen:  ",CHAR(34),INDEX(Specimens[Is Field Specimen?],$A1759),CHAR(34),"}"))</f>
        <v>#REF!</v>
      </c>
      <c r="N1759" t="e">
        <f>IF(COUNTA(SpatialOffsets[])=0,"", IF(INDEX(SpatialOffsets[Spatial Offset Type],$A1759)="","",
CONCATENATE("  - &amp;SpatialOffsetID",TEXT($A1759,"0000"),
" {","SpatialOffsetTypeCV:  ",CHAR(34),INDEX(SpatialOffsets[Spatial Offset Type],$A1759),CHAR(34),
", Offset1Value:  ",INDEX(SpatialOffsets[Offset 1 Value],$A1759),
", Offset1UnitID:  ",CHAR(34),INDEX(SpatialOffsets[Offset 1 Unit],$A1759),CHAR(34),
", Offset2Value:  ",INDEX(SpatialOffsets[Offset 2 Value],$A1759),
", Offset2UnitID:  ",CHAR(34),INDEX(SpatialOffsets[Offset 2 Unit],$A1759),CHAR(34),
", Offset3Value:  ",INDEX(SpatialOffsets[Offset 3 Value],$A1759),
", Offset3UnitID:  ",CHAR(34),INDEX(SpatialOffsets[Offset 3 Unit],$A1759),CHAR(34),,"}")))</f>
        <v>#REF!</v>
      </c>
      <c r="O1759" t="e">
        <f>IF(COUNTA(RelatedFeatures[])=0,"", IF(INDEX(RelatedFeatures[First Sampling Feature Code],$A1759)="","",
CONCATENATE("  - &amp;RelationID",TEXT($A1759,"0000"),
" {","SamplingFeatureID:  *SamplingFeatureID",TEXT(MATCH(INDEX(RelatedFeatures[First Sampling Feature Code],$A1759),SamplingFeatures[Feature Code],0),"0000"),
", RelationshipTypeCV:  ",CHAR(34),INDEX(RelatedFeatures[Relationship Type],$A1759),CHAR(34),
", RelatedFeatureID: *SamplingFeatureID",TEXT(MATCH(INDEX(RelatedFeatures[Second Sampling Feature Code],$A1759),SamplingFeatures[Feature Code],0),"0000"),
", SpatialOffsetID:  ",IF(INDEX(RelatedFeatures[Offset Number],$A1759)="","",CONCATENATE("*SpatialOffsetID",TEXT(INDEX(RelatedFeatures[Offset Number],$A1759),"0000"))),"}")))</f>
        <v>#REF!</v>
      </c>
      <c r="P1759" t="e">
        <f>IF(INDEX(Methods[Method Type],$A1759)="","",
CONCATENATE("  - &amp;MethodID",TEXT($A1759,"0000"),
" {","MethodTypeCV:  ",CHAR(34),INDEX(Methods[Method Type],$A1759),CHAR(34),
", MethodCode:  ",CHAR(34),INDEX(Methods[Method Code],$A1759),CHAR(34),
", MethodName:  ",CHAR(34),INDEX(Methods[Method Name],$A1759),CHAR(34),
", MethodDescription:  ",CHAR(34),INDEX(Methods[Method Description],$A1759),CHAR(34),
", MethodLink:  ",CHAR(34),INDEX(Methods[Method Link],$A1759),CHAR(34),
", OrganizationID: *OrganizationID",TEXT(MATCH(INDEX(Methods[Organization Name],$A1759),Organizations[Organization Name],0),"0000"),"}"))</f>
        <v>#REF!</v>
      </c>
      <c r="Q1759" t="e">
        <f>IF(INDEX(Variables[Variable Type],$A1759)="","",
CONCATENATE("  - &amp;VariableID",TEXT($A1759,"0000"),
" {","VariableTypeCV:  ",CHAR(34),INDEX(Variables[Variable Type],$A1759),CHAR(34),
", VariableCode:  ",CHAR(34),INDEX(Variables[Variable Code],$A1759),CHAR(34),
", VariableNameCV:  ",CHAR(34),INDEX(Variables[Variable Name],$A1759),CHAR(34),
", VariableDefinition:  ",CHAR(34),INDEX(Variables[Variable Definition],$A1759),CHAR(34),
", SpecciationCV:  ",CHAR(34),INDEX(Variables[Speciation],$A1759),CHAR(34),
", NoDataValue:  ",CHAR(34),INDEX(Variables[No Data Value],$A1759),CHAR(34),"}"))</f>
        <v>#REF!</v>
      </c>
    </row>
    <row r="1760" spans="1:17" x14ac:dyDescent="0.25">
      <c r="A1760">
        <v>1757</v>
      </c>
      <c r="D1760" t="e">
        <f>IF(INDEX(People[First Name],$A1760)="","",
CONCATENATE("  - &amp;PersonID",TEXT($A1760,"0000"),
" {","PersonFirstName:  ",CHAR(34),INDEX(People[First Name],$A1760),CHAR(34),
", PersonMiddleName:  ",CHAR(34),INDEX(People[Middle Name],$A1760),CHAR(34),
", PersonLastName:  ",CHAR(34),INDEX(People[Last Name],$A1760),CHAR(34),"}"))</f>
        <v>#REF!</v>
      </c>
      <c r="E1760" t="e">
        <f>IF(INDEX(Organizations[Organization Type '[CV']],$A1760)="","",
CONCATENATE("  - &amp;OrganizationID",TEXT($A1760,"0000"),
" {","OrganizationTypeCV:  ",CHAR(34),INDEX(Organizations[Organization Type '[CV']],$A1760),CHAR(34),
", OrganizationCode:  ",CHAR(34),INDEX(Organizations[Organization Code],$A1760),CHAR(34),
", OrganizationName:  ",CHAR(34),INDEX(Organizations[Organization Name],$A1760),CHAR(34),
", OrganizationDescription:  ",CHAR(34),INDEX(Organizations[Organization Description],$A1760),CHAR(34),
", OrganizationLink:  ",CHAR(34),INDEX(Organizations[Organization Link],$A1760),CHAR(34),"}"))</f>
        <v>#REF!</v>
      </c>
      <c r="F1760" t="e">
        <f>IF(INDEX(People[First Name],$A1760)="","",
CONCATENATE("  - &amp;AffiliationID",TEXT($A1760,"0000"),
" {PersonID: *PersonID",TEXT($A1760,"0000"),
", OrganizationID: *OrganizationID",TEXT(MATCH(INDEX(People[Organization Name],$A1760),Organizations[Organization Name],0),"0000"),
", IsPrimaryOrganizationContact: , AffiliationStartDate: , AffiliationEndDate: , PrimaryPhone: ",
", PrimaryEmail: ",CHAR(34),INDEX(People[Primary Email],$A1760),CHAR(34),
", PrimaryAddress: ",CHAR(34),INDEX(People[Primary Address],$A1760),CHAR(34),
", PersonLink: }"))</f>
        <v>#REF!</v>
      </c>
      <c r="H1760" t="e">
        <f>IF(COUNTA(CitationInformation)=0,"",IF(INDEX(AuthorList[Author Name],$A1760)="","",
CONCATENATE("  - &amp;AuthorListID",TEXT($A1760,"0000"),
"  {CitationID: *CitationID0001",
", PersonID: *PersonID",TEXT(MATCH(INDEX(AuthorList[Author Name],$A1760),People[Full Name],0),"0000"),
", AuthorOrder: ",INDEX(AuthorList[Author Number],$A1760),"}")))</f>
        <v>#REF!</v>
      </c>
      <c r="K1760" t="e">
        <f>IF(INDEX(SamplingFeatures[Feature Code],$A1760)="","",
CONCATENATE("  - &amp;SamplingFeatureID",TEXT($A1760,"0000"),
" {","SamplingFeatureUUID:  ",CHAR(34),INDEX(SamplingFeatures[Sampling Feature UUID],$A1760),CHAR(34),
", SamplingFeatureTypeCV:  ",CHAR(34),INDEX(SamplingFeatures[Sampling Feature Type],$A1760),CHAR(34),
", SamplingFeatureCode:  ",CHAR(34),INDEX(SamplingFeatures[Feature Code],$A1760),CHAR(34),
", SamplingFeatureName:  ",CHAR(34),INDEX(SamplingFeatures[Feature Name],$A1760),CHAR(34),
", SamplingFeatureDescription:  ",CHAR(34),INDEX(SamplingFeatures[Feature Description],$A1760),CHAR(34),
", SamplingFeatureGeotypeCV:  ",CHAR(34),INDEX(SamplingFeatures[Feature Geo Type],$A1760),CHAR(34),
", FeatureGeometry:  ",CHAR(34),INDEX(SamplingFeatures[Feature Geometry],$A1760),CHAR(34),
", Elevation_m:  ",CHAR(34),INDEX(SamplingFeatures[Elevation_m],$A1760),CHAR(34),
", ElevationDatumCV:  ",CHAR(34),ElevationDatum,CHAR(34),"}"))</f>
        <v>#REF!</v>
      </c>
      <c r="L1760" t="e">
        <f>IF(INDEX(SamplingFeatures[Sampling Feature Type],$A1760)&lt;&gt;"Site","",
CONCATENATE("  - &amp;SiteID",TEXT(SUMPRODUCT(--($L$3:$L1759&lt;&gt;"")),"0000"),
" {","SamplingFeatureID:  *SamplingFeatureID",TEXT($A1760,"0000"),
", SiteTypeCV:  ",CHAR(34),INDEX(Sites[Site Type],$A1760),CHAR(34),
", Latitude:  ",INDEX(Sites[Latitude],$A1760),
", Longitude:  ",INDEX(Sites[Longitude],$A1760),
", SRSName:  ",CHAR(34),LatLonDatum,CHAR(34),"}"))</f>
        <v>#REF!</v>
      </c>
      <c r="M1760" t="e">
        <f>IF(INDEX(SamplingFeatures[Sampling Feature Type],$A1760)&lt;&gt;"Specimen","",
CONCATENATE("  - &amp;SpecimenID",TEXT(SUMPRODUCT(--($M$3:$M1759&lt;&gt;"")),"0000"),
" {","SamplingFeatureID:  *SamplingFeatureID",TEXT($A1760,"0000"),
", SpecimenTypeCV:  ",CHAR(34),INDEX(Specimens[Specimen Type],$A1760),CHAR(34),
", SpecimenMediumCV:  ",INDEX(Specimens[Specimen Medium],$A1760),
", IsFieldSpecimen:  ",CHAR(34),INDEX(Specimens[Is Field Specimen?],$A1760),CHAR(34),"}"))</f>
        <v>#REF!</v>
      </c>
      <c r="N1760" t="e">
        <f>IF(COUNTA(SpatialOffsets[])=0,"", IF(INDEX(SpatialOffsets[Spatial Offset Type],$A1760)="","",
CONCATENATE("  - &amp;SpatialOffsetID",TEXT($A1760,"0000"),
" {","SpatialOffsetTypeCV:  ",CHAR(34),INDEX(SpatialOffsets[Spatial Offset Type],$A1760),CHAR(34),
", Offset1Value:  ",INDEX(SpatialOffsets[Offset 1 Value],$A1760),
", Offset1UnitID:  ",CHAR(34),INDEX(SpatialOffsets[Offset 1 Unit],$A1760),CHAR(34),
", Offset2Value:  ",INDEX(SpatialOffsets[Offset 2 Value],$A1760),
", Offset2UnitID:  ",CHAR(34),INDEX(SpatialOffsets[Offset 2 Unit],$A1760),CHAR(34),
", Offset3Value:  ",INDEX(SpatialOffsets[Offset 3 Value],$A1760),
", Offset3UnitID:  ",CHAR(34),INDEX(SpatialOffsets[Offset 3 Unit],$A1760),CHAR(34),,"}")))</f>
        <v>#REF!</v>
      </c>
      <c r="O1760" t="e">
        <f>IF(COUNTA(RelatedFeatures[])=0,"", IF(INDEX(RelatedFeatures[First Sampling Feature Code],$A1760)="","",
CONCATENATE("  - &amp;RelationID",TEXT($A1760,"0000"),
" {","SamplingFeatureID:  *SamplingFeatureID",TEXT(MATCH(INDEX(RelatedFeatures[First Sampling Feature Code],$A1760),SamplingFeatures[Feature Code],0),"0000"),
", RelationshipTypeCV:  ",CHAR(34),INDEX(RelatedFeatures[Relationship Type],$A1760),CHAR(34),
", RelatedFeatureID: *SamplingFeatureID",TEXT(MATCH(INDEX(RelatedFeatures[Second Sampling Feature Code],$A1760),SamplingFeatures[Feature Code],0),"0000"),
", SpatialOffsetID:  ",IF(INDEX(RelatedFeatures[Offset Number],$A1760)="","",CONCATENATE("*SpatialOffsetID",TEXT(INDEX(RelatedFeatures[Offset Number],$A1760),"0000"))),"}")))</f>
        <v>#REF!</v>
      </c>
      <c r="P1760" t="e">
        <f>IF(INDEX(Methods[Method Type],$A1760)="","",
CONCATENATE("  - &amp;MethodID",TEXT($A1760,"0000"),
" {","MethodTypeCV:  ",CHAR(34),INDEX(Methods[Method Type],$A1760),CHAR(34),
", MethodCode:  ",CHAR(34),INDEX(Methods[Method Code],$A1760),CHAR(34),
", MethodName:  ",CHAR(34),INDEX(Methods[Method Name],$A1760),CHAR(34),
", MethodDescription:  ",CHAR(34),INDEX(Methods[Method Description],$A1760),CHAR(34),
", MethodLink:  ",CHAR(34),INDEX(Methods[Method Link],$A1760),CHAR(34),
", OrganizationID: *OrganizationID",TEXT(MATCH(INDEX(Methods[Organization Name],$A1760),Organizations[Organization Name],0),"0000"),"}"))</f>
        <v>#REF!</v>
      </c>
      <c r="Q1760" t="e">
        <f>IF(INDEX(Variables[Variable Type],$A1760)="","",
CONCATENATE("  - &amp;VariableID",TEXT($A1760,"0000"),
" {","VariableTypeCV:  ",CHAR(34),INDEX(Variables[Variable Type],$A1760),CHAR(34),
", VariableCode:  ",CHAR(34),INDEX(Variables[Variable Code],$A1760),CHAR(34),
", VariableNameCV:  ",CHAR(34),INDEX(Variables[Variable Name],$A1760),CHAR(34),
", VariableDefinition:  ",CHAR(34),INDEX(Variables[Variable Definition],$A1760),CHAR(34),
", SpecciationCV:  ",CHAR(34),INDEX(Variables[Speciation],$A1760),CHAR(34),
", NoDataValue:  ",CHAR(34),INDEX(Variables[No Data Value],$A1760),CHAR(34),"}"))</f>
        <v>#REF!</v>
      </c>
    </row>
    <row r="1761" spans="1:17" x14ac:dyDescent="0.25">
      <c r="A1761">
        <v>1758</v>
      </c>
      <c r="D1761" t="e">
        <f>IF(INDEX(People[First Name],$A1761)="","",
CONCATENATE("  - &amp;PersonID",TEXT($A1761,"0000"),
" {","PersonFirstName:  ",CHAR(34),INDEX(People[First Name],$A1761),CHAR(34),
", PersonMiddleName:  ",CHAR(34),INDEX(People[Middle Name],$A1761),CHAR(34),
", PersonLastName:  ",CHAR(34),INDEX(People[Last Name],$A1761),CHAR(34),"}"))</f>
        <v>#REF!</v>
      </c>
      <c r="E1761" t="e">
        <f>IF(INDEX(Organizations[Organization Type '[CV']],$A1761)="","",
CONCATENATE("  - &amp;OrganizationID",TEXT($A1761,"0000"),
" {","OrganizationTypeCV:  ",CHAR(34),INDEX(Organizations[Organization Type '[CV']],$A1761),CHAR(34),
", OrganizationCode:  ",CHAR(34),INDEX(Organizations[Organization Code],$A1761),CHAR(34),
", OrganizationName:  ",CHAR(34),INDEX(Organizations[Organization Name],$A1761),CHAR(34),
", OrganizationDescription:  ",CHAR(34),INDEX(Organizations[Organization Description],$A1761),CHAR(34),
", OrganizationLink:  ",CHAR(34),INDEX(Organizations[Organization Link],$A1761),CHAR(34),"}"))</f>
        <v>#REF!</v>
      </c>
      <c r="F1761" t="e">
        <f>IF(INDEX(People[First Name],$A1761)="","",
CONCATENATE("  - &amp;AffiliationID",TEXT($A1761,"0000"),
" {PersonID: *PersonID",TEXT($A1761,"0000"),
", OrganizationID: *OrganizationID",TEXT(MATCH(INDEX(People[Organization Name],$A1761),Organizations[Organization Name],0),"0000"),
", IsPrimaryOrganizationContact: , AffiliationStartDate: , AffiliationEndDate: , PrimaryPhone: ",
", PrimaryEmail: ",CHAR(34),INDEX(People[Primary Email],$A1761),CHAR(34),
", PrimaryAddress: ",CHAR(34),INDEX(People[Primary Address],$A1761),CHAR(34),
", PersonLink: }"))</f>
        <v>#REF!</v>
      </c>
      <c r="H1761" t="e">
        <f>IF(COUNTA(CitationInformation)=0,"",IF(INDEX(AuthorList[Author Name],$A1761)="","",
CONCATENATE("  - &amp;AuthorListID",TEXT($A1761,"0000"),
"  {CitationID: *CitationID0001",
", PersonID: *PersonID",TEXT(MATCH(INDEX(AuthorList[Author Name],$A1761),People[Full Name],0),"0000"),
", AuthorOrder: ",INDEX(AuthorList[Author Number],$A1761),"}")))</f>
        <v>#REF!</v>
      </c>
      <c r="K1761" t="e">
        <f>IF(INDEX(SamplingFeatures[Feature Code],$A1761)="","",
CONCATENATE("  - &amp;SamplingFeatureID",TEXT($A1761,"0000"),
" {","SamplingFeatureUUID:  ",CHAR(34),INDEX(SamplingFeatures[Sampling Feature UUID],$A1761),CHAR(34),
", SamplingFeatureTypeCV:  ",CHAR(34),INDEX(SamplingFeatures[Sampling Feature Type],$A1761),CHAR(34),
", SamplingFeatureCode:  ",CHAR(34),INDEX(SamplingFeatures[Feature Code],$A1761),CHAR(34),
", SamplingFeatureName:  ",CHAR(34),INDEX(SamplingFeatures[Feature Name],$A1761),CHAR(34),
", SamplingFeatureDescription:  ",CHAR(34),INDEX(SamplingFeatures[Feature Description],$A1761),CHAR(34),
", SamplingFeatureGeotypeCV:  ",CHAR(34),INDEX(SamplingFeatures[Feature Geo Type],$A1761),CHAR(34),
", FeatureGeometry:  ",CHAR(34),INDEX(SamplingFeatures[Feature Geometry],$A1761),CHAR(34),
", Elevation_m:  ",CHAR(34),INDEX(SamplingFeatures[Elevation_m],$A1761),CHAR(34),
", ElevationDatumCV:  ",CHAR(34),ElevationDatum,CHAR(34),"}"))</f>
        <v>#REF!</v>
      </c>
      <c r="L1761" t="e">
        <f>IF(INDEX(SamplingFeatures[Sampling Feature Type],$A1761)&lt;&gt;"Site","",
CONCATENATE("  - &amp;SiteID",TEXT(SUMPRODUCT(--($L$3:$L1760&lt;&gt;"")),"0000"),
" {","SamplingFeatureID:  *SamplingFeatureID",TEXT($A1761,"0000"),
", SiteTypeCV:  ",CHAR(34),INDEX(Sites[Site Type],$A1761),CHAR(34),
", Latitude:  ",INDEX(Sites[Latitude],$A1761),
", Longitude:  ",INDEX(Sites[Longitude],$A1761),
", SRSName:  ",CHAR(34),LatLonDatum,CHAR(34),"}"))</f>
        <v>#REF!</v>
      </c>
      <c r="M1761" t="e">
        <f>IF(INDEX(SamplingFeatures[Sampling Feature Type],$A1761)&lt;&gt;"Specimen","",
CONCATENATE("  - &amp;SpecimenID",TEXT(SUMPRODUCT(--($M$3:$M1760&lt;&gt;"")),"0000"),
" {","SamplingFeatureID:  *SamplingFeatureID",TEXT($A1761,"0000"),
", SpecimenTypeCV:  ",CHAR(34),INDEX(Specimens[Specimen Type],$A1761),CHAR(34),
", SpecimenMediumCV:  ",INDEX(Specimens[Specimen Medium],$A1761),
", IsFieldSpecimen:  ",CHAR(34),INDEX(Specimens[Is Field Specimen?],$A1761),CHAR(34),"}"))</f>
        <v>#REF!</v>
      </c>
      <c r="N1761" t="e">
        <f>IF(COUNTA(SpatialOffsets[])=0,"", IF(INDEX(SpatialOffsets[Spatial Offset Type],$A1761)="","",
CONCATENATE("  - &amp;SpatialOffsetID",TEXT($A1761,"0000"),
" {","SpatialOffsetTypeCV:  ",CHAR(34),INDEX(SpatialOffsets[Spatial Offset Type],$A1761),CHAR(34),
", Offset1Value:  ",INDEX(SpatialOffsets[Offset 1 Value],$A1761),
", Offset1UnitID:  ",CHAR(34),INDEX(SpatialOffsets[Offset 1 Unit],$A1761),CHAR(34),
", Offset2Value:  ",INDEX(SpatialOffsets[Offset 2 Value],$A1761),
", Offset2UnitID:  ",CHAR(34),INDEX(SpatialOffsets[Offset 2 Unit],$A1761),CHAR(34),
", Offset3Value:  ",INDEX(SpatialOffsets[Offset 3 Value],$A1761),
", Offset3UnitID:  ",CHAR(34),INDEX(SpatialOffsets[Offset 3 Unit],$A1761),CHAR(34),,"}")))</f>
        <v>#REF!</v>
      </c>
      <c r="O1761" t="e">
        <f>IF(COUNTA(RelatedFeatures[])=0,"", IF(INDEX(RelatedFeatures[First Sampling Feature Code],$A1761)="","",
CONCATENATE("  - &amp;RelationID",TEXT($A1761,"0000"),
" {","SamplingFeatureID:  *SamplingFeatureID",TEXT(MATCH(INDEX(RelatedFeatures[First Sampling Feature Code],$A1761),SamplingFeatures[Feature Code],0),"0000"),
", RelationshipTypeCV:  ",CHAR(34),INDEX(RelatedFeatures[Relationship Type],$A1761),CHAR(34),
", RelatedFeatureID: *SamplingFeatureID",TEXT(MATCH(INDEX(RelatedFeatures[Second Sampling Feature Code],$A1761),SamplingFeatures[Feature Code],0),"0000"),
", SpatialOffsetID:  ",IF(INDEX(RelatedFeatures[Offset Number],$A1761)="","",CONCATENATE("*SpatialOffsetID",TEXT(INDEX(RelatedFeatures[Offset Number],$A1761),"0000"))),"}")))</f>
        <v>#REF!</v>
      </c>
      <c r="P1761" t="e">
        <f>IF(INDEX(Methods[Method Type],$A1761)="","",
CONCATENATE("  - &amp;MethodID",TEXT($A1761,"0000"),
" {","MethodTypeCV:  ",CHAR(34),INDEX(Methods[Method Type],$A1761),CHAR(34),
", MethodCode:  ",CHAR(34),INDEX(Methods[Method Code],$A1761),CHAR(34),
", MethodName:  ",CHAR(34),INDEX(Methods[Method Name],$A1761),CHAR(34),
", MethodDescription:  ",CHAR(34),INDEX(Methods[Method Description],$A1761),CHAR(34),
", MethodLink:  ",CHAR(34),INDEX(Methods[Method Link],$A1761),CHAR(34),
", OrganizationID: *OrganizationID",TEXT(MATCH(INDEX(Methods[Organization Name],$A1761),Organizations[Organization Name],0),"0000"),"}"))</f>
        <v>#REF!</v>
      </c>
      <c r="Q1761" t="e">
        <f>IF(INDEX(Variables[Variable Type],$A1761)="","",
CONCATENATE("  - &amp;VariableID",TEXT($A1761,"0000"),
" {","VariableTypeCV:  ",CHAR(34),INDEX(Variables[Variable Type],$A1761),CHAR(34),
", VariableCode:  ",CHAR(34),INDEX(Variables[Variable Code],$A1761),CHAR(34),
", VariableNameCV:  ",CHAR(34),INDEX(Variables[Variable Name],$A1761),CHAR(34),
", VariableDefinition:  ",CHAR(34),INDEX(Variables[Variable Definition],$A1761),CHAR(34),
", SpecciationCV:  ",CHAR(34),INDEX(Variables[Speciation],$A1761),CHAR(34),
", NoDataValue:  ",CHAR(34),INDEX(Variables[No Data Value],$A1761),CHAR(34),"}"))</f>
        <v>#REF!</v>
      </c>
    </row>
    <row r="1762" spans="1:17" x14ac:dyDescent="0.25">
      <c r="A1762">
        <v>1759</v>
      </c>
      <c r="D1762" t="e">
        <f>IF(INDEX(People[First Name],$A1762)="","",
CONCATENATE("  - &amp;PersonID",TEXT($A1762,"0000"),
" {","PersonFirstName:  ",CHAR(34),INDEX(People[First Name],$A1762),CHAR(34),
", PersonMiddleName:  ",CHAR(34),INDEX(People[Middle Name],$A1762),CHAR(34),
", PersonLastName:  ",CHAR(34),INDEX(People[Last Name],$A1762),CHAR(34),"}"))</f>
        <v>#REF!</v>
      </c>
      <c r="E1762" t="e">
        <f>IF(INDEX(Organizations[Organization Type '[CV']],$A1762)="","",
CONCATENATE("  - &amp;OrganizationID",TEXT($A1762,"0000"),
" {","OrganizationTypeCV:  ",CHAR(34),INDEX(Organizations[Organization Type '[CV']],$A1762),CHAR(34),
", OrganizationCode:  ",CHAR(34),INDEX(Organizations[Organization Code],$A1762),CHAR(34),
", OrganizationName:  ",CHAR(34),INDEX(Organizations[Organization Name],$A1762),CHAR(34),
", OrganizationDescription:  ",CHAR(34),INDEX(Organizations[Organization Description],$A1762),CHAR(34),
", OrganizationLink:  ",CHAR(34),INDEX(Organizations[Organization Link],$A1762),CHAR(34),"}"))</f>
        <v>#REF!</v>
      </c>
      <c r="F1762" t="e">
        <f>IF(INDEX(People[First Name],$A1762)="","",
CONCATENATE("  - &amp;AffiliationID",TEXT($A1762,"0000"),
" {PersonID: *PersonID",TEXT($A1762,"0000"),
", OrganizationID: *OrganizationID",TEXT(MATCH(INDEX(People[Organization Name],$A1762),Organizations[Organization Name],0),"0000"),
", IsPrimaryOrganizationContact: , AffiliationStartDate: , AffiliationEndDate: , PrimaryPhone: ",
", PrimaryEmail: ",CHAR(34),INDEX(People[Primary Email],$A1762),CHAR(34),
", PrimaryAddress: ",CHAR(34),INDEX(People[Primary Address],$A1762),CHAR(34),
", PersonLink: }"))</f>
        <v>#REF!</v>
      </c>
      <c r="H1762" t="e">
        <f>IF(COUNTA(CitationInformation)=0,"",IF(INDEX(AuthorList[Author Name],$A1762)="","",
CONCATENATE("  - &amp;AuthorListID",TEXT($A1762,"0000"),
"  {CitationID: *CitationID0001",
", PersonID: *PersonID",TEXT(MATCH(INDEX(AuthorList[Author Name],$A1762),People[Full Name],0),"0000"),
", AuthorOrder: ",INDEX(AuthorList[Author Number],$A1762),"}")))</f>
        <v>#REF!</v>
      </c>
      <c r="K1762" t="e">
        <f>IF(INDEX(SamplingFeatures[Feature Code],$A1762)="","",
CONCATENATE("  - &amp;SamplingFeatureID",TEXT($A1762,"0000"),
" {","SamplingFeatureUUID:  ",CHAR(34),INDEX(SamplingFeatures[Sampling Feature UUID],$A1762),CHAR(34),
", SamplingFeatureTypeCV:  ",CHAR(34),INDEX(SamplingFeatures[Sampling Feature Type],$A1762),CHAR(34),
", SamplingFeatureCode:  ",CHAR(34),INDEX(SamplingFeatures[Feature Code],$A1762),CHAR(34),
", SamplingFeatureName:  ",CHAR(34),INDEX(SamplingFeatures[Feature Name],$A1762),CHAR(34),
", SamplingFeatureDescription:  ",CHAR(34),INDEX(SamplingFeatures[Feature Description],$A1762),CHAR(34),
", SamplingFeatureGeotypeCV:  ",CHAR(34),INDEX(SamplingFeatures[Feature Geo Type],$A1762),CHAR(34),
", FeatureGeometry:  ",CHAR(34),INDEX(SamplingFeatures[Feature Geometry],$A1762),CHAR(34),
", Elevation_m:  ",CHAR(34),INDEX(SamplingFeatures[Elevation_m],$A1762),CHAR(34),
", ElevationDatumCV:  ",CHAR(34),ElevationDatum,CHAR(34),"}"))</f>
        <v>#REF!</v>
      </c>
      <c r="L1762" t="e">
        <f>IF(INDEX(SamplingFeatures[Sampling Feature Type],$A1762)&lt;&gt;"Site","",
CONCATENATE("  - &amp;SiteID",TEXT(SUMPRODUCT(--($L$3:$L1761&lt;&gt;"")),"0000"),
" {","SamplingFeatureID:  *SamplingFeatureID",TEXT($A1762,"0000"),
", SiteTypeCV:  ",CHAR(34),INDEX(Sites[Site Type],$A1762),CHAR(34),
", Latitude:  ",INDEX(Sites[Latitude],$A1762),
", Longitude:  ",INDEX(Sites[Longitude],$A1762),
", SRSName:  ",CHAR(34),LatLonDatum,CHAR(34),"}"))</f>
        <v>#REF!</v>
      </c>
      <c r="M1762" t="e">
        <f>IF(INDEX(SamplingFeatures[Sampling Feature Type],$A1762)&lt;&gt;"Specimen","",
CONCATENATE("  - &amp;SpecimenID",TEXT(SUMPRODUCT(--($M$3:$M1761&lt;&gt;"")),"0000"),
" {","SamplingFeatureID:  *SamplingFeatureID",TEXT($A1762,"0000"),
", SpecimenTypeCV:  ",CHAR(34),INDEX(Specimens[Specimen Type],$A1762),CHAR(34),
", SpecimenMediumCV:  ",INDEX(Specimens[Specimen Medium],$A1762),
", IsFieldSpecimen:  ",CHAR(34),INDEX(Specimens[Is Field Specimen?],$A1762),CHAR(34),"}"))</f>
        <v>#REF!</v>
      </c>
      <c r="N1762" t="e">
        <f>IF(COUNTA(SpatialOffsets[])=0,"", IF(INDEX(SpatialOffsets[Spatial Offset Type],$A1762)="","",
CONCATENATE("  - &amp;SpatialOffsetID",TEXT($A1762,"0000"),
" {","SpatialOffsetTypeCV:  ",CHAR(34),INDEX(SpatialOffsets[Spatial Offset Type],$A1762),CHAR(34),
", Offset1Value:  ",INDEX(SpatialOffsets[Offset 1 Value],$A1762),
", Offset1UnitID:  ",CHAR(34),INDEX(SpatialOffsets[Offset 1 Unit],$A1762),CHAR(34),
", Offset2Value:  ",INDEX(SpatialOffsets[Offset 2 Value],$A1762),
", Offset2UnitID:  ",CHAR(34),INDEX(SpatialOffsets[Offset 2 Unit],$A1762),CHAR(34),
", Offset3Value:  ",INDEX(SpatialOffsets[Offset 3 Value],$A1762),
", Offset3UnitID:  ",CHAR(34),INDEX(SpatialOffsets[Offset 3 Unit],$A1762),CHAR(34),,"}")))</f>
        <v>#REF!</v>
      </c>
      <c r="O1762" t="e">
        <f>IF(COUNTA(RelatedFeatures[])=0,"", IF(INDEX(RelatedFeatures[First Sampling Feature Code],$A1762)="","",
CONCATENATE("  - &amp;RelationID",TEXT($A1762,"0000"),
" {","SamplingFeatureID:  *SamplingFeatureID",TEXT(MATCH(INDEX(RelatedFeatures[First Sampling Feature Code],$A1762),SamplingFeatures[Feature Code],0),"0000"),
", RelationshipTypeCV:  ",CHAR(34),INDEX(RelatedFeatures[Relationship Type],$A1762),CHAR(34),
", RelatedFeatureID: *SamplingFeatureID",TEXT(MATCH(INDEX(RelatedFeatures[Second Sampling Feature Code],$A1762),SamplingFeatures[Feature Code],0),"0000"),
", SpatialOffsetID:  ",IF(INDEX(RelatedFeatures[Offset Number],$A1762)="","",CONCATENATE("*SpatialOffsetID",TEXT(INDEX(RelatedFeatures[Offset Number],$A1762),"0000"))),"}")))</f>
        <v>#REF!</v>
      </c>
      <c r="P1762" t="e">
        <f>IF(INDEX(Methods[Method Type],$A1762)="","",
CONCATENATE("  - &amp;MethodID",TEXT($A1762,"0000"),
" {","MethodTypeCV:  ",CHAR(34),INDEX(Methods[Method Type],$A1762),CHAR(34),
", MethodCode:  ",CHAR(34),INDEX(Methods[Method Code],$A1762),CHAR(34),
", MethodName:  ",CHAR(34),INDEX(Methods[Method Name],$A1762),CHAR(34),
", MethodDescription:  ",CHAR(34),INDEX(Methods[Method Description],$A1762),CHAR(34),
", MethodLink:  ",CHAR(34),INDEX(Methods[Method Link],$A1762),CHAR(34),
", OrganizationID: *OrganizationID",TEXT(MATCH(INDEX(Methods[Organization Name],$A1762),Organizations[Organization Name],0),"0000"),"}"))</f>
        <v>#REF!</v>
      </c>
      <c r="Q1762" t="e">
        <f>IF(INDEX(Variables[Variable Type],$A1762)="","",
CONCATENATE("  - &amp;VariableID",TEXT($A1762,"0000"),
" {","VariableTypeCV:  ",CHAR(34),INDEX(Variables[Variable Type],$A1762),CHAR(34),
", VariableCode:  ",CHAR(34),INDEX(Variables[Variable Code],$A1762),CHAR(34),
", VariableNameCV:  ",CHAR(34),INDEX(Variables[Variable Name],$A1762),CHAR(34),
", VariableDefinition:  ",CHAR(34),INDEX(Variables[Variable Definition],$A1762),CHAR(34),
", SpecciationCV:  ",CHAR(34),INDEX(Variables[Speciation],$A1762),CHAR(34),
", NoDataValue:  ",CHAR(34),INDEX(Variables[No Data Value],$A1762),CHAR(34),"}"))</f>
        <v>#REF!</v>
      </c>
    </row>
    <row r="1763" spans="1:17" x14ac:dyDescent="0.25">
      <c r="A1763">
        <v>1760</v>
      </c>
      <c r="D1763" t="e">
        <f>IF(INDEX(People[First Name],$A1763)="","",
CONCATENATE("  - &amp;PersonID",TEXT($A1763,"0000"),
" {","PersonFirstName:  ",CHAR(34),INDEX(People[First Name],$A1763),CHAR(34),
", PersonMiddleName:  ",CHAR(34),INDEX(People[Middle Name],$A1763),CHAR(34),
", PersonLastName:  ",CHAR(34),INDEX(People[Last Name],$A1763),CHAR(34),"}"))</f>
        <v>#REF!</v>
      </c>
      <c r="E1763" t="e">
        <f>IF(INDEX(Organizations[Organization Type '[CV']],$A1763)="","",
CONCATENATE("  - &amp;OrganizationID",TEXT($A1763,"0000"),
" {","OrganizationTypeCV:  ",CHAR(34),INDEX(Organizations[Organization Type '[CV']],$A1763),CHAR(34),
", OrganizationCode:  ",CHAR(34),INDEX(Organizations[Organization Code],$A1763),CHAR(34),
", OrganizationName:  ",CHAR(34),INDEX(Organizations[Organization Name],$A1763),CHAR(34),
", OrganizationDescription:  ",CHAR(34),INDEX(Organizations[Organization Description],$A1763),CHAR(34),
", OrganizationLink:  ",CHAR(34),INDEX(Organizations[Organization Link],$A1763),CHAR(34),"}"))</f>
        <v>#REF!</v>
      </c>
      <c r="F1763" t="e">
        <f>IF(INDEX(People[First Name],$A1763)="","",
CONCATENATE("  - &amp;AffiliationID",TEXT($A1763,"0000"),
" {PersonID: *PersonID",TEXT($A1763,"0000"),
", OrganizationID: *OrganizationID",TEXT(MATCH(INDEX(People[Organization Name],$A1763),Organizations[Organization Name],0),"0000"),
", IsPrimaryOrganizationContact: , AffiliationStartDate: , AffiliationEndDate: , PrimaryPhone: ",
", PrimaryEmail: ",CHAR(34),INDEX(People[Primary Email],$A1763),CHAR(34),
", PrimaryAddress: ",CHAR(34),INDEX(People[Primary Address],$A1763),CHAR(34),
", PersonLink: }"))</f>
        <v>#REF!</v>
      </c>
      <c r="H1763" t="e">
        <f>IF(COUNTA(CitationInformation)=0,"",IF(INDEX(AuthorList[Author Name],$A1763)="","",
CONCATENATE("  - &amp;AuthorListID",TEXT($A1763,"0000"),
"  {CitationID: *CitationID0001",
", PersonID: *PersonID",TEXT(MATCH(INDEX(AuthorList[Author Name],$A1763),People[Full Name],0),"0000"),
", AuthorOrder: ",INDEX(AuthorList[Author Number],$A1763),"}")))</f>
        <v>#REF!</v>
      </c>
      <c r="K1763" t="e">
        <f>IF(INDEX(SamplingFeatures[Feature Code],$A1763)="","",
CONCATENATE("  - &amp;SamplingFeatureID",TEXT($A1763,"0000"),
" {","SamplingFeatureUUID:  ",CHAR(34),INDEX(SamplingFeatures[Sampling Feature UUID],$A1763),CHAR(34),
", SamplingFeatureTypeCV:  ",CHAR(34),INDEX(SamplingFeatures[Sampling Feature Type],$A1763),CHAR(34),
", SamplingFeatureCode:  ",CHAR(34),INDEX(SamplingFeatures[Feature Code],$A1763),CHAR(34),
", SamplingFeatureName:  ",CHAR(34),INDEX(SamplingFeatures[Feature Name],$A1763),CHAR(34),
", SamplingFeatureDescription:  ",CHAR(34),INDEX(SamplingFeatures[Feature Description],$A1763),CHAR(34),
", SamplingFeatureGeotypeCV:  ",CHAR(34),INDEX(SamplingFeatures[Feature Geo Type],$A1763),CHAR(34),
", FeatureGeometry:  ",CHAR(34),INDEX(SamplingFeatures[Feature Geometry],$A1763),CHAR(34),
", Elevation_m:  ",CHAR(34),INDEX(SamplingFeatures[Elevation_m],$A1763),CHAR(34),
", ElevationDatumCV:  ",CHAR(34),ElevationDatum,CHAR(34),"}"))</f>
        <v>#REF!</v>
      </c>
      <c r="L1763" t="e">
        <f>IF(INDEX(SamplingFeatures[Sampling Feature Type],$A1763)&lt;&gt;"Site","",
CONCATENATE("  - &amp;SiteID",TEXT(SUMPRODUCT(--($L$3:$L1762&lt;&gt;"")),"0000"),
" {","SamplingFeatureID:  *SamplingFeatureID",TEXT($A1763,"0000"),
", SiteTypeCV:  ",CHAR(34),INDEX(Sites[Site Type],$A1763),CHAR(34),
", Latitude:  ",INDEX(Sites[Latitude],$A1763),
", Longitude:  ",INDEX(Sites[Longitude],$A1763),
", SRSName:  ",CHAR(34),LatLonDatum,CHAR(34),"}"))</f>
        <v>#REF!</v>
      </c>
      <c r="M1763" t="e">
        <f>IF(INDEX(SamplingFeatures[Sampling Feature Type],$A1763)&lt;&gt;"Specimen","",
CONCATENATE("  - &amp;SpecimenID",TEXT(SUMPRODUCT(--($M$3:$M1762&lt;&gt;"")),"0000"),
" {","SamplingFeatureID:  *SamplingFeatureID",TEXT($A1763,"0000"),
", SpecimenTypeCV:  ",CHAR(34),INDEX(Specimens[Specimen Type],$A1763),CHAR(34),
", SpecimenMediumCV:  ",INDEX(Specimens[Specimen Medium],$A1763),
", IsFieldSpecimen:  ",CHAR(34),INDEX(Specimens[Is Field Specimen?],$A1763),CHAR(34),"}"))</f>
        <v>#REF!</v>
      </c>
      <c r="N1763" t="e">
        <f>IF(COUNTA(SpatialOffsets[])=0,"", IF(INDEX(SpatialOffsets[Spatial Offset Type],$A1763)="","",
CONCATENATE("  - &amp;SpatialOffsetID",TEXT($A1763,"0000"),
" {","SpatialOffsetTypeCV:  ",CHAR(34),INDEX(SpatialOffsets[Spatial Offset Type],$A1763),CHAR(34),
", Offset1Value:  ",INDEX(SpatialOffsets[Offset 1 Value],$A1763),
", Offset1UnitID:  ",CHAR(34),INDEX(SpatialOffsets[Offset 1 Unit],$A1763),CHAR(34),
", Offset2Value:  ",INDEX(SpatialOffsets[Offset 2 Value],$A1763),
", Offset2UnitID:  ",CHAR(34),INDEX(SpatialOffsets[Offset 2 Unit],$A1763),CHAR(34),
", Offset3Value:  ",INDEX(SpatialOffsets[Offset 3 Value],$A1763),
", Offset3UnitID:  ",CHAR(34),INDEX(SpatialOffsets[Offset 3 Unit],$A1763),CHAR(34),,"}")))</f>
        <v>#REF!</v>
      </c>
      <c r="O1763" t="e">
        <f>IF(COUNTA(RelatedFeatures[])=0,"", IF(INDEX(RelatedFeatures[First Sampling Feature Code],$A1763)="","",
CONCATENATE("  - &amp;RelationID",TEXT($A1763,"0000"),
" {","SamplingFeatureID:  *SamplingFeatureID",TEXT(MATCH(INDEX(RelatedFeatures[First Sampling Feature Code],$A1763),SamplingFeatures[Feature Code],0),"0000"),
", RelationshipTypeCV:  ",CHAR(34),INDEX(RelatedFeatures[Relationship Type],$A1763),CHAR(34),
", RelatedFeatureID: *SamplingFeatureID",TEXT(MATCH(INDEX(RelatedFeatures[Second Sampling Feature Code],$A1763),SamplingFeatures[Feature Code],0),"0000"),
", SpatialOffsetID:  ",IF(INDEX(RelatedFeatures[Offset Number],$A1763)="","",CONCATENATE("*SpatialOffsetID",TEXT(INDEX(RelatedFeatures[Offset Number],$A1763),"0000"))),"}")))</f>
        <v>#REF!</v>
      </c>
      <c r="P1763" t="e">
        <f>IF(INDEX(Methods[Method Type],$A1763)="","",
CONCATENATE("  - &amp;MethodID",TEXT($A1763,"0000"),
" {","MethodTypeCV:  ",CHAR(34),INDEX(Methods[Method Type],$A1763),CHAR(34),
", MethodCode:  ",CHAR(34),INDEX(Methods[Method Code],$A1763),CHAR(34),
", MethodName:  ",CHAR(34),INDEX(Methods[Method Name],$A1763),CHAR(34),
", MethodDescription:  ",CHAR(34),INDEX(Methods[Method Description],$A1763),CHAR(34),
", MethodLink:  ",CHAR(34),INDEX(Methods[Method Link],$A1763),CHAR(34),
", OrganizationID: *OrganizationID",TEXT(MATCH(INDEX(Methods[Organization Name],$A1763),Organizations[Organization Name],0),"0000"),"}"))</f>
        <v>#REF!</v>
      </c>
      <c r="Q1763" t="e">
        <f>IF(INDEX(Variables[Variable Type],$A1763)="","",
CONCATENATE("  - &amp;VariableID",TEXT($A1763,"0000"),
" {","VariableTypeCV:  ",CHAR(34),INDEX(Variables[Variable Type],$A1763),CHAR(34),
", VariableCode:  ",CHAR(34),INDEX(Variables[Variable Code],$A1763),CHAR(34),
", VariableNameCV:  ",CHAR(34),INDEX(Variables[Variable Name],$A1763),CHAR(34),
", VariableDefinition:  ",CHAR(34),INDEX(Variables[Variable Definition],$A1763),CHAR(34),
", SpecciationCV:  ",CHAR(34),INDEX(Variables[Speciation],$A1763),CHAR(34),
", NoDataValue:  ",CHAR(34),INDEX(Variables[No Data Value],$A1763),CHAR(34),"}"))</f>
        <v>#REF!</v>
      </c>
    </row>
    <row r="1764" spans="1:17" x14ac:dyDescent="0.25">
      <c r="A1764">
        <v>1761</v>
      </c>
      <c r="D1764" t="e">
        <f>IF(INDEX(People[First Name],$A1764)="","",
CONCATENATE("  - &amp;PersonID",TEXT($A1764,"0000"),
" {","PersonFirstName:  ",CHAR(34),INDEX(People[First Name],$A1764),CHAR(34),
", PersonMiddleName:  ",CHAR(34),INDEX(People[Middle Name],$A1764),CHAR(34),
", PersonLastName:  ",CHAR(34),INDEX(People[Last Name],$A1764),CHAR(34),"}"))</f>
        <v>#REF!</v>
      </c>
      <c r="E1764" t="e">
        <f>IF(INDEX(Organizations[Organization Type '[CV']],$A1764)="","",
CONCATENATE("  - &amp;OrganizationID",TEXT($A1764,"0000"),
" {","OrganizationTypeCV:  ",CHAR(34),INDEX(Organizations[Organization Type '[CV']],$A1764),CHAR(34),
", OrganizationCode:  ",CHAR(34),INDEX(Organizations[Organization Code],$A1764),CHAR(34),
", OrganizationName:  ",CHAR(34),INDEX(Organizations[Organization Name],$A1764),CHAR(34),
", OrganizationDescription:  ",CHAR(34),INDEX(Organizations[Organization Description],$A1764),CHAR(34),
", OrganizationLink:  ",CHAR(34),INDEX(Organizations[Organization Link],$A1764),CHAR(34),"}"))</f>
        <v>#REF!</v>
      </c>
      <c r="F1764" t="e">
        <f>IF(INDEX(People[First Name],$A1764)="","",
CONCATENATE("  - &amp;AffiliationID",TEXT($A1764,"0000"),
" {PersonID: *PersonID",TEXT($A1764,"0000"),
", OrganizationID: *OrganizationID",TEXT(MATCH(INDEX(People[Organization Name],$A1764),Organizations[Organization Name],0),"0000"),
", IsPrimaryOrganizationContact: , AffiliationStartDate: , AffiliationEndDate: , PrimaryPhone: ",
", PrimaryEmail: ",CHAR(34),INDEX(People[Primary Email],$A1764),CHAR(34),
", PrimaryAddress: ",CHAR(34),INDEX(People[Primary Address],$A1764),CHAR(34),
", PersonLink: }"))</f>
        <v>#REF!</v>
      </c>
      <c r="H1764" t="e">
        <f>IF(COUNTA(CitationInformation)=0,"",IF(INDEX(AuthorList[Author Name],$A1764)="","",
CONCATENATE("  - &amp;AuthorListID",TEXT($A1764,"0000"),
"  {CitationID: *CitationID0001",
", PersonID: *PersonID",TEXT(MATCH(INDEX(AuthorList[Author Name],$A1764),People[Full Name],0),"0000"),
", AuthorOrder: ",INDEX(AuthorList[Author Number],$A1764),"}")))</f>
        <v>#REF!</v>
      </c>
      <c r="K1764" t="e">
        <f>IF(INDEX(SamplingFeatures[Feature Code],$A1764)="","",
CONCATENATE("  - &amp;SamplingFeatureID",TEXT($A1764,"0000"),
" {","SamplingFeatureUUID:  ",CHAR(34),INDEX(SamplingFeatures[Sampling Feature UUID],$A1764),CHAR(34),
", SamplingFeatureTypeCV:  ",CHAR(34),INDEX(SamplingFeatures[Sampling Feature Type],$A1764),CHAR(34),
", SamplingFeatureCode:  ",CHAR(34),INDEX(SamplingFeatures[Feature Code],$A1764),CHAR(34),
", SamplingFeatureName:  ",CHAR(34),INDEX(SamplingFeatures[Feature Name],$A1764),CHAR(34),
", SamplingFeatureDescription:  ",CHAR(34),INDEX(SamplingFeatures[Feature Description],$A1764),CHAR(34),
", SamplingFeatureGeotypeCV:  ",CHAR(34),INDEX(SamplingFeatures[Feature Geo Type],$A1764),CHAR(34),
", FeatureGeometry:  ",CHAR(34),INDEX(SamplingFeatures[Feature Geometry],$A1764),CHAR(34),
", Elevation_m:  ",CHAR(34),INDEX(SamplingFeatures[Elevation_m],$A1764),CHAR(34),
", ElevationDatumCV:  ",CHAR(34),ElevationDatum,CHAR(34),"}"))</f>
        <v>#REF!</v>
      </c>
      <c r="L1764" t="e">
        <f>IF(INDEX(SamplingFeatures[Sampling Feature Type],$A1764)&lt;&gt;"Site","",
CONCATENATE("  - &amp;SiteID",TEXT(SUMPRODUCT(--($L$3:$L1763&lt;&gt;"")),"0000"),
" {","SamplingFeatureID:  *SamplingFeatureID",TEXT($A1764,"0000"),
", SiteTypeCV:  ",CHAR(34),INDEX(Sites[Site Type],$A1764),CHAR(34),
", Latitude:  ",INDEX(Sites[Latitude],$A1764),
", Longitude:  ",INDEX(Sites[Longitude],$A1764),
", SRSName:  ",CHAR(34),LatLonDatum,CHAR(34),"}"))</f>
        <v>#REF!</v>
      </c>
      <c r="M1764" t="e">
        <f>IF(INDEX(SamplingFeatures[Sampling Feature Type],$A1764)&lt;&gt;"Specimen","",
CONCATENATE("  - &amp;SpecimenID",TEXT(SUMPRODUCT(--($M$3:$M1763&lt;&gt;"")),"0000"),
" {","SamplingFeatureID:  *SamplingFeatureID",TEXT($A1764,"0000"),
", SpecimenTypeCV:  ",CHAR(34),INDEX(Specimens[Specimen Type],$A1764),CHAR(34),
", SpecimenMediumCV:  ",INDEX(Specimens[Specimen Medium],$A1764),
", IsFieldSpecimen:  ",CHAR(34),INDEX(Specimens[Is Field Specimen?],$A1764),CHAR(34),"}"))</f>
        <v>#REF!</v>
      </c>
      <c r="N1764" t="e">
        <f>IF(COUNTA(SpatialOffsets[])=0,"", IF(INDEX(SpatialOffsets[Spatial Offset Type],$A1764)="","",
CONCATENATE("  - &amp;SpatialOffsetID",TEXT($A1764,"0000"),
" {","SpatialOffsetTypeCV:  ",CHAR(34),INDEX(SpatialOffsets[Spatial Offset Type],$A1764),CHAR(34),
", Offset1Value:  ",INDEX(SpatialOffsets[Offset 1 Value],$A1764),
", Offset1UnitID:  ",CHAR(34),INDEX(SpatialOffsets[Offset 1 Unit],$A1764),CHAR(34),
", Offset2Value:  ",INDEX(SpatialOffsets[Offset 2 Value],$A1764),
", Offset2UnitID:  ",CHAR(34),INDEX(SpatialOffsets[Offset 2 Unit],$A1764),CHAR(34),
", Offset3Value:  ",INDEX(SpatialOffsets[Offset 3 Value],$A1764),
", Offset3UnitID:  ",CHAR(34),INDEX(SpatialOffsets[Offset 3 Unit],$A1764),CHAR(34),,"}")))</f>
        <v>#REF!</v>
      </c>
      <c r="O1764" t="e">
        <f>IF(COUNTA(RelatedFeatures[])=0,"", IF(INDEX(RelatedFeatures[First Sampling Feature Code],$A1764)="","",
CONCATENATE("  - &amp;RelationID",TEXT($A1764,"0000"),
" {","SamplingFeatureID:  *SamplingFeatureID",TEXT(MATCH(INDEX(RelatedFeatures[First Sampling Feature Code],$A1764),SamplingFeatures[Feature Code],0),"0000"),
", RelationshipTypeCV:  ",CHAR(34),INDEX(RelatedFeatures[Relationship Type],$A1764),CHAR(34),
", RelatedFeatureID: *SamplingFeatureID",TEXT(MATCH(INDEX(RelatedFeatures[Second Sampling Feature Code],$A1764),SamplingFeatures[Feature Code],0),"0000"),
", SpatialOffsetID:  ",IF(INDEX(RelatedFeatures[Offset Number],$A1764)="","",CONCATENATE("*SpatialOffsetID",TEXT(INDEX(RelatedFeatures[Offset Number],$A1764),"0000"))),"}")))</f>
        <v>#REF!</v>
      </c>
      <c r="P1764" t="e">
        <f>IF(INDEX(Methods[Method Type],$A1764)="","",
CONCATENATE("  - &amp;MethodID",TEXT($A1764,"0000"),
" {","MethodTypeCV:  ",CHAR(34),INDEX(Methods[Method Type],$A1764),CHAR(34),
", MethodCode:  ",CHAR(34),INDEX(Methods[Method Code],$A1764),CHAR(34),
", MethodName:  ",CHAR(34),INDEX(Methods[Method Name],$A1764),CHAR(34),
", MethodDescription:  ",CHAR(34),INDEX(Methods[Method Description],$A1764),CHAR(34),
", MethodLink:  ",CHAR(34),INDEX(Methods[Method Link],$A1764),CHAR(34),
", OrganizationID: *OrganizationID",TEXT(MATCH(INDEX(Methods[Organization Name],$A1764),Organizations[Organization Name],0),"0000"),"}"))</f>
        <v>#REF!</v>
      </c>
      <c r="Q1764" t="e">
        <f>IF(INDEX(Variables[Variable Type],$A1764)="","",
CONCATENATE("  - &amp;VariableID",TEXT($A1764,"0000"),
" {","VariableTypeCV:  ",CHAR(34),INDEX(Variables[Variable Type],$A1764),CHAR(34),
", VariableCode:  ",CHAR(34),INDEX(Variables[Variable Code],$A1764),CHAR(34),
", VariableNameCV:  ",CHAR(34),INDEX(Variables[Variable Name],$A1764),CHAR(34),
", VariableDefinition:  ",CHAR(34),INDEX(Variables[Variable Definition],$A1764),CHAR(34),
", SpecciationCV:  ",CHAR(34),INDEX(Variables[Speciation],$A1764),CHAR(34),
", NoDataValue:  ",CHAR(34),INDEX(Variables[No Data Value],$A1764),CHAR(34),"}"))</f>
        <v>#REF!</v>
      </c>
    </row>
    <row r="1765" spans="1:17" x14ac:dyDescent="0.25">
      <c r="A1765">
        <v>1762</v>
      </c>
      <c r="D1765" t="e">
        <f>IF(INDEX(People[First Name],$A1765)="","",
CONCATENATE("  - &amp;PersonID",TEXT($A1765,"0000"),
" {","PersonFirstName:  ",CHAR(34),INDEX(People[First Name],$A1765),CHAR(34),
", PersonMiddleName:  ",CHAR(34),INDEX(People[Middle Name],$A1765),CHAR(34),
", PersonLastName:  ",CHAR(34),INDEX(People[Last Name],$A1765),CHAR(34),"}"))</f>
        <v>#REF!</v>
      </c>
      <c r="E1765" t="e">
        <f>IF(INDEX(Organizations[Organization Type '[CV']],$A1765)="","",
CONCATENATE("  - &amp;OrganizationID",TEXT($A1765,"0000"),
" {","OrganizationTypeCV:  ",CHAR(34),INDEX(Organizations[Organization Type '[CV']],$A1765),CHAR(34),
", OrganizationCode:  ",CHAR(34),INDEX(Organizations[Organization Code],$A1765),CHAR(34),
", OrganizationName:  ",CHAR(34),INDEX(Organizations[Organization Name],$A1765),CHAR(34),
", OrganizationDescription:  ",CHAR(34),INDEX(Organizations[Organization Description],$A1765),CHAR(34),
", OrganizationLink:  ",CHAR(34),INDEX(Organizations[Organization Link],$A1765),CHAR(34),"}"))</f>
        <v>#REF!</v>
      </c>
      <c r="F1765" t="e">
        <f>IF(INDEX(People[First Name],$A1765)="","",
CONCATENATE("  - &amp;AffiliationID",TEXT($A1765,"0000"),
" {PersonID: *PersonID",TEXT($A1765,"0000"),
", OrganizationID: *OrganizationID",TEXT(MATCH(INDEX(People[Organization Name],$A1765),Organizations[Organization Name],0),"0000"),
", IsPrimaryOrganizationContact: , AffiliationStartDate: , AffiliationEndDate: , PrimaryPhone: ",
", PrimaryEmail: ",CHAR(34),INDEX(People[Primary Email],$A1765),CHAR(34),
", PrimaryAddress: ",CHAR(34),INDEX(People[Primary Address],$A1765),CHAR(34),
", PersonLink: }"))</f>
        <v>#REF!</v>
      </c>
      <c r="H1765" t="e">
        <f>IF(COUNTA(CitationInformation)=0,"",IF(INDEX(AuthorList[Author Name],$A1765)="","",
CONCATENATE("  - &amp;AuthorListID",TEXT($A1765,"0000"),
"  {CitationID: *CitationID0001",
", PersonID: *PersonID",TEXT(MATCH(INDEX(AuthorList[Author Name],$A1765),People[Full Name],0),"0000"),
", AuthorOrder: ",INDEX(AuthorList[Author Number],$A1765),"}")))</f>
        <v>#REF!</v>
      </c>
      <c r="K1765" t="e">
        <f>IF(INDEX(SamplingFeatures[Feature Code],$A1765)="","",
CONCATENATE("  - &amp;SamplingFeatureID",TEXT($A1765,"0000"),
" {","SamplingFeatureUUID:  ",CHAR(34),INDEX(SamplingFeatures[Sampling Feature UUID],$A1765),CHAR(34),
", SamplingFeatureTypeCV:  ",CHAR(34),INDEX(SamplingFeatures[Sampling Feature Type],$A1765),CHAR(34),
", SamplingFeatureCode:  ",CHAR(34),INDEX(SamplingFeatures[Feature Code],$A1765),CHAR(34),
", SamplingFeatureName:  ",CHAR(34),INDEX(SamplingFeatures[Feature Name],$A1765),CHAR(34),
", SamplingFeatureDescription:  ",CHAR(34),INDEX(SamplingFeatures[Feature Description],$A1765),CHAR(34),
", SamplingFeatureGeotypeCV:  ",CHAR(34),INDEX(SamplingFeatures[Feature Geo Type],$A1765),CHAR(34),
", FeatureGeometry:  ",CHAR(34),INDEX(SamplingFeatures[Feature Geometry],$A1765),CHAR(34),
", Elevation_m:  ",CHAR(34),INDEX(SamplingFeatures[Elevation_m],$A1765),CHAR(34),
", ElevationDatumCV:  ",CHAR(34),ElevationDatum,CHAR(34),"}"))</f>
        <v>#REF!</v>
      </c>
      <c r="L1765" t="e">
        <f>IF(INDEX(SamplingFeatures[Sampling Feature Type],$A1765)&lt;&gt;"Site","",
CONCATENATE("  - &amp;SiteID",TEXT(SUMPRODUCT(--($L$3:$L1764&lt;&gt;"")),"0000"),
" {","SamplingFeatureID:  *SamplingFeatureID",TEXT($A1765,"0000"),
", SiteTypeCV:  ",CHAR(34),INDEX(Sites[Site Type],$A1765),CHAR(34),
", Latitude:  ",INDEX(Sites[Latitude],$A1765),
", Longitude:  ",INDEX(Sites[Longitude],$A1765),
", SRSName:  ",CHAR(34),LatLonDatum,CHAR(34),"}"))</f>
        <v>#REF!</v>
      </c>
      <c r="M1765" t="e">
        <f>IF(INDEX(SamplingFeatures[Sampling Feature Type],$A1765)&lt;&gt;"Specimen","",
CONCATENATE("  - &amp;SpecimenID",TEXT(SUMPRODUCT(--($M$3:$M1764&lt;&gt;"")),"0000"),
" {","SamplingFeatureID:  *SamplingFeatureID",TEXT($A1765,"0000"),
", SpecimenTypeCV:  ",CHAR(34),INDEX(Specimens[Specimen Type],$A1765),CHAR(34),
", SpecimenMediumCV:  ",INDEX(Specimens[Specimen Medium],$A1765),
", IsFieldSpecimen:  ",CHAR(34),INDEX(Specimens[Is Field Specimen?],$A1765),CHAR(34),"}"))</f>
        <v>#REF!</v>
      </c>
      <c r="N1765" t="e">
        <f>IF(COUNTA(SpatialOffsets[])=0,"", IF(INDEX(SpatialOffsets[Spatial Offset Type],$A1765)="","",
CONCATENATE("  - &amp;SpatialOffsetID",TEXT($A1765,"0000"),
" {","SpatialOffsetTypeCV:  ",CHAR(34),INDEX(SpatialOffsets[Spatial Offset Type],$A1765),CHAR(34),
", Offset1Value:  ",INDEX(SpatialOffsets[Offset 1 Value],$A1765),
", Offset1UnitID:  ",CHAR(34),INDEX(SpatialOffsets[Offset 1 Unit],$A1765),CHAR(34),
", Offset2Value:  ",INDEX(SpatialOffsets[Offset 2 Value],$A1765),
", Offset2UnitID:  ",CHAR(34),INDEX(SpatialOffsets[Offset 2 Unit],$A1765),CHAR(34),
", Offset3Value:  ",INDEX(SpatialOffsets[Offset 3 Value],$A1765),
", Offset3UnitID:  ",CHAR(34),INDEX(SpatialOffsets[Offset 3 Unit],$A1765),CHAR(34),,"}")))</f>
        <v>#REF!</v>
      </c>
      <c r="O1765" t="e">
        <f>IF(COUNTA(RelatedFeatures[])=0,"", IF(INDEX(RelatedFeatures[First Sampling Feature Code],$A1765)="","",
CONCATENATE("  - &amp;RelationID",TEXT($A1765,"0000"),
" {","SamplingFeatureID:  *SamplingFeatureID",TEXT(MATCH(INDEX(RelatedFeatures[First Sampling Feature Code],$A1765),SamplingFeatures[Feature Code],0),"0000"),
", RelationshipTypeCV:  ",CHAR(34),INDEX(RelatedFeatures[Relationship Type],$A1765),CHAR(34),
", RelatedFeatureID: *SamplingFeatureID",TEXT(MATCH(INDEX(RelatedFeatures[Second Sampling Feature Code],$A1765),SamplingFeatures[Feature Code],0),"0000"),
", SpatialOffsetID:  ",IF(INDEX(RelatedFeatures[Offset Number],$A1765)="","",CONCATENATE("*SpatialOffsetID",TEXT(INDEX(RelatedFeatures[Offset Number],$A1765),"0000"))),"}")))</f>
        <v>#REF!</v>
      </c>
      <c r="P1765" t="e">
        <f>IF(INDEX(Methods[Method Type],$A1765)="","",
CONCATENATE("  - &amp;MethodID",TEXT($A1765,"0000"),
" {","MethodTypeCV:  ",CHAR(34),INDEX(Methods[Method Type],$A1765),CHAR(34),
", MethodCode:  ",CHAR(34),INDEX(Methods[Method Code],$A1765),CHAR(34),
", MethodName:  ",CHAR(34),INDEX(Methods[Method Name],$A1765),CHAR(34),
", MethodDescription:  ",CHAR(34),INDEX(Methods[Method Description],$A1765),CHAR(34),
", MethodLink:  ",CHAR(34),INDEX(Methods[Method Link],$A1765),CHAR(34),
", OrganizationID: *OrganizationID",TEXT(MATCH(INDEX(Methods[Organization Name],$A1765),Organizations[Organization Name],0),"0000"),"}"))</f>
        <v>#REF!</v>
      </c>
      <c r="Q1765" t="e">
        <f>IF(INDEX(Variables[Variable Type],$A1765)="","",
CONCATENATE("  - &amp;VariableID",TEXT($A1765,"0000"),
" {","VariableTypeCV:  ",CHAR(34),INDEX(Variables[Variable Type],$A1765),CHAR(34),
", VariableCode:  ",CHAR(34),INDEX(Variables[Variable Code],$A1765),CHAR(34),
", VariableNameCV:  ",CHAR(34),INDEX(Variables[Variable Name],$A1765),CHAR(34),
", VariableDefinition:  ",CHAR(34),INDEX(Variables[Variable Definition],$A1765),CHAR(34),
", SpecciationCV:  ",CHAR(34),INDEX(Variables[Speciation],$A1765),CHAR(34),
", NoDataValue:  ",CHAR(34),INDEX(Variables[No Data Value],$A1765),CHAR(34),"}"))</f>
        <v>#REF!</v>
      </c>
    </row>
    <row r="1766" spans="1:17" x14ac:dyDescent="0.25">
      <c r="A1766">
        <v>1763</v>
      </c>
      <c r="D1766" t="e">
        <f>IF(INDEX(People[First Name],$A1766)="","",
CONCATENATE("  - &amp;PersonID",TEXT($A1766,"0000"),
" {","PersonFirstName:  ",CHAR(34),INDEX(People[First Name],$A1766),CHAR(34),
", PersonMiddleName:  ",CHAR(34),INDEX(People[Middle Name],$A1766),CHAR(34),
", PersonLastName:  ",CHAR(34),INDEX(People[Last Name],$A1766),CHAR(34),"}"))</f>
        <v>#REF!</v>
      </c>
      <c r="E1766" t="e">
        <f>IF(INDEX(Organizations[Organization Type '[CV']],$A1766)="","",
CONCATENATE("  - &amp;OrganizationID",TEXT($A1766,"0000"),
" {","OrganizationTypeCV:  ",CHAR(34),INDEX(Organizations[Organization Type '[CV']],$A1766),CHAR(34),
", OrganizationCode:  ",CHAR(34),INDEX(Organizations[Organization Code],$A1766),CHAR(34),
", OrganizationName:  ",CHAR(34),INDEX(Organizations[Organization Name],$A1766),CHAR(34),
", OrganizationDescription:  ",CHAR(34),INDEX(Organizations[Organization Description],$A1766),CHAR(34),
", OrganizationLink:  ",CHAR(34),INDEX(Organizations[Organization Link],$A1766),CHAR(34),"}"))</f>
        <v>#REF!</v>
      </c>
      <c r="F1766" t="e">
        <f>IF(INDEX(People[First Name],$A1766)="","",
CONCATENATE("  - &amp;AffiliationID",TEXT($A1766,"0000"),
" {PersonID: *PersonID",TEXT($A1766,"0000"),
", OrganizationID: *OrganizationID",TEXT(MATCH(INDEX(People[Organization Name],$A1766),Organizations[Organization Name],0),"0000"),
", IsPrimaryOrganizationContact: , AffiliationStartDate: , AffiliationEndDate: , PrimaryPhone: ",
", PrimaryEmail: ",CHAR(34),INDEX(People[Primary Email],$A1766),CHAR(34),
", PrimaryAddress: ",CHAR(34),INDEX(People[Primary Address],$A1766),CHAR(34),
", PersonLink: }"))</f>
        <v>#REF!</v>
      </c>
      <c r="H1766" t="e">
        <f>IF(COUNTA(CitationInformation)=0,"",IF(INDEX(AuthorList[Author Name],$A1766)="","",
CONCATENATE("  - &amp;AuthorListID",TEXT($A1766,"0000"),
"  {CitationID: *CitationID0001",
", PersonID: *PersonID",TEXT(MATCH(INDEX(AuthorList[Author Name],$A1766),People[Full Name],0),"0000"),
", AuthorOrder: ",INDEX(AuthorList[Author Number],$A1766),"}")))</f>
        <v>#REF!</v>
      </c>
      <c r="K1766" t="e">
        <f>IF(INDEX(SamplingFeatures[Feature Code],$A1766)="","",
CONCATENATE("  - &amp;SamplingFeatureID",TEXT($A1766,"0000"),
" {","SamplingFeatureUUID:  ",CHAR(34),INDEX(SamplingFeatures[Sampling Feature UUID],$A1766),CHAR(34),
", SamplingFeatureTypeCV:  ",CHAR(34),INDEX(SamplingFeatures[Sampling Feature Type],$A1766),CHAR(34),
", SamplingFeatureCode:  ",CHAR(34),INDEX(SamplingFeatures[Feature Code],$A1766),CHAR(34),
", SamplingFeatureName:  ",CHAR(34),INDEX(SamplingFeatures[Feature Name],$A1766),CHAR(34),
", SamplingFeatureDescription:  ",CHAR(34),INDEX(SamplingFeatures[Feature Description],$A1766),CHAR(34),
", SamplingFeatureGeotypeCV:  ",CHAR(34),INDEX(SamplingFeatures[Feature Geo Type],$A1766),CHAR(34),
", FeatureGeometry:  ",CHAR(34),INDEX(SamplingFeatures[Feature Geometry],$A1766),CHAR(34),
", Elevation_m:  ",CHAR(34),INDEX(SamplingFeatures[Elevation_m],$A1766),CHAR(34),
", ElevationDatumCV:  ",CHAR(34),ElevationDatum,CHAR(34),"}"))</f>
        <v>#REF!</v>
      </c>
      <c r="L1766" t="e">
        <f>IF(INDEX(SamplingFeatures[Sampling Feature Type],$A1766)&lt;&gt;"Site","",
CONCATENATE("  - &amp;SiteID",TEXT(SUMPRODUCT(--($L$3:$L1765&lt;&gt;"")),"0000"),
" {","SamplingFeatureID:  *SamplingFeatureID",TEXT($A1766,"0000"),
", SiteTypeCV:  ",CHAR(34),INDEX(Sites[Site Type],$A1766),CHAR(34),
", Latitude:  ",INDEX(Sites[Latitude],$A1766),
", Longitude:  ",INDEX(Sites[Longitude],$A1766),
", SRSName:  ",CHAR(34),LatLonDatum,CHAR(34),"}"))</f>
        <v>#REF!</v>
      </c>
      <c r="M1766" t="e">
        <f>IF(INDEX(SamplingFeatures[Sampling Feature Type],$A1766)&lt;&gt;"Specimen","",
CONCATENATE("  - &amp;SpecimenID",TEXT(SUMPRODUCT(--($M$3:$M1765&lt;&gt;"")),"0000"),
" {","SamplingFeatureID:  *SamplingFeatureID",TEXT($A1766,"0000"),
", SpecimenTypeCV:  ",CHAR(34),INDEX(Specimens[Specimen Type],$A1766),CHAR(34),
", SpecimenMediumCV:  ",INDEX(Specimens[Specimen Medium],$A1766),
", IsFieldSpecimen:  ",CHAR(34),INDEX(Specimens[Is Field Specimen?],$A1766),CHAR(34),"}"))</f>
        <v>#REF!</v>
      </c>
      <c r="N1766" t="e">
        <f>IF(COUNTA(SpatialOffsets[])=0,"", IF(INDEX(SpatialOffsets[Spatial Offset Type],$A1766)="","",
CONCATENATE("  - &amp;SpatialOffsetID",TEXT($A1766,"0000"),
" {","SpatialOffsetTypeCV:  ",CHAR(34),INDEX(SpatialOffsets[Spatial Offset Type],$A1766),CHAR(34),
", Offset1Value:  ",INDEX(SpatialOffsets[Offset 1 Value],$A1766),
", Offset1UnitID:  ",CHAR(34),INDEX(SpatialOffsets[Offset 1 Unit],$A1766),CHAR(34),
", Offset2Value:  ",INDEX(SpatialOffsets[Offset 2 Value],$A1766),
", Offset2UnitID:  ",CHAR(34),INDEX(SpatialOffsets[Offset 2 Unit],$A1766),CHAR(34),
", Offset3Value:  ",INDEX(SpatialOffsets[Offset 3 Value],$A1766),
", Offset3UnitID:  ",CHAR(34),INDEX(SpatialOffsets[Offset 3 Unit],$A1766),CHAR(34),,"}")))</f>
        <v>#REF!</v>
      </c>
      <c r="O1766" t="e">
        <f>IF(COUNTA(RelatedFeatures[])=0,"", IF(INDEX(RelatedFeatures[First Sampling Feature Code],$A1766)="","",
CONCATENATE("  - &amp;RelationID",TEXT($A1766,"0000"),
" {","SamplingFeatureID:  *SamplingFeatureID",TEXT(MATCH(INDEX(RelatedFeatures[First Sampling Feature Code],$A1766),SamplingFeatures[Feature Code],0),"0000"),
", RelationshipTypeCV:  ",CHAR(34),INDEX(RelatedFeatures[Relationship Type],$A1766),CHAR(34),
", RelatedFeatureID: *SamplingFeatureID",TEXT(MATCH(INDEX(RelatedFeatures[Second Sampling Feature Code],$A1766),SamplingFeatures[Feature Code],0),"0000"),
", SpatialOffsetID:  ",IF(INDEX(RelatedFeatures[Offset Number],$A1766)="","",CONCATENATE("*SpatialOffsetID",TEXT(INDEX(RelatedFeatures[Offset Number],$A1766),"0000"))),"}")))</f>
        <v>#REF!</v>
      </c>
      <c r="P1766" t="e">
        <f>IF(INDEX(Methods[Method Type],$A1766)="","",
CONCATENATE("  - &amp;MethodID",TEXT($A1766,"0000"),
" {","MethodTypeCV:  ",CHAR(34),INDEX(Methods[Method Type],$A1766),CHAR(34),
", MethodCode:  ",CHAR(34),INDEX(Methods[Method Code],$A1766),CHAR(34),
", MethodName:  ",CHAR(34),INDEX(Methods[Method Name],$A1766),CHAR(34),
", MethodDescription:  ",CHAR(34),INDEX(Methods[Method Description],$A1766),CHAR(34),
", MethodLink:  ",CHAR(34),INDEX(Methods[Method Link],$A1766),CHAR(34),
", OrganizationID: *OrganizationID",TEXT(MATCH(INDEX(Methods[Organization Name],$A1766),Organizations[Organization Name],0),"0000"),"}"))</f>
        <v>#REF!</v>
      </c>
      <c r="Q1766" t="e">
        <f>IF(INDEX(Variables[Variable Type],$A1766)="","",
CONCATENATE("  - &amp;VariableID",TEXT($A1766,"0000"),
" {","VariableTypeCV:  ",CHAR(34),INDEX(Variables[Variable Type],$A1766),CHAR(34),
", VariableCode:  ",CHAR(34),INDEX(Variables[Variable Code],$A1766),CHAR(34),
", VariableNameCV:  ",CHAR(34),INDEX(Variables[Variable Name],$A1766),CHAR(34),
", VariableDefinition:  ",CHAR(34),INDEX(Variables[Variable Definition],$A1766),CHAR(34),
", SpecciationCV:  ",CHAR(34),INDEX(Variables[Speciation],$A1766),CHAR(34),
", NoDataValue:  ",CHAR(34),INDEX(Variables[No Data Value],$A1766),CHAR(34),"}"))</f>
        <v>#REF!</v>
      </c>
    </row>
    <row r="1767" spans="1:17" x14ac:dyDescent="0.25">
      <c r="A1767">
        <v>1764</v>
      </c>
      <c r="D1767" t="e">
        <f>IF(INDEX(People[First Name],$A1767)="","",
CONCATENATE("  - &amp;PersonID",TEXT($A1767,"0000"),
" {","PersonFirstName:  ",CHAR(34),INDEX(People[First Name],$A1767),CHAR(34),
", PersonMiddleName:  ",CHAR(34),INDEX(People[Middle Name],$A1767),CHAR(34),
", PersonLastName:  ",CHAR(34),INDEX(People[Last Name],$A1767),CHAR(34),"}"))</f>
        <v>#REF!</v>
      </c>
      <c r="E1767" t="e">
        <f>IF(INDEX(Organizations[Organization Type '[CV']],$A1767)="","",
CONCATENATE("  - &amp;OrganizationID",TEXT($A1767,"0000"),
" {","OrganizationTypeCV:  ",CHAR(34),INDEX(Organizations[Organization Type '[CV']],$A1767),CHAR(34),
", OrganizationCode:  ",CHAR(34),INDEX(Organizations[Organization Code],$A1767),CHAR(34),
", OrganizationName:  ",CHAR(34),INDEX(Organizations[Organization Name],$A1767),CHAR(34),
", OrganizationDescription:  ",CHAR(34),INDEX(Organizations[Organization Description],$A1767),CHAR(34),
", OrganizationLink:  ",CHAR(34),INDEX(Organizations[Organization Link],$A1767),CHAR(34),"}"))</f>
        <v>#REF!</v>
      </c>
      <c r="F1767" t="e">
        <f>IF(INDEX(People[First Name],$A1767)="","",
CONCATENATE("  - &amp;AffiliationID",TEXT($A1767,"0000"),
" {PersonID: *PersonID",TEXT($A1767,"0000"),
", OrganizationID: *OrganizationID",TEXT(MATCH(INDEX(People[Organization Name],$A1767),Organizations[Organization Name],0),"0000"),
", IsPrimaryOrganizationContact: , AffiliationStartDate: , AffiliationEndDate: , PrimaryPhone: ",
", PrimaryEmail: ",CHAR(34),INDEX(People[Primary Email],$A1767),CHAR(34),
", PrimaryAddress: ",CHAR(34),INDEX(People[Primary Address],$A1767),CHAR(34),
", PersonLink: }"))</f>
        <v>#REF!</v>
      </c>
      <c r="H1767" t="e">
        <f>IF(COUNTA(CitationInformation)=0,"",IF(INDEX(AuthorList[Author Name],$A1767)="","",
CONCATENATE("  - &amp;AuthorListID",TEXT($A1767,"0000"),
"  {CitationID: *CitationID0001",
", PersonID: *PersonID",TEXT(MATCH(INDEX(AuthorList[Author Name],$A1767),People[Full Name],0),"0000"),
", AuthorOrder: ",INDEX(AuthorList[Author Number],$A1767),"}")))</f>
        <v>#REF!</v>
      </c>
      <c r="K1767" t="e">
        <f>IF(INDEX(SamplingFeatures[Feature Code],$A1767)="","",
CONCATENATE("  - &amp;SamplingFeatureID",TEXT($A1767,"0000"),
" {","SamplingFeatureUUID:  ",CHAR(34),INDEX(SamplingFeatures[Sampling Feature UUID],$A1767),CHAR(34),
", SamplingFeatureTypeCV:  ",CHAR(34),INDEX(SamplingFeatures[Sampling Feature Type],$A1767),CHAR(34),
", SamplingFeatureCode:  ",CHAR(34),INDEX(SamplingFeatures[Feature Code],$A1767),CHAR(34),
", SamplingFeatureName:  ",CHAR(34),INDEX(SamplingFeatures[Feature Name],$A1767),CHAR(34),
", SamplingFeatureDescription:  ",CHAR(34),INDEX(SamplingFeatures[Feature Description],$A1767),CHAR(34),
", SamplingFeatureGeotypeCV:  ",CHAR(34),INDEX(SamplingFeatures[Feature Geo Type],$A1767),CHAR(34),
", FeatureGeometry:  ",CHAR(34),INDEX(SamplingFeatures[Feature Geometry],$A1767),CHAR(34),
", Elevation_m:  ",CHAR(34),INDEX(SamplingFeatures[Elevation_m],$A1767),CHAR(34),
", ElevationDatumCV:  ",CHAR(34),ElevationDatum,CHAR(34),"}"))</f>
        <v>#REF!</v>
      </c>
      <c r="L1767" t="e">
        <f>IF(INDEX(SamplingFeatures[Sampling Feature Type],$A1767)&lt;&gt;"Site","",
CONCATENATE("  - &amp;SiteID",TEXT(SUMPRODUCT(--($L$3:$L1766&lt;&gt;"")),"0000"),
" {","SamplingFeatureID:  *SamplingFeatureID",TEXT($A1767,"0000"),
", SiteTypeCV:  ",CHAR(34),INDEX(Sites[Site Type],$A1767),CHAR(34),
", Latitude:  ",INDEX(Sites[Latitude],$A1767),
", Longitude:  ",INDEX(Sites[Longitude],$A1767),
", SRSName:  ",CHAR(34),LatLonDatum,CHAR(34),"}"))</f>
        <v>#REF!</v>
      </c>
      <c r="M1767" t="e">
        <f>IF(INDEX(SamplingFeatures[Sampling Feature Type],$A1767)&lt;&gt;"Specimen","",
CONCATENATE("  - &amp;SpecimenID",TEXT(SUMPRODUCT(--($M$3:$M1766&lt;&gt;"")),"0000"),
" {","SamplingFeatureID:  *SamplingFeatureID",TEXT($A1767,"0000"),
", SpecimenTypeCV:  ",CHAR(34),INDEX(Specimens[Specimen Type],$A1767),CHAR(34),
", SpecimenMediumCV:  ",INDEX(Specimens[Specimen Medium],$A1767),
", IsFieldSpecimen:  ",CHAR(34),INDEX(Specimens[Is Field Specimen?],$A1767),CHAR(34),"}"))</f>
        <v>#REF!</v>
      </c>
      <c r="N1767" t="e">
        <f>IF(COUNTA(SpatialOffsets[])=0,"", IF(INDEX(SpatialOffsets[Spatial Offset Type],$A1767)="","",
CONCATENATE("  - &amp;SpatialOffsetID",TEXT($A1767,"0000"),
" {","SpatialOffsetTypeCV:  ",CHAR(34),INDEX(SpatialOffsets[Spatial Offset Type],$A1767),CHAR(34),
", Offset1Value:  ",INDEX(SpatialOffsets[Offset 1 Value],$A1767),
", Offset1UnitID:  ",CHAR(34),INDEX(SpatialOffsets[Offset 1 Unit],$A1767),CHAR(34),
", Offset2Value:  ",INDEX(SpatialOffsets[Offset 2 Value],$A1767),
", Offset2UnitID:  ",CHAR(34),INDEX(SpatialOffsets[Offset 2 Unit],$A1767),CHAR(34),
", Offset3Value:  ",INDEX(SpatialOffsets[Offset 3 Value],$A1767),
", Offset3UnitID:  ",CHAR(34),INDEX(SpatialOffsets[Offset 3 Unit],$A1767),CHAR(34),,"}")))</f>
        <v>#REF!</v>
      </c>
      <c r="O1767" t="e">
        <f>IF(COUNTA(RelatedFeatures[])=0,"", IF(INDEX(RelatedFeatures[First Sampling Feature Code],$A1767)="","",
CONCATENATE("  - &amp;RelationID",TEXT($A1767,"0000"),
" {","SamplingFeatureID:  *SamplingFeatureID",TEXT(MATCH(INDEX(RelatedFeatures[First Sampling Feature Code],$A1767),SamplingFeatures[Feature Code],0),"0000"),
", RelationshipTypeCV:  ",CHAR(34),INDEX(RelatedFeatures[Relationship Type],$A1767),CHAR(34),
", RelatedFeatureID: *SamplingFeatureID",TEXT(MATCH(INDEX(RelatedFeatures[Second Sampling Feature Code],$A1767),SamplingFeatures[Feature Code],0),"0000"),
", SpatialOffsetID:  ",IF(INDEX(RelatedFeatures[Offset Number],$A1767)="","",CONCATENATE("*SpatialOffsetID",TEXT(INDEX(RelatedFeatures[Offset Number],$A1767),"0000"))),"}")))</f>
        <v>#REF!</v>
      </c>
      <c r="P1767" t="e">
        <f>IF(INDEX(Methods[Method Type],$A1767)="","",
CONCATENATE("  - &amp;MethodID",TEXT($A1767,"0000"),
" {","MethodTypeCV:  ",CHAR(34),INDEX(Methods[Method Type],$A1767),CHAR(34),
", MethodCode:  ",CHAR(34),INDEX(Methods[Method Code],$A1767),CHAR(34),
", MethodName:  ",CHAR(34),INDEX(Methods[Method Name],$A1767),CHAR(34),
", MethodDescription:  ",CHAR(34),INDEX(Methods[Method Description],$A1767),CHAR(34),
", MethodLink:  ",CHAR(34),INDEX(Methods[Method Link],$A1767),CHAR(34),
", OrganizationID: *OrganizationID",TEXT(MATCH(INDEX(Methods[Organization Name],$A1767),Organizations[Organization Name],0),"0000"),"}"))</f>
        <v>#REF!</v>
      </c>
      <c r="Q1767" t="e">
        <f>IF(INDEX(Variables[Variable Type],$A1767)="","",
CONCATENATE("  - &amp;VariableID",TEXT($A1767,"0000"),
" {","VariableTypeCV:  ",CHAR(34),INDEX(Variables[Variable Type],$A1767),CHAR(34),
", VariableCode:  ",CHAR(34),INDEX(Variables[Variable Code],$A1767),CHAR(34),
", VariableNameCV:  ",CHAR(34),INDEX(Variables[Variable Name],$A1767),CHAR(34),
", VariableDefinition:  ",CHAR(34),INDEX(Variables[Variable Definition],$A1767),CHAR(34),
", SpecciationCV:  ",CHAR(34),INDEX(Variables[Speciation],$A1767),CHAR(34),
", NoDataValue:  ",CHAR(34),INDEX(Variables[No Data Value],$A1767),CHAR(34),"}"))</f>
        <v>#REF!</v>
      </c>
    </row>
    <row r="1768" spans="1:17" x14ac:dyDescent="0.25">
      <c r="A1768">
        <v>1765</v>
      </c>
      <c r="D1768" t="e">
        <f>IF(INDEX(People[First Name],$A1768)="","",
CONCATENATE("  - &amp;PersonID",TEXT($A1768,"0000"),
" {","PersonFirstName:  ",CHAR(34),INDEX(People[First Name],$A1768),CHAR(34),
", PersonMiddleName:  ",CHAR(34),INDEX(People[Middle Name],$A1768),CHAR(34),
", PersonLastName:  ",CHAR(34),INDEX(People[Last Name],$A1768),CHAR(34),"}"))</f>
        <v>#REF!</v>
      </c>
      <c r="E1768" t="e">
        <f>IF(INDEX(Organizations[Organization Type '[CV']],$A1768)="","",
CONCATENATE("  - &amp;OrganizationID",TEXT($A1768,"0000"),
" {","OrganizationTypeCV:  ",CHAR(34),INDEX(Organizations[Organization Type '[CV']],$A1768),CHAR(34),
", OrganizationCode:  ",CHAR(34),INDEX(Organizations[Organization Code],$A1768),CHAR(34),
", OrganizationName:  ",CHAR(34),INDEX(Organizations[Organization Name],$A1768),CHAR(34),
", OrganizationDescription:  ",CHAR(34),INDEX(Organizations[Organization Description],$A1768),CHAR(34),
", OrganizationLink:  ",CHAR(34),INDEX(Organizations[Organization Link],$A1768),CHAR(34),"}"))</f>
        <v>#REF!</v>
      </c>
      <c r="F1768" t="e">
        <f>IF(INDEX(People[First Name],$A1768)="","",
CONCATENATE("  - &amp;AffiliationID",TEXT($A1768,"0000"),
" {PersonID: *PersonID",TEXT($A1768,"0000"),
", OrganizationID: *OrganizationID",TEXT(MATCH(INDEX(People[Organization Name],$A1768),Organizations[Organization Name],0),"0000"),
", IsPrimaryOrganizationContact: , AffiliationStartDate: , AffiliationEndDate: , PrimaryPhone: ",
", PrimaryEmail: ",CHAR(34),INDEX(People[Primary Email],$A1768),CHAR(34),
", PrimaryAddress: ",CHAR(34),INDEX(People[Primary Address],$A1768),CHAR(34),
", PersonLink: }"))</f>
        <v>#REF!</v>
      </c>
      <c r="H1768" t="e">
        <f>IF(COUNTA(CitationInformation)=0,"",IF(INDEX(AuthorList[Author Name],$A1768)="","",
CONCATENATE("  - &amp;AuthorListID",TEXT($A1768,"0000"),
"  {CitationID: *CitationID0001",
", PersonID: *PersonID",TEXT(MATCH(INDEX(AuthorList[Author Name],$A1768),People[Full Name],0),"0000"),
", AuthorOrder: ",INDEX(AuthorList[Author Number],$A1768),"}")))</f>
        <v>#REF!</v>
      </c>
      <c r="K1768" t="e">
        <f>IF(INDEX(SamplingFeatures[Feature Code],$A1768)="","",
CONCATENATE("  - &amp;SamplingFeatureID",TEXT($A1768,"0000"),
" {","SamplingFeatureUUID:  ",CHAR(34),INDEX(SamplingFeatures[Sampling Feature UUID],$A1768),CHAR(34),
", SamplingFeatureTypeCV:  ",CHAR(34),INDEX(SamplingFeatures[Sampling Feature Type],$A1768),CHAR(34),
", SamplingFeatureCode:  ",CHAR(34),INDEX(SamplingFeatures[Feature Code],$A1768),CHAR(34),
", SamplingFeatureName:  ",CHAR(34),INDEX(SamplingFeatures[Feature Name],$A1768),CHAR(34),
", SamplingFeatureDescription:  ",CHAR(34),INDEX(SamplingFeatures[Feature Description],$A1768),CHAR(34),
", SamplingFeatureGeotypeCV:  ",CHAR(34),INDEX(SamplingFeatures[Feature Geo Type],$A1768),CHAR(34),
", FeatureGeometry:  ",CHAR(34),INDEX(SamplingFeatures[Feature Geometry],$A1768),CHAR(34),
", Elevation_m:  ",CHAR(34),INDEX(SamplingFeatures[Elevation_m],$A1768),CHAR(34),
", ElevationDatumCV:  ",CHAR(34),ElevationDatum,CHAR(34),"}"))</f>
        <v>#REF!</v>
      </c>
      <c r="L1768" t="e">
        <f>IF(INDEX(SamplingFeatures[Sampling Feature Type],$A1768)&lt;&gt;"Site","",
CONCATENATE("  - &amp;SiteID",TEXT(SUMPRODUCT(--($L$3:$L1767&lt;&gt;"")),"0000"),
" {","SamplingFeatureID:  *SamplingFeatureID",TEXT($A1768,"0000"),
", SiteTypeCV:  ",CHAR(34),INDEX(Sites[Site Type],$A1768),CHAR(34),
", Latitude:  ",INDEX(Sites[Latitude],$A1768),
", Longitude:  ",INDEX(Sites[Longitude],$A1768),
", SRSName:  ",CHAR(34),LatLonDatum,CHAR(34),"}"))</f>
        <v>#REF!</v>
      </c>
      <c r="M1768" t="e">
        <f>IF(INDEX(SamplingFeatures[Sampling Feature Type],$A1768)&lt;&gt;"Specimen","",
CONCATENATE("  - &amp;SpecimenID",TEXT(SUMPRODUCT(--($M$3:$M1767&lt;&gt;"")),"0000"),
" {","SamplingFeatureID:  *SamplingFeatureID",TEXT($A1768,"0000"),
", SpecimenTypeCV:  ",CHAR(34),INDEX(Specimens[Specimen Type],$A1768),CHAR(34),
", SpecimenMediumCV:  ",INDEX(Specimens[Specimen Medium],$A1768),
", IsFieldSpecimen:  ",CHAR(34),INDEX(Specimens[Is Field Specimen?],$A1768),CHAR(34),"}"))</f>
        <v>#REF!</v>
      </c>
      <c r="N1768" t="e">
        <f>IF(COUNTA(SpatialOffsets[])=0,"", IF(INDEX(SpatialOffsets[Spatial Offset Type],$A1768)="","",
CONCATENATE("  - &amp;SpatialOffsetID",TEXT($A1768,"0000"),
" {","SpatialOffsetTypeCV:  ",CHAR(34),INDEX(SpatialOffsets[Spatial Offset Type],$A1768),CHAR(34),
", Offset1Value:  ",INDEX(SpatialOffsets[Offset 1 Value],$A1768),
", Offset1UnitID:  ",CHAR(34),INDEX(SpatialOffsets[Offset 1 Unit],$A1768),CHAR(34),
", Offset2Value:  ",INDEX(SpatialOffsets[Offset 2 Value],$A1768),
", Offset2UnitID:  ",CHAR(34),INDEX(SpatialOffsets[Offset 2 Unit],$A1768),CHAR(34),
", Offset3Value:  ",INDEX(SpatialOffsets[Offset 3 Value],$A1768),
", Offset3UnitID:  ",CHAR(34),INDEX(SpatialOffsets[Offset 3 Unit],$A1768),CHAR(34),,"}")))</f>
        <v>#REF!</v>
      </c>
      <c r="O1768" t="e">
        <f>IF(COUNTA(RelatedFeatures[])=0,"", IF(INDEX(RelatedFeatures[First Sampling Feature Code],$A1768)="","",
CONCATENATE("  - &amp;RelationID",TEXT($A1768,"0000"),
" {","SamplingFeatureID:  *SamplingFeatureID",TEXT(MATCH(INDEX(RelatedFeatures[First Sampling Feature Code],$A1768),SamplingFeatures[Feature Code],0),"0000"),
", RelationshipTypeCV:  ",CHAR(34),INDEX(RelatedFeatures[Relationship Type],$A1768),CHAR(34),
", RelatedFeatureID: *SamplingFeatureID",TEXT(MATCH(INDEX(RelatedFeatures[Second Sampling Feature Code],$A1768),SamplingFeatures[Feature Code],0),"0000"),
", SpatialOffsetID:  ",IF(INDEX(RelatedFeatures[Offset Number],$A1768)="","",CONCATENATE("*SpatialOffsetID",TEXT(INDEX(RelatedFeatures[Offset Number],$A1768),"0000"))),"}")))</f>
        <v>#REF!</v>
      </c>
      <c r="P1768" t="e">
        <f>IF(INDEX(Methods[Method Type],$A1768)="","",
CONCATENATE("  - &amp;MethodID",TEXT($A1768,"0000"),
" {","MethodTypeCV:  ",CHAR(34),INDEX(Methods[Method Type],$A1768),CHAR(34),
", MethodCode:  ",CHAR(34),INDEX(Methods[Method Code],$A1768),CHAR(34),
", MethodName:  ",CHAR(34),INDEX(Methods[Method Name],$A1768),CHAR(34),
", MethodDescription:  ",CHAR(34),INDEX(Methods[Method Description],$A1768),CHAR(34),
", MethodLink:  ",CHAR(34),INDEX(Methods[Method Link],$A1768),CHAR(34),
", OrganizationID: *OrganizationID",TEXT(MATCH(INDEX(Methods[Organization Name],$A1768),Organizations[Organization Name],0),"0000"),"}"))</f>
        <v>#REF!</v>
      </c>
      <c r="Q1768" t="e">
        <f>IF(INDEX(Variables[Variable Type],$A1768)="","",
CONCATENATE("  - &amp;VariableID",TEXT($A1768,"0000"),
" {","VariableTypeCV:  ",CHAR(34),INDEX(Variables[Variable Type],$A1768),CHAR(34),
", VariableCode:  ",CHAR(34),INDEX(Variables[Variable Code],$A1768),CHAR(34),
", VariableNameCV:  ",CHAR(34),INDEX(Variables[Variable Name],$A1768),CHAR(34),
", VariableDefinition:  ",CHAR(34),INDEX(Variables[Variable Definition],$A1768),CHAR(34),
", SpecciationCV:  ",CHAR(34),INDEX(Variables[Speciation],$A1768),CHAR(34),
", NoDataValue:  ",CHAR(34),INDEX(Variables[No Data Value],$A1768),CHAR(34),"}"))</f>
        <v>#REF!</v>
      </c>
    </row>
    <row r="1769" spans="1:17" x14ac:dyDescent="0.25">
      <c r="A1769">
        <v>1766</v>
      </c>
      <c r="D1769" t="e">
        <f>IF(INDEX(People[First Name],$A1769)="","",
CONCATENATE("  - &amp;PersonID",TEXT($A1769,"0000"),
" {","PersonFirstName:  ",CHAR(34),INDEX(People[First Name],$A1769),CHAR(34),
", PersonMiddleName:  ",CHAR(34),INDEX(People[Middle Name],$A1769),CHAR(34),
", PersonLastName:  ",CHAR(34),INDEX(People[Last Name],$A1769),CHAR(34),"}"))</f>
        <v>#REF!</v>
      </c>
      <c r="E1769" t="e">
        <f>IF(INDEX(Organizations[Organization Type '[CV']],$A1769)="","",
CONCATENATE("  - &amp;OrganizationID",TEXT($A1769,"0000"),
" {","OrganizationTypeCV:  ",CHAR(34),INDEX(Organizations[Organization Type '[CV']],$A1769),CHAR(34),
", OrganizationCode:  ",CHAR(34),INDEX(Organizations[Organization Code],$A1769),CHAR(34),
", OrganizationName:  ",CHAR(34),INDEX(Organizations[Organization Name],$A1769),CHAR(34),
", OrganizationDescription:  ",CHAR(34),INDEX(Organizations[Organization Description],$A1769),CHAR(34),
", OrganizationLink:  ",CHAR(34),INDEX(Organizations[Organization Link],$A1769),CHAR(34),"}"))</f>
        <v>#REF!</v>
      </c>
      <c r="F1769" t="e">
        <f>IF(INDEX(People[First Name],$A1769)="","",
CONCATENATE("  - &amp;AffiliationID",TEXT($A1769,"0000"),
" {PersonID: *PersonID",TEXT($A1769,"0000"),
", OrganizationID: *OrganizationID",TEXT(MATCH(INDEX(People[Organization Name],$A1769),Organizations[Organization Name],0),"0000"),
", IsPrimaryOrganizationContact: , AffiliationStartDate: , AffiliationEndDate: , PrimaryPhone: ",
", PrimaryEmail: ",CHAR(34),INDEX(People[Primary Email],$A1769),CHAR(34),
", PrimaryAddress: ",CHAR(34),INDEX(People[Primary Address],$A1769),CHAR(34),
", PersonLink: }"))</f>
        <v>#REF!</v>
      </c>
      <c r="H1769" t="e">
        <f>IF(COUNTA(CitationInformation)=0,"",IF(INDEX(AuthorList[Author Name],$A1769)="","",
CONCATENATE("  - &amp;AuthorListID",TEXT($A1769,"0000"),
"  {CitationID: *CitationID0001",
", PersonID: *PersonID",TEXT(MATCH(INDEX(AuthorList[Author Name],$A1769),People[Full Name],0),"0000"),
", AuthorOrder: ",INDEX(AuthorList[Author Number],$A1769),"}")))</f>
        <v>#REF!</v>
      </c>
      <c r="K1769" t="e">
        <f>IF(INDEX(SamplingFeatures[Feature Code],$A1769)="","",
CONCATENATE("  - &amp;SamplingFeatureID",TEXT($A1769,"0000"),
" {","SamplingFeatureUUID:  ",CHAR(34),INDEX(SamplingFeatures[Sampling Feature UUID],$A1769),CHAR(34),
", SamplingFeatureTypeCV:  ",CHAR(34),INDEX(SamplingFeatures[Sampling Feature Type],$A1769),CHAR(34),
", SamplingFeatureCode:  ",CHAR(34),INDEX(SamplingFeatures[Feature Code],$A1769),CHAR(34),
", SamplingFeatureName:  ",CHAR(34),INDEX(SamplingFeatures[Feature Name],$A1769),CHAR(34),
", SamplingFeatureDescription:  ",CHAR(34),INDEX(SamplingFeatures[Feature Description],$A1769),CHAR(34),
", SamplingFeatureGeotypeCV:  ",CHAR(34),INDEX(SamplingFeatures[Feature Geo Type],$A1769),CHAR(34),
", FeatureGeometry:  ",CHAR(34),INDEX(SamplingFeatures[Feature Geometry],$A1769),CHAR(34),
", Elevation_m:  ",CHAR(34),INDEX(SamplingFeatures[Elevation_m],$A1769),CHAR(34),
", ElevationDatumCV:  ",CHAR(34),ElevationDatum,CHAR(34),"}"))</f>
        <v>#REF!</v>
      </c>
      <c r="L1769" t="e">
        <f>IF(INDEX(SamplingFeatures[Sampling Feature Type],$A1769)&lt;&gt;"Site","",
CONCATENATE("  - &amp;SiteID",TEXT(SUMPRODUCT(--($L$3:$L1768&lt;&gt;"")),"0000"),
" {","SamplingFeatureID:  *SamplingFeatureID",TEXT($A1769,"0000"),
", SiteTypeCV:  ",CHAR(34),INDEX(Sites[Site Type],$A1769),CHAR(34),
", Latitude:  ",INDEX(Sites[Latitude],$A1769),
", Longitude:  ",INDEX(Sites[Longitude],$A1769),
", SRSName:  ",CHAR(34),LatLonDatum,CHAR(34),"}"))</f>
        <v>#REF!</v>
      </c>
      <c r="M1769" t="e">
        <f>IF(INDEX(SamplingFeatures[Sampling Feature Type],$A1769)&lt;&gt;"Specimen","",
CONCATENATE("  - &amp;SpecimenID",TEXT(SUMPRODUCT(--($M$3:$M1768&lt;&gt;"")),"0000"),
" {","SamplingFeatureID:  *SamplingFeatureID",TEXT($A1769,"0000"),
", SpecimenTypeCV:  ",CHAR(34),INDEX(Specimens[Specimen Type],$A1769),CHAR(34),
", SpecimenMediumCV:  ",INDEX(Specimens[Specimen Medium],$A1769),
", IsFieldSpecimen:  ",CHAR(34),INDEX(Specimens[Is Field Specimen?],$A1769),CHAR(34),"}"))</f>
        <v>#REF!</v>
      </c>
      <c r="N1769" t="e">
        <f>IF(COUNTA(SpatialOffsets[])=0,"", IF(INDEX(SpatialOffsets[Spatial Offset Type],$A1769)="","",
CONCATENATE("  - &amp;SpatialOffsetID",TEXT($A1769,"0000"),
" {","SpatialOffsetTypeCV:  ",CHAR(34),INDEX(SpatialOffsets[Spatial Offset Type],$A1769),CHAR(34),
", Offset1Value:  ",INDEX(SpatialOffsets[Offset 1 Value],$A1769),
", Offset1UnitID:  ",CHAR(34),INDEX(SpatialOffsets[Offset 1 Unit],$A1769),CHAR(34),
", Offset2Value:  ",INDEX(SpatialOffsets[Offset 2 Value],$A1769),
", Offset2UnitID:  ",CHAR(34),INDEX(SpatialOffsets[Offset 2 Unit],$A1769),CHAR(34),
", Offset3Value:  ",INDEX(SpatialOffsets[Offset 3 Value],$A1769),
", Offset3UnitID:  ",CHAR(34),INDEX(SpatialOffsets[Offset 3 Unit],$A1769),CHAR(34),,"}")))</f>
        <v>#REF!</v>
      </c>
      <c r="O1769" t="e">
        <f>IF(COUNTA(RelatedFeatures[])=0,"", IF(INDEX(RelatedFeatures[First Sampling Feature Code],$A1769)="","",
CONCATENATE("  - &amp;RelationID",TEXT($A1769,"0000"),
" {","SamplingFeatureID:  *SamplingFeatureID",TEXT(MATCH(INDEX(RelatedFeatures[First Sampling Feature Code],$A1769),SamplingFeatures[Feature Code],0),"0000"),
", RelationshipTypeCV:  ",CHAR(34),INDEX(RelatedFeatures[Relationship Type],$A1769),CHAR(34),
", RelatedFeatureID: *SamplingFeatureID",TEXT(MATCH(INDEX(RelatedFeatures[Second Sampling Feature Code],$A1769),SamplingFeatures[Feature Code],0),"0000"),
", SpatialOffsetID:  ",IF(INDEX(RelatedFeatures[Offset Number],$A1769)="","",CONCATENATE("*SpatialOffsetID",TEXT(INDEX(RelatedFeatures[Offset Number],$A1769),"0000"))),"}")))</f>
        <v>#REF!</v>
      </c>
      <c r="P1769" t="e">
        <f>IF(INDEX(Methods[Method Type],$A1769)="","",
CONCATENATE("  - &amp;MethodID",TEXT($A1769,"0000"),
" {","MethodTypeCV:  ",CHAR(34),INDEX(Methods[Method Type],$A1769),CHAR(34),
", MethodCode:  ",CHAR(34),INDEX(Methods[Method Code],$A1769),CHAR(34),
", MethodName:  ",CHAR(34),INDEX(Methods[Method Name],$A1769),CHAR(34),
", MethodDescription:  ",CHAR(34),INDEX(Methods[Method Description],$A1769),CHAR(34),
", MethodLink:  ",CHAR(34),INDEX(Methods[Method Link],$A1769),CHAR(34),
", OrganizationID: *OrganizationID",TEXT(MATCH(INDEX(Methods[Organization Name],$A1769),Organizations[Organization Name],0),"0000"),"}"))</f>
        <v>#REF!</v>
      </c>
      <c r="Q1769" t="e">
        <f>IF(INDEX(Variables[Variable Type],$A1769)="","",
CONCATENATE("  - &amp;VariableID",TEXT($A1769,"0000"),
" {","VariableTypeCV:  ",CHAR(34),INDEX(Variables[Variable Type],$A1769),CHAR(34),
", VariableCode:  ",CHAR(34),INDEX(Variables[Variable Code],$A1769),CHAR(34),
", VariableNameCV:  ",CHAR(34),INDEX(Variables[Variable Name],$A1769),CHAR(34),
", VariableDefinition:  ",CHAR(34),INDEX(Variables[Variable Definition],$A1769),CHAR(34),
", SpecciationCV:  ",CHAR(34),INDEX(Variables[Speciation],$A1769),CHAR(34),
", NoDataValue:  ",CHAR(34),INDEX(Variables[No Data Value],$A1769),CHAR(34),"}"))</f>
        <v>#REF!</v>
      </c>
    </row>
    <row r="1770" spans="1:17" x14ac:dyDescent="0.25">
      <c r="A1770">
        <v>1767</v>
      </c>
      <c r="D1770" t="e">
        <f>IF(INDEX(People[First Name],$A1770)="","",
CONCATENATE("  - &amp;PersonID",TEXT($A1770,"0000"),
" {","PersonFirstName:  ",CHAR(34),INDEX(People[First Name],$A1770),CHAR(34),
", PersonMiddleName:  ",CHAR(34),INDEX(People[Middle Name],$A1770),CHAR(34),
", PersonLastName:  ",CHAR(34),INDEX(People[Last Name],$A1770),CHAR(34),"}"))</f>
        <v>#REF!</v>
      </c>
      <c r="E1770" t="e">
        <f>IF(INDEX(Organizations[Organization Type '[CV']],$A1770)="","",
CONCATENATE("  - &amp;OrganizationID",TEXT($A1770,"0000"),
" {","OrganizationTypeCV:  ",CHAR(34),INDEX(Organizations[Organization Type '[CV']],$A1770),CHAR(34),
", OrganizationCode:  ",CHAR(34),INDEX(Organizations[Organization Code],$A1770),CHAR(34),
", OrganizationName:  ",CHAR(34),INDEX(Organizations[Organization Name],$A1770),CHAR(34),
", OrganizationDescription:  ",CHAR(34),INDEX(Organizations[Organization Description],$A1770),CHAR(34),
", OrganizationLink:  ",CHAR(34),INDEX(Organizations[Organization Link],$A1770),CHAR(34),"}"))</f>
        <v>#REF!</v>
      </c>
      <c r="F1770" t="e">
        <f>IF(INDEX(People[First Name],$A1770)="","",
CONCATENATE("  - &amp;AffiliationID",TEXT($A1770,"0000"),
" {PersonID: *PersonID",TEXT($A1770,"0000"),
", OrganizationID: *OrganizationID",TEXT(MATCH(INDEX(People[Organization Name],$A1770),Organizations[Organization Name],0),"0000"),
", IsPrimaryOrganizationContact: , AffiliationStartDate: , AffiliationEndDate: , PrimaryPhone: ",
", PrimaryEmail: ",CHAR(34),INDEX(People[Primary Email],$A1770),CHAR(34),
", PrimaryAddress: ",CHAR(34),INDEX(People[Primary Address],$A1770),CHAR(34),
", PersonLink: }"))</f>
        <v>#REF!</v>
      </c>
      <c r="H1770" t="e">
        <f>IF(COUNTA(CitationInformation)=0,"",IF(INDEX(AuthorList[Author Name],$A1770)="","",
CONCATENATE("  - &amp;AuthorListID",TEXT($A1770,"0000"),
"  {CitationID: *CitationID0001",
", PersonID: *PersonID",TEXT(MATCH(INDEX(AuthorList[Author Name],$A1770),People[Full Name],0),"0000"),
", AuthorOrder: ",INDEX(AuthorList[Author Number],$A1770),"}")))</f>
        <v>#REF!</v>
      </c>
      <c r="K1770" t="e">
        <f>IF(INDEX(SamplingFeatures[Feature Code],$A1770)="","",
CONCATENATE("  - &amp;SamplingFeatureID",TEXT($A1770,"0000"),
" {","SamplingFeatureUUID:  ",CHAR(34),INDEX(SamplingFeatures[Sampling Feature UUID],$A1770),CHAR(34),
", SamplingFeatureTypeCV:  ",CHAR(34),INDEX(SamplingFeatures[Sampling Feature Type],$A1770),CHAR(34),
", SamplingFeatureCode:  ",CHAR(34),INDEX(SamplingFeatures[Feature Code],$A1770),CHAR(34),
", SamplingFeatureName:  ",CHAR(34),INDEX(SamplingFeatures[Feature Name],$A1770),CHAR(34),
", SamplingFeatureDescription:  ",CHAR(34),INDEX(SamplingFeatures[Feature Description],$A1770),CHAR(34),
", SamplingFeatureGeotypeCV:  ",CHAR(34),INDEX(SamplingFeatures[Feature Geo Type],$A1770),CHAR(34),
", FeatureGeometry:  ",CHAR(34),INDEX(SamplingFeatures[Feature Geometry],$A1770),CHAR(34),
", Elevation_m:  ",CHAR(34),INDEX(SamplingFeatures[Elevation_m],$A1770),CHAR(34),
", ElevationDatumCV:  ",CHAR(34),ElevationDatum,CHAR(34),"}"))</f>
        <v>#REF!</v>
      </c>
      <c r="L1770" t="e">
        <f>IF(INDEX(SamplingFeatures[Sampling Feature Type],$A1770)&lt;&gt;"Site","",
CONCATENATE("  - &amp;SiteID",TEXT(SUMPRODUCT(--($L$3:$L1769&lt;&gt;"")),"0000"),
" {","SamplingFeatureID:  *SamplingFeatureID",TEXT($A1770,"0000"),
", SiteTypeCV:  ",CHAR(34),INDEX(Sites[Site Type],$A1770),CHAR(34),
", Latitude:  ",INDEX(Sites[Latitude],$A1770),
", Longitude:  ",INDEX(Sites[Longitude],$A1770),
", SRSName:  ",CHAR(34),LatLonDatum,CHAR(34),"}"))</f>
        <v>#REF!</v>
      </c>
      <c r="M1770" t="e">
        <f>IF(INDEX(SamplingFeatures[Sampling Feature Type],$A1770)&lt;&gt;"Specimen","",
CONCATENATE("  - &amp;SpecimenID",TEXT(SUMPRODUCT(--($M$3:$M1769&lt;&gt;"")),"0000"),
" {","SamplingFeatureID:  *SamplingFeatureID",TEXT($A1770,"0000"),
", SpecimenTypeCV:  ",CHAR(34),INDEX(Specimens[Specimen Type],$A1770),CHAR(34),
", SpecimenMediumCV:  ",INDEX(Specimens[Specimen Medium],$A1770),
", IsFieldSpecimen:  ",CHAR(34),INDEX(Specimens[Is Field Specimen?],$A1770),CHAR(34),"}"))</f>
        <v>#REF!</v>
      </c>
      <c r="N1770" t="e">
        <f>IF(COUNTA(SpatialOffsets[])=0,"", IF(INDEX(SpatialOffsets[Spatial Offset Type],$A1770)="","",
CONCATENATE("  - &amp;SpatialOffsetID",TEXT($A1770,"0000"),
" {","SpatialOffsetTypeCV:  ",CHAR(34),INDEX(SpatialOffsets[Spatial Offset Type],$A1770),CHAR(34),
", Offset1Value:  ",INDEX(SpatialOffsets[Offset 1 Value],$A1770),
", Offset1UnitID:  ",CHAR(34),INDEX(SpatialOffsets[Offset 1 Unit],$A1770),CHAR(34),
", Offset2Value:  ",INDEX(SpatialOffsets[Offset 2 Value],$A1770),
", Offset2UnitID:  ",CHAR(34),INDEX(SpatialOffsets[Offset 2 Unit],$A1770),CHAR(34),
", Offset3Value:  ",INDEX(SpatialOffsets[Offset 3 Value],$A1770),
", Offset3UnitID:  ",CHAR(34),INDEX(SpatialOffsets[Offset 3 Unit],$A1770),CHAR(34),,"}")))</f>
        <v>#REF!</v>
      </c>
      <c r="O1770" t="e">
        <f>IF(COUNTA(RelatedFeatures[])=0,"", IF(INDEX(RelatedFeatures[First Sampling Feature Code],$A1770)="","",
CONCATENATE("  - &amp;RelationID",TEXT($A1770,"0000"),
" {","SamplingFeatureID:  *SamplingFeatureID",TEXT(MATCH(INDEX(RelatedFeatures[First Sampling Feature Code],$A1770),SamplingFeatures[Feature Code],0),"0000"),
", RelationshipTypeCV:  ",CHAR(34),INDEX(RelatedFeatures[Relationship Type],$A1770),CHAR(34),
", RelatedFeatureID: *SamplingFeatureID",TEXT(MATCH(INDEX(RelatedFeatures[Second Sampling Feature Code],$A1770),SamplingFeatures[Feature Code],0),"0000"),
", SpatialOffsetID:  ",IF(INDEX(RelatedFeatures[Offset Number],$A1770)="","",CONCATENATE("*SpatialOffsetID",TEXT(INDEX(RelatedFeatures[Offset Number],$A1770),"0000"))),"}")))</f>
        <v>#REF!</v>
      </c>
      <c r="P1770" t="e">
        <f>IF(INDEX(Methods[Method Type],$A1770)="","",
CONCATENATE("  - &amp;MethodID",TEXT($A1770,"0000"),
" {","MethodTypeCV:  ",CHAR(34),INDEX(Methods[Method Type],$A1770),CHAR(34),
", MethodCode:  ",CHAR(34),INDEX(Methods[Method Code],$A1770),CHAR(34),
", MethodName:  ",CHAR(34),INDEX(Methods[Method Name],$A1770),CHAR(34),
", MethodDescription:  ",CHAR(34),INDEX(Methods[Method Description],$A1770),CHAR(34),
", MethodLink:  ",CHAR(34),INDEX(Methods[Method Link],$A1770),CHAR(34),
", OrganizationID: *OrganizationID",TEXT(MATCH(INDEX(Methods[Organization Name],$A1770),Organizations[Organization Name],0),"0000"),"}"))</f>
        <v>#REF!</v>
      </c>
      <c r="Q1770" t="e">
        <f>IF(INDEX(Variables[Variable Type],$A1770)="","",
CONCATENATE("  - &amp;VariableID",TEXT($A1770,"0000"),
" {","VariableTypeCV:  ",CHAR(34),INDEX(Variables[Variable Type],$A1770),CHAR(34),
", VariableCode:  ",CHAR(34),INDEX(Variables[Variable Code],$A1770),CHAR(34),
", VariableNameCV:  ",CHAR(34),INDEX(Variables[Variable Name],$A1770),CHAR(34),
", VariableDefinition:  ",CHAR(34),INDEX(Variables[Variable Definition],$A1770),CHAR(34),
", SpecciationCV:  ",CHAR(34),INDEX(Variables[Speciation],$A1770),CHAR(34),
", NoDataValue:  ",CHAR(34),INDEX(Variables[No Data Value],$A1770),CHAR(34),"}"))</f>
        <v>#REF!</v>
      </c>
    </row>
    <row r="1771" spans="1:17" x14ac:dyDescent="0.25">
      <c r="A1771">
        <v>1768</v>
      </c>
      <c r="D1771" t="e">
        <f>IF(INDEX(People[First Name],$A1771)="","",
CONCATENATE("  - &amp;PersonID",TEXT($A1771,"0000"),
" {","PersonFirstName:  ",CHAR(34),INDEX(People[First Name],$A1771),CHAR(34),
", PersonMiddleName:  ",CHAR(34),INDEX(People[Middle Name],$A1771),CHAR(34),
", PersonLastName:  ",CHAR(34),INDEX(People[Last Name],$A1771),CHAR(34),"}"))</f>
        <v>#REF!</v>
      </c>
      <c r="E1771" t="e">
        <f>IF(INDEX(Organizations[Organization Type '[CV']],$A1771)="","",
CONCATENATE("  - &amp;OrganizationID",TEXT($A1771,"0000"),
" {","OrganizationTypeCV:  ",CHAR(34),INDEX(Organizations[Organization Type '[CV']],$A1771),CHAR(34),
", OrganizationCode:  ",CHAR(34),INDEX(Organizations[Organization Code],$A1771),CHAR(34),
", OrganizationName:  ",CHAR(34),INDEX(Organizations[Organization Name],$A1771),CHAR(34),
", OrganizationDescription:  ",CHAR(34),INDEX(Organizations[Organization Description],$A1771),CHAR(34),
", OrganizationLink:  ",CHAR(34),INDEX(Organizations[Organization Link],$A1771),CHAR(34),"}"))</f>
        <v>#REF!</v>
      </c>
      <c r="F1771" t="e">
        <f>IF(INDEX(People[First Name],$A1771)="","",
CONCATENATE("  - &amp;AffiliationID",TEXT($A1771,"0000"),
" {PersonID: *PersonID",TEXT($A1771,"0000"),
", OrganizationID: *OrganizationID",TEXT(MATCH(INDEX(People[Organization Name],$A1771),Organizations[Organization Name],0),"0000"),
", IsPrimaryOrganizationContact: , AffiliationStartDate: , AffiliationEndDate: , PrimaryPhone: ",
", PrimaryEmail: ",CHAR(34),INDEX(People[Primary Email],$A1771),CHAR(34),
", PrimaryAddress: ",CHAR(34),INDEX(People[Primary Address],$A1771),CHAR(34),
", PersonLink: }"))</f>
        <v>#REF!</v>
      </c>
      <c r="H1771" t="e">
        <f>IF(COUNTA(CitationInformation)=0,"",IF(INDEX(AuthorList[Author Name],$A1771)="","",
CONCATENATE("  - &amp;AuthorListID",TEXT($A1771,"0000"),
"  {CitationID: *CitationID0001",
", PersonID: *PersonID",TEXT(MATCH(INDEX(AuthorList[Author Name],$A1771),People[Full Name],0),"0000"),
", AuthorOrder: ",INDEX(AuthorList[Author Number],$A1771),"}")))</f>
        <v>#REF!</v>
      </c>
      <c r="K1771" t="e">
        <f>IF(INDEX(SamplingFeatures[Feature Code],$A1771)="","",
CONCATENATE("  - &amp;SamplingFeatureID",TEXT($A1771,"0000"),
" {","SamplingFeatureUUID:  ",CHAR(34),INDEX(SamplingFeatures[Sampling Feature UUID],$A1771),CHAR(34),
", SamplingFeatureTypeCV:  ",CHAR(34),INDEX(SamplingFeatures[Sampling Feature Type],$A1771),CHAR(34),
", SamplingFeatureCode:  ",CHAR(34),INDEX(SamplingFeatures[Feature Code],$A1771),CHAR(34),
", SamplingFeatureName:  ",CHAR(34),INDEX(SamplingFeatures[Feature Name],$A1771),CHAR(34),
", SamplingFeatureDescription:  ",CHAR(34),INDEX(SamplingFeatures[Feature Description],$A1771),CHAR(34),
", SamplingFeatureGeotypeCV:  ",CHAR(34),INDEX(SamplingFeatures[Feature Geo Type],$A1771),CHAR(34),
", FeatureGeometry:  ",CHAR(34),INDEX(SamplingFeatures[Feature Geometry],$A1771),CHAR(34),
", Elevation_m:  ",CHAR(34),INDEX(SamplingFeatures[Elevation_m],$A1771),CHAR(34),
", ElevationDatumCV:  ",CHAR(34),ElevationDatum,CHAR(34),"}"))</f>
        <v>#REF!</v>
      </c>
      <c r="L1771" t="e">
        <f>IF(INDEX(SamplingFeatures[Sampling Feature Type],$A1771)&lt;&gt;"Site","",
CONCATENATE("  - &amp;SiteID",TEXT(SUMPRODUCT(--($L$3:$L1770&lt;&gt;"")),"0000"),
" {","SamplingFeatureID:  *SamplingFeatureID",TEXT($A1771,"0000"),
", SiteTypeCV:  ",CHAR(34),INDEX(Sites[Site Type],$A1771),CHAR(34),
", Latitude:  ",INDEX(Sites[Latitude],$A1771),
", Longitude:  ",INDEX(Sites[Longitude],$A1771),
", SRSName:  ",CHAR(34),LatLonDatum,CHAR(34),"}"))</f>
        <v>#REF!</v>
      </c>
      <c r="M1771" t="e">
        <f>IF(INDEX(SamplingFeatures[Sampling Feature Type],$A1771)&lt;&gt;"Specimen","",
CONCATENATE("  - &amp;SpecimenID",TEXT(SUMPRODUCT(--($M$3:$M1770&lt;&gt;"")),"0000"),
" {","SamplingFeatureID:  *SamplingFeatureID",TEXT($A1771,"0000"),
", SpecimenTypeCV:  ",CHAR(34),INDEX(Specimens[Specimen Type],$A1771),CHAR(34),
", SpecimenMediumCV:  ",INDEX(Specimens[Specimen Medium],$A1771),
", IsFieldSpecimen:  ",CHAR(34),INDEX(Specimens[Is Field Specimen?],$A1771),CHAR(34),"}"))</f>
        <v>#REF!</v>
      </c>
      <c r="N1771" t="e">
        <f>IF(COUNTA(SpatialOffsets[])=0,"", IF(INDEX(SpatialOffsets[Spatial Offset Type],$A1771)="","",
CONCATENATE("  - &amp;SpatialOffsetID",TEXT($A1771,"0000"),
" {","SpatialOffsetTypeCV:  ",CHAR(34),INDEX(SpatialOffsets[Spatial Offset Type],$A1771),CHAR(34),
", Offset1Value:  ",INDEX(SpatialOffsets[Offset 1 Value],$A1771),
", Offset1UnitID:  ",CHAR(34),INDEX(SpatialOffsets[Offset 1 Unit],$A1771),CHAR(34),
", Offset2Value:  ",INDEX(SpatialOffsets[Offset 2 Value],$A1771),
", Offset2UnitID:  ",CHAR(34),INDEX(SpatialOffsets[Offset 2 Unit],$A1771),CHAR(34),
", Offset3Value:  ",INDEX(SpatialOffsets[Offset 3 Value],$A1771),
", Offset3UnitID:  ",CHAR(34),INDEX(SpatialOffsets[Offset 3 Unit],$A1771),CHAR(34),,"}")))</f>
        <v>#REF!</v>
      </c>
      <c r="O1771" t="e">
        <f>IF(COUNTA(RelatedFeatures[])=0,"", IF(INDEX(RelatedFeatures[First Sampling Feature Code],$A1771)="","",
CONCATENATE("  - &amp;RelationID",TEXT($A1771,"0000"),
" {","SamplingFeatureID:  *SamplingFeatureID",TEXT(MATCH(INDEX(RelatedFeatures[First Sampling Feature Code],$A1771),SamplingFeatures[Feature Code],0),"0000"),
", RelationshipTypeCV:  ",CHAR(34),INDEX(RelatedFeatures[Relationship Type],$A1771),CHAR(34),
", RelatedFeatureID: *SamplingFeatureID",TEXT(MATCH(INDEX(RelatedFeatures[Second Sampling Feature Code],$A1771),SamplingFeatures[Feature Code],0),"0000"),
", SpatialOffsetID:  ",IF(INDEX(RelatedFeatures[Offset Number],$A1771)="","",CONCATENATE("*SpatialOffsetID",TEXT(INDEX(RelatedFeatures[Offset Number],$A1771),"0000"))),"}")))</f>
        <v>#REF!</v>
      </c>
      <c r="P1771" t="e">
        <f>IF(INDEX(Methods[Method Type],$A1771)="","",
CONCATENATE("  - &amp;MethodID",TEXT($A1771,"0000"),
" {","MethodTypeCV:  ",CHAR(34),INDEX(Methods[Method Type],$A1771),CHAR(34),
", MethodCode:  ",CHAR(34),INDEX(Methods[Method Code],$A1771),CHAR(34),
", MethodName:  ",CHAR(34),INDEX(Methods[Method Name],$A1771),CHAR(34),
", MethodDescription:  ",CHAR(34),INDEX(Methods[Method Description],$A1771),CHAR(34),
", MethodLink:  ",CHAR(34),INDEX(Methods[Method Link],$A1771),CHAR(34),
", OrganizationID: *OrganizationID",TEXT(MATCH(INDEX(Methods[Organization Name],$A1771),Organizations[Organization Name],0),"0000"),"}"))</f>
        <v>#REF!</v>
      </c>
      <c r="Q1771" t="e">
        <f>IF(INDEX(Variables[Variable Type],$A1771)="","",
CONCATENATE("  - &amp;VariableID",TEXT($A1771,"0000"),
" {","VariableTypeCV:  ",CHAR(34),INDEX(Variables[Variable Type],$A1771),CHAR(34),
", VariableCode:  ",CHAR(34),INDEX(Variables[Variable Code],$A1771),CHAR(34),
", VariableNameCV:  ",CHAR(34),INDEX(Variables[Variable Name],$A1771),CHAR(34),
", VariableDefinition:  ",CHAR(34),INDEX(Variables[Variable Definition],$A1771),CHAR(34),
", SpecciationCV:  ",CHAR(34),INDEX(Variables[Speciation],$A1771),CHAR(34),
", NoDataValue:  ",CHAR(34),INDEX(Variables[No Data Value],$A1771),CHAR(34),"}"))</f>
        <v>#REF!</v>
      </c>
    </row>
    <row r="1772" spans="1:17" x14ac:dyDescent="0.25">
      <c r="A1772">
        <v>1769</v>
      </c>
      <c r="D1772" t="e">
        <f>IF(INDEX(People[First Name],$A1772)="","",
CONCATENATE("  - &amp;PersonID",TEXT($A1772,"0000"),
" {","PersonFirstName:  ",CHAR(34),INDEX(People[First Name],$A1772),CHAR(34),
", PersonMiddleName:  ",CHAR(34),INDEX(People[Middle Name],$A1772),CHAR(34),
", PersonLastName:  ",CHAR(34),INDEX(People[Last Name],$A1772),CHAR(34),"}"))</f>
        <v>#REF!</v>
      </c>
      <c r="E1772" t="e">
        <f>IF(INDEX(Organizations[Organization Type '[CV']],$A1772)="","",
CONCATENATE("  - &amp;OrganizationID",TEXT($A1772,"0000"),
" {","OrganizationTypeCV:  ",CHAR(34),INDEX(Organizations[Organization Type '[CV']],$A1772),CHAR(34),
", OrganizationCode:  ",CHAR(34),INDEX(Organizations[Organization Code],$A1772),CHAR(34),
", OrganizationName:  ",CHAR(34),INDEX(Organizations[Organization Name],$A1772),CHAR(34),
", OrganizationDescription:  ",CHAR(34),INDEX(Organizations[Organization Description],$A1772),CHAR(34),
", OrganizationLink:  ",CHAR(34),INDEX(Organizations[Organization Link],$A1772),CHAR(34),"}"))</f>
        <v>#REF!</v>
      </c>
      <c r="F1772" t="e">
        <f>IF(INDEX(People[First Name],$A1772)="","",
CONCATENATE("  - &amp;AffiliationID",TEXT($A1772,"0000"),
" {PersonID: *PersonID",TEXT($A1772,"0000"),
", OrganizationID: *OrganizationID",TEXT(MATCH(INDEX(People[Organization Name],$A1772),Organizations[Organization Name],0),"0000"),
", IsPrimaryOrganizationContact: , AffiliationStartDate: , AffiliationEndDate: , PrimaryPhone: ",
", PrimaryEmail: ",CHAR(34),INDEX(People[Primary Email],$A1772),CHAR(34),
", PrimaryAddress: ",CHAR(34),INDEX(People[Primary Address],$A1772),CHAR(34),
", PersonLink: }"))</f>
        <v>#REF!</v>
      </c>
      <c r="H1772" t="e">
        <f>IF(COUNTA(CitationInformation)=0,"",IF(INDEX(AuthorList[Author Name],$A1772)="","",
CONCATENATE("  - &amp;AuthorListID",TEXT($A1772,"0000"),
"  {CitationID: *CitationID0001",
", PersonID: *PersonID",TEXT(MATCH(INDEX(AuthorList[Author Name],$A1772),People[Full Name],0),"0000"),
", AuthorOrder: ",INDEX(AuthorList[Author Number],$A1772),"}")))</f>
        <v>#REF!</v>
      </c>
      <c r="K1772" t="e">
        <f>IF(INDEX(SamplingFeatures[Feature Code],$A1772)="","",
CONCATENATE("  - &amp;SamplingFeatureID",TEXT($A1772,"0000"),
" {","SamplingFeatureUUID:  ",CHAR(34),INDEX(SamplingFeatures[Sampling Feature UUID],$A1772),CHAR(34),
", SamplingFeatureTypeCV:  ",CHAR(34),INDEX(SamplingFeatures[Sampling Feature Type],$A1772),CHAR(34),
", SamplingFeatureCode:  ",CHAR(34),INDEX(SamplingFeatures[Feature Code],$A1772),CHAR(34),
", SamplingFeatureName:  ",CHAR(34),INDEX(SamplingFeatures[Feature Name],$A1772),CHAR(34),
", SamplingFeatureDescription:  ",CHAR(34),INDEX(SamplingFeatures[Feature Description],$A1772),CHAR(34),
", SamplingFeatureGeotypeCV:  ",CHAR(34),INDEX(SamplingFeatures[Feature Geo Type],$A1772),CHAR(34),
", FeatureGeometry:  ",CHAR(34),INDEX(SamplingFeatures[Feature Geometry],$A1772),CHAR(34),
", Elevation_m:  ",CHAR(34),INDEX(SamplingFeatures[Elevation_m],$A1772),CHAR(34),
", ElevationDatumCV:  ",CHAR(34),ElevationDatum,CHAR(34),"}"))</f>
        <v>#REF!</v>
      </c>
      <c r="L1772" t="e">
        <f>IF(INDEX(SamplingFeatures[Sampling Feature Type],$A1772)&lt;&gt;"Site","",
CONCATENATE("  - &amp;SiteID",TEXT(SUMPRODUCT(--($L$3:$L1771&lt;&gt;"")),"0000"),
" {","SamplingFeatureID:  *SamplingFeatureID",TEXT($A1772,"0000"),
", SiteTypeCV:  ",CHAR(34),INDEX(Sites[Site Type],$A1772),CHAR(34),
", Latitude:  ",INDEX(Sites[Latitude],$A1772),
", Longitude:  ",INDEX(Sites[Longitude],$A1772),
", SRSName:  ",CHAR(34),LatLonDatum,CHAR(34),"}"))</f>
        <v>#REF!</v>
      </c>
      <c r="M1772" t="e">
        <f>IF(INDEX(SamplingFeatures[Sampling Feature Type],$A1772)&lt;&gt;"Specimen","",
CONCATENATE("  - &amp;SpecimenID",TEXT(SUMPRODUCT(--($M$3:$M1771&lt;&gt;"")),"0000"),
" {","SamplingFeatureID:  *SamplingFeatureID",TEXT($A1772,"0000"),
", SpecimenTypeCV:  ",CHAR(34),INDEX(Specimens[Specimen Type],$A1772),CHAR(34),
", SpecimenMediumCV:  ",INDEX(Specimens[Specimen Medium],$A1772),
", IsFieldSpecimen:  ",CHAR(34),INDEX(Specimens[Is Field Specimen?],$A1772),CHAR(34),"}"))</f>
        <v>#REF!</v>
      </c>
      <c r="N1772" t="e">
        <f>IF(COUNTA(SpatialOffsets[])=0,"", IF(INDEX(SpatialOffsets[Spatial Offset Type],$A1772)="","",
CONCATENATE("  - &amp;SpatialOffsetID",TEXT($A1772,"0000"),
" {","SpatialOffsetTypeCV:  ",CHAR(34),INDEX(SpatialOffsets[Spatial Offset Type],$A1772),CHAR(34),
", Offset1Value:  ",INDEX(SpatialOffsets[Offset 1 Value],$A1772),
", Offset1UnitID:  ",CHAR(34),INDEX(SpatialOffsets[Offset 1 Unit],$A1772),CHAR(34),
", Offset2Value:  ",INDEX(SpatialOffsets[Offset 2 Value],$A1772),
", Offset2UnitID:  ",CHAR(34),INDEX(SpatialOffsets[Offset 2 Unit],$A1772),CHAR(34),
", Offset3Value:  ",INDEX(SpatialOffsets[Offset 3 Value],$A1772),
", Offset3UnitID:  ",CHAR(34),INDEX(SpatialOffsets[Offset 3 Unit],$A1772),CHAR(34),,"}")))</f>
        <v>#REF!</v>
      </c>
      <c r="O1772" t="e">
        <f>IF(COUNTA(RelatedFeatures[])=0,"", IF(INDEX(RelatedFeatures[First Sampling Feature Code],$A1772)="","",
CONCATENATE("  - &amp;RelationID",TEXT($A1772,"0000"),
" {","SamplingFeatureID:  *SamplingFeatureID",TEXT(MATCH(INDEX(RelatedFeatures[First Sampling Feature Code],$A1772),SamplingFeatures[Feature Code],0),"0000"),
", RelationshipTypeCV:  ",CHAR(34),INDEX(RelatedFeatures[Relationship Type],$A1772),CHAR(34),
", RelatedFeatureID: *SamplingFeatureID",TEXT(MATCH(INDEX(RelatedFeatures[Second Sampling Feature Code],$A1772),SamplingFeatures[Feature Code],0),"0000"),
", SpatialOffsetID:  ",IF(INDEX(RelatedFeatures[Offset Number],$A1772)="","",CONCATENATE("*SpatialOffsetID",TEXT(INDEX(RelatedFeatures[Offset Number],$A1772),"0000"))),"}")))</f>
        <v>#REF!</v>
      </c>
      <c r="P1772" t="e">
        <f>IF(INDEX(Methods[Method Type],$A1772)="","",
CONCATENATE("  - &amp;MethodID",TEXT($A1772,"0000"),
" {","MethodTypeCV:  ",CHAR(34),INDEX(Methods[Method Type],$A1772),CHAR(34),
", MethodCode:  ",CHAR(34),INDEX(Methods[Method Code],$A1772),CHAR(34),
", MethodName:  ",CHAR(34),INDEX(Methods[Method Name],$A1772),CHAR(34),
", MethodDescription:  ",CHAR(34),INDEX(Methods[Method Description],$A1772),CHAR(34),
", MethodLink:  ",CHAR(34),INDEX(Methods[Method Link],$A1772),CHAR(34),
", OrganizationID: *OrganizationID",TEXT(MATCH(INDEX(Methods[Organization Name],$A1772),Organizations[Organization Name],0),"0000"),"}"))</f>
        <v>#REF!</v>
      </c>
      <c r="Q1772" t="e">
        <f>IF(INDEX(Variables[Variable Type],$A1772)="","",
CONCATENATE("  - &amp;VariableID",TEXT($A1772,"0000"),
" {","VariableTypeCV:  ",CHAR(34),INDEX(Variables[Variable Type],$A1772),CHAR(34),
", VariableCode:  ",CHAR(34),INDEX(Variables[Variable Code],$A1772),CHAR(34),
", VariableNameCV:  ",CHAR(34),INDEX(Variables[Variable Name],$A1772),CHAR(34),
", VariableDefinition:  ",CHAR(34),INDEX(Variables[Variable Definition],$A1772),CHAR(34),
", SpecciationCV:  ",CHAR(34),INDEX(Variables[Speciation],$A1772),CHAR(34),
", NoDataValue:  ",CHAR(34),INDEX(Variables[No Data Value],$A1772),CHAR(34),"}"))</f>
        <v>#REF!</v>
      </c>
    </row>
    <row r="1773" spans="1:17" x14ac:dyDescent="0.25">
      <c r="A1773">
        <v>1770</v>
      </c>
      <c r="D1773" t="e">
        <f>IF(INDEX(People[First Name],$A1773)="","",
CONCATENATE("  - &amp;PersonID",TEXT($A1773,"0000"),
" {","PersonFirstName:  ",CHAR(34),INDEX(People[First Name],$A1773),CHAR(34),
", PersonMiddleName:  ",CHAR(34),INDEX(People[Middle Name],$A1773),CHAR(34),
", PersonLastName:  ",CHAR(34),INDEX(People[Last Name],$A1773),CHAR(34),"}"))</f>
        <v>#REF!</v>
      </c>
      <c r="E1773" t="e">
        <f>IF(INDEX(Organizations[Organization Type '[CV']],$A1773)="","",
CONCATENATE("  - &amp;OrganizationID",TEXT($A1773,"0000"),
" {","OrganizationTypeCV:  ",CHAR(34),INDEX(Organizations[Organization Type '[CV']],$A1773),CHAR(34),
", OrganizationCode:  ",CHAR(34),INDEX(Organizations[Organization Code],$A1773),CHAR(34),
", OrganizationName:  ",CHAR(34),INDEX(Organizations[Organization Name],$A1773),CHAR(34),
", OrganizationDescription:  ",CHAR(34),INDEX(Organizations[Organization Description],$A1773),CHAR(34),
", OrganizationLink:  ",CHAR(34),INDEX(Organizations[Organization Link],$A1773),CHAR(34),"}"))</f>
        <v>#REF!</v>
      </c>
      <c r="F1773" t="e">
        <f>IF(INDEX(People[First Name],$A1773)="","",
CONCATENATE("  - &amp;AffiliationID",TEXT($A1773,"0000"),
" {PersonID: *PersonID",TEXT($A1773,"0000"),
", OrganizationID: *OrganizationID",TEXT(MATCH(INDEX(People[Organization Name],$A1773),Organizations[Organization Name],0),"0000"),
", IsPrimaryOrganizationContact: , AffiliationStartDate: , AffiliationEndDate: , PrimaryPhone: ",
", PrimaryEmail: ",CHAR(34),INDEX(People[Primary Email],$A1773),CHAR(34),
", PrimaryAddress: ",CHAR(34),INDEX(People[Primary Address],$A1773),CHAR(34),
", PersonLink: }"))</f>
        <v>#REF!</v>
      </c>
      <c r="H1773" t="e">
        <f>IF(COUNTA(CitationInformation)=0,"",IF(INDEX(AuthorList[Author Name],$A1773)="","",
CONCATENATE("  - &amp;AuthorListID",TEXT($A1773,"0000"),
"  {CitationID: *CitationID0001",
", PersonID: *PersonID",TEXT(MATCH(INDEX(AuthorList[Author Name],$A1773),People[Full Name],0),"0000"),
", AuthorOrder: ",INDEX(AuthorList[Author Number],$A1773),"}")))</f>
        <v>#REF!</v>
      </c>
      <c r="K1773" t="e">
        <f>IF(INDEX(SamplingFeatures[Feature Code],$A1773)="","",
CONCATENATE("  - &amp;SamplingFeatureID",TEXT($A1773,"0000"),
" {","SamplingFeatureUUID:  ",CHAR(34),INDEX(SamplingFeatures[Sampling Feature UUID],$A1773),CHAR(34),
", SamplingFeatureTypeCV:  ",CHAR(34),INDEX(SamplingFeatures[Sampling Feature Type],$A1773),CHAR(34),
", SamplingFeatureCode:  ",CHAR(34),INDEX(SamplingFeatures[Feature Code],$A1773),CHAR(34),
", SamplingFeatureName:  ",CHAR(34),INDEX(SamplingFeatures[Feature Name],$A1773),CHAR(34),
", SamplingFeatureDescription:  ",CHAR(34),INDEX(SamplingFeatures[Feature Description],$A1773),CHAR(34),
", SamplingFeatureGeotypeCV:  ",CHAR(34),INDEX(SamplingFeatures[Feature Geo Type],$A1773),CHAR(34),
", FeatureGeometry:  ",CHAR(34),INDEX(SamplingFeatures[Feature Geometry],$A1773),CHAR(34),
", Elevation_m:  ",CHAR(34),INDEX(SamplingFeatures[Elevation_m],$A1773),CHAR(34),
", ElevationDatumCV:  ",CHAR(34),ElevationDatum,CHAR(34),"}"))</f>
        <v>#REF!</v>
      </c>
      <c r="L1773" t="e">
        <f>IF(INDEX(SamplingFeatures[Sampling Feature Type],$A1773)&lt;&gt;"Site","",
CONCATENATE("  - &amp;SiteID",TEXT(SUMPRODUCT(--($L$3:$L1772&lt;&gt;"")),"0000"),
" {","SamplingFeatureID:  *SamplingFeatureID",TEXT($A1773,"0000"),
", SiteTypeCV:  ",CHAR(34),INDEX(Sites[Site Type],$A1773),CHAR(34),
", Latitude:  ",INDEX(Sites[Latitude],$A1773),
", Longitude:  ",INDEX(Sites[Longitude],$A1773),
", SRSName:  ",CHAR(34),LatLonDatum,CHAR(34),"}"))</f>
        <v>#REF!</v>
      </c>
      <c r="M1773" t="e">
        <f>IF(INDEX(SamplingFeatures[Sampling Feature Type],$A1773)&lt;&gt;"Specimen","",
CONCATENATE("  - &amp;SpecimenID",TEXT(SUMPRODUCT(--($M$3:$M1772&lt;&gt;"")),"0000"),
" {","SamplingFeatureID:  *SamplingFeatureID",TEXT($A1773,"0000"),
", SpecimenTypeCV:  ",CHAR(34),INDEX(Specimens[Specimen Type],$A1773),CHAR(34),
", SpecimenMediumCV:  ",INDEX(Specimens[Specimen Medium],$A1773),
", IsFieldSpecimen:  ",CHAR(34),INDEX(Specimens[Is Field Specimen?],$A1773),CHAR(34),"}"))</f>
        <v>#REF!</v>
      </c>
      <c r="N1773" t="e">
        <f>IF(COUNTA(SpatialOffsets[])=0,"", IF(INDEX(SpatialOffsets[Spatial Offset Type],$A1773)="","",
CONCATENATE("  - &amp;SpatialOffsetID",TEXT($A1773,"0000"),
" {","SpatialOffsetTypeCV:  ",CHAR(34),INDEX(SpatialOffsets[Spatial Offset Type],$A1773),CHAR(34),
", Offset1Value:  ",INDEX(SpatialOffsets[Offset 1 Value],$A1773),
", Offset1UnitID:  ",CHAR(34),INDEX(SpatialOffsets[Offset 1 Unit],$A1773),CHAR(34),
", Offset2Value:  ",INDEX(SpatialOffsets[Offset 2 Value],$A1773),
", Offset2UnitID:  ",CHAR(34),INDEX(SpatialOffsets[Offset 2 Unit],$A1773),CHAR(34),
", Offset3Value:  ",INDEX(SpatialOffsets[Offset 3 Value],$A1773),
", Offset3UnitID:  ",CHAR(34),INDEX(SpatialOffsets[Offset 3 Unit],$A1773),CHAR(34),,"}")))</f>
        <v>#REF!</v>
      </c>
      <c r="O1773" t="e">
        <f>IF(COUNTA(RelatedFeatures[])=0,"", IF(INDEX(RelatedFeatures[First Sampling Feature Code],$A1773)="","",
CONCATENATE("  - &amp;RelationID",TEXT($A1773,"0000"),
" {","SamplingFeatureID:  *SamplingFeatureID",TEXT(MATCH(INDEX(RelatedFeatures[First Sampling Feature Code],$A1773),SamplingFeatures[Feature Code],0),"0000"),
", RelationshipTypeCV:  ",CHAR(34),INDEX(RelatedFeatures[Relationship Type],$A1773),CHAR(34),
", RelatedFeatureID: *SamplingFeatureID",TEXT(MATCH(INDEX(RelatedFeatures[Second Sampling Feature Code],$A1773),SamplingFeatures[Feature Code],0),"0000"),
", SpatialOffsetID:  ",IF(INDEX(RelatedFeatures[Offset Number],$A1773)="","",CONCATENATE("*SpatialOffsetID",TEXT(INDEX(RelatedFeatures[Offset Number],$A1773),"0000"))),"}")))</f>
        <v>#REF!</v>
      </c>
      <c r="P1773" t="e">
        <f>IF(INDEX(Methods[Method Type],$A1773)="","",
CONCATENATE("  - &amp;MethodID",TEXT($A1773,"0000"),
" {","MethodTypeCV:  ",CHAR(34),INDEX(Methods[Method Type],$A1773),CHAR(34),
", MethodCode:  ",CHAR(34),INDEX(Methods[Method Code],$A1773),CHAR(34),
", MethodName:  ",CHAR(34),INDEX(Methods[Method Name],$A1773),CHAR(34),
", MethodDescription:  ",CHAR(34),INDEX(Methods[Method Description],$A1773),CHAR(34),
", MethodLink:  ",CHAR(34),INDEX(Methods[Method Link],$A1773),CHAR(34),
", OrganizationID: *OrganizationID",TEXT(MATCH(INDEX(Methods[Organization Name],$A1773),Organizations[Organization Name],0),"0000"),"}"))</f>
        <v>#REF!</v>
      </c>
      <c r="Q1773" t="e">
        <f>IF(INDEX(Variables[Variable Type],$A1773)="","",
CONCATENATE("  - &amp;VariableID",TEXT($A1773,"0000"),
" {","VariableTypeCV:  ",CHAR(34),INDEX(Variables[Variable Type],$A1773),CHAR(34),
", VariableCode:  ",CHAR(34),INDEX(Variables[Variable Code],$A1773),CHAR(34),
", VariableNameCV:  ",CHAR(34),INDEX(Variables[Variable Name],$A1773),CHAR(34),
", VariableDefinition:  ",CHAR(34),INDEX(Variables[Variable Definition],$A1773),CHAR(34),
", SpecciationCV:  ",CHAR(34),INDEX(Variables[Speciation],$A1773),CHAR(34),
", NoDataValue:  ",CHAR(34),INDEX(Variables[No Data Value],$A1773),CHAR(34),"}"))</f>
        <v>#REF!</v>
      </c>
    </row>
    <row r="1774" spans="1:17" x14ac:dyDescent="0.25">
      <c r="A1774">
        <v>1771</v>
      </c>
      <c r="D1774" t="e">
        <f>IF(INDEX(People[First Name],$A1774)="","",
CONCATENATE("  - &amp;PersonID",TEXT($A1774,"0000"),
" {","PersonFirstName:  ",CHAR(34),INDEX(People[First Name],$A1774),CHAR(34),
", PersonMiddleName:  ",CHAR(34),INDEX(People[Middle Name],$A1774),CHAR(34),
", PersonLastName:  ",CHAR(34),INDEX(People[Last Name],$A1774),CHAR(34),"}"))</f>
        <v>#REF!</v>
      </c>
      <c r="E1774" t="e">
        <f>IF(INDEX(Organizations[Organization Type '[CV']],$A1774)="","",
CONCATENATE("  - &amp;OrganizationID",TEXT($A1774,"0000"),
" {","OrganizationTypeCV:  ",CHAR(34),INDEX(Organizations[Organization Type '[CV']],$A1774),CHAR(34),
", OrganizationCode:  ",CHAR(34),INDEX(Organizations[Organization Code],$A1774),CHAR(34),
", OrganizationName:  ",CHAR(34),INDEX(Organizations[Organization Name],$A1774),CHAR(34),
", OrganizationDescription:  ",CHAR(34),INDEX(Organizations[Organization Description],$A1774),CHAR(34),
", OrganizationLink:  ",CHAR(34),INDEX(Organizations[Organization Link],$A1774),CHAR(34),"}"))</f>
        <v>#REF!</v>
      </c>
      <c r="F1774" t="e">
        <f>IF(INDEX(People[First Name],$A1774)="","",
CONCATENATE("  - &amp;AffiliationID",TEXT($A1774,"0000"),
" {PersonID: *PersonID",TEXT($A1774,"0000"),
", OrganizationID: *OrganizationID",TEXT(MATCH(INDEX(People[Organization Name],$A1774),Organizations[Organization Name],0),"0000"),
", IsPrimaryOrganizationContact: , AffiliationStartDate: , AffiliationEndDate: , PrimaryPhone: ",
", PrimaryEmail: ",CHAR(34),INDEX(People[Primary Email],$A1774),CHAR(34),
", PrimaryAddress: ",CHAR(34),INDEX(People[Primary Address],$A1774),CHAR(34),
", PersonLink: }"))</f>
        <v>#REF!</v>
      </c>
      <c r="H1774" t="e">
        <f>IF(COUNTA(CitationInformation)=0,"",IF(INDEX(AuthorList[Author Name],$A1774)="","",
CONCATENATE("  - &amp;AuthorListID",TEXT($A1774,"0000"),
"  {CitationID: *CitationID0001",
", PersonID: *PersonID",TEXT(MATCH(INDEX(AuthorList[Author Name],$A1774),People[Full Name],0),"0000"),
", AuthorOrder: ",INDEX(AuthorList[Author Number],$A1774),"}")))</f>
        <v>#REF!</v>
      </c>
      <c r="K1774" t="e">
        <f>IF(INDEX(SamplingFeatures[Feature Code],$A1774)="","",
CONCATENATE("  - &amp;SamplingFeatureID",TEXT($A1774,"0000"),
" {","SamplingFeatureUUID:  ",CHAR(34),INDEX(SamplingFeatures[Sampling Feature UUID],$A1774),CHAR(34),
", SamplingFeatureTypeCV:  ",CHAR(34),INDEX(SamplingFeatures[Sampling Feature Type],$A1774),CHAR(34),
", SamplingFeatureCode:  ",CHAR(34),INDEX(SamplingFeatures[Feature Code],$A1774),CHAR(34),
", SamplingFeatureName:  ",CHAR(34),INDEX(SamplingFeatures[Feature Name],$A1774),CHAR(34),
", SamplingFeatureDescription:  ",CHAR(34),INDEX(SamplingFeatures[Feature Description],$A1774),CHAR(34),
", SamplingFeatureGeotypeCV:  ",CHAR(34),INDEX(SamplingFeatures[Feature Geo Type],$A1774),CHAR(34),
", FeatureGeometry:  ",CHAR(34),INDEX(SamplingFeatures[Feature Geometry],$A1774),CHAR(34),
", Elevation_m:  ",CHAR(34),INDEX(SamplingFeatures[Elevation_m],$A1774),CHAR(34),
", ElevationDatumCV:  ",CHAR(34),ElevationDatum,CHAR(34),"}"))</f>
        <v>#REF!</v>
      </c>
      <c r="L1774" t="e">
        <f>IF(INDEX(SamplingFeatures[Sampling Feature Type],$A1774)&lt;&gt;"Site","",
CONCATENATE("  - &amp;SiteID",TEXT(SUMPRODUCT(--($L$3:$L1773&lt;&gt;"")),"0000"),
" {","SamplingFeatureID:  *SamplingFeatureID",TEXT($A1774,"0000"),
", SiteTypeCV:  ",CHAR(34),INDEX(Sites[Site Type],$A1774),CHAR(34),
", Latitude:  ",INDEX(Sites[Latitude],$A1774),
", Longitude:  ",INDEX(Sites[Longitude],$A1774),
", SRSName:  ",CHAR(34),LatLonDatum,CHAR(34),"}"))</f>
        <v>#REF!</v>
      </c>
      <c r="M1774" t="e">
        <f>IF(INDEX(SamplingFeatures[Sampling Feature Type],$A1774)&lt;&gt;"Specimen","",
CONCATENATE("  - &amp;SpecimenID",TEXT(SUMPRODUCT(--($M$3:$M1773&lt;&gt;"")),"0000"),
" {","SamplingFeatureID:  *SamplingFeatureID",TEXT($A1774,"0000"),
", SpecimenTypeCV:  ",CHAR(34),INDEX(Specimens[Specimen Type],$A1774),CHAR(34),
", SpecimenMediumCV:  ",INDEX(Specimens[Specimen Medium],$A1774),
", IsFieldSpecimen:  ",CHAR(34),INDEX(Specimens[Is Field Specimen?],$A1774),CHAR(34),"}"))</f>
        <v>#REF!</v>
      </c>
      <c r="N1774" t="e">
        <f>IF(COUNTA(SpatialOffsets[])=0,"", IF(INDEX(SpatialOffsets[Spatial Offset Type],$A1774)="","",
CONCATENATE("  - &amp;SpatialOffsetID",TEXT($A1774,"0000"),
" {","SpatialOffsetTypeCV:  ",CHAR(34),INDEX(SpatialOffsets[Spatial Offset Type],$A1774),CHAR(34),
", Offset1Value:  ",INDEX(SpatialOffsets[Offset 1 Value],$A1774),
", Offset1UnitID:  ",CHAR(34),INDEX(SpatialOffsets[Offset 1 Unit],$A1774),CHAR(34),
", Offset2Value:  ",INDEX(SpatialOffsets[Offset 2 Value],$A1774),
", Offset2UnitID:  ",CHAR(34),INDEX(SpatialOffsets[Offset 2 Unit],$A1774),CHAR(34),
", Offset3Value:  ",INDEX(SpatialOffsets[Offset 3 Value],$A1774),
", Offset3UnitID:  ",CHAR(34),INDEX(SpatialOffsets[Offset 3 Unit],$A1774),CHAR(34),,"}")))</f>
        <v>#REF!</v>
      </c>
      <c r="O1774" t="e">
        <f>IF(COUNTA(RelatedFeatures[])=0,"", IF(INDEX(RelatedFeatures[First Sampling Feature Code],$A1774)="","",
CONCATENATE("  - &amp;RelationID",TEXT($A1774,"0000"),
" {","SamplingFeatureID:  *SamplingFeatureID",TEXT(MATCH(INDEX(RelatedFeatures[First Sampling Feature Code],$A1774),SamplingFeatures[Feature Code],0),"0000"),
", RelationshipTypeCV:  ",CHAR(34),INDEX(RelatedFeatures[Relationship Type],$A1774),CHAR(34),
", RelatedFeatureID: *SamplingFeatureID",TEXT(MATCH(INDEX(RelatedFeatures[Second Sampling Feature Code],$A1774),SamplingFeatures[Feature Code],0),"0000"),
", SpatialOffsetID:  ",IF(INDEX(RelatedFeatures[Offset Number],$A1774)="","",CONCATENATE("*SpatialOffsetID",TEXT(INDEX(RelatedFeatures[Offset Number],$A1774),"0000"))),"}")))</f>
        <v>#REF!</v>
      </c>
      <c r="P1774" t="e">
        <f>IF(INDEX(Methods[Method Type],$A1774)="","",
CONCATENATE("  - &amp;MethodID",TEXT($A1774,"0000"),
" {","MethodTypeCV:  ",CHAR(34),INDEX(Methods[Method Type],$A1774),CHAR(34),
", MethodCode:  ",CHAR(34),INDEX(Methods[Method Code],$A1774),CHAR(34),
", MethodName:  ",CHAR(34),INDEX(Methods[Method Name],$A1774),CHAR(34),
", MethodDescription:  ",CHAR(34),INDEX(Methods[Method Description],$A1774),CHAR(34),
", MethodLink:  ",CHAR(34),INDEX(Methods[Method Link],$A1774),CHAR(34),
", OrganizationID: *OrganizationID",TEXT(MATCH(INDEX(Methods[Organization Name],$A1774),Organizations[Organization Name],0),"0000"),"}"))</f>
        <v>#REF!</v>
      </c>
      <c r="Q1774" t="e">
        <f>IF(INDEX(Variables[Variable Type],$A1774)="","",
CONCATENATE("  - &amp;VariableID",TEXT($A1774,"0000"),
" {","VariableTypeCV:  ",CHAR(34),INDEX(Variables[Variable Type],$A1774),CHAR(34),
", VariableCode:  ",CHAR(34),INDEX(Variables[Variable Code],$A1774),CHAR(34),
", VariableNameCV:  ",CHAR(34),INDEX(Variables[Variable Name],$A1774),CHAR(34),
", VariableDefinition:  ",CHAR(34),INDEX(Variables[Variable Definition],$A1774),CHAR(34),
", SpecciationCV:  ",CHAR(34),INDEX(Variables[Speciation],$A1774),CHAR(34),
", NoDataValue:  ",CHAR(34),INDEX(Variables[No Data Value],$A1774),CHAR(34),"}"))</f>
        <v>#REF!</v>
      </c>
    </row>
    <row r="1775" spans="1:17" x14ac:dyDescent="0.25">
      <c r="A1775">
        <v>1772</v>
      </c>
      <c r="D1775" t="e">
        <f>IF(INDEX(People[First Name],$A1775)="","",
CONCATENATE("  - &amp;PersonID",TEXT($A1775,"0000"),
" {","PersonFirstName:  ",CHAR(34),INDEX(People[First Name],$A1775),CHAR(34),
", PersonMiddleName:  ",CHAR(34),INDEX(People[Middle Name],$A1775),CHAR(34),
", PersonLastName:  ",CHAR(34),INDEX(People[Last Name],$A1775),CHAR(34),"}"))</f>
        <v>#REF!</v>
      </c>
      <c r="E1775" t="e">
        <f>IF(INDEX(Organizations[Organization Type '[CV']],$A1775)="","",
CONCATENATE("  - &amp;OrganizationID",TEXT($A1775,"0000"),
" {","OrganizationTypeCV:  ",CHAR(34),INDEX(Organizations[Organization Type '[CV']],$A1775),CHAR(34),
", OrganizationCode:  ",CHAR(34),INDEX(Organizations[Organization Code],$A1775),CHAR(34),
", OrganizationName:  ",CHAR(34),INDEX(Organizations[Organization Name],$A1775),CHAR(34),
", OrganizationDescription:  ",CHAR(34),INDEX(Organizations[Organization Description],$A1775),CHAR(34),
", OrganizationLink:  ",CHAR(34),INDEX(Organizations[Organization Link],$A1775),CHAR(34),"}"))</f>
        <v>#REF!</v>
      </c>
      <c r="F1775" t="e">
        <f>IF(INDEX(People[First Name],$A1775)="","",
CONCATENATE("  - &amp;AffiliationID",TEXT($A1775,"0000"),
" {PersonID: *PersonID",TEXT($A1775,"0000"),
", OrganizationID: *OrganizationID",TEXT(MATCH(INDEX(People[Organization Name],$A1775),Organizations[Organization Name],0),"0000"),
", IsPrimaryOrganizationContact: , AffiliationStartDate: , AffiliationEndDate: , PrimaryPhone: ",
", PrimaryEmail: ",CHAR(34),INDEX(People[Primary Email],$A1775),CHAR(34),
", PrimaryAddress: ",CHAR(34),INDEX(People[Primary Address],$A1775),CHAR(34),
", PersonLink: }"))</f>
        <v>#REF!</v>
      </c>
      <c r="H1775" t="e">
        <f>IF(COUNTA(CitationInformation)=0,"",IF(INDEX(AuthorList[Author Name],$A1775)="","",
CONCATENATE("  - &amp;AuthorListID",TEXT($A1775,"0000"),
"  {CitationID: *CitationID0001",
", PersonID: *PersonID",TEXT(MATCH(INDEX(AuthorList[Author Name],$A1775),People[Full Name],0),"0000"),
", AuthorOrder: ",INDEX(AuthorList[Author Number],$A1775),"}")))</f>
        <v>#REF!</v>
      </c>
      <c r="K1775" t="e">
        <f>IF(INDEX(SamplingFeatures[Feature Code],$A1775)="","",
CONCATENATE("  - &amp;SamplingFeatureID",TEXT($A1775,"0000"),
" {","SamplingFeatureUUID:  ",CHAR(34),INDEX(SamplingFeatures[Sampling Feature UUID],$A1775),CHAR(34),
", SamplingFeatureTypeCV:  ",CHAR(34),INDEX(SamplingFeatures[Sampling Feature Type],$A1775),CHAR(34),
", SamplingFeatureCode:  ",CHAR(34),INDEX(SamplingFeatures[Feature Code],$A1775),CHAR(34),
", SamplingFeatureName:  ",CHAR(34),INDEX(SamplingFeatures[Feature Name],$A1775),CHAR(34),
", SamplingFeatureDescription:  ",CHAR(34),INDEX(SamplingFeatures[Feature Description],$A1775),CHAR(34),
", SamplingFeatureGeotypeCV:  ",CHAR(34),INDEX(SamplingFeatures[Feature Geo Type],$A1775),CHAR(34),
", FeatureGeometry:  ",CHAR(34),INDEX(SamplingFeatures[Feature Geometry],$A1775),CHAR(34),
", Elevation_m:  ",CHAR(34),INDEX(SamplingFeatures[Elevation_m],$A1775),CHAR(34),
", ElevationDatumCV:  ",CHAR(34),ElevationDatum,CHAR(34),"}"))</f>
        <v>#REF!</v>
      </c>
      <c r="L1775" t="e">
        <f>IF(INDEX(SamplingFeatures[Sampling Feature Type],$A1775)&lt;&gt;"Site","",
CONCATENATE("  - &amp;SiteID",TEXT(SUMPRODUCT(--($L$3:$L1774&lt;&gt;"")),"0000"),
" {","SamplingFeatureID:  *SamplingFeatureID",TEXT($A1775,"0000"),
", SiteTypeCV:  ",CHAR(34),INDEX(Sites[Site Type],$A1775),CHAR(34),
", Latitude:  ",INDEX(Sites[Latitude],$A1775),
", Longitude:  ",INDEX(Sites[Longitude],$A1775),
", SRSName:  ",CHAR(34),LatLonDatum,CHAR(34),"}"))</f>
        <v>#REF!</v>
      </c>
      <c r="M1775" t="e">
        <f>IF(INDEX(SamplingFeatures[Sampling Feature Type],$A1775)&lt;&gt;"Specimen","",
CONCATENATE("  - &amp;SpecimenID",TEXT(SUMPRODUCT(--($M$3:$M1774&lt;&gt;"")),"0000"),
" {","SamplingFeatureID:  *SamplingFeatureID",TEXT($A1775,"0000"),
", SpecimenTypeCV:  ",CHAR(34),INDEX(Specimens[Specimen Type],$A1775),CHAR(34),
", SpecimenMediumCV:  ",INDEX(Specimens[Specimen Medium],$A1775),
", IsFieldSpecimen:  ",CHAR(34),INDEX(Specimens[Is Field Specimen?],$A1775),CHAR(34),"}"))</f>
        <v>#REF!</v>
      </c>
      <c r="N1775" t="e">
        <f>IF(COUNTA(SpatialOffsets[])=0,"", IF(INDEX(SpatialOffsets[Spatial Offset Type],$A1775)="","",
CONCATENATE("  - &amp;SpatialOffsetID",TEXT($A1775,"0000"),
" {","SpatialOffsetTypeCV:  ",CHAR(34),INDEX(SpatialOffsets[Spatial Offset Type],$A1775),CHAR(34),
", Offset1Value:  ",INDEX(SpatialOffsets[Offset 1 Value],$A1775),
", Offset1UnitID:  ",CHAR(34),INDEX(SpatialOffsets[Offset 1 Unit],$A1775),CHAR(34),
", Offset2Value:  ",INDEX(SpatialOffsets[Offset 2 Value],$A1775),
", Offset2UnitID:  ",CHAR(34),INDEX(SpatialOffsets[Offset 2 Unit],$A1775),CHAR(34),
", Offset3Value:  ",INDEX(SpatialOffsets[Offset 3 Value],$A1775),
", Offset3UnitID:  ",CHAR(34),INDEX(SpatialOffsets[Offset 3 Unit],$A1775),CHAR(34),,"}")))</f>
        <v>#REF!</v>
      </c>
      <c r="O1775" t="e">
        <f>IF(COUNTA(RelatedFeatures[])=0,"", IF(INDEX(RelatedFeatures[First Sampling Feature Code],$A1775)="","",
CONCATENATE("  - &amp;RelationID",TEXT($A1775,"0000"),
" {","SamplingFeatureID:  *SamplingFeatureID",TEXT(MATCH(INDEX(RelatedFeatures[First Sampling Feature Code],$A1775),SamplingFeatures[Feature Code],0),"0000"),
", RelationshipTypeCV:  ",CHAR(34),INDEX(RelatedFeatures[Relationship Type],$A1775),CHAR(34),
", RelatedFeatureID: *SamplingFeatureID",TEXT(MATCH(INDEX(RelatedFeatures[Second Sampling Feature Code],$A1775),SamplingFeatures[Feature Code],0),"0000"),
", SpatialOffsetID:  ",IF(INDEX(RelatedFeatures[Offset Number],$A1775)="","",CONCATENATE("*SpatialOffsetID",TEXT(INDEX(RelatedFeatures[Offset Number],$A1775),"0000"))),"}")))</f>
        <v>#REF!</v>
      </c>
      <c r="P1775" t="e">
        <f>IF(INDEX(Methods[Method Type],$A1775)="","",
CONCATENATE("  - &amp;MethodID",TEXT($A1775,"0000"),
" {","MethodTypeCV:  ",CHAR(34),INDEX(Methods[Method Type],$A1775),CHAR(34),
", MethodCode:  ",CHAR(34),INDEX(Methods[Method Code],$A1775),CHAR(34),
", MethodName:  ",CHAR(34),INDEX(Methods[Method Name],$A1775),CHAR(34),
", MethodDescription:  ",CHAR(34),INDEX(Methods[Method Description],$A1775),CHAR(34),
", MethodLink:  ",CHAR(34),INDEX(Methods[Method Link],$A1775),CHAR(34),
", OrganizationID: *OrganizationID",TEXT(MATCH(INDEX(Methods[Organization Name],$A1775),Organizations[Organization Name],0),"0000"),"}"))</f>
        <v>#REF!</v>
      </c>
      <c r="Q1775" t="e">
        <f>IF(INDEX(Variables[Variable Type],$A1775)="","",
CONCATENATE("  - &amp;VariableID",TEXT($A1775,"0000"),
" {","VariableTypeCV:  ",CHAR(34),INDEX(Variables[Variable Type],$A1775),CHAR(34),
", VariableCode:  ",CHAR(34),INDEX(Variables[Variable Code],$A1775),CHAR(34),
", VariableNameCV:  ",CHAR(34),INDEX(Variables[Variable Name],$A1775),CHAR(34),
", VariableDefinition:  ",CHAR(34),INDEX(Variables[Variable Definition],$A1775),CHAR(34),
", SpecciationCV:  ",CHAR(34),INDEX(Variables[Speciation],$A1775),CHAR(34),
", NoDataValue:  ",CHAR(34),INDEX(Variables[No Data Value],$A1775),CHAR(34),"}"))</f>
        <v>#REF!</v>
      </c>
    </row>
    <row r="1776" spans="1:17" x14ac:dyDescent="0.25">
      <c r="A1776">
        <v>1773</v>
      </c>
      <c r="D1776" t="e">
        <f>IF(INDEX(People[First Name],$A1776)="","",
CONCATENATE("  - &amp;PersonID",TEXT($A1776,"0000"),
" {","PersonFirstName:  ",CHAR(34),INDEX(People[First Name],$A1776),CHAR(34),
", PersonMiddleName:  ",CHAR(34),INDEX(People[Middle Name],$A1776),CHAR(34),
", PersonLastName:  ",CHAR(34),INDEX(People[Last Name],$A1776),CHAR(34),"}"))</f>
        <v>#REF!</v>
      </c>
      <c r="E1776" t="e">
        <f>IF(INDEX(Organizations[Organization Type '[CV']],$A1776)="","",
CONCATENATE("  - &amp;OrganizationID",TEXT($A1776,"0000"),
" {","OrganizationTypeCV:  ",CHAR(34),INDEX(Organizations[Organization Type '[CV']],$A1776),CHAR(34),
", OrganizationCode:  ",CHAR(34),INDEX(Organizations[Organization Code],$A1776),CHAR(34),
", OrganizationName:  ",CHAR(34),INDEX(Organizations[Organization Name],$A1776),CHAR(34),
", OrganizationDescription:  ",CHAR(34),INDEX(Organizations[Organization Description],$A1776),CHAR(34),
", OrganizationLink:  ",CHAR(34),INDEX(Organizations[Organization Link],$A1776),CHAR(34),"}"))</f>
        <v>#REF!</v>
      </c>
      <c r="F1776" t="e">
        <f>IF(INDEX(People[First Name],$A1776)="","",
CONCATENATE("  - &amp;AffiliationID",TEXT($A1776,"0000"),
" {PersonID: *PersonID",TEXT($A1776,"0000"),
", OrganizationID: *OrganizationID",TEXT(MATCH(INDEX(People[Organization Name],$A1776),Organizations[Organization Name],0),"0000"),
", IsPrimaryOrganizationContact: , AffiliationStartDate: , AffiliationEndDate: , PrimaryPhone: ",
", PrimaryEmail: ",CHAR(34),INDEX(People[Primary Email],$A1776),CHAR(34),
", PrimaryAddress: ",CHAR(34),INDEX(People[Primary Address],$A1776),CHAR(34),
", PersonLink: }"))</f>
        <v>#REF!</v>
      </c>
      <c r="H1776" t="e">
        <f>IF(COUNTA(CitationInformation)=0,"",IF(INDEX(AuthorList[Author Name],$A1776)="","",
CONCATENATE("  - &amp;AuthorListID",TEXT($A1776,"0000"),
"  {CitationID: *CitationID0001",
", PersonID: *PersonID",TEXT(MATCH(INDEX(AuthorList[Author Name],$A1776),People[Full Name],0),"0000"),
", AuthorOrder: ",INDEX(AuthorList[Author Number],$A1776),"}")))</f>
        <v>#REF!</v>
      </c>
      <c r="K1776" t="e">
        <f>IF(INDEX(SamplingFeatures[Feature Code],$A1776)="","",
CONCATENATE("  - &amp;SamplingFeatureID",TEXT($A1776,"0000"),
" {","SamplingFeatureUUID:  ",CHAR(34),INDEX(SamplingFeatures[Sampling Feature UUID],$A1776),CHAR(34),
", SamplingFeatureTypeCV:  ",CHAR(34),INDEX(SamplingFeatures[Sampling Feature Type],$A1776),CHAR(34),
", SamplingFeatureCode:  ",CHAR(34),INDEX(SamplingFeatures[Feature Code],$A1776),CHAR(34),
", SamplingFeatureName:  ",CHAR(34),INDEX(SamplingFeatures[Feature Name],$A1776),CHAR(34),
", SamplingFeatureDescription:  ",CHAR(34),INDEX(SamplingFeatures[Feature Description],$A1776),CHAR(34),
", SamplingFeatureGeotypeCV:  ",CHAR(34),INDEX(SamplingFeatures[Feature Geo Type],$A1776),CHAR(34),
", FeatureGeometry:  ",CHAR(34),INDEX(SamplingFeatures[Feature Geometry],$A1776),CHAR(34),
", Elevation_m:  ",CHAR(34),INDEX(SamplingFeatures[Elevation_m],$A1776),CHAR(34),
", ElevationDatumCV:  ",CHAR(34),ElevationDatum,CHAR(34),"}"))</f>
        <v>#REF!</v>
      </c>
      <c r="L1776" t="e">
        <f>IF(INDEX(SamplingFeatures[Sampling Feature Type],$A1776)&lt;&gt;"Site","",
CONCATENATE("  - &amp;SiteID",TEXT(SUMPRODUCT(--($L$3:$L1775&lt;&gt;"")),"0000"),
" {","SamplingFeatureID:  *SamplingFeatureID",TEXT($A1776,"0000"),
", SiteTypeCV:  ",CHAR(34),INDEX(Sites[Site Type],$A1776),CHAR(34),
", Latitude:  ",INDEX(Sites[Latitude],$A1776),
", Longitude:  ",INDEX(Sites[Longitude],$A1776),
", SRSName:  ",CHAR(34),LatLonDatum,CHAR(34),"}"))</f>
        <v>#REF!</v>
      </c>
      <c r="M1776" t="e">
        <f>IF(INDEX(SamplingFeatures[Sampling Feature Type],$A1776)&lt;&gt;"Specimen","",
CONCATENATE("  - &amp;SpecimenID",TEXT(SUMPRODUCT(--($M$3:$M1775&lt;&gt;"")),"0000"),
" {","SamplingFeatureID:  *SamplingFeatureID",TEXT($A1776,"0000"),
", SpecimenTypeCV:  ",CHAR(34),INDEX(Specimens[Specimen Type],$A1776),CHAR(34),
", SpecimenMediumCV:  ",INDEX(Specimens[Specimen Medium],$A1776),
", IsFieldSpecimen:  ",CHAR(34),INDEX(Specimens[Is Field Specimen?],$A1776),CHAR(34),"}"))</f>
        <v>#REF!</v>
      </c>
      <c r="N1776" t="e">
        <f>IF(COUNTA(SpatialOffsets[])=0,"", IF(INDEX(SpatialOffsets[Spatial Offset Type],$A1776)="","",
CONCATENATE("  - &amp;SpatialOffsetID",TEXT($A1776,"0000"),
" {","SpatialOffsetTypeCV:  ",CHAR(34),INDEX(SpatialOffsets[Spatial Offset Type],$A1776),CHAR(34),
", Offset1Value:  ",INDEX(SpatialOffsets[Offset 1 Value],$A1776),
", Offset1UnitID:  ",CHAR(34),INDEX(SpatialOffsets[Offset 1 Unit],$A1776),CHAR(34),
", Offset2Value:  ",INDEX(SpatialOffsets[Offset 2 Value],$A1776),
", Offset2UnitID:  ",CHAR(34),INDEX(SpatialOffsets[Offset 2 Unit],$A1776),CHAR(34),
", Offset3Value:  ",INDEX(SpatialOffsets[Offset 3 Value],$A1776),
", Offset3UnitID:  ",CHAR(34),INDEX(SpatialOffsets[Offset 3 Unit],$A1776),CHAR(34),,"}")))</f>
        <v>#REF!</v>
      </c>
      <c r="O1776" t="e">
        <f>IF(COUNTA(RelatedFeatures[])=0,"", IF(INDEX(RelatedFeatures[First Sampling Feature Code],$A1776)="","",
CONCATENATE("  - &amp;RelationID",TEXT($A1776,"0000"),
" {","SamplingFeatureID:  *SamplingFeatureID",TEXT(MATCH(INDEX(RelatedFeatures[First Sampling Feature Code],$A1776),SamplingFeatures[Feature Code],0),"0000"),
", RelationshipTypeCV:  ",CHAR(34),INDEX(RelatedFeatures[Relationship Type],$A1776),CHAR(34),
", RelatedFeatureID: *SamplingFeatureID",TEXT(MATCH(INDEX(RelatedFeatures[Second Sampling Feature Code],$A1776),SamplingFeatures[Feature Code],0),"0000"),
", SpatialOffsetID:  ",IF(INDEX(RelatedFeatures[Offset Number],$A1776)="","",CONCATENATE("*SpatialOffsetID",TEXT(INDEX(RelatedFeatures[Offset Number],$A1776),"0000"))),"}")))</f>
        <v>#REF!</v>
      </c>
      <c r="P1776" t="e">
        <f>IF(INDEX(Methods[Method Type],$A1776)="","",
CONCATENATE("  - &amp;MethodID",TEXT($A1776,"0000"),
" {","MethodTypeCV:  ",CHAR(34),INDEX(Methods[Method Type],$A1776),CHAR(34),
", MethodCode:  ",CHAR(34),INDEX(Methods[Method Code],$A1776),CHAR(34),
", MethodName:  ",CHAR(34),INDEX(Methods[Method Name],$A1776),CHAR(34),
", MethodDescription:  ",CHAR(34),INDEX(Methods[Method Description],$A1776),CHAR(34),
", MethodLink:  ",CHAR(34),INDEX(Methods[Method Link],$A1776),CHAR(34),
", OrganizationID: *OrganizationID",TEXT(MATCH(INDEX(Methods[Organization Name],$A1776),Organizations[Organization Name],0),"0000"),"}"))</f>
        <v>#REF!</v>
      </c>
      <c r="Q1776" t="e">
        <f>IF(INDEX(Variables[Variable Type],$A1776)="","",
CONCATENATE("  - &amp;VariableID",TEXT($A1776,"0000"),
" {","VariableTypeCV:  ",CHAR(34),INDEX(Variables[Variable Type],$A1776),CHAR(34),
", VariableCode:  ",CHAR(34),INDEX(Variables[Variable Code],$A1776),CHAR(34),
", VariableNameCV:  ",CHAR(34),INDEX(Variables[Variable Name],$A1776),CHAR(34),
", VariableDefinition:  ",CHAR(34),INDEX(Variables[Variable Definition],$A1776),CHAR(34),
", SpecciationCV:  ",CHAR(34),INDEX(Variables[Speciation],$A1776),CHAR(34),
", NoDataValue:  ",CHAR(34),INDEX(Variables[No Data Value],$A1776),CHAR(34),"}"))</f>
        <v>#REF!</v>
      </c>
    </row>
    <row r="1777" spans="1:17" x14ac:dyDescent="0.25">
      <c r="A1777">
        <v>1774</v>
      </c>
      <c r="D1777" t="e">
        <f>IF(INDEX(People[First Name],$A1777)="","",
CONCATENATE("  - &amp;PersonID",TEXT($A1777,"0000"),
" {","PersonFirstName:  ",CHAR(34),INDEX(People[First Name],$A1777),CHAR(34),
", PersonMiddleName:  ",CHAR(34),INDEX(People[Middle Name],$A1777),CHAR(34),
", PersonLastName:  ",CHAR(34),INDEX(People[Last Name],$A1777),CHAR(34),"}"))</f>
        <v>#REF!</v>
      </c>
      <c r="E1777" t="e">
        <f>IF(INDEX(Organizations[Organization Type '[CV']],$A1777)="","",
CONCATENATE("  - &amp;OrganizationID",TEXT($A1777,"0000"),
" {","OrganizationTypeCV:  ",CHAR(34),INDEX(Organizations[Organization Type '[CV']],$A1777),CHAR(34),
", OrganizationCode:  ",CHAR(34),INDEX(Organizations[Organization Code],$A1777),CHAR(34),
", OrganizationName:  ",CHAR(34),INDEX(Organizations[Organization Name],$A1777),CHAR(34),
", OrganizationDescription:  ",CHAR(34),INDEX(Organizations[Organization Description],$A1777),CHAR(34),
", OrganizationLink:  ",CHAR(34),INDEX(Organizations[Organization Link],$A1777),CHAR(34),"}"))</f>
        <v>#REF!</v>
      </c>
      <c r="F1777" t="e">
        <f>IF(INDEX(People[First Name],$A1777)="","",
CONCATENATE("  - &amp;AffiliationID",TEXT($A1777,"0000"),
" {PersonID: *PersonID",TEXT($A1777,"0000"),
", OrganizationID: *OrganizationID",TEXT(MATCH(INDEX(People[Organization Name],$A1777),Organizations[Organization Name],0),"0000"),
", IsPrimaryOrganizationContact: , AffiliationStartDate: , AffiliationEndDate: , PrimaryPhone: ",
", PrimaryEmail: ",CHAR(34),INDEX(People[Primary Email],$A1777),CHAR(34),
", PrimaryAddress: ",CHAR(34),INDEX(People[Primary Address],$A1777),CHAR(34),
", PersonLink: }"))</f>
        <v>#REF!</v>
      </c>
      <c r="H1777" t="e">
        <f>IF(COUNTA(CitationInformation)=0,"",IF(INDEX(AuthorList[Author Name],$A1777)="","",
CONCATENATE("  - &amp;AuthorListID",TEXT($A1777,"0000"),
"  {CitationID: *CitationID0001",
", PersonID: *PersonID",TEXT(MATCH(INDEX(AuthorList[Author Name],$A1777),People[Full Name],0),"0000"),
", AuthorOrder: ",INDEX(AuthorList[Author Number],$A1777),"}")))</f>
        <v>#REF!</v>
      </c>
      <c r="K1777" t="e">
        <f>IF(INDEX(SamplingFeatures[Feature Code],$A1777)="","",
CONCATENATE("  - &amp;SamplingFeatureID",TEXT($A1777,"0000"),
" {","SamplingFeatureUUID:  ",CHAR(34),INDEX(SamplingFeatures[Sampling Feature UUID],$A1777),CHAR(34),
", SamplingFeatureTypeCV:  ",CHAR(34),INDEX(SamplingFeatures[Sampling Feature Type],$A1777),CHAR(34),
", SamplingFeatureCode:  ",CHAR(34),INDEX(SamplingFeatures[Feature Code],$A1777),CHAR(34),
", SamplingFeatureName:  ",CHAR(34),INDEX(SamplingFeatures[Feature Name],$A1777),CHAR(34),
", SamplingFeatureDescription:  ",CHAR(34),INDEX(SamplingFeatures[Feature Description],$A1777),CHAR(34),
", SamplingFeatureGeotypeCV:  ",CHAR(34),INDEX(SamplingFeatures[Feature Geo Type],$A1777),CHAR(34),
", FeatureGeometry:  ",CHAR(34),INDEX(SamplingFeatures[Feature Geometry],$A1777),CHAR(34),
", Elevation_m:  ",CHAR(34),INDEX(SamplingFeatures[Elevation_m],$A1777),CHAR(34),
", ElevationDatumCV:  ",CHAR(34),ElevationDatum,CHAR(34),"}"))</f>
        <v>#REF!</v>
      </c>
      <c r="L1777" t="e">
        <f>IF(INDEX(SamplingFeatures[Sampling Feature Type],$A1777)&lt;&gt;"Site","",
CONCATENATE("  - &amp;SiteID",TEXT(SUMPRODUCT(--($L$3:$L1776&lt;&gt;"")),"0000"),
" {","SamplingFeatureID:  *SamplingFeatureID",TEXT($A1777,"0000"),
", SiteTypeCV:  ",CHAR(34),INDEX(Sites[Site Type],$A1777),CHAR(34),
", Latitude:  ",INDEX(Sites[Latitude],$A1777),
", Longitude:  ",INDEX(Sites[Longitude],$A1777),
", SRSName:  ",CHAR(34),LatLonDatum,CHAR(34),"}"))</f>
        <v>#REF!</v>
      </c>
      <c r="M1777" t="e">
        <f>IF(INDEX(SamplingFeatures[Sampling Feature Type],$A1777)&lt;&gt;"Specimen","",
CONCATENATE("  - &amp;SpecimenID",TEXT(SUMPRODUCT(--($M$3:$M1776&lt;&gt;"")),"0000"),
" {","SamplingFeatureID:  *SamplingFeatureID",TEXT($A1777,"0000"),
", SpecimenTypeCV:  ",CHAR(34),INDEX(Specimens[Specimen Type],$A1777),CHAR(34),
", SpecimenMediumCV:  ",INDEX(Specimens[Specimen Medium],$A1777),
", IsFieldSpecimen:  ",CHAR(34),INDEX(Specimens[Is Field Specimen?],$A1777),CHAR(34),"}"))</f>
        <v>#REF!</v>
      </c>
      <c r="N1777" t="e">
        <f>IF(COUNTA(SpatialOffsets[])=0,"", IF(INDEX(SpatialOffsets[Spatial Offset Type],$A1777)="","",
CONCATENATE("  - &amp;SpatialOffsetID",TEXT($A1777,"0000"),
" {","SpatialOffsetTypeCV:  ",CHAR(34),INDEX(SpatialOffsets[Spatial Offset Type],$A1777),CHAR(34),
", Offset1Value:  ",INDEX(SpatialOffsets[Offset 1 Value],$A1777),
", Offset1UnitID:  ",CHAR(34),INDEX(SpatialOffsets[Offset 1 Unit],$A1777),CHAR(34),
", Offset2Value:  ",INDEX(SpatialOffsets[Offset 2 Value],$A1777),
", Offset2UnitID:  ",CHAR(34),INDEX(SpatialOffsets[Offset 2 Unit],$A1777),CHAR(34),
", Offset3Value:  ",INDEX(SpatialOffsets[Offset 3 Value],$A1777),
", Offset3UnitID:  ",CHAR(34),INDEX(SpatialOffsets[Offset 3 Unit],$A1777),CHAR(34),,"}")))</f>
        <v>#REF!</v>
      </c>
      <c r="O1777" t="e">
        <f>IF(COUNTA(RelatedFeatures[])=0,"", IF(INDEX(RelatedFeatures[First Sampling Feature Code],$A1777)="","",
CONCATENATE("  - &amp;RelationID",TEXT($A1777,"0000"),
" {","SamplingFeatureID:  *SamplingFeatureID",TEXT(MATCH(INDEX(RelatedFeatures[First Sampling Feature Code],$A1777),SamplingFeatures[Feature Code],0),"0000"),
", RelationshipTypeCV:  ",CHAR(34),INDEX(RelatedFeatures[Relationship Type],$A1777),CHAR(34),
", RelatedFeatureID: *SamplingFeatureID",TEXT(MATCH(INDEX(RelatedFeatures[Second Sampling Feature Code],$A1777),SamplingFeatures[Feature Code],0),"0000"),
", SpatialOffsetID:  ",IF(INDEX(RelatedFeatures[Offset Number],$A1777)="","",CONCATENATE("*SpatialOffsetID",TEXT(INDEX(RelatedFeatures[Offset Number],$A1777),"0000"))),"}")))</f>
        <v>#REF!</v>
      </c>
      <c r="P1777" t="e">
        <f>IF(INDEX(Methods[Method Type],$A1777)="","",
CONCATENATE("  - &amp;MethodID",TEXT($A1777,"0000"),
" {","MethodTypeCV:  ",CHAR(34),INDEX(Methods[Method Type],$A1777),CHAR(34),
", MethodCode:  ",CHAR(34),INDEX(Methods[Method Code],$A1777),CHAR(34),
", MethodName:  ",CHAR(34),INDEX(Methods[Method Name],$A1777),CHAR(34),
", MethodDescription:  ",CHAR(34),INDEX(Methods[Method Description],$A1777),CHAR(34),
", MethodLink:  ",CHAR(34),INDEX(Methods[Method Link],$A1777),CHAR(34),
", OrganizationID: *OrganizationID",TEXT(MATCH(INDEX(Methods[Organization Name],$A1777),Organizations[Organization Name],0),"0000"),"}"))</f>
        <v>#REF!</v>
      </c>
      <c r="Q1777" t="e">
        <f>IF(INDEX(Variables[Variable Type],$A1777)="","",
CONCATENATE("  - &amp;VariableID",TEXT($A1777,"0000"),
" {","VariableTypeCV:  ",CHAR(34),INDEX(Variables[Variable Type],$A1777),CHAR(34),
", VariableCode:  ",CHAR(34),INDEX(Variables[Variable Code],$A1777),CHAR(34),
", VariableNameCV:  ",CHAR(34),INDEX(Variables[Variable Name],$A1777),CHAR(34),
", VariableDefinition:  ",CHAR(34),INDEX(Variables[Variable Definition],$A1777),CHAR(34),
", SpecciationCV:  ",CHAR(34),INDEX(Variables[Speciation],$A1777),CHAR(34),
", NoDataValue:  ",CHAR(34),INDEX(Variables[No Data Value],$A1777),CHAR(34),"}"))</f>
        <v>#REF!</v>
      </c>
    </row>
    <row r="1778" spans="1:17" x14ac:dyDescent="0.25">
      <c r="A1778">
        <v>1775</v>
      </c>
      <c r="D1778" t="e">
        <f>IF(INDEX(People[First Name],$A1778)="","",
CONCATENATE("  - &amp;PersonID",TEXT($A1778,"0000"),
" {","PersonFirstName:  ",CHAR(34),INDEX(People[First Name],$A1778),CHAR(34),
", PersonMiddleName:  ",CHAR(34),INDEX(People[Middle Name],$A1778),CHAR(34),
", PersonLastName:  ",CHAR(34),INDEX(People[Last Name],$A1778),CHAR(34),"}"))</f>
        <v>#REF!</v>
      </c>
      <c r="E1778" t="e">
        <f>IF(INDEX(Organizations[Organization Type '[CV']],$A1778)="","",
CONCATENATE("  - &amp;OrganizationID",TEXT($A1778,"0000"),
" {","OrganizationTypeCV:  ",CHAR(34),INDEX(Organizations[Organization Type '[CV']],$A1778),CHAR(34),
", OrganizationCode:  ",CHAR(34),INDEX(Organizations[Organization Code],$A1778),CHAR(34),
", OrganizationName:  ",CHAR(34),INDEX(Organizations[Organization Name],$A1778),CHAR(34),
", OrganizationDescription:  ",CHAR(34),INDEX(Organizations[Organization Description],$A1778),CHAR(34),
", OrganizationLink:  ",CHAR(34),INDEX(Organizations[Organization Link],$A1778),CHAR(34),"}"))</f>
        <v>#REF!</v>
      </c>
      <c r="F1778" t="e">
        <f>IF(INDEX(People[First Name],$A1778)="","",
CONCATENATE("  - &amp;AffiliationID",TEXT($A1778,"0000"),
" {PersonID: *PersonID",TEXT($A1778,"0000"),
", OrganizationID: *OrganizationID",TEXT(MATCH(INDEX(People[Organization Name],$A1778),Organizations[Organization Name],0),"0000"),
", IsPrimaryOrganizationContact: , AffiliationStartDate: , AffiliationEndDate: , PrimaryPhone: ",
", PrimaryEmail: ",CHAR(34),INDEX(People[Primary Email],$A1778),CHAR(34),
", PrimaryAddress: ",CHAR(34),INDEX(People[Primary Address],$A1778),CHAR(34),
", PersonLink: }"))</f>
        <v>#REF!</v>
      </c>
      <c r="H1778" t="e">
        <f>IF(COUNTA(CitationInformation)=0,"",IF(INDEX(AuthorList[Author Name],$A1778)="","",
CONCATENATE("  - &amp;AuthorListID",TEXT($A1778,"0000"),
"  {CitationID: *CitationID0001",
", PersonID: *PersonID",TEXT(MATCH(INDEX(AuthorList[Author Name],$A1778),People[Full Name],0),"0000"),
", AuthorOrder: ",INDEX(AuthorList[Author Number],$A1778),"}")))</f>
        <v>#REF!</v>
      </c>
      <c r="K1778" t="e">
        <f>IF(INDEX(SamplingFeatures[Feature Code],$A1778)="","",
CONCATENATE("  - &amp;SamplingFeatureID",TEXT($A1778,"0000"),
" {","SamplingFeatureUUID:  ",CHAR(34),INDEX(SamplingFeatures[Sampling Feature UUID],$A1778),CHAR(34),
", SamplingFeatureTypeCV:  ",CHAR(34),INDEX(SamplingFeatures[Sampling Feature Type],$A1778),CHAR(34),
", SamplingFeatureCode:  ",CHAR(34),INDEX(SamplingFeatures[Feature Code],$A1778),CHAR(34),
", SamplingFeatureName:  ",CHAR(34),INDEX(SamplingFeatures[Feature Name],$A1778),CHAR(34),
", SamplingFeatureDescription:  ",CHAR(34),INDEX(SamplingFeatures[Feature Description],$A1778),CHAR(34),
", SamplingFeatureGeotypeCV:  ",CHAR(34),INDEX(SamplingFeatures[Feature Geo Type],$A1778),CHAR(34),
", FeatureGeometry:  ",CHAR(34),INDEX(SamplingFeatures[Feature Geometry],$A1778),CHAR(34),
", Elevation_m:  ",CHAR(34),INDEX(SamplingFeatures[Elevation_m],$A1778),CHAR(34),
", ElevationDatumCV:  ",CHAR(34),ElevationDatum,CHAR(34),"}"))</f>
        <v>#REF!</v>
      </c>
      <c r="L1778" t="e">
        <f>IF(INDEX(SamplingFeatures[Sampling Feature Type],$A1778)&lt;&gt;"Site","",
CONCATENATE("  - &amp;SiteID",TEXT(SUMPRODUCT(--($L$3:$L1777&lt;&gt;"")),"0000"),
" {","SamplingFeatureID:  *SamplingFeatureID",TEXT($A1778,"0000"),
", SiteTypeCV:  ",CHAR(34),INDEX(Sites[Site Type],$A1778),CHAR(34),
", Latitude:  ",INDEX(Sites[Latitude],$A1778),
", Longitude:  ",INDEX(Sites[Longitude],$A1778),
", SRSName:  ",CHAR(34),LatLonDatum,CHAR(34),"}"))</f>
        <v>#REF!</v>
      </c>
      <c r="M1778" t="e">
        <f>IF(INDEX(SamplingFeatures[Sampling Feature Type],$A1778)&lt;&gt;"Specimen","",
CONCATENATE("  - &amp;SpecimenID",TEXT(SUMPRODUCT(--($M$3:$M1777&lt;&gt;"")),"0000"),
" {","SamplingFeatureID:  *SamplingFeatureID",TEXT($A1778,"0000"),
", SpecimenTypeCV:  ",CHAR(34),INDEX(Specimens[Specimen Type],$A1778),CHAR(34),
", SpecimenMediumCV:  ",INDEX(Specimens[Specimen Medium],$A1778),
", IsFieldSpecimen:  ",CHAR(34),INDEX(Specimens[Is Field Specimen?],$A1778),CHAR(34),"}"))</f>
        <v>#REF!</v>
      </c>
      <c r="N1778" t="e">
        <f>IF(COUNTA(SpatialOffsets[])=0,"", IF(INDEX(SpatialOffsets[Spatial Offset Type],$A1778)="","",
CONCATENATE("  - &amp;SpatialOffsetID",TEXT($A1778,"0000"),
" {","SpatialOffsetTypeCV:  ",CHAR(34),INDEX(SpatialOffsets[Spatial Offset Type],$A1778),CHAR(34),
", Offset1Value:  ",INDEX(SpatialOffsets[Offset 1 Value],$A1778),
", Offset1UnitID:  ",CHAR(34),INDEX(SpatialOffsets[Offset 1 Unit],$A1778),CHAR(34),
", Offset2Value:  ",INDEX(SpatialOffsets[Offset 2 Value],$A1778),
", Offset2UnitID:  ",CHAR(34),INDEX(SpatialOffsets[Offset 2 Unit],$A1778),CHAR(34),
", Offset3Value:  ",INDEX(SpatialOffsets[Offset 3 Value],$A1778),
", Offset3UnitID:  ",CHAR(34),INDEX(SpatialOffsets[Offset 3 Unit],$A1778),CHAR(34),,"}")))</f>
        <v>#REF!</v>
      </c>
      <c r="O1778" t="e">
        <f>IF(COUNTA(RelatedFeatures[])=0,"", IF(INDEX(RelatedFeatures[First Sampling Feature Code],$A1778)="","",
CONCATENATE("  - &amp;RelationID",TEXT($A1778,"0000"),
" {","SamplingFeatureID:  *SamplingFeatureID",TEXT(MATCH(INDEX(RelatedFeatures[First Sampling Feature Code],$A1778),SamplingFeatures[Feature Code],0),"0000"),
", RelationshipTypeCV:  ",CHAR(34),INDEX(RelatedFeatures[Relationship Type],$A1778),CHAR(34),
", RelatedFeatureID: *SamplingFeatureID",TEXT(MATCH(INDEX(RelatedFeatures[Second Sampling Feature Code],$A1778),SamplingFeatures[Feature Code],0),"0000"),
", SpatialOffsetID:  ",IF(INDEX(RelatedFeatures[Offset Number],$A1778)="","",CONCATENATE("*SpatialOffsetID",TEXT(INDEX(RelatedFeatures[Offset Number],$A1778),"0000"))),"}")))</f>
        <v>#REF!</v>
      </c>
      <c r="P1778" t="e">
        <f>IF(INDEX(Methods[Method Type],$A1778)="","",
CONCATENATE("  - &amp;MethodID",TEXT($A1778,"0000"),
" {","MethodTypeCV:  ",CHAR(34),INDEX(Methods[Method Type],$A1778),CHAR(34),
", MethodCode:  ",CHAR(34),INDEX(Methods[Method Code],$A1778),CHAR(34),
", MethodName:  ",CHAR(34),INDEX(Methods[Method Name],$A1778),CHAR(34),
", MethodDescription:  ",CHAR(34),INDEX(Methods[Method Description],$A1778),CHAR(34),
", MethodLink:  ",CHAR(34),INDEX(Methods[Method Link],$A1778),CHAR(34),
", OrganizationID: *OrganizationID",TEXT(MATCH(INDEX(Methods[Organization Name],$A1778),Organizations[Organization Name],0),"0000"),"}"))</f>
        <v>#REF!</v>
      </c>
      <c r="Q1778" t="e">
        <f>IF(INDEX(Variables[Variable Type],$A1778)="","",
CONCATENATE("  - &amp;VariableID",TEXT($A1778,"0000"),
" {","VariableTypeCV:  ",CHAR(34),INDEX(Variables[Variable Type],$A1778),CHAR(34),
", VariableCode:  ",CHAR(34),INDEX(Variables[Variable Code],$A1778),CHAR(34),
", VariableNameCV:  ",CHAR(34),INDEX(Variables[Variable Name],$A1778),CHAR(34),
", VariableDefinition:  ",CHAR(34),INDEX(Variables[Variable Definition],$A1778),CHAR(34),
", SpecciationCV:  ",CHAR(34),INDEX(Variables[Speciation],$A1778),CHAR(34),
", NoDataValue:  ",CHAR(34),INDEX(Variables[No Data Value],$A1778),CHAR(34),"}"))</f>
        <v>#REF!</v>
      </c>
    </row>
    <row r="1779" spans="1:17" x14ac:dyDescent="0.25">
      <c r="A1779">
        <v>1776</v>
      </c>
      <c r="D1779" t="e">
        <f>IF(INDEX(People[First Name],$A1779)="","",
CONCATENATE("  - &amp;PersonID",TEXT($A1779,"0000"),
" {","PersonFirstName:  ",CHAR(34),INDEX(People[First Name],$A1779),CHAR(34),
", PersonMiddleName:  ",CHAR(34),INDEX(People[Middle Name],$A1779),CHAR(34),
", PersonLastName:  ",CHAR(34),INDEX(People[Last Name],$A1779),CHAR(34),"}"))</f>
        <v>#REF!</v>
      </c>
      <c r="E1779" t="e">
        <f>IF(INDEX(Organizations[Organization Type '[CV']],$A1779)="","",
CONCATENATE("  - &amp;OrganizationID",TEXT($A1779,"0000"),
" {","OrganizationTypeCV:  ",CHAR(34),INDEX(Organizations[Organization Type '[CV']],$A1779),CHAR(34),
", OrganizationCode:  ",CHAR(34),INDEX(Organizations[Organization Code],$A1779),CHAR(34),
", OrganizationName:  ",CHAR(34),INDEX(Organizations[Organization Name],$A1779),CHAR(34),
", OrganizationDescription:  ",CHAR(34),INDEX(Organizations[Organization Description],$A1779),CHAR(34),
", OrganizationLink:  ",CHAR(34),INDEX(Organizations[Organization Link],$A1779),CHAR(34),"}"))</f>
        <v>#REF!</v>
      </c>
      <c r="F1779" t="e">
        <f>IF(INDEX(People[First Name],$A1779)="","",
CONCATENATE("  - &amp;AffiliationID",TEXT($A1779,"0000"),
" {PersonID: *PersonID",TEXT($A1779,"0000"),
", OrganizationID: *OrganizationID",TEXT(MATCH(INDEX(People[Organization Name],$A1779),Organizations[Organization Name],0),"0000"),
", IsPrimaryOrganizationContact: , AffiliationStartDate: , AffiliationEndDate: , PrimaryPhone: ",
", PrimaryEmail: ",CHAR(34),INDEX(People[Primary Email],$A1779),CHAR(34),
", PrimaryAddress: ",CHAR(34),INDEX(People[Primary Address],$A1779),CHAR(34),
", PersonLink: }"))</f>
        <v>#REF!</v>
      </c>
      <c r="H1779" t="e">
        <f>IF(COUNTA(CitationInformation)=0,"",IF(INDEX(AuthorList[Author Name],$A1779)="","",
CONCATENATE("  - &amp;AuthorListID",TEXT($A1779,"0000"),
"  {CitationID: *CitationID0001",
", PersonID: *PersonID",TEXT(MATCH(INDEX(AuthorList[Author Name],$A1779),People[Full Name],0),"0000"),
", AuthorOrder: ",INDEX(AuthorList[Author Number],$A1779),"}")))</f>
        <v>#REF!</v>
      </c>
      <c r="K1779" t="e">
        <f>IF(INDEX(SamplingFeatures[Feature Code],$A1779)="","",
CONCATENATE("  - &amp;SamplingFeatureID",TEXT($A1779,"0000"),
" {","SamplingFeatureUUID:  ",CHAR(34),INDEX(SamplingFeatures[Sampling Feature UUID],$A1779),CHAR(34),
", SamplingFeatureTypeCV:  ",CHAR(34),INDEX(SamplingFeatures[Sampling Feature Type],$A1779),CHAR(34),
", SamplingFeatureCode:  ",CHAR(34),INDEX(SamplingFeatures[Feature Code],$A1779),CHAR(34),
", SamplingFeatureName:  ",CHAR(34),INDEX(SamplingFeatures[Feature Name],$A1779),CHAR(34),
", SamplingFeatureDescription:  ",CHAR(34),INDEX(SamplingFeatures[Feature Description],$A1779),CHAR(34),
", SamplingFeatureGeotypeCV:  ",CHAR(34),INDEX(SamplingFeatures[Feature Geo Type],$A1779),CHAR(34),
", FeatureGeometry:  ",CHAR(34),INDEX(SamplingFeatures[Feature Geometry],$A1779),CHAR(34),
", Elevation_m:  ",CHAR(34),INDEX(SamplingFeatures[Elevation_m],$A1779),CHAR(34),
", ElevationDatumCV:  ",CHAR(34),ElevationDatum,CHAR(34),"}"))</f>
        <v>#REF!</v>
      </c>
      <c r="L1779" t="e">
        <f>IF(INDEX(SamplingFeatures[Sampling Feature Type],$A1779)&lt;&gt;"Site","",
CONCATENATE("  - &amp;SiteID",TEXT(SUMPRODUCT(--($L$3:$L1778&lt;&gt;"")),"0000"),
" {","SamplingFeatureID:  *SamplingFeatureID",TEXT($A1779,"0000"),
", SiteTypeCV:  ",CHAR(34),INDEX(Sites[Site Type],$A1779),CHAR(34),
", Latitude:  ",INDEX(Sites[Latitude],$A1779),
", Longitude:  ",INDEX(Sites[Longitude],$A1779),
", SRSName:  ",CHAR(34),LatLonDatum,CHAR(34),"}"))</f>
        <v>#REF!</v>
      </c>
      <c r="M1779" t="e">
        <f>IF(INDEX(SamplingFeatures[Sampling Feature Type],$A1779)&lt;&gt;"Specimen","",
CONCATENATE("  - &amp;SpecimenID",TEXT(SUMPRODUCT(--($M$3:$M1778&lt;&gt;"")),"0000"),
" {","SamplingFeatureID:  *SamplingFeatureID",TEXT($A1779,"0000"),
", SpecimenTypeCV:  ",CHAR(34),INDEX(Specimens[Specimen Type],$A1779),CHAR(34),
", SpecimenMediumCV:  ",INDEX(Specimens[Specimen Medium],$A1779),
", IsFieldSpecimen:  ",CHAR(34),INDEX(Specimens[Is Field Specimen?],$A1779),CHAR(34),"}"))</f>
        <v>#REF!</v>
      </c>
      <c r="N1779" t="e">
        <f>IF(COUNTA(SpatialOffsets[])=0,"", IF(INDEX(SpatialOffsets[Spatial Offset Type],$A1779)="","",
CONCATENATE("  - &amp;SpatialOffsetID",TEXT($A1779,"0000"),
" {","SpatialOffsetTypeCV:  ",CHAR(34),INDEX(SpatialOffsets[Spatial Offset Type],$A1779),CHAR(34),
", Offset1Value:  ",INDEX(SpatialOffsets[Offset 1 Value],$A1779),
", Offset1UnitID:  ",CHAR(34),INDEX(SpatialOffsets[Offset 1 Unit],$A1779),CHAR(34),
", Offset2Value:  ",INDEX(SpatialOffsets[Offset 2 Value],$A1779),
", Offset2UnitID:  ",CHAR(34),INDEX(SpatialOffsets[Offset 2 Unit],$A1779),CHAR(34),
", Offset3Value:  ",INDEX(SpatialOffsets[Offset 3 Value],$A1779),
", Offset3UnitID:  ",CHAR(34),INDEX(SpatialOffsets[Offset 3 Unit],$A1779),CHAR(34),,"}")))</f>
        <v>#REF!</v>
      </c>
      <c r="O1779" t="e">
        <f>IF(COUNTA(RelatedFeatures[])=0,"", IF(INDEX(RelatedFeatures[First Sampling Feature Code],$A1779)="","",
CONCATENATE("  - &amp;RelationID",TEXT($A1779,"0000"),
" {","SamplingFeatureID:  *SamplingFeatureID",TEXT(MATCH(INDEX(RelatedFeatures[First Sampling Feature Code],$A1779),SamplingFeatures[Feature Code],0),"0000"),
", RelationshipTypeCV:  ",CHAR(34),INDEX(RelatedFeatures[Relationship Type],$A1779),CHAR(34),
", RelatedFeatureID: *SamplingFeatureID",TEXT(MATCH(INDEX(RelatedFeatures[Second Sampling Feature Code],$A1779),SamplingFeatures[Feature Code],0),"0000"),
", SpatialOffsetID:  ",IF(INDEX(RelatedFeatures[Offset Number],$A1779)="","",CONCATENATE("*SpatialOffsetID",TEXT(INDEX(RelatedFeatures[Offset Number],$A1779),"0000"))),"}")))</f>
        <v>#REF!</v>
      </c>
      <c r="P1779" t="e">
        <f>IF(INDEX(Methods[Method Type],$A1779)="","",
CONCATENATE("  - &amp;MethodID",TEXT($A1779,"0000"),
" {","MethodTypeCV:  ",CHAR(34),INDEX(Methods[Method Type],$A1779),CHAR(34),
", MethodCode:  ",CHAR(34),INDEX(Methods[Method Code],$A1779),CHAR(34),
", MethodName:  ",CHAR(34),INDEX(Methods[Method Name],$A1779),CHAR(34),
", MethodDescription:  ",CHAR(34),INDEX(Methods[Method Description],$A1779),CHAR(34),
", MethodLink:  ",CHAR(34),INDEX(Methods[Method Link],$A1779),CHAR(34),
", OrganizationID: *OrganizationID",TEXT(MATCH(INDEX(Methods[Organization Name],$A1779),Organizations[Organization Name],0),"0000"),"}"))</f>
        <v>#REF!</v>
      </c>
      <c r="Q1779" t="e">
        <f>IF(INDEX(Variables[Variable Type],$A1779)="","",
CONCATENATE("  - &amp;VariableID",TEXT($A1779,"0000"),
" {","VariableTypeCV:  ",CHAR(34),INDEX(Variables[Variable Type],$A1779),CHAR(34),
", VariableCode:  ",CHAR(34),INDEX(Variables[Variable Code],$A1779),CHAR(34),
", VariableNameCV:  ",CHAR(34),INDEX(Variables[Variable Name],$A1779),CHAR(34),
", VariableDefinition:  ",CHAR(34),INDEX(Variables[Variable Definition],$A1779),CHAR(34),
", SpecciationCV:  ",CHAR(34),INDEX(Variables[Speciation],$A1779),CHAR(34),
", NoDataValue:  ",CHAR(34),INDEX(Variables[No Data Value],$A1779),CHAR(34),"}"))</f>
        <v>#REF!</v>
      </c>
    </row>
    <row r="1780" spans="1:17" x14ac:dyDescent="0.25">
      <c r="A1780">
        <v>1777</v>
      </c>
      <c r="D1780" t="e">
        <f>IF(INDEX(People[First Name],$A1780)="","",
CONCATENATE("  - &amp;PersonID",TEXT($A1780,"0000"),
" {","PersonFirstName:  ",CHAR(34),INDEX(People[First Name],$A1780),CHAR(34),
", PersonMiddleName:  ",CHAR(34),INDEX(People[Middle Name],$A1780),CHAR(34),
", PersonLastName:  ",CHAR(34),INDEX(People[Last Name],$A1780),CHAR(34),"}"))</f>
        <v>#REF!</v>
      </c>
      <c r="E1780" t="e">
        <f>IF(INDEX(Organizations[Organization Type '[CV']],$A1780)="","",
CONCATENATE("  - &amp;OrganizationID",TEXT($A1780,"0000"),
" {","OrganizationTypeCV:  ",CHAR(34),INDEX(Organizations[Organization Type '[CV']],$A1780),CHAR(34),
", OrganizationCode:  ",CHAR(34),INDEX(Organizations[Organization Code],$A1780),CHAR(34),
", OrganizationName:  ",CHAR(34),INDEX(Organizations[Organization Name],$A1780),CHAR(34),
", OrganizationDescription:  ",CHAR(34),INDEX(Organizations[Organization Description],$A1780),CHAR(34),
", OrganizationLink:  ",CHAR(34),INDEX(Organizations[Organization Link],$A1780),CHAR(34),"}"))</f>
        <v>#REF!</v>
      </c>
      <c r="F1780" t="e">
        <f>IF(INDEX(People[First Name],$A1780)="","",
CONCATENATE("  - &amp;AffiliationID",TEXT($A1780,"0000"),
" {PersonID: *PersonID",TEXT($A1780,"0000"),
", OrganizationID: *OrganizationID",TEXT(MATCH(INDEX(People[Organization Name],$A1780),Organizations[Organization Name],0),"0000"),
", IsPrimaryOrganizationContact: , AffiliationStartDate: , AffiliationEndDate: , PrimaryPhone: ",
", PrimaryEmail: ",CHAR(34),INDEX(People[Primary Email],$A1780),CHAR(34),
", PrimaryAddress: ",CHAR(34),INDEX(People[Primary Address],$A1780),CHAR(34),
", PersonLink: }"))</f>
        <v>#REF!</v>
      </c>
      <c r="H1780" t="e">
        <f>IF(COUNTA(CitationInformation)=0,"",IF(INDEX(AuthorList[Author Name],$A1780)="","",
CONCATENATE("  - &amp;AuthorListID",TEXT($A1780,"0000"),
"  {CitationID: *CitationID0001",
", PersonID: *PersonID",TEXT(MATCH(INDEX(AuthorList[Author Name],$A1780),People[Full Name],0),"0000"),
", AuthorOrder: ",INDEX(AuthorList[Author Number],$A1780),"}")))</f>
        <v>#REF!</v>
      </c>
      <c r="K1780" t="e">
        <f>IF(INDEX(SamplingFeatures[Feature Code],$A1780)="","",
CONCATENATE("  - &amp;SamplingFeatureID",TEXT($A1780,"0000"),
" {","SamplingFeatureUUID:  ",CHAR(34),INDEX(SamplingFeatures[Sampling Feature UUID],$A1780),CHAR(34),
", SamplingFeatureTypeCV:  ",CHAR(34),INDEX(SamplingFeatures[Sampling Feature Type],$A1780),CHAR(34),
", SamplingFeatureCode:  ",CHAR(34),INDEX(SamplingFeatures[Feature Code],$A1780),CHAR(34),
", SamplingFeatureName:  ",CHAR(34),INDEX(SamplingFeatures[Feature Name],$A1780),CHAR(34),
", SamplingFeatureDescription:  ",CHAR(34),INDEX(SamplingFeatures[Feature Description],$A1780),CHAR(34),
", SamplingFeatureGeotypeCV:  ",CHAR(34),INDEX(SamplingFeatures[Feature Geo Type],$A1780),CHAR(34),
", FeatureGeometry:  ",CHAR(34),INDEX(SamplingFeatures[Feature Geometry],$A1780),CHAR(34),
", Elevation_m:  ",CHAR(34),INDEX(SamplingFeatures[Elevation_m],$A1780),CHAR(34),
", ElevationDatumCV:  ",CHAR(34),ElevationDatum,CHAR(34),"}"))</f>
        <v>#REF!</v>
      </c>
      <c r="L1780" t="e">
        <f>IF(INDEX(SamplingFeatures[Sampling Feature Type],$A1780)&lt;&gt;"Site","",
CONCATENATE("  - &amp;SiteID",TEXT(SUMPRODUCT(--($L$3:$L1779&lt;&gt;"")),"0000"),
" {","SamplingFeatureID:  *SamplingFeatureID",TEXT($A1780,"0000"),
", SiteTypeCV:  ",CHAR(34),INDEX(Sites[Site Type],$A1780),CHAR(34),
", Latitude:  ",INDEX(Sites[Latitude],$A1780),
", Longitude:  ",INDEX(Sites[Longitude],$A1780),
", SRSName:  ",CHAR(34),LatLonDatum,CHAR(34),"}"))</f>
        <v>#REF!</v>
      </c>
      <c r="M1780" t="e">
        <f>IF(INDEX(SamplingFeatures[Sampling Feature Type],$A1780)&lt;&gt;"Specimen","",
CONCATENATE("  - &amp;SpecimenID",TEXT(SUMPRODUCT(--($M$3:$M1779&lt;&gt;"")),"0000"),
" {","SamplingFeatureID:  *SamplingFeatureID",TEXT($A1780,"0000"),
", SpecimenTypeCV:  ",CHAR(34),INDEX(Specimens[Specimen Type],$A1780),CHAR(34),
", SpecimenMediumCV:  ",INDEX(Specimens[Specimen Medium],$A1780),
", IsFieldSpecimen:  ",CHAR(34),INDEX(Specimens[Is Field Specimen?],$A1780),CHAR(34),"}"))</f>
        <v>#REF!</v>
      </c>
      <c r="N1780" t="e">
        <f>IF(COUNTA(SpatialOffsets[])=0,"", IF(INDEX(SpatialOffsets[Spatial Offset Type],$A1780)="","",
CONCATENATE("  - &amp;SpatialOffsetID",TEXT($A1780,"0000"),
" {","SpatialOffsetTypeCV:  ",CHAR(34),INDEX(SpatialOffsets[Spatial Offset Type],$A1780),CHAR(34),
", Offset1Value:  ",INDEX(SpatialOffsets[Offset 1 Value],$A1780),
", Offset1UnitID:  ",CHAR(34),INDEX(SpatialOffsets[Offset 1 Unit],$A1780),CHAR(34),
", Offset2Value:  ",INDEX(SpatialOffsets[Offset 2 Value],$A1780),
", Offset2UnitID:  ",CHAR(34),INDEX(SpatialOffsets[Offset 2 Unit],$A1780),CHAR(34),
", Offset3Value:  ",INDEX(SpatialOffsets[Offset 3 Value],$A1780),
", Offset3UnitID:  ",CHAR(34),INDEX(SpatialOffsets[Offset 3 Unit],$A1780),CHAR(34),,"}")))</f>
        <v>#REF!</v>
      </c>
      <c r="O1780" t="e">
        <f>IF(COUNTA(RelatedFeatures[])=0,"", IF(INDEX(RelatedFeatures[First Sampling Feature Code],$A1780)="","",
CONCATENATE("  - &amp;RelationID",TEXT($A1780,"0000"),
" {","SamplingFeatureID:  *SamplingFeatureID",TEXT(MATCH(INDEX(RelatedFeatures[First Sampling Feature Code],$A1780),SamplingFeatures[Feature Code],0),"0000"),
", RelationshipTypeCV:  ",CHAR(34),INDEX(RelatedFeatures[Relationship Type],$A1780),CHAR(34),
", RelatedFeatureID: *SamplingFeatureID",TEXT(MATCH(INDEX(RelatedFeatures[Second Sampling Feature Code],$A1780),SamplingFeatures[Feature Code],0),"0000"),
", SpatialOffsetID:  ",IF(INDEX(RelatedFeatures[Offset Number],$A1780)="","",CONCATENATE("*SpatialOffsetID",TEXT(INDEX(RelatedFeatures[Offset Number],$A1780),"0000"))),"}")))</f>
        <v>#REF!</v>
      </c>
      <c r="P1780" t="e">
        <f>IF(INDEX(Methods[Method Type],$A1780)="","",
CONCATENATE("  - &amp;MethodID",TEXT($A1780,"0000"),
" {","MethodTypeCV:  ",CHAR(34),INDEX(Methods[Method Type],$A1780),CHAR(34),
", MethodCode:  ",CHAR(34),INDEX(Methods[Method Code],$A1780),CHAR(34),
", MethodName:  ",CHAR(34),INDEX(Methods[Method Name],$A1780),CHAR(34),
", MethodDescription:  ",CHAR(34),INDEX(Methods[Method Description],$A1780),CHAR(34),
", MethodLink:  ",CHAR(34),INDEX(Methods[Method Link],$A1780),CHAR(34),
", OrganizationID: *OrganizationID",TEXT(MATCH(INDEX(Methods[Organization Name],$A1780),Organizations[Organization Name],0),"0000"),"}"))</f>
        <v>#REF!</v>
      </c>
      <c r="Q1780" t="e">
        <f>IF(INDEX(Variables[Variable Type],$A1780)="","",
CONCATENATE("  - &amp;VariableID",TEXT($A1780,"0000"),
" {","VariableTypeCV:  ",CHAR(34),INDEX(Variables[Variable Type],$A1780),CHAR(34),
", VariableCode:  ",CHAR(34),INDEX(Variables[Variable Code],$A1780),CHAR(34),
", VariableNameCV:  ",CHAR(34),INDEX(Variables[Variable Name],$A1780),CHAR(34),
", VariableDefinition:  ",CHAR(34),INDEX(Variables[Variable Definition],$A1780),CHAR(34),
", SpecciationCV:  ",CHAR(34),INDEX(Variables[Speciation],$A1780),CHAR(34),
", NoDataValue:  ",CHAR(34),INDEX(Variables[No Data Value],$A1780),CHAR(34),"}"))</f>
        <v>#REF!</v>
      </c>
    </row>
    <row r="1781" spans="1:17" x14ac:dyDescent="0.25">
      <c r="A1781">
        <v>1778</v>
      </c>
      <c r="D1781" t="e">
        <f>IF(INDEX(People[First Name],$A1781)="","",
CONCATENATE("  - &amp;PersonID",TEXT($A1781,"0000"),
" {","PersonFirstName:  ",CHAR(34),INDEX(People[First Name],$A1781),CHAR(34),
", PersonMiddleName:  ",CHAR(34),INDEX(People[Middle Name],$A1781),CHAR(34),
", PersonLastName:  ",CHAR(34),INDEX(People[Last Name],$A1781),CHAR(34),"}"))</f>
        <v>#REF!</v>
      </c>
      <c r="E1781" t="e">
        <f>IF(INDEX(Organizations[Organization Type '[CV']],$A1781)="","",
CONCATENATE("  - &amp;OrganizationID",TEXT($A1781,"0000"),
" {","OrganizationTypeCV:  ",CHAR(34),INDEX(Organizations[Organization Type '[CV']],$A1781),CHAR(34),
", OrganizationCode:  ",CHAR(34),INDEX(Organizations[Organization Code],$A1781),CHAR(34),
", OrganizationName:  ",CHAR(34),INDEX(Organizations[Organization Name],$A1781),CHAR(34),
", OrganizationDescription:  ",CHAR(34),INDEX(Organizations[Organization Description],$A1781),CHAR(34),
", OrganizationLink:  ",CHAR(34),INDEX(Organizations[Organization Link],$A1781),CHAR(34),"}"))</f>
        <v>#REF!</v>
      </c>
      <c r="F1781" t="e">
        <f>IF(INDEX(People[First Name],$A1781)="","",
CONCATENATE("  - &amp;AffiliationID",TEXT($A1781,"0000"),
" {PersonID: *PersonID",TEXT($A1781,"0000"),
", OrganizationID: *OrganizationID",TEXT(MATCH(INDEX(People[Organization Name],$A1781),Organizations[Organization Name],0),"0000"),
", IsPrimaryOrganizationContact: , AffiliationStartDate: , AffiliationEndDate: , PrimaryPhone: ",
", PrimaryEmail: ",CHAR(34),INDEX(People[Primary Email],$A1781),CHAR(34),
", PrimaryAddress: ",CHAR(34),INDEX(People[Primary Address],$A1781),CHAR(34),
", PersonLink: }"))</f>
        <v>#REF!</v>
      </c>
      <c r="H1781" t="e">
        <f>IF(COUNTA(CitationInformation)=0,"",IF(INDEX(AuthorList[Author Name],$A1781)="","",
CONCATENATE("  - &amp;AuthorListID",TEXT($A1781,"0000"),
"  {CitationID: *CitationID0001",
", PersonID: *PersonID",TEXT(MATCH(INDEX(AuthorList[Author Name],$A1781),People[Full Name],0),"0000"),
", AuthorOrder: ",INDEX(AuthorList[Author Number],$A1781),"}")))</f>
        <v>#REF!</v>
      </c>
      <c r="K1781" t="e">
        <f>IF(INDEX(SamplingFeatures[Feature Code],$A1781)="","",
CONCATENATE("  - &amp;SamplingFeatureID",TEXT($A1781,"0000"),
" {","SamplingFeatureUUID:  ",CHAR(34),INDEX(SamplingFeatures[Sampling Feature UUID],$A1781),CHAR(34),
", SamplingFeatureTypeCV:  ",CHAR(34),INDEX(SamplingFeatures[Sampling Feature Type],$A1781),CHAR(34),
", SamplingFeatureCode:  ",CHAR(34),INDEX(SamplingFeatures[Feature Code],$A1781),CHAR(34),
", SamplingFeatureName:  ",CHAR(34),INDEX(SamplingFeatures[Feature Name],$A1781),CHAR(34),
", SamplingFeatureDescription:  ",CHAR(34),INDEX(SamplingFeatures[Feature Description],$A1781),CHAR(34),
", SamplingFeatureGeotypeCV:  ",CHAR(34),INDEX(SamplingFeatures[Feature Geo Type],$A1781),CHAR(34),
", FeatureGeometry:  ",CHAR(34),INDEX(SamplingFeatures[Feature Geometry],$A1781),CHAR(34),
", Elevation_m:  ",CHAR(34),INDEX(SamplingFeatures[Elevation_m],$A1781),CHAR(34),
", ElevationDatumCV:  ",CHAR(34),ElevationDatum,CHAR(34),"}"))</f>
        <v>#REF!</v>
      </c>
      <c r="L1781" t="e">
        <f>IF(INDEX(SamplingFeatures[Sampling Feature Type],$A1781)&lt;&gt;"Site","",
CONCATENATE("  - &amp;SiteID",TEXT(SUMPRODUCT(--($L$3:$L1780&lt;&gt;"")),"0000"),
" {","SamplingFeatureID:  *SamplingFeatureID",TEXT($A1781,"0000"),
", SiteTypeCV:  ",CHAR(34),INDEX(Sites[Site Type],$A1781),CHAR(34),
", Latitude:  ",INDEX(Sites[Latitude],$A1781),
", Longitude:  ",INDEX(Sites[Longitude],$A1781),
", SRSName:  ",CHAR(34),LatLonDatum,CHAR(34),"}"))</f>
        <v>#REF!</v>
      </c>
      <c r="M1781" t="e">
        <f>IF(INDEX(SamplingFeatures[Sampling Feature Type],$A1781)&lt;&gt;"Specimen","",
CONCATENATE("  - &amp;SpecimenID",TEXT(SUMPRODUCT(--($M$3:$M1780&lt;&gt;"")),"0000"),
" {","SamplingFeatureID:  *SamplingFeatureID",TEXT($A1781,"0000"),
", SpecimenTypeCV:  ",CHAR(34),INDEX(Specimens[Specimen Type],$A1781),CHAR(34),
", SpecimenMediumCV:  ",INDEX(Specimens[Specimen Medium],$A1781),
", IsFieldSpecimen:  ",CHAR(34),INDEX(Specimens[Is Field Specimen?],$A1781),CHAR(34),"}"))</f>
        <v>#REF!</v>
      </c>
      <c r="N1781" t="e">
        <f>IF(COUNTA(SpatialOffsets[])=0,"", IF(INDEX(SpatialOffsets[Spatial Offset Type],$A1781)="","",
CONCATENATE("  - &amp;SpatialOffsetID",TEXT($A1781,"0000"),
" {","SpatialOffsetTypeCV:  ",CHAR(34),INDEX(SpatialOffsets[Spatial Offset Type],$A1781),CHAR(34),
", Offset1Value:  ",INDEX(SpatialOffsets[Offset 1 Value],$A1781),
", Offset1UnitID:  ",CHAR(34),INDEX(SpatialOffsets[Offset 1 Unit],$A1781),CHAR(34),
", Offset2Value:  ",INDEX(SpatialOffsets[Offset 2 Value],$A1781),
", Offset2UnitID:  ",CHAR(34),INDEX(SpatialOffsets[Offset 2 Unit],$A1781),CHAR(34),
", Offset3Value:  ",INDEX(SpatialOffsets[Offset 3 Value],$A1781),
", Offset3UnitID:  ",CHAR(34),INDEX(SpatialOffsets[Offset 3 Unit],$A1781),CHAR(34),,"}")))</f>
        <v>#REF!</v>
      </c>
      <c r="O1781" t="e">
        <f>IF(COUNTA(RelatedFeatures[])=0,"", IF(INDEX(RelatedFeatures[First Sampling Feature Code],$A1781)="","",
CONCATENATE("  - &amp;RelationID",TEXT($A1781,"0000"),
" {","SamplingFeatureID:  *SamplingFeatureID",TEXT(MATCH(INDEX(RelatedFeatures[First Sampling Feature Code],$A1781),SamplingFeatures[Feature Code],0),"0000"),
", RelationshipTypeCV:  ",CHAR(34),INDEX(RelatedFeatures[Relationship Type],$A1781),CHAR(34),
", RelatedFeatureID: *SamplingFeatureID",TEXT(MATCH(INDEX(RelatedFeatures[Second Sampling Feature Code],$A1781),SamplingFeatures[Feature Code],0),"0000"),
", SpatialOffsetID:  ",IF(INDEX(RelatedFeatures[Offset Number],$A1781)="","",CONCATENATE("*SpatialOffsetID",TEXT(INDEX(RelatedFeatures[Offset Number],$A1781),"0000"))),"}")))</f>
        <v>#REF!</v>
      </c>
      <c r="P1781" t="e">
        <f>IF(INDEX(Methods[Method Type],$A1781)="","",
CONCATENATE("  - &amp;MethodID",TEXT($A1781,"0000"),
" {","MethodTypeCV:  ",CHAR(34),INDEX(Methods[Method Type],$A1781),CHAR(34),
", MethodCode:  ",CHAR(34),INDEX(Methods[Method Code],$A1781),CHAR(34),
", MethodName:  ",CHAR(34),INDEX(Methods[Method Name],$A1781),CHAR(34),
", MethodDescription:  ",CHAR(34),INDEX(Methods[Method Description],$A1781),CHAR(34),
", MethodLink:  ",CHAR(34),INDEX(Methods[Method Link],$A1781),CHAR(34),
", OrganizationID: *OrganizationID",TEXT(MATCH(INDEX(Methods[Organization Name],$A1781),Organizations[Organization Name],0),"0000"),"}"))</f>
        <v>#REF!</v>
      </c>
      <c r="Q1781" t="e">
        <f>IF(INDEX(Variables[Variable Type],$A1781)="","",
CONCATENATE("  - &amp;VariableID",TEXT($A1781,"0000"),
" {","VariableTypeCV:  ",CHAR(34),INDEX(Variables[Variable Type],$A1781),CHAR(34),
", VariableCode:  ",CHAR(34),INDEX(Variables[Variable Code],$A1781),CHAR(34),
", VariableNameCV:  ",CHAR(34),INDEX(Variables[Variable Name],$A1781),CHAR(34),
", VariableDefinition:  ",CHAR(34),INDEX(Variables[Variable Definition],$A1781),CHAR(34),
", SpecciationCV:  ",CHAR(34),INDEX(Variables[Speciation],$A1781),CHAR(34),
", NoDataValue:  ",CHAR(34),INDEX(Variables[No Data Value],$A1781),CHAR(34),"}"))</f>
        <v>#REF!</v>
      </c>
    </row>
    <row r="1782" spans="1:17" x14ac:dyDescent="0.25">
      <c r="A1782">
        <v>1779</v>
      </c>
      <c r="D1782" t="e">
        <f>IF(INDEX(People[First Name],$A1782)="","",
CONCATENATE("  - &amp;PersonID",TEXT($A1782,"0000"),
" {","PersonFirstName:  ",CHAR(34),INDEX(People[First Name],$A1782),CHAR(34),
", PersonMiddleName:  ",CHAR(34),INDEX(People[Middle Name],$A1782),CHAR(34),
", PersonLastName:  ",CHAR(34),INDEX(People[Last Name],$A1782),CHAR(34),"}"))</f>
        <v>#REF!</v>
      </c>
      <c r="E1782" t="e">
        <f>IF(INDEX(Organizations[Organization Type '[CV']],$A1782)="","",
CONCATENATE("  - &amp;OrganizationID",TEXT($A1782,"0000"),
" {","OrganizationTypeCV:  ",CHAR(34),INDEX(Organizations[Organization Type '[CV']],$A1782),CHAR(34),
", OrganizationCode:  ",CHAR(34),INDEX(Organizations[Organization Code],$A1782),CHAR(34),
", OrganizationName:  ",CHAR(34),INDEX(Organizations[Organization Name],$A1782),CHAR(34),
", OrganizationDescription:  ",CHAR(34),INDEX(Organizations[Organization Description],$A1782),CHAR(34),
", OrganizationLink:  ",CHAR(34),INDEX(Organizations[Organization Link],$A1782),CHAR(34),"}"))</f>
        <v>#REF!</v>
      </c>
      <c r="F1782" t="e">
        <f>IF(INDEX(People[First Name],$A1782)="","",
CONCATENATE("  - &amp;AffiliationID",TEXT($A1782,"0000"),
" {PersonID: *PersonID",TEXT($A1782,"0000"),
", OrganizationID: *OrganizationID",TEXT(MATCH(INDEX(People[Organization Name],$A1782),Organizations[Organization Name],0),"0000"),
", IsPrimaryOrganizationContact: , AffiliationStartDate: , AffiliationEndDate: , PrimaryPhone: ",
", PrimaryEmail: ",CHAR(34),INDEX(People[Primary Email],$A1782),CHAR(34),
", PrimaryAddress: ",CHAR(34),INDEX(People[Primary Address],$A1782),CHAR(34),
", PersonLink: }"))</f>
        <v>#REF!</v>
      </c>
      <c r="H1782" t="e">
        <f>IF(COUNTA(CitationInformation)=0,"",IF(INDEX(AuthorList[Author Name],$A1782)="","",
CONCATENATE("  - &amp;AuthorListID",TEXT($A1782,"0000"),
"  {CitationID: *CitationID0001",
", PersonID: *PersonID",TEXT(MATCH(INDEX(AuthorList[Author Name],$A1782),People[Full Name],0),"0000"),
", AuthorOrder: ",INDEX(AuthorList[Author Number],$A1782),"}")))</f>
        <v>#REF!</v>
      </c>
      <c r="K1782" t="e">
        <f>IF(INDEX(SamplingFeatures[Feature Code],$A1782)="","",
CONCATENATE("  - &amp;SamplingFeatureID",TEXT($A1782,"0000"),
" {","SamplingFeatureUUID:  ",CHAR(34),INDEX(SamplingFeatures[Sampling Feature UUID],$A1782),CHAR(34),
", SamplingFeatureTypeCV:  ",CHAR(34),INDEX(SamplingFeatures[Sampling Feature Type],$A1782),CHAR(34),
", SamplingFeatureCode:  ",CHAR(34),INDEX(SamplingFeatures[Feature Code],$A1782),CHAR(34),
", SamplingFeatureName:  ",CHAR(34),INDEX(SamplingFeatures[Feature Name],$A1782),CHAR(34),
", SamplingFeatureDescription:  ",CHAR(34),INDEX(SamplingFeatures[Feature Description],$A1782),CHAR(34),
", SamplingFeatureGeotypeCV:  ",CHAR(34),INDEX(SamplingFeatures[Feature Geo Type],$A1782),CHAR(34),
", FeatureGeometry:  ",CHAR(34),INDEX(SamplingFeatures[Feature Geometry],$A1782),CHAR(34),
", Elevation_m:  ",CHAR(34),INDEX(SamplingFeatures[Elevation_m],$A1782),CHAR(34),
", ElevationDatumCV:  ",CHAR(34),ElevationDatum,CHAR(34),"}"))</f>
        <v>#REF!</v>
      </c>
      <c r="L1782" t="e">
        <f>IF(INDEX(SamplingFeatures[Sampling Feature Type],$A1782)&lt;&gt;"Site","",
CONCATENATE("  - &amp;SiteID",TEXT(SUMPRODUCT(--($L$3:$L1781&lt;&gt;"")),"0000"),
" {","SamplingFeatureID:  *SamplingFeatureID",TEXT($A1782,"0000"),
", SiteTypeCV:  ",CHAR(34),INDEX(Sites[Site Type],$A1782),CHAR(34),
", Latitude:  ",INDEX(Sites[Latitude],$A1782),
", Longitude:  ",INDEX(Sites[Longitude],$A1782),
", SRSName:  ",CHAR(34),LatLonDatum,CHAR(34),"}"))</f>
        <v>#REF!</v>
      </c>
      <c r="M1782" t="e">
        <f>IF(INDEX(SamplingFeatures[Sampling Feature Type],$A1782)&lt;&gt;"Specimen","",
CONCATENATE("  - &amp;SpecimenID",TEXT(SUMPRODUCT(--($M$3:$M1781&lt;&gt;"")),"0000"),
" {","SamplingFeatureID:  *SamplingFeatureID",TEXT($A1782,"0000"),
", SpecimenTypeCV:  ",CHAR(34),INDEX(Specimens[Specimen Type],$A1782),CHAR(34),
", SpecimenMediumCV:  ",INDEX(Specimens[Specimen Medium],$A1782),
", IsFieldSpecimen:  ",CHAR(34),INDEX(Specimens[Is Field Specimen?],$A1782),CHAR(34),"}"))</f>
        <v>#REF!</v>
      </c>
      <c r="N1782" t="e">
        <f>IF(COUNTA(SpatialOffsets[])=0,"", IF(INDEX(SpatialOffsets[Spatial Offset Type],$A1782)="","",
CONCATENATE("  - &amp;SpatialOffsetID",TEXT($A1782,"0000"),
" {","SpatialOffsetTypeCV:  ",CHAR(34),INDEX(SpatialOffsets[Spatial Offset Type],$A1782),CHAR(34),
", Offset1Value:  ",INDEX(SpatialOffsets[Offset 1 Value],$A1782),
", Offset1UnitID:  ",CHAR(34),INDEX(SpatialOffsets[Offset 1 Unit],$A1782),CHAR(34),
", Offset2Value:  ",INDEX(SpatialOffsets[Offset 2 Value],$A1782),
", Offset2UnitID:  ",CHAR(34),INDEX(SpatialOffsets[Offset 2 Unit],$A1782),CHAR(34),
", Offset3Value:  ",INDEX(SpatialOffsets[Offset 3 Value],$A1782),
", Offset3UnitID:  ",CHAR(34),INDEX(SpatialOffsets[Offset 3 Unit],$A1782),CHAR(34),,"}")))</f>
        <v>#REF!</v>
      </c>
      <c r="O1782" t="e">
        <f>IF(COUNTA(RelatedFeatures[])=0,"", IF(INDEX(RelatedFeatures[First Sampling Feature Code],$A1782)="","",
CONCATENATE("  - &amp;RelationID",TEXT($A1782,"0000"),
" {","SamplingFeatureID:  *SamplingFeatureID",TEXT(MATCH(INDEX(RelatedFeatures[First Sampling Feature Code],$A1782),SamplingFeatures[Feature Code],0),"0000"),
", RelationshipTypeCV:  ",CHAR(34),INDEX(RelatedFeatures[Relationship Type],$A1782),CHAR(34),
", RelatedFeatureID: *SamplingFeatureID",TEXT(MATCH(INDEX(RelatedFeatures[Second Sampling Feature Code],$A1782),SamplingFeatures[Feature Code],0),"0000"),
", SpatialOffsetID:  ",IF(INDEX(RelatedFeatures[Offset Number],$A1782)="","",CONCATENATE("*SpatialOffsetID",TEXT(INDEX(RelatedFeatures[Offset Number],$A1782),"0000"))),"}")))</f>
        <v>#REF!</v>
      </c>
      <c r="P1782" t="e">
        <f>IF(INDEX(Methods[Method Type],$A1782)="","",
CONCATENATE("  - &amp;MethodID",TEXT($A1782,"0000"),
" {","MethodTypeCV:  ",CHAR(34),INDEX(Methods[Method Type],$A1782),CHAR(34),
", MethodCode:  ",CHAR(34),INDEX(Methods[Method Code],$A1782),CHAR(34),
", MethodName:  ",CHAR(34),INDEX(Methods[Method Name],$A1782),CHAR(34),
", MethodDescription:  ",CHAR(34),INDEX(Methods[Method Description],$A1782),CHAR(34),
", MethodLink:  ",CHAR(34),INDEX(Methods[Method Link],$A1782),CHAR(34),
", OrganizationID: *OrganizationID",TEXT(MATCH(INDEX(Methods[Organization Name],$A1782),Organizations[Organization Name],0),"0000"),"}"))</f>
        <v>#REF!</v>
      </c>
      <c r="Q1782" t="e">
        <f>IF(INDEX(Variables[Variable Type],$A1782)="","",
CONCATENATE("  - &amp;VariableID",TEXT($A1782,"0000"),
" {","VariableTypeCV:  ",CHAR(34),INDEX(Variables[Variable Type],$A1782),CHAR(34),
", VariableCode:  ",CHAR(34),INDEX(Variables[Variable Code],$A1782),CHAR(34),
", VariableNameCV:  ",CHAR(34),INDEX(Variables[Variable Name],$A1782),CHAR(34),
", VariableDefinition:  ",CHAR(34),INDEX(Variables[Variable Definition],$A1782),CHAR(34),
", SpecciationCV:  ",CHAR(34),INDEX(Variables[Speciation],$A1782),CHAR(34),
", NoDataValue:  ",CHAR(34),INDEX(Variables[No Data Value],$A1782),CHAR(34),"}"))</f>
        <v>#REF!</v>
      </c>
    </row>
    <row r="1783" spans="1:17" x14ac:dyDescent="0.25">
      <c r="A1783">
        <v>1780</v>
      </c>
      <c r="D1783" t="e">
        <f>IF(INDEX(People[First Name],$A1783)="","",
CONCATENATE("  - &amp;PersonID",TEXT($A1783,"0000"),
" {","PersonFirstName:  ",CHAR(34),INDEX(People[First Name],$A1783),CHAR(34),
", PersonMiddleName:  ",CHAR(34),INDEX(People[Middle Name],$A1783),CHAR(34),
", PersonLastName:  ",CHAR(34),INDEX(People[Last Name],$A1783),CHAR(34),"}"))</f>
        <v>#REF!</v>
      </c>
      <c r="E1783" t="e">
        <f>IF(INDEX(Organizations[Organization Type '[CV']],$A1783)="","",
CONCATENATE("  - &amp;OrganizationID",TEXT($A1783,"0000"),
" {","OrganizationTypeCV:  ",CHAR(34),INDEX(Organizations[Organization Type '[CV']],$A1783),CHAR(34),
", OrganizationCode:  ",CHAR(34),INDEX(Organizations[Organization Code],$A1783),CHAR(34),
", OrganizationName:  ",CHAR(34),INDEX(Organizations[Organization Name],$A1783),CHAR(34),
", OrganizationDescription:  ",CHAR(34),INDEX(Organizations[Organization Description],$A1783),CHAR(34),
", OrganizationLink:  ",CHAR(34),INDEX(Organizations[Organization Link],$A1783),CHAR(34),"}"))</f>
        <v>#REF!</v>
      </c>
      <c r="F1783" t="e">
        <f>IF(INDEX(People[First Name],$A1783)="","",
CONCATENATE("  - &amp;AffiliationID",TEXT($A1783,"0000"),
" {PersonID: *PersonID",TEXT($A1783,"0000"),
", OrganizationID: *OrganizationID",TEXT(MATCH(INDEX(People[Organization Name],$A1783),Organizations[Organization Name],0),"0000"),
", IsPrimaryOrganizationContact: , AffiliationStartDate: , AffiliationEndDate: , PrimaryPhone: ",
", PrimaryEmail: ",CHAR(34),INDEX(People[Primary Email],$A1783),CHAR(34),
", PrimaryAddress: ",CHAR(34),INDEX(People[Primary Address],$A1783),CHAR(34),
", PersonLink: }"))</f>
        <v>#REF!</v>
      </c>
      <c r="H1783" t="e">
        <f>IF(COUNTA(CitationInformation)=0,"",IF(INDEX(AuthorList[Author Name],$A1783)="","",
CONCATENATE("  - &amp;AuthorListID",TEXT($A1783,"0000"),
"  {CitationID: *CitationID0001",
", PersonID: *PersonID",TEXT(MATCH(INDEX(AuthorList[Author Name],$A1783),People[Full Name],0),"0000"),
", AuthorOrder: ",INDEX(AuthorList[Author Number],$A1783),"}")))</f>
        <v>#REF!</v>
      </c>
      <c r="K1783" t="e">
        <f>IF(INDEX(SamplingFeatures[Feature Code],$A1783)="","",
CONCATENATE("  - &amp;SamplingFeatureID",TEXT($A1783,"0000"),
" {","SamplingFeatureUUID:  ",CHAR(34),INDEX(SamplingFeatures[Sampling Feature UUID],$A1783),CHAR(34),
", SamplingFeatureTypeCV:  ",CHAR(34),INDEX(SamplingFeatures[Sampling Feature Type],$A1783),CHAR(34),
", SamplingFeatureCode:  ",CHAR(34),INDEX(SamplingFeatures[Feature Code],$A1783),CHAR(34),
", SamplingFeatureName:  ",CHAR(34),INDEX(SamplingFeatures[Feature Name],$A1783),CHAR(34),
", SamplingFeatureDescription:  ",CHAR(34),INDEX(SamplingFeatures[Feature Description],$A1783),CHAR(34),
", SamplingFeatureGeotypeCV:  ",CHAR(34),INDEX(SamplingFeatures[Feature Geo Type],$A1783),CHAR(34),
", FeatureGeometry:  ",CHAR(34),INDEX(SamplingFeatures[Feature Geometry],$A1783),CHAR(34),
", Elevation_m:  ",CHAR(34),INDEX(SamplingFeatures[Elevation_m],$A1783),CHAR(34),
", ElevationDatumCV:  ",CHAR(34),ElevationDatum,CHAR(34),"}"))</f>
        <v>#REF!</v>
      </c>
      <c r="L1783" t="e">
        <f>IF(INDEX(SamplingFeatures[Sampling Feature Type],$A1783)&lt;&gt;"Site","",
CONCATENATE("  - &amp;SiteID",TEXT(SUMPRODUCT(--($L$3:$L1782&lt;&gt;"")),"0000"),
" {","SamplingFeatureID:  *SamplingFeatureID",TEXT($A1783,"0000"),
", SiteTypeCV:  ",CHAR(34),INDEX(Sites[Site Type],$A1783),CHAR(34),
", Latitude:  ",INDEX(Sites[Latitude],$A1783),
", Longitude:  ",INDEX(Sites[Longitude],$A1783),
", SRSName:  ",CHAR(34),LatLonDatum,CHAR(34),"}"))</f>
        <v>#REF!</v>
      </c>
      <c r="M1783" t="e">
        <f>IF(INDEX(SamplingFeatures[Sampling Feature Type],$A1783)&lt;&gt;"Specimen","",
CONCATENATE("  - &amp;SpecimenID",TEXT(SUMPRODUCT(--($M$3:$M1782&lt;&gt;"")),"0000"),
" {","SamplingFeatureID:  *SamplingFeatureID",TEXT($A1783,"0000"),
", SpecimenTypeCV:  ",CHAR(34),INDEX(Specimens[Specimen Type],$A1783),CHAR(34),
", SpecimenMediumCV:  ",INDEX(Specimens[Specimen Medium],$A1783),
", IsFieldSpecimen:  ",CHAR(34),INDEX(Specimens[Is Field Specimen?],$A1783),CHAR(34),"}"))</f>
        <v>#REF!</v>
      </c>
      <c r="N1783" t="e">
        <f>IF(COUNTA(SpatialOffsets[])=0,"", IF(INDEX(SpatialOffsets[Spatial Offset Type],$A1783)="","",
CONCATENATE("  - &amp;SpatialOffsetID",TEXT($A1783,"0000"),
" {","SpatialOffsetTypeCV:  ",CHAR(34),INDEX(SpatialOffsets[Spatial Offset Type],$A1783),CHAR(34),
", Offset1Value:  ",INDEX(SpatialOffsets[Offset 1 Value],$A1783),
", Offset1UnitID:  ",CHAR(34),INDEX(SpatialOffsets[Offset 1 Unit],$A1783),CHAR(34),
", Offset2Value:  ",INDEX(SpatialOffsets[Offset 2 Value],$A1783),
", Offset2UnitID:  ",CHAR(34),INDEX(SpatialOffsets[Offset 2 Unit],$A1783),CHAR(34),
", Offset3Value:  ",INDEX(SpatialOffsets[Offset 3 Value],$A1783),
", Offset3UnitID:  ",CHAR(34),INDEX(SpatialOffsets[Offset 3 Unit],$A1783),CHAR(34),,"}")))</f>
        <v>#REF!</v>
      </c>
      <c r="O1783" t="e">
        <f>IF(COUNTA(RelatedFeatures[])=0,"", IF(INDEX(RelatedFeatures[First Sampling Feature Code],$A1783)="","",
CONCATENATE("  - &amp;RelationID",TEXT($A1783,"0000"),
" {","SamplingFeatureID:  *SamplingFeatureID",TEXT(MATCH(INDEX(RelatedFeatures[First Sampling Feature Code],$A1783),SamplingFeatures[Feature Code],0),"0000"),
", RelationshipTypeCV:  ",CHAR(34),INDEX(RelatedFeatures[Relationship Type],$A1783),CHAR(34),
", RelatedFeatureID: *SamplingFeatureID",TEXT(MATCH(INDEX(RelatedFeatures[Second Sampling Feature Code],$A1783),SamplingFeatures[Feature Code],0),"0000"),
", SpatialOffsetID:  ",IF(INDEX(RelatedFeatures[Offset Number],$A1783)="","",CONCATENATE("*SpatialOffsetID",TEXT(INDEX(RelatedFeatures[Offset Number],$A1783),"0000"))),"}")))</f>
        <v>#REF!</v>
      </c>
      <c r="P1783" t="e">
        <f>IF(INDEX(Methods[Method Type],$A1783)="","",
CONCATENATE("  - &amp;MethodID",TEXT($A1783,"0000"),
" {","MethodTypeCV:  ",CHAR(34),INDEX(Methods[Method Type],$A1783),CHAR(34),
", MethodCode:  ",CHAR(34),INDEX(Methods[Method Code],$A1783),CHAR(34),
", MethodName:  ",CHAR(34),INDEX(Methods[Method Name],$A1783),CHAR(34),
", MethodDescription:  ",CHAR(34),INDEX(Methods[Method Description],$A1783),CHAR(34),
", MethodLink:  ",CHAR(34),INDEX(Methods[Method Link],$A1783),CHAR(34),
", OrganizationID: *OrganizationID",TEXT(MATCH(INDEX(Methods[Organization Name],$A1783),Organizations[Organization Name],0),"0000"),"}"))</f>
        <v>#REF!</v>
      </c>
      <c r="Q1783" t="e">
        <f>IF(INDEX(Variables[Variable Type],$A1783)="","",
CONCATENATE("  - &amp;VariableID",TEXT($A1783,"0000"),
" {","VariableTypeCV:  ",CHAR(34),INDEX(Variables[Variable Type],$A1783),CHAR(34),
", VariableCode:  ",CHAR(34),INDEX(Variables[Variable Code],$A1783),CHAR(34),
", VariableNameCV:  ",CHAR(34),INDEX(Variables[Variable Name],$A1783),CHAR(34),
", VariableDefinition:  ",CHAR(34),INDEX(Variables[Variable Definition],$A1783),CHAR(34),
", SpecciationCV:  ",CHAR(34),INDEX(Variables[Speciation],$A1783),CHAR(34),
", NoDataValue:  ",CHAR(34),INDEX(Variables[No Data Value],$A1783),CHAR(34),"}"))</f>
        <v>#REF!</v>
      </c>
    </row>
    <row r="1784" spans="1:17" x14ac:dyDescent="0.25">
      <c r="A1784">
        <v>1781</v>
      </c>
      <c r="D1784" t="e">
        <f>IF(INDEX(People[First Name],$A1784)="","",
CONCATENATE("  - &amp;PersonID",TEXT($A1784,"0000"),
" {","PersonFirstName:  ",CHAR(34),INDEX(People[First Name],$A1784),CHAR(34),
", PersonMiddleName:  ",CHAR(34),INDEX(People[Middle Name],$A1784),CHAR(34),
", PersonLastName:  ",CHAR(34),INDEX(People[Last Name],$A1784),CHAR(34),"}"))</f>
        <v>#REF!</v>
      </c>
      <c r="E1784" t="e">
        <f>IF(INDEX(Organizations[Organization Type '[CV']],$A1784)="","",
CONCATENATE("  - &amp;OrganizationID",TEXT($A1784,"0000"),
" {","OrganizationTypeCV:  ",CHAR(34),INDEX(Organizations[Organization Type '[CV']],$A1784),CHAR(34),
", OrganizationCode:  ",CHAR(34),INDEX(Organizations[Organization Code],$A1784),CHAR(34),
", OrganizationName:  ",CHAR(34),INDEX(Organizations[Organization Name],$A1784),CHAR(34),
", OrganizationDescription:  ",CHAR(34),INDEX(Organizations[Organization Description],$A1784),CHAR(34),
", OrganizationLink:  ",CHAR(34),INDEX(Organizations[Organization Link],$A1784),CHAR(34),"}"))</f>
        <v>#REF!</v>
      </c>
      <c r="F1784" t="e">
        <f>IF(INDEX(People[First Name],$A1784)="","",
CONCATENATE("  - &amp;AffiliationID",TEXT($A1784,"0000"),
" {PersonID: *PersonID",TEXT($A1784,"0000"),
", OrganizationID: *OrganizationID",TEXT(MATCH(INDEX(People[Organization Name],$A1784),Organizations[Organization Name],0),"0000"),
", IsPrimaryOrganizationContact: , AffiliationStartDate: , AffiliationEndDate: , PrimaryPhone: ",
", PrimaryEmail: ",CHAR(34),INDEX(People[Primary Email],$A1784),CHAR(34),
", PrimaryAddress: ",CHAR(34),INDEX(People[Primary Address],$A1784),CHAR(34),
", PersonLink: }"))</f>
        <v>#REF!</v>
      </c>
      <c r="H1784" t="e">
        <f>IF(COUNTA(CitationInformation)=0,"",IF(INDEX(AuthorList[Author Name],$A1784)="","",
CONCATENATE("  - &amp;AuthorListID",TEXT($A1784,"0000"),
"  {CitationID: *CitationID0001",
", PersonID: *PersonID",TEXT(MATCH(INDEX(AuthorList[Author Name],$A1784),People[Full Name],0),"0000"),
", AuthorOrder: ",INDEX(AuthorList[Author Number],$A1784),"}")))</f>
        <v>#REF!</v>
      </c>
      <c r="K1784" t="e">
        <f>IF(INDEX(SamplingFeatures[Feature Code],$A1784)="","",
CONCATENATE("  - &amp;SamplingFeatureID",TEXT($A1784,"0000"),
" {","SamplingFeatureUUID:  ",CHAR(34),INDEX(SamplingFeatures[Sampling Feature UUID],$A1784),CHAR(34),
", SamplingFeatureTypeCV:  ",CHAR(34),INDEX(SamplingFeatures[Sampling Feature Type],$A1784),CHAR(34),
", SamplingFeatureCode:  ",CHAR(34),INDEX(SamplingFeatures[Feature Code],$A1784),CHAR(34),
", SamplingFeatureName:  ",CHAR(34),INDEX(SamplingFeatures[Feature Name],$A1784),CHAR(34),
", SamplingFeatureDescription:  ",CHAR(34),INDEX(SamplingFeatures[Feature Description],$A1784),CHAR(34),
", SamplingFeatureGeotypeCV:  ",CHAR(34),INDEX(SamplingFeatures[Feature Geo Type],$A1784),CHAR(34),
", FeatureGeometry:  ",CHAR(34),INDEX(SamplingFeatures[Feature Geometry],$A1784),CHAR(34),
", Elevation_m:  ",CHAR(34),INDEX(SamplingFeatures[Elevation_m],$A1784),CHAR(34),
", ElevationDatumCV:  ",CHAR(34),ElevationDatum,CHAR(34),"}"))</f>
        <v>#REF!</v>
      </c>
      <c r="L1784" t="e">
        <f>IF(INDEX(SamplingFeatures[Sampling Feature Type],$A1784)&lt;&gt;"Site","",
CONCATENATE("  - &amp;SiteID",TEXT(SUMPRODUCT(--($L$3:$L1783&lt;&gt;"")),"0000"),
" {","SamplingFeatureID:  *SamplingFeatureID",TEXT($A1784,"0000"),
", SiteTypeCV:  ",CHAR(34),INDEX(Sites[Site Type],$A1784),CHAR(34),
", Latitude:  ",INDEX(Sites[Latitude],$A1784),
", Longitude:  ",INDEX(Sites[Longitude],$A1784),
", SRSName:  ",CHAR(34),LatLonDatum,CHAR(34),"}"))</f>
        <v>#REF!</v>
      </c>
      <c r="M1784" t="e">
        <f>IF(INDEX(SamplingFeatures[Sampling Feature Type],$A1784)&lt;&gt;"Specimen","",
CONCATENATE("  - &amp;SpecimenID",TEXT(SUMPRODUCT(--($M$3:$M1783&lt;&gt;"")),"0000"),
" {","SamplingFeatureID:  *SamplingFeatureID",TEXT($A1784,"0000"),
", SpecimenTypeCV:  ",CHAR(34),INDEX(Specimens[Specimen Type],$A1784),CHAR(34),
", SpecimenMediumCV:  ",INDEX(Specimens[Specimen Medium],$A1784),
", IsFieldSpecimen:  ",CHAR(34),INDEX(Specimens[Is Field Specimen?],$A1784),CHAR(34),"}"))</f>
        <v>#REF!</v>
      </c>
      <c r="N1784" t="e">
        <f>IF(COUNTA(SpatialOffsets[])=0,"", IF(INDEX(SpatialOffsets[Spatial Offset Type],$A1784)="","",
CONCATENATE("  - &amp;SpatialOffsetID",TEXT($A1784,"0000"),
" {","SpatialOffsetTypeCV:  ",CHAR(34),INDEX(SpatialOffsets[Spatial Offset Type],$A1784),CHAR(34),
", Offset1Value:  ",INDEX(SpatialOffsets[Offset 1 Value],$A1784),
", Offset1UnitID:  ",CHAR(34),INDEX(SpatialOffsets[Offset 1 Unit],$A1784),CHAR(34),
", Offset2Value:  ",INDEX(SpatialOffsets[Offset 2 Value],$A1784),
", Offset2UnitID:  ",CHAR(34),INDEX(SpatialOffsets[Offset 2 Unit],$A1784),CHAR(34),
", Offset3Value:  ",INDEX(SpatialOffsets[Offset 3 Value],$A1784),
", Offset3UnitID:  ",CHAR(34),INDEX(SpatialOffsets[Offset 3 Unit],$A1784),CHAR(34),,"}")))</f>
        <v>#REF!</v>
      </c>
      <c r="O1784" t="e">
        <f>IF(COUNTA(RelatedFeatures[])=0,"", IF(INDEX(RelatedFeatures[First Sampling Feature Code],$A1784)="","",
CONCATENATE("  - &amp;RelationID",TEXT($A1784,"0000"),
" {","SamplingFeatureID:  *SamplingFeatureID",TEXT(MATCH(INDEX(RelatedFeatures[First Sampling Feature Code],$A1784),SamplingFeatures[Feature Code],0),"0000"),
", RelationshipTypeCV:  ",CHAR(34),INDEX(RelatedFeatures[Relationship Type],$A1784),CHAR(34),
", RelatedFeatureID: *SamplingFeatureID",TEXT(MATCH(INDEX(RelatedFeatures[Second Sampling Feature Code],$A1784),SamplingFeatures[Feature Code],0),"0000"),
", SpatialOffsetID:  ",IF(INDEX(RelatedFeatures[Offset Number],$A1784)="","",CONCATENATE("*SpatialOffsetID",TEXT(INDEX(RelatedFeatures[Offset Number],$A1784),"0000"))),"}")))</f>
        <v>#REF!</v>
      </c>
      <c r="P1784" t="e">
        <f>IF(INDEX(Methods[Method Type],$A1784)="","",
CONCATENATE("  - &amp;MethodID",TEXT($A1784,"0000"),
" {","MethodTypeCV:  ",CHAR(34),INDEX(Methods[Method Type],$A1784),CHAR(34),
", MethodCode:  ",CHAR(34),INDEX(Methods[Method Code],$A1784),CHAR(34),
", MethodName:  ",CHAR(34),INDEX(Methods[Method Name],$A1784),CHAR(34),
", MethodDescription:  ",CHAR(34),INDEX(Methods[Method Description],$A1784),CHAR(34),
", MethodLink:  ",CHAR(34),INDEX(Methods[Method Link],$A1784),CHAR(34),
", OrganizationID: *OrganizationID",TEXT(MATCH(INDEX(Methods[Organization Name],$A1784),Organizations[Organization Name],0),"0000"),"}"))</f>
        <v>#REF!</v>
      </c>
      <c r="Q1784" t="e">
        <f>IF(INDEX(Variables[Variable Type],$A1784)="","",
CONCATENATE("  - &amp;VariableID",TEXT($A1784,"0000"),
" {","VariableTypeCV:  ",CHAR(34),INDEX(Variables[Variable Type],$A1784),CHAR(34),
", VariableCode:  ",CHAR(34),INDEX(Variables[Variable Code],$A1784),CHAR(34),
", VariableNameCV:  ",CHAR(34),INDEX(Variables[Variable Name],$A1784),CHAR(34),
", VariableDefinition:  ",CHAR(34),INDEX(Variables[Variable Definition],$A1784),CHAR(34),
", SpecciationCV:  ",CHAR(34),INDEX(Variables[Speciation],$A1784),CHAR(34),
", NoDataValue:  ",CHAR(34),INDEX(Variables[No Data Value],$A1784),CHAR(34),"}"))</f>
        <v>#REF!</v>
      </c>
    </row>
    <row r="1785" spans="1:17" x14ac:dyDescent="0.25">
      <c r="A1785">
        <v>1782</v>
      </c>
      <c r="D1785" t="e">
        <f>IF(INDEX(People[First Name],$A1785)="","",
CONCATENATE("  - &amp;PersonID",TEXT($A1785,"0000"),
" {","PersonFirstName:  ",CHAR(34),INDEX(People[First Name],$A1785),CHAR(34),
", PersonMiddleName:  ",CHAR(34),INDEX(People[Middle Name],$A1785),CHAR(34),
", PersonLastName:  ",CHAR(34),INDEX(People[Last Name],$A1785),CHAR(34),"}"))</f>
        <v>#REF!</v>
      </c>
      <c r="E1785" t="e">
        <f>IF(INDEX(Organizations[Organization Type '[CV']],$A1785)="","",
CONCATENATE("  - &amp;OrganizationID",TEXT($A1785,"0000"),
" {","OrganizationTypeCV:  ",CHAR(34),INDEX(Organizations[Organization Type '[CV']],$A1785),CHAR(34),
", OrganizationCode:  ",CHAR(34),INDEX(Organizations[Organization Code],$A1785),CHAR(34),
", OrganizationName:  ",CHAR(34),INDEX(Organizations[Organization Name],$A1785),CHAR(34),
", OrganizationDescription:  ",CHAR(34),INDEX(Organizations[Organization Description],$A1785),CHAR(34),
", OrganizationLink:  ",CHAR(34),INDEX(Organizations[Organization Link],$A1785),CHAR(34),"}"))</f>
        <v>#REF!</v>
      </c>
      <c r="F1785" t="e">
        <f>IF(INDEX(People[First Name],$A1785)="","",
CONCATENATE("  - &amp;AffiliationID",TEXT($A1785,"0000"),
" {PersonID: *PersonID",TEXT($A1785,"0000"),
", OrganizationID: *OrganizationID",TEXT(MATCH(INDEX(People[Organization Name],$A1785),Organizations[Organization Name],0),"0000"),
", IsPrimaryOrganizationContact: , AffiliationStartDate: , AffiliationEndDate: , PrimaryPhone: ",
", PrimaryEmail: ",CHAR(34),INDEX(People[Primary Email],$A1785),CHAR(34),
", PrimaryAddress: ",CHAR(34),INDEX(People[Primary Address],$A1785),CHAR(34),
", PersonLink: }"))</f>
        <v>#REF!</v>
      </c>
      <c r="H1785" t="e">
        <f>IF(COUNTA(CitationInformation)=0,"",IF(INDEX(AuthorList[Author Name],$A1785)="","",
CONCATENATE("  - &amp;AuthorListID",TEXT($A1785,"0000"),
"  {CitationID: *CitationID0001",
", PersonID: *PersonID",TEXT(MATCH(INDEX(AuthorList[Author Name],$A1785),People[Full Name],0),"0000"),
", AuthorOrder: ",INDEX(AuthorList[Author Number],$A1785),"}")))</f>
        <v>#REF!</v>
      </c>
      <c r="K1785" t="e">
        <f>IF(INDEX(SamplingFeatures[Feature Code],$A1785)="","",
CONCATENATE("  - &amp;SamplingFeatureID",TEXT($A1785,"0000"),
" {","SamplingFeatureUUID:  ",CHAR(34),INDEX(SamplingFeatures[Sampling Feature UUID],$A1785),CHAR(34),
", SamplingFeatureTypeCV:  ",CHAR(34),INDEX(SamplingFeatures[Sampling Feature Type],$A1785),CHAR(34),
", SamplingFeatureCode:  ",CHAR(34),INDEX(SamplingFeatures[Feature Code],$A1785),CHAR(34),
", SamplingFeatureName:  ",CHAR(34),INDEX(SamplingFeatures[Feature Name],$A1785),CHAR(34),
", SamplingFeatureDescription:  ",CHAR(34),INDEX(SamplingFeatures[Feature Description],$A1785),CHAR(34),
", SamplingFeatureGeotypeCV:  ",CHAR(34),INDEX(SamplingFeatures[Feature Geo Type],$A1785),CHAR(34),
", FeatureGeometry:  ",CHAR(34),INDEX(SamplingFeatures[Feature Geometry],$A1785),CHAR(34),
", Elevation_m:  ",CHAR(34),INDEX(SamplingFeatures[Elevation_m],$A1785),CHAR(34),
", ElevationDatumCV:  ",CHAR(34),ElevationDatum,CHAR(34),"}"))</f>
        <v>#REF!</v>
      </c>
      <c r="L1785" t="e">
        <f>IF(INDEX(SamplingFeatures[Sampling Feature Type],$A1785)&lt;&gt;"Site","",
CONCATENATE("  - &amp;SiteID",TEXT(SUMPRODUCT(--($L$3:$L1784&lt;&gt;"")),"0000"),
" {","SamplingFeatureID:  *SamplingFeatureID",TEXT($A1785,"0000"),
", SiteTypeCV:  ",CHAR(34),INDEX(Sites[Site Type],$A1785),CHAR(34),
", Latitude:  ",INDEX(Sites[Latitude],$A1785),
", Longitude:  ",INDEX(Sites[Longitude],$A1785),
", SRSName:  ",CHAR(34),LatLonDatum,CHAR(34),"}"))</f>
        <v>#REF!</v>
      </c>
      <c r="M1785" t="e">
        <f>IF(INDEX(SamplingFeatures[Sampling Feature Type],$A1785)&lt;&gt;"Specimen","",
CONCATENATE("  - &amp;SpecimenID",TEXT(SUMPRODUCT(--($M$3:$M1784&lt;&gt;"")),"0000"),
" {","SamplingFeatureID:  *SamplingFeatureID",TEXT($A1785,"0000"),
", SpecimenTypeCV:  ",CHAR(34),INDEX(Specimens[Specimen Type],$A1785),CHAR(34),
", SpecimenMediumCV:  ",INDEX(Specimens[Specimen Medium],$A1785),
", IsFieldSpecimen:  ",CHAR(34),INDEX(Specimens[Is Field Specimen?],$A1785),CHAR(34),"}"))</f>
        <v>#REF!</v>
      </c>
      <c r="N1785" t="e">
        <f>IF(COUNTA(SpatialOffsets[])=0,"", IF(INDEX(SpatialOffsets[Spatial Offset Type],$A1785)="","",
CONCATENATE("  - &amp;SpatialOffsetID",TEXT($A1785,"0000"),
" {","SpatialOffsetTypeCV:  ",CHAR(34),INDEX(SpatialOffsets[Spatial Offset Type],$A1785),CHAR(34),
", Offset1Value:  ",INDEX(SpatialOffsets[Offset 1 Value],$A1785),
", Offset1UnitID:  ",CHAR(34),INDEX(SpatialOffsets[Offset 1 Unit],$A1785),CHAR(34),
", Offset2Value:  ",INDEX(SpatialOffsets[Offset 2 Value],$A1785),
", Offset2UnitID:  ",CHAR(34),INDEX(SpatialOffsets[Offset 2 Unit],$A1785),CHAR(34),
", Offset3Value:  ",INDEX(SpatialOffsets[Offset 3 Value],$A1785),
", Offset3UnitID:  ",CHAR(34),INDEX(SpatialOffsets[Offset 3 Unit],$A1785),CHAR(34),,"}")))</f>
        <v>#REF!</v>
      </c>
      <c r="O1785" t="e">
        <f>IF(COUNTA(RelatedFeatures[])=0,"", IF(INDEX(RelatedFeatures[First Sampling Feature Code],$A1785)="","",
CONCATENATE("  - &amp;RelationID",TEXT($A1785,"0000"),
" {","SamplingFeatureID:  *SamplingFeatureID",TEXT(MATCH(INDEX(RelatedFeatures[First Sampling Feature Code],$A1785),SamplingFeatures[Feature Code],0),"0000"),
", RelationshipTypeCV:  ",CHAR(34),INDEX(RelatedFeatures[Relationship Type],$A1785),CHAR(34),
", RelatedFeatureID: *SamplingFeatureID",TEXT(MATCH(INDEX(RelatedFeatures[Second Sampling Feature Code],$A1785),SamplingFeatures[Feature Code],0),"0000"),
", SpatialOffsetID:  ",IF(INDEX(RelatedFeatures[Offset Number],$A1785)="","",CONCATENATE("*SpatialOffsetID",TEXT(INDEX(RelatedFeatures[Offset Number],$A1785),"0000"))),"}")))</f>
        <v>#REF!</v>
      </c>
      <c r="P1785" t="e">
        <f>IF(INDEX(Methods[Method Type],$A1785)="","",
CONCATENATE("  - &amp;MethodID",TEXT($A1785,"0000"),
" {","MethodTypeCV:  ",CHAR(34),INDEX(Methods[Method Type],$A1785),CHAR(34),
", MethodCode:  ",CHAR(34),INDEX(Methods[Method Code],$A1785),CHAR(34),
", MethodName:  ",CHAR(34),INDEX(Methods[Method Name],$A1785),CHAR(34),
", MethodDescription:  ",CHAR(34),INDEX(Methods[Method Description],$A1785),CHAR(34),
", MethodLink:  ",CHAR(34),INDEX(Methods[Method Link],$A1785),CHAR(34),
", OrganizationID: *OrganizationID",TEXT(MATCH(INDEX(Methods[Organization Name],$A1785),Organizations[Organization Name],0),"0000"),"}"))</f>
        <v>#REF!</v>
      </c>
      <c r="Q1785" t="e">
        <f>IF(INDEX(Variables[Variable Type],$A1785)="","",
CONCATENATE("  - &amp;VariableID",TEXT($A1785,"0000"),
" {","VariableTypeCV:  ",CHAR(34),INDEX(Variables[Variable Type],$A1785),CHAR(34),
", VariableCode:  ",CHAR(34),INDEX(Variables[Variable Code],$A1785),CHAR(34),
", VariableNameCV:  ",CHAR(34),INDEX(Variables[Variable Name],$A1785),CHAR(34),
", VariableDefinition:  ",CHAR(34),INDEX(Variables[Variable Definition],$A1785),CHAR(34),
", SpecciationCV:  ",CHAR(34),INDEX(Variables[Speciation],$A1785),CHAR(34),
", NoDataValue:  ",CHAR(34),INDEX(Variables[No Data Value],$A1785),CHAR(34),"}"))</f>
        <v>#REF!</v>
      </c>
    </row>
    <row r="1786" spans="1:17" x14ac:dyDescent="0.25">
      <c r="A1786">
        <v>1783</v>
      </c>
      <c r="D1786" t="e">
        <f>IF(INDEX(People[First Name],$A1786)="","",
CONCATENATE("  - &amp;PersonID",TEXT($A1786,"0000"),
" {","PersonFirstName:  ",CHAR(34),INDEX(People[First Name],$A1786),CHAR(34),
", PersonMiddleName:  ",CHAR(34),INDEX(People[Middle Name],$A1786),CHAR(34),
", PersonLastName:  ",CHAR(34),INDEX(People[Last Name],$A1786),CHAR(34),"}"))</f>
        <v>#REF!</v>
      </c>
      <c r="E1786" t="e">
        <f>IF(INDEX(Organizations[Organization Type '[CV']],$A1786)="","",
CONCATENATE("  - &amp;OrganizationID",TEXT($A1786,"0000"),
" {","OrganizationTypeCV:  ",CHAR(34),INDEX(Organizations[Organization Type '[CV']],$A1786),CHAR(34),
", OrganizationCode:  ",CHAR(34),INDEX(Organizations[Organization Code],$A1786),CHAR(34),
", OrganizationName:  ",CHAR(34),INDEX(Organizations[Organization Name],$A1786),CHAR(34),
", OrganizationDescription:  ",CHAR(34),INDEX(Organizations[Organization Description],$A1786),CHAR(34),
", OrganizationLink:  ",CHAR(34),INDEX(Organizations[Organization Link],$A1786),CHAR(34),"}"))</f>
        <v>#REF!</v>
      </c>
      <c r="F1786" t="e">
        <f>IF(INDEX(People[First Name],$A1786)="","",
CONCATENATE("  - &amp;AffiliationID",TEXT($A1786,"0000"),
" {PersonID: *PersonID",TEXT($A1786,"0000"),
", OrganizationID: *OrganizationID",TEXT(MATCH(INDEX(People[Organization Name],$A1786),Organizations[Organization Name],0),"0000"),
", IsPrimaryOrganizationContact: , AffiliationStartDate: , AffiliationEndDate: , PrimaryPhone: ",
", PrimaryEmail: ",CHAR(34),INDEX(People[Primary Email],$A1786),CHAR(34),
", PrimaryAddress: ",CHAR(34),INDEX(People[Primary Address],$A1786),CHAR(34),
", PersonLink: }"))</f>
        <v>#REF!</v>
      </c>
      <c r="H1786" t="e">
        <f>IF(COUNTA(CitationInformation)=0,"",IF(INDEX(AuthorList[Author Name],$A1786)="","",
CONCATENATE("  - &amp;AuthorListID",TEXT($A1786,"0000"),
"  {CitationID: *CitationID0001",
", PersonID: *PersonID",TEXT(MATCH(INDEX(AuthorList[Author Name],$A1786),People[Full Name],0),"0000"),
", AuthorOrder: ",INDEX(AuthorList[Author Number],$A1786),"}")))</f>
        <v>#REF!</v>
      </c>
      <c r="K1786" t="e">
        <f>IF(INDEX(SamplingFeatures[Feature Code],$A1786)="","",
CONCATENATE("  - &amp;SamplingFeatureID",TEXT($A1786,"0000"),
" {","SamplingFeatureUUID:  ",CHAR(34),INDEX(SamplingFeatures[Sampling Feature UUID],$A1786),CHAR(34),
", SamplingFeatureTypeCV:  ",CHAR(34),INDEX(SamplingFeatures[Sampling Feature Type],$A1786),CHAR(34),
", SamplingFeatureCode:  ",CHAR(34),INDEX(SamplingFeatures[Feature Code],$A1786),CHAR(34),
", SamplingFeatureName:  ",CHAR(34),INDEX(SamplingFeatures[Feature Name],$A1786),CHAR(34),
", SamplingFeatureDescription:  ",CHAR(34),INDEX(SamplingFeatures[Feature Description],$A1786),CHAR(34),
", SamplingFeatureGeotypeCV:  ",CHAR(34),INDEX(SamplingFeatures[Feature Geo Type],$A1786),CHAR(34),
", FeatureGeometry:  ",CHAR(34),INDEX(SamplingFeatures[Feature Geometry],$A1786),CHAR(34),
", Elevation_m:  ",CHAR(34),INDEX(SamplingFeatures[Elevation_m],$A1786),CHAR(34),
", ElevationDatumCV:  ",CHAR(34),ElevationDatum,CHAR(34),"}"))</f>
        <v>#REF!</v>
      </c>
      <c r="L1786" t="e">
        <f>IF(INDEX(SamplingFeatures[Sampling Feature Type],$A1786)&lt;&gt;"Site","",
CONCATENATE("  - &amp;SiteID",TEXT(SUMPRODUCT(--($L$3:$L1785&lt;&gt;"")),"0000"),
" {","SamplingFeatureID:  *SamplingFeatureID",TEXT($A1786,"0000"),
", SiteTypeCV:  ",CHAR(34),INDEX(Sites[Site Type],$A1786),CHAR(34),
", Latitude:  ",INDEX(Sites[Latitude],$A1786),
", Longitude:  ",INDEX(Sites[Longitude],$A1786),
", SRSName:  ",CHAR(34),LatLonDatum,CHAR(34),"}"))</f>
        <v>#REF!</v>
      </c>
      <c r="M1786" t="e">
        <f>IF(INDEX(SamplingFeatures[Sampling Feature Type],$A1786)&lt;&gt;"Specimen","",
CONCATENATE("  - &amp;SpecimenID",TEXT(SUMPRODUCT(--($M$3:$M1785&lt;&gt;"")),"0000"),
" {","SamplingFeatureID:  *SamplingFeatureID",TEXT($A1786,"0000"),
", SpecimenTypeCV:  ",CHAR(34),INDEX(Specimens[Specimen Type],$A1786),CHAR(34),
", SpecimenMediumCV:  ",INDEX(Specimens[Specimen Medium],$A1786),
", IsFieldSpecimen:  ",CHAR(34),INDEX(Specimens[Is Field Specimen?],$A1786),CHAR(34),"}"))</f>
        <v>#REF!</v>
      </c>
      <c r="N1786" t="e">
        <f>IF(COUNTA(SpatialOffsets[])=0,"", IF(INDEX(SpatialOffsets[Spatial Offset Type],$A1786)="","",
CONCATENATE("  - &amp;SpatialOffsetID",TEXT($A1786,"0000"),
" {","SpatialOffsetTypeCV:  ",CHAR(34),INDEX(SpatialOffsets[Spatial Offset Type],$A1786),CHAR(34),
", Offset1Value:  ",INDEX(SpatialOffsets[Offset 1 Value],$A1786),
", Offset1UnitID:  ",CHAR(34),INDEX(SpatialOffsets[Offset 1 Unit],$A1786),CHAR(34),
", Offset2Value:  ",INDEX(SpatialOffsets[Offset 2 Value],$A1786),
", Offset2UnitID:  ",CHAR(34),INDEX(SpatialOffsets[Offset 2 Unit],$A1786),CHAR(34),
", Offset3Value:  ",INDEX(SpatialOffsets[Offset 3 Value],$A1786),
", Offset3UnitID:  ",CHAR(34),INDEX(SpatialOffsets[Offset 3 Unit],$A1786),CHAR(34),,"}")))</f>
        <v>#REF!</v>
      </c>
      <c r="O1786" t="e">
        <f>IF(COUNTA(RelatedFeatures[])=0,"", IF(INDEX(RelatedFeatures[First Sampling Feature Code],$A1786)="","",
CONCATENATE("  - &amp;RelationID",TEXT($A1786,"0000"),
" {","SamplingFeatureID:  *SamplingFeatureID",TEXT(MATCH(INDEX(RelatedFeatures[First Sampling Feature Code],$A1786),SamplingFeatures[Feature Code],0),"0000"),
", RelationshipTypeCV:  ",CHAR(34),INDEX(RelatedFeatures[Relationship Type],$A1786),CHAR(34),
", RelatedFeatureID: *SamplingFeatureID",TEXT(MATCH(INDEX(RelatedFeatures[Second Sampling Feature Code],$A1786),SamplingFeatures[Feature Code],0),"0000"),
", SpatialOffsetID:  ",IF(INDEX(RelatedFeatures[Offset Number],$A1786)="","",CONCATENATE("*SpatialOffsetID",TEXT(INDEX(RelatedFeatures[Offset Number],$A1786),"0000"))),"}")))</f>
        <v>#REF!</v>
      </c>
      <c r="P1786" t="e">
        <f>IF(INDEX(Methods[Method Type],$A1786)="","",
CONCATENATE("  - &amp;MethodID",TEXT($A1786,"0000"),
" {","MethodTypeCV:  ",CHAR(34),INDEX(Methods[Method Type],$A1786),CHAR(34),
", MethodCode:  ",CHAR(34),INDEX(Methods[Method Code],$A1786),CHAR(34),
", MethodName:  ",CHAR(34),INDEX(Methods[Method Name],$A1786),CHAR(34),
", MethodDescription:  ",CHAR(34),INDEX(Methods[Method Description],$A1786),CHAR(34),
", MethodLink:  ",CHAR(34),INDEX(Methods[Method Link],$A1786),CHAR(34),
", OrganizationID: *OrganizationID",TEXT(MATCH(INDEX(Methods[Organization Name],$A1786),Organizations[Organization Name],0),"0000"),"}"))</f>
        <v>#REF!</v>
      </c>
      <c r="Q1786" t="e">
        <f>IF(INDEX(Variables[Variable Type],$A1786)="","",
CONCATENATE("  - &amp;VariableID",TEXT($A1786,"0000"),
" {","VariableTypeCV:  ",CHAR(34),INDEX(Variables[Variable Type],$A1786),CHAR(34),
", VariableCode:  ",CHAR(34),INDEX(Variables[Variable Code],$A1786),CHAR(34),
", VariableNameCV:  ",CHAR(34),INDEX(Variables[Variable Name],$A1786),CHAR(34),
", VariableDefinition:  ",CHAR(34),INDEX(Variables[Variable Definition],$A1786),CHAR(34),
", SpecciationCV:  ",CHAR(34),INDEX(Variables[Speciation],$A1786),CHAR(34),
", NoDataValue:  ",CHAR(34),INDEX(Variables[No Data Value],$A1786),CHAR(34),"}"))</f>
        <v>#REF!</v>
      </c>
    </row>
    <row r="1787" spans="1:17" x14ac:dyDescent="0.25">
      <c r="A1787">
        <v>1784</v>
      </c>
      <c r="D1787" t="e">
        <f>IF(INDEX(People[First Name],$A1787)="","",
CONCATENATE("  - &amp;PersonID",TEXT($A1787,"0000"),
" {","PersonFirstName:  ",CHAR(34),INDEX(People[First Name],$A1787),CHAR(34),
", PersonMiddleName:  ",CHAR(34),INDEX(People[Middle Name],$A1787),CHAR(34),
", PersonLastName:  ",CHAR(34),INDEX(People[Last Name],$A1787),CHAR(34),"}"))</f>
        <v>#REF!</v>
      </c>
      <c r="E1787" t="e">
        <f>IF(INDEX(Organizations[Organization Type '[CV']],$A1787)="","",
CONCATENATE("  - &amp;OrganizationID",TEXT($A1787,"0000"),
" {","OrganizationTypeCV:  ",CHAR(34),INDEX(Organizations[Organization Type '[CV']],$A1787),CHAR(34),
", OrganizationCode:  ",CHAR(34),INDEX(Organizations[Organization Code],$A1787),CHAR(34),
", OrganizationName:  ",CHAR(34),INDEX(Organizations[Organization Name],$A1787),CHAR(34),
", OrganizationDescription:  ",CHAR(34),INDEX(Organizations[Organization Description],$A1787),CHAR(34),
", OrganizationLink:  ",CHAR(34),INDEX(Organizations[Organization Link],$A1787),CHAR(34),"}"))</f>
        <v>#REF!</v>
      </c>
      <c r="F1787" t="e">
        <f>IF(INDEX(People[First Name],$A1787)="","",
CONCATENATE("  - &amp;AffiliationID",TEXT($A1787,"0000"),
" {PersonID: *PersonID",TEXT($A1787,"0000"),
", OrganizationID: *OrganizationID",TEXT(MATCH(INDEX(People[Organization Name],$A1787),Organizations[Organization Name],0),"0000"),
", IsPrimaryOrganizationContact: , AffiliationStartDate: , AffiliationEndDate: , PrimaryPhone: ",
", PrimaryEmail: ",CHAR(34),INDEX(People[Primary Email],$A1787),CHAR(34),
", PrimaryAddress: ",CHAR(34),INDEX(People[Primary Address],$A1787),CHAR(34),
", PersonLink: }"))</f>
        <v>#REF!</v>
      </c>
      <c r="H1787" t="e">
        <f>IF(COUNTA(CitationInformation)=0,"",IF(INDEX(AuthorList[Author Name],$A1787)="","",
CONCATENATE("  - &amp;AuthorListID",TEXT($A1787,"0000"),
"  {CitationID: *CitationID0001",
", PersonID: *PersonID",TEXT(MATCH(INDEX(AuthorList[Author Name],$A1787),People[Full Name],0),"0000"),
", AuthorOrder: ",INDEX(AuthorList[Author Number],$A1787),"}")))</f>
        <v>#REF!</v>
      </c>
      <c r="K1787" t="e">
        <f>IF(INDEX(SamplingFeatures[Feature Code],$A1787)="","",
CONCATENATE("  - &amp;SamplingFeatureID",TEXT($A1787,"0000"),
" {","SamplingFeatureUUID:  ",CHAR(34),INDEX(SamplingFeatures[Sampling Feature UUID],$A1787),CHAR(34),
", SamplingFeatureTypeCV:  ",CHAR(34),INDEX(SamplingFeatures[Sampling Feature Type],$A1787),CHAR(34),
", SamplingFeatureCode:  ",CHAR(34),INDEX(SamplingFeatures[Feature Code],$A1787),CHAR(34),
", SamplingFeatureName:  ",CHAR(34),INDEX(SamplingFeatures[Feature Name],$A1787),CHAR(34),
", SamplingFeatureDescription:  ",CHAR(34),INDEX(SamplingFeatures[Feature Description],$A1787),CHAR(34),
", SamplingFeatureGeotypeCV:  ",CHAR(34),INDEX(SamplingFeatures[Feature Geo Type],$A1787),CHAR(34),
", FeatureGeometry:  ",CHAR(34),INDEX(SamplingFeatures[Feature Geometry],$A1787),CHAR(34),
", Elevation_m:  ",CHAR(34),INDEX(SamplingFeatures[Elevation_m],$A1787),CHAR(34),
", ElevationDatumCV:  ",CHAR(34),ElevationDatum,CHAR(34),"}"))</f>
        <v>#REF!</v>
      </c>
      <c r="L1787" t="e">
        <f>IF(INDEX(SamplingFeatures[Sampling Feature Type],$A1787)&lt;&gt;"Site","",
CONCATENATE("  - &amp;SiteID",TEXT(SUMPRODUCT(--($L$3:$L1786&lt;&gt;"")),"0000"),
" {","SamplingFeatureID:  *SamplingFeatureID",TEXT($A1787,"0000"),
", SiteTypeCV:  ",CHAR(34),INDEX(Sites[Site Type],$A1787),CHAR(34),
", Latitude:  ",INDEX(Sites[Latitude],$A1787),
", Longitude:  ",INDEX(Sites[Longitude],$A1787),
", SRSName:  ",CHAR(34),LatLonDatum,CHAR(34),"}"))</f>
        <v>#REF!</v>
      </c>
      <c r="M1787" t="e">
        <f>IF(INDEX(SamplingFeatures[Sampling Feature Type],$A1787)&lt;&gt;"Specimen","",
CONCATENATE("  - &amp;SpecimenID",TEXT(SUMPRODUCT(--($M$3:$M1786&lt;&gt;"")),"0000"),
" {","SamplingFeatureID:  *SamplingFeatureID",TEXT($A1787,"0000"),
", SpecimenTypeCV:  ",CHAR(34),INDEX(Specimens[Specimen Type],$A1787),CHAR(34),
", SpecimenMediumCV:  ",INDEX(Specimens[Specimen Medium],$A1787),
", IsFieldSpecimen:  ",CHAR(34),INDEX(Specimens[Is Field Specimen?],$A1787),CHAR(34),"}"))</f>
        <v>#REF!</v>
      </c>
      <c r="N1787" t="e">
        <f>IF(COUNTA(SpatialOffsets[])=0,"", IF(INDEX(SpatialOffsets[Spatial Offset Type],$A1787)="","",
CONCATENATE("  - &amp;SpatialOffsetID",TEXT($A1787,"0000"),
" {","SpatialOffsetTypeCV:  ",CHAR(34),INDEX(SpatialOffsets[Spatial Offset Type],$A1787),CHAR(34),
", Offset1Value:  ",INDEX(SpatialOffsets[Offset 1 Value],$A1787),
", Offset1UnitID:  ",CHAR(34),INDEX(SpatialOffsets[Offset 1 Unit],$A1787),CHAR(34),
", Offset2Value:  ",INDEX(SpatialOffsets[Offset 2 Value],$A1787),
", Offset2UnitID:  ",CHAR(34),INDEX(SpatialOffsets[Offset 2 Unit],$A1787),CHAR(34),
", Offset3Value:  ",INDEX(SpatialOffsets[Offset 3 Value],$A1787),
", Offset3UnitID:  ",CHAR(34),INDEX(SpatialOffsets[Offset 3 Unit],$A1787),CHAR(34),,"}")))</f>
        <v>#REF!</v>
      </c>
      <c r="O1787" t="e">
        <f>IF(COUNTA(RelatedFeatures[])=0,"", IF(INDEX(RelatedFeatures[First Sampling Feature Code],$A1787)="","",
CONCATENATE("  - &amp;RelationID",TEXT($A1787,"0000"),
" {","SamplingFeatureID:  *SamplingFeatureID",TEXT(MATCH(INDEX(RelatedFeatures[First Sampling Feature Code],$A1787),SamplingFeatures[Feature Code],0),"0000"),
", RelationshipTypeCV:  ",CHAR(34),INDEX(RelatedFeatures[Relationship Type],$A1787),CHAR(34),
", RelatedFeatureID: *SamplingFeatureID",TEXT(MATCH(INDEX(RelatedFeatures[Second Sampling Feature Code],$A1787),SamplingFeatures[Feature Code],0),"0000"),
", SpatialOffsetID:  ",IF(INDEX(RelatedFeatures[Offset Number],$A1787)="","",CONCATENATE("*SpatialOffsetID",TEXT(INDEX(RelatedFeatures[Offset Number],$A1787),"0000"))),"}")))</f>
        <v>#REF!</v>
      </c>
      <c r="P1787" t="e">
        <f>IF(INDEX(Methods[Method Type],$A1787)="","",
CONCATENATE("  - &amp;MethodID",TEXT($A1787,"0000"),
" {","MethodTypeCV:  ",CHAR(34),INDEX(Methods[Method Type],$A1787),CHAR(34),
", MethodCode:  ",CHAR(34),INDEX(Methods[Method Code],$A1787),CHAR(34),
", MethodName:  ",CHAR(34),INDEX(Methods[Method Name],$A1787),CHAR(34),
", MethodDescription:  ",CHAR(34),INDEX(Methods[Method Description],$A1787),CHAR(34),
", MethodLink:  ",CHAR(34),INDEX(Methods[Method Link],$A1787),CHAR(34),
", OrganizationID: *OrganizationID",TEXT(MATCH(INDEX(Methods[Organization Name],$A1787),Organizations[Organization Name],0),"0000"),"}"))</f>
        <v>#REF!</v>
      </c>
      <c r="Q1787" t="e">
        <f>IF(INDEX(Variables[Variable Type],$A1787)="","",
CONCATENATE("  - &amp;VariableID",TEXT($A1787,"0000"),
" {","VariableTypeCV:  ",CHAR(34),INDEX(Variables[Variable Type],$A1787),CHAR(34),
", VariableCode:  ",CHAR(34),INDEX(Variables[Variable Code],$A1787),CHAR(34),
", VariableNameCV:  ",CHAR(34),INDEX(Variables[Variable Name],$A1787),CHAR(34),
", VariableDefinition:  ",CHAR(34),INDEX(Variables[Variable Definition],$A1787),CHAR(34),
", SpecciationCV:  ",CHAR(34),INDEX(Variables[Speciation],$A1787),CHAR(34),
", NoDataValue:  ",CHAR(34),INDEX(Variables[No Data Value],$A1787),CHAR(34),"}"))</f>
        <v>#REF!</v>
      </c>
    </row>
    <row r="1788" spans="1:17" x14ac:dyDescent="0.25">
      <c r="A1788">
        <v>1785</v>
      </c>
      <c r="D1788" t="e">
        <f>IF(INDEX(People[First Name],$A1788)="","",
CONCATENATE("  - &amp;PersonID",TEXT($A1788,"0000"),
" {","PersonFirstName:  ",CHAR(34),INDEX(People[First Name],$A1788),CHAR(34),
", PersonMiddleName:  ",CHAR(34),INDEX(People[Middle Name],$A1788),CHAR(34),
", PersonLastName:  ",CHAR(34),INDEX(People[Last Name],$A1788),CHAR(34),"}"))</f>
        <v>#REF!</v>
      </c>
      <c r="E1788" t="e">
        <f>IF(INDEX(Organizations[Organization Type '[CV']],$A1788)="","",
CONCATENATE("  - &amp;OrganizationID",TEXT($A1788,"0000"),
" {","OrganizationTypeCV:  ",CHAR(34),INDEX(Organizations[Organization Type '[CV']],$A1788),CHAR(34),
", OrganizationCode:  ",CHAR(34),INDEX(Organizations[Organization Code],$A1788),CHAR(34),
", OrganizationName:  ",CHAR(34),INDEX(Organizations[Organization Name],$A1788),CHAR(34),
", OrganizationDescription:  ",CHAR(34),INDEX(Organizations[Organization Description],$A1788),CHAR(34),
", OrganizationLink:  ",CHAR(34),INDEX(Organizations[Organization Link],$A1788),CHAR(34),"}"))</f>
        <v>#REF!</v>
      </c>
      <c r="F1788" t="e">
        <f>IF(INDEX(People[First Name],$A1788)="","",
CONCATENATE("  - &amp;AffiliationID",TEXT($A1788,"0000"),
" {PersonID: *PersonID",TEXT($A1788,"0000"),
", OrganizationID: *OrganizationID",TEXT(MATCH(INDEX(People[Organization Name],$A1788),Organizations[Organization Name],0),"0000"),
", IsPrimaryOrganizationContact: , AffiliationStartDate: , AffiliationEndDate: , PrimaryPhone: ",
", PrimaryEmail: ",CHAR(34),INDEX(People[Primary Email],$A1788),CHAR(34),
", PrimaryAddress: ",CHAR(34),INDEX(People[Primary Address],$A1788),CHAR(34),
", PersonLink: }"))</f>
        <v>#REF!</v>
      </c>
      <c r="H1788" t="e">
        <f>IF(COUNTA(CitationInformation)=0,"",IF(INDEX(AuthorList[Author Name],$A1788)="","",
CONCATENATE("  - &amp;AuthorListID",TEXT($A1788,"0000"),
"  {CitationID: *CitationID0001",
", PersonID: *PersonID",TEXT(MATCH(INDEX(AuthorList[Author Name],$A1788),People[Full Name],0),"0000"),
", AuthorOrder: ",INDEX(AuthorList[Author Number],$A1788),"}")))</f>
        <v>#REF!</v>
      </c>
      <c r="K1788" t="e">
        <f>IF(INDEX(SamplingFeatures[Feature Code],$A1788)="","",
CONCATENATE("  - &amp;SamplingFeatureID",TEXT($A1788,"0000"),
" {","SamplingFeatureUUID:  ",CHAR(34),INDEX(SamplingFeatures[Sampling Feature UUID],$A1788),CHAR(34),
", SamplingFeatureTypeCV:  ",CHAR(34),INDEX(SamplingFeatures[Sampling Feature Type],$A1788),CHAR(34),
", SamplingFeatureCode:  ",CHAR(34),INDEX(SamplingFeatures[Feature Code],$A1788),CHAR(34),
", SamplingFeatureName:  ",CHAR(34),INDEX(SamplingFeatures[Feature Name],$A1788),CHAR(34),
", SamplingFeatureDescription:  ",CHAR(34),INDEX(SamplingFeatures[Feature Description],$A1788),CHAR(34),
", SamplingFeatureGeotypeCV:  ",CHAR(34),INDEX(SamplingFeatures[Feature Geo Type],$A1788),CHAR(34),
", FeatureGeometry:  ",CHAR(34),INDEX(SamplingFeatures[Feature Geometry],$A1788),CHAR(34),
", Elevation_m:  ",CHAR(34),INDEX(SamplingFeatures[Elevation_m],$A1788),CHAR(34),
", ElevationDatumCV:  ",CHAR(34),ElevationDatum,CHAR(34),"}"))</f>
        <v>#REF!</v>
      </c>
      <c r="L1788" t="e">
        <f>IF(INDEX(SamplingFeatures[Sampling Feature Type],$A1788)&lt;&gt;"Site","",
CONCATENATE("  - &amp;SiteID",TEXT(SUMPRODUCT(--($L$3:$L1787&lt;&gt;"")),"0000"),
" {","SamplingFeatureID:  *SamplingFeatureID",TEXT($A1788,"0000"),
", SiteTypeCV:  ",CHAR(34),INDEX(Sites[Site Type],$A1788),CHAR(34),
", Latitude:  ",INDEX(Sites[Latitude],$A1788),
", Longitude:  ",INDEX(Sites[Longitude],$A1788),
", SRSName:  ",CHAR(34),LatLonDatum,CHAR(34),"}"))</f>
        <v>#REF!</v>
      </c>
      <c r="M1788" t="e">
        <f>IF(INDEX(SamplingFeatures[Sampling Feature Type],$A1788)&lt;&gt;"Specimen","",
CONCATENATE("  - &amp;SpecimenID",TEXT(SUMPRODUCT(--($M$3:$M1787&lt;&gt;"")),"0000"),
" {","SamplingFeatureID:  *SamplingFeatureID",TEXT($A1788,"0000"),
", SpecimenTypeCV:  ",CHAR(34),INDEX(Specimens[Specimen Type],$A1788),CHAR(34),
", SpecimenMediumCV:  ",INDEX(Specimens[Specimen Medium],$A1788),
", IsFieldSpecimen:  ",CHAR(34),INDEX(Specimens[Is Field Specimen?],$A1788),CHAR(34),"}"))</f>
        <v>#REF!</v>
      </c>
      <c r="N1788" t="e">
        <f>IF(COUNTA(SpatialOffsets[])=0,"", IF(INDEX(SpatialOffsets[Spatial Offset Type],$A1788)="","",
CONCATENATE("  - &amp;SpatialOffsetID",TEXT($A1788,"0000"),
" {","SpatialOffsetTypeCV:  ",CHAR(34),INDEX(SpatialOffsets[Spatial Offset Type],$A1788),CHAR(34),
", Offset1Value:  ",INDEX(SpatialOffsets[Offset 1 Value],$A1788),
", Offset1UnitID:  ",CHAR(34),INDEX(SpatialOffsets[Offset 1 Unit],$A1788),CHAR(34),
", Offset2Value:  ",INDEX(SpatialOffsets[Offset 2 Value],$A1788),
", Offset2UnitID:  ",CHAR(34),INDEX(SpatialOffsets[Offset 2 Unit],$A1788),CHAR(34),
", Offset3Value:  ",INDEX(SpatialOffsets[Offset 3 Value],$A1788),
", Offset3UnitID:  ",CHAR(34),INDEX(SpatialOffsets[Offset 3 Unit],$A1788),CHAR(34),,"}")))</f>
        <v>#REF!</v>
      </c>
      <c r="O1788" t="e">
        <f>IF(COUNTA(RelatedFeatures[])=0,"", IF(INDEX(RelatedFeatures[First Sampling Feature Code],$A1788)="","",
CONCATENATE("  - &amp;RelationID",TEXT($A1788,"0000"),
" {","SamplingFeatureID:  *SamplingFeatureID",TEXT(MATCH(INDEX(RelatedFeatures[First Sampling Feature Code],$A1788),SamplingFeatures[Feature Code],0),"0000"),
", RelationshipTypeCV:  ",CHAR(34),INDEX(RelatedFeatures[Relationship Type],$A1788),CHAR(34),
", RelatedFeatureID: *SamplingFeatureID",TEXT(MATCH(INDEX(RelatedFeatures[Second Sampling Feature Code],$A1788),SamplingFeatures[Feature Code],0),"0000"),
", SpatialOffsetID:  ",IF(INDEX(RelatedFeatures[Offset Number],$A1788)="","",CONCATENATE("*SpatialOffsetID",TEXT(INDEX(RelatedFeatures[Offset Number],$A1788),"0000"))),"}")))</f>
        <v>#REF!</v>
      </c>
      <c r="P1788" t="e">
        <f>IF(INDEX(Methods[Method Type],$A1788)="","",
CONCATENATE("  - &amp;MethodID",TEXT($A1788,"0000"),
" {","MethodTypeCV:  ",CHAR(34),INDEX(Methods[Method Type],$A1788),CHAR(34),
", MethodCode:  ",CHAR(34),INDEX(Methods[Method Code],$A1788),CHAR(34),
", MethodName:  ",CHAR(34),INDEX(Methods[Method Name],$A1788),CHAR(34),
", MethodDescription:  ",CHAR(34),INDEX(Methods[Method Description],$A1788),CHAR(34),
", MethodLink:  ",CHAR(34),INDEX(Methods[Method Link],$A1788),CHAR(34),
", OrganizationID: *OrganizationID",TEXT(MATCH(INDEX(Methods[Organization Name],$A1788),Organizations[Organization Name],0),"0000"),"}"))</f>
        <v>#REF!</v>
      </c>
      <c r="Q1788" t="e">
        <f>IF(INDEX(Variables[Variable Type],$A1788)="","",
CONCATENATE("  - &amp;VariableID",TEXT($A1788,"0000"),
" {","VariableTypeCV:  ",CHAR(34),INDEX(Variables[Variable Type],$A1788),CHAR(34),
", VariableCode:  ",CHAR(34),INDEX(Variables[Variable Code],$A1788),CHAR(34),
", VariableNameCV:  ",CHAR(34),INDEX(Variables[Variable Name],$A1788),CHAR(34),
", VariableDefinition:  ",CHAR(34),INDEX(Variables[Variable Definition],$A1788),CHAR(34),
", SpecciationCV:  ",CHAR(34),INDEX(Variables[Speciation],$A1788),CHAR(34),
", NoDataValue:  ",CHAR(34),INDEX(Variables[No Data Value],$A1788),CHAR(34),"}"))</f>
        <v>#REF!</v>
      </c>
    </row>
    <row r="1789" spans="1:17" x14ac:dyDescent="0.25">
      <c r="A1789">
        <v>1786</v>
      </c>
      <c r="D1789" t="e">
        <f>IF(INDEX(People[First Name],$A1789)="","",
CONCATENATE("  - &amp;PersonID",TEXT($A1789,"0000"),
" {","PersonFirstName:  ",CHAR(34),INDEX(People[First Name],$A1789),CHAR(34),
", PersonMiddleName:  ",CHAR(34),INDEX(People[Middle Name],$A1789),CHAR(34),
", PersonLastName:  ",CHAR(34),INDEX(People[Last Name],$A1789),CHAR(34),"}"))</f>
        <v>#REF!</v>
      </c>
      <c r="E1789" t="e">
        <f>IF(INDEX(Organizations[Organization Type '[CV']],$A1789)="","",
CONCATENATE("  - &amp;OrganizationID",TEXT($A1789,"0000"),
" {","OrganizationTypeCV:  ",CHAR(34),INDEX(Organizations[Organization Type '[CV']],$A1789),CHAR(34),
", OrganizationCode:  ",CHAR(34),INDEX(Organizations[Organization Code],$A1789),CHAR(34),
", OrganizationName:  ",CHAR(34),INDEX(Organizations[Organization Name],$A1789),CHAR(34),
", OrganizationDescription:  ",CHAR(34),INDEX(Organizations[Organization Description],$A1789),CHAR(34),
", OrganizationLink:  ",CHAR(34),INDEX(Organizations[Organization Link],$A1789),CHAR(34),"}"))</f>
        <v>#REF!</v>
      </c>
      <c r="F1789" t="e">
        <f>IF(INDEX(People[First Name],$A1789)="","",
CONCATENATE("  - &amp;AffiliationID",TEXT($A1789,"0000"),
" {PersonID: *PersonID",TEXT($A1789,"0000"),
", OrganizationID: *OrganizationID",TEXT(MATCH(INDEX(People[Organization Name],$A1789),Organizations[Organization Name],0),"0000"),
", IsPrimaryOrganizationContact: , AffiliationStartDate: , AffiliationEndDate: , PrimaryPhone: ",
", PrimaryEmail: ",CHAR(34),INDEX(People[Primary Email],$A1789),CHAR(34),
", PrimaryAddress: ",CHAR(34),INDEX(People[Primary Address],$A1789),CHAR(34),
", PersonLink: }"))</f>
        <v>#REF!</v>
      </c>
      <c r="H1789" t="e">
        <f>IF(COUNTA(CitationInformation)=0,"",IF(INDEX(AuthorList[Author Name],$A1789)="","",
CONCATENATE("  - &amp;AuthorListID",TEXT($A1789,"0000"),
"  {CitationID: *CitationID0001",
", PersonID: *PersonID",TEXT(MATCH(INDEX(AuthorList[Author Name],$A1789),People[Full Name],0),"0000"),
", AuthorOrder: ",INDEX(AuthorList[Author Number],$A1789),"}")))</f>
        <v>#REF!</v>
      </c>
      <c r="K1789" t="e">
        <f>IF(INDEX(SamplingFeatures[Feature Code],$A1789)="","",
CONCATENATE("  - &amp;SamplingFeatureID",TEXT($A1789,"0000"),
" {","SamplingFeatureUUID:  ",CHAR(34),INDEX(SamplingFeatures[Sampling Feature UUID],$A1789),CHAR(34),
", SamplingFeatureTypeCV:  ",CHAR(34),INDEX(SamplingFeatures[Sampling Feature Type],$A1789),CHAR(34),
", SamplingFeatureCode:  ",CHAR(34),INDEX(SamplingFeatures[Feature Code],$A1789),CHAR(34),
", SamplingFeatureName:  ",CHAR(34),INDEX(SamplingFeatures[Feature Name],$A1789),CHAR(34),
", SamplingFeatureDescription:  ",CHAR(34),INDEX(SamplingFeatures[Feature Description],$A1789),CHAR(34),
", SamplingFeatureGeotypeCV:  ",CHAR(34),INDEX(SamplingFeatures[Feature Geo Type],$A1789),CHAR(34),
", FeatureGeometry:  ",CHAR(34),INDEX(SamplingFeatures[Feature Geometry],$A1789),CHAR(34),
", Elevation_m:  ",CHAR(34),INDEX(SamplingFeatures[Elevation_m],$A1789),CHAR(34),
", ElevationDatumCV:  ",CHAR(34),ElevationDatum,CHAR(34),"}"))</f>
        <v>#REF!</v>
      </c>
      <c r="L1789" t="e">
        <f>IF(INDEX(SamplingFeatures[Sampling Feature Type],$A1789)&lt;&gt;"Site","",
CONCATENATE("  - &amp;SiteID",TEXT(SUMPRODUCT(--($L$3:$L1788&lt;&gt;"")),"0000"),
" {","SamplingFeatureID:  *SamplingFeatureID",TEXT($A1789,"0000"),
", SiteTypeCV:  ",CHAR(34),INDEX(Sites[Site Type],$A1789),CHAR(34),
", Latitude:  ",INDEX(Sites[Latitude],$A1789),
", Longitude:  ",INDEX(Sites[Longitude],$A1789),
", SRSName:  ",CHAR(34),LatLonDatum,CHAR(34),"}"))</f>
        <v>#REF!</v>
      </c>
      <c r="M1789" t="e">
        <f>IF(INDEX(SamplingFeatures[Sampling Feature Type],$A1789)&lt;&gt;"Specimen","",
CONCATENATE("  - &amp;SpecimenID",TEXT(SUMPRODUCT(--($M$3:$M1788&lt;&gt;"")),"0000"),
" {","SamplingFeatureID:  *SamplingFeatureID",TEXT($A1789,"0000"),
", SpecimenTypeCV:  ",CHAR(34),INDEX(Specimens[Specimen Type],$A1789),CHAR(34),
", SpecimenMediumCV:  ",INDEX(Specimens[Specimen Medium],$A1789),
", IsFieldSpecimen:  ",CHAR(34),INDEX(Specimens[Is Field Specimen?],$A1789),CHAR(34),"}"))</f>
        <v>#REF!</v>
      </c>
      <c r="N1789" t="e">
        <f>IF(COUNTA(SpatialOffsets[])=0,"", IF(INDEX(SpatialOffsets[Spatial Offset Type],$A1789)="","",
CONCATENATE("  - &amp;SpatialOffsetID",TEXT($A1789,"0000"),
" {","SpatialOffsetTypeCV:  ",CHAR(34),INDEX(SpatialOffsets[Spatial Offset Type],$A1789),CHAR(34),
", Offset1Value:  ",INDEX(SpatialOffsets[Offset 1 Value],$A1789),
", Offset1UnitID:  ",CHAR(34),INDEX(SpatialOffsets[Offset 1 Unit],$A1789),CHAR(34),
", Offset2Value:  ",INDEX(SpatialOffsets[Offset 2 Value],$A1789),
", Offset2UnitID:  ",CHAR(34),INDEX(SpatialOffsets[Offset 2 Unit],$A1789),CHAR(34),
", Offset3Value:  ",INDEX(SpatialOffsets[Offset 3 Value],$A1789),
", Offset3UnitID:  ",CHAR(34),INDEX(SpatialOffsets[Offset 3 Unit],$A1789),CHAR(34),,"}")))</f>
        <v>#REF!</v>
      </c>
      <c r="O1789" t="e">
        <f>IF(COUNTA(RelatedFeatures[])=0,"", IF(INDEX(RelatedFeatures[First Sampling Feature Code],$A1789)="","",
CONCATENATE("  - &amp;RelationID",TEXT($A1789,"0000"),
" {","SamplingFeatureID:  *SamplingFeatureID",TEXT(MATCH(INDEX(RelatedFeatures[First Sampling Feature Code],$A1789),SamplingFeatures[Feature Code],0),"0000"),
", RelationshipTypeCV:  ",CHAR(34),INDEX(RelatedFeatures[Relationship Type],$A1789),CHAR(34),
", RelatedFeatureID: *SamplingFeatureID",TEXT(MATCH(INDEX(RelatedFeatures[Second Sampling Feature Code],$A1789),SamplingFeatures[Feature Code],0),"0000"),
", SpatialOffsetID:  ",IF(INDEX(RelatedFeatures[Offset Number],$A1789)="","",CONCATENATE("*SpatialOffsetID",TEXT(INDEX(RelatedFeatures[Offset Number],$A1789),"0000"))),"}")))</f>
        <v>#REF!</v>
      </c>
      <c r="P1789" t="e">
        <f>IF(INDEX(Methods[Method Type],$A1789)="","",
CONCATENATE("  - &amp;MethodID",TEXT($A1789,"0000"),
" {","MethodTypeCV:  ",CHAR(34),INDEX(Methods[Method Type],$A1789),CHAR(34),
", MethodCode:  ",CHAR(34),INDEX(Methods[Method Code],$A1789),CHAR(34),
", MethodName:  ",CHAR(34),INDEX(Methods[Method Name],$A1789),CHAR(34),
", MethodDescription:  ",CHAR(34),INDEX(Methods[Method Description],$A1789),CHAR(34),
", MethodLink:  ",CHAR(34),INDEX(Methods[Method Link],$A1789),CHAR(34),
", OrganizationID: *OrganizationID",TEXT(MATCH(INDEX(Methods[Organization Name],$A1789),Organizations[Organization Name],0),"0000"),"}"))</f>
        <v>#REF!</v>
      </c>
      <c r="Q1789" t="e">
        <f>IF(INDEX(Variables[Variable Type],$A1789)="","",
CONCATENATE("  - &amp;VariableID",TEXT($A1789,"0000"),
" {","VariableTypeCV:  ",CHAR(34),INDEX(Variables[Variable Type],$A1789),CHAR(34),
", VariableCode:  ",CHAR(34),INDEX(Variables[Variable Code],$A1789),CHAR(34),
", VariableNameCV:  ",CHAR(34),INDEX(Variables[Variable Name],$A1789),CHAR(34),
", VariableDefinition:  ",CHAR(34),INDEX(Variables[Variable Definition],$A1789),CHAR(34),
", SpecciationCV:  ",CHAR(34),INDEX(Variables[Speciation],$A1789),CHAR(34),
", NoDataValue:  ",CHAR(34),INDEX(Variables[No Data Value],$A1789),CHAR(34),"}"))</f>
        <v>#REF!</v>
      </c>
    </row>
    <row r="1790" spans="1:17" x14ac:dyDescent="0.25">
      <c r="A1790">
        <v>1787</v>
      </c>
      <c r="D1790" t="e">
        <f>IF(INDEX(People[First Name],$A1790)="","",
CONCATENATE("  - &amp;PersonID",TEXT($A1790,"0000"),
" {","PersonFirstName:  ",CHAR(34),INDEX(People[First Name],$A1790),CHAR(34),
", PersonMiddleName:  ",CHAR(34),INDEX(People[Middle Name],$A1790),CHAR(34),
", PersonLastName:  ",CHAR(34),INDEX(People[Last Name],$A1790),CHAR(34),"}"))</f>
        <v>#REF!</v>
      </c>
      <c r="E1790" t="e">
        <f>IF(INDEX(Organizations[Organization Type '[CV']],$A1790)="","",
CONCATENATE("  - &amp;OrganizationID",TEXT($A1790,"0000"),
" {","OrganizationTypeCV:  ",CHAR(34),INDEX(Organizations[Organization Type '[CV']],$A1790),CHAR(34),
", OrganizationCode:  ",CHAR(34),INDEX(Organizations[Organization Code],$A1790),CHAR(34),
", OrganizationName:  ",CHAR(34),INDEX(Organizations[Organization Name],$A1790),CHAR(34),
", OrganizationDescription:  ",CHAR(34),INDEX(Organizations[Organization Description],$A1790),CHAR(34),
", OrganizationLink:  ",CHAR(34),INDEX(Organizations[Organization Link],$A1790),CHAR(34),"}"))</f>
        <v>#REF!</v>
      </c>
      <c r="F1790" t="e">
        <f>IF(INDEX(People[First Name],$A1790)="","",
CONCATENATE("  - &amp;AffiliationID",TEXT($A1790,"0000"),
" {PersonID: *PersonID",TEXT($A1790,"0000"),
", OrganizationID: *OrganizationID",TEXT(MATCH(INDEX(People[Organization Name],$A1790),Organizations[Organization Name],0),"0000"),
", IsPrimaryOrganizationContact: , AffiliationStartDate: , AffiliationEndDate: , PrimaryPhone: ",
", PrimaryEmail: ",CHAR(34),INDEX(People[Primary Email],$A1790),CHAR(34),
", PrimaryAddress: ",CHAR(34),INDEX(People[Primary Address],$A1790),CHAR(34),
", PersonLink: }"))</f>
        <v>#REF!</v>
      </c>
      <c r="H1790" t="e">
        <f>IF(COUNTA(CitationInformation)=0,"",IF(INDEX(AuthorList[Author Name],$A1790)="","",
CONCATENATE("  - &amp;AuthorListID",TEXT($A1790,"0000"),
"  {CitationID: *CitationID0001",
", PersonID: *PersonID",TEXT(MATCH(INDEX(AuthorList[Author Name],$A1790),People[Full Name],0),"0000"),
", AuthorOrder: ",INDEX(AuthorList[Author Number],$A1790),"}")))</f>
        <v>#REF!</v>
      </c>
      <c r="K1790" t="e">
        <f>IF(INDEX(SamplingFeatures[Feature Code],$A1790)="","",
CONCATENATE("  - &amp;SamplingFeatureID",TEXT($A1790,"0000"),
" {","SamplingFeatureUUID:  ",CHAR(34),INDEX(SamplingFeatures[Sampling Feature UUID],$A1790),CHAR(34),
", SamplingFeatureTypeCV:  ",CHAR(34),INDEX(SamplingFeatures[Sampling Feature Type],$A1790),CHAR(34),
", SamplingFeatureCode:  ",CHAR(34),INDEX(SamplingFeatures[Feature Code],$A1790),CHAR(34),
", SamplingFeatureName:  ",CHAR(34),INDEX(SamplingFeatures[Feature Name],$A1790),CHAR(34),
", SamplingFeatureDescription:  ",CHAR(34),INDEX(SamplingFeatures[Feature Description],$A1790),CHAR(34),
", SamplingFeatureGeotypeCV:  ",CHAR(34),INDEX(SamplingFeatures[Feature Geo Type],$A1790),CHAR(34),
", FeatureGeometry:  ",CHAR(34),INDEX(SamplingFeatures[Feature Geometry],$A1790),CHAR(34),
", Elevation_m:  ",CHAR(34),INDEX(SamplingFeatures[Elevation_m],$A1790),CHAR(34),
", ElevationDatumCV:  ",CHAR(34),ElevationDatum,CHAR(34),"}"))</f>
        <v>#REF!</v>
      </c>
      <c r="L1790" t="e">
        <f>IF(INDEX(SamplingFeatures[Sampling Feature Type],$A1790)&lt;&gt;"Site","",
CONCATENATE("  - &amp;SiteID",TEXT(SUMPRODUCT(--($L$3:$L1789&lt;&gt;"")),"0000"),
" {","SamplingFeatureID:  *SamplingFeatureID",TEXT($A1790,"0000"),
", SiteTypeCV:  ",CHAR(34),INDEX(Sites[Site Type],$A1790),CHAR(34),
", Latitude:  ",INDEX(Sites[Latitude],$A1790),
", Longitude:  ",INDEX(Sites[Longitude],$A1790),
", SRSName:  ",CHAR(34),LatLonDatum,CHAR(34),"}"))</f>
        <v>#REF!</v>
      </c>
      <c r="M1790" t="e">
        <f>IF(INDEX(SamplingFeatures[Sampling Feature Type],$A1790)&lt;&gt;"Specimen","",
CONCATENATE("  - &amp;SpecimenID",TEXT(SUMPRODUCT(--($M$3:$M1789&lt;&gt;"")),"0000"),
" {","SamplingFeatureID:  *SamplingFeatureID",TEXT($A1790,"0000"),
", SpecimenTypeCV:  ",CHAR(34),INDEX(Specimens[Specimen Type],$A1790),CHAR(34),
", SpecimenMediumCV:  ",INDEX(Specimens[Specimen Medium],$A1790),
", IsFieldSpecimen:  ",CHAR(34),INDEX(Specimens[Is Field Specimen?],$A1790),CHAR(34),"}"))</f>
        <v>#REF!</v>
      </c>
      <c r="N1790" t="e">
        <f>IF(COUNTA(SpatialOffsets[])=0,"", IF(INDEX(SpatialOffsets[Spatial Offset Type],$A1790)="","",
CONCATENATE("  - &amp;SpatialOffsetID",TEXT($A1790,"0000"),
" {","SpatialOffsetTypeCV:  ",CHAR(34),INDEX(SpatialOffsets[Spatial Offset Type],$A1790),CHAR(34),
", Offset1Value:  ",INDEX(SpatialOffsets[Offset 1 Value],$A1790),
", Offset1UnitID:  ",CHAR(34),INDEX(SpatialOffsets[Offset 1 Unit],$A1790),CHAR(34),
", Offset2Value:  ",INDEX(SpatialOffsets[Offset 2 Value],$A1790),
", Offset2UnitID:  ",CHAR(34),INDEX(SpatialOffsets[Offset 2 Unit],$A1790),CHAR(34),
", Offset3Value:  ",INDEX(SpatialOffsets[Offset 3 Value],$A1790),
", Offset3UnitID:  ",CHAR(34),INDEX(SpatialOffsets[Offset 3 Unit],$A1790),CHAR(34),,"}")))</f>
        <v>#REF!</v>
      </c>
      <c r="O1790" t="e">
        <f>IF(COUNTA(RelatedFeatures[])=0,"", IF(INDEX(RelatedFeatures[First Sampling Feature Code],$A1790)="","",
CONCATENATE("  - &amp;RelationID",TEXT($A1790,"0000"),
" {","SamplingFeatureID:  *SamplingFeatureID",TEXT(MATCH(INDEX(RelatedFeatures[First Sampling Feature Code],$A1790),SamplingFeatures[Feature Code],0),"0000"),
", RelationshipTypeCV:  ",CHAR(34),INDEX(RelatedFeatures[Relationship Type],$A1790),CHAR(34),
", RelatedFeatureID: *SamplingFeatureID",TEXT(MATCH(INDEX(RelatedFeatures[Second Sampling Feature Code],$A1790),SamplingFeatures[Feature Code],0),"0000"),
", SpatialOffsetID:  ",IF(INDEX(RelatedFeatures[Offset Number],$A1790)="","",CONCATENATE("*SpatialOffsetID",TEXT(INDEX(RelatedFeatures[Offset Number],$A1790),"0000"))),"}")))</f>
        <v>#REF!</v>
      </c>
      <c r="P1790" t="e">
        <f>IF(INDEX(Methods[Method Type],$A1790)="","",
CONCATENATE("  - &amp;MethodID",TEXT($A1790,"0000"),
" {","MethodTypeCV:  ",CHAR(34),INDEX(Methods[Method Type],$A1790),CHAR(34),
", MethodCode:  ",CHAR(34),INDEX(Methods[Method Code],$A1790),CHAR(34),
", MethodName:  ",CHAR(34),INDEX(Methods[Method Name],$A1790),CHAR(34),
", MethodDescription:  ",CHAR(34),INDEX(Methods[Method Description],$A1790),CHAR(34),
", MethodLink:  ",CHAR(34),INDEX(Methods[Method Link],$A1790),CHAR(34),
", OrganizationID: *OrganizationID",TEXT(MATCH(INDEX(Methods[Organization Name],$A1790),Organizations[Organization Name],0),"0000"),"}"))</f>
        <v>#REF!</v>
      </c>
      <c r="Q1790" t="e">
        <f>IF(INDEX(Variables[Variable Type],$A1790)="","",
CONCATENATE("  - &amp;VariableID",TEXT($A1790,"0000"),
" {","VariableTypeCV:  ",CHAR(34),INDEX(Variables[Variable Type],$A1790),CHAR(34),
", VariableCode:  ",CHAR(34),INDEX(Variables[Variable Code],$A1790),CHAR(34),
", VariableNameCV:  ",CHAR(34),INDEX(Variables[Variable Name],$A1790),CHAR(34),
", VariableDefinition:  ",CHAR(34),INDEX(Variables[Variable Definition],$A1790),CHAR(34),
", SpecciationCV:  ",CHAR(34),INDEX(Variables[Speciation],$A1790),CHAR(34),
", NoDataValue:  ",CHAR(34),INDEX(Variables[No Data Value],$A1790),CHAR(34),"}"))</f>
        <v>#REF!</v>
      </c>
    </row>
    <row r="1791" spans="1:17" x14ac:dyDescent="0.25">
      <c r="A1791">
        <v>1788</v>
      </c>
      <c r="D1791" t="e">
        <f>IF(INDEX(People[First Name],$A1791)="","",
CONCATENATE("  - &amp;PersonID",TEXT($A1791,"0000"),
" {","PersonFirstName:  ",CHAR(34),INDEX(People[First Name],$A1791),CHAR(34),
", PersonMiddleName:  ",CHAR(34),INDEX(People[Middle Name],$A1791),CHAR(34),
", PersonLastName:  ",CHAR(34),INDEX(People[Last Name],$A1791),CHAR(34),"}"))</f>
        <v>#REF!</v>
      </c>
      <c r="E1791" t="e">
        <f>IF(INDEX(Organizations[Organization Type '[CV']],$A1791)="","",
CONCATENATE("  - &amp;OrganizationID",TEXT($A1791,"0000"),
" {","OrganizationTypeCV:  ",CHAR(34),INDEX(Organizations[Organization Type '[CV']],$A1791),CHAR(34),
", OrganizationCode:  ",CHAR(34),INDEX(Organizations[Organization Code],$A1791),CHAR(34),
", OrganizationName:  ",CHAR(34),INDEX(Organizations[Organization Name],$A1791),CHAR(34),
", OrganizationDescription:  ",CHAR(34),INDEX(Organizations[Organization Description],$A1791),CHAR(34),
", OrganizationLink:  ",CHAR(34),INDEX(Organizations[Organization Link],$A1791),CHAR(34),"}"))</f>
        <v>#REF!</v>
      </c>
      <c r="F1791" t="e">
        <f>IF(INDEX(People[First Name],$A1791)="","",
CONCATENATE("  - &amp;AffiliationID",TEXT($A1791,"0000"),
" {PersonID: *PersonID",TEXT($A1791,"0000"),
", OrganizationID: *OrganizationID",TEXT(MATCH(INDEX(People[Organization Name],$A1791),Organizations[Organization Name],0),"0000"),
", IsPrimaryOrganizationContact: , AffiliationStartDate: , AffiliationEndDate: , PrimaryPhone: ",
", PrimaryEmail: ",CHAR(34),INDEX(People[Primary Email],$A1791),CHAR(34),
", PrimaryAddress: ",CHAR(34),INDEX(People[Primary Address],$A1791),CHAR(34),
", PersonLink: }"))</f>
        <v>#REF!</v>
      </c>
      <c r="H1791" t="e">
        <f>IF(COUNTA(CitationInformation)=0,"",IF(INDEX(AuthorList[Author Name],$A1791)="","",
CONCATENATE("  - &amp;AuthorListID",TEXT($A1791,"0000"),
"  {CitationID: *CitationID0001",
", PersonID: *PersonID",TEXT(MATCH(INDEX(AuthorList[Author Name],$A1791),People[Full Name],0),"0000"),
", AuthorOrder: ",INDEX(AuthorList[Author Number],$A1791),"}")))</f>
        <v>#REF!</v>
      </c>
      <c r="K1791" t="e">
        <f>IF(INDEX(SamplingFeatures[Feature Code],$A1791)="","",
CONCATENATE("  - &amp;SamplingFeatureID",TEXT($A1791,"0000"),
" {","SamplingFeatureUUID:  ",CHAR(34),INDEX(SamplingFeatures[Sampling Feature UUID],$A1791),CHAR(34),
", SamplingFeatureTypeCV:  ",CHAR(34),INDEX(SamplingFeatures[Sampling Feature Type],$A1791),CHAR(34),
", SamplingFeatureCode:  ",CHAR(34),INDEX(SamplingFeatures[Feature Code],$A1791),CHAR(34),
", SamplingFeatureName:  ",CHAR(34),INDEX(SamplingFeatures[Feature Name],$A1791),CHAR(34),
", SamplingFeatureDescription:  ",CHAR(34),INDEX(SamplingFeatures[Feature Description],$A1791),CHAR(34),
", SamplingFeatureGeotypeCV:  ",CHAR(34),INDEX(SamplingFeatures[Feature Geo Type],$A1791),CHAR(34),
", FeatureGeometry:  ",CHAR(34),INDEX(SamplingFeatures[Feature Geometry],$A1791),CHAR(34),
", Elevation_m:  ",CHAR(34),INDEX(SamplingFeatures[Elevation_m],$A1791),CHAR(34),
", ElevationDatumCV:  ",CHAR(34),ElevationDatum,CHAR(34),"}"))</f>
        <v>#REF!</v>
      </c>
      <c r="L1791" t="e">
        <f>IF(INDEX(SamplingFeatures[Sampling Feature Type],$A1791)&lt;&gt;"Site","",
CONCATENATE("  - &amp;SiteID",TEXT(SUMPRODUCT(--($L$3:$L1790&lt;&gt;"")),"0000"),
" {","SamplingFeatureID:  *SamplingFeatureID",TEXT($A1791,"0000"),
", SiteTypeCV:  ",CHAR(34),INDEX(Sites[Site Type],$A1791),CHAR(34),
", Latitude:  ",INDEX(Sites[Latitude],$A1791),
", Longitude:  ",INDEX(Sites[Longitude],$A1791),
", SRSName:  ",CHAR(34),LatLonDatum,CHAR(34),"}"))</f>
        <v>#REF!</v>
      </c>
      <c r="M1791" t="e">
        <f>IF(INDEX(SamplingFeatures[Sampling Feature Type],$A1791)&lt;&gt;"Specimen","",
CONCATENATE("  - &amp;SpecimenID",TEXT(SUMPRODUCT(--($M$3:$M1790&lt;&gt;"")),"0000"),
" {","SamplingFeatureID:  *SamplingFeatureID",TEXT($A1791,"0000"),
", SpecimenTypeCV:  ",CHAR(34),INDEX(Specimens[Specimen Type],$A1791),CHAR(34),
", SpecimenMediumCV:  ",INDEX(Specimens[Specimen Medium],$A1791),
", IsFieldSpecimen:  ",CHAR(34),INDEX(Specimens[Is Field Specimen?],$A1791),CHAR(34),"}"))</f>
        <v>#REF!</v>
      </c>
      <c r="N1791" t="e">
        <f>IF(COUNTA(SpatialOffsets[])=0,"", IF(INDEX(SpatialOffsets[Spatial Offset Type],$A1791)="","",
CONCATENATE("  - &amp;SpatialOffsetID",TEXT($A1791,"0000"),
" {","SpatialOffsetTypeCV:  ",CHAR(34),INDEX(SpatialOffsets[Spatial Offset Type],$A1791),CHAR(34),
", Offset1Value:  ",INDEX(SpatialOffsets[Offset 1 Value],$A1791),
", Offset1UnitID:  ",CHAR(34),INDEX(SpatialOffsets[Offset 1 Unit],$A1791),CHAR(34),
", Offset2Value:  ",INDEX(SpatialOffsets[Offset 2 Value],$A1791),
", Offset2UnitID:  ",CHAR(34),INDEX(SpatialOffsets[Offset 2 Unit],$A1791),CHAR(34),
", Offset3Value:  ",INDEX(SpatialOffsets[Offset 3 Value],$A1791),
", Offset3UnitID:  ",CHAR(34),INDEX(SpatialOffsets[Offset 3 Unit],$A1791),CHAR(34),,"}")))</f>
        <v>#REF!</v>
      </c>
      <c r="O1791" t="e">
        <f>IF(COUNTA(RelatedFeatures[])=0,"", IF(INDEX(RelatedFeatures[First Sampling Feature Code],$A1791)="","",
CONCATENATE("  - &amp;RelationID",TEXT($A1791,"0000"),
" {","SamplingFeatureID:  *SamplingFeatureID",TEXT(MATCH(INDEX(RelatedFeatures[First Sampling Feature Code],$A1791),SamplingFeatures[Feature Code],0),"0000"),
", RelationshipTypeCV:  ",CHAR(34),INDEX(RelatedFeatures[Relationship Type],$A1791),CHAR(34),
", RelatedFeatureID: *SamplingFeatureID",TEXT(MATCH(INDEX(RelatedFeatures[Second Sampling Feature Code],$A1791),SamplingFeatures[Feature Code],0),"0000"),
", SpatialOffsetID:  ",IF(INDEX(RelatedFeatures[Offset Number],$A1791)="","",CONCATENATE("*SpatialOffsetID",TEXT(INDEX(RelatedFeatures[Offset Number],$A1791),"0000"))),"}")))</f>
        <v>#REF!</v>
      </c>
      <c r="P1791" t="e">
        <f>IF(INDEX(Methods[Method Type],$A1791)="","",
CONCATENATE("  - &amp;MethodID",TEXT($A1791,"0000"),
" {","MethodTypeCV:  ",CHAR(34),INDEX(Methods[Method Type],$A1791),CHAR(34),
", MethodCode:  ",CHAR(34),INDEX(Methods[Method Code],$A1791),CHAR(34),
", MethodName:  ",CHAR(34),INDEX(Methods[Method Name],$A1791),CHAR(34),
", MethodDescription:  ",CHAR(34),INDEX(Methods[Method Description],$A1791),CHAR(34),
", MethodLink:  ",CHAR(34),INDEX(Methods[Method Link],$A1791),CHAR(34),
", OrganizationID: *OrganizationID",TEXT(MATCH(INDEX(Methods[Organization Name],$A1791),Organizations[Organization Name],0),"0000"),"}"))</f>
        <v>#REF!</v>
      </c>
      <c r="Q1791" t="e">
        <f>IF(INDEX(Variables[Variable Type],$A1791)="","",
CONCATENATE("  - &amp;VariableID",TEXT($A1791,"0000"),
" {","VariableTypeCV:  ",CHAR(34),INDEX(Variables[Variable Type],$A1791),CHAR(34),
", VariableCode:  ",CHAR(34),INDEX(Variables[Variable Code],$A1791),CHAR(34),
", VariableNameCV:  ",CHAR(34),INDEX(Variables[Variable Name],$A1791),CHAR(34),
", VariableDefinition:  ",CHAR(34),INDEX(Variables[Variable Definition],$A1791),CHAR(34),
", SpecciationCV:  ",CHAR(34),INDEX(Variables[Speciation],$A1791),CHAR(34),
", NoDataValue:  ",CHAR(34),INDEX(Variables[No Data Value],$A1791),CHAR(34),"}"))</f>
        <v>#REF!</v>
      </c>
    </row>
    <row r="1792" spans="1:17" x14ac:dyDescent="0.25">
      <c r="A1792">
        <v>1789</v>
      </c>
      <c r="D1792" t="e">
        <f>IF(INDEX(People[First Name],$A1792)="","",
CONCATENATE("  - &amp;PersonID",TEXT($A1792,"0000"),
" {","PersonFirstName:  ",CHAR(34),INDEX(People[First Name],$A1792),CHAR(34),
", PersonMiddleName:  ",CHAR(34),INDEX(People[Middle Name],$A1792),CHAR(34),
", PersonLastName:  ",CHAR(34),INDEX(People[Last Name],$A1792),CHAR(34),"}"))</f>
        <v>#REF!</v>
      </c>
      <c r="E1792" t="e">
        <f>IF(INDEX(Organizations[Organization Type '[CV']],$A1792)="","",
CONCATENATE("  - &amp;OrganizationID",TEXT($A1792,"0000"),
" {","OrganizationTypeCV:  ",CHAR(34),INDEX(Organizations[Organization Type '[CV']],$A1792),CHAR(34),
", OrganizationCode:  ",CHAR(34),INDEX(Organizations[Organization Code],$A1792),CHAR(34),
", OrganizationName:  ",CHAR(34),INDEX(Organizations[Organization Name],$A1792),CHAR(34),
", OrganizationDescription:  ",CHAR(34),INDEX(Organizations[Organization Description],$A1792),CHAR(34),
", OrganizationLink:  ",CHAR(34),INDEX(Organizations[Organization Link],$A1792),CHAR(34),"}"))</f>
        <v>#REF!</v>
      </c>
      <c r="F1792" t="e">
        <f>IF(INDEX(People[First Name],$A1792)="","",
CONCATENATE("  - &amp;AffiliationID",TEXT($A1792,"0000"),
" {PersonID: *PersonID",TEXT($A1792,"0000"),
", OrganizationID: *OrganizationID",TEXT(MATCH(INDEX(People[Organization Name],$A1792),Organizations[Organization Name],0),"0000"),
", IsPrimaryOrganizationContact: , AffiliationStartDate: , AffiliationEndDate: , PrimaryPhone: ",
", PrimaryEmail: ",CHAR(34),INDEX(People[Primary Email],$A1792),CHAR(34),
", PrimaryAddress: ",CHAR(34),INDEX(People[Primary Address],$A1792),CHAR(34),
", PersonLink: }"))</f>
        <v>#REF!</v>
      </c>
      <c r="H1792" t="e">
        <f>IF(COUNTA(CitationInformation)=0,"",IF(INDEX(AuthorList[Author Name],$A1792)="","",
CONCATENATE("  - &amp;AuthorListID",TEXT($A1792,"0000"),
"  {CitationID: *CitationID0001",
", PersonID: *PersonID",TEXT(MATCH(INDEX(AuthorList[Author Name],$A1792),People[Full Name],0),"0000"),
", AuthorOrder: ",INDEX(AuthorList[Author Number],$A1792),"}")))</f>
        <v>#REF!</v>
      </c>
      <c r="K1792" t="e">
        <f>IF(INDEX(SamplingFeatures[Feature Code],$A1792)="","",
CONCATENATE("  - &amp;SamplingFeatureID",TEXT($A1792,"0000"),
" {","SamplingFeatureUUID:  ",CHAR(34),INDEX(SamplingFeatures[Sampling Feature UUID],$A1792),CHAR(34),
", SamplingFeatureTypeCV:  ",CHAR(34),INDEX(SamplingFeatures[Sampling Feature Type],$A1792),CHAR(34),
", SamplingFeatureCode:  ",CHAR(34),INDEX(SamplingFeatures[Feature Code],$A1792),CHAR(34),
", SamplingFeatureName:  ",CHAR(34),INDEX(SamplingFeatures[Feature Name],$A1792),CHAR(34),
", SamplingFeatureDescription:  ",CHAR(34),INDEX(SamplingFeatures[Feature Description],$A1792),CHAR(34),
", SamplingFeatureGeotypeCV:  ",CHAR(34),INDEX(SamplingFeatures[Feature Geo Type],$A1792),CHAR(34),
", FeatureGeometry:  ",CHAR(34),INDEX(SamplingFeatures[Feature Geometry],$A1792),CHAR(34),
", Elevation_m:  ",CHAR(34),INDEX(SamplingFeatures[Elevation_m],$A1792),CHAR(34),
", ElevationDatumCV:  ",CHAR(34),ElevationDatum,CHAR(34),"}"))</f>
        <v>#REF!</v>
      </c>
      <c r="L1792" t="e">
        <f>IF(INDEX(SamplingFeatures[Sampling Feature Type],$A1792)&lt;&gt;"Site","",
CONCATENATE("  - &amp;SiteID",TEXT(SUMPRODUCT(--($L$3:$L1791&lt;&gt;"")),"0000"),
" {","SamplingFeatureID:  *SamplingFeatureID",TEXT($A1792,"0000"),
", SiteTypeCV:  ",CHAR(34),INDEX(Sites[Site Type],$A1792),CHAR(34),
", Latitude:  ",INDEX(Sites[Latitude],$A1792),
", Longitude:  ",INDEX(Sites[Longitude],$A1792),
", SRSName:  ",CHAR(34),LatLonDatum,CHAR(34),"}"))</f>
        <v>#REF!</v>
      </c>
      <c r="M1792" t="e">
        <f>IF(INDEX(SamplingFeatures[Sampling Feature Type],$A1792)&lt;&gt;"Specimen","",
CONCATENATE("  - &amp;SpecimenID",TEXT(SUMPRODUCT(--($M$3:$M1791&lt;&gt;"")),"0000"),
" {","SamplingFeatureID:  *SamplingFeatureID",TEXT($A1792,"0000"),
", SpecimenTypeCV:  ",CHAR(34),INDEX(Specimens[Specimen Type],$A1792),CHAR(34),
", SpecimenMediumCV:  ",INDEX(Specimens[Specimen Medium],$A1792),
", IsFieldSpecimen:  ",CHAR(34),INDEX(Specimens[Is Field Specimen?],$A1792),CHAR(34),"}"))</f>
        <v>#REF!</v>
      </c>
      <c r="N1792" t="e">
        <f>IF(COUNTA(SpatialOffsets[])=0,"", IF(INDEX(SpatialOffsets[Spatial Offset Type],$A1792)="","",
CONCATENATE("  - &amp;SpatialOffsetID",TEXT($A1792,"0000"),
" {","SpatialOffsetTypeCV:  ",CHAR(34),INDEX(SpatialOffsets[Spatial Offset Type],$A1792),CHAR(34),
", Offset1Value:  ",INDEX(SpatialOffsets[Offset 1 Value],$A1792),
", Offset1UnitID:  ",CHAR(34),INDEX(SpatialOffsets[Offset 1 Unit],$A1792),CHAR(34),
", Offset2Value:  ",INDEX(SpatialOffsets[Offset 2 Value],$A1792),
", Offset2UnitID:  ",CHAR(34),INDEX(SpatialOffsets[Offset 2 Unit],$A1792),CHAR(34),
", Offset3Value:  ",INDEX(SpatialOffsets[Offset 3 Value],$A1792),
", Offset3UnitID:  ",CHAR(34),INDEX(SpatialOffsets[Offset 3 Unit],$A1792),CHAR(34),,"}")))</f>
        <v>#REF!</v>
      </c>
      <c r="O1792" t="e">
        <f>IF(COUNTA(RelatedFeatures[])=0,"", IF(INDEX(RelatedFeatures[First Sampling Feature Code],$A1792)="","",
CONCATENATE("  - &amp;RelationID",TEXT($A1792,"0000"),
" {","SamplingFeatureID:  *SamplingFeatureID",TEXT(MATCH(INDEX(RelatedFeatures[First Sampling Feature Code],$A1792),SamplingFeatures[Feature Code],0),"0000"),
", RelationshipTypeCV:  ",CHAR(34),INDEX(RelatedFeatures[Relationship Type],$A1792),CHAR(34),
", RelatedFeatureID: *SamplingFeatureID",TEXT(MATCH(INDEX(RelatedFeatures[Second Sampling Feature Code],$A1792),SamplingFeatures[Feature Code],0),"0000"),
", SpatialOffsetID:  ",IF(INDEX(RelatedFeatures[Offset Number],$A1792)="","",CONCATENATE("*SpatialOffsetID",TEXT(INDEX(RelatedFeatures[Offset Number],$A1792),"0000"))),"}")))</f>
        <v>#REF!</v>
      </c>
      <c r="P1792" t="e">
        <f>IF(INDEX(Methods[Method Type],$A1792)="","",
CONCATENATE("  - &amp;MethodID",TEXT($A1792,"0000"),
" {","MethodTypeCV:  ",CHAR(34),INDEX(Methods[Method Type],$A1792),CHAR(34),
", MethodCode:  ",CHAR(34),INDEX(Methods[Method Code],$A1792),CHAR(34),
", MethodName:  ",CHAR(34),INDEX(Methods[Method Name],$A1792),CHAR(34),
", MethodDescription:  ",CHAR(34),INDEX(Methods[Method Description],$A1792),CHAR(34),
", MethodLink:  ",CHAR(34),INDEX(Methods[Method Link],$A1792),CHAR(34),
", OrganizationID: *OrganizationID",TEXT(MATCH(INDEX(Methods[Organization Name],$A1792),Organizations[Organization Name],0),"0000"),"}"))</f>
        <v>#REF!</v>
      </c>
      <c r="Q1792" t="e">
        <f>IF(INDEX(Variables[Variable Type],$A1792)="","",
CONCATENATE("  - &amp;VariableID",TEXT($A1792,"0000"),
" {","VariableTypeCV:  ",CHAR(34),INDEX(Variables[Variable Type],$A1792),CHAR(34),
", VariableCode:  ",CHAR(34),INDEX(Variables[Variable Code],$A1792),CHAR(34),
", VariableNameCV:  ",CHAR(34),INDEX(Variables[Variable Name],$A1792),CHAR(34),
", VariableDefinition:  ",CHAR(34),INDEX(Variables[Variable Definition],$A1792),CHAR(34),
", SpecciationCV:  ",CHAR(34),INDEX(Variables[Speciation],$A1792),CHAR(34),
", NoDataValue:  ",CHAR(34),INDEX(Variables[No Data Value],$A1792),CHAR(34),"}"))</f>
        <v>#REF!</v>
      </c>
    </row>
    <row r="1793" spans="1:17" x14ac:dyDescent="0.25">
      <c r="A1793">
        <v>1790</v>
      </c>
      <c r="D1793" t="e">
        <f>IF(INDEX(People[First Name],$A1793)="","",
CONCATENATE("  - &amp;PersonID",TEXT($A1793,"0000"),
" {","PersonFirstName:  ",CHAR(34),INDEX(People[First Name],$A1793),CHAR(34),
", PersonMiddleName:  ",CHAR(34),INDEX(People[Middle Name],$A1793),CHAR(34),
", PersonLastName:  ",CHAR(34),INDEX(People[Last Name],$A1793),CHAR(34),"}"))</f>
        <v>#REF!</v>
      </c>
      <c r="E1793" t="e">
        <f>IF(INDEX(Organizations[Organization Type '[CV']],$A1793)="","",
CONCATENATE("  - &amp;OrganizationID",TEXT($A1793,"0000"),
" {","OrganizationTypeCV:  ",CHAR(34),INDEX(Organizations[Organization Type '[CV']],$A1793),CHAR(34),
", OrganizationCode:  ",CHAR(34),INDEX(Organizations[Organization Code],$A1793),CHAR(34),
", OrganizationName:  ",CHAR(34),INDEX(Organizations[Organization Name],$A1793),CHAR(34),
", OrganizationDescription:  ",CHAR(34),INDEX(Organizations[Organization Description],$A1793),CHAR(34),
", OrganizationLink:  ",CHAR(34),INDEX(Organizations[Organization Link],$A1793),CHAR(34),"}"))</f>
        <v>#REF!</v>
      </c>
      <c r="F1793" t="e">
        <f>IF(INDEX(People[First Name],$A1793)="","",
CONCATENATE("  - &amp;AffiliationID",TEXT($A1793,"0000"),
" {PersonID: *PersonID",TEXT($A1793,"0000"),
", OrganizationID: *OrganizationID",TEXT(MATCH(INDEX(People[Organization Name],$A1793),Organizations[Organization Name],0),"0000"),
", IsPrimaryOrganizationContact: , AffiliationStartDate: , AffiliationEndDate: , PrimaryPhone: ",
", PrimaryEmail: ",CHAR(34),INDEX(People[Primary Email],$A1793),CHAR(34),
", PrimaryAddress: ",CHAR(34),INDEX(People[Primary Address],$A1793),CHAR(34),
", PersonLink: }"))</f>
        <v>#REF!</v>
      </c>
      <c r="H1793" t="e">
        <f>IF(COUNTA(CitationInformation)=0,"",IF(INDEX(AuthorList[Author Name],$A1793)="","",
CONCATENATE("  - &amp;AuthorListID",TEXT($A1793,"0000"),
"  {CitationID: *CitationID0001",
", PersonID: *PersonID",TEXT(MATCH(INDEX(AuthorList[Author Name],$A1793),People[Full Name],0),"0000"),
", AuthorOrder: ",INDEX(AuthorList[Author Number],$A1793),"}")))</f>
        <v>#REF!</v>
      </c>
      <c r="K1793" t="e">
        <f>IF(INDEX(SamplingFeatures[Feature Code],$A1793)="","",
CONCATENATE("  - &amp;SamplingFeatureID",TEXT($A1793,"0000"),
" {","SamplingFeatureUUID:  ",CHAR(34),INDEX(SamplingFeatures[Sampling Feature UUID],$A1793),CHAR(34),
", SamplingFeatureTypeCV:  ",CHAR(34),INDEX(SamplingFeatures[Sampling Feature Type],$A1793),CHAR(34),
", SamplingFeatureCode:  ",CHAR(34),INDEX(SamplingFeatures[Feature Code],$A1793),CHAR(34),
", SamplingFeatureName:  ",CHAR(34),INDEX(SamplingFeatures[Feature Name],$A1793),CHAR(34),
", SamplingFeatureDescription:  ",CHAR(34),INDEX(SamplingFeatures[Feature Description],$A1793),CHAR(34),
", SamplingFeatureGeotypeCV:  ",CHAR(34),INDEX(SamplingFeatures[Feature Geo Type],$A1793),CHAR(34),
", FeatureGeometry:  ",CHAR(34),INDEX(SamplingFeatures[Feature Geometry],$A1793),CHAR(34),
", Elevation_m:  ",CHAR(34),INDEX(SamplingFeatures[Elevation_m],$A1793),CHAR(34),
", ElevationDatumCV:  ",CHAR(34),ElevationDatum,CHAR(34),"}"))</f>
        <v>#REF!</v>
      </c>
      <c r="L1793" t="e">
        <f>IF(INDEX(SamplingFeatures[Sampling Feature Type],$A1793)&lt;&gt;"Site","",
CONCATENATE("  - &amp;SiteID",TEXT(SUMPRODUCT(--($L$3:$L1792&lt;&gt;"")),"0000"),
" {","SamplingFeatureID:  *SamplingFeatureID",TEXT($A1793,"0000"),
", SiteTypeCV:  ",CHAR(34),INDEX(Sites[Site Type],$A1793),CHAR(34),
", Latitude:  ",INDEX(Sites[Latitude],$A1793),
", Longitude:  ",INDEX(Sites[Longitude],$A1793),
", SRSName:  ",CHAR(34),LatLonDatum,CHAR(34),"}"))</f>
        <v>#REF!</v>
      </c>
      <c r="M1793" t="e">
        <f>IF(INDEX(SamplingFeatures[Sampling Feature Type],$A1793)&lt;&gt;"Specimen","",
CONCATENATE("  - &amp;SpecimenID",TEXT(SUMPRODUCT(--($M$3:$M1792&lt;&gt;"")),"0000"),
" {","SamplingFeatureID:  *SamplingFeatureID",TEXT($A1793,"0000"),
", SpecimenTypeCV:  ",CHAR(34),INDEX(Specimens[Specimen Type],$A1793),CHAR(34),
", SpecimenMediumCV:  ",INDEX(Specimens[Specimen Medium],$A1793),
", IsFieldSpecimen:  ",CHAR(34),INDEX(Specimens[Is Field Specimen?],$A1793),CHAR(34),"}"))</f>
        <v>#REF!</v>
      </c>
      <c r="N1793" t="e">
        <f>IF(COUNTA(SpatialOffsets[])=0,"", IF(INDEX(SpatialOffsets[Spatial Offset Type],$A1793)="","",
CONCATENATE("  - &amp;SpatialOffsetID",TEXT($A1793,"0000"),
" {","SpatialOffsetTypeCV:  ",CHAR(34),INDEX(SpatialOffsets[Spatial Offset Type],$A1793),CHAR(34),
", Offset1Value:  ",INDEX(SpatialOffsets[Offset 1 Value],$A1793),
", Offset1UnitID:  ",CHAR(34),INDEX(SpatialOffsets[Offset 1 Unit],$A1793),CHAR(34),
", Offset2Value:  ",INDEX(SpatialOffsets[Offset 2 Value],$A1793),
", Offset2UnitID:  ",CHAR(34),INDEX(SpatialOffsets[Offset 2 Unit],$A1793),CHAR(34),
", Offset3Value:  ",INDEX(SpatialOffsets[Offset 3 Value],$A1793),
", Offset3UnitID:  ",CHAR(34),INDEX(SpatialOffsets[Offset 3 Unit],$A1793),CHAR(34),,"}")))</f>
        <v>#REF!</v>
      </c>
      <c r="O1793" t="e">
        <f>IF(COUNTA(RelatedFeatures[])=0,"", IF(INDEX(RelatedFeatures[First Sampling Feature Code],$A1793)="","",
CONCATENATE("  - &amp;RelationID",TEXT($A1793,"0000"),
" {","SamplingFeatureID:  *SamplingFeatureID",TEXT(MATCH(INDEX(RelatedFeatures[First Sampling Feature Code],$A1793),SamplingFeatures[Feature Code],0),"0000"),
", RelationshipTypeCV:  ",CHAR(34),INDEX(RelatedFeatures[Relationship Type],$A1793),CHAR(34),
", RelatedFeatureID: *SamplingFeatureID",TEXT(MATCH(INDEX(RelatedFeatures[Second Sampling Feature Code],$A1793),SamplingFeatures[Feature Code],0),"0000"),
", SpatialOffsetID:  ",IF(INDEX(RelatedFeatures[Offset Number],$A1793)="","",CONCATENATE("*SpatialOffsetID",TEXT(INDEX(RelatedFeatures[Offset Number],$A1793),"0000"))),"}")))</f>
        <v>#REF!</v>
      </c>
      <c r="P1793" t="e">
        <f>IF(INDEX(Methods[Method Type],$A1793)="","",
CONCATENATE("  - &amp;MethodID",TEXT($A1793,"0000"),
" {","MethodTypeCV:  ",CHAR(34),INDEX(Methods[Method Type],$A1793),CHAR(34),
", MethodCode:  ",CHAR(34),INDEX(Methods[Method Code],$A1793),CHAR(34),
", MethodName:  ",CHAR(34),INDEX(Methods[Method Name],$A1793),CHAR(34),
", MethodDescription:  ",CHAR(34),INDEX(Methods[Method Description],$A1793),CHAR(34),
", MethodLink:  ",CHAR(34),INDEX(Methods[Method Link],$A1793),CHAR(34),
", OrganizationID: *OrganizationID",TEXT(MATCH(INDEX(Methods[Organization Name],$A1793),Organizations[Organization Name],0),"0000"),"}"))</f>
        <v>#REF!</v>
      </c>
      <c r="Q1793" t="e">
        <f>IF(INDEX(Variables[Variable Type],$A1793)="","",
CONCATENATE("  - &amp;VariableID",TEXT($A1793,"0000"),
" {","VariableTypeCV:  ",CHAR(34),INDEX(Variables[Variable Type],$A1793),CHAR(34),
", VariableCode:  ",CHAR(34),INDEX(Variables[Variable Code],$A1793),CHAR(34),
", VariableNameCV:  ",CHAR(34),INDEX(Variables[Variable Name],$A1793),CHAR(34),
", VariableDefinition:  ",CHAR(34),INDEX(Variables[Variable Definition],$A1793),CHAR(34),
", SpecciationCV:  ",CHAR(34),INDEX(Variables[Speciation],$A1793),CHAR(34),
", NoDataValue:  ",CHAR(34),INDEX(Variables[No Data Value],$A1793),CHAR(34),"}"))</f>
        <v>#REF!</v>
      </c>
    </row>
    <row r="1794" spans="1:17" x14ac:dyDescent="0.25">
      <c r="A1794">
        <v>1791</v>
      </c>
      <c r="D1794" t="e">
        <f>IF(INDEX(People[First Name],$A1794)="","",
CONCATENATE("  - &amp;PersonID",TEXT($A1794,"0000"),
" {","PersonFirstName:  ",CHAR(34),INDEX(People[First Name],$A1794),CHAR(34),
", PersonMiddleName:  ",CHAR(34),INDEX(People[Middle Name],$A1794),CHAR(34),
", PersonLastName:  ",CHAR(34),INDEX(People[Last Name],$A1794),CHAR(34),"}"))</f>
        <v>#REF!</v>
      </c>
      <c r="E1794" t="e">
        <f>IF(INDEX(Organizations[Organization Type '[CV']],$A1794)="","",
CONCATENATE("  - &amp;OrganizationID",TEXT($A1794,"0000"),
" {","OrganizationTypeCV:  ",CHAR(34),INDEX(Organizations[Organization Type '[CV']],$A1794),CHAR(34),
", OrganizationCode:  ",CHAR(34),INDEX(Organizations[Organization Code],$A1794),CHAR(34),
", OrganizationName:  ",CHAR(34),INDEX(Organizations[Organization Name],$A1794),CHAR(34),
", OrganizationDescription:  ",CHAR(34),INDEX(Organizations[Organization Description],$A1794),CHAR(34),
", OrganizationLink:  ",CHAR(34),INDEX(Organizations[Organization Link],$A1794),CHAR(34),"}"))</f>
        <v>#REF!</v>
      </c>
      <c r="F1794" t="e">
        <f>IF(INDEX(People[First Name],$A1794)="","",
CONCATENATE("  - &amp;AffiliationID",TEXT($A1794,"0000"),
" {PersonID: *PersonID",TEXT($A1794,"0000"),
", OrganizationID: *OrganizationID",TEXT(MATCH(INDEX(People[Organization Name],$A1794),Organizations[Organization Name],0),"0000"),
", IsPrimaryOrganizationContact: , AffiliationStartDate: , AffiliationEndDate: , PrimaryPhone: ",
", PrimaryEmail: ",CHAR(34),INDEX(People[Primary Email],$A1794),CHAR(34),
", PrimaryAddress: ",CHAR(34),INDEX(People[Primary Address],$A1794),CHAR(34),
", PersonLink: }"))</f>
        <v>#REF!</v>
      </c>
      <c r="H1794" t="e">
        <f>IF(COUNTA(CitationInformation)=0,"",IF(INDEX(AuthorList[Author Name],$A1794)="","",
CONCATENATE("  - &amp;AuthorListID",TEXT($A1794,"0000"),
"  {CitationID: *CitationID0001",
", PersonID: *PersonID",TEXT(MATCH(INDEX(AuthorList[Author Name],$A1794),People[Full Name],0),"0000"),
", AuthorOrder: ",INDEX(AuthorList[Author Number],$A1794),"}")))</f>
        <v>#REF!</v>
      </c>
      <c r="K1794" t="e">
        <f>IF(INDEX(SamplingFeatures[Feature Code],$A1794)="","",
CONCATENATE("  - &amp;SamplingFeatureID",TEXT($A1794,"0000"),
" {","SamplingFeatureUUID:  ",CHAR(34),INDEX(SamplingFeatures[Sampling Feature UUID],$A1794),CHAR(34),
", SamplingFeatureTypeCV:  ",CHAR(34),INDEX(SamplingFeatures[Sampling Feature Type],$A1794),CHAR(34),
", SamplingFeatureCode:  ",CHAR(34),INDEX(SamplingFeatures[Feature Code],$A1794),CHAR(34),
", SamplingFeatureName:  ",CHAR(34),INDEX(SamplingFeatures[Feature Name],$A1794),CHAR(34),
", SamplingFeatureDescription:  ",CHAR(34),INDEX(SamplingFeatures[Feature Description],$A1794),CHAR(34),
", SamplingFeatureGeotypeCV:  ",CHAR(34),INDEX(SamplingFeatures[Feature Geo Type],$A1794),CHAR(34),
", FeatureGeometry:  ",CHAR(34),INDEX(SamplingFeatures[Feature Geometry],$A1794),CHAR(34),
", Elevation_m:  ",CHAR(34),INDEX(SamplingFeatures[Elevation_m],$A1794),CHAR(34),
", ElevationDatumCV:  ",CHAR(34),ElevationDatum,CHAR(34),"}"))</f>
        <v>#REF!</v>
      </c>
      <c r="L1794" t="e">
        <f>IF(INDEX(SamplingFeatures[Sampling Feature Type],$A1794)&lt;&gt;"Site","",
CONCATENATE("  - &amp;SiteID",TEXT(SUMPRODUCT(--($L$3:$L1793&lt;&gt;"")),"0000"),
" {","SamplingFeatureID:  *SamplingFeatureID",TEXT($A1794,"0000"),
", SiteTypeCV:  ",CHAR(34),INDEX(Sites[Site Type],$A1794),CHAR(34),
", Latitude:  ",INDEX(Sites[Latitude],$A1794),
", Longitude:  ",INDEX(Sites[Longitude],$A1794),
", SRSName:  ",CHAR(34),LatLonDatum,CHAR(34),"}"))</f>
        <v>#REF!</v>
      </c>
      <c r="M1794" t="e">
        <f>IF(INDEX(SamplingFeatures[Sampling Feature Type],$A1794)&lt;&gt;"Specimen","",
CONCATENATE("  - &amp;SpecimenID",TEXT(SUMPRODUCT(--($M$3:$M1793&lt;&gt;"")),"0000"),
" {","SamplingFeatureID:  *SamplingFeatureID",TEXT($A1794,"0000"),
", SpecimenTypeCV:  ",CHAR(34),INDEX(Specimens[Specimen Type],$A1794),CHAR(34),
", SpecimenMediumCV:  ",INDEX(Specimens[Specimen Medium],$A1794),
", IsFieldSpecimen:  ",CHAR(34),INDEX(Specimens[Is Field Specimen?],$A1794),CHAR(34),"}"))</f>
        <v>#REF!</v>
      </c>
      <c r="N1794" t="e">
        <f>IF(COUNTA(SpatialOffsets[])=0,"", IF(INDEX(SpatialOffsets[Spatial Offset Type],$A1794)="","",
CONCATENATE("  - &amp;SpatialOffsetID",TEXT($A1794,"0000"),
" {","SpatialOffsetTypeCV:  ",CHAR(34),INDEX(SpatialOffsets[Spatial Offset Type],$A1794),CHAR(34),
", Offset1Value:  ",INDEX(SpatialOffsets[Offset 1 Value],$A1794),
", Offset1UnitID:  ",CHAR(34),INDEX(SpatialOffsets[Offset 1 Unit],$A1794),CHAR(34),
", Offset2Value:  ",INDEX(SpatialOffsets[Offset 2 Value],$A1794),
", Offset2UnitID:  ",CHAR(34),INDEX(SpatialOffsets[Offset 2 Unit],$A1794),CHAR(34),
", Offset3Value:  ",INDEX(SpatialOffsets[Offset 3 Value],$A1794),
", Offset3UnitID:  ",CHAR(34),INDEX(SpatialOffsets[Offset 3 Unit],$A1794),CHAR(34),,"}")))</f>
        <v>#REF!</v>
      </c>
      <c r="O1794" t="e">
        <f>IF(COUNTA(RelatedFeatures[])=0,"", IF(INDEX(RelatedFeatures[First Sampling Feature Code],$A1794)="","",
CONCATENATE("  - &amp;RelationID",TEXT($A1794,"0000"),
" {","SamplingFeatureID:  *SamplingFeatureID",TEXT(MATCH(INDEX(RelatedFeatures[First Sampling Feature Code],$A1794),SamplingFeatures[Feature Code],0),"0000"),
", RelationshipTypeCV:  ",CHAR(34),INDEX(RelatedFeatures[Relationship Type],$A1794),CHAR(34),
", RelatedFeatureID: *SamplingFeatureID",TEXT(MATCH(INDEX(RelatedFeatures[Second Sampling Feature Code],$A1794),SamplingFeatures[Feature Code],0),"0000"),
", SpatialOffsetID:  ",IF(INDEX(RelatedFeatures[Offset Number],$A1794)="","",CONCATENATE("*SpatialOffsetID",TEXT(INDEX(RelatedFeatures[Offset Number],$A1794),"0000"))),"}")))</f>
        <v>#REF!</v>
      </c>
      <c r="P1794" t="e">
        <f>IF(INDEX(Methods[Method Type],$A1794)="","",
CONCATENATE("  - &amp;MethodID",TEXT($A1794,"0000"),
" {","MethodTypeCV:  ",CHAR(34),INDEX(Methods[Method Type],$A1794),CHAR(34),
", MethodCode:  ",CHAR(34),INDEX(Methods[Method Code],$A1794),CHAR(34),
", MethodName:  ",CHAR(34),INDEX(Methods[Method Name],$A1794),CHAR(34),
", MethodDescription:  ",CHAR(34),INDEX(Methods[Method Description],$A1794),CHAR(34),
", MethodLink:  ",CHAR(34),INDEX(Methods[Method Link],$A1794),CHAR(34),
", OrganizationID: *OrganizationID",TEXT(MATCH(INDEX(Methods[Organization Name],$A1794),Organizations[Organization Name],0),"0000"),"}"))</f>
        <v>#REF!</v>
      </c>
      <c r="Q1794" t="e">
        <f>IF(INDEX(Variables[Variable Type],$A1794)="","",
CONCATENATE("  - &amp;VariableID",TEXT($A1794,"0000"),
" {","VariableTypeCV:  ",CHAR(34),INDEX(Variables[Variable Type],$A1794),CHAR(34),
", VariableCode:  ",CHAR(34),INDEX(Variables[Variable Code],$A1794),CHAR(34),
", VariableNameCV:  ",CHAR(34),INDEX(Variables[Variable Name],$A1794),CHAR(34),
", VariableDefinition:  ",CHAR(34),INDEX(Variables[Variable Definition],$A1794),CHAR(34),
", SpecciationCV:  ",CHAR(34),INDEX(Variables[Speciation],$A1794),CHAR(34),
", NoDataValue:  ",CHAR(34),INDEX(Variables[No Data Value],$A1794),CHAR(34),"}"))</f>
        <v>#REF!</v>
      </c>
    </row>
    <row r="1795" spans="1:17" x14ac:dyDescent="0.25">
      <c r="A1795">
        <v>1792</v>
      </c>
      <c r="D1795" t="e">
        <f>IF(INDEX(People[First Name],$A1795)="","",
CONCATENATE("  - &amp;PersonID",TEXT($A1795,"0000"),
" {","PersonFirstName:  ",CHAR(34),INDEX(People[First Name],$A1795),CHAR(34),
", PersonMiddleName:  ",CHAR(34),INDEX(People[Middle Name],$A1795),CHAR(34),
", PersonLastName:  ",CHAR(34),INDEX(People[Last Name],$A1795),CHAR(34),"}"))</f>
        <v>#REF!</v>
      </c>
      <c r="E1795" t="e">
        <f>IF(INDEX(Organizations[Organization Type '[CV']],$A1795)="","",
CONCATENATE("  - &amp;OrganizationID",TEXT($A1795,"0000"),
" {","OrganizationTypeCV:  ",CHAR(34),INDEX(Organizations[Organization Type '[CV']],$A1795),CHAR(34),
", OrganizationCode:  ",CHAR(34),INDEX(Organizations[Organization Code],$A1795),CHAR(34),
", OrganizationName:  ",CHAR(34),INDEX(Organizations[Organization Name],$A1795),CHAR(34),
", OrganizationDescription:  ",CHAR(34),INDEX(Organizations[Organization Description],$A1795),CHAR(34),
", OrganizationLink:  ",CHAR(34),INDEX(Organizations[Organization Link],$A1795),CHAR(34),"}"))</f>
        <v>#REF!</v>
      </c>
      <c r="F1795" t="e">
        <f>IF(INDEX(People[First Name],$A1795)="","",
CONCATENATE("  - &amp;AffiliationID",TEXT($A1795,"0000"),
" {PersonID: *PersonID",TEXT($A1795,"0000"),
", OrganizationID: *OrganizationID",TEXT(MATCH(INDEX(People[Organization Name],$A1795),Organizations[Organization Name],0),"0000"),
", IsPrimaryOrganizationContact: , AffiliationStartDate: , AffiliationEndDate: , PrimaryPhone: ",
", PrimaryEmail: ",CHAR(34),INDEX(People[Primary Email],$A1795),CHAR(34),
", PrimaryAddress: ",CHAR(34),INDEX(People[Primary Address],$A1795),CHAR(34),
", PersonLink: }"))</f>
        <v>#REF!</v>
      </c>
      <c r="H1795" t="e">
        <f>IF(COUNTA(CitationInformation)=0,"",IF(INDEX(AuthorList[Author Name],$A1795)="","",
CONCATENATE("  - &amp;AuthorListID",TEXT($A1795,"0000"),
"  {CitationID: *CitationID0001",
", PersonID: *PersonID",TEXT(MATCH(INDEX(AuthorList[Author Name],$A1795),People[Full Name],0),"0000"),
", AuthorOrder: ",INDEX(AuthorList[Author Number],$A1795),"}")))</f>
        <v>#REF!</v>
      </c>
      <c r="K1795" t="e">
        <f>IF(INDEX(SamplingFeatures[Feature Code],$A1795)="","",
CONCATENATE("  - &amp;SamplingFeatureID",TEXT($A1795,"0000"),
" {","SamplingFeatureUUID:  ",CHAR(34),INDEX(SamplingFeatures[Sampling Feature UUID],$A1795),CHAR(34),
", SamplingFeatureTypeCV:  ",CHAR(34),INDEX(SamplingFeatures[Sampling Feature Type],$A1795),CHAR(34),
", SamplingFeatureCode:  ",CHAR(34),INDEX(SamplingFeatures[Feature Code],$A1795),CHAR(34),
", SamplingFeatureName:  ",CHAR(34),INDEX(SamplingFeatures[Feature Name],$A1795),CHAR(34),
", SamplingFeatureDescription:  ",CHAR(34),INDEX(SamplingFeatures[Feature Description],$A1795),CHAR(34),
", SamplingFeatureGeotypeCV:  ",CHAR(34),INDEX(SamplingFeatures[Feature Geo Type],$A1795),CHAR(34),
", FeatureGeometry:  ",CHAR(34),INDEX(SamplingFeatures[Feature Geometry],$A1795),CHAR(34),
", Elevation_m:  ",CHAR(34),INDEX(SamplingFeatures[Elevation_m],$A1795),CHAR(34),
", ElevationDatumCV:  ",CHAR(34),ElevationDatum,CHAR(34),"}"))</f>
        <v>#REF!</v>
      </c>
      <c r="L1795" t="e">
        <f>IF(INDEX(SamplingFeatures[Sampling Feature Type],$A1795)&lt;&gt;"Site","",
CONCATENATE("  - &amp;SiteID",TEXT(SUMPRODUCT(--($L$3:$L1794&lt;&gt;"")),"0000"),
" {","SamplingFeatureID:  *SamplingFeatureID",TEXT($A1795,"0000"),
", SiteTypeCV:  ",CHAR(34),INDEX(Sites[Site Type],$A1795),CHAR(34),
", Latitude:  ",INDEX(Sites[Latitude],$A1795),
", Longitude:  ",INDEX(Sites[Longitude],$A1795),
", SRSName:  ",CHAR(34),LatLonDatum,CHAR(34),"}"))</f>
        <v>#REF!</v>
      </c>
      <c r="M1795" t="e">
        <f>IF(INDEX(SamplingFeatures[Sampling Feature Type],$A1795)&lt;&gt;"Specimen","",
CONCATENATE("  - &amp;SpecimenID",TEXT(SUMPRODUCT(--($M$3:$M1794&lt;&gt;"")),"0000"),
" {","SamplingFeatureID:  *SamplingFeatureID",TEXT($A1795,"0000"),
", SpecimenTypeCV:  ",CHAR(34),INDEX(Specimens[Specimen Type],$A1795),CHAR(34),
", SpecimenMediumCV:  ",INDEX(Specimens[Specimen Medium],$A1795),
", IsFieldSpecimen:  ",CHAR(34),INDEX(Specimens[Is Field Specimen?],$A1795),CHAR(34),"}"))</f>
        <v>#REF!</v>
      </c>
      <c r="N1795" t="e">
        <f>IF(COUNTA(SpatialOffsets[])=0,"", IF(INDEX(SpatialOffsets[Spatial Offset Type],$A1795)="","",
CONCATENATE("  - &amp;SpatialOffsetID",TEXT($A1795,"0000"),
" {","SpatialOffsetTypeCV:  ",CHAR(34),INDEX(SpatialOffsets[Spatial Offset Type],$A1795),CHAR(34),
", Offset1Value:  ",INDEX(SpatialOffsets[Offset 1 Value],$A1795),
", Offset1UnitID:  ",CHAR(34),INDEX(SpatialOffsets[Offset 1 Unit],$A1795),CHAR(34),
", Offset2Value:  ",INDEX(SpatialOffsets[Offset 2 Value],$A1795),
", Offset2UnitID:  ",CHAR(34),INDEX(SpatialOffsets[Offset 2 Unit],$A1795),CHAR(34),
", Offset3Value:  ",INDEX(SpatialOffsets[Offset 3 Value],$A1795),
", Offset3UnitID:  ",CHAR(34),INDEX(SpatialOffsets[Offset 3 Unit],$A1795),CHAR(34),,"}")))</f>
        <v>#REF!</v>
      </c>
      <c r="O1795" t="e">
        <f>IF(COUNTA(RelatedFeatures[])=0,"", IF(INDEX(RelatedFeatures[First Sampling Feature Code],$A1795)="","",
CONCATENATE("  - &amp;RelationID",TEXT($A1795,"0000"),
" {","SamplingFeatureID:  *SamplingFeatureID",TEXT(MATCH(INDEX(RelatedFeatures[First Sampling Feature Code],$A1795),SamplingFeatures[Feature Code],0),"0000"),
", RelationshipTypeCV:  ",CHAR(34),INDEX(RelatedFeatures[Relationship Type],$A1795),CHAR(34),
", RelatedFeatureID: *SamplingFeatureID",TEXT(MATCH(INDEX(RelatedFeatures[Second Sampling Feature Code],$A1795),SamplingFeatures[Feature Code],0),"0000"),
", SpatialOffsetID:  ",IF(INDEX(RelatedFeatures[Offset Number],$A1795)="","",CONCATENATE("*SpatialOffsetID",TEXT(INDEX(RelatedFeatures[Offset Number],$A1795),"0000"))),"}")))</f>
        <v>#REF!</v>
      </c>
      <c r="P1795" t="e">
        <f>IF(INDEX(Methods[Method Type],$A1795)="","",
CONCATENATE("  - &amp;MethodID",TEXT($A1795,"0000"),
" {","MethodTypeCV:  ",CHAR(34),INDEX(Methods[Method Type],$A1795),CHAR(34),
", MethodCode:  ",CHAR(34),INDEX(Methods[Method Code],$A1795),CHAR(34),
", MethodName:  ",CHAR(34),INDEX(Methods[Method Name],$A1795),CHAR(34),
", MethodDescription:  ",CHAR(34),INDEX(Methods[Method Description],$A1795),CHAR(34),
", MethodLink:  ",CHAR(34),INDEX(Methods[Method Link],$A1795),CHAR(34),
", OrganizationID: *OrganizationID",TEXT(MATCH(INDEX(Methods[Organization Name],$A1795),Organizations[Organization Name],0),"0000"),"}"))</f>
        <v>#REF!</v>
      </c>
      <c r="Q1795" t="e">
        <f>IF(INDEX(Variables[Variable Type],$A1795)="","",
CONCATENATE("  - &amp;VariableID",TEXT($A1795,"0000"),
" {","VariableTypeCV:  ",CHAR(34),INDEX(Variables[Variable Type],$A1795),CHAR(34),
", VariableCode:  ",CHAR(34),INDEX(Variables[Variable Code],$A1795),CHAR(34),
", VariableNameCV:  ",CHAR(34),INDEX(Variables[Variable Name],$A1795),CHAR(34),
", VariableDefinition:  ",CHAR(34),INDEX(Variables[Variable Definition],$A1795),CHAR(34),
", SpecciationCV:  ",CHAR(34),INDEX(Variables[Speciation],$A1795),CHAR(34),
", NoDataValue:  ",CHAR(34),INDEX(Variables[No Data Value],$A1795),CHAR(34),"}"))</f>
        <v>#REF!</v>
      </c>
    </row>
    <row r="1796" spans="1:17" x14ac:dyDescent="0.25">
      <c r="A1796">
        <v>1793</v>
      </c>
      <c r="D1796" t="e">
        <f>IF(INDEX(People[First Name],$A1796)="","",
CONCATENATE("  - &amp;PersonID",TEXT($A1796,"0000"),
" {","PersonFirstName:  ",CHAR(34),INDEX(People[First Name],$A1796),CHAR(34),
", PersonMiddleName:  ",CHAR(34),INDEX(People[Middle Name],$A1796),CHAR(34),
", PersonLastName:  ",CHAR(34),INDEX(People[Last Name],$A1796),CHAR(34),"}"))</f>
        <v>#REF!</v>
      </c>
      <c r="E1796" t="e">
        <f>IF(INDEX(Organizations[Organization Type '[CV']],$A1796)="","",
CONCATENATE("  - &amp;OrganizationID",TEXT($A1796,"0000"),
" {","OrganizationTypeCV:  ",CHAR(34),INDEX(Organizations[Organization Type '[CV']],$A1796),CHAR(34),
", OrganizationCode:  ",CHAR(34),INDEX(Organizations[Organization Code],$A1796),CHAR(34),
", OrganizationName:  ",CHAR(34),INDEX(Organizations[Organization Name],$A1796),CHAR(34),
", OrganizationDescription:  ",CHAR(34),INDEX(Organizations[Organization Description],$A1796),CHAR(34),
", OrganizationLink:  ",CHAR(34),INDEX(Organizations[Organization Link],$A1796),CHAR(34),"}"))</f>
        <v>#REF!</v>
      </c>
      <c r="F1796" t="e">
        <f>IF(INDEX(People[First Name],$A1796)="","",
CONCATENATE("  - &amp;AffiliationID",TEXT($A1796,"0000"),
" {PersonID: *PersonID",TEXT($A1796,"0000"),
", OrganizationID: *OrganizationID",TEXT(MATCH(INDEX(People[Organization Name],$A1796),Organizations[Organization Name],0),"0000"),
", IsPrimaryOrganizationContact: , AffiliationStartDate: , AffiliationEndDate: , PrimaryPhone: ",
", PrimaryEmail: ",CHAR(34),INDEX(People[Primary Email],$A1796),CHAR(34),
", PrimaryAddress: ",CHAR(34),INDEX(People[Primary Address],$A1796),CHAR(34),
", PersonLink: }"))</f>
        <v>#REF!</v>
      </c>
      <c r="H1796" t="e">
        <f>IF(COUNTA(CitationInformation)=0,"",IF(INDEX(AuthorList[Author Name],$A1796)="","",
CONCATENATE("  - &amp;AuthorListID",TEXT($A1796,"0000"),
"  {CitationID: *CitationID0001",
", PersonID: *PersonID",TEXT(MATCH(INDEX(AuthorList[Author Name],$A1796),People[Full Name],0),"0000"),
", AuthorOrder: ",INDEX(AuthorList[Author Number],$A1796),"}")))</f>
        <v>#REF!</v>
      </c>
      <c r="K1796" t="e">
        <f>IF(INDEX(SamplingFeatures[Feature Code],$A1796)="","",
CONCATENATE("  - &amp;SamplingFeatureID",TEXT($A1796,"0000"),
" {","SamplingFeatureUUID:  ",CHAR(34),INDEX(SamplingFeatures[Sampling Feature UUID],$A1796),CHAR(34),
", SamplingFeatureTypeCV:  ",CHAR(34),INDEX(SamplingFeatures[Sampling Feature Type],$A1796),CHAR(34),
", SamplingFeatureCode:  ",CHAR(34),INDEX(SamplingFeatures[Feature Code],$A1796),CHAR(34),
", SamplingFeatureName:  ",CHAR(34),INDEX(SamplingFeatures[Feature Name],$A1796),CHAR(34),
", SamplingFeatureDescription:  ",CHAR(34),INDEX(SamplingFeatures[Feature Description],$A1796),CHAR(34),
", SamplingFeatureGeotypeCV:  ",CHAR(34),INDEX(SamplingFeatures[Feature Geo Type],$A1796),CHAR(34),
", FeatureGeometry:  ",CHAR(34),INDEX(SamplingFeatures[Feature Geometry],$A1796),CHAR(34),
", Elevation_m:  ",CHAR(34),INDEX(SamplingFeatures[Elevation_m],$A1796),CHAR(34),
", ElevationDatumCV:  ",CHAR(34),ElevationDatum,CHAR(34),"}"))</f>
        <v>#REF!</v>
      </c>
      <c r="L1796" t="e">
        <f>IF(INDEX(SamplingFeatures[Sampling Feature Type],$A1796)&lt;&gt;"Site","",
CONCATENATE("  - &amp;SiteID",TEXT(SUMPRODUCT(--($L$3:$L1795&lt;&gt;"")),"0000"),
" {","SamplingFeatureID:  *SamplingFeatureID",TEXT($A1796,"0000"),
", SiteTypeCV:  ",CHAR(34),INDEX(Sites[Site Type],$A1796),CHAR(34),
", Latitude:  ",INDEX(Sites[Latitude],$A1796),
", Longitude:  ",INDEX(Sites[Longitude],$A1796),
", SRSName:  ",CHAR(34),LatLonDatum,CHAR(34),"}"))</f>
        <v>#REF!</v>
      </c>
      <c r="M1796" t="e">
        <f>IF(INDEX(SamplingFeatures[Sampling Feature Type],$A1796)&lt;&gt;"Specimen","",
CONCATENATE("  - &amp;SpecimenID",TEXT(SUMPRODUCT(--($M$3:$M1795&lt;&gt;"")),"0000"),
" {","SamplingFeatureID:  *SamplingFeatureID",TEXT($A1796,"0000"),
", SpecimenTypeCV:  ",CHAR(34),INDEX(Specimens[Specimen Type],$A1796),CHAR(34),
", SpecimenMediumCV:  ",INDEX(Specimens[Specimen Medium],$A1796),
", IsFieldSpecimen:  ",CHAR(34),INDEX(Specimens[Is Field Specimen?],$A1796),CHAR(34),"}"))</f>
        <v>#REF!</v>
      </c>
      <c r="N1796" t="e">
        <f>IF(COUNTA(SpatialOffsets[])=0,"", IF(INDEX(SpatialOffsets[Spatial Offset Type],$A1796)="","",
CONCATENATE("  - &amp;SpatialOffsetID",TEXT($A1796,"0000"),
" {","SpatialOffsetTypeCV:  ",CHAR(34),INDEX(SpatialOffsets[Spatial Offset Type],$A1796),CHAR(34),
", Offset1Value:  ",INDEX(SpatialOffsets[Offset 1 Value],$A1796),
", Offset1UnitID:  ",CHAR(34),INDEX(SpatialOffsets[Offset 1 Unit],$A1796),CHAR(34),
", Offset2Value:  ",INDEX(SpatialOffsets[Offset 2 Value],$A1796),
", Offset2UnitID:  ",CHAR(34),INDEX(SpatialOffsets[Offset 2 Unit],$A1796),CHAR(34),
", Offset3Value:  ",INDEX(SpatialOffsets[Offset 3 Value],$A1796),
", Offset3UnitID:  ",CHAR(34),INDEX(SpatialOffsets[Offset 3 Unit],$A1796),CHAR(34),,"}")))</f>
        <v>#REF!</v>
      </c>
      <c r="O1796" t="e">
        <f>IF(COUNTA(RelatedFeatures[])=0,"", IF(INDEX(RelatedFeatures[First Sampling Feature Code],$A1796)="","",
CONCATENATE("  - &amp;RelationID",TEXT($A1796,"0000"),
" {","SamplingFeatureID:  *SamplingFeatureID",TEXT(MATCH(INDEX(RelatedFeatures[First Sampling Feature Code],$A1796),SamplingFeatures[Feature Code],0),"0000"),
", RelationshipTypeCV:  ",CHAR(34),INDEX(RelatedFeatures[Relationship Type],$A1796),CHAR(34),
", RelatedFeatureID: *SamplingFeatureID",TEXT(MATCH(INDEX(RelatedFeatures[Second Sampling Feature Code],$A1796),SamplingFeatures[Feature Code],0),"0000"),
", SpatialOffsetID:  ",IF(INDEX(RelatedFeatures[Offset Number],$A1796)="","",CONCATENATE("*SpatialOffsetID",TEXT(INDEX(RelatedFeatures[Offset Number],$A1796),"0000"))),"}")))</f>
        <v>#REF!</v>
      </c>
      <c r="P1796" t="e">
        <f>IF(INDEX(Methods[Method Type],$A1796)="","",
CONCATENATE("  - &amp;MethodID",TEXT($A1796,"0000"),
" {","MethodTypeCV:  ",CHAR(34),INDEX(Methods[Method Type],$A1796),CHAR(34),
", MethodCode:  ",CHAR(34),INDEX(Methods[Method Code],$A1796),CHAR(34),
", MethodName:  ",CHAR(34),INDEX(Methods[Method Name],$A1796),CHAR(34),
", MethodDescription:  ",CHAR(34),INDEX(Methods[Method Description],$A1796),CHAR(34),
", MethodLink:  ",CHAR(34),INDEX(Methods[Method Link],$A1796),CHAR(34),
", OrganizationID: *OrganizationID",TEXT(MATCH(INDEX(Methods[Organization Name],$A1796),Organizations[Organization Name],0),"0000"),"}"))</f>
        <v>#REF!</v>
      </c>
      <c r="Q1796" t="e">
        <f>IF(INDEX(Variables[Variable Type],$A1796)="","",
CONCATENATE("  - &amp;VariableID",TEXT($A1796,"0000"),
" {","VariableTypeCV:  ",CHAR(34),INDEX(Variables[Variable Type],$A1796),CHAR(34),
", VariableCode:  ",CHAR(34),INDEX(Variables[Variable Code],$A1796),CHAR(34),
", VariableNameCV:  ",CHAR(34),INDEX(Variables[Variable Name],$A1796),CHAR(34),
", VariableDefinition:  ",CHAR(34),INDEX(Variables[Variable Definition],$A1796),CHAR(34),
", SpecciationCV:  ",CHAR(34),INDEX(Variables[Speciation],$A1796),CHAR(34),
", NoDataValue:  ",CHAR(34),INDEX(Variables[No Data Value],$A1796),CHAR(34),"}"))</f>
        <v>#REF!</v>
      </c>
    </row>
    <row r="1797" spans="1:17" x14ac:dyDescent="0.25">
      <c r="A1797">
        <v>1794</v>
      </c>
      <c r="D1797" t="e">
        <f>IF(INDEX(People[First Name],$A1797)="","",
CONCATENATE("  - &amp;PersonID",TEXT($A1797,"0000"),
" {","PersonFirstName:  ",CHAR(34),INDEX(People[First Name],$A1797),CHAR(34),
", PersonMiddleName:  ",CHAR(34),INDEX(People[Middle Name],$A1797),CHAR(34),
", PersonLastName:  ",CHAR(34),INDEX(People[Last Name],$A1797),CHAR(34),"}"))</f>
        <v>#REF!</v>
      </c>
      <c r="E1797" t="e">
        <f>IF(INDEX(Organizations[Organization Type '[CV']],$A1797)="","",
CONCATENATE("  - &amp;OrganizationID",TEXT($A1797,"0000"),
" {","OrganizationTypeCV:  ",CHAR(34),INDEX(Organizations[Organization Type '[CV']],$A1797),CHAR(34),
", OrganizationCode:  ",CHAR(34),INDEX(Organizations[Organization Code],$A1797),CHAR(34),
", OrganizationName:  ",CHAR(34),INDEX(Organizations[Organization Name],$A1797),CHAR(34),
", OrganizationDescription:  ",CHAR(34),INDEX(Organizations[Organization Description],$A1797),CHAR(34),
", OrganizationLink:  ",CHAR(34),INDEX(Organizations[Organization Link],$A1797),CHAR(34),"}"))</f>
        <v>#REF!</v>
      </c>
      <c r="F1797" t="e">
        <f>IF(INDEX(People[First Name],$A1797)="","",
CONCATENATE("  - &amp;AffiliationID",TEXT($A1797,"0000"),
" {PersonID: *PersonID",TEXT($A1797,"0000"),
", OrganizationID: *OrganizationID",TEXT(MATCH(INDEX(People[Organization Name],$A1797),Organizations[Organization Name],0),"0000"),
", IsPrimaryOrganizationContact: , AffiliationStartDate: , AffiliationEndDate: , PrimaryPhone: ",
", PrimaryEmail: ",CHAR(34),INDEX(People[Primary Email],$A1797),CHAR(34),
", PrimaryAddress: ",CHAR(34),INDEX(People[Primary Address],$A1797),CHAR(34),
", PersonLink: }"))</f>
        <v>#REF!</v>
      </c>
      <c r="H1797" t="e">
        <f>IF(COUNTA(CitationInformation)=0,"",IF(INDEX(AuthorList[Author Name],$A1797)="","",
CONCATENATE("  - &amp;AuthorListID",TEXT($A1797,"0000"),
"  {CitationID: *CitationID0001",
", PersonID: *PersonID",TEXT(MATCH(INDEX(AuthorList[Author Name],$A1797),People[Full Name],0),"0000"),
", AuthorOrder: ",INDEX(AuthorList[Author Number],$A1797),"}")))</f>
        <v>#REF!</v>
      </c>
      <c r="K1797" t="e">
        <f>IF(INDEX(SamplingFeatures[Feature Code],$A1797)="","",
CONCATENATE("  - &amp;SamplingFeatureID",TEXT($A1797,"0000"),
" {","SamplingFeatureUUID:  ",CHAR(34),INDEX(SamplingFeatures[Sampling Feature UUID],$A1797),CHAR(34),
", SamplingFeatureTypeCV:  ",CHAR(34),INDEX(SamplingFeatures[Sampling Feature Type],$A1797),CHAR(34),
", SamplingFeatureCode:  ",CHAR(34),INDEX(SamplingFeatures[Feature Code],$A1797),CHAR(34),
", SamplingFeatureName:  ",CHAR(34),INDEX(SamplingFeatures[Feature Name],$A1797),CHAR(34),
", SamplingFeatureDescription:  ",CHAR(34),INDEX(SamplingFeatures[Feature Description],$A1797),CHAR(34),
", SamplingFeatureGeotypeCV:  ",CHAR(34),INDEX(SamplingFeatures[Feature Geo Type],$A1797),CHAR(34),
", FeatureGeometry:  ",CHAR(34),INDEX(SamplingFeatures[Feature Geometry],$A1797),CHAR(34),
", Elevation_m:  ",CHAR(34),INDEX(SamplingFeatures[Elevation_m],$A1797),CHAR(34),
", ElevationDatumCV:  ",CHAR(34),ElevationDatum,CHAR(34),"}"))</f>
        <v>#REF!</v>
      </c>
      <c r="L1797" t="e">
        <f>IF(INDEX(SamplingFeatures[Sampling Feature Type],$A1797)&lt;&gt;"Site","",
CONCATENATE("  - &amp;SiteID",TEXT(SUMPRODUCT(--($L$3:$L1796&lt;&gt;"")),"0000"),
" {","SamplingFeatureID:  *SamplingFeatureID",TEXT($A1797,"0000"),
", SiteTypeCV:  ",CHAR(34),INDEX(Sites[Site Type],$A1797),CHAR(34),
", Latitude:  ",INDEX(Sites[Latitude],$A1797),
", Longitude:  ",INDEX(Sites[Longitude],$A1797),
", SRSName:  ",CHAR(34),LatLonDatum,CHAR(34),"}"))</f>
        <v>#REF!</v>
      </c>
      <c r="M1797" t="e">
        <f>IF(INDEX(SamplingFeatures[Sampling Feature Type],$A1797)&lt;&gt;"Specimen","",
CONCATENATE("  - &amp;SpecimenID",TEXT(SUMPRODUCT(--($M$3:$M1796&lt;&gt;"")),"0000"),
" {","SamplingFeatureID:  *SamplingFeatureID",TEXT($A1797,"0000"),
", SpecimenTypeCV:  ",CHAR(34),INDEX(Specimens[Specimen Type],$A1797),CHAR(34),
", SpecimenMediumCV:  ",INDEX(Specimens[Specimen Medium],$A1797),
", IsFieldSpecimen:  ",CHAR(34),INDEX(Specimens[Is Field Specimen?],$A1797),CHAR(34),"}"))</f>
        <v>#REF!</v>
      </c>
      <c r="N1797" t="e">
        <f>IF(COUNTA(SpatialOffsets[])=0,"", IF(INDEX(SpatialOffsets[Spatial Offset Type],$A1797)="","",
CONCATENATE("  - &amp;SpatialOffsetID",TEXT($A1797,"0000"),
" {","SpatialOffsetTypeCV:  ",CHAR(34),INDEX(SpatialOffsets[Spatial Offset Type],$A1797),CHAR(34),
", Offset1Value:  ",INDEX(SpatialOffsets[Offset 1 Value],$A1797),
", Offset1UnitID:  ",CHAR(34),INDEX(SpatialOffsets[Offset 1 Unit],$A1797),CHAR(34),
", Offset2Value:  ",INDEX(SpatialOffsets[Offset 2 Value],$A1797),
", Offset2UnitID:  ",CHAR(34),INDEX(SpatialOffsets[Offset 2 Unit],$A1797),CHAR(34),
", Offset3Value:  ",INDEX(SpatialOffsets[Offset 3 Value],$A1797),
", Offset3UnitID:  ",CHAR(34),INDEX(SpatialOffsets[Offset 3 Unit],$A1797),CHAR(34),,"}")))</f>
        <v>#REF!</v>
      </c>
      <c r="O1797" t="e">
        <f>IF(COUNTA(RelatedFeatures[])=0,"", IF(INDEX(RelatedFeatures[First Sampling Feature Code],$A1797)="","",
CONCATENATE("  - &amp;RelationID",TEXT($A1797,"0000"),
" {","SamplingFeatureID:  *SamplingFeatureID",TEXT(MATCH(INDEX(RelatedFeatures[First Sampling Feature Code],$A1797),SamplingFeatures[Feature Code],0),"0000"),
", RelationshipTypeCV:  ",CHAR(34),INDEX(RelatedFeatures[Relationship Type],$A1797),CHAR(34),
", RelatedFeatureID: *SamplingFeatureID",TEXT(MATCH(INDEX(RelatedFeatures[Second Sampling Feature Code],$A1797),SamplingFeatures[Feature Code],0),"0000"),
", SpatialOffsetID:  ",IF(INDEX(RelatedFeatures[Offset Number],$A1797)="","",CONCATENATE("*SpatialOffsetID",TEXT(INDEX(RelatedFeatures[Offset Number],$A1797),"0000"))),"}")))</f>
        <v>#REF!</v>
      </c>
      <c r="P1797" t="e">
        <f>IF(INDEX(Methods[Method Type],$A1797)="","",
CONCATENATE("  - &amp;MethodID",TEXT($A1797,"0000"),
" {","MethodTypeCV:  ",CHAR(34),INDEX(Methods[Method Type],$A1797),CHAR(34),
", MethodCode:  ",CHAR(34),INDEX(Methods[Method Code],$A1797),CHAR(34),
", MethodName:  ",CHAR(34),INDEX(Methods[Method Name],$A1797),CHAR(34),
", MethodDescription:  ",CHAR(34),INDEX(Methods[Method Description],$A1797),CHAR(34),
", MethodLink:  ",CHAR(34),INDEX(Methods[Method Link],$A1797),CHAR(34),
", OrganizationID: *OrganizationID",TEXT(MATCH(INDEX(Methods[Organization Name],$A1797),Organizations[Organization Name],0),"0000"),"}"))</f>
        <v>#REF!</v>
      </c>
      <c r="Q1797" t="e">
        <f>IF(INDEX(Variables[Variable Type],$A1797)="","",
CONCATENATE("  - &amp;VariableID",TEXT($A1797,"0000"),
" {","VariableTypeCV:  ",CHAR(34),INDEX(Variables[Variable Type],$A1797),CHAR(34),
", VariableCode:  ",CHAR(34),INDEX(Variables[Variable Code],$A1797),CHAR(34),
", VariableNameCV:  ",CHAR(34),INDEX(Variables[Variable Name],$A1797),CHAR(34),
", VariableDefinition:  ",CHAR(34),INDEX(Variables[Variable Definition],$A1797),CHAR(34),
", SpecciationCV:  ",CHAR(34),INDEX(Variables[Speciation],$A1797),CHAR(34),
", NoDataValue:  ",CHAR(34),INDEX(Variables[No Data Value],$A1797),CHAR(34),"}"))</f>
        <v>#REF!</v>
      </c>
    </row>
    <row r="1798" spans="1:17" x14ac:dyDescent="0.25">
      <c r="A1798">
        <v>1795</v>
      </c>
      <c r="D1798" t="e">
        <f>IF(INDEX(People[First Name],$A1798)="","",
CONCATENATE("  - &amp;PersonID",TEXT($A1798,"0000"),
" {","PersonFirstName:  ",CHAR(34),INDEX(People[First Name],$A1798),CHAR(34),
", PersonMiddleName:  ",CHAR(34),INDEX(People[Middle Name],$A1798),CHAR(34),
", PersonLastName:  ",CHAR(34),INDEX(People[Last Name],$A1798),CHAR(34),"}"))</f>
        <v>#REF!</v>
      </c>
      <c r="E1798" t="e">
        <f>IF(INDEX(Organizations[Organization Type '[CV']],$A1798)="","",
CONCATENATE("  - &amp;OrganizationID",TEXT($A1798,"0000"),
" {","OrganizationTypeCV:  ",CHAR(34),INDEX(Organizations[Organization Type '[CV']],$A1798),CHAR(34),
", OrganizationCode:  ",CHAR(34),INDEX(Organizations[Organization Code],$A1798),CHAR(34),
", OrganizationName:  ",CHAR(34),INDEX(Organizations[Organization Name],$A1798),CHAR(34),
", OrganizationDescription:  ",CHAR(34),INDEX(Organizations[Organization Description],$A1798),CHAR(34),
", OrganizationLink:  ",CHAR(34),INDEX(Organizations[Organization Link],$A1798),CHAR(34),"}"))</f>
        <v>#REF!</v>
      </c>
      <c r="F1798" t="e">
        <f>IF(INDEX(People[First Name],$A1798)="","",
CONCATENATE("  - &amp;AffiliationID",TEXT($A1798,"0000"),
" {PersonID: *PersonID",TEXT($A1798,"0000"),
", OrganizationID: *OrganizationID",TEXT(MATCH(INDEX(People[Organization Name],$A1798),Organizations[Organization Name],0),"0000"),
", IsPrimaryOrganizationContact: , AffiliationStartDate: , AffiliationEndDate: , PrimaryPhone: ",
", PrimaryEmail: ",CHAR(34),INDEX(People[Primary Email],$A1798),CHAR(34),
", PrimaryAddress: ",CHAR(34),INDEX(People[Primary Address],$A1798),CHAR(34),
", PersonLink: }"))</f>
        <v>#REF!</v>
      </c>
      <c r="H1798" t="e">
        <f>IF(COUNTA(CitationInformation)=0,"",IF(INDEX(AuthorList[Author Name],$A1798)="","",
CONCATENATE("  - &amp;AuthorListID",TEXT($A1798,"0000"),
"  {CitationID: *CitationID0001",
", PersonID: *PersonID",TEXT(MATCH(INDEX(AuthorList[Author Name],$A1798),People[Full Name],0),"0000"),
", AuthorOrder: ",INDEX(AuthorList[Author Number],$A1798),"}")))</f>
        <v>#REF!</v>
      </c>
      <c r="K1798" t="e">
        <f>IF(INDEX(SamplingFeatures[Feature Code],$A1798)="","",
CONCATENATE("  - &amp;SamplingFeatureID",TEXT($A1798,"0000"),
" {","SamplingFeatureUUID:  ",CHAR(34),INDEX(SamplingFeatures[Sampling Feature UUID],$A1798),CHAR(34),
", SamplingFeatureTypeCV:  ",CHAR(34),INDEX(SamplingFeatures[Sampling Feature Type],$A1798),CHAR(34),
", SamplingFeatureCode:  ",CHAR(34),INDEX(SamplingFeatures[Feature Code],$A1798),CHAR(34),
", SamplingFeatureName:  ",CHAR(34),INDEX(SamplingFeatures[Feature Name],$A1798),CHAR(34),
", SamplingFeatureDescription:  ",CHAR(34),INDEX(SamplingFeatures[Feature Description],$A1798),CHAR(34),
", SamplingFeatureGeotypeCV:  ",CHAR(34),INDEX(SamplingFeatures[Feature Geo Type],$A1798),CHAR(34),
", FeatureGeometry:  ",CHAR(34),INDEX(SamplingFeatures[Feature Geometry],$A1798),CHAR(34),
", Elevation_m:  ",CHAR(34),INDEX(SamplingFeatures[Elevation_m],$A1798),CHAR(34),
", ElevationDatumCV:  ",CHAR(34),ElevationDatum,CHAR(34),"}"))</f>
        <v>#REF!</v>
      </c>
      <c r="L1798" t="e">
        <f>IF(INDEX(SamplingFeatures[Sampling Feature Type],$A1798)&lt;&gt;"Site","",
CONCATENATE("  - &amp;SiteID",TEXT(SUMPRODUCT(--($L$3:$L1797&lt;&gt;"")),"0000"),
" {","SamplingFeatureID:  *SamplingFeatureID",TEXT($A1798,"0000"),
", SiteTypeCV:  ",CHAR(34),INDEX(Sites[Site Type],$A1798),CHAR(34),
", Latitude:  ",INDEX(Sites[Latitude],$A1798),
", Longitude:  ",INDEX(Sites[Longitude],$A1798),
", SRSName:  ",CHAR(34),LatLonDatum,CHAR(34),"}"))</f>
        <v>#REF!</v>
      </c>
      <c r="M1798" t="e">
        <f>IF(INDEX(SamplingFeatures[Sampling Feature Type],$A1798)&lt;&gt;"Specimen","",
CONCATENATE("  - &amp;SpecimenID",TEXT(SUMPRODUCT(--($M$3:$M1797&lt;&gt;"")),"0000"),
" {","SamplingFeatureID:  *SamplingFeatureID",TEXT($A1798,"0000"),
", SpecimenTypeCV:  ",CHAR(34),INDEX(Specimens[Specimen Type],$A1798),CHAR(34),
", SpecimenMediumCV:  ",INDEX(Specimens[Specimen Medium],$A1798),
", IsFieldSpecimen:  ",CHAR(34),INDEX(Specimens[Is Field Specimen?],$A1798),CHAR(34),"}"))</f>
        <v>#REF!</v>
      </c>
      <c r="N1798" t="e">
        <f>IF(COUNTA(SpatialOffsets[])=0,"", IF(INDEX(SpatialOffsets[Spatial Offset Type],$A1798)="","",
CONCATENATE("  - &amp;SpatialOffsetID",TEXT($A1798,"0000"),
" {","SpatialOffsetTypeCV:  ",CHAR(34),INDEX(SpatialOffsets[Spatial Offset Type],$A1798),CHAR(34),
", Offset1Value:  ",INDEX(SpatialOffsets[Offset 1 Value],$A1798),
", Offset1UnitID:  ",CHAR(34),INDEX(SpatialOffsets[Offset 1 Unit],$A1798),CHAR(34),
", Offset2Value:  ",INDEX(SpatialOffsets[Offset 2 Value],$A1798),
", Offset2UnitID:  ",CHAR(34),INDEX(SpatialOffsets[Offset 2 Unit],$A1798),CHAR(34),
", Offset3Value:  ",INDEX(SpatialOffsets[Offset 3 Value],$A1798),
", Offset3UnitID:  ",CHAR(34),INDEX(SpatialOffsets[Offset 3 Unit],$A1798),CHAR(34),,"}")))</f>
        <v>#REF!</v>
      </c>
      <c r="O1798" t="e">
        <f>IF(COUNTA(RelatedFeatures[])=0,"", IF(INDEX(RelatedFeatures[First Sampling Feature Code],$A1798)="","",
CONCATENATE("  - &amp;RelationID",TEXT($A1798,"0000"),
" {","SamplingFeatureID:  *SamplingFeatureID",TEXT(MATCH(INDEX(RelatedFeatures[First Sampling Feature Code],$A1798),SamplingFeatures[Feature Code],0),"0000"),
", RelationshipTypeCV:  ",CHAR(34),INDEX(RelatedFeatures[Relationship Type],$A1798),CHAR(34),
", RelatedFeatureID: *SamplingFeatureID",TEXT(MATCH(INDEX(RelatedFeatures[Second Sampling Feature Code],$A1798),SamplingFeatures[Feature Code],0),"0000"),
", SpatialOffsetID:  ",IF(INDEX(RelatedFeatures[Offset Number],$A1798)="","",CONCATENATE("*SpatialOffsetID",TEXT(INDEX(RelatedFeatures[Offset Number],$A1798),"0000"))),"}")))</f>
        <v>#REF!</v>
      </c>
      <c r="P1798" t="e">
        <f>IF(INDEX(Methods[Method Type],$A1798)="","",
CONCATENATE("  - &amp;MethodID",TEXT($A1798,"0000"),
" {","MethodTypeCV:  ",CHAR(34),INDEX(Methods[Method Type],$A1798),CHAR(34),
", MethodCode:  ",CHAR(34),INDEX(Methods[Method Code],$A1798),CHAR(34),
", MethodName:  ",CHAR(34),INDEX(Methods[Method Name],$A1798),CHAR(34),
", MethodDescription:  ",CHAR(34),INDEX(Methods[Method Description],$A1798),CHAR(34),
", MethodLink:  ",CHAR(34),INDEX(Methods[Method Link],$A1798),CHAR(34),
", OrganizationID: *OrganizationID",TEXT(MATCH(INDEX(Methods[Organization Name],$A1798),Organizations[Organization Name],0),"0000"),"}"))</f>
        <v>#REF!</v>
      </c>
      <c r="Q1798" t="e">
        <f>IF(INDEX(Variables[Variable Type],$A1798)="","",
CONCATENATE("  - &amp;VariableID",TEXT($A1798,"0000"),
" {","VariableTypeCV:  ",CHAR(34),INDEX(Variables[Variable Type],$A1798),CHAR(34),
", VariableCode:  ",CHAR(34),INDEX(Variables[Variable Code],$A1798),CHAR(34),
", VariableNameCV:  ",CHAR(34),INDEX(Variables[Variable Name],$A1798),CHAR(34),
", VariableDefinition:  ",CHAR(34),INDEX(Variables[Variable Definition],$A1798),CHAR(34),
", SpecciationCV:  ",CHAR(34),INDEX(Variables[Speciation],$A1798),CHAR(34),
", NoDataValue:  ",CHAR(34),INDEX(Variables[No Data Value],$A1798),CHAR(34),"}"))</f>
        <v>#REF!</v>
      </c>
    </row>
    <row r="1799" spans="1:17" x14ac:dyDescent="0.25">
      <c r="A1799">
        <v>1796</v>
      </c>
      <c r="D1799" t="e">
        <f>IF(INDEX(People[First Name],$A1799)="","",
CONCATENATE("  - &amp;PersonID",TEXT($A1799,"0000"),
" {","PersonFirstName:  ",CHAR(34),INDEX(People[First Name],$A1799),CHAR(34),
", PersonMiddleName:  ",CHAR(34),INDEX(People[Middle Name],$A1799),CHAR(34),
", PersonLastName:  ",CHAR(34),INDEX(People[Last Name],$A1799),CHAR(34),"}"))</f>
        <v>#REF!</v>
      </c>
      <c r="E1799" t="e">
        <f>IF(INDEX(Organizations[Organization Type '[CV']],$A1799)="","",
CONCATENATE("  - &amp;OrganizationID",TEXT($A1799,"0000"),
" {","OrganizationTypeCV:  ",CHAR(34),INDEX(Organizations[Organization Type '[CV']],$A1799),CHAR(34),
", OrganizationCode:  ",CHAR(34),INDEX(Organizations[Organization Code],$A1799),CHAR(34),
", OrganizationName:  ",CHAR(34),INDEX(Organizations[Organization Name],$A1799),CHAR(34),
", OrganizationDescription:  ",CHAR(34),INDEX(Organizations[Organization Description],$A1799),CHAR(34),
", OrganizationLink:  ",CHAR(34),INDEX(Organizations[Organization Link],$A1799),CHAR(34),"}"))</f>
        <v>#REF!</v>
      </c>
      <c r="F1799" t="e">
        <f>IF(INDEX(People[First Name],$A1799)="","",
CONCATENATE("  - &amp;AffiliationID",TEXT($A1799,"0000"),
" {PersonID: *PersonID",TEXT($A1799,"0000"),
", OrganizationID: *OrganizationID",TEXT(MATCH(INDEX(People[Organization Name],$A1799),Organizations[Organization Name],0),"0000"),
", IsPrimaryOrganizationContact: , AffiliationStartDate: , AffiliationEndDate: , PrimaryPhone: ",
", PrimaryEmail: ",CHAR(34),INDEX(People[Primary Email],$A1799),CHAR(34),
", PrimaryAddress: ",CHAR(34),INDEX(People[Primary Address],$A1799),CHAR(34),
", PersonLink: }"))</f>
        <v>#REF!</v>
      </c>
      <c r="H1799" t="e">
        <f>IF(COUNTA(CitationInformation)=0,"",IF(INDEX(AuthorList[Author Name],$A1799)="","",
CONCATENATE("  - &amp;AuthorListID",TEXT($A1799,"0000"),
"  {CitationID: *CitationID0001",
", PersonID: *PersonID",TEXT(MATCH(INDEX(AuthorList[Author Name],$A1799),People[Full Name],0),"0000"),
", AuthorOrder: ",INDEX(AuthorList[Author Number],$A1799),"}")))</f>
        <v>#REF!</v>
      </c>
      <c r="K1799" t="e">
        <f>IF(INDEX(SamplingFeatures[Feature Code],$A1799)="","",
CONCATENATE("  - &amp;SamplingFeatureID",TEXT($A1799,"0000"),
" {","SamplingFeatureUUID:  ",CHAR(34),INDEX(SamplingFeatures[Sampling Feature UUID],$A1799),CHAR(34),
", SamplingFeatureTypeCV:  ",CHAR(34),INDEX(SamplingFeatures[Sampling Feature Type],$A1799),CHAR(34),
", SamplingFeatureCode:  ",CHAR(34),INDEX(SamplingFeatures[Feature Code],$A1799),CHAR(34),
", SamplingFeatureName:  ",CHAR(34),INDEX(SamplingFeatures[Feature Name],$A1799),CHAR(34),
", SamplingFeatureDescription:  ",CHAR(34),INDEX(SamplingFeatures[Feature Description],$A1799),CHAR(34),
", SamplingFeatureGeotypeCV:  ",CHAR(34),INDEX(SamplingFeatures[Feature Geo Type],$A1799),CHAR(34),
", FeatureGeometry:  ",CHAR(34),INDEX(SamplingFeatures[Feature Geometry],$A1799),CHAR(34),
", Elevation_m:  ",CHAR(34),INDEX(SamplingFeatures[Elevation_m],$A1799),CHAR(34),
", ElevationDatumCV:  ",CHAR(34),ElevationDatum,CHAR(34),"}"))</f>
        <v>#REF!</v>
      </c>
      <c r="L1799" t="e">
        <f>IF(INDEX(SamplingFeatures[Sampling Feature Type],$A1799)&lt;&gt;"Site","",
CONCATENATE("  - &amp;SiteID",TEXT(SUMPRODUCT(--($L$3:$L1798&lt;&gt;"")),"0000"),
" {","SamplingFeatureID:  *SamplingFeatureID",TEXT($A1799,"0000"),
", SiteTypeCV:  ",CHAR(34),INDEX(Sites[Site Type],$A1799),CHAR(34),
", Latitude:  ",INDEX(Sites[Latitude],$A1799),
", Longitude:  ",INDEX(Sites[Longitude],$A1799),
", SRSName:  ",CHAR(34),LatLonDatum,CHAR(34),"}"))</f>
        <v>#REF!</v>
      </c>
      <c r="M1799" t="e">
        <f>IF(INDEX(SamplingFeatures[Sampling Feature Type],$A1799)&lt;&gt;"Specimen","",
CONCATENATE("  - &amp;SpecimenID",TEXT(SUMPRODUCT(--($M$3:$M1798&lt;&gt;"")),"0000"),
" {","SamplingFeatureID:  *SamplingFeatureID",TEXT($A1799,"0000"),
", SpecimenTypeCV:  ",CHAR(34),INDEX(Specimens[Specimen Type],$A1799),CHAR(34),
", SpecimenMediumCV:  ",INDEX(Specimens[Specimen Medium],$A1799),
", IsFieldSpecimen:  ",CHAR(34),INDEX(Specimens[Is Field Specimen?],$A1799),CHAR(34),"}"))</f>
        <v>#REF!</v>
      </c>
      <c r="N1799" t="e">
        <f>IF(COUNTA(SpatialOffsets[])=0,"", IF(INDEX(SpatialOffsets[Spatial Offset Type],$A1799)="","",
CONCATENATE("  - &amp;SpatialOffsetID",TEXT($A1799,"0000"),
" {","SpatialOffsetTypeCV:  ",CHAR(34),INDEX(SpatialOffsets[Spatial Offset Type],$A1799),CHAR(34),
", Offset1Value:  ",INDEX(SpatialOffsets[Offset 1 Value],$A1799),
", Offset1UnitID:  ",CHAR(34),INDEX(SpatialOffsets[Offset 1 Unit],$A1799),CHAR(34),
", Offset2Value:  ",INDEX(SpatialOffsets[Offset 2 Value],$A1799),
", Offset2UnitID:  ",CHAR(34),INDEX(SpatialOffsets[Offset 2 Unit],$A1799),CHAR(34),
", Offset3Value:  ",INDEX(SpatialOffsets[Offset 3 Value],$A1799),
", Offset3UnitID:  ",CHAR(34),INDEX(SpatialOffsets[Offset 3 Unit],$A1799),CHAR(34),,"}")))</f>
        <v>#REF!</v>
      </c>
      <c r="O1799" t="e">
        <f>IF(COUNTA(RelatedFeatures[])=0,"", IF(INDEX(RelatedFeatures[First Sampling Feature Code],$A1799)="","",
CONCATENATE("  - &amp;RelationID",TEXT($A1799,"0000"),
" {","SamplingFeatureID:  *SamplingFeatureID",TEXT(MATCH(INDEX(RelatedFeatures[First Sampling Feature Code],$A1799),SamplingFeatures[Feature Code],0),"0000"),
", RelationshipTypeCV:  ",CHAR(34),INDEX(RelatedFeatures[Relationship Type],$A1799),CHAR(34),
", RelatedFeatureID: *SamplingFeatureID",TEXT(MATCH(INDEX(RelatedFeatures[Second Sampling Feature Code],$A1799),SamplingFeatures[Feature Code],0),"0000"),
", SpatialOffsetID:  ",IF(INDEX(RelatedFeatures[Offset Number],$A1799)="","",CONCATENATE("*SpatialOffsetID",TEXT(INDEX(RelatedFeatures[Offset Number],$A1799),"0000"))),"}")))</f>
        <v>#REF!</v>
      </c>
      <c r="P1799" t="e">
        <f>IF(INDEX(Methods[Method Type],$A1799)="","",
CONCATENATE("  - &amp;MethodID",TEXT($A1799,"0000"),
" {","MethodTypeCV:  ",CHAR(34),INDEX(Methods[Method Type],$A1799),CHAR(34),
", MethodCode:  ",CHAR(34),INDEX(Methods[Method Code],$A1799),CHAR(34),
", MethodName:  ",CHAR(34),INDEX(Methods[Method Name],$A1799),CHAR(34),
", MethodDescription:  ",CHAR(34),INDEX(Methods[Method Description],$A1799),CHAR(34),
", MethodLink:  ",CHAR(34),INDEX(Methods[Method Link],$A1799),CHAR(34),
", OrganizationID: *OrganizationID",TEXT(MATCH(INDEX(Methods[Organization Name],$A1799),Organizations[Organization Name],0),"0000"),"}"))</f>
        <v>#REF!</v>
      </c>
      <c r="Q1799" t="e">
        <f>IF(INDEX(Variables[Variable Type],$A1799)="","",
CONCATENATE("  - &amp;VariableID",TEXT($A1799,"0000"),
" {","VariableTypeCV:  ",CHAR(34),INDEX(Variables[Variable Type],$A1799),CHAR(34),
", VariableCode:  ",CHAR(34),INDEX(Variables[Variable Code],$A1799),CHAR(34),
", VariableNameCV:  ",CHAR(34),INDEX(Variables[Variable Name],$A1799),CHAR(34),
", VariableDefinition:  ",CHAR(34),INDEX(Variables[Variable Definition],$A1799),CHAR(34),
", SpecciationCV:  ",CHAR(34),INDEX(Variables[Speciation],$A1799),CHAR(34),
", NoDataValue:  ",CHAR(34),INDEX(Variables[No Data Value],$A1799),CHAR(34),"}"))</f>
        <v>#REF!</v>
      </c>
    </row>
    <row r="1800" spans="1:17" x14ac:dyDescent="0.25">
      <c r="A1800">
        <v>1797</v>
      </c>
      <c r="D1800" t="e">
        <f>IF(INDEX(People[First Name],$A1800)="","",
CONCATENATE("  - &amp;PersonID",TEXT($A1800,"0000"),
" {","PersonFirstName:  ",CHAR(34),INDEX(People[First Name],$A1800),CHAR(34),
", PersonMiddleName:  ",CHAR(34),INDEX(People[Middle Name],$A1800),CHAR(34),
", PersonLastName:  ",CHAR(34),INDEX(People[Last Name],$A1800),CHAR(34),"}"))</f>
        <v>#REF!</v>
      </c>
      <c r="E1800" t="e">
        <f>IF(INDEX(Organizations[Organization Type '[CV']],$A1800)="","",
CONCATENATE("  - &amp;OrganizationID",TEXT($A1800,"0000"),
" {","OrganizationTypeCV:  ",CHAR(34),INDEX(Organizations[Organization Type '[CV']],$A1800),CHAR(34),
", OrganizationCode:  ",CHAR(34),INDEX(Organizations[Organization Code],$A1800),CHAR(34),
", OrganizationName:  ",CHAR(34),INDEX(Organizations[Organization Name],$A1800),CHAR(34),
", OrganizationDescription:  ",CHAR(34),INDEX(Organizations[Organization Description],$A1800),CHAR(34),
", OrganizationLink:  ",CHAR(34),INDEX(Organizations[Organization Link],$A1800),CHAR(34),"}"))</f>
        <v>#REF!</v>
      </c>
      <c r="F1800" t="e">
        <f>IF(INDEX(People[First Name],$A1800)="","",
CONCATENATE("  - &amp;AffiliationID",TEXT($A1800,"0000"),
" {PersonID: *PersonID",TEXT($A1800,"0000"),
", OrganizationID: *OrganizationID",TEXT(MATCH(INDEX(People[Organization Name],$A1800),Organizations[Organization Name],0),"0000"),
", IsPrimaryOrganizationContact: , AffiliationStartDate: , AffiliationEndDate: , PrimaryPhone: ",
", PrimaryEmail: ",CHAR(34),INDEX(People[Primary Email],$A1800),CHAR(34),
", PrimaryAddress: ",CHAR(34),INDEX(People[Primary Address],$A1800),CHAR(34),
", PersonLink: }"))</f>
        <v>#REF!</v>
      </c>
      <c r="H1800" t="e">
        <f>IF(COUNTA(CitationInformation)=0,"",IF(INDEX(AuthorList[Author Name],$A1800)="","",
CONCATENATE("  - &amp;AuthorListID",TEXT($A1800,"0000"),
"  {CitationID: *CitationID0001",
", PersonID: *PersonID",TEXT(MATCH(INDEX(AuthorList[Author Name],$A1800),People[Full Name],0),"0000"),
", AuthorOrder: ",INDEX(AuthorList[Author Number],$A1800),"}")))</f>
        <v>#REF!</v>
      </c>
      <c r="K1800" t="e">
        <f>IF(INDEX(SamplingFeatures[Feature Code],$A1800)="","",
CONCATENATE("  - &amp;SamplingFeatureID",TEXT($A1800,"0000"),
" {","SamplingFeatureUUID:  ",CHAR(34),INDEX(SamplingFeatures[Sampling Feature UUID],$A1800),CHAR(34),
", SamplingFeatureTypeCV:  ",CHAR(34),INDEX(SamplingFeatures[Sampling Feature Type],$A1800),CHAR(34),
", SamplingFeatureCode:  ",CHAR(34),INDEX(SamplingFeatures[Feature Code],$A1800),CHAR(34),
", SamplingFeatureName:  ",CHAR(34),INDEX(SamplingFeatures[Feature Name],$A1800),CHAR(34),
", SamplingFeatureDescription:  ",CHAR(34),INDEX(SamplingFeatures[Feature Description],$A1800),CHAR(34),
", SamplingFeatureGeotypeCV:  ",CHAR(34),INDEX(SamplingFeatures[Feature Geo Type],$A1800),CHAR(34),
", FeatureGeometry:  ",CHAR(34),INDEX(SamplingFeatures[Feature Geometry],$A1800),CHAR(34),
", Elevation_m:  ",CHAR(34),INDEX(SamplingFeatures[Elevation_m],$A1800),CHAR(34),
", ElevationDatumCV:  ",CHAR(34),ElevationDatum,CHAR(34),"}"))</f>
        <v>#REF!</v>
      </c>
      <c r="L1800" t="e">
        <f>IF(INDEX(SamplingFeatures[Sampling Feature Type],$A1800)&lt;&gt;"Site","",
CONCATENATE("  - &amp;SiteID",TEXT(SUMPRODUCT(--($L$3:$L1799&lt;&gt;"")),"0000"),
" {","SamplingFeatureID:  *SamplingFeatureID",TEXT($A1800,"0000"),
", SiteTypeCV:  ",CHAR(34),INDEX(Sites[Site Type],$A1800),CHAR(34),
", Latitude:  ",INDEX(Sites[Latitude],$A1800),
", Longitude:  ",INDEX(Sites[Longitude],$A1800),
", SRSName:  ",CHAR(34),LatLonDatum,CHAR(34),"}"))</f>
        <v>#REF!</v>
      </c>
      <c r="M1800" t="e">
        <f>IF(INDEX(SamplingFeatures[Sampling Feature Type],$A1800)&lt;&gt;"Specimen","",
CONCATENATE("  - &amp;SpecimenID",TEXT(SUMPRODUCT(--($M$3:$M1799&lt;&gt;"")),"0000"),
" {","SamplingFeatureID:  *SamplingFeatureID",TEXT($A1800,"0000"),
", SpecimenTypeCV:  ",CHAR(34),INDEX(Specimens[Specimen Type],$A1800),CHAR(34),
", SpecimenMediumCV:  ",INDEX(Specimens[Specimen Medium],$A1800),
", IsFieldSpecimen:  ",CHAR(34),INDEX(Specimens[Is Field Specimen?],$A1800),CHAR(34),"}"))</f>
        <v>#REF!</v>
      </c>
      <c r="N1800" t="e">
        <f>IF(COUNTA(SpatialOffsets[])=0,"", IF(INDEX(SpatialOffsets[Spatial Offset Type],$A1800)="","",
CONCATENATE("  - &amp;SpatialOffsetID",TEXT($A1800,"0000"),
" {","SpatialOffsetTypeCV:  ",CHAR(34),INDEX(SpatialOffsets[Spatial Offset Type],$A1800),CHAR(34),
", Offset1Value:  ",INDEX(SpatialOffsets[Offset 1 Value],$A1800),
", Offset1UnitID:  ",CHAR(34),INDEX(SpatialOffsets[Offset 1 Unit],$A1800),CHAR(34),
", Offset2Value:  ",INDEX(SpatialOffsets[Offset 2 Value],$A1800),
", Offset2UnitID:  ",CHAR(34),INDEX(SpatialOffsets[Offset 2 Unit],$A1800),CHAR(34),
", Offset3Value:  ",INDEX(SpatialOffsets[Offset 3 Value],$A1800),
", Offset3UnitID:  ",CHAR(34),INDEX(SpatialOffsets[Offset 3 Unit],$A1800),CHAR(34),,"}")))</f>
        <v>#REF!</v>
      </c>
      <c r="O1800" t="e">
        <f>IF(COUNTA(RelatedFeatures[])=0,"", IF(INDEX(RelatedFeatures[First Sampling Feature Code],$A1800)="","",
CONCATENATE("  - &amp;RelationID",TEXT($A1800,"0000"),
" {","SamplingFeatureID:  *SamplingFeatureID",TEXT(MATCH(INDEX(RelatedFeatures[First Sampling Feature Code],$A1800),SamplingFeatures[Feature Code],0),"0000"),
", RelationshipTypeCV:  ",CHAR(34),INDEX(RelatedFeatures[Relationship Type],$A1800),CHAR(34),
", RelatedFeatureID: *SamplingFeatureID",TEXT(MATCH(INDEX(RelatedFeatures[Second Sampling Feature Code],$A1800),SamplingFeatures[Feature Code],0),"0000"),
", SpatialOffsetID:  ",IF(INDEX(RelatedFeatures[Offset Number],$A1800)="","",CONCATENATE("*SpatialOffsetID",TEXT(INDEX(RelatedFeatures[Offset Number],$A1800),"0000"))),"}")))</f>
        <v>#REF!</v>
      </c>
      <c r="P1800" t="e">
        <f>IF(INDEX(Methods[Method Type],$A1800)="","",
CONCATENATE("  - &amp;MethodID",TEXT($A1800,"0000"),
" {","MethodTypeCV:  ",CHAR(34),INDEX(Methods[Method Type],$A1800),CHAR(34),
", MethodCode:  ",CHAR(34),INDEX(Methods[Method Code],$A1800),CHAR(34),
", MethodName:  ",CHAR(34),INDEX(Methods[Method Name],$A1800),CHAR(34),
", MethodDescription:  ",CHAR(34),INDEX(Methods[Method Description],$A1800),CHAR(34),
", MethodLink:  ",CHAR(34),INDEX(Methods[Method Link],$A1800),CHAR(34),
", OrganizationID: *OrganizationID",TEXT(MATCH(INDEX(Methods[Organization Name],$A1800),Organizations[Organization Name],0),"0000"),"}"))</f>
        <v>#REF!</v>
      </c>
      <c r="Q1800" t="e">
        <f>IF(INDEX(Variables[Variable Type],$A1800)="","",
CONCATENATE("  - &amp;VariableID",TEXT($A1800,"0000"),
" {","VariableTypeCV:  ",CHAR(34),INDEX(Variables[Variable Type],$A1800),CHAR(34),
", VariableCode:  ",CHAR(34),INDEX(Variables[Variable Code],$A1800),CHAR(34),
", VariableNameCV:  ",CHAR(34),INDEX(Variables[Variable Name],$A1800),CHAR(34),
", VariableDefinition:  ",CHAR(34),INDEX(Variables[Variable Definition],$A1800),CHAR(34),
", SpecciationCV:  ",CHAR(34),INDEX(Variables[Speciation],$A1800),CHAR(34),
", NoDataValue:  ",CHAR(34),INDEX(Variables[No Data Value],$A1800),CHAR(34),"}"))</f>
        <v>#REF!</v>
      </c>
    </row>
    <row r="1801" spans="1:17" x14ac:dyDescent="0.25">
      <c r="A1801">
        <v>1798</v>
      </c>
      <c r="D1801" t="e">
        <f>IF(INDEX(People[First Name],$A1801)="","",
CONCATENATE("  - &amp;PersonID",TEXT($A1801,"0000"),
" {","PersonFirstName:  ",CHAR(34),INDEX(People[First Name],$A1801),CHAR(34),
", PersonMiddleName:  ",CHAR(34),INDEX(People[Middle Name],$A1801),CHAR(34),
", PersonLastName:  ",CHAR(34),INDEX(People[Last Name],$A1801),CHAR(34),"}"))</f>
        <v>#REF!</v>
      </c>
      <c r="E1801" t="e">
        <f>IF(INDEX(Organizations[Organization Type '[CV']],$A1801)="","",
CONCATENATE("  - &amp;OrganizationID",TEXT($A1801,"0000"),
" {","OrganizationTypeCV:  ",CHAR(34),INDEX(Organizations[Organization Type '[CV']],$A1801),CHAR(34),
", OrganizationCode:  ",CHAR(34),INDEX(Organizations[Organization Code],$A1801),CHAR(34),
", OrganizationName:  ",CHAR(34),INDEX(Organizations[Organization Name],$A1801),CHAR(34),
", OrganizationDescription:  ",CHAR(34),INDEX(Organizations[Organization Description],$A1801),CHAR(34),
", OrganizationLink:  ",CHAR(34),INDEX(Organizations[Organization Link],$A1801),CHAR(34),"}"))</f>
        <v>#REF!</v>
      </c>
      <c r="F1801" t="e">
        <f>IF(INDEX(People[First Name],$A1801)="","",
CONCATENATE("  - &amp;AffiliationID",TEXT($A1801,"0000"),
" {PersonID: *PersonID",TEXT($A1801,"0000"),
", OrganizationID: *OrganizationID",TEXT(MATCH(INDEX(People[Organization Name],$A1801),Organizations[Organization Name],0),"0000"),
", IsPrimaryOrganizationContact: , AffiliationStartDate: , AffiliationEndDate: , PrimaryPhone: ",
", PrimaryEmail: ",CHAR(34),INDEX(People[Primary Email],$A1801),CHAR(34),
", PrimaryAddress: ",CHAR(34),INDEX(People[Primary Address],$A1801),CHAR(34),
", PersonLink: }"))</f>
        <v>#REF!</v>
      </c>
      <c r="H1801" t="e">
        <f>IF(COUNTA(CitationInformation)=0,"",IF(INDEX(AuthorList[Author Name],$A1801)="","",
CONCATENATE("  - &amp;AuthorListID",TEXT($A1801,"0000"),
"  {CitationID: *CitationID0001",
", PersonID: *PersonID",TEXT(MATCH(INDEX(AuthorList[Author Name],$A1801),People[Full Name],0),"0000"),
", AuthorOrder: ",INDEX(AuthorList[Author Number],$A1801),"}")))</f>
        <v>#REF!</v>
      </c>
      <c r="K1801" t="e">
        <f>IF(INDEX(SamplingFeatures[Feature Code],$A1801)="","",
CONCATENATE("  - &amp;SamplingFeatureID",TEXT($A1801,"0000"),
" {","SamplingFeatureUUID:  ",CHAR(34),INDEX(SamplingFeatures[Sampling Feature UUID],$A1801),CHAR(34),
", SamplingFeatureTypeCV:  ",CHAR(34),INDEX(SamplingFeatures[Sampling Feature Type],$A1801),CHAR(34),
", SamplingFeatureCode:  ",CHAR(34),INDEX(SamplingFeatures[Feature Code],$A1801),CHAR(34),
", SamplingFeatureName:  ",CHAR(34),INDEX(SamplingFeatures[Feature Name],$A1801),CHAR(34),
", SamplingFeatureDescription:  ",CHAR(34),INDEX(SamplingFeatures[Feature Description],$A1801),CHAR(34),
", SamplingFeatureGeotypeCV:  ",CHAR(34),INDEX(SamplingFeatures[Feature Geo Type],$A1801),CHAR(34),
", FeatureGeometry:  ",CHAR(34),INDEX(SamplingFeatures[Feature Geometry],$A1801),CHAR(34),
", Elevation_m:  ",CHAR(34),INDEX(SamplingFeatures[Elevation_m],$A1801),CHAR(34),
", ElevationDatumCV:  ",CHAR(34),ElevationDatum,CHAR(34),"}"))</f>
        <v>#REF!</v>
      </c>
      <c r="L1801" t="e">
        <f>IF(INDEX(SamplingFeatures[Sampling Feature Type],$A1801)&lt;&gt;"Site","",
CONCATENATE("  - &amp;SiteID",TEXT(SUMPRODUCT(--($L$3:$L1800&lt;&gt;"")),"0000"),
" {","SamplingFeatureID:  *SamplingFeatureID",TEXT($A1801,"0000"),
", SiteTypeCV:  ",CHAR(34),INDEX(Sites[Site Type],$A1801),CHAR(34),
", Latitude:  ",INDEX(Sites[Latitude],$A1801),
", Longitude:  ",INDEX(Sites[Longitude],$A1801),
", SRSName:  ",CHAR(34),LatLonDatum,CHAR(34),"}"))</f>
        <v>#REF!</v>
      </c>
      <c r="M1801" t="e">
        <f>IF(INDEX(SamplingFeatures[Sampling Feature Type],$A1801)&lt;&gt;"Specimen","",
CONCATENATE("  - &amp;SpecimenID",TEXT(SUMPRODUCT(--($M$3:$M1800&lt;&gt;"")),"0000"),
" {","SamplingFeatureID:  *SamplingFeatureID",TEXT($A1801,"0000"),
", SpecimenTypeCV:  ",CHAR(34),INDEX(Specimens[Specimen Type],$A1801),CHAR(34),
", SpecimenMediumCV:  ",INDEX(Specimens[Specimen Medium],$A1801),
", IsFieldSpecimen:  ",CHAR(34),INDEX(Specimens[Is Field Specimen?],$A1801),CHAR(34),"}"))</f>
        <v>#REF!</v>
      </c>
      <c r="N1801" t="e">
        <f>IF(COUNTA(SpatialOffsets[])=0,"", IF(INDEX(SpatialOffsets[Spatial Offset Type],$A1801)="","",
CONCATENATE("  - &amp;SpatialOffsetID",TEXT($A1801,"0000"),
" {","SpatialOffsetTypeCV:  ",CHAR(34),INDEX(SpatialOffsets[Spatial Offset Type],$A1801),CHAR(34),
", Offset1Value:  ",INDEX(SpatialOffsets[Offset 1 Value],$A1801),
", Offset1UnitID:  ",CHAR(34),INDEX(SpatialOffsets[Offset 1 Unit],$A1801),CHAR(34),
", Offset2Value:  ",INDEX(SpatialOffsets[Offset 2 Value],$A1801),
", Offset2UnitID:  ",CHAR(34),INDEX(SpatialOffsets[Offset 2 Unit],$A1801),CHAR(34),
", Offset3Value:  ",INDEX(SpatialOffsets[Offset 3 Value],$A1801),
", Offset3UnitID:  ",CHAR(34),INDEX(SpatialOffsets[Offset 3 Unit],$A1801),CHAR(34),,"}")))</f>
        <v>#REF!</v>
      </c>
      <c r="O1801" t="e">
        <f>IF(COUNTA(RelatedFeatures[])=0,"", IF(INDEX(RelatedFeatures[First Sampling Feature Code],$A1801)="","",
CONCATENATE("  - &amp;RelationID",TEXT($A1801,"0000"),
" {","SamplingFeatureID:  *SamplingFeatureID",TEXT(MATCH(INDEX(RelatedFeatures[First Sampling Feature Code],$A1801),SamplingFeatures[Feature Code],0),"0000"),
", RelationshipTypeCV:  ",CHAR(34),INDEX(RelatedFeatures[Relationship Type],$A1801),CHAR(34),
", RelatedFeatureID: *SamplingFeatureID",TEXT(MATCH(INDEX(RelatedFeatures[Second Sampling Feature Code],$A1801),SamplingFeatures[Feature Code],0),"0000"),
", SpatialOffsetID:  ",IF(INDEX(RelatedFeatures[Offset Number],$A1801)="","",CONCATENATE("*SpatialOffsetID",TEXT(INDEX(RelatedFeatures[Offset Number],$A1801),"0000"))),"}")))</f>
        <v>#REF!</v>
      </c>
      <c r="P1801" t="e">
        <f>IF(INDEX(Methods[Method Type],$A1801)="","",
CONCATENATE("  - &amp;MethodID",TEXT($A1801,"0000"),
" {","MethodTypeCV:  ",CHAR(34),INDEX(Methods[Method Type],$A1801),CHAR(34),
", MethodCode:  ",CHAR(34),INDEX(Methods[Method Code],$A1801),CHAR(34),
", MethodName:  ",CHAR(34),INDEX(Methods[Method Name],$A1801),CHAR(34),
", MethodDescription:  ",CHAR(34),INDEX(Methods[Method Description],$A1801),CHAR(34),
", MethodLink:  ",CHAR(34),INDEX(Methods[Method Link],$A1801),CHAR(34),
", OrganizationID: *OrganizationID",TEXT(MATCH(INDEX(Methods[Organization Name],$A1801),Organizations[Organization Name],0),"0000"),"}"))</f>
        <v>#REF!</v>
      </c>
      <c r="Q1801" t="e">
        <f>IF(INDEX(Variables[Variable Type],$A1801)="","",
CONCATENATE("  - &amp;VariableID",TEXT($A1801,"0000"),
" {","VariableTypeCV:  ",CHAR(34),INDEX(Variables[Variable Type],$A1801),CHAR(34),
", VariableCode:  ",CHAR(34),INDEX(Variables[Variable Code],$A1801),CHAR(34),
", VariableNameCV:  ",CHAR(34),INDEX(Variables[Variable Name],$A1801),CHAR(34),
", VariableDefinition:  ",CHAR(34),INDEX(Variables[Variable Definition],$A1801),CHAR(34),
", SpecciationCV:  ",CHAR(34),INDEX(Variables[Speciation],$A1801),CHAR(34),
", NoDataValue:  ",CHAR(34),INDEX(Variables[No Data Value],$A1801),CHAR(34),"}"))</f>
        <v>#REF!</v>
      </c>
    </row>
    <row r="1802" spans="1:17" x14ac:dyDescent="0.25">
      <c r="A1802">
        <v>1799</v>
      </c>
      <c r="D1802" t="e">
        <f>IF(INDEX(People[First Name],$A1802)="","",
CONCATENATE("  - &amp;PersonID",TEXT($A1802,"0000"),
" {","PersonFirstName:  ",CHAR(34),INDEX(People[First Name],$A1802),CHAR(34),
", PersonMiddleName:  ",CHAR(34),INDEX(People[Middle Name],$A1802),CHAR(34),
", PersonLastName:  ",CHAR(34),INDEX(People[Last Name],$A1802),CHAR(34),"}"))</f>
        <v>#REF!</v>
      </c>
      <c r="E1802" t="e">
        <f>IF(INDEX(Organizations[Organization Type '[CV']],$A1802)="","",
CONCATENATE("  - &amp;OrganizationID",TEXT($A1802,"0000"),
" {","OrganizationTypeCV:  ",CHAR(34),INDEX(Organizations[Organization Type '[CV']],$A1802),CHAR(34),
", OrganizationCode:  ",CHAR(34),INDEX(Organizations[Organization Code],$A1802),CHAR(34),
", OrganizationName:  ",CHAR(34),INDEX(Organizations[Organization Name],$A1802),CHAR(34),
", OrganizationDescription:  ",CHAR(34),INDEX(Organizations[Organization Description],$A1802),CHAR(34),
", OrganizationLink:  ",CHAR(34),INDEX(Organizations[Organization Link],$A1802),CHAR(34),"}"))</f>
        <v>#REF!</v>
      </c>
      <c r="F1802" t="e">
        <f>IF(INDEX(People[First Name],$A1802)="","",
CONCATENATE("  - &amp;AffiliationID",TEXT($A1802,"0000"),
" {PersonID: *PersonID",TEXT($A1802,"0000"),
", OrganizationID: *OrganizationID",TEXT(MATCH(INDEX(People[Organization Name],$A1802),Organizations[Organization Name],0),"0000"),
", IsPrimaryOrganizationContact: , AffiliationStartDate: , AffiliationEndDate: , PrimaryPhone: ",
", PrimaryEmail: ",CHAR(34),INDEX(People[Primary Email],$A1802),CHAR(34),
", PrimaryAddress: ",CHAR(34),INDEX(People[Primary Address],$A1802),CHAR(34),
", PersonLink: }"))</f>
        <v>#REF!</v>
      </c>
      <c r="H1802" t="e">
        <f>IF(COUNTA(CitationInformation)=0,"",IF(INDEX(AuthorList[Author Name],$A1802)="","",
CONCATENATE("  - &amp;AuthorListID",TEXT($A1802,"0000"),
"  {CitationID: *CitationID0001",
", PersonID: *PersonID",TEXT(MATCH(INDEX(AuthorList[Author Name],$A1802),People[Full Name],0),"0000"),
", AuthorOrder: ",INDEX(AuthorList[Author Number],$A1802),"}")))</f>
        <v>#REF!</v>
      </c>
      <c r="K1802" t="e">
        <f>IF(INDEX(SamplingFeatures[Feature Code],$A1802)="","",
CONCATENATE("  - &amp;SamplingFeatureID",TEXT($A1802,"0000"),
" {","SamplingFeatureUUID:  ",CHAR(34),INDEX(SamplingFeatures[Sampling Feature UUID],$A1802),CHAR(34),
", SamplingFeatureTypeCV:  ",CHAR(34),INDEX(SamplingFeatures[Sampling Feature Type],$A1802),CHAR(34),
", SamplingFeatureCode:  ",CHAR(34),INDEX(SamplingFeatures[Feature Code],$A1802),CHAR(34),
", SamplingFeatureName:  ",CHAR(34),INDEX(SamplingFeatures[Feature Name],$A1802),CHAR(34),
", SamplingFeatureDescription:  ",CHAR(34),INDEX(SamplingFeatures[Feature Description],$A1802),CHAR(34),
", SamplingFeatureGeotypeCV:  ",CHAR(34),INDEX(SamplingFeatures[Feature Geo Type],$A1802),CHAR(34),
", FeatureGeometry:  ",CHAR(34),INDEX(SamplingFeatures[Feature Geometry],$A1802),CHAR(34),
", Elevation_m:  ",CHAR(34),INDEX(SamplingFeatures[Elevation_m],$A1802),CHAR(34),
", ElevationDatumCV:  ",CHAR(34),ElevationDatum,CHAR(34),"}"))</f>
        <v>#REF!</v>
      </c>
      <c r="L1802" t="e">
        <f>IF(INDEX(SamplingFeatures[Sampling Feature Type],$A1802)&lt;&gt;"Site","",
CONCATENATE("  - &amp;SiteID",TEXT(SUMPRODUCT(--($L$3:$L1801&lt;&gt;"")),"0000"),
" {","SamplingFeatureID:  *SamplingFeatureID",TEXT($A1802,"0000"),
", SiteTypeCV:  ",CHAR(34),INDEX(Sites[Site Type],$A1802),CHAR(34),
", Latitude:  ",INDEX(Sites[Latitude],$A1802),
", Longitude:  ",INDEX(Sites[Longitude],$A1802),
", SRSName:  ",CHAR(34),LatLonDatum,CHAR(34),"}"))</f>
        <v>#REF!</v>
      </c>
      <c r="M1802" t="e">
        <f>IF(INDEX(SamplingFeatures[Sampling Feature Type],$A1802)&lt;&gt;"Specimen","",
CONCATENATE("  - &amp;SpecimenID",TEXT(SUMPRODUCT(--($M$3:$M1801&lt;&gt;"")),"0000"),
" {","SamplingFeatureID:  *SamplingFeatureID",TEXT($A1802,"0000"),
", SpecimenTypeCV:  ",CHAR(34),INDEX(Specimens[Specimen Type],$A1802),CHAR(34),
", SpecimenMediumCV:  ",INDEX(Specimens[Specimen Medium],$A1802),
", IsFieldSpecimen:  ",CHAR(34),INDEX(Specimens[Is Field Specimen?],$A1802),CHAR(34),"}"))</f>
        <v>#REF!</v>
      </c>
      <c r="N1802" t="e">
        <f>IF(COUNTA(SpatialOffsets[])=0,"", IF(INDEX(SpatialOffsets[Spatial Offset Type],$A1802)="","",
CONCATENATE("  - &amp;SpatialOffsetID",TEXT($A1802,"0000"),
" {","SpatialOffsetTypeCV:  ",CHAR(34),INDEX(SpatialOffsets[Spatial Offset Type],$A1802),CHAR(34),
", Offset1Value:  ",INDEX(SpatialOffsets[Offset 1 Value],$A1802),
", Offset1UnitID:  ",CHAR(34),INDEX(SpatialOffsets[Offset 1 Unit],$A1802),CHAR(34),
", Offset2Value:  ",INDEX(SpatialOffsets[Offset 2 Value],$A1802),
", Offset2UnitID:  ",CHAR(34),INDEX(SpatialOffsets[Offset 2 Unit],$A1802),CHAR(34),
", Offset3Value:  ",INDEX(SpatialOffsets[Offset 3 Value],$A1802),
", Offset3UnitID:  ",CHAR(34),INDEX(SpatialOffsets[Offset 3 Unit],$A1802),CHAR(34),,"}")))</f>
        <v>#REF!</v>
      </c>
      <c r="O1802" t="e">
        <f>IF(COUNTA(RelatedFeatures[])=0,"", IF(INDEX(RelatedFeatures[First Sampling Feature Code],$A1802)="","",
CONCATENATE("  - &amp;RelationID",TEXT($A1802,"0000"),
" {","SamplingFeatureID:  *SamplingFeatureID",TEXT(MATCH(INDEX(RelatedFeatures[First Sampling Feature Code],$A1802),SamplingFeatures[Feature Code],0),"0000"),
", RelationshipTypeCV:  ",CHAR(34),INDEX(RelatedFeatures[Relationship Type],$A1802),CHAR(34),
", RelatedFeatureID: *SamplingFeatureID",TEXT(MATCH(INDEX(RelatedFeatures[Second Sampling Feature Code],$A1802),SamplingFeatures[Feature Code],0),"0000"),
", SpatialOffsetID:  ",IF(INDEX(RelatedFeatures[Offset Number],$A1802)="","",CONCATENATE("*SpatialOffsetID",TEXT(INDEX(RelatedFeatures[Offset Number],$A1802),"0000"))),"}")))</f>
        <v>#REF!</v>
      </c>
      <c r="P1802" t="e">
        <f>IF(INDEX(Methods[Method Type],$A1802)="","",
CONCATENATE("  - &amp;MethodID",TEXT($A1802,"0000"),
" {","MethodTypeCV:  ",CHAR(34),INDEX(Methods[Method Type],$A1802),CHAR(34),
", MethodCode:  ",CHAR(34),INDEX(Methods[Method Code],$A1802),CHAR(34),
", MethodName:  ",CHAR(34),INDEX(Methods[Method Name],$A1802),CHAR(34),
", MethodDescription:  ",CHAR(34),INDEX(Methods[Method Description],$A1802),CHAR(34),
", MethodLink:  ",CHAR(34),INDEX(Methods[Method Link],$A1802),CHAR(34),
", OrganizationID: *OrganizationID",TEXT(MATCH(INDEX(Methods[Organization Name],$A1802),Organizations[Organization Name],0),"0000"),"}"))</f>
        <v>#REF!</v>
      </c>
      <c r="Q1802" t="e">
        <f>IF(INDEX(Variables[Variable Type],$A1802)="","",
CONCATENATE("  - &amp;VariableID",TEXT($A1802,"0000"),
" {","VariableTypeCV:  ",CHAR(34),INDEX(Variables[Variable Type],$A1802),CHAR(34),
", VariableCode:  ",CHAR(34),INDEX(Variables[Variable Code],$A1802),CHAR(34),
", VariableNameCV:  ",CHAR(34),INDEX(Variables[Variable Name],$A1802),CHAR(34),
", VariableDefinition:  ",CHAR(34),INDEX(Variables[Variable Definition],$A1802),CHAR(34),
", SpecciationCV:  ",CHAR(34),INDEX(Variables[Speciation],$A1802),CHAR(34),
", NoDataValue:  ",CHAR(34),INDEX(Variables[No Data Value],$A1802),CHAR(34),"}"))</f>
        <v>#REF!</v>
      </c>
    </row>
    <row r="1803" spans="1:17" x14ac:dyDescent="0.25">
      <c r="A1803">
        <v>1800</v>
      </c>
      <c r="D1803" t="e">
        <f>IF(INDEX(People[First Name],$A1803)="","",
CONCATENATE("  - &amp;PersonID",TEXT($A1803,"0000"),
" {","PersonFirstName:  ",CHAR(34),INDEX(People[First Name],$A1803),CHAR(34),
", PersonMiddleName:  ",CHAR(34),INDEX(People[Middle Name],$A1803),CHAR(34),
", PersonLastName:  ",CHAR(34),INDEX(People[Last Name],$A1803),CHAR(34),"}"))</f>
        <v>#REF!</v>
      </c>
      <c r="E1803" t="e">
        <f>IF(INDEX(Organizations[Organization Type '[CV']],$A1803)="","",
CONCATENATE("  - &amp;OrganizationID",TEXT($A1803,"0000"),
" {","OrganizationTypeCV:  ",CHAR(34),INDEX(Organizations[Organization Type '[CV']],$A1803),CHAR(34),
", OrganizationCode:  ",CHAR(34),INDEX(Organizations[Organization Code],$A1803),CHAR(34),
", OrganizationName:  ",CHAR(34),INDEX(Organizations[Organization Name],$A1803),CHAR(34),
", OrganizationDescription:  ",CHAR(34),INDEX(Organizations[Organization Description],$A1803),CHAR(34),
", OrganizationLink:  ",CHAR(34),INDEX(Organizations[Organization Link],$A1803),CHAR(34),"}"))</f>
        <v>#REF!</v>
      </c>
      <c r="F1803" t="e">
        <f>IF(INDEX(People[First Name],$A1803)="","",
CONCATENATE("  - &amp;AffiliationID",TEXT($A1803,"0000"),
" {PersonID: *PersonID",TEXT($A1803,"0000"),
", OrganizationID: *OrganizationID",TEXT(MATCH(INDEX(People[Organization Name],$A1803),Organizations[Organization Name],0),"0000"),
", IsPrimaryOrganizationContact: , AffiliationStartDate: , AffiliationEndDate: , PrimaryPhone: ",
", PrimaryEmail: ",CHAR(34),INDEX(People[Primary Email],$A1803),CHAR(34),
", PrimaryAddress: ",CHAR(34),INDEX(People[Primary Address],$A1803),CHAR(34),
", PersonLink: }"))</f>
        <v>#REF!</v>
      </c>
      <c r="H1803" t="e">
        <f>IF(COUNTA(CitationInformation)=0,"",IF(INDEX(AuthorList[Author Name],$A1803)="","",
CONCATENATE("  - &amp;AuthorListID",TEXT($A1803,"0000"),
"  {CitationID: *CitationID0001",
", PersonID: *PersonID",TEXT(MATCH(INDEX(AuthorList[Author Name],$A1803),People[Full Name],0),"0000"),
", AuthorOrder: ",INDEX(AuthorList[Author Number],$A1803),"}")))</f>
        <v>#REF!</v>
      </c>
      <c r="K1803" t="e">
        <f>IF(INDEX(SamplingFeatures[Feature Code],$A1803)="","",
CONCATENATE("  - &amp;SamplingFeatureID",TEXT($A1803,"0000"),
" {","SamplingFeatureUUID:  ",CHAR(34),INDEX(SamplingFeatures[Sampling Feature UUID],$A1803),CHAR(34),
", SamplingFeatureTypeCV:  ",CHAR(34),INDEX(SamplingFeatures[Sampling Feature Type],$A1803),CHAR(34),
", SamplingFeatureCode:  ",CHAR(34),INDEX(SamplingFeatures[Feature Code],$A1803),CHAR(34),
", SamplingFeatureName:  ",CHAR(34),INDEX(SamplingFeatures[Feature Name],$A1803),CHAR(34),
", SamplingFeatureDescription:  ",CHAR(34),INDEX(SamplingFeatures[Feature Description],$A1803),CHAR(34),
", SamplingFeatureGeotypeCV:  ",CHAR(34),INDEX(SamplingFeatures[Feature Geo Type],$A1803),CHAR(34),
", FeatureGeometry:  ",CHAR(34),INDEX(SamplingFeatures[Feature Geometry],$A1803),CHAR(34),
", Elevation_m:  ",CHAR(34),INDEX(SamplingFeatures[Elevation_m],$A1803),CHAR(34),
", ElevationDatumCV:  ",CHAR(34),ElevationDatum,CHAR(34),"}"))</f>
        <v>#REF!</v>
      </c>
      <c r="L1803" t="e">
        <f>IF(INDEX(SamplingFeatures[Sampling Feature Type],$A1803)&lt;&gt;"Site","",
CONCATENATE("  - &amp;SiteID",TEXT(SUMPRODUCT(--($L$3:$L1802&lt;&gt;"")),"0000"),
" {","SamplingFeatureID:  *SamplingFeatureID",TEXT($A1803,"0000"),
", SiteTypeCV:  ",CHAR(34),INDEX(Sites[Site Type],$A1803),CHAR(34),
", Latitude:  ",INDEX(Sites[Latitude],$A1803),
", Longitude:  ",INDEX(Sites[Longitude],$A1803),
", SRSName:  ",CHAR(34),LatLonDatum,CHAR(34),"}"))</f>
        <v>#REF!</v>
      </c>
      <c r="M1803" t="e">
        <f>IF(INDEX(SamplingFeatures[Sampling Feature Type],$A1803)&lt;&gt;"Specimen","",
CONCATENATE("  - &amp;SpecimenID",TEXT(SUMPRODUCT(--($M$3:$M1802&lt;&gt;"")),"0000"),
" {","SamplingFeatureID:  *SamplingFeatureID",TEXT($A1803,"0000"),
", SpecimenTypeCV:  ",CHAR(34),INDEX(Specimens[Specimen Type],$A1803),CHAR(34),
", SpecimenMediumCV:  ",INDEX(Specimens[Specimen Medium],$A1803),
", IsFieldSpecimen:  ",CHAR(34),INDEX(Specimens[Is Field Specimen?],$A1803),CHAR(34),"}"))</f>
        <v>#REF!</v>
      </c>
      <c r="N1803" t="e">
        <f>IF(COUNTA(SpatialOffsets[])=0,"", IF(INDEX(SpatialOffsets[Spatial Offset Type],$A1803)="","",
CONCATENATE("  - &amp;SpatialOffsetID",TEXT($A1803,"0000"),
" {","SpatialOffsetTypeCV:  ",CHAR(34),INDEX(SpatialOffsets[Spatial Offset Type],$A1803),CHAR(34),
", Offset1Value:  ",INDEX(SpatialOffsets[Offset 1 Value],$A1803),
", Offset1UnitID:  ",CHAR(34),INDEX(SpatialOffsets[Offset 1 Unit],$A1803),CHAR(34),
", Offset2Value:  ",INDEX(SpatialOffsets[Offset 2 Value],$A1803),
", Offset2UnitID:  ",CHAR(34),INDEX(SpatialOffsets[Offset 2 Unit],$A1803),CHAR(34),
", Offset3Value:  ",INDEX(SpatialOffsets[Offset 3 Value],$A1803),
", Offset3UnitID:  ",CHAR(34),INDEX(SpatialOffsets[Offset 3 Unit],$A1803),CHAR(34),,"}")))</f>
        <v>#REF!</v>
      </c>
      <c r="O1803" t="e">
        <f>IF(COUNTA(RelatedFeatures[])=0,"", IF(INDEX(RelatedFeatures[First Sampling Feature Code],$A1803)="","",
CONCATENATE("  - &amp;RelationID",TEXT($A1803,"0000"),
" {","SamplingFeatureID:  *SamplingFeatureID",TEXT(MATCH(INDEX(RelatedFeatures[First Sampling Feature Code],$A1803),SamplingFeatures[Feature Code],0),"0000"),
", RelationshipTypeCV:  ",CHAR(34),INDEX(RelatedFeatures[Relationship Type],$A1803),CHAR(34),
", RelatedFeatureID: *SamplingFeatureID",TEXT(MATCH(INDEX(RelatedFeatures[Second Sampling Feature Code],$A1803),SamplingFeatures[Feature Code],0),"0000"),
", SpatialOffsetID:  ",IF(INDEX(RelatedFeatures[Offset Number],$A1803)="","",CONCATENATE("*SpatialOffsetID",TEXT(INDEX(RelatedFeatures[Offset Number],$A1803),"0000"))),"}")))</f>
        <v>#REF!</v>
      </c>
      <c r="P1803" t="e">
        <f>IF(INDEX(Methods[Method Type],$A1803)="","",
CONCATENATE("  - &amp;MethodID",TEXT($A1803,"0000"),
" {","MethodTypeCV:  ",CHAR(34),INDEX(Methods[Method Type],$A1803),CHAR(34),
", MethodCode:  ",CHAR(34),INDEX(Methods[Method Code],$A1803),CHAR(34),
", MethodName:  ",CHAR(34),INDEX(Methods[Method Name],$A1803),CHAR(34),
", MethodDescription:  ",CHAR(34),INDEX(Methods[Method Description],$A1803),CHAR(34),
", MethodLink:  ",CHAR(34),INDEX(Methods[Method Link],$A1803),CHAR(34),
", OrganizationID: *OrganizationID",TEXT(MATCH(INDEX(Methods[Organization Name],$A1803),Organizations[Organization Name],0),"0000"),"}"))</f>
        <v>#REF!</v>
      </c>
      <c r="Q1803" t="e">
        <f>IF(INDEX(Variables[Variable Type],$A1803)="","",
CONCATENATE("  - &amp;VariableID",TEXT($A1803,"0000"),
" {","VariableTypeCV:  ",CHAR(34),INDEX(Variables[Variable Type],$A1803),CHAR(34),
", VariableCode:  ",CHAR(34),INDEX(Variables[Variable Code],$A1803),CHAR(34),
", VariableNameCV:  ",CHAR(34),INDEX(Variables[Variable Name],$A1803),CHAR(34),
", VariableDefinition:  ",CHAR(34),INDEX(Variables[Variable Definition],$A1803),CHAR(34),
", SpecciationCV:  ",CHAR(34),INDEX(Variables[Speciation],$A1803),CHAR(34),
", NoDataValue:  ",CHAR(34),INDEX(Variables[No Data Value],$A1803),CHAR(34),"}"))</f>
        <v>#REF!</v>
      </c>
    </row>
    <row r="1804" spans="1:17" x14ac:dyDescent="0.25">
      <c r="A1804">
        <v>1801</v>
      </c>
      <c r="D1804" t="e">
        <f>IF(INDEX(People[First Name],$A1804)="","",
CONCATENATE("  - &amp;PersonID",TEXT($A1804,"0000"),
" {","PersonFirstName:  ",CHAR(34),INDEX(People[First Name],$A1804),CHAR(34),
", PersonMiddleName:  ",CHAR(34),INDEX(People[Middle Name],$A1804),CHAR(34),
", PersonLastName:  ",CHAR(34),INDEX(People[Last Name],$A1804),CHAR(34),"}"))</f>
        <v>#REF!</v>
      </c>
      <c r="E1804" t="e">
        <f>IF(INDEX(Organizations[Organization Type '[CV']],$A1804)="","",
CONCATENATE("  - &amp;OrganizationID",TEXT($A1804,"0000"),
" {","OrganizationTypeCV:  ",CHAR(34),INDEX(Organizations[Organization Type '[CV']],$A1804),CHAR(34),
", OrganizationCode:  ",CHAR(34),INDEX(Organizations[Organization Code],$A1804),CHAR(34),
", OrganizationName:  ",CHAR(34),INDEX(Organizations[Organization Name],$A1804),CHAR(34),
", OrganizationDescription:  ",CHAR(34),INDEX(Organizations[Organization Description],$A1804),CHAR(34),
", OrganizationLink:  ",CHAR(34),INDEX(Organizations[Organization Link],$A1804),CHAR(34),"}"))</f>
        <v>#REF!</v>
      </c>
      <c r="F1804" t="e">
        <f>IF(INDEX(People[First Name],$A1804)="","",
CONCATENATE("  - &amp;AffiliationID",TEXT($A1804,"0000"),
" {PersonID: *PersonID",TEXT($A1804,"0000"),
", OrganizationID: *OrganizationID",TEXT(MATCH(INDEX(People[Organization Name],$A1804),Organizations[Organization Name],0),"0000"),
", IsPrimaryOrganizationContact: , AffiliationStartDate: , AffiliationEndDate: , PrimaryPhone: ",
", PrimaryEmail: ",CHAR(34),INDEX(People[Primary Email],$A1804),CHAR(34),
", PrimaryAddress: ",CHAR(34),INDEX(People[Primary Address],$A1804),CHAR(34),
", PersonLink: }"))</f>
        <v>#REF!</v>
      </c>
      <c r="H1804" t="e">
        <f>IF(COUNTA(CitationInformation)=0,"",IF(INDEX(AuthorList[Author Name],$A1804)="","",
CONCATENATE("  - &amp;AuthorListID",TEXT($A1804,"0000"),
"  {CitationID: *CitationID0001",
", PersonID: *PersonID",TEXT(MATCH(INDEX(AuthorList[Author Name],$A1804),People[Full Name],0),"0000"),
", AuthorOrder: ",INDEX(AuthorList[Author Number],$A1804),"}")))</f>
        <v>#REF!</v>
      </c>
      <c r="K1804" t="e">
        <f>IF(INDEX(SamplingFeatures[Feature Code],$A1804)="","",
CONCATENATE("  - &amp;SamplingFeatureID",TEXT($A1804,"0000"),
" {","SamplingFeatureUUID:  ",CHAR(34),INDEX(SamplingFeatures[Sampling Feature UUID],$A1804),CHAR(34),
", SamplingFeatureTypeCV:  ",CHAR(34),INDEX(SamplingFeatures[Sampling Feature Type],$A1804),CHAR(34),
", SamplingFeatureCode:  ",CHAR(34),INDEX(SamplingFeatures[Feature Code],$A1804),CHAR(34),
", SamplingFeatureName:  ",CHAR(34),INDEX(SamplingFeatures[Feature Name],$A1804),CHAR(34),
", SamplingFeatureDescription:  ",CHAR(34),INDEX(SamplingFeatures[Feature Description],$A1804),CHAR(34),
", SamplingFeatureGeotypeCV:  ",CHAR(34),INDEX(SamplingFeatures[Feature Geo Type],$A1804),CHAR(34),
", FeatureGeometry:  ",CHAR(34),INDEX(SamplingFeatures[Feature Geometry],$A1804),CHAR(34),
", Elevation_m:  ",CHAR(34),INDEX(SamplingFeatures[Elevation_m],$A1804),CHAR(34),
", ElevationDatumCV:  ",CHAR(34),ElevationDatum,CHAR(34),"}"))</f>
        <v>#REF!</v>
      </c>
      <c r="L1804" t="e">
        <f>IF(INDEX(SamplingFeatures[Sampling Feature Type],$A1804)&lt;&gt;"Site","",
CONCATENATE("  - &amp;SiteID",TEXT(SUMPRODUCT(--($L$3:$L1803&lt;&gt;"")),"0000"),
" {","SamplingFeatureID:  *SamplingFeatureID",TEXT($A1804,"0000"),
", SiteTypeCV:  ",CHAR(34),INDEX(Sites[Site Type],$A1804),CHAR(34),
", Latitude:  ",INDEX(Sites[Latitude],$A1804),
", Longitude:  ",INDEX(Sites[Longitude],$A1804),
", SRSName:  ",CHAR(34),LatLonDatum,CHAR(34),"}"))</f>
        <v>#REF!</v>
      </c>
      <c r="M1804" t="e">
        <f>IF(INDEX(SamplingFeatures[Sampling Feature Type],$A1804)&lt;&gt;"Specimen","",
CONCATENATE("  - &amp;SpecimenID",TEXT(SUMPRODUCT(--($M$3:$M1803&lt;&gt;"")),"0000"),
" {","SamplingFeatureID:  *SamplingFeatureID",TEXT($A1804,"0000"),
", SpecimenTypeCV:  ",CHAR(34),INDEX(Specimens[Specimen Type],$A1804),CHAR(34),
", SpecimenMediumCV:  ",INDEX(Specimens[Specimen Medium],$A1804),
", IsFieldSpecimen:  ",CHAR(34),INDEX(Specimens[Is Field Specimen?],$A1804),CHAR(34),"}"))</f>
        <v>#REF!</v>
      </c>
      <c r="N1804" t="e">
        <f>IF(COUNTA(SpatialOffsets[])=0,"", IF(INDEX(SpatialOffsets[Spatial Offset Type],$A1804)="","",
CONCATENATE("  - &amp;SpatialOffsetID",TEXT($A1804,"0000"),
" {","SpatialOffsetTypeCV:  ",CHAR(34),INDEX(SpatialOffsets[Spatial Offset Type],$A1804),CHAR(34),
", Offset1Value:  ",INDEX(SpatialOffsets[Offset 1 Value],$A1804),
", Offset1UnitID:  ",CHAR(34),INDEX(SpatialOffsets[Offset 1 Unit],$A1804),CHAR(34),
", Offset2Value:  ",INDEX(SpatialOffsets[Offset 2 Value],$A1804),
", Offset2UnitID:  ",CHAR(34),INDEX(SpatialOffsets[Offset 2 Unit],$A1804),CHAR(34),
", Offset3Value:  ",INDEX(SpatialOffsets[Offset 3 Value],$A1804),
", Offset3UnitID:  ",CHAR(34),INDEX(SpatialOffsets[Offset 3 Unit],$A1804),CHAR(34),,"}")))</f>
        <v>#REF!</v>
      </c>
      <c r="O1804" t="e">
        <f>IF(COUNTA(RelatedFeatures[])=0,"", IF(INDEX(RelatedFeatures[First Sampling Feature Code],$A1804)="","",
CONCATENATE("  - &amp;RelationID",TEXT($A1804,"0000"),
" {","SamplingFeatureID:  *SamplingFeatureID",TEXT(MATCH(INDEX(RelatedFeatures[First Sampling Feature Code],$A1804),SamplingFeatures[Feature Code],0),"0000"),
", RelationshipTypeCV:  ",CHAR(34),INDEX(RelatedFeatures[Relationship Type],$A1804),CHAR(34),
", RelatedFeatureID: *SamplingFeatureID",TEXT(MATCH(INDEX(RelatedFeatures[Second Sampling Feature Code],$A1804),SamplingFeatures[Feature Code],0),"0000"),
", SpatialOffsetID:  ",IF(INDEX(RelatedFeatures[Offset Number],$A1804)="","",CONCATENATE("*SpatialOffsetID",TEXT(INDEX(RelatedFeatures[Offset Number],$A1804),"0000"))),"}")))</f>
        <v>#REF!</v>
      </c>
      <c r="P1804" t="e">
        <f>IF(INDEX(Methods[Method Type],$A1804)="","",
CONCATENATE("  - &amp;MethodID",TEXT($A1804,"0000"),
" {","MethodTypeCV:  ",CHAR(34),INDEX(Methods[Method Type],$A1804),CHAR(34),
", MethodCode:  ",CHAR(34),INDEX(Methods[Method Code],$A1804),CHAR(34),
", MethodName:  ",CHAR(34),INDEX(Methods[Method Name],$A1804),CHAR(34),
", MethodDescription:  ",CHAR(34),INDEX(Methods[Method Description],$A1804),CHAR(34),
", MethodLink:  ",CHAR(34),INDEX(Methods[Method Link],$A1804),CHAR(34),
", OrganizationID: *OrganizationID",TEXT(MATCH(INDEX(Methods[Organization Name],$A1804),Organizations[Organization Name],0),"0000"),"}"))</f>
        <v>#REF!</v>
      </c>
      <c r="Q1804" t="e">
        <f>IF(INDEX(Variables[Variable Type],$A1804)="","",
CONCATENATE("  - &amp;VariableID",TEXT($A1804,"0000"),
" {","VariableTypeCV:  ",CHAR(34),INDEX(Variables[Variable Type],$A1804),CHAR(34),
", VariableCode:  ",CHAR(34),INDEX(Variables[Variable Code],$A1804),CHAR(34),
", VariableNameCV:  ",CHAR(34),INDEX(Variables[Variable Name],$A1804),CHAR(34),
", VariableDefinition:  ",CHAR(34),INDEX(Variables[Variable Definition],$A1804),CHAR(34),
", SpecciationCV:  ",CHAR(34),INDEX(Variables[Speciation],$A1804),CHAR(34),
", NoDataValue:  ",CHAR(34),INDEX(Variables[No Data Value],$A1804),CHAR(34),"}"))</f>
        <v>#REF!</v>
      </c>
    </row>
    <row r="1805" spans="1:17" x14ac:dyDescent="0.25">
      <c r="A1805">
        <v>1802</v>
      </c>
      <c r="D1805" t="e">
        <f>IF(INDEX(People[First Name],$A1805)="","",
CONCATENATE("  - &amp;PersonID",TEXT($A1805,"0000"),
" {","PersonFirstName:  ",CHAR(34),INDEX(People[First Name],$A1805),CHAR(34),
", PersonMiddleName:  ",CHAR(34),INDEX(People[Middle Name],$A1805),CHAR(34),
", PersonLastName:  ",CHAR(34),INDEX(People[Last Name],$A1805),CHAR(34),"}"))</f>
        <v>#REF!</v>
      </c>
      <c r="E1805" t="e">
        <f>IF(INDEX(Organizations[Organization Type '[CV']],$A1805)="","",
CONCATENATE("  - &amp;OrganizationID",TEXT($A1805,"0000"),
" {","OrganizationTypeCV:  ",CHAR(34),INDEX(Organizations[Organization Type '[CV']],$A1805),CHAR(34),
", OrganizationCode:  ",CHAR(34),INDEX(Organizations[Organization Code],$A1805),CHAR(34),
", OrganizationName:  ",CHAR(34),INDEX(Organizations[Organization Name],$A1805),CHAR(34),
", OrganizationDescription:  ",CHAR(34),INDEX(Organizations[Organization Description],$A1805),CHAR(34),
", OrganizationLink:  ",CHAR(34),INDEX(Organizations[Organization Link],$A1805),CHAR(34),"}"))</f>
        <v>#REF!</v>
      </c>
      <c r="F1805" t="e">
        <f>IF(INDEX(People[First Name],$A1805)="","",
CONCATENATE("  - &amp;AffiliationID",TEXT($A1805,"0000"),
" {PersonID: *PersonID",TEXT($A1805,"0000"),
", OrganizationID: *OrganizationID",TEXT(MATCH(INDEX(People[Organization Name],$A1805),Organizations[Organization Name],0),"0000"),
", IsPrimaryOrganizationContact: , AffiliationStartDate: , AffiliationEndDate: , PrimaryPhone: ",
", PrimaryEmail: ",CHAR(34),INDEX(People[Primary Email],$A1805),CHAR(34),
", PrimaryAddress: ",CHAR(34),INDEX(People[Primary Address],$A1805),CHAR(34),
", PersonLink: }"))</f>
        <v>#REF!</v>
      </c>
      <c r="H1805" t="e">
        <f>IF(COUNTA(CitationInformation)=0,"",IF(INDEX(AuthorList[Author Name],$A1805)="","",
CONCATENATE("  - &amp;AuthorListID",TEXT($A1805,"0000"),
"  {CitationID: *CitationID0001",
", PersonID: *PersonID",TEXT(MATCH(INDEX(AuthorList[Author Name],$A1805),People[Full Name],0),"0000"),
", AuthorOrder: ",INDEX(AuthorList[Author Number],$A1805),"}")))</f>
        <v>#REF!</v>
      </c>
      <c r="K1805" t="e">
        <f>IF(INDEX(SamplingFeatures[Feature Code],$A1805)="","",
CONCATENATE("  - &amp;SamplingFeatureID",TEXT($A1805,"0000"),
" {","SamplingFeatureUUID:  ",CHAR(34),INDEX(SamplingFeatures[Sampling Feature UUID],$A1805),CHAR(34),
", SamplingFeatureTypeCV:  ",CHAR(34),INDEX(SamplingFeatures[Sampling Feature Type],$A1805),CHAR(34),
", SamplingFeatureCode:  ",CHAR(34),INDEX(SamplingFeatures[Feature Code],$A1805),CHAR(34),
", SamplingFeatureName:  ",CHAR(34),INDEX(SamplingFeatures[Feature Name],$A1805),CHAR(34),
", SamplingFeatureDescription:  ",CHAR(34),INDEX(SamplingFeatures[Feature Description],$A1805),CHAR(34),
", SamplingFeatureGeotypeCV:  ",CHAR(34),INDEX(SamplingFeatures[Feature Geo Type],$A1805),CHAR(34),
", FeatureGeometry:  ",CHAR(34),INDEX(SamplingFeatures[Feature Geometry],$A1805),CHAR(34),
", Elevation_m:  ",CHAR(34),INDEX(SamplingFeatures[Elevation_m],$A1805),CHAR(34),
", ElevationDatumCV:  ",CHAR(34),ElevationDatum,CHAR(34),"}"))</f>
        <v>#REF!</v>
      </c>
      <c r="L1805" t="e">
        <f>IF(INDEX(SamplingFeatures[Sampling Feature Type],$A1805)&lt;&gt;"Site","",
CONCATENATE("  - &amp;SiteID",TEXT(SUMPRODUCT(--($L$3:$L1804&lt;&gt;"")),"0000"),
" {","SamplingFeatureID:  *SamplingFeatureID",TEXT($A1805,"0000"),
", SiteTypeCV:  ",CHAR(34),INDEX(Sites[Site Type],$A1805),CHAR(34),
", Latitude:  ",INDEX(Sites[Latitude],$A1805),
", Longitude:  ",INDEX(Sites[Longitude],$A1805),
", SRSName:  ",CHAR(34),LatLonDatum,CHAR(34),"}"))</f>
        <v>#REF!</v>
      </c>
      <c r="M1805" t="e">
        <f>IF(INDEX(SamplingFeatures[Sampling Feature Type],$A1805)&lt;&gt;"Specimen","",
CONCATENATE("  - &amp;SpecimenID",TEXT(SUMPRODUCT(--($M$3:$M1804&lt;&gt;"")),"0000"),
" {","SamplingFeatureID:  *SamplingFeatureID",TEXT($A1805,"0000"),
", SpecimenTypeCV:  ",CHAR(34),INDEX(Specimens[Specimen Type],$A1805),CHAR(34),
", SpecimenMediumCV:  ",INDEX(Specimens[Specimen Medium],$A1805),
", IsFieldSpecimen:  ",CHAR(34),INDEX(Specimens[Is Field Specimen?],$A1805),CHAR(34),"}"))</f>
        <v>#REF!</v>
      </c>
      <c r="N1805" t="e">
        <f>IF(COUNTA(SpatialOffsets[])=0,"", IF(INDEX(SpatialOffsets[Spatial Offset Type],$A1805)="","",
CONCATENATE("  - &amp;SpatialOffsetID",TEXT($A1805,"0000"),
" {","SpatialOffsetTypeCV:  ",CHAR(34),INDEX(SpatialOffsets[Spatial Offset Type],$A1805),CHAR(34),
", Offset1Value:  ",INDEX(SpatialOffsets[Offset 1 Value],$A1805),
", Offset1UnitID:  ",CHAR(34),INDEX(SpatialOffsets[Offset 1 Unit],$A1805),CHAR(34),
", Offset2Value:  ",INDEX(SpatialOffsets[Offset 2 Value],$A1805),
", Offset2UnitID:  ",CHAR(34),INDEX(SpatialOffsets[Offset 2 Unit],$A1805),CHAR(34),
", Offset3Value:  ",INDEX(SpatialOffsets[Offset 3 Value],$A1805),
", Offset3UnitID:  ",CHAR(34),INDEX(SpatialOffsets[Offset 3 Unit],$A1805),CHAR(34),,"}")))</f>
        <v>#REF!</v>
      </c>
      <c r="O1805" t="e">
        <f>IF(COUNTA(RelatedFeatures[])=0,"", IF(INDEX(RelatedFeatures[First Sampling Feature Code],$A1805)="","",
CONCATENATE("  - &amp;RelationID",TEXT($A1805,"0000"),
" {","SamplingFeatureID:  *SamplingFeatureID",TEXT(MATCH(INDEX(RelatedFeatures[First Sampling Feature Code],$A1805),SamplingFeatures[Feature Code],0),"0000"),
", RelationshipTypeCV:  ",CHAR(34),INDEX(RelatedFeatures[Relationship Type],$A1805),CHAR(34),
", RelatedFeatureID: *SamplingFeatureID",TEXT(MATCH(INDEX(RelatedFeatures[Second Sampling Feature Code],$A1805),SamplingFeatures[Feature Code],0),"0000"),
", SpatialOffsetID:  ",IF(INDEX(RelatedFeatures[Offset Number],$A1805)="","",CONCATENATE("*SpatialOffsetID",TEXT(INDEX(RelatedFeatures[Offset Number],$A1805),"0000"))),"}")))</f>
        <v>#REF!</v>
      </c>
      <c r="P1805" t="e">
        <f>IF(INDEX(Methods[Method Type],$A1805)="","",
CONCATENATE("  - &amp;MethodID",TEXT($A1805,"0000"),
" {","MethodTypeCV:  ",CHAR(34),INDEX(Methods[Method Type],$A1805),CHAR(34),
", MethodCode:  ",CHAR(34),INDEX(Methods[Method Code],$A1805),CHAR(34),
", MethodName:  ",CHAR(34),INDEX(Methods[Method Name],$A1805),CHAR(34),
", MethodDescription:  ",CHAR(34),INDEX(Methods[Method Description],$A1805),CHAR(34),
", MethodLink:  ",CHAR(34),INDEX(Methods[Method Link],$A1805),CHAR(34),
", OrganizationID: *OrganizationID",TEXT(MATCH(INDEX(Methods[Organization Name],$A1805),Organizations[Organization Name],0),"0000"),"}"))</f>
        <v>#REF!</v>
      </c>
      <c r="Q1805" t="e">
        <f>IF(INDEX(Variables[Variable Type],$A1805)="","",
CONCATENATE("  - &amp;VariableID",TEXT($A1805,"0000"),
" {","VariableTypeCV:  ",CHAR(34),INDEX(Variables[Variable Type],$A1805),CHAR(34),
", VariableCode:  ",CHAR(34),INDEX(Variables[Variable Code],$A1805),CHAR(34),
", VariableNameCV:  ",CHAR(34),INDEX(Variables[Variable Name],$A1805),CHAR(34),
", VariableDefinition:  ",CHAR(34),INDEX(Variables[Variable Definition],$A1805),CHAR(34),
", SpecciationCV:  ",CHAR(34),INDEX(Variables[Speciation],$A1805),CHAR(34),
", NoDataValue:  ",CHAR(34),INDEX(Variables[No Data Value],$A1805),CHAR(34),"}"))</f>
        <v>#REF!</v>
      </c>
    </row>
    <row r="1806" spans="1:17" x14ac:dyDescent="0.25">
      <c r="A1806">
        <v>1803</v>
      </c>
      <c r="D1806" t="e">
        <f>IF(INDEX(People[First Name],$A1806)="","",
CONCATENATE("  - &amp;PersonID",TEXT($A1806,"0000"),
" {","PersonFirstName:  ",CHAR(34),INDEX(People[First Name],$A1806),CHAR(34),
", PersonMiddleName:  ",CHAR(34),INDEX(People[Middle Name],$A1806),CHAR(34),
", PersonLastName:  ",CHAR(34),INDEX(People[Last Name],$A1806),CHAR(34),"}"))</f>
        <v>#REF!</v>
      </c>
      <c r="E1806" t="e">
        <f>IF(INDEX(Organizations[Organization Type '[CV']],$A1806)="","",
CONCATENATE("  - &amp;OrganizationID",TEXT($A1806,"0000"),
" {","OrganizationTypeCV:  ",CHAR(34),INDEX(Organizations[Organization Type '[CV']],$A1806),CHAR(34),
", OrganizationCode:  ",CHAR(34),INDEX(Organizations[Organization Code],$A1806),CHAR(34),
", OrganizationName:  ",CHAR(34),INDEX(Organizations[Organization Name],$A1806),CHAR(34),
", OrganizationDescription:  ",CHAR(34),INDEX(Organizations[Organization Description],$A1806),CHAR(34),
", OrganizationLink:  ",CHAR(34),INDEX(Organizations[Organization Link],$A1806),CHAR(34),"}"))</f>
        <v>#REF!</v>
      </c>
      <c r="F1806" t="e">
        <f>IF(INDEX(People[First Name],$A1806)="","",
CONCATENATE("  - &amp;AffiliationID",TEXT($A1806,"0000"),
" {PersonID: *PersonID",TEXT($A1806,"0000"),
", OrganizationID: *OrganizationID",TEXT(MATCH(INDEX(People[Organization Name],$A1806),Organizations[Organization Name],0),"0000"),
", IsPrimaryOrganizationContact: , AffiliationStartDate: , AffiliationEndDate: , PrimaryPhone: ",
", PrimaryEmail: ",CHAR(34),INDEX(People[Primary Email],$A1806),CHAR(34),
", PrimaryAddress: ",CHAR(34),INDEX(People[Primary Address],$A1806),CHAR(34),
", PersonLink: }"))</f>
        <v>#REF!</v>
      </c>
      <c r="H1806" t="e">
        <f>IF(COUNTA(CitationInformation)=0,"",IF(INDEX(AuthorList[Author Name],$A1806)="","",
CONCATENATE("  - &amp;AuthorListID",TEXT($A1806,"0000"),
"  {CitationID: *CitationID0001",
", PersonID: *PersonID",TEXT(MATCH(INDEX(AuthorList[Author Name],$A1806),People[Full Name],0),"0000"),
", AuthorOrder: ",INDEX(AuthorList[Author Number],$A1806),"}")))</f>
        <v>#REF!</v>
      </c>
      <c r="K1806" t="e">
        <f>IF(INDEX(SamplingFeatures[Feature Code],$A1806)="","",
CONCATENATE("  - &amp;SamplingFeatureID",TEXT($A1806,"0000"),
" {","SamplingFeatureUUID:  ",CHAR(34),INDEX(SamplingFeatures[Sampling Feature UUID],$A1806),CHAR(34),
", SamplingFeatureTypeCV:  ",CHAR(34),INDEX(SamplingFeatures[Sampling Feature Type],$A1806),CHAR(34),
", SamplingFeatureCode:  ",CHAR(34),INDEX(SamplingFeatures[Feature Code],$A1806),CHAR(34),
", SamplingFeatureName:  ",CHAR(34),INDEX(SamplingFeatures[Feature Name],$A1806),CHAR(34),
", SamplingFeatureDescription:  ",CHAR(34),INDEX(SamplingFeatures[Feature Description],$A1806),CHAR(34),
", SamplingFeatureGeotypeCV:  ",CHAR(34),INDEX(SamplingFeatures[Feature Geo Type],$A1806),CHAR(34),
", FeatureGeometry:  ",CHAR(34),INDEX(SamplingFeatures[Feature Geometry],$A1806),CHAR(34),
", Elevation_m:  ",CHAR(34),INDEX(SamplingFeatures[Elevation_m],$A1806),CHAR(34),
", ElevationDatumCV:  ",CHAR(34),ElevationDatum,CHAR(34),"}"))</f>
        <v>#REF!</v>
      </c>
      <c r="L1806" t="e">
        <f>IF(INDEX(SamplingFeatures[Sampling Feature Type],$A1806)&lt;&gt;"Site","",
CONCATENATE("  - &amp;SiteID",TEXT(SUMPRODUCT(--($L$3:$L1805&lt;&gt;"")),"0000"),
" {","SamplingFeatureID:  *SamplingFeatureID",TEXT($A1806,"0000"),
", SiteTypeCV:  ",CHAR(34),INDEX(Sites[Site Type],$A1806),CHAR(34),
", Latitude:  ",INDEX(Sites[Latitude],$A1806),
", Longitude:  ",INDEX(Sites[Longitude],$A1806),
", SRSName:  ",CHAR(34),LatLonDatum,CHAR(34),"}"))</f>
        <v>#REF!</v>
      </c>
      <c r="M1806" t="e">
        <f>IF(INDEX(SamplingFeatures[Sampling Feature Type],$A1806)&lt;&gt;"Specimen","",
CONCATENATE("  - &amp;SpecimenID",TEXT(SUMPRODUCT(--($M$3:$M1805&lt;&gt;"")),"0000"),
" {","SamplingFeatureID:  *SamplingFeatureID",TEXT($A1806,"0000"),
", SpecimenTypeCV:  ",CHAR(34),INDEX(Specimens[Specimen Type],$A1806),CHAR(34),
", SpecimenMediumCV:  ",INDEX(Specimens[Specimen Medium],$A1806),
", IsFieldSpecimen:  ",CHAR(34),INDEX(Specimens[Is Field Specimen?],$A1806),CHAR(34),"}"))</f>
        <v>#REF!</v>
      </c>
      <c r="N1806" t="e">
        <f>IF(COUNTA(SpatialOffsets[])=0,"", IF(INDEX(SpatialOffsets[Spatial Offset Type],$A1806)="","",
CONCATENATE("  - &amp;SpatialOffsetID",TEXT($A1806,"0000"),
" {","SpatialOffsetTypeCV:  ",CHAR(34),INDEX(SpatialOffsets[Spatial Offset Type],$A1806),CHAR(34),
", Offset1Value:  ",INDEX(SpatialOffsets[Offset 1 Value],$A1806),
", Offset1UnitID:  ",CHAR(34),INDEX(SpatialOffsets[Offset 1 Unit],$A1806),CHAR(34),
", Offset2Value:  ",INDEX(SpatialOffsets[Offset 2 Value],$A1806),
", Offset2UnitID:  ",CHAR(34),INDEX(SpatialOffsets[Offset 2 Unit],$A1806),CHAR(34),
", Offset3Value:  ",INDEX(SpatialOffsets[Offset 3 Value],$A1806),
", Offset3UnitID:  ",CHAR(34),INDEX(SpatialOffsets[Offset 3 Unit],$A1806),CHAR(34),,"}")))</f>
        <v>#REF!</v>
      </c>
      <c r="O1806" t="e">
        <f>IF(COUNTA(RelatedFeatures[])=0,"", IF(INDEX(RelatedFeatures[First Sampling Feature Code],$A1806)="","",
CONCATENATE("  - &amp;RelationID",TEXT($A1806,"0000"),
" {","SamplingFeatureID:  *SamplingFeatureID",TEXT(MATCH(INDEX(RelatedFeatures[First Sampling Feature Code],$A1806),SamplingFeatures[Feature Code],0),"0000"),
", RelationshipTypeCV:  ",CHAR(34),INDEX(RelatedFeatures[Relationship Type],$A1806),CHAR(34),
", RelatedFeatureID: *SamplingFeatureID",TEXT(MATCH(INDEX(RelatedFeatures[Second Sampling Feature Code],$A1806),SamplingFeatures[Feature Code],0),"0000"),
", SpatialOffsetID:  ",IF(INDEX(RelatedFeatures[Offset Number],$A1806)="","",CONCATENATE("*SpatialOffsetID",TEXT(INDEX(RelatedFeatures[Offset Number],$A1806),"0000"))),"}")))</f>
        <v>#REF!</v>
      </c>
      <c r="P1806" t="e">
        <f>IF(INDEX(Methods[Method Type],$A1806)="","",
CONCATENATE("  - &amp;MethodID",TEXT($A1806,"0000"),
" {","MethodTypeCV:  ",CHAR(34),INDEX(Methods[Method Type],$A1806),CHAR(34),
", MethodCode:  ",CHAR(34),INDEX(Methods[Method Code],$A1806),CHAR(34),
", MethodName:  ",CHAR(34),INDEX(Methods[Method Name],$A1806),CHAR(34),
", MethodDescription:  ",CHAR(34),INDEX(Methods[Method Description],$A1806),CHAR(34),
", MethodLink:  ",CHAR(34),INDEX(Methods[Method Link],$A1806),CHAR(34),
", OrganizationID: *OrganizationID",TEXT(MATCH(INDEX(Methods[Organization Name],$A1806),Organizations[Organization Name],0),"0000"),"}"))</f>
        <v>#REF!</v>
      </c>
      <c r="Q1806" t="e">
        <f>IF(INDEX(Variables[Variable Type],$A1806)="","",
CONCATENATE("  - &amp;VariableID",TEXT($A1806,"0000"),
" {","VariableTypeCV:  ",CHAR(34),INDEX(Variables[Variable Type],$A1806),CHAR(34),
", VariableCode:  ",CHAR(34),INDEX(Variables[Variable Code],$A1806),CHAR(34),
", VariableNameCV:  ",CHAR(34),INDEX(Variables[Variable Name],$A1806),CHAR(34),
", VariableDefinition:  ",CHAR(34),INDEX(Variables[Variable Definition],$A1806),CHAR(34),
", SpecciationCV:  ",CHAR(34),INDEX(Variables[Speciation],$A1806),CHAR(34),
", NoDataValue:  ",CHAR(34),INDEX(Variables[No Data Value],$A1806),CHAR(34),"}"))</f>
        <v>#REF!</v>
      </c>
    </row>
    <row r="1807" spans="1:17" x14ac:dyDescent="0.25">
      <c r="A1807">
        <v>1804</v>
      </c>
      <c r="D1807" t="e">
        <f>IF(INDEX(People[First Name],$A1807)="","",
CONCATENATE("  - &amp;PersonID",TEXT($A1807,"0000"),
" {","PersonFirstName:  ",CHAR(34),INDEX(People[First Name],$A1807),CHAR(34),
", PersonMiddleName:  ",CHAR(34),INDEX(People[Middle Name],$A1807),CHAR(34),
", PersonLastName:  ",CHAR(34),INDEX(People[Last Name],$A1807),CHAR(34),"}"))</f>
        <v>#REF!</v>
      </c>
      <c r="E1807" t="e">
        <f>IF(INDEX(Organizations[Organization Type '[CV']],$A1807)="","",
CONCATENATE("  - &amp;OrganizationID",TEXT($A1807,"0000"),
" {","OrganizationTypeCV:  ",CHAR(34),INDEX(Organizations[Organization Type '[CV']],$A1807),CHAR(34),
", OrganizationCode:  ",CHAR(34),INDEX(Organizations[Organization Code],$A1807),CHAR(34),
", OrganizationName:  ",CHAR(34),INDEX(Organizations[Organization Name],$A1807),CHAR(34),
", OrganizationDescription:  ",CHAR(34),INDEX(Organizations[Organization Description],$A1807),CHAR(34),
", OrganizationLink:  ",CHAR(34),INDEX(Organizations[Organization Link],$A1807),CHAR(34),"}"))</f>
        <v>#REF!</v>
      </c>
      <c r="F1807" t="e">
        <f>IF(INDEX(People[First Name],$A1807)="","",
CONCATENATE("  - &amp;AffiliationID",TEXT($A1807,"0000"),
" {PersonID: *PersonID",TEXT($A1807,"0000"),
", OrganizationID: *OrganizationID",TEXT(MATCH(INDEX(People[Organization Name],$A1807),Organizations[Organization Name],0),"0000"),
", IsPrimaryOrganizationContact: , AffiliationStartDate: , AffiliationEndDate: , PrimaryPhone: ",
", PrimaryEmail: ",CHAR(34),INDEX(People[Primary Email],$A1807),CHAR(34),
", PrimaryAddress: ",CHAR(34),INDEX(People[Primary Address],$A1807),CHAR(34),
", PersonLink: }"))</f>
        <v>#REF!</v>
      </c>
      <c r="H1807" t="e">
        <f>IF(COUNTA(CitationInformation)=0,"",IF(INDEX(AuthorList[Author Name],$A1807)="","",
CONCATENATE("  - &amp;AuthorListID",TEXT($A1807,"0000"),
"  {CitationID: *CitationID0001",
", PersonID: *PersonID",TEXT(MATCH(INDEX(AuthorList[Author Name],$A1807),People[Full Name],0),"0000"),
", AuthorOrder: ",INDEX(AuthorList[Author Number],$A1807),"}")))</f>
        <v>#REF!</v>
      </c>
      <c r="K1807" t="e">
        <f>IF(INDEX(SamplingFeatures[Feature Code],$A1807)="","",
CONCATENATE("  - &amp;SamplingFeatureID",TEXT($A1807,"0000"),
" {","SamplingFeatureUUID:  ",CHAR(34),INDEX(SamplingFeatures[Sampling Feature UUID],$A1807),CHAR(34),
", SamplingFeatureTypeCV:  ",CHAR(34),INDEX(SamplingFeatures[Sampling Feature Type],$A1807),CHAR(34),
", SamplingFeatureCode:  ",CHAR(34),INDEX(SamplingFeatures[Feature Code],$A1807),CHAR(34),
", SamplingFeatureName:  ",CHAR(34),INDEX(SamplingFeatures[Feature Name],$A1807),CHAR(34),
", SamplingFeatureDescription:  ",CHAR(34),INDEX(SamplingFeatures[Feature Description],$A1807),CHAR(34),
", SamplingFeatureGeotypeCV:  ",CHAR(34),INDEX(SamplingFeatures[Feature Geo Type],$A1807),CHAR(34),
", FeatureGeometry:  ",CHAR(34),INDEX(SamplingFeatures[Feature Geometry],$A1807),CHAR(34),
", Elevation_m:  ",CHAR(34),INDEX(SamplingFeatures[Elevation_m],$A1807),CHAR(34),
", ElevationDatumCV:  ",CHAR(34),ElevationDatum,CHAR(34),"}"))</f>
        <v>#REF!</v>
      </c>
      <c r="L1807" t="e">
        <f>IF(INDEX(SamplingFeatures[Sampling Feature Type],$A1807)&lt;&gt;"Site","",
CONCATENATE("  - &amp;SiteID",TEXT(SUMPRODUCT(--($L$3:$L1806&lt;&gt;"")),"0000"),
" {","SamplingFeatureID:  *SamplingFeatureID",TEXT($A1807,"0000"),
", SiteTypeCV:  ",CHAR(34),INDEX(Sites[Site Type],$A1807),CHAR(34),
", Latitude:  ",INDEX(Sites[Latitude],$A1807),
", Longitude:  ",INDEX(Sites[Longitude],$A1807),
", SRSName:  ",CHAR(34),LatLonDatum,CHAR(34),"}"))</f>
        <v>#REF!</v>
      </c>
      <c r="M1807" t="e">
        <f>IF(INDEX(SamplingFeatures[Sampling Feature Type],$A1807)&lt;&gt;"Specimen","",
CONCATENATE("  - &amp;SpecimenID",TEXT(SUMPRODUCT(--($M$3:$M1806&lt;&gt;"")),"0000"),
" {","SamplingFeatureID:  *SamplingFeatureID",TEXT($A1807,"0000"),
", SpecimenTypeCV:  ",CHAR(34),INDEX(Specimens[Specimen Type],$A1807),CHAR(34),
", SpecimenMediumCV:  ",INDEX(Specimens[Specimen Medium],$A1807),
", IsFieldSpecimen:  ",CHAR(34),INDEX(Specimens[Is Field Specimen?],$A1807),CHAR(34),"}"))</f>
        <v>#REF!</v>
      </c>
      <c r="N1807" t="e">
        <f>IF(COUNTA(SpatialOffsets[])=0,"", IF(INDEX(SpatialOffsets[Spatial Offset Type],$A1807)="","",
CONCATENATE("  - &amp;SpatialOffsetID",TEXT($A1807,"0000"),
" {","SpatialOffsetTypeCV:  ",CHAR(34),INDEX(SpatialOffsets[Spatial Offset Type],$A1807),CHAR(34),
", Offset1Value:  ",INDEX(SpatialOffsets[Offset 1 Value],$A1807),
", Offset1UnitID:  ",CHAR(34),INDEX(SpatialOffsets[Offset 1 Unit],$A1807),CHAR(34),
", Offset2Value:  ",INDEX(SpatialOffsets[Offset 2 Value],$A1807),
", Offset2UnitID:  ",CHAR(34),INDEX(SpatialOffsets[Offset 2 Unit],$A1807),CHAR(34),
", Offset3Value:  ",INDEX(SpatialOffsets[Offset 3 Value],$A1807),
", Offset3UnitID:  ",CHAR(34),INDEX(SpatialOffsets[Offset 3 Unit],$A1807),CHAR(34),,"}")))</f>
        <v>#REF!</v>
      </c>
      <c r="O1807" t="e">
        <f>IF(COUNTA(RelatedFeatures[])=0,"", IF(INDEX(RelatedFeatures[First Sampling Feature Code],$A1807)="","",
CONCATENATE("  - &amp;RelationID",TEXT($A1807,"0000"),
" {","SamplingFeatureID:  *SamplingFeatureID",TEXT(MATCH(INDEX(RelatedFeatures[First Sampling Feature Code],$A1807),SamplingFeatures[Feature Code],0),"0000"),
", RelationshipTypeCV:  ",CHAR(34),INDEX(RelatedFeatures[Relationship Type],$A1807),CHAR(34),
", RelatedFeatureID: *SamplingFeatureID",TEXT(MATCH(INDEX(RelatedFeatures[Second Sampling Feature Code],$A1807),SamplingFeatures[Feature Code],0),"0000"),
", SpatialOffsetID:  ",IF(INDEX(RelatedFeatures[Offset Number],$A1807)="","",CONCATENATE("*SpatialOffsetID",TEXT(INDEX(RelatedFeatures[Offset Number],$A1807),"0000"))),"}")))</f>
        <v>#REF!</v>
      </c>
      <c r="P1807" t="e">
        <f>IF(INDEX(Methods[Method Type],$A1807)="","",
CONCATENATE("  - &amp;MethodID",TEXT($A1807,"0000"),
" {","MethodTypeCV:  ",CHAR(34),INDEX(Methods[Method Type],$A1807),CHAR(34),
", MethodCode:  ",CHAR(34),INDEX(Methods[Method Code],$A1807),CHAR(34),
", MethodName:  ",CHAR(34),INDEX(Methods[Method Name],$A1807),CHAR(34),
", MethodDescription:  ",CHAR(34),INDEX(Methods[Method Description],$A1807),CHAR(34),
", MethodLink:  ",CHAR(34),INDEX(Methods[Method Link],$A1807),CHAR(34),
", OrganizationID: *OrganizationID",TEXT(MATCH(INDEX(Methods[Organization Name],$A1807),Organizations[Organization Name],0),"0000"),"}"))</f>
        <v>#REF!</v>
      </c>
      <c r="Q1807" t="e">
        <f>IF(INDEX(Variables[Variable Type],$A1807)="","",
CONCATENATE("  - &amp;VariableID",TEXT($A1807,"0000"),
" {","VariableTypeCV:  ",CHAR(34),INDEX(Variables[Variable Type],$A1807),CHAR(34),
", VariableCode:  ",CHAR(34),INDEX(Variables[Variable Code],$A1807),CHAR(34),
", VariableNameCV:  ",CHAR(34),INDEX(Variables[Variable Name],$A1807),CHAR(34),
", VariableDefinition:  ",CHAR(34),INDEX(Variables[Variable Definition],$A1807),CHAR(34),
", SpecciationCV:  ",CHAR(34),INDEX(Variables[Speciation],$A1807),CHAR(34),
", NoDataValue:  ",CHAR(34),INDEX(Variables[No Data Value],$A1807),CHAR(34),"}"))</f>
        <v>#REF!</v>
      </c>
    </row>
    <row r="1808" spans="1:17" x14ac:dyDescent="0.25">
      <c r="A1808">
        <v>1805</v>
      </c>
      <c r="D1808" t="e">
        <f>IF(INDEX(People[First Name],$A1808)="","",
CONCATENATE("  - &amp;PersonID",TEXT($A1808,"0000"),
" {","PersonFirstName:  ",CHAR(34),INDEX(People[First Name],$A1808),CHAR(34),
", PersonMiddleName:  ",CHAR(34),INDEX(People[Middle Name],$A1808),CHAR(34),
", PersonLastName:  ",CHAR(34),INDEX(People[Last Name],$A1808),CHAR(34),"}"))</f>
        <v>#REF!</v>
      </c>
      <c r="E1808" t="e">
        <f>IF(INDEX(Organizations[Organization Type '[CV']],$A1808)="","",
CONCATENATE("  - &amp;OrganizationID",TEXT($A1808,"0000"),
" {","OrganizationTypeCV:  ",CHAR(34),INDEX(Organizations[Organization Type '[CV']],$A1808),CHAR(34),
", OrganizationCode:  ",CHAR(34),INDEX(Organizations[Organization Code],$A1808),CHAR(34),
", OrganizationName:  ",CHAR(34),INDEX(Organizations[Organization Name],$A1808),CHAR(34),
", OrganizationDescription:  ",CHAR(34),INDEX(Organizations[Organization Description],$A1808),CHAR(34),
", OrganizationLink:  ",CHAR(34),INDEX(Organizations[Organization Link],$A1808),CHAR(34),"}"))</f>
        <v>#REF!</v>
      </c>
      <c r="F1808" t="e">
        <f>IF(INDEX(People[First Name],$A1808)="","",
CONCATENATE("  - &amp;AffiliationID",TEXT($A1808,"0000"),
" {PersonID: *PersonID",TEXT($A1808,"0000"),
", OrganizationID: *OrganizationID",TEXT(MATCH(INDEX(People[Organization Name],$A1808),Organizations[Organization Name],0),"0000"),
", IsPrimaryOrganizationContact: , AffiliationStartDate: , AffiliationEndDate: , PrimaryPhone: ",
", PrimaryEmail: ",CHAR(34),INDEX(People[Primary Email],$A1808),CHAR(34),
", PrimaryAddress: ",CHAR(34),INDEX(People[Primary Address],$A1808),CHAR(34),
", PersonLink: }"))</f>
        <v>#REF!</v>
      </c>
      <c r="H1808" t="e">
        <f>IF(COUNTA(CitationInformation)=0,"",IF(INDEX(AuthorList[Author Name],$A1808)="","",
CONCATENATE("  - &amp;AuthorListID",TEXT($A1808,"0000"),
"  {CitationID: *CitationID0001",
", PersonID: *PersonID",TEXT(MATCH(INDEX(AuthorList[Author Name],$A1808),People[Full Name],0),"0000"),
", AuthorOrder: ",INDEX(AuthorList[Author Number],$A1808),"}")))</f>
        <v>#REF!</v>
      </c>
      <c r="K1808" t="e">
        <f>IF(INDEX(SamplingFeatures[Feature Code],$A1808)="","",
CONCATENATE("  - &amp;SamplingFeatureID",TEXT($A1808,"0000"),
" {","SamplingFeatureUUID:  ",CHAR(34),INDEX(SamplingFeatures[Sampling Feature UUID],$A1808),CHAR(34),
", SamplingFeatureTypeCV:  ",CHAR(34),INDEX(SamplingFeatures[Sampling Feature Type],$A1808),CHAR(34),
", SamplingFeatureCode:  ",CHAR(34),INDEX(SamplingFeatures[Feature Code],$A1808),CHAR(34),
", SamplingFeatureName:  ",CHAR(34),INDEX(SamplingFeatures[Feature Name],$A1808),CHAR(34),
", SamplingFeatureDescription:  ",CHAR(34),INDEX(SamplingFeatures[Feature Description],$A1808),CHAR(34),
", SamplingFeatureGeotypeCV:  ",CHAR(34),INDEX(SamplingFeatures[Feature Geo Type],$A1808),CHAR(34),
", FeatureGeometry:  ",CHAR(34),INDEX(SamplingFeatures[Feature Geometry],$A1808),CHAR(34),
", Elevation_m:  ",CHAR(34),INDEX(SamplingFeatures[Elevation_m],$A1808),CHAR(34),
", ElevationDatumCV:  ",CHAR(34),ElevationDatum,CHAR(34),"}"))</f>
        <v>#REF!</v>
      </c>
      <c r="L1808" t="e">
        <f>IF(INDEX(SamplingFeatures[Sampling Feature Type],$A1808)&lt;&gt;"Site","",
CONCATENATE("  - &amp;SiteID",TEXT(SUMPRODUCT(--($L$3:$L1807&lt;&gt;"")),"0000"),
" {","SamplingFeatureID:  *SamplingFeatureID",TEXT($A1808,"0000"),
", SiteTypeCV:  ",CHAR(34),INDEX(Sites[Site Type],$A1808),CHAR(34),
", Latitude:  ",INDEX(Sites[Latitude],$A1808),
", Longitude:  ",INDEX(Sites[Longitude],$A1808),
", SRSName:  ",CHAR(34),LatLonDatum,CHAR(34),"}"))</f>
        <v>#REF!</v>
      </c>
      <c r="M1808" t="e">
        <f>IF(INDEX(SamplingFeatures[Sampling Feature Type],$A1808)&lt;&gt;"Specimen","",
CONCATENATE("  - &amp;SpecimenID",TEXT(SUMPRODUCT(--($M$3:$M1807&lt;&gt;"")),"0000"),
" {","SamplingFeatureID:  *SamplingFeatureID",TEXT($A1808,"0000"),
", SpecimenTypeCV:  ",CHAR(34),INDEX(Specimens[Specimen Type],$A1808),CHAR(34),
", SpecimenMediumCV:  ",INDEX(Specimens[Specimen Medium],$A1808),
", IsFieldSpecimen:  ",CHAR(34),INDEX(Specimens[Is Field Specimen?],$A1808),CHAR(34),"}"))</f>
        <v>#REF!</v>
      </c>
      <c r="N1808" t="e">
        <f>IF(COUNTA(SpatialOffsets[])=0,"", IF(INDEX(SpatialOffsets[Spatial Offset Type],$A1808)="","",
CONCATENATE("  - &amp;SpatialOffsetID",TEXT($A1808,"0000"),
" {","SpatialOffsetTypeCV:  ",CHAR(34),INDEX(SpatialOffsets[Spatial Offset Type],$A1808),CHAR(34),
", Offset1Value:  ",INDEX(SpatialOffsets[Offset 1 Value],$A1808),
", Offset1UnitID:  ",CHAR(34),INDEX(SpatialOffsets[Offset 1 Unit],$A1808),CHAR(34),
", Offset2Value:  ",INDEX(SpatialOffsets[Offset 2 Value],$A1808),
", Offset2UnitID:  ",CHAR(34),INDEX(SpatialOffsets[Offset 2 Unit],$A1808),CHAR(34),
", Offset3Value:  ",INDEX(SpatialOffsets[Offset 3 Value],$A1808),
", Offset3UnitID:  ",CHAR(34),INDEX(SpatialOffsets[Offset 3 Unit],$A1808),CHAR(34),,"}")))</f>
        <v>#REF!</v>
      </c>
      <c r="O1808" t="e">
        <f>IF(COUNTA(RelatedFeatures[])=0,"", IF(INDEX(RelatedFeatures[First Sampling Feature Code],$A1808)="","",
CONCATENATE("  - &amp;RelationID",TEXT($A1808,"0000"),
" {","SamplingFeatureID:  *SamplingFeatureID",TEXT(MATCH(INDEX(RelatedFeatures[First Sampling Feature Code],$A1808),SamplingFeatures[Feature Code],0),"0000"),
", RelationshipTypeCV:  ",CHAR(34),INDEX(RelatedFeatures[Relationship Type],$A1808),CHAR(34),
", RelatedFeatureID: *SamplingFeatureID",TEXT(MATCH(INDEX(RelatedFeatures[Second Sampling Feature Code],$A1808),SamplingFeatures[Feature Code],0),"0000"),
", SpatialOffsetID:  ",IF(INDEX(RelatedFeatures[Offset Number],$A1808)="","",CONCATENATE("*SpatialOffsetID",TEXT(INDEX(RelatedFeatures[Offset Number],$A1808),"0000"))),"}")))</f>
        <v>#REF!</v>
      </c>
      <c r="P1808" t="e">
        <f>IF(INDEX(Methods[Method Type],$A1808)="","",
CONCATENATE("  - &amp;MethodID",TEXT($A1808,"0000"),
" {","MethodTypeCV:  ",CHAR(34),INDEX(Methods[Method Type],$A1808),CHAR(34),
", MethodCode:  ",CHAR(34),INDEX(Methods[Method Code],$A1808),CHAR(34),
", MethodName:  ",CHAR(34),INDEX(Methods[Method Name],$A1808),CHAR(34),
", MethodDescription:  ",CHAR(34),INDEX(Methods[Method Description],$A1808),CHAR(34),
", MethodLink:  ",CHAR(34),INDEX(Methods[Method Link],$A1808),CHAR(34),
", OrganizationID: *OrganizationID",TEXT(MATCH(INDEX(Methods[Organization Name],$A1808),Organizations[Organization Name],0),"0000"),"}"))</f>
        <v>#REF!</v>
      </c>
      <c r="Q1808" t="e">
        <f>IF(INDEX(Variables[Variable Type],$A1808)="","",
CONCATENATE("  - &amp;VariableID",TEXT($A1808,"0000"),
" {","VariableTypeCV:  ",CHAR(34),INDEX(Variables[Variable Type],$A1808),CHAR(34),
", VariableCode:  ",CHAR(34),INDEX(Variables[Variable Code],$A1808),CHAR(34),
", VariableNameCV:  ",CHAR(34),INDEX(Variables[Variable Name],$A1808),CHAR(34),
", VariableDefinition:  ",CHAR(34),INDEX(Variables[Variable Definition],$A1808),CHAR(34),
", SpecciationCV:  ",CHAR(34),INDEX(Variables[Speciation],$A1808),CHAR(34),
", NoDataValue:  ",CHAR(34),INDEX(Variables[No Data Value],$A1808),CHAR(34),"}"))</f>
        <v>#REF!</v>
      </c>
    </row>
    <row r="1809" spans="1:17" x14ac:dyDescent="0.25">
      <c r="A1809">
        <v>1806</v>
      </c>
      <c r="D1809" t="e">
        <f>IF(INDEX(People[First Name],$A1809)="","",
CONCATENATE("  - &amp;PersonID",TEXT($A1809,"0000"),
" {","PersonFirstName:  ",CHAR(34),INDEX(People[First Name],$A1809),CHAR(34),
", PersonMiddleName:  ",CHAR(34),INDEX(People[Middle Name],$A1809),CHAR(34),
", PersonLastName:  ",CHAR(34),INDEX(People[Last Name],$A1809),CHAR(34),"}"))</f>
        <v>#REF!</v>
      </c>
      <c r="E1809" t="e">
        <f>IF(INDEX(Organizations[Organization Type '[CV']],$A1809)="","",
CONCATENATE("  - &amp;OrganizationID",TEXT($A1809,"0000"),
" {","OrganizationTypeCV:  ",CHAR(34),INDEX(Organizations[Organization Type '[CV']],$A1809),CHAR(34),
", OrganizationCode:  ",CHAR(34),INDEX(Organizations[Organization Code],$A1809),CHAR(34),
", OrganizationName:  ",CHAR(34),INDEX(Organizations[Organization Name],$A1809),CHAR(34),
", OrganizationDescription:  ",CHAR(34),INDEX(Organizations[Organization Description],$A1809),CHAR(34),
", OrganizationLink:  ",CHAR(34),INDEX(Organizations[Organization Link],$A1809),CHAR(34),"}"))</f>
        <v>#REF!</v>
      </c>
      <c r="F1809" t="e">
        <f>IF(INDEX(People[First Name],$A1809)="","",
CONCATENATE("  - &amp;AffiliationID",TEXT($A1809,"0000"),
" {PersonID: *PersonID",TEXT($A1809,"0000"),
", OrganizationID: *OrganizationID",TEXT(MATCH(INDEX(People[Organization Name],$A1809),Organizations[Organization Name],0),"0000"),
", IsPrimaryOrganizationContact: , AffiliationStartDate: , AffiliationEndDate: , PrimaryPhone: ",
", PrimaryEmail: ",CHAR(34),INDEX(People[Primary Email],$A1809),CHAR(34),
", PrimaryAddress: ",CHAR(34),INDEX(People[Primary Address],$A1809),CHAR(34),
", PersonLink: }"))</f>
        <v>#REF!</v>
      </c>
      <c r="H1809" t="e">
        <f>IF(COUNTA(CitationInformation)=0,"",IF(INDEX(AuthorList[Author Name],$A1809)="","",
CONCATENATE("  - &amp;AuthorListID",TEXT($A1809,"0000"),
"  {CitationID: *CitationID0001",
", PersonID: *PersonID",TEXT(MATCH(INDEX(AuthorList[Author Name],$A1809),People[Full Name],0),"0000"),
", AuthorOrder: ",INDEX(AuthorList[Author Number],$A1809),"}")))</f>
        <v>#REF!</v>
      </c>
      <c r="K1809" t="e">
        <f>IF(INDEX(SamplingFeatures[Feature Code],$A1809)="","",
CONCATENATE("  - &amp;SamplingFeatureID",TEXT($A1809,"0000"),
" {","SamplingFeatureUUID:  ",CHAR(34),INDEX(SamplingFeatures[Sampling Feature UUID],$A1809),CHAR(34),
", SamplingFeatureTypeCV:  ",CHAR(34),INDEX(SamplingFeatures[Sampling Feature Type],$A1809),CHAR(34),
", SamplingFeatureCode:  ",CHAR(34),INDEX(SamplingFeatures[Feature Code],$A1809),CHAR(34),
", SamplingFeatureName:  ",CHAR(34),INDEX(SamplingFeatures[Feature Name],$A1809),CHAR(34),
", SamplingFeatureDescription:  ",CHAR(34),INDEX(SamplingFeatures[Feature Description],$A1809),CHAR(34),
", SamplingFeatureGeotypeCV:  ",CHAR(34),INDEX(SamplingFeatures[Feature Geo Type],$A1809),CHAR(34),
", FeatureGeometry:  ",CHAR(34),INDEX(SamplingFeatures[Feature Geometry],$A1809),CHAR(34),
", Elevation_m:  ",CHAR(34),INDEX(SamplingFeatures[Elevation_m],$A1809),CHAR(34),
", ElevationDatumCV:  ",CHAR(34),ElevationDatum,CHAR(34),"}"))</f>
        <v>#REF!</v>
      </c>
      <c r="L1809" t="e">
        <f>IF(INDEX(SamplingFeatures[Sampling Feature Type],$A1809)&lt;&gt;"Site","",
CONCATENATE("  - &amp;SiteID",TEXT(SUMPRODUCT(--($L$3:$L1808&lt;&gt;"")),"0000"),
" {","SamplingFeatureID:  *SamplingFeatureID",TEXT($A1809,"0000"),
", SiteTypeCV:  ",CHAR(34),INDEX(Sites[Site Type],$A1809),CHAR(34),
", Latitude:  ",INDEX(Sites[Latitude],$A1809),
", Longitude:  ",INDEX(Sites[Longitude],$A1809),
", SRSName:  ",CHAR(34),LatLonDatum,CHAR(34),"}"))</f>
        <v>#REF!</v>
      </c>
      <c r="M1809" t="e">
        <f>IF(INDEX(SamplingFeatures[Sampling Feature Type],$A1809)&lt;&gt;"Specimen","",
CONCATENATE("  - &amp;SpecimenID",TEXT(SUMPRODUCT(--($M$3:$M1808&lt;&gt;"")),"0000"),
" {","SamplingFeatureID:  *SamplingFeatureID",TEXT($A1809,"0000"),
", SpecimenTypeCV:  ",CHAR(34),INDEX(Specimens[Specimen Type],$A1809),CHAR(34),
", SpecimenMediumCV:  ",INDEX(Specimens[Specimen Medium],$A1809),
", IsFieldSpecimen:  ",CHAR(34),INDEX(Specimens[Is Field Specimen?],$A1809),CHAR(34),"}"))</f>
        <v>#REF!</v>
      </c>
      <c r="N1809" t="e">
        <f>IF(COUNTA(SpatialOffsets[])=0,"", IF(INDEX(SpatialOffsets[Spatial Offset Type],$A1809)="","",
CONCATENATE("  - &amp;SpatialOffsetID",TEXT($A1809,"0000"),
" {","SpatialOffsetTypeCV:  ",CHAR(34),INDEX(SpatialOffsets[Spatial Offset Type],$A1809),CHAR(34),
", Offset1Value:  ",INDEX(SpatialOffsets[Offset 1 Value],$A1809),
", Offset1UnitID:  ",CHAR(34),INDEX(SpatialOffsets[Offset 1 Unit],$A1809),CHAR(34),
", Offset2Value:  ",INDEX(SpatialOffsets[Offset 2 Value],$A1809),
", Offset2UnitID:  ",CHAR(34),INDEX(SpatialOffsets[Offset 2 Unit],$A1809),CHAR(34),
", Offset3Value:  ",INDEX(SpatialOffsets[Offset 3 Value],$A1809),
", Offset3UnitID:  ",CHAR(34),INDEX(SpatialOffsets[Offset 3 Unit],$A1809),CHAR(34),,"}")))</f>
        <v>#REF!</v>
      </c>
      <c r="O1809" t="e">
        <f>IF(COUNTA(RelatedFeatures[])=0,"", IF(INDEX(RelatedFeatures[First Sampling Feature Code],$A1809)="","",
CONCATENATE("  - &amp;RelationID",TEXT($A1809,"0000"),
" {","SamplingFeatureID:  *SamplingFeatureID",TEXT(MATCH(INDEX(RelatedFeatures[First Sampling Feature Code],$A1809),SamplingFeatures[Feature Code],0),"0000"),
", RelationshipTypeCV:  ",CHAR(34),INDEX(RelatedFeatures[Relationship Type],$A1809),CHAR(34),
", RelatedFeatureID: *SamplingFeatureID",TEXT(MATCH(INDEX(RelatedFeatures[Second Sampling Feature Code],$A1809),SamplingFeatures[Feature Code],0),"0000"),
", SpatialOffsetID:  ",IF(INDEX(RelatedFeatures[Offset Number],$A1809)="","",CONCATENATE("*SpatialOffsetID",TEXT(INDEX(RelatedFeatures[Offset Number],$A1809),"0000"))),"}")))</f>
        <v>#REF!</v>
      </c>
      <c r="P1809" t="e">
        <f>IF(INDEX(Methods[Method Type],$A1809)="","",
CONCATENATE("  - &amp;MethodID",TEXT($A1809,"0000"),
" {","MethodTypeCV:  ",CHAR(34),INDEX(Methods[Method Type],$A1809),CHAR(34),
", MethodCode:  ",CHAR(34),INDEX(Methods[Method Code],$A1809),CHAR(34),
", MethodName:  ",CHAR(34),INDEX(Methods[Method Name],$A1809),CHAR(34),
", MethodDescription:  ",CHAR(34),INDEX(Methods[Method Description],$A1809),CHAR(34),
", MethodLink:  ",CHAR(34),INDEX(Methods[Method Link],$A1809),CHAR(34),
", OrganizationID: *OrganizationID",TEXT(MATCH(INDEX(Methods[Organization Name],$A1809),Organizations[Organization Name],0),"0000"),"}"))</f>
        <v>#REF!</v>
      </c>
      <c r="Q1809" t="e">
        <f>IF(INDEX(Variables[Variable Type],$A1809)="","",
CONCATENATE("  - &amp;VariableID",TEXT($A1809,"0000"),
" {","VariableTypeCV:  ",CHAR(34),INDEX(Variables[Variable Type],$A1809),CHAR(34),
", VariableCode:  ",CHAR(34),INDEX(Variables[Variable Code],$A1809),CHAR(34),
", VariableNameCV:  ",CHAR(34),INDEX(Variables[Variable Name],$A1809),CHAR(34),
", VariableDefinition:  ",CHAR(34),INDEX(Variables[Variable Definition],$A1809),CHAR(34),
", SpecciationCV:  ",CHAR(34),INDEX(Variables[Speciation],$A1809),CHAR(34),
", NoDataValue:  ",CHAR(34),INDEX(Variables[No Data Value],$A1809),CHAR(34),"}"))</f>
        <v>#REF!</v>
      </c>
    </row>
    <row r="1810" spans="1:17" x14ac:dyDescent="0.25">
      <c r="A1810">
        <v>1807</v>
      </c>
      <c r="D1810" t="e">
        <f>IF(INDEX(People[First Name],$A1810)="","",
CONCATENATE("  - &amp;PersonID",TEXT($A1810,"0000"),
" {","PersonFirstName:  ",CHAR(34),INDEX(People[First Name],$A1810),CHAR(34),
", PersonMiddleName:  ",CHAR(34),INDEX(People[Middle Name],$A1810),CHAR(34),
", PersonLastName:  ",CHAR(34),INDEX(People[Last Name],$A1810),CHAR(34),"}"))</f>
        <v>#REF!</v>
      </c>
      <c r="E1810" t="e">
        <f>IF(INDEX(Organizations[Organization Type '[CV']],$A1810)="","",
CONCATENATE("  - &amp;OrganizationID",TEXT($A1810,"0000"),
" {","OrganizationTypeCV:  ",CHAR(34),INDEX(Organizations[Organization Type '[CV']],$A1810),CHAR(34),
", OrganizationCode:  ",CHAR(34),INDEX(Organizations[Organization Code],$A1810),CHAR(34),
", OrganizationName:  ",CHAR(34),INDEX(Organizations[Organization Name],$A1810),CHAR(34),
", OrganizationDescription:  ",CHAR(34),INDEX(Organizations[Organization Description],$A1810),CHAR(34),
", OrganizationLink:  ",CHAR(34),INDEX(Organizations[Organization Link],$A1810),CHAR(34),"}"))</f>
        <v>#REF!</v>
      </c>
      <c r="F1810" t="e">
        <f>IF(INDEX(People[First Name],$A1810)="","",
CONCATENATE("  - &amp;AffiliationID",TEXT($A1810,"0000"),
" {PersonID: *PersonID",TEXT($A1810,"0000"),
", OrganizationID: *OrganizationID",TEXT(MATCH(INDEX(People[Organization Name],$A1810),Organizations[Organization Name],0),"0000"),
", IsPrimaryOrganizationContact: , AffiliationStartDate: , AffiliationEndDate: , PrimaryPhone: ",
", PrimaryEmail: ",CHAR(34),INDEX(People[Primary Email],$A1810),CHAR(34),
", PrimaryAddress: ",CHAR(34),INDEX(People[Primary Address],$A1810),CHAR(34),
", PersonLink: }"))</f>
        <v>#REF!</v>
      </c>
      <c r="H1810" t="e">
        <f>IF(COUNTA(CitationInformation)=0,"",IF(INDEX(AuthorList[Author Name],$A1810)="","",
CONCATENATE("  - &amp;AuthorListID",TEXT($A1810,"0000"),
"  {CitationID: *CitationID0001",
", PersonID: *PersonID",TEXT(MATCH(INDEX(AuthorList[Author Name],$A1810),People[Full Name],0),"0000"),
", AuthorOrder: ",INDEX(AuthorList[Author Number],$A1810),"}")))</f>
        <v>#REF!</v>
      </c>
      <c r="K1810" t="e">
        <f>IF(INDEX(SamplingFeatures[Feature Code],$A1810)="","",
CONCATENATE("  - &amp;SamplingFeatureID",TEXT($A1810,"0000"),
" {","SamplingFeatureUUID:  ",CHAR(34),INDEX(SamplingFeatures[Sampling Feature UUID],$A1810),CHAR(34),
", SamplingFeatureTypeCV:  ",CHAR(34),INDEX(SamplingFeatures[Sampling Feature Type],$A1810),CHAR(34),
", SamplingFeatureCode:  ",CHAR(34),INDEX(SamplingFeatures[Feature Code],$A1810),CHAR(34),
", SamplingFeatureName:  ",CHAR(34),INDEX(SamplingFeatures[Feature Name],$A1810),CHAR(34),
", SamplingFeatureDescription:  ",CHAR(34),INDEX(SamplingFeatures[Feature Description],$A1810),CHAR(34),
", SamplingFeatureGeotypeCV:  ",CHAR(34),INDEX(SamplingFeatures[Feature Geo Type],$A1810),CHAR(34),
", FeatureGeometry:  ",CHAR(34),INDEX(SamplingFeatures[Feature Geometry],$A1810),CHAR(34),
", Elevation_m:  ",CHAR(34),INDEX(SamplingFeatures[Elevation_m],$A1810),CHAR(34),
", ElevationDatumCV:  ",CHAR(34),ElevationDatum,CHAR(34),"}"))</f>
        <v>#REF!</v>
      </c>
      <c r="L1810" t="e">
        <f>IF(INDEX(SamplingFeatures[Sampling Feature Type],$A1810)&lt;&gt;"Site","",
CONCATENATE("  - &amp;SiteID",TEXT(SUMPRODUCT(--($L$3:$L1809&lt;&gt;"")),"0000"),
" {","SamplingFeatureID:  *SamplingFeatureID",TEXT($A1810,"0000"),
", SiteTypeCV:  ",CHAR(34),INDEX(Sites[Site Type],$A1810),CHAR(34),
", Latitude:  ",INDEX(Sites[Latitude],$A1810),
", Longitude:  ",INDEX(Sites[Longitude],$A1810),
", SRSName:  ",CHAR(34),LatLonDatum,CHAR(34),"}"))</f>
        <v>#REF!</v>
      </c>
      <c r="M1810" t="e">
        <f>IF(INDEX(SamplingFeatures[Sampling Feature Type],$A1810)&lt;&gt;"Specimen","",
CONCATENATE("  - &amp;SpecimenID",TEXT(SUMPRODUCT(--($M$3:$M1809&lt;&gt;"")),"0000"),
" {","SamplingFeatureID:  *SamplingFeatureID",TEXT($A1810,"0000"),
", SpecimenTypeCV:  ",CHAR(34),INDEX(Specimens[Specimen Type],$A1810),CHAR(34),
", SpecimenMediumCV:  ",INDEX(Specimens[Specimen Medium],$A1810),
", IsFieldSpecimen:  ",CHAR(34),INDEX(Specimens[Is Field Specimen?],$A1810),CHAR(34),"}"))</f>
        <v>#REF!</v>
      </c>
      <c r="N1810" t="e">
        <f>IF(COUNTA(SpatialOffsets[])=0,"", IF(INDEX(SpatialOffsets[Spatial Offset Type],$A1810)="","",
CONCATENATE("  - &amp;SpatialOffsetID",TEXT($A1810,"0000"),
" {","SpatialOffsetTypeCV:  ",CHAR(34),INDEX(SpatialOffsets[Spatial Offset Type],$A1810),CHAR(34),
", Offset1Value:  ",INDEX(SpatialOffsets[Offset 1 Value],$A1810),
", Offset1UnitID:  ",CHAR(34),INDEX(SpatialOffsets[Offset 1 Unit],$A1810),CHAR(34),
", Offset2Value:  ",INDEX(SpatialOffsets[Offset 2 Value],$A1810),
", Offset2UnitID:  ",CHAR(34),INDEX(SpatialOffsets[Offset 2 Unit],$A1810),CHAR(34),
", Offset3Value:  ",INDEX(SpatialOffsets[Offset 3 Value],$A1810),
", Offset3UnitID:  ",CHAR(34),INDEX(SpatialOffsets[Offset 3 Unit],$A1810),CHAR(34),,"}")))</f>
        <v>#REF!</v>
      </c>
      <c r="O1810" t="e">
        <f>IF(COUNTA(RelatedFeatures[])=0,"", IF(INDEX(RelatedFeatures[First Sampling Feature Code],$A1810)="","",
CONCATENATE("  - &amp;RelationID",TEXT($A1810,"0000"),
" {","SamplingFeatureID:  *SamplingFeatureID",TEXT(MATCH(INDEX(RelatedFeatures[First Sampling Feature Code],$A1810),SamplingFeatures[Feature Code],0),"0000"),
", RelationshipTypeCV:  ",CHAR(34),INDEX(RelatedFeatures[Relationship Type],$A1810),CHAR(34),
", RelatedFeatureID: *SamplingFeatureID",TEXT(MATCH(INDEX(RelatedFeatures[Second Sampling Feature Code],$A1810),SamplingFeatures[Feature Code],0),"0000"),
", SpatialOffsetID:  ",IF(INDEX(RelatedFeatures[Offset Number],$A1810)="","",CONCATENATE("*SpatialOffsetID",TEXT(INDEX(RelatedFeatures[Offset Number],$A1810),"0000"))),"}")))</f>
        <v>#REF!</v>
      </c>
      <c r="P1810" t="e">
        <f>IF(INDEX(Methods[Method Type],$A1810)="","",
CONCATENATE("  - &amp;MethodID",TEXT($A1810,"0000"),
" {","MethodTypeCV:  ",CHAR(34),INDEX(Methods[Method Type],$A1810),CHAR(34),
", MethodCode:  ",CHAR(34),INDEX(Methods[Method Code],$A1810),CHAR(34),
", MethodName:  ",CHAR(34),INDEX(Methods[Method Name],$A1810),CHAR(34),
", MethodDescription:  ",CHAR(34),INDEX(Methods[Method Description],$A1810),CHAR(34),
", MethodLink:  ",CHAR(34),INDEX(Methods[Method Link],$A1810),CHAR(34),
", OrganizationID: *OrganizationID",TEXT(MATCH(INDEX(Methods[Organization Name],$A1810),Organizations[Organization Name],0),"0000"),"}"))</f>
        <v>#REF!</v>
      </c>
      <c r="Q1810" t="e">
        <f>IF(INDEX(Variables[Variable Type],$A1810)="","",
CONCATENATE("  - &amp;VariableID",TEXT($A1810,"0000"),
" {","VariableTypeCV:  ",CHAR(34),INDEX(Variables[Variable Type],$A1810),CHAR(34),
", VariableCode:  ",CHAR(34),INDEX(Variables[Variable Code],$A1810),CHAR(34),
", VariableNameCV:  ",CHAR(34),INDEX(Variables[Variable Name],$A1810),CHAR(34),
", VariableDefinition:  ",CHAR(34),INDEX(Variables[Variable Definition],$A1810),CHAR(34),
", SpecciationCV:  ",CHAR(34),INDEX(Variables[Speciation],$A1810),CHAR(34),
", NoDataValue:  ",CHAR(34),INDEX(Variables[No Data Value],$A1810),CHAR(34),"}"))</f>
        <v>#REF!</v>
      </c>
    </row>
    <row r="1811" spans="1:17" x14ac:dyDescent="0.25">
      <c r="A1811">
        <v>1808</v>
      </c>
      <c r="D1811" t="e">
        <f>IF(INDEX(People[First Name],$A1811)="","",
CONCATENATE("  - &amp;PersonID",TEXT($A1811,"0000"),
" {","PersonFirstName:  ",CHAR(34),INDEX(People[First Name],$A1811),CHAR(34),
", PersonMiddleName:  ",CHAR(34),INDEX(People[Middle Name],$A1811),CHAR(34),
", PersonLastName:  ",CHAR(34),INDEX(People[Last Name],$A1811),CHAR(34),"}"))</f>
        <v>#REF!</v>
      </c>
      <c r="E1811" t="e">
        <f>IF(INDEX(Organizations[Organization Type '[CV']],$A1811)="","",
CONCATENATE("  - &amp;OrganizationID",TEXT($A1811,"0000"),
" {","OrganizationTypeCV:  ",CHAR(34),INDEX(Organizations[Organization Type '[CV']],$A1811),CHAR(34),
", OrganizationCode:  ",CHAR(34),INDEX(Organizations[Organization Code],$A1811),CHAR(34),
", OrganizationName:  ",CHAR(34),INDEX(Organizations[Organization Name],$A1811),CHAR(34),
", OrganizationDescription:  ",CHAR(34),INDEX(Organizations[Organization Description],$A1811),CHAR(34),
", OrganizationLink:  ",CHAR(34),INDEX(Organizations[Organization Link],$A1811),CHAR(34),"}"))</f>
        <v>#REF!</v>
      </c>
      <c r="F1811" t="e">
        <f>IF(INDEX(People[First Name],$A1811)="","",
CONCATENATE("  - &amp;AffiliationID",TEXT($A1811,"0000"),
" {PersonID: *PersonID",TEXT($A1811,"0000"),
", OrganizationID: *OrganizationID",TEXT(MATCH(INDEX(People[Organization Name],$A1811),Organizations[Organization Name],0),"0000"),
", IsPrimaryOrganizationContact: , AffiliationStartDate: , AffiliationEndDate: , PrimaryPhone: ",
", PrimaryEmail: ",CHAR(34),INDEX(People[Primary Email],$A1811),CHAR(34),
", PrimaryAddress: ",CHAR(34),INDEX(People[Primary Address],$A1811),CHAR(34),
", PersonLink: }"))</f>
        <v>#REF!</v>
      </c>
      <c r="H1811" t="e">
        <f>IF(COUNTA(CitationInformation)=0,"",IF(INDEX(AuthorList[Author Name],$A1811)="","",
CONCATENATE("  - &amp;AuthorListID",TEXT($A1811,"0000"),
"  {CitationID: *CitationID0001",
", PersonID: *PersonID",TEXT(MATCH(INDEX(AuthorList[Author Name],$A1811),People[Full Name],0),"0000"),
", AuthorOrder: ",INDEX(AuthorList[Author Number],$A1811),"}")))</f>
        <v>#REF!</v>
      </c>
      <c r="K1811" t="e">
        <f>IF(INDEX(SamplingFeatures[Feature Code],$A1811)="","",
CONCATENATE("  - &amp;SamplingFeatureID",TEXT($A1811,"0000"),
" {","SamplingFeatureUUID:  ",CHAR(34),INDEX(SamplingFeatures[Sampling Feature UUID],$A1811),CHAR(34),
", SamplingFeatureTypeCV:  ",CHAR(34),INDEX(SamplingFeatures[Sampling Feature Type],$A1811),CHAR(34),
", SamplingFeatureCode:  ",CHAR(34),INDEX(SamplingFeatures[Feature Code],$A1811),CHAR(34),
", SamplingFeatureName:  ",CHAR(34),INDEX(SamplingFeatures[Feature Name],$A1811),CHAR(34),
", SamplingFeatureDescription:  ",CHAR(34),INDEX(SamplingFeatures[Feature Description],$A1811),CHAR(34),
", SamplingFeatureGeotypeCV:  ",CHAR(34),INDEX(SamplingFeatures[Feature Geo Type],$A1811),CHAR(34),
", FeatureGeometry:  ",CHAR(34),INDEX(SamplingFeatures[Feature Geometry],$A1811),CHAR(34),
", Elevation_m:  ",CHAR(34),INDEX(SamplingFeatures[Elevation_m],$A1811),CHAR(34),
", ElevationDatumCV:  ",CHAR(34),ElevationDatum,CHAR(34),"}"))</f>
        <v>#REF!</v>
      </c>
      <c r="L1811" t="e">
        <f>IF(INDEX(SamplingFeatures[Sampling Feature Type],$A1811)&lt;&gt;"Site","",
CONCATENATE("  - &amp;SiteID",TEXT(SUMPRODUCT(--($L$3:$L1810&lt;&gt;"")),"0000"),
" {","SamplingFeatureID:  *SamplingFeatureID",TEXT($A1811,"0000"),
", SiteTypeCV:  ",CHAR(34),INDEX(Sites[Site Type],$A1811),CHAR(34),
", Latitude:  ",INDEX(Sites[Latitude],$A1811),
", Longitude:  ",INDEX(Sites[Longitude],$A1811),
", SRSName:  ",CHAR(34),LatLonDatum,CHAR(34),"}"))</f>
        <v>#REF!</v>
      </c>
      <c r="M1811" t="e">
        <f>IF(INDEX(SamplingFeatures[Sampling Feature Type],$A1811)&lt;&gt;"Specimen","",
CONCATENATE("  - &amp;SpecimenID",TEXT(SUMPRODUCT(--($M$3:$M1810&lt;&gt;"")),"0000"),
" {","SamplingFeatureID:  *SamplingFeatureID",TEXT($A1811,"0000"),
", SpecimenTypeCV:  ",CHAR(34),INDEX(Specimens[Specimen Type],$A1811),CHAR(34),
", SpecimenMediumCV:  ",INDEX(Specimens[Specimen Medium],$A1811),
", IsFieldSpecimen:  ",CHAR(34),INDEX(Specimens[Is Field Specimen?],$A1811),CHAR(34),"}"))</f>
        <v>#REF!</v>
      </c>
      <c r="N1811" t="e">
        <f>IF(COUNTA(SpatialOffsets[])=0,"", IF(INDEX(SpatialOffsets[Spatial Offset Type],$A1811)="","",
CONCATENATE("  - &amp;SpatialOffsetID",TEXT($A1811,"0000"),
" {","SpatialOffsetTypeCV:  ",CHAR(34),INDEX(SpatialOffsets[Spatial Offset Type],$A1811),CHAR(34),
", Offset1Value:  ",INDEX(SpatialOffsets[Offset 1 Value],$A1811),
", Offset1UnitID:  ",CHAR(34),INDEX(SpatialOffsets[Offset 1 Unit],$A1811),CHAR(34),
", Offset2Value:  ",INDEX(SpatialOffsets[Offset 2 Value],$A1811),
", Offset2UnitID:  ",CHAR(34),INDEX(SpatialOffsets[Offset 2 Unit],$A1811),CHAR(34),
", Offset3Value:  ",INDEX(SpatialOffsets[Offset 3 Value],$A1811),
", Offset3UnitID:  ",CHAR(34),INDEX(SpatialOffsets[Offset 3 Unit],$A1811),CHAR(34),,"}")))</f>
        <v>#REF!</v>
      </c>
      <c r="O1811" t="e">
        <f>IF(COUNTA(RelatedFeatures[])=0,"", IF(INDEX(RelatedFeatures[First Sampling Feature Code],$A1811)="","",
CONCATENATE("  - &amp;RelationID",TEXT($A1811,"0000"),
" {","SamplingFeatureID:  *SamplingFeatureID",TEXT(MATCH(INDEX(RelatedFeatures[First Sampling Feature Code],$A1811),SamplingFeatures[Feature Code],0),"0000"),
", RelationshipTypeCV:  ",CHAR(34),INDEX(RelatedFeatures[Relationship Type],$A1811),CHAR(34),
", RelatedFeatureID: *SamplingFeatureID",TEXT(MATCH(INDEX(RelatedFeatures[Second Sampling Feature Code],$A1811),SamplingFeatures[Feature Code],0),"0000"),
", SpatialOffsetID:  ",IF(INDEX(RelatedFeatures[Offset Number],$A1811)="","",CONCATENATE("*SpatialOffsetID",TEXT(INDEX(RelatedFeatures[Offset Number],$A1811),"0000"))),"}")))</f>
        <v>#REF!</v>
      </c>
      <c r="P1811" t="e">
        <f>IF(INDEX(Methods[Method Type],$A1811)="","",
CONCATENATE("  - &amp;MethodID",TEXT($A1811,"0000"),
" {","MethodTypeCV:  ",CHAR(34),INDEX(Methods[Method Type],$A1811),CHAR(34),
", MethodCode:  ",CHAR(34),INDEX(Methods[Method Code],$A1811),CHAR(34),
", MethodName:  ",CHAR(34),INDEX(Methods[Method Name],$A1811),CHAR(34),
", MethodDescription:  ",CHAR(34),INDEX(Methods[Method Description],$A1811),CHAR(34),
", MethodLink:  ",CHAR(34),INDEX(Methods[Method Link],$A1811),CHAR(34),
", OrganizationID: *OrganizationID",TEXT(MATCH(INDEX(Methods[Organization Name],$A1811),Organizations[Organization Name],0),"0000"),"}"))</f>
        <v>#REF!</v>
      </c>
      <c r="Q1811" t="e">
        <f>IF(INDEX(Variables[Variable Type],$A1811)="","",
CONCATENATE("  - &amp;VariableID",TEXT($A1811,"0000"),
" {","VariableTypeCV:  ",CHAR(34),INDEX(Variables[Variable Type],$A1811),CHAR(34),
", VariableCode:  ",CHAR(34),INDEX(Variables[Variable Code],$A1811),CHAR(34),
", VariableNameCV:  ",CHAR(34),INDEX(Variables[Variable Name],$A1811),CHAR(34),
", VariableDefinition:  ",CHAR(34),INDEX(Variables[Variable Definition],$A1811),CHAR(34),
", SpecciationCV:  ",CHAR(34),INDEX(Variables[Speciation],$A1811),CHAR(34),
", NoDataValue:  ",CHAR(34),INDEX(Variables[No Data Value],$A1811),CHAR(34),"}"))</f>
        <v>#REF!</v>
      </c>
    </row>
    <row r="1812" spans="1:17" x14ac:dyDescent="0.25">
      <c r="A1812">
        <v>1809</v>
      </c>
      <c r="D1812" t="e">
        <f>IF(INDEX(People[First Name],$A1812)="","",
CONCATENATE("  - &amp;PersonID",TEXT($A1812,"0000"),
" {","PersonFirstName:  ",CHAR(34),INDEX(People[First Name],$A1812),CHAR(34),
", PersonMiddleName:  ",CHAR(34),INDEX(People[Middle Name],$A1812),CHAR(34),
", PersonLastName:  ",CHAR(34),INDEX(People[Last Name],$A1812),CHAR(34),"}"))</f>
        <v>#REF!</v>
      </c>
      <c r="E1812" t="e">
        <f>IF(INDEX(Organizations[Organization Type '[CV']],$A1812)="","",
CONCATENATE("  - &amp;OrganizationID",TEXT($A1812,"0000"),
" {","OrganizationTypeCV:  ",CHAR(34),INDEX(Organizations[Organization Type '[CV']],$A1812),CHAR(34),
", OrganizationCode:  ",CHAR(34),INDEX(Organizations[Organization Code],$A1812),CHAR(34),
", OrganizationName:  ",CHAR(34),INDEX(Organizations[Organization Name],$A1812),CHAR(34),
", OrganizationDescription:  ",CHAR(34),INDEX(Organizations[Organization Description],$A1812),CHAR(34),
", OrganizationLink:  ",CHAR(34),INDEX(Organizations[Organization Link],$A1812),CHAR(34),"}"))</f>
        <v>#REF!</v>
      </c>
      <c r="F1812" t="e">
        <f>IF(INDEX(People[First Name],$A1812)="","",
CONCATENATE("  - &amp;AffiliationID",TEXT($A1812,"0000"),
" {PersonID: *PersonID",TEXT($A1812,"0000"),
", OrganizationID: *OrganizationID",TEXT(MATCH(INDEX(People[Organization Name],$A1812),Organizations[Organization Name],0),"0000"),
", IsPrimaryOrganizationContact: , AffiliationStartDate: , AffiliationEndDate: , PrimaryPhone: ",
", PrimaryEmail: ",CHAR(34),INDEX(People[Primary Email],$A1812),CHAR(34),
", PrimaryAddress: ",CHAR(34),INDEX(People[Primary Address],$A1812),CHAR(34),
", PersonLink: }"))</f>
        <v>#REF!</v>
      </c>
      <c r="H1812" t="e">
        <f>IF(COUNTA(CitationInformation)=0,"",IF(INDEX(AuthorList[Author Name],$A1812)="","",
CONCATENATE("  - &amp;AuthorListID",TEXT($A1812,"0000"),
"  {CitationID: *CitationID0001",
", PersonID: *PersonID",TEXT(MATCH(INDEX(AuthorList[Author Name],$A1812),People[Full Name],0),"0000"),
", AuthorOrder: ",INDEX(AuthorList[Author Number],$A1812),"}")))</f>
        <v>#REF!</v>
      </c>
      <c r="K1812" t="e">
        <f>IF(INDEX(SamplingFeatures[Feature Code],$A1812)="","",
CONCATENATE("  - &amp;SamplingFeatureID",TEXT($A1812,"0000"),
" {","SamplingFeatureUUID:  ",CHAR(34),INDEX(SamplingFeatures[Sampling Feature UUID],$A1812),CHAR(34),
", SamplingFeatureTypeCV:  ",CHAR(34),INDEX(SamplingFeatures[Sampling Feature Type],$A1812),CHAR(34),
", SamplingFeatureCode:  ",CHAR(34),INDEX(SamplingFeatures[Feature Code],$A1812),CHAR(34),
", SamplingFeatureName:  ",CHAR(34),INDEX(SamplingFeatures[Feature Name],$A1812),CHAR(34),
", SamplingFeatureDescription:  ",CHAR(34),INDEX(SamplingFeatures[Feature Description],$A1812),CHAR(34),
", SamplingFeatureGeotypeCV:  ",CHAR(34),INDEX(SamplingFeatures[Feature Geo Type],$A1812),CHAR(34),
", FeatureGeometry:  ",CHAR(34),INDEX(SamplingFeatures[Feature Geometry],$A1812),CHAR(34),
", Elevation_m:  ",CHAR(34),INDEX(SamplingFeatures[Elevation_m],$A1812),CHAR(34),
", ElevationDatumCV:  ",CHAR(34),ElevationDatum,CHAR(34),"}"))</f>
        <v>#REF!</v>
      </c>
      <c r="L1812" t="e">
        <f>IF(INDEX(SamplingFeatures[Sampling Feature Type],$A1812)&lt;&gt;"Site","",
CONCATENATE("  - &amp;SiteID",TEXT(SUMPRODUCT(--($L$3:$L1811&lt;&gt;"")),"0000"),
" {","SamplingFeatureID:  *SamplingFeatureID",TEXT($A1812,"0000"),
", SiteTypeCV:  ",CHAR(34),INDEX(Sites[Site Type],$A1812),CHAR(34),
", Latitude:  ",INDEX(Sites[Latitude],$A1812),
", Longitude:  ",INDEX(Sites[Longitude],$A1812),
", SRSName:  ",CHAR(34),LatLonDatum,CHAR(34),"}"))</f>
        <v>#REF!</v>
      </c>
      <c r="M1812" t="e">
        <f>IF(INDEX(SamplingFeatures[Sampling Feature Type],$A1812)&lt;&gt;"Specimen","",
CONCATENATE("  - &amp;SpecimenID",TEXT(SUMPRODUCT(--($M$3:$M1811&lt;&gt;"")),"0000"),
" {","SamplingFeatureID:  *SamplingFeatureID",TEXT($A1812,"0000"),
", SpecimenTypeCV:  ",CHAR(34),INDEX(Specimens[Specimen Type],$A1812),CHAR(34),
", SpecimenMediumCV:  ",INDEX(Specimens[Specimen Medium],$A1812),
", IsFieldSpecimen:  ",CHAR(34),INDEX(Specimens[Is Field Specimen?],$A1812),CHAR(34),"}"))</f>
        <v>#REF!</v>
      </c>
      <c r="N1812" t="e">
        <f>IF(COUNTA(SpatialOffsets[])=0,"", IF(INDEX(SpatialOffsets[Spatial Offset Type],$A1812)="","",
CONCATENATE("  - &amp;SpatialOffsetID",TEXT($A1812,"0000"),
" {","SpatialOffsetTypeCV:  ",CHAR(34),INDEX(SpatialOffsets[Spatial Offset Type],$A1812),CHAR(34),
", Offset1Value:  ",INDEX(SpatialOffsets[Offset 1 Value],$A1812),
", Offset1UnitID:  ",CHAR(34),INDEX(SpatialOffsets[Offset 1 Unit],$A1812),CHAR(34),
", Offset2Value:  ",INDEX(SpatialOffsets[Offset 2 Value],$A1812),
", Offset2UnitID:  ",CHAR(34),INDEX(SpatialOffsets[Offset 2 Unit],$A1812),CHAR(34),
", Offset3Value:  ",INDEX(SpatialOffsets[Offset 3 Value],$A1812),
", Offset3UnitID:  ",CHAR(34),INDEX(SpatialOffsets[Offset 3 Unit],$A1812),CHAR(34),,"}")))</f>
        <v>#REF!</v>
      </c>
      <c r="O1812" t="e">
        <f>IF(COUNTA(RelatedFeatures[])=0,"", IF(INDEX(RelatedFeatures[First Sampling Feature Code],$A1812)="","",
CONCATENATE("  - &amp;RelationID",TEXT($A1812,"0000"),
" {","SamplingFeatureID:  *SamplingFeatureID",TEXT(MATCH(INDEX(RelatedFeatures[First Sampling Feature Code],$A1812),SamplingFeatures[Feature Code],0),"0000"),
", RelationshipTypeCV:  ",CHAR(34),INDEX(RelatedFeatures[Relationship Type],$A1812),CHAR(34),
", RelatedFeatureID: *SamplingFeatureID",TEXT(MATCH(INDEX(RelatedFeatures[Second Sampling Feature Code],$A1812),SamplingFeatures[Feature Code],0),"0000"),
", SpatialOffsetID:  ",IF(INDEX(RelatedFeatures[Offset Number],$A1812)="","",CONCATENATE("*SpatialOffsetID",TEXT(INDEX(RelatedFeatures[Offset Number],$A1812),"0000"))),"}")))</f>
        <v>#REF!</v>
      </c>
      <c r="P1812" t="e">
        <f>IF(INDEX(Methods[Method Type],$A1812)="","",
CONCATENATE("  - &amp;MethodID",TEXT($A1812,"0000"),
" {","MethodTypeCV:  ",CHAR(34),INDEX(Methods[Method Type],$A1812),CHAR(34),
", MethodCode:  ",CHAR(34),INDEX(Methods[Method Code],$A1812),CHAR(34),
", MethodName:  ",CHAR(34),INDEX(Methods[Method Name],$A1812),CHAR(34),
", MethodDescription:  ",CHAR(34),INDEX(Methods[Method Description],$A1812),CHAR(34),
", MethodLink:  ",CHAR(34),INDEX(Methods[Method Link],$A1812),CHAR(34),
", OrganizationID: *OrganizationID",TEXT(MATCH(INDEX(Methods[Organization Name],$A1812),Organizations[Organization Name],0),"0000"),"}"))</f>
        <v>#REF!</v>
      </c>
      <c r="Q1812" t="e">
        <f>IF(INDEX(Variables[Variable Type],$A1812)="","",
CONCATENATE("  - &amp;VariableID",TEXT($A1812,"0000"),
" {","VariableTypeCV:  ",CHAR(34),INDEX(Variables[Variable Type],$A1812),CHAR(34),
", VariableCode:  ",CHAR(34),INDEX(Variables[Variable Code],$A1812),CHAR(34),
", VariableNameCV:  ",CHAR(34),INDEX(Variables[Variable Name],$A1812),CHAR(34),
", VariableDefinition:  ",CHAR(34),INDEX(Variables[Variable Definition],$A1812),CHAR(34),
", SpecciationCV:  ",CHAR(34),INDEX(Variables[Speciation],$A1812),CHAR(34),
", NoDataValue:  ",CHAR(34),INDEX(Variables[No Data Value],$A1812),CHAR(34),"}"))</f>
        <v>#REF!</v>
      </c>
    </row>
    <row r="1813" spans="1:17" x14ac:dyDescent="0.25">
      <c r="A1813">
        <v>1810</v>
      </c>
      <c r="D1813" t="e">
        <f>IF(INDEX(People[First Name],$A1813)="","",
CONCATENATE("  - &amp;PersonID",TEXT($A1813,"0000"),
" {","PersonFirstName:  ",CHAR(34),INDEX(People[First Name],$A1813),CHAR(34),
", PersonMiddleName:  ",CHAR(34),INDEX(People[Middle Name],$A1813),CHAR(34),
", PersonLastName:  ",CHAR(34),INDEX(People[Last Name],$A1813),CHAR(34),"}"))</f>
        <v>#REF!</v>
      </c>
      <c r="E1813" t="e">
        <f>IF(INDEX(Organizations[Organization Type '[CV']],$A1813)="","",
CONCATENATE("  - &amp;OrganizationID",TEXT($A1813,"0000"),
" {","OrganizationTypeCV:  ",CHAR(34),INDEX(Organizations[Organization Type '[CV']],$A1813),CHAR(34),
", OrganizationCode:  ",CHAR(34),INDEX(Organizations[Organization Code],$A1813),CHAR(34),
", OrganizationName:  ",CHAR(34),INDEX(Organizations[Organization Name],$A1813),CHAR(34),
", OrganizationDescription:  ",CHAR(34),INDEX(Organizations[Organization Description],$A1813),CHAR(34),
", OrganizationLink:  ",CHAR(34),INDEX(Organizations[Organization Link],$A1813),CHAR(34),"}"))</f>
        <v>#REF!</v>
      </c>
      <c r="F1813" t="e">
        <f>IF(INDEX(People[First Name],$A1813)="","",
CONCATENATE("  - &amp;AffiliationID",TEXT($A1813,"0000"),
" {PersonID: *PersonID",TEXT($A1813,"0000"),
", OrganizationID: *OrganizationID",TEXT(MATCH(INDEX(People[Organization Name],$A1813),Organizations[Organization Name],0),"0000"),
", IsPrimaryOrganizationContact: , AffiliationStartDate: , AffiliationEndDate: , PrimaryPhone: ",
", PrimaryEmail: ",CHAR(34),INDEX(People[Primary Email],$A1813),CHAR(34),
", PrimaryAddress: ",CHAR(34),INDEX(People[Primary Address],$A1813),CHAR(34),
", PersonLink: }"))</f>
        <v>#REF!</v>
      </c>
      <c r="H1813" t="e">
        <f>IF(COUNTA(CitationInformation)=0,"",IF(INDEX(AuthorList[Author Name],$A1813)="","",
CONCATENATE("  - &amp;AuthorListID",TEXT($A1813,"0000"),
"  {CitationID: *CitationID0001",
", PersonID: *PersonID",TEXT(MATCH(INDEX(AuthorList[Author Name],$A1813),People[Full Name],0),"0000"),
", AuthorOrder: ",INDEX(AuthorList[Author Number],$A1813),"}")))</f>
        <v>#REF!</v>
      </c>
      <c r="K1813" t="e">
        <f>IF(INDEX(SamplingFeatures[Feature Code],$A1813)="","",
CONCATENATE("  - &amp;SamplingFeatureID",TEXT($A1813,"0000"),
" {","SamplingFeatureUUID:  ",CHAR(34),INDEX(SamplingFeatures[Sampling Feature UUID],$A1813),CHAR(34),
", SamplingFeatureTypeCV:  ",CHAR(34),INDEX(SamplingFeatures[Sampling Feature Type],$A1813),CHAR(34),
", SamplingFeatureCode:  ",CHAR(34),INDEX(SamplingFeatures[Feature Code],$A1813),CHAR(34),
", SamplingFeatureName:  ",CHAR(34),INDEX(SamplingFeatures[Feature Name],$A1813),CHAR(34),
", SamplingFeatureDescription:  ",CHAR(34),INDEX(SamplingFeatures[Feature Description],$A1813),CHAR(34),
", SamplingFeatureGeotypeCV:  ",CHAR(34),INDEX(SamplingFeatures[Feature Geo Type],$A1813),CHAR(34),
", FeatureGeometry:  ",CHAR(34),INDEX(SamplingFeatures[Feature Geometry],$A1813),CHAR(34),
", Elevation_m:  ",CHAR(34),INDEX(SamplingFeatures[Elevation_m],$A1813),CHAR(34),
", ElevationDatumCV:  ",CHAR(34),ElevationDatum,CHAR(34),"}"))</f>
        <v>#REF!</v>
      </c>
      <c r="L1813" t="e">
        <f>IF(INDEX(SamplingFeatures[Sampling Feature Type],$A1813)&lt;&gt;"Site","",
CONCATENATE("  - &amp;SiteID",TEXT(SUMPRODUCT(--($L$3:$L1812&lt;&gt;"")),"0000"),
" {","SamplingFeatureID:  *SamplingFeatureID",TEXT($A1813,"0000"),
", SiteTypeCV:  ",CHAR(34),INDEX(Sites[Site Type],$A1813),CHAR(34),
", Latitude:  ",INDEX(Sites[Latitude],$A1813),
", Longitude:  ",INDEX(Sites[Longitude],$A1813),
", SRSName:  ",CHAR(34),LatLonDatum,CHAR(34),"}"))</f>
        <v>#REF!</v>
      </c>
      <c r="M1813" t="e">
        <f>IF(INDEX(SamplingFeatures[Sampling Feature Type],$A1813)&lt;&gt;"Specimen","",
CONCATENATE("  - &amp;SpecimenID",TEXT(SUMPRODUCT(--($M$3:$M1812&lt;&gt;"")),"0000"),
" {","SamplingFeatureID:  *SamplingFeatureID",TEXT($A1813,"0000"),
", SpecimenTypeCV:  ",CHAR(34),INDEX(Specimens[Specimen Type],$A1813),CHAR(34),
", SpecimenMediumCV:  ",INDEX(Specimens[Specimen Medium],$A1813),
", IsFieldSpecimen:  ",CHAR(34),INDEX(Specimens[Is Field Specimen?],$A1813),CHAR(34),"}"))</f>
        <v>#REF!</v>
      </c>
      <c r="N1813" t="e">
        <f>IF(COUNTA(SpatialOffsets[])=0,"", IF(INDEX(SpatialOffsets[Spatial Offset Type],$A1813)="","",
CONCATENATE("  - &amp;SpatialOffsetID",TEXT($A1813,"0000"),
" {","SpatialOffsetTypeCV:  ",CHAR(34),INDEX(SpatialOffsets[Spatial Offset Type],$A1813),CHAR(34),
", Offset1Value:  ",INDEX(SpatialOffsets[Offset 1 Value],$A1813),
", Offset1UnitID:  ",CHAR(34),INDEX(SpatialOffsets[Offset 1 Unit],$A1813),CHAR(34),
", Offset2Value:  ",INDEX(SpatialOffsets[Offset 2 Value],$A1813),
", Offset2UnitID:  ",CHAR(34),INDEX(SpatialOffsets[Offset 2 Unit],$A1813),CHAR(34),
", Offset3Value:  ",INDEX(SpatialOffsets[Offset 3 Value],$A1813),
", Offset3UnitID:  ",CHAR(34),INDEX(SpatialOffsets[Offset 3 Unit],$A1813),CHAR(34),,"}")))</f>
        <v>#REF!</v>
      </c>
      <c r="O1813" t="e">
        <f>IF(COUNTA(RelatedFeatures[])=0,"", IF(INDEX(RelatedFeatures[First Sampling Feature Code],$A1813)="","",
CONCATENATE("  - &amp;RelationID",TEXT($A1813,"0000"),
" {","SamplingFeatureID:  *SamplingFeatureID",TEXT(MATCH(INDEX(RelatedFeatures[First Sampling Feature Code],$A1813),SamplingFeatures[Feature Code],0),"0000"),
", RelationshipTypeCV:  ",CHAR(34),INDEX(RelatedFeatures[Relationship Type],$A1813),CHAR(34),
", RelatedFeatureID: *SamplingFeatureID",TEXT(MATCH(INDEX(RelatedFeatures[Second Sampling Feature Code],$A1813),SamplingFeatures[Feature Code],0),"0000"),
", SpatialOffsetID:  ",IF(INDEX(RelatedFeatures[Offset Number],$A1813)="","",CONCATENATE("*SpatialOffsetID",TEXT(INDEX(RelatedFeatures[Offset Number],$A1813),"0000"))),"}")))</f>
        <v>#REF!</v>
      </c>
      <c r="P1813" t="e">
        <f>IF(INDEX(Methods[Method Type],$A1813)="","",
CONCATENATE("  - &amp;MethodID",TEXT($A1813,"0000"),
" {","MethodTypeCV:  ",CHAR(34),INDEX(Methods[Method Type],$A1813),CHAR(34),
", MethodCode:  ",CHAR(34),INDEX(Methods[Method Code],$A1813),CHAR(34),
", MethodName:  ",CHAR(34),INDEX(Methods[Method Name],$A1813),CHAR(34),
", MethodDescription:  ",CHAR(34),INDEX(Methods[Method Description],$A1813),CHAR(34),
", MethodLink:  ",CHAR(34),INDEX(Methods[Method Link],$A1813),CHAR(34),
", OrganizationID: *OrganizationID",TEXT(MATCH(INDEX(Methods[Organization Name],$A1813),Organizations[Organization Name],0),"0000"),"}"))</f>
        <v>#REF!</v>
      </c>
      <c r="Q1813" t="e">
        <f>IF(INDEX(Variables[Variable Type],$A1813)="","",
CONCATENATE("  - &amp;VariableID",TEXT($A1813,"0000"),
" {","VariableTypeCV:  ",CHAR(34),INDEX(Variables[Variable Type],$A1813),CHAR(34),
", VariableCode:  ",CHAR(34),INDEX(Variables[Variable Code],$A1813),CHAR(34),
", VariableNameCV:  ",CHAR(34),INDEX(Variables[Variable Name],$A1813),CHAR(34),
", VariableDefinition:  ",CHAR(34),INDEX(Variables[Variable Definition],$A1813),CHAR(34),
", SpecciationCV:  ",CHAR(34),INDEX(Variables[Speciation],$A1813),CHAR(34),
", NoDataValue:  ",CHAR(34),INDEX(Variables[No Data Value],$A1813),CHAR(34),"}"))</f>
        <v>#REF!</v>
      </c>
    </row>
    <row r="1814" spans="1:17" x14ac:dyDescent="0.25">
      <c r="A1814">
        <v>1811</v>
      </c>
      <c r="D1814" t="e">
        <f>IF(INDEX(People[First Name],$A1814)="","",
CONCATENATE("  - &amp;PersonID",TEXT($A1814,"0000"),
" {","PersonFirstName:  ",CHAR(34),INDEX(People[First Name],$A1814),CHAR(34),
", PersonMiddleName:  ",CHAR(34),INDEX(People[Middle Name],$A1814),CHAR(34),
", PersonLastName:  ",CHAR(34),INDEX(People[Last Name],$A1814),CHAR(34),"}"))</f>
        <v>#REF!</v>
      </c>
      <c r="E1814" t="e">
        <f>IF(INDEX(Organizations[Organization Type '[CV']],$A1814)="","",
CONCATENATE("  - &amp;OrganizationID",TEXT($A1814,"0000"),
" {","OrganizationTypeCV:  ",CHAR(34),INDEX(Organizations[Organization Type '[CV']],$A1814),CHAR(34),
", OrganizationCode:  ",CHAR(34),INDEX(Organizations[Organization Code],$A1814),CHAR(34),
", OrganizationName:  ",CHAR(34),INDEX(Organizations[Organization Name],$A1814),CHAR(34),
", OrganizationDescription:  ",CHAR(34),INDEX(Organizations[Organization Description],$A1814),CHAR(34),
", OrganizationLink:  ",CHAR(34),INDEX(Organizations[Organization Link],$A1814),CHAR(34),"}"))</f>
        <v>#REF!</v>
      </c>
      <c r="F1814" t="e">
        <f>IF(INDEX(People[First Name],$A1814)="","",
CONCATENATE("  - &amp;AffiliationID",TEXT($A1814,"0000"),
" {PersonID: *PersonID",TEXT($A1814,"0000"),
", OrganizationID: *OrganizationID",TEXT(MATCH(INDEX(People[Organization Name],$A1814),Organizations[Organization Name],0),"0000"),
", IsPrimaryOrganizationContact: , AffiliationStartDate: , AffiliationEndDate: , PrimaryPhone: ",
", PrimaryEmail: ",CHAR(34),INDEX(People[Primary Email],$A1814),CHAR(34),
", PrimaryAddress: ",CHAR(34),INDEX(People[Primary Address],$A1814),CHAR(34),
", PersonLink: }"))</f>
        <v>#REF!</v>
      </c>
      <c r="H1814" t="e">
        <f>IF(COUNTA(CitationInformation)=0,"",IF(INDEX(AuthorList[Author Name],$A1814)="","",
CONCATENATE("  - &amp;AuthorListID",TEXT($A1814,"0000"),
"  {CitationID: *CitationID0001",
", PersonID: *PersonID",TEXT(MATCH(INDEX(AuthorList[Author Name],$A1814),People[Full Name],0),"0000"),
", AuthorOrder: ",INDEX(AuthorList[Author Number],$A1814),"}")))</f>
        <v>#REF!</v>
      </c>
      <c r="K1814" t="e">
        <f>IF(INDEX(SamplingFeatures[Feature Code],$A1814)="","",
CONCATENATE("  - &amp;SamplingFeatureID",TEXT($A1814,"0000"),
" {","SamplingFeatureUUID:  ",CHAR(34),INDEX(SamplingFeatures[Sampling Feature UUID],$A1814),CHAR(34),
", SamplingFeatureTypeCV:  ",CHAR(34),INDEX(SamplingFeatures[Sampling Feature Type],$A1814),CHAR(34),
", SamplingFeatureCode:  ",CHAR(34),INDEX(SamplingFeatures[Feature Code],$A1814),CHAR(34),
", SamplingFeatureName:  ",CHAR(34),INDEX(SamplingFeatures[Feature Name],$A1814),CHAR(34),
", SamplingFeatureDescription:  ",CHAR(34),INDEX(SamplingFeatures[Feature Description],$A1814),CHAR(34),
", SamplingFeatureGeotypeCV:  ",CHAR(34),INDEX(SamplingFeatures[Feature Geo Type],$A1814),CHAR(34),
", FeatureGeometry:  ",CHAR(34),INDEX(SamplingFeatures[Feature Geometry],$A1814),CHAR(34),
", Elevation_m:  ",CHAR(34),INDEX(SamplingFeatures[Elevation_m],$A1814),CHAR(34),
", ElevationDatumCV:  ",CHAR(34),ElevationDatum,CHAR(34),"}"))</f>
        <v>#REF!</v>
      </c>
      <c r="L1814" t="e">
        <f>IF(INDEX(SamplingFeatures[Sampling Feature Type],$A1814)&lt;&gt;"Site","",
CONCATENATE("  - &amp;SiteID",TEXT(SUMPRODUCT(--($L$3:$L1813&lt;&gt;"")),"0000"),
" {","SamplingFeatureID:  *SamplingFeatureID",TEXT($A1814,"0000"),
", SiteTypeCV:  ",CHAR(34),INDEX(Sites[Site Type],$A1814),CHAR(34),
", Latitude:  ",INDEX(Sites[Latitude],$A1814),
", Longitude:  ",INDEX(Sites[Longitude],$A1814),
", SRSName:  ",CHAR(34),LatLonDatum,CHAR(34),"}"))</f>
        <v>#REF!</v>
      </c>
      <c r="M1814" t="e">
        <f>IF(INDEX(SamplingFeatures[Sampling Feature Type],$A1814)&lt;&gt;"Specimen","",
CONCATENATE("  - &amp;SpecimenID",TEXT(SUMPRODUCT(--($M$3:$M1813&lt;&gt;"")),"0000"),
" {","SamplingFeatureID:  *SamplingFeatureID",TEXT($A1814,"0000"),
", SpecimenTypeCV:  ",CHAR(34),INDEX(Specimens[Specimen Type],$A1814),CHAR(34),
", SpecimenMediumCV:  ",INDEX(Specimens[Specimen Medium],$A1814),
", IsFieldSpecimen:  ",CHAR(34),INDEX(Specimens[Is Field Specimen?],$A1814),CHAR(34),"}"))</f>
        <v>#REF!</v>
      </c>
      <c r="N1814" t="e">
        <f>IF(COUNTA(SpatialOffsets[])=0,"", IF(INDEX(SpatialOffsets[Spatial Offset Type],$A1814)="","",
CONCATENATE("  - &amp;SpatialOffsetID",TEXT($A1814,"0000"),
" {","SpatialOffsetTypeCV:  ",CHAR(34),INDEX(SpatialOffsets[Spatial Offset Type],$A1814),CHAR(34),
", Offset1Value:  ",INDEX(SpatialOffsets[Offset 1 Value],$A1814),
", Offset1UnitID:  ",CHAR(34),INDEX(SpatialOffsets[Offset 1 Unit],$A1814),CHAR(34),
", Offset2Value:  ",INDEX(SpatialOffsets[Offset 2 Value],$A1814),
", Offset2UnitID:  ",CHAR(34),INDEX(SpatialOffsets[Offset 2 Unit],$A1814),CHAR(34),
", Offset3Value:  ",INDEX(SpatialOffsets[Offset 3 Value],$A1814),
", Offset3UnitID:  ",CHAR(34),INDEX(SpatialOffsets[Offset 3 Unit],$A1814),CHAR(34),,"}")))</f>
        <v>#REF!</v>
      </c>
      <c r="O1814" t="e">
        <f>IF(COUNTA(RelatedFeatures[])=0,"", IF(INDEX(RelatedFeatures[First Sampling Feature Code],$A1814)="","",
CONCATENATE("  - &amp;RelationID",TEXT($A1814,"0000"),
" {","SamplingFeatureID:  *SamplingFeatureID",TEXT(MATCH(INDEX(RelatedFeatures[First Sampling Feature Code],$A1814),SamplingFeatures[Feature Code],0),"0000"),
", RelationshipTypeCV:  ",CHAR(34),INDEX(RelatedFeatures[Relationship Type],$A1814),CHAR(34),
", RelatedFeatureID: *SamplingFeatureID",TEXT(MATCH(INDEX(RelatedFeatures[Second Sampling Feature Code],$A1814),SamplingFeatures[Feature Code],0),"0000"),
", SpatialOffsetID:  ",IF(INDEX(RelatedFeatures[Offset Number],$A1814)="","",CONCATENATE("*SpatialOffsetID",TEXT(INDEX(RelatedFeatures[Offset Number],$A1814),"0000"))),"}")))</f>
        <v>#REF!</v>
      </c>
      <c r="P1814" t="e">
        <f>IF(INDEX(Methods[Method Type],$A1814)="","",
CONCATENATE("  - &amp;MethodID",TEXT($A1814,"0000"),
" {","MethodTypeCV:  ",CHAR(34),INDEX(Methods[Method Type],$A1814),CHAR(34),
", MethodCode:  ",CHAR(34),INDEX(Methods[Method Code],$A1814),CHAR(34),
", MethodName:  ",CHAR(34),INDEX(Methods[Method Name],$A1814),CHAR(34),
", MethodDescription:  ",CHAR(34),INDEX(Methods[Method Description],$A1814),CHAR(34),
", MethodLink:  ",CHAR(34),INDEX(Methods[Method Link],$A1814),CHAR(34),
", OrganizationID: *OrganizationID",TEXT(MATCH(INDEX(Methods[Organization Name],$A1814),Organizations[Organization Name],0),"0000"),"}"))</f>
        <v>#REF!</v>
      </c>
      <c r="Q1814" t="e">
        <f>IF(INDEX(Variables[Variable Type],$A1814)="","",
CONCATENATE("  - &amp;VariableID",TEXT($A1814,"0000"),
" {","VariableTypeCV:  ",CHAR(34),INDEX(Variables[Variable Type],$A1814),CHAR(34),
", VariableCode:  ",CHAR(34),INDEX(Variables[Variable Code],$A1814),CHAR(34),
", VariableNameCV:  ",CHAR(34),INDEX(Variables[Variable Name],$A1814),CHAR(34),
", VariableDefinition:  ",CHAR(34),INDEX(Variables[Variable Definition],$A1814),CHAR(34),
", SpecciationCV:  ",CHAR(34),INDEX(Variables[Speciation],$A1814),CHAR(34),
", NoDataValue:  ",CHAR(34),INDEX(Variables[No Data Value],$A1814),CHAR(34),"}"))</f>
        <v>#REF!</v>
      </c>
    </row>
    <row r="1815" spans="1:17" x14ac:dyDescent="0.25">
      <c r="A1815">
        <v>1812</v>
      </c>
      <c r="D1815" t="e">
        <f>IF(INDEX(People[First Name],$A1815)="","",
CONCATENATE("  - &amp;PersonID",TEXT($A1815,"0000"),
" {","PersonFirstName:  ",CHAR(34),INDEX(People[First Name],$A1815),CHAR(34),
", PersonMiddleName:  ",CHAR(34),INDEX(People[Middle Name],$A1815),CHAR(34),
", PersonLastName:  ",CHAR(34),INDEX(People[Last Name],$A1815),CHAR(34),"}"))</f>
        <v>#REF!</v>
      </c>
      <c r="E1815" t="e">
        <f>IF(INDEX(Organizations[Organization Type '[CV']],$A1815)="","",
CONCATENATE("  - &amp;OrganizationID",TEXT($A1815,"0000"),
" {","OrganizationTypeCV:  ",CHAR(34),INDEX(Organizations[Organization Type '[CV']],$A1815),CHAR(34),
", OrganizationCode:  ",CHAR(34),INDEX(Organizations[Organization Code],$A1815),CHAR(34),
", OrganizationName:  ",CHAR(34),INDEX(Organizations[Organization Name],$A1815),CHAR(34),
", OrganizationDescription:  ",CHAR(34),INDEX(Organizations[Organization Description],$A1815),CHAR(34),
", OrganizationLink:  ",CHAR(34),INDEX(Organizations[Organization Link],$A1815),CHAR(34),"}"))</f>
        <v>#REF!</v>
      </c>
      <c r="F1815" t="e">
        <f>IF(INDEX(People[First Name],$A1815)="","",
CONCATENATE("  - &amp;AffiliationID",TEXT($A1815,"0000"),
" {PersonID: *PersonID",TEXT($A1815,"0000"),
", OrganizationID: *OrganizationID",TEXT(MATCH(INDEX(People[Organization Name],$A1815),Organizations[Organization Name],0),"0000"),
", IsPrimaryOrganizationContact: , AffiliationStartDate: , AffiliationEndDate: , PrimaryPhone: ",
", PrimaryEmail: ",CHAR(34),INDEX(People[Primary Email],$A1815),CHAR(34),
", PrimaryAddress: ",CHAR(34),INDEX(People[Primary Address],$A1815),CHAR(34),
", PersonLink: }"))</f>
        <v>#REF!</v>
      </c>
      <c r="H1815" t="e">
        <f>IF(COUNTA(CitationInformation)=0,"",IF(INDEX(AuthorList[Author Name],$A1815)="","",
CONCATENATE("  - &amp;AuthorListID",TEXT($A1815,"0000"),
"  {CitationID: *CitationID0001",
", PersonID: *PersonID",TEXT(MATCH(INDEX(AuthorList[Author Name],$A1815),People[Full Name],0),"0000"),
", AuthorOrder: ",INDEX(AuthorList[Author Number],$A1815),"}")))</f>
        <v>#REF!</v>
      </c>
      <c r="K1815" t="e">
        <f>IF(INDEX(SamplingFeatures[Feature Code],$A1815)="","",
CONCATENATE("  - &amp;SamplingFeatureID",TEXT($A1815,"0000"),
" {","SamplingFeatureUUID:  ",CHAR(34),INDEX(SamplingFeatures[Sampling Feature UUID],$A1815),CHAR(34),
", SamplingFeatureTypeCV:  ",CHAR(34),INDEX(SamplingFeatures[Sampling Feature Type],$A1815),CHAR(34),
", SamplingFeatureCode:  ",CHAR(34),INDEX(SamplingFeatures[Feature Code],$A1815),CHAR(34),
", SamplingFeatureName:  ",CHAR(34),INDEX(SamplingFeatures[Feature Name],$A1815),CHAR(34),
", SamplingFeatureDescription:  ",CHAR(34),INDEX(SamplingFeatures[Feature Description],$A1815),CHAR(34),
", SamplingFeatureGeotypeCV:  ",CHAR(34),INDEX(SamplingFeatures[Feature Geo Type],$A1815),CHAR(34),
", FeatureGeometry:  ",CHAR(34),INDEX(SamplingFeatures[Feature Geometry],$A1815),CHAR(34),
", Elevation_m:  ",CHAR(34),INDEX(SamplingFeatures[Elevation_m],$A1815),CHAR(34),
", ElevationDatumCV:  ",CHAR(34),ElevationDatum,CHAR(34),"}"))</f>
        <v>#REF!</v>
      </c>
      <c r="L1815" t="e">
        <f>IF(INDEX(SamplingFeatures[Sampling Feature Type],$A1815)&lt;&gt;"Site","",
CONCATENATE("  - &amp;SiteID",TEXT(SUMPRODUCT(--($L$3:$L1814&lt;&gt;"")),"0000"),
" {","SamplingFeatureID:  *SamplingFeatureID",TEXT($A1815,"0000"),
", SiteTypeCV:  ",CHAR(34),INDEX(Sites[Site Type],$A1815),CHAR(34),
", Latitude:  ",INDEX(Sites[Latitude],$A1815),
", Longitude:  ",INDEX(Sites[Longitude],$A1815),
", SRSName:  ",CHAR(34),LatLonDatum,CHAR(34),"}"))</f>
        <v>#REF!</v>
      </c>
      <c r="M1815" t="e">
        <f>IF(INDEX(SamplingFeatures[Sampling Feature Type],$A1815)&lt;&gt;"Specimen","",
CONCATENATE("  - &amp;SpecimenID",TEXT(SUMPRODUCT(--($M$3:$M1814&lt;&gt;"")),"0000"),
" {","SamplingFeatureID:  *SamplingFeatureID",TEXT($A1815,"0000"),
", SpecimenTypeCV:  ",CHAR(34),INDEX(Specimens[Specimen Type],$A1815),CHAR(34),
", SpecimenMediumCV:  ",INDEX(Specimens[Specimen Medium],$A1815),
", IsFieldSpecimen:  ",CHAR(34),INDEX(Specimens[Is Field Specimen?],$A1815),CHAR(34),"}"))</f>
        <v>#REF!</v>
      </c>
      <c r="N1815" t="e">
        <f>IF(COUNTA(SpatialOffsets[])=0,"", IF(INDEX(SpatialOffsets[Spatial Offset Type],$A1815)="","",
CONCATENATE("  - &amp;SpatialOffsetID",TEXT($A1815,"0000"),
" {","SpatialOffsetTypeCV:  ",CHAR(34),INDEX(SpatialOffsets[Spatial Offset Type],$A1815),CHAR(34),
", Offset1Value:  ",INDEX(SpatialOffsets[Offset 1 Value],$A1815),
", Offset1UnitID:  ",CHAR(34),INDEX(SpatialOffsets[Offset 1 Unit],$A1815),CHAR(34),
", Offset2Value:  ",INDEX(SpatialOffsets[Offset 2 Value],$A1815),
", Offset2UnitID:  ",CHAR(34),INDEX(SpatialOffsets[Offset 2 Unit],$A1815),CHAR(34),
", Offset3Value:  ",INDEX(SpatialOffsets[Offset 3 Value],$A1815),
", Offset3UnitID:  ",CHAR(34),INDEX(SpatialOffsets[Offset 3 Unit],$A1815),CHAR(34),,"}")))</f>
        <v>#REF!</v>
      </c>
      <c r="O1815" t="e">
        <f>IF(COUNTA(RelatedFeatures[])=0,"", IF(INDEX(RelatedFeatures[First Sampling Feature Code],$A1815)="","",
CONCATENATE("  - &amp;RelationID",TEXT($A1815,"0000"),
" {","SamplingFeatureID:  *SamplingFeatureID",TEXT(MATCH(INDEX(RelatedFeatures[First Sampling Feature Code],$A1815),SamplingFeatures[Feature Code],0),"0000"),
", RelationshipTypeCV:  ",CHAR(34),INDEX(RelatedFeatures[Relationship Type],$A1815),CHAR(34),
", RelatedFeatureID: *SamplingFeatureID",TEXT(MATCH(INDEX(RelatedFeatures[Second Sampling Feature Code],$A1815),SamplingFeatures[Feature Code],0),"0000"),
", SpatialOffsetID:  ",IF(INDEX(RelatedFeatures[Offset Number],$A1815)="","",CONCATENATE("*SpatialOffsetID",TEXT(INDEX(RelatedFeatures[Offset Number],$A1815),"0000"))),"}")))</f>
        <v>#REF!</v>
      </c>
      <c r="P1815" t="e">
        <f>IF(INDEX(Methods[Method Type],$A1815)="","",
CONCATENATE("  - &amp;MethodID",TEXT($A1815,"0000"),
" {","MethodTypeCV:  ",CHAR(34),INDEX(Methods[Method Type],$A1815),CHAR(34),
", MethodCode:  ",CHAR(34),INDEX(Methods[Method Code],$A1815),CHAR(34),
", MethodName:  ",CHAR(34),INDEX(Methods[Method Name],$A1815),CHAR(34),
", MethodDescription:  ",CHAR(34),INDEX(Methods[Method Description],$A1815),CHAR(34),
", MethodLink:  ",CHAR(34),INDEX(Methods[Method Link],$A1815),CHAR(34),
", OrganizationID: *OrganizationID",TEXT(MATCH(INDEX(Methods[Organization Name],$A1815),Organizations[Organization Name],0),"0000"),"}"))</f>
        <v>#REF!</v>
      </c>
      <c r="Q1815" t="e">
        <f>IF(INDEX(Variables[Variable Type],$A1815)="","",
CONCATENATE("  - &amp;VariableID",TEXT($A1815,"0000"),
" {","VariableTypeCV:  ",CHAR(34),INDEX(Variables[Variable Type],$A1815),CHAR(34),
", VariableCode:  ",CHAR(34),INDEX(Variables[Variable Code],$A1815),CHAR(34),
", VariableNameCV:  ",CHAR(34),INDEX(Variables[Variable Name],$A1815),CHAR(34),
", VariableDefinition:  ",CHAR(34),INDEX(Variables[Variable Definition],$A1815),CHAR(34),
", SpecciationCV:  ",CHAR(34),INDEX(Variables[Speciation],$A1815),CHAR(34),
", NoDataValue:  ",CHAR(34),INDEX(Variables[No Data Value],$A1815),CHAR(34),"}"))</f>
        <v>#REF!</v>
      </c>
    </row>
    <row r="1816" spans="1:17" x14ac:dyDescent="0.25">
      <c r="A1816">
        <v>1813</v>
      </c>
      <c r="D1816" t="e">
        <f>IF(INDEX(People[First Name],$A1816)="","",
CONCATENATE("  - &amp;PersonID",TEXT($A1816,"0000"),
" {","PersonFirstName:  ",CHAR(34),INDEX(People[First Name],$A1816),CHAR(34),
", PersonMiddleName:  ",CHAR(34),INDEX(People[Middle Name],$A1816),CHAR(34),
", PersonLastName:  ",CHAR(34),INDEX(People[Last Name],$A1816),CHAR(34),"}"))</f>
        <v>#REF!</v>
      </c>
      <c r="E1816" t="e">
        <f>IF(INDEX(Organizations[Organization Type '[CV']],$A1816)="","",
CONCATENATE("  - &amp;OrganizationID",TEXT($A1816,"0000"),
" {","OrganizationTypeCV:  ",CHAR(34),INDEX(Organizations[Organization Type '[CV']],$A1816),CHAR(34),
", OrganizationCode:  ",CHAR(34),INDEX(Organizations[Organization Code],$A1816),CHAR(34),
", OrganizationName:  ",CHAR(34),INDEX(Organizations[Organization Name],$A1816),CHAR(34),
", OrganizationDescription:  ",CHAR(34),INDEX(Organizations[Organization Description],$A1816),CHAR(34),
", OrganizationLink:  ",CHAR(34),INDEX(Organizations[Organization Link],$A1816),CHAR(34),"}"))</f>
        <v>#REF!</v>
      </c>
      <c r="F1816" t="e">
        <f>IF(INDEX(People[First Name],$A1816)="","",
CONCATENATE("  - &amp;AffiliationID",TEXT($A1816,"0000"),
" {PersonID: *PersonID",TEXT($A1816,"0000"),
", OrganizationID: *OrganizationID",TEXT(MATCH(INDEX(People[Organization Name],$A1816),Organizations[Organization Name],0),"0000"),
", IsPrimaryOrganizationContact: , AffiliationStartDate: , AffiliationEndDate: , PrimaryPhone: ",
", PrimaryEmail: ",CHAR(34),INDEX(People[Primary Email],$A1816),CHAR(34),
", PrimaryAddress: ",CHAR(34),INDEX(People[Primary Address],$A1816),CHAR(34),
", PersonLink: }"))</f>
        <v>#REF!</v>
      </c>
      <c r="H1816" t="e">
        <f>IF(COUNTA(CitationInformation)=0,"",IF(INDEX(AuthorList[Author Name],$A1816)="","",
CONCATENATE("  - &amp;AuthorListID",TEXT($A1816,"0000"),
"  {CitationID: *CitationID0001",
", PersonID: *PersonID",TEXT(MATCH(INDEX(AuthorList[Author Name],$A1816),People[Full Name],0),"0000"),
", AuthorOrder: ",INDEX(AuthorList[Author Number],$A1816),"}")))</f>
        <v>#REF!</v>
      </c>
      <c r="K1816" t="e">
        <f>IF(INDEX(SamplingFeatures[Feature Code],$A1816)="","",
CONCATENATE("  - &amp;SamplingFeatureID",TEXT($A1816,"0000"),
" {","SamplingFeatureUUID:  ",CHAR(34),INDEX(SamplingFeatures[Sampling Feature UUID],$A1816),CHAR(34),
", SamplingFeatureTypeCV:  ",CHAR(34),INDEX(SamplingFeatures[Sampling Feature Type],$A1816),CHAR(34),
", SamplingFeatureCode:  ",CHAR(34),INDEX(SamplingFeatures[Feature Code],$A1816),CHAR(34),
", SamplingFeatureName:  ",CHAR(34),INDEX(SamplingFeatures[Feature Name],$A1816),CHAR(34),
", SamplingFeatureDescription:  ",CHAR(34),INDEX(SamplingFeatures[Feature Description],$A1816),CHAR(34),
", SamplingFeatureGeotypeCV:  ",CHAR(34),INDEX(SamplingFeatures[Feature Geo Type],$A1816),CHAR(34),
", FeatureGeometry:  ",CHAR(34),INDEX(SamplingFeatures[Feature Geometry],$A1816),CHAR(34),
", Elevation_m:  ",CHAR(34),INDEX(SamplingFeatures[Elevation_m],$A1816),CHAR(34),
", ElevationDatumCV:  ",CHAR(34),ElevationDatum,CHAR(34),"}"))</f>
        <v>#REF!</v>
      </c>
      <c r="L1816" t="e">
        <f>IF(INDEX(SamplingFeatures[Sampling Feature Type],$A1816)&lt;&gt;"Site","",
CONCATENATE("  - &amp;SiteID",TEXT(SUMPRODUCT(--($L$3:$L1815&lt;&gt;"")),"0000"),
" {","SamplingFeatureID:  *SamplingFeatureID",TEXT($A1816,"0000"),
", SiteTypeCV:  ",CHAR(34),INDEX(Sites[Site Type],$A1816),CHAR(34),
", Latitude:  ",INDEX(Sites[Latitude],$A1816),
", Longitude:  ",INDEX(Sites[Longitude],$A1816),
", SRSName:  ",CHAR(34),LatLonDatum,CHAR(34),"}"))</f>
        <v>#REF!</v>
      </c>
      <c r="M1816" t="e">
        <f>IF(INDEX(SamplingFeatures[Sampling Feature Type],$A1816)&lt;&gt;"Specimen","",
CONCATENATE("  - &amp;SpecimenID",TEXT(SUMPRODUCT(--($M$3:$M1815&lt;&gt;"")),"0000"),
" {","SamplingFeatureID:  *SamplingFeatureID",TEXT($A1816,"0000"),
", SpecimenTypeCV:  ",CHAR(34),INDEX(Specimens[Specimen Type],$A1816),CHAR(34),
", SpecimenMediumCV:  ",INDEX(Specimens[Specimen Medium],$A1816),
", IsFieldSpecimen:  ",CHAR(34),INDEX(Specimens[Is Field Specimen?],$A1816),CHAR(34),"}"))</f>
        <v>#REF!</v>
      </c>
      <c r="N1816" t="e">
        <f>IF(COUNTA(SpatialOffsets[])=0,"", IF(INDEX(SpatialOffsets[Spatial Offset Type],$A1816)="","",
CONCATENATE("  - &amp;SpatialOffsetID",TEXT($A1816,"0000"),
" {","SpatialOffsetTypeCV:  ",CHAR(34),INDEX(SpatialOffsets[Spatial Offset Type],$A1816),CHAR(34),
", Offset1Value:  ",INDEX(SpatialOffsets[Offset 1 Value],$A1816),
", Offset1UnitID:  ",CHAR(34),INDEX(SpatialOffsets[Offset 1 Unit],$A1816),CHAR(34),
", Offset2Value:  ",INDEX(SpatialOffsets[Offset 2 Value],$A1816),
", Offset2UnitID:  ",CHAR(34),INDEX(SpatialOffsets[Offset 2 Unit],$A1816),CHAR(34),
", Offset3Value:  ",INDEX(SpatialOffsets[Offset 3 Value],$A1816),
", Offset3UnitID:  ",CHAR(34),INDEX(SpatialOffsets[Offset 3 Unit],$A1816),CHAR(34),,"}")))</f>
        <v>#REF!</v>
      </c>
      <c r="O1816" t="e">
        <f>IF(COUNTA(RelatedFeatures[])=0,"", IF(INDEX(RelatedFeatures[First Sampling Feature Code],$A1816)="","",
CONCATENATE("  - &amp;RelationID",TEXT($A1816,"0000"),
" {","SamplingFeatureID:  *SamplingFeatureID",TEXT(MATCH(INDEX(RelatedFeatures[First Sampling Feature Code],$A1816),SamplingFeatures[Feature Code],0),"0000"),
", RelationshipTypeCV:  ",CHAR(34),INDEX(RelatedFeatures[Relationship Type],$A1816),CHAR(34),
", RelatedFeatureID: *SamplingFeatureID",TEXT(MATCH(INDEX(RelatedFeatures[Second Sampling Feature Code],$A1816),SamplingFeatures[Feature Code],0),"0000"),
", SpatialOffsetID:  ",IF(INDEX(RelatedFeatures[Offset Number],$A1816)="","",CONCATENATE("*SpatialOffsetID",TEXT(INDEX(RelatedFeatures[Offset Number],$A1816),"0000"))),"}")))</f>
        <v>#REF!</v>
      </c>
      <c r="P1816" t="e">
        <f>IF(INDEX(Methods[Method Type],$A1816)="","",
CONCATENATE("  - &amp;MethodID",TEXT($A1816,"0000"),
" {","MethodTypeCV:  ",CHAR(34),INDEX(Methods[Method Type],$A1816),CHAR(34),
", MethodCode:  ",CHAR(34),INDEX(Methods[Method Code],$A1816),CHAR(34),
", MethodName:  ",CHAR(34),INDEX(Methods[Method Name],$A1816),CHAR(34),
", MethodDescription:  ",CHAR(34),INDEX(Methods[Method Description],$A1816),CHAR(34),
", MethodLink:  ",CHAR(34),INDEX(Methods[Method Link],$A1816),CHAR(34),
", OrganizationID: *OrganizationID",TEXT(MATCH(INDEX(Methods[Organization Name],$A1816),Organizations[Organization Name],0),"0000"),"}"))</f>
        <v>#REF!</v>
      </c>
      <c r="Q1816" t="e">
        <f>IF(INDEX(Variables[Variable Type],$A1816)="","",
CONCATENATE("  - &amp;VariableID",TEXT($A1816,"0000"),
" {","VariableTypeCV:  ",CHAR(34),INDEX(Variables[Variable Type],$A1816),CHAR(34),
", VariableCode:  ",CHAR(34),INDEX(Variables[Variable Code],$A1816),CHAR(34),
", VariableNameCV:  ",CHAR(34),INDEX(Variables[Variable Name],$A1816),CHAR(34),
", VariableDefinition:  ",CHAR(34),INDEX(Variables[Variable Definition],$A1816),CHAR(34),
", SpecciationCV:  ",CHAR(34),INDEX(Variables[Speciation],$A1816),CHAR(34),
", NoDataValue:  ",CHAR(34),INDEX(Variables[No Data Value],$A1816),CHAR(34),"}"))</f>
        <v>#REF!</v>
      </c>
    </row>
    <row r="1817" spans="1:17" x14ac:dyDescent="0.25">
      <c r="A1817">
        <v>1814</v>
      </c>
      <c r="D1817" t="e">
        <f>IF(INDEX(People[First Name],$A1817)="","",
CONCATENATE("  - &amp;PersonID",TEXT($A1817,"0000"),
" {","PersonFirstName:  ",CHAR(34),INDEX(People[First Name],$A1817),CHAR(34),
", PersonMiddleName:  ",CHAR(34),INDEX(People[Middle Name],$A1817),CHAR(34),
", PersonLastName:  ",CHAR(34),INDEX(People[Last Name],$A1817),CHAR(34),"}"))</f>
        <v>#REF!</v>
      </c>
      <c r="E1817" t="e">
        <f>IF(INDEX(Organizations[Organization Type '[CV']],$A1817)="","",
CONCATENATE("  - &amp;OrganizationID",TEXT($A1817,"0000"),
" {","OrganizationTypeCV:  ",CHAR(34),INDEX(Organizations[Organization Type '[CV']],$A1817),CHAR(34),
", OrganizationCode:  ",CHAR(34),INDEX(Organizations[Organization Code],$A1817),CHAR(34),
", OrganizationName:  ",CHAR(34),INDEX(Organizations[Organization Name],$A1817),CHAR(34),
", OrganizationDescription:  ",CHAR(34),INDEX(Organizations[Organization Description],$A1817),CHAR(34),
", OrganizationLink:  ",CHAR(34),INDEX(Organizations[Organization Link],$A1817),CHAR(34),"}"))</f>
        <v>#REF!</v>
      </c>
      <c r="F1817" t="e">
        <f>IF(INDEX(People[First Name],$A1817)="","",
CONCATENATE("  - &amp;AffiliationID",TEXT($A1817,"0000"),
" {PersonID: *PersonID",TEXT($A1817,"0000"),
", OrganizationID: *OrganizationID",TEXT(MATCH(INDEX(People[Organization Name],$A1817),Organizations[Organization Name],0),"0000"),
", IsPrimaryOrganizationContact: , AffiliationStartDate: , AffiliationEndDate: , PrimaryPhone: ",
", PrimaryEmail: ",CHAR(34),INDEX(People[Primary Email],$A1817),CHAR(34),
", PrimaryAddress: ",CHAR(34),INDEX(People[Primary Address],$A1817),CHAR(34),
", PersonLink: }"))</f>
        <v>#REF!</v>
      </c>
      <c r="H1817" t="e">
        <f>IF(COUNTA(CitationInformation)=0,"",IF(INDEX(AuthorList[Author Name],$A1817)="","",
CONCATENATE("  - &amp;AuthorListID",TEXT($A1817,"0000"),
"  {CitationID: *CitationID0001",
", PersonID: *PersonID",TEXT(MATCH(INDEX(AuthorList[Author Name],$A1817),People[Full Name],0),"0000"),
", AuthorOrder: ",INDEX(AuthorList[Author Number],$A1817),"}")))</f>
        <v>#REF!</v>
      </c>
      <c r="K1817" t="e">
        <f>IF(INDEX(SamplingFeatures[Feature Code],$A1817)="","",
CONCATENATE("  - &amp;SamplingFeatureID",TEXT($A1817,"0000"),
" {","SamplingFeatureUUID:  ",CHAR(34),INDEX(SamplingFeatures[Sampling Feature UUID],$A1817),CHAR(34),
", SamplingFeatureTypeCV:  ",CHAR(34),INDEX(SamplingFeatures[Sampling Feature Type],$A1817),CHAR(34),
", SamplingFeatureCode:  ",CHAR(34),INDEX(SamplingFeatures[Feature Code],$A1817),CHAR(34),
", SamplingFeatureName:  ",CHAR(34),INDEX(SamplingFeatures[Feature Name],$A1817),CHAR(34),
", SamplingFeatureDescription:  ",CHAR(34),INDEX(SamplingFeatures[Feature Description],$A1817),CHAR(34),
", SamplingFeatureGeotypeCV:  ",CHAR(34),INDEX(SamplingFeatures[Feature Geo Type],$A1817),CHAR(34),
", FeatureGeometry:  ",CHAR(34),INDEX(SamplingFeatures[Feature Geometry],$A1817),CHAR(34),
", Elevation_m:  ",CHAR(34),INDEX(SamplingFeatures[Elevation_m],$A1817),CHAR(34),
", ElevationDatumCV:  ",CHAR(34),ElevationDatum,CHAR(34),"}"))</f>
        <v>#REF!</v>
      </c>
      <c r="L1817" t="e">
        <f>IF(INDEX(SamplingFeatures[Sampling Feature Type],$A1817)&lt;&gt;"Site","",
CONCATENATE("  - &amp;SiteID",TEXT(SUMPRODUCT(--($L$3:$L1816&lt;&gt;"")),"0000"),
" {","SamplingFeatureID:  *SamplingFeatureID",TEXT($A1817,"0000"),
", SiteTypeCV:  ",CHAR(34),INDEX(Sites[Site Type],$A1817),CHAR(34),
", Latitude:  ",INDEX(Sites[Latitude],$A1817),
", Longitude:  ",INDEX(Sites[Longitude],$A1817),
", SRSName:  ",CHAR(34),LatLonDatum,CHAR(34),"}"))</f>
        <v>#REF!</v>
      </c>
      <c r="M1817" t="e">
        <f>IF(INDEX(SamplingFeatures[Sampling Feature Type],$A1817)&lt;&gt;"Specimen","",
CONCATENATE("  - &amp;SpecimenID",TEXT(SUMPRODUCT(--($M$3:$M1816&lt;&gt;"")),"0000"),
" {","SamplingFeatureID:  *SamplingFeatureID",TEXT($A1817,"0000"),
", SpecimenTypeCV:  ",CHAR(34),INDEX(Specimens[Specimen Type],$A1817),CHAR(34),
", SpecimenMediumCV:  ",INDEX(Specimens[Specimen Medium],$A1817),
", IsFieldSpecimen:  ",CHAR(34),INDEX(Specimens[Is Field Specimen?],$A1817),CHAR(34),"}"))</f>
        <v>#REF!</v>
      </c>
      <c r="N1817" t="e">
        <f>IF(COUNTA(SpatialOffsets[])=0,"", IF(INDEX(SpatialOffsets[Spatial Offset Type],$A1817)="","",
CONCATENATE("  - &amp;SpatialOffsetID",TEXT($A1817,"0000"),
" {","SpatialOffsetTypeCV:  ",CHAR(34),INDEX(SpatialOffsets[Spatial Offset Type],$A1817),CHAR(34),
", Offset1Value:  ",INDEX(SpatialOffsets[Offset 1 Value],$A1817),
", Offset1UnitID:  ",CHAR(34),INDEX(SpatialOffsets[Offset 1 Unit],$A1817),CHAR(34),
", Offset2Value:  ",INDEX(SpatialOffsets[Offset 2 Value],$A1817),
", Offset2UnitID:  ",CHAR(34),INDEX(SpatialOffsets[Offset 2 Unit],$A1817),CHAR(34),
", Offset3Value:  ",INDEX(SpatialOffsets[Offset 3 Value],$A1817),
", Offset3UnitID:  ",CHAR(34),INDEX(SpatialOffsets[Offset 3 Unit],$A1817),CHAR(34),,"}")))</f>
        <v>#REF!</v>
      </c>
      <c r="O1817" t="e">
        <f>IF(COUNTA(RelatedFeatures[])=0,"", IF(INDEX(RelatedFeatures[First Sampling Feature Code],$A1817)="","",
CONCATENATE("  - &amp;RelationID",TEXT($A1817,"0000"),
" {","SamplingFeatureID:  *SamplingFeatureID",TEXT(MATCH(INDEX(RelatedFeatures[First Sampling Feature Code],$A1817),SamplingFeatures[Feature Code],0),"0000"),
", RelationshipTypeCV:  ",CHAR(34),INDEX(RelatedFeatures[Relationship Type],$A1817),CHAR(34),
", RelatedFeatureID: *SamplingFeatureID",TEXT(MATCH(INDEX(RelatedFeatures[Second Sampling Feature Code],$A1817),SamplingFeatures[Feature Code],0),"0000"),
", SpatialOffsetID:  ",IF(INDEX(RelatedFeatures[Offset Number],$A1817)="","",CONCATENATE("*SpatialOffsetID",TEXT(INDEX(RelatedFeatures[Offset Number],$A1817),"0000"))),"}")))</f>
        <v>#REF!</v>
      </c>
      <c r="P1817" t="e">
        <f>IF(INDEX(Methods[Method Type],$A1817)="","",
CONCATENATE("  - &amp;MethodID",TEXT($A1817,"0000"),
" {","MethodTypeCV:  ",CHAR(34),INDEX(Methods[Method Type],$A1817),CHAR(34),
", MethodCode:  ",CHAR(34),INDEX(Methods[Method Code],$A1817),CHAR(34),
", MethodName:  ",CHAR(34),INDEX(Methods[Method Name],$A1817),CHAR(34),
", MethodDescription:  ",CHAR(34),INDEX(Methods[Method Description],$A1817),CHAR(34),
", MethodLink:  ",CHAR(34),INDEX(Methods[Method Link],$A1817),CHAR(34),
", OrganizationID: *OrganizationID",TEXT(MATCH(INDEX(Methods[Organization Name],$A1817),Organizations[Organization Name],0),"0000"),"}"))</f>
        <v>#REF!</v>
      </c>
      <c r="Q1817" t="e">
        <f>IF(INDEX(Variables[Variable Type],$A1817)="","",
CONCATENATE("  - &amp;VariableID",TEXT($A1817,"0000"),
" {","VariableTypeCV:  ",CHAR(34),INDEX(Variables[Variable Type],$A1817),CHAR(34),
", VariableCode:  ",CHAR(34),INDEX(Variables[Variable Code],$A1817),CHAR(34),
", VariableNameCV:  ",CHAR(34),INDEX(Variables[Variable Name],$A1817),CHAR(34),
", VariableDefinition:  ",CHAR(34),INDEX(Variables[Variable Definition],$A1817),CHAR(34),
", SpecciationCV:  ",CHAR(34),INDEX(Variables[Speciation],$A1817),CHAR(34),
", NoDataValue:  ",CHAR(34),INDEX(Variables[No Data Value],$A1817),CHAR(34),"}"))</f>
        <v>#REF!</v>
      </c>
    </row>
    <row r="1818" spans="1:17" x14ac:dyDescent="0.25">
      <c r="A1818">
        <v>1815</v>
      </c>
      <c r="D1818" t="e">
        <f>IF(INDEX(People[First Name],$A1818)="","",
CONCATENATE("  - &amp;PersonID",TEXT($A1818,"0000"),
" {","PersonFirstName:  ",CHAR(34),INDEX(People[First Name],$A1818),CHAR(34),
", PersonMiddleName:  ",CHAR(34),INDEX(People[Middle Name],$A1818),CHAR(34),
", PersonLastName:  ",CHAR(34),INDEX(People[Last Name],$A1818),CHAR(34),"}"))</f>
        <v>#REF!</v>
      </c>
      <c r="E1818" t="e">
        <f>IF(INDEX(Organizations[Organization Type '[CV']],$A1818)="","",
CONCATENATE("  - &amp;OrganizationID",TEXT($A1818,"0000"),
" {","OrganizationTypeCV:  ",CHAR(34),INDEX(Organizations[Organization Type '[CV']],$A1818),CHAR(34),
", OrganizationCode:  ",CHAR(34),INDEX(Organizations[Organization Code],$A1818),CHAR(34),
", OrganizationName:  ",CHAR(34),INDEX(Organizations[Organization Name],$A1818),CHAR(34),
", OrganizationDescription:  ",CHAR(34),INDEX(Organizations[Organization Description],$A1818),CHAR(34),
", OrganizationLink:  ",CHAR(34),INDEX(Organizations[Organization Link],$A1818),CHAR(34),"}"))</f>
        <v>#REF!</v>
      </c>
      <c r="F1818" t="e">
        <f>IF(INDEX(People[First Name],$A1818)="","",
CONCATENATE("  - &amp;AffiliationID",TEXT($A1818,"0000"),
" {PersonID: *PersonID",TEXT($A1818,"0000"),
", OrganizationID: *OrganizationID",TEXT(MATCH(INDEX(People[Organization Name],$A1818),Organizations[Organization Name],0),"0000"),
", IsPrimaryOrganizationContact: , AffiliationStartDate: , AffiliationEndDate: , PrimaryPhone: ",
", PrimaryEmail: ",CHAR(34),INDEX(People[Primary Email],$A1818),CHAR(34),
", PrimaryAddress: ",CHAR(34),INDEX(People[Primary Address],$A1818),CHAR(34),
", PersonLink: }"))</f>
        <v>#REF!</v>
      </c>
      <c r="H1818" t="e">
        <f>IF(COUNTA(CitationInformation)=0,"",IF(INDEX(AuthorList[Author Name],$A1818)="","",
CONCATENATE("  - &amp;AuthorListID",TEXT($A1818,"0000"),
"  {CitationID: *CitationID0001",
", PersonID: *PersonID",TEXT(MATCH(INDEX(AuthorList[Author Name],$A1818),People[Full Name],0),"0000"),
", AuthorOrder: ",INDEX(AuthorList[Author Number],$A1818),"}")))</f>
        <v>#REF!</v>
      </c>
      <c r="K1818" t="e">
        <f>IF(INDEX(SamplingFeatures[Feature Code],$A1818)="","",
CONCATENATE("  - &amp;SamplingFeatureID",TEXT($A1818,"0000"),
" {","SamplingFeatureUUID:  ",CHAR(34),INDEX(SamplingFeatures[Sampling Feature UUID],$A1818),CHAR(34),
", SamplingFeatureTypeCV:  ",CHAR(34),INDEX(SamplingFeatures[Sampling Feature Type],$A1818),CHAR(34),
", SamplingFeatureCode:  ",CHAR(34),INDEX(SamplingFeatures[Feature Code],$A1818),CHAR(34),
", SamplingFeatureName:  ",CHAR(34),INDEX(SamplingFeatures[Feature Name],$A1818),CHAR(34),
", SamplingFeatureDescription:  ",CHAR(34),INDEX(SamplingFeatures[Feature Description],$A1818),CHAR(34),
", SamplingFeatureGeotypeCV:  ",CHAR(34),INDEX(SamplingFeatures[Feature Geo Type],$A1818),CHAR(34),
", FeatureGeometry:  ",CHAR(34),INDEX(SamplingFeatures[Feature Geometry],$A1818),CHAR(34),
", Elevation_m:  ",CHAR(34),INDEX(SamplingFeatures[Elevation_m],$A1818),CHAR(34),
", ElevationDatumCV:  ",CHAR(34),ElevationDatum,CHAR(34),"}"))</f>
        <v>#REF!</v>
      </c>
      <c r="L1818" t="e">
        <f>IF(INDEX(SamplingFeatures[Sampling Feature Type],$A1818)&lt;&gt;"Site","",
CONCATENATE("  - &amp;SiteID",TEXT(SUMPRODUCT(--($L$3:$L1817&lt;&gt;"")),"0000"),
" {","SamplingFeatureID:  *SamplingFeatureID",TEXT($A1818,"0000"),
", SiteTypeCV:  ",CHAR(34),INDEX(Sites[Site Type],$A1818),CHAR(34),
", Latitude:  ",INDEX(Sites[Latitude],$A1818),
", Longitude:  ",INDEX(Sites[Longitude],$A1818),
", SRSName:  ",CHAR(34),LatLonDatum,CHAR(34),"}"))</f>
        <v>#REF!</v>
      </c>
      <c r="M1818" t="e">
        <f>IF(INDEX(SamplingFeatures[Sampling Feature Type],$A1818)&lt;&gt;"Specimen","",
CONCATENATE("  - &amp;SpecimenID",TEXT(SUMPRODUCT(--($M$3:$M1817&lt;&gt;"")),"0000"),
" {","SamplingFeatureID:  *SamplingFeatureID",TEXT($A1818,"0000"),
", SpecimenTypeCV:  ",CHAR(34),INDEX(Specimens[Specimen Type],$A1818),CHAR(34),
", SpecimenMediumCV:  ",INDEX(Specimens[Specimen Medium],$A1818),
", IsFieldSpecimen:  ",CHAR(34),INDEX(Specimens[Is Field Specimen?],$A1818),CHAR(34),"}"))</f>
        <v>#REF!</v>
      </c>
      <c r="N1818" t="e">
        <f>IF(COUNTA(SpatialOffsets[])=0,"", IF(INDEX(SpatialOffsets[Spatial Offset Type],$A1818)="","",
CONCATENATE("  - &amp;SpatialOffsetID",TEXT($A1818,"0000"),
" {","SpatialOffsetTypeCV:  ",CHAR(34),INDEX(SpatialOffsets[Spatial Offset Type],$A1818),CHAR(34),
", Offset1Value:  ",INDEX(SpatialOffsets[Offset 1 Value],$A1818),
", Offset1UnitID:  ",CHAR(34),INDEX(SpatialOffsets[Offset 1 Unit],$A1818),CHAR(34),
", Offset2Value:  ",INDEX(SpatialOffsets[Offset 2 Value],$A1818),
", Offset2UnitID:  ",CHAR(34),INDEX(SpatialOffsets[Offset 2 Unit],$A1818),CHAR(34),
", Offset3Value:  ",INDEX(SpatialOffsets[Offset 3 Value],$A1818),
", Offset3UnitID:  ",CHAR(34),INDEX(SpatialOffsets[Offset 3 Unit],$A1818),CHAR(34),,"}")))</f>
        <v>#REF!</v>
      </c>
      <c r="O1818" t="e">
        <f>IF(COUNTA(RelatedFeatures[])=0,"", IF(INDEX(RelatedFeatures[First Sampling Feature Code],$A1818)="","",
CONCATENATE("  - &amp;RelationID",TEXT($A1818,"0000"),
" {","SamplingFeatureID:  *SamplingFeatureID",TEXT(MATCH(INDEX(RelatedFeatures[First Sampling Feature Code],$A1818),SamplingFeatures[Feature Code],0),"0000"),
", RelationshipTypeCV:  ",CHAR(34),INDEX(RelatedFeatures[Relationship Type],$A1818),CHAR(34),
", RelatedFeatureID: *SamplingFeatureID",TEXT(MATCH(INDEX(RelatedFeatures[Second Sampling Feature Code],$A1818),SamplingFeatures[Feature Code],0),"0000"),
", SpatialOffsetID:  ",IF(INDEX(RelatedFeatures[Offset Number],$A1818)="","",CONCATENATE("*SpatialOffsetID",TEXT(INDEX(RelatedFeatures[Offset Number],$A1818),"0000"))),"}")))</f>
        <v>#REF!</v>
      </c>
      <c r="P1818" t="e">
        <f>IF(INDEX(Methods[Method Type],$A1818)="","",
CONCATENATE("  - &amp;MethodID",TEXT($A1818,"0000"),
" {","MethodTypeCV:  ",CHAR(34),INDEX(Methods[Method Type],$A1818),CHAR(34),
", MethodCode:  ",CHAR(34),INDEX(Methods[Method Code],$A1818),CHAR(34),
", MethodName:  ",CHAR(34),INDEX(Methods[Method Name],$A1818),CHAR(34),
", MethodDescription:  ",CHAR(34),INDEX(Methods[Method Description],$A1818),CHAR(34),
", MethodLink:  ",CHAR(34),INDEX(Methods[Method Link],$A1818),CHAR(34),
", OrganizationID: *OrganizationID",TEXT(MATCH(INDEX(Methods[Organization Name],$A1818),Organizations[Organization Name],0),"0000"),"}"))</f>
        <v>#REF!</v>
      </c>
      <c r="Q1818" t="e">
        <f>IF(INDEX(Variables[Variable Type],$A1818)="","",
CONCATENATE("  - &amp;VariableID",TEXT($A1818,"0000"),
" {","VariableTypeCV:  ",CHAR(34),INDEX(Variables[Variable Type],$A1818),CHAR(34),
", VariableCode:  ",CHAR(34),INDEX(Variables[Variable Code],$A1818),CHAR(34),
", VariableNameCV:  ",CHAR(34),INDEX(Variables[Variable Name],$A1818),CHAR(34),
", VariableDefinition:  ",CHAR(34),INDEX(Variables[Variable Definition],$A1818),CHAR(34),
", SpecciationCV:  ",CHAR(34),INDEX(Variables[Speciation],$A1818),CHAR(34),
", NoDataValue:  ",CHAR(34),INDEX(Variables[No Data Value],$A1818),CHAR(34),"}"))</f>
        <v>#REF!</v>
      </c>
    </row>
    <row r="1819" spans="1:17" x14ac:dyDescent="0.25">
      <c r="A1819">
        <v>1816</v>
      </c>
      <c r="D1819" t="e">
        <f>IF(INDEX(People[First Name],$A1819)="","",
CONCATENATE("  - &amp;PersonID",TEXT($A1819,"0000"),
" {","PersonFirstName:  ",CHAR(34),INDEX(People[First Name],$A1819),CHAR(34),
", PersonMiddleName:  ",CHAR(34),INDEX(People[Middle Name],$A1819),CHAR(34),
", PersonLastName:  ",CHAR(34),INDEX(People[Last Name],$A1819),CHAR(34),"}"))</f>
        <v>#REF!</v>
      </c>
      <c r="E1819" t="e">
        <f>IF(INDEX(Organizations[Organization Type '[CV']],$A1819)="","",
CONCATENATE("  - &amp;OrganizationID",TEXT($A1819,"0000"),
" {","OrganizationTypeCV:  ",CHAR(34),INDEX(Organizations[Organization Type '[CV']],$A1819),CHAR(34),
", OrganizationCode:  ",CHAR(34),INDEX(Organizations[Organization Code],$A1819),CHAR(34),
", OrganizationName:  ",CHAR(34),INDEX(Organizations[Organization Name],$A1819),CHAR(34),
", OrganizationDescription:  ",CHAR(34),INDEX(Organizations[Organization Description],$A1819),CHAR(34),
", OrganizationLink:  ",CHAR(34),INDEX(Organizations[Organization Link],$A1819),CHAR(34),"}"))</f>
        <v>#REF!</v>
      </c>
      <c r="F1819" t="e">
        <f>IF(INDEX(People[First Name],$A1819)="","",
CONCATENATE("  - &amp;AffiliationID",TEXT($A1819,"0000"),
" {PersonID: *PersonID",TEXT($A1819,"0000"),
", OrganizationID: *OrganizationID",TEXT(MATCH(INDEX(People[Organization Name],$A1819),Organizations[Organization Name],0),"0000"),
", IsPrimaryOrganizationContact: , AffiliationStartDate: , AffiliationEndDate: , PrimaryPhone: ",
", PrimaryEmail: ",CHAR(34),INDEX(People[Primary Email],$A1819),CHAR(34),
", PrimaryAddress: ",CHAR(34),INDEX(People[Primary Address],$A1819),CHAR(34),
", PersonLink: }"))</f>
        <v>#REF!</v>
      </c>
      <c r="H1819" t="e">
        <f>IF(COUNTA(CitationInformation)=0,"",IF(INDEX(AuthorList[Author Name],$A1819)="","",
CONCATENATE("  - &amp;AuthorListID",TEXT($A1819,"0000"),
"  {CitationID: *CitationID0001",
", PersonID: *PersonID",TEXT(MATCH(INDEX(AuthorList[Author Name],$A1819),People[Full Name],0),"0000"),
", AuthorOrder: ",INDEX(AuthorList[Author Number],$A1819),"}")))</f>
        <v>#REF!</v>
      </c>
      <c r="K1819" t="e">
        <f>IF(INDEX(SamplingFeatures[Feature Code],$A1819)="","",
CONCATENATE("  - &amp;SamplingFeatureID",TEXT($A1819,"0000"),
" {","SamplingFeatureUUID:  ",CHAR(34),INDEX(SamplingFeatures[Sampling Feature UUID],$A1819),CHAR(34),
", SamplingFeatureTypeCV:  ",CHAR(34),INDEX(SamplingFeatures[Sampling Feature Type],$A1819),CHAR(34),
", SamplingFeatureCode:  ",CHAR(34),INDEX(SamplingFeatures[Feature Code],$A1819),CHAR(34),
", SamplingFeatureName:  ",CHAR(34),INDEX(SamplingFeatures[Feature Name],$A1819),CHAR(34),
", SamplingFeatureDescription:  ",CHAR(34),INDEX(SamplingFeatures[Feature Description],$A1819),CHAR(34),
", SamplingFeatureGeotypeCV:  ",CHAR(34),INDEX(SamplingFeatures[Feature Geo Type],$A1819),CHAR(34),
", FeatureGeometry:  ",CHAR(34),INDEX(SamplingFeatures[Feature Geometry],$A1819),CHAR(34),
", Elevation_m:  ",CHAR(34),INDEX(SamplingFeatures[Elevation_m],$A1819),CHAR(34),
", ElevationDatumCV:  ",CHAR(34),ElevationDatum,CHAR(34),"}"))</f>
        <v>#REF!</v>
      </c>
      <c r="L1819" t="e">
        <f>IF(INDEX(SamplingFeatures[Sampling Feature Type],$A1819)&lt;&gt;"Site","",
CONCATENATE("  - &amp;SiteID",TEXT(SUMPRODUCT(--($L$3:$L1818&lt;&gt;"")),"0000"),
" {","SamplingFeatureID:  *SamplingFeatureID",TEXT($A1819,"0000"),
", SiteTypeCV:  ",CHAR(34),INDEX(Sites[Site Type],$A1819),CHAR(34),
", Latitude:  ",INDEX(Sites[Latitude],$A1819),
", Longitude:  ",INDEX(Sites[Longitude],$A1819),
", SRSName:  ",CHAR(34),LatLonDatum,CHAR(34),"}"))</f>
        <v>#REF!</v>
      </c>
      <c r="M1819" t="e">
        <f>IF(INDEX(SamplingFeatures[Sampling Feature Type],$A1819)&lt;&gt;"Specimen","",
CONCATENATE("  - &amp;SpecimenID",TEXT(SUMPRODUCT(--($M$3:$M1818&lt;&gt;"")),"0000"),
" {","SamplingFeatureID:  *SamplingFeatureID",TEXT($A1819,"0000"),
", SpecimenTypeCV:  ",CHAR(34),INDEX(Specimens[Specimen Type],$A1819),CHAR(34),
", SpecimenMediumCV:  ",INDEX(Specimens[Specimen Medium],$A1819),
", IsFieldSpecimen:  ",CHAR(34),INDEX(Specimens[Is Field Specimen?],$A1819),CHAR(34),"}"))</f>
        <v>#REF!</v>
      </c>
      <c r="N1819" t="e">
        <f>IF(COUNTA(SpatialOffsets[])=0,"", IF(INDEX(SpatialOffsets[Spatial Offset Type],$A1819)="","",
CONCATENATE("  - &amp;SpatialOffsetID",TEXT($A1819,"0000"),
" {","SpatialOffsetTypeCV:  ",CHAR(34),INDEX(SpatialOffsets[Spatial Offset Type],$A1819),CHAR(34),
", Offset1Value:  ",INDEX(SpatialOffsets[Offset 1 Value],$A1819),
", Offset1UnitID:  ",CHAR(34),INDEX(SpatialOffsets[Offset 1 Unit],$A1819),CHAR(34),
", Offset2Value:  ",INDEX(SpatialOffsets[Offset 2 Value],$A1819),
", Offset2UnitID:  ",CHAR(34),INDEX(SpatialOffsets[Offset 2 Unit],$A1819),CHAR(34),
", Offset3Value:  ",INDEX(SpatialOffsets[Offset 3 Value],$A1819),
", Offset3UnitID:  ",CHAR(34),INDEX(SpatialOffsets[Offset 3 Unit],$A1819),CHAR(34),,"}")))</f>
        <v>#REF!</v>
      </c>
      <c r="O1819" t="e">
        <f>IF(COUNTA(RelatedFeatures[])=0,"", IF(INDEX(RelatedFeatures[First Sampling Feature Code],$A1819)="","",
CONCATENATE("  - &amp;RelationID",TEXT($A1819,"0000"),
" {","SamplingFeatureID:  *SamplingFeatureID",TEXT(MATCH(INDEX(RelatedFeatures[First Sampling Feature Code],$A1819),SamplingFeatures[Feature Code],0),"0000"),
", RelationshipTypeCV:  ",CHAR(34),INDEX(RelatedFeatures[Relationship Type],$A1819),CHAR(34),
", RelatedFeatureID: *SamplingFeatureID",TEXT(MATCH(INDEX(RelatedFeatures[Second Sampling Feature Code],$A1819),SamplingFeatures[Feature Code],0),"0000"),
", SpatialOffsetID:  ",IF(INDEX(RelatedFeatures[Offset Number],$A1819)="","",CONCATENATE("*SpatialOffsetID",TEXT(INDEX(RelatedFeatures[Offset Number],$A1819),"0000"))),"}")))</f>
        <v>#REF!</v>
      </c>
      <c r="P1819" t="e">
        <f>IF(INDEX(Methods[Method Type],$A1819)="","",
CONCATENATE("  - &amp;MethodID",TEXT($A1819,"0000"),
" {","MethodTypeCV:  ",CHAR(34),INDEX(Methods[Method Type],$A1819),CHAR(34),
", MethodCode:  ",CHAR(34),INDEX(Methods[Method Code],$A1819),CHAR(34),
", MethodName:  ",CHAR(34),INDEX(Methods[Method Name],$A1819),CHAR(34),
", MethodDescription:  ",CHAR(34),INDEX(Methods[Method Description],$A1819),CHAR(34),
", MethodLink:  ",CHAR(34),INDEX(Methods[Method Link],$A1819),CHAR(34),
", OrganizationID: *OrganizationID",TEXT(MATCH(INDEX(Methods[Organization Name],$A1819),Organizations[Organization Name],0),"0000"),"}"))</f>
        <v>#REF!</v>
      </c>
      <c r="Q1819" t="e">
        <f>IF(INDEX(Variables[Variable Type],$A1819)="","",
CONCATENATE("  - &amp;VariableID",TEXT($A1819,"0000"),
" {","VariableTypeCV:  ",CHAR(34),INDEX(Variables[Variable Type],$A1819),CHAR(34),
", VariableCode:  ",CHAR(34),INDEX(Variables[Variable Code],$A1819),CHAR(34),
", VariableNameCV:  ",CHAR(34),INDEX(Variables[Variable Name],$A1819),CHAR(34),
", VariableDefinition:  ",CHAR(34),INDEX(Variables[Variable Definition],$A1819),CHAR(34),
", SpecciationCV:  ",CHAR(34),INDEX(Variables[Speciation],$A1819),CHAR(34),
", NoDataValue:  ",CHAR(34),INDEX(Variables[No Data Value],$A1819),CHAR(34),"}"))</f>
        <v>#REF!</v>
      </c>
    </row>
    <row r="1820" spans="1:17" x14ac:dyDescent="0.25">
      <c r="A1820">
        <v>1817</v>
      </c>
      <c r="D1820" t="e">
        <f>IF(INDEX(People[First Name],$A1820)="","",
CONCATENATE("  - &amp;PersonID",TEXT($A1820,"0000"),
" {","PersonFirstName:  ",CHAR(34),INDEX(People[First Name],$A1820),CHAR(34),
", PersonMiddleName:  ",CHAR(34),INDEX(People[Middle Name],$A1820),CHAR(34),
", PersonLastName:  ",CHAR(34),INDEX(People[Last Name],$A1820),CHAR(34),"}"))</f>
        <v>#REF!</v>
      </c>
      <c r="E1820" t="e">
        <f>IF(INDEX(Organizations[Organization Type '[CV']],$A1820)="","",
CONCATENATE("  - &amp;OrganizationID",TEXT($A1820,"0000"),
" {","OrganizationTypeCV:  ",CHAR(34),INDEX(Organizations[Organization Type '[CV']],$A1820),CHAR(34),
", OrganizationCode:  ",CHAR(34),INDEX(Organizations[Organization Code],$A1820),CHAR(34),
", OrganizationName:  ",CHAR(34),INDEX(Organizations[Organization Name],$A1820),CHAR(34),
", OrganizationDescription:  ",CHAR(34),INDEX(Organizations[Organization Description],$A1820),CHAR(34),
", OrganizationLink:  ",CHAR(34),INDEX(Organizations[Organization Link],$A1820),CHAR(34),"}"))</f>
        <v>#REF!</v>
      </c>
      <c r="F1820" t="e">
        <f>IF(INDEX(People[First Name],$A1820)="","",
CONCATENATE("  - &amp;AffiliationID",TEXT($A1820,"0000"),
" {PersonID: *PersonID",TEXT($A1820,"0000"),
", OrganizationID: *OrganizationID",TEXT(MATCH(INDEX(People[Organization Name],$A1820),Organizations[Organization Name],0),"0000"),
", IsPrimaryOrganizationContact: , AffiliationStartDate: , AffiliationEndDate: , PrimaryPhone: ",
", PrimaryEmail: ",CHAR(34),INDEX(People[Primary Email],$A1820),CHAR(34),
", PrimaryAddress: ",CHAR(34),INDEX(People[Primary Address],$A1820),CHAR(34),
", PersonLink: }"))</f>
        <v>#REF!</v>
      </c>
      <c r="H1820" t="e">
        <f>IF(COUNTA(CitationInformation)=0,"",IF(INDEX(AuthorList[Author Name],$A1820)="","",
CONCATENATE("  - &amp;AuthorListID",TEXT($A1820,"0000"),
"  {CitationID: *CitationID0001",
", PersonID: *PersonID",TEXT(MATCH(INDEX(AuthorList[Author Name],$A1820),People[Full Name],0),"0000"),
", AuthorOrder: ",INDEX(AuthorList[Author Number],$A1820),"}")))</f>
        <v>#REF!</v>
      </c>
      <c r="K1820" t="e">
        <f>IF(INDEX(SamplingFeatures[Feature Code],$A1820)="","",
CONCATENATE("  - &amp;SamplingFeatureID",TEXT($A1820,"0000"),
" {","SamplingFeatureUUID:  ",CHAR(34),INDEX(SamplingFeatures[Sampling Feature UUID],$A1820),CHAR(34),
", SamplingFeatureTypeCV:  ",CHAR(34),INDEX(SamplingFeatures[Sampling Feature Type],$A1820),CHAR(34),
", SamplingFeatureCode:  ",CHAR(34),INDEX(SamplingFeatures[Feature Code],$A1820),CHAR(34),
", SamplingFeatureName:  ",CHAR(34),INDEX(SamplingFeatures[Feature Name],$A1820),CHAR(34),
", SamplingFeatureDescription:  ",CHAR(34),INDEX(SamplingFeatures[Feature Description],$A1820),CHAR(34),
", SamplingFeatureGeotypeCV:  ",CHAR(34),INDEX(SamplingFeatures[Feature Geo Type],$A1820),CHAR(34),
", FeatureGeometry:  ",CHAR(34),INDEX(SamplingFeatures[Feature Geometry],$A1820),CHAR(34),
", Elevation_m:  ",CHAR(34),INDEX(SamplingFeatures[Elevation_m],$A1820),CHAR(34),
", ElevationDatumCV:  ",CHAR(34),ElevationDatum,CHAR(34),"}"))</f>
        <v>#REF!</v>
      </c>
      <c r="L1820" t="e">
        <f>IF(INDEX(SamplingFeatures[Sampling Feature Type],$A1820)&lt;&gt;"Site","",
CONCATENATE("  - &amp;SiteID",TEXT(SUMPRODUCT(--($L$3:$L1819&lt;&gt;"")),"0000"),
" {","SamplingFeatureID:  *SamplingFeatureID",TEXT($A1820,"0000"),
", SiteTypeCV:  ",CHAR(34),INDEX(Sites[Site Type],$A1820),CHAR(34),
", Latitude:  ",INDEX(Sites[Latitude],$A1820),
", Longitude:  ",INDEX(Sites[Longitude],$A1820),
", SRSName:  ",CHAR(34),LatLonDatum,CHAR(34),"}"))</f>
        <v>#REF!</v>
      </c>
      <c r="M1820" t="e">
        <f>IF(INDEX(SamplingFeatures[Sampling Feature Type],$A1820)&lt;&gt;"Specimen","",
CONCATENATE("  - &amp;SpecimenID",TEXT(SUMPRODUCT(--($M$3:$M1819&lt;&gt;"")),"0000"),
" {","SamplingFeatureID:  *SamplingFeatureID",TEXT($A1820,"0000"),
", SpecimenTypeCV:  ",CHAR(34),INDEX(Specimens[Specimen Type],$A1820),CHAR(34),
", SpecimenMediumCV:  ",INDEX(Specimens[Specimen Medium],$A1820),
", IsFieldSpecimen:  ",CHAR(34),INDEX(Specimens[Is Field Specimen?],$A1820),CHAR(34),"}"))</f>
        <v>#REF!</v>
      </c>
      <c r="N1820" t="e">
        <f>IF(COUNTA(SpatialOffsets[])=0,"", IF(INDEX(SpatialOffsets[Spatial Offset Type],$A1820)="","",
CONCATENATE("  - &amp;SpatialOffsetID",TEXT($A1820,"0000"),
" {","SpatialOffsetTypeCV:  ",CHAR(34),INDEX(SpatialOffsets[Spatial Offset Type],$A1820),CHAR(34),
", Offset1Value:  ",INDEX(SpatialOffsets[Offset 1 Value],$A1820),
", Offset1UnitID:  ",CHAR(34),INDEX(SpatialOffsets[Offset 1 Unit],$A1820),CHAR(34),
", Offset2Value:  ",INDEX(SpatialOffsets[Offset 2 Value],$A1820),
", Offset2UnitID:  ",CHAR(34),INDEX(SpatialOffsets[Offset 2 Unit],$A1820),CHAR(34),
", Offset3Value:  ",INDEX(SpatialOffsets[Offset 3 Value],$A1820),
", Offset3UnitID:  ",CHAR(34),INDEX(SpatialOffsets[Offset 3 Unit],$A1820),CHAR(34),,"}")))</f>
        <v>#REF!</v>
      </c>
      <c r="O1820" t="e">
        <f>IF(COUNTA(RelatedFeatures[])=0,"", IF(INDEX(RelatedFeatures[First Sampling Feature Code],$A1820)="","",
CONCATENATE("  - &amp;RelationID",TEXT($A1820,"0000"),
" {","SamplingFeatureID:  *SamplingFeatureID",TEXT(MATCH(INDEX(RelatedFeatures[First Sampling Feature Code],$A1820),SamplingFeatures[Feature Code],0),"0000"),
", RelationshipTypeCV:  ",CHAR(34),INDEX(RelatedFeatures[Relationship Type],$A1820),CHAR(34),
", RelatedFeatureID: *SamplingFeatureID",TEXT(MATCH(INDEX(RelatedFeatures[Second Sampling Feature Code],$A1820),SamplingFeatures[Feature Code],0),"0000"),
", SpatialOffsetID:  ",IF(INDEX(RelatedFeatures[Offset Number],$A1820)="","",CONCATENATE("*SpatialOffsetID",TEXT(INDEX(RelatedFeatures[Offset Number],$A1820),"0000"))),"}")))</f>
        <v>#REF!</v>
      </c>
      <c r="P1820" t="e">
        <f>IF(INDEX(Methods[Method Type],$A1820)="","",
CONCATENATE("  - &amp;MethodID",TEXT($A1820,"0000"),
" {","MethodTypeCV:  ",CHAR(34),INDEX(Methods[Method Type],$A1820),CHAR(34),
", MethodCode:  ",CHAR(34),INDEX(Methods[Method Code],$A1820),CHAR(34),
", MethodName:  ",CHAR(34),INDEX(Methods[Method Name],$A1820),CHAR(34),
", MethodDescription:  ",CHAR(34),INDEX(Methods[Method Description],$A1820),CHAR(34),
", MethodLink:  ",CHAR(34),INDEX(Methods[Method Link],$A1820),CHAR(34),
", OrganizationID: *OrganizationID",TEXT(MATCH(INDEX(Methods[Organization Name],$A1820),Organizations[Organization Name],0),"0000"),"}"))</f>
        <v>#REF!</v>
      </c>
      <c r="Q1820" t="e">
        <f>IF(INDEX(Variables[Variable Type],$A1820)="","",
CONCATENATE("  - &amp;VariableID",TEXT($A1820,"0000"),
" {","VariableTypeCV:  ",CHAR(34),INDEX(Variables[Variable Type],$A1820),CHAR(34),
", VariableCode:  ",CHAR(34),INDEX(Variables[Variable Code],$A1820),CHAR(34),
", VariableNameCV:  ",CHAR(34),INDEX(Variables[Variable Name],$A1820),CHAR(34),
", VariableDefinition:  ",CHAR(34),INDEX(Variables[Variable Definition],$A1820),CHAR(34),
", SpecciationCV:  ",CHAR(34),INDEX(Variables[Speciation],$A1820),CHAR(34),
", NoDataValue:  ",CHAR(34),INDEX(Variables[No Data Value],$A1820),CHAR(34),"}"))</f>
        <v>#REF!</v>
      </c>
    </row>
    <row r="1821" spans="1:17" x14ac:dyDescent="0.25">
      <c r="A1821">
        <v>1818</v>
      </c>
      <c r="D1821" t="e">
        <f>IF(INDEX(People[First Name],$A1821)="","",
CONCATENATE("  - &amp;PersonID",TEXT($A1821,"0000"),
" {","PersonFirstName:  ",CHAR(34),INDEX(People[First Name],$A1821),CHAR(34),
", PersonMiddleName:  ",CHAR(34),INDEX(People[Middle Name],$A1821),CHAR(34),
", PersonLastName:  ",CHAR(34),INDEX(People[Last Name],$A1821),CHAR(34),"}"))</f>
        <v>#REF!</v>
      </c>
      <c r="E1821" t="e">
        <f>IF(INDEX(Organizations[Organization Type '[CV']],$A1821)="","",
CONCATENATE("  - &amp;OrganizationID",TEXT($A1821,"0000"),
" {","OrganizationTypeCV:  ",CHAR(34),INDEX(Organizations[Organization Type '[CV']],$A1821),CHAR(34),
", OrganizationCode:  ",CHAR(34),INDEX(Organizations[Organization Code],$A1821),CHAR(34),
", OrganizationName:  ",CHAR(34),INDEX(Organizations[Organization Name],$A1821),CHAR(34),
", OrganizationDescription:  ",CHAR(34),INDEX(Organizations[Organization Description],$A1821),CHAR(34),
", OrganizationLink:  ",CHAR(34),INDEX(Organizations[Organization Link],$A1821),CHAR(34),"}"))</f>
        <v>#REF!</v>
      </c>
      <c r="F1821" t="e">
        <f>IF(INDEX(People[First Name],$A1821)="","",
CONCATENATE("  - &amp;AffiliationID",TEXT($A1821,"0000"),
" {PersonID: *PersonID",TEXT($A1821,"0000"),
", OrganizationID: *OrganizationID",TEXT(MATCH(INDEX(People[Organization Name],$A1821),Organizations[Organization Name],0),"0000"),
", IsPrimaryOrganizationContact: , AffiliationStartDate: , AffiliationEndDate: , PrimaryPhone: ",
", PrimaryEmail: ",CHAR(34),INDEX(People[Primary Email],$A1821),CHAR(34),
", PrimaryAddress: ",CHAR(34),INDEX(People[Primary Address],$A1821),CHAR(34),
", PersonLink: }"))</f>
        <v>#REF!</v>
      </c>
      <c r="H1821" t="e">
        <f>IF(COUNTA(CitationInformation)=0,"",IF(INDEX(AuthorList[Author Name],$A1821)="","",
CONCATENATE("  - &amp;AuthorListID",TEXT($A1821,"0000"),
"  {CitationID: *CitationID0001",
", PersonID: *PersonID",TEXT(MATCH(INDEX(AuthorList[Author Name],$A1821),People[Full Name],0),"0000"),
", AuthorOrder: ",INDEX(AuthorList[Author Number],$A1821),"}")))</f>
        <v>#REF!</v>
      </c>
      <c r="K1821" t="e">
        <f>IF(INDEX(SamplingFeatures[Feature Code],$A1821)="","",
CONCATENATE("  - &amp;SamplingFeatureID",TEXT($A1821,"0000"),
" {","SamplingFeatureUUID:  ",CHAR(34),INDEX(SamplingFeatures[Sampling Feature UUID],$A1821),CHAR(34),
", SamplingFeatureTypeCV:  ",CHAR(34),INDEX(SamplingFeatures[Sampling Feature Type],$A1821),CHAR(34),
", SamplingFeatureCode:  ",CHAR(34),INDEX(SamplingFeatures[Feature Code],$A1821),CHAR(34),
", SamplingFeatureName:  ",CHAR(34),INDEX(SamplingFeatures[Feature Name],$A1821),CHAR(34),
", SamplingFeatureDescription:  ",CHAR(34),INDEX(SamplingFeatures[Feature Description],$A1821),CHAR(34),
", SamplingFeatureGeotypeCV:  ",CHAR(34),INDEX(SamplingFeatures[Feature Geo Type],$A1821),CHAR(34),
", FeatureGeometry:  ",CHAR(34),INDEX(SamplingFeatures[Feature Geometry],$A1821),CHAR(34),
", Elevation_m:  ",CHAR(34),INDEX(SamplingFeatures[Elevation_m],$A1821),CHAR(34),
", ElevationDatumCV:  ",CHAR(34),ElevationDatum,CHAR(34),"}"))</f>
        <v>#REF!</v>
      </c>
      <c r="L1821" t="e">
        <f>IF(INDEX(SamplingFeatures[Sampling Feature Type],$A1821)&lt;&gt;"Site","",
CONCATENATE("  - &amp;SiteID",TEXT(SUMPRODUCT(--($L$3:$L1820&lt;&gt;"")),"0000"),
" {","SamplingFeatureID:  *SamplingFeatureID",TEXT($A1821,"0000"),
", SiteTypeCV:  ",CHAR(34),INDEX(Sites[Site Type],$A1821),CHAR(34),
", Latitude:  ",INDEX(Sites[Latitude],$A1821),
", Longitude:  ",INDEX(Sites[Longitude],$A1821),
", SRSName:  ",CHAR(34),LatLonDatum,CHAR(34),"}"))</f>
        <v>#REF!</v>
      </c>
      <c r="M1821" t="e">
        <f>IF(INDEX(SamplingFeatures[Sampling Feature Type],$A1821)&lt;&gt;"Specimen","",
CONCATENATE("  - &amp;SpecimenID",TEXT(SUMPRODUCT(--($M$3:$M1820&lt;&gt;"")),"0000"),
" {","SamplingFeatureID:  *SamplingFeatureID",TEXT($A1821,"0000"),
", SpecimenTypeCV:  ",CHAR(34),INDEX(Specimens[Specimen Type],$A1821),CHAR(34),
", SpecimenMediumCV:  ",INDEX(Specimens[Specimen Medium],$A1821),
", IsFieldSpecimen:  ",CHAR(34),INDEX(Specimens[Is Field Specimen?],$A1821),CHAR(34),"}"))</f>
        <v>#REF!</v>
      </c>
      <c r="N1821" t="e">
        <f>IF(COUNTA(SpatialOffsets[])=0,"", IF(INDEX(SpatialOffsets[Spatial Offset Type],$A1821)="","",
CONCATENATE("  - &amp;SpatialOffsetID",TEXT($A1821,"0000"),
" {","SpatialOffsetTypeCV:  ",CHAR(34),INDEX(SpatialOffsets[Spatial Offset Type],$A1821),CHAR(34),
", Offset1Value:  ",INDEX(SpatialOffsets[Offset 1 Value],$A1821),
", Offset1UnitID:  ",CHAR(34),INDEX(SpatialOffsets[Offset 1 Unit],$A1821),CHAR(34),
", Offset2Value:  ",INDEX(SpatialOffsets[Offset 2 Value],$A1821),
", Offset2UnitID:  ",CHAR(34),INDEX(SpatialOffsets[Offset 2 Unit],$A1821),CHAR(34),
", Offset3Value:  ",INDEX(SpatialOffsets[Offset 3 Value],$A1821),
", Offset3UnitID:  ",CHAR(34),INDEX(SpatialOffsets[Offset 3 Unit],$A1821),CHAR(34),,"}")))</f>
        <v>#REF!</v>
      </c>
      <c r="O1821" t="e">
        <f>IF(COUNTA(RelatedFeatures[])=0,"", IF(INDEX(RelatedFeatures[First Sampling Feature Code],$A1821)="","",
CONCATENATE("  - &amp;RelationID",TEXT($A1821,"0000"),
" {","SamplingFeatureID:  *SamplingFeatureID",TEXT(MATCH(INDEX(RelatedFeatures[First Sampling Feature Code],$A1821),SamplingFeatures[Feature Code],0),"0000"),
", RelationshipTypeCV:  ",CHAR(34),INDEX(RelatedFeatures[Relationship Type],$A1821),CHAR(34),
", RelatedFeatureID: *SamplingFeatureID",TEXT(MATCH(INDEX(RelatedFeatures[Second Sampling Feature Code],$A1821),SamplingFeatures[Feature Code],0),"0000"),
", SpatialOffsetID:  ",IF(INDEX(RelatedFeatures[Offset Number],$A1821)="","",CONCATENATE("*SpatialOffsetID",TEXT(INDEX(RelatedFeatures[Offset Number],$A1821),"0000"))),"}")))</f>
        <v>#REF!</v>
      </c>
      <c r="P1821" t="e">
        <f>IF(INDEX(Methods[Method Type],$A1821)="","",
CONCATENATE("  - &amp;MethodID",TEXT($A1821,"0000"),
" {","MethodTypeCV:  ",CHAR(34),INDEX(Methods[Method Type],$A1821),CHAR(34),
", MethodCode:  ",CHAR(34),INDEX(Methods[Method Code],$A1821),CHAR(34),
", MethodName:  ",CHAR(34),INDEX(Methods[Method Name],$A1821),CHAR(34),
", MethodDescription:  ",CHAR(34),INDEX(Methods[Method Description],$A1821),CHAR(34),
", MethodLink:  ",CHAR(34),INDEX(Methods[Method Link],$A1821),CHAR(34),
", OrganizationID: *OrganizationID",TEXT(MATCH(INDEX(Methods[Organization Name],$A1821),Organizations[Organization Name],0),"0000"),"}"))</f>
        <v>#REF!</v>
      </c>
      <c r="Q1821" t="e">
        <f>IF(INDEX(Variables[Variable Type],$A1821)="","",
CONCATENATE("  - &amp;VariableID",TEXT($A1821,"0000"),
" {","VariableTypeCV:  ",CHAR(34),INDEX(Variables[Variable Type],$A1821),CHAR(34),
", VariableCode:  ",CHAR(34),INDEX(Variables[Variable Code],$A1821),CHAR(34),
", VariableNameCV:  ",CHAR(34),INDEX(Variables[Variable Name],$A1821),CHAR(34),
", VariableDefinition:  ",CHAR(34),INDEX(Variables[Variable Definition],$A1821),CHAR(34),
", SpecciationCV:  ",CHAR(34),INDEX(Variables[Speciation],$A1821),CHAR(34),
", NoDataValue:  ",CHAR(34),INDEX(Variables[No Data Value],$A1821),CHAR(34),"}"))</f>
        <v>#REF!</v>
      </c>
    </row>
    <row r="1822" spans="1:17" x14ac:dyDescent="0.25">
      <c r="A1822">
        <v>1819</v>
      </c>
      <c r="D1822" t="e">
        <f>IF(INDEX(People[First Name],$A1822)="","",
CONCATENATE("  - &amp;PersonID",TEXT($A1822,"0000"),
" {","PersonFirstName:  ",CHAR(34),INDEX(People[First Name],$A1822),CHAR(34),
", PersonMiddleName:  ",CHAR(34),INDEX(People[Middle Name],$A1822),CHAR(34),
", PersonLastName:  ",CHAR(34),INDEX(People[Last Name],$A1822),CHAR(34),"}"))</f>
        <v>#REF!</v>
      </c>
      <c r="E1822" t="e">
        <f>IF(INDEX(Organizations[Organization Type '[CV']],$A1822)="","",
CONCATENATE("  - &amp;OrganizationID",TEXT($A1822,"0000"),
" {","OrganizationTypeCV:  ",CHAR(34),INDEX(Organizations[Organization Type '[CV']],$A1822),CHAR(34),
", OrganizationCode:  ",CHAR(34),INDEX(Organizations[Organization Code],$A1822),CHAR(34),
", OrganizationName:  ",CHAR(34),INDEX(Organizations[Organization Name],$A1822),CHAR(34),
", OrganizationDescription:  ",CHAR(34),INDEX(Organizations[Organization Description],$A1822),CHAR(34),
", OrganizationLink:  ",CHAR(34),INDEX(Organizations[Organization Link],$A1822),CHAR(34),"}"))</f>
        <v>#REF!</v>
      </c>
      <c r="F1822" t="e">
        <f>IF(INDEX(People[First Name],$A1822)="","",
CONCATENATE("  - &amp;AffiliationID",TEXT($A1822,"0000"),
" {PersonID: *PersonID",TEXT($A1822,"0000"),
", OrganizationID: *OrganizationID",TEXT(MATCH(INDEX(People[Organization Name],$A1822),Organizations[Organization Name],0),"0000"),
", IsPrimaryOrganizationContact: , AffiliationStartDate: , AffiliationEndDate: , PrimaryPhone: ",
", PrimaryEmail: ",CHAR(34),INDEX(People[Primary Email],$A1822),CHAR(34),
", PrimaryAddress: ",CHAR(34),INDEX(People[Primary Address],$A1822),CHAR(34),
", PersonLink: }"))</f>
        <v>#REF!</v>
      </c>
      <c r="H1822" t="e">
        <f>IF(COUNTA(CitationInformation)=0,"",IF(INDEX(AuthorList[Author Name],$A1822)="","",
CONCATENATE("  - &amp;AuthorListID",TEXT($A1822,"0000"),
"  {CitationID: *CitationID0001",
", PersonID: *PersonID",TEXT(MATCH(INDEX(AuthorList[Author Name],$A1822),People[Full Name],0),"0000"),
", AuthorOrder: ",INDEX(AuthorList[Author Number],$A1822),"}")))</f>
        <v>#REF!</v>
      </c>
      <c r="K1822" t="e">
        <f>IF(INDEX(SamplingFeatures[Feature Code],$A1822)="","",
CONCATENATE("  - &amp;SamplingFeatureID",TEXT($A1822,"0000"),
" {","SamplingFeatureUUID:  ",CHAR(34),INDEX(SamplingFeatures[Sampling Feature UUID],$A1822),CHAR(34),
", SamplingFeatureTypeCV:  ",CHAR(34),INDEX(SamplingFeatures[Sampling Feature Type],$A1822),CHAR(34),
", SamplingFeatureCode:  ",CHAR(34),INDEX(SamplingFeatures[Feature Code],$A1822),CHAR(34),
", SamplingFeatureName:  ",CHAR(34),INDEX(SamplingFeatures[Feature Name],$A1822),CHAR(34),
", SamplingFeatureDescription:  ",CHAR(34),INDEX(SamplingFeatures[Feature Description],$A1822),CHAR(34),
", SamplingFeatureGeotypeCV:  ",CHAR(34),INDEX(SamplingFeatures[Feature Geo Type],$A1822),CHAR(34),
", FeatureGeometry:  ",CHAR(34),INDEX(SamplingFeatures[Feature Geometry],$A1822),CHAR(34),
", Elevation_m:  ",CHAR(34),INDEX(SamplingFeatures[Elevation_m],$A1822),CHAR(34),
", ElevationDatumCV:  ",CHAR(34),ElevationDatum,CHAR(34),"}"))</f>
        <v>#REF!</v>
      </c>
      <c r="L1822" t="e">
        <f>IF(INDEX(SamplingFeatures[Sampling Feature Type],$A1822)&lt;&gt;"Site","",
CONCATENATE("  - &amp;SiteID",TEXT(SUMPRODUCT(--($L$3:$L1821&lt;&gt;"")),"0000"),
" {","SamplingFeatureID:  *SamplingFeatureID",TEXT($A1822,"0000"),
", SiteTypeCV:  ",CHAR(34),INDEX(Sites[Site Type],$A1822),CHAR(34),
", Latitude:  ",INDEX(Sites[Latitude],$A1822),
", Longitude:  ",INDEX(Sites[Longitude],$A1822),
", SRSName:  ",CHAR(34),LatLonDatum,CHAR(34),"}"))</f>
        <v>#REF!</v>
      </c>
      <c r="M1822" t="e">
        <f>IF(INDEX(SamplingFeatures[Sampling Feature Type],$A1822)&lt;&gt;"Specimen","",
CONCATENATE("  - &amp;SpecimenID",TEXT(SUMPRODUCT(--($M$3:$M1821&lt;&gt;"")),"0000"),
" {","SamplingFeatureID:  *SamplingFeatureID",TEXT($A1822,"0000"),
", SpecimenTypeCV:  ",CHAR(34),INDEX(Specimens[Specimen Type],$A1822),CHAR(34),
", SpecimenMediumCV:  ",INDEX(Specimens[Specimen Medium],$A1822),
", IsFieldSpecimen:  ",CHAR(34),INDEX(Specimens[Is Field Specimen?],$A1822),CHAR(34),"}"))</f>
        <v>#REF!</v>
      </c>
      <c r="N1822" t="e">
        <f>IF(COUNTA(SpatialOffsets[])=0,"", IF(INDEX(SpatialOffsets[Spatial Offset Type],$A1822)="","",
CONCATENATE("  - &amp;SpatialOffsetID",TEXT($A1822,"0000"),
" {","SpatialOffsetTypeCV:  ",CHAR(34),INDEX(SpatialOffsets[Spatial Offset Type],$A1822),CHAR(34),
", Offset1Value:  ",INDEX(SpatialOffsets[Offset 1 Value],$A1822),
", Offset1UnitID:  ",CHAR(34),INDEX(SpatialOffsets[Offset 1 Unit],$A1822),CHAR(34),
", Offset2Value:  ",INDEX(SpatialOffsets[Offset 2 Value],$A1822),
", Offset2UnitID:  ",CHAR(34),INDEX(SpatialOffsets[Offset 2 Unit],$A1822),CHAR(34),
", Offset3Value:  ",INDEX(SpatialOffsets[Offset 3 Value],$A1822),
", Offset3UnitID:  ",CHAR(34),INDEX(SpatialOffsets[Offset 3 Unit],$A1822),CHAR(34),,"}")))</f>
        <v>#REF!</v>
      </c>
      <c r="O1822" t="e">
        <f>IF(COUNTA(RelatedFeatures[])=0,"", IF(INDEX(RelatedFeatures[First Sampling Feature Code],$A1822)="","",
CONCATENATE("  - &amp;RelationID",TEXT($A1822,"0000"),
" {","SamplingFeatureID:  *SamplingFeatureID",TEXT(MATCH(INDEX(RelatedFeatures[First Sampling Feature Code],$A1822),SamplingFeatures[Feature Code],0),"0000"),
", RelationshipTypeCV:  ",CHAR(34),INDEX(RelatedFeatures[Relationship Type],$A1822),CHAR(34),
", RelatedFeatureID: *SamplingFeatureID",TEXT(MATCH(INDEX(RelatedFeatures[Second Sampling Feature Code],$A1822),SamplingFeatures[Feature Code],0),"0000"),
", SpatialOffsetID:  ",IF(INDEX(RelatedFeatures[Offset Number],$A1822)="","",CONCATENATE("*SpatialOffsetID",TEXT(INDEX(RelatedFeatures[Offset Number],$A1822),"0000"))),"}")))</f>
        <v>#REF!</v>
      </c>
      <c r="P1822" t="e">
        <f>IF(INDEX(Methods[Method Type],$A1822)="","",
CONCATENATE("  - &amp;MethodID",TEXT($A1822,"0000"),
" {","MethodTypeCV:  ",CHAR(34),INDEX(Methods[Method Type],$A1822),CHAR(34),
", MethodCode:  ",CHAR(34),INDEX(Methods[Method Code],$A1822),CHAR(34),
", MethodName:  ",CHAR(34),INDEX(Methods[Method Name],$A1822),CHAR(34),
", MethodDescription:  ",CHAR(34),INDEX(Methods[Method Description],$A1822),CHAR(34),
", MethodLink:  ",CHAR(34),INDEX(Methods[Method Link],$A1822),CHAR(34),
", OrganizationID: *OrganizationID",TEXT(MATCH(INDEX(Methods[Organization Name],$A1822),Organizations[Organization Name],0),"0000"),"}"))</f>
        <v>#REF!</v>
      </c>
      <c r="Q1822" t="e">
        <f>IF(INDEX(Variables[Variable Type],$A1822)="","",
CONCATENATE("  - &amp;VariableID",TEXT($A1822,"0000"),
" {","VariableTypeCV:  ",CHAR(34),INDEX(Variables[Variable Type],$A1822),CHAR(34),
", VariableCode:  ",CHAR(34),INDEX(Variables[Variable Code],$A1822),CHAR(34),
", VariableNameCV:  ",CHAR(34),INDEX(Variables[Variable Name],$A1822),CHAR(34),
", VariableDefinition:  ",CHAR(34),INDEX(Variables[Variable Definition],$A1822),CHAR(34),
", SpecciationCV:  ",CHAR(34),INDEX(Variables[Speciation],$A1822),CHAR(34),
", NoDataValue:  ",CHAR(34),INDEX(Variables[No Data Value],$A1822),CHAR(34),"}"))</f>
        <v>#REF!</v>
      </c>
    </row>
    <row r="1823" spans="1:17" x14ac:dyDescent="0.25">
      <c r="A1823">
        <v>1820</v>
      </c>
      <c r="D1823" t="e">
        <f>IF(INDEX(People[First Name],$A1823)="","",
CONCATENATE("  - &amp;PersonID",TEXT($A1823,"0000"),
" {","PersonFirstName:  ",CHAR(34),INDEX(People[First Name],$A1823),CHAR(34),
", PersonMiddleName:  ",CHAR(34),INDEX(People[Middle Name],$A1823),CHAR(34),
", PersonLastName:  ",CHAR(34),INDEX(People[Last Name],$A1823),CHAR(34),"}"))</f>
        <v>#REF!</v>
      </c>
      <c r="E1823" t="e">
        <f>IF(INDEX(Organizations[Organization Type '[CV']],$A1823)="","",
CONCATENATE("  - &amp;OrganizationID",TEXT($A1823,"0000"),
" {","OrganizationTypeCV:  ",CHAR(34),INDEX(Organizations[Organization Type '[CV']],$A1823),CHAR(34),
", OrganizationCode:  ",CHAR(34),INDEX(Organizations[Organization Code],$A1823),CHAR(34),
", OrganizationName:  ",CHAR(34),INDEX(Organizations[Organization Name],$A1823),CHAR(34),
", OrganizationDescription:  ",CHAR(34),INDEX(Organizations[Organization Description],$A1823),CHAR(34),
", OrganizationLink:  ",CHAR(34),INDEX(Organizations[Organization Link],$A1823),CHAR(34),"}"))</f>
        <v>#REF!</v>
      </c>
      <c r="F1823" t="e">
        <f>IF(INDEX(People[First Name],$A1823)="","",
CONCATENATE("  - &amp;AffiliationID",TEXT($A1823,"0000"),
" {PersonID: *PersonID",TEXT($A1823,"0000"),
", OrganizationID: *OrganizationID",TEXT(MATCH(INDEX(People[Organization Name],$A1823),Organizations[Organization Name],0),"0000"),
", IsPrimaryOrganizationContact: , AffiliationStartDate: , AffiliationEndDate: , PrimaryPhone: ",
", PrimaryEmail: ",CHAR(34),INDEX(People[Primary Email],$A1823),CHAR(34),
", PrimaryAddress: ",CHAR(34),INDEX(People[Primary Address],$A1823),CHAR(34),
", PersonLink: }"))</f>
        <v>#REF!</v>
      </c>
      <c r="H1823" t="e">
        <f>IF(COUNTA(CitationInformation)=0,"",IF(INDEX(AuthorList[Author Name],$A1823)="","",
CONCATENATE("  - &amp;AuthorListID",TEXT($A1823,"0000"),
"  {CitationID: *CitationID0001",
", PersonID: *PersonID",TEXT(MATCH(INDEX(AuthorList[Author Name],$A1823),People[Full Name],0),"0000"),
", AuthorOrder: ",INDEX(AuthorList[Author Number],$A1823),"}")))</f>
        <v>#REF!</v>
      </c>
      <c r="K1823" t="e">
        <f>IF(INDEX(SamplingFeatures[Feature Code],$A1823)="","",
CONCATENATE("  - &amp;SamplingFeatureID",TEXT($A1823,"0000"),
" {","SamplingFeatureUUID:  ",CHAR(34),INDEX(SamplingFeatures[Sampling Feature UUID],$A1823),CHAR(34),
", SamplingFeatureTypeCV:  ",CHAR(34),INDEX(SamplingFeatures[Sampling Feature Type],$A1823),CHAR(34),
", SamplingFeatureCode:  ",CHAR(34),INDEX(SamplingFeatures[Feature Code],$A1823),CHAR(34),
", SamplingFeatureName:  ",CHAR(34),INDEX(SamplingFeatures[Feature Name],$A1823),CHAR(34),
", SamplingFeatureDescription:  ",CHAR(34),INDEX(SamplingFeatures[Feature Description],$A1823),CHAR(34),
", SamplingFeatureGeotypeCV:  ",CHAR(34),INDEX(SamplingFeatures[Feature Geo Type],$A1823),CHAR(34),
", FeatureGeometry:  ",CHAR(34),INDEX(SamplingFeatures[Feature Geometry],$A1823),CHAR(34),
", Elevation_m:  ",CHAR(34),INDEX(SamplingFeatures[Elevation_m],$A1823),CHAR(34),
", ElevationDatumCV:  ",CHAR(34),ElevationDatum,CHAR(34),"}"))</f>
        <v>#REF!</v>
      </c>
      <c r="L1823" t="e">
        <f>IF(INDEX(SamplingFeatures[Sampling Feature Type],$A1823)&lt;&gt;"Site","",
CONCATENATE("  - &amp;SiteID",TEXT(SUMPRODUCT(--($L$3:$L1822&lt;&gt;"")),"0000"),
" {","SamplingFeatureID:  *SamplingFeatureID",TEXT($A1823,"0000"),
", SiteTypeCV:  ",CHAR(34),INDEX(Sites[Site Type],$A1823),CHAR(34),
", Latitude:  ",INDEX(Sites[Latitude],$A1823),
", Longitude:  ",INDEX(Sites[Longitude],$A1823),
", SRSName:  ",CHAR(34),LatLonDatum,CHAR(34),"}"))</f>
        <v>#REF!</v>
      </c>
      <c r="M1823" t="e">
        <f>IF(INDEX(SamplingFeatures[Sampling Feature Type],$A1823)&lt;&gt;"Specimen","",
CONCATENATE("  - &amp;SpecimenID",TEXT(SUMPRODUCT(--($M$3:$M1822&lt;&gt;"")),"0000"),
" {","SamplingFeatureID:  *SamplingFeatureID",TEXT($A1823,"0000"),
", SpecimenTypeCV:  ",CHAR(34),INDEX(Specimens[Specimen Type],$A1823),CHAR(34),
", SpecimenMediumCV:  ",INDEX(Specimens[Specimen Medium],$A1823),
", IsFieldSpecimen:  ",CHAR(34),INDEX(Specimens[Is Field Specimen?],$A1823),CHAR(34),"}"))</f>
        <v>#REF!</v>
      </c>
      <c r="N1823" t="e">
        <f>IF(COUNTA(SpatialOffsets[])=0,"", IF(INDEX(SpatialOffsets[Spatial Offset Type],$A1823)="","",
CONCATENATE("  - &amp;SpatialOffsetID",TEXT($A1823,"0000"),
" {","SpatialOffsetTypeCV:  ",CHAR(34),INDEX(SpatialOffsets[Spatial Offset Type],$A1823),CHAR(34),
", Offset1Value:  ",INDEX(SpatialOffsets[Offset 1 Value],$A1823),
", Offset1UnitID:  ",CHAR(34),INDEX(SpatialOffsets[Offset 1 Unit],$A1823),CHAR(34),
", Offset2Value:  ",INDEX(SpatialOffsets[Offset 2 Value],$A1823),
", Offset2UnitID:  ",CHAR(34),INDEX(SpatialOffsets[Offset 2 Unit],$A1823),CHAR(34),
", Offset3Value:  ",INDEX(SpatialOffsets[Offset 3 Value],$A1823),
", Offset3UnitID:  ",CHAR(34),INDEX(SpatialOffsets[Offset 3 Unit],$A1823),CHAR(34),,"}")))</f>
        <v>#REF!</v>
      </c>
      <c r="O1823" t="e">
        <f>IF(COUNTA(RelatedFeatures[])=0,"", IF(INDEX(RelatedFeatures[First Sampling Feature Code],$A1823)="","",
CONCATENATE("  - &amp;RelationID",TEXT($A1823,"0000"),
" {","SamplingFeatureID:  *SamplingFeatureID",TEXT(MATCH(INDEX(RelatedFeatures[First Sampling Feature Code],$A1823),SamplingFeatures[Feature Code],0),"0000"),
", RelationshipTypeCV:  ",CHAR(34),INDEX(RelatedFeatures[Relationship Type],$A1823),CHAR(34),
", RelatedFeatureID: *SamplingFeatureID",TEXT(MATCH(INDEX(RelatedFeatures[Second Sampling Feature Code],$A1823),SamplingFeatures[Feature Code],0),"0000"),
", SpatialOffsetID:  ",IF(INDEX(RelatedFeatures[Offset Number],$A1823)="","",CONCATENATE("*SpatialOffsetID",TEXT(INDEX(RelatedFeatures[Offset Number],$A1823),"0000"))),"}")))</f>
        <v>#REF!</v>
      </c>
      <c r="P1823" t="e">
        <f>IF(INDEX(Methods[Method Type],$A1823)="","",
CONCATENATE("  - &amp;MethodID",TEXT($A1823,"0000"),
" {","MethodTypeCV:  ",CHAR(34),INDEX(Methods[Method Type],$A1823),CHAR(34),
", MethodCode:  ",CHAR(34),INDEX(Methods[Method Code],$A1823),CHAR(34),
", MethodName:  ",CHAR(34),INDEX(Methods[Method Name],$A1823),CHAR(34),
", MethodDescription:  ",CHAR(34),INDEX(Methods[Method Description],$A1823),CHAR(34),
", MethodLink:  ",CHAR(34),INDEX(Methods[Method Link],$A1823),CHAR(34),
", OrganizationID: *OrganizationID",TEXT(MATCH(INDEX(Methods[Organization Name],$A1823),Organizations[Organization Name],0),"0000"),"}"))</f>
        <v>#REF!</v>
      </c>
      <c r="Q1823" t="e">
        <f>IF(INDEX(Variables[Variable Type],$A1823)="","",
CONCATENATE("  - &amp;VariableID",TEXT($A1823,"0000"),
" {","VariableTypeCV:  ",CHAR(34),INDEX(Variables[Variable Type],$A1823),CHAR(34),
", VariableCode:  ",CHAR(34),INDEX(Variables[Variable Code],$A1823),CHAR(34),
", VariableNameCV:  ",CHAR(34),INDEX(Variables[Variable Name],$A1823),CHAR(34),
", VariableDefinition:  ",CHAR(34),INDEX(Variables[Variable Definition],$A1823),CHAR(34),
", SpecciationCV:  ",CHAR(34),INDEX(Variables[Speciation],$A1823),CHAR(34),
", NoDataValue:  ",CHAR(34),INDEX(Variables[No Data Value],$A1823),CHAR(34),"}"))</f>
        <v>#REF!</v>
      </c>
    </row>
    <row r="1824" spans="1:17" x14ac:dyDescent="0.25">
      <c r="A1824">
        <v>1821</v>
      </c>
      <c r="D1824" t="e">
        <f>IF(INDEX(People[First Name],$A1824)="","",
CONCATENATE("  - &amp;PersonID",TEXT($A1824,"0000"),
" {","PersonFirstName:  ",CHAR(34),INDEX(People[First Name],$A1824),CHAR(34),
", PersonMiddleName:  ",CHAR(34),INDEX(People[Middle Name],$A1824),CHAR(34),
", PersonLastName:  ",CHAR(34),INDEX(People[Last Name],$A1824),CHAR(34),"}"))</f>
        <v>#REF!</v>
      </c>
      <c r="E1824" t="e">
        <f>IF(INDEX(Organizations[Organization Type '[CV']],$A1824)="","",
CONCATENATE("  - &amp;OrganizationID",TEXT($A1824,"0000"),
" {","OrganizationTypeCV:  ",CHAR(34),INDEX(Organizations[Organization Type '[CV']],$A1824),CHAR(34),
", OrganizationCode:  ",CHAR(34),INDEX(Organizations[Organization Code],$A1824),CHAR(34),
", OrganizationName:  ",CHAR(34),INDEX(Organizations[Organization Name],$A1824),CHAR(34),
", OrganizationDescription:  ",CHAR(34),INDEX(Organizations[Organization Description],$A1824),CHAR(34),
", OrganizationLink:  ",CHAR(34),INDEX(Organizations[Organization Link],$A1824),CHAR(34),"}"))</f>
        <v>#REF!</v>
      </c>
      <c r="F1824" t="e">
        <f>IF(INDEX(People[First Name],$A1824)="","",
CONCATENATE("  - &amp;AffiliationID",TEXT($A1824,"0000"),
" {PersonID: *PersonID",TEXT($A1824,"0000"),
", OrganizationID: *OrganizationID",TEXT(MATCH(INDEX(People[Organization Name],$A1824),Organizations[Organization Name],0),"0000"),
", IsPrimaryOrganizationContact: , AffiliationStartDate: , AffiliationEndDate: , PrimaryPhone: ",
", PrimaryEmail: ",CHAR(34),INDEX(People[Primary Email],$A1824),CHAR(34),
", PrimaryAddress: ",CHAR(34),INDEX(People[Primary Address],$A1824),CHAR(34),
", PersonLink: }"))</f>
        <v>#REF!</v>
      </c>
      <c r="H1824" t="e">
        <f>IF(COUNTA(CitationInformation)=0,"",IF(INDEX(AuthorList[Author Name],$A1824)="","",
CONCATENATE("  - &amp;AuthorListID",TEXT($A1824,"0000"),
"  {CitationID: *CitationID0001",
", PersonID: *PersonID",TEXT(MATCH(INDEX(AuthorList[Author Name],$A1824),People[Full Name],0),"0000"),
", AuthorOrder: ",INDEX(AuthorList[Author Number],$A1824),"}")))</f>
        <v>#REF!</v>
      </c>
      <c r="K1824" t="e">
        <f>IF(INDEX(SamplingFeatures[Feature Code],$A1824)="","",
CONCATENATE("  - &amp;SamplingFeatureID",TEXT($A1824,"0000"),
" {","SamplingFeatureUUID:  ",CHAR(34),INDEX(SamplingFeatures[Sampling Feature UUID],$A1824),CHAR(34),
", SamplingFeatureTypeCV:  ",CHAR(34),INDEX(SamplingFeatures[Sampling Feature Type],$A1824),CHAR(34),
", SamplingFeatureCode:  ",CHAR(34),INDEX(SamplingFeatures[Feature Code],$A1824),CHAR(34),
", SamplingFeatureName:  ",CHAR(34),INDEX(SamplingFeatures[Feature Name],$A1824),CHAR(34),
", SamplingFeatureDescription:  ",CHAR(34),INDEX(SamplingFeatures[Feature Description],$A1824),CHAR(34),
", SamplingFeatureGeotypeCV:  ",CHAR(34),INDEX(SamplingFeatures[Feature Geo Type],$A1824),CHAR(34),
", FeatureGeometry:  ",CHAR(34),INDEX(SamplingFeatures[Feature Geometry],$A1824),CHAR(34),
", Elevation_m:  ",CHAR(34),INDEX(SamplingFeatures[Elevation_m],$A1824),CHAR(34),
", ElevationDatumCV:  ",CHAR(34),ElevationDatum,CHAR(34),"}"))</f>
        <v>#REF!</v>
      </c>
      <c r="L1824" t="e">
        <f>IF(INDEX(SamplingFeatures[Sampling Feature Type],$A1824)&lt;&gt;"Site","",
CONCATENATE("  - &amp;SiteID",TEXT(SUMPRODUCT(--($L$3:$L1823&lt;&gt;"")),"0000"),
" {","SamplingFeatureID:  *SamplingFeatureID",TEXT($A1824,"0000"),
", SiteTypeCV:  ",CHAR(34),INDEX(Sites[Site Type],$A1824),CHAR(34),
", Latitude:  ",INDEX(Sites[Latitude],$A1824),
", Longitude:  ",INDEX(Sites[Longitude],$A1824),
", SRSName:  ",CHAR(34),LatLonDatum,CHAR(34),"}"))</f>
        <v>#REF!</v>
      </c>
      <c r="M1824" t="e">
        <f>IF(INDEX(SamplingFeatures[Sampling Feature Type],$A1824)&lt;&gt;"Specimen","",
CONCATENATE("  - &amp;SpecimenID",TEXT(SUMPRODUCT(--($M$3:$M1823&lt;&gt;"")),"0000"),
" {","SamplingFeatureID:  *SamplingFeatureID",TEXT($A1824,"0000"),
", SpecimenTypeCV:  ",CHAR(34),INDEX(Specimens[Specimen Type],$A1824),CHAR(34),
", SpecimenMediumCV:  ",INDEX(Specimens[Specimen Medium],$A1824),
", IsFieldSpecimen:  ",CHAR(34),INDEX(Specimens[Is Field Specimen?],$A1824),CHAR(34),"}"))</f>
        <v>#REF!</v>
      </c>
      <c r="N1824" t="e">
        <f>IF(COUNTA(SpatialOffsets[])=0,"", IF(INDEX(SpatialOffsets[Spatial Offset Type],$A1824)="","",
CONCATENATE("  - &amp;SpatialOffsetID",TEXT($A1824,"0000"),
" {","SpatialOffsetTypeCV:  ",CHAR(34),INDEX(SpatialOffsets[Spatial Offset Type],$A1824),CHAR(34),
", Offset1Value:  ",INDEX(SpatialOffsets[Offset 1 Value],$A1824),
", Offset1UnitID:  ",CHAR(34),INDEX(SpatialOffsets[Offset 1 Unit],$A1824),CHAR(34),
", Offset2Value:  ",INDEX(SpatialOffsets[Offset 2 Value],$A1824),
", Offset2UnitID:  ",CHAR(34),INDEX(SpatialOffsets[Offset 2 Unit],$A1824),CHAR(34),
", Offset3Value:  ",INDEX(SpatialOffsets[Offset 3 Value],$A1824),
", Offset3UnitID:  ",CHAR(34),INDEX(SpatialOffsets[Offset 3 Unit],$A1824),CHAR(34),,"}")))</f>
        <v>#REF!</v>
      </c>
      <c r="O1824" t="e">
        <f>IF(COUNTA(RelatedFeatures[])=0,"", IF(INDEX(RelatedFeatures[First Sampling Feature Code],$A1824)="","",
CONCATENATE("  - &amp;RelationID",TEXT($A1824,"0000"),
" {","SamplingFeatureID:  *SamplingFeatureID",TEXT(MATCH(INDEX(RelatedFeatures[First Sampling Feature Code],$A1824),SamplingFeatures[Feature Code],0),"0000"),
", RelationshipTypeCV:  ",CHAR(34),INDEX(RelatedFeatures[Relationship Type],$A1824),CHAR(34),
", RelatedFeatureID: *SamplingFeatureID",TEXT(MATCH(INDEX(RelatedFeatures[Second Sampling Feature Code],$A1824),SamplingFeatures[Feature Code],0),"0000"),
", SpatialOffsetID:  ",IF(INDEX(RelatedFeatures[Offset Number],$A1824)="","",CONCATENATE("*SpatialOffsetID",TEXT(INDEX(RelatedFeatures[Offset Number],$A1824),"0000"))),"}")))</f>
        <v>#REF!</v>
      </c>
      <c r="P1824" t="e">
        <f>IF(INDEX(Methods[Method Type],$A1824)="","",
CONCATENATE("  - &amp;MethodID",TEXT($A1824,"0000"),
" {","MethodTypeCV:  ",CHAR(34),INDEX(Methods[Method Type],$A1824),CHAR(34),
", MethodCode:  ",CHAR(34),INDEX(Methods[Method Code],$A1824),CHAR(34),
", MethodName:  ",CHAR(34),INDEX(Methods[Method Name],$A1824),CHAR(34),
", MethodDescription:  ",CHAR(34),INDEX(Methods[Method Description],$A1824),CHAR(34),
", MethodLink:  ",CHAR(34),INDEX(Methods[Method Link],$A1824),CHAR(34),
", OrganizationID: *OrganizationID",TEXT(MATCH(INDEX(Methods[Organization Name],$A1824),Organizations[Organization Name],0),"0000"),"}"))</f>
        <v>#REF!</v>
      </c>
      <c r="Q1824" t="e">
        <f>IF(INDEX(Variables[Variable Type],$A1824)="","",
CONCATENATE("  - &amp;VariableID",TEXT($A1824,"0000"),
" {","VariableTypeCV:  ",CHAR(34),INDEX(Variables[Variable Type],$A1824),CHAR(34),
", VariableCode:  ",CHAR(34),INDEX(Variables[Variable Code],$A1824),CHAR(34),
", VariableNameCV:  ",CHAR(34),INDEX(Variables[Variable Name],$A1824),CHAR(34),
", VariableDefinition:  ",CHAR(34),INDEX(Variables[Variable Definition],$A1824),CHAR(34),
", SpecciationCV:  ",CHAR(34),INDEX(Variables[Speciation],$A1824),CHAR(34),
", NoDataValue:  ",CHAR(34),INDEX(Variables[No Data Value],$A1824),CHAR(34),"}"))</f>
        <v>#REF!</v>
      </c>
    </row>
    <row r="1825" spans="1:17" x14ac:dyDescent="0.25">
      <c r="A1825">
        <v>1822</v>
      </c>
      <c r="D1825" t="e">
        <f>IF(INDEX(People[First Name],$A1825)="","",
CONCATENATE("  - &amp;PersonID",TEXT($A1825,"0000"),
" {","PersonFirstName:  ",CHAR(34),INDEX(People[First Name],$A1825),CHAR(34),
", PersonMiddleName:  ",CHAR(34),INDEX(People[Middle Name],$A1825),CHAR(34),
", PersonLastName:  ",CHAR(34),INDEX(People[Last Name],$A1825),CHAR(34),"}"))</f>
        <v>#REF!</v>
      </c>
      <c r="E1825" t="e">
        <f>IF(INDEX(Organizations[Organization Type '[CV']],$A1825)="","",
CONCATENATE("  - &amp;OrganizationID",TEXT($A1825,"0000"),
" {","OrganizationTypeCV:  ",CHAR(34),INDEX(Organizations[Organization Type '[CV']],$A1825),CHAR(34),
", OrganizationCode:  ",CHAR(34),INDEX(Organizations[Organization Code],$A1825),CHAR(34),
", OrganizationName:  ",CHAR(34),INDEX(Organizations[Organization Name],$A1825),CHAR(34),
", OrganizationDescription:  ",CHAR(34),INDEX(Organizations[Organization Description],$A1825),CHAR(34),
", OrganizationLink:  ",CHAR(34),INDEX(Organizations[Organization Link],$A1825),CHAR(34),"}"))</f>
        <v>#REF!</v>
      </c>
      <c r="F1825" t="e">
        <f>IF(INDEX(People[First Name],$A1825)="","",
CONCATENATE("  - &amp;AffiliationID",TEXT($A1825,"0000"),
" {PersonID: *PersonID",TEXT($A1825,"0000"),
", OrganizationID: *OrganizationID",TEXT(MATCH(INDEX(People[Organization Name],$A1825),Organizations[Organization Name],0),"0000"),
", IsPrimaryOrganizationContact: , AffiliationStartDate: , AffiliationEndDate: , PrimaryPhone: ",
", PrimaryEmail: ",CHAR(34),INDEX(People[Primary Email],$A1825),CHAR(34),
", PrimaryAddress: ",CHAR(34),INDEX(People[Primary Address],$A1825),CHAR(34),
", PersonLink: }"))</f>
        <v>#REF!</v>
      </c>
      <c r="H1825" t="e">
        <f>IF(COUNTA(CitationInformation)=0,"",IF(INDEX(AuthorList[Author Name],$A1825)="","",
CONCATENATE("  - &amp;AuthorListID",TEXT($A1825,"0000"),
"  {CitationID: *CitationID0001",
", PersonID: *PersonID",TEXT(MATCH(INDEX(AuthorList[Author Name],$A1825),People[Full Name],0),"0000"),
", AuthorOrder: ",INDEX(AuthorList[Author Number],$A1825),"}")))</f>
        <v>#REF!</v>
      </c>
      <c r="K1825" t="e">
        <f>IF(INDEX(SamplingFeatures[Feature Code],$A1825)="","",
CONCATENATE("  - &amp;SamplingFeatureID",TEXT($A1825,"0000"),
" {","SamplingFeatureUUID:  ",CHAR(34),INDEX(SamplingFeatures[Sampling Feature UUID],$A1825),CHAR(34),
", SamplingFeatureTypeCV:  ",CHAR(34),INDEX(SamplingFeatures[Sampling Feature Type],$A1825),CHAR(34),
", SamplingFeatureCode:  ",CHAR(34),INDEX(SamplingFeatures[Feature Code],$A1825),CHAR(34),
", SamplingFeatureName:  ",CHAR(34),INDEX(SamplingFeatures[Feature Name],$A1825),CHAR(34),
", SamplingFeatureDescription:  ",CHAR(34),INDEX(SamplingFeatures[Feature Description],$A1825),CHAR(34),
", SamplingFeatureGeotypeCV:  ",CHAR(34),INDEX(SamplingFeatures[Feature Geo Type],$A1825),CHAR(34),
", FeatureGeometry:  ",CHAR(34),INDEX(SamplingFeatures[Feature Geometry],$A1825),CHAR(34),
", Elevation_m:  ",CHAR(34),INDEX(SamplingFeatures[Elevation_m],$A1825),CHAR(34),
", ElevationDatumCV:  ",CHAR(34),ElevationDatum,CHAR(34),"}"))</f>
        <v>#REF!</v>
      </c>
      <c r="L1825" t="e">
        <f>IF(INDEX(SamplingFeatures[Sampling Feature Type],$A1825)&lt;&gt;"Site","",
CONCATENATE("  - &amp;SiteID",TEXT(SUMPRODUCT(--($L$3:$L1824&lt;&gt;"")),"0000"),
" {","SamplingFeatureID:  *SamplingFeatureID",TEXT($A1825,"0000"),
", SiteTypeCV:  ",CHAR(34),INDEX(Sites[Site Type],$A1825),CHAR(34),
", Latitude:  ",INDEX(Sites[Latitude],$A1825),
", Longitude:  ",INDEX(Sites[Longitude],$A1825),
", SRSName:  ",CHAR(34),LatLonDatum,CHAR(34),"}"))</f>
        <v>#REF!</v>
      </c>
      <c r="M1825" t="e">
        <f>IF(INDEX(SamplingFeatures[Sampling Feature Type],$A1825)&lt;&gt;"Specimen","",
CONCATENATE("  - &amp;SpecimenID",TEXT(SUMPRODUCT(--($M$3:$M1824&lt;&gt;"")),"0000"),
" {","SamplingFeatureID:  *SamplingFeatureID",TEXT($A1825,"0000"),
", SpecimenTypeCV:  ",CHAR(34),INDEX(Specimens[Specimen Type],$A1825),CHAR(34),
", SpecimenMediumCV:  ",INDEX(Specimens[Specimen Medium],$A1825),
", IsFieldSpecimen:  ",CHAR(34),INDEX(Specimens[Is Field Specimen?],$A1825),CHAR(34),"}"))</f>
        <v>#REF!</v>
      </c>
      <c r="N1825" t="e">
        <f>IF(COUNTA(SpatialOffsets[])=0,"", IF(INDEX(SpatialOffsets[Spatial Offset Type],$A1825)="","",
CONCATENATE("  - &amp;SpatialOffsetID",TEXT($A1825,"0000"),
" {","SpatialOffsetTypeCV:  ",CHAR(34),INDEX(SpatialOffsets[Spatial Offset Type],$A1825),CHAR(34),
", Offset1Value:  ",INDEX(SpatialOffsets[Offset 1 Value],$A1825),
", Offset1UnitID:  ",CHAR(34),INDEX(SpatialOffsets[Offset 1 Unit],$A1825),CHAR(34),
", Offset2Value:  ",INDEX(SpatialOffsets[Offset 2 Value],$A1825),
", Offset2UnitID:  ",CHAR(34),INDEX(SpatialOffsets[Offset 2 Unit],$A1825),CHAR(34),
", Offset3Value:  ",INDEX(SpatialOffsets[Offset 3 Value],$A1825),
", Offset3UnitID:  ",CHAR(34),INDEX(SpatialOffsets[Offset 3 Unit],$A1825),CHAR(34),,"}")))</f>
        <v>#REF!</v>
      </c>
      <c r="O1825" t="e">
        <f>IF(COUNTA(RelatedFeatures[])=0,"", IF(INDEX(RelatedFeatures[First Sampling Feature Code],$A1825)="","",
CONCATENATE("  - &amp;RelationID",TEXT($A1825,"0000"),
" {","SamplingFeatureID:  *SamplingFeatureID",TEXT(MATCH(INDEX(RelatedFeatures[First Sampling Feature Code],$A1825),SamplingFeatures[Feature Code],0),"0000"),
", RelationshipTypeCV:  ",CHAR(34),INDEX(RelatedFeatures[Relationship Type],$A1825),CHAR(34),
", RelatedFeatureID: *SamplingFeatureID",TEXT(MATCH(INDEX(RelatedFeatures[Second Sampling Feature Code],$A1825),SamplingFeatures[Feature Code],0),"0000"),
", SpatialOffsetID:  ",IF(INDEX(RelatedFeatures[Offset Number],$A1825)="","",CONCATENATE("*SpatialOffsetID",TEXT(INDEX(RelatedFeatures[Offset Number],$A1825),"0000"))),"}")))</f>
        <v>#REF!</v>
      </c>
      <c r="P1825" t="e">
        <f>IF(INDEX(Methods[Method Type],$A1825)="","",
CONCATENATE("  - &amp;MethodID",TEXT($A1825,"0000"),
" {","MethodTypeCV:  ",CHAR(34),INDEX(Methods[Method Type],$A1825),CHAR(34),
", MethodCode:  ",CHAR(34),INDEX(Methods[Method Code],$A1825),CHAR(34),
", MethodName:  ",CHAR(34),INDEX(Methods[Method Name],$A1825),CHAR(34),
", MethodDescription:  ",CHAR(34),INDEX(Methods[Method Description],$A1825),CHAR(34),
", MethodLink:  ",CHAR(34),INDEX(Methods[Method Link],$A1825),CHAR(34),
", OrganizationID: *OrganizationID",TEXT(MATCH(INDEX(Methods[Organization Name],$A1825),Organizations[Organization Name],0),"0000"),"}"))</f>
        <v>#REF!</v>
      </c>
      <c r="Q1825" t="e">
        <f>IF(INDEX(Variables[Variable Type],$A1825)="","",
CONCATENATE("  - &amp;VariableID",TEXT($A1825,"0000"),
" {","VariableTypeCV:  ",CHAR(34),INDEX(Variables[Variable Type],$A1825),CHAR(34),
", VariableCode:  ",CHAR(34),INDEX(Variables[Variable Code],$A1825),CHAR(34),
", VariableNameCV:  ",CHAR(34),INDEX(Variables[Variable Name],$A1825),CHAR(34),
", VariableDefinition:  ",CHAR(34),INDEX(Variables[Variable Definition],$A1825),CHAR(34),
", SpecciationCV:  ",CHAR(34),INDEX(Variables[Speciation],$A1825),CHAR(34),
", NoDataValue:  ",CHAR(34),INDEX(Variables[No Data Value],$A1825),CHAR(34),"}"))</f>
        <v>#REF!</v>
      </c>
    </row>
    <row r="1826" spans="1:17" x14ac:dyDescent="0.25">
      <c r="A1826">
        <v>1823</v>
      </c>
      <c r="D1826" t="e">
        <f>IF(INDEX(People[First Name],$A1826)="","",
CONCATENATE("  - &amp;PersonID",TEXT($A1826,"0000"),
" {","PersonFirstName:  ",CHAR(34),INDEX(People[First Name],$A1826),CHAR(34),
", PersonMiddleName:  ",CHAR(34),INDEX(People[Middle Name],$A1826),CHAR(34),
", PersonLastName:  ",CHAR(34),INDEX(People[Last Name],$A1826),CHAR(34),"}"))</f>
        <v>#REF!</v>
      </c>
      <c r="E1826" t="e">
        <f>IF(INDEX(Organizations[Organization Type '[CV']],$A1826)="","",
CONCATENATE("  - &amp;OrganizationID",TEXT($A1826,"0000"),
" {","OrganizationTypeCV:  ",CHAR(34),INDEX(Organizations[Organization Type '[CV']],$A1826),CHAR(34),
", OrganizationCode:  ",CHAR(34),INDEX(Organizations[Organization Code],$A1826),CHAR(34),
", OrganizationName:  ",CHAR(34),INDEX(Organizations[Organization Name],$A1826),CHAR(34),
", OrganizationDescription:  ",CHAR(34),INDEX(Organizations[Organization Description],$A1826),CHAR(34),
", OrganizationLink:  ",CHAR(34),INDEX(Organizations[Organization Link],$A1826),CHAR(34),"}"))</f>
        <v>#REF!</v>
      </c>
      <c r="F1826" t="e">
        <f>IF(INDEX(People[First Name],$A1826)="","",
CONCATENATE("  - &amp;AffiliationID",TEXT($A1826,"0000"),
" {PersonID: *PersonID",TEXT($A1826,"0000"),
", OrganizationID: *OrganizationID",TEXT(MATCH(INDEX(People[Organization Name],$A1826),Organizations[Organization Name],0),"0000"),
", IsPrimaryOrganizationContact: , AffiliationStartDate: , AffiliationEndDate: , PrimaryPhone: ",
", PrimaryEmail: ",CHAR(34),INDEX(People[Primary Email],$A1826),CHAR(34),
", PrimaryAddress: ",CHAR(34),INDEX(People[Primary Address],$A1826),CHAR(34),
", PersonLink: }"))</f>
        <v>#REF!</v>
      </c>
      <c r="H1826" t="e">
        <f>IF(COUNTA(CitationInformation)=0,"",IF(INDEX(AuthorList[Author Name],$A1826)="","",
CONCATENATE("  - &amp;AuthorListID",TEXT($A1826,"0000"),
"  {CitationID: *CitationID0001",
", PersonID: *PersonID",TEXT(MATCH(INDEX(AuthorList[Author Name],$A1826),People[Full Name],0),"0000"),
", AuthorOrder: ",INDEX(AuthorList[Author Number],$A1826),"}")))</f>
        <v>#REF!</v>
      </c>
      <c r="K1826" t="e">
        <f>IF(INDEX(SamplingFeatures[Feature Code],$A1826)="","",
CONCATENATE("  - &amp;SamplingFeatureID",TEXT($A1826,"0000"),
" {","SamplingFeatureUUID:  ",CHAR(34),INDEX(SamplingFeatures[Sampling Feature UUID],$A1826),CHAR(34),
", SamplingFeatureTypeCV:  ",CHAR(34),INDEX(SamplingFeatures[Sampling Feature Type],$A1826),CHAR(34),
", SamplingFeatureCode:  ",CHAR(34),INDEX(SamplingFeatures[Feature Code],$A1826),CHAR(34),
", SamplingFeatureName:  ",CHAR(34),INDEX(SamplingFeatures[Feature Name],$A1826),CHAR(34),
", SamplingFeatureDescription:  ",CHAR(34),INDEX(SamplingFeatures[Feature Description],$A1826),CHAR(34),
", SamplingFeatureGeotypeCV:  ",CHAR(34),INDEX(SamplingFeatures[Feature Geo Type],$A1826),CHAR(34),
", FeatureGeometry:  ",CHAR(34),INDEX(SamplingFeatures[Feature Geometry],$A1826),CHAR(34),
", Elevation_m:  ",CHAR(34),INDEX(SamplingFeatures[Elevation_m],$A1826),CHAR(34),
", ElevationDatumCV:  ",CHAR(34),ElevationDatum,CHAR(34),"}"))</f>
        <v>#REF!</v>
      </c>
      <c r="L1826" t="e">
        <f>IF(INDEX(SamplingFeatures[Sampling Feature Type],$A1826)&lt;&gt;"Site","",
CONCATENATE("  - &amp;SiteID",TEXT(SUMPRODUCT(--($L$3:$L1825&lt;&gt;"")),"0000"),
" {","SamplingFeatureID:  *SamplingFeatureID",TEXT($A1826,"0000"),
", SiteTypeCV:  ",CHAR(34),INDEX(Sites[Site Type],$A1826),CHAR(34),
", Latitude:  ",INDEX(Sites[Latitude],$A1826),
", Longitude:  ",INDEX(Sites[Longitude],$A1826),
", SRSName:  ",CHAR(34),LatLonDatum,CHAR(34),"}"))</f>
        <v>#REF!</v>
      </c>
      <c r="M1826" t="e">
        <f>IF(INDEX(SamplingFeatures[Sampling Feature Type],$A1826)&lt;&gt;"Specimen","",
CONCATENATE("  - &amp;SpecimenID",TEXT(SUMPRODUCT(--($M$3:$M1825&lt;&gt;"")),"0000"),
" {","SamplingFeatureID:  *SamplingFeatureID",TEXT($A1826,"0000"),
", SpecimenTypeCV:  ",CHAR(34),INDEX(Specimens[Specimen Type],$A1826),CHAR(34),
", SpecimenMediumCV:  ",INDEX(Specimens[Specimen Medium],$A1826),
", IsFieldSpecimen:  ",CHAR(34),INDEX(Specimens[Is Field Specimen?],$A1826),CHAR(34),"}"))</f>
        <v>#REF!</v>
      </c>
      <c r="N1826" t="e">
        <f>IF(COUNTA(SpatialOffsets[])=0,"", IF(INDEX(SpatialOffsets[Spatial Offset Type],$A1826)="","",
CONCATENATE("  - &amp;SpatialOffsetID",TEXT($A1826,"0000"),
" {","SpatialOffsetTypeCV:  ",CHAR(34),INDEX(SpatialOffsets[Spatial Offset Type],$A1826),CHAR(34),
", Offset1Value:  ",INDEX(SpatialOffsets[Offset 1 Value],$A1826),
", Offset1UnitID:  ",CHAR(34),INDEX(SpatialOffsets[Offset 1 Unit],$A1826),CHAR(34),
", Offset2Value:  ",INDEX(SpatialOffsets[Offset 2 Value],$A1826),
", Offset2UnitID:  ",CHAR(34),INDEX(SpatialOffsets[Offset 2 Unit],$A1826),CHAR(34),
", Offset3Value:  ",INDEX(SpatialOffsets[Offset 3 Value],$A1826),
", Offset3UnitID:  ",CHAR(34),INDEX(SpatialOffsets[Offset 3 Unit],$A1826),CHAR(34),,"}")))</f>
        <v>#REF!</v>
      </c>
      <c r="O1826" t="e">
        <f>IF(COUNTA(RelatedFeatures[])=0,"", IF(INDEX(RelatedFeatures[First Sampling Feature Code],$A1826)="","",
CONCATENATE("  - &amp;RelationID",TEXT($A1826,"0000"),
" {","SamplingFeatureID:  *SamplingFeatureID",TEXT(MATCH(INDEX(RelatedFeatures[First Sampling Feature Code],$A1826),SamplingFeatures[Feature Code],0),"0000"),
", RelationshipTypeCV:  ",CHAR(34),INDEX(RelatedFeatures[Relationship Type],$A1826),CHAR(34),
", RelatedFeatureID: *SamplingFeatureID",TEXT(MATCH(INDEX(RelatedFeatures[Second Sampling Feature Code],$A1826),SamplingFeatures[Feature Code],0),"0000"),
", SpatialOffsetID:  ",IF(INDEX(RelatedFeatures[Offset Number],$A1826)="","",CONCATENATE("*SpatialOffsetID",TEXT(INDEX(RelatedFeatures[Offset Number],$A1826),"0000"))),"}")))</f>
        <v>#REF!</v>
      </c>
      <c r="P1826" t="e">
        <f>IF(INDEX(Methods[Method Type],$A1826)="","",
CONCATENATE("  - &amp;MethodID",TEXT($A1826,"0000"),
" {","MethodTypeCV:  ",CHAR(34),INDEX(Methods[Method Type],$A1826),CHAR(34),
", MethodCode:  ",CHAR(34),INDEX(Methods[Method Code],$A1826),CHAR(34),
", MethodName:  ",CHAR(34),INDEX(Methods[Method Name],$A1826),CHAR(34),
", MethodDescription:  ",CHAR(34),INDEX(Methods[Method Description],$A1826),CHAR(34),
", MethodLink:  ",CHAR(34),INDEX(Methods[Method Link],$A1826),CHAR(34),
", OrganizationID: *OrganizationID",TEXT(MATCH(INDEX(Methods[Organization Name],$A1826),Organizations[Organization Name],0),"0000"),"}"))</f>
        <v>#REF!</v>
      </c>
      <c r="Q1826" t="e">
        <f>IF(INDEX(Variables[Variable Type],$A1826)="","",
CONCATENATE("  - &amp;VariableID",TEXT($A1826,"0000"),
" {","VariableTypeCV:  ",CHAR(34),INDEX(Variables[Variable Type],$A1826),CHAR(34),
", VariableCode:  ",CHAR(34),INDEX(Variables[Variable Code],$A1826),CHAR(34),
", VariableNameCV:  ",CHAR(34),INDEX(Variables[Variable Name],$A1826),CHAR(34),
", VariableDefinition:  ",CHAR(34),INDEX(Variables[Variable Definition],$A1826),CHAR(34),
", SpecciationCV:  ",CHAR(34),INDEX(Variables[Speciation],$A1826),CHAR(34),
", NoDataValue:  ",CHAR(34),INDEX(Variables[No Data Value],$A1826),CHAR(34),"}"))</f>
        <v>#REF!</v>
      </c>
    </row>
    <row r="1827" spans="1:17" x14ac:dyDescent="0.25">
      <c r="A1827">
        <v>1824</v>
      </c>
      <c r="D1827" t="e">
        <f>IF(INDEX(People[First Name],$A1827)="","",
CONCATENATE("  - &amp;PersonID",TEXT($A1827,"0000"),
" {","PersonFirstName:  ",CHAR(34),INDEX(People[First Name],$A1827),CHAR(34),
", PersonMiddleName:  ",CHAR(34),INDEX(People[Middle Name],$A1827),CHAR(34),
", PersonLastName:  ",CHAR(34),INDEX(People[Last Name],$A1827),CHAR(34),"}"))</f>
        <v>#REF!</v>
      </c>
      <c r="E1827" t="e">
        <f>IF(INDEX(Organizations[Organization Type '[CV']],$A1827)="","",
CONCATENATE("  - &amp;OrganizationID",TEXT($A1827,"0000"),
" {","OrganizationTypeCV:  ",CHAR(34),INDEX(Organizations[Organization Type '[CV']],$A1827),CHAR(34),
", OrganizationCode:  ",CHAR(34),INDEX(Organizations[Organization Code],$A1827),CHAR(34),
", OrganizationName:  ",CHAR(34),INDEX(Organizations[Organization Name],$A1827),CHAR(34),
", OrganizationDescription:  ",CHAR(34),INDEX(Organizations[Organization Description],$A1827),CHAR(34),
", OrganizationLink:  ",CHAR(34),INDEX(Organizations[Organization Link],$A1827),CHAR(34),"}"))</f>
        <v>#REF!</v>
      </c>
      <c r="F1827" t="e">
        <f>IF(INDEX(People[First Name],$A1827)="","",
CONCATENATE("  - &amp;AffiliationID",TEXT($A1827,"0000"),
" {PersonID: *PersonID",TEXT($A1827,"0000"),
", OrganizationID: *OrganizationID",TEXT(MATCH(INDEX(People[Organization Name],$A1827),Organizations[Organization Name],0),"0000"),
", IsPrimaryOrganizationContact: , AffiliationStartDate: , AffiliationEndDate: , PrimaryPhone: ",
", PrimaryEmail: ",CHAR(34),INDEX(People[Primary Email],$A1827),CHAR(34),
", PrimaryAddress: ",CHAR(34),INDEX(People[Primary Address],$A1827),CHAR(34),
", PersonLink: }"))</f>
        <v>#REF!</v>
      </c>
      <c r="H1827" t="e">
        <f>IF(COUNTA(CitationInformation)=0,"",IF(INDEX(AuthorList[Author Name],$A1827)="","",
CONCATENATE("  - &amp;AuthorListID",TEXT($A1827,"0000"),
"  {CitationID: *CitationID0001",
", PersonID: *PersonID",TEXT(MATCH(INDEX(AuthorList[Author Name],$A1827),People[Full Name],0),"0000"),
", AuthorOrder: ",INDEX(AuthorList[Author Number],$A1827),"}")))</f>
        <v>#REF!</v>
      </c>
      <c r="K1827" t="e">
        <f>IF(INDEX(SamplingFeatures[Feature Code],$A1827)="","",
CONCATENATE("  - &amp;SamplingFeatureID",TEXT($A1827,"0000"),
" {","SamplingFeatureUUID:  ",CHAR(34),INDEX(SamplingFeatures[Sampling Feature UUID],$A1827),CHAR(34),
", SamplingFeatureTypeCV:  ",CHAR(34),INDEX(SamplingFeatures[Sampling Feature Type],$A1827),CHAR(34),
", SamplingFeatureCode:  ",CHAR(34),INDEX(SamplingFeatures[Feature Code],$A1827),CHAR(34),
", SamplingFeatureName:  ",CHAR(34),INDEX(SamplingFeatures[Feature Name],$A1827),CHAR(34),
", SamplingFeatureDescription:  ",CHAR(34),INDEX(SamplingFeatures[Feature Description],$A1827),CHAR(34),
", SamplingFeatureGeotypeCV:  ",CHAR(34),INDEX(SamplingFeatures[Feature Geo Type],$A1827),CHAR(34),
", FeatureGeometry:  ",CHAR(34),INDEX(SamplingFeatures[Feature Geometry],$A1827),CHAR(34),
", Elevation_m:  ",CHAR(34),INDEX(SamplingFeatures[Elevation_m],$A1827),CHAR(34),
", ElevationDatumCV:  ",CHAR(34),ElevationDatum,CHAR(34),"}"))</f>
        <v>#REF!</v>
      </c>
      <c r="L1827" t="e">
        <f>IF(INDEX(SamplingFeatures[Sampling Feature Type],$A1827)&lt;&gt;"Site","",
CONCATENATE("  - &amp;SiteID",TEXT(SUMPRODUCT(--($L$3:$L1826&lt;&gt;"")),"0000"),
" {","SamplingFeatureID:  *SamplingFeatureID",TEXT($A1827,"0000"),
", SiteTypeCV:  ",CHAR(34),INDEX(Sites[Site Type],$A1827),CHAR(34),
", Latitude:  ",INDEX(Sites[Latitude],$A1827),
", Longitude:  ",INDEX(Sites[Longitude],$A1827),
", SRSName:  ",CHAR(34),LatLonDatum,CHAR(34),"}"))</f>
        <v>#REF!</v>
      </c>
      <c r="M1827" t="e">
        <f>IF(INDEX(SamplingFeatures[Sampling Feature Type],$A1827)&lt;&gt;"Specimen","",
CONCATENATE("  - &amp;SpecimenID",TEXT(SUMPRODUCT(--($M$3:$M1826&lt;&gt;"")),"0000"),
" {","SamplingFeatureID:  *SamplingFeatureID",TEXT($A1827,"0000"),
", SpecimenTypeCV:  ",CHAR(34),INDEX(Specimens[Specimen Type],$A1827),CHAR(34),
", SpecimenMediumCV:  ",INDEX(Specimens[Specimen Medium],$A1827),
", IsFieldSpecimen:  ",CHAR(34),INDEX(Specimens[Is Field Specimen?],$A1827),CHAR(34),"}"))</f>
        <v>#REF!</v>
      </c>
      <c r="N1827" t="e">
        <f>IF(COUNTA(SpatialOffsets[])=0,"", IF(INDEX(SpatialOffsets[Spatial Offset Type],$A1827)="","",
CONCATENATE("  - &amp;SpatialOffsetID",TEXT($A1827,"0000"),
" {","SpatialOffsetTypeCV:  ",CHAR(34),INDEX(SpatialOffsets[Spatial Offset Type],$A1827),CHAR(34),
", Offset1Value:  ",INDEX(SpatialOffsets[Offset 1 Value],$A1827),
", Offset1UnitID:  ",CHAR(34),INDEX(SpatialOffsets[Offset 1 Unit],$A1827),CHAR(34),
", Offset2Value:  ",INDEX(SpatialOffsets[Offset 2 Value],$A1827),
", Offset2UnitID:  ",CHAR(34),INDEX(SpatialOffsets[Offset 2 Unit],$A1827),CHAR(34),
", Offset3Value:  ",INDEX(SpatialOffsets[Offset 3 Value],$A1827),
", Offset3UnitID:  ",CHAR(34),INDEX(SpatialOffsets[Offset 3 Unit],$A1827),CHAR(34),,"}")))</f>
        <v>#REF!</v>
      </c>
      <c r="O1827" t="e">
        <f>IF(COUNTA(RelatedFeatures[])=0,"", IF(INDEX(RelatedFeatures[First Sampling Feature Code],$A1827)="","",
CONCATENATE("  - &amp;RelationID",TEXT($A1827,"0000"),
" {","SamplingFeatureID:  *SamplingFeatureID",TEXT(MATCH(INDEX(RelatedFeatures[First Sampling Feature Code],$A1827),SamplingFeatures[Feature Code],0),"0000"),
", RelationshipTypeCV:  ",CHAR(34),INDEX(RelatedFeatures[Relationship Type],$A1827),CHAR(34),
", RelatedFeatureID: *SamplingFeatureID",TEXT(MATCH(INDEX(RelatedFeatures[Second Sampling Feature Code],$A1827),SamplingFeatures[Feature Code],0),"0000"),
", SpatialOffsetID:  ",IF(INDEX(RelatedFeatures[Offset Number],$A1827)="","",CONCATENATE("*SpatialOffsetID",TEXT(INDEX(RelatedFeatures[Offset Number],$A1827),"0000"))),"}")))</f>
        <v>#REF!</v>
      </c>
      <c r="P1827" t="e">
        <f>IF(INDEX(Methods[Method Type],$A1827)="","",
CONCATENATE("  - &amp;MethodID",TEXT($A1827,"0000"),
" {","MethodTypeCV:  ",CHAR(34),INDEX(Methods[Method Type],$A1827),CHAR(34),
", MethodCode:  ",CHAR(34),INDEX(Methods[Method Code],$A1827),CHAR(34),
", MethodName:  ",CHAR(34),INDEX(Methods[Method Name],$A1827),CHAR(34),
", MethodDescription:  ",CHAR(34),INDEX(Methods[Method Description],$A1827),CHAR(34),
", MethodLink:  ",CHAR(34),INDEX(Methods[Method Link],$A1827),CHAR(34),
", OrganizationID: *OrganizationID",TEXT(MATCH(INDEX(Methods[Organization Name],$A1827),Organizations[Organization Name],0),"0000"),"}"))</f>
        <v>#REF!</v>
      </c>
      <c r="Q1827" t="e">
        <f>IF(INDEX(Variables[Variable Type],$A1827)="","",
CONCATENATE("  - &amp;VariableID",TEXT($A1827,"0000"),
" {","VariableTypeCV:  ",CHAR(34),INDEX(Variables[Variable Type],$A1827),CHAR(34),
", VariableCode:  ",CHAR(34),INDEX(Variables[Variable Code],$A1827),CHAR(34),
", VariableNameCV:  ",CHAR(34),INDEX(Variables[Variable Name],$A1827),CHAR(34),
", VariableDefinition:  ",CHAR(34),INDEX(Variables[Variable Definition],$A1827),CHAR(34),
", SpecciationCV:  ",CHAR(34),INDEX(Variables[Speciation],$A1827),CHAR(34),
", NoDataValue:  ",CHAR(34),INDEX(Variables[No Data Value],$A1827),CHAR(34),"}"))</f>
        <v>#REF!</v>
      </c>
    </row>
    <row r="1828" spans="1:17" x14ac:dyDescent="0.25">
      <c r="A1828">
        <v>1825</v>
      </c>
      <c r="D1828" t="e">
        <f>IF(INDEX(People[First Name],$A1828)="","",
CONCATENATE("  - &amp;PersonID",TEXT($A1828,"0000"),
" {","PersonFirstName:  ",CHAR(34),INDEX(People[First Name],$A1828),CHAR(34),
", PersonMiddleName:  ",CHAR(34),INDEX(People[Middle Name],$A1828),CHAR(34),
", PersonLastName:  ",CHAR(34),INDEX(People[Last Name],$A1828),CHAR(34),"}"))</f>
        <v>#REF!</v>
      </c>
      <c r="E1828" t="e">
        <f>IF(INDEX(Organizations[Organization Type '[CV']],$A1828)="","",
CONCATENATE("  - &amp;OrganizationID",TEXT($A1828,"0000"),
" {","OrganizationTypeCV:  ",CHAR(34),INDEX(Organizations[Organization Type '[CV']],$A1828),CHAR(34),
", OrganizationCode:  ",CHAR(34),INDEX(Organizations[Organization Code],$A1828),CHAR(34),
", OrganizationName:  ",CHAR(34),INDEX(Organizations[Organization Name],$A1828),CHAR(34),
", OrganizationDescription:  ",CHAR(34),INDEX(Organizations[Organization Description],$A1828),CHAR(34),
", OrganizationLink:  ",CHAR(34),INDEX(Organizations[Organization Link],$A1828),CHAR(34),"}"))</f>
        <v>#REF!</v>
      </c>
      <c r="F1828" t="e">
        <f>IF(INDEX(People[First Name],$A1828)="","",
CONCATENATE("  - &amp;AffiliationID",TEXT($A1828,"0000"),
" {PersonID: *PersonID",TEXT($A1828,"0000"),
", OrganizationID: *OrganizationID",TEXT(MATCH(INDEX(People[Organization Name],$A1828),Organizations[Organization Name],0),"0000"),
", IsPrimaryOrganizationContact: , AffiliationStartDate: , AffiliationEndDate: , PrimaryPhone: ",
", PrimaryEmail: ",CHAR(34),INDEX(People[Primary Email],$A1828),CHAR(34),
", PrimaryAddress: ",CHAR(34),INDEX(People[Primary Address],$A1828),CHAR(34),
", PersonLink: }"))</f>
        <v>#REF!</v>
      </c>
      <c r="H1828" t="e">
        <f>IF(COUNTA(CitationInformation)=0,"",IF(INDEX(AuthorList[Author Name],$A1828)="","",
CONCATENATE("  - &amp;AuthorListID",TEXT($A1828,"0000"),
"  {CitationID: *CitationID0001",
", PersonID: *PersonID",TEXT(MATCH(INDEX(AuthorList[Author Name],$A1828),People[Full Name],0),"0000"),
", AuthorOrder: ",INDEX(AuthorList[Author Number],$A1828),"}")))</f>
        <v>#REF!</v>
      </c>
      <c r="K1828" t="e">
        <f>IF(INDEX(SamplingFeatures[Feature Code],$A1828)="","",
CONCATENATE("  - &amp;SamplingFeatureID",TEXT($A1828,"0000"),
" {","SamplingFeatureUUID:  ",CHAR(34),INDEX(SamplingFeatures[Sampling Feature UUID],$A1828),CHAR(34),
", SamplingFeatureTypeCV:  ",CHAR(34),INDEX(SamplingFeatures[Sampling Feature Type],$A1828),CHAR(34),
", SamplingFeatureCode:  ",CHAR(34),INDEX(SamplingFeatures[Feature Code],$A1828),CHAR(34),
", SamplingFeatureName:  ",CHAR(34),INDEX(SamplingFeatures[Feature Name],$A1828),CHAR(34),
", SamplingFeatureDescription:  ",CHAR(34),INDEX(SamplingFeatures[Feature Description],$A1828),CHAR(34),
", SamplingFeatureGeotypeCV:  ",CHAR(34),INDEX(SamplingFeatures[Feature Geo Type],$A1828),CHAR(34),
", FeatureGeometry:  ",CHAR(34),INDEX(SamplingFeatures[Feature Geometry],$A1828),CHAR(34),
", Elevation_m:  ",CHAR(34),INDEX(SamplingFeatures[Elevation_m],$A1828),CHAR(34),
", ElevationDatumCV:  ",CHAR(34),ElevationDatum,CHAR(34),"}"))</f>
        <v>#REF!</v>
      </c>
      <c r="L1828" t="e">
        <f>IF(INDEX(SamplingFeatures[Sampling Feature Type],$A1828)&lt;&gt;"Site","",
CONCATENATE("  - &amp;SiteID",TEXT(SUMPRODUCT(--($L$3:$L1827&lt;&gt;"")),"0000"),
" {","SamplingFeatureID:  *SamplingFeatureID",TEXT($A1828,"0000"),
", SiteTypeCV:  ",CHAR(34),INDEX(Sites[Site Type],$A1828),CHAR(34),
", Latitude:  ",INDEX(Sites[Latitude],$A1828),
", Longitude:  ",INDEX(Sites[Longitude],$A1828),
", SRSName:  ",CHAR(34),LatLonDatum,CHAR(34),"}"))</f>
        <v>#REF!</v>
      </c>
      <c r="M1828" t="e">
        <f>IF(INDEX(SamplingFeatures[Sampling Feature Type],$A1828)&lt;&gt;"Specimen","",
CONCATENATE("  - &amp;SpecimenID",TEXT(SUMPRODUCT(--($M$3:$M1827&lt;&gt;"")),"0000"),
" {","SamplingFeatureID:  *SamplingFeatureID",TEXT($A1828,"0000"),
", SpecimenTypeCV:  ",CHAR(34),INDEX(Specimens[Specimen Type],$A1828),CHAR(34),
", SpecimenMediumCV:  ",INDEX(Specimens[Specimen Medium],$A1828),
", IsFieldSpecimen:  ",CHAR(34),INDEX(Specimens[Is Field Specimen?],$A1828),CHAR(34),"}"))</f>
        <v>#REF!</v>
      </c>
      <c r="N1828" t="e">
        <f>IF(COUNTA(SpatialOffsets[])=0,"", IF(INDEX(SpatialOffsets[Spatial Offset Type],$A1828)="","",
CONCATENATE("  - &amp;SpatialOffsetID",TEXT($A1828,"0000"),
" {","SpatialOffsetTypeCV:  ",CHAR(34),INDEX(SpatialOffsets[Spatial Offset Type],$A1828),CHAR(34),
", Offset1Value:  ",INDEX(SpatialOffsets[Offset 1 Value],$A1828),
", Offset1UnitID:  ",CHAR(34),INDEX(SpatialOffsets[Offset 1 Unit],$A1828),CHAR(34),
", Offset2Value:  ",INDEX(SpatialOffsets[Offset 2 Value],$A1828),
", Offset2UnitID:  ",CHAR(34),INDEX(SpatialOffsets[Offset 2 Unit],$A1828),CHAR(34),
", Offset3Value:  ",INDEX(SpatialOffsets[Offset 3 Value],$A1828),
", Offset3UnitID:  ",CHAR(34),INDEX(SpatialOffsets[Offset 3 Unit],$A1828),CHAR(34),,"}")))</f>
        <v>#REF!</v>
      </c>
      <c r="O1828" t="e">
        <f>IF(COUNTA(RelatedFeatures[])=0,"", IF(INDEX(RelatedFeatures[First Sampling Feature Code],$A1828)="","",
CONCATENATE("  - &amp;RelationID",TEXT($A1828,"0000"),
" {","SamplingFeatureID:  *SamplingFeatureID",TEXT(MATCH(INDEX(RelatedFeatures[First Sampling Feature Code],$A1828),SamplingFeatures[Feature Code],0),"0000"),
", RelationshipTypeCV:  ",CHAR(34),INDEX(RelatedFeatures[Relationship Type],$A1828),CHAR(34),
", RelatedFeatureID: *SamplingFeatureID",TEXT(MATCH(INDEX(RelatedFeatures[Second Sampling Feature Code],$A1828),SamplingFeatures[Feature Code],0),"0000"),
", SpatialOffsetID:  ",IF(INDEX(RelatedFeatures[Offset Number],$A1828)="","",CONCATENATE("*SpatialOffsetID",TEXT(INDEX(RelatedFeatures[Offset Number],$A1828),"0000"))),"}")))</f>
        <v>#REF!</v>
      </c>
      <c r="P1828" t="e">
        <f>IF(INDEX(Methods[Method Type],$A1828)="","",
CONCATENATE("  - &amp;MethodID",TEXT($A1828,"0000"),
" {","MethodTypeCV:  ",CHAR(34),INDEX(Methods[Method Type],$A1828),CHAR(34),
", MethodCode:  ",CHAR(34),INDEX(Methods[Method Code],$A1828),CHAR(34),
", MethodName:  ",CHAR(34),INDEX(Methods[Method Name],$A1828),CHAR(34),
", MethodDescription:  ",CHAR(34),INDEX(Methods[Method Description],$A1828),CHAR(34),
", MethodLink:  ",CHAR(34),INDEX(Methods[Method Link],$A1828),CHAR(34),
", OrganizationID: *OrganizationID",TEXT(MATCH(INDEX(Methods[Organization Name],$A1828),Organizations[Organization Name],0),"0000"),"}"))</f>
        <v>#REF!</v>
      </c>
      <c r="Q1828" t="e">
        <f>IF(INDEX(Variables[Variable Type],$A1828)="","",
CONCATENATE("  - &amp;VariableID",TEXT($A1828,"0000"),
" {","VariableTypeCV:  ",CHAR(34),INDEX(Variables[Variable Type],$A1828),CHAR(34),
", VariableCode:  ",CHAR(34),INDEX(Variables[Variable Code],$A1828),CHAR(34),
", VariableNameCV:  ",CHAR(34),INDEX(Variables[Variable Name],$A1828),CHAR(34),
", VariableDefinition:  ",CHAR(34),INDEX(Variables[Variable Definition],$A1828),CHAR(34),
", SpecciationCV:  ",CHAR(34),INDEX(Variables[Speciation],$A1828),CHAR(34),
", NoDataValue:  ",CHAR(34),INDEX(Variables[No Data Value],$A1828),CHAR(34),"}"))</f>
        <v>#REF!</v>
      </c>
    </row>
    <row r="1829" spans="1:17" x14ac:dyDescent="0.25">
      <c r="A1829">
        <v>1826</v>
      </c>
      <c r="D1829" t="e">
        <f>IF(INDEX(People[First Name],$A1829)="","",
CONCATENATE("  - &amp;PersonID",TEXT($A1829,"0000"),
" {","PersonFirstName:  ",CHAR(34),INDEX(People[First Name],$A1829),CHAR(34),
", PersonMiddleName:  ",CHAR(34),INDEX(People[Middle Name],$A1829),CHAR(34),
", PersonLastName:  ",CHAR(34),INDEX(People[Last Name],$A1829),CHAR(34),"}"))</f>
        <v>#REF!</v>
      </c>
      <c r="E1829" t="e">
        <f>IF(INDEX(Organizations[Organization Type '[CV']],$A1829)="","",
CONCATENATE("  - &amp;OrganizationID",TEXT($A1829,"0000"),
" {","OrganizationTypeCV:  ",CHAR(34),INDEX(Organizations[Organization Type '[CV']],$A1829),CHAR(34),
", OrganizationCode:  ",CHAR(34),INDEX(Organizations[Organization Code],$A1829),CHAR(34),
", OrganizationName:  ",CHAR(34),INDEX(Organizations[Organization Name],$A1829),CHAR(34),
", OrganizationDescription:  ",CHAR(34),INDEX(Organizations[Organization Description],$A1829),CHAR(34),
", OrganizationLink:  ",CHAR(34),INDEX(Organizations[Organization Link],$A1829),CHAR(34),"}"))</f>
        <v>#REF!</v>
      </c>
      <c r="F1829" t="e">
        <f>IF(INDEX(People[First Name],$A1829)="","",
CONCATENATE("  - &amp;AffiliationID",TEXT($A1829,"0000"),
" {PersonID: *PersonID",TEXT($A1829,"0000"),
", OrganizationID: *OrganizationID",TEXT(MATCH(INDEX(People[Organization Name],$A1829),Organizations[Organization Name],0),"0000"),
", IsPrimaryOrganizationContact: , AffiliationStartDate: , AffiliationEndDate: , PrimaryPhone: ",
", PrimaryEmail: ",CHAR(34),INDEX(People[Primary Email],$A1829),CHAR(34),
", PrimaryAddress: ",CHAR(34),INDEX(People[Primary Address],$A1829),CHAR(34),
", PersonLink: }"))</f>
        <v>#REF!</v>
      </c>
      <c r="H1829" t="e">
        <f>IF(COUNTA(CitationInformation)=0,"",IF(INDEX(AuthorList[Author Name],$A1829)="","",
CONCATENATE("  - &amp;AuthorListID",TEXT($A1829,"0000"),
"  {CitationID: *CitationID0001",
", PersonID: *PersonID",TEXT(MATCH(INDEX(AuthorList[Author Name],$A1829),People[Full Name],0),"0000"),
", AuthorOrder: ",INDEX(AuthorList[Author Number],$A1829),"}")))</f>
        <v>#REF!</v>
      </c>
      <c r="K1829" t="e">
        <f>IF(INDEX(SamplingFeatures[Feature Code],$A1829)="","",
CONCATENATE("  - &amp;SamplingFeatureID",TEXT($A1829,"0000"),
" {","SamplingFeatureUUID:  ",CHAR(34),INDEX(SamplingFeatures[Sampling Feature UUID],$A1829),CHAR(34),
", SamplingFeatureTypeCV:  ",CHAR(34),INDEX(SamplingFeatures[Sampling Feature Type],$A1829),CHAR(34),
", SamplingFeatureCode:  ",CHAR(34),INDEX(SamplingFeatures[Feature Code],$A1829),CHAR(34),
", SamplingFeatureName:  ",CHAR(34),INDEX(SamplingFeatures[Feature Name],$A1829),CHAR(34),
", SamplingFeatureDescription:  ",CHAR(34),INDEX(SamplingFeatures[Feature Description],$A1829),CHAR(34),
", SamplingFeatureGeotypeCV:  ",CHAR(34),INDEX(SamplingFeatures[Feature Geo Type],$A1829),CHAR(34),
", FeatureGeometry:  ",CHAR(34),INDEX(SamplingFeatures[Feature Geometry],$A1829),CHAR(34),
", Elevation_m:  ",CHAR(34),INDEX(SamplingFeatures[Elevation_m],$A1829),CHAR(34),
", ElevationDatumCV:  ",CHAR(34),ElevationDatum,CHAR(34),"}"))</f>
        <v>#REF!</v>
      </c>
      <c r="L1829" t="e">
        <f>IF(INDEX(SamplingFeatures[Sampling Feature Type],$A1829)&lt;&gt;"Site","",
CONCATENATE("  - &amp;SiteID",TEXT(SUMPRODUCT(--($L$3:$L1828&lt;&gt;"")),"0000"),
" {","SamplingFeatureID:  *SamplingFeatureID",TEXT($A1829,"0000"),
", SiteTypeCV:  ",CHAR(34),INDEX(Sites[Site Type],$A1829),CHAR(34),
", Latitude:  ",INDEX(Sites[Latitude],$A1829),
", Longitude:  ",INDEX(Sites[Longitude],$A1829),
", SRSName:  ",CHAR(34),LatLonDatum,CHAR(34),"}"))</f>
        <v>#REF!</v>
      </c>
      <c r="M1829" t="e">
        <f>IF(INDEX(SamplingFeatures[Sampling Feature Type],$A1829)&lt;&gt;"Specimen","",
CONCATENATE("  - &amp;SpecimenID",TEXT(SUMPRODUCT(--($M$3:$M1828&lt;&gt;"")),"0000"),
" {","SamplingFeatureID:  *SamplingFeatureID",TEXT($A1829,"0000"),
", SpecimenTypeCV:  ",CHAR(34),INDEX(Specimens[Specimen Type],$A1829),CHAR(34),
", SpecimenMediumCV:  ",INDEX(Specimens[Specimen Medium],$A1829),
", IsFieldSpecimen:  ",CHAR(34),INDEX(Specimens[Is Field Specimen?],$A1829),CHAR(34),"}"))</f>
        <v>#REF!</v>
      </c>
      <c r="N1829" t="e">
        <f>IF(COUNTA(SpatialOffsets[])=0,"", IF(INDEX(SpatialOffsets[Spatial Offset Type],$A1829)="","",
CONCATENATE("  - &amp;SpatialOffsetID",TEXT($A1829,"0000"),
" {","SpatialOffsetTypeCV:  ",CHAR(34),INDEX(SpatialOffsets[Spatial Offset Type],$A1829),CHAR(34),
", Offset1Value:  ",INDEX(SpatialOffsets[Offset 1 Value],$A1829),
", Offset1UnitID:  ",CHAR(34),INDEX(SpatialOffsets[Offset 1 Unit],$A1829),CHAR(34),
", Offset2Value:  ",INDEX(SpatialOffsets[Offset 2 Value],$A1829),
", Offset2UnitID:  ",CHAR(34),INDEX(SpatialOffsets[Offset 2 Unit],$A1829),CHAR(34),
", Offset3Value:  ",INDEX(SpatialOffsets[Offset 3 Value],$A1829),
", Offset3UnitID:  ",CHAR(34),INDEX(SpatialOffsets[Offset 3 Unit],$A1829),CHAR(34),,"}")))</f>
        <v>#REF!</v>
      </c>
      <c r="O1829" t="e">
        <f>IF(COUNTA(RelatedFeatures[])=0,"", IF(INDEX(RelatedFeatures[First Sampling Feature Code],$A1829)="","",
CONCATENATE("  - &amp;RelationID",TEXT($A1829,"0000"),
" {","SamplingFeatureID:  *SamplingFeatureID",TEXT(MATCH(INDEX(RelatedFeatures[First Sampling Feature Code],$A1829),SamplingFeatures[Feature Code],0),"0000"),
", RelationshipTypeCV:  ",CHAR(34),INDEX(RelatedFeatures[Relationship Type],$A1829),CHAR(34),
", RelatedFeatureID: *SamplingFeatureID",TEXT(MATCH(INDEX(RelatedFeatures[Second Sampling Feature Code],$A1829),SamplingFeatures[Feature Code],0),"0000"),
", SpatialOffsetID:  ",IF(INDEX(RelatedFeatures[Offset Number],$A1829)="","",CONCATENATE("*SpatialOffsetID",TEXT(INDEX(RelatedFeatures[Offset Number],$A1829),"0000"))),"}")))</f>
        <v>#REF!</v>
      </c>
      <c r="P1829" t="e">
        <f>IF(INDEX(Methods[Method Type],$A1829)="","",
CONCATENATE("  - &amp;MethodID",TEXT($A1829,"0000"),
" {","MethodTypeCV:  ",CHAR(34),INDEX(Methods[Method Type],$A1829),CHAR(34),
", MethodCode:  ",CHAR(34),INDEX(Methods[Method Code],$A1829),CHAR(34),
", MethodName:  ",CHAR(34),INDEX(Methods[Method Name],$A1829),CHAR(34),
", MethodDescription:  ",CHAR(34),INDEX(Methods[Method Description],$A1829),CHAR(34),
", MethodLink:  ",CHAR(34),INDEX(Methods[Method Link],$A1829),CHAR(34),
", OrganizationID: *OrganizationID",TEXT(MATCH(INDEX(Methods[Organization Name],$A1829),Organizations[Organization Name],0),"0000"),"}"))</f>
        <v>#REF!</v>
      </c>
      <c r="Q1829" t="e">
        <f>IF(INDEX(Variables[Variable Type],$A1829)="","",
CONCATENATE("  - &amp;VariableID",TEXT($A1829,"0000"),
" {","VariableTypeCV:  ",CHAR(34),INDEX(Variables[Variable Type],$A1829),CHAR(34),
", VariableCode:  ",CHAR(34),INDEX(Variables[Variable Code],$A1829),CHAR(34),
", VariableNameCV:  ",CHAR(34),INDEX(Variables[Variable Name],$A1829),CHAR(34),
", VariableDefinition:  ",CHAR(34),INDEX(Variables[Variable Definition],$A1829),CHAR(34),
", SpecciationCV:  ",CHAR(34),INDEX(Variables[Speciation],$A1829),CHAR(34),
", NoDataValue:  ",CHAR(34),INDEX(Variables[No Data Value],$A1829),CHAR(34),"}"))</f>
        <v>#REF!</v>
      </c>
    </row>
    <row r="1830" spans="1:17" x14ac:dyDescent="0.25">
      <c r="A1830">
        <v>1827</v>
      </c>
      <c r="D1830" t="e">
        <f>IF(INDEX(People[First Name],$A1830)="","",
CONCATENATE("  - &amp;PersonID",TEXT($A1830,"0000"),
" {","PersonFirstName:  ",CHAR(34),INDEX(People[First Name],$A1830),CHAR(34),
", PersonMiddleName:  ",CHAR(34),INDEX(People[Middle Name],$A1830),CHAR(34),
", PersonLastName:  ",CHAR(34),INDEX(People[Last Name],$A1830),CHAR(34),"}"))</f>
        <v>#REF!</v>
      </c>
      <c r="E1830" t="e">
        <f>IF(INDEX(Organizations[Organization Type '[CV']],$A1830)="","",
CONCATENATE("  - &amp;OrganizationID",TEXT($A1830,"0000"),
" {","OrganizationTypeCV:  ",CHAR(34),INDEX(Organizations[Organization Type '[CV']],$A1830),CHAR(34),
", OrganizationCode:  ",CHAR(34),INDEX(Organizations[Organization Code],$A1830),CHAR(34),
", OrganizationName:  ",CHAR(34),INDEX(Organizations[Organization Name],$A1830),CHAR(34),
", OrganizationDescription:  ",CHAR(34),INDEX(Organizations[Organization Description],$A1830),CHAR(34),
", OrganizationLink:  ",CHAR(34),INDEX(Organizations[Organization Link],$A1830),CHAR(34),"}"))</f>
        <v>#REF!</v>
      </c>
      <c r="F1830" t="e">
        <f>IF(INDEX(People[First Name],$A1830)="","",
CONCATENATE("  - &amp;AffiliationID",TEXT($A1830,"0000"),
" {PersonID: *PersonID",TEXT($A1830,"0000"),
", OrganizationID: *OrganizationID",TEXT(MATCH(INDEX(People[Organization Name],$A1830),Organizations[Organization Name],0),"0000"),
", IsPrimaryOrganizationContact: , AffiliationStartDate: , AffiliationEndDate: , PrimaryPhone: ",
", PrimaryEmail: ",CHAR(34),INDEX(People[Primary Email],$A1830),CHAR(34),
", PrimaryAddress: ",CHAR(34),INDEX(People[Primary Address],$A1830),CHAR(34),
", PersonLink: }"))</f>
        <v>#REF!</v>
      </c>
      <c r="H1830" t="e">
        <f>IF(COUNTA(CitationInformation)=0,"",IF(INDEX(AuthorList[Author Name],$A1830)="","",
CONCATENATE("  - &amp;AuthorListID",TEXT($A1830,"0000"),
"  {CitationID: *CitationID0001",
", PersonID: *PersonID",TEXT(MATCH(INDEX(AuthorList[Author Name],$A1830),People[Full Name],0),"0000"),
", AuthorOrder: ",INDEX(AuthorList[Author Number],$A1830),"}")))</f>
        <v>#REF!</v>
      </c>
      <c r="K1830" t="e">
        <f>IF(INDEX(SamplingFeatures[Feature Code],$A1830)="","",
CONCATENATE("  - &amp;SamplingFeatureID",TEXT($A1830,"0000"),
" {","SamplingFeatureUUID:  ",CHAR(34),INDEX(SamplingFeatures[Sampling Feature UUID],$A1830),CHAR(34),
", SamplingFeatureTypeCV:  ",CHAR(34),INDEX(SamplingFeatures[Sampling Feature Type],$A1830),CHAR(34),
", SamplingFeatureCode:  ",CHAR(34),INDEX(SamplingFeatures[Feature Code],$A1830),CHAR(34),
", SamplingFeatureName:  ",CHAR(34),INDEX(SamplingFeatures[Feature Name],$A1830),CHAR(34),
", SamplingFeatureDescription:  ",CHAR(34),INDEX(SamplingFeatures[Feature Description],$A1830),CHAR(34),
", SamplingFeatureGeotypeCV:  ",CHAR(34),INDEX(SamplingFeatures[Feature Geo Type],$A1830),CHAR(34),
", FeatureGeometry:  ",CHAR(34),INDEX(SamplingFeatures[Feature Geometry],$A1830),CHAR(34),
", Elevation_m:  ",CHAR(34),INDEX(SamplingFeatures[Elevation_m],$A1830),CHAR(34),
", ElevationDatumCV:  ",CHAR(34),ElevationDatum,CHAR(34),"}"))</f>
        <v>#REF!</v>
      </c>
      <c r="L1830" t="e">
        <f>IF(INDEX(SamplingFeatures[Sampling Feature Type],$A1830)&lt;&gt;"Site","",
CONCATENATE("  - &amp;SiteID",TEXT(SUMPRODUCT(--($L$3:$L1829&lt;&gt;"")),"0000"),
" {","SamplingFeatureID:  *SamplingFeatureID",TEXT($A1830,"0000"),
", SiteTypeCV:  ",CHAR(34),INDEX(Sites[Site Type],$A1830),CHAR(34),
", Latitude:  ",INDEX(Sites[Latitude],$A1830),
", Longitude:  ",INDEX(Sites[Longitude],$A1830),
", SRSName:  ",CHAR(34),LatLonDatum,CHAR(34),"}"))</f>
        <v>#REF!</v>
      </c>
      <c r="M1830" t="e">
        <f>IF(INDEX(SamplingFeatures[Sampling Feature Type],$A1830)&lt;&gt;"Specimen","",
CONCATENATE("  - &amp;SpecimenID",TEXT(SUMPRODUCT(--($M$3:$M1829&lt;&gt;"")),"0000"),
" {","SamplingFeatureID:  *SamplingFeatureID",TEXT($A1830,"0000"),
", SpecimenTypeCV:  ",CHAR(34),INDEX(Specimens[Specimen Type],$A1830),CHAR(34),
", SpecimenMediumCV:  ",INDEX(Specimens[Specimen Medium],$A1830),
", IsFieldSpecimen:  ",CHAR(34),INDEX(Specimens[Is Field Specimen?],$A1830),CHAR(34),"}"))</f>
        <v>#REF!</v>
      </c>
      <c r="N1830" t="e">
        <f>IF(COUNTA(SpatialOffsets[])=0,"", IF(INDEX(SpatialOffsets[Spatial Offset Type],$A1830)="","",
CONCATENATE("  - &amp;SpatialOffsetID",TEXT($A1830,"0000"),
" {","SpatialOffsetTypeCV:  ",CHAR(34),INDEX(SpatialOffsets[Spatial Offset Type],$A1830),CHAR(34),
", Offset1Value:  ",INDEX(SpatialOffsets[Offset 1 Value],$A1830),
", Offset1UnitID:  ",CHAR(34),INDEX(SpatialOffsets[Offset 1 Unit],$A1830),CHAR(34),
", Offset2Value:  ",INDEX(SpatialOffsets[Offset 2 Value],$A1830),
", Offset2UnitID:  ",CHAR(34),INDEX(SpatialOffsets[Offset 2 Unit],$A1830),CHAR(34),
", Offset3Value:  ",INDEX(SpatialOffsets[Offset 3 Value],$A1830),
", Offset3UnitID:  ",CHAR(34),INDEX(SpatialOffsets[Offset 3 Unit],$A1830),CHAR(34),,"}")))</f>
        <v>#REF!</v>
      </c>
      <c r="O1830" t="e">
        <f>IF(COUNTA(RelatedFeatures[])=0,"", IF(INDEX(RelatedFeatures[First Sampling Feature Code],$A1830)="","",
CONCATENATE("  - &amp;RelationID",TEXT($A1830,"0000"),
" {","SamplingFeatureID:  *SamplingFeatureID",TEXT(MATCH(INDEX(RelatedFeatures[First Sampling Feature Code],$A1830),SamplingFeatures[Feature Code],0),"0000"),
", RelationshipTypeCV:  ",CHAR(34),INDEX(RelatedFeatures[Relationship Type],$A1830),CHAR(34),
", RelatedFeatureID: *SamplingFeatureID",TEXT(MATCH(INDEX(RelatedFeatures[Second Sampling Feature Code],$A1830),SamplingFeatures[Feature Code],0),"0000"),
", SpatialOffsetID:  ",IF(INDEX(RelatedFeatures[Offset Number],$A1830)="","",CONCATENATE("*SpatialOffsetID",TEXT(INDEX(RelatedFeatures[Offset Number],$A1830),"0000"))),"}")))</f>
        <v>#REF!</v>
      </c>
      <c r="P1830" t="e">
        <f>IF(INDEX(Methods[Method Type],$A1830)="","",
CONCATENATE("  - &amp;MethodID",TEXT($A1830,"0000"),
" {","MethodTypeCV:  ",CHAR(34),INDEX(Methods[Method Type],$A1830),CHAR(34),
", MethodCode:  ",CHAR(34),INDEX(Methods[Method Code],$A1830),CHAR(34),
", MethodName:  ",CHAR(34),INDEX(Methods[Method Name],$A1830),CHAR(34),
", MethodDescription:  ",CHAR(34),INDEX(Methods[Method Description],$A1830),CHAR(34),
", MethodLink:  ",CHAR(34),INDEX(Methods[Method Link],$A1830),CHAR(34),
", OrganizationID: *OrganizationID",TEXT(MATCH(INDEX(Methods[Organization Name],$A1830),Organizations[Organization Name],0),"0000"),"}"))</f>
        <v>#REF!</v>
      </c>
      <c r="Q1830" t="e">
        <f>IF(INDEX(Variables[Variable Type],$A1830)="","",
CONCATENATE("  - &amp;VariableID",TEXT($A1830,"0000"),
" {","VariableTypeCV:  ",CHAR(34),INDEX(Variables[Variable Type],$A1830),CHAR(34),
", VariableCode:  ",CHAR(34),INDEX(Variables[Variable Code],$A1830),CHAR(34),
", VariableNameCV:  ",CHAR(34),INDEX(Variables[Variable Name],$A1830),CHAR(34),
", VariableDefinition:  ",CHAR(34),INDEX(Variables[Variable Definition],$A1830),CHAR(34),
", SpecciationCV:  ",CHAR(34),INDEX(Variables[Speciation],$A1830),CHAR(34),
", NoDataValue:  ",CHAR(34),INDEX(Variables[No Data Value],$A1830),CHAR(34),"}"))</f>
        <v>#REF!</v>
      </c>
    </row>
    <row r="1831" spans="1:17" x14ac:dyDescent="0.25">
      <c r="A1831">
        <v>1828</v>
      </c>
      <c r="D1831" t="e">
        <f>IF(INDEX(People[First Name],$A1831)="","",
CONCATENATE("  - &amp;PersonID",TEXT($A1831,"0000"),
" {","PersonFirstName:  ",CHAR(34),INDEX(People[First Name],$A1831),CHAR(34),
", PersonMiddleName:  ",CHAR(34),INDEX(People[Middle Name],$A1831),CHAR(34),
", PersonLastName:  ",CHAR(34),INDEX(People[Last Name],$A1831),CHAR(34),"}"))</f>
        <v>#REF!</v>
      </c>
      <c r="E1831" t="e">
        <f>IF(INDEX(Organizations[Organization Type '[CV']],$A1831)="","",
CONCATENATE("  - &amp;OrganizationID",TEXT($A1831,"0000"),
" {","OrganizationTypeCV:  ",CHAR(34),INDEX(Organizations[Organization Type '[CV']],$A1831),CHAR(34),
", OrganizationCode:  ",CHAR(34),INDEX(Organizations[Organization Code],$A1831),CHAR(34),
", OrganizationName:  ",CHAR(34),INDEX(Organizations[Organization Name],$A1831),CHAR(34),
", OrganizationDescription:  ",CHAR(34),INDEX(Organizations[Organization Description],$A1831),CHAR(34),
", OrganizationLink:  ",CHAR(34),INDEX(Organizations[Organization Link],$A1831),CHAR(34),"}"))</f>
        <v>#REF!</v>
      </c>
      <c r="F1831" t="e">
        <f>IF(INDEX(People[First Name],$A1831)="","",
CONCATENATE("  - &amp;AffiliationID",TEXT($A1831,"0000"),
" {PersonID: *PersonID",TEXT($A1831,"0000"),
", OrganizationID: *OrganizationID",TEXT(MATCH(INDEX(People[Organization Name],$A1831),Organizations[Organization Name],0),"0000"),
", IsPrimaryOrganizationContact: , AffiliationStartDate: , AffiliationEndDate: , PrimaryPhone: ",
", PrimaryEmail: ",CHAR(34),INDEX(People[Primary Email],$A1831),CHAR(34),
", PrimaryAddress: ",CHAR(34),INDEX(People[Primary Address],$A1831),CHAR(34),
", PersonLink: }"))</f>
        <v>#REF!</v>
      </c>
      <c r="H1831" t="e">
        <f>IF(COUNTA(CitationInformation)=0,"",IF(INDEX(AuthorList[Author Name],$A1831)="","",
CONCATENATE("  - &amp;AuthorListID",TEXT($A1831,"0000"),
"  {CitationID: *CitationID0001",
", PersonID: *PersonID",TEXT(MATCH(INDEX(AuthorList[Author Name],$A1831),People[Full Name],0),"0000"),
", AuthorOrder: ",INDEX(AuthorList[Author Number],$A1831),"}")))</f>
        <v>#REF!</v>
      </c>
      <c r="K1831" t="e">
        <f>IF(INDEX(SamplingFeatures[Feature Code],$A1831)="","",
CONCATENATE("  - &amp;SamplingFeatureID",TEXT($A1831,"0000"),
" {","SamplingFeatureUUID:  ",CHAR(34),INDEX(SamplingFeatures[Sampling Feature UUID],$A1831),CHAR(34),
", SamplingFeatureTypeCV:  ",CHAR(34),INDEX(SamplingFeatures[Sampling Feature Type],$A1831),CHAR(34),
", SamplingFeatureCode:  ",CHAR(34),INDEX(SamplingFeatures[Feature Code],$A1831),CHAR(34),
", SamplingFeatureName:  ",CHAR(34),INDEX(SamplingFeatures[Feature Name],$A1831),CHAR(34),
", SamplingFeatureDescription:  ",CHAR(34),INDEX(SamplingFeatures[Feature Description],$A1831),CHAR(34),
", SamplingFeatureGeotypeCV:  ",CHAR(34),INDEX(SamplingFeatures[Feature Geo Type],$A1831),CHAR(34),
", FeatureGeometry:  ",CHAR(34),INDEX(SamplingFeatures[Feature Geometry],$A1831),CHAR(34),
", Elevation_m:  ",CHAR(34),INDEX(SamplingFeatures[Elevation_m],$A1831),CHAR(34),
", ElevationDatumCV:  ",CHAR(34),ElevationDatum,CHAR(34),"}"))</f>
        <v>#REF!</v>
      </c>
      <c r="L1831" t="e">
        <f>IF(INDEX(SamplingFeatures[Sampling Feature Type],$A1831)&lt;&gt;"Site","",
CONCATENATE("  - &amp;SiteID",TEXT(SUMPRODUCT(--($L$3:$L1830&lt;&gt;"")),"0000"),
" {","SamplingFeatureID:  *SamplingFeatureID",TEXT($A1831,"0000"),
", SiteTypeCV:  ",CHAR(34),INDEX(Sites[Site Type],$A1831),CHAR(34),
", Latitude:  ",INDEX(Sites[Latitude],$A1831),
", Longitude:  ",INDEX(Sites[Longitude],$A1831),
", SRSName:  ",CHAR(34),LatLonDatum,CHAR(34),"}"))</f>
        <v>#REF!</v>
      </c>
      <c r="M1831" t="e">
        <f>IF(INDEX(SamplingFeatures[Sampling Feature Type],$A1831)&lt;&gt;"Specimen","",
CONCATENATE("  - &amp;SpecimenID",TEXT(SUMPRODUCT(--($M$3:$M1830&lt;&gt;"")),"0000"),
" {","SamplingFeatureID:  *SamplingFeatureID",TEXT($A1831,"0000"),
", SpecimenTypeCV:  ",CHAR(34),INDEX(Specimens[Specimen Type],$A1831),CHAR(34),
", SpecimenMediumCV:  ",INDEX(Specimens[Specimen Medium],$A1831),
", IsFieldSpecimen:  ",CHAR(34),INDEX(Specimens[Is Field Specimen?],$A1831),CHAR(34),"}"))</f>
        <v>#REF!</v>
      </c>
      <c r="N1831" t="e">
        <f>IF(COUNTA(SpatialOffsets[])=0,"", IF(INDEX(SpatialOffsets[Spatial Offset Type],$A1831)="","",
CONCATENATE("  - &amp;SpatialOffsetID",TEXT($A1831,"0000"),
" {","SpatialOffsetTypeCV:  ",CHAR(34),INDEX(SpatialOffsets[Spatial Offset Type],$A1831),CHAR(34),
", Offset1Value:  ",INDEX(SpatialOffsets[Offset 1 Value],$A1831),
", Offset1UnitID:  ",CHAR(34),INDEX(SpatialOffsets[Offset 1 Unit],$A1831),CHAR(34),
", Offset2Value:  ",INDEX(SpatialOffsets[Offset 2 Value],$A1831),
", Offset2UnitID:  ",CHAR(34),INDEX(SpatialOffsets[Offset 2 Unit],$A1831),CHAR(34),
", Offset3Value:  ",INDEX(SpatialOffsets[Offset 3 Value],$A1831),
", Offset3UnitID:  ",CHAR(34),INDEX(SpatialOffsets[Offset 3 Unit],$A1831),CHAR(34),,"}")))</f>
        <v>#REF!</v>
      </c>
      <c r="O1831" t="e">
        <f>IF(COUNTA(RelatedFeatures[])=0,"", IF(INDEX(RelatedFeatures[First Sampling Feature Code],$A1831)="","",
CONCATENATE("  - &amp;RelationID",TEXT($A1831,"0000"),
" {","SamplingFeatureID:  *SamplingFeatureID",TEXT(MATCH(INDEX(RelatedFeatures[First Sampling Feature Code],$A1831),SamplingFeatures[Feature Code],0),"0000"),
", RelationshipTypeCV:  ",CHAR(34),INDEX(RelatedFeatures[Relationship Type],$A1831),CHAR(34),
", RelatedFeatureID: *SamplingFeatureID",TEXT(MATCH(INDEX(RelatedFeatures[Second Sampling Feature Code],$A1831),SamplingFeatures[Feature Code],0),"0000"),
", SpatialOffsetID:  ",IF(INDEX(RelatedFeatures[Offset Number],$A1831)="","",CONCATENATE("*SpatialOffsetID",TEXT(INDEX(RelatedFeatures[Offset Number],$A1831),"0000"))),"}")))</f>
        <v>#REF!</v>
      </c>
      <c r="P1831" t="e">
        <f>IF(INDEX(Methods[Method Type],$A1831)="","",
CONCATENATE("  - &amp;MethodID",TEXT($A1831,"0000"),
" {","MethodTypeCV:  ",CHAR(34),INDEX(Methods[Method Type],$A1831),CHAR(34),
", MethodCode:  ",CHAR(34),INDEX(Methods[Method Code],$A1831),CHAR(34),
", MethodName:  ",CHAR(34),INDEX(Methods[Method Name],$A1831),CHAR(34),
", MethodDescription:  ",CHAR(34),INDEX(Methods[Method Description],$A1831),CHAR(34),
", MethodLink:  ",CHAR(34),INDEX(Methods[Method Link],$A1831),CHAR(34),
", OrganizationID: *OrganizationID",TEXT(MATCH(INDEX(Methods[Organization Name],$A1831),Organizations[Organization Name],0),"0000"),"}"))</f>
        <v>#REF!</v>
      </c>
      <c r="Q1831" t="e">
        <f>IF(INDEX(Variables[Variable Type],$A1831)="","",
CONCATENATE("  - &amp;VariableID",TEXT($A1831,"0000"),
" {","VariableTypeCV:  ",CHAR(34),INDEX(Variables[Variable Type],$A1831),CHAR(34),
", VariableCode:  ",CHAR(34),INDEX(Variables[Variable Code],$A1831),CHAR(34),
", VariableNameCV:  ",CHAR(34),INDEX(Variables[Variable Name],$A1831),CHAR(34),
", VariableDefinition:  ",CHAR(34),INDEX(Variables[Variable Definition],$A1831),CHAR(34),
", SpecciationCV:  ",CHAR(34),INDEX(Variables[Speciation],$A1831),CHAR(34),
", NoDataValue:  ",CHAR(34),INDEX(Variables[No Data Value],$A1831),CHAR(34),"}"))</f>
        <v>#REF!</v>
      </c>
    </row>
    <row r="1832" spans="1:17" x14ac:dyDescent="0.25">
      <c r="A1832">
        <v>1829</v>
      </c>
      <c r="D1832" t="e">
        <f>IF(INDEX(People[First Name],$A1832)="","",
CONCATENATE("  - &amp;PersonID",TEXT($A1832,"0000"),
" {","PersonFirstName:  ",CHAR(34),INDEX(People[First Name],$A1832),CHAR(34),
", PersonMiddleName:  ",CHAR(34),INDEX(People[Middle Name],$A1832),CHAR(34),
", PersonLastName:  ",CHAR(34),INDEX(People[Last Name],$A1832),CHAR(34),"}"))</f>
        <v>#REF!</v>
      </c>
      <c r="E1832" t="e">
        <f>IF(INDEX(Organizations[Organization Type '[CV']],$A1832)="","",
CONCATENATE("  - &amp;OrganizationID",TEXT($A1832,"0000"),
" {","OrganizationTypeCV:  ",CHAR(34),INDEX(Organizations[Organization Type '[CV']],$A1832),CHAR(34),
", OrganizationCode:  ",CHAR(34),INDEX(Organizations[Organization Code],$A1832),CHAR(34),
", OrganizationName:  ",CHAR(34),INDEX(Organizations[Organization Name],$A1832),CHAR(34),
", OrganizationDescription:  ",CHAR(34),INDEX(Organizations[Organization Description],$A1832),CHAR(34),
", OrganizationLink:  ",CHAR(34),INDEX(Organizations[Organization Link],$A1832),CHAR(34),"}"))</f>
        <v>#REF!</v>
      </c>
      <c r="F1832" t="e">
        <f>IF(INDEX(People[First Name],$A1832)="","",
CONCATENATE("  - &amp;AffiliationID",TEXT($A1832,"0000"),
" {PersonID: *PersonID",TEXT($A1832,"0000"),
", OrganizationID: *OrganizationID",TEXT(MATCH(INDEX(People[Organization Name],$A1832),Organizations[Organization Name],0),"0000"),
", IsPrimaryOrganizationContact: , AffiliationStartDate: , AffiliationEndDate: , PrimaryPhone: ",
", PrimaryEmail: ",CHAR(34),INDEX(People[Primary Email],$A1832),CHAR(34),
", PrimaryAddress: ",CHAR(34),INDEX(People[Primary Address],$A1832),CHAR(34),
", PersonLink: }"))</f>
        <v>#REF!</v>
      </c>
      <c r="H1832" t="e">
        <f>IF(COUNTA(CitationInformation)=0,"",IF(INDEX(AuthorList[Author Name],$A1832)="","",
CONCATENATE("  - &amp;AuthorListID",TEXT($A1832,"0000"),
"  {CitationID: *CitationID0001",
", PersonID: *PersonID",TEXT(MATCH(INDEX(AuthorList[Author Name],$A1832),People[Full Name],0),"0000"),
", AuthorOrder: ",INDEX(AuthorList[Author Number],$A1832),"}")))</f>
        <v>#REF!</v>
      </c>
      <c r="K1832" t="e">
        <f>IF(INDEX(SamplingFeatures[Feature Code],$A1832)="","",
CONCATENATE("  - &amp;SamplingFeatureID",TEXT($A1832,"0000"),
" {","SamplingFeatureUUID:  ",CHAR(34),INDEX(SamplingFeatures[Sampling Feature UUID],$A1832),CHAR(34),
", SamplingFeatureTypeCV:  ",CHAR(34),INDEX(SamplingFeatures[Sampling Feature Type],$A1832),CHAR(34),
", SamplingFeatureCode:  ",CHAR(34),INDEX(SamplingFeatures[Feature Code],$A1832),CHAR(34),
", SamplingFeatureName:  ",CHAR(34),INDEX(SamplingFeatures[Feature Name],$A1832),CHAR(34),
", SamplingFeatureDescription:  ",CHAR(34),INDEX(SamplingFeatures[Feature Description],$A1832),CHAR(34),
", SamplingFeatureGeotypeCV:  ",CHAR(34),INDEX(SamplingFeatures[Feature Geo Type],$A1832),CHAR(34),
", FeatureGeometry:  ",CHAR(34),INDEX(SamplingFeatures[Feature Geometry],$A1832),CHAR(34),
", Elevation_m:  ",CHAR(34),INDEX(SamplingFeatures[Elevation_m],$A1832),CHAR(34),
", ElevationDatumCV:  ",CHAR(34),ElevationDatum,CHAR(34),"}"))</f>
        <v>#REF!</v>
      </c>
      <c r="L1832" t="e">
        <f>IF(INDEX(SamplingFeatures[Sampling Feature Type],$A1832)&lt;&gt;"Site","",
CONCATENATE("  - &amp;SiteID",TEXT(SUMPRODUCT(--($L$3:$L1831&lt;&gt;"")),"0000"),
" {","SamplingFeatureID:  *SamplingFeatureID",TEXT($A1832,"0000"),
", SiteTypeCV:  ",CHAR(34),INDEX(Sites[Site Type],$A1832),CHAR(34),
", Latitude:  ",INDEX(Sites[Latitude],$A1832),
", Longitude:  ",INDEX(Sites[Longitude],$A1832),
", SRSName:  ",CHAR(34),LatLonDatum,CHAR(34),"}"))</f>
        <v>#REF!</v>
      </c>
      <c r="M1832" t="e">
        <f>IF(INDEX(SamplingFeatures[Sampling Feature Type],$A1832)&lt;&gt;"Specimen","",
CONCATENATE("  - &amp;SpecimenID",TEXT(SUMPRODUCT(--($M$3:$M1831&lt;&gt;"")),"0000"),
" {","SamplingFeatureID:  *SamplingFeatureID",TEXT($A1832,"0000"),
", SpecimenTypeCV:  ",CHAR(34),INDEX(Specimens[Specimen Type],$A1832),CHAR(34),
", SpecimenMediumCV:  ",INDEX(Specimens[Specimen Medium],$A1832),
", IsFieldSpecimen:  ",CHAR(34),INDEX(Specimens[Is Field Specimen?],$A1832),CHAR(34),"}"))</f>
        <v>#REF!</v>
      </c>
      <c r="N1832" t="e">
        <f>IF(COUNTA(SpatialOffsets[])=0,"", IF(INDEX(SpatialOffsets[Spatial Offset Type],$A1832)="","",
CONCATENATE("  - &amp;SpatialOffsetID",TEXT($A1832,"0000"),
" {","SpatialOffsetTypeCV:  ",CHAR(34),INDEX(SpatialOffsets[Spatial Offset Type],$A1832),CHAR(34),
", Offset1Value:  ",INDEX(SpatialOffsets[Offset 1 Value],$A1832),
", Offset1UnitID:  ",CHAR(34),INDEX(SpatialOffsets[Offset 1 Unit],$A1832),CHAR(34),
", Offset2Value:  ",INDEX(SpatialOffsets[Offset 2 Value],$A1832),
", Offset2UnitID:  ",CHAR(34),INDEX(SpatialOffsets[Offset 2 Unit],$A1832),CHAR(34),
", Offset3Value:  ",INDEX(SpatialOffsets[Offset 3 Value],$A1832),
", Offset3UnitID:  ",CHAR(34),INDEX(SpatialOffsets[Offset 3 Unit],$A1832),CHAR(34),,"}")))</f>
        <v>#REF!</v>
      </c>
      <c r="O1832" t="e">
        <f>IF(COUNTA(RelatedFeatures[])=0,"", IF(INDEX(RelatedFeatures[First Sampling Feature Code],$A1832)="","",
CONCATENATE("  - &amp;RelationID",TEXT($A1832,"0000"),
" {","SamplingFeatureID:  *SamplingFeatureID",TEXT(MATCH(INDEX(RelatedFeatures[First Sampling Feature Code],$A1832),SamplingFeatures[Feature Code],0),"0000"),
", RelationshipTypeCV:  ",CHAR(34),INDEX(RelatedFeatures[Relationship Type],$A1832),CHAR(34),
", RelatedFeatureID: *SamplingFeatureID",TEXT(MATCH(INDEX(RelatedFeatures[Second Sampling Feature Code],$A1832),SamplingFeatures[Feature Code],0),"0000"),
", SpatialOffsetID:  ",IF(INDEX(RelatedFeatures[Offset Number],$A1832)="","",CONCATENATE("*SpatialOffsetID",TEXT(INDEX(RelatedFeatures[Offset Number],$A1832),"0000"))),"}")))</f>
        <v>#REF!</v>
      </c>
      <c r="P1832" t="e">
        <f>IF(INDEX(Methods[Method Type],$A1832)="","",
CONCATENATE("  - &amp;MethodID",TEXT($A1832,"0000"),
" {","MethodTypeCV:  ",CHAR(34),INDEX(Methods[Method Type],$A1832),CHAR(34),
", MethodCode:  ",CHAR(34),INDEX(Methods[Method Code],$A1832),CHAR(34),
", MethodName:  ",CHAR(34),INDEX(Methods[Method Name],$A1832),CHAR(34),
", MethodDescription:  ",CHAR(34),INDEX(Methods[Method Description],$A1832),CHAR(34),
", MethodLink:  ",CHAR(34),INDEX(Methods[Method Link],$A1832),CHAR(34),
", OrganizationID: *OrganizationID",TEXT(MATCH(INDEX(Methods[Organization Name],$A1832),Organizations[Organization Name],0),"0000"),"}"))</f>
        <v>#REF!</v>
      </c>
      <c r="Q1832" t="e">
        <f>IF(INDEX(Variables[Variable Type],$A1832)="","",
CONCATENATE("  - &amp;VariableID",TEXT($A1832,"0000"),
" {","VariableTypeCV:  ",CHAR(34),INDEX(Variables[Variable Type],$A1832),CHAR(34),
", VariableCode:  ",CHAR(34),INDEX(Variables[Variable Code],$A1832),CHAR(34),
", VariableNameCV:  ",CHAR(34),INDEX(Variables[Variable Name],$A1832),CHAR(34),
", VariableDefinition:  ",CHAR(34),INDEX(Variables[Variable Definition],$A1832),CHAR(34),
", SpecciationCV:  ",CHAR(34),INDEX(Variables[Speciation],$A1832),CHAR(34),
", NoDataValue:  ",CHAR(34),INDEX(Variables[No Data Value],$A1832),CHAR(34),"}"))</f>
        <v>#REF!</v>
      </c>
    </row>
    <row r="1833" spans="1:17" x14ac:dyDescent="0.25">
      <c r="A1833">
        <v>1830</v>
      </c>
      <c r="D1833" t="e">
        <f>IF(INDEX(People[First Name],$A1833)="","",
CONCATENATE("  - &amp;PersonID",TEXT($A1833,"0000"),
" {","PersonFirstName:  ",CHAR(34),INDEX(People[First Name],$A1833),CHAR(34),
", PersonMiddleName:  ",CHAR(34),INDEX(People[Middle Name],$A1833),CHAR(34),
", PersonLastName:  ",CHAR(34),INDEX(People[Last Name],$A1833),CHAR(34),"}"))</f>
        <v>#REF!</v>
      </c>
      <c r="E1833" t="e">
        <f>IF(INDEX(Organizations[Organization Type '[CV']],$A1833)="","",
CONCATENATE("  - &amp;OrganizationID",TEXT($A1833,"0000"),
" {","OrganizationTypeCV:  ",CHAR(34),INDEX(Organizations[Organization Type '[CV']],$A1833),CHAR(34),
", OrganizationCode:  ",CHAR(34),INDEX(Organizations[Organization Code],$A1833),CHAR(34),
", OrganizationName:  ",CHAR(34),INDEX(Organizations[Organization Name],$A1833),CHAR(34),
", OrganizationDescription:  ",CHAR(34),INDEX(Organizations[Organization Description],$A1833),CHAR(34),
", OrganizationLink:  ",CHAR(34),INDEX(Organizations[Organization Link],$A1833),CHAR(34),"}"))</f>
        <v>#REF!</v>
      </c>
      <c r="F1833" t="e">
        <f>IF(INDEX(People[First Name],$A1833)="","",
CONCATENATE("  - &amp;AffiliationID",TEXT($A1833,"0000"),
" {PersonID: *PersonID",TEXT($A1833,"0000"),
", OrganizationID: *OrganizationID",TEXT(MATCH(INDEX(People[Organization Name],$A1833),Organizations[Organization Name],0),"0000"),
", IsPrimaryOrganizationContact: , AffiliationStartDate: , AffiliationEndDate: , PrimaryPhone: ",
", PrimaryEmail: ",CHAR(34),INDEX(People[Primary Email],$A1833),CHAR(34),
", PrimaryAddress: ",CHAR(34),INDEX(People[Primary Address],$A1833),CHAR(34),
", PersonLink: }"))</f>
        <v>#REF!</v>
      </c>
      <c r="H1833" t="e">
        <f>IF(COUNTA(CitationInformation)=0,"",IF(INDEX(AuthorList[Author Name],$A1833)="","",
CONCATENATE("  - &amp;AuthorListID",TEXT($A1833,"0000"),
"  {CitationID: *CitationID0001",
", PersonID: *PersonID",TEXT(MATCH(INDEX(AuthorList[Author Name],$A1833),People[Full Name],0),"0000"),
", AuthorOrder: ",INDEX(AuthorList[Author Number],$A1833),"}")))</f>
        <v>#REF!</v>
      </c>
      <c r="K1833" t="e">
        <f>IF(INDEX(SamplingFeatures[Feature Code],$A1833)="","",
CONCATENATE("  - &amp;SamplingFeatureID",TEXT($A1833,"0000"),
" {","SamplingFeatureUUID:  ",CHAR(34),INDEX(SamplingFeatures[Sampling Feature UUID],$A1833),CHAR(34),
", SamplingFeatureTypeCV:  ",CHAR(34),INDEX(SamplingFeatures[Sampling Feature Type],$A1833),CHAR(34),
", SamplingFeatureCode:  ",CHAR(34),INDEX(SamplingFeatures[Feature Code],$A1833),CHAR(34),
", SamplingFeatureName:  ",CHAR(34),INDEX(SamplingFeatures[Feature Name],$A1833),CHAR(34),
", SamplingFeatureDescription:  ",CHAR(34),INDEX(SamplingFeatures[Feature Description],$A1833),CHAR(34),
", SamplingFeatureGeotypeCV:  ",CHAR(34),INDEX(SamplingFeatures[Feature Geo Type],$A1833),CHAR(34),
", FeatureGeometry:  ",CHAR(34),INDEX(SamplingFeatures[Feature Geometry],$A1833),CHAR(34),
", Elevation_m:  ",CHAR(34),INDEX(SamplingFeatures[Elevation_m],$A1833),CHAR(34),
", ElevationDatumCV:  ",CHAR(34),ElevationDatum,CHAR(34),"}"))</f>
        <v>#REF!</v>
      </c>
      <c r="L1833" t="e">
        <f>IF(INDEX(SamplingFeatures[Sampling Feature Type],$A1833)&lt;&gt;"Site","",
CONCATENATE("  - &amp;SiteID",TEXT(SUMPRODUCT(--($L$3:$L1832&lt;&gt;"")),"0000"),
" {","SamplingFeatureID:  *SamplingFeatureID",TEXT($A1833,"0000"),
", SiteTypeCV:  ",CHAR(34),INDEX(Sites[Site Type],$A1833),CHAR(34),
", Latitude:  ",INDEX(Sites[Latitude],$A1833),
", Longitude:  ",INDEX(Sites[Longitude],$A1833),
", SRSName:  ",CHAR(34),LatLonDatum,CHAR(34),"}"))</f>
        <v>#REF!</v>
      </c>
      <c r="M1833" t="e">
        <f>IF(INDEX(SamplingFeatures[Sampling Feature Type],$A1833)&lt;&gt;"Specimen","",
CONCATENATE("  - &amp;SpecimenID",TEXT(SUMPRODUCT(--($M$3:$M1832&lt;&gt;"")),"0000"),
" {","SamplingFeatureID:  *SamplingFeatureID",TEXT($A1833,"0000"),
", SpecimenTypeCV:  ",CHAR(34),INDEX(Specimens[Specimen Type],$A1833),CHAR(34),
", SpecimenMediumCV:  ",INDEX(Specimens[Specimen Medium],$A1833),
", IsFieldSpecimen:  ",CHAR(34),INDEX(Specimens[Is Field Specimen?],$A1833),CHAR(34),"}"))</f>
        <v>#REF!</v>
      </c>
      <c r="N1833" t="e">
        <f>IF(COUNTA(SpatialOffsets[])=0,"", IF(INDEX(SpatialOffsets[Spatial Offset Type],$A1833)="","",
CONCATENATE("  - &amp;SpatialOffsetID",TEXT($A1833,"0000"),
" {","SpatialOffsetTypeCV:  ",CHAR(34),INDEX(SpatialOffsets[Spatial Offset Type],$A1833),CHAR(34),
", Offset1Value:  ",INDEX(SpatialOffsets[Offset 1 Value],$A1833),
", Offset1UnitID:  ",CHAR(34),INDEX(SpatialOffsets[Offset 1 Unit],$A1833),CHAR(34),
", Offset2Value:  ",INDEX(SpatialOffsets[Offset 2 Value],$A1833),
", Offset2UnitID:  ",CHAR(34),INDEX(SpatialOffsets[Offset 2 Unit],$A1833),CHAR(34),
", Offset3Value:  ",INDEX(SpatialOffsets[Offset 3 Value],$A1833),
", Offset3UnitID:  ",CHAR(34),INDEX(SpatialOffsets[Offset 3 Unit],$A1833),CHAR(34),,"}")))</f>
        <v>#REF!</v>
      </c>
      <c r="O1833" t="e">
        <f>IF(COUNTA(RelatedFeatures[])=0,"", IF(INDEX(RelatedFeatures[First Sampling Feature Code],$A1833)="","",
CONCATENATE("  - &amp;RelationID",TEXT($A1833,"0000"),
" {","SamplingFeatureID:  *SamplingFeatureID",TEXT(MATCH(INDEX(RelatedFeatures[First Sampling Feature Code],$A1833),SamplingFeatures[Feature Code],0),"0000"),
", RelationshipTypeCV:  ",CHAR(34),INDEX(RelatedFeatures[Relationship Type],$A1833),CHAR(34),
", RelatedFeatureID: *SamplingFeatureID",TEXT(MATCH(INDEX(RelatedFeatures[Second Sampling Feature Code],$A1833),SamplingFeatures[Feature Code],0),"0000"),
", SpatialOffsetID:  ",IF(INDEX(RelatedFeatures[Offset Number],$A1833)="","",CONCATENATE("*SpatialOffsetID",TEXT(INDEX(RelatedFeatures[Offset Number],$A1833),"0000"))),"}")))</f>
        <v>#REF!</v>
      </c>
      <c r="P1833" t="e">
        <f>IF(INDEX(Methods[Method Type],$A1833)="","",
CONCATENATE("  - &amp;MethodID",TEXT($A1833,"0000"),
" {","MethodTypeCV:  ",CHAR(34),INDEX(Methods[Method Type],$A1833),CHAR(34),
", MethodCode:  ",CHAR(34),INDEX(Methods[Method Code],$A1833),CHAR(34),
", MethodName:  ",CHAR(34),INDEX(Methods[Method Name],$A1833),CHAR(34),
", MethodDescription:  ",CHAR(34),INDEX(Methods[Method Description],$A1833),CHAR(34),
", MethodLink:  ",CHAR(34),INDEX(Methods[Method Link],$A1833),CHAR(34),
", OrganizationID: *OrganizationID",TEXT(MATCH(INDEX(Methods[Organization Name],$A1833),Organizations[Organization Name],0),"0000"),"}"))</f>
        <v>#REF!</v>
      </c>
      <c r="Q1833" t="e">
        <f>IF(INDEX(Variables[Variable Type],$A1833)="","",
CONCATENATE("  - &amp;VariableID",TEXT($A1833,"0000"),
" {","VariableTypeCV:  ",CHAR(34),INDEX(Variables[Variable Type],$A1833),CHAR(34),
", VariableCode:  ",CHAR(34),INDEX(Variables[Variable Code],$A1833),CHAR(34),
", VariableNameCV:  ",CHAR(34),INDEX(Variables[Variable Name],$A1833),CHAR(34),
", VariableDefinition:  ",CHAR(34),INDEX(Variables[Variable Definition],$A1833),CHAR(34),
", SpecciationCV:  ",CHAR(34),INDEX(Variables[Speciation],$A1833),CHAR(34),
", NoDataValue:  ",CHAR(34),INDEX(Variables[No Data Value],$A1833),CHAR(34),"}"))</f>
        <v>#REF!</v>
      </c>
    </row>
    <row r="1834" spans="1:17" x14ac:dyDescent="0.25">
      <c r="A1834">
        <v>1831</v>
      </c>
      <c r="D1834" t="e">
        <f>IF(INDEX(People[First Name],$A1834)="","",
CONCATENATE("  - &amp;PersonID",TEXT($A1834,"0000"),
" {","PersonFirstName:  ",CHAR(34),INDEX(People[First Name],$A1834),CHAR(34),
", PersonMiddleName:  ",CHAR(34),INDEX(People[Middle Name],$A1834),CHAR(34),
", PersonLastName:  ",CHAR(34),INDEX(People[Last Name],$A1834),CHAR(34),"}"))</f>
        <v>#REF!</v>
      </c>
      <c r="E1834" t="e">
        <f>IF(INDEX(Organizations[Organization Type '[CV']],$A1834)="","",
CONCATENATE("  - &amp;OrganizationID",TEXT($A1834,"0000"),
" {","OrganizationTypeCV:  ",CHAR(34),INDEX(Organizations[Organization Type '[CV']],$A1834),CHAR(34),
", OrganizationCode:  ",CHAR(34),INDEX(Organizations[Organization Code],$A1834),CHAR(34),
", OrganizationName:  ",CHAR(34),INDEX(Organizations[Organization Name],$A1834),CHAR(34),
", OrganizationDescription:  ",CHAR(34),INDEX(Organizations[Organization Description],$A1834),CHAR(34),
", OrganizationLink:  ",CHAR(34),INDEX(Organizations[Organization Link],$A1834),CHAR(34),"}"))</f>
        <v>#REF!</v>
      </c>
      <c r="F1834" t="e">
        <f>IF(INDEX(People[First Name],$A1834)="","",
CONCATENATE("  - &amp;AffiliationID",TEXT($A1834,"0000"),
" {PersonID: *PersonID",TEXT($A1834,"0000"),
", OrganizationID: *OrganizationID",TEXT(MATCH(INDEX(People[Organization Name],$A1834),Organizations[Organization Name],0),"0000"),
", IsPrimaryOrganizationContact: , AffiliationStartDate: , AffiliationEndDate: , PrimaryPhone: ",
", PrimaryEmail: ",CHAR(34),INDEX(People[Primary Email],$A1834),CHAR(34),
", PrimaryAddress: ",CHAR(34),INDEX(People[Primary Address],$A1834),CHAR(34),
", PersonLink: }"))</f>
        <v>#REF!</v>
      </c>
      <c r="H1834" t="e">
        <f>IF(COUNTA(CitationInformation)=0,"",IF(INDEX(AuthorList[Author Name],$A1834)="","",
CONCATENATE("  - &amp;AuthorListID",TEXT($A1834,"0000"),
"  {CitationID: *CitationID0001",
", PersonID: *PersonID",TEXT(MATCH(INDEX(AuthorList[Author Name],$A1834),People[Full Name],0),"0000"),
", AuthorOrder: ",INDEX(AuthorList[Author Number],$A1834),"}")))</f>
        <v>#REF!</v>
      </c>
      <c r="K1834" t="e">
        <f>IF(INDEX(SamplingFeatures[Feature Code],$A1834)="","",
CONCATENATE("  - &amp;SamplingFeatureID",TEXT($A1834,"0000"),
" {","SamplingFeatureUUID:  ",CHAR(34),INDEX(SamplingFeatures[Sampling Feature UUID],$A1834),CHAR(34),
", SamplingFeatureTypeCV:  ",CHAR(34),INDEX(SamplingFeatures[Sampling Feature Type],$A1834),CHAR(34),
", SamplingFeatureCode:  ",CHAR(34),INDEX(SamplingFeatures[Feature Code],$A1834),CHAR(34),
", SamplingFeatureName:  ",CHAR(34),INDEX(SamplingFeatures[Feature Name],$A1834),CHAR(34),
", SamplingFeatureDescription:  ",CHAR(34),INDEX(SamplingFeatures[Feature Description],$A1834),CHAR(34),
", SamplingFeatureGeotypeCV:  ",CHAR(34),INDEX(SamplingFeatures[Feature Geo Type],$A1834),CHAR(34),
", FeatureGeometry:  ",CHAR(34),INDEX(SamplingFeatures[Feature Geometry],$A1834),CHAR(34),
", Elevation_m:  ",CHAR(34),INDEX(SamplingFeatures[Elevation_m],$A1834),CHAR(34),
", ElevationDatumCV:  ",CHAR(34),ElevationDatum,CHAR(34),"}"))</f>
        <v>#REF!</v>
      </c>
      <c r="L1834" t="e">
        <f>IF(INDEX(SamplingFeatures[Sampling Feature Type],$A1834)&lt;&gt;"Site","",
CONCATENATE("  - &amp;SiteID",TEXT(SUMPRODUCT(--($L$3:$L1833&lt;&gt;"")),"0000"),
" {","SamplingFeatureID:  *SamplingFeatureID",TEXT($A1834,"0000"),
", SiteTypeCV:  ",CHAR(34),INDEX(Sites[Site Type],$A1834),CHAR(34),
", Latitude:  ",INDEX(Sites[Latitude],$A1834),
", Longitude:  ",INDEX(Sites[Longitude],$A1834),
", SRSName:  ",CHAR(34),LatLonDatum,CHAR(34),"}"))</f>
        <v>#REF!</v>
      </c>
      <c r="M1834" t="e">
        <f>IF(INDEX(SamplingFeatures[Sampling Feature Type],$A1834)&lt;&gt;"Specimen","",
CONCATENATE("  - &amp;SpecimenID",TEXT(SUMPRODUCT(--($M$3:$M1833&lt;&gt;"")),"0000"),
" {","SamplingFeatureID:  *SamplingFeatureID",TEXT($A1834,"0000"),
", SpecimenTypeCV:  ",CHAR(34),INDEX(Specimens[Specimen Type],$A1834),CHAR(34),
", SpecimenMediumCV:  ",INDEX(Specimens[Specimen Medium],$A1834),
", IsFieldSpecimen:  ",CHAR(34),INDEX(Specimens[Is Field Specimen?],$A1834),CHAR(34),"}"))</f>
        <v>#REF!</v>
      </c>
      <c r="N1834" t="e">
        <f>IF(COUNTA(SpatialOffsets[])=0,"", IF(INDEX(SpatialOffsets[Spatial Offset Type],$A1834)="","",
CONCATENATE("  - &amp;SpatialOffsetID",TEXT($A1834,"0000"),
" {","SpatialOffsetTypeCV:  ",CHAR(34),INDEX(SpatialOffsets[Spatial Offset Type],$A1834),CHAR(34),
", Offset1Value:  ",INDEX(SpatialOffsets[Offset 1 Value],$A1834),
", Offset1UnitID:  ",CHAR(34),INDEX(SpatialOffsets[Offset 1 Unit],$A1834),CHAR(34),
", Offset2Value:  ",INDEX(SpatialOffsets[Offset 2 Value],$A1834),
", Offset2UnitID:  ",CHAR(34),INDEX(SpatialOffsets[Offset 2 Unit],$A1834),CHAR(34),
", Offset3Value:  ",INDEX(SpatialOffsets[Offset 3 Value],$A1834),
", Offset3UnitID:  ",CHAR(34),INDEX(SpatialOffsets[Offset 3 Unit],$A1834),CHAR(34),,"}")))</f>
        <v>#REF!</v>
      </c>
      <c r="O1834" t="e">
        <f>IF(COUNTA(RelatedFeatures[])=0,"", IF(INDEX(RelatedFeatures[First Sampling Feature Code],$A1834)="","",
CONCATENATE("  - &amp;RelationID",TEXT($A1834,"0000"),
" {","SamplingFeatureID:  *SamplingFeatureID",TEXT(MATCH(INDEX(RelatedFeatures[First Sampling Feature Code],$A1834),SamplingFeatures[Feature Code],0),"0000"),
", RelationshipTypeCV:  ",CHAR(34),INDEX(RelatedFeatures[Relationship Type],$A1834),CHAR(34),
", RelatedFeatureID: *SamplingFeatureID",TEXT(MATCH(INDEX(RelatedFeatures[Second Sampling Feature Code],$A1834),SamplingFeatures[Feature Code],0),"0000"),
", SpatialOffsetID:  ",IF(INDEX(RelatedFeatures[Offset Number],$A1834)="","",CONCATENATE("*SpatialOffsetID",TEXT(INDEX(RelatedFeatures[Offset Number],$A1834),"0000"))),"}")))</f>
        <v>#REF!</v>
      </c>
      <c r="P1834" t="e">
        <f>IF(INDEX(Methods[Method Type],$A1834)="","",
CONCATENATE("  - &amp;MethodID",TEXT($A1834,"0000"),
" {","MethodTypeCV:  ",CHAR(34),INDEX(Methods[Method Type],$A1834),CHAR(34),
", MethodCode:  ",CHAR(34),INDEX(Methods[Method Code],$A1834),CHAR(34),
", MethodName:  ",CHAR(34),INDEX(Methods[Method Name],$A1834),CHAR(34),
", MethodDescription:  ",CHAR(34),INDEX(Methods[Method Description],$A1834),CHAR(34),
", MethodLink:  ",CHAR(34),INDEX(Methods[Method Link],$A1834),CHAR(34),
", OrganizationID: *OrganizationID",TEXT(MATCH(INDEX(Methods[Organization Name],$A1834),Organizations[Organization Name],0),"0000"),"}"))</f>
        <v>#REF!</v>
      </c>
      <c r="Q1834" t="e">
        <f>IF(INDEX(Variables[Variable Type],$A1834)="","",
CONCATENATE("  - &amp;VariableID",TEXT($A1834,"0000"),
" {","VariableTypeCV:  ",CHAR(34),INDEX(Variables[Variable Type],$A1834),CHAR(34),
", VariableCode:  ",CHAR(34),INDEX(Variables[Variable Code],$A1834),CHAR(34),
", VariableNameCV:  ",CHAR(34),INDEX(Variables[Variable Name],$A1834),CHAR(34),
", VariableDefinition:  ",CHAR(34),INDEX(Variables[Variable Definition],$A1834),CHAR(34),
", SpecciationCV:  ",CHAR(34),INDEX(Variables[Speciation],$A1834),CHAR(34),
", NoDataValue:  ",CHAR(34),INDEX(Variables[No Data Value],$A1834),CHAR(34),"}"))</f>
        <v>#REF!</v>
      </c>
    </row>
    <row r="1835" spans="1:17" x14ac:dyDescent="0.25">
      <c r="A1835">
        <v>1832</v>
      </c>
      <c r="D1835" t="e">
        <f>IF(INDEX(People[First Name],$A1835)="","",
CONCATENATE("  - &amp;PersonID",TEXT($A1835,"0000"),
" {","PersonFirstName:  ",CHAR(34),INDEX(People[First Name],$A1835),CHAR(34),
", PersonMiddleName:  ",CHAR(34),INDEX(People[Middle Name],$A1835),CHAR(34),
", PersonLastName:  ",CHAR(34),INDEX(People[Last Name],$A1835),CHAR(34),"}"))</f>
        <v>#REF!</v>
      </c>
      <c r="E1835" t="e">
        <f>IF(INDEX(Organizations[Organization Type '[CV']],$A1835)="","",
CONCATENATE("  - &amp;OrganizationID",TEXT($A1835,"0000"),
" {","OrganizationTypeCV:  ",CHAR(34),INDEX(Organizations[Organization Type '[CV']],$A1835),CHAR(34),
", OrganizationCode:  ",CHAR(34),INDEX(Organizations[Organization Code],$A1835),CHAR(34),
", OrganizationName:  ",CHAR(34),INDEX(Organizations[Organization Name],$A1835),CHAR(34),
", OrganizationDescription:  ",CHAR(34),INDEX(Organizations[Organization Description],$A1835),CHAR(34),
", OrganizationLink:  ",CHAR(34),INDEX(Organizations[Organization Link],$A1835),CHAR(34),"}"))</f>
        <v>#REF!</v>
      </c>
      <c r="F1835" t="e">
        <f>IF(INDEX(People[First Name],$A1835)="","",
CONCATENATE("  - &amp;AffiliationID",TEXT($A1835,"0000"),
" {PersonID: *PersonID",TEXT($A1835,"0000"),
", OrganizationID: *OrganizationID",TEXT(MATCH(INDEX(People[Organization Name],$A1835),Organizations[Organization Name],0),"0000"),
", IsPrimaryOrganizationContact: , AffiliationStartDate: , AffiliationEndDate: , PrimaryPhone: ",
", PrimaryEmail: ",CHAR(34),INDEX(People[Primary Email],$A1835),CHAR(34),
", PrimaryAddress: ",CHAR(34),INDEX(People[Primary Address],$A1835),CHAR(34),
", PersonLink: }"))</f>
        <v>#REF!</v>
      </c>
      <c r="H1835" t="e">
        <f>IF(COUNTA(CitationInformation)=0,"",IF(INDEX(AuthorList[Author Name],$A1835)="","",
CONCATENATE("  - &amp;AuthorListID",TEXT($A1835,"0000"),
"  {CitationID: *CitationID0001",
", PersonID: *PersonID",TEXT(MATCH(INDEX(AuthorList[Author Name],$A1835),People[Full Name],0),"0000"),
", AuthorOrder: ",INDEX(AuthorList[Author Number],$A1835),"}")))</f>
        <v>#REF!</v>
      </c>
      <c r="K1835" t="e">
        <f>IF(INDEX(SamplingFeatures[Feature Code],$A1835)="","",
CONCATENATE("  - &amp;SamplingFeatureID",TEXT($A1835,"0000"),
" {","SamplingFeatureUUID:  ",CHAR(34),INDEX(SamplingFeatures[Sampling Feature UUID],$A1835),CHAR(34),
", SamplingFeatureTypeCV:  ",CHAR(34),INDEX(SamplingFeatures[Sampling Feature Type],$A1835),CHAR(34),
", SamplingFeatureCode:  ",CHAR(34),INDEX(SamplingFeatures[Feature Code],$A1835),CHAR(34),
", SamplingFeatureName:  ",CHAR(34),INDEX(SamplingFeatures[Feature Name],$A1835),CHAR(34),
", SamplingFeatureDescription:  ",CHAR(34),INDEX(SamplingFeatures[Feature Description],$A1835),CHAR(34),
", SamplingFeatureGeotypeCV:  ",CHAR(34),INDEX(SamplingFeatures[Feature Geo Type],$A1835),CHAR(34),
", FeatureGeometry:  ",CHAR(34),INDEX(SamplingFeatures[Feature Geometry],$A1835),CHAR(34),
", Elevation_m:  ",CHAR(34),INDEX(SamplingFeatures[Elevation_m],$A1835),CHAR(34),
", ElevationDatumCV:  ",CHAR(34),ElevationDatum,CHAR(34),"}"))</f>
        <v>#REF!</v>
      </c>
      <c r="L1835" t="e">
        <f>IF(INDEX(SamplingFeatures[Sampling Feature Type],$A1835)&lt;&gt;"Site","",
CONCATENATE("  - &amp;SiteID",TEXT(SUMPRODUCT(--($L$3:$L1834&lt;&gt;"")),"0000"),
" {","SamplingFeatureID:  *SamplingFeatureID",TEXT($A1835,"0000"),
", SiteTypeCV:  ",CHAR(34),INDEX(Sites[Site Type],$A1835),CHAR(34),
", Latitude:  ",INDEX(Sites[Latitude],$A1835),
", Longitude:  ",INDEX(Sites[Longitude],$A1835),
", SRSName:  ",CHAR(34),LatLonDatum,CHAR(34),"}"))</f>
        <v>#REF!</v>
      </c>
      <c r="M1835" t="e">
        <f>IF(INDEX(SamplingFeatures[Sampling Feature Type],$A1835)&lt;&gt;"Specimen","",
CONCATENATE("  - &amp;SpecimenID",TEXT(SUMPRODUCT(--($M$3:$M1834&lt;&gt;"")),"0000"),
" {","SamplingFeatureID:  *SamplingFeatureID",TEXT($A1835,"0000"),
", SpecimenTypeCV:  ",CHAR(34),INDEX(Specimens[Specimen Type],$A1835),CHAR(34),
", SpecimenMediumCV:  ",INDEX(Specimens[Specimen Medium],$A1835),
", IsFieldSpecimen:  ",CHAR(34),INDEX(Specimens[Is Field Specimen?],$A1835),CHAR(34),"}"))</f>
        <v>#REF!</v>
      </c>
      <c r="N1835" t="e">
        <f>IF(COUNTA(SpatialOffsets[])=0,"", IF(INDEX(SpatialOffsets[Spatial Offset Type],$A1835)="","",
CONCATENATE("  - &amp;SpatialOffsetID",TEXT($A1835,"0000"),
" {","SpatialOffsetTypeCV:  ",CHAR(34),INDEX(SpatialOffsets[Spatial Offset Type],$A1835),CHAR(34),
", Offset1Value:  ",INDEX(SpatialOffsets[Offset 1 Value],$A1835),
", Offset1UnitID:  ",CHAR(34),INDEX(SpatialOffsets[Offset 1 Unit],$A1835),CHAR(34),
", Offset2Value:  ",INDEX(SpatialOffsets[Offset 2 Value],$A1835),
", Offset2UnitID:  ",CHAR(34),INDEX(SpatialOffsets[Offset 2 Unit],$A1835),CHAR(34),
", Offset3Value:  ",INDEX(SpatialOffsets[Offset 3 Value],$A1835),
", Offset3UnitID:  ",CHAR(34),INDEX(SpatialOffsets[Offset 3 Unit],$A1835),CHAR(34),,"}")))</f>
        <v>#REF!</v>
      </c>
      <c r="O1835" t="e">
        <f>IF(COUNTA(RelatedFeatures[])=0,"", IF(INDEX(RelatedFeatures[First Sampling Feature Code],$A1835)="","",
CONCATENATE("  - &amp;RelationID",TEXT($A1835,"0000"),
" {","SamplingFeatureID:  *SamplingFeatureID",TEXT(MATCH(INDEX(RelatedFeatures[First Sampling Feature Code],$A1835),SamplingFeatures[Feature Code],0),"0000"),
", RelationshipTypeCV:  ",CHAR(34),INDEX(RelatedFeatures[Relationship Type],$A1835),CHAR(34),
", RelatedFeatureID: *SamplingFeatureID",TEXT(MATCH(INDEX(RelatedFeatures[Second Sampling Feature Code],$A1835),SamplingFeatures[Feature Code],0),"0000"),
", SpatialOffsetID:  ",IF(INDEX(RelatedFeatures[Offset Number],$A1835)="","",CONCATENATE("*SpatialOffsetID",TEXT(INDEX(RelatedFeatures[Offset Number],$A1835),"0000"))),"}")))</f>
        <v>#REF!</v>
      </c>
      <c r="P1835" t="e">
        <f>IF(INDEX(Methods[Method Type],$A1835)="","",
CONCATENATE("  - &amp;MethodID",TEXT($A1835,"0000"),
" {","MethodTypeCV:  ",CHAR(34),INDEX(Methods[Method Type],$A1835),CHAR(34),
", MethodCode:  ",CHAR(34),INDEX(Methods[Method Code],$A1835),CHAR(34),
", MethodName:  ",CHAR(34),INDEX(Methods[Method Name],$A1835),CHAR(34),
", MethodDescription:  ",CHAR(34),INDEX(Methods[Method Description],$A1835),CHAR(34),
", MethodLink:  ",CHAR(34),INDEX(Methods[Method Link],$A1835),CHAR(34),
", OrganizationID: *OrganizationID",TEXT(MATCH(INDEX(Methods[Organization Name],$A1835),Organizations[Organization Name],0),"0000"),"}"))</f>
        <v>#REF!</v>
      </c>
      <c r="Q1835" t="e">
        <f>IF(INDEX(Variables[Variable Type],$A1835)="","",
CONCATENATE("  - &amp;VariableID",TEXT($A1835,"0000"),
" {","VariableTypeCV:  ",CHAR(34),INDEX(Variables[Variable Type],$A1835),CHAR(34),
", VariableCode:  ",CHAR(34),INDEX(Variables[Variable Code],$A1835),CHAR(34),
", VariableNameCV:  ",CHAR(34),INDEX(Variables[Variable Name],$A1835),CHAR(34),
", VariableDefinition:  ",CHAR(34),INDEX(Variables[Variable Definition],$A1835),CHAR(34),
", SpecciationCV:  ",CHAR(34),INDEX(Variables[Speciation],$A1835),CHAR(34),
", NoDataValue:  ",CHAR(34),INDEX(Variables[No Data Value],$A1835),CHAR(34),"}"))</f>
        <v>#REF!</v>
      </c>
    </row>
    <row r="1836" spans="1:17" x14ac:dyDescent="0.25">
      <c r="A1836">
        <v>1833</v>
      </c>
      <c r="D1836" t="e">
        <f>IF(INDEX(People[First Name],$A1836)="","",
CONCATENATE("  - &amp;PersonID",TEXT($A1836,"0000"),
" {","PersonFirstName:  ",CHAR(34),INDEX(People[First Name],$A1836),CHAR(34),
", PersonMiddleName:  ",CHAR(34),INDEX(People[Middle Name],$A1836),CHAR(34),
", PersonLastName:  ",CHAR(34),INDEX(People[Last Name],$A1836),CHAR(34),"}"))</f>
        <v>#REF!</v>
      </c>
      <c r="E1836" t="e">
        <f>IF(INDEX(Organizations[Organization Type '[CV']],$A1836)="","",
CONCATENATE("  - &amp;OrganizationID",TEXT($A1836,"0000"),
" {","OrganizationTypeCV:  ",CHAR(34),INDEX(Organizations[Organization Type '[CV']],$A1836),CHAR(34),
", OrganizationCode:  ",CHAR(34),INDEX(Organizations[Organization Code],$A1836),CHAR(34),
", OrganizationName:  ",CHAR(34),INDEX(Organizations[Organization Name],$A1836),CHAR(34),
", OrganizationDescription:  ",CHAR(34),INDEX(Organizations[Organization Description],$A1836),CHAR(34),
", OrganizationLink:  ",CHAR(34),INDEX(Organizations[Organization Link],$A1836),CHAR(34),"}"))</f>
        <v>#REF!</v>
      </c>
      <c r="F1836" t="e">
        <f>IF(INDEX(People[First Name],$A1836)="","",
CONCATENATE("  - &amp;AffiliationID",TEXT($A1836,"0000"),
" {PersonID: *PersonID",TEXT($A1836,"0000"),
", OrganizationID: *OrganizationID",TEXT(MATCH(INDEX(People[Organization Name],$A1836),Organizations[Organization Name],0),"0000"),
", IsPrimaryOrganizationContact: , AffiliationStartDate: , AffiliationEndDate: , PrimaryPhone: ",
", PrimaryEmail: ",CHAR(34),INDEX(People[Primary Email],$A1836),CHAR(34),
", PrimaryAddress: ",CHAR(34),INDEX(People[Primary Address],$A1836),CHAR(34),
", PersonLink: }"))</f>
        <v>#REF!</v>
      </c>
      <c r="H1836" t="e">
        <f>IF(COUNTA(CitationInformation)=0,"",IF(INDEX(AuthorList[Author Name],$A1836)="","",
CONCATENATE("  - &amp;AuthorListID",TEXT($A1836,"0000"),
"  {CitationID: *CitationID0001",
", PersonID: *PersonID",TEXT(MATCH(INDEX(AuthorList[Author Name],$A1836),People[Full Name],0),"0000"),
", AuthorOrder: ",INDEX(AuthorList[Author Number],$A1836),"}")))</f>
        <v>#REF!</v>
      </c>
      <c r="K1836" t="e">
        <f>IF(INDEX(SamplingFeatures[Feature Code],$A1836)="","",
CONCATENATE("  - &amp;SamplingFeatureID",TEXT($A1836,"0000"),
" {","SamplingFeatureUUID:  ",CHAR(34),INDEX(SamplingFeatures[Sampling Feature UUID],$A1836),CHAR(34),
", SamplingFeatureTypeCV:  ",CHAR(34),INDEX(SamplingFeatures[Sampling Feature Type],$A1836),CHAR(34),
", SamplingFeatureCode:  ",CHAR(34),INDEX(SamplingFeatures[Feature Code],$A1836),CHAR(34),
", SamplingFeatureName:  ",CHAR(34),INDEX(SamplingFeatures[Feature Name],$A1836),CHAR(34),
", SamplingFeatureDescription:  ",CHAR(34),INDEX(SamplingFeatures[Feature Description],$A1836),CHAR(34),
", SamplingFeatureGeotypeCV:  ",CHAR(34),INDEX(SamplingFeatures[Feature Geo Type],$A1836),CHAR(34),
", FeatureGeometry:  ",CHAR(34),INDEX(SamplingFeatures[Feature Geometry],$A1836),CHAR(34),
", Elevation_m:  ",CHAR(34),INDEX(SamplingFeatures[Elevation_m],$A1836),CHAR(34),
", ElevationDatumCV:  ",CHAR(34),ElevationDatum,CHAR(34),"}"))</f>
        <v>#REF!</v>
      </c>
      <c r="L1836" t="e">
        <f>IF(INDEX(SamplingFeatures[Sampling Feature Type],$A1836)&lt;&gt;"Site","",
CONCATENATE("  - &amp;SiteID",TEXT(SUMPRODUCT(--($L$3:$L1835&lt;&gt;"")),"0000"),
" {","SamplingFeatureID:  *SamplingFeatureID",TEXT($A1836,"0000"),
", SiteTypeCV:  ",CHAR(34),INDEX(Sites[Site Type],$A1836),CHAR(34),
", Latitude:  ",INDEX(Sites[Latitude],$A1836),
", Longitude:  ",INDEX(Sites[Longitude],$A1836),
", SRSName:  ",CHAR(34),LatLonDatum,CHAR(34),"}"))</f>
        <v>#REF!</v>
      </c>
      <c r="M1836" t="e">
        <f>IF(INDEX(SamplingFeatures[Sampling Feature Type],$A1836)&lt;&gt;"Specimen","",
CONCATENATE("  - &amp;SpecimenID",TEXT(SUMPRODUCT(--($M$3:$M1835&lt;&gt;"")),"0000"),
" {","SamplingFeatureID:  *SamplingFeatureID",TEXT($A1836,"0000"),
", SpecimenTypeCV:  ",CHAR(34),INDEX(Specimens[Specimen Type],$A1836),CHAR(34),
", SpecimenMediumCV:  ",INDEX(Specimens[Specimen Medium],$A1836),
", IsFieldSpecimen:  ",CHAR(34),INDEX(Specimens[Is Field Specimen?],$A1836),CHAR(34),"}"))</f>
        <v>#REF!</v>
      </c>
      <c r="N1836" t="e">
        <f>IF(COUNTA(SpatialOffsets[])=0,"", IF(INDEX(SpatialOffsets[Spatial Offset Type],$A1836)="","",
CONCATENATE("  - &amp;SpatialOffsetID",TEXT($A1836,"0000"),
" {","SpatialOffsetTypeCV:  ",CHAR(34),INDEX(SpatialOffsets[Spatial Offset Type],$A1836),CHAR(34),
", Offset1Value:  ",INDEX(SpatialOffsets[Offset 1 Value],$A1836),
", Offset1UnitID:  ",CHAR(34),INDEX(SpatialOffsets[Offset 1 Unit],$A1836),CHAR(34),
", Offset2Value:  ",INDEX(SpatialOffsets[Offset 2 Value],$A1836),
", Offset2UnitID:  ",CHAR(34),INDEX(SpatialOffsets[Offset 2 Unit],$A1836),CHAR(34),
", Offset3Value:  ",INDEX(SpatialOffsets[Offset 3 Value],$A1836),
", Offset3UnitID:  ",CHAR(34),INDEX(SpatialOffsets[Offset 3 Unit],$A1836),CHAR(34),,"}")))</f>
        <v>#REF!</v>
      </c>
      <c r="O1836" t="e">
        <f>IF(COUNTA(RelatedFeatures[])=0,"", IF(INDEX(RelatedFeatures[First Sampling Feature Code],$A1836)="","",
CONCATENATE("  - &amp;RelationID",TEXT($A1836,"0000"),
" {","SamplingFeatureID:  *SamplingFeatureID",TEXT(MATCH(INDEX(RelatedFeatures[First Sampling Feature Code],$A1836),SamplingFeatures[Feature Code],0),"0000"),
", RelationshipTypeCV:  ",CHAR(34),INDEX(RelatedFeatures[Relationship Type],$A1836),CHAR(34),
", RelatedFeatureID: *SamplingFeatureID",TEXT(MATCH(INDEX(RelatedFeatures[Second Sampling Feature Code],$A1836),SamplingFeatures[Feature Code],0),"0000"),
", SpatialOffsetID:  ",IF(INDEX(RelatedFeatures[Offset Number],$A1836)="","",CONCATENATE("*SpatialOffsetID",TEXT(INDEX(RelatedFeatures[Offset Number],$A1836),"0000"))),"}")))</f>
        <v>#REF!</v>
      </c>
      <c r="P1836" t="e">
        <f>IF(INDEX(Methods[Method Type],$A1836)="","",
CONCATENATE("  - &amp;MethodID",TEXT($A1836,"0000"),
" {","MethodTypeCV:  ",CHAR(34),INDEX(Methods[Method Type],$A1836),CHAR(34),
", MethodCode:  ",CHAR(34),INDEX(Methods[Method Code],$A1836),CHAR(34),
", MethodName:  ",CHAR(34),INDEX(Methods[Method Name],$A1836),CHAR(34),
", MethodDescription:  ",CHAR(34),INDEX(Methods[Method Description],$A1836),CHAR(34),
", MethodLink:  ",CHAR(34),INDEX(Methods[Method Link],$A1836),CHAR(34),
", OrganizationID: *OrganizationID",TEXT(MATCH(INDEX(Methods[Organization Name],$A1836),Organizations[Organization Name],0),"0000"),"}"))</f>
        <v>#REF!</v>
      </c>
      <c r="Q1836" t="e">
        <f>IF(INDEX(Variables[Variable Type],$A1836)="","",
CONCATENATE("  - &amp;VariableID",TEXT($A1836,"0000"),
" {","VariableTypeCV:  ",CHAR(34),INDEX(Variables[Variable Type],$A1836),CHAR(34),
", VariableCode:  ",CHAR(34),INDEX(Variables[Variable Code],$A1836),CHAR(34),
", VariableNameCV:  ",CHAR(34),INDEX(Variables[Variable Name],$A1836),CHAR(34),
", VariableDefinition:  ",CHAR(34),INDEX(Variables[Variable Definition],$A1836),CHAR(34),
", SpecciationCV:  ",CHAR(34),INDEX(Variables[Speciation],$A1836),CHAR(34),
", NoDataValue:  ",CHAR(34),INDEX(Variables[No Data Value],$A1836),CHAR(34),"}"))</f>
        <v>#REF!</v>
      </c>
    </row>
    <row r="1837" spans="1:17" x14ac:dyDescent="0.25">
      <c r="A1837">
        <v>1834</v>
      </c>
      <c r="D1837" t="e">
        <f>IF(INDEX(People[First Name],$A1837)="","",
CONCATENATE("  - &amp;PersonID",TEXT($A1837,"0000"),
" {","PersonFirstName:  ",CHAR(34),INDEX(People[First Name],$A1837),CHAR(34),
", PersonMiddleName:  ",CHAR(34),INDEX(People[Middle Name],$A1837),CHAR(34),
", PersonLastName:  ",CHAR(34),INDEX(People[Last Name],$A1837),CHAR(34),"}"))</f>
        <v>#REF!</v>
      </c>
      <c r="E1837" t="e">
        <f>IF(INDEX(Organizations[Organization Type '[CV']],$A1837)="","",
CONCATENATE("  - &amp;OrganizationID",TEXT($A1837,"0000"),
" {","OrganizationTypeCV:  ",CHAR(34),INDEX(Organizations[Organization Type '[CV']],$A1837),CHAR(34),
", OrganizationCode:  ",CHAR(34),INDEX(Organizations[Organization Code],$A1837),CHAR(34),
", OrganizationName:  ",CHAR(34),INDEX(Organizations[Organization Name],$A1837),CHAR(34),
", OrganizationDescription:  ",CHAR(34),INDEX(Organizations[Organization Description],$A1837),CHAR(34),
", OrganizationLink:  ",CHAR(34),INDEX(Organizations[Organization Link],$A1837),CHAR(34),"}"))</f>
        <v>#REF!</v>
      </c>
      <c r="F1837" t="e">
        <f>IF(INDEX(People[First Name],$A1837)="","",
CONCATENATE("  - &amp;AffiliationID",TEXT($A1837,"0000"),
" {PersonID: *PersonID",TEXT($A1837,"0000"),
", OrganizationID: *OrganizationID",TEXT(MATCH(INDEX(People[Organization Name],$A1837),Organizations[Organization Name],0),"0000"),
", IsPrimaryOrganizationContact: , AffiliationStartDate: , AffiliationEndDate: , PrimaryPhone: ",
", PrimaryEmail: ",CHAR(34),INDEX(People[Primary Email],$A1837),CHAR(34),
", PrimaryAddress: ",CHAR(34),INDEX(People[Primary Address],$A1837),CHAR(34),
", PersonLink: }"))</f>
        <v>#REF!</v>
      </c>
      <c r="H1837" t="e">
        <f>IF(COUNTA(CitationInformation)=0,"",IF(INDEX(AuthorList[Author Name],$A1837)="","",
CONCATENATE("  - &amp;AuthorListID",TEXT($A1837,"0000"),
"  {CitationID: *CitationID0001",
", PersonID: *PersonID",TEXT(MATCH(INDEX(AuthorList[Author Name],$A1837),People[Full Name],0),"0000"),
", AuthorOrder: ",INDEX(AuthorList[Author Number],$A1837),"}")))</f>
        <v>#REF!</v>
      </c>
      <c r="K1837" t="e">
        <f>IF(INDEX(SamplingFeatures[Feature Code],$A1837)="","",
CONCATENATE("  - &amp;SamplingFeatureID",TEXT($A1837,"0000"),
" {","SamplingFeatureUUID:  ",CHAR(34),INDEX(SamplingFeatures[Sampling Feature UUID],$A1837),CHAR(34),
", SamplingFeatureTypeCV:  ",CHAR(34),INDEX(SamplingFeatures[Sampling Feature Type],$A1837),CHAR(34),
", SamplingFeatureCode:  ",CHAR(34),INDEX(SamplingFeatures[Feature Code],$A1837),CHAR(34),
", SamplingFeatureName:  ",CHAR(34),INDEX(SamplingFeatures[Feature Name],$A1837),CHAR(34),
", SamplingFeatureDescription:  ",CHAR(34),INDEX(SamplingFeatures[Feature Description],$A1837),CHAR(34),
", SamplingFeatureGeotypeCV:  ",CHAR(34),INDEX(SamplingFeatures[Feature Geo Type],$A1837),CHAR(34),
", FeatureGeometry:  ",CHAR(34),INDEX(SamplingFeatures[Feature Geometry],$A1837),CHAR(34),
", Elevation_m:  ",CHAR(34),INDEX(SamplingFeatures[Elevation_m],$A1837),CHAR(34),
", ElevationDatumCV:  ",CHAR(34),ElevationDatum,CHAR(34),"}"))</f>
        <v>#REF!</v>
      </c>
      <c r="L1837" t="e">
        <f>IF(INDEX(SamplingFeatures[Sampling Feature Type],$A1837)&lt;&gt;"Site","",
CONCATENATE("  - &amp;SiteID",TEXT(SUMPRODUCT(--($L$3:$L1836&lt;&gt;"")),"0000"),
" {","SamplingFeatureID:  *SamplingFeatureID",TEXT($A1837,"0000"),
", SiteTypeCV:  ",CHAR(34),INDEX(Sites[Site Type],$A1837),CHAR(34),
", Latitude:  ",INDEX(Sites[Latitude],$A1837),
", Longitude:  ",INDEX(Sites[Longitude],$A1837),
", SRSName:  ",CHAR(34),LatLonDatum,CHAR(34),"}"))</f>
        <v>#REF!</v>
      </c>
      <c r="M1837" t="e">
        <f>IF(INDEX(SamplingFeatures[Sampling Feature Type],$A1837)&lt;&gt;"Specimen","",
CONCATENATE("  - &amp;SpecimenID",TEXT(SUMPRODUCT(--($M$3:$M1836&lt;&gt;"")),"0000"),
" {","SamplingFeatureID:  *SamplingFeatureID",TEXT($A1837,"0000"),
", SpecimenTypeCV:  ",CHAR(34),INDEX(Specimens[Specimen Type],$A1837),CHAR(34),
", SpecimenMediumCV:  ",INDEX(Specimens[Specimen Medium],$A1837),
", IsFieldSpecimen:  ",CHAR(34),INDEX(Specimens[Is Field Specimen?],$A1837),CHAR(34),"}"))</f>
        <v>#REF!</v>
      </c>
      <c r="N1837" t="e">
        <f>IF(COUNTA(SpatialOffsets[])=0,"", IF(INDEX(SpatialOffsets[Spatial Offset Type],$A1837)="","",
CONCATENATE("  - &amp;SpatialOffsetID",TEXT($A1837,"0000"),
" {","SpatialOffsetTypeCV:  ",CHAR(34),INDEX(SpatialOffsets[Spatial Offset Type],$A1837),CHAR(34),
", Offset1Value:  ",INDEX(SpatialOffsets[Offset 1 Value],$A1837),
", Offset1UnitID:  ",CHAR(34),INDEX(SpatialOffsets[Offset 1 Unit],$A1837),CHAR(34),
", Offset2Value:  ",INDEX(SpatialOffsets[Offset 2 Value],$A1837),
", Offset2UnitID:  ",CHAR(34),INDEX(SpatialOffsets[Offset 2 Unit],$A1837),CHAR(34),
", Offset3Value:  ",INDEX(SpatialOffsets[Offset 3 Value],$A1837),
", Offset3UnitID:  ",CHAR(34),INDEX(SpatialOffsets[Offset 3 Unit],$A1837),CHAR(34),,"}")))</f>
        <v>#REF!</v>
      </c>
      <c r="O1837" t="e">
        <f>IF(COUNTA(RelatedFeatures[])=0,"", IF(INDEX(RelatedFeatures[First Sampling Feature Code],$A1837)="","",
CONCATENATE("  - &amp;RelationID",TEXT($A1837,"0000"),
" {","SamplingFeatureID:  *SamplingFeatureID",TEXT(MATCH(INDEX(RelatedFeatures[First Sampling Feature Code],$A1837),SamplingFeatures[Feature Code],0),"0000"),
", RelationshipTypeCV:  ",CHAR(34),INDEX(RelatedFeatures[Relationship Type],$A1837),CHAR(34),
", RelatedFeatureID: *SamplingFeatureID",TEXT(MATCH(INDEX(RelatedFeatures[Second Sampling Feature Code],$A1837),SamplingFeatures[Feature Code],0),"0000"),
", SpatialOffsetID:  ",IF(INDEX(RelatedFeatures[Offset Number],$A1837)="","",CONCATENATE("*SpatialOffsetID",TEXT(INDEX(RelatedFeatures[Offset Number],$A1837),"0000"))),"}")))</f>
        <v>#REF!</v>
      </c>
      <c r="P1837" t="e">
        <f>IF(INDEX(Methods[Method Type],$A1837)="","",
CONCATENATE("  - &amp;MethodID",TEXT($A1837,"0000"),
" {","MethodTypeCV:  ",CHAR(34),INDEX(Methods[Method Type],$A1837),CHAR(34),
", MethodCode:  ",CHAR(34),INDEX(Methods[Method Code],$A1837),CHAR(34),
", MethodName:  ",CHAR(34),INDEX(Methods[Method Name],$A1837),CHAR(34),
", MethodDescription:  ",CHAR(34),INDEX(Methods[Method Description],$A1837),CHAR(34),
", MethodLink:  ",CHAR(34),INDEX(Methods[Method Link],$A1837),CHAR(34),
", OrganizationID: *OrganizationID",TEXT(MATCH(INDEX(Methods[Organization Name],$A1837),Organizations[Organization Name],0),"0000"),"}"))</f>
        <v>#REF!</v>
      </c>
      <c r="Q1837" t="e">
        <f>IF(INDEX(Variables[Variable Type],$A1837)="","",
CONCATENATE("  - &amp;VariableID",TEXT($A1837,"0000"),
" {","VariableTypeCV:  ",CHAR(34),INDEX(Variables[Variable Type],$A1837),CHAR(34),
", VariableCode:  ",CHAR(34),INDEX(Variables[Variable Code],$A1837),CHAR(34),
", VariableNameCV:  ",CHAR(34),INDEX(Variables[Variable Name],$A1837),CHAR(34),
", VariableDefinition:  ",CHAR(34),INDEX(Variables[Variable Definition],$A1837),CHAR(34),
", SpecciationCV:  ",CHAR(34),INDEX(Variables[Speciation],$A1837),CHAR(34),
", NoDataValue:  ",CHAR(34),INDEX(Variables[No Data Value],$A1837),CHAR(34),"}"))</f>
        <v>#REF!</v>
      </c>
    </row>
    <row r="1838" spans="1:17" x14ac:dyDescent="0.25">
      <c r="A1838">
        <v>1835</v>
      </c>
      <c r="D1838" t="e">
        <f>IF(INDEX(People[First Name],$A1838)="","",
CONCATENATE("  - &amp;PersonID",TEXT($A1838,"0000"),
" {","PersonFirstName:  ",CHAR(34),INDEX(People[First Name],$A1838),CHAR(34),
", PersonMiddleName:  ",CHAR(34),INDEX(People[Middle Name],$A1838),CHAR(34),
", PersonLastName:  ",CHAR(34),INDEX(People[Last Name],$A1838),CHAR(34),"}"))</f>
        <v>#REF!</v>
      </c>
      <c r="E1838" t="e">
        <f>IF(INDEX(Organizations[Organization Type '[CV']],$A1838)="","",
CONCATENATE("  - &amp;OrganizationID",TEXT($A1838,"0000"),
" {","OrganizationTypeCV:  ",CHAR(34),INDEX(Organizations[Organization Type '[CV']],$A1838),CHAR(34),
", OrganizationCode:  ",CHAR(34),INDEX(Organizations[Organization Code],$A1838),CHAR(34),
", OrganizationName:  ",CHAR(34),INDEX(Organizations[Organization Name],$A1838),CHAR(34),
", OrganizationDescription:  ",CHAR(34),INDEX(Organizations[Organization Description],$A1838),CHAR(34),
", OrganizationLink:  ",CHAR(34),INDEX(Organizations[Organization Link],$A1838),CHAR(34),"}"))</f>
        <v>#REF!</v>
      </c>
      <c r="F1838" t="e">
        <f>IF(INDEX(People[First Name],$A1838)="","",
CONCATENATE("  - &amp;AffiliationID",TEXT($A1838,"0000"),
" {PersonID: *PersonID",TEXT($A1838,"0000"),
", OrganizationID: *OrganizationID",TEXT(MATCH(INDEX(People[Organization Name],$A1838),Organizations[Organization Name],0),"0000"),
", IsPrimaryOrganizationContact: , AffiliationStartDate: , AffiliationEndDate: , PrimaryPhone: ",
", PrimaryEmail: ",CHAR(34),INDEX(People[Primary Email],$A1838),CHAR(34),
", PrimaryAddress: ",CHAR(34),INDEX(People[Primary Address],$A1838),CHAR(34),
", PersonLink: }"))</f>
        <v>#REF!</v>
      </c>
      <c r="H1838" t="e">
        <f>IF(COUNTA(CitationInformation)=0,"",IF(INDEX(AuthorList[Author Name],$A1838)="","",
CONCATENATE("  - &amp;AuthorListID",TEXT($A1838,"0000"),
"  {CitationID: *CitationID0001",
", PersonID: *PersonID",TEXT(MATCH(INDEX(AuthorList[Author Name],$A1838),People[Full Name],0),"0000"),
", AuthorOrder: ",INDEX(AuthorList[Author Number],$A1838),"}")))</f>
        <v>#REF!</v>
      </c>
      <c r="K1838" t="e">
        <f>IF(INDEX(SamplingFeatures[Feature Code],$A1838)="","",
CONCATENATE("  - &amp;SamplingFeatureID",TEXT($A1838,"0000"),
" {","SamplingFeatureUUID:  ",CHAR(34),INDEX(SamplingFeatures[Sampling Feature UUID],$A1838),CHAR(34),
", SamplingFeatureTypeCV:  ",CHAR(34),INDEX(SamplingFeatures[Sampling Feature Type],$A1838),CHAR(34),
", SamplingFeatureCode:  ",CHAR(34),INDEX(SamplingFeatures[Feature Code],$A1838),CHAR(34),
", SamplingFeatureName:  ",CHAR(34),INDEX(SamplingFeatures[Feature Name],$A1838),CHAR(34),
", SamplingFeatureDescription:  ",CHAR(34),INDEX(SamplingFeatures[Feature Description],$A1838),CHAR(34),
", SamplingFeatureGeotypeCV:  ",CHAR(34),INDEX(SamplingFeatures[Feature Geo Type],$A1838),CHAR(34),
", FeatureGeometry:  ",CHAR(34),INDEX(SamplingFeatures[Feature Geometry],$A1838),CHAR(34),
", Elevation_m:  ",CHAR(34),INDEX(SamplingFeatures[Elevation_m],$A1838),CHAR(34),
", ElevationDatumCV:  ",CHAR(34),ElevationDatum,CHAR(34),"}"))</f>
        <v>#REF!</v>
      </c>
      <c r="L1838" t="e">
        <f>IF(INDEX(SamplingFeatures[Sampling Feature Type],$A1838)&lt;&gt;"Site","",
CONCATENATE("  - &amp;SiteID",TEXT(SUMPRODUCT(--($L$3:$L1837&lt;&gt;"")),"0000"),
" {","SamplingFeatureID:  *SamplingFeatureID",TEXT($A1838,"0000"),
", SiteTypeCV:  ",CHAR(34),INDEX(Sites[Site Type],$A1838),CHAR(34),
", Latitude:  ",INDEX(Sites[Latitude],$A1838),
", Longitude:  ",INDEX(Sites[Longitude],$A1838),
", SRSName:  ",CHAR(34),LatLonDatum,CHAR(34),"}"))</f>
        <v>#REF!</v>
      </c>
      <c r="M1838" t="e">
        <f>IF(INDEX(SamplingFeatures[Sampling Feature Type],$A1838)&lt;&gt;"Specimen","",
CONCATENATE("  - &amp;SpecimenID",TEXT(SUMPRODUCT(--($M$3:$M1837&lt;&gt;"")),"0000"),
" {","SamplingFeatureID:  *SamplingFeatureID",TEXT($A1838,"0000"),
", SpecimenTypeCV:  ",CHAR(34),INDEX(Specimens[Specimen Type],$A1838),CHAR(34),
", SpecimenMediumCV:  ",INDEX(Specimens[Specimen Medium],$A1838),
", IsFieldSpecimen:  ",CHAR(34),INDEX(Specimens[Is Field Specimen?],$A1838),CHAR(34),"}"))</f>
        <v>#REF!</v>
      </c>
      <c r="N1838" t="e">
        <f>IF(COUNTA(SpatialOffsets[])=0,"", IF(INDEX(SpatialOffsets[Spatial Offset Type],$A1838)="","",
CONCATENATE("  - &amp;SpatialOffsetID",TEXT($A1838,"0000"),
" {","SpatialOffsetTypeCV:  ",CHAR(34),INDEX(SpatialOffsets[Spatial Offset Type],$A1838),CHAR(34),
", Offset1Value:  ",INDEX(SpatialOffsets[Offset 1 Value],$A1838),
", Offset1UnitID:  ",CHAR(34),INDEX(SpatialOffsets[Offset 1 Unit],$A1838),CHAR(34),
", Offset2Value:  ",INDEX(SpatialOffsets[Offset 2 Value],$A1838),
", Offset2UnitID:  ",CHAR(34),INDEX(SpatialOffsets[Offset 2 Unit],$A1838),CHAR(34),
", Offset3Value:  ",INDEX(SpatialOffsets[Offset 3 Value],$A1838),
", Offset3UnitID:  ",CHAR(34),INDEX(SpatialOffsets[Offset 3 Unit],$A1838),CHAR(34),,"}")))</f>
        <v>#REF!</v>
      </c>
      <c r="O1838" t="e">
        <f>IF(COUNTA(RelatedFeatures[])=0,"", IF(INDEX(RelatedFeatures[First Sampling Feature Code],$A1838)="","",
CONCATENATE("  - &amp;RelationID",TEXT($A1838,"0000"),
" {","SamplingFeatureID:  *SamplingFeatureID",TEXT(MATCH(INDEX(RelatedFeatures[First Sampling Feature Code],$A1838),SamplingFeatures[Feature Code],0),"0000"),
", RelationshipTypeCV:  ",CHAR(34),INDEX(RelatedFeatures[Relationship Type],$A1838),CHAR(34),
", RelatedFeatureID: *SamplingFeatureID",TEXT(MATCH(INDEX(RelatedFeatures[Second Sampling Feature Code],$A1838),SamplingFeatures[Feature Code],0),"0000"),
", SpatialOffsetID:  ",IF(INDEX(RelatedFeatures[Offset Number],$A1838)="","",CONCATENATE("*SpatialOffsetID",TEXT(INDEX(RelatedFeatures[Offset Number],$A1838),"0000"))),"}")))</f>
        <v>#REF!</v>
      </c>
      <c r="P1838" t="e">
        <f>IF(INDEX(Methods[Method Type],$A1838)="","",
CONCATENATE("  - &amp;MethodID",TEXT($A1838,"0000"),
" {","MethodTypeCV:  ",CHAR(34),INDEX(Methods[Method Type],$A1838),CHAR(34),
", MethodCode:  ",CHAR(34),INDEX(Methods[Method Code],$A1838),CHAR(34),
", MethodName:  ",CHAR(34),INDEX(Methods[Method Name],$A1838),CHAR(34),
", MethodDescription:  ",CHAR(34),INDEX(Methods[Method Description],$A1838),CHAR(34),
", MethodLink:  ",CHAR(34),INDEX(Methods[Method Link],$A1838),CHAR(34),
", OrganizationID: *OrganizationID",TEXT(MATCH(INDEX(Methods[Organization Name],$A1838),Organizations[Organization Name],0),"0000"),"}"))</f>
        <v>#REF!</v>
      </c>
      <c r="Q1838" t="e">
        <f>IF(INDEX(Variables[Variable Type],$A1838)="","",
CONCATENATE("  - &amp;VariableID",TEXT($A1838,"0000"),
" {","VariableTypeCV:  ",CHAR(34),INDEX(Variables[Variable Type],$A1838),CHAR(34),
", VariableCode:  ",CHAR(34),INDEX(Variables[Variable Code],$A1838),CHAR(34),
", VariableNameCV:  ",CHAR(34),INDEX(Variables[Variable Name],$A1838),CHAR(34),
", VariableDefinition:  ",CHAR(34),INDEX(Variables[Variable Definition],$A1838),CHAR(34),
", SpecciationCV:  ",CHAR(34),INDEX(Variables[Speciation],$A1838),CHAR(34),
", NoDataValue:  ",CHAR(34),INDEX(Variables[No Data Value],$A1838),CHAR(34),"}"))</f>
        <v>#REF!</v>
      </c>
    </row>
    <row r="1839" spans="1:17" x14ac:dyDescent="0.25">
      <c r="A1839">
        <v>1836</v>
      </c>
      <c r="D1839" t="e">
        <f>IF(INDEX(People[First Name],$A1839)="","",
CONCATENATE("  - &amp;PersonID",TEXT($A1839,"0000"),
" {","PersonFirstName:  ",CHAR(34),INDEX(People[First Name],$A1839),CHAR(34),
", PersonMiddleName:  ",CHAR(34),INDEX(People[Middle Name],$A1839),CHAR(34),
", PersonLastName:  ",CHAR(34),INDEX(People[Last Name],$A1839),CHAR(34),"}"))</f>
        <v>#REF!</v>
      </c>
      <c r="E1839" t="e">
        <f>IF(INDEX(Organizations[Organization Type '[CV']],$A1839)="","",
CONCATENATE("  - &amp;OrganizationID",TEXT($A1839,"0000"),
" {","OrganizationTypeCV:  ",CHAR(34),INDEX(Organizations[Organization Type '[CV']],$A1839),CHAR(34),
", OrganizationCode:  ",CHAR(34),INDEX(Organizations[Organization Code],$A1839),CHAR(34),
", OrganizationName:  ",CHAR(34),INDEX(Organizations[Organization Name],$A1839),CHAR(34),
", OrganizationDescription:  ",CHAR(34),INDEX(Organizations[Organization Description],$A1839),CHAR(34),
", OrganizationLink:  ",CHAR(34),INDEX(Organizations[Organization Link],$A1839),CHAR(34),"}"))</f>
        <v>#REF!</v>
      </c>
      <c r="F1839" t="e">
        <f>IF(INDEX(People[First Name],$A1839)="","",
CONCATENATE("  - &amp;AffiliationID",TEXT($A1839,"0000"),
" {PersonID: *PersonID",TEXT($A1839,"0000"),
", OrganizationID: *OrganizationID",TEXT(MATCH(INDEX(People[Organization Name],$A1839),Organizations[Organization Name],0),"0000"),
", IsPrimaryOrganizationContact: , AffiliationStartDate: , AffiliationEndDate: , PrimaryPhone: ",
", PrimaryEmail: ",CHAR(34),INDEX(People[Primary Email],$A1839),CHAR(34),
", PrimaryAddress: ",CHAR(34),INDEX(People[Primary Address],$A1839),CHAR(34),
", PersonLink: }"))</f>
        <v>#REF!</v>
      </c>
      <c r="H1839" t="e">
        <f>IF(COUNTA(CitationInformation)=0,"",IF(INDEX(AuthorList[Author Name],$A1839)="","",
CONCATENATE("  - &amp;AuthorListID",TEXT($A1839,"0000"),
"  {CitationID: *CitationID0001",
", PersonID: *PersonID",TEXT(MATCH(INDEX(AuthorList[Author Name],$A1839),People[Full Name],0),"0000"),
", AuthorOrder: ",INDEX(AuthorList[Author Number],$A1839),"}")))</f>
        <v>#REF!</v>
      </c>
      <c r="K1839" t="e">
        <f>IF(INDEX(SamplingFeatures[Feature Code],$A1839)="","",
CONCATENATE("  - &amp;SamplingFeatureID",TEXT($A1839,"0000"),
" {","SamplingFeatureUUID:  ",CHAR(34),INDEX(SamplingFeatures[Sampling Feature UUID],$A1839),CHAR(34),
", SamplingFeatureTypeCV:  ",CHAR(34),INDEX(SamplingFeatures[Sampling Feature Type],$A1839),CHAR(34),
", SamplingFeatureCode:  ",CHAR(34),INDEX(SamplingFeatures[Feature Code],$A1839),CHAR(34),
", SamplingFeatureName:  ",CHAR(34),INDEX(SamplingFeatures[Feature Name],$A1839),CHAR(34),
", SamplingFeatureDescription:  ",CHAR(34),INDEX(SamplingFeatures[Feature Description],$A1839),CHAR(34),
", SamplingFeatureGeotypeCV:  ",CHAR(34),INDEX(SamplingFeatures[Feature Geo Type],$A1839),CHAR(34),
", FeatureGeometry:  ",CHAR(34),INDEX(SamplingFeatures[Feature Geometry],$A1839),CHAR(34),
", Elevation_m:  ",CHAR(34),INDEX(SamplingFeatures[Elevation_m],$A1839),CHAR(34),
", ElevationDatumCV:  ",CHAR(34),ElevationDatum,CHAR(34),"}"))</f>
        <v>#REF!</v>
      </c>
      <c r="L1839" t="e">
        <f>IF(INDEX(SamplingFeatures[Sampling Feature Type],$A1839)&lt;&gt;"Site","",
CONCATENATE("  - &amp;SiteID",TEXT(SUMPRODUCT(--($L$3:$L1838&lt;&gt;"")),"0000"),
" {","SamplingFeatureID:  *SamplingFeatureID",TEXT($A1839,"0000"),
", SiteTypeCV:  ",CHAR(34),INDEX(Sites[Site Type],$A1839),CHAR(34),
", Latitude:  ",INDEX(Sites[Latitude],$A1839),
", Longitude:  ",INDEX(Sites[Longitude],$A1839),
", SRSName:  ",CHAR(34),LatLonDatum,CHAR(34),"}"))</f>
        <v>#REF!</v>
      </c>
      <c r="M1839" t="e">
        <f>IF(INDEX(SamplingFeatures[Sampling Feature Type],$A1839)&lt;&gt;"Specimen","",
CONCATENATE("  - &amp;SpecimenID",TEXT(SUMPRODUCT(--($M$3:$M1838&lt;&gt;"")),"0000"),
" {","SamplingFeatureID:  *SamplingFeatureID",TEXT($A1839,"0000"),
", SpecimenTypeCV:  ",CHAR(34),INDEX(Specimens[Specimen Type],$A1839),CHAR(34),
", SpecimenMediumCV:  ",INDEX(Specimens[Specimen Medium],$A1839),
", IsFieldSpecimen:  ",CHAR(34),INDEX(Specimens[Is Field Specimen?],$A1839),CHAR(34),"}"))</f>
        <v>#REF!</v>
      </c>
      <c r="N1839" t="e">
        <f>IF(COUNTA(SpatialOffsets[])=0,"", IF(INDEX(SpatialOffsets[Spatial Offset Type],$A1839)="","",
CONCATENATE("  - &amp;SpatialOffsetID",TEXT($A1839,"0000"),
" {","SpatialOffsetTypeCV:  ",CHAR(34),INDEX(SpatialOffsets[Spatial Offset Type],$A1839),CHAR(34),
", Offset1Value:  ",INDEX(SpatialOffsets[Offset 1 Value],$A1839),
", Offset1UnitID:  ",CHAR(34),INDEX(SpatialOffsets[Offset 1 Unit],$A1839),CHAR(34),
", Offset2Value:  ",INDEX(SpatialOffsets[Offset 2 Value],$A1839),
", Offset2UnitID:  ",CHAR(34),INDEX(SpatialOffsets[Offset 2 Unit],$A1839),CHAR(34),
", Offset3Value:  ",INDEX(SpatialOffsets[Offset 3 Value],$A1839),
", Offset3UnitID:  ",CHAR(34),INDEX(SpatialOffsets[Offset 3 Unit],$A1839),CHAR(34),,"}")))</f>
        <v>#REF!</v>
      </c>
      <c r="O1839" t="e">
        <f>IF(COUNTA(RelatedFeatures[])=0,"", IF(INDEX(RelatedFeatures[First Sampling Feature Code],$A1839)="","",
CONCATENATE("  - &amp;RelationID",TEXT($A1839,"0000"),
" {","SamplingFeatureID:  *SamplingFeatureID",TEXT(MATCH(INDEX(RelatedFeatures[First Sampling Feature Code],$A1839),SamplingFeatures[Feature Code],0),"0000"),
", RelationshipTypeCV:  ",CHAR(34),INDEX(RelatedFeatures[Relationship Type],$A1839),CHAR(34),
", RelatedFeatureID: *SamplingFeatureID",TEXT(MATCH(INDEX(RelatedFeatures[Second Sampling Feature Code],$A1839),SamplingFeatures[Feature Code],0),"0000"),
", SpatialOffsetID:  ",IF(INDEX(RelatedFeatures[Offset Number],$A1839)="","",CONCATENATE("*SpatialOffsetID",TEXT(INDEX(RelatedFeatures[Offset Number],$A1839),"0000"))),"}")))</f>
        <v>#REF!</v>
      </c>
      <c r="P1839" t="e">
        <f>IF(INDEX(Methods[Method Type],$A1839)="","",
CONCATENATE("  - &amp;MethodID",TEXT($A1839,"0000"),
" {","MethodTypeCV:  ",CHAR(34),INDEX(Methods[Method Type],$A1839),CHAR(34),
", MethodCode:  ",CHAR(34),INDEX(Methods[Method Code],$A1839),CHAR(34),
", MethodName:  ",CHAR(34),INDEX(Methods[Method Name],$A1839),CHAR(34),
", MethodDescription:  ",CHAR(34),INDEX(Methods[Method Description],$A1839),CHAR(34),
", MethodLink:  ",CHAR(34),INDEX(Methods[Method Link],$A1839),CHAR(34),
", OrganizationID: *OrganizationID",TEXT(MATCH(INDEX(Methods[Organization Name],$A1839),Organizations[Organization Name],0),"0000"),"}"))</f>
        <v>#REF!</v>
      </c>
      <c r="Q1839" t="e">
        <f>IF(INDEX(Variables[Variable Type],$A1839)="","",
CONCATENATE("  - &amp;VariableID",TEXT($A1839,"0000"),
" {","VariableTypeCV:  ",CHAR(34),INDEX(Variables[Variable Type],$A1839),CHAR(34),
", VariableCode:  ",CHAR(34),INDEX(Variables[Variable Code],$A1839),CHAR(34),
", VariableNameCV:  ",CHAR(34),INDEX(Variables[Variable Name],$A1839),CHAR(34),
", VariableDefinition:  ",CHAR(34),INDEX(Variables[Variable Definition],$A1839),CHAR(34),
", SpecciationCV:  ",CHAR(34),INDEX(Variables[Speciation],$A1839),CHAR(34),
", NoDataValue:  ",CHAR(34),INDEX(Variables[No Data Value],$A1839),CHAR(34),"}"))</f>
        <v>#REF!</v>
      </c>
    </row>
    <row r="1840" spans="1:17" x14ac:dyDescent="0.25">
      <c r="A1840">
        <v>1837</v>
      </c>
      <c r="D1840" t="e">
        <f>IF(INDEX(People[First Name],$A1840)="","",
CONCATENATE("  - &amp;PersonID",TEXT($A1840,"0000"),
" {","PersonFirstName:  ",CHAR(34),INDEX(People[First Name],$A1840),CHAR(34),
", PersonMiddleName:  ",CHAR(34),INDEX(People[Middle Name],$A1840),CHAR(34),
", PersonLastName:  ",CHAR(34),INDEX(People[Last Name],$A1840),CHAR(34),"}"))</f>
        <v>#REF!</v>
      </c>
      <c r="E1840" t="e">
        <f>IF(INDEX(Organizations[Organization Type '[CV']],$A1840)="","",
CONCATENATE("  - &amp;OrganizationID",TEXT($A1840,"0000"),
" {","OrganizationTypeCV:  ",CHAR(34),INDEX(Organizations[Organization Type '[CV']],$A1840),CHAR(34),
", OrganizationCode:  ",CHAR(34),INDEX(Organizations[Organization Code],$A1840),CHAR(34),
", OrganizationName:  ",CHAR(34),INDEX(Organizations[Organization Name],$A1840),CHAR(34),
", OrganizationDescription:  ",CHAR(34),INDEX(Organizations[Organization Description],$A1840),CHAR(34),
", OrganizationLink:  ",CHAR(34),INDEX(Organizations[Organization Link],$A1840),CHAR(34),"}"))</f>
        <v>#REF!</v>
      </c>
      <c r="F1840" t="e">
        <f>IF(INDEX(People[First Name],$A1840)="","",
CONCATENATE("  - &amp;AffiliationID",TEXT($A1840,"0000"),
" {PersonID: *PersonID",TEXT($A1840,"0000"),
", OrganizationID: *OrganizationID",TEXT(MATCH(INDEX(People[Organization Name],$A1840),Organizations[Organization Name],0),"0000"),
", IsPrimaryOrganizationContact: , AffiliationStartDate: , AffiliationEndDate: , PrimaryPhone: ",
", PrimaryEmail: ",CHAR(34),INDEX(People[Primary Email],$A1840),CHAR(34),
", PrimaryAddress: ",CHAR(34),INDEX(People[Primary Address],$A1840),CHAR(34),
", PersonLink: }"))</f>
        <v>#REF!</v>
      </c>
      <c r="H1840" t="e">
        <f>IF(COUNTA(CitationInformation)=0,"",IF(INDEX(AuthorList[Author Name],$A1840)="","",
CONCATENATE("  - &amp;AuthorListID",TEXT($A1840,"0000"),
"  {CitationID: *CitationID0001",
", PersonID: *PersonID",TEXT(MATCH(INDEX(AuthorList[Author Name],$A1840),People[Full Name],0),"0000"),
", AuthorOrder: ",INDEX(AuthorList[Author Number],$A1840),"}")))</f>
        <v>#REF!</v>
      </c>
      <c r="K1840" t="e">
        <f>IF(INDEX(SamplingFeatures[Feature Code],$A1840)="","",
CONCATENATE("  - &amp;SamplingFeatureID",TEXT($A1840,"0000"),
" {","SamplingFeatureUUID:  ",CHAR(34),INDEX(SamplingFeatures[Sampling Feature UUID],$A1840),CHAR(34),
", SamplingFeatureTypeCV:  ",CHAR(34),INDEX(SamplingFeatures[Sampling Feature Type],$A1840),CHAR(34),
", SamplingFeatureCode:  ",CHAR(34),INDEX(SamplingFeatures[Feature Code],$A1840),CHAR(34),
", SamplingFeatureName:  ",CHAR(34),INDEX(SamplingFeatures[Feature Name],$A1840),CHAR(34),
", SamplingFeatureDescription:  ",CHAR(34),INDEX(SamplingFeatures[Feature Description],$A1840),CHAR(34),
", SamplingFeatureGeotypeCV:  ",CHAR(34),INDEX(SamplingFeatures[Feature Geo Type],$A1840),CHAR(34),
", FeatureGeometry:  ",CHAR(34),INDEX(SamplingFeatures[Feature Geometry],$A1840),CHAR(34),
", Elevation_m:  ",CHAR(34),INDEX(SamplingFeatures[Elevation_m],$A1840),CHAR(34),
", ElevationDatumCV:  ",CHAR(34),ElevationDatum,CHAR(34),"}"))</f>
        <v>#REF!</v>
      </c>
      <c r="L1840" t="e">
        <f>IF(INDEX(SamplingFeatures[Sampling Feature Type],$A1840)&lt;&gt;"Site","",
CONCATENATE("  - &amp;SiteID",TEXT(SUMPRODUCT(--($L$3:$L1839&lt;&gt;"")),"0000"),
" {","SamplingFeatureID:  *SamplingFeatureID",TEXT($A1840,"0000"),
", SiteTypeCV:  ",CHAR(34),INDEX(Sites[Site Type],$A1840),CHAR(34),
", Latitude:  ",INDEX(Sites[Latitude],$A1840),
", Longitude:  ",INDEX(Sites[Longitude],$A1840),
", SRSName:  ",CHAR(34),LatLonDatum,CHAR(34),"}"))</f>
        <v>#REF!</v>
      </c>
      <c r="M1840" t="e">
        <f>IF(INDEX(SamplingFeatures[Sampling Feature Type],$A1840)&lt;&gt;"Specimen","",
CONCATENATE("  - &amp;SpecimenID",TEXT(SUMPRODUCT(--($M$3:$M1839&lt;&gt;"")),"0000"),
" {","SamplingFeatureID:  *SamplingFeatureID",TEXT($A1840,"0000"),
", SpecimenTypeCV:  ",CHAR(34),INDEX(Specimens[Specimen Type],$A1840),CHAR(34),
", SpecimenMediumCV:  ",INDEX(Specimens[Specimen Medium],$A1840),
", IsFieldSpecimen:  ",CHAR(34),INDEX(Specimens[Is Field Specimen?],$A1840),CHAR(34),"}"))</f>
        <v>#REF!</v>
      </c>
      <c r="N1840" t="e">
        <f>IF(COUNTA(SpatialOffsets[])=0,"", IF(INDEX(SpatialOffsets[Spatial Offset Type],$A1840)="","",
CONCATENATE("  - &amp;SpatialOffsetID",TEXT($A1840,"0000"),
" {","SpatialOffsetTypeCV:  ",CHAR(34),INDEX(SpatialOffsets[Spatial Offset Type],$A1840),CHAR(34),
", Offset1Value:  ",INDEX(SpatialOffsets[Offset 1 Value],$A1840),
", Offset1UnitID:  ",CHAR(34),INDEX(SpatialOffsets[Offset 1 Unit],$A1840),CHAR(34),
", Offset2Value:  ",INDEX(SpatialOffsets[Offset 2 Value],$A1840),
", Offset2UnitID:  ",CHAR(34),INDEX(SpatialOffsets[Offset 2 Unit],$A1840),CHAR(34),
", Offset3Value:  ",INDEX(SpatialOffsets[Offset 3 Value],$A1840),
", Offset3UnitID:  ",CHAR(34),INDEX(SpatialOffsets[Offset 3 Unit],$A1840),CHAR(34),,"}")))</f>
        <v>#REF!</v>
      </c>
      <c r="O1840" t="e">
        <f>IF(COUNTA(RelatedFeatures[])=0,"", IF(INDEX(RelatedFeatures[First Sampling Feature Code],$A1840)="","",
CONCATENATE("  - &amp;RelationID",TEXT($A1840,"0000"),
" {","SamplingFeatureID:  *SamplingFeatureID",TEXT(MATCH(INDEX(RelatedFeatures[First Sampling Feature Code],$A1840),SamplingFeatures[Feature Code],0),"0000"),
", RelationshipTypeCV:  ",CHAR(34),INDEX(RelatedFeatures[Relationship Type],$A1840),CHAR(34),
", RelatedFeatureID: *SamplingFeatureID",TEXT(MATCH(INDEX(RelatedFeatures[Second Sampling Feature Code],$A1840),SamplingFeatures[Feature Code],0),"0000"),
", SpatialOffsetID:  ",IF(INDEX(RelatedFeatures[Offset Number],$A1840)="","",CONCATENATE("*SpatialOffsetID",TEXT(INDEX(RelatedFeatures[Offset Number],$A1840),"0000"))),"}")))</f>
        <v>#REF!</v>
      </c>
      <c r="P1840" t="e">
        <f>IF(INDEX(Methods[Method Type],$A1840)="","",
CONCATENATE("  - &amp;MethodID",TEXT($A1840,"0000"),
" {","MethodTypeCV:  ",CHAR(34),INDEX(Methods[Method Type],$A1840),CHAR(34),
", MethodCode:  ",CHAR(34),INDEX(Methods[Method Code],$A1840),CHAR(34),
", MethodName:  ",CHAR(34),INDEX(Methods[Method Name],$A1840),CHAR(34),
", MethodDescription:  ",CHAR(34),INDEX(Methods[Method Description],$A1840),CHAR(34),
", MethodLink:  ",CHAR(34),INDEX(Methods[Method Link],$A1840),CHAR(34),
", OrganizationID: *OrganizationID",TEXT(MATCH(INDEX(Methods[Organization Name],$A1840),Organizations[Organization Name],0),"0000"),"}"))</f>
        <v>#REF!</v>
      </c>
      <c r="Q1840" t="e">
        <f>IF(INDEX(Variables[Variable Type],$A1840)="","",
CONCATENATE("  - &amp;VariableID",TEXT($A1840,"0000"),
" {","VariableTypeCV:  ",CHAR(34),INDEX(Variables[Variable Type],$A1840),CHAR(34),
", VariableCode:  ",CHAR(34),INDEX(Variables[Variable Code],$A1840),CHAR(34),
", VariableNameCV:  ",CHAR(34),INDEX(Variables[Variable Name],$A1840),CHAR(34),
", VariableDefinition:  ",CHAR(34),INDEX(Variables[Variable Definition],$A1840),CHAR(34),
", SpecciationCV:  ",CHAR(34),INDEX(Variables[Speciation],$A1840),CHAR(34),
", NoDataValue:  ",CHAR(34),INDEX(Variables[No Data Value],$A1840),CHAR(34),"}"))</f>
        <v>#REF!</v>
      </c>
    </row>
    <row r="1841" spans="1:17" x14ac:dyDescent="0.25">
      <c r="A1841">
        <v>1838</v>
      </c>
      <c r="D1841" t="e">
        <f>IF(INDEX(People[First Name],$A1841)="","",
CONCATENATE("  - &amp;PersonID",TEXT($A1841,"0000"),
" {","PersonFirstName:  ",CHAR(34),INDEX(People[First Name],$A1841),CHAR(34),
", PersonMiddleName:  ",CHAR(34),INDEX(People[Middle Name],$A1841),CHAR(34),
", PersonLastName:  ",CHAR(34),INDEX(People[Last Name],$A1841),CHAR(34),"}"))</f>
        <v>#REF!</v>
      </c>
      <c r="E1841" t="e">
        <f>IF(INDEX(Organizations[Organization Type '[CV']],$A1841)="","",
CONCATENATE("  - &amp;OrganizationID",TEXT($A1841,"0000"),
" {","OrganizationTypeCV:  ",CHAR(34),INDEX(Organizations[Organization Type '[CV']],$A1841),CHAR(34),
", OrganizationCode:  ",CHAR(34),INDEX(Organizations[Organization Code],$A1841),CHAR(34),
", OrganizationName:  ",CHAR(34),INDEX(Organizations[Organization Name],$A1841),CHAR(34),
", OrganizationDescription:  ",CHAR(34),INDEX(Organizations[Organization Description],$A1841),CHAR(34),
", OrganizationLink:  ",CHAR(34),INDEX(Organizations[Organization Link],$A1841),CHAR(34),"}"))</f>
        <v>#REF!</v>
      </c>
      <c r="F1841" t="e">
        <f>IF(INDEX(People[First Name],$A1841)="","",
CONCATENATE("  - &amp;AffiliationID",TEXT($A1841,"0000"),
" {PersonID: *PersonID",TEXT($A1841,"0000"),
", OrganizationID: *OrganizationID",TEXT(MATCH(INDEX(People[Organization Name],$A1841),Organizations[Organization Name],0),"0000"),
", IsPrimaryOrganizationContact: , AffiliationStartDate: , AffiliationEndDate: , PrimaryPhone: ",
", PrimaryEmail: ",CHAR(34),INDEX(People[Primary Email],$A1841),CHAR(34),
", PrimaryAddress: ",CHAR(34),INDEX(People[Primary Address],$A1841),CHAR(34),
", PersonLink: }"))</f>
        <v>#REF!</v>
      </c>
      <c r="H1841" t="e">
        <f>IF(COUNTA(CitationInformation)=0,"",IF(INDEX(AuthorList[Author Name],$A1841)="","",
CONCATENATE("  - &amp;AuthorListID",TEXT($A1841,"0000"),
"  {CitationID: *CitationID0001",
", PersonID: *PersonID",TEXT(MATCH(INDEX(AuthorList[Author Name],$A1841),People[Full Name],0),"0000"),
", AuthorOrder: ",INDEX(AuthorList[Author Number],$A1841),"}")))</f>
        <v>#REF!</v>
      </c>
      <c r="K1841" t="e">
        <f>IF(INDEX(SamplingFeatures[Feature Code],$A1841)="","",
CONCATENATE("  - &amp;SamplingFeatureID",TEXT($A1841,"0000"),
" {","SamplingFeatureUUID:  ",CHAR(34),INDEX(SamplingFeatures[Sampling Feature UUID],$A1841),CHAR(34),
", SamplingFeatureTypeCV:  ",CHAR(34),INDEX(SamplingFeatures[Sampling Feature Type],$A1841),CHAR(34),
", SamplingFeatureCode:  ",CHAR(34),INDEX(SamplingFeatures[Feature Code],$A1841),CHAR(34),
", SamplingFeatureName:  ",CHAR(34),INDEX(SamplingFeatures[Feature Name],$A1841),CHAR(34),
", SamplingFeatureDescription:  ",CHAR(34),INDEX(SamplingFeatures[Feature Description],$A1841),CHAR(34),
", SamplingFeatureGeotypeCV:  ",CHAR(34),INDEX(SamplingFeatures[Feature Geo Type],$A1841),CHAR(34),
", FeatureGeometry:  ",CHAR(34),INDEX(SamplingFeatures[Feature Geometry],$A1841),CHAR(34),
", Elevation_m:  ",CHAR(34),INDEX(SamplingFeatures[Elevation_m],$A1841),CHAR(34),
", ElevationDatumCV:  ",CHAR(34),ElevationDatum,CHAR(34),"}"))</f>
        <v>#REF!</v>
      </c>
      <c r="L1841" t="e">
        <f>IF(INDEX(SamplingFeatures[Sampling Feature Type],$A1841)&lt;&gt;"Site","",
CONCATENATE("  - &amp;SiteID",TEXT(SUMPRODUCT(--($L$3:$L1840&lt;&gt;"")),"0000"),
" {","SamplingFeatureID:  *SamplingFeatureID",TEXT($A1841,"0000"),
", SiteTypeCV:  ",CHAR(34),INDEX(Sites[Site Type],$A1841),CHAR(34),
", Latitude:  ",INDEX(Sites[Latitude],$A1841),
", Longitude:  ",INDEX(Sites[Longitude],$A1841),
", SRSName:  ",CHAR(34),LatLonDatum,CHAR(34),"}"))</f>
        <v>#REF!</v>
      </c>
      <c r="M1841" t="e">
        <f>IF(INDEX(SamplingFeatures[Sampling Feature Type],$A1841)&lt;&gt;"Specimen","",
CONCATENATE("  - &amp;SpecimenID",TEXT(SUMPRODUCT(--($M$3:$M1840&lt;&gt;"")),"0000"),
" {","SamplingFeatureID:  *SamplingFeatureID",TEXT($A1841,"0000"),
", SpecimenTypeCV:  ",CHAR(34),INDEX(Specimens[Specimen Type],$A1841),CHAR(34),
", SpecimenMediumCV:  ",INDEX(Specimens[Specimen Medium],$A1841),
", IsFieldSpecimen:  ",CHAR(34),INDEX(Specimens[Is Field Specimen?],$A1841),CHAR(34),"}"))</f>
        <v>#REF!</v>
      </c>
      <c r="N1841" t="e">
        <f>IF(COUNTA(SpatialOffsets[])=0,"", IF(INDEX(SpatialOffsets[Spatial Offset Type],$A1841)="","",
CONCATENATE("  - &amp;SpatialOffsetID",TEXT($A1841,"0000"),
" {","SpatialOffsetTypeCV:  ",CHAR(34),INDEX(SpatialOffsets[Spatial Offset Type],$A1841),CHAR(34),
", Offset1Value:  ",INDEX(SpatialOffsets[Offset 1 Value],$A1841),
", Offset1UnitID:  ",CHAR(34),INDEX(SpatialOffsets[Offset 1 Unit],$A1841),CHAR(34),
", Offset2Value:  ",INDEX(SpatialOffsets[Offset 2 Value],$A1841),
", Offset2UnitID:  ",CHAR(34),INDEX(SpatialOffsets[Offset 2 Unit],$A1841),CHAR(34),
", Offset3Value:  ",INDEX(SpatialOffsets[Offset 3 Value],$A1841),
", Offset3UnitID:  ",CHAR(34),INDEX(SpatialOffsets[Offset 3 Unit],$A1841),CHAR(34),,"}")))</f>
        <v>#REF!</v>
      </c>
      <c r="O1841" t="e">
        <f>IF(COUNTA(RelatedFeatures[])=0,"", IF(INDEX(RelatedFeatures[First Sampling Feature Code],$A1841)="","",
CONCATENATE("  - &amp;RelationID",TEXT($A1841,"0000"),
" {","SamplingFeatureID:  *SamplingFeatureID",TEXT(MATCH(INDEX(RelatedFeatures[First Sampling Feature Code],$A1841),SamplingFeatures[Feature Code],0),"0000"),
", RelationshipTypeCV:  ",CHAR(34),INDEX(RelatedFeatures[Relationship Type],$A1841),CHAR(34),
", RelatedFeatureID: *SamplingFeatureID",TEXT(MATCH(INDEX(RelatedFeatures[Second Sampling Feature Code],$A1841),SamplingFeatures[Feature Code],0),"0000"),
", SpatialOffsetID:  ",IF(INDEX(RelatedFeatures[Offset Number],$A1841)="","",CONCATENATE("*SpatialOffsetID",TEXT(INDEX(RelatedFeatures[Offset Number],$A1841),"0000"))),"}")))</f>
        <v>#REF!</v>
      </c>
      <c r="P1841" t="e">
        <f>IF(INDEX(Methods[Method Type],$A1841)="","",
CONCATENATE("  - &amp;MethodID",TEXT($A1841,"0000"),
" {","MethodTypeCV:  ",CHAR(34),INDEX(Methods[Method Type],$A1841),CHAR(34),
", MethodCode:  ",CHAR(34),INDEX(Methods[Method Code],$A1841),CHAR(34),
", MethodName:  ",CHAR(34),INDEX(Methods[Method Name],$A1841),CHAR(34),
", MethodDescription:  ",CHAR(34),INDEX(Methods[Method Description],$A1841),CHAR(34),
", MethodLink:  ",CHAR(34),INDEX(Methods[Method Link],$A1841),CHAR(34),
", OrganizationID: *OrganizationID",TEXT(MATCH(INDEX(Methods[Organization Name],$A1841),Organizations[Organization Name],0),"0000"),"}"))</f>
        <v>#REF!</v>
      </c>
      <c r="Q1841" t="e">
        <f>IF(INDEX(Variables[Variable Type],$A1841)="","",
CONCATENATE("  - &amp;VariableID",TEXT($A1841,"0000"),
" {","VariableTypeCV:  ",CHAR(34),INDEX(Variables[Variable Type],$A1841),CHAR(34),
", VariableCode:  ",CHAR(34),INDEX(Variables[Variable Code],$A1841),CHAR(34),
", VariableNameCV:  ",CHAR(34),INDEX(Variables[Variable Name],$A1841),CHAR(34),
", VariableDefinition:  ",CHAR(34),INDEX(Variables[Variable Definition],$A1841),CHAR(34),
", SpecciationCV:  ",CHAR(34),INDEX(Variables[Speciation],$A1841),CHAR(34),
", NoDataValue:  ",CHAR(34),INDEX(Variables[No Data Value],$A1841),CHAR(34),"}"))</f>
        <v>#REF!</v>
      </c>
    </row>
    <row r="1842" spans="1:17" x14ac:dyDescent="0.25">
      <c r="A1842">
        <v>1839</v>
      </c>
      <c r="D1842" t="e">
        <f>IF(INDEX(People[First Name],$A1842)="","",
CONCATENATE("  - &amp;PersonID",TEXT($A1842,"0000"),
" {","PersonFirstName:  ",CHAR(34),INDEX(People[First Name],$A1842),CHAR(34),
", PersonMiddleName:  ",CHAR(34),INDEX(People[Middle Name],$A1842),CHAR(34),
", PersonLastName:  ",CHAR(34),INDEX(People[Last Name],$A1842),CHAR(34),"}"))</f>
        <v>#REF!</v>
      </c>
      <c r="E1842" t="e">
        <f>IF(INDEX(Organizations[Organization Type '[CV']],$A1842)="","",
CONCATENATE("  - &amp;OrganizationID",TEXT($A1842,"0000"),
" {","OrganizationTypeCV:  ",CHAR(34),INDEX(Organizations[Organization Type '[CV']],$A1842),CHAR(34),
", OrganizationCode:  ",CHAR(34),INDEX(Organizations[Organization Code],$A1842),CHAR(34),
", OrganizationName:  ",CHAR(34),INDEX(Organizations[Organization Name],$A1842),CHAR(34),
", OrganizationDescription:  ",CHAR(34),INDEX(Organizations[Organization Description],$A1842),CHAR(34),
", OrganizationLink:  ",CHAR(34),INDEX(Organizations[Organization Link],$A1842),CHAR(34),"}"))</f>
        <v>#REF!</v>
      </c>
      <c r="F1842" t="e">
        <f>IF(INDEX(People[First Name],$A1842)="","",
CONCATENATE("  - &amp;AffiliationID",TEXT($A1842,"0000"),
" {PersonID: *PersonID",TEXT($A1842,"0000"),
", OrganizationID: *OrganizationID",TEXT(MATCH(INDEX(People[Organization Name],$A1842),Organizations[Organization Name],0),"0000"),
", IsPrimaryOrganizationContact: , AffiliationStartDate: , AffiliationEndDate: , PrimaryPhone: ",
", PrimaryEmail: ",CHAR(34),INDEX(People[Primary Email],$A1842),CHAR(34),
", PrimaryAddress: ",CHAR(34),INDEX(People[Primary Address],$A1842),CHAR(34),
", PersonLink: }"))</f>
        <v>#REF!</v>
      </c>
      <c r="H1842" t="e">
        <f>IF(COUNTA(CitationInformation)=0,"",IF(INDEX(AuthorList[Author Name],$A1842)="","",
CONCATENATE("  - &amp;AuthorListID",TEXT($A1842,"0000"),
"  {CitationID: *CitationID0001",
", PersonID: *PersonID",TEXT(MATCH(INDEX(AuthorList[Author Name],$A1842),People[Full Name],0),"0000"),
", AuthorOrder: ",INDEX(AuthorList[Author Number],$A1842),"}")))</f>
        <v>#REF!</v>
      </c>
      <c r="K1842" t="e">
        <f>IF(INDEX(SamplingFeatures[Feature Code],$A1842)="","",
CONCATENATE("  - &amp;SamplingFeatureID",TEXT($A1842,"0000"),
" {","SamplingFeatureUUID:  ",CHAR(34),INDEX(SamplingFeatures[Sampling Feature UUID],$A1842),CHAR(34),
", SamplingFeatureTypeCV:  ",CHAR(34),INDEX(SamplingFeatures[Sampling Feature Type],$A1842),CHAR(34),
", SamplingFeatureCode:  ",CHAR(34),INDEX(SamplingFeatures[Feature Code],$A1842),CHAR(34),
", SamplingFeatureName:  ",CHAR(34),INDEX(SamplingFeatures[Feature Name],$A1842),CHAR(34),
", SamplingFeatureDescription:  ",CHAR(34),INDEX(SamplingFeatures[Feature Description],$A1842),CHAR(34),
", SamplingFeatureGeotypeCV:  ",CHAR(34),INDEX(SamplingFeatures[Feature Geo Type],$A1842),CHAR(34),
", FeatureGeometry:  ",CHAR(34),INDEX(SamplingFeatures[Feature Geometry],$A1842),CHAR(34),
", Elevation_m:  ",CHAR(34),INDEX(SamplingFeatures[Elevation_m],$A1842),CHAR(34),
", ElevationDatumCV:  ",CHAR(34),ElevationDatum,CHAR(34),"}"))</f>
        <v>#REF!</v>
      </c>
      <c r="L1842" t="e">
        <f>IF(INDEX(SamplingFeatures[Sampling Feature Type],$A1842)&lt;&gt;"Site","",
CONCATENATE("  - &amp;SiteID",TEXT(SUMPRODUCT(--($L$3:$L1841&lt;&gt;"")),"0000"),
" {","SamplingFeatureID:  *SamplingFeatureID",TEXT($A1842,"0000"),
", SiteTypeCV:  ",CHAR(34),INDEX(Sites[Site Type],$A1842),CHAR(34),
", Latitude:  ",INDEX(Sites[Latitude],$A1842),
", Longitude:  ",INDEX(Sites[Longitude],$A1842),
", SRSName:  ",CHAR(34),LatLonDatum,CHAR(34),"}"))</f>
        <v>#REF!</v>
      </c>
      <c r="M1842" t="e">
        <f>IF(INDEX(SamplingFeatures[Sampling Feature Type],$A1842)&lt;&gt;"Specimen","",
CONCATENATE("  - &amp;SpecimenID",TEXT(SUMPRODUCT(--($M$3:$M1841&lt;&gt;"")),"0000"),
" {","SamplingFeatureID:  *SamplingFeatureID",TEXT($A1842,"0000"),
", SpecimenTypeCV:  ",CHAR(34),INDEX(Specimens[Specimen Type],$A1842),CHAR(34),
", SpecimenMediumCV:  ",INDEX(Specimens[Specimen Medium],$A1842),
", IsFieldSpecimen:  ",CHAR(34),INDEX(Specimens[Is Field Specimen?],$A1842),CHAR(34),"}"))</f>
        <v>#REF!</v>
      </c>
      <c r="N1842" t="e">
        <f>IF(COUNTA(SpatialOffsets[])=0,"", IF(INDEX(SpatialOffsets[Spatial Offset Type],$A1842)="","",
CONCATENATE("  - &amp;SpatialOffsetID",TEXT($A1842,"0000"),
" {","SpatialOffsetTypeCV:  ",CHAR(34),INDEX(SpatialOffsets[Spatial Offset Type],$A1842),CHAR(34),
", Offset1Value:  ",INDEX(SpatialOffsets[Offset 1 Value],$A1842),
", Offset1UnitID:  ",CHAR(34),INDEX(SpatialOffsets[Offset 1 Unit],$A1842),CHAR(34),
", Offset2Value:  ",INDEX(SpatialOffsets[Offset 2 Value],$A1842),
", Offset2UnitID:  ",CHAR(34),INDEX(SpatialOffsets[Offset 2 Unit],$A1842),CHAR(34),
", Offset3Value:  ",INDEX(SpatialOffsets[Offset 3 Value],$A1842),
", Offset3UnitID:  ",CHAR(34),INDEX(SpatialOffsets[Offset 3 Unit],$A1842),CHAR(34),,"}")))</f>
        <v>#REF!</v>
      </c>
      <c r="O1842" t="e">
        <f>IF(COUNTA(RelatedFeatures[])=0,"", IF(INDEX(RelatedFeatures[First Sampling Feature Code],$A1842)="","",
CONCATENATE("  - &amp;RelationID",TEXT($A1842,"0000"),
" {","SamplingFeatureID:  *SamplingFeatureID",TEXT(MATCH(INDEX(RelatedFeatures[First Sampling Feature Code],$A1842),SamplingFeatures[Feature Code],0),"0000"),
", RelationshipTypeCV:  ",CHAR(34),INDEX(RelatedFeatures[Relationship Type],$A1842),CHAR(34),
", RelatedFeatureID: *SamplingFeatureID",TEXT(MATCH(INDEX(RelatedFeatures[Second Sampling Feature Code],$A1842),SamplingFeatures[Feature Code],0),"0000"),
", SpatialOffsetID:  ",IF(INDEX(RelatedFeatures[Offset Number],$A1842)="","",CONCATENATE("*SpatialOffsetID",TEXT(INDEX(RelatedFeatures[Offset Number],$A1842),"0000"))),"}")))</f>
        <v>#REF!</v>
      </c>
      <c r="P1842" t="e">
        <f>IF(INDEX(Methods[Method Type],$A1842)="","",
CONCATENATE("  - &amp;MethodID",TEXT($A1842,"0000"),
" {","MethodTypeCV:  ",CHAR(34),INDEX(Methods[Method Type],$A1842),CHAR(34),
", MethodCode:  ",CHAR(34),INDEX(Methods[Method Code],$A1842),CHAR(34),
", MethodName:  ",CHAR(34),INDEX(Methods[Method Name],$A1842),CHAR(34),
", MethodDescription:  ",CHAR(34),INDEX(Methods[Method Description],$A1842),CHAR(34),
", MethodLink:  ",CHAR(34),INDEX(Methods[Method Link],$A1842),CHAR(34),
", OrganizationID: *OrganizationID",TEXT(MATCH(INDEX(Methods[Organization Name],$A1842),Organizations[Organization Name],0),"0000"),"}"))</f>
        <v>#REF!</v>
      </c>
      <c r="Q1842" t="e">
        <f>IF(INDEX(Variables[Variable Type],$A1842)="","",
CONCATENATE("  - &amp;VariableID",TEXT($A1842,"0000"),
" {","VariableTypeCV:  ",CHAR(34),INDEX(Variables[Variable Type],$A1842),CHAR(34),
", VariableCode:  ",CHAR(34),INDEX(Variables[Variable Code],$A1842),CHAR(34),
", VariableNameCV:  ",CHAR(34),INDEX(Variables[Variable Name],$A1842),CHAR(34),
", VariableDefinition:  ",CHAR(34),INDEX(Variables[Variable Definition],$A1842),CHAR(34),
", SpecciationCV:  ",CHAR(34),INDEX(Variables[Speciation],$A1842),CHAR(34),
", NoDataValue:  ",CHAR(34),INDEX(Variables[No Data Value],$A1842),CHAR(34),"}"))</f>
        <v>#REF!</v>
      </c>
    </row>
    <row r="1843" spans="1:17" x14ac:dyDescent="0.25">
      <c r="A1843">
        <v>1840</v>
      </c>
      <c r="D1843" t="e">
        <f>IF(INDEX(People[First Name],$A1843)="","",
CONCATENATE("  - &amp;PersonID",TEXT($A1843,"0000"),
" {","PersonFirstName:  ",CHAR(34),INDEX(People[First Name],$A1843),CHAR(34),
", PersonMiddleName:  ",CHAR(34),INDEX(People[Middle Name],$A1843),CHAR(34),
", PersonLastName:  ",CHAR(34),INDEX(People[Last Name],$A1843),CHAR(34),"}"))</f>
        <v>#REF!</v>
      </c>
      <c r="E1843" t="e">
        <f>IF(INDEX(Organizations[Organization Type '[CV']],$A1843)="","",
CONCATENATE("  - &amp;OrganizationID",TEXT($A1843,"0000"),
" {","OrganizationTypeCV:  ",CHAR(34),INDEX(Organizations[Organization Type '[CV']],$A1843),CHAR(34),
", OrganizationCode:  ",CHAR(34),INDEX(Organizations[Organization Code],$A1843),CHAR(34),
", OrganizationName:  ",CHAR(34),INDEX(Organizations[Organization Name],$A1843),CHAR(34),
", OrganizationDescription:  ",CHAR(34),INDEX(Organizations[Organization Description],$A1843),CHAR(34),
", OrganizationLink:  ",CHAR(34),INDEX(Organizations[Organization Link],$A1843),CHAR(34),"}"))</f>
        <v>#REF!</v>
      </c>
      <c r="F1843" t="e">
        <f>IF(INDEX(People[First Name],$A1843)="","",
CONCATENATE("  - &amp;AffiliationID",TEXT($A1843,"0000"),
" {PersonID: *PersonID",TEXT($A1843,"0000"),
", OrganizationID: *OrganizationID",TEXT(MATCH(INDEX(People[Organization Name],$A1843),Organizations[Organization Name],0),"0000"),
", IsPrimaryOrganizationContact: , AffiliationStartDate: , AffiliationEndDate: , PrimaryPhone: ",
", PrimaryEmail: ",CHAR(34),INDEX(People[Primary Email],$A1843),CHAR(34),
", PrimaryAddress: ",CHAR(34),INDEX(People[Primary Address],$A1843),CHAR(34),
", PersonLink: }"))</f>
        <v>#REF!</v>
      </c>
      <c r="H1843" t="e">
        <f>IF(COUNTA(CitationInformation)=0,"",IF(INDEX(AuthorList[Author Name],$A1843)="","",
CONCATENATE("  - &amp;AuthorListID",TEXT($A1843,"0000"),
"  {CitationID: *CitationID0001",
", PersonID: *PersonID",TEXT(MATCH(INDEX(AuthorList[Author Name],$A1843),People[Full Name],0),"0000"),
", AuthorOrder: ",INDEX(AuthorList[Author Number],$A1843),"}")))</f>
        <v>#REF!</v>
      </c>
      <c r="K1843" t="e">
        <f>IF(INDEX(SamplingFeatures[Feature Code],$A1843)="","",
CONCATENATE("  - &amp;SamplingFeatureID",TEXT($A1843,"0000"),
" {","SamplingFeatureUUID:  ",CHAR(34),INDEX(SamplingFeatures[Sampling Feature UUID],$A1843),CHAR(34),
", SamplingFeatureTypeCV:  ",CHAR(34),INDEX(SamplingFeatures[Sampling Feature Type],$A1843),CHAR(34),
", SamplingFeatureCode:  ",CHAR(34),INDEX(SamplingFeatures[Feature Code],$A1843),CHAR(34),
", SamplingFeatureName:  ",CHAR(34),INDEX(SamplingFeatures[Feature Name],$A1843),CHAR(34),
", SamplingFeatureDescription:  ",CHAR(34),INDEX(SamplingFeatures[Feature Description],$A1843),CHAR(34),
", SamplingFeatureGeotypeCV:  ",CHAR(34),INDEX(SamplingFeatures[Feature Geo Type],$A1843),CHAR(34),
", FeatureGeometry:  ",CHAR(34),INDEX(SamplingFeatures[Feature Geometry],$A1843),CHAR(34),
", Elevation_m:  ",CHAR(34),INDEX(SamplingFeatures[Elevation_m],$A1843),CHAR(34),
", ElevationDatumCV:  ",CHAR(34),ElevationDatum,CHAR(34),"}"))</f>
        <v>#REF!</v>
      </c>
      <c r="L1843" t="e">
        <f>IF(INDEX(SamplingFeatures[Sampling Feature Type],$A1843)&lt;&gt;"Site","",
CONCATENATE("  - &amp;SiteID",TEXT(SUMPRODUCT(--($L$3:$L1842&lt;&gt;"")),"0000"),
" {","SamplingFeatureID:  *SamplingFeatureID",TEXT($A1843,"0000"),
", SiteTypeCV:  ",CHAR(34),INDEX(Sites[Site Type],$A1843),CHAR(34),
", Latitude:  ",INDEX(Sites[Latitude],$A1843),
", Longitude:  ",INDEX(Sites[Longitude],$A1843),
", SRSName:  ",CHAR(34),LatLonDatum,CHAR(34),"}"))</f>
        <v>#REF!</v>
      </c>
      <c r="M1843" t="e">
        <f>IF(INDEX(SamplingFeatures[Sampling Feature Type],$A1843)&lt;&gt;"Specimen","",
CONCATENATE("  - &amp;SpecimenID",TEXT(SUMPRODUCT(--($M$3:$M1842&lt;&gt;"")),"0000"),
" {","SamplingFeatureID:  *SamplingFeatureID",TEXT($A1843,"0000"),
", SpecimenTypeCV:  ",CHAR(34),INDEX(Specimens[Specimen Type],$A1843),CHAR(34),
", SpecimenMediumCV:  ",INDEX(Specimens[Specimen Medium],$A1843),
", IsFieldSpecimen:  ",CHAR(34),INDEX(Specimens[Is Field Specimen?],$A1843),CHAR(34),"}"))</f>
        <v>#REF!</v>
      </c>
      <c r="N1843" t="e">
        <f>IF(COUNTA(SpatialOffsets[])=0,"", IF(INDEX(SpatialOffsets[Spatial Offset Type],$A1843)="","",
CONCATENATE("  - &amp;SpatialOffsetID",TEXT($A1843,"0000"),
" {","SpatialOffsetTypeCV:  ",CHAR(34),INDEX(SpatialOffsets[Spatial Offset Type],$A1843),CHAR(34),
", Offset1Value:  ",INDEX(SpatialOffsets[Offset 1 Value],$A1843),
", Offset1UnitID:  ",CHAR(34),INDEX(SpatialOffsets[Offset 1 Unit],$A1843),CHAR(34),
", Offset2Value:  ",INDEX(SpatialOffsets[Offset 2 Value],$A1843),
", Offset2UnitID:  ",CHAR(34),INDEX(SpatialOffsets[Offset 2 Unit],$A1843),CHAR(34),
", Offset3Value:  ",INDEX(SpatialOffsets[Offset 3 Value],$A1843),
", Offset3UnitID:  ",CHAR(34),INDEX(SpatialOffsets[Offset 3 Unit],$A1843),CHAR(34),,"}")))</f>
        <v>#REF!</v>
      </c>
      <c r="O1843" t="e">
        <f>IF(COUNTA(RelatedFeatures[])=0,"", IF(INDEX(RelatedFeatures[First Sampling Feature Code],$A1843)="","",
CONCATENATE("  - &amp;RelationID",TEXT($A1843,"0000"),
" {","SamplingFeatureID:  *SamplingFeatureID",TEXT(MATCH(INDEX(RelatedFeatures[First Sampling Feature Code],$A1843),SamplingFeatures[Feature Code],0),"0000"),
", RelationshipTypeCV:  ",CHAR(34),INDEX(RelatedFeatures[Relationship Type],$A1843),CHAR(34),
", RelatedFeatureID: *SamplingFeatureID",TEXT(MATCH(INDEX(RelatedFeatures[Second Sampling Feature Code],$A1843),SamplingFeatures[Feature Code],0),"0000"),
", SpatialOffsetID:  ",IF(INDEX(RelatedFeatures[Offset Number],$A1843)="","",CONCATENATE("*SpatialOffsetID",TEXT(INDEX(RelatedFeatures[Offset Number],$A1843),"0000"))),"}")))</f>
        <v>#REF!</v>
      </c>
      <c r="P1843" t="e">
        <f>IF(INDEX(Methods[Method Type],$A1843)="","",
CONCATENATE("  - &amp;MethodID",TEXT($A1843,"0000"),
" {","MethodTypeCV:  ",CHAR(34),INDEX(Methods[Method Type],$A1843),CHAR(34),
", MethodCode:  ",CHAR(34),INDEX(Methods[Method Code],$A1843),CHAR(34),
", MethodName:  ",CHAR(34),INDEX(Methods[Method Name],$A1843),CHAR(34),
", MethodDescription:  ",CHAR(34),INDEX(Methods[Method Description],$A1843),CHAR(34),
", MethodLink:  ",CHAR(34),INDEX(Methods[Method Link],$A1843),CHAR(34),
", OrganizationID: *OrganizationID",TEXT(MATCH(INDEX(Methods[Organization Name],$A1843),Organizations[Organization Name],0),"0000"),"}"))</f>
        <v>#REF!</v>
      </c>
      <c r="Q1843" t="e">
        <f>IF(INDEX(Variables[Variable Type],$A1843)="","",
CONCATENATE("  - &amp;VariableID",TEXT($A1843,"0000"),
" {","VariableTypeCV:  ",CHAR(34),INDEX(Variables[Variable Type],$A1843),CHAR(34),
", VariableCode:  ",CHAR(34),INDEX(Variables[Variable Code],$A1843),CHAR(34),
", VariableNameCV:  ",CHAR(34),INDEX(Variables[Variable Name],$A1843),CHAR(34),
", VariableDefinition:  ",CHAR(34),INDEX(Variables[Variable Definition],$A1843),CHAR(34),
", SpecciationCV:  ",CHAR(34),INDEX(Variables[Speciation],$A1843),CHAR(34),
", NoDataValue:  ",CHAR(34),INDEX(Variables[No Data Value],$A1843),CHAR(34),"}"))</f>
        <v>#REF!</v>
      </c>
    </row>
    <row r="1844" spans="1:17" x14ac:dyDescent="0.25">
      <c r="A1844">
        <v>1841</v>
      </c>
      <c r="D1844" t="e">
        <f>IF(INDEX(People[First Name],$A1844)="","",
CONCATENATE("  - &amp;PersonID",TEXT($A1844,"0000"),
" {","PersonFirstName:  ",CHAR(34),INDEX(People[First Name],$A1844),CHAR(34),
", PersonMiddleName:  ",CHAR(34),INDEX(People[Middle Name],$A1844),CHAR(34),
", PersonLastName:  ",CHAR(34),INDEX(People[Last Name],$A1844),CHAR(34),"}"))</f>
        <v>#REF!</v>
      </c>
      <c r="E1844" t="e">
        <f>IF(INDEX(Organizations[Organization Type '[CV']],$A1844)="","",
CONCATENATE("  - &amp;OrganizationID",TEXT($A1844,"0000"),
" {","OrganizationTypeCV:  ",CHAR(34),INDEX(Organizations[Organization Type '[CV']],$A1844),CHAR(34),
", OrganizationCode:  ",CHAR(34),INDEX(Organizations[Organization Code],$A1844),CHAR(34),
", OrganizationName:  ",CHAR(34),INDEX(Organizations[Organization Name],$A1844),CHAR(34),
", OrganizationDescription:  ",CHAR(34),INDEX(Organizations[Organization Description],$A1844),CHAR(34),
", OrganizationLink:  ",CHAR(34),INDEX(Organizations[Organization Link],$A1844),CHAR(34),"}"))</f>
        <v>#REF!</v>
      </c>
      <c r="F1844" t="e">
        <f>IF(INDEX(People[First Name],$A1844)="","",
CONCATENATE("  - &amp;AffiliationID",TEXT($A1844,"0000"),
" {PersonID: *PersonID",TEXT($A1844,"0000"),
", OrganizationID: *OrganizationID",TEXT(MATCH(INDEX(People[Organization Name],$A1844),Organizations[Organization Name],0),"0000"),
", IsPrimaryOrganizationContact: , AffiliationStartDate: , AffiliationEndDate: , PrimaryPhone: ",
", PrimaryEmail: ",CHAR(34),INDEX(People[Primary Email],$A1844),CHAR(34),
", PrimaryAddress: ",CHAR(34),INDEX(People[Primary Address],$A1844),CHAR(34),
", PersonLink: }"))</f>
        <v>#REF!</v>
      </c>
      <c r="H1844" t="e">
        <f>IF(COUNTA(CitationInformation)=0,"",IF(INDEX(AuthorList[Author Name],$A1844)="","",
CONCATENATE("  - &amp;AuthorListID",TEXT($A1844,"0000"),
"  {CitationID: *CitationID0001",
", PersonID: *PersonID",TEXT(MATCH(INDEX(AuthorList[Author Name],$A1844),People[Full Name],0),"0000"),
", AuthorOrder: ",INDEX(AuthorList[Author Number],$A1844),"}")))</f>
        <v>#REF!</v>
      </c>
      <c r="K1844" t="e">
        <f>IF(INDEX(SamplingFeatures[Feature Code],$A1844)="","",
CONCATENATE("  - &amp;SamplingFeatureID",TEXT($A1844,"0000"),
" {","SamplingFeatureUUID:  ",CHAR(34),INDEX(SamplingFeatures[Sampling Feature UUID],$A1844),CHAR(34),
", SamplingFeatureTypeCV:  ",CHAR(34),INDEX(SamplingFeatures[Sampling Feature Type],$A1844),CHAR(34),
", SamplingFeatureCode:  ",CHAR(34),INDEX(SamplingFeatures[Feature Code],$A1844),CHAR(34),
", SamplingFeatureName:  ",CHAR(34),INDEX(SamplingFeatures[Feature Name],$A1844),CHAR(34),
", SamplingFeatureDescription:  ",CHAR(34),INDEX(SamplingFeatures[Feature Description],$A1844),CHAR(34),
", SamplingFeatureGeotypeCV:  ",CHAR(34),INDEX(SamplingFeatures[Feature Geo Type],$A1844),CHAR(34),
", FeatureGeometry:  ",CHAR(34),INDEX(SamplingFeatures[Feature Geometry],$A1844),CHAR(34),
", Elevation_m:  ",CHAR(34),INDEX(SamplingFeatures[Elevation_m],$A1844),CHAR(34),
", ElevationDatumCV:  ",CHAR(34),ElevationDatum,CHAR(34),"}"))</f>
        <v>#REF!</v>
      </c>
      <c r="L1844" t="e">
        <f>IF(INDEX(SamplingFeatures[Sampling Feature Type],$A1844)&lt;&gt;"Site","",
CONCATENATE("  - &amp;SiteID",TEXT(SUMPRODUCT(--($L$3:$L1843&lt;&gt;"")),"0000"),
" {","SamplingFeatureID:  *SamplingFeatureID",TEXT($A1844,"0000"),
", SiteTypeCV:  ",CHAR(34),INDEX(Sites[Site Type],$A1844),CHAR(34),
", Latitude:  ",INDEX(Sites[Latitude],$A1844),
", Longitude:  ",INDEX(Sites[Longitude],$A1844),
", SRSName:  ",CHAR(34),LatLonDatum,CHAR(34),"}"))</f>
        <v>#REF!</v>
      </c>
      <c r="M1844" t="e">
        <f>IF(INDEX(SamplingFeatures[Sampling Feature Type],$A1844)&lt;&gt;"Specimen","",
CONCATENATE("  - &amp;SpecimenID",TEXT(SUMPRODUCT(--($M$3:$M1843&lt;&gt;"")),"0000"),
" {","SamplingFeatureID:  *SamplingFeatureID",TEXT($A1844,"0000"),
", SpecimenTypeCV:  ",CHAR(34),INDEX(Specimens[Specimen Type],$A1844),CHAR(34),
", SpecimenMediumCV:  ",INDEX(Specimens[Specimen Medium],$A1844),
", IsFieldSpecimen:  ",CHAR(34),INDEX(Specimens[Is Field Specimen?],$A1844),CHAR(34),"}"))</f>
        <v>#REF!</v>
      </c>
      <c r="N1844" t="e">
        <f>IF(COUNTA(SpatialOffsets[])=0,"", IF(INDEX(SpatialOffsets[Spatial Offset Type],$A1844)="","",
CONCATENATE("  - &amp;SpatialOffsetID",TEXT($A1844,"0000"),
" {","SpatialOffsetTypeCV:  ",CHAR(34),INDEX(SpatialOffsets[Spatial Offset Type],$A1844),CHAR(34),
", Offset1Value:  ",INDEX(SpatialOffsets[Offset 1 Value],$A1844),
", Offset1UnitID:  ",CHAR(34),INDEX(SpatialOffsets[Offset 1 Unit],$A1844),CHAR(34),
", Offset2Value:  ",INDEX(SpatialOffsets[Offset 2 Value],$A1844),
", Offset2UnitID:  ",CHAR(34),INDEX(SpatialOffsets[Offset 2 Unit],$A1844),CHAR(34),
", Offset3Value:  ",INDEX(SpatialOffsets[Offset 3 Value],$A1844),
", Offset3UnitID:  ",CHAR(34),INDEX(SpatialOffsets[Offset 3 Unit],$A1844),CHAR(34),,"}")))</f>
        <v>#REF!</v>
      </c>
      <c r="O1844" t="e">
        <f>IF(COUNTA(RelatedFeatures[])=0,"", IF(INDEX(RelatedFeatures[First Sampling Feature Code],$A1844)="","",
CONCATENATE("  - &amp;RelationID",TEXT($A1844,"0000"),
" {","SamplingFeatureID:  *SamplingFeatureID",TEXT(MATCH(INDEX(RelatedFeatures[First Sampling Feature Code],$A1844),SamplingFeatures[Feature Code],0),"0000"),
", RelationshipTypeCV:  ",CHAR(34),INDEX(RelatedFeatures[Relationship Type],$A1844),CHAR(34),
", RelatedFeatureID: *SamplingFeatureID",TEXT(MATCH(INDEX(RelatedFeatures[Second Sampling Feature Code],$A1844),SamplingFeatures[Feature Code],0),"0000"),
", SpatialOffsetID:  ",IF(INDEX(RelatedFeatures[Offset Number],$A1844)="","",CONCATENATE("*SpatialOffsetID",TEXT(INDEX(RelatedFeatures[Offset Number],$A1844),"0000"))),"}")))</f>
        <v>#REF!</v>
      </c>
      <c r="P1844" t="e">
        <f>IF(INDEX(Methods[Method Type],$A1844)="","",
CONCATENATE("  - &amp;MethodID",TEXT($A1844,"0000"),
" {","MethodTypeCV:  ",CHAR(34),INDEX(Methods[Method Type],$A1844),CHAR(34),
", MethodCode:  ",CHAR(34),INDEX(Methods[Method Code],$A1844),CHAR(34),
", MethodName:  ",CHAR(34),INDEX(Methods[Method Name],$A1844),CHAR(34),
", MethodDescription:  ",CHAR(34),INDEX(Methods[Method Description],$A1844),CHAR(34),
", MethodLink:  ",CHAR(34),INDEX(Methods[Method Link],$A1844),CHAR(34),
", OrganizationID: *OrganizationID",TEXT(MATCH(INDEX(Methods[Organization Name],$A1844),Organizations[Organization Name],0),"0000"),"}"))</f>
        <v>#REF!</v>
      </c>
      <c r="Q1844" t="e">
        <f>IF(INDEX(Variables[Variable Type],$A1844)="","",
CONCATENATE("  - &amp;VariableID",TEXT($A1844,"0000"),
" {","VariableTypeCV:  ",CHAR(34),INDEX(Variables[Variable Type],$A1844),CHAR(34),
", VariableCode:  ",CHAR(34),INDEX(Variables[Variable Code],$A1844),CHAR(34),
", VariableNameCV:  ",CHAR(34),INDEX(Variables[Variable Name],$A1844),CHAR(34),
", VariableDefinition:  ",CHAR(34),INDEX(Variables[Variable Definition],$A1844),CHAR(34),
", SpecciationCV:  ",CHAR(34),INDEX(Variables[Speciation],$A1844),CHAR(34),
", NoDataValue:  ",CHAR(34),INDEX(Variables[No Data Value],$A1844),CHAR(34),"}"))</f>
        <v>#REF!</v>
      </c>
    </row>
    <row r="1845" spans="1:17" x14ac:dyDescent="0.25">
      <c r="A1845">
        <v>1842</v>
      </c>
      <c r="D1845" t="e">
        <f>IF(INDEX(People[First Name],$A1845)="","",
CONCATENATE("  - &amp;PersonID",TEXT($A1845,"0000"),
" {","PersonFirstName:  ",CHAR(34),INDEX(People[First Name],$A1845),CHAR(34),
", PersonMiddleName:  ",CHAR(34),INDEX(People[Middle Name],$A1845),CHAR(34),
", PersonLastName:  ",CHAR(34),INDEX(People[Last Name],$A1845),CHAR(34),"}"))</f>
        <v>#REF!</v>
      </c>
      <c r="E1845" t="e">
        <f>IF(INDEX(Organizations[Organization Type '[CV']],$A1845)="","",
CONCATENATE("  - &amp;OrganizationID",TEXT($A1845,"0000"),
" {","OrganizationTypeCV:  ",CHAR(34),INDEX(Organizations[Organization Type '[CV']],$A1845),CHAR(34),
", OrganizationCode:  ",CHAR(34),INDEX(Organizations[Organization Code],$A1845),CHAR(34),
", OrganizationName:  ",CHAR(34),INDEX(Organizations[Organization Name],$A1845),CHAR(34),
", OrganizationDescription:  ",CHAR(34),INDEX(Organizations[Organization Description],$A1845),CHAR(34),
", OrganizationLink:  ",CHAR(34),INDEX(Organizations[Organization Link],$A1845),CHAR(34),"}"))</f>
        <v>#REF!</v>
      </c>
      <c r="F1845" t="e">
        <f>IF(INDEX(People[First Name],$A1845)="","",
CONCATENATE("  - &amp;AffiliationID",TEXT($A1845,"0000"),
" {PersonID: *PersonID",TEXT($A1845,"0000"),
", OrganizationID: *OrganizationID",TEXT(MATCH(INDEX(People[Organization Name],$A1845),Organizations[Organization Name],0),"0000"),
", IsPrimaryOrganizationContact: , AffiliationStartDate: , AffiliationEndDate: , PrimaryPhone: ",
", PrimaryEmail: ",CHAR(34),INDEX(People[Primary Email],$A1845),CHAR(34),
", PrimaryAddress: ",CHAR(34),INDEX(People[Primary Address],$A1845),CHAR(34),
", PersonLink: }"))</f>
        <v>#REF!</v>
      </c>
      <c r="H1845" t="e">
        <f>IF(COUNTA(CitationInformation)=0,"",IF(INDEX(AuthorList[Author Name],$A1845)="","",
CONCATENATE("  - &amp;AuthorListID",TEXT($A1845,"0000"),
"  {CitationID: *CitationID0001",
", PersonID: *PersonID",TEXT(MATCH(INDEX(AuthorList[Author Name],$A1845),People[Full Name],0),"0000"),
", AuthorOrder: ",INDEX(AuthorList[Author Number],$A1845),"}")))</f>
        <v>#REF!</v>
      </c>
      <c r="K1845" t="e">
        <f>IF(INDEX(SamplingFeatures[Feature Code],$A1845)="","",
CONCATENATE("  - &amp;SamplingFeatureID",TEXT($A1845,"0000"),
" {","SamplingFeatureUUID:  ",CHAR(34),INDEX(SamplingFeatures[Sampling Feature UUID],$A1845),CHAR(34),
", SamplingFeatureTypeCV:  ",CHAR(34),INDEX(SamplingFeatures[Sampling Feature Type],$A1845),CHAR(34),
", SamplingFeatureCode:  ",CHAR(34),INDEX(SamplingFeatures[Feature Code],$A1845),CHAR(34),
", SamplingFeatureName:  ",CHAR(34),INDEX(SamplingFeatures[Feature Name],$A1845),CHAR(34),
", SamplingFeatureDescription:  ",CHAR(34),INDEX(SamplingFeatures[Feature Description],$A1845),CHAR(34),
", SamplingFeatureGeotypeCV:  ",CHAR(34),INDEX(SamplingFeatures[Feature Geo Type],$A1845),CHAR(34),
", FeatureGeometry:  ",CHAR(34),INDEX(SamplingFeatures[Feature Geometry],$A1845),CHAR(34),
", Elevation_m:  ",CHAR(34),INDEX(SamplingFeatures[Elevation_m],$A1845),CHAR(34),
", ElevationDatumCV:  ",CHAR(34),ElevationDatum,CHAR(34),"}"))</f>
        <v>#REF!</v>
      </c>
      <c r="L1845" t="e">
        <f>IF(INDEX(SamplingFeatures[Sampling Feature Type],$A1845)&lt;&gt;"Site","",
CONCATENATE("  - &amp;SiteID",TEXT(SUMPRODUCT(--($L$3:$L1844&lt;&gt;"")),"0000"),
" {","SamplingFeatureID:  *SamplingFeatureID",TEXT($A1845,"0000"),
", SiteTypeCV:  ",CHAR(34),INDEX(Sites[Site Type],$A1845),CHAR(34),
", Latitude:  ",INDEX(Sites[Latitude],$A1845),
", Longitude:  ",INDEX(Sites[Longitude],$A1845),
", SRSName:  ",CHAR(34),LatLonDatum,CHAR(34),"}"))</f>
        <v>#REF!</v>
      </c>
      <c r="M1845" t="e">
        <f>IF(INDEX(SamplingFeatures[Sampling Feature Type],$A1845)&lt;&gt;"Specimen","",
CONCATENATE("  - &amp;SpecimenID",TEXT(SUMPRODUCT(--($M$3:$M1844&lt;&gt;"")),"0000"),
" {","SamplingFeatureID:  *SamplingFeatureID",TEXT($A1845,"0000"),
", SpecimenTypeCV:  ",CHAR(34),INDEX(Specimens[Specimen Type],$A1845),CHAR(34),
", SpecimenMediumCV:  ",INDEX(Specimens[Specimen Medium],$A1845),
", IsFieldSpecimen:  ",CHAR(34),INDEX(Specimens[Is Field Specimen?],$A1845),CHAR(34),"}"))</f>
        <v>#REF!</v>
      </c>
      <c r="N1845" t="e">
        <f>IF(COUNTA(SpatialOffsets[])=0,"", IF(INDEX(SpatialOffsets[Spatial Offset Type],$A1845)="","",
CONCATENATE("  - &amp;SpatialOffsetID",TEXT($A1845,"0000"),
" {","SpatialOffsetTypeCV:  ",CHAR(34),INDEX(SpatialOffsets[Spatial Offset Type],$A1845),CHAR(34),
", Offset1Value:  ",INDEX(SpatialOffsets[Offset 1 Value],$A1845),
", Offset1UnitID:  ",CHAR(34),INDEX(SpatialOffsets[Offset 1 Unit],$A1845),CHAR(34),
", Offset2Value:  ",INDEX(SpatialOffsets[Offset 2 Value],$A1845),
", Offset2UnitID:  ",CHAR(34),INDEX(SpatialOffsets[Offset 2 Unit],$A1845),CHAR(34),
", Offset3Value:  ",INDEX(SpatialOffsets[Offset 3 Value],$A1845),
", Offset3UnitID:  ",CHAR(34),INDEX(SpatialOffsets[Offset 3 Unit],$A1845),CHAR(34),,"}")))</f>
        <v>#REF!</v>
      </c>
      <c r="O1845" t="e">
        <f>IF(COUNTA(RelatedFeatures[])=0,"", IF(INDEX(RelatedFeatures[First Sampling Feature Code],$A1845)="","",
CONCATENATE("  - &amp;RelationID",TEXT($A1845,"0000"),
" {","SamplingFeatureID:  *SamplingFeatureID",TEXT(MATCH(INDEX(RelatedFeatures[First Sampling Feature Code],$A1845),SamplingFeatures[Feature Code],0),"0000"),
", RelationshipTypeCV:  ",CHAR(34),INDEX(RelatedFeatures[Relationship Type],$A1845),CHAR(34),
", RelatedFeatureID: *SamplingFeatureID",TEXT(MATCH(INDEX(RelatedFeatures[Second Sampling Feature Code],$A1845),SamplingFeatures[Feature Code],0),"0000"),
", SpatialOffsetID:  ",IF(INDEX(RelatedFeatures[Offset Number],$A1845)="","",CONCATENATE("*SpatialOffsetID",TEXT(INDEX(RelatedFeatures[Offset Number],$A1845),"0000"))),"}")))</f>
        <v>#REF!</v>
      </c>
      <c r="P1845" t="e">
        <f>IF(INDEX(Methods[Method Type],$A1845)="","",
CONCATENATE("  - &amp;MethodID",TEXT($A1845,"0000"),
" {","MethodTypeCV:  ",CHAR(34),INDEX(Methods[Method Type],$A1845),CHAR(34),
", MethodCode:  ",CHAR(34),INDEX(Methods[Method Code],$A1845),CHAR(34),
", MethodName:  ",CHAR(34),INDEX(Methods[Method Name],$A1845),CHAR(34),
", MethodDescription:  ",CHAR(34),INDEX(Methods[Method Description],$A1845),CHAR(34),
", MethodLink:  ",CHAR(34),INDEX(Methods[Method Link],$A1845),CHAR(34),
", OrganizationID: *OrganizationID",TEXT(MATCH(INDEX(Methods[Organization Name],$A1845),Organizations[Organization Name],0),"0000"),"}"))</f>
        <v>#REF!</v>
      </c>
      <c r="Q1845" t="e">
        <f>IF(INDEX(Variables[Variable Type],$A1845)="","",
CONCATENATE("  - &amp;VariableID",TEXT($A1845,"0000"),
" {","VariableTypeCV:  ",CHAR(34),INDEX(Variables[Variable Type],$A1845),CHAR(34),
", VariableCode:  ",CHAR(34),INDEX(Variables[Variable Code],$A1845),CHAR(34),
", VariableNameCV:  ",CHAR(34),INDEX(Variables[Variable Name],$A1845),CHAR(34),
", VariableDefinition:  ",CHAR(34),INDEX(Variables[Variable Definition],$A1845),CHAR(34),
", SpecciationCV:  ",CHAR(34),INDEX(Variables[Speciation],$A1845),CHAR(34),
", NoDataValue:  ",CHAR(34),INDEX(Variables[No Data Value],$A1845),CHAR(34),"}"))</f>
        <v>#REF!</v>
      </c>
    </row>
    <row r="1846" spans="1:17" x14ac:dyDescent="0.25">
      <c r="A1846">
        <v>1843</v>
      </c>
      <c r="D1846" t="e">
        <f>IF(INDEX(People[First Name],$A1846)="","",
CONCATENATE("  - &amp;PersonID",TEXT($A1846,"0000"),
" {","PersonFirstName:  ",CHAR(34),INDEX(People[First Name],$A1846),CHAR(34),
", PersonMiddleName:  ",CHAR(34),INDEX(People[Middle Name],$A1846),CHAR(34),
", PersonLastName:  ",CHAR(34),INDEX(People[Last Name],$A1846),CHAR(34),"}"))</f>
        <v>#REF!</v>
      </c>
      <c r="E1846" t="e">
        <f>IF(INDEX(Organizations[Organization Type '[CV']],$A1846)="","",
CONCATENATE("  - &amp;OrganizationID",TEXT($A1846,"0000"),
" {","OrganizationTypeCV:  ",CHAR(34),INDEX(Organizations[Organization Type '[CV']],$A1846),CHAR(34),
", OrganizationCode:  ",CHAR(34),INDEX(Organizations[Organization Code],$A1846),CHAR(34),
", OrganizationName:  ",CHAR(34),INDEX(Organizations[Organization Name],$A1846),CHAR(34),
", OrganizationDescription:  ",CHAR(34),INDEX(Organizations[Organization Description],$A1846),CHAR(34),
", OrganizationLink:  ",CHAR(34),INDEX(Organizations[Organization Link],$A1846),CHAR(34),"}"))</f>
        <v>#REF!</v>
      </c>
      <c r="F1846" t="e">
        <f>IF(INDEX(People[First Name],$A1846)="","",
CONCATENATE("  - &amp;AffiliationID",TEXT($A1846,"0000"),
" {PersonID: *PersonID",TEXT($A1846,"0000"),
", OrganizationID: *OrganizationID",TEXT(MATCH(INDEX(People[Organization Name],$A1846),Organizations[Organization Name],0),"0000"),
", IsPrimaryOrganizationContact: , AffiliationStartDate: , AffiliationEndDate: , PrimaryPhone: ",
", PrimaryEmail: ",CHAR(34),INDEX(People[Primary Email],$A1846),CHAR(34),
", PrimaryAddress: ",CHAR(34),INDEX(People[Primary Address],$A1846),CHAR(34),
", PersonLink: }"))</f>
        <v>#REF!</v>
      </c>
      <c r="H1846" t="e">
        <f>IF(COUNTA(CitationInformation)=0,"",IF(INDEX(AuthorList[Author Name],$A1846)="","",
CONCATENATE("  - &amp;AuthorListID",TEXT($A1846,"0000"),
"  {CitationID: *CitationID0001",
", PersonID: *PersonID",TEXT(MATCH(INDEX(AuthorList[Author Name],$A1846),People[Full Name],0),"0000"),
", AuthorOrder: ",INDEX(AuthorList[Author Number],$A1846),"}")))</f>
        <v>#REF!</v>
      </c>
      <c r="K1846" t="e">
        <f>IF(INDEX(SamplingFeatures[Feature Code],$A1846)="","",
CONCATENATE("  - &amp;SamplingFeatureID",TEXT($A1846,"0000"),
" {","SamplingFeatureUUID:  ",CHAR(34),INDEX(SamplingFeatures[Sampling Feature UUID],$A1846),CHAR(34),
", SamplingFeatureTypeCV:  ",CHAR(34),INDEX(SamplingFeatures[Sampling Feature Type],$A1846),CHAR(34),
", SamplingFeatureCode:  ",CHAR(34),INDEX(SamplingFeatures[Feature Code],$A1846),CHAR(34),
", SamplingFeatureName:  ",CHAR(34),INDEX(SamplingFeatures[Feature Name],$A1846),CHAR(34),
", SamplingFeatureDescription:  ",CHAR(34),INDEX(SamplingFeatures[Feature Description],$A1846),CHAR(34),
", SamplingFeatureGeotypeCV:  ",CHAR(34),INDEX(SamplingFeatures[Feature Geo Type],$A1846),CHAR(34),
", FeatureGeometry:  ",CHAR(34),INDEX(SamplingFeatures[Feature Geometry],$A1846),CHAR(34),
", Elevation_m:  ",CHAR(34),INDEX(SamplingFeatures[Elevation_m],$A1846),CHAR(34),
", ElevationDatumCV:  ",CHAR(34),ElevationDatum,CHAR(34),"}"))</f>
        <v>#REF!</v>
      </c>
      <c r="L1846" t="e">
        <f>IF(INDEX(SamplingFeatures[Sampling Feature Type],$A1846)&lt;&gt;"Site","",
CONCATENATE("  - &amp;SiteID",TEXT(SUMPRODUCT(--($L$3:$L1845&lt;&gt;"")),"0000"),
" {","SamplingFeatureID:  *SamplingFeatureID",TEXT($A1846,"0000"),
", SiteTypeCV:  ",CHAR(34),INDEX(Sites[Site Type],$A1846),CHAR(34),
", Latitude:  ",INDEX(Sites[Latitude],$A1846),
", Longitude:  ",INDEX(Sites[Longitude],$A1846),
", SRSName:  ",CHAR(34),LatLonDatum,CHAR(34),"}"))</f>
        <v>#REF!</v>
      </c>
      <c r="M1846" t="e">
        <f>IF(INDEX(SamplingFeatures[Sampling Feature Type],$A1846)&lt;&gt;"Specimen","",
CONCATENATE("  - &amp;SpecimenID",TEXT(SUMPRODUCT(--($M$3:$M1845&lt;&gt;"")),"0000"),
" {","SamplingFeatureID:  *SamplingFeatureID",TEXT($A1846,"0000"),
", SpecimenTypeCV:  ",CHAR(34),INDEX(Specimens[Specimen Type],$A1846),CHAR(34),
", SpecimenMediumCV:  ",INDEX(Specimens[Specimen Medium],$A1846),
", IsFieldSpecimen:  ",CHAR(34),INDEX(Specimens[Is Field Specimen?],$A1846),CHAR(34),"}"))</f>
        <v>#REF!</v>
      </c>
      <c r="N1846" t="e">
        <f>IF(COUNTA(SpatialOffsets[])=0,"", IF(INDEX(SpatialOffsets[Spatial Offset Type],$A1846)="","",
CONCATENATE("  - &amp;SpatialOffsetID",TEXT($A1846,"0000"),
" {","SpatialOffsetTypeCV:  ",CHAR(34),INDEX(SpatialOffsets[Spatial Offset Type],$A1846),CHAR(34),
", Offset1Value:  ",INDEX(SpatialOffsets[Offset 1 Value],$A1846),
", Offset1UnitID:  ",CHAR(34),INDEX(SpatialOffsets[Offset 1 Unit],$A1846),CHAR(34),
", Offset2Value:  ",INDEX(SpatialOffsets[Offset 2 Value],$A1846),
", Offset2UnitID:  ",CHAR(34),INDEX(SpatialOffsets[Offset 2 Unit],$A1846),CHAR(34),
", Offset3Value:  ",INDEX(SpatialOffsets[Offset 3 Value],$A1846),
", Offset3UnitID:  ",CHAR(34),INDEX(SpatialOffsets[Offset 3 Unit],$A1846),CHAR(34),,"}")))</f>
        <v>#REF!</v>
      </c>
      <c r="O1846" t="e">
        <f>IF(COUNTA(RelatedFeatures[])=0,"", IF(INDEX(RelatedFeatures[First Sampling Feature Code],$A1846)="","",
CONCATENATE("  - &amp;RelationID",TEXT($A1846,"0000"),
" {","SamplingFeatureID:  *SamplingFeatureID",TEXT(MATCH(INDEX(RelatedFeatures[First Sampling Feature Code],$A1846),SamplingFeatures[Feature Code],0),"0000"),
", RelationshipTypeCV:  ",CHAR(34),INDEX(RelatedFeatures[Relationship Type],$A1846),CHAR(34),
", RelatedFeatureID: *SamplingFeatureID",TEXT(MATCH(INDEX(RelatedFeatures[Second Sampling Feature Code],$A1846),SamplingFeatures[Feature Code],0),"0000"),
", SpatialOffsetID:  ",IF(INDEX(RelatedFeatures[Offset Number],$A1846)="","",CONCATENATE("*SpatialOffsetID",TEXT(INDEX(RelatedFeatures[Offset Number],$A1846),"0000"))),"}")))</f>
        <v>#REF!</v>
      </c>
      <c r="P1846" t="e">
        <f>IF(INDEX(Methods[Method Type],$A1846)="","",
CONCATENATE("  - &amp;MethodID",TEXT($A1846,"0000"),
" {","MethodTypeCV:  ",CHAR(34),INDEX(Methods[Method Type],$A1846),CHAR(34),
", MethodCode:  ",CHAR(34),INDEX(Methods[Method Code],$A1846),CHAR(34),
", MethodName:  ",CHAR(34),INDEX(Methods[Method Name],$A1846),CHAR(34),
", MethodDescription:  ",CHAR(34),INDEX(Methods[Method Description],$A1846),CHAR(34),
", MethodLink:  ",CHAR(34),INDEX(Methods[Method Link],$A1846),CHAR(34),
", OrganizationID: *OrganizationID",TEXT(MATCH(INDEX(Methods[Organization Name],$A1846),Organizations[Organization Name],0),"0000"),"}"))</f>
        <v>#REF!</v>
      </c>
      <c r="Q1846" t="e">
        <f>IF(INDEX(Variables[Variable Type],$A1846)="","",
CONCATENATE("  - &amp;VariableID",TEXT($A1846,"0000"),
" {","VariableTypeCV:  ",CHAR(34),INDEX(Variables[Variable Type],$A1846),CHAR(34),
", VariableCode:  ",CHAR(34),INDEX(Variables[Variable Code],$A1846),CHAR(34),
", VariableNameCV:  ",CHAR(34),INDEX(Variables[Variable Name],$A1846),CHAR(34),
", VariableDefinition:  ",CHAR(34),INDEX(Variables[Variable Definition],$A1846),CHAR(34),
", SpecciationCV:  ",CHAR(34),INDEX(Variables[Speciation],$A1846),CHAR(34),
", NoDataValue:  ",CHAR(34),INDEX(Variables[No Data Value],$A1846),CHAR(34),"}"))</f>
        <v>#REF!</v>
      </c>
    </row>
    <row r="1847" spans="1:17" x14ac:dyDescent="0.25">
      <c r="A1847">
        <v>1844</v>
      </c>
      <c r="D1847" t="e">
        <f>IF(INDEX(People[First Name],$A1847)="","",
CONCATENATE("  - &amp;PersonID",TEXT($A1847,"0000"),
" {","PersonFirstName:  ",CHAR(34),INDEX(People[First Name],$A1847),CHAR(34),
", PersonMiddleName:  ",CHAR(34),INDEX(People[Middle Name],$A1847),CHAR(34),
", PersonLastName:  ",CHAR(34),INDEX(People[Last Name],$A1847),CHAR(34),"}"))</f>
        <v>#REF!</v>
      </c>
      <c r="E1847" t="e">
        <f>IF(INDEX(Organizations[Organization Type '[CV']],$A1847)="","",
CONCATENATE("  - &amp;OrganizationID",TEXT($A1847,"0000"),
" {","OrganizationTypeCV:  ",CHAR(34),INDEX(Organizations[Organization Type '[CV']],$A1847),CHAR(34),
", OrganizationCode:  ",CHAR(34),INDEX(Organizations[Organization Code],$A1847),CHAR(34),
", OrganizationName:  ",CHAR(34),INDEX(Organizations[Organization Name],$A1847),CHAR(34),
", OrganizationDescription:  ",CHAR(34),INDEX(Organizations[Organization Description],$A1847),CHAR(34),
", OrganizationLink:  ",CHAR(34),INDEX(Organizations[Organization Link],$A1847),CHAR(34),"}"))</f>
        <v>#REF!</v>
      </c>
      <c r="F1847" t="e">
        <f>IF(INDEX(People[First Name],$A1847)="","",
CONCATENATE("  - &amp;AffiliationID",TEXT($A1847,"0000"),
" {PersonID: *PersonID",TEXT($A1847,"0000"),
", OrganizationID: *OrganizationID",TEXT(MATCH(INDEX(People[Organization Name],$A1847),Organizations[Organization Name],0),"0000"),
", IsPrimaryOrganizationContact: , AffiliationStartDate: , AffiliationEndDate: , PrimaryPhone: ",
", PrimaryEmail: ",CHAR(34),INDEX(People[Primary Email],$A1847),CHAR(34),
", PrimaryAddress: ",CHAR(34),INDEX(People[Primary Address],$A1847),CHAR(34),
", PersonLink: }"))</f>
        <v>#REF!</v>
      </c>
      <c r="H1847" t="e">
        <f>IF(COUNTA(CitationInformation)=0,"",IF(INDEX(AuthorList[Author Name],$A1847)="","",
CONCATENATE("  - &amp;AuthorListID",TEXT($A1847,"0000"),
"  {CitationID: *CitationID0001",
", PersonID: *PersonID",TEXT(MATCH(INDEX(AuthorList[Author Name],$A1847),People[Full Name],0),"0000"),
", AuthorOrder: ",INDEX(AuthorList[Author Number],$A1847),"}")))</f>
        <v>#REF!</v>
      </c>
      <c r="K1847" t="e">
        <f>IF(INDEX(SamplingFeatures[Feature Code],$A1847)="","",
CONCATENATE("  - &amp;SamplingFeatureID",TEXT($A1847,"0000"),
" {","SamplingFeatureUUID:  ",CHAR(34),INDEX(SamplingFeatures[Sampling Feature UUID],$A1847),CHAR(34),
", SamplingFeatureTypeCV:  ",CHAR(34),INDEX(SamplingFeatures[Sampling Feature Type],$A1847),CHAR(34),
", SamplingFeatureCode:  ",CHAR(34),INDEX(SamplingFeatures[Feature Code],$A1847),CHAR(34),
", SamplingFeatureName:  ",CHAR(34),INDEX(SamplingFeatures[Feature Name],$A1847),CHAR(34),
", SamplingFeatureDescription:  ",CHAR(34),INDEX(SamplingFeatures[Feature Description],$A1847),CHAR(34),
", SamplingFeatureGeotypeCV:  ",CHAR(34),INDEX(SamplingFeatures[Feature Geo Type],$A1847),CHAR(34),
", FeatureGeometry:  ",CHAR(34),INDEX(SamplingFeatures[Feature Geometry],$A1847),CHAR(34),
", Elevation_m:  ",CHAR(34),INDEX(SamplingFeatures[Elevation_m],$A1847),CHAR(34),
", ElevationDatumCV:  ",CHAR(34),ElevationDatum,CHAR(34),"}"))</f>
        <v>#REF!</v>
      </c>
      <c r="L1847" t="e">
        <f>IF(INDEX(SamplingFeatures[Sampling Feature Type],$A1847)&lt;&gt;"Site","",
CONCATENATE("  - &amp;SiteID",TEXT(SUMPRODUCT(--($L$3:$L1846&lt;&gt;"")),"0000"),
" {","SamplingFeatureID:  *SamplingFeatureID",TEXT($A1847,"0000"),
", SiteTypeCV:  ",CHAR(34),INDEX(Sites[Site Type],$A1847),CHAR(34),
", Latitude:  ",INDEX(Sites[Latitude],$A1847),
", Longitude:  ",INDEX(Sites[Longitude],$A1847),
", SRSName:  ",CHAR(34),LatLonDatum,CHAR(34),"}"))</f>
        <v>#REF!</v>
      </c>
      <c r="M1847" t="e">
        <f>IF(INDEX(SamplingFeatures[Sampling Feature Type],$A1847)&lt;&gt;"Specimen","",
CONCATENATE("  - &amp;SpecimenID",TEXT(SUMPRODUCT(--($M$3:$M1846&lt;&gt;"")),"0000"),
" {","SamplingFeatureID:  *SamplingFeatureID",TEXT($A1847,"0000"),
", SpecimenTypeCV:  ",CHAR(34),INDEX(Specimens[Specimen Type],$A1847),CHAR(34),
", SpecimenMediumCV:  ",INDEX(Specimens[Specimen Medium],$A1847),
", IsFieldSpecimen:  ",CHAR(34),INDEX(Specimens[Is Field Specimen?],$A1847),CHAR(34),"}"))</f>
        <v>#REF!</v>
      </c>
      <c r="N1847" t="e">
        <f>IF(COUNTA(SpatialOffsets[])=0,"", IF(INDEX(SpatialOffsets[Spatial Offset Type],$A1847)="","",
CONCATENATE("  - &amp;SpatialOffsetID",TEXT($A1847,"0000"),
" {","SpatialOffsetTypeCV:  ",CHAR(34),INDEX(SpatialOffsets[Spatial Offset Type],$A1847),CHAR(34),
", Offset1Value:  ",INDEX(SpatialOffsets[Offset 1 Value],$A1847),
", Offset1UnitID:  ",CHAR(34),INDEX(SpatialOffsets[Offset 1 Unit],$A1847),CHAR(34),
", Offset2Value:  ",INDEX(SpatialOffsets[Offset 2 Value],$A1847),
", Offset2UnitID:  ",CHAR(34),INDEX(SpatialOffsets[Offset 2 Unit],$A1847),CHAR(34),
", Offset3Value:  ",INDEX(SpatialOffsets[Offset 3 Value],$A1847),
", Offset3UnitID:  ",CHAR(34),INDEX(SpatialOffsets[Offset 3 Unit],$A1847),CHAR(34),,"}")))</f>
        <v>#REF!</v>
      </c>
      <c r="O1847" t="e">
        <f>IF(COUNTA(RelatedFeatures[])=0,"", IF(INDEX(RelatedFeatures[First Sampling Feature Code],$A1847)="","",
CONCATENATE("  - &amp;RelationID",TEXT($A1847,"0000"),
" {","SamplingFeatureID:  *SamplingFeatureID",TEXT(MATCH(INDEX(RelatedFeatures[First Sampling Feature Code],$A1847),SamplingFeatures[Feature Code],0),"0000"),
", RelationshipTypeCV:  ",CHAR(34),INDEX(RelatedFeatures[Relationship Type],$A1847),CHAR(34),
", RelatedFeatureID: *SamplingFeatureID",TEXT(MATCH(INDEX(RelatedFeatures[Second Sampling Feature Code],$A1847),SamplingFeatures[Feature Code],0),"0000"),
", SpatialOffsetID:  ",IF(INDEX(RelatedFeatures[Offset Number],$A1847)="","",CONCATENATE("*SpatialOffsetID",TEXT(INDEX(RelatedFeatures[Offset Number],$A1847),"0000"))),"}")))</f>
        <v>#REF!</v>
      </c>
      <c r="P1847" t="e">
        <f>IF(INDEX(Methods[Method Type],$A1847)="","",
CONCATENATE("  - &amp;MethodID",TEXT($A1847,"0000"),
" {","MethodTypeCV:  ",CHAR(34),INDEX(Methods[Method Type],$A1847),CHAR(34),
", MethodCode:  ",CHAR(34),INDEX(Methods[Method Code],$A1847),CHAR(34),
", MethodName:  ",CHAR(34),INDEX(Methods[Method Name],$A1847),CHAR(34),
", MethodDescription:  ",CHAR(34),INDEX(Methods[Method Description],$A1847),CHAR(34),
", MethodLink:  ",CHAR(34),INDEX(Methods[Method Link],$A1847),CHAR(34),
", OrganizationID: *OrganizationID",TEXT(MATCH(INDEX(Methods[Organization Name],$A1847),Organizations[Organization Name],0),"0000"),"}"))</f>
        <v>#REF!</v>
      </c>
      <c r="Q1847" t="e">
        <f>IF(INDEX(Variables[Variable Type],$A1847)="","",
CONCATENATE("  - &amp;VariableID",TEXT($A1847,"0000"),
" {","VariableTypeCV:  ",CHAR(34),INDEX(Variables[Variable Type],$A1847),CHAR(34),
", VariableCode:  ",CHAR(34),INDEX(Variables[Variable Code],$A1847),CHAR(34),
", VariableNameCV:  ",CHAR(34),INDEX(Variables[Variable Name],$A1847),CHAR(34),
", VariableDefinition:  ",CHAR(34),INDEX(Variables[Variable Definition],$A1847),CHAR(34),
", SpecciationCV:  ",CHAR(34),INDEX(Variables[Speciation],$A1847),CHAR(34),
", NoDataValue:  ",CHAR(34),INDEX(Variables[No Data Value],$A1847),CHAR(34),"}"))</f>
        <v>#REF!</v>
      </c>
    </row>
    <row r="1848" spans="1:17" x14ac:dyDescent="0.25">
      <c r="A1848">
        <v>1845</v>
      </c>
      <c r="D1848" t="e">
        <f>IF(INDEX(People[First Name],$A1848)="","",
CONCATENATE("  - &amp;PersonID",TEXT($A1848,"0000"),
" {","PersonFirstName:  ",CHAR(34),INDEX(People[First Name],$A1848),CHAR(34),
", PersonMiddleName:  ",CHAR(34),INDEX(People[Middle Name],$A1848),CHAR(34),
", PersonLastName:  ",CHAR(34),INDEX(People[Last Name],$A1848),CHAR(34),"}"))</f>
        <v>#REF!</v>
      </c>
      <c r="E1848" t="e">
        <f>IF(INDEX(Organizations[Organization Type '[CV']],$A1848)="","",
CONCATENATE("  - &amp;OrganizationID",TEXT($A1848,"0000"),
" {","OrganizationTypeCV:  ",CHAR(34),INDEX(Organizations[Organization Type '[CV']],$A1848),CHAR(34),
", OrganizationCode:  ",CHAR(34),INDEX(Organizations[Organization Code],$A1848),CHAR(34),
", OrganizationName:  ",CHAR(34),INDEX(Organizations[Organization Name],$A1848),CHAR(34),
", OrganizationDescription:  ",CHAR(34),INDEX(Organizations[Organization Description],$A1848),CHAR(34),
", OrganizationLink:  ",CHAR(34),INDEX(Organizations[Organization Link],$A1848),CHAR(34),"}"))</f>
        <v>#REF!</v>
      </c>
      <c r="F1848" t="e">
        <f>IF(INDEX(People[First Name],$A1848)="","",
CONCATENATE("  - &amp;AffiliationID",TEXT($A1848,"0000"),
" {PersonID: *PersonID",TEXT($A1848,"0000"),
", OrganizationID: *OrganizationID",TEXT(MATCH(INDEX(People[Organization Name],$A1848),Organizations[Organization Name],0),"0000"),
", IsPrimaryOrganizationContact: , AffiliationStartDate: , AffiliationEndDate: , PrimaryPhone: ",
", PrimaryEmail: ",CHAR(34),INDEX(People[Primary Email],$A1848),CHAR(34),
", PrimaryAddress: ",CHAR(34),INDEX(People[Primary Address],$A1848),CHAR(34),
", PersonLink: }"))</f>
        <v>#REF!</v>
      </c>
      <c r="H1848" t="e">
        <f>IF(COUNTA(CitationInformation)=0,"",IF(INDEX(AuthorList[Author Name],$A1848)="","",
CONCATENATE("  - &amp;AuthorListID",TEXT($A1848,"0000"),
"  {CitationID: *CitationID0001",
", PersonID: *PersonID",TEXT(MATCH(INDEX(AuthorList[Author Name],$A1848),People[Full Name],0),"0000"),
", AuthorOrder: ",INDEX(AuthorList[Author Number],$A1848),"}")))</f>
        <v>#REF!</v>
      </c>
      <c r="K1848" t="e">
        <f>IF(INDEX(SamplingFeatures[Feature Code],$A1848)="","",
CONCATENATE("  - &amp;SamplingFeatureID",TEXT($A1848,"0000"),
" {","SamplingFeatureUUID:  ",CHAR(34),INDEX(SamplingFeatures[Sampling Feature UUID],$A1848),CHAR(34),
", SamplingFeatureTypeCV:  ",CHAR(34),INDEX(SamplingFeatures[Sampling Feature Type],$A1848),CHAR(34),
", SamplingFeatureCode:  ",CHAR(34),INDEX(SamplingFeatures[Feature Code],$A1848),CHAR(34),
", SamplingFeatureName:  ",CHAR(34),INDEX(SamplingFeatures[Feature Name],$A1848),CHAR(34),
", SamplingFeatureDescription:  ",CHAR(34),INDEX(SamplingFeatures[Feature Description],$A1848),CHAR(34),
", SamplingFeatureGeotypeCV:  ",CHAR(34),INDEX(SamplingFeatures[Feature Geo Type],$A1848),CHAR(34),
", FeatureGeometry:  ",CHAR(34),INDEX(SamplingFeatures[Feature Geometry],$A1848),CHAR(34),
", Elevation_m:  ",CHAR(34),INDEX(SamplingFeatures[Elevation_m],$A1848),CHAR(34),
", ElevationDatumCV:  ",CHAR(34),ElevationDatum,CHAR(34),"}"))</f>
        <v>#REF!</v>
      </c>
      <c r="L1848" t="e">
        <f>IF(INDEX(SamplingFeatures[Sampling Feature Type],$A1848)&lt;&gt;"Site","",
CONCATENATE("  - &amp;SiteID",TEXT(SUMPRODUCT(--($L$3:$L1847&lt;&gt;"")),"0000"),
" {","SamplingFeatureID:  *SamplingFeatureID",TEXT($A1848,"0000"),
", SiteTypeCV:  ",CHAR(34),INDEX(Sites[Site Type],$A1848),CHAR(34),
", Latitude:  ",INDEX(Sites[Latitude],$A1848),
", Longitude:  ",INDEX(Sites[Longitude],$A1848),
", SRSName:  ",CHAR(34),LatLonDatum,CHAR(34),"}"))</f>
        <v>#REF!</v>
      </c>
      <c r="M1848" t="e">
        <f>IF(INDEX(SamplingFeatures[Sampling Feature Type],$A1848)&lt;&gt;"Specimen","",
CONCATENATE("  - &amp;SpecimenID",TEXT(SUMPRODUCT(--($M$3:$M1847&lt;&gt;"")),"0000"),
" {","SamplingFeatureID:  *SamplingFeatureID",TEXT($A1848,"0000"),
", SpecimenTypeCV:  ",CHAR(34),INDEX(Specimens[Specimen Type],$A1848),CHAR(34),
", SpecimenMediumCV:  ",INDEX(Specimens[Specimen Medium],$A1848),
", IsFieldSpecimen:  ",CHAR(34),INDEX(Specimens[Is Field Specimen?],$A1848),CHAR(34),"}"))</f>
        <v>#REF!</v>
      </c>
      <c r="N1848" t="e">
        <f>IF(COUNTA(SpatialOffsets[])=0,"", IF(INDEX(SpatialOffsets[Spatial Offset Type],$A1848)="","",
CONCATENATE("  - &amp;SpatialOffsetID",TEXT($A1848,"0000"),
" {","SpatialOffsetTypeCV:  ",CHAR(34),INDEX(SpatialOffsets[Spatial Offset Type],$A1848),CHAR(34),
", Offset1Value:  ",INDEX(SpatialOffsets[Offset 1 Value],$A1848),
", Offset1UnitID:  ",CHAR(34),INDEX(SpatialOffsets[Offset 1 Unit],$A1848),CHAR(34),
", Offset2Value:  ",INDEX(SpatialOffsets[Offset 2 Value],$A1848),
", Offset2UnitID:  ",CHAR(34),INDEX(SpatialOffsets[Offset 2 Unit],$A1848),CHAR(34),
", Offset3Value:  ",INDEX(SpatialOffsets[Offset 3 Value],$A1848),
", Offset3UnitID:  ",CHAR(34),INDEX(SpatialOffsets[Offset 3 Unit],$A1848),CHAR(34),,"}")))</f>
        <v>#REF!</v>
      </c>
      <c r="O1848" t="e">
        <f>IF(COUNTA(RelatedFeatures[])=0,"", IF(INDEX(RelatedFeatures[First Sampling Feature Code],$A1848)="","",
CONCATENATE("  - &amp;RelationID",TEXT($A1848,"0000"),
" {","SamplingFeatureID:  *SamplingFeatureID",TEXT(MATCH(INDEX(RelatedFeatures[First Sampling Feature Code],$A1848),SamplingFeatures[Feature Code],0),"0000"),
", RelationshipTypeCV:  ",CHAR(34),INDEX(RelatedFeatures[Relationship Type],$A1848),CHAR(34),
", RelatedFeatureID: *SamplingFeatureID",TEXT(MATCH(INDEX(RelatedFeatures[Second Sampling Feature Code],$A1848),SamplingFeatures[Feature Code],0),"0000"),
", SpatialOffsetID:  ",IF(INDEX(RelatedFeatures[Offset Number],$A1848)="","",CONCATENATE("*SpatialOffsetID",TEXT(INDEX(RelatedFeatures[Offset Number],$A1848),"0000"))),"}")))</f>
        <v>#REF!</v>
      </c>
      <c r="P1848" t="e">
        <f>IF(INDEX(Methods[Method Type],$A1848)="","",
CONCATENATE("  - &amp;MethodID",TEXT($A1848,"0000"),
" {","MethodTypeCV:  ",CHAR(34),INDEX(Methods[Method Type],$A1848),CHAR(34),
", MethodCode:  ",CHAR(34),INDEX(Methods[Method Code],$A1848),CHAR(34),
", MethodName:  ",CHAR(34),INDEX(Methods[Method Name],$A1848),CHAR(34),
", MethodDescription:  ",CHAR(34),INDEX(Methods[Method Description],$A1848),CHAR(34),
", MethodLink:  ",CHAR(34),INDEX(Methods[Method Link],$A1848),CHAR(34),
", OrganizationID: *OrganizationID",TEXT(MATCH(INDEX(Methods[Organization Name],$A1848),Organizations[Organization Name],0),"0000"),"}"))</f>
        <v>#REF!</v>
      </c>
      <c r="Q1848" t="e">
        <f>IF(INDEX(Variables[Variable Type],$A1848)="","",
CONCATENATE("  - &amp;VariableID",TEXT($A1848,"0000"),
" {","VariableTypeCV:  ",CHAR(34),INDEX(Variables[Variable Type],$A1848),CHAR(34),
", VariableCode:  ",CHAR(34),INDEX(Variables[Variable Code],$A1848),CHAR(34),
", VariableNameCV:  ",CHAR(34),INDEX(Variables[Variable Name],$A1848),CHAR(34),
", VariableDefinition:  ",CHAR(34),INDEX(Variables[Variable Definition],$A1848),CHAR(34),
", SpecciationCV:  ",CHAR(34),INDEX(Variables[Speciation],$A1848),CHAR(34),
", NoDataValue:  ",CHAR(34),INDEX(Variables[No Data Value],$A1848),CHAR(34),"}"))</f>
        <v>#REF!</v>
      </c>
    </row>
    <row r="1849" spans="1:17" x14ac:dyDescent="0.25">
      <c r="A1849">
        <v>1846</v>
      </c>
      <c r="D1849" t="e">
        <f>IF(INDEX(People[First Name],$A1849)="","",
CONCATENATE("  - &amp;PersonID",TEXT($A1849,"0000"),
" {","PersonFirstName:  ",CHAR(34),INDEX(People[First Name],$A1849),CHAR(34),
", PersonMiddleName:  ",CHAR(34),INDEX(People[Middle Name],$A1849),CHAR(34),
", PersonLastName:  ",CHAR(34),INDEX(People[Last Name],$A1849),CHAR(34),"}"))</f>
        <v>#REF!</v>
      </c>
      <c r="E1849" t="e">
        <f>IF(INDEX(Organizations[Organization Type '[CV']],$A1849)="","",
CONCATENATE("  - &amp;OrganizationID",TEXT($A1849,"0000"),
" {","OrganizationTypeCV:  ",CHAR(34),INDEX(Organizations[Organization Type '[CV']],$A1849),CHAR(34),
", OrganizationCode:  ",CHAR(34),INDEX(Organizations[Organization Code],$A1849),CHAR(34),
", OrganizationName:  ",CHAR(34),INDEX(Organizations[Organization Name],$A1849),CHAR(34),
", OrganizationDescription:  ",CHAR(34),INDEX(Organizations[Organization Description],$A1849),CHAR(34),
", OrganizationLink:  ",CHAR(34),INDEX(Organizations[Organization Link],$A1849),CHAR(34),"}"))</f>
        <v>#REF!</v>
      </c>
      <c r="F1849" t="e">
        <f>IF(INDEX(People[First Name],$A1849)="","",
CONCATENATE("  - &amp;AffiliationID",TEXT($A1849,"0000"),
" {PersonID: *PersonID",TEXT($A1849,"0000"),
", OrganizationID: *OrganizationID",TEXT(MATCH(INDEX(People[Organization Name],$A1849),Organizations[Organization Name],0),"0000"),
", IsPrimaryOrganizationContact: , AffiliationStartDate: , AffiliationEndDate: , PrimaryPhone: ",
", PrimaryEmail: ",CHAR(34),INDEX(People[Primary Email],$A1849),CHAR(34),
", PrimaryAddress: ",CHAR(34),INDEX(People[Primary Address],$A1849),CHAR(34),
", PersonLink: }"))</f>
        <v>#REF!</v>
      </c>
      <c r="H1849" t="e">
        <f>IF(COUNTA(CitationInformation)=0,"",IF(INDEX(AuthorList[Author Name],$A1849)="","",
CONCATENATE("  - &amp;AuthorListID",TEXT($A1849,"0000"),
"  {CitationID: *CitationID0001",
", PersonID: *PersonID",TEXT(MATCH(INDEX(AuthorList[Author Name],$A1849),People[Full Name],0),"0000"),
", AuthorOrder: ",INDEX(AuthorList[Author Number],$A1849),"}")))</f>
        <v>#REF!</v>
      </c>
      <c r="K1849" t="e">
        <f>IF(INDEX(SamplingFeatures[Feature Code],$A1849)="","",
CONCATENATE("  - &amp;SamplingFeatureID",TEXT($A1849,"0000"),
" {","SamplingFeatureUUID:  ",CHAR(34),INDEX(SamplingFeatures[Sampling Feature UUID],$A1849),CHAR(34),
", SamplingFeatureTypeCV:  ",CHAR(34),INDEX(SamplingFeatures[Sampling Feature Type],$A1849),CHAR(34),
", SamplingFeatureCode:  ",CHAR(34),INDEX(SamplingFeatures[Feature Code],$A1849),CHAR(34),
", SamplingFeatureName:  ",CHAR(34),INDEX(SamplingFeatures[Feature Name],$A1849),CHAR(34),
", SamplingFeatureDescription:  ",CHAR(34),INDEX(SamplingFeatures[Feature Description],$A1849),CHAR(34),
", SamplingFeatureGeotypeCV:  ",CHAR(34),INDEX(SamplingFeatures[Feature Geo Type],$A1849),CHAR(34),
", FeatureGeometry:  ",CHAR(34),INDEX(SamplingFeatures[Feature Geometry],$A1849),CHAR(34),
", Elevation_m:  ",CHAR(34),INDEX(SamplingFeatures[Elevation_m],$A1849),CHAR(34),
", ElevationDatumCV:  ",CHAR(34),ElevationDatum,CHAR(34),"}"))</f>
        <v>#REF!</v>
      </c>
      <c r="L1849" t="e">
        <f>IF(INDEX(SamplingFeatures[Sampling Feature Type],$A1849)&lt;&gt;"Site","",
CONCATENATE("  - &amp;SiteID",TEXT(SUMPRODUCT(--($L$3:$L1848&lt;&gt;"")),"0000"),
" {","SamplingFeatureID:  *SamplingFeatureID",TEXT($A1849,"0000"),
", SiteTypeCV:  ",CHAR(34),INDEX(Sites[Site Type],$A1849),CHAR(34),
", Latitude:  ",INDEX(Sites[Latitude],$A1849),
", Longitude:  ",INDEX(Sites[Longitude],$A1849),
", SRSName:  ",CHAR(34),LatLonDatum,CHAR(34),"}"))</f>
        <v>#REF!</v>
      </c>
      <c r="M1849" t="e">
        <f>IF(INDEX(SamplingFeatures[Sampling Feature Type],$A1849)&lt;&gt;"Specimen","",
CONCATENATE("  - &amp;SpecimenID",TEXT(SUMPRODUCT(--($M$3:$M1848&lt;&gt;"")),"0000"),
" {","SamplingFeatureID:  *SamplingFeatureID",TEXT($A1849,"0000"),
", SpecimenTypeCV:  ",CHAR(34),INDEX(Specimens[Specimen Type],$A1849),CHAR(34),
", SpecimenMediumCV:  ",INDEX(Specimens[Specimen Medium],$A1849),
", IsFieldSpecimen:  ",CHAR(34),INDEX(Specimens[Is Field Specimen?],$A1849),CHAR(34),"}"))</f>
        <v>#REF!</v>
      </c>
      <c r="N1849" t="e">
        <f>IF(COUNTA(SpatialOffsets[])=0,"", IF(INDEX(SpatialOffsets[Spatial Offset Type],$A1849)="","",
CONCATENATE("  - &amp;SpatialOffsetID",TEXT($A1849,"0000"),
" {","SpatialOffsetTypeCV:  ",CHAR(34),INDEX(SpatialOffsets[Spatial Offset Type],$A1849),CHAR(34),
", Offset1Value:  ",INDEX(SpatialOffsets[Offset 1 Value],$A1849),
", Offset1UnitID:  ",CHAR(34),INDEX(SpatialOffsets[Offset 1 Unit],$A1849),CHAR(34),
", Offset2Value:  ",INDEX(SpatialOffsets[Offset 2 Value],$A1849),
", Offset2UnitID:  ",CHAR(34),INDEX(SpatialOffsets[Offset 2 Unit],$A1849),CHAR(34),
", Offset3Value:  ",INDEX(SpatialOffsets[Offset 3 Value],$A1849),
", Offset3UnitID:  ",CHAR(34),INDEX(SpatialOffsets[Offset 3 Unit],$A1849),CHAR(34),,"}")))</f>
        <v>#REF!</v>
      </c>
      <c r="O1849" t="e">
        <f>IF(COUNTA(RelatedFeatures[])=0,"", IF(INDEX(RelatedFeatures[First Sampling Feature Code],$A1849)="","",
CONCATENATE("  - &amp;RelationID",TEXT($A1849,"0000"),
" {","SamplingFeatureID:  *SamplingFeatureID",TEXT(MATCH(INDEX(RelatedFeatures[First Sampling Feature Code],$A1849),SamplingFeatures[Feature Code],0),"0000"),
", RelationshipTypeCV:  ",CHAR(34),INDEX(RelatedFeatures[Relationship Type],$A1849),CHAR(34),
", RelatedFeatureID: *SamplingFeatureID",TEXT(MATCH(INDEX(RelatedFeatures[Second Sampling Feature Code],$A1849),SamplingFeatures[Feature Code],0),"0000"),
", SpatialOffsetID:  ",IF(INDEX(RelatedFeatures[Offset Number],$A1849)="","",CONCATENATE("*SpatialOffsetID",TEXT(INDEX(RelatedFeatures[Offset Number],$A1849),"0000"))),"}")))</f>
        <v>#REF!</v>
      </c>
      <c r="P1849" t="e">
        <f>IF(INDEX(Methods[Method Type],$A1849)="","",
CONCATENATE("  - &amp;MethodID",TEXT($A1849,"0000"),
" {","MethodTypeCV:  ",CHAR(34),INDEX(Methods[Method Type],$A1849),CHAR(34),
", MethodCode:  ",CHAR(34),INDEX(Methods[Method Code],$A1849),CHAR(34),
", MethodName:  ",CHAR(34),INDEX(Methods[Method Name],$A1849),CHAR(34),
", MethodDescription:  ",CHAR(34),INDEX(Methods[Method Description],$A1849),CHAR(34),
", MethodLink:  ",CHAR(34),INDEX(Methods[Method Link],$A1849),CHAR(34),
", OrganizationID: *OrganizationID",TEXT(MATCH(INDEX(Methods[Organization Name],$A1849),Organizations[Organization Name],0),"0000"),"}"))</f>
        <v>#REF!</v>
      </c>
      <c r="Q1849" t="e">
        <f>IF(INDEX(Variables[Variable Type],$A1849)="","",
CONCATENATE("  - &amp;VariableID",TEXT($A1849,"0000"),
" {","VariableTypeCV:  ",CHAR(34),INDEX(Variables[Variable Type],$A1849),CHAR(34),
", VariableCode:  ",CHAR(34),INDEX(Variables[Variable Code],$A1849),CHAR(34),
", VariableNameCV:  ",CHAR(34),INDEX(Variables[Variable Name],$A1849),CHAR(34),
", VariableDefinition:  ",CHAR(34),INDEX(Variables[Variable Definition],$A1849),CHAR(34),
", SpecciationCV:  ",CHAR(34),INDEX(Variables[Speciation],$A1849),CHAR(34),
", NoDataValue:  ",CHAR(34),INDEX(Variables[No Data Value],$A1849),CHAR(34),"}"))</f>
        <v>#REF!</v>
      </c>
    </row>
    <row r="1850" spans="1:17" x14ac:dyDescent="0.25">
      <c r="A1850">
        <v>1847</v>
      </c>
      <c r="D1850" t="e">
        <f>IF(INDEX(People[First Name],$A1850)="","",
CONCATENATE("  - &amp;PersonID",TEXT($A1850,"0000"),
" {","PersonFirstName:  ",CHAR(34),INDEX(People[First Name],$A1850),CHAR(34),
", PersonMiddleName:  ",CHAR(34),INDEX(People[Middle Name],$A1850),CHAR(34),
", PersonLastName:  ",CHAR(34),INDEX(People[Last Name],$A1850),CHAR(34),"}"))</f>
        <v>#REF!</v>
      </c>
      <c r="E1850" t="e">
        <f>IF(INDEX(Organizations[Organization Type '[CV']],$A1850)="","",
CONCATENATE("  - &amp;OrganizationID",TEXT($A1850,"0000"),
" {","OrganizationTypeCV:  ",CHAR(34),INDEX(Organizations[Organization Type '[CV']],$A1850),CHAR(34),
", OrganizationCode:  ",CHAR(34),INDEX(Organizations[Organization Code],$A1850),CHAR(34),
", OrganizationName:  ",CHAR(34),INDEX(Organizations[Organization Name],$A1850),CHAR(34),
", OrganizationDescription:  ",CHAR(34),INDEX(Organizations[Organization Description],$A1850),CHAR(34),
", OrganizationLink:  ",CHAR(34),INDEX(Organizations[Organization Link],$A1850),CHAR(34),"}"))</f>
        <v>#REF!</v>
      </c>
      <c r="F1850" t="e">
        <f>IF(INDEX(People[First Name],$A1850)="","",
CONCATENATE("  - &amp;AffiliationID",TEXT($A1850,"0000"),
" {PersonID: *PersonID",TEXT($A1850,"0000"),
", OrganizationID: *OrganizationID",TEXT(MATCH(INDEX(People[Organization Name],$A1850),Organizations[Organization Name],0),"0000"),
", IsPrimaryOrganizationContact: , AffiliationStartDate: , AffiliationEndDate: , PrimaryPhone: ",
", PrimaryEmail: ",CHAR(34),INDEX(People[Primary Email],$A1850),CHAR(34),
", PrimaryAddress: ",CHAR(34),INDEX(People[Primary Address],$A1850),CHAR(34),
", PersonLink: }"))</f>
        <v>#REF!</v>
      </c>
      <c r="H1850" t="e">
        <f>IF(COUNTA(CitationInformation)=0,"",IF(INDEX(AuthorList[Author Name],$A1850)="","",
CONCATENATE("  - &amp;AuthorListID",TEXT($A1850,"0000"),
"  {CitationID: *CitationID0001",
", PersonID: *PersonID",TEXT(MATCH(INDEX(AuthorList[Author Name],$A1850),People[Full Name],0),"0000"),
", AuthorOrder: ",INDEX(AuthorList[Author Number],$A1850),"}")))</f>
        <v>#REF!</v>
      </c>
      <c r="K1850" t="e">
        <f>IF(INDEX(SamplingFeatures[Feature Code],$A1850)="","",
CONCATENATE("  - &amp;SamplingFeatureID",TEXT($A1850,"0000"),
" {","SamplingFeatureUUID:  ",CHAR(34),INDEX(SamplingFeatures[Sampling Feature UUID],$A1850),CHAR(34),
", SamplingFeatureTypeCV:  ",CHAR(34),INDEX(SamplingFeatures[Sampling Feature Type],$A1850),CHAR(34),
", SamplingFeatureCode:  ",CHAR(34),INDEX(SamplingFeatures[Feature Code],$A1850),CHAR(34),
", SamplingFeatureName:  ",CHAR(34),INDEX(SamplingFeatures[Feature Name],$A1850),CHAR(34),
", SamplingFeatureDescription:  ",CHAR(34),INDEX(SamplingFeatures[Feature Description],$A1850),CHAR(34),
", SamplingFeatureGeotypeCV:  ",CHAR(34),INDEX(SamplingFeatures[Feature Geo Type],$A1850),CHAR(34),
", FeatureGeometry:  ",CHAR(34),INDEX(SamplingFeatures[Feature Geometry],$A1850),CHAR(34),
", Elevation_m:  ",CHAR(34),INDEX(SamplingFeatures[Elevation_m],$A1850),CHAR(34),
", ElevationDatumCV:  ",CHAR(34),ElevationDatum,CHAR(34),"}"))</f>
        <v>#REF!</v>
      </c>
      <c r="L1850" t="e">
        <f>IF(INDEX(SamplingFeatures[Sampling Feature Type],$A1850)&lt;&gt;"Site","",
CONCATENATE("  - &amp;SiteID",TEXT(SUMPRODUCT(--($L$3:$L1849&lt;&gt;"")),"0000"),
" {","SamplingFeatureID:  *SamplingFeatureID",TEXT($A1850,"0000"),
", SiteTypeCV:  ",CHAR(34),INDEX(Sites[Site Type],$A1850),CHAR(34),
", Latitude:  ",INDEX(Sites[Latitude],$A1850),
", Longitude:  ",INDEX(Sites[Longitude],$A1850),
", SRSName:  ",CHAR(34),LatLonDatum,CHAR(34),"}"))</f>
        <v>#REF!</v>
      </c>
      <c r="M1850" t="e">
        <f>IF(INDEX(SamplingFeatures[Sampling Feature Type],$A1850)&lt;&gt;"Specimen","",
CONCATENATE("  - &amp;SpecimenID",TEXT(SUMPRODUCT(--($M$3:$M1849&lt;&gt;"")),"0000"),
" {","SamplingFeatureID:  *SamplingFeatureID",TEXT($A1850,"0000"),
", SpecimenTypeCV:  ",CHAR(34),INDEX(Specimens[Specimen Type],$A1850),CHAR(34),
", SpecimenMediumCV:  ",INDEX(Specimens[Specimen Medium],$A1850),
", IsFieldSpecimen:  ",CHAR(34),INDEX(Specimens[Is Field Specimen?],$A1850),CHAR(34),"}"))</f>
        <v>#REF!</v>
      </c>
      <c r="N1850" t="e">
        <f>IF(COUNTA(SpatialOffsets[])=0,"", IF(INDEX(SpatialOffsets[Spatial Offset Type],$A1850)="","",
CONCATENATE("  - &amp;SpatialOffsetID",TEXT($A1850,"0000"),
" {","SpatialOffsetTypeCV:  ",CHAR(34),INDEX(SpatialOffsets[Spatial Offset Type],$A1850),CHAR(34),
", Offset1Value:  ",INDEX(SpatialOffsets[Offset 1 Value],$A1850),
", Offset1UnitID:  ",CHAR(34),INDEX(SpatialOffsets[Offset 1 Unit],$A1850),CHAR(34),
", Offset2Value:  ",INDEX(SpatialOffsets[Offset 2 Value],$A1850),
", Offset2UnitID:  ",CHAR(34),INDEX(SpatialOffsets[Offset 2 Unit],$A1850),CHAR(34),
", Offset3Value:  ",INDEX(SpatialOffsets[Offset 3 Value],$A1850),
", Offset3UnitID:  ",CHAR(34),INDEX(SpatialOffsets[Offset 3 Unit],$A1850),CHAR(34),,"}")))</f>
        <v>#REF!</v>
      </c>
      <c r="O1850" t="e">
        <f>IF(COUNTA(RelatedFeatures[])=0,"", IF(INDEX(RelatedFeatures[First Sampling Feature Code],$A1850)="","",
CONCATENATE("  - &amp;RelationID",TEXT($A1850,"0000"),
" {","SamplingFeatureID:  *SamplingFeatureID",TEXT(MATCH(INDEX(RelatedFeatures[First Sampling Feature Code],$A1850),SamplingFeatures[Feature Code],0),"0000"),
", RelationshipTypeCV:  ",CHAR(34),INDEX(RelatedFeatures[Relationship Type],$A1850),CHAR(34),
", RelatedFeatureID: *SamplingFeatureID",TEXT(MATCH(INDEX(RelatedFeatures[Second Sampling Feature Code],$A1850),SamplingFeatures[Feature Code],0),"0000"),
", SpatialOffsetID:  ",IF(INDEX(RelatedFeatures[Offset Number],$A1850)="","",CONCATENATE("*SpatialOffsetID",TEXT(INDEX(RelatedFeatures[Offset Number],$A1850),"0000"))),"}")))</f>
        <v>#REF!</v>
      </c>
      <c r="P1850" t="e">
        <f>IF(INDEX(Methods[Method Type],$A1850)="","",
CONCATENATE("  - &amp;MethodID",TEXT($A1850,"0000"),
" {","MethodTypeCV:  ",CHAR(34),INDEX(Methods[Method Type],$A1850),CHAR(34),
", MethodCode:  ",CHAR(34),INDEX(Methods[Method Code],$A1850),CHAR(34),
", MethodName:  ",CHAR(34),INDEX(Methods[Method Name],$A1850),CHAR(34),
", MethodDescription:  ",CHAR(34),INDEX(Methods[Method Description],$A1850),CHAR(34),
", MethodLink:  ",CHAR(34),INDEX(Methods[Method Link],$A1850),CHAR(34),
", OrganizationID: *OrganizationID",TEXT(MATCH(INDEX(Methods[Organization Name],$A1850),Organizations[Organization Name],0),"0000"),"}"))</f>
        <v>#REF!</v>
      </c>
      <c r="Q1850" t="e">
        <f>IF(INDEX(Variables[Variable Type],$A1850)="","",
CONCATENATE("  - &amp;VariableID",TEXT($A1850,"0000"),
" {","VariableTypeCV:  ",CHAR(34),INDEX(Variables[Variable Type],$A1850),CHAR(34),
", VariableCode:  ",CHAR(34),INDEX(Variables[Variable Code],$A1850),CHAR(34),
", VariableNameCV:  ",CHAR(34),INDEX(Variables[Variable Name],$A1850),CHAR(34),
", VariableDefinition:  ",CHAR(34),INDEX(Variables[Variable Definition],$A1850),CHAR(34),
", SpecciationCV:  ",CHAR(34),INDEX(Variables[Speciation],$A1850),CHAR(34),
", NoDataValue:  ",CHAR(34),INDEX(Variables[No Data Value],$A1850),CHAR(34),"}"))</f>
        <v>#REF!</v>
      </c>
    </row>
    <row r="1851" spans="1:17" x14ac:dyDescent="0.25">
      <c r="A1851">
        <v>1848</v>
      </c>
      <c r="D1851" t="e">
        <f>IF(INDEX(People[First Name],$A1851)="","",
CONCATENATE("  - &amp;PersonID",TEXT($A1851,"0000"),
" {","PersonFirstName:  ",CHAR(34),INDEX(People[First Name],$A1851),CHAR(34),
", PersonMiddleName:  ",CHAR(34),INDEX(People[Middle Name],$A1851),CHAR(34),
", PersonLastName:  ",CHAR(34),INDEX(People[Last Name],$A1851),CHAR(34),"}"))</f>
        <v>#REF!</v>
      </c>
      <c r="E1851" t="e">
        <f>IF(INDEX(Organizations[Organization Type '[CV']],$A1851)="","",
CONCATENATE("  - &amp;OrganizationID",TEXT($A1851,"0000"),
" {","OrganizationTypeCV:  ",CHAR(34),INDEX(Organizations[Organization Type '[CV']],$A1851),CHAR(34),
", OrganizationCode:  ",CHAR(34),INDEX(Organizations[Organization Code],$A1851),CHAR(34),
", OrganizationName:  ",CHAR(34),INDEX(Organizations[Organization Name],$A1851),CHAR(34),
", OrganizationDescription:  ",CHAR(34),INDEX(Organizations[Organization Description],$A1851),CHAR(34),
", OrganizationLink:  ",CHAR(34),INDEX(Organizations[Organization Link],$A1851),CHAR(34),"}"))</f>
        <v>#REF!</v>
      </c>
      <c r="F1851" t="e">
        <f>IF(INDEX(People[First Name],$A1851)="","",
CONCATENATE("  - &amp;AffiliationID",TEXT($A1851,"0000"),
" {PersonID: *PersonID",TEXT($A1851,"0000"),
", OrganizationID: *OrganizationID",TEXT(MATCH(INDEX(People[Organization Name],$A1851),Organizations[Organization Name],0),"0000"),
", IsPrimaryOrganizationContact: , AffiliationStartDate: , AffiliationEndDate: , PrimaryPhone: ",
", PrimaryEmail: ",CHAR(34),INDEX(People[Primary Email],$A1851),CHAR(34),
", PrimaryAddress: ",CHAR(34),INDEX(People[Primary Address],$A1851),CHAR(34),
", PersonLink: }"))</f>
        <v>#REF!</v>
      </c>
      <c r="H1851" t="e">
        <f>IF(COUNTA(CitationInformation)=0,"",IF(INDEX(AuthorList[Author Name],$A1851)="","",
CONCATENATE("  - &amp;AuthorListID",TEXT($A1851,"0000"),
"  {CitationID: *CitationID0001",
", PersonID: *PersonID",TEXT(MATCH(INDEX(AuthorList[Author Name],$A1851),People[Full Name],0),"0000"),
", AuthorOrder: ",INDEX(AuthorList[Author Number],$A1851),"}")))</f>
        <v>#REF!</v>
      </c>
      <c r="K1851" t="e">
        <f>IF(INDEX(SamplingFeatures[Feature Code],$A1851)="","",
CONCATENATE("  - &amp;SamplingFeatureID",TEXT($A1851,"0000"),
" {","SamplingFeatureUUID:  ",CHAR(34),INDEX(SamplingFeatures[Sampling Feature UUID],$A1851),CHAR(34),
", SamplingFeatureTypeCV:  ",CHAR(34),INDEX(SamplingFeatures[Sampling Feature Type],$A1851),CHAR(34),
", SamplingFeatureCode:  ",CHAR(34),INDEX(SamplingFeatures[Feature Code],$A1851),CHAR(34),
", SamplingFeatureName:  ",CHAR(34),INDEX(SamplingFeatures[Feature Name],$A1851),CHAR(34),
", SamplingFeatureDescription:  ",CHAR(34),INDEX(SamplingFeatures[Feature Description],$A1851),CHAR(34),
", SamplingFeatureGeotypeCV:  ",CHAR(34),INDEX(SamplingFeatures[Feature Geo Type],$A1851),CHAR(34),
", FeatureGeometry:  ",CHAR(34),INDEX(SamplingFeatures[Feature Geometry],$A1851),CHAR(34),
", Elevation_m:  ",CHAR(34),INDEX(SamplingFeatures[Elevation_m],$A1851),CHAR(34),
", ElevationDatumCV:  ",CHAR(34),ElevationDatum,CHAR(34),"}"))</f>
        <v>#REF!</v>
      </c>
      <c r="L1851" t="e">
        <f>IF(INDEX(SamplingFeatures[Sampling Feature Type],$A1851)&lt;&gt;"Site","",
CONCATENATE("  - &amp;SiteID",TEXT(SUMPRODUCT(--($L$3:$L1850&lt;&gt;"")),"0000"),
" {","SamplingFeatureID:  *SamplingFeatureID",TEXT($A1851,"0000"),
", SiteTypeCV:  ",CHAR(34),INDEX(Sites[Site Type],$A1851),CHAR(34),
", Latitude:  ",INDEX(Sites[Latitude],$A1851),
", Longitude:  ",INDEX(Sites[Longitude],$A1851),
", SRSName:  ",CHAR(34),LatLonDatum,CHAR(34),"}"))</f>
        <v>#REF!</v>
      </c>
      <c r="M1851" t="e">
        <f>IF(INDEX(SamplingFeatures[Sampling Feature Type],$A1851)&lt;&gt;"Specimen","",
CONCATENATE("  - &amp;SpecimenID",TEXT(SUMPRODUCT(--($M$3:$M1850&lt;&gt;"")),"0000"),
" {","SamplingFeatureID:  *SamplingFeatureID",TEXT($A1851,"0000"),
", SpecimenTypeCV:  ",CHAR(34),INDEX(Specimens[Specimen Type],$A1851),CHAR(34),
", SpecimenMediumCV:  ",INDEX(Specimens[Specimen Medium],$A1851),
", IsFieldSpecimen:  ",CHAR(34),INDEX(Specimens[Is Field Specimen?],$A1851),CHAR(34),"}"))</f>
        <v>#REF!</v>
      </c>
      <c r="N1851" t="e">
        <f>IF(COUNTA(SpatialOffsets[])=0,"", IF(INDEX(SpatialOffsets[Spatial Offset Type],$A1851)="","",
CONCATENATE("  - &amp;SpatialOffsetID",TEXT($A1851,"0000"),
" {","SpatialOffsetTypeCV:  ",CHAR(34),INDEX(SpatialOffsets[Spatial Offset Type],$A1851),CHAR(34),
", Offset1Value:  ",INDEX(SpatialOffsets[Offset 1 Value],$A1851),
", Offset1UnitID:  ",CHAR(34),INDEX(SpatialOffsets[Offset 1 Unit],$A1851),CHAR(34),
", Offset2Value:  ",INDEX(SpatialOffsets[Offset 2 Value],$A1851),
", Offset2UnitID:  ",CHAR(34),INDEX(SpatialOffsets[Offset 2 Unit],$A1851),CHAR(34),
", Offset3Value:  ",INDEX(SpatialOffsets[Offset 3 Value],$A1851),
", Offset3UnitID:  ",CHAR(34),INDEX(SpatialOffsets[Offset 3 Unit],$A1851),CHAR(34),,"}")))</f>
        <v>#REF!</v>
      </c>
      <c r="O1851" t="e">
        <f>IF(COUNTA(RelatedFeatures[])=0,"", IF(INDEX(RelatedFeatures[First Sampling Feature Code],$A1851)="","",
CONCATENATE("  - &amp;RelationID",TEXT($A1851,"0000"),
" {","SamplingFeatureID:  *SamplingFeatureID",TEXT(MATCH(INDEX(RelatedFeatures[First Sampling Feature Code],$A1851),SamplingFeatures[Feature Code],0),"0000"),
", RelationshipTypeCV:  ",CHAR(34),INDEX(RelatedFeatures[Relationship Type],$A1851),CHAR(34),
", RelatedFeatureID: *SamplingFeatureID",TEXT(MATCH(INDEX(RelatedFeatures[Second Sampling Feature Code],$A1851),SamplingFeatures[Feature Code],0),"0000"),
", SpatialOffsetID:  ",IF(INDEX(RelatedFeatures[Offset Number],$A1851)="","",CONCATENATE("*SpatialOffsetID",TEXT(INDEX(RelatedFeatures[Offset Number],$A1851),"0000"))),"}")))</f>
        <v>#REF!</v>
      </c>
      <c r="P1851" t="e">
        <f>IF(INDEX(Methods[Method Type],$A1851)="","",
CONCATENATE("  - &amp;MethodID",TEXT($A1851,"0000"),
" {","MethodTypeCV:  ",CHAR(34),INDEX(Methods[Method Type],$A1851),CHAR(34),
", MethodCode:  ",CHAR(34),INDEX(Methods[Method Code],$A1851),CHAR(34),
", MethodName:  ",CHAR(34),INDEX(Methods[Method Name],$A1851),CHAR(34),
", MethodDescription:  ",CHAR(34),INDEX(Methods[Method Description],$A1851),CHAR(34),
", MethodLink:  ",CHAR(34),INDEX(Methods[Method Link],$A1851),CHAR(34),
", OrganizationID: *OrganizationID",TEXT(MATCH(INDEX(Methods[Organization Name],$A1851),Organizations[Organization Name],0),"0000"),"}"))</f>
        <v>#REF!</v>
      </c>
      <c r="Q1851" t="e">
        <f>IF(INDEX(Variables[Variable Type],$A1851)="","",
CONCATENATE("  - &amp;VariableID",TEXT($A1851,"0000"),
" {","VariableTypeCV:  ",CHAR(34),INDEX(Variables[Variable Type],$A1851),CHAR(34),
", VariableCode:  ",CHAR(34),INDEX(Variables[Variable Code],$A1851),CHAR(34),
", VariableNameCV:  ",CHAR(34),INDEX(Variables[Variable Name],$A1851),CHAR(34),
", VariableDefinition:  ",CHAR(34),INDEX(Variables[Variable Definition],$A1851),CHAR(34),
", SpecciationCV:  ",CHAR(34),INDEX(Variables[Speciation],$A1851),CHAR(34),
", NoDataValue:  ",CHAR(34),INDEX(Variables[No Data Value],$A1851),CHAR(34),"}"))</f>
        <v>#REF!</v>
      </c>
    </row>
    <row r="1852" spans="1:17" x14ac:dyDescent="0.25">
      <c r="A1852">
        <v>1849</v>
      </c>
      <c r="D1852" t="e">
        <f>IF(INDEX(People[First Name],$A1852)="","",
CONCATENATE("  - &amp;PersonID",TEXT($A1852,"0000"),
" {","PersonFirstName:  ",CHAR(34),INDEX(People[First Name],$A1852),CHAR(34),
", PersonMiddleName:  ",CHAR(34),INDEX(People[Middle Name],$A1852),CHAR(34),
", PersonLastName:  ",CHAR(34),INDEX(People[Last Name],$A1852),CHAR(34),"}"))</f>
        <v>#REF!</v>
      </c>
      <c r="E1852" t="e">
        <f>IF(INDEX(Organizations[Organization Type '[CV']],$A1852)="","",
CONCATENATE("  - &amp;OrganizationID",TEXT($A1852,"0000"),
" {","OrganizationTypeCV:  ",CHAR(34),INDEX(Organizations[Organization Type '[CV']],$A1852),CHAR(34),
", OrganizationCode:  ",CHAR(34),INDEX(Organizations[Organization Code],$A1852),CHAR(34),
", OrganizationName:  ",CHAR(34),INDEX(Organizations[Organization Name],$A1852),CHAR(34),
", OrganizationDescription:  ",CHAR(34),INDEX(Organizations[Organization Description],$A1852),CHAR(34),
", OrganizationLink:  ",CHAR(34),INDEX(Organizations[Organization Link],$A1852),CHAR(34),"}"))</f>
        <v>#REF!</v>
      </c>
      <c r="F1852" t="e">
        <f>IF(INDEX(People[First Name],$A1852)="","",
CONCATENATE("  - &amp;AffiliationID",TEXT($A1852,"0000"),
" {PersonID: *PersonID",TEXT($A1852,"0000"),
", OrganizationID: *OrganizationID",TEXT(MATCH(INDEX(People[Organization Name],$A1852),Organizations[Organization Name],0),"0000"),
", IsPrimaryOrganizationContact: , AffiliationStartDate: , AffiliationEndDate: , PrimaryPhone: ",
", PrimaryEmail: ",CHAR(34),INDEX(People[Primary Email],$A1852),CHAR(34),
", PrimaryAddress: ",CHAR(34),INDEX(People[Primary Address],$A1852),CHAR(34),
", PersonLink: }"))</f>
        <v>#REF!</v>
      </c>
      <c r="H1852" t="e">
        <f>IF(COUNTA(CitationInformation)=0,"",IF(INDEX(AuthorList[Author Name],$A1852)="","",
CONCATENATE("  - &amp;AuthorListID",TEXT($A1852,"0000"),
"  {CitationID: *CitationID0001",
", PersonID: *PersonID",TEXT(MATCH(INDEX(AuthorList[Author Name],$A1852),People[Full Name],0),"0000"),
", AuthorOrder: ",INDEX(AuthorList[Author Number],$A1852),"}")))</f>
        <v>#REF!</v>
      </c>
      <c r="K1852" t="e">
        <f>IF(INDEX(SamplingFeatures[Feature Code],$A1852)="","",
CONCATENATE("  - &amp;SamplingFeatureID",TEXT($A1852,"0000"),
" {","SamplingFeatureUUID:  ",CHAR(34),INDEX(SamplingFeatures[Sampling Feature UUID],$A1852),CHAR(34),
", SamplingFeatureTypeCV:  ",CHAR(34),INDEX(SamplingFeatures[Sampling Feature Type],$A1852),CHAR(34),
", SamplingFeatureCode:  ",CHAR(34),INDEX(SamplingFeatures[Feature Code],$A1852),CHAR(34),
", SamplingFeatureName:  ",CHAR(34),INDEX(SamplingFeatures[Feature Name],$A1852),CHAR(34),
", SamplingFeatureDescription:  ",CHAR(34),INDEX(SamplingFeatures[Feature Description],$A1852),CHAR(34),
", SamplingFeatureGeotypeCV:  ",CHAR(34),INDEX(SamplingFeatures[Feature Geo Type],$A1852),CHAR(34),
", FeatureGeometry:  ",CHAR(34),INDEX(SamplingFeatures[Feature Geometry],$A1852),CHAR(34),
", Elevation_m:  ",CHAR(34),INDEX(SamplingFeatures[Elevation_m],$A1852),CHAR(34),
", ElevationDatumCV:  ",CHAR(34),ElevationDatum,CHAR(34),"}"))</f>
        <v>#REF!</v>
      </c>
      <c r="L1852" t="e">
        <f>IF(INDEX(SamplingFeatures[Sampling Feature Type],$A1852)&lt;&gt;"Site","",
CONCATENATE("  - &amp;SiteID",TEXT(SUMPRODUCT(--($L$3:$L1851&lt;&gt;"")),"0000"),
" {","SamplingFeatureID:  *SamplingFeatureID",TEXT($A1852,"0000"),
", SiteTypeCV:  ",CHAR(34),INDEX(Sites[Site Type],$A1852),CHAR(34),
", Latitude:  ",INDEX(Sites[Latitude],$A1852),
", Longitude:  ",INDEX(Sites[Longitude],$A1852),
", SRSName:  ",CHAR(34),LatLonDatum,CHAR(34),"}"))</f>
        <v>#REF!</v>
      </c>
      <c r="M1852" t="e">
        <f>IF(INDEX(SamplingFeatures[Sampling Feature Type],$A1852)&lt;&gt;"Specimen","",
CONCATENATE("  - &amp;SpecimenID",TEXT(SUMPRODUCT(--($M$3:$M1851&lt;&gt;"")),"0000"),
" {","SamplingFeatureID:  *SamplingFeatureID",TEXT($A1852,"0000"),
", SpecimenTypeCV:  ",CHAR(34),INDEX(Specimens[Specimen Type],$A1852),CHAR(34),
", SpecimenMediumCV:  ",INDEX(Specimens[Specimen Medium],$A1852),
", IsFieldSpecimen:  ",CHAR(34),INDEX(Specimens[Is Field Specimen?],$A1852),CHAR(34),"}"))</f>
        <v>#REF!</v>
      </c>
      <c r="N1852" t="e">
        <f>IF(COUNTA(SpatialOffsets[])=0,"", IF(INDEX(SpatialOffsets[Spatial Offset Type],$A1852)="","",
CONCATENATE("  - &amp;SpatialOffsetID",TEXT($A1852,"0000"),
" {","SpatialOffsetTypeCV:  ",CHAR(34),INDEX(SpatialOffsets[Spatial Offset Type],$A1852),CHAR(34),
", Offset1Value:  ",INDEX(SpatialOffsets[Offset 1 Value],$A1852),
", Offset1UnitID:  ",CHAR(34),INDEX(SpatialOffsets[Offset 1 Unit],$A1852),CHAR(34),
", Offset2Value:  ",INDEX(SpatialOffsets[Offset 2 Value],$A1852),
", Offset2UnitID:  ",CHAR(34),INDEX(SpatialOffsets[Offset 2 Unit],$A1852),CHAR(34),
", Offset3Value:  ",INDEX(SpatialOffsets[Offset 3 Value],$A1852),
", Offset3UnitID:  ",CHAR(34),INDEX(SpatialOffsets[Offset 3 Unit],$A1852),CHAR(34),,"}")))</f>
        <v>#REF!</v>
      </c>
      <c r="O1852" t="e">
        <f>IF(COUNTA(RelatedFeatures[])=0,"", IF(INDEX(RelatedFeatures[First Sampling Feature Code],$A1852)="","",
CONCATENATE("  - &amp;RelationID",TEXT($A1852,"0000"),
" {","SamplingFeatureID:  *SamplingFeatureID",TEXT(MATCH(INDEX(RelatedFeatures[First Sampling Feature Code],$A1852),SamplingFeatures[Feature Code],0),"0000"),
", RelationshipTypeCV:  ",CHAR(34),INDEX(RelatedFeatures[Relationship Type],$A1852),CHAR(34),
", RelatedFeatureID: *SamplingFeatureID",TEXT(MATCH(INDEX(RelatedFeatures[Second Sampling Feature Code],$A1852),SamplingFeatures[Feature Code],0),"0000"),
", SpatialOffsetID:  ",IF(INDEX(RelatedFeatures[Offset Number],$A1852)="","",CONCATENATE("*SpatialOffsetID",TEXT(INDEX(RelatedFeatures[Offset Number],$A1852),"0000"))),"}")))</f>
        <v>#REF!</v>
      </c>
      <c r="P1852" t="e">
        <f>IF(INDEX(Methods[Method Type],$A1852)="","",
CONCATENATE("  - &amp;MethodID",TEXT($A1852,"0000"),
" {","MethodTypeCV:  ",CHAR(34),INDEX(Methods[Method Type],$A1852),CHAR(34),
", MethodCode:  ",CHAR(34),INDEX(Methods[Method Code],$A1852),CHAR(34),
", MethodName:  ",CHAR(34),INDEX(Methods[Method Name],$A1852),CHAR(34),
", MethodDescription:  ",CHAR(34),INDEX(Methods[Method Description],$A1852),CHAR(34),
", MethodLink:  ",CHAR(34),INDEX(Methods[Method Link],$A1852),CHAR(34),
", OrganizationID: *OrganizationID",TEXT(MATCH(INDEX(Methods[Organization Name],$A1852),Organizations[Organization Name],0),"0000"),"}"))</f>
        <v>#REF!</v>
      </c>
      <c r="Q1852" t="e">
        <f>IF(INDEX(Variables[Variable Type],$A1852)="","",
CONCATENATE("  - &amp;VariableID",TEXT($A1852,"0000"),
" {","VariableTypeCV:  ",CHAR(34),INDEX(Variables[Variable Type],$A1852),CHAR(34),
", VariableCode:  ",CHAR(34),INDEX(Variables[Variable Code],$A1852),CHAR(34),
", VariableNameCV:  ",CHAR(34),INDEX(Variables[Variable Name],$A1852),CHAR(34),
", VariableDefinition:  ",CHAR(34),INDEX(Variables[Variable Definition],$A1852),CHAR(34),
", SpecciationCV:  ",CHAR(34),INDEX(Variables[Speciation],$A1852),CHAR(34),
", NoDataValue:  ",CHAR(34),INDEX(Variables[No Data Value],$A1852),CHAR(34),"}"))</f>
        <v>#REF!</v>
      </c>
    </row>
    <row r="1853" spans="1:17" x14ac:dyDescent="0.25">
      <c r="A1853">
        <v>1850</v>
      </c>
      <c r="D1853" t="e">
        <f>IF(INDEX(People[First Name],$A1853)="","",
CONCATENATE("  - &amp;PersonID",TEXT($A1853,"0000"),
" {","PersonFirstName:  ",CHAR(34),INDEX(People[First Name],$A1853),CHAR(34),
", PersonMiddleName:  ",CHAR(34),INDEX(People[Middle Name],$A1853),CHAR(34),
", PersonLastName:  ",CHAR(34),INDEX(People[Last Name],$A1853),CHAR(34),"}"))</f>
        <v>#REF!</v>
      </c>
      <c r="E1853" t="e">
        <f>IF(INDEX(Organizations[Organization Type '[CV']],$A1853)="","",
CONCATENATE("  - &amp;OrganizationID",TEXT($A1853,"0000"),
" {","OrganizationTypeCV:  ",CHAR(34),INDEX(Organizations[Organization Type '[CV']],$A1853),CHAR(34),
", OrganizationCode:  ",CHAR(34),INDEX(Organizations[Organization Code],$A1853),CHAR(34),
", OrganizationName:  ",CHAR(34),INDEX(Organizations[Organization Name],$A1853),CHAR(34),
", OrganizationDescription:  ",CHAR(34),INDEX(Organizations[Organization Description],$A1853),CHAR(34),
", OrganizationLink:  ",CHAR(34),INDEX(Organizations[Organization Link],$A1853),CHAR(34),"}"))</f>
        <v>#REF!</v>
      </c>
      <c r="F1853" t="e">
        <f>IF(INDEX(People[First Name],$A1853)="","",
CONCATENATE("  - &amp;AffiliationID",TEXT($A1853,"0000"),
" {PersonID: *PersonID",TEXT($A1853,"0000"),
", OrganizationID: *OrganizationID",TEXT(MATCH(INDEX(People[Organization Name],$A1853),Organizations[Organization Name],0),"0000"),
", IsPrimaryOrganizationContact: , AffiliationStartDate: , AffiliationEndDate: , PrimaryPhone: ",
", PrimaryEmail: ",CHAR(34),INDEX(People[Primary Email],$A1853),CHAR(34),
", PrimaryAddress: ",CHAR(34),INDEX(People[Primary Address],$A1853),CHAR(34),
", PersonLink: }"))</f>
        <v>#REF!</v>
      </c>
      <c r="H1853" t="e">
        <f>IF(COUNTA(CitationInformation)=0,"",IF(INDEX(AuthorList[Author Name],$A1853)="","",
CONCATENATE("  - &amp;AuthorListID",TEXT($A1853,"0000"),
"  {CitationID: *CitationID0001",
", PersonID: *PersonID",TEXT(MATCH(INDEX(AuthorList[Author Name],$A1853),People[Full Name],0),"0000"),
", AuthorOrder: ",INDEX(AuthorList[Author Number],$A1853),"}")))</f>
        <v>#REF!</v>
      </c>
      <c r="K1853" t="e">
        <f>IF(INDEX(SamplingFeatures[Feature Code],$A1853)="","",
CONCATENATE("  - &amp;SamplingFeatureID",TEXT($A1853,"0000"),
" {","SamplingFeatureUUID:  ",CHAR(34),INDEX(SamplingFeatures[Sampling Feature UUID],$A1853),CHAR(34),
", SamplingFeatureTypeCV:  ",CHAR(34),INDEX(SamplingFeatures[Sampling Feature Type],$A1853),CHAR(34),
", SamplingFeatureCode:  ",CHAR(34),INDEX(SamplingFeatures[Feature Code],$A1853),CHAR(34),
", SamplingFeatureName:  ",CHAR(34),INDEX(SamplingFeatures[Feature Name],$A1853),CHAR(34),
", SamplingFeatureDescription:  ",CHAR(34),INDEX(SamplingFeatures[Feature Description],$A1853),CHAR(34),
", SamplingFeatureGeotypeCV:  ",CHAR(34),INDEX(SamplingFeatures[Feature Geo Type],$A1853),CHAR(34),
", FeatureGeometry:  ",CHAR(34),INDEX(SamplingFeatures[Feature Geometry],$A1853),CHAR(34),
", Elevation_m:  ",CHAR(34),INDEX(SamplingFeatures[Elevation_m],$A1853),CHAR(34),
", ElevationDatumCV:  ",CHAR(34),ElevationDatum,CHAR(34),"}"))</f>
        <v>#REF!</v>
      </c>
      <c r="L1853" t="e">
        <f>IF(INDEX(SamplingFeatures[Sampling Feature Type],$A1853)&lt;&gt;"Site","",
CONCATENATE("  - &amp;SiteID",TEXT(SUMPRODUCT(--($L$3:$L1852&lt;&gt;"")),"0000"),
" {","SamplingFeatureID:  *SamplingFeatureID",TEXT($A1853,"0000"),
", SiteTypeCV:  ",CHAR(34),INDEX(Sites[Site Type],$A1853),CHAR(34),
", Latitude:  ",INDEX(Sites[Latitude],$A1853),
", Longitude:  ",INDEX(Sites[Longitude],$A1853),
", SRSName:  ",CHAR(34),LatLonDatum,CHAR(34),"}"))</f>
        <v>#REF!</v>
      </c>
      <c r="M1853" t="e">
        <f>IF(INDEX(SamplingFeatures[Sampling Feature Type],$A1853)&lt;&gt;"Specimen","",
CONCATENATE("  - &amp;SpecimenID",TEXT(SUMPRODUCT(--($M$3:$M1852&lt;&gt;"")),"0000"),
" {","SamplingFeatureID:  *SamplingFeatureID",TEXT($A1853,"0000"),
", SpecimenTypeCV:  ",CHAR(34),INDEX(Specimens[Specimen Type],$A1853),CHAR(34),
", SpecimenMediumCV:  ",INDEX(Specimens[Specimen Medium],$A1853),
", IsFieldSpecimen:  ",CHAR(34),INDEX(Specimens[Is Field Specimen?],$A1853),CHAR(34),"}"))</f>
        <v>#REF!</v>
      </c>
      <c r="N1853" t="e">
        <f>IF(COUNTA(SpatialOffsets[])=0,"", IF(INDEX(SpatialOffsets[Spatial Offset Type],$A1853)="","",
CONCATENATE("  - &amp;SpatialOffsetID",TEXT($A1853,"0000"),
" {","SpatialOffsetTypeCV:  ",CHAR(34),INDEX(SpatialOffsets[Spatial Offset Type],$A1853),CHAR(34),
", Offset1Value:  ",INDEX(SpatialOffsets[Offset 1 Value],$A1853),
", Offset1UnitID:  ",CHAR(34),INDEX(SpatialOffsets[Offset 1 Unit],$A1853),CHAR(34),
", Offset2Value:  ",INDEX(SpatialOffsets[Offset 2 Value],$A1853),
", Offset2UnitID:  ",CHAR(34),INDEX(SpatialOffsets[Offset 2 Unit],$A1853),CHAR(34),
", Offset3Value:  ",INDEX(SpatialOffsets[Offset 3 Value],$A1853),
", Offset3UnitID:  ",CHAR(34),INDEX(SpatialOffsets[Offset 3 Unit],$A1853),CHAR(34),,"}")))</f>
        <v>#REF!</v>
      </c>
      <c r="O1853" t="e">
        <f>IF(COUNTA(RelatedFeatures[])=0,"", IF(INDEX(RelatedFeatures[First Sampling Feature Code],$A1853)="","",
CONCATENATE("  - &amp;RelationID",TEXT($A1853,"0000"),
" {","SamplingFeatureID:  *SamplingFeatureID",TEXT(MATCH(INDEX(RelatedFeatures[First Sampling Feature Code],$A1853),SamplingFeatures[Feature Code],0),"0000"),
", RelationshipTypeCV:  ",CHAR(34),INDEX(RelatedFeatures[Relationship Type],$A1853),CHAR(34),
", RelatedFeatureID: *SamplingFeatureID",TEXT(MATCH(INDEX(RelatedFeatures[Second Sampling Feature Code],$A1853),SamplingFeatures[Feature Code],0),"0000"),
", SpatialOffsetID:  ",IF(INDEX(RelatedFeatures[Offset Number],$A1853)="","",CONCATENATE("*SpatialOffsetID",TEXT(INDEX(RelatedFeatures[Offset Number],$A1853),"0000"))),"}")))</f>
        <v>#REF!</v>
      </c>
      <c r="P1853" t="e">
        <f>IF(INDEX(Methods[Method Type],$A1853)="","",
CONCATENATE("  - &amp;MethodID",TEXT($A1853,"0000"),
" {","MethodTypeCV:  ",CHAR(34),INDEX(Methods[Method Type],$A1853),CHAR(34),
", MethodCode:  ",CHAR(34),INDEX(Methods[Method Code],$A1853),CHAR(34),
", MethodName:  ",CHAR(34),INDEX(Methods[Method Name],$A1853),CHAR(34),
", MethodDescription:  ",CHAR(34),INDEX(Methods[Method Description],$A1853),CHAR(34),
", MethodLink:  ",CHAR(34),INDEX(Methods[Method Link],$A1853),CHAR(34),
", OrganizationID: *OrganizationID",TEXT(MATCH(INDEX(Methods[Organization Name],$A1853),Organizations[Organization Name],0),"0000"),"}"))</f>
        <v>#REF!</v>
      </c>
      <c r="Q1853" t="e">
        <f>IF(INDEX(Variables[Variable Type],$A1853)="","",
CONCATENATE("  - &amp;VariableID",TEXT($A1853,"0000"),
" {","VariableTypeCV:  ",CHAR(34),INDEX(Variables[Variable Type],$A1853),CHAR(34),
", VariableCode:  ",CHAR(34),INDEX(Variables[Variable Code],$A1853),CHAR(34),
", VariableNameCV:  ",CHAR(34),INDEX(Variables[Variable Name],$A1853),CHAR(34),
", VariableDefinition:  ",CHAR(34),INDEX(Variables[Variable Definition],$A1853),CHAR(34),
", SpecciationCV:  ",CHAR(34),INDEX(Variables[Speciation],$A1853),CHAR(34),
", NoDataValue:  ",CHAR(34),INDEX(Variables[No Data Value],$A1853),CHAR(34),"}"))</f>
        <v>#REF!</v>
      </c>
    </row>
    <row r="1854" spans="1:17" x14ac:dyDescent="0.25">
      <c r="A1854">
        <v>1851</v>
      </c>
      <c r="D1854" t="e">
        <f>IF(INDEX(People[First Name],$A1854)="","",
CONCATENATE("  - &amp;PersonID",TEXT($A1854,"0000"),
" {","PersonFirstName:  ",CHAR(34),INDEX(People[First Name],$A1854),CHAR(34),
", PersonMiddleName:  ",CHAR(34),INDEX(People[Middle Name],$A1854),CHAR(34),
", PersonLastName:  ",CHAR(34),INDEX(People[Last Name],$A1854),CHAR(34),"}"))</f>
        <v>#REF!</v>
      </c>
      <c r="E1854" t="e">
        <f>IF(INDEX(Organizations[Organization Type '[CV']],$A1854)="","",
CONCATENATE("  - &amp;OrganizationID",TEXT($A1854,"0000"),
" {","OrganizationTypeCV:  ",CHAR(34),INDEX(Organizations[Organization Type '[CV']],$A1854),CHAR(34),
", OrganizationCode:  ",CHAR(34),INDEX(Organizations[Organization Code],$A1854),CHAR(34),
", OrganizationName:  ",CHAR(34),INDEX(Organizations[Organization Name],$A1854),CHAR(34),
", OrganizationDescription:  ",CHAR(34),INDEX(Organizations[Organization Description],$A1854),CHAR(34),
", OrganizationLink:  ",CHAR(34),INDEX(Organizations[Organization Link],$A1854),CHAR(34),"}"))</f>
        <v>#REF!</v>
      </c>
      <c r="F1854" t="e">
        <f>IF(INDEX(People[First Name],$A1854)="","",
CONCATENATE("  - &amp;AffiliationID",TEXT($A1854,"0000"),
" {PersonID: *PersonID",TEXT($A1854,"0000"),
", OrganizationID: *OrganizationID",TEXT(MATCH(INDEX(People[Organization Name],$A1854),Organizations[Organization Name],0),"0000"),
", IsPrimaryOrganizationContact: , AffiliationStartDate: , AffiliationEndDate: , PrimaryPhone: ",
", PrimaryEmail: ",CHAR(34),INDEX(People[Primary Email],$A1854),CHAR(34),
", PrimaryAddress: ",CHAR(34),INDEX(People[Primary Address],$A1854),CHAR(34),
", PersonLink: }"))</f>
        <v>#REF!</v>
      </c>
      <c r="H1854" t="e">
        <f>IF(COUNTA(CitationInformation)=0,"",IF(INDEX(AuthorList[Author Name],$A1854)="","",
CONCATENATE("  - &amp;AuthorListID",TEXT($A1854,"0000"),
"  {CitationID: *CitationID0001",
", PersonID: *PersonID",TEXT(MATCH(INDEX(AuthorList[Author Name],$A1854),People[Full Name],0),"0000"),
", AuthorOrder: ",INDEX(AuthorList[Author Number],$A1854),"}")))</f>
        <v>#REF!</v>
      </c>
      <c r="K1854" t="e">
        <f>IF(INDEX(SamplingFeatures[Feature Code],$A1854)="","",
CONCATENATE("  - &amp;SamplingFeatureID",TEXT($A1854,"0000"),
" {","SamplingFeatureUUID:  ",CHAR(34),INDEX(SamplingFeatures[Sampling Feature UUID],$A1854),CHAR(34),
", SamplingFeatureTypeCV:  ",CHAR(34),INDEX(SamplingFeatures[Sampling Feature Type],$A1854),CHAR(34),
", SamplingFeatureCode:  ",CHAR(34),INDEX(SamplingFeatures[Feature Code],$A1854),CHAR(34),
", SamplingFeatureName:  ",CHAR(34),INDEX(SamplingFeatures[Feature Name],$A1854),CHAR(34),
", SamplingFeatureDescription:  ",CHAR(34),INDEX(SamplingFeatures[Feature Description],$A1854),CHAR(34),
", SamplingFeatureGeotypeCV:  ",CHAR(34),INDEX(SamplingFeatures[Feature Geo Type],$A1854),CHAR(34),
", FeatureGeometry:  ",CHAR(34),INDEX(SamplingFeatures[Feature Geometry],$A1854),CHAR(34),
", Elevation_m:  ",CHAR(34),INDEX(SamplingFeatures[Elevation_m],$A1854),CHAR(34),
", ElevationDatumCV:  ",CHAR(34),ElevationDatum,CHAR(34),"}"))</f>
        <v>#REF!</v>
      </c>
      <c r="L1854" t="e">
        <f>IF(INDEX(SamplingFeatures[Sampling Feature Type],$A1854)&lt;&gt;"Site","",
CONCATENATE("  - &amp;SiteID",TEXT(SUMPRODUCT(--($L$3:$L1853&lt;&gt;"")),"0000"),
" {","SamplingFeatureID:  *SamplingFeatureID",TEXT($A1854,"0000"),
", SiteTypeCV:  ",CHAR(34),INDEX(Sites[Site Type],$A1854),CHAR(34),
", Latitude:  ",INDEX(Sites[Latitude],$A1854),
", Longitude:  ",INDEX(Sites[Longitude],$A1854),
", SRSName:  ",CHAR(34),LatLonDatum,CHAR(34),"}"))</f>
        <v>#REF!</v>
      </c>
      <c r="M1854" t="e">
        <f>IF(INDEX(SamplingFeatures[Sampling Feature Type],$A1854)&lt;&gt;"Specimen","",
CONCATENATE("  - &amp;SpecimenID",TEXT(SUMPRODUCT(--($M$3:$M1853&lt;&gt;"")),"0000"),
" {","SamplingFeatureID:  *SamplingFeatureID",TEXT($A1854,"0000"),
", SpecimenTypeCV:  ",CHAR(34),INDEX(Specimens[Specimen Type],$A1854),CHAR(34),
", SpecimenMediumCV:  ",INDEX(Specimens[Specimen Medium],$A1854),
", IsFieldSpecimen:  ",CHAR(34),INDEX(Specimens[Is Field Specimen?],$A1854),CHAR(34),"}"))</f>
        <v>#REF!</v>
      </c>
      <c r="N1854" t="e">
        <f>IF(COUNTA(SpatialOffsets[])=0,"", IF(INDEX(SpatialOffsets[Spatial Offset Type],$A1854)="","",
CONCATENATE("  - &amp;SpatialOffsetID",TEXT($A1854,"0000"),
" {","SpatialOffsetTypeCV:  ",CHAR(34),INDEX(SpatialOffsets[Spatial Offset Type],$A1854),CHAR(34),
", Offset1Value:  ",INDEX(SpatialOffsets[Offset 1 Value],$A1854),
", Offset1UnitID:  ",CHAR(34),INDEX(SpatialOffsets[Offset 1 Unit],$A1854),CHAR(34),
", Offset2Value:  ",INDEX(SpatialOffsets[Offset 2 Value],$A1854),
", Offset2UnitID:  ",CHAR(34),INDEX(SpatialOffsets[Offset 2 Unit],$A1854),CHAR(34),
", Offset3Value:  ",INDEX(SpatialOffsets[Offset 3 Value],$A1854),
", Offset3UnitID:  ",CHAR(34),INDEX(SpatialOffsets[Offset 3 Unit],$A1854),CHAR(34),,"}")))</f>
        <v>#REF!</v>
      </c>
      <c r="O1854" t="e">
        <f>IF(COUNTA(RelatedFeatures[])=0,"", IF(INDEX(RelatedFeatures[First Sampling Feature Code],$A1854)="","",
CONCATENATE("  - &amp;RelationID",TEXT($A1854,"0000"),
" {","SamplingFeatureID:  *SamplingFeatureID",TEXT(MATCH(INDEX(RelatedFeatures[First Sampling Feature Code],$A1854),SamplingFeatures[Feature Code],0),"0000"),
", RelationshipTypeCV:  ",CHAR(34),INDEX(RelatedFeatures[Relationship Type],$A1854),CHAR(34),
", RelatedFeatureID: *SamplingFeatureID",TEXT(MATCH(INDEX(RelatedFeatures[Second Sampling Feature Code],$A1854),SamplingFeatures[Feature Code],0),"0000"),
", SpatialOffsetID:  ",IF(INDEX(RelatedFeatures[Offset Number],$A1854)="","",CONCATENATE("*SpatialOffsetID",TEXT(INDEX(RelatedFeatures[Offset Number],$A1854),"0000"))),"}")))</f>
        <v>#REF!</v>
      </c>
      <c r="P1854" t="e">
        <f>IF(INDEX(Methods[Method Type],$A1854)="","",
CONCATENATE("  - &amp;MethodID",TEXT($A1854,"0000"),
" {","MethodTypeCV:  ",CHAR(34),INDEX(Methods[Method Type],$A1854),CHAR(34),
", MethodCode:  ",CHAR(34),INDEX(Methods[Method Code],$A1854),CHAR(34),
", MethodName:  ",CHAR(34),INDEX(Methods[Method Name],$A1854),CHAR(34),
", MethodDescription:  ",CHAR(34),INDEX(Methods[Method Description],$A1854),CHAR(34),
", MethodLink:  ",CHAR(34),INDEX(Methods[Method Link],$A1854),CHAR(34),
", OrganizationID: *OrganizationID",TEXT(MATCH(INDEX(Methods[Organization Name],$A1854),Organizations[Organization Name],0),"0000"),"}"))</f>
        <v>#REF!</v>
      </c>
      <c r="Q1854" t="e">
        <f>IF(INDEX(Variables[Variable Type],$A1854)="","",
CONCATENATE("  - &amp;VariableID",TEXT($A1854,"0000"),
" {","VariableTypeCV:  ",CHAR(34),INDEX(Variables[Variable Type],$A1854),CHAR(34),
", VariableCode:  ",CHAR(34),INDEX(Variables[Variable Code],$A1854),CHAR(34),
", VariableNameCV:  ",CHAR(34),INDEX(Variables[Variable Name],$A1854),CHAR(34),
", VariableDefinition:  ",CHAR(34),INDEX(Variables[Variable Definition],$A1854),CHAR(34),
", SpecciationCV:  ",CHAR(34),INDEX(Variables[Speciation],$A1854),CHAR(34),
", NoDataValue:  ",CHAR(34),INDEX(Variables[No Data Value],$A1854),CHAR(34),"}"))</f>
        <v>#REF!</v>
      </c>
    </row>
    <row r="1855" spans="1:17" x14ac:dyDescent="0.25">
      <c r="A1855">
        <v>1852</v>
      </c>
      <c r="D1855" t="e">
        <f>IF(INDEX(People[First Name],$A1855)="","",
CONCATENATE("  - &amp;PersonID",TEXT($A1855,"0000"),
" {","PersonFirstName:  ",CHAR(34),INDEX(People[First Name],$A1855),CHAR(34),
", PersonMiddleName:  ",CHAR(34),INDEX(People[Middle Name],$A1855),CHAR(34),
", PersonLastName:  ",CHAR(34),INDEX(People[Last Name],$A1855),CHAR(34),"}"))</f>
        <v>#REF!</v>
      </c>
      <c r="E1855" t="e">
        <f>IF(INDEX(Organizations[Organization Type '[CV']],$A1855)="","",
CONCATENATE("  - &amp;OrganizationID",TEXT($A1855,"0000"),
" {","OrganizationTypeCV:  ",CHAR(34),INDEX(Organizations[Organization Type '[CV']],$A1855),CHAR(34),
", OrganizationCode:  ",CHAR(34),INDEX(Organizations[Organization Code],$A1855),CHAR(34),
", OrganizationName:  ",CHAR(34),INDEX(Organizations[Organization Name],$A1855),CHAR(34),
", OrganizationDescription:  ",CHAR(34),INDEX(Organizations[Organization Description],$A1855),CHAR(34),
", OrganizationLink:  ",CHAR(34),INDEX(Organizations[Organization Link],$A1855),CHAR(34),"}"))</f>
        <v>#REF!</v>
      </c>
      <c r="F1855" t="e">
        <f>IF(INDEX(People[First Name],$A1855)="","",
CONCATENATE("  - &amp;AffiliationID",TEXT($A1855,"0000"),
" {PersonID: *PersonID",TEXT($A1855,"0000"),
", OrganizationID: *OrganizationID",TEXT(MATCH(INDEX(People[Organization Name],$A1855),Organizations[Organization Name],0),"0000"),
", IsPrimaryOrganizationContact: , AffiliationStartDate: , AffiliationEndDate: , PrimaryPhone: ",
", PrimaryEmail: ",CHAR(34),INDEX(People[Primary Email],$A1855),CHAR(34),
", PrimaryAddress: ",CHAR(34),INDEX(People[Primary Address],$A1855),CHAR(34),
", PersonLink: }"))</f>
        <v>#REF!</v>
      </c>
      <c r="H1855" t="e">
        <f>IF(COUNTA(CitationInformation)=0,"",IF(INDEX(AuthorList[Author Name],$A1855)="","",
CONCATENATE("  - &amp;AuthorListID",TEXT($A1855,"0000"),
"  {CitationID: *CitationID0001",
", PersonID: *PersonID",TEXT(MATCH(INDEX(AuthorList[Author Name],$A1855),People[Full Name],0),"0000"),
", AuthorOrder: ",INDEX(AuthorList[Author Number],$A1855),"}")))</f>
        <v>#REF!</v>
      </c>
      <c r="K1855" t="e">
        <f>IF(INDEX(SamplingFeatures[Feature Code],$A1855)="","",
CONCATENATE("  - &amp;SamplingFeatureID",TEXT($A1855,"0000"),
" {","SamplingFeatureUUID:  ",CHAR(34),INDEX(SamplingFeatures[Sampling Feature UUID],$A1855),CHAR(34),
", SamplingFeatureTypeCV:  ",CHAR(34),INDEX(SamplingFeatures[Sampling Feature Type],$A1855),CHAR(34),
", SamplingFeatureCode:  ",CHAR(34),INDEX(SamplingFeatures[Feature Code],$A1855),CHAR(34),
", SamplingFeatureName:  ",CHAR(34),INDEX(SamplingFeatures[Feature Name],$A1855),CHAR(34),
", SamplingFeatureDescription:  ",CHAR(34),INDEX(SamplingFeatures[Feature Description],$A1855),CHAR(34),
", SamplingFeatureGeotypeCV:  ",CHAR(34),INDEX(SamplingFeatures[Feature Geo Type],$A1855),CHAR(34),
", FeatureGeometry:  ",CHAR(34),INDEX(SamplingFeatures[Feature Geometry],$A1855),CHAR(34),
", Elevation_m:  ",CHAR(34),INDEX(SamplingFeatures[Elevation_m],$A1855),CHAR(34),
", ElevationDatumCV:  ",CHAR(34),ElevationDatum,CHAR(34),"}"))</f>
        <v>#REF!</v>
      </c>
      <c r="L1855" t="e">
        <f>IF(INDEX(SamplingFeatures[Sampling Feature Type],$A1855)&lt;&gt;"Site","",
CONCATENATE("  - &amp;SiteID",TEXT(SUMPRODUCT(--($L$3:$L1854&lt;&gt;"")),"0000"),
" {","SamplingFeatureID:  *SamplingFeatureID",TEXT($A1855,"0000"),
", SiteTypeCV:  ",CHAR(34),INDEX(Sites[Site Type],$A1855),CHAR(34),
", Latitude:  ",INDEX(Sites[Latitude],$A1855),
", Longitude:  ",INDEX(Sites[Longitude],$A1855),
", SRSName:  ",CHAR(34),LatLonDatum,CHAR(34),"}"))</f>
        <v>#REF!</v>
      </c>
      <c r="M1855" t="e">
        <f>IF(INDEX(SamplingFeatures[Sampling Feature Type],$A1855)&lt;&gt;"Specimen","",
CONCATENATE("  - &amp;SpecimenID",TEXT(SUMPRODUCT(--($M$3:$M1854&lt;&gt;"")),"0000"),
" {","SamplingFeatureID:  *SamplingFeatureID",TEXT($A1855,"0000"),
", SpecimenTypeCV:  ",CHAR(34),INDEX(Specimens[Specimen Type],$A1855),CHAR(34),
", SpecimenMediumCV:  ",INDEX(Specimens[Specimen Medium],$A1855),
", IsFieldSpecimen:  ",CHAR(34),INDEX(Specimens[Is Field Specimen?],$A1855),CHAR(34),"}"))</f>
        <v>#REF!</v>
      </c>
      <c r="N1855" t="e">
        <f>IF(COUNTA(SpatialOffsets[])=0,"", IF(INDEX(SpatialOffsets[Spatial Offset Type],$A1855)="","",
CONCATENATE("  - &amp;SpatialOffsetID",TEXT($A1855,"0000"),
" {","SpatialOffsetTypeCV:  ",CHAR(34),INDEX(SpatialOffsets[Spatial Offset Type],$A1855),CHAR(34),
", Offset1Value:  ",INDEX(SpatialOffsets[Offset 1 Value],$A1855),
", Offset1UnitID:  ",CHAR(34),INDEX(SpatialOffsets[Offset 1 Unit],$A1855),CHAR(34),
", Offset2Value:  ",INDEX(SpatialOffsets[Offset 2 Value],$A1855),
", Offset2UnitID:  ",CHAR(34),INDEX(SpatialOffsets[Offset 2 Unit],$A1855),CHAR(34),
", Offset3Value:  ",INDEX(SpatialOffsets[Offset 3 Value],$A1855),
", Offset3UnitID:  ",CHAR(34),INDEX(SpatialOffsets[Offset 3 Unit],$A1855),CHAR(34),,"}")))</f>
        <v>#REF!</v>
      </c>
      <c r="O1855" t="e">
        <f>IF(COUNTA(RelatedFeatures[])=0,"", IF(INDEX(RelatedFeatures[First Sampling Feature Code],$A1855)="","",
CONCATENATE("  - &amp;RelationID",TEXT($A1855,"0000"),
" {","SamplingFeatureID:  *SamplingFeatureID",TEXT(MATCH(INDEX(RelatedFeatures[First Sampling Feature Code],$A1855),SamplingFeatures[Feature Code],0),"0000"),
", RelationshipTypeCV:  ",CHAR(34),INDEX(RelatedFeatures[Relationship Type],$A1855),CHAR(34),
", RelatedFeatureID: *SamplingFeatureID",TEXT(MATCH(INDEX(RelatedFeatures[Second Sampling Feature Code],$A1855),SamplingFeatures[Feature Code],0),"0000"),
", SpatialOffsetID:  ",IF(INDEX(RelatedFeatures[Offset Number],$A1855)="","",CONCATENATE("*SpatialOffsetID",TEXT(INDEX(RelatedFeatures[Offset Number],$A1855),"0000"))),"}")))</f>
        <v>#REF!</v>
      </c>
      <c r="P1855" t="e">
        <f>IF(INDEX(Methods[Method Type],$A1855)="","",
CONCATENATE("  - &amp;MethodID",TEXT($A1855,"0000"),
" {","MethodTypeCV:  ",CHAR(34),INDEX(Methods[Method Type],$A1855),CHAR(34),
", MethodCode:  ",CHAR(34),INDEX(Methods[Method Code],$A1855),CHAR(34),
", MethodName:  ",CHAR(34),INDEX(Methods[Method Name],$A1855),CHAR(34),
", MethodDescription:  ",CHAR(34),INDEX(Methods[Method Description],$A1855),CHAR(34),
", MethodLink:  ",CHAR(34),INDEX(Methods[Method Link],$A1855),CHAR(34),
", OrganizationID: *OrganizationID",TEXT(MATCH(INDEX(Methods[Organization Name],$A1855),Organizations[Organization Name],0),"0000"),"}"))</f>
        <v>#REF!</v>
      </c>
      <c r="Q1855" t="e">
        <f>IF(INDEX(Variables[Variable Type],$A1855)="","",
CONCATENATE("  - &amp;VariableID",TEXT($A1855,"0000"),
" {","VariableTypeCV:  ",CHAR(34),INDEX(Variables[Variable Type],$A1855),CHAR(34),
", VariableCode:  ",CHAR(34),INDEX(Variables[Variable Code],$A1855),CHAR(34),
", VariableNameCV:  ",CHAR(34),INDEX(Variables[Variable Name],$A1855),CHAR(34),
", VariableDefinition:  ",CHAR(34),INDEX(Variables[Variable Definition],$A1855),CHAR(34),
", SpecciationCV:  ",CHAR(34),INDEX(Variables[Speciation],$A1855),CHAR(34),
", NoDataValue:  ",CHAR(34),INDEX(Variables[No Data Value],$A1855),CHAR(34),"}"))</f>
        <v>#REF!</v>
      </c>
    </row>
    <row r="1856" spans="1:17" x14ac:dyDescent="0.25">
      <c r="A1856">
        <v>1853</v>
      </c>
      <c r="D1856" t="e">
        <f>IF(INDEX(People[First Name],$A1856)="","",
CONCATENATE("  - &amp;PersonID",TEXT($A1856,"0000"),
" {","PersonFirstName:  ",CHAR(34),INDEX(People[First Name],$A1856),CHAR(34),
", PersonMiddleName:  ",CHAR(34),INDEX(People[Middle Name],$A1856),CHAR(34),
", PersonLastName:  ",CHAR(34),INDEX(People[Last Name],$A1856),CHAR(34),"}"))</f>
        <v>#REF!</v>
      </c>
      <c r="E1856" t="e">
        <f>IF(INDEX(Organizations[Organization Type '[CV']],$A1856)="","",
CONCATENATE("  - &amp;OrganizationID",TEXT($A1856,"0000"),
" {","OrganizationTypeCV:  ",CHAR(34),INDEX(Organizations[Organization Type '[CV']],$A1856),CHAR(34),
", OrganizationCode:  ",CHAR(34),INDEX(Organizations[Organization Code],$A1856),CHAR(34),
", OrganizationName:  ",CHAR(34),INDEX(Organizations[Organization Name],$A1856),CHAR(34),
", OrganizationDescription:  ",CHAR(34),INDEX(Organizations[Organization Description],$A1856),CHAR(34),
", OrganizationLink:  ",CHAR(34),INDEX(Organizations[Organization Link],$A1856),CHAR(34),"}"))</f>
        <v>#REF!</v>
      </c>
      <c r="F1856" t="e">
        <f>IF(INDEX(People[First Name],$A1856)="","",
CONCATENATE("  - &amp;AffiliationID",TEXT($A1856,"0000"),
" {PersonID: *PersonID",TEXT($A1856,"0000"),
", OrganizationID: *OrganizationID",TEXT(MATCH(INDEX(People[Organization Name],$A1856),Organizations[Organization Name],0),"0000"),
", IsPrimaryOrganizationContact: , AffiliationStartDate: , AffiliationEndDate: , PrimaryPhone: ",
", PrimaryEmail: ",CHAR(34),INDEX(People[Primary Email],$A1856),CHAR(34),
", PrimaryAddress: ",CHAR(34),INDEX(People[Primary Address],$A1856),CHAR(34),
", PersonLink: }"))</f>
        <v>#REF!</v>
      </c>
      <c r="H1856" t="e">
        <f>IF(COUNTA(CitationInformation)=0,"",IF(INDEX(AuthorList[Author Name],$A1856)="","",
CONCATENATE("  - &amp;AuthorListID",TEXT($A1856,"0000"),
"  {CitationID: *CitationID0001",
", PersonID: *PersonID",TEXT(MATCH(INDEX(AuthorList[Author Name],$A1856),People[Full Name],0),"0000"),
", AuthorOrder: ",INDEX(AuthorList[Author Number],$A1856),"}")))</f>
        <v>#REF!</v>
      </c>
      <c r="K1856" t="e">
        <f>IF(INDEX(SamplingFeatures[Feature Code],$A1856)="","",
CONCATENATE("  - &amp;SamplingFeatureID",TEXT($A1856,"0000"),
" {","SamplingFeatureUUID:  ",CHAR(34),INDEX(SamplingFeatures[Sampling Feature UUID],$A1856),CHAR(34),
", SamplingFeatureTypeCV:  ",CHAR(34),INDEX(SamplingFeatures[Sampling Feature Type],$A1856),CHAR(34),
", SamplingFeatureCode:  ",CHAR(34),INDEX(SamplingFeatures[Feature Code],$A1856),CHAR(34),
", SamplingFeatureName:  ",CHAR(34),INDEX(SamplingFeatures[Feature Name],$A1856),CHAR(34),
", SamplingFeatureDescription:  ",CHAR(34),INDEX(SamplingFeatures[Feature Description],$A1856),CHAR(34),
", SamplingFeatureGeotypeCV:  ",CHAR(34),INDEX(SamplingFeatures[Feature Geo Type],$A1856),CHAR(34),
", FeatureGeometry:  ",CHAR(34),INDEX(SamplingFeatures[Feature Geometry],$A1856),CHAR(34),
", Elevation_m:  ",CHAR(34),INDEX(SamplingFeatures[Elevation_m],$A1856),CHAR(34),
", ElevationDatumCV:  ",CHAR(34),ElevationDatum,CHAR(34),"}"))</f>
        <v>#REF!</v>
      </c>
      <c r="L1856" t="e">
        <f>IF(INDEX(SamplingFeatures[Sampling Feature Type],$A1856)&lt;&gt;"Site","",
CONCATENATE("  - &amp;SiteID",TEXT(SUMPRODUCT(--($L$3:$L1855&lt;&gt;"")),"0000"),
" {","SamplingFeatureID:  *SamplingFeatureID",TEXT($A1856,"0000"),
", SiteTypeCV:  ",CHAR(34),INDEX(Sites[Site Type],$A1856),CHAR(34),
", Latitude:  ",INDEX(Sites[Latitude],$A1856),
", Longitude:  ",INDEX(Sites[Longitude],$A1856),
", SRSName:  ",CHAR(34),LatLonDatum,CHAR(34),"}"))</f>
        <v>#REF!</v>
      </c>
      <c r="M1856" t="e">
        <f>IF(INDEX(SamplingFeatures[Sampling Feature Type],$A1856)&lt;&gt;"Specimen","",
CONCATENATE("  - &amp;SpecimenID",TEXT(SUMPRODUCT(--($M$3:$M1855&lt;&gt;"")),"0000"),
" {","SamplingFeatureID:  *SamplingFeatureID",TEXT($A1856,"0000"),
", SpecimenTypeCV:  ",CHAR(34),INDEX(Specimens[Specimen Type],$A1856),CHAR(34),
", SpecimenMediumCV:  ",INDEX(Specimens[Specimen Medium],$A1856),
", IsFieldSpecimen:  ",CHAR(34),INDEX(Specimens[Is Field Specimen?],$A1856),CHAR(34),"}"))</f>
        <v>#REF!</v>
      </c>
      <c r="N1856" t="e">
        <f>IF(COUNTA(SpatialOffsets[])=0,"", IF(INDEX(SpatialOffsets[Spatial Offset Type],$A1856)="","",
CONCATENATE("  - &amp;SpatialOffsetID",TEXT($A1856,"0000"),
" {","SpatialOffsetTypeCV:  ",CHAR(34),INDEX(SpatialOffsets[Spatial Offset Type],$A1856),CHAR(34),
", Offset1Value:  ",INDEX(SpatialOffsets[Offset 1 Value],$A1856),
", Offset1UnitID:  ",CHAR(34),INDEX(SpatialOffsets[Offset 1 Unit],$A1856),CHAR(34),
", Offset2Value:  ",INDEX(SpatialOffsets[Offset 2 Value],$A1856),
", Offset2UnitID:  ",CHAR(34),INDEX(SpatialOffsets[Offset 2 Unit],$A1856),CHAR(34),
", Offset3Value:  ",INDEX(SpatialOffsets[Offset 3 Value],$A1856),
", Offset3UnitID:  ",CHAR(34),INDEX(SpatialOffsets[Offset 3 Unit],$A1856),CHAR(34),,"}")))</f>
        <v>#REF!</v>
      </c>
      <c r="O1856" t="e">
        <f>IF(COUNTA(RelatedFeatures[])=0,"", IF(INDEX(RelatedFeatures[First Sampling Feature Code],$A1856)="","",
CONCATENATE("  - &amp;RelationID",TEXT($A1856,"0000"),
" {","SamplingFeatureID:  *SamplingFeatureID",TEXT(MATCH(INDEX(RelatedFeatures[First Sampling Feature Code],$A1856),SamplingFeatures[Feature Code],0),"0000"),
", RelationshipTypeCV:  ",CHAR(34),INDEX(RelatedFeatures[Relationship Type],$A1856),CHAR(34),
", RelatedFeatureID: *SamplingFeatureID",TEXT(MATCH(INDEX(RelatedFeatures[Second Sampling Feature Code],$A1856),SamplingFeatures[Feature Code],0),"0000"),
", SpatialOffsetID:  ",IF(INDEX(RelatedFeatures[Offset Number],$A1856)="","",CONCATENATE("*SpatialOffsetID",TEXT(INDEX(RelatedFeatures[Offset Number],$A1856),"0000"))),"}")))</f>
        <v>#REF!</v>
      </c>
      <c r="P1856" t="e">
        <f>IF(INDEX(Methods[Method Type],$A1856)="","",
CONCATENATE("  - &amp;MethodID",TEXT($A1856,"0000"),
" {","MethodTypeCV:  ",CHAR(34),INDEX(Methods[Method Type],$A1856),CHAR(34),
", MethodCode:  ",CHAR(34),INDEX(Methods[Method Code],$A1856),CHAR(34),
", MethodName:  ",CHAR(34),INDEX(Methods[Method Name],$A1856),CHAR(34),
", MethodDescription:  ",CHAR(34),INDEX(Methods[Method Description],$A1856),CHAR(34),
", MethodLink:  ",CHAR(34),INDEX(Methods[Method Link],$A1856),CHAR(34),
", OrganizationID: *OrganizationID",TEXT(MATCH(INDEX(Methods[Organization Name],$A1856),Organizations[Organization Name],0),"0000"),"}"))</f>
        <v>#REF!</v>
      </c>
      <c r="Q1856" t="e">
        <f>IF(INDEX(Variables[Variable Type],$A1856)="","",
CONCATENATE("  - &amp;VariableID",TEXT($A1856,"0000"),
" {","VariableTypeCV:  ",CHAR(34),INDEX(Variables[Variable Type],$A1856),CHAR(34),
", VariableCode:  ",CHAR(34),INDEX(Variables[Variable Code],$A1856),CHAR(34),
", VariableNameCV:  ",CHAR(34),INDEX(Variables[Variable Name],$A1856),CHAR(34),
", VariableDefinition:  ",CHAR(34),INDEX(Variables[Variable Definition],$A1856),CHAR(34),
", SpecciationCV:  ",CHAR(34),INDEX(Variables[Speciation],$A1856),CHAR(34),
", NoDataValue:  ",CHAR(34),INDEX(Variables[No Data Value],$A1856),CHAR(34),"}"))</f>
        <v>#REF!</v>
      </c>
    </row>
    <row r="1857" spans="1:17" x14ac:dyDescent="0.25">
      <c r="A1857">
        <v>1854</v>
      </c>
      <c r="D1857" t="e">
        <f>IF(INDEX(People[First Name],$A1857)="","",
CONCATENATE("  - &amp;PersonID",TEXT($A1857,"0000"),
" {","PersonFirstName:  ",CHAR(34),INDEX(People[First Name],$A1857),CHAR(34),
", PersonMiddleName:  ",CHAR(34),INDEX(People[Middle Name],$A1857),CHAR(34),
", PersonLastName:  ",CHAR(34),INDEX(People[Last Name],$A1857),CHAR(34),"}"))</f>
        <v>#REF!</v>
      </c>
      <c r="E1857" t="e">
        <f>IF(INDEX(Organizations[Organization Type '[CV']],$A1857)="","",
CONCATENATE("  - &amp;OrganizationID",TEXT($A1857,"0000"),
" {","OrganizationTypeCV:  ",CHAR(34),INDEX(Organizations[Organization Type '[CV']],$A1857),CHAR(34),
", OrganizationCode:  ",CHAR(34),INDEX(Organizations[Organization Code],$A1857),CHAR(34),
", OrganizationName:  ",CHAR(34),INDEX(Organizations[Organization Name],$A1857),CHAR(34),
", OrganizationDescription:  ",CHAR(34),INDEX(Organizations[Organization Description],$A1857),CHAR(34),
", OrganizationLink:  ",CHAR(34),INDEX(Organizations[Organization Link],$A1857),CHAR(34),"}"))</f>
        <v>#REF!</v>
      </c>
      <c r="F1857" t="e">
        <f>IF(INDEX(People[First Name],$A1857)="","",
CONCATENATE("  - &amp;AffiliationID",TEXT($A1857,"0000"),
" {PersonID: *PersonID",TEXT($A1857,"0000"),
", OrganizationID: *OrganizationID",TEXT(MATCH(INDEX(People[Organization Name],$A1857),Organizations[Organization Name],0),"0000"),
", IsPrimaryOrganizationContact: , AffiliationStartDate: , AffiliationEndDate: , PrimaryPhone: ",
", PrimaryEmail: ",CHAR(34),INDEX(People[Primary Email],$A1857),CHAR(34),
", PrimaryAddress: ",CHAR(34),INDEX(People[Primary Address],$A1857),CHAR(34),
", PersonLink: }"))</f>
        <v>#REF!</v>
      </c>
      <c r="H1857" t="e">
        <f>IF(COUNTA(CitationInformation)=0,"",IF(INDEX(AuthorList[Author Name],$A1857)="","",
CONCATENATE("  - &amp;AuthorListID",TEXT($A1857,"0000"),
"  {CitationID: *CitationID0001",
", PersonID: *PersonID",TEXT(MATCH(INDEX(AuthorList[Author Name],$A1857),People[Full Name],0),"0000"),
", AuthorOrder: ",INDEX(AuthorList[Author Number],$A1857),"}")))</f>
        <v>#REF!</v>
      </c>
      <c r="K1857" t="e">
        <f>IF(INDEX(SamplingFeatures[Feature Code],$A1857)="","",
CONCATENATE("  - &amp;SamplingFeatureID",TEXT($A1857,"0000"),
" {","SamplingFeatureUUID:  ",CHAR(34),INDEX(SamplingFeatures[Sampling Feature UUID],$A1857),CHAR(34),
", SamplingFeatureTypeCV:  ",CHAR(34),INDEX(SamplingFeatures[Sampling Feature Type],$A1857),CHAR(34),
", SamplingFeatureCode:  ",CHAR(34),INDEX(SamplingFeatures[Feature Code],$A1857),CHAR(34),
", SamplingFeatureName:  ",CHAR(34),INDEX(SamplingFeatures[Feature Name],$A1857),CHAR(34),
", SamplingFeatureDescription:  ",CHAR(34),INDEX(SamplingFeatures[Feature Description],$A1857),CHAR(34),
", SamplingFeatureGeotypeCV:  ",CHAR(34),INDEX(SamplingFeatures[Feature Geo Type],$A1857),CHAR(34),
", FeatureGeometry:  ",CHAR(34),INDEX(SamplingFeatures[Feature Geometry],$A1857),CHAR(34),
", Elevation_m:  ",CHAR(34),INDEX(SamplingFeatures[Elevation_m],$A1857),CHAR(34),
", ElevationDatumCV:  ",CHAR(34),ElevationDatum,CHAR(34),"}"))</f>
        <v>#REF!</v>
      </c>
      <c r="L1857" t="e">
        <f>IF(INDEX(SamplingFeatures[Sampling Feature Type],$A1857)&lt;&gt;"Site","",
CONCATENATE("  - &amp;SiteID",TEXT(SUMPRODUCT(--($L$3:$L1856&lt;&gt;"")),"0000"),
" {","SamplingFeatureID:  *SamplingFeatureID",TEXT($A1857,"0000"),
", SiteTypeCV:  ",CHAR(34),INDEX(Sites[Site Type],$A1857),CHAR(34),
", Latitude:  ",INDEX(Sites[Latitude],$A1857),
", Longitude:  ",INDEX(Sites[Longitude],$A1857),
", SRSName:  ",CHAR(34),LatLonDatum,CHAR(34),"}"))</f>
        <v>#REF!</v>
      </c>
      <c r="M1857" t="e">
        <f>IF(INDEX(SamplingFeatures[Sampling Feature Type],$A1857)&lt;&gt;"Specimen","",
CONCATENATE("  - &amp;SpecimenID",TEXT(SUMPRODUCT(--($M$3:$M1856&lt;&gt;"")),"0000"),
" {","SamplingFeatureID:  *SamplingFeatureID",TEXT($A1857,"0000"),
", SpecimenTypeCV:  ",CHAR(34),INDEX(Specimens[Specimen Type],$A1857),CHAR(34),
", SpecimenMediumCV:  ",INDEX(Specimens[Specimen Medium],$A1857),
", IsFieldSpecimen:  ",CHAR(34),INDEX(Specimens[Is Field Specimen?],$A1857),CHAR(34),"}"))</f>
        <v>#REF!</v>
      </c>
      <c r="N1857" t="e">
        <f>IF(COUNTA(SpatialOffsets[])=0,"", IF(INDEX(SpatialOffsets[Spatial Offset Type],$A1857)="","",
CONCATENATE("  - &amp;SpatialOffsetID",TEXT($A1857,"0000"),
" {","SpatialOffsetTypeCV:  ",CHAR(34),INDEX(SpatialOffsets[Spatial Offset Type],$A1857),CHAR(34),
", Offset1Value:  ",INDEX(SpatialOffsets[Offset 1 Value],$A1857),
", Offset1UnitID:  ",CHAR(34),INDEX(SpatialOffsets[Offset 1 Unit],$A1857),CHAR(34),
", Offset2Value:  ",INDEX(SpatialOffsets[Offset 2 Value],$A1857),
", Offset2UnitID:  ",CHAR(34),INDEX(SpatialOffsets[Offset 2 Unit],$A1857),CHAR(34),
", Offset3Value:  ",INDEX(SpatialOffsets[Offset 3 Value],$A1857),
", Offset3UnitID:  ",CHAR(34),INDEX(SpatialOffsets[Offset 3 Unit],$A1857),CHAR(34),,"}")))</f>
        <v>#REF!</v>
      </c>
      <c r="O1857" t="e">
        <f>IF(COUNTA(RelatedFeatures[])=0,"", IF(INDEX(RelatedFeatures[First Sampling Feature Code],$A1857)="","",
CONCATENATE("  - &amp;RelationID",TEXT($A1857,"0000"),
" {","SamplingFeatureID:  *SamplingFeatureID",TEXT(MATCH(INDEX(RelatedFeatures[First Sampling Feature Code],$A1857),SamplingFeatures[Feature Code],0),"0000"),
", RelationshipTypeCV:  ",CHAR(34),INDEX(RelatedFeatures[Relationship Type],$A1857),CHAR(34),
", RelatedFeatureID: *SamplingFeatureID",TEXT(MATCH(INDEX(RelatedFeatures[Second Sampling Feature Code],$A1857),SamplingFeatures[Feature Code],0),"0000"),
", SpatialOffsetID:  ",IF(INDEX(RelatedFeatures[Offset Number],$A1857)="","",CONCATENATE("*SpatialOffsetID",TEXT(INDEX(RelatedFeatures[Offset Number],$A1857),"0000"))),"}")))</f>
        <v>#REF!</v>
      </c>
      <c r="P1857" t="e">
        <f>IF(INDEX(Methods[Method Type],$A1857)="","",
CONCATENATE("  - &amp;MethodID",TEXT($A1857,"0000"),
" {","MethodTypeCV:  ",CHAR(34),INDEX(Methods[Method Type],$A1857),CHAR(34),
", MethodCode:  ",CHAR(34),INDEX(Methods[Method Code],$A1857),CHAR(34),
", MethodName:  ",CHAR(34),INDEX(Methods[Method Name],$A1857),CHAR(34),
", MethodDescription:  ",CHAR(34),INDEX(Methods[Method Description],$A1857),CHAR(34),
", MethodLink:  ",CHAR(34),INDEX(Methods[Method Link],$A1857),CHAR(34),
", OrganizationID: *OrganizationID",TEXT(MATCH(INDEX(Methods[Organization Name],$A1857),Organizations[Organization Name],0),"0000"),"}"))</f>
        <v>#REF!</v>
      </c>
      <c r="Q1857" t="e">
        <f>IF(INDEX(Variables[Variable Type],$A1857)="","",
CONCATENATE("  - &amp;VariableID",TEXT($A1857,"0000"),
" {","VariableTypeCV:  ",CHAR(34),INDEX(Variables[Variable Type],$A1857),CHAR(34),
", VariableCode:  ",CHAR(34),INDEX(Variables[Variable Code],$A1857),CHAR(34),
", VariableNameCV:  ",CHAR(34),INDEX(Variables[Variable Name],$A1857),CHAR(34),
", VariableDefinition:  ",CHAR(34),INDEX(Variables[Variable Definition],$A1857),CHAR(34),
", SpecciationCV:  ",CHAR(34),INDEX(Variables[Speciation],$A1857),CHAR(34),
", NoDataValue:  ",CHAR(34),INDEX(Variables[No Data Value],$A1857),CHAR(34),"}"))</f>
        <v>#REF!</v>
      </c>
    </row>
    <row r="1858" spans="1:17" x14ac:dyDescent="0.25">
      <c r="A1858">
        <v>1855</v>
      </c>
      <c r="D1858" t="e">
        <f>IF(INDEX(People[First Name],$A1858)="","",
CONCATENATE("  - &amp;PersonID",TEXT($A1858,"0000"),
" {","PersonFirstName:  ",CHAR(34),INDEX(People[First Name],$A1858),CHAR(34),
", PersonMiddleName:  ",CHAR(34),INDEX(People[Middle Name],$A1858),CHAR(34),
", PersonLastName:  ",CHAR(34),INDEX(People[Last Name],$A1858),CHAR(34),"}"))</f>
        <v>#REF!</v>
      </c>
      <c r="E1858" t="e">
        <f>IF(INDEX(Organizations[Organization Type '[CV']],$A1858)="","",
CONCATENATE("  - &amp;OrganizationID",TEXT($A1858,"0000"),
" {","OrganizationTypeCV:  ",CHAR(34),INDEX(Organizations[Organization Type '[CV']],$A1858),CHAR(34),
", OrganizationCode:  ",CHAR(34),INDEX(Organizations[Organization Code],$A1858),CHAR(34),
", OrganizationName:  ",CHAR(34),INDEX(Organizations[Organization Name],$A1858),CHAR(34),
", OrganizationDescription:  ",CHAR(34),INDEX(Organizations[Organization Description],$A1858),CHAR(34),
", OrganizationLink:  ",CHAR(34),INDEX(Organizations[Organization Link],$A1858),CHAR(34),"}"))</f>
        <v>#REF!</v>
      </c>
      <c r="F1858" t="e">
        <f>IF(INDEX(People[First Name],$A1858)="","",
CONCATENATE("  - &amp;AffiliationID",TEXT($A1858,"0000"),
" {PersonID: *PersonID",TEXT($A1858,"0000"),
", OrganizationID: *OrganizationID",TEXT(MATCH(INDEX(People[Organization Name],$A1858),Organizations[Organization Name],0),"0000"),
", IsPrimaryOrganizationContact: , AffiliationStartDate: , AffiliationEndDate: , PrimaryPhone: ",
", PrimaryEmail: ",CHAR(34),INDEX(People[Primary Email],$A1858),CHAR(34),
", PrimaryAddress: ",CHAR(34),INDEX(People[Primary Address],$A1858),CHAR(34),
", PersonLink: }"))</f>
        <v>#REF!</v>
      </c>
      <c r="H1858" t="e">
        <f>IF(COUNTA(CitationInformation)=0,"",IF(INDEX(AuthorList[Author Name],$A1858)="","",
CONCATENATE("  - &amp;AuthorListID",TEXT($A1858,"0000"),
"  {CitationID: *CitationID0001",
", PersonID: *PersonID",TEXT(MATCH(INDEX(AuthorList[Author Name],$A1858),People[Full Name],0),"0000"),
", AuthorOrder: ",INDEX(AuthorList[Author Number],$A1858),"}")))</f>
        <v>#REF!</v>
      </c>
      <c r="K1858" t="e">
        <f>IF(INDEX(SamplingFeatures[Feature Code],$A1858)="","",
CONCATENATE("  - &amp;SamplingFeatureID",TEXT($A1858,"0000"),
" {","SamplingFeatureUUID:  ",CHAR(34),INDEX(SamplingFeatures[Sampling Feature UUID],$A1858),CHAR(34),
", SamplingFeatureTypeCV:  ",CHAR(34),INDEX(SamplingFeatures[Sampling Feature Type],$A1858),CHAR(34),
", SamplingFeatureCode:  ",CHAR(34),INDEX(SamplingFeatures[Feature Code],$A1858),CHAR(34),
", SamplingFeatureName:  ",CHAR(34),INDEX(SamplingFeatures[Feature Name],$A1858),CHAR(34),
", SamplingFeatureDescription:  ",CHAR(34),INDEX(SamplingFeatures[Feature Description],$A1858),CHAR(34),
", SamplingFeatureGeotypeCV:  ",CHAR(34),INDEX(SamplingFeatures[Feature Geo Type],$A1858),CHAR(34),
", FeatureGeometry:  ",CHAR(34),INDEX(SamplingFeatures[Feature Geometry],$A1858),CHAR(34),
", Elevation_m:  ",CHAR(34),INDEX(SamplingFeatures[Elevation_m],$A1858),CHAR(34),
", ElevationDatumCV:  ",CHAR(34),ElevationDatum,CHAR(34),"}"))</f>
        <v>#REF!</v>
      </c>
      <c r="L1858" t="e">
        <f>IF(INDEX(SamplingFeatures[Sampling Feature Type],$A1858)&lt;&gt;"Site","",
CONCATENATE("  - &amp;SiteID",TEXT(SUMPRODUCT(--($L$3:$L1857&lt;&gt;"")),"0000"),
" {","SamplingFeatureID:  *SamplingFeatureID",TEXT($A1858,"0000"),
", SiteTypeCV:  ",CHAR(34),INDEX(Sites[Site Type],$A1858),CHAR(34),
", Latitude:  ",INDEX(Sites[Latitude],$A1858),
", Longitude:  ",INDEX(Sites[Longitude],$A1858),
", SRSName:  ",CHAR(34),LatLonDatum,CHAR(34),"}"))</f>
        <v>#REF!</v>
      </c>
      <c r="M1858" t="e">
        <f>IF(INDEX(SamplingFeatures[Sampling Feature Type],$A1858)&lt;&gt;"Specimen","",
CONCATENATE("  - &amp;SpecimenID",TEXT(SUMPRODUCT(--($M$3:$M1857&lt;&gt;"")),"0000"),
" {","SamplingFeatureID:  *SamplingFeatureID",TEXT($A1858,"0000"),
", SpecimenTypeCV:  ",CHAR(34),INDEX(Specimens[Specimen Type],$A1858),CHAR(34),
", SpecimenMediumCV:  ",INDEX(Specimens[Specimen Medium],$A1858),
", IsFieldSpecimen:  ",CHAR(34),INDEX(Specimens[Is Field Specimen?],$A1858),CHAR(34),"}"))</f>
        <v>#REF!</v>
      </c>
      <c r="N1858" t="e">
        <f>IF(COUNTA(SpatialOffsets[])=0,"", IF(INDEX(SpatialOffsets[Spatial Offset Type],$A1858)="","",
CONCATENATE("  - &amp;SpatialOffsetID",TEXT($A1858,"0000"),
" {","SpatialOffsetTypeCV:  ",CHAR(34),INDEX(SpatialOffsets[Spatial Offset Type],$A1858),CHAR(34),
", Offset1Value:  ",INDEX(SpatialOffsets[Offset 1 Value],$A1858),
", Offset1UnitID:  ",CHAR(34),INDEX(SpatialOffsets[Offset 1 Unit],$A1858),CHAR(34),
", Offset2Value:  ",INDEX(SpatialOffsets[Offset 2 Value],$A1858),
", Offset2UnitID:  ",CHAR(34),INDEX(SpatialOffsets[Offset 2 Unit],$A1858),CHAR(34),
", Offset3Value:  ",INDEX(SpatialOffsets[Offset 3 Value],$A1858),
", Offset3UnitID:  ",CHAR(34),INDEX(SpatialOffsets[Offset 3 Unit],$A1858),CHAR(34),,"}")))</f>
        <v>#REF!</v>
      </c>
      <c r="O1858" t="e">
        <f>IF(COUNTA(RelatedFeatures[])=0,"", IF(INDEX(RelatedFeatures[First Sampling Feature Code],$A1858)="","",
CONCATENATE("  - &amp;RelationID",TEXT($A1858,"0000"),
" {","SamplingFeatureID:  *SamplingFeatureID",TEXT(MATCH(INDEX(RelatedFeatures[First Sampling Feature Code],$A1858),SamplingFeatures[Feature Code],0),"0000"),
", RelationshipTypeCV:  ",CHAR(34),INDEX(RelatedFeatures[Relationship Type],$A1858),CHAR(34),
", RelatedFeatureID: *SamplingFeatureID",TEXT(MATCH(INDEX(RelatedFeatures[Second Sampling Feature Code],$A1858),SamplingFeatures[Feature Code],0),"0000"),
", SpatialOffsetID:  ",IF(INDEX(RelatedFeatures[Offset Number],$A1858)="","",CONCATENATE("*SpatialOffsetID",TEXT(INDEX(RelatedFeatures[Offset Number],$A1858),"0000"))),"}")))</f>
        <v>#REF!</v>
      </c>
      <c r="P1858" t="e">
        <f>IF(INDEX(Methods[Method Type],$A1858)="","",
CONCATENATE("  - &amp;MethodID",TEXT($A1858,"0000"),
" {","MethodTypeCV:  ",CHAR(34),INDEX(Methods[Method Type],$A1858),CHAR(34),
", MethodCode:  ",CHAR(34),INDEX(Methods[Method Code],$A1858),CHAR(34),
", MethodName:  ",CHAR(34),INDEX(Methods[Method Name],$A1858),CHAR(34),
", MethodDescription:  ",CHAR(34),INDEX(Methods[Method Description],$A1858),CHAR(34),
", MethodLink:  ",CHAR(34),INDEX(Methods[Method Link],$A1858),CHAR(34),
", OrganizationID: *OrganizationID",TEXT(MATCH(INDEX(Methods[Organization Name],$A1858),Organizations[Organization Name],0),"0000"),"}"))</f>
        <v>#REF!</v>
      </c>
      <c r="Q1858" t="e">
        <f>IF(INDEX(Variables[Variable Type],$A1858)="","",
CONCATENATE("  - &amp;VariableID",TEXT($A1858,"0000"),
" {","VariableTypeCV:  ",CHAR(34),INDEX(Variables[Variable Type],$A1858),CHAR(34),
", VariableCode:  ",CHAR(34),INDEX(Variables[Variable Code],$A1858),CHAR(34),
", VariableNameCV:  ",CHAR(34),INDEX(Variables[Variable Name],$A1858),CHAR(34),
", VariableDefinition:  ",CHAR(34),INDEX(Variables[Variable Definition],$A1858),CHAR(34),
", SpecciationCV:  ",CHAR(34),INDEX(Variables[Speciation],$A1858),CHAR(34),
", NoDataValue:  ",CHAR(34),INDEX(Variables[No Data Value],$A1858),CHAR(34),"}"))</f>
        <v>#REF!</v>
      </c>
    </row>
    <row r="1859" spans="1:17" x14ac:dyDescent="0.25">
      <c r="A1859">
        <v>1856</v>
      </c>
      <c r="D1859" t="e">
        <f>IF(INDEX(People[First Name],$A1859)="","",
CONCATENATE("  - &amp;PersonID",TEXT($A1859,"0000"),
" {","PersonFirstName:  ",CHAR(34),INDEX(People[First Name],$A1859),CHAR(34),
", PersonMiddleName:  ",CHAR(34),INDEX(People[Middle Name],$A1859),CHAR(34),
", PersonLastName:  ",CHAR(34),INDEX(People[Last Name],$A1859),CHAR(34),"}"))</f>
        <v>#REF!</v>
      </c>
      <c r="E1859" t="e">
        <f>IF(INDEX(Organizations[Organization Type '[CV']],$A1859)="","",
CONCATENATE("  - &amp;OrganizationID",TEXT($A1859,"0000"),
" {","OrganizationTypeCV:  ",CHAR(34),INDEX(Organizations[Organization Type '[CV']],$A1859),CHAR(34),
", OrganizationCode:  ",CHAR(34),INDEX(Organizations[Organization Code],$A1859),CHAR(34),
", OrganizationName:  ",CHAR(34),INDEX(Organizations[Organization Name],$A1859),CHAR(34),
", OrganizationDescription:  ",CHAR(34),INDEX(Organizations[Organization Description],$A1859),CHAR(34),
", OrganizationLink:  ",CHAR(34),INDEX(Organizations[Organization Link],$A1859),CHAR(34),"}"))</f>
        <v>#REF!</v>
      </c>
      <c r="F1859" t="e">
        <f>IF(INDEX(People[First Name],$A1859)="","",
CONCATENATE("  - &amp;AffiliationID",TEXT($A1859,"0000"),
" {PersonID: *PersonID",TEXT($A1859,"0000"),
", OrganizationID: *OrganizationID",TEXT(MATCH(INDEX(People[Organization Name],$A1859),Organizations[Organization Name],0),"0000"),
", IsPrimaryOrganizationContact: , AffiliationStartDate: , AffiliationEndDate: , PrimaryPhone: ",
", PrimaryEmail: ",CHAR(34),INDEX(People[Primary Email],$A1859),CHAR(34),
", PrimaryAddress: ",CHAR(34),INDEX(People[Primary Address],$A1859),CHAR(34),
", PersonLink: }"))</f>
        <v>#REF!</v>
      </c>
      <c r="H1859" t="e">
        <f>IF(COUNTA(CitationInformation)=0,"",IF(INDEX(AuthorList[Author Name],$A1859)="","",
CONCATENATE("  - &amp;AuthorListID",TEXT($A1859,"0000"),
"  {CitationID: *CitationID0001",
", PersonID: *PersonID",TEXT(MATCH(INDEX(AuthorList[Author Name],$A1859),People[Full Name],0),"0000"),
", AuthorOrder: ",INDEX(AuthorList[Author Number],$A1859),"}")))</f>
        <v>#REF!</v>
      </c>
      <c r="K1859" t="e">
        <f>IF(INDEX(SamplingFeatures[Feature Code],$A1859)="","",
CONCATENATE("  - &amp;SamplingFeatureID",TEXT($A1859,"0000"),
" {","SamplingFeatureUUID:  ",CHAR(34),INDEX(SamplingFeatures[Sampling Feature UUID],$A1859),CHAR(34),
", SamplingFeatureTypeCV:  ",CHAR(34),INDEX(SamplingFeatures[Sampling Feature Type],$A1859),CHAR(34),
", SamplingFeatureCode:  ",CHAR(34),INDEX(SamplingFeatures[Feature Code],$A1859),CHAR(34),
", SamplingFeatureName:  ",CHAR(34),INDEX(SamplingFeatures[Feature Name],$A1859),CHAR(34),
", SamplingFeatureDescription:  ",CHAR(34),INDEX(SamplingFeatures[Feature Description],$A1859),CHAR(34),
", SamplingFeatureGeotypeCV:  ",CHAR(34),INDEX(SamplingFeatures[Feature Geo Type],$A1859),CHAR(34),
", FeatureGeometry:  ",CHAR(34),INDEX(SamplingFeatures[Feature Geometry],$A1859),CHAR(34),
", Elevation_m:  ",CHAR(34),INDEX(SamplingFeatures[Elevation_m],$A1859),CHAR(34),
", ElevationDatumCV:  ",CHAR(34),ElevationDatum,CHAR(34),"}"))</f>
        <v>#REF!</v>
      </c>
      <c r="L1859" t="e">
        <f>IF(INDEX(SamplingFeatures[Sampling Feature Type],$A1859)&lt;&gt;"Site","",
CONCATENATE("  - &amp;SiteID",TEXT(SUMPRODUCT(--($L$3:$L1858&lt;&gt;"")),"0000"),
" {","SamplingFeatureID:  *SamplingFeatureID",TEXT($A1859,"0000"),
", SiteTypeCV:  ",CHAR(34),INDEX(Sites[Site Type],$A1859),CHAR(34),
", Latitude:  ",INDEX(Sites[Latitude],$A1859),
", Longitude:  ",INDEX(Sites[Longitude],$A1859),
", SRSName:  ",CHAR(34),LatLonDatum,CHAR(34),"}"))</f>
        <v>#REF!</v>
      </c>
      <c r="M1859" t="e">
        <f>IF(INDEX(SamplingFeatures[Sampling Feature Type],$A1859)&lt;&gt;"Specimen","",
CONCATENATE("  - &amp;SpecimenID",TEXT(SUMPRODUCT(--($M$3:$M1858&lt;&gt;"")),"0000"),
" {","SamplingFeatureID:  *SamplingFeatureID",TEXT($A1859,"0000"),
", SpecimenTypeCV:  ",CHAR(34),INDEX(Specimens[Specimen Type],$A1859),CHAR(34),
", SpecimenMediumCV:  ",INDEX(Specimens[Specimen Medium],$A1859),
", IsFieldSpecimen:  ",CHAR(34),INDEX(Specimens[Is Field Specimen?],$A1859),CHAR(34),"}"))</f>
        <v>#REF!</v>
      </c>
      <c r="N1859" t="e">
        <f>IF(COUNTA(SpatialOffsets[])=0,"", IF(INDEX(SpatialOffsets[Spatial Offset Type],$A1859)="","",
CONCATENATE("  - &amp;SpatialOffsetID",TEXT($A1859,"0000"),
" {","SpatialOffsetTypeCV:  ",CHAR(34),INDEX(SpatialOffsets[Spatial Offset Type],$A1859),CHAR(34),
", Offset1Value:  ",INDEX(SpatialOffsets[Offset 1 Value],$A1859),
", Offset1UnitID:  ",CHAR(34),INDEX(SpatialOffsets[Offset 1 Unit],$A1859),CHAR(34),
", Offset2Value:  ",INDEX(SpatialOffsets[Offset 2 Value],$A1859),
", Offset2UnitID:  ",CHAR(34),INDEX(SpatialOffsets[Offset 2 Unit],$A1859),CHAR(34),
", Offset3Value:  ",INDEX(SpatialOffsets[Offset 3 Value],$A1859),
", Offset3UnitID:  ",CHAR(34),INDEX(SpatialOffsets[Offset 3 Unit],$A1859),CHAR(34),,"}")))</f>
        <v>#REF!</v>
      </c>
      <c r="O1859" t="e">
        <f>IF(COUNTA(RelatedFeatures[])=0,"", IF(INDEX(RelatedFeatures[First Sampling Feature Code],$A1859)="","",
CONCATENATE("  - &amp;RelationID",TEXT($A1859,"0000"),
" {","SamplingFeatureID:  *SamplingFeatureID",TEXT(MATCH(INDEX(RelatedFeatures[First Sampling Feature Code],$A1859),SamplingFeatures[Feature Code],0),"0000"),
", RelationshipTypeCV:  ",CHAR(34),INDEX(RelatedFeatures[Relationship Type],$A1859),CHAR(34),
", RelatedFeatureID: *SamplingFeatureID",TEXT(MATCH(INDEX(RelatedFeatures[Second Sampling Feature Code],$A1859),SamplingFeatures[Feature Code],0),"0000"),
", SpatialOffsetID:  ",IF(INDEX(RelatedFeatures[Offset Number],$A1859)="","",CONCATENATE("*SpatialOffsetID",TEXT(INDEX(RelatedFeatures[Offset Number],$A1859),"0000"))),"}")))</f>
        <v>#REF!</v>
      </c>
      <c r="P1859" t="e">
        <f>IF(INDEX(Methods[Method Type],$A1859)="","",
CONCATENATE("  - &amp;MethodID",TEXT($A1859,"0000"),
" {","MethodTypeCV:  ",CHAR(34),INDEX(Methods[Method Type],$A1859),CHAR(34),
", MethodCode:  ",CHAR(34),INDEX(Methods[Method Code],$A1859),CHAR(34),
", MethodName:  ",CHAR(34),INDEX(Methods[Method Name],$A1859),CHAR(34),
", MethodDescription:  ",CHAR(34),INDEX(Methods[Method Description],$A1859),CHAR(34),
", MethodLink:  ",CHAR(34),INDEX(Methods[Method Link],$A1859),CHAR(34),
", OrganizationID: *OrganizationID",TEXT(MATCH(INDEX(Methods[Organization Name],$A1859),Organizations[Organization Name],0),"0000"),"}"))</f>
        <v>#REF!</v>
      </c>
      <c r="Q1859" t="e">
        <f>IF(INDEX(Variables[Variable Type],$A1859)="","",
CONCATENATE("  - &amp;VariableID",TEXT($A1859,"0000"),
" {","VariableTypeCV:  ",CHAR(34),INDEX(Variables[Variable Type],$A1859),CHAR(34),
", VariableCode:  ",CHAR(34),INDEX(Variables[Variable Code],$A1859),CHAR(34),
", VariableNameCV:  ",CHAR(34),INDEX(Variables[Variable Name],$A1859),CHAR(34),
", VariableDefinition:  ",CHAR(34),INDEX(Variables[Variable Definition],$A1859),CHAR(34),
", SpecciationCV:  ",CHAR(34),INDEX(Variables[Speciation],$A1859),CHAR(34),
", NoDataValue:  ",CHAR(34),INDEX(Variables[No Data Value],$A1859),CHAR(34),"}"))</f>
        <v>#REF!</v>
      </c>
    </row>
    <row r="1860" spans="1:17" x14ac:dyDescent="0.25">
      <c r="A1860">
        <v>1857</v>
      </c>
      <c r="D1860" t="e">
        <f>IF(INDEX(People[First Name],$A1860)="","",
CONCATENATE("  - &amp;PersonID",TEXT($A1860,"0000"),
" {","PersonFirstName:  ",CHAR(34),INDEX(People[First Name],$A1860),CHAR(34),
", PersonMiddleName:  ",CHAR(34),INDEX(People[Middle Name],$A1860),CHAR(34),
", PersonLastName:  ",CHAR(34),INDEX(People[Last Name],$A1860),CHAR(34),"}"))</f>
        <v>#REF!</v>
      </c>
      <c r="E1860" t="e">
        <f>IF(INDEX(Organizations[Organization Type '[CV']],$A1860)="","",
CONCATENATE("  - &amp;OrganizationID",TEXT($A1860,"0000"),
" {","OrganizationTypeCV:  ",CHAR(34),INDEX(Organizations[Organization Type '[CV']],$A1860),CHAR(34),
", OrganizationCode:  ",CHAR(34),INDEX(Organizations[Organization Code],$A1860),CHAR(34),
", OrganizationName:  ",CHAR(34),INDEX(Organizations[Organization Name],$A1860),CHAR(34),
", OrganizationDescription:  ",CHAR(34),INDEX(Organizations[Organization Description],$A1860),CHAR(34),
", OrganizationLink:  ",CHAR(34),INDEX(Organizations[Organization Link],$A1860),CHAR(34),"}"))</f>
        <v>#REF!</v>
      </c>
      <c r="F1860" t="e">
        <f>IF(INDEX(People[First Name],$A1860)="","",
CONCATENATE("  - &amp;AffiliationID",TEXT($A1860,"0000"),
" {PersonID: *PersonID",TEXT($A1860,"0000"),
", OrganizationID: *OrganizationID",TEXT(MATCH(INDEX(People[Organization Name],$A1860),Organizations[Organization Name],0),"0000"),
", IsPrimaryOrganizationContact: , AffiliationStartDate: , AffiliationEndDate: , PrimaryPhone: ",
", PrimaryEmail: ",CHAR(34),INDEX(People[Primary Email],$A1860),CHAR(34),
", PrimaryAddress: ",CHAR(34),INDEX(People[Primary Address],$A1860),CHAR(34),
", PersonLink: }"))</f>
        <v>#REF!</v>
      </c>
      <c r="H1860" t="e">
        <f>IF(COUNTA(CitationInformation)=0,"",IF(INDEX(AuthorList[Author Name],$A1860)="","",
CONCATENATE("  - &amp;AuthorListID",TEXT($A1860,"0000"),
"  {CitationID: *CitationID0001",
", PersonID: *PersonID",TEXT(MATCH(INDEX(AuthorList[Author Name],$A1860),People[Full Name],0),"0000"),
", AuthorOrder: ",INDEX(AuthorList[Author Number],$A1860),"}")))</f>
        <v>#REF!</v>
      </c>
      <c r="K1860" t="e">
        <f>IF(INDEX(SamplingFeatures[Feature Code],$A1860)="","",
CONCATENATE("  - &amp;SamplingFeatureID",TEXT($A1860,"0000"),
" {","SamplingFeatureUUID:  ",CHAR(34),INDEX(SamplingFeatures[Sampling Feature UUID],$A1860),CHAR(34),
", SamplingFeatureTypeCV:  ",CHAR(34),INDEX(SamplingFeatures[Sampling Feature Type],$A1860),CHAR(34),
", SamplingFeatureCode:  ",CHAR(34),INDEX(SamplingFeatures[Feature Code],$A1860),CHAR(34),
", SamplingFeatureName:  ",CHAR(34),INDEX(SamplingFeatures[Feature Name],$A1860),CHAR(34),
", SamplingFeatureDescription:  ",CHAR(34),INDEX(SamplingFeatures[Feature Description],$A1860),CHAR(34),
", SamplingFeatureGeotypeCV:  ",CHAR(34),INDEX(SamplingFeatures[Feature Geo Type],$A1860),CHAR(34),
", FeatureGeometry:  ",CHAR(34),INDEX(SamplingFeatures[Feature Geometry],$A1860),CHAR(34),
", Elevation_m:  ",CHAR(34),INDEX(SamplingFeatures[Elevation_m],$A1860),CHAR(34),
", ElevationDatumCV:  ",CHAR(34),ElevationDatum,CHAR(34),"}"))</f>
        <v>#REF!</v>
      </c>
      <c r="L1860" t="e">
        <f>IF(INDEX(SamplingFeatures[Sampling Feature Type],$A1860)&lt;&gt;"Site","",
CONCATENATE("  - &amp;SiteID",TEXT(SUMPRODUCT(--($L$3:$L1859&lt;&gt;"")),"0000"),
" {","SamplingFeatureID:  *SamplingFeatureID",TEXT($A1860,"0000"),
", SiteTypeCV:  ",CHAR(34),INDEX(Sites[Site Type],$A1860),CHAR(34),
", Latitude:  ",INDEX(Sites[Latitude],$A1860),
", Longitude:  ",INDEX(Sites[Longitude],$A1860),
", SRSName:  ",CHAR(34),LatLonDatum,CHAR(34),"}"))</f>
        <v>#REF!</v>
      </c>
      <c r="M1860" t="e">
        <f>IF(INDEX(SamplingFeatures[Sampling Feature Type],$A1860)&lt;&gt;"Specimen","",
CONCATENATE("  - &amp;SpecimenID",TEXT(SUMPRODUCT(--($M$3:$M1859&lt;&gt;"")),"0000"),
" {","SamplingFeatureID:  *SamplingFeatureID",TEXT($A1860,"0000"),
", SpecimenTypeCV:  ",CHAR(34),INDEX(Specimens[Specimen Type],$A1860),CHAR(34),
", SpecimenMediumCV:  ",INDEX(Specimens[Specimen Medium],$A1860),
", IsFieldSpecimen:  ",CHAR(34),INDEX(Specimens[Is Field Specimen?],$A1860),CHAR(34),"}"))</f>
        <v>#REF!</v>
      </c>
      <c r="N1860" t="e">
        <f>IF(COUNTA(SpatialOffsets[])=0,"", IF(INDEX(SpatialOffsets[Spatial Offset Type],$A1860)="","",
CONCATENATE("  - &amp;SpatialOffsetID",TEXT($A1860,"0000"),
" {","SpatialOffsetTypeCV:  ",CHAR(34),INDEX(SpatialOffsets[Spatial Offset Type],$A1860),CHAR(34),
", Offset1Value:  ",INDEX(SpatialOffsets[Offset 1 Value],$A1860),
", Offset1UnitID:  ",CHAR(34),INDEX(SpatialOffsets[Offset 1 Unit],$A1860),CHAR(34),
", Offset2Value:  ",INDEX(SpatialOffsets[Offset 2 Value],$A1860),
", Offset2UnitID:  ",CHAR(34),INDEX(SpatialOffsets[Offset 2 Unit],$A1860),CHAR(34),
", Offset3Value:  ",INDEX(SpatialOffsets[Offset 3 Value],$A1860),
", Offset3UnitID:  ",CHAR(34),INDEX(SpatialOffsets[Offset 3 Unit],$A1860),CHAR(34),,"}")))</f>
        <v>#REF!</v>
      </c>
      <c r="O1860" t="e">
        <f>IF(COUNTA(RelatedFeatures[])=0,"", IF(INDEX(RelatedFeatures[First Sampling Feature Code],$A1860)="","",
CONCATENATE("  - &amp;RelationID",TEXT($A1860,"0000"),
" {","SamplingFeatureID:  *SamplingFeatureID",TEXT(MATCH(INDEX(RelatedFeatures[First Sampling Feature Code],$A1860),SamplingFeatures[Feature Code],0),"0000"),
", RelationshipTypeCV:  ",CHAR(34),INDEX(RelatedFeatures[Relationship Type],$A1860),CHAR(34),
", RelatedFeatureID: *SamplingFeatureID",TEXT(MATCH(INDEX(RelatedFeatures[Second Sampling Feature Code],$A1860),SamplingFeatures[Feature Code],0),"0000"),
", SpatialOffsetID:  ",IF(INDEX(RelatedFeatures[Offset Number],$A1860)="","",CONCATENATE("*SpatialOffsetID",TEXT(INDEX(RelatedFeatures[Offset Number],$A1860),"0000"))),"}")))</f>
        <v>#REF!</v>
      </c>
      <c r="P1860" t="e">
        <f>IF(INDEX(Methods[Method Type],$A1860)="","",
CONCATENATE("  - &amp;MethodID",TEXT($A1860,"0000"),
" {","MethodTypeCV:  ",CHAR(34),INDEX(Methods[Method Type],$A1860),CHAR(34),
", MethodCode:  ",CHAR(34),INDEX(Methods[Method Code],$A1860),CHAR(34),
", MethodName:  ",CHAR(34),INDEX(Methods[Method Name],$A1860),CHAR(34),
", MethodDescription:  ",CHAR(34),INDEX(Methods[Method Description],$A1860),CHAR(34),
", MethodLink:  ",CHAR(34),INDEX(Methods[Method Link],$A1860),CHAR(34),
", OrganizationID: *OrganizationID",TEXT(MATCH(INDEX(Methods[Organization Name],$A1860),Organizations[Organization Name],0),"0000"),"}"))</f>
        <v>#REF!</v>
      </c>
      <c r="Q1860" t="e">
        <f>IF(INDEX(Variables[Variable Type],$A1860)="","",
CONCATENATE("  - &amp;VariableID",TEXT($A1860,"0000"),
" {","VariableTypeCV:  ",CHAR(34),INDEX(Variables[Variable Type],$A1860),CHAR(34),
", VariableCode:  ",CHAR(34),INDEX(Variables[Variable Code],$A1860),CHAR(34),
", VariableNameCV:  ",CHAR(34),INDEX(Variables[Variable Name],$A1860),CHAR(34),
", VariableDefinition:  ",CHAR(34),INDEX(Variables[Variable Definition],$A1860),CHAR(34),
", SpecciationCV:  ",CHAR(34),INDEX(Variables[Speciation],$A1860),CHAR(34),
", NoDataValue:  ",CHAR(34),INDEX(Variables[No Data Value],$A1860),CHAR(34),"}"))</f>
        <v>#REF!</v>
      </c>
    </row>
    <row r="1861" spans="1:17" x14ac:dyDescent="0.25">
      <c r="A1861">
        <v>1858</v>
      </c>
      <c r="D1861" t="e">
        <f>IF(INDEX(People[First Name],$A1861)="","",
CONCATENATE("  - &amp;PersonID",TEXT($A1861,"0000"),
" {","PersonFirstName:  ",CHAR(34),INDEX(People[First Name],$A1861),CHAR(34),
", PersonMiddleName:  ",CHAR(34),INDEX(People[Middle Name],$A1861),CHAR(34),
", PersonLastName:  ",CHAR(34),INDEX(People[Last Name],$A1861),CHAR(34),"}"))</f>
        <v>#REF!</v>
      </c>
      <c r="E1861" t="e">
        <f>IF(INDEX(Organizations[Organization Type '[CV']],$A1861)="","",
CONCATENATE("  - &amp;OrganizationID",TEXT($A1861,"0000"),
" {","OrganizationTypeCV:  ",CHAR(34),INDEX(Organizations[Organization Type '[CV']],$A1861),CHAR(34),
", OrganizationCode:  ",CHAR(34),INDEX(Organizations[Organization Code],$A1861),CHAR(34),
", OrganizationName:  ",CHAR(34),INDEX(Organizations[Organization Name],$A1861),CHAR(34),
", OrganizationDescription:  ",CHAR(34),INDEX(Organizations[Organization Description],$A1861),CHAR(34),
", OrganizationLink:  ",CHAR(34),INDEX(Organizations[Organization Link],$A1861),CHAR(34),"}"))</f>
        <v>#REF!</v>
      </c>
      <c r="F1861" t="e">
        <f>IF(INDEX(People[First Name],$A1861)="","",
CONCATENATE("  - &amp;AffiliationID",TEXT($A1861,"0000"),
" {PersonID: *PersonID",TEXT($A1861,"0000"),
", OrganizationID: *OrganizationID",TEXT(MATCH(INDEX(People[Organization Name],$A1861),Organizations[Organization Name],0),"0000"),
", IsPrimaryOrganizationContact: , AffiliationStartDate: , AffiliationEndDate: , PrimaryPhone: ",
", PrimaryEmail: ",CHAR(34),INDEX(People[Primary Email],$A1861),CHAR(34),
", PrimaryAddress: ",CHAR(34),INDEX(People[Primary Address],$A1861),CHAR(34),
", PersonLink: }"))</f>
        <v>#REF!</v>
      </c>
      <c r="H1861" t="e">
        <f>IF(COUNTA(CitationInformation)=0,"",IF(INDEX(AuthorList[Author Name],$A1861)="","",
CONCATENATE("  - &amp;AuthorListID",TEXT($A1861,"0000"),
"  {CitationID: *CitationID0001",
", PersonID: *PersonID",TEXT(MATCH(INDEX(AuthorList[Author Name],$A1861),People[Full Name],0),"0000"),
", AuthorOrder: ",INDEX(AuthorList[Author Number],$A1861),"}")))</f>
        <v>#REF!</v>
      </c>
      <c r="K1861" t="e">
        <f>IF(INDEX(SamplingFeatures[Feature Code],$A1861)="","",
CONCATENATE("  - &amp;SamplingFeatureID",TEXT($A1861,"0000"),
" {","SamplingFeatureUUID:  ",CHAR(34),INDEX(SamplingFeatures[Sampling Feature UUID],$A1861),CHAR(34),
", SamplingFeatureTypeCV:  ",CHAR(34),INDEX(SamplingFeatures[Sampling Feature Type],$A1861),CHAR(34),
", SamplingFeatureCode:  ",CHAR(34),INDEX(SamplingFeatures[Feature Code],$A1861),CHAR(34),
", SamplingFeatureName:  ",CHAR(34),INDEX(SamplingFeatures[Feature Name],$A1861),CHAR(34),
", SamplingFeatureDescription:  ",CHAR(34),INDEX(SamplingFeatures[Feature Description],$A1861),CHAR(34),
", SamplingFeatureGeotypeCV:  ",CHAR(34),INDEX(SamplingFeatures[Feature Geo Type],$A1861),CHAR(34),
", FeatureGeometry:  ",CHAR(34),INDEX(SamplingFeatures[Feature Geometry],$A1861),CHAR(34),
", Elevation_m:  ",CHAR(34),INDEX(SamplingFeatures[Elevation_m],$A1861),CHAR(34),
", ElevationDatumCV:  ",CHAR(34),ElevationDatum,CHAR(34),"}"))</f>
        <v>#REF!</v>
      </c>
      <c r="L1861" t="e">
        <f>IF(INDEX(SamplingFeatures[Sampling Feature Type],$A1861)&lt;&gt;"Site","",
CONCATENATE("  - &amp;SiteID",TEXT(SUMPRODUCT(--($L$3:$L1860&lt;&gt;"")),"0000"),
" {","SamplingFeatureID:  *SamplingFeatureID",TEXT($A1861,"0000"),
", SiteTypeCV:  ",CHAR(34),INDEX(Sites[Site Type],$A1861),CHAR(34),
", Latitude:  ",INDEX(Sites[Latitude],$A1861),
", Longitude:  ",INDEX(Sites[Longitude],$A1861),
", SRSName:  ",CHAR(34),LatLonDatum,CHAR(34),"}"))</f>
        <v>#REF!</v>
      </c>
      <c r="M1861" t="e">
        <f>IF(INDEX(SamplingFeatures[Sampling Feature Type],$A1861)&lt;&gt;"Specimen","",
CONCATENATE("  - &amp;SpecimenID",TEXT(SUMPRODUCT(--($M$3:$M1860&lt;&gt;"")),"0000"),
" {","SamplingFeatureID:  *SamplingFeatureID",TEXT($A1861,"0000"),
", SpecimenTypeCV:  ",CHAR(34),INDEX(Specimens[Specimen Type],$A1861),CHAR(34),
", SpecimenMediumCV:  ",INDEX(Specimens[Specimen Medium],$A1861),
", IsFieldSpecimen:  ",CHAR(34),INDEX(Specimens[Is Field Specimen?],$A1861),CHAR(34),"}"))</f>
        <v>#REF!</v>
      </c>
      <c r="N1861" t="e">
        <f>IF(COUNTA(SpatialOffsets[])=0,"", IF(INDEX(SpatialOffsets[Spatial Offset Type],$A1861)="","",
CONCATENATE("  - &amp;SpatialOffsetID",TEXT($A1861,"0000"),
" {","SpatialOffsetTypeCV:  ",CHAR(34),INDEX(SpatialOffsets[Spatial Offset Type],$A1861),CHAR(34),
", Offset1Value:  ",INDEX(SpatialOffsets[Offset 1 Value],$A1861),
", Offset1UnitID:  ",CHAR(34),INDEX(SpatialOffsets[Offset 1 Unit],$A1861),CHAR(34),
", Offset2Value:  ",INDEX(SpatialOffsets[Offset 2 Value],$A1861),
", Offset2UnitID:  ",CHAR(34),INDEX(SpatialOffsets[Offset 2 Unit],$A1861),CHAR(34),
", Offset3Value:  ",INDEX(SpatialOffsets[Offset 3 Value],$A1861),
", Offset3UnitID:  ",CHAR(34),INDEX(SpatialOffsets[Offset 3 Unit],$A1861),CHAR(34),,"}")))</f>
        <v>#REF!</v>
      </c>
      <c r="O1861" t="e">
        <f>IF(COUNTA(RelatedFeatures[])=0,"", IF(INDEX(RelatedFeatures[First Sampling Feature Code],$A1861)="","",
CONCATENATE("  - &amp;RelationID",TEXT($A1861,"0000"),
" {","SamplingFeatureID:  *SamplingFeatureID",TEXT(MATCH(INDEX(RelatedFeatures[First Sampling Feature Code],$A1861),SamplingFeatures[Feature Code],0),"0000"),
", RelationshipTypeCV:  ",CHAR(34),INDEX(RelatedFeatures[Relationship Type],$A1861),CHAR(34),
", RelatedFeatureID: *SamplingFeatureID",TEXT(MATCH(INDEX(RelatedFeatures[Second Sampling Feature Code],$A1861),SamplingFeatures[Feature Code],0),"0000"),
", SpatialOffsetID:  ",IF(INDEX(RelatedFeatures[Offset Number],$A1861)="","",CONCATENATE("*SpatialOffsetID",TEXT(INDEX(RelatedFeatures[Offset Number],$A1861),"0000"))),"}")))</f>
        <v>#REF!</v>
      </c>
      <c r="P1861" t="e">
        <f>IF(INDEX(Methods[Method Type],$A1861)="","",
CONCATENATE("  - &amp;MethodID",TEXT($A1861,"0000"),
" {","MethodTypeCV:  ",CHAR(34),INDEX(Methods[Method Type],$A1861),CHAR(34),
", MethodCode:  ",CHAR(34),INDEX(Methods[Method Code],$A1861),CHAR(34),
", MethodName:  ",CHAR(34),INDEX(Methods[Method Name],$A1861),CHAR(34),
", MethodDescription:  ",CHAR(34),INDEX(Methods[Method Description],$A1861),CHAR(34),
", MethodLink:  ",CHAR(34),INDEX(Methods[Method Link],$A1861),CHAR(34),
", OrganizationID: *OrganizationID",TEXT(MATCH(INDEX(Methods[Organization Name],$A1861),Organizations[Organization Name],0),"0000"),"}"))</f>
        <v>#REF!</v>
      </c>
      <c r="Q1861" t="e">
        <f>IF(INDEX(Variables[Variable Type],$A1861)="","",
CONCATENATE("  - &amp;VariableID",TEXT($A1861,"0000"),
" {","VariableTypeCV:  ",CHAR(34),INDEX(Variables[Variable Type],$A1861),CHAR(34),
", VariableCode:  ",CHAR(34),INDEX(Variables[Variable Code],$A1861),CHAR(34),
", VariableNameCV:  ",CHAR(34),INDEX(Variables[Variable Name],$A1861),CHAR(34),
", VariableDefinition:  ",CHAR(34),INDEX(Variables[Variable Definition],$A1861),CHAR(34),
", SpecciationCV:  ",CHAR(34),INDEX(Variables[Speciation],$A1861),CHAR(34),
", NoDataValue:  ",CHAR(34),INDEX(Variables[No Data Value],$A1861),CHAR(34),"}"))</f>
        <v>#REF!</v>
      </c>
    </row>
    <row r="1862" spans="1:17" x14ac:dyDescent="0.25">
      <c r="A1862">
        <v>1859</v>
      </c>
      <c r="D1862" t="e">
        <f>IF(INDEX(People[First Name],$A1862)="","",
CONCATENATE("  - &amp;PersonID",TEXT($A1862,"0000"),
" {","PersonFirstName:  ",CHAR(34),INDEX(People[First Name],$A1862),CHAR(34),
", PersonMiddleName:  ",CHAR(34),INDEX(People[Middle Name],$A1862),CHAR(34),
", PersonLastName:  ",CHAR(34),INDEX(People[Last Name],$A1862),CHAR(34),"}"))</f>
        <v>#REF!</v>
      </c>
      <c r="E1862" t="e">
        <f>IF(INDEX(Organizations[Organization Type '[CV']],$A1862)="","",
CONCATENATE("  - &amp;OrganizationID",TEXT($A1862,"0000"),
" {","OrganizationTypeCV:  ",CHAR(34),INDEX(Organizations[Organization Type '[CV']],$A1862),CHAR(34),
", OrganizationCode:  ",CHAR(34),INDEX(Organizations[Organization Code],$A1862),CHAR(34),
", OrganizationName:  ",CHAR(34),INDEX(Organizations[Organization Name],$A1862),CHAR(34),
", OrganizationDescription:  ",CHAR(34),INDEX(Organizations[Organization Description],$A1862),CHAR(34),
", OrganizationLink:  ",CHAR(34),INDEX(Organizations[Organization Link],$A1862),CHAR(34),"}"))</f>
        <v>#REF!</v>
      </c>
      <c r="F1862" t="e">
        <f>IF(INDEX(People[First Name],$A1862)="","",
CONCATENATE("  - &amp;AffiliationID",TEXT($A1862,"0000"),
" {PersonID: *PersonID",TEXT($A1862,"0000"),
", OrganizationID: *OrganizationID",TEXT(MATCH(INDEX(People[Organization Name],$A1862),Organizations[Organization Name],0),"0000"),
", IsPrimaryOrganizationContact: , AffiliationStartDate: , AffiliationEndDate: , PrimaryPhone: ",
", PrimaryEmail: ",CHAR(34),INDEX(People[Primary Email],$A1862),CHAR(34),
", PrimaryAddress: ",CHAR(34),INDEX(People[Primary Address],$A1862),CHAR(34),
", PersonLink: }"))</f>
        <v>#REF!</v>
      </c>
      <c r="H1862" t="e">
        <f>IF(COUNTA(CitationInformation)=0,"",IF(INDEX(AuthorList[Author Name],$A1862)="","",
CONCATENATE("  - &amp;AuthorListID",TEXT($A1862,"0000"),
"  {CitationID: *CitationID0001",
", PersonID: *PersonID",TEXT(MATCH(INDEX(AuthorList[Author Name],$A1862),People[Full Name],0),"0000"),
", AuthorOrder: ",INDEX(AuthorList[Author Number],$A1862),"}")))</f>
        <v>#REF!</v>
      </c>
      <c r="K1862" t="e">
        <f>IF(INDEX(SamplingFeatures[Feature Code],$A1862)="","",
CONCATENATE("  - &amp;SamplingFeatureID",TEXT($A1862,"0000"),
" {","SamplingFeatureUUID:  ",CHAR(34),INDEX(SamplingFeatures[Sampling Feature UUID],$A1862),CHAR(34),
", SamplingFeatureTypeCV:  ",CHAR(34),INDEX(SamplingFeatures[Sampling Feature Type],$A1862),CHAR(34),
", SamplingFeatureCode:  ",CHAR(34),INDEX(SamplingFeatures[Feature Code],$A1862),CHAR(34),
", SamplingFeatureName:  ",CHAR(34),INDEX(SamplingFeatures[Feature Name],$A1862),CHAR(34),
", SamplingFeatureDescription:  ",CHAR(34),INDEX(SamplingFeatures[Feature Description],$A1862),CHAR(34),
", SamplingFeatureGeotypeCV:  ",CHAR(34),INDEX(SamplingFeatures[Feature Geo Type],$A1862),CHAR(34),
", FeatureGeometry:  ",CHAR(34),INDEX(SamplingFeatures[Feature Geometry],$A1862),CHAR(34),
", Elevation_m:  ",CHAR(34),INDEX(SamplingFeatures[Elevation_m],$A1862),CHAR(34),
", ElevationDatumCV:  ",CHAR(34),ElevationDatum,CHAR(34),"}"))</f>
        <v>#REF!</v>
      </c>
      <c r="L1862" t="e">
        <f>IF(INDEX(SamplingFeatures[Sampling Feature Type],$A1862)&lt;&gt;"Site","",
CONCATENATE("  - &amp;SiteID",TEXT(SUMPRODUCT(--($L$3:$L1861&lt;&gt;"")),"0000"),
" {","SamplingFeatureID:  *SamplingFeatureID",TEXT($A1862,"0000"),
", SiteTypeCV:  ",CHAR(34),INDEX(Sites[Site Type],$A1862),CHAR(34),
", Latitude:  ",INDEX(Sites[Latitude],$A1862),
", Longitude:  ",INDEX(Sites[Longitude],$A1862),
", SRSName:  ",CHAR(34),LatLonDatum,CHAR(34),"}"))</f>
        <v>#REF!</v>
      </c>
      <c r="M1862" t="e">
        <f>IF(INDEX(SamplingFeatures[Sampling Feature Type],$A1862)&lt;&gt;"Specimen","",
CONCATENATE("  - &amp;SpecimenID",TEXT(SUMPRODUCT(--($M$3:$M1861&lt;&gt;"")),"0000"),
" {","SamplingFeatureID:  *SamplingFeatureID",TEXT($A1862,"0000"),
", SpecimenTypeCV:  ",CHAR(34),INDEX(Specimens[Specimen Type],$A1862),CHAR(34),
", SpecimenMediumCV:  ",INDEX(Specimens[Specimen Medium],$A1862),
", IsFieldSpecimen:  ",CHAR(34),INDEX(Specimens[Is Field Specimen?],$A1862),CHAR(34),"}"))</f>
        <v>#REF!</v>
      </c>
      <c r="N1862" t="e">
        <f>IF(COUNTA(SpatialOffsets[])=0,"", IF(INDEX(SpatialOffsets[Spatial Offset Type],$A1862)="","",
CONCATENATE("  - &amp;SpatialOffsetID",TEXT($A1862,"0000"),
" {","SpatialOffsetTypeCV:  ",CHAR(34),INDEX(SpatialOffsets[Spatial Offset Type],$A1862),CHAR(34),
", Offset1Value:  ",INDEX(SpatialOffsets[Offset 1 Value],$A1862),
", Offset1UnitID:  ",CHAR(34),INDEX(SpatialOffsets[Offset 1 Unit],$A1862),CHAR(34),
", Offset2Value:  ",INDEX(SpatialOffsets[Offset 2 Value],$A1862),
", Offset2UnitID:  ",CHAR(34),INDEX(SpatialOffsets[Offset 2 Unit],$A1862),CHAR(34),
", Offset3Value:  ",INDEX(SpatialOffsets[Offset 3 Value],$A1862),
", Offset3UnitID:  ",CHAR(34),INDEX(SpatialOffsets[Offset 3 Unit],$A1862),CHAR(34),,"}")))</f>
        <v>#REF!</v>
      </c>
      <c r="O1862" t="e">
        <f>IF(COUNTA(RelatedFeatures[])=0,"", IF(INDEX(RelatedFeatures[First Sampling Feature Code],$A1862)="","",
CONCATENATE("  - &amp;RelationID",TEXT($A1862,"0000"),
" {","SamplingFeatureID:  *SamplingFeatureID",TEXT(MATCH(INDEX(RelatedFeatures[First Sampling Feature Code],$A1862),SamplingFeatures[Feature Code],0),"0000"),
", RelationshipTypeCV:  ",CHAR(34),INDEX(RelatedFeatures[Relationship Type],$A1862),CHAR(34),
", RelatedFeatureID: *SamplingFeatureID",TEXT(MATCH(INDEX(RelatedFeatures[Second Sampling Feature Code],$A1862),SamplingFeatures[Feature Code],0),"0000"),
", SpatialOffsetID:  ",IF(INDEX(RelatedFeatures[Offset Number],$A1862)="","",CONCATENATE("*SpatialOffsetID",TEXT(INDEX(RelatedFeatures[Offset Number],$A1862),"0000"))),"}")))</f>
        <v>#REF!</v>
      </c>
      <c r="P1862" t="e">
        <f>IF(INDEX(Methods[Method Type],$A1862)="","",
CONCATENATE("  - &amp;MethodID",TEXT($A1862,"0000"),
" {","MethodTypeCV:  ",CHAR(34),INDEX(Methods[Method Type],$A1862),CHAR(34),
", MethodCode:  ",CHAR(34),INDEX(Methods[Method Code],$A1862),CHAR(34),
", MethodName:  ",CHAR(34),INDEX(Methods[Method Name],$A1862),CHAR(34),
", MethodDescription:  ",CHAR(34),INDEX(Methods[Method Description],$A1862),CHAR(34),
", MethodLink:  ",CHAR(34),INDEX(Methods[Method Link],$A1862),CHAR(34),
", OrganizationID: *OrganizationID",TEXT(MATCH(INDEX(Methods[Organization Name],$A1862),Organizations[Organization Name],0),"0000"),"}"))</f>
        <v>#REF!</v>
      </c>
      <c r="Q1862" t="e">
        <f>IF(INDEX(Variables[Variable Type],$A1862)="","",
CONCATENATE("  - &amp;VariableID",TEXT($A1862,"0000"),
" {","VariableTypeCV:  ",CHAR(34),INDEX(Variables[Variable Type],$A1862),CHAR(34),
", VariableCode:  ",CHAR(34),INDEX(Variables[Variable Code],$A1862),CHAR(34),
", VariableNameCV:  ",CHAR(34),INDEX(Variables[Variable Name],$A1862),CHAR(34),
", VariableDefinition:  ",CHAR(34),INDEX(Variables[Variable Definition],$A1862),CHAR(34),
", SpecciationCV:  ",CHAR(34),INDEX(Variables[Speciation],$A1862),CHAR(34),
", NoDataValue:  ",CHAR(34),INDEX(Variables[No Data Value],$A1862),CHAR(34),"}"))</f>
        <v>#REF!</v>
      </c>
    </row>
    <row r="1863" spans="1:17" x14ac:dyDescent="0.25">
      <c r="A1863">
        <v>1860</v>
      </c>
      <c r="D1863" t="e">
        <f>IF(INDEX(People[First Name],$A1863)="","",
CONCATENATE("  - &amp;PersonID",TEXT($A1863,"0000"),
" {","PersonFirstName:  ",CHAR(34),INDEX(People[First Name],$A1863),CHAR(34),
", PersonMiddleName:  ",CHAR(34),INDEX(People[Middle Name],$A1863),CHAR(34),
", PersonLastName:  ",CHAR(34),INDEX(People[Last Name],$A1863),CHAR(34),"}"))</f>
        <v>#REF!</v>
      </c>
      <c r="E1863" t="e">
        <f>IF(INDEX(Organizations[Organization Type '[CV']],$A1863)="","",
CONCATENATE("  - &amp;OrganizationID",TEXT($A1863,"0000"),
" {","OrganizationTypeCV:  ",CHAR(34),INDEX(Organizations[Organization Type '[CV']],$A1863),CHAR(34),
", OrganizationCode:  ",CHAR(34),INDEX(Organizations[Organization Code],$A1863),CHAR(34),
", OrganizationName:  ",CHAR(34),INDEX(Organizations[Organization Name],$A1863),CHAR(34),
", OrganizationDescription:  ",CHAR(34),INDEX(Organizations[Organization Description],$A1863),CHAR(34),
", OrganizationLink:  ",CHAR(34),INDEX(Organizations[Organization Link],$A1863),CHAR(34),"}"))</f>
        <v>#REF!</v>
      </c>
      <c r="F1863" t="e">
        <f>IF(INDEX(People[First Name],$A1863)="","",
CONCATENATE("  - &amp;AffiliationID",TEXT($A1863,"0000"),
" {PersonID: *PersonID",TEXT($A1863,"0000"),
", OrganizationID: *OrganizationID",TEXT(MATCH(INDEX(People[Organization Name],$A1863),Organizations[Organization Name],0),"0000"),
", IsPrimaryOrganizationContact: , AffiliationStartDate: , AffiliationEndDate: , PrimaryPhone: ",
", PrimaryEmail: ",CHAR(34),INDEX(People[Primary Email],$A1863),CHAR(34),
", PrimaryAddress: ",CHAR(34),INDEX(People[Primary Address],$A1863),CHAR(34),
", PersonLink: }"))</f>
        <v>#REF!</v>
      </c>
      <c r="H1863" t="e">
        <f>IF(COUNTA(CitationInformation)=0,"",IF(INDEX(AuthorList[Author Name],$A1863)="","",
CONCATENATE("  - &amp;AuthorListID",TEXT($A1863,"0000"),
"  {CitationID: *CitationID0001",
", PersonID: *PersonID",TEXT(MATCH(INDEX(AuthorList[Author Name],$A1863),People[Full Name],0),"0000"),
", AuthorOrder: ",INDEX(AuthorList[Author Number],$A1863),"}")))</f>
        <v>#REF!</v>
      </c>
      <c r="K1863" t="e">
        <f>IF(INDEX(SamplingFeatures[Feature Code],$A1863)="","",
CONCATENATE("  - &amp;SamplingFeatureID",TEXT($A1863,"0000"),
" {","SamplingFeatureUUID:  ",CHAR(34),INDEX(SamplingFeatures[Sampling Feature UUID],$A1863),CHAR(34),
", SamplingFeatureTypeCV:  ",CHAR(34),INDEX(SamplingFeatures[Sampling Feature Type],$A1863),CHAR(34),
", SamplingFeatureCode:  ",CHAR(34),INDEX(SamplingFeatures[Feature Code],$A1863),CHAR(34),
", SamplingFeatureName:  ",CHAR(34),INDEX(SamplingFeatures[Feature Name],$A1863),CHAR(34),
", SamplingFeatureDescription:  ",CHAR(34),INDEX(SamplingFeatures[Feature Description],$A1863),CHAR(34),
", SamplingFeatureGeotypeCV:  ",CHAR(34),INDEX(SamplingFeatures[Feature Geo Type],$A1863),CHAR(34),
", FeatureGeometry:  ",CHAR(34),INDEX(SamplingFeatures[Feature Geometry],$A1863),CHAR(34),
", Elevation_m:  ",CHAR(34),INDEX(SamplingFeatures[Elevation_m],$A1863),CHAR(34),
", ElevationDatumCV:  ",CHAR(34),ElevationDatum,CHAR(34),"}"))</f>
        <v>#REF!</v>
      </c>
      <c r="L1863" t="e">
        <f>IF(INDEX(SamplingFeatures[Sampling Feature Type],$A1863)&lt;&gt;"Site","",
CONCATENATE("  - &amp;SiteID",TEXT(SUMPRODUCT(--($L$3:$L1862&lt;&gt;"")),"0000"),
" {","SamplingFeatureID:  *SamplingFeatureID",TEXT($A1863,"0000"),
", SiteTypeCV:  ",CHAR(34),INDEX(Sites[Site Type],$A1863),CHAR(34),
", Latitude:  ",INDEX(Sites[Latitude],$A1863),
", Longitude:  ",INDEX(Sites[Longitude],$A1863),
", SRSName:  ",CHAR(34),LatLonDatum,CHAR(34),"}"))</f>
        <v>#REF!</v>
      </c>
      <c r="M1863" t="e">
        <f>IF(INDEX(SamplingFeatures[Sampling Feature Type],$A1863)&lt;&gt;"Specimen","",
CONCATENATE("  - &amp;SpecimenID",TEXT(SUMPRODUCT(--($M$3:$M1862&lt;&gt;"")),"0000"),
" {","SamplingFeatureID:  *SamplingFeatureID",TEXT($A1863,"0000"),
", SpecimenTypeCV:  ",CHAR(34),INDEX(Specimens[Specimen Type],$A1863),CHAR(34),
", SpecimenMediumCV:  ",INDEX(Specimens[Specimen Medium],$A1863),
", IsFieldSpecimen:  ",CHAR(34),INDEX(Specimens[Is Field Specimen?],$A1863),CHAR(34),"}"))</f>
        <v>#REF!</v>
      </c>
      <c r="N1863" t="e">
        <f>IF(COUNTA(SpatialOffsets[])=0,"", IF(INDEX(SpatialOffsets[Spatial Offset Type],$A1863)="","",
CONCATENATE("  - &amp;SpatialOffsetID",TEXT($A1863,"0000"),
" {","SpatialOffsetTypeCV:  ",CHAR(34),INDEX(SpatialOffsets[Spatial Offset Type],$A1863),CHAR(34),
", Offset1Value:  ",INDEX(SpatialOffsets[Offset 1 Value],$A1863),
", Offset1UnitID:  ",CHAR(34),INDEX(SpatialOffsets[Offset 1 Unit],$A1863),CHAR(34),
", Offset2Value:  ",INDEX(SpatialOffsets[Offset 2 Value],$A1863),
", Offset2UnitID:  ",CHAR(34),INDEX(SpatialOffsets[Offset 2 Unit],$A1863),CHAR(34),
", Offset3Value:  ",INDEX(SpatialOffsets[Offset 3 Value],$A1863),
", Offset3UnitID:  ",CHAR(34),INDEX(SpatialOffsets[Offset 3 Unit],$A1863),CHAR(34),,"}")))</f>
        <v>#REF!</v>
      </c>
      <c r="O1863" t="e">
        <f>IF(COUNTA(RelatedFeatures[])=0,"", IF(INDEX(RelatedFeatures[First Sampling Feature Code],$A1863)="","",
CONCATENATE("  - &amp;RelationID",TEXT($A1863,"0000"),
" {","SamplingFeatureID:  *SamplingFeatureID",TEXT(MATCH(INDEX(RelatedFeatures[First Sampling Feature Code],$A1863),SamplingFeatures[Feature Code],0),"0000"),
", RelationshipTypeCV:  ",CHAR(34),INDEX(RelatedFeatures[Relationship Type],$A1863),CHAR(34),
", RelatedFeatureID: *SamplingFeatureID",TEXT(MATCH(INDEX(RelatedFeatures[Second Sampling Feature Code],$A1863),SamplingFeatures[Feature Code],0),"0000"),
", SpatialOffsetID:  ",IF(INDEX(RelatedFeatures[Offset Number],$A1863)="","",CONCATENATE("*SpatialOffsetID",TEXT(INDEX(RelatedFeatures[Offset Number],$A1863),"0000"))),"}")))</f>
        <v>#REF!</v>
      </c>
      <c r="P1863" t="e">
        <f>IF(INDEX(Methods[Method Type],$A1863)="","",
CONCATENATE("  - &amp;MethodID",TEXT($A1863,"0000"),
" {","MethodTypeCV:  ",CHAR(34),INDEX(Methods[Method Type],$A1863),CHAR(34),
", MethodCode:  ",CHAR(34),INDEX(Methods[Method Code],$A1863),CHAR(34),
", MethodName:  ",CHAR(34),INDEX(Methods[Method Name],$A1863),CHAR(34),
", MethodDescription:  ",CHAR(34),INDEX(Methods[Method Description],$A1863),CHAR(34),
", MethodLink:  ",CHAR(34),INDEX(Methods[Method Link],$A1863),CHAR(34),
", OrganizationID: *OrganizationID",TEXT(MATCH(INDEX(Methods[Organization Name],$A1863),Organizations[Organization Name],0),"0000"),"}"))</f>
        <v>#REF!</v>
      </c>
      <c r="Q1863" t="e">
        <f>IF(INDEX(Variables[Variable Type],$A1863)="","",
CONCATENATE("  - &amp;VariableID",TEXT($A1863,"0000"),
" {","VariableTypeCV:  ",CHAR(34),INDEX(Variables[Variable Type],$A1863),CHAR(34),
", VariableCode:  ",CHAR(34),INDEX(Variables[Variable Code],$A1863),CHAR(34),
", VariableNameCV:  ",CHAR(34),INDEX(Variables[Variable Name],$A1863),CHAR(34),
", VariableDefinition:  ",CHAR(34),INDEX(Variables[Variable Definition],$A1863),CHAR(34),
", SpecciationCV:  ",CHAR(34),INDEX(Variables[Speciation],$A1863),CHAR(34),
", NoDataValue:  ",CHAR(34),INDEX(Variables[No Data Value],$A1863),CHAR(34),"}"))</f>
        <v>#REF!</v>
      </c>
    </row>
    <row r="1864" spans="1:17" x14ac:dyDescent="0.25">
      <c r="A1864">
        <v>1861</v>
      </c>
      <c r="D1864" t="e">
        <f>IF(INDEX(People[First Name],$A1864)="","",
CONCATENATE("  - &amp;PersonID",TEXT($A1864,"0000"),
" {","PersonFirstName:  ",CHAR(34),INDEX(People[First Name],$A1864),CHAR(34),
", PersonMiddleName:  ",CHAR(34),INDEX(People[Middle Name],$A1864),CHAR(34),
", PersonLastName:  ",CHAR(34),INDEX(People[Last Name],$A1864),CHAR(34),"}"))</f>
        <v>#REF!</v>
      </c>
      <c r="E1864" t="e">
        <f>IF(INDEX(Organizations[Organization Type '[CV']],$A1864)="","",
CONCATENATE("  - &amp;OrganizationID",TEXT($A1864,"0000"),
" {","OrganizationTypeCV:  ",CHAR(34),INDEX(Organizations[Organization Type '[CV']],$A1864),CHAR(34),
", OrganizationCode:  ",CHAR(34),INDEX(Organizations[Organization Code],$A1864),CHAR(34),
", OrganizationName:  ",CHAR(34),INDEX(Organizations[Organization Name],$A1864),CHAR(34),
", OrganizationDescription:  ",CHAR(34),INDEX(Organizations[Organization Description],$A1864),CHAR(34),
", OrganizationLink:  ",CHAR(34),INDEX(Organizations[Organization Link],$A1864),CHAR(34),"}"))</f>
        <v>#REF!</v>
      </c>
      <c r="F1864" t="e">
        <f>IF(INDEX(People[First Name],$A1864)="","",
CONCATENATE("  - &amp;AffiliationID",TEXT($A1864,"0000"),
" {PersonID: *PersonID",TEXT($A1864,"0000"),
", OrganizationID: *OrganizationID",TEXT(MATCH(INDEX(People[Organization Name],$A1864),Organizations[Organization Name],0),"0000"),
", IsPrimaryOrganizationContact: , AffiliationStartDate: , AffiliationEndDate: , PrimaryPhone: ",
", PrimaryEmail: ",CHAR(34),INDEX(People[Primary Email],$A1864),CHAR(34),
", PrimaryAddress: ",CHAR(34),INDEX(People[Primary Address],$A1864),CHAR(34),
", PersonLink: }"))</f>
        <v>#REF!</v>
      </c>
      <c r="H1864" t="e">
        <f>IF(COUNTA(CitationInformation)=0,"",IF(INDEX(AuthorList[Author Name],$A1864)="","",
CONCATENATE("  - &amp;AuthorListID",TEXT($A1864,"0000"),
"  {CitationID: *CitationID0001",
", PersonID: *PersonID",TEXT(MATCH(INDEX(AuthorList[Author Name],$A1864),People[Full Name],0),"0000"),
", AuthorOrder: ",INDEX(AuthorList[Author Number],$A1864),"}")))</f>
        <v>#REF!</v>
      </c>
      <c r="K1864" t="e">
        <f>IF(INDEX(SamplingFeatures[Feature Code],$A1864)="","",
CONCATENATE("  - &amp;SamplingFeatureID",TEXT($A1864,"0000"),
" {","SamplingFeatureUUID:  ",CHAR(34),INDEX(SamplingFeatures[Sampling Feature UUID],$A1864),CHAR(34),
", SamplingFeatureTypeCV:  ",CHAR(34),INDEX(SamplingFeatures[Sampling Feature Type],$A1864),CHAR(34),
", SamplingFeatureCode:  ",CHAR(34),INDEX(SamplingFeatures[Feature Code],$A1864),CHAR(34),
", SamplingFeatureName:  ",CHAR(34),INDEX(SamplingFeatures[Feature Name],$A1864),CHAR(34),
", SamplingFeatureDescription:  ",CHAR(34),INDEX(SamplingFeatures[Feature Description],$A1864),CHAR(34),
", SamplingFeatureGeotypeCV:  ",CHAR(34),INDEX(SamplingFeatures[Feature Geo Type],$A1864),CHAR(34),
", FeatureGeometry:  ",CHAR(34),INDEX(SamplingFeatures[Feature Geometry],$A1864),CHAR(34),
", Elevation_m:  ",CHAR(34),INDEX(SamplingFeatures[Elevation_m],$A1864),CHAR(34),
", ElevationDatumCV:  ",CHAR(34),ElevationDatum,CHAR(34),"}"))</f>
        <v>#REF!</v>
      </c>
      <c r="L1864" t="e">
        <f>IF(INDEX(SamplingFeatures[Sampling Feature Type],$A1864)&lt;&gt;"Site","",
CONCATENATE("  - &amp;SiteID",TEXT(SUMPRODUCT(--($L$3:$L1863&lt;&gt;"")),"0000"),
" {","SamplingFeatureID:  *SamplingFeatureID",TEXT($A1864,"0000"),
", SiteTypeCV:  ",CHAR(34),INDEX(Sites[Site Type],$A1864),CHAR(34),
", Latitude:  ",INDEX(Sites[Latitude],$A1864),
", Longitude:  ",INDEX(Sites[Longitude],$A1864),
", SRSName:  ",CHAR(34),LatLonDatum,CHAR(34),"}"))</f>
        <v>#REF!</v>
      </c>
      <c r="M1864" t="e">
        <f>IF(INDEX(SamplingFeatures[Sampling Feature Type],$A1864)&lt;&gt;"Specimen","",
CONCATENATE("  - &amp;SpecimenID",TEXT(SUMPRODUCT(--($M$3:$M1863&lt;&gt;"")),"0000"),
" {","SamplingFeatureID:  *SamplingFeatureID",TEXT($A1864,"0000"),
", SpecimenTypeCV:  ",CHAR(34),INDEX(Specimens[Specimen Type],$A1864),CHAR(34),
", SpecimenMediumCV:  ",INDEX(Specimens[Specimen Medium],$A1864),
", IsFieldSpecimen:  ",CHAR(34),INDEX(Specimens[Is Field Specimen?],$A1864),CHAR(34),"}"))</f>
        <v>#REF!</v>
      </c>
      <c r="N1864" t="e">
        <f>IF(COUNTA(SpatialOffsets[])=0,"", IF(INDEX(SpatialOffsets[Spatial Offset Type],$A1864)="","",
CONCATENATE("  - &amp;SpatialOffsetID",TEXT($A1864,"0000"),
" {","SpatialOffsetTypeCV:  ",CHAR(34),INDEX(SpatialOffsets[Spatial Offset Type],$A1864),CHAR(34),
", Offset1Value:  ",INDEX(SpatialOffsets[Offset 1 Value],$A1864),
", Offset1UnitID:  ",CHAR(34),INDEX(SpatialOffsets[Offset 1 Unit],$A1864),CHAR(34),
", Offset2Value:  ",INDEX(SpatialOffsets[Offset 2 Value],$A1864),
", Offset2UnitID:  ",CHAR(34),INDEX(SpatialOffsets[Offset 2 Unit],$A1864),CHAR(34),
", Offset3Value:  ",INDEX(SpatialOffsets[Offset 3 Value],$A1864),
", Offset3UnitID:  ",CHAR(34),INDEX(SpatialOffsets[Offset 3 Unit],$A1864),CHAR(34),,"}")))</f>
        <v>#REF!</v>
      </c>
      <c r="O1864" t="e">
        <f>IF(COUNTA(RelatedFeatures[])=0,"", IF(INDEX(RelatedFeatures[First Sampling Feature Code],$A1864)="","",
CONCATENATE("  - &amp;RelationID",TEXT($A1864,"0000"),
" {","SamplingFeatureID:  *SamplingFeatureID",TEXT(MATCH(INDEX(RelatedFeatures[First Sampling Feature Code],$A1864),SamplingFeatures[Feature Code],0),"0000"),
", RelationshipTypeCV:  ",CHAR(34),INDEX(RelatedFeatures[Relationship Type],$A1864),CHAR(34),
", RelatedFeatureID: *SamplingFeatureID",TEXT(MATCH(INDEX(RelatedFeatures[Second Sampling Feature Code],$A1864),SamplingFeatures[Feature Code],0),"0000"),
", SpatialOffsetID:  ",IF(INDEX(RelatedFeatures[Offset Number],$A1864)="","",CONCATENATE("*SpatialOffsetID",TEXT(INDEX(RelatedFeatures[Offset Number],$A1864),"0000"))),"}")))</f>
        <v>#REF!</v>
      </c>
      <c r="P1864" t="e">
        <f>IF(INDEX(Methods[Method Type],$A1864)="","",
CONCATENATE("  - &amp;MethodID",TEXT($A1864,"0000"),
" {","MethodTypeCV:  ",CHAR(34),INDEX(Methods[Method Type],$A1864),CHAR(34),
", MethodCode:  ",CHAR(34),INDEX(Methods[Method Code],$A1864),CHAR(34),
", MethodName:  ",CHAR(34),INDEX(Methods[Method Name],$A1864),CHAR(34),
", MethodDescription:  ",CHAR(34),INDEX(Methods[Method Description],$A1864),CHAR(34),
", MethodLink:  ",CHAR(34),INDEX(Methods[Method Link],$A1864),CHAR(34),
", OrganizationID: *OrganizationID",TEXT(MATCH(INDEX(Methods[Organization Name],$A1864),Organizations[Organization Name],0),"0000"),"}"))</f>
        <v>#REF!</v>
      </c>
      <c r="Q1864" t="e">
        <f>IF(INDEX(Variables[Variable Type],$A1864)="","",
CONCATENATE("  - &amp;VariableID",TEXT($A1864,"0000"),
" {","VariableTypeCV:  ",CHAR(34),INDEX(Variables[Variable Type],$A1864),CHAR(34),
", VariableCode:  ",CHAR(34),INDEX(Variables[Variable Code],$A1864),CHAR(34),
", VariableNameCV:  ",CHAR(34),INDEX(Variables[Variable Name],$A1864),CHAR(34),
", VariableDefinition:  ",CHAR(34),INDEX(Variables[Variable Definition],$A1864),CHAR(34),
", SpecciationCV:  ",CHAR(34),INDEX(Variables[Speciation],$A1864),CHAR(34),
", NoDataValue:  ",CHAR(34),INDEX(Variables[No Data Value],$A1864),CHAR(34),"}"))</f>
        <v>#REF!</v>
      </c>
    </row>
    <row r="1865" spans="1:17" x14ac:dyDescent="0.25">
      <c r="A1865">
        <v>1862</v>
      </c>
      <c r="D1865" t="e">
        <f>IF(INDEX(People[First Name],$A1865)="","",
CONCATENATE("  - &amp;PersonID",TEXT($A1865,"0000"),
" {","PersonFirstName:  ",CHAR(34),INDEX(People[First Name],$A1865),CHAR(34),
", PersonMiddleName:  ",CHAR(34),INDEX(People[Middle Name],$A1865),CHAR(34),
", PersonLastName:  ",CHAR(34),INDEX(People[Last Name],$A1865),CHAR(34),"}"))</f>
        <v>#REF!</v>
      </c>
      <c r="E1865" t="e">
        <f>IF(INDEX(Organizations[Organization Type '[CV']],$A1865)="","",
CONCATENATE("  - &amp;OrganizationID",TEXT($A1865,"0000"),
" {","OrganizationTypeCV:  ",CHAR(34),INDEX(Organizations[Organization Type '[CV']],$A1865),CHAR(34),
", OrganizationCode:  ",CHAR(34),INDEX(Organizations[Organization Code],$A1865),CHAR(34),
", OrganizationName:  ",CHAR(34),INDEX(Organizations[Organization Name],$A1865),CHAR(34),
", OrganizationDescription:  ",CHAR(34),INDEX(Organizations[Organization Description],$A1865),CHAR(34),
", OrganizationLink:  ",CHAR(34),INDEX(Organizations[Organization Link],$A1865),CHAR(34),"}"))</f>
        <v>#REF!</v>
      </c>
      <c r="F1865" t="e">
        <f>IF(INDEX(People[First Name],$A1865)="","",
CONCATENATE("  - &amp;AffiliationID",TEXT($A1865,"0000"),
" {PersonID: *PersonID",TEXT($A1865,"0000"),
", OrganizationID: *OrganizationID",TEXT(MATCH(INDEX(People[Organization Name],$A1865),Organizations[Organization Name],0),"0000"),
", IsPrimaryOrganizationContact: , AffiliationStartDate: , AffiliationEndDate: , PrimaryPhone: ",
", PrimaryEmail: ",CHAR(34),INDEX(People[Primary Email],$A1865),CHAR(34),
", PrimaryAddress: ",CHAR(34),INDEX(People[Primary Address],$A1865),CHAR(34),
", PersonLink: }"))</f>
        <v>#REF!</v>
      </c>
      <c r="H1865" t="e">
        <f>IF(COUNTA(CitationInformation)=0,"",IF(INDEX(AuthorList[Author Name],$A1865)="","",
CONCATENATE("  - &amp;AuthorListID",TEXT($A1865,"0000"),
"  {CitationID: *CitationID0001",
", PersonID: *PersonID",TEXT(MATCH(INDEX(AuthorList[Author Name],$A1865),People[Full Name],0),"0000"),
", AuthorOrder: ",INDEX(AuthorList[Author Number],$A1865),"}")))</f>
        <v>#REF!</v>
      </c>
      <c r="K1865" t="e">
        <f>IF(INDEX(SamplingFeatures[Feature Code],$A1865)="","",
CONCATENATE("  - &amp;SamplingFeatureID",TEXT($A1865,"0000"),
" {","SamplingFeatureUUID:  ",CHAR(34),INDEX(SamplingFeatures[Sampling Feature UUID],$A1865),CHAR(34),
", SamplingFeatureTypeCV:  ",CHAR(34),INDEX(SamplingFeatures[Sampling Feature Type],$A1865),CHAR(34),
", SamplingFeatureCode:  ",CHAR(34),INDEX(SamplingFeatures[Feature Code],$A1865),CHAR(34),
", SamplingFeatureName:  ",CHAR(34),INDEX(SamplingFeatures[Feature Name],$A1865),CHAR(34),
", SamplingFeatureDescription:  ",CHAR(34),INDEX(SamplingFeatures[Feature Description],$A1865),CHAR(34),
", SamplingFeatureGeotypeCV:  ",CHAR(34),INDEX(SamplingFeatures[Feature Geo Type],$A1865),CHAR(34),
", FeatureGeometry:  ",CHAR(34),INDEX(SamplingFeatures[Feature Geometry],$A1865),CHAR(34),
", Elevation_m:  ",CHAR(34),INDEX(SamplingFeatures[Elevation_m],$A1865),CHAR(34),
", ElevationDatumCV:  ",CHAR(34),ElevationDatum,CHAR(34),"}"))</f>
        <v>#REF!</v>
      </c>
      <c r="L1865" t="e">
        <f>IF(INDEX(SamplingFeatures[Sampling Feature Type],$A1865)&lt;&gt;"Site","",
CONCATENATE("  - &amp;SiteID",TEXT(SUMPRODUCT(--($L$3:$L1864&lt;&gt;"")),"0000"),
" {","SamplingFeatureID:  *SamplingFeatureID",TEXT($A1865,"0000"),
", SiteTypeCV:  ",CHAR(34),INDEX(Sites[Site Type],$A1865),CHAR(34),
", Latitude:  ",INDEX(Sites[Latitude],$A1865),
", Longitude:  ",INDEX(Sites[Longitude],$A1865),
", SRSName:  ",CHAR(34),LatLonDatum,CHAR(34),"}"))</f>
        <v>#REF!</v>
      </c>
      <c r="M1865" t="e">
        <f>IF(INDEX(SamplingFeatures[Sampling Feature Type],$A1865)&lt;&gt;"Specimen","",
CONCATENATE("  - &amp;SpecimenID",TEXT(SUMPRODUCT(--($M$3:$M1864&lt;&gt;"")),"0000"),
" {","SamplingFeatureID:  *SamplingFeatureID",TEXT($A1865,"0000"),
", SpecimenTypeCV:  ",CHAR(34),INDEX(Specimens[Specimen Type],$A1865),CHAR(34),
", SpecimenMediumCV:  ",INDEX(Specimens[Specimen Medium],$A1865),
", IsFieldSpecimen:  ",CHAR(34),INDEX(Specimens[Is Field Specimen?],$A1865),CHAR(34),"}"))</f>
        <v>#REF!</v>
      </c>
      <c r="N1865" t="e">
        <f>IF(COUNTA(SpatialOffsets[])=0,"", IF(INDEX(SpatialOffsets[Spatial Offset Type],$A1865)="","",
CONCATENATE("  - &amp;SpatialOffsetID",TEXT($A1865,"0000"),
" {","SpatialOffsetTypeCV:  ",CHAR(34),INDEX(SpatialOffsets[Spatial Offset Type],$A1865),CHAR(34),
", Offset1Value:  ",INDEX(SpatialOffsets[Offset 1 Value],$A1865),
", Offset1UnitID:  ",CHAR(34),INDEX(SpatialOffsets[Offset 1 Unit],$A1865),CHAR(34),
", Offset2Value:  ",INDEX(SpatialOffsets[Offset 2 Value],$A1865),
", Offset2UnitID:  ",CHAR(34),INDEX(SpatialOffsets[Offset 2 Unit],$A1865),CHAR(34),
", Offset3Value:  ",INDEX(SpatialOffsets[Offset 3 Value],$A1865),
", Offset3UnitID:  ",CHAR(34),INDEX(SpatialOffsets[Offset 3 Unit],$A1865),CHAR(34),,"}")))</f>
        <v>#REF!</v>
      </c>
      <c r="O1865" t="e">
        <f>IF(COUNTA(RelatedFeatures[])=0,"", IF(INDEX(RelatedFeatures[First Sampling Feature Code],$A1865)="","",
CONCATENATE("  - &amp;RelationID",TEXT($A1865,"0000"),
" {","SamplingFeatureID:  *SamplingFeatureID",TEXT(MATCH(INDEX(RelatedFeatures[First Sampling Feature Code],$A1865),SamplingFeatures[Feature Code],0),"0000"),
", RelationshipTypeCV:  ",CHAR(34),INDEX(RelatedFeatures[Relationship Type],$A1865),CHAR(34),
", RelatedFeatureID: *SamplingFeatureID",TEXT(MATCH(INDEX(RelatedFeatures[Second Sampling Feature Code],$A1865),SamplingFeatures[Feature Code],0),"0000"),
", SpatialOffsetID:  ",IF(INDEX(RelatedFeatures[Offset Number],$A1865)="","",CONCATENATE("*SpatialOffsetID",TEXT(INDEX(RelatedFeatures[Offset Number],$A1865),"0000"))),"}")))</f>
        <v>#REF!</v>
      </c>
      <c r="P1865" t="e">
        <f>IF(INDEX(Methods[Method Type],$A1865)="","",
CONCATENATE("  - &amp;MethodID",TEXT($A1865,"0000"),
" {","MethodTypeCV:  ",CHAR(34),INDEX(Methods[Method Type],$A1865),CHAR(34),
", MethodCode:  ",CHAR(34),INDEX(Methods[Method Code],$A1865),CHAR(34),
", MethodName:  ",CHAR(34),INDEX(Methods[Method Name],$A1865),CHAR(34),
", MethodDescription:  ",CHAR(34),INDEX(Methods[Method Description],$A1865),CHAR(34),
", MethodLink:  ",CHAR(34),INDEX(Methods[Method Link],$A1865),CHAR(34),
", OrganizationID: *OrganizationID",TEXT(MATCH(INDEX(Methods[Organization Name],$A1865),Organizations[Organization Name],0),"0000"),"}"))</f>
        <v>#REF!</v>
      </c>
      <c r="Q1865" t="e">
        <f>IF(INDEX(Variables[Variable Type],$A1865)="","",
CONCATENATE("  - &amp;VariableID",TEXT($A1865,"0000"),
" {","VariableTypeCV:  ",CHAR(34),INDEX(Variables[Variable Type],$A1865),CHAR(34),
", VariableCode:  ",CHAR(34),INDEX(Variables[Variable Code],$A1865),CHAR(34),
", VariableNameCV:  ",CHAR(34),INDEX(Variables[Variable Name],$A1865),CHAR(34),
", VariableDefinition:  ",CHAR(34),INDEX(Variables[Variable Definition],$A1865),CHAR(34),
", SpecciationCV:  ",CHAR(34),INDEX(Variables[Speciation],$A1865),CHAR(34),
", NoDataValue:  ",CHAR(34),INDEX(Variables[No Data Value],$A1865),CHAR(34),"}"))</f>
        <v>#REF!</v>
      </c>
    </row>
    <row r="1866" spans="1:17" x14ac:dyDescent="0.25">
      <c r="A1866">
        <v>1863</v>
      </c>
      <c r="D1866" t="e">
        <f>IF(INDEX(People[First Name],$A1866)="","",
CONCATENATE("  - &amp;PersonID",TEXT($A1866,"0000"),
" {","PersonFirstName:  ",CHAR(34),INDEX(People[First Name],$A1866),CHAR(34),
", PersonMiddleName:  ",CHAR(34),INDEX(People[Middle Name],$A1866),CHAR(34),
", PersonLastName:  ",CHAR(34),INDEX(People[Last Name],$A1866),CHAR(34),"}"))</f>
        <v>#REF!</v>
      </c>
      <c r="E1866" t="e">
        <f>IF(INDEX(Organizations[Organization Type '[CV']],$A1866)="","",
CONCATENATE("  - &amp;OrganizationID",TEXT($A1866,"0000"),
" {","OrganizationTypeCV:  ",CHAR(34),INDEX(Organizations[Organization Type '[CV']],$A1866),CHAR(34),
", OrganizationCode:  ",CHAR(34),INDEX(Organizations[Organization Code],$A1866),CHAR(34),
", OrganizationName:  ",CHAR(34),INDEX(Organizations[Organization Name],$A1866),CHAR(34),
", OrganizationDescription:  ",CHAR(34),INDEX(Organizations[Organization Description],$A1866),CHAR(34),
", OrganizationLink:  ",CHAR(34),INDEX(Organizations[Organization Link],$A1866),CHAR(34),"}"))</f>
        <v>#REF!</v>
      </c>
      <c r="F1866" t="e">
        <f>IF(INDEX(People[First Name],$A1866)="","",
CONCATENATE("  - &amp;AffiliationID",TEXT($A1866,"0000"),
" {PersonID: *PersonID",TEXT($A1866,"0000"),
", OrganizationID: *OrganizationID",TEXT(MATCH(INDEX(People[Organization Name],$A1866),Organizations[Organization Name],0),"0000"),
", IsPrimaryOrganizationContact: , AffiliationStartDate: , AffiliationEndDate: , PrimaryPhone: ",
", PrimaryEmail: ",CHAR(34),INDEX(People[Primary Email],$A1866),CHAR(34),
", PrimaryAddress: ",CHAR(34),INDEX(People[Primary Address],$A1866),CHAR(34),
", PersonLink: }"))</f>
        <v>#REF!</v>
      </c>
      <c r="H1866" t="e">
        <f>IF(COUNTA(CitationInformation)=0,"",IF(INDEX(AuthorList[Author Name],$A1866)="","",
CONCATENATE("  - &amp;AuthorListID",TEXT($A1866,"0000"),
"  {CitationID: *CitationID0001",
", PersonID: *PersonID",TEXT(MATCH(INDEX(AuthorList[Author Name],$A1866),People[Full Name],0),"0000"),
", AuthorOrder: ",INDEX(AuthorList[Author Number],$A1866),"}")))</f>
        <v>#REF!</v>
      </c>
      <c r="K1866" t="e">
        <f>IF(INDEX(SamplingFeatures[Feature Code],$A1866)="","",
CONCATENATE("  - &amp;SamplingFeatureID",TEXT($A1866,"0000"),
" {","SamplingFeatureUUID:  ",CHAR(34),INDEX(SamplingFeatures[Sampling Feature UUID],$A1866),CHAR(34),
", SamplingFeatureTypeCV:  ",CHAR(34),INDEX(SamplingFeatures[Sampling Feature Type],$A1866),CHAR(34),
", SamplingFeatureCode:  ",CHAR(34),INDEX(SamplingFeatures[Feature Code],$A1866),CHAR(34),
", SamplingFeatureName:  ",CHAR(34),INDEX(SamplingFeatures[Feature Name],$A1866),CHAR(34),
", SamplingFeatureDescription:  ",CHAR(34),INDEX(SamplingFeatures[Feature Description],$A1866),CHAR(34),
", SamplingFeatureGeotypeCV:  ",CHAR(34),INDEX(SamplingFeatures[Feature Geo Type],$A1866),CHAR(34),
", FeatureGeometry:  ",CHAR(34),INDEX(SamplingFeatures[Feature Geometry],$A1866),CHAR(34),
", Elevation_m:  ",CHAR(34),INDEX(SamplingFeatures[Elevation_m],$A1866),CHAR(34),
", ElevationDatumCV:  ",CHAR(34),ElevationDatum,CHAR(34),"}"))</f>
        <v>#REF!</v>
      </c>
      <c r="L1866" t="e">
        <f>IF(INDEX(SamplingFeatures[Sampling Feature Type],$A1866)&lt;&gt;"Site","",
CONCATENATE("  - &amp;SiteID",TEXT(SUMPRODUCT(--($L$3:$L1865&lt;&gt;"")),"0000"),
" {","SamplingFeatureID:  *SamplingFeatureID",TEXT($A1866,"0000"),
", SiteTypeCV:  ",CHAR(34),INDEX(Sites[Site Type],$A1866),CHAR(34),
", Latitude:  ",INDEX(Sites[Latitude],$A1866),
", Longitude:  ",INDEX(Sites[Longitude],$A1866),
", SRSName:  ",CHAR(34),LatLonDatum,CHAR(34),"}"))</f>
        <v>#REF!</v>
      </c>
      <c r="M1866" t="e">
        <f>IF(INDEX(SamplingFeatures[Sampling Feature Type],$A1866)&lt;&gt;"Specimen","",
CONCATENATE("  - &amp;SpecimenID",TEXT(SUMPRODUCT(--($M$3:$M1865&lt;&gt;"")),"0000"),
" {","SamplingFeatureID:  *SamplingFeatureID",TEXT($A1866,"0000"),
", SpecimenTypeCV:  ",CHAR(34),INDEX(Specimens[Specimen Type],$A1866),CHAR(34),
", SpecimenMediumCV:  ",INDEX(Specimens[Specimen Medium],$A1866),
", IsFieldSpecimen:  ",CHAR(34),INDEX(Specimens[Is Field Specimen?],$A1866),CHAR(34),"}"))</f>
        <v>#REF!</v>
      </c>
      <c r="N1866" t="e">
        <f>IF(COUNTA(SpatialOffsets[])=0,"", IF(INDEX(SpatialOffsets[Spatial Offset Type],$A1866)="","",
CONCATENATE("  - &amp;SpatialOffsetID",TEXT($A1866,"0000"),
" {","SpatialOffsetTypeCV:  ",CHAR(34),INDEX(SpatialOffsets[Spatial Offset Type],$A1866),CHAR(34),
", Offset1Value:  ",INDEX(SpatialOffsets[Offset 1 Value],$A1866),
", Offset1UnitID:  ",CHAR(34),INDEX(SpatialOffsets[Offset 1 Unit],$A1866),CHAR(34),
", Offset2Value:  ",INDEX(SpatialOffsets[Offset 2 Value],$A1866),
", Offset2UnitID:  ",CHAR(34),INDEX(SpatialOffsets[Offset 2 Unit],$A1866),CHAR(34),
", Offset3Value:  ",INDEX(SpatialOffsets[Offset 3 Value],$A1866),
", Offset3UnitID:  ",CHAR(34),INDEX(SpatialOffsets[Offset 3 Unit],$A1866),CHAR(34),,"}")))</f>
        <v>#REF!</v>
      </c>
      <c r="O1866" t="e">
        <f>IF(COUNTA(RelatedFeatures[])=0,"", IF(INDEX(RelatedFeatures[First Sampling Feature Code],$A1866)="","",
CONCATENATE("  - &amp;RelationID",TEXT($A1866,"0000"),
" {","SamplingFeatureID:  *SamplingFeatureID",TEXT(MATCH(INDEX(RelatedFeatures[First Sampling Feature Code],$A1866),SamplingFeatures[Feature Code],0),"0000"),
", RelationshipTypeCV:  ",CHAR(34),INDEX(RelatedFeatures[Relationship Type],$A1866),CHAR(34),
", RelatedFeatureID: *SamplingFeatureID",TEXT(MATCH(INDEX(RelatedFeatures[Second Sampling Feature Code],$A1866),SamplingFeatures[Feature Code],0),"0000"),
", SpatialOffsetID:  ",IF(INDEX(RelatedFeatures[Offset Number],$A1866)="","",CONCATENATE("*SpatialOffsetID",TEXT(INDEX(RelatedFeatures[Offset Number],$A1866),"0000"))),"}")))</f>
        <v>#REF!</v>
      </c>
      <c r="P1866" t="e">
        <f>IF(INDEX(Methods[Method Type],$A1866)="","",
CONCATENATE("  - &amp;MethodID",TEXT($A1866,"0000"),
" {","MethodTypeCV:  ",CHAR(34),INDEX(Methods[Method Type],$A1866),CHAR(34),
", MethodCode:  ",CHAR(34),INDEX(Methods[Method Code],$A1866),CHAR(34),
", MethodName:  ",CHAR(34),INDEX(Methods[Method Name],$A1866),CHAR(34),
", MethodDescription:  ",CHAR(34),INDEX(Methods[Method Description],$A1866),CHAR(34),
", MethodLink:  ",CHAR(34),INDEX(Methods[Method Link],$A1866),CHAR(34),
", OrganizationID: *OrganizationID",TEXT(MATCH(INDEX(Methods[Organization Name],$A1866),Organizations[Organization Name],0),"0000"),"}"))</f>
        <v>#REF!</v>
      </c>
      <c r="Q1866" t="e">
        <f>IF(INDEX(Variables[Variable Type],$A1866)="","",
CONCATENATE("  - &amp;VariableID",TEXT($A1866,"0000"),
" {","VariableTypeCV:  ",CHAR(34),INDEX(Variables[Variable Type],$A1866),CHAR(34),
", VariableCode:  ",CHAR(34),INDEX(Variables[Variable Code],$A1866),CHAR(34),
", VariableNameCV:  ",CHAR(34),INDEX(Variables[Variable Name],$A1866),CHAR(34),
", VariableDefinition:  ",CHAR(34),INDEX(Variables[Variable Definition],$A1866),CHAR(34),
", SpecciationCV:  ",CHAR(34),INDEX(Variables[Speciation],$A1866),CHAR(34),
", NoDataValue:  ",CHAR(34),INDEX(Variables[No Data Value],$A1866),CHAR(34),"}"))</f>
        <v>#REF!</v>
      </c>
    </row>
    <row r="1867" spans="1:17" x14ac:dyDescent="0.25">
      <c r="A1867">
        <v>1864</v>
      </c>
      <c r="D1867" t="e">
        <f>IF(INDEX(People[First Name],$A1867)="","",
CONCATENATE("  - &amp;PersonID",TEXT($A1867,"0000"),
" {","PersonFirstName:  ",CHAR(34),INDEX(People[First Name],$A1867),CHAR(34),
", PersonMiddleName:  ",CHAR(34),INDEX(People[Middle Name],$A1867),CHAR(34),
", PersonLastName:  ",CHAR(34),INDEX(People[Last Name],$A1867),CHAR(34),"}"))</f>
        <v>#REF!</v>
      </c>
      <c r="E1867" t="e">
        <f>IF(INDEX(Organizations[Organization Type '[CV']],$A1867)="","",
CONCATENATE("  - &amp;OrganizationID",TEXT($A1867,"0000"),
" {","OrganizationTypeCV:  ",CHAR(34),INDEX(Organizations[Organization Type '[CV']],$A1867),CHAR(34),
", OrganizationCode:  ",CHAR(34),INDEX(Organizations[Organization Code],$A1867),CHAR(34),
", OrganizationName:  ",CHAR(34),INDEX(Organizations[Organization Name],$A1867),CHAR(34),
", OrganizationDescription:  ",CHAR(34),INDEX(Organizations[Organization Description],$A1867),CHAR(34),
", OrganizationLink:  ",CHAR(34),INDEX(Organizations[Organization Link],$A1867),CHAR(34),"}"))</f>
        <v>#REF!</v>
      </c>
      <c r="F1867" t="e">
        <f>IF(INDEX(People[First Name],$A1867)="","",
CONCATENATE("  - &amp;AffiliationID",TEXT($A1867,"0000"),
" {PersonID: *PersonID",TEXT($A1867,"0000"),
", OrganizationID: *OrganizationID",TEXT(MATCH(INDEX(People[Organization Name],$A1867),Organizations[Organization Name],0),"0000"),
", IsPrimaryOrganizationContact: , AffiliationStartDate: , AffiliationEndDate: , PrimaryPhone: ",
", PrimaryEmail: ",CHAR(34),INDEX(People[Primary Email],$A1867),CHAR(34),
", PrimaryAddress: ",CHAR(34),INDEX(People[Primary Address],$A1867),CHAR(34),
", PersonLink: }"))</f>
        <v>#REF!</v>
      </c>
      <c r="H1867" t="e">
        <f>IF(COUNTA(CitationInformation)=0,"",IF(INDEX(AuthorList[Author Name],$A1867)="","",
CONCATENATE("  - &amp;AuthorListID",TEXT($A1867,"0000"),
"  {CitationID: *CitationID0001",
", PersonID: *PersonID",TEXT(MATCH(INDEX(AuthorList[Author Name],$A1867),People[Full Name],0),"0000"),
", AuthorOrder: ",INDEX(AuthorList[Author Number],$A1867),"}")))</f>
        <v>#REF!</v>
      </c>
      <c r="K1867" t="e">
        <f>IF(INDEX(SamplingFeatures[Feature Code],$A1867)="","",
CONCATENATE("  - &amp;SamplingFeatureID",TEXT($A1867,"0000"),
" {","SamplingFeatureUUID:  ",CHAR(34),INDEX(SamplingFeatures[Sampling Feature UUID],$A1867),CHAR(34),
", SamplingFeatureTypeCV:  ",CHAR(34),INDEX(SamplingFeatures[Sampling Feature Type],$A1867),CHAR(34),
", SamplingFeatureCode:  ",CHAR(34),INDEX(SamplingFeatures[Feature Code],$A1867),CHAR(34),
", SamplingFeatureName:  ",CHAR(34),INDEX(SamplingFeatures[Feature Name],$A1867),CHAR(34),
", SamplingFeatureDescription:  ",CHAR(34),INDEX(SamplingFeatures[Feature Description],$A1867),CHAR(34),
", SamplingFeatureGeotypeCV:  ",CHAR(34),INDEX(SamplingFeatures[Feature Geo Type],$A1867),CHAR(34),
", FeatureGeometry:  ",CHAR(34),INDEX(SamplingFeatures[Feature Geometry],$A1867),CHAR(34),
", Elevation_m:  ",CHAR(34),INDEX(SamplingFeatures[Elevation_m],$A1867),CHAR(34),
", ElevationDatumCV:  ",CHAR(34),ElevationDatum,CHAR(34),"}"))</f>
        <v>#REF!</v>
      </c>
      <c r="L1867" t="e">
        <f>IF(INDEX(SamplingFeatures[Sampling Feature Type],$A1867)&lt;&gt;"Site","",
CONCATENATE("  - &amp;SiteID",TEXT(SUMPRODUCT(--($L$3:$L1866&lt;&gt;"")),"0000"),
" {","SamplingFeatureID:  *SamplingFeatureID",TEXT($A1867,"0000"),
", SiteTypeCV:  ",CHAR(34),INDEX(Sites[Site Type],$A1867),CHAR(34),
", Latitude:  ",INDEX(Sites[Latitude],$A1867),
", Longitude:  ",INDEX(Sites[Longitude],$A1867),
", SRSName:  ",CHAR(34),LatLonDatum,CHAR(34),"}"))</f>
        <v>#REF!</v>
      </c>
      <c r="M1867" t="e">
        <f>IF(INDEX(SamplingFeatures[Sampling Feature Type],$A1867)&lt;&gt;"Specimen","",
CONCATENATE("  - &amp;SpecimenID",TEXT(SUMPRODUCT(--($M$3:$M1866&lt;&gt;"")),"0000"),
" {","SamplingFeatureID:  *SamplingFeatureID",TEXT($A1867,"0000"),
", SpecimenTypeCV:  ",CHAR(34),INDEX(Specimens[Specimen Type],$A1867),CHAR(34),
", SpecimenMediumCV:  ",INDEX(Specimens[Specimen Medium],$A1867),
", IsFieldSpecimen:  ",CHAR(34),INDEX(Specimens[Is Field Specimen?],$A1867),CHAR(34),"}"))</f>
        <v>#REF!</v>
      </c>
      <c r="N1867" t="e">
        <f>IF(COUNTA(SpatialOffsets[])=0,"", IF(INDEX(SpatialOffsets[Spatial Offset Type],$A1867)="","",
CONCATENATE("  - &amp;SpatialOffsetID",TEXT($A1867,"0000"),
" {","SpatialOffsetTypeCV:  ",CHAR(34),INDEX(SpatialOffsets[Spatial Offset Type],$A1867),CHAR(34),
", Offset1Value:  ",INDEX(SpatialOffsets[Offset 1 Value],$A1867),
", Offset1UnitID:  ",CHAR(34),INDEX(SpatialOffsets[Offset 1 Unit],$A1867),CHAR(34),
", Offset2Value:  ",INDEX(SpatialOffsets[Offset 2 Value],$A1867),
", Offset2UnitID:  ",CHAR(34),INDEX(SpatialOffsets[Offset 2 Unit],$A1867),CHAR(34),
", Offset3Value:  ",INDEX(SpatialOffsets[Offset 3 Value],$A1867),
", Offset3UnitID:  ",CHAR(34),INDEX(SpatialOffsets[Offset 3 Unit],$A1867),CHAR(34),,"}")))</f>
        <v>#REF!</v>
      </c>
      <c r="O1867" t="e">
        <f>IF(COUNTA(RelatedFeatures[])=0,"", IF(INDEX(RelatedFeatures[First Sampling Feature Code],$A1867)="","",
CONCATENATE("  - &amp;RelationID",TEXT($A1867,"0000"),
" {","SamplingFeatureID:  *SamplingFeatureID",TEXT(MATCH(INDEX(RelatedFeatures[First Sampling Feature Code],$A1867),SamplingFeatures[Feature Code],0),"0000"),
", RelationshipTypeCV:  ",CHAR(34),INDEX(RelatedFeatures[Relationship Type],$A1867),CHAR(34),
", RelatedFeatureID: *SamplingFeatureID",TEXT(MATCH(INDEX(RelatedFeatures[Second Sampling Feature Code],$A1867),SamplingFeatures[Feature Code],0),"0000"),
", SpatialOffsetID:  ",IF(INDEX(RelatedFeatures[Offset Number],$A1867)="","",CONCATENATE("*SpatialOffsetID",TEXT(INDEX(RelatedFeatures[Offset Number],$A1867),"0000"))),"}")))</f>
        <v>#REF!</v>
      </c>
      <c r="P1867" t="e">
        <f>IF(INDEX(Methods[Method Type],$A1867)="","",
CONCATENATE("  - &amp;MethodID",TEXT($A1867,"0000"),
" {","MethodTypeCV:  ",CHAR(34),INDEX(Methods[Method Type],$A1867),CHAR(34),
", MethodCode:  ",CHAR(34),INDEX(Methods[Method Code],$A1867),CHAR(34),
", MethodName:  ",CHAR(34),INDEX(Methods[Method Name],$A1867),CHAR(34),
", MethodDescription:  ",CHAR(34),INDEX(Methods[Method Description],$A1867),CHAR(34),
", MethodLink:  ",CHAR(34),INDEX(Methods[Method Link],$A1867),CHAR(34),
", OrganizationID: *OrganizationID",TEXT(MATCH(INDEX(Methods[Organization Name],$A1867),Organizations[Organization Name],0),"0000"),"}"))</f>
        <v>#REF!</v>
      </c>
      <c r="Q1867" t="e">
        <f>IF(INDEX(Variables[Variable Type],$A1867)="","",
CONCATENATE("  - &amp;VariableID",TEXT($A1867,"0000"),
" {","VariableTypeCV:  ",CHAR(34),INDEX(Variables[Variable Type],$A1867),CHAR(34),
", VariableCode:  ",CHAR(34),INDEX(Variables[Variable Code],$A1867),CHAR(34),
", VariableNameCV:  ",CHAR(34),INDEX(Variables[Variable Name],$A1867),CHAR(34),
", VariableDefinition:  ",CHAR(34),INDEX(Variables[Variable Definition],$A1867),CHAR(34),
", SpecciationCV:  ",CHAR(34),INDEX(Variables[Speciation],$A1867),CHAR(34),
", NoDataValue:  ",CHAR(34),INDEX(Variables[No Data Value],$A1867),CHAR(34),"}"))</f>
        <v>#REF!</v>
      </c>
    </row>
    <row r="1868" spans="1:17" x14ac:dyDescent="0.25">
      <c r="A1868">
        <v>1865</v>
      </c>
      <c r="D1868" t="e">
        <f>IF(INDEX(People[First Name],$A1868)="","",
CONCATENATE("  - &amp;PersonID",TEXT($A1868,"0000"),
" {","PersonFirstName:  ",CHAR(34),INDEX(People[First Name],$A1868),CHAR(34),
", PersonMiddleName:  ",CHAR(34),INDEX(People[Middle Name],$A1868),CHAR(34),
", PersonLastName:  ",CHAR(34),INDEX(People[Last Name],$A1868),CHAR(34),"}"))</f>
        <v>#REF!</v>
      </c>
      <c r="E1868" t="e">
        <f>IF(INDEX(Organizations[Organization Type '[CV']],$A1868)="","",
CONCATENATE("  - &amp;OrganizationID",TEXT($A1868,"0000"),
" {","OrganizationTypeCV:  ",CHAR(34),INDEX(Organizations[Organization Type '[CV']],$A1868),CHAR(34),
", OrganizationCode:  ",CHAR(34),INDEX(Organizations[Organization Code],$A1868),CHAR(34),
", OrganizationName:  ",CHAR(34),INDEX(Organizations[Organization Name],$A1868),CHAR(34),
", OrganizationDescription:  ",CHAR(34),INDEX(Organizations[Organization Description],$A1868),CHAR(34),
", OrganizationLink:  ",CHAR(34),INDEX(Organizations[Organization Link],$A1868),CHAR(34),"}"))</f>
        <v>#REF!</v>
      </c>
      <c r="F1868" t="e">
        <f>IF(INDEX(People[First Name],$A1868)="","",
CONCATENATE("  - &amp;AffiliationID",TEXT($A1868,"0000"),
" {PersonID: *PersonID",TEXT($A1868,"0000"),
", OrganizationID: *OrganizationID",TEXT(MATCH(INDEX(People[Organization Name],$A1868),Organizations[Organization Name],0),"0000"),
", IsPrimaryOrganizationContact: , AffiliationStartDate: , AffiliationEndDate: , PrimaryPhone: ",
", PrimaryEmail: ",CHAR(34),INDEX(People[Primary Email],$A1868),CHAR(34),
", PrimaryAddress: ",CHAR(34),INDEX(People[Primary Address],$A1868),CHAR(34),
", PersonLink: }"))</f>
        <v>#REF!</v>
      </c>
      <c r="H1868" t="e">
        <f>IF(COUNTA(CitationInformation)=0,"",IF(INDEX(AuthorList[Author Name],$A1868)="","",
CONCATENATE("  - &amp;AuthorListID",TEXT($A1868,"0000"),
"  {CitationID: *CitationID0001",
", PersonID: *PersonID",TEXT(MATCH(INDEX(AuthorList[Author Name],$A1868),People[Full Name],0),"0000"),
", AuthorOrder: ",INDEX(AuthorList[Author Number],$A1868),"}")))</f>
        <v>#REF!</v>
      </c>
      <c r="K1868" t="e">
        <f>IF(INDEX(SamplingFeatures[Feature Code],$A1868)="","",
CONCATENATE("  - &amp;SamplingFeatureID",TEXT($A1868,"0000"),
" {","SamplingFeatureUUID:  ",CHAR(34),INDEX(SamplingFeatures[Sampling Feature UUID],$A1868),CHAR(34),
", SamplingFeatureTypeCV:  ",CHAR(34),INDEX(SamplingFeatures[Sampling Feature Type],$A1868),CHAR(34),
", SamplingFeatureCode:  ",CHAR(34),INDEX(SamplingFeatures[Feature Code],$A1868),CHAR(34),
", SamplingFeatureName:  ",CHAR(34),INDEX(SamplingFeatures[Feature Name],$A1868),CHAR(34),
", SamplingFeatureDescription:  ",CHAR(34),INDEX(SamplingFeatures[Feature Description],$A1868),CHAR(34),
", SamplingFeatureGeotypeCV:  ",CHAR(34),INDEX(SamplingFeatures[Feature Geo Type],$A1868),CHAR(34),
", FeatureGeometry:  ",CHAR(34),INDEX(SamplingFeatures[Feature Geometry],$A1868),CHAR(34),
", Elevation_m:  ",CHAR(34),INDEX(SamplingFeatures[Elevation_m],$A1868),CHAR(34),
", ElevationDatumCV:  ",CHAR(34),ElevationDatum,CHAR(34),"}"))</f>
        <v>#REF!</v>
      </c>
      <c r="L1868" t="e">
        <f>IF(INDEX(SamplingFeatures[Sampling Feature Type],$A1868)&lt;&gt;"Site","",
CONCATENATE("  - &amp;SiteID",TEXT(SUMPRODUCT(--($L$3:$L1867&lt;&gt;"")),"0000"),
" {","SamplingFeatureID:  *SamplingFeatureID",TEXT($A1868,"0000"),
", SiteTypeCV:  ",CHAR(34),INDEX(Sites[Site Type],$A1868),CHAR(34),
", Latitude:  ",INDEX(Sites[Latitude],$A1868),
", Longitude:  ",INDEX(Sites[Longitude],$A1868),
", SRSName:  ",CHAR(34),LatLonDatum,CHAR(34),"}"))</f>
        <v>#REF!</v>
      </c>
      <c r="M1868" t="e">
        <f>IF(INDEX(SamplingFeatures[Sampling Feature Type],$A1868)&lt;&gt;"Specimen","",
CONCATENATE("  - &amp;SpecimenID",TEXT(SUMPRODUCT(--($M$3:$M1867&lt;&gt;"")),"0000"),
" {","SamplingFeatureID:  *SamplingFeatureID",TEXT($A1868,"0000"),
", SpecimenTypeCV:  ",CHAR(34),INDEX(Specimens[Specimen Type],$A1868),CHAR(34),
", SpecimenMediumCV:  ",INDEX(Specimens[Specimen Medium],$A1868),
", IsFieldSpecimen:  ",CHAR(34),INDEX(Specimens[Is Field Specimen?],$A1868),CHAR(34),"}"))</f>
        <v>#REF!</v>
      </c>
      <c r="N1868" t="e">
        <f>IF(COUNTA(SpatialOffsets[])=0,"", IF(INDEX(SpatialOffsets[Spatial Offset Type],$A1868)="","",
CONCATENATE("  - &amp;SpatialOffsetID",TEXT($A1868,"0000"),
" {","SpatialOffsetTypeCV:  ",CHAR(34),INDEX(SpatialOffsets[Spatial Offset Type],$A1868),CHAR(34),
", Offset1Value:  ",INDEX(SpatialOffsets[Offset 1 Value],$A1868),
", Offset1UnitID:  ",CHAR(34),INDEX(SpatialOffsets[Offset 1 Unit],$A1868),CHAR(34),
", Offset2Value:  ",INDEX(SpatialOffsets[Offset 2 Value],$A1868),
", Offset2UnitID:  ",CHAR(34),INDEX(SpatialOffsets[Offset 2 Unit],$A1868),CHAR(34),
", Offset3Value:  ",INDEX(SpatialOffsets[Offset 3 Value],$A1868),
", Offset3UnitID:  ",CHAR(34),INDEX(SpatialOffsets[Offset 3 Unit],$A1868),CHAR(34),,"}")))</f>
        <v>#REF!</v>
      </c>
      <c r="O1868" t="e">
        <f>IF(COUNTA(RelatedFeatures[])=0,"", IF(INDEX(RelatedFeatures[First Sampling Feature Code],$A1868)="","",
CONCATENATE("  - &amp;RelationID",TEXT($A1868,"0000"),
" {","SamplingFeatureID:  *SamplingFeatureID",TEXT(MATCH(INDEX(RelatedFeatures[First Sampling Feature Code],$A1868),SamplingFeatures[Feature Code],0),"0000"),
", RelationshipTypeCV:  ",CHAR(34),INDEX(RelatedFeatures[Relationship Type],$A1868),CHAR(34),
", RelatedFeatureID: *SamplingFeatureID",TEXT(MATCH(INDEX(RelatedFeatures[Second Sampling Feature Code],$A1868),SamplingFeatures[Feature Code],0),"0000"),
", SpatialOffsetID:  ",IF(INDEX(RelatedFeatures[Offset Number],$A1868)="","",CONCATENATE("*SpatialOffsetID",TEXT(INDEX(RelatedFeatures[Offset Number],$A1868),"0000"))),"}")))</f>
        <v>#REF!</v>
      </c>
      <c r="P1868" t="e">
        <f>IF(INDEX(Methods[Method Type],$A1868)="","",
CONCATENATE("  - &amp;MethodID",TEXT($A1868,"0000"),
" {","MethodTypeCV:  ",CHAR(34),INDEX(Methods[Method Type],$A1868),CHAR(34),
", MethodCode:  ",CHAR(34),INDEX(Methods[Method Code],$A1868),CHAR(34),
", MethodName:  ",CHAR(34),INDEX(Methods[Method Name],$A1868),CHAR(34),
", MethodDescription:  ",CHAR(34),INDEX(Methods[Method Description],$A1868),CHAR(34),
", MethodLink:  ",CHAR(34),INDEX(Methods[Method Link],$A1868),CHAR(34),
", OrganizationID: *OrganizationID",TEXT(MATCH(INDEX(Methods[Organization Name],$A1868),Organizations[Organization Name],0),"0000"),"}"))</f>
        <v>#REF!</v>
      </c>
      <c r="Q1868" t="e">
        <f>IF(INDEX(Variables[Variable Type],$A1868)="","",
CONCATENATE("  - &amp;VariableID",TEXT($A1868,"0000"),
" {","VariableTypeCV:  ",CHAR(34),INDEX(Variables[Variable Type],$A1868),CHAR(34),
", VariableCode:  ",CHAR(34),INDEX(Variables[Variable Code],$A1868),CHAR(34),
", VariableNameCV:  ",CHAR(34),INDEX(Variables[Variable Name],$A1868),CHAR(34),
", VariableDefinition:  ",CHAR(34),INDEX(Variables[Variable Definition],$A1868),CHAR(34),
", SpecciationCV:  ",CHAR(34),INDEX(Variables[Speciation],$A1868),CHAR(34),
", NoDataValue:  ",CHAR(34),INDEX(Variables[No Data Value],$A1868),CHAR(34),"}"))</f>
        <v>#REF!</v>
      </c>
    </row>
    <row r="1869" spans="1:17" x14ac:dyDescent="0.25">
      <c r="A1869">
        <v>1866</v>
      </c>
      <c r="D1869" t="e">
        <f>IF(INDEX(People[First Name],$A1869)="","",
CONCATENATE("  - &amp;PersonID",TEXT($A1869,"0000"),
" {","PersonFirstName:  ",CHAR(34),INDEX(People[First Name],$A1869),CHAR(34),
", PersonMiddleName:  ",CHAR(34),INDEX(People[Middle Name],$A1869),CHAR(34),
", PersonLastName:  ",CHAR(34),INDEX(People[Last Name],$A1869),CHAR(34),"}"))</f>
        <v>#REF!</v>
      </c>
      <c r="E1869" t="e">
        <f>IF(INDEX(Organizations[Organization Type '[CV']],$A1869)="","",
CONCATENATE("  - &amp;OrganizationID",TEXT($A1869,"0000"),
" {","OrganizationTypeCV:  ",CHAR(34),INDEX(Organizations[Organization Type '[CV']],$A1869),CHAR(34),
", OrganizationCode:  ",CHAR(34),INDEX(Organizations[Organization Code],$A1869),CHAR(34),
", OrganizationName:  ",CHAR(34),INDEX(Organizations[Organization Name],$A1869),CHAR(34),
", OrganizationDescription:  ",CHAR(34),INDEX(Organizations[Organization Description],$A1869),CHAR(34),
", OrganizationLink:  ",CHAR(34),INDEX(Organizations[Organization Link],$A1869),CHAR(34),"}"))</f>
        <v>#REF!</v>
      </c>
      <c r="F1869" t="e">
        <f>IF(INDEX(People[First Name],$A1869)="","",
CONCATENATE("  - &amp;AffiliationID",TEXT($A1869,"0000"),
" {PersonID: *PersonID",TEXT($A1869,"0000"),
", OrganizationID: *OrganizationID",TEXT(MATCH(INDEX(People[Organization Name],$A1869),Organizations[Organization Name],0),"0000"),
", IsPrimaryOrganizationContact: , AffiliationStartDate: , AffiliationEndDate: , PrimaryPhone: ",
", PrimaryEmail: ",CHAR(34),INDEX(People[Primary Email],$A1869),CHAR(34),
", PrimaryAddress: ",CHAR(34),INDEX(People[Primary Address],$A1869),CHAR(34),
", PersonLink: }"))</f>
        <v>#REF!</v>
      </c>
      <c r="H1869" t="e">
        <f>IF(COUNTA(CitationInformation)=0,"",IF(INDEX(AuthorList[Author Name],$A1869)="","",
CONCATENATE("  - &amp;AuthorListID",TEXT($A1869,"0000"),
"  {CitationID: *CitationID0001",
", PersonID: *PersonID",TEXT(MATCH(INDEX(AuthorList[Author Name],$A1869),People[Full Name],0),"0000"),
", AuthorOrder: ",INDEX(AuthorList[Author Number],$A1869),"}")))</f>
        <v>#REF!</v>
      </c>
      <c r="K1869" t="e">
        <f>IF(INDEX(SamplingFeatures[Feature Code],$A1869)="","",
CONCATENATE("  - &amp;SamplingFeatureID",TEXT($A1869,"0000"),
" {","SamplingFeatureUUID:  ",CHAR(34),INDEX(SamplingFeatures[Sampling Feature UUID],$A1869),CHAR(34),
", SamplingFeatureTypeCV:  ",CHAR(34),INDEX(SamplingFeatures[Sampling Feature Type],$A1869),CHAR(34),
", SamplingFeatureCode:  ",CHAR(34),INDEX(SamplingFeatures[Feature Code],$A1869),CHAR(34),
", SamplingFeatureName:  ",CHAR(34),INDEX(SamplingFeatures[Feature Name],$A1869),CHAR(34),
", SamplingFeatureDescription:  ",CHAR(34),INDEX(SamplingFeatures[Feature Description],$A1869),CHAR(34),
", SamplingFeatureGeotypeCV:  ",CHAR(34),INDEX(SamplingFeatures[Feature Geo Type],$A1869),CHAR(34),
", FeatureGeometry:  ",CHAR(34),INDEX(SamplingFeatures[Feature Geometry],$A1869),CHAR(34),
", Elevation_m:  ",CHAR(34),INDEX(SamplingFeatures[Elevation_m],$A1869),CHAR(34),
", ElevationDatumCV:  ",CHAR(34),ElevationDatum,CHAR(34),"}"))</f>
        <v>#REF!</v>
      </c>
      <c r="L1869" t="e">
        <f>IF(INDEX(SamplingFeatures[Sampling Feature Type],$A1869)&lt;&gt;"Site","",
CONCATENATE("  - &amp;SiteID",TEXT(SUMPRODUCT(--($L$3:$L1868&lt;&gt;"")),"0000"),
" {","SamplingFeatureID:  *SamplingFeatureID",TEXT($A1869,"0000"),
", SiteTypeCV:  ",CHAR(34),INDEX(Sites[Site Type],$A1869),CHAR(34),
", Latitude:  ",INDEX(Sites[Latitude],$A1869),
", Longitude:  ",INDEX(Sites[Longitude],$A1869),
", SRSName:  ",CHAR(34),LatLonDatum,CHAR(34),"}"))</f>
        <v>#REF!</v>
      </c>
      <c r="M1869" t="e">
        <f>IF(INDEX(SamplingFeatures[Sampling Feature Type],$A1869)&lt;&gt;"Specimen","",
CONCATENATE("  - &amp;SpecimenID",TEXT(SUMPRODUCT(--($M$3:$M1868&lt;&gt;"")),"0000"),
" {","SamplingFeatureID:  *SamplingFeatureID",TEXT($A1869,"0000"),
", SpecimenTypeCV:  ",CHAR(34),INDEX(Specimens[Specimen Type],$A1869),CHAR(34),
", SpecimenMediumCV:  ",INDEX(Specimens[Specimen Medium],$A1869),
", IsFieldSpecimen:  ",CHAR(34),INDEX(Specimens[Is Field Specimen?],$A1869),CHAR(34),"}"))</f>
        <v>#REF!</v>
      </c>
      <c r="N1869" t="e">
        <f>IF(COUNTA(SpatialOffsets[])=0,"", IF(INDEX(SpatialOffsets[Spatial Offset Type],$A1869)="","",
CONCATENATE("  - &amp;SpatialOffsetID",TEXT($A1869,"0000"),
" {","SpatialOffsetTypeCV:  ",CHAR(34),INDEX(SpatialOffsets[Spatial Offset Type],$A1869),CHAR(34),
", Offset1Value:  ",INDEX(SpatialOffsets[Offset 1 Value],$A1869),
", Offset1UnitID:  ",CHAR(34),INDEX(SpatialOffsets[Offset 1 Unit],$A1869),CHAR(34),
", Offset2Value:  ",INDEX(SpatialOffsets[Offset 2 Value],$A1869),
", Offset2UnitID:  ",CHAR(34),INDEX(SpatialOffsets[Offset 2 Unit],$A1869),CHAR(34),
", Offset3Value:  ",INDEX(SpatialOffsets[Offset 3 Value],$A1869),
", Offset3UnitID:  ",CHAR(34),INDEX(SpatialOffsets[Offset 3 Unit],$A1869),CHAR(34),,"}")))</f>
        <v>#REF!</v>
      </c>
      <c r="O1869" t="e">
        <f>IF(COUNTA(RelatedFeatures[])=0,"", IF(INDEX(RelatedFeatures[First Sampling Feature Code],$A1869)="","",
CONCATENATE("  - &amp;RelationID",TEXT($A1869,"0000"),
" {","SamplingFeatureID:  *SamplingFeatureID",TEXT(MATCH(INDEX(RelatedFeatures[First Sampling Feature Code],$A1869),SamplingFeatures[Feature Code],0),"0000"),
", RelationshipTypeCV:  ",CHAR(34),INDEX(RelatedFeatures[Relationship Type],$A1869),CHAR(34),
", RelatedFeatureID: *SamplingFeatureID",TEXT(MATCH(INDEX(RelatedFeatures[Second Sampling Feature Code],$A1869),SamplingFeatures[Feature Code],0),"0000"),
", SpatialOffsetID:  ",IF(INDEX(RelatedFeatures[Offset Number],$A1869)="","",CONCATENATE("*SpatialOffsetID",TEXT(INDEX(RelatedFeatures[Offset Number],$A1869),"0000"))),"}")))</f>
        <v>#REF!</v>
      </c>
      <c r="P1869" t="e">
        <f>IF(INDEX(Methods[Method Type],$A1869)="","",
CONCATENATE("  - &amp;MethodID",TEXT($A1869,"0000"),
" {","MethodTypeCV:  ",CHAR(34),INDEX(Methods[Method Type],$A1869),CHAR(34),
", MethodCode:  ",CHAR(34),INDEX(Methods[Method Code],$A1869),CHAR(34),
", MethodName:  ",CHAR(34),INDEX(Methods[Method Name],$A1869),CHAR(34),
", MethodDescription:  ",CHAR(34),INDEX(Methods[Method Description],$A1869),CHAR(34),
", MethodLink:  ",CHAR(34),INDEX(Methods[Method Link],$A1869),CHAR(34),
", OrganizationID: *OrganizationID",TEXT(MATCH(INDEX(Methods[Organization Name],$A1869),Organizations[Organization Name],0),"0000"),"}"))</f>
        <v>#REF!</v>
      </c>
      <c r="Q1869" t="e">
        <f>IF(INDEX(Variables[Variable Type],$A1869)="","",
CONCATENATE("  - &amp;VariableID",TEXT($A1869,"0000"),
" {","VariableTypeCV:  ",CHAR(34),INDEX(Variables[Variable Type],$A1869),CHAR(34),
", VariableCode:  ",CHAR(34),INDEX(Variables[Variable Code],$A1869),CHAR(34),
", VariableNameCV:  ",CHAR(34),INDEX(Variables[Variable Name],$A1869),CHAR(34),
", VariableDefinition:  ",CHAR(34),INDEX(Variables[Variable Definition],$A1869),CHAR(34),
", SpecciationCV:  ",CHAR(34),INDEX(Variables[Speciation],$A1869),CHAR(34),
", NoDataValue:  ",CHAR(34),INDEX(Variables[No Data Value],$A1869),CHAR(34),"}"))</f>
        <v>#REF!</v>
      </c>
    </row>
    <row r="1870" spans="1:17" x14ac:dyDescent="0.25">
      <c r="A1870">
        <v>1867</v>
      </c>
      <c r="D1870" t="e">
        <f>IF(INDEX(People[First Name],$A1870)="","",
CONCATENATE("  - &amp;PersonID",TEXT($A1870,"0000"),
" {","PersonFirstName:  ",CHAR(34),INDEX(People[First Name],$A1870),CHAR(34),
", PersonMiddleName:  ",CHAR(34),INDEX(People[Middle Name],$A1870),CHAR(34),
", PersonLastName:  ",CHAR(34),INDEX(People[Last Name],$A1870),CHAR(34),"}"))</f>
        <v>#REF!</v>
      </c>
      <c r="E1870" t="e">
        <f>IF(INDEX(Organizations[Organization Type '[CV']],$A1870)="","",
CONCATENATE("  - &amp;OrganizationID",TEXT($A1870,"0000"),
" {","OrganizationTypeCV:  ",CHAR(34),INDEX(Organizations[Organization Type '[CV']],$A1870),CHAR(34),
", OrganizationCode:  ",CHAR(34),INDEX(Organizations[Organization Code],$A1870),CHAR(34),
", OrganizationName:  ",CHAR(34),INDEX(Organizations[Organization Name],$A1870),CHAR(34),
", OrganizationDescription:  ",CHAR(34),INDEX(Organizations[Organization Description],$A1870),CHAR(34),
", OrganizationLink:  ",CHAR(34),INDEX(Organizations[Organization Link],$A1870),CHAR(34),"}"))</f>
        <v>#REF!</v>
      </c>
      <c r="F1870" t="e">
        <f>IF(INDEX(People[First Name],$A1870)="","",
CONCATENATE("  - &amp;AffiliationID",TEXT($A1870,"0000"),
" {PersonID: *PersonID",TEXT($A1870,"0000"),
", OrganizationID: *OrganizationID",TEXT(MATCH(INDEX(People[Organization Name],$A1870),Organizations[Organization Name],0),"0000"),
", IsPrimaryOrganizationContact: , AffiliationStartDate: , AffiliationEndDate: , PrimaryPhone: ",
", PrimaryEmail: ",CHAR(34),INDEX(People[Primary Email],$A1870),CHAR(34),
", PrimaryAddress: ",CHAR(34),INDEX(People[Primary Address],$A1870),CHAR(34),
", PersonLink: }"))</f>
        <v>#REF!</v>
      </c>
      <c r="H1870" t="e">
        <f>IF(COUNTA(CitationInformation)=0,"",IF(INDEX(AuthorList[Author Name],$A1870)="","",
CONCATENATE("  - &amp;AuthorListID",TEXT($A1870,"0000"),
"  {CitationID: *CitationID0001",
", PersonID: *PersonID",TEXT(MATCH(INDEX(AuthorList[Author Name],$A1870),People[Full Name],0),"0000"),
", AuthorOrder: ",INDEX(AuthorList[Author Number],$A1870),"}")))</f>
        <v>#REF!</v>
      </c>
      <c r="K1870" t="e">
        <f>IF(INDEX(SamplingFeatures[Feature Code],$A1870)="","",
CONCATENATE("  - &amp;SamplingFeatureID",TEXT($A1870,"0000"),
" {","SamplingFeatureUUID:  ",CHAR(34),INDEX(SamplingFeatures[Sampling Feature UUID],$A1870),CHAR(34),
", SamplingFeatureTypeCV:  ",CHAR(34),INDEX(SamplingFeatures[Sampling Feature Type],$A1870),CHAR(34),
", SamplingFeatureCode:  ",CHAR(34),INDEX(SamplingFeatures[Feature Code],$A1870),CHAR(34),
", SamplingFeatureName:  ",CHAR(34),INDEX(SamplingFeatures[Feature Name],$A1870),CHAR(34),
", SamplingFeatureDescription:  ",CHAR(34),INDEX(SamplingFeatures[Feature Description],$A1870),CHAR(34),
", SamplingFeatureGeotypeCV:  ",CHAR(34),INDEX(SamplingFeatures[Feature Geo Type],$A1870),CHAR(34),
", FeatureGeometry:  ",CHAR(34),INDEX(SamplingFeatures[Feature Geometry],$A1870),CHAR(34),
", Elevation_m:  ",CHAR(34),INDEX(SamplingFeatures[Elevation_m],$A1870),CHAR(34),
", ElevationDatumCV:  ",CHAR(34),ElevationDatum,CHAR(34),"}"))</f>
        <v>#REF!</v>
      </c>
      <c r="L1870" t="e">
        <f>IF(INDEX(SamplingFeatures[Sampling Feature Type],$A1870)&lt;&gt;"Site","",
CONCATENATE("  - &amp;SiteID",TEXT(SUMPRODUCT(--($L$3:$L1869&lt;&gt;"")),"0000"),
" {","SamplingFeatureID:  *SamplingFeatureID",TEXT($A1870,"0000"),
", SiteTypeCV:  ",CHAR(34),INDEX(Sites[Site Type],$A1870),CHAR(34),
", Latitude:  ",INDEX(Sites[Latitude],$A1870),
", Longitude:  ",INDEX(Sites[Longitude],$A1870),
", SRSName:  ",CHAR(34),LatLonDatum,CHAR(34),"}"))</f>
        <v>#REF!</v>
      </c>
      <c r="M1870" t="e">
        <f>IF(INDEX(SamplingFeatures[Sampling Feature Type],$A1870)&lt;&gt;"Specimen","",
CONCATENATE("  - &amp;SpecimenID",TEXT(SUMPRODUCT(--($M$3:$M1869&lt;&gt;"")),"0000"),
" {","SamplingFeatureID:  *SamplingFeatureID",TEXT($A1870,"0000"),
", SpecimenTypeCV:  ",CHAR(34),INDEX(Specimens[Specimen Type],$A1870),CHAR(34),
", SpecimenMediumCV:  ",INDEX(Specimens[Specimen Medium],$A1870),
", IsFieldSpecimen:  ",CHAR(34),INDEX(Specimens[Is Field Specimen?],$A1870),CHAR(34),"}"))</f>
        <v>#REF!</v>
      </c>
      <c r="N1870" t="e">
        <f>IF(COUNTA(SpatialOffsets[])=0,"", IF(INDEX(SpatialOffsets[Spatial Offset Type],$A1870)="","",
CONCATENATE("  - &amp;SpatialOffsetID",TEXT($A1870,"0000"),
" {","SpatialOffsetTypeCV:  ",CHAR(34),INDEX(SpatialOffsets[Spatial Offset Type],$A1870),CHAR(34),
", Offset1Value:  ",INDEX(SpatialOffsets[Offset 1 Value],$A1870),
", Offset1UnitID:  ",CHAR(34),INDEX(SpatialOffsets[Offset 1 Unit],$A1870),CHAR(34),
", Offset2Value:  ",INDEX(SpatialOffsets[Offset 2 Value],$A1870),
", Offset2UnitID:  ",CHAR(34),INDEX(SpatialOffsets[Offset 2 Unit],$A1870),CHAR(34),
", Offset3Value:  ",INDEX(SpatialOffsets[Offset 3 Value],$A1870),
", Offset3UnitID:  ",CHAR(34),INDEX(SpatialOffsets[Offset 3 Unit],$A1870),CHAR(34),,"}")))</f>
        <v>#REF!</v>
      </c>
      <c r="O1870" t="e">
        <f>IF(COUNTA(RelatedFeatures[])=0,"", IF(INDEX(RelatedFeatures[First Sampling Feature Code],$A1870)="","",
CONCATENATE("  - &amp;RelationID",TEXT($A1870,"0000"),
" {","SamplingFeatureID:  *SamplingFeatureID",TEXT(MATCH(INDEX(RelatedFeatures[First Sampling Feature Code],$A1870),SamplingFeatures[Feature Code],0),"0000"),
", RelationshipTypeCV:  ",CHAR(34),INDEX(RelatedFeatures[Relationship Type],$A1870),CHAR(34),
", RelatedFeatureID: *SamplingFeatureID",TEXT(MATCH(INDEX(RelatedFeatures[Second Sampling Feature Code],$A1870),SamplingFeatures[Feature Code],0),"0000"),
", SpatialOffsetID:  ",IF(INDEX(RelatedFeatures[Offset Number],$A1870)="","",CONCATENATE("*SpatialOffsetID",TEXT(INDEX(RelatedFeatures[Offset Number],$A1870),"0000"))),"}")))</f>
        <v>#REF!</v>
      </c>
      <c r="P1870" t="e">
        <f>IF(INDEX(Methods[Method Type],$A1870)="","",
CONCATENATE("  - &amp;MethodID",TEXT($A1870,"0000"),
" {","MethodTypeCV:  ",CHAR(34),INDEX(Methods[Method Type],$A1870),CHAR(34),
", MethodCode:  ",CHAR(34),INDEX(Methods[Method Code],$A1870),CHAR(34),
", MethodName:  ",CHAR(34),INDEX(Methods[Method Name],$A1870),CHAR(34),
", MethodDescription:  ",CHAR(34),INDEX(Methods[Method Description],$A1870),CHAR(34),
", MethodLink:  ",CHAR(34),INDEX(Methods[Method Link],$A1870),CHAR(34),
", OrganizationID: *OrganizationID",TEXT(MATCH(INDEX(Methods[Organization Name],$A1870),Organizations[Organization Name],0),"0000"),"}"))</f>
        <v>#REF!</v>
      </c>
      <c r="Q1870" t="e">
        <f>IF(INDEX(Variables[Variable Type],$A1870)="","",
CONCATENATE("  - &amp;VariableID",TEXT($A1870,"0000"),
" {","VariableTypeCV:  ",CHAR(34),INDEX(Variables[Variable Type],$A1870),CHAR(34),
", VariableCode:  ",CHAR(34),INDEX(Variables[Variable Code],$A1870),CHAR(34),
", VariableNameCV:  ",CHAR(34),INDEX(Variables[Variable Name],$A1870),CHAR(34),
", VariableDefinition:  ",CHAR(34),INDEX(Variables[Variable Definition],$A1870),CHAR(34),
", SpecciationCV:  ",CHAR(34),INDEX(Variables[Speciation],$A1870),CHAR(34),
", NoDataValue:  ",CHAR(34),INDEX(Variables[No Data Value],$A1870),CHAR(34),"}"))</f>
        <v>#REF!</v>
      </c>
    </row>
    <row r="1871" spans="1:17" x14ac:dyDescent="0.25">
      <c r="A1871">
        <v>1868</v>
      </c>
      <c r="D1871" t="e">
        <f>IF(INDEX(People[First Name],$A1871)="","",
CONCATENATE("  - &amp;PersonID",TEXT($A1871,"0000"),
" {","PersonFirstName:  ",CHAR(34),INDEX(People[First Name],$A1871),CHAR(34),
", PersonMiddleName:  ",CHAR(34),INDEX(People[Middle Name],$A1871),CHAR(34),
", PersonLastName:  ",CHAR(34),INDEX(People[Last Name],$A1871),CHAR(34),"}"))</f>
        <v>#REF!</v>
      </c>
      <c r="E1871" t="e">
        <f>IF(INDEX(Organizations[Organization Type '[CV']],$A1871)="","",
CONCATENATE("  - &amp;OrganizationID",TEXT($A1871,"0000"),
" {","OrganizationTypeCV:  ",CHAR(34),INDEX(Organizations[Organization Type '[CV']],$A1871),CHAR(34),
", OrganizationCode:  ",CHAR(34),INDEX(Organizations[Organization Code],$A1871),CHAR(34),
", OrganizationName:  ",CHAR(34),INDEX(Organizations[Organization Name],$A1871),CHAR(34),
", OrganizationDescription:  ",CHAR(34),INDEX(Organizations[Organization Description],$A1871),CHAR(34),
", OrganizationLink:  ",CHAR(34),INDEX(Organizations[Organization Link],$A1871),CHAR(34),"}"))</f>
        <v>#REF!</v>
      </c>
      <c r="F1871" t="e">
        <f>IF(INDEX(People[First Name],$A1871)="","",
CONCATENATE("  - &amp;AffiliationID",TEXT($A1871,"0000"),
" {PersonID: *PersonID",TEXT($A1871,"0000"),
", OrganizationID: *OrganizationID",TEXT(MATCH(INDEX(People[Organization Name],$A1871),Organizations[Organization Name],0),"0000"),
", IsPrimaryOrganizationContact: , AffiliationStartDate: , AffiliationEndDate: , PrimaryPhone: ",
", PrimaryEmail: ",CHAR(34),INDEX(People[Primary Email],$A1871),CHAR(34),
", PrimaryAddress: ",CHAR(34),INDEX(People[Primary Address],$A1871),CHAR(34),
", PersonLink: }"))</f>
        <v>#REF!</v>
      </c>
      <c r="H1871" t="e">
        <f>IF(COUNTA(CitationInformation)=0,"",IF(INDEX(AuthorList[Author Name],$A1871)="","",
CONCATENATE("  - &amp;AuthorListID",TEXT($A1871,"0000"),
"  {CitationID: *CitationID0001",
", PersonID: *PersonID",TEXT(MATCH(INDEX(AuthorList[Author Name],$A1871),People[Full Name],0),"0000"),
", AuthorOrder: ",INDEX(AuthorList[Author Number],$A1871),"}")))</f>
        <v>#REF!</v>
      </c>
      <c r="K1871" t="e">
        <f>IF(INDEX(SamplingFeatures[Feature Code],$A1871)="","",
CONCATENATE("  - &amp;SamplingFeatureID",TEXT($A1871,"0000"),
" {","SamplingFeatureUUID:  ",CHAR(34),INDEX(SamplingFeatures[Sampling Feature UUID],$A1871),CHAR(34),
", SamplingFeatureTypeCV:  ",CHAR(34),INDEX(SamplingFeatures[Sampling Feature Type],$A1871),CHAR(34),
", SamplingFeatureCode:  ",CHAR(34),INDEX(SamplingFeatures[Feature Code],$A1871),CHAR(34),
", SamplingFeatureName:  ",CHAR(34),INDEX(SamplingFeatures[Feature Name],$A1871),CHAR(34),
", SamplingFeatureDescription:  ",CHAR(34),INDEX(SamplingFeatures[Feature Description],$A1871),CHAR(34),
", SamplingFeatureGeotypeCV:  ",CHAR(34),INDEX(SamplingFeatures[Feature Geo Type],$A1871),CHAR(34),
", FeatureGeometry:  ",CHAR(34),INDEX(SamplingFeatures[Feature Geometry],$A1871),CHAR(34),
", Elevation_m:  ",CHAR(34),INDEX(SamplingFeatures[Elevation_m],$A1871),CHAR(34),
", ElevationDatumCV:  ",CHAR(34),ElevationDatum,CHAR(34),"}"))</f>
        <v>#REF!</v>
      </c>
      <c r="L1871" t="e">
        <f>IF(INDEX(SamplingFeatures[Sampling Feature Type],$A1871)&lt;&gt;"Site","",
CONCATENATE("  - &amp;SiteID",TEXT(SUMPRODUCT(--($L$3:$L1870&lt;&gt;"")),"0000"),
" {","SamplingFeatureID:  *SamplingFeatureID",TEXT($A1871,"0000"),
", SiteTypeCV:  ",CHAR(34),INDEX(Sites[Site Type],$A1871),CHAR(34),
", Latitude:  ",INDEX(Sites[Latitude],$A1871),
", Longitude:  ",INDEX(Sites[Longitude],$A1871),
", SRSName:  ",CHAR(34),LatLonDatum,CHAR(34),"}"))</f>
        <v>#REF!</v>
      </c>
      <c r="M1871" t="e">
        <f>IF(INDEX(SamplingFeatures[Sampling Feature Type],$A1871)&lt;&gt;"Specimen","",
CONCATENATE("  - &amp;SpecimenID",TEXT(SUMPRODUCT(--($M$3:$M1870&lt;&gt;"")),"0000"),
" {","SamplingFeatureID:  *SamplingFeatureID",TEXT($A1871,"0000"),
", SpecimenTypeCV:  ",CHAR(34),INDEX(Specimens[Specimen Type],$A1871),CHAR(34),
", SpecimenMediumCV:  ",INDEX(Specimens[Specimen Medium],$A1871),
", IsFieldSpecimen:  ",CHAR(34),INDEX(Specimens[Is Field Specimen?],$A1871),CHAR(34),"}"))</f>
        <v>#REF!</v>
      </c>
      <c r="N1871" t="e">
        <f>IF(COUNTA(SpatialOffsets[])=0,"", IF(INDEX(SpatialOffsets[Spatial Offset Type],$A1871)="","",
CONCATENATE("  - &amp;SpatialOffsetID",TEXT($A1871,"0000"),
" {","SpatialOffsetTypeCV:  ",CHAR(34),INDEX(SpatialOffsets[Spatial Offset Type],$A1871),CHAR(34),
", Offset1Value:  ",INDEX(SpatialOffsets[Offset 1 Value],$A1871),
", Offset1UnitID:  ",CHAR(34),INDEX(SpatialOffsets[Offset 1 Unit],$A1871),CHAR(34),
", Offset2Value:  ",INDEX(SpatialOffsets[Offset 2 Value],$A1871),
", Offset2UnitID:  ",CHAR(34),INDEX(SpatialOffsets[Offset 2 Unit],$A1871),CHAR(34),
", Offset3Value:  ",INDEX(SpatialOffsets[Offset 3 Value],$A1871),
", Offset3UnitID:  ",CHAR(34),INDEX(SpatialOffsets[Offset 3 Unit],$A1871),CHAR(34),,"}")))</f>
        <v>#REF!</v>
      </c>
      <c r="O1871" t="e">
        <f>IF(COUNTA(RelatedFeatures[])=0,"", IF(INDEX(RelatedFeatures[First Sampling Feature Code],$A1871)="","",
CONCATENATE("  - &amp;RelationID",TEXT($A1871,"0000"),
" {","SamplingFeatureID:  *SamplingFeatureID",TEXT(MATCH(INDEX(RelatedFeatures[First Sampling Feature Code],$A1871),SamplingFeatures[Feature Code],0),"0000"),
", RelationshipTypeCV:  ",CHAR(34),INDEX(RelatedFeatures[Relationship Type],$A1871),CHAR(34),
", RelatedFeatureID: *SamplingFeatureID",TEXT(MATCH(INDEX(RelatedFeatures[Second Sampling Feature Code],$A1871),SamplingFeatures[Feature Code],0),"0000"),
", SpatialOffsetID:  ",IF(INDEX(RelatedFeatures[Offset Number],$A1871)="","",CONCATENATE("*SpatialOffsetID",TEXT(INDEX(RelatedFeatures[Offset Number],$A1871),"0000"))),"}")))</f>
        <v>#REF!</v>
      </c>
      <c r="P1871" t="e">
        <f>IF(INDEX(Methods[Method Type],$A1871)="","",
CONCATENATE("  - &amp;MethodID",TEXT($A1871,"0000"),
" {","MethodTypeCV:  ",CHAR(34),INDEX(Methods[Method Type],$A1871),CHAR(34),
", MethodCode:  ",CHAR(34),INDEX(Methods[Method Code],$A1871),CHAR(34),
", MethodName:  ",CHAR(34),INDEX(Methods[Method Name],$A1871),CHAR(34),
", MethodDescription:  ",CHAR(34),INDEX(Methods[Method Description],$A1871),CHAR(34),
", MethodLink:  ",CHAR(34),INDEX(Methods[Method Link],$A1871),CHAR(34),
", OrganizationID: *OrganizationID",TEXT(MATCH(INDEX(Methods[Organization Name],$A1871),Organizations[Organization Name],0),"0000"),"}"))</f>
        <v>#REF!</v>
      </c>
      <c r="Q1871" t="e">
        <f>IF(INDEX(Variables[Variable Type],$A1871)="","",
CONCATENATE("  - &amp;VariableID",TEXT($A1871,"0000"),
" {","VariableTypeCV:  ",CHAR(34),INDEX(Variables[Variable Type],$A1871),CHAR(34),
", VariableCode:  ",CHAR(34),INDEX(Variables[Variable Code],$A1871),CHAR(34),
", VariableNameCV:  ",CHAR(34),INDEX(Variables[Variable Name],$A1871),CHAR(34),
", VariableDefinition:  ",CHAR(34),INDEX(Variables[Variable Definition],$A1871),CHAR(34),
", SpecciationCV:  ",CHAR(34),INDEX(Variables[Speciation],$A1871),CHAR(34),
", NoDataValue:  ",CHAR(34),INDEX(Variables[No Data Value],$A1871),CHAR(34),"}"))</f>
        <v>#REF!</v>
      </c>
    </row>
    <row r="1872" spans="1:17" x14ac:dyDescent="0.25">
      <c r="A1872">
        <v>1869</v>
      </c>
      <c r="D1872" t="e">
        <f>IF(INDEX(People[First Name],$A1872)="","",
CONCATENATE("  - &amp;PersonID",TEXT($A1872,"0000"),
" {","PersonFirstName:  ",CHAR(34),INDEX(People[First Name],$A1872),CHAR(34),
", PersonMiddleName:  ",CHAR(34),INDEX(People[Middle Name],$A1872),CHAR(34),
", PersonLastName:  ",CHAR(34),INDEX(People[Last Name],$A1872),CHAR(34),"}"))</f>
        <v>#REF!</v>
      </c>
      <c r="E1872" t="e">
        <f>IF(INDEX(Organizations[Organization Type '[CV']],$A1872)="","",
CONCATENATE("  - &amp;OrganizationID",TEXT($A1872,"0000"),
" {","OrganizationTypeCV:  ",CHAR(34),INDEX(Organizations[Organization Type '[CV']],$A1872),CHAR(34),
", OrganizationCode:  ",CHAR(34),INDEX(Organizations[Organization Code],$A1872),CHAR(34),
", OrganizationName:  ",CHAR(34),INDEX(Organizations[Organization Name],$A1872),CHAR(34),
", OrganizationDescription:  ",CHAR(34),INDEX(Organizations[Organization Description],$A1872),CHAR(34),
", OrganizationLink:  ",CHAR(34),INDEX(Organizations[Organization Link],$A1872),CHAR(34),"}"))</f>
        <v>#REF!</v>
      </c>
      <c r="F1872" t="e">
        <f>IF(INDEX(People[First Name],$A1872)="","",
CONCATENATE("  - &amp;AffiliationID",TEXT($A1872,"0000"),
" {PersonID: *PersonID",TEXT($A1872,"0000"),
", OrganizationID: *OrganizationID",TEXT(MATCH(INDEX(People[Organization Name],$A1872),Organizations[Organization Name],0),"0000"),
", IsPrimaryOrganizationContact: , AffiliationStartDate: , AffiliationEndDate: , PrimaryPhone: ",
", PrimaryEmail: ",CHAR(34),INDEX(People[Primary Email],$A1872),CHAR(34),
", PrimaryAddress: ",CHAR(34),INDEX(People[Primary Address],$A1872),CHAR(34),
", PersonLink: }"))</f>
        <v>#REF!</v>
      </c>
      <c r="H1872" t="e">
        <f>IF(COUNTA(CitationInformation)=0,"",IF(INDEX(AuthorList[Author Name],$A1872)="","",
CONCATENATE("  - &amp;AuthorListID",TEXT($A1872,"0000"),
"  {CitationID: *CitationID0001",
", PersonID: *PersonID",TEXT(MATCH(INDEX(AuthorList[Author Name],$A1872),People[Full Name],0),"0000"),
", AuthorOrder: ",INDEX(AuthorList[Author Number],$A1872),"}")))</f>
        <v>#REF!</v>
      </c>
      <c r="K1872" t="e">
        <f>IF(INDEX(SamplingFeatures[Feature Code],$A1872)="","",
CONCATENATE("  - &amp;SamplingFeatureID",TEXT($A1872,"0000"),
" {","SamplingFeatureUUID:  ",CHAR(34),INDEX(SamplingFeatures[Sampling Feature UUID],$A1872),CHAR(34),
", SamplingFeatureTypeCV:  ",CHAR(34),INDEX(SamplingFeatures[Sampling Feature Type],$A1872),CHAR(34),
", SamplingFeatureCode:  ",CHAR(34),INDEX(SamplingFeatures[Feature Code],$A1872),CHAR(34),
", SamplingFeatureName:  ",CHAR(34),INDEX(SamplingFeatures[Feature Name],$A1872),CHAR(34),
", SamplingFeatureDescription:  ",CHAR(34),INDEX(SamplingFeatures[Feature Description],$A1872),CHAR(34),
", SamplingFeatureGeotypeCV:  ",CHAR(34),INDEX(SamplingFeatures[Feature Geo Type],$A1872),CHAR(34),
", FeatureGeometry:  ",CHAR(34),INDEX(SamplingFeatures[Feature Geometry],$A1872),CHAR(34),
", Elevation_m:  ",CHAR(34),INDEX(SamplingFeatures[Elevation_m],$A1872),CHAR(34),
", ElevationDatumCV:  ",CHAR(34),ElevationDatum,CHAR(34),"}"))</f>
        <v>#REF!</v>
      </c>
      <c r="L1872" t="e">
        <f>IF(INDEX(SamplingFeatures[Sampling Feature Type],$A1872)&lt;&gt;"Site","",
CONCATENATE("  - &amp;SiteID",TEXT(SUMPRODUCT(--($L$3:$L1871&lt;&gt;"")),"0000"),
" {","SamplingFeatureID:  *SamplingFeatureID",TEXT($A1872,"0000"),
", SiteTypeCV:  ",CHAR(34),INDEX(Sites[Site Type],$A1872),CHAR(34),
", Latitude:  ",INDEX(Sites[Latitude],$A1872),
", Longitude:  ",INDEX(Sites[Longitude],$A1872),
", SRSName:  ",CHAR(34),LatLonDatum,CHAR(34),"}"))</f>
        <v>#REF!</v>
      </c>
      <c r="M1872" t="e">
        <f>IF(INDEX(SamplingFeatures[Sampling Feature Type],$A1872)&lt;&gt;"Specimen","",
CONCATENATE("  - &amp;SpecimenID",TEXT(SUMPRODUCT(--($M$3:$M1871&lt;&gt;"")),"0000"),
" {","SamplingFeatureID:  *SamplingFeatureID",TEXT($A1872,"0000"),
", SpecimenTypeCV:  ",CHAR(34),INDEX(Specimens[Specimen Type],$A1872),CHAR(34),
", SpecimenMediumCV:  ",INDEX(Specimens[Specimen Medium],$A1872),
", IsFieldSpecimen:  ",CHAR(34),INDEX(Specimens[Is Field Specimen?],$A1872),CHAR(34),"}"))</f>
        <v>#REF!</v>
      </c>
      <c r="N1872" t="e">
        <f>IF(COUNTA(SpatialOffsets[])=0,"", IF(INDEX(SpatialOffsets[Spatial Offset Type],$A1872)="","",
CONCATENATE("  - &amp;SpatialOffsetID",TEXT($A1872,"0000"),
" {","SpatialOffsetTypeCV:  ",CHAR(34),INDEX(SpatialOffsets[Spatial Offset Type],$A1872),CHAR(34),
", Offset1Value:  ",INDEX(SpatialOffsets[Offset 1 Value],$A1872),
", Offset1UnitID:  ",CHAR(34),INDEX(SpatialOffsets[Offset 1 Unit],$A1872),CHAR(34),
", Offset2Value:  ",INDEX(SpatialOffsets[Offset 2 Value],$A1872),
", Offset2UnitID:  ",CHAR(34),INDEX(SpatialOffsets[Offset 2 Unit],$A1872),CHAR(34),
", Offset3Value:  ",INDEX(SpatialOffsets[Offset 3 Value],$A1872),
", Offset3UnitID:  ",CHAR(34),INDEX(SpatialOffsets[Offset 3 Unit],$A1872),CHAR(34),,"}")))</f>
        <v>#REF!</v>
      </c>
      <c r="O1872" t="e">
        <f>IF(COUNTA(RelatedFeatures[])=0,"", IF(INDEX(RelatedFeatures[First Sampling Feature Code],$A1872)="","",
CONCATENATE("  - &amp;RelationID",TEXT($A1872,"0000"),
" {","SamplingFeatureID:  *SamplingFeatureID",TEXT(MATCH(INDEX(RelatedFeatures[First Sampling Feature Code],$A1872),SamplingFeatures[Feature Code],0),"0000"),
", RelationshipTypeCV:  ",CHAR(34),INDEX(RelatedFeatures[Relationship Type],$A1872),CHAR(34),
", RelatedFeatureID: *SamplingFeatureID",TEXT(MATCH(INDEX(RelatedFeatures[Second Sampling Feature Code],$A1872),SamplingFeatures[Feature Code],0),"0000"),
", SpatialOffsetID:  ",IF(INDEX(RelatedFeatures[Offset Number],$A1872)="","",CONCATENATE("*SpatialOffsetID",TEXT(INDEX(RelatedFeatures[Offset Number],$A1872),"0000"))),"}")))</f>
        <v>#REF!</v>
      </c>
      <c r="P1872" t="e">
        <f>IF(INDEX(Methods[Method Type],$A1872)="","",
CONCATENATE("  - &amp;MethodID",TEXT($A1872,"0000"),
" {","MethodTypeCV:  ",CHAR(34),INDEX(Methods[Method Type],$A1872),CHAR(34),
", MethodCode:  ",CHAR(34),INDEX(Methods[Method Code],$A1872),CHAR(34),
", MethodName:  ",CHAR(34),INDEX(Methods[Method Name],$A1872),CHAR(34),
", MethodDescription:  ",CHAR(34),INDEX(Methods[Method Description],$A1872),CHAR(34),
", MethodLink:  ",CHAR(34),INDEX(Methods[Method Link],$A1872),CHAR(34),
", OrganizationID: *OrganizationID",TEXT(MATCH(INDEX(Methods[Organization Name],$A1872),Organizations[Organization Name],0),"0000"),"}"))</f>
        <v>#REF!</v>
      </c>
      <c r="Q1872" t="e">
        <f>IF(INDEX(Variables[Variable Type],$A1872)="","",
CONCATENATE("  - &amp;VariableID",TEXT($A1872,"0000"),
" {","VariableTypeCV:  ",CHAR(34),INDEX(Variables[Variable Type],$A1872),CHAR(34),
", VariableCode:  ",CHAR(34),INDEX(Variables[Variable Code],$A1872),CHAR(34),
", VariableNameCV:  ",CHAR(34),INDEX(Variables[Variable Name],$A1872),CHAR(34),
", VariableDefinition:  ",CHAR(34),INDEX(Variables[Variable Definition],$A1872),CHAR(34),
", SpecciationCV:  ",CHAR(34),INDEX(Variables[Speciation],$A1872),CHAR(34),
", NoDataValue:  ",CHAR(34),INDEX(Variables[No Data Value],$A1872),CHAR(34),"}"))</f>
        <v>#REF!</v>
      </c>
    </row>
    <row r="1873" spans="1:17" x14ac:dyDescent="0.25">
      <c r="A1873">
        <v>1870</v>
      </c>
      <c r="D1873" t="e">
        <f>IF(INDEX(People[First Name],$A1873)="","",
CONCATENATE("  - &amp;PersonID",TEXT($A1873,"0000"),
" {","PersonFirstName:  ",CHAR(34),INDEX(People[First Name],$A1873),CHAR(34),
", PersonMiddleName:  ",CHAR(34),INDEX(People[Middle Name],$A1873),CHAR(34),
", PersonLastName:  ",CHAR(34),INDEX(People[Last Name],$A1873),CHAR(34),"}"))</f>
        <v>#REF!</v>
      </c>
      <c r="E1873" t="e">
        <f>IF(INDEX(Organizations[Organization Type '[CV']],$A1873)="","",
CONCATENATE("  - &amp;OrganizationID",TEXT($A1873,"0000"),
" {","OrganizationTypeCV:  ",CHAR(34),INDEX(Organizations[Organization Type '[CV']],$A1873),CHAR(34),
", OrganizationCode:  ",CHAR(34),INDEX(Organizations[Organization Code],$A1873),CHAR(34),
", OrganizationName:  ",CHAR(34),INDEX(Organizations[Organization Name],$A1873),CHAR(34),
", OrganizationDescription:  ",CHAR(34),INDEX(Organizations[Organization Description],$A1873),CHAR(34),
", OrganizationLink:  ",CHAR(34),INDEX(Organizations[Organization Link],$A1873),CHAR(34),"}"))</f>
        <v>#REF!</v>
      </c>
      <c r="F1873" t="e">
        <f>IF(INDEX(People[First Name],$A1873)="","",
CONCATENATE("  - &amp;AffiliationID",TEXT($A1873,"0000"),
" {PersonID: *PersonID",TEXT($A1873,"0000"),
", OrganizationID: *OrganizationID",TEXT(MATCH(INDEX(People[Organization Name],$A1873),Organizations[Organization Name],0),"0000"),
", IsPrimaryOrganizationContact: , AffiliationStartDate: , AffiliationEndDate: , PrimaryPhone: ",
", PrimaryEmail: ",CHAR(34),INDEX(People[Primary Email],$A1873),CHAR(34),
", PrimaryAddress: ",CHAR(34),INDEX(People[Primary Address],$A1873),CHAR(34),
", PersonLink: }"))</f>
        <v>#REF!</v>
      </c>
      <c r="H1873" t="e">
        <f>IF(COUNTA(CitationInformation)=0,"",IF(INDEX(AuthorList[Author Name],$A1873)="","",
CONCATENATE("  - &amp;AuthorListID",TEXT($A1873,"0000"),
"  {CitationID: *CitationID0001",
", PersonID: *PersonID",TEXT(MATCH(INDEX(AuthorList[Author Name],$A1873),People[Full Name],0),"0000"),
", AuthorOrder: ",INDEX(AuthorList[Author Number],$A1873),"}")))</f>
        <v>#REF!</v>
      </c>
      <c r="K1873" t="e">
        <f>IF(INDEX(SamplingFeatures[Feature Code],$A1873)="","",
CONCATENATE("  - &amp;SamplingFeatureID",TEXT($A1873,"0000"),
" {","SamplingFeatureUUID:  ",CHAR(34),INDEX(SamplingFeatures[Sampling Feature UUID],$A1873),CHAR(34),
", SamplingFeatureTypeCV:  ",CHAR(34),INDEX(SamplingFeatures[Sampling Feature Type],$A1873),CHAR(34),
", SamplingFeatureCode:  ",CHAR(34),INDEX(SamplingFeatures[Feature Code],$A1873),CHAR(34),
", SamplingFeatureName:  ",CHAR(34),INDEX(SamplingFeatures[Feature Name],$A1873),CHAR(34),
", SamplingFeatureDescription:  ",CHAR(34),INDEX(SamplingFeatures[Feature Description],$A1873),CHAR(34),
", SamplingFeatureGeotypeCV:  ",CHAR(34),INDEX(SamplingFeatures[Feature Geo Type],$A1873),CHAR(34),
", FeatureGeometry:  ",CHAR(34),INDEX(SamplingFeatures[Feature Geometry],$A1873),CHAR(34),
", Elevation_m:  ",CHAR(34),INDEX(SamplingFeatures[Elevation_m],$A1873),CHAR(34),
", ElevationDatumCV:  ",CHAR(34),ElevationDatum,CHAR(34),"}"))</f>
        <v>#REF!</v>
      </c>
      <c r="L1873" t="e">
        <f>IF(INDEX(SamplingFeatures[Sampling Feature Type],$A1873)&lt;&gt;"Site","",
CONCATENATE("  - &amp;SiteID",TEXT(SUMPRODUCT(--($L$3:$L1872&lt;&gt;"")),"0000"),
" {","SamplingFeatureID:  *SamplingFeatureID",TEXT($A1873,"0000"),
", SiteTypeCV:  ",CHAR(34),INDEX(Sites[Site Type],$A1873),CHAR(34),
", Latitude:  ",INDEX(Sites[Latitude],$A1873),
", Longitude:  ",INDEX(Sites[Longitude],$A1873),
", SRSName:  ",CHAR(34),LatLonDatum,CHAR(34),"}"))</f>
        <v>#REF!</v>
      </c>
      <c r="M1873" t="e">
        <f>IF(INDEX(SamplingFeatures[Sampling Feature Type],$A1873)&lt;&gt;"Specimen","",
CONCATENATE("  - &amp;SpecimenID",TEXT(SUMPRODUCT(--($M$3:$M1872&lt;&gt;"")),"0000"),
" {","SamplingFeatureID:  *SamplingFeatureID",TEXT($A1873,"0000"),
", SpecimenTypeCV:  ",CHAR(34),INDEX(Specimens[Specimen Type],$A1873),CHAR(34),
", SpecimenMediumCV:  ",INDEX(Specimens[Specimen Medium],$A1873),
", IsFieldSpecimen:  ",CHAR(34),INDEX(Specimens[Is Field Specimen?],$A1873),CHAR(34),"}"))</f>
        <v>#REF!</v>
      </c>
      <c r="N1873" t="e">
        <f>IF(COUNTA(SpatialOffsets[])=0,"", IF(INDEX(SpatialOffsets[Spatial Offset Type],$A1873)="","",
CONCATENATE("  - &amp;SpatialOffsetID",TEXT($A1873,"0000"),
" {","SpatialOffsetTypeCV:  ",CHAR(34),INDEX(SpatialOffsets[Spatial Offset Type],$A1873),CHAR(34),
", Offset1Value:  ",INDEX(SpatialOffsets[Offset 1 Value],$A1873),
", Offset1UnitID:  ",CHAR(34),INDEX(SpatialOffsets[Offset 1 Unit],$A1873),CHAR(34),
", Offset2Value:  ",INDEX(SpatialOffsets[Offset 2 Value],$A1873),
", Offset2UnitID:  ",CHAR(34),INDEX(SpatialOffsets[Offset 2 Unit],$A1873),CHAR(34),
", Offset3Value:  ",INDEX(SpatialOffsets[Offset 3 Value],$A1873),
", Offset3UnitID:  ",CHAR(34),INDEX(SpatialOffsets[Offset 3 Unit],$A1873),CHAR(34),,"}")))</f>
        <v>#REF!</v>
      </c>
      <c r="O1873" t="e">
        <f>IF(COUNTA(RelatedFeatures[])=0,"", IF(INDEX(RelatedFeatures[First Sampling Feature Code],$A1873)="","",
CONCATENATE("  - &amp;RelationID",TEXT($A1873,"0000"),
" {","SamplingFeatureID:  *SamplingFeatureID",TEXT(MATCH(INDEX(RelatedFeatures[First Sampling Feature Code],$A1873),SamplingFeatures[Feature Code],0),"0000"),
", RelationshipTypeCV:  ",CHAR(34),INDEX(RelatedFeatures[Relationship Type],$A1873),CHAR(34),
", RelatedFeatureID: *SamplingFeatureID",TEXT(MATCH(INDEX(RelatedFeatures[Second Sampling Feature Code],$A1873),SamplingFeatures[Feature Code],0),"0000"),
", SpatialOffsetID:  ",IF(INDEX(RelatedFeatures[Offset Number],$A1873)="","",CONCATENATE("*SpatialOffsetID",TEXT(INDEX(RelatedFeatures[Offset Number],$A1873),"0000"))),"}")))</f>
        <v>#REF!</v>
      </c>
      <c r="P1873" t="e">
        <f>IF(INDEX(Methods[Method Type],$A1873)="","",
CONCATENATE("  - &amp;MethodID",TEXT($A1873,"0000"),
" {","MethodTypeCV:  ",CHAR(34),INDEX(Methods[Method Type],$A1873),CHAR(34),
", MethodCode:  ",CHAR(34),INDEX(Methods[Method Code],$A1873),CHAR(34),
", MethodName:  ",CHAR(34),INDEX(Methods[Method Name],$A1873),CHAR(34),
", MethodDescription:  ",CHAR(34),INDEX(Methods[Method Description],$A1873),CHAR(34),
", MethodLink:  ",CHAR(34),INDEX(Methods[Method Link],$A1873),CHAR(34),
", OrganizationID: *OrganizationID",TEXT(MATCH(INDEX(Methods[Organization Name],$A1873),Organizations[Organization Name],0),"0000"),"}"))</f>
        <v>#REF!</v>
      </c>
      <c r="Q1873" t="e">
        <f>IF(INDEX(Variables[Variable Type],$A1873)="","",
CONCATENATE("  - &amp;VariableID",TEXT($A1873,"0000"),
" {","VariableTypeCV:  ",CHAR(34),INDEX(Variables[Variable Type],$A1873),CHAR(34),
", VariableCode:  ",CHAR(34),INDEX(Variables[Variable Code],$A1873),CHAR(34),
", VariableNameCV:  ",CHAR(34),INDEX(Variables[Variable Name],$A1873),CHAR(34),
", VariableDefinition:  ",CHAR(34),INDEX(Variables[Variable Definition],$A1873),CHAR(34),
", SpecciationCV:  ",CHAR(34),INDEX(Variables[Speciation],$A1873),CHAR(34),
", NoDataValue:  ",CHAR(34),INDEX(Variables[No Data Value],$A1873),CHAR(34),"}"))</f>
        <v>#REF!</v>
      </c>
    </row>
    <row r="1874" spans="1:17" x14ac:dyDescent="0.25">
      <c r="A1874">
        <v>1871</v>
      </c>
      <c r="D1874" t="e">
        <f>IF(INDEX(People[First Name],$A1874)="","",
CONCATENATE("  - &amp;PersonID",TEXT($A1874,"0000"),
" {","PersonFirstName:  ",CHAR(34),INDEX(People[First Name],$A1874),CHAR(34),
", PersonMiddleName:  ",CHAR(34),INDEX(People[Middle Name],$A1874),CHAR(34),
", PersonLastName:  ",CHAR(34),INDEX(People[Last Name],$A1874),CHAR(34),"}"))</f>
        <v>#REF!</v>
      </c>
      <c r="E1874" t="e">
        <f>IF(INDEX(Organizations[Organization Type '[CV']],$A1874)="","",
CONCATENATE("  - &amp;OrganizationID",TEXT($A1874,"0000"),
" {","OrganizationTypeCV:  ",CHAR(34),INDEX(Organizations[Organization Type '[CV']],$A1874),CHAR(34),
", OrganizationCode:  ",CHAR(34),INDEX(Organizations[Organization Code],$A1874),CHAR(34),
", OrganizationName:  ",CHAR(34),INDEX(Organizations[Organization Name],$A1874),CHAR(34),
", OrganizationDescription:  ",CHAR(34),INDEX(Organizations[Organization Description],$A1874),CHAR(34),
", OrganizationLink:  ",CHAR(34),INDEX(Organizations[Organization Link],$A1874),CHAR(34),"}"))</f>
        <v>#REF!</v>
      </c>
      <c r="F1874" t="e">
        <f>IF(INDEX(People[First Name],$A1874)="","",
CONCATENATE("  - &amp;AffiliationID",TEXT($A1874,"0000"),
" {PersonID: *PersonID",TEXT($A1874,"0000"),
", OrganizationID: *OrganizationID",TEXT(MATCH(INDEX(People[Organization Name],$A1874),Organizations[Organization Name],0),"0000"),
", IsPrimaryOrganizationContact: , AffiliationStartDate: , AffiliationEndDate: , PrimaryPhone: ",
", PrimaryEmail: ",CHAR(34),INDEX(People[Primary Email],$A1874),CHAR(34),
", PrimaryAddress: ",CHAR(34),INDEX(People[Primary Address],$A1874),CHAR(34),
", PersonLink: }"))</f>
        <v>#REF!</v>
      </c>
      <c r="H1874" t="e">
        <f>IF(COUNTA(CitationInformation)=0,"",IF(INDEX(AuthorList[Author Name],$A1874)="","",
CONCATENATE("  - &amp;AuthorListID",TEXT($A1874,"0000"),
"  {CitationID: *CitationID0001",
", PersonID: *PersonID",TEXT(MATCH(INDEX(AuthorList[Author Name],$A1874),People[Full Name],0),"0000"),
", AuthorOrder: ",INDEX(AuthorList[Author Number],$A1874),"}")))</f>
        <v>#REF!</v>
      </c>
      <c r="K1874" t="e">
        <f>IF(INDEX(SamplingFeatures[Feature Code],$A1874)="","",
CONCATENATE("  - &amp;SamplingFeatureID",TEXT($A1874,"0000"),
" {","SamplingFeatureUUID:  ",CHAR(34),INDEX(SamplingFeatures[Sampling Feature UUID],$A1874),CHAR(34),
", SamplingFeatureTypeCV:  ",CHAR(34),INDEX(SamplingFeatures[Sampling Feature Type],$A1874),CHAR(34),
", SamplingFeatureCode:  ",CHAR(34),INDEX(SamplingFeatures[Feature Code],$A1874),CHAR(34),
", SamplingFeatureName:  ",CHAR(34),INDEX(SamplingFeatures[Feature Name],$A1874),CHAR(34),
", SamplingFeatureDescription:  ",CHAR(34),INDEX(SamplingFeatures[Feature Description],$A1874),CHAR(34),
", SamplingFeatureGeotypeCV:  ",CHAR(34),INDEX(SamplingFeatures[Feature Geo Type],$A1874),CHAR(34),
", FeatureGeometry:  ",CHAR(34),INDEX(SamplingFeatures[Feature Geometry],$A1874),CHAR(34),
", Elevation_m:  ",CHAR(34),INDEX(SamplingFeatures[Elevation_m],$A1874),CHAR(34),
", ElevationDatumCV:  ",CHAR(34),ElevationDatum,CHAR(34),"}"))</f>
        <v>#REF!</v>
      </c>
      <c r="L1874" t="e">
        <f>IF(INDEX(SamplingFeatures[Sampling Feature Type],$A1874)&lt;&gt;"Site","",
CONCATENATE("  - &amp;SiteID",TEXT(SUMPRODUCT(--($L$3:$L1873&lt;&gt;"")),"0000"),
" {","SamplingFeatureID:  *SamplingFeatureID",TEXT($A1874,"0000"),
", SiteTypeCV:  ",CHAR(34),INDEX(Sites[Site Type],$A1874),CHAR(34),
", Latitude:  ",INDEX(Sites[Latitude],$A1874),
", Longitude:  ",INDEX(Sites[Longitude],$A1874),
", SRSName:  ",CHAR(34),LatLonDatum,CHAR(34),"}"))</f>
        <v>#REF!</v>
      </c>
      <c r="M1874" t="e">
        <f>IF(INDEX(SamplingFeatures[Sampling Feature Type],$A1874)&lt;&gt;"Specimen","",
CONCATENATE("  - &amp;SpecimenID",TEXT(SUMPRODUCT(--($M$3:$M1873&lt;&gt;"")),"0000"),
" {","SamplingFeatureID:  *SamplingFeatureID",TEXT($A1874,"0000"),
", SpecimenTypeCV:  ",CHAR(34),INDEX(Specimens[Specimen Type],$A1874),CHAR(34),
", SpecimenMediumCV:  ",INDEX(Specimens[Specimen Medium],$A1874),
", IsFieldSpecimen:  ",CHAR(34),INDEX(Specimens[Is Field Specimen?],$A1874),CHAR(34),"}"))</f>
        <v>#REF!</v>
      </c>
      <c r="N1874" t="e">
        <f>IF(COUNTA(SpatialOffsets[])=0,"", IF(INDEX(SpatialOffsets[Spatial Offset Type],$A1874)="","",
CONCATENATE("  - &amp;SpatialOffsetID",TEXT($A1874,"0000"),
" {","SpatialOffsetTypeCV:  ",CHAR(34),INDEX(SpatialOffsets[Spatial Offset Type],$A1874),CHAR(34),
", Offset1Value:  ",INDEX(SpatialOffsets[Offset 1 Value],$A1874),
", Offset1UnitID:  ",CHAR(34),INDEX(SpatialOffsets[Offset 1 Unit],$A1874),CHAR(34),
", Offset2Value:  ",INDEX(SpatialOffsets[Offset 2 Value],$A1874),
", Offset2UnitID:  ",CHAR(34),INDEX(SpatialOffsets[Offset 2 Unit],$A1874),CHAR(34),
", Offset3Value:  ",INDEX(SpatialOffsets[Offset 3 Value],$A1874),
", Offset3UnitID:  ",CHAR(34),INDEX(SpatialOffsets[Offset 3 Unit],$A1874),CHAR(34),,"}")))</f>
        <v>#REF!</v>
      </c>
      <c r="O1874" t="e">
        <f>IF(COUNTA(RelatedFeatures[])=0,"", IF(INDEX(RelatedFeatures[First Sampling Feature Code],$A1874)="","",
CONCATENATE("  - &amp;RelationID",TEXT($A1874,"0000"),
" {","SamplingFeatureID:  *SamplingFeatureID",TEXT(MATCH(INDEX(RelatedFeatures[First Sampling Feature Code],$A1874),SamplingFeatures[Feature Code],0),"0000"),
", RelationshipTypeCV:  ",CHAR(34),INDEX(RelatedFeatures[Relationship Type],$A1874),CHAR(34),
", RelatedFeatureID: *SamplingFeatureID",TEXT(MATCH(INDEX(RelatedFeatures[Second Sampling Feature Code],$A1874),SamplingFeatures[Feature Code],0),"0000"),
", SpatialOffsetID:  ",IF(INDEX(RelatedFeatures[Offset Number],$A1874)="","",CONCATENATE("*SpatialOffsetID",TEXT(INDEX(RelatedFeatures[Offset Number],$A1874),"0000"))),"}")))</f>
        <v>#REF!</v>
      </c>
      <c r="P1874" t="e">
        <f>IF(INDEX(Methods[Method Type],$A1874)="","",
CONCATENATE("  - &amp;MethodID",TEXT($A1874,"0000"),
" {","MethodTypeCV:  ",CHAR(34),INDEX(Methods[Method Type],$A1874),CHAR(34),
", MethodCode:  ",CHAR(34),INDEX(Methods[Method Code],$A1874),CHAR(34),
", MethodName:  ",CHAR(34),INDEX(Methods[Method Name],$A1874),CHAR(34),
", MethodDescription:  ",CHAR(34),INDEX(Methods[Method Description],$A1874),CHAR(34),
", MethodLink:  ",CHAR(34),INDEX(Methods[Method Link],$A1874),CHAR(34),
", OrganizationID: *OrganizationID",TEXT(MATCH(INDEX(Methods[Organization Name],$A1874),Organizations[Organization Name],0),"0000"),"}"))</f>
        <v>#REF!</v>
      </c>
      <c r="Q1874" t="e">
        <f>IF(INDEX(Variables[Variable Type],$A1874)="","",
CONCATENATE("  - &amp;VariableID",TEXT($A1874,"0000"),
" {","VariableTypeCV:  ",CHAR(34),INDEX(Variables[Variable Type],$A1874),CHAR(34),
", VariableCode:  ",CHAR(34),INDEX(Variables[Variable Code],$A1874),CHAR(34),
", VariableNameCV:  ",CHAR(34),INDEX(Variables[Variable Name],$A1874),CHAR(34),
", VariableDefinition:  ",CHAR(34),INDEX(Variables[Variable Definition],$A1874),CHAR(34),
", SpecciationCV:  ",CHAR(34),INDEX(Variables[Speciation],$A1874),CHAR(34),
", NoDataValue:  ",CHAR(34),INDEX(Variables[No Data Value],$A1874),CHAR(34),"}"))</f>
        <v>#REF!</v>
      </c>
    </row>
    <row r="1875" spans="1:17" x14ac:dyDescent="0.25">
      <c r="A1875">
        <v>1872</v>
      </c>
      <c r="D1875" t="e">
        <f>IF(INDEX(People[First Name],$A1875)="","",
CONCATENATE("  - &amp;PersonID",TEXT($A1875,"0000"),
" {","PersonFirstName:  ",CHAR(34),INDEX(People[First Name],$A1875),CHAR(34),
", PersonMiddleName:  ",CHAR(34),INDEX(People[Middle Name],$A1875),CHAR(34),
", PersonLastName:  ",CHAR(34),INDEX(People[Last Name],$A1875),CHAR(34),"}"))</f>
        <v>#REF!</v>
      </c>
      <c r="E1875" t="e">
        <f>IF(INDEX(Organizations[Organization Type '[CV']],$A1875)="","",
CONCATENATE("  - &amp;OrganizationID",TEXT($A1875,"0000"),
" {","OrganizationTypeCV:  ",CHAR(34),INDEX(Organizations[Organization Type '[CV']],$A1875),CHAR(34),
", OrganizationCode:  ",CHAR(34),INDEX(Organizations[Organization Code],$A1875),CHAR(34),
", OrganizationName:  ",CHAR(34),INDEX(Organizations[Organization Name],$A1875),CHAR(34),
", OrganizationDescription:  ",CHAR(34),INDEX(Organizations[Organization Description],$A1875),CHAR(34),
", OrganizationLink:  ",CHAR(34),INDEX(Organizations[Organization Link],$A1875),CHAR(34),"}"))</f>
        <v>#REF!</v>
      </c>
      <c r="F1875" t="e">
        <f>IF(INDEX(People[First Name],$A1875)="","",
CONCATENATE("  - &amp;AffiliationID",TEXT($A1875,"0000"),
" {PersonID: *PersonID",TEXT($A1875,"0000"),
", OrganizationID: *OrganizationID",TEXT(MATCH(INDEX(People[Organization Name],$A1875),Organizations[Organization Name],0),"0000"),
", IsPrimaryOrganizationContact: , AffiliationStartDate: , AffiliationEndDate: , PrimaryPhone: ",
", PrimaryEmail: ",CHAR(34),INDEX(People[Primary Email],$A1875),CHAR(34),
", PrimaryAddress: ",CHAR(34),INDEX(People[Primary Address],$A1875),CHAR(34),
", PersonLink: }"))</f>
        <v>#REF!</v>
      </c>
      <c r="H1875" t="e">
        <f>IF(COUNTA(CitationInformation)=0,"",IF(INDEX(AuthorList[Author Name],$A1875)="","",
CONCATENATE("  - &amp;AuthorListID",TEXT($A1875,"0000"),
"  {CitationID: *CitationID0001",
", PersonID: *PersonID",TEXT(MATCH(INDEX(AuthorList[Author Name],$A1875),People[Full Name],0),"0000"),
", AuthorOrder: ",INDEX(AuthorList[Author Number],$A1875),"}")))</f>
        <v>#REF!</v>
      </c>
      <c r="K1875" t="e">
        <f>IF(INDEX(SamplingFeatures[Feature Code],$A1875)="","",
CONCATENATE("  - &amp;SamplingFeatureID",TEXT($A1875,"0000"),
" {","SamplingFeatureUUID:  ",CHAR(34),INDEX(SamplingFeatures[Sampling Feature UUID],$A1875),CHAR(34),
", SamplingFeatureTypeCV:  ",CHAR(34),INDEX(SamplingFeatures[Sampling Feature Type],$A1875),CHAR(34),
", SamplingFeatureCode:  ",CHAR(34),INDEX(SamplingFeatures[Feature Code],$A1875),CHAR(34),
", SamplingFeatureName:  ",CHAR(34),INDEX(SamplingFeatures[Feature Name],$A1875),CHAR(34),
", SamplingFeatureDescription:  ",CHAR(34),INDEX(SamplingFeatures[Feature Description],$A1875),CHAR(34),
", SamplingFeatureGeotypeCV:  ",CHAR(34),INDEX(SamplingFeatures[Feature Geo Type],$A1875),CHAR(34),
", FeatureGeometry:  ",CHAR(34),INDEX(SamplingFeatures[Feature Geometry],$A1875),CHAR(34),
", Elevation_m:  ",CHAR(34),INDEX(SamplingFeatures[Elevation_m],$A1875),CHAR(34),
", ElevationDatumCV:  ",CHAR(34),ElevationDatum,CHAR(34),"}"))</f>
        <v>#REF!</v>
      </c>
      <c r="L1875" t="e">
        <f>IF(INDEX(SamplingFeatures[Sampling Feature Type],$A1875)&lt;&gt;"Site","",
CONCATENATE("  - &amp;SiteID",TEXT(SUMPRODUCT(--($L$3:$L1874&lt;&gt;"")),"0000"),
" {","SamplingFeatureID:  *SamplingFeatureID",TEXT($A1875,"0000"),
", SiteTypeCV:  ",CHAR(34),INDEX(Sites[Site Type],$A1875),CHAR(34),
", Latitude:  ",INDEX(Sites[Latitude],$A1875),
", Longitude:  ",INDEX(Sites[Longitude],$A1875),
", SRSName:  ",CHAR(34),LatLonDatum,CHAR(34),"}"))</f>
        <v>#REF!</v>
      </c>
      <c r="M1875" t="e">
        <f>IF(INDEX(SamplingFeatures[Sampling Feature Type],$A1875)&lt;&gt;"Specimen","",
CONCATENATE("  - &amp;SpecimenID",TEXT(SUMPRODUCT(--($M$3:$M1874&lt;&gt;"")),"0000"),
" {","SamplingFeatureID:  *SamplingFeatureID",TEXT($A1875,"0000"),
", SpecimenTypeCV:  ",CHAR(34),INDEX(Specimens[Specimen Type],$A1875),CHAR(34),
", SpecimenMediumCV:  ",INDEX(Specimens[Specimen Medium],$A1875),
", IsFieldSpecimen:  ",CHAR(34),INDEX(Specimens[Is Field Specimen?],$A1875),CHAR(34),"}"))</f>
        <v>#REF!</v>
      </c>
      <c r="N1875" t="e">
        <f>IF(COUNTA(SpatialOffsets[])=0,"", IF(INDEX(SpatialOffsets[Spatial Offset Type],$A1875)="","",
CONCATENATE("  - &amp;SpatialOffsetID",TEXT($A1875,"0000"),
" {","SpatialOffsetTypeCV:  ",CHAR(34),INDEX(SpatialOffsets[Spatial Offset Type],$A1875),CHAR(34),
", Offset1Value:  ",INDEX(SpatialOffsets[Offset 1 Value],$A1875),
", Offset1UnitID:  ",CHAR(34),INDEX(SpatialOffsets[Offset 1 Unit],$A1875),CHAR(34),
", Offset2Value:  ",INDEX(SpatialOffsets[Offset 2 Value],$A1875),
", Offset2UnitID:  ",CHAR(34),INDEX(SpatialOffsets[Offset 2 Unit],$A1875),CHAR(34),
", Offset3Value:  ",INDEX(SpatialOffsets[Offset 3 Value],$A1875),
", Offset3UnitID:  ",CHAR(34),INDEX(SpatialOffsets[Offset 3 Unit],$A1875),CHAR(34),,"}")))</f>
        <v>#REF!</v>
      </c>
      <c r="O1875" t="e">
        <f>IF(COUNTA(RelatedFeatures[])=0,"", IF(INDEX(RelatedFeatures[First Sampling Feature Code],$A1875)="","",
CONCATENATE("  - &amp;RelationID",TEXT($A1875,"0000"),
" {","SamplingFeatureID:  *SamplingFeatureID",TEXT(MATCH(INDEX(RelatedFeatures[First Sampling Feature Code],$A1875),SamplingFeatures[Feature Code],0),"0000"),
", RelationshipTypeCV:  ",CHAR(34),INDEX(RelatedFeatures[Relationship Type],$A1875),CHAR(34),
", RelatedFeatureID: *SamplingFeatureID",TEXT(MATCH(INDEX(RelatedFeatures[Second Sampling Feature Code],$A1875),SamplingFeatures[Feature Code],0),"0000"),
", SpatialOffsetID:  ",IF(INDEX(RelatedFeatures[Offset Number],$A1875)="","",CONCATENATE("*SpatialOffsetID",TEXT(INDEX(RelatedFeatures[Offset Number],$A1875),"0000"))),"}")))</f>
        <v>#REF!</v>
      </c>
      <c r="P1875" t="e">
        <f>IF(INDEX(Methods[Method Type],$A1875)="","",
CONCATENATE("  - &amp;MethodID",TEXT($A1875,"0000"),
" {","MethodTypeCV:  ",CHAR(34),INDEX(Methods[Method Type],$A1875),CHAR(34),
", MethodCode:  ",CHAR(34),INDEX(Methods[Method Code],$A1875),CHAR(34),
", MethodName:  ",CHAR(34),INDEX(Methods[Method Name],$A1875),CHAR(34),
", MethodDescription:  ",CHAR(34),INDEX(Methods[Method Description],$A1875),CHAR(34),
", MethodLink:  ",CHAR(34),INDEX(Methods[Method Link],$A1875),CHAR(34),
", OrganizationID: *OrganizationID",TEXT(MATCH(INDEX(Methods[Organization Name],$A1875),Organizations[Organization Name],0),"0000"),"}"))</f>
        <v>#REF!</v>
      </c>
      <c r="Q1875" t="e">
        <f>IF(INDEX(Variables[Variable Type],$A1875)="","",
CONCATENATE("  - &amp;VariableID",TEXT($A1875,"0000"),
" {","VariableTypeCV:  ",CHAR(34),INDEX(Variables[Variable Type],$A1875),CHAR(34),
", VariableCode:  ",CHAR(34),INDEX(Variables[Variable Code],$A1875),CHAR(34),
", VariableNameCV:  ",CHAR(34),INDEX(Variables[Variable Name],$A1875),CHAR(34),
", VariableDefinition:  ",CHAR(34),INDEX(Variables[Variable Definition],$A1875),CHAR(34),
", SpecciationCV:  ",CHAR(34),INDEX(Variables[Speciation],$A1875),CHAR(34),
", NoDataValue:  ",CHAR(34),INDEX(Variables[No Data Value],$A1875),CHAR(34),"}"))</f>
        <v>#REF!</v>
      </c>
    </row>
    <row r="1876" spans="1:17" x14ac:dyDescent="0.25">
      <c r="A1876">
        <v>1873</v>
      </c>
      <c r="D1876" t="e">
        <f>IF(INDEX(People[First Name],$A1876)="","",
CONCATENATE("  - &amp;PersonID",TEXT($A1876,"0000"),
" {","PersonFirstName:  ",CHAR(34),INDEX(People[First Name],$A1876),CHAR(34),
", PersonMiddleName:  ",CHAR(34),INDEX(People[Middle Name],$A1876),CHAR(34),
", PersonLastName:  ",CHAR(34),INDEX(People[Last Name],$A1876),CHAR(34),"}"))</f>
        <v>#REF!</v>
      </c>
      <c r="E1876" t="e">
        <f>IF(INDEX(Organizations[Organization Type '[CV']],$A1876)="","",
CONCATENATE("  - &amp;OrganizationID",TEXT($A1876,"0000"),
" {","OrganizationTypeCV:  ",CHAR(34),INDEX(Organizations[Organization Type '[CV']],$A1876),CHAR(34),
", OrganizationCode:  ",CHAR(34),INDEX(Organizations[Organization Code],$A1876),CHAR(34),
", OrganizationName:  ",CHAR(34),INDEX(Organizations[Organization Name],$A1876),CHAR(34),
", OrganizationDescription:  ",CHAR(34),INDEX(Organizations[Organization Description],$A1876),CHAR(34),
", OrganizationLink:  ",CHAR(34),INDEX(Organizations[Organization Link],$A1876),CHAR(34),"}"))</f>
        <v>#REF!</v>
      </c>
      <c r="F1876" t="e">
        <f>IF(INDEX(People[First Name],$A1876)="","",
CONCATENATE("  - &amp;AffiliationID",TEXT($A1876,"0000"),
" {PersonID: *PersonID",TEXT($A1876,"0000"),
", OrganizationID: *OrganizationID",TEXT(MATCH(INDEX(People[Organization Name],$A1876),Organizations[Organization Name],0),"0000"),
", IsPrimaryOrganizationContact: , AffiliationStartDate: , AffiliationEndDate: , PrimaryPhone: ",
", PrimaryEmail: ",CHAR(34),INDEX(People[Primary Email],$A1876),CHAR(34),
", PrimaryAddress: ",CHAR(34),INDEX(People[Primary Address],$A1876),CHAR(34),
", PersonLink: }"))</f>
        <v>#REF!</v>
      </c>
      <c r="H1876" t="e">
        <f>IF(COUNTA(CitationInformation)=0,"",IF(INDEX(AuthorList[Author Name],$A1876)="","",
CONCATENATE("  - &amp;AuthorListID",TEXT($A1876,"0000"),
"  {CitationID: *CitationID0001",
", PersonID: *PersonID",TEXT(MATCH(INDEX(AuthorList[Author Name],$A1876),People[Full Name],0),"0000"),
", AuthorOrder: ",INDEX(AuthorList[Author Number],$A1876),"}")))</f>
        <v>#REF!</v>
      </c>
      <c r="K1876" t="e">
        <f>IF(INDEX(SamplingFeatures[Feature Code],$A1876)="","",
CONCATENATE("  - &amp;SamplingFeatureID",TEXT($A1876,"0000"),
" {","SamplingFeatureUUID:  ",CHAR(34),INDEX(SamplingFeatures[Sampling Feature UUID],$A1876),CHAR(34),
", SamplingFeatureTypeCV:  ",CHAR(34),INDEX(SamplingFeatures[Sampling Feature Type],$A1876),CHAR(34),
", SamplingFeatureCode:  ",CHAR(34),INDEX(SamplingFeatures[Feature Code],$A1876),CHAR(34),
", SamplingFeatureName:  ",CHAR(34),INDEX(SamplingFeatures[Feature Name],$A1876),CHAR(34),
", SamplingFeatureDescription:  ",CHAR(34),INDEX(SamplingFeatures[Feature Description],$A1876),CHAR(34),
", SamplingFeatureGeotypeCV:  ",CHAR(34),INDEX(SamplingFeatures[Feature Geo Type],$A1876),CHAR(34),
", FeatureGeometry:  ",CHAR(34),INDEX(SamplingFeatures[Feature Geometry],$A1876),CHAR(34),
", Elevation_m:  ",CHAR(34),INDEX(SamplingFeatures[Elevation_m],$A1876),CHAR(34),
", ElevationDatumCV:  ",CHAR(34),ElevationDatum,CHAR(34),"}"))</f>
        <v>#REF!</v>
      </c>
      <c r="L1876" t="e">
        <f>IF(INDEX(SamplingFeatures[Sampling Feature Type],$A1876)&lt;&gt;"Site","",
CONCATENATE("  - &amp;SiteID",TEXT(SUMPRODUCT(--($L$3:$L1875&lt;&gt;"")),"0000"),
" {","SamplingFeatureID:  *SamplingFeatureID",TEXT($A1876,"0000"),
", SiteTypeCV:  ",CHAR(34),INDEX(Sites[Site Type],$A1876),CHAR(34),
", Latitude:  ",INDEX(Sites[Latitude],$A1876),
", Longitude:  ",INDEX(Sites[Longitude],$A1876),
", SRSName:  ",CHAR(34),LatLonDatum,CHAR(34),"}"))</f>
        <v>#REF!</v>
      </c>
      <c r="M1876" t="e">
        <f>IF(INDEX(SamplingFeatures[Sampling Feature Type],$A1876)&lt;&gt;"Specimen","",
CONCATENATE("  - &amp;SpecimenID",TEXT(SUMPRODUCT(--($M$3:$M1875&lt;&gt;"")),"0000"),
" {","SamplingFeatureID:  *SamplingFeatureID",TEXT($A1876,"0000"),
", SpecimenTypeCV:  ",CHAR(34),INDEX(Specimens[Specimen Type],$A1876),CHAR(34),
", SpecimenMediumCV:  ",INDEX(Specimens[Specimen Medium],$A1876),
", IsFieldSpecimen:  ",CHAR(34),INDEX(Specimens[Is Field Specimen?],$A1876),CHAR(34),"}"))</f>
        <v>#REF!</v>
      </c>
      <c r="N1876" t="e">
        <f>IF(COUNTA(SpatialOffsets[])=0,"", IF(INDEX(SpatialOffsets[Spatial Offset Type],$A1876)="","",
CONCATENATE("  - &amp;SpatialOffsetID",TEXT($A1876,"0000"),
" {","SpatialOffsetTypeCV:  ",CHAR(34),INDEX(SpatialOffsets[Spatial Offset Type],$A1876),CHAR(34),
", Offset1Value:  ",INDEX(SpatialOffsets[Offset 1 Value],$A1876),
", Offset1UnitID:  ",CHAR(34),INDEX(SpatialOffsets[Offset 1 Unit],$A1876),CHAR(34),
", Offset2Value:  ",INDEX(SpatialOffsets[Offset 2 Value],$A1876),
", Offset2UnitID:  ",CHAR(34),INDEX(SpatialOffsets[Offset 2 Unit],$A1876),CHAR(34),
", Offset3Value:  ",INDEX(SpatialOffsets[Offset 3 Value],$A1876),
", Offset3UnitID:  ",CHAR(34),INDEX(SpatialOffsets[Offset 3 Unit],$A1876),CHAR(34),,"}")))</f>
        <v>#REF!</v>
      </c>
      <c r="O1876" t="e">
        <f>IF(COUNTA(RelatedFeatures[])=0,"", IF(INDEX(RelatedFeatures[First Sampling Feature Code],$A1876)="","",
CONCATENATE("  - &amp;RelationID",TEXT($A1876,"0000"),
" {","SamplingFeatureID:  *SamplingFeatureID",TEXT(MATCH(INDEX(RelatedFeatures[First Sampling Feature Code],$A1876),SamplingFeatures[Feature Code],0),"0000"),
", RelationshipTypeCV:  ",CHAR(34),INDEX(RelatedFeatures[Relationship Type],$A1876),CHAR(34),
", RelatedFeatureID: *SamplingFeatureID",TEXT(MATCH(INDEX(RelatedFeatures[Second Sampling Feature Code],$A1876),SamplingFeatures[Feature Code],0),"0000"),
", SpatialOffsetID:  ",IF(INDEX(RelatedFeatures[Offset Number],$A1876)="","",CONCATENATE("*SpatialOffsetID",TEXT(INDEX(RelatedFeatures[Offset Number],$A1876),"0000"))),"}")))</f>
        <v>#REF!</v>
      </c>
      <c r="P1876" t="e">
        <f>IF(INDEX(Methods[Method Type],$A1876)="","",
CONCATENATE("  - &amp;MethodID",TEXT($A1876,"0000"),
" {","MethodTypeCV:  ",CHAR(34),INDEX(Methods[Method Type],$A1876),CHAR(34),
", MethodCode:  ",CHAR(34),INDEX(Methods[Method Code],$A1876),CHAR(34),
", MethodName:  ",CHAR(34),INDEX(Methods[Method Name],$A1876),CHAR(34),
", MethodDescription:  ",CHAR(34),INDEX(Methods[Method Description],$A1876),CHAR(34),
", MethodLink:  ",CHAR(34),INDEX(Methods[Method Link],$A1876),CHAR(34),
", OrganizationID: *OrganizationID",TEXT(MATCH(INDEX(Methods[Organization Name],$A1876),Organizations[Organization Name],0),"0000"),"}"))</f>
        <v>#REF!</v>
      </c>
      <c r="Q1876" t="e">
        <f>IF(INDEX(Variables[Variable Type],$A1876)="","",
CONCATENATE("  - &amp;VariableID",TEXT($A1876,"0000"),
" {","VariableTypeCV:  ",CHAR(34),INDEX(Variables[Variable Type],$A1876),CHAR(34),
", VariableCode:  ",CHAR(34),INDEX(Variables[Variable Code],$A1876),CHAR(34),
", VariableNameCV:  ",CHAR(34),INDEX(Variables[Variable Name],$A1876),CHAR(34),
", VariableDefinition:  ",CHAR(34),INDEX(Variables[Variable Definition],$A1876),CHAR(34),
", SpecciationCV:  ",CHAR(34),INDEX(Variables[Speciation],$A1876),CHAR(34),
", NoDataValue:  ",CHAR(34),INDEX(Variables[No Data Value],$A1876),CHAR(34),"}"))</f>
        <v>#REF!</v>
      </c>
    </row>
    <row r="1877" spans="1:17" x14ac:dyDescent="0.25">
      <c r="A1877">
        <v>1874</v>
      </c>
      <c r="D1877" t="e">
        <f>IF(INDEX(People[First Name],$A1877)="","",
CONCATENATE("  - &amp;PersonID",TEXT($A1877,"0000"),
" {","PersonFirstName:  ",CHAR(34),INDEX(People[First Name],$A1877),CHAR(34),
", PersonMiddleName:  ",CHAR(34),INDEX(People[Middle Name],$A1877),CHAR(34),
", PersonLastName:  ",CHAR(34),INDEX(People[Last Name],$A1877),CHAR(34),"}"))</f>
        <v>#REF!</v>
      </c>
      <c r="E1877" t="e">
        <f>IF(INDEX(Organizations[Organization Type '[CV']],$A1877)="","",
CONCATENATE("  - &amp;OrganizationID",TEXT($A1877,"0000"),
" {","OrganizationTypeCV:  ",CHAR(34),INDEX(Organizations[Organization Type '[CV']],$A1877),CHAR(34),
", OrganizationCode:  ",CHAR(34),INDEX(Organizations[Organization Code],$A1877),CHAR(34),
", OrganizationName:  ",CHAR(34),INDEX(Organizations[Organization Name],$A1877),CHAR(34),
", OrganizationDescription:  ",CHAR(34),INDEX(Organizations[Organization Description],$A1877),CHAR(34),
", OrganizationLink:  ",CHAR(34),INDEX(Organizations[Organization Link],$A1877),CHAR(34),"}"))</f>
        <v>#REF!</v>
      </c>
      <c r="F1877" t="e">
        <f>IF(INDEX(People[First Name],$A1877)="","",
CONCATENATE("  - &amp;AffiliationID",TEXT($A1877,"0000"),
" {PersonID: *PersonID",TEXT($A1877,"0000"),
", OrganizationID: *OrganizationID",TEXT(MATCH(INDEX(People[Organization Name],$A1877),Organizations[Organization Name],0),"0000"),
", IsPrimaryOrganizationContact: , AffiliationStartDate: , AffiliationEndDate: , PrimaryPhone: ",
", PrimaryEmail: ",CHAR(34),INDEX(People[Primary Email],$A1877),CHAR(34),
", PrimaryAddress: ",CHAR(34),INDEX(People[Primary Address],$A1877),CHAR(34),
", PersonLink: }"))</f>
        <v>#REF!</v>
      </c>
      <c r="H1877" t="e">
        <f>IF(COUNTA(CitationInformation)=0,"",IF(INDEX(AuthorList[Author Name],$A1877)="","",
CONCATENATE("  - &amp;AuthorListID",TEXT($A1877,"0000"),
"  {CitationID: *CitationID0001",
", PersonID: *PersonID",TEXT(MATCH(INDEX(AuthorList[Author Name],$A1877),People[Full Name],0),"0000"),
", AuthorOrder: ",INDEX(AuthorList[Author Number],$A1877),"}")))</f>
        <v>#REF!</v>
      </c>
      <c r="K1877" t="e">
        <f>IF(INDEX(SamplingFeatures[Feature Code],$A1877)="","",
CONCATENATE("  - &amp;SamplingFeatureID",TEXT($A1877,"0000"),
" {","SamplingFeatureUUID:  ",CHAR(34),INDEX(SamplingFeatures[Sampling Feature UUID],$A1877),CHAR(34),
", SamplingFeatureTypeCV:  ",CHAR(34),INDEX(SamplingFeatures[Sampling Feature Type],$A1877),CHAR(34),
", SamplingFeatureCode:  ",CHAR(34),INDEX(SamplingFeatures[Feature Code],$A1877),CHAR(34),
", SamplingFeatureName:  ",CHAR(34),INDEX(SamplingFeatures[Feature Name],$A1877),CHAR(34),
", SamplingFeatureDescription:  ",CHAR(34),INDEX(SamplingFeatures[Feature Description],$A1877),CHAR(34),
", SamplingFeatureGeotypeCV:  ",CHAR(34),INDEX(SamplingFeatures[Feature Geo Type],$A1877),CHAR(34),
", FeatureGeometry:  ",CHAR(34),INDEX(SamplingFeatures[Feature Geometry],$A1877),CHAR(34),
", Elevation_m:  ",CHAR(34),INDEX(SamplingFeatures[Elevation_m],$A1877),CHAR(34),
", ElevationDatumCV:  ",CHAR(34),ElevationDatum,CHAR(34),"}"))</f>
        <v>#REF!</v>
      </c>
      <c r="L1877" t="e">
        <f>IF(INDEX(SamplingFeatures[Sampling Feature Type],$A1877)&lt;&gt;"Site","",
CONCATENATE("  - &amp;SiteID",TEXT(SUMPRODUCT(--($L$3:$L1876&lt;&gt;"")),"0000"),
" {","SamplingFeatureID:  *SamplingFeatureID",TEXT($A1877,"0000"),
", SiteTypeCV:  ",CHAR(34),INDEX(Sites[Site Type],$A1877),CHAR(34),
", Latitude:  ",INDEX(Sites[Latitude],$A1877),
", Longitude:  ",INDEX(Sites[Longitude],$A1877),
", SRSName:  ",CHAR(34),LatLonDatum,CHAR(34),"}"))</f>
        <v>#REF!</v>
      </c>
      <c r="M1877" t="e">
        <f>IF(INDEX(SamplingFeatures[Sampling Feature Type],$A1877)&lt;&gt;"Specimen","",
CONCATENATE("  - &amp;SpecimenID",TEXT(SUMPRODUCT(--($M$3:$M1876&lt;&gt;"")),"0000"),
" {","SamplingFeatureID:  *SamplingFeatureID",TEXT($A1877,"0000"),
", SpecimenTypeCV:  ",CHAR(34),INDEX(Specimens[Specimen Type],$A1877),CHAR(34),
", SpecimenMediumCV:  ",INDEX(Specimens[Specimen Medium],$A1877),
", IsFieldSpecimen:  ",CHAR(34),INDEX(Specimens[Is Field Specimen?],$A1877),CHAR(34),"}"))</f>
        <v>#REF!</v>
      </c>
      <c r="N1877" t="e">
        <f>IF(COUNTA(SpatialOffsets[])=0,"", IF(INDEX(SpatialOffsets[Spatial Offset Type],$A1877)="","",
CONCATENATE("  - &amp;SpatialOffsetID",TEXT($A1877,"0000"),
" {","SpatialOffsetTypeCV:  ",CHAR(34),INDEX(SpatialOffsets[Spatial Offset Type],$A1877),CHAR(34),
", Offset1Value:  ",INDEX(SpatialOffsets[Offset 1 Value],$A1877),
", Offset1UnitID:  ",CHAR(34),INDEX(SpatialOffsets[Offset 1 Unit],$A1877),CHAR(34),
", Offset2Value:  ",INDEX(SpatialOffsets[Offset 2 Value],$A1877),
", Offset2UnitID:  ",CHAR(34),INDEX(SpatialOffsets[Offset 2 Unit],$A1877),CHAR(34),
", Offset3Value:  ",INDEX(SpatialOffsets[Offset 3 Value],$A1877),
", Offset3UnitID:  ",CHAR(34),INDEX(SpatialOffsets[Offset 3 Unit],$A1877),CHAR(34),,"}")))</f>
        <v>#REF!</v>
      </c>
      <c r="O1877" t="e">
        <f>IF(COUNTA(RelatedFeatures[])=0,"", IF(INDEX(RelatedFeatures[First Sampling Feature Code],$A1877)="","",
CONCATENATE("  - &amp;RelationID",TEXT($A1877,"0000"),
" {","SamplingFeatureID:  *SamplingFeatureID",TEXT(MATCH(INDEX(RelatedFeatures[First Sampling Feature Code],$A1877),SamplingFeatures[Feature Code],0),"0000"),
", RelationshipTypeCV:  ",CHAR(34),INDEX(RelatedFeatures[Relationship Type],$A1877),CHAR(34),
", RelatedFeatureID: *SamplingFeatureID",TEXT(MATCH(INDEX(RelatedFeatures[Second Sampling Feature Code],$A1877),SamplingFeatures[Feature Code],0),"0000"),
", SpatialOffsetID:  ",IF(INDEX(RelatedFeatures[Offset Number],$A1877)="","",CONCATENATE("*SpatialOffsetID",TEXT(INDEX(RelatedFeatures[Offset Number],$A1877),"0000"))),"}")))</f>
        <v>#REF!</v>
      </c>
      <c r="P1877" t="e">
        <f>IF(INDEX(Methods[Method Type],$A1877)="","",
CONCATENATE("  - &amp;MethodID",TEXT($A1877,"0000"),
" {","MethodTypeCV:  ",CHAR(34),INDEX(Methods[Method Type],$A1877),CHAR(34),
", MethodCode:  ",CHAR(34),INDEX(Methods[Method Code],$A1877),CHAR(34),
", MethodName:  ",CHAR(34),INDEX(Methods[Method Name],$A1877),CHAR(34),
", MethodDescription:  ",CHAR(34),INDEX(Methods[Method Description],$A1877),CHAR(34),
", MethodLink:  ",CHAR(34),INDEX(Methods[Method Link],$A1877),CHAR(34),
", OrganizationID: *OrganizationID",TEXT(MATCH(INDEX(Methods[Organization Name],$A1877),Organizations[Organization Name],0),"0000"),"}"))</f>
        <v>#REF!</v>
      </c>
      <c r="Q1877" t="e">
        <f>IF(INDEX(Variables[Variable Type],$A1877)="","",
CONCATENATE("  - &amp;VariableID",TEXT($A1877,"0000"),
" {","VariableTypeCV:  ",CHAR(34),INDEX(Variables[Variable Type],$A1877),CHAR(34),
", VariableCode:  ",CHAR(34),INDEX(Variables[Variable Code],$A1877),CHAR(34),
", VariableNameCV:  ",CHAR(34),INDEX(Variables[Variable Name],$A1877),CHAR(34),
", VariableDefinition:  ",CHAR(34),INDEX(Variables[Variable Definition],$A1877),CHAR(34),
", SpecciationCV:  ",CHAR(34),INDEX(Variables[Speciation],$A1877),CHAR(34),
", NoDataValue:  ",CHAR(34),INDEX(Variables[No Data Value],$A1877),CHAR(34),"}"))</f>
        <v>#REF!</v>
      </c>
    </row>
    <row r="1878" spans="1:17" x14ac:dyDescent="0.25">
      <c r="A1878">
        <v>1875</v>
      </c>
      <c r="D1878" t="e">
        <f>IF(INDEX(People[First Name],$A1878)="","",
CONCATENATE("  - &amp;PersonID",TEXT($A1878,"0000"),
" {","PersonFirstName:  ",CHAR(34),INDEX(People[First Name],$A1878),CHAR(34),
", PersonMiddleName:  ",CHAR(34),INDEX(People[Middle Name],$A1878),CHAR(34),
", PersonLastName:  ",CHAR(34),INDEX(People[Last Name],$A1878),CHAR(34),"}"))</f>
        <v>#REF!</v>
      </c>
      <c r="E1878" t="e">
        <f>IF(INDEX(Organizations[Organization Type '[CV']],$A1878)="","",
CONCATENATE("  - &amp;OrganizationID",TEXT($A1878,"0000"),
" {","OrganizationTypeCV:  ",CHAR(34),INDEX(Organizations[Organization Type '[CV']],$A1878),CHAR(34),
", OrganizationCode:  ",CHAR(34),INDEX(Organizations[Organization Code],$A1878),CHAR(34),
", OrganizationName:  ",CHAR(34),INDEX(Organizations[Organization Name],$A1878),CHAR(34),
", OrganizationDescription:  ",CHAR(34),INDEX(Organizations[Organization Description],$A1878),CHAR(34),
", OrganizationLink:  ",CHAR(34),INDEX(Organizations[Organization Link],$A1878),CHAR(34),"}"))</f>
        <v>#REF!</v>
      </c>
      <c r="F1878" t="e">
        <f>IF(INDEX(People[First Name],$A1878)="","",
CONCATENATE("  - &amp;AffiliationID",TEXT($A1878,"0000"),
" {PersonID: *PersonID",TEXT($A1878,"0000"),
", OrganizationID: *OrganizationID",TEXT(MATCH(INDEX(People[Organization Name],$A1878),Organizations[Organization Name],0),"0000"),
", IsPrimaryOrganizationContact: , AffiliationStartDate: , AffiliationEndDate: , PrimaryPhone: ",
", PrimaryEmail: ",CHAR(34),INDEX(People[Primary Email],$A1878),CHAR(34),
", PrimaryAddress: ",CHAR(34),INDEX(People[Primary Address],$A1878),CHAR(34),
", PersonLink: }"))</f>
        <v>#REF!</v>
      </c>
      <c r="H1878" t="e">
        <f>IF(COUNTA(CitationInformation)=0,"",IF(INDEX(AuthorList[Author Name],$A1878)="","",
CONCATENATE("  - &amp;AuthorListID",TEXT($A1878,"0000"),
"  {CitationID: *CitationID0001",
", PersonID: *PersonID",TEXT(MATCH(INDEX(AuthorList[Author Name],$A1878),People[Full Name],0),"0000"),
", AuthorOrder: ",INDEX(AuthorList[Author Number],$A1878),"}")))</f>
        <v>#REF!</v>
      </c>
      <c r="K1878" t="e">
        <f>IF(INDEX(SamplingFeatures[Feature Code],$A1878)="","",
CONCATENATE("  - &amp;SamplingFeatureID",TEXT($A1878,"0000"),
" {","SamplingFeatureUUID:  ",CHAR(34),INDEX(SamplingFeatures[Sampling Feature UUID],$A1878),CHAR(34),
", SamplingFeatureTypeCV:  ",CHAR(34),INDEX(SamplingFeatures[Sampling Feature Type],$A1878),CHAR(34),
", SamplingFeatureCode:  ",CHAR(34),INDEX(SamplingFeatures[Feature Code],$A1878),CHAR(34),
", SamplingFeatureName:  ",CHAR(34),INDEX(SamplingFeatures[Feature Name],$A1878),CHAR(34),
", SamplingFeatureDescription:  ",CHAR(34),INDEX(SamplingFeatures[Feature Description],$A1878),CHAR(34),
", SamplingFeatureGeotypeCV:  ",CHAR(34),INDEX(SamplingFeatures[Feature Geo Type],$A1878),CHAR(34),
", FeatureGeometry:  ",CHAR(34),INDEX(SamplingFeatures[Feature Geometry],$A1878),CHAR(34),
", Elevation_m:  ",CHAR(34),INDEX(SamplingFeatures[Elevation_m],$A1878),CHAR(34),
", ElevationDatumCV:  ",CHAR(34),ElevationDatum,CHAR(34),"}"))</f>
        <v>#REF!</v>
      </c>
      <c r="L1878" t="e">
        <f>IF(INDEX(SamplingFeatures[Sampling Feature Type],$A1878)&lt;&gt;"Site","",
CONCATENATE("  - &amp;SiteID",TEXT(SUMPRODUCT(--($L$3:$L1877&lt;&gt;"")),"0000"),
" {","SamplingFeatureID:  *SamplingFeatureID",TEXT($A1878,"0000"),
", SiteTypeCV:  ",CHAR(34),INDEX(Sites[Site Type],$A1878),CHAR(34),
", Latitude:  ",INDEX(Sites[Latitude],$A1878),
", Longitude:  ",INDEX(Sites[Longitude],$A1878),
", SRSName:  ",CHAR(34),LatLonDatum,CHAR(34),"}"))</f>
        <v>#REF!</v>
      </c>
      <c r="M1878" t="e">
        <f>IF(INDEX(SamplingFeatures[Sampling Feature Type],$A1878)&lt;&gt;"Specimen","",
CONCATENATE("  - &amp;SpecimenID",TEXT(SUMPRODUCT(--($M$3:$M1877&lt;&gt;"")),"0000"),
" {","SamplingFeatureID:  *SamplingFeatureID",TEXT($A1878,"0000"),
", SpecimenTypeCV:  ",CHAR(34),INDEX(Specimens[Specimen Type],$A1878),CHAR(34),
", SpecimenMediumCV:  ",INDEX(Specimens[Specimen Medium],$A1878),
", IsFieldSpecimen:  ",CHAR(34),INDEX(Specimens[Is Field Specimen?],$A1878),CHAR(34),"}"))</f>
        <v>#REF!</v>
      </c>
      <c r="N1878" t="e">
        <f>IF(COUNTA(SpatialOffsets[])=0,"", IF(INDEX(SpatialOffsets[Spatial Offset Type],$A1878)="","",
CONCATENATE("  - &amp;SpatialOffsetID",TEXT($A1878,"0000"),
" {","SpatialOffsetTypeCV:  ",CHAR(34),INDEX(SpatialOffsets[Spatial Offset Type],$A1878),CHAR(34),
", Offset1Value:  ",INDEX(SpatialOffsets[Offset 1 Value],$A1878),
", Offset1UnitID:  ",CHAR(34),INDEX(SpatialOffsets[Offset 1 Unit],$A1878),CHAR(34),
", Offset2Value:  ",INDEX(SpatialOffsets[Offset 2 Value],$A1878),
", Offset2UnitID:  ",CHAR(34),INDEX(SpatialOffsets[Offset 2 Unit],$A1878),CHAR(34),
", Offset3Value:  ",INDEX(SpatialOffsets[Offset 3 Value],$A1878),
", Offset3UnitID:  ",CHAR(34),INDEX(SpatialOffsets[Offset 3 Unit],$A1878),CHAR(34),,"}")))</f>
        <v>#REF!</v>
      </c>
      <c r="O1878" t="e">
        <f>IF(COUNTA(RelatedFeatures[])=0,"", IF(INDEX(RelatedFeatures[First Sampling Feature Code],$A1878)="","",
CONCATENATE("  - &amp;RelationID",TEXT($A1878,"0000"),
" {","SamplingFeatureID:  *SamplingFeatureID",TEXT(MATCH(INDEX(RelatedFeatures[First Sampling Feature Code],$A1878),SamplingFeatures[Feature Code],0),"0000"),
", RelationshipTypeCV:  ",CHAR(34),INDEX(RelatedFeatures[Relationship Type],$A1878),CHAR(34),
", RelatedFeatureID: *SamplingFeatureID",TEXT(MATCH(INDEX(RelatedFeatures[Second Sampling Feature Code],$A1878),SamplingFeatures[Feature Code],0),"0000"),
", SpatialOffsetID:  ",IF(INDEX(RelatedFeatures[Offset Number],$A1878)="","",CONCATENATE("*SpatialOffsetID",TEXT(INDEX(RelatedFeatures[Offset Number],$A1878),"0000"))),"}")))</f>
        <v>#REF!</v>
      </c>
      <c r="P1878" t="e">
        <f>IF(INDEX(Methods[Method Type],$A1878)="","",
CONCATENATE("  - &amp;MethodID",TEXT($A1878,"0000"),
" {","MethodTypeCV:  ",CHAR(34),INDEX(Methods[Method Type],$A1878),CHAR(34),
", MethodCode:  ",CHAR(34),INDEX(Methods[Method Code],$A1878),CHAR(34),
", MethodName:  ",CHAR(34),INDEX(Methods[Method Name],$A1878),CHAR(34),
", MethodDescription:  ",CHAR(34),INDEX(Methods[Method Description],$A1878),CHAR(34),
", MethodLink:  ",CHAR(34),INDEX(Methods[Method Link],$A1878),CHAR(34),
", OrganizationID: *OrganizationID",TEXT(MATCH(INDEX(Methods[Organization Name],$A1878),Organizations[Organization Name],0),"0000"),"}"))</f>
        <v>#REF!</v>
      </c>
      <c r="Q1878" t="e">
        <f>IF(INDEX(Variables[Variable Type],$A1878)="","",
CONCATENATE("  - &amp;VariableID",TEXT($A1878,"0000"),
" {","VariableTypeCV:  ",CHAR(34),INDEX(Variables[Variable Type],$A1878),CHAR(34),
", VariableCode:  ",CHAR(34),INDEX(Variables[Variable Code],$A1878),CHAR(34),
", VariableNameCV:  ",CHAR(34),INDEX(Variables[Variable Name],$A1878),CHAR(34),
", VariableDefinition:  ",CHAR(34),INDEX(Variables[Variable Definition],$A1878),CHAR(34),
", SpecciationCV:  ",CHAR(34),INDEX(Variables[Speciation],$A1878),CHAR(34),
", NoDataValue:  ",CHAR(34),INDEX(Variables[No Data Value],$A1878),CHAR(34),"}"))</f>
        <v>#REF!</v>
      </c>
    </row>
    <row r="1879" spans="1:17" x14ac:dyDescent="0.25">
      <c r="A1879">
        <v>1876</v>
      </c>
      <c r="D1879" t="e">
        <f>IF(INDEX(People[First Name],$A1879)="","",
CONCATENATE("  - &amp;PersonID",TEXT($A1879,"0000"),
" {","PersonFirstName:  ",CHAR(34),INDEX(People[First Name],$A1879),CHAR(34),
", PersonMiddleName:  ",CHAR(34),INDEX(People[Middle Name],$A1879),CHAR(34),
", PersonLastName:  ",CHAR(34),INDEX(People[Last Name],$A1879),CHAR(34),"}"))</f>
        <v>#REF!</v>
      </c>
      <c r="E1879" t="e">
        <f>IF(INDEX(Organizations[Organization Type '[CV']],$A1879)="","",
CONCATENATE("  - &amp;OrganizationID",TEXT($A1879,"0000"),
" {","OrganizationTypeCV:  ",CHAR(34),INDEX(Organizations[Organization Type '[CV']],$A1879),CHAR(34),
", OrganizationCode:  ",CHAR(34),INDEX(Organizations[Organization Code],$A1879),CHAR(34),
", OrganizationName:  ",CHAR(34),INDEX(Organizations[Organization Name],$A1879),CHAR(34),
", OrganizationDescription:  ",CHAR(34),INDEX(Organizations[Organization Description],$A1879),CHAR(34),
", OrganizationLink:  ",CHAR(34),INDEX(Organizations[Organization Link],$A1879),CHAR(34),"}"))</f>
        <v>#REF!</v>
      </c>
      <c r="F1879" t="e">
        <f>IF(INDEX(People[First Name],$A1879)="","",
CONCATENATE("  - &amp;AffiliationID",TEXT($A1879,"0000"),
" {PersonID: *PersonID",TEXT($A1879,"0000"),
", OrganizationID: *OrganizationID",TEXT(MATCH(INDEX(People[Organization Name],$A1879),Organizations[Organization Name],0),"0000"),
", IsPrimaryOrganizationContact: , AffiliationStartDate: , AffiliationEndDate: , PrimaryPhone: ",
", PrimaryEmail: ",CHAR(34),INDEX(People[Primary Email],$A1879),CHAR(34),
", PrimaryAddress: ",CHAR(34),INDEX(People[Primary Address],$A1879),CHAR(34),
", PersonLink: }"))</f>
        <v>#REF!</v>
      </c>
      <c r="H1879" t="e">
        <f>IF(COUNTA(CitationInformation)=0,"",IF(INDEX(AuthorList[Author Name],$A1879)="","",
CONCATENATE("  - &amp;AuthorListID",TEXT($A1879,"0000"),
"  {CitationID: *CitationID0001",
", PersonID: *PersonID",TEXT(MATCH(INDEX(AuthorList[Author Name],$A1879),People[Full Name],0),"0000"),
", AuthorOrder: ",INDEX(AuthorList[Author Number],$A1879),"}")))</f>
        <v>#REF!</v>
      </c>
      <c r="K1879" t="e">
        <f>IF(INDEX(SamplingFeatures[Feature Code],$A1879)="","",
CONCATENATE("  - &amp;SamplingFeatureID",TEXT($A1879,"0000"),
" {","SamplingFeatureUUID:  ",CHAR(34),INDEX(SamplingFeatures[Sampling Feature UUID],$A1879),CHAR(34),
", SamplingFeatureTypeCV:  ",CHAR(34),INDEX(SamplingFeatures[Sampling Feature Type],$A1879),CHAR(34),
", SamplingFeatureCode:  ",CHAR(34),INDEX(SamplingFeatures[Feature Code],$A1879),CHAR(34),
", SamplingFeatureName:  ",CHAR(34),INDEX(SamplingFeatures[Feature Name],$A1879),CHAR(34),
", SamplingFeatureDescription:  ",CHAR(34),INDEX(SamplingFeatures[Feature Description],$A1879),CHAR(34),
", SamplingFeatureGeotypeCV:  ",CHAR(34),INDEX(SamplingFeatures[Feature Geo Type],$A1879),CHAR(34),
", FeatureGeometry:  ",CHAR(34),INDEX(SamplingFeatures[Feature Geometry],$A1879),CHAR(34),
", Elevation_m:  ",CHAR(34),INDEX(SamplingFeatures[Elevation_m],$A1879),CHAR(34),
", ElevationDatumCV:  ",CHAR(34),ElevationDatum,CHAR(34),"}"))</f>
        <v>#REF!</v>
      </c>
      <c r="L1879" t="e">
        <f>IF(INDEX(SamplingFeatures[Sampling Feature Type],$A1879)&lt;&gt;"Site","",
CONCATENATE("  - &amp;SiteID",TEXT(SUMPRODUCT(--($L$3:$L1878&lt;&gt;"")),"0000"),
" {","SamplingFeatureID:  *SamplingFeatureID",TEXT($A1879,"0000"),
", SiteTypeCV:  ",CHAR(34),INDEX(Sites[Site Type],$A1879),CHAR(34),
", Latitude:  ",INDEX(Sites[Latitude],$A1879),
", Longitude:  ",INDEX(Sites[Longitude],$A1879),
", SRSName:  ",CHAR(34),LatLonDatum,CHAR(34),"}"))</f>
        <v>#REF!</v>
      </c>
      <c r="M1879" t="e">
        <f>IF(INDEX(SamplingFeatures[Sampling Feature Type],$A1879)&lt;&gt;"Specimen","",
CONCATENATE("  - &amp;SpecimenID",TEXT(SUMPRODUCT(--($M$3:$M1878&lt;&gt;"")),"0000"),
" {","SamplingFeatureID:  *SamplingFeatureID",TEXT($A1879,"0000"),
", SpecimenTypeCV:  ",CHAR(34),INDEX(Specimens[Specimen Type],$A1879),CHAR(34),
", SpecimenMediumCV:  ",INDEX(Specimens[Specimen Medium],$A1879),
", IsFieldSpecimen:  ",CHAR(34),INDEX(Specimens[Is Field Specimen?],$A1879),CHAR(34),"}"))</f>
        <v>#REF!</v>
      </c>
      <c r="N1879" t="e">
        <f>IF(COUNTA(SpatialOffsets[])=0,"", IF(INDEX(SpatialOffsets[Spatial Offset Type],$A1879)="","",
CONCATENATE("  - &amp;SpatialOffsetID",TEXT($A1879,"0000"),
" {","SpatialOffsetTypeCV:  ",CHAR(34),INDEX(SpatialOffsets[Spatial Offset Type],$A1879),CHAR(34),
", Offset1Value:  ",INDEX(SpatialOffsets[Offset 1 Value],$A1879),
", Offset1UnitID:  ",CHAR(34),INDEX(SpatialOffsets[Offset 1 Unit],$A1879),CHAR(34),
", Offset2Value:  ",INDEX(SpatialOffsets[Offset 2 Value],$A1879),
", Offset2UnitID:  ",CHAR(34),INDEX(SpatialOffsets[Offset 2 Unit],$A1879),CHAR(34),
", Offset3Value:  ",INDEX(SpatialOffsets[Offset 3 Value],$A1879),
", Offset3UnitID:  ",CHAR(34),INDEX(SpatialOffsets[Offset 3 Unit],$A1879),CHAR(34),,"}")))</f>
        <v>#REF!</v>
      </c>
      <c r="O1879" t="e">
        <f>IF(COUNTA(RelatedFeatures[])=0,"", IF(INDEX(RelatedFeatures[First Sampling Feature Code],$A1879)="","",
CONCATENATE("  - &amp;RelationID",TEXT($A1879,"0000"),
" {","SamplingFeatureID:  *SamplingFeatureID",TEXT(MATCH(INDEX(RelatedFeatures[First Sampling Feature Code],$A1879),SamplingFeatures[Feature Code],0),"0000"),
", RelationshipTypeCV:  ",CHAR(34),INDEX(RelatedFeatures[Relationship Type],$A1879),CHAR(34),
", RelatedFeatureID: *SamplingFeatureID",TEXT(MATCH(INDEX(RelatedFeatures[Second Sampling Feature Code],$A1879),SamplingFeatures[Feature Code],0),"0000"),
", SpatialOffsetID:  ",IF(INDEX(RelatedFeatures[Offset Number],$A1879)="","",CONCATENATE("*SpatialOffsetID",TEXT(INDEX(RelatedFeatures[Offset Number],$A1879),"0000"))),"}")))</f>
        <v>#REF!</v>
      </c>
      <c r="P1879" t="e">
        <f>IF(INDEX(Methods[Method Type],$A1879)="","",
CONCATENATE("  - &amp;MethodID",TEXT($A1879,"0000"),
" {","MethodTypeCV:  ",CHAR(34),INDEX(Methods[Method Type],$A1879),CHAR(34),
", MethodCode:  ",CHAR(34),INDEX(Methods[Method Code],$A1879),CHAR(34),
", MethodName:  ",CHAR(34),INDEX(Methods[Method Name],$A1879),CHAR(34),
", MethodDescription:  ",CHAR(34),INDEX(Methods[Method Description],$A1879),CHAR(34),
", MethodLink:  ",CHAR(34),INDEX(Methods[Method Link],$A1879),CHAR(34),
", OrganizationID: *OrganizationID",TEXT(MATCH(INDEX(Methods[Organization Name],$A1879),Organizations[Organization Name],0),"0000"),"}"))</f>
        <v>#REF!</v>
      </c>
      <c r="Q1879" t="e">
        <f>IF(INDEX(Variables[Variable Type],$A1879)="","",
CONCATENATE("  - &amp;VariableID",TEXT($A1879,"0000"),
" {","VariableTypeCV:  ",CHAR(34),INDEX(Variables[Variable Type],$A1879),CHAR(34),
", VariableCode:  ",CHAR(34),INDEX(Variables[Variable Code],$A1879),CHAR(34),
", VariableNameCV:  ",CHAR(34),INDEX(Variables[Variable Name],$A1879),CHAR(34),
", VariableDefinition:  ",CHAR(34),INDEX(Variables[Variable Definition],$A1879),CHAR(34),
", SpecciationCV:  ",CHAR(34),INDEX(Variables[Speciation],$A1879),CHAR(34),
", NoDataValue:  ",CHAR(34),INDEX(Variables[No Data Value],$A1879),CHAR(34),"}"))</f>
        <v>#REF!</v>
      </c>
    </row>
    <row r="1880" spans="1:17" x14ac:dyDescent="0.25">
      <c r="A1880">
        <v>1877</v>
      </c>
      <c r="D1880" t="e">
        <f>IF(INDEX(People[First Name],$A1880)="","",
CONCATENATE("  - &amp;PersonID",TEXT($A1880,"0000"),
" {","PersonFirstName:  ",CHAR(34),INDEX(People[First Name],$A1880),CHAR(34),
", PersonMiddleName:  ",CHAR(34),INDEX(People[Middle Name],$A1880),CHAR(34),
", PersonLastName:  ",CHAR(34),INDEX(People[Last Name],$A1880),CHAR(34),"}"))</f>
        <v>#REF!</v>
      </c>
      <c r="E1880" t="e">
        <f>IF(INDEX(Organizations[Organization Type '[CV']],$A1880)="","",
CONCATENATE("  - &amp;OrganizationID",TEXT($A1880,"0000"),
" {","OrganizationTypeCV:  ",CHAR(34),INDEX(Organizations[Organization Type '[CV']],$A1880),CHAR(34),
", OrganizationCode:  ",CHAR(34),INDEX(Organizations[Organization Code],$A1880),CHAR(34),
", OrganizationName:  ",CHAR(34),INDEX(Organizations[Organization Name],$A1880),CHAR(34),
", OrganizationDescription:  ",CHAR(34),INDEX(Organizations[Organization Description],$A1880),CHAR(34),
", OrganizationLink:  ",CHAR(34),INDEX(Organizations[Organization Link],$A1880),CHAR(34),"}"))</f>
        <v>#REF!</v>
      </c>
      <c r="F1880" t="e">
        <f>IF(INDEX(People[First Name],$A1880)="","",
CONCATENATE("  - &amp;AffiliationID",TEXT($A1880,"0000"),
" {PersonID: *PersonID",TEXT($A1880,"0000"),
", OrganizationID: *OrganizationID",TEXT(MATCH(INDEX(People[Organization Name],$A1880),Organizations[Organization Name],0),"0000"),
", IsPrimaryOrganizationContact: , AffiliationStartDate: , AffiliationEndDate: , PrimaryPhone: ",
", PrimaryEmail: ",CHAR(34),INDEX(People[Primary Email],$A1880),CHAR(34),
", PrimaryAddress: ",CHAR(34),INDEX(People[Primary Address],$A1880),CHAR(34),
", PersonLink: }"))</f>
        <v>#REF!</v>
      </c>
      <c r="H1880" t="e">
        <f>IF(COUNTA(CitationInformation)=0,"",IF(INDEX(AuthorList[Author Name],$A1880)="","",
CONCATENATE("  - &amp;AuthorListID",TEXT($A1880,"0000"),
"  {CitationID: *CitationID0001",
", PersonID: *PersonID",TEXT(MATCH(INDEX(AuthorList[Author Name],$A1880),People[Full Name],0),"0000"),
", AuthorOrder: ",INDEX(AuthorList[Author Number],$A1880),"}")))</f>
        <v>#REF!</v>
      </c>
      <c r="K1880" t="e">
        <f>IF(INDEX(SamplingFeatures[Feature Code],$A1880)="","",
CONCATENATE("  - &amp;SamplingFeatureID",TEXT($A1880,"0000"),
" {","SamplingFeatureUUID:  ",CHAR(34),INDEX(SamplingFeatures[Sampling Feature UUID],$A1880),CHAR(34),
", SamplingFeatureTypeCV:  ",CHAR(34),INDEX(SamplingFeatures[Sampling Feature Type],$A1880),CHAR(34),
", SamplingFeatureCode:  ",CHAR(34),INDEX(SamplingFeatures[Feature Code],$A1880),CHAR(34),
", SamplingFeatureName:  ",CHAR(34),INDEX(SamplingFeatures[Feature Name],$A1880),CHAR(34),
", SamplingFeatureDescription:  ",CHAR(34),INDEX(SamplingFeatures[Feature Description],$A1880),CHAR(34),
", SamplingFeatureGeotypeCV:  ",CHAR(34),INDEX(SamplingFeatures[Feature Geo Type],$A1880),CHAR(34),
", FeatureGeometry:  ",CHAR(34),INDEX(SamplingFeatures[Feature Geometry],$A1880),CHAR(34),
", Elevation_m:  ",CHAR(34),INDEX(SamplingFeatures[Elevation_m],$A1880),CHAR(34),
", ElevationDatumCV:  ",CHAR(34),ElevationDatum,CHAR(34),"}"))</f>
        <v>#REF!</v>
      </c>
      <c r="L1880" t="e">
        <f>IF(INDEX(SamplingFeatures[Sampling Feature Type],$A1880)&lt;&gt;"Site","",
CONCATENATE("  - &amp;SiteID",TEXT(SUMPRODUCT(--($L$3:$L1879&lt;&gt;"")),"0000"),
" {","SamplingFeatureID:  *SamplingFeatureID",TEXT($A1880,"0000"),
", SiteTypeCV:  ",CHAR(34),INDEX(Sites[Site Type],$A1880),CHAR(34),
", Latitude:  ",INDEX(Sites[Latitude],$A1880),
", Longitude:  ",INDEX(Sites[Longitude],$A1880),
", SRSName:  ",CHAR(34),LatLonDatum,CHAR(34),"}"))</f>
        <v>#REF!</v>
      </c>
      <c r="M1880" t="e">
        <f>IF(INDEX(SamplingFeatures[Sampling Feature Type],$A1880)&lt;&gt;"Specimen","",
CONCATENATE("  - &amp;SpecimenID",TEXT(SUMPRODUCT(--($M$3:$M1879&lt;&gt;"")),"0000"),
" {","SamplingFeatureID:  *SamplingFeatureID",TEXT($A1880,"0000"),
", SpecimenTypeCV:  ",CHAR(34),INDEX(Specimens[Specimen Type],$A1880),CHAR(34),
", SpecimenMediumCV:  ",INDEX(Specimens[Specimen Medium],$A1880),
", IsFieldSpecimen:  ",CHAR(34),INDEX(Specimens[Is Field Specimen?],$A1880),CHAR(34),"}"))</f>
        <v>#REF!</v>
      </c>
      <c r="N1880" t="e">
        <f>IF(COUNTA(SpatialOffsets[])=0,"", IF(INDEX(SpatialOffsets[Spatial Offset Type],$A1880)="","",
CONCATENATE("  - &amp;SpatialOffsetID",TEXT($A1880,"0000"),
" {","SpatialOffsetTypeCV:  ",CHAR(34),INDEX(SpatialOffsets[Spatial Offset Type],$A1880),CHAR(34),
", Offset1Value:  ",INDEX(SpatialOffsets[Offset 1 Value],$A1880),
", Offset1UnitID:  ",CHAR(34),INDEX(SpatialOffsets[Offset 1 Unit],$A1880),CHAR(34),
", Offset2Value:  ",INDEX(SpatialOffsets[Offset 2 Value],$A1880),
", Offset2UnitID:  ",CHAR(34),INDEX(SpatialOffsets[Offset 2 Unit],$A1880),CHAR(34),
", Offset3Value:  ",INDEX(SpatialOffsets[Offset 3 Value],$A1880),
", Offset3UnitID:  ",CHAR(34),INDEX(SpatialOffsets[Offset 3 Unit],$A1880),CHAR(34),,"}")))</f>
        <v>#REF!</v>
      </c>
      <c r="O1880" t="e">
        <f>IF(COUNTA(RelatedFeatures[])=0,"", IF(INDEX(RelatedFeatures[First Sampling Feature Code],$A1880)="","",
CONCATENATE("  - &amp;RelationID",TEXT($A1880,"0000"),
" {","SamplingFeatureID:  *SamplingFeatureID",TEXT(MATCH(INDEX(RelatedFeatures[First Sampling Feature Code],$A1880),SamplingFeatures[Feature Code],0),"0000"),
", RelationshipTypeCV:  ",CHAR(34),INDEX(RelatedFeatures[Relationship Type],$A1880),CHAR(34),
", RelatedFeatureID: *SamplingFeatureID",TEXT(MATCH(INDEX(RelatedFeatures[Second Sampling Feature Code],$A1880),SamplingFeatures[Feature Code],0),"0000"),
", SpatialOffsetID:  ",IF(INDEX(RelatedFeatures[Offset Number],$A1880)="","",CONCATENATE("*SpatialOffsetID",TEXT(INDEX(RelatedFeatures[Offset Number],$A1880),"0000"))),"}")))</f>
        <v>#REF!</v>
      </c>
      <c r="P1880" t="e">
        <f>IF(INDEX(Methods[Method Type],$A1880)="","",
CONCATENATE("  - &amp;MethodID",TEXT($A1880,"0000"),
" {","MethodTypeCV:  ",CHAR(34),INDEX(Methods[Method Type],$A1880),CHAR(34),
", MethodCode:  ",CHAR(34),INDEX(Methods[Method Code],$A1880),CHAR(34),
", MethodName:  ",CHAR(34),INDEX(Methods[Method Name],$A1880),CHAR(34),
", MethodDescription:  ",CHAR(34),INDEX(Methods[Method Description],$A1880),CHAR(34),
", MethodLink:  ",CHAR(34),INDEX(Methods[Method Link],$A1880),CHAR(34),
", OrganizationID: *OrganizationID",TEXT(MATCH(INDEX(Methods[Organization Name],$A1880),Organizations[Organization Name],0),"0000"),"}"))</f>
        <v>#REF!</v>
      </c>
      <c r="Q1880" t="e">
        <f>IF(INDEX(Variables[Variable Type],$A1880)="","",
CONCATENATE("  - &amp;VariableID",TEXT($A1880,"0000"),
" {","VariableTypeCV:  ",CHAR(34),INDEX(Variables[Variable Type],$A1880),CHAR(34),
", VariableCode:  ",CHAR(34),INDEX(Variables[Variable Code],$A1880),CHAR(34),
", VariableNameCV:  ",CHAR(34),INDEX(Variables[Variable Name],$A1880),CHAR(34),
", VariableDefinition:  ",CHAR(34),INDEX(Variables[Variable Definition],$A1880),CHAR(34),
", SpecciationCV:  ",CHAR(34),INDEX(Variables[Speciation],$A1880),CHAR(34),
", NoDataValue:  ",CHAR(34),INDEX(Variables[No Data Value],$A1880),CHAR(34),"}"))</f>
        <v>#REF!</v>
      </c>
    </row>
    <row r="1881" spans="1:17" x14ac:dyDescent="0.25">
      <c r="A1881">
        <v>1878</v>
      </c>
      <c r="D1881" t="e">
        <f>IF(INDEX(People[First Name],$A1881)="","",
CONCATENATE("  - &amp;PersonID",TEXT($A1881,"0000"),
" {","PersonFirstName:  ",CHAR(34),INDEX(People[First Name],$A1881),CHAR(34),
", PersonMiddleName:  ",CHAR(34),INDEX(People[Middle Name],$A1881),CHAR(34),
", PersonLastName:  ",CHAR(34),INDEX(People[Last Name],$A1881),CHAR(34),"}"))</f>
        <v>#REF!</v>
      </c>
      <c r="E1881" t="e">
        <f>IF(INDEX(Organizations[Organization Type '[CV']],$A1881)="","",
CONCATENATE("  - &amp;OrganizationID",TEXT($A1881,"0000"),
" {","OrganizationTypeCV:  ",CHAR(34),INDEX(Organizations[Organization Type '[CV']],$A1881),CHAR(34),
", OrganizationCode:  ",CHAR(34),INDEX(Organizations[Organization Code],$A1881),CHAR(34),
", OrganizationName:  ",CHAR(34),INDEX(Organizations[Organization Name],$A1881),CHAR(34),
", OrganizationDescription:  ",CHAR(34),INDEX(Organizations[Organization Description],$A1881),CHAR(34),
", OrganizationLink:  ",CHAR(34),INDEX(Organizations[Organization Link],$A1881),CHAR(34),"}"))</f>
        <v>#REF!</v>
      </c>
      <c r="F1881" t="e">
        <f>IF(INDEX(People[First Name],$A1881)="","",
CONCATENATE("  - &amp;AffiliationID",TEXT($A1881,"0000"),
" {PersonID: *PersonID",TEXT($A1881,"0000"),
", OrganizationID: *OrganizationID",TEXT(MATCH(INDEX(People[Organization Name],$A1881),Organizations[Organization Name],0),"0000"),
", IsPrimaryOrganizationContact: , AffiliationStartDate: , AffiliationEndDate: , PrimaryPhone: ",
", PrimaryEmail: ",CHAR(34),INDEX(People[Primary Email],$A1881),CHAR(34),
", PrimaryAddress: ",CHAR(34),INDEX(People[Primary Address],$A1881),CHAR(34),
", PersonLink: }"))</f>
        <v>#REF!</v>
      </c>
      <c r="H1881" t="e">
        <f>IF(COUNTA(CitationInformation)=0,"",IF(INDEX(AuthorList[Author Name],$A1881)="","",
CONCATENATE("  - &amp;AuthorListID",TEXT($A1881,"0000"),
"  {CitationID: *CitationID0001",
", PersonID: *PersonID",TEXT(MATCH(INDEX(AuthorList[Author Name],$A1881),People[Full Name],0),"0000"),
", AuthorOrder: ",INDEX(AuthorList[Author Number],$A1881),"}")))</f>
        <v>#REF!</v>
      </c>
      <c r="K1881" t="e">
        <f>IF(INDEX(SamplingFeatures[Feature Code],$A1881)="","",
CONCATENATE("  - &amp;SamplingFeatureID",TEXT($A1881,"0000"),
" {","SamplingFeatureUUID:  ",CHAR(34),INDEX(SamplingFeatures[Sampling Feature UUID],$A1881),CHAR(34),
", SamplingFeatureTypeCV:  ",CHAR(34),INDEX(SamplingFeatures[Sampling Feature Type],$A1881),CHAR(34),
", SamplingFeatureCode:  ",CHAR(34),INDEX(SamplingFeatures[Feature Code],$A1881),CHAR(34),
", SamplingFeatureName:  ",CHAR(34),INDEX(SamplingFeatures[Feature Name],$A1881),CHAR(34),
", SamplingFeatureDescription:  ",CHAR(34),INDEX(SamplingFeatures[Feature Description],$A1881),CHAR(34),
", SamplingFeatureGeotypeCV:  ",CHAR(34),INDEX(SamplingFeatures[Feature Geo Type],$A1881),CHAR(34),
", FeatureGeometry:  ",CHAR(34),INDEX(SamplingFeatures[Feature Geometry],$A1881),CHAR(34),
", Elevation_m:  ",CHAR(34),INDEX(SamplingFeatures[Elevation_m],$A1881),CHAR(34),
", ElevationDatumCV:  ",CHAR(34),ElevationDatum,CHAR(34),"}"))</f>
        <v>#REF!</v>
      </c>
      <c r="L1881" t="e">
        <f>IF(INDEX(SamplingFeatures[Sampling Feature Type],$A1881)&lt;&gt;"Site","",
CONCATENATE("  - &amp;SiteID",TEXT(SUMPRODUCT(--($L$3:$L1880&lt;&gt;"")),"0000"),
" {","SamplingFeatureID:  *SamplingFeatureID",TEXT($A1881,"0000"),
", SiteTypeCV:  ",CHAR(34),INDEX(Sites[Site Type],$A1881),CHAR(34),
", Latitude:  ",INDEX(Sites[Latitude],$A1881),
", Longitude:  ",INDEX(Sites[Longitude],$A1881),
", SRSName:  ",CHAR(34),LatLonDatum,CHAR(34),"}"))</f>
        <v>#REF!</v>
      </c>
      <c r="M1881" t="e">
        <f>IF(INDEX(SamplingFeatures[Sampling Feature Type],$A1881)&lt;&gt;"Specimen","",
CONCATENATE("  - &amp;SpecimenID",TEXT(SUMPRODUCT(--($M$3:$M1880&lt;&gt;"")),"0000"),
" {","SamplingFeatureID:  *SamplingFeatureID",TEXT($A1881,"0000"),
", SpecimenTypeCV:  ",CHAR(34),INDEX(Specimens[Specimen Type],$A1881),CHAR(34),
", SpecimenMediumCV:  ",INDEX(Specimens[Specimen Medium],$A1881),
", IsFieldSpecimen:  ",CHAR(34),INDEX(Specimens[Is Field Specimen?],$A1881),CHAR(34),"}"))</f>
        <v>#REF!</v>
      </c>
      <c r="N1881" t="e">
        <f>IF(COUNTA(SpatialOffsets[])=0,"", IF(INDEX(SpatialOffsets[Spatial Offset Type],$A1881)="","",
CONCATENATE("  - &amp;SpatialOffsetID",TEXT($A1881,"0000"),
" {","SpatialOffsetTypeCV:  ",CHAR(34),INDEX(SpatialOffsets[Spatial Offset Type],$A1881),CHAR(34),
", Offset1Value:  ",INDEX(SpatialOffsets[Offset 1 Value],$A1881),
", Offset1UnitID:  ",CHAR(34),INDEX(SpatialOffsets[Offset 1 Unit],$A1881),CHAR(34),
", Offset2Value:  ",INDEX(SpatialOffsets[Offset 2 Value],$A1881),
", Offset2UnitID:  ",CHAR(34),INDEX(SpatialOffsets[Offset 2 Unit],$A1881),CHAR(34),
", Offset3Value:  ",INDEX(SpatialOffsets[Offset 3 Value],$A1881),
", Offset3UnitID:  ",CHAR(34),INDEX(SpatialOffsets[Offset 3 Unit],$A1881),CHAR(34),,"}")))</f>
        <v>#REF!</v>
      </c>
      <c r="O1881" t="e">
        <f>IF(COUNTA(RelatedFeatures[])=0,"", IF(INDEX(RelatedFeatures[First Sampling Feature Code],$A1881)="","",
CONCATENATE("  - &amp;RelationID",TEXT($A1881,"0000"),
" {","SamplingFeatureID:  *SamplingFeatureID",TEXT(MATCH(INDEX(RelatedFeatures[First Sampling Feature Code],$A1881),SamplingFeatures[Feature Code],0),"0000"),
", RelationshipTypeCV:  ",CHAR(34),INDEX(RelatedFeatures[Relationship Type],$A1881),CHAR(34),
", RelatedFeatureID: *SamplingFeatureID",TEXT(MATCH(INDEX(RelatedFeatures[Second Sampling Feature Code],$A1881),SamplingFeatures[Feature Code],0),"0000"),
", SpatialOffsetID:  ",IF(INDEX(RelatedFeatures[Offset Number],$A1881)="","",CONCATENATE("*SpatialOffsetID",TEXT(INDEX(RelatedFeatures[Offset Number],$A1881),"0000"))),"}")))</f>
        <v>#REF!</v>
      </c>
      <c r="P1881" t="e">
        <f>IF(INDEX(Methods[Method Type],$A1881)="","",
CONCATENATE("  - &amp;MethodID",TEXT($A1881,"0000"),
" {","MethodTypeCV:  ",CHAR(34),INDEX(Methods[Method Type],$A1881),CHAR(34),
", MethodCode:  ",CHAR(34),INDEX(Methods[Method Code],$A1881),CHAR(34),
", MethodName:  ",CHAR(34),INDEX(Methods[Method Name],$A1881),CHAR(34),
", MethodDescription:  ",CHAR(34),INDEX(Methods[Method Description],$A1881),CHAR(34),
", MethodLink:  ",CHAR(34),INDEX(Methods[Method Link],$A1881),CHAR(34),
", OrganizationID: *OrganizationID",TEXT(MATCH(INDEX(Methods[Organization Name],$A1881),Organizations[Organization Name],0),"0000"),"}"))</f>
        <v>#REF!</v>
      </c>
      <c r="Q1881" t="e">
        <f>IF(INDEX(Variables[Variable Type],$A1881)="","",
CONCATENATE("  - &amp;VariableID",TEXT($A1881,"0000"),
" {","VariableTypeCV:  ",CHAR(34),INDEX(Variables[Variable Type],$A1881),CHAR(34),
", VariableCode:  ",CHAR(34),INDEX(Variables[Variable Code],$A1881),CHAR(34),
", VariableNameCV:  ",CHAR(34),INDEX(Variables[Variable Name],$A1881),CHAR(34),
", VariableDefinition:  ",CHAR(34),INDEX(Variables[Variable Definition],$A1881),CHAR(34),
", SpecciationCV:  ",CHAR(34),INDEX(Variables[Speciation],$A1881),CHAR(34),
", NoDataValue:  ",CHAR(34),INDEX(Variables[No Data Value],$A1881),CHAR(34),"}"))</f>
        <v>#REF!</v>
      </c>
    </row>
    <row r="1882" spans="1:17" x14ac:dyDescent="0.25">
      <c r="A1882">
        <v>1879</v>
      </c>
      <c r="D1882" t="e">
        <f>IF(INDEX(People[First Name],$A1882)="","",
CONCATENATE("  - &amp;PersonID",TEXT($A1882,"0000"),
" {","PersonFirstName:  ",CHAR(34),INDEX(People[First Name],$A1882),CHAR(34),
", PersonMiddleName:  ",CHAR(34),INDEX(People[Middle Name],$A1882),CHAR(34),
", PersonLastName:  ",CHAR(34),INDEX(People[Last Name],$A1882),CHAR(34),"}"))</f>
        <v>#REF!</v>
      </c>
      <c r="E1882" t="e">
        <f>IF(INDEX(Organizations[Organization Type '[CV']],$A1882)="","",
CONCATENATE("  - &amp;OrganizationID",TEXT($A1882,"0000"),
" {","OrganizationTypeCV:  ",CHAR(34),INDEX(Organizations[Organization Type '[CV']],$A1882),CHAR(34),
", OrganizationCode:  ",CHAR(34),INDEX(Organizations[Organization Code],$A1882),CHAR(34),
", OrganizationName:  ",CHAR(34),INDEX(Organizations[Organization Name],$A1882),CHAR(34),
", OrganizationDescription:  ",CHAR(34),INDEX(Organizations[Organization Description],$A1882),CHAR(34),
", OrganizationLink:  ",CHAR(34),INDEX(Organizations[Organization Link],$A1882),CHAR(34),"}"))</f>
        <v>#REF!</v>
      </c>
      <c r="F1882" t="e">
        <f>IF(INDEX(People[First Name],$A1882)="","",
CONCATENATE("  - &amp;AffiliationID",TEXT($A1882,"0000"),
" {PersonID: *PersonID",TEXT($A1882,"0000"),
", OrganizationID: *OrganizationID",TEXT(MATCH(INDEX(People[Organization Name],$A1882),Organizations[Organization Name],0),"0000"),
", IsPrimaryOrganizationContact: , AffiliationStartDate: , AffiliationEndDate: , PrimaryPhone: ",
", PrimaryEmail: ",CHAR(34),INDEX(People[Primary Email],$A1882),CHAR(34),
", PrimaryAddress: ",CHAR(34),INDEX(People[Primary Address],$A1882),CHAR(34),
", PersonLink: }"))</f>
        <v>#REF!</v>
      </c>
      <c r="H1882" t="e">
        <f>IF(COUNTA(CitationInformation)=0,"",IF(INDEX(AuthorList[Author Name],$A1882)="","",
CONCATENATE("  - &amp;AuthorListID",TEXT($A1882,"0000"),
"  {CitationID: *CitationID0001",
", PersonID: *PersonID",TEXT(MATCH(INDEX(AuthorList[Author Name],$A1882),People[Full Name],0),"0000"),
", AuthorOrder: ",INDEX(AuthorList[Author Number],$A1882),"}")))</f>
        <v>#REF!</v>
      </c>
      <c r="K1882" t="e">
        <f>IF(INDEX(SamplingFeatures[Feature Code],$A1882)="","",
CONCATENATE("  - &amp;SamplingFeatureID",TEXT($A1882,"0000"),
" {","SamplingFeatureUUID:  ",CHAR(34),INDEX(SamplingFeatures[Sampling Feature UUID],$A1882),CHAR(34),
", SamplingFeatureTypeCV:  ",CHAR(34),INDEX(SamplingFeatures[Sampling Feature Type],$A1882),CHAR(34),
", SamplingFeatureCode:  ",CHAR(34),INDEX(SamplingFeatures[Feature Code],$A1882),CHAR(34),
", SamplingFeatureName:  ",CHAR(34),INDEX(SamplingFeatures[Feature Name],$A1882),CHAR(34),
", SamplingFeatureDescription:  ",CHAR(34),INDEX(SamplingFeatures[Feature Description],$A1882),CHAR(34),
", SamplingFeatureGeotypeCV:  ",CHAR(34),INDEX(SamplingFeatures[Feature Geo Type],$A1882),CHAR(34),
", FeatureGeometry:  ",CHAR(34),INDEX(SamplingFeatures[Feature Geometry],$A1882),CHAR(34),
", Elevation_m:  ",CHAR(34),INDEX(SamplingFeatures[Elevation_m],$A1882),CHAR(34),
", ElevationDatumCV:  ",CHAR(34),ElevationDatum,CHAR(34),"}"))</f>
        <v>#REF!</v>
      </c>
      <c r="L1882" t="e">
        <f>IF(INDEX(SamplingFeatures[Sampling Feature Type],$A1882)&lt;&gt;"Site","",
CONCATENATE("  - &amp;SiteID",TEXT(SUMPRODUCT(--($L$3:$L1881&lt;&gt;"")),"0000"),
" {","SamplingFeatureID:  *SamplingFeatureID",TEXT($A1882,"0000"),
", SiteTypeCV:  ",CHAR(34),INDEX(Sites[Site Type],$A1882),CHAR(34),
", Latitude:  ",INDEX(Sites[Latitude],$A1882),
", Longitude:  ",INDEX(Sites[Longitude],$A1882),
", SRSName:  ",CHAR(34),LatLonDatum,CHAR(34),"}"))</f>
        <v>#REF!</v>
      </c>
      <c r="M1882" t="e">
        <f>IF(INDEX(SamplingFeatures[Sampling Feature Type],$A1882)&lt;&gt;"Specimen","",
CONCATENATE("  - &amp;SpecimenID",TEXT(SUMPRODUCT(--($M$3:$M1881&lt;&gt;"")),"0000"),
" {","SamplingFeatureID:  *SamplingFeatureID",TEXT($A1882,"0000"),
", SpecimenTypeCV:  ",CHAR(34),INDEX(Specimens[Specimen Type],$A1882),CHAR(34),
", SpecimenMediumCV:  ",INDEX(Specimens[Specimen Medium],$A1882),
", IsFieldSpecimen:  ",CHAR(34),INDEX(Specimens[Is Field Specimen?],$A1882),CHAR(34),"}"))</f>
        <v>#REF!</v>
      </c>
      <c r="N1882" t="e">
        <f>IF(COUNTA(SpatialOffsets[])=0,"", IF(INDEX(SpatialOffsets[Spatial Offset Type],$A1882)="","",
CONCATENATE("  - &amp;SpatialOffsetID",TEXT($A1882,"0000"),
" {","SpatialOffsetTypeCV:  ",CHAR(34),INDEX(SpatialOffsets[Spatial Offset Type],$A1882),CHAR(34),
", Offset1Value:  ",INDEX(SpatialOffsets[Offset 1 Value],$A1882),
", Offset1UnitID:  ",CHAR(34),INDEX(SpatialOffsets[Offset 1 Unit],$A1882),CHAR(34),
", Offset2Value:  ",INDEX(SpatialOffsets[Offset 2 Value],$A1882),
", Offset2UnitID:  ",CHAR(34),INDEX(SpatialOffsets[Offset 2 Unit],$A1882),CHAR(34),
", Offset3Value:  ",INDEX(SpatialOffsets[Offset 3 Value],$A1882),
", Offset3UnitID:  ",CHAR(34),INDEX(SpatialOffsets[Offset 3 Unit],$A1882),CHAR(34),,"}")))</f>
        <v>#REF!</v>
      </c>
      <c r="O1882" t="e">
        <f>IF(COUNTA(RelatedFeatures[])=0,"", IF(INDEX(RelatedFeatures[First Sampling Feature Code],$A1882)="","",
CONCATENATE("  - &amp;RelationID",TEXT($A1882,"0000"),
" {","SamplingFeatureID:  *SamplingFeatureID",TEXT(MATCH(INDEX(RelatedFeatures[First Sampling Feature Code],$A1882),SamplingFeatures[Feature Code],0),"0000"),
", RelationshipTypeCV:  ",CHAR(34),INDEX(RelatedFeatures[Relationship Type],$A1882),CHAR(34),
", RelatedFeatureID: *SamplingFeatureID",TEXT(MATCH(INDEX(RelatedFeatures[Second Sampling Feature Code],$A1882),SamplingFeatures[Feature Code],0),"0000"),
", SpatialOffsetID:  ",IF(INDEX(RelatedFeatures[Offset Number],$A1882)="","",CONCATENATE("*SpatialOffsetID",TEXT(INDEX(RelatedFeatures[Offset Number],$A1882),"0000"))),"}")))</f>
        <v>#REF!</v>
      </c>
      <c r="P1882" t="e">
        <f>IF(INDEX(Methods[Method Type],$A1882)="","",
CONCATENATE("  - &amp;MethodID",TEXT($A1882,"0000"),
" {","MethodTypeCV:  ",CHAR(34),INDEX(Methods[Method Type],$A1882),CHAR(34),
", MethodCode:  ",CHAR(34),INDEX(Methods[Method Code],$A1882),CHAR(34),
", MethodName:  ",CHAR(34),INDEX(Methods[Method Name],$A1882),CHAR(34),
", MethodDescription:  ",CHAR(34),INDEX(Methods[Method Description],$A1882),CHAR(34),
", MethodLink:  ",CHAR(34),INDEX(Methods[Method Link],$A1882),CHAR(34),
", OrganizationID: *OrganizationID",TEXT(MATCH(INDEX(Methods[Organization Name],$A1882),Organizations[Organization Name],0),"0000"),"}"))</f>
        <v>#REF!</v>
      </c>
      <c r="Q1882" t="e">
        <f>IF(INDEX(Variables[Variable Type],$A1882)="","",
CONCATENATE("  - &amp;VariableID",TEXT($A1882,"0000"),
" {","VariableTypeCV:  ",CHAR(34),INDEX(Variables[Variable Type],$A1882),CHAR(34),
", VariableCode:  ",CHAR(34),INDEX(Variables[Variable Code],$A1882),CHAR(34),
", VariableNameCV:  ",CHAR(34),INDEX(Variables[Variable Name],$A1882),CHAR(34),
", VariableDefinition:  ",CHAR(34),INDEX(Variables[Variable Definition],$A1882),CHAR(34),
", SpecciationCV:  ",CHAR(34),INDEX(Variables[Speciation],$A1882),CHAR(34),
", NoDataValue:  ",CHAR(34),INDEX(Variables[No Data Value],$A1882),CHAR(34),"}"))</f>
        <v>#REF!</v>
      </c>
    </row>
    <row r="1883" spans="1:17" x14ac:dyDescent="0.25">
      <c r="A1883">
        <v>1880</v>
      </c>
      <c r="D1883" t="e">
        <f>IF(INDEX(People[First Name],$A1883)="","",
CONCATENATE("  - &amp;PersonID",TEXT($A1883,"0000"),
" {","PersonFirstName:  ",CHAR(34),INDEX(People[First Name],$A1883),CHAR(34),
", PersonMiddleName:  ",CHAR(34),INDEX(People[Middle Name],$A1883),CHAR(34),
", PersonLastName:  ",CHAR(34),INDEX(People[Last Name],$A1883),CHAR(34),"}"))</f>
        <v>#REF!</v>
      </c>
      <c r="E1883" t="e">
        <f>IF(INDEX(Organizations[Organization Type '[CV']],$A1883)="","",
CONCATENATE("  - &amp;OrganizationID",TEXT($A1883,"0000"),
" {","OrganizationTypeCV:  ",CHAR(34),INDEX(Organizations[Organization Type '[CV']],$A1883),CHAR(34),
", OrganizationCode:  ",CHAR(34),INDEX(Organizations[Organization Code],$A1883),CHAR(34),
", OrganizationName:  ",CHAR(34),INDEX(Organizations[Organization Name],$A1883),CHAR(34),
", OrganizationDescription:  ",CHAR(34),INDEX(Organizations[Organization Description],$A1883),CHAR(34),
", OrganizationLink:  ",CHAR(34),INDEX(Organizations[Organization Link],$A1883),CHAR(34),"}"))</f>
        <v>#REF!</v>
      </c>
      <c r="F1883" t="e">
        <f>IF(INDEX(People[First Name],$A1883)="","",
CONCATENATE("  - &amp;AffiliationID",TEXT($A1883,"0000"),
" {PersonID: *PersonID",TEXT($A1883,"0000"),
", OrganizationID: *OrganizationID",TEXT(MATCH(INDEX(People[Organization Name],$A1883),Organizations[Organization Name],0),"0000"),
", IsPrimaryOrganizationContact: , AffiliationStartDate: , AffiliationEndDate: , PrimaryPhone: ",
", PrimaryEmail: ",CHAR(34),INDEX(People[Primary Email],$A1883),CHAR(34),
", PrimaryAddress: ",CHAR(34),INDEX(People[Primary Address],$A1883),CHAR(34),
", PersonLink: }"))</f>
        <v>#REF!</v>
      </c>
      <c r="H1883" t="e">
        <f>IF(COUNTA(CitationInformation)=0,"",IF(INDEX(AuthorList[Author Name],$A1883)="","",
CONCATENATE("  - &amp;AuthorListID",TEXT($A1883,"0000"),
"  {CitationID: *CitationID0001",
", PersonID: *PersonID",TEXT(MATCH(INDEX(AuthorList[Author Name],$A1883),People[Full Name],0),"0000"),
", AuthorOrder: ",INDEX(AuthorList[Author Number],$A1883),"}")))</f>
        <v>#REF!</v>
      </c>
      <c r="K1883" t="e">
        <f>IF(INDEX(SamplingFeatures[Feature Code],$A1883)="","",
CONCATENATE("  - &amp;SamplingFeatureID",TEXT($A1883,"0000"),
" {","SamplingFeatureUUID:  ",CHAR(34),INDEX(SamplingFeatures[Sampling Feature UUID],$A1883),CHAR(34),
", SamplingFeatureTypeCV:  ",CHAR(34),INDEX(SamplingFeatures[Sampling Feature Type],$A1883),CHAR(34),
", SamplingFeatureCode:  ",CHAR(34),INDEX(SamplingFeatures[Feature Code],$A1883),CHAR(34),
", SamplingFeatureName:  ",CHAR(34),INDEX(SamplingFeatures[Feature Name],$A1883),CHAR(34),
", SamplingFeatureDescription:  ",CHAR(34),INDEX(SamplingFeatures[Feature Description],$A1883),CHAR(34),
", SamplingFeatureGeotypeCV:  ",CHAR(34),INDEX(SamplingFeatures[Feature Geo Type],$A1883),CHAR(34),
", FeatureGeometry:  ",CHAR(34),INDEX(SamplingFeatures[Feature Geometry],$A1883),CHAR(34),
", Elevation_m:  ",CHAR(34),INDEX(SamplingFeatures[Elevation_m],$A1883),CHAR(34),
", ElevationDatumCV:  ",CHAR(34),ElevationDatum,CHAR(34),"}"))</f>
        <v>#REF!</v>
      </c>
      <c r="L1883" t="e">
        <f>IF(INDEX(SamplingFeatures[Sampling Feature Type],$A1883)&lt;&gt;"Site","",
CONCATENATE("  - &amp;SiteID",TEXT(SUMPRODUCT(--($L$3:$L1882&lt;&gt;"")),"0000"),
" {","SamplingFeatureID:  *SamplingFeatureID",TEXT($A1883,"0000"),
", SiteTypeCV:  ",CHAR(34),INDEX(Sites[Site Type],$A1883),CHAR(34),
", Latitude:  ",INDEX(Sites[Latitude],$A1883),
", Longitude:  ",INDEX(Sites[Longitude],$A1883),
", SRSName:  ",CHAR(34),LatLonDatum,CHAR(34),"}"))</f>
        <v>#REF!</v>
      </c>
      <c r="M1883" t="e">
        <f>IF(INDEX(SamplingFeatures[Sampling Feature Type],$A1883)&lt;&gt;"Specimen","",
CONCATENATE("  - &amp;SpecimenID",TEXT(SUMPRODUCT(--($M$3:$M1882&lt;&gt;"")),"0000"),
" {","SamplingFeatureID:  *SamplingFeatureID",TEXT($A1883,"0000"),
", SpecimenTypeCV:  ",CHAR(34),INDEX(Specimens[Specimen Type],$A1883),CHAR(34),
", SpecimenMediumCV:  ",INDEX(Specimens[Specimen Medium],$A1883),
", IsFieldSpecimen:  ",CHAR(34),INDEX(Specimens[Is Field Specimen?],$A1883),CHAR(34),"}"))</f>
        <v>#REF!</v>
      </c>
      <c r="N1883" t="e">
        <f>IF(COUNTA(SpatialOffsets[])=0,"", IF(INDEX(SpatialOffsets[Spatial Offset Type],$A1883)="","",
CONCATENATE("  - &amp;SpatialOffsetID",TEXT($A1883,"0000"),
" {","SpatialOffsetTypeCV:  ",CHAR(34),INDEX(SpatialOffsets[Spatial Offset Type],$A1883),CHAR(34),
", Offset1Value:  ",INDEX(SpatialOffsets[Offset 1 Value],$A1883),
", Offset1UnitID:  ",CHAR(34),INDEX(SpatialOffsets[Offset 1 Unit],$A1883),CHAR(34),
", Offset2Value:  ",INDEX(SpatialOffsets[Offset 2 Value],$A1883),
", Offset2UnitID:  ",CHAR(34),INDEX(SpatialOffsets[Offset 2 Unit],$A1883),CHAR(34),
", Offset3Value:  ",INDEX(SpatialOffsets[Offset 3 Value],$A1883),
", Offset3UnitID:  ",CHAR(34),INDEX(SpatialOffsets[Offset 3 Unit],$A1883),CHAR(34),,"}")))</f>
        <v>#REF!</v>
      </c>
      <c r="O1883" t="e">
        <f>IF(COUNTA(RelatedFeatures[])=0,"", IF(INDEX(RelatedFeatures[First Sampling Feature Code],$A1883)="","",
CONCATENATE("  - &amp;RelationID",TEXT($A1883,"0000"),
" {","SamplingFeatureID:  *SamplingFeatureID",TEXT(MATCH(INDEX(RelatedFeatures[First Sampling Feature Code],$A1883),SamplingFeatures[Feature Code],0),"0000"),
", RelationshipTypeCV:  ",CHAR(34),INDEX(RelatedFeatures[Relationship Type],$A1883),CHAR(34),
", RelatedFeatureID: *SamplingFeatureID",TEXT(MATCH(INDEX(RelatedFeatures[Second Sampling Feature Code],$A1883),SamplingFeatures[Feature Code],0),"0000"),
", SpatialOffsetID:  ",IF(INDEX(RelatedFeatures[Offset Number],$A1883)="","",CONCATENATE("*SpatialOffsetID",TEXT(INDEX(RelatedFeatures[Offset Number],$A1883),"0000"))),"}")))</f>
        <v>#REF!</v>
      </c>
      <c r="P1883" t="e">
        <f>IF(INDEX(Methods[Method Type],$A1883)="","",
CONCATENATE("  - &amp;MethodID",TEXT($A1883,"0000"),
" {","MethodTypeCV:  ",CHAR(34),INDEX(Methods[Method Type],$A1883),CHAR(34),
", MethodCode:  ",CHAR(34),INDEX(Methods[Method Code],$A1883),CHAR(34),
", MethodName:  ",CHAR(34),INDEX(Methods[Method Name],$A1883),CHAR(34),
", MethodDescription:  ",CHAR(34),INDEX(Methods[Method Description],$A1883),CHAR(34),
", MethodLink:  ",CHAR(34),INDEX(Methods[Method Link],$A1883),CHAR(34),
", OrganizationID: *OrganizationID",TEXT(MATCH(INDEX(Methods[Organization Name],$A1883),Organizations[Organization Name],0),"0000"),"}"))</f>
        <v>#REF!</v>
      </c>
      <c r="Q1883" t="e">
        <f>IF(INDEX(Variables[Variable Type],$A1883)="","",
CONCATENATE("  - &amp;VariableID",TEXT($A1883,"0000"),
" {","VariableTypeCV:  ",CHAR(34),INDEX(Variables[Variable Type],$A1883),CHAR(34),
", VariableCode:  ",CHAR(34),INDEX(Variables[Variable Code],$A1883),CHAR(34),
", VariableNameCV:  ",CHAR(34),INDEX(Variables[Variable Name],$A1883),CHAR(34),
", VariableDefinition:  ",CHAR(34),INDEX(Variables[Variable Definition],$A1883),CHAR(34),
", SpecciationCV:  ",CHAR(34),INDEX(Variables[Speciation],$A1883),CHAR(34),
", NoDataValue:  ",CHAR(34),INDEX(Variables[No Data Value],$A1883),CHAR(34),"}"))</f>
        <v>#REF!</v>
      </c>
    </row>
    <row r="1884" spans="1:17" x14ac:dyDescent="0.25">
      <c r="A1884">
        <v>1881</v>
      </c>
      <c r="D1884" t="e">
        <f>IF(INDEX(People[First Name],$A1884)="","",
CONCATENATE("  - &amp;PersonID",TEXT($A1884,"0000"),
" {","PersonFirstName:  ",CHAR(34),INDEX(People[First Name],$A1884),CHAR(34),
", PersonMiddleName:  ",CHAR(34),INDEX(People[Middle Name],$A1884),CHAR(34),
", PersonLastName:  ",CHAR(34),INDEX(People[Last Name],$A1884),CHAR(34),"}"))</f>
        <v>#REF!</v>
      </c>
      <c r="E1884" t="e">
        <f>IF(INDEX(Organizations[Organization Type '[CV']],$A1884)="","",
CONCATENATE("  - &amp;OrganizationID",TEXT($A1884,"0000"),
" {","OrganizationTypeCV:  ",CHAR(34),INDEX(Organizations[Organization Type '[CV']],$A1884),CHAR(34),
", OrganizationCode:  ",CHAR(34),INDEX(Organizations[Organization Code],$A1884),CHAR(34),
", OrganizationName:  ",CHAR(34),INDEX(Organizations[Organization Name],$A1884),CHAR(34),
", OrganizationDescription:  ",CHAR(34),INDEX(Organizations[Organization Description],$A1884),CHAR(34),
", OrganizationLink:  ",CHAR(34),INDEX(Organizations[Organization Link],$A1884),CHAR(34),"}"))</f>
        <v>#REF!</v>
      </c>
      <c r="F1884" t="e">
        <f>IF(INDEX(People[First Name],$A1884)="","",
CONCATENATE("  - &amp;AffiliationID",TEXT($A1884,"0000"),
" {PersonID: *PersonID",TEXT($A1884,"0000"),
", OrganizationID: *OrganizationID",TEXT(MATCH(INDEX(People[Organization Name],$A1884),Organizations[Organization Name],0),"0000"),
", IsPrimaryOrganizationContact: , AffiliationStartDate: , AffiliationEndDate: , PrimaryPhone: ",
", PrimaryEmail: ",CHAR(34),INDEX(People[Primary Email],$A1884),CHAR(34),
", PrimaryAddress: ",CHAR(34),INDEX(People[Primary Address],$A1884),CHAR(34),
", PersonLink: }"))</f>
        <v>#REF!</v>
      </c>
      <c r="H1884" t="e">
        <f>IF(COUNTA(CitationInformation)=0,"",IF(INDEX(AuthorList[Author Name],$A1884)="","",
CONCATENATE("  - &amp;AuthorListID",TEXT($A1884,"0000"),
"  {CitationID: *CitationID0001",
", PersonID: *PersonID",TEXT(MATCH(INDEX(AuthorList[Author Name],$A1884),People[Full Name],0),"0000"),
", AuthorOrder: ",INDEX(AuthorList[Author Number],$A1884),"}")))</f>
        <v>#REF!</v>
      </c>
      <c r="K1884" t="e">
        <f>IF(INDEX(SamplingFeatures[Feature Code],$A1884)="","",
CONCATENATE("  - &amp;SamplingFeatureID",TEXT($A1884,"0000"),
" {","SamplingFeatureUUID:  ",CHAR(34),INDEX(SamplingFeatures[Sampling Feature UUID],$A1884),CHAR(34),
", SamplingFeatureTypeCV:  ",CHAR(34),INDEX(SamplingFeatures[Sampling Feature Type],$A1884),CHAR(34),
", SamplingFeatureCode:  ",CHAR(34),INDEX(SamplingFeatures[Feature Code],$A1884),CHAR(34),
", SamplingFeatureName:  ",CHAR(34),INDEX(SamplingFeatures[Feature Name],$A1884),CHAR(34),
", SamplingFeatureDescription:  ",CHAR(34),INDEX(SamplingFeatures[Feature Description],$A1884),CHAR(34),
", SamplingFeatureGeotypeCV:  ",CHAR(34),INDEX(SamplingFeatures[Feature Geo Type],$A1884),CHAR(34),
", FeatureGeometry:  ",CHAR(34),INDEX(SamplingFeatures[Feature Geometry],$A1884),CHAR(34),
", Elevation_m:  ",CHAR(34),INDEX(SamplingFeatures[Elevation_m],$A1884),CHAR(34),
", ElevationDatumCV:  ",CHAR(34),ElevationDatum,CHAR(34),"}"))</f>
        <v>#REF!</v>
      </c>
      <c r="L1884" t="e">
        <f>IF(INDEX(SamplingFeatures[Sampling Feature Type],$A1884)&lt;&gt;"Site","",
CONCATENATE("  - &amp;SiteID",TEXT(SUMPRODUCT(--($L$3:$L1883&lt;&gt;"")),"0000"),
" {","SamplingFeatureID:  *SamplingFeatureID",TEXT($A1884,"0000"),
", SiteTypeCV:  ",CHAR(34),INDEX(Sites[Site Type],$A1884),CHAR(34),
", Latitude:  ",INDEX(Sites[Latitude],$A1884),
", Longitude:  ",INDEX(Sites[Longitude],$A1884),
", SRSName:  ",CHAR(34),LatLonDatum,CHAR(34),"}"))</f>
        <v>#REF!</v>
      </c>
      <c r="M1884" t="e">
        <f>IF(INDEX(SamplingFeatures[Sampling Feature Type],$A1884)&lt;&gt;"Specimen","",
CONCATENATE("  - &amp;SpecimenID",TEXT(SUMPRODUCT(--($M$3:$M1883&lt;&gt;"")),"0000"),
" {","SamplingFeatureID:  *SamplingFeatureID",TEXT($A1884,"0000"),
", SpecimenTypeCV:  ",CHAR(34),INDEX(Specimens[Specimen Type],$A1884),CHAR(34),
", SpecimenMediumCV:  ",INDEX(Specimens[Specimen Medium],$A1884),
", IsFieldSpecimen:  ",CHAR(34),INDEX(Specimens[Is Field Specimen?],$A1884),CHAR(34),"}"))</f>
        <v>#REF!</v>
      </c>
      <c r="N1884" t="e">
        <f>IF(COUNTA(SpatialOffsets[])=0,"", IF(INDEX(SpatialOffsets[Spatial Offset Type],$A1884)="","",
CONCATENATE("  - &amp;SpatialOffsetID",TEXT($A1884,"0000"),
" {","SpatialOffsetTypeCV:  ",CHAR(34),INDEX(SpatialOffsets[Spatial Offset Type],$A1884),CHAR(34),
", Offset1Value:  ",INDEX(SpatialOffsets[Offset 1 Value],$A1884),
", Offset1UnitID:  ",CHAR(34),INDEX(SpatialOffsets[Offset 1 Unit],$A1884),CHAR(34),
", Offset2Value:  ",INDEX(SpatialOffsets[Offset 2 Value],$A1884),
", Offset2UnitID:  ",CHAR(34),INDEX(SpatialOffsets[Offset 2 Unit],$A1884),CHAR(34),
", Offset3Value:  ",INDEX(SpatialOffsets[Offset 3 Value],$A1884),
", Offset3UnitID:  ",CHAR(34),INDEX(SpatialOffsets[Offset 3 Unit],$A1884),CHAR(34),,"}")))</f>
        <v>#REF!</v>
      </c>
      <c r="O1884" t="e">
        <f>IF(COUNTA(RelatedFeatures[])=0,"", IF(INDEX(RelatedFeatures[First Sampling Feature Code],$A1884)="","",
CONCATENATE("  - &amp;RelationID",TEXT($A1884,"0000"),
" {","SamplingFeatureID:  *SamplingFeatureID",TEXT(MATCH(INDEX(RelatedFeatures[First Sampling Feature Code],$A1884),SamplingFeatures[Feature Code],0),"0000"),
", RelationshipTypeCV:  ",CHAR(34),INDEX(RelatedFeatures[Relationship Type],$A1884),CHAR(34),
", RelatedFeatureID: *SamplingFeatureID",TEXT(MATCH(INDEX(RelatedFeatures[Second Sampling Feature Code],$A1884),SamplingFeatures[Feature Code],0),"0000"),
", SpatialOffsetID:  ",IF(INDEX(RelatedFeatures[Offset Number],$A1884)="","",CONCATENATE("*SpatialOffsetID",TEXT(INDEX(RelatedFeatures[Offset Number],$A1884),"0000"))),"}")))</f>
        <v>#REF!</v>
      </c>
      <c r="P1884" t="e">
        <f>IF(INDEX(Methods[Method Type],$A1884)="","",
CONCATENATE("  - &amp;MethodID",TEXT($A1884,"0000"),
" {","MethodTypeCV:  ",CHAR(34),INDEX(Methods[Method Type],$A1884),CHAR(34),
", MethodCode:  ",CHAR(34),INDEX(Methods[Method Code],$A1884),CHAR(34),
", MethodName:  ",CHAR(34),INDEX(Methods[Method Name],$A1884),CHAR(34),
", MethodDescription:  ",CHAR(34),INDEX(Methods[Method Description],$A1884),CHAR(34),
", MethodLink:  ",CHAR(34),INDEX(Methods[Method Link],$A1884),CHAR(34),
", OrganizationID: *OrganizationID",TEXT(MATCH(INDEX(Methods[Organization Name],$A1884),Organizations[Organization Name],0),"0000"),"}"))</f>
        <v>#REF!</v>
      </c>
      <c r="Q1884" t="e">
        <f>IF(INDEX(Variables[Variable Type],$A1884)="","",
CONCATENATE("  - &amp;VariableID",TEXT($A1884,"0000"),
" {","VariableTypeCV:  ",CHAR(34),INDEX(Variables[Variable Type],$A1884),CHAR(34),
", VariableCode:  ",CHAR(34),INDEX(Variables[Variable Code],$A1884),CHAR(34),
", VariableNameCV:  ",CHAR(34),INDEX(Variables[Variable Name],$A1884),CHAR(34),
", VariableDefinition:  ",CHAR(34),INDEX(Variables[Variable Definition],$A1884),CHAR(34),
", SpecciationCV:  ",CHAR(34),INDEX(Variables[Speciation],$A1884),CHAR(34),
", NoDataValue:  ",CHAR(34),INDEX(Variables[No Data Value],$A1884),CHAR(34),"}"))</f>
        <v>#REF!</v>
      </c>
    </row>
    <row r="1885" spans="1:17" x14ac:dyDescent="0.25">
      <c r="A1885">
        <v>1882</v>
      </c>
      <c r="D1885" t="e">
        <f>IF(INDEX(People[First Name],$A1885)="","",
CONCATENATE("  - &amp;PersonID",TEXT($A1885,"0000"),
" {","PersonFirstName:  ",CHAR(34),INDEX(People[First Name],$A1885),CHAR(34),
", PersonMiddleName:  ",CHAR(34),INDEX(People[Middle Name],$A1885),CHAR(34),
", PersonLastName:  ",CHAR(34),INDEX(People[Last Name],$A1885),CHAR(34),"}"))</f>
        <v>#REF!</v>
      </c>
      <c r="E1885" t="e">
        <f>IF(INDEX(Organizations[Organization Type '[CV']],$A1885)="","",
CONCATENATE("  - &amp;OrganizationID",TEXT($A1885,"0000"),
" {","OrganizationTypeCV:  ",CHAR(34),INDEX(Organizations[Organization Type '[CV']],$A1885),CHAR(34),
", OrganizationCode:  ",CHAR(34),INDEX(Organizations[Organization Code],$A1885),CHAR(34),
", OrganizationName:  ",CHAR(34),INDEX(Organizations[Organization Name],$A1885),CHAR(34),
", OrganizationDescription:  ",CHAR(34),INDEX(Organizations[Organization Description],$A1885),CHAR(34),
", OrganizationLink:  ",CHAR(34),INDEX(Organizations[Organization Link],$A1885),CHAR(34),"}"))</f>
        <v>#REF!</v>
      </c>
      <c r="F1885" t="e">
        <f>IF(INDEX(People[First Name],$A1885)="","",
CONCATENATE("  - &amp;AffiliationID",TEXT($A1885,"0000"),
" {PersonID: *PersonID",TEXT($A1885,"0000"),
", OrganizationID: *OrganizationID",TEXT(MATCH(INDEX(People[Organization Name],$A1885),Organizations[Organization Name],0),"0000"),
", IsPrimaryOrganizationContact: , AffiliationStartDate: , AffiliationEndDate: , PrimaryPhone: ",
", PrimaryEmail: ",CHAR(34),INDEX(People[Primary Email],$A1885),CHAR(34),
", PrimaryAddress: ",CHAR(34),INDEX(People[Primary Address],$A1885),CHAR(34),
", PersonLink: }"))</f>
        <v>#REF!</v>
      </c>
      <c r="H1885" t="e">
        <f>IF(COUNTA(CitationInformation)=0,"",IF(INDEX(AuthorList[Author Name],$A1885)="","",
CONCATENATE("  - &amp;AuthorListID",TEXT($A1885,"0000"),
"  {CitationID: *CitationID0001",
", PersonID: *PersonID",TEXT(MATCH(INDEX(AuthorList[Author Name],$A1885),People[Full Name],0),"0000"),
", AuthorOrder: ",INDEX(AuthorList[Author Number],$A1885),"}")))</f>
        <v>#REF!</v>
      </c>
      <c r="K1885" t="e">
        <f>IF(INDEX(SamplingFeatures[Feature Code],$A1885)="","",
CONCATENATE("  - &amp;SamplingFeatureID",TEXT($A1885,"0000"),
" {","SamplingFeatureUUID:  ",CHAR(34),INDEX(SamplingFeatures[Sampling Feature UUID],$A1885),CHAR(34),
", SamplingFeatureTypeCV:  ",CHAR(34),INDEX(SamplingFeatures[Sampling Feature Type],$A1885),CHAR(34),
", SamplingFeatureCode:  ",CHAR(34),INDEX(SamplingFeatures[Feature Code],$A1885),CHAR(34),
", SamplingFeatureName:  ",CHAR(34),INDEX(SamplingFeatures[Feature Name],$A1885),CHAR(34),
", SamplingFeatureDescription:  ",CHAR(34),INDEX(SamplingFeatures[Feature Description],$A1885),CHAR(34),
", SamplingFeatureGeotypeCV:  ",CHAR(34),INDEX(SamplingFeatures[Feature Geo Type],$A1885),CHAR(34),
", FeatureGeometry:  ",CHAR(34),INDEX(SamplingFeatures[Feature Geometry],$A1885),CHAR(34),
", Elevation_m:  ",CHAR(34),INDEX(SamplingFeatures[Elevation_m],$A1885),CHAR(34),
", ElevationDatumCV:  ",CHAR(34),ElevationDatum,CHAR(34),"}"))</f>
        <v>#REF!</v>
      </c>
      <c r="L1885" t="e">
        <f>IF(INDEX(SamplingFeatures[Sampling Feature Type],$A1885)&lt;&gt;"Site","",
CONCATENATE("  - &amp;SiteID",TEXT(SUMPRODUCT(--($L$3:$L1884&lt;&gt;"")),"0000"),
" {","SamplingFeatureID:  *SamplingFeatureID",TEXT($A1885,"0000"),
", SiteTypeCV:  ",CHAR(34),INDEX(Sites[Site Type],$A1885),CHAR(34),
", Latitude:  ",INDEX(Sites[Latitude],$A1885),
", Longitude:  ",INDEX(Sites[Longitude],$A1885),
", SRSName:  ",CHAR(34),LatLonDatum,CHAR(34),"}"))</f>
        <v>#REF!</v>
      </c>
      <c r="M1885" t="e">
        <f>IF(INDEX(SamplingFeatures[Sampling Feature Type],$A1885)&lt;&gt;"Specimen","",
CONCATENATE("  - &amp;SpecimenID",TEXT(SUMPRODUCT(--($M$3:$M1884&lt;&gt;"")),"0000"),
" {","SamplingFeatureID:  *SamplingFeatureID",TEXT($A1885,"0000"),
", SpecimenTypeCV:  ",CHAR(34),INDEX(Specimens[Specimen Type],$A1885),CHAR(34),
", SpecimenMediumCV:  ",INDEX(Specimens[Specimen Medium],$A1885),
", IsFieldSpecimen:  ",CHAR(34),INDEX(Specimens[Is Field Specimen?],$A1885),CHAR(34),"}"))</f>
        <v>#REF!</v>
      </c>
      <c r="N1885" t="e">
        <f>IF(COUNTA(SpatialOffsets[])=0,"", IF(INDEX(SpatialOffsets[Spatial Offset Type],$A1885)="","",
CONCATENATE("  - &amp;SpatialOffsetID",TEXT($A1885,"0000"),
" {","SpatialOffsetTypeCV:  ",CHAR(34),INDEX(SpatialOffsets[Spatial Offset Type],$A1885),CHAR(34),
", Offset1Value:  ",INDEX(SpatialOffsets[Offset 1 Value],$A1885),
", Offset1UnitID:  ",CHAR(34),INDEX(SpatialOffsets[Offset 1 Unit],$A1885),CHAR(34),
", Offset2Value:  ",INDEX(SpatialOffsets[Offset 2 Value],$A1885),
", Offset2UnitID:  ",CHAR(34),INDEX(SpatialOffsets[Offset 2 Unit],$A1885),CHAR(34),
", Offset3Value:  ",INDEX(SpatialOffsets[Offset 3 Value],$A1885),
", Offset3UnitID:  ",CHAR(34),INDEX(SpatialOffsets[Offset 3 Unit],$A1885),CHAR(34),,"}")))</f>
        <v>#REF!</v>
      </c>
      <c r="O1885" t="e">
        <f>IF(COUNTA(RelatedFeatures[])=0,"", IF(INDEX(RelatedFeatures[First Sampling Feature Code],$A1885)="","",
CONCATENATE("  - &amp;RelationID",TEXT($A1885,"0000"),
" {","SamplingFeatureID:  *SamplingFeatureID",TEXT(MATCH(INDEX(RelatedFeatures[First Sampling Feature Code],$A1885),SamplingFeatures[Feature Code],0),"0000"),
", RelationshipTypeCV:  ",CHAR(34),INDEX(RelatedFeatures[Relationship Type],$A1885),CHAR(34),
", RelatedFeatureID: *SamplingFeatureID",TEXT(MATCH(INDEX(RelatedFeatures[Second Sampling Feature Code],$A1885),SamplingFeatures[Feature Code],0),"0000"),
", SpatialOffsetID:  ",IF(INDEX(RelatedFeatures[Offset Number],$A1885)="","",CONCATENATE("*SpatialOffsetID",TEXT(INDEX(RelatedFeatures[Offset Number],$A1885),"0000"))),"}")))</f>
        <v>#REF!</v>
      </c>
      <c r="P1885" t="e">
        <f>IF(INDEX(Methods[Method Type],$A1885)="","",
CONCATENATE("  - &amp;MethodID",TEXT($A1885,"0000"),
" {","MethodTypeCV:  ",CHAR(34),INDEX(Methods[Method Type],$A1885),CHAR(34),
", MethodCode:  ",CHAR(34),INDEX(Methods[Method Code],$A1885),CHAR(34),
", MethodName:  ",CHAR(34),INDEX(Methods[Method Name],$A1885),CHAR(34),
", MethodDescription:  ",CHAR(34),INDEX(Methods[Method Description],$A1885),CHAR(34),
", MethodLink:  ",CHAR(34),INDEX(Methods[Method Link],$A1885),CHAR(34),
", OrganizationID: *OrganizationID",TEXT(MATCH(INDEX(Methods[Organization Name],$A1885),Organizations[Organization Name],0),"0000"),"}"))</f>
        <v>#REF!</v>
      </c>
      <c r="Q1885" t="e">
        <f>IF(INDEX(Variables[Variable Type],$A1885)="","",
CONCATENATE("  - &amp;VariableID",TEXT($A1885,"0000"),
" {","VariableTypeCV:  ",CHAR(34),INDEX(Variables[Variable Type],$A1885),CHAR(34),
", VariableCode:  ",CHAR(34),INDEX(Variables[Variable Code],$A1885),CHAR(34),
", VariableNameCV:  ",CHAR(34),INDEX(Variables[Variable Name],$A1885),CHAR(34),
", VariableDefinition:  ",CHAR(34),INDEX(Variables[Variable Definition],$A1885),CHAR(34),
", SpecciationCV:  ",CHAR(34),INDEX(Variables[Speciation],$A1885),CHAR(34),
", NoDataValue:  ",CHAR(34),INDEX(Variables[No Data Value],$A1885),CHAR(34),"}"))</f>
        <v>#REF!</v>
      </c>
    </row>
    <row r="1886" spans="1:17" x14ac:dyDescent="0.25">
      <c r="A1886">
        <v>1883</v>
      </c>
      <c r="D1886" t="e">
        <f>IF(INDEX(People[First Name],$A1886)="","",
CONCATENATE("  - &amp;PersonID",TEXT($A1886,"0000"),
" {","PersonFirstName:  ",CHAR(34),INDEX(People[First Name],$A1886),CHAR(34),
", PersonMiddleName:  ",CHAR(34),INDEX(People[Middle Name],$A1886),CHAR(34),
", PersonLastName:  ",CHAR(34),INDEX(People[Last Name],$A1886),CHAR(34),"}"))</f>
        <v>#REF!</v>
      </c>
      <c r="E1886" t="e">
        <f>IF(INDEX(Organizations[Organization Type '[CV']],$A1886)="","",
CONCATENATE("  - &amp;OrganizationID",TEXT($A1886,"0000"),
" {","OrganizationTypeCV:  ",CHAR(34),INDEX(Organizations[Organization Type '[CV']],$A1886),CHAR(34),
", OrganizationCode:  ",CHAR(34),INDEX(Organizations[Organization Code],$A1886),CHAR(34),
", OrganizationName:  ",CHAR(34),INDEX(Organizations[Organization Name],$A1886),CHAR(34),
", OrganizationDescription:  ",CHAR(34),INDEX(Organizations[Organization Description],$A1886),CHAR(34),
", OrganizationLink:  ",CHAR(34),INDEX(Organizations[Organization Link],$A1886),CHAR(34),"}"))</f>
        <v>#REF!</v>
      </c>
      <c r="F1886" t="e">
        <f>IF(INDEX(People[First Name],$A1886)="","",
CONCATENATE("  - &amp;AffiliationID",TEXT($A1886,"0000"),
" {PersonID: *PersonID",TEXT($A1886,"0000"),
", OrganizationID: *OrganizationID",TEXT(MATCH(INDEX(People[Organization Name],$A1886),Organizations[Organization Name],0),"0000"),
", IsPrimaryOrganizationContact: , AffiliationStartDate: , AffiliationEndDate: , PrimaryPhone: ",
", PrimaryEmail: ",CHAR(34),INDEX(People[Primary Email],$A1886),CHAR(34),
", PrimaryAddress: ",CHAR(34),INDEX(People[Primary Address],$A1886),CHAR(34),
", PersonLink: }"))</f>
        <v>#REF!</v>
      </c>
      <c r="H1886" t="e">
        <f>IF(COUNTA(CitationInformation)=0,"",IF(INDEX(AuthorList[Author Name],$A1886)="","",
CONCATENATE("  - &amp;AuthorListID",TEXT($A1886,"0000"),
"  {CitationID: *CitationID0001",
", PersonID: *PersonID",TEXT(MATCH(INDEX(AuthorList[Author Name],$A1886),People[Full Name],0),"0000"),
", AuthorOrder: ",INDEX(AuthorList[Author Number],$A1886),"}")))</f>
        <v>#REF!</v>
      </c>
      <c r="K1886" t="e">
        <f>IF(INDEX(SamplingFeatures[Feature Code],$A1886)="","",
CONCATENATE("  - &amp;SamplingFeatureID",TEXT($A1886,"0000"),
" {","SamplingFeatureUUID:  ",CHAR(34),INDEX(SamplingFeatures[Sampling Feature UUID],$A1886),CHAR(34),
", SamplingFeatureTypeCV:  ",CHAR(34),INDEX(SamplingFeatures[Sampling Feature Type],$A1886),CHAR(34),
", SamplingFeatureCode:  ",CHAR(34),INDEX(SamplingFeatures[Feature Code],$A1886),CHAR(34),
", SamplingFeatureName:  ",CHAR(34),INDEX(SamplingFeatures[Feature Name],$A1886),CHAR(34),
", SamplingFeatureDescription:  ",CHAR(34),INDEX(SamplingFeatures[Feature Description],$A1886),CHAR(34),
", SamplingFeatureGeotypeCV:  ",CHAR(34),INDEX(SamplingFeatures[Feature Geo Type],$A1886),CHAR(34),
", FeatureGeometry:  ",CHAR(34),INDEX(SamplingFeatures[Feature Geometry],$A1886),CHAR(34),
", Elevation_m:  ",CHAR(34),INDEX(SamplingFeatures[Elevation_m],$A1886),CHAR(34),
", ElevationDatumCV:  ",CHAR(34),ElevationDatum,CHAR(34),"}"))</f>
        <v>#REF!</v>
      </c>
      <c r="L1886" t="e">
        <f>IF(INDEX(SamplingFeatures[Sampling Feature Type],$A1886)&lt;&gt;"Site","",
CONCATENATE("  - &amp;SiteID",TEXT(SUMPRODUCT(--($L$3:$L1885&lt;&gt;"")),"0000"),
" {","SamplingFeatureID:  *SamplingFeatureID",TEXT($A1886,"0000"),
", SiteTypeCV:  ",CHAR(34),INDEX(Sites[Site Type],$A1886),CHAR(34),
", Latitude:  ",INDEX(Sites[Latitude],$A1886),
", Longitude:  ",INDEX(Sites[Longitude],$A1886),
", SRSName:  ",CHAR(34),LatLonDatum,CHAR(34),"}"))</f>
        <v>#REF!</v>
      </c>
      <c r="M1886" t="e">
        <f>IF(INDEX(SamplingFeatures[Sampling Feature Type],$A1886)&lt;&gt;"Specimen","",
CONCATENATE("  - &amp;SpecimenID",TEXT(SUMPRODUCT(--($M$3:$M1885&lt;&gt;"")),"0000"),
" {","SamplingFeatureID:  *SamplingFeatureID",TEXT($A1886,"0000"),
", SpecimenTypeCV:  ",CHAR(34),INDEX(Specimens[Specimen Type],$A1886),CHAR(34),
", SpecimenMediumCV:  ",INDEX(Specimens[Specimen Medium],$A1886),
", IsFieldSpecimen:  ",CHAR(34),INDEX(Specimens[Is Field Specimen?],$A1886),CHAR(34),"}"))</f>
        <v>#REF!</v>
      </c>
      <c r="N1886" t="e">
        <f>IF(COUNTA(SpatialOffsets[])=0,"", IF(INDEX(SpatialOffsets[Spatial Offset Type],$A1886)="","",
CONCATENATE("  - &amp;SpatialOffsetID",TEXT($A1886,"0000"),
" {","SpatialOffsetTypeCV:  ",CHAR(34),INDEX(SpatialOffsets[Spatial Offset Type],$A1886),CHAR(34),
", Offset1Value:  ",INDEX(SpatialOffsets[Offset 1 Value],$A1886),
", Offset1UnitID:  ",CHAR(34),INDEX(SpatialOffsets[Offset 1 Unit],$A1886),CHAR(34),
", Offset2Value:  ",INDEX(SpatialOffsets[Offset 2 Value],$A1886),
", Offset2UnitID:  ",CHAR(34),INDEX(SpatialOffsets[Offset 2 Unit],$A1886),CHAR(34),
", Offset3Value:  ",INDEX(SpatialOffsets[Offset 3 Value],$A1886),
", Offset3UnitID:  ",CHAR(34),INDEX(SpatialOffsets[Offset 3 Unit],$A1886),CHAR(34),,"}")))</f>
        <v>#REF!</v>
      </c>
      <c r="O1886" t="e">
        <f>IF(COUNTA(RelatedFeatures[])=0,"", IF(INDEX(RelatedFeatures[First Sampling Feature Code],$A1886)="","",
CONCATENATE("  - &amp;RelationID",TEXT($A1886,"0000"),
" {","SamplingFeatureID:  *SamplingFeatureID",TEXT(MATCH(INDEX(RelatedFeatures[First Sampling Feature Code],$A1886),SamplingFeatures[Feature Code],0),"0000"),
", RelationshipTypeCV:  ",CHAR(34),INDEX(RelatedFeatures[Relationship Type],$A1886),CHAR(34),
", RelatedFeatureID: *SamplingFeatureID",TEXT(MATCH(INDEX(RelatedFeatures[Second Sampling Feature Code],$A1886),SamplingFeatures[Feature Code],0),"0000"),
", SpatialOffsetID:  ",IF(INDEX(RelatedFeatures[Offset Number],$A1886)="","",CONCATENATE("*SpatialOffsetID",TEXT(INDEX(RelatedFeatures[Offset Number],$A1886),"0000"))),"}")))</f>
        <v>#REF!</v>
      </c>
      <c r="P1886" t="e">
        <f>IF(INDEX(Methods[Method Type],$A1886)="","",
CONCATENATE("  - &amp;MethodID",TEXT($A1886,"0000"),
" {","MethodTypeCV:  ",CHAR(34),INDEX(Methods[Method Type],$A1886),CHAR(34),
", MethodCode:  ",CHAR(34),INDEX(Methods[Method Code],$A1886),CHAR(34),
", MethodName:  ",CHAR(34),INDEX(Methods[Method Name],$A1886),CHAR(34),
", MethodDescription:  ",CHAR(34),INDEX(Methods[Method Description],$A1886),CHAR(34),
", MethodLink:  ",CHAR(34),INDEX(Methods[Method Link],$A1886),CHAR(34),
", OrganizationID: *OrganizationID",TEXT(MATCH(INDEX(Methods[Organization Name],$A1886),Organizations[Organization Name],0),"0000"),"}"))</f>
        <v>#REF!</v>
      </c>
      <c r="Q1886" t="e">
        <f>IF(INDEX(Variables[Variable Type],$A1886)="","",
CONCATENATE("  - &amp;VariableID",TEXT($A1886,"0000"),
" {","VariableTypeCV:  ",CHAR(34),INDEX(Variables[Variable Type],$A1886),CHAR(34),
", VariableCode:  ",CHAR(34),INDEX(Variables[Variable Code],$A1886),CHAR(34),
", VariableNameCV:  ",CHAR(34),INDEX(Variables[Variable Name],$A1886),CHAR(34),
", VariableDefinition:  ",CHAR(34),INDEX(Variables[Variable Definition],$A1886),CHAR(34),
", SpecciationCV:  ",CHAR(34),INDEX(Variables[Speciation],$A1886),CHAR(34),
", NoDataValue:  ",CHAR(34),INDEX(Variables[No Data Value],$A1886),CHAR(34),"}"))</f>
        <v>#REF!</v>
      </c>
    </row>
    <row r="1887" spans="1:17" x14ac:dyDescent="0.25">
      <c r="A1887">
        <v>1884</v>
      </c>
      <c r="D1887" t="e">
        <f>IF(INDEX(People[First Name],$A1887)="","",
CONCATENATE("  - &amp;PersonID",TEXT($A1887,"0000"),
" {","PersonFirstName:  ",CHAR(34),INDEX(People[First Name],$A1887),CHAR(34),
", PersonMiddleName:  ",CHAR(34),INDEX(People[Middle Name],$A1887),CHAR(34),
", PersonLastName:  ",CHAR(34),INDEX(People[Last Name],$A1887),CHAR(34),"}"))</f>
        <v>#REF!</v>
      </c>
      <c r="E1887" t="e">
        <f>IF(INDEX(Organizations[Organization Type '[CV']],$A1887)="","",
CONCATENATE("  - &amp;OrganizationID",TEXT($A1887,"0000"),
" {","OrganizationTypeCV:  ",CHAR(34),INDEX(Organizations[Organization Type '[CV']],$A1887),CHAR(34),
", OrganizationCode:  ",CHAR(34),INDEX(Organizations[Organization Code],$A1887),CHAR(34),
", OrganizationName:  ",CHAR(34),INDEX(Organizations[Organization Name],$A1887),CHAR(34),
", OrganizationDescription:  ",CHAR(34),INDEX(Organizations[Organization Description],$A1887),CHAR(34),
", OrganizationLink:  ",CHAR(34),INDEX(Organizations[Organization Link],$A1887),CHAR(34),"}"))</f>
        <v>#REF!</v>
      </c>
      <c r="F1887" t="e">
        <f>IF(INDEX(People[First Name],$A1887)="","",
CONCATENATE("  - &amp;AffiliationID",TEXT($A1887,"0000"),
" {PersonID: *PersonID",TEXT($A1887,"0000"),
", OrganizationID: *OrganizationID",TEXT(MATCH(INDEX(People[Organization Name],$A1887),Organizations[Organization Name],0),"0000"),
", IsPrimaryOrganizationContact: , AffiliationStartDate: , AffiliationEndDate: , PrimaryPhone: ",
", PrimaryEmail: ",CHAR(34),INDEX(People[Primary Email],$A1887),CHAR(34),
", PrimaryAddress: ",CHAR(34),INDEX(People[Primary Address],$A1887),CHAR(34),
", PersonLink: }"))</f>
        <v>#REF!</v>
      </c>
      <c r="H1887" t="e">
        <f>IF(COUNTA(CitationInformation)=0,"",IF(INDEX(AuthorList[Author Name],$A1887)="","",
CONCATENATE("  - &amp;AuthorListID",TEXT($A1887,"0000"),
"  {CitationID: *CitationID0001",
", PersonID: *PersonID",TEXT(MATCH(INDEX(AuthorList[Author Name],$A1887),People[Full Name],0),"0000"),
", AuthorOrder: ",INDEX(AuthorList[Author Number],$A1887),"}")))</f>
        <v>#REF!</v>
      </c>
      <c r="K1887" t="e">
        <f>IF(INDEX(SamplingFeatures[Feature Code],$A1887)="","",
CONCATENATE("  - &amp;SamplingFeatureID",TEXT($A1887,"0000"),
" {","SamplingFeatureUUID:  ",CHAR(34),INDEX(SamplingFeatures[Sampling Feature UUID],$A1887),CHAR(34),
", SamplingFeatureTypeCV:  ",CHAR(34),INDEX(SamplingFeatures[Sampling Feature Type],$A1887),CHAR(34),
", SamplingFeatureCode:  ",CHAR(34),INDEX(SamplingFeatures[Feature Code],$A1887),CHAR(34),
", SamplingFeatureName:  ",CHAR(34),INDEX(SamplingFeatures[Feature Name],$A1887),CHAR(34),
", SamplingFeatureDescription:  ",CHAR(34),INDEX(SamplingFeatures[Feature Description],$A1887),CHAR(34),
", SamplingFeatureGeotypeCV:  ",CHAR(34),INDEX(SamplingFeatures[Feature Geo Type],$A1887),CHAR(34),
", FeatureGeometry:  ",CHAR(34),INDEX(SamplingFeatures[Feature Geometry],$A1887),CHAR(34),
", Elevation_m:  ",CHAR(34),INDEX(SamplingFeatures[Elevation_m],$A1887),CHAR(34),
", ElevationDatumCV:  ",CHAR(34),ElevationDatum,CHAR(34),"}"))</f>
        <v>#REF!</v>
      </c>
      <c r="L1887" t="e">
        <f>IF(INDEX(SamplingFeatures[Sampling Feature Type],$A1887)&lt;&gt;"Site","",
CONCATENATE("  - &amp;SiteID",TEXT(SUMPRODUCT(--($L$3:$L1886&lt;&gt;"")),"0000"),
" {","SamplingFeatureID:  *SamplingFeatureID",TEXT($A1887,"0000"),
", SiteTypeCV:  ",CHAR(34),INDEX(Sites[Site Type],$A1887),CHAR(34),
", Latitude:  ",INDEX(Sites[Latitude],$A1887),
", Longitude:  ",INDEX(Sites[Longitude],$A1887),
", SRSName:  ",CHAR(34),LatLonDatum,CHAR(34),"}"))</f>
        <v>#REF!</v>
      </c>
      <c r="M1887" t="e">
        <f>IF(INDEX(SamplingFeatures[Sampling Feature Type],$A1887)&lt;&gt;"Specimen","",
CONCATENATE("  - &amp;SpecimenID",TEXT(SUMPRODUCT(--($M$3:$M1886&lt;&gt;"")),"0000"),
" {","SamplingFeatureID:  *SamplingFeatureID",TEXT($A1887,"0000"),
", SpecimenTypeCV:  ",CHAR(34),INDEX(Specimens[Specimen Type],$A1887),CHAR(34),
", SpecimenMediumCV:  ",INDEX(Specimens[Specimen Medium],$A1887),
", IsFieldSpecimen:  ",CHAR(34),INDEX(Specimens[Is Field Specimen?],$A1887),CHAR(34),"}"))</f>
        <v>#REF!</v>
      </c>
      <c r="N1887" t="e">
        <f>IF(COUNTA(SpatialOffsets[])=0,"", IF(INDEX(SpatialOffsets[Spatial Offset Type],$A1887)="","",
CONCATENATE("  - &amp;SpatialOffsetID",TEXT($A1887,"0000"),
" {","SpatialOffsetTypeCV:  ",CHAR(34),INDEX(SpatialOffsets[Spatial Offset Type],$A1887),CHAR(34),
", Offset1Value:  ",INDEX(SpatialOffsets[Offset 1 Value],$A1887),
", Offset1UnitID:  ",CHAR(34),INDEX(SpatialOffsets[Offset 1 Unit],$A1887),CHAR(34),
", Offset2Value:  ",INDEX(SpatialOffsets[Offset 2 Value],$A1887),
", Offset2UnitID:  ",CHAR(34),INDEX(SpatialOffsets[Offset 2 Unit],$A1887),CHAR(34),
", Offset3Value:  ",INDEX(SpatialOffsets[Offset 3 Value],$A1887),
", Offset3UnitID:  ",CHAR(34),INDEX(SpatialOffsets[Offset 3 Unit],$A1887),CHAR(34),,"}")))</f>
        <v>#REF!</v>
      </c>
      <c r="O1887" t="e">
        <f>IF(COUNTA(RelatedFeatures[])=0,"", IF(INDEX(RelatedFeatures[First Sampling Feature Code],$A1887)="","",
CONCATENATE("  - &amp;RelationID",TEXT($A1887,"0000"),
" {","SamplingFeatureID:  *SamplingFeatureID",TEXT(MATCH(INDEX(RelatedFeatures[First Sampling Feature Code],$A1887),SamplingFeatures[Feature Code],0),"0000"),
", RelationshipTypeCV:  ",CHAR(34),INDEX(RelatedFeatures[Relationship Type],$A1887),CHAR(34),
", RelatedFeatureID: *SamplingFeatureID",TEXT(MATCH(INDEX(RelatedFeatures[Second Sampling Feature Code],$A1887),SamplingFeatures[Feature Code],0),"0000"),
", SpatialOffsetID:  ",IF(INDEX(RelatedFeatures[Offset Number],$A1887)="","",CONCATENATE("*SpatialOffsetID",TEXT(INDEX(RelatedFeatures[Offset Number],$A1887),"0000"))),"}")))</f>
        <v>#REF!</v>
      </c>
      <c r="P1887" t="e">
        <f>IF(INDEX(Methods[Method Type],$A1887)="","",
CONCATENATE("  - &amp;MethodID",TEXT($A1887,"0000"),
" {","MethodTypeCV:  ",CHAR(34),INDEX(Methods[Method Type],$A1887),CHAR(34),
", MethodCode:  ",CHAR(34),INDEX(Methods[Method Code],$A1887),CHAR(34),
", MethodName:  ",CHAR(34),INDEX(Methods[Method Name],$A1887),CHAR(34),
", MethodDescription:  ",CHAR(34),INDEX(Methods[Method Description],$A1887),CHAR(34),
", MethodLink:  ",CHAR(34),INDEX(Methods[Method Link],$A1887),CHAR(34),
", OrganizationID: *OrganizationID",TEXT(MATCH(INDEX(Methods[Organization Name],$A1887),Organizations[Organization Name],0),"0000"),"}"))</f>
        <v>#REF!</v>
      </c>
      <c r="Q1887" t="e">
        <f>IF(INDEX(Variables[Variable Type],$A1887)="","",
CONCATENATE("  - &amp;VariableID",TEXT($A1887,"0000"),
" {","VariableTypeCV:  ",CHAR(34),INDEX(Variables[Variable Type],$A1887),CHAR(34),
", VariableCode:  ",CHAR(34),INDEX(Variables[Variable Code],$A1887),CHAR(34),
", VariableNameCV:  ",CHAR(34),INDEX(Variables[Variable Name],$A1887),CHAR(34),
", VariableDefinition:  ",CHAR(34),INDEX(Variables[Variable Definition],$A1887),CHAR(34),
", SpecciationCV:  ",CHAR(34),INDEX(Variables[Speciation],$A1887),CHAR(34),
", NoDataValue:  ",CHAR(34),INDEX(Variables[No Data Value],$A1887),CHAR(34),"}"))</f>
        <v>#REF!</v>
      </c>
    </row>
    <row r="1888" spans="1:17" x14ac:dyDescent="0.25">
      <c r="A1888">
        <v>1885</v>
      </c>
      <c r="D1888" t="e">
        <f>IF(INDEX(People[First Name],$A1888)="","",
CONCATENATE("  - &amp;PersonID",TEXT($A1888,"0000"),
" {","PersonFirstName:  ",CHAR(34),INDEX(People[First Name],$A1888),CHAR(34),
", PersonMiddleName:  ",CHAR(34),INDEX(People[Middle Name],$A1888),CHAR(34),
", PersonLastName:  ",CHAR(34),INDEX(People[Last Name],$A1888),CHAR(34),"}"))</f>
        <v>#REF!</v>
      </c>
      <c r="E1888" t="e">
        <f>IF(INDEX(Organizations[Organization Type '[CV']],$A1888)="","",
CONCATENATE("  - &amp;OrganizationID",TEXT($A1888,"0000"),
" {","OrganizationTypeCV:  ",CHAR(34),INDEX(Organizations[Organization Type '[CV']],$A1888),CHAR(34),
", OrganizationCode:  ",CHAR(34),INDEX(Organizations[Organization Code],$A1888),CHAR(34),
", OrganizationName:  ",CHAR(34),INDEX(Organizations[Organization Name],$A1888),CHAR(34),
", OrganizationDescription:  ",CHAR(34),INDEX(Organizations[Organization Description],$A1888),CHAR(34),
", OrganizationLink:  ",CHAR(34),INDEX(Organizations[Organization Link],$A1888),CHAR(34),"}"))</f>
        <v>#REF!</v>
      </c>
      <c r="F1888" t="e">
        <f>IF(INDEX(People[First Name],$A1888)="","",
CONCATENATE("  - &amp;AffiliationID",TEXT($A1888,"0000"),
" {PersonID: *PersonID",TEXT($A1888,"0000"),
", OrganizationID: *OrganizationID",TEXT(MATCH(INDEX(People[Organization Name],$A1888),Organizations[Organization Name],0),"0000"),
", IsPrimaryOrganizationContact: , AffiliationStartDate: , AffiliationEndDate: , PrimaryPhone: ",
", PrimaryEmail: ",CHAR(34),INDEX(People[Primary Email],$A1888),CHAR(34),
", PrimaryAddress: ",CHAR(34),INDEX(People[Primary Address],$A1888),CHAR(34),
", PersonLink: }"))</f>
        <v>#REF!</v>
      </c>
      <c r="H1888" t="e">
        <f>IF(COUNTA(CitationInformation)=0,"",IF(INDEX(AuthorList[Author Name],$A1888)="","",
CONCATENATE("  - &amp;AuthorListID",TEXT($A1888,"0000"),
"  {CitationID: *CitationID0001",
", PersonID: *PersonID",TEXT(MATCH(INDEX(AuthorList[Author Name],$A1888),People[Full Name],0),"0000"),
", AuthorOrder: ",INDEX(AuthorList[Author Number],$A1888),"}")))</f>
        <v>#REF!</v>
      </c>
      <c r="K1888" t="e">
        <f>IF(INDEX(SamplingFeatures[Feature Code],$A1888)="","",
CONCATENATE("  - &amp;SamplingFeatureID",TEXT($A1888,"0000"),
" {","SamplingFeatureUUID:  ",CHAR(34),INDEX(SamplingFeatures[Sampling Feature UUID],$A1888),CHAR(34),
", SamplingFeatureTypeCV:  ",CHAR(34),INDEX(SamplingFeatures[Sampling Feature Type],$A1888),CHAR(34),
", SamplingFeatureCode:  ",CHAR(34),INDEX(SamplingFeatures[Feature Code],$A1888),CHAR(34),
", SamplingFeatureName:  ",CHAR(34),INDEX(SamplingFeatures[Feature Name],$A1888),CHAR(34),
", SamplingFeatureDescription:  ",CHAR(34),INDEX(SamplingFeatures[Feature Description],$A1888),CHAR(34),
", SamplingFeatureGeotypeCV:  ",CHAR(34),INDEX(SamplingFeatures[Feature Geo Type],$A1888),CHAR(34),
", FeatureGeometry:  ",CHAR(34),INDEX(SamplingFeatures[Feature Geometry],$A1888),CHAR(34),
", Elevation_m:  ",CHAR(34),INDEX(SamplingFeatures[Elevation_m],$A1888),CHAR(34),
", ElevationDatumCV:  ",CHAR(34),ElevationDatum,CHAR(34),"}"))</f>
        <v>#REF!</v>
      </c>
      <c r="L1888" t="e">
        <f>IF(INDEX(SamplingFeatures[Sampling Feature Type],$A1888)&lt;&gt;"Site","",
CONCATENATE("  - &amp;SiteID",TEXT(SUMPRODUCT(--($L$3:$L1887&lt;&gt;"")),"0000"),
" {","SamplingFeatureID:  *SamplingFeatureID",TEXT($A1888,"0000"),
", SiteTypeCV:  ",CHAR(34),INDEX(Sites[Site Type],$A1888),CHAR(34),
", Latitude:  ",INDEX(Sites[Latitude],$A1888),
", Longitude:  ",INDEX(Sites[Longitude],$A1888),
", SRSName:  ",CHAR(34),LatLonDatum,CHAR(34),"}"))</f>
        <v>#REF!</v>
      </c>
      <c r="M1888" t="e">
        <f>IF(INDEX(SamplingFeatures[Sampling Feature Type],$A1888)&lt;&gt;"Specimen","",
CONCATENATE("  - &amp;SpecimenID",TEXT(SUMPRODUCT(--($M$3:$M1887&lt;&gt;"")),"0000"),
" {","SamplingFeatureID:  *SamplingFeatureID",TEXT($A1888,"0000"),
", SpecimenTypeCV:  ",CHAR(34),INDEX(Specimens[Specimen Type],$A1888),CHAR(34),
", SpecimenMediumCV:  ",INDEX(Specimens[Specimen Medium],$A1888),
", IsFieldSpecimen:  ",CHAR(34),INDEX(Specimens[Is Field Specimen?],$A1888),CHAR(34),"}"))</f>
        <v>#REF!</v>
      </c>
      <c r="N1888" t="e">
        <f>IF(COUNTA(SpatialOffsets[])=0,"", IF(INDEX(SpatialOffsets[Spatial Offset Type],$A1888)="","",
CONCATENATE("  - &amp;SpatialOffsetID",TEXT($A1888,"0000"),
" {","SpatialOffsetTypeCV:  ",CHAR(34),INDEX(SpatialOffsets[Spatial Offset Type],$A1888),CHAR(34),
", Offset1Value:  ",INDEX(SpatialOffsets[Offset 1 Value],$A1888),
", Offset1UnitID:  ",CHAR(34),INDEX(SpatialOffsets[Offset 1 Unit],$A1888),CHAR(34),
", Offset2Value:  ",INDEX(SpatialOffsets[Offset 2 Value],$A1888),
", Offset2UnitID:  ",CHAR(34),INDEX(SpatialOffsets[Offset 2 Unit],$A1888),CHAR(34),
", Offset3Value:  ",INDEX(SpatialOffsets[Offset 3 Value],$A1888),
", Offset3UnitID:  ",CHAR(34),INDEX(SpatialOffsets[Offset 3 Unit],$A1888),CHAR(34),,"}")))</f>
        <v>#REF!</v>
      </c>
      <c r="O1888" t="e">
        <f>IF(COUNTA(RelatedFeatures[])=0,"", IF(INDEX(RelatedFeatures[First Sampling Feature Code],$A1888)="","",
CONCATENATE("  - &amp;RelationID",TEXT($A1888,"0000"),
" {","SamplingFeatureID:  *SamplingFeatureID",TEXT(MATCH(INDEX(RelatedFeatures[First Sampling Feature Code],$A1888),SamplingFeatures[Feature Code],0),"0000"),
", RelationshipTypeCV:  ",CHAR(34),INDEX(RelatedFeatures[Relationship Type],$A1888),CHAR(34),
", RelatedFeatureID: *SamplingFeatureID",TEXT(MATCH(INDEX(RelatedFeatures[Second Sampling Feature Code],$A1888),SamplingFeatures[Feature Code],0),"0000"),
", SpatialOffsetID:  ",IF(INDEX(RelatedFeatures[Offset Number],$A1888)="","",CONCATENATE("*SpatialOffsetID",TEXT(INDEX(RelatedFeatures[Offset Number],$A1888),"0000"))),"}")))</f>
        <v>#REF!</v>
      </c>
      <c r="P1888" t="e">
        <f>IF(INDEX(Methods[Method Type],$A1888)="","",
CONCATENATE("  - &amp;MethodID",TEXT($A1888,"0000"),
" {","MethodTypeCV:  ",CHAR(34),INDEX(Methods[Method Type],$A1888),CHAR(34),
", MethodCode:  ",CHAR(34),INDEX(Methods[Method Code],$A1888),CHAR(34),
", MethodName:  ",CHAR(34),INDEX(Methods[Method Name],$A1888),CHAR(34),
", MethodDescription:  ",CHAR(34),INDEX(Methods[Method Description],$A1888),CHAR(34),
", MethodLink:  ",CHAR(34),INDEX(Methods[Method Link],$A1888),CHAR(34),
", OrganizationID: *OrganizationID",TEXT(MATCH(INDEX(Methods[Organization Name],$A1888),Organizations[Organization Name],0),"0000"),"}"))</f>
        <v>#REF!</v>
      </c>
      <c r="Q1888" t="e">
        <f>IF(INDEX(Variables[Variable Type],$A1888)="","",
CONCATENATE("  - &amp;VariableID",TEXT($A1888,"0000"),
" {","VariableTypeCV:  ",CHAR(34),INDEX(Variables[Variable Type],$A1888),CHAR(34),
", VariableCode:  ",CHAR(34),INDEX(Variables[Variable Code],$A1888),CHAR(34),
", VariableNameCV:  ",CHAR(34),INDEX(Variables[Variable Name],$A1888),CHAR(34),
", VariableDefinition:  ",CHAR(34),INDEX(Variables[Variable Definition],$A1888),CHAR(34),
", SpecciationCV:  ",CHAR(34),INDEX(Variables[Speciation],$A1888),CHAR(34),
", NoDataValue:  ",CHAR(34),INDEX(Variables[No Data Value],$A1888),CHAR(34),"}"))</f>
        <v>#REF!</v>
      </c>
    </row>
    <row r="1889" spans="1:17" x14ac:dyDescent="0.25">
      <c r="A1889">
        <v>1886</v>
      </c>
      <c r="D1889" t="e">
        <f>IF(INDEX(People[First Name],$A1889)="","",
CONCATENATE("  - &amp;PersonID",TEXT($A1889,"0000"),
" {","PersonFirstName:  ",CHAR(34),INDEX(People[First Name],$A1889),CHAR(34),
", PersonMiddleName:  ",CHAR(34),INDEX(People[Middle Name],$A1889),CHAR(34),
", PersonLastName:  ",CHAR(34),INDEX(People[Last Name],$A1889),CHAR(34),"}"))</f>
        <v>#REF!</v>
      </c>
      <c r="E1889" t="e">
        <f>IF(INDEX(Organizations[Organization Type '[CV']],$A1889)="","",
CONCATENATE("  - &amp;OrganizationID",TEXT($A1889,"0000"),
" {","OrganizationTypeCV:  ",CHAR(34),INDEX(Organizations[Organization Type '[CV']],$A1889),CHAR(34),
", OrganizationCode:  ",CHAR(34),INDEX(Organizations[Organization Code],$A1889),CHAR(34),
", OrganizationName:  ",CHAR(34),INDEX(Organizations[Organization Name],$A1889),CHAR(34),
", OrganizationDescription:  ",CHAR(34),INDEX(Organizations[Organization Description],$A1889),CHAR(34),
", OrganizationLink:  ",CHAR(34),INDEX(Organizations[Organization Link],$A1889),CHAR(34),"}"))</f>
        <v>#REF!</v>
      </c>
      <c r="F1889" t="e">
        <f>IF(INDEX(People[First Name],$A1889)="","",
CONCATENATE("  - &amp;AffiliationID",TEXT($A1889,"0000"),
" {PersonID: *PersonID",TEXT($A1889,"0000"),
", OrganizationID: *OrganizationID",TEXT(MATCH(INDEX(People[Organization Name],$A1889),Organizations[Organization Name],0),"0000"),
", IsPrimaryOrganizationContact: , AffiliationStartDate: , AffiliationEndDate: , PrimaryPhone: ",
", PrimaryEmail: ",CHAR(34),INDEX(People[Primary Email],$A1889),CHAR(34),
", PrimaryAddress: ",CHAR(34),INDEX(People[Primary Address],$A1889),CHAR(34),
", PersonLink: }"))</f>
        <v>#REF!</v>
      </c>
      <c r="H1889" t="e">
        <f>IF(COUNTA(CitationInformation)=0,"",IF(INDEX(AuthorList[Author Name],$A1889)="","",
CONCATENATE("  - &amp;AuthorListID",TEXT($A1889,"0000"),
"  {CitationID: *CitationID0001",
", PersonID: *PersonID",TEXT(MATCH(INDEX(AuthorList[Author Name],$A1889),People[Full Name],0),"0000"),
", AuthorOrder: ",INDEX(AuthorList[Author Number],$A1889),"}")))</f>
        <v>#REF!</v>
      </c>
      <c r="K1889" t="e">
        <f>IF(INDEX(SamplingFeatures[Feature Code],$A1889)="","",
CONCATENATE("  - &amp;SamplingFeatureID",TEXT($A1889,"0000"),
" {","SamplingFeatureUUID:  ",CHAR(34),INDEX(SamplingFeatures[Sampling Feature UUID],$A1889),CHAR(34),
", SamplingFeatureTypeCV:  ",CHAR(34),INDEX(SamplingFeatures[Sampling Feature Type],$A1889),CHAR(34),
", SamplingFeatureCode:  ",CHAR(34),INDEX(SamplingFeatures[Feature Code],$A1889),CHAR(34),
", SamplingFeatureName:  ",CHAR(34),INDEX(SamplingFeatures[Feature Name],$A1889),CHAR(34),
", SamplingFeatureDescription:  ",CHAR(34),INDEX(SamplingFeatures[Feature Description],$A1889),CHAR(34),
", SamplingFeatureGeotypeCV:  ",CHAR(34),INDEX(SamplingFeatures[Feature Geo Type],$A1889),CHAR(34),
", FeatureGeometry:  ",CHAR(34),INDEX(SamplingFeatures[Feature Geometry],$A1889),CHAR(34),
", Elevation_m:  ",CHAR(34),INDEX(SamplingFeatures[Elevation_m],$A1889),CHAR(34),
", ElevationDatumCV:  ",CHAR(34),ElevationDatum,CHAR(34),"}"))</f>
        <v>#REF!</v>
      </c>
      <c r="L1889" t="e">
        <f>IF(INDEX(SamplingFeatures[Sampling Feature Type],$A1889)&lt;&gt;"Site","",
CONCATENATE("  - &amp;SiteID",TEXT(SUMPRODUCT(--($L$3:$L1888&lt;&gt;"")),"0000"),
" {","SamplingFeatureID:  *SamplingFeatureID",TEXT($A1889,"0000"),
", SiteTypeCV:  ",CHAR(34),INDEX(Sites[Site Type],$A1889),CHAR(34),
", Latitude:  ",INDEX(Sites[Latitude],$A1889),
", Longitude:  ",INDEX(Sites[Longitude],$A1889),
", SRSName:  ",CHAR(34),LatLonDatum,CHAR(34),"}"))</f>
        <v>#REF!</v>
      </c>
      <c r="M1889" t="e">
        <f>IF(INDEX(SamplingFeatures[Sampling Feature Type],$A1889)&lt;&gt;"Specimen","",
CONCATENATE("  - &amp;SpecimenID",TEXT(SUMPRODUCT(--($M$3:$M1888&lt;&gt;"")),"0000"),
" {","SamplingFeatureID:  *SamplingFeatureID",TEXT($A1889,"0000"),
", SpecimenTypeCV:  ",CHAR(34),INDEX(Specimens[Specimen Type],$A1889),CHAR(34),
", SpecimenMediumCV:  ",INDEX(Specimens[Specimen Medium],$A1889),
", IsFieldSpecimen:  ",CHAR(34),INDEX(Specimens[Is Field Specimen?],$A1889),CHAR(34),"}"))</f>
        <v>#REF!</v>
      </c>
      <c r="N1889" t="e">
        <f>IF(COUNTA(SpatialOffsets[])=0,"", IF(INDEX(SpatialOffsets[Spatial Offset Type],$A1889)="","",
CONCATENATE("  - &amp;SpatialOffsetID",TEXT($A1889,"0000"),
" {","SpatialOffsetTypeCV:  ",CHAR(34),INDEX(SpatialOffsets[Spatial Offset Type],$A1889),CHAR(34),
", Offset1Value:  ",INDEX(SpatialOffsets[Offset 1 Value],$A1889),
", Offset1UnitID:  ",CHAR(34),INDEX(SpatialOffsets[Offset 1 Unit],$A1889),CHAR(34),
", Offset2Value:  ",INDEX(SpatialOffsets[Offset 2 Value],$A1889),
", Offset2UnitID:  ",CHAR(34),INDEX(SpatialOffsets[Offset 2 Unit],$A1889),CHAR(34),
", Offset3Value:  ",INDEX(SpatialOffsets[Offset 3 Value],$A1889),
", Offset3UnitID:  ",CHAR(34),INDEX(SpatialOffsets[Offset 3 Unit],$A1889),CHAR(34),,"}")))</f>
        <v>#REF!</v>
      </c>
      <c r="O1889" t="e">
        <f>IF(COUNTA(RelatedFeatures[])=0,"", IF(INDEX(RelatedFeatures[First Sampling Feature Code],$A1889)="","",
CONCATENATE("  - &amp;RelationID",TEXT($A1889,"0000"),
" {","SamplingFeatureID:  *SamplingFeatureID",TEXT(MATCH(INDEX(RelatedFeatures[First Sampling Feature Code],$A1889),SamplingFeatures[Feature Code],0),"0000"),
", RelationshipTypeCV:  ",CHAR(34),INDEX(RelatedFeatures[Relationship Type],$A1889),CHAR(34),
", RelatedFeatureID: *SamplingFeatureID",TEXT(MATCH(INDEX(RelatedFeatures[Second Sampling Feature Code],$A1889),SamplingFeatures[Feature Code],0),"0000"),
", SpatialOffsetID:  ",IF(INDEX(RelatedFeatures[Offset Number],$A1889)="","",CONCATENATE("*SpatialOffsetID",TEXT(INDEX(RelatedFeatures[Offset Number],$A1889),"0000"))),"}")))</f>
        <v>#REF!</v>
      </c>
      <c r="P1889" t="e">
        <f>IF(INDEX(Methods[Method Type],$A1889)="","",
CONCATENATE("  - &amp;MethodID",TEXT($A1889,"0000"),
" {","MethodTypeCV:  ",CHAR(34),INDEX(Methods[Method Type],$A1889),CHAR(34),
", MethodCode:  ",CHAR(34),INDEX(Methods[Method Code],$A1889),CHAR(34),
", MethodName:  ",CHAR(34),INDEX(Methods[Method Name],$A1889),CHAR(34),
", MethodDescription:  ",CHAR(34),INDEX(Methods[Method Description],$A1889),CHAR(34),
", MethodLink:  ",CHAR(34),INDEX(Methods[Method Link],$A1889),CHAR(34),
", OrganizationID: *OrganizationID",TEXT(MATCH(INDEX(Methods[Organization Name],$A1889),Organizations[Organization Name],0),"0000"),"}"))</f>
        <v>#REF!</v>
      </c>
      <c r="Q1889" t="e">
        <f>IF(INDEX(Variables[Variable Type],$A1889)="","",
CONCATENATE("  - &amp;VariableID",TEXT($A1889,"0000"),
" {","VariableTypeCV:  ",CHAR(34),INDEX(Variables[Variable Type],$A1889),CHAR(34),
", VariableCode:  ",CHAR(34),INDEX(Variables[Variable Code],$A1889),CHAR(34),
", VariableNameCV:  ",CHAR(34),INDEX(Variables[Variable Name],$A1889),CHAR(34),
", VariableDefinition:  ",CHAR(34),INDEX(Variables[Variable Definition],$A1889),CHAR(34),
", SpecciationCV:  ",CHAR(34),INDEX(Variables[Speciation],$A1889),CHAR(34),
", NoDataValue:  ",CHAR(34),INDEX(Variables[No Data Value],$A1889),CHAR(34),"}"))</f>
        <v>#REF!</v>
      </c>
    </row>
    <row r="1890" spans="1:17" x14ac:dyDescent="0.25">
      <c r="A1890">
        <v>1887</v>
      </c>
      <c r="D1890" t="e">
        <f>IF(INDEX(People[First Name],$A1890)="","",
CONCATENATE("  - &amp;PersonID",TEXT($A1890,"0000"),
" {","PersonFirstName:  ",CHAR(34),INDEX(People[First Name],$A1890),CHAR(34),
", PersonMiddleName:  ",CHAR(34),INDEX(People[Middle Name],$A1890),CHAR(34),
", PersonLastName:  ",CHAR(34),INDEX(People[Last Name],$A1890),CHAR(34),"}"))</f>
        <v>#REF!</v>
      </c>
      <c r="E1890" t="e">
        <f>IF(INDEX(Organizations[Organization Type '[CV']],$A1890)="","",
CONCATENATE("  - &amp;OrganizationID",TEXT($A1890,"0000"),
" {","OrganizationTypeCV:  ",CHAR(34),INDEX(Organizations[Organization Type '[CV']],$A1890),CHAR(34),
", OrganizationCode:  ",CHAR(34),INDEX(Organizations[Organization Code],$A1890),CHAR(34),
", OrganizationName:  ",CHAR(34),INDEX(Organizations[Organization Name],$A1890),CHAR(34),
", OrganizationDescription:  ",CHAR(34),INDEX(Organizations[Organization Description],$A1890),CHAR(34),
", OrganizationLink:  ",CHAR(34),INDEX(Organizations[Organization Link],$A1890),CHAR(34),"}"))</f>
        <v>#REF!</v>
      </c>
      <c r="F1890" t="e">
        <f>IF(INDEX(People[First Name],$A1890)="","",
CONCATENATE("  - &amp;AffiliationID",TEXT($A1890,"0000"),
" {PersonID: *PersonID",TEXT($A1890,"0000"),
", OrganizationID: *OrganizationID",TEXT(MATCH(INDEX(People[Organization Name],$A1890),Organizations[Organization Name],0),"0000"),
", IsPrimaryOrganizationContact: , AffiliationStartDate: , AffiliationEndDate: , PrimaryPhone: ",
", PrimaryEmail: ",CHAR(34),INDEX(People[Primary Email],$A1890),CHAR(34),
", PrimaryAddress: ",CHAR(34),INDEX(People[Primary Address],$A1890),CHAR(34),
", PersonLink: }"))</f>
        <v>#REF!</v>
      </c>
      <c r="H1890" t="e">
        <f>IF(COUNTA(CitationInformation)=0,"",IF(INDEX(AuthorList[Author Name],$A1890)="","",
CONCATENATE("  - &amp;AuthorListID",TEXT($A1890,"0000"),
"  {CitationID: *CitationID0001",
", PersonID: *PersonID",TEXT(MATCH(INDEX(AuthorList[Author Name],$A1890),People[Full Name],0),"0000"),
", AuthorOrder: ",INDEX(AuthorList[Author Number],$A1890),"}")))</f>
        <v>#REF!</v>
      </c>
      <c r="K1890" t="e">
        <f>IF(INDEX(SamplingFeatures[Feature Code],$A1890)="","",
CONCATENATE("  - &amp;SamplingFeatureID",TEXT($A1890,"0000"),
" {","SamplingFeatureUUID:  ",CHAR(34),INDEX(SamplingFeatures[Sampling Feature UUID],$A1890),CHAR(34),
", SamplingFeatureTypeCV:  ",CHAR(34),INDEX(SamplingFeatures[Sampling Feature Type],$A1890),CHAR(34),
", SamplingFeatureCode:  ",CHAR(34),INDEX(SamplingFeatures[Feature Code],$A1890),CHAR(34),
", SamplingFeatureName:  ",CHAR(34),INDEX(SamplingFeatures[Feature Name],$A1890),CHAR(34),
", SamplingFeatureDescription:  ",CHAR(34),INDEX(SamplingFeatures[Feature Description],$A1890),CHAR(34),
", SamplingFeatureGeotypeCV:  ",CHAR(34),INDEX(SamplingFeatures[Feature Geo Type],$A1890),CHAR(34),
", FeatureGeometry:  ",CHAR(34),INDEX(SamplingFeatures[Feature Geometry],$A1890),CHAR(34),
", Elevation_m:  ",CHAR(34),INDEX(SamplingFeatures[Elevation_m],$A1890),CHAR(34),
", ElevationDatumCV:  ",CHAR(34),ElevationDatum,CHAR(34),"}"))</f>
        <v>#REF!</v>
      </c>
      <c r="L1890" t="e">
        <f>IF(INDEX(SamplingFeatures[Sampling Feature Type],$A1890)&lt;&gt;"Site","",
CONCATENATE("  - &amp;SiteID",TEXT(SUMPRODUCT(--($L$3:$L1889&lt;&gt;"")),"0000"),
" {","SamplingFeatureID:  *SamplingFeatureID",TEXT($A1890,"0000"),
", SiteTypeCV:  ",CHAR(34),INDEX(Sites[Site Type],$A1890),CHAR(34),
", Latitude:  ",INDEX(Sites[Latitude],$A1890),
", Longitude:  ",INDEX(Sites[Longitude],$A1890),
", SRSName:  ",CHAR(34),LatLonDatum,CHAR(34),"}"))</f>
        <v>#REF!</v>
      </c>
      <c r="M1890" t="e">
        <f>IF(INDEX(SamplingFeatures[Sampling Feature Type],$A1890)&lt;&gt;"Specimen","",
CONCATENATE("  - &amp;SpecimenID",TEXT(SUMPRODUCT(--($M$3:$M1889&lt;&gt;"")),"0000"),
" {","SamplingFeatureID:  *SamplingFeatureID",TEXT($A1890,"0000"),
", SpecimenTypeCV:  ",CHAR(34),INDEX(Specimens[Specimen Type],$A1890),CHAR(34),
", SpecimenMediumCV:  ",INDEX(Specimens[Specimen Medium],$A1890),
", IsFieldSpecimen:  ",CHAR(34),INDEX(Specimens[Is Field Specimen?],$A1890),CHAR(34),"}"))</f>
        <v>#REF!</v>
      </c>
      <c r="N1890" t="e">
        <f>IF(COUNTA(SpatialOffsets[])=0,"", IF(INDEX(SpatialOffsets[Spatial Offset Type],$A1890)="","",
CONCATENATE("  - &amp;SpatialOffsetID",TEXT($A1890,"0000"),
" {","SpatialOffsetTypeCV:  ",CHAR(34),INDEX(SpatialOffsets[Spatial Offset Type],$A1890),CHAR(34),
", Offset1Value:  ",INDEX(SpatialOffsets[Offset 1 Value],$A1890),
", Offset1UnitID:  ",CHAR(34),INDEX(SpatialOffsets[Offset 1 Unit],$A1890),CHAR(34),
", Offset2Value:  ",INDEX(SpatialOffsets[Offset 2 Value],$A1890),
", Offset2UnitID:  ",CHAR(34),INDEX(SpatialOffsets[Offset 2 Unit],$A1890),CHAR(34),
", Offset3Value:  ",INDEX(SpatialOffsets[Offset 3 Value],$A1890),
", Offset3UnitID:  ",CHAR(34),INDEX(SpatialOffsets[Offset 3 Unit],$A1890),CHAR(34),,"}")))</f>
        <v>#REF!</v>
      </c>
      <c r="O1890" t="e">
        <f>IF(COUNTA(RelatedFeatures[])=0,"", IF(INDEX(RelatedFeatures[First Sampling Feature Code],$A1890)="","",
CONCATENATE("  - &amp;RelationID",TEXT($A1890,"0000"),
" {","SamplingFeatureID:  *SamplingFeatureID",TEXT(MATCH(INDEX(RelatedFeatures[First Sampling Feature Code],$A1890),SamplingFeatures[Feature Code],0),"0000"),
", RelationshipTypeCV:  ",CHAR(34),INDEX(RelatedFeatures[Relationship Type],$A1890),CHAR(34),
", RelatedFeatureID: *SamplingFeatureID",TEXT(MATCH(INDEX(RelatedFeatures[Second Sampling Feature Code],$A1890),SamplingFeatures[Feature Code],0),"0000"),
", SpatialOffsetID:  ",IF(INDEX(RelatedFeatures[Offset Number],$A1890)="","",CONCATENATE("*SpatialOffsetID",TEXT(INDEX(RelatedFeatures[Offset Number],$A1890),"0000"))),"}")))</f>
        <v>#REF!</v>
      </c>
      <c r="P1890" t="e">
        <f>IF(INDEX(Methods[Method Type],$A1890)="","",
CONCATENATE("  - &amp;MethodID",TEXT($A1890,"0000"),
" {","MethodTypeCV:  ",CHAR(34),INDEX(Methods[Method Type],$A1890),CHAR(34),
", MethodCode:  ",CHAR(34),INDEX(Methods[Method Code],$A1890),CHAR(34),
", MethodName:  ",CHAR(34),INDEX(Methods[Method Name],$A1890),CHAR(34),
", MethodDescription:  ",CHAR(34),INDEX(Methods[Method Description],$A1890),CHAR(34),
", MethodLink:  ",CHAR(34),INDEX(Methods[Method Link],$A1890),CHAR(34),
", OrganizationID: *OrganizationID",TEXT(MATCH(INDEX(Methods[Organization Name],$A1890),Organizations[Organization Name],0),"0000"),"}"))</f>
        <v>#REF!</v>
      </c>
      <c r="Q1890" t="e">
        <f>IF(INDEX(Variables[Variable Type],$A1890)="","",
CONCATENATE("  - &amp;VariableID",TEXT($A1890,"0000"),
" {","VariableTypeCV:  ",CHAR(34),INDEX(Variables[Variable Type],$A1890),CHAR(34),
", VariableCode:  ",CHAR(34),INDEX(Variables[Variable Code],$A1890),CHAR(34),
", VariableNameCV:  ",CHAR(34),INDEX(Variables[Variable Name],$A1890),CHAR(34),
", VariableDefinition:  ",CHAR(34),INDEX(Variables[Variable Definition],$A1890),CHAR(34),
", SpecciationCV:  ",CHAR(34),INDEX(Variables[Speciation],$A1890),CHAR(34),
", NoDataValue:  ",CHAR(34),INDEX(Variables[No Data Value],$A1890),CHAR(34),"}"))</f>
        <v>#REF!</v>
      </c>
    </row>
    <row r="1891" spans="1:17" x14ac:dyDescent="0.25">
      <c r="A1891">
        <v>1888</v>
      </c>
      <c r="D1891" t="e">
        <f>IF(INDEX(People[First Name],$A1891)="","",
CONCATENATE("  - &amp;PersonID",TEXT($A1891,"0000"),
" {","PersonFirstName:  ",CHAR(34),INDEX(People[First Name],$A1891),CHAR(34),
", PersonMiddleName:  ",CHAR(34),INDEX(People[Middle Name],$A1891),CHAR(34),
", PersonLastName:  ",CHAR(34),INDEX(People[Last Name],$A1891),CHAR(34),"}"))</f>
        <v>#REF!</v>
      </c>
      <c r="E1891" t="e">
        <f>IF(INDEX(Organizations[Organization Type '[CV']],$A1891)="","",
CONCATENATE("  - &amp;OrganizationID",TEXT($A1891,"0000"),
" {","OrganizationTypeCV:  ",CHAR(34),INDEX(Organizations[Organization Type '[CV']],$A1891),CHAR(34),
", OrganizationCode:  ",CHAR(34),INDEX(Organizations[Organization Code],$A1891),CHAR(34),
", OrganizationName:  ",CHAR(34),INDEX(Organizations[Organization Name],$A1891),CHAR(34),
", OrganizationDescription:  ",CHAR(34),INDEX(Organizations[Organization Description],$A1891),CHAR(34),
", OrganizationLink:  ",CHAR(34),INDEX(Organizations[Organization Link],$A1891),CHAR(34),"}"))</f>
        <v>#REF!</v>
      </c>
      <c r="F1891" t="e">
        <f>IF(INDEX(People[First Name],$A1891)="","",
CONCATENATE("  - &amp;AffiliationID",TEXT($A1891,"0000"),
" {PersonID: *PersonID",TEXT($A1891,"0000"),
", OrganizationID: *OrganizationID",TEXT(MATCH(INDEX(People[Organization Name],$A1891),Organizations[Organization Name],0),"0000"),
", IsPrimaryOrganizationContact: , AffiliationStartDate: , AffiliationEndDate: , PrimaryPhone: ",
", PrimaryEmail: ",CHAR(34),INDEX(People[Primary Email],$A1891),CHAR(34),
", PrimaryAddress: ",CHAR(34),INDEX(People[Primary Address],$A1891),CHAR(34),
", PersonLink: }"))</f>
        <v>#REF!</v>
      </c>
      <c r="H1891" t="e">
        <f>IF(COUNTA(CitationInformation)=0,"",IF(INDEX(AuthorList[Author Name],$A1891)="","",
CONCATENATE("  - &amp;AuthorListID",TEXT($A1891,"0000"),
"  {CitationID: *CitationID0001",
", PersonID: *PersonID",TEXT(MATCH(INDEX(AuthorList[Author Name],$A1891),People[Full Name],0),"0000"),
", AuthorOrder: ",INDEX(AuthorList[Author Number],$A1891),"}")))</f>
        <v>#REF!</v>
      </c>
      <c r="K1891" t="e">
        <f>IF(INDEX(SamplingFeatures[Feature Code],$A1891)="","",
CONCATENATE("  - &amp;SamplingFeatureID",TEXT($A1891,"0000"),
" {","SamplingFeatureUUID:  ",CHAR(34),INDEX(SamplingFeatures[Sampling Feature UUID],$A1891),CHAR(34),
", SamplingFeatureTypeCV:  ",CHAR(34),INDEX(SamplingFeatures[Sampling Feature Type],$A1891),CHAR(34),
", SamplingFeatureCode:  ",CHAR(34),INDEX(SamplingFeatures[Feature Code],$A1891),CHAR(34),
", SamplingFeatureName:  ",CHAR(34),INDEX(SamplingFeatures[Feature Name],$A1891),CHAR(34),
", SamplingFeatureDescription:  ",CHAR(34),INDEX(SamplingFeatures[Feature Description],$A1891),CHAR(34),
", SamplingFeatureGeotypeCV:  ",CHAR(34),INDEX(SamplingFeatures[Feature Geo Type],$A1891),CHAR(34),
", FeatureGeometry:  ",CHAR(34),INDEX(SamplingFeatures[Feature Geometry],$A1891),CHAR(34),
", Elevation_m:  ",CHAR(34),INDEX(SamplingFeatures[Elevation_m],$A1891),CHAR(34),
", ElevationDatumCV:  ",CHAR(34),ElevationDatum,CHAR(34),"}"))</f>
        <v>#REF!</v>
      </c>
      <c r="L1891" t="e">
        <f>IF(INDEX(SamplingFeatures[Sampling Feature Type],$A1891)&lt;&gt;"Site","",
CONCATENATE("  - &amp;SiteID",TEXT(SUMPRODUCT(--($L$3:$L1890&lt;&gt;"")),"0000"),
" {","SamplingFeatureID:  *SamplingFeatureID",TEXT($A1891,"0000"),
", SiteTypeCV:  ",CHAR(34),INDEX(Sites[Site Type],$A1891),CHAR(34),
", Latitude:  ",INDEX(Sites[Latitude],$A1891),
", Longitude:  ",INDEX(Sites[Longitude],$A1891),
", SRSName:  ",CHAR(34),LatLonDatum,CHAR(34),"}"))</f>
        <v>#REF!</v>
      </c>
      <c r="M1891" t="e">
        <f>IF(INDEX(SamplingFeatures[Sampling Feature Type],$A1891)&lt;&gt;"Specimen","",
CONCATENATE("  - &amp;SpecimenID",TEXT(SUMPRODUCT(--($M$3:$M1890&lt;&gt;"")),"0000"),
" {","SamplingFeatureID:  *SamplingFeatureID",TEXT($A1891,"0000"),
", SpecimenTypeCV:  ",CHAR(34),INDEX(Specimens[Specimen Type],$A1891),CHAR(34),
", SpecimenMediumCV:  ",INDEX(Specimens[Specimen Medium],$A1891),
", IsFieldSpecimen:  ",CHAR(34),INDEX(Specimens[Is Field Specimen?],$A1891),CHAR(34),"}"))</f>
        <v>#REF!</v>
      </c>
      <c r="N1891" t="e">
        <f>IF(COUNTA(SpatialOffsets[])=0,"", IF(INDEX(SpatialOffsets[Spatial Offset Type],$A1891)="","",
CONCATENATE("  - &amp;SpatialOffsetID",TEXT($A1891,"0000"),
" {","SpatialOffsetTypeCV:  ",CHAR(34),INDEX(SpatialOffsets[Spatial Offset Type],$A1891),CHAR(34),
", Offset1Value:  ",INDEX(SpatialOffsets[Offset 1 Value],$A1891),
", Offset1UnitID:  ",CHAR(34),INDEX(SpatialOffsets[Offset 1 Unit],$A1891),CHAR(34),
", Offset2Value:  ",INDEX(SpatialOffsets[Offset 2 Value],$A1891),
", Offset2UnitID:  ",CHAR(34),INDEX(SpatialOffsets[Offset 2 Unit],$A1891),CHAR(34),
", Offset3Value:  ",INDEX(SpatialOffsets[Offset 3 Value],$A1891),
", Offset3UnitID:  ",CHAR(34),INDEX(SpatialOffsets[Offset 3 Unit],$A1891),CHAR(34),,"}")))</f>
        <v>#REF!</v>
      </c>
      <c r="O1891" t="e">
        <f>IF(COUNTA(RelatedFeatures[])=0,"", IF(INDEX(RelatedFeatures[First Sampling Feature Code],$A1891)="","",
CONCATENATE("  - &amp;RelationID",TEXT($A1891,"0000"),
" {","SamplingFeatureID:  *SamplingFeatureID",TEXT(MATCH(INDEX(RelatedFeatures[First Sampling Feature Code],$A1891),SamplingFeatures[Feature Code],0),"0000"),
", RelationshipTypeCV:  ",CHAR(34),INDEX(RelatedFeatures[Relationship Type],$A1891),CHAR(34),
", RelatedFeatureID: *SamplingFeatureID",TEXT(MATCH(INDEX(RelatedFeatures[Second Sampling Feature Code],$A1891),SamplingFeatures[Feature Code],0),"0000"),
", SpatialOffsetID:  ",IF(INDEX(RelatedFeatures[Offset Number],$A1891)="","",CONCATENATE("*SpatialOffsetID",TEXT(INDEX(RelatedFeatures[Offset Number],$A1891),"0000"))),"}")))</f>
        <v>#REF!</v>
      </c>
      <c r="P1891" t="e">
        <f>IF(INDEX(Methods[Method Type],$A1891)="","",
CONCATENATE("  - &amp;MethodID",TEXT($A1891,"0000"),
" {","MethodTypeCV:  ",CHAR(34),INDEX(Methods[Method Type],$A1891),CHAR(34),
", MethodCode:  ",CHAR(34),INDEX(Methods[Method Code],$A1891),CHAR(34),
", MethodName:  ",CHAR(34),INDEX(Methods[Method Name],$A1891),CHAR(34),
", MethodDescription:  ",CHAR(34),INDEX(Methods[Method Description],$A1891),CHAR(34),
", MethodLink:  ",CHAR(34),INDEX(Methods[Method Link],$A1891),CHAR(34),
", OrganizationID: *OrganizationID",TEXT(MATCH(INDEX(Methods[Organization Name],$A1891),Organizations[Organization Name],0),"0000"),"}"))</f>
        <v>#REF!</v>
      </c>
      <c r="Q1891" t="e">
        <f>IF(INDEX(Variables[Variable Type],$A1891)="","",
CONCATENATE("  - &amp;VariableID",TEXT($A1891,"0000"),
" {","VariableTypeCV:  ",CHAR(34),INDEX(Variables[Variable Type],$A1891),CHAR(34),
", VariableCode:  ",CHAR(34),INDEX(Variables[Variable Code],$A1891),CHAR(34),
", VariableNameCV:  ",CHAR(34),INDEX(Variables[Variable Name],$A1891),CHAR(34),
", VariableDefinition:  ",CHAR(34),INDEX(Variables[Variable Definition],$A1891),CHAR(34),
", SpecciationCV:  ",CHAR(34),INDEX(Variables[Speciation],$A1891),CHAR(34),
", NoDataValue:  ",CHAR(34),INDEX(Variables[No Data Value],$A1891),CHAR(34),"}"))</f>
        <v>#REF!</v>
      </c>
    </row>
    <row r="1892" spans="1:17" x14ac:dyDescent="0.25">
      <c r="A1892">
        <v>1889</v>
      </c>
      <c r="D1892" t="e">
        <f>IF(INDEX(People[First Name],$A1892)="","",
CONCATENATE("  - &amp;PersonID",TEXT($A1892,"0000"),
" {","PersonFirstName:  ",CHAR(34),INDEX(People[First Name],$A1892),CHAR(34),
", PersonMiddleName:  ",CHAR(34),INDEX(People[Middle Name],$A1892),CHAR(34),
", PersonLastName:  ",CHAR(34),INDEX(People[Last Name],$A1892),CHAR(34),"}"))</f>
        <v>#REF!</v>
      </c>
      <c r="E1892" t="e">
        <f>IF(INDEX(Organizations[Organization Type '[CV']],$A1892)="","",
CONCATENATE("  - &amp;OrganizationID",TEXT($A1892,"0000"),
" {","OrganizationTypeCV:  ",CHAR(34),INDEX(Organizations[Organization Type '[CV']],$A1892),CHAR(34),
", OrganizationCode:  ",CHAR(34),INDEX(Organizations[Organization Code],$A1892),CHAR(34),
", OrganizationName:  ",CHAR(34),INDEX(Organizations[Organization Name],$A1892),CHAR(34),
", OrganizationDescription:  ",CHAR(34),INDEX(Organizations[Organization Description],$A1892),CHAR(34),
", OrganizationLink:  ",CHAR(34),INDEX(Organizations[Organization Link],$A1892),CHAR(34),"}"))</f>
        <v>#REF!</v>
      </c>
      <c r="F1892" t="e">
        <f>IF(INDEX(People[First Name],$A1892)="","",
CONCATENATE("  - &amp;AffiliationID",TEXT($A1892,"0000"),
" {PersonID: *PersonID",TEXT($A1892,"0000"),
", OrganizationID: *OrganizationID",TEXT(MATCH(INDEX(People[Organization Name],$A1892),Organizations[Organization Name],0),"0000"),
", IsPrimaryOrganizationContact: , AffiliationStartDate: , AffiliationEndDate: , PrimaryPhone: ",
", PrimaryEmail: ",CHAR(34),INDEX(People[Primary Email],$A1892),CHAR(34),
", PrimaryAddress: ",CHAR(34),INDEX(People[Primary Address],$A1892),CHAR(34),
", PersonLink: }"))</f>
        <v>#REF!</v>
      </c>
      <c r="H1892" t="e">
        <f>IF(COUNTA(CitationInformation)=0,"",IF(INDEX(AuthorList[Author Name],$A1892)="","",
CONCATENATE("  - &amp;AuthorListID",TEXT($A1892,"0000"),
"  {CitationID: *CitationID0001",
", PersonID: *PersonID",TEXT(MATCH(INDEX(AuthorList[Author Name],$A1892),People[Full Name],0),"0000"),
", AuthorOrder: ",INDEX(AuthorList[Author Number],$A1892),"}")))</f>
        <v>#REF!</v>
      </c>
      <c r="K1892" t="e">
        <f>IF(INDEX(SamplingFeatures[Feature Code],$A1892)="","",
CONCATENATE("  - &amp;SamplingFeatureID",TEXT($A1892,"0000"),
" {","SamplingFeatureUUID:  ",CHAR(34),INDEX(SamplingFeatures[Sampling Feature UUID],$A1892),CHAR(34),
", SamplingFeatureTypeCV:  ",CHAR(34),INDEX(SamplingFeatures[Sampling Feature Type],$A1892),CHAR(34),
", SamplingFeatureCode:  ",CHAR(34),INDEX(SamplingFeatures[Feature Code],$A1892),CHAR(34),
", SamplingFeatureName:  ",CHAR(34),INDEX(SamplingFeatures[Feature Name],$A1892),CHAR(34),
", SamplingFeatureDescription:  ",CHAR(34),INDEX(SamplingFeatures[Feature Description],$A1892),CHAR(34),
", SamplingFeatureGeotypeCV:  ",CHAR(34),INDEX(SamplingFeatures[Feature Geo Type],$A1892),CHAR(34),
", FeatureGeometry:  ",CHAR(34),INDEX(SamplingFeatures[Feature Geometry],$A1892),CHAR(34),
", Elevation_m:  ",CHAR(34),INDEX(SamplingFeatures[Elevation_m],$A1892),CHAR(34),
", ElevationDatumCV:  ",CHAR(34),ElevationDatum,CHAR(34),"}"))</f>
        <v>#REF!</v>
      </c>
      <c r="L1892" t="e">
        <f>IF(INDEX(SamplingFeatures[Sampling Feature Type],$A1892)&lt;&gt;"Site","",
CONCATENATE("  - &amp;SiteID",TEXT(SUMPRODUCT(--($L$3:$L1891&lt;&gt;"")),"0000"),
" {","SamplingFeatureID:  *SamplingFeatureID",TEXT($A1892,"0000"),
", SiteTypeCV:  ",CHAR(34),INDEX(Sites[Site Type],$A1892),CHAR(34),
", Latitude:  ",INDEX(Sites[Latitude],$A1892),
", Longitude:  ",INDEX(Sites[Longitude],$A1892),
", SRSName:  ",CHAR(34),LatLonDatum,CHAR(34),"}"))</f>
        <v>#REF!</v>
      </c>
      <c r="M1892" t="e">
        <f>IF(INDEX(SamplingFeatures[Sampling Feature Type],$A1892)&lt;&gt;"Specimen","",
CONCATENATE("  - &amp;SpecimenID",TEXT(SUMPRODUCT(--($M$3:$M1891&lt;&gt;"")),"0000"),
" {","SamplingFeatureID:  *SamplingFeatureID",TEXT($A1892,"0000"),
", SpecimenTypeCV:  ",CHAR(34),INDEX(Specimens[Specimen Type],$A1892),CHAR(34),
", SpecimenMediumCV:  ",INDEX(Specimens[Specimen Medium],$A1892),
", IsFieldSpecimen:  ",CHAR(34),INDEX(Specimens[Is Field Specimen?],$A1892),CHAR(34),"}"))</f>
        <v>#REF!</v>
      </c>
      <c r="N1892" t="e">
        <f>IF(COUNTA(SpatialOffsets[])=0,"", IF(INDEX(SpatialOffsets[Spatial Offset Type],$A1892)="","",
CONCATENATE("  - &amp;SpatialOffsetID",TEXT($A1892,"0000"),
" {","SpatialOffsetTypeCV:  ",CHAR(34),INDEX(SpatialOffsets[Spatial Offset Type],$A1892),CHAR(34),
", Offset1Value:  ",INDEX(SpatialOffsets[Offset 1 Value],$A1892),
", Offset1UnitID:  ",CHAR(34),INDEX(SpatialOffsets[Offset 1 Unit],$A1892),CHAR(34),
", Offset2Value:  ",INDEX(SpatialOffsets[Offset 2 Value],$A1892),
", Offset2UnitID:  ",CHAR(34),INDEX(SpatialOffsets[Offset 2 Unit],$A1892),CHAR(34),
", Offset3Value:  ",INDEX(SpatialOffsets[Offset 3 Value],$A1892),
", Offset3UnitID:  ",CHAR(34),INDEX(SpatialOffsets[Offset 3 Unit],$A1892),CHAR(34),,"}")))</f>
        <v>#REF!</v>
      </c>
      <c r="O1892" t="e">
        <f>IF(COUNTA(RelatedFeatures[])=0,"", IF(INDEX(RelatedFeatures[First Sampling Feature Code],$A1892)="","",
CONCATENATE("  - &amp;RelationID",TEXT($A1892,"0000"),
" {","SamplingFeatureID:  *SamplingFeatureID",TEXT(MATCH(INDEX(RelatedFeatures[First Sampling Feature Code],$A1892),SamplingFeatures[Feature Code],0),"0000"),
", RelationshipTypeCV:  ",CHAR(34),INDEX(RelatedFeatures[Relationship Type],$A1892),CHAR(34),
", RelatedFeatureID: *SamplingFeatureID",TEXT(MATCH(INDEX(RelatedFeatures[Second Sampling Feature Code],$A1892),SamplingFeatures[Feature Code],0),"0000"),
", SpatialOffsetID:  ",IF(INDEX(RelatedFeatures[Offset Number],$A1892)="","",CONCATENATE("*SpatialOffsetID",TEXT(INDEX(RelatedFeatures[Offset Number],$A1892),"0000"))),"}")))</f>
        <v>#REF!</v>
      </c>
      <c r="P1892" t="e">
        <f>IF(INDEX(Methods[Method Type],$A1892)="","",
CONCATENATE("  - &amp;MethodID",TEXT($A1892,"0000"),
" {","MethodTypeCV:  ",CHAR(34),INDEX(Methods[Method Type],$A1892),CHAR(34),
", MethodCode:  ",CHAR(34),INDEX(Methods[Method Code],$A1892),CHAR(34),
", MethodName:  ",CHAR(34),INDEX(Methods[Method Name],$A1892),CHAR(34),
", MethodDescription:  ",CHAR(34),INDEX(Methods[Method Description],$A1892),CHAR(34),
", MethodLink:  ",CHAR(34),INDEX(Methods[Method Link],$A1892),CHAR(34),
", OrganizationID: *OrganizationID",TEXT(MATCH(INDEX(Methods[Organization Name],$A1892),Organizations[Organization Name],0),"0000"),"}"))</f>
        <v>#REF!</v>
      </c>
      <c r="Q1892" t="e">
        <f>IF(INDEX(Variables[Variable Type],$A1892)="","",
CONCATENATE("  - &amp;VariableID",TEXT($A1892,"0000"),
" {","VariableTypeCV:  ",CHAR(34),INDEX(Variables[Variable Type],$A1892),CHAR(34),
", VariableCode:  ",CHAR(34),INDEX(Variables[Variable Code],$A1892),CHAR(34),
", VariableNameCV:  ",CHAR(34),INDEX(Variables[Variable Name],$A1892),CHAR(34),
", VariableDefinition:  ",CHAR(34),INDEX(Variables[Variable Definition],$A1892),CHAR(34),
", SpecciationCV:  ",CHAR(34),INDEX(Variables[Speciation],$A1892),CHAR(34),
", NoDataValue:  ",CHAR(34),INDEX(Variables[No Data Value],$A1892),CHAR(34),"}"))</f>
        <v>#REF!</v>
      </c>
    </row>
    <row r="1893" spans="1:17" x14ac:dyDescent="0.25">
      <c r="A1893">
        <v>1890</v>
      </c>
      <c r="D1893" t="e">
        <f>IF(INDEX(People[First Name],$A1893)="","",
CONCATENATE("  - &amp;PersonID",TEXT($A1893,"0000"),
" {","PersonFirstName:  ",CHAR(34),INDEX(People[First Name],$A1893),CHAR(34),
", PersonMiddleName:  ",CHAR(34),INDEX(People[Middle Name],$A1893),CHAR(34),
", PersonLastName:  ",CHAR(34),INDEX(People[Last Name],$A1893),CHAR(34),"}"))</f>
        <v>#REF!</v>
      </c>
      <c r="E1893" t="e">
        <f>IF(INDEX(Organizations[Organization Type '[CV']],$A1893)="","",
CONCATENATE("  - &amp;OrganizationID",TEXT($A1893,"0000"),
" {","OrganizationTypeCV:  ",CHAR(34),INDEX(Organizations[Organization Type '[CV']],$A1893),CHAR(34),
", OrganizationCode:  ",CHAR(34),INDEX(Organizations[Organization Code],$A1893),CHAR(34),
", OrganizationName:  ",CHAR(34),INDEX(Organizations[Organization Name],$A1893),CHAR(34),
", OrganizationDescription:  ",CHAR(34),INDEX(Organizations[Organization Description],$A1893),CHAR(34),
", OrganizationLink:  ",CHAR(34),INDEX(Organizations[Organization Link],$A1893),CHAR(34),"}"))</f>
        <v>#REF!</v>
      </c>
      <c r="F1893" t="e">
        <f>IF(INDEX(People[First Name],$A1893)="","",
CONCATENATE("  - &amp;AffiliationID",TEXT($A1893,"0000"),
" {PersonID: *PersonID",TEXT($A1893,"0000"),
", OrganizationID: *OrganizationID",TEXT(MATCH(INDEX(People[Organization Name],$A1893),Organizations[Organization Name],0),"0000"),
", IsPrimaryOrganizationContact: , AffiliationStartDate: , AffiliationEndDate: , PrimaryPhone: ",
", PrimaryEmail: ",CHAR(34),INDEX(People[Primary Email],$A1893),CHAR(34),
", PrimaryAddress: ",CHAR(34),INDEX(People[Primary Address],$A1893),CHAR(34),
", PersonLink: }"))</f>
        <v>#REF!</v>
      </c>
      <c r="H1893" t="e">
        <f>IF(COUNTA(CitationInformation)=0,"",IF(INDEX(AuthorList[Author Name],$A1893)="","",
CONCATENATE("  - &amp;AuthorListID",TEXT($A1893,"0000"),
"  {CitationID: *CitationID0001",
", PersonID: *PersonID",TEXT(MATCH(INDEX(AuthorList[Author Name],$A1893),People[Full Name],0),"0000"),
", AuthorOrder: ",INDEX(AuthorList[Author Number],$A1893),"}")))</f>
        <v>#REF!</v>
      </c>
      <c r="K1893" t="e">
        <f>IF(INDEX(SamplingFeatures[Feature Code],$A1893)="","",
CONCATENATE("  - &amp;SamplingFeatureID",TEXT($A1893,"0000"),
" {","SamplingFeatureUUID:  ",CHAR(34),INDEX(SamplingFeatures[Sampling Feature UUID],$A1893),CHAR(34),
", SamplingFeatureTypeCV:  ",CHAR(34),INDEX(SamplingFeatures[Sampling Feature Type],$A1893),CHAR(34),
", SamplingFeatureCode:  ",CHAR(34),INDEX(SamplingFeatures[Feature Code],$A1893),CHAR(34),
", SamplingFeatureName:  ",CHAR(34),INDEX(SamplingFeatures[Feature Name],$A1893),CHAR(34),
", SamplingFeatureDescription:  ",CHAR(34),INDEX(SamplingFeatures[Feature Description],$A1893),CHAR(34),
", SamplingFeatureGeotypeCV:  ",CHAR(34),INDEX(SamplingFeatures[Feature Geo Type],$A1893),CHAR(34),
", FeatureGeometry:  ",CHAR(34),INDEX(SamplingFeatures[Feature Geometry],$A1893),CHAR(34),
", Elevation_m:  ",CHAR(34),INDEX(SamplingFeatures[Elevation_m],$A1893),CHAR(34),
", ElevationDatumCV:  ",CHAR(34),ElevationDatum,CHAR(34),"}"))</f>
        <v>#REF!</v>
      </c>
      <c r="L1893" t="e">
        <f>IF(INDEX(SamplingFeatures[Sampling Feature Type],$A1893)&lt;&gt;"Site","",
CONCATENATE("  - &amp;SiteID",TEXT(SUMPRODUCT(--($L$3:$L1892&lt;&gt;"")),"0000"),
" {","SamplingFeatureID:  *SamplingFeatureID",TEXT($A1893,"0000"),
", SiteTypeCV:  ",CHAR(34),INDEX(Sites[Site Type],$A1893),CHAR(34),
", Latitude:  ",INDEX(Sites[Latitude],$A1893),
", Longitude:  ",INDEX(Sites[Longitude],$A1893),
", SRSName:  ",CHAR(34),LatLonDatum,CHAR(34),"}"))</f>
        <v>#REF!</v>
      </c>
      <c r="M1893" t="e">
        <f>IF(INDEX(SamplingFeatures[Sampling Feature Type],$A1893)&lt;&gt;"Specimen","",
CONCATENATE("  - &amp;SpecimenID",TEXT(SUMPRODUCT(--($M$3:$M1892&lt;&gt;"")),"0000"),
" {","SamplingFeatureID:  *SamplingFeatureID",TEXT($A1893,"0000"),
", SpecimenTypeCV:  ",CHAR(34),INDEX(Specimens[Specimen Type],$A1893),CHAR(34),
", SpecimenMediumCV:  ",INDEX(Specimens[Specimen Medium],$A1893),
", IsFieldSpecimen:  ",CHAR(34),INDEX(Specimens[Is Field Specimen?],$A1893),CHAR(34),"}"))</f>
        <v>#REF!</v>
      </c>
      <c r="N1893" t="e">
        <f>IF(COUNTA(SpatialOffsets[])=0,"", IF(INDEX(SpatialOffsets[Spatial Offset Type],$A1893)="","",
CONCATENATE("  - &amp;SpatialOffsetID",TEXT($A1893,"0000"),
" {","SpatialOffsetTypeCV:  ",CHAR(34),INDEX(SpatialOffsets[Spatial Offset Type],$A1893),CHAR(34),
", Offset1Value:  ",INDEX(SpatialOffsets[Offset 1 Value],$A1893),
", Offset1UnitID:  ",CHAR(34),INDEX(SpatialOffsets[Offset 1 Unit],$A1893),CHAR(34),
", Offset2Value:  ",INDEX(SpatialOffsets[Offset 2 Value],$A1893),
", Offset2UnitID:  ",CHAR(34),INDEX(SpatialOffsets[Offset 2 Unit],$A1893),CHAR(34),
", Offset3Value:  ",INDEX(SpatialOffsets[Offset 3 Value],$A1893),
", Offset3UnitID:  ",CHAR(34),INDEX(SpatialOffsets[Offset 3 Unit],$A1893),CHAR(34),,"}")))</f>
        <v>#REF!</v>
      </c>
      <c r="O1893" t="e">
        <f>IF(COUNTA(RelatedFeatures[])=0,"", IF(INDEX(RelatedFeatures[First Sampling Feature Code],$A1893)="","",
CONCATENATE("  - &amp;RelationID",TEXT($A1893,"0000"),
" {","SamplingFeatureID:  *SamplingFeatureID",TEXT(MATCH(INDEX(RelatedFeatures[First Sampling Feature Code],$A1893),SamplingFeatures[Feature Code],0),"0000"),
", RelationshipTypeCV:  ",CHAR(34),INDEX(RelatedFeatures[Relationship Type],$A1893),CHAR(34),
", RelatedFeatureID: *SamplingFeatureID",TEXT(MATCH(INDEX(RelatedFeatures[Second Sampling Feature Code],$A1893),SamplingFeatures[Feature Code],0),"0000"),
", SpatialOffsetID:  ",IF(INDEX(RelatedFeatures[Offset Number],$A1893)="","",CONCATENATE("*SpatialOffsetID",TEXT(INDEX(RelatedFeatures[Offset Number],$A1893),"0000"))),"}")))</f>
        <v>#REF!</v>
      </c>
      <c r="P1893" t="e">
        <f>IF(INDEX(Methods[Method Type],$A1893)="","",
CONCATENATE("  - &amp;MethodID",TEXT($A1893,"0000"),
" {","MethodTypeCV:  ",CHAR(34),INDEX(Methods[Method Type],$A1893),CHAR(34),
", MethodCode:  ",CHAR(34),INDEX(Methods[Method Code],$A1893),CHAR(34),
", MethodName:  ",CHAR(34),INDEX(Methods[Method Name],$A1893),CHAR(34),
", MethodDescription:  ",CHAR(34),INDEX(Methods[Method Description],$A1893),CHAR(34),
", MethodLink:  ",CHAR(34),INDEX(Methods[Method Link],$A1893),CHAR(34),
", OrganizationID: *OrganizationID",TEXT(MATCH(INDEX(Methods[Organization Name],$A1893),Organizations[Organization Name],0),"0000"),"}"))</f>
        <v>#REF!</v>
      </c>
      <c r="Q1893" t="e">
        <f>IF(INDEX(Variables[Variable Type],$A1893)="","",
CONCATENATE("  - &amp;VariableID",TEXT($A1893,"0000"),
" {","VariableTypeCV:  ",CHAR(34),INDEX(Variables[Variable Type],$A1893),CHAR(34),
", VariableCode:  ",CHAR(34),INDEX(Variables[Variable Code],$A1893),CHAR(34),
", VariableNameCV:  ",CHAR(34),INDEX(Variables[Variable Name],$A1893),CHAR(34),
", VariableDefinition:  ",CHAR(34),INDEX(Variables[Variable Definition],$A1893),CHAR(34),
", SpecciationCV:  ",CHAR(34),INDEX(Variables[Speciation],$A1893),CHAR(34),
", NoDataValue:  ",CHAR(34),INDEX(Variables[No Data Value],$A1893),CHAR(34),"}"))</f>
        <v>#REF!</v>
      </c>
    </row>
    <row r="1894" spans="1:17" x14ac:dyDescent="0.25">
      <c r="A1894">
        <v>1891</v>
      </c>
      <c r="D1894" t="e">
        <f>IF(INDEX(People[First Name],$A1894)="","",
CONCATENATE("  - &amp;PersonID",TEXT($A1894,"0000"),
" {","PersonFirstName:  ",CHAR(34),INDEX(People[First Name],$A1894),CHAR(34),
", PersonMiddleName:  ",CHAR(34),INDEX(People[Middle Name],$A1894),CHAR(34),
", PersonLastName:  ",CHAR(34),INDEX(People[Last Name],$A1894),CHAR(34),"}"))</f>
        <v>#REF!</v>
      </c>
      <c r="E1894" t="e">
        <f>IF(INDEX(Organizations[Organization Type '[CV']],$A1894)="","",
CONCATENATE("  - &amp;OrganizationID",TEXT($A1894,"0000"),
" {","OrganizationTypeCV:  ",CHAR(34),INDEX(Organizations[Organization Type '[CV']],$A1894),CHAR(34),
", OrganizationCode:  ",CHAR(34),INDEX(Organizations[Organization Code],$A1894),CHAR(34),
", OrganizationName:  ",CHAR(34),INDEX(Organizations[Organization Name],$A1894),CHAR(34),
", OrganizationDescription:  ",CHAR(34),INDEX(Organizations[Organization Description],$A1894),CHAR(34),
", OrganizationLink:  ",CHAR(34),INDEX(Organizations[Organization Link],$A1894),CHAR(34),"}"))</f>
        <v>#REF!</v>
      </c>
      <c r="F1894" t="e">
        <f>IF(INDEX(People[First Name],$A1894)="","",
CONCATENATE("  - &amp;AffiliationID",TEXT($A1894,"0000"),
" {PersonID: *PersonID",TEXT($A1894,"0000"),
", OrganizationID: *OrganizationID",TEXT(MATCH(INDEX(People[Organization Name],$A1894),Organizations[Organization Name],0),"0000"),
", IsPrimaryOrganizationContact: , AffiliationStartDate: , AffiliationEndDate: , PrimaryPhone: ",
", PrimaryEmail: ",CHAR(34),INDEX(People[Primary Email],$A1894),CHAR(34),
", PrimaryAddress: ",CHAR(34),INDEX(People[Primary Address],$A1894),CHAR(34),
", PersonLink: }"))</f>
        <v>#REF!</v>
      </c>
      <c r="H1894" t="e">
        <f>IF(COUNTA(CitationInformation)=0,"",IF(INDEX(AuthorList[Author Name],$A1894)="","",
CONCATENATE("  - &amp;AuthorListID",TEXT($A1894,"0000"),
"  {CitationID: *CitationID0001",
", PersonID: *PersonID",TEXT(MATCH(INDEX(AuthorList[Author Name],$A1894),People[Full Name],0),"0000"),
", AuthorOrder: ",INDEX(AuthorList[Author Number],$A1894),"}")))</f>
        <v>#REF!</v>
      </c>
      <c r="K1894" t="e">
        <f>IF(INDEX(SamplingFeatures[Feature Code],$A1894)="","",
CONCATENATE("  - &amp;SamplingFeatureID",TEXT($A1894,"0000"),
" {","SamplingFeatureUUID:  ",CHAR(34),INDEX(SamplingFeatures[Sampling Feature UUID],$A1894),CHAR(34),
", SamplingFeatureTypeCV:  ",CHAR(34),INDEX(SamplingFeatures[Sampling Feature Type],$A1894),CHAR(34),
", SamplingFeatureCode:  ",CHAR(34),INDEX(SamplingFeatures[Feature Code],$A1894),CHAR(34),
", SamplingFeatureName:  ",CHAR(34),INDEX(SamplingFeatures[Feature Name],$A1894),CHAR(34),
", SamplingFeatureDescription:  ",CHAR(34),INDEX(SamplingFeatures[Feature Description],$A1894),CHAR(34),
", SamplingFeatureGeotypeCV:  ",CHAR(34),INDEX(SamplingFeatures[Feature Geo Type],$A1894),CHAR(34),
", FeatureGeometry:  ",CHAR(34),INDEX(SamplingFeatures[Feature Geometry],$A1894),CHAR(34),
", Elevation_m:  ",CHAR(34),INDEX(SamplingFeatures[Elevation_m],$A1894),CHAR(34),
", ElevationDatumCV:  ",CHAR(34),ElevationDatum,CHAR(34),"}"))</f>
        <v>#REF!</v>
      </c>
      <c r="L1894" t="e">
        <f>IF(INDEX(SamplingFeatures[Sampling Feature Type],$A1894)&lt;&gt;"Site","",
CONCATENATE("  - &amp;SiteID",TEXT(SUMPRODUCT(--($L$3:$L1893&lt;&gt;"")),"0000"),
" {","SamplingFeatureID:  *SamplingFeatureID",TEXT($A1894,"0000"),
", SiteTypeCV:  ",CHAR(34),INDEX(Sites[Site Type],$A1894),CHAR(34),
", Latitude:  ",INDEX(Sites[Latitude],$A1894),
", Longitude:  ",INDEX(Sites[Longitude],$A1894),
", SRSName:  ",CHAR(34),LatLonDatum,CHAR(34),"}"))</f>
        <v>#REF!</v>
      </c>
      <c r="M1894" t="e">
        <f>IF(INDEX(SamplingFeatures[Sampling Feature Type],$A1894)&lt;&gt;"Specimen","",
CONCATENATE("  - &amp;SpecimenID",TEXT(SUMPRODUCT(--($M$3:$M1893&lt;&gt;"")),"0000"),
" {","SamplingFeatureID:  *SamplingFeatureID",TEXT($A1894,"0000"),
", SpecimenTypeCV:  ",CHAR(34),INDEX(Specimens[Specimen Type],$A1894),CHAR(34),
", SpecimenMediumCV:  ",INDEX(Specimens[Specimen Medium],$A1894),
", IsFieldSpecimen:  ",CHAR(34),INDEX(Specimens[Is Field Specimen?],$A1894),CHAR(34),"}"))</f>
        <v>#REF!</v>
      </c>
      <c r="N1894" t="e">
        <f>IF(COUNTA(SpatialOffsets[])=0,"", IF(INDEX(SpatialOffsets[Spatial Offset Type],$A1894)="","",
CONCATENATE("  - &amp;SpatialOffsetID",TEXT($A1894,"0000"),
" {","SpatialOffsetTypeCV:  ",CHAR(34),INDEX(SpatialOffsets[Spatial Offset Type],$A1894),CHAR(34),
", Offset1Value:  ",INDEX(SpatialOffsets[Offset 1 Value],$A1894),
", Offset1UnitID:  ",CHAR(34),INDEX(SpatialOffsets[Offset 1 Unit],$A1894),CHAR(34),
", Offset2Value:  ",INDEX(SpatialOffsets[Offset 2 Value],$A1894),
", Offset2UnitID:  ",CHAR(34),INDEX(SpatialOffsets[Offset 2 Unit],$A1894),CHAR(34),
", Offset3Value:  ",INDEX(SpatialOffsets[Offset 3 Value],$A1894),
", Offset3UnitID:  ",CHAR(34),INDEX(SpatialOffsets[Offset 3 Unit],$A1894),CHAR(34),,"}")))</f>
        <v>#REF!</v>
      </c>
      <c r="O1894" t="e">
        <f>IF(COUNTA(RelatedFeatures[])=0,"", IF(INDEX(RelatedFeatures[First Sampling Feature Code],$A1894)="","",
CONCATENATE("  - &amp;RelationID",TEXT($A1894,"0000"),
" {","SamplingFeatureID:  *SamplingFeatureID",TEXT(MATCH(INDEX(RelatedFeatures[First Sampling Feature Code],$A1894),SamplingFeatures[Feature Code],0),"0000"),
", RelationshipTypeCV:  ",CHAR(34),INDEX(RelatedFeatures[Relationship Type],$A1894),CHAR(34),
", RelatedFeatureID: *SamplingFeatureID",TEXT(MATCH(INDEX(RelatedFeatures[Second Sampling Feature Code],$A1894),SamplingFeatures[Feature Code],0),"0000"),
", SpatialOffsetID:  ",IF(INDEX(RelatedFeatures[Offset Number],$A1894)="","",CONCATENATE("*SpatialOffsetID",TEXT(INDEX(RelatedFeatures[Offset Number],$A1894),"0000"))),"}")))</f>
        <v>#REF!</v>
      </c>
      <c r="P1894" t="e">
        <f>IF(INDEX(Methods[Method Type],$A1894)="","",
CONCATENATE("  - &amp;MethodID",TEXT($A1894,"0000"),
" {","MethodTypeCV:  ",CHAR(34),INDEX(Methods[Method Type],$A1894),CHAR(34),
", MethodCode:  ",CHAR(34),INDEX(Methods[Method Code],$A1894),CHAR(34),
", MethodName:  ",CHAR(34),INDEX(Methods[Method Name],$A1894),CHAR(34),
", MethodDescription:  ",CHAR(34),INDEX(Methods[Method Description],$A1894),CHAR(34),
", MethodLink:  ",CHAR(34),INDEX(Methods[Method Link],$A1894),CHAR(34),
", OrganizationID: *OrganizationID",TEXT(MATCH(INDEX(Methods[Organization Name],$A1894),Organizations[Organization Name],0),"0000"),"}"))</f>
        <v>#REF!</v>
      </c>
      <c r="Q1894" t="e">
        <f>IF(INDEX(Variables[Variable Type],$A1894)="","",
CONCATENATE("  - &amp;VariableID",TEXT($A1894,"0000"),
" {","VariableTypeCV:  ",CHAR(34),INDEX(Variables[Variable Type],$A1894),CHAR(34),
", VariableCode:  ",CHAR(34),INDEX(Variables[Variable Code],$A1894),CHAR(34),
", VariableNameCV:  ",CHAR(34),INDEX(Variables[Variable Name],$A1894),CHAR(34),
", VariableDefinition:  ",CHAR(34),INDEX(Variables[Variable Definition],$A1894),CHAR(34),
", SpecciationCV:  ",CHAR(34),INDEX(Variables[Speciation],$A1894),CHAR(34),
", NoDataValue:  ",CHAR(34),INDEX(Variables[No Data Value],$A1894),CHAR(34),"}"))</f>
        <v>#REF!</v>
      </c>
    </row>
    <row r="1895" spans="1:17" x14ac:dyDescent="0.25">
      <c r="A1895">
        <v>1892</v>
      </c>
      <c r="D1895" t="e">
        <f>IF(INDEX(People[First Name],$A1895)="","",
CONCATENATE("  - &amp;PersonID",TEXT($A1895,"0000"),
" {","PersonFirstName:  ",CHAR(34),INDEX(People[First Name],$A1895),CHAR(34),
", PersonMiddleName:  ",CHAR(34),INDEX(People[Middle Name],$A1895),CHAR(34),
", PersonLastName:  ",CHAR(34),INDEX(People[Last Name],$A1895),CHAR(34),"}"))</f>
        <v>#REF!</v>
      </c>
      <c r="E1895" t="e">
        <f>IF(INDEX(Organizations[Organization Type '[CV']],$A1895)="","",
CONCATENATE("  - &amp;OrganizationID",TEXT($A1895,"0000"),
" {","OrganizationTypeCV:  ",CHAR(34),INDEX(Organizations[Organization Type '[CV']],$A1895),CHAR(34),
", OrganizationCode:  ",CHAR(34),INDEX(Organizations[Organization Code],$A1895),CHAR(34),
", OrganizationName:  ",CHAR(34),INDEX(Organizations[Organization Name],$A1895),CHAR(34),
", OrganizationDescription:  ",CHAR(34),INDEX(Organizations[Organization Description],$A1895),CHAR(34),
", OrganizationLink:  ",CHAR(34),INDEX(Organizations[Organization Link],$A1895),CHAR(34),"}"))</f>
        <v>#REF!</v>
      </c>
      <c r="F1895" t="e">
        <f>IF(INDEX(People[First Name],$A1895)="","",
CONCATENATE("  - &amp;AffiliationID",TEXT($A1895,"0000"),
" {PersonID: *PersonID",TEXT($A1895,"0000"),
", OrganizationID: *OrganizationID",TEXT(MATCH(INDEX(People[Organization Name],$A1895),Organizations[Organization Name],0),"0000"),
", IsPrimaryOrganizationContact: , AffiliationStartDate: , AffiliationEndDate: , PrimaryPhone: ",
", PrimaryEmail: ",CHAR(34),INDEX(People[Primary Email],$A1895),CHAR(34),
", PrimaryAddress: ",CHAR(34),INDEX(People[Primary Address],$A1895),CHAR(34),
", PersonLink: }"))</f>
        <v>#REF!</v>
      </c>
      <c r="H1895" t="e">
        <f>IF(COUNTA(CitationInformation)=0,"",IF(INDEX(AuthorList[Author Name],$A1895)="","",
CONCATENATE("  - &amp;AuthorListID",TEXT($A1895,"0000"),
"  {CitationID: *CitationID0001",
", PersonID: *PersonID",TEXT(MATCH(INDEX(AuthorList[Author Name],$A1895),People[Full Name],0),"0000"),
", AuthorOrder: ",INDEX(AuthorList[Author Number],$A1895),"}")))</f>
        <v>#REF!</v>
      </c>
      <c r="K1895" t="e">
        <f>IF(INDEX(SamplingFeatures[Feature Code],$A1895)="","",
CONCATENATE("  - &amp;SamplingFeatureID",TEXT($A1895,"0000"),
" {","SamplingFeatureUUID:  ",CHAR(34),INDEX(SamplingFeatures[Sampling Feature UUID],$A1895),CHAR(34),
", SamplingFeatureTypeCV:  ",CHAR(34),INDEX(SamplingFeatures[Sampling Feature Type],$A1895),CHAR(34),
", SamplingFeatureCode:  ",CHAR(34),INDEX(SamplingFeatures[Feature Code],$A1895),CHAR(34),
", SamplingFeatureName:  ",CHAR(34),INDEX(SamplingFeatures[Feature Name],$A1895),CHAR(34),
", SamplingFeatureDescription:  ",CHAR(34),INDEX(SamplingFeatures[Feature Description],$A1895),CHAR(34),
", SamplingFeatureGeotypeCV:  ",CHAR(34),INDEX(SamplingFeatures[Feature Geo Type],$A1895),CHAR(34),
", FeatureGeometry:  ",CHAR(34),INDEX(SamplingFeatures[Feature Geometry],$A1895),CHAR(34),
", Elevation_m:  ",CHAR(34),INDEX(SamplingFeatures[Elevation_m],$A1895),CHAR(34),
", ElevationDatumCV:  ",CHAR(34),ElevationDatum,CHAR(34),"}"))</f>
        <v>#REF!</v>
      </c>
      <c r="L1895" t="e">
        <f>IF(INDEX(SamplingFeatures[Sampling Feature Type],$A1895)&lt;&gt;"Site","",
CONCATENATE("  - &amp;SiteID",TEXT(SUMPRODUCT(--($L$3:$L1894&lt;&gt;"")),"0000"),
" {","SamplingFeatureID:  *SamplingFeatureID",TEXT($A1895,"0000"),
", SiteTypeCV:  ",CHAR(34),INDEX(Sites[Site Type],$A1895),CHAR(34),
", Latitude:  ",INDEX(Sites[Latitude],$A1895),
", Longitude:  ",INDEX(Sites[Longitude],$A1895),
", SRSName:  ",CHAR(34),LatLonDatum,CHAR(34),"}"))</f>
        <v>#REF!</v>
      </c>
      <c r="M1895" t="e">
        <f>IF(INDEX(SamplingFeatures[Sampling Feature Type],$A1895)&lt;&gt;"Specimen","",
CONCATENATE("  - &amp;SpecimenID",TEXT(SUMPRODUCT(--($M$3:$M1894&lt;&gt;"")),"0000"),
" {","SamplingFeatureID:  *SamplingFeatureID",TEXT($A1895,"0000"),
", SpecimenTypeCV:  ",CHAR(34),INDEX(Specimens[Specimen Type],$A1895),CHAR(34),
", SpecimenMediumCV:  ",INDEX(Specimens[Specimen Medium],$A1895),
", IsFieldSpecimen:  ",CHAR(34),INDEX(Specimens[Is Field Specimen?],$A1895),CHAR(34),"}"))</f>
        <v>#REF!</v>
      </c>
      <c r="N1895" t="e">
        <f>IF(COUNTA(SpatialOffsets[])=0,"", IF(INDEX(SpatialOffsets[Spatial Offset Type],$A1895)="","",
CONCATENATE("  - &amp;SpatialOffsetID",TEXT($A1895,"0000"),
" {","SpatialOffsetTypeCV:  ",CHAR(34),INDEX(SpatialOffsets[Spatial Offset Type],$A1895),CHAR(34),
", Offset1Value:  ",INDEX(SpatialOffsets[Offset 1 Value],$A1895),
", Offset1UnitID:  ",CHAR(34),INDEX(SpatialOffsets[Offset 1 Unit],$A1895),CHAR(34),
", Offset2Value:  ",INDEX(SpatialOffsets[Offset 2 Value],$A1895),
", Offset2UnitID:  ",CHAR(34),INDEX(SpatialOffsets[Offset 2 Unit],$A1895),CHAR(34),
", Offset3Value:  ",INDEX(SpatialOffsets[Offset 3 Value],$A1895),
", Offset3UnitID:  ",CHAR(34),INDEX(SpatialOffsets[Offset 3 Unit],$A1895),CHAR(34),,"}")))</f>
        <v>#REF!</v>
      </c>
      <c r="O1895" t="e">
        <f>IF(COUNTA(RelatedFeatures[])=0,"", IF(INDEX(RelatedFeatures[First Sampling Feature Code],$A1895)="","",
CONCATENATE("  - &amp;RelationID",TEXT($A1895,"0000"),
" {","SamplingFeatureID:  *SamplingFeatureID",TEXT(MATCH(INDEX(RelatedFeatures[First Sampling Feature Code],$A1895),SamplingFeatures[Feature Code],0),"0000"),
", RelationshipTypeCV:  ",CHAR(34),INDEX(RelatedFeatures[Relationship Type],$A1895),CHAR(34),
", RelatedFeatureID: *SamplingFeatureID",TEXT(MATCH(INDEX(RelatedFeatures[Second Sampling Feature Code],$A1895),SamplingFeatures[Feature Code],0),"0000"),
", SpatialOffsetID:  ",IF(INDEX(RelatedFeatures[Offset Number],$A1895)="","",CONCATENATE("*SpatialOffsetID",TEXT(INDEX(RelatedFeatures[Offset Number],$A1895),"0000"))),"}")))</f>
        <v>#REF!</v>
      </c>
      <c r="P1895" t="e">
        <f>IF(INDEX(Methods[Method Type],$A1895)="","",
CONCATENATE("  - &amp;MethodID",TEXT($A1895,"0000"),
" {","MethodTypeCV:  ",CHAR(34),INDEX(Methods[Method Type],$A1895),CHAR(34),
", MethodCode:  ",CHAR(34),INDEX(Methods[Method Code],$A1895),CHAR(34),
", MethodName:  ",CHAR(34),INDEX(Methods[Method Name],$A1895),CHAR(34),
", MethodDescription:  ",CHAR(34),INDEX(Methods[Method Description],$A1895),CHAR(34),
", MethodLink:  ",CHAR(34),INDEX(Methods[Method Link],$A1895),CHAR(34),
", OrganizationID: *OrganizationID",TEXT(MATCH(INDEX(Methods[Organization Name],$A1895),Organizations[Organization Name],0),"0000"),"}"))</f>
        <v>#REF!</v>
      </c>
      <c r="Q1895" t="e">
        <f>IF(INDEX(Variables[Variable Type],$A1895)="","",
CONCATENATE("  - &amp;VariableID",TEXT($A1895,"0000"),
" {","VariableTypeCV:  ",CHAR(34),INDEX(Variables[Variable Type],$A1895),CHAR(34),
", VariableCode:  ",CHAR(34),INDEX(Variables[Variable Code],$A1895),CHAR(34),
", VariableNameCV:  ",CHAR(34),INDEX(Variables[Variable Name],$A1895),CHAR(34),
", VariableDefinition:  ",CHAR(34),INDEX(Variables[Variable Definition],$A1895),CHAR(34),
", SpecciationCV:  ",CHAR(34),INDEX(Variables[Speciation],$A1895),CHAR(34),
", NoDataValue:  ",CHAR(34),INDEX(Variables[No Data Value],$A1895),CHAR(34),"}"))</f>
        <v>#REF!</v>
      </c>
    </row>
    <row r="1896" spans="1:17" x14ac:dyDescent="0.25">
      <c r="A1896">
        <v>1893</v>
      </c>
      <c r="D1896" t="e">
        <f>IF(INDEX(People[First Name],$A1896)="","",
CONCATENATE("  - &amp;PersonID",TEXT($A1896,"0000"),
" {","PersonFirstName:  ",CHAR(34),INDEX(People[First Name],$A1896),CHAR(34),
", PersonMiddleName:  ",CHAR(34),INDEX(People[Middle Name],$A1896),CHAR(34),
", PersonLastName:  ",CHAR(34),INDEX(People[Last Name],$A1896),CHAR(34),"}"))</f>
        <v>#REF!</v>
      </c>
      <c r="E1896" t="e">
        <f>IF(INDEX(Organizations[Organization Type '[CV']],$A1896)="","",
CONCATENATE("  - &amp;OrganizationID",TEXT($A1896,"0000"),
" {","OrganizationTypeCV:  ",CHAR(34),INDEX(Organizations[Organization Type '[CV']],$A1896),CHAR(34),
", OrganizationCode:  ",CHAR(34),INDEX(Organizations[Organization Code],$A1896),CHAR(34),
", OrganizationName:  ",CHAR(34),INDEX(Organizations[Organization Name],$A1896),CHAR(34),
", OrganizationDescription:  ",CHAR(34),INDEX(Organizations[Organization Description],$A1896),CHAR(34),
", OrganizationLink:  ",CHAR(34),INDEX(Organizations[Organization Link],$A1896),CHAR(34),"}"))</f>
        <v>#REF!</v>
      </c>
      <c r="F1896" t="e">
        <f>IF(INDEX(People[First Name],$A1896)="","",
CONCATENATE("  - &amp;AffiliationID",TEXT($A1896,"0000"),
" {PersonID: *PersonID",TEXT($A1896,"0000"),
", OrganizationID: *OrganizationID",TEXT(MATCH(INDEX(People[Organization Name],$A1896),Organizations[Organization Name],0),"0000"),
", IsPrimaryOrganizationContact: , AffiliationStartDate: , AffiliationEndDate: , PrimaryPhone: ",
", PrimaryEmail: ",CHAR(34),INDEX(People[Primary Email],$A1896),CHAR(34),
", PrimaryAddress: ",CHAR(34),INDEX(People[Primary Address],$A1896),CHAR(34),
", PersonLink: }"))</f>
        <v>#REF!</v>
      </c>
      <c r="H1896" t="e">
        <f>IF(COUNTA(CitationInformation)=0,"",IF(INDEX(AuthorList[Author Name],$A1896)="","",
CONCATENATE("  - &amp;AuthorListID",TEXT($A1896,"0000"),
"  {CitationID: *CitationID0001",
", PersonID: *PersonID",TEXT(MATCH(INDEX(AuthorList[Author Name],$A1896),People[Full Name],0),"0000"),
", AuthorOrder: ",INDEX(AuthorList[Author Number],$A1896),"}")))</f>
        <v>#REF!</v>
      </c>
      <c r="K1896" t="e">
        <f>IF(INDEX(SamplingFeatures[Feature Code],$A1896)="","",
CONCATENATE("  - &amp;SamplingFeatureID",TEXT($A1896,"0000"),
" {","SamplingFeatureUUID:  ",CHAR(34),INDEX(SamplingFeatures[Sampling Feature UUID],$A1896),CHAR(34),
", SamplingFeatureTypeCV:  ",CHAR(34),INDEX(SamplingFeatures[Sampling Feature Type],$A1896),CHAR(34),
", SamplingFeatureCode:  ",CHAR(34),INDEX(SamplingFeatures[Feature Code],$A1896),CHAR(34),
", SamplingFeatureName:  ",CHAR(34),INDEX(SamplingFeatures[Feature Name],$A1896),CHAR(34),
", SamplingFeatureDescription:  ",CHAR(34),INDEX(SamplingFeatures[Feature Description],$A1896),CHAR(34),
", SamplingFeatureGeotypeCV:  ",CHAR(34),INDEX(SamplingFeatures[Feature Geo Type],$A1896),CHAR(34),
", FeatureGeometry:  ",CHAR(34),INDEX(SamplingFeatures[Feature Geometry],$A1896),CHAR(34),
", Elevation_m:  ",CHAR(34),INDEX(SamplingFeatures[Elevation_m],$A1896),CHAR(34),
", ElevationDatumCV:  ",CHAR(34),ElevationDatum,CHAR(34),"}"))</f>
        <v>#REF!</v>
      </c>
      <c r="L1896" t="e">
        <f>IF(INDEX(SamplingFeatures[Sampling Feature Type],$A1896)&lt;&gt;"Site","",
CONCATENATE("  - &amp;SiteID",TEXT(SUMPRODUCT(--($L$3:$L1895&lt;&gt;"")),"0000"),
" {","SamplingFeatureID:  *SamplingFeatureID",TEXT($A1896,"0000"),
", SiteTypeCV:  ",CHAR(34),INDEX(Sites[Site Type],$A1896),CHAR(34),
", Latitude:  ",INDEX(Sites[Latitude],$A1896),
", Longitude:  ",INDEX(Sites[Longitude],$A1896),
", SRSName:  ",CHAR(34),LatLonDatum,CHAR(34),"}"))</f>
        <v>#REF!</v>
      </c>
      <c r="M1896" t="e">
        <f>IF(INDEX(SamplingFeatures[Sampling Feature Type],$A1896)&lt;&gt;"Specimen","",
CONCATENATE("  - &amp;SpecimenID",TEXT(SUMPRODUCT(--($M$3:$M1895&lt;&gt;"")),"0000"),
" {","SamplingFeatureID:  *SamplingFeatureID",TEXT($A1896,"0000"),
", SpecimenTypeCV:  ",CHAR(34),INDEX(Specimens[Specimen Type],$A1896),CHAR(34),
", SpecimenMediumCV:  ",INDEX(Specimens[Specimen Medium],$A1896),
", IsFieldSpecimen:  ",CHAR(34),INDEX(Specimens[Is Field Specimen?],$A1896),CHAR(34),"}"))</f>
        <v>#REF!</v>
      </c>
      <c r="N1896" t="e">
        <f>IF(COUNTA(SpatialOffsets[])=0,"", IF(INDEX(SpatialOffsets[Spatial Offset Type],$A1896)="","",
CONCATENATE("  - &amp;SpatialOffsetID",TEXT($A1896,"0000"),
" {","SpatialOffsetTypeCV:  ",CHAR(34),INDEX(SpatialOffsets[Spatial Offset Type],$A1896),CHAR(34),
", Offset1Value:  ",INDEX(SpatialOffsets[Offset 1 Value],$A1896),
", Offset1UnitID:  ",CHAR(34),INDEX(SpatialOffsets[Offset 1 Unit],$A1896),CHAR(34),
", Offset2Value:  ",INDEX(SpatialOffsets[Offset 2 Value],$A1896),
", Offset2UnitID:  ",CHAR(34),INDEX(SpatialOffsets[Offset 2 Unit],$A1896),CHAR(34),
", Offset3Value:  ",INDEX(SpatialOffsets[Offset 3 Value],$A1896),
", Offset3UnitID:  ",CHAR(34),INDEX(SpatialOffsets[Offset 3 Unit],$A1896),CHAR(34),,"}")))</f>
        <v>#REF!</v>
      </c>
      <c r="O1896" t="e">
        <f>IF(COUNTA(RelatedFeatures[])=0,"", IF(INDEX(RelatedFeatures[First Sampling Feature Code],$A1896)="","",
CONCATENATE("  - &amp;RelationID",TEXT($A1896,"0000"),
" {","SamplingFeatureID:  *SamplingFeatureID",TEXT(MATCH(INDEX(RelatedFeatures[First Sampling Feature Code],$A1896),SamplingFeatures[Feature Code],0),"0000"),
", RelationshipTypeCV:  ",CHAR(34),INDEX(RelatedFeatures[Relationship Type],$A1896),CHAR(34),
", RelatedFeatureID: *SamplingFeatureID",TEXT(MATCH(INDEX(RelatedFeatures[Second Sampling Feature Code],$A1896),SamplingFeatures[Feature Code],0),"0000"),
", SpatialOffsetID:  ",IF(INDEX(RelatedFeatures[Offset Number],$A1896)="","",CONCATENATE("*SpatialOffsetID",TEXT(INDEX(RelatedFeatures[Offset Number],$A1896),"0000"))),"}")))</f>
        <v>#REF!</v>
      </c>
      <c r="P1896" t="e">
        <f>IF(INDEX(Methods[Method Type],$A1896)="","",
CONCATENATE("  - &amp;MethodID",TEXT($A1896,"0000"),
" {","MethodTypeCV:  ",CHAR(34),INDEX(Methods[Method Type],$A1896),CHAR(34),
", MethodCode:  ",CHAR(34),INDEX(Methods[Method Code],$A1896),CHAR(34),
", MethodName:  ",CHAR(34),INDEX(Methods[Method Name],$A1896),CHAR(34),
", MethodDescription:  ",CHAR(34),INDEX(Methods[Method Description],$A1896),CHAR(34),
", MethodLink:  ",CHAR(34),INDEX(Methods[Method Link],$A1896),CHAR(34),
", OrganizationID: *OrganizationID",TEXT(MATCH(INDEX(Methods[Organization Name],$A1896),Organizations[Organization Name],0),"0000"),"}"))</f>
        <v>#REF!</v>
      </c>
      <c r="Q1896" t="e">
        <f>IF(INDEX(Variables[Variable Type],$A1896)="","",
CONCATENATE("  - &amp;VariableID",TEXT($A1896,"0000"),
" {","VariableTypeCV:  ",CHAR(34),INDEX(Variables[Variable Type],$A1896),CHAR(34),
", VariableCode:  ",CHAR(34),INDEX(Variables[Variable Code],$A1896),CHAR(34),
", VariableNameCV:  ",CHAR(34),INDEX(Variables[Variable Name],$A1896),CHAR(34),
", VariableDefinition:  ",CHAR(34),INDEX(Variables[Variable Definition],$A1896),CHAR(34),
", SpecciationCV:  ",CHAR(34),INDEX(Variables[Speciation],$A1896),CHAR(34),
", NoDataValue:  ",CHAR(34),INDEX(Variables[No Data Value],$A1896),CHAR(34),"}"))</f>
        <v>#REF!</v>
      </c>
    </row>
    <row r="1897" spans="1:17" x14ac:dyDescent="0.25">
      <c r="A1897">
        <v>1894</v>
      </c>
      <c r="D1897" t="e">
        <f>IF(INDEX(People[First Name],$A1897)="","",
CONCATENATE("  - &amp;PersonID",TEXT($A1897,"0000"),
" {","PersonFirstName:  ",CHAR(34),INDEX(People[First Name],$A1897),CHAR(34),
", PersonMiddleName:  ",CHAR(34),INDEX(People[Middle Name],$A1897),CHAR(34),
", PersonLastName:  ",CHAR(34),INDEX(People[Last Name],$A1897),CHAR(34),"}"))</f>
        <v>#REF!</v>
      </c>
      <c r="E1897" t="e">
        <f>IF(INDEX(Organizations[Organization Type '[CV']],$A1897)="","",
CONCATENATE("  - &amp;OrganizationID",TEXT($A1897,"0000"),
" {","OrganizationTypeCV:  ",CHAR(34),INDEX(Organizations[Organization Type '[CV']],$A1897),CHAR(34),
", OrganizationCode:  ",CHAR(34),INDEX(Organizations[Organization Code],$A1897),CHAR(34),
", OrganizationName:  ",CHAR(34),INDEX(Organizations[Organization Name],$A1897),CHAR(34),
", OrganizationDescription:  ",CHAR(34),INDEX(Organizations[Organization Description],$A1897),CHAR(34),
", OrganizationLink:  ",CHAR(34),INDEX(Organizations[Organization Link],$A1897),CHAR(34),"}"))</f>
        <v>#REF!</v>
      </c>
      <c r="F1897" t="e">
        <f>IF(INDEX(People[First Name],$A1897)="","",
CONCATENATE("  - &amp;AffiliationID",TEXT($A1897,"0000"),
" {PersonID: *PersonID",TEXT($A1897,"0000"),
", OrganizationID: *OrganizationID",TEXT(MATCH(INDEX(People[Organization Name],$A1897),Organizations[Organization Name],0),"0000"),
", IsPrimaryOrganizationContact: , AffiliationStartDate: , AffiliationEndDate: , PrimaryPhone: ",
", PrimaryEmail: ",CHAR(34),INDEX(People[Primary Email],$A1897),CHAR(34),
", PrimaryAddress: ",CHAR(34),INDEX(People[Primary Address],$A1897),CHAR(34),
", PersonLink: }"))</f>
        <v>#REF!</v>
      </c>
      <c r="H1897" t="e">
        <f>IF(COUNTA(CitationInformation)=0,"",IF(INDEX(AuthorList[Author Name],$A1897)="","",
CONCATENATE("  - &amp;AuthorListID",TEXT($A1897,"0000"),
"  {CitationID: *CitationID0001",
", PersonID: *PersonID",TEXT(MATCH(INDEX(AuthorList[Author Name],$A1897),People[Full Name],0),"0000"),
", AuthorOrder: ",INDEX(AuthorList[Author Number],$A1897),"}")))</f>
        <v>#REF!</v>
      </c>
      <c r="K1897" t="e">
        <f>IF(INDEX(SamplingFeatures[Feature Code],$A1897)="","",
CONCATENATE("  - &amp;SamplingFeatureID",TEXT($A1897,"0000"),
" {","SamplingFeatureUUID:  ",CHAR(34),INDEX(SamplingFeatures[Sampling Feature UUID],$A1897),CHAR(34),
", SamplingFeatureTypeCV:  ",CHAR(34),INDEX(SamplingFeatures[Sampling Feature Type],$A1897),CHAR(34),
", SamplingFeatureCode:  ",CHAR(34),INDEX(SamplingFeatures[Feature Code],$A1897),CHAR(34),
", SamplingFeatureName:  ",CHAR(34),INDEX(SamplingFeatures[Feature Name],$A1897),CHAR(34),
", SamplingFeatureDescription:  ",CHAR(34),INDEX(SamplingFeatures[Feature Description],$A1897),CHAR(34),
", SamplingFeatureGeotypeCV:  ",CHAR(34),INDEX(SamplingFeatures[Feature Geo Type],$A1897),CHAR(34),
", FeatureGeometry:  ",CHAR(34),INDEX(SamplingFeatures[Feature Geometry],$A1897),CHAR(34),
", Elevation_m:  ",CHAR(34),INDEX(SamplingFeatures[Elevation_m],$A1897),CHAR(34),
", ElevationDatumCV:  ",CHAR(34),ElevationDatum,CHAR(34),"}"))</f>
        <v>#REF!</v>
      </c>
      <c r="L1897" t="e">
        <f>IF(INDEX(SamplingFeatures[Sampling Feature Type],$A1897)&lt;&gt;"Site","",
CONCATENATE("  - &amp;SiteID",TEXT(SUMPRODUCT(--($L$3:$L1896&lt;&gt;"")),"0000"),
" {","SamplingFeatureID:  *SamplingFeatureID",TEXT($A1897,"0000"),
", SiteTypeCV:  ",CHAR(34),INDEX(Sites[Site Type],$A1897),CHAR(34),
", Latitude:  ",INDEX(Sites[Latitude],$A1897),
", Longitude:  ",INDEX(Sites[Longitude],$A1897),
", SRSName:  ",CHAR(34),LatLonDatum,CHAR(34),"}"))</f>
        <v>#REF!</v>
      </c>
      <c r="M1897" t="e">
        <f>IF(INDEX(SamplingFeatures[Sampling Feature Type],$A1897)&lt;&gt;"Specimen","",
CONCATENATE("  - &amp;SpecimenID",TEXT(SUMPRODUCT(--($M$3:$M1896&lt;&gt;"")),"0000"),
" {","SamplingFeatureID:  *SamplingFeatureID",TEXT($A1897,"0000"),
", SpecimenTypeCV:  ",CHAR(34),INDEX(Specimens[Specimen Type],$A1897),CHAR(34),
", SpecimenMediumCV:  ",INDEX(Specimens[Specimen Medium],$A1897),
", IsFieldSpecimen:  ",CHAR(34),INDEX(Specimens[Is Field Specimen?],$A1897),CHAR(34),"}"))</f>
        <v>#REF!</v>
      </c>
      <c r="N1897" t="e">
        <f>IF(COUNTA(SpatialOffsets[])=0,"", IF(INDEX(SpatialOffsets[Spatial Offset Type],$A1897)="","",
CONCATENATE("  - &amp;SpatialOffsetID",TEXT($A1897,"0000"),
" {","SpatialOffsetTypeCV:  ",CHAR(34),INDEX(SpatialOffsets[Spatial Offset Type],$A1897),CHAR(34),
", Offset1Value:  ",INDEX(SpatialOffsets[Offset 1 Value],$A1897),
", Offset1UnitID:  ",CHAR(34),INDEX(SpatialOffsets[Offset 1 Unit],$A1897),CHAR(34),
", Offset2Value:  ",INDEX(SpatialOffsets[Offset 2 Value],$A1897),
", Offset2UnitID:  ",CHAR(34),INDEX(SpatialOffsets[Offset 2 Unit],$A1897),CHAR(34),
", Offset3Value:  ",INDEX(SpatialOffsets[Offset 3 Value],$A1897),
", Offset3UnitID:  ",CHAR(34),INDEX(SpatialOffsets[Offset 3 Unit],$A1897),CHAR(34),,"}")))</f>
        <v>#REF!</v>
      </c>
      <c r="O1897" t="e">
        <f>IF(COUNTA(RelatedFeatures[])=0,"", IF(INDEX(RelatedFeatures[First Sampling Feature Code],$A1897)="","",
CONCATENATE("  - &amp;RelationID",TEXT($A1897,"0000"),
" {","SamplingFeatureID:  *SamplingFeatureID",TEXT(MATCH(INDEX(RelatedFeatures[First Sampling Feature Code],$A1897),SamplingFeatures[Feature Code],0),"0000"),
", RelationshipTypeCV:  ",CHAR(34),INDEX(RelatedFeatures[Relationship Type],$A1897),CHAR(34),
", RelatedFeatureID: *SamplingFeatureID",TEXT(MATCH(INDEX(RelatedFeatures[Second Sampling Feature Code],$A1897),SamplingFeatures[Feature Code],0),"0000"),
", SpatialOffsetID:  ",IF(INDEX(RelatedFeatures[Offset Number],$A1897)="","",CONCATENATE("*SpatialOffsetID",TEXT(INDEX(RelatedFeatures[Offset Number],$A1897),"0000"))),"}")))</f>
        <v>#REF!</v>
      </c>
      <c r="P1897" t="e">
        <f>IF(INDEX(Methods[Method Type],$A1897)="","",
CONCATENATE("  - &amp;MethodID",TEXT($A1897,"0000"),
" {","MethodTypeCV:  ",CHAR(34),INDEX(Methods[Method Type],$A1897),CHAR(34),
", MethodCode:  ",CHAR(34),INDEX(Methods[Method Code],$A1897),CHAR(34),
", MethodName:  ",CHAR(34),INDEX(Methods[Method Name],$A1897),CHAR(34),
", MethodDescription:  ",CHAR(34),INDEX(Methods[Method Description],$A1897),CHAR(34),
", MethodLink:  ",CHAR(34),INDEX(Methods[Method Link],$A1897),CHAR(34),
", OrganizationID: *OrganizationID",TEXT(MATCH(INDEX(Methods[Organization Name],$A1897),Organizations[Organization Name],0),"0000"),"}"))</f>
        <v>#REF!</v>
      </c>
      <c r="Q1897" t="e">
        <f>IF(INDEX(Variables[Variable Type],$A1897)="","",
CONCATENATE("  - &amp;VariableID",TEXT($A1897,"0000"),
" {","VariableTypeCV:  ",CHAR(34),INDEX(Variables[Variable Type],$A1897),CHAR(34),
", VariableCode:  ",CHAR(34),INDEX(Variables[Variable Code],$A1897),CHAR(34),
", VariableNameCV:  ",CHAR(34),INDEX(Variables[Variable Name],$A1897),CHAR(34),
", VariableDefinition:  ",CHAR(34),INDEX(Variables[Variable Definition],$A1897),CHAR(34),
", SpecciationCV:  ",CHAR(34),INDEX(Variables[Speciation],$A1897),CHAR(34),
", NoDataValue:  ",CHAR(34),INDEX(Variables[No Data Value],$A1897),CHAR(34),"}"))</f>
        <v>#REF!</v>
      </c>
    </row>
    <row r="1898" spans="1:17" x14ac:dyDescent="0.25">
      <c r="A1898">
        <v>1895</v>
      </c>
      <c r="D1898" t="e">
        <f>IF(INDEX(People[First Name],$A1898)="","",
CONCATENATE("  - &amp;PersonID",TEXT($A1898,"0000"),
" {","PersonFirstName:  ",CHAR(34),INDEX(People[First Name],$A1898),CHAR(34),
", PersonMiddleName:  ",CHAR(34),INDEX(People[Middle Name],$A1898),CHAR(34),
", PersonLastName:  ",CHAR(34),INDEX(People[Last Name],$A1898),CHAR(34),"}"))</f>
        <v>#REF!</v>
      </c>
      <c r="E1898" t="e">
        <f>IF(INDEX(Organizations[Organization Type '[CV']],$A1898)="","",
CONCATENATE("  - &amp;OrganizationID",TEXT($A1898,"0000"),
" {","OrganizationTypeCV:  ",CHAR(34),INDEX(Organizations[Organization Type '[CV']],$A1898),CHAR(34),
", OrganizationCode:  ",CHAR(34),INDEX(Organizations[Organization Code],$A1898),CHAR(34),
", OrganizationName:  ",CHAR(34),INDEX(Organizations[Organization Name],$A1898),CHAR(34),
", OrganizationDescription:  ",CHAR(34),INDEX(Organizations[Organization Description],$A1898),CHAR(34),
", OrganizationLink:  ",CHAR(34),INDEX(Organizations[Organization Link],$A1898),CHAR(34),"}"))</f>
        <v>#REF!</v>
      </c>
      <c r="F1898" t="e">
        <f>IF(INDEX(People[First Name],$A1898)="","",
CONCATENATE("  - &amp;AffiliationID",TEXT($A1898,"0000"),
" {PersonID: *PersonID",TEXT($A1898,"0000"),
", OrganizationID: *OrganizationID",TEXT(MATCH(INDEX(People[Organization Name],$A1898),Organizations[Organization Name],0),"0000"),
", IsPrimaryOrganizationContact: , AffiliationStartDate: , AffiliationEndDate: , PrimaryPhone: ",
", PrimaryEmail: ",CHAR(34),INDEX(People[Primary Email],$A1898),CHAR(34),
", PrimaryAddress: ",CHAR(34),INDEX(People[Primary Address],$A1898),CHAR(34),
", PersonLink: }"))</f>
        <v>#REF!</v>
      </c>
      <c r="H1898" t="e">
        <f>IF(COUNTA(CitationInformation)=0,"",IF(INDEX(AuthorList[Author Name],$A1898)="","",
CONCATENATE("  - &amp;AuthorListID",TEXT($A1898,"0000"),
"  {CitationID: *CitationID0001",
", PersonID: *PersonID",TEXT(MATCH(INDEX(AuthorList[Author Name],$A1898),People[Full Name],0),"0000"),
", AuthorOrder: ",INDEX(AuthorList[Author Number],$A1898),"}")))</f>
        <v>#REF!</v>
      </c>
      <c r="K1898" t="e">
        <f>IF(INDEX(SamplingFeatures[Feature Code],$A1898)="","",
CONCATENATE("  - &amp;SamplingFeatureID",TEXT($A1898,"0000"),
" {","SamplingFeatureUUID:  ",CHAR(34),INDEX(SamplingFeatures[Sampling Feature UUID],$A1898),CHAR(34),
", SamplingFeatureTypeCV:  ",CHAR(34),INDEX(SamplingFeatures[Sampling Feature Type],$A1898),CHAR(34),
", SamplingFeatureCode:  ",CHAR(34),INDEX(SamplingFeatures[Feature Code],$A1898),CHAR(34),
", SamplingFeatureName:  ",CHAR(34),INDEX(SamplingFeatures[Feature Name],$A1898),CHAR(34),
", SamplingFeatureDescription:  ",CHAR(34),INDEX(SamplingFeatures[Feature Description],$A1898),CHAR(34),
", SamplingFeatureGeotypeCV:  ",CHAR(34),INDEX(SamplingFeatures[Feature Geo Type],$A1898),CHAR(34),
", FeatureGeometry:  ",CHAR(34),INDEX(SamplingFeatures[Feature Geometry],$A1898),CHAR(34),
", Elevation_m:  ",CHAR(34),INDEX(SamplingFeatures[Elevation_m],$A1898),CHAR(34),
", ElevationDatumCV:  ",CHAR(34),ElevationDatum,CHAR(34),"}"))</f>
        <v>#REF!</v>
      </c>
      <c r="L1898" t="e">
        <f>IF(INDEX(SamplingFeatures[Sampling Feature Type],$A1898)&lt;&gt;"Site","",
CONCATENATE("  - &amp;SiteID",TEXT(SUMPRODUCT(--($L$3:$L1897&lt;&gt;"")),"0000"),
" {","SamplingFeatureID:  *SamplingFeatureID",TEXT($A1898,"0000"),
", SiteTypeCV:  ",CHAR(34),INDEX(Sites[Site Type],$A1898),CHAR(34),
", Latitude:  ",INDEX(Sites[Latitude],$A1898),
", Longitude:  ",INDEX(Sites[Longitude],$A1898),
", SRSName:  ",CHAR(34),LatLonDatum,CHAR(34),"}"))</f>
        <v>#REF!</v>
      </c>
      <c r="M1898" t="e">
        <f>IF(INDEX(SamplingFeatures[Sampling Feature Type],$A1898)&lt;&gt;"Specimen","",
CONCATENATE("  - &amp;SpecimenID",TEXT(SUMPRODUCT(--($M$3:$M1897&lt;&gt;"")),"0000"),
" {","SamplingFeatureID:  *SamplingFeatureID",TEXT($A1898,"0000"),
", SpecimenTypeCV:  ",CHAR(34),INDEX(Specimens[Specimen Type],$A1898),CHAR(34),
", SpecimenMediumCV:  ",INDEX(Specimens[Specimen Medium],$A1898),
", IsFieldSpecimen:  ",CHAR(34),INDEX(Specimens[Is Field Specimen?],$A1898),CHAR(34),"}"))</f>
        <v>#REF!</v>
      </c>
      <c r="N1898" t="e">
        <f>IF(COUNTA(SpatialOffsets[])=0,"", IF(INDEX(SpatialOffsets[Spatial Offset Type],$A1898)="","",
CONCATENATE("  - &amp;SpatialOffsetID",TEXT($A1898,"0000"),
" {","SpatialOffsetTypeCV:  ",CHAR(34),INDEX(SpatialOffsets[Spatial Offset Type],$A1898),CHAR(34),
", Offset1Value:  ",INDEX(SpatialOffsets[Offset 1 Value],$A1898),
", Offset1UnitID:  ",CHAR(34),INDEX(SpatialOffsets[Offset 1 Unit],$A1898),CHAR(34),
", Offset2Value:  ",INDEX(SpatialOffsets[Offset 2 Value],$A1898),
", Offset2UnitID:  ",CHAR(34),INDEX(SpatialOffsets[Offset 2 Unit],$A1898),CHAR(34),
", Offset3Value:  ",INDEX(SpatialOffsets[Offset 3 Value],$A1898),
", Offset3UnitID:  ",CHAR(34),INDEX(SpatialOffsets[Offset 3 Unit],$A1898),CHAR(34),,"}")))</f>
        <v>#REF!</v>
      </c>
      <c r="O1898" t="e">
        <f>IF(COUNTA(RelatedFeatures[])=0,"", IF(INDEX(RelatedFeatures[First Sampling Feature Code],$A1898)="","",
CONCATENATE("  - &amp;RelationID",TEXT($A1898,"0000"),
" {","SamplingFeatureID:  *SamplingFeatureID",TEXT(MATCH(INDEX(RelatedFeatures[First Sampling Feature Code],$A1898),SamplingFeatures[Feature Code],0),"0000"),
", RelationshipTypeCV:  ",CHAR(34),INDEX(RelatedFeatures[Relationship Type],$A1898),CHAR(34),
", RelatedFeatureID: *SamplingFeatureID",TEXT(MATCH(INDEX(RelatedFeatures[Second Sampling Feature Code],$A1898),SamplingFeatures[Feature Code],0),"0000"),
", SpatialOffsetID:  ",IF(INDEX(RelatedFeatures[Offset Number],$A1898)="","",CONCATENATE("*SpatialOffsetID",TEXT(INDEX(RelatedFeatures[Offset Number],$A1898),"0000"))),"}")))</f>
        <v>#REF!</v>
      </c>
      <c r="P1898" t="e">
        <f>IF(INDEX(Methods[Method Type],$A1898)="","",
CONCATENATE("  - &amp;MethodID",TEXT($A1898,"0000"),
" {","MethodTypeCV:  ",CHAR(34),INDEX(Methods[Method Type],$A1898),CHAR(34),
", MethodCode:  ",CHAR(34),INDEX(Methods[Method Code],$A1898),CHAR(34),
", MethodName:  ",CHAR(34),INDEX(Methods[Method Name],$A1898),CHAR(34),
", MethodDescription:  ",CHAR(34),INDEX(Methods[Method Description],$A1898),CHAR(34),
", MethodLink:  ",CHAR(34),INDEX(Methods[Method Link],$A1898),CHAR(34),
", OrganizationID: *OrganizationID",TEXT(MATCH(INDEX(Methods[Organization Name],$A1898),Organizations[Organization Name],0),"0000"),"}"))</f>
        <v>#REF!</v>
      </c>
      <c r="Q1898" t="e">
        <f>IF(INDEX(Variables[Variable Type],$A1898)="","",
CONCATENATE("  - &amp;VariableID",TEXT($A1898,"0000"),
" {","VariableTypeCV:  ",CHAR(34),INDEX(Variables[Variable Type],$A1898),CHAR(34),
", VariableCode:  ",CHAR(34),INDEX(Variables[Variable Code],$A1898),CHAR(34),
", VariableNameCV:  ",CHAR(34),INDEX(Variables[Variable Name],$A1898),CHAR(34),
", VariableDefinition:  ",CHAR(34),INDEX(Variables[Variable Definition],$A1898),CHAR(34),
", SpecciationCV:  ",CHAR(34),INDEX(Variables[Speciation],$A1898),CHAR(34),
", NoDataValue:  ",CHAR(34),INDEX(Variables[No Data Value],$A1898),CHAR(34),"}"))</f>
        <v>#REF!</v>
      </c>
    </row>
    <row r="1899" spans="1:17" x14ac:dyDescent="0.25">
      <c r="A1899">
        <v>1896</v>
      </c>
      <c r="D1899" t="e">
        <f>IF(INDEX(People[First Name],$A1899)="","",
CONCATENATE("  - &amp;PersonID",TEXT($A1899,"0000"),
" {","PersonFirstName:  ",CHAR(34),INDEX(People[First Name],$A1899),CHAR(34),
", PersonMiddleName:  ",CHAR(34),INDEX(People[Middle Name],$A1899),CHAR(34),
", PersonLastName:  ",CHAR(34),INDEX(People[Last Name],$A1899),CHAR(34),"}"))</f>
        <v>#REF!</v>
      </c>
      <c r="E1899" t="e">
        <f>IF(INDEX(Organizations[Organization Type '[CV']],$A1899)="","",
CONCATENATE("  - &amp;OrganizationID",TEXT($A1899,"0000"),
" {","OrganizationTypeCV:  ",CHAR(34),INDEX(Organizations[Organization Type '[CV']],$A1899),CHAR(34),
", OrganizationCode:  ",CHAR(34),INDEX(Organizations[Organization Code],$A1899),CHAR(34),
", OrganizationName:  ",CHAR(34),INDEX(Organizations[Organization Name],$A1899),CHAR(34),
", OrganizationDescription:  ",CHAR(34),INDEX(Organizations[Organization Description],$A1899),CHAR(34),
", OrganizationLink:  ",CHAR(34),INDEX(Organizations[Organization Link],$A1899),CHAR(34),"}"))</f>
        <v>#REF!</v>
      </c>
      <c r="F1899" t="e">
        <f>IF(INDEX(People[First Name],$A1899)="","",
CONCATENATE("  - &amp;AffiliationID",TEXT($A1899,"0000"),
" {PersonID: *PersonID",TEXT($A1899,"0000"),
", OrganizationID: *OrganizationID",TEXT(MATCH(INDEX(People[Organization Name],$A1899),Organizations[Organization Name],0),"0000"),
", IsPrimaryOrganizationContact: , AffiliationStartDate: , AffiliationEndDate: , PrimaryPhone: ",
", PrimaryEmail: ",CHAR(34),INDEX(People[Primary Email],$A1899),CHAR(34),
", PrimaryAddress: ",CHAR(34),INDEX(People[Primary Address],$A1899),CHAR(34),
", PersonLink: }"))</f>
        <v>#REF!</v>
      </c>
      <c r="H1899" t="e">
        <f>IF(COUNTA(CitationInformation)=0,"",IF(INDEX(AuthorList[Author Name],$A1899)="","",
CONCATENATE("  - &amp;AuthorListID",TEXT($A1899,"0000"),
"  {CitationID: *CitationID0001",
", PersonID: *PersonID",TEXT(MATCH(INDEX(AuthorList[Author Name],$A1899),People[Full Name],0),"0000"),
", AuthorOrder: ",INDEX(AuthorList[Author Number],$A1899),"}")))</f>
        <v>#REF!</v>
      </c>
      <c r="K1899" t="e">
        <f>IF(INDEX(SamplingFeatures[Feature Code],$A1899)="","",
CONCATENATE("  - &amp;SamplingFeatureID",TEXT($A1899,"0000"),
" {","SamplingFeatureUUID:  ",CHAR(34),INDEX(SamplingFeatures[Sampling Feature UUID],$A1899),CHAR(34),
", SamplingFeatureTypeCV:  ",CHAR(34),INDEX(SamplingFeatures[Sampling Feature Type],$A1899),CHAR(34),
", SamplingFeatureCode:  ",CHAR(34),INDEX(SamplingFeatures[Feature Code],$A1899),CHAR(34),
", SamplingFeatureName:  ",CHAR(34),INDEX(SamplingFeatures[Feature Name],$A1899),CHAR(34),
", SamplingFeatureDescription:  ",CHAR(34),INDEX(SamplingFeatures[Feature Description],$A1899),CHAR(34),
", SamplingFeatureGeotypeCV:  ",CHAR(34),INDEX(SamplingFeatures[Feature Geo Type],$A1899),CHAR(34),
", FeatureGeometry:  ",CHAR(34),INDEX(SamplingFeatures[Feature Geometry],$A1899),CHAR(34),
", Elevation_m:  ",CHAR(34),INDEX(SamplingFeatures[Elevation_m],$A1899),CHAR(34),
", ElevationDatumCV:  ",CHAR(34),ElevationDatum,CHAR(34),"}"))</f>
        <v>#REF!</v>
      </c>
      <c r="L1899" t="e">
        <f>IF(INDEX(SamplingFeatures[Sampling Feature Type],$A1899)&lt;&gt;"Site","",
CONCATENATE("  - &amp;SiteID",TEXT(SUMPRODUCT(--($L$3:$L1898&lt;&gt;"")),"0000"),
" {","SamplingFeatureID:  *SamplingFeatureID",TEXT($A1899,"0000"),
", SiteTypeCV:  ",CHAR(34),INDEX(Sites[Site Type],$A1899),CHAR(34),
", Latitude:  ",INDEX(Sites[Latitude],$A1899),
", Longitude:  ",INDEX(Sites[Longitude],$A1899),
", SRSName:  ",CHAR(34),LatLonDatum,CHAR(34),"}"))</f>
        <v>#REF!</v>
      </c>
      <c r="M1899" t="e">
        <f>IF(INDEX(SamplingFeatures[Sampling Feature Type],$A1899)&lt;&gt;"Specimen","",
CONCATENATE("  - &amp;SpecimenID",TEXT(SUMPRODUCT(--($M$3:$M1898&lt;&gt;"")),"0000"),
" {","SamplingFeatureID:  *SamplingFeatureID",TEXT($A1899,"0000"),
", SpecimenTypeCV:  ",CHAR(34),INDEX(Specimens[Specimen Type],$A1899),CHAR(34),
", SpecimenMediumCV:  ",INDEX(Specimens[Specimen Medium],$A1899),
", IsFieldSpecimen:  ",CHAR(34),INDEX(Specimens[Is Field Specimen?],$A1899),CHAR(34),"}"))</f>
        <v>#REF!</v>
      </c>
      <c r="N1899" t="e">
        <f>IF(COUNTA(SpatialOffsets[])=0,"", IF(INDEX(SpatialOffsets[Spatial Offset Type],$A1899)="","",
CONCATENATE("  - &amp;SpatialOffsetID",TEXT($A1899,"0000"),
" {","SpatialOffsetTypeCV:  ",CHAR(34),INDEX(SpatialOffsets[Spatial Offset Type],$A1899),CHAR(34),
", Offset1Value:  ",INDEX(SpatialOffsets[Offset 1 Value],$A1899),
", Offset1UnitID:  ",CHAR(34),INDEX(SpatialOffsets[Offset 1 Unit],$A1899),CHAR(34),
", Offset2Value:  ",INDEX(SpatialOffsets[Offset 2 Value],$A1899),
", Offset2UnitID:  ",CHAR(34),INDEX(SpatialOffsets[Offset 2 Unit],$A1899),CHAR(34),
", Offset3Value:  ",INDEX(SpatialOffsets[Offset 3 Value],$A1899),
", Offset3UnitID:  ",CHAR(34),INDEX(SpatialOffsets[Offset 3 Unit],$A1899),CHAR(34),,"}")))</f>
        <v>#REF!</v>
      </c>
      <c r="O1899" t="e">
        <f>IF(COUNTA(RelatedFeatures[])=0,"", IF(INDEX(RelatedFeatures[First Sampling Feature Code],$A1899)="","",
CONCATENATE("  - &amp;RelationID",TEXT($A1899,"0000"),
" {","SamplingFeatureID:  *SamplingFeatureID",TEXT(MATCH(INDEX(RelatedFeatures[First Sampling Feature Code],$A1899),SamplingFeatures[Feature Code],0),"0000"),
", RelationshipTypeCV:  ",CHAR(34),INDEX(RelatedFeatures[Relationship Type],$A1899),CHAR(34),
", RelatedFeatureID: *SamplingFeatureID",TEXT(MATCH(INDEX(RelatedFeatures[Second Sampling Feature Code],$A1899),SamplingFeatures[Feature Code],0),"0000"),
", SpatialOffsetID:  ",IF(INDEX(RelatedFeatures[Offset Number],$A1899)="","",CONCATENATE("*SpatialOffsetID",TEXT(INDEX(RelatedFeatures[Offset Number],$A1899),"0000"))),"}")))</f>
        <v>#REF!</v>
      </c>
      <c r="P1899" t="e">
        <f>IF(INDEX(Methods[Method Type],$A1899)="","",
CONCATENATE("  - &amp;MethodID",TEXT($A1899,"0000"),
" {","MethodTypeCV:  ",CHAR(34),INDEX(Methods[Method Type],$A1899),CHAR(34),
", MethodCode:  ",CHAR(34),INDEX(Methods[Method Code],$A1899),CHAR(34),
", MethodName:  ",CHAR(34),INDEX(Methods[Method Name],$A1899),CHAR(34),
", MethodDescription:  ",CHAR(34),INDEX(Methods[Method Description],$A1899),CHAR(34),
", MethodLink:  ",CHAR(34),INDEX(Methods[Method Link],$A1899),CHAR(34),
", OrganizationID: *OrganizationID",TEXT(MATCH(INDEX(Methods[Organization Name],$A1899),Organizations[Organization Name],0),"0000"),"}"))</f>
        <v>#REF!</v>
      </c>
      <c r="Q1899" t="e">
        <f>IF(INDEX(Variables[Variable Type],$A1899)="","",
CONCATENATE("  - &amp;VariableID",TEXT($A1899,"0000"),
" {","VariableTypeCV:  ",CHAR(34),INDEX(Variables[Variable Type],$A1899),CHAR(34),
", VariableCode:  ",CHAR(34),INDEX(Variables[Variable Code],$A1899),CHAR(34),
", VariableNameCV:  ",CHAR(34),INDEX(Variables[Variable Name],$A1899),CHAR(34),
", VariableDefinition:  ",CHAR(34),INDEX(Variables[Variable Definition],$A1899),CHAR(34),
", SpecciationCV:  ",CHAR(34),INDEX(Variables[Speciation],$A1899),CHAR(34),
", NoDataValue:  ",CHAR(34),INDEX(Variables[No Data Value],$A1899),CHAR(34),"}"))</f>
        <v>#REF!</v>
      </c>
    </row>
    <row r="1900" spans="1:17" x14ac:dyDescent="0.25">
      <c r="A1900">
        <v>1897</v>
      </c>
      <c r="D1900" t="e">
        <f>IF(INDEX(People[First Name],$A1900)="","",
CONCATENATE("  - &amp;PersonID",TEXT($A1900,"0000"),
" {","PersonFirstName:  ",CHAR(34),INDEX(People[First Name],$A1900),CHAR(34),
", PersonMiddleName:  ",CHAR(34),INDEX(People[Middle Name],$A1900),CHAR(34),
", PersonLastName:  ",CHAR(34),INDEX(People[Last Name],$A1900),CHAR(34),"}"))</f>
        <v>#REF!</v>
      </c>
      <c r="E1900" t="e">
        <f>IF(INDEX(Organizations[Organization Type '[CV']],$A1900)="","",
CONCATENATE("  - &amp;OrganizationID",TEXT($A1900,"0000"),
" {","OrganizationTypeCV:  ",CHAR(34),INDEX(Organizations[Organization Type '[CV']],$A1900),CHAR(34),
", OrganizationCode:  ",CHAR(34),INDEX(Organizations[Organization Code],$A1900),CHAR(34),
", OrganizationName:  ",CHAR(34),INDEX(Organizations[Organization Name],$A1900),CHAR(34),
", OrganizationDescription:  ",CHAR(34),INDEX(Organizations[Organization Description],$A1900),CHAR(34),
", OrganizationLink:  ",CHAR(34),INDEX(Organizations[Organization Link],$A1900),CHAR(34),"}"))</f>
        <v>#REF!</v>
      </c>
      <c r="F1900" t="e">
        <f>IF(INDEX(People[First Name],$A1900)="","",
CONCATENATE("  - &amp;AffiliationID",TEXT($A1900,"0000"),
" {PersonID: *PersonID",TEXT($A1900,"0000"),
", OrganizationID: *OrganizationID",TEXT(MATCH(INDEX(People[Organization Name],$A1900),Organizations[Organization Name],0),"0000"),
", IsPrimaryOrganizationContact: , AffiliationStartDate: , AffiliationEndDate: , PrimaryPhone: ",
", PrimaryEmail: ",CHAR(34),INDEX(People[Primary Email],$A1900),CHAR(34),
", PrimaryAddress: ",CHAR(34),INDEX(People[Primary Address],$A1900),CHAR(34),
", PersonLink: }"))</f>
        <v>#REF!</v>
      </c>
      <c r="H1900" t="e">
        <f>IF(COUNTA(CitationInformation)=0,"",IF(INDEX(AuthorList[Author Name],$A1900)="","",
CONCATENATE("  - &amp;AuthorListID",TEXT($A1900,"0000"),
"  {CitationID: *CitationID0001",
", PersonID: *PersonID",TEXT(MATCH(INDEX(AuthorList[Author Name],$A1900),People[Full Name],0),"0000"),
", AuthorOrder: ",INDEX(AuthorList[Author Number],$A1900),"}")))</f>
        <v>#REF!</v>
      </c>
      <c r="K1900" t="e">
        <f>IF(INDEX(SamplingFeatures[Feature Code],$A1900)="","",
CONCATENATE("  - &amp;SamplingFeatureID",TEXT($A1900,"0000"),
" {","SamplingFeatureUUID:  ",CHAR(34),INDEX(SamplingFeatures[Sampling Feature UUID],$A1900),CHAR(34),
", SamplingFeatureTypeCV:  ",CHAR(34),INDEX(SamplingFeatures[Sampling Feature Type],$A1900),CHAR(34),
", SamplingFeatureCode:  ",CHAR(34),INDEX(SamplingFeatures[Feature Code],$A1900),CHAR(34),
", SamplingFeatureName:  ",CHAR(34),INDEX(SamplingFeatures[Feature Name],$A1900),CHAR(34),
", SamplingFeatureDescription:  ",CHAR(34),INDEX(SamplingFeatures[Feature Description],$A1900),CHAR(34),
", SamplingFeatureGeotypeCV:  ",CHAR(34),INDEX(SamplingFeatures[Feature Geo Type],$A1900),CHAR(34),
", FeatureGeometry:  ",CHAR(34),INDEX(SamplingFeatures[Feature Geometry],$A1900),CHAR(34),
", Elevation_m:  ",CHAR(34),INDEX(SamplingFeatures[Elevation_m],$A1900),CHAR(34),
", ElevationDatumCV:  ",CHAR(34),ElevationDatum,CHAR(34),"}"))</f>
        <v>#REF!</v>
      </c>
      <c r="L1900" t="e">
        <f>IF(INDEX(SamplingFeatures[Sampling Feature Type],$A1900)&lt;&gt;"Site","",
CONCATENATE("  - &amp;SiteID",TEXT(SUMPRODUCT(--($L$3:$L1899&lt;&gt;"")),"0000"),
" {","SamplingFeatureID:  *SamplingFeatureID",TEXT($A1900,"0000"),
", SiteTypeCV:  ",CHAR(34),INDEX(Sites[Site Type],$A1900),CHAR(34),
", Latitude:  ",INDEX(Sites[Latitude],$A1900),
", Longitude:  ",INDEX(Sites[Longitude],$A1900),
", SRSName:  ",CHAR(34),LatLonDatum,CHAR(34),"}"))</f>
        <v>#REF!</v>
      </c>
      <c r="M1900" t="e">
        <f>IF(INDEX(SamplingFeatures[Sampling Feature Type],$A1900)&lt;&gt;"Specimen","",
CONCATENATE("  - &amp;SpecimenID",TEXT(SUMPRODUCT(--($M$3:$M1899&lt;&gt;"")),"0000"),
" {","SamplingFeatureID:  *SamplingFeatureID",TEXT($A1900,"0000"),
", SpecimenTypeCV:  ",CHAR(34),INDEX(Specimens[Specimen Type],$A1900),CHAR(34),
", SpecimenMediumCV:  ",INDEX(Specimens[Specimen Medium],$A1900),
", IsFieldSpecimen:  ",CHAR(34),INDEX(Specimens[Is Field Specimen?],$A1900),CHAR(34),"}"))</f>
        <v>#REF!</v>
      </c>
      <c r="N1900" t="e">
        <f>IF(COUNTA(SpatialOffsets[])=0,"", IF(INDEX(SpatialOffsets[Spatial Offset Type],$A1900)="","",
CONCATENATE("  - &amp;SpatialOffsetID",TEXT($A1900,"0000"),
" {","SpatialOffsetTypeCV:  ",CHAR(34),INDEX(SpatialOffsets[Spatial Offset Type],$A1900),CHAR(34),
", Offset1Value:  ",INDEX(SpatialOffsets[Offset 1 Value],$A1900),
", Offset1UnitID:  ",CHAR(34),INDEX(SpatialOffsets[Offset 1 Unit],$A1900),CHAR(34),
", Offset2Value:  ",INDEX(SpatialOffsets[Offset 2 Value],$A1900),
", Offset2UnitID:  ",CHAR(34),INDEX(SpatialOffsets[Offset 2 Unit],$A1900),CHAR(34),
", Offset3Value:  ",INDEX(SpatialOffsets[Offset 3 Value],$A1900),
", Offset3UnitID:  ",CHAR(34),INDEX(SpatialOffsets[Offset 3 Unit],$A1900),CHAR(34),,"}")))</f>
        <v>#REF!</v>
      </c>
      <c r="O1900" t="e">
        <f>IF(COUNTA(RelatedFeatures[])=0,"", IF(INDEX(RelatedFeatures[First Sampling Feature Code],$A1900)="","",
CONCATENATE("  - &amp;RelationID",TEXT($A1900,"0000"),
" {","SamplingFeatureID:  *SamplingFeatureID",TEXT(MATCH(INDEX(RelatedFeatures[First Sampling Feature Code],$A1900),SamplingFeatures[Feature Code],0),"0000"),
", RelationshipTypeCV:  ",CHAR(34),INDEX(RelatedFeatures[Relationship Type],$A1900),CHAR(34),
", RelatedFeatureID: *SamplingFeatureID",TEXT(MATCH(INDEX(RelatedFeatures[Second Sampling Feature Code],$A1900),SamplingFeatures[Feature Code],0),"0000"),
", SpatialOffsetID:  ",IF(INDEX(RelatedFeatures[Offset Number],$A1900)="","",CONCATENATE("*SpatialOffsetID",TEXT(INDEX(RelatedFeatures[Offset Number],$A1900),"0000"))),"}")))</f>
        <v>#REF!</v>
      </c>
      <c r="P1900" t="e">
        <f>IF(INDEX(Methods[Method Type],$A1900)="","",
CONCATENATE("  - &amp;MethodID",TEXT($A1900,"0000"),
" {","MethodTypeCV:  ",CHAR(34),INDEX(Methods[Method Type],$A1900),CHAR(34),
", MethodCode:  ",CHAR(34),INDEX(Methods[Method Code],$A1900),CHAR(34),
", MethodName:  ",CHAR(34),INDEX(Methods[Method Name],$A1900),CHAR(34),
", MethodDescription:  ",CHAR(34),INDEX(Methods[Method Description],$A1900),CHAR(34),
", MethodLink:  ",CHAR(34),INDEX(Methods[Method Link],$A1900),CHAR(34),
", OrganizationID: *OrganizationID",TEXT(MATCH(INDEX(Methods[Organization Name],$A1900),Organizations[Organization Name],0),"0000"),"}"))</f>
        <v>#REF!</v>
      </c>
      <c r="Q1900" t="e">
        <f>IF(INDEX(Variables[Variable Type],$A1900)="","",
CONCATENATE("  - &amp;VariableID",TEXT($A1900,"0000"),
" {","VariableTypeCV:  ",CHAR(34),INDEX(Variables[Variable Type],$A1900),CHAR(34),
", VariableCode:  ",CHAR(34),INDEX(Variables[Variable Code],$A1900),CHAR(34),
", VariableNameCV:  ",CHAR(34),INDEX(Variables[Variable Name],$A1900),CHAR(34),
", VariableDefinition:  ",CHAR(34),INDEX(Variables[Variable Definition],$A1900),CHAR(34),
", SpecciationCV:  ",CHAR(34),INDEX(Variables[Speciation],$A1900),CHAR(34),
", NoDataValue:  ",CHAR(34),INDEX(Variables[No Data Value],$A1900),CHAR(34),"}"))</f>
        <v>#REF!</v>
      </c>
    </row>
    <row r="1901" spans="1:17" x14ac:dyDescent="0.25">
      <c r="A1901">
        <v>1898</v>
      </c>
      <c r="D1901" t="e">
        <f>IF(INDEX(People[First Name],$A1901)="","",
CONCATENATE("  - &amp;PersonID",TEXT($A1901,"0000"),
" {","PersonFirstName:  ",CHAR(34),INDEX(People[First Name],$A1901),CHAR(34),
", PersonMiddleName:  ",CHAR(34),INDEX(People[Middle Name],$A1901),CHAR(34),
", PersonLastName:  ",CHAR(34),INDEX(People[Last Name],$A1901),CHAR(34),"}"))</f>
        <v>#REF!</v>
      </c>
      <c r="E1901" t="e">
        <f>IF(INDEX(Organizations[Organization Type '[CV']],$A1901)="","",
CONCATENATE("  - &amp;OrganizationID",TEXT($A1901,"0000"),
" {","OrganizationTypeCV:  ",CHAR(34),INDEX(Organizations[Organization Type '[CV']],$A1901),CHAR(34),
", OrganizationCode:  ",CHAR(34),INDEX(Organizations[Organization Code],$A1901),CHAR(34),
", OrganizationName:  ",CHAR(34),INDEX(Organizations[Organization Name],$A1901),CHAR(34),
", OrganizationDescription:  ",CHAR(34),INDEX(Organizations[Organization Description],$A1901),CHAR(34),
", OrganizationLink:  ",CHAR(34),INDEX(Organizations[Organization Link],$A1901),CHAR(34),"}"))</f>
        <v>#REF!</v>
      </c>
      <c r="F1901" t="e">
        <f>IF(INDEX(People[First Name],$A1901)="","",
CONCATENATE("  - &amp;AffiliationID",TEXT($A1901,"0000"),
" {PersonID: *PersonID",TEXT($A1901,"0000"),
", OrganizationID: *OrganizationID",TEXT(MATCH(INDEX(People[Organization Name],$A1901),Organizations[Organization Name],0),"0000"),
", IsPrimaryOrganizationContact: , AffiliationStartDate: , AffiliationEndDate: , PrimaryPhone: ",
", PrimaryEmail: ",CHAR(34),INDEX(People[Primary Email],$A1901),CHAR(34),
", PrimaryAddress: ",CHAR(34),INDEX(People[Primary Address],$A1901),CHAR(34),
", PersonLink: }"))</f>
        <v>#REF!</v>
      </c>
      <c r="H1901" t="e">
        <f>IF(COUNTA(CitationInformation)=0,"",IF(INDEX(AuthorList[Author Name],$A1901)="","",
CONCATENATE("  - &amp;AuthorListID",TEXT($A1901,"0000"),
"  {CitationID: *CitationID0001",
", PersonID: *PersonID",TEXT(MATCH(INDEX(AuthorList[Author Name],$A1901),People[Full Name],0),"0000"),
", AuthorOrder: ",INDEX(AuthorList[Author Number],$A1901),"}")))</f>
        <v>#REF!</v>
      </c>
      <c r="K1901" t="e">
        <f>IF(INDEX(SamplingFeatures[Feature Code],$A1901)="","",
CONCATENATE("  - &amp;SamplingFeatureID",TEXT($A1901,"0000"),
" {","SamplingFeatureUUID:  ",CHAR(34),INDEX(SamplingFeatures[Sampling Feature UUID],$A1901),CHAR(34),
", SamplingFeatureTypeCV:  ",CHAR(34),INDEX(SamplingFeatures[Sampling Feature Type],$A1901),CHAR(34),
", SamplingFeatureCode:  ",CHAR(34),INDEX(SamplingFeatures[Feature Code],$A1901),CHAR(34),
", SamplingFeatureName:  ",CHAR(34),INDEX(SamplingFeatures[Feature Name],$A1901),CHAR(34),
", SamplingFeatureDescription:  ",CHAR(34),INDEX(SamplingFeatures[Feature Description],$A1901),CHAR(34),
", SamplingFeatureGeotypeCV:  ",CHAR(34),INDEX(SamplingFeatures[Feature Geo Type],$A1901),CHAR(34),
", FeatureGeometry:  ",CHAR(34),INDEX(SamplingFeatures[Feature Geometry],$A1901),CHAR(34),
", Elevation_m:  ",CHAR(34),INDEX(SamplingFeatures[Elevation_m],$A1901),CHAR(34),
", ElevationDatumCV:  ",CHAR(34),ElevationDatum,CHAR(34),"}"))</f>
        <v>#REF!</v>
      </c>
      <c r="L1901" t="e">
        <f>IF(INDEX(SamplingFeatures[Sampling Feature Type],$A1901)&lt;&gt;"Site","",
CONCATENATE("  - &amp;SiteID",TEXT(SUMPRODUCT(--($L$3:$L1900&lt;&gt;"")),"0000"),
" {","SamplingFeatureID:  *SamplingFeatureID",TEXT($A1901,"0000"),
", SiteTypeCV:  ",CHAR(34),INDEX(Sites[Site Type],$A1901),CHAR(34),
", Latitude:  ",INDEX(Sites[Latitude],$A1901),
", Longitude:  ",INDEX(Sites[Longitude],$A1901),
", SRSName:  ",CHAR(34),LatLonDatum,CHAR(34),"}"))</f>
        <v>#REF!</v>
      </c>
      <c r="M1901" t="e">
        <f>IF(INDEX(SamplingFeatures[Sampling Feature Type],$A1901)&lt;&gt;"Specimen","",
CONCATENATE("  - &amp;SpecimenID",TEXT(SUMPRODUCT(--($M$3:$M1900&lt;&gt;"")),"0000"),
" {","SamplingFeatureID:  *SamplingFeatureID",TEXT($A1901,"0000"),
", SpecimenTypeCV:  ",CHAR(34),INDEX(Specimens[Specimen Type],$A1901),CHAR(34),
", SpecimenMediumCV:  ",INDEX(Specimens[Specimen Medium],$A1901),
", IsFieldSpecimen:  ",CHAR(34),INDEX(Specimens[Is Field Specimen?],$A1901),CHAR(34),"}"))</f>
        <v>#REF!</v>
      </c>
      <c r="N1901" t="e">
        <f>IF(COUNTA(SpatialOffsets[])=0,"", IF(INDEX(SpatialOffsets[Spatial Offset Type],$A1901)="","",
CONCATENATE("  - &amp;SpatialOffsetID",TEXT($A1901,"0000"),
" {","SpatialOffsetTypeCV:  ",CHAR(34),INDEX(SpatialOffsets[Spatial Offset Type],$A1901),CHAR(34),
", Offset1Value:  ",INDEX(SpatialOffsets[Offset 1 Value],$A1901),
", Offset1UnitID:  ",CHAR(34),INDEX(SpatialOffsets[Offset 1 Unit],$A1901),CHAR(34),
", Offset2Value:  ",INDEX(SpatialOffsets[Offset 2 Value],$A1901),
", Offset2UnitID:  ",CHAR(34),INDEX(SpatialOffsets[Offset 2 Unit],$A1901),CHAR(34),
", Offset3Value:  ",INDEX(SpatialOffsets[Offset 3 Value],$A1901),
", Offset3UnitID:  ",CHAR(34),INDEX(SpatialOffsets[Offset 3 Unit],$A1901),CHAR(34),,"}")))</f>
        <v>#REF!</v>
      </c>
      <c r="O1901" t="e">
        <f>IF(COUNTA(RelatedFeatures[])=0,"", IF(INDEX(RelatedFeatures[First Sampling Feature Code],$A1901)="","",
CONCATENATE("  - &amp;RelationID",TEXT($A1901,"0000"),
" {","SamplingFeatureID:  *SamplingFeatureID",TEXT(MATCH(INDEX(RelatedFeatures[First Sampling Feature Code],$A1901),SamplingFeatures[Feature Code],0),"0000"),
", RelationshipTypeCV:  ",CHAR(34),INDEX(RelatedFeatures[Relationship Type],$A1901),CHAR(34),
", RelatedFeatureID: *SamplingFeatureID",TEXT(MATCH(INDEX(RelatedFeatures[Second Sampling Feature Code],$A1901),SamplingFeatures[Feature Code],0),"0000"),
", SpatialOffsetID:  ",IF(INDEX(RelatedFeatures[Offset Number],$A1901)="","",CONCATENATE("*SpatialOffsetID",TEXT(INDEX(RelatedFeatures[Offset Number],$A1901),"0000"))),"}")))</f>
        <v>#REF!</v>
      </c>
      <c r="P1901" t="e">
        <f>IF(INDEX(Methods[Method Type],$A1901)="","",
CONCATENATE("  - &amp;MethodID",TEXT($A1901,"0000"),
" {","MethodTypeCV:  ",CHAR(34),INDEX(Methods[Method Type],$A1901),CHAR(34),
", MethodCode:  ",CHAR(34),INDEX(Methods[Method Code],$A1901),CHAR(34),
", MethodName:  ",CHAR(34),INDEX(Methods[Method Name],$A1901),CHAR(34),
", MethodDescription:  ",CHAR(34),INDEX(Methods[Method Description],$A1901),CHAR(34),
", MethodLink:  ",CHAR(34),INDEX(Methods[Method Link],$A1901),CHAR(34),
", OrganizationID: *OrganizationID",TEXT(MATCH(INDEX(Methods[Organization Name],$A1901),Organizations[Organization Name],0),"0000"),"}"))</f>
        <v>#REF!</v>
      </c>
      <c r="Q1901" t="e">
        <f>IF(INDEX(Variables[Variable Type],$A1901)="","",
CONCATENATE("  - &amp;VariableID",TEXT($A1901,"0000"),
" {","VariableTypeCV:  ",CHAR(34),INDEX(Variables[Variable Type],$A1901),CHAR(34),
", VariableCode:  ",CHAR(34),INDEX(Variables[Variable Code],$A1901),CHAR(34),
", VariableNameCV:  ",CHAR(34),INDEX(Variables[Variable Name],$A1901),CHAR(34),
", VariableDefinition:  ",CHAR(34),INDEX(Variables[Variable Definition],$A1901),CHAR(34),
", SpecciationCV:  ",CHAR(34),INDEX(Variables[Speciation],$A1901),CHAR(34),
", NoDataValue:  ",CHAR(34),INDEX(Variables[No Data Value],$A1901),CHAR(34),"}"))</f>
        <v>#REF!</v>
      </c>
    </row>
    <row r="1902" spans="1:17" x14ac:dyDescent="0.25">
      <c r="A1902">
        <v>1899</v>
      </c>
      <c r="D1902" t="e">
        <f>IF(INDEX(People[First Name],$A1902)="","",
CONCATENATE("  - &amp;PersonID",TEXT($A1902,"0000"),
" {","PersonFirstName:  ",CHAR(34),INDEX(People[First Name],$A1902),CHAR(34),
", PersonMiddleName:  ",CHAR(34),INDEX(People[Middle Name],$A1902),CHAR(34),
", PersonLastName:  ",CHAR(34),INDEX(People[Last Name],$A1902),CHAR(34),"}"))</f>
        <v>#REF!</v>
      </c>
      <c r="E1902" t="e">
        <f>IF(INDEX(Organizations[Organization Type '[CV']],$A1902)="","",
CONCATENATE("  - &amp;OrganizationID",TEXT($A1902,"0000"),
" {","OrganizationTypeCV:  ",CHAR(34),INDEX(Organizations[Organization Type '[CV']],$A1902),CHAR(34),
", OrganizationCode:  ",CHAR(34),INDEX(Organizations[Organization Code],$A1902),CHAR(34),
", OrganizationName:  ",CHAR(34),INDEX(Organizations[Organization Name],$A1902),CHAR(34),
", OrganizationDescription:  ",CHAR(34),INDEX(Organizations[Organization Description],$A1902),CHAR(34),
", OrganizationLink:  ",CHAR(34),INDEX(Organizations[Organization Link],$A1902),CHAR(34),"}"))</f>
        <v>#REF!</v>
      </c>
      <c r="F1902" t="e">
        <f>IF(INDEX(People[First Name],$A1902)="","",
CONCATENATE("  - &amp;AffiliationID",TEXT($A1902,"0000"),
" {PersonID: *PersonID",TEXT($A1902,"0000"),
", OrganizationID: *OrganizationID",TEXT(MATCH(INDEX(People[Organization Name],$A1902),Organizations[Organization Name],0),"0000"),
", IsPrimaryOrganizationContact: , AffiliationStartDate: , AffiliationEndDate: , PrimaryPhone: ",
", PrimaryEmail: ",CHAR(34),INDEX(People[Primary Email],$A1902),CHAR(34),
", PrimaryAddress: ",CHAR(34),INDEX(People[Primary Address],$A1902),CHAR(34),
", PersonLink: }"))</f>
        <v>#REF!</v>
      </c>
      <c r="H1902" t="e">
        <f>IF(COUNTA(CitationInformation)=0,"",IF(INDEX(AuthorList[Author Name],$A1902)="","",
CONCATENATE("  - &amp;AuthorListID",TEXT($A1902,"0000"),
"  {CitationID: *CitationID0001",
", PersonID: *PersonID",TEXT(MATCH(INDEX(AuthorList[Author Name],$A1902),People[Full Name],0),"0000"),
", AuthorOrder: ",INDEX(AuthorList[Author Number],$A1902),"}")))</f>
        <v>#REF!</v>
      </c>
      <c r="K1902" t="e">
        <f>IF(INDEX(SamplingFeatures[Feature Code],$A1902)="","",
CONCATENATE("  - &amp;SamplingFeatureID",TEXT($A1902,"0000"),
" {","SamplingFeatureUUID:  ",CHAR(34),INDEX(SamplingFeatures[Sampling Feature UUID],$A1902),CHAR(34),
", SamplingFeatureTypeCV:  ",CHAR(34),INDEX(SamplingFeatures[Sampling Feature Type],$A1902),CHAR(34),
", SamplingFeatureCode:  ",CHAR(34),INDEX(SamplingFeatures[Feature Code],$A1902),CHAR(34),
", SamplingFeatureName:  ",CHAR(34),INDEX(SamplingFeatures[Feature Name],$A1902),CHAR(34),
", SamplingFeatureDescription:  ",CHAR(34),INDEX(SamplingFeatures[Feature Description],$A1902),CHAR(34),
", SamplingFeatureGeotypeCV:  ",CHAR(34),INDEX(SamplingFeatures[Feature Geo Type],$A1902),CHAR(34),
", FeatureGeometry:  ",CHAR(34),INDEX(SamplingFeatures[Feature Geometry],$A1902),CHAR(34),
", Elevation_m:  ",CHAR(34),INDEX(SamplingFeatures[Elevation_m],$A1902),CHAR(34),
", ElevationDatumCV:  ",CHAR(34),ElevationDatum,CHAR(34),"}"))</f>
        <v>#REF!</v>
      </c>
      <c r="L1902" t="e">
        <f>IF(INDEX(SamplingFeatures[Sampling Feature Type],$A1902)&lt;&gt;"Site","",
CONCATENATE("  - &amp;SiteID",TEXT(SUMPRODUCT(--($L$3:$L1901&lt;&gt;"")),"0000"),
" {","SamplingFeatureID:  *SamplingFeatureID",TEXT($A1902,"0000"),
", SiteTypeCV:  ",CHAR(34),INDEX(Sites[Site Type],$A1902),CHAR(34),
", Latitude:  ",INDEX(Sites[Latitude],$A1902),
", Longitude:  ",INDEX(Sites[Longitude],$A1902),
", SRSName:  ",CHAR(34),LatLonDatum,CHAR(34),"}"))</f>
        <v>#REF!</v>
      </c>
      <c r="M1902" t="e">
        <f>IF(INDEX(SamplingFeatures[Sampling Feature Type],$A1902)&lt;&gt;"Specimen","",
CONCATENATE("  - &amp;SpecimenID",TEXT(SUMPRODUCT(--($M$3:$M1901&lt;&gt;"")),"0000"),
" {","SamplingFeatureID:  *SamplingFeatureID",TEXT($A1902,"0000"),
", SpecimenTypeCV:  ",CHAR(34),INDEX(Specimens[Specimen Type],$A1902),CHAR(34),
", SpecimenMediumCV:  ",INDEX(Specimens[Specimen Medium],$A1902),
", IsFieldSpecimen:  ",CHAR(34),INDEX(Specimens[Is Field Specimen?],$A1902),CHAR(34),"}"))</f>
        <v>#REF!</v>
      </c>
      <c r="N1902" t="e">
        <f>IF(COUNTA(SpatialOffsets[])=0,"", IF(INDEX(SpatialOffsets[Spatial Offset Type],$A1902)="","",
CONCATENATE("  - &amp;SpatialOffsetID",TEXT($A1902,"0000"),
" {","SpatialOffsetTypeCV:  ",CHAR(34),INDEX(SpatialOffsets[Spatial Offset Type],$A1902),CHAR(34),
", Offset1Value:  ",INDEX(SpatialOffsets[Offset 1 Value],$A1902),
", Offset1UnitID:  ",CHAR(34),INDEX(SpatialOffsets[Offset 1 Unit],$A1902),CHAR(34),
", Offset2Value:  ",INDEX(SpatialOffsets[Offset 2 Value],$A1902),
", Offset2UnitID:  ",CHAR(34),INDEX(SpatialOffsets[Offset 2 Unit],$A1902),CHAR(34),
", Offset3Value:  ",INDEX(SpatialOffsets[Offset 3 Value],$A1902),
", Offset3UnitID:  ",CHAR(34),INDEX(SpatialOffsets[Offset 3 Unit],$A1902),CHAR(34),,"}")))</f>
        <v>#REF!</v>
      </c>
      <c r="O1902" t="e">
        <f>IF(COUNTA(RelatedFeatures[])=0,"", IF(INDEX(RelatedFeatures[First Sampling Feature Code],$A1902)="","",
CONCATENATE("  - &amp;RelationID",TEXT($A1902,"0000"),
" {","SamplingFeatureID:  *SamplingFeatureID",TEXT(MATCH(INDEX(RelatedFeatures[First Sampling Feature Code],$A1902),SamplingFeatures[Feature Code],0),"0000"),
", RelationshipTypeCV:  ",CHAR(34),INDEX(RelatedFeatures[Relationship Type],$A1902),CHAR(34),
", RelatedFeatureID: *SamplingFeatureID",TEXT(MATCH(INDEX(RelatedFeatures[Second Sampling Feature Code],$A1902),SamplingFeatures[Feature Code],0),"0000"),
", SpatialOffsetID:  ",IF(INDEX(RelatedFeatures[Offset Number],$A1902)="","",CONCATENATE("*SpatialOffsetID",TEXT(INDEX(RelatedFeatures[Offset Number],$A1902),"0000"))),"}")))</f>
        <v>#REF!</v>
      </c>
      <c r="P1902" t="e">
        <f>IF(INDEX(Methods[Method Type],$A1902)="","",
CONCATENATE("  - &amp;MethodID",TEXT($A1902,"0000"),
" {","MethodTypeCV:  ",CHAR(34),INDEX(Methods[Method Type],$A1902),CHAR(34),
", MethodCode:  ",CHAR(34),INDEX(Methods[Method Code],$A1902),CHAR(34),
", MethodName:  ",CHAR(34),INDEX(Methods[Method Name],$A1902),CHAR(34),
", MethodDescription:  ",CHAR(34),INDEX(Methods[Method Description],$A1902),CHAR(34),
", MethodLink:  ",CHAR(34),INDEX(Methods[Method Link],$A1902),CHAR(34),
", OrganizationID: *OrganizationID",TEXT(MATCH(INDEX(Methods[Organization Name],$A1902),Organizations[Organization Name],0),"0000"),"}"))</f>
        <v>#REF!</v>
      </c>
      <c r="Q1902" t="e">
        <f>IF(INDEX(Variables[Variable Type],$A1902)="","",
CONCATENATE("  - &amp;VariableID",TEXT($A1902,"0000"),
" {","VariableTypeCV:  ",CHAR(34),INDEX(Variables[Variable Type],$A1902),CHAR(34),
", VariableCode:  ",CHAR(34),INDEX(Variables[Variable Code],$A1902),CHAR(34),
", VariableNameCV:  ",CHAR(34),INDEX(Variables[Variable Name],$A1902),CHAR(34),
", VariableDefinition:  ",CHAR(34),INDEX(Variables[Variable Definition],$A1902),CHAR(34),
", SpecciationCV:  ",CHAR(34),INDEX(Variables[Speciation],$A1902),CHAR(34),
", NoDataValue:  ",CHAR(34),INDEX(Variables[No Data Value],$A1902),CHAR(34),"}"))</f>
        <v>#REF!</v>
      </c>
    </row>
    <row r="1903" spans="1:17" x14ac:dyDescent="0.25">
      <c r="A1903">
        <v>1900</v>
      </c>
      <c r="D1903" t="e">
        <f>IF(INDEX(People[First Name],$A1903)="","",
CONCATENATE("  - &amp;PersonID",TEXT($A1903,"0000"),
" {","PersonFirstName:  ",CHAR(34),INDEX(People[First Name],$A1903),CHAR(34),
", PersonMiddleName:  ",CHAR(34),INDEX(People[Middle Name],$A1903),CHAR(34),
", PersonLastName:  ",CHAR(34),INDEX(People[Last Name],$A1903),CHAR(34),"}"))</f>
        <v>#REF!</v>
      </c>
      <c r="E1903" t="e">
        <f>IF(INDEX(Organizations[Organization Type '[CV']],$A1903)="","",
CONCATENATE("  - &amp;OrganizationID",TEXT($A1903,"0000"),
" {","OrganizationTypeCV:  ",CHAR(34),INDEX(Organizations[Organization Type '[CV']],$A1903),CHAR(34),
", OrganizationCode:  ",CHAR(34),INDEX(Organizations[Organization Code],$A1903),CHAR(34),
", OrganizationName:  ",CHAR(34),INDEX(Organizations[Organization Name],$A1903),CHAR(34),
", OrganizationDescription:  ",CHAR(34),INDEX(Organizations[Organization Description],$A1903),CHAR(34),
", OrganizationLink:  ",CHAR(34),INDEX(Organizations[Organization Link],$A1903),CHAR(34),"}"))</f>
        <v>#REF!</v>
      </c>
      <c r="F1903" t="e">
        <f>IF(INDEX(People[First Name],$A1903)="","",
CONCATENATE("  - &amp;AffiliationID",TEXT($A1903,"0000"),
" {PersonID: *PersonID",TEXT($A1903,"0000"),
", OrganizationID: *OrganizationID",TEXT(MATCH(INDEX(People[Organization Name],$A1903),Organizations[Organization Name],0),"0000"),
", IsPrimaryOrganizationContact: , AffiliationStartDate: , AffiliationEndDate: , PrimaryPhone: ",
", PrimaryEmail: ",CHAR(34),INDEX(People[Primary Email],$A1903),CHAR(34),
", PrimaryAddress: ",CHAR(34),INDEX(People[Primary Address],$A1903),CHAR(34),
", PersonLink: }"))</f>
        <v>#REF!</v>
      </c>
      <c r="H1903" t="e">
        <f>IF(COUNTA(CitationInformation)=0,"",IF(INDEX(AuthorList[Author Name],$A1903)="","",
CONCATENATE("  - &amp;AuthorListID",TEXT($A1903,"0000"),
"  {CitationID: *CitationID0001",
", PersonID: *PersonID",TEXT(MATCH(INDEX(AuthorList[Author Name],$A1903),People[Full Name],0),"0000"),
", AuthorOrder: ",INDEX(AuthorList[Author Number],$A1903),"}")))</f>
        <v>#REF!</v>
      </c>
      <c r="K1903" t="e">
        <f>IF(INDEX(SamplingFeatures[Feature Code],$A1903)="","",
CONCATENATE("  - &amp;SamplingFeatureID",TEXT($A1903,"0000"),
" {","SamplingFeatureUUID:  ",CHAR(34),INDEX(SamplingFeatures[Sampling Feature UUID],$A1903),CHAR(34),
", SamplingFeatureTypeCV:  ",CHAR(34),INDEX(SamplingFeatures[Sampling Feature Type],$A1903),CHAR(34),
", SamplingFeatureCode:  ",CHAR(34),INDEX(SamplingFeatures[Feature Code],$A1903),CHAR(34),
", SamplingFeatureName:  ",CHAR(34),INDEX(SamplingFeatures[Feature Name],$A1903),CHAR(34),
", SamplingFeatureDescription:  ",CHAR(34),INDEX(SamplingFeatures[Feature Description],$A1903),CHAR(34),
", SamplingFeatureGeotypeCV:  ",CHAR(34),INDEX(SamplingFeatures[Feature Geo Type],$A1903),CHAR(34),
", FeatureGeometry:  ",CHAR(34),INDEX(SamplingFeatures[Feature Geometry],$A1903),CHAR(34),
", Elevation_m:  ",CHAR(34),INDEX(SamplingFeatures[Elevation_m],$A1903),CHAR(34),
", ElevationDatumCV:  ",CHAR(34),ElevationDatum,CHAR(34),"}"))</f>
        <v>#REF!</v>
      </c>
      <c r="L1903" t="e">
        <f>IF(INDEX(SamplingFeatures[Sampling Feature Type],$A1903)&lt;&gt;"Site","",
CONCATENATE("  - &amp;SiteID",TEXT(SUMPRODUCT(--($L$3:$L1902&lt;&gt;"")),"0000"),
" {","SamplingFeatureID:  *SamplingFeatureID",TEXT($A1903,"0000"),
", SiteTypeCV:  ",CHAR(34),INDEX(Sites[Site Type],$A1903),CHAR(34),
", Latitude:  ",INDEX(Sites[Latitude],$A1903),
", Longitude:  ",INDEX(Sites[Longitude],$A1903),
", SRSName:  ",CHAR(34),LatLonDatum,CHAR(34),"}"))</f>
        <v>#REF!</v>
      </c>
      <c r="M1903" t="e">
        <f>IF(INDEX(SamplingFeatures[Sampling Feature Type],$A1903)&lt;&gt;"Specimen","",
CONCATENATE("  - &amp;SpecimenID",TEXT(SUMPRODUCT(--($M$3:$M1902&lt;&gt;"")),"0000"),
" {","SamplingFeatureID:  *SamplingFeatureID",TEXT($A1903,"0000"),
", SpecimenTypeCV:  ",CHAR(34),INDEX(Specimens[Specimen Type],$A1903),CHAR(34),
", SpecimenMediumCV:  ",INDEX(Specimens[Specimen Medium],$A1903),
", IsFieldSpecimen:  ",CHAR(34),INDEX(Specimens[Is Field Specimen?],$A1903),CHAR(34),"}"))</f>
        <v>#REF!</v>
      </c>
      <c r="N1903" t="e">
        <f>IF(COUNTA(SpatialOffsets[])=0,"", IF(INDEX(SpatialOffsets[Spatial Offset Type],$A1903)="","",
CONCATENATE("  - &amp;SpatialOffsetID",TEXT($A1903,"0000"),
" {","SpatialOffsetTypeCV:  ",CHAR(34),INDEX(SpatialOffsets[Spatial Offset Type],$A1903),CHAR(34),
", Offset1Value:  ",INDEX(SpatialOffsets[Offset 1 Value],$A1903),
", Offset1UnitID:  ",CHAR(34),INDEX(SpatialOffsets[Offset 1 Unit],$A1903),CHAR(34),
", Offset2Value:  ",INDEX(SpatialOffsets[Offset 2 Value],$A1903),
", Offset2UnitID:  ",CHAR(34),INDEX(SpatialOffsets[Offset 2 Unit],$A1903),CHAR(34),
", Offset3Value:  ",INDEX(SpatialOffsets[Offset 3 Value],$A1903),
", Offset3UnitID:  ",CHAR(34),INDEX(SpatialOffsets[Offset 3 Unit],$A1903),CHAR(34),,"}")))</f>
        <v>#REF!</v>
      </c>
      <c r="O1903" t="e">
        <f>IF(COUNTA(RelatedFeatures[])=0,"", IF(INDEX(RelatedFeatures[First Sampling Feature Code],$A1903)="","",
CONCATENATE("  - &amp;RelationID",TEXT($A1903,"0000"),
" {","SamplingFeatureID:  *SamplingFeatureID",TEXT(MATCH(INDEX(RelatedFeatures[First Sampling Feature Code],$A1903),SamplingFeatures[Feature Code],0),"0000"),
", RelationshipTypeCV:  ",CHAR(34),INDEX(RelatedFeatures[Relationship Type],$A1903),CHAR(34),
", RelatedFeatureID: *SamplingFeatureID",TEXT(MATCH(INDEX(RelatedFeatures[Second Sampling Feature Code],$A1903),SamplingFeatures[Feature Code],0),"0000"),
", SpatialOffsetID:  ",IF(INDEX(RelatedFeatures[Offset Number],$A1903)="","",CONCATENATE("*SpatialOffsetID",TEXT(INDEX(RelatedFeatures[Offset Number],$A1903),"0000"))),"}")))</f>
        <v>#REF!</v>
      </c>
      <c r="P1903" t="e">
        <f>IF(INDEX(Methods[Method Type],$A1903)="","",
CONCATENATE("  - &amp;MethodID",TEXT($A1903,"0000"),
" {","MethodTypeCV:  ",CHAR(34),INDEX(Methods[Method Type],$A1903),CHAR(34),
", MethodCode:  ",CHAR(34),INDEX(Methods[Method Code],$A1903),CHAR(34),
", MethodName:  ",CHAR(34),INDEX(Methods[Method Name],$A1903),CHAR(34),
", MethodDescription:  ",CHAR(34),INDEX(Methods[Method Description],$A1903),CHAR(34),
", MethodLink:  ",CHAR(34),INDEX(Methods[Method Link],$A1903),CHAR(34),
", OrganizationID: *OrganizationID",TEXT(MATCH(INDEX(Methods[Organization Name],$A1903),Organizations[Organization Name],0),"0000"),"}"))</f>
        <v>#REF!</v>
      </c>
      <c r="Q1903" t="e">
        <f>IF(INDEX(Variables[Variable Type],$A1903)="","",
CONCATENATE("  - &amp;VariableID",TEXT($A1903,"0000"),
" {","VariableTypeCV:  ",CHAR(34),INDEX(Variables[Variable Type],$A1903),CHAR(34),
", VariableCode:  ",CHAR(34),INDEX(Variables[Variable Code],$A1903),CHAR(34),
", VariableNameCV:  ",CHAR(34),INDEX(Variables[Variable Name],$A1903),CHAR(34),
", VariableDefinition:  ",CHAR(34),INDEX(Variables[Variable Definition],$A1903),CHAR(34),
", SpecciationCV:  ",CHAR(34),INDEX(Variables[Speciation],$A1903),CHAR(34),
", NoDataValue:  ",CHAR(34),INDEX(Variables[No Data Value],$A1903),CHAR(34),"}"))</f>
        <v>#REF!</v>
      </c>
    </row>
    <row r="1904" spans="1:17" x14ac:dyDescent="0.25">
      <c r="A1904">
        <v>1901</v>
      </c>
      <c r="D1904" t="e">
        <f>IF(INDEX(People[First Name],$A1904)="","",
CONCATENATE("  - &amp;PersonID",TEXT($A1904,"0000"),
" {","PersonFirstName:  ",CHAR(34),INDEX(People[First Name],$A1904),CHAR(34),
", PersonMiddleName:  ",CHAR(34),INDEX(People[Middle Name],$A1904),CHAR(34),
", PersonLastName:  ",CHAR(34),INDEX(People[Last Name],$A1904),CHAR(34),"}"))</f>
        <v>#REF!</v>
      </c>
      <c r="E1904" t="e">
        <f>IF(INDEX(Organizations[Organization Type '[CV']],$A1904)="","",
CONCATENATE("  - &amp;OrganizationID",TEXT($A1904,"0000"),
" {","OrganizationTypeCV:  ",CHAR(34),INDEX(Organizations[Organization Type '[CV']],$A1904),CHAR(34),
", OrganizationCode:  ",CHAR(34),INDEX(Organizations[Organization Code],$A1904),CHAR(34),
", OrganizationName:  ",CHAR(34),INDEX(Organizations[Organization Name],$A1904),CHAR(34),
", OrganizationDescription:  ",CHAR(34),INDEX(Organizations[Organization Description],$A1904),CHAR(34),
", OrganizationLink:  ",CHAR(34),INDEX(Organizations[Organization Link],$A1904),CHAR(34),"}"))</f>
        <v>#REF!</v>
      </c>
      <c r="F1904" t="e">
        <f>IF(INDEX(People[First Name],$A1904)="","",
CONCATENATE("  - &amp;AffiliationID",TEXT($A1904,"0000"),
" {PersonID: *PersonID",TEXT($A1904,"0000"),
", OrganizationID: *OrganizationID",TEXT(MATCH(INDEX(People[Organization Name],$A1904),Organizations[Organization Name],0),"0000"),
", IsPrimaryOrganizationContact: , AffiliationStartDate: , AffiliationEndDate: , PrimaryPhone: ",
", PrimaryEmail: ",CHAR(34),INDEX(People[Primary Email],$A1904),CHAR(34),
", PrimaryAddress: ",CHAR(34),INDEX(People[Primary Address],$A1904),CHAR(34),
", PersonLink: }"))</f>
        <v>#REF!</v>
      </c>
      <c r="H1904" t="e">
        <f>IF(COUNTA(CitationInformation)=0,"",IF(INDEX(AuthorList[Author Name],$A1904)="","",
CONCATENATE("  - &amp;AuthorListID",TEXT($A1904,"0000"),
"  {CitationID: *CitationID0001",
", PersonID: *PersonID",TEXT(MATCH(INDEX(AuthorList[Author Name],$A1904),People[Full Name],0),"0000"),
", AuthorOrder: ",INDEX(AuthorList[Author Number],$A1904),"}")))</f>
        <v>#REF!</v>
      </c>
      <c r="K1904" t="e">
        <f>IF(INDEX(SamplingFeatures[Feature Code],$A1904)="","",
CONCATENATE("  - &amp;SamplingFeatureID",TEXT($A1904,"0000"),
" {","SamplingFeatureUUID:  ",CHAR(34),INDEX(SamplingFeatures[Sampling Feature UUID],$A1904),CHAR(34),
", SamplingFeatureTypeCV:  ",CHAR(34),INDEX(SamplingFeatures[Sampling Feature Type],$A1904),CHAR(34),
", SamplingFeatureCode:  ",CHAR(34),INDEX(SamplingFeatures[Feature Code],$A1904),CHAR(34),
", SamplingFeatureName:  ",CHAR(34),INDEX(SamplingFeatures[Feature Name],$A1904),CHAR(34),
", SamplingFeatureDescription:  ",CHAR(34),INDEX(SamplingFeatures[Feature Description],$A1904),CHAR(34),
", SamplingFeatureGeotypeCV:  ",CHAR(34),INDEX(SamplingFeatures[Feature Geo Type],$A1904),CHAR(34),
", FeatureGeometry:  ",CHAR(34),INDEX(SamplingFeatures[Feature Geometry],$A1904),CHAR(34),
", Elevation_m:  ",CHAR(34),INDEX(SamplingFeatures[Elevation_m],$A1904),CHAR(34),
", ElevationDatumCV:  ",CHAR(34),ElevationDatum,CHAR(34),"}"))</f>
        <v>#REF!</v>
      </c>
      <c r="L1904" t="e">
        <f>IF(INDEX(SamplingFeatures[Sampling Feature Type],$A1904)&lt;&gt;"Site","",
CONCATENATE("  - &amp;SiteID",TEXT(SUMPRODUCT(--($L$3:$L1903&lt;&gt;"")),"0000"),
" {","SamplingFeatureID:  *SamplingFeatureID",TEXT($A1904,"0000"),
", SiteTypeCV:  ",CHAR(34),INDEX(Sites[Site Type],$A1904),CHAR(34),
", Latitude:  ",INDEX(Sites[Latitude],$A1904),
", Longitude:  ",INDEX(Sites[Longitude],$A1904),
", SRSName:  ",CHAR(34),LatLonDatum,CHAR(34),"}"))</f>
        <v>#REF!</v>
      </c>
      <c r="M1904" t="e">
        <f>IF(INDEX(SamplingFeatures[Sampling Feature Type],$A1904)&lt;&gt;"Specimen","",
CONCATENATE("  - &amp;SpecimenID",TEXT(SUMPRODUCT(--($M$3:$M1903&lt;&gt;"")),"0000"),
" {","SamplingFeatureID:  *SamplingFeatureID",TEXT($A1904,"0000"),
", SpecimenTypeCV:  ",CHAR(34),INDEX(Specimens[Specimen Type],$A1904),CHAR(34),
", SpecimenMediumCV:  ",INDEX(Specimens[Specimen Medium],$A1904),
", IsFieldSpecimen:  ",CHAR(34),INDEX(Specimens[Is Field Specimen?],$A1904),CHAR(34),"}"))</f>
        <v>#REF!</v>
      </c>
      <c r="N1904" t="e">
        <f>IF(COUNTA(SpatialOffsets[])=0,"", IF(INDEX(SpatialOffsets[Spatial Offset Type],$A1904)="","",
CONCATENATE("  - &amp;SpatialOffsetID",TEXT($A1904,"0000"),
" {","SpatialOffsetTypeCV:  ",CHAR(34),INDEX(SpatialOffsets[Spatial Offset Type],$A1904),CHAR(34),
", Offset1Value:  ",INDEX(SpatialOffsets[Offset 1 Value],$A1904),
", Offset1UnitID:  ",CHAR(34),INDEX(SpatialOffsets[Offset 1 Unit],$A1904),CHAR(34),
", Offset2Value:  ",INDEX(SpatialOffsets[Offset 2 Value],$A1904),
", Offset2UnitID:  ",CHAR(34),INDEX(SpatialOffsets[Offset 2 Unit],$A1904),CHAR(34),
", Offset3Value:  ",INDEX(SpatialOffsets[Offset 3 Value],$A1904),
", Offset3UnitID:  ",CHAR(34),INDEX(SpatialOffsets[Offset 3 Unit],$A1904),CHAR(34),,"}")))</f>
        <v>#REF!</v>
      </c>
      <c r="O1904" t="e">
        <f>IF(COUNTA(RelatedFeatures[])=0,"", IF(INDEX(RelatedFeatures[First Sampling Feature Code],$A1904)="","",
CONCATENATE("  - &amp;RelationID",TEXT($A1904,"0000"),
" {","SamplingFeatureID:  *SamplingFeatureID",TEXT(MATCH(INDEX(RelatedFeatures[First Sampling Feature Code],$A1904),SamplingFeatures[Feature Code],0),"0000"),
", RelationshipTypeCV:  ",CHAR(34),INDEX(RelatedFeatures[Relationship Type],$A1904),CHAR(34),
", RelatedFeatureID: *SamplingFeatureID",TEXT(MATCH(INDEX(RelatedFeatures[Second Sampling Feature Code],$A1904),SamplingFeatures[Feature Code],0),"0000"),
", SpatialOffsetID:  ",IF(INDEX(RelatedFeatures[Offset Number],$A1904)="","",CONCATENATE("*SpatialOffsetID",TEXT(INDEX(RelatedFeatures[Offset Number],$A1904),"0000"))),"}")))</f>
        <v>#REF!</v>
      </c>
      <c r="P1904" t="e">
        <f>IF(INDEX(Methods[Method Type],$A1904)="","",
CONCATENATE("  - &amp;MethodID",TEXT($A1904,"0000"),
" {","MethodTypeCV:  ",CHAR(34),INDEX(Methods[Method Type],$A1904),CHAR(34),
", MethodCode:  ",CHAR(34),INDEX(Methods[Method Code],$A1904),CHAR(34),
", MethodName:  ",CHAR(34),INDEX(Methods[Method Name],$A1904),CHAR(34),
", MethodDescription:  ",CHAR(34),INDEX(Methods[Method Description],$A1904),CHAR(34),
", MethodLink:  ",CHAR(34),INDEX(Methods[Method Link],$A1904),CHAR(34),
", OrganizationID: *OrganizationID",TEXT(MATCH(INDEX(Methods[Organization Name],$A1904),Organizations[Organization Name],0),"0000"),"}"))</f>
        <v>#REF!</v>
      </c>
      <c r="Q1904" t="e">
        <f>IF(INDEX(Variables[Variable Type],$A1904)="","",
CONCATENATE("  - &amp;VariableID",TEXT($A1904,"0000"),
" {","VariableTypeCV:  ",CHAR(34),INDEX(Variables[Variable Type],$A1904),CHAR(34),
", VariableCode:  ",CHAR(34),INDEX(Variables[Variable Code],$A1904),CHAR(34),
", VariableNameCV:  ",CHAR(34),INDEX(Variables[Variable Name],$A1904),CHAR(34),
", VariableDefinition:  ",CHAR(34),INDEX(Variables[Variable Definition],$A1904),CHAR(34),
", SpecciationCV:  ",CHAR(34),INDEX(Variables[Speciation],$A1904),CHAR(34),
", NoDataValue:  ",CHAR(34),INDEX(Variables[No Data Value],$A1904),CHAR(34),"}"))</f>
        <v>#REF!</v>
      </c>
    </row>
    <row r="1905" spans="1:17" x14ac:dyDescent="0.25">
      <c r="A1905">
        <v>1902</v>
      </c>
      <c r="D1905" t="e">
        <f>IF(INDEX(People[First Name],$A1905)="","",
CONCATENATE("  - &amp;PersonID",TEXT($A1905,"0000"),
" {","PersonFirstName:  ",CHAR(34),INDEX(People[First Name],$A1905),CHAR(34),
", PersonMiddleName:  ",CHAR(34),INDEX(People[Middle Name],$A1905),CHAR(34),
", PersonLastName:  ",CHAR(34),INDEX(People[Last Name],$A1905),CHAR(34),"}"))</f>
        <v>#REF!</v>
      </c>
      <c r="E1905" t="e">
        <f>IF(INDEX(Organizations[Organization Type '[CV']],$A1905)="","",
CONCATENATE("  - &amp;OrganizationID",TEXT($A1905,"0000"),
" {","OrganizationTypeCV:  ",CHAR(34),INDEX(Organizations[Organization Type '[CV']],$A1905),CHAR(34),
", OrganizationCode:  ",CHAR(34),INDEX(Organizations[Organization Code],$A1905),CHAR(34),
", OrganizationName:  ",CHAR(34),INDEX(Organizations[Organization Name],$A1905),CHAR(34),
", OrganizationDescription:  ",CHAR(34),INDEX(Organizations[Organization Description],$A1905),CHAR(34),
", OrganizationLink:  ",CHAR(34),INDEX(Organizations[Organization Link],$A1905),CHAR(34),"}"))</f>
        <v>#REF!</v>
      </c>
      <c r="F1905" t="e">
        <f>IF(INDEX(People[First Name],$A1905)="","",
CONCATENATE("  - &amp;AffiliationID",TEXT($A1905,"0000"),
" {PersonID: *PersonID",TEXT($A1905,"0000"),
", OrganizationID: *OrganizationID",TEXT(MATCH(INDEX(People[Organization Name],$A1905),Organizations[Organization Name],0),"0000"),
", IsPrimaryOrganizationContact: , AffiliationStartDate: , AffiliationEndDate: , PrimaryPhone: ",
", PrimaryEmail: ",CHAR(34),INDEX(People[Primary Email],$A1905),CHAR(34),
", PrimaryAddress: ",CHAR(34),INDEX(People[Primary Address],$A1905),CHAR(34),
", PersonLink: }"))</f>
        <v>#REF!</v>
      </c>
      <c r="H1905" t="e">
        <f>IF(COUNTA(CitationInformation)=0,"",IF(INDEX(AuthorList[Author Name],$A1905)="","",
CONCATENATE("  - &amp;AuthorListID",TEXT($A1905,"0000"),
"  {CitationID: *CitationID0001",
", PersonID: *PersonID",TEXT(MATCH(INDEX(AuthorList[Author Name],$A1905),People[Full Name],0),"0000"),
", AuthorOrder: ",INDEX(AuthorList[Author Number],$A1905),"}")))</f>
        <v>#REF!</v>
      </c>
      <c r="K1905" t="e">
        <f>IF(INDEX(SamplingFeatures[Feature Code],$A1905)="","",
CONCATENATE("  - &amp;SamplingFeatureID",TEXT($A1905,"0000"),
" {","SamplingFeatureUUID:  ",CHAR(34),INDEX(SamplingFeatures[Sampling Feature UUID],$A1905),CHAR(34),
", SamplingFeatureTypeCV:  ",CHAR(34),INDEX(SamplingFeatures[Sampling Feature Type],$A1905),CHAR(34),
", SamplingFeatureCode:  ",CHAR(34),INDEX(SamplingFeatures[Feature Code],$A1905),CHAR(34),
", SamplingFeatureName:  ",CHAR(34),INDEX(SamplingFeatures[Feature Name],$A1905),CHAR(34),
", SamplingFeatureDescription:  ",CHAR(34),INDEX(SamplingFeatures[Feature Description],$A1905),CHAR(34),
", SamplingFeatureGeotypeCV:  ",CHAR(34),INDEX(SamplingFeatures[Feature Geo Type],$A1905),CHAR(34),
", FeatureGeometry:  ",CHAR(34),INDEX(SamplingFeatures[Feature Geometry],$A1905),CHAR(34),
", Elevation_m:  ",CHAR(34),INDEX(SamplingFeatures[Elevation_m],$A1905),CHAR(34),
", ElevationDatumCV:  ",CHAR(34),ElevationDatum,CHAR(34),"}"))</f>
        <v>#REF!</v>
      </c>
      <c r="L1905" t="e">
        <f>IF(INDEX(SamplingFeatures[Sampling Feature Type],$A1905)&lt;&gt;"Site","",
CONCATENATE("  - &amp;SiteID",TEXT(SUMPRODUCT(--($L$3:$L1904&lt;&gt;"")),"0000"),
" {","SamplingFeatureID:  *SamplingFeatureID",TEXT($A1905,"0000"),
", SiteTypeCV:  ",CHAR(34),INDEX(Sites[Site Type],$A1905),CHAR(34),
", Latitude:  ",INDEX(Sites[Latitude],$A1905),
", Longitude:  ",INDEX(Sites[Longitude],$A1905),
", SRSName:  ",CHAR(34),LatLonDatum,CHAR(34),"}"))</f>
        <v>#REF!</v>
      </c>
      <c r="M1905" t="e">
        <f>IF(INDEX(SamplingFeatures[Sampling Feature Type],$A1905)&lt;&gt;"Specimen","",
CONCATENATE("  - &amp;SpecimenID",TEXT(SUMPRODUCT(--($M$3:$M1904&lt;&gt;"")),"0000"),
" {","SamplingFeatureID:  *SamplingFeatureID",TEXT($A1905,"0000"),
", SpecimenTypeCV:  ",CHAR(34),INDEX(Specimens[Specimen Type],$A1905),CHAR(34),
", SpecimenMediumCV:  ",INDEX(Specimens[Specimen Medium],$A1905),
", IsFieldSpecimen:  ",CHAR(34),INDEX(Specimens[Is Field Specimen?],$A1905),CHAR(34),"}"))</f>
        <v>#REF!</v>
      </c>
      <c r="N1905" t="e">
        <f>IF(COUNTA(SpatialOffsets[])=0,"", IF(INDEX(SpatialOffsets[Spatial Offset Type],$A1905)="","",
CONCATENATE("  - &amp;SpatialOffsetID",TEXT($A1905,"0000"),
" {","SpatialOffsetTypeCV:  ",CHAR(34),INDEX(SpatialOffsets[Spatial Offset Type],$A1905),CHAR(34),
", Offset1Value:  ",INDEX(SpatialOffsets[Offset 1 Value],$A1905),
", Offset1UnitID:  ",CHAR(34),INDEX(SpatialOffsets[Offset 1 Unit],$A1905),CHAR(34),
", Offset2Value:  ",INDEX(SpatialOffsets[Offset 2 Value],$A1905),
", Offset2UnitID:  ",CHAR(34),INDEX(SpatialOffsets[Offset 2 Unit],$A1905),CHAR(34),
", Offset3Value:  ",INDEX(SpatialOffsets[Offset 3 Value],$A1905),
", Offset3UnitID:  ",CHAR(34),INDEX(SpatialOffsets[Offset 3 Unit],$A1905),CHAR(34),,"}")))</f>
        <v>#REF!</v>
      </c>
      <c r="O1905" t="e">
        <f>IF(COUNTA(RelatedFeatures[])=0,"", IF(INDEX(RelatedFeatures[First Sampling Feature Code],$A1905)="","",
CONCATENATE("  - &amp;RelationID",TEXT($A1905,"0000"),
" {","SamplingFeatureID:  *SamplingFeatureID",TEXT(MATCH(INDEX(RelatedFeatures[First Sampling Feature Code],$A1905),SamplingFeatures[Feature Code],0),"0000"),
", RelationshipTypeCV:  ",CHAR(34),INDEX(RelatedFeatures[Relationship Type],$A1905),CHAR(34),
", RelatedFeatureID: *SamplingFeatureID",TEXT(MATCH(INDEX(RelatedFeatures[Second Sampling Feature Code],$A1905),SamplingFeatures[Feature Code],0),"0000"),
", SpatialOffsetID:  ",IF(INDEX(RelatedFeatures[Offset Number],$A1905)="","",CONCATENATE("*SpatialOffsetID",TEXT(INDEX(RelatedFeatures[Offset Number],$A1905),"0000"))),"}")))</f>
        <v>#REF!</v>
      </c>
      <c r="P1905" t="e">
        <f>IF(INDEX(Methods[Method Type],$A1905)="","",
CONCATENATE("  - &amp;MethodID",TEXT($A1905,"0000"),
" {","MethodTypeCV:  ",CHAR(34),INDEX(Methods[Method Type],$A1905),CHAR(34),
", MethodCode:  ",CHAR(34),INDEX(Methods[Method Code],$A1905),CHAR(34),
", MethodName:  ",CHAR(34),INDEX(Methods[Method Name],$A1905),CHAR(34),
", MethodDescription:  ",CHAR(34),INDEX(Methods[Method Description],$A1905),CHAR(34),
", MethodLink:  ",CHAR(34),INDEX(Methods[Method Link],$A1905),CHAR(34),
", OrganizationID: *OrganizationID",TEXT(MATCH(INDEX(Methods[Organization Name],$A1905),Organizations[Organization Name],0),"0000"),"}"))</f>
        <v>#REF!</v>
      </c>
      <c r="Q1905" t="e">
        <f>IF(INDEX(Variables[Variable Type],$A1905)="","",
CONCATENATE("  - &amp;VariableID",TEXT($A1905,"0000"),
" {","VariableTypeCV:  ",CHAR(34),INDEX(Variables[Variable Type],$A1905),CHAR(34),
", VariableCode:  ",CHAR(34),INDEX(Variables[Variable Code],$A1905),CHAR(34),
", VariableNameCV:  ",CHAR(34),INDEX(Variables[Variable Name],$A1905),CHAR(34),
", VariableDefinition:  ",CHAR(34),INDEX(Variables[Variable Definition],$A1905),CHAR(34),
", SpecciationCV:  ",CHAR(34),INDEX(Variables[Speciation],$A1905),CHAR(34),
", NoDataValue:  ",CHAR(34),INDEX(Variables[No Data Value],$A1905),CHAR(34),"}"))</f>
        <v>#REF!</v>
      </c>
    </row>
    <row r="1906" spans="1:17" x14ac:dyDescent="0.25">
      <c r="A1906">
        <v>1903</v>
      </c>
      <c r="D1906" t="e">
        <f>IF(INDEX(People[First Name],$A1906)="","",
CONCATENATE("  - &amp;PersonID",TEXT($A1906,"0000"),
" {","PersonFirstName:  ",CHAR(34),INDEX(People[First Name],$A1906),CHAR(34),
", PersonMiddleName:  ",CHAR(34),INDEX(People[Middle Name],$A1906),CHAR(34),
", PersonLastName:  ",CHAR(34),INDEX(People[Last Name],$A1906),CHAR(34),"}"))</f>
        <v>#REF!</v>
      </c>
      <c r="E1906" t="e">
        <f>IF(INDEX(Organizations[Organization Type '[CV']],$A1906)="","",
CONCATENATE("  - &amp;OrganizationID",TEXT($A1906,"0000"),
" {","OrganizationTypeCV:  ",CHAR(34),INDEX(Organizations[Organization Type '[CV']],$A1906),CHAR(34),
", OrganizationCode:  ",CHAR(34),INDEX(Organizations[Organization Code],$A1906),CHAR(34),
", OrganizationName:  ",CHAR(34),INDEX(Organizations[Organization Name],$A1906),CHAR(34),
", OrganizationDescription:  ",CHAR(34),INDEX(Organizations[Organization Description],$A1906),CHAR(34),
", OrganizationLink:  ",CHAR(34),INDEX(Organizations[Organization Link],$A1906),CHAR(34),"}"))</f>
        <v>#REF!</v>
      </c>
      <c r="F1906" t="e">
        <f>IF(INDEX(People[First Name],$A1906)="","",
CONCATENATE("  - &amp;AffiliationID",TEXT($A1906,"0000"),
" {PersonID: *PersonID",TEXT($A1906,"0000"),
", OrganizationID: *OrganizationID",TEXT(MATCH(INDEX(People[Organization Name],$A1906),Organizations[Organization Name],0),"0000"),
", IsPrimaryOrganizationContact: , AffiliationStartDate: , AffiliationEndDate: , PrimaryPhone: ",
", PrimaryEmail: ",CHAR(34),INDEX(People[Primary Email],$A1906),CHAR(34),
", PrimaryAddress: ",CHAR(34),INDEX(People[Primary Address],$A1906),CHAR(34),
", PersonLink: }"))</f>
        <v>#REF!</v>
      </c>
      <c r="H1906" t="e">
        <f>IF(COUNTA(CitationInformation)=0,"",IF(INDEX(AuthorList[Author Name],$A1906)="","",
CONCATENATE("  - &amp;AuthorListID",TEXT($A1906,"0000"),
"  {CitationID: *CitationID0001",
", PersonID: *PersonID",TEXT(MATCH(INDEX(AuthorList[Author Name],$A1906),People[Full Name],0),"0000"),
", AuthorOrder: ",INDEX(AuthorList[Author Number],$A1906),"}")))</f>
        <v>#REF!</v>
      </c>
      <c r="K1906" t="e">
        <f>IF(INDEX(SamplingFeatures[Feature Code],$A1906)="","",
CONCATENATE("  - &amp;SamplingFeatureID",TEXT($A1906,"0000"),
" {","SamplingFeatureUUID:  ",CHAR(34),INDEX(SamplingFeatures[Sampling Feature UUID],$A1906),CHAR(34),
", SamplingFeatureTypeCV:  ",CHAR(34),INDEX(SamplingFeatures[Sampling Feature Type],$A1906),CHAR(34),
", SamplingFeatureCode:  ",CHAR(34),INDEX(SamplingFeatures[Feature Code],$A1906),CHAR(34),
", SamplingFeatureName:  ",CHAR(34),INDEX(SamplingFeatures[Feature Name],$A1906),CHAR(34),
", SamplingFeatureDescription:  ",CHAR(34),INDEX(SamplingFeatures[Feature Description],$A1906),CHAR(34),
", SamplingFeatureGeotypeCV:  ",CHAR(34),INDEX(SamplingFeatures[Feature Geo Type],$A1906),CHAR(34),
", FeatureGeometry:  ",CHAR(34),INDEX(SamplingFeatures[Feature Geometry],$A1906),CHAR(34),
", Elevation_m:  ",CHAR(34),INDEX(SamplingFeatures[Elevation_m],$A1906),CHAR(34),
", ElevationDatumCV:  ",CHAR(34),ElevationDatum,CHAR(34),"}"))</f>
        <v>#REF!</v>
      </c>
      <c r="L1906" t="e">
        <f>IF(INDEX(SamplingFeatures[Sampling Feature Type],$A1906)&lt;&gt;"Site","",
CONCATENATE("  - &amp;SiteID",TEXT(SUMPRODUCT(--($L$3:$L1905&lt;&gt;"")),"0000"),
" {","SamplingFeatureID:  *SamplingFeatureID",TEXT($A1906,"0000"),
", SiteTypeCV:  ",CHAR(34),INDEX(Sites[Site Type],$A1906),CHAR(34),
", Latitude:  ",INDEX(Sites[Latitude],$A1906),
", Longitude:  ",INDEX(Sites[Longitude],$A1906),
", SRSName:  ",CHAR(34),LatLonDatum,CHAR(34),"}"))</f>
        <v>#REF!</v>
      </c>
      <c r="M1906" t="e">
        <f>IF(INDEX(SamplingFeatures[Sampling Feature Type],$A1906)&lt;&gt;"Specimen","",
CONCATENATE("  - &amp;SpecimenID",TEXT(SUMPRODUCT(--($M$3:$M1905&lt;&gt;"")),"0000"),
" {","SamplingFeatureID:  *SamplingFeatureID",TEXT($A1906,"0000"),
", SpecimenTypeCV:  ",CHAR(34),INDEX(Specimens[Specimen Type],$A1906),CHAR(34),
", SpecimenMediumCV:  ",INDEX(Specimens[Specimen Medium],$A1906),
", IsFieldSpecimen:  ",CHAR(34),INDEX(Specimens[Is Field Specimen?],$A1906),CHAR(34),"}"))</f>
        <v>#REF!</v>
      </c>
      <c r="N1906" t="e">
        <f>IF(COUNTA(SpatialOffsets[])=0,"", IF(INDEX(SpatialOffsets[Spatial Offset Type],$A1906)="","",
CONCATENATE("  - &amp;SpatialOffsetID",TEXT($A1906,"0000"),
" {","SpatialOffsetTypeCV:  ",CHAR(34),INDEX(SpatialOffsets[Spatial Offset Type],$A1906),CHAR(34),
", Offset1Value:  ",INDEX(SpatialOffsets[Offset 1 Value],$A1906),
", Offset1UnitID:  ",CHAR(34),INDEX(SpatialOffsets[Offset 1 Unit],$A1906),CHAR(34),
", Offset2Value:  ",INDEX(SpatialOffsets[Offset 2 Value],$A1906),
", Offset2UnitID:  ",CHAR(34),INDEX(SpatialOffsets[Offset 2 Unit],$A1906),CHAR(34),
", Offset3Value:  ",INDEX(SpatialOffsets[Offset 3 Value],$A1906),
", Offset3UnitID:  ",CHAR(34),INDEX(SpatialOffsets[Offset 3 Unit],$A1906),CHAR(34),,"}")))</f>
        <v>#REF!</v>
      </c>
      <c r="O1906" t="e">
        <f>IF(COUNTA(RelatedFeatures[])=0,"", IF(INDEX(RelatedFeatures[First Sampling Feature Code],$A1906)="","",
CONCATENATE("  - &amp;RelationID",TEXT($A1906,"0000"),
" {","SamplingFeatureID:  *SamplingFeatureID",TEXT(MATCH(INDEX(RelatedFeatures[First Sampling Feature Code],$A1906),SamplingFeatures[Feature Code],0),"0000"),
", RelationshipTypeCV:  ",CHAR(34),INDEX(RelatedFeatures[Relationship Type],$A1906),CHAR(34),
", RelatedFeatureID: *SamplingFeatureID",TEXT(MATCH(INDEX(RelatedFeatures[Second Sampling Feature Code],$A1906),SamplingFeatures[Feature Code],0),"0000"),
", SpatialOffsetID:  ",IF(INDEX(RelatedFeatures[Offset Number],$A1906)="","",CONCATENATE("*SpatialOffsetID",TEXT(INDEX(RelatedFeatures[Offset Number],$A1906),"0000"))),"}")))</f>
        <v>#REF!</v>
      </c>
      <c r="P1906" t="e">
        <f>IF(INDEX(Methods[Method Type],$A1906)="","",
CONCATENATE("  - &amp;MethodID",TEXT($A1906,"0000"),
" {","MethodTypeCV:  ",CHAR(34),INDEX(Methods[Method Type],$A1906),CHAR(34),
", MethodCode:  ",CHAR(34),INDEX(Methods[Method Code],$A1906),CHAR(34),
", MethodName:  ",CHAR(34),INDEX(Methods[Method Name],$A1906),CHAR(34),
", MethodDescription:  ",CHAR(34),INDEX(Methods[Method Description],$A1906),CHAR(34),
", MethodLink:  ",CHAR(34),INDEX(Methods[Method Link],$A1906),CHAR(34),
", OrganizationID: *OrganizationID",TEXT(MATCH(INDEX(Methods[Organization Name],$A1906),Organizations[Organization Name],0),"0000"),"}"))</f>
        <v>#REF!</v>
      </c>
      <c r="Q1906" t="e">
        <f>IF(INDEX(Variables[Variable Type],$A1906)="","",
CONCATENATE("  - &amp;VariableID",TEXT($A1906,"0000"),
" {","VariableTypeCV:  ",CHAR(34),INDEX(Variables[Variable Type],$A1906),CHAR(34),
", VariableCode:  ",CHAR(34),INDEX(Variables[Variable Code],$A1906),CHAR(34),
", VariableNameCV:  ",CHAR(34),INDEX(Variables[Variable Name],$A1906),CHAR(34),
", VariableDefinition:  ",CHAR(34),INDEX(Variables[Variable Definition],$A1906),CHAR(34),
", SpecciationCV:  ",CHAR(34),INDEX(Variables[Speciation],$A1906),CHAR(34),
", NoDataValue:  ",CHAR(34),INDEX(Variables[No Data Value],$A1906),CHAR(34),"}"))</f>
        <v>#REF!</v>
      </c>
    </row>
    <row r="1907" spans="1:17" x14ac:dyDescent="0.25">
      <c r="A1907">
        <v>1904</v>
      </c>
      <c r="D1907" t="e">
        <f>IF(INDEX(People[First Name],$A1907)="","",
CONCATENATE("  - &amp;PersonID",TEXT($A1907,"0000"),
" {","PersonFirstName:  ",CHAR(34),INDEX(People[First Name],$A1907),CHAR(34),
", PersonMiddleName:  ",CHAR(34),INDEX(People[Middle Name],$A1907),CHAR(34),
", PersonLastName:  ",CHAR(34),INDEX(People[Last Name],$A1907),CHAR(34),"}"))</f>
        <v>#REF!</v>
      </c>
      <c r="E1907" t="e">
        <f>IF(INDEX(Organizations[Organization Type '[CV']],$A1907)="","",
CONCATENATE("  - &amp;OrganizationID",TEXT($A1907,"0000"),
" {","OrganizationTypeCV:  ",CHAR(34),INDEX(Organizations[Organization Type '[CV']],$A1907),CHAR(34),
", OrganizationCode:  ",CHAR(34),INDEX(Organizations[Organization Code],$A1907),CHAR(34),
", OrganizationName:  ",CHAR(34),INDEX(Organizations[Organization Name],$A1907),CHAR(34),
", OrganizationDescription:  ",CHAR(34),INDEX(Organizations[Organization Description],$A1907),CHAR(34),
", OrganizationLink:  ",CHAR(34),INDEX(Organizations[Organization Link],$A1907),CHAR(34),"}"))</f>
        <v>#REF!</v>
      </c>
      <c r="F1907" t="e">
        <f>IF(INDEX(People[First Name],$A1907)="","",
CONCATENATE("  - &amp;AffiliationID",TEXT($A1907,"0000"),
" {PersonID: *PersonID",TEXT($A1907,"0000"),
", OrganizationID: *OrganizationID",TEXT(MATCH(INDEX(People[Organization Name],$A1907),Organizations[Organization Name],0),"0000"),
", IsPrimaryOrganizationContact: , AffiliationStartDate: , AffiliationEndDate: , PrimaryPhone: ",
", PrimaryEmail: ",CHAR(34),INDEX(People[Primary Email],$A1907),CHAR(34),
", PrimaryAddress: ",CHAR(34),INDEX(People[Primary Address],$A1907),CHAR(34),
", PersonLink: }"))</f>
        <v>#REF!</v>
      </c>
      <c r="H1907" t="e">
        <f>IF(COUNTA(CitationInformation)=0,"",IF(INDEX(AuthorList[Author Name],$A1907)="","",
CONCATENATE("  - &amp;AuthorListID",TEXT($A1907,"0000"),
"  {CitationID: *CitationID0001",
", PersonID: *PersonID",TEXT(MATCH(INDEX(AuthorList[Author Name],$A1907),People[Full Name],0),"0000"),
", AuthorOrder: ",INDEX(AuthorList[Author Number],$A1907),"}")))</f>
        <v>#REF!</v>
      </c>
      <c r="K1907" t="e">
        <f>IF(INDEX(SamplingFeatures[Feature Code],$A1907)="","",
CONCATENATE("  - &amp;SamplingFeatureID",TEXT($A1907,"0000"),
" {","SamplingFeatureUUID:  ",CHAR(34),INDEX(SamplingFeatures[Sampling Feature UUID],$A1907),CHAR(34),
", SamplingFeatureTypeCV:  ",CHAR(34),INDEX(SamplingFeatures[Sampling Feature Type],$A1907),CHAR(34),
", SamplingFeatureCode:  ",CHAR(34),INDEX(SamplingFeatures[Feature Code],$A1907),CHAR(34),
", SamplingFeatureName:  ",CHAR(34),INDEX(SamplingFeatures[Feature Name],$A1907),CHAR(34),
", SamplingFeatureDescription:  ",CHAR(34),INDEX(SamplingFeatures[Feature Description],$A1907),CHAR(34),
", SamplingFeatureGeotypeCV:  ",CHAR(34),INDEX(SamplingFeatures[Feature Geo Type],$A1907),CHAR(34),
", FeatureGeometry:  ",CHAR(34),INDEX(SamplingFeatures[Feature Geometry],$A1907),CHAR(34),
", Elevation_m:  ",CHAR(34),INDEX(SamplingFeatures[Elevation_m],$A1907),CHAR(34),
", ElevationDatumCV:  ",CHAR(34),ElevationDatum,CHAR(34),"}"))</f>
        <v>#REF!</v>
      </c>
      <c r="L1907" t="e">
        <f>IF(INDEX(SamplingFeatures[Sampling Feature Type],$A1907)&lt;&gt;"Site","",
CONCATENATE("  - &amp;SiteID",TEXT(SUMPRODUCT(--($L$3:$L1906&lt;&gt;"")),"0000"),
" {","SamplingFeatureID:  *SamplingFeatureID",TEXT($A1907,"0000"),
", SiteTypeCV:  ",CHAR(34),INDEX(Sites[Site Type],$A1907),CHAR(34),
", Latitude:  ",INDEX(Sites[Latitude],$A1907),
", Longitude:  ",INDEX(Sites[Longitude],$A1907),
", SRSName:  ",CHAR(34),LatLonDatum,CHAR(34),"}"))</f>
        <v>#REF!</v>
      </c>
      <c r="M1907" t="e">
        <f>IF(INDEX(SamplingFeatures[Sampling Feature Type],$A1907)&lt;&gt;"Specimen","",
CONCATENATE("  - &amp;SpecimenID",TEXT(SUMPRODUCT(--($M$3:$M1906&lt;&gt;"")),"0000"),
" {","SamplingFeatureID:  *SamplingFeatureID",TEXT($A1907,"0000"),
", SpecimenTypeCV:  ",CHAR(34),INDEX(Specimens[Specimen Type],$A1907),CHAR(34),
", SpecimenMediumCV:  ",INDEX(Specimens[Specimen Medium],$A1907),
", IsFieldSpecimen:  ",CHAR(34),INDEX(Specimens[Is Field Specimen?],$A1907),CHAR(34),"}"))</f>
        <v>#REF!</v>
      </c>
      <c r="N1907" t="e">
        <f>IF(COUNTA(SpatialOffsets[])=0,"", IF(INDEX(SpatialOffsets[Spatial Offset Type],$A1907)="","",
CONCATENATE("  - &amp;SpatialOffsetID",TEXT($A1907,"0000"),
" {","SpatialOffsetTypeCV:  ",CHAR(34),INDEX(SpatialOffsets[Spatial Offset Type],$A1907),CHAR(34),
", Offset1Value:  ",INDEX(SpatialOffsets[Offset 1 Value],$A1907),
", Offset1UnitID:  ",CHAR(34),INDEX(SpatialOffsets[Offset 1 Unit],$A1907),CHAR(34),
", Offset2Value:  ",INDEX(SpatialOffsets[Offset 2 Value],$A1907),
", Offset2UnitID:  ",CHAR(34),INDEX(SpatialOffsets[Offset 2 Unit],$A1907),CHAR(34),
", Offset3Value:  ",INDEX(SpatialOffsets[Offset 3 Value],$A1907),
", Offset3UnitID:  ",CHAR(34),INDEX(SpatialOffsets[Offset 3 Unit],$A1907),CHAR(34),,"}")))</f>
        <v>#REF!</v>
      </c>
      <c r="O1907" t="e">
        <f>IF(COUNTA(RelatedFeatures[])=0,"", IF(INDEX(RelatedFeatures[First Sampling Feature Code],$A1907)="","",
CONCATENATE("  - &amp;RelationID",TEXT($A1907,"0000"),
" {","SamplingFeatureID:  *SamplingFeatureID",TEXT(MATCH(INDEX(RelatedFeatures[First Sampling Feature Code],$A1907),SamplingFeatures[Feature Code],0),"0000"),
", RelationshipTypeCV:  ",CHAR(34),INDEX(RelatedFeatures[Relationship Type],$A1907),CHAR(34),
", RelatedFeatureID: *SamplingFeatureID",TEXT(MATCH(INDEX(RelatedFeatures[Second Sampling Feature Code],$A1907),SamplingFeatures[Feature Code],0),"0000"),
", SpatialOffsetID:  ",IF(INDEX(RelatedFeatures[Offset Number],$A1907)="","",CONCATENATE("*SpatialOffsetID",TEXT(INDEX(RelatedFeatures[Offset Number],$A1907),"0000"))),"}")))</f>
        <v>#REF!</v>
      </c>
      <c r="P1907" t="e">
        <f>IF(INDEX(Methods[Method Type],$A1907)="","",
CONCATENATE("  - &amp;MethodID",TEXT($A1907,"0000"),
" {","MethodTypeCV:  ",CHAR(34),INDEX(Methods[Method Type],$A1907),CHAR(34),
", MethodCode:  ",CHAR(34),INDEX(Methods[Method Code],$A1907),CHAR(34),
", MethodName:  ",CHAR(34),INDEX(Methods[Method Name],$A1907),CHAR(34),
", MethodDescription:  ",CHAR(34),INDEX(Methods[Method Description],$A1907),CHAR(34),
", MethodLink:  ",CHAR(34),INDEX(Methods[Method Link],$A1907),CHAR(34),
", OrganizationID: *OrganizationID",TEXT(MATCH(INDEX(Methods[Organization Name],$A1907),Organizations[Organization Name],0),"0000"),"}"))</f>
        <v>#REF!</v>
      </c>
      <c r="Q1907" t="e">
        <f>IF(INDEX(Variables[Variable Type],$A1907)="","",
CONCATENATE("  - &amp;VariableID",TEXT($A1907,"0000"),
" {","VariableTypeCV:  ",CHAR(34),INDEX(Variables[Variable Type],$A1907),CHAR(34),
", VariableCode:  ",CHAR(34),INDEX(Variables[Variable Code],$A1907),CHAR(34),
", VariableNameCV:  ",CHAR(34),INDEX(Variables[Variable Name],$A1907),CHAR(34),
", VariableDefinition:  ",CHAR(34),INDEX(Variables[Variable Definition],$A1907),CHAR(34),
", SpecciationCV:  ",CHAR(34),INDEX(Variables[Speciation],$A1907),CHAR(34),
", NoDataValue:  ",CHAR(34),INDEX(Variables[No Data Value],$A1907),CHAR(34),"}"))</f>
        <v>#REF!</v>
      </c>
    </row>
    <row r="1908" spans="1:17" x14ac:dyDescent="0.25">
      <c r="A1908">
        <v>1905</v>
      </c>
      <c r="D1908" t="e">
        <f>IF(INDEX(People[First Name],$A1908)="","",
CONCATENATE("  - &amp;PersonID",TEXT($A1908,"0000"),
" {","PersonFirstName:  ",CHAR(34),INDEX(People[First Name],$A1908),CHAR(34),
", PersonMiddleName:  ",CHAR(34),INDEX(People[Middle Name],$A1908),CHAR(34),
", PersonLastName:  ",CHAR(34),INDEX(People[Last Name],$A1908),CHAR(34),"}"))</f>
        <v>#REF!</v>
      </c>
      <c r="E1908" t="e">
        <f>IF(INDEX(Organizations[Organization Type '[CV']],$A1908)="","",
CONCATENATE("  - &amp;OrganizationID",TEXT($A1908,"0000"),
" {","OrganizationTypeCV:  ",CHAR(34),INDEX(Organizations[Organization Type '[CV']],$A1908),CHAR(34),
", OrganizationCode:  ",CHAR(34),INDEX(Organizations[Organization Code],$A1908),CHAR(34),
", OrganizationName:  ",CHAR(34),INDEX(Organizations[Organization Name],$A1908),CHAR(34),
", OrganizationDescription:  ",CHAR(34),INDEX(Organizations[Organization Description],$A1908),CHAR(34),
", OrganizationLink:  ",CHAR(34),INDEX(Organizations[Organization Link],$A1908),CHAR(34),"}"))</f>
        <v>#REF!</v>
      </c>
      <c r="F1908" t="e">
        <f>IF(INDEX(People[First Name],$A1908)="","",
CONCATENATE("  - &amp;AffiliationID",TEXT($A1908,"0000"),
" {PersonID: *PersonID",TEXT($A1908,"0000"),
", OrganizationID: *OrganizationID",TEXT(MATCH(INDEX(People[Organization Name],$A1908),Organizations[Organization Name],0),"0000"),
", IsPrimaryOrganizationContact: , AffiliationStartDate: , AffiliationEndDate: , PrimaryPhone: ",
", PrimaryEmail: ",CHAR(34),INDEX(People[Primary Email],$A1908),CHAR(34),
", PrimaryAddress: ",CHAR(34),INDEX(People[Primary Address],$A1908),CHAR(34),
", PersonLink: }"))</f>
        <v>#REF!</v>
      </c>
      <c r="H1908" t="e">
        <f>IF(COUNTA(CitationInformation)=0,"",IF(INDEX(AuthorList[Author Name],$A1908)="","",
CONCATENATE("  - &amp;AuthorListID",TEXT($A1908,"0000"),
"  {CitationID: *CitationID0001",
", PersonID: *PersonID",TEXT(MATCH(INDEX(AuthorList[Author Name],$A1908),People[Full Name],0),"0000"),
", AuthorOrder: ",INDEX(AuthorList[Author Number],$A1908),"}")))</f>
        <v>#REF!</v>
      </c>
      <c r="K1908" t="e">
        <f>IF(INDEX(SamplingFeatures[Feature Code],$A1908)="","",
CONCATENATE("  - &amp;SamplingFeatureID",TEXT($A1908,"0000"),
" {","SamplingFeatureUUID:  ",CHAR(34),INDEX(SamplingFeatures[Sampling Feature UUID],$A1908),CHAR(34),
", SamplingFeatureTypeCV:  ",CHAR(34),INDEX(SamplingFeatures[Sampling Feature Type],$A1908),CHAR(34),
", SamplingFeatureCode:  ",CHAR(34),INDEX(SamplingFeatures[Feature Code],$A1908),CHAR(34),
", SamplingFeatureName:  ",CHAR(34),INDEX(SamplingFeatures[Feature Name],$A1908),CHAR(34),
", SamplingFeatureDescription:  ",CHAR(34),INDEX(SamplingFeatures[Feature Description],$A1908),CHAR(34),
", SamplingFeatureGeotypeCV:  ",CHAR(34),INDEX(SamplingFeatures[Feature Geo Type],$A1908),CHAR(34),
", FeatureGeometry:  ",CHAR(34),INDEX(SamplingFeatures[Feature Geometry],$A1908),CHAR(34),
", Elevation_m:  ",CHAR(34),INDEX(SamplingFeatures[Elevation_m],$A1908),CHAR(34),
", ElevationDatumCV:  ",CHAR(34),ElevationDatum,CHAR(34),"}"))</f>
        <v>#REF!</v>
      </c>
      <c r="L1908" t="e">
        <f>IF(INDEX(SamplingFeatures[Sampling Feature Type],$A1908)&lt;&gt;"Site","",
CONCATENATE("  - &amp;SiteID",TEXT(SUMPRODUCT(--($L$3:$L1907&lt;&gt;"")),"0000"),
" {","SamplingFeatureID:  *SamplingFeatureID",TEXT($A1908,"0000"),
", SiteTypeCV:  ",CHAR(34),INDEX(Sites[Site Type],$A1908),CHAR(34),
", Latitude:  ",INDEX(Sites[Latitude],$A1908),
", Longitude:  ",INDEX(Sites[Longitude],$A1908),
", SRSName:  ",CHAR(34),LatLonDatum,CHAR(34),"}"))</f>
        <v>#REF!</v>
      </c>
      <c r="M1908" t="e">
        <f>IF(INDEX(SamplingFeatures[Sampling Feature Type],$A1908)&lt;&gt;"Specimen","",
CONCATENATE("  - &amp;SpecimenID",TEXT(SUMPRODUCT(--($M$3:$M1907&lt;&gt;"")),"0000"),
" {","SamplingFeatureID:  *SamplingFeatureID",TEXT($A1908,"0000"),
", SpecimenTypeCV:  ",CHAR(34),INDEX(Specimens[Specimen Type],$A1908),CHAR(34),
", SpecimenMediumCV:  ",INDEX(Specimens[Specimen Medium],$A1908),
", IsFieldSpecimen:  ",CHAR(34),INDEX(Specimens[Is Field Specimen?],$A1908),CHAR(34),"}"))</f>
        <v>#REF!</v>
      </c>
      <c r="N1908" t="e">
        <f>IF(COUNTA(SpatialOffsets[])=0,"", IF(INDEX(SpatialOffsets[Spatial Offset Type],$A1908)="","",
CONCATENATE("  - &amp;SpatialOffsetID",TEXT($A1908,"0000"),
" {","SpatialOffsetTypeCV:  ",CHAR(34),INDEX(SpatialOffsets[Spatial Offset Type],$A1908),CHAR(34),
", Offset1Value:  ",INDEX(SpatialOffsets[Offset 1 Value],$A1908),
", Offset1UnitID:  ",CHAR(34),INDEX(SpatialOffsets[Offset 1 Unit],$A1908),CHAR(34),
", Offset2Value:  ",INDEX(SpatialOffsets[Offset 2 Value],$A1908),
", Offset2UnitID:  ",CHAR(34),INDEX(SpatialOffsets[Offset 2 Unit],$A1908),CHAR(34),
", Offset3Value:  ",INDEX(SpatialOffsets[Offset 3 Value],$A1908),
", Offset3UnitID:  ",CHAR(34),INDEX(SpatialOffsets[Offset 3 Unit],$A1908),CHAR(34),,"}")))</f>
        <v>#REF!</v>
      </c>
      <c r="O1908" t="e">
        <f>IF(COUNTA(RelatedFeatures[])=0,"", IF(INDEX(RelatedFeatures[First Sampling Feature Code],$A1908)="","",
CONCATENATE("  - &amp;RelationID",TEXT($A1908,"0000"),
" {","SamplingFeatureID:  *SamplingFeatureID",TEXT(MATCH(INDEX(RelatedFeatures[First Sampling Feature Code],$A1908),SamplingFeatures[Feature Code],0),"0000"),
", RelationshipTypeCV:  ",CHAR(34),INDEX(RelatedFeatures[Relationship Type],$A1908),CHAR(34),
", RelatedFeatureID: *SamplingFeatureID",TEXT(MATCH(INDEX(RelatedFeatures[Second Sampling Feature Code],$A1908),SamplingFeatures[Feature Code],0),"0000"),
", SpatialOffsetID:  ",IF(INDEX(RelatedFeatures[Offset Number],$A1908)="","",CONCATENATE("*SpatialOffsetID",TEXT(INDEX(RelatedFeatures[Offset Number],$A1908),"0000"))),"}")))</f>
        <v>#REF!</v>
      </c>
      <c r="P1908" t="e">
        <f>IF(INDEX(Methods[Method Type],$A1908)="","",
CONCATENATE("  - &amp;MethodID",TEXT($A1908,"0000"),
" {","MethodTypeCV:  ",CHAR(34),INDEX(Methods[Method Type],$A1908),CHAR(34),
", MethodCode:  ",CHAR(34),INDEX(Methods[Method Code],$A1908),CHAR(34),
", MethodName:  ",CHAR(34),INDEX(Methods[Method Name],$A1908),CHAR(34),
", MethodDescription:  ",CHAR(34),INDEX(Methods[Method Description],$A1908),CHAR(34),
", MethodLink:  ",CHAR(34),INDEX(Methods[Method Link],$A1908),CHAR(34),
", OrganizationID: *OrganizationID",TEXT(MATCH(INDEX(Methods[Organization Name],$A1908),Organizations[Organization Name],0),"0000"),"}"))</f>
        <v>#REF!</v>
      </c>
      <c r="Q1908" t="e">
        <f>IF(INDEX(Variables[Variable Type],$A1908)="","",
CONCATENATE("  - &amp;VariableID",TEXT($A1908,"0000"),
" {","VariableTypeCV:  ",CHAR(34),INDEX(Variables[Variable Type],$A1908),CHAR(34),
", VariableCode:  ",CHAR(34),INDEX(Variables[Variable Code],$A1908),CHAR(34),
", VariableNameCV:  ",CHAR(34),INDEX(Variables[Variable Name],$A1908),CHAR(34),
", VariableDefinition:  ",CHAR(34),INDEX(Variables[Variable Definition],$A1908),CHAR(34),
", SpecciationCV:  ",CHAR(34),INDEX(Variables[Speciation],$A1908),CHAR(34),
", NoDataValue:  ",CHAR(34),INDEX(Variables[No Data Value],$A1908),CHAR(34),"}"))</f>
        <v>#REF!</v>
      </c>
    </row>
    <row r="1909" spans="1:17" x14ac:dyDescent="0.25">
      <c r="A1909">
        <v>1906</v>
      </c>
      <c r="D1909" t="e">
        <f>IF(INDEX(People[First Name],$A1909)="","",
CONCATENATE("  - &amp;PersonID",TEXT($A1909,"0000"),
" {","PersonFirstName:  ",CHAR(34),INDEX(People[First Name],$A1909),CHAR(34),
", PersonMiddleName:  ",CHAR(34),INDEX(People[Middle Name],$A1909),CHAR(34),
", PersonLastName:  ",CHAR(34),INDEX(People[Last Name],$A1909),CHAR(34),"}"))</f>
        <v>#REF!</v>
      </c>
      <c r="E1909" t="e">
        <f>IF(INDEX(Organizations[Organization Type '[CV']],$A1909)="","",
CONCATENATE("  - &amp;OrganizationID",TEXT($A1909,"0000"),
" {","OrganizationTypeCV:  ",CHAR(34),INDEX(Organizations[Organization Type '[CV']],$A1909),CHAR(34),
", OrganizationCode:  ",CHAR(34),INDEX(Organizations[Organization Code],$A1909),CHAR(34),
", OrganizationName:  ",CHAR(34),INDEX(Organizations[Organization Name],$A1909),CHAR(34),
", OrganizationDescription:  ",CHAR(34),INDEX(Organizations[Organization Description],$A1909),CHAR(34),
", OrganizationLink:  ",CHAR(34),INDEX(Organizations[Organization Link],$A1909),CHAR(34),"}"))</f>
        <v>#REF!</v>
      </c>
      <c r="F1909" t="e">
        <f>IF(INDEX(People[First Name],$A1909)="","",
CONCATENATE("  - &amp;AffiliationID",TEXT($A1909,"0000"),
" {PersonID: *PersonID",TEXT($A1909,"0000"),
", OrganizationID: *OrganizationID",TEXT(MATCH(INDEX(People[Organization Name],$A1909),Organizations[Organization Name],0),"0000"),
", IsPrimaryOrganizationContact: , AffiliationStartDate: , AffiliationEndDate: , PrimaryPhone: ",
", PrimaryEmail: ",CHAR(34),INDEX(People[Primary Email],$A1909),CHAR(34),
", PrimaryAddress: ",CHAR(34),INDEX(People[Primary Address],$A1909),CHAR(34),
", PersonLink: }"))</f>
        <v>#REF!</v>
      </c>
      <c r="H1909" t="e">
        <f>IF(COUNTA(CitationInformation)=0,"",IF(INDEX(AuthorList[Author Name],$A1909)="","",
CONCATENATE("  - &amp;AuthorListID",TEXT($A1909,"0000"),
"  {CitationID: *CitationID0001",
", PersonID: *PersonID",TEXT(MATCH(INDEX(AuthorList[Author Name],$A1909),People[Full Name],0),"0000"),
", AuthorOrder: ",INDEX(AuthorList[Author Number],$A1909),"}")))</f>
        <v>#REF!</v>
      </c>
      <c r="K1909" t="e">
        <f>IF(INDEX(SamplingFeatures[Feature Code],$A1909)="","",
CONCATENATE("  - &amp;SamplingFeatureID",TEXT($A1909,"0000"),
" {","SamplingFeatureUUID:  ",CHAR(34),INDEX(SamplingFeatures[Sampling Feature UUID],$A1909),CHAR(34),
", SamplingFeatureTypeCV:  ",CHAR(34),INDEX(SamplingFeatures[Sampling Feature Type],$A1909),CHAR(34),
", SamplingFeatureCode:  ",CHAR(34),INDEX(SamplingFeatures[Feature Code],$A1909),CHAR(34),
", SamplingFeatureName:  ",CHAR(34),INDEX(SamplingFeatures[Feature Name],$A1909),CHAR(34),
", SamplingFeatureDescription:  ",CHAR(34),INDEX(SamplingFeatures[Feature Description],$A1909),CHAR(34),
", SamplingFeatureGeotypeCV:  ",CHAR(34),INDEX(SamplingFeatures[Feature Geo Type],$A1909),CHAR(34),
", FeatureGeometry:  ",CHAR(34),INDEX(SamplingFeatures[Feature Geometry],$A1909),CHAR(34),
", Elevation_m:  ",CHAR(34),INDEX(SamplingFeatures[Elevation_m],$A1909),CHAR(34),
", ElevationDatumCV:  ",CHAR(34),ElevationDatum,CHAR(34),"}"))</f>
        <v>#REF!</v>
      </c>
      <c r="L1909" t="e">
        <f>IF(INDEX(SamplingFeatures[Sampling Feature Type],$A1909)&lt;&gt;"Site","",
CONCATENATE("  - &amp;SiteID",TEXT(SUMPRODUCT(--($L$3:$L1908&lt;&gt;"")),"0000"),
" {","SamplingFeatureID:  *SamplingFeatureID",TEXT($A1909,"0000"),
", SiteTypeCV:  ",CHAR(34),INDEX(Sites[Site Type],$A1909),CHAR(34),
", Latitude:  ",INDEX(Sites[Latitude],$A1909),
", Longitude:  ",INDEX(Sites[Longitude],$A1909),
", SRSName:  ",CHAR(34),LatLonDatum,CHAR(34),"}"))</f>
        <v>#REF!</v>
      </c>
      <c r="M1909" t="e">
        <f>IF(INDEX(SamplingFeatures[Sampling Feature Type],$A1909)&lt;&gt;"Specimen","",
CONCATENATE("  - &amp;SpecimenID",TEXT(SUMPRODUCT(--($M$3:$M1908&lt;&gt;"")),"0000"),
" {","SamplingFeatureID:  *SamplingFeatureID",TEXT($A1909,"0000"),
", SpecimenTypeCV:  ",CHAR(34),INDEX(Specimens[Specimen Type],$A1909),CHAR(34),
", SpecimenMediumCV:  ",INDEX(Specimens[Specimen Medium],$A1909),
", IsFieldSpecimen:  ",CHAR(34),INDEX(Specimens[Is Field Specimen?],$A1909),CHAR(34),"}"))</f>
        <v>#REF!</v>
      </c>
      <c r="N1909" t="e">
        <f>IF(COUNTA(SpatialOffsets[])=0,"", IF(INDEX(SpatialOffsets[Spatial Offset Type],$A1909)="","",
CONCATENATE("  - &amp;SpatialOffsetID",TEXT($A1909,"0000"),
" {","SpatialOffsetTypeCV:  ",CHAR(34),INDEX(SpatialOffsets[Spatial Offset Type],$A1909),CHAR(34),
", Offset1Value:  ",INDEX(SpatialOffsets[Offset 1 Value],$A1909),
", Offset1UnitID:  ",CHAR(34),INDEX(SpatialOffsets[Offset 1 Unit],$A1909),CHAR(34),
", Offset2Value:  ",INDEX(SpatialOffsets[Offset 2 Value],$A1909),
", Offset2UnitID:  ",CHAR(34),INDEX(SpatialOffsets[Offset 2 Unit],$A1909),CHAR(34),
", Offset3Value:  ",INDEX(SpatialOffsets[Offset 3 Value],$A1909),
", Offset3UnitID:  ",CHAR(34),INDEX(SpatialOffsets[Offset 3 Unit],$A1909),CHAR(34),,"}")))</f>
        <v>#REF!</v>
      </c>
      <c r="O1909" t="e">
        <f>IF(COUNTA(RelatedFeatures[])=0,"", IF(INDEX(RelatedFeatures[First Sampling Feature Code],$A1909)="","",
CONCATENATE("  - &amp;RelationID",TEXT($A1909,"0000"),
" {","SamplingFeatureID:  *SamplingFeatureID",TEXT(MATCH(INDEX(RelatedFeatures[First Sampling Feature Code],$A1909),SamplingFeatures[Feature Code],0),"0000"),
", RelationshipTypeCV:  ",CHAR(34),INDEX(RelatedFeatures[Relationship Type],$A1909),CHAR(34),
", RelatedFeatureID: *SamplingFeatureID",TEXT(MATCH(INDEX(RelatedFeatures[Second Sampling Feature Code],$A1909),SamplingFeatures[Feature Code],0),"0000"),
", SpatialOffsetID:  ",IF(INDEX(RelatedFeatures[Offset Number],$A1909)="","",CONCATENATE("*SpatialOffsetID",TEXT(INDEX(RelatedFeatures[Offset Number],$A1909),"0000"))),"}")))</f>
        <v>#REF!</v>
      </c>
      <c r="P1909" t="e">
        <f>IF(INDEX(Methods[Method Type],$A1909)="","",
CONCATENATE("  - &amp;MethodID",TEXT($A1909,"0000"),
" {","MethodTypeCV:  ",CHAR(34),INDEX(Methods[Method Type],$A1909),CHAR(34),
", MethodCode:  ",CHAR(34),INDEX(Methods[Method Code],$A1909),CHAR(34),
", MethodName:  ",CHAR(34),INDEX(Methods[Method Name],$A1909),CHAR(34),
", MethodDescription:  ",CHAR(34),INDEX(Methods[Method Description],$A1909),CHAR(34),
", MethodLink:  ",CHAR(34),INDEX(Methods[Method Link],$A1909),CHAR(34),
", OrganizationID: *OrganizationID",TEXT(MATCH(INDEX(Methods[Organization Name],$A1909),Organizations[Organization Name],0),"0000"),"}"))</f>
        <v>#REF!</v>
      </c>
      <c r="Q1909" t="e">
        <f>IF(INDEX(Variables[Variable Type],$A1909)="","",
CONCATENATE("  - &amp;VariableID",TEXT($A1909,"0000"),
" {","VariableTypeCV:  ",CHAR(34),INDEX(Variables[Variable Type],$A1909),CHAR(34),
", VariableCode:  ",CHAR(34),INDEX(Variables[Variable Code],$A1909),CHAR(34),
", VariableNameCV:  ",CHAR(34),INDEX(Variables[Variable Name],$A1909),CHAR(34),
", VariableDefinition:  ",CHAR(34),INDEX(Variables[Variable Definition],$A1909),CHAR(34),
", SpecciationCV:  ",CHAR(34),INDEX(Variables[Speciation],$A1909),CHAR(34),
", NoDataValue:  ",CHAR(34),INDEX(Variables[No Data Value],$A1909),CHAR(34),"}"))</f>
        <v>#REF!</v>
      </c>
    </row>
    <row r="1910" spans="1:17" x14ac:dyDescent="0.25">
      <c r="A1910">
        <v>1907</v>
      </c>
      <c r="D1910" t="e">
        <f>IF(INDEX(People[First Name],$A1910)="","",
CONCATENATE("  - &amp;PersonID",TEXT($A1910,"0000"),
" {","PersonFirstName:  ",CHAR(34),INDEX(People[First Name],$A1910),CHAR(34),
", PersonMiddleName:  ",CHAR(34),INDEX(People[Middle Name],$A1910),CHAR(34),
", PersonLastName:  ",CHAR(34),INDEX(People[Last Name],$A1910),CHAR(34),"}"))</f>
        <v>#REF!</v>
      </c>
      <c r="E1910" t="e">
        <f>IF(INDEX(Organizations[Organization Type '[CV']],$A1910)="","",
CONCATENATE("  - &amp;OrganizationID",TEXT($A1910,"0000"),
" {","OrganizationTypeCV:  ",CHAR(34),INDEX(Organizations[Organization Type '[CV']],$A1910),CHAR(34),
", OrganizationCode:  ",CHAR(34),INDEX(Organizations[Organization Code],$A1910),CHAR(34),
", OrganizationName:  ",CHAR(34),INDEX(Organizations[Organization Name],$A1910),CHAR(34),
", OrganizationDescription:  ",CHAR(34),INDEX(Organizations[Organization Description],$A1910),CHAR(34),
", OrganizationLink:  ",CHAR(34),INDEX(Organizations[Organization Link],$A1910),CHAR(34),"}"))</f>
        <v>#REF!</v>
      </c>
      <c r="F1910" t="e">
        <f>IF(INDEX(People[First Name],$A1910)="","",
CONCATENATE("  - &amp;AffiliationID",TEXT($A1910,"0000"),
" {PersonID: *PersonID",TEXT($A1910,"0000"),
", OrganizationID: *OrganizationID",TEXT(MATCH(INDEX(People[Organization Name],$A1910),Organizations[Organization Name],0),"0000"),
", IsPrimaryOrganizationContact: , AffiliationStartDate: , AffiliationEndDate: , PrimaryPhone: ",
", PrimaryEmail: ",CHAR(34),INDEX(People[Primary Email],$A1910),CHAR(34),
", PrimaryAddress: ",CHAR(34),INDEX(People[Primary Address],$A1910),CHAR(34),
", PersonLink: }"))</f>
        <v>#REF!</v>
      </c>
      <c r="H1910" t="e">
        <f>IF(COUNTA(CitationInformation)=0,"",IF(INDEX(AuthorList[Author Name],$A1910)="","",
CONCATENATE("  - &amp;AuthorListID",TEXT($A1910,"0000"),
"  {CitationID: *CitationID0001",
", PersonID: *PersonID",TEXT(MATCH(INDEX(AuthorList[Author Name],$A1910),People[Full Name],0),"0000"),
", AuthorOrder: ",INDEX(AuthorList[Author Number],$A1910),"}")))</f>
        <v>#REF!</v>
      </c>
      <c r="K1910" t="e">
        <f>IF(INDEX(SamplingFeatures[Feature Code],$A1910)="","",
CONCATENATE("  - &amp;SamplingFeatureID",TEXT($A1910,"0000"),
" {","SamplingFeatureUUID:  ",CHAR(34),INDEX(SamplingFeatures[Sampling Feature UUID],$A1910),CHAR(34),
", SamplingFeatureTypeCV:  ",CHAR(34),INDEX(SamplingFeatures[Sampling Feature Type],$A1910),CHAR(34),
", SamplingFeatureCode:  ",CHAR(34),INDEX(SamplingFeatures[Feature Code],$A1910),CHAR(34),
", SamplingFeatureName:  ",CHAR(34),INDEX(SamplingFeatures[Feature Name],$A1910),CHAR(34),
", SamplingFeatureDescription:  ",CHAR(34),INDEX(SamplingFeatures[Feature Description],$A1910),CHAR(34),
", SamplingFeatureGeotypeCV:  ",CHAR(34),INDEX(SamplingFeatures[Feature Geo Type],$A1910),CHAR(34),
", FeatureGeometry:  ",CHAR(34),INDEX(SamplingFeatures[Feature Geometry],$A1910),CHAR(34),
", Elevation_m:  ",CHAR(34),INDEX(SamplingFeatures[Elevation_m],$A1910),CHAR(34),
", ElevationDatumCV:  ",CHAR(34),ElevationDatum,CHAR(34),"}"))</f>
        <v>#REF!</v>
      </c>
      <c r="L1910" t="e">
        <f>IF(INDEX(SamplingFeatures[Sampling Feature Type],$A1910)&lt;&gt;"Site","",
CONCATENATE("  - &amp;SiteID",TEXT(SUMPRODUCT(--($L$3:$L1909&lt;&gt;"")),"0000"),
" {","SamplingFeatureID:  *SamplingFeatureID",TEXT($A1910,"0000"),
", SiteTypeCV:  ",CHAR(34),INDEX(Sites[Site Type],$A1910),CHAR(34),
", Latitude:  ",INDEX(Sites[Latitude],$A1910),
", Longitude:  ",INDEX(Sites[Longitude],$A1910),
", SRSName:  ",CHAR(34),LatLonDatum,CHAR(34),"}"))</f>
        <v>#REF!</v>
      </c>
      <c r="M1910" t="e">
        <f>IF(INDEX(SamplingFeatures[Sampling Feature Type],$A1910)&lt;&gt;"Specimen","",
CONCATENATE("  - &amp;SpecimenID",TEXT(SUMPRODUCT(--($M$3:$M1909&lt;&gt;"")),"0000"),
" {","SamplingFeatureID:  *SamplingFeatureID",TEXT($A1910,"0000"),
", SpecimenTypeCV:  ",CHAR(34),INDEX(Specimens[Specimen Type],$A1910),CHAR(34),
", SpecimenMediumCV:  ",INDEX(Specimens[Specimen Medium],$A1910),
", IsFieldSpecimen:  ",CHAR(34),INDEX(Specimens[Is Field Specimen?],$A1910),CHAR(34),"}"))</f>
        <v>#REF!</v>
      </c>
      <c r="N1910" t="e">
        <f>IF(COUNTA(SpatialOffsets[])=0,"", IF(INDEX(SpatialOffsets[Spatial Offset Type],$A1910)="","",
CONCATENATE("  - &amp;SpatialOffsetID",TEXT($A1910,"0000"),
" {","SpatialOffsetTypeCV:  ",CHAR(34),INDEX(SpatialOffsets[Spatial Offset Type],$A1910),CHAR(34),
", Offset1Value:  ",INDEX(SpatialOffsets[Offset 1 Value],$A1910),
", Offset1UnitID:  ",CHAR(34),INDEX(SpatialOffsets[Offset 1 Unit],$A1910),CHAR(34),
", Offset2Value:  ",INDEX(SpatialOffsets[Offset 2 Value],$A1910),
", Offset2UnitID:  ",CHAR(34),INDEX(SpatialOffsets[Offset 2 Unit],$A1910),CHAR(34),
", Offset3Value:  ",INDEX(SpatialOffsets[Offset 3 Value],$A1910),
", Offset3UnitID:  ",CHAR(34),INDEX(SpatialOffsets[Offset 3 Unit],$A1910),CHAR(34),,"}")))</f>
        <v>#REF!</v>
      </c>
      <c r="O1910" t="e">
        <f>IF(COUNTA(RelatedFeatures[])=0,"", IF(INDEX(RelatedFeatures[First Sampling Feature Code],$A1910)="","",
CONCATENATE("  - &amp;RelationID",TEXT($A1910,"0000"),
" {","SamplingFeatureID:  *SamplingFeatureID",TEXT(MATCH(INDEX(RelatedFeatures[First Sampling Feature Code],$A1910),SamplingFeatures[Feature Code],0),"0000"),
", RelationshipTypeCV:  ",CHAR(34),INDEX(RelatedFeatures[Relationship Type],$A1910),CHAR(34),
", RelatedFeatureID: *SamplingFeatureID",TEXT(MATCH(INDEX(RelatedFeatures[Second Sampling Feature Code],$A1910),SamplingFeatures[Feature Code],0),"0000"),
", SpatialOffsetID:  ",IF(INDEX(RelatedFeatures[Offset Number],$A1910)="","",CONCATENATE("*SpatialOffsetID",TEXT(INDEX(RelatedFeatures[Offset Number],$A1910),"0000"))),"}")))</f>
        <v>#REF!</v>
      </c>
      <c r="P1910" t="e">
        <f>IF(INDEX(Methods[Method Type],$A1910)="","",
CONCATENATE("  - &amp;MethodID",TEXT($A1910,"0000"),
" {","MethodTypeCV:  ",CHAR(34),INDEX(Methods[Method Type],$A1910),CHAR(34),
", MethodCode:  ",CHAR(34),INDEX(Methods[Method Code],$A1910),CHAR(34),
", MethodName:  ",CHAR(34),INDEX(Methods[Method Name],$A1910),CHAR(34),
", MethodDescription:  ",CHAR(34),INDEX(Methods[Method Description],$A1910),CHAR(34),
", MethodLink:  ",CHAR(34),INDEX(Methods[Method Link],$A1910),CHAR(34),
", OrganizationID: *OrganizationID",TEXT(MATCH(INDEX(Methods[Organization Name],$A1910),Organizations[Organization Name],0),"0000"),"}"))</f>
        <v>#REF!</v>
      </c>
      <c r="Q1910" t="e">
        <f>IF(INDEX(Variables[Variable Type],$A1910)="","",
CONCATENATE("  - &amp;VariableID",TEXT($A1910,"0000"),
" {","VariableTypeCV:  ",CHAR(34),INDEX(Variables[Variable Type],$A1910),CHAR(34),
", VariableCode:  ",CHAR(34),INDEX(Variables[Variable Code],$A1910),CHAR(34),
", VariableNameCV:  ",CHAR(34),INDEX(Variables[Variable Name],$A1910),CHAR(34),
", VariableDefinition:  ",CHAR(34),INDEX(Variables[Variable Definition],$A1910),CHAR(34),
", SpecciationCV:  ",CHAR(34),INDEX(Variables[Speciation],$A1910),CHAR(34),
", NoDataValue:  ",CHAR(34),INDEX(Variables[No Data Value],$A1910),CHAR(34),"}"))</f>
        <v>#REF!</v>
      </c>
    </row>
    <row r="1911" spans="1:17" x14ac:dyDescent="0.25">
      <c r="A1911">
        <v>1908</v>
      </c>
      <c r="D1911" t="e">
        <f>IF(INDEX(People[First Name],$A1911)="","",
CONCATENATE("  - &amp;PersonID",TEXT($A1911,"0000"),
" {","PersonFirstName:  ",CHAR(34),INDEX(People[First Name],$A1911),CHAR(34),
", PersonMiddleName:  ",CHAR(34),INDEX(People[Middle Name],$A1911),CHAR(34),
", PersonLastName:  ",CHAR(34),INDEX(People[Last Name],$A1911),CHAR(34),"}"))</f>
        <v>#REF!</v>
      </c>
      <c r="E1911" t="e">
        <f>IF(INDEX(Organizations[Organization Type '[CV']],$A1911)="","",
CONCATENATE("  - &amp;OrganizationID",TEXT($A1911,"0000"),
" {","OrganizationTypeCV:  ",CHAR(34),INDEX(Organizations[Organization Type '[CV']],$A1911),CHAR(34),
", OrganizationCode:  ",CHAR(34),INDEX(Organizations[Organization Code],$A1911),CHAR(34),
", OrganizationName:  ",CHAR(34),INDEX(Organizations[Organization Name],$A1911),CHAR(34),
", OrganizationDescription:  ",CHAR(34),INDEX(Organizations[Organization Description],$A1911),CHAR(34),
", OrganizationLink:  ",CHAR(34),INDEX(Organizations[Organization Link],$A1911),CHAR(34),"}"))</f>
        <v>#REF!</v>
      </c>
      <c r="F1911" t="e">
        <f>IF(INDEX(People[First Name],$A1911)="","",
CONCATENATE("  - &amp;AffiliationID",TEXT($A1911,"0000"),
" {PersonID: *PersonID",TEXT($A1911,"0000"),
", OrganizationID: *OrganizationID",TEXT(MATCH(INDEX(People[Organization Name],$A1911),Organizations[Organization Name],0),"0000"),
", IsPrimaryOrganizationContact: , AffiliationStartDate: , AffiliationEndDate: , PrimaryPhone: ",
", PrimaryEmail: ",CHAR(34),INDEX(People[Primary Email],$A1911),CHAR(34),
", PrimaryAddress: ",CHAR(34),INDEX(People[Primary Address],$A1911),CHAR(34),
", PersonLink: }"))</f>
        <v>#REF!</v>
      </c>
      <c r="H1911" t="e">
        <f>IF(COUNTA(CitationInformation)=0,"",IF(INDEX(AuthorList[Author Name],$A1911)="","",
CONCATENATE("  - &amp;AuthorListID",TEXT($A1911,"0000"),
"  {CitationID: *CitationID0001",
", PersonID: *PersonID",TEXT(MATCH(INDEX(AuthorList[Author Name],$A1911),People[Full Name],0),"0000"),
", AuthorOrder: ",INDEX(AuthorList[Author Number],$A1911),"}")))</f>
        <v>#REF!</v>
      </c>
      <c r="K1911" t="e">
        <f>IF(INDEX(SamplingFeatures[Feature Code],$A1911)="","",
CONCATENATE("  - &amp;SamplingFeatureID",TEXT($A1911,"0000"),
" {","SamplingFeatureUUID:  ",CHAR(34),INDEX(SamplingFeatures[Sampling Feature UUID],$A1911),CHAR(34),
", SamplingFeatureTypeCV:  ",CHAR(34),INDEX(SamplingFeatures[Sampling Feature Type],$A1911),CHAR(34),
", SamplingFeatureCode:  ",CHAR(34),INDEX(SamplingFeatures[Feature Code],$A1911),CHAR(34),
", SamplingFeatureName:  ",CHAR(34),INDEX(SamplingFeatures[Feature Name],$A1911),CHAR(34),
", SamplingFeatureDescription:  ",CHAR(34),INDEX(SamplingFeatures[Feature Description],$A1911),CHAR(34),
", SamplingFeatureGeotypeCV:  ",CHAR(34),INDEX(SamplingFeatures[Feature Geo Type],$A1911),CHAR(34),
", FeatureGeometry:  ",CHAR(34),INDEX(SamplingFeatures[Feature Geometry],$A1911),CHAR(34),
", Elevation_m:  ",CHAR(34),INDEX(SamplingFeatures[Elevation_m],$A1911),CHAR(34),
", ElevationDatumCV:  ",CHAR(34),ElevationDatum,CHAR(34),"}"))</f>
        <v>#REF!</v>
      </c>
      <c r="L1911" t="e">
        <f>IF(INDEX(SamplingFeatures[Sampling Feature Type],$A1911)&lt;&gt;"Site","",
CONCATENATE("  - &amp;SiteID",TEXT(SUMPRODUCT(--($L$3:$L1910&lt;&gt;"")),"0000"),
" {","SamplingFeatureID:  *SamplingFeatureID",TEXT($A1911,"0000"),
", SiteTypeCV:  ",CHAR(34),INDEX(Sites[Site Type],$A1911),CHAR(34),
", Latitude:  ",INDEX(Sites[Latitude],$A1911),
", Longitude:  ",INDEX(Sites[Longitude],$A1911),
", SRSName:  ",CHAR(34),LatLonDatum,CHAR(34),"}"))</f>
        <v>#REF!</v>
      </c>
      <c r="M1911" t="e">
        <f>IF(INDEX(SamplingFeatures[Sampling Feature Type],$A1911)&lt;&gt;"Specimen","",
CONCATENATE("  - &amp;SpecimenID",TEXT(SUMPRODUCT(--($M$3:$M1910&lt;&gt;"")),"0000"),
" {","SamplingFeatureID:  *SamplingFeatureID",TEXT($A1911,"0000"),
", SpecimenTypeCV:  ",CHAR(34),INDEX(Specimens[Specimen Type],$A1911),CHAR(34),
", SpecimenMediumCV:  ",INDEX(Specimens[Specimen Medium],$A1911),
", IsFieldSpecimen:  ",CHAR(34),INDEX(Specimens[Is Field Specimen?],$A1911),CHAR(34),"}"))</f>
        <v>#REF!</v>
      </c>
      <c r="N1911" t="e">
        <f>IF(COUNTA(SpatialOffsets[])=0,"", IF(INDEX(SpatialOffsets[Spatial Offset Type],$A1911)="","",
CONCATENATE("  - &amp;SpatialOffsetID",TEXT($A1911,"0000"),
" {","SpatialOffsetTypeCV:  ",CHAR(34),INDEX(SpatialOffsets[Spatial Offset Type],$A1911),CHAR(34),
", Offset1Value:  ",INDEX(SpatialOffsets[Offset 1 Value],$A1911),
", Offset1UnitID:  ",CHAR(34),INDEX(SpatialOffsets[Offset 1 Unit],$A1911),CHAR(34),
", Offset2Value:  ",INDEX(SpatialOffsets[Offset 2 Value],$A1911),
", Offset2UnitID:  ",CHAR(34),INDEX(SpatialOffsets[Offset 2 Unit],$A1911),CHAR(34),
", Offset3Value:  ",INDEX(SpatialOffsets[Offset 3 Value],$A1911),
", Offset3UnitID:  ",CHAR(34),INDEX(SpatialOffsets[Offset 3 Unit],$A1911),CHAR(34),,"}")))</f>
        <v>#REF!</v>
      </c>
      <c r="O1911" t="e">
        <f>IF(COUNTA(RelatedFeatures[])=0,"", IF(INDEX(RelatedFeatures[First Sampling Feature Code],$A1911)="","",
CONCATENATE("  - &amp;RelationID",TEXT($A1911,"0000"),
" {","SamplingFeatureID:  *SamplingFeatureID",TEXT(MATCH(INDEX(RelatedFeatures[First Sampling Feature Code],$A1911),SamplingFeatures[Feature Code],0),"0000"),
", RelationshipTypeCV:  ",CHAR(34),INDEX(RelatedFeatures[Relationship Type],$A1911),CHAR(34),
", RelatedFeatureID: *SamplingFeatureID",TEXT(MATCH(INDEX(RelatedFeatures[Second Sampling Feature Code],$A1911),SamplingFeatures[Feature Code],0),"0000"),
", SpatialOffsetID:  ",IF(INDEX(RelatedFeatures[Offset Number],$A1911)="","",CONCATENATE("*SpatialOffsetID",TEXT(INDEX(RelatedFeatures[Offset Number],$A1911),"0000"))),"}")))</f>
        <v>#REF!</v>
      </c>
      <c r="P1911" t="e">
        <f>IF(INDEX(Methods[Method Type],$A1911)="","",
CONCATENATE("  - &amp;MethodID",TEXT($A1911,"0000"),
" {","MethodTypeCV:  ",CHAR(34),INDEX(Methods[Method Type],$A1911),CHAR(34),
", MethodCode:  ",CHAR(34),INDEX(Methods[Method Code],$A1911),CHAR(34),
", MethodName:  ",CHAR(34),INDEX(Methods[Method Name],$A1911),CHAR(34),
", MethodDescription:  ",CHAR(34),INDEX(Methods[Method Description],$A1911),CHAR(34),
", MethodLink:  ",CHAR(34),INDEX(Methods[Method Link],$A1911),CHAR(34),
", OrganizationID: *OrganizationID",TEXT(MATCH(INDEX(Methods[Organization Name],$A1911),Organizations[Organization Name],0),"0000"),"}"))</f>
        <v>#REF!</v>
      </c>
      <c r="Q1911" t="e">
        <f>IF(INDEX(Variables[Variable Type],$A1911)="","",
CONCATENATE("  - &amp;VariableID",TEXT($A1911,"0000"),
" {","VariableTypeCV:  ",CHAR(34),INDEX(Variables[Variable Type],$A1911),CHAR(34),
", VariableCode:  ",CHAR(34),INDEX(Variables[Variable Code],$A1911),CHAR(34),
", VariableNameCV:  ",CHAR(34),INDEX(Variables[Variable Name],$A1911),CHAR(34),
", VariableDefinition:  ",CHAR(34),INDEX(Variables[Variable Definition],$A1911),CHAR(34),
", SpecciationCV:  ",CHAR(34),INDEX(Variables[Speciation],$A1911),CHAR(34),
", NoDataValue:  ",CHAR(34),INDEX(Variables[No Data Value],$A1911),CHAR(34),"}"))</f>
        <v>#REF!</v>
      </c>
    </row>
    <row r="1912" spans="1:17" x14ac:dyDescent="0.25">
      <c r="A1912">
        <v>1909</v>
      </c>
      <c r="D1912" t="e">
        <f>IF(INDEX(People[First Name],$A1912)="","",
CONCATENATE("  - &amp;PersonID",TEXT($A1912,"0000"),
" {","PersonFirstName:  ",CHAR(34),INDEX(People[First Name],$A1912),CHAR(34),
", PersonMiddleName:  ",CHAR(34),INDEX(People[Middle Name],$A1912),CHAR(34),
", PersonLastName:  ",CHAR(34),INDEX(People[Last Name],$A1912),CHAR(34),"}"))</f>
        <v>#REF!</v>
      </c>
      <c r="E1912" t="e">
        <f>IF(INDEX(Organizations[Organization Type '[CV']],$A1912)="","",
CONCATENATE("  - &amp;OrganizationID",TEXT($A1912,"0000"),
" {","OrganizationTypeCV:  ",CHAR(34),INDEX(Organizations[Organization Type '[CV']],$A1912),CHAR(34),
", OrganizationCode:  ",CHAR(34),INDEX(Organizations[Organization Code],$A1912),CHAR(34),
", OrganizationName:  ",CHAR(34),INDEX(Organizations[Organization Name],$A1912),CHAR(34),
", OrganizationDescription:  ",CHAR(34),INDEX(Organizations[Organization Description],$A1912),CHAR(34),
", OrganizationLink:  ",CHAR(34),INDEX(Organizations[Organization Link],$A1912),CHAR(34),"}"))</f>
        <v>#REF!</v>
      </c>
      <c r="F1912" t="e">
        <f>IF(INDEX(People[First Name],$A1912)="","",
CONCATENATE("  - &amp;AffiliationID",TEXT($A1912,"0000"),
" {PersonID: *PersonID",TEXT($A1912,"0000"),
", OrganizationID: *OrganizationID",TEXT(MATCH(INDEX(People[Organization Name],$A1912),Organizations[Organization Name],0),"0000"),
", IsPrimaryOrganizationContact: , AffiliationStartDate: , AffiliationEndDate: , PrimaryPhone: ",
", PrimaryEmail: ",CHAR(34),INDEX(People[Primary Email],$A1912),CHAR(34),
", PrimaryAddress: ",CHAR(34),INDEX(People[Primary Address],$A1912),CHAR(34),
", PersonLink: }"))</f>
        <v>#REF!</v>
      </c>
      <c r="H1912" t="e">
        <f>IF(COUNTA(CitationInformation)=0,"",IF(INDEX(AuthorList[Author Name],$A1912)="","",
CONCATENATE("  - &amp;AuthorListID",TEXT($A1912,"0000"),
"  {CitationID: *CitationID0001",
", PersonID: *PersonID",TEXT(MATCH(INDEX(AuthorList[Author Name],$A1912),People[Full Name],0),"0000"),
", AuthorOrder: ",INDEX(AuthorList[Author Number],$A1912),"}")))</f>
        <v>#REF!</v>
      </c>
      <c r="K1912" t="e">
        <f>IF(INDEX(SamplingFeatures[Feature Code],$A1912)="","",
CONCATENATE("  - &amp;SamplingFeatureID",TEXT($A1912,"0000"),
" {","SamplingFeatureUUID:  ",CHAR(34),INDEX(SamplingFeatures[Sampling Feature UUID],$A1912),CHAR(34),
", SamplingFeatureTypeCV:  ",CHAR(34),INDEX(SamplingFeatures[Sampling Feature Type],$A1912),CHAR(34),
", SamplingFeatureCode:  ",CHAR(34),INDEX(SamplingFeatures[Feature Code],$A1912),CHAR(34),
", SamplingFeatureName:  ",CHAR(34),INDEX(SamplingFeatures[Feature Name],$A1912),CHAR(34),
", SamplingFeatureDescription:  ",CHAR(34),INDEX(SamplingFeatures[Feature Description],$A1912),CHAR(34),
", SamplingFeatureGeotypeCV:  ",CHAR(34),INDEX(SamplingFeatures[Feature Geo Type],$A1912),CHAR(34),
", FeatureGeometry:  ",CHAR(34),INDEX(SamplingFeatures[Feature Geometry],$A1912),CHAR(34),
", Elevation_m:  ",CHAR(34),INDEX(SamplingFeatures[Elevation_m],$A1912),CHAR(34),
", ElevationDatumCV:  ",CHAR(34),ElevationDatum,CHAR(34),"}"))</f>
        <v>#REF!</v>
      </c>
      <c r="L1912" t="e">
        <f>IF(INDEX(SamplingFeatures[Sampling Feature Type],$A1912)&lt;&gt;"Site","",
CONCATENATE("  - &amp;SiteID",TEXT(SUMPRODUCT(--($L$3:$L1911&lt;&gt;"")),"0000"),
" {","SamplingFeatureID:  *SamplingFeatureID",TEXT($A1912,"0000"),
", SiteTypeCV:  ",CHAR(34),INDEX(Sites[Site Type],$A1912),CHAR(34),
", Latitude:  ",INDEX(Sites[Latitude],$A1912),
", Longitude:  ",INDEX(Sites[Longitude],$A1912),
", SRSName:  ",CHAR(34),LatLonDatum,CHAR(34),"}"))</f>
        <v>#REF!</v>
      </c>
      <c r="M1912" t="e">
        <f>IF(INDEX(SamplingFeatures[Sampling Feature Type],$A1912)&lt;&gt;"Specimen","",
CONCATENATE("  - &amp;SpecimenID",TEXT(SUMPRODUCT(--($M$3:$M1911&lt;&gt;"")),"0000"),
" {","SamplingFeatureID:  *SamplingFeatureID",TEXT($A1912,"0000"),
", SpecimenTypeCV:  ",CHAR(34),INDEX(Specimens[Specimen Type],$A1912),CHAR(34),
", SpecimenMediumCV:  ",INDEX(Specimens[Specimen Medium],$A1912),
", IsFieldSpecimen:  ",CHAR(34),INDEX(Specimens[Is Field Specimen?],$A1912),CHAR(34),"}"))</f>
        <v>#REF!</v>
      </c>
      <c r="N1912" t="e">
        <f>IF(COUNTA(SpatialOffsets[])=0,"", IF(INDEX(SpatialOffsets[Spatial Offset Type],$A1912)="","",
CONCATENATE("  - &amp;SpatialOffsetID",TEXT($A1912,"0000"),
" {","SpatialOffsetTypeCV:  ",CHAR(34),INDEX(SpatialOffsets[Spatial Offset Type],$A1912),CHAR(34),
", Offset1Value:  ",INDEX(SpatialOffsets[Offset 1 Value],$A1912),
", Offset1UnitID:  ",CHAR(34),INDEX(SpatialOffsets[Offset 1 Unit],$A1912),CHAR(34),
", Offset2Value:  ",INDEX(SpatialOffsets[Offset 2 Value],$A1912),
", Offset2UnitID:  ",CHAR(34),INDEX(SpatialOffsets[Offset 2 Unit],$A1912),CHAR(34),
", Offset3Value:  ",INDEX(SpatialOffsets[Offset 3 Value],$A1912),
", Offset3UnitID:  ",CHAR(34),INDEX(SpatialOffsets[Offset 3 Unit],$A1912),CHAR(34),,"}")))</f>
        <v>#REF!</v>
      </c>
      <c r="O1912" t="e">
        <f>IF(COUNTA(RelatedFeatures[])=0,"", IF(INDEX(RelatedFeatures[First Sampling Feature Code],$A1912)="","",
CONCATENATE("  - &amp;RelationID",TEXT($A1912,"0000"),
" {","SamplingFeatureID:  *SamplingFeatureID",TEXT(MATCH(INDEX(RelatedFeatures[First Sampling Feature Code],$A1912),SamplingFeatures[Feature Code],0),"0000"),
", RelationshipTypeCV:  ",CHAR(34),INDEX(RelatedFeatures[Relationship Type],$A1912),CHAR(34),
", RelatedFeatureID: *SamplingFeatureID",TEXT(MATCH(INDEX(RelatedFeatures[Second Sampling Feature Code],$A1912),SamplingFeatures[Feature Code],0),"0000"),
", SpatialOffsetID:  ",IF(INDEX(RelatedFeatures[Offset Number],$A1912)="","",CONCATENATE("*SpatialOffsetID",TEXT(INDEX(RelatedFeatures[Offset Number],$A1912),"0000"))),"}")))</f>
        <v>#REF!</v>
      </c>
      <c r="P1912" t="e">
        <f>IF(INDEX(Methods[Method Type],$A1912)="","",
CONCATENATE("  - &amp;MethodID",TEXT($A1912,"0000"),
" {","MethodTypeCV:  ",CHAR(34),INDEX(Methods[Method Type],$A1912),CHAR(34),
", MethodCode:  ",CHAR(34),INDEX(Methods[Method Code],$A1912),CHAR(34),
", MethodName:  ",CHAR(34),INDEX(Methods[Method Name],$A1912),CHAR(34),
", MethodDescription:  ",CHAR(34),INDEX(Methods[Method Description],$A1912),CHAR(34),
", MethodLink:  ",CHAR(34),INDEX(Methods[Method Link],$A1912),CHAR(34),
", OrganizationID: *OrganizationID",TEXT(MATCH(INDEX(Methods[Organization Name],$A1912),Organizations[Organization Name],0),"0000"),"}"))</f>
        <v>#REF!</v>
      </c>
      <c r="Q1912" t="e">
        <f>IF(INDEX(Variables[Variable Type],$A1912)="","",
CONCATENATE("  - &amp;VariableID",TEXT($A1912,"0000"),
" {","VariableTypeCV:  ",CHAR(34),INDEX(Variables[Variable Type],$A1912),CHAR(34),
", VariableCode:  ",CHAR(34),INDEX(Variables[Variable Code],$A1912),CHAR(34),
", VariableNameCV:  ",CHAR(34),INDEX(Variables[Variable Name],$A1912),CHAR(34),
", VariableDefinition:  ",CHAR(34),INDEX(Variables[Variable Definition],$A1912),CHAR(34),
", SpecciationCV:  ",CHAR(34),INDEX(Variables[Speciation],$A1912),CHAR(34),
", NoDataValue:  ",CHAR(34),INDEX(Variables[No Data Value],$A1912),CHAR(34),"}"))</f>
        <v>#REF!</v>
      </c>
    </row>
    <row r="1913" spans="1:17" x14ac:dyDescent="0.25">
      <c r="A1913">
        <v>1910</v>
      </c>
      <c r="D1913" t="e">
        <f>IF(INDEX(People[First Name],$A1913)="","",
CONCATENATE("  - &amp;PersonID",TEXT($A1913,"0000"),
" {","PersonFirstName:  ",CHAR(34),INDEX(People[First Name],$A1913),CHAR(34),
", PersonMiddleName:  ",CHAR(34),INDEX(People[Middle Name],$A1913),CHAR(34),
", PersonLastName:  ",CHAR(34),INDEX(People[Last Name],$A1913),CHAR(34),"}"))</f>
        <v>#REF!</v>
      </c>
      <c r="E1913" t="e">
        <f>IF(INDEX(Organizations[Organization Type '[CV']],$A1913)="","",
CONCATENATE("  - &amp;OrganizationID",TEXT($A1913,"0000"),
" {","OrganizationTypeCV:  ",CHAR(34),INDEX(Organizations[Organization Type '[CV']],$A1913),CHAR(34),
", OrganizationCode:  ",CHAR(34),INDEX(Organizations[Organization Code],$A1913),CHAR(34),
", OrganizationName:  ",CHAR(34),INDEX(Organizations[Organization Name],$A1913),CHAR(34),
", OrganizationDescription:  ",CHAR(34),INDEX(Organizations[Organization Description],$A1913),CHAR(34),
", OrganizationLink:  ",CHAR(34),INDEX(Organizations[Organization Link],$A1913),CHAR(34),"}"))</f>
        <v>#REF!</v>
      </c>
      <c r="F1913" t="e">
        <f>IF(INDEX(People[First Name],$A1913)="","",
CONCATENATE("  - &amp;AffiliationID",TEXT($A1913,"0000"),
" {PersonID: *PersonID",TEXT($A1913,"0000"),
", OrganizationID: *OrganizationID",TEXT(MATCH(INDEX(People[Organization Name],$A1913),Organizations[Organization Name],0),"0000"),
", IsPrimaryOrganizationContact: , AffiliationStartDate: , AffiliationEndDate: , PrimaryPhone: ",
", PrimaryEmail: ",CHAR(34),INDEX(People[Primary Email],$A1913),CHAR(34),
", PrimaryAddress: ",CHAR(34),INDEX(People[Primary Address],$A1913),CHAR(34),
", PersonLink: }"))</f>
        <v>#REF!</v>
      </c>
      <c r="H1913" t="e">
        <f>IF(COUNTA(CitationInformation)=0,"",IF(INDEX(AuthorList[Author Name],$A1913)="","",
CONCATENATE("  - &amp;AuthorListID",TEXT($A1913,"0000"),
"  {CitationID: *CitationID0001",
", PersonID: *PersonID",TEXT(MATCH(INDEX(AuthorList[Author Name],$A1913),People[Full Name],0),"0000"),
", AuthorOrder: ",INDEX(AuthorList[Author Number],$A1913),"}")))</f>
        <v>#REF!</v>
      </c>
      <c r="K1913" t="e">
        <f>IF(INDEX(SamplingFeatures[Feature Code],$A1913)="","",
CONCATENATE("  - &amp;SamplingFeatureID",TEXT($A1913,"0000"),
" {","SamplingFeatureUUID:  ",CHAR(34),INDEX(SamplingFeatures[Sampling Feature UUID],$A1913),CHAR(34),
", SamplingFeatureTypeCV:  ",CHAR(34),INDEX(SamplingFeatures[Sampling Feature Type],$A1913),CHAR(34),
", SamplingFeatureCode:  ",CHAR(34),INDEX(SamplingFeatures[Feature Code],$A1913),CHAR(34),
", SamplingFeatureName:  ",CHAR(34),INDEX(SamplingFeatures[Feature Name],$A1913),CHAR(34),
", SamplingFeatureDescription:  ",CHAR(34),INDEX(SamplingFeatures[Feature Description],$A1913),CHAR(34),
", SamplingFeatureGeotypeCV:  ",CHAR(34),INDEX(SamplingFeatures[Feature Geo Type],$A1913),CHAR(34),
", FeatureGeometry:  ",CHAR(34),INDEX(SamplingFeatures[Feature Geometry],$A1913),CHAR(34),
", Elevation_m:  ",CHAR(34),INDEX(SamplingFeatures[Elevation_m],$A1913),CHAR(34),
", ElevationDatumCV:  ",CHAR(34),ElevationDatum,CHAR(34),"}"))</f>
        <v>#REF!</v>
      </c>
      <c r="L1913" t="e">
        <f>IF(INDEX(SamplingFeatures[Sampling Feature Type],$A1913)&lt;&gt;"Site","",
CONCATENATE("  - &amp;SiteID",TEXT(SUMPRODUCT(--($L$3:$L1912&lt;&gt;"")),"0000"),
" {","SamplingFeatureID:  *SamplingFeatureID",TEXT($A1913,"0000"),
", SiteTypeCV:  ",CHAR(34),INDEX(Sites[Site Type],$A1913),CHAR(34),
", Latitude:  ",INDEX(Sites[Latitude],$A1913),
", Longitude:  ",INDEX(Sites[Longitude],$A1913),
", SRSName:  ",CHAR(34),LatLonDatum,CHAR(34),"}"))</f>
        <v>#REF!</v>
      </c>
      <c r="M1913" t="e">
        <f>IF(INDEX(SamplingFeatures[Sampling Feature Type],$A1913)&lt;&gt;"Specimen","",
CONCATENATE("  - &amp;SpecimenID",TEXT(SUMPRODUCT(--($M$3:$M1912&lt;&gt;"")),"0000"),
" {","SamplingFeatureID:  *SamplingFeatureID",TEXT($A1913,"0000"),
", SpecimenTypeCV:  ",CHAR(34),INDEX(Specimens[Specimen Type],$A1913),CHAR(34),
", SpecimenMediumCV:  ",INDEX(Specimens[Specimen Medium],$A1913),
", IsFieldSpecimen:  ",CHAR(34),INDEX(Specimens[Is Field Specimen?],$A1913),CHAR(34),"}"))</f>
        <v>#REF!</v>
      </c>
      <c r="N1913" t="e">
        <f>IF(COUNTA(SpatialOffsets[])=0,"", IF(INDEX(SpatialOffsets[Spatial Offset Type],$A1913)="","",
CONCATENATE("  - &amp;SpatialOffsetID",TEXT($A1913,"0000"),
" {","SpatialOffsetTypeCV:  ",CHAR(34),INDEX(SpatialOffsets[Spatial Offset Type],$A1913),CHAR(34),
", Offset1Value:  ",INDEX(SpatialOffsets[Offset 1 Value],$A1913),
", Offset1UnitID:  ",CHAR(34),INDEX(SpatialOffsets[Offset 1 Unit],$A1913),CHAR(34),
", Offset2Value:  ",INDEX(SpatialOffsets[Offset 2 Value],$A1913),
", Offset2UnitID:  ",CHAR(34),INDEX(SpatialOffsets[Offset 2 Unit],$A1913),CHAR(34),
", Offset3Value:  ",INDEX(SpatialOffsets[Offset 3 Value],$A1913),
", Offset3UnitID:  ",CHAR(34),INDEX(SpatialOffsets[Offset 3 Unit],$A1913),CHAR(34),,"}")))</f>
        <v>#REF!</v>
      </c>
      <c r="O1913" t="e">
        <f>IF(COUNTA(RelatedFeatures[])=0,"", IF(INDEX(RelatedFeatures[First Sampling Feature Code],$A1913)="","",
CONCATENATE("  - &amp;RelationID",TEXT($A1913,"0000"),
" {","SamplingFeatureID:  *SamplingFeatureID",TEXT(MATCH(INDEX(RelatedFeatures[First Sampling Feature Code],$A1913),SamplingFeatures[Feature Code],0),"0000"),
", RelationshipTypeCV:  ",CHAR(34),INDEX(RelatedFeatures[Relationship Type],$A1913),CHAR(34),
", RelatedFeatureID: *SamplingFeatureID",TEXT(MATCH(INDEX(RelatedFeatures[Second Sampling Feature Code],$A1913),SamplingFeatures[Feature Code],0),"0000"),
", SpatialOffsetID:  ",IF(INDEX(RelatedFeatures[Offset Number],$A1913)="","",CONCATENATE("*SpatialOffsetID",TEXT(INDEX(RelatedFeatures[Offset Number],$A1913),"0000"))),"}")))</f>
        <v>#REF!</v>
      </c>
      <c r="P1913" t="e">
        <f>IF(INDEX(Methods[Method Type],$A1913)="","",
CONCATENATE("  - &amp;MethodID",TEXT($A1913,"0000"),
" {","MethodTypeCV:  ",CHAR(34),INDEX(Methods[Method Type],$A1913),CHAR(34),
", MethodCode:  ",CHAR(34),INDEX(Methods[Method Code],$A1913),CHAR(34),
", MethodName:  ",CHAR(34),INDEX(Methods[Method Name],$A1913),CHAR(34),
", MethodDescription:  ",CHAR(34),INDEX(Methods[Method Description],$A1913),CHAR(34),
", MethodLink:  ",CHAR(34),INDEX(Methods[Method Link],$A1913),CHAR(34),
", OrganizationID: *OrganizationID",TEXT(MATCH(INDEX(Methods[Organization Name],$A1913),Organizations[Organization Name],0),"0000"),"}"))</f>
        <v>#REF!</v>
      </c>
      <c r="Q1913" t="e">
        <f>IF(INDEX(Variables[Variable Type],$A1913)="","",
CONCATENATE("  - &amp;VariableID",TEXT($A1913,"0000"),
" {","VariableTypeCV:  ",CHAR(34),INDEX(Variables[Variable Type],$A1913),CHAR(34),
", VariableCode:  ",CHAR(34),INDEX(Variables[Variable Code],$A1913),CHAR(34),
", VariableNameCV:  ",CHAR(34),INDEX(Variables[Variable Name],$A1913),CHAR(34),
", VariableDefinition:  ",CHAR(34),INDEX(Variables[Variable Definition],$A1913),CHAR(34),
", SpecciationCV:  ",CHAR(34),INDEX(Variables[Speciation],$A1913),CHAR(34),
", NoDataValue:  ",CHAR(34),INDEX(Variables[No Data Value],$A1913),CHAR(34),"}"))</f>
        <v>#REF!</v>
      </c>
    </row>
    <row r="1914" spans="1:17" x14ac:dyDescent="0.25">
      <c r="A1914">
        <v>1911</v>
      </c>
      <c r="D1914" t="e">
        <f>IF(INDEX(People[First Name],$A1914)="","",
CONCATENATE("  - &amp;PersonID",TEXT($A1914,"0000"),
" {","PersonFirstName:  ",CHAR(34),INDEX(People[First Name],$A1914),CHAR(34),
", PersonMiddleName:  ",CHAR(34),INDEX(People[Middle Name],$A1914),CHAR(34),
", PersonLastName:  ",CHAR(34),INDEX(People[Last Name],$A1914),CHAR(34),"}"))</f>
        <v>#REF!</v>
      </c>
      <c r="E1914" t="e">
        <f>IF(INDEX(Organizations[Organization Type '[CV']],$A1914)="","",
CONCATENATE("  - &amp;OrganizationID",TEXT($A1914,"0000"),
" {","OrganizationTypeCV:  ",CHAR(34),INDEX(Organizations[Organization Type '[CV']],$A1914),CHAR(34),
", OrganizationCode:  ",CHAR(34),INDEX(Organizations[Organization Code],$A1914),CHAR(34),
", OrganizationName:  ",CHAR(34),INDEX(Organizations[Organization Name],$A1914),CHAR(34),
", OrganizationDescription:  ",CHAR(34),INDEX(Organizations[Organization Description],$A1914),CHAR(34),
", OrganizationLink:  ",CHAR(34),INDEX(Organizations[Organization Link],$A1914),CHAR(34),"}"))</f>
        <v>#REF!</v>
      </c>
      <c r="F1914" t="e">
        <f>IF(INDEX(People[First Name],$A1914)="","",
CONCATENATE("  - &amp;AffiliationID",TEXT($A1914,"0000"),
" {PersonID: *PersonID",TEXT($A1914,"0000"),
", OrganizationID: *OrganizationID",TEXT(MATCH(INDEX(People[Organization Name],$A1914),Organizations[Organization Name],0),"0000"),
", IsPrimaryOrganizationContact: , AffiliationStartDate: , AffiliationEndDate: , PrimaryPhone: ",
", PrimaryEmail: ",CHAR(34),INDEX(People[Primary Email],$A1914),CHAR(34),
", PrimaryAddress: ",CHAR(34),INDEX(People[Primary Address],$A1914),CHAR(34),
", PersonLink: }"))</f>
        <v>#REF!</v>
      </c>
      <c r="H1914" t="e">
        <f>IF(COUNTA(CitationInformation)=0,"",IF(INDEX(AuthorList[Author Name],$A1914)="","",
CONCATENATE("  - &amp;AuthorListID",TEXT($A1914,"0000"),
"  {CitationID: *CitationID0001",
", PersonID: *PersonID",TEXT(MATCH(INDEX(AuthorList[Author Name],$A1914),People[Full Name],0),"0000"),
", AuthorOrder: ",INDEX(AuthorList[Author Number],$A1914),"}")))</f>
        <v>#REF!</v>
      </c>
      <c r="K1914" t="e">
        <f>IF(INDEX(SamplingFeatures[Feature Code],$A1914)="","",
CONCATENATE("  - &amp;SamplingFeatureID",TEXT($A1914,"0000"),
" {","SamplingFeatureUUID:  ",CHAR(34),INDEX(SamplingFeatures[Sampling Feature UUID],$A1914),CHAR(34),
", SamplingFeatureTypeCV:  ",CHAR(34),INDEX(SamplingFeatures[Sampling Feature Type],$A1914),CHAR(34),
", SamplingFeatureCode:  ",CHAR(34),INDEX(SamplingFeatures[Feature Code],$A1914),CHAR(34),
", SamplingFeatureName:  ",CHAR(34),INDEX(SamplingFeatures[Feature Name],$A1914),CHAR(34),
", SamplingFeatureDescription:  ",CHAR(34),INDEX(SamplingFeatures[Feature Description],$A1914),CHAR(34),
", SamplingFeatureGeotypeCV:  ",CHAR(34),INDEX(SamplingFeatures[Feature Geo Type],$A1914),CHAR(34),
", FeatureGeometry:  ",CHAR(34),INDEX(SamplingFeatures[Feature Geometry],$A1914),CHAR(34),
", Elevation_m:  ",CHAR(34),INDEX(SamplingFeatures[Elevation_m],$A1914),CHAR(34),
", ElevationDatumCV:  ",CHAR(34),ElevationDatum,CHAR(34),"}"))</f>
        <v>#REF!</v>
      </c>
      <c r="L1914" t="e">
        <f>IF(INDEX(SamplingFeatures[Sampling Feature Type],$A1914)&lt;&gt;"Site","",
CONCATENATE("  - &amp;SiteID",TEXT(SUMPRODUCT(--($L$3:$L1913&lt;&gt;"")),"0000"),
" {","SamplingFeatureID:  *SamplingFeatureID",TEXT($A1914,"0000"),
", SiteTypeCV:  ",CHAR(34),INDEX(Sites[Site Type],$A1914),CHAR(34),
", Latitude:  ",INDEX(Sites[Latitude],$A1914),
", Longitude:  ",INDEX(Sites[Longitude],$A1914),
", SRSName:  ",CHAR(34),LatLonDatum,CHAR(34),"}"))</f>
        <v>#REF!</v>
      </c>
      <c r="M1914" t="e">
        <f>IF(INDEX(SamplingFeatures[Sampling Feature Type],$A1914)&lt;&gt;"Specimen","",
CONCATENATE("  - &amp;SpecimenID",TEXT(SUMPRODUCT(--($M$3:$M1913&lt;&gt;"")),"0000"),
" {","SamplingFeatureID:  *SamplingFeatureID",TEXT($A1914,"0000"),
", SpecimenTypeCV:  ",CHAR(34),INDEX(Specimens[Specimen Type],$A1914),CHAR(34),
", SpecimenMediumCV:  ",INDEX(Specimens[Specimen Medium],$A1914),
", IsFieldSpecimen:  ",CHAR(34),INDEX(Specimens[Is Field Specimen?],$A1914),CHAR(34),"}"))</f>
        <v>#REF!</v>
      </c>
      <c r="N1914" t="e">
        <f>IF(COUNTA(SpatialOffsets[])=0,"", IF(INDEX(SpatialOffsets[Spatial Offset Type],$A1914)="","",
CONCATENATE("  - &amp;SpatialOffsetID",TEXT($A1914,"0000"),
" {","SpatialOffsetTypeCV:  ",CHAR(34),INDEX(SpatialOffsets[Spatial Offset Type],$A1914),CHAR(34),
", Offset1Value:  ",INDEX(SpatialOffsets[Offset 1 Value],$A1914),
", Offset1UnitID:  ",CHAR(34),INDEX(SpatialOffsets[Offset 1 Unit],$A1914),CHAR(34),
", Offset2Value:  ",INDEX(SpatialOffsets[Offset 2 Value],$A1914),
", Offset2UnitID:  ",CHAR(34),INDEX(SpatialOffsets[Offset 2 Unit],$A1914),CHAR(34),
", Offset3Value:  ",INDEX(SpatialOffsets[Offset 3 Value],$A1914),
", Offset3UnitID:  ",CHAR(34),INDEX(SpatialOffsets[Offset 3 Unit],$A1914),CHAR(34),,"}")))</f>
        <v>#REF!</v>
      </c>
      <c r="O1914" t="e">
        <f>IF(COUNTA(RelatedFeatures[])=0,"", IF(INDEX(RelatedFeatures[First Sampling Feature Code],$A1914)="","",
CONCATENATE("  - &amp;RelationID",TEXT($A1914,"0000"),
" {","SamplingFeatureID:  *SamplingFeatureID",TEXT(MATCH(INDEX(RelatedFeatures[First Sampling Feature Code],$A1914),SamplingFeatures[Feature Code],0),"0000"),
", RelationshipTypeCV:  ",CHAR(34),INDEX(RelatedFeatures[Relationship Type],$A1914),CHAR(34),
", RelatedFeatureID: *SamplingFeatureID",TEXT(MATCH(INDEX(RelatedFeatures[Second Sampling Feature Code],$A1914),SamplingFeatures[Feature Code],0),"0000"),
", SpatialOffsetID:  ",IF(INDEX(RelatedFeatures[Offset Number],$A1914)="","",CONCATENATE("*SpatialOffsetID",TEXT(INDEX(RelatedFeatures[Offset Number],$A1914),"0000"))),"}")))</f>
        <v>#REF!</v>
      </c>
      <c r="P1914" t="e">
        <f>IF(INDEX(Methods[Method Type],$A1914)="","",
CONCATENATE("  - &amp;MethodID",TEXT($A1914,"0000"),
" {","MethodTypeCV:  ",CHAR(34),INDEX(Methods[Method Type],$A1914),CHAR(34),
", MethodCode:  ",CHAR(34),INDEX(Methods[Method Code],$A1914),CHAR(34),
", MethodName:  ",CHAR(34),INDEX(Methods[Method Name],$A1914),CHAR(34),
", MethodDescription:  ",CHAR(34),INDEX(Methods[Method Description],$A1914),CHAR(34),
", MethodLink:  ",CHAR(34),INDEX(Methods[Method Link],$A1914),CHAR(34),
", OrganizationID: *OrganizationID",TEXT(MATCH(INDEX(Methods[Organization Name],$A1914),Organizations[Organization Name],0),"0000"),"}"))</f>
        <v>#REF!</v>
      </c>
      <c r="Q1914" t="e">
        <f>IF(INDEX(Variables[Variable Type],$A1914)="","",
CONCATENATE("  - &amp;VariableID",TEXT($A1914,"0000"),
" {","VariableTypeCV:  ",CHAR(34),INDEX(Variables[Variable Type],$A1914),CHAR(34),
", VariableCode:  ",CHAR(34),INDEX(Variables[Variable Code],$A1914),CHAR(34),
", VariableNameCV:  ",CHAR(34),INDEX(Variables[Variable Name],$A1914),CHAR(34),
", VariableDefinition:  ",CHAR(34),INDEX(Variables[Variable Definition],$A1914),CHAR(34),
", SpecciationCV:  ",CHAR(34),INDEX(Variables[Speciation],$A1914),CHAR(34),
", NoDataValue:  ",CHAR(34),INDEX(Variables[No Data Value],$A1914),CHAR(34),"}"))</f>
        <v>#REF!</v>
      </c>
    </row>
    <row r="1915" spans="1:17" x14ac:dyDescent="0.25">
      <c r="A1915">
        <v>1912</v>
      </c>
      <c r="D1915" t="e">
        <f>IF(INDEX(People[First Name],$A1915)="","",
CONCATENATE("  - &amp;PersonID",TEXT($A1915,"0000"),
" {","PersonFirstName:  ",CHAR(34),INDEX(People[First Name],$A1915),CHAR(34),
", PersonMiddleName:  ",CHAR(34),INDEX(People[Middle Name],$A1915),CHAR(34),
", PersonLastName:  ",CHAR(34),INDEX(People[Last Name],$A1915),CHAR(34),"}"))</f>
        <v>#REF!</v>
      </c>
      <c r="E1915" t="e">
        <f>IF(INDEX(Organizations[Organization Type '[CV']],$A1915)="","",
CONCATENATE("  - &amp;OrganizationID",TEXT($A1915,"0000"),
" {","OrganizationTypeCV:  ",CHAR(34),INDEX(Organizations[Organization Type '[CV']],$A1915),CHAR(34),
", OrganizationCode:  ",CHAR(34),INDEX(Organizations[Organization Code],$A1915),CHAR(34),
", OrganizationName:  ",CHAR(34),INDEX(Organizations[Organization Name],$A1915),CHAR(34),
", OrganizationDescription:  ",CHAR(34),INDEX(Organizations[Organization Description],$A1915),CHAR(34),
", OrganizationLink:  ",CHAR(34),INDEX(Organizations[Organization Link],$A1915),CHAR(34),"}"))</f>
        <v>#REF!</v>
      </c>
      <c r="F1915" t="e">
        <f>IF(INDEX(People[First Name],$A1915)="","",
CONCATENATE("  - &amp;AffiliationID",TEXT($A1915,"0000"),
" {PersonID: *PersonID",TEXT($A1915,"0000"),
", OrganizationID: *OrganizationID",TEXT(MATCH(INDEX(People[Organization Name],$A1915),Organizations[Organization Name],0),"0000"),
", IsPrimaryOrganizationContact: , AffiliationStartDate: , AffiliationEndDate: , PrimaryPhone: ",
", PrimaryEmail: ",CHAR(34),INDEX(People[Primary Email],$A1915),CHAR(34),
", PrimaryAddress: ",CHAR(34),INDEX(People[Primary Address],$A1915),CHAR(34),
", PersonLink: }"))</f>
        <v>#REF!</v>
      </c>
      <c r="H1915" t="e">
        <f>IF(COUNTA(CitationInformation)=0,"",IF(INDEX(AuthorList[Author Name],$A1915)="","",
CONCATENATE("  - &amp;AuthorListID",TEXT($A1915,"0000"),
"  {CitationID: *CitationID0001",
", PersonID: *PersonID",TEXT(MATCH(INDEX(AuthorList[Author Name],$A1915),People[Full Name],0),"0000"),
", AuthorOrder: ",INDEX(AuthorList[Author Number],$A1915),"}")))</f>
        <v>#REF!</v>
      </c>
      <c r="K1915" t="e">
        <f>IF(INDEX(SamplingFeatures[Feature Code],$A1915)="","",
CONCATENATE("  - &amp;SamplingFeatureID",TEXT($A1915,"0000"),
" {","SamplingFeatureUUID:  ",CHAR(34),INDEX(SamplingFeatures[Sampling Feature UUID],$A1915),CHAR(34),
", SamplingFeatureTypeCV:  ",CHAR(34),INDEX(SamplingFeatures[Sampling Feature Type],$A1915),CHAR(34),
", SamplingFeatureCode:  ",CHAR(34),INDEX(SamplingFeatures[Feature Code],$A1915),CHAR(34),
", SamplingFeatureName:  ",CHAR(34),INDEX(SamplingFeatures[Feature Name],$A1915),CHAR(34),
", SamplingFeatureDescription:  ",CHAR(34),INDEX(SamplingFeatures[Feature Description],$A1915),CHAR(34),
", SamplingFeatureGeotypeCV:  ",CHAR(34),INDEX(SamplingFeatures[Feature Geo Type],$A1915),CHAR(34),
", FeatureGeometry:  ",CHAR(34),INDEX(SamplingFeatures[Feature Geometry],$A1915),CHAR(34),
", Elevation_m:  ",CHAR(34),INDEX(SamplingFeatures[Elevation_m],$A1915),CHAR(34),
", ElevationDatumCV:  ",CHAR(34),ElevationDatum,CHAR(34),"}"))</f>
        <v>#REF!</v>
      </c>
      <c r="L1915" t="e">
        <f>IF(INDEX(SamplingFeatures[Sampling Feature Type],$A1915)&lt;&gt;"Site","",
CONCATENATE("  - &amp;SiteID",TEXT(SUMPRODUCT(--($L$3:$L1914&lt;&gt;"")),"0000"),
" {","SamplingFeatureID:  *SamplingFeatureID",TEXT($A1915,"0000"),
", SiteTypeCV:  ",CHAR(34),INDEX(Sites[Site Type],$A1915),CHAR(34),
", Latitude:  ",INDEX(Sites[Latitude],$A1915),
", Longitude:  ",INDEX(Sites[Longitude],$A1915),
", SRSName:  ",CHAR(34),LatLonDatum,CHAR(34),"}"))</f>
        <v>#REF!</v>
      </c>
      <c r="M1915" t="e">
        <f>IF(INDEX(SamplingFeatures[Sampling Feature Type],$A1915)&lt;&gt;"Specimen","",
CONCATENATE("  - &amp;SpecimenID",TEXT(SUMPRODUCT(--($M$3:$M1914&lt;&gt;"")),"0000"),
" {","SamplingFeatureID:  *SamplingFeatureID",TEXT($A1915,"0000"),
", SpecimenTypeCV:  ",CHAR(34),INDEX(Specimens[Specimen Type],$A1915),CHAR(34),
", SpecimenMediumCV:  ",INDEX(Specimens[Specimen Medium],$A1915),
", IsFieldSpecimen:  ",CHAR(34),INDEX(Specimens[Is Field Specimen?],$A1915),CHAR(34),"}"))</f>
        <v>#REF!</v>
      </c>
      <c r="N1915" t="e">
        <f>IF(COUNTA(SpatialOffsets[])=0,"", IF(INDEX(SpatialOffsets[Spatial Offset Type],$A1915)="","",
CONCATENATE("  - &amp;SpatialOffsetID",TEXT($A1915,"0000"),
" {","SpatialOffsetTypeCV:  ",CHAR(34),INDEX(SpatialOffsets[Spatial Offset Type],$A1915),CHAR(34),
", Offset1Value:  ",INDEX(SpatialOffsets[Offset 1 Value],$A1915),
", Offset1UnitID:  ",CHAR(34),INDEX(SpatialOffsets[Offset 1 Unit],$A1915),CHAR(34),
", Offset2Value:  ",INDEX(SpatialOffsets[Offset 2 Value],$A1915),
", Offset2UnitID:  ",CHAR(34),INDEX(SpatialOffsets[Offset 2 Unit],$A1915),CHAR(34),
", Offset3Value:  ",INDEX(SpatialOffsets[Offset 3 Value],$A1915),
", Offset3UnitID:  ",CHAR(34),INDEX(SpatialOffsets[Offset 3 Unit],$A1915),CHAR(34),,"}")))</f>
        <v>#REF!</v>
      </c>
      <c r="O1915" t="e">
        <f>IF(COUNTA(RelatedFeatures[])=0,"", IF(INDEX(RelatedFeatures[First Sampling Feature Code],$A1915)="","",
CONCATENATE("  - &amp;RelationID",TEXT($A1915,"0000"),
" {","SamplingFeatureID:  *SamplingFeatureID",TEXT(MATCH(INDEX(RelatedFeatures[First Sampling Feature Code],$A1915),SamplingFeatures[Feature Code],0),"0000"),
", RelationshipTypeCV:  ",CHAR(34),INDEX(RelatedFeatures[Relationship Type],$A1915),CHAR(34),
", RelatedFeatureID: *SamplingFeatureID",TEXT(MATCH(INDEX(RelatedFeatures[Second Sampling Feature Code],$A1915),SamplingFeatures[Feature Code],0),"0000"),
", SpatialOffsetID:  ",IF(INDEX(RelatedFeatures[Offset Number],$A1915)="","",CONCATENATE("*SpatialOffsetID",TEXT(INDEX(RelatedFeatures[Offset Number],$A1915),"0000"))),"}")))</f>
        <v>#REF!</v>
      </c>
      <c r="P1915" t="e">
        <f>IF(INDEX(Methods[Method Type],$A1915)="","",
CONCATENATE("  - &amp;MethodID",TEXT($A1915,"0000"),
" {","MethodTypeCV:  ",CHAR(34),INDEX(Methods[Method Type],$A1915),CHAR(34),
", MethodCode:  ",CHAR(34),INDEX(Methods[Method Code],$A1915),CHAR(34),
", MethodName:  ",CHAR(34),INDEX(Methods[Method Name],$A1915),CHAR(34),
", MethodDescription:  ",CHAR(34),INDEX(Methods[Method Description],$A1915),CHAR(34),
", MethodLink:  ",CHAR(34),INDEX(Methods[Method Link],$A1915),CHAR(34),
", OrganizationID: *OrganizationID",TEXT(MATCH(INDEX(Methods[Organization Name],$A1915),Organizations[Organization Name],0),"0000"),"}"))</f>
        <v>#REF!</v>
      </c>
      <c r="Q1915" t="e">
        <f>IF(INDEX(Variables[Variable Type],$A1915)="","",
CONCATENATE("  - &amp;VariableID",TEXT($A1915,"0000"),
" {","VariableTypeCV:  ",CHAR(34),INDEX(Variables[Variable Type],$A1915),CHAR(34),
", VariableCode:  ",CHAR(34),INDEX(Variables[Variable Code],$A1915),CHAR(34),
", VariableNameCV:  ",CHAR(34),INDEX(Variables[Variable Name],$A1915),CHAR(34),
", VariableDefinition:  ",CHAR(34),INDEX(Variables[Variable Definition],$A1915),CHAR(34),
", SpecciationCV:  ",CHAR(34),INDEX(Variables[Speciation],$A1915),CHAR(34),
", NoDataValue:  ",CHAR(34),INDEX(Variables[No Data Value],$A1915),CHAR(34),"}"))</f>
        <v>#REF!</v>
      </c>
    </row>
    <row r="1916" spans="1:17" x14ac:dyDescent="0.25">
      <c r="A1916">
        <v>1913</v>
      </c>
      <c r="D1916" t="e">
        <f>IF(INDEX(People[First Name],$A1916)="","",
CONCATENATE("  - &amp;PersonID",TEXT($A1916,"0000"),
" {","PersonFirstName:  ",CHAR(34),INDEX(People[First Name],$A1916),CHAR(34),
", PersonMiddleName:  ",CHAR(34),INDEX(People[Middle Name],$A1916),CHAR(34),
", PersonLastName:  ",CHAR(34),INDEX(People[Last Name],$A1916),CHAR(34),"}"))</f>
        <v>#REF!</v>
      </c>
      <c r="E1916" t="e">
        <f>IF(INDEX(Organizations[Organization Type '[CV']],$A1916)="","",
CONCATENATE("  - &amp;OrganizationID",TEXT($A1916,"0000"),
" {","OrganizationTypeCV:  ",CHAR(34),INDEX(Organizations[Organization Type '[CV']],$A1916),CHAR(34),
", OrganizationCode:  ",CHAR(34),INDEX(Organizations[Organization Code],$A1916),CHAR(34),
", OrganizationName:  ",CHAR(34),INDEX(Organizations[Organization Name],$A1916),CHAR(34),
", OrganizationDescription:  ",CHAR(34),INDEX(Organizations[Organization Description],$A1916),CHAR(34),
", OrganizationLink:  ",CHAR(34),INDEX(Organizations[Organization Link],$A1916),CHAR(34),"}"))</f>
        <v>#REF!</v>
      </c>
      <c r="F1916" t="e">
        <f>IF(INDEX(People[First Name],$A1916)="","",
CONCATENATE("  - &amp;AffiliationID",TEXT($A1916,"0000"),
" {PersonID: *PersonID",TEXT($A1916,"0000"),
", OrganizationID: *OrganizationID",TEXT(MATCH(INDEX(People[Organization Name],$A1916),Organizations[Organization Name],0),"0000"),
", IsPrimaryOrganizationContact: , AffiliationStartDate: , AffiliationEndDate: , PrimaryPhone: ",
", PrimaryEmail: ",CHAR(34),INDEX(People[Primary Email],$A1916),CHAR(34),
", PrimaryAddress: ",CHAR(34),INDEX(People[Primary Address],$A1916),CHAR(34),
", PersonLink: }"))</f>
        <v>#REF!</v>
      </c>
      <c r="H1916" t="e">
        <f>IF(COUNTA(CitationInformation)=0,"",IF(INDEX(AuthorList[Author Name],$A1916)="","",
CONCATENATE("  - &amp;AuthorListID",TEXT($A1916,"0000"),
"  {CitationID: *CitationID0001",
", PersonID: *PersonID",TEXT(MATCH(INDEX(AuthorList[Author Name],$A1916),People[Full Name],0),"0000"),
", AuthorOrder: ",INDEX(AuthorList[Author Number],$A1916),"}")))</f>
        <v>#REF!</v>
      </c>
      <c r="K1916" t="e">
        <f>IF(INDEX(SamplingFeatures[Feature Code],$A1916)="","",
CONCATENATE("  - &amp;SamplingFeatureID",TEXT($A1916,"0000"),
" {","SamplingFeatureUUID:  ",CHAR(34),INDEX(SamplingFeatures[Sampling Feature UUID],$A1916),CHAR(34),
", SamplingFeatureTypeCV:  ",CHAR(34),INDEX(SamplingFeatures[Sampling Feature Type],$A1916),CHAR(34),
", SamplingFeatureCode:  ",CHAR(34),INDEX(SamplingFeatures[Feature Code],$A1916),CHAR(34),
", SamplingFeatureName:  ",CHAR(34),INDEX(SamplingFeatures[Feature Name],$A1916),CHAR(34),
", SamplingFeatureDescription:  ",CHAR(34),INDEX(SamplingFeatures[Feature Description],$A1916),CHAR(34),
", SamplingFeatureGeotypeCV:  ",CHAR(34),INDEX(SamplingFeatures[Feature Geo Type],$A1916),CHAR(34),
", FeatureGeometry:  ",CHAR(34),INDEX(SamplingFeatures[Feature Geometry],$A1916),CHAR(34),
", Elevation_m:  ",CHAR(34),INDEX(SamplingFeatures[Elevation_m],$A1916),CHAR(34),
", ElevationDatumCV:  ",CHAR(34),ElevationDatum,CHAR(34),"}"))</f>
        <v>#REF!</v>
      </c>
      <c r="L1916" t="e">
        <f>IF(INDEX(SamplingFeatures[Sampling Feature Type],$A1916)&lt;&gt;"Site","",
CONCATENATE("  - &amp;SiteID",TEXT(SUMPRODUCT(--($L$3:$L1915&lt;&gt;"")),"0000"),
" {","SamplingFeatureID:  *SamplingFeatureID",TEXT($A1916,"0000"),
", SiteTypeCV:  ",CHAR(34),INDEX(Sites[Site Type],$A1916),CHAR(34),
", Latitude:  ",INDEX(Sites[Latitude],$A1916),
", Longitude:  ",INDEX(Sites[Longitude],$A1916),
", SRSName:  ",CHAR(34),LatLonDatum,CHAR(34),"}"))</f>
        <v>#REF!</v>
      </c>
      <c r="M1916" t="e">
        <f>IF(INDEX(SamplingFeatures[Sampling Feature Type],$A1916)&lt;&gt;"Specimen","",
CONCATENATE("  - &amp;SpecimenID",TEXT(SUMPRODUCT(--($M$3:$M1915&lt;&gt;"")),"0000"),
" {","SamplingFeatureID:  *SamplingFeatureID",TEXT($A1916,"0000"),
", SpecimenTypeCV:  ",CHAR(34),INDEX(Specimens[Specimen Type],$A1916),CHAR(34),
", SpecimenMediumCV:  ",INDEX(Specimens[Specimen Medium],$A1916),
", IsFieldSpecimen:  ",CHAR(34),INDEX(Specimens[Is Field Specimen?],$A1916),CHAR(34),"}"))</f>
        <v>#REF!</v>
      </c>
      <c r="N1916" t="e">
        <f>IF(COUNTA(SpatialOffsets[])=0,"", IF(INDEX(SpatialOffsets[Spatial Offset Type],$A1916)="","",
CONCATENATE("  - &amp;SpatialOffsetID",TEXT($A1916,"0000"),
" {","SpatialOffsetTypeCV:  ",CHAR(34),INDEX(SpatialOffsets[Spatial Offset Type],$A1916),CHAR(34),
", Offset1Value:  ",INDEX(SpatialOffsets[Offset 1 Value],$A1916),
", Offset1UnitID:  ",CHAR(34),INDEX(SpatialOffsets[Offset 1 Unit],$A1916),CHAR(34),
", Offset2Value:  ",INDEX(SpatialOffsets[Offset 2 Value],$A1916),
", Offset2UnitID:  ",CHAR(34),INDEX(SpatialOffsets[Offset 2 Unit],$A1916),CHAR(34),
", Offset3Value:  ",INDEX(SpatialOffsets[Offset 3 Value],$A1916),
", Offset3UnitID:  ",CHAR(34),INDEX(SpatialOffsets[Offset 3 Unit],$A1916),CHAR(34),,"}")))</f>
        <v>#REF!</v>
      </c>
      <c r="O1916" t="e">
        <f>IF(COUNTA(RelatedFeatures[])=0,"", IF(INDEX(RelatedFeatures[First Sampling Feature Code],$A1916)="","",
CONCATENATE("  - &amp;RelationID",TEXT($A1916,"0000"),
" {","SamplingFeatureID:  *SamplingFeatureID",TEXT(MATCH(INDEX(RelatedFeatures[First Sampling Feature Code],$A1916),SamplingFeatures[Feature Code],0),"0000"),
", RelationshipTypeCV:  ",CHAR(34),INDEX(RelatedFeatures[Relationship Type],$A1916),CHAR(34),
", RelatedFeatureID: *SamplingFeatureID",TEXT(MATCH(INDEX(RelatedFeatures[Second Sampling Feature Code],$A1916),SamplingFeatures[Feature Code],0),"0000"),
", SpatialOffsetID:  ",IF(INDEX(RelatedFeatures[Offset Number],$A1916)="","",CONCATENATE("*SpatialOffsetID",TEXT(INDEX(RelatedFeatures[Offset Number],$A1916),"0000"))),"}")))</f>
        <v>#REF!</v>
      </c>
      <c r="P1916" t="e">
        <f>IF(INDEX(Methods[Method Type],$A1916)="","",
CONCATENATE("  - &amp;MethodID",TEXT($A1916,"0000"),
" {","MethodTypeCV:  ",CHAR(34),INDEX(Methods[Method Type],$A1916),CHAR(34),
", MethodCode:  ",CHAR(34),INDEX(Methods[Method Code],$A1916),CHAR(34),
", MethodName:  ",CHAR(34),INDEX(Methods[Method Name],$A1916),CHAR(34),
", MethodDescription:  ",CHAR(34),INDEX(Methods[Method Description],$A1916),CHAR(34),
", MethodLink:  ",CHAR(34),INDEX(Methods[Method Link],$A1916),CHAR(34),
", OrganizationID: *OrganizationID",TEXT(MATCH(INDEX(Methods[Organization Name],$A1916),Organizations[Organization Name],0),"0000"),"}"))</f>
        <v>#REF!</v>
      </c>
      <c r="Q1916" t="e">
        <f>IF(INDEX(Variables[Variable Type],$A1916)="","",
CONCATENATE("  - &amp;VariableID",TEXT($A1916,"0000"),
" {","VariableTypeCV:  ",CHAR(34),INDEX(Variables[Variable Type],$A1916),CHAR(34),
", VariableCode:  ",CHAR(34),INDEX(Variables[Variable Code],$A1916),CHAR(34),
", VariableNameCV:  ",CHAR(34),INDEX(Variables[Variable Name],$A1916),CHAR(34),
", VariableDefinition:  ",CHAR(34),INDEX(Variables[Variable Definition],$A1916),CHAR(34),
", SpecciationCV:  ",CHAR(34),INDEX(Variables[Speciation],$A1916),CHAR(34),
", NoDataValue:  ",CHAR(34),INDEX(Variables[No Data Value],$A1916),CHAR(34),"}"))</f>
        <v>#REF!</v>
      </c>
    </row>
    <row r="1917" spans="1:17" x14ac:dyDescent="0.25">
      <c r="A1917">
        <v>1914</v>
      </c>
      <c r="D1917" t="e">
        <f>IF(INDEX(People[First Name],$A1917)="","",
CONCATENATE("  - &amp;PersonID",TEXT($A1917,"0000"),
" {","PersonFirstName:  ",CHAR(34),INDEX(People[First Name],$A1917),CHAR(34),
", PersonMiddleName:  ",CHAR(34),INDEX(People[Middle Name],$A1917),CHAR(34),
", PersonLastName:  ",CHAR(34),INDEX(People[Last Name],$A1917),CHAR(34),"}"))</f>
        <v>#REF!</v>
      </c>
      <c r="E1917" t="e">
        <f>IF(INDEX(Organizations[Organization Type '[CV']],$A1917)="","",
CONCATENATE("  - &amp;OrganizationID",TEXT($A1917,"0000"),
" {","OrganizationTypeCV:  ",CHAR(34),INDEX(Organizations[Organization Type '[CV']],$A1917),CHAR(34),
", OrganizationCode:  ",CHAR(34),INDEX(Organizations[Organization Code],$A1917),CHAR(34),
", OrganizationName:  ",CHAR(34),INDEX(Organizations[Organization Name],$A1917),CHAR(34),
", OrganizationDescription:  ",CHAR(34),INDEX(Organizations[Organization Description],$A1917),CHAR(34),
", OrganizationLink:  ",CHAR(34),INDEX(Organizations[Organization Link],$A1917),CHAR(34),"}"))</f>
        <v>#REF!</v>
      </c>
      <c r="F1917" t="e">
        <f>IF(INDEX(People[First Name],$A1917)="","",
CONCATENATE("  - &amp;AffiliationID",TEXT($A1917,"0000"),
" {PersonID: *PersonID",TEXT($A1917,"0000"),
", OrganizationID: *OrganizationID",TEXT(MATCH(INDEX(People[Organization Name],$A1917),Organizations[Organization Name],0),"0000"),
", IsPrimaryOrganizationContact: , AffiliationStartDate: , AffiliationEndDate: , PrimaryPhone: ",
", PrimaryEmail: ",CHAR(34),INDEX(People[Primary Email],$A1917),CHAR(34),
", PrimaryAddress: ",CHAR(34),INDEX(People[Primary Address],$A1917),CHAR(34),
", PersonLink: }"))</f>
        <v>#REF!</v>
      </c>
      <c r="H1917" t="e">
        <f>IF(COUNTA(CitationInformation)=0,"",IF(INDEX(AuthorList[Author Name],$A1917)="","",
CONCATENATE("  - &amp;AuthorListID",TEXT($A1917,"0000"),
"  {CitationID: *CitationID0001",
", PersonID: *PersonID",TEXT(MATCH(INDEX(AuthorList[Author Name],$A1917),People[Full Name],0),"0000"),
", AuthorOrder: ",INDEX(AuthorList[Author Number],$A1917),"}")))</f>
        <v>#REF!</v>
      </c>
      <c r="K1917" t="e">
        <f>IF(INDEX(SamplingFeatures[Feature Code],$A1917)="","",
CONCATENATE("  - &amp;SamplingFeatureID",TEXT($A1917,"0000"),
" {","SamplingFeatureUUID:  ",CHAR(34),INDEX(SamplingFeatures[Sampling Feature UUID],$A1917),CHAR(34),
", SamplingFeatureTypeCV:  ",CHAR(34),INDEX(SamplingFeatures[Sampling Feature Type],$A1917),CHAR(34),
", SamplingFeatureCode:  ",CHAR(34),INDEX(SamplingFeatures[Feature Code],$A1917),CHAR(34),
", SamplingFeatureName:  ",CHAR(34),INDEX(SamplingFeatures[Feature Name],$A1917),CHAR(34),
", SamplingFeatureDescription:  ",CHAR(34),INDEX(SamplingFeatures[Feature Description],$A1917),CHAR(34),
", SamplingFeatureGeotypeCV:  ",CHAR(34),INDEX(SamplingFeatures[Feature Geo Type],$A1917),CHAR(34),
", FeatureGeometry:  ",CHAR(34),INDEX(SamplingFeatures[Feature Geometry],$A1917),CHAR(34),
", Elevation_m:  ",CHAR(34),INDEX(SamplingFeatures[Elevation_m],$A1917),CHAR(34),
", ElevationDatumCV:  ",CHAR(34),ElevationDatum,CHAR(34),"}"))</f>
        <v>#REF!</v>
      </c>
      <c r="L1917" t="e">
        <f>IF(INDEX(SamplingFeatures[Sampling Feature Type],$A1917)&lt;&gt;"Site","",
CONCATENATE("  - &amp;SiteID",TEXT(SUMPRODUCT(--($L$3:$L1916&lt;&gt;"")),"0000"),
" {","SamplingFeatureID:  *SamplingFeatureID",TEXT($A1917,"0000"),
", SiteTypeCV:  ",CHAR(34),INDEX(Sites[Site Type],$A1917),CHAR(34),
", Latitude:  ",INDEX(Sites[Latitude],$A1917),
", Longitude:  ",INDEX(Sites[Longitude],$A1917),
", SRSName:  ",CHAR(34),LatLonDatum,CHAR(34),"}"))</f>
        <v>#REF!</v>
      </c>
      <c r="M1917" t="e">
        <f>IF(INDEX(SamplingFeatures[Sampling Feature Type],$A1917)&lt;&gt;"Specimen","",
CONCATENATE("  - &amp;SpecimenID",TEXT(SUMPRODUCT(--($M$3:$M1916&lt;&gt;"")),"0000"),
" {","SamplingFeatureID:  *SamplingFeatureID",TEXT($A1917,"0000"),
", SpecimenTypeCV:  ",CHAR(34),INDEX(Specimens[Specimen Type],$A1917),CHAR(34),
", SpecimenMediumCV:  ",INDEX(Specimens[Specimen Medium],$A1917),
", IsFieldSpecimen:  ",CHAR(34),INDEX(Specimens[Is Field Specimen?],$A1917),CHAR(34),"}"))</f>
        <v>#REF!</v>
      </c>
      <c r="N1917" t="e">
        <f>IF(COUNTA(SpatialOffsets[])=0,"", IF(INDEX(SpatialOffsets[Spatial Offset Type],$A1917)="","",
CONCATENATE("  - &amp;SpatialOffsetID",TEXT($A1917,"0000"),
" {","SpatialOffsetTypeCV:  ",CHAR(34),INDEX(SpatialOffsets[Spatial Offset Type],$A1917),CHAR(34),
", Offset1Value:  ",INDEX(SpatialOffsets[Offset 1 Value],$A1917),
", Offset1UnitID:  ",CHAR(34),INDEX(SpatialOffsets[Offset 1 Unit],$A1917),CHAR(34),
", Offset2Value:  ",INDEX(SpatialOffsets[Offset 2 Value],$A1917),
", Offset2UnitID:  ",CHAR(34),INDEX(SpatialOffsets[Offset 2 Unit],$A1917),CHAR(34),
", Offset3Value:  ",INDEX(SpatialOffsets[Offset 3 Value],$A1917),
", Offset3UnitID:  ",CHAR(34),INDEX(SpatialOffsets[Offset 3 Unit],$A1917),CHAR(34),,"}")))</f>
        <v>#REF!</v>
      </c>
      <c r="O1917" t="e">
        <f>IF(COUNTA(RelatedFeatures[])=0,"", IF(INDEX(RelatedFeatures[First Sampling Feature Code],$A1917)="","",
CONCATENATE("  - &amp;RelationID",TEXT($A1917,"0000"),
" {","SamplingFeatureID:  *SamplingFeatureID",TEXT(MATCH(INDEX(RelatedFeatures[First Sampling Feature Code],$A1917),SamplingFeatures[Feature Code],0),"0000"),
", RelationshipTypeCV:  ",CHAR(34),INDEX(RelatedFeatures[Relationship Type],$A1917),CHAR(34),
", RelatedFeatureID: *SamplingFeatureID",TEXT(MATCH(INDEX(RelatedFeatures[Second Sampling Feature Code],$A1917),SamplingFeatures[Feature Code],0),"0000"),
", SpatialOffsetID:  ",IF(INDEX(RelatedFeatures[Offset Number],$A1917)="","",CONCATENATE("*SpatialOffsetID",TEXT(INDEX(RelatedFeatures[Offset Number],$A1917),"0000"))),"}")))</f>
        <v>#REF!</v>
      </c>
      <c r="P1917" t="e">
        <f>IF(INDEX(Methods[Method Type],$A1917)="","",
CONCATENATE("  - &amp;MethodID",TEXT($A1917,"0000"),
" {","MethodTypeCV:  ",CHAR(34),INDEX(Methods[Method Type],$A1917),CHAR(34),
", MethodCode:  ",CHAR(34),INDEX(Methods[Method Code],$A1917),CHAR(34),
", MethodName:  ",CHAR(34),INDEX(Methods[Method Name],$A1917),CHAR(34),
", MethodDescription:  ",CHAR(34),INDEX(Methods[Method Description],$A1917),CHAR(34),
", MethodLink:  ",CHAR(34),INDEX(Methods[Method Link],$A1917),CHAR(34),
", OrganizationID: *OrganizationID",TEXT(MATCH(INDEX(Methods[Organization Name],$A1917),Organizations[Organization Name],0),"0000"),"}"))</f>
        <v>#REF!</v>
      </c>
      <c r="Q1917" t="e">
        <f>IF(INDEX(Variables[Variable Type],$A1917)="","",
CONCATENATE("  - &amp;VariableID",TEXT($A1917,"0000"),
" {","VariableTypeCV:  ",CHAR(34),INDEX(Variables[Variable Type],$A1917),CHAR(34),
", VariableCode:  ",CHAR(34),INDEX(Variables[Variable Code],$A1917),CHAR(34),
", VariableNameCV:  ",CHAR(34),INDEX(Variables[Variable Name],$A1917),CHAR(34),
", VariableDefinition:  ",CHAR(34),INDEX(Variables[Variable Definition],$A1917),CHAR(34),
", SpecciationCV:  ",CHAR(34),INDEX(Variables[Speciation],$A1917),CHAR(34),
", NoDataValue:  ",CHAR(34),INDEX(Variables[No Data Value],$A1917),CHAR(34),"}"))</f>
        <v>#REF!</v>
      </c>
    </row>
    <row r="1918" spans="1:17" x14ac:dyDescent="0.25">
      <c r="A1918">
        <v>1915</v>
      </c>
      <c r="D1918" t="e">
        <f>IF(INDEX(People[First Name],$A1918)="","",
CONCATENATE("  - &amp;PersonID",TEXT($A1918,"0000"),
" {","PersonFirstName:  ",CHAR(34),INDEX(People[First Name],$A1918),CHAR(34),
", PersonMiddleName:  ",CHAR(34),INDEX(People[Middle Name],$A1918),CHAR(34),
", PersonLastName:  ",CHAR(34),INDEX(People[Last Name],$A1918),CHAR(34),"}"))</f>
        <v>#REF!</v>
      </c>
      <c r="E1918" t="e">
        <f>IF(INDEX(Organizations[Organization Type '[CV']],$A1918)="","",
CONCATENATE("  - &amp;OrganizationID",TEXT($A1918,"0000"),
" {","OrganizationTypeCV:  ",CHAR(34),INDEX(Organizations[Organization Type '[CV']],$A1918),CHAR(34),
", OrganizationCode:  ",CHAR(34),INDEX(Organizations[Organization Code],$A1918),CHAR(34),
", OrganizationName:  ",CHAR(34),INDEX(Organizations[Organization Name],$A1918),CHAR(34),
", OrganizationDescription:  ",CHAR(34),INDEX(Organizations[Organization Description],$A1918),CHAR(34),
", OrganizationLink:  ",CHAR(34),INDEX(Organizations[Organization Link],$A1918),CHAR(34),"}"))</f>
        <v>#REF!</v>
      </c>
      <c r="F1918" t="e">
        <f>IF(INDEX(People[First Name],$A1918)="","",
CONCATENATE("  - &amp;AffiliationID",TEXT($A1918,"0000"),
" {PersonID: *PersonID",TEXT($A1918,"0000"),
", OrganizationID: *OrganizationID",TEXT(MATCH(INDEX(People[Organization Name],$A1918),Organizations[Organization Name],0),"0000"),
", IsPrimaryOrganizationContact: , AffiliationStartDate: , AffiliationEndDate: , PrimaryPhone: ",
", PrimaryEmail: ",CHAR(34),INDEX(People[Primary Email],$A1918),CHAR(34),
", PrimaryAddress: ",CHAR(34),INDEX(People[Primary Address],$A1918),CHAR(34),
", PersonLink: }"))</f>
        <v>#REF!</v>
      </c>
      <c r="H1918" t="e">
        <f>IF(COUNTA(CitationInformation)=0,"",IF(INDEX(AuthorList[Author Name],$A1918)="","",
CONCATENATE("  - &amp;AuthorListID",TEXT($A1918,"0000"),
"  {CitationID: *CitationID0001",
", PersonID: *PersonID",TEXT(MATCH(INDEX(AuthorList[Author Name],$A1918),People[Full Name],0),"0000"),
", AuthorOrder: ",INDEX(AuthorList[Author Number],$A1918),"}")))</f>
        <v>#REF!</v>
      </c>
      <c r="K1918" t="e">
        <f>IF(INDEX(SamplingFeatures[Feature Code],$A1918)="","",
CONCATENATE("  - &amp;SamplingFeatureID",TEXT($A1918,"0000"),
" {","SamplingFeatureUUID:  ",CHAR(34),INDEX(SamplingFeatures[Sampling Feature UUID],$A1918),CHAR(34),
", SamplingFeatureTypeCV:  ",CHAR(34),INDEX(SamplingFeatures[Sampling Feature Type],$A1918),CHAR(34),
", SamplingFeatureCode:  ",CHAR(34),INDEX(SamplingFeatures[Feature Code],$A1918),CHAR(34),
", SamplingFeatureName:  ",CHAR(34),INDEX(SamplingFeatures[Feature Name],$A1918),CHAR(34),
", SamplingFeatureDescription:  ",CHAR(34),INDEX(SamplingFeatures[Feature Description],$A1918),CHAR(34),
", SamplingFeatureGeotypeCV:  ",CHAR(34),INDEX(SamplingFeatures[Feature Geo Type],$A1918),CHAR(34),
", FeatureGeometry:  ",CHAR(34),INDEX(SamplingFeatures[Feature Geometry],$A1918),CHAR(34),
", Elevation_m:  ",CHAR(34),INDEX(SamplingFeatures[Elevation_m],$A1918),CHAR(34),
", ElevationDatumCV:  ",CHAR(34),ElevationDatum,CHAR(34),"}"))</f>
        <v>#REF!</v>
      </c>
      <c r="L1918" t="e">
        <f>IF(INDEX(SamplingFeatures[Sampling Feature Type],$A1918)&lt;&gt;"Site","",
CONCATENATE("  - &amp;SiteID",TEXT(SUMPRODUCT(--($L$3:$L1917&lt;&gt;"")),"0000"),
" {","SamplingFeatureID:  *SamplingFeatureID",TEXT($A1918,"0000"),
", SiteTypeCV:  ",CHAR(34),INDEX(Sites[Site Type],$A1918),CHAR(34),
", Latitude:  ",INDEX(Sites[Latitude],$A1918),
", Longitude:  ",INDEX(Sites[Longitude],$A1918),
", SRSName:  ",CHAR(34),LatLonDatum,CHAR(34),"}"))</f>
        <v>#REF!</v>
      </c>
      <c r="M1918" t="e">
        <f>IF(INDEX(SamplingFeatures[Sampling Feature Type],$A1918)&lt;&gt;"Specimen","",
CONCATENATE("  - &amp;SpecimenID",TEXT(SUMPRODUCT(--($M$3:$M1917&lt;&gt;"")),"0000"),
" {","SamplingFeatureID:  *SamplingFeatureID",TEXT($A1918,"0000"),
", SpecimenTypeCV:  ",CHAR(34),INDEX(Specimens[Specimen Type],$A1918),CHAR(34),
", SpecimenMediumCV:  ",INDEX(Specimens[Specimen Medium],$A1918),
", IsFieldSpecimen:  ",CHAR(34),INDEX(Specimens[Is Field Specimen?],$A1918),CHAR(34),"}"))</f>
        <v>#REF!</v>
      </c>
      <c r="N1918" t="e">
        <f>IF(COUNTA(SpatialOffsets[])=0,"", IF(INDEX(SpatialOffsets[Spatial Offset Type],$A1918)="","",
CONCATENATE("  - &amp;SpatialOffsetID",TEXT($A1918,"0000"),
" {","SpatialOffsetTypeCV:  ",CHAR(34),INDEX(SpatialOffsets[Spatial Offset Type],$A1918),CHAR(34),
", Offset1Value:  ",INDEX(SpatialOffsets[Offset 1 Value],$A1918),
", Offset1UnitID:  ",CHAR(34),INDEX(SpatialOffsets[Offset 1 Unit],$A1918),CHAR(34),
", Offset2Value:  ",INDEX(SpatialOffsets[Offset 2 Value],$A1918),
", Offset2UnitID:  ",CHAR(34),INDEX(SpatialOffsets[Offset 2 Unit],$A1918),CHAR(34),
", Offset3Value:  ",INDEX(SpatialOffsets[Offset 3 Value],$A1918),
", Offset3UnitID:  ",CHAR(34),INDEX(SpatialOffsets[Offset 3 Unit],$A1918),CHAR(34),,"}")))</f>
        <v>#REF!</v>
      </c>
      <c r="O1918" t="e">
        <f>IF(COUNTA(RelatedFeatures[])=0,"", IF(INDEX(RelatedFeatures[First Sampling Feature Code],$A1918)="","",
CONCATENATE("  - &amp;RelationID",TEXT($A1918,"0000"),
" {","SamplingFeatureID:  *SamplingFeatureID",TEXT(MATCH(INDEX(RelatedFeatures[First Sampling Feature Code],$A1918),SamplingFeatures[Feature Code],0),"0000"),
", RelationshipTypeCV:  ",CHAR(34),INDEX(RelatedFeatures[Relationship Type],$A1918),CHAR(34),
", RelatedFeatureID: *SamplingFeatureID",TEXT(MATCH(INDEX(RelatedFeatures[Second Sampling Feature Code],$A1918),SamplingFeatures[Feature Code],0),"0000"),
", SpatialOffsetID:  ",IF(INDEX(RelatedFeatures[Offset Number],$A1918)="","",CONCATENATE("*SpatialOffsetID",TEXT(INDEX(RelatedFeatures[Offset Number],$A1918),"0000"))),"}")))</f>
        <v>#REF!</v>
      </c>
      <c r="P1918" t="e">
        <f>IF(INDEX(Methods[Method Type],$A1918)="","",
CONCATENATE("  - &amp;MethodID",TEXT($A1918,"0000"),
" {","MethodTypeCV:  ",CHAR(34),INDEX(Methods[Method Type],$A1918),CHAR(34),
", MethodCode:  ",CHAR(34),INDEX(Methods[Method Code],$A1918),CHAR(34),
", MethodName:  ",CHAR(34),INDEX(Methods[Method Name],$A1918),CHAR(34),
", MethodDescription:  ",CHAR(34),INDEX(Methods[Method Description],$A1918),CHAR(34),
", MethodLink:  ",CHAR(34),INDEX(Methods[Method Link],$A1918),CHAR(34),
", OrganizationID: *OrganizationID",TEXT(MATCH(INDEX(Methods[Organization Name],$A1918),Organizations[Organization Name],0),"0000"),"}"))</f>
        <v>#REF!</v>
      </c>
      <c r="Q1918" t="e">
        <f>IF(INDEX(Variables[Variable Type],$A1918)="","",
CONCATENATE("  - &amp;VariableID",TEXT($A1918,"0000"),
" {","VariableTypeCV:  ",CHAR(34),INDEX(Variables[Variable Type],$A1918),CHAR(34),
", VariableCode:  ",CHAR(34),INDEX(Variables[Variable Code],$A1918),CHAR(34),
", VariableNameCV:  ",CHAR(34),INDEX(Variables[Variable Name],$A1918),CHAR(34),
", VariableDefinition:  ",CHAR(34),INDEX(Variables[Variable Definition],$A1918),CHAR(34),
", SpecciationCV:  ",CHAR(34),INDEX(Variables[Speciation],$A1918),CHAR(34),
", NoDataValue:  ",CHAR(34),INDEX(Variables[No Data Value],$A1918),CHAR(34),"}"))</f>
        <v>#REF!</v>
      </c>
    </row>
    <row r="1919" spans="1:17" x14ac:dyDescent="0.25">
      <c r="A1919">
        <v>1916</v>
      </c>
      <c r="D1919" t="e">
        <f>IF(INDEX(People[First Name],$A1919)="","",
CONCATENATE("  - &amp;PersonID",TEXT($A1919,"0000"),
" {","PersonFirstName:  ",CHAR(34),INDEX(People[First Name],$A1919),CHAR(34),
", PersonMiddleName:  ",CHAR(34),INDEX(People[Middle Name],$A1919),CHAR(34),
", PersonLastName:  ",CHAR(34),INDEX(People[Last Name],$A1919),CHAR(34),"}"))</f>
        <v>#REF!</v>
      </c>
      <c r="E1919" t="e">
        <f>IF(INDEX(Organizations[Organization Type '[CV']],$A1919)="","",
CONCATENATE("  - &amp;OrganizationID",TEXT($A1919,"0000"),
" {","OrganizationTypeCV:  ",CHAR(34),INDEX(Organizations[Organization Type '[CV']],$A1919),CHAR(34),
", OrganizationCode:  ",CHAR(34),INDEX(Organizations[Organization Code],$A1919),CHAR(34),
", OrganizationName:  ",CHAR(34),INDEX(Organizations[Organization Name],$A1919),CHAR(34),
", OrganizationDescription:  ",CHAR(34),INDEX(Organizations[Organization Description],$A1919),CHAR(34),
", OrganizationLink:  ",CHAR(34),INDEX(Organizations[Organization Link],$A1919),CHAR(34),"}"))</f>
        <v>#REF!</v>
      </c>
      <c r="F1919" t="e">
        <f>IF(INDEX(People[First Name],$A1919)="","",
CONCATENATE("  - &amp;AffiliationID",TEXT($A1919,"0000"),
" {PersonID: *PersonID",TEXT($A1919,"0000"),
", OrganizationID: *OrganizationID",TEXT(MATCH(INDEX(People[Organization Name],$A1919),Organizations[Organization Name],0),"0000"),
", IsPrimaryOrganizationContact: , AffiliationStartDate: , AffiliationEndDate: , PrimaryPhone: ",
", PrimaryEmail: ",CHAR(34),INDEX(People[Primary Email],$A1919),CHAR(34),
", PrimaryAddress: ",CHAR(34),INDEX(People[Primary Address],$A1919),CHAR(34),
", PersonLink: }"))</f>
        <v>#REF!</v>
      </c>
      <c r="H1919" t="e">
        <f>IF(COUNTA(CitationInformation)=0,"",IF(INDEX(AuthorList[Author Name],$A1919)="","",
CONCATENATE("  - &amp;AuthorListID",TEXT($A1919,"0000"),
"  {CitationID: *CitationID0001",
", PersonID: *PersonID",TEXT(MATCH(INDEX(AuthorList[Author Name],$A1919),People[Full Name],0),"0000"),
", AuthorOrder: ",INDEX(AuthorList[Author Number],$A1919),"}")))</f>
        <v>#REF!</v>
      </c>
      <c r="K1919" t="e">
        <f>IF(INDEX(SamplingFeatures[Feature Code],$A1919)="","",
CONCATENATE("  - &amp;SamplingFeatureID",TEXT($A1919,"0000"),
" {","SamplingFeatureUUID:  ",CHAR(34),INDEX(SamplingFeatures[Sampling Feature UUID],$A1919),CHAR(34),
", SamplingFeatureTypeCV:  ",CHAR(34),INDEX(SamplingFeatures[Sampling Feature Type],$A1919),CHAR(34),
", SamplingFeatureCode:  ",CHAR(34),INDEX(SamplingFeatures[Feature Code],$A1919),CHAR(34),
", SamplingFeatureName:  ",CHAR(34),INDEX(SamplingFeatures[Feature Name],$A1919),CHAR(34),
", SamplingFeatureDescription:  ",CHAR(34),INDEX(SamplingFeatures[Feature Description],$A1919),CHAR(34),
", SamplingFeatureGeotypeCV:  ",CHAR(34),INDEX(SamplingFeatures[Feature Geo Type],$A1919),CHAR(34),
", FeatureGeometry:  ",CHAR(34),INDEX(SamplingFeatures[Feature Geometry],$A1919),CHAR(34),
", Elevation_m:  ",CHAR(34),INDEX(SamplingFeatures[Elevation_m],$A1919),CHAR(34),
", ElevationDatumCV:  ",CHAR(34),ElevationDatum,CHAR(34),"}"))</f>
        <v>#REF!</v>
      </c>
      <c r="L1919" t="e">
        <f>IF(INDEX(SamplingFeatures[Sampling Feature Type],$A1919)&lt;&gt;"Site","",
CONCATENATE("  - &amp;SiteID",TEXT(SUMPRODUCT(--($L$3:$L1918&lt;&gt;"")),"0000"),
" {","SamplingFeatureID:  *SamplingFeatureID",TEXT($A1919,"0000"),
", SiteTypeCV:  ",CHAR(34),INDEX(Sites[Site Type],$A1919),CHAR(34),
", Latitude:  ",INDEX(Sites[Latitude],$A1919),
", Longitude:  ",INDEX(Sites[Longitude],$A1919),
", SRSName:  ",CHAR(34),LatLonDatum,CHAR(34),"}"))</f>
        <v>#REF!</v>
      </c>
      <c r="M1919" t="e">
        <f>IF(INDEX(SamplingFeatures[Sampling Feature Type],$A1919)&lt;&gt;"Specimen","",
CONCATENATE("  - &amp;SpecimenID",TEXT(SUMPRODUCT(--($M$3:$M1918&lt;&gt;"")),"0000"),
" {","SamplingFeatureID:  *SamplingFeatureID",TEXT($A1919,"0000"),
", SpecimenTypeCV:  ",CHAR(34),INDEX(Specimens[Specimen Type],$A1919),CHAR(34),
", SpecimenMediumCV:  ",INDEX(Specimens[Specimen Medium],$A1919),
", IsFieldSpecimen:  ",CHAR(34),INDEX(Specimens[Is Field Specimen?],$A1919),CHAR(34),"}"))</f>
        <v>#REF!</v>
      </c>
      <c r="N1919" t="e">
        <f>IF(COUNTA(SpatialOffsets[])=0,"", IF(INDEX(SpatialOffsets[Spatial Offset Type],$A1919)="","",
CONCATENATE("  - &amp;SpatialOffsetID",TEXT($A1919,"0000"),
" {","SpatialOffsetTypeCV:  ",CHAR(34),INDEX(SpatialOffsets[Spatial Offset Type],$A1919),CHAR(34),
", Offset1Value:  ",INDEX(SpatialOffsets[Offset 1 Value],$A1919),
", Offset1UnitID:  ",CHAR(34),INDEX(SpatialOffsets[Offset 1 Unit],$A1919),CHAR(34),
", Offset2Value:  ",INDEX(SpatialOffsets[Offset 2 Value],$A1919),
", Offset2UnitID:  ",CHAR(34),INDEX(SpatialOffsets[Offset 2 Unit],$A1919),CHAR(34),
", Offset3Value:  ",INDEX(SpatialOffsets[Offset 3 Value],$A1919),
", Offset3UnitID:  ",CHAR(34),INDEX(SpatialOffsets[Offset 3 Unit],$A1919),CHAR(34),,"}")))</f>
        <v>#REF!</v>
      </c>
      <c r="O1919" t="e">
        <f>IF(COUNTA(RelatedFeatures[])=0,"", IF(INDEX(RelatedFeatures[First Sampling Feature Code],$A1919)="","",
CONCATENATE("  - &amp;RelationID",TEXT($A1919,"0000"),
" {","SamplingFeatureID:  *SamplingFeatureID",TEXT(MATCH(INDEX(RelatedFeatures[First Sampling Feature Code],$A1919),SamplingFeatures[Feature Code],0),"0000"),
", RelationshipTypeCV:  ",CHAR(34),INDEX(RelatedFeatures[Relationship Type],$A1919),CHAR(34),
", RelatedFeatureID: *SamplingFeatureID",TEXT(MATCH(INDEX(RelatedFeatures[Second Sampling Feature Code],$A1919),SamplingFeatures[Feature Code],0),"0000"),
", SpatialOffsetID:  ",IF(INDEX(RelatedFeatures[Offset Number],$A1919)="","",CONCATENATE("*SpatialOffsetID",TEXT(INDEX(RelatedFeatures[Offset Number],$A1919),"0000"))),"}")))</f>
        <v>#REF!</v>
      </c>
      <c r="P1919" t="e">
        <f>IF(INDEX(Methods[Method Type],$A1919)="","",
CONCATENATE("  - &amp;MethodID",TEXT($A1919,"0000"),
" {","MethodTypeCV:  ",CHAR(34),INDEX(Methods[Method Type],$A1919),CHAR(34),
", MethodCode:  ",CHAR(34),INDEX(Methods[Method Code],$A1919),CHAR(34),
", MethodName:  ",CHAR(34),INDEX(Methods[Method Name],$A1919),CHAR(34),
", MethodDescription:  ",CHAR(34),INDEX(Methods[Method Description],$A1919),CHAR(34),
", MethodLink:  ",CHAR(34),INDEX(Methods[Method Link],$A1919),CHAR(34),
", OrganizationID: *OrganizationID",TEXT(MATCH(INDEX(Methods[Organization Name],$A1919),Organizations[Organization Name],0),"0000"),"}"))</f>
        <v>#REF!</v>
      </c>
      <c r="Q1919" t="e">
        <f>IF(INDEX(Variables[Variable Type],$A1919)="","",
CONCATENATE("  - &amp;VariableID",TEXT($A1919,"0000"),
" {","VariableTypeCV:  ",CHAR(34),INDEX(Variables[Variable Type],$A1919),CHAR(34),
", VariableCode:  ",CHAR(34),INDEX(Variables[Variable Code],$A1919),CHAR(34),
", VariableNameCV:  ",CHAR(34),INDEX(Variables[Variable Name],$A1919),CHAR(34),
", VariableDefinition:  ",CHAR(34),INDEX(Variables[Variable Definition],$A1919),CHAR(34),
", SpecciationCV:  ",CHAR(34),INDEX(Variables[Speciation],$A1919),CHAR(34),
", NoDataValue:  ",CHAR(34),INDEX(Variables[No Data Value],$A1919),CHAR(34),"}"))</f>
        <v>#REF!</v>
      </c>
    </row>
    <row r="1920" spans="1:17" x14ac:dyDescent="0.25">
      <c r="A1920">
        <v>1917</v>
      </c>
      <c r="D1920" t="e">
        <f>IF(INDEX(People[First Name],$A1920)="","",
CONCATENATE("  - &amp;PersonID",TEXT($A1920,"0000"),
" {","PersonFirstName:  ",CHAR(34),INDEX(People[First Name],$A1920),CHAR(34),
", PersonMiddleName:  ",CHAR(34),INDEX(People[Middle Name],$A1920),CHAR(34),
", PersonLastName:  ",CHAR(34),INDEX(People[Last Name],$A1920),CHAR(34),"}"))</f>
        <v>#REF!</v>
      </c>
      <c r="E1920" t="e">
        <f>IF(INDEX(Organizations[Organization Type '[CV']],$A1920)="","",
CONCATENATE("  - &amp;OrganizationID",TEXT($A1920,"0000"),
" {","OrganizationTypeCV:  ",CHAR(34),INDEX(Organizations[Organization Type '[CV']],$A1920),CHAR(34),
", OrganizationCode:  ",CHAR(34),INDEX(Organizations[Organization Code],$A1920),CHAR(34),
", OrganizationName:  ",CHAR(34),INDEX(Organizations[Organization Name],$A1920),CHAR(34),
", OrganizationDescription:  ",CHAR(34),INDEX(Organizations[Organization Description],$A1920),CHAR(34),
", OrganizationLink:  ",CHAR(34),INDEX(Organizations[Organization Link],$A1920),CHAR(34),"}"))</f>
        <v>#REF!</v>
      </c>
      <c r="F1920" t="e">
        <f>IF(INDEX(People[First Name],$A1920)="","",
CONCATENATE("  - &amp;AffiliationID",TEXT($A1920,"0000"),
" {PersonID: *PersonID",TEXT($A1920,"0000"),
", OrganizationID: *OrganizationID",TEXT(MATCH(INDEX(People[Organization Name],$A1920),Organizations[Organization Name],0),"0000"),
", IsPrimaryOrganizationContact: , AffiliationStartDate: , AffiliationEndDate: , PrimaryPhone: ",
", PrimaryEmail: ",CHAR(34),INDEX(People[Primary Email],$A1920),CHAR(34),
", PrimaryAddress: ",CHAR(34),INDEX(People[Primary Address],$A1920),CHAR(34),
", PersonLink: }"))</f>
        <v>#REF!</v>
      </c>
      <c r="H1920" t="e">
        <f>IF(COUNTA(CitationInformation)=0,"",IF(INDEX(AuthorList[Author Name],$A1920)="","",
CONCATENATE("  - &amp;AuthorListID",TEXT($A1920,"0000"),
"  {CitationID: *CitationID0001",
", PersonID: *PersonID",TEXT(MATCH(INDEX(AuthorList[Author Name],$A1920),People[Full Name],0),"0000"),
", AuthorOrder: ",INDEX(AuthorList[Author Number],$A1920),"}")))</f>
        <v>#REF!</v>
      </c>
      <c r="K1920" t="e">
        <f>IF(INDEX(SamplingFeatures[Feature Code],$A1920)="","",
CONCATENATE("  - &amp;SamplingFeatureID",TEXT($A1920,"0000"),
" {","SamplingFeatureUUID:  ",CHAR(34),INDEX(SamplingFeatures[Sampling Feature UUID],$A1920),CHAR(34),
", SamplingFeatureTypeCV:  ",CHAR(34),INDEX(SamplingFeatures[Sampling Feature Type],$A1920),CHAR(34),
", SamplingFeatureCode:  ",CHAR(34),INDEX(SamplingFeatures[Feature Code],$A1920),CHAR(34),
", SamplingFeatureName:  ",CHAR(34),INDEX(SamplingFeatures[Feature Name],$A1920),CHAR(34),
", SamplingFeatureDescription:  ",CHAR(34),INDEX(SamplingFeatures[Feature Description],$A1920),CHAR(34),
", SamplingFeatureGeotypeCV:  ",CHAR(34),INDEX(SamplingFeatures[Feature Geo Type],$A1920),CHAR(34),
", FeatureGeometry:  ",CHAR(34),INDEX(SamplingFeatures[Feature Geometry],$A1920),CHAR(34),
", Elevation_m:  ",CHAR(34),INDEX(SamplingFeatures[Elevation_m],$A1920),CHAR(34),
", ElevationDatumCV:  ",CHAR(34),ElevationDatum,CHAR(34),"}"))</f>
        <v>#REF!</v>
      </c>
      <c r="L1920" t="e">
        <f>IF(INDEX(SamplingFeatures[Sampling Feature Type],$A1920)&lt;&gt;"Site","",
CONCATENATE("  - &amp;SiteID",TEXT(SUMPRODUCT(--($L$3:$L1919&lt;&gt;"")),"0000"),
" {","SamplingFeatureID:  *SamplingFeatureID",TEXT($A1920,"0000"),
", SiteTypeCV:  ",CHAR(34),INDEX(Sites[Site Type],$A1920),CHAR(34),
", Latitude:  ",INDEX(Sites[Latitude],$A1920),
", Longitude:  ",INDEX(Sites[Longitude],$A1920),
", SRSName:  ",CHAR(34),LatLonDatum,CHAR(34),"}"))</f>
        <v>#REF!</v>
      </c>
      <c r="M1920" t="e">
        <f>IF(INDEX(SamplingFeatures[Sampling Feature Type],$A1920)&lt;&gt;"Specimen","",
CONCATENATE("  - &amp;SpecimenID",TEXT(SUMPRODUCT(--($M$3:$M1919&lt;&gt;"")),"0000"),
" {","SamplingFeatureID:  *SamplingFeatureID",TEXT($A1920,"0000"),
", SpecimenTypeCV:  ",CHAR(34),INDEX(Specimens[Specimen Type],$A1920),CHAR(34),
", SpecimenMediumCV:  ",INDEX(Specimens[Specimen Medium],$A1920),
", IsFieldSpecimen:  ",CHAR(34),INDEX(Specimens[Is Field Specimen?],$A1920),CHAR(34),"}"))</f>
        <v>#REF!</v>
      </c>
      <c r="N1920" t="e">
        <f>IF(COUNTA(SpatialOffsets[])=0,"", IF(INDEX(SpatialOffsets[Spatial Offset Type],$A1920)="","",
CONCATENATE("  - &amp;SpatialOffsetID",TEXT($A1920,"0000"),
" {","SpatialOffsetTypeCV:  ",CHAR(34),INDEX(SpatialOffsets[Spatial Offset Type],$A1920),CHAR(34),
", Offset1Value:  ",INDEX(SpatialOffsets[Offset 1 Value],$A1920),
", Offset1UnitID:  ",CHAR(34),INDEX(SpatialOffsets[Offset 1 Unit],$A1920),CHAR(34),
", Offset2Value:  ",INDEX(SpatialOffsets[Offset 2 Value],$A1920),
", Offset2UnitID:  ",CHAR(34),INDEX(SpatialOffsets[Offset 2 Unit],$A1920),CHAR(34),
", Offset3Value:  ",INDEX(SpatialOffsets[Offset 3 Value],$A1920),
", Offset3UnitID:  ",CHAR(34),INDEX(SpatialOffsets[Offset 3 Unit],$A1920),CHAR(34),,"}")))</f>
        <v>#REF!</v>
      </c>
      <c r="O1920" t="e">
        <f>IF(COUNTA(RelatedFeatures[])=0,"", IF(INDEX(RelatedFeatures[First Sampling Feature Code],$A1920)="","",
CONCATENATE("  - &amp;RelationID",TEXT($A1920,"0000"),
" {","SamplingFeatureID:  *SamplingFeatureID",TEXT(MATCH(INDEX(RelatedFeatures[First Sampling Feature Code],$A1920),SamplingFeatures[Feature Code],0),"0000"),
", RelationshipTypeCV:  ",CHAR(34),INDEX(RelatedFeatures[Relationship Type],$A1920),CHAR(34),
", RelatedFeatureID: *SamplingFeatureID",TEXT(MATCH(INDEX(RelatedFeatures[Second Sampling Feature Code],$A1920),SamplingFeatures[Feature Code],0),"0000"),
", SpatialOffsetID:  ",IF(INDEX(RelatedFeatures[Offset Number],$A1920)="","",CONCATENATE("*SpatialOffsetID",TEXT(INDEX(RelatedFeatures[Offset Number],$A1920),"0000"))),"}")))</f>
        <v>#REF!</v>
      </c>
      <c r="P1920" t="e">
        <f>IF(INDEX(Methods[Method Type],$A1920)="","",
CONCATENATE("  - &amp;MethodID",TEXT($A1920,"0000"),
" {","MethodTypeCV:  ",CHAR(34),INDEX(Methods[Method Type],$A1920),CHAR(34),
", MethodCode:  ",CHAR(34),INDEX(Methods[Method Code],$A1920),CHAR(34),
", MethodName:  ",CHAR(34),INDEX(Methods[Method Name],$A1920),CHAR(34),
", MethodDescription:  ",CHAR(34),INDEX(Methods[Method Description],$A1920),CHAR(34),
", MethodLink:  ",CHAR(34),INDEX(Methods[Method Link],$A1920),CHAR(34),
", OrganizationID: *OrganizationID",TEXT(MATCH(INDEX(Methods[Organization Name],$A1920),Organizations[Organization Name],0),"0000"),"}"))</f>
        <v>#REF!</v>
      </c>
      <c r="Q1920" t="e">
        <f>IF(INDEX(Variables[Variable Type],$A1920)="","",
CONCATENATE("  - &amp;VariableID",TEXT($A1920,"0000"),
" {","VariableTypeCV:  ",CHAR(34),INDEX(Variables[Variable Type],$A1920),CHAR(34),
", VariableCode:  ",CHAR(34),INDEX(Variables[Variable Code],$A1920),CHAR(34),
", VariableNameCV:  ",CHAR(34),INDEX(Variables[Variable Name],$A1920),CHAR(34),
", VariableDefinition:  ",CHAR(34),INDEX(Variables[Variable Definition],$A1920),CHAR(34),
", SpecciationCV:  ",CHAR(34),INDEX(Variables[Speciation],$A1920),CHAR(34),
", NoDataValue:  ",CHAR(34),INDEX(Variables[No Data Value],$A1920),CHAR(34),"}"))</f>
        <v>#REF!</v>
      </c>
    </row>
    <row r="1921" spans="1:17" x14ac:dyDescent="0.25">
      <c r="A1921">
        <v>1918</v>
      </c>
      <c r="D1921" t="e">
        <f>IF(INDEX(People[First Name],$A1921)="","",
CONCATENATE("  - &amp;PersonID",TEXT($A1921,"0000"),
" {","PersonFirstName:  ",CHAR(34),INDEX(People[First Name],$A1921),CHAR(34),
", PersonMiddleName:  ",CHAR(34),INDEX(People[Middle Name],$A1921),CHAR(34),
", PersonLastName:  ",CHAR(34),INDEX(People[Last Name],$A1921),CHAR(34),"}"))</f>
        <v>#REF!</v>
      </c>
      <c r="E1921" t="e">
        <f>IF(INDEX(Organizations[Organization Type '[CV']],$A1921)="","",
CONCATENATE("  - &amp;OrganizationID",TEXT($A1921,"0000"),
" {","OrganizationTypeCV:  ",CHAR(34),INDEX(Organizations[Organization Type '[CV']],$A1921),CHAR(34),
", OrganizationCode:  ",CHAR(34),INDEX(Organizations[Organization Code],$A1921),CHAR(34),
", OrganizationName:  ",CHAR(34),INDEX(Organizations[Organization Name],$A1921),CHAR(34),
", OrganizationDescription:  ",CHAR(34),INDEX(Organizations[Organization Description],$A1921),CHAR(34),
", OrganizationLink:  ",CHAR(34),INDEX(Organizations[Organization Link],$A1921),CHAR(34),"}"))</f>
        <v>#REF!</v>
      </c>
      <c r="F1921" t="e">
        <f>IF(INDEX(People[First Name],$A1921)="","",
CONCATENATE("  - &amp;AffiliationID",TEXT($A1921,"0000"),
" {PersonID: *PersonID",TEXT($A1921,"0000"),
", OrganizationID: *OrganizationID",TEXT(MATCH(INDEX(People[Organization Name],$A1921),Organizations[Organization Name],0),"0000"),
", IsPrimaryOrganizationContact: , AffiliationStartDate: , AffiliationEndDate: , PrimaryPhone: ",
", PrimaryEmail: ",CHAR(34),INDEX(People[Primary Email],$A1921),CHAR(34),
", PrimaryAddress: ",CHAR(34),INDEX(People[Primary Address],$A1921),CHAR(34),
", PersonLink: }"))</f>
        <v>#REF!</v>
      </c>
      <c r="H1921" t="e">
        <f>IF(COUNTA(CitationInformation)=0,"",IF(INDEX(AuthorList[Author Name],$A1921)="","",
CONCATENATE("  - &amp;AuthorListID",TEXT($A1921,"0000"),
"  {CitationID: *CitationID0001",
", PersonID: *PersonID",TEXT(MATCH(INDEX(AuthorList[Author Name],$A1921),People[Full Name],0),"0000"),
", AuthorOrder: ",INDEX(AuthorList[Author Number],$A1921),"}")))</f>
        <v>#REF!</v>
      </c>
      <c r="K1921" t="e">
        <f>IF(INDEX(SamplingFeatures[Feature Code],$A1921)="","",
CONCATENATE("  - &amp;SamplingFeatureID",TEXT($A1921,"0000"),
" {","SamplingFeatureUUID:  ",CHAR(34),INDEX(SamplingFeatures[Sampling Feature UUID],$A1921),CHAR(34),
", SamplingFeatureTypeCV:  ",CHAR(34),INDEX(SamplingFeatures[Sampling Feature Type],$A1921),CHAR(34),
", SamplingFeatureCode:  ",CHAR(34),INDEX(SamplingFeatures[Feature Code],$A1921),CHAR(34),
", SamplingFeatureName:  ",CHAR(34),INDEX(SamplingFeatures[Feature Name],$A1921),CHAR(34),
", SamplingFeatureDescription:  ",CHAR(34),INDEX(SamplingFeatures[Feature Description],$A1921),CHAR(34),
", SamplingFeatureGeotypeCV:  ",CHAR(34),INDEX(SamplingFeatures[Feature Geo Type],$A1921),CHAR(34),
", FeatureGeometry:  ",CHAR(34),INDEX(SamplingFeatures[Feature Geometry],$A1921),CHAR(34),
", Elevation_m:  ",CHAR(34),INDEX(SamplingFeatures[Elevation_m],$A1921),CHAR(34),
", ElevationDatumCV:  ",CHAR(34),ElevationDatum,CHAR(34),"}"))</f>
        <v>#REF!</v>
      </c>
      <c r="L1921" t="e">
        <f>IF(INDEX(SamplingFeatures[Sampling Feature Type],$A1921)&lt;&gt;"Site","",
CONCATENATE("  - &amp;SiteID",TEXT(SUMPRODUCT(--($L$3:$L1920&lt;&gt;"")),"0000"),
" {","SamplingFeatureID:  *SamplingFeatureID",TEXT($A1921,"0000"),
", SiteTypeCV:  ",CHAR(34),INDEX(Sites[Site Type],$A1921),CHAR(34),
", Latitude:  ",INDEX(Sites[Latitude],$A1921),
", Longitude:  ",INDEX(Sites[Longitude],$A1921),
", SRSName:  ",CHAR(34),LatLonDatum,CHAR(34),"}"))</f>
        <v>#REF!</v>
      </c>
      <c r="M1921" t="e">
        <f>IF(INDEX(SamplingFeatures[Sampling Feature Type],$A1921)&lt;&gt;"Specimen","",
CONCATENATE("  - &amp;SpecimenID",TEXT(SUMPRODUCT(--($M$3:$M1920&lt;&gt;"")),"0000"),
" {","SamplingFeatureID:  *SamplingFeatureID",TEXT($A1921,"0000"),
", SpecimenTypeCV:  ",CHAR(34),INDEX(Specimens[Specimen Type],$A1921),CHAR(34),
", SpecimenMediumCV:  ",INDEX(Specimens[Specimen Medium],$A1921),
", IsFieldSpecimen:  ",CHAR(34),INDEX(Specimens[Is Field Specimen?],$A1921),CHAR(34),"}"))</f>
        <v>#REF!</v>
      </c>
      <c r="N1921" t="e">
        <f>IF(COUNTA(SpatialOffsets[])=0,"", IF(INDEX(SpatialOffsets[Spatial Offset Type],$A1921)="","",
CONCATENATE("  - &amp;SpatialOffsetID",TEXT($A1921,"0000"),
" {","SpatialOffsetTypeCV:  ",CHAR(34),INDEX(SpatialOffsets[Spatial Offset Type],$A1921),CHAR(34),
", Offset1Value:  ",INDEX(SpatialOffsets[Offset 1 Value],$A1921),
", Offset1UnitID:  ",CHAR(34),INDEX(SpatialOffsets[Offset 1 Unit],$A1921),CHAR(34),
", Offset2Value:  ",INDEX(SpatialOffsets[Offset 2 Value],$A1921),
", Offset2UnitID:  ",CHAR(34),INDEX(SpatialOffsets[Offset 2 Unit],$A1921),CHAR(34),
", Offset3Value:  ",INDEX(SpatialOffsets[Offset 3 Value],$A1921),
", Offset3UnitID:  ",CHAR(34),INDEX(SpatialOffsets[Offset 3 Unit],$A1921),CHAR(34),,"}")))</f>
        <v>#REF!</v>
      </c>
      <c r="O1921" t="e">
        <f>IF(COUNTA(RelatedFeatures[])=0,"", IF(INDEX(RelatedFeatures[First Sampling Feature Code],$A1921)="","",
CONCATENATE("  - &amp;RelationID",TEXT($A1921,"0000"),
" {","SamplingFeatureID:  *SamplingFeatureID",TEXT(MATCH(INDEX(RelatedFeatures[First Sampling Feature Code],$A1921),SamplingFeatures[Feature Code],0),"0000"),
", RelationshipTypeCV:  ",CHAR(34),INDEX(RelatedFeatures[Relationship Type],$A1921),CHAR(34),
", RelatedFeatureID: *SamplingFeatureID",TEXT(MATCH(INDEX(RelatedFeatures[Second Sampling Feature Code],$A1921),SamplingFeatures[Feature Code],0),"0000"),
", SpatialOffsetID:  ",IF(INDEX(RelatedFeatures[Offset Number],$A1921)="","",CONCATENATE("*SpatialOffsetID",TEXT(INDEX(RelatedFeatures[Offset Number],$A1921),"0000"))),"}")))</f>
        <v>#REF!</v>
      </c>
      <c r="P1921" t="e">
        <f>IF(INDEX(Methods[Method Type],$A1921)="","",
CONCATENATE("  - &amp;MethodID",TEXT($A1921,"0000"),
" {","MethodTypeCV:  ",CHAR(34),INDEX(Methods[Method Type],$A1921),CHAR(34),
", MethodCode:  ",CHAR(34),INDEX(Methods[Method Code],$A1921),CHAR(34),
", MethodName:  ",CHAR(34),INDEX(Methods[Method Name],$A1921),CHAR(34),
", MethodDescription:  ",CHAR(34),INDEX(Methods[Method Description],$A1921),CHAR(34),
", MethodLink:  ",CHAR(34),INDEX(Methods[Method Link],$A1921),CHAR(34),
", OrganizationID: *OrganizationID",TEXT(MATCH(INDEX(Methods[Organization Name],$A1921),Organizations[Organization Name],0),"0000"),"}"))</f>
        <v>#REF!</v>
      </c>
      <c r="Q1921" t="e">
        <f>IF(INDEX(Variables[Variable Type],$A1921)="","",
CONCATENATE("  - &amp;VariableID",TEXT($A1921,"0000"),
" {","VariableTypeCV:  ",CHAR(34),INDEX(Variables[Variable Type],$A1921),CHAR(34),
", VariableCode:  ",CHAR(34),INDEX(Variables[Variable Code],$A1921),CHAR(34),
", VariableNameCV:  ",CHAR(34),INDEX(Variables[Variable Name],$A1921),CHAR(34),
", VariableDefinition:  ",CHAR(34),INDEX(Variables[Variable Definition],$A1921),CHAR(34),
", SpecciationCV:  ",CHAR(34),INDEX(Variables[Speciation],$A1921),CHAR(34),
", NoDataValue:  ",CHAR(34),INDEX(Variables[No Data Value],$A1921),CHAR(34),"}"))</f>
        <v>#REF!</v>
      </c>
    </row>
    <row r="1922" spans="1:17" x14ac:dyDescent="0.25">
      <c r="A1922">
        <v>1919</v>
      </c>
      <c r="D1922" t="e">
        <f>IF(INDEX(People[First Name],$A1922)="","",
CONCATENATE("  - &amp;PersonID",TEXT($A1922,"0000"),
" {","PersonFirstName:  ",CHAR(34),INDEX(People[First Name],$A1922),CHAR(34),
", PersonMiddleName:  ",CHAR(34),INDEX(People[Middle Name],$A1922),CHAR(34),
", PersonLastName:  ",CHAR(34),INDEX(People[Last Name],$A1922),CHAR(34),"}"))</f>
        <v>#REF!</v>
      </c>
      <c r="E1922" t="e">
        <f>IF(INDEX(Organizations[Organization Type '[CV']],$A1922)="","",
CONCATENATE("  - &amp;OrganizationID",TEXT($A1922,"0000"),
" {","OrganizationTypeCV:  ",CHAR(34),INDEX(Organizations[Organization Type '[CV']],$A1922),CHAR(34),
", OrganizationCode:  ",CHAR(34),INDEX(Organizations[Organization Code],$A1922),CHAR(34),
", OrganizationName:  ",CHAR(34),INDEX(Organizations[Organization Name],$A1922),CHAR(34),
", OrganizationDescription:  ",CHAR(34),INDEX(Organizations[Organization Description],$A1922),CHAR(34),
", OrganizationLink:  ",CHAR(34),INDEX(Organizations[Organization Link],$A1922),CHAR(34),"}"))</f>
        <v>#REF!</v>
      </c>
      <c r="F1922" t="e">
        <f>IF(INDEX(People[First Name],$A1922)="","",
CONCATENATE("  - &amp;AffiliationID",TEXT($A1922,"0000"),
" {PersonID: *PersonID",TEXT($A1922,"0000"),
", OrganizationID: *OrganizationID",TEXT(MATCH(INDEX(People[Organization Name],$A1922),Organizations[Organization Name],0),"0000"),
", IsPrimaryOrganizationContact: , AffiliationStartDate: , AffiliationEndDate: , PrimaryPhone: ",
", PrimaryEmail: ",CHAR(34),INDEX(People[Primary Email],$A1922),CHAR(34),
", PrimaryAddress: ",CHAR(34),INDEX(People[Primary Address],$A1922),CHAR(34),
", PersonLink: }"))</f>
        <v>#REF!</v>
      </c>
      <c r="H1922" t="e">
        <f>IF(COUNTA(CitationInformation)=0,"",IF(INDEX(AuthorList[Author Name],$A1922)="","",
CONCATENATE("  - &amp;AuthorListID",TEXT($A1922,"0000"),
"  {CitationID: *CitationID0001",
", PersonID: *PersonID",TEXT(MATCH(INDEX(AuthorList[Author Name],$A1922),People[Full Name],0),"0000"),
", AuthorOrder: ",INDEX(AuthorList[Author Number],$A1922),"}")))</f>
        <v>#REF!</v>
      </c>
      <c r="K1922" t="e">
        <f>IF(INDEX(SamplingFeatures[Feature Code],$A1922)="","",
CONCATENATE("  - &amp;SamplingFeatureID",TEXT($A1922,"0000"),
" {","SamplingFeatureUUID:  ",CHAR(34),INDEX(SamplingFeatures[Sampling Feature UUID],$A1922),CHAR(34),
", SamplingFeatureTypeCV:  ",CHAR(34),INDEX(SamplingFeatures[Sampling Feature Type],$A1922),CHAR(34),
", SamplingFeatureCode:  ",CHAR(34),INDEX(SamplingFeatures[Feature Code],$A1922),CHAR(34),
", SamplingFeatureName:  ",CHAR(34),INDEX(SamplingFeatures[Feature Name],$A1922),CHAR(34),
", SamplingFeatureDescription:  ",CHAR(34),INDEX(SamplingFeatures[Feature Description],$A1922),CHAR(34),
", SamplingFeatureGeotypeCV:  ",CHAR(34),INDEX(SamplingFeatures[Feature Geo Type],$A1922),CHAR(34),
", FeatureGeometry:  ",CHAR(34),INDEX(SamplingFeatures[Feature Geometry],$A1922),CHAR(34),
", Elevation_m:  ",CHAR(34),INDEX(SamplingFeatures[Elevation_m],$A1922),CHAR(34),
", ElevationDatumCV:  ",CHAR(34),ElevationDatum,CHAR(34),"}"))</f>
        <v>#REF!</v>
      </c>
      <c r="L1922" t="e">
        <f>IF(INDEX(SamplingFeatures[Sampling Feature Type],$A1922)&lt;&gt;"Site","",
CONCATENATE("  - &amp;SiteID",TEXT(SUMPRODUCT(--($L$3:$L1921&lt;&gt;"")),"0000"),
" {","SamplingFeatureID:  *SamplingFeatureID",TEXT($A1922,"0000"),
", SiteTypeCV:  ",CHAR(34),INDEX(Sites[Site Type],$A1922),CHAR(34),
", Latitude:  ",INDEX(Sites[Latitude],$A1922),
", Longitude:  ",INDEX(Sites[Longitude],$A1922),
", SRSName:  ",CHAR(34),LatLonDatum,CHAR(34),"}"))</f>
        <v>#REF!</v>
      </c>
      <c r="M1922" t="e">
        <f>IF(INDEX(SamplingFeatures[Sampling Feature Type],$A1922)&lt;&gt;"Specimen","",
CONCATENATE("  - &amp;SpecimenID",TEXT(SUMPRODUCT(--($M$3:$M1921&lt;&gt;"")),"0000"),
" {","SamplingFeatureID:  *SamplingFeatureID",TEXT($A1922,"0000"),
", SpecimenTypeCV:  ",CHAR(34),INDEX(Specimens[Specimen Type],$A1922),CHAR(34),
", SpecimenMediumCV:  ",INDEX(Specimens[Specimen Medium],$A1922),
", IsFieldSpecimen:  ",CHAR(34),INDEX(Specimens[Is Field Specimen?],$A1922),CHAR(34),"}"))</f>
        <v>#REF!</v>
      </c>
      <c r="N1922" t="e">
        <f>IF(COUNTA(SpatialOffsets[])=0,"", IF(INDEX(SpatialOffsets[Spatial Offset Type],$A1922)="","",
CONCATENATE("  - &amp;SpatialOffsetID",TEXT($A1922,"0000"),
" {","SpatialOffsetTypeCV:  ",CHAR(34),INDEX(SpatialOffsets[Spatial Offset Type],$A1922),CHAR(34),
", Offset1Value:  ",INDEX(SpatialOffsets[Offset 1 Value],$A1922),
", Offset1UnitID:  ",CHAR(34),INDEX(SpatialOffsets[Offset 1 Unit],$A1922),CHAR(34),
", Offset2Value:  ",INDEX(SpatialOffsets[Offset 2 Value],$A1922),
", Offset2UnitID:  ",CHAR(34),INDEX(SpatialOffsets[Offset 2 Unit],$A1922),CHAR(34),
", Offset3Value:  ",INDEX(SpatialOffsets[Offset 3 Value],$A1922),
", Offset3UnitID:  ",CHAR(34),INDEX(SpatialOffsets[Offset 3 Unit],$A1922),CHAR(34),,"}")))</f>
        <v>#REF!</v>
      </c>
      <c r="O1922" t="e">
        <f>IF(COUNTA(RelatedFeatures[])=0,"", IF(INDEX(RelatedFeatures[First Sampling Feature Code],$A1922)="","",
CONCATENATE("  - &amp;RelationID",TEXT($A1922,"0000"),
" {","SamplingFeatureID:  *SamplingFeatureID",TEXT(MATCH(INDEX(RelatedFeatures[First Sampling Feature Code],$A1922),SamplingFeatures[Feature Code],0),"0000"),
", RelationshipTypeCV:  ",CHAR(34),INDEX(RelatedFeatures[Relationship Type],$A1922),CHAR(34),
", RelatedFeatureID: *SamplingFeatureID",TEXT(MATCH(INDEX(RelatedFeatures[Second Sampling Feature Code],$A1922),SamplingFeatures[Feature Code],0),"0000"),
", SpatialOffsetID:  ",IF(INDEX(RelatedFeatures[Offset Number],$A1922)="","",CONCATENATE("*SpatialOffsetID",TEXT(INDEX(RelatedFeatures[Offset Number],$A1922),"0000"))),"}")))</f>
        <v>#REF!</v>
      </c>
      <c r="P1922" t="e">
        <f>IF(INDEX(Methods[Method Type],$A1922)="","",
CONCATENATE("  - &amp;MethodID",TEXT($A1922,"0000"),
" {","MethodTypeCV:  ",CHAR(34),INDEX(Methods[Method Type],$A1922),CHAR(34),
", MethodCode:  ",CHAR(34),INDEX(Methods[Method Code],$A1922),CHAR(34),
", MethodName:  ",CHAR(34),INDEX(Methods[Method Name],$A1922),CHAR(34),
", MethodDescription:  ",CHAR(34),INDEX(Methods[Method Description],$A1922),CHAR(34),
", MethodLink:  ",CHAR(34),INDEX(Methods[Method Link],$A1922),CHAR(34),
", OrganizationID: *OrganizationID",TEXT(MATCH(INDEX(Methods[Organization Name],$A1922),Organizations[Organization Name],0),"0000"),"}"))</f>
        <v>#REF!</v>
      </c>
      <c r="Q1922" t="e">
        <f>IF(INDEX(Variables[Variable Type],$A1922)="","",
CONCATENATE("  - &amp;VariableID",TEXT($A1922,"0000"),
" {","VariableTypeCV:  ",CHAR(34),INDEX(Variables[Variable Type],$A1922),CHAR(34),
", VariableCode:  ",CHAR(34),INDEX(Variables[Variable Code],$A1922),CHAR(34),
", VariableNameCV:  ",CHAR(34),INDEX(Variables[Variable Name],$A1922),CHAR(34),
", VariableDefinition:  ",CHAR(34),INDEX(Variables[Variable Definition],$A1922),CHAR(34),
", SpecciationCV:  ",CHAR(34),INDEX(Variables[Speciation],$A1922),CHAR(34),
", NoDataValue:  ",CHAR(34),INDEX(Variables[No Data Value],$A1922),CHAR(34),"}"))</f>
        <v>#REF!</v>
      </c>
    </row>
    <row r="1923" spans="1:17" x14ac:dyDescent="0.25">
      <c r="A1923">
        <v>1920</v>
      </c>
      <c r="D1923" t="e">
        <f>IF(INDEX(People[First Name],$A1923)="","",
CONCATENATE("  - &amp;PersonID",TEXT($A1923,"0000"),
" {","PersonFirstName:  ",CHAR(34),INDEX(People[First Name],$A1923),CHAR(34),
", PersonMiddleName:  ",CHAR(34),INDEX(People[Middle Name],$A1923),CHAR(34),
", PersonLastName:  ",CHAR(34),INDEX(People[Last Name],$A1923),CHAR(34),"}"))</f>
        <v>#REF!</v>
      </c>
      <c r="E1923" t="e">
        <f>IF(INDEX(Organizations[Organization Type '[CV']],$A1923)="","",
CONCATENATE("  - &amp;OrganizationID",TEXT($A1923,"0000"),
" {","OrganizationTypeCV:  ",CHAR(34),INDEX(Organizations[Organization Type '[CV']],$A1923),CHAR(34),
", OrganizationCode:  ",CHAR(34),INDEX(Organizations[Organization Code],$A1923),CHAR(34),
", OrganizationName:  ",CHAR(34),INDEX(Organizations[Organization Name],$A1923),CHAR(34),
", OrganizationDescription:  ",CHAR(34),INDEX(Organizations[Organization Description],$A1923),CHAR(34),
", OrganizationLink:  ",CHAR(34),INDEX(Organizations[Organization Link],$A1923),CHAR(34),"}"))</f>
        <v>#REF!</v>
      </c>
      <c r="F1923" t="e">
        <f>IF(INDEX(People[First Name],$A1923)="","",
CONCATENATE("  - &amp;AffiliationID",TEXT($A1923,"0000"),
" {PersonID: *PersonID",TEXT($A1923,"0000"),
", OrganizationID: *OrganizationID",TEXT(MATCH(INDEX(People[Organization Name],$A1923),Organizations[Organization Name],0),"0000"),
", IsPrimaryOrganizationContact: , AffiliationStartDate: , AffiliationEndDate: , PrimaryPhone: ",
", PrimaryEmail: ",CHAR(34),INDEX(People[Primary Email],$A1923),CHAR(34),
", PrimaryAddress: ",CHAR(34),INDEX(People[Primary Address],$A1923),CHAR(34),
", PersonLink: }"))</f>
        <v>#REF!</v>
      </c>
      <c r="H1923" t="e">
        <f>IF(COUNTA(CitationInformation)=0,"",IF(INDEX(AuthorList[Author Name],$A1923)="","",
CONCATENATE("  - &amp;AuthorListID",TEXT($A1923,"0000"),
"  {CitationID: *CitationID0001",
", PersonID: *PersonID",TEXT(MATCH(INDEX(AuthorList[Author Name],$A1923),People[Full Name],0),"0000"),
", AuthorOrder: ",INDEX(AuthorList[Author Number],$A1923),"}")))</f>
        <v>#REF!</v>
      </c>
      <c r="K1923" t="e">
        <f>IF(INDEX(SamplingFeatures[Feature Code],$A1923)="","",
CONCATENATE("  - &amp;SamplingFeatureID",TEXT($A1923,"0000"),
" {","SamplingFeatureUUID:  ",CHAR(34),INDEX(SamplingFeatures[Sampling Feature UUID],$A1923),CHAR(34),
", SamplingFeatureTypeCV:  ",CHAR(34),INDEX(SamplingFeatures[Sampling Feature Type],$A1923),CHAR(34),
", SamplingFeatureCode:  ",CHAR(34),INDEX(SamplingFeatures[Feature Code],$A1923),CHAR(34),
", SamplingFeatureName:  ",CHAR(34),INDEX(SamplingFeatures[Feature Name],$A1923),CHAR(34),
", SamplingFeatureDescription:  ",CHAR(34),INDEX(SamplingFeatures[Feature Description],$A1923),CHAR(34),
", SamplingFeatureGeotypeCV:  ",CHAR(34),INDEX(SamplingFeatures[Feature Geo Type],$A1923),CHAR(34),
", FeatureGeometry:  ",CHAR(34),INDEX(SamplingFeatures[Feature Geometry],$A1923),CHAR(34),
", Elevation_m:  ",CHAR(34),INDEX(SamplingFeatures[Elevation_m],$A1923),CHAR(34),
", ElevationDatumCV:  ",CHAR(34),ElevationDatum,CHAR(34),"}"))</f>
        <v>#REF!</v>
      </c>
      <c r="L1923" t="e">
        <f>IF(INDEX(SamplingFeatures[Sampling Feature Type],$A1923)&lt;&gt;"Site","",
CONCATENATE("  - &amp;SiteID",TEXT(SUMPRODUCT(--($L$3:$L1922&lt;&gt;"")),"0000"),
" {","SamplingFeatureID:  *SamplingFeatureID",TEXT($A1923,"0000"),
", SiteTypeCV:  ",CHAR(34),INDEX(Sites[Site Type],$A1923),CHAR(34),
", Latitude:  ",INDEX(Sites[Latitude],$A1923),
", Longitude:  ",INDEX(Sites[Longitude],$A1923),
", SRSName:  ",CHAR(34),LatLonDatum,CHAR(34),"}"))</f>
        <v>#REF!</v>
      </c>
      <c r="M1923" t="e">
        <f>IF(INDEX(SamplingFeatures[Sampling Feature Type],$A1923)&lt;&gt;"Specimen","",
CONCATENATE("  - &amp;SpecimenID",TEXT(SUMPRODUCT(--($M$3:$M1922&lt;&gt;"")),"0000"),
" {","SamplingFeatureID:  *SamplingFeatureID",TEXT($A1923,"0000"),
", SpecimenTypeCV:  ",CHAR(34),INDEX(Specimens[Specimen Type],$A1923),CHAR(34),
", SpecimenMediumCV:  ",INDEX(Specimens[Specimen Medium],$A1923),
", IsFieldSpecimen:  ",CHAR(34),INDEX(Specimens[Is Field Specimen?],$A1923),CHAR(34),"}"))</f>
        <v>#REF!</v>
      </c>
      <c r="N1923" t="e">
        <f>IF(COUNTA(SpatialOffsets[])=0,"", IF(INDEX(SpatialOffsets[Spatial Offset Type],$A1923)="","",
CONCATENATE("  - &amp;SpatialOffsetID",TEXT($A1923,"0000"),
" {","SpatialOffsetTypeCV:  ",CHAR(34),INDEX(SpatialOffsets[Spatial Offset Type],$A1923),CHAR(34),
", Offset1Value:  ",INDEX(SpatialOffsets[Offset 1 Value],$A1923),
", Offset1UnitID:  ",CHAR(34),INDEX(SpatialOffsets[Offset 1 Unit],$A1923),CHAR(34),
", Offset2Value:  ",INDEX(SpatialOffsets[Offset 2 Value],$A1923),
", Offset2UnitID:  ",CHAR(34),INDEX(SpatialOffsets[Offset 2 Unit],$A1923),CHAR(34),
", Offset3Value:  ",INDEX(SpatialOffsets[Offset 3 Value],$A1923),
", Offset3UnitID:  ",CHAR(34),INDEX(SpatialOffsets[Offset 3 Unit],$A1923),CHAR(34),,"}")))</f>
        <v>#REF!</v>
      </c>
      <c r="O1923" t="e">
        <f>IF(COUNTA(RelatedFeatures[])=0,"", IF(INDEX(RelatedFeatures[First Sampling Feature Code],$A1923)="","",
CONCATENATE("  - &amp;RelationID",TEXT($A1923,"0000"),
" {","SamplingFeatureID:  *SamplingFeatureID",TEXT(MATCH(INDEX(RelatedFeatures[First Sampling Feature Code],$A1923),SamplingFeatures[Feature Code],0),"0000"),
", RelationshipTypeCV:  ",CHAR(34),INDEX(RelatedFeatures[Relationship Type],$A1923),CHAR(34),
", RelatedFeatureID: *SamplingFeatureID",TEXT(MATCH(INDEX(RelatedFeatures[Second Sampling Feature Code],$A1923),SamplingFeatures[Feature Code],0),"0000"),
", SpatialOffsetID:  ",IF(INDEX(RelatedFeatures[Offset Number],$A1923)="","",CONCATENATE("*SpatialOffsetID",TEXT(INDEX(RelatedFeatures[Offset Number],$A1923),"0000"))),"}")))</f>
        <v>#REF!</v>
      </c>
      <c r="P1923" t="e">
        <f>IF(INDEX(Methods[Method Type],$A1923)="","",
CONCATENATE("  - &amp;MethodID",TEXT($A1923,"0000"),
" {","MethodTypeCV:  ",CHAR(34),INDEX(Methods[Method Type],$A1923),CHAR(34),
", MethodCode:  ",CHAR(34),INDEX(Methods[Method Code],$A1923),CHAR(34),
", MethodName:  ",CHAR(34),INDEX(Methods[Method Name],$A1923),CHAR(34),
", MethodDescription:  ",CHAR(34),INDEX(Methods[Method Description],$A1923),CHAR(34),
", MethodLink:  ",CHAR(34),INDEX(Methods[Method Link],$A1923),CHAR(34),
", OrganizationID: *OrganizationID",TEXT(MATCH(INDEX(Methods[Organization Name],$A1923),Organizations[Organization Name],0),"0000"),"}"))</f>
        <v>#REF!</v>
      </c>
      <c r="Q1923" t="e">
        <f>IF(INDEX(Variables[Variable Type],$A1923)="","",
CONCATENATE("  - &amp;VariableID",TEXT($A1923,"0000"),
" {","VariableTypeCV:  ",CHAR(34),INDEX(Variables[Variable Type],$A1923),CHAR(34),
", VariableCode:  ",CHAR(34),INDEX(Variables[Variable Code],$A1923),CHAR(34),
", VariableNameCV:  ",CHAR(34),INDEX(Variables[Variable Name],$A1923),CHAR(34),
", VariableDefinition:  ",CHAR(34),INDEX(Variables[Variable Definition],$A1923),CHAR(34),
", SpecciationCV:  ",CHAR(34),INDEX(Variables[Speciation],$A1923),CHAR(34),
", NoDataValue:  ",CHAR(34),INDEX(Variables[No Data Value],$A1923),CHAR(34),"}"))</f>
        <v>#REF!</v>
      </c>
    </row>
    <row r="1924" spans="1:17" x14ac:dyDescent="0.25">
      <c r="A1924">
        <v>1921</v>
      </c>
      <c r="D1924" t="e">
        <f>IF(INDEX(People[First Name],$A1924)="","",
CONCATENATE("  - &amp;PersonID",TEXT($A1924,"0000"),
" {","PersonFirstName:  ",CHAR(34),INDEX(People[First Name],$A1924),CHAR(34),
", PersonMiddleName:  ",CHAR(34),INDEX(People[Middle Name],$A1924),CHAR(34),
", PersonLastName:  ",CHAR(34),INDEX(People[Last Name],$A1924),CHAR(34),"}"))</f>
        <v>#REF!</v>
      </c>
      <c r="E1924" t="e">
        <f>IF(INDEX(Organizations[Organization Type '[CV']],$A1924)="","",
CONCATENATE("  - &amp;OrganizationID",TEXT($A1924,"0000"),
" {","OrganizationTypeCV:  ",CHAR(34),INDEX(Organizations[Organization Type '[CV']],$A1924),CHAR(34),
", OrganizationCode:  ",CHAR(34),INDEX(Organizations[Organization Code],$A1924),CHAR(34),
", OrganizationName:  ",CHAR(34),INDEX(Organizations[Organization Name],$A1924),CHAR(34),
", OrganizationDescription:  ",CHAR(34),INDEX(Organizations[Organization Description],$A1924),CHAR(34),
", OrganizationLink:  ",CHAR(34),INDEX(Organizations[Organization Link],$A1924),CHAR(34),"}"))</f>
        <v>#REF!</v>
      </c>
      <c r="F1924" t="e">
        <f>IF(INDEX(People[First Name],$A1924)="","",
CONCATENATE("  - &amp;AffiliationID",TEXT($A1924,"0000"),
" {PersonID: *PersonID",TEXT($A1924,"0000"),
", OrganizationID: *OrganizationID",TEXT(MATCH(INDEX(People[Organization Name],$A1924),Organizations[Organization Name],0),"0000"),
", IsPrimaryOrganizationContact: , AffiliationStartDate: , AffiliationEndDate: , PrimaryPhone: ",
", PrimaryEmail: ",CHAR(34),INDEX(People[Primary Email],$A1924),CHAR(34),
", PrimaryAddress: ",CHAR(34),INDEX(People[Primary Address],$A1924),CHAR(34),
", PersonLink: }"))</f>
        <v>#REF!</v>
      </c>
      <c r="H1924" t="e">
        <f>IF(COUNTA(CitationInformation)=0,"",IF(INDEX(AuthorList[Author Name],$A1924)="","",
CONCATENATE("  - &amp;AuthorListID",TEXT($A1924,"0000"),
"  {CitationID: *CitationID0001",
", PersonID: *PersonID",TEXT(MATCH(INDEX(AuthorList[Author Name],$A1924),People[Full Name],0),"0000"),
", AuthorOrder: ",INDEX(AuthorList[Author Number],$A1924),"}")))</f>
        <v>#REF!</v>
      </c>
      <c r="K1924" t="e">
        <f>IF(INDEX(SamplingFeatures[Feature Code],$A1924)="","",
CONCATENATE("  - &amp;SamplingFeatureID",TEXT($A1924,"0000"),
" {","SamplingFeatureUUID:  ",CHAR(34),INDEX(SamplingFeatures[Sampling Feature UUID],$A1924),CHAR(34),
", SamplingFeatureTypeCV:  ",CHAR(34),INDEX(SamplingFeatures[Sampling Feature Type],$A1924),CHAR(34),
", SamplingFeatureCode:  ",CHAR(34),INDEX(SamplingFeatures[Feature Code],$A1924),CHAR(34),
", SamplingFeatureName:  ",CHAR(34),INDEX(SamplingFeatures[Feature Name],$A1924),CHAR(34),
", SamplingFeatureDescription:  ",CHAR(34),INDEX(SamplingFeatures[Feature Description],$A1924),CHAR(34),
", SamplingFeatureGeotypeCV:  ",CHAR(34),INDEX(SamplingFeatures[Feature Geo Type],$A1924),CHAR(34),
", FeatureGeometry:  ",CHAR(34),INDEX(SamplingFeatures[Feature Geometry],$A1924),CHAR(34),
", Elevation_m:  ",CHAR(34),INDEX(SamplingFeatures[Elevation_m],$A1924),CHAR(34),
", ElevationDatumCV:  ",CHAR(34),ElevationDatum,CHAR(34),"}"))</f>
        <v>#REF!</v>
      </c>
      <c r="L1924" t="e">
        <f>IF(INDEX(SamplingFeatures[Sampling Feature Type],$A1924)&lt;&gt;"Site","",
CONCATENATE("  - &amp;SiteID",TEXT(SUMPRODUCT(--($L$3:$L1923&lt;&gt;"")),"0000"),
" {","SamplingFeatureID:  *SamplingFeatureID",TEXT($A1924,"0000"),
", SiteTypeCV:  ",CHAR(34),INDEX(Sites[Site Type],$A1924),CHAR(34),
", Latitude:  ",INDEX(Sites[Latitude],$A1924),
", Longitude:  ",INDEX(Sites[Longitude],$A1924),
", SRSName:  ",CHAR(34),LatLonDatum,CHAR(34),"}"))</f>
        <v>#REF!</v>
      </c>
      <c r="M1924" t="e">
        <f>IF(INDEX(SamplingFeatures[Sampling Feature Type],$A1924)&lt;&gt;"Specimen","",
CONCATENATE("  - &amp;SpecimenID",TEXT(SUMPRODUCT(--($M$3:$M1923&lt;&gt;"")),"0000"),
" {","SamplingFeatureID:  *SamplingFeatureID",TEXT($A1924,"0000"),
", SpecimenTypeCV:  ",CHAR(34),INDEX(Specimens[Specimen Type],$A1924),CHAR(34),
", SpecimenMediumCV:  ",INDEX(Specimens[Specimen Medium],$A1924),
", IsFieldSpecimen:  ",CHAR(34),INDEX(Specimens[Is Field Specimen?],$A1924),CHAR(34),"}"))</f>
        <v>#REF!</v>
      </c>
      <c r="N1924" t="e">
        <f>IF(COUNTA(SpatialOffsets[])=0,"", IF(INDEX(SpatialOffsets[Spatial Offset Type],$A1924)="","",
CONCATENATE("  - &amp;SpatialOffsetID",TEXT($A1924,"0000"),
" {","SpatialOffsetTypeCV:  ",CHAR(34),INDEX(SpatialOffsets[Spatial Offset Type],$A1924),CHAR(34),
", Offset1Value:  ",INDEX(SpatialOffsets[Offset 1 Value],$A1924),
", Offset1UnitID:  ",CHAR(34),INDEX(SpatialOffsets[Offset 1 Unit],$A1924),CHAR(34),
", Offset2Value:  ",INDEX(SpatialOffsets[Offset 2 Value],$A1924),
", Offset2UnitID:  ",CHAR(34),INDEX(SpatialOffsets[Offset 2 Unit],$A1924),CHAR(34),
", Offset3Value:  ",INDEX(SpatialOffsets[Offset 3 Value],$A1924),
", Offset3UnitID:  ",CHAR(34),INDEX(SpatialOffsets[Offset 3 Unit],$A1924),CHAR(34),,"}")))</f>
        <v>#REF!</v>
      </c>
      <c r="O1924" t="e">
        <f>IF(COUNTA(RelatedFeatures[])=0,"", IF(INDEX(RelatedFeatures[First Sampling Feature Code],$A1924)="","",
CONCATENATE("  - &amp;RelationID",TEXT($A1924,"0000"),
" {","SamplingFeatureID:  *SamplingFeatureID",TEXT(MATCH(INDEX(RelatedFeatures[First Sampling Feature Code],$A1924),SamplingFeatures[Feature Code],0),"0000"),
", RelationshipTypeCV:  ",CHAR(34),INDEX(RelatedFeatures[Relationship Type],$A1924),CHAR(34),
", RelatedFeatureID: *SamplingFeatureID",TEXT(MATCH(INDEX(RelatedFeatures[Second Sampling Feature Code],$A1924),SamplingFeatures[Feature Code],0),"0000"),
", SpatialOffsetID:  ",IF(INDEX(RelatedFeatures[Offset Number],$A1924)="","",CONCATENATE("*SpatialOffsetID",TEXT(INDEX(RelatedFeatures[Offset Number],$A1924),"0000"))),"}")))</f>
        <v>#REF!</v>
      </c>
      <c r="P1924" t="e">
        <f>IF(INDEX(Methods[Method Type],$A1924)="","",
CONCATENATE("  - &amp;MethodID",TEXT($A1924,"0000"),
" {","MethodTypeCV:  ",CHAR(34),INDEX(Methods[Method Type],$A1924),CHAR(34),
", MethodCode:  ",CHAR(34),INDEX(Methods[Method Code],$A1924),CHAR(34),
", MethodName:  ",CHAR(34),INDEX(Methods[Method Name],$A1924),CHAR(34),
", MethodDescription:  ",CHAR(34),INDEX(Methods[Method Description],$A1924),CHAR(34),
", MethodLink:  ",CHAR(34),INDEX(Methods[Method Link],$A1924),CHAR(34),
", OrganizationID: *OrganizationID",TEXT(MATCH(INDEX(Methods[Organization Name],$A1924),Organizations[Organization Name],0),"0000"),"}"))</f>
        <v>#REF!</v>
      </c>
      <c r="Q1924" t="e">
        <f>IF(INDEX(Variables[Variable Type],$A1924)="","",
CONCATENATE("  - &amp;VariableID",TEXT($A1924,"0000"),
" {","VariableTypeCV:  ",CHAR(34),INDEX(Variables[Variable Type],$A1924),CHAR(34),
", VariableCode:  ",CHAR(34),INDEX(Variables[Variable Code],$A1924),CHAR(34),
", VariableNameCV:  ",CHAR(34),INDEX(Variables[Variable Name],$A1924),CHAR(34),
", VariableDefinition:  ",CHAR(34),INDEX(Variables[Variable Definition],$A1924),CHAR(34),
", SpecciationCV:  ",CHAR(34),INDEX(Variables[Speciation],$A1924),CHAR(34),
", NoDataValue:  ",CHAR(34),INDEX(Variables[No Data Value],$A1924),CHAR(34),"}"))</f>
        <v>#REF!</v>
      </c>
    </row>
    <row r="1925" spans="1:17" x14ac:dyDescent="0.25">
      <c r="A1925">
        <v>1922</v>
      </c>
      <c r="D1925" t="e">
        <f>IF(INDEX(People[First Name],$A1925)="","",
CONCATENATE("  - &amp;PersonID",TEXT($A1925,"0000"),
" {","PersonFirstName:  ",CHAR(34),INDEX(People[First Name],$A1925),CHAR(34),
", PersonMiddleName:  ",CHAR(34),INDEX(People[Middle Name],$A1925),CHAR(34),
", PersonLastName:  ",CHAR(34),INDEX(People[Last Name],$A1925),CHAR(34),"}"))</f>
        <v>#REF!</v>
      </c>
      <c r="E1925" t="e">
        <f>IF(INDEX(Organizations[Organization Type '[CV']],$A1925)="","",
CONCATENATE("  - &amp;OrganizationID",TEXT($A1925,"0000"),
" {","OrganizationTypeCV:  ",CHAR(34),INDEX(Organizations[Organization Type '[CV']],$A1925),CHAR(34),
", OrganizationCode:  ",CHAR(34),INDEX(Organizations[Organization Code],$A1925),CHAR(34),
", OrganizationName:  ",CHAR(34),INDEX(Organizations[Organization Name],$A1925),CHAR(34),
", OrganizationDescription:  ",CHAR(34),INDEX(Organizations[Organization Description],$A1925),CHAR(34),
", OrganizationLink:  ",CHAR(34),INDEX(Organizations[Organization Link],$A1925),CHAR(34),"}"))</f>
        <v>#REF!</v>
      </c>
      <c r="F1925" t="e">
        <f>IF(INDEX(People[First Name],$A1925)="","",
CONCATENATE("  - &amp;AffiliationID",TEXT($A1925,"0000"),
" {PersonID: *PersonID",TEXT($A1925,"0000"),
", OrganizationID: *OrganizationID",TEXT(MATCH(INDEX(People[Organization Name],$A1925),Organizations[Organization Name],0),"0000"),
", IsPrimaryOrganizationContact: , AffiliationStartDate: , AffiliationEndDate: , PrimaryPhone: ",
", PrimaryEmail: ",CHAR(34),INDEX(People[Primary Email],$A1925),CHAR(34),
", PrimaryAddress: ",CHAR(34),INDEX(People[Primary Address],$A1925),CHAR(34),
", PersonLink: }"))</f>
        <v>#REF!</v>
      </c>
      <c r="H1925" t="e">
        <f>IF(COUNTA(CitationInformation)=0,"",IF(INDEX(AuthorList[Author Name],$A1925)="","",
CONCATENATE("  - &amp;AuthorListID",TEXT($A1925,"0000"),
"  {CitationID: *CitationID0001",
", PersonID: *PersonID",TEXT(MATCH(INDEX(AuthorList[Author Name],$A1925),People[Full Name],0),"0000"),
", AuthorOrder: ",INDEX(AuthorList[Author Number],$A1925),"}")))</f>
        <v>#REF!</v>
      </c>
      <c r="K1925" t="e">
        <f>IF(INDEX(SamplingFeatures[Feature Code],$A1925)="","",
CONCATENATE("  - &amp;SamplingFeatureID",TEXT($A1925,"0000"),
" {","SamplingFeatureUUID:  ",CHAR(34),INDEX(SamplingFeatures[Sampling Feature UUID],$A1925),CHAR(34),
", SamplingFeatureTypeCV:  ",CHAR(34),INDEX(SamplingFeatures[Sampling Feature Type],$A1925),CHAR(34),
", SamplingFeatureCode:  ",CHAR(34),INDEX(SamplingFeatures[Feature Code],$A1925),CHAR(34),
", SamplingFeatureName:  ",CHAR(34),INDEX(SamplingFeatures[Feature Name],$A1925),CHAR(34),
", SamplingFeatureDescription:  ",CHAR(34),INDEX(SamplingFeatures[Feature Description],$A1925),CHAR(34),
", SamplingFeatureGeotypeCV:  ",CHAR(34),INDEX(SamplingFeatures[Feature Geo Type],$A1925),CHAR(34),
", FeatureGeometry:  ",CHAR(34),INDEX(SamplingFeatures[Feature Geometry],$A1925),CHAR(34),
", Elevation_m:  ",CHAR(34),INDEX(SamplingFeatures[Elevation_m],$A1925),CHAR(34),
", ElevationDatumCV:  ",CHAR(34),ElevationDatum,CHAR(34),"}"))</f>
        <v>#REF!</v>
      </c>
      <c r="L1925" t="e">
        <f>IF(INDEX(SamplingFeatures[Sampling Feature Type],$A1925)&lt;&gt;"Site","",
CONCATENATE("  - &amp;SiteID",TEXT(SUMPRODUCT(--($L$3:$L1924&lt;&gt;"")),"0000"),
" {","SamplingFeatureID:  *SamplingFeatureID",TEXT($A1925,"0000"),
", SiteTypeCV:  ",CHAR(34),INDEX(Sites[Site Type],$A1925),CHAR(34),
", Latitude:  ",INDEX(Sites[Latitude],$A1925),
", Longitude:  ",INDEX(Sites[Longitude],$A1925),
", SRSName:  ",CHAR(34),LatLonDatum,CHAR(34),"}"))</f>
        <v>#REF!</v>
      </c>
      <c r="M1925" t="e">
        <f>IF(INDEX(SamplingFeatures[Sampling Feature Type],$A1925)&lt;&gt;"Specimen","",
CONCATENATE("  - &amp;SpecimenID",TEXT(SUMPRODUCT(--($M$3:$M1924&lt;&gt;"")),"0000"),
" {","SamplingFeatureID:  *SamplingFeatureID",TEXT($A1925,"0000"),
", SpecimenTypeCV:  ",CHAR(34),INDEX(Specimens[Specimen Type],$A1925),CHAR(34),
", SpecimenMediumCV:  ",INDEX(Specimens[Specimen Medium],$A1925),
", IsFieldSpecimen:  ",CHAR(34),INDEX(Specimens[Is Field Specimen?],$A1925),CHAR(34),"}"))</f>
        <v>#REF!</v>
      </c>
      <c r="N1925" t="e">
        <f>IF(COUNTA(SpatialOffsets[])=0,"", IF(INDEX(SpatialOffsets[Spatial Offset Type],$A1925)="","",
CONCATENATE("  - &amp;SpatialOffsetID",TEXT($A1925,"0000"),
" {","SpatialOffsetTypeCV:  ",CHAR(34),INDEX(SpatialOffsets[Spatial Offset Type],$A1925),CHAR(34),
", Offset1Value:  ",INDEX(SpatialOffsets[Offset 1 Value],$A1925),
", Offset1UnitID:  ",CHAR(34),INDEX(SpatialOffsets[Offset 1 Unit],$A1925),CHAR(34),
", Offset2Value:  ",INDEX(SpatialOffsets[Offset 2 Value],$A1925),
", Offset2UnitID:  ",CHAR(34),INDEX(SpatialOffsets[Offset 2 Unit],$A1925),CHAR(34),
", Offset3Value:  ",INDEX(SpatialOffsets[Offset 3 Value],$A1925),
", Offset3UnitID:  ",CHAR(34),INDEX(SpatialOffsets[Offset 3 Unit],$A1925),CHAR(34),,"}")))</f>
        <v>#REF!</v>
      </c>
      <c r="O1925" t="e">
        <f>IF(COUNTA(RelatedFeatures[])=0,"", IF(INDEX(RelatedFeatures[First Sampling Feature Code],$A1925)="","",
CONCATENATE("  - &amp;RelationID",TEXT($A1925,"0000"),
" {","SamplingFeatureID:  *SamplingFeatureID",TEXT(MATCH(INDEX(RelatedFeatures[First Sampling Feature Code],$A1925),SamplingFeatures[Feature Code],0),"0000"),
", RelationshipTypeCV:  ",CHAR(34),INDEX(RelatedFeatures[Relationship Type],$A1925),CHAR(34),
", RelatedFeatureID: *SamplingFeatureID",TEXT(MATCH(INDEX(RelatedFeatures[Second Sampling Feature Code],$A1925),SamplingFeatures[Feature Code],0),"0000"),
", SpatialOffsetID:  ",IF(INDEX(RelatedFeatures[Offset Number],$A1925)="","",CONCATENATE("*SpatialOffsetID",TEXT(INDEX(RelatedFeatures[Offset Number],$A1925),"0000"))),"}")))</f>
        <v>#REF!</v>
      </c>
      <c r="P1925" t="e">
        <f>IF(INDEX(Methods[Method Type],$A1925)="","",
CONCATENATE("  - &amp;MethodID",TEXT($A1925,"0000"),
" {","MethodTypeCV:  ",CHAR(34),INDEX(Methods[Method Type],$A1925),CHAR(34),
", MethodCode:  ",CHAR(34),INDEX(Methods[Method Code],$A1925),CHAR(34),
", MethodName:  ",CHAR(34),INDEX(Methods[Method Name],$A1925),CHAR(34),
", MethodDescription:  ",CHAR(34),INDEX(Methods[Method Description],$A1925),CHAR(34),
", MethodLink:  ",CHAR(34),INDEX(Methods[Method Link],$A1925),CHAR(34),
", OrganizationID: *OrganizationID",TEXT(MATCH(INDEX(Methods[Organization Name],$A1925),Organizations[Organization Name],0),"0000"),"}"))</f>
        <v>#REF!</v>
      </c>
      <c r="Q1925" t="e">
        <f>IF(INDEX(Variables[Variable Type],$A1925)="","",
CONCATENATE("  - &amp;VariableID",TEXT($A1925,"0000"),
" {","VariableTypeCV:  ",CHAR(34),INDEX(Variables[Variable Type],$A1925),CHAR(34),
", VariableCode:  ",CHAR(34),INDEX(Variables[Variable Code],$A1925),CHAR(34),
", VariableNameCV:  ",CHAR(34),INDEX(Variables[Variable Name],$A1925),CHAR(34),
", VariableDefinition:  ",CHAR(34),INDEX(Variables[Variable Definition],$A1925),CHAR(34),
", SpecciationCV:  ",CHAR(34),INDEX(Variables[Speciation],$A1925),CHAR(34),
", NoDataValue:  ",CHAR(34),INDEX(Variables[No Data Value],$A1925),CHAR(34),"}"))</f>
        <v>#REF!</v>
      </c>
    </row>
    <row r="1926" spans="1:17" x14ac:dyDescent="0.25">
      <c r="A1926">
        <v>1923</v>
      </c>
      <c r="D1926" t="e">
        <f>IF(INDEX(People[First Name],$A1926)="","",
CONCATENATE("  - &amp;PersonID",TEXT($A1926,"0000"),
" {","PersonFirstName:  ",CHAR(34),INDEX(People[First Name],$A1926),CHAR(34),
", PersonMiddleName:  ",CHAR(34),INDEX(People[Middle Name],$A1926),CHAR(34),
", PersonLastName:  ",CHAR(34),INDEX(People[Last Name],$A1926),CHAR(34),"}"))</f>
        <v>#REF!</v>
      </c>
      <c r="E1926" t="e">
        <f>IF(INDEX(Organizations[Organization Type '[CV']],$A1926)="","",
CONCATENATE("  - &amp;OrganizationID",TEXT($A1926,"0000"),
" {","OrganizationTypeCV:  ",CHAR(34),INDEX(Organizations[Organization Type '[CV']],$A1926),CHAR(34),
", OrganizationCode:  ",CHAR(34),INDEX(Organizations[Organization Code],$A1926),CHAR(34),
", OrganizationName:  ",CHAR(34),INDEX(Organizations[Organization Name],$A1926),CHAR(34),
", OrganizationDescription:  ",CHAR(34),INDEX(Organizations[Organization Description],$A1926),CHAR(34),
", OrganizationLink:  ",CHAR(34),INDEX(Organizations[Organization Link],$A1926),CHAR(34),"}"))</f>
        <v>#REF!</v>
      </c>
      <c r="F1926" t="e">
        <f>IF(INDEX(People[First Name],$A1926)="","",
CONCATENATE("  - &amp;AffiliationID",TEXT($A1926,"0000"),
" {PersonID: *PersonID",TEXT($A1926,"0000"),
", OrganizationID: *OrganizationID",TEXT(MATCH(INDEX(People[Organization Name],$A1926),Organizations[Organization Name],0),"0000"),
", IsPrimaryOrganizationContact: , AffiliationStartDate: , AffiliationEndDate: , PrimaryPhone: ",
", PrimaryEmail: ",CHAR(34),INDEX(People[Primary Email],$A1926),CHAR(34),
", PrimaryAddress: ",CHAR(34),INDEX(People[Primary Address],$A1926),CHAR(34),
", PersonLink: }"))</f>
        <v>#REF!</v>
      </c>
      <c r="H1926" t="e">
        <f>IF(COUNTA(CitationInformation)=0,"",IF(INDEX(AuthorList[Author Name],$A1926)="","",
CONCATENATE("  - &amp;AuthorListID",TEXT($A1926,"0000"),
"  {CitationID: *CitationID0001",
", PersonID: *PersonID",TEXT(MATCH(INDEX(AuthorList[Author Name],$A1926),People[Full Name],0),"0000"),
", AuthorOrder: ",INDEX(AuthorList[Author Number],$A1926),"}")))</f>
        <v>#REF!</v>
      </c>
      <c r="K1926" t="e">
        <f>IF(INDEX(SamplingFeatures[Feature Code],$A1926)="","",
CONCATENATE("  - &amp;SamplingFeatureID",TEXT($A1926,"0000"),
" {","SamplingFeatureUUID:  ",CHAR(34),INDEX(SamplingFeatures[Sampling Feature UUID],$A1926),CHAR(34),
", SamplingFeatureTypeCV:  ",CHAR(34),INDEX(SamplingFeatures[Sampling Feature Type],$A1926),CHAR(34),
", SamplingFeatureCode:  ",CHAR(34),INDEX(SamplingFeatures[Feature Code],$A1926),CHAR(34),
", SamplingFeatureName:  ",CHAR(34),INDEX(SamplingFeatures[Feature Name],$A1926),CHAR(34),
", SamplingFeatureDescription:  ",CHAR(34),INDEX(SamplingFeatures[Feature Description],$A1926),CHAR(34),
", SamplingFeatureGeotypeCV:  ",CHAR(34),INDEX(SamplingFeatures[Feature Geo Type],$A1926),CHAR(34),
", FeatureGeometry:  ",CHAR(34),INDEX(SamplingFeatures[Feature Geometry],$A1926),CHAR(34),
", Elevation_m:  ",CHAR(34),INDEX(SamplingFeatures[Elevation_m],$A1926),CHAR(34),
", ElevationDatumCV:  ",CHAR(34),ElevationDatum,CHAR(34),"}"))</f>
        <v>#REF!</v>
      </c>
      <c r="L1926" t="e">
        <f>IF(INDEX(SamplingFeatures[Sampling Feature Type],$A1926)&lt;&gt;"Site","",
CONCATENATE("  - &amp;SiteID",TEXT(SUMPRODUCT(--($L$3:$L1925&lt;&gt;"")),"0000"),
" {","SamplingFeatureID:  *SamplingFeatureID",TEXT($A1926,"0000"),
", SiteTypeCV:  ",CHAR(34),INDEX(Sites[Site Type],$A1926),CHAR(34),
", Latitude:  ",INDEX(Sites[Latitude],$A1926),
", Longitude:  ",INDEX(Sites[Longitude],$A1926),
", SRSName:  ",CHAR(34),LatLonDatum,CHAR(34),"}"))</f>
        <v>#REF!</v>
      </c>
      <c r="M1926" t="e">
        <f>IF(INDEX(SamplingFeatures[Sampling Feature Type],$A1926)&lt;&gt;"Specimen","",
CONCATENATE("  - &amp;SpecimenID",TEXT(SUMPRODUCT(--($M$3:$M1925&lt;&gt;"")),"0000"),
" {","SamplingFeatureID:  *SamplingFeatureID",TEXT($A1926,"0000"),
", SpecimenTypeCV:  ",CHAR(34),INDEX(Specimens[Specimen Type],$A1926),CHAR(34),
", SpecimenMediumCV:  ",INDEX(Specimens[Specimen Medium],$A1926),
", IsFieldSpecimen:  ",CHAR(34),INDEX(Specimens[Is Field Specimen?],$A1926),CHAR(34),"}"))</f>
        <v>#REF!</v>
      </c>
      <c r="N1926" t="e">
        <f>IF(COUNTA(SpatialOffsets[])=0,"", IF(INDEX(SpatialOffsets[Spatial Offset Type],$A1926)="","",
CONCATENATE("  - &amp;SpatialOffsetID",TEXT($A1926,"0000"),
" {","SpatialOffsetTypeCV:  ",CHAR(34),INDEX(SpatialOffsets[Spatial Offset Type],$A1926),CHAR(34),
", Offset1Value:  ",INDEX(SpatialOffsets[Offset 1 Value],$A1926),
", Offset1UnitID:  ",CHAR(34),INDEX(SpatialOffsets[Offset 1 Unit],$A1926),CHAR(34),
", Offset2Value:  ",INDEX(SpatialOffsets[Offset 2 Value],$A1926),
", Offset2UnitID:  ",CHAR(34),INDEX(SpatialOffsets[Offset 2 Unit],$A1926),CHAR(34),
", Offset3Value:  ",INDEX(SpatialOffsets[Offset 3 Value],$A1926),
", Offset3UnitID:  ",CHAR(34),INDEX(SpatialOffsets[Offset 3 Unit],$A1926),CHAR(34),,"}")))</f>
        <v>#REF!</v>
      </c>
      <c r="O1926" t="e">
        <f>IF(COUNTA(RelatedFeatures[])=0,"", IF(INDEX(RelatedFeatures[First Sampling Feature Code],$A1926)="","",
CONCATENATE("  - &amp;RelationID",TEXT($A1926,"0000"),
" {","SamplingFeatureID:  *SamplingFeatureID",TEXT(MATCH(INDEX(RelatedFeatures[First Sampling Feature Code],$A1926),SamplingFeatures[Feature Code],0),"0000"),
", RelationshipTypeCV:  ",CHAR(34),INDEX(RelatedFeatures[Relationship Type],$A1926),CHAR(34),
", RelatedFeatureID: *SamplingFeatureID",TEXT(MATCH(INDEX(RelatedFeatures[Second Sampling Feature Code],$A1926),SamplingFeatures[Feature Code],0),"0000"),
", SpatialOffsetID:  ",IF(INDEX(RelatedFeatures[Offset Number],$A1926)="","",CONCATENATE("*SpatialOffsetID",TEXT(INDEX(RelatedFeatures[Offset Number],$A1926),"0000"))),"}")))</f>
        <v>#REF!</v>
      </c>
      <c r="P1926" t="e">
        <f>IF(INDEX(Methods[Method Type],$A1926)="","",
CONCATENATE("  - &amp;MethodID",TEXT($A1926,"0000"),
" {","MethodTypeCV:  ",CHAR(34),INDEX(Methods[Method Type],$A1926),CHAR(34),
", MethodCode:  ",CHAR(34),INDEX(Methods[Method Code],$A1926),CHAR(34),
", MethodName:  ",CHAR(34),INDEX(Methods[Method Name],$A1926),CHAR(34),
", MethodDescription:  ",CHAR(34),INDEX(Methods[Method Description],$A1926),CHAR(34),
", MethodLink:  ",CHAR(34),INDEX(Methods[Method Link],$A1926),CHAR(34),
", OrganizationID: *OrganizationID",TEXT(MATCH(INDEX(Methods[Organization Name],$A1926),Organizations[Organization Name],0),"0000"),"}"))</f>
        <v>#REF!</v>
      </c>
      <c r="Q1926" t="e">
        <f>IF(INDEX(Variables[Variable Type],$A1926)="","",
CONCATENATE("  - &amp;VariableID",TEXT($A1926,"0000"),
" {","VariableTypeCV:  ",CHAR(34),INDEX(Variables[Variable Type],$A1926),CHAR(34),
", VariableCode:  ",CHAR(34),INDEX(Variables[Variable Code],$A1926),CHAR(34),
", VariableNameCV:  ",CHAR(34),INDEX(Variables[Variable Name],$A1926),CHAR(34),
", VariableDefinition:  ",CHAR(34),INDEX(Variables[Variable Definition],$A1926),CHAR(34),
", SpecciationCV:  ",CHAR(34),INDEX(Variables[Speciation],$A1926),CHAR(34),
", NoDataValue:  ",CHAR(34),INDEX(Variables[No Data Value],$A1926),CHAR(34),"}"))</f>
        <v>#REF!</v>
      </c>
    </row>
    <row r="1927" spans="1:17" x14ac:dyDescent="0.25">
      <c r="A1927">
        <v>1924</v>
      </c>
      <c r="D1927" t="e">
        <f>IF(INDEX(People[First Name],$A1927)="","",
CONCATENATE("  - &amp;PersonID",TEXT($A1927,"0000"),
" {","PersonFirstName:  ",CHAR(34),INDEX(People[First Name],$A1927),CHAR(34),
", PersonMiddleName:  ",CHAR(34),INDEX(People[Middle Name],$A1927),CHAR(34),
", PersonLastName:  ",CHAR(34),INDEX(People[Last Name],$A1927),CHAR(34),"}"))</f>
        <v>#REF!</v>
      </c>
      <c r="E1927" t="e">
        <f>IF(INDEX(Organizations[Organization Type '[CV']],$A1927)="","",
CONCATENATE("  - &amp;OrganizationID",TEXT($A1927,"0000"),
" {","OrganizationTypeCV:  ",CHAR(34),INDEX(Organizations[Organization Type '[CV']],$A1927),CHAR(34),
", OrganizationCode:  ",CHAR(34),INDEX(Organizations[Organization Code],$A1927),CHAR(34),
", OrganizationName:  ",CHAR(34),INDEX(Organizations[Organization Name],$A1927),CHAR(34),
", OrganizationDescription:  ",CHAR(34),INDEX(Organizations[Organization Description],$A1927),CHAR(34),
", OrganizationLink:  ",CHAR(34),INDEX(Organizations[Organization Link],$A1927),CHAR(34),"}"))</f>
        <v>#REF!</v>
      </c>
      <c r="F1927" t="e">
        <f>IF(INDEX(People[First Name],$A1927)="","",
CONCATENATE("  - &amp;AffiliationID",TEXT($A1927,"0000"),
" {PersonID: *PersonID",TEXT($A1927,"0000"),
", OrganizationID: *OrganizationID",TEXT(MATCH(INDEX(People[Organization Name],$A1927),Organizations[Organization Name],0),"0000"),
", IsPrimaryOrganizationContact: , AffiliationStartDate: , AffiliationEndDate: , PrimaryPhone: ",
", PrimaryEmail: ",CHAR(34),INDEX(People[Primary Email],$A1927),CHAR(34),
", PrimaryAddress: ",CHAR(34),INDEX(People[Primary Address],$A1927),CHAR(34),
", PersonLink: }"))</f>
        <v>#REF!</v>
      </c>
      <c r="H1927" t="e">
        <f>IF(COUNTA(CitationInformation)=0,"",IF(INDEX(AuthorList[Author Name],$A1927)="","",
CONCATENATE("  - &amp;AuthorListID",TEXT($A1927,"0000"),
"  {CitationID: *CitationID0001",
", PersonID: *PersonID",TEXT(MATCH(INDEX(AuthorList[Author Name],$A1927),People[Full Name],0),"0000"),
", AuthorOrder: ",INDEX(AuthorList[Author Number],$A1927),"}")))</f>
        <v>#REF!</v>
      </c>
      <c r="K1927" t="e">
        <f>IF(INDEX(SamplingFeatures[Feature Code],$A1927)="","",
CONCATENATE("  - &amp;SamplingFeatureID",TEXT($A1927,"0000"),
" {","SamplingFeatureUUID:  ",CHAR(34),INDEX(SamplingFeatures[Sampling Feature UUID],$A1927),CHAR(34),
", SamplingFeatureTypeCV:  ",CHAR(34),INDEX(SamplingFeatures[Sampling Feature Type],$A1927),CHAR(34),
", SamplingFeatureCode:  ",CHAR(34),INDEX(SamplingFeatures[Feature Code],$A1927),CHAR(34),
", SamplingFeatureName:  ",CHAR(34),INDEX(SamplingFeatures[Feature Name],$A1927),CHAR(34),
", SamplingFeatureDescription:  ",CHAR(34),INDEX(SamplingFeatures[Feature Description],$A1927),CHAR(34),
", SamplingFeatureGeotypeCV:  ",CHAR(34),INDEX(SamplingFeatures[Feature Geo Type],$A1927),CHAR(34),
", FeatureGeometry:  ",CHAR(34),INDEX(SamplingFeatures[Feature Geometry],$A1927),CHAR(34),
", Elevation_m:  ",CHAR(34),INDEX(SamplingFeatures[Elevation_m],$A1927),CHAR(34),
", ElevationDatumCV:  ",CHAR(34),ElevationDatum,CHAR(34),"}"))</f>
        <v>#REF!</v>
      </c>
      <c r="L1927" t="e">
        <f>IF(INDEX(SamplingFeatures[Sampling Feature Type],$A1927)&lt;&gt;"Site","",
CONCATENATE("  - &amp;SiteID",TEXT(SUMPRODUCT(--($L$3:$L1926&lt;&gt;"")),"0000"),
" {","SamplingFeatureID:  *SamplingFeatureID",TEXT($A1927,"0000"),
", SiteTypeCV:  ",CHAR(34),INDEX(Sites[Site Type],$A1927),CHAR(34),
", Latitude:  ",INDEX(Sites[Latitude],$A1927),
", Longitude:  ",INDEX(Sites[Longitude],$A1927),
", SRSName:  ",CHAR(34),LatLonDatum,CHAR(34),"}"))</f>
        <v>#REF!</v>
      </c>
      <c r="M1927" t="e">
        <f>IF(INDEX(SamplingFeatures[Sampling Feature Type],$A1927)&lt;&gt;"Specimen","",
CONCATENATE("  - &amp;SpecimenID",TEXT(SUMPRODUCT(--($M$3:$M1926&lt;&gt;"")),"0000"),
" {","SamplingFeatureID:  *SamplingFeatureID",TEXT($A1927,"0000"),
", SpecimenTypeCV:  ",CHAR(34),INDEX(Specimens[Specimen Type],$A1927),CHAR(34),
", SpecimenMediumCV:  ",INDEX(Specimens[Specimen Medium],$A1927),
", IsFieldSpecimen:  ",CHAR(34),INDEX(Specimens[Is Field Specimen?],$A1927),CHAR(34),"}"))</f>
        <v>#REF!</v>
      </c>
      <c r="N1927" t="e">
        <f>IF(COUNTA(SpatialOffsets[])=0,"", IF(INDEX(SpatialOffsets[Spatial Offset Type],$A1927)="","",
CONCATENATE("  - &amp;SpatialOffsetID",TEXT($A1927,"0000"),
" {","SpatialOffsetTypeCV:  ",CHAR(34),INDEX(SpatialOffsets[Spatial Offset Type],$A1927),CHAR(34),
", Offset1Value:  ",INDEX(SpatialOffsets[Offset 1 Value],$A1927),
", Offset1UnitID:  ",CHAR(34),INDEX(SpatialOffsets[Offset 1 Unit],$A1927),CHAR(34),
", Offset2Value:  ",INDEX(SpatialOffsets[Offset 2 Value],$A1927),
", Offset2UnitID:  ",CHAR(34),INDEX(SpatialOffsets[Offset 2 Unit],$A1927),CHAR(34),
", Offset3Value:  ",INDEX(SpatialOffsets[Offset 3 Value],$A1927),
", Offset3UnitID:  ",CHAR(34),INDEX(SpatialOffsets[Offset 3 Unit],$A1927),CHAR(34),,"}")))</f>
        <v>#REF!</v>
      </c>
      <c r="O1927" t="e">
        <f>IF(COUNTA(RelatedFeatures[])=0,"", IF(INDEX(RelatedFeatures[First Sampling Feature Code],$A1927)="","",
CONCATENATE("  - &amp;RelationID",TEXT($A1927,"0000"),
" {","SamplingFeatureID:  *SamplingFeatureID",TEXT(MATCH(INDEX(RelatedFeatures[First Sampling Feature Code],$A1927),SamplingFeatures[Feature Code],0),"0000"),
", RelationshipTypeCV:  ",CHAR(34),INDEX(RelatedFeatures[Relationship Type],$A1927),CHAR(34),
", RelatedFeatureID: *SamplingFeatureID",TEXT(MATCH(INDEX(RelatedFeatures[Second Sampling Feature Code],$A1927),SamplingFeatures[Feature Code],0),"0000"),
", SpatialOffsetID:  ",IF(INDEX(RelatedFeatures[Offset Number],$A1927)="","",CONCATENATE("*SpatialOffsetID",TEXT(INDEX(RelatedFeatures[Offset Number],$A1927),"0000"))),"}")))</f>
        <v>#REF!</v>
      </c>
      <c r="P1927" t="e">
        <f>IF(INDEX(Methods[Method Type],$A1927)="","",
CONCATENATE("  - &amp;MethodID",TEXT($A1927,"0000"),
" {","MethodTypeCV:  ",CHAR(34),INDEX(Methods[Method Type],$A1927),CHAR(34),
", MethodCode:  ",CHAR(34),INDEX(Methods[Method Code],$A1927),CHAR(34),
", MethodName:  ",CHAR(34),INDEX(Methods[Method Name],$A1927),CHAR(34),
", MethodDescription:  ",CHAR(34),INDEX(Methods[Method Description],$A1927),CHAR(34),
", MethodLink:  ",CHAR(34),INDEX(Methods[Method Link],$A1927),CHAR(34),
", OrganizationID: *OrganizationID",TEXT(MATCH(INDEX(Methods[Organization Name],$A1927),Organizations[Organization Name],0),"0000"),"}"))</f>
        <v>#REF!</v>
      </c>
      <c r="Q1927" t="e">
        <f>IF(INDEX(Variables[Variable Type],$A1927)="","",
CONCATENATE("  - &amp;VariableID",TEXT($A1927,"0000"),
" {","VariableTypeCV:  ",CHAR(34),INDEX(Variables[Variable Type],$A1927),CHAR(34),
", VariableCode:  ",CHAR(34),INDEX(Variables[Variable Code],$A1927),CHAR(34),
", VariableNameCV:  ",CHAR(34),INDEX(Variables[Variable Name],$A1927),CHAR(34),
", VariableDefinition:  ",CHAR(34),INDEX(Variables[Variable Definition],$A1927),CHAR(34),
", SpecciationCV:  ",CHAR(34),INDEX(Variables[Speciation],$A1927),CHAR(34),
", NoDataValue:  ",CHAR(34),INDEX(Variables[No Data Value],$A1927),CHAR(34),"}"))</f>
        <v>#REF!</v>
      </c>
    </row>
    <row r="1928" spans="1:17" x14ac:dyDescent="0.25">
      <c r="A1928">
        <v>1925</v>
      </c>
      <c r="D1928" t="e">
        <f>IF(INDEX(People[First Name],$A1928)="","",
CONCATENATE("  - &amp;PersonID",TEXT($A1928,"0000"),
" {","PersonFirstName:  ",CHAR(34),INDEX(People[First Name],$A1928),CHAR(34),
", PersonMiddleName:  ",CHAR(34),INDEX(People[Middle Name],$A1928),CHAR(34),
", PersonLastName:  ",CHAR(34),INDEX(People[Last Name],$A1928),CHAR(34),"}"))</f>
        <v>#REF!</v>
      </c>
      <c r="E1928" t="e">
        <f>IF(INDEX(Organizations[Organization Type '[CV']],$A1928)="","",
CONCATENATE("  - &amp;OrganizationID",TEXT($A1928,"0000"),
" {","OrganizationTypeCV:  ",CHAR(34),INDEX(Organizations[Organization Type '[CV']],$A1928),CHAR(34),
", OrganizationCode:  ",CHAR(34),INDEX(Organizations[Organization Code],$A1928),CHAR(34),
", OrganizationName:  ",CHAR(34),INDEX(Organizations[Organization Name],$A1928),CHAR(34),
", OrganizationDescription:  ",CHAR(34),INDEX(Organizations[Organization Description],$A1928),CHAR(34),
", OrganizationLink:  ",CHAR(34),INDEX(Organizations[Organization Link],$A1928),CHAR(34),"}"))</f>
        <v>#REF!</v>
      </c>
      <c r="F1928" t="e">
        <f>IF(INDEX(People[First Name],$A1928)="","",
CONCATENATE("  - &amp;AffiliationID",TEXT($A1928,"0000"),
" {PersonID: *PersonID",TEXT($A1928,"0000"),
", OrganizationID: *OrganizationID",TEXT(MATCH(INDEX(People[Organization Name],$A1928),Organizations[Organization Name],0),"0000"),
", IsPrimaryOrganizationContact: , AffiliationStartDate: , AffiliationEndDate: , PrimaryPhone: ",
", PrimaryEmail: ",CHAR(34),INDEX(People[Primary Email],$A1928),CHAR(34),
", PrimaryAddress: ",CHAR(34),INDEX(People[Primary Address],$A1928),CHAR(34),
", PersonLink: }"))</f>
        <v>#REF!</v>
      </c>
      <c r="H1928" t="e">
        <f>IF(COUNTA(CitationInformation)=0,"",IF(INDEX(AuthorList[Author Name],$A1928)="","",
CONCATENATE("  - &amp;AuthorListID",TEXT($A1928,"0000"),
"  {CitationID: *CitationID0001",
", PersonID: *PersonID",TEXT(MATCH(INDEX(AuthorList[Author Name],$A1928),People[Full Name],0),"0000"),
", AuthorOrder: ",INDEX(AuthorList[Author Number],$A1928),"}")))</f>
        <v>#REF!</v>
      </c>
      <c r="K1928" t="e">
        <f>IF(INDEX(SamplingFeatures[Feature Code],$A1928)="","",
CONCATENATE("  - &amp;SamplingFeatureID",TEXT($A1928,"0000"),
" {","SamplingFeatureUUID:  ",CHAR(34),INDEX(SamplingFeatures[Sampling Feature UUID],$A1928),CHAR(34),
", SamplingFeatureTypeCV:  ",CHAR(34),INDEX(SamplingFeatures[Sampling Feature Type],$A1928),CHAR(34),
", SamplingFeatureCode:  ",CHAR(34),INDEX(SamplingFeatures[Feature Code],$A1928),CHAR(34),
", SamplingFeatureName:  ",CHAR(34),INDEX(SamplingFeatures[Feature Name],$A1928),CHAR(34),
", SamplingFeatureDescription:  ",CHAR(34),INDEX(SamplingFeatures[Feature Description],$A1928),CHAR(34),
", SamplingFeatureGeotypeCV:  ",CHAR(34),INDEX(SamplingFeatures[Feature Geo Type],$A1928),CHAR(34),
", FeatureGeometry:  ",CHAR(34),INDEX(SamplingFeatures[Feature Geometry],$A1928),CHAR(34),
", Elevation_m:  ",CHAR(34),INDEX(SamplingFeatures[Elevation_m],$A1928),CHAR(34),
", ElevationDatumCV:  ",CHAR(34),ElevationDatum,CHAR(34),"}"))</f>
        <v>#REF!</v>
      </c>
      <c r="L1928" t="e">
        <f>IF(INDEX(SamplingFeatures[Sampling Feature Type],$A1928)&lt;&gt;"Site","",
CONCATENATE("  - &amp;SiteID",TEXT(SUMPRODUCT(--($L$3:$L1927&lt;&gt;"")),"0000"),
" {","SamplingFeatureID:  *SamplingFeatureID",TEXT($A1928,"0000"),
", SiteTypeCV:  ",CHAR(34),INDEX(Sites[Site Type],$A1928),CHAR(34),
", Latitude:  ",INDEX(Sites[Latitude],$A1928),
", Longitude:  ",INDEX(Sites[Longitude],$A1928),
", SRSName:  ",CHAR(34),LatLonDatum,CHAR(34),"}"))</f>
        <v>#REF!</v>
      </c>
      <c r="M1928" t="e">
        <f>IF(INDEX(SamplingFeatures[Sampling Feature Type],$A1928)&lt;&gt;"Specimen","",
CONCATENATE("  - &amp;SpecimenID",TEXT(SUMPRODUCT(--($M$3:$M1927&lt;&gt;"")),"0000"),
" {","SamplingFeatureID:  *SamplingFeatureID",TEXT($A1928,"0000"),
", SpecimenTypeCV:  ",CHAR(34),INDEX(Specimens[Specimen Type],$A1928),CHAR(34),
", SpecimenMediumCV:  ",INDEX(Specimens[Specimen Medium],$A1928),
", IsFieldSpecimen:  ",CHAR(34),INDEX(Specimens[Is Field Specimen?],$A1928),CHAR(34),"}"))</f>
        <v>#REF!</v>
      </c>
      <c r="N1928" t="e">
        <f>IF(COUNTA(SpatialOffsets[])=0,"", IF(INDEX(SpatialOffsets[Spatial Offset Type],$A1928)="","",
CONCATENATE("  - &amp;SpatialOffsetID",TEXT($A1928,"0000"),
" {","SpatialOffsetTypeCV:  ",CHAR(34),INDEX(SpatialOffsets[Spatial Offset Type],$A1928),CHAR(34),
", Offset1Value:  ",INDEX(SpatialOffsets[Offset 1 Value],$A1928),
", Offset1UnitID:  ",CHAR(34),INDEX(SpatialOffsets[Offset 1 Unit],$A1928),CHAR(34),
", Offset2Value:  ",INDEX(SpatialOffsets[Offset 2 Value],$A1928),
", Offset2UnitID:  ",CHAR(34),INDEX(SpatialOffsets[Offset 2 Unit],$A1928),CHAR(34),
", Offset3Value:  ",INDEX(SpatialOffsets[Offset 3 Value],$A1928),
", Offset3UnitID:  ",CHAR(34),INDEX(SpatialOffsets[Offset 3 Unit],$A1928),CHAR(34),,"}")))</f>
        <v>#REF!</v>
      </c>
      <c r="O1928" t="e">
        <f>IF(COUNTA(RelatedFeatures[])=0,"", IF(INDEX(RelatedFeatures[First Sampling Feature Code],$A1928)="","",
CONCATENATE("  - &amp;RelationID",TEXT($A1928,"0000"),
" {","SamplingFeatureID:  *SamplingFeatureID",TEXT(MATCH(INDEX(RelatedFeatures[First Sampling Feature Code],$A1928),SamplingFeatures[Feature Code],0),"0000"),
", RelationshipTypeCV:  ",CHAR(34),INDEX(RelatedFeatures[Relationship Type],$A1928),CHAR(34),
", RelatedFeatureID: *SamplingFeatureID",TEXT(MATCH(INDEX(RelatedFeatures[Second Sampling Feature Code],$A1928),SamplingFeatures[Feature Code],0),"0000"),
", SpatialOffsetID:  ",IF(INDEX(RelatedFeatures[Offset Number],$A1928)="","",CONCATENATE("*SpatialOffsetID",TEXT(INDEX(RelatedFeatures[Offset Number],$A1928),"0000"))),"}")))</f>
        <v>#REF!</v>
      </c>
      <c r="P1928" t="e">
        <f>IF(INDEX(Methods[Method Type],$A1928)="","",
CONCATENATE("  - &amp;MethodID",TEXT($A1928,"0000"),
" {","MethodTypeCV:  ",CHAR(34),INDEX(Methods[Method Type],$A1928),CHAR(34),
", MethodCode:  ",CHAR(34),INDEX(Methods[Method Code],$A1928),CHAR(34),
", MethodName:  ",CHAR(34),INDEX(Methods[Method Name],$A1928),CHAR(34),
", MethodDescription:  ",CHAR(34),INDEX(Methods[Method Description],$A1928),CHAR(34),
", MethodLink:  ",CHAR(34),INDEX(Methods[Method Link],$A1928),CHAR(34),
", OrganizationID: *OrganizationID",TEXT(MATCH(INDEX(Methods[Organization Name],$A1928),Organizations[Organization Name],0),"0000"),"}"))</f>
        <v>#REF!</v>
      </c>
      <c r="Q1928" t="e">
        <f>IF(INDEX(Variables[Variable Type],$A1928)="","",
CONCATENATE("  - &amp;VariableID",TEXT($A1928,"0000"),
" {","VariableTypeCV:  ",CHAR(34),INDEX(Variables[Variable Type],$A1928),CHAR(34),
", VariableCode:  ",CHAR(34),INDEX(Variables[Variable Code],$A1928),CHAR(34),
", VariableNameCV:  ",CHAR(34),INDEX(Variables[Variable Name],$A1928),CHAR(34),
", VariableDefinition:  ",CHAR(34),INDEX(Variables[Variable Definition],$A1928),CHAR(34),
", SpecciationCV:  ",CHAR(34),INDEX(Variables[Speciation],$A1928),CHAR(34),
", NoDataValue:  ",CHAR(34),INDEX(Variables[No Data Value],$A1928),CHAR(34),"}"))</f>
        <v>#REF!</v>
      </c>
    </row>
    <row r="1929" spans="1:17" x14ac:dyDescent="0.25">
      <c r="A1929">
        <v>1926</v>
      </c>
      <c r="D1929" t="e">
        <f>IF(INDEX(People[First Name],$A1929)="","",
CONCATENATE("  - &amp;PersonID",TEXT($A1929,"0000"),
" {","PersonFirstName:  ",CHAR(34),INDEX(People[First Name],$A1929),CHAR(34),
", PersonMiddleName:  ",CHAR(34),INDEX(People[Middle Name],$A1929),CHAR(34),
", PersonLastName:  ",CHAR(34),INDEX(People[Last Name],$A1929),CHAR(34),"}"))</f>
        <v>#REF!</v>
      </c>
      <c r="E1929" t="e">
        <f>IF(INDEX(Organizations[Organization Type '[CV']],$A1929)="","",
CONCATENATE("  - &amp;OrganizationID",TEXT($A1929,"0000"),
" {","OrganizationTypeCV:  ",CHAR(34),INDEX(Organizations[Organization Type '[CV']],$A1929),CHAR(34),
", OrganizationCode:  ",CHAR(34),INDEX(Organizations[Organization Code],$A1929),CHAR(34),
", OrganizationName:  ",CHAR(34),INDEX(Organizations[Organization Name],$A1929),CHAR(34),
", OrganizationDescription:  ",CHAR(34),INDEX(Organizations[Organization Description],$A1929),CHAR(34),
", OrganizationLink:  ",CHAR(34),INDEX(Organizations[Organization Link],$A1929),CHAR(34),"}"))</f>
        <v>#REF!</v>
      </c>
      <c r="F1929" t="e">
        <f>IF(INDEX(People[First Name],$A1929)="","",
CONCATENATE("  - &amp;AffiliationID",TEXT($A1929,"0000"),
" {PersonID: *PersonID",TEXT($A1929,"0000"),
", OrganizationID: *OrganizationID",TEXT(MATCH(INDEX(People[Organization Name],$A1929),Organizations[Organization Name],0),"0000"),
", IsPrimaryOrganizationContact: , AffiliationStartDate: , AffiliationEndDate: , PrimaryPhone: ",
", PrimaryEmail: ",CHAR(34),INDEX(People[Primary Email],$A1929),CHAR(34),
", PrimaryAddress: ",CHAR(34),INDEX(People[Primary Address],$A1929),CHAR(34),
", PersonLink: }"))</f>
        <v>#REF!</v>
      </c>
      <c r="H1929" t="e">
        <f>IF(COUNTA(CitationInformation)=0,"",IF(INDEX(AuthorList[Author Name],$A1929)="","",
CONCATENATE("  - &amp;AuthorListID",TEXT($A1929,"0000"),
"  {CitationID: *CitationID0001",
", PersonID: *PersonID",TEXT(MATCH(INDEX(AuthorList[Author Name],$A1929),People[Full Name],0),"0000"),
", AuthorOrder: ",INDEX(AuthorList[Author Number],$A1929),"}")))</f>
        <v>#REF!</v>
      </c>
      <c r="K1929" t="e">
        <f>IF(INDEX(SamplingFeatures[Feature Code],$A1929)="","",
CONCATENATE("  - &amp;SamplingFeatureID",TEXT($A1929,"0000"),
" {","SamplingFeatureUUID:  ",CHAR(34),INDEX(SamplingFeatures[Sampling Feature UUID],$A1929),CHAR(34),
", SamplingFeatureTypeCV:  ",CHAR(34),INDEX(SamplingFeatures[Sampling Feature Type],$A1929),CHAR(34),
", SamplingFeatureCode:  ",CHAR(34),INDEX(SamplingFeatures[Feature Code],$A1929),CHAR(34),
", SamplingFeatureName:  ",CHAR(34),INDEX(SamplingFeatures[Feature Name],$A1929),CHAR(34),
", SamplingFeatureDescription:  ",CHAR(34),INDEX(SamplingFeatures[Feature Description],$A1929),CHAR(34),
", SamplingFeatureGeotypeCV:  ",CHAR(34),INDEX(SamplingFeatures[Feature Geo Type],$A1929),CHAR(34),
", FeatureGeometry:  ",CHAR(34),INDEX(SamplingFeatures[Feature Geometry],$A1929),CHAR(34),
", Elevation_m:  ",CHAR(34),INDEX(SamplingFeatures[Elevation_m],$A1929),CHAR(34),
", ElevationDatumCV:  ",CHAR(34),ElevationDatum,CHAR(34),"}"))</f>
        <v>#REF!</v>
      </c>
      <c r="L1929" t="e">
        <f>IF(INDEX(SamplingFeatures[Sampling Feature Type],$A1929)&lt;&gt;"Site","",
CONCATENATE("  - &amp;SiteID",TEXT(SUMPRODUCT(--($L$3:$L1928&lt;&gt;"")),"0000"),
" {","SamplingFeatureID:  *SamplingFeatureID",TEXT($A1929,"0000"),
", SiteTypeCV:  ",CHAR(34),INDEX(Sites[Site Type],$A1929),CHAR(34),
", Latitude:  ",INDEX(Sites[Latitude],$A1929),
", Longitude:  ",INDEX(Sites[Longitude],$A1929),
", SRSName:  ",CHAR(34),LatLonDatum,CHAR(34),"}"))</f>
        <v>#REF!</v>
      </c>
      <c r="M1929" t="e">
        <f>IF(INDEX(SamplingFeatures[Sampling Feature Type],$A1929)&lt;&gt;"Specimen","",
CONCATENATE("  - &amp;SpecimenID",TEXT(SUMPRODUCT(--($M$3:$M1928&lt;&gt;"")),"0000"),
" {","SamplingFeatureID:  *SamplingFeatureID",TEXT($A1929,"0000"),
", SpecimenTypeCV:  ",CHAR(34),INDEX(Specimens[Specimen Type],$A1929),CHAR(34),
", SpecimenMediumCV:  ",INDEX(Specimens[Specimen Medium],$A1929),
", IsFieldSpecimen:  ",CHAR(34),INDEX(Specimens[Is Field Specimen?],$A1929),CHAR(34),"}"))</f>
        <v>#REF!</v>
      </c>
      <c r="N1929" t="e">
        <f>IF(COUNTA(SpatialOffsets[])=0,"", IF(INDEX(SpatialOffsets[Spatial Offset Type],$A1929)="","",
CONCATENATE("  - &amp;SpatialOffsetID",TEXT($A1929,"0000"),
" {","SpatialOffsetTypeCV:  ",CHAR(34),INDEX(SpatialOffsets[Spatial Offset Type],$A1929),CHAR(34),
", Offset1Value:  ",INDEX(SpatialOffsets[Offset 1 Value],$A1929),
", Offset1UnitID:  ",CHAR(34),INDEX(SpatialOffsets[Offset 1 Unit],$A1929),CHAR(34),
", Offset2Value:  ",INDEX(SpatialOffsets[Offset 2 Value],$A1929),
", Offset2UnitID:  ",CHAR(34),INDEX(SpatialOffsets[Offset 2 Unit],$A1929),CHAR(34),
", Offset3Value:  ",INDEX(SpatialOffsets[Offset 3 Value],$A1929),
", Offset3UnitID:  ",CHAR(34),INDEX(SpatialOffsets[Offset 3 Unit],$A1929),CHAR(34),,"}")))</f>
        <v>#REF!</v>
      </c>
      <c r="O1929" t="e">
        <f>IF(COUNTA(RelatedFeatures[])=0,"", IF(INDEX(RelatedFeatures[First Sampling Feature Code],$A1929)="","",
CONCATENATE("  - &amp;RelationID",TEXT($A1929,"0000"),
" {","SamplingFeatureID:  *SamplingFeatureID",TEXT(MATCH(INDEX(RelatedFeatures[First Sampling Feature Code],$A1929),SamplingFeatures[Feature Code],0),"0000"),
", RelationshipTypeCV:  ",CHAR(34),INDEX(RelatedFeatures[Relationship Type],$A1929),CHAR(34),
", RelatedFeatureID: *SamplingFeatureID",TEXT(MATCH(INDEX(RelatedFeatures[Second Sampling Feature Code],$A1929),SamplingFeatures[Feature Code],0),"0000"),
", SpatialOffsetID:  ",IF(INDEX(RelatedFeatures[Offset Number],$A1929)="","",CONCATENATE("*SpatialOffsetID",TEXT(INDEX(RelatedFeatures[Offset Number],$A1929),"0000"))),"}")))</f>
        <v>#REF!</v>
      </c>
      <c r="P1929" t="e">
        <f>IF(INDEX(Methods[Method Type],$A1929)="","",
CONCATENATE("  - &amp;MethodID",TEXT($A1929,"0000"),
" {","MethodTypeCV:  ",CHAR(34),INDEX(Methods[Method Type],$A1929),CHAR(34),
", MethodCode:  ",CHAR(34),INDEX(Methods[Method Code],$A1929),CHAR(34),
", MethodName:  ",CHAR(34),INDEX(Methods[Method Name],$A1929),CHAR(34),
", MethodDescription:  ",CHAR(34),INDEX(Methods[Method Description],$A1929),CHAR(34),
", MethodLink:  ",CHAR(34),INDEX(Methods[Method Link],$A1929),CHAR(34),
", OrganizationID: *OrganizationID",TEXT(MATCH(INDEX(Methods[Organization Name],$A1929),Organizations[Organization Name],0),"0000"),"}"))</f>
        <v>#REF!</v>
      </c>
      <c r="Q1929" t="e">
        <f>IF(INDEX(Variables[Variable Type],$A1929)="","",
CONCATENATE("  - &amp;VariableID",TEXT($A1929,"0000"),
" {","VariableTypeCV:  ",CHAR(34),INDEX(Variables[Variable Type],$A1929),CHAR(34),
", VariableCode:  ",CHAR(34),INDEX(Variables[Variable Code],$A1929),CHAR(34),
", VariableNameCV:  ",CHAR(34),INDEX(Variables[Variable Name],$A1929),CHAR(34),
", VariableDefinition:  ",CHAR(34),INDEX(Variables[Variable Definition],$A1929),CHAR(34),
", SpecciationCV:  ",CHAR(34),INDEX(Variables[Speciation],$A1929),CHAR(34),
", NoDataValue:  ",CHAR(34),INDEX(Variables[No Data Value],$A1929),CHAR(34),"}"))</f>
        <v>#REF!</v>
      </c>
    </row>
    <row r="1930" spans="1:17" x14ac:dyDescent="0.25">
      <c r="A1930">
        <v>1927</v>
      </c>
      <c r="D1930" t="e">
        <f>IF(INDEX(People[First Name],$A1930)="","",
CONCATENATE("  - &amp;PersonID",TEXT($A1930,"0000"),
" {","PersonFirstName:  ",CHAR(34),INDEX(People[First Name],$A1930),CHAR(34),
", PersonMiddleName:  ",CHAR(34),INDEX(People[Middle Name],$A1930),CHAR(34),
", PersonLastName:  ",CHAR(34),INDEX(People[Last Name],$A1930),CHAR(34),"}"))</f>
        <v>#REF!</v>
      </c>
      <c r="E1930" t="e">
        <f>IF(INDEX(Organizations[Organization Type '[CV']],$A1930)="","",
CONCATENATE("  - &amp;OrganizationID",TEXT($A1930,"0000"),
" {","OrganizationTypeCV:  ",CHAR(34),INDEX(Organizations[Organization Type '[CV']],$A1930),CHAR(34),
", OrganizationCode:  ",CHAR(34),INDEX(Organizations[Organization Code],$A1930),CHAR(34),
", OrganizationName:  ",CHAR(34),INDEX(Organizations[Organization Name],$A1930),CHAR(34),
", OrganizationDescription:  ",CHAR(34),INDEX(Organizations[Organization Description],$A1930),CHAR(34),
", OrganizationLink:  ",CHAR(34),INDEX(Organizations[Organization Link],$A1930),CHAR(34),"}"))</f>
        <v>#REF!</v>
      </c>
      <c r="F1930" t="e">
        <f>IF(INDEX(People[First Name],$A1930)="","",
CONCATENATE("  - &amp;AffiliationID",TEXT($A1930,"0000"),
" {PersonID: *PersonID",TEXT($A1930,"0000"),
", OrganizationID: *OrganizationID",TEXT(MATCH(INDEX(People[Organization Name],$A1930),Organizations[Organization Name],0),"0000"),
", IsPrimaryOrganizationContact: , AffiliationStartDate: , AffiliationEndDate: , PrimaryPhone: ",
", PrimaryEmail: ",CHAR(34),INDEX(People[Primary Email],$A1930),CHAR(34),
", PrimaryAddress: ",CHAR(34),INDEX(People[Primary Address],$A1930),CHAR(34),
", PersonLink: }"))</f>
        <v>#REF!</v>
      </c>
      <c r="H1930" t="e">
        <f>IF(COUNTA(CitationInformation)=0,"",IF(INDEX(AuthorList[Author Name],$A1930)="","",
CONCATENATE("  - &amp;AuthorListID",TEXT($A1930,"0000"),
"  {CitationID: *CitationID0001",
", PersonID: *PersonID",TEXT(MATCH(INDEX(AuthorList[Author Name],$A1930),People[Full Name],0),"0000"),
", AuthorOrder: ",INDEX(AuthorList[Author Number],$A1930),"}")))</f>
        <v>#REF!</v>
      </c>
      <c r="K1930" t="e">
        <f>IF(INDEX(SamplingFeatures[Feature Code],$A1930)="","",
CONCATENATE("  - &amp;SamplingFeatureID",TEXT($A1930,"0000"),
" {","SamplingFeatureUUID:  ",CHAR(34),INDEX(SamplingFeatures[Sampling Feature UUID],$A1930),CHAR(34),
", SamplingFeatureTypeCV:  ",CHAR(34),INDEX(SamplingFeatures[Sampling Feature Type],$A1930),CHAR(34),
", SamplingFeatureCode:  ",CHAR(34),INDEX(SamplingFeatures[Feature Code],$A1930),CHAR(34),
", SamplingFeatureName:  ",CHAR(34),INDEX(SamplingFeatures[Feature Name],$A1930),CHAR(34),
", SamplingFeatureDescription:  ",CHAR(34),INDEX(SamplingFeatures[Feature Description],$A1930),CHAR(34),
", SamplingFeatureGeotypeCV:  ",CHAR(34),INDEX(SamplingFeatures[Feature Geo Type],$A1930),CHAR(34),
", FeatureGeometry:  ",CHAR(34),INDEX(SamplingFeatures[Feature Geometry],$A1930),CHAR(34),
", Elevation_m:  ",CHAR(34),INDEX(SamplingFeatures[Elevation_m],$A1930),CHAR(34),
", ElevationDatumCV:  ",CHAR(34),ElevationDatum,CHAR(34),"}"))</f>
        <v>#REF!</v>
      </c>
      <c r="L1930" t="e">
        <f>IF(INDEX(SamplingFeatures[Sampling Feature Type],$A1930)&lt;&gt;"Site","",
CONCATENATE("  - &amp;SiteID",TEXT(SUMPRODUCT(--($L$3:$L1929&lt;&gt;"")),"0000"),
" {","SamplingFeatureID:  *SamplingFeatureID",TEXT($A1930,"0000"),
", SiteTypeCV:  ",CHAR(34),INDEX(Sites[Site Type],$A1930),CHAR(34),
", Latitude:  ",INDEX(Sites[Latitude],$A1930),
", Longitude:  ",INDEX(Sites[Longitude],$A1930),
", SRSName:  ",CHAR(34),LatLonDatum,CHAR(34),"}"))</f>
        <v>#REF!</v>
      </c>
      <c r="M1930" t="e">
        <f>IF(INDEX(SamplingFeatures[Sampling Feature Type],$A1930)&lt;&gt;"Specimen","",
CONCATENATE("  - &amp;SpecimenID",TEXT(SUMPRODUCT(--($M$3:$M1929&lt;&gt;"")),"0000"),
" {","SamplingFeatureID:  *SamplingFeatureID",TEXT($A1930,"0000"),
", SpecimenTypeCV:  ",CHAR(34),INDEX(Specimens[Specimen Type],$A1930),CHAR(34),
", SpecimenMediumCV:  ",INDEX(Specimens[Specimen Medium],$A1930),
", IsFieldSpecimen:  ",CHAR(34),INDEX(Specimens[Is Field Specimen?],$A1930),CHAR(34),"}"))</f>
        <v>#REF!</v>
      </c>
      <c r="N1930" t="e">
        <f>IF(COUNTA(SpatialOffsets[])=0,"", IF(INDEX(SpatialOffsets[Spatial Offset Type],$A1930)="","",
CONCATENATE("  - &amp;SpatialOffsetID",TEXT($A1930,"0000"),
" {","SpatialOffsetTypeCV:  ",CHAR(34),INDEX(SpatialOffsets[Spatial Offset Type],$A1930),CHAR(34),
", Offset1Value:  ",INDEX(SpatialOffsets[Offset 1 Value],$A1930),
", Offset1UnitID:  ",CHAR(34),INDEX(SpatialOffsets[Offset 1 Unit],$A1930),CHAR(34),
", Offset2Value:  ",INDEX(SpatialOffsets[Offset 2 Value],$A1930),
", Offset2UnitID:  ",CHAR(34),INDEX(SpatialOffsets[Offset 2 Unit],$A1930),CHAR(34),
", Offset3Value:  ",INDEX(SpatialOffsets[Offset 3 Value],$A1930),
", Offset3UnitID:  ",CHAR(34),INDEX(SpatialOffsets[Offset 3 Unit],$A1930),CHAR(34),,"}")))</f>
        <v>#REF!</v>
      </c>
      <c r="O1930" t="e">
        <f>IF(COUNTA(RelatedFeatures[])=0,"", IF(INDEX(RelatedFeatures[First Sampling Feature Code],$A1930)="","",
CONCATENATE("  - &amp;RelationID",TEXT($A1930,"0000"),
" {","SamplingFeatureID:  *SamplingFeatureID",TEXT(MATCH(INDEX(RelatedFeatures[First Sampling Feature Code],$A1930),SamplingFeatures[Feature Code],0),"0000"),
", RelationshipTypeCV:  ",CHAR(34),INDEX(RelatedFeatures[Relationship Type],$A1930),CHAR(34),
", RelatedFeatureID: *SamplingFeatureID",TEXT(MATCH(INDEX(RelatedFeatures[Second Sampling Feature Code],$A1930),SamplingFeatures[Feature Code],0),"0000"),
", SpatialOffsetID:  ",IF(INDEX(RelatedFeatures[Offset Number],$A1930)="","",CONCATENATE("*SpatialOffsetID",TEXT(INDEX(RelatedFeatures[Offset Number],$A1930),"0000"))),"}")))</f>
        <v>#REF!</v>
      </c>
      <c r="P1930" t="e">
        <f>IF(INDEX(Methods[Method Type],$A1930)="","",
CONCATENATE("  - &amp;MethodID",TEXT($A1930,"0000"),
" {","MethodTypeCV:  ",CHAR(34),INDEX(Methods[Method Type],$A1930),CHAR(34),
", MethodCode:  ",CHAR(34),INDEX(Methods[Method Code],$A1930),CHAR(34),
", MethodName:  ",CHAR(34),INDEX(Methods[Method Name],$A1930),CHAR(34),
", MethodDescription:  ",CHAR(34),INDEX(Methods[Method Description],$A1930),CHAR(34),
", MethodLink:  ",CHAR(34),INDEX(Methods[Method Link],$A1930),CHAR(34),
", OrganizationID: *OrganizationID",TEXT(MATCH(INDEX(Methods[Organization Name],$A1930),Organizations[Organization Name],0),"0000"),"}"))</f>
        <v>#REF!</v>
      </c>
      <c r="Q1930" t="e">
        <f>IF(INDEX(Variables[Variable Type],$A1930)="","",
CONCATENATE("  - &amp;VariableID",TEXT($A1930,"0000"),
" {","VariableTypeCV:  ",CHAR(34),INDEX(Variables[Variable Type],$A1930),CHAR(34),
", VariableCode:  ",CHAR(34),INDEX(Variables[Variable Code],$A1930),CHAR(34),
", VariableNameCV:  ",CHAR(34),INDEX(Variables[Variable Name],$A1930),CHAR(34),
", VariableDefinition:  ",CHAR(34),INDEX(Variables[Variable Definition],$A1930),CHAR(34),
", SpecciationCV:  ",CHAR(34),INDEX(Variables[Speciation],$A1930),CHAR(34),
", NoDataValue:  ",CHAR(34),INDEX(Variables[No Data Value],$A1930),CHAR(34),"}"))</f>
        <v>#REF!</v>
      </c>
    </row>
    <row r="1931" spans="1:17" x14ac:dyDescent="0.25">
      <c r="A1931">
        <v>1928</v>
      </c>
      <c r="D1931" t="e">
        <f>IF(INDEX(People[First Name],$A1931)="","",
CONCATENATE("  - &amp;PersonID",TEXT($A1931,"0000"),
" {","PersonFirstName:  ",CHAR(34),INDEX(People[First Name],$A1931),CHAR(34),
", PersonMiddleName:  ",CHAR(34),INDEX(People[Middle Name],$A1931),CHAR(34),
", PersonLastName:  ",CHAR(34),INDEX(People[Last Name],$A1931),CHAR(34),"}"))</f>
        <v>#REF!</v>
      </c>
      <c r="E1931" t="e">
        <f>IF(INDEX(Organizations[Organization Type '[CV']],$A1931)="","",
CONCATENATE("  - &amp;OrganizationID",TEXT($A1931,"0000"),
" {","OrganizationTypeCV:  ",CHAR(34),INDEX(Organizations[Organization Type '[CV']],$A1931),CHAR(34),
", OrganizationCode:  ",CHAR(34),INDEX(Organizations[Organization Code],$A1931),CHAR(34),
", OrganizationName:  ",CHAR(34),INDEX(Organizations[Organization Name],$A1931),CHAR(34),
", OrganizationDescription:  ",CHAR(34),INDEX(Organizations[Organization Description],$A1931),CHAR(34),
", OrganizationLink:  ",CHAR(34),INDEX(Organizations[Organization Link],$A1931),CHAR(34),"}"))</f>
        <v>#REF!</v>
      </c>
      <c r="F1931" t="e">
        <f>IF(INDEX(People[First Name],$A1931)="","",
CONCATENATE("  - &amp;AffiliationID",TEXT($A1931,"0000"),
" {PersonID: *PersonID",TEXT($A1931,"0000"),
", OrganizationID: *OrganizationID",TEXT(MATCH(INDEX(People[Organization Name],$A1931),Organizations[Organization Name],0),"0000"),
", IsPrimaryOrganizationContact: , AffiliationStartDate: , AffiliationEndDate: , PrimaryPhone: ",
", PrimaryEmail: ",CHAR(34),INDEX(People[Primary Email],$A1931),CHAR(34),
", PrimaryAddress: ",CHAR(34),INDEX(People[Primary Address],$A1931),CHAR(34),
", PersonLink: }"))</f>
        <v>#REF!</v>
      </c>
      <c r="H1931" t="e">
        <f>IF(COUNTA(CitationInformation)=0,"",IF(INDEX(AuthorList[Author Name],$A1931)="","",
CONCATENATE("  - &amp;AuthorListID",TEXT($A1931,"0000"),
"  {CitationID: *CitationID0001",
", PersonID: *PersonID",TEXT(MATCH(INDEX(AuthorList[Author Name],$A1931),People[Full Name],0),"0000"),
", AuthorOrder: ",INDEX(AuthorList[Author Number],$A1931),"}")))</f>
        <v>#REF!</v>
      </c>
      <c r="K1931" t="e">
        <f>IF(INDEX(SamplingFeatures[Feature Code],$A1931)="","",
CONCATENATE("  - &amp;SamplingFeatureID",TEXT($A1931,"0000"),
" {","SamplingFeatureUUID:  ",CHAR(34),INDEX(SamplingFeatures[Sampling Feature UUID],$A1931),CHAR(34),
", SamplingFeatureTypeCV:  ",CHAR(34),INDEX(SamplingFeatures[Sampling Feature Type],$A1931),CHAR(34),
", SamplingFeatureCode:  ",CHAR(34),INDEX(SamplingFeatures[Feature Code],$A1931),CHAR(34),
", SamplingFeatureName:  ",CHAR(34),INDEX(SamplingFeatures[Feature Name],$A1931),CHAR(34),
", SamplingFeatureDescription:  ",CHAR(34),INDEX(SamplingFeatures[Feature Description],$A1931),CHAR(34),
", SamplingFeatureGeotypeCV:  ",CHAR(34),INDEX(SamplingFeatures[Feature Geo Type],$A1931),CHAR(34),
", FeatureGeometry:  ",CHAR(34),INDEX(SamplingFeatures[Feature Geometry],$A1931),CHAR(34),
", Elevation_m:  ",CHAR(34),INDEX(SamplingFeatures[Elevation_m],$A1931),CHAR(34),
", ElevationDatumCV:  ",CHAR(34),ElevationDatum,CHAR(34),"}"))</f>
        <v>#REF!</v>
      </c>
      <c r="L1931" t="e">
        <f>IF(INDEX(SamplingFeatures[Sampling Feature Type],$A1931)&lt;&gt;"Site","",
CONCATENATE("  - &amp;SiteID",TEXT(SUMPRODUCT(--($L$3:$L1930&lt;&gt;"")),"0000"),
" {","SamplingFeatureID:  *SamplingFeatureID",TEXT($A1931,"0000"),
", SiteTypeCV:  ",CHAR(34),INDEX(Sites[Site Type],$A1931),CHAR(34),
", Latitude:  ",INDEX(Sites[Latitude],$A1931),
", Longitude:  ",INDEX(Sites[Longitude],$A1931),
", SRSName:  ",CHAR(34),LatLonDatum,CHAR(34),"}"))</f>
        <v>#REF!</v>
      </c>
      <c r="M1931" t="e">
        <f>IF(INDEX(SamplingFeatures[Sampling Feature Type],$A1931)&lt;&gt;"Specimen","",
CONCATENATE("  - &amp;SpecimenID",TEXT(SUMPRODUCT(--($M$3:$M1930&lt;&gt;"")),"0000"),
" {","SamplingFeatureID:  *SamplingFeatureID",TEXT($A1931,"0000"),
", SpecimenTypeCV:  ",CHAR(34),INDEX(Specimens[Specimen Type],$A1931),CHAR(34),
", SpecimenMediumCV:  ",INDEX(Specimens[Specimen Medium],$A1931),
", IsFieldSpecimen:  ",CHAR(34),INDEX(Specimens[Is Field Specimen?],$A1931),CHAR(34),"}"))</f>
        <v>#REF!</v>
      </c>
      <c r="N1931" t="e">
        <f>IF(COUNTA(SpatialOffsets[])=0,"", IF(INDEX(SpatialOffsets[Spatial Offset Type],$A1931)="","",
CONCATENATE("  - &amp;SpatialOffsetID",TEXT($A1931,"0000"),
" {","SpatialOffsetTypeCV:  ",CHAR(34),INDEX(SpatialOffsets[Spatial Offset Type],$A1931),CHAR(34),
", Offset1Value:  ",INDEX(SpatialOffsets[Offset 1 Value],$A1931),
", Offset1UnitID:  ",CHAR(34),INDEX(SpatialOffsets[Offset 1 Unit],$A1931),CHAR(34),
", Offset2Value:  ",INDEX(SpatialOffsets[Offset 2 Value],$A1931),
", Offset2UnitID:  ",CHAR(34),INDEX(SpatialOffsets[Offset 2 Unit],$A1931),CHAR(34),
", Offset3Value:  ",INDEX(SpatialOffsets[Offset 3 Value],$A1931),
", Offset3UnitID:  ",CHAR(34),INDEX(SpatialOffsets[Offset 3 Unit],$A1931),CHAR(34),,"}")))</f>
        <v>#REF!</v>
      </c>
      <c r="O1931" t="e">
        <f>IF(COUNTA(RelatedFeatures[])=0,"", IF(INDEX(RelatedFeatures[First Sampling Feature Code],$A1931)="","",
CONCATENATE("  - &amp;RelationID",TEXT($A1931,"0000"),
" {","SamplingFeatureID:  *SamplingFeatureID",TEXT(MATCH(INDEX(RelatedFeatures[First Sampling Feature Code],$A1931),SamplingFeatures[Feature Code],0),"0000"),
", RelationshipTypeCV:  ",CHAR(34),INDEX(RelatedFeatures[Relationship Type],$A1931),CHAR(34),
", RelatedFeatureID: *SamplingFeatureID",TEXT(MATCH(INDEX(RelatedFeatures[Second Sampling Feature Code],$A1931),SamplingFeatures[Feature Code],0),"0000"),
", SpatialOffsetID:  ",IF(INDEX(RelatedFeatures[Offset Number],$A1931)="","",CONCATENATE("*SpatialOffsetID",TEXT(INDEX(RelatedFeatures[Offset Number],$A1931),"0000"))),"}")))</f>
        <v>#REF!</v>
      </c>
      <c r="P1931" t="e">
        <f>IF(INDEX(Methods[Method Type],$A1931)="","",
CONCATENATE("  - &amp;MethodID",TEXT($A1931,"0000"),
" {","MethodTypeCV:  ",CHAR(34),INDEX(Methods[Method Type],$A1931),CHAR(34),
", MethodCode:  ",CHAR(34),INDEX(Methods[Method Code],$A1931),CHAR(34),
", MethodName:  ",CHAR(34),INDEX(Methods[Method Name],$A1931),CHAR(34),
", MethodDescription:  ",CHAR(34),INDEX(Methods[Method Description],$A1931),CHAR(34),
", MethodLink:  ",CHAR(34),INDEX(Methods[Method Link],$A1931),CHAR(34),
", OrganizationID: *OrganizationID",TEXT(MATCH(INDEX(Methods[Organization Name],$A1931),Organizations[Organization Name],0),"0000"),"}"))</f>
        <v>#REF!</v>
      </c>
      <c r="Q1931" t="e">
        <f>IF(INDEX(Variables[Variable Type],$A1931)="","",
CONCATENATE("  - &amp;VariableID",TEXT($A1931,"0000"),
" {","VariableTypeCV:  ",CHAR(34),INDEX(Variables[Variable Type],$A1931),CHAR(34),
", VariableCode:  ",CHAR(34),INDEX(Variables[Variable Code],$A1931),CHAR(34),
", VariableNameCV:  ",CHAR(34),INDEX(Variables[Variable Name],$A1931),CHAR(34),
", VariableDefinition:  ",CHAR(34),INDEX(Variables[Variable Definition],$A1931),CHAR(34),
", SpecciationCV:  ",CHAR(34),INDEX(Variables[Speciation],$A1931),CHAR(34),
", NoDataValue:  ",CHAR(34),INDEX(Variables[No Data Value],$A1931),CHAR(34),"}"))</f>
        <v>#REF!</v>
      </c>
    </row>
    <row r="1932" spans="1:17" x14ac:dyDescent="0.25">
      <c r="A1932">
        <v>1929</v>
      </c>
      <c r="D1932" t="e">
        <f>IF(INDEX(People[First Name],$A1932)="","",
CONCATENATE("  - &amp;PersonID",TEXT($A1932,"0000"),
" {","PersonFirstName:  ",CHAR(34),INDEX(People[First Name],$A1932),CHAR(34),
", PersonMiddleName:  ",CHAR(34),INDEX(People[Middle Name],$A1932),CHAR(34),
", PersonLastName:  ",CHAR(34),INDEX(People[Last Name],$A1932),CHAR(34),"}"))</f>
        <v>#REF!</v>
      </c>
      <c r="E1932" t="e">
        <f>IF(INDEX(Organizations[Organization Type '[CV']],$A1932)="","",
CONCATENATE("  - &amp;OrganizationID",TEXT($A1932,"0000"),
" {","OrganizationTypeCV:  ",CHAR(34),INDEX(Organizations[Organization Type '[CV']],$A1932),CHAR(34),
", OrganizationCode:  ",CHAR(34),INDEX(Organizations[Organization Code],$A1932),CHAR(34),
", OrganizationName:  ",CHAR(34),INDEX(Organizations[Organization Name],$A1932),CHAR(34),
", OrganizationDescription:  ",CHAR(34),INDEX(Organizations[Organization Description],$A1932),CHAR(34),
", OrganizationLink:  ",CHAR(34),INDEX(Organizations[Organization Link],$A1932),CHAR(34),"}"))</f>
        <v>#REF!</v>
      </c>
      <c r="F1932" t="e">
        <f>IF(INDEX(People[First Name],$A1932)="","",
CONCATENATE("  - &amp;AffiliationID",TEXT($A1932,"0000"),
" {PersonID: *PersonID",TEXT($A1932,"0000"),
", OrganizationID: *OrganizationID",TEXT(MATCH(INDEX(People[Organization Name],$A1932),Organizations[Organization Name],0),"0000"),
", IsPrimaryOrganizationContact: , AffiliationStartDate: , AffiliationEndDate: , PrimaryPhone: ",
", PrimaryEmail: ",CHAR(34),INDEX(People[Primary Email],$A1932),CHAR(34),
", PrimaryAddress: ",CHAR(34),INDEX(People[Primary Address],$A1932),CHAR(34),
", PersonLink: }"))</f>
        <v>#REF!</v>
      </c>
      <c r="H1932" t="e">
        <f>IF(COUNTA(CitationInformation)=0,"",IF(INDEX(AuthorList[Author Name],$A1932)="","",
CONCATENATE("  - &amp;AuthorListID",TEXT($A1932,"0000"),
"  {CitationID: *CitationID0001",
", PersonID: *PersonID",TEXT(MATCH(INDEX(AuthorList[Author Name],$A1932),People[Full Name],0),"0000"),
", AuthorOrder: ",INDEX(AuthorList[Author Number],$A1932),"}")))</f>
        <v>#REF!</v>
      </c>
      <c r="K1932" t="e">
        <f>IF(INDEX(SamplingFeatures[Feature Code],$A1932)="","",
CONCATENATE("  - &amp;SamplingFeatureID",TEXT($A1932,"0000"),
" {","SamplingFeatureUUID:  ",CHAR(34),INDEX(SamplingFeatures[Sampling Feature UUID],$A1932),CHAR(34),
", SamplingFeatureTypeCV:  ",CHAR(34),INDEX(SamplingFeatures[Sampling Feature Type],$A1932),CHAR(34),
", SamplingFeatureCode:  ",CHAR(34),INDEX(SamplingFeatures[Feature Code],$A1932),CHAR(34),
", SamplingFeatureName:  ",CHAR(34),INDEX(SamplingFeatures[Feature Name],$A1932),CHAR(34),
", SamplingFeatureDescription:  ",CHAR(34),INDEX(SamplingFeatures[Feature Description],$A1932),CHAR(34),
", SamplingFeatureGeotypeCV:  ",CHAR(34),INDEX(SamplingFeatures[Feature Geo Type],$A1932),CHAR(34),
", FeatureGeometry:  ",CHAR(34),INDEX(SamplingFeatures[Feature Geometry],$A1932),CHAR(34),
", Elevation_m:  ",CHAR(34),INDEX(SamplingFeatures[Elevation_m],$A1932),CHAR(34),
", ElevationDatumCV:  ",CHAR(34),ElevationDatum,CHAR(34),"}"))</f>
        <v>#REF!</v>
      </c>
      <c r="L1932" t="e">
        <f>IF(INDEX(SamplingFeatures[Sampling Feature Type],$A1932)&lt;&gt;"Site","",
CONCATENATE("  - &amp;SiteID",TEXT(SUMPRODUCT(--($L$3:$L1931&lt;&gt;"")),"0000"),
" {","SamplingFeatureID:  *SamplingFeatureID",TEXT($A1932,"0000"),
", SiteTypeCV:  ",CHAR(34),INDEX(Sites[Site Type],$A1932),CHAR(34),
", Latitude:  ",INDEX(Sites[Latitude],$A1932),
", Longitude:  ",INDEX(Sites[Longitude],$A1932),
", SRSName:  ",CHAR(34),LatLonDatum,CHAR(34),"}"))</f>
        <v>#REF!</v>
      </c>
      <c r="M1932" t="e">
        <f>IF(INDEX(SamplingFeatures[Sampling Feature Type],$A1932)&lt;&gt;"Specimen","",
CONCATENATE("  - &amp;SpecimenID",TEXT(SUMPRODUCT(--($M$3:$M1931&lt;&gt;"")),"0000"),
" {","SamplingFeatureID:  *SamplingFeatureID",TEXT($A1932,"0000"),
", SpecimenTypeCV:  ",CHAR(34),INDEX(Specimens[Specimen Type],$A1932),CHAR(34),
", SpecimenMediumCV:  ",INDEX(Specimens[Specimen Medium],$A1932),
", IsFieldSpecimen:  ",CHAR(34),INDEX(Specimens[Is Field Specimen?],$A1932),CHAR(34),"}"))</f>
        <v>#REF!</v>
      </c>
      <c r="N1932" t="e">
        <f>IF(COUNTA(SpatialOffsets[])=0,"", IF(INDEX(SpatialOffsets[Spatial Offset Type],$A1932)="","",
CONCATENATE("  - &amp;SpatialOffsetID",TEXT($A1932,"0000"),
" {","SpatialOffsetTypeCV:  ",CHAR(34),INDEX(SpatialOffsets[Spatial Offset Type],$A1932),CHAR(34),
", Offset1Value:  ",INDEX(SpatialOffsets[Offset 1 Value],$A1932),
", Offset1UnitID:  ",CHAR(34),INDEX(SpatialOffsets[Offset 1 Unit],$A1932),CHAR(34),
", Offset2Value:  ",INDEX(SpatialOffsets[Offset 2 Value],$A1932),
", Offset2UnitID:  ",CHAR(34),INDEX(SpatialOffsets[Offset 2 Unit],$A1932),CHAR(34),
", Offset3Value:  ",INDEX(SpatialOffsets[Offset 3 Value],$A1932),
", Offset3UnitID:  ",CHAR(34),INDEX(SpatialOffsets[Offset 3 Unit],$A1932),CHAR(34),,"}")))</f>
        <v>#REF!</v>
      </c>
      <c r="O1932" t="e">
        <f>IF(COUNTA(RelatedFeatures[])=0,"", IF(INDEX(RelatedFeatures[First Sampling Feature Code],$A1932)="","",
CONCATENATE("  - &amp;RelationID",TEXT($A1932,"0000"),
" {","SamplingFeatureID:  *SamplingFeatureID",TEXT(MATCH(INDEX(RelatedFeatures[First Sampling Feature Code],$A1932),SamplingFeatures[Feature Code],0),"0000"),
", RelationshipTypeCV:  ",CHAR(34),INDEX(RelatedFeatures[Relationship Type],$A1932),CHAR(34),
", RelatedFeatureID: *SamplingFeatureID",TEXT(MATCH(INDEX(RelatedFeatures[Second Sampling Feature Code],$A1932),SamplingFeatures[Feature Code],0),"0000"),
", SpatialOffsetID:  ",IF(INDEX(RelatedFeatures[Offset Number],$A1932)="","",CONCATENATE("*SpatialOffsetID",TEXT(INDEX(RelatedFeatures[Offset Number],$A1932),"0000"))),"}")))</f>
        <v>#REF!</v>
      </c>
      <c r="P1932" t="e">
        <f>IF(INDEX(Methods[Method Type],$A1932)="","",
CONCATENATE("  - &amp;MethodID",TEXT($A1932,"0000"),
" {","MethodTypeCV:  ",CHAR(34),INDEX(Methods[Method Type],$A1932),CHAR(34),
", MethodCode:  ",CHAR(34),INDEX(Methods[Method Code],$A1932),CHAR(34),
", MethodName:  ",CHAR(34),INDEX(Methods[Method Name],$A1932),CHAR(34),
", MethodDescription:  ",CHAR(34),INDEX(Methods[Method Description],$A1932),CHAR(34),
", MethodLink:  ",CHAR(34),INDEX(Methods[Method Link],$A1932),CHAR(34),
", OrganizationID: *OrganizationID",TEXT(MATCH(INDEX(Methods[Organization Name],$A1932),Organizations[Organization Name],0),"0000"),"}"))</f>
        <v>#REF!</v>
      </c>
      <c r="Q1932" t="e">
        <f>IF(INDEX(Variables[Variable Type],$A1932)="","",
CONCATENATE("  - &amp;VariableID",TEXT($A1932,"0000"),
" {","VariableTypeCV:  ",CHAR(34),INDEX(Variables[Variable Type],$A1932),CHAR(34),
", VariableCode:  ",CHAR(34),INDEX(Variables[Variable Code],$A1932),CHAR(34),
", VariableNameCV:  ",CHAR(34),INDEX(Variables[Variable Name],$A1932),CHAR(34),
", VariableDefinition:  ",CHAR(34),INDEX(Variables[Variable Definition],$A1932),CHAR(34),
", SpecciationCV:  ",CHAR(34),INDEX(Variables[Speciation],$A1932),CHAR(34),
", NoDataValue:  ",CHAR(34),INDEX(Variables[No Data Value],$A1932),CHAR(34),"}"))</f>
        <v>#REF!</v>
      </c>
    </row>
    <row r="1933" spans="1:17" x14ac:dyDescent="0.25">
      <c r="A1933">
        <v>1930</v>
      </c>
      <c r="D1933" t="e">
        <f>IF(INDEX(People[First Name],$A1933)="","",
CONCATENATE("  - &amp;PersonID",TEXT($A1933,"0000"),
" {","PersonFirstName:  ",CHAR(34),INDEX(People[First Name],$A1933),CHAR(34),
", PersonMiddleName:  ",CHAR(34),INDEX(People[Middle Name],$A1933),CHAR(34),
", PersonLastName:  ",CHAR(34),INDEX(People[Last Name],$A1933),CHAR(34),"}"))</f>
        <v>#REF!</v>
      </c>
      <c r="E1933" t="e">
        <f>IF(INDEX(Organizations[Organization Type '[CV']],$A1933)="","",
CONCATENATE("  - &amp;OrganizationID",TEXT($A1933,"0000"),
" {","OrganizationTypeCV:  ",CHAR(34),INDEX(Organizations[Organization Type '[CV']],$A1933),CHAR(34),
", OrganizationCode:  ",CHAR(34),INDEX(Organizations[Organization Code],$A1933),CHAR(34),
", OrganizationName:  ",CHAR(34),INDEX(Organizations[Organization Name],$A1933),CHAR(34),
", OrganizationDescription:  ",CHAR(34),INDEX(Organizations[Organization Description],$A1933),CHAR(34),
", OrganizationLink:  ",CHAR(34),INDEX(Organizations[Organization Link],$A1933),CHAR(34),"}"))</f>
        <v>#REF!</v>
      </c>
      <c r="F1933" t="e">
        <f>IF(INDEX(People[First Name],$A1933)="","",
CONCATENATE("  - &amp;AffiliationID",TEXT($A1933,"0000"),
" {PersonID: *PersonID",TEXT($A1933,"0000"),
", OrganizationID: *OrganizationID",TEXT(MATCH(INDEX(People[Organization Name],$A1933),Organizations[Organization Name],0),"0000"),
", IsPrimaryOrganizationContact: , AffiliationStartDate: , AffiliationEndDate: , PrimaryPhone: ",
", PrimaryEmail: ",CHAR(34),INDEX(People[Primary Email],$A1933),CHAR(34),
", PrimaryAddress: ",CHAR(34),INDEX(People[Primary Address],$A1933),CHAR(34),
", PersonLink: }"))</f>
        <v>#REF!</v>
      </c>
      <c r="H1933" t="e">
        <f>IF(COUNTA(CitationInformation)=0,"",IF(INDEX(AuthorList[Author Name],$A1933)="","",
CONCATENATE("  - &amp;AuthorListID",TEXT($A1933,"0000"),
"  {CitationID: *CitationID0001",
", PersonID: *PersonID",TEXT(MATCH(INDEX(AuthorList[Author Name],$A1933),People[Full Name],0),"0000"),
", AuthorOrder: ",INDEX(AuthorList[Author Number],$A1933),"}")))</f>
        <v>#REF!</v>
      </c>
      <c r="K1933" t="e">
        <f>IF(INDEX(SamplingFeatures[Feature Code],$A1933)="","",
CONCATENATE("  - &amp;SamplingFeatureID",TEXT($A1933,"0000"),
" {","SamplingFeatureUUID:  ",CHAR(34),INDEX(SamplingFeatures[Sampling Feature UUID],$A1933),CHAR(34),
", SamplingFeatureTypeCV:  ",CHAR(34),INDEX(SamplingFeatures[Sampling Feature Type],$A1933),CHAR(34),
", SamplingFeatureCode:  ",CHAR(34),INDEX(SamplingFeatures[Feature Code],$A1933),CHAR(34),
", SamplingFeatureName:  ",CHAR(34),INDEX(SamplingFeatures[Feature Name],$A1933),CHAR(34),
", SamplingFeatureDescription:  ",CHAR(34),INDEX(SamplingFeatures[Feature Description],$A1933),CHAR(34),
", SamplingFeatureGeotypeCV:  ",CHAR(34),INDEX(SamplingFeatures[Feature Geo Type],$A1933),CHAR(34),
", FeatureGeometry:  ",CHAR(34),INDEX(SamplingFeatures[Feature Geometry],$A1933),CHAR(34),
", Elevation_m:  ",CHAR(34),INDEX(SamplingFeatures[Elevation_m],$A1933),CHAR(34),
", ElevationDatumCV:  ",CHAR(34),ElevationDatum,CHAR(34),"}"))</f>
        <v>#REF!</v>
      </c>
      <c r="L1933" t="e">
        <f>IF(INDEX(SamplingFeatures[Sampling Feature Type],$A1933)&lt;&gt;"Site","",
CONCATENATE("  - &amp;SiteID",TEXT(SUMPRODUCT(--($L$3:$L1932&lt;&gt;"")),"0000"),
" {","SamplingFeatureID:  *SamplingFeatureID",TEXT($A1933,"0000"),
", SiteTypeCV:  ",CHAR(34),INDEX(Sites[Site Type],$A1933),CHAR(34),
", Latitude:  ",INDEX(Sites[Latitude],$A1933),
", Longitude:  ",INDEX(Sites[Longitude],$A1933),
", SRSName:  ",CHAR(34),LatLonDatum,CHAR(34),"}"))</f>
        <v>#REF!</v>
      </c>
      <c r="M1933" t="e">
        <f>IF(INDEX(SamplingFeatures[Sampling Feature Type],$A1933)&lt;&gt;"Specimen","",
CONCATENATE("  - &amp;SpecimenID",TEXT(SUMPRODUCT(--($M$3:$M1932&lt;&gt;"")),"0000"),
" {","SamplingFeatureID:  *SamplingFeatureID",TEXT($A1933,"0000"),
", SpecimenTypeCV:  ",CHAR(34),INDEX(Specimens[Specimen Type],$A1933),CHAR(34),
", SpecimenMediumCV:  ",INDEX(Specimens[Specimen Medium],$A1933),
", IsFieldSpecimen:  ",CHAR(34),INDEX(Specimens[Is Field Specimen?],$A1933),CHAR(34),"}"))</f>
        <v>#REF!</v>
      </c>
      <c r="N1933" t="e">
        <f>IF(COUNTA(SpatialOffsets[])=0,"", IF(INDEX(SpatialOffsets[Spatial Offset Type],$A1933)="","",
CONCATENATE("  - &amp;SpatialOffsetID",TEXT($A1933,"0000"),
" {","SpatialOffsetTypeCV:  ",CHAR(34),INDEX(SpatialOffsets[Spatial Offset Type],$A1933),CHAR(34),
", Offset1Value:  ",INDEX(SpatialOffsets[Offset 1 Value],$A1933),
", Offset1UnitID:  ",CHAR(34),INDEX(SpatialOffsets[Offset 1 Unit],$A1933),CHAR(34),
", Offset2Value:  ",INDEX(SpatialOffsets[Offset 2 Value],$A1933),
", Offset2UnitID:  ",CHAR(34),INDEX(SpatialOffsets[Offset 2 Unit],$A1933),CHAR(34),
", Offset3Value:  ",INDEX(SpatialOffsets[Offset 3 Value],$A1933),
", Offset3UnitID:  ",CHAR(34),INDEX(SpatialOffsets[Offset 3 Unit],$A1933),CHAR(34),,"}")))</f>
        <v>#REF!</v>
      </c>
      <c r="O1933" t="e">
        <f>IF(COUNTA(RelatedFeatures[])=0,"", IF(INDEX(RelatedFeatures[First Sampling Feature Code],$A1933)="","",
CONCATENATE("  - &amp;RelationID",TEXT($A1933,"0000"),
" {","SamplingFeatureID:  *SamplingFeatureID",TEXT(MATCH(INDEX(RelatedFeatures[First Sampling Feature Code],$A1933),SamplingFeatures[Feature Code],0),"0000"),
", RelationshipTypeCV:  ",CHAR(34),INDEX(RelatedFeatures[Relationship Type],$A1933),CHAR(34),
", RelatedFeatureID: *SamplingFeatureID",TEXT(MATCH(INDEX(RelatedFeatures[Second Sampling Feature Code],$A1933),SamplingFeatures[Feature Code],0),"0000"),
", SpatialOffsetID:  ",IF(INDEX(RelatedFeatures[Offset Number],$A1933)="","",CONCATENATE("*SpatialOffsetID",TEXT(INDEX(RelatedFeatures[Offset Number],$A1933),"0000"))),"}")))</f>
        <v>#REF!</v>
      </c>
      <c r="P1933" t="e">
        <f>IF(INDEX(Methods[Method Type],$A1933)="","",
CONCATENATE("  - &amp;MethodID",TEXT($A1933,"0000"),
" {","MethodTypeCV:  ",CHAR(34),INDEX(Methods[Method Type],$A1933),CHAR(34),
", MethodCode:  ",CHAR(34),INDEX(Methods[Method Code],$A1933),CHAR(34),
", MethodName:  ",CHAR(34),INDEX(Methods[Method Name],$A1933),CHAR(34),
", MethodDescription:  ",CHAR(34),INDEX(Methods[Method Description],$A1933),CHAR(34),
", MethodLink:  ",CHAR(34),INDEX(Methods[Method Link],$A1933),CHAR(34),
", OrganizationID: *OrganizationID",TEXT(MATCH(INDEX(Methods[Organization Name],$A1933),Organizations[Organization Name],0),"0000"),"}"))</f>
        <v>#REF!</v>
      </c>
      <c r="Q1933" t="e">
        <f>IF(INDEX(Variables[Variable Type],$A1933)="","",
CONCATENATE("  - &amp;VariableID",TEXT($A1933,"0000"),
" {","VariableTypeCV:  ",CHAR(34),INDEX(Variables[Variable Type],$A1933),CHAR(34),
", VariableCode:  ",CHAR(34),INDEX(Variables[Variable Code],$A1933),CHAR(34),
", VariableNameCV:  ",CHAR(34),INDEX(Variables[Variable Name],$A1933),CHAR(34),
", VariableDefinition:  ",CHAR(34),INDEX(Variables[Variable Definition],$A1933),CHAR(34),
", SpecciationCV:  ",CHAR(34),INDEX(Variables[Speciation],$A1933),CHAR(34),
", NoDataValue:  ",CHAR(34),INDEX(Variables[No Data Value],$A1933),CHAR(34),"}"))</f>
        <v>#REF!</v>
      </c>
    </row>
    <row r="1934" spans="1:17" x14ac:dyDescent="0.25">
      <c r="A1934">
        <v>1931</v>
      </c>
      <c r="D1934" t="e">
        <f>IF(INDEX(People[First Name],$A1934)="","",
CONCATENATE("  - &amp;PersonID",TEXT($A1934,"0000"),
" {","PersonFirstName:  ",CHAR(34),INDEX(People[First Name],$A1934),CHAR(34),
", PersonMiddleName:  ",CHAR(34),INDEX(People[Middle Name],$A1934),CHAR(34),
", PersonLastName:  ",CHAR(34),INDEX(People[Last Name],$A1934),CHAR(34),"}"))</f>
        <v>#REF!</v>
      </c>
      <c r="E1934" t="e">
        <f>IF(INDEX(Organizations[Organization Type '[CV']],$A1934)="","",
CONCATENATE("  - &amp;OrganizationID",TEXT($A1934,"0000"),
" {","OrganizationTypeCV:  ",CHAR(34),INDEX(Organizations[Organization Type '[CV']],$A1934),CHAR(34),
", OrganizationCode:  ",CHAR(34),INDEX(Organizations[Organization Code],$A1934),CHAR(34),
", OrganizationName:  ",CHAR(34),INDEX(Organizations[Organization Name],$A1934),CHAR(34),
", OrganizationDescription:  ",CHAR(34),INDEX(Organizations[Organization Description],$A1934),CHAR(34),
", OrganizationLink:  ",CHAR(34),INDEX(Organizations[Organization Link],$A1934),CHAR(34),"}"))</f>
        <v>#REF!</v>
      </c>
      <c r="F1934" t="e">
        <f>IF(INDEX(People[First Name],$A1934)="","",
CONCATENATE("  - &amp;AffiliationID",TEXT($A1934,"0000"),
" {PersonID: *PersonID",TEXT($A1934,"0000"),
", OrganizationID: *OrganizationID",TEXT(MATCH(INDEX(People[Organization Name],$A1934),Organizations[Organization Name],0),"0000"),
", IsPrimaryOrganizationContact: , AffiliationStartDate: , AffiliationEndDate: , PrimaryPhone: ",
", PrimaryEmail: ",CHAR(34),INDEX(People[Primary Email],$A1934),CHAR(34),
", PrimaryAddress: ",CHAR(34),INDEX(People[Primary Address],$A1934),CHAR(34),
", PersonLink: }"))</f>
        <v>#REF!</v>
      </c>
      <c r="H1934" t="e">
        <f>IF(COUNTA(CitationInformation)=0,"",IF(INDEX(AuthorList[Author Name],$A1934)="","",
CONCATENATE("  - &amp;AuthorListID",TEXT($A1934,"0000"),
"  {CitationID: *CitationID0001",
", PersonID: *PersonID",TEXT(MATCH(INDEX(AuthorList[Author Name],$A1934),People[Full Name],0),"0000"),
", AuthorOrder: ",INDEX(AuthorList[Author Number],$A1934),"}")))</f>
        <v>#REF!</v>
      </c>
      <c r="K1934" t="e">
        <f>IF(INDEX(SamplingFeatures[Feature Code],$A1934)="","",
CONCATENATE("  - &amp;SamplingFeatureID",TEXT($A1934,"0000"),
" {","SamplingFeatureUUID:  ",CHAR(34),INDEX(SamplingFeatures[Sampling Feature UUID],$A1934),CHAR(34),
", SamplingFeatureTypeCV:  ",CHAR(34),INDEX(SamplingFeatures[Sampling Feature Type],$A1934),CHAR(34),
", SamplingFeatureCode:  ",CHAR(34),INDEX(SamplingFeatures[Feature Code],$A1934),CHAR(34),
", SamplingFeatureName:  ",CHAR(34),INDEX(SamplingFeatures[Feature Name],$A1934),CHAR(34),
", SamplingFeatureDescription:  ",CHAR(34),INDEX(SamplingFeatures[Feature Description],$A1934),CHAR(34),
", SamplingFeatureGeotypeCV:  ",CHAR(34),INDEX(SamplingFeatures[Feature Geo Type],$A1934),CHAR(34),
", FeatureGeometry:  ",CHAR(34),INDEX(SamplingFeatures[Feature Geometry],$A1934),CHAR(34),
", Elevation_m:  ",CHAR(34),INDEX(SamplingFeatures[Elevation_m],$A1934),CHAR(34),
", ElevationDatumCV:  ",CHAR(34),ElevationDatum,CHAR(34),"}"))</f>
        <v>#REF!</v>
      </c>
      <c r="L1934" t="e">
        <f>IF(INDEX(SamplingFeatures[Sampling Feature Type],$A1934)&lt;&gt;"Site","",
CONCATENATE("  - &amp;SiteID",TEXT(SUMPRODUCT(--($L$3:$L1933&lt;&gt;"")),"0000"),
" {","SamplingFeatureID:  *SamplingFeatureID",TEXT($A1934,"0000"),
", SiteTypeCV:  ",CHAR(34),INDEX(Sites[Site Type],$A1934),CHAR(34),
", Latitude:  ",INDEX(Sites[Latitude],$A1934),
", Longitude:  ",INDEX(Sites[Longitude],$A1934),
", SRSName:  ",CHAR(34),LatLonDatum,CHAR(34),"}"))</f>
        <v>#REF!</v>
      </c>
      <c r="M1934" t="e">
        <f>IF(INDEX(SamplingFeatures[Sampling Feature Type],$A1934)&lt;&gt;"Specimen","",
CONCATENATE("  - &amp;SpecimenID",TEXT(SUMPRODUCT(--($M$3:$M1933&lt;&gt;"")),"0000"),
" {","SamplingFeatureID:  *SamplingFeatureID",TEXT($A1934,"0000"),
", SpecimenTypeCV:  ",CHAR(34),INDEX(Specimens[Specimen Type],$A1934),CHAR(34),
", SpecimenMediumCV:  ",INDEX(Specimens[Specimen Medium],$A1934),
", IsFieldSpecimen:  ",CHAR(34),INDEX(Specimens[Is Field Specimen?],$A1934),CHAR(34),"}"))</f>
        <v>#REF!</v>
      </c>
      <c r="N1934" t="e">
        <f>IF(COUNTA(SpatialOffsets[])=0,"", IF(INDEX(SpatialOffsets[Spatial Offset Type],$A1934)="","",
CONCATENATE("  - &amp;SpatialOffsetID",TEXT($A1934,"0000"),
" {","SpatialOffsetTypeCV:  ",CHAR(34),INDEX(SpatialOffsets[Spatial Offset Type],$A1934),CHAR(34),
", Offset1Value:  ",INDEX(SpatialOffsets[Offset 1 Value],$A1934),
", Offset1UnitID:  ",CHAR(34),INDEX(SpatialOffsets[Offset 1 Unit],$A1934),CHAR(34),
", Offset2Value:  ",INDEX(SpatialOffsets[Offset 2 Value],$A1934),
", Offset2UnitID:  ",CHAR(34),INDEX(SpatialOffsets[Offset 2 Unit],$A1934),CHAR(34),
", Offset3Value:  ",INDEX(SpatialOffsets[Offset 3 Value],$A1934),
", Offset3UnitID:  ",CHAR(34),INDEX(SpatialOffsets[Offset 3 Unit],$A1934),CHAR(34),,"}")))</f>
        <v>#REF!</v>
      </c>
      <c r="O1934" t="e">
        <f>IF(COUNTA(RelatedFeatures[])=0,"", IF(INDEX(RelatedFeatures[First Sampling Feature Code],$A1934)="","",
CONCATENATE("  - &amp;RelationID",TEXT($A1934,"0000"),
" {","SamplingFeatureID:  *SamplingFeatureID",TEXT(MATCH(INDEX(RelatedFeatures[First Sampling Feature Code],$A1934),SamplingFeatures[Feature Code],0),"0000"),
", RelationshipTypeCV:  ",CHAR(34),INDEX(RelatedFeatures[Relationship Type],$A1934),CHAR(34),
", RelatedFeatureID: *SamplingFeatureID",TEXT(MATCH(INDEX(RelatedFeatures[Second Sampling Feature Code],$A1934),SamplingFeatures[Feature Code],0),"0000"),
", SpatialOffsetID:  ",IF(INDEX(RelatedFeatures[Offset Number],$A1934)="","",CONCATENATE("*SpatialOffsetID",TEXT(INDEX(RelatedFeatures[Offset Number],$A1934),"0000"))),"}")))</f>
        <v>#REF!</v>
      </c>
      <c r="P1934" t="e">
        <f>IF(INDEX(Methods[Method Type],$A1934)="","",
CONCATENATE("  - &amp;MethodID",TEXT($A1934,"0000"),
" {","MethodTypeCV:  ",CHAR(34),INDEX(Methods[Method Type],$A1934),CHAR(34),
", MethodCode:  ",CHAR(34),INDEX(Methods[Method Code],$A1934),CHAR(34),
", MethodName:  ",CHAR(34),INDEX(Methods[Method Name],$A1934),CHAR(34),
", MethodDescription:  ",CHAR(34),INDEX(Methods[Method Description],$A1934),CHAR(34),
", MethodLink:  ",CHAR(34),INDEX(Methods[Method Link],$A1934),CHAR(34),
", OrganizationID: *OrganizationID",TEXT(MATCH(INDEX(Methods[Organization Name],$A1934),Organizations[Organization Name],0),"0000"),"}"))</f>
        <v>#REF!</v>
      </c>
      <c r="Q1934" t="e">
        <f>IF(INDEX(Variables[Variable Type],$A1934)="","",
CONCATENATE("  - &amp;VariableID",TEXT($A1934,"0000"),
" {","VariableTypeCV:  ",CHAR(34),INDEX(Variables[Variable Type],$A1934),CHAR(34),
", VariableCode:  ",CHAR(34),INDEX(Variables[Variable Code],$A1934),CHAR(34),
", VariableNameCV:  ",CHAR(34),INDEX(Variables[Variable Name],$A1934),CHAR(34),
", VariableDefinition:  ",CHAR(34),INDEX(Variables[Variable Definition],$A1934),CHAR(34),
", SpecciationCV:  ",CHAR(34),INDEX(Variables[Speciation],$A1934),CHAR(34),
", NoDataValue:  ",CHAR(34),INDEX(Variables[No Data Value],$A1934),CHAR(34),"}"))</f>
        <v>#REF!</v>
      </c>
    </row>
    <row r="1935" spans="1:17" x14ac:dyDescent="0.25">
      <c r="A1935">
        <v>1932</v>
      </c>
      <c r="D1935" t="e">
        <f>IF(INDEX(People[First Name],$A1935)="","",
CONCATENATE("  - &amp;PersonID",TEXT($A1935,"0000"),
" {","PersonFirstName:  ",CHAR(34),INDEX(People[First Name],$A1935),CHAR(34),
", PersonMiddleName:  ",CHAR(34),INDEX(People[Middle Name],$A1935),CHAR(34),
", PersonLastName:  ",CHAR(34),INDEX(People[Last Name],$A1935),CHAR(34),"}"))</f>
        <v>#REF!</v>
      </c>
      <c r="E1935" t="e">
        <f>IF(INDEX(Organizations[Organization Type '[CV']],$A1935)="","",
CONCATENATE("  - &amp;OrganizationID",TEXT($A1935,"0000"),
" {","OrganizationTypeCV:  ",CHAR(34),INDEX(Organizations[Organization Type '[CV']],$A1935),CHAR(34),
", OrganizationCode:  ",CHAR(34),INDEX(Organizations[Organization Code],$A1935),CHAR(34),
", OrganizationName:  ",CHAR(34),INDEX(Organizations[Organization Name],$A1935),CHAR(34),
", OrganizationDescription:  ",CHAR(34),INDEX(Organizations[Organization Description],$A1935),CHAR(34),
", OrganizationLink:  ",CHAR(34),INDEX(Organizations[Organization Link],$A1935),CHAR(34),"}"))</f>
        <v>#REF!</v>
      </c>
      <c r="F1935" t="e">
        <f>IF(INDEX(People[First Name],$A1935)="","",
CONCATENATE("  - &amp;AffiliationID",TEXT($A1935,"0000"),
" {PersonID: *PersonID",TEXT($A1935,"0000"),
", OrganizationID: *OrganizationID",TEXT(MATCH(INDEX(People[Organization Name],$A1935),Organizations[Organization Name],0),"0000"),
", IsPrimaryOrganizationContact: , AffiliationStartDate: , AffiliationEndDate: , PrimaryPhone: ",
", PrimaryEmail: ",CHAR(34),INDEX(People[Primary Email],$A1935),CHAR(34),
", PrimaryAddress: ",CHAR(34),INDEX(People[Primary Address],$A1935),CHAR(34),
", PersonLink: }"))</f>
        <v>#REF!</v>
      </c>
      <c r="H1935" t="e">
        <f>IF(COUNTA(CitationInformation)=0,"",IF(INDEX(AuthorList[Author Name],$A1935)="","",
CONCATENATE("  - &amp;AuthorListID",TEXT($A1935,"0000"),
"  {CitationID: *CitationID0001",
", PersonID: *PersonID",TEXT(MATCH(INDEX(AuthorList[Author Name],$A1935),People[Full Name],0),"0000"),
", AuthorOrder: ",INDEX(AuthorList[Author Number],$A1935),"}")))</f>
        <v>#REF!</v>
      </c>
      <c r="K1935" t="e">
        <f>IF(INDEX(SamplingFeatures[Feature Code],$A1935)="","",
CONCATENATE("  - &amp;SamplingFeatureID",TEXT($A1935,"0000"),
" {","SamplingFeatureUUID:  ",CHAR(34),INDEX(SamplingFeatures[Sampling Feature UUID],$A1935),CHAR(34),
", SamplingFeatureTypeCV:  ",CHAR(34),INDEX(SamplingFeatures[Sampling Feature Type],$A1935),CHAR(34),
", SamplingFeatureCode:  ",CHAR(34),INDEX(SamplingFeatures[Feature Code],$A1935),CHAR(34),
", SamplingFeatureName:  ",CHAR(34),INDEX(SamplingFeatures[Feature Name],$A1935),CHAR(34),
", SamplingFeatureDescription:  ",CHAR(34),INDEX(SamplingFeatures[Feature Description],$A1935),CHAR(34),
", SamplingFeatureGeotypeCV:  ",CHAR(34),INDEX(SamplingFeatures[Feature Geo Type],$A1935),CHAR(34),
", FeatureGeometry:  ",CHAR(34),INDEX(SamplingFeatures[Feature Geometry],$A1935),CHAR(34),
", Elevation_m:  ",CHAR(34),INDEX(SamplingFeatures[Elevation_m],$A1935),CHAR(34),
", ElevationDatumCV:  ",CHAR(34),ElevationDatum,CHAR(34),"}"))</f>
        <v>#REF!</v>
      </c>
      <c r="L1935" t="e">
        <f>IF(INDEX(SamplingFeatures[Sampling Feature Type],$A1935)&lt;&gt;"Site","",
CONCATENATE("  - &amp;SiteID",TEXT(SUMPRODUCT(--($L$3:$L1934&lt;&gt;"")),"0000"),
" {","SamplingFeatureID:  *SamplingFeatureID",TEXT($A1935,"0000"),
", SiteTypeCV:  ",CHAR(34),INDEX(Sites[Site Type],$A1935),CHAR(34),
", Latitude:  ",INDEX(Sites[Latitude],$A1935),
", Longitude:  ",INDEX(Sites[Longitude],$A1935),
", SRSName:  ",CHAR(34),LatLonDatum,CHAR(34),"}"))</f>
        <v>#REF!</v>
      </c>
      <c r="M1935" t="e">
        <f>IF(INDEX(SamplingFeatures[Sampling Feature Type],$A1935)&lt;&gt;"Specimen","",
CONCATENATE("  - &amp;SpecimenID",TEXT(SUMPRODUCT(--($M$3:$M1934&lt;&gt;"")),"0000"),
" {","SamplingFeatureID:  *SamplingFeatureID",TEXT($A1935,"0000"),
", SpecimenTypeCV:  ",CHAR(34),INDEX(Specimens[Specimen Type],$A1935),CHAR(34),
", SpecimenMediumCV:  ",INDEX(Specimens[Specimen Medium],$A1935),
", IsFieldSpecimen:  ",CHAR(34),INDEX(Specimens[Is Field Specimen?],$A1935),CHAR(34),"}"))</f>
        <v>#REF!</v>
      </c>
      <c r="N1935" t="e">
        <f>IF(COUNTA(SpatialOffsets[])=0,"", IF(INDEX(SpatialOffsets[Spatial Offset Type],$A1935)="","",
CONCATENATE("  - &amp;SpatialOffsetID",TEXT($A1935,"0000"),
" {","SpatialOffsetTypeCV:  ",CHAR(34),INDEX(SpatialOffsets[Spatial Offset Type],$A1935),CHAR(34),
", Offset1Value:  ",INDEX(SpatialOffsets[Offset 1 Value],$A1935),
", Offset1UnitID:  ",CHAR(34),INDEX(SpatialOffsets[Offset 1 Unit],$A1935),CHAR(34),
", Offset2Value:  ",INDEX(SpatialOffsets[Offset 2 Value],$A1935),
", Offset2UnitID:  ",CHAR(34),INDEX(SpatialOffsets[Offset 2 Unit],$A1935),CHAR(34),
", Offset3Value:  ",INDEX(SpatialOffsets[Offset 3 Value],$A1935),
", Offset3UnitID:  ",CHAR(34),INDEX(SpatialOffsets[Offset 3 Unit],$A1935),CHAR(34),,"}")))</f>
        <v>#REF!</v>
      </c>
      <c r="O1935" t="e">
        <f>IF(COUNTA(RelatedFeatures[])=0,"", IF(INDEX(RelatedFeatures[First Sampling Feature Code],$A1935)="","",
CONCATENATE("  - &amp;RelationID",TEXT($A1935,"0000"),
" {","SamplingFeatureID:  *SamplingFeatureID",TEXT(MATCH(INDEX(RelatedFeatures[First Sampling Feature Code],$A1935),SamplingFeatures[Feature Code],0),"0000"),
", RelationshipTypeCV:  ",CHAR(34),INDEX(RelatedFeatures[Relationship Type],$A1935),CHAR(34),
", RelatedFeatureID: *SamplingFeatureID",TEXT(MATCH(INDEX(RelatedFeatures[Second Sampling Feature Code],$A1935),SamplingFeatures[Feature Code],0),"0000"),
", SpatialOffsetID:  ",IF(INDEX(RelatedFeatures[Offset Number],$A1935)="","",CONCATENATE("*SpatialOffsetID",TEXT(INDEX(RelatedFeatures[Offset Number],$A1935),"0000"))),"}")))</f>
        <v>#REF!</v>
      </c>
      <c r="P1935" t="e">
        <f>IF(INDEX(Methods[Method Type],$A1935)="","",
CONCATENATE("  - &amp;MethodID",TEXT($A1935,"0000"),
" {","MethodTypeCV:  ",CHAR(34),INDEX(Methods[Method Type],$A1935),CHAR(34),
", MethodCode:  ",CHAR(34),INDEX(Methods[Method Code],$A1935),CHAR(34),
", MethodName:  ",CHAR(34),INDEX(Methods[Method Name],$A1935),CHAR(34),
", MethodDescription:  ",CHAR(34),INDEX(Methods[Method Description],$A1935),CHAR(34),
", MethodLink:  ",CHAR(34),INDEX(Methods[Method Link],$A1935),CHAR(34),
", OrganizationID: *OrganizationID",TEXT(MATCH(INDEX(Methods[Organization Name],$A1935),Organizations[Organization Name],0),"0000"),"}"))</f>
        <v>#REF!</v>
      </c>
      <c r="Q1935" t="e">
        <f>IF(INDEX(Variables[Variable Type],$A1935)="","",
CONCATENATE("  - &amp;VariableID",TEXT($A1935,"0000"),
" {","VariableTypeCV:  ",CHAR(34),INDEX(Variables[Variable Type],$A1935),CHAR(34),
", VariableCode:  ",CHAR(34),INDEX(Variables[Variable Code],$A1935),CHAR(34),
", VariableNameCV:  ",CHAR(34),INDEX(Variables[Variable Name],$A1935),CHAR(34),
", VariableDefinition:  ",CHAR(34),INDEX(Variables[Variable Definition],$A1935),CHAR(34),
", SpecciationCV:  ",CHAR(34),INDEX(Variables[Speciation],$A1935),CHAR(34),
", NoDataValue:  ",CHAR(34),INDEX(Variables[No Data Value],$A1935),CHAR(34),"}"))</f>
        <v>#REF!</v>
      </c>
    </row>
    <row r="1936" spans="1:17" x14ac:dyDescent="0.25">
      <c r="A1936">
        <v>1933</v>
      </c>
      <c r="D1936" t="e">
        <f>IF(INDEX(People[First Name],$A1936)="","",
CONCATENATE("  - &amp;PersonID",TEXT($A1936,"0000"),
" {","PersonFirstName:  ",CHAR(34),INDEX(People[First Name],$A1936),CHAR(34),
", PersonMiddleName:  ",CHAR(34),INDEX(People[Middle Name],$A1936),CHAR(34),
", PersonLastName:  ",CHAR(34),INDEX(People[Last Name],$A1936),CHAR(34),"}"))</f>
        <v>#REF!</v>
      </c>
      <c r="E1936" t="e">
        <f>IF(INDEX(Organizations[Organization Type '[CV']],$A1936)="","",
CONCATENATE("  - &amp;OrganizationID",TEXT($A1936,"0000"),
" {","OrganizationTypeCV:  ",CHAR(34),INDEX(Organizations[Organization Type '[CV']],$A1936),CHAR(34),
", OrganizationCode:  ",CHAR(34),INDEX(Organizations[Organization Code],$A1936),CHAR(34),
", OrganizationName:  ",CHAR(34),INDEX(Organizations[Organization Name],$A1936),CHAR(34),
", OrganizationDescription:  ",CHAR(34),INDEX(Organizations[Organization Description],$A1936),CHAR(34),
", OrganizationLink:  ",CHAR(34),INDEX(Organizations[Organization Link],$A1936),CHAR(34),"}"))</f>
        <v>#REF!</v>
      </c>
      <c r="F1936" t="e">
        <f>IF(INDEX(People[First Name],$A1936)="","",
CONCATENATE("  - &amp;AffiliationID",TEXT($A1936,"0000"),
" {PersonID: *PersonID",TEXT($A1936,"0000"),
", OrganizationID: *OrganizationID",TEXT(MATCH(INDEX(People[Organization Name],$A1936),Organizations[Organization Name],0),"0000"),
", IsPrimaryOrganizationContact: , AffiliationStartDate: , AffiliationEndDate: , PrimaryPhone: ",
", PrimaryEmail: ",CHAR(34),INDEX(People[Primary Email],$A1936),CHAR(34),
", PrimaryAddress: ",CHAR(34),INDEX(People[Primary Address],$A1936),CHAR(34),
", PersonLink: }"))</f>
        <v>#REF!</v>
      </c>
      <c r="H1936" t="e">
        <f>IF(COUNTA(CitationInformation)=0,"",IF(INDEX(AuthorList[Author Name],$A1936)="","",
CONCATENATE("  - &amp;AuthorListID",TEXT($A1936,"0000"),
"  {CitationID: *CitationID0001",
", PersonID: *PersonID",TEXT(MATCH(INDEX(AuthorList[Author Name],$A1936),People[Full Name],0),"0000"),
", AuthorOrder: ",INDEX(AuthorList[Author Number],$A1936),"}")))</f>
        <v>#REF!</v>
      </c>
      <c r="K1936" t="e">
        <f>IF(INDEX(SamplingFeatures[Feature Code],$A1936)="","",
CONCATENATE("  - &amp;SamplingFeatureID",TEXT($A1936,"0000"),
" {","SamplingFeatureUUID:  ",CHAR(34),INDEX(SamplingFeatures[Sampling Feature UUID],$A1936),CHAR(34),
", SamplingFeatureTypeCV:  ",CHAR(34),INDEX(SamplingFeatures[Sampling Feature Type],$A1936),CHAR(34),
", SamplingFeatureCode:  ",CHAR(34),INDEX(SamplingFeatures[Feature Code],$A1936),CHAR(34),
", SamplingFeatureName:  ",CHAR(34),INDEX(SamplingFeatures[Feature Name],$A1936),CHAR(34),
", SamplingFeatureDescription:  ",CHAR(34),INDEX(SamplingFeatures[Feature Description],$A1936),CHAR(34),
", SamplingFeatureGeotypeCV:  ",CHAR(34),INDEX(SamplingFeatures[Feature Geo Type],$A1936),CHAR(34),
", FeatureGeometry:  ",CHAR(34),INDEX(SamplingFeatures[Feature Geometry],$A1936),CHAR(34),
", Elevation_m:  ",CHAR(34),INDEX(SamplingFeatures[Elevation_m],$A1936),CHAR(34),
", ElevationDatumCV:  ",CHAR(34),ElevationDatum,CHAR(34),"}"))</f>
        <v>#REF!</v>
      </c>
      <c r="L1936" t="e">
        <f>IF(INDEX(SamplingFeatures[Sampling Feature Type],$A1936)&lt;&gt;"Site","",
CONCATENATE("  - &amp;SiteID",TEXT(SUMPRODUCT(--($L$3:$L1935&lt;&gt;"")),"0000"),
" {","SamplingFeatureID:  *SamplingFeatureID",TEXT($A1936,"0000"),
", SiteTypeCV:  ",CHAR(34),INDEX(Sites[Site Type],$A1936),CHAR(34),
", Latitude:  ",INDEX(Sites[Latitude],$A1936),
", Longitude:  ",INDEX(Sites[Longitude],$A1936),
", SRSName:  ",CHAR(34),LatLonDatum,CHAR(34),"}"))</f>
        <v>#REF!</v>
      </c>
      <c r="M1936" t="e">
        <f>IF(INDEX(SamplingFeatures[Sampling Feature Type],$A1936)&lt;&gt;"Specimen","",
CONCATENATE("  - &amp;SpecimenID",TEXT(SUMPRODUCT(--($M$3:$M1935&lt;&gt;"")),"0000"),
" {","SamplingFeatureID:  *SamplingFeatureID",TEXT($A1936,"0000"),
", SpecimenTypeCV:  ",CHAR(34),INDEX(Specimens[Specimen Type],$A1936),CHAR(34),
", SpecimenMediumCV:  ",INDEX(Specimens[Specimen Medium],$A1936),
", IsFieldSpecimen:  ",CHAR(34),INDEX(Specimens[Is Field Specimen?],$A1936),CHAR(34),"}"))</f>
        <v>#REF!</v>
      </c>
      <c r="N1936" t="e">
        <f>IF(COUNTA(SpatialOffsets[])=0,"", IF(INDEX(SpatialOffsets[Spatial Offset Type],$A1936)="","",
CONCATENATE("  - &amp;SpatialOffsetID",TEXT($A1936,"0000"),
" {","SpatialOffsetTypeCV:  ",CHAR(34),INDEX(SpatialOffsets[Spatial Offset Type],$A1936),CHAR(34),
", Offset1Value:  ",INDEX(SpatialOffsets[Offset 1 Value],$A1936),
", Offset1UnitID:  ",CHAR(34),INDEX(SpatialOffsets[Offset 1 Unit],$A1936),CHAR(34),
", Offset2Value:  ",INDEX(SpatialOffsets[Offset 2 Value],$A1936),
", Offset2UnitID:  ",CHAR(34),INDEX(SpatialOffsets[Offset 2 Unit],$A1936),CHAR(34),
", Offset3Value:  ",INDEX(SpatialOffsets[Offset 3 Value],$A1936),
", Offset3UnitID:  ",CHAR(34),INDEX(SpatialOffsets[Offset 3 Unit],$A1936),CHAR(34),,"}")))</f>
        <v>#REF!</v>
      </c>
      <c r="O1936" t="e">
        <f>IF(COUNTA(RelatedFeatures[])=0,"", IF(INDEX(RelatedFeatures[First Sampling Feature Code],$A1936)="","",
CONCATENATE("  - &amp;RelationID",TEXT($A1936,"0000"),
" {","SamplingFeatureID:  *SamplingFeatureID",TEXT(MATCH(INDEX(RelatedFeatures[First Sampling Feature Code],$A1936),SamplingFeatures[Feature Code],0),"0000"),
", RelationshipTypeCV:  ",CHAR(34),INDEX(RelatedFeatures[Relationship Type],$A1936),CHAR(34),
", RelatedFeatureID: *SamplingFeatureID",TEXT(MATCH(INDEX(RelatedFeatures[Second Sampling Feature Code],$A1936),SamplingFeatures[Feature Code],0),"0000"),
", SpatialOffsetID:  ",IF(INDEX(RelatedFeatures[Offset Number],$A1936)="","",CONCATENATE("*SpatialOffsetID",TEXT(INDEX(RelatedFeatures[Offset Number],$A1936),"0000"))),"}")))</f>
        <v>#REF!</v>
      </c>
      <c r="P1936" t="e">
        <f>IF(INDEX(Methods[Method Type],$A1936)="","",
CONCATENATE("  - &amp;MethodID",TEXT($A1936,"0000"),
" {","MethodTypeCV:  ",CHAR(34),INDEX(Methods[Method Type],$A1936),CHAR(34),
", MethodCode:  ",CHAR(34),INDEX(Methods[Method Code],$A1936),CHAR(34),
", MethodName:  ",CHAR(34),INDEX(Methods[Method Name],$A1936),CHAR(34),
", MethodDescription:  ",CHAR(34),INDEX(Methods[Method Description],$A1936),CHAR(34),
", MethodLink:  ",CHAR(34),INDEX(Methods[Method Link],$A1936),CHAR(34),
", OrganizationID: *OrganizationID",TEXT(MATCH(INDEX(Methods[Organization Name],$A1936),Organizations[Organization Name],0),"0000"),"}"))</f>
        <v>#REF!</v>
      </c>
      <c r="Q1936" t="e">
        <f>IF(INDEX(Variables[Variable Type],$A1936)="","",
CONCATENATE("  - &amp;VariableID",TEXT($A1936,"0000"),
" {","VariableTypeCV:  ",CHAR(34),INDEX(Variables[Variable Type],$A1936),CHAR(34),
", VariableCode:  ",CHAR(34),INDEX(Variables[Variable Code],$A1936),CHAR(34),
", VariableNameCV:  ",CHAR(34),INDEX(Variables[Variable Name],$A1936),CHAR(34),
", VariableDefinition:  ",CHAR(34),INDEX(Variables[Variable Definition],$A1936),CHAR(34),
", SpecciationCV:  ",CHAR(34),INDEX(Variables[Speciation],$A1936),CHAR(34),
", NoDataValue:  ",CHAR(34),INDEX(Variables[No Data Value],$A1936),CHAR(34),"}"))</f>
        <v>#REF!</v>
      </c>
    </row>
    <row r="1937" spans="1:17" x14ac:dyDescent="0.25">
      <c r="A1937">
        <v>1934</v>
      </c>
      <c r="D1937" t="e">
        <f>IF(INDEX(People[First Name],$A1937)="","",
CONCATENATE("  - &amp;PersonID",TEXT($A1937,"0000"),
" {","PersonFirstName:  ",CHAR(34),INDEX(People[First Name],$A1937),CHAR(34),
", PersonMiddleName:  ",CHAR(34),INDEX(People[Middle Name],$A1937),CHAR(34),
", PersonLastName:  ",CHAR(34),INDEX(People[Last Name],$A1937),CHAR(34),"}"))</f>
        <v>#REF!</v>
      </c>
      <c r="E1937" t="e">
        <f>IF(INDEX(Organizations[Organization Type '[CV']],$A1937)="","",
CONCATENATE("  - &amp;OrganizationID",TEXT($A1937,"0000"),
" {","OrganizationTypeCV:  ",CHAR(34),INDEX(Organizations[Organization Type '[CV']],$A1937),CHAR(34),
", OrganizationCode:  ",CHAR(34),INDEX(Organizations[Organization Code],$A1937),CHAR(34),
", OrganizationName:  ",CHAR(34),INDEX(Organizations[Organization Name],$A1937),CHAR(34),
", OrganizationDescription:  ",CHAR(34),INDEX(Organizations[Organization Description],$A1937),CHAR(34),
", OrganizationLink:  ",CHAR(34),INDEX(Organizations[Organization Link],$A1937),CHAR(34),"}"))</f>
        <v>#REF!</v>
      </c>
      <c r="F1937" t="e">
        <f>IF(INDEX(People[First Name],$A1937)="","",
CONCATENATE("  - &amp;AffiliationID",TEXT($A1937,"0000"),
" {PersonID: *PersonID",TEXT($A1937,"0000"),
", OrganizationID: *OrganizationID",TEXT(MATCH(INDEX(People[Organization Name],$A1937),Organizations[Organization Name],0),"0000"),
", IsPrimaryOrganizationContact: , AffiliationStartDate: , AffiliationEndDate: , PrimaryPhone: ",
", PrimaryEmail: ",CHAR(34),INDEX(People[Primary Email],$A1937),CHAR(34),
", PrimaryAddress: ",CHAR(34),INDEX(People[Primary Address],$A1937),CHAR(34),
", PersonLink: }"))</f>
        <v>#REF!</v>
      </c>
      <c r="H1937" t="e">
        <f>IF(COUNTA(CitationInformation)=0,"",IF(INDEX(AuthorList[Author Name],$A1937)="","",
CONCATENATE("  - &amp;AuthorListID",TEXT($A1937,"0000"),
"  {CitationID: *CitationID0001",
", PersonID: *PersonID",TEXT(MATCH(INDEX(AuthorList[Author Name],$A1937),People[Full Name],0),"0000"),
", AuthorOrder: ",INDEX(AuthorList[Author Number],$A1937),"}")))</f>
        <v>#REF!</v>
      </c>
      <c r="K1937" t="e">
        <f>IF(INDEX(SamplingFeatures[Feature Code],$A1937)="","",
CONCATENATE("  - &amp;SamplingFeatureID",TEXT($A1937,"0000"),
" {","SamplingFeatureUUID:  ",CHAR(34),INDEX(SamplingFeatures[Sampling Feature UUID],$A1937),CHAR(34),
", SamplingFeatureTypeCV:  ",CHAR(34),INDEX(SamplingFeatures[Sampling Feature Type],$A1937),CHAR(34),
", SamplingFeatureCode:  ",CHAR(34),INDEX(SamplingFeatures[Feature Code],$A1937),CHAR(34),
", SamplingFeatureName:  ",CHAR(34),INDEX(SamplingFeatures[Feature Name],$A1937),CHAR(34),
", SamplingFeatureDescription:  ",CHAR(34),INDEX(SamplingFeatures[Feature Description],$A1937),CHAR(34),
", SamplingFeatureGeotypeCV:  ",CHAR(34),INDEX(SamplingFeatures[Feature Geo Type],$A1937),CHAR(34),
", FeatureGeometry:  ",CHAR(34),INDEX(SamplingFeatures[Feature Geometry],$A1937),CHAR(34),
", Elevation_m:  ",CHAR(34),INDEX(SamplingFeatures[Elevation_m],$A1937),CHAR(34),
", ElevationDatumCV:  ",CHAR(34),ElevationDatum,CHAR(34),"}"))</f>
        <v>#REF!</v>
      </c>
      <c r="L1937" t="e">
        <f>IF(INDEX(SamplingFeatures[Sampling Feature Type],$A1937)&lt;&gt;"Site","",
CONCATENATE("  - &amp;SiteID",TEXT(SUMPRODUCT(--($L$3:$L1936&lt;&gt;"")),"0000"),
" {","SamplingFeatureID:  *SamplingFeatureID",TEXT($A1937,"0000"),
", SiteTypeCV:  ",CHAR(34),INDEX(Sites[Site Type],$A1937),CHAR(34),
", Latitude:  ",INDEX(Sites[Latitude],$A1937),
", Longitude:  ",INDEX(Sites[Longitude],$A1937),
", SRSName:  ",CHAR(34),LatLonDatum,CHAR(34),"}"))</f>
        <v>#REF!</v>
      </c>
      <c r="M1937" t="e">
        <f>IF(INDEX(SamplingFeatures[Sampling Feature Type],$A1937)&lt;&gt;"Specimen","",
CONCATENATE("  - &amp;SpecimenID",TEXT(SUMPRODUCT(--($M$3:$M1936&lt;&gt;"")),"0000"),
" {","SamplingFeatureID:  *SamplingFeatureID",TEXT($A1937,"0000"),
", SpecimenTypeCV:  ",CHAR(34),INDEX(Specimens[Specimen Type],$A1937),CHAR(34),
", SpecimenMediumCV:  ",INDEX(Specimens[Specimen Medium],$A1937),
", IsFieldSpecimen:  ",CHAR(34),INDEX(Specimens[Is Field Specimen?],$A1937),CHAR(34),"}"))</f>
        <v>#REF!</v>
      </c>
      <c r="N1937" t="e">
        <f>IF(COUNTA(SpatialOffsets[])=0,"", IF(INDEX(SpatialOffsets[Spatial Offset Type],$A1937)="","",
CONCATENATE("  - &amp;SpatialOffsetID",TEXT($A1937,"0000"),
" {","SpatialOffsetTypeCV:  ",CHAR(34),INDEX(SpatialOffsets[Spatial Offset Type],$A1937),CHAR(34),
", Offset1Value:  ",INDEX(SpatialOffsets[Offset 1 Value],$A1937),
", Offset1UnitID:  ",CHAR(34),INDEX(SpatialOffsets[Offset 1 Unit],$A1937),CHAR(34),
", Offset2Value:  ",INDEX(SpatialOffsets[Offset 2 Value],$A1937),
", Offset2UnitID:  ",CHAR(34),INDEX(SpatialOffsets[Offset 2 Unit],$A1937),CHAR(34),
", Offset3Value:  ",INDEX(SpatialOffsets[Offset 3 Value],$A1937),
", Offset3UnitID:  ",CHAR(34),INDEX(SpatialOffsets[Offset 3 Unit],$A1937),CHAR(34),,"}")))</f>
        <v>#REF!</v>
      </c>
      <c r="O1937" t="e">
        <f>IF(COUNTA(RelatedFeatures[])=0,"", IF(INDEX(RelatedFeatures[First Sampling Feature Code],$A1937)="","",
CONCATENATE("  - &amp;RelationID",TEXT($A1937,"0000"),
" {","SamplingFeatureID:  *SamplingFeatureID",TEXT(MATCH(INDEX(RelatedFeatures[First Sampling Feature Code],$A1937),SamplingFeatures[Feature Code],0),"0000"),
", RelationshipTypeCV:  ",CHAR(34),INDEX(RelatedFeatures[Relationship Type],$A1937),CHAR(34),
", RelatedFeatureID: *SamplingFeatureID",TEXT(MATCH(INDEX(RelatedFeatures[Second Sampling Feature Code],$A1937),SamplingFeatures[Feature Code],0),"0000"),
", SpatialOffsetID:  ",IF(INDEX(RelatedFeatures[Offset Number],$A1937)="","",CONCATENATE("*SpatialOffsetID",TEXT(INDEX(RelatedFeatures[Offset Number],$A1937),"0000"))),"}")))</f>
        <v>#REF!</v>
      </c>
      <c r="P1937" t="e">
        <f>IF(INDEX(Methods[Method Type],$A1937)="","",
CONCATENATE("  - &amp;MethodID",TEXT($A1937,"0000"),
" {","MethodTypeCV:  ",CHAR(34),INDEX(Methods[Method Type],$A1937),CHAR(34),
", MethodCode:  ",CHAR(34),INDEX(Methods[Method Code],$A1937),CHAR(34),
", MethodName:  ",CHAR(34),INDEX(Methods[Method Name],$A1937),CHAR(34),
", MethodDescription:  ",CHAR(34),INDEX(Methods[Method Description],$A1937),CHAR(34),
", MethodLink:  ",CHAR(34),INDEX(Methods[Method Link],$A1937),CHAR(34),
", OrganizationID: *OrganizationID",TEXT(MATCH(INDEX(Methods[Organization Name],$A1937),Organizations[Organization Name],0),"0000"),"}"))</f>
        <v>#REF!</v>
      </c>
      <c r="Q1937" t="e">
        <f>IF(INDEX(Variables[Variable Type],$A1937)="","",
CONCATENATE("  - &amp;VariableID",TEXT($A1937,"0000"),
" {","VariableTypeCV:  ",CHAR(34),INDEX(Variables[Variable Type],$A1937),CHAR(34),
", VariableCode:  ",CHAR(34),INDEX(Variables[Variable Code],$A1937),CHAR(34),
", VariableNameCV:  ",CHAR(34),INDEX(Variables[Variable Name],$A1937),CHAR(34),
", VariableDefinition:  ",CHAR(34),INDEX(Variables[Variable Definition],$A1937),CHAR(34),
", SpecciationCV:  ",CHAR(34),INDEX(Variables[Speciation],$A1937),CHAR(34),
", NoDataValue:  ",CHAR(34),INDEX(Variables[No Data Value],$A1937),CHAR(34),"}"))</f>
        <v>#REF!</v>
      </c>
    </row>
    <row r="1938" spans="1:17" x14ac:dyDescent="0.25">
      <c r="A1938">
        <v>1935</v>
      </c>
      <c r="D1938" t="e">
        <f>IF(INDEX(People[First Name],$A1938)="","",
CONCATENATE("  - &amp;PersonID",TEXT($A1938,"0000"),
" {","PersonFirstName:  ",CHAR(34),INDEX(People[First Name],$A1938),CHAR(34),
", PersonMiddleName:  ",CHAR(34),INDEX(People[Middle Name],$A1938),CHAR(34),
", PersonLastName:  ",CHAR(34),INDEX(People[Last Name],$A1938),CHAR(34),"}"))</f>
        <v>#REF!</v>
      </c>
      <c r="E1938" t="e">
        <f>IF(INDEX(Organizations[Organization Type '[CV']],$A1938)="","",
CONCATENATE("  - &amp;OrganizationID",TEXT($A1938,"0000"),
" {","OrganizationTypeCV:  ",CHAR(34),INDEX(Organizations[Organization Type '[CV']],$A1938),CHAR(34),
", OrganizationCode:  ",CHAR(34),INDEX(Organizations[Organization Code],$A1938),CHAR(34),
", OrganizationName:  ",CHAR(34),INDEX(Organizations[Organization Name],$A1938),CHAR(34),
", OrganizationDescription:  ",CHAR(34),INDEX(Organizations[Organization Description],$A1938),CHAR(34),
", OrganizationLink:  ",CHAR(34),INDEX(Organizations[Organization Link],$A1938),CHAR(34),"}"))</f>
        <v>#REF!</v>
      </c>
      <c r="F1938" t="e">
        <f>IF(INDEX(People[First Name],$A1938)="","",
CONCATENATE("  - &amp;AffiliationID",TEXT($A1938,"0000"),
" {PersonID: *PersonID",TEXT($A1938,"0000"),
", OrganizationID: *OrganizationID",TEXT(MATCH(INDEX(People[Organization Name],$A1938),Organizations[Organization Name],0),"0000"),
", IsPrimaryOrganizationContact: , AffiliationStartDate: , AffiliationEndDate: , PrimaryPhone: ",
", PrimaryEmail: ",CHAR(34),INDEX(People[Primary Email],$A1938),CHAR(34),
", PrimaryAddress: ",CHAR(34),INDEX(People[Primary Address],$A1938),CHAR(34),
", PersonLink: }"))</f>
        <v>#REF!</v>
      </c>
      <c r="H1938" t="e">
        <f>IF(COUNTA(CitationInformation)=0,"",IF(INDEX(AuthorList[Author Name],$A1938)="","",
CONCATENATE("  - &amp;AuthorListID",TEXT($A1938,"0000"),
"  {CitationID: *CitationID0001",
", PersonID: *PersonID",TEXT(MATCH(INDEX(AuthorList[Author Name],$A1938),People[Full Name],0),"0000"),
", AuthorOrder: ",INDEX(AuthorList[Author Number],$A1938),"}")))</f>
        <v>#REF!</v>
      </c>
      <c r="K1938" t="e">
        <f>IF(INDEX(SamplingFeatures[Feature Code],$A1938)="","",
CONCATENATE("  - &amp;SamplingFeatureID",TEXT($A1938,"0000"),
" {","SamplingFeatureUUID:  ",CHAR(34),INDEX(SamplingFeatures[Sampling Feature UUID],$A1938),CHAR(34),
", SamplingFeatureTypeCV:  ",CHAR(34),INDEX(SamplingFeatures[Sampling Feature Type],$A1938),CHAR(34),
", SamplingFeatureCode:  ",CHAR(34),INDEX(SamplingFeatures[Feature Code],$A1938),CHAR(34),
", SamplingFeatureName:  ",CHAR(34),INDEX(SamplingFeatures[Feature Name],$A1938),CHAR(34),
", SamplingFeatureDescription:  ",CHAR(34),INDEX(SamplingFeatures[Feature Description],$A1938),CHAR(34),
", SamplingFeatureGeotypeCV:  ",CHAR(34),INDEX(SamplingFeatures[Feature Geo Type],$A1938),CHAR(34),
", FeatureGeometry:  ",CHAR(34),INDEX(SamplingFeatures[Feature Geometry],$A1938),CHAR(34),
", Elevation_m:  ",CHAR(34),INDEX(SamplingFeatures[Elevation_m],$A1938),CHAR(34),
", ElevationDatumCV:  ",CHAR(34),ElevationDatum,CHAR(34),"}"))</f>
        <v>#REF!</v>
      </c>
      <c r="L1938" t="e">
        <f>IF(INDEX(SamplingFeatures[Sampling Feature Type],$A1938)&lt;&gt;"Site","",
CONCATENATE("  - &amp;SiteID",TEXT(SUMPRODUCT(--($L$3:$L1937&lt;&gt;"")),"0000"),
" {","SamplingFeatureID:  *SamplingFeatureID",TEXT($A1938,"0000"),
", SiteTypeCV:  ",CHAR(34),INDEX(Sites[Site Type],$A1938),CHAR(34),
", Latitude:  ",INDEX(Sites[Latitude],$A1938),
", Longitude:  ",INDEX(Sites[Longitude],$A1938),
", SRSName:  ",CHAR(34),LatLonDatum,CHAR(34),"}"))</f>
        <v>#REF!</v>
      </c>
      <c r="M1938" t="e">
        <f>IF(INDEX(SamplingFeatures[Sampling Feature Type],$A1938)&lt;&gt;"Specimen","",
CONCATENATE("  - &amp;SpecimenID",TEXT(SUMPRODUCT(--($M$3:$M1937&lt;&gt;"")),"0000"),
" {","SamplingFeatureID:  *SamplingFeatureID",TEXT($A1938,"0000"),
", SpecimenTypeCV:  ",CHAR(34),INDEX(Specimens[Specimen Type],$A1938),CHAR(34),
", SpecimenMediumCV:  ",INDEX(Specimens[Specimen Medium],$A1938),
", IsFieldSpecimen:  ",CHAR(34),INDEX(Specimens[Is Field Specimen?],$A1938),CHAR(34),"}"))</f>
        <v>#REF!</v>
      </c>
      <c r="N1938" t="e">
        <f>IF(COUNTA(SpatialOffsets[])=0,"", IF(INDEX(SpatialOffsets[Spatial Offset Type],$A1938)="","",
CONCATENATE("  - &amp;SpatialOffsetID",TEXT($A1938,"0000"),
" {","SpatialOffsetTypeCV:  ",CHAR(34),INDEX(SpatialOffsets[Spatial Offset Type],$A1938),CHAR(34),
", Offset1Value:  ",INDEX(SpatialOffsets[Offset 1 Value],$A1938),
", Offset1UnitID:  ",CHAR(34),INDEX(SpatialOffsets[Offset 1 Unit],$A1938),CHAR(34),
", Offset2Value:  ",INDEX(SpatialOffsets[Offset 2 Value],$A1938),
", Offset2UnitID:  ",CHAR(34),INDEX(SpatialOffsets[Offset 2 Unit],$A1938),CHAR(34),
", Offset3Value:  ",INDEX(SpatialOffsets[Offset 3 Value],$A1938),
", Offset3UnitID:  ",CHAR(34),INDEX(SpatialOffsets[Offset 3 Unit],$A1938),CHAR(34),,"}")))</f>
        <v>#REF!</v>
      </c>
      <c r="O1938" t="e">
        <f>IF(COUNTA(RelatedFeatures[])=0,"", IF(INDEX(RelatedFeatures[First Sampling Feature Code],$A1938)="","",
CONCATENATE("  - &amp;RelationID",TEXT($A1938,"0000"),
" {","SamplingFeatureID:  *SamplingFeatureID",TEXT(MATCH(INDEX(RelatedFeatures[First Sampling Feature Code],$A1938),SamplingFeatures[Feature Code],0),"0000"),
", RelationshipTypeCV:  ",CHAR(34),INDEX(RelatedFeatures[Relationship Type],$A1938),CHAR(34),
", RelatedFeatureID: *SamplingFeatureID",TEXT(MATCH(INDEX(RelatedFeatures[Second Sampling Feature Code],$A1938),SamplingFeatures[Feature Code],0),"0000"),
", SpatialOffsetID:  ",IF(INDEX(RelatedFeatures[Offset Number],$A1938)="","",CONCATENATE("*SpatialOffsetID",TEXT(INDEX(RelatedFeatures[Offset Number],$A1938),"0000"))),"}")))</f>
        <v>#REF!</v>
      </c>
      <c r="P1938" t="e">
        <f>IF(INDEX(Methods[Method Type],$A1938)="","",
CONCATENATE("  - &amp;MethodID",TEXT($A1938,"0000"),
" {","MethodTypeCV:  ",CHAR(34),INDEX(Methods[Method Type],$A1938),CHAR(34),
", MethodCode:  ",CHAR(34),INDEX(Methods[Method Code],$A1938),CHAR(34),
", MethodName:  ",CHAR(34),INDEX(Methods[Method Name],$A1938),CHAR(34),
", MethodDescription:  ",CHAR(34),INDEX(Methods[Method Description],$A1938),CHAR(34),
", MethodLink:  ",CHAR(34),INDEX(Methods[Method Link],$A1938),CHAR(34),
", OrganizationID: *OrganizationID",TEXT(MATCH(INDEX(Methods[Organization Name],$A1938),Organizations[Organization Name],0),"0000"),"}"))</f>
        <v>#REF!</v>
      </c>
      <c r="Q1938" t="e">
        <f>IF(INDEX(Variables[Variable Type],$A1938)="","",
CONCATENATE("  - &amp;VariableID",TEXT($A1938,"0000"),
" {","VariableTypeCV:  ",CHAR(34),INDEX(Variables[Variable Type],$A1938),CHAR(34),
", VariableCode:  ",CHAR(34),INDEX(Variables[Variable Code],$A1938),CHAR(34),
", VariableNameCV:  ",CHAR(34),INDEX(Variables[Variable Name],$A1938),CHAR(34),
", VariableDefinition:  ",CHAR(34),INDEX(Variables[Variable Definition],$A1938),CHAR(34),
", SpecciationCV:  ",CHAR(34),INDEX(Variables[Speciation],$A1938),CHAR(34),
", NoDataValue:  ",CHAR(34),INDEX(Variables[No Data Value],$A1938),CHAR(34),"}"))</f>
        <v>#REF!</v>
      </c>
    </row>
    <row r="1939" spans="1:17" x14ac:dyDescent="0.25">
      <c r="A1939">
        <v>1936</v>
      </c>
      <c r="D1939" t="e">
        <f>IF(INDEX(People[First Name],$A1939)="","",
CONCATENATE("  - &amp;PersonID",TEXT($A1939,"0000"),
" {","PersonFirstName:  ",CHAR(34),INDEX(People[First Name],$A1939),CHAR(34),
", PersonMiddleName:  ",CHAR(34),INDEX(People[Middle Name],$A1939),CHAR(34),
", PersonLastName:  ",CHAR(34),INDEX(People[Last Name],$A1939),CHAR(34),"}"))</f>
        <v>#REF!</v>
      </c>
      <c r="E1939" t="e">
        <f>IF(INDEX(Organizations[Organization Type '[CV']],$A1939)="","",
CONCATENATE("  - &amp;OrganizationID",TEXT($A1939,"0000"),
" {","OrganizationTypeCV:  ",CHAR(34),INDEX(Organizations[Organization Type '[CV']],$A1939),CHAR(34),
", OrganizationCode:  ",CHAR(34),INDEX(Organizations[Organization Code],$A1939),CHAR(34),
", OrganizationName:  ",CHAR(34),INDEX(Organizations[Organization Name],$A1939),CHAR(34),
", OrganizationDescription:  ",CHAR(34),INDEX(Organizations[Organization Description],$A1939),CHAR(34),
", OrganizationLink:  ",CHAR(34),INDEX(Organizations[Organization Link],$A1939),CHAR(34),"}"))</f>
        <v>#REF!</v>
      </c>
      <c r="F1939" t="e">
        <f>IF(INDEX(People[First Name],$A1939)="","",
CONCATENATE("  - &amp;AffiliationID",TEXT($A1939,"0000"),
" {PersonID: *PersonID",TEXT($A1939,"0000"),
", OrganizationID: *OrganizationID",TEXT(MATCH(INDEX(People[Organization Name],$A1939),Organizations[Organization Name],0),"0000"),
", IsPrimaryOrganizationContact: , AffiliationStartDate: , AffiliationEndDate: , PrimaryPhone: ",
", PrimaryEmail: ",CHAR(34),INDEX(People[Primary Email],$A1939),CHAR(34),
", PrimaryAddress: ",CHAR(34),INDEX(People[Primary Address],$A1939),CHAR(34),
", PersonLink: }"))</f>
        <v>#REF!</v>
      </c>
      <c r="H1939" t="e">
        <f>IF(COUNTA(CitationInformation)=0,"",IF(INDEX(AuthorList[Author Name],$A1939)="","",
CONCATENATE("  - &amp;AuthorListID",TEXT($A1939,"0000"),
"  {CitationID: *CitationID0001",
", PersonID: *PersonID",TEXT(MATCH(INDEX(AuthorList[Author Name],$A1939),People[Full Name],0),"0000"),
", AuthorOrder: ",INDEX(AuthorList[Author Number],$A1939),"}")))</f>
        <v>#REF!</v>
      </c>
      <c r="K1939" t="e">
        <f>IF(INDEX(SamplingFeatures[Feature Code],$A1939)="","",
CONCATENATE("  - &amp;SamplingFeatureID",TEXT($A1939,"0000"),
" {","SamplingFeatureUUID:  ",CHAR(34),INDEX(SamplingFeatures[Sampling Feature UUID],$A1939),CHAR(34),
", SamplingFeatureTypeCV:  ",CHAR(34),INDEX(SamplingFeatures[Sampling Feature Type],$A1939),CHAR(34),
", SamplingFeatureCode:  ",CHAR(34),INDEX(SamplingFeatures[Feature Code],$A1939),CHAR(34),
", SamplingFeatureName:  ",CHAR(34),INDEX(SamplingFeatures[Feature Name],$A1939),CHAR(34),
", SamplingFeatureDescription:  ",CHAR(34),INDEX(SamplingFeatures[Feature Description],$A1939),CHAR(34),
", SamplingFeatureGeotypeCV:  ",CHAR(34),INDEX(SamplingFeatures[Feature Geo Type],$A1939),CHAR(34),
", FeatureGeometry:  ",CHAR(34),INDEX(SamplingFeatures[Feature Geometry],$A1939),CHAR(34),
", Elevation_m:  ",CHAR(34),INDEX(SamplingFeatures[Elevation_m],$A1939),CHAR(34),
", ElevationDatumCV:  ",CHAR(34),ElevationDatum,CHAR(34),"}"))</f>
        <v>#REF!</v>
      </c>
      <c r="L1939" t="e">
        <f>IF(INDEX(SamplingFeatures[Sampling Feature Type],$A1939)&lt;&gt;"Site","",
CONCATENATE("  - &amp;SiteID",TEXT(SUMPRODUCT(--($L$3:$L1938&lt;&gt;"")),"0000"),
" {","SamplingFeatureID:  *SamplingFeatureID",TEXT($A1939,"0000"),
", SiteTypeCV:  ",CHAR(34),INDEX(Sites[Site Type],$A1939),CHAR(34),
", Latitude:  ",INDEX(Sites[Latitude],$A1939),
", Longitude:  ",INDEX(Sites[Longitude],$A1939),
", SRSName:  ",CHAR(34),LatLonDatum,CHAR(34),"}"))</f>
        <v>#REF!</v>
      </c>
      <c r="M1939" t="e">
        <f>IF(INDEX(SamplingFeatures[Sampling Feature Type],$A1939)&lt;&gt;"Specimen","",
CONCATENATE("  - &amp;SpecimenID",TEXT(SUMPRODUCT(--($M$3:$M1938&lt;&gt;"")),"0000"),
" {","SamplingFeatureID:  *SamplingFeatureID",TEXT($A1939,"0000"),
", SpecimenTypeCV:  ",CHAR(34),INDEX(Specimens[Specimen Type],$A1939),CHAR(34),
", SpecimenMediumCV:  ",INDEX(Specimens[Specimen Medium],$A1939),
", IsFieldSpecimen:  ",CHAR(34),INDEX(Specimens[Is Field Specimen?],$A1939),CHAR(34),"}"))</f>
        <v>#REF!</v>
      </c>
      <c r="N1939" t="e">
        <f>IF(COUNTA(SpatialOffsets[])=0,"", IF(INDEX(SpatialOffsets[Spatial Offset Type],$A1939)="","",
CONCATENATE("  - &amp;SpatialOffsetID",TEXT($A1939,"0000"),
" {","SpatialOffsetTypeCV:  ",CHAR(34),INDEX(SpatialOffsets[Spatial Offset Type],$A1939),CHAR(34),
", Offset1Value:  ",INDEX(SpatialOffsets[Offset 1 Value],$A1939),
", Offset1UnitID:  ",CHAR(34),INDEX(SpatialOffsets[Offset 1 Unit],$A1939),CHAR(34),
", Offset2Value:  ",INDEX(SpatialOffsets[Offset 2 Value],$A1939),
", Offset2UnitID:  ",CHAR(34),INDEX(SpatialOffsets[Offset 2 Unit],$A1939),CHAR(34),
", Offset3Value:  ",INDEX(SpatialOffsets[Offset 3 Value],$A1939),
", Offset3UnitID:  ",CHAR(34),INDEX(SpatialOffsets[Offset 3 Unit],$A1939),CHAR(34),,"}")))</f>
        <v>#REF!</v>
      </c>
      <c r="O1939" t="e">
        <f>IF(COUNTA(RelatedFeatures[])=0,"", IF(INDEX(RelatedFeatures[First Sampling Feature Code],$A1939)="","",
CONCATENATE("  - &amp;RelationID",TEXT($A1939,"0000"),
" {","SamplingFeatureID:  *SamplingFeatureID",TEXT(MATCH(INDEX(RelatedFeatures[First Sampling Feature Code],$A1939),SamplingFeatures[Feature Code],0),"0000"),
", RelationshipTypeCV:  ",CHAR(34),INDEX(RelatedFeatures[Relationship Type],$A1939),CHAR(34),
", RelatedFeatureID: *SamplingFeatureID",TEXT(MATCH(INDEX(RelatedFeatures[Second Sampling Feature Code],$A1939),SamplingFeatures[Feature Code],0),"0000"),
", SpatialOffsetID:  ",IF(INDEX(RelatedFeatures[Offset Number],$A1939)="","",CONCATENATE("*SpatialOffsetID",TEXT(INDEX(RelatedFeatures[Offset Number],$A1939),"0000"))),"}")))</f>
        <v>#REF!</v>
      </c>
      <c r="P1939" t="e">
        <f>IF(INDEX(Methods[Method Type],$A1939)="","",
CONCATENATE("  - &amp;MethodID",TEXT($A1939,"0000"),
" {","MethodTypeCV:  ",CHAR(34),INDEX(Methods[Method Type],$A1939),CHAR(34),
", MethodCode:  ",CHAR(34),INDEX(Methods[Method Code],$A1939),CHAR(34),
", MethodName:  ",CHAR(34),INDEX(Methods[Method Name],$A1939),CHAR(34),
", MethodDescription:  ",CHAR(34),INDEX(Methods[Method Description],$A1939),CHAR(34),
", MethodLink:  ",CHAR(34),INDEX(Methods[Method Link],$A1939),CHAR(34),
", OrganizationID: *OrganizationID",TEXT(MATCH(INDEX(Methods[Organization Name],$A1939),Organizations[Organization Name],0),"0000"),"}"))</f>
        <v>#REF!</v>
      </c>
      <c r="Q1939" t="e">
        <f>IF(INDEX(Variables[Variable Type],$A1939)="","",
CONCATENATE("  - &amp;VariableID",TEXT($A1939,"0000"),
" {","VariableTypeCV:  ",CHAR(34),INDEX(Variables[Variable Type],$A1939),CHAR(34),
", VariableCode:  ",CHAR(34),INDEX(Variables[Variable Code],$A1939),CHAR(34),
", VariableNameCV:  ",CHAR(34),INDEX(Variables[Variable Name],$A1939),CHAR(34),
", VariableDefinition:  ",CHAR(34),INDEX(Variables[Variable Definition],$A1939),CHAR(34),
", SpecciationCV:  ",CHAR(34),INDEX(Variables[Speciation],$A1939),CHAR(34),
", NoDataValue:  ",CHAR(34),INDEX(Variables[No Data Value],$A1939),CHAR(34),"}"))</f>
        <v>#REF!</v>
      </c>
    </row>
    <row r="1940" spans="1:17" x14ac:dyDescent="0.25">
      <c r="A1940">
        <v>1937</v>
      </c>
      <c r="D1940" t="e">
        <f>IF(INDEX(People[First Name],$A1940)="","",
CONCATENATE("  - &amp;PersonID",TEXT($A1940,"0000"),
" {","PersonFirstName:  ",CHAR(34),INDEX(People[First Name],$A1940),CHAR(34),
", PersonMiddleName:  ",CHAR(34),INDEX(People[Middle Name],$A1940),CHAR(34),
", PersonLastName:  ",CHAR(34),INDEX(People[Last Name],$A1940),CHAR(34),"}"))</f>
        <v>#REF!</v>
      </c>
      <c r="E1940" t="e">
        <f>IF(INDEX(Organizations[Organization Type '[CV']],$A1940)="","",
CONCATENATE("  - &amp;OrganizationID",TEXT($A1940,"0000"),
" {","OrganizationTypeCV:  ",CHAR(34),INDEX(Organizations[Organization Type '[CV']],$A1940),CHAR(34),
", OrganizationCode:  ",CHAR(34),INDEX(Organizations[Organization Code],$A1940),CHAR(34),
", OrganizationName:  ",CHAR(34),INDEX(Organizations[Organization Name],$A1940),CHAR(34),
", OrganizationDescription:  ",CHAR(34),INDEX(Organizations[Organization Description],$A1940),CHAR(34),
", OrganizationLink:  ",CHAR(34),INDEX(Organizations[Organization Link],$A1940),CHAR(34),"}"))</f>
        <v>#REF!</v>
      </c>
      <c r="F1940" t="e">
        <f>IF(INDEX(People[First Name],$A1940)="","",
CONCATENATE("  - &amp;AffiliationID",TEXT($A1940,"0000"),
" {PersonID: *PersonID",TEXT($A1940,"0000"),
", OrganizationID: *OrganizationID",TEXT(MATCH(INDEX(People[Organization Name],$A1940),Organizations[Organization Name],0),"0000"),
", IsPrimaryOrganizationContact: , AffiliationStartDate: , AffiliationEndDate: , PrimaryPhone: ",
", PrimaryEmail: ",CHAR(34),INDEX(People[Primary Email],$A1940),CHAR(34),
", PrimaryAddress: ",CHAR(34),INDEX(People[Primary Address],$A1940),CHAR(34),
", PersonLink: }"))</f>
        <v>#REF!</v>
      </c>
      <c r="H1940" t="e">
        <f>IF(COUNTA(CitationInformation)=0,"",IF(INDEX(AuthorList[Author Name],$A1940)="","",
CONCATENATE("  - &amp;AuthorListID",TEXT($A1940,"0000"),
"  {CitationID: *CitationID0001",
", PersonID: *PersonID",TEXT(MATCH(INDEX(AuthorList[Author Name],$A1940),People[Full Name],0),"0000"),
", AuthorOrder: ",INDEX(AuthorList[Author Number],$A1940),"}")))</f>
        <v>#REF!</v>
      </c>
      <c r="K1940" t="e">
        <f>IF(INDEX(SamplingFeatures[Feature Code],$A1940)="","",
CONCATENATE("  - &amp;SamplingFeatureID",TEXT($A1940,"0000"),
" {","SamplingFeatureUUID:  ",CHAR(34),INDEX(SamplingFeatures[Sampling Feature UUID],$A1940),CHAR(34),
", SamplingFeatureTypeCV:  ",CHAR(34),INDEX(SamplingFeatures[Sampling Feature Type],$A1940),CHAR(34),
", SamplingFeatureCode:  ",CHAR(34),INDEX(SamplingFeatures[Feature Code],$A1940),CHAR(34),
", SamplingFeatureName:  ",CHAR(34),INDEX(SamplingFeatures[Feature Name],$A1940),CHAR(34),
", SamplingFeatureDescription:  ",CHAR(34),INDEX(SamplingFeatures[Feature Description],$A1940),CHAR(34),
", SamplingFeatureGeotypeCV:  ",CHAR(34),INDEX(SamplingFeatures[Feature Geo Type],$A1940),CHAR(34),
", FeatureGeometry:  ",CHAR(34),INDEX(SamplingFeatures[Feature Geometry],$A1940),CHAR(34),
", Elevation_m:  ",CHAR(34),INDEX(SamplingFeatures[Elevation_m],$A1940),CHAR(34),
", ElevationDatumCV:  ",CHAR(34),ElevationDatum,CHAR(34),"}"))</f>
        <v>#REF!</v>
      </c>
      <c r="L1940" t="e">
        <f>IF(INDEX(SamplingFeatures[Sampling Feature Type],$A1940)&lt;&gt;"Site","",
CONCATENATE("  - &amp;SiteID",TEXT(SUMPRODUCT(--($L$3:$L1939&lt;&gt;"")),"0000"),
" {","SamplingFeatureID:  *SamplingFeatureID",TEXT($A1940,"0000"),
", SiteTypeCV:  ",CHAR(34),INDEX(Sites[Site Type],$A1940),CHAR(34),
", Latitude:  ",INDEX(Sites[Latitude],$A1940),
", Longitude:  ",INDEX(Sites[Longitude],$A1940),
", SRSName:  ",CHAR(34),LatLonDatum,CHAR(34),"}"))</f>
        <v>#REF!</v>
      </c>
      <c r="M1940" t="e">
        <f>IF(INDEX(SamplingFeatures[Sampling Feature Type],$A1940)&lt;&gt;"Specimen","",
CONCATENATE("  - &amp;SpecimenID",TEXT(SUMPRODUCT(--($M$3:$M1939&lt;&gt;"")),"0000"),
" {","SamplingFeatureID:  *SamplingFeatureID",TEXT($A1940,"0000"),
", SpecimenTypeCV:  ",CHAR(34),INDEX(Specimens[Specimen Type],$A1940),CHAR(34),
", SpecimenMediumCV:  ",INDEX(Specimens[Specimen Medium],$A1940),
", IsFieldSpecimen:  ",CHAR(34),INDEX(Specimens[Is Field Specimen?],$A1940),CHAR(34),"}"))</f>
        <v>#REF!</v>
      </c>
      <c r="N1940" t="e">
        <f>IF(COUNTA(SpatialOffsets[])=0,"", IF(INDEX(SpatialOffsets[Spatial Offset Type],$A1940)="","",
CONCATENATE("  - &amp;SpatialOffsetID",TEXT($A1940,"0000"),
" {","SpatialOffsetTypeCV:  ",CHAR(34),INDEX(SpatialOffsets[Spatial Offset Type],$A1940),CHAR(34),
", Offset1Value:  ",INDEX(SpatialOffsets[Offset 1 Value],$A1940),
", Offset1UnitID:  ",CHAR(34),INDEX(SpatialOffsets[Offset 1 Unit],$A1940),CHAR(34),
", Offset2Value:  ",INDEX(SpatialOffsets[Offset 2 Value],$A1940),
", Offset2UnitID:  ",CHAR(34),INDEX(SpatialOffsets[Offset 2 Unit],$A1940),CHAR(34),
", Offset3Value:  ",INDEX(SpatialOffsets[Offset 3 Value],$A1940),
", Offset3UnitID:  ",CHAR(34),INDEX(SpatialOffsets[Offset 3 Unit],$A1940),CHAR(34),,"}")))</f>
        <v>#REF!</v>
      </c>
      <c r="O1940" t="e">
        <f>IF(COUNTA(RelatedFeatures[])=0,"", IF(INDEX(RelatedFeatures[First Sampling Feature Code],$A1940)="","",
CONCATENATE("  - &amp;RelationID",TEXT($A1940,"0000"),
" {","SamplingFeatureID:  *SamplingFeatureID",TEXT(MATCH(INDEX(RelatedFeatures[First Sampling Feature Code],$A1940),SamplingFeatures[Feature Code],0),"0000"),
", RelationshipTypeCV:  ",CHAR(34),INDEX(RelatedFeatures[Relationship Type],$A1940),CHAR(34),
", RelatedFeatureID: *SamplingFeatureID",TEXT(MATCH(INDEX(RelatedFeatures[Second Sampling Feature Code],$A1940),SamplingFeatures[Feature Code],0),"0000"),
", SpatialOffsetID:  ",IF(INDEX(RelatedFeatures[Offset Number],$A1940)="","",CONCATENATE("*SpatialOffsetID",TEXT(INDEX(RelatedFeatures[Offset Number],$A1940),"0000"))),"}")))</f>
        <v>#REF!</v>
      </c>
      <c r="P1940" t="e">
        <f>IF(INDEX(Methods[Method Type],$A1940)="","",
CONCATENATE("  - &amp;MethodID",TEXT($A1940,"0000"),
" {","MethodTypeCV:  ",CHAR(34),INDEX(Methods[Method Type],$A1940),CHAR(34),
", MethodCode:  ",CHAR(34),INDEX(Methods[Method Code],$A1940),CHAR(34),
", MethodName:  ",CHAR(34),INDEX(Methods[Method Name],$A1940),CHAR(34),
", MethodDescription:  ",CHAR(34),INDEX(Methods[Method Description],$A1940),CHAR(34),
", MethodLink:  ",CHAR(34),INDEX(Methods[Method Link],$A1940),CHAR(34),
", OrganizationID: *OrganizationID",TEXT(MATCH(INDEX(Methods[Organization Name],$A1940),Organizations[Organization Name],0),"0000"),"}"))</f>
        <v>#REF!</v>
      </c>
      <c r="Q1940" t="e">
        <f>IF(INDEX(Variables[Variable Type],$A1940)="","",
CONCATENATE("  - &amp;VariableID",TEXT($A1940,"0000"),
" {","VariableTypeCV:  ",CHAR(34),INDEX(Variables[Variable Type],$A1940),CHAR(34),
", VariableCode:  ",CHAR(34),INDEX(Variables[Variable Code],$A1940),CHAR(34),
", VariableNameCV:  ",CHAR(34),INDEX(Variables[Variable Name],$A1940),CHAR(34),
", VariableDefinition:  ",CHAR(34),INDEX(Variables[Variable Definition],$A1940),CHAR(34),
", SpecciationCV:  ",CHAR(34),INDEX(Variables[Speciation],$A1940),CHAR(34),
", NoDataValue:  ",CHAR(34),INDEX(Variables[No Data Value],$A1940),CHAR(34),"}"))</f>
        <v>#REF!</v>
      </c>
    </row>
    <row r="1941" spans="1:17" x14ac:dyDescent="0.25">
      <c r="A1941">
        <v>1938</v>
      </c>
      <c r="D1941" t="e">
        <f>IF(INDEX(People[First Name],$A1941)="","",
CONCATENATE("  - &amp;PersonID",TEXT($A1941,"0000"),
" {","PersonFirstName:  ",CHAR(34),INDEX(People[First Name],$A1941),CHAR(34),
", PersonMiddleName:  ",CHAR(34),INDEX(People[Middle Name],$A1941),CHAR(34),
", PersonLastName:  ",CHAR(34),INDEX(People[Last Name],$A1941),CHAR(34),"}"))</f>
        <v>#REF!</v>
      </c>
      <c r="E1941" t="e">
        <f>IF(INDEX(Organizations[Organization Type '[CV']],$A1941)="","",
CONCATENATE("  - &amp;OrganizationID",TEXT($A1941,"0000"),
" {","OrganizationTypeCV:  ",CHAR(34),INDEX(Organizations[Organization Type '[CV']],$A1941),CHAR(34),
", OrganizationCode:  ",CHAR(34),INDEX(Organizations[Organization Code],$A1941),CHAR(34),
", OrganizationName:  ",CHAR(34),INDEX(Organizations[Organization Name],$A1941),CHAR(34),
", OrganizationDescription:  ",CHAR(34),INDEX(Organizations[Organization Description],$A1941),CHAR(34),
", OrganizationLink:  ",CHAR(34),INDEX(Organizations[Organization Link],$A1941),CHAR(34),"}"))</f>
        <v>#REF!</v>
      </c>
      <c r="F1941" t="e">
        <f>IF(INDEX(People[First Name],$A1941)="","",
CONCATENATE("  - &amp;AffiliationID",TEXT($A1941,"0000"),
" {PersonID: *PersonID",TEXT($A1941,"0000"),
", OrganizationID: *OrganizationID",TEXT(MATCH(INDEX(People[Organization Name],$A1941),Organizations[Organization Name],0),"0000"),
", IsPrimaryOrganizationContact: , AffiliationStartDate: , AffiliationEndDate: , PrimaryPhone: ",
", PrimaryEmail: ",CHAR(34),INDEX(People[Primary Email],$A1941),CHAR(34),
", PrimaryAddress: ",CHAR(34),INDEX(People[Primary Address],$A1941),CHAR(34),
", PersonLink: }"))</f>
        <v>#REF!</v>
      </c>
      <c r="H1941" t="e">
        <f>IF(COUNTA(CitationInformation)=0,"",IF(INDEX(AuthorList[Author Name],$A1941)="","",
CONCATENATE("  - &amp;AuthorListID",TEXT($A1941,"0000"),
"  {CitationID: *CitationID0001",
", PersonID: *PersonID",TEXT(MATCH(INDEX(AuthorList[Author Name],$A1941),People[Full Name],0),"0000"),
", AuthorOrder: ",INDEX(AuthorList[Author Number],$A1941),"}")))</f>
        <v>#REF!</v>
      </c>
      <c r="K1941" t="e">
        <f>IF(INDEX(SamplingFeatures[Feature Code],$A1941)="","",
CONCATENATE("  - &amp;SamplingFeatureID",TEXT($A1941,"0000"),
" {","SamplingFeatureUUID:  ",CHAR(34),INDEX(SamplingFeatures[Sampling Feature UUID],$A1941),CHAR(34),
", SamplingFeatureTypeCV:  ",CHAR(34),INDEX(SamplingFeatures[Sampling Feature Type],$A1941),CHAR(34),
", SamplingFeatureCode:  ",CHAR(34),INDEX(SamplingFeatures[Feature Code],$A1941),CHAR(34),
", SamplingFeatureName:  ",CHAR(34),INDEX(SamplingFeatures[Feature Name],$A1941),CHAR(34),
", SamplingFeatureDescription:  ",CHAR(34),INDEX(SamplingFeatures[Feature Description],$A1941),CHAR(34),
", SamplingFeatureGeotypeCV:  ",CHAR(34),INDEX(SamplingFeatures[Feature Geo Type],$A1941),CHAR(34),
", FeatureGeometry:  ",CHAR(34),INDEX(SamplingFeatures[Feature Geometry],$A1941),CHAR(34),
", Elevation_m:  ",CHAR(34),INDEX(SamplingFeatures[Elevation_m],$A1941),CHAR(34),
", ElevationDatumCV:  ",CHAR(34),ElevationDatum,CHAR(34),"}"))</f>
        <v>#REF!</v>
      </c>
      <c r="L1941" t="e">
        <f>IF(INDEX(SamplingFeatures[Sampling Feature Type],$A1941)&lt;&gt;"Site","",
CONCATENATE("  - &amp;SiteID",TEXT(SUMPRODUCT(--($L$3:$L1940&lt;&gt;"")),"0000"),
" {","SamplingFeatureID:  *SamplingFeatureID",TEXT($A1941,"0000"),
", SiteTypeCV:  ",CHAR(34),INDEX(Sites[Site Type],$A1941),CHAR(34),
", Latitude:  ",INDEX(Sites[Latitude],$A1941),
", Longitude:  ",INDEX(Sites[Longitude],$A1941),
", SRSName:  ",CHAR(34),LatLonDatum,CHAR(34),"}"))</f>
        <v>#REF!</v>
      </c>
      <c r="M1941" t="e">
        <f>IF(INDEX(SamplingFeatures[Sampling Feature Type],$A1941)&lt;&gt;"Specimen","",
CONCATENATE("  - &amp;SpecimenID",TEXT(SUMPRODUCT(--($M$3:$M1940&lt;&gt;"")),"0000"),
" {","SamplingFeatureID:  *SamplingFeatureID",TEXT($A1941,"0000"),
", SpecimenTypeCV:  ",CHAR(34),INDEX(Specimens[Specimen Type],$A1941),CHAR(34),
", SpecimenMediumCV:  ",INDEX(Specimens[Specimen Medium],$A1941),
", IsFieldSpecimen:  ",CHAR(34),INDEX(Specimens[Is Field Specimen?],$A1941),CHAR(34),"}"))</f>
        <v>#REF!</v>
      </c>
      <c r="N1941" t="e">
        <f>IF(COUNTA(SpatialOffsets[])=0,"", IF(INDEX(SpatialOffsets[Spatial Offset Type],$A1941)="","",
CONCATENATE("  - &amp;SpatialOffsetID",TEXT($A1941,"0000"),
" {","SpatialOffsetTypeCV:  ",CHAR(34),INDEX(SpatialOffsets[Spatial Offset Type],$A1941),CHAR(34),
", Offset1Value:  ",INDEX(SpatialOffsets[Offset 1 Value],$A1941),
", Offset1UnitID:  ",CHAR(34),INDEX(SpatialOffsets[Offset 1 Unit],$A1941),CHAR(34),
", Offset2Value:  ",INDEX(SpatialOffsets[Offset 2 Value],$A1941),
", Offset2UnitID:  ",CHAR(34),INDEX(SpatialOffsets[Offset 2 Unit],$A1941),CHAR(34),
", Offset3Value:  ",INDEX(SpatialOffsets[Offset 3 Value],$A1941),
", Offset3UnitID:  ",CHAR(34),INDEX(SpatialOffsets[Offset 3 Unit],$A1941),CHAR(34),,"}")))</f>
        <v>#REF!</v>
      </c>
      <c r="O1941" t="e">
        <f>IF(COUNTA(RelatedFeatures[])=0,"", IF(INDEX(RelatedFeatures[First Sampling Feature Code],$A1941)="","",
CONCATENATE("  - &amp;RelationID",TEXT($A1941,"0000"),
" {","SamplingFeatureID:  *SamplingFeatureID",TEXT(MATCH(INDEX(RelatedFeatures[First Sampling Feature Code],$A1941),SamplingFeatures[Feature Code],0),"0000"),
", RelationshipTypeCV:  ",CHAR(34),INDEX(RelatedFeatures[Relationship Type],$A1941),CHAR(34),
", RelatedFeatureID: *SamplingFeatureID",TEXT(MATCH(INDEX(RelatedFeatures[Second Sampling Feature Code],$A1941),SamplingFeatures[Feature Code],0),"0000"),
", SpatialOffsetID:  ",IF(INDEX(RelatedFeatures[Offset Number],$A1941)="","",CONCATENATE("*SpatialOffsetID",TEXT(INDEX(RelatedFeatures[Offset Number],$A1941),"0000"))),"}")))</f>
        <v>#REF!</v>
      </c>
      <c r="P1941" t="e">
        <f>IF(INDEX(Methods[Method Type],$A1941)="","",
CONCATENATE("  - &amp;MethodID",TEXT($A1941,"0000"),
" {","MethodTypeCV:  ",CHAR(34),INDEX(Methods[Method Type],$A1941),CHAR(34),
", MethodCode:  ",CHAR(34),INDEX(Methods[Method Code],$A1941),CHAR(34),
", MethodName:  ",CHAR(34),INDEX(Methods[Method Name],$A1941),CHAR(34),
", MethodDescription:  ",CHAR(34),INDEX(Methods[Method Description],$A1941),CHAR(34),
", MethodLink:  ",CHAR(34),INDEX(Methods[Method Link],$A1941),CHAR(34),
", OrganizationID: *OrganizationID",TEXT(MATCH(INDEX(Methods[Organization Name],$A1941),Organizations[Organization Name],0),"0000"),"}"))</f>
        <v>#REF!</v>
      </c>
      <c r="Q1941" t="e">
        <f>IF(INDEX(Variables[Variable Type],$A1941)="","",
CONCATENATE("  - &amp;VariableID",TEXT($A1941,"0000"),
" {","VariableTypeCV:  ",CHAR(34),INDEX(Variables[Variable Type],$A1941),CHAR(34),
", VariableCode:  ",CHAR(34),INDEX(Variables[Variable Code],$A1941),CHAR(34),
", VariableNameCV:  ",CHAR(34),INDEX(Variables[Variable Name],$A1941),CHAR(34),
", VariableDefinition:  ",CHAR(34),INDEX(Variables[Variable Definition],$A1941),CHAR(34),
", SpecciationCV:  ",CHAR(34),INDEX(Variables[Speciation],$A1941),CHAR(34),
", NoDataValue:  ",CHAR(34),INDEX(Variables[No Data Value],$A1941),CHAR(34),"}"))</f>
        <v>#REF!</v>
      </c>
    </row>
    <row r="1942" spans="1:17" x14ac:dyDescent="0.25">
      <c r="A1942">
        <v>1939</v>
      </c>
      <c r="D1942" t="e">
        <f>IF(INDEX(People[First Name],$A1942)="","",
CONCATENATE("  - &amp;PersonID",TEXT($A1942,"0000"),
" {","PersonFirstName:  ",CHAR(34),INDEX(People[First Name],$A1942),CHAR(34),
", PersonMiddleName:  ",CHAR(34),INDEX(People[Middle Name],$A1942),CHAR(34),
", PersonLastName:  ",CHAR(34),INDEX(People[Last Name],$A1942),CHAR(34),"}"))</f>
        <v>#REF!</v>
      </c>
      <c r="E1942" t="e">
        <f>IF(INDEX(Organizations[Organization Type '[CV']],$A1942)="","",
CONCATENATE("  - &amp;OrganizationID",TEXT($A1942,"0000"),
" {","OrganizationTypeCV:  ",CHAR(34),INDEX(Organizations[Organization Type '[CV']],$A1942),CHAR(34),
", OrganizationCode:  ",CHAR(34),INDEX(Organizations[Organization Code],$A1942),CHAR(34),
", OrganizationName:  ",CHAR(34),INDEX(Organizations[Organization Name],$A1942),CHAR(34),
", OrganizationDescription:  ",CHAR(34),INDEX(Organizations[Organization Description],$A1942),CHAR(34),
", OrganizationLink:  ",CHAR(34),INDEX(Organizations[Organization Link],$A1942),CHAR(34),"}"))</f>
        <v>#REF!</v>
      </c>
      <c r="F1942" t="e">
        <f>IF(INDEX(People[First Name],$A1942)="","",
CONCATENATE("  - &amp;AffiliationID",TEXT($A1942,"0000"),
" {PersonID: *PersonID",TEXT($A1942,"0000"),
", OrganizationID: *OrganizationID",TEXT(MATCH(INDEX(People[Organization Name],$A1942),Organizations[Organization Name],0),"0000"),
", IsPrimaryOrganizationContact: , AffiliationStartDate: , AffiliationEndDate: , PrimaryPhone: ",
", PrimaryEmail: ",CHAR(34),INDEX(People[Primary Email],$A1942),CHAR(34),
", PrimaryAddress: ",CHAR(34),INDEX(People[Primary Address],$A1942),CHAR(34),
", PersonLink: }"))</f>
        <v>#REF!</v>
      </c>
      <c r="H1942" t="e">
        <f>IF(COUNTA(CitationInformation)=0,"",IF(INDEX(AuthorList[Author Name],$A1942)="","",
CONCATENATE("  - &amp;AuthorListID",TEXT($A1942,"0000"),
"  {CitationID: *CitationID0001",
", PersonID: *PersonID",TEXT(MATCH(INDEX(AuthorList[Author Name],$A1942),People[Full Name],0),"0000"),
", AuthorOrder: ",INDEX(AuthorList[Author Number],$A1942),"}")))</f>
        <v>#REF!</v>
      </c>
      <c r="K1942" t="e">
        <f>IF(INDEX(SamplingFeatures[Feature Code],$A1942)="","",
CONCATENATE("  - &amp;SamplingFeatureID",TEXT($A1942,"0000"),
" {","SamplingFeatureUUID:  ",CHAR(34),INDEX(SamplingFeatures[Sampling Feature UUID],$A1942),CHAR(34),
", SamplingFeatureTypeCV:  ",CHAR(34),INDEX(SamplingFeatures[Sampling Feature Type],$A1942),CHAR(34),
", SamplingFeatureCode:  ",CHAR(34),INDEX(SamplingFeatures[Feature Code],$A1942),CHAR(34),
", SamplingFeatureName:  ",CHAR(34),INDEX(SamplingFeatures[Feature Name],$A1942),CHAR(34),
", SamplingFeatureDescription:  ",CHAR(34),INDEX(SamplingFeatures[Feature Description],$A1942),CHAR(34),
", SamplingFeatureGeotypeCV:  ",CHAR(34),INDEX(SamplingFeatures[Feature Geo Type],$A1942),CHAR(34),
", FeatureGeometry:  ",CHAR(34),INDEX(SamplingFeatures[Feature Geometry],$A1942),CHAR(34),
", Elevation_m:  ",CHAR(34),INDEX(SamplingFeatures[Elevation_m],$A1942),CHAR(34),
", ElevationDatumCV:  ",CHAR(34),ElevationDatum,CHAR(34),"}"))</f>
        <v>#REF!</v>
      </c>
      <c r="L1942" t="e">
        <f>IF(INDEX(SamplingFeatures[Sampling Feature Type],$A1942)&lt;&gt;"Site","",
CONCATENATE("  - &amp;SiteID",TEXT(SUMPRODUCT(--($L$3:$L1941&lt;&gt;"")),"0000"),
" {","SamplingFeatureID:  *SamplingFeatureID",TEXT($A1942,"0000"),
", SiteTypeCV:  ",CHAR(34),INDEX(Sites[Site Type],$A1942),CHAR(34),
", Latitude:  ",INDEX(Sites[Latitude],$A1942),
", Longitude:  ",INDEX(Sites[Longitude],$A1942),
", SRSName:  ",CHAR(34),LatLonDatum,CHAR(34),"}"))</f>
        <v>#REF!</v>
      </c>
      <c r="M1942" t="e">
        <f>IF(INDEX(SamplingFeatures[Sampling Feature Type],$A1942)&lt;&gt;"Specimen","",
CONCATENATE("  - &amp;SpecimenID",TEXT(SUMPRODUCT(--($M$3:$M1941&lt;&gt;"")),"0000"),
" {","SamplingFeatureID:  *SamplingFeatureID",TEXT($A1942,"0000"),
", SpecimenTypeCV:  ",CHAR(34),INDEX(Specimens[Specimen Type],$A1942),CHAR(34),
", SpecimenMediumCV:  ",INDEX(Specimens[Specimen Medium],$A1942),
", IsFieldSpecimen:  ",CHAR(34),INDEX(Specimens[Is Field Specimen?],$A1942),CHAR(34),"}"))</f>
        <v>#REF!</v>
      </c>
      <c r="N1942" t="e">
        <f>IF(COUNTA(SpatialOffsets[])=0,"", IF(INDEX(SpatialOffsets[Spatial Offset Type],$A1942)="","",
CONCATENATE("  - &amp;SpatialOffsetID",TEXT($A1942,"0000"),
" {","SpatialOffsetTypeCV:  ",CHAR(34),INDEX(SpatialOffsets[Spatial Offset Type],$A1942),CHAR(34),
", Offset1Value:  ",INDEX(SpatialOffsets[Offset 1 Value],$A1942),
", Offset1UnitID:  ",CHAR(34),INDEX(SpatialOffsets[Offset 1 Unit],$A1942),CHAR(34),
", Offset2Value:  ",INDEX(SpatialOffsets[Offset 2 Value],$A1942),
", Offset2UnitID:  ",CHAR(34),INDEX(SpatialOffsets[Offset 2 Unit],$A1942),CHAR(34),
", Offset3Value:  ",INDEX(SpatialOffsets[Offset 3 Value],$A1942),
", Offset3UnitID:  ",CHAR(34),INDEX(SpatialOffsets[Offset 3 Unit],$A1942),CHAR(34),,"}")))</f>
        <v>#REF!</v>
      </c>
      <c r="O1942" t="e">
        <f>IF(COUNTA(RelatedFeatures[])=0,"", IF(INDEX(RelatedFeatures[First Sampling Feature Code],$A1942)="","",
CONCATENATE("  - &amp;RelationID",TEXT($A1942,"0000"),
" {","SamplingFeatureID:  *SamplingFeatureID",TEXT(MATCH(INDEX(RelatedFeatures[First Sampling Feature Code],$A1942),SamplingFeatures[Feature Code],0),"0000"),
", RelationshipTypeCV:  ",CHAR(34),INDEX(RelatedFeatures[Relationship Type],$A1942),CHAR(34),
", RelatedFeatureID: *SamplingFeatureID",TEXT(MATCH(INDEX(RelatedFeatures[Second Sampling Feature Code],$A1942),SamplingFeatures[Feature Code],0),"0000"),
", SpatialOffsetID:  ",IF(INDEX(RelatedFeatures[Offset Number],$A1942)="","",CONCATENATE("*SpatialOffsetID",TEXT(INDEX(RelatedFeatures[Offset Number],$A1942),"0000"))),"}")))</f>
        <v>#REF!</v>
      </c>
      <c r="P1942" t="e">
        <f>IF(INDEX(Methods[Method Type],$A1942)="","",
CONCATENATE("  - &amp;MethodID",TEXT($A1942,"0000"),
" {","MethodTypeCV:  ",CHAR(34),INDEX(Methods[Method Type],$A1942),CHAR(34),
", MethodCode:  ",CHAR(34),INDEX(Methods[Method Code],$A1942),CHAR(34),
", MethodName:  ",CHAR(34),INDEX(Methods[Method Name],$A1942),CHAR(34),
", MethodDescription:  ",CHAR(34),INDEX(Methods[Method Description],$A1942),CHAR(34),
", MethodLink:  ",CHAR(34),INDEX(Methods[Method Link],$A1942),CHAR(34),
", OrganizationID: *OrganizationID",TEXT(MATCH(INDEX(Methods[Organization Name],$A1942),Organizations[Organization Name],0),"0000"),"}"))</f>
        <v>#REF!</v>
      </c>
      <c r="Q1942" t="e">
        <f>IF(INDEX(Variables[Variable Type],$A1942)="","",
CONCATENATE("  - &amp;VariableID",TEXT($A1942,"0000"),
" {","VariableTypeCV:  ",CHAR(34),INDEX(Variables[Variable Type],$A1942),CHAR(34),
", VariableCode:  ",CHAR(34),INDEX(Variables[Variable Code],$A1942),CHAR(34),
", VariableNameCV:  ",CHAR(34),INDEX(Variables[Variable Name],$A1942),CHAR(34),
", VariableDefinition:  ",CHAR(34),INDEX(Variables[Variable Definition],$A1942),CHAR(34),
", SpecciationCV:  ",CHAR(34),INDEX(Variables[Speciation],$A1942),CHAR(34),
", NoDataValue:  ",CHAR(34),INDEX(Variables[No Data Value],$A1942),CHAR(34),"}"))</f>
        <v>#REF!</v>
      </c>
    </row>
    <row r="1943" spans="1:17" x14ac:dyDescent="0.25">
      <c r="A1943">
        <v>1940</v>
      </c>
      <c r="D1943" t="e">
        <f>IF(INDEX(People[First Name],$A1943)="","",
CONCATENATE("  - &amp;PersonID",TEXT($A1943,"0000"),
" {","PersonFirstName:  ",CHAR(34),INDEX(People[First Name],$A1943),CHAR(34),
", PersonMiddleName:  ",CHAR(34),INDEX(People[Middle Name],$A1943),CHAR(34),
", PersonLastName:  ",CHAR(34),INDEX(People[Last Name],$A1943),CHAR(34),"}"))</f>
        <v>#REF!</v>
      </c>
      <c r="E1943" t="e">
        <f>IF(INDEX(Organizations[Organization Type '[CV']],$A1943)="","",
CONCATENATE("  - &amp;OrganizationID",TEXT($A1943,"0000"),
" {","OrganizationTypeCV:  ",CHAR(34),INDEX(Organizations[Organization Type '[CV']],$A1943),CHAR(34),
", OrganizationCode:  ",CHAR(34),INDEX(Organizations[Organization Code],$A1943),CHAR(34),
", OrganizationName:  ",CHAR(34),INDEX(Organizations[Organization Name],$A1943),CHAR(34),
", OrganizationDescription:  ",CHAR(34),INDEX(Organizations[Organization Description],$A1943),CHAR(34),
", OrganizationLink:  ",CHAR(34),INDEX(Organizations[Organization Link],$A1943),CHAR(34),"}"))</f>
        <v>#REF!</v>
      </c>
      <c r="F1943" t="e">
        <f>IF(INDEX(People[First Name],$A1943)="","",
CONCATENATE("  - &amp;AffiliationID",TEXT($A1943,"0000"),
" {PersonID: *PersonID",TEXT($A1943,"0000"),
", OrganizationID: *OrganizationID",TEXT(MATCH(INDEX(People[Organization Name],$A1943),Organizations[Organization Name],0),"0000"),
", IsPrimaryOrganizationContact: , AffiliationStartDate: , AffiliationEndDate: , PrimaryPhone: ",
", PrimaryEmail: ",CHAR(34),INDEX(People[Primary Email],$A1943),CHAR(34),
", PrimaryAddress: ",CHAR(34),INDEX(People[Primary Address],$A1943),CHAR(34),
", PersonLink: }"))</f>
        <v>#REF!</v>
      </c>
      <c r="H1943" t="e">
        <f>IF(COUNTA(CitationInformation)=0,"",IF(INDEX(AuthorList[Author Name],$A1943)="","",
CONCATENATE("  - &amp;AuthorListID",TEXT($A1943,"0000"),
"  {CitationID: *CitationID0001",
", PersonID: *PersonID",TEXT(MATCH(INDEX(AuthorList[Author Name],$A1943),People[Full Name],0),"0000"),
", AuthorOrder: ",INDEX(AuthorList[Author Number],$A1943),"}")))</f>
        <v>#REF!</v>
      </c>
      <c r="K1943" t="e">
        <f>IF(INDEX(SamplingFeatures[Feature Code],$A1943)="","",
CONCATENATE("  - &amp;SamplingFeatureID",TEXT($A1943,"0000"),
" {","SamplingFeatureUUID:  ",CHAR(34),INDEX(SamplingFeatures[Sampling Feature UUID],$A1943),CHAR(34),
", SamplingFeatureTypeCV:  ",CHAR(34),INDEX(SamplingFeatures[Sampling Feature Type],$A1943),CHAR(34),
", SamplingFeatureCode:  ",CHAR(34),INDEX(SamplingFeatures[Feature Code],$A1943),CHAR(34),
", SamplingFeatureName:  ",CHAR(34),INDEX(SamplingFeatures[Feature Name],$A1943),CHAR(34),
", SamplingFeatureDescription:  ",CHAR(34),INDEX(SamplingFeatures[Feature Description],$A1943),CHAR(34),
", SamplingFeatureGeotypeCV:  ",CHAR(34),INDEX(SamplingFeatures[Feature Geo Type],$A1943),CHAR(34),
", FeatureGeometry:  ",CHAR(34),INDEX(SamplingFeatures[Feature Geometry],$A1943),CHAR(34),
", Elevation_m:  ",CHAR(34),INDEX(SamplingFeatures[Elevation_m],$A1943),CHAR(34),
", ElevationDatumCV:  ",CHAR(34),ElevationDatum,CHAR(34),"}"))</f>
        <v>#REF!</v>
      </c>
      <c r="L1943" t="e">
        <f>IF(INDEX(SamplingFeatures[Sampling Feature Type],$A1943)&lt;&gt;"Site","",
CONCATENATE("  - &amp;SiteID",TEXT(SUMPRODUCT(--($L$3:$L1942&lt;&gt;"")),"0000"),
" {","SamplingFeatureID:  *SamplingFeatureID",TEXT($A1943,"0000"),
", SiteTypeCV:  ",CHAR(34),INDEX(Sites[Site Type],$A1943),CHAR(34),
", Latitude:  ",INDEX(Sites[Latitude],$A1943),
", Longitude:  ",INDEX(Sites[Longitude],$A1943),
", SRSName:  ",CHAR(34),LatLonDatum,CHAR(34),"}"))</f>
        <v>#REF!</v>
      </c>
      <c r="M1943" t="e">
        <f>IF(INDEX(SamplingFeatures[Sampling Feature Type],$A1943)&lt;&gt;"Specimen","",
CONCATENATE("  - &amp;SpecimenID",TEXT(SUMPRODUCT(--($M$3:$M1942&lt;&gt;"")),"0000"),
" {","SamplingFeatureID:  *SamplingFeatureID",TEXT($A1943,"0000"),
", SpecimenTypeCV:  ",CHAR(34),INDEX(Specimens[Specimen Type],$A1943),CHAR(34),
", SpecimenMediumCV:  ",INDEX(Specimens[Specimen Medium],$A1943),
", IsFieldSpecimen:  ",CHAR(34),INDEX(Specimens[Is Field Specimen?],$A1943),CHAR(34),"}"))</f>
        <v>#REF!</v>
      </c>
      <c r="N1943" t="e">
        <f>IF(COUNTA(SpatialOffsets[])=0,"", IF(INDEX(SpatialOffsets[Spatial Offset Type],$A1943)="","",
CONCATENATE("  - &amp;SpatialOffsetID",TEXT($A1943,"0000"),
" {","SpatialOffsetTypeCV:  ",CHAR(34),INDEX(SpatialOffsets[Spatial Offset Type],$A1943),CHAR(34),
", Offset1Value:  ",INDEX(SpatialOffsets[Offset 1 Value],$A1943),
", Offset1UnitID:  ",CHAR(34),INDEX(SpatialOffsets[Offset 1 Unit],$A1943),CHAR(34),
", Offset2Value:  ",INDEX(SpatialOffsets[Offset 2 Value],$A1943),
", Offset2UnitID:  ",CHAR(34),INDEX(SpatialOffsets[Offset 2 Unit],$A1943),CHAR(34),
", Offset3Value:  ",INDEX(SpatialOffsets[Offset 3 Value],$A1943),
", Offset3UnitID:  ",CHAR(34),INDEX(SpatialOffsets[Offset 3 Unit],$A1943),CHAR(34),,"}")))</f>
        <v>#REF!</v>
      </c>
      <c r="O1943" t="e">
        <f>IF(COUNTA(RelatedFeatures[])=0,"", IF(INDEX(RelatedFeatures[First Sampling Feature Code],$A1943)="","",
CONCATENATE("  - &amp;RelationID",TEXT($A1943,"0000"),
" {","SamplingFeatureID:  *SamplingFeatureID",TEXT(MATCH(INDEX(RelatedFeatures[First Sampling Feature Code],$A1943),SamplingFeatures[Feature Code],0),"0000"),
", RelationshipTypeCV:  ",CHAR(34),INDEX(RelatedFeatures[Relationship Type],$A1943),CHAR(34),
", RelatedFeatureID: *SamplingFeatureID",TEXT(MATCH(INDEX(RelatedFeatures[Second Sampling Feature Code],$A1943),SamplingFeatures[Feature Code],0),"0000"),
", SpatialOffsetID:  ",IF(INDEX(RelatedFeatures[Offset Number],$A1943)="","",CONCATENATE("*SpatialOffsetID",TEXT(INDEX(RelatedFeatures[Offset Number],$A1943),"0000"))),"}")))</f>
        <v>#REF!</v>
      </c>
      <c r="P1943" t="e">
        <f>IF(INDEX(Methods[Method Type],$A1943)="","",
CONCATENATE("  - &amp;MethodID",TEXT($A1943,"0000"),
" {","MethodTypeCV:  ",CHAR(34),INDEX(Methods[Method Type],$A1943),CHAR(34),
", MethodCode:  ",CHAR(34),INDEX(Methods[Method Code],$A1943),CHAR(34),
", MethodName:  ",CHAR(34),INDEX(Methods[Method Name],$A1943),CHAR(34),
", MethodDescription:  ",CHAR(34),INDEX(Methods[Method Description],$A1943),CHAR(34),
", MethodLink:  ",CHAR(34),INDEX(Methods[Method Link],$A1943),CHAR(34),
", OrganizationID: *OrganizationID",TEXT(MATCH(INDEX(Methods[Organization Name],$A1943),Organizations[Organization Name],0),"0000"),"}"))</f>
        <v>#REF!</v>
      </c>
      <c r="Q1943" t="e">
        <f>IF(INDEX(Variables[Variable Type],$A1943)="","",
CONCATENATE("  - &amp;VariableID",TEXT($A1943,"0000"),
" {","VariableTypeCV:  ",CHAR(34),INDEX(Variables[Variable Type],$A1943),CHAR(34),
", VariableCode:  ",CHAR(34),INDEX(Variables[Variable Code],$A1943),CHAR(34),
", VariableNameCV:  ",CHAR(34),INDEX(Variables[Variable Name],$A1943),CHAR(34),
", VariableDefinition:  ",CHAR(34),INDEX(Variables[Variable Definition],$A1943),CHAR(34),
", SpecciationCV:  ",CHAR(34),INDEX(Variables[Speciation],$A1943),CHAR(34),
", NoDataValue:  ",CHAR(34),INDEX(Variables[No Data Value],$A1943),CHAR(34),"}"))</f>
        <v>#REF!</v>
      </c>
    </row>
    <row r="1944" spans="1:17" x14ac:dyDescent="0.25">
      <c r="A1944">
        <v>1941</v>
      </c>
      <c r="D1944" t="e">
        <f>IF(INDEX(People[First Name],$A1944)="","",
CONCATENATE("  - &amp;PersonID",TEXT($A1944,"0000"),
" {","PersonFirstName:  ",CHAR(34),INDEX(People[First Name],$A1944),CHAR(34),
", PersonMiddleName:  ",CHAR(34),INDEX(People[Middle Name],$A1944),CHAR(34),
", PersonLastName:  ",CHAR(34),INDEX(People[Last Name],$A1944),CHAR(34),"}"))</f>
        <v>#REF!</v>
      </c>
      <c r="E1944" t="e">
        <f>IF(INDEX(Organizations[Organization Type '[CV']],$A1944)="","",
CONCATENATE("  - &amp;OrganizationID",TEXT($A1944,"0000"),
" {","OrganizationTypeCV:  ",CHAR(34),INDEX(Organizations[Organization Type '[CV']],$A1944),CHAR(34),
", OrganizationCode:  ",CHAR(34),INDEX(Organizations[Organization Code],$A1944),CHAR(34),
", OrganizationName:  ",CHAR(34),INDEX(Organizations[Organization Name],$A1944),CHAR(34),
", OrganizationDescription:  ",CHAR(34),INDEX(Organizations[Organization Description],$A1944),CHAR(34),
", OrganizationLink:  ",CHAR(34),INDEX(Organizations[Organization Link],$A1944),CHAR(34),"}"))</f>
        <v>#REF!</v>
      </c>
      <c r="F1944" t="e">
        <f>IF(INDEX(People[First Name],$A1944)="","",
CONCATENATE("  - &amp;AffiliationID",TEXT($A1944,"0000"),
" {PersonID: *PersonID",TEXT($A1944,"0000"),
", OrganizationID: *OrganizationID",TEXT(MATCH(INDEX(People[Organization Name],$A1944),Organizations[Organization Name],0),"0000"),
", IsPrimaryOrganizationContact: , AffiliationStartDate: , AffiliationEndDate: , PrimaryPhone: ",
", PrimaryEmail: ",CHAR(34),INDEX(People[Primary Email],$A1944),CHAR(34),
", PrimaryAddress: ",CHAR(34),INDEX(People[Primary Address],$A1944),CHAR(34),
", PersonLink: }"))</f>
        <v>#REF!</v>
      </c>
      <c r="H1944" t="e">
        <f>IF(COUNTA(CitationInformation)=0,"",IF(INDEX(AuthorList[Author Name],$A1944)="","",
CONCATENATE("  - &amp;AuthorListID",TEXT($A1944,"0000"),
"  {CitationID: *CitationID0001",
", PersonID: *PersonID",TEXT(MATCH(INDEX(AuthorList[Author Name],$A1944),People[Full Name],0),"0000"),
", AuthorOrder: ",INDEX(AuthorList[Author Number],$A1944),"}")))</f>
        <v>#REF!</v>
      </c>
      <c r="K1944" t="e">
        <f>IF(INDEX(SamplingFeatures[Feature Code],$A1944)="","",
CONCATENATE("  - &amp;SamplingFeatureID",TEXT($A1944,"0000"),
" {","SamplingFeatureUUID:  ",CHAR(34),INDEX(SamplingFeatures[Sampling Feature UUID],$A1944),CHAR(34),
", SamplingFeatureTypeCV:  ",CHAR(34),INDEX(SamplingFeatures[Sampling Feature Type],$A1944),CHAR(34),
", SamplingFeatureCode:  ",CHAR(34),INDEX(SamplingFeatures[Feature Code],$A1944),CHAR(34),
", SamplingFeatureName:  ",CHAR(34),INDEX(SamplingFeatures[Feature Name],$A1944),CHAR(34),
", SamplingFeatureDescription:  ",CHAR(34),INDEX(SamplingFeatures[Feature Description],$A1944),CHAR(34),
", SamplingFeatureGeotypeCV:  ",CHAR(34),INDEX(SamplingFeatures[Feature Geo Type],$A1944),CHAR(34),
", FeatureGeometry:  ",CHAR(34),INDEX(SamplingFeatures[Feature Geometry],$A1944),CHAR(34),
", Elevation_m:  ",CHAR(34),INDEX(SamplingFeatures[Elevation_m],$A1944),CHAR(34),
", ElevationDatumCV:  ",CHAR(34),ElevationDatum,CHAR(34),"}"))</f>
        <v>#REF!</v>
      </c>
      <c r="L1944" t="e">
        <f>IF(INDEX(SamplingFeatures[Sampling Feature Type],$A1944)&lt;&gt;"Site","",
CONCATENATE("  - &amp;SiteID",TEXT(SUMPRODUCT(--($L$3:$L1943&lt;&gt;"")),"0000"),
" {","SamplingFeatureID:  *SamplingFeatureID",TEXT($A1944,"0000"),
", SiteTypeCV:  ",CHAR(34),INDEX(Sites[Site Type],$A1944),CHAR(34),
", Latitude:  ",INDEX(Sites[Latitude],$A1944),
", Longitude:  ",INDEX(Sites[Longitude],$A1944),
", SRSName:  ",CHAR(34),LatLonDatum,CHAR(34),"}"))</f>
        <v>#REF!</v>
      </c>
      <c r="M1944" t="e">
        <f>IF(INDEX(SamplingFeatures[Sampling Feature Type],$A1944)&lt;&gt;"Specimen","",
CONCATENATE("  - &amp;SpecimenID",TEXT(SUMPRODUCT(--($M$3:$M1943&lt;&gt;"")),"0000"),
" {","SamplingFeatureID:  *SamplingFeatureID",TEXT($A1944,"0000"),
", SpecimenTypeCV:  ",CHAR(34),INDEX(Specimens[Specimen Type],$A1944),CHAR(34),
", SpecimenMediumCV:  ",INDEX(Specimens[Specimen Medium],$A1944),
", IsFieldSpecimen:  ",CHAR(34),INDEX(Specimens[Is Field Specimen?],$A1944),CHAR(34),"}"))</f>
        <v>#REF!</v>
      </c>
      <c r="N1944" t="e">
        <f>IF(COUNTA(SpatialOffsets[])=0,"", IF(INDEX(SpatialOffsets[Spatial Offset Type],$A1944)="","",
CONCATENATE("  - &amp;SpatialOffsetID",TEXT($A1944,"0000"),
" {","SpatialOffsetTypeCV:  ",CHAR(34),INDEX(SpatialOffsets[Spatial Offset Type],$A1944),CHAR(34),
", Offset1Value:  ",INDEX(SpatialOffsets[Offset 1 Value],$A1944),
", Offset1UnitID:  ",CHAR(34),INDEX(SpatialOffsets[Offset 1 Unit],$A1944),CHAR(34),
", Offset2Value:  ",INDEX(SpatialOffsets[Offset 2 Value],$A1944),
", Offset2UnitID:  ",CHAR(34),INDEX(SpatialOffsets[Offset 2 Unit],$A1944),CHAR(34),
", Offset3Value:  ",INDEX(SpatialOffsets[Offset 3 Value],$A1944),
", Offset3UnitID:  ",CHAR(34),INDEX(SpatialOffsets[Offset 3 Unit],$A1944),CHAR(34),,"}")))</f>
        <v>#REF!</v>
      </c>
      <c r="O1944" t="e">
        <f>IF(COUNTA(RelatedFeatures[])=0,"", IF(INDEX(RelatedFeatures[First Sampling Feature Code],$A1944)="","",
CONCATENATE("  - &amp;RelationID",TEXT($A1944,"0000"),
" {","SamplingFeatureID:  *SamplingFeatureID",TEXT(MATCH(INDEX(RelatedFeatures[First Sampling Feature Code],$A1944),SamplingFeatures[Feature Code],0),"0000"),
", RelationshipTypeCV:  ",CHAR(34),INDEX(RelatedFeatures[Relationship Type],$A1944),CHAR(34),
", RelatedFeatureID: *SamplingFeatureID",TEXT(MATCH(INDEX(RelatedFeatures[Second Sampling Feature Code],$A1944),SamplingFeatures[Feature Code],0),"0000"),
", SpatialOffsetID:  ",IF(INDEX(RelatedFeatures[Offset Number],$A1944)="","",CONCATENATE("*SpatialOffsetID",TEXT(INDEX(RelatedFeatures[Offset Number],$A1944),"0000"))),"}")))</f>
        <v>#REF!</v>
      </c>
      <c r="P1944" t="e">
        <f>IF(INDEX(Methods[Method Type],$A1944)="","",
CONCATENATE("  - &amp;MethodID",TEXT($A1944,"0000"),
" {","MethodTypeCV:  ",CHAR(34),INDEX(Methods[Method Type],$A1944),CHAR(34),
", MethodCode:  ",CHAR(34),INDEX(Methods[Method Code],$A1944),CHAR(34),
", MethodName:  ",CHAR(34),INDEX(Methods[Method Name],$A1944),CHAR(34),
", MethodDescription:  ",CHAR(34),INDEX(Methods[Method Description],$A1944),CHAR(34),
", MethodLink:  ",CHAR(34),INDEX(Methods[Method Link],$A1944),CHAR(34),
", OrganizationID: *OrganizationID",TEXT(MATCH(INDEX(Methods[Organization Name],$A1944),Organizations[Organization Name],0),"0000"),"}"))</f>
        <v>#REF!</v>
      </c>
      <c r="Q1944" t="e">
        <f>IF(INDEX(Variables[Variable Type],$A1944)="","",
CONCATENATE("  - &amp;VariableID",TEXT($A1944,"0000"),
" {","VariableTypeCV:  ",CHAR(34),INDEX(Variables[Variable Type],$A1944),CHAR(34),
", VariableCode:  ",CHAR(34),INDEX(Variables[Variable Code],$A1944),CHAR(34),
", VariableNameCV:  ",CHAR(34),INDEX(Variables[Variable Name],$A1944),CHAR(34),
", VariableDefinition:  ",CHAR(34),INDEX(Variables[Variable Definition],$A1944),CHAR(34),
", SpecciationCV:  ",CHAR(34),INDEX(Variables[Speciation],$A1944),CHAR(34),
", NoDataValue:  ",CHAR(34),INDEX(Variables[No Data Value],$A1944),CHAR(34),"}"))</f>
        <v>#REF!</v>
      </c>
    </row>
    <row r="1945" spans="1:17" x14ac:dyDescent="0.25">
      <c r="A1945">
        <v>1942</v>
      </c>
      <c r="D1945" t="e">
        <f>IF(INDEX(People[First Name],$A1945)="","",
CONCATENATE("  - &amp;PersonID",TEXT($A1945,"0000"),
" {","PersonFirstName:  ",CHAR(34),INDEX(People[First Name],$A1945),CHAR(34),
", PersonMiddleName:  ",CHAR(34),INDEX(People[Middle Name],$A1945),CHAR(34),
", PersonLastName:  ",CHAR(34),INDEX(People[Last Name],$A1945),CHAR(34),"}"))</f>
        <v>#REF!</v>
      </c>
      <c r="E1945" t="e">
        <f>IF(INDEX(Organizations[Organization Type '[CV']],$A1945)="","",
CONCATENATE("  - &amp;OrganizationID",TEXT($A1945,"0000"),
" {","OrganizationTypeCV:  ",CHAR(34),INDEX(Organizations[Organization Type '[CV']],$A1945),CHAR(34),
", OrganizationCode:  ",CHAR(34),INDEX(Organizations[Organization Code],$A1945),CHAR(34),
", OrganizationName:  ",CHAR(34),INDEX(Organizations[Organization Name],$A1945),CHAR(34),
", OrganizationDescription:  ",CHAR(34),INDEX(Organizations[Organization Description],$A1945),CHAR(34),
", OrganizationLink:  ",CHAR(34),INDEX(Organizations[Organization Link],$A1945),CHAR(34),"}"))</f>
        <v>#REF!</v>
      </c>
      <c r="F1945" t="e">
        <f>IF(INDEX(People[First Name],$A1945)="","",
CONCATENATE("  - &amp;AffiliationID",TEXT($A1945,"0000"),
" {PersonID: *PersonID",TEXT($A1945,"0000"),
", OrganizationID: *OrganizationID",TEXT(MATCH(INDEX(People[Organization Name],$A1945),Organizations[Organization Name],0),"0000"),
", IsPrimaryOrganizationContact: , AffiliationStartDate: , AffiliationEndDate: , PrimaryPhone: ",
", PrimaryEmail: ",CHAR(34),INDEX(People[Primary Email],$A1945),CHAR(34),
", PrimaryAddress: ",CHAR(34),INDEX(People[Primary Address],$A1945),CHAR(34),
", PersonLink: }"))</f>
        <v>#REF!</v>
      </c>
      <c r="H1945" t="e">
        <f>IF(COUNTA(CitationInformation)=0,"",IF(INDEX(AuthorList[Author Name],$A1945)="","",
CONCATENATE("  - &amp;AuthorListID",TEXT($A1945,"0000"),
"  {CitationID: *CitationID0001",
", PersonID: *PersonID",TEXT(MATCH(INDEX(AuthorList[Author Name],$A1945),People[Full Name],0),"0000"),
", AuthorOrder: ",INDEX(AuthorList[Author Number],$A1945),"}")))</f>
        <v>#REF!</v>
      </c>
      <c r="K1945" t="e">
        <f>IF(INDEX(SamplingFeatures[Feature Code],$A1945)="","",
CONCATENATE("  - &amp;SamplingFeatureID",TEXT($A1945,"0000"),
" {","SamplingFeatureUUID:  ",CHAR(34),INDEX(SamplingFeatures[Sampling Feature UUID],$A1945),CHAR(34),
", SamplingFeatureTypeCV:  ",CHAR(34),INDEX(SamplingFeatures[Sampling Feature Type],$A1945),CHAR(34),
", SamplingFeatureCode:  ",CHAR(34),INDEX(SamplingFeatures[Feature Code],$A1945),CHAR(34),
", SamplingFeatureName:  ",CHAR(34),INDEX(SamplingFeatures[Feature Name],$A1945),CHAR(34),
", SamplingFeatureDescription:  ",CHAR(34),INDEX(SamplingFeatures[Feature Description],$A1945),CHAR(34),
", SamplingFeatureGeotypeCV:  ",CHAR(34),INDEX(SamplingFeatures[Feature Geo Type],$A1945),CHAR(34),
", FeatureGeometry:  ",CHAR(34),INDEX(SamplingFeatures[Feature Geometry],$A1945),CHAR(34),
", Elevation_m:  ",CHAR(34),INDEX(SamplingFeatures[Elevation_m],$A1945),CHAR(34),
", ElevationDatumCV:  ",CHAR(34),ElevationDatum,CHAR(34),"}"))</f>
        <v>#REF!</v>
      </c>
      <c r="L1945" t="e">
        <f>IF(INDEX(SamplingFeatures[Sampling Feature Type],$A1945)&lt;&gt;"Site","",
CONCATENATE("  - &amp;SiteID",TEXT(SUMPRODUCT(--($L$3:$L1944&lt;&gt;"")),"0000"),
" {","SamplingFeatureID:  *SamplingFeatureID",TEXT($A1945,"0000"),
", SiteTypeCV:  ",CHAR(34),INDEX(Sites[Site Type],$A1945),CHAR(34),
", Latitude:  ",INDEX(Sites[Latitude],$A1945),
", Longitude:  ",INDEX(Sites[Longitude],$A1945),
", SRSName:  ",CHAR(34),LatLonDatum,CHAR(34),"}"))</f>
        <v>#REF!</v>
      </c>
      <c r="M1945" t="e">
        <f>IF(INDEX(SamplingFeatures[Sampling Feature Type],$A1945)&lt;&gt;"Specimen","",
CONCATENATE("  - &amp;SpecimenID",TEXT(SUMPRODUCT(--($M$3:$M1944&lt;&gt;"")),"0000"),
" {","SamplingFeatureID:  *SamplingFeatureID",TEXT($A1945,"0000"),
", SpecimenTypeCV:  ",CHAR(34),INDEX(Specimens[Specimen Type],$A1945),CHAR(34),
", SpecimenMediumCV:  ",INDEX(Specimens[Specimen Medium],$A1945),
", IsFieldSpecimen:  ",CHAR(34),INDEX(Specimens[Is Field Specimen?],$A1945),CHAR(34),"}"))</f>
        <v>#REF!</v>
      </c>
      <c r="N1945" t="e">
        <f>IF(COUNTA(SpatialOffsets[])=0,"", IF(INDEX(SpatialOffsets[Spatial Offset Type],$A1945)="","",
CONCATENATE("  - &amp;SpatialOffsetID",TEXT($A1945,"0000"),
" {","SpatialOffsetTypeCV:  ",CHAR(34),INDEX(SpatialOffsets[Spatial Offset Type],$A1945),CHAR(34),
", Offset1Value:  ",INDEX(SpatialOffsets[Offset 1 Value],$A1945),
", Offset1UnitID:  ",CHAR(34),INDEX(SpatialOffsets[Offset 1 Unit],$A1945),CHAR(34),
", Offset2Value:  ",INDEX(SpatialOffsets[Offset 2 Value],$A1945),
", Offset2UnitID:  ",CHAR(34),INDEX(SpatialOffsets[Offset 2 Unit],$A1945),CHAR(34),
", Offset3Value:  ",INDEX(SpatialOffsets[Offset 3 Value],$A1945),
", Offset3UnitID:  ",CHAR(34),INDEX(SpatialOffsets[Offset 3 Unit],$A1945),CHAR(34),,"}")))</f>
        <v>#REF!</v>
      </c>
      <c r="O1945" t="e">
        <f>IF(COUNTA(RelatedFeatures[])=0,"", IF(INDEX(RelatedFeatures[First Sampling Feature Code],$A1945)="","",
CONCATENATE("  - &amp;RelationID",TEXT($A1945,"0000"),
" {","SamplingFeatureID:  *SamplingFeatureID",TEXT(MATCH(INDEX(RelatedFeatures[First Sampling Feature Code],$A1945),SamplingFeatures[Feature Code],0),"0000"),
", RelationshipTypeCV:  ",CHAR(34),INDEX(RelatedFeatures[Relationship Type],$A1945),CHAR(34),
", RelatedFeatureID: *SamplingFeatureID",TEXT(MATCH(INDEX(RelatedFeatures[Second Sampling Feature Code],$A1945),SamplingFeatures[Feature Code],0),"0000"),
", SpatialOffsetID:  ",IF(INDEX(RelatedFeatures[Offset Number],$A1945)="","",CONCATENATE("*SpatialOffsetID",TEXT(INDEX(RelatedFeatures[Offset Number],$A1945),"0000"))),"}")))</f>
        <v>#REF!</v>
      </c>
      <c r="P1945" t="e">
        <f>IF(INDEX(Methods[Method Type],$A1945)="","",
CONCATENATE("  - &amp;MethodID",TEXT($A1945,"0000"),
" {","MethodTypeCV:  ",CHAR(34),INDEX(Methods[Method Type],$A1945),CHAR(34),
", MethodCode:  ",CHAR(34),INDEX(Methods[Method Code],$A1945),CHAR(34),
", MethodName:  ",CHAR(34),INDEX(Methods[Method Name],$A1945),CHAR(34),
", MethodDescription:  ",CHAR(34),INDEX(Methods[Method Description],$A1945),CHAR(34),
", MethodLink:  ",CHAR(34),INDEX(Methods[Method Link],$A1945),CHAR(34),
", OrganizationID: *OrganizationID",TEXT(MATCH(INDEX(Methods[Organization Name],$A1945),Organizations[Organization Name],0),"0000"),"}"))</f>
        <v>#REF!</v>
      </c>
      <c r="Q1945" t="e">
        <f>IF(INDEX(Variables[Variable Type],$A1945)="","",
CONCATENATE("  - &amp;VariableID",TEXT($A1945,"0000"),
" {","VariableTypeCV:  ",CHAR(34),INDEX(Variables[Variable Type],$A1945),CHAR(34),
", VariableCode:  ",CHAR(34),INDEX(Variables[Variable Code],$A1945),CHAR(34),
", VariableNameCV:  ",CHAR(34),INDEX(Variables[Variable Name],$A1945),CHAR(34),
", VariableDefinition:  ",CHAR(34),INDEX(Variables[Variable Definition],$A1945),CHAR(34),
", SpecciationCV:  ",CHAR(34),INDEX(Variables[Speciation],$A1945),CHAR(34),
", NoDataValue:  ",CHAR(34),INDEX(Variables[No Data Value],$A1945),CHAR(34),"}"))</f>
        <v>#REF!</v>
      </c>
    </row>
    <row r="1946" spans="1:17" x14ac:dyDescent="0.25">
      <c r="A1946">
        <v>1943</v>
      </c>
      <c r="D1946" t="e">
        <f>IF(INDEX(People[First Name],$A1946)="","",
CONCATENATE("  - &amp;PersonID",TEXT($A1946,"0000"),
" {","PersonFirstName:  ",CHAR(34),INDEX(People[First Name],$A1946),CHAR(34),
", PersonMiddleName:  ",CHAR(34),INDEX(People[Middle Name],$A1946),CHAR(34),
", PersonLastName:  ",CHAR(34),INDEX(People[Last Name],$A1946),CHAR(34),"}"))</f>
        <v>#REF!</v>
      </c>
      <c r="E1946" t="e">
        <f>IF(INDEX(Organizations[Organization Type '[CV']],$A1946)="","",
CONCATENATE("  - &amp;OrganizationID",TEXT($A1946,"0000"),
" {","OrganizationTypeCV:  ",CHAR(34),INDEX(Organizations[Organization Type '[CV']],$A1946),CHAR(34),
", OrganizationCode:  ",CHAR(34),INDEX(Organizations[Organization Code],$A1946),CHAR(34),
", OrganizationName:  ",CHAR(34),INDEX(Organizations[Organization Name],$A1946),CHAR(34),
", OrganizationDescription:  ",CHAR(34),INDEX(Organizations[Organization Description],$A1946),CHAR(34),
", OrganizationLink:  ",CHAR(34),INDEX(Organizations[Organization Link],$A1946),CHAR(34),"}"))</f>
        <v>#REF!</v>
      </c>
      <c r="F1946" t="e">
        <f>IF(INDEX(People[First Name],$A1946)="","",
CONCATENATE("  - &amp;AffiliationID",TEXT($A1946,"0000"),
" {PersonID: *PersonID",TEXT($A1946,"0000"),
", OrganizationID: *OrganizationID",TEXT(MATCH(INDEX(People[Organization Name],$A1946),Organizations[Organization Name],0),"0000"),
", IsPrimaryOrganizationContact: , AffiliationStartDate: , AffiliationEndDate: , PrimaryPhone: ",
", PrimaryEmail: ",CHAR(34),INDEX(People[Primary Email],$A1946),CHAR(34),
", PrimaryAddress: ",CHAR(34),INDEX(People[Primary Address],$A1946),CHAR(34),
", PersonLink: }"))</f>
        <v>#REF!</v>
      </c>
      <c r="H1946" t="e">
        <f>IF(COUNTA(CitationInformation)=0,"",IF(INDEX(AuthorList[Author Name],$A1946)="","",
CONCATENATE("  - &amp;AuthorListID",TEXT($A1946,"0000"),
"  {CitationID: *CitationID0001",
", PersonID: *PersonID",TEXT(MATCH(INDEX(AuthorList[Author Name],$A1946),People[Full Name],0),"0000"),
", AuthorOrder: ",INDEX(AuthorList[Author Number],$A1946),"}")))</f>
        <v>#REF!</v>
      </c>
      <c r="K1946" t="e">
        <f>IF(INDEX(SamplingFeatures[Feature Code],$A1946)="","",
CONCATENATE("  - &amp;SamplingFeatureID",TEXT($A1946,"0000"),
" {","SamplingFeatureUUID:  ",CHAR(34),INDEX(SamplingFeatures[Sampling Feature UUID],$A1946),CHAR(34),
", SamplingFeatureTypeCV:  ",CHAR(34),INDEX(SamplingFeatures[Sampling Feature Type],$A1946),CHAR(34),
", SamplingFeatureCode:  ",CHAR(34),INDEX(SamplingFeatures[Feature Code],$A1946),CHAR(34),
", SamplingFeatureName:  ",CHAR(34),INDEX(SamplingFeatures[Feature Name],$A1946),CHAR(34),
", SamplingFeatureDescription:  ",CHAR(34),INDEX(SamplingFeatures[Feature Description],$A1946),CHAR(34),
", SamplingFeatureGeotypeCV:  ",CHAR(34),INDEX(SamplingFeatures[Feature Geo Type],$A1946),CHAR(34),
", FeatureGeometry:  ",CHAR(34),INDEX(SamplingFeatures[Feature Geometry],$A1946),CHAR(34),
", Elevation_m:  ",CHAR(34),INDEX(SamplingFeatures[Elevation_m],$A1946),CHAR(34),
", ElevationDatumCV:  ",CHAR(34),ElevationDatum,CHAR(34),"}"))</f>
        <v>#REF!</v>
      </c>
      <c r="L1946" t="e">
        <f>IF(INDEX(SamplingFeatures[Sampling Feature Type],$A1946)&lt;&gt;"Site","",
CONCATENATE("  - &amp;SiteID",TEXT(SUMPRODUCT(--($L$3:$L1945&lt;&gt;"")),"0000"),
" {","SamplingFeatureID:  *SamplingFeatureID",TEXT($A1946,"0000"),
", SiteTypeCV:  ",CHAR(34),INDEX(Sites[Site Type],$A1946),CHAR(34),
", Latitude:  ",INDEX(Sites[Latitude],$A1946),
", Longitude:  ",INDEX(Sites[Longitude],$A1946),
", SRSName:  ",CHAR(34),LatLonDatum,CHAR(34),"}"))</f>
        <v>#REF!</v>
      </c>
      <c r="M1946" t="e">
        <f>IF(INDEX(SamplingFeatures[Sampling Feature Type],$A1946)&lt;&gt;"Specimen","",
CONCATENATE("  - &amp;SpecimenID",TEXT(SUMPRODUCT(--($M$3:$M1945&lt;&gt;"")),"0000"),
" {","SamplingFeatureID:  *SamplingFeatureID",TEXT($A1946,"0000"),
", SpecimenTypeCV:  ",CHAR(34),INDEX(Specimens[Specimen Type],$A1946),CHAR(34),
", SpecimenMediumCV:  ",INDEX(Specimens[Specimen Medium],$A1946),
", IsFieldSpecimen:  ",CHAR(34),INDEX(Specimens[Is Field Specimen?],$A1946),CHAR(34),"}"))</f>
        <v>#REF!</v>
      </c>
      <c r="N1946" t="e">
        <f>IF(COUNTA(SpatialOffsets[])=0,"", IF(INDEX(SpatialOffsets[Spatial Offset Type],$A1946)="","",
CONCATENATE("  - &amp;SpatialOffsetID",TEXT($A1946,"0000"),
" {","SpatialOffsetTypeCV:  ",CHAR(34),INDEX(SpatialOffsets[Spatial Offset Type],$A1946),CHAR(34),
", Offset1Value:  ",INDEX(SpatialOffsets[Offset 1 Value],$A1946),
", Offset1UnitID:  ",CHAR(34),INDEX(SpatialOffsets[Offset 1 Unit],$A1946),CHAR(34),
", Offset2Value:  ",INDEX(SpatialOffsets[Offset 2 Value],$A1946),
", Offset2UnitID:  ",CHAR(34),INDEX(SpatialOffsets[Offset 2 Unit],$A1946),CHAR(34),
", Offset3Value:  ",INDEX(SpatialOffsets[Offset 3 Value],$A1946),
", Offset3UnitID:  ",CHAR(34),INDEX(SpatialOffsets[Offset 3 Unit],$A1946),CHAR(34),,"}")))</f>
        <v>#REF!</v>
      </c>
      <c r="O1946" t="e">
        <f>IF(COUNTA(RelatedFeatures[])=0,"", IF(INDEX(RelatedFeatures[First Sampling Feature Code],$A1946)="","",
CONCATENATE("  - &amp;RelationID",TEXT($A1946,"0000"),
" {","SamplingFeatureID:  *SamplingFeatureID",TEXT(MATCH(INDEX(RelatedFeatures[First Sampling Feature Code],$A1946),SamplingFeatures[Feature Code],0),"0000"),
", RelationshipTypeCV:  ",CHAR(34),INDEX(RelatedFeatures[Relationship Type],$A1946),CHAR(34),
", RelatedFeatureID: *SamplingFeatureID",TEXT(MATCH(INDEX(RelatedFeatures[Second Sampling Feature Code],$A1946),SamplingFeatures[Feature Code],0),"0000"),
", SpatialOffsetID:  ",IF(INDEX(RelatedFeatures[Offset Number],$A1946)="","",CONCATENATE("*SpatialOffsetID",TEXT(INDEX(RelatedFeatures[Offset Number],$A1946),"0000"))),"}")))</f>
        <v>#REF!</v>
      </c>
      <c r="P1946" t="e">
        <f>IF(INDEX(Methods[Method Type],$A1946)="","",
CONCATENATE("  - &amp;MethodID",TEXT($A1946,"0000"),
" {","MethodTypeCV:  ",CHAR(34),INDEX(Methods[Method Type],$A1946),CHAR(34),
", MethodCode:  ",CHAR(34),INDEX(Methods[Method Code],$A1946),CHAR(34),
", MethodName:  ",CHAR(34),INDEX(Methods[Method Name],$A1946),CHAR(34),
", MethodDescription:  ",CHAR(34),INDEX(Methods[Method Description],$A1946),CHAR(34),
", MethodLink:  ",CHAR(34),INDEX(Methods[Method Link],$A1946),CHAR(34),
", OrganizationID: *OrganizationID",TEXT(MATCH(INDEX(Methods[Organization Name],$A1946),Organizations[Organization Name],0),"0000"),"}"))</f>
        <v>#REF!</v>
      </c>
      <c r="Q1946" t="e">
        <f>IF(INDEX(Variables[Variable Type],$A1946)="","",
CONCATENATE("  - &amp;VariableID",TEXT($A1946,"0000"),
" {","VariableTypeCV:  ",CHAR(34),INDEX(Variables[Variable Type],$A1946),CHAR(34),
", VariableCode:  ",CHAR(34),INDEX(Variables[Variable Code],$A1946),CHAR(34),
", VariableNameCV:  ",CHAR(34),INDEX(Variables[Variable Name],$A1946),CHAR(34),
", VariableDefinition:  ",CHAR(34),INDEX(Variables[Variable Definition],$A1946),CHAR(34),
", SpecciationCV:  ",CHAR(34),INDEX(Variables[Speciation],$A1946),CHAR(34),
", NoDataValue:  ",CHAR(34),INDEX(Variables[No Data Value],$A1946),CHAR(34),"}"))</f>
        <v>#REF!</v>
      </c>
    </row>
    <row r="1947" spans="1:17" x14ac:dyDescent="0.25">
      <c r="A1947">
        <v>1944</v>
      </c>
      <c r="D1947" t="e">
        <f>IF(INDEX(People[First Name],$A1947)="","",
CONCATENATE("  - &amp;PersonID",TEXT($A1947,"0000"),
" {","PersonFirstName:  ",CHAR(34),INDEX(People[First Name],$A1947),CHAR(34),
", PersonMiddleName:  ",CHAR(34),INDEX(People[Middle Name],$A1947),CHAR(34),
", PersonLastName:  ",CHAR(34),INDEX(People[Last Name],$A1947),CHAR(34),"}"))</f>
        <v>#REF!</v>
      </c>
      <c r="E1947" t="e">
        <f>IF(INDEX(Organizations[Organization Type '[CV']],$A1947)="","",
CONCATENATE("  - &amp;OrganizationID",TEXT($A1947,"0000"),
" {","OrganizationTypeCV:  ",CHAR(34),INDEX(Organizations[Organization Type '[CV']],$A1947),CHAR(34),
", OrganizationCode:  ",CHAR(34),INDEX(Organizations[Organization Code],$A1947),CHAR(34),
", OrganizationName:  ",CHAR(34),INDEX(Organizations[Organization Name],$A1947),CHAR(34),
", OrganizationDescription:  ",CHAR(34),INDEX(Organizations[Organization Description],$A1947),CHAR(34),
", OrganizationLink:  ",CHAR(34),INDEX(Organizations[Organization Link],$A1947),CHAR(34),"}"))</f>
        <v>#REF!</v>
      </c>
      <c r="F1947" t="e">
        <f>IF(INDEX(People[First Name],$A1947)="","",
CONCATENATE("  - &amp;AffiliationID",TEXT($A1947,"0000"),
" {PersonID: *PersonID",TEXT($A1947,"0000"),
", OrganizationID: *OrganizationID",TEXT(MATCH(INDEX(People[Organization Name],$A1947),Organizations[Organization Name],0),"0000"),
", IsPrimaryOrganizationContact: , AffiliationStartDate: , AffiliationEndDate: , PrimaryPhone: ",
", PrimaryEmail: ",CHAR(34),INDEX(People[Primary Email],$A1947),CHAR(34),
", PrimaryAddress: ",CHAR(34),INDEX(People[Primary Address],$A1947),CHAR(34),
", PersonLink: }"))</f>
        <v>#REF!</v>
      </c>
      <c r="H1947" t="e">
        <f>IF(COUNTA(CitationInformation)=0,"",IF(INDEX(AuthorList[Author Name],$A1947)="","",
CONCATENATE("  - &amp;AuthorListID",TEXT($A1947,"0000"),
"  {CitationID: *CitationID0001",
", PersonID: *PersonID",TEXT(MATCH(INDEX(AuthorList[Author Name],$A1947),People[Full Name],0),"0000"),
", AuthorOrder: ",INDEX(AuthorList[Author Number],$A1947),"}")))</f>
        <v>#REF!</v>
      </c>
      <c r="K1947" t="e">
        <f>IF(INDEX(SamplingFeatures[Feature Code],$A1947)="","",
CONCATENATE("  - &amp;SamplingFeatureID",TEXT($A1947,"0000"),
" {","SamplingFeatureUUID:  ",CHAR(34),INDEX(SamplingFeatures[Sampling Feature UUID],$A1947),CHAR(34),
", SamplingFeatureTypeCV:  ",CHAR(34),INDEX(SamplingFeatures[Sampling Feature Type],$A1947),CHAR(34),
", SamplingFeatureCode:  ",CHAR(34),INDEX(SamplingFeatures[Feature Code],$A1947),CHAR(34),
", SamplingFeatureName:  ",CHAR(34),INDEX(SamplingFeatures[Feature Name],$A1947),CHAR(34),
", SamplingFeatureDescription:  ",CHAR(34),INDEX(SamplingFeatures[Feature Description],$A1947),CHAR(34),
", SamplingFeatureGeotypeCV:  ",CHAR(34),INDEX(SamplingFeatures[Feature Geo Type],$A1947),CHAR(34),
", FeatureGeometry:  ",CHAR(34),INDEX(SamplingFeatures[Feature Geometry],$A1947),CHAR(34),
", Elevation_m:  ",CHAR(34),INDEX(SamplingFeatures[Elevation_m],$A1947),CHAR(34),
", ElevationDatumCV:  ",CHAR(34),ElevationDatum,CHAR(34),"}"))</f>
        <v>#REF!</v>
      </c>
      <c r="L1947" t="e">
        <f>IF(INDEX(SamplingFeatures[Sampling Feature Type],$A1947)&lt;&gt;"Site","",
CONCATENATE("  - &amp;SiteID",TEXT(SUMPRODUCT(--($L$3:$L1946&lt;&gt;"")),"0000"),
" {","SamplingFeatureID:  *SamplingFeatureID",TEXT($A1947,"0000"),
", SiteTypeCV:  ",CHAR(34),INDEX(Sites[Site Type],$A1947),CHAR(34),
", Latitude:  ",INDEX(Sites[Latitude],$A1947),
", Longitude:  ",INDEX(Sites[Longitude],$A1947),
", SRSName:  ",CHAR(34),LatLonDatum,CHAR(34),"}"))</f>
        <v>#REF!</v>
      </c>
      <c r="M1947" t="e">
        <f>IF(INDEX(SamplingFeatures[Sampling Feature Type],$A1947)&lt;&gt;"Specimen","",
CONCATENATE("  - &amp;SpecimenID",TEXT(SUMPRODUCT(--($M$3:$M1946&lt;&gt;"")),"0000"),
" {","SamplingFeatureID:  *SamplingFeatureID",TEXT($A1947,"0000"),
", SpecimenTypeCV:  ",CHAR(34),INDEX(Specimens[Specimen Type],$A1947),CHAR(34),
", SpecimenMediumCV:  ",INDEX(Specimens[Specimen Medium],$A1947),
", IsFieldSpecimen:  ",CHAR(34),INDEX(Specimens[Is Field Specimen?],$A1947),CHAR(34),"}"))</f>
        <v>#REF!</v>
      </c>
      <c r="N1947" t="e">
        <f>IF(COUNTA(SpatialOffsets[])=0,"", IF(INDEX(SpatialOffsets[Spatial Offset Type],$A1947)="","",
CONCATENATE("  - &amp;SpatialOffsetID",TEXT($A1947,"0000"),
" {","SpatialOffsetTypeCV:  ",CHAR(34),INDEX(SpatialOffsets[Spatial Offset Type],$A1947),CHAR(34),
", Offset1Value:  ",INDEX(SpatialOffsets[Offset 1 Value],$A1947),
", Offset1UnitID:  ",CHAR(34),INDEX(SpatialOffsets[Offset 1 Unit],$A1947),CHAR(34),
", Offset2Value:  ",INDEX(SpatialOffsets[Offset 2 Value],$A1947),
", Offset2UnitID:  ",CHAR(34),INDEX(SpatialOffsets[Offset 2 Unit],$A1947),CHAR(34),
", Offset3Value:  ",INDEX(SpatialOffsets[Offset 3 Value],$A1947),
", Offset3UnitID:  ",CHAR(34),INDEX(SpatialOffsets[Offset 3 Unit],$A1947),CHAR(34),,"}")))</f>
        <v>#REF!</v>
      </c>
      <c r="O1947" t="e">
        <f>IF(COUNTA(RelatedFeatures[])=0,"", IF(INDEX(RelatedFeatures[First Sampling Feature Code],$A1947)="","",
CONCATENATE("  - &amp;RelationID",TEXT($A1947,"0000"),
" {","SamplingFeatureID:  *SamplingFeatureID",TEXT(MATCH(INDEX(RelatedFeatures[First Sampling Feature Code],$A1947),SamplingFeatures[Feature Code],0),"0000"),
", RelationshipTypeCV:  ",CHAR(34),INDEX(RelatedFeatures[Relationship Type],$A1947),CHAR(34),
", RelatedFeatureID: *SamplingFeatureID",TEXT(MATCH(INDEX(RelatedFeatures[Second Sampling Feature Code],$A1947),SamplingFeatures[Feature Code],0),"0000"),
", SpatialOffsetID:  ",IF(INDEX(RelatedFeatures[Offset Number],$A1947)="","",CONCATENATE("*SpatialOffsetID",TEXT(INDEX(RelatedFeatures[Offset Number],$A1947),"0000"))),"}")))</f>
        <v>#REF!</v>
      </c>
      <c r="P1947" t="e">
        <f>IF(INDEX(Methods[Method Type],$A1947)="","",
CONCATENATE("  - &amp;MethodID",TEXT($A1947,"0000"),
" {","MethodTypeCV:  ",CHAR(34),INDEX(Methods[Method Type],$A1947),CHAR(34),
", MethodCode:  ",CHAR(34),INDEX(Methods[Method Code],$A1947),CHAR(34),
", MethodName:  ",CHAR(34),INDEX(Methods[Method Name],$A1947),CHAR(34),
", MethodDescription:  ",CHAR(34),INDEX(Methods[Method Description],$A1947),CHAR(34),
", MethodLink:  ",CHAR(34),INDEX(Methods[Method Link],$A1947),CHAR(34),
", OrganizationID: *OrganizationID",TEXT(MATCH(INDEX(Methods[Organization Name],$A1947),Organizations[Organization Name],0),"0000"),"}"))</f>
        <v>#REF!</v>
      </c>
      <c r="Q1947" t="e">
        <f>IF(INDEX(Variables[Variable Type],$A1947)="","",
CONCATENATE("  - &amp;VariableID",TEXT($A1947,"0000"),
" {","VariableTypeCV:  ",CHAR(34),INDEX(Variables[Variable Type],$A1947),CHAR(34),
", VariableCode:  ",CHAR(34),INDEX(Variables[Variable Code],$A1947),CHAR(34),
", VariableNameCV:  ",CHAR(34),INDEX(Variables[Variable Name],$A1947),CHAR(34),
", VariableDefinition:  ",CHAR(34),INDEX(Variables[Variable Definition],$A1947),CHAR(34),
", SpecciationCV:  ",CHAR(34),INDEX(Variables[Speciation],$A1947),CHAR(34),
", NoDataValue:  ",CHAR(34),INDEX(Variables[No Data Value],$A1947),CHAR(34),"}"))</f>
        <v>#REF!</v>
      </c>
    </row>
    <row r="1948" spans="1:17" x14ac:dyDescent="0.25">
      <c r="A1948">
        <v>1945</v>
      </c>
      <c r="D1948" t="e">
        <f>IF(INDEX(People[First Name],$A1948)="","",
CONCATENATE("  - &amp;PersonID",TEXT($A1948,"0000"),
" {","PersonFirstName:  ",CHAR(34),INDEX(People[First Name],$A1948),CHAR(34),
", PersonMiddleName:  ",CHAR(34),INDEX(People[Middle Name],$A1948),CHAR(34),
", PersonLastName:  ",CHAR(34),INDEX(People[Last Name],$A1948),CHAR(34),"}"))</f>
        <v>#REF!</v>
      </c>
      <c r="E1948" t="e">
        <f>IF(INDEX(Organizations[Organization Type '[CV']],$A1948)="","",
CONCATENATE("  - &amp;OrganizationID",TEXT($A1948,"0000"),
" {","OrganizationTypeCV:  ",CHAR(34),INDEX(Organizations[Organization Type '[CV']],$A1948),CHAR(34),
", OrganizationCode:  ",CHAR(34),INDEX(Organizations[Organization Code],$A1948),CHAR(34),
", OrganizationName:  ",CHAR(34),INDEX(Organizations[Organization Name],$A1948),CHAR(34),
", OrganizationDescription:  ",CHAR(34),INDEX(Organizations[Organization Description],$A1948),CHAR(34),
", OrganizationLink:  ",CHAR(34),INDEX(Organizations[Organization Link],$A1948),CHAR(34),"}"))</f>
        <v>#REF!</v>
      </c>
      <c r="F1948" t="e">
        <f>IF(INDEX(People[First Name],$A1948)="","",
CONCATENATE("  - &amp;AffiliationID",TEXT($A1948,"0000"),
" {PersonID: *PersonID",TEXT($A1948,"0000"),
", OrganizationID: *OrganizationID",TEXT(MATCH(INDEX(People[Organization Name],$A1948),Organizations[Organization Name],0),"0000"),
", IsPrimaryOrganizationContact: , AffiliationStartDate: , AffiliationEndDate: , PrimaryPhone: ",
", PrimaryEmail: ",CHAR(34),INDEX(People[Primary Email],$A1948),CHAR(34),
", PrimaryAddress: ",CHAR(34),INDEX(People[Primary Address],$A1948),CHAR(34),
", PersonLink: }"))</f>
        <v>#REF!</v>
      </c>
      <c r="H1948" t="e">
        <f>IF(COUNTA(CitationInformation)=0,"",IF(INDEX(AuthorList[Author Name],$A1948)="","",
CONCATENATE("  - &amp;AuthorListID",TEXT($A1948,"0000"),
"  {CitationID: *CitationID0001",
", PersonID: *PersonID",TEXT(MATCH(INDEX(AuthorList[Author Name],$A1948),People[Full Name],0),"0000"),
", AuthorOrder: ",INDEX(AuthorList[Author Number],$A1948),"}")))</f>
        <v>#REF!</v>
      </c>
      <c r="K1948" t="e">
        <f>IF(INDEX(SamplingFeatures[Feature Code],$A1948)="","",
CONCATENATE("  - &amp;SamplingFeatureID",TEXT($A1948,"0000"),
" {","SamplingFeatureUUID:  ",CHAR(34),INDEX(SamplingFeatures[Sampling Feature UUID],$A1948),CHAR(34),
", SamplingFeatureTypeCV:  ",CHAR(34),INDEX(SamplingFeatures[Sampling Feature Type],$A1948),CHAR(34),
", SamplingFeatureCode:  ",CHAR(34),INDEX(SamplingFeatures[Feature Code],$A1948),CHAR(34),
", SamplingFeatureName:  ",CHAR(34),INDEX(SamplingFeatures[Feature Name],$A1948),CHAR(34),
", SamplingFeatureDescription:  ",CHAR(34),INDEX(SamplingFeatures[Feature Description],$A1948),CHAR(34),
", SamplingFeatureGeotypeCV:  ",CHAR(34),INDEX(SamplingFeatures[Feature Geo Type],$A1948),CHAR(34),
", FeatureGeometry:  ",CHAR(34),INDEX(SamplingFeatures[Feature Geometry],$A1948),CHAR(34),
", Elevation_m:  ",CHAR(34),INDEX(SamplingFeatures[Elevation_m],$A1948),CHAR(34),
", ElevationDatumCV:  ",CHAR(34),ElevationDatum,CHAR(34),"}"))</f>
        <v>#REF!</v>
      </c>
      <c r="L1948" t="e">
        <f>IF(INDEX(SamplingFeatures[Sampling Feature Type],$A1948)&lt;&gt;"Site","",
CONCATENATE("  - &amp;SiteID",TEXT(SUMPRODUCT(--($L$3:$L1947&lt;&gt;"")),"0000"),
" {","SamplingFeatureID:  *SamplingFeatureID",TEXT($A1948,"0000"),
", SiteTypeCV:  ",CHAR(34),INDEX(Sites[Site Type],$A1948),CHAR(34),
", Latitude:  ",INDEX(Sites[Latitude],$A1948),
", Longitude:  ",INDEX(Sites[Longitude],$A1948),
", SRSName:  ",CHAR(34),LatLonDatum,CHAR(34),"}"))</f>
        <v>#REF!</v>
      </c>
      <c r="M1948" t="e">
        <f>IF(INDEX(SamplingFeatures[Sampling Feature Type],$A1948)&lt;&gt;"Specimen","",
CONCATENATE("  - &amp;SpecimenID",TEXT(SUMPRODUCT(--($M$3:$M1947&lt;&gt;"")),"0000"),
" {","SamplingFeatureID:  *SamplingFeatureID",TEXT($A1948,"0000"),
", SpecimenTypeCV:  ",CHAR(34),INDEX(Specimens[Specimen Type],$A1948),CHAR(34),
", SpecimenMediumCV:  ",INDEX(Specimens[Specimen Medium],$A1948),
", IsFieldSpecimen:  ",CHAR(34),INDEX(Specimens[Is Field Specimen?],$A1948),CHAR(34),"}"))</f>
        <v>#REF!</v>
      </c>
      <c r="N1948" t="e">
        <f>IF(COUNTA(SpatialOffsets[])=0,"", IF(INDEX(SpatialOffsets[Spatial Offset Type],$A1948)="","",
CONCATENATE("  - &amp;SpatialOffsetID",TEXT($A1948,"0000"),
" {","SpatialOffsetTypeCV:  ",CHAR(34),INDEX(SpatialOffsets[Spatial Offset Type],$A1948),CHAR(34),
", Offset1Value:  ",INDEX(SpatialOffsets[Offset 1 Value],$A1948),
", Offset1UnitID:  ",CHAR(34),INDEX(SpatialOffsets[Offset 1 Unit],$A1948),CHAR(34),
", Offset2Value:  ",INDEX(SpatialOffsets[Offset 2 Value],$A1948),
", Offset2UnitID:  ",CHAR(34),INDEX(SpatialOffsets[Offset 2 Unit],$A1948),CHAR(34),
", Offset3Value:  ",INDEX(SpatialOffsets[Offset 3 Value],$A1948),
", Offset3UnitID:  ",CHAR(34),INDEX(SpatialOffsets[Offset 3 Unit],$A1948),CHAR(34),,"}")))</f>
        <v>#REF!</v>
      </c>
      <c r="O1948" t="e">
        <f>IF(COUNTA(RelatedFeatures[])=0,"", IF(INDEX(RelatedFeatures[First Sampling Feature Code],$A1948)="","",
CONCATENATE("  - &amp;RelationID",TEXT($A1948,"0000"),
" {","SamplingFeatureID:  *SamplingFeatureID",TEXT(MATCH(INDEX(RelatedFeatures[First Sampling Feature Code],$A1948),SamplingFeatures[Feature Code],0),"0000"),
", RelationshipTypeCV:  ",CHAR(34),INDEX(RelatedFeatures[Relationship Type],$A1948),CHAR(34),
", RelatedFeatureID: *SamplingFeatureID",TEXT(MATCH(INDEX(RelatedFeatures[Second Sampling Feature Code],$A1948),SamplingFeatures[Feature Code],0),"0000"),
", SpatialOffsetID:  ",IF(INDEX(RelatedFeatures[Offset Number],$A1948)="","",CONCATENATE("*SpatialOffsetID",TEXT(INDEX(RelatedFeatures[Offset Number],$A1948),"0000"))),"}")))</f>
        <v>#REF!</v>
      </c>
      <c r="P1948" t="e">
        <f>IF(INDEX(Methods[Method Type],$A1948)="","",
CONCATENATE("  - &amp;MethodID",TEXT($A1948,"0000"),
" {","MethodTypeCV:  ",CHAR(34),INDEX(Methods[Method Type],$A1948),CHAR(34),
", MethodCode:  ",CHAR(34),INDEX(Methods[Method Code],$A1948),CHAR(34),
", MethodName:  ",CHAR(34),INDEX(Methods[Method Name],$A1948),CHAR(34),
", MethodDescription:  ",CHAR(34),INDEX(Methods[Method Description],$A1948),CHAR(34),
", MethodLink:  ",CHAR(34),INDEX(Methods[Method Link],$A1948),CHAR(34),
", OrganizationID: *OrganizationID",TEXT(MATCH(INDEX(Methods[Organization Name],$A1948),Organizations[Organization Name],0),"0000"),"}"))</f>
        <v>#REF!</v>
      </c>
      <c r="Q1948" t="e">
        <f>IF(INDEX(Variables[Variable Type],$A1948)="","",
CONCATENATE("  - &amp;VariableID",TEXT($A1948,"0000"),
" {","VariableTypeCV:  ",CHAR(34),INDEX(Variables[Variable Type],$A1948),CHAR(34),
", VariableCode:  ",CHAR(34),INDEX(Variables[Variable Code],$A1948),CHAR(34),
", VariableNameCV:  ",CHAR(34),INDEX(Variables[Variable Name],$A1948),CHAR(34),
", VariableDefinition:  ",CHAR(34),INDEX(Variables[Variable Definition],$A1948),CHAR(34),
", SpecciationCV:  ",CHAR(34),INDEX(Variables[Speciation],$A1948),CHAR(34),
", NoDataValue:  ",CHAR(34),INDEX(Variables[No Data Value],$A1948),CHAR(34),"}"))</f>
        <v>#REF!</v>
      </c>
    </row>
    <row r="1949" spans="1:17" x14ac:dyDescent="0.25">
      <c r="A1949">
        <v>1946</v>
      </c>
      <c r="D1949" t="e">
        <f>IF(INDEX(People[First Name],$A1949)="","",
CONCATENATE("  - &amp;PersonID",TEXT($A1949,"0000"),
" {","PersonFirstName:  ",CHAR(34),INDEX(People[First Name],$A1949),CHAR(34),
", PersonMiddleName:  ",CHAR(34),INDEX(People[Middle Name],$A1949),CHAR(34),
", PersonLastName:  ",CHAR(34),INDEX(People[Last Name],$A1949),CHAR(34),"}"))</f>
        <v>#REF!</v>
      </c>
      <c r="E1949" t="e">
        <f>IF(INDEX(Organizations[Organization Type '[CV']],$A1949)="","",
CONCATENATE("  - &amp;OrganizationID",TEXT($A1949,"0000"),
" {","OrganizationTypeCV:  ",CHAR(34),INDEX(Organizations[Organization Type '[CV']],$A1949),CHAR(34),
", OrganizationCode:  ",CHAR(34),INDEX(Organizations[Organization Code],$A1949),CHAR(34),
", OrganizationName:  ",CHAR(34),INDEX(Organizations[Organization Name],$A1949),CHAR(34),
", OrganizationDescription:  ",CHAR(34),INDEX(Organizations[Organization Description],$A1949),CHAR(34),
", OrganizationLink:  ",CHAR(34),INDEX(Organizations[Organization Link],$A1949),CHAR(34),"}"))</f>
        <v>#REF!</v>
      </c>
      <c r="F1949" t="e">
        <f>IF(INDEX(People[First Name],$A1949)="","",
CONCATENATE("  - &amp;AffiliationID",TEXT($A1949,"0000"),
" {PersonID: *PersonID",TEXT($A1949,"0000"),
", OrganizationID: *OrganizationID",TEXT(MATCH(INDEX(People[Organization Name],$A1949),Organizations[Organization Name],0),"0000"),
", IsPrimaryOrganizationContact: , AffiliationStartDate: , AffiliationEndDate: , PrimaryPhone: ",
", PrimaryEmail: ",CHAR(34),INDEX(People[Primary Email],$A1949),CHAR(34),
", PrimaryAddress: ",CHAR(34),INDEX(People[Primary Address],$A1949),CHAR(34),
", PersonLink: }"))</f>
        <v>#REF!</v>
      </c>
      <c r="H1949" t="e">
        <f>IF(COUNTA(CitationInformation)=0,"",IF(INDEX(AuthorList[Author Name],$A1949)="","",
CONCATENATE("  - &amp;AuthorListID",TEXT($A1949,"0000"),
"  {CitationID: *CitationID0001",
", PersonID: *PersonID",TEXT(MATCH(INDEX(AuthorList[Author Name],$A1949),People[Full Name],0),"0000"),
", AuthorOrder: ",INDEX(AuthorList[Author Number],$A1949),"}")))</f>
        <v>#REF!</v>
      </c>
      <c r="K1949" t="e">
        <f>IF(INDEX(SamplingFeatures[Feature Code],$A1949)="","",
CONCATENATE("  - &amp;SamplingFeatureID",TEXT($A1949,"0000"),
" {","SamplingFeatureUUID:  ",CHAR(34),INDEX(SamplingFeatures[Sampling Feature UUID],$A1949),CHAR(34),
", SamplingFeatureTypeCV:  ",CHAR(34),INDEX(SamplingFeatures[Sampling Feature Type],$A1949),CHAR(34),
", SamplingFeatureCode:  ",CHAR(34),INDEX(SamplingFeatures[Feature Code],$A1949),CHAR(34),
", SamplingFeatureName:  ",CHAR(34),INDEX(SamplingFeatures[Feature Name],$A1949),CHAR(34),
", SamplingFeatureDescription:  ",CHAR(34),INDEX(SamplingFeatures[Feature Description],$A1949),CHAR(34),
", SamplingFeatureGeotypeCV:  ",CHAR(34),INDEX(SamplingFeatures[Feature Geo Type],$A1949),CHAR(34),
", FeatureGeometry:  ",CHAR(34),INDEX(SamplingFeatures[Feature Geometry],$A1949),CHAR(34),
", Elevation_m:  ",CHAR(34),INDEX(SamplingFeatures[Elevation_m],$A1949),CHAR(34),
", ElevationDatumCV:  ",CHAR(34),ElevationDatum,CHAR(34),"}"))</f>
        <v>#REF!</v>
      </c>
      <c r="L1949" t="e">
        <f>IF(INDEX(SamplingFeatures[Sampling Feature Type],$A1949)&lt;&gt;"Site","",
CONCATENATE("  - &amp;SiteID",TEXT(SUMPRODUCT(--($L$3:$L1948&lt;&gt;"")),"0000"),
" {","SamplingFeatureID:  *SamplingFeatureID",TEXT($A1949,"0000"),
", SiteTypeCV:  ",CHAR(34),INDEX(Sites[Site Type],$A1949),CHAR(34),
", Latitude:  ",INDEX(Sites[Latitude],$A1949),
", Longitude:  ",INDEX(Sites[Longitude],$A1949),
", SRSName:  ",CHAR(34),LatLonDatum,CHAR(34),"}"))</f>
        <v>#REF!</v>
      </c>
      <c r="M1949" t="e">
        <f>IF(INDEX(SamplingFeatures[Sampling Feature Type],$A1949)&lt;&gt;"Specimen","",
CONCATENATE("  - &amp;SpecimenID",TEXT(SUMPRODUCT(--($M$3:$M1948&lt;&gt;"")),"0000"),
" {","SamplingFeatureID:  *SamplingFeatureID",TEXT($A1949,"0000"),
", SpecimenTypeCV:  ",CHAR(34),INDEX(Specimens[Specimen Type],$A1949),CHAR(34),
", SpecimenMediumCV:  ",INDEX(Specimens[Specimen Medium],$A1949),
", IsFieldSpecimen:  ",CHAR(34),INDEX(Specimens[Is Field Specimen?],$A1949),CHAR(34),"}"))</f>
        <v>#REF!</v>
      </c>
      <c r="N1949" t="e">
        <f>IF(COUNTA(SpatialOffsets[])=0,"", IF(INDEX(SpatialOffsets[Spatial Offset Type],$A1949)="","",
CONCATENATE("  - &amp;SpatialOffsetID",TEXT($A1949,"0000"),
" {","SpatialOffsetTypeCV:  ",CHAR(34),INDEX(SpatialOffsets[Spatial Offset Type],$A1949),CHAR(34),
", Offset1Value:  ",INDEX(SpatialOffsets[Offset 1 Value],$A1949),
", Offset1UnitID:  ",CHAR(34),INDEX(SpatialOffsets[Offset 1 Unit],$A1949),CHAR(34),
", Offset2Value:  ",INDEX(SpatialOffsets[Offset 2 Value],$A1949),
", Offset2UnitID:  ",CHAR(34),INDEX(SpatialOffsets[Offset 2 Unit],$A1949),CHAR(34),
", Offset3Value:  ",INDEX(SpatialOffsets[Offset 3 Value],$A1949),
", Offset3UnitID:  ",CHAR(34),INDEX(SpatialOffsets[Offset 3 Unit],$A1949),CHAR(34),,"}")))</f>
        <v>#REF!</v>
      </c>
      <c r="O1949" t="e">
        <f>IF(COUNTA(RelatedFeatures[])=0,"", IF(INDEX(RelatedFeatures[First Sampling Feature Code],$A1949)="","",
CONCATENATE("  - &amp;RelationID",TEXT($A1949,"0000"),
" {","SamplingFeatureID:  *SamplingFeatureID",TEXT(MATCH(INDEX(RelatedFeatures[First Sampling Feature Code],$A1949),SamplingFeatures[Feature Code],0),"0000"),
", RelationshipTypeCV:  ",CHAR(34),INDEX(RelatedFeatures[Relationship Type],$A1949),CHAR(34),
", RelatedFeatureID: *SamplingFeatureID",TEXT(MATCH(INDEX(RelatedFeatures[Second Sampling Feature Code],$A1949),SamplingFeatures[Feature Code],0),"0000"),
", SpatialOffsetID:  ",IF(INDEX(RelatedFeatures[Offset Number],$A1949)="","",CONCATENATE("*SpatialOffsetID",TEXT(INDEX(RelatedFeatures[Offset Number],$A1949),"0000"))),"}")))</f>
        <v>#REF!</v>
      </c>
      <c r="P1949" t="e">
        <f>IF(INDEX(Methods[Method Type],$A1949)="","",
CONCATENATE("  - &amp;MethodID",TEXT($A1949,"0000"),
" {","MethodTypeCV:  ",CHAR(34),INDEX(Methods[Method Type],$A1949),CHAR(34),
", MethodCode:  ",CHAR(34),INDEX(Methods[Method Code],$A1949),CHAR(34),
", MethodName:  ",CHAR(34),INDEX(Methods[Method Name],$A1949),CHAR(34),
", MethodDescription:  ",CHAR(34),INDEX(Methods[Method Description],$A1949),CHAR(34),
", MethodLink:  ",CHAR(34),INDEX(Methods[Method Link],$A1949),CHAR(34),
", OrganizationID: *OrganizationID",TEXT(MATCH(INDEX(Methods[Organization Name],$A1949),Organizations[Organization Name],0),"0000"),"}"))</f>
        <v>#REF!</v>
      </c>
      <c r="Q1949" t="e">
        <f>IF(INDEX(Variables[Variable Type],$A1949)="","",
CONCATENATE("  - &amp;VariableID",TEXT($A1949,"0000"),
" {","VariableTypeCV:  ",CHAR(34),INDEX(Variables[Variable Type],$A1949),CHAR(34),
", VariableCode:  ",CHAR(34),INDEX(Variables[Variable Code],$A1949),CHAR(34),
", VariableNameCV:  ",CHAR(34),INDEX(Variables[Variable Name],$A1949),CHAR(34),
", VariableDefinition:  ",CHAR(34),INDEX(Variables[Variable Definition],$A1949),CHAR(34),
", SpecciationCV:  ",CHAR(34),INDEX(Variables[Speciation],$A1949),CHAR(34),
", NoDataValue:  ",CHAR(34),INDEX(Variables[No Data Value],$A1949),CHAR(34),"}"))</f>
        <v>#REF!</v>
      </c>
    </row>
    <row r="1950" spans="1:17" x14ac:dyDescent="0.25">
      <c r="A1950">
        <v>1947</v>
      </c>
      <c r="D1950" t="e">
        <f>IF(INDEX(People[First Name],$A1950)="","",
CONCATENATE("  - &amp;PersonID",TEXT($A1950,"0000"),
" {","PersonFirstName:  ",CHAR(34),INDEX(People[First Name],$A1950),CHAR(34),
", PersonMiddleName:  ",CHAR(34),INDEX(People[Middle Name],$A1950),CHAR(34),
", PersonLastName:  ",CHAR(34),INDEX(People[Last Name],$A1950),CHAR(34),"}"))</f>
        <v>#REF!</v>
      </c>
      <c r="E1950" t="e">
        <f>IF(INDEX(Organizations[Organization Type '[CV']],$A1950)="","",
CONCATENATE("  - &amp;OrganizationID",TEXT($A1950,"0000"),
" {","OrganizationTypeCV:  ",CHAR(34),INDEX(Organizations[Organization Type '[CV']],$A1950),CHAR(34),
", OrganizationCode:  ",CHAR(34),INDEX(Organizations[Organization Code],$A1950),CHAR(34),
", OrganizationName:  ",CHAR(34),INDEX(Organizations[Organization Name],$A1950),CHAR(34),
", OrganizationDescription:  ",CHAR(34),INDEX(Organizations[Organization Description],$A1950),CHAR(34),
", OrganizationLink:  ",CHAR(34),INDEX(Organizations[Organization Link],$A1950),CHAR(34),"}"))</f>
        <v>#REF!</v>
      </c>
      <c r="F1950" t="e">
        <f>IF(INDEX(People[First Name],$A1950)="","",
CONCATENATE("  - &amp;AffiliationID",TEXT($A1950,"0000"),
" {PersonID: *PersonID",TEXT($A1950,"0000"),
", OrganizationID: *OrganizationID",TEXT(MATCH(INDEX(People[Organization Name],$A1950),Organizations[Organization Name],0),"0000"),
", IsPrimaryOrganizationContact: , AffiliationStartDate: , AffiliationEndDate: , PrimaryPhone: ",
", PrimaryEmail: ",CHAR(34),INDEX(People[Primary Email],$A1950),CHAR(34),
", PrimaryAddress: ",CHAR(34),INDEX(People[Primary Address],$A1950),CHAR(34),
", PersonLink: }"))</f>
        <v>#REF!</v>
      </c>
      <c r="H1950" t="e">
        <f>IF(COUNTA(CitationInformation)=0,"",IF(INDEX(AuthorList[Author Name],$A1950)="","",
CONCATENATE("  - &amp;AuthorListID",TEXT($A1950,"0000"),
"  {CitationID: *CitationID0001",
", PersonID: *PersonID",TEXT(MATCH(INDEX(AuthorList[Author Name],$A1950),People[Full Name],0),"0000"),
", AuthorOrder: ",INDEX(AuthorList[Author Number],$A1950),"}")))</f>
        <v>#REF!</v>
      </c>
      <c r="K1950" t="e">
        <f>IF(INDEX(SamplingFeatures[Feature Code],$A1950)="","",
CONCATENATE("  - &amp;SamplingFeatureID",TEXT($A1950,"0000"),
" {","SamplingFeatureUUID:  ",CHAR(34),INDEX(SamplingFeatures[Sampling Feature UUID],$A1950),CHAR(34),
", SamplingFeatureTypeCV:  ",CHAR(34),INDEX(SamplingFeatures[Sampling Feature Type],$A1950),CHAR(34),
", SamplingFeatureCode:  ",CHAR(34),INDEX(SamplingFeatures[Feature Code],$A1950),CHAR(34),
", SamplingFeatureName:  ",CHAR(34),INDEX(SamplingFeatures[Feature Name],$A1950),CHAR(34),
", SamplingFeatureDescription:  ",CHAR(34),INDEX(SamplingFeatures[Feature Description],$A1950),CHAR(34),
", SamplingFeatureGeotypeCV:  ",CHAR(34),INDEX(SamplingFeatures[Feature Geo Type],$A1950),CHAR(34),
", FeatureGeometry:  ",CHAR(34),INDEX(SamplingFeatures[Feature Geometry],$A1950),CHAR(34),
", Elevation_m:  ",CHAR(34),INDEX(SamplingFeatures[Elevation_m],$A1950),CHAR(34),
", ElevationDatumCV:  ",CHAR(34),ElevationDatum,CHAR(34),"}"))</f>
        <v>#REF!</v>
      </c>
      <c r="L1950" t="e">
        <f>IF(INDEX(SamplingFeatures[Sampling Feature Type],$A1950)&lt;&gt;"Site","",
CONCATENATE("  - &amp;SiteID",TEXT(SUMPRODUCT(--($L$3:$L1949&lt;&gt;"")),"0000"),
" {","SamplingFeatureID:  *SamplingFeatureID",TEXT($A1950,"0000"),
", SiteTypeCV:  ",CHAR(34),INDEX(Sites[Site Type],$A1950),CHAR(34),
", Latitude:  ",INDEX(Sites[Latitude],$A1950),
", Longitude:  ",INDEX(Sites[Longitude],$A1950),
", SRSName:  ",CHAR(34),LatLonDatum,CHAR(34),"}"))</f>
        <v>#REF!</v>
      </c>
      <c r="M1950" t="e">
        <f>IF(INDEX(SamplingFeatures[Sampling Feature Type],$A1950)&lt;&gt;"Specimen","",
CONCATENATE("  - &amp;SpecimenID",TEXT(SUMPRODUCT(--($M$3:$M1949&lt;&gt;"")),"0000"),
" {","SamplingFeatureID:  *SamplingFeatureID",TEXT($A1950,"0000"),
", SpecimenTypeCV:  ",CHAR(34),INDEX(Specimens[Specimen Type],$A1950),CHAR(34),
", SpecimenMediumCV:  ",INDEX(Specimens[Specimen Medium],$A1950),
", IsFieldSpecimen:  ",CHAR(34),INDEX(Specimens[Is Field Specimen?],$A1950),CHAR(34),"}"))</f>
        <v>#REF!</v>
      </c>
      <c r="N1950" t="e">
        <f>IF(COUNTA(SpatialOffsets[])=0,"", IF(INDEX(SpatialOffsets[Spatial Offset Type],$A1950)="","",
CONCATENATE("  - &amp;SpatialOffsetID",TEXT($A1950,"0000"),
" {","SpatialOffsetTypeCV:  ",CHAR(34),INDEX(SpatialOffsets[Spatial Offset Type],$A1950),CHAR(34),
", Offset1Value:  ",INDEX(SpatialOffsets[Offset 1 Value],$A1950),
", Offset1UnitID:  ",CHAR(34),INDEX(SpatialOffsets[Offset 1 Unit],$A1950),CHAR(34),
", Offset2Value:  ",INDEX(SpatialOffsets[Offset 2 Value],$A1950),
", Offset2UnitID:  ",CHAR(34),INDEX(SpatialOffsets[Offset 2 Unit],$A1950),CHAR(34),
", Offset3Value:  ",INDEX(SpatialOffsets[Offset 3 Value],$A1950),
", Offset3UnitID:  ",CHAR(34),INDEX(SpatialOffsets[Offset 3 Unit],$A1950),CHAR(34),,"}")))</f>
        <v>#REF!</v>
      </c>
      <c r="O1950" t="e">
        <f>IF(COUNTA(RelatedFeatures[])=0,"", IF(INDEX(RelatedFeatures[First Sampling Feature Code],$A1950)="","",
CONCATENATE("  - &amp;RelationID",TEXT($A1950,"0000"),
" {","SamplingFeatureID:  *SamplingFeatureID",TEXT(MATCH(INDEX(RelatedFeatures[First Sampling Feature Code],$A1950),SamplingFeatures[Feature Code],0),"0000"),
", RelationshipTypeCV:  ",CHAR(34),INDEX(RelatedFeatures[Relationship Type],$A1950),CHAR(34),
", RelatedFeatureID: *SamplingFeatureID",TEXT(MATCH(INDEX(RelatedFeatures[Second Sampling Feature Code],$A1950),SamplingFeatures[Feature Code],0),"0000"),
", SpatialOffsetID:  ",IF(INDEX(RelatedFeatures[Offset Number],$A1950)="","",CONCATENATE("*SpatialOffsetID",TEXT(INDEX(RelatedFeatures[Offset Number],$A1950),"0000"))),"}")))</f>
        <v>#REF!</v>
      </c>
      <c r="P1950" t="e">
        <f>IF(INDEX(Methods[Method Type],$A1950)="","",
CONCATENATE("  - &amp;MethodID",TEXT($A1950,"0000"),
" {","MethodTypeCV:  ",CHAR(34),INDEX(Methods[Method Type],$A1950),CHAR(34),
", MethodCode:  ",CHAR(34),INDEX(Methods[Method Code],$A1950),CHAR(34),
", MethodName:  ",CHAR(34),INDEX(Methods[Method Name],$A1950),CHAR(34),
", MethodDescription:  ",CHAR(34),INDEX(Methods[Method Description],$A1950),CHAR(34),
", MethodLink:  ",CHAR(34),INDEX(Methods[Method Link],$A1950),CHAR(34),
", OrganizationID: *OrganizationID",TEXT(MATCH(INDEX(Methods[Organization Name],$A1950),Organizations[Organization Name],0),"0000"),"}"))</f>
        <v>#REF!</v>
      </c>
      <c r="Q1950" t="e">
        <f>IF(INDEX(Variables[Variable Type],$A1950)="","",
CONCATENATE("  - &amp;VariableID",TEXT($A1950,"0000"),
" {","VariableTypeCV:  ",CHAR(34),INDEX(Variables[Variable Type],$A1950),CHAR(34),
", VariableCode:  ",CHAR(34),INDEX(Variables[Variable Code],$A1950),CHAR(34),
", VariableNameCV:  ",CHAR(34),INDEX(Variables[Variable Name],$A1950),CHAR(34),
", VariableDefinition:  ",CHAR(34),INDEX(Variables[Variable Definition],$A1950),CHAR(34),
", SpecciationCV:  ",CHAR(34),INDEX(Variables[Speciation],$A1950),CHAR(34),
", NoDataValue:  ",CHAR(34),INDEX(Variables[No Data Value],$A1950),CHAR(34),"}"))</f>
        <v>#REF!</v>
      </c>
    </row>
    <row r="1951" spans="1:17" x14ac:dyDescent="0.25">
      <c r="A1951">
        <v>1948</v>
      </c>
      <c r="D1951" t="e">
        <f>IF(INDEX(People[First Name],$A1951)="","",
CONCATENATE("  - &amp;PersonID",TEXT($A1951,"0000"),
" {","PersonFirstName:  ",CHAR(34),INDEX(People[First Name],$A1951),CHAR(34),
", PersonMiddleName:  ",CHAR(34),INDEX(People[Middle Name],$A1951),CHAR(34),
", PersonLastName:  ",CHAR(34),INDEX(People[Last Name],$A1951),CHAR(34),"}"))</f>
        <v>#REF!</v>
      </c>
      <c r="E1951" t="e">
        <f>IF(INDEX(Organizations[Organization Type '[CV']],$A1951)="","",
CONCATENATE("  - &amp;OrganizationID",TEXT($A1951,"0000"),
" {","OrganizationTypeCV:  ",CHAR(34),INDEX(Organizations[Organization Type '[CV']],$A1951),CHAR(34),
", OrganizationCode:  ",CHAR(34),INDEX(Organizations[Organization Code],$A1951),CHAR(34),
", OrganizationName:  ",CHAR(34),INDEX(Organizations[Organization Name],$A1951),CHAR(34),
", OrganizationDescription:  ",CHAR(34),INDEX(Organizations[Organization Description],$A1951),CHAR(34),
", OrganizationLink:  ",CHAR(34),INDEX(Organizations[Organization Link],$A1951),CHAR(34),"}"))</f>
        <v>#REF!</v>
      </c>
      <c r="F1951" t="e">
        <f>IF(INDEX(People[First Name],$A1951)="","",
CONCATENATE("  - &amp;AffiliationID",TEXT($A1951,"0000"),
" {PersonID: *PersonID",TEXT($A1951,"0000"),
", OrganizationID: *OrganizationID",TEXT(MATCH(INDEX(People[Organization Name],$A1951),Organizations[Organization Name],0),"0000"),
", IsPrimaryOrganizationContact: , AffiliationStartDate: , AffiliationEndDate: , PrimaryPhone: ",
", PrimaryEmail: ",CHAR(34),INDEX(People[Primary Email],$A1951),CHAR(34),
", PrimaryAddress: ",CHAR(34),INDEX(People[Primary Address],$A1951),CHAR(34),
", PersonLink: }"))</f>
        <v>#REF!</v>
      </c>
      <c r="H1951" t="e">
        <f>IF(COUNTA(CitationInformation)=0,"",IF(INDEX(AuthorList[Author Name],$A1951)="","",
CONCATENATE("  - &amp;AuthorListID",TEXT($A1951,"0000"),
"  {CitationID: *CitationID0001",
", PersonID: *PersonID",TEXT(MATCH(INDEX(AuthorList[Author Name],$A1951),People[Full Name],0),"0000"),
", AuthorOrder: ",INDEX(AuthorList[Author Number],$A1951),"}")))</f>
        <v>#REF!</v>
      </c>
      <c r="K1951" t="e">
        <f>IF(INDEX(SamplingFeatures[Feature Code],$A1951)="","",
CONCATENATE("  - &amp;SamplingFeatureID",TEXT($A1951,"0000"),
" {","SamplingFeatureUUID:  ",CHAR(34),INDEX(SamplingFeatures[Sampling Feature UUID],$A1951),CHAR(34),
", SamplingFeatureTypeCV:  ",CHAR(34),INDEX(SamplingFeatures[Sampling Feature Type],$A1951),CHAR(34),
", SamplingFeatureCode:  ",CHAR(34),INDEX(SamplingFeatures[Feature Code],$A1951),CHAR(34),
", SamplingFeatureName:  ",CHAR(34),INDEX(SamplingFeatures[Feature Name],$A1951),CHAR(34),
", SamplingFeatureDescription:  ",CHAR(34),INDEX(SamplingFeatures[Feature Description],$A1951),CHAR(34),
", SamplingFeatureGeotypeCV:  ",CHAR(34),INDEX(SamplingFeatures[Feature Geo Type],$A1951),CHAR(34),
", FeatureGeometry:  ",CHAR(34),INDEX(SamplingFeatures[Feature Geometry],$A1951),CHAR(34),
", Elevation_m:  ",CHAR(34),INDEX(SamplingFeatures[Elevation_m],$A1951),CHAR(34),
", ElevationDatumCV:  ",CHAR(34),ElevationDatum,CHAR(34),"}"))</f>
        <v>#REF!</v>
      </c>
      <c r="L1951" t="e">
        <f>IF(INDEX(SamplingFeatures[Sampling Feature Type],$A1951)&lt;&gt;"Site","",
CONCATENATE("  - &amp;SiteID",TEXT(SUMPRODUCT(--($L$3:$L1950&lt;&gt;"")),"0000"),
" {","SamplingFeatureID:  *SamplingFeatureID",TEXT($A1951,"0000"),
", SiteTypeCV:  ",CHAR(34),INDEX(Sites[Site Type],$A1951),CHAR(34),
", Latitude:  ",INDEX(Sites[Latitude],$A1951),
", Longitude:  ",INDEX(Sites[Longitude],$A1951),
", SRSName:  ",CHAR(34),LatLonDatum,CHAR(34),"}"))</f>
        <v>#REF!</v>
      </c>
      <c r="M1951" t="e">
        <f>IF(INDEX(SamplingFeatures[Sampling Feature Type],$A1951)&lt;&gt;"Specimen","",
CONCATENATE("  - &amp;SpecimenID",TEXT(SUMPRODUCT(--($M$3:$M1950&lt;&gt;"")),"0000"),
" {","SamplingFeatureID:  *SamplingFeatureID",TEXT($A1951,"0000"),
", SpecimenTypeCV:  ",CHAR(34),INDEX(Specimens[Specimen Type],$A1951),CHAR(34),
", SpecimenMediumCV:  ",INDEX(Specimens[Specimen Medium],$A1951),
", IsFieldSpecimen:  ",CHAR(34),INDEX(Specimens[Is Field Specimen?],$A1951),CHAR(34),"}"))</f>
        <v>#REF!</v>
      </c>
      <c r="N1951" t="e">
        <f>IF(COUNTA(SpatialOffsets[])=0,"", IF(INDEX(SpatialOffsets[Spatial Offset Type],$A1951)="","",
CONCATENATE("  - &amp;SpatialOffsetID",TEXT($A1951,"0000"),
" {","SpatialOffsetTypeCV:  ",CHAR(34),INDEX(SpatialOffsets[Spatial Offset Type],$A1951),CHAR(34),
", Offset1Value:  ",INDEX(SpatialOffsets[Offset 1 Value],$A1951),
", Offset1UnitID:  ",CHAR(34),INDEX(SpatialOffsets[Offset 1 Unit],$A1951),CHAR(34),
", Offset2Value:  ",INDEX(SpatialOffsets[Offset 2 Value],$A1951),
", Offset2UnitID:  ",CHAR(34),INDEX(SpatialOffsets[Offset 2 Unit],$A1951),CHAR(34),
", Offset3Value:  ",INDEX(SpatialOffsets[Offset 3 Value],$A1951),
", Offset3UnitID:  ",CHAR(34),INDEX(SpatialOffsets[Offset 3 Unit],$A1951),CHAR(34),,"}")))</f>
        <v>#REF!</v>
      </c>
      <c r="O1951" t="e">
        <f>IF(COUNTA(RelatedFeatures[])=0,"", IF(INDEX(RelatedFeatures[First Sampling Feature Code],$A1951)="","",
CONCATENATE("  - &amp;RelationID",TEXT($A1951,"0000"),
" {","SamplingFeatureID:  *SamplingFeatureID",TEXT(MATCH(INDEX(RelatedFeatures[First Sampling Feature Code],$A1951),SamplingFeatures[Feature Code],0),"0000"),
", RelationshipTypeCV:  ",CHAR(34),INDEX(RelatedFeatures[Relationship Type],$A1951),CHAR(34),
", RelatedFeatureID: *SamplingFeatureID",TEXT(MATCH(INDEX(RelatedFeatures[Second Sampling Feature Code],$A1951),SamplingFeatures[Feature Code],0),"0000"),
", SpatialOffsetID:  ",IF(INDEX(RelatedFeatures[Offset Number],$A1951)="","",CONCATENATE("*SpatialOffsetID",TEXT(INDEX(RelatedFeatures[Offset Number],$A1951),"0000"))),"}")))</f>
        <v>#REF!</v>
      </c>
      <c r="P1951" t="e">
        <f>IF(INDEX(Methods[Method Type],$A1951)="","",
CONCATENATE("  - &amp;MethodID",TEXT($A1951,"0000"),
" {","MethodTypeCV:  ",CHAR(34),INDEX(Methods[Method Type],$A1951),CHAR(34),
", MethodCode:  ",CHAR(34),INDEX(Methods[Method Code],$A1951),CHAR(34),
", MethodName:  ",CHAR(34),INDEX(Methods[Method Name],$A1951),CHAR(34),
", MethodDescription:  ",CHAR(34),INDEX(Methods[Method Description],$A1951),CHAR(34),
", MethodLink:  ",CHAR(34),INDEX(Methods[Method Link],$A1951),CHAR(34),
", OrganizationID: *OrganizationID",TEXT(MATCH(INDEX(Methods[Organization Name],$A1951),Organizations[Organization Name],0),"0000"),"}"))</f>
        <v>#REF!</v>
      </c>
      <c r="Q1951" t="e">
        <f>IF(INDEX(Variables[Variable Type],$A1951)="","",
CONCATENATE("  - &amp;VariableID",TEXT($A1951,"0000"),
" {","VariableTypeCV:  ",CHAR(34),INDEX(Variables[Variable Type],$A1951),CHAR(34),
", VariableCode:  ",CHAR(34),INDEX(Variables[Variable Code],$A1951),CHAR(34),
", VariableNameCV:  ",CHAR(34),INDEX(Variables[Variable Name],$A1951),CHAR(34),
", VariableDefinition:  ",CHAR(34),INDEX(Variables[Variable Definition],$A1951),CHAR(34),
", SpecciationCV:  ",CHAR(34),INDEX(Variables[Speciation],$A1951),CHAR(34),
", NoDataValue:  ",CHAR(34),INDEX(Variables[No Data Value],$A1951),CHAR(34),"}"))</f>
        <v>#REF!</v>
      </c>
    </row>
    <row r="1952" spans="1:17" x14ac:dyDescent="0.25">
      <c r="A1952">
        <v>1949</v>
      </c>
      <c r="D1952" t="e">
        <f>IF(INDEX(People[First Name],$A1952)="","",
CONCATENATE("  - &amp;PersonID",TEXT($A1952,"0000"),
" {","PersonFirstName:  ",CHAR(34),INDEX(People[First Name],$A1952),CHAR(34),
", PersonMiddleName:  ",CHAR(34),INDEX(People[Middle Name],$A1952),CHAR(34),
", PersonLastName:  ",CHAR(34),INDEX(People[Last Name],$A1952),CHAR(34),"}"))</f>
        <v>#REF!</v>
      </c>
      <c r="E1952" t="e">
        <f>IF(INDEX(Organizations[Organization Type '[CV']],$A1952)="","",
CONCATENATE("  - &amp;OrganizationID",TEXT($A1952,"0000"),
" {","OrganizationTypeCV:  ",CHAR(34),INDEX(Organizations[Organization Type '[CV']],$A1952),CHAR(34),
", OrganizationCode:  ",CHAR(34),INDEX(Organizations[Organization Code],$A1952),CHAR(34),
", OrganizationName:  ",CHAR(34),INDEX(Organizations[Organization Name],$A1952),CHAR(34),
", OrganizationDescription:  ",CHAR(34),INDEX(Organizations[Organization Description],$A1952),CHAR(34),
", OrganizationLink:  ",CHAR(34),INDEX(Organizations[Organization Link],$A1952),CHAR(34),"}"))</f>
        <v>#REF!</v>
      </c>
      <c r="F1952" t="e">
        <f>IF(INDEX(People[First Name],$A1952)="","",
CONCATENATE("  - &amp;AffiliationID",TEXT($A1952,"0000"),
" {PersonID: *PersonID",TEXT($A1952,"0000"),
", OrganizationID: *OrganizationID",TEXT(MATCH(INDEX(People[Organization Name],$A1952),Organizations[Organization Name],0),"0000"),
", IsPrimaryOrganizationContact: , AffiliationStartDate: , AffiliationEndDate: , PrimaryPhone: ",
", PrimaryEmail: ",CHAR(34),INDEX(People[Primary Email],$A1952),CHAR(34),
", PrimaryAddress: ",CHAR(34),INDEX(People[Primary Address],$A1952),CHAR(34),
", PersonLink: }"))</f>
        <v>#REF!</v>
      </c>
      <c r="H1952" t="e">
        <f>IF(COUNTA(CitationInformation)=0,"",IF(INDEX(AuthorList[Author Name],$A1952)="","",
CONCATENATE("  - &amp;AuthorListID",TEXT($A1952,"0000"),
"  {CitationID: *CitationID0001",
", PersonID: *PersonID",TEXT(MATCH(INDEX(AuthorList[Author Name],$A1952),People[Full Name],0),"0000"),
", AuthorOrder: ",INDEX(AuthorList[Author Number],$A1952),"}")))</f>
        <v>#REF!</v>
      </c>
      <c r="K1952" t="e">
        <f>IF(INDEX(SamplingFeatures[Feature Code],$A1952)="","",
CONCATENATE("  - &amp;SamplingFeatureID",TEXT($A1952,"0000"),
" {","SamplingFeatureUUID:  ",CHAR(34),INDEX(SamplingFeatures[Sampling Feature UUID],$A1952),CHAR(34),
", SamplingFeatureTypeCV:  ",CHAR(34),INDEX(SamplingFeatures[Sampling Feature Type],$A1952),CHAR(34),
", SamplingFeatureCode:  ",CHAR(34),INDEX(SamplingFeatures[Feature Code],$A1952),CHAR(34),
", SamplingFeatureName:  ",CHAR(34),INDEX(SamplingFeatures[Feature Name],$A1952),CHAR(34),
", SamplingFeatureDescription:  ",CHAR(34),INDEX(SamplingFeatures[Feature Description],$A1952),CHAR(34),
", SamplingFeatureGeotypeCV:  ",CHAR(34),INDEX(SamplingFeatures[Feature Geo Type],$A1952),CHAR(34),
", FeatureGeometry:  ",CHAR(34),INDEX(SamplingFeatures[Feature Geometry],$A1952),CHAR(34),
", Elevation_m:  ",CHAR(34),INDEX(SamplingFeatures[Elevation_m],$A1952),CHAR(34),
", ElevationDatumCV:  ",CHAR(34),ElevationDatum,CHAR(34),"}"))</f>
        <v>#REF!</v>
      </c>
      <c r="L1952" t="e">
        <f>IF(INDEX(SamplingFeatures[Sampling Feature Type],$A1952)&lt;&gt;"Site","",
CONCATENATE("  - &amp;SiteID",TEXT(SUMPRODUCT(--($L$3:$L1951&lt;&gt;"")),"0000"),
" {","SamplingFeatureID:  *SamplingFeatureID",TEXT($A1952,"0000"),
", SiteTypeCV:  ",CHAR(34),INDEX(Sites[Site Type],$A1952),CHAR(34),
", Latitude:  ",INDEX(Sites[Latitude],$A1952),
", Longitude:  ",INDEX(Sites[Longitude],$A1952),
", SRSName:  ",CHAR(34),LatLonDatum,CHAR(34),"}"))</f>
        <v>#REF!</v>
      </c>
      <c r="M1952" t="e">
        <f>IF(INDEX(SamplingFeatures[Sampling Feature Type],$A1952)&lt;&gt;"Specimen","",
CONCATENATE("  - &amp;SpecimenID",TEXT(SUMPRODUCT(--($M$3:$M1951&lt;&gt;"")),"0000"),
" {","SamplingFeatureID:  *SamplingFeatureID",TEXT($A1952,"0000"),
", SpecimenTypeCV:  ",CHAR(34),INDEX(Specimens[Specimen Type],$A1952),CHAR(34),
", SpecimenMediumCV:  ",INDEX(Specimens[Specimen Medium],$A1952),
", IsFieldSpecimen:  ",CHAR(34),INDEX(Specimens[Is Field Specimen?],$A1952),CHAR(34),"}"))</f>
        <v>#REF!</v>
      </c>
      <c r="N1952" t="e">
        <f>IF(COUNTA(SpatialOffsets[])=0,"", IF(INDEX(SpatialOffsets[Spatial Offset Type],$A1952)="","",
CONCATENATE("  - &amp;SpatialOffsetID",TEXT($A1952,"0000"),
" {","SpatialOffsetTypeCV:  ",CHAR(34),INDEX(SpatialOffsets[Spatial Offset Type],$A1952),CHAR(34),
", Offset1Value:  ",INDEX(SpatialOffsets[Offset 1 Value],$A1952),
", Offset1UnitID:  ",CHAR(34),INDEX(SpatialOffsets[Offset 1 Unit],$A1952),CHAR(34),
", Offset2Value:  ",INDEX(SpatialOffsets[Offset 2 Value],$A1952),
", Offset2UnitID:  ",CHAR(34),INDEX(SpatialOffsets[Offset 2 Unit],$A1952),CHAR(34),
", Offset3Value:  ",INDEX(SpatialOffsets[Offset 3 Value],$A1952),
", Offset3UnitID:  ",CHAR(34),INDEX(SpatialOffsets[Offset 3 Unit],$A1952),CHAR(34),,"}")))</f>
        <v>#REF!</v>
      </c>
      <c r="O1952" t="e">
        <f>IF(COUNTA(RelatedFeatures[])=0,"", IF(INDEX(RelatedFeatures[First Sampling Feature Code],$A1952)="","",
CONCATENATE("  - &amp;RelationID",TEXT($A1952,"0000"),
" {","SamplingFeatureID:  *SamplingFeatureID",TEXT(MATCH(INDEX(RelatedFeatures[First Sampling Feature Code],$A1952),SamplingFeatures[Feature Code],0),"0000"),
", RelationshipTypeCV:  ",CHAR(34),INDEX(RelatedFeatures[Relationship Type],$A1952),CHAR(34),
", RelatedFeatureID: *SamplingFeatureID",TEXT(MATCH(INDEX(RelatedFeatures[Second Sampling Feature Code],$A1952),SamplingFeatures[Feature Code],0),"0000"),
", SpatialOffsetID:  ",IF(INDEX(RelatedFeatures[Offset Number],$A1952)="","",CONCATENATE("*SpatialOffsetID",TEXT(INDEX(RelatedFeatures[Offset Number],$A1952),"0000"))),"}")))</f>
        <v>#REF!</v>
      </c>
      <c r="P1952" t="e">
        <f>IF(INDEX(Methods[Method Type],$A1952)="","",
CONCATENATE("  - &amp;MethodID",TEXT($A1952,"0000"),
" {","MethodTypeCV:  ",CHAR(34),INDEX(Methods[Method Type],$A1952),CHAR(34),
", MethodCode:  ",CHAR(34),INDEX(Methods[Method Code],$A1952),CHAR(34),
", MethodName:  ",CHAR(34),INDEX(Methods[Method Name],$A1952),CHAR(34),
", MethodDescription:  ",CHAR(34),INDEX(Methods[Method Description],$A1952),CHAR(34),
", MethodLink:  ",CHAR(34),INDEX(Methods[Method Link],$A1952),CHAR(34),
", OrganizationID: *OrganizationID",TEXT(MATCH(INDEX(Methods[Organization Name],$A1952),Organizations[Organization Name],0),"0000"),"}"))</f>
        <v>#REF!</v>
      </c>
      <c r="Q1952" t="e">
        <f>IF(INDEX(Variables[Variable Type],$A1952)="","",
CONCATENATE("  - &amp;VariableID",TEXT($A1952,"0000"),
" {","VariableTypeCV:  ",CHAR(34),INDEX(Variables[Variable Type],$A1952),CHAR(34),
", VariableCode:  ",CHAR(34),INDEX(Variables[Variable Code],$A1952),CHAR(34),
", VariableNameCV:  ",CHAR(34),INDEX(Variables[Variable Name],$A1952),CHAR(34),
", VariableDefinition:  ",CHAR(34),INDEX(Variables[Variable Definition],$A1952),CHAR(34),
", SpecciationCV:  ",CHAR(34),INDEX(Variables[Speciation],$A1952),CHAR(34),
", NoDataValue:  ",CHAR(34),INDEX(Variables[No Data Value],$A1952),CHAR(34),"}"))</f>
        <v>#REF!</v>
      </c>
    </row>
    <row r="1953" spans="1:17" x14ac:dyDescent="0.25">
      <c r="A1953">
        <v>1950</v>
      </c>
      <c r="D1953" t="e">
        <f>IF(INDEX(People[First Name],$A1953)="","",
CONCATENATE("  - &amp;PersonID",TEXT($A1953,"0000"),
" {","PersonFirstName:  ",CHAR(34),INDEX(People[First Name],$A1953),CHAR(34),
", PersonMiddleName:  ",CHAR(34),INDEX(People[Middle Name],$A1953),CHAR(34),
", PersonLastName:  ",CHAR(34),INDEX(People[Last Name],$A1953),CHAR(34),"}"))</f>
        <v>#REF!</v>
      </c>
      <c r="E1953" t="e">
        <f>IF(INDEX(Organizations[Organization Type '[CV']],$A1953)="","",
CONCATENATE("  - &amp;OrganizationID",TEXT($A1953,"0000"),
" {","OrganizationTypeCV:  ",CHAR(34),INDEX(Organizations[Organization Type '[CV']],$A1953),CHAR(34),
", OrganizationCode:  ",CHAR(34),INDEX(Organizations[Organization Code],$A1953),CHAR(34),
", OrganizationName:  ",CHAR(34),INDEX(Organizations[Organization Name],$A1953),CHAR(34),
", OrganizationDescription:  ",CHAR(34),INDEX(Organizations[Organization Description],$A1953),CHAR(34),
", OrganizationLink:  ",CHAR(34),INDEX(Organizations[Organization Link],$A1953),CHAR(34),"}"))</f>
        <v>#REF!</v>
      </c>
      <c r="F1953" t="e">
        <f>IF(INDEX(People[First Name],$A1953)="","",
CONCATENATE("  - &amp;AffiliationID",TEXT($A1953,"0000"),
" {PersonID: *PersonID",TEXT($A1953,"0000"),
", OrganizationID: *OrganizationID",TEXT(MATCH(INDEX(People[Organization Name],$A1953),Organizations[Organization Name],0),"0000"),
", IsPrimaryOrganizationContact: , AffiliationStartDate: , AffiliationEndDate: , PrimaryPhone: ",
", PrimaryEmail: ",CHAR(34),INDEX(People[Primary Email],$A1953),CHAR(34),
", PrimaryAddress: ",CHAR(34),INDEX(People[Primary Address],$A1953),CHAR(34),
", PersonLink: }"))</f>
        <v>#REF!</v>
      </c>
      <c r="H1953" t="e">
        <f>IF(COUNTA(CitationInformation)=0,"",IF(INDEX(AuthorList[Author Name],$A1953)="","",
CONCATENATE("  - &amp;AuthorListID",TEXT($A1953,"0000"),
"  {CitationID: *CitationID0001",
", PersonID: *PersonID",TEXT(MATCH(INDEX(AuthorList[Author Name],$A1953),People[Full Name],0),"0000"),
", AuthorOrder: ",INDEX(AuthorList[Author Number],$A1953),"}")))</f>
        <v>#REF!</v>
      </c>
      <c r="K1953" t="e">
        <f>IF(INDEX(SamplingFeatures[Feature Code],$A1953)="","",
CONCATENATE("  - &amp;SamplingFeatureID",TEXT($A1953,"0000"),
" {","SamplingFeatureUUID:  ",CHAR(34),INDEX(SamplingFeatures[Sampling Feature UUID],$A1953),CHAR(34),
", SamplingFeatureTypeCV:  ",CHAR(34),INDEX(SamplingFeatures[Sampling Feature Type],$A1953),CHAR(34),
", SamplingFeatureCode:  ",CHAR(34),INDEX(SamplingFeatures[Feature Code],$A1953),CHAR(34),
", SamplingFeatureName:  ",CHAR(34),INDEX(SamplingFeatures[Feature Name],$A1953),CHAR(34),
", SamplingFeatureDescription:  ",CHAR(34),INDEX(SamplingFeatures[Feature Description],$A1953),CHAR(34),
", SamplingFeatureGeotypeCV:  ",CHAR(34),INDEX(SamplingFeatures[Feature Geo Type],$A1953),CHAR(34),
", FeatureGeometry:  ",CHAR(34),INDEX(SamplingFeatures[Feature Geometry],$A1953),CHAR(34),
", Elevation_m:  ",CHAR(34),INDEX(SamplingFeatures[Elevation_m],$A1953),CHAR(34),
", ElevationDatumCV:  ",CHAR(34),ElevationDatum,CHAR(34),"}"))</f>
        <v>#REF!</v>
      </c>
      <c r="L1953" t="e">
        <f>IF(INDEX(SamplingFeatures[Sampling Feature Type],$A1953)&lt;&gt;"Site","",
CONCATENATE("  - &amp;SiteID",TEXT(SUMPRODUCT(--($L$3:$L1952&lt;&gt;"")),"0000"),
" {","SamplingFeatureID:  *SamplingFeatureID",TEXT($A1953,"0000"),
", SiteTypeCV:  ",CHAR(34),INDEX(Sites[Site Type],$A1953),CHAR(34),
", Latitude:  ",INDEX(Sites[Latitude],$A1953),
", Longitude:  ",INDEX(Sites[Longitude],$A1953),
", SRSName:  ",CHAR(34),LatLonDatum,CHAR(34),"}"))</f>
        <v>#REF!</v>
      </c>
      <c r="M1953" t="e">
        <f>IF(INDEX(SamplingFeatures[Sampling Feature Type],$A1953)&lt;&gt;"Specimen","",
CONCATENATE("  - &amp;SpecimenID",TEXT(SUMPRODUCT(--($M$3:$M1952&lt;&gt;"")),"0000"),
" {","SamplingFeatureID:  *SamplingFeatureID",TEXT($A1953,"0000"),
", SpecimenTypeCV:  ",CHAR(34),INDEX(Specimens[Specimen Type],$A1953),CHAR(34),
", SpecimenMediumCV:  ",INDEX(Specimens[Specimen Medium],$A1953),
", IsFieldSpecimen:  ",CHAR(34),INDEX(Specimens[Is Field Specimen?],$A1953),CHAR(34),"}"))</f>
        <v>#REF!</v>
      </c>
      <c r="N1953" t="e">
        <f>IF(COUNTA(SpatialOffsets[])=0,"", IF(INDEX(SpatialOffsets[Spatial Offset Type],$A1953)="","",
CONCATENATE("  - &amp;SpatialOffsetID",TEXT($A1953,"0000"),
" {","SpatialOffsetTypeCV:  ",CHAR(34),INDEX(SpatialOffsets[Spatial Offset Type],$A1953),CHAR(34),
", Offset1Value:  ",INDEX(SpatialOffsets[Offset 1 Value],$A1953),
", Offset1UnitID:  ",CHAR(34),INDEX(SpatialOffsets[Offset 1 Unit],$A1953),CHAR(34),
", Offset2Value:  ",INDEX(SpatialOffsets[Offset 2 Value],$A1953),
", Offset2UnitID:  ",CHAR(34),INDEX(SpatialOffsets[Offset 2 Unit],$A1953),CHAR(34),
", Offset3Value:  ",INDEX(SpatialOffsets[Offset 3 Value],$A1953),
", Offset3UnitID:  ",CHAR(34),INDEX(SpatialOffsets[Offset 3 Unit],$A1953),CHAR(34),,"}")))</f>
        <v>#REF!</v>
      </c>
      <c r="O1953" t="e">
        <f>IF(COUNTA(RelatedFeatures[])=0,"", IF(INDEX(RelatedFeatures[First Sampling Feature Code],$A1953)="","",
CONCATENATE("  - &amp;RelationID",TEXT($A1953,"0000"),
" {","SamplingFeatureID:  *SamplingFeatureID",TEXT(MATCH(INDEX(RelatedFeatures[First Sampling Feature Code],$A1953),SamplingFeatures[Feature Code],0),"0000"),
", RelationshipTypeCV:  ",CHAR(34),INDEX(RelatedFeatures[Relationship Type],$A1953),CHAR(34),
", RelatedFeatureID: *SamplingFeatureID",TEXT(MATCH(INDEX(RelatedFeatures[Second Sampling Feature Code],$A1953),SamplingFeatures[Feature Code],0),"0000"),
", SpatialOffsetID:  ",IF(INDEX(RelatedFeatures[Offset Number],$A1953)="","",CONCATENATE("*SpatialOffsetID",TEXT(INDEX(RelatedFeatures[Offset Number],$A1953),"0000"))),"}")))</f>
        <v>#REF!</v>
      </c>
      <c r="P1953" t="e">
        <f>IF(INDEX(Methods[Method Type],$A1953)="","",
CONCATENATE("  - &amp;MethodID",TEXT($A1953,"0000"),
" {","MethodTypeCV:  ",CHAR(34),INDEX(Methods[Method Type],$A1953),CHAR(34),
", MethodCode:  ",CHAR(34),INDEX(Methods[Method Code],$A1953),CHAR(34),
", MethodName:  ",CHAR(34),INDEX(Methods[Method Name],$A1953),CHAR(34),
", MethodDescription:  ",CHAR(34),INDEX(Methods[Method Description],$A1953),CHAR(34),
", MethodLink:  ",CHAR(34),INDEX(Methods[Method Link],$A1953),CHAR(34),
", OrganizationID: *OrganizationID",TEXT(MATCH(INDEX(Methods[Organization Name],$A1953),Organizations[Organization Name],0),"0000"),"}"))</f>
        <v>#REF!</v>
      </c>
      <c r="Q1953" t="e">
        <f>IF(INDEX(Variables[Variable Type],$A1953)="","",
CONCATENATE("  - &amp;VariableID",TEXT($A1953,"0000"),
" {","VariableTypeCV:  ",CHAR(34),INDEX(Variables[Variable Type],$A1953),CHAR(34),
", VariableCode:  ",CHAR(34),INDEX(Variables[Variable Code],$A1953),CHAR(34),
", VariableNameCV:  ",CHAR(34),INDEX(Variables[Variable Name],$A1953),CHAR(34),
", VariableDefinition:  ",CHAR(34),INDEX(Variables[Variable Definition],$A1953),CHAR(34),
", SpecciationCV:  ",CHAR(34),INDEX(Variables[Speciation],$A1953),CHAR(34),
", NoDataValue:  ",CHAR(34),INDEX(Variables[No Data Value],$A1953),CHAR(34),"}"))</f>
        <v>#REF!</v>
      </c>
    </row>
    <row r="1954" spans="1:17" x14ac:dyDescent="0.25">
      <c r="A1954">
        <v>1951</v>
      </c>
      <c r="D1954" t="e">
        <f>IF(INDEX(People[First Name],$A1954)="","",
CONCATENATE("  - &amp;PersonID",TEXT($A1954,"0000"),
" {","PersonFirstName:  ",CHAR(34),INDEX(People[First Name],$A1954),CHAR(34),
", PersonMiddleName:  ",CHAR(34),INDEX(People[Middle Name],$A1954),CHAR(34),
", PersonLastName:  ",CHAR(34),INDEX(People[Last Name],$A1954),CHAR(34),"}"))</f>
        <v>#REF!</v>
      </c>
      <c r="E1954" t="e">
        <f>IF(INDEX(Organizations[Organization Type '[CV']],$A1954)="","",
CONCATENATE("  - &amp;OrganizationID",TEXT($A1954,"0000"),
" {","OrganizationTypeCV:  ",CHAR(34),INDEX(Organizations[Organization Type '[CV']],$A1954),CHAR(34),
", OrganizationCode:  ",CHAR(34),INDEX(Organizations[Organization Code],$A1954),CHAR(34),
", OrganizationName:  ",CHAR(34),INDEX(Organizations[Organization Name],$A1954),CHAR(34),
", OrganizationDescription:  ",CHAR(34),INDEX(Organizations[Organization Description],$A1954),CHAR(34),
", OrganizationLink:  ",CHAR(34),INDEX(Organizations[Organization Link],$A1954),CHAR(34),"}"))</f>
        <v>#REF!</v>
      </c>
      <c r="F1954" t="e">
        <f>IF(INDEX(People[First Name],$A1954)="","",
CONCATENATE("  - &amp;AffiliationID",TEXT($A1954,"0000"),
" {PersonID: *PersonID",TEXT($A1954,"0000"),
", OrganizationID: *OrganizationID",TEXT(MATCH(INDEX(People[Organization Name],$A1954),Organizations[Organization Name],0),"0000"),
", IsPrimaryOrganizationContact: , AffiliationStartDate: , AffiliationEndDate: , PrimaryPhone: ",
", PrimaryEmail: ",CHAR(34),INDEX(People[Primary Email],$A1954),CHAR(34),
", PrimaryAddress: ",CHAR(34),INDEX(People[Primary Address],$A1954),CHAR(34),
", PersonLink: }"))</f>
        <v>#REF!</v>
      </c>
      <c r="H1954" t="e">
        <f>IF(COUNTA(CitationInformation)=0,"",IF(INDEX(AuthorList[Author Name],$A1954)="","",
CONCATENATE("  - &amp;AuthorListID",TEXT($A1954,"0000"),
"  {CitationID: *CitationID0001",
", PersonID: *PersonID",TEXT(MATCH(INDEX(AuthorList[Author Name],$A1954),People[Full Name],0),"0000"),
", AuthorOrder: ",INDEX(AuthorList[Author Number],$A1954),"}")))</f>
        <v>#REF!</v>
      </c>
      <c r="K1954" t="e">
        <f>IF(INDEX(SamplingFeatures[Feature Code],$A1954)="","",
CONCATENATE("  - &amp;SamplingFeatureID",TEXT($A1954,"0000"),
" {","SamplingFeatureUUID:  ",CHAR(34),INDEX(SamplingFeatures[Sampling Feature UUID],$A1954),CHAR(34),
", SamplingFeatureTypeCV:  ",CHAR(34),INDEX(SamplingFeatures[Sampling Feature Type],$A1954),CHAR(34),
", SamplingFeatureCode:  ",CHAR(34),INDEX(SamplingFeatures[Feature Code],$A1954),CHAR(34),
", SamplingFeatureName:  ",CHAR(34),INDEX(SamplingFeatures[Feature Name],$A1954),CHAR(34),
", SamplingFeatureDescription:  ",CHAR(34),INDEX(SamplingFeatures[Feature Description],$A1954),CHAR(34),
", SamplingFeatureGeotypeCV:  ",CHAR(34),INDEX(SamplingFeatures[Feature Geo Type],$A1954),CHAR(34),
", FeatureGeometry:  ",CHAR(34),INDEX(SamplingFeatures[Feature Geometry],$A1954),CHAR(34),
", Elevation_m:  ",CHAR(34),INDEX(SamplingFeatures[Elevation_m],$A1954),CHAR(34),
", ElevationDatumCV:  ",CHAR(34),ElevationDatum,CHAR(34),"}"))</f>
        <v>#REF!</v>
      </c>
      <c r="L1954" t="e">
        <f>IF(INDEX(SamplingFeatures[Sampling Feature Type],$A1954)&lt;&gt;"Site","",
CONCATENATE("  - &amp;SiteID",TEXT(SUMPRODUCT(--($L$3:$L1953&lt;&gt;"")),"0000"),
" {","SamplingFeatureID:  *SamplingFeatureID",TEXT($A1954,"0000"),
", SiteTypeCV:  ",CHAR(34),INDEX(Sites[Site Type],$A1954),CHAR(34),
", Latitude:  ",INDEX(Sites[Latitude],$A1954),
", Longitude:  ",INDEX(Sites[Longitude],$A1954),
", SRSName:  ",CHAR(34),LatLonDatum,CHAR(34),"}"))</f>
        <v>#REF!</v>
      </c>
      <c r="M1954" t="e">
        <f>IF(INDEX(SamplingFeatures[Sampling Feature Type],$A1954)&lt;&gt;"Specimen","",
CONCATENATE("  - &amp;SpecimenID",TEXT(SUMPRODUCT(--($M$3:$M1953&lt;&gt;"")),"0000"),
" {","SamplingFeatureID:  *SamplingFeatureID",TEXT($A1954,"0000"),
", SpecimenTypeCV:  ",CHAR(34),INDEX(Specimens[Specimen Type],$A1954),CHAR(34),
", SpecimenMediumCV:  ",INDEX(Specimens[Specimen Medium],$A1954),
", IsFieldSpecimen:  ",CHAR(34),INDEX(Specimens[Is Field Specimen?],$A1954),CHAR(34),"}"))</f>
        <v>#REF!</v>
      </c>
      <c r="N1954" t="e">
        <f>IF(COUNTA(SpatialOffsets[])=0,"", IF(INDEX(SpatialOffsets[Spatial Offset Type],$A1954)="","",
CONCATENATE("  - &amp;SpatialOffsetID",TEXT($A1954,"0000"),
" {","SpatialOffsetTypeCV:  ",CHAR(34),INDEX(SpatialOffsets[Spatial Offset Type],$A1954),CHAR(34),
", Offset1Value:  ",INDEX(SpatialOffsets[Offset 1 Value],$A1954),
", Offset1UnitID:  ",CHAR(34),INDEX(SpatialOffsets[Offset 1 Unit],$A1954),CHAR(34),
", Offset2Value:  ",INDEX(SpatialOffsets[Offset 2 Value],$A1954),
", Offset2UnitID:  ",CHAR(34),INDEX(SpatialOffsets[Offset 2 Unit],$A1954),CHAR(34),
", Offset3Value:  ",INDEX(SpatialOffsets[Offset 3 Value],$A1954),
", Offset3UnitID:  ",CHAR(34),INDEX(SpatialOffsets[Offset 3 Unit],$A1954),CHAR(34),,"}")))</f>
        <v>#REF!</v>
      </c>
      <c r="O1954" t="e">
        <f>IF(COUNTA(RelatedFeatures[])=0,"", IF(INDEX(RelatedFeatures[First Sampling Feature Code],$A1954)="","",
CONCATENATE("  - &amp;RelationID",TEXT($A1954,"0000"),
" {","SamplingFeatureID:  *SamplingFeatureID",TEXT(MATCH(INDEX(RelatedFeatures[First Sampling Feature Code],$A1954),SamplingFeatures[Feature Code],0),"0000"),
", RelationshipTypeCV:  ",CHAR(34),INDEX(RelatedFeatures[Relationship Type],$A1954),CHAR(34),
", RelatedFeatureID: *SamplingFeatureID",TEXT(MATCH(INDEX(RelatedFeatures[Second Sampling Feature Code],$A1954),SamplingFeatures[Feature Code],0),"0000"),
", SpatialOffsetID:  ",IF(INDEX(RelatedFeatures[Offset Number],$A1954)="","",CONCATENATE("*SpatialOffsetID",TEXT(INDEX(RelatedFeatures[Offset Number],$A1954),"0000"))),"}")))</f>
        <v>#REF!</v>
      </c>
      <c r="P1954" t="e">
        <f>IF(INDEX(Methods[Method Type],$A1954)="","",
CONCATENATE("  - &amp;MethodID",TEXT($A1954,"0000"),
" {","MethodTypeCV:  ",CHAR(34),INDEX(Methods[Method Type],$A1954),CHAR(34),
", MethodCode:  ",CHAR(34),INDEX(Methods[Method Code],$A1954),CHAR(34),
", MethodName:  ",CHAR(34),INDEX(Methods[Method Name],$A1954),CHAR(34),
", MethodDescription:  ",CHAR(34),INDEX(Methods[Method Description],$A1954),CHAR(34),
", MethodLink:  ",CHAR(34),INDEX(Methods[Method Link],$A1954),CHAR(34),
", OrganizationID: *OrganizationID",TEXT(MATCH(INDEX(Methods[Organization Name],$A1954),Organizations[Organization Name],0),"0000"),"}"))</f>
        <v>#REF!</v>
      </c>
      <c r="Q1954" t="e">
        <f>IF(INDEX(Variables[Variable Type],$A1954)="","",
CONCATENATE("  - &amp;VariableID",TEXT($A1954,"0000"),
" {","VariableTypeCV:  ",CHAR(34),INDEX(Variables[Variable Type],$A1954),CHAR(34),
", VariableCode:  ",CHAR(34),INDEX(Variables[Variable Code],$A1954),CHAR(34),
", VariableNameCV:  ",CHAR(34),INDEX(Variables[Variable Name],$A1954),CHAR(34),
", VariableDefinition:  ",CHAR(34),INDEX(Variables[Variable Definition],$A1954),CHAR(34),
", SpecciationCV:  ",CHAR(34),INDEX(Variables[Speciation],$A1954),CHAR(34),
", NoDataValue:  ",CHAR(34),INDEX(Variables[No Data Value],$A1954),CHAR(34),"}"))</f>
        <v>#REF!</v>
      </c>
    </row>
    <row r="1955" spans="1:17" x14ac:dyDescent="0.25">
      <c r="A1955">
        <v>1952</v>
      </c>
      <c r="D1955" t="e">
        <f>IF(INDEX(People[First Name],$A1955)="","",
CONCATENATE("  - &amp;PersonID",TEXT($A1955,"0000"),
" {","PersonFirstName:  ",CHAR(34),INDEX(People[First Name],$A1955),CHAR(34),
", PersonMiddleName:  ",CHAR(34),INDEX(People[Middle Name],$A1955),CHAR(34),
", PersonLastName:  ",CHAR(34),INDEX(People[Last Name],$A1955),CHAR(34),"}"))</f>
        <v>#REF!</v>
      </c>
      <c r="E1955" t="e">
        <f>IF(INDEX(Organizations[Organization Type '[CV']],$A1955)="","",
CONCATENATE("  - &amp;OrganizationID",TEXT($A1955,"0000"),
" {","OrganizationTypeCV:  ",CHAR(34),INDEX(Organizations[Organization Type '[CV']],$A1955),CHAR(34),
", OrganizationCode:  ",CHAR(34),INDEX(Organizations[Organization Code],$A1955),CHAR(34),
", OrganizationName:  ",CHAR(34),INDEX(Organizations[Organization Name],$A1955),CHAR(34),
", OrganizationDescription:  ",CHAR(34),INDEX(Organizations[Organization Description],$A1955),CHAR(34),
", OrganizationLink:  ",CHAR(34),INDEX(Organizations[Organization Link],$A1955),CHAR(34),"}"))</f>
        <v>#REF!</v>
      </c>
      <c r="F1955" t="e">
        <f>IF(INDEX(People[First Name],$A1955)="","",
CONCATENATE("  - &amp;AffiliationID",TEXT($A1955,"0000"),
" {PersonID: *PersonID",TEXT($A1955,"0000"),
", OrganizationID: *OrganizationID",TEXT(MATCH(INDEX(People[Organization Name],$A1955),Organizations[Organization Name],0),"0000"),
", IsPrimaryOrganizationContact: , AffiliationStartDate: , AffiliationEndDate: , PrimaryPhone: ",
", PrimaryEmail: ",CHAR(34),INDEX(People[Primary Email],$A1955),CHAR(34),
", PrimaryAddress: ",CHAR(34),INDEX(People[Primary Address],$A1955),CHAR(34),
", PersonLink: }"))</f>
        <v>#REF!</v>
      </c>
      <c r="H1955" t="e">
        <f>IF(COUNTA(CitationInformation)=0,"",IF(INDEX(AuthorList[Author Name],$A1955)="","",
CONCATENATE("  - &amp;AuthorListID",TEXT($A1955,"0000"),
"  {CitationID: *CitationID0001",
", PersonID: *PersonID",TEXT(MATCH(INDEX(AuthorList[Author Name],$A1955),People[Full Name],0),"0000"),
", AuthorOrder: ",INDEX(AuthorList[Author Number],$A1955),"}")))</f>
        <v>#REF!</v>
      </c>
      <c r="K1955" t="e">
        <f>IF(INDEX(SamplingFeatures[Feature Code],$A1955)="","",
CONCATENATE("  - &amp;SamplingFeatureID",TEXT($A1955,"0000"),
" {","SamplingFeatureUUID:  ",CHAR(34),INDEX(SamplingFeatures[Sampling Feature UUID],$A1955),CHAR(34),
", SamplingFeatureTypeCV:  ",CHAR(34),INDEX(SamplingFeatures[Sampling Feature Type],$A1955),CHAR(34),
", SamplingFeatureCode:  ",CHAR(34),INDEX(SamplingFeatures[Feature Code],$A1955),CHAR(34),
", SamplingFeatureName:  ",CHAR(34),INDEX(SamplingFeatures[Feature Name],$A1955),CHAR(34),
", SamplingFeatureDescription:  ",CHAR(34),INDEX(SamplingFeatures[Feature Description],$A1955),CHAR(34),
", SamplingFeatureGeotypeCV:  ",CHAR(34),INDEX(SamplingFeatures[Feature Geo Type],$A1955),CHAR(34),
", FeatureGeometry:  ",CHAR(34),INDEX(SamplingFeatures[Feature Geometry],$A1955),CHAR(34),
", Elevation_m:  ",CHAR(34),INDEX(SamplingFeatures[Elevation_m],$A1955),CHAR(34),
", ElevationDatumCV:  ",CHAR(34),ElevationDatum,CHAR(34),"}"))</f>
        <v>#REF!</v>
      </c>
      <c r="L1955" t="e">
        <f>IF(INDEX(SamplingFeatures[Sampling Feature Type],$A1955)&lt;&gt;"Site","",
CONCATENATE("  - &amp;SiteID",TEXT(SUMPRODUCT(--($L$3:$L1954&lt;&gt;"")),"0000"),
" {","SamplingFeatureID:  *SamplingFeatureID",TEXT($A1955,"0000"),
", SiteTypeCV:  ",CHAR(34),INDEX(Sites[Site Type],$A1955),CHAR(34),
", Latitude:  ",INDEX(Sites[Latitude],$A1955),
", Longitude:  ",INDEX(Sites[Longitude],$A1955),
", SRSName:  ",CHAR(34),LatLonDatum,CHAR(34),"}"))</f>
        <v>#REF!</v>
      </c>
      <c r="M1955" t="e">
        <f>IF(INDEX(SamplingFeatures[Sampling Feature Type],$A1955)&lt;&gt;"Specimen","",
CONCATENATE("  - &amp;SpecimenID",TEXT(SUMPRODUCT(--($M$3:$M1954&lt;&gt;"")),"0000"),
" {","SamplingFeatureID:  *SamplingFeatureID",TEXT($A1955,"0000"),
", SpecimenTypeCV:  ",CHAR(34),INDEX(Specimens[Specimen Type],$A1955),CHAR(34),
", SpecimenMediumCV:  ",INDEX(Specimens[Specimen Medium],$A1955),
", IsFieldSpecimen:  ",CHAR(34),INDEX(Specimens[Is Field Specimen?],$A1955),CHAR(34),"}"))</f>
        <v>#REF!</v>
      </c>
      <c r="N1955" t="e">
        <f>IF(COUNTA(SpatialOffsets[])=0,"", IF(INDEX(SpatialOffsets[Spatial Offset Type],$A1955)="","",
CONCATENATE("  - &amp;SpatialOffsetID",TEXT($A1955,"0000"),
" {","SpatialOffsetTypeCV:  ",CHAR(34),INDEX(SpatialOffsets[Spatial Offset Type],$A1955),CHAR(34),
", Offset1Value:  ",INDEX(SpatialOffsets[Offset 1 Value],$A1955),
", Offset1UnitID:  ",CHAR(34),INDEX(SpatialOffsets[Offset 1 Unit],$A1955),CHAR(34),
", Offset2Value:  ",INDEX(SpatialOffsets[Offset 2 Value],$A1955),
", Offset2UnitID:  ",CHAR(34),INDEX(SpatialOffsets[Offset 2 Unit],$A1955),CHAR(34),
", Offset3Value:  ",INDEX(SpatialOffsets[Offset 3 Value],$A1955),
", Offset3UnitID:  ",CHAR(34),INDEX(SpatialOffsets[Offset 3 Unit],$A1955),CHAR(34),,"}")))</f>
        <v>#REF!</v>
      </c>
      <c r="O1955" t="e">
        <f>IF(COUNTA(RelatedFeatures[])=0,"", IF(INDEX(RelatedFeatures[First Sampling Feature Code],$A1955)="","",
CONCATENATE("  - &amp;RelationID",TEXT($A1955,"0000"),
" {","SamplingFeatureID:  *SamplingFeatureID",TEXT(MATCH(INDEX(RelatedFeatures[First Sampling Feature Code],$A1955),SamplingFeatures[Feature Code],0),"0000"),
", RelationshipTypeCV:  ",CHAR(34),INDEX(RelatedFeatures[Relationship Type],$A1955),CHAR(34),
", RelatedFeatureID: *SamplingFeatureID",TEXT(MATCH(INDEX(RelatedFeatures[Second Sampling Feature Code],$A1955),SamplingFeatures[Feature Code],0),"0000"),
", SpatialOffsetID:  ",IF(INDEX(RelatedFeatures[Offset Number],$A1955)="","",CONCATENATE("*SpatialOffsetID",TEXT(INDEX(RelatedFeatures[Offset Number],$A1955),"0000"))),"}")))</f>
        <v>#REF!</v>
      </c>
      <c r="P1955" t="e">
        <f>IF(INDEX(Methods[Method Type],$A1955)="","",
CONCATENATE("  - &amp;MethodID",TEXT($A1955,"0000"),
" {","MethodTypeCV:  ",CHAR(34),INDEX(Methods[Method Type],$A1955),CHAR(34),
", MethodCode:  ",CHAR(34),INDEX(Methods[Method Code],$A1955),CHAR(34),
", MethodName:  ",CHAR(34),INDEX(Methods[Method Name],$A1955),CHAR(34),
", MethodDescription:  ",CHAR(34),INDEX(Methods[Method Description],$A1955),CHAR(34),
", MethodLink:  ",CHAR(34),INDEX(Methods[Method Link],$A1955),CHAR(34),
", OrganizationID: *OrganizationID",TEXT(MATCH(INDEX(Methods[Organization Name],$A1955),Organizations[Organization Name],0),"0000"),"}"))</f>
        <v>#REF!</v>
      </c>
      <c r="Q1955" t="e">
        <f>IF(INDEX(Variables[Variable Type],$A1955)="","",
CONCATENATE("  - &amp;VariableID",TEXT($A1955,"0000"),
" {","VariableTypeCV:  ",CHAR(34),INDEX(Variables[Variable Type],$A1955),CHAR(34),
", VariableCode:  ",CHAR(34),INDEX(Variables[Variable Code],$A1955),CHAR(34),
", VariableNameCV:  ",CHAR(34),INDEX(Variables[Variable Name],$A1955),CHAR(34),
", VariableDefinition:  ",CHAR(34),INDEX(Variables[Variable Definition],$A1955),CHAR(34),
", SpecciationCV:  ",CHAR(34),INDEX(Variables[Speciation],$A1955),CHAR(34),
", NoDataValue:  ",CHAR(34),INDEX(Variables[No Data Value],$A1955),CHAR(34),"}"))</f>
        <v>#REF!</v>
      </c>
    </row>
    <row r="1956" spans="1:17" x14ac:dyDescent="0.25">
      <c r="A1956">
        <v>1953</v>
      </c>
      <c r="D1956" t="e">
        <f>IF(INDEX(People[First Name],$A1956)="","",
CONCATENATE("  - &amp;PersonID",TEXT($A1956,"0000"),
" {","PersonFirstName:  ",CHAR(34),INDEX(People[First Name],$A1956),CHAR(34),
", PersonMiddleName:  ",CHAR(34),INDEX(People[Middle Name],$A1956),CHAR(34),
", PersonLastName:  ",CHAR(34),INDEX(People[Last Name],$A1956),CHAR(34),"}"))</f>
        <v>#REF!</v>
      </c>
      <c r="E1956" t="e">
        <f>IF(INDEX(Organizations[Organization Type '[CV']],$A1956)="","",
CONCATENATE("  - &amp;OrganizationID",TEXT($A1956,"0000"),
" {","OrganizationTypeCV:  ",CHAR(34),INDEX(Organizations[Organization Type '[CV']],$A1956),CHAR(34),
", OrganizationCode:  ",CHAR(34),INDEX(Organizations[Organization Code],$A1956),CHAR(34),
", OrganizationName:  ",CHAR(34),INDEX(Organizations[Organization Name],$A1956),CHAR(34),
", OrganizationDescription:  ",CHAR(34),INDEX(Organizations[Organization Description],$A1956),CHAR(34),
", OrganizationLink:  ",CHAR(34),INDEX(Organizations[Organization Link],$A1956),CHAR(34),"}"))</f>
        <v>#REF!</v>
      </c>
      <c r="F1956" t="e">
        <f>IF(INDEX(People[First Name],$A1956)="","",
CONCATENATE("  - &amp;AffiliationID",TEXT($A1956,"0000"),
" {PersonID: *PersonID",TEXT($A1956,"0000"),
", OrganizationID: *OrganizationID",TEXT(MATCH(INDEX(People[Organization Name],$A1956),Organizations[Organization Name],0),"0000"),
", IsPrimaryOrganizationContact: , AffiliationStartDate: , AffiliationEndDate: , PrimaryPhone: ",
", PrimaryEmail: ",CHAR(34),INDEX(People[Primary Email],$A1956),CHAR(34),
", PrimaryAddress: ",CHAR(34),INDEX(People[Primary Address],$A1956),CHAR(34),
", PersonLink: }"))</f>
        <v>#REF!</v>
      </c>
      <c r="H1956" t="e">
        <f>IF(COUNTA(CitationInformation)=0,"",IF(INDEX(AuthorList[Author Name],$A1956)="","",
CONCATENATE("  - &amp;AuthorListID",TEXT($A1956,"0000"),
"  {CitationID: *CitationID0001",
", PersonID: *PersonID",TEXT(MATCH(INDEX(AuthorList[Author Name],$A1956),People[Full Name],0),"0000"),
", AuthorOrder: ",INDEX(AuthorList[Author Number],$A1956),"}")))</f>
        <v>#REF!</v>
      </c>
      <c r="K1956" t="e">
        <f>IF(INDEX(SamplingFeatures[Feature Code],$A1956)="","",
CONCATENATE("  - &amp;SamplingFeatureID",TEXT($A1956,"0000"),
" {","SamplingFeatureUUID:  ",CHAR(34),INDEX(SamplingFeatures[Sampling Feature UUID],$A1956),CHAR(34),
", SamplingFeatureTypeCV:  ",CHAR(34),INDEX(SamplingFeatures[Sampling Feature Type],$A1956),CHAR(34),
", SamplingFeatureCode:  ",CHAR(34),INDEX(SamplingFeatures[Feature Code],$A1956),CHAR(34),
", SamplingFeatureName:  ",CHAR(34),INDEX(SamplingFeatures[Feature Name],$A1956),CHAR(34),
", SamplingFeatureDescription:  ",CHAR(34),INDEX(SamplingFeatures[Feature Description],$A1956),CHAR(34),
", SamplingFeatureGeotypeCV:  ",CHAR(34),INDEX(SamplingFeatures[Feature Geo Type],$A1956),CHAR(34),
", FeatureGeometry:  ",CHAR(34),INDEX(SamplingFeatures[Feature Geometry],$A1956),CHAR(34),
", Elevation_m:  ",CHAR(34),INDEX(SamplingFeatures[Elevation_m],$A1956),CHAR(34),
", ElevationDatumCV:  ",CHAR(34),ElevationDatum,CHAR(34),"}"))</f>
        <v>#REF!</v>
      </c>
      <c r="L1956" t="e">
        <f>IF(INDEX(SamplingFeatures[Sampling Feature Type],$A1956)&lt;&gt;"Site","",
CONCATENATE("  - &amp;SiteID",TEXT(SUMPRODUCT(--($L$3:$L1955&lt;&gt;"")),"0000"),
" {","SamplingFeatureID:  *SamplingFeatureID",TEXT($A1956,"0000"),
", SiteTypeCV:  ",CHAR(34),INDEX(Sites[Site Type],$A1956),CHAR(34),
", Latitude:  ",INDEX(Sites[Latitude],$A1956),
", Longitude:  ",INDEX(Sites[Longitude],$A1956),
", SRSName:  ",CHAR(34),LatLonDatum,CHAR(34),"}"))</f>
        <v>#REF!</v>
      </c>
      <c r="M1956" t="e">
        <f>IF(INDEX(SamplingFeatures[Sampling Feature Type],$A1956)&lt;&gt;"Specimen","",
CONCATENATE("  - &amp;SpecimenID",TEXT(SUMPRODUCT(--($M$3:$M1955&lt;&gt;"")),"0000"),
" {","SamplingFeatureID:  *SamplingFeatureID",TEXT($A1956,"0000"),
", SpecimenTypeCV:  ",CHAR(34),INDEX(Specimens[Specimen Type],$A1956),CHAR(34),
", SpecimenMediumCV:  ",INDEX(Specimens[Specimen Medium],$A1956),
", IsFieldSpecimen:  ",CHAR(34),INDEX(Specimens[Is Field Specimen?],$A1956),CHAR(34),"}"))</f>
        <v>#REF!</v>
      </c>
      <c r="N1956" t="e">
        <f>IF(COUNTA(SpatialOffsets[])=0,"", IF(INDEX(SpatialOffsets[Spatial Offset Type],$A1956)="","",
CONCATENATE("  - &amp;SpatialOffsetID",TEXT($A1956,"0000"),
" {","SpatialOffsetTypeCV:  ",CHAR(34),INDEX(SpatialOffsets[Spatial Offset Type],$A1956),CHAR(34),
", Offset1Value:  ",INDEX(SpatialOffsets[Offset 1 Value],$A1956),
", Offset1UnitID:  ",CHAR(34),INDEX(SpatialOffsets[Offset 1 Unit],$A1956),CHAR(34),
", Offset2Value:  ",INDEX(SpatialOffsets[Offset 2 Value],$A1956),
", Offset2UnitID:  ",CHAR(34),INDEX(SpatialOffsets[Offset 2 Unit],$A1956),CHAR(34),
", Offset3Value:  ",INDEX(SpatialOffsets[Offset 3 Value],$A1956),
", Offset3UnitID:  ",CHAR(34),INDEX(SpatialOffsets[Offset 3 Unit],$A1956),CHAR(34),,"}")))</f>
        <v>#REF!</v>
      </c>
      <c r="O1956" t="e">
        <f>IF(COUNTA(RelatedFeatures[])=0,"", IF(INDEX(RelatedFeatures[First Sampling Feature Code],$A1956)="","",
CONCATENATE("  - &amp;RelationID",TEXT($A1956,"0000"),
" {","SamplingFeatureID:  *SamplingFeatureID",TEXT(MATCH(INDEX(RelatedFeatures[First Sampling Feature Code],$A1956),SamplingFeatures[Feature Code],0),"0000"),
", RelationshipTypeCV:  ",CHAR(34),INDEX(RelatedFeatures[Relationship Type],$A1956),CHAR(34),
", RelatedFeatureID: *SamplingFeatureID",TEXT(MATCH(INDEX(RelatedFeatures[Second Sampling Feature Code],$A1956),SamplingFeatures[Feature Code],0),"0000"),
", SpatialOffsetID:  ",IF(INDEX(RelatedFeatures[Offset Number],$A1956)="","",CONCATENATE("*SpatialOffsetID",TEXT(INDEX(RelatedFeatures[Offset Number],$A1956),"0000"))),"}")))</f>
        <v>#REF!</v>
      </c>
      <c r="P1956" t="e">
        <f>IF(INDEX(Methods[Method Type],$A1956)="","",
CONCATENATE("  - &amp;MethodID",TEXT($A1956,"0000"),
" {","MethodTypeCV:  ",CHAR(34),INDEX(Methods[Method Type],$A1956),CHAR(34),
", MethodCode:  ",CHAR(34),INDEX(Methods[Method Code],$A1956),CHAR(34),
", MethodName:  ",CHAR(34),INDEX(Methods[Method Name],$A1956),CHAR(34),
", MethodDescription:  ",CHAR(34),INDEX(Methods[Method Description],$A1956),CHAR(34),
", MethodLink:  ",CHAR(34),INDEX(Methods[Method Link],$A1956),CHAR(34),
", OrganizationID: *OrganizationID",TEXT(MATCH(INDEX(Methods[Organization Name],$A1956),Organizations[Organization Name],0),"0000"),"}"))</f>
        <v>#REF!</v>
      </c>
      <c r="Q1956" t="e">
        <f>IF(INDEX(Variables[Variable Type],$A1956)="","",
CONCATENATE("  - &amp;VariableID",TEXT($A1956,"0000"),
" {","VariableTypeCV:  ",CHAR(34),INDEX(Variables[Variable Type],$A1956),CHAR(34),
", VariableCode:  ",CHAR(34),INDEX(Variables[Variable Code],$A1956),CHAR(34),
", VariableNameCV:  ",CHAR(34),INDEX(Variables[Variable Name],$A1956),CHAR(34),
", VariableDefinition:  ",CHAR(34),INDEX(Variables[Variable Definition],$A1956),CHAR(34),
", SpecciationCV:  ",CHAR(34),INDEX(Variables[Speciation],$A1956),CHAR(34),
", NoDataValue:  ",CHAR(34),INDEX(Variables[No Data Value],$A1956),CHAR(34),"}"))</f>
        <v>#REF!</v>
      </c>
    </row>
    <row r="1957" spans="1:17" x14ac:dyDescent="0.25">
      <c r="A1957">
        <v>1954</v>
      </c>
      <c r="D1957" t="e">
        <f>IF(INDEX(People[First Name],$A1957)="","",
CONCATENATE("  - &amp;PersonID",TEXT($A1957,"0000"),
" {","PersonFirstName:  ",CHAR(34),INDEX(People[First Name],$A1957),CHAR(34),
", PersonMiddleName:  ",CHAR(34),INDEX(People[Middle Name],$A1957),CHAR(34),
", PersonLastName:  ",CHAR(34),INDEX(People[Last Name],$A1957),CHAR(34),"}"))</f>
        <v>#REF!</v>
      </c>
      <c r="E1957" t="e">
        <f>IF(INDEX(Organizations[Organization Type '[CV']],$A1957)="","",
CONCATENATE("  - &amp;OrganizationID",TEXT($A1957,"0000"),
" {","OrganizationTypeCV:  ",CHAR(34),INDEX(Organizations[Organization Type '[CV']],$A1957),CHAR(34),
", OrganizationCode:  ",CHAR(34),INDEX(Organizations[Organization Code],$A1957),CHAR(34),
", OrganizationName:  ",CHAR(34),INDEX(Organizations[Organization Name],$A1957),CHAR(34),
", OrganizationDescription:  ",CHAR(34),INDEX(Organizations[Organization Description],$A1957),CHAR(34),
", OrganizationLink:  ",CHAR(34),INDEX(Organizations[Organization Link],$A1957),CHAR(34),"}"))</f>
        <v>#REF!</v>
      </c>
      <c r="F1957" t="e">
        <f>IF(INDEX(People[First Name],$A1957)="","",
CONCATENATE("  - &amp;AffiliationID",TEXT($A1957,"0000"),
" {PersonID: *PersonID",TEXT($A1957,"0000"),
", OrganizationID: *OrganizationID",TEXT(MATCH(INDEX(People[Organization Name],$A1957),Organizations[Organization Name],0),"0000"),
", IsPrimaryOrganizationContact: , AffiliationStartDate: , AffiliationEndDate: , PrimaryPhone: ",
", PrimaryEmail: ",CHAR(34),INDEX(People[Primary Email],$A1957),CHAR(34),
", PrimaryAddress: ",CHAR(34),INDEX(People[Primary Address],$A1957),CHAR(34),
", PersonLink: }"))</f>
        <v>#REF!</v>
      </c>
      <c r="H1957" t="e">
        <f>IF(COUNTA(CitationInformation)=0,"",IF(INDEX(AuthorList[Author Name],$A1957)="","",
CONCATENATE("  - &amp;AuthorListID",TEXT($A1957,"0000"),
"  {CitationID: *CitationID0001",
", PersonID: *PersonID",TEXT(MATCH(INDEX(AuthorList[Author Name],$A1957),People[Full Name],0),"0000"),
", AuthorOrder: ",INDEX(AuthorList[Author Number],$A1957),"}")))</f>
        <v>#REF!</v>
      </c>
      <c r="K1957" t="e">
        <f>IF(INDEX(SamplingFeatures[Feature Code],$A1957)="","",
CONCATENATE("  - &amp;SamplingFeatureID",TEXT($A1957,"0000"),
" {","SamplingFeatureUUID:  ",CHAR(34),INDEX(SamplingFeatures[Sampling Feature UUID],$A1957),CHAR(34),
", SamplingFeatureTypeCV:  ",CHAR(34),INDEX(SamplingFeatures[Sampling Feature Type],$A1957),CHAR(34),
", SamplingFeatureCode:  ",CHAR(34),INDEX(SamplingFeatures[Feature Code],$A1957),CHAR(34),
", SamplingFeatureName:  ",CHAR(34),INDEX(SamplingFeatures[Feature Name],$A1957),CHAR(34),
", SamplingFeatureDescription:  ",CHAR(34),INDEX(SamplingFeatures[Feature Description],$A1957),CHAR(34),
", SamplingFeatureGeotypeCV:  ",CHAR(34),INDEX(SamplingFeatures[Feature Geo Type],$A1957),CHAR(34),
", FeatureGeometry:  ",CHAR(34),INDEX(SamplingFeatures[Feature Geometry],$A1957),CHAR(34),
", Elevation_m:  ",CHAR(34),INDEX(SamplingFeatures[Elevation_m],$A1957),CHAR(34),
", ElevationDatumCV:  ",CHAR(34),ElevationDatum,CHAR(34),"}"))</f>
        <v>#REF!</v>
      </c>
      <c r="L1957" t="e">
        <f>IF(INDEX(SamplingFeatures[Sampling Feature Type],$A1957)&lt;&gt;"Site","",
CONCATENATE("  - &amp;SiteID",TEXT(SUMPRODUCT(--($L$3:$L1956&lt;&gt;"")),"0000"),
" {","SamplingFeatureID:  *SamplingFeatureID",TEXT($A1957,"0000"),
", SiteTypeCV:  ",CHAR(34),INDEX(Sites[Site Type],$A1957),CHAR(34),
", Latitude:  ",INDEX(Sites[Latitude],$A1957),
", Longitude:  ",INDEX(Sites[Longitude],$A1957),
", SRSName:  ",CHAR(34),LatLonDatum,CHAR(34),"}"))</f>
        <v>#REF!</v>
      </c>
      <c r="M1957" t="e">
        <f>IF(INDEX(SamplingFeatures[Sampling Feature Type],$A1957)&lt;&gt;"Specimen","",
CONCATENATE("  - &amp;SpecimenID",TEXT(SUMPRODUCT(--($M$3:$M1956&lt;&gt;"")),"0000"),
" {","SamplingFeatureID:  *SamplingFeatureID",TEXT($A1957,"0000"),
", SpecimenTypeCV:  ",CHAR(34),INDEX(Specimens[Specimen Type],$A1957),CHAR(34),
", SpecimenMediumCV:  ",INDEX(Specimens[Specimen Medium],$A1957),
", IsFieldSpecimen:  ",CHAR(34),INDEX(Specimens[Is Field Specimen?],$A1957),CHAR(34),"}"))</f>
        <v>#REF!</v>
      </c>
      <c r="N1957" t="e">
        <f>IF(COUNTA(SpatialOffsets[])=0,"", IF(INDEX(SpatialOffsets[Spatial Offset Type],$A1957)="","",
CONCATENATE("  - &amp;SpatialOffsetID",TEXT($A1957,"0000"),
" {","SpatialOffsetTypeCV:  ",CHAR(34),INDEX(SpatialOffsets[Spatial Offset Type],$A1957),CHAR(34),
", Offset1Value:  ",INDEX(SpatialOffsets[Offset 1 Value],$A1957),
", Offset1UnitID:  ",CHAR(34),INDEX(SpatialOffsets[Offset 1 Unit],$A1957),CHAR(34),
", Offset2Value:  ",INDEX(SpatialOffsets[Offset 2 Value],$A1957),
", Offset2UnitID:  ",CHAR(34),INDEX(SpatialOffsets[Offset 2 Unit],$A1957),CHAR(34),
", Offset3Value:  ",INDEX(SpatialOffsets[Offset 3 Value],$A1957),
", Offset3UnitID:  ",CHAR(34),INDEX(SpatialOffsets[Offset 3 Unit],$A1957),CHAR(34),,"}")))</f>
        <v>#REF!</v>
      </c>
      <c r="O1957" t="e">
        <f>IF(COUNTA(RelatedFeatures[])=0,"", IF(INDEX(RelatedFeatures[First Sampling Feature Code],$A1957)="","",
CONCATENATE("  - &amp;RelationID",TEXT($A1957,"0000"),
" {","SamplingFeatureID:  *SamplingFeatureID",TEXT(MATCH(INDEX(RelatedFeatures[First Sampling Feature Code],$A1957),SamplingFeatures[Feature Code],0),"0000"),
", RelationshipTypeCV:  ",CHAR(34),INDEX(RelatedFeatures[Relationship Type],$A1957),CHAR(34),
", RelatedFeatureID: *SamplingFeatureID",TEXT(MATCH(INDEX(RelatedFeatures[Second Sampling Feature Code],$A1957),SamplingFeatures[Feature Code],0),"0000"),
", SpatialOffsetID:  ",IF(INDEX(RelatedFeatures[Offset Number],$A1957)="","",CONCATENATE("*SpatialOffsetID",TEXT(INDEX(RelatedFeatures[Offset Number],$A1957),"0000"))),"}")))</f>
        <v>#REF!</v>
      </c>
      <c r="P1957" t="e">
        <f>IF(INDEX(Methods[Method Type],$A1957)="","",
CONCATENATE("  - &amp;MethodID",TEXT($A1957,"0000"),
" {","MethodTypeCV:  ",CHAR(34),INDEX(Methods[Method Type],$A1957),CHAR(34),
", MethodCode:  ",CHAR(34),INDEX(Methods[Method Code],$A1957),CHAR(34),
", MethodName:  ",CHAR(34),INDEX(Methods[Method Name],$A1957),CHAR(34),
", MethodDescription:  ",CHAR(34),INDEX(Methods[Method Description],$A1957),CHAR(34),
", MethodLink:  ",CHAR(34),INDEX(Methods[Method Link],$A1957),CHAR(34),
", OrganizationID: *OrganizationID",TEXT(MATCH(INDEX(Methods[Organization Name],$A1957),Organizations[Organization Name],0),"0000"),"}"))</f>
        <v>#REF!</v>
      </c>
      <c r="Q1957" t="e">
        <f>IF(INDEX(Variables[Variable Type],$A1957)="","",
CONCATENATE("  - &amp;VariableID",TEXT($A1957,"0000"),
" {","VariableTypeCV:  ",CHAR(34),INDEX(Variables[Variable Type],$A1957),CHAR(34),
", VariableCode:  ",CHAR(34),INDEX(Variables[Variable Code],$A1957),CHAR(34),
", VariableNameCV:  ",CHAR(34),INDEX(Variables[Variable Name],$A1957),CHAR(34),
", VariableDefinition:  ",CHAR(34),INDEX(Variables[Variable Definition],$A1957),CHAR(34),
", SpecciationCV:  ",CHAR(34),INDEX(Variables[Speciation],$A1957),CHAR(34),
", NoDataValue:  ",CHAR(34),INDEX(Variables[No Data Value],$A1957),CHAR(34),"}"))</f>
        <v>#REF!</v>
      </c>
    </row>
    <row r="1958" spans="1:17" x14ac:dyDescent="0.25">
      <c r="A1958">
        <v>1955</v>
      </c>
      <c r="D1958" t="e">
        <f>IF(INDEX(People[First Name],$A1958)="","",
CONCATENATE("  - &amp;PersonID",TEXT($A1958,"0000"),
" {","PersonFirstName:  ",CHAR(34),INDEX(People[First Name],$A1958),CHAR(34),
", PersonMiddleName:  ",CHAR(34),INDEX(People[Middle Name],$A1958),CHAR(34),
", PersonLastName:  ",CHAR(34),INDEX(People[Last Name],$A1958),CHAR(34),"}"))</f>
        <v>#REF!</v>
      </c>
      <c r="E1958" t="e">
        <f>IF(INDEX(Organizations[Organization Type '[CV']],$A1958)="","",
CONCATENATE("  - &amp;OrganizationID",TEXT($A1958,"0000"),
" {","OrganizationTypeCV:  ",CHAR(34),INDEX(Organizations[Organization Type '[CV']],$A1958),CHAR(34),
", OrganizationCode:  ",CHAR(34),INDEX(Organizations[Organization Code],$A1958),CHAR(34),
", OrganizationName:  ",CHAR(34),INDEX(Organizations[Organization Name],$A1958),CHAR(34),
", OrganizationDescription:  ",CHAR(34),INDEX(Organizations[Organization Description],$A1958),CHAR(34),
", OrganizationLink:  ",CHAR(34),INDEX(Organizations[Organization Link],$A1958),CHAR(34),"}"))</f>
        <v>#REF!</v>
      </c>
      <c r="F1958" t="e">
        <f>IF(INDEX(People[First Name],$A1958)="","",
CONCATENATE("  - &amp;AffiliationID",TEXT($A1958,"0000"),
" {PersonID: *PersonID",TEXT($A1958,"0000"),
", OrganizationID: *OrganizationID",TEXT(MATCH(INDEX(People[Organization Name],$A1958),Organizations[Organization Name],0),"0000"),
", IsPrimaryOrganizationContact: , AffiliationStartDate: , AffiliationEndDate: , PrimaryPhone: ",
", PrimaryEmail: ",CHAR(34),INDEX(People[Primary Email],$A1958),CHAR(34),
", PrimaryAddress: ",CHAR(34),INDEX(People[Primary Address],$A1958),CHAR(34),
", PersonLink: }"))</f>
        <v>#REF!</v>
      </c>
      <c r="H1958" t="e">
        <f>IF(COUNTA(CitationInformation)=0,"",IF(INDEX(AuthorList[Author Name],$A1958)="","",
CONCATENATE("  - &amp;AuthorListID",TEXT($A1958,"0000"),
"  {CitationID: *CitationID0001",
", PersonID: *PersonID",TEXT(MATCH(INDEX(AuthorList[Author Name],$A1958),People[Full Name],0),"0000"),
", AuthorOrder: ",INDEX(AuthorList[Author Number],$A1958),"}")))</f>
        <v>#REF!</v>
      </c>
      <c r="K1958" t="e">
        <f>IF(INDEX(SamplingFeatures[Feature Code],$A1958)="","",
CONCATENATE("  - &amp;SamplingFeatureID",TEXT($A1958,"0000"),
" {","SamplingFeatureUUID:  ",CHAR(34),INDEX(SamplingFeatures[Sampling Feature UUID],$A1958),CHAR(34),
", SamplingFeatureTypeCV:  ",CHAR(34),INDEX(SamplingFeatures[Sampling Feature Type],$A1958),CHAR(34),
", SamplingFeatureCode:  ",CHAR(34),INDEX(SamplingFeatures[Feature Code],$A1958),CHAR(34),
", SamplingFeatureName:  ",CHAR(34),INDEX(SamplingFeatures[Feature Name],$A1958),CHAR(34),
", SamplingFeatureDescription:  ",CHAR(34),INDEX(SamplingFeatures[Feature Description],$A1958),CHAR(34),
", SamplingFeatureGeotypeCV:  ",CHAR(34),INDEX(SamplingFeatures[Feature Geo Type],$A1958),CHAR(34),
", FeatureGeometry:  ",CHAR(34),INDEX(SamplingFeatures[Feature Geometry],$A1958),CHAR(34),
", Elevation_m:  ",CHAR(34),INDEX(SamplingFeatures[Elevation_m],$A1958),CHAR(34),
", ElevationDatumCV:  ",CHAR(34),ElevationDatum,CHAR(34),"}"))</f>
        <v>#REF!</v>
      </c>
      <c r="L1958" t="e">
        <f>IF(INDEX(SamplingFeatures[Sampling Feature Type],$A1958)&lt;&gt;"Site","",
CONCATENATE("  - &amp;SiteID",TEXT(SUMPRODUCT(--($L$3:$L1957&lt;&gt;"")),"0000"),
" {","SamplingFeatureID:  *SamplingFeatureID",TEXT($A1958,"0000"),
", SiteTypeCV:  ",CHAR(34),INDEX(Sites[Site Type],$A1958),CHAR(34),
", Latitude:  ",INDEX(Sites[Latitude],$A1958),
", Longitude:  ",INDEX(Sites[Longitude],$A1958),
", SRSName:  ",CHAR(34),LatLonDatum,CHAR(34),"}"))</f>
        <v>#REF!</v>
      </c>
      <c r="M1958" t="e">
        <f>IF(INDEX(SamplingFeatures[Sampling Feature Type],$A1958)&lt;&gt;"Specimen","",
CONCATENATE("  - &amp;SpecimenID",TEXT(SUMPRODUCT(--($M$3:$M1957&lt;&gt;"")),"0000"),
" {","SamplingFeatureID:  *SamplingFeatureID",TEXT($A1958,"0000"),
", SpecimenTypeCV:  ",CHAR(34),INDEX(Specimens[Specimen Type],$A1958),CHAR(34),
", SpecimenMediumCV:  ",INDEX(Specimens[Specimen Medium],$A1958),
", IsFieldSpecimen:  ",CHAR(34),INDEX(Specimens[Is Field Specimen?],$A1958),CHAR(34),"}"))</f>
        <v>#REF!</v>
      </c>
      <c r="N1958" t="e">
        <f>IF(COUNTA(SpatialOffsets[])=0,"", IF(INDEX(SpatialOffsets[Spatial Offset Type],$A1958)="","",
CONCATENATE("  - &amp;SpatialOffsetID",TEXT($A1958,"0000"),
" {","SpatialOffsetTypeCV:  ",CHAR(34),INDEX(SpatialOffsets[Spatial Offset Type],$A1958),CHAR(34),
", Offset1Value:  ",INDEX(SpatialOffsets[Offset 1 Value],$A1958),
", Offset1UnitID:  ",CHAR(34),INDEX(SpatialOffsets[Offset 1 Unit],$A1958),CHAR(34),
", Offset2Value:  ",INDEX(SpatialOffsets[Offset 2 Value],$A1958),
", Offset2UnitID:  ",CHAR(34),INDEX(SpatialOffsets[Offset 2 Unit],$A1958),CHAR(34),
", Offset3Value:  ",INDEX(SpatialOffsets[Offset 3 Value],$A1958),
", Offset3UnitID:  ",CHAR(34),INDEX(SpatialOffsets[Offset 3 Unit],$A1958),CHAR(34),,"}")))</f>
        <v>#REF!</v>
      </c>
      <c r="O1958" t="e">
        <f>IF(COUNTA(RelatedFeatures[])=0,"", IF(INDEX(RelatedFeatures[First Sampling Feature Code],$A1958)="","",
CONCATENATE("  - &amp;RelationID",TEXT($A1958,"0000"),
" {","SamplingFeatureID:  *SamplingFeatureID",TEXT(MATCH(INDEX(RelatedFeatures[First Sampling Feature Code],$A1958),SamplingFeatures[Feature Code],0),"0000"),
", RelationshipTypeCV:  ",CHAR(34),INDEX(RelatedFeatures[Relationship Type],$A1958),CHAR(34),
", RelatedFeatureID: *SamplingFeatureID",TEXT(MATCH(INDEX(RelatedFeatures[Second Sampling Feature Code],$A1958),SamplingFeatures[Feature Code],0),"0000"),
", SpatialOffsetID:  ",IF(INDEX(RelatedFeatures[Offset Number],$A1958)="","",CONCATENATE("*SpatialOffsetID",TEXT(INDEX(RelatedFeatures[Offset Number],$A1958),"0000"))),"}")))</f>
        <v>#REF!</v>
      </c>
      <c r="P1958" t="e">
        <f>IF(INDEX(Methods[Method Type],$A1958)="","",
CONCATENATE("  - &amp;MethodID",TEXT($A1958,"0000"),
" {","MethodTypeCV:  ",CHAR(34),INDEX(Methods[Method Type],$A1958),CHAR(34),
", MethodCode:  ",CHAR(34),INDEX(Methods[Method Code],$A1958),CHAR(34),
", MethodName:  ",CHAR(34),INDEX(Methods[Method Name],$A1958),CHAR(34),
", MethodDescription:  ",CHAR(34),INDEX(Methods[Method Description],$A1958),CHAR(34),
", MethodLink:  ",CHAR(34),INDEX(Methods[Method Link],$A1958),CHAR(34),
", OrganizationID: *OrganizationID",TEXT(MATCH(INDEX(Methods[Organization Name],$A1958),Organizations[Organization Name],0),"0000"),"}"))</f>
        <v>#REF!</v>
      </c>
      <c r="Q1958" t="e">
        <f>IF(INDEX(Variables[Variable Type],$A1958)="","",
CONCATENATE("  - &amp;VariableID",TEXT($A1958,"0000"),
" {","VariableTypeCV:  ",CHAR(34),INDEX(Variables[Variable Type],$A1958),CHAR(34),
", VariableCode:  ",CHAR(34),INDEX(Variables[Variable Code],$A1958),CHAR(34),
", VariableNameCV:  ",CHAR(34),INDEX(Variables[Variable Name],$A1958),CHAR(34),
", VariableDefinition:  ",CHAR(34),INDEX(Variables[Variable Definition],$A1958),CHAR(34),
", SpecciationCV:  ",CHAR(34),INDEX(Variables[Speciation],$A1958),CHAR(34),
", NoDataValue:  ",CHAR(34),INDEX(Variables[No Data Value],$A1958),CHAR(34),"}"))</f>
        <v>#REF!</v>
      </c>
    </row>
    <row r="1959" spans="1:17" x14ac:dyDescent="0.25">
      <c r="A1959">
        <v>1956</v>
      </c>
      <c r="D1959" t="e">
        <f>IF(INDEX(People[First Name],$A1959)="","",
CONCATENATE("  - &amp;PersonID",TEXT($A1959,"0000"),
" {","PersonFirstName:  ",CHAR(34),INDEX(People[First Name],$A1959),CHAR(34),
", PersonMiddleName:  ",CHAR(34),INDEX(People[Middle Name],$A1959),CHAR(34),
", PersonLastName:  ",CHAR(34),INDEX(People[Last Name],$A1959),CHAR(34),"}"))</f>
        <v>#REF!</v>
      </c>
      <c r="E1959" t="e">
        <f>IF(INDEX(Organizations[Organization Type '[CV']],$A1959)="","",
CONCATENATE("  - &amp;OrganizationID",TEXT($A1959,"0000"),
" {","OrganizationTypeCV:  ",CHAR(34),INDEX(Organizations[Organization Type '[CV']],$A1959),CHAR(34),
", OrganizationCode:  ",CHAR(34),INDEX(Organizations[Organization Code],$A1959),CHAR(34),
", OrganizationName:  ",CHAR(34),INDEX(Organizations[Organization Name],$A1959),CHAR(34),
", OrganizationDescription:  ",CHAR(34),INDEX(Organizations[Organization Description],$A1959),CHAR(34),
", OrganizationLink:  ",CHAR(34),INDEX(Organizations[Organization Link],$A1959),CHAR(34),"}"))</f>
        <v>#REF!</v>
      </c>
      <c r="F1959" t="e">
        <f>IF(INDEX(People[First Name],$A1959)="","",
CONCATENATE("  - &amp;AffiliationID",TEXT($A1959,"0000"),
" {PersonID: *PersonID",TEXT($A1959,"0000"),
", OrganizationID: *OrganizationID",TEXT(MATCH(INDEX(People[Organization Name],$A1959),Organizations[Organization Name],0),"0000"),
", IsPrimaryOrganizationContact: , AffiliationStartDate: , AffiliationEndDate: , PrimaryPhone: ",
", PrimaryEmail: ",CHAR(34),INDEX(People[Primary Email],$A1959),CHAR(34),
", PrimaryAddress: ",CHAR(34),INDEX(People[Primary Address],$A1959),CHAR(34),
", PersonLink: }"))</f>
        <v>#REF!</v>
      </c>
      <c r="H1959" t="e">
        <f>IF(COUNTA(CitationInformation)=0,"",IF(INDEX(AuthorList[Author Name],$A1959)="","",
CONCATENATE("  - &amp;AuthorListID",TEXT($A1959,"0000"),
"  {CitationID: *CitationID0001",
", PersonID: *PersonID",TEXT(MATCH(INDEX(AuthorList[Author Name],$A1959),People[Full Name],0),"0000"),
", AuthorOrder: ",INDEX(AuthorList[Author Number],$A1959),"}")))</f>
        <v>#REF!</v>
      </c>
      <c r="K1959" t="e">
        <f>IF(INDEX(SamplingFeatures[Feature Code],$A1959)="","",
CONCATENATE("  - &amp;SamplingFeatureID",TEXT($A1959,"0000"),
" {","SamplingFeatureUUID:  ",CHAR(34),INDEX(SamplingFeatures[Sampling Feature UUID],$A1959),CHAR(34),
", SamplingFeatureTypeCV:  ",CHAR(34),INDEX(SamplingFeatures[Sampling Feature Type],$A1959),CHAR(34),
", SamplingFeatureCode:  ",CHAR(34),INDEX(SamplingFeatures[Feature Code],$A1959),CHAR(34),
", SamplingFeatureName:  ",CHAR(34),INDEX(SamplingFeatures[Feature Name],$A1959),CHAR(34),
", SamplingFeatureDescription:  ",CHAR(34),INDEX(SamplingFeatures[Feature Description],$A1959),CHAR(34),
", SamplingFeatureGeotypeCV:  ",CHAR(34),INDEX(SamplingFeatures[Feature Geo Type],$A1959),CHAR(34),
", FeatureGeometry:  ",CHAR(34),INDEX(SamplingFeatures[Feature Geometry],$A1959),CHAR(34),
", Elevation_m:  ",CHAR(34),INDEX(SamplingFeatures[Elevation_m],$A1959),CHAR(34),
", ElevationDatumCV:  ",CHAR(34),ElevationDatum,CHAR(34),"}"))</f>
        <v>#REF!</v>
      </c>
      <c r="L1959" t="e">
        <f>IF(INDEX(SamplingFeatures[Sampling Feature Type],$A1959)&lt;&gt;"Site","",
CONCATENATE("  - &amp;SiteID",TEXT(SUMPRODUCT(--($L$3:$L1958&lt;&gt;"")),"0000"),
" {","SamplingFeatureID:  *SamplingFeatureID",TEXT($A1959,"0000"),
", SiteTypeCV:  ",CHAR(34),INDEX(Sites[Site Type],$A1959),CHAR(34),
", Latitude:  ",INDEX(Sites[Latitude],$A1959),
", Longitude:  ",INDEX(Sites[Longitude],$A1959),
", SRSName:  ",CHAR(34),LatLonDatum,CHAR(34),"}"))</f>
        <v>#REF!</v>
      </c>
      <c r="M1959" t="e">
        <f>IF(INDEX(SamplingFeatures[Sampling Feature Type],$A1959)&lt;&gt;"Specimen","",
CONCATENATE("  - &amp;SpecimenID",TEXT(SUMPRODUCT(--($M$3:$M1958&lt;&gt;"")),"0000"),
" {","SamplingFeatureID:  *SamplingFeatureID",TEXT($A1959,"0000"),
", SpecimenTypeCV:  ",CHAR(34),INDEX(Specimens[Specimen Type],$A1959),CHAR(34),
", SpecimenMediumCV:  ",INDEX(Specimens[Specimen Medium],$A1959),
", IsFieldSpecimen:  ",CHAR(34),INDEX(Specimens[Is Field Specimen?],$A1959),CHAR(34),"}"))</f>
        <v>#REF!</v>
      </c>
      <c r="N1959" t="e">
        <f>IF(COUNTA(SpatialOffsets[])=0,"", IF(INDEX(SpatialOffsets[Spatial Offset Type],$A1959)="","",
CONCATENATE("  - &amp;SpatialOffsetID",TEXT($A1959,"0000"),
" {","SpatialOffsetTypeCV:  ",CHAR(34),INDEX(SpatialOffsets[Spatial Offset Type],$A1959),CHAR(34),
", Offset1Value:  ",INDEX(SpatialOffsets[Offset 1 Value],$A1959),
", Offset1UnitID:  ",CHAR(34),INDEX(SpatialOffsets[Offset 1 Unit],$A1959),CHAR(34),
", Offset2Value:  ",INDEX(SpatialOffsets[Offset 2 Value],$A1959),
", Offset2UnitID:  ",CHAR(34),INDEX(SpatialOffsets[Offset 2 Unit],$A1959),CHAR(34),
", Offset3Value:  ",INDEX(SpatialOffsets[Offset 3 Value],$A1959),
", Offset3UnitID:  ",CHAR(34),INDEX(SpatialOffsets[Offset 3 Unit],$A1959),CHAR(34),,"}")))</f>
        <v>#REF!</v>
      </c>
      <c r="O1959" t="e">
        <f>IF(COUNTA(RelatedFeatures[])=0,"", IF(INDEX(RelatedFeatures[First Sampling Feature Code],$A1959)="","",
CONCATENATE("  - &amp;RelationID",TEXT($A1959,"0000"),
" {","SamplingFeatureID:  *SamplingFeatureID",TEXT(MATCH(INDEX(RelatedFeatures[First Sampling Feature Code],$A1959),SamplingFeatures[Feature Code],0),"0000"),
", RelationshipTypeCV:  ",CHAR(34),INDEX(RelatedFeatures[Relationship Type],$A1959),CHAR(34),
", RelatedFeatureID: *SamplingFeatureID",TEXT(MATCH(INDEX(RelatedFeatures[Second Sampling Feature Code],$A1959),SamplingFeatures[Feature Code],0),"0000"),
", SpatialOffsetID:  ",IF(INDEX(RelatedFeatures[Offset Number],$A1959)="","",CONCATENATE("*SpatialOffsetID",TEXT(INDEX(RelatedFeatures[Offset Number],$A1959),"0000"))),"}")))</f>
        <v>#REF!</v>
      </c>
      <c r="P1959" t="e">
        <f>IF(INDEX(Methods[Method Type],$A1959)="","",
CONCATENATE("  - &amp;MethodID",TEXT($A1959,"0000"),
" {","MethodTypeCV:  ",CHAR(34),INDEX(Methods[Method Type],$A1959),CHAR(34),
", MethodCode:  ",CHAR(34),INDEX(Methods[Method Code],$A1959),CHAR(34),
", MethodName:  ",CHAR(34),INDEX(Methods[Method Name],$A1959),CHAR(34),
", MethodDescription:  ",CHAR(34),INDEX(Methods[Method Description],$A1959),CHAR(34),
", MethodLink:  ",CHAR(34),INDEX(Methods[Method Link],$A1959),CHAR(34),
", OrganizationID: *OrganizationID",TEXT(MATCH(INDEX(Methods[Organization Name],$A1959),Organizations[Organization Name],0),"0000"),"}"))</f>
        <v>#REF!</v>
      </c>
      <c r="Q1959" t="e">
        <f>IF(INDEX(Variables[Variable Type],$A1959)="","",
CONCATENATE("  - &amp;VariableID",TEXT($A1959,"0000"),
" {","VariableTypeCV:  ",CHAR(34),INDEX(Variables[Variable Type],$A1959),CHAR(34),
", VariableCode:  ",CHAR(34),INDEX(Variables[Variable Code],$A1959),CHAR(34),
", VariableNameCV:  ",CHAR(34),INDEX(Variables[Variable Name],$A1959),CHAR(34),
", VariableDefinition:  ",CHAR(34),INDEX(Variables[Variable Definition],$A1959),CHAR(34),
", SpecciationCV:  ",CHAR(34),INDEX(Variables[Speciation],$A1959),CHAR(34),
", NoDataValue:  ",CHAR(34),INDEX(Variables[No Data Value],$A1959),CHAR(34),"}"))</f>
        <v>#REF!</v>
      </c>
    </row>
    <row r="1960" spans="1:17" x14ac:dyDescent="0.25">
      <c r="A1960">
        <v>1957</v>
      </c>
      <c r="D1960" t="e">
        <f>IF(INDEX(People[First Name],$A1960)="","",
CONCATENATE("  - &amp;PersonID",TEXT($A1960,"0000"),
" {","PersonFirstName:  ",CHAR(34),INDEX(People[First Name],$A1960),CHAR(34),
", PersonMiddleName:  ",CHAR(34),INDEX(People[Middle Name],$A1960),CHAR(34),
", PersonLastName:  ",CHAR(34),INDEX(People[Last Name],$A1960),CHAR(34),"}"))</f>
        <v>#REF!</v>
      </c>
      <c r="E1960" t="e">
        <f>IF(INDEX(Organizations[Organization Type '[CV']],$A1960)="","",
CONCATENATE("  - &amp;OrganizationID",TEXT($A1960,"0000"),
" {","OrganizationTypeCV:  ",CHAR(34),INDEX(Organizations[Organization Type '[CV']],$A1960),CHAR(34),
", OrganizationCode:  ",CHAR(34),INDEX(Organizations[Organization Code],$A1960),CHAR(34),
", OrganizationName:  ",CHAR(34),INDEX(Organizations[Organization Name],$A1960),CHAR(34),
", OrganizationDescription:  ",CHAR(34),INDEX(Organizations[Organization Description],$A1960),CHAR(34),
", OrganizationLink:  ",CHAR(34),INDEX(Organizations[Organization Link],$A1960),CHAR(34),"}"))</f>
        <v>#REF!</v>
      </c>
      <c r="F1960" t="e">
        <f>IF(INDEX(People[First Name],$A1960)="","",
CONCATENATE("  - &amp;AffiliationID",TEXT($A1960,"0000"),
" {PersonID: *PersonID",TEXT($A1960,"0000"),
", OrganizationID: *OrganizationID",TEXT(MATCH(INDEX(People[Organization Name],$A1960),Organizations[Organization Name],0),"0000"),
", IsPrimaryOrganizationContact: , AffiliationStartDate: , AffiliationEndDate: , PrimaryPhone: ",
", PrimaryEmail: ",CHAR(34),INDEX(People[Primary Email],$A1960),CHAR(34),
", PrimaryAddress: ",CHAR(34),INDEX(People[Primary Address],$A1960),CHAR(34),
", PersonLink: }"))</f>
        <v>#REF!</v>
      </c>
      <c r="H1960" t="e">
        <f>IF(COUNTA(CitationInformation)=0,"",IF(INDEX(AuthorList[Author Name],$A1960)="","",
CONCATENATE("  - &amp;AuthorListID",TEXT($A1960,"0000"),
"  {CitationID: *CitationID0001",
", PersonID: *PersonID",TEXT(MATCH(INDEX(AuthorList[Author Name],$A1960),People[Full Name],0),"0000"),
", AuthorOrder: ",INDEX(AuthorList[Author Number],$A1960),"}")))</f>
        <v>#REF!</v>
      </c>
      <c r="K1960" t="e">
        <f>IF(INDEX(SamplingFeatures[Feature Code],$A1960)="","",
CONCATENATE("  - &amp;SamplingFeatureID",TEXT($A1960,"0000"),
" {","SamplingFeatureUUID:  ",CHAR(34),INDEX(SamplingFeatures[Sampling Feature UUID],$A1960),CHAR(34),
", SamplingFeatureTypeCV:  ",CHAR(34),INDEX(SamplingFeatures[Sampling Feature Type],$A1960),CHAR(34),
", SamplingFeatureCode:  ",CHAR(34),INDEX(SamplingFeatures[Feature Code],$A1960),CHAR(34),
", SamplingFeatureName:  ",CHAR(34),INDEX(SamplingFeatures[Feature Name],$A1960),CHAR(34),
", SamplingFeatureDescription:  ",CHAR(34),INDEX(SamplingFeatures[Feature Description],$A1960),CHAR(34),
", SamplingFeatureGeotypeCV:  ",CHAR(34),INDEX(SamplingFeatures[Feature Geo Type],$A1960),CHAR(34),
", FeatureGeometry:  ",CHAR(34),INDEX(SamplingFeatures[Feature Geometry],$A1960),CHAR(34),
", Elevation_m:  ",CHAR(34),INDEX(SamplingFeatures[Elevation_m],$A1960),CHAR(34),
", ElevationDatumCV:  ",CHAR(34),ElevationDatum,CHAR(34),"}"))</f>
        <v>#REF!</v>
      </c>
      <c r="L1960" t="e">
        <f>IF(INDEX(SamplingFeatures[Sampling Feature Type],$A1960)&lt;&gt;"Site","",
CONCATENATE("  - &amp;SiteID",TEXT(SUMPRODUCT(--($L$3:$L1959&lt;&gt;"")),"0000"),
" {","SamplingFeatureID:  *SamplingFeatureID",TEXT($A1960,"0000"),
", SiteTypeCV:  ",CHAR(34),INDEX(Sites[Site Type],$A1960),CHAR(34),
", Latitude:  ",INDEX(Sites[Latitude],$A1960),
", Longitude:  ",INDEX(Sites[Longitude],$A1960),
", SRSName:  ",CHAR(34),LatLonDatum,CHAR(34),"}"))</f>
        <v>#REF!</v>
      </c>
      <c r="M1960" t="e">
        <f>IF(INDEX(SamplingFeatures[Sampling Feature Type],$A1960)&lt;&gt;"Specimen","",
CONCATENATE("  - &amp;SpecimenID",TEXT(SUMPRODUCT(--($M$3:$M1959&lt;&gt;"")),"0000"),
" {","SamplingFeatureID:  *SamplingFeatureID",TEXT($A1960,"0000"),
", SpecimenTypeCV:  ",CHAR(34),INDEX(Specimens[Specimen Type],$A1960),CHAR(34),
", SpecimenMediumCV:  ",INDEX(Specimens[Specimen Medium],$A1960),
", IsFieldSpecimen:  ",CHAR(34),INDEX(Specimens[Is Field Specimen?],$A1960),CHAR(34),"}"))</f>
        <v>#REF!</v>
      </c>
      <c r="N1960" t="e">
        <f>IF(COUNTA(SpatialOffsets[])=0,"", IF(INDEX(SpatialOffsets[Spatial Offset Type],$A1960)="","",
CONCATENATE("  - &amp;SpatialOffsetID",TEXT($A1960,"0000"),
" {","SpatialOffsetTypeCV:  ",CHAR(34),INDEX(SpatialOffsets[Spatial Offset Type],$A1960),CHAR(34),
", Offset1Value:  ",INDEX(SpatialOffsets[Offset 1 Value],$A1960),
", Offset1UnitID:  ",CHAR(34),INDEX(SpatialOffsets[Offset 1 Unit],$A1960),CHAR(34),
", Offset2Value:  ",INDEX(SpatialOffsets[Offset 2 Value],$A1960),
", Offset2UnitID:  ",CHAR(34),INDEX(SpatialOffsets[Offset 2 Unit],$A1960),CHAR(34),
", Offset3Value:  ",INDEX(SpatialOffsets[Offset 3 Value],$A1960),
", Offset3UnitID:  ",CHAR(34),INDEX(SpatialOffsets[Offset 3 Unit],$A1960),CHAR(34),,"}")))</f>
        <v>#REF!</v>
      </c>
      <c r="O1960" t="e">
        <f>IF(COUNTA(RelatedFeatures[])=0,"", IF(INDEX(RelatedFeatures[First Sampling Feature Code],$A1960)="","",
CONCATENATE("  - &amp;RelationID",TEXT($A1960,"0000"),
" {","SamplingFeatureID:  *SamplingFeatureID",TEXT(MATCH(INDEX(RelatedFeatures[First Sampling Feature Code],$A1960),SamplingFeatures[Feature Code],0),"0000"),
", RelationshipTypeCV:  ",CHAR(34),INDEX(RelatedFeatures[Relationship Type],$A1960),CHAR(34),
", RelatedFeatureID: *SamplingFeatureID",TEXT(MATCH(INDEX(RelatedFeatures[Second Sampling Feature Code],$A1960),SamplingFeatures[Feature Code],0),"0000"),
", SpatialOffsetID:  ",IF(INDEX(RelatedFeatures[Offset Number],$A1960)="","",CONCATENATE("*SpatialOffsetID",TEXT(INDEX(RelatedFeatures[Offset Number],$A1960),"0000"))),"}")))</f>
        <v>#REF!</v>
      </c>
      <c r="P1960" t="e">
        <f>IF(INDEX(Methods[Method Type],$A1960)="","",
CONCATENATE("  - &amp;MethodID",TEXT($A1960,"0000"),
" {","MethodTypeCV:  ",CHAR(34),INDEX(Methods[Method Type],$A1960),CHAR(34),
", MethodCode:  ",CHAR(34),INDEX(Methods[Method Code],$A1960),CHAR(34),
", MethodName:  ",CHAR(34),INDEX(Methods[Method Name],$A1960),CHAR(34),
", MethodDescription:  ",CHAR(34),INDEX(Methods[Method Description],$A1960),CHAR(34),
", MethodLink:  ",CHAR(34),INDEX(Methods[Method Link],$A1960),CHAR(34),
", OrganizationID: *OrganizationID",TEXT(MATCH(INDEX(Methods[Organization Name],$A1960),Organizations[Organization Name],0),"0000"),"}"))</f>
        <v>#REF!</v>
      </c>
      <c r="Q1960" t="e">
        <f>IF(INDEX(Variables[Variable Type],$A1960)="","",
CONCATENATE("  - &amp;VariableID",TEXT($A1960,"0000"),
" {","VariableTypeCV:  ",CHAR(34),INDEX(Variables[Variable Type],$A1960),CHAR(34),
", VariableCode:  ",CHAR(34),INDEX(Variables[Variable Code],$A1960),CHAR(34),
", VariableNameCV:  ",CHAR(34),INDEX(Variables[Variable Name],$A1960),CHAR(34),
", VariableDefinition:  ",CHAR(34),INDEX(Variables[Variable Definition],$A1960),CHAR(34),
", SpecciationCV:  ",CHAR(34),INDEX(Variables[Speciation],$A1960),CHAR(34),
", NoDataValue:  ",CHAR(34),INDEX(Variables[No Data Value],$A1960),CHAR(34),"}"))</f>
        <v>#REF!</v>
      </c>
    </row>
    <row r="1961" spans="1:17" x14ac:dyDescent="0.25">
      <c r="A1961">
        <v>1958</v>
      </c>
      <c r="D1961" t="e">
        <f>IF(INDEX(People[First Name],$A1961)="","",
CONCATENATE("  - &amp;PersonID",TEXT($A1961,"0000"),
" {","PersonFirstName:  ",CHAR(34),INDEX(People[First Name],$A1961),CHAR(34),
", PersonMiddleName:  ",CHAR(34),INDEX(People[Middle Name],$A1961),CHAR(34),
", PersonLastName:  ",CHAR(34),INDEX(People[Last Name],$A1961),CHAR(34),"}"))</f>
        <v>#REF!</v>
      </c>
      <c r="E1961" t="e">
        <f>IF(INDEX(Organizations[Organization Type '[CV']],$A1961)="","",
CONCATENATE("  - &amp;OrganizationID",TEXT($A1961,"0000"),
" {","OrganizationTypeCV:  ",CHAR(34),INDEX(Organizations[Organization Type '[CV']],$A1961),CHAR(34),
", OrganizationCode:  ",CHAR(34),INDEX(Organizations[Organization Code],$A1961),CHAR(34),
", OrganizationName:  ",CHAR(34),INDEX(Organizations[Organization Name],$A1961),CHAR(34),
", OrganizationDescription:  ",CHAR(34),INDEX(Organizations[Organization Description],$A1961),CHAR(34),
", OrganizationLink:  ",CHAR(34),INDEX(Organizations[Organization Link],$A1961),CHAR(34),"}"))</f>
        <v>#REF!</v>
      </c>
      <c r="F1961" t="e">
        <f>IF(INDEX(People[First Name],$A1961)="","",
CONCATENATE("  - &amp;AffiliationID",TEXT($A1961,"0000"),
" {PersonID: *PersonID",TEXT($A1961,"0000"),
", OrganizationID: *OrganizationID",TEXT(MATCH(INDEX(People[Organization Name],$A1961),Organizations[Organization Name],0),"0000"),
", IsPrimaryOrganizationContact: , AffiliationStartDate: , AffiliationEndDate: , PrimaryPhone: ",
", PrimaryEmail: ",CHAR(34),INDEX(People[Primary Email],$A1961),CHAR(34),
", PrimaryAddress: ",CHAR(34),INDEX(People[Primary Address],$A1961),CHAR(34),
", PersonLink: }"))</f>
        <v>#REF!</v>
      </c>
      <c r="H1961" t="e">
        <f>IF(COUNTA(CitationInformation)=0,"",IF(INDEX(AuthorList[Author Name],$A1961)="","",
CONCATENATE("  - &amp;AuthorListID",TEXT($A1961,"0000"),
"  {CitationID: *CitationID0001",
", PersonID: *PersonID",TEXT(MATCH(INDEX(AuthorList[Author Name],$A1961),People[Full Name],0),"0000"),
", AuthorOrder: ",INDEX(AuthorList[Author Number],$A1961),"}")))</f>
        <v>#REF!</v>
      </c>
      <c r="K1961" t="e">
        <f>IF(INDEX(SamplingFeatures[Feature Code],$A1961)="","",
CONCATENATE("  - &amp;SamplingFeatureID",TEXT($A1961,"0000"),
" {","SamplingFeatureUUID:  ",CHAR(34),INDEX(SamplingFeatures[Sampling Feature UUID],$A1961),CHAR(34),
", SamplingFeatureTypeCV:  ",CHAR(34),INDEX(SamplingFeatures[Sampling Feature Type],$A1961),CHAR(34),
", SamplingFeatureCode:  ",CHAR(34),INDEX(SamplingFeatures[Feature Code],$A1961),CHAR(34),
", SamplingFeatureName:  ",CHAR(34),INDEX(SamplingFeatures[Feature Name],$A1961),CHAR(34),
", SamplingFeatureDescription:  ",CHAR(34),INDEX(SamplingFeatures[Feature Description],$A1961),CHAR(34),
", SamplingFeatureGeotypeCV:  ",CHAR(34),INDEX(SamplingFeatures[Feature Geo Type],$A1961),CHAR(34),
", FeatureGeometry:  ",CHAR(34),INDEX(SamplingFeatures[Feature Geometry],$A1961),CHAR(34),
", Elevation_m:  ",CHAR(34),INDEX(SamplingFeatures[Elevation_m],$A1961),CHAR(34),
", ElevationDatumCV:  ",CHAR(34),ElevationDatum,CHAR(34),"}"))</f>
        <v>#REF!</v>
      </c>
      <c r="L1961" t="e">
        <f>IF(INDEX(SamplingFeatures[Sampling Feature Type],$A1961)&lt;&gt;"Site","",
CONCATENATE("  - &amp;SiteID",TEXT(SUMPRODUCT(--($L$3:$L1960&lt;&gt;"")),"0000"),
" {","SamplingFeatureID:  *SamplingFeatureID",TEXT($A1961,"0000"),
", SiteTypeCV:  ",CHAR(34),INDEX(Sites[Site Type],$A1961),CHAR(34),
", Latitude:  ",INDEX(Sites[Latitude],$A1961),
", Longitude:  ",INDEX(Sites[Longitude],$A1961),
", SRSName:  ",CHAR(34),LatLonDatum,CHAR(34),"}"))</f>
        <v>#REF!</v>
      </c>
      <c r="M1961" t="e">
        <f>IF(INDEX(SamplingFeatures[Sampling Feature Type],$A1961)&lt;&gt;"Specimen","",
CONCATENATE("  - &amp;SpecimenID",TEXT(SUMPRODUCT(--($M$3:$M1960&lt;&gt;"")),"0000"),
" {","SamplingFeatureID:  *SamplingFeatureID",TEXT($A1961,"0000"),
", SpecimenTypeCV:  ",CHAR(34),INDEX(Specimens[Specimen Type],$A1961),CHAR(34),
", SpecimenMediumCV:  ",INDEX(Specimens[Specimen Medium],$A1961),
", IsFieldSpecimen:  ",CHAR(34),INDEX(Specimens[Is Field Specimen?],$A1961),CHAR(34),"}"))</f>
        <v>#REF!</v>
      </c>
      <c r="N1961" t="e">
        <f>IF(COUNTA(SpatialOffsets[])=0,"", IF(INDEX(SpatialOffsets[Spatial Offset Type],$A1961)="","",
CONCATENATE("  - &amp;SpatialOffsetID",TEXT($A1961,"0000"),
" {","SpatialOffsetTypeCV:  ",CHAR(34),INDEX(SpatialOffsets[Spatial Offset Type],$A1961),CHAR(34),
", Offset1Value:  ",INDEX(SpatialOffsets[Offset 1 Value],$A1961),
", Offset1UnitID:  ",CHAR(34),INDEX(SpatialOffsets[Offset 1 Unit],$A1961),CHAR(34),
", Offset2Value:  ",INDEX(SpatialOffsets[Offset 2 Value],$A1961),
", Offset2UnitID:  ",CHAR(34),INDEX(SpatialOffsets[Offset 2 Unit],$A1961),CHAR(34),
", Offset3Value:  ",INDEX(SpatialOffsets[Offset 3 Value],$A1961),
", Offset3UnitID:  ",CHAR(34),INDEX(SpatialOffsets[Offset 3 Unit],$A1961),CHAR(34),,"}")))</f>
        <v>#REF!</v>
      </c>
      <c r="O1961" t="e">
        <f>IF(COUNTA(RelatedFeatures[])=0,"", IF(INDEX(RelatedFeatures[First Sampling Feature Code],$A1961)="","",
CONCATENATE("  - &amp;RelationID",TEXT($A1961,"0000"),
" {","SamplingFeatureID:  *SamplingFeatureID",TEXT(MATCH(INDEX(RelatedFeatures[First Sampling Feature Code],$A1961),SamplingFeatures[Feature Code],0),"0000"),
", RelationshipTypeCV:  ",CHAR(34),INDEX(RelatedFeatures[Relationship Type],$A1961),CHAR(34),
", RelatedFeatureID: *SamplingFeatureID",TEXT(MATCH(INDEX(RelatedFeatures[Second Sampling Feature Code],$A1961),SamplingFeatures[Feature Code],0),"0000"),
", SpatialOffsetID:  ",IF(INDEX(RelatedFeatures[Offset Number],$A1961)="","",CONCATENATE("*SpatialOffsetID",TEXT(INDEX(RelatedFeatures[Offset Number],$A1961),"0000"))),"}")))</f>
        <v>#REF!</v>
      </c>
      <c r="P1961" t="e">
        <f>IF(INDEX(Methods[Method Type],$A1961)="","",
CONCATENATE("  - &amp;MethodID",TEXT($A1961,"0000"),
" {","MethodTypeCV:  ",CHAR(34),INDEX(Methods[Method Type],$A1961),CHAR(34),
", MethodCode:  ",CHAR(34),INDEX(Methods[Method Code],$A1961),CHAR(34),
", MethodName:  ",CHAR(34),INDEX(Methods[Method Name],$A1961),CHAR(34),
", MethodDescription:  ",CHAR(34),INDEX(Methods[Method Description],$A1961),CHAR(34),
", MethodLink:  ",CHAR(34),INDEX(Methods[Method Link],$A1961),CHAR(34),
", OrganizationID: *OrganizationID",TEXT(MATCH(INDEX(Methods[Organization Name],$A1961),Organizations[Organization Name],0),"0000"),"}"))</f>
        <v>#REF!</v>
      </c>
      <c r="Q1961" t="e">
        <f>IF(INDEX(Variables[Variable Type],$A1961)="","",
CONCATENATE("  - &amp;VariableID",TEXT($A1961,"0000"),
" {","VariableTypeCV:  ",CHAR(34),INDEX(Variables[Variable Type],$A1961),CHAR(34),
", VariableCode:  ",CHAR(34),INDEX(Variables[Variable Code],$A1961),CHAR(34),
", VariableNameCV:  ",CHAR(34),INDEX(Variables[Variable Name],$A1961),CHAR(34),
", VariableDefinition:  ",CHAR(34),INDEX(Variables[Variable Definition],$A1961),CHAR(34),
", SpecciationCV:  ",CHAR(34),INDEX(Variables[Speciation],$A1961),CHAR(34),
", NoDataValue:  ",CHAR(34),INDEX(Variables[No Data Value],$A1961),CHAR(34),"}"))</f>
        <v>#REF!</v>
      </c>
    </row>
    <row r="1962" spans="1:17" x14ac:dyDescent="0.25">
      <c r="A1962">
        <v>1959</v>
      </c>
      <c r="D1962" t="e">
        <f>IF(INDEX(People[First Name],$A1962)="","",
CONCATENATE("  - &amp;PersonID",TEXT($A1962,"0000"),
" {","PersonFirstName:  ",CHAR(34),INDEX(People[First Name],$A1962),CHAR(34),
", PersonMiddleName:  ",CHAR(34),INDEX(People[Middle Name],$A1962),CHAR(34),
", PersonLastName:  ",CHAR(34),INDEX(People[Last Name],$A1962),CHAR(34),"}"))</f>
        <v>#REF!</v>
      </c>
      <c r="E1962" t="e">
        <f>IF(INDEX(Organizations[Organization Type '[CV']],$A1962)="","",
CONCATENATE("  - &amp;OrganizationID",TEXT($A1962,"0000"),
" {","OrganizationTypeCV:  ",CHAR(34),INDEX(Organizations[Organization Type '[CV']],$A1962),CHAR(34),
", OrganizationCode:  ",CHAR(34),INDEX(Organizations[Organization Code],$A1962),CHAR(34),
", OrganizationName:  ",CHAR(34),INDEX(Organizations[Organization Name],$A1962),CHAR(34),
", OrganizationDescription:  ",CHAR(34),INDEX(Organizations[Organization Description],$A1962),CHAR(34),
", OrganizationLink:  ",CHAR(34),INDEX(Organizations[Organization Link],$A1962),CHAR(34),"}"))</f>
        <v>#REF!</v>
      </c>
      <c r="F1962" t="e">
        <f>IF(INDEX(People[First Name],$A1962)="","",
CONCATENATE("  - &amp;AffiliationID",TEXT($A1962,"0000"),
" {PersonID: *PersonID",TEXT($A1962,"0000"),
", OrganizationID: *OrganizationID",TEXT(MATCH(INDEX(People[Organization Name],$A1962),Organizations[Organization Name],0),"0000"),
", IsPrimaryOrganizationContact: , AffiliationStartDate: , AffiliationEndDate: , PrimaryPhone: ",
", PrimaryEmail: ",CHAR(34),INDEX(People[Primary Email],$A1962),CHAR(34),
", PrimaryAddress: ",CHAR(34),INDEX(People[Primary Address],$A1962),CHAR(34),
", PersonLink: }"))</f>
        <v>#REF!</v>
      </c>
      <c r="H1962" t="e">
        <f>IF(COUNTA(CitationInformation)=0,"",IF(INDEX(AuthorList[Author Name],$A1962)="","",
CONCATENATE("  - &amp;AuthorListID",TEXT($A1962,"0000"),
"  {CitationID: *CitationID0001",
", PersonID: *PersonID",TEXT(MATCH(INDEX(AuthorList[Author Name],$A1962),People[Full Name],0),"0000"),
", AuthorOrder: ",INDEX(AuthorList[Author Number],$A1962),"}")))</f>
        <v>#REF!</v>
      </c>
      <c r="K1962" t="e">
        <f>IF(INDEX(SamplingFeatures[Feature Code],$A1962)="","",
CONCATENATE("  - &amp;SamplingFeatureID",TEXT($A1962,"0000"),
" {","SamplingFeatureUUID:  ",CHAR(34),INDEX(SamplingFeatures[Sampling Feature UUID],$A1962),CHAR(34),
", SamplingFeatureTypeCV:  ",CHAR(34),INDEX(SamplingFeatures[Sampling Feature Type],$A1962),CHAR(34),
", SamplingFeatureCode:  ",CHAR(34),INDEX(SamplingFeatures[Feature Code],$A1962),CHAR(34),
", SamplingFeatureName:  ",CHAR(34),INDEX(SamplingFeatures[Feature Name],$A1962),CHAR(34),
", SamplingFeatureDescription:  ",CHAR(34),INDEX(SamplingFeatures[Feature Description],$A1962),CHAR(34),
", SamplingFeatureGeotypeCV:  ",CHAR(34),INDEX(SamplingFeatures[Feature Geo Type],$A1962),CHAR(34),
", FeatureGeometry:  ",CHAR(34),INDEX(SamplingFeatures[Feature Geometry],$A1962),CHAR(34),
", Elevation_m:  ",CHAR(34),INDEX(SamplingFeatures[Elevation_m],$A1962),CHAR(34),
", ElevationDatumCV:  ",CHAR(34),ElevationDatum,CHAR(34),"}"))</f>
        <v>#REF!</v>
      </c>
      <c r="L1962" t="e">
        <f>IF(INDEX(SamplingFeatures[Sampling Feature Type],$A1962)&lt;&gt;"Site","",
CONCATENATE("  - &amp;SiteID",TEXT(SUMPRODUCT(--($L$3:$L1961&lt;&gt;"")),"0000"),
" {","SamplingFeatureID:  *SamplingFeatureID",TEXT($A1962,"0000"),
", SiteTypeCV:  ",CHAR(34),INDEX(Sites[Site Type],$A1962),CHAR(34),
", Latitude:  ",INDEX(Sites[Latitude],$A1962),
", Longitude:  ",INDEX(Sites[Longitude],$A1962),
", SRSName:  ",CHAR(34),LatLonDatum,CHAR(34),"}"))</f>
        <v>#REF!</v>
      </c>
      <c r="M1962" t="e">
        <f>IF(INDEX(SamplingFeatures[Sampling Feature Type],$A1962)&lt;&gt;"Specimen","",
CONCATENATE("  - &amp;SpecimenID",TEXT(SUMPRODUCT(--($M$3:$M1961&lt;&gt;"")),"0000"),
" {","SamplingFeatureID:  *SamplingFeatureID",TEXT($A1962,"0000"),
", SpecimenTypeCV:  ",CHAR(34),INDEX(Specimens[Specimen Type],$A1962),CHAR(34),
", SpecimenMediumCV:  ",INDEX(Specimens[Specimen Medium],$A1962),
", IsFieldSpecimen:  ",CHAR(34),INDEX(Specimens[Is Field Specimen?],$A1962),CHAR(34),"}"))</f>
        <v>#REF!</v>
      </c>
      <c r="N1962" t="e">
        <f>IF(COUNTA(SpatialOffsets[])=0,"", IF(INDEX(SpatialOffsets[Spatial Offset Type],$A1962)="","",
CONCATENATE("  - &amp;SpatialOffsetID",TEXT($A1962,"0000"),
" {","SpatialOffsetTypeCV:  ",CHAR(34),INDEX(SpatialOffsets[Spatial Offset Type],$A1962),CHAR(34),
", Offset1Value:  ",INDEX(SpatialOffsets[Offset 1 Value],$A1962),
", Offset1UnitID:  ",CHAR(34),INDEX(SpatialOffsets[Offset 1 Unit],$A1962),CHAR(34),
", Offset2Value:  ",INDEX(SpatialOffsets[Offset 2 Value],$A1962),
", Offset2UnitID:  ",CHAR(34),INDEX(SpatialOffsets[Offset 2 Unit],$A1962),CHAR(34),
", Offset3Value:  ",INDEX(SpatialOffsets[Offset 3 Value],$A1962),
", Offset3UnitID:  ",CHAR(34),INDEX(SpatialOffsets[Offset 3 Unit],$A1962),CHAR(34),,"}")))</f>
        <v>#REF!</v>
      </c>
      <c r="O1962" t="e">
        <f>IF(COUNTA(RelatedFeatures[])=0,"", IF(INDEX(RelatedFeatures[First Sampling Feature Code],$A1962)="","",
CONCATENATE("  - &amp;RelationID",TEXT($A1962,"0000"),
" {","SamplingFeatureID:  *SamplingFeatureID",TEXT(MATCH(INDEX(RelatedFeatures[First Sampling Feature Code],$A1962),SamplingFeatures[Feature Code],0),"0000"),
", RelationshipTypeCV:  ",CHAR(34),INDEX(RelatedFeatures[Relationship Type],$A1962),CHAR(34),
", RelatedFeatureID: *SamplingFeatureID",TEXT(MATCH(INDEX(RelatedFeatures[Second Sampling Feature Code],$A1962),SamplingFeatures[Feature Code],0),"0000"),
", SpatialOffsetID:  ",IF(INDEX(RelatedFeatures[Offset Number],$A1962)="","",CONCATENATE("*SpatialOffsetID",TEXT(INDEX(RelatedFeatures[Offset Number],$A1962),"0000"))),"}")))</f>
        <v>#REF!</v>
      </c>
      <c r="P1962" t="e">
        <f>IF(INDEX(Methods[Method Type],$A1962)="","",
CONCATENATE("  - &amp;MethodID",TEXT($A1962,"0000"),
" {","MethodTypeCV:  ",CHAR(34),INDEX(Methods[Method Type],$A1962),CHAR(34),
", MethodCode:  ",CHAR(34),INDEX(Methods[Method Code],$A1962),CHAR(34),
", MethodName:  ",CHAR(34),INDEX(Methods[Method Name],$A1962),CHAR(34),
", MethodDescription:  ",CHAR(34),INDEX(Methods[Method Description],$A1962),CHAR(34),
", MethodLink:  ",CHAR(34),INDEX(Methods[Method Link],$A1962),CHAR(34),
", OrganizationID: *OrganizationID",TEXT(MATCH(INDEX(Methods[Organization Name],$A1962),Organizations[Organization Name],0),"0000"),"}"))</f>
        <v>#REF!</v>
      </c>
      <c r="Q1962" t="e">
        <f>IF(INDEX(Variables[Variable Type],$A1962)="","",
CONCATENATE("  - &amp;VariableID",TEXT($A1962,"0000"),
" {","VariableTypeCV:  ",CHAR(34),INDEX(Variables[Variable Type],$A1962),CHAR(34),
", VariableCode:  ",CHAR(34),INDEX(Variables[Variable Code],$A1962),CHAR(34),
", VariableNameCV:  ",CHAR(34),INDEX(Variables[Variable Name],$A1962),CHAR(34),
", VariableDefinition:  ",CHAR(34),INDEX(Variables[Variable Definition],$A1962),CHAR(34),
", SpecciationCV:  ",CHAR(34),INDEX(Variables[Speciation],$A1962),CHAR(34),
", NoDataValue:  ",CHAR(34),INDEX(Variables[No Data Value],$A1962),CHAR(34),"}"))</f>
        <v>#REF!</v>
      </c>
    </row>
    <row r="1963" spans="1:17" x14ac:dyDescent="0.25">
      <c r="A1963">
        <v>1960</v>
      </c>
      <c r="D1963" t="e">
        <f>IF(INDEX(People[First Name],$A1963)="","",
CONCATENATE("  - &amp;PersonID",TEXT($A1963,"0000"),
" {","PersonFirstName:  ",CHAR(34),INDEX(People[First Name],$A1963),CHAR(34),
", PersonMiddleName:  ",CHAR(34),INDEX(People[Middle Name],$A1963),CHAR(34),
", PersonLastName:  ",CHAR(34),INDEX(People[Last Name],$A1963),CHAR(34),"}"))</f>
        <v>#REF!</v>
      </c>
      <c r="E1963" t="e">
        <f>IF(INDEX(Organizations[Organization Type '[CV']],$A1963)="","",
CONCATENATE("  - &amp;OrganizationID",TEXT($A1963,"0000"),
" {","OrganizationTypeCV:  ",CHAR(34),INDEX(Organizations[Organization Type '[CV']],$A1963),CHAR(34),
", OrganizationCode:  ",CHAR(34),INDEX(Organizations[Organization Code],$A1963),CHAR(34),
", OrganizationName:  ",CHAR(34),INDEX(Organizations[Organization Name],$A1963),CHAR(34),
", OrganizationDescription:  ",CHAR(34),INDEX(Organizations[Organization Description],$A1963),CHAR(34),
", OrganizationLink:  ",CHAR(34),INDEX(Organizations[Organization Link],$A1963),CHAR(34),"}"))</f>
        <v>#REF!</v>
      </c>
      <c r="F1963" t="e">
        <f>IF(INDEX(People[First Name],$A1963)="","",
CONCATENATE("  - &amp;AffiliationID",TEXT($A1963,"0000"),
" {PersonID: *PersonID",TEXT($A1963,"0000"),
", OrganizationID: *OrganizationID",TEXT(MATCH(INDEX(People[Organization Name],$A1963),Organizations[Organization Name],0),"0000"),
", IsPrimaryOrganizationContact: , AffiliationStartDate: , AffiliationEndDate: , PrimaryPhone: ",
", PrimaryEmail: ",CHAR(34),INDEX(People[Primary Email],$A1963),CHAR(34),
", PrimaryAddress: ",CHAR(34),INDEX(People[Primary Address],$A1963),CHAR(34),
", PersonLink: }"))</f>
        <v>#REF!</v>
      </c>
      <c r="H1963" t="e">
        <f>IF(COUNTA(CitationInformation)=0,"",IF(INDEX(AuthorList[Author Name],$A1963)="","",
CONCATENATE("  - &amp;AuthorListID",TEXT($A1963,"0000"),
"  {CitationID: *CitationID0001",
", PersonID: *PersonID",TEXT(MATCH(INDEX(AuthorList[Author Name],$A1963),People[Full Name],0),"0000"),
", AuthorOrder: ",INDEX(AuthorList[Author Number],$A1963),"}")))</f>
        <v>#REF!</v>
      </c>
      <c r="K1963" t="e">
        <f>IF(INDEX(SamplingFeatures[Feature Code],$A1963)="","",
CONCATENATE("  - &amp;SamplingFeatureID",TEXT($A1963,"0000"),
" {","SamplingFeatureUUID:  ",CHAR(34),INDEX(SamplingFeatures[Sampling Feature UUID],$A1963),CHAR(34),
", SamplingFeatureTypeCV:  ",CHAR(34),INDEX(SamplingFeatures[Sampling Feature Type],$A1963),CHAR(34),
", SamplingFeatureCode:  ",CHAR(34),INDEX(SamplingFeatures[Feature Code],$A1963),CHAR(34),
", SamplingFeatureName:  ",CHAR(34),INDEX(SamplingFeatures[Feature Name],$A1963),CHAR(34),
", SamplingFeatureDescription:  ",CHAR(34),INDEX(SamplingFeatures[Feature Description],$A1963),CHAR(34),
", SamplingFeatureGeotypeCV:  ",CHAR(34),INDEX(SamplingFeatures[Feature Geo Type],$A1963),CHAR(34),
", FeatureGeometry:  ",CHAR(34),INDEX(SamplingFeatures[Feature Geometry],$A1963),CHAR(34),
", Elevation_m:  ",CHAR(34),INDEX(SamplingFeatures[Elevation_m],$A1963),CHAR(34),
", ElevationDatumCV:  ",CHAR(34),ElevationDatum,CHAR(34),"}"))</f>
        <v>#REF!</v>
      </c>
      <c r="L1963" t="e">
        <f>IF(INDEX(SamplingFeatures[Sampling Feature Type],$A1963)&lt;&gt;"Site","",
CONCATENATE("  - &amp;SiteID",TEXT(SUMPRODUCT(--($L$3:$L1962&lt;&gt;"")),"0000"),
" {","SamplingFeatureID:  *SamplingFeatureID",TEXT($A1963,"0000"),
", SiteTypeCV:  ",CHAR(34),INDEX(Sites[Site Type],$A1963),CHAR(34),
", Latitude:  ",INDEX(Sites[Latitude],$A1963),
", Longitude:  ",INDEX(Sites[Longitude],$A1963),
", SRSName:  ",CHAR(34),LatLonDatum,CHAR(34),"}"))</f>
        <v>#REF!</v>
      </c>
      <c r="M1963" t="e">
        <f>IF(INDEX(SamplingFeatures[Sampling Feature Type],$A1963)&lt;&gt;"Specimen","",
CONCATENATE("  - &amp;SpecimenID",TEXT(SUMPRODUCT(--($M$3:$M1962&lt;&gt;"")),"0000"),
" {","SamplingFeatureID:  *SamplingFeatureID",TEXT($A1963,"0000"),
", SpecimenTypeCV:  ",CHAR(34),INDEX(Specimens[Specimen Type],$A1963),CHAR(34),
", SpecimenMediumCV:  ",INDEX(Specimens[Specimen Medium],$A1963),
", IsFieldSpecimen:  ",CHAR(34),INDEX(Specimens[Is Field Specimen?],$A1963),CHAR(34),"}"))</f>
        <v>#REF!</v>
      </c>
      <c r="N1963" t="e">
        <f>IF(COUNTA(SpatialOffsets[])=0,"", IF(INDEX(SpatialOffsets[Spatial Offset Type],$A1963)="","",
CONCATENATE("  - &amp;SpatialOffsetID",TEXT($A1963,"0000"),
" {","SpatialOffsetTypeCV:  ",CHAR(34),INDEX(SpatialOffsets[Spatial Offset Type],$A1963),CHAR(34),
", Offset1Value:  ",INDEX(SpatialOffsets[Offset 1 Value],$A1963),
", Offset1UnitID:  ",CHAR(34),INDEX(SpatialOffsets[Offset 1 Unit],$A1963),CHAR(34),
", Offset2Value:  ",INDEX(SpatialOffsets[Offset 2 Value],$A1963),
", Offset2UnitID:  ",CHAR(34),INDEX(SpatialOffsets[Offset 2 Unit],$A1963),CHAR(34),
", Offset3Value:  ",INDEX(SpatialOffsets[Offset 3 Value],$A1963),
", Offset3UnitID:  ",CHAR(34),INDEX(SpatialOffsets[Offset 3 Unit],$A1963),CHAR(34),,"}")))</f>
        <v>#REF!</v>
      </c>
      <c r="O1963" t="e">
        <f>IF(COUNTA(RelatedFeatures[])=0,"", IF(INDEX(RelatedFeatures[First Sampling Feature Code],$A1963)="","",
CONCATENATE("  - &amp;RelationID",TEXT($A1963,"0000"),
" {","SamplingFeatureID:  *SamplingFeatureID",TEXT(MATCH(INDEX(RelatedFeatures[First Sampling Feature Code],$A1963),SamplingFeatures[Feature Code],0),"0000"),
", RelationshipTypeCV:  ",CHAR(34),INDEX(RelatedFeatures[Relationship Type],$A1963),CHAR(34),
", RelatedFeatureID: *SamplingFeatureID",TEXT(MATCH(INDEX(RelatedFeatures[Second Sampling Feature Code],$A1963),SamplingFeatures[Feature Code],0),"0000"),
", SpatialOffsetID:  ",IF(INDEX(RelatedFeatures[Offset Number],$A1963)="","",CONCATENATE("*SpatialOffsetID",TEXT(INDEX(RelatedFeatures[Offset Number],$A1963),"0000"))),"}")))</f>
        <v>#REF!</v>
      </c>
      <c r="P1963" t="e">
        <f>IF(INDEX(Methods[Method Type],$A1963)="","",
CONCATENATE("  - &amp;MethodID",TEXT($A1963,"0000"),
" {","MethodTypeCV:  ",CHAR(34),INDEX(Methods[Method Type],$A1963),CHAR(34),
", MethodCode:  ",CHAR(34),INDEX(Methods[Method Code],$A1963),CHAR(34),
", MethodName:  ",CHAR(34),INDEX(Methods[Method Name],$A1963),CHAR(34),
", MethodDescription:  ",CHAR(34),INDEX(Methods[Method Description],$A1963),CHAR(34),
", MethodLink:  ",CHAR(34),INDEX(Methods[Method Link],$A1963),CHAR(34),
", OrganizationID: *OrganizationID",TEXT(MATCH(INDEX(Methods[Organization Name],$A1963),Organizations[Organization Name],0),"0000"),"}"))</f>
        <v>#REF!</v>
      </c>
      <c r="Q1963" t="e">
        <f>IF(INDEX(Variables[Variable Type],$A1963)="","",
CONCATENATE("  - &amp;VariableID",TEXT($A1963,"0000"),
" {","VariableTypeCV:  ",CHAR(34),INDEX(Variables[Variable Type],$A1963),CHAR(34),
", VariableCode:  ",CHAR(34),INDEX(Variables[Variable Code],$A1963),CHAR(34),
", VariableNameCV:  ",CHAR(34),INDEX(Variables[Variable Name],$A1963),CHAR(34),
", VariableDefinition:  ",CHAR(34),INDEX(Variables[Variable Definition],$A1963),CHAR(34),
", SpecciationCV:  ",CHAR(34),INDEX(Variables[Speciation],$A1963),CHAR(34),
", NoDataValue:  ",CHAR(34),INDEX(Variables[No Data Value],$A1963),CHAR(34),"}"))</f>
        <v>#REF!</v>
      </c>
    </row>
    <row r="1964" spans="1:17" x14ac:dyDescent="0.25">
      <c r="A1964">
        <v>1961</v>
      </c>
      <c r="D1964" t="e">
        <f>IF(INDEX(People[First Name],$A1964)="","",
CONCATENATE("  - &amp;PersonID",TEXT($A1964,"0000"),
" {","PersonFirstName:  ",CHAR(34),INDEX(People[First Name],$A1964),CHAR(34),
", PersonMiddleName:  ",CHAR(34),INDEX(People[Middle Name],$A1964),CHAR(34),
", PersonLastName:  ",CHAR(34),INDEX(People[Last Name],$A1964),CHAR(34),"}"))</f>
        <v>#REF!</v>
      </c>
      <c r="E1964" t="e">
        <f>IF(INDEX(Organizations[Organization Type '[CV']],$A1964)="","",
CONCATENATE("  - &amp;OrganizationID",TEXT($A1964,"0000"),
" {","OrganizationTypeCV:  ",CHAR(34),INDEX(Organizations[Organization Type '[CV']],$A1964),CHAR(34),
", OrganizationCode:  ",CHAR(34),INDEX(Organizations[Organization Code],$A1964),CHAR(34),
", OrganizationName:  ",CHAR(34),INDEX(Organizations[Organization Name],$A1964),CHAR(34),
", OrganizationDescription:  ",CHAR(34),INDEX(Organizations[Organization Description],$A1964),CHAR(34),
", OrganizationLink:  ",CHAR(34),INDEX(Organizations[Organization Link],$A1964),CHAR(34),"}"))</f>
        <v>#REF!</v>
      </c>
      <c r="F1964" t="e">
        <f>IF(INDEX(People[First Name],$A1964)="","",
CONCATENATE("  - &amp;AffiliationID",TEXT($A1964,"0000"),
" {PersonID: *PersonID",TEXT($A1964,"0000"),
", OrganizationID: *OrganizationID",TEXT(MATCH(INDEX(People[Organization Name],$A1964),Organizations[Organization Name],0),"0000"),
", IsPrimaryOrganizationContact: , AffiliationStartDate: , AffiliationEndDate: , PrimaryPhone: ",
", PrimaryEmail: ",CHAR(34),INDEX(People[Primary Email],$A1964),CHAR(34),
", PrimaryAddress: ",CHAR(34),INDEX(People[Primary Address],$A1964),CHAR(34),
", PersonLink: }"))</f>
        <v>#REF!</v>
      </c>
      <c r="H1964" t="e">
        <f>IF(COUNTA(CitationInformation)=0,"",IF(INDEX(AuthorList[Author Name],$A1964)="","",
CONCATENATE("  - &amp;AuthorListID",TEXT($A1964,"0000"),
"  {CitationID: *CitationID0001",
", PersonID: *PersonID",TEXT(MATCH(INDEX(AuthorList[Author Name],$A1964),People[Full Name],0),"0000"),
", AuthorOrder: ",INDEX(AuthorList[Author Number],$A1964),"}")))</f>
        <v>#REF!</v>
      </c>
      <c r="K1964" t="e">
        <f>IF(INDEX(SamplingFeatures[Feature Code],$A1964)="","",
CONCATENATE("  - &amp;SamplingFeatureID",TEXT($A1964,"0000"),
" {","SamplingFeatureUUID:  ",CHAR(34),INDEX(SamplingFeatures[Sampling Feature UUID],$A1964),CHAR(34),
", SamplingFeatureTypeCV:  ",CHAR(34),INDEX(SamplingFeatures[Sampling Feature Type],$A1964),CHAR(34),
", SamplingFeatureCode:  ",CHAR(34),INDEX(SamplingFeatures[Feature Code],$A1964),CHAR(34),
", SamplingFeatureName:  ",CHAR(34),INDEX(SamplingFeatures[Feature Name],$A1964),CHAR(34),
", SamplingFeatureDescription:  ",CHAR(34),INDEX(SamplingFeatures[Feature Description],$A1964),CHAR(34),
", SamplingFeatureGeotypeCV:  ",CHAR(34),INDEX(SamplingFeatures[Feature Geo Type],$A1964),CHAR(34),
", FeatureGeometry:  ",CHAR(34),INDEX(SamplingFeatures[Feature Geometry],$A1964),CHAR(34),
", Elevation_m:  ",CHAR(34),INDEX(SamplingFeatures[Elevation_m],$A1964),CHAR(34),
", ElevationDatumCV:  ",CHAR(34),ElevationDatum,CHAR(34),"}"))</f>
        <v>#REF!</v>
      </c>
      <c r="L1964" t="e">
        <f>IF(INDEX(SamplingFeatures[Sampling Feature Type],$A1964)&lt;&gt;"Site","",
CONCATENATE("  - &amp;SiteID",TEXT(SUMPRODUCT(--($L$3:$L1963&lt;&gt;"")),"0000"),
" {","SamplingFeatureID:  *SamplingFeatureID",TEXT($A1964,"0000"),
", SiteTypeCV:  ",CHAR(34),INDEX(Sites[Site Type],$A1964),CHAR(34),
", Latitude:  ",INDEX(Sites[Latitude],$A1964),
", Longitude:  ",INDEX(Sites[Longitude],$A1964),
", SRSName:  ",CHAR(34),LatLonDatum,CHAR(34),"}"))</f>
        <v>#REF!</v>
      </c>
      <c r="M1964" t="e">
        <f>IF(INDEX(SamplingFeatures[Sampling Feature Type],$A1964)&lt;&gt;"Specimen","",
CONCATENATE("  - &amp;SpecimenID",TEXT(SUMPRODUCT(--($M$3:$M1963&lt;&gt;"")),"0000"),
" {","SamplingFeatureID:  *SamplingFeatureID",TEXT($A1964,"0000"),
", SpecimenTypeCV:  ",CHAR(34),INDEX(Specimens[Specimen Type],$A1964),CHAR(34),
", SpecimenMediumCV:  ",INDEX(Specimens[Specimen Medium],$A1964),
", IsFieldSpecimen:  ",CHAR(34),INDEX(Specimens[Is Field Specimen?],$A1964),CHAR(34),"}"))</f>
        <v>#REF!</v>
      </c>
      <c r="N1964" t="e">
        <f>IF(COUNTA(SpatialOffsets[])=0,"", IF(INDEX(SpatialOffsets[Spatial Offset Type],$A1964)="","",
CONCATENATE("  - &amp;SpatialOffsetID",TEXT($A1964,"0000"),
" {","SpatialOffsetTypeCV:  ",CHAR(34),INDEX(SpatialOffsets[Spatial Offset Type],$A1964),CHAR(34),
", Offset1Value:  ",INDEX(SpatialOffsets[Offset 1 Value],$A1964),
", Offset1UnitID:  ",CHAR(34),INDEX(SpatialOffsets[Offset 1 Unit],$A1964),CHAR(34),
", Offset2Value:  ",INDEX(SpatialOffsets[Offset 2 Value],$A1964),
", Offset2UnitID:  ",CHAR(34),INDEX(SpatialOffsets[Offset 2 Unit],$A1964),CHAR(34),
", Offset3Value:  ",INDEX(SpatialOffsets[Offset 3 Value],$A1964),
", Offset3UnitID:  ",CHAR(34),INDEX(SpatialOffsets[Offset 3 Unit],$A1964),CHAR(34),,"}")))</f>
        <v>#REF!</v>
      </c>
      <c r="O1964" t="e">
        <f>IF(COUNTA(RelatedFeatures[])=0,"", IF(INDEX(RelatedFeatures[First Sampling Feature Code],$A1964)="","",
CONCATENATE("  - &amp;RelationID",TEXT($A1964,"0000"),
" {","SamplingFeatureID:  *SamplingFeatureID",TEXT(MATCH(INDEX(RelatedFeatures[First Sampling Feature Code],$A1964),SamplingFeatures[Feature Code],0),"0000"),
", RelationshipTypeCV:  ",CHAR(34),INDEX(RelatedFeatures[Relationship Type],$A1964),CHAR(34),
", RelatedFeatureID: *SamplingFeatureID",TEXT(MATCH(INDEX(RelatedFeatures[Second Sampling Feature Code],$A1964),SamplingFeatures[Feature Code],0),"0000"),
", SpatialOffsetID:  ",IF(INDEX(RelatedFeatures[Offset Number],$A1964)="","",CONCATENATE("*SpatialOffsetID",TEXT(INDEX(RelatedFeatures[Offset Number],$A1964),"0000"))),"}")))</f>
        <v>#REF!</v>
      </c>
      <c r="P1964" t="e">
        <f>IF(INDEX(Methods[Method Type],$A1964)="","",
CONCATENATE("  - &amp;MethodID",TEXT($A1964,"0000"),
" {","MethodTypeCV:  ",CHAR(34),INDEX(Methods[Method Type],$A1964),CHAR(34),
", MethodCode:  ",CHAR(34),INDEX(Methods[Method Code],$A1964),CHAR(34),
", MethodName:  ",CHAR(34),INDEX(Methods[Method Name],$A1964),CHAR(34),
", MethodDescription:  ",CHAR(34),INDEX(Methods[Method Description],$A1964),CHAR(34),
", MethodLink:  ",CHAR(34),INDEX(Methods[Method Link],$A1964),CHAR(34),
", OrganizationID: *OrganizationID",TEXT(MATCH(INDEX(Methods[Organization Name],$A1964),Organizations[Organization Name],0),"0000"),"}"))</f>
        <v>#REF!</v>
      </c>
      <c r="Q1964" t="e">
        <f>IF(INDEX(Variables[Variable Type],$A1964)="","",
CONCATENATE("  - &amp;VariableID",TEXT($A1964,"0000"),
" {","VariableTypeCV:  ",CHAR(34),INDEX(Variables[Variable Type],$A1964),CHAR(34),
", VariableCode:  ",CHAR(34),INDEX(Variables[Variable Code],$A1964),CHAR(34),
", VariableNameCV:  ",CHAR(34),INDEX(Variables[Variable Name],$A1964),CHAR(34),
", VariableDefinition:  ",CHAR(34),INDEX(Variables[Variable Definition],$A1964),CHAR(34),
", SpecciationCV:  ",CHAR(34),INDEX(Variables[Speciation],$A1964),CHAR(34),
", NoDataValue:  ",CHAR(34),INDEX(Variables[No Data Value],$A1964),CHAR(34),"}"))</f>
        <v>#REF!</v>
      </c>
    </row>
    <row r="1965" spans="1:17" x14ac:dyDescent="0.25">
      <c r="A1965">
        <v>1962</v>
      </c>
      <c r="D1965" t="e">
        <f>IF(INDEX(People[First Name],$A1965)="","",
CONCATENATE("  - &amp;PersonID",TEXT($A1965,"0000"),
" {","PersonFirstName:  ",CHAR(34),INDEX(People[First Name],$A1965),CHAR(34),
", PersonMiddleName:  ",CHAR(34),INDEX(People[Middle Name],$A1965),CHAR(34),
", PersonLastName:  ",CHAR(34),INDEX(People[Last Name],$A1965),CHAR(34),"}"))</f>
        <v>#REF!</v>
      </c>
      <c r="E1965" t="e">
        <f>IF(INDEX(Organizations[Organization Type '[CV']],$A1965)="","",
CONCATENATE("  - &amp;OrganizationID",TEXT($A1965,"0000"),
" {","OrganizationTypeCV:  ",CHAR(34),INDEX(Organizations[Organization Type '[CV']],$A1965),CHAR(34),
", OrganizationCode:  ",CHAR(34),INDEX(Organizations[Organization Code],$A1965),CHAR(34),
", OrganizationName:  ",CHAR(34),INDEX(Organizations[Organization Name],$A1965),CHAR(34),
", OrganizationDescription:  ",CHAR(34),INDEX(Organizations[Organization Description],$A1965),CHAR(34),
", OrganizationLink:  ",CHAR(34),INDEX(Organizations[Organization Link],$A1965),CHAR(34),"}"))</f>
        <v>#REF!</v>
      </c>
      <c r="F1965" t="e">
        <f>IF(INDEX(People[First Name],$A1965)="","",
CONCATENATE("  - &amp;AffiliationID",TEXT($A1965,"0000"),
" {PersonID: *PersonID",TEXT($A1965,"0000"),
", OrganizationID: *OrganizationID",TEXT(MATCH(INDEX(People[Organization Name],$A1965),Organizations[Organization Name],0),"0000"),
", IsPrimaryOrganizationContact: , AffiliationStartDate: , AffiliationEndDate: , PrimaryPhone: ",
", PrimaryEmail: ",CHAR(34),INDEX(People[Primary Email],$A1965),CHAR(34),
", PrimaryAddress: ",CHAR(34),INDEX(People[Primary Address],$A1965),CHAR(34),
", PersonLink: }"))</f>
        <v>#REF!</v>
      </c>
      <c r="H1965" t="e">
        <f>IF(COUNTA(CitationInformation)=0,"",IF(INDEX(AuthorList[Author Name],$A1965)="","",
CONCATENATE("  - &amp;AuthorListID",TEXT($A1965,"0000"),
"  {CitationID: *CitationID0001",
", PersonID: *PersonID",TEXT(MATCH(INDEX(AuthorList[Author Name],$A1965),People[Full Name],0),"0000"),
", AuthorOrder: ",INDEX(AuthorList[Author Number],$A1965),"}")))</f>
        <v>#REF!</v>
      </c>
      <c r="K1965" t="e">
        <f>IF(INDEX(SamplingFeatures[Feature Code],$A1965)="","",
CONCATENATE("  - &amp;SamplingFeatureID",TEXT($A1965,"0000"),
" {","SamplingFeatureUUID:  ",CHAR(34),INDEX(SamplingFeatures[Sampling Feature UUID],$A1965),CHAR(34),
", SamplingFeatureTypeCV:  ",CHAR(34),INDEX(SamplingFeatures[Sampling Feature Type],$A1965),CHAR(34),
", SamplingFeatureCode:  ",CHAR(34),INDEX(SamplingFeatures[Feature Code],$A1965),CHAR(34),
", SamplingFeatureName:  ",CHAR(34),INDEX(SamplingFeatures[Feature Name],$A1965),CHAR(34),
", SamplingFeatureDescription:  ",CHAR(34),INDEX(SamplingFeatures[Feature Description],$A1965),CHAR(34),
", SamplingFeatureGeotypeCV:  ",CHAR(34),INDEX(SamplingFeatures[Feature Geo Type],$A1965),CHAR(34),
", FeatureGeometry:  ",CHAR(34),INDEX(SamplingFeatures[Feature Geometry],$A1965),CHAR(34),
", Elevation_m:  ",CHAR(34),INDEX(SamplingFeatures[Elevation_m],$A1965),CHAR(34),
", ElevationDatumCV:  ",CHAR(34),ElevationDatum,CHAR(34),"}"))</f>
        <v>#REF!</v>
      </c>
      <c r="L1965" t="e">
        <f>IF(INDEX(SamplingFeatures[Sampling Feature Type],$A1965)&lt;&gt;"Site","",
CONCATENATE("  - &amp;SiteID",TEXT(SUMPRODUCT(--($L$3:$L1964&lt;&gt;"")),"0000"),
" {","SamplingFeatureID:  *SamplingFeatureID",TEXT($A1965,"0000"),
", SiteTypeCV:  ",CHAR(34),INDEX(Sites[Site Type],$A1965),CHAR(34),
", Latitude:  ",INDEX(Sites[Latitude],$A1965),
", Longitude:  ",INDEX(Sites[Longitude],$A1965),
", SRSName:  ",CHAR(34),LatLonDatum,CHAR(34),"}"))</f>
        <v>#REF!</v>
      </c>
      <c r="M1965" t="e">
        <f>IF(INDEX(SamplingFeatures[Sampling Feature Type],$A1965)&lt;&gt;"Specimen","",
CONCATENATE("  - &amp;SpecimenID",TEXT(SUMPRODUCT(--($M$3:$M1964&lt;&gt;"")),"0000"),
" {","SamplingFeatureID:  *SamplingFeatureID",TEXT($A1965,"0000"),
", SpecimenTypeCV:  ",CHAR(34),INDEX(Specimens[Specimen Type],$A1965),CHAR(34),
", SpecimenMediumCV:  ",INDEX(Specimens[Specimen Medium],$A1965),
", IsFieldSpecimen:  ",CHAR(34),INDEX(Specimens[Is Field Specimen?],$A1965),CHAR(34),"}"))</f>
        <v>#REF!</v>
      </c>
      <c r="N1965" t="e">
        <f>IF(COUNTA(SpatialOffsets[])=0,"", IF(INDEX(SpatialOffsets[Spatial Offset Type],$A1965)="","",
CONCATENATE("  - &amp;SpatialOffsetID",TEXT($A1965,"0000"),
" {","SpatialOffsetTypeCV:  ",CHAR(34),INDEX(SpatialOffsets[Spatial Offset Type],$A1965),CHAR(34),
", Offset1Value:  ",INDEX(SpatialOffsets[Offset 1 Value],$A1965),
", Offset1UnitID:  ",CHAR(34),INDEX(SpatialOffsets[Offset 1 Unit],$A1965),CHAR(34),
", Offset2Value:  ",INDEX(SpatialOffsets[Offset 2 Value],$A1965),
", Offset2UnitID:  ",CHAR(34),INDEX(SpatialOffsets[Offset 2 Unit],$A1965),CHAR(34),
", Offset3Value:  ",INDEX(SpatialOffsets[Offset 3 Value],$A1965),
", Offset3UnitID:  ",CHAR(34),INDEX(SpatialOffsets[Offset 3 Unit],$A1965),CHAR(34),,"}")))</f>
        <v>#REF!</v>
      </c>
      <c r="O1965" t="e">
        <f>IF(COUNTA(RelatedFeatures[])=0,"", IF(INDEX(RelatedFeatures[First Sampling Feature Code],$A1965)="","",
CONCATENATE("  - &amp;RelationID",TEXT($A1965,"0000"),
" {","SamplingFeatureID:  *SamplingFeatureID",TEXT(MATCH(INDEX(RelatedFeatures[First Sampling Feature Code],$A1965),SamplingFeatures[Feature Code],0),"0000"),
", RelationshipTypeCV:  ",CHAR(34),INDEX(RelatedFeatures[Relationship Type],$A1965),CHAR(34),
", RelatedFeatureID: *SamplingFeatureID",TEXT(MATCH(INDEX(RelatedFeatures[Second Sampling Feature Code],$A1965),SamplingFeatures[Feature Code],0),"0000"),
", SpatialOffsetID:  ",IF(INDEX(RelatedFeatures[Offset Number],$A1965)="","",CONCATENATE("*SpatialOffsetID",TEXT(INDEX(RelatedFeatures[Offset Number],$A1965),"0000"))),"}")))</f>
        <v>#REF!</v>
      </c>
      <c r="P1965" t="e">
        <f>IF(INDEX(Methods[Method Type],$A1965)="","",
CONCATENATE("  - &amp;MethodID",TEXT($A1965,"0000"),
" {","MethodTypeCV:  ",CHAR(34),INDEX(Methods[Method Type],$A1965),CHAR(34),
", MethodCode:  ",CHAR(34),INDEX(Methods[Method Code],$A1965),CHAR(34),
", MethodName:  ",CHAR(34),INDEX(Methods[Method Name],$A1965),CHAR(34),
", MethodDescription:  ",CHAR(34),INDEX(Methods[Method Description],$A1965),CHAR(34),
", MethodLink:  ",CHAR(34),INDEX(Methods[Method Link],$A1965),CHAR(34),
", OrganizationID: *OrganizationID",TEXT(MATCH(INDEX(Methods[Organization Name],$A1965),Organizations[Organization Name],0),"0000"),"}"))</f>
        <v>#REF!</v>
      </c>
      <c r="Q1965" t="e">
        <f>IF(INDEX(Variables[Variable Type],$A1965)="","",
CONCATENATE("  - &amp;VariableID",TEXT($A1965,"0000"),
" {","VariableTypeCV:  ",CHAR(34),INDEX(Variables[Variable Type],$A1965),CHAR(34),
", VariableCode:  ",CHAR(34),INDEX(Variables[Variable Code],$A1965),CHAR(34),
", VariableNameCV:  ",CHAR(34),INDEX(Variables[Variable Name],$A1965),CHAR(34),
", VariableDefinition:  ",CHAR(34),INDEX(Variables[Variable Definition],$A1965),CHAR(34),
", SpecciationCV:  ",CHAR(34),INDEX(Variables[Speciation],$A1965),CHAR(34),
", NoDataValue:  ",CHAR(34),INDEX(Variables[No Data Value],$A1965),CHAR(34),"}"))</f>
        <v>#REF!</v>
      </c>
    </row>
    <row r="1966" spans="1:17" x14ac:dyDescent="0.25">
      <c r="A1966">
        <v>1963</v>
      </c>
      <c r="D1966" t="e">
        <f>IF(INDEX(People[First Name],$A1966)="","",
CONCATENATE("  - &amp;PersonID",TEXT($A1966,"0000"),
" {","PersonFirstName:  ",CHAR(34),INDEX(People[First Name],$A1966),CHAR(34),
", PersonMiddleName:  ",CHAR(34),INDEX(People[Middle Name],$A1966),CHAR(34),
", PersonLastName:  ",CHAR(34),INDEX(People[Last Name],$A1966),CHAR(34),"}"))</f>
        <v>#REF!</v>
      </c>
      <c r="E1966" t="e">
        <f>IF(INDEX(Organizations[Organization Type '[CV']],$A1966)="","",
CONCATENATE("  - &amp;OrganizationID",TEXT($A1966,"0000"),
" {","OrganizationTypeCV:  ",CHAR(34),INDEX(Organizations[Organization Type '[CV']],$A1966),CHAR(34),
", OrganizationCode:  ",CHAR(34),INDEX(Organizations[Organization Code],$A1966),CHAR(34),
", OrganizationName:  ",CHAR(34),INDEX(Organizations[Organization Name],$A1966),CHAR(34),
", OrganizationDescription:  ",CHAR(34),INDEX(Organizations[Organization Description],$A1966),CHAR(34),
", OrganizationLink:  ",CHAR(34),INDEX(Organizations[Organization Link],$A1966),CHAR(34),"}"))</f>
        <v>#REF!</v>
      </c>
      <c r="F1966" t="e">
        <f>IF(INDEX(People[First Name],$A1966)="","",
CONCATENATE("  - &amp;AffiliationID",TEXT($A1966,"0000"),
" {PersonID: *PersonID",TEXT($A1966,"0000"),
", OrganizationID: *OrganizationID",TEXT(MATCH(INDEX(People[Organization Name],$A1966),Organizations[Organization Name],0),"0000"),
", IsPrimaryOrganizationContact: , AffiliationStartDate: , AffiliationEndDate: , PrimaryPhone: ",
", PrimaryEmail: ",CHAR(34),INDEX(People[Primary Email],$A1966),CHAR(34),
", PrimaryAddress: ",CHAR(34),INDEX(People[Primary Address],$A1966),CHAR(34),
", PersonLink: }"))</f>
        <v>#REF!</v>
      </c>
      <c r="H1966" t="e">
        <f>IF(COUNTA(CitationInformation)=0,"",IF(INDEX(AuthorList[Author Name],$A1966)="","",
CONCATENATE("  - &amp;AuthorListID",TEXT($A1966,"0000"),
"  {CitationID: *CitationID0001",
", PersonID: *PersonID",TEXT(MATCH(INDEX(AuthorList[Author Name],$A1966),People[Full Name],0),"0000"),
", AuthorOrder: ",INDEX(AuthorList[Author Number],$A1966),"}")))</f>
        <v>#REF!</v>
      </c>
      <c r="K1966" t="e">
        <f>IF(INDEX(SamplingFeatures[Feature Code],$A1966)="","",
CONCATENATE("  - &amp;SamplingFeatureID",TEXT($A1966,"0000"),
" {","SamplingFeatureUUID:  ",CHAR(34),INDEX(SamplingFeatures[Sampling Feature UUID],$A1966),CHAR(34),
", SamplingFeatureTypeCV:  ",CHAR(34),INDEX(SamplingFeatures[Sampling Feature Type],$A1966),CHAR(34),
", SamplingFeatureCode:  ",CHAR(34),INDEX(SamplingFeatures[Feature Code],$A1966),CHAR(34),
", SamplingFeatureName:  ",CHAR(34),INDEX(SamplingFeatures[Feature Name],$A1966),CHAR(34),
", SamplingFeatureDescription:  ",CHAR(34),INDEX(SamplingFeatures[Feature Description],$A1966),CHAR(34),
", SamplingFeatureGeotypeCV:  ",CHAR(34),INDEX(SamplingFeatures[Feature Geo Type],$A1966),CHAR(34),
", FeatureGeometry:  ",CHAR(34),INDEX(SamplingFeatures[Feature Geometry],$A1966),CHAR(34),
", Elevation_m:  ",CHAR(34),INDEX(SamplingFeatures[Elevation_m],$A1966),CHAR(34),
", ElevationDatumCV:  ",CHAR(34),ElevationDatum,CHAR(34),"}"))</f>
        <v>#REF!</v>
      </c>
      <c r="L1966" t="e">
        <f>IF(INDEX(SamplingFeatures[Sampling Feature Type],$A1966)&lt;&gt;"Site","",
CONCATENATE("  - &amp;SiteID",TEXT(SUMPRODUCT(--($L$3:$L1965&lt;&gt;"")),"0000"),
" {","SamplingFeatureID:  *SamplingFeatureID",TEXT($A1966,"0000"),
", SiteTypeCV:  ",CHAR(34),INDEX(Sites[Site Type],$A1966),CHAR(34),
", Latitude:  ",INDEX(Sites[Latitude],$A1966),
", Longitude:  ",INDEX(Sites[Longitude],$A1966),
", SRSName:  ",CHAR(34),LatLonDatum,CHAR(34),"}"))</f>
        <v>#REF!</v>
      </c>
      <c r="M1966" t="e">
        <f>IF(INDEX(SamplingFeatures[Sampling Feature Type],$A1966)&lt;&gt;"Specimen","",
CONCATENATE("  - &amp;SpecimenID",TEXT(SUMPRODUCT(--($M$3:$M1965&lt;&gt;"")),"0000"),
" {","SamplingFeatureID:  *SamplingFeatureID",TEXT($A1966,"0000"),
", SpecimenTypeCV:  ",CHAR(34),INDEX(Specimens[Specimen Type],$A1966),CHAR(34),
", SpecimenMediumCV:  ",INDEX(Specimens[Specimen Medium],$A1966),
", IsFieldSpecimen:  ",CHAR(34),INDEX(Specimens[Is Field Specimen?],$A1966),CHAR(34),"}"))</f>
        <v>#REF!</v>
      </c>
      <c r="N1966" t="e">
        <f>IF(COUNTA(SpatialOffsets[])=0,"", IF(INDEX(SpatialOffsets[Spatial Offset Type],$A1966)="","",
CONCATENATE("  - &amp;SpatialOffsetID",TEXT($A1966,"0000"),
" {","SpatialOffsetTypeCV:  ",CHAR(34),INDEX(SpatialOffsets[Spatial Offset Type],$A1966),CHAR(34),
", Offset1Value:  ",INDEX(SpatialOffsets[Offset 1 Value],$A1966),
", Offset1UnitID:  ",CHAR(34),INDEX(SpatialOffsets[Offset 1 Unit],$A1966),CHAR(34),
", Offset2Value:  ",INDEX(SpatialOffsets[Offset 2 Value],$A1966),
", Offset2UnitID:  ",CHAR(34),INDEX(SpatialOffsets[Offset 2 Unit],$A1966),CHAR(34),
", Offset3Value:  ",INDEX(SpatialOffsets[Offset 3 Value],$A1966),
", Offset3UnitID:  ",CHAR(34),INDEX(SpatialOffsets[Offset 3 Unit],$A1966),CHAR(34),,"}")))</f>
        <v>#REF!</v>
      </c>
      <c r="O1966" t="e">
        <f>IF(COUNTA(RelatedFeatures[])=0,"", IF(INDEX(RelatedFeatures[First Sampling Feature Code],$A1966)="","",
CONCATENATE("  - &amp;RelationID",TEXT($A1966,"0000"),
" {","SamplingFeatureID:  *SamplingFeatureID",TEXT(MATCH(INDEX(RelatedFeatures[First Sampling Feature Code],$A1966),SamplingFeatures[Feature Code],0),"0000"),
", RelationshipTypeCV:  ",CHAR(34),INDEX(RelatedFeatures[Relationship Type],$A1966),CHAR(34),
", RelatedFeatureID: *SamplingFeatureID",TEXT(MATCH(INDEX(RelatedFeatures[Second Sampling Feature Code],$A1966),SamplingFeatures[Feature Code],0),"0000"),
", SpatialOffsetID:  ",IF(INDEX(RelatedFeatures[Offset Number],$A1966)="","",CONCATENATE("*SpatialOffsetID",TEXT(INDEX(RelatedFeatures[Offset Number],$A1966),"0000"))),"}")))</f>
        <v>#REF!</v>
      </c>
      <c r="P1966" t="e">
        <f>IF(INDEX(Methods[Method Type],$A1966)="","",
CONCATENATE("  - &amp;MethodID",TEXT($A1966,"0000"),
" {","MethodTypeCV:  ",CHAR(34),INDEX(Methods[Method Type],$A1966),CHAR(34),
", MethodCode:  ",CHAR(34),INDEX(Methods[Method Code],$A1966),CHAR(34),
", MethodName:  ",CHAR(34),INDEX(Methods[Method Name],$A1966),CHAR(34),
", MethodDescription:  ",CHAR(34),INDEX(Methods[Method Description],$A1966),CHAR(34),
", MethodLink:  ",CHAR(34),INDEX(Methods[Method Link],$A1966),CHAR(34),
", OrganizationID: *OrganizationID",TEXT(MATCH(INDEX(Methods[Organization Name],$A1966),Organizations[Organization Name],0),"0000"),"}"))</f>
        <v>#REF!</v>
      </c>
      <c r="Q1966" t="e">
        <f>IF(INDEX(Variables[Variable Type],$A1966)="","",
CONCATENATE("  - &amp;VariableID",TEXT($A1966,"0000"),
" {","VariableTypeCV:  ",CHAR(34),INDEX(Variables[Variable Type],$A1966),CHAR(34),
", VariableCode:  ",CHAR(34),INDEX(Variables[Variable Code],$A1966),CHAR(34),
", VariableNameCV:  ",CHAR(34),INDEX(Variables[Variable Name],$A1966),CHAR(34),
", VariableDefinition:  ",CHAR(34),INDEX(Variables[Variable Definition],$A1966),CHAR(34),
", SpecciationCV:  ",CHAR(34),INDEX(Variables[Speciation],$A1966),CHAR(34),
", NoDataValue:  ",CHAR(34),INDEX(Variables[No Data Value],$A1966),CHAR(34),"}"))</f>
        <v>#REF!</v>
      </c>
    </row>
    <row r="1967" spans="1:17" x14ac:dyDescent="0.25">
      <c r="A1967">
        <v>1964</v>
      </c>
      <c r="D1967" t="e">
        <f>IF(INDEX(People[First Name],$A1967)="","",
CONCATENATE("  - &amp;PersonID",TEXT($A1967,"0000"),
" {","PersonFirstName:  ",CHAR(34),INDEX(People[First Name],$A1967),CHAR(34),
", PersonMiddleName:  ",CHAR(34),INDEX(People[Middle Name],$A1967),CHAR(34),
", PersonLastName:  ",CHAR(34),INDEX(People[Last Name],$A1967),CHAR(34),"}"))</f>
        <v>#REF!</v>
      </c>
      <c r="E1967" t="e">
        <f>IF(INDEX(Organizations[Organization Type '[CV']],$A1967)="","",
CONCATENATE("  - &amp;OrganizationID",TEXT($A1967,"0000"),
" {","OrganizationTypeCV:  ",CHAR(34),INDEX(Organizations[Organization Type '[CV']],$A1967),CHAR(34),
", OrganizationCode:  ",CHAR(34),INDEX(Organizations[Organization Code],$A1967),CHAR(34),
", OrganizationName:  ",CHAR(34),INDEX(Organizations[Organization Name],$A1967),CHAR(34),
", OrganizationDescription:  ",CHAR(34),INDEX(Organizations[Organization Description],$A1967),CHAR(34),
", OrganizationLink:  ",CHAR(34),INDEX(Organizations[Organization Link],$A1967),CHAR(34),"}"))</f>
        <v>#REF!</v>
      </c>
      <c r="F1967" t="e">
        <f>IF(INDEX(People[First Name],$A1967)="","",
CONCATENATE("  - &amp;AffiliationID",TEXT($A1967,"0000"),
" {PersonID: *PersonID",TEXT($A1967,"0000"),
", OrganizationID: *OrganizationID",TEXT(MATCH(INDEX(People[Organization Name],$A1967),Organizations[Organization Name],0),"0000"),
", IsPrimaryOrganizationContact: , AffiliationStartDate: , AffiliationEndDate: , PrimaryPhone: ",
", PrimaryEmail: ",CHAR(34),INDEX(People[Primary Email],$A1967),CHAR(34),
", PrimaryAddress: ",CHAR(34),INDEX(People[Primary Address],$A1967),CHAR(34),
", PersonLink: }"))</f>
        <v>#REF!</v>
      </c>
      <c r="H1967" t="e">
        <f>IF(COUNTA(CitationInformation)=0,"",IF(INDEX(AuthorList[Author Name],$A1967)="","",
CONCATENATE("  - &amp;AuthorListID",TEXT($A1967,"0000"),
"  {CitationID: *CitationID0001",
", PersonID: *PersonID",TEXT(MATCH(INDEX(AuthorList[Author Name],$A1967),People[Full Name],0),"0000"),
", AuthorOrder: ",INDEX(AuthorList[Author Number],$A1967),"}")))</f>
        <v>#REF!</v>
      </c>
      <c r="K1967" t="e">
        <f>IF(INDEX(SamplingFeatures[Feature Code],$A1967)="","",
CONCATENATE("  - &amp;SamplingFeatureID",TEXT($A1967,"0000"),
" {","SamplingFeatureUUID:  ",CHAR(34),INDEX(SamplingFeatures[Sampling Feature UUID],$A1967),CHAR(34),
", SamplingFeatureTypeCV:  ",CHAR(34),INDEX(SamplingFeatures[Sampling Feature Type],$A1967),CHAR(34),
", SamplingFeatureCode:  ",CHAR(34),INDEX(SamplingFeatures[Feature Code],$A1967),CHAR(34),
", SamplingFeatureName:  ",CHAR(34),INDEX(SamplingFeatures[Feature Name],$A1967),CHAR(34),
", SamplingFeatureDescription:  ",CHAR(34),INDEX(SamplingFeatures[Feature Description],$A1967),CHAR(34),
", SamplingFeatureGeotypeCV:  ",CHAR(34),INDEX(SamplingFeatures[Feature Geo Type],$A1967),CHAR(34),
", FeatureGeometry:  ",CHAR(34),INDEX(SamplingFeatures[Feature Geometry],$A1967),CHAR(34),
", Elevation_m:  ",CHAR(34),INDEX(SamplingFeatures[Elevation_m],$A1967),CHAR(34),
", ElevationDatumCV:  ",CHAR(34),ElevationDatum,CHAR(34),"}"))</f>
        <v>#REF!</v>
      </c>
      <c r="L1967" t="e">
        <f>IF(INDEX(SamplingFeatures[Sampling Feature Type],$A1967)&lt;&gt;"Site","",
CONCATENATE("  - &amp;SiteID",TEXT(SUMPRODUCT(--($L$3:$L1966&lt;&gt;"")),"0000"),
" {","SamplingFeatureID:  *SamplingFeatureID",TEXT($A1967,"0000"),
", SiteTypeCV:  ",CHAR(34),INDEX(Sites[Site Type],$A1967),CHAR(34),
", Latitude:  ",INDEX(Sites[Latitude],$A1967),
", Longitude:  ",INDEX(Sites[Longitude],$A1967),
", SRSName:  ",CHAR(34),LatLonDatum,CHAR(34),"}"))</f>
        <v>#REF!</v>
      </c>
      <c r="M1967" t="e">
        <f>IF(INDEX(SamplingFeatures[Sampling Feature Type],$A1967)&lt;&gt;"Specimen","",
CONCATENATE("  - &amp;SpecimenID",TEXT(SUMPRODUCT(--($M$3:$M1966&lt;&gt;"")),"0000"),
" {","SamplingFeatureID:  *SamplingFeatureID",TEXT($A1967,"0000"),
", SpecimenTypeCV:  ",CHAR(34),INDEX(Specimens[Specimen Type],$A1967),CHAR(34),
", SpecimenMediumCV:  ",INDEX(Specimens[Specimen Medium],$A1967),
", IsFieldSpecimen:  ",CHAR(34),INDEX(Specimens[Is Field Specimen?],$A1967),CHAR(34),"}"))</f>
        <v>#REF!</v>
      </c>
      <c r="N1967" t="e">
        <f>IF(COUNTA(SpatialOffsets[])=0,"", IF(INDEX(SpatialOffsets[Spatial Offset Type],$A1967)="","",
CONCATENATE("  - &amp;SpatialOffsetID",TEXT($A1967,"0000"),
" {","SpatialOffsetTypeCV:  ",CHAR(34),INDEX(SpatialOffsets[Spatial Offset Type],$A1967),CHAR(34),
", Offset1Value:  ",INDEX(SpatialOffsets[Offset 1 Value],$A1967),
", Offset1UnitID:  ",CHAR(34),INDEX(SpatialOffsets[Offset 1 Unit],$A1967),CHAR(34),
", Offset2Value:  ",INDEX(SpatialOffsets[Offset 2 Value],$A1967),
", Offset2UnitID:  ",CHAR(34),INDEX(SpatialOffsets[Offset 2 Unit],$A1967),CHAR(34),
", Offset3Value:  ",INDEX(SpatialOffsets[Offset 3 Value],$A1967),
", Offset3UnitID:  ",CHAR(34),INDEX(SpatialOffsets[Offset 3 Unit],$A1967),CHAR(34),,"}")))</f>
        <v>#REF!</v>
      </c>
      <c r="O1967" t="e">
        <f>IF(COUNTA(RelatedFeatures[])=0,"", IF(INDEX(RelatedFeatures[First Sampling Feature Code],$A1967)="","",
CONCATENATE("  - &amp;RelationID",TEXT($A1967,"0000"),
" {","SamplingFeatureID:  *SamplingFeatureID",TEXT(MATCH(INDEX(RelatedFeatures[First Sampling Feature Code],$A1967),SamplingFeatures[Feature Code],0),"0000"),
", RelationshipTypeCV:  ",CHAR(34),INDEX(RelatedFeatures[Relationship Type],$A1967),CHAR(34),
", RelatedFeatureID: *SamplingFeatureID",TEXT(MATCH(INDEX(RelatedFeatures[Second Sampling Feature Code],$A1967),SamplingFeatures[Feature Code],0),"0000"),
", SpatialOffsetID:  ",IF(INDEX(RelatedFeatures[Offset Number],$A1967)="","",CONCATENATE("*SpatialOffsetID",TEXT(INDEX(RelatedFeatures[Offset Number],$A1967),"0000"))),"}")))</f>
        <v>#REF!</v>
      </c>
      <c r="P1967" t="e">
        <f>IF(INDEX(Methods[Method Type],$A1967)="","",
CONCATENATE("  - &amp;MethodID",TEXT($A1967,"0000"),
" {","MethodTypeCV:  ",CHAR(34),INDEX(Methods[Method Type],$A1967),CHAR(34),
", MethodCode:  ",CHAR(34),INDEX(Methods[Method Code],$A1967),CHAR(34),
", MethodName:  ",CHAR(34),INDEX(Methods[Method Name],$A1967),CHAR(34),
", MethodDescription:  ",CHAR(34),INDEX(Methods[Method Description],$A1967),CHAR(34),
", MethodLink:  ",CHAR(34),INDEX(Methods[Method Link],$A1967),CHAR(34),
", OrganizationID: *OrganizationID",TEXT(MATCH(INDEX(Methods[Organization Name],$A1967),Organizations[Organization Name],0),"0000"),"}"))</f>
        <v>#REF!</v>
      </c>
      <c r="Q1967" t="e">
        <f>IF(INDEX(Variables[Variable Type],$A1967)="","",
CONCATENATE("  - &amp;VariableID",TEXT($A1967,"0000"),
" {","VariableTypeCV:  ",CHAR(34),INDEX(Variables[Variable Type],$A1967),CHAR(34),
", VariableCode:  ",CHAR(34),INDEX(Variables[Variable Code],$A1967),CHAR(34),
", VariableNameCV:  ",CHAR(34),INDEX(Variables[Variable Name],$A1967),CHAR(34),
", VariableDefinition:  ",CHAR(34),INDEX(Variables[Variable Definition],$A1967),CHAR(34),
", SpecciationCV:  ",CHAR(34),INDEX(Variables[Speciation],$A1967),CHAR(34),
", NoDataValue:  ",CHAR(34),INDEX(Variables[No Data Value],$A1967),CHAR(34),"}"))</f>
        <v>#REF!</v>
      </c>
    </row>
    <row r="1968" spans="1:17" x14ac:dyDescent="0.25">
      <c r="A1968">
        <v>1965</v>
      </c>
      <c r="D1968" t="e">
        <f>IF(INDEX(People[First Name],$A1968)="","",
CONCATENATE("  - &amp;PersonID",TEXT($A1968,"0000"),
" {","PersonFirstName:  ",CHAR(34),INDEX(People[First Name],$A1968),CHAR(34),
", PersonMiddleName:  ",CHAR(34),INDEX(People[Middle Name],$A1968),CHAR(34),
", PersonLastName:  ",CHAR(34),INDEX(People[Last Name],$A1968),CHAR(34),"}"))</f>
        <v>#REF!</v>
      </c>
      <c r="E1968" t="e">
        <f>IF(INDEX(Organizations[Organization Type '[CV']],$A1968)="","",
CONCATENATE("  - &amp;OrganizationID",TEXT($A1968,"0000"),
" {","OrganizationTypeCV:  ",CHAR(34),INDEX(Organizations[Organization Type '[CV']],$A1968),CHAR(34),
", OrganizationCode:  ",CHAR(34),INDEX(Organizations[Organization Code],$A1968),CHAR(34),
", OrganizationName:  ",CHAR(34),INDEX(Organizations[Organization Name],$A1968),CHAR(34),
", OrganizationDescription:  ",CHAR(34),INDEX(Organizations[Organization Description],$A1968),CHAR(34),
", OrganizationLink:  ",CHAR(34),INDEX(Organizations[Organization Link],$A1968),CHAR(34),"}"))</f>
        <v>#REF!</v>
      </c>
      <c r="F1968" t="e">
        <f>IF(INDEX(People[First Name],$A1968)="","",
CONCATENATE("  - &amp;AffiliationID",TEXT($A1968,"0000"),
" {PersonID: *PersonID",TEXT($A1968,"0000"),
", OrganizationID: *OrganizationID",TEXT(MATCH(INDEX(People[Organization Name],$A1968),Organizations[Organization Name],0),"0000"),
", IsPrimaryOrganizationContact: , AffiliationStartDate: , AffiliationEndDate: , PrimaryPhone: ",
", PrimaryEmail: ",CHAR(34),INDEX(People[Primary Email],$A1968),CHAR(34),
", PrimaryAddress: ",CHAR(34),INDEX(People[Primary Address],$A1968),CHAR(34),
", PersonLink: }"))</f>
        <v>#REF!</v>
      </c>
      <c r="H1968" t="e">
        <f>IF(COUNTA(CitationInformation)=0,"",IF(INDEX(AuthorList[Author Name],$A1968)="","",
CONCATENATE("  - &amp;AuthorListID",TEXT($A1968,"0000"),
"  {CitationID: *CitationID0001",
", PersonID: *PersonID",TEXT(MATCH(INDEX(AuthorList[Author Name],$A1968),People[Full Name],0),"0000"),
", AuthorOrder: ",INDEX(AuthorList[Author Number],$A1968),"}")))</f>
        <v>#REF!</v>
      </c>
      <c r="K1968" t="e">
        <f>IF(INDEX(SamplingFeatures[Feature Code],$A1968)="","",
CONCATENATE("  - &amp;SamplingFeatureID",TEXT($A1968,"0000"),
" {","SamplingFeatureUUID:  ",CHAR(34),INDEX(SamplingFeatures[Sampling Feature UUID],$A1968),CHAR(34),
", SamplingFeatureTypeCV:  ",CHAR(34),INDEX(SamplingFeatures[Sampling Feature Type],$A1968),CHAR(34),
", SamplingFeatureCode:  ",CHAR(34),INDEX(SamplingFeatures[Feature Code],$A1968),CHAR(34),
", SamplingFeatureName:  ",CHAR(34),INDEX(SamplingFeatures[Feature Name],$A1968),CHAR(34),
", SamplingFeatureDescription:  ",CHAR(34),INDEX(SamplingFeatures[Feature Description],$A1968),CHAR(34),
", SamplingFeatureGeotypeCV:  ",CHAR(34),INDEX(SamplingFeatures[Feature Geo Type],$A1968),CHAR(34),
", FeatureGeometry:  ",CHAR(34),INDEX(SamplingFeatures[Feature Geometry],$A1968),CHAR(34),
", Elevation_m:  ",CHAR(34),INDEX(SamplingFeatures[Elevation_m],$A1968),CHAR(34),
", ElevationDatumCV:  ",CHAR(34),ElevationDatum,CHAR(34),"}"))</f>
        <v>#REF!</v>
      </c>
      <c r="L1968" t="e">
        <f>IF(INDEX(SamplingFeatures[Sampling Feature Type],$A1968)&lt;&gt;"Site","",
CONCATENATE("  - &amp;SiteID",TEXT(SUMPRODUCT(--($L$3:$L1967&lt;&gt;"")),"0000"),
" {","SamplingFeatureID:  *SamplingFeatureID",TEXT($A1968,"0000"),
", SiteTypeCV:  ",CHAR(34),INDEX(Sites[Site Type],$A1968),CHAR(34),
", Latitude:  ",INDEX(Sites[Latitude],$A1968),
", Longitude:  ",INDEX(Sites[Longitude],$A1968),
", SRSName:  ",CHAR(34),LatLonDatum,CHAR(34),"}"))</f>
        <v>#REF!</v>
      </c>
      <c r="M1968" t="e">
        <f>IF(INDEX(SamplingFeatures[Sampling Feature Type],$A1968)&lt;&gt;"Specimen","",
CONCATENATE("  - &amp;SpecimenID",TEXT(SUMPRODUCT(--($M$3:$M1967&lt;&gt;"")),"0000"),
" {","SamplingFeatureID:  *SamplingFeatureID",TEXT($A1968,"0000"),
", SpecimenTypeCV:  ",CHAR(34),INDEX(Specimens[Specimen Type],$A1968),CHAR(34),
", SpecimenMediumCV:  ",INDEX(Specimens[Specimen Medium],$A1968),
", IsFieldSpecimen:  ",CHAR(34),INDEX(Specimens[Is Field Specimen?],$A1968),CHAR(34),"}"))</f>
        <v>#REF!</v>
      </c>
      <c r="N1968" t="e">
        <f>IF(COUNTA(SpatialOffsets[])=0,"", IF(INDEX(SpatialOffsets[Spatial Offset Type],$A1968)="","",
CONCATENATE("  - &amp;SpatialOffsetID",TEXT($A1968,"0000"),
" {","SpatialOffsetTypeCV:  ",CHAR(34),INDEX(SpatialOffsets[Spatial Offset Type],$A1968),CHAR(34),
", Offset1Value:  ",INDEX(SpatialOffsets[Offset 1 Value],$A1968),
", Offset1UnitID:  ",CHAR(34),INDEX(SpatialOffsets[Offset 1 Unit],$A1968),CHAR(34),
", Offset2Value:  ",INDEX(SpatialOffsets[Offset 2 Value],$A1968),
", Offset2UnitID:  ",CHAR(34),INDEX(SpatialOffsets[Offset 2 Unit],$A1968),CHAR(34),
", Offset3Value:  ",INDEX(SpatialOffsets[Offset 3 Value],$A1968),
", Offset3UnitID:  ",CHAR(34),INDEX(SpatialOffsets[Offset 3 Unit],$A1968),CHAR(34),,"}")))</f>
        <v>#REF!</v>
      </c>
      <c r="O1968" t="e">
        <f>IF(COUNTA(RelatedFeatures[])=0,"", IF(INDEX(RelatedFeatures[First Sampling Feature Code],$A1968)="","",
CONCATENATE("  - &amp;RelationID",TEXT($A1968,"0000"),
" {","SamplingFeatureID:  *SamplingFeatureID",TEXT(MATCH(INDEX(RelatedFeatures[First Sampling Feature Code],$A1968),SamplingFeatures[Feature Code],0),"0000"),
", RelationshipTypeCV:  ",CHAR(34),INDEX(RelatedFeatures[Relationship Type],$A1968),CHAR(34),
", RelatedFeatureID: *SamplingFeatureID",TEXT(MATCH(INDEX(RelatedFeatures[Second Sampling Feature Code],$A1968),SamplingFeatures[Feature Code],0),"0000"),
", SpatialOffsetID:  ",IF(INDEX(RelatedFeatures[Offset Number],$A1968)="","",CONCATENATE("*SpatialOffsetID",TEXT(INDEX(RelatedFeatures[Offset Number],$A1968),"0000"))),"}")))</f>
        <v>#REF!</v>
      </c>
      <c r="P1968" t="e">
        <f>IF(INDEX(Methods[Method Type],$A1968)="","",
CONCATENATE("  - &amp;MethodID",TEXT($A1968,"0000"),
" {","MethodTypeCV:  ",CHAR(34),INDEX(Methods[Method Type],$A1968),CHAR(34),
", MethodCode:  ",CHAR(34),INDEX(Methods[Method Code],$A1968),CHAR(34),
", MethodName:  ",CHAR(34),INDEX(Methods[Method Name],$A1968),CHAR(34),
", MethodDescription:  ",CHAR(34),INDEX(Methods[Method Description],$A1968),CHAR(34),
", MethodLink:  ",CHAR(34),INDEX(Methods[Method Link],$A1968),CHAR(34),
", OrganizationID: *OrganizationID",TEXT(MATCH(INDEX(Methods[Organization Name],$A1968),Organizations[Organization Name],0),"0000"),"}"))</f>
        <v>#REF!</v>
      </c>
      <c r="Q1968" t="e">
        <f>IF(INDEX(Variables[Variable Type],$A1968)="","",
CONCATENATE("  - &amp;VariableID",TEXT($A1968,"0000"),
" {","VariableTypeCV:  ",CHAR(34),INDEX(Variables[Variable Type],$A1968),CHAR(34),
", VariableCode:  ",CHAR(34),INDEX(Variables[Variable Code],$A1968),CHAR(34),
", VariableNameCV:  ",CHAR(34),INDEX(Variables[Variable Name],$A1968),CHAR(34),
", VariableDefinition:  ",CHAR(34),INDEX(Variables[Variable Definition],$A1968),CHAR(34),
", SpecciationCV:  ",CHAR(34),INDEX(Variables[Speciation],$A1968),CHAR(34),
", NoDataValue:  ",CHAR(34),INDEX(Variables[No Data Value],$A1968),CHAR(34),"}"))</f>
        <v>#REF!</v>
      </c>
    </row>
    <row r="1969" spans="1:17" x14ac:dyDescent="0.25">
      <c r="A1969">
        <v>1966</v>
      </c>
      <c r="D1969" t="e">
        <f>IF(INDEX(People[First Name],$A1969)="","",
CONCATENATE("  - &amp;PersonID",TEXT($A1969,"0000"),
" {","PersonFirstName:  ",CHAR(34),INDEX(People[First Name],$A1969),CHAR(34),
", PersonMiddleName:  ",CHAR(34),INDEX(People[Middle Name],$A1969),CHAR(34),
", PersonLastName:  ",CHAR(34),INDEX(People[Last Name],$A1969),CHAR(34),"}"))</f>
        <v>#REF!</v>
      </c>
      <c r="E1969" t="e">
        <f>IF(INDEX(Organizations[Organization Type '[CV']],$A1969)="","",
CONCATENATE("  - &amp;OrganizationID",TEXT($A1969,"0000"),
" {","OrganizationTypeCV:  ",CHAR(34),INDEX(Organizations[Organization Type '[CV']],$A1969),CHAR(34),
", OrganizationCode:  ",CHAR(34),INDEX(Organizations[Organization Code],$A1969),CHAR(34),
", OrganizationName:  ",CHAR(34),INDEX(Organizations[Organization Name],$A1969),CHAR(34),
", OrganizationDescription:  ",CHAR(34),INDEX(Organizations[Organization Description],$A1969),CHAR(34),
", OrganizationLink:  ",CHAR(34),INDEX(Organizations[Organization Link],$A1969),CHAR(34),"}"))</f>
        <v>#REF!</v>
      </c>
      <c r="F1969" t="e">
        <f>IF(INDEX(People[First Name],$A1969)="","",
CONCATENATE("  - &amp;AffiliationID",TEXT($A1969,"0000"),
" {PersonID: *PersonID",TEXT($A1969,"0000"),
", OrganizationID: *OrganizationID",TEXT(MATCH(INDEX(People[Organization Name],$A1969),Organizations[Organization Name],0),"0000"),
", IsPrimaryOrganizationContact: , AffiliationStartDate: , AffiliationEndDate: , PrimaryPhone: ",
", PrimaryEmail: ",CHAR(34),INDEX(People[Primary Email],$A1969),CHAR(34),
", PrimaryAddress: ",CHAR(34),INDEX(People[Primary Address],$A1969),CHAR(34),
", PersonLink: }"))</f>
        <v>#REF!</v>
      </c>
      <c r="H1969" t="e">
        <f>IF(COUNTA(CitationInformation)=0,"",IF(INDEX(AuthorList[Author Name],$A1969)="","",
CONCATENATE("  - &amp;AuthorListID",TEXT($A1969,"0000"),
"  {CitationID: *CitationID0001",
", PersonID: *PersonID",TEXT(MATCH(INDEX(AuthorList[Author Name],$A1969),People[Full Name],0),"0000"),
", AuthorOrder: ",INDEX(AuthorList[Author Number],$A1969),"}")))</f>
        <v>#REF!</v>
      </c>
      <c r="K1969" t="e">
        <f>IF(INDEX(SamplingFeatures[Feature Code],$A1969)="","",
CONCATENATE("  - &amp;SamplingFeatureID",TEXT($A1969,"0000"),
" {","SamplingFeatureUUID:  ",CHAR(34),INDEX(SamplingFeatures[Sampling Feature UUID],$A1969),CHAR(34),
", SamplingFeatureTypeCV:  ",CHAR(34),INDEX(SamplingFeatures[Sampling Feature Type],$A1969),CHAR(34),
", SamplingFeatureCode:  ",CHAR(34),INDEX(SamplingFeatures[Feature Code],$A1969),CHAR(34),
", SamplingFeatureName:  ",CHAR(34),INDEX(SamplingFeatures[Feature Name],$A1969),CHAR(34),
", SamplingFeatureDescription:  ",CHAR(34),INDEX(SamplingFeatures[Feature Description],$A1969),CHAR(34),
", SamplingFeatureGeotypeCV:  ",CHAR(34),INDEX(SamplingFeatures[Feature Geo Type],$A1969),CHAR(34),
", FeatureGeometry:  ",CHAR(34),INDEX(SamplingFeatures[Feature Geometry],$A1969),CHAR(34),
", Elevation_m:  ",CHAR(34),INDEX(SamplingFeatures[Elevation_m],$A1969),CHAR(34),
", ElevationDatumCV:  ",CHAR(34),ElevationDatum,CHAR(34),"}"))</f>
        <v>#REF!</v>
      </c>
      <c r="L1969" t="e">
        <f>IF(INDEX(SamplingFeatures[Sampling Feature Type],$A1969)&lt;&gt;"Site","",
CONCATENATE("  - &amp;SiteID",TEXT(SUMPRODUCT(--($L$3:$L1968&lt;&gt;"")),"0000"),
" {","SamplingFeatureID:  *SamplingFeatureID",TEXT($A1969,"0000"),
", SiteTypeCV:  ",CHAR(34),INDEX(Sites[Site Type],$A1969),CHAR(34),
", Latitude:  ",INDEX(Sites[Latitude],$A1969),
", Longitude:  ",INDEX(Sites[Longitude],$A1969),
", SRSName:  ",CHAR(34),LatLonDatum,CHAR(34),"}"))</f>
        <v>#REF!</v>
      </c>
      <c r="M1969" t="e">
        <f>IF(INDEX(SamplingFeatures[Sampling Feature Type],$A1969)&lt;&gt;"Specimen","",
CONCATENATE("  - &amp;SpecimenID",TEXT(SUMPRODUCT(--($M$3:$M1968&lt;&gt;"")),"0000"),
" {","SamplingFeatureID:  *SamplingFeatureID",TEXT($A1969,"0000"),
", SpecimenTypeCV:  ",CHAR(34),INDEX(Specimens[Specimen Type],$A1969),CHAR(34),
", SpecimenMediumCV:  ",INDEX(Specimens[Specimen Medium],$A1969),
", IsFieldSpecimen:  ",CHAR(34),INDEX(Specimens[Is Field Specimen?],$A1969),CHAR(34),"}"))</f>
        <v>#REF!</v>
      </c>
      <c r="N1969" t="e">
        <f>IF(COUNTA(SpatialOffsets[])=0,"", IF(INDEX(SpatialOffsets[Spatial Offset Type],$A1969)="","",
CONCATENATE("  - &amp;SpatialOffsetID",TEXT($A1969,"0000"),
" {","SpatialOffsetTypeCV:  ",CHAR(34),INDEX(SpatialOffsets[Spatial Offset Type],$A1969),CHAR(34),
", Offset1Value:  ",INDEX(SpatialOffsets[Offset 1 Value],$A1969),
", Offset1UnitID:  ",CHAR(34),INDEX(SpatialOffsets[Offset 1 Unit],$A1969),CHAR(34),
", Offset2Value:  ",INDEX(SpatialOffsets[Offset 2 Value],$A1969),
", Offset2UnitID:  ",CHAR(34),INDEX(SpatialOffsets[Offset 2 Unit],$A1969),CHAR(34),
", Offset3Value:  ",INDEX(SpatialOffsets[Offset 3 Value],$A1969),
", Offset3UnitID:  ",CHAR(34),INDEX(SpatialOffsets[Offset 3 Unit],$A1969),CHAR(34),,"}")))</f>
        <v>#REF!</v>
      </c>
      <c r="O1969" t="e">
        <f>IF(COUNTA(RelatedFeatures[])=0,"", IF(INDEX(RelatedFeatures[First Sampling Feature Code],$A1969)="","",
CONCATENATE("  - &amp;RelationID",TEXT($A1969,"0000"),
" {","SamplingFeatureID:  *SamplingFeatureID",TEXT(MATCH(INDEX(RelatedFeatures[First Sampling Feature Code],$A1969),SamplingFeatures[Feature Code],0),"0000"),
", RelationshipTypeCV:  ",CHAR(34),INDEX(RelatedFeatures[Relationship Type],$A1969),CHAR(34),
", RelatedFeatureID: *SamplingFeatureID",TEXT(MATCH(INDEX(RelatedFeatures[Second Sampling Feature Code],$A1969),SamplingFeatures[Feature Code],0),"0000"),
", SpatialOffsetID:  ",IF(INDEX(RelatedFeatures[Offset Number],$A1969)="","",CONCATENATE("*SpatialOffsetID",TEXT(INDEX(RelatedFeatures[Offset Number],$A1969),"0000"))),"}")))</f>
        <v>#REF!</v>
      </c>
      <c r="P1969" t="e">
        <f>IF(INDEX(Methods[Method Type],$A1969)="","",
CONCATENATE("  - &amp;MethodID",TEXT($A1969,"0000"),
" {","MethodTypeCV:  ",CHAR(34),INDEX(Methods[Method Type],$A1969),CHAR(34),
", MethodCode:  ",CHAR(34),INDEX(Methods[Method Code],$A1969),CHAR(34),
", MethodName:  ",CHAR(34),INDEX(Methods[Method Name],$A1969),CHAR(34),
", MethodDescription:  ",CHAR(34),INDEX(Methods[Method Description],$A1969),CHAR(34),
", MethodLink:  ",CHAR(34),INDEX(Methods[Method Link],$A1969),CHAR(34),
", OrganizationID: *OrganizationID",TEXT(MATCH(INDEX(Methods[Organization Name],$A1969),Organizations[Organization Name],0),"0000"),"}"))</f>
        <v>#REF!</v>
      </c>
      <c r="Q1969" t="e">
        <f>IF(INDEX(Variables[Variable Type],$A1969)="","",
CONCATENATE("  - &amp;VariableID",TEXT($A1969,"0000"),
" {","VariableTypeCV:  ",CHAR(34),INDEX(Variables[Variable Type],$A1969),CHAR(34),
", VariableCode:  ",CHAR(34),INDEX(Variables[Variable Code],$A1969),CHAR(34),
", VariableNameCV:  ",CHAR(34),INDEX(Variables[Variable Name],$A1969),CHAR(34),
", VariableDefinition:  ",CHAR(34),INDEX(Variables[Variable Definition],$A1969),CHAR(34),
", SpecciationCV:  ",CHAR(34),INDEX(Variables[Speciation],$A1969),CHAR(34),
", NoDataValue:  ",CHAR(34),INDEX(Variables[No Data Value],$A1969),CHAR(34),"}"))</f>
        <v>#REF!</v>
      </c>
    </row>
    <row r="1970" spans="1:17" x14ac:dyDescent="0.25">
      <c r="A1970">
        <v>1967</v>
      </c>
      <c r="D1970" t="e">
        <f>IF(INDEX(People[First Name],$A1970)="","",
CONCATENATE("  - &amp;PersonID",TEXT($A1970,"0000"),
" {","PersonFirstName:  ",CHAR(34),INDEX(People[First Name],$A1970),CHAR(34),
", PersonMiddleName:  ",CHAR(34),INDEX(People[Middle Name],$A1970),CHAR(34),
", PersonLastName:  ",CHAR(34),INDEX(People[Last Name],$A1970),CHAR(34),"}"))</f>
        <v>#REF!</v>
      </c>
      <c r="E1970" t="e">
        <f>IF(INDEX(Organizations[Organization Type '[CV']],$A1970)="","",
CONCATENATE("  - &amp;OrganizationID",TEXT($A1970,"0000"),
" {","OrganizationTypeCV:  ",CHAR(34),INDEX(Organizations[Organization Type '[CV']],$A1970),CHAR(34),
", OrganizationCode:  ",CHAR(34),INDEX(Organizations[Organization Code],$A1970),CHAR(34),
", OrganizationName:  ",CHAR(34),INDEX(Organizations[Organization Name],$A1970),CHAR(34),
", OrganizationDescription:  ",CHAR(34),INDEX(Organizations[Organization Description],$A1970),CHAR(34),
", OrganizationLink:  ",CHAR(34),INDEX(Organizations[Organization Link],$A1970),CHAR(34),"}"))</f>
        <v>#REF!</v>
      </c>
      <c r="F1970" t="e">
        <f>IF(INDEX(People[First Name],$A1970)="","",
CONCATENATE("  - &amp;AffiliationID",TEXT($A1970,"0000"),
" {PersonID: *PersonID",TEXT($A1970,"0000"),
", OrganizationID: *OrganizationID",TEXT(MATCH(INDEX(People[Organization Name],$A1970),Organizations[Organization Name],0),"0000"),
", IsPrimaryOrganizationContact: , AffiliationStartDate: , AffiliationEndDate: , PrimaryPhone: ",
", PrimaryEmail: ",CHAR(34),INDEX(People[Primary Email],$A1970),CHAR(34),
", PrimaryAddress: ",CHAR(34),INDEX(People[Primary Address],$A1970),CHAR(34),
", PersonLink: }"))</f>
        <v>#REF!</v>
      </c>
      <c r="H1970" t="e">
        <f>IF(COUNTA(CitationInformation)=0,"",IF(INDEX(AuthorList[Author Name],$A1970)="","",
CONCATENATE("  - &amp;AuthorListID",TEXT($A1970,"0000"),
"  {CitationID: *CitationID0001",
", PersonID: *PersonID",TEXT(MATCH(INDEX(AuthorList[Author Name],$A1970),People[Full Name],0),"0000"),
", AuthorOrder: ",INDEX(AuthorList[Author Number],$A1970),"}")))</f>
        <v>#REF!</v>
      </c>
      <c r="K1970" t="e">
        <f>IF(INDEX(SamplingFeatures[Feature Code],$A1970)="","",
CONCATENATE("  - &amp;SamplingFeatureID",TEXT($A1970,"0000"),
" {","SamplingFeatureUUID:  ",CHAR(34),INDEX(SamplingFeatures[Sampling Feature UUID],$A1970),CHAR(34),
", SamplingFeatureTypeCV:  ",CHAR(34),INDEX(SamplingFeatures[Sampling Feature Type],$A1970),CHAR(34),
", SamplingFeatureCode:  ",CHAR(34),INDEX(SamplingFeatures[Feature Code],$A1970),CHAR(34),
", SamplingFeatureName:  ",CHAR(34),INDEX(SamplingFeatures[Feature Name],$A1970),CHAR(34),
", SamplingFeatureDescription:  ",CHAR(34),INDEX(SamplingFeatures[Feature Description],$A1970),CHAR(34),
", SamplingFeatureGeotypeCV:  ",CHAR(34),INDEX(SamplingFeatures[Feature Geo Type],$A1970),CHAR(34),
", FeatureGeometry:  ",CHAR(34),INDEX(SamplingFeatures[Feature Geometry],$A1970),CHAR(34),
", Elevation_m:  ",CHAR(34),INDEX(SamplingFeatures[Elevation_m],$A1970),CHAR(34),
", ElevationDatumCV:  ",CHAR(34),ElevationDatum,CHAR(34),"}"))</f>
        <v>#REF!</v>
      </c>
      <c r="L1970" t="e">
        <f>IF(INDEX(SamplingFeatures[Sampling Feature Type],$A1970)&lt;&gt;"Site","",
CONCATENATE("  - &amp;SiteID",TEXT(SUMPRODUCT(--($L$3:$L1969&lt;&gt;"")),"0000"),
" {","SamplingFeatureID:  *SamplingFeatureID",TEXT($A1970,"0000"),
", SiteTypeCV:  ",CHAR(34),INDEX(Sites[Site Type],$A1970),CHAR(34),
", Latitude:  ",INDEX(Sites[Latitude],$A1970),
", Longitude:  ",INDEX(Sites[Longitude],$A1970),
", SRSName:  ",CHAR(34),LatLonDatum,CHAR(34),"}"))</f>
        <v>#REF!</v>
      </c>
      <c r="M1970" t="e">
        <f>IF(INDEX(SamplingFeatures[Sampling Feature Type],$A1970)&lt;&gt;"Specimen","",
CONCATENATE("  - &amp;SpecimenID",TEXT(SUMPRODUCT(--($M$3:$M1969&lt;&gt;"")),"0000"),
" {","SamplingFeatureID:  *SamplingFeatureID",TEXT($A1970,"0000"),
", SpecimenTypeCV:  ",CHAR(34),INDEX(Specimens[Specimen Type],$A1970),CHAR(34),
", SpecimenMediumCV:  ",INDEX(Specimens[Specimen Medium],$A1970),
", IsFieldSpecimen:  ",CHAR(34),INDEX(Specimens[Is Field Specimen?],$A1970),CHAR(34),"}"))</f>
        <v>#REF!</v>
      </c>
      <c r="N1970" t="e">
        <f>IF(COUNTA(SpatialOffsets[])=0,"", IF(INDEX(SpatialOffsets[Spatial Offset Type],$A1970)="","",
CONCATENATE("  - &amp;SpatialOffsetID",TEXT($A1970,"0000"),
" {","SpatialOffsetTypeCV:  ",CHAR(34),INDEX(SpatialOffsets[Spatial Offset Type],$A1970),CHAR(34),
", Offset1Value:  ",INDEX(SpatialOffsets[Offset 1 Value],$A1970),
", Offset1UnitID:  ",CHAR(34),INDEX(SpatialOffsets[Offset 1 Unit],$A1970),CHAR(34),
", Offset2Value:  ",INDEX(SpatialOffsets[Offset 2 Value],$A1970),
", Offset2UnitID:  ",CHAR(34),INDEX(SpatialOffsets[Offset 2 Unit],$A1970),CHAR(34),
", Offset3Value:  ",INDEX(SpatialOffsets[Offset 3 Value],$A1970),
", Offset3UnitID:  ",CHAR(34),INDEX(SpatialOffsets[Offset 3 Unit],$A1970),CHAR(34),,"}")))</f>
        <v>#REF!</v>
      </c>
      <c r="O1970" t="e">
        <f>IF(COUNTA(RelatedFeatures[])=0,"", IF(INDEX(RelatedFeatures[First Sampling Feature Code],$A1970)="","",
CONCATENATE("  - &amp;RelationID",TEXT($A1970,"0000"),
" {","SamplingFeatureID:  *SamplingFeatureID",TEXT(MATCH(INDEX(RelatedFeatures[First Sampling Feature Code],$A1970),SamplingFeatures[Feature Code],0),"0000"),
", RelationshipTypeCV:  ",CHAR(34),INDEX(RelatedFeatures[Relationship Type],$A1970),CHAR(34),
", RelatedFeatureID: *SamplingFeatureID",TEXT(MATCH(INDEX(RelatedFeatures[Second Sampling Feature Code],$A1970),SamplingFeatures[Feature Code],0),"0000"),
", SpatialOffsetID:  ",IF(INDEX(RelatedFeatures[Offset Number],$A1970)="","",CONCATENATE("*SpatialOffsetID",TEXT(INDEX(RelatedFeatures[Offset Number],$A1970),"0000"))),"}")))</f>
        <v>#REF!</v>
      </c>
      <c r="P1970" t="e">
        <f>IF(INDEX(Methods[Method Type],$A1970)="","",
CONCATENATE("  - &amp;MethodID",TEXT($A1970,"0000"),
" {","MethodTypeCV:  ",CHAR(34),INDEX(Methods[Method Type],$A1970),CHAR(34),
", MethodCode:  ",CHAR(34),INDEX(Methods[Method Code],$A1970),CHAR(34),
", MethodName:  ",CHAR(34),INDEX(Methods[Method Name],$A1970),CHAR(34),
", MethodDescription:  ",CHAR(34),INDEX(Methods[Method Description],$A1970),CHAR(34),
", MethodLink:  ",CHAR(34),INDEX(Methods[Method Link],$A1970),CHAR(34),
", OrganizationID: *OrganizationID",TEXT(MATCH(INDEX(Methods[Organization Name],$A1970),Organizations[Organization Name],0),"0000"),"}"))</f>
        <v>#REF!</v>
      </c>
      <c r="Q1970" t="e">
        <f>IF(INDEX(Variables[Variable Type],$A1970)="","",
CONCATENATE("  - &amp;VariableID",TEXT($A1970,"0000"),
" {","VariableTypeCV:  ",CHAR(34),INDEX(Variables[Variable Type],$A1970),CHAR(34),
", VariableCode:  ",CHAR(34),INDEX(Variables[Variable Code],$A1970),CHAR(34),
", VariableNameCV:  ",CHAR(34),INDEX(Variables[Variable Name],$A1970),CHAR(34),
", VariableDefinition:  ",CHAR(34),INDEX(Variables[Variable Definition],$A1970),CHAR(34),
", SpecciationCV:  ",CHAR(34),INDEX(Variables[Speciation],$A1970),CHAR(34),
", NoDataValue:  ",CHAR(34),INDEX(Variables[No Data Value],$A1970),CHAR(34),"}"))</f>
        <v>#REF!</v>
      </c>
    </row>
    <row r="1971" spans="1:17" x14ac:dyDescent="0.25">
      <c r="A1971">
        <v>1968</v>
      </c>
      <c r="D1971" t="e">
        <f>IF(INDEX(People[First Name],$A1971)="","",
CONCATENATE("  - &amp;PersonID",TEXT($A1971,"0000"),
" {","PersonFirstName:  ",CHAR(34),INDEX(People[First Name],$A1971),CHAR(34),
", PersonMiddleName:  ",CHAR(34),INDEX(People[Middle Name],$A1971),CHAR(34),
", PersonLastName:  ",CHAR(34),INDEX(People[Last Name],$A1971),CHAR(34),"}"))</f>
        <v>#REF!</v>
      </c>
      <c r="E1971" t="e">
        <f>IF(INDEX(Organizations[Organization Type '[CV']],$A1971)="","",
CONCATENATE("  - &amp;OrganizationID",TEXT($A1971,"0000"),
" {","OrganizationTypeCV:  ",CHAR(34),INDEX(Organizations[Organization Type '[CV']],$A1971),CHAR(34),
", OrganizationCode:  ",CHAR(34),INDEX(Organizations[Organization Code],$A1971),CHAR(34),
", OrganizationName:  ",CHAR(34),INDEX(Organizations[Organization Name],$A1971),CHAR(34),
", OrganizationDescription:  ",CHAR(34),INDEX(Organizations[Organization Description],$A1971),CHAR(34),
", OrganizationLink:  ",CHAR(34),INDEX(Organizations[Organization Link],$A1971),CHAR(34),"}"))</f>
        <v>#REF!</v>
      </c>
      <c r="F1971" t="e">
        <f>IF(INDEX(People[First Name],$A1971)="","",
CONCATENATE("  - &amp;AffiliationID",TEXT($A1971,"0000"),
" {PersonID: *PersonID",TEXT($A1971,"0000"),
", OrganizationID: *OrganizationID",TEXT(MATCH(INDEX(People[Organization Name],$A1971),Organizations[Organization Name],0),"0000"),
", IsPrimaryOrganizationContact: , AffiliationStartDate: , AffiliationEndDate: , PrimaryPhone: ",
", PrimaryEmail: ",CHAR(34),INDEX(People[Primary Email],$A1971),CHAR(34),
", PrimaryAddress: ",CHAR(34),INDEX(People[Primary Address],$A1971),CHAR(34),
", PersonLink: }"))</f>
        <v>#REF!</v>
      </c>
      <c r="H1971" t="e">
        <f>IF(COUNTA(CitationInformation)=0,"",IF(INDEX(AuthorList[Author Name],$A1971)="","",
CONCATENATE("  - &amp;AuthorListID",TEXT($A1971,"0000"),
"  {CitationID: *CitationID0001",
", PersonID: *PersonID",TEXT(MATCH(INDEX(AuthorList[Author Name],$A1971),People[Full Name],0),"0000"),
", AuthorOrder: ",INDEX(AuthorList[Author Number],$A1971),"}")))</f>
        <v>#REF!</v>
      </c>
      <c r="K1971" t="e">
        <f>IF(INDEX(SamplingFeatures[Feature Code],$A1971)="","",
CONCATENATE("  - &amp;SamplingFeatureID",TEXT($A1971,"0000"),
" {","SamplingFeatureUUID:  ",CHAR(34),INDEX(SamplingFeatures[Sampling Feature UUID],$A1971),CHAR(34),
", SamplingFeatureTypeCV:  ",CHAR(34),INDEX(SamplingFeatures[Sampling Feature Type],$A1971),CHAR(34),
", SamplingFeatureCode:  ",CHAR(34),INDEX(SamplingFeatures[Feature Code],$A1971),CHAR(34),
", SamplingFeatureName:  ",CHAR(34),INDEX(SamplingFeatures[Feature Name],$A1971),CHAR(34),
", SamplingFeatureDescription:  ",CHAR(34),INDEX(SamplingFeatures[Feature Description],$A1971),CHAR(34),
", SamplingFeatureGeotypeCV:  ",CHAR(34),INDEX(SamplingFeatures[Feature Geo Type],$A1971),CHAR(34),
", FeatureGeometry:  ",CHAR(34),INDEX(SamplingFeatures[Feature Geometry],$A1971),CHAR(34),
", Elevation_m:  ",CHAR(34),INDEX(SamplingFeatures[Elevation_m],$A1971),CHAR(34),
", ElevationDatumCV:  ",CHAR(34),ElevationDatum,CHAR(34),"}"))</f>
        <v>#REF!</v>
      </c>
      <c r="L1971" t="e">
        <f>IF(INDEX(SamplingFeatures[Sampling Feature Type],$A1971)&lt;&gt;"Site","",
CONCATENATE("  - &amp;SiteID",TEXT(SUMPRODUCT(--($L$3:$L1970&lt;&gt;"")),"0000"),
" {","SamplingFeatureID:  *SamplingFeatureID",TEXT($A1971,"0000"),
", SiteTypeCV:  ",CHAR(34),INDEX(Sites[Site Type],$A1971),CHAR(34),
", Latitude:  ",INDEX(Sites[Latitude],$A1971),
", Longitude:  ",INDEX(Sites[Longitude],$A1971),
", SRSName:  ",CHAR(34),LatLonDatum,CHAR(34),"}"))</f>
        <v>#REF!</v>
      </c>
      <c r="M1971" t="e">
        <f>IF(INDEX(SamplingFeatures[Sampling Feature Type],$A1971)&lt;&gt;"Specimen","",
CONCATENATE("  - &amp;SpecimenID",TEXT(SUMPRODUCT(--($M$3:$M1970&lt;&gt;"")),"0000"),
" {","SamplingFeatureID:  *SamplingFeatureID",TEXT($A1971,"0000"),
", SpecimenTypeCV:  ",CHAR(34),INDEX(Specimens[Specimen Type],$A1971),CHAR(34),
", SpecimenMediumCV:  ",INDEX(Specimens[Specimen Medium],$A1971),
", IsFieldSpecimen:  ",CHAR(34),INDEX(Specimens[Is Field Specimen?],$A1971),CHAR(34),"}"))</f>
        <v>#REF!</v>
      </c>
      <c r="N1971" t="e">
        <f>IF(COUNTA(SpatialOffsets[])=0,"", IF(INDEX(SpatialOffsets[Spatial Offset Type],$A1971)="","",
CONCATENATE("  - &amp;SpatialOffsetID",TEXT($A1971,"0000"),
" {","SpatialOffsetTypeCV:  ",CHAR(34),INDEX(SpatialOffsets[Spatial Offset Type],$A1971),CHAR(34),
", Offset1Value:  ",INDEX(SpatialOffsets[Offset 1 Value],$A1971),
", Offset1UnitID:  ",CHAR(34),INDEX(SpatialOffsets[Offset 1 Unit],$A1971),CHAR(34),
", Offset2Value:  ",INDEX(SpatialOffsets[Offset 2 Value],$A1971),
", Offset2UnitID:  ",CHAR(34),INDEX(SpatialOffsets[Offset 2 Unit],$A1971),CHAR(34),
", Offset3Value:  ",INDEX(SpatialOffsets[Offset 3 Value],$A1971),
", Offset3UnitID:  ",CHAR(34),INDEX(SpatialOffsets[Offset 3 Unit],$A1971),CHAR(34),,"}")))</f>
        <v>#REF!</v>
      </c>
      <c r="O1971" t="e">
        <f>IF(COUNTA(RelatedFeatures[])=0,"", IF(INDEX(RelatedFeatures[First Sampling Feature Code],$A1971)="","",
CONCATENATE("  - &amp;RelationID",TEXT($A1971,"0000"),
" {","SamplingFeatureID:  *SamplingFeatureID",TEXT(MATCH(INDEX(RelatedFeatures[First Sampling Feature Code],$A1971),SamplingFeatures[Feature Code],0),"0000"),
", RelationshipTypeCV:  ",CHAR(34),INDEX(RelatedFeatures[Relationship Type],$A1971),CHAR(34),
", RelatedFeatureID: *SamplingFeatureID",TEXT(MATCH(INDEX(RelatedFeatures[Second Sampling Feature Code],$A1971),SamplingFeatures[Feature Code],0),"0000"),
", SpatialOffsetID:  ",IF(INDEX(RelatedFeatures[Offset Number],$A1971)="","",CONCATENATE("*SpatialOffsetID",TEXT(INDEX(RelatedFeatures[Offset Number],$A1971),"0000"))),"}")))</f>
        <v>#REF!</v>
      </c>
      <c r="P1971" t="e">
        <f>IF(INDEX(Methods[Method Type],$A1971)="","",
CONCATENATE("  - &amp;MethodID",TEXT($A1971,"0000"),
" {","MethodTypeCV:  ",CHAR(34),INDEX(Methods[Method Type],$A1971),CHAR(34),
", MethodCode:  ",CHAR(34),INDEX(Methods[Method Code],$A1971),CHAR(34),
", MethodName:  ",CHAR(34),INDEX(Methods[Method Name],$A1971),CHAR(34),
", MethodDescription:  ",CHAR(34),INDEX(Methods[Method Description],$A1971),CHAR(34),
", MethodLink:  ",CHAR(34),INDEX(Methods[Method Link],$A1971),CHAR(34),
", OrganizationID: *OrganizationID",TEXT(MATCH(INDEX(Methods[Organization Name],$A1971),Organizations[Organization Name],0),"0000"),"}"))</f>
        <v>#REF!</v>
      </c>
      <c r="Q1971" t="e">
        <f>IF(INDEX(Variables[Variable Type],$A1971)="","",
CONCATENATE("  - &amp;VariableID",TEXT($A1971,"0000"),
" {","VariableTypeCV:  ",CHAR(34),INDEX(Variables[Variable Type],$A1971),CHAR(34),
", VariableCode:  ",CHAR(34),INDEX(Variables[Variable Code],$A1971),CHAR(34),
", VariableNameCV:  ",CHAR(34),INDEX(Variables[Variable Name],$A1971),CHAR(34),
", VariableDefinition:  ",CHAR(34),INDEX(Variables[Variable Definition],$A1971),CHAR(34),
", SpecciationCV:  ",CHAR(34),INDEX(Variables[Speciation],$A1971),CHAR(34),
", NoDataValue:  ",CHAR(34),INDEX(Variables[No Data Value],$A1971),CHAR(34),"}"))</f>
        <v>#REF!</v>
      </c>
    </row>
    <row r="1972" spans="1:17" x14ac:dyDescent="0.25">
      <c r="A1972">
        <v>1969</v>
      </c>
      <c r="D1972" t="e">
        <f>IF(INDEX(People[First Name],$A1972)="","",
CONCATENATE("  - &amp;PersonID",TEXT($A1972,"0000"),
" {","PersonFirstName:  ",CHAR(34),INDEX(People[First Name],$A1972),CHAR(34),
", PersonMiddleName:  ",CHAR(34),INDEX(People[Middle Name],$A1972),CHAR(34),
", PersonLastName:  ",CHAR(34),INDEX(People[Last Name],$A1972),CHAR(34),"}"))</f>
        <v>#REF!</v>
      </c>
      <c r="E1972" t="e">
        <f>IF(INDEX(Organizations[Organization Type '[CV']],$A1972)="","",
CONCATENATE("  - &amp;OrganizationID",TEXT($A1972,"0000"),
" {","OrganizationTypeCV:  ",CHAR(34),INDEX(Organizations[Organization Type '[CV']],$A1972),CHAR(34),
", OrganizationCode:  ",CHAR(34),INDEX(Organizations[Organization Code],$A1972),CHAR(34),
", OrganizationName:  ",CHAR(34),INDEX(Organizations[Organization Name],$A1972),CHAR(34),
", OrganizationDescription:  ",CHAR(34),INDEX(Organizations[Organization Description],$A1972),CHAR(34),
", OrganizationLink:  ",CHAR(34),INDEX(Organizations[Organization Link],$A1972),CHAR(34),"}"))</f>
        <v>#REF!</v>
      </c>
      <c r="F1972" t="e">
        <f>IF(INDEX(People[First Name],$A1972)="","",
CONCATENATE("  - &amp;AffiliationID",TEXT($A1972,"0000"),
" {PersonID: *PersonID",TEXT($A1972,"0000"),
", OrganizationID: *OrganizationID",TEXT(MATCH(INDEX(People[Organization Name],$A1972),Organizations[Organization Name],0),"0000"),
", IsPrimaryOrganizationContact: , AffiliationStartDate: , AffiliationEndDate: , PrimaryPhone: ",
", PrimaryEmail: ",CHAR(34),INDEX(People[Primary Email],$A1972),CHAR(34),
", PrimaryAddress: ",CHAR(34),INDEX(People[Primary Address],$A1972),CHAR(34),
", PersonLink: }"))</f>
        <v>#REF!</v>
      </c>
      <c r="H1972" t="e">
        <f>IF(COUNTA(CitationInformation)=0,"",IF(INDEX(AuthorList[Author Name],$A1972)="","",
CONCATENATE("  - &amp;AuthorListID",TEXT($A1972,"0000"),
"  {CitationID: *CitationID0001",
", PersonID: *PersonID",TEXT(MATCH(INDEX(AuthorList[Author Name],$A1972),People[Full Name],0),"0000"),
", AuthorOrder: ",INDEX(AuthorList[Author Number],$A1972),"}")))</f>
        <v>#REF!</v>
      </c>
      <c r="K1972" t="e">
        <f>IF(INDEX(SamplingFeatures[Feature Code],$A1972)="","",
CONCATENATE("  - &amp;SamplingFeatureID",TEXT($A1972,"0000"),
" {","SamplingFeatureUUID:  ",CHAR(34),INDEX(SamplingFeatures[Sampling Feature UUID],$A1972),CHAR(34),
", SamplingFeatureTypeCV:  ",CHAR(34),INDEX(SamplingFeatures[Sampling Feature Type],$A1972),CHAR(34),
", SamplingFeatureCode:  ",CHAR(34),INDEX(SamplingFeatures[Feature Code],$A1972),CHAR(34),
", SamplingFeatureName:  ",CHAR(34),INDEX(SamplingFeatures[Feature Name],$A1972),CHAR(34),
", SamplingFeatureDescription:  ",CHAR(34),INDEX(SamplingFeatures[Feature Description],$A1972),CHAR(34),
", SamplingFeatureGeotypeCV:  ",CHAR(34),INDEX(SamplingFeatures[Feature Geo Type],$A1972),CHAR(34),
", FeatureGeometry:  ",CHAR(34),INDEX(SamplingFeatures[Feature Geometry],$A1972),CHAR(34),
", Elevation_m:  ",CHAR(34),INDEX(SamplingFeatures[Elevation_m],$A1972),CHAR(34),
", ElevationDatumCV:  ",CHAR(34),ElevationDatum,CHAR(34),"}"))</f>
        <v>#REF!</v>
      </c>
      <c r="L1972" t="e">
        <f>IF(INDEX(SamplingFeatures[Sampling Feature Type],$A1972)&lt;&gt;"Site","",
CONCATENATE("  - &amp;SiteID",TEXT(SUMPRODUCT(--($L$3:$L1971&lt;&gt;"")),"0000"),
" {","SamplingFeatureID:  *SamplingFeatureID",TEXT($A1972,"0000"),
", SiteTypeCV:  ",CHAR(34),INDEX(Sites[Site Type],$A1972),CHAR(34),
", Latitude:  ",INDEX(Sites[Latitude],$A1972),
", Longitude:  ",INDEX(Sites[Longitude],$A1972),
", SRSName:  ",CHAR(34),LatLonDatum,CHAR(34),"}"))</f>
        <v>#REF!</v>
      </c>
      <c r="M1972" t="e">
        <f>IF(INDEX(SamplingFeatures[Sampling Feature Type],$A1972)&lt;&gt;"Specimen","",
CONCATENATE("  - &amp;SpecimenID",TEXT(SUMPRODUCT(--($M$3:$M1971&lt;&gt;"")),"0000"),
" {","SamplingFeatureID:  *SamplingFeatureID",TEXT($A1972,"0000"),
", SpecimenTypeCV:  ",CHAR(34),INDEX(Specimens[Specimen Type],$A1972),CHAR(34),
", SpecimenMediumCV:  ",INDEX(Specimens[Specimen Medium],$A1972),
", IsFieldSpecimen:  ",CHAR(34),INDEX(Specimens[Is Field Specimen?],$A1972),CHAR(34),"}"))</f>
        <v>#REF!</v>
      </c>
      <c r="N1972" t="e">
        <f>IF(COUNTA(SpatialOffsets[])=0,"", IF(INDEX(SpatialOffsets[Spatial Offset Type],$A1972)="","",
CONCATENATE("  - &amp;SpatialOffsetID",TEXT($A1972,"0000"),
" {","SpatialOffsetTypeCV:  ",CHAR(34),INDEX(SpatialOffsets[Spatial Offset Type],$A1972),CHAR(34),
", Offset1Value:  ",INDEX(SpatialOffsets[Offset 1 Value],$A1972),
", Offset1UnitID:  ",CHAR(34),INDEX(SpatialOffsets[Offset 1 Unit],$A1972),CHAR(34),
", Offset2Value:  ",INDEX(SpatialOffsets[Offset 2 Value],$A1972),
", Offset2UnitID:  ",CHAR(34),INDEX(SpatialOffsets[Offset 2 Unit],$A1972),CHAR(34),
", Offset3Value:  ",INDEX(SpatialOffsets[Offset 3 Value],$A1972),
", Offset3UnitID:  ",CHAR(34),INDEX(SpatialOffsets[Offset 3 Unit],$A1972),CHAR(34),,"}")))</f>
        <v>#REF!</v>
      </c>
      <c r="O1972" t="e">
        <f>IF(COUNTA(RelatedFeatures[])=0,"", IF(INDEX(RelatedFeatures[First Sampling Feature Code],$A1972)="","",
CONCATENATE("  - &amp;RelationID",TEXT($A1972,"0000"),
" {","SamplingFeatureID:  *SamplingFeatureID",TEXT(MATCH(INDEX(RelatedFeatures[First Sampling Feature Code],$A1972),SamplingFeatures[Feature Code],0),"0000"),
", RelationshipTypeCV:  ",CHAR(34),INDEX(RelatedFeatures[Relationship Type],$A1972),CHAR(34),
", RelatedFeatureID: *SamplingFeatureID",TEXT(MATCH(INDEX(RelatedFeatures[Second Sampling Feature Code],$A1972),SamplingFeatures[Feature Code],0),"0000"),
", SpatialOffsetID:  ",IF(INDEX(RelatedFeatures[Offset Number],$A1972)="","",CONCATENATE("*SpatialOffsetID",TEXT(INDEX(RelatedFeatures[Offset Number],$A1972),"0000"))),"}")))</f>
        <v>#REF!</v>
      </c>
      <c r="P1972" t="e">
        <f>IF(INDEX(Methods[Method Type],$A1972)="","",
CONCATENATE("  - &amp;MethodID",TEXT($A1972,"0000"),
" {","MethodTypeCV:  ",CHAR(34),INDEX(Methods[Method Type],$A1972),CHAR(34),
", MethodCode:  ",CHAR(34),INDEX(Methods[Method Code],$A1972),CHAR(34),
", MethodName:  ",CHAR(34),INDEX(Methods[Method Name],$A1972),CHAR(34),
", MethodDescription:  ",CHAR(34),INDEX(Methods[Method Description],$A1972),CHAR(34),
", MethodLink:  ",CHAR(34),INDEX(Methods[Method Link],$A1972),CHAR(34),
", OrganizationID: *OrganizationID",TEXT(MATCH(INDEX(Methods[Organization Name],$A1972),Organizations[Organization Name],0),"0000"),"}"))</f>
        <v>#REF!</v>
      </c>
      <c r="Q1972" t="e">
        <f>IF(INDEX(Variables[Variable Type],$A1972)="","",
CONCATENATE("  - &amp;VariableID",TEXT($A1972,"0000"),
" {","VariableTypeCV:  ",CHAR(34),INDEX(Variables[Variable Type],$A1972),CHAR(34),
", VariableCode:  ",CHAR(34),INDEX(Variables[Variable Code],$A1972),CHAR(34),
", VariableNameCV:  ",CHAR(34),INDEX(Variables[Variable Name],$A1972),CHAR(34),
", VariableDefinition:  ",CHAR(34),INDEX(Variables[Variable Definition],$A1972),CHAR(34),
", SpecciationCV:  ",CHAR(34),INDEX(Variables[Speciation],$A1972),CHAR(34),
", NoDataValue:  ",CHAR(34),INDEX(Variables[No Data Value],$A1972),CHAR(34),"}"))</f>
        <v>#REF!</v>
      </c>
    </row>
    <row r="1973" spans="1:17" x14ac:dyDescent="0.25">
      <c r="A1973">
        <v>1970</v>
      </c>
      <c r="D1973" t="e">
        <f>IF(INDEX(People[First Name],$A1973)="","",
CONCATENATE("  - &amp;PersonID",TEXT($A1973,"0000"),
" {","PersonFirstName:  ",CHAR(34),INDEX(People[First Name],$A1973),CHAR(34),
", PersonMiddleName:  ",CHAR(34),INDEX(People[Middle Name],$A1973),CHAR(34),
", PersonLastName:  ",CHAR(34),INDEX(People[Last Name],$A1973),CHAR(34),"}"))</f>
        <v>#REF!</v>
      </c>
      <c r="E1973" t="e">
        <f>IF(INDEX(Organizations[Organization Type '[CV']],$A1973)="","",
CONCATENATE("  - &amp;OrganizationID",TEXT($A1973,"0000"),
" {","OrganizationTypeCV:  ",CHAR(34),INDEX(Organizations[Organization Type '[CV']],$A1973),CHAR(34),
", OrganizationCode:  ",CHAR(34),INDEX(Organizations[Organization Code],$A1973),CHAR(34),
", OrganizationName:  ",CHAR(34),INDEX(Organizations[Organization Name],$A1973),CHAR(34),
", OrganizationDescription:  ",CHAR(34),INDEX(Organizations[Organization Description],$A1973),CHAR(34),
", OrganizationLink:  ",CHAR(34),INDEX(Organizations[Organization Link],$A1973),CHAR(34),"}"))</f>
        <v>#REF!</v>
      </c>
      <c r="F1973" t="e">
        <f>IF(INDEX(People[First Name],$A1973)="","",
CONCATENATE("  - &amp;AffiliationID",TEXT($A1973,"0000"),
" {PersonID: *PersonID",TEXT($A1973,"0000"),
", OrganizationID: *OrganizationID",TEXT(MATCH(INDEX(People[Organization Name],$A1973),Organizations[Organization Name],0),"0000"),
", IsPrimaryOrganizationContact: , AffiliationStartDate: , AffiliationEndDate: , PrimaryPhone: ",
", PrimaryEmail: ",CHAR(34),INDEX(People[Primary Email],$A1973),CHAR(34),
", PrimaryAddress: ",CHAR(34),INDEX(People[Primary Address],$A1973),CHAR(34),
", PersonLink: }"))</f>
        <v>#REF!</v>
      </c>
      <c r="H1973" t="e">
        <f>IF(COUNTA(CitationInformation)=0,"",IF(INDEX(AuthorList[Author Name],$A1973)="","",
CONCATENATE("  - &amp;AuthorListID",TEXT($A1973,"0000"),
"  {CitationID: *CitationID0001",
", PersonID: *PersonID",TEXT(MATCH(INDEX(AuthorList[Author Name],$A1973),People[Full Name],0),"0000"),
", AuthorOrder: ",INDEX(AuthorList[Author Number],$A1973),"}")))</f>
        <v>#REF!</v>
      </c>
      <c r="K1973" t="e">
        <f>IF(INDEX(SamplingFeatures[Feature Code],$A1973)="","",
CONCATENATE("  - &amp;SamplingFeatureID",TEXT($A1973,"0000"),
" {","SamplingFeatureUUID:  ",CHAR(34),INDEX(SamplingFeatures[Sampling Feature UUID],$A1973),CHAR(34),
", SamplingFeatureTypeCV:  ",CHAR(34),INDEX(SamplingFeatures[Sampling Feature Type],$A1973),CHAR(34),
", SamplingFeatureCode:  ",CHAR(34),INDEX(SamplingFeatures[Feature Code],$A1973),CHAR(34),
", SamplingFeatureName:  ",CHAR(34),INDEX(SamplingFeatures[Feature Name],$A1973),CHAR(34),
", SamplingFeatureDescription:  ",CHAR(34),INDEX(SamplingFeatures[Feature Description],$A1973),CHAR(34),
", SamplingFeatureGeotypeCV:  ",CHAR(34),INDEX(SamplingFeatures[Feature Geo Type],$A1973),CHAR(34),
", FeatureGeometry:  ",CHAR(34),INDEX(SamplingFeatures[Feature Geometry],$A1973),CHAR(34),
", Elevation_m:  ",CHAR(34),INDEX(SamplingFeatures[Elevation_m],$A1973),CHAR(34),
", ElevationDatumCV:  ",CHAR(34),ElevationDatum,CHAR(34),"}"))</f>
        <v>#REF!</v>
      </c>
      <c r="L1973" t="e">
        <f>IF(INDEX(SamplingFeatures[Sampling Feature Type],$A1973)&lt;&gt;"Site","",
CONCATENATE("  - &amp;SiteID",TEXT(SUMPRODUCT(--($L$3:$L1972&lt;&gt;"")),"0000"),
" {","SamplingFeatureID:  *SamplingFeatureID",TEXT($A1973,"0000"),
", SiteTypeCV:  ",CHAR(34),INDEX(Sites[Site Type],$A1973),CHAR(34),
", Latitude:  ",INDEX(Sites[Latitude],$A1973),
", Longitude:  ",INDEX(Sites[Longitude],$A1973),
", SRSName:  ",CHAR(34),LatLonDatum,CHAR(34),"}"))</f>
        <v>#REF!</v>
      </c>
      <c r="M1973" t="e">
        <f>IF(INDEX(SamplingFeatures[Sampling Feature Type],$A1973)&lt;&gt;"Specimen","",
CONCATENATE("  - &amp;SpecimenID",TEXT(SUMPRODUCT(--($M$3:$M1972&lt;&gt;"")),"0000"),
" {","SamplingFeatureID:  *SamplingFeatureID",TEXT($A1973,"0000"),
", SpecimenTypeCV:  ",CHAR(34),INDEX(Specimens[Specimen Type],$A1973),CHAR(34),
", SpecimenMediumCV:  ",INDEX(Specimens[Specimen Medium],$A1973),
", IsFieldSpecimen:  ",CHAR(34),INDEX(Specimens[Is Field Specimen?],$A1973),CHAR(34),"}"))</f>
        <v>#REF!</v>
      </c>
      <c r="N1973" t="e">
        <f>IF(COUNTA(SpatialOffsets[])=0,"", IF(INDEX(SpatialOffsets[Spatial Offset Type],$A1973)="","",
CONCATENATE("  - &amp;SpatialOffsetID",TEXT($A1973,"0000"),
" {","SpatialOffsetTypeCV:  ",CHAR(34),INDEX(SpatialOffsets[Spatial Offset Type],$A1973),CHAR(34),
", Offset1Value:  ",INDEX(SpatialOffsets[Offset 1 Value],$A1973),
", Offset1UnitID:  ",CHAR(34),INDEX(SpatialOffsets[Offset 1 Unit],$A1973),CHAR(34),
", Offset2Value:  ",INDEX(SpatialOffsets[Offset 2 Value],$A1973),
", Offset2UnitID:  ",CHAR(34),INDEX(SpatialOffsets[Offset 2 Unit],$A1973),CHAR(34),
", Offset3Value:  ",INDEX(SpatialOffsets[Offset 3 Value],$A1973),
", Offset3UnitID:  ",CHAR(34),INDEX(SpatialOffsets[Offset 3 Unit],$A1973),CHAR(34),,"}")))</f>
        <v>#REF!</v>
      </c>
      <c r="O1973" t="e">
        <f>IF(COUNTA(RelatedFeatures[])=0,"", IF(INDEX(RelatedFeatures[First Sampling Feature Code],$A1973)="","",
CONCATENATE("  - &amp;RelationID",TEXT($A1973,"0000"),
" {","SamplingFeatureID:  *SamplingFeatureID",TEXT(MATCH(INDEX(RelatedFeatures[First Sampling Feature Code],$A1973),SamplingFeatures[Feature Code],0),"0000"),
", RelationshipTypeCV:  ",CHAR(34),INDEX(RelatedFeatures[Relationship Type],$A1973),CHAR(34),
", RelatedFeatureID: *SamplingFeatureID",TEXT(MATCH(INDEX(RelatedFeatures[Second Sampling Feature Code],$A1973),SamplingFeatures[Feature Code],0),"0000"),
", SpatialOffsetID:  ",IF(INDEX(RelatedFeatures[Offset Number],$A1973)="","",CONCATENATE("*SpatialOffsetID",TEXT(INDEX(RelatedFeatures[Offset Number],$A1973),"0000"))),"}")))</f>
        <v>#REF!</v>
      </c>
      <c r="P1973" t="e">
        <f>IF(INDEX(Methods[Method Type],$A1973)="","",
CONCATENATE("  - &amp;MethodID",TEXT($A1973,"0000"),
" {","MethodTypeCV:  ",CHAR(34),INDEX(Methods[Method Type],$A1973),CHAR(34),
", MethodCode:  ",CHAR(34),INDEX(Methods[Method Code],$A1973),CHAR(34),
", MethodName:  ",CHAR(34),INDEX(Methods[Method Name],$A1973),CHAR(34),
", MethodDescription:  ",CHAR(34),INDEX(Methods[Method Description],$A1973),CHAR(34),
", MethodLink:  ",CHAR(34),INDEX(Methods[Method Link],$A1973),CHAR(34),
", OrganizationID: *OrganizationID",TEXT(MATCH(INDEX(Methods[Organization Name],$A1973),Organizations[Organization Name],0),"0000"),"}"))</f>
        <v>#REF!</v>
      </c>
      <c r="Q1973" t="e">
        <f>IF(INDEX(Variables[Variable Type],$A1973)="","",
CONCATENATE("  - &amp;VariableID",TEXT($A1973,"0000"),
" {","VariableTypeCV:  ",CHAR(34),INDEX(Variables[Variable Type],$A1973),CHAR(34),
", VariableCode:  ",CHAR(34),INDEX(Variables[Variable Code],$A1973),CHAR(34),
", VariableNameCV:  ",CHAR(34),INDEX(Variables[Variable Name],$A1973),CHAR(34),
", VariableDefinition:  ",CHAR(34),INDEX(Variables[Variable Definition],$A1973),CHAR(34),
", SpecciationCV:  ",CHAR(34),INDEX(Variables[Speciation],$A1973),CHAR(34),
", NoDataValue:  ",CHAR(34),INDEX(Variables[No Data Value],$A1973),CHAR(34),"}"))</f>
        <v>#REF!</v>
      </c>
    </row>
    <row r="1974" spans="1:17" x14ac:dyDescent="0.25">
      <c r="A1974">
        <v>1971</v>
      </c>
      <c r="D1974" t="e">
        <f>IF(INDEX(People[First Name],$A1974)="","",
CONCATENATE("  - &amp;PersonID",TEXT($A1974,"0000"),
" {","PersonFirstName:  ",CHAR(34),INDEX(People[First Name],$A1974),CHAR(34),
", PersonMiddleName:  ",CHAR(34),INDEX(People[Middle Name],$A1974),CHAR(34),
", PersonLastName:  ",CHAR(34),INDEX(People[Last Name],$A1974),CHAR(34),"}"))</f>
        <v>#REF!</v>
      </c>
      <c r="E1974" t="e">
        <f>IF(INDEX(Organizations[Organization Type '[CV']],$A1974)="","",
CONCATENATE("  - &amp;OrganizationID",TEXT($A1974,"0000"),
" {","OrganizationTypeCV:  ",CHAR(34),INDEX(Organizations[Organization Type '[CV']],$A1974),CHAR(34),
", OrganizationCode:  ",CHAR(34),INDEX(Organizations[Organization Code],$A1974),CHAR(34),
", OrganizationName:  ",CHAR(34),INDEX(Organizations[Organization Name],$A1974),CHAR(34),
", OrganizationDescription:  ",CHAR(34),INDEX(Organizations[Organization Description],$A1974),CHAR(34),
", OrganizationLink:  ",CHAR(34),INDEX(Organizations[Organization Link],$A1974),CHAR(34),"}"))</f>
        <v>#REF!</v>
      </c>
      <c r="F1974" t="e">
        <f>IF(INDEX(People[First Name],$A1974)="","",
CONCATENATE("  - &amp;AffiliationID",TEXT($A1974,"0000"),
" {PersonID: *PersonID",TEXT($A1974,"0000"),
", OrganizationID: *OrganizationID",TEXT(MATCH(INDEX(People[Organization Name],$A1974),Organizations[Organization Name],0),"0000"),
", IsPrimaryOrganizationContact: , AffiliationStartDate: , AffiliationEndDate: , PrimaryPhone: ",
", PrimaryEmail: ",CHAR(34),INDEX(People[Primary Email],$A1974),CHAR(34),
", PrimaryAddress: ",CHAR(34),INDEX(People[Primary Address],$A1974),CHAR(34),
", PersonLink: }"))</f>
        <v>#REF!</v>
      </c>
      <c r="H1974" t="e">
        <f>IF(COUNTA(CitationInformation)=0,"",IF(INDEX(AuthorList[Author Name],$A1974)="","",
CONCATENATE("  - &amp;AuthorListID",TEXT($A1974,"0000"),
"  {CitationID: *CitationID0001",
", PersonID: *PersonID",TEXT(MATCH(INDEX(AuthorList[Author Name],$A1974),People[Full Name],0),"0000"),
", AuthorOrder: ",INDEX(AuthorList[Author Number],$A1974),"}")))</f>
        <v>#REF!</v>
      </c>
      <c r="K1974" t="e">
        <f>IF(INDEX(SamplingFeatures[Feature Code],$A1974)="","",
CONCATENATE("  - &amp;SamplingFeatureID",TEXT($A1974,"0000"),
" {","SamplingFeatureUUID:  ",CHAR(34),INDEX(SamplingFeatures[Sampling Feature UUID],$A1974),CHAR(34),
", SamplingFeatureTypeCV:  ",CHAR(34),INDEX(SamplingFeatures[Sampling Feature Type],$A1974),CHAR(34),
", SamplingFeatureCode:  ",CHAR(34),INDEX(SamplingFeatures[Feature Code],$A1974),CHAR(34),
", SamplingFeatureName:  ",CHAR(34),INDEX(SamplingFeatures[Feature Name],$A1974),CHAR(34),
", SamplingFeatureDescription:  ",CHAR(34),INDEX(SamplingFeatures[Feature Description],$A1974),CHAR(34),
", SamplingFeatureGeotypeCV:  ",CHAR(34),INDEX(SamplingFeatures[Feature Geo Type],$A1974),CHAR(34),
", FeatureGeometry:  ",CHAR(34),INDEX(SamplingFeatures[Feature Geometry],$A1974),CHAR(34),
", Elevation_m:  ",CHAR(34),INDEX(SamplingFeatures[Elevation_m],$A1974),CHAR(34),
", ElevationDatumCV:  ",CHAR(34),ElevationDatum,CHAR(34),"}"))</f>
        <v>#REF!</v>
      </c>
      <c r="L1974" t="e">
        <f>IF(INDEX(SamplingFeatures[Sampling Feature Type],$A1974)&lt;&gt;"Site","",
CONCATENATE("  - &amp;SiteID",TEXT(SUMPRODUCT(--($L$3:$L1973&lt;&gt;"")),"0000"),
" {","SamplingFeatureID:  *SamplingFeatureID",TEXT($A1974,"0000"),
", SiteTypeCV:  ",CHAR(34),INDEX(Sites[Site Type],$A1974),CHAR(34),
", Latitude:  ",INDEX(Sites[Latitude],$A1974),
", Longitude:  ",INDEX(Sites[Longitude],$A1974),
", SRSName:  ",CHAR(34),LatLonDatum,CHAR(34),"}"))</f>
        <v>#REF!</v>
      </c>
      <c r="M1974" t="e">
        <f>IF(INDEX(SamplingFeatures[Sampling Feature Type],$A1974)&lt;&gt;"Specimen","",
CONCATENATE("  - &amp;SpecimenID",TEXT(SUMPRODUCT(--($M$3:$M1973&lt;&gt;"")),"0000"),
" {","SamplingFeatureID:  *SamplingFeatureID",TEXT($A1974,"0000"),
", SpecimenTypeCV:  ",CHAR(34),INDEX(Specimens[Specimen Type],$A1974),CHAR(34),
", SpecimenMediumCV:  ",INDEX(Specimens[Specimen Medium],$A1974),
", IsFieldSpecimen:  ",CHAR(34),INDEX(Specimens[Is Field Specimen?],$A1974),CHAR(34),"}"))</f>
        <v>#REF!</v>
      </c>
      <c r="N1974" t="e">
        <f>IF(COUNTA(SpatialOffsets[])=0,"", IF(INDEX(SpatialOffsets[Spatial Offset Type],$A1974)="","",
CONCATENATE("  - &amp;SpatialOffsetID",TEXT($A1974,"0000"),
" {","SpatialOffsetTypeCV:  ",CHAR(34),INDEX(SpatialOffsets[Spatial Offset Type],$A1974),CHAR(34),
", Offset1Value:  ",INDEX(SpatialOffsets[Offset 1 Value],$A1974),
", Offset1UnitID:  ",CHAR(34),INDEX(SpatialOffsets[Offset 1 Unit],$A1974),CHAR(34),
", Offset2Value:  ",INDEX(SpatialOffsets[Offset 2 Value],$A1974),
", Offset2UnitID:  ",CHAR(34),INDEX(SpatialOffsets[Offset 2 Unit],$A1974),CHAR(34),
", Offset3Value:  ",INDEX(SpatialOffsets[Offset 3 Value],$A1974),
", Offset3UnitID:  ",CHAR(34),INDEX(SpatialOffsets[Offset 3 Unit],$A1974),CHAR(34),,"}")))</f>
        <v>#REF!</v>
      </c>
      <c r="O1974" t="e">
        <f>IF(COUNTA(RelatedFeatures[])=0,"", IF(INDEX(RelatedFeatures[First Sampling Feature Code],$A1974)="","",
CONCATENATE("  - &amp;RelationID",TEXT($A1974,"0000"),
" {","SamplingFeatureID:  *SamplingFeatureID",TEXT(MATCH(INDEX(RelatedFeatures[First Sampling Feature Code],$A1974),SamplingFeatures[Feature Code],0),"0000"),
", RelationshipTypeCV:  ",CHAR(34),INDEX(RelatedFeatures[Relationship Type],$A1974),CHAR(34),
", RelatedFeatureID: *SamplingFeatureID",TEXT(MATCH(INDEX(RelatedFeatures[Second Sampling Feature Code],$A1974),SamplingFeatures[Feature Code],0),"0000"),
", SpatialOffsetID:  ",IF(INDEX(RelatedFeatures[Offset Number],$A1974)="","",CONCATENATE("*SpatialOffsetID",TEXT(INDEX(RelatedFeatures[Offset Number],$A1974),"0000"))),"}")))</f>
        <v>#REF!</v>
      </c>
      <c r="P1974" t="e">
        <f>IF(INDEX(Methods[Method Type],$A1974)="","",
CONCATENATE("  - &amp;MethodID",TEXT($A1974,"0000"),
" {","MethodTypeCV:  ",CHAR(34),INDEX(Methods[Method Type],$A1974),CHAR(34),
", MethodCode:  ",CHAR(34),INDEX(Methods[Method Code],$A1974),CHAR(34),
", MethodName:  ",CHAR(34),INDEX(Methods[Method Name],$A1974),CHAR(34),
", MethodDescription:  ",CHAR(34),INDEX(Methods[Method Description],$A1974),CHAR(34),
", MethodLink:  ",CHAR(34),INDEX(Methods[Method Link],$A1974),CHAR(34),
", OrganizationID: *OrganizationID",TEXT(MATCH(INDEX(Methods[Organization Name],$A1974),Organizations[Organization Name],0),"0000"),"}"))</f>
        <v>#REF!</v>
      </c>
      <c r="Q1974" t="e">
        <f>IF(INDEX(Variables[Variable Type],$A1974)="","",
CONCATENATE("  - &amp;VariableID",TEXT($A1974,"0000"),
" {","VariableTypeCV:  ",CHAR(34),INDEX(Variables[Variable Type],$A1974),CHAR(34),
", VariableCode:  ",CHAR(34),INDEX(Variables[Variable Code],$A1974),CHAR(34),
", VariableNameCV:  ",CHAR(34),INDEX(Variables[Variable Name],$A1974),CHAR(34),
", VariableDefinition:  ",CHAR(34),INDEX(Variables[Variable Definition],$A1974),CHAR(34),
", SpecciationCV:  ",CHAR(34),INDEX(Variables[Speciation],$A1974),CHAR(34),
", NoDataValue:  ",CHAR(34),INDEX(Variables[No Data Value],$A1974),CHAR(34),"}"))</f>
        <v>#REF!</v>
      </c>
    </row>
    <row r="1975" spans="1:17" x14ac:dyDescent="0.25">
      <c r="A1975">
        <v>1972</v>
      </c>
      <c r="D1975" t="e">
        <f>IF(INDEX(People[First Name],$A1975)="","",
CONCATENATE("  - &amp;PersonID",TEXT($A1975,"0000"),
" {","PersonFirstName:  ",CHAR(34),INDEX(People[First Name],$A1975),CHAR(34),
", PersonMiddleName:  ",CHAR(34),INDEX(People[Middle Name],$A1975),CHAR(34),
", PersonLastName:  ",CHAR(34),INDEX(People[Last Name],$A1975),CHAR(34),"}"))</f>
        <v>#REF!</v>
      </c>
      <c r="E1975" t="e">
        <f>IF(INDEX(Organizations[Organization Type '[CV']],$A1975)="","",
CONCATENATE("  - &amp;OrganizationID",TEXT($A1975,"0000"),
" {","OrganizationTypeCV:  ",CHAR(34),INDEX(Organizations[Organization Type '[CV']],$A1975),CHAR(34),
", OrganizationCode:  ",CHAR(34),INDEX(Organizations[Organization Code],$A1975),CHAR(34),
", OrganizationName:  ",CHAR(34),INDEX(Organizations[Organization Name],$A1975),CHAR(34),
", OrganizationDescription:  ",CHAR(34),INDEX(Organizations[Organization Description],$A1975),CHAR(34),
", OrganizationLink:  ",CHAR(34),INDEX(Organizations[Organization Link],$A1975),CHAR(34),"}"))</f>
        <v>#REF!</v>
      </c>
      <c r="F1975" t="e">
        <f>IF(INDEX(People[First Name],$A1975)="","",
CONCATENATE("  - &amp;AffiliationID",TEXT($A1975,"0000"),
" {PersonID: *PersonID",TEXT($A1975,"0000"),
", OrganizationID: *OrganizationID",TEXT(MATCH(INDEX(People[Organization Name],$A1975),Organizations[Organization Name],0),"0000"),
", IsPrimaryOrganizationContact: , AffiliationStartDate: , AffiliationEndDate: , PrimaryPhone: ",
", PrimaryEmail: ",CHAR(34),INDEX(People[Primary Email],$A1975),CHAR(34),
", PrimaryAddress: ",CHAR(34),INDEX(People[Primary Address],$A1975),CHAR(34),
", PersonLink: }"))</f>
        <v>#REF!</v>
      </c>
      <c r="H1975" t="e">
        <f>IF(COUNTA(CitationInformation)=0,"",IF(INDEX(AuthorList[Author Name],$A1975)="","",
CONCATENATE("  - &amp;AuthorListID",TEXT($A1975,"0000"),
"  {CitationID: *CitationID0001",
", PersonID: *PersonID",TEXT(MATCH(INDEX(AuthorList[Author Name],$A1975),People[Full Name],0),"0000"),
", AuthorOrder: ",INDEX(AuthorList[Author Number],$A1975),"}")))</f>
        <v>#REF!</v>
      </c>
      <c r="K1975" t="e">
        <f>IF(INDEX(SamplingFeatures[Feature Code],$A1975)="","",
CONCATENATE("  - &amp;SamplingFeatureID",TEXT($A1975,"0000"),
" {","SamplingFeatureUUID:  ",CHAR(34),INDEX(SamplingFeatures[Sampling Feature UUID],$A1975),CHAR(34),
", SamplingFeatureTypeCV:  ",CHAR(34),INDEX(SamplingFeatures[Sampling Feature Type],$A1975),CHAR(34),
", SamplingFeatureCode:  ",CHAR(34),INDEX(SamplingFeatures[Feature Code],$A1975),CHAR(34),
", SamplingFeatureName:  ",CHAR(34),INDEX(SamplingFeatures[Feature Name],$A1975),CHAR(34),
", SamplingFeatureDescription:  ",CHAR(34),INDEX(SamplingFeatures[Feature Description],$A1975),CHAR(34),
", SamplingFeatureGeotypeCV:  ",CHAR(34),INDEX(SamplingFeatures[Feature Geo Type],$A1975),CHAR(34),
", FeatureGeometry:  ",CHAR(34),INDEX(SamplingFeatures[Feature Geometry],$A1975),CHAR(34),
", Elevation_m:  ",CHAR(34),INDEX(SamplingFeatures[Elevation_m],$A1975),CHAR(34),
", ElevationDatumCV:  ",CHAR(34),ElevationDatum,CHAR(34),"}"))</f>
        <v>#REF!</v>
      </c>
      <c r="L1975" t="e">
        <f>IF(INDEX(SamplingFeatures[Sampling Feature Type],$A1975)&lt;&gt;"Site","",
CONCATENATE("  - &amp;SiteID",TEXT(SUMPRODUCT(--($L$3:$L1974&lt;&gt;"")),"0000"),
" {","SamplingFeatureID:  *SamplingFeatureID",TEXT($A1975,"0000"),
", SiteTypeCV:  ",CHAR(34),INDEX(Sites[Site Type],$A1975),CHAR(34),
", Latitude:  ",INDEX(Sites[Latitude],$A1975),
", Longitude:  ",INDEX(Sites[Longitude],$A1975),
", SRSName:  ",CHAR(34),LatLonDatum,CHAR(34),"}"))</f>
        <v>#REF!</v>
      </c>
      <c r="M1975" t="e">
        <f>IF(INDEX(SamplingFeatures[Sampling Feature Type],$A1975)&lt;&gt;"Specimen","",
CONCATENATE("  - &amp;SpecimenID",TEXT(SUMPRODUCT(--($M$3:$M1974&lt;&gt;"")),"0000"),
" {","SamplingFeatureID:  *SamplingFeatureID",TEXT($A1975,"0000"),
", SpecimenTypeCV:  ",CHAR(34),INDEX(Specimens[Specimen Type],$A1975),CHAR(34),
", SpecimenMediumCV:  ",INDEX(Specimens[Specimen Medium],$A1975),
", IsFieldSpecimen:  ",CHAR(34),INDEX(Specimens[Is Field Specimen?],$A1975),CHAR(34),"}"))</f>
        <v>#REF!</v>
      </c>
      <c r="N1975" t="e">
        <f>IF(COUNTA(SpatialOffsets[])=0,"", IF(INDEX(SpatialOffsets[Spatial Offset Type],$A1975)="","",
CONCATENATE("  - &amp;SpatialOffsetID",TEXT($A1975,"0000"),
" {","SpatialOffsetTypeCV:  ",CHAR(34),INDEX(SpatialOffsets[Spatial Offset Type],$A1975),CHAR(34),
", Offset1Value:  ",INDEX(SpatialOffsets[Offset 1 Value],$A1975),
", Offset1UnitID:  ",CHAR(34),INDEX(SpatialOffsets[Offset 1 Unit],$A1975),CHAR(34),
", Offset2Value:  ",INDEX(SpatialOffsets[Offset 2 Value],$A1975),
", Offset2UnitID:  ",CHAR(34),INDEX(SpatialOffsets[Offset 2 Unit],$A1975),CHAR(34),
", Offset3Value:  ",INDEX(SpatialOffsets[Offset 3 Value],$A1975),
", Offset3UnitID:  ",CHAR(34),INDEX(SpatialOffsets[Offset 3 Unit],$A1975),CHAR(34),,"}")))</f>
        <v>#REF!</v>
      </c>
      <c r="O1975" t="e">
        <f>IF(COUNTA(RelatedFeatures[])=0,"", IF(INDEX(RelatedFeatures[First Sampling Feature Code],$A1975)="","",
CONCATENATE("  - &amp;RelationID",TEXT($A1975,"0000"),
" {","SamplingFeatureID:  *SamplingFeatureID",TEXT(MATCH(INDEX(RelatedFeatures[First Sampling Feature Code],$A1975),SamplingFeatures[Feature Code],0),"0000"),
", RelationshipTypeCV:  ",CHAR(34),INDEX(RelatedFeatures[Relationship Type],$A1975),CHAR(34),
", RelatedFeatureID: *SamplingFeatureID",TEXT(MATCH(INDEX(RelatedFeatures[Second Sampling Feature Code],$A1975),SamplingFeatures[Feature Code],0),"0000"),
", SpatialOffsetID:  ",IF(INDEX(RelatedFeatures[Offset Number],$A1975)="","",CONCATENATE("*SpatialOffsetID",TEXT(INDEX(RelatedFeatures[Offset Number],$A1975),"0000"))),"}")))</f>
        <v>#REF!</v>
      </c>
      <c r="P1975" t="e">
        <f>IF(INDEX(Methods[Method Type],$A1975)="","",
CONCATENATE("  - &amp;MethodID",TEXT($A1975,"0000"),
" {","MethodTypeCV:  ",CHAR(34),INDEX(Methods[Method Type],$A1975),CHAR(34),
", MethodCode:  ",CHAR(34),INDEX(Methods[Method Code],$A1975),CHAR(34),
", MethodName:  ",CHAR(34),INDEX(Methods[Method Name],$A1975),CHAR(34),
", MethodDescription:  ",CHAR(34),INDEX(Methods[Method Description],$A1975),CHAR(34),
", MethodLink:  ",CHAR(34),INDEX(Methods[Method Link],$A1975),CHAR(34),
", OrganizationID: *OrganizationID",TEXT(MATCH(INDEX(Methods[Organization Name],$A1975),Organizations[Organization Name],0),"0000"),"}"))</f>
        <v>#REF!</v>
      </c>
      <c r="Q1975" t="e">
        <f>IF(INDEX(Variables[Variable Type],$A1975)="","",
CONCATENATE("  - &amp;VariableID",TEXT($A1975,"0000"),
" {","VariableTypeCV:  ",CHAR(34),INDEX(Variables[Variable Type],$A1975),CHAR(34),
", VariableCode:  ",CHAR(34),INDEX(Variables[Variable Code],$A1975),CHAR(34),
", VariableNameCV:  ",CHAR(34),INDEX(Variables[Variable Name],$A1975),CHAR(34),
", VariableDefinition:  ",CHAR(34),INDEX(Variables[Variable Definition],$A1975),CHAR(34),
", SpecciationCV:  ",CHAR(34),INDEX(Variables[Speciation],$A1975),CHAR(34),
", NoDataValue:  ",CHAR(34),INDEX(Variables[No Data Value],$A1975),CHAR(34),"}"))</f>
        <v>#REF!</v>
      </c>
    </row>
    <row r="1976" spans="1:17" x14ac:dyDescent="0.25">
      <c r="A1976">
        <v>1973</v>
      </c>
      <c r="D1976" t="e">
        <f>IF(INDEX(People[First Name],$A1976)="","",
CONCATENATE("  - &amp;PersonID",TEXT($A1976,"0000"),
" {","PersonFirstName:  ",CHAR(34),INDEX(People[First Name],$A1976),CHAR(34),
", PersonMiddleName:  ",CHAR(34),INDEX(People[Middle Name],$A1976),CHAR(34),
", PersonLastName:  ",CHAR(34),INDEX(People[Last Name],$A1976),CHAR(34),"}"))</f>
        <v>#REF!</v>
      </c>
      <c r="E1976" t="e">
        <f>IF(INDEX(Organizations[Organization Type '[CV']],$A1976)="","",
CONCATENATE("  - &amp;OrganizationID",TEXT($A1976,"0000"),
" {","OrganizationTypeCV:  ",CHAR(34),INDEX(Organizations[Organization Type '[CV']],$A1976),CHAR(34),
", OrganizationCode:  ",CHAR(34),INDEX(Organizations[Organization Code],$A1976),CHAR(34),
", OrganizationName:  ",CHAR(34),INDEX(Organizations[Organization Name],$A1976),CHAR(34),
", OrganizationDescription:  ",CHAR(34),INDEX(Organizations[Organization Description],$A1976),CHAR(34),
", OrganizationLink:  ",CHAR(34),INDEX(Organizations[Organization Link],$A1976),CHAR(34),"}"))</f>
        <v>#REF!</v>
      </c>
      <c r="F1976" t="e">
        <f>IF(INDEX(People[First Name],$A1976)="","",
CONCATENATE("  - &amp;AffiliationID",TEXT($A1976,"0000"),
" {PersonID: *PersonID",TEXT($A1976,"0000"),
", OrganizationID: *OrganizationID",TEXT(MATCH(INDEX(People[Organization Name],$A1976),Organizations[Organization Name],0),"0000"),
", IsPrimaryOrganizationContact: , AffiliationStartDate: , AffiliationEndDate: , PrimaryPhone: ",
", PrimaryEmail: ",CHAR(34),INDEX(People[Primary Email],$A1976),CHAR(34),
", PrimaryAddress: ",CHAR(34),INDEX(People[Primary Address],$A1976),CHAR(34),
", PersonLink: }"))</f>
        <v>#REF!</v>
      </c>
      <c r="H1976" t="e">
        <f>IF(COUNTA(CitationInformation)=0,"",IF(INDEX(AuthorList[Author Name],$A1976)="","",
CONCATENATE("  - &amp;AuthorListID",TEXT($A1976,"0000"),
"  {CitationID: *CitationID0001",
", PersonID: *PersonID",TEXT(MATCH(INDEX(AuthorList[Author Name],$A1976),People[Full Name],0),"0000"),
", AuthorOrder: ",INDEX(AuthorList[Author Number],$A1976),"}")))</f>
        <v>#REF!</v>
      </c>
      <c r="K1976" t="e">
        <f>IF(INDEX(SamplingFeatures[Feature Code],$A1976)="","",
CONCATENATE("  - &amp;SamplingFeatureID",TEXT($A1976,"0000"),
" {","SamplingFeatureUUID:  ",CHAR(34),INDEX(SamplingFeatures[Sampling Feature UUID],$A1976),CHAR(34),
", SamplingFeatureTypeCV:  ",CHAR(34),INDEX(SamplingFeatures[Sampling Feature Type],$A1976),CHAR(34),
", SamplingFeatureCode:  ",CHAR(34),INDEX(SamplingFeatures[Feature Code],$A1976),CHAR(34),
", SamplingFeatureName:  ",CHAR(34),INDEX(SamplingFeatures[Feature Name],$A1976),CHAR(34),
", SamplingFeatureDescription:  ",CHAR(34),INDEX(SamplingFeatures[Feature Description],$A1976),CHAR(34),
", SamplingFeatureGeotypeCV:  ",CHAR(34),INDEX(SamplingFeatures[Feature Geo Type],$A1976),CHAR(34),
", FeatureGeometry:  ",CHAR(34),INDEX(SamplingFeatures[Feature Geometry],$A1976),CHAR(34),
", Elevation_m:  ",CHAR(34),INDEX(SamplingFeatures[Elevation_m],$A1976),CHAR(34),
", ElevationDatumCV:  ",CHAR(34),ElevationDatum,CHAR(34),"}"))</f>
        <v>#REF!</v>
      </c>
      <c r="L1976" t="e">
        <f>IF(INDEX(SamplingFeatures[Sampling Feature Type],$A1976)&lt;&gt;"Site","",
CONCATENATE("  - &amp;SiteID",TEXT(SUMPRODUCT(--($L$3:$L1975&lt;&gt;"")),"0000"),
" {","SamplingFeatureID:  *SamplingFeatureID",TEXT($A1976,"0000"),
", SiteTypeCV:  ",CHAR(34),INDEX(Sites[Site Type],$A1976),CHAR(34),
", Latitude:  ",INDEX(Sites[Latitude],$A1976),
", Longitude:  ",INDEX(Sites[Longitude],$A1976),
", SRSName:  ",CHAR(34),LatLonDatum,CHAR(34),"}"))</f>
        <v>#REF!</v>
      </c>
      <c r="M1976" t="e">
        <f>IF(INDEX(SamplingFeatures[Sampling Feature Type],$A1976)&lt;&gt;"Specimen","",
CONCATENATE("  - &amp;SpecimenID",TEXT(SUMPRODUCT(--($M$3:$M1975&lt;&gt;"")),"0000"),
" {","SamplingFeatureID:  *SamplingFeatureID",TEXT($A1976,"0000"),
", SpecimenTypeCV:  ",CHAR(34),INDEX(Specimens[Specimen Type],$A1976),CHAR(34),
", SpecimenMediumCV:  ",INDEX(Specimens[Specimen Medium],$A1976),
", IsFieldSpecimen:  ",CHAR(34),INDEX(Specimens[Is Field Specimen?],$A1976),CHAR(34),"}"))</f>
        <v>#REF!</v>
      </c>
      <c r="N1976" t="e">
        <f>IF(COUNTA(SpatialOffsets[])=0,"", IF(INDEX(SpatialOffsets[Spatial Offset Type],$A1976)="","",
CONCATENATE("  - &amp;SpatialOffsetID",TEXT($A1976,"0000"),
" {","SpatialOffsetTypeCV:  ",CHAR(34),INDEX(SpatialOffsets[Spatial Offset Type],$A1976),CHAR(34),
", Offset1Value:  ",INDEX(SpatialOffsets[Offset 1 Value],$A1976),
", Offset1UnitID:  ",CHAR(34),INDEX(SpatialOffsets[Offset 1 Unit],$A1976),CHAR(34),
", Offset2Value:  ",INDEX(SpatialOffsets[Offset 2 Value],$A1976),
", Offset2UnitID:  ",CHAR(34),INDEX(SpatialOffsets[Offset 2 Unit],$A1976),CHAR(34),
", Offset3Value:  ",INDEX(SpatialOffsets[Offset 3 Value],$A1976),
", Offset3UnitID:  ",CHAR(34),INDEX(SpatialOffsets[Offset 3 Unit],$A1976),CHAR(34),,"}")))</f>
        <v>#REF!</v>
      </c>
      <c r="O1976" t="e">
        <f>IF(COUNTA(RelatedFeatures[])=0,"", IF(INDEX(RelatedFeatures[First Sampling Feature Code],$A1976)="","",
CONCATENATE("  - &amp;RelationID",TEXT($A1976,"0000"),
" {","SamplingFeatureID:  *SamplingFeatureID",TEXT(MATCH(INDEX(RelatedFeatures[First Sampling Feature Code],$A1976),SamplingFeatures[Feature Code],0),"0000"),
", RelationshipTypeCV:  ",CHAR(34),INDEX(RelatedFeatures[Relationship Type],$A1976),CHAR(34),
", RelatedFeatureID: *SamplingFeatureID",TEXT(MATCH(INDEX(RelatedFeatures[Second Sampling Feature Code],$A1976),SamplingFeatures[Feature Code],0),"0000"),
", SpatialOffsetID:  ",IF(INDEX(RelatedFeatures[Offset Number],$A1976)="","",CONCATENATE("*SpatialOffsetID",TEXT(INDEX(RelatedFeatures[Offset Number],$A1976),"0000"))),"}")))</f>
        <v>#REF!</v>
      </c>
      <c r="P1976" t="e">
        <f>IF(INDEX(Methods[Method Type],$A1976)="","",
CONCATENATE("  - &amp;MethodID",TEXT($A1976,"0000"),
" {","MethodTypeCV:  ",CHAR(34),INDEX(Methods[Method Type],$A1976),CHAR(34),
", MethodCode:  ",CHAR(34),INDEX(Methods[Method Code],$A1976),CHAR(34),
", MethodName:  ",CHAR(34),INDEX(Methods[Method Name],$A1976),CHAR(34),
", MethodDescription:  ",CHAR(34),INDEX(Methods[Method Description],$A1976),CHAR(34),
", MethodLink:  ",CHAR(34),INDEX(Methods[Method Link],$A1976),CHAR(34),
", OrganizationID: *OrganizationID",TEXT(MATCH(INDEX(Methods[Organization Name],$A1976),Organizations[Organization Name],0),"0000"),"}"))</f>
        <v>#REF!</v>
      </c>
      <c r="Q1976" t="e">
        <f>IF(INDEX(Variables[Variable Type],$A1976)="","",
CONCATENATE("  - &amp;VariableID",TEXT($A1976,"0000"),
" {","VariableTypeCV:  ",CHAR(34),INDEX(Variables[Variable Type],$A1976),CHAR(34),
", VariableCode:  ",CHAR(34),INDEX(Variables[Variable Code],$A1976),CHAR(34),
", VariableNameCV:  ",CHAR(34),INDEX(Variables[Variable Name],$A1976),CHAR(34),
", VariableDefinition:  ",CHAR(34),INDEX(Variables[Variable Definition],$A1976),CHAR(34),
", SpecciationCV:  ",CHAR(34),INDEX(Variables[Speciation],$A1976),CHAR(34),
", NoDataValue:  ",CHAR(34),INDEX(Variables[No Data Value],$A1976),CHAR(34),"}"))</f>
        <v>#REF!</v>
      </c>
    </row>
    <row r="1977" spans="1:17" x14ac:dyDescent="0.25">
      <c r="A1977">
        <v>1974</v>
      </c>
      <c r="D1977" t="e">
        <f>IF(INDEX(People[First Name],$A1977)="","",
CONCATENATE("  - &amp;PersonID",TEXT($A1977,"0000"),
" {","PersonFirstName:  ",CHAR(34),INDEX(People[First Name],$A1977),CHAR(34),
", PersonMiddleName:  ",CHAR(34),INDEX(People[Middle Name],$A1977),CHAR(34),
", PersonLastName:  ",CHAR(34),INDEX(People[Last Name],$A1977),CHAR(34),"}"))</f>
        <v>#REF!</v>
      </c>
      <c r="E1977" t="e">
        <f>IF(INDEX(Organizations[Organization Type '[CV']],$A1977)="","",
CONCATENATE("  - &amp;OrganizationID",TEXT($A1977,"0000"),
" {","OrganizationTypeCV:  ",CHAR(34),INDEX(Organizations[Organization Type '[CV']],$A1977),CHAR(34),
", OrganizationCode:  ",CHAR(34),INDEX(Organizations[Organization Code],$A1977),CHAR(34),
", OrganizationName:  ",CHAR(34),INDEX(Organizations[Organization Name],$A1977),CHAR(34),
", OrganizationDescription:  ",CHAR(34),INDEX(Organizations[Organization Description],$A1977),CHAR(34),
", OrganizationLink:  ",CHAR(34),INDEX(Organizations[Organization Link],$A1977),CHAR(34),"}"))</f>
        <v>#REF!</v>
      </c>
      <c r="F1977" t="e">
        <f>IF(INDEX(People[First Name],$A1977)="","",
CONCATENATE("  - &amp;AffiliationID",TEXT($A1977,"0000"),
" {PersonID: *PersonID",TEXT($A1977,"0000"),
", OrganizationID: *OrganizationID",TEXT(MATCH(INDEX(People[Organization Name],$A1977),Organizations[Organization Name],0),"0000"),
", IsPrimaryOrganizationContact: , AffiliationStartDate: , AffiliationEndDate: , PrimaryPhone: ",
", PrimaryEmail: ",CHAR(34),INDEX(People[Primary Email],$A1977),CHAR(34),
", PrimaryAddress: ",CHAR(34),INDEX(People[Primary Address],$A1977),CHAR(34),
", PersonLink: }"))</f>
        <v>#REF!</v>
      </c>
      <c r="H1977" t="e">
        <f>IF(COUNTA(CitationInformation)=0,"",IF(INDEX(AuthorList[Author Name],$A1977)="","",
CONCATENATE("  - &amp;AuthorListID",TEXT($A1977,"0000"),
"  {CitationID: *CitationID0001",
", PersonID: *PersonID",TEXT(MATCH(INDEX(AuthorList[Author Name],$A1977),People[Full Name],0),"0000"),
", AuthorOrder: ",INDEX(AuthorList[Author Number],$A1977),"}")))</f>
        <v>#REF!</v>
      </c>
      <c r="K1977" t="e">
        <f>IF(INDEX(SamplingFeatures[Feature Code],$A1977)="","",
CONCATENATE("  - &amp;SamplingFeatureID",TEXT($A1977,"0000"),
" {","SamplingFeatureUUID:  ",CHAR(34),INDEX(SamplingFeatures[Sampling Feature UUID],$A1977),CHAR(34),
", SamplingFeatureTypeCV:  ",CHAR(34),INDEX(SamplingFeatures[Sampling Feature Type],$A1977),CHAR(34),
", SamplingFeatureCode:  ",CHAR(34),INDEX(SamplingFeatures[Feature Code],$A1977),CHAR(34),
", SamplingFeatureName:  ",CHAR(34),INDEX(SamplingFeatures[Feature Name],$A1977),CHAR(34),
", SamplingFeatureDescription:  ",CHAR(34),INDEX(SamplingFeatures[Feature Description],$A1977),CHAR(34),
", SamplingFeatureGeotypeCV:  ",CHAR(34),INDEX(SamplingFeatures[Feature Geo Type],$A1977),CHAR(34),
", FeatureGeometry:  ",CHAR(34),INDEX(SamplingFeatures[Feature Geometry],$A1977),CHAR(34),
", Elevation_m:  ",CHAR(34),INDEX(SamplingFeatures[Elevation_m],$A1977),CHAR(34),
", ElevationDatumCV:  ",CHAR(34),ElevationDatum,CHAR(34),"}"))</f>
        <v>#REF!</v>
      </c>
      <c r="L1977" t="e">
        <f>IF(INDEX(SamplingFeatures[Sampling Feature Type],$A1977)&lt;&gt;"Site","",
CONCATENATE("  - &amp;SiteID",TEXT(SUMPRODUCT(--($L$3:$L1976&lt;&gt;"")),"0000"),
" {","SamplingFeatureID:  *SamplingFeatureID",TEXT($A1977,"0000"),
", SiteTypeCV:  ",CHAR(34),INDEX(Sites[Site Type],$A1977),CHAR(34),
", Latitude:  ",INDEX(Sites[Latitude],$A1977),
", Longitude:  ",INDEX(Sites[Longitude],$A1977),
", SRSName:  ",CHAR(34),LatLonDatum,CHAR(34),"}"))</f>
        <v>#REF!</v>
      </c>
      <c r="M1977" t="e">
        <f>IF(INDEX(SamplingFeatures[Sampling Feature Type],$A1977)&lt;&gt;"Specimen","",
CONCATENATE("  - &amp;SpecimenID",TEXT(SUMPRODUCT(--($M$3:$M1976&lt;&gt;"")),"0000"),
" {","SamplingFeatureID:  *SamplingFeatureID",TEXT($A1977,"0000"),
", SpecimenTypeCV:  ",CHAR(34),INDEX(Specimens[Specimen Type],$A1977),CHAR(34),
", SpecimenMediumCV:  ",INDEX(Specimens[Specimen Medium],$A1977),
", IsFieldSpecimen:  ",CHAR(34),INDEX(Specimens[Is Field Specimen?],$A1977),CHAR(34),"}"))</f>
        <v>#REF!</v>
      </c>
      <c r="N1977" t="e">
        <f>IF(COUNTA(SpatialOffsets[])=0,"", IF(INDEX(SpatialOffsets[Spatial Offset Type],$A1977)="","",
CONCATENATE("  - &amp;SpatialOffsetID",TEXT($A1977,"0000"),
" {","SpatialOffsetTypeCV:  ",CHAR(34),INDEX(SpatialOffsets[Spatial Offset Type],$A1977),CHAR(34),
", Offset1Value:  ",INDEX(SpatialOffsets[Offset 1 Value],$A1977),
", Offset1UnitID:  ",CHAR(34),INDEX(SpatialOffsets[Offset 1 Unit],$A1977),CHAR(34),
", Offset2Value:  ",INDEX(SpatialOffsets[Offset 2 Value],$A1977),
", Offset2UnitID:  ",CHAR(34),INDEX(SpatialOffsets[Offset 2 Unit],$A1977),CHAR(34),
", Offset3Value:  ",INDEX(SpatialOffsets[Offset 3 Value],$A1977),
", Offset3UnitID:  ",CHAR(34),INDEX(SpatialOffsets[Offset 3 Unit],$A1977),CHAR(34),,"}")))</f>
        <v>#REF!</v>
      </c>
      <c r="O1977" t="e">
        <f>IF(COUNTA(RelatedFeatures[])=0,"", IF(INDEX(RelatedFeatures[First Sampling Feature Code],$A1977)="","",
CONCATENATE("  - &amp;RelationID",TEXT($A1977,"0000"),
" {","SamplingFeatureID:  *SamplingFeatureID",TEXT(MATCH(INDEX(RelatedFeatures[First Sampling Feature Code],$A1977),SamplingFeatures[Feature Code],0),"0000"),
", RelationshipTypeCV:  ",CHAR(34),INDEX(RelatedFeatures[Relationship Type],$A1977),CHAR(34),
", RelatedFeatureID: *SamplingFeatureID",TEXT(MATCH(INDEX(RelatedFeatures[Second Sampling Feature Code],$A1977),SamplingFeatures[Feature Code],0),"0000"),
", SpatialOffsetID:  ",IF(INDEX(RelatedFeatures[Offset Number],$A1977)="","",CONCATENATE("*SpatialOffsetID",TEXT(INDEX(RelatedFeatures[Offset Number],$A1977),"0000"))),"}")))</f>
        <v>#REF!</v>
      </c>
      <c r="P1977" t="e">
        <f>IF(INDEX(Methods[Method Type],$A1977)="","",
CONCATENATE("  - &amp;MethodID",TEXT($A1977,"0000"),
" {","MethodTypeCV:  ",CHAR(34),INDEX(Methods[Method Type],$A1977),CHAR(34),
", MethodCode:  ",CHAR(34),INDEX(Methods[Method Code],$A1977),CHAR(34),
", MethodName:  ",CHAR(34),INDEX(Methods[Method Name],$A1977),CHAR(34),
", MethodDescription:  ",CHAR(34),INDEX(Methods[Method Description],$A1977),CHAR(34),
", MethodLink:  ",CHAR(34),INDEX(Methods[Method Link],$A1977),CHAR(34),
", OrganizationID: *OrganizationID",TEXT(MATCH(INDEX(Methods[Organization Name],$A1977),Organizations[Organization Name],0),"0000"),"}"))</f>
        <v>#REF!</v>
      </c>
      <c r="Q1977" t="e">
        <f>IF(INDEX(Variables[Variable Type],$A1977)="","",
CONCATENATE("  - &amp;VariableID",TEXT($A1977,"0000"),
" {","VariableTypeCV:  ",CHAR(34),INDEX(Variables[Variable Type],$A1977),CHAR(34),
", VariableCode:  ",CHAR(34),INDEX(Variables[Variable Code],$A1977),CHAR(34),
", VariableNameCV:  ",CHAR(34),INDEX(Variables[Variable Name],$A1977),CHAR(34),
", VariableDefinition:  ",CHAR(34),INDEX(Variables[Variable Definition],$A1977),CHAR(34),
", SpecciationCV:  ",CHAR(34),INDEX(Variables[Speciation],$A1977),CHAR(34),
", NoDataValue:  ",CHAR(34),INDEX(Variables[No Data Value],$A1977),CHAR(34),"}"))</f>
        <v>#REF!</v>
      </c>
    </row>
    <row r="1978" spans="1:17" x14ac:dyDescent="0.25">
      <c r="A1978">
        <v>1975</v>
      </c>
      <c r="D1978" t="e">
        <f>IF(INDEX(People[First Name],$A1978)="","",
CONCATENATE("  - &amp;PersonID",TEXT($A1978,"0000"),
" {","PersonFirstName:  ",CHAR(34),INDEX(People[First Name],$A1978),CHAR(34),
", PersonMiddleName:  ",CHAR(34),INDEX(People[Middle Name],$A1978),CHAR(34),
", PersonLastName:  ",CHAR(34),INDEX(People[Last Name],$A1978),CHAR(34),"}"))</f>
        <v>#REF!</v>
      </c>
      <c r="E1978" t="e">
        <f>IF(INDEX(Organizations[Organization Type '[CV']],$A1978)="","",
CONCATENATE("  - &amp;OrganizationID",TEXT($A1978,"0000"),
" {","OrganizationTypeCV:  ",CHAR(34),INDEX(Organizations[Organization Type '[CV']],$A1978),CHAR(34),
", OrganizationCode:  ",CHAR(34),INDEX(Organizations[Organization Code],$A1978),CHAR(34),
", OrganizationName:  ",CHAR(34),INDEX(Organizations[Organization Name],$A1978),CHAR(34),
", OrganizationDescription:  ",CHAR(34),INDEX(Organizations[Organization Description],$A1978),CHAR(34),
", OrganizationLink:  ",CHAR(34),INDEX(Organizations[Organization Link],$A1978),CHAR(34),"}"))</f>
        <v>#REF!</v>
      </c>
      <c r="F1978" t="e">
        <f>IF(INDEX(People[First Name],$A1978)="","",
CONCATENATE("  - &amp;AffiliationID",TEXT($A1978,"0000"),
" {PersonID: *PersonID",TEXT($A1978,"0000"),
", OrganizationID: *OrganizationID",TEXT(MATCH(INDEX(People[Organization Name],$A1978),Organizations[Organization Name],0),"0000"),
", IsPrimaryOrganizationContact: , AffiliationStartDate: , AffiliationEndDate: , PrimaryPhone: ",
", PrimaryEmail: ",CHAR(34),INDEX(People[Primary Email],$A1978),CHAR(34),
", PrimaryAddress: ",CHAR(34),INDEX(People[Primary Address],$A1978),CHAR(34),
", PersonLink: }"))</f>
        <v>#REF!</v>
      </c>
      <c r="H1978" t="e">
        <f>IF(COUNTA(CitationInformation)=0,"",IF(INDEX(AuthorList[Author Name],$A1978)="","",
CONCATENATE("  - &amp;AuthorListID",TEXT($A1978,"0000"),
"  {CitationID: *CitationID0001",
", PersonID: *PersonID",TEXT(MATCH(INDEX(AuthorList[Author Name],$A1978),People[Full Name],0),"0000"),
", AuthorOrder: ",INDEX(AuthorList[Author Number],$A1978),"}")))</f>
        <v>#REF!</v>
      </c>
      <c r="K1978" t="e">
        <f>IF(INDEX(SamplingFeatures[Feature Code],$A1978)="","",
CONCATENATE("  - &amp;SamplingFeatureID",TEXT($A1978,"0000"),
" {","SamplingFeatureUUID:  ",CHAR(34),INDEX(SamplingFeatures[Sampling Feature UUID],$A1978),CHAR(34),
", SamplingFeatureTypeCV:  ",CHAR(34),INDEX(SamplingFeatures[Sampling Feature Type],$A1978),CHAR(34),
", SamplingFeatureCode:  ",CHAR(34),INDEX(SamplingFeatures[Feature Code],$A1978),CHAR(34),
", SamplingFeatureName:  ",CHAR(34),INDEX(SamplingFeatures[Feature Name],$A1978),CHAR(34),
", SamplingFeatureDescription:  ",CHAR(34),INDEX(SamplingFeatures[Feature Description],$A1978),CHAR(34),
", SamplingFeatureGeotypeCV:  ",CHAR(34),INDEX(SamplingFeatures[Feature Geo Type],$A1978),CHAR(34),
", FeatureGeometry:  ",CHAR(34),INDEX(SamplingFeatures[Feature Geometry],$A1978),CHAR(34),
", Elevation_m:  ",CHAR(34),INDEX(SamplingFeatures[Elevation_m],$A1978),CHAR(34),
", ElevationDatumCV:  ",CHAR(34),ElevationDatum,CHAR(34),"}"))</f>
        <v>#REF!</v>
      </c>
      <c r="L1978" t="e">
        <f>IF(INDEX(SamplingFeatures[Sampling Feature Type],$A1978)&lt;&gt;"Site","",
CONCATENATE("  - &amp;SiteID",TEXT(SUMPRODUCT(--($L$3:$L1977&lt;&gt;"")),"0000"),
" {","SamplingFeatureID:  *SamplingFeatureID",TEXT($A1978,"0000"),
", SiteTypeCV:  ",CHAR(34),INDEX(Sites[Site Type],$A1978),CHAR(34),
", Latitude:  ",INDEX(Sites[Latitude],$A1978),
", Longitude:  ",INDEX(Sites[Longitude],$A1978),
", SRSName:  ",CHAR(34),LatLonDatum,CHAR(34),"}"))</f>
        <v>#REF!</v>
      </c>
      <c r="M1978" t="e">
        <f>IF(INDEX(SamplingFeatures[Sampling Feature Type],$A1978)&lt;&gt;"Specimen","",
CONCATENATE("  - &amp;SpecimenID",TEXT(SUMPRODUCT(--($M$3:$M1977&lt;&gt;"")),"0000"),
" {","SamplingFeatureID:  *SamplingFeatureID",TEXT($A1978,"0000"),
", SpecimenTypeCV:  ",CHAR(34),INDEX(Specimens[Specimen Type],$A1978),CHAR(34),
", SpecimenMediumCV:  ",INDEX(Specimens[Specimen Medium],$A1978),
", IsFieldSpecimen:  ",CHAR(34),INDEX(Specimens[Is Field Specimen?],$A1978),CHAR(34),"}"))</f>
        <v>#REF!</v>
      </c>
      <c r="N1978" t="e">
        <f>IF(COUNTA(SpatialOffsets[])=0,"", IF(INDEX(SpatialOffsets[Spatial Offset Type],$A1978)="","",
CONCATENATE("  - &amp;SpatialOffsetID",TEXT($A1978,"0000"),
" {","SpatialOffsetTypeCV:  ",CHAR(34),INDEX(SpatialOffsets[Spatial Offset Type],$A1978),CHAR(34),
", Offset1Value:  ",INDEX(SpatialOffsets[Offset 1 Value],$A1978),
", Offset1UnitID:  ",CHAR(34),INDEX(SpatialOffsets[Offset 1 Unit],$A1978),CHAR(34),
", Offset2Value:  ",INDEX(SpatialOffsets[Offset 2 Value],$A1978),
", Offset2UnitID:  ",CHAR(34),INDEX(SpatialOffsets[Offset 2 Unit],$A1978),CHAR(34),
", Offset3Value:  ",INDEX(SpatialOffsets[Offset 3 Value],$A1978),
", Offset3UnitID:  ",CHAR(34),INDEX(SpatialOffsets[Offset 3 Unit],$A1978),CHAR(34),,"}")))</f>
        <v>#REF!</v>
      </c>
      <c r="O1978" t="e">
        <f>IF(COUNTA(RelatedFeatures[])=0,"", IF(INDEX(RelatedFeatures[First Sampling Feature Code],$A1978)="","",
CONCATENATE("  - &amp;RelationID",TEXT($A1978,"0000"),
" {","SamplingFeatureID:  *SamplingFeatureID",TEXT(MATCH(INDEX(RelatedFeatures[First Sampling Feature Code],$A1978),SamplingFeatures[Feature Code],0),"0000"),
", RelationshipTypeCV:  ",CHAR(34),INDEX(RelatedFeatures[Relationship Type],$A1978),CHAR(34),
", RelatedFeatureID: *SamplingFeatureID",TEXT(MATCH(INDEX(RelatedFeatures[Second Sampling Feature Code],$A1978),SamplingFeatures[Feature Code],0),"0000"),
", SpatialOffsetID:  ",IF(INDEX(RelatedFeatures[Offset Number],$A1978)="","",CONCATENATE("*SpatialOffsetID",TEXT(INDEX(RelatedFeatures[Offset Number],$A1978),"0000"))),"}")))</f>
        <v>#REF!</v>
      </c>
      <c r="P1978" t="e">
        <f>IF(INDEX(Methods[Method Type],$A1978)="","",
CONCATENATE("  - &amp;MethodID",TEXT($A1978,"0000"),
" {","MethodTypeCV:  ",CHAR(34),INDEX(Methods[Method Type],$A1978),CHAR(34),
", MethodCode:  ",CHAR(34),INDEX(Methods[Method Code],$A1978),CHAR(34),
", MethodName:  ",CHAR(34),INDEX(Methods[Method Name],$A1978),CHAR(34),
", MethodDescription:  ",CHAR(34),INDEX(Methods[Method Description],$A1978),CHAR(34),
", MethodLink:  ",CHAR(34),INDEX(Methods[Method Link],$A1978),CHAR(34),
", OrganizationID: *OrganizationID",TEXT(MATCH(INDEX(Methods[Organization Name],$A1978),Organizations[Organization Name],0),"0000"),"}"))</f>
        <v>#REF!</v>
      </c>
      <c r="Q1978" t="e">
        <f>IF(INDEX(Variables[Variable Type],$A1978)="","",
CONCATENATE("  - &amp;VariableID",TEXT($A1978,"0000"),
" {","VariableTypeCV:  ",CHAR(34),INDEX(Variables[Variable Type],$A1978),CHAR(34),
", VariableCode:  ",CHAR(34),INDEX(Variables[Variable Code],$A1978),CHAR(34),
", VariableNameCV:  ",CHAR(34),INDEX(Variables[Variable Name],$A1978),CHAR(34),
", VariableDefinition:  ",CHAR(34),INDEX(Variables[Variable Definition],$A1978),CHAR(34),
", SpecciationCV:  ",CHAR(34),INDEX(Variables[Speciation],$A1978),CHAR(34),
", NoDataValue:  ",CHAR(34),INDEX(Variables[No Data Value],$A1978),CHAR(34),"}"))</f>
        <v>#REF!</v>
      </c>
    </row>
    <row r="1979" spans="1:17" x14ac:dyDescent="0.25">
      <c r="A1979">
        <v>1976</v>
      </c>
      <c r="D1979" t="e">
        <f>IF(INDEX(People[First Name],$A1979)="","",
CONCATENATE("  - &amp;PersonID",TEXT($A1979,"0000"),
" {","PersonFirstName:  ",CHAR(34),INDEX(People[First Name],$A1979),CHAR(34),
", PersonMiddleName:  ",CHAR(34),INDEX(People[Middle Name],$A1979),CHAR(34),
", PersonLastName:  ",CHAR(34),INDEX(People[Last Name],$A1979),CHAR(34),"}"))</f>
        <v>#REF!</v>
      </c>
      <c r="E1979" t="e">
        <f>IF(INDEX(Organizations[Organization Type '[CV']],$A1979)="","",
CONCATENATE("  - &amp;OrganizationID",TEXT($A1979,"0000"),
" {","OrganizationTypeCV:  ",CHAR(34),INDEX(Organizations[Organization Type '[CV']],$A1979),CHAR(34),
", OrganizationCode:  ",CHAR(34),INDEX(Organizations[Organization Code],$A1979),CHAR(34),
", OrganizationName:  ",CHAR(34),INDEX(Organizations[Organization Name],$A1979),CHAR(34),
", OrganizationDescription:  ",CHAR(34),INDEX(Organizations[Organization Description],$A1979),CHAR(34),
", OrganizationLink:  ",CHAR(34),INDEX(Organizations[Organization Link],$A1979),CHAR(34),"}"))</f>
        <v>#REF!</v>
      </c>
      <c r="F1979" t="e">
        <f>IF(INDEX(People[First Name],$A1979)="","",
CONCATENATE("  - &amp;AffiliationID",TEXT($A1979,"0000"),
" {PersonID: *PersonID",TEXT($A1979,"0000"),
", OrganizationID: *OrganizationID",TEXT(MATCH(INDEX(People[Organization Name],$A1979),Organizations[Organization Name],0),"0000"),
", IsPrimaryOrganizationContact: , AffiliationStartDate: , AffiliationEndDate: , PrimaryPhone: ",
", PrimaryEmail: ",CHAR(34),INDEX(People[Primary Email],$A1979),CHAR(34),
", PrimaryAddress: ",CHAR(34),INDEX(People[Primary Address],$A1979),CHAR(34),
", PersonLink: }"))</f>
        <v>#REF!</v>
      </c>
      <c r="H1979" t="e">
        <f>IF(COUNTA(CitationInformation)=0,"",IF(INDEX(AuthorList[Author Name],$A1979)="","",
CONCATENATE("  - &amp;AuthorListID",TEXT($A1979,"0000"),
"  {CitationID: *CitationID0001",
", PersonID: *PersonID",TEXT(MATCH(INDEX(AuthorList[Author Name],$A1979),People[Full Name],0),"0000"),
", AuthorOrder: ",INDEX(AuthorList[Author Number],$A1979),"}")))</f>
        <v>#REF!</v>
      </c>
      <c r="K1979" t="e">
        <f>IF(INDEX(SamplingFeatures[Feature Code],$A1979)="","",
CONCATENATE("  - &amp;SamplingFeatureID",TEXT($A1979,"0000"),
" {","SamplingFeatureUUID:  ",CHAR(34),INDEX(SamplingFeatures[Sampling Feature UUID],$A1979),CHAR(34),
", SamplingFeatureTypeCV:  ",CHAR(34),INDEX(SamplingFeatures[Sampling Feature Type],$A1979),CHAR(34),
", SamplingFeatureCode:  ",CHAR(34),INDEX(SamplingFeatures[Feature Code],$A1979),CHAR(34),
", SamplingFeatureName:  ",CHAR(34),INDEX(SamplingFeatures[Feature Name],$A1979),CHAR(34),
", SamplingFeatureDescription:  ",CHAR(34),INDEX(SamplingFeatures[Feature Description],$A1979),CHAR(34),
", SamplingFeatureGeotypeCV:  ",CHAR(34),INDEX(SamplingFeatures[Feature Geo Type],$A1979),CHAR(34),
", FeatureGeometry:  ",CHAR(34),INDEX(SamplingFeatures[Feature Geometry],$A1979),CHAR(34),
", Elevation_m:  ",CHAR(34),INDEX(SamplingFeatures[Elevation_m],$A1979),CHAR(34),
", ElevationDatumCV:  ",CHAR(34),ElevationDatum,CHAR(34),"}"))</f>
        <v>#REF!</v>
      </c>
      <c r="L1979" t="e">
        <f>IF(INDEX(SamplingFeatures[Sampling Feature Type],$A1979)&lt;&gt;"Site","",
CONCATENATE("  - &amp;SiteID",TEXT(SUMPRODUCT(--($L$3:$L1978&lt;&gt;"")),"0000"),
" {","SamplingFeatureID:  *SamplingFeatureID",TEXT($A1979,"0000"),
", SiteTypeCV:  ",CHAR(34),INDEX(Sites[Site Type],$A1979),CHAR(34),
", Latitude:  ",INDEX(Sites[Latitude],$A1979),
", Longitude:  ",INDEX(Sites[Longitude],$A1979),
", SRSName:  ",CHAR(34),LatLonDatum,CHAR(34),"}"))</f>
        <v>#REF!</v>
      </c>
      <c r="M1979" t="e">
        <f>IF(INDEX(SamplingFeatures[Sampling Feature Type],$A1979)&lt;&gt;"Specimen","",
CONCATENATE("  - &amp;SpecimenID",TEXT(SUMPRODUCT(--($M$3:$M1978&lt;&gt;"")),"0000"),
" {","SamplingFeatureID:  *SamplingFeatureID",TEXT($A1979,"0000"),
", SpecimenTypeCV:  ",CHAR(34),INDEX(Specimens[Specimen Type],$A1979),CHAR(34),
", SpecimenMediumCV:  ",INDEX(Specimens[Specimen Medium],$A1979),
", IsFieldSpecimen:  ",CHAR(34),INDEX(Specimens[Is Field Specimen?],$A1979),CHAR(34),"}"))</f>
        <v>#REF!</v>
      </c>
      <c r="N1979" t="e">
        <f>IF(COUNTA(SpatialOffsets[])=0,"", IF(INDEX(SpatialOffsets[Spatial Offset Type],$A1979)="","",
CONCATENATE("  - &amp;SpatialOffsetID",TEXT($A1979,"0000"),
" {","SpatialOffsetTypeCV:  ",CHAR(34),INDEX(SpatialOffsets[Spatial Offset Type],$A1979),CHAR(34),
", Offset1Value:  ",INDEX(SpatialOffsets[Offset 1 Value],$A1979),
", Offset1UnitID:  ",CHAR(34),INDEX(SpatialOffsets[Offset 1 Unit],$A1979),CHAR(34),
", Offset2Value:  ",INDEX(SpatialOffsets[Offset 2 Value],$A1979),
", Offset2UnitID:  ",CHAR(34),INDEX(SpatialOffsets[Offset 2 Unit],$A1979),CHAR(34),
", Offset3Value:  ",INDEX(SpatialOffsets[Offset 3 Value],$A1979),
", Offset3UnitID:  ",CHAR(34),INDEX(SpatialOffsets[Offset 3 Unit],$A1979),CHAR(34),,"}")))</f>
        <v>#REF!</v>
      </c>
      <c r="O1979" t="e">
        <f>IF(COUNTA(RelatedFeatures[])=0,"", IF(INDEX(RelatedFeatures[First Sampling Feature Code],$A1979)="","",
CONCATENATE("  - &amp;RelationID",TEXT($A1979,"0000"),
" {","SamplingFeatureID:  *SamplingFeatureID",TEXT(MATCH(INDEX(RelatedFeatures[First Sampling Feature Code],$A1979),SamplingFeatures[Feature Code],0),"0000"),
", RelationshipTypeCV:  ",CHAR(34),INDEX(RelatedFeatures[Relationship Type],$A1979),CHAR(34),
", RelatedFeatureID: *SamplingFeatureID",TEXT(MATCH(INDEX(RelatedFeatures[Second Sampling Feature Code],$A1979),SamplingFeatures[Feature Code],0),"0000"),
", SpatialOffsetID:  ",IF(INDEX(RelatedFeatures[Offset Number],$A1979)="","",CONCATENATE("*SpatialOffsetID",TEXT(INDEX(RelatedFeatures[Offset Number],$A1979),"0000"))),"}")))</f>
        <v>#REF!</v>
      </c>
      <c r="P1979" t="e">
        <f>IF(INDEX(Methods[Method Type],$A1979)="","",
CONCATENATE("  - &amp;MethodID",TEXT($A1979,"0000"),
" {","MethodTypeCV:  ",CHAR(34),INDEX(Methods[Method Type],$A1979),CHAR(34),
", MethodCode:  ",CHAR(34),INDEX(Methods[Method Code],$A1979),CHAR(34),
", MethodName:  ",CHAR(34),INDEX(Methods[Method Name],$A1979),CHAR(34),
", MethodDescription:  ",CHAR(34),INDEX(Methods[Method Description],$A1979),CHAR(34),
", MethodLink:  ",CHAR(34),INDEX(Methods[Method Link],$A1979),CHAR(34),
", OrganizationID: *OrganizationID",TEXT(MATCH(INDEX(Methods[Organization Name],$A1979),Organizations[Organization Name],0),"0000"),"}"))</f>
        <v>#REF!</v>
      </c>
      <c r="Q1979" t="e">
        <f>IF(INDEX(Variables[Variable Type],$A1979)="","",
CONCATENATE("  - &amp;VariableID",TEXT($A1979,"0000"),
" {","VariableTypeCV:  ",CHAR(34),INDEX(Variables[Variable Type],$A1979),CHAR(34),
", VariableCode:  ",CHAR(34),INDEX(Variables[Variable Code],$A1979),CHAR(34),
", VariableNameCV:  ",CHAR(34),INDEX(Variables[Variable Name],$A1979),CHAR(34),
", VariableDefinition:  ",CHAR(34),INDEX(Variables[Variable Definition],$A1979),CHAR(34),
", SpecciationCV:  ",CHAR(34),INDEX(Variables[Speciation],$A1979),CHAR(34),
", NoDataValue:  ",CHAR(34),INDEX(Variables[No Data Value],$A1979),CHAR(34),"}"))</f>
        <v>#REF!</v>
      </c>
    </row>
    <row r="1980" spans="1:17" x14ac:dyDescent="0.25">
      <c r="A1980">
        <v>1977</v>
      </c>
      <c r="D1980" t="e">
        <f>IF(INDEX(People[First Name],$A1980)="","",
CONCATENATE("  - &amp;PersonID",TEXT($A1980,"0000"),
" {","PersonFirstName:  ",CHAR(34),INDEX(People[First Name],$A1980),CHAR(34),
", PersonMiddleName:  ",CHAR(34),INDEX(People[Middle Name],$A1980),CHAR(34),
", PersonLastName:  ",CHAR(34),INDEX(People[Last Name],$A1980),CHAR(34),"}"))</f>
        <v>#REF!</v>
      </c>
      <c r="E1980" t="e">
        <f>IF(INDEX(Organizations[Organization Type '[CV']],$A1980)="","",
CONCATENATE("  - &amp;OrganizationID",TEXT($A1980,"0000"),
" {","OrganizationTypeCV:  ",CHAR(34),INDEX(Organizations[Organization Type '[CV']],$A1980),CHAR(34),
", OrganizationCode:  ",CHAR(34),INDEX(Organizations[Organization Code],$A1980),CHAR(34),
", OrganizationName:  ",CHAR(34),INDEX(Organizations[Organization Name],$A1980),CHAR(34),
", OrganizationDescription:  ",CHAR(34),INDEX(Organizations[Organization Description],$A1980),CHAR(34),
", OrganizationLink:  ",CHAR(34),INDEX(Organizations[Organization Link],$A1980),CHAR(34),"}"))</f>
        <v>#REF!</v>
      </c>
      <c r="F1980" t="e">
        <f>IF(INDEX(People[First Name],$A1980)="","",
CONCATENATE("  - &amp;AffiliationID",TEXT($A1980,"0000"),
" {PersonID: *PersonID",TEXT($A1980,"0000"),
", OrganizationID: *OrganizationID",TEXT(MATCH(INDEX(People[Organization Name],$A1980),Organizations[Organization Name],0),"0000"),
", IsPrimaryOrganizationContact: , AffiliationStartDate: , AffiliationEndDate: , PrimaryPhone: ",
", PrimaryEmail: ",CHAR(34),INDEX(People[Primary Email],$A1980),CHAR(34),
", PrimaryAddress: ",CHAR(34),INDEX(People[Primary Address],$A1980),CHAR(34),
", PersonLink: }"))</f>
        <v>#REF!</v>
      </c>
      <c r="H1980" t="e">
        <f>IF(COUNTA(CitationInformation)=0,"",IF(INDEX(AuthorList[Author Name],$A1980)="","",
CONCATENATE("  - &amp;AuthorListID",TEXT($A1980,"0000"),
"  {CitationID: *CitationID0001",
", PersonID: *PersonID",TEXT(MATCH(INDEX(AuthorList[Author Name],$A1980),People[Full Name],0),"0000"),
", AuthorOrder: ",INDEX(AuthorList[Author Number],$A1980),"}")))</f>
        <v>#REF!</v>
      </c>
      <c r="K1980" t="e">
        <f>IF(INDEX(SamplingFeatures[Feature Code],$A1980)="","",
CONCATENATE("  - &amp;SamplingFeatureID",TEXT($A1980,"0000"),
" {","SamplingFeatureUUID:  ",CHAR(34),INDEX(SamplingFeatures[Sampling Feature UUID],$A1980),CHAR(34),
", SamplingFeatureTypeCV:  ",CHAR(34),INDEX(SamplingFeatures[Sampling Feature Type],$A1980),CHAR(34),
", SamplingFeatureCode:  ",CHAR(34),INDEX(SamplingFeatures[Feature Code],$A1980),CHAR(34),
", SamplingFeatureName:  ",CHAR(34),INDEX(SamplingFeatures[Feature Name],$A1980),CHAR(34),
", SamplingFeatureDescription:  ",CHAR(34),INDEX(SamplingFeatures[Feature Description],$A1980),CHAR(34),
", SamplingFeatureGeotypeCV:  ",CHAR(34),INDEX(SamplingFeatures[Feature Geo Type],$A1980),CHAR(34),
", FeatureGeometry:  ",CHAR(34),INDEX(SamplingFeatures[Feature Geometry],$A1980),CHAR(34),
", Elevation_m:  ",CHAR(34),INDEX(SamplingFeatures[Elevation_m],$A1980),CHAR(34),
", ElevationDatumCV:  ",CHAR(34),ElevationDatum,CHAR(34),"}"))</f>
        <v>#REF!</v>
      </c>
      <c r="L1980" t="e">
        <f>IF(INDEX(SamplingFeatures[Sampling Feature Type],$A1980)&lt;&gt;"Site","",
CONCATENATE("  - &amp;SiteID",TEXT(SUMPRODUCT(--($L$3:$L1979&lt;&gt;"")),"0000"),
" {","SamplingFeatureID:  *SamplingFeatureID",TEXT($A1980,"0000"),
", SiteTypeCV:  ",CHAR(34),INDEX(Sites[Site Type],$A1980),CHAR(34),
", Latitude:  ",INDEX(Sites[Latitude],$A1980),
", Longitude:  ",INDEX(Sites[Longitude],$A1980),
", SRSName:  ",CHAR(34),LatLonDatum,CHAR(34),"}"))</f>
        <v>#REF!</v>
      </c>
      <c r="M1980" t="e">
        <f>IF(INDEX(SamplingFeatures[Sampling Feature Type],$A1980)&lt;&gt;"Specimen","",
CONCATENATE("  - &amp;SpecimenID",TEXT(SUMPRODUCT(--($M$3:$M1979&lt;&gt;"")),"0000"),
" {","SamplingFeatureID:  *SamplingFeatureID",TEXT($A1980,"0000"),
", SpecimenTypeCV:  ",CHAR(34),INDEX(Specimens[Specimen Type],$A1980),CHAR(34),
", SpecimenMediumCV:  ",INDEX(Specimens[Specimen Medium],$A1980),
", IsFieldSpecimen:  ",CHAR(34),INDEX(Specimens[Is Field Specimen?],$A1980),CHAR(34),"}"))</f>
        <v>#REF!</v>
      </c>
      <c r="N1980" t="e">
        <f>IF(COUNTA(SpatialOffsets[])=0,"", IF(INDEX(SpatialOffsets[Spatial Offset Type],$A1980)="","",
CONCATENATE("  - &amp;SpatialOffsetID",TEXT($A1980,"0000"),
" {","SpatialOffsetTypeCV:  ",CHAR(34),INDEX(SpatialOffsets[Spatial Offset Type],$A1980),CHAR(34),
", Offset1Value:  ",INDEX(SpatialOffsets[Offset 1 Value],$A1980),
", Offset1UnitID:  ",CHAR(34),INDEX(SpatialOffsets[Offset 1 Unit],$A1980),CHAR(34),
", Offset2Value:  ",INDEX(SpatialOffsets[Offset 2 Value],$A1980),
", Offset2UnitID:  ",CHAR(34),INDEX(SpatialOffsets[Offset 2 Unit],$A1980),CHAR(34),
", Offset3Value:  ",INDEX(SpatialOffsets[Offset 3 Value],$A1980),
", Offset3UnitID:  ",CHAR(34),INDEX(SpatialOffsets[Offset 3 Unit],$A1980),CHAR(34),,"}")))</f>
        <v>#REF!</v>
      </c>
      <c r="O1980" t="e">
        <f>IF(COUNTA(RelatedFeatures[])=0,"", IF(INDEX(RelatedFeatures[First Sampling Feature Code],$A1980)="","",
CONCATENATE("  - &amp;RelationID",TEXT($A1980,"0000"),
" {","SamplingFeatureID:  *SamplingFeatureID",TEXT(MATCH(INDEX(RelatedFeatures[First Sampling Feature Code],$A1980),SamplingFeatures[Feature Code],0),"0000"),
", RelationshipTypeCV:  ",CHAR(34),INDEX(RelatedFeatures[Relationship Type],$A1980),CHAR(34),
", RelatedFeatureID: *SamplingFeatureID",TEXT(MATCH(INDEX(RelatedFeatures[Second Sampling Feature Code],$A1980),SamplingFeatures[Feature Code],0),"0000"),
", SpatialOffsetID:  ",IF(INDEX(RelatedFeatures[Offset Number],$A1980)="","",CONCATENATE("*SpatialOffsetID",TEXT(INDEX(RelatedFeatures[Offset Number],$A1980),"0000"))),"}")))</f>
        <v>#REF!</v>
      </c>
      <c r="P1980" t="e">
        <f>IF(INDEX(Methods[Method Type],$A1980)="","",
CONCATENATE("  - &amp;MethodID",TEXT($A1980,"0000"),
" {","MethodTypeCV:  ",CHAR(34),INDEX(Methods[Method Type],$A1980),CHAR(34),
", MethodCode:  ",CHAR(34),INDEX(Methods[Method Code],$A1980),CHAR(34),
", MethodName:  ",CHAR(34),INDEX(Methods[Method Name],$A1980),CHAR(34),
", MethodDescription:  ",CHAR(34),INDEX(Methods[Method Description],$A1980),CHAR(34),
", MethodLink:  ",CHAR(34),INDEX(Methods[Method Link],$A1980),CHAR(34),
", OrganizationID: *OrganizationID",TEXT(MATCH(INDEX(Methods[Organization Name],$A1980),Organizations[Organization Name],0),"0000"),"}"))</f>
        <v>#REF!</v>
      </c>
      <c r="Q1980" t="e">
        <f>IF(INDEX(Variables[Variable Type],$A1980)="","",
CONCATENATE("  - &amp;VariableID",TEXT($A1980,"0000"),
" {","VariableTypeCV:  ",CHAR(34),INDEX(Variables[Variable Type],$A1980),CHAR(34),
", VariableCode:  ",CHAR(34),INDEX(Variables[Variable Code],$A1980),CHAR(34),
", VariableNameCV:  ",CHAR(34),INDEX(Variables[Variable Name],$A1980),CHAR(34),
", VariableDefinition:  ",CHAR(34),INDEX(Variables[Variable Definition],$A1980),CHAR(34),
", SpecciationCV:  ",CHAR(34),INDEX(Variables[Speciation],$A1980),CHAR(34),
", NoDataValue:  ",CHAR(34),INDEX(Variables[No Data Value],$A1980),CHAR(34),"}"))</f>
        <v>#REF!</v>
      </c>
    </row>
    <row r="1981" spans="1:17" x14ac:dyDescent="0.25">
      <c r="A1981">
        <v>1978</v>
      </c>
      <c r="D1981" t="e">
        <f>IF(INDEX(People[First Name],$A1981)="","",
CONCATENATE("  - &amp;PersonID",TEXT($A1981,"0000"),
" {","PersonFirstName:  ",CHAR(34),INDEX(People[First Name],$A1981),CHAR(34),
", PersonMiddleName:  ",CHAR(34),INDEX(People[Middle Name],$A1981),CHAR(34),
", PersonLastName:  ",CHAR(34),INDEX(People[Last Name],$A1981),CHAR(34),"}"))</f>
        <v>#REF!</v>
      </c>
      <c r="E1981" t="e">
        <f>IF(INDEX(Organizations[Organization Type '[CV']],$A1981)="","",
CONCATENATE("  - &amp;OrganizationID",TEXT($A1981,"0000"),
" {","OrganizationTypeCV:  ",CHAR(34),INDEX(Organizations[Organization Type '[CV']],$A1981),CHAR(34),
", OrganizationCode:  ",CHAR(34),INDEX(Organizations[Organization Code],$A1981),CHAR(34),
", OrganizationName:  ",CHAR(34),INDEX(Organizations[Organization Name],$A1981),CHAR(34),
", OrganizationDescription:  ",CHAR(34),INDEX(Organizations[Organization Description],$A1981),CHAR(34),
", OrganizationLink:  ",CHAR(34),INDEX(Organizations[Organization Link],$A1981),CHAR(34),"}"))</f>
        <v>#REF!</v>
      </c>
      <c r="F1981" t="e">
        <f>IF(INDEX(People[First Name],$A1981)="","",
CONCATENATE("  - &amp;AffiliationID",TEXT($A1981,"0000"),
" {PersonID: *PersonID",TEXT($A1981,"0000"),
", OrganizationID: *OrganizationID",TEXT(MATCH(INDEX(People[Organization Name],$A1981),Organizations[Organization Name],0),"0000"),
", IsPrimaryOrganizationContact: , AffiliationStartDate: , AffiliationEndDate: , PrimaryPhone: ",
", PrimaryEmail: ",CHAR(34),INDEX(People[Primary Email],$A1981),CHAR(34),
", PrimaryAddress: ",CHAR(34),INDEX(People[Primary Address],$A1981),CHAR(34),
", PersonLink: }"))</f>
        <v>#REF!</v>
      </c>
      <c r="H1981" t="e">
        <f>IF(COUNTA(CitationInformation)=0,"",IF(INDEX(AuthorList[Author Name],$A1981)="","",
CONCATENATE("  - &amp;AuthorListID",TEXT($A1981,"0000"),
"  {CitationID: *CitationID0001",
", PersonID: *PersonID",TEXT(MATCH(INDEX(AuthorList[Author Name],$A1981),People[Full Name],0),"0000"),
", AuthorOrder: ",INDEX(AuthorList[Author Number],$A1981),"}")))</f>
        <v>#REF!</v>
      </c>
      <c r="K1981" t="e">
        <f>IF(INDEX(SamplingFeatures[Feature Code],$A1981)="","",
CONCATENATE("  - &amp;SamplingFeatureID",TEXT($A1981,"0000"),
" {","SamplingFeatureUUID:  ",CHAR(34),INDEX(SamplingFeatures[Sampling Feature UUID],$A1981),CHAR(34),
", SamplingFeatureTypeCV:  ",CHAR(34),INDEX(SamplingFeatures[Sampling Feature Type],$A1981),CHAR(34),
", SamplingFeatureCode:  ",CHAR(34),INDEX(SamplingFeatures[Feature Code],$A1981),CHAR(34),
", SamplingFeatureName:  ",CHAR(34),INDEX(SamplingFeatures[Feature Name],$A1981),CHAR(34),
", SamplingFeatureDescription:  ",CHAR(34),INDEX(SamplingFeatures[Feature Description],$A1981),CHAR(34),
", SamplingFeatureGeotypeCV:  ",CHAR(34),INDEX(SamplingFeatures[Feature Geo Type],$A1981),CHAR(34),
", FeatureGeometry:  ",CHAR(34),INDEX(SamplingFeatures[Feature Geometry],$A1981),CHAR(34),
", Elevation_m:  ",CHAR(34),INDEX(SamplingFeatures[Elevation_m],$A1981),CHAR(34),
", ElevationDatumCV:  ",CHAR(34),ElevationDatum,CHAR(34),"}"))</f>
        <v>#REF!</v>
      </c>
      <c r="L1981" t="e">
        <f>IF(INDEX(SamplingFeatures[Sampling Feature Type],$A1981)&lt;&gt;"Site","",
CONCATENATE("  - &amp;SiteID",TEXT(SUMPRODUCT(--($L$3:$L1980&lt;&gt;"")),"0000"),
" {","SamplingFeatureID:  *SamplingFeatureID",TEXT($A1981,"0000"),
", SiteTypeCV:  ",CHAR(34),INDEX(Sites[Site Type],$A1981),CHAR(34),
", Latitude:  ",INDEX(Sites[Latitude],$A1981),
", Longitude:  ",INDEX(Sites[Longitude],$A1981),
", SRSName:  ",CHAR(34),LatLonDatum,CHAR(34),"}"))</f>
        <v>#REF!</v>
      </c>
      <c r="M1981" t="e">
        <f>IF(INDEX(SamplingFeatures[Sampling Feature Type],$A1981)&lt;&gt;"Specimen","",
CONCATENATE("  - &amp;SpecimenID",TEXT(SUMPRODUCT(--($M$3:$M1980&lt;&gt;"")),"0000"),
" {","SamplingFeatureID:  *SamplingFeatureID",TEXT($A1981,"0000"),
", SpecimenTypeCV:  ",CHAR(34),INDEX(Specimens[Specimen Type],$A1981),CHAR(34),
", SpecimenMediumCV:  ",INDEX(Specimens[Specimen Medium],$A1981),
", IsFieldSpecimen:  ",CHAR(34),INDEX(Specimens[Is Field Specimen?],$A1981),CHAR(34),"}"))</f>
        <v>#REF!</v>
      </c>
      <c r="N1981" t="e">
        <f>IF(COUNTA(SpatialOffsets[])=0,"", IF(INDEX(SpatialOffsets[Spatial Offset Type],$A1981)="","",
CONCATENATE("  - &amp;SpatialOffsetID",TEXT($A1981,"0000"),
" {","SpatialOffsetTypeCV:  ",CHAR(34),INDEX(SpatialOffsets[Spatial Offset Type],$A1981),CHAR(34),
", Offset1Value:  ",INDEX(SpatialOffsets[Offset 1 Value],$A1981),
", Offset1UnitID:  ",CHAR(34),INDEX(SpatialOffsets[Offset 1 Unit],$A1981),CHAR(34),
", Offset2Value:  ",INDEX(SpatialOffsets[Offset 2 Value],$A1981),
", Offset2UnitID:  ",CHAR(34),INDEX(SpatialOffsets[Offset 2 Unit],$A1981),CHAR(34),
", Offset3Value:  ",INDEX(SpatialOffsets[Offset 3 Value],$A1981),
", Offset3UnitID:  ",CHAR(34),INDEX(SpatialOffsets[Offset 3 Unit],$A1981),CHAR(34),,"}")))</f>
        <v>#REF!</v>
      </c>
      <c r="O1981" t="e">
        <f>IF(COUNTA(RelatedFeatures[])=0,"", IF(INDEX(RelatedFeatures[First Sampling Feature Code],$A1981)="","",
CONCATENATE("  - &amp;RelationID",TEXT($A1981,"0000"),
" {","SamplingFeatureID:  *SamplingFeatureID",TEXT(MATCH(INDEX(RelatedFeatures[First Sampling Feature Code],$A1981),SamplingFeatures[Feature Code],0),"0000"),
", RelationshipTypeCV:  ",CHAR(34),INDEX(RelatedFeatures[Relationship Type],$A1981),CHAR(34),
", RelatedFeatureID: *SamplingFeatureID",TEXT(MATCH(INDEX(RelatedFeatures[Second Sampling Feature Code],$A1981),SamplingFeatures[Feature Code],0),"0000"),
", SpatialOffsetID:  ",IF(INDEX(RelatedFeatures[Offset Number],$A1981)="","",CONCATENATE("*SpatialOffsetID",TEXT(INDEX(RelatedFeatures[Offset Number],$A1981),"0000"))),"}")))</f>
        <v>#REF!</v>
      </c>
      <c r="P1981" t="e">
        <f>IF(INDEX(Methods[Method Type],$A1981)="","",
CONCATENATE("  - &amp;MethodID",TEXT($A1981,"0000"),
" {","MethodTypeCV:  ",CHAR(34),INDEX(Methods[Method Type],$A1981),CHAR(34),
", MethodCode:  ",CHAR(34),INDEX(Methods[Method Code],$A1981),CHAR(34),
", MethodName:  ",CHAR(34),INDEX(Methods[Method Name],$A1981),CHAR(34),
", MethodDescription:  ",CHAR(34),INDEX(Methods[Method Description],$A1981),CHAR(34),
", MethodLink:  ",CHAR(34),INDEX(Methods[Method Link],$A1981),CHAR(34),
", OrganizationID: *OrganizationID",TEXT(MATCH(INDEX(Methods[Organization Name],$A1981),Organizations[Organization Name],0),"0000"),"}"))</f>
        <v>#REF!</v>
      </c>
      <c r="Q1981" t="e">
        <f>IF(INDEX(Variables[Variable Type],$A1981)="","",
CONCATENATE("  - &amp;VariableID",TEXT($A1981,"0000"),
" {","VariableTypeCV:  ",CHAR(34),INDEX(Variables[Variable Type],$A1981),CHAR(34),
", VariableCode:  ",CHAR(34),INDEX(Variables[Variable Code],$A1981),CHAR(34),
", VariableNameCV:  ",CHAR(34),INDEX(Variables[Variable Name],$A1981),CHAR(34),
", VariableDefinition:  ",CHAR(34),INDEX(Variables[Variable Definition],$A1981),CHAR(34),
", SpecciationCV:  ",CHAR(34),INDEX(Variables[Speciation],$A1981),CHAR(34),
", NoDataValue:  ",CHAR(34),INDEX(Variables[No Data Value],$A1981),CHAR(34),"}"))</f>
        <v>#REF!</v>
      </c>
    </row>
    <row r="1982" spans="1:17" x14ac:dyDescent="0.25">
      <c r="A1982">
        <v>1979</v>
      </c>
      <c r="D1982" t="e">
        <f>IF(INDEX(People[First Name],$A1982)="","",
CONCATENATE("  - &amp;PersonID",TEXT($A1982,"0000"),
" {","PersonFirstName:  ",CHAR(34),INDEX(People[First Name],$A1982),CHAR(34),
", PersonMiddleName:  ",CHAR(34),INDEX(People[Middle Name],$A1982),CHAR(34),
", PersonLastName:  ",CHAR(34),INDEX(People[Last Name],$A1982),CHAR(34),"}"))</f>
        <v>#REF!</v>
      </c>
      <c r="E1982" t="e">
        <f>IF(INDEX(Organizations[Organization Type '[CV']],$A1982)="","",
CONCATENATE("  - &amp;OrganizationID",TEXT($A1982,"0000"),
" {","OrganizationTypeCV:  ",CHAR(34),INDEX(Organizations[Organization Type '[CV']],$A1982),CHAR(34),
", OrganizationCode:  ",CHAR(34),INDEX(Organizations[Organization Code],$A1982),CHAR(34),
", OrganizationName:  ",CHAR(34),INDEX(Organizations[Organization Name],$A1982),CHAR(34),
", OrganizationDescription:  ",CHAR(34),INDEX(Organizations[Organization Description],$A1982),CHAR(34),
", OrganizationLink:  ",CHAR(34),INDEX(Organizations[Organization Link],$A1982),CHAR(34),"}"))</f>
        <v>#REF!</v>
      </c>
      <c r="F1982" t="e">
        <f>IF(INDEX(People[First Name],$A1982)="","",
CONCATENATE("  - &amp;AffiliationID",TEXT($A1982,"0000"),
" {PersonID: *PersonID",TEXT($A1982,"0000"),
", OrganizationID: *OrganizationID",TEXT(MATCH(INDEX(People[Organization Name],$A1982),Organizations[Organization Name],0),"0000"),
", IsPrimaryOrganizationContact: , AffiliationStartDate: , AffiliationEndDate: , PrimaryPhone: ",
", PrimaryEmail: ",CHAR(34),INDEX(People[Primary Email],$A1982),CHAR(34),
", PrimaryAddress: ",CHAR(34),INDEX(People[Primary Address],$A1982),CHAR(34),
", PersonLink: }"))</f>
        <v>#REF!</v>
      </c>
      <c r="H1982" t="e">
        <f>IF(COUNTA(CitationInformation)=0,"",IF(INDEX(AuthorList[Author Name],$A1982)="","",
CONCATENATE("  - &amp;AuthorListID",TEXT($A1982,"0000"),
"  {CitationID: *CitationID0001",
", PersonID: *PersonID",TEXT(MATCH(INDEX(AuthorList[Author Name],$A1982),People[Full Name],0),"0000"),
", AuthorOrder: ",INDEX(AuthorList[Author Number],$A1982),"}")))</f>
        <v>#REF!</v>
      </c>
      <c r="K1982" t="e">
        <f>IF(INDEX(SamplingFeatures[Feature Code],$A1982)="","",
CONCATENATE("  - &amp;SamplingFeatureID",TEXT($A1982,"0000"),
" {","SamplingFeatureUUID:  ",CHAR(34),INDEX(SamplingFeatures[Sampling Feature UUID],$A1982),CHAR(34),
", SamplingFeatureTypeCV:  ",CHAR(34),INDEX(SamplingFeatures[Sampling Feature Type],$A1982),CHAR(34),
", SamplingFeatureCode:  ",CHAR(34),INDEX(SamplingFeatures[Feature Code],$A1982),CHAR(34),
", SamplingFeatureName:  ",CHAR(34),INDEX(SamplingFeatures[Feature Name],$A1982),CHAR(34),
", SamplingFeatureDescription:  ",CHAR(34),INDEX(SamplingFeatures[Feature Description],$A1982),CHAR(34),
", SamplingFeatureGeotypeCV:  ",CHAR(34),INDEX(SamplingFeatures[Feature Geo Type],$A1982),CHAR(34),
", FeatureGeometry:  ",CHAR(34),INDEX(SamplingFeatures[Feature Geometry],$A1982),CHAR(34),
", Elevation_m:  ",CHAR(34),INDEX(SamplingFeatures[Elevation_m],$A1982),CHAR(34),
", ElevationDatumCV:  ",CHAR(34),ElevationDatum,CHAR(34),"}"))</f>
        <v>#REF!</v>
      </c>
      <c r="L1982" t="e">
        <f>IF(INDEX(SamplingFeatures[Sampling Feature Type],$A1982)&lt;&gt;"Site","",
CONCATENATE("  - &amp;SiteID",TEXT(SUMPRODUCT(--($L$3:$L1981&lt;&gt;"")),"0000"),
" {","SamplingFeatureID:  *SamplingFeatureID",TEXT($A1982,"0000"),
", SiteTypeCV:  ",CHAR(34),INDEX(Sites[Site Type],$A1982),CHAR(34),
", Latitude:  ",INDEX(Sites[Latitude],$A1982),
", Longitude:  ",INDEX(Sites[Longitude],$A1982),
", SRSName:  ",CHAR(34),LatLonDatum,CHAR(34),"}"))</f>
        <v>#REF!</v>
      </c>
      <c r="M1982" t="e">
        <f>IF(INDEX(SamplingFeatures[Sampling Feature Type],$A1982)&lt;&gt;"Specimen","",
CONCATENATE("  - &amp;SpecimenID",TEXT(SUMPRODUCT(--($M$3:$M1981&lt;&gt;"")),"0000"),
" {","SamplingFeatureID:  *SamplingFeatureID",TEXT($A1982,"0000"),
", SpecimenTypeCV:  ",CHAR(34),INDEX(Specimens[Specimen Type],$A1982),CHAR(34),
", SpecimenMediumCV:  ",INDEX(Specimens[Specimen Medium],$A1982),
", IsFieldSpecimen:  ",CHAR(34),INDEX(Specimens[Is Field Specimen?],$A1982),CHAR(34),"}"))</f>
        <v>#REF!</v>
      </c>
      <c r="N1982" t="e">
        <f>IF(COUNTA(SpatialOffsets[])=0,"", IF(INDEX(SpatialOffsets[Spatial Offset Type],$A1982)="","",
CONCATENATE("  - &amp;SpatialOffsetID",TEXT($A1982,"0000"),
" {","SpatialOffsetTypeCV:  ",CHAR(34),INDEX(SpatialOffsets[Spatial Offset Type],$A1982),CHAR(34),
", Offset1Value:  ",INDEX(SpatialOffsets[Offset 1 Value],$A1982),
", Offset1UnitID:  ",CHAR(34),INDEX(SpatialOffsets[Offset 1 Unit],$A1982),CHAR(34),
", Offset2Value:  ",INDEX(SpatialOffsets[Offset 2 Value],$A1982),
", Offset2UnitID:  ",CHAR(34),INDEX(SpatialOffsets[Offset 2 Unit],$A1982),CHAR(34),
", Offset3Value:  ",INDEX(SpatialOffsets[Offset 3 Value],$A1982),
", Offset3UnitID:  ",CHAR(34),INDEX(SpatialOffsets[Offset 3 Unit],$A1982),CHAR(34),,"}")))</f>
        <v>#REF!</v>
      </c>
      <c r="O1982" t="e">
        <f>IF(COUNTA(RelatedFeatures[])=0,"", IF(INDEX(RelatedFeatures[First Sampling Feature Code],$A1982)="","",
CONCATENATE("  - &amp;RelationID",TEXT($A1982,"0000"),
" {","SamplingFeatureID:  *SamplingFeatureID",TEXT(MATCH(INDEX(RelatedFeatures[First Sampling Feature Code],$A1982),SamplingFeatures[Feature Code],0),"0000"),
", RelationshipTypeCV:  ",CHAR(34),INDEX(RelatedFeatures[Relationship Type],$A1982),CHAR(34),
", RelatedFeatureID: *SamplingFeatureID",TEXT(MATCH(INDEX(RelatedFeatures[Second Sampling Feature Code],$A1982),SamplingFeatures[Feature Code],0),"0000"),
", SpatialOffsetID:  ",IF(INDEX(RelatedFeatures[Offset Number],$A1982)="","",CONCATENATE("*SpatialOffsetID",TEXT(INDEX(RelatedFeatures[Offset Number],$A1982),"0000"))),"}")))</f>
        <v>#REF!</v>
      </c>
      <c r="P1982" t="e">
        <f>IF(INDEX(Methods[Method Type],$A1982)="","",
CONCATENATE("  - &amp;MethodID",TEXT($A1982,"0000"),
" {","MethodTypeCV:  ",CHAR(34),INDEX(Methods[Method Type],$A1982),CHAR(34),
", MethodCode:  ",CHAR(34),INDEX(Methods[Method Code],$A1982),CHAR(34),
", MethodName:  ",CHAR(34),INDEX(Methods[Method Name],$A1982),CHAR(34),
", MethodDescription:  ",CHAR(34),INDEX(Methods[Method Description],$A1982),CHAR(34),
", MethodLink:  ",CHAR(34),INDEX(Methods[Method Link],$A1982),CHAR(34),
", OrganizationID: *OrganizationID",TEXT(MATCH(INDEX(Methods[Organization Name],$A1982),Organizations[Organization Name],0),"0000"),"}"))</f>
        <v>#REF!</v>
      </c>
      <c r="Q1982" t="e">
        <f>IF(INDEX(Variables[Variable Type],$A1982)="","",
CONCATENATE("  - &amp;VariableID",TEXT($A1982,"0000"),
" {","VariableTypeCV:  ",CHAR(34),INDEX(Variables[Variable Type],$A1982),CHAR(34),
", VariableCode:  ",CHAR(34),INDEX(Variables[Variable Code],$A1982),CHAR(34),
", VariableNameCV:  ",CHAR(34),INDEX(Variables[Variable Name],$A1982),CHAR(34),
", VariableDefinition:  ",CHAR(34),INDEX(Variables[Variable Definition],$A1982),CHAR(34),
", SpecciationCV:  ",CHAR(34),INDEX(Variables[Speciation],$A1982),CHAR(34),
", NoDataValue:  ",CHAR(34),INDEX(Variables[No Data Value],$A1982),CHAR(34),"}"))</f>
        <v>#REF!</v>
      </c>
    </row>
    <row r="1983" spans="1:17" x14ac:dyDescent="0.25">
      <c r="A1983">
        <v>1980</v>
      </c>
      <c r="D1983" t="e">
        <f>IF(INDEX(People[First Name],$A1983)="","",
CONCATENATE("  - &amp;PersonID",TEXT($A1983,"0000"),
" {","PersonFirstName:  ",CHAR(34),INDEX(People[First Name],$A1983),CHAR(34),
", PersonMiddleName:  ",CHAR(34),INDEX(People[Middle Name],$A1983),CHAR(34),
", PersonLastName:  ",CHAR(34),INDEX(People[Last Name],$A1983),CHAR(34),"}"))</f>
        <v>#REF!</v>
      </c>
      <c r="E1983" t="e">
        <f>IF(INDEX(Organizations[Organization Type '[CV']],$A1983)="","",
CONCATENATE("  - &amp;OrganizationID",TEXT($A1983,"0000"),
" {","OrganizationTypeCV:  ",CHAR(34),INDEX(Organizations[Organization Type '[CV']],$A1983),CHAR(34),
", OrganizationCode:  ",CHAR(34),INDEX(Organizations[Organization Code],$A1983),CHAR(34),
", OrganizationName:  ",CHAR(34),INDEX(Organizations[Organization Name],$A1983),CHAR(34),
", OrganizationDescription:  ",CHAR(34),INDEX(Organizations[Organization Description],$A1983),CHAR(34),
", OrganizationLink:  ",CHAR(34),INDEX(Organizations[Organization Link],$A1983),CHAR(34),"}"))</f>
        <v>#REF!</v>
      </c>
      <c r="F1983" t="e">
        <f>IF(INDEX(People[First Name],$A1983)="","",
CONCATENATE("  - &amp;AffiliationID",TEXT($A1983,"0000"),
" {PersonID: *PersonID",TEXT($A1983,"0000"),
", OrganizationID: *OrganizationID",TEXT(MATCH(INDEX(People[Organization Name],$A1983),Organizations[Organization Name],0),"0000"),
", IsPrimaryOrganizationContact: , AffiliationStartDate: , AffiliationEndDate: , PrimaryPhone: ",
", PrimaryEmail: ",CHAR(34),INDEX(People[Primary Email],$A1983),CHAR(34),
", PrimaryAddress: ",CHAR(34),INDEX(People[Primary Address],$A1983),CHAR(34),
", PersonLink: }"))</f>
        <v>#REF!</v>
      </c>
      <c r="H1983" t="e">
        <f>IF(COUNTA(CitationInformation)=0,"",IF(INDEX(AuthorList[Author Name],$A1983)="","",
CONCATENATE("  - &amp;AuthorListID",TEXT($A1983,"0000"),
"  {CitationID: *CitationID0001",
", PersonID: *PersonID",TEXT(MATCH(INDEX(AuthorList[Author Name],$A1983),People[Full Name],0),"0000"),
", AuthorOrder: ",INDEX(AuthorList[Author Number],$A1983),"}")))</f>
        <v>#REF!</v>
      </c>
      <c r="K1983" t="e">
        <f>IF(INDEX(SamplingFeatures[Feature Code],$A1983)="","",
CONCATENATE("  - &amp;SamplingFeatureID",TEXT($A1983,"0000"),
" {","SamplingFeatureUUID:  ",CHAR(34),INDEX(SamplingFeatures[Sampling Feature UUID],$A1983),CHAR(34),
", SamplingFeatureTypeCV:  ",CHAR(34),INDEX(SamplingFeatures[Sampling Feature Type],$A1983),CHAR(34),
", SamplingFeatureCode:  ",CHAR(34),INDEX(SamplingFeatures[Feature Code],$A1983),CHAR(34),
", SamplingFeatureName:  ",CHAR(34),INDEX(SamplingFeatures[Feature Name],$A1983),CHAR(34),
", SamplingFeatureDescription:  ",CHAR(34),INDEX(SamplingFeatures[Feature Description],$A1983),CHAR(34),
", SamplingFeatureGeotypeCV:  ",CHAR(34),INDEX(SamplingFeatures[Feature Geo Type],$A1983),CHAR(34),
", FeatureGeometry:  ",CHAR(34),INDEX(SamplingFeatures[Feature Geometry],$A1983),CHAR(34),
", Elevation_m:  ",CHAR(34),INDEX(SamplingFeatures[Elevation_m],$A1983),CHAR(34),
", ElevationDatumCV:  ",CHAR(34),ElevationDatum,CHAR(34),"}"))</f>
        <v>#REF!</v>
      </c>
      <c r="L1983" t="e">
        <f>IF(INDEX(SamplingFeatures[Sampling Feature Type],$A1983)&lt;&gt;"Site","",
CONCATENATE("  - &amp;SiteID",TEXT(SUMPRODUCT(--($L$3:$L1982&lt;&gt;"")),"0000"),
" {","SamplingFeatureID:  *SamplingFeatureID",TEXT($A1983,"0000"),
", SiteTypeCV:  ",CHAR(34),INDEX(Sites[Site Type],$A1983),CHAR(34),
", Latitude:  ",INDEX(Sites[Latitude],$A1983),
", Longitude:  ",INDEX(Sites[Longitude],$A1983),
", SRSName:  ",CHAR(34),LatLonDatum,CHAR(34),"}"))</f>
        <v>#REF!</v>
      </c>
      <c r="M1983" t="e">
        <f>IF(INDEX(SamplingFeatures[Sampling Feature Type],$A1983)&lt;&gt;"Specimen","",
CONCATENATE("  - &amp;SpecimenID",TEXT(SUMPRODUCT(--($M$3:$M1982&lt;&gt;"")),"0000"),
" {","SamplingFeatureID:  *SamplingFeatureID",TEXT($A1983,"0000"),
", SpecimenTypeCV:  ",CHAR(34),INDEX(Specimens[Specimen Type],$A1983),CHAR(34),
", SpecimenMediumCV:  ",INDEX(Specimens[Specimen Medium],$A1983),
", IsFieldSpecimen:  ",CHAR(34),INDEX(Specimens[Is Field Specimen?],$A1983),CHAR(34),"}"))</f>
        <v>#REF!</v>
      </c>
      <c r="N1983" t="e">
        <f>IF(COUNTA(SpatialOffsets[])=0,"", IF(INDEX(SpatialOffsets[Spatial Offset Type],$A1983)="","",
CONCATENATE("  - &amp;SpatialOffsetID",TEXT($A1983,"0000"),
" {","SpatialOffsetTypeCV:  ",CHAR(34),INDEX(SpatialOffsets[Spatial Offset Type],$A1983),CHAR(34),
", Offset1Value:  ",INDEX(SpatialOffsets[Offset 1 Value],$A1983),
", Offset1UnitID:  ",CHAR(34),INDEX(SpatialOffsets[Offset 1 Unit],$A1983),CHAR(34),
", Offset2Value:  ",INDEX(SpatialOffsets[Offset 2 Value],$A1983),
", Offset2UnitID:  ",CHAR(34),INDEX(SpatialOffsets[Offset 2 Unit],$A1983),CHAR(34),
", Offset3Value:  ",INDEX(SpatialOffsets[Offset 3 Value],$A1983),
", Offset3UnitID:  ",CHAR(34),INDEX(SpatialOffsets[Offset 3 Unit],$A1983),CHAR(34),,"}")))</f>
        <v>#REF!</v>
      </c>
      <c r="O1983" t="e">
        <f>IF(COUNTA(RelatedFeatures[])=0,"", IF(INDEX(RelatedFeatures[First Sampling Feature Code],$A1983)="","",
CONCATENATE("  - &amp;RelationID",TEXT($A1983,"0000"),
" {","SamplingFeatureID:  *SamplingFeatureID",TEXT(MATCH(INDEX(RelatedFeatures[First Sampling Feature Code],$A1983),SamplingFeatures[Feature Code],0),"0000"),
", RelationshipTypeCV:  ",CHAR(34),INDEX(RelatedFeatures[Relationship Type],$A1983),CHAR(34),
", RelatedFeatureID: *SamplingFeatureID",TEXT(MATCH(INDEX(RelatedFeatures[Second Sampling Feature Code],$A1983),SamplingFeatures[Feature Code],0),"0000"),
", SpatialOffsetID:  ",IF(INDEX(RelatedFeatures[Offset Number],$A1983)="","",CONCATENATE("*SpatialOffsetID",TEXT(INDEX(RelatedFeatures[Offset Number],$A1983),"0000"))),"}")))</f>
        <v>#REF!</v>
      </c>
      <c r="P1983" t="e">
        <f>IF(INDEX(Methods[Method Type],$A1983)="","",
CONCATENATE("  - &amp;MethodID",TEXT($A1983,"0000"),
" {","MethodTypeCV:  ",CHAR(34),INDEX(Methods[Method Type],$A1983),CHAR(34),
", MethodCode:  ",CHAR(34),INDEX(Methods[Method Code],$A1983),CHAR(34),
", MethodName:  ",CHAR(34),INDEX(Methods[Method Name],$A1983),CHAR(34),
", MethodDescription:  ",CHAR(34),INDEX(Methods[Method Description],$A1983),CHAR(34),
", MethodLink:  ",CHAR(34),INDEX(Methods[Method Link],$A1983),CHAR(34),
", OrganizationID: *OrganizationID",TEXT(MATCH(INDEX(Methods[Organization Name],$A1983),Organizations[Organization Name],0),"0000"),"}"))</f>
        <v>#REF!</v>
      </c>
      <c r="Q1983" t="e">
        <f>IF(INDEX(Variables[Variable Type],$A1983)="","",
CONCATENATE("  - &amp;VariableID",TEXT($A1983,"0000"),
" {","VariableTypeCV:  ",CHAR(34),INDEX(Variables[Variable Type],$A1983),CHAR(34),
", VariableCode:  ",CHAR(34),INDEX(Variables[Variable Code],$A1983),CHAR(34),
", VariableNameCV:  ",CHAR(34),INDEX(Variables[Variable Name],$A1983),CHAR(34),
", VariableDefinition:  ",CHAR(34),INDEX(Variables[Variable Definition],$A1983),CHAR(34),
", SpecciationCV:  ",CHAR(34),INDEX(Variables[Speciation],$A1983),CHAR(34),
", NoDataValue:  ",CHAR(34),INDEX(Variables[No Data Value],$A1983),CHAR(34),"}"))</f>
        <v>#REF!</v>
      </c>
    </row>
    <row r="1984" spans="1:17" x14ac:dyDescent="0.25">
      <c r="A1984">
        <v>1981</v>
      </c>
      <c r="D1984" t="e">
        <f>IF(INDEX(People[First Name],$A1984)="","",
CONCATENATE("  - &amp;PersonID",TEXT($A1984,"0000"),
" {","PersonFirstName:  ",CHAR(34),INDEX(People[First Name],$A1984),CHAR(34),
", PersonMiddleName:  ",CHAR(34),INDEX(People[Middle Name],$A1984),CHAR(34),
", PersonLastName:  ",CHAR(34),INDEX(People[Last Name],$A1984),CHAR(34),"}"))</f>
        <v>#REF!</v>
      </c>
      <c r="E1984" t="e">
        <f>IF(INDEX(Organizations[Organization Type '[CV']],$A1984)="","",
CONCATENATE("  - &amp;OrganizationID",TEXT($A1984,"0000"),
" {","OrganizationTypeCV:  ",CHAR(34),INDEX(Organizations[Organization Type '[CV']],$A1984),CHAR(34),
", OrganizationCode:  ",CHAR(34),INDEX(Organizations[Organization Code],$A1984),CHAR(34),
", OrganizationName:  ",CHAR(34),INDEX(Organizations[Organization Name],$A1984),CHAR(34),
", OrganizationDescription:  ",CHAR(34),INDEX(Organizations[Organization Description],$A1984),CHAR(34),
", OrganizationLink:  ",CHAR(34),INDEX(Organizations[Organization Link],$A1984),CHAR(34),"}"))</f>
        <v>#REF!</v>
      </c>
      <c r="F1984" t="e">
        <f>IF(INDEX(People[First Name],$A1984)="","",
CONCATENATE("  - &amp;AffiliationID",TEXT($A1984,"0000"),
" {PersonID: *PersonID",TEXT($A1984,"0000"),
", OrganizationID: *OrganizationID",TEXT(MATCH(INDEX(People[Organization Name],$A1984),Organizations[Organization Name],0),"0000"),
", IsPrimaryOrganizationContact: , AffiliationStartDate: , AffiliationEndDate: , PrimaryPhone: ",
", PrimaryEmail: ",CHAR(34),INDEX(People[Primary Email],$A1984),CHAR(34),
", PrimaryAddress: ",CHAR(34),INDEX(People[Primary Address],$A1984),CHAR(34),
", PersonLink: }"))</f>
        <v>#REF!</v>
      </c>
      <c r="H1984" t="e">
        <f>IF(COUNTA(CitationInformation)=0,"",IF(INDEX(AuthorList[Author Name],$A1984)="","",
CONCATENATE("  - &amp;AuthorListID",TEXT($A1984,"0000"),
"  {CitationID: *CitationID0001",
", PersonID: *PersonID",TEXT(MATCH(INDEX(AuthorList[Author Name],$A1984),People[Full Name],0),"0000"),
", AuthorOrder: ",INDEX(AuthorList[Author Number],$A1984),"}")))</f>
        <v>#REF!</v>
      </c>
      <c r="K1984" t="e">
        <f>IF(INDEX(SamplingFeatures[Feature Code],$A1984)="","",
CONCATENATE("  - &amp;SamplingFeatureID",TEXT($A1984,"0000"),
" {","SamplingFeatureUUID:  ",CHAR(34),INDEX(SamplingFeatures[Sampling Feature UUID],$A1984),CHAR(34),
", SamplingFeatureTypeCV:  ",CHAR(34),INDEX(SamplingFeatures[Sampling Feature Type],$A1984),CHAR(34),
", SamplingFeatureCode:  ",CHAR(34),INDEX(SamplingFeatures[Feature Code],$A1984),CHAR(34),
", SamplingFeatureName:  ",CHAR(34),INDEX(SamplingFeatures[Feature Name],$A1984),CHAR(34),
", SamplingFeatureDescription:  ",CHAR(34),INDEX(SamplingFeatures[Feature Description],$A1984),CHAR(34),
", SamplingFeatureGeotypeCV:  ",CHAR(34),INDEX(SamplingFeatures[Feature Geo Type],$A1984),CHAR(34),
", FeatureGeometry:  ",CHAR(34),INDEX(SamplingFeatures[Feature Geometry],$A1984),CHAR(34),
", Elevation_m:  ",CHAR(34),INDEX(SamplingFeatures[Elevation_m],$A1984),CHAR(34),
", ElevationDatumCV:  ",CHAR(34),ElevationDatum,CHAR(34),"}"))</f>
        <v>#REF!</v>
      </c>
      <c r="L1984" t="e">
        <f>IF(INDEX(SamplingFeatures[Sampling Feature Type],$A1984)&lt;&gt;"Site","",
CONCATENATE("  - &amp;SiteID",TEXT(SUMPRODUCT(--($L$3:$L1983&lt;&gt;"")),"0000"),
" {","SamplingFeatureID:  *SamplingFeatureID",TEXT($A1984,"0000"),
", SiteTypeCV:  ",CHAR(34),INDEX(Sites[Site Type],$A1984),CHAR(34),
", Latitude:  ",INDEX(Sites[Latitude],$A1984),
", Longitude:  ",INDEX(Sites[Longitude],$A1984),
", SRSName:  ",CHAR(34),LatLonDatum,CHAR(34),"}"))</f>
        <v>#REF!</v>
      </c>
      <c r="M1984" t="e">
        <f>IF(INDEX(SamplingFeatures[Sampling Feature Type],$A1984)&lt;&gt;"Specimen","",
CONCATENATE("  - &amp;SpecimenID",TEXT(SUMPRODUCT(--($M$3:$M1983&lt;&gt;"")),"0000"),
" {","SamplingFeatureID:  *SamplingFeatureID",TEXT($A1984,"0000"),
", SpecimenTypeCV:  ",CHAR(34),INDEX(Specimens[Specimen Type],$A1984),CHAR(34),
", SpecimenMediumCV:  ",INDEX(Specimens[Specimen Medium],$A1984),
", IsFieldSpecimen:  ",CHAR(34),INDEX(Specimens[Is Field Specimen?],$A1984),CHAR(34),"}"))</f>
        <v>#REF!</v>
      </c>
      <c r="N1984" t="e">
        <f>IF(COUNTA(SpatialOffsets[])=0,"", IF(INDEX(SpatialOffsets[Spatial Offset Type],$A1984)="","",
CONCATENATE("  - &amp;SpatialOffsetID",TEXT($A1984,"0000"),
" {","SpatialOffsetTypeCV:  ",CHAR(34),INDEX(SpatialOffsets[Spatial Offset Type],$A1984),CHAR(34),
", Offset1Value:  ",INDEX(SpatialOffsets[Offset 1 Value],$A1984),
", Offset1UnitID:  ",CHAR(34),INDEX(SpatialOffsets[Offset 1 Unit],$A1984),CHAR(34),
", Offset2Value:  ",INDEX(SpatialOffsets[Offset 2 Value],$A1984),
", Offset2UnitID:  ",CHAR(34),INDEX(SpatialOffsets[Offset 2 Unit],$A1984),CHAR(34),
", Offset3Value:  ",INDEX(SpatialOffsets[Offset 3 Value],$A1984),
", Offset3UnitID:  ",CHAR(34),INDEX(SpatialOffsets[Offset 3 Unit],$A1984),CHAR(34),,"}")))</f>
        <v>#REF!</v>
      </c>
      <c r="O1984" t="e">
        <f>IF(COUNTA(RelatedFeatures[])=0,"", IF(INDEX(RelatedFeatures[First Sampling Feature Code],$A1984)="","",
CONCATENATE("  - &amp;RelationID",TEXT($A1984,"0000"),
" {","SamplingFeatureID:  *SamplingFeatureID",TEXT(MATCH(INDEX(RelatedFeatures[First Sampling Feature Code],$A1984),SamplingFeatures[Feature Code],0),"0000"),
", RelationshipTypeCV:  ",CHAR(34),INDEX(RelatedFeatures[Relationship Type],$A1984),CHAR(34),
", RelatedFeatureID: *SamplingFeatureID",TEXT(MATCH(INDEX(RelatedFeatures[Second Sampling Feature Code],$A1984),SamplingFeatures[Feature Code],0),"0000"),
", SpatialOffsetID:  ",IF(INDEX(RelatedFeatures[Offset Number],$A1984)="","",CONCATENATE("*SpatialOffsetID",TEXT(INDEX(RelatedFeatures[Offset Number],$A1984),"0000"))),"}")))</f>
        <v>#REF!</v>
      </c>
      <c r="P1984" t="e">
        <f>IF(INDEX(Methods[Method Type],$A1984)="","",
CONCATENATE("  - &amp;MethodID",TEXT($A1984,"0000"),
" {","MethodTypeCV:  ",CHAR(34),INDEX(Methods[Method Type],$A1984),CHAR(34),
", MethodCode:  ",CHAR(34),INDEX(Methods[Method Code],$A1984),CHAR(34),
", MethodName:  ",CHAR(34),INDEX(Methods[Method Name],$A1984),CHAR(34),
", MethodDescription:  ",CHAR(34),INDEX(Methods[Method Description],$A1984),CHAR(34),
", MethodLink:  ",CHAR(34),INDEX(Methods[Method Link],$A1984),CHAR(34),
", OrganizationID: *OrganizationID",TEXT(MATCH(INDEX(Methods[Organization Name],$A1984),Organizations[Organization Name],0),"0000"),"}"))</f>
        <v>#REF!</v>
      </c>
      <c r="Q1984" t="e">
        <f>IF(INDEX(Variables[Variable Type],$A1984)="","",
CONCATENATE("  - &amp;VariableID",TEXT($A1984,"0000"),
" {","VariableTypeCV:  ",CHAR(34),INDEX(Variables[Variable Type],$A1984),CHAR(34),
", VariableCode:  ",CHAR(34),INDEX(Variables[Variable Code],$A1984),CHAR(34),
", VariableNameCV:  ",CHAR(34),INDEX(Variables[Variable Name],$A1984),CHAR(34),
", VariableDefinition:  ",CHAR(34),INDEX(Variables[Variable Definition],$A1984),CHAR(34),
", SpecciationCV:  ",CHAR(34),INDEX(Variables[Speciation],$A1984),CHAR(34),
", NoDataValue:  ",CHAR(34),INDEX(Variables[No Data Value],$A1984),CHAR(34),"}"))</f>
        <v>#REF!</v>
      </c>
    </row>
    <row r="1985" spans="1:17" x14ac:dyDescent="0.25">
      <c r="A1985">
        <v>1982</v>
      </c>
      <c r="D1985" t="e">
        <f>IF(INDEX(People[First Name],$A1985)="","",
CONCATENATE("  - &amp;PersonID",TEXT($A1985,"0000"),
" {","PersonFirstName:  ",CHAR(34),INDEX(People[First Name],$A1985),CHAR(34),
", PersonMiddleName:  ",CHAR(34),INDEX(People[Middle Name],$A1985),CHAR(34),
", PersonLastName:  ",CHAR(34),INDEX(People[Last Name],$A1985),CHAR(34),"}"))</f>
        <v>#REF!</v>
      </c>
      <c r="E1985" t="e">
        <f>IF(INDEX(Organizations[Organization Type '[CV']],$A1985)="","",
CONCATENATE("  - &amp;OrganizationID",TEXT($A1985,"0000"),
" {","OrganizationTypeCV:  ",CHAR(34),INDEX(Organizations[Organization Type '[CV']],$A1985),CHAR(34),
", OrganizationCode:  ",CHAR(34),INDEX(Organizations[Organization Code],$A1985),CHAR(34),
", OrganizationName:  ",CHAR(34),INDEX(Organizations[Organization Name],$A1985),CHAR(34),
", OrganizationDescription:  ",CHAR(34),INDEX(Organizations[Organization Description],$A1985),CHAR(34),
", OrganizationLink:  ",CHAR(34),INDEX(Organizations[Organization Link],$A1985),CHAR(34),"}"))</f>
        <v>#REF!</v>
      </c>
      <c r="F1985" t="e">
        <f>IF(INDEX(People[First Name],$A1985)="","",
CONCATENATE("  - &amp;AffiliationID",TEXT($A1985,"0000"),
" {PersonID: *PersonID",TEXT($A1985,"0000"),
", OrganizationID: *OrganizationID",TEXT(MATCH(INDEX(People[Organization Name],$A1985),Organizations[Organization Name],0),"0000"),
", IsPrimaryOrganizationContact: , AffiliationStartDate: , AffiliationEndDate: , PrimaryPhone: ",
", PrimaryEmail: ",CHAR(34),INDEX(People[Primary Email],$A1985),CHAR(34),
", PrimaryAddress: ",CHAR(34),INDEX(People[Primary Address],$A1985),CHAR(34),
", PersonLink: }"))</f>
        <v>#REF!</v>
      </c>
      <c r="H1985" t="e">
        <f>IF(COUNTA(CitationInformation)=0,"",IF(INDEX(AuthorList[Author Name],$A1985)="","",
CONCATENATE("  - &amp;AuthorListID",TEXT($A1985,"0000"),
"  {CitationID: *CitationID0001",
", PersonID: *PersonID",TEXT(MATCH(INDEX(AuthorList[Author Name],$A1985),People[Full Name],0),"0000"),
", AuthorOrder: ",INDEX(AuthorList[Author Number],$A1985),"}")))</f>
        <v>#REF!</v>
      </c>
      <c r="K1985" t="e">
        <f>IF(INDEX(SamplingFeatures[Feature Code],$A1985)="","",
CONCATENATE("  - &amp;SamplingFeatureID",TEXT($A1985,"0000"),
" {","SamplingFeatureUUID:  ",CHAR(34),INDEX(SamplingFeatures[Sampling Feature UUID],$A1985),CHAR(34),
", SamplingFeatureTypeCV:  ",CHAR(34),INDEX(SamplingFeatures[Sampling Feature Type],$A1985),CHAR(34),
", SamplingFeatureCode:  ",CHAR(34),INDEX(SamplingFeatures[Feature Code],$A1985),CHAR(34),
", SamplingFeatureName:  ",CHAR(34),INDEX(SamplingFeatures[Feature Name],$A1985),CHAR(34),
", SamplingFeatureDescription:  ",CHAR(34),INDEX(SamplingFeatures[Feature Description],$A1985),CHAR(34),
", SamplingFeatureGeotypeCV:  ",CHAR(34),INDEX(SamplingFeatures[Feature Geo Type],$A1985),CHAR(34),
", FeatureGeometry:  ",CHAR(34),INDEX(SamplingFeatures[Feature Geometry],$A1985),CHAR(34),
", Elevation_m:  ",CHAR(34),INDEX(SamplingFeatures[Elevation_m],$A1985),CHAR(34),
", ElevationDatumCV:  ",CHAR(34),ElevationDatum,CHAR(34),"}"))</f>
        <v>#REF!</v>
      </c>
      <c r="L1985" t="e">
        <f>IF(INDEX(SamplingFeatures[Sampling Feature Type],$A1985)&lt;&gt;"Site","",
CONCATENATE("  - &amp;SiteID",TEXT(SUMPRODUCT(--($L$3:$L1984&lt;&gt;"")),"0000"),
" {","SamplingFeatureID:  *SamplingFeatureID",TEXT($A1985,"0000"),
", SiteTypeCV:  ",CHAR(34),INDEX(Sites[Site Type],$A1985),CHAR(34),
", Latitude:  ",INDEX(Sites[Latitude],$A1985),
", Longitude:  ",INDEX(Sites[Longitude],$A1985),
", SRSName:  ",CHAR(34),LatLonDatum,CHAR(34),"}"))</f>
        <v>#REF!</v>
      </c>
      <c r="M1985" t="e">
        <f>IF(INDEX(SamplingFeatures[Sampling Feature Type],$A1985)&lt;&gt;"Specimen","",
CONCATENATE("  - &amp;SpecimenID",TEXT(SUMPRODUCT(--($M$3:$M1984&lt;&gt;"")),"0000"),
" {","SamplingFeatureID:  *SamplingFeatureID",TEXT($A1985,"0000"),
", SpecimenTypeCV:  ",CHAR(34),INDEX(Specimens[Specimen Type],$A1985),CHAR(34),
", SpecimenMediumCV:  ",INDEX(Specimens[Specimen Medium],$A1985),
", IsFieldSpecimen:  ",CHAR(34),INDEX(Specimens[Is Field Specimen?],$A1985),CHAR(34),"}"))</f>
        <v>#REF!</v>
      </c>
      <c r="N1985" t="e">
        <f>IF(COUNTA(SpatialOffsets[])=0,"", IF(INDEX(SpatialOffsets[Spatial Offset Type],$A1985)="","",
CONCATENATE("  - &amp;SpatialOffsetID",TEXT($A1985,"0000"),
" {","SpatialOffsetTypeCV:  ",CHAR(34),INDEX(SpatialOffsets[Spatial Offset Type],$A1985),CHAR(34),
", Offset1Value:  ",INDEX(SpatialOffsets[Offset 1 Value],$A1985),
", Offset1UnitID:  ",CHAR(34),INDEX(SpatialOffsets[Offset 1 Unit],$A1985),CHAR(34),
", Offset2Value:  ",INDEX(SpatialOffsets[Offset 2 Value],$A1985),
", Offset2UnitID:  ",CHAR(34),INDEX(SpatialOffsets[Offset 2 Unit],$A1985),CHAR(34),
", Offset3Value:  ",INDEX(SpatialOffsets[Offset 3 Value],$A1985),
", Offset3UnitID:  ",CHAR(34),INDEX(SpatialOffsets[Offset 3 Unit],$A1985),CHAR(34),,"}")))</f>
        <v>#REF!</v>
      </c>
      <c r="O1985" t="e">
        <f>IF(COUNTA(RelatedFeatures[])=0,"", IF(INDEX(RelatedFeatures[First Sampling Feature Code],$A1985)="","",
CONCATENATE("  - &amp;RelationID",TEXT($A1985,"0000"),
" {","SamplingFeatureID:  *SamplingFeatureID",TEXT(MATCH(INDEX(RelatedFeatures[First Sampling Feature Code],$A1985),SamplingFeatures[Feature Code],0),"0000"),
", RelationshipTypeCV:  ",CHAR(34),INDEX(RelatedFeatures[Relationship Type],$A1985),CHAR(34),
", RelatedFeatureID: *SamplingFeatureID",TEXT(MATCH(INDEX(RelatedFeatures[Second Sampling Feature Code],$A1985),SamplingFeatures[Feature Code],0),"0000"),
", SpatialOffsetID:  ",IF(INDEX(RelatedFeatures[Offset Number],$A1985)="","",CONCATENATE("*SpatialOffsetID",TEXT(INDEX(RelatedFeatures[Offset Number],$A1985),"0000"))),"}")))</f>
        <v>#REF!</v>
      </c>
      <c r="P1985" t="e">
        <f>IF(INDEX(Methods[Method Type],$A1985)="","",
CONCATENATE("  - &amp;MethodID",TEXT($A1985,"0000"),
" {","MethodTypeCV:  ",CHAR(34),INDEX(Methods[Method Type],$A1985),CHAR(34),
", MethodCode:  ",CHAR(34),INDEX(Methods[Method Code],$A1985),CHAR(34),
", MethodName:  ",CHAR(34),INDEX(Methods[Method Name],$A1985),CHAR(34),
", MethodDescription:  ",CHAR(34),INDEX(Methods[Method Description],$A1985),CHAR(34),
", MethodLink:  ",CHAR(34),INDEX(Methods[Method Link],$A1985),CHAR(34),
", OrganizationID: *OrganizationID",TEXT(MATCH(INDEX(Methods[Organization Name],$A1985),Organizations[Organization Name],0),"0000"),"}"))</f>
        <v>#REF!</v>
      </c>
      <c r="Q1985" t="e">
        <f>IF(INDEX(Variables[Variable Type],$A1985)="","",
CONCATENATE("  - &amp;VariableID",TEXT($A1985,"0000"),
" {","VariableTypeCV:  ",CHAR(34),INDEX(Variables[Variable Type],$A1985),CHAR(34),
", VariableCode:  ",CHAR(34),INDEX(Variables[Variable Code],$A1985),CHAR(34),
", VariableNameCV:  ",CHAR(34),INDEX(Variables[Variable Name],$A1985),CHAR(34),
", VariableDefinition:  ",CHAR(34),INDEX(Variables[Variable Definition],$A1985),CHAR(34),
", SpecciationCV:  ",CHAR(34),INDEX(Variables[Speciation],$A1985),CHAR(34),
", NoDataValue:  ",CHAR(34),INDEX(Variables[No Data Value],$A1985),CHAR(34),"}"))</f>
        <v>#REF!</v>
      </c>
    </row>
    <row r="1986" spans="1:17" x14ac:dyDescent="0.25">
      <c r="A1986">
        <v>1983</v>
      </c>
      <c r="D1986" t="e">
        <f>IF(INDEX(People[First Name],$A1986)="","",
CONCATENATE("  - &amp;PersonID",TEXT($A1986,"0000"),
" {","PersonFirstName:  ",CHAR(34),INDEX(People[First Name],$A1986),CHAR(34),
", PersonMiddleName:  ",CHAR(34),INDEX(People[Middle Name],$A1986),CHAR(34),
", PersonLastName:  ",CHAR(34),INDEX(People[Last Name],$A1986),CHAR(34),"}"))</f>
        <v>#REF!</v>
      </c>
      <c r="E1986" t="e">
        <f>IF(INDEX(Organizations[Organization Type '[CV']],$A1986)="","",
CONCATENATE("  - &amp;OrganizationID",TEXT($A1986,"0000"),
" {","OrganizationTypeCV:  ",CHAR(34),INDEX(Organizations[Organization Type '[CV']],$A1986),CHAR(34),
", OrganizationCode:  ",CHAR(34),INDEX(Organizations[Organization Code],$A1986),CHAR(34),
", OrganizationName:  ",CHAR(34),INDEX(Organizations[Organization Name],$A1986),CHAR(34),
", OrganizationDescription:  ",CHAR(34),INDEX(Organizations[Organization Description],$A1986),CHAR(34),
", OrganizationLink:  ",CHAR(34),INDEX(Organizations[Organization Link],$A1986),CHAR(34),"}"))</f>
        <v>#REF!</v>
      </c>
      <c r="F1986" t="e">
        <f>IF(INDEX(People[First Name],$A1986)="","",
CONCATENATE("  - &amp;AffiliationID",TEXT($A1986,"0000"),
" {PersonID: *PersonID",TEXT($A1986,"0000"),
", OrganizationID: *OrganizationID",TEXT(MATCH(INDEX(People[Organization Name],$A1986),Organizations[Organization Name],0),"0000"),
", IsPrimaryOrganizationContact: , AffiliationStartDate: , AffiliationEndDate: , PrimaryPhone: ",
", PrimaryEmail: ",CHAR(34),INDEX(People[Primary Email],$A1986),CHAR(34),
", PrimaryAddress: ",CHAR(34),INDEX(People[Primary Address],$A1986),CHAR(34),
", PersonLink: }"))</f>
        <v>#REF!</v>
      </c>
      <c r="H1986" t="e">
        <f>IF(COUNTA(CitationInformation)=0,"",IF(INDEX(AuthorList[Author Name],$A1986)="","",
CONCATENATE("  - &amp;AuthorListID",TEXT($A1986,"0000"),
"  {CitationID: *CitationID0001",
", PersonID: *PersonID",TEXT(MATCH(INDEX(AuthorList[Author Name],$A1986),People[Full Name],0),"0000"),
", AuthorOrder: ",INDEX(AuthorList[Author Number],$A1986),"}")))</f>
        <v>#REF!</v>
      </c>
      <c r="K1986" t="e">
        <f>IF(INDEX(SamplingFeatures[Feature Code],$A1986)="","",
CONCATENATE("  - &amp;SamplingFeatureID",TEXT($A1986,"0000"),
" {","SamplingFeatureUUID:  ",CHAR(34),INDEX(SamplingFeatures[Sampling Feature UUID],$A1986),CHAR(34),
", SamplingFeatureTypeCV:  ",CHAR(34),INDEX(SamplingFeatures[Sampling Feature Type],$A1986),CHAR(34),
", SamplingFeatureCode:  ",CHAR(34),INDEX(SamplingFeatures[Feature Code],$A1986),CHAR(34),
", SamplingFeatureName:  ",CHAR(34),INDEX(SamplingFeatures[Feature Name],$A1986),CHAR(34),
", SamplingFeatureDescription:  ",CHAR(34),INDEX(SamplingFeatures[Feature Description],$A1986),CHAR(34),
", SamplingFeatureGeotypeCV:  ",CHAR(34),INDEX(SamplingFeatures[Feature Geo Type],$A1986),CHAR(34),
", FeatureGeometry:  ",CHAR(34),INDEX(SamplingFeatures[Feature Geometry],$A1986),CHAR(34),
", Elevation_m:  ",CHAR(34),INDEX(SamplingFeatures[Elevation_m],$A1986),CHAR(34),
", ElevationDatumCV:  ",CHAR(34),ElevationDatum,CHAR(34),"}"))</f>
        <v>#REF!</v>
      </c>
      <c r="L1986" t="e">
        <f>IF(INDEX(SamplingFeatures[Sampling Feature Type],$A1986)&lt;&gt;"Site","",
CONCATENATE("  - &amp;SiteID",TEXT(SUMPRODUCT(--($L$3:$L1985&lt;&gt;"")),"0000"),
" {","SamplingFeatureID:  *SamplingFeatureID",TEXT($A1986,"0000"),
", SiteTypeCV:  ",CHAR(34),INDEX(Sites[Site Type],$A1986),CHAR(34),
", Latitude:  ",INDEX(Sites[Latitude],$A1986),
", Longitude:  ",INDEX(Sites[Longitude],$A1986),
", SRSName:  ",CHAR(34),LatLonDatum,CHAR(34),"}"))</f>
        <v>#REF!</v>
      </c>
      <c r="M1986" t="e">
        <f>IF(INDEX(SamplingFeatures[Sampling Feature Type],$A1986)&lt;&gt;"Specimen","",
CONCATENATE("  - &amp;SpecimenID",TEXT(SUMPRODUCT(--($M$3:$M1985&lt;&gt;"")),"0000"),
" {","SamplingFeatureID:  *SamplingFeatureID",TEXT($A1986,"0000"),
", SpecimenTypeCV:  ",CHAR(34),INDEX(Specimens[Specimen Type],$A1986),CHAR(34),
", SpecimenMediumCV:  ",INDEX(Specimens[Specimen Medium],$A1986),
", IsFieldSpecimen:  ",CHAR(34),INDEX(Specimens[Is Field Specimen?],$A1986),CHAR(34),"}"))</f>
        <v>#REF!</v>
      </c>
      <c r="N1986" t="e">
        <f>IF(COUNTA(SpatialOffsets[])=0,"", IF(INDEX(SpatialOffsets[Spatial Offset Type],$A1986)="","",
CONCATENATE("  - &amp;SpatialOffsetID",TEXT($A1986,"0000"),
" {","SpatialOffsetTypeCV:  ",CHAR(34),INDEX(SpatialOffsets[Spatial Offset Type],$A1986),CHAR(34),
", Offset1Value:  ",INDEX(SpatialOffsets[Offset 1 Value],$A1986),
", Offset1UnitID:  ",CHAR(34),INDEX(SpatialOffsets[Offset 1 Unit],$A1986),CHAR(34),
", Offset2Value:  ",INDEX(SpatialOffsets[Offset 2 Value],$A1986),
", Offset2UnitID:  ",CHAR(34),INDEX(SpatialOffsets[Offset 2 Unit],$A1986),CHAR(34),
", Offset3Value:  ",INDEX(SpatialOffsets[Offset 3 Value],$A1986),
", Offset3UnitID:  ",CHAR(34),INDEX(SpatialOffsets[Offset 3 Unit],$A1986),CHAR(34),,"}")))</f>
        <v>#REF!</v>
      </c>
      <c r="O1986" t="e">
        <f>IF(COUNTA(RelatedFeatures[])=0,"", IF(INDEX(RelatedFeatures[First Sampling Feature Code],$A1986)="","",
CONCATENATE("  - &amp;RelationID",TEXT($A1986,"0000"),
" {","SamplingFeatureID:  *SamplingFeatureID",TEXT(MATCH(INDEX(RelatedFeatures[First Sampling Feature Code],$A1986),SamplingFeatures[Feature Code],0),"0000"),
", RelationshipTypeCV:  ",CHAR(34),INDEX(RelatedFeatures[Relationship Type],$A1986),CHAR(34),
", RelatedFeatureID: *SamplingFeatureID",TEXT(MATCH(INDEX(RelatedFeatures[Second Sampling Feature Code],$A1986),SamplingFeatures[Feature Code],0),"0000"),
", SpatialOffsetID:  ",IF(INDEX(RelatedFeatures[Offset Number],$A1986)="","",CONCATENATE("*SpatialOffsetID",TEXT(INDEX(RelatedFeatures[Offset Number],$A1986),"0000"))),"}")))</f>
        <v>#REF!</v>
      </c>
      <c r="P1986" t="e">
        <f>IF(INDEX(Methods[Method Type],$A1986)="","",
CONCATENATE("  - &amp;MethodID",TEXT($A1986,"0000"),
" {","MethodTypeCV:  ",CHAR(34),INDEX(Methods[Method Type],$A1986),CHAR(34),
", MethodCode:  ",CHAR(34),INDEX(Methods[Method Code],$A1986),CHAR(34),
", MethodName:  ",CHAR(34),INDEX(Methods[Method Name],$A1986),CHAR(34),
", MethodDescription:  ",CHAR(34),INDEX(Methods[Method Description],$A1986),CHAR(34),
", MethodLink:  ",CHAR(34),INDEX(Methods[Method Link],$A1986),CHAR(34),
", OrganizationID: *OrganizationID",TEXT(MATCH(INDEX(Methods[Organization Name],$A1986),Organizations[Organization Name],0),"0000"),"}"))</f>
        <v>#REF!</v>
      </c>
      <c r="Q1986" t="e">
        <f>IF(INDEX(Variables[Variable Type],$A1986)="","",
CONCATENATE("  - &amp;VariableID",TEXT($A1986,"0000"),
" {","VariableTypeCV:  ",CHAR(34),INDEX(Variables[Variable Type],$A1986),CHAR(34),
", VariableCode:  ",CHAR(34),INDEX(Variables[Variable Code],$A1986),CHAR(34),
", VariableNameCV:  ",CHAR(34),INDEX(Variables[Variable Name],$A1986),CHAR(34),
", VariableDefinition:  ",CHAR(34),INDEX(Variables[Variable Definition],$A1986),CHAR(34),
", SpecciationCV:  ",CHAR(34),INDEX(Variables[Speciation],$A1986),CHAR(34),
", NoDataValue:  ",CHAR(34),INDEX(Variables[No Data Value],$A1986),CHAR(34),"}"))</f>
        <v>#REF!</v>
      </c>
    </row>
    <row r="1987" spans="1:17" x14ac:dyDescent="0.25">
      <c r="A1987">
        <v>1984</v>
      </c>
      <c r="D1987" t="e">
        <f>IF(INDEX(People[First Name],$A1987)="","",
CONCATENATE("  - &amp;PersonID",TEXT($A1987,"0000"),
" {","PersonFirstName:  ",CHAR(34),INDEX(People[First Name],$A1987),CHAR(34),
", PersonMiddleName:  ",CHAR(34),INDEX(People[Middle Name],$A1987),CHAR(34),
", PersonLastName:  ",CHAR(34),INDEX(People[Last Name],$A1987),CHAR(34),"}"))</f>
        <v>#REF!</v>
      </c>
      <c r="E1987" t="e">
        <f>IF(INDEX(Organizations[Organization Type '[CV']],$A1987)="","",
CONCATENATE("  - &amp;OrganizationID",TEXT($A1987,"0000"),
" {","OrganizationTypeCV:  ",CHAR(34),INDEX(Organizations[Organization Type '[CV']],$A1987),CHAR(34),
", OrganizationCode:  ",CHAR(34),INDEX(Organizations[Organization Code],$A1987),CHAR(34),
", OrganizationName:  ",CHAR(34),INDEX(Organizations[Organization Name],$A1987),CHAR(34),
", OrganizationDescription:  ",CHAR(34),INDEX(Organizations[Organization Description],$A1987),CHAR(34),
", OrganizationLink:  ",CHAR(34),INDEX(Organizations[Organization Link],$A1987),CHAR(34),"}"))</f>
        <v>#REF!</v>
      </c>
      <c r="F1987" t="e">
        <f>IF(INDEX(People[First Name],$A1987)="","",
CONCATENATE("  - &amp;AffiliationID",TEXT($A1987,"0000"),
" {PersonID: *PersonID",TEXT($A1987,"0000"),
", OrganizationID: *OrganizationID",TEXT(MATCH(INDEX(People[Organization Name],$A1987),Organizations[Organization Name],0),"0000"),
", IsPrimaryOrganizationContact: , AffiliationStartDate: , AffiliationEndDate: , PrimaryPhone: ",
", PrimaryEmail: ",CHAR(34),INDEX(People[Primary Email],$A1987),CHAR(34),
", PrimaryAddress: ",CHAR(34),INDEX(People[Primary Address],$A1987),CHAR(34),
", PersonLink: }"))</f>
        <v>#REF!</v>
      </c>
      <c r="H1987" t="e">
        <f>IF(COUNTA(CitationInformation)=0,"",IF(INDEX(AuthorList[Author Name],$A1987)="","",
CONCATENATE("  - &amp;AuthorListID",TEXT($A1987,"0000"),
"  {CitationID: *CitationID0001",
", PersonID: *PersonID",TEXT(MATCH(INDEX(AuthorList[Author Name],$A1987),People[Full Name],0),"0000"),
", AuthorOrder: ",INDEX(AuthorList[Author Number],$A1987),"}")))</f>
        <v>#REF!</v>
      </c>
      <c r="K1987" t="e">
        <f>IF(INDEX(SamplingFeatures[Feature Code],$A1987)="","",
CONCATENATE("  - &amp;SamplingFeatureID",TEXT($A1987,"0000"),
" {","SamplingFeatureUUID:  ",CHAR(34),INDEX(SamplingFeatures[Sampling Feature UUID],$A1987),CHAR(34),
", SamplingFeatureTypeCV:  ",CHAR(34),INDEX(SamplingFeatures[Sampling Feature Type],$A1987),CHAR(34),
", SamplingFeatureCode:  ",CHAR(34),INDEX(SamplingFeatures[Feature Code],$A1987),CHAR(34),
", SamplingFeatureName:  ",CHAR(34),INDEX(SamplingFeatures[Feature Name],$A1987),CHAR(34),
", SamplingFeatureDescription:  ",CHAR(34),INDEX(SamplingFeatures[Feature Description],$A1987),CHAR(34),
", SamplingFeatureGeotypeCV:  ",CHAR(34),INDEX(SamplingFeatures[Feature Geo Type],$A1987),CHAR(34),
", FeatureGeometry:  ",CHAR(34),INDEX(SamplingFeatures[Feature Geometry],$A1987),CHAR(34),
", Elevation_m:  ",CHAR(34),INDEX(SamplingFeatures[Elevation_m],$A1987),CHAR(34),
", ElevationDatumCV:  ",CHAR(34),ElevationDatum,CHAR(34),"}"))</f>
        <v>#REF!</v>
      </c>
      <c r="L1987" t="e">
        <f>IF(INDEX(SamplingFeatures[Sampling Feature Type],$A1987)&lt;&gt;"Site","",
CONCATENATE("  - &amp;SiteID",TEXT(SUMPRODUCT(--($L$3:$L1986&lt;&gt;"")),"0000"),
" {","SamplingFeatureID:  *SamplingFeatureID",TEXT($A1987,"0000"),
", SiteTypeCV:  ",CHAR(34),INDEX(Sites[Site Type],$A1987),CHAR(34),
", Latitude:  ",INDEX(Sites[Latitude],$A1987),
", Longitude:  ",INDEX(Sites[Longitude],$A1987),
", SRSName:  ",CHAR(34),LatLonDatum,CHAR(34),"}"))</f>
        <v>#REF!</v>
      </c>
      <c r="M1987" t="e">
        <f>IF(INDEX(SamplingFeatures[Sampling Feature Type],$A1987)&lt;&gt;"Specimen","",
CONCATENATE("  - &amp;SpecimenID",TEXT(SUMPRODUCT(--($M$3:$M1986&lt;&gt;"")),"0000"),
" {","SamplingFeatureID:  *SamplingFeatureID",TEXT($A1987,"0000"),
", SpecimenTypeCV:  ",CHAR(34),INDEX(Specimens[Specimen Type],$A1987),CHAR(34),
", SpecimenMediumCV:  ",INDEX(Specimens[Specimen Medium],$A1987),
", IsFieldSpecimen:  ",CHAR(34),INDEX(Specimens[Is Field Specimen?],$A1987),CHAR(34),"}"))</f>
        <v>#REF!</v>
      </c>
      <c r="N1987" t="e">
        <f>IF(COUNTA(SpatialOffsets[])=0,"", IF(INDEX(SpatialOffsets[Spatial Offset Type],$A1987)="","",
CONCATENATE("  - &amp;SpatialOffsetID",TEXT($A1987,"0000"),
" {","SpatialOffsetTypeCV:  ",CHAR(34),INDEX(SpatialOffsets[Spatial Offset Type],$A1987),CHAR(34),
", Offset1Value:  ",INDEX(SpatialOffsets[Offset 1 Value],$A1987),
", Offset1UnitID:  ",CHAR(34),INDEX(SpatialOffsets[Offset 1 Unit],$A1987),CHAR(34),
", Offset2Value:  ",INDEX(SpatialOffsets[Offset 2 Value],$A1987),
", Offset2UnitID:  ",CHAR(34),INDEX(SpatialOffsets[Offset 2 Unit],$A1987),CHAR(34),
", Offset3Value:  ",INDEX(SpatialOffsets[Offset 3 Value],$A1987),
", Offset3UnitID:  ",CHAR(34),INDEX(SpatialOffsets[Offset 3 Unit],$A1987),CHAR(34),,"}")))</f>
        <v>#REF!</v>
      </c>
      <c r="O1987" t="e">
        <f>IF(COUNTA(RelatedFeatures[])=0,"", IF(INDEX(RelatedFeatures[First Sampling Feature Code],$A1987)="","",
CONCATENATE("  - &amp;RelationID",TEXT($A1987,"0000"),
" {","SamplingFeatureID:  *SamplingFeatureID",TEXT(MATCH(INDEX(RelatedFeatures[First Sampling Feature Code],$A1987),SamplingFeatures[Feature Code],0),"0000"),
", RelationshipTypeCV:  ",CHAR(34),INDEX(RelatedFeatures[Relationship Type],$A1987),CHAR(34),
", RelatedFeatureID: *SamplingFeatureID",TEXT(MATCH(INDEX(RelatedFeatures[Second Sampling Feature Code],$A1987),SamplingFeatures[Feature Code],0),"0000"),
", SpatialOffsetID:  ",IF(INDEX(RelatedFeatures[Offset Number],$A1987)="","",CONCATENATE("*SpatialOffsetID",TEXT(INDEX(RelatedFeatures[Offset Number],$A1987),"0000"))),"}")))</f>
        <v>#REF!</v>
      </c>
      <c r="P1987" t="e">
        <f>IF(INDEX(Methods[Method Type],$A1987)="","",
CONCATENATE("  - &amp;MethodID",TEXT($A1987,"0000"),
" {","MethodTypeCV:  ",CHAR(34),INDEX(Methods[Method Type],$A1987),CHAR(34),
", MethodCode:  ",CHAR(34),INDEX(Methods[Method Code],$A1987),CHAR(34),
", MethodName:  ",CHAR(34),INDEX(Methods[Method Name],$A1987),CHAR(34),
", MethodDescription:  ",CHAR(34),INDEX(Methods[Method Description],$A1987),CHAR(34),
", MethodLink:  ",CHAR(34),INDEX(Methods[Method Link],$A1987),CHAR(34),
", OrganizationID: *OrganizationID",TEXT(MATCH(INDEX(Methods[Organization Name],$A1987),Organizations[Organization Name],0),"0000"),"}"))</f>
        <v>#REF!</v>
      </c>
      <c r="Q1987" t="e">
        <f>IF(INDEX(Variables[Variable Type],$A1987)="","",
CONCATENATE("  - &amp;VariableID",TEXT($A1987,"0000"),
" {","VariableTypeCV:  ",CHAR(34),INDEX(Variables[Variable Type],$A1987),CHAR(34),
", VariableCode:  ",CHAR(34),INDEX(Variables[Variable Code],$A1987),CHAR(34),
", VariableNameCV:  ",CHAR(34),INDEX(Variables[Variable Name],$A1987),CHAR(34),
", VariableDefinition:  ",CHAR(34),INDEX(Variables[Variable Definition],$A1987),CHAR(34),
", SpecciationCV:  ",CHAR(34),INDEX(Variables[Speciation],$A1987),CHAR(34),
", NoDataValue:  ",CHAR(34),INDEX(Variables[No Data Value],$A1987),CHAR(34),"}"))</f>
        <v>#REF!</v>
      </c>
    </row>
    <row r="1988" spans="1:17" x14ac:dyDescent="0.25">
      <c r="A1988">
        <v>1985</v>
      </c>
      <c r="D1988" t="e">
        <f>IF(INDEX(People[First Name],$A1988)="","",
CONCATENATE("  - &amp;PersonID",TEXT($A1988,"0000"),
" {","PersonFirstName:  ",CHAR(34),INDEX(People[First Name],$A1988),CHAR(34),
", PersonMiddleName:  ",CHAR(34),INDEX(People[Middle Name],$A1988),CHAR(34),
", PersonLastName:  ",CHAR(34),INDEX(People[Last Name],$A1988),CHAR(34),"}"))</f>
        <v>#REF!</v>
      </c>
      <c r="E1988" t="e">
        <f>IF(INDEX(Organizations[Organization Type '[CV']],$A1988)="","",
CONCATENATE("  - &amp;OrganizationID",TEXT($A1988,"0000"),
" {","OrganizationTypeCV:  ",CHAR(34),INDEX(Organizations[Organization Type '[CV']],$A1988),CHAR(34),
", OrganizationCode:  ",CHAR(34),INDEX(Organizations[Organization Code],$A1988),CHAR(34),
", OrganizationName:  ",CHAR(34),INDEX(Organizations[Organization Name],$A1988),CHAR(34),
", OrganizationDescription:  ",CHAR(34),INDEX(Organizations[Organization Description],$A1988),CHAR(34),
", OrganizationLink:  ",CHAR(34),INDEX(Organizations[Organization Link],$A1988),CHAR(34),"}"))</f>
        <v>#REF!</v>
      </c>
      <c r="F1988" t="e">
        <f>IF(INDEX(People[First Name],$A1988)="","",
CONCATENATE("  - &amp;AffiliationID",TEXT($A1988,"0000"),
" {PersonID: *PersonID",TEXT($A1988,"0000"),
", OrganizationID: *OrganizationID",TEXT(MATCH(INDEX(People[Organization Name],$A1988),Organizations[Organization Name],0),"0000"),
", IsPrimaryOrganizationContact: , AffiliationStartDate: , AffiliationEndDate: , PrimaryPhone: ",
", PrimaryEmail: ",CHAR(34),INDEX(People[Primary Email],$A1988),CHAR(34),
", PrimaryAddress: ",CHAR(34),INDEX(People[Primary Address],$A1988),CHAR(34),
", PersonLink: }"))</f>
        <v>#REF!</v>
      </c>
      <c r="H1988" t="e">
        <f>IF(COUNTA(CitationInformation)=0,"",IF(INDEX(AuthorList[Author Name],$A1988)="","",
CONCATENATE("  - &amp;AuthorListID",TEXT($A1988,"0000"),
"  {CitationID: *CitationID0001",
", PersonID: *PersonID",TEXT(MATCH(INDEX(AuthorList[Author Name],$A1988),People[Full Name],0),"0000"),
", AuthorOrder: ",INDEX(AuthorList[Author Number],$A1988),"}")))</f>
        <v>#REF!</v>
      </c>
      <c r="K1988" t="e">
        <f>IF(INDEX(SamplingFeatures[Feature Code],$A1988)="","",
CONCATENATE("  - &amp;SamplingFeatureID",TEXT($A1988,"0000"),
" {","SamplingFeatureUUID:  ",CHAR(34),INDEX(SamplingFeatures[Sampling Feature UUID],$A1988),CHAR(34),
", SamplingFeatureTypeCV:  ",CHAR(34),INDEX(SamplingFeatures[Sampling Feature Type],$A1988),CHAR(34),
", SamplingFeatureCode:  ",CHAR(34),INDEX(SamplingFeatures[Feature Code],$A1988),CHAR(34),
", SamplingFeatureName:  ",CHAR(34),INDEX(SamplingFeatures[Feature Name],$A1988),CHAR(34),
", SamplingFeatureDescription:  ",CHAR(34),INDEX(SamplingFeatures[Feature Description],$A1988),CHAR(34),
", SamplingFeatureGeotypeCV:  ",CHAR(34),INDEX(SamplingFeatures[Feature Geo Type],$A1988),CHAR(34),
", FeatureGeometry:  ",CHAR(34),INDEX(SamplingFeatures[Feature Geometry],$A1988),CHAR(34),
", Elevation_m:  ",CHAR(34),INDEX(SamplingFeatures[Elevation_m],$A1988),CHAR(34),
", ElevationDatumCV:  ",CHAR(34),ElevationDatum,CHAR(34),"}"))</f>
        <v>#REF!</v>
      </c>
      <c r="L1988" t="e">
        <f>IF(INDEX(SamplingFeatures[Sampling Feature Type],$A1988)&lt;&gt;"Site","",
CONCATENATE("  - &amp;SiteID",TEXT(SUMPRODUCT(--($L$3:$L1987&lt;&gt;"")),"0000"),
" {","SamplingFeatureID:  *SamplingFeatureID",TEXT($A1988,"0000"),
", SiteTypeCV:  ",CHAR(34),INDEX(Sites[Site Type],$A1988),CHAR(34),
", Latitude:  ",INDEX(Sites[Latitude],$A1988),
", Longitude:  ",INDEX(Sites[Longitude],$A1988),
", SRSName:  ",CHAR(34),LatLonDatum,CHAR(34),"}"))</f>
        <v>#REF!</v>
      </c>
      <c r="M1988" t="e">
        <f>IF(INDEX(SamplingFeatures[Sampling Feature Type],$A1988)&lt;&gt;"Specimen","",
CONCATENATE("  - &amp;SpecimenID",TEXT(SUMPRODUCT(--($M$3:$M1987&lt;&gt;"")),"0000"),
" {","SamplingFeatureID:  *SamplingFeatureID",TEXT($A1988,"0000"),
", SpecimenTypeCV:  ",CHAR(34),INDEX(Specimens[Specimen Type],$A1988),CHAR(34),
", SpecimenMediumCV:  ",INDEX(Specimens[Specimen Medium],$A1988),
", IsFieldSpecimen:  ",CHAR(34),INDEX(Specimens[Is Field Specimen?],$A1988),CHAR(34),"}"))</f>
        <v>#REF!</v>
      </c>
      <c r="N1988" t="e">
        <f>IF(COUNTA(SpatialOffsets[])=0,"", IF(INDEX(SpatialOffsets[Spatial Offset Type],$A1988)="","",
CONCATENATE("  - &amp;SpatialOffsetID",TEXT($A1988,"0000"),
" {","SpatialOffsetTypeCV:  ",CHAR(34),INDEX(SpatialOffsets[Spatial Offset Type],$A1988),CHAR(34),
", Offset1Value:  ",INDEX(SpatialOffsets[Offset 1 Value],$A1988),
", Offset1UnitID:  ",CHAR(34),INDEX(SpatialOffsets[Offset 1 Unit],$A1988),CHAR(34),
", Offset2Value:  ",INDEX(SpatialOffsets[Offset 2 Value],$A1988),
", Offset2UnitID:  ",CHAR(34),INDEX(SpatialOffsets[Offset 2 Unit],$A1988),CHAR(34),
", Offset3Value:  ",INDEX(SpatialOffsets[Offset 3 Value],$A1988),
", Offset3UnitID:  ",CHAR(34),INDEX(SpatialOffsets[Offset 3 Unit],$A1988),CHAR(34),,"}")))</f>
        <v>#REF!</v>
      </c>
      <c r="O1988" t="e">
        <f>IF(COUNTA(RelatedFeatures[])=0,"", IF(INDEX(RelatedFeatures[First Sampling Feature Code],$A1988)="","",
CONCATENATE("  - &amp;RelationID",TEXT($A1988,"0000"),
" {","SamplingFeatureID:  *SamplingFeatureID",TEXT(MATCH(INDEX(RelatedFeatures[First Sampling Feature Code],$A1988),SamplingFeatures[Feature Code],0),"0000"),
", RelationshipTypeCV:  ",CHAR(34),INDEX(RelatedFeatures[Relationship Type],$A1988),CHAR(34),
", RelatedFeatureID: *SamplingFeatureID",TEXT(MATCH(INDEX(RelatedFeatures[Second Sampling Feature Code],$A1988),SamplingFeatures[Feature Code],0),"0000"),
", SpatialOffsetID:  ",IF(INDEX(RelatedFeatures[Offset Number],$A1988)="","",CONCATENATE("*SpatialOffsetID",TEXT(INDEX(RelatedFeatures[Offset Number],$A1988),"0000"))),"}")))</f>
        <v>#REF!</v>
      </c>
      <c r="P1988" t="e">
        <f>IF(INDEX(Methods[Method Type],$A1988)="","",
CONCATENATE("  - &amp;MethodID",TEXT($A1988,"0000"),
" {","MethodTypeCV:  ",CHAR(34),INDEX(Methods[Method Type],$A1988),CHAR(34),
", MethodCode:  ",CHAR(34),INDEX(Methods[Method Code],$A1988),CHAR(34),
", MethodName:  ",CHAR(34),INDEX(Methods[Method Name],$A1988),CHAR(34),
", MethodDescription:  ",CHAR(34),INDEX(Methods[Method Description],$A1988),CHAR(34),
", MethodLink:  ",CHAR(34),INDEX(Methods[Method Link],$A1988),CHAR(34),
", OrganizationID: *OrganizationID",TEXT(MATCH(INDEX(Methods[Organization Name],$A1988),Organizations[Organization Name],0),"0000"),"}"))</f>
        <v>#REF!</v>
      </c>
      <c r="Q1988" t="e">
        <f>IF(INDEX(Variables[Variable Type],$A1988)="","",
CONCATENATE("  - &amp;VariableID",TEXT($A1988,"0000"),
" {","VariableTypeCV:  ",CHAR(34),INDEX(Variables[Variable Type],$A1988),CHAR(34),
", VariableCode:  ",CHAR(34),INDEX(Variables[Variable Code],$A1988),CHAR(34),
", VariableNameCV:  ",CHAR(34),INDEX(Variables[Variable Name],$A1988),CHAR(34),
", VariableDefinition:  ",CHAR(34),INDEX(Variables[Variable Definition],$A1988),CHAR(34),
", SpecciationCV:  ",CHAR(34),INDEX(Variables[Speciation],$A1988),CHAR(34),
", NoDataValue:  ",CHAR(34),INDEX(Variables[No Data Value],$A1988),CHAR(34),"}"))</f>
        <v>#REF!</v>
      </c>
    </row>
    <row r="1989" spans="1:17" x14ac:dyDescent="0.25">
      <c r="A1989">
        <v>1986</v>
      </c>
      <c r="D1989" t="e">
        <f>IF(INDEX(People[First Name],$A1989)="","",
CONCATENATE("  - &amp;PersonID",TEXT($A1989,"0000"),
" {","PersonFirstName:  ",CHAR(34),INDEX(People[First Name],$A1989),CHAR(34),
", PersonMiddleName:  ",CHAR(34),INDEX(People[Middle Name],$A1989),CHAR(34),
", PersonLastName:  ",CHAR(34),INDEX(People[Last Name],$A1989),CHAR(34),"}"))</f>
        <v>#REF!</v>
      </c>
      <c r="E1989" t="e">
        <f>IF(INDEX(Organizations[Organization Type '[CV']],$A1989)="","",
CONCATENATE("  - &amp;OrganizationID",TEXT($A1989,"0000"),
" {","OrganizationTypeCV:  ",CHAR(34),INDEX(Organizations[Organization Type '[CV']],$A1989),CHAR(34),
", OrganizationCode:  ",CHAR(34),INDEX(Organizations[Organization Code],$A1989),CHAR(34),
", OrganizationName:  ",CHAR(34),INDEX(Organizations[Organization Name],$A1989),CHAR(34),
", OrganizationDescription:  ",CHAR(34),INDEX(Organizations[Organization Description],$A1989),CHAR(34),
", OrganizationLink:  ",CHAR(34),INDEX(Organizations[Organization Link],$A1989),CHAR(34),"}"))</f>
        <v>#REF!</v>
      </c>
      <c r="F1989" t="e">
        <f>IF(INDEX(People[First Name],$A1989)="","",
CONCATENATE("  - &amp;AffiliationID",TEXT($A1989,"0000"),
" {PersonID: *PersonID",TEXT($A1989,"0000"),
", OrganizationID: *OrganizationID",TEXT(MATCH(INDEX(People[Organization Name],$A1989),Organizations[Organization Name],0),"0000"),
", IsPrimaryOrganizationContact: , AffiliationStartDate: , AffiliationEndDate: , PrimaryPhone: ",
", PrimaryEmail: ",CHAR(34),INDEX(People[Primary Email],$A1989),CHAR(34),
", PrimaryAddress: ",CHAR(34),INDEX(People[Primary Address],$A1989),CHAR(34),
", PersonLink: }"))</f>
        <v>#REF!</v>
      </c>
      <c r="H1989" t="e">
        <f>IF(COUNTA(CitationInformation)=0,"",IF(INDEX(AuthorList[Author Name],$A1989)="","",
CONCATENATE("  - &amp;AuthorListID",TEXT($A1989,"0000"),
"  {CitationID: *CitationID0001",
", PersonID: *PersonID",TEXT(MATCH(INDEX(AuthorList[Author Name],$A1989),People[Full Name],0),"0000"),
", AuthorOrder: ",INDEX(AuthorList[Author Number],$A1989),"}")))</f>
        <v>#REF!</v>
      </c>
      <c r="K1989" t="e">
        <f>IF(INDEX(SamplingFeatures[Feature Code],$A1989)="","",
CONCATENATE("  - &amp;SamplingFeatureID",TEXT($A1989,"0000"),
" {","SamplingFeatureUUID:  ",CHAR(34),INDEX(SamplingFeatures[Sampling Feature UUID],$A1989),CHAR(34),
", SamplingFeatureTypeCV:  ",CHAR(34),INDEX(SamplingFeatures[Sampling Feature Type],$A1989),CHAR(34),
", SamplingFeatureCode:  ",CHAR(34),INDEX(SamplingFeatures[Feature Code],$A1989),CHAR(34),
", SamplingFeatureName:  ",CHAR(34),INDEX(SamplingFeatures[Feature Name],$A1989),CHAR(34),
", SamplingFeatureDescription:  ",CHAR(34),INDEX(SamplingFeatures[Feature Description],$A1989),CHAR(34),
", SamplingFeatureGeotypeCV:  ",CHAR(34),INDEX(SamplingFeatures[Feature Geo Type],$A1989),CHAR(34),
", FeatureGeometry:  ",CHAR(34),INDEX(SamplingFeatures[Feature Geometry],$A1989),CHAR(34),
", Elevation_m:  ",CHAR(34),INDEX(SamplingFeatures[Elevation_m],$A1989),CHAR(34),
", ElevationDatumCV:  ",CHAR(34),ElevationDatum,CHAR(34),"}"))</f>
        <v>#REF!</v>
      </c>
      <c r="L1989" t="e">
        <f>IF(INDEX(SamplingFeatures[Sampling Feature Type],$A1989)&lt;&gt;"Site","",
CONCATENATE("  - &amp;SiteID",TEXT(SUMPRODUCT(--($L$3:$L1988&lt;&gt;"")),"0000"),
" {","SamplingFeatureID:  *SamplingFeatureID",TEXT($A1989,"0000"),
", SiteTypeCV:  ",CHAR(34),INDEX(Sites[Site Type],$A1989),CHAR(34),
", Latitude:  ",INDEX(Sites[Latitude],$A1989),
", Longitude:  ",INDEX(Sites[Longitude],$A1989),
", SRSName:  ",CHAR(34),LatLonDatum,CHAR(34),"}"))</f>
        <v>#REF!</v>
      </c>
      <c r="M1989" t="e">
        <f>IF(INDEX(SamplingFeatures[Sampling Feature Type],$A1989)&lt;&gt;"Specimen","",
CONCATENATE("  - &amp;SpecimenID",TEXT(SUMPRODUCT(--($M$3:$M1988&lt;&gt;"")),"0000"),
" {","SamplingFeatureID:  *SamplingFeatureID",TEXT($A1989,"0000"),
", SpecimenTypeCV:  ",CHAR(34),INDEX(Specimens[Specimen Type],$A1989),CHAR(34),
", SpecimenMediumCV:  ",INDEX(Specimens[Specimen Medium],$A1989),
", IsFieldSpecimen:  ",CHAR(34),INDEX(Specimens[Is Field Specimen?],$A1989),CHAR(34),"}"))</f>
        <v>#REF!</v>
      </c>
      <c r="N1989" t="e">
        <f>IF(COUNTA(SpatialOffsets[])=0,"", IF(INDEX(SpatialOffsets[Spatial Offset Type],$A1989)="","",
CONCATENATE("  - &amp;SpatialOffsetID",TEXT($A1989,"0000"),
" {","SpatialOffsetTypeCV:  ",CHAR(34),INDEX(SpatialOffsets[Spatial Offset Type],$A1989),CHAR(34),
", Offset1Value:  ",INDEX(SpatialOffsets[Offset 1 Value],$A1989),
", Offset1UnitID:  ",CHAR(34),INDEX(SpatialOffsets[Offset 1 Unit],$A1989),CHAR(34),
", Offset2Value:  ",INDEX(SpatialOffsets[Offset 2 Value],$A1989),
", Offset2UnitID:  ",CHAR(34),INDEX(SpatialOffsets[Offset 2 Unit],$A1989),CHAR(34),
", Offset3Value:  ",INDEX(SpatialOffsets[Offset 3 Value],$A1989),
", Offset3UnitID:  ",CHAR(34),INDEX(SpatialOffsets[Offset 3 Unit],$A1989),CHAR(34),,"}")))</f>
        <v>#REF!</v>
      </c>
      <c r="O1989" t="e">
        <f>IF(COUNTA(RelatedFeatures[])=0,"", IF(INDEX(RelatedFeatures[First Sampling Feature Code],$A1989)="","",
CONCATENATE("  - &amp;RelationID",TEXT($A1989,"0000"),
" {","SamplingFeatureID:  *SamplingFeatureID",TEXT(MATCH(INDEX(RelatedFeatures[First Sampling Feature Code],$A1989),SamplingFeatures[Feature Code],0),"0000"),
", RelationshipTypeCV:  ",CHAR(34),INDEX(RelatedFeatures[Relationship Type],$A1989),CHAR(34),
", RelatedFeatureID: *SamplingFeatureID",TEXT(MATCH(INDEX(RelatedFeatures[Second Sampling Feature Code],$A1989),SamplingFeatures[Feature Code],0),"0000"),
", SpatialOffsetID:  ",IF(INDEX(RelatedFeatures[Offset Number],$A1989)="","",CONCATENATE("*SpatialOffsetID",TEXT(INDEX(RelatedFeatures[Offset Number],$A1989),"0000"))),"}")))</f>
        <v>#REF!</v>
      </c>
      <c r="P1989" t="e">
        <f>IF(INDEX(Methods[Method Type],$A1989)="","",
CONCATENATE("  - &amp;MethodID",TEXT($A1989,"0000"),
" {","MethodTypeCV:  ",CHAR(34),INDEX(Methods[Method Type],$A1989),CHAR(34),
", MethodCode:  ",CHAR(34),INDEX(Methods[Method Code],$A1989),CHAR(34),
", MethodName:  ",CHAR(34),INDEX(Methods[Method Name],$A1989),CHAR(34),
", MethodDescription:  ",CHAR(34),INDEX(Methods[Method Description],$A1989),CHAR(34),
", MethodLink:  ",CHAR(34),INDEX(Methods[Method Link],$A1989),CHAR(34),
", OrganizationID: *OrganizationID",TEXT(MATCH(INDEX(Methods[Organization Name],$A1989),Organizations[Organization Name],0),"0000"),"}"))</f>
        <v>#REF!</v>
      </c>
      <c r="Q1989" t="e">
        <f>IF(INDEX(Variables[Variable Type],$A1989)="","",
CONCATENATE("  - &amp;VariableID",TEXT($A1989,"0000"),
" {","VariableTypeCV:  ",CHAR(34),INDEX(Variables[Variable Type],$A1989),CHAR(34),
", VariableCode:  ",CHAR(34),INDEX(Variables[Variable Code],$A1989),CHAR(34),
", VariableNameCV:  ",CHAR(34),INDEX(Variables[Variable Name],$A1989),CHAR(34),
", VariableDefinition:  ",CHAR(34),INDEX(Variables[Variable Definition],$A1989),CHAR(34),
", SpecciationCV:  ",CHAR(34),INDEX(Variables[Speciation],$A1989),CHAR(34),
", NoDataValue:  ",CHAR(34),INDEX(Variables[No Data Value],$A1989),CHAR(34),"}"))</f>
        <v>#REF!</v>
      </c>
    </row>
    <row r="1990" spans="1:17" x14ac:dyDescent="0.25">
      <c r="A1990">
        <v>1987</v>
      </c>
      <c r="D1990" t="e">
        <f>IF(INDEX(People[First Name],$A1990)="","",
CONCATENATE("  - &amp;PersonID",TEXT($A1990,"0000"),
" {","PersonFirstName:  ",CHAR(34),INDEX(People[First Name],$A1990),CHAR(34),
", PersonMiddleName:  ",CHAR(34),INDEX(People[Middle Name],$A1990),CHAR(34),
", PersonLastName:  ",CHAR(34),INDEX(People[Last Name],$A1990),CHAR(34),"}"))</f>
        <v>#REF!</v>
      </c>
      <c r="E1990" t="e">
        <f>IF(INDEX(Organizations[Organization Type '[CV']],$A1990)="","",
CONCATENATE("  - &amp;OrganizationID",TEXT($A1990,"0000"),
" {","OrganizationTypeCV:  ",CHAR(34),INDEX(Organizations[Organization Type '[CV']],$A1990),CHAR(34),
", OrganizationCode:  ",CHAR(34),INDEX(Organizations[Organization Code],$A1990),CHAR(34),
", OrganizationName:  ",CHAR(34),INDEX(Organizations[Organization Name],$A1990),CHAR(34),
", OrganizationDescription:  ",CHAR(34),INDEX(Organizations[Organization Description],$A1990),CHAR(34),
", OrganizationLink:  ",CHAR(34),INDEX(Organizations[Organization Link],$A1990),CHAR(34),"}"))</f>
        <v>#REF!</v>
      </c>
      <c r="F1990" t="e">
        <f>IF(INDEX(People[First Name],$A1990)="","",
CONCATENATE("  - &amp;AffiliationID",TEXT($A1990,"0000"),
" {PersonID: *PersonID",TEXT($A1990,"0000"),
", OrganizationID: *OrganizationID",TEXT(MATCH(INDEX(People[Organization Name],$A1990),Organizations[Organization Name],0),"0000"),
", IsPrimaryOrganizationContact: , AffiliationStartDate: , AffiliationEndDate: , PrimaryPhone: ",
", PrimaryEmail: ",CHAR(34),INDEX(People[Primary Email],$A1990),CHAR(34),
", PrimaryAddress: ",CHAR(34),INDEX(People[Primary Address],$A1990),CHAR(34),
", PersonLink: }"))</f>
        <v>#REF!</v>
      </c>
      <c r="H1990" t="e">
        <f>IF(COUNTA(CitationInformation)=0,"",IF(INDEX(AuthorList[Author Name],$A1990)="","",
CONCATENATE("  - &amp;AuthorListID",TEXT($A1990,"0000"),
"  {CitationID: *CitationID0001",
", PersonID: *PersonID",TEXT(MATCH(INDEX(AuthorList[Author Name],$A1990),People[Full Name],0),"0000"),
", AuthorOrder: ",INDEX(AuthorList[Author Number],$A1990),"}")))</f>
        <v>#REF!</v>
      </c>
      <c r="K1990" t="e">
        <f>IF(INDEX(SamplingFeatures[Feature Code],$A1990)="","",
CONCATENATE("  - &amp;SamplingFeatureID",TEXT($A1990,"0000"),
" {","SamplingFeatureUUID:  ",CHAR(34),INDEX(SamplingFeatures[Sampling Feature UUID],$A1990),CHAR(34),
", SamplingFeatureTypeCV:  ",CHAR(34),INDEX(SamplingFeatures[Sampling Feature Type],$A1990),CHAR(34),
", SamplingFeatureCode:  ",CHAR(34),INDEX(SamplingFeatures[Feature Code],$A1990),CHAR(34),
", SamplingFeatureName:  ",CHAR(34),INDEX(SamplingFeatures[Feature Name],$A1990),CHAR(34),
", SamplingFeatureDescription:  ",CHAR(34),INDEX(SamplingFeatures[Feature Description],$A1990),CHAR(34),
", SamplingFeatureGeotypeCV:  ",CHAR(34),INDEX(SamplingFeatures[Feature Geo Type],$A1990),CHAR(34),
", FeatureGeometry:  ",CHAR(34),INDEX(SamplingFeatures[Feature Geometry],$A1990),CHAR(34),
", Elevation_m:  ",CHAR(34),INDEX(SamplingFeatures[Elevation_m],$A1990),CHAR(34),
", ElevationDatumCV:  ",CHAR(34),ElevationDatum,CHAR(34),"}"))</f>
        <v>#REF!</v>
      </c>
      <c r="L1990" t="e">
        <f>IF(INDEX(SamplingFeatures[Sampling Feature Type],$A1990)&lt;&gt;"Site","",
CONCATENATE("  - &amp;SiteID",TEXT(SUMPRODUCT(--($L$3:$L1989&lt;&gt;"")),"0000"),
" {","SamplingFeatureID:  *SamplingFeatureID",TEXT($A1990,"0000"),
", SiteTypeCV:  ",CHAR(34),INDEX(Sites[Site Type],$A1990),CHAR(34),
", Latitude:  ",INDEX(Sites[Latitude],$A1990),
", Longitude:  ",INDEX(Sites[Longitude],$A1990),
", SRSName:  ",CHAR(34),LatLonDatum,CHAR(34),"}"))</f>
        <v>#REF!</v>
      </c>
      <c r="M1990" t="e">
        <f>IF(INDEX(SamplingFeatures[Sampling Feature Type],$A1990)&lt;&gt;"Specimen","",
CONCATENATE("  - &amp;SpecimenID",TEXT(SUMPRODUCT(--($M$3:$M1989&lt;&gt;"")),"0000"),
" {","SamplingFeatureID:  *SamplingFeatureID",TEXT($A1990,"0000"),
", SpecimenTypeCV:  ",CHAR(34),INDEX(Specimens[Specimen Type],$A1990),CHAR(34),
", SpecimenMediumCV:  ",INDEX(Specimens[Specimen Medium],$A1990),
", IsFieldSpecimen:  ",CHAR(34),INDEX(Specimens[Is Field Specimen?],$A1990),CHAR(34),"}"))</f>
        <v>#REF!</v>
      </c>
      <c r="N1990" t="e">
        <f>IF(COUNTA(SpatialOffsets[])=0,"", IF(INDEX(SpatialOffsets[Spatial Offset Type],$A1990)="","",
CONCATENATE("  - &amp;SpatialOffsetID",TEXT($A1990,"0000"),
" {","SpatialOffsetTypeCV:  ",CHAR(34),INDEX(SpatialOffsets[Spatial Offset Type],$A1990),CHAR(34),
", Offset1Value:  ",INDEX(SpatialOffsets[Offset 1 Value],$A1990),
", Offset1UnitID:  ",CHAR(34),INDEX(SpatialOffsets[Offset 1 Unit],$A1990),CHAR(34),
", Offset2Value:  ",INDEX(SpatialOffsets[Offset 2 Value],$A1990),
", Offset2UnitID:  ",CHAR(34),INDEX(SpatialOffsets[Offset 2 Unit],$A1990),CHAR(34),
", Offset3Value:  ",INDEX(SpatialOffsets[Offset 3 Value],$A1990),
", Offset3UnitID:  ",CHAR(34),INDEX(SpatialOffsets[Offset 3 Unit],$A1990),CHAR(34),,"}")))</f>
        <v>#REF!</v>
      </c>
      <c r="O1990" t="e">
        <f>IF(COUNTA(RelatedFeatures[])=0,"", IF(INDEX(RelatedFeatures[First Sampling Feature Code],$A1990)="","",
CONCATENATE("  - &amp;RelationID",TEXT($A1990,"0000"),
" {","SamplingFeatureID:  *SamplingFeatureID",TEXT(MATCH(INDEX(RelatedFeatures[First Sampling Feature Code],$A1990),SamplingFeatures[Feature Code],0),"0000"),
", RelationshipTypeCV:  ",CHAR(34),INDEX(RelatedFeatures[Relationship Type],$A1990),CHAR(34),
", RelatedFeatureID: *SamplingFeatureID",TEXT(MATCH(INDEX(RelatedFeatures[Second Sampling Feature Code],$A1990),SamplingFeatures[Feature Code],0),"0000"),
", SpatialOffsetID:  ",IF(INDEX(RelatedFeatures[Offset Number],$A1990)="","",CONCATENATE("*SpatialOffsetID",TEXT(INDEX(RelatedFeatures[Offset Number],$A1990),"0000"))),"}")))</f>
        <v>#REF!</v>
      </c>
      <c r="P1990" t="e">
        <f>IF(INDEX(Methods[Method Type],$A1990)="","",
CONCATENATE("  - &amp;MethodID",TEXT($A1990,"0000"),
" {","MethodTypeCV:  ",CHAR(34),INDEX(Methods[Method Type],$A1990),CHAR(34),
", MethodCode:  ",CHAR(34),INDEX(Methods[Method Code],$A1990),CHAR(34),
", MethodName:  ",CHAR(34),INDEX(Methods[Method Name],$A1990),CHAR(34),
", MethodDescription:  ",CHAR(34),INDEX(Methods[Method Description],$A1990),CHAR(34),
", MethodLink:  ",CHAR(34),INDEX(Methods[Method Link],$A1990),CHAR(34),
", OrganizationID: *OrganizationID",TEXT(MATCH(INDEX(Methods[Organization Name],$A1990),Organizations[Organization Name],0),"0000"),"}"))</f>
        <v>#REF!</v>
      </c>
      <c r="Q1990" t="e">
        <f>IF(INDEX(Variables[Variable Type],$A1990)="","",
CONCATENATE("  - &amp;VariableID",TEXT($A1990,"0000"),
" {","VariableTypeCV:  ",CHAR(34),INDEX(Variables[Variable Type],$A1990),CHAR(34),
", VariableCode:  ",CHAR(34),INDEX(Variables[Variable Code],$A1990),CHAR(34),
", VariableNameCV:  ",CHAR(34),INDEX(Variables[Variable Name],$A1990),CHAR(34),
", VariableDefinition:  ",CHAR(34),INDEX(Variables[Variable Definition],$A1990),CHAR(34),
", SpecciationCV:  ",CHAR(34),INDEX(Variables[Speciation],$A1990),CHAR(34),
", NoDataValue:  ",CHAR(34),INDEX(Variables[No Data Value],$A1990),CHAR(34),"}"))</f>
        <v>#REF!</v>
      </c>
    </row>
    <row r="1991" spans="1:17" x14ac:dyDescent="0.25">
      <c r="A1991">
        <v>1988</v>
      </c>
      <c r="D1991" t="e">
        <f>IF(INDEX(People[First Name],$A1991)="","",
CONCATENATE("  - &amp;PersonID",TEXT($A1991,"0000"),
" {","PersonFirstName:  ",CHAR(34),INDEX(People[First Name],$A1991),CHAR(34),
", PersonMiddleName:  ",CHAR(34),INDEX(People[Middle Name],$A1991),CHAR(34),
", PersonLastName:  ",CHAR(34),INDEX(People[Last Name],$A1991),CHAR(34),"}"))</f>
        <v>#REF!</v>
      </c>
      <c r="E1991" t="e">
        <f>IF(INDEX(Organizations[Organization Type '[CV']],$A1991)="","",
CONCATENATE("  - &amp;OrganizationID",TEXT($A1991,"0000"),
" {","OrganizationTypeCV:  ",CHAR(34),INDEX(Organizations[Organization Type '[CV']],$A1991),CHAR(34),
", OrganizationCode:  ",CHAR(34),INDEX(Organizations[Organization Code],$A1991),CHAR(34),
", OrganizationName:  ",CHAR(34),INDEX(Organizations[Organization Name],$A1991),CHAR(34),
", OrganizationDescription:  ",CHAR(34),INDEX(Organizations[Organization Description],$A1991),CHAR(34),
", OrganizationLink:  ",CHAR(34),INDEX(Organizations[Organization Link],$A1991),CHAR(34),"}"))</f>
        <v>#REF!</v>
      </c>
      <c r="F1991" t="e">
        <f>IF(INDEX(People[First Name],$A1991)="","",
CONCATENATE("  - &amp;AffiliationID",TEXT($A1991,"0000"),
" {PersonID: *PersonID",TEXT($A1991,"0000"),
", OrganizationID: *OrganizationID",TEXT(MATCH(INDEX(People[Organization Name],$A1991),Organizations[Organization Name],0),"0000"),
", IsPrimaryOrganizationContact: , AffiliationStartDate: , AffiliationEndDate: , PrimaryPhone: ",
", PrimaryEmail: ",CHAR(34),INDEX(People[Primary Email],$A1991),CHAR(34),
", PrimaryAddress: ",CHAR(34),INDEX(People[Primary Address],$A1991),CHAR(34),
", PersonLink: }"))</f>
        <v>#REF!</v>
      </c>
      <c r="H1991" t="e">
        <f>IF(COUNTA(CitationInformation)=0,"",IF(INDEX(AuthorList[Author Name],$A1991)="","",
CONCATENATE("  - &amp;AuthorListID",TEXT($A1991,"0000"),
"  {CitationID: *CitationID0001",
", PersonID: *PersonID",TEXT(MATCH(INDEX(AuthorList[Author Name],$A1991),People[Full Name],0),"0000"),
", AuthorOrder: ",INDEX(AuthorList[Author Number],$A1991),"}")))</f>
        <v>#REF!</v>
      </c>
      <c r="K1991" t="e">
        <f>IF(INDEX(SamplingFeatures[Feature Code],$A1991)="","",
CONCATENATE("  - &amp;SamplingFeatureID",TEXT($A1991,"0000"),
" {","SamplingFeatureUUID:  ",CHAR(34),INDEX(SamplingFeatures[Sampling Feature UUID],$A1991),CHAR(34),
", SamplingFeatureTypeCV:  ",CHAR(34),INDEX(SamplingFeatures[Sampling Feature Type],$A1991),CHAR(34),
", SamplingFeatureCode:  ",CHAR(34),INDEX(SamplingFeatures[Feature Code],$A1991),CHAR(34),
", SamplingFeatureName:  ",CHAR(34),INDEX(SamplingFeatures[Feature Name],$A1991),CHAR(34),
", SamplingFeatureDescription:  ",CHAR(34),INDEX(SamplingFeatures[Feature Description],$A1991),CHAR(34),
", SamplingFeatureGeotypeCV:  ",CHAR(34),INDEX(SamplingFeatures[Feature Geo Type],$A1991),CHAR(34),
", FeatureGeometry:  ",CHAR(34),INDEX(SamplingFeatures[Feature Geometry],$A1991),CHAR(34),
", Elevation_m:  ",CHAR(34),INDEX(SamplingFeatures[Elevation_m],$A1991),CHAR(34),
", ElevationDatumCV:  ",CHAR(34),ElevationDatum,CHAR(34),"}"))</f>
        <v>#REF!</v>
      </c>
      <c r="L1991" t="e">
        <f>IF(INDEX(SamplingFeatures[Sampling Feature Type],$A1991)&lt;&gt;"Site","",
CONCATENATE("  - &amp;SiteID",TEXT(SUMPRODUCT(--($L$3:$L1990&lt;&gt;"")),"0000"),
" {","SamplingFeatureID:  *SamplingFeatureID",TEXT($A1991,"0000"),
", SiteTypeCV:  ",CHAR(34),INDEX(Sites[Site Type],$A1991),CHAR(34),
", Latitude:  ",INDEX(Sites[Latitude],$A1991),
", Longitude:  ",INDEX(Sites[Longitude],$A1991),
", SRSName:  ",CHAR(34),LatLonDatum,CHAR(34),"}"))</f>
        <v>#REF!</v>
      </c>
      <c r="M1991" t="e">
        <f>IF(INDEX(SamplingFeatures[Sampling Feature Type],$A1991)&lt;&gt;"Specimen","",
CONCATENATE("  - &amp;SpecimenID",TEXT(SUMPRODUCT(--($M$3:$M1990&lt;&gt;"")),"0000"),
" {","SamplingFeatureID:  *SamplingFeatureID",TEXT($A1991,"0000"),
", SpecimenTypeCV:  ",CHAR(34),INDEX(Specimens[Specimen Type],$A1991),CHAR(34),
", SpecimenMediumCV:  ",INDEX(Specimens[Specimen Medium],$A1991),
", IsFieldSpecimen:  ",CHAR(34),INDEX(Specimens[Is Field Specimen?],$A1991),CHAR(34),"}"))</f>
        <v>#REF!</v>
      </c>
      <c r="N1991" t="e">
        <f>IF(COUNTA(SpatialOffsets[])=0,"", IF(INDEX(SpatialOffsets[Spatial Offset Type],$A1991)="","",
CONCATENATE("  - &amp;SpatialOffsetID",TEXT($A1991,"0000"),
" {","SpatialOffsetTypeCV:  ",CHAR(34),INDEX(SpatialOffsets[Spatial Offset Type],$A1991),CHAR(34),
", Offset1Value:  ",INDEX(SpatialOffsets[Offset 1 Value],$A1991),
", Offset1UnitID:  ",CHAR(34),INDEX(SpatialOffsets[Offset 1 Unit],$A1991),CHAR(34),
", Offset2Value:  ",INDEX(SpatialOffsets[Offset 2 Value],$A1991),
", Offset2UnitID:  ",CHAR(34),INDEX(SpatialOffsets[Offset 2 Unit],$A1991),CHAR(34),
", Offset3Value:  ",INDEX(SpatialOffsets[Offset 3 Value],$A1991),
", Offset3UnitID:  ",CHAR(34),INDEX(SpatialOffsets[Offset 3 Unit],$A1991),CHAR(34),,"}")))</f>
        <v>#REF!</v>
      </c>
      <c r="O1991" t="e">
        <f>IF(COUNTA(RelatedFeatures[])=0,"", IF(INDEX(RelatedFeatures[First Sampling Feature Code],$A1991)="","",
CONCATENATE("  - &amp;RelationID",TEXT($A1991,"0000"),
" {","SamplingFeatureID:  *SamplingFeatureID",TEXT(MATCH(INDEX(RelatedFeatures[First Sampling Feature Code],$A1991),SamplingFeatures[Feature Code],0),"0000"),
", RelationshipTypeCV:  ",CHAR(34),INDEX(RelatedFeatures[Relationship Type],$A1991),CHAR(34),
", RelatedFeatureID: *SamplingFeatureID",TEXT(MATCH(INDEX(RelatedFeatures[Second Sampling Feature Code],$A1991),SamplingFeatures[Feature Code],0),"0000"),
", SpatialOffsetID:  ",IF(INDEX(RelatedFeatures[Offset Number],$A1991)="","",CONCATENATE("*SpatialOffsetID",TEXT(INDEX(RelatedFeatures[Offset Number],$A1991),"0000"))),"}")))</f>
        <v>#REF!</v>
      </c>
      <c r="P1991" t="e">
        <f>IF(INDEX(Methods[Method Type],$A1991)="","",
CONCATENATE("  - &amp;MethodID",TEXT($A1991,"0000"),
" {","MethodTypeCV:  ",CHAR(34),INDEX(Methods[Method Type],$A1991),CHAR(34),
", MethodCode:  ",CHAR(34),INDEX(Methods[Method Code],$A1991),CHAR(34),
", MethodName:  ",CHAR(34),INDEX(Methods[Method Name],$A1991),CHAR(34),
", MethodDescription:  ",CHAR(34),INDEX(Methods[Method Description],$A1991),CHAR(34),
", MethodLink:  ",CHAR(34),INDEX(Methods[Method Link],$A1991),CHAR(34),
", OrganizationID: *OrganizationID",TEXT(MATCH(INDEX(Methods[Organization Name],$A1991),Organizations[Organization Name],0),"0000"),"}"))</f>
        <v>#REF!</v>
      </c>
      <c r="Q1991" t="e">
        <f>IF(INDEX(Variables[Variable Type],$A1991)="","",
CONCATENATE("  - &amp;VariableID",TEXT($A1991,"0000"),
" {","VariableTypeCV:  ",CHAR(34),INDEX(Variables[Variable Type],$A1991),CHAR(34),
", VariableCode:  ",CHAR(34),INDEX(Variables[Variable Code],$A1991),CHAR(34),
", VariableNameCV:  ",CHAR(34),INDEX(Variables[Variable Name],$A1991),CHAR(34),
", VariableDefinition:  ",CHAR(34),INDEX(Variables[Variable Definition],$A1991),CHAR(34),
", SpecciationCV:  ",CHAR(34),INDEX(Variables[Speciation],$A1991),CHAR(34),
", NoDataValue:  ",CHAR(34),INDEX(Variables[No Data Value],$A1991),CHAR(34),"}"))</f>
        <v>#REF!</v>
      </c>
    </row>
    <row r="1992" spans="1:17" x14ac:dyDescent="0.25">
      <c r="A1992">
        <v>1989</v>
      </c>
      <c r="D1992" t="e">
        <f>IF(INDEX(People[First Name],$A1992)="","",
CONCATENATE("  - &amp;PersonID",TEXT($A1992,"0000"),
" {","PersonFirstName:  ",CHAR(34),INDEX(People[First Name],$A1992),CHAR(34),
", PersonMiddleName:  ",CHAR(34),INDEX(People[Middle Name],$A1992),CHAR(34),
", PersonLastName:  ",CHAR(34),INDEX(People[Last Name],$A1992),CHAR(34),"}"))</f>
        <v>#REF!</v>
      </c>
      <c r="E1992" t="e">
        <f>IF(INDEX(Organizations[Organization Type '[CV']],$A1992)="","",
CONCATENATE("  - &amp;OrganizationID",TEXT($A1992,"0000"),
" {","OrganizationTypeCV:  ",CHAR(34),INDEX(Organizations[Organization Type '[CV']],$A1992),CHAR(34),
", OrganizationCode:  ",CHAR(34),INDEX(Organizations[Organization Code],$A1992),CHAR(34),
", OrganizationName:  ",CHAR(34),INDEX(Organizations[Organization Name],$A1992),CHAR(34),
", OrganizationDescription:  ",CHAR(34),INDEX(Organizations[Organization Description],$A1992),CHAR(34),
", OrganizationLink:  ",CHAR(34),INDEX(Organizations[Organization Link],$A1992),CHAR(34),"}"))</f>
        <v>#REF!</v>
      </c>
      <c r="F1992" t="e">
        <f>IF(INDEX(People[First Name],$A1992)="","",
CONCATENATE("  - &amp;AffiliationID",TEXT($A1992,"0000"),
" {PersonID: *PersonID",TEXT($A1992,"0000"),
", OrganizationID: *OrganizationID",TEXT(MATCH(INDEX(People[Organization Name],$A1992),Organizations[Organization Name],0),"0000"),
", IsPrimaryOrganizationContact: , AffiliationStartDate: , AffiliationEndDate: , PrimaryPhone: ",
", PrimaryEmail: ",CHAR(34),INDEX(People[Primary Email],$A1992),CHAR(34),
", PrimaryAddress: ",CHAR(34),INDEX(People[Primary Address],$A1992),CHAR(34),
", PersonLink: }"))</f>
        <v>#REF!</v>
      </c>
      <c r="H1992" t="e">
        <f>IF(COUNTA(CitationInformation)=0,"",IF(INDEX(AuthorList[Author Name],$A1992)="","",
CONCATENATE("  - &amp;AuthorListID",TEXT($A1992,"0000"),
"  {CitationID: *CitationID0001",
", PersonID: *PersonID",TEXT(MATCH(INDEX(AuthorList[Author Name],$A1992),People[Full Name],0),"0000"),
", AuthorOrder: ",INDEX(AuthorList[Author Number],$A1992),"}")))</f>
        <v>#REF!</v>
      </c>
      <c r="K1992" t="e">
        <f>IF(INDEX(SamplingFeatures[Feature Code],$A1992)="","",
CONCATENATE("  - &amp;SamplingFeatureID",TEXT($A1992,"0000"),
" {","SamplingFeatureUUID:  ",CHAR(34),INDEX(SamplingFeatures[Sampling Feature UUID],$A1992),CHAR(34),
", SamplingFeatureTypeCV:  ",CHAR(34),INDEX(SamplingFeatures[Sampling Feature Type],$A1992),CHAR(34),
", SamplingFeatureCode:  ",CHAR(34),INDEX(SamplingFeatures[Feature Code],$A1992),CHAR(34),
", SamplingFeatureName:  ",CHAR(34),INDEX(SamplingFeatures[Feature Name],$A1992),CHAR(34),
", SamplingFeatureDescription:  ",CHAR(34),INDEX(SamplingFeatures[Feature Description],$A1992),CHAR(34),
", SamplingFeatureGeotypeCV:  ",CHAR(34),INDEX(SamplingFeatures[Feature Geo Type],$A1992),CHAR(34),
", FeatureGeometry:  ",CHAR(34),INDEX(SamplingFeatures[Feature Geometry],$A1992),CHAR(34),
", Elevation_m:  ",CHAR(34),INDEX(SamplingFeatures[Elevation_m],$A1992),CHAR(34),
", ElevationDatumCV:  ",CHAR(34),ElevationDatum,CHAR(34),"}"))</f>
        <v>#REF!</v>
      </c>
      <c r="L1992" t="e">
        <f>IF(INDEX(SamplingFeatures[Sampling Feature Type],$A1992)&lt;&gt;"Site","",
CONCATENATE("  - &amp;SiteID",TEXT(SUMPRODUCT(--($L$3:$L1991&lt;&gt;"")),"0000"),
" {","SamplingFeatureID:  *SamplingFeatureID",TEXT($A1992,"0000"),
", SiteTypeCV:  ",CHAR(34),INDEX(Sites[Site Type],$A1992),CHAR(34),
", Latitude:  ",INDEX(Sites[Latitude],$A1992),
", Longitude:  ",INDEX(Sites[Longitude],$A1992),
", SRSName:  ",CHAR(34),LatLonDatum,CHAR(34),"}"))</f>
        <v>#REF!</v>
      </c>
      <c r="M1992" t="e">
        <f>IF(INDEX(SamplingFeatures[Sampling Feature Type],$A1992)&lt;&gt;"Specimen","",
CONCATENATE("  - &amp;SpecimenID",TEXT(SUMPRODUCT(--($M$3:$M1991&lt;&gt;"")),"0000"),
" {","SamplingFeatureID:  *SamplingFeatureID",TEXT($A1992,"0000"),
", SpecimenTypeCV:  ",CHAR(34),INDEX(Specimens[Specimen Type],$A1992),CHAR(34),
", SpecimenMediumCV:  ",INDEX(Specimens[Specimen Medium],$A1992),
", IsFieldSpecimen:  ",CHAR(34),INDEX(Specimens[Is Field Specimen?],$A1992),CHAR(34),"}"))</f>
        <v>#REF!</v>
      </c>
      <c r="N1992" t="e">
        <f>IF(COUNTA(SpatialOffsets[])=0,"", IF(INDEX(SpatialOffsets[Spatial Offset Type],$A1992)="","",
CONCATENATE("  - &amp;SpatialOffsetID",TEXT($A1992,"0000"),
" {","SpatialOffsetTypeCV:  ",CHAR(34),INDEX(SpatialOffsets[Spatial Offset Type],$A1992),CHAR(34),
", Offset1Value:  ",INDEX(SpatialOffsets[Offset 1 Value],$A1992),
", Offset1UnitID:  ",CHAR(34),INDEX(SpatialOffsets[Offset 1 Unit],$A1992),CHAR(34),
", Offset2Value:  ",INDEX(SpatialOffsets[Offset 2 Value],$A1992),
", Offset2UnitID:  ",CHAR(34),INDEX(SpatialOffsets[Offset 2 Unit],$A1992),CHAR(34),
", Offset3Value:  ",INDEX(SpatialOffsets[Offset 3 Value],$A1992),
", Offset3UnitID:  ",CHAR(34),INDEX(SpatialOffsets[Offset 3 Unit],$A1992),CHAR(34),,"}")))</f>
        <v>#REF!</v>
      </c>
      <c r="O1992" t="e">
        <f>IF(COUNTA(RelatedFeatures[])=0,"", IF(INDEX(RelatedFeatures[First Sampling Feature Code],$A1992)="","",
CONCATENATE("  - &amp;RelationID",TEXT($A1992,"0000"),
" {","SamplingFeatureID:  *SamplingFeatureID",TEXT(MATCH(INDEX(RelatedFeatures[First Sampling Feature Code],$A1992),SamplingFeatures[Feature Code],0),"0000"),
", RelationshipTypeCV:  ",CHAR(34),INDEX(RelatedFeatures[Relationship Type],$A1992),CHAR(34),
", RelatedFeatureID: *SamplingFeatureID",TEXT(MATCH(INDEX(RelatedFeatures[Second Sampling Feature Code],$A1992),SamplingFeatures[Feature Code],0),"0000"),
", SpatialOffsetID:  ",IF(INDEX(RelatedFeatures[Offset Number],$A1992)="","",CONCATENATE("*SpatialOffsetID",TEXT(INDEX(RelatedFeatures[Offset Number],$A1992),"0000"))),"}")))</f>
        <v>#REF!</v>
      </c>
      <c r="P1992" t="e">
        <f>IF(INDEX(Methods[Method Type],$A1992)="","",
CONCATENATE("  - &amp;MethodID",TEXT($A1992,"0000"),
" {","MethodTypeCV:  ",CHAR(34),INDEX(Methods[Method Type],$A1992),CHAR(34),
", MethodCode:  ",CHAR(34),INDEX(Methods[Method Code],$A1992),CHAR(34),
", MethodName:  ",CHAR(34),INDEX(Methods[Method Name],$A1992),CHAR(34),
", MethodDescription:  ",CHAR(34),INDEX(Methods[Method Description],$A1992),CHAR(34),
", MethodLink:  ",CHAR(34),INDEX(Methods[Method Link],$A1992),CHAR(34),
", OrganizationID: *OrganizationID",TEXT(MATCH(INDEX(Methods[Organization Name],$A1992),Organizations[Organization Name],0),"0000"),"}"))</f>
        <v>#REF!</v>
      </c>
      <c r="Q1992" t="e">
        <f>IF(INDEX(Variables[Variable Type],$A1992)="","",
CONCATENATE("  - &amp;VariableID",TEXT($A1992,"0000"),
" {","VariableTypeCV:  ",CHAR(34),INDEX(Variables[Variable Type],$A1992),CHAR(34),
", VariableCode:  ",CHAR(34),INDEX(Variables[Variable Code],$A1992),CHAR(34),
", VariableNameCV:  ",CHAR(34),INDEX(Variables[Variable Name],$A1992),CHAR(34),
", VariableDefinition:  ",CHAR(34),INDEX(Variables[Variable Definition],$A1992),CHAR(34),
", SpecciationCV:  ",CHAR(34),INDEX(Variables[Speciation],$A1992),CHAR(34),
", NoDataValue:  ",CHAR(34),INDEX(Variables[No Data Value],$A1992),CHAR(34),"}"))</f>
        <v>#REF!</v>
      </c>
    </row>
    <row r="1993" spans="1:17" x14ac:dyDescent="0.25">
      <c r="A1993">
        <v>1990</v>
      </c>
      <c r="D1993" t="e">
        <f>IF(INDEX(People[First Name],$A1993)="","",
CONCATENATE("  - &amp;PersonID",TEXT($A1993,"0000"),
" {","PersonFirstName:  ",CHAR(34),INDEX(People[First Name],$A1993),CHAR(34),
", PersonMiddleName:  ",CHAR(34),INDEX(People[Middle Name],$A1993),CHAR(34),
", PersonLastName:  ",CHAR(34),INDEX(People[Last Name],$A1993),CHAR(34),"}"))</f>
        <v>#REF!</v>
      </c>
      <c r="E1993" t="e">
        <f>IF(INDEX(Organizations[Organization Type '[CV']],$A1993)="","",
CONCATENATE("  - &amp;OrganizationID",TEXT($A1993,"0000"),
" {","OrganizationTypeCV:  ",CHAR(34),INDEX(Organizations[Organization Type '[CV']],$A1993),CHAR(34),
", OrganizationCode:  ",CHAR(34),INDEX(Organizations[Organization Code],$A1993),CHAR(34),
", OrganizationName:  ",CHAR(34),INDEX(Organizations[Organization Name],$A1993),CHAR(34),
", OrganizationDescription:  ",CHAR(34),INDEX(Organizations[Organization Description],$A1993),CHAR(34),
", OrganizationLink:  ",CHAR(34),INDEX(Organizations[Organization Link],$A1993),CHAR(34),"}"))</f>
        <v>#REF!</v>
      </c>
      <c r="F1993" t="e">
        <f>IF(INDEX(People[First Name],$A1993)="","",
CONCATENATE("  - &amp;AffiliationID",TEXT($A1993,"0000"),
" {PersonID: *PersonID",TEXT($A1993,"0000"),
", OrganizationID: *OrganizationID",TEXT(MATCH(INDEX(People[Organization Name],$A1993),Organizations[Organization Name],0),"0000"),
", IsPrimaryOrganizationContact: , AffiliationStartDate: , AffiliationEndDate: , PrimaryPhone: ",
", PrimaryEmail: ",CHAR(34),INDEX(People[Primary Email],$A1993),CHAR(34),
", PrimaryAddress: ",CHAR(34),INDEX(People[Primary Address],$A1993),CHAR(34),
", PersonLink: }"))</f>
        <v>#REF!</v>
      </c>
      <c r="H1993" t="e">
        <f>IF(COUNTA(CitationInformation)=0,"",IF(INDEX(AuthorList[Author Name],$A1993)="","",
CONCATENATE("  - &amp;AuthorListID",TEXT($A1993,"0000"),
"  {CitationID: *CitationID0001",
", PersonID: *PersonID",TEXT(MATCH(INDEX(AuthorList[Author Name],$A1993),People[Full Name],0),"0000"),
", AuthorOrder: ",INDEX(AuthorList[Author Number],$A1993),"}")))</f>
        <v>#REF!</v>
      </c>
      <c r="K1993" t="e">
        <f>IF(INDEX(SamplingFeatures[Feature Code],$A1993)="","",
CONCATENATE("  - &amp;SamplingFeatureID",TEXT($A1993,"0000"),
" {","SamplingFeatureUUID:  ",CHAR(34),INDEX(SamplingFeatures[Sampling Feature UUID],$A1993),CHAR(34),
", SamplingFeatureTypeCV:  ",CHAR(34),INDEX(SamplingFeatures[Sampling Feature Type],$A1993),CHAR(34),
", SamplingFeatureCode:  ",CHAR(34),INDEX(SamplingFeatures[Feature Code],$A1993),CHAR(34),
", SamplingFeatureName:  ",CHAR(34),INDEX(SamplingFeatures[Feature Name],$A1993),CHAR(34),
", SamplingFeatureDescription:  ",CHAR(34),INDEX(SamplingFeatures[Feature Description],$A1993),CHAR(34),
", SamplingFeatureGeotypeCV:  ",CHAR(34),INDEX(SamplingFeatures[Feature Geo Type],$A1993),CHAR(34),
", FeatureGeometry:  ",CHAR(34),INDEX(SamplingFeatures[Feature Geometry],$A1993),CHAR(34),
", Elevation_m:  ",CHAR(34),INDEX(SamplingFeatures[Elevation_m],$A1993),CHAR(34),
", ElevationDatumCV:  ",CHAR(34),ElevationDatum,CHAR(34),"}"))</f>
        <v>#REF!</v>
      </c>
      <c r="L1993" t="e">
        <f>IF(INDEX(SamplingFeatures[Sampling Feature Type],$A1993)&lt;&gt;"Site","",
CONCATENATE("  - &amp;SiteID",TEXT(SUMPRODUCT(--($L$3:$L1992&lt;&gt;"")),"0000"),
" {","SamplingFeatureID:  *SamplingFeatureID",TEXT($A1993,"0000"),
", SiteTypeCV:  ",CHAR(34),INDEX(Sites[Site Type],$A1993),CHAR(34),
", Latitude:  ",INDEX(Sites[Latitude],$A1993),
", Longitude:  ",INDEX(Sites[Longitude],$A1993),
", SRSName:  ",CHAR(34),LatLonDatum,CHAR(34),"}"))</f>
        <v>#REF!</v>
      </c>
      <c r="M1993" t="e">
        <f>IF(INDEX(SamplingFeatures[Sampling Feature Type],$A1993)&lt;&gt;"Specimen","",
CONCATENATE("  - &amp;SpecimenID",TEXT(SUMPRODUCT(--($M$3:$M1992&lt;&gt;"")),"0000"),
" {","SamplingFeatureID:  *SamplingFeatureID",TEXT($A1993,"0000"),
", SpecimenTypeCV:  ",CHAR(34),INDEX(Specimens[Specimen Type],$A1993),CHAR(34),
", SpecimenMediumCV:  ",INDEX(Specimens[Specimen Medium],$A1993),
", IsFieldSpecimen:  ",CHAR(34),INDEX(Specimens[Is Field Specimen?],$A1993),CHAR(34),"}"))</f>
        <v>#REF!</v>
      </c>
      <c r="N1993" t="e">
        <f>IF(COUNTA(SpatialOffsets[])=0,"", IF(INDEX(SpatialOffsets[Spatial Offset Type],$A1993)="","",
CONCATENATE("  - &amp;SpatialOffsetID",TEXT($A1993,"0000"),
" {","SpatialOffsetTypeCV:  ",CHAR(34),INDEX(SpatialOffsets[Spatial Offset Type],$A1993),CHAR(34),
", Offset1Value:  ",INDEX(SpatialOffsets[Offset 1 Value],$A1993),
", Offset1UnitID:  ",CHAR(34),INDEX(SpatialOffsets[Offset 1 Unit],$A1993),CHAR(34),
", Offset2Value:  ",INDEX(SpatialOffsets[Offset 2 Value],$A1993),
", Offset2UnitID:  ",CHAR(34),INDEX(SpatialOffsets[Offset 2 Unit],$A1993),CHAR(34),
", Offset3Value:  ",INDEX(SpatialOffsets[Offset 3 Value],$A1993),
", Offset3UnitID:  ",CHAR(34),INDEX(SpatialOffsets[Offset 3 Unit],$A1993),CHAR(34),,"}")))</f>
        <v>#REF!</v>
      </c>
      <c r="O1993" t="e">
        <f>IF(COUNTA(RelatedFeatures[])=0,"", IF(INDEX(RelatedFeatures[First Sampling Feature Code],$A1993)="","",
CONCATENATE("  - &amp;RelationID",TEXT($A1993,"0000"),
" {","SamplingFeatureID:  *SamplingFeatureID",TEXT(MATCH(INDEX(RelatedFeatures[First Sampling Feature Code],$A1993),SamplingFeatures[Feature Code],0),"0000"),
", RelationshipTypeCV:  ",CHAR(34),INDEX(RelatedFeatures[Relationship Type],$A1993),CHAR(34),
", RelatedFeatureID: *SamplingFeatureID",TEXT(MATCH(INDEX(RelatedFeatures[Second Sampling Feature Code],$A1993),SamplingFeatures[Feature Code],0),"0000"),
", SpatialOffsetID:  ",IF(INDEX(RelatedFeatures[Offset Number],$A1993)="","",CONCATENATE("*SpatialOffsetID",TEXT(INDEX(RelatedFeatures[Offset Number],$A1993),"0000"))),"}")))</f>
        <v>#REF!</v>
      </c>
      <c r="P1993" t="e">
        <f>IF(INDEX(Methods[Method Type],$A1993)="","",
CONCATENATE("  - &amp;MethodID",TEXT($A1993,"0000"),
" {","MethodTypeCV:  ",CHAR(34),INDEX(Methods[Method Type],$A1993),CHAR(34),
", MethodCode:  ",CHAR(34),INDEX(Methods[Method Code],$A1993),CHAR(34),
", MethodName:  ",CHAR(34),INDEX(Methods[Method Name],$A1993),CHAR(34),
", MethodDescription:  ",CHAR(34),INDEX(Methods[Method Description],$A1993),CHAR(34),
", MethodLink:  ",CHAR(34),INDEX(Methods[Method Link],$A1993),CHAR(34),
", OrganizationID: *OrganizationID",TEXT(MATCH(INDEX(Methods[Organization Name],$A1993),Organizations[Organization Name],0),"0000"),"}"))</f>
        <v>#REF!</v>
      </c>
      <c r="Q1993" t="e">
        <f>IF(INDEX(Variables[Variable Type],$A1993)="","",
CONCATENATE("  - &amp;VariableID",TEXT($A1993,"0000"),
" {","VariableTypeCV:  ",CHAR(34),INDEX(Variables[Variable Type],$A1993),CHAR(34),
", VariableCode:  ",CHAR(34),INDEX(Variables[Variable Code],$A1993),CHAR(34),
", VariableNameCV:  ",CHAR(34),INDEX(Variables[Variable Name],$A1993),CHAR(34),
", VariableDefinition:  ",CHAR(34),INDEX(Variables[Variable Definition],$A1993),CHAR(34),
", SpecciationCV:  ",CHAR(34),INDEX(Variables[Speciation],$A1993),CHAR(34),
", NoDataValue:  ",CHAR(34),INDEX(Variables[No Data Value],$A1993),CHAR(34),"}"))</f>
        <v>#REF!</v>
      </c>
    </row>
    <row r="1994" spans="1:17" x14ac:dyDescent="0.25">
      <c r="A1994">
        <v>1991</v>
      </c>
      <c r="D1994" t="e">
        <f>IF(INDEX(People[First Name],$A1994)="","",
CONCATENATE("  - &amp;PersonID",TEXT($A1994,"0000"),
" {","PersonFirstName:  ",CHAR(34),INDEX(People[First Name],$A1994),CHAR(34),
", PersonMiddleName:  ",CHAR(34),INDEX(People[Middle Name],$A1994),CHAR(34),
", PersonLastName:  ",CHAR(34),INDEX(People[Last Name],$A1994),CHAR(34),"}"))</f>
        <v>#REF!</v>
      </c>
      <c r="E1994" t="e">
        <f>IF(INDEX(Organizations[Organization Type '[CV']],$A1994)="","",
CONCATENATE("  - &amp;OrganizationID",TEXT($A1994,"0000"),
" {","OrganizationTypeCV:  ",CHAR(34),INDEX(Organizations[Organization Type '[CV']],$A1994),CHAR(34),
", OrganizationCode:  ",CHAR(34),INDEX(Organizations[Organization Code],$A1994),CHAR(34),
", OrganizationName:  ",CHAR(34),INDEX(Organizations[Organization Name],$A1994),CHAR(34),
", OrganizationDescription:  ",CHAR(34),INDEX(Organizations[Organization Description],$A1994),CHAR(34),
", OrganizationLink:  ",CHAR(34),INDEX(Organizations[Organization Link],$A1994),CHAR(34),"}"))</f>
        <v>#REF!</v>
      </c>
      <c r="F1994" t="e">
        <f>IF(INDEX(People[First Name],$A1994)="","",
CONCATENATE("  - &amp;AffiliationID",TEXT($A1994,"0000"),
" {PersonID: *PersonID",TEXT($A1994,"0000"),
", OrganizationID: *OrganizationID",TEXT(MATCH(INDEX(People[Organization Name],$A1994),Organizations[Organization Name],0),"0000"),
", IsPrimaryOrganizationContact: , AffiliationStartDate: , AffiliationEndDate: , PrimaryPhone: ",
", PrimaryEmail: ",CHAR(34),INDEX(People[Primary Email],$A1994),CHAR(34),
", PrimaryAddress: ",CHAR(34),INDEX(People[Primary Address],$A1994),CHAR(34),
", PersonLink: }"))</f>
        <v>#REF!</v>
      </c>
      <c r="H1994" t="e">
        <f>IF(COUNTA(CitationInformation)=0,"",IF(INDEX(AuthorList[Author Name],$A1994)="","",
CONCATENATE("  - &amp;AuthorListID",TEXT($A1994,"0000"),
"  {CitationID: *CitationID0001",
", PersonID: *PersonID",TEXT(MATCH(INDEX(AuthorList[Author Name],$A1994),People[Full Name],0),"0000"),
", AuthorOrder: ",INDEX(AuthorList[Author Number],$A1994),"}")))</f>
        <v>#REF!</v>
      </c>
      <c r="K1994" t="e">
        <f>IF(INDEX(SamplingFeatures[Feature Code],$A1994)="","",
CONCATENATE("  - &amp;SamplingFeatureID",TEXT($A1994,"0000"),
" {","SamplingFeatureUUID:  ",CHAR(34),INDEX(SamplingFeatures[Sampling Feature UUID],$A1994),CHAR(34),
", SamplingFeatureTypeCV:  ",CHAR(34),INDEX(SamplingFeatures[Sampling Feature Type],$A1994),CHAR(34),
", SamplingFeatureCode:  ",CHAR(34),INDEX(SamplingFeatures[Feature Code],$A1994),CHAR(34),
", SamplingFeatureName:  ",CHAR(34),INDEX(SamplingFeatures[Feature Name],$A1994),CHAR(34),
", SamplingFeatureDescription:  ",CHAR(34),INDEX(SamplingFeatures[Feature Description],$A1994),CHAR(34),
", SamplingFeatureGeotypeCV:  ",CHAR(34),INDEX(SamplingFeatures[Feature Geo Type],$A1994),CHAR(34),
", FeatureGeometry:  ",CHAR(34),INDEX(SamplingFeatures[Feature Geometry],$A1994),CHAR(34),
", Elevation_m:  ",CHAR(34),INDEX(SamplingFeatures[Elevation_m],$A1994),CHAR(34),
", ElevationDatumCV:  ",CHAR(34),ElevationDatum,CHAR(34),"}"))</f>
        <v>#REF!</v>
      </c>
      <c r="L1994" t="e">
        <f>IF(INDEX(SamplingFeatures[Sampling Feature Type],$A1994)&lt;&gt;"Site","",
CONCATENATE("  - &amp;SiteID",TEXT(SUMPRODUCT(--($L$3:$L1993&lt;&gt;"")),"0000"),
" {","SamplingFeatureID:  *SamplingFeatureID",TEXT($A1994,"0000"),
", SiteTypeCV:  ",CHAR(34),INDEX(Sites[Site Type],$A1994),CHAR(34),
", Latitude:  ",INDEX(Sites[Latitude],$A1994),
", Longitude:  ",INDEX(Sites[Longitude],$A1994),
", SRSName:  ",CHAR(34),LatLonDatum,CHAR(34),"}"))</f>
        <v>#REF!</v>
      </c>
      <c r="M1994" t="e">
        <f>IF(INDEX(SamplingFeatures[Sampling Feature Type],$A1994)&lt;&gt;"Specimen","",
CONCATENATE("  - &amp;SpecimenID",TEXT(SUMPRODUCT(--($M$3:$M1993&lt;&gt;"")),"0000"),
" {","SamplingFeatureID:  *SamplingFeatureID",TEXT($A1994,"0000"),
", SpecimenTypeCV:  ",CHAR(34),INDEX(Specimens[Specimen Type],$A1994),CHAR(34),
", SpecimenMediumCV:  ",INDEX(Specimens[Specimen Medium],$A1994),
", IsFieldSpecimen:  ",CHAR(34),INDEX(Specimens[Is Field Specimen?],$A1994),CHAR(34),"}"))</f>
        <v>#REF!</v>
      </c>
      <c r="N1994" t="e">
        <f>IF(COUNTA(SpatialOffsets[])=0,"", IF(INDEX(SpatialOffsets[Spatial Offset Type],$A1994)="","",
CONCATENATE("  - &amp;SpatialOffsetID",TEXT($A1994,"0000"),
" {","SpatialOffsetTypeCV:  ",CHAR(34),INDEX(SpatialOffsets[Spatial Offset Type],$A1994),CHAR(34),
", Offset1Value:  ",INDEX(SpatialOffsets[Offset 1 Value],$A1994),
", Offset1UnitID:  ",CHAR(34),INDEX(SpatialOffsets[Offset 1 Unit],$A1994),CHAR(34),
", Offset2Value:  ",INDEX(SpatialOffsets[Offset 2 Value],$A1994),
", Offset2UnitID:  ",CHAR(34),INDEX(SpatialOffsets[Offset 2 Unit],$A1994),CHAR(34),
", Offset3Value:  ",INDEX(SpatialOffsets[Offset 3 Value],$A1994),
", Offset3UnitID:  ",CHAR(34),INDEX(SpatialOffsets[Offset 3 Unit],$A1994),CHAR(34),,"}")))</f>
        <v>#REF!</v>
      </c>
      <c r="O1994" t="e">
        <f>IF(COUNTA(RelatedFeatures[])=0,"", IF(INDEX(RelatedFeatures[First Sampling Feature Code],$A1994)="","",
CONCATENATE("  - &amp;RelationID",TEXT($A1994,"0000"),
" {","SamplingFeatureID:  *SamplingFeatureID",TEXT(MATCH(INDEX(RelatedFeatures[First Sampling Feature Code],$A1994),SamplingFeatures[Feature Code],0),"0000"),
", RelationshipTypeCV:  ",CHAR(34),INDEX(RelatedFeatures[Relationship Type],$A1994),CHAR(34),
", RelatedFeatureID: *SamplingFeatureID",TEXT(MATCH(INDEX(RelatedFeatures[Second Sampling Feature Code],$A1994),SamplingFeatures[Feature Code],0),"0000"),
", SpatialOffsetID:  ",IF(INDEX(RelatedFeatures[Offset Number],$A1994)="","",CONCATENATE("*SpatialOffsetID",TEXT(INDEX(RelatedFeatures[Offset Number],$A1994),"0000"))),"}")))</f>
        <v>#REF!</v>
      </c>
      <c r="P1994" t="e">
        <f>IF(INDEX(Methods[Method Type],$A1994)="","",
CONCATENATE("  - &amp;MethodID",TEXT($A1994,"0000"),
" {","MethodTypeCV:  ",CHAR(34),INDEX(Methods[Method Type],$A1994),CHAR(34),
", MethodCode:  ",CHAR(34),INDEX(Methods[Method Code],$A1994),CHAR(34),
", MethodName:  ",CHAR(34),INDEX(Methods[Method Name],$A1994),CHAR(34),
", MethodDescription:  ",CHAR(34),INDEX(Methods[Method Description],$A1994),CHAR(34),
", MethodLink:  ",CHAR(34),INDEX(Methods[Method Link],$A1994),CHAR(34),
", OrganizationID: *OrganizationID",TEXT(MATCH(INDEX(Methods[Organization Name],$A1994),Organizations[Organization Name],0),"0000"),"}"))</f>
        <v>#REF!</v>
      </c>
      <c r="Q1994" t="e">
        <f>IF(INDEX(Variables[Variable Type],$A1994)="","",
CONCATENATE("  - &amp;VariableID",TEXT($A1994,"0000"),
" {","VariableTypeCV:  ",CHAR(34),INDEX(Variables[Variable Type],$A1994),CHAR(34),
", VariableCode:  ",CHAR(34),INDEX(Variables[Variable Code],$A1994),CHAR(34),
", VariableNameCV:  ",CHAR(34),INDEX(Variables[Variable Name],$A1994),CHAR(34),
", VariableDefinition:  ",CHAR(34),INDEX(Variables[Variable Definition],$A1994),CHAR(34),
", SpecciationCV:  ",CHAR(34),INDEX(Variables[Speciation],$A1994),CHAR(34),
", NoDataValue:  ",CHAR(34),INDEX(Variables[No Data Value],$A1994),CHAR(34),"}"))</f>
        <v>#REF!</v>
      </c>
    </row>
    <row r="1995" spans="1:17" x14ac:dyDescent="0.25">
      <c r="A1995">
        <v>1992</v>
      </c>
      <c r="D1995" t="e">
        <f>IF(INDEX(People[First Name],$A1995)="","",
CONCATENATE("  - &amp;PersonID",TEXT($A1995,"0000"),
" {","PersonFirstName:  ",CHAR(34),INDEX(People[First Name],$A1995),CHAR(34),
", PersonMiddleName:  ",CHAR(34),INDEX(People[Middle Name],$A1995),CHAR(34),
", PersonLastName:  ",CHAR(34),INDEX(People[Last Name],$A1995),CHAR(34),"}"))</f>
        <v>#REF!</v>
      </c>
      <c r="E1995" t="e">
        <f>IF(INDEX(Organizations[Organization Type '[CV']],$A1995)="","",
CONCATENATE("  - &amp;OrganizationID",TEXT($A1995,"0000"),
" {","OrganizationTypeCV:  ",CHAR(34),INDEX(Organizations[Organization Type '[CV']],$A1995),CHAR(34),
", OrganizationCode:  ",CHAR(34),INDEX(Organizations[Organization Code],$A1995),CHAR(34),
", OrganizationName:  ",CHAR(34),INDEX(Organizations[Organization Name],$A1995),CHAR(34),
", OrganizationDescription:  ",CHAR(34),INDEX(Organizations[Organization Description],$A1995),CHAR(34),
", OrganizationLink:  ",CHAR(34),INDEX(Organizations[Organization Link],$A1995),CHAR(34),"}"))</f>
        <v>#REF!</v>
      </c>
      <c r="F1995" t="e">
        <f>IF(INDEX(People[First Name],$A1995)="","",
CONCATENATE("  - &amp;AffiliationID",TEXT($A1995,"0000"),
" {PersonID: *PersonID",TEXT($A1995,"0000"),
", OrganizationID: *OrganizationID",TEXT(MATCH(INDEX(People[Organization Name],$A1995),Organizations[Organization Name],0),"0000"),
", IsPrimaryOrganizationContact: , AffiliationStartDate: , AffiliationEndDate: , PrimaryPhone: ",
", PrimaryEmail: ",CHAR(34),INDEX(People[Primary Email],$A1995),CHAR(34),
", PrimaryAddress: ",CHAR(34),INDEX(People[Primary Address],$A1995),CHAR(34),
", PersonLink: }"))</f>
        <v>#REF!</v>
      </c>
      <c r="H1995" t="e">
        <f>IF(COUNTA(CitationInformation)=0,"",IF(INDEX(AuthorList[Author Name],$A1995)="","",
CONCATENATE("  - &amp;AuthorListID",TEXT($A1995,"0000"),
"  {CitationID: *CitationID0001",
", PersonID: *PersonID",TEXT(MATCH(INDEX(AuthorList[Author Name],$A1995),People[Full Name],0),"0000"),
", AuthorOrder: ",INDEX(AuthorList[Author Number],$A1995),"}")))</f>
        <v>#REF!</v>
      </c>
      <c r="K1995" t="e">
        <f>IF(INDEX(SamplingFeatures[Feature Code],$A1995)="","",
CONCATENATE("  - &amp;SamplingFeatureID",TEXT($A1995,"0000"),
" {","SamplingFeatureUUID:  ",CHAR(34),INDEX(SamplingFeatures[Sampling Feature UUID],$A1995),CHAR(34),
", SamplingFeatureTypeCV:  ",CHAR(34),INDEX(SamplingFeatures[Sampling Feature Type],$A1995),CHAR(34),
", SamplingFeatureCode:  ",CHAR(34),INDEX(SamplingFeatures[Feature Code],$A1995),CHAR(34),
", SamplingFeatureName:  ",CHAR(34),INDEX(SamplingFeatures[Feature Name],$A1995),CHAR(34),
", SamplingFeatureDescription:  ",CHAR(34),INDEX(SamplingFeatures[Feature Description],$A1995),CHAR(34),
", SamplingFeatureGeotypeCV:  ",CHAR(34),INDEX(SamplingFeatures[Feature Geo Type],$A1995),CHAR(34),
", FeatureGeometry:  ",CHAR(34),INDEX(SamplingFeatures[Feature Geometry],$A1995),CHAR(34),
", Elevation_m:  ",CHAR(34),INDEX(SamplingFeatures[Elevation_m],$A1995),CHAR(34),
", ElevationDatumCV:  ",CHAR(34),ElevationDatum,CHAR(34),"}"))</f>
        <v>#REF!</v>
      </c>
      <c r="L1995" t="e">
        <f>IF(INDEX(SamplingFeatures[Sampling Feature Type],$A1995)&lt;&gt;"Site","",
CONCATENATE("  - &amp;SiteID",TEXT(SUMPRODUCT(--($L$3:$L1994&lt;&gt;"")),"0000"),
" {","SamplingFeatureID:  *SamplingFeatureID",TEXT($A1995,"0000"),
", SiteTypeCV:  ",CHAR(34),INDEX(Sites[Site Type],$A1995),CHAR(34),
", Latitude:  ",INDEX(Sites[Latitude],$A1995),
", Longitude:  ",INDEX(Sites[Longitude],$A1995),
", SRSName:  ",CHAR(34),LatLonDatum,CHAR(34),"}"))</f>
        <v>#REF!</v>
      </c>
      <c r="M1995" t="e">
        <f>IF(INDEX(SamplingFeatures[Sampling Feature Type],$A1995)&lt;&gt;"Specimen","",
CONCATENATE("  - &amp;SpecimenID",TEXT(SUMPRODUCT(--($M$3:$M1994&lt;&gt;"")),"0000"),
" {","SamplingFeatureID:  *SamplingFeatureID",TEXT($A1995,"0000"),
", SpecimenTypeCV:  ",CHAR(34),INDEX(Specimens[Specimen Type],$A1995),CHAR(34),
", SpecimenMediumCV:  ",INDEX(Specimens[Specimen Medium],$A1995),
", IsFieldSpecimen:  ",CHAR(34),INDEX(Specimens[Is Field Specimen?],$A1995),CHAR(34),"}"))</f>
        <v>#REF!</v>
      </c>
      <c r="N1995" t="e">
        <f>IF(COUNTA(SpatialOffsets[])=0,"", IF(INDEX(SpatialOffsets[Spatial Offset Type],$A1995)="","",
CONCATENATE("  - &amp;SpatialOffsetID",TEXT($A1995,"0000"),
" {","SpatialOffsetTypeCV:  ",CHAR(34),INDEX(SpatialOffsets[Spatial Offset Type],$A1995),CHAR(34),
", Offset1Value:  ",INDEX(SpatialOffsets[Offset 1 Value],$A1995),
", Offset1UnitID:  ",CHAR(34),INDEX(SpatialOffsets[Offset 1 Unit],$A1995),CHAR(34),
", Offset2Value:  ",INDEX(SpatialOffsets[Offset 2 Value],$A1995),
", Offset2UnitID:  ",CHAR(34),INDEX(SpatialOffsets[Offset 2 Unit],$A1995),CHAR(34),
", Offset3Value:  ",INDEX(SpatialOffsets[Offset 3 Value],$A1995),
", Offset3UnitID:  ",CHAR(34),INDEX(SpatialOffsets[Offset 3 Unit],$A1995),CHAR(34),,"}")))</f>
        <v>#REF!</v>
      </c>
      <c r="O1995" t="e">
        <f>IF(COUNTA(RelatedFeatures[])=0,"", IF(INDEX(RelatedFeatures[First Sampling Feature Code],$A1995)="","",
CONCATENATE("  - &amp;RelationID",TEXT($A1995,"0000"),
" {","SamplingFeatureID:  *SamplingFeatureID",TEXT(MATCH(INDEX(RelatedFeatures[First Sampling Feature Code],$A1995),SamplingFeatures[Feature Code],0),"0000"),
", RelationshipTypeCV:  ",CHAR(34),INDEX(RelatedFeatures[Relationship Type],$A1995),CHAR(34),
", RelatedFeatureID: *SamplingFeatureID",TEXT(MATCH(INDEX(RelatedFeatures[Second Sampling Feature Code],$A1995),SamplingFeatures[Feature Code],0),"0000"),
", SpatialOffsetID:  ",IF(INDEX(RelatedFeatures[Offset Number],$A1995)="","",CONCATENATE("*SpatialOffsetID",TEXT(INDEX(RelatedFeatures[Offset Number],$A1995),"0000"))),"}")))</f>
        <v>#REF!</v>
      </c>
      <c r="P1995" t="e">
        <f>IF(INDEX(Methods[Method Type],$A1995)="","",
CONCATENATE("  - &amp;MethodID",TEXT($A1995,"0000"),
" {","MethodTypeCV:  ",CHAR(34),INDEX(Methods[Method Type],$A1995),CHAR(34),
", MethodCode:  ",CHAR(34),INDEX(Methods[Method Code],$A1995),CHAR(34),
", MethodName:  ",CHAR(34),INDEX(Methods[Method Name],$A1995),CHAR(34),
", MethodDescription:  ",CHAR(34),INDEX(Methods[Method Description],$A1995),CHAR(34),
", MethodLink:  ",CHAR(34),INDEX(Methods[Method Link],$A1995),CHAR(34),
", OrganizationID: *OrganizationID",TEXT(MATCH(INDEX(Methods[Organization Name],$A1995),Organizations[Organization Name],0),"0000"),"}"))</f>
        <v>#REF!</v>
      </c>
      <c r="Q1995" t="e">
        <f>IF(INDEX(Variables[Variable Type],$A1995)="","",
CONCATENATE("  - &amp;VariableID",TEXT($A1995,"0000"),
" {","VariableTypeCV:  ",CHAR(34),INDEX(Variables[Variable Type],$A1995),CHAR(34),
", VariableCode:  ",CHAR(34),INDEX(Variables[Variable Code],$A1995),CHAR(34),
", VariableNameCV:  ",CHAR(34),INDEX(Variables[Variable Name],$A1995),CHAR(34),
", VariableDefinition:  ",CHAR(34),INDEX(Variables[Variable Definition],$A1995),CHAR(34),
", SpecciationCV:  ",CHAR(34),INDEX(Variables[Speciation],$A1995),CHAR(34),
", NoDataValue:  ",CHAR(34),INDEX(Variables[No Data Value],$A1995),CHAR(34),"}"))</f>
        <v>#REF!</v>
      </c>
    </row>
    <row r="1996" spans="1:17" x14ac:dyDescent="0.25">
      <c r="A1996">
        <v>1993</v>
      </c>
      <c r="D1996" t="e">
        <f>IF(INDEX(People[First Name],$A1996)="","",
CONCATENATE("  - &amp;PersonID",TEXT($A1996,"0000"),
" {","PersonFirstName:  ",CHAR(34),INDEX(People[First Name],$A1996),CHAR(34),
", PersonMiddleName:  ",CHAR(34),INDEX(People[Middle Name],$A1996),CHAR(34),
", PersonLastName:  ",CHAR(34),INDEX(People[Last Name],$A1996),CHAR(34),"}"))</f>
        <v>#REF!</v>
      </c>
      <c r="E1996" t="e">
        <f>IF(INDEX(Organizations[Organization Type '[CV']],$A1996)="","",
CONCATENATE("  - &amp;OrganizationID",TEXT($A1996,"0000"),
" {","OrganizationTypeCV:  ",CHAR(34),INDEX(Organizations[Organization Type '[CV']],$A1996),CHAR(34),
", OrganizationCode:  ",CHAR(34),INDEX(Organizations[Organization Code],$A1996),CHAR(34),
", OrganizationName:  ",CHAR(34),INDEX(Organizations[Organization Name],$A1996),CHAR(34),
", OrganizationDescription:  ",CHAR(34),INDEX(Organizations[Organization Description],$A1996),CHAR(34),
", OrganizationLink:  ",CHAR(34),INDEX(Organizations[Organization Link],$A1996),CHAR(34),"}"))</f>
        <v>#REF!</v>
      </c>
      <c r="F1996" t="e">
        <f>IF(INDEX(People[First Name],$A1996)="","",
CONCATENATE("  - &amp;AffiliationID",TEXT($A1996,"0000"),
" {PersonID: *PersonID",TEXT($A1996,"0000"),
", OrganizationID: *OrganizationID",TEXT(MATCH(INDEX(People[Organization Name],$A1996),Organizations[Organization Name],0),"0000"),
", IsPrimaryOrganizationContact: , AffiliationStartDate: , AffiliationEndDate: , PrimaryPhone: ",
", PrimaryEmail: ",CHAR(34),INDEX(People[Primary Email],$A1996),CHAR(34),
", PrimaryAddress: ",CHAR(34),INDEX(People[Primary Address],$A1996),CHAR(34),
", PersonLink: }"))</f>
        <v>#REF!</v>
      </c>
      <c r="H1996" t="e">
        <f>IF(COUNTA(CitationInformation)=0,"",IF(INDEX(AuthorList[Author Name],$A1996)="","",
CONCATENATE("  - &amp;AuthorListID",TEXT($A1996,"0000"),
"  {CitationID: *CitationID0001",
", PersonID: *PersonID",TEXT(MATCH(INDEX(AuthorList[Author Name],$A1996),People[Full Name],0),"0000"),
", AuthorOrder: ",INDEX(AuthorList[Author Number],$A1996),"}")))</f>
        <v>#REF!</v>
      </c>
      <c r="K1996" t="e">
        <f>IF(INDEX(SamplingFeatures[Feature Code],$A1996)="","",
CONCATENATE("  - &amp;SamplingFeatureID",TEXT($A1996,"0000"),
" {","SamplingFeatureUUID:  ",CHAR(34),INDEX(SamplingFeatures[Sampling Feature UUID],$A1996),CHAR(34),
", SamplingFeatureTypeCV:  ",CHAR(34),INDEX(SamplingFeatures[Sampling Feature Type],$A1996),CHAR(34),
", SamplingFeatureCode:  ",CHAR(34),INDEX(SamplingFeatures[Feature Code],$A1996),CHAR(34),
", SamplingFeatureName:  ",CHAR(34),INDEX(SamplingFeatures[Feature Name],$A1996),CHAR(34),
", SamplingFeatureDescription:  ",CHAR(34),INDEX(SamplingFeatures[Feature Description],$A1996),CHAR(34),
", SamplingFeatureGeotypeCV:  ",CHAR(34),INDEX(SamplingFeatures[Feature Geo Type],$A1996),CHAR(34),
", FeatureGeometry:  ",CHAR(34),INDEX(SamplingFeatures[Feature Geometry],$A1996),CHAR(34),
", Elevation_m:  ",CHAR(34),INDEX(SamplingFeatures[Elevation_m],$A1996),CHAR(34),
", ElevationDatumCV:  ",CHAR(34),ElevationDatum,CHAR(34),"}"))</f>
        <v>#REF!</v>
      </c>
      <c r="L1996" t="e">
        <f>IF(INDEX(SamplingFeatures[Sampling Feature Type],$A1996)&lt;&gt;"Site","",
CONCATENATE("  - &amp;SiteID",TEXT(SUMPRODUCT(--($L$3:$L1995&lt;&gt;"")),"0000"),
" {","SamplingFeatureID:  *SamplingFeatureID",TEXT($A1996,"0000"),
", SiteTypeCV:  ",CHAR(34),INDEX(Sites[Site Type],$A1996),CHAR(34),
", Latitude:  ",INDEX(Sites[Latitude],$A1996),
", Longitude:  ",INDEX(Sites[Longitude],$A1996),
", SRSName:  ",CHAR(34),LatLonDatum,CHAR(34),"}"))</f>
        <v>#REF!</v>
      </c>
      <c r="M1996" t="e">
        <f>IF(INDEX(SamplingFeatures[Sampling Feature Type],$A1996)&lt;&gt;"Specimen","",
CONCATENATE("  - &amp;SpecimenID",TEXT(SUMPRODUCT(--($M$3:$M1995&lt;&gt;"")),"0000"),
" {","SamplingFeatureID:  *SamplingFeatureID",TEXT($A1996,"0000"),
", SpecimenTypeCV:  ",CHAR(34),INDEX(Specimens[Specimen Type],$A1996),CHAR(34),
", SpecimenMediumCV:  ",INDEX(Specimens[Specimen Medium],$A1996),
", IsFieldSpecimen:  ",CHAR(34),INDEX(Specimens[Is Field Specimen?],$A1996),CHAR(34),"}"))</f>
        <v>#REF!</v>
      </c>
      <c r="N1996" t="e">
        <f>IF(COUNTA(SpatialOffsets[])=0,"", IF(INDEX(SpatialOffsets[Spatial Offset Type],$A1996)="","",
CONCATENATE("  - &amp;SpatialOffsetID",TEXT($A1996,"0000"),
" {","SpatialOffsetTypeCV:  ",CHAR(34),INDEX(SpatialOffsets[Spatial Offset Type],$A1996),CHAR(34),
", Offset1Value:  ",INDEX(SpatialOffsets[Offset 1 Value],$A1996),
", Offset1UnitID:  ",CHAR(34),INDEX(SpatialOffsets[Offset 1 Unit],$A1996),CHAR(34),
", Offset2Value:  ",INDEX(SpatialOffsets[Offset 2 Value],$A1996),
", Offset2UnitID:  ",CHAR(34),INDEX(SpatialOffsets[Offset 2 Unit],$A1996),CHAR(34),
", Offset3Value:  ",INDEX(SpatialOffsets[Offset 3 Value],$A1996),
", Offset3UnitID:  ",CHAR(34),INDEX(SpatialOffsets[Offset 3 Unit],$A1996),CHAR(34),,"}")))</f>
        <v>#REF!</v>
      </c>
      <c r="O1996" t="e">
        <f>IF(COUNTA(RelatedFeatures[])=0,"", IF(INDEX(RelatedFeatures[First Sampling Feature Code],$A1996)="","",
CONCATENATE("  - &amp;RelationID",TEXT($A1996,"0000"),
" {","SamplingFeatureID:  *SamplingFeatureID",TEXT(MATCH(INDEX(RelatedFeatures[First Sampling Feature Code],$A1996),SamplingFeatures[Feature Code],0),"0000"),
", RelationshipTypeCV:  ",CHAR(34),INDEX(RelatedFeatures[Relationship Type],$A1996),CHAR(34),
", RelatedFeatureID: *SamplingFeatureID",TEXT(MATCH(INDEX(RelatedFeatures[Second Sampling Feature Code],$A1996),SamplingFeatures[Feature Code],0),"0000"),
", SpatialOffsetID:  ",IF(INDEX(RelatedFeatures[Offset Number],$A1996)="","",CONCATENATE("*SpatialOffsetID",TEXT(INDEX(RelatedFeatures[Offset Number],$A1996),"0000"))),"}")))</f>
        <v>#REF!</v>
      </c>
      <c r="P1996" t="e">
        <f>IF(INDEX(Methods[Method Type],$A1996)="","",
CONCATENATE("  - &amp;MethodID",TEXT($A1996,"0000"),
" {","MethodTypeCV:  ",CHAR(34),INDEX(Methods[Method Type],$A1996),CHAR(34),
", MethodCode:  ",CHAR(34),INDEX(Methods[Method Code],$A1996),CHAR(34),
", MethodName:  ",CHAR(34),INDEX(Methods[Method Name],$A1996),CHAR(34),
", MethodDescription:  ",CHAR(34),INDEX(Methods[Method Description],$A1996),CHAR(34),
", MethodLink:  ",CHAR(34),INDEX(Methods[Method Link],$A1996),CHAR(34),
", OrganizationID: *OrganizationID",TEXT(MATCH(INDEX(Methods[Organization Name],$A1996),Organizations[Organization Name],0),"0000"),"}"))</f>
        <v>#REF!</v>
      </c>
      <c r="Q1996" t="e">
        <f>IF(INDEX(Variables[Variable Type],$A1996)="","",
CONCATENATE("  - &amp;VariableID",TEXT($A1996,"0000"),
" {","VariableTypeCV:  ",CHAR(34),INDEX(Variables[Variable Type],$A1996),CHAR(34),
", VariableCode:  ",CHAR(34),INDEX(Variables[Variable Code],$A1996),CHAR(34),
", VariableNameCV:  ",CHAR(34),INDEX(Variables[Variable Name],$A1996),CHAR(34),
", VariableDefinition:  ",CHAR(34),INDEX(Variables[Variable Definition],$A1996),CHAR(34),
", SpecciationCV:  ",CHAR(34),INDEX(Variables[Speciation],$A1996),CHAR(34),
", NoDataValue:  ",CHAR(34),INDEX(Variables[No Data Value],$A1996),CHAR(34),"}"))</f>
        <v>#REF!</v>
      </c>
    </row>
    <row r="1997" spans="1:17" x14ac:dyDescent="0.25">
      <c r="A1997">
        <v>1994</v>
      </c>
      <c r="D1997" t="e">
        <f>IF(INDEX(People[First Name],$A1997)="","",
CONCATENATE("  - &amp;PersonID",TEXT($A1997,"0000"),
" {","PersonFirstName:  ",CHAR(34),INDEX(People[First Name],$A1997),CHAR(34),
", PersonMiddleName:  ",CHAR(34),INDEX(People[Middle Name],$A1997),CHAR(34),
", PersonLastName:  ",CHAR(34),INDEX(People[Last Name],$A1997),CHAR(34),"}"))</f>
        <v>#REF!</v>
      </c>
      <c r="E1997" t="e">
        <f>IF(INDEX(Organizations[Organization Type '[CV']],$A1997)="","",
CONCATENATE("  - &amp;OrganizationID",TEXT($A1997,"0000"),
" {","OrganizationTypeCV:  ",CHAR(34),INDEX(Organizations[Organization Type '[CV']],$A1997),CHAR(34),
", OrganizationCode:  ",CHAR(34),INDEX(Organizations[Organization Code],$A1997),CHAR(34),
", OrganizationName:  ",CHAR(34),INDEX(Organizations[Organization Name],$A1997),CHAR(34),
", OrganizationDescription:  ",CHAR(34),INDEX(Organizations[Organization Description],$A1997),CHAR(34),
", OrganizationLink:  ",CHAR(34),INDEX(Organizations[Organization Link],$A1997),CHAR(34),"}"))</f>
        <v>#REF!</v>
      </c>
      <c r="F1997" t="e">
        <f>IF(INDEX(People[First Name],$A1997)="","",
CONCATENATE("  - &amp;AffiliationID",TEXT($A1997,"0000"),
" {PersonID: *PersonID",TEXT($A1997,"0000"),
", OrganizationID: *OrganizationID",TEXT(MATCH(INDEX(People[Organization Name],$A1997),Organizations[Organization Name],0),"0000"),
", IsPrimaryOrganizationContact: , AffiliationStartDate: , AffiliationEndDate: , PrimaryPhone: ",
", PrimaryEmail: ",CHAR(34),INDEX(People[Primary Email],$A1997),CHAR(34),
", PrimaryAddress: ",CHAR(34),INDEX(People[Primary Address],$A1997),CHAR(34),
", PersonLink: }"))</f>
        <v>#REF!</v>
      </c>
      <c r="H1997" t="e">
        <f>IF(COUNTA(CitationInformation)=0,"",IF(INDEX(AuthorList[Author Name],$A1997)="","",
CONCATENATE("  - &amp;AuthorListID",TEXT($A1997,"0000"),
"  {CitationID: *CitationID0001",
", PersonID: *PersonID",TEXT(MATCH(INDEX(AuthorList[Author Name],$A1997),People[Full Name],0),"0000"),
", AuthorOrder: ",INDEX(AuthorList[Author Number],$A1997),"}")))</f>
        <v>#REF!</v>
      </c>
      <c r="K1997" t="e">
        <f>IF(INDEX(SamplingFeatures[Feature Code],$A1997)="","",
CONCATENATE("  - &amp;SamplingFeatureID",TEXT($A1997,"0000"),
" {","SamplingFeatureUUID:  ",CHAR(34),INDEX(SamplingFeatures[Sampling Feature UUID],$A1997),CHAR(34),
", SamplingFeatureTypeCV:  ",CHAR(34),INDEX(SamplingFeatures[Sampling Feature Type],$A1997),CHAR(34),
", SamplingFeatureCode:  ",CHAR(34),INDEX(SamplingFeatures[Feature Code],$A1997),CHAR(34),
", SamplingFeatureName:  ",CHAR(34),INDEX(SamplingFeatures[Feature Name],$A1997),CHAR(34),
", SamplingFeatureDescription:  ",CHAR(34),INDEX(SamplingFeatures[Feature Description],$A1997),CHAR(34),
", SamplingFeatureGeotypeCV:  ",CHAR(34),INDEX(SamplingFeatures[Feature Geo Type],$A1997),CHAR(34),
", FeatureGeometry:  ",CHAR(34),INDEX(SamplingFeatures[Feature Geometry],$A1997),CHAR(34),
", Elevation_m:  ",CHAR(34),INDEX(SamplingFeatures[Elevation_m],$A1997),CHAR(34),
", ElevationDatumCV:  ",CHAR(34),ElevationDatum,CHAR(34),"}"))</f>
        <v>#REF!</v>
      </c>
      <c r="L1997" t="e">
        <f>IF(INDEX(SamplingFeatures[Sampling Feature Type],$A1997)&lt;&gt;"Site","",
CONCATENATE("  - &amp;SiteID",TEXT(SUMPRODUCT(--($L$3:$L1996&lt;&gt;"")),"0000"),
" {","SamplingFeatureID:  *SamplingFeatureID",TEXT($A1997,"0000"),
", SiteTypeCV:  ",CHAR(34),INDEX(Sites[Site Type],$A1997),CHAR(34),
", Latitude:  ",INDEX(Sites[Latitude],$A1997),
", Longitude:  ",INDEX(Sites[Longitude],$A1997),
", SRSName:  ",CHAR(34),LatLonDatum,CHAR(34),"}"))</f>
        <v>#REF!</v>
      </c>
      <c r="M1997" t="e">
        <f>IF(INDEX(SamplingFeatures[Sampling Feature Type],$A1997)&lt;&gt;"Specimen","",
CONCATENATE("  - &amp;SpecimenID",TEXT(SUMPRODUCT(--($M$3:$M1996&lt;&gt;"")),"0000"),
" {","SamplingFeatureID:  *SamplingFeatureID",TEXT($A1997,"0000"),
", SpecimenTypeCV:  ",CHAR(34),INDEX(Specimens[Specimen Type],$A1997),CHAR(34),
", SpecimenMediumCV:  ",INDEX(Specimens[Specimen Medium],$A1997),
", IsFieldSpecimen:  ",CHAR(34),INDEX(Specimens[Is Field Specimen?],$A1997),CHAR(34),"}"))</f>
        <v>#REF!</v>
      </c>
      <c r="N1997" t="e">
        <f>IF(COUNTA(SpatialOffsets[])=0,"", IF(INDEX(SpatialOffsets[Spatial Offset Type],$A1997)="","",
CONCATENATE("  - &amp;SpatialOffsetID",TEXT($A1997,"0000"),
" {","SpatialOffsetTypeCV:  ",CHAR(34),INDEX(SpatialOffsets[Spatial Offset Type],$A1997),CHAR(34),
", Offset1Value:  ",INDEX(SpatialOffsets[Offset 1 Value],$A1997),
", Offset1UnitID:  ",CHAR(34),INDEX(SpatialOffsets[Offset 1 Unit],$A1997),CHAR(34),
", Offset2Value:  ",INDEX(SpatialOffsets[Offset 2 Value],$A1997),
", Offset2UnitID:  ",CHAR(34),INDEX(SpatialOffsets[Offset 2 Unit],$A1997),CHAR(34),
", Offset3Value:  ",INDEX(SpatialOffsets[Offset 3 Value],$A1997),
", Offset3UnitID:  ",CHAR(34),INDEX(SpatialOffsets[Offset 3 Unit],$A1997),CHAR(34),,"}")))</f>
        <v>#REF!</v>
      </c>
      <c r="O1997" t="e">
        <f>IF(COUNTA(RelatedFeatures[])=0,"", IF(INDEX(RelatedFeatures[First Sampling Feature Code],$A1997)="","",
CONCATENATE("  - &amp;RelationID",TEXT($A1997,"0000"),
" {","SamplingFeatureID:  *SamplingFeatureID",TEXT(MATCH(INDEX(RelatedFeatures[First Sampling Feature Code],$A1997),SamplingFeatures[Feature Code],0),"0000"),
", RelationshipTypeCV:  ",CHAR(34),INDEX(RelatedFeatures[Relationship Type],$A1997),CHAR(34),
", RelatedFeatureID: *SamplingFeatureID",TEXT(MATCH(INDEX(RelatedFeatures[Second Sampling Feature Code],$A1997),SamplingFeatures[Feature Code],0),"0000"),
", SpatialOffsetID:  ",IF(INDEX(RelatedFeatures[Offset Number],$A1997)="","",CONCATENATE("*SpatialOffsetID",TEXT(INDEX(RelatedFeatures[Offset Number],$A1997),"0000"))),"}")))</f>
        <v>#REF!</v>
      </c>
      <c r="P1997" t="e">
        <f>IF(INDEX(Methods[Method Type],$A1997)="","",
CONCATENATE("  - &amp;MethodID",TEXT($A1997,"0000"),
" {","MethodTypeCV:  ",CHAR(34),INDEX(Methods[Method Type],$A1997),CHAR(34),
", MethodCode:  ",CHAR(34),INDEX(Methods[Method Code],$A1997),CHAR(34),
", MethodName:  ",CHAR(34),INDEX(Methods[Method Name],$A1997),CHAR(34),
", MethodDescription:  ",CHAR(34),INDEX(Methods[Method Description],$A1997),CHAR(34),
", MethodLink:  ",CHAR(34),INDEX(Methods[Method Link],$A1997),CHAR(34),
", OrganizationID: *OrganizationID",TEXT(MATCH(INDEX(Methods[Organization Name],$A1997),Organizations[Organization Name],0),"0000"),"}"))</f>
        <v>#REF!</v>
      </c>
      <c r="Q1997" t="e">
        <f>IF(INDEX(Variables[Variable Type],$A1997)="","",
CONCATENATE("  - &amp;VariableID",TEXT($A1997,"0000"),
" {","VariableTypeCV:  ",CHAR(34),INDEX(Variables[Variable Type],$A1997),CHAR(34),
", VariableCode:  ",CHAR(34),INDEX(Variables[Variable Code],$A1997),CHAR(34),
", VariableNameCV:  ",CHAR(34),INDEX(Variables[Variable Name],$A1997),CHAR(34),
", VariableDefinition:  ",CHAR(34),INDEX(Variables[Variable Definition],$A1997),CHAR(34),
", SpecciationCV:  ",CHAR(34),INDEX(Variables[Speciation],$A1997),CHAR(34),
", NoDataValue:  ",CHAR(34),INDEX(Variables[No Data Value],$A1997),CHAR(34),"}"))</f>
        <v>#REF!</v>
      </c>
    </row>
    <row r="1998" spans="1:17" x14ac:dyDescent="0.25">
      <c r="A1998">
        <v>1995</v>
      </c>
      <c r="D1998" t="e">
        <f>IF(INDEX(People[First Name],$A1998)="","",
CONCATENATE("  - &amp;PersonID",TEXT($A1998,"0000"),
" {","PersonFirstName:  ",CHAR(34),INDEX(People[First Name],$A1998),CHAR(34),
", PersonMiddleName:  ",CHAR(34),INDEX(People[Middle Name],$A1998),CHAR(34),
", PersonLastName:  ",CHAR(34),INDEX(People[Last Name],$A1998),CHAR(34),"}"))</f>
        <v>#REF!</v>
      </c>
      <c r="E1998" t="e">
        <f>IF(INDEX(Organizations[Organization Type '[CV']],$A1998)="","",
CONCATENATE("  - &amp;OrganizationID",TEXT($A1998,"0000"),
" {","OrganizationTypeCV:  ",CHAR(34),INDEX(Organizations[Organization Type '[CV']],$A1998),CHAR(34),
", OrganizationCode:  ",CHAR(34),INDEX(Organizations[Organization Code],$A1998),CHAR(34),
", OrganizationName:  ",CHAR(34),INDEX(Organizations[Organization Name],$A1998),CHAR(34),
", OrganizationDescription:  ",CHAR(34),INDEX(Organizations[Organization Description],$A1998),CHAR(34),
", OrganizationLink:  ",CHAR(34),INDEX(Organizations[Organization Link],$A1998),CHAR(34),"}"))</f>
        <v>#REF!</v>
      </c>
      <c r="F1998" t="e">
        <f>IF(INDEX(People[First Name],$A1998)="","",
CONCATENATE("  - &amp;AffiliationID",TEXT($A1998,"0000"),
" {PersonID: *PersonID",TEXT($A1998,"0000"),
", OrganizationID: *OrganizationID",TEXT(MATCH(INDEX(People[Organization Name],$A1998),Organizations[Organization Name],0),"0000"),
", IsPrimaryOrganizationContact: , AffiliationStartDate: , AffiliationEndDate: , PrimaryPhone: ",
", PrimaryEmail: ",CHAR(34),INDEX(People[Primary Email],$A1998),CHAR(34),
", PrimaryAddress: ",CHAR(34),INDEX(People[Primary Address],$A1998),CHAR(34),
", PersonLink: }"))</f>
        <v>#REF!</v>
      </c>
      <c r="H1998" t="e">
        <f>IF(COUNTA(CitationInformation)=0,"",IF(INDEX(AuthorList[Author Name],$A1998)="","",
CONCATENATE("  - &amp;AuthorListID",TEXT($A1998,"0000"),
"  {CitationID: *CitationID0001",
", PersonID: *PersonID",TEXT(MATCH(INDEX(AuthorList[Author Name],$A1998),People[Full Name],0),"0000"),
", AuthorOrder: ",INDEX(AuthorList[Author Number],$A1998),"}")))</f>
        <v>#REF!</v>
      </c>
      <c r="K1998" t="e">
        <f>IF(INDEX(SamplingFeatures[Feature Code],$A1998)="","",
CONCATENATE("  - &amp;SamplingFeatureID",TEXT($A1998,"0000"),
" {","SamplingFeatureUUID:  ",CHAR(34),INDEX(SamplingFeatures[Sampling Feature UUID],$A1998),CHAR(34),
", SamplingFeatureTypeCV:  ",CHAR(34),INDEX(SamplingFeatures[Sampling Feature Type],$A1998),CHAR(34),
", SamplingFeatureCode:  ",CHAR(34),INDEX(SamplingFeatures[Feature Code],$A1998),CHAR(34),
", SamplingFeatureName:  ",CHAR(34),INDEX(SamplingFeatures[Feature Name],$A1998),CHAR(34),
", SamplingFeatureDescription:  ",CHAR(34),INDEX(SamplingFeatures[Feature Description],$A1998),CHAR(34),
", SamplingFeatureGeotypeCV:  ",CHAR(34),INDEX(SamplingFeatures[Feature Geo Type],$A1998),CHAR(34),
", FeatureGeometry:  ",CHAR(34),INDEX(SamplingFeatures[Feature Geometry],$A1998),CHAR(34),
", Elevation_m:  ",CHAR(34),INDEX(SamplingFeatures[Elevation_m],$A1998),CHAR(34),
", ElevationDatumCV:  ",CHAR(34),ElevationDatum,CHAR(34),"}"))</f>
        <v>#REF!</v>
      </c>
      <c r="L1998" t="e">
        <f>IF(INDEX(SamplingFeatures[Sampling Feature Type],$A1998)&lt;&gt;"Site","",
CONCATENATE("  - &amp;SiteID",TEXT(SUMPRODUCT(--($L$3:$L1997&lt;&gt;"")),"0000"),
" {","SamplingFeatureID:  *SamplingFeatureID",TEXT($A1998,"0000"),
", SiteTypeCV:  ",CHAR(34),INDEX(Sites[Site Type],$A1998),CHAR(34),
", Latitude:  ",INDEX(Sites[Latitude],$A1998),
", Longitude:  ",INDEX(Sites[Longitude],$A1998),
", SRSName:  ",CHAR(34),LatLonDatum,CHAR(34),"}"))</f>
        <v>#REF!</v>
      </c>
      <c r="M1998" t="e">
        <f>IF(INDEX(SamplingFeatures[Sampling Feature Type],$A1998)&lt;&gt;"Specimen","",
CONCATENATE("  - &amp;SpecimenID",TEXT(SUMPRODUCT(--($M$3:$M1997&lt;&gt;"")),"0000"),
" {","SamplingFeatureID:  *SamplingFeatureID",TEXT($A1998,"0000"),
", SpecimenTypeCV:  ",CHAR(34),INDEX(Specimens[Specimen Type],$A1998),CHAR(34),
", SpecimenMediumCV:  ",INDEX(Specimens[Specimen Medium],$A1998),
", IsFieldSpecimen:  ",CHAR(34),INDEX(Specimens[Is Field Specimen?],$A1998),CHAR(34),"}"))</f>
        <v>#REF!</v>
      </c>
      <c r="N1998" t="e">
        <f>IF(COUNTA(SpatialOffsets[])=0,"", IF(INDEX(SpatialOffsets[Spatial Offset Type],$A1998)="","",
CONCATENATE("  - &amp;SpatialOffsetID",TEXT($A1998,"0000"),
" {","SpatialOffsetTypeCV:  ",CHAR(34),INDEX(SpatialOffsets[Spatial Offset Type],$A1998),CHAR(34),
", Offset1Value:  ",INDEX(SpatialOffsets[Offset 1 Value],$A1998),
", Offset1UnitID:  ",CHAR(34),INDEX(SpatialOffsets[Offset 1 Unit],$A1998),CHAR(34),
", Offset2Value:  ",INDEX(SpatialOffsets[Offset 2 Value],$A1998),
", Offset2UnitID:  ",CHAR(34),INDEX(SpatialOffsets[Offset 2 Unit],$A1998),CHAR(34),
", Offset3Value:  ",INDEX(SpatialOffsets[Offset 3 Value],$A1998),
", Offset3UnitID:  ",CHAR(34),INDEX(SpatialOffsets[Offset 3 Unit],$A1998),CHAR(34),,"}")))</f>
        <v>#REF!</v>
      </c>
      <c r="O1998" t="e">
        <f>IF(COUNTA(RelatedFeatures[])=0,"", IF(INDEX(RelatedFeatures[First Sampling Feature Code],$A1998)="","",
CONCATENATE("  - &amp;RelationID",TEXT($A1998,"0000"),
" {","SamplingFeatureID:  *SamplingFeatureID",TEXT(MATCH(INDEX(RelatedFeatures[First Sampling Feature Code],$A1998),SamplingFeatures[Feature Code],0),"0000"),
", RelationshipTypeCV:  ",CHAR(34),INDEX(RelatedFeatures[Relationship Type],$A1998),CHAR(34),
", RelatedFeatureID: *SamplingFeatureID",TEXT(MATCH(INDEX(RelatedFeatures[Second Sampling Feature Code],$A1998),SamplingFeatures[Feature Code],0),"0000"),
", SpatialOffsetID:  ",IF(INDEX(RelatedFeatures[Offset Number],$A1998)="","",CONCATENATE("*SpatialOffsetID",TEXT(INDEX(RelatedFeatures[Offset Number],$A1998),"0000"))),"}")))</f>
        <v>#REF!</v>
      </c>
      <c r="P1998" t="e">
        <f>IF(INDEX(Methods[Method Type],$A1998)="","",
CONCATENATE("  - &amp;MethodID",TEXT($A1998,"0000"),
" {","MethodTypeCV:  ",CHAR(34),INDEX(Methods[Method Type],$A1998),CHAR(34),
", MethodCode:  ",CHAR(34),INDEX(Methods[Method Code],$A1998),CHAR(34),
", MethodName:  ",CHAR(34),INDEX(Methods[Method Name],$A1998),CHAR(34),
", MethodDescription:  ",CHAR(34),INDEX(Methods[Method Description],$A1998),CHAR(34),
", MethodLink:  ",CHAR(34),INDEX(Methods[Method Link],$A1998),CHAR(34),
", OrganizationID: *OrganizationID",TEXT(MATCH(INDEX(Methods[Organization Name],$A1998),Organizations[Organization Name],0),"0000"),"}"))</f>
        <v>#REF!</v>
      </c>
      <c r="Q1998" t="e">
        <f>IF(INDEX(Variables[Variable Type],$A1998)="","",
CONCATENATE("  - &amp;VariableID",TEXT($A1998,"0000"),
" {","VariableTypeCV:  ",CHAR(34),INDEX(Variables[Variable Type],$A1998),CHAR(34),
", VariableCode:  ",CHAR(34),INDEX(Variables[Variable Code],$A1998),CHAR(34),
", VariableNameCV:  ",CHAR(34),INDEX(Variables[Variable Name],$A1998),CHAR(34),
", VariableDefinition:  ",CHAR(34),INDEX(Variables[Variable Definition],$A1998),CHAR(34),
", SpecciationCV:  ",CHAR(34),INDEX(Variables[Speciation],$A1998),CHAR(34),
", NoDataValue:  ",CHAR(34),INDEX(Variables[No Data Value],$A1998),CHAR(34),"}"))</f>
        <v>#REF!</v>
      </c>
    </row>
    <row r="1999" spans="1:17" x14ac:dyDescent="0.25">
      <c r="A1999">
        <v>1996</v>
      </c>
      <c r="D1999" t="e">
        <f>IF(INDEX(People[First Name],$A1999)="","",
CONCATENATE("  - &amp;PersonID",TEXT($A1999,"0000"),
" {","PersonFirstName:  ",CHAR(34),INDEX(People[First Name],$A1999),CHAR(34),
", PersonMiddleName:  ",CHAR(34),INDEX(People[Middle Name],$A1999),CHAR(34),
", PersonLastName:  ",CHAR(34),INDEX(People[Last Name],$A1999),CHAR(34),"}"))</f>
        <v>#REF!</v>
      </c>
      <c r="E1999" t="e">
        <f>IF(INDEX(Organizations[Organization Type '[CV']],$A1999)="","",
CONCATENATE("  - &amp;OrganizationID",TEXT($A1999,"0000"),
" {","OrganizationTypeCV:  ",CHAR(34),INDEX(Organizations[Organization Type '[CV']],$A1999),CHAR(34),
", OrganizationCode:  ",CHAR(34),INDEX(Organizations[Organization Code],$A1999),CHAR(34),
", OrganizationName:  ",CHAR(34),INDEX(Organizations[Organization Name],$A1999),CHAR(34),
", OrganizationDescription:  ",CHAR(34),INDEX(Organizations[Organization Description],$A1999),CHAR(34),
", OrganizationLink:  ",CHAR(34),INDEX(Organizations[Organization Link],$A1999),CHAR(34),"}"))</f>
        <v>#REF!</v>
      </c>
      <c r="F1999" t="e">
        <f>IF(INDEX(People[First Name],$A1999)="","",
CONCATENATE("  - &amp;AffiliationID",TEXT($A1999,"0000"),
" {PersonID: *PersonID",TEXT($A1999,"0000"),
", OrganizationID: *OrganizationID",TEXT(MATCH(INDEX(People[Organization Name],$A1999),Organizations[Organization Name],0),"0000"),
", IsPrimaryOrganizationContact: , AffiliationStartDate: , AffiliationEndDate: , PrimaryPhone: ",
", PrimaryEmail: ",CHAR(34),INDEX(People[Primary Email],$A1999),CHAR(34),
", PrimaryAddress: ",CHAR(34),INDEX(People[Primary Address],$A1999),CHAR(34),
", PersonLink: }"))</f>
        <v>#REF!</v>
      </c>
      <c r="H1999" t="e">
        <f>IF(COUNTA(CitationInformation)=0,"",IF(INDEX(AuthorList[Author Name],$A1999)="","",
CONCATENATE("  - &amp;AuthorListID",TEXT($A1999,"0000"),
"  {CitationID: *CitationID0001",
", PersonID: *PersonID",TEXT(MATCH(INDEX(AuthorList[Author Name],$A1999),People[Full Name],0),"0000"),
", AuthorOrder: ",INDEX(AuthorList[Author Number],$A1999),"}")))</f>
        <v>#REF!</v>
      </c>
      <c r="K1999" t="e">
        <f>IF(INDEX(SamplingFeatures[Feature Code],$A1999)="","",
CONCATENATE("  - &amp;SamplingFeatureID",TEXT($A1999,"0000"),
" {","SamplingFeatureUUID:  ",CHAR(34),INDEX(SamplingFeatures[Sampling Feature UUID],$A1999),CHAR(34),
", SamplingFeatureTypeCV:  ",CHAR(34),INDEX(SamplingFeatures[Sampling Feature Type],$A1999),CHAR(34),
", SamplingFeatureCode:  ",CHAR(34),INDEX(SamplingFeatures[Feature Code],$A1999),CHAR(34),
", SamplingFeatureName:  ",CHAR(34),INDEX(SamplingFeatures[Feature Name],$A1999),CHAR(34),
", SamplingFeatureDescription:  ",CHAR(34),INDEX(SamplingFeatures[Feature Description],$A1999),CHAR(34),
", SamplingFeatureGeotypeCV:  ",CHAR(34),INDEX(SamplingFeatures[Feature Geo Type],$A1999),CHAR(34),
", FeatureGeometry:  ",CHAR(34),INDEX(SamplingFeatures[Feature Geometry],$A1999),CHAR(34),
", Elevation_m:  ",CHAR(34),INDEX(SamplingFeatures[Elevation_m],$A1999),CHAR(34),
", ElevationDatumCV:  ",CHAR(34),ElevationDatum,CHAR(34),"}"))</f>
        <v>#REF!</v>
      </c>
      <c r="L1999" t="e">
        <f>IF(INDEX(SamplingFeatures[Sampling Feature Type],$A1999)&lt;&gt;"Site","",
CONCATENATE("  - &amp;SiteID",TEXT(SUMPRODUCT(--($L$3:$L1998&lt;&gt;"")),"0000"),
" {","SamplingFeatureID:  *SamplingFeatureID",TEXT($A1999,"0000"),
", SiteTypeCV:  ",CHAR(34),INDEX(Sites[Site Type],$A1999),CHAR(34),
", Latitude:  ",INDEX(Sites[Latitude],$A1999),
", Longitude:  ",INDEX(Sites[Longitude],$A1999),
", SRSName:  ",CHAR(34),LatLonDatum,CHAR(34),"}"))</f>
        <v>#REF!</v>
      </c>
      <c r="M1999" t="e">
        <f>IF(INDEX(SamplingFeatures[Sampling Feature Type],$A1999)&lt;&gt;"Specimen","",
CONCATENATE("  - &amp;SpecimenID",TEXT(SUMPRODUCT(--($M$3:$M1998&lt;&gt;"")),"0000"),
" {","SamplingFeatureID:  *SamplingFeatureID",TEXT($A1999,"0000"),
", SpecimenTypeCV:  ",CHAR(34),INDEX(Specimens[Specimen Type],$A1999),CHAR(34),
", SpecimenMediumCV:  ",INDEX(Specimens[Specimen Medium],$A1999),
", IsFieldSpecimen:  ",CHAR(34),INDEX(Specimens[Is Field Specimen?],$A1999),CHAR(34),"}"))</f>
        <v>#REF!</v>
      </c>
      <c r="N1999" t="e">
        <f>IF(COUNTA(SpatialOffsets[])=0,"", IF(INDEX(SpatialOffsets[Spatial Offset Type],$A1999)="","",
CONCATENATE("  - &amp;SpatialOffsetID",TEXT($A1999,"0000"),
" {","SpatialOffsetTypeCV:  ",CHAR(34),INDEX(SpatialOffsets[Spatial Offset Type],$A1999),CHAR(34),
", Offset1Value:  ",INDEX(SpatialOffsets[Offset 1 Value],$A1999),
", Offset1UnitID:  ",CHAR(34),INDEX(SpatialOffsets[Offset 1 Unit],$A1999),CHAR(34),
", Offset2Value:  ",INDEX(SpatialOffsets[Offset 2 Value],$A1999),
", Offset2UnitID:  ",CHAR(34),INDEX(SpatialOffsets[Offset 2 Unit],$A1999),CHAR(34),
", Offset3Value:  ",INDEX(SpatialOffsets[Offset 3 Value],$A1999),
", Offset3UnitID:  ",CHAR(34),INDEX(SpatialOffsets[Offset 3 Unit],$A1999),CHAR(34),,"}")))</f>
        <v>#REF!</v>
      </c>
      <c r="O1999" t="e">
        <f>IF(COUNTA(RelatedFeatures[])=0,"", IF(INDEX(RelatedFeatures[First Sampling Feature Code],$A1999)="","",
CONCATENATE("  - &amp;RelationID",TEXT($A1999,"0000"),
" {","SamplingFeatureID:  *SamplingFeatureID",TEXT(MATCH(INDEX(RelatedFeatures[First Sampling Feature Code],$A1999),SamplingFeatures[Feature Code],0),"0000"),
", RelationshipTypeCV:  ",CHAR(34),INDEX(RelatedFeatures[Relationship Type],$A1999),CHAR(34),
", RelatedFeatureID: *SamplingFeatureID",TEXT(MATCH(INDEX(RelatedFeatures[Second Sampling Feature Code],$A1999),SamplingFeatures[Feature Code],0),"0000"),
", SpatialOffsetID:  ",IF(INDEX(RelatedFeatures[Offset Number],$A1999)="","",CONCATENATE("*SpatialOffsetID",TEXT(INDEX(RelatedFeatures[Offset Number],$A1999),"0000"))),"}")))</f>
        <v>#REF!</v>
      </c>
      <c r="P1999" t="e">
        <f>IF(INDEX(Methods[Method Type],$A1999)="","",
CONCATENATE("  - &amp;MethodID",TEXT($A1999,"0000"),
" {","MethodTypeCV:  ",CHAR(34),INDEX(Methods[Method Type],$A1999),CHAR(34),
", MethodCode:  ",CHAR(34),INDEX(Methods[Method Code],$A1999),CHAR(34),
", MethodName:  ",CHAR(34),INDEX(Methods[Method Name],$A1999),CHAR(34),
", MethodDescription:  ",CHAR(34),INDEX(Methods[Method Description],$A1999),CHAR(34),
", MethodLink:  ",CHAR(34),INDEX(Methods[Method Link],$A1999),CHAR(34),
", OrganizationID: *OrganizationID",TEXT(MATCH(INDEX(Methods[Organization Name],$A1999),Organizations[Organization Name],0),"0000"),"}"))</f>
        <v>#REF!</v>
      </c>
      <c r="Q1999" t="e">
        <f>IF(INDEX(Variables[Variable Type],$A1999)="","",
CONCATENATE("  - &amp;VariableID",TEXT($A1999,"0000"),
" {","VariableTypeCV:  ",CHAR(34),INDEX(Variables[Variable Type],$A1999),CHAR(34),
", VariableCode:  ",CHAR(34),INDEX(Variables[Variable Code],$A1999),CHAR(34),
", VariableNameCV:  ",CHAR(34),INDEX(Variables[Variable Name],$A1999),CHAR(34),
", VariableDefinition:  ",CHAR(34),INDEX(Variables[Variable Definition],$A1999),CHAR(34),
", SpecciationCV:  ",CHAR(34),INDEX(Variables[Speciation],$A1999),CHAR(34),
", NoDataValue:  ",CHAR(34),INDEX(Variables[No Data Value],$A1999),CHAR(34),"}"))</f>
        <v>#REF!</v>
      </c>
    </row>
    <row r="2000" spans="1:17" x14ac:dyDescent="0.25">
      <c r="A2000">
        <v>1997</v>
      </c>
      <c r="D2000" t="e">
        <f>IF(INDEX(People[First Name],$A2000)="","",
CONCATENATE("  - &amp;PersonID",TEXT($A2000,"0000"),
" {","PersonFirstName:  ",CHAR(34),INDEX(People[First Name],$A2000),CHAR(34),
", PersonMiddleName:  ",CHAR(34),INDEX(People[Middle Name],$A2000),CHAR(34),
", PersonLastName:  ",CHAR(34),INDEX(People[Last Name],$A2000),CHAR(34),"}"))</f>
        <v>#REF!</v>
      </c>
      <c r="E2000" t="e">
        <f>IF(INDEX(Organizations[Organization Type '[CV']],$A2000)="","",
CONCATENATE("  - &amp;OrganizationID",TEXT($A2000,"0000"),
" {","OrganizationTypeCV:  ",CHAR(34),INDEX(Organizations[Organization Type '[CV']],$A2000),CHAR(34),
", OrganizationCode:  ",CHAR(34),INDEX(Organizations[Organization Code],$A2000),CHAR(34),
", OrganizationName:  ",CHAR(34),INDEX(Organizations[Organization Name],$A2000),CHAR(34),
", OrganizationDescription:  ",CHAR(34),INDEX(Organizations[Organization Description],$A2000),CHAR(34),
", OrganizationLink:  ",CHAR(34),INDEX(Organizations[Organization Link],$A2000),CHAR(34),"}"))</f>
        <v>#REF!</v>
      </c>
      <c r="F2000" t="e">
        <f>IF(INDEX(People[First Name],$A2000)="","",
CONCATENATE("  - &amp;AffiliationID",TEXT($A2000,"0000"),
" {PersonID: *PersonID",TEXT($A2000,"0000"),
", OrganizationID: *OrganizationID",TEXT(MATCH(INDEX(People[Organization Name],$A2000),Organizations[Organization Name],0),"0000"),
", IsPrimaryOrganizationContact: , AffiliationStartDate: , AffiliationEndDate: , PrimaryPhone: ",
", PrimaryEmail: ",CHAR(34),INDEX(People[Primary Email],$A2000),CHAR(34),
", PrimaryAddress: ",CHAR(34),INDEX(People[Primary Address],$A2000),CHAR(34),
", PersonLink: }"))</f>
        <v>#REF!</v>
      </c>
      <c r="H2000" t="e">
        <f>IF(COUNTA(CitationInformation)=0,"",IF(INDEX(AuthorList[Author Name],$A2000)="","",
CONCATENATE("  - &amp;AuthorListID",TEXT($A2000,"0000"),
"  {CitationID: *CitationID0001",
", PersonID: *PersonID",TEXT(MATCH(INDEX(AuthorList[Author Name],$A2000),People[Full Name],0),"0000"),
", AuthorOrder: ",INDEX(AuthorList[Author Number],$A2000),"}")))</f>
        <v>#REF!</v>
      </c>
      <c r="K2000" t="e">
        <f>IF(INDEX(SamplingFeatures[Feature Code],$A2000)="","",
CONCATENATE("  - &amp;SamplingFeatureID",TEXT($A2000,"0000"),
" {","SamplingFeatureUUID:  ",CHAR(34),INDEX(SamplingFeatures[Sampling Feature UUID],$A2000),CHAR(34),
", SamplingFeatureTypeCV:  ",CHAR(34),INDEX(SamplingFeatures[Sampling Feature Type],$A2000),CHAR(34),
", SamplingFeatureCode:  ",CHAR(34),INDEX(SamplingFeatures[Feature Code],$A2000),CHAR(34),
", SamplingFeatureName:  ",CHAR(34),INDEX(SamplingFeatures[Feature Name],$A2000),CHAR(34),
", SamplingFeatureDescription:  ",CHAR(34),INDEX(SamplingFeatures[Feature Description],$A2000),CHAR(34),
", SamplingFeatureGeotypeCV:  ",CHAR(34),INDEX(SamplingFeatures[Feature Geo Type],$A2000),CHAR(34),
", FeatureGeometry:  ",CHAR(34),INDEX(SamplingFeatures[Feature Geometry],$A2000),CHAR(34),
", Elevation_m:  ",CHAR(34),INDEX(SamplingFeatures[Elevation_m],$A2000),CHAR(34),
", ElevationDatumCV:  ",CHAR(34),ElevationDatum,CHAR(34),"}"))</f>
        <v>#REF!</v>
      </c>
      <c r="L2000" t="e">
        <f>IF(INDEX(SamplingFeatures[Sampling Feature Type],$A2000)&lt;&gt;"Site","",
CONCATENATE("  - &amp;SiteID",TEXT(SUMPRODUCT(--($L$3:$L1999&lt;&gt;"")),"0000"),
" {","SamplingFeatureID:  *SamplingFeatureID",TEXT($A2000,"0000"),
", SiteTypeCV:  ",CHAR(34),INDEX(Sites[Site Type],$A2000),CHAR(34),
", Latitude:  ",INDEX(Sites[Latitude],$A2000),
", Longitude:  ",INDEX(Sites[Longitude],$A2000),
", SRSName:  ",CHAR(34),LatLonDatum,CHAR(34),"}"))</f>
        <v>#REF!</v>
      </c>
      <c r="M2000" t="e">
        <f>IF(INDEX(SamplingFeatures[Sampling Feature Type],$A2000)&lt;&gt;"Specimen","",
CONCATENATE("  - &amp;SpecimenID",TEXT(SUMPRODUCT(--($M$3:$M1999&lt;&gt;"")),"0000"),
" {","SamplingFeatureID:  *SamplingFeatureID",TEXT($A2000,"0000"),
", SpecimenTypeCV:  ",CHAR(34),INDEX(Specimens[Specimen Type],$A2000),CHAR(34),
", SpecimenMediumCV:  ",INDEX(Specimens[Specimen Medium],$A2000),
", IsFieldSpecimen:  ",CHAR(34),INDEX(Specimens[Is Field Specimen?],$A2000),CHAR(34),"}"))</f>
        <v>#REF!</v>
      </c>
      <c r="N2000" t="e">
        <f>IF(COUNTA(SpatialOffsets[])=0,"", IF(INDEX(SpatialOffsets[Spatial Offset Type],$A2000)="","",
CONCATENATE("  - &amp;SpatialOffsetID",TEXT($A2000,"0000"),
" {","SpatialOffsetTypeCV:  ",CHAR(34),INDEX(SpatialOffsets[Spatial Offset Type],$A2000),CHAR(34),
", Offset1Value:  ",INDEX(SpatialOffsets[Offset 1 Value],$A2000),
", Offset1UnitID:  ",CHAR(34),INDEX(SpatialOffsets[Offset 1 Unit],$A2000),CHAR(34),
", Offset2Value:  ",INDEX(SpatialOffsets[Offset 2 Value],$A2000),
", Offset2UnitID:  ",CHAR(34),INDEX(SpatialOffsets[Offset 2 Unit],$A2000),CHAR(34),
", Offset3Value:  ",INDEX(SpatialOffsets[Offset 3 Value],$A2000),
", Offset3UnitID:  ",CHAR(34),INDEX(SpatialOffsets[Offset 3 Unit],$A2000),CHAR(34),,"}")))</f>
        <v>#REF!</v>
      </c>
      <c r="O2000" t="e">
        <f>IF(COUNTA(RelatedFeatures[])=0,"", IF(INDEX(RelatedFeatures[First Sampling Feature Code],$A2000)="","",
CONCATENATE("  - &amp;RelationID",TEXT($A2000,"0000"),
" {","SamplingFeatureID:  *SamplingFeatureID",TEXT(MATCH(INDEX(RelatedFeatures[First Sampling Feature Code],$A2000),SamplingFeatures[Feature Code],0),"0000"),
", RelationshipTypeCV:  ",CHAR(34),INDEX(RelatedFeatures[Relationship Type],$A2000),CHAR(34),
", RelatedFeatureID: *SamplingFeatureID",TEXT(MATCH(INDEX(RelatedFeatures[Second Sampling Feature Code],$A2000),SamplingFeatures[Feature Code],0),"0000"),
", SpatialOffsetID:  ",IF(INDEX(RelatedFeatures[Offset Number],$A2000)="","",CONCATENATE("*SpatialOffsetID",TEXT(INDEX(RelatedFeatures[Offset Number],$A2000),"0000"))),"}")))</f>
        <v>#REF!</v>
      </c>
      <c r="P2000" t="e">
        <f>IF(INDEX(Methods[Method Type],$A2000)="","",
CONCATENATE("  - &amp;MethodID",TEXT($A2000,"0000"),
" {","MethodTypeCV:  ",CHAR(34),INDEX(Methods[Method Type],$A2000),CHAR(34),
", MethodCode:  ",CHAR(34),INDEX(Methods[Method Code],$A2000),CHAR(34),
", MethodName:  ",CHAR(34),INDEX(Methods[Method Name],$A2000),CHAR(34),
", MethodDescription:  ",CHAR(34),INDEX(Methods[Method Description],$A2000),CHAR(34),
", MethodLink:  ",CHAR(34),INDEX(Methods[Method Link],$A2000),CHAR(34),
", OrganizationID: *OrganizationID",TEXT(MATCH(INDEX(Methods[Organization Name],$A2000),Organizations[Organization Name],0),"0000"),"}"))</f>
        <v>#REF!</v>
      </c>
      <c r="Q2000" t="e">
        <f>IF(INDEX(Variables[Variable Type],$A2000)="","",
CONCATENATE("  - &amp;VariableID",TEXT($A2000,"0000"),
" {","VariableTypeCV:  ",CHAR(34),INDEX(Variables[Variable Type],$A2000),CHAR(34),
", VariableCode:  ",CHAR(34),INDEX(Variables[Variable Code],$A2000),CHAR(34),
", VariableNameCV:  ",CHAR(34),INDEX(Variables[Variable Name],$A2000),CHAR(34),
", VariableDefinition:  ",CHAR(34),INDEX(Variables[Variable Definition],$A2000),CHAR(34),
", SpecciationCV:  ",CHAR(34),INDEX(Variables[Speciation],$A2000),CHAR(34),
", NoDataValue:  ",CHAR(34),INDEX(Variables[No Data Value],$A2000),CHAR(34),"}"))</f>
        <v>#REF!</v>
      </c>
    </row>
    <row r="2001" spans="1:17" x14ac:dyDescent="0.25">
      <c r="A2001">
        <v>1998</v>
      </c>
      <c r="D2001" t="e">
        <f>IF(INDEX(People[First Name],$A2001)="","",
CONCATENATE("  - &amp;PersonID",TEXT($A2001,"0000"),
" {","PersonFirstName:  ",CHAR(34),INDEX(People[First Name],$A2001),CHAR(34),
", PersonMiddleName:  ",CHAR(34),INDEX(People[Middle Name],$A2001),CHAR(34),
", PersonLastName:  ",CHAR(34),INDEX(People[Last Name],$A2001),CHAR(34),"}"))</f>
        <v>#REF!</v>
      </c>
      <c r="E2001" t="e">
        <f>IF(INDEX(Organizations[Organization Type '[CV']],$A2001)="","",
CONCATENATE("  - &amp;OrganizationID",TEXT($A2001,"0000"),
" {","OrganizationTypeCV:  ",CHAR(34),INDEX(Organizations[Organization Type '[CV']],$A2001),CHAR(34),
", OrganizationCode:  ",CHAR(34),INDEX(Organizations[Organization Code],$A2001),CHAR(34),
", OrganizationName:  ",CHAR(34),INDEX(Organizations[Organization Name],$A2001),CHAR(34),
", OrganizationDescription:  ",CHAR(34),INDEX(Organizations[Organization Description],$A2001),CHAR(34),
", OrganizationLink:  ",CHAR(34),INDEX(Organizations[Organization Link],$A2001),CHAR(34),"}"))</f>
        <v>#REF!</v>
      </c>
      <c r="F2001" t="e">
        <f>IF(INDEX(People[First Name],$A2001)="","",
CONCATENATE("  - &amp;AffiliationID",TEXT($A2001,"0000"),
" {PersonID: *PersonID",TEXT($A2001,"0000"),
", OrganizationID: *OrganizationID",TEXT(MATCH(INDEX(People[Organization Name],$A2001),Organizations[Organization Name],0),"0000"),
", IsPrimaryOrganizationContact: , AffiliationStartDate: , AffiliationEndDate: , PrimaryPhone: ",
", PrimaryEmail: ",CHAR(34),INDEX(People[Primary Email],$A2001),CHAR(34),
", PrimaryAddress: ",CHAR(34),INDEX(People[Primary Address],$A2001),CHAR(34),
", PersonLink: }"))</f>
        <v>#REF!</v>
      </c>
      <c r="H2001" t="e">
        <f>IF(COUNTA(CitationInformation)=0,"",IF(INDEX(AuthorList[Author Name],$A2001)="","",
CONCATENATE("  - &amp;AuthorListID",TEXT($A2001,"0000"),
"  {CitationID: *CitationID0001",
", PersonID: *PersonID",TEXT(MATCH(INDEX(AuthorList[Author Name],$A2001),People[Full Name],0),"0000"),
", AuthorOrder: ",INDEX(AuthorList[Author Number],$A2001),"}")))</f>
        <v>#REF!</v>
      </c>
      <c r="K2001" t="e">
        <f>IF(INDEX(SamplingFeatures[Feature Code],$A2001)="","",
CONCATENATE("  - &amp;SamplingFeatureID",TEXT($A2001,"0000"),
" {","SamplingFeatureUUID:  ",CHAR(34),INDEX(SamplingFeatures[Sampling Feature UUID],$A2001),CHAR(34),
", SamplingFeatureTypeCV:  ",CHAR(34),INDEX(SamplingFeatures[Sampling Feature Type],$A2001),CHAR(34),
", SamplingFeatureCode:  ",CHAR(34),INDEX(SamplingFeatures[Feature Code],$A2001),CHAR(34),
", SamplingFeatureName:  ",CHAR(34),INDEX(SamplingFeatures[Feature Name],$A2001),CHAR(34),
", SamplingFeatureDescription:  ",CHAR(34),INDEX(SamplingFeatures[Feature Description],$A2001),CHAR(34),
", SamplingFeatureGeotypeCV:  ",CHAR(34),INDEX(SamplingFeatures[Feature Geo Type],$A2001),CHAR(34),
", FeatureGeometry:  ",CHAR(34),INDEX(SamplingFeatures[Feature Geometry],$A2001),CHAR(34),
", Elevation_m:  ",CHAR(34),INDEX(SamplingFeatures[Elevation_m],$A2001),CHAR(34),
", ElevationDatumCV:  ",CHAR(34),ElevationDatum,CHAR(34),"}"))</f>
        <v>#REF!</v>
      </c>
      <c r="L2001" t="e">
        <f>IF(INDEX(SamplingFeatures[Sampling Feature Type],$A2001)&lt;&gt;"Site","",
CONCATENATE("  - &amp;SiteID",TEXT(SUMPRODUCT(--($L$3:$L2000&lt;&gt;"")),"0000"),
" {","SamplingFeatureID:  *SamplingFeatureID",TEXT($A2001,"0000"),
", SiteTypeCV:  ",CHAR(34),INDEX(Sites[Site Type],$A2001),CHAR(34),
", Latitude:  ",INDEX(Sites[Latitude],$A2001),
", Longitude:  ",INDEX(Sites[Longitude],$A2001),
", SRSName:  ",CHAR(34),LatLonDatum,CHAR(34),"}"))</f>
        <v>#REF!</v>
      </c>
      <c r="M2001" t="e">
        <f>IF(INDEX(SamplingFeatures[Sampling Feature Type],$A2001)&lt;&gt;"Specimen","",
CONCATENATE("  - &amp;SpecimenID",TEXT(SUMPRODUCT(--($M$3:$M2000&lt;&gt;"")),"0000"),
" {","SamplingFeatureID:  *SamplingFeatureID",TEXT($A2001,"0000"),
", SpecimenTypeCV:  ",CHAR(34),INDEX(Specimens[Specimen Type],$A2001),CHAR(34),
", SpecimenMediumCV:  ",INDEX(Specimens[Specimen Medium],$A2001),
", IsFieldSpecimen:  ",CHAR(34),INDEX(Specimens[Is Field Specimen?],$A2001),CHAR(34),"}"))</f>
        <v>#REF!</v>
      </c>
      <c r="N2001" t="e">
        <f>IF(COUNTA(SpatialOffsets[])=0,"", IF(INDEX(SpatialOffsets[Spatial Offset Type],$A2001)="","",
CONCATENATE("  - &amp;SpatialOffsetID",TEXT($A2001,"0000"),
" {","SpatialOffsetTypeCV:  ",CHAR(34),INDEX(SpatialOffsets[Spatial Offset Type],$A2001),CHAR(34),
", Offset1Value:  ",INDEX(SpatialOffsets[Offset 1 Value],$A2001),
", Offset1UnitID:  ",CHAR(34),INDEX(SpatialOffsets[Offset 1 Unit],$A2001),CHAR(34),
", Offset2Value:  ",INDEX(SpatialOffsets[Offset 2 Value],$A2001),
", Offset2UnitID:  ",CHAR(34),INDEX(SpatialOffsets[Offset 2 Unit],$A2001),CHAR(34),
", Offset3Value:  ",INDEX(SpatialOffsets[Offset 3 Value],$A2001),
", Offset3UnitID:  ",CHAR(34),INDEX(SpatialOffsets[Offset 3 Unit],$A2001),CHAR(34),,"}")))</f>
        <v>#REF!</v>
      </c>
      <c r="O2001" t="e">
        <f>IF(COUNTA(RelatedFeatures[])=0,"", IF(INDEX(RelatedFeatures[First Sampling Feature Code],$A2001)="","",
CONCATENATE("  - &amp;RelationID",TEXT($A2001,"0000"),
" {","SamplingFeatureID:  *SamplingFeatureID",TEXT(MATCH(INDEX(RelatedFeatures[First Sampling Feature Code],$A2001),SamplingFeatures[Feature Code],0),"0000"),
", RelationshipTypeCV:  ",CHAR(34),INDEX(RelatedFeatures[Relationship Type],$A2001),CHAR(34),
", RelatedFeatureID: *SamplingFeatureID",TEXT(MATCH(INDEX(RelatedFeatures[Second Sampling Feature Code],$A2001),SamplingFeatures[Feature Code],0),"0000"),
", SpatialOffsetID:  ",IF(INDEX(RelatedFeatures[Offset Number],$A2001)="","",CONCATENATE("*SpatialOffsetID",TEXT(INDEX(RelatedFeatures[Offset Number],$A2001),"0000"))),"}")))</f>
        <v>#REF!</v>
      </c>
      <c r="P2001" t="e">
        <f>IF(INDEX(Methods[Method Type],$A2001)="","",
CONCATENATE("  - &amp;MethodID",TEXT($A2001,"0000"),
" {","MethodTypeCV:  ",CHAR(34),INDEX(Methods[Method Type],$A2001),CHAR(34),
", MethodCode:  ",CHAR(34),INDEX(Methods[Method Code],$A2001),CHAR(34),
", MethodName:  ",CHAR(34),INDEX(Methods[Method Name],$A2001),CHAR(34),
", MethodDescription:  ",CHAR(34),INDEX(Methods[Method Description],$A2001),CHAR(34),
", MethodLink:  ",CHAR(34),INDEX(Methods[Method Link],$A2001),CHAR(34),
", OrganizationID: *OrganizationID",TEXT(MATCH(INDEX(Methods[Organization Name],$A2001),Organizations[Organization Name],0),"0000"),"}"))</f>
        <v>#REF!</v>
      </c>
      <c r="Q2001" t="e">
        <f>IF(INDEX(Variables[Variable Type],$A2001)="","",
CONCATENATE("  - &amp;VariableID",TEXT($A2001,"0000"),
" {","VariableTypeCV:  ",CHAR(34),INDEX(Variables[Variable Type],$A2001),CHAR(34),
", VariableCode:  ",CHAR(34),INDEX(Variables[Variable Code],$A2001),CHAR(34),
", VariableNameCV:  ",CHAR(34),INDEX(Variables[Variable Name],$A2001),CHAR(34),
", VariableDefinition:  ",CHAR(34),INDEX(Variables[Variable Definition],$A2001),CHAR(34),
", SpecciationCV:  ",CHAR(34),INDEX(Variables[Speciation],$A2001),CHAR(34),
", NoDataValue:  ",CHAR(34),INDEX(Variables[No Data Value],$A2001),CHAR(34),"}"))</f>
        <v>#REF!</v>
      </c>
    </row>
    <row r="2002" spans="1:17" x14ac:dyDescent="0.25">
      <c r="A2002">
        <v>1999</v>
      </c>
      <c r="D2002" t="e">
        <f>IF(INDEX(People[First Name],$A2002)="","",
CONCATENATE("  - &amp;PersonID",TEXT($A2002,"0000"),
" {","PersonFirstName:  ",CHAR(34),INDEX(People[First Name],$A2002),CHAR(34),
", PersonMiddleName:  ",CHAR(34),INDEX(People[Middle Name],$A2002),CHAR(34),
", PersonLastName:  ",CHAR(34),INDEX(People[Last Name],$A2002),CHAR(34),"}"))</f>
        <v>#REF!</v>
      </c>
      <c r="E2002" t="e">
        <f>IF(INDEX(Organizations[Organization Type '[CV']],$A2002)="","",
CONCATENATE("  - &amp;OrganizationID",TEXT($A2002,"0000"),
" {","OrganizationTypeCV:  ",CHAR(34),INDEX(Organizations[Organization Type '[CV']],$A2002),CHAR(34),
", OrganizationCode:  ",CHAR(34),INDEX(Organizations[Organization Code],$A2002),CHAR(34),
", OrganizationName:  ",CHAR(34),INDEX(Organizations[Organization Name],$A2002),CHAR(34),
", OrganizationDescription:  ",CHAR(34),INDEX(Organizations[Organization Description],$A2002),CHAR(34),
", OrganizationLink:  ",CHAR(34),INDEX(Organizations[Organization Link],$A2002),CHAR(34),"}"))</f>
        <v>#REF!</v>
      </c>
      <c r="F2002" t="e">
        <f>IF(INDEX(People[First Name],$A2002)="","",
CONCATENATE("  - &amp;AffiliationID",TEXT($A2002,"0000"),
" {PersonID: *PersonID",TEXT($A2002,"0000"),
", OrganizationID: *OrganizationID",TEXT(MATCH(INDEX(People[Organization Name],$A2002),Organizations[Organization Name],0),"0000"),
", IsPrimaryOrganizationContact: , AffiliationStartDate: , AffiliationEndDate: , PrimaryPhone: ",
", PrimaryEmail: ",CHAR(34),INDEX(People[Primary Email],$A2002),CHAR(34),
", PrimaryAddress: ",CHAR(34),INDEX(People[Primary Address],$A2002),CHAR(34),
", PersonLink: }"))</f>
        <v>#REF!</v>
      </c>
      <c r="H2002" t="e">
        <f>IF(COUNTA(CitationInformation)=0,"",IF(INDEX(AuthorList[Author Name],$A2002)="","",
CONCATENATE("  - &amp;AuthorListID",TEXT($A2002,"0000"),
"  {CitationID: *CitationID0001",
", PersonID: *PersonID",TEXT(MATCH(INDEX(AuthorList[Author Name],$A2002),People[Full Name],0),"0000"),
", AuthorOrder: ",INDEX(AuthorList[Author Number],$A2002),"}")))</f>
        <v>#REF!</v>
      </c>
      <c r="K2002" t="e">
        <f>IF(INDEX(SamplingFeatures[Feature Code],$A2002)="","",
CONCATENATE("  - &amp;SamplingFeatureID",TEXT($A2002,"0000"),
" {","SamplingFeatureUUID:  ",CHAR(34),INDEX(SamplingFeatures[Sampling Feature UUID],$A2002),CHAR(34),
", SamplingFeatureTypeCV:  ",CHAR(34),INDEX(SamplingFeatures[Sampling Feature Type],$A2002),CHAR(34),
", SamplingFeatureCode:  ",CHAR(34),INDEX(SamplingFeatures[Feature Code],$A2002),CHAR(34),
", SamplingFeatureName:  ",CHAR(34),INDEX(SamplingFeatures[Feature Name],$A2002),CHAR(34),
", SamplingFeatureDescription:  ",CHAR(34),INDEX(SamplingFeatures[Feature Description],$A2002),CHAR(34),
", SamplingFeatureGeotypeCV:  ",CHAR(34),INDEX(SamplingFeatures[Feature Geo Type],$A2002),CHAR(34),
", FeatureGeometry:  ",CHAR(34),INDEX(SamplingFeatures[Feature Geometry],$A2002),CHAR(34),
", Elevation_m:  ",CHAR(34),INDEX(SamplingFeatures[Elevation_m],$A2002),CHAR(34),
", ElevationDatumCV:  ",CHAR(34),ElevationDatum,CHAR(34),"}"))</f>
        <v>#REF!</v>
      </c>
      <c r="L2002" t="e">
        <f>IF(INDEX(SamplingFeatures[Sampling Feature Type],$A2002)&lt;&gt;"Site","",
CONCATENATE("  - &amp;SiteID",TEXT(SUMPRODUCT(--($L$3:$L2001&lt;&gt;"")),"0000"),
" {","SamplingFeatureID:  *SamplingFeatureID",TEXT($A2002,"0000"),
", SiteTypeCV:  ",CHAR(34),INDEX(Sites[Site Type],$A2002),CHAR(34),
", Latitude:  ",INDEX(Sites[Latitude],$A2002),
", Longitude:  ",INDEX(Sites[Longitude],$A2002),
", SRSName:  ",CHAR(34),LatLonDatum,CHAR(34),"}"))</f>
        <v>#REF!</v>
      </c>
      <c r="M2002" t="e">
        <f>IF(INDEX(SamplingFeatures[Sampling Feature Type],$A2002)&lt;&gt;"Specimen","",
CONCATENATE("  - &amp;SpecimenID",TEXT(SUMPRODUCT(--($M$3:$M2001&lt;&gt;"")),"0000"),
" {","SamplingFeatureID:  *SamplingFeatureID",TEXT($A2002,"0000"),
", SpecimenTypeCV:  ",CHAR(34),INDEX(Specimens[Specimen Type],$A2002),CHAR(34),
", SpecimenMediumCV:  ",INDEX(Specimens[Specimen Medium],$A2002),
", IsFieldSpecimen:  ",CHAR(34),INDEX(Specimens[Is Field Specimen?],$A2002),CHAR(34),"}"))</f>
        <v>#REF!</v>
      </c>
      <c r="N2002" t="e">
        <f>IF(COUNTA(SpatialOffsets[])=0,"", IF(INDEX(SpatialOffsets[Spatial Offset Type],$A2002)="","",
CONCATENATE("  - &amp;SpatialOffsetID",TEXT($A2002,"0000"),
" {","SpatialOffsetTypeCV:  ",CHAR(34),INDEX(SpatialOffsets[Spatial Offset Type],$A2002),CHAR(34),
", Offset1Value:  ",INDEX(SpatialOffsets[Offset 1 Value],$A2002),
", Offset1UnitID:  ",CHAR(34),INDEX(SpatialOffsets[Offset 1 Unit],$A2002),CHAR(34),
", Offset2Value:  ",INDEX(SpatialOffsets[Offset 2 Value],$A2002),
", Offset2UnitID:  ",CHAR(34),INDEX(SpatialOffsets[Offset 2 Unit],$A2002),CHAR(34),
", Offset3Value:  ",INDEX(SpatialOffsets[Offset 3 Value],$A2002),
", Offset3UnitID:  ",CHAR(34),INDEX(SpatialOffsets[Offset 3 Unit],$A2002),CHAR(34),,"}")))</f>
        <v>#REF!</v>
      </c>
      <c r="O2002" t="e">
        <f>IF(COUNTA(RelatedFeatures[])=0,"", IF(INDEX(RelatedFeatures[First Sampling Feature Code],$A2002)="","",
CONCATENATE("  - &amp;RelationID",TEXT($A2002,"0000"),
" {","SamplingFeatureID:  *SamplingFeatureID",TEXT(MATCH(INDEX(RelatedFeatures[First Sampling Feature Code],$A2002),SamplingFeatures[Feature Code],0),"0000"),
", RelationshipTypeCV:  ",CHAR(34),INDEX(RelatedFeatures[Relationship Type],$A2002),CHAR(34),
", RelatedFeatureID: *SamplingFeatureID",TEXT(MATCH(INDEX(RelatedFeatures[Second Sampling Feature Code],$A2002),SamplingFeatures[Feature Code],0),"0000"),
", SpatialOffsetID:  ",IF(INDEX(RelatedFeatures[Offset Number],$A2002)="","",CONCATENATE("*SpatialOffsetID",TEXT(INDEX(RelatedFeatures[Offset Number],$A2002),"0000"))),"}")))</f>
        <v>#REF!</v>
      </c>
      <c r="P2002" t="e">
        <f>IF(INDEX(Methods[Method Type],$A2002)="","",
CONCATENATE("  - &amp;MethodID",TEXT($A2002,"0000"),
" {","MethodTypeCV:  ",CHAR(34),INDEX(Methods[Method Type],$A2002),CHAR(34),
", MethodCode:  ",CHAR(34),INDEX(Methods[Method Code],$A2002),CHAR(34),
", MethodName:  ",CHAR(34),INDEX(Methods[Method Name],$A2002),CHAR(34),
", MethodDescription:  ",CHAR(34),INDEX(Methods[Method Description],$A2002),CHAR(34),
", MethodLink:  ",CHAR(34),INDEX(Methods[Method Link],$A2002),CHAR(34),
", OrganizationID: *OrganizationID",TEXT(MATCH(INDEX(Methods[Organization Name],$A2002),Organizations[Organization Name],0),"0000"),"}"))</f>
        <v>#REF!</v>
      </c>
      <c r="Q2002" t="e">
        <f>IF(INDEX(Variables[Variable Type],$A2002)="","",
CONCATENATE("  - &amp;VariableID",TEXT($A2002,"0000"),
" {","VariableTypeCV:  ",CHAR(34),INDEX(Variables[Variable Type],$A2002),CHAR(34),
", VariableCode:  ",CHAR(34),INDEX(Variables[Variable Code],$A2002),CHAR(34),
", VariableNameCV:  ",CHAR(34),INDEX(Variables[Variable Name],$A2002),CHAR(34),
", VariableDefinition:  ",CHAR(34),INDEX(Variables[Variable Definition],$A2002),CHAR(34),
", SpecciationCV:  ",CHAR(34),INDEX(Variables[Speciation],$A2002),CHAR(34),
", NoDataValue:  ",CHAR(34),INDEX(Variables[No Data Value],$A2002),CHAR(34),"}"))</f>
        <v>#REF!</v>
      </c>
    </row>
    <row r="2003" spans="1:17" x14ac:dyDescent="0.25">
      <c r="A2003">
        <v>2000</v>
      </c>
      <c r="D2003" t="e">
        <f>IF(INDEX(People[First Name],$A2003)="","",
CONCATENATE("  - &amp;PersonID",TEXT($A2003,"0000"),
" {","PersonFirstName:  ",CHAR(34),INDEX(People[First Name],$A2003),CHAR(34),
", PersonMiddleName:  ",CHAR(34),INDEX(People[Middle Name],$A2003),CHAR(34),
", PersonLastName:  ",CHAR(34),INDEX(People[Last Name],$A2003),CHAR(34),"}"))</f>
        <v>#REF!</v>
      </c>
      <c r="E2003" t="e">
        <f>IF(INDEX(Organizations[Organization Type '[CV']],$A2003)="","",
CONCATENATE("  - &amp;OrganizationID",TEXT($A2003,"0000"),
" {","OrganizationTypeCV:  ",CHAR(34),INDEX(Organizations[Organization Type '[CV']],$A2003),CHAR(34),
", OrganizationCode:  ",CHAR(34),INDEX(Organizations[Organization Code],$A2003),CHAR(34),
", OrganizationName:  ",CHAR(34),INDEX(Organizations[Organization Name],$A2003),CHAR(34),
", OrganizationDescription:  ",CHAR(34),INDEX(Organizations[Organization Description],$A2003),CHAR(34),
", OrganizationLink:  ",CHAR(34),INDEX(Organizations[Organization Link],$A2003),CHAR(34),"}"))</f>
        <v>#REF!</v>
      </c>
      <c r="F2003" t="e">
        <f>IF(INDEX(People[First Name],$A2003)="","",
CONCATENATE("  - &amp;AffiliationID",TEXT($A2003,"0000"),
" {PersonID: *PersonID",TEXT($A2003,"0000"),
", OrganizationID: *OrganizationID",TEXT(MATCH(INDEX(People[Organization Name],$A2003),Organizations[Organization Name],0),"0000"),
", IsPrimaryOrganizationContact: , AffiliationStartDate: , AffiliationEndDate: , PrimaryPhone: ",
", PrimaryEmail: ",CHAR(34),INDEX(People[Primary Email],$A2003),CHAR(34),
", PrimaryAddress: ",CHAR(34),INDEX(People[Primary Address],$A2003),CHAR(34),
", PersonLink: }"))</f>
        <v>#REF!</v>
      </c>
      <c r="H2003" t="e">
        <f>IF(COUNTA(CitationInformation)=0,"",IF(INDEX(AuthorList[Author Name],$A2003)="","",
CONCATENATE("  - &amp;AuthorListID",TEXT($A2003,"0000"),
"  {CitationID: *CitationID0001",
", PersonID: *PersonID",TEXT(MATCH(INDEX(AuthorList[Author Name],$A2003),People[Full Name],0),"0000"),
", AuthorOrder: ",INDEX(AuthorList[Author Number],$A2003),"}")))</f>
        <v>#REF!</v>
      </c>
      <c r="K2003" t="e">
        <f>IF(INDEX(SamplingFeatures[Feature Code],$A2003)="","",
CONCATENATE("  - &amp;SamplingFeatureID",TEXT($A2003,"0000"),
" {","SamplingFeatureUUID:  ",CHAR(34),INDEX(SamplingFeatures[Sampling Feature UUID],$A2003),CHAR(34),
", SamplingFeatureTypeCV:  ",CHAR(34),INDEX(SamplingFeatures[Sampling Feature Type],$A2003),CHAR(34),
", SamplingFeatureCode:  ",CHAR(34),INDEX(SamplingFeatures[Feature Code],$A2003),CHAR(34),
", SamplingFeatureName:  ",CHAR(34),INDEX(SamplingFeatures[Feature Name],$A2003),CHAR(34),
", SamplingFeatureDescription:  ",CHAR(34),INDEX(SamplingFeatures[Feature Description],$A2003),CHAR(34),
", SamplingFeatureGeotypeCV:  ",CHAR(34),INDEX(SamplingFeatures[Feature Geo Type],$A2003),CHAR(34),
", FeatureGeometry:  ",CHAR(34),INDEX(SamplingFeatures[Feature Geometry],$A2003),CHAR(34),
", Elevation_m:  ",CHAR(34),INDEX(SamplingFeatures[Elevation_m],$A2003),CHAR(34),
", ElevationDatumCV:  ",CHAR(34),ElevationDatum,CHAR(34),"}"))</f>
        <v>#REF!</v>
      </c>
      <c r="L2003" t="e">
        <f>IF(INDEX(SamplingFeatures[Sampling Feature Type],$A2003)&lt;&gt;"Site","",
CONCATENATE("  - &amp;SiteID",TEXT(SUMPRODUCT(--($L$3:$L2002&lt;&gt;"")),"0000"),
" {","SamplingFeatureID:  *SamplingFeatureID",TEXT($A2003,"0000"),
", SiteTypeCV:  ",CHAR(34),INDEX(Sites[Site Type],$A2003),CHAR(34),
", Latitude:  ",INDEX(Sites[Latitude],$A2003),
", Longitude:  ",INDEX(Sites[Longitude],$A2003),
", SRSName:  ",CHAR(34),LatLonDatum,CHAR(34),"}"))</f>
        <v>#REF!</v>
      </c>
      <c r="M2003" t="e">
        <f>IF(INDEX(SamplingFeatures[Sampling Feature Type],$A2003)&lt;&gt;"Specimen","",
CONCATENATE("  - &amp;SpecimenID",TEXT(SUMPRODUCT(--($M$3:$M2002&lt;&gt;"")),"0000"),
" {","SamplingFeatureID:  *SamplingFeatureID",TEXT($A2003,"0000"),
", SpecimenTypeCV:  ",CHAR(34),INDEX(Specimens[Specimen Type],$A2003),CHAR(34),
", SpecimenMediumCV:  ",INDEX(Specimens[Specimen Medium],$A2003),
", IsFieldSpecimen:  ",CHAR(34),INDEX(Specimens[Is Field Specimen?],$A2003),CHAR(34),"}"))</f>
        <v>#REF!</v>
      </c>
      <c r="N2003" t="e">
        <f>IF(COUNTA(SpatialOffsets[])=0,"", IF(INDEX(SpatialOffsets[Spatial Offset Type],$A2003)="","",
CONCATENATE("  - &amp;SpatialOffsetID",TEXT($A2003,"0000"),
" {","SpatialOffsetTypeCV:  ",CHAR(34),INDEX(SpatialOffsets[Spatial Offset Type],$A2003),CHAR(34),
", Offset1Value:  ",INDEX(SpatialOffsets[Offset 1 Value],$A2003),
", Offset1UnitID:  ",CHAR(34),INDEX(SpatialOffsets[Offset 1 Unit],$A2003),CHAR(34),
", Offset2Value:  ",INDEX(SpatialOffsets[Offset 2 Value],$A2003),
", Offset2UnitID:  ",CHAR(34),INDEX(SpatialOffsets[Offset 2 Unit],$A2003),CHAR(34),
", Offset3Value:  ",INDEX(SpatialOffsets[Offset 3 Value],$A2003),
", Offset3UnitID:  ",CHAR(34),INDEX(SpatialOffsets[Offset 3 Unit],$A2003),CHAR(34),,"}")))</f>
        <v>#REF!</v>
      </c>
      <c r="O2003" t="e">
        <f>IF(COUNTA(RelatedFeatures[])=0,"", IF(INDEX(RelatedFeatures[First Sampling Feature Code],$A2003)="","",
CONCATENATE("  - &amp;RelationID",TEXT($A2003,"0000"),
" {","SamplingFeatureID:  *SamplingFeatureID",TEXT(MATCH(INDEX(RelatedFeatures[First Sampling Feature Code],$A2003),SamplingFeatures[Feature Code],0),"0000"),
", RelationshipTypeCV:  ",CHAR(34),INDEX(RelatedFeatures[Relationship Type],$A2003),CHAR(34),
", RelatedFeatureID: *SamplingFeatureID",TEXT(MATCH(INDEX(RelatedFeatures[Second Sampling Feature Code],$A2003),SamplingFeatures[Feature Code],0),"0000"),
", SpatialOffsetID:  ",IF(INDEX(RelatedFeatures[Offset Number],$A2003)="","",CONCATENATE("*SpatialOffsetID",TEXT(INDEX(RelatedFeatures[Offset Number],$A2003),"0000"))),"}")))</f>
        <v>#REF!</v>
      </c>
      <c r="P2003" t="e">
        <f>IF(INDEX(Methods[Method Type],$A2003)="","",
CONCATENATE("  - &amp;MethodID",TEXT($A2003,"0000"),
" {","MethodTypeCV:  ",CHAR(34),INDEX(Methods[Method Type],$A2003),CHAR(34),
", MethodCode:  ",CHAR(34),INDEX(Methods[Method Code],$A2003),CHAR(34),
", MethodName:  ",CHAR(34),INDEX(Methods[Method Name],$A2003),CHAR(34),
", MethodDescription:  ",CHAR(34),INDEX(Methods[Method Description],$A2003),CHAR(34),
", MethodLink:  ",CHAR(34),INDEX(Methods[Method Link],$A2003),CHAR(34),
", OrganizationID: *OrganizationID",TEXT(MATCH(INDEX(Methods[Organization Name],$A2003),Organizations[Organization Name],0),"0000"),"}"))</f>
        <v>#REF!</v>
      </c>
      <c r="Q2003" t="e">
        <f>IF(INDEX(Variables[Variable Type],$A2003)="","",
CONCATENATE("  - &amp;VariableID",TEXT($A2003,"0000"),
" {","VariableTypeCV:  ",CHAR(34),INDEX(Variables[Variable Type],$A2003),CHAR(34),
", VariableCode:  ",CHAR(34),INDEX(Variables[Variable Code],$A2003),CHAR(34),
", VariableNameCV:  ",CHAR(34),INDEX(Variables[Variable Name],$A2003),CHAR(34),
", VariableDefinition:  ",CHAR(34),INDEX(Variables[Variable Definition],$A2003),CHAR(34),
", SpecciationCV:  ",CHAR(34),INDEX(Variables[Speciation],$A2003),CHAR(34),
", NoDataValue:  ",CHAR(34),INDEX(Variables[No Data Value],$A2003),CHAR(34),"}"))</f>
        <v>#REF!</v>
      </c>
    </row>
    <row r="2004" spans="1:17" x14ac:dyDescent="0.25">
      <c r="A2004">
        <v>2001</v>
      </c>
      <c r="D2004" t="e">
        <f>IF(INDEX(People[First Name],$A2004)="","",
CONCATENATE("  - &amp;PersonID",TEXT($A2004,"0000"),
" {","PersonFirstName:  ",CHAR(34),INDEX(People[First Name],$A2004),CHAR(34),
", PersonMiddleName:  ",CHAR(34),INDEX(People[Middle Name],$A2004),CHAR(34),
", PersonLastName:  ",CHAR(34),INDEX(People[Last Name],$A2004),CHAR(34),"}"))</f>
        <v>#REF!</v>
      </c>
      <c r="E2004" t="e">
        <f>IF(INDEX(Organizations[Organization Type '[CV']],$A2004)="","",
CONCATENATE("  - &amp;OrganizationID",TEXT($A2004,"0000"),
" {","OrganizationTypeCV:  ",CHAR(34),INDEX(Organizations[Organization Type '[CV']],$A2004),CHAR(34),
", OrganizationCode:  ",CHAR(34),INDEX(Organizations[Organization Code],$A2004),CHAR(34),
", OrganizationName:  ",CHAR(34),INDEX(Organizations[Organization Name],$A2004),CHAR(34),
", OrganizationDescription:  ",CHAR(34),INDEX(Organizations[Organization Description],$A2004),CHAR(34),
", OrganizationLink:  ",CHAR(34),INDEX(Organizations[Organization Link],$A2004),CHAR(34),"}"))</f>
        <v>#REF!</v>
      </c>
      <c r="F2004" t="e">
        <f>IF(INDEX(People[First Name],$A2004)="","",
CONCATENATE("  - &amp;AffiliationID",TEXT($A2004,"0000"),
" {PersonID: *PersonID",TEXT($A2004,"0000"),
", OrganizationID: *OrganizationID",TEXT(MATCH(INDEX(People[Organization Name],$A2004),Organizations[Organization Name],0),"0000"),
", IsPrimaryOrganizationContact: , AffiliationStartDate: , AffiliationEndDate: , PrimaryPhone: ",
", PrimaryEmail: ",CHAR(34),INDEX(People[Primary Email],$A2004),CHAR(34),
", PrimaryAddress: ",CHAR(34),INDEX(People[Primary Address],$A2004),CHAR(34),
", PersonLink: }"))</f>
        <v>#REF!</v>
      </c>
      <c r="H2004" t="e">
        <f>IF(COUNTA(CitationInformation)=0,"",IF(INDEX(AuthorList[Author Name],$A2004)="","",
CONCATENATE("  - &amp;AuthorListID",TEXT($A2004,"0000"),
"  {CitationID: *CitationID0001",
", PersonID: *PersonID",TEXT(MATCH(INDEX(AuthorList[Author Name],$A2004),People[Full Name],0),"0000"),
", AuthorOrder: ",INDEX(AuthorList[Author Number],$A2004),"}")))</f>
        <v>#REF!</v>
      </c>
      <c r="K2004" t="e">
        <f>IF(INDEX(SamplingFeatures[Feature Code],$A2004)="","",
CONCATENATE("  - &amp;SamplingFeatureID",TEXT($A2004,"0000"),
" {","SamplingFeatureUUID:  ",CHAR(34),INDEX(SamplingFeatures[Sampling Feature UUID],$A2004),CHAR(34),
", SamplingFeatureTypeCV:  ",CHAR(34),INDEX(SamplingFeatures[Sampling Feature Type],$A2004),CHAR(34),
", SamplingFeatureCode:  ",CHAR(34),INDEX(SamplingFeatures[Feature Code],$A2004),CHAR(34),
", SamplingFeatureName:  ",CHAR(34),INDEX(SamplingFeatures[Feature Name],$A2004),CHAR(34),
", SamplingFeatureDescription:  ",CHAR(34),INDEX(SamplingFeatures[Feature Description],$A2004),CHAR(34),
", SamplingFeatureGeotypeCV:  ",CHAR(34),INDEX(SamplingFeatures[Feature Geo Type],$A2004),CHAR(34),
", FeatureGeometry:  ",CHAR(34),INDEX(SamplingFeatures[Feature Geometry],$A2004),CHAR(34),
", Elevation_m:  ",CHAR(34),INDEX(SamplingFeatures[Elevation_m],$A2004),CHAR(34),
", ElevationDatumCV:  ",CHAR(34),ElevationDatum,CHAR(34),"}"))</f>
        <v>#REF!</v>
      </c>
      <c r="L2004" t="e">
        <f>IF(INDEX(SamplingFeatures[Sampling Feature Type],$A2004)&lt;&gt;"Site","",
CONCATENATE("  - &amp;SiteID",TEXT(SUMPRODUCT(--($L$3:$L2003&lt;&gt;"")),"0000"),
" {","SamplingFeatureID:  *SamplingFeatureID",TEXT($A2004,"0000"),
", SiteTypeCV:  ",CHAR(34),INDEX(Sites[Site Type],$A2004),CHAR(34),
", Latitude:  ",INDEX(Sites[Latitude],$A2004),
", Longitude:  ",INDEX(Sites[Longitude],$A2004),
", SRSName:  ",CHAR(34),LatLonDatum,CHAR(34),"}"))</f>
        <v>#REF!</v>
      </c>
      <c r="M2004" t="e">
        <f>IF(INDEX(SamplingFeatures[Sampling Feature Type],$A2004)&lt;&gt;"Specimen","",
CONCATENATE("  - &amp;SpecimenID",TEXT(SUMPRODUCT(--($M$3:$M2003&lt;&gt;"")),"0000"),
" {","SamplingFeatureID:  *SamplingFeatureID",TEXT($A2004,"0000"),
", SpecimenTypeCV:  ",CHAR(34),INDEX(Specimens[Specimen Type],$A2004),CHAR(34),
", SpecimenMediumCV:  ",INDEX(Specimens[Specimen Medium],$A2004),
", IsFieldSpecimen:  ",CHAR(34),INDEX(Specimens[Is Field Specimen?],$A2004),CHAR(34),"}"))</f>
        <v>#REF!</v>
      </c>
      <c r="N2004" t="e">
        <f>IF(COUNTA(SpatialOffsets[])=0,"", IF(INDEX(SpatialOffsets[Spatial Offset Type],$A2004)="","",
CONCATENATE("  - &amp;SpatialOffsetID",TEXT($A2004,"0000"),
" {","SpatialOffsetTypeCV:  ",CHAR(34),INDEX(SpatialOffsets[Spatial Offset Type],$A2004),CHAR(34),
", Offset1Value:  ",INDEX(SpatialOffsets[Offset 1 Value],$A2004),
", Offset1UnitID:  ",CHAR(34),INDEX(SpatialOffsets[Offset 1 Unit],$A2004),CHAR(34),
", Offset2Value:  ",INDEX(SpatialOffsets[Offset 2 Value],$A2004),
", Offset2UnitID:  ",CHAR(34),INDEX(SpatialOffsets[Offset 2 Unit],$A2004),CHAR(34),
", Offset3Value:  ",INDEX(SpatialOffsets[Offset 3 Value],$A2004),
", Offset3UnitID:  ",CHAR(34),INDEX(SpatialOffsets[Offset 3 Unit],$A2004),CHAR(34),,"}")))</f>
        <v>#REF!</v>
      </c>
      <c r="O2004" t="e">
        <f>IF(COUNTA(RelatedFeatures[])=0,"", IF(INDEX(RelatedFeatures[First Sampling Feature Code],$A2004)="","",
CONCATENATE("  - &amp;RelationID",TEXT($A2004,"0000"),
" {","SamplingFeatureID:  *SamplingFeatureID",TEXT(MATCH(INDEX(RelatedFeatures[First Sampling Feature Code],$A2004),SamplingFeatures[Feature Code],0),"0000"),
", RelationshipTypeCV:  ",CHAR(34),INDEX(RelatedFeatures[Relationship Type],$A2004),CHAR(34),
", RelatedFeatureID: *SamplingFeatureID",TEXT(MATCH(INDEX(RelatedFeatures[Second Sampling Feature Code],$A2004),SamplingFeatures[Feature Code],0),"0000"),
", SpatialOffsetID:  ",IF(INDEX(RelatedFeatures[Offset Number],$A2004)="","",CONCATENATE("*SpatialOffsetID",TEXT(INDEX(RelatedFeatures[Offset Number],$A2004),"0000"))),"}")))</f>
        <v>#REF!</v>
      </c>
      <c r="P2004" t="e">
        <f>IF(INDEX(Methods[Method Type],$A2004)="","",
CONCATENATE("  - &amp;MethodID",TEXT($A2004,"0000"),
" {","MethodTypeCV:  ",CHAR(34),INDEX(Methods[Method Type],$A2004),CHAR(34),
", MethodCode:  ",CHAR(34),INDEX(Methods[Method Code],$A2004),CHAR(34),
", MethodName:  ",CHAR(34),INDEX(Methods[Method Name],$A2004),CHAR(34),
", MethodDescription:  ",CHAR(34),INDEX(Methods[Method Description],$A2004),CHAR(34),
", MethodLink:  ",CHAR(34),INDEX(Methods[Method Link],$A2004),CHAR(34),
", OrganizationID: *OrganizationID",TEXT(MATCH(INDEX(Methods[Organization Name],$A2004),Organizations[Organization Name],0),"0000"),"}"))</f>
        <v>#REF!</v>
      </c>
      <c r="Q2004" t="e">
        <f>IF(INDEX(Variables[Variable Type],$A2004)="","",
CONCATENATE("  - &amp;VariableID",TEXT($A2004,"0000"),
" {","VariableTypeCV:  ",CHAR(34),INDEX(Variables[Variable Type],$A2004),CHAR(34),
", VariableCode:  ",CHAR(34),INDEX(Variables[Variable Code],$A2004),CHAR(34),
", VariableNameCV:  ",CHAR(34),INDEX(Variables[Variable Name],$A2004),CHAR(34),
", VariableDefinition:  ",CHAR(34),INDEX(Variables[Variable Definition],$A2004),CHAR(34),
", SpecciationCV:  ",CHAR(34),INDEX(Variables[Speciation],$A2004),CHAR(34),
", NoDataValue:  ",CHAR(34),INDEX(Variables[No Data Value],$A2004),CHAR(34),"}"))</f>
        <v>#REF!</v>
      </c>
    </row>
    <row r="2005" spans="1:17" x14ac:dyDescent="0.25">
      <c r="A2005">
        <v>2002</v>
      </c>
      <c r="D2005" t="e">
        <f>IF(INDEX(People[First Name],$A2005)="","",
CONCATENATE("  - &amp;PersonID",TEXT($A2005,"0000"),
" {","PersonFirstName:  ",CHAR(34),INDEX(People[First Name],$A2005),CHAR(34),
", PersonMiddleName:  ",CHAR(34),INDEX(People[Middle Name],$A2005),CHAR(34),
", PersonLastName:  ",CHAR(34),INDEX(People[Last Name],$A2005),CHAR(34),"}"))</f>
        <v>#REF!</v>
      </c>
      <c r="E2005" t="e">
        <f>IF(INDEX(Organizations[Organization Type '[CV']],$A2005)="","",
CONCATENATE("  - &amp;OrganizationID",TEXT($A2005,"0000"),
" {","OrganizationTypeCV:  ",CHAR(34),INDEX(Organizations[Organization Type '[CV']],$A2005),CHAR(34),
", OrganizationCode:  ",CHAR(34),INDEX(Organizations[Organization Code],$A2005),CHAR(34),
", OrganizationName:  ",CHAR(34),INDEX(Organizations[Organization Name],$A2005),CHAR(34),
", OrganizationDescription:  ",CHAR(34),INDEX(Organizations[Organization Description],$A2005),CHAR(34),
", OrganizationLink:  ",CHAR(34),INDEX(Organizations[Organization Link],$A2005),CHAR(34),"}"))</f>
        <v>#REF!</v>
      </c>
      <c r="F2005" t="e">
        <f>IF(INDEX(People[First Name],$A2005)="","",
CONCATENATE("  - &amp;AffiliationID",TEXT($A2005,"0000"),
" {PersonID: *PersonID",TEXT($A2005,"0000"),
", OrganizationID: *OrganizationID",TEXT(MATCH(INDEX(People[Organization Name],$A2005),Organizations[Organization Name],0),"0000"),
", IsPrimaryOrganizationContact: , AffiliationStartDate: , AffiliationEndDate: , PrimaryPhone: ",
", PrimaryEmail: ",CHAR(34),INDEX(People[Primary Email],$A2005),CHAR(34),
", PrimaryAddress: ",CHAR(34),INDEX(People[Primary Address],$A2005),CHAR(34),
", PersonLink: }"))</f>
        <v>#REF!</v>
      </c>
      <c r="H2005" t="e">
        <f>IF(COUNTA(CitationInformation)=0,"",IF(INDEX(AuthorList[Author Name],$A2005)="","",
CONCATENATE("  - &amp;AuthorListID",TEXT($A2005,"0000"),
"  {CitationID: *CitationID0001",
", PersonID: *PersonID",TEXT(MATCH(INDEX(AuthorList[Author Name],$A2005),People[Full Name],0),"0000"),
", AuthorOrder: ",INDEX(AuthorList[Author Number],$A2005),"}")))</f>
        <v>#REF!</v>
      </c>
      <c r="K2005" t="e">
        <f>IF(INDEX(SamplingFeatures[Feature Code],$A2005)="","",
CONCATENATE("  - &amp;SamplingFeatureID",TEXT($A2005,"0000"),
" {","SamplingFeatureUUID:  ",CHAR(34),INDEX(SamplingFeatures[Sampling Feature UUID],$A2005),CHAR(34),
", SamplingFeatureTypeCV:  ",CHAR(34),INDEX(SamplingFeatures[Sampling Feature Type],$A2005),CHAR(34),
", SamplingFeatureCode:  ",CHAR(34),INDEX(SamplingFeatures[Feature Code],$A2005),CHAR(34),
", SamplingFeatureName:  ",CHAR(34),INDEX(SamplingFeatures[Feature Name],$A2005),CHAR(34),
", SamplingFeatureDescription:  ",CHAR(34),INDEX(SamplingFeatures[Feature Description],$A2005),CHAR(34),
", SamplingFeatureGeotypeCV:  ",CHAR(34),INDEX(SamplingFeatures[Feature Geo Type],$A2005),CHAR(34),
", FeatureGeometry:  ",CHAR(34),INDEX(SamplingFeatures[Feature Geometry],$A2005),CHAR(34),
", Elevation_m:  ",CHAR(34),INDEX(SamplingFeatures[Elevation_m],$A2005),CHAR(34),
", ElevationDatumCV:  ",CHAR(34),ElevationDatum,CHAR(34),"}"))</f>
        <v>#REF!</v>
      </c>
      <c r="L2005" t="e">
        <f>IF(INDEX(SamplingFeatures[Sampling Feature Type],$A2005)&lt;&gt;"Site","",
CONCATENATE("  - &amp;SiteID",TEXT(SUMPRODUCT(--($L$3:$L2004&lt;&gt;"")),"0000"),
" {","SamplingFeatureID:  *SamplingFeatureID",TEXT($A2005,"0000"),
", SiteTypeCV:  ",CHAR(34),INDEX(Sites[Site Type],$A2005),CHAR(34),
", Latitude:  ",INDEX(Sites[Latitude],$A2005),
", Longitude:  ",INDEX(Sites[Longitude],$A2005),
", SRSName:  ",CHAR(34),LatLonDatum,CHAR(34),"}"))</f>
        <v>#REF!</v>
      </c>
      <c r="M2005" t="e">
        <f>IF(INDEX(SamplingFeatures[Sampling Feature Type],$A2005)&lt;&gt;"Specimen","",
CONCATENATE("  - &amp;SpecimenID",TEXT(SUMPRODUCT(--($M$3:$M2004&lt;&gt;"")),"0000"),
" {","SamplingFeatureID:  *SamplingFeatureID",TEXT($A2005,"0000"),
", SpecimenTypeCV:  ",CHAR(34),INDEX(Specimens[Specimen Type],$A2005),CHAR(34),
", SpecimenMediumCV:  ",INDEX(Specimens[Specimen Medium],$A2005),
", IsFieldSpecimen:  ",CHAR(34),INDEX(Specimens[Is Field Specimen?],$A2005),CHAR(34),"}"))</f>
        <v>#REF!</v>
      </c>
      <c r="N2005" t="e">
        <f>IF(COUNTA(SpatialOffsets[])=0,"", IF(INDEX(SpatialOffsets[Spatial Offset Type],$A2005)="","",
CONCATENATE("  - &amp;SpatialOffsetID",TEXT($A2005,"0000"),
" {","SpatialOffsetTypeCV:  ",CHAR(34),INDEX(SpatialOffsets[Spatial Offset Type],$A2005),CHAR(34),
", Offset1Value:  ",INDEX(SpatialOffsets[Offset 1 Value],$A2005),
", Offset1UnitID:  ",CHAR(34),INDEX(SpatialOffsets[Offset 1 Unit],$A2005),CHAR(34),
", Offset2Value:  ",INDEX(SpatialOffsets[Offset 2 Value],$A2005),
", Offset2UnitID:  ",CHAR(34),INDEX(SpatialOffsets[Offset 2 Unit],$A2005),CHAR(34),
", Offset3Value:  ",INDEX(SpatialOffsets[Offset 3 Value],$A2005),
", Offset3UnitID:  ",CHAR(34),INDEX(SpatialOffsets[Offset 3 Unit],$A2005),CHAR(34),,"}")))</f>
        <v>#REF!</v>
      </c>
      <c r="O2005" t="e">
        <f>IF(COUNTA(RelatedFeatures[])=0,"", IF(INDEX(RelatedFeatures[First Sampling Feature Code],$A2005)="","",
CONCATENATE("  - &amp;RelationID",TEXT($A2005,"0000"),
" {","SamplingFeatureID:  *SamplingFeatureID",TEXT(MATCH(INDEX(RelatedFeatures[First Sampling Feature Code],$A2005),SamplingFeatures[Feature Code],0),"0000"),
", RelationshipTypeCV:  ",CHAR(34),INDEX(RelatedFeatures[Relationship Type],$A2005),CHAR(34),
", RelatedFeatureID: *SamplingFeatureID",TEXT(MATCH(INDEX(RelatedFeatures[Second Sampling Feature Code],$A2005),SamplingFeatures[Feature Code],0),"0000"),
", SpatialOffsetID:  ",IF(INDEX(RelatedFeatures[Offset Number],$A2005)="","",CONCATENATE("*SpatialOffsetID",TEXT(INDEX(RelatedFeatures[Offset Number],$A2005),"0000"))),"}")))</f>
        <v>#REF!</v>
      </c>
      <c r="P2005" t="e">
        <f>IF(INDEX(Methods[Method Type],$A2005)="","",
CONCATENATE("  - &amp;MethodID",TEXT($A2005,"0000"),
" {","MethodTypeCV:  ",CHAR(34),INDEX(Methods[Method Type],$A2005),CHAR(34),
", MethodCode:  ",CHAR(34),INDEX(Methods[Method Code],$A2005),CHAR(34),
", MethodName:  ",CHAR(34),INDEX(Methods[Method Name],$A2005),CHAR(34),
", MethodDescription:  ",CHAR(34),INDEX(Methods[Method Description],$A2005),CHAR(34),
", MethodLink:  ",CHAR(34),INDEX(Methods[Method Link],$A2005),CHAR(34),
", OrganizationID: *OrganizationID",TEXT(MATCH(INDEX(Methods[Organization Name],$A2005),Organizations[Organization Name],0),"0000"),"}"))</f>
        <v>#REF!</v>
      </c>
      <c r="Q2005" t="e">
        <f>IF(INDEX(Variables[Variable Type],$A2005)="","",
CONCATENATE("  - &amp;VariableID",TEXT($A2005,"0000"),
" {","VariableTypeCV:  ",CHAR(34),INDEX(Variables[Variable Type],$A2005),CHAR(34),
", VariableCode:  ",CHAR(34),INDEX(Variables[Variable Code],$A2005),CHAR(34),
", VariableNameCV:  ",CHAR(34),INDEX(Variables[Variable Name],$A2005),CHAR(34),
", VariableDefinition:  ",CHAR(34),INDEX(Variables[Variable Definition],$A2005),CHAR(34),
", SpecciationCV:  ",CHAR(34),INDEX(Variables[Speciation],$A2005),CHAR(34),
", NoDataValue:  ",CHAR(34),INDEX(Variables[No Data Value],$A2005),CHAR(34),"}"))</f>
        <v>#REF!</v>
      </c>
    </row>
    <row r="2006" spans="1:17" x14ac:dyDescent="0.25">
      <c r="A2006">
        <v>2003</v>
      </c>
      <c r="D2006" t="e">
        <f>IF(INDEX(People[First Name],$A2006)="","",
CONCATENATE("  - &amp;PersonID",TEXT($A2006,"0000"),
" {","PersonFirstName:  ",CHAR(34),INDEX(People[First Name],$A2006),CHAR(34),
", PersonMiddleName:  ",CHAR(34),INDEX(People[Middle Name],$A2006),CHAR(34),
", PersonLastName:  ",CHAR(34),INDEX(People[Last Name],$A2006),CHAR(34),"}"))</f>
        <v>#REF!</v>
      </c>
      <c r="E2006" t="e">
        <f>IF(INDEX(Organizations[Organization Type '[CV']],$A2006)="","",
CONCATENATE("  - &amp;OrganizationID",TEXT($A2006,"0000"),
" {","OrganizationTypeCV:  ",CHAR(34),INDEX(Organizations[Organization Type '[CV']],$A2006),CHAR(34),
", OrganizationCode:  ",CHAR(34),INDEX(Organizations[Organization Code],$A2006),CHAR(34),
", OrganizationName:  ",CHAR(34),INDEX(Organizations[Organization Name],$A2006),CHAR(34),
", OrganizationDescription:  ",CHAR(34),INDEX(Organizations[Organization Description],$A2006),CHAR(34),
", OrganizationLink:  ",CHAR(34),INDEX(Organizations[Organization Link],$A2006),CHAR(34),"}"))</f>
        <v>#REF!</v>
      </c>
      <c r="F2006" t="e">
        <f>IF(INDEX(People[First Name],$A2006)="","",
CONCATENATE("  - &amp;AffiliationID",TEXT($A2006,"0000"),
" {PersonID: *PersonID",TEXT($A2006,"0000"),
", OrganizationID: *OrganizationID",TEXT(MATCH(INDEX(People[Organization Name],$A2006),Organizations[Organization Name],0),"0000"),
", IsPrimaryOrganizationContact: , AffiliationStartDate: , AffiliationEndDate: , PrimaryPhone: ",
", PrimaryEmail: ",CHAR(34),INDEX(People[Primary Email],$A2006),CHAR(34),
", PrimaryAddress: ",CHAR(34),INDEX(People[Primary Address],$A2006),CHAR(34),
", PersonLink: }"))</f>
        <v>#REF!</v>
      </c>
      <c r="H2006" t="e">
        <f>IF(COUNTA(CitationInformation)=0,"",IF(INDEX(AuthorList[Author Name],$A2006)="","",
CONCATENATE("  - &amp;AuthorListID",TEXT($A2006,"0000"),
"  {CitationID: *CitationID0001",
", PersonID: *PersonID",TEXT(MATCH(INDEX(AuthorList[Author Name],$A2006),People[Full Name],0),"0000"),
", AuthorOrder: ",INDEX(AuthorList[Author Number],$A2006),"}")))</f>
        <v>#REF!</v>
      </c>
      <c r="K2006" t="e">
        <f>IF(INDEX(SamplingFeatures[Feature Code],$A2006)="","",
CONCATENATE("  - &amp;SamplingFeatureID",TEXT($A2006,"0000"),
" {","SamplingFeatureUUID:  ",CHAR(34),INDEX(SamplingFeatures[Sampling Feature UUID],$A2006),CHAR(34),
", SamplingFeatureTypeCV:  ",CHAR(34),INDEX(SamplingFeatures[Sampling Feature Type],$A2006),CHAR(34),
", SamplingFeatureCode:  ",CHAR(34),INDEX(SamplingFeatures[Feature Code],$A2006),CHAR(34),
", SamplingFeatureName:  ",CHAR(34),INDEX(SamplingFeatures[Feature Name],$A2006),CHAR(34),
", SamplingFeatureDescription:  ",CHAR(34),INDEX(SamplingFeatures[Feature Description],$A2006),CHAR(34),
", SamplingFeatureGeotypeCV:  ",CHAR(34),INDEX(SamplingFeatures[Feature Geo Type],$A2006),CHAR(34),
", FeatureGeometry:  ",CHAR(34),INDEX(SamplingFeatures[Feature Geometry],$A2006),CHAR(34),
", Elevation_m:  ",CHAR(34),INDEX(SamplingFeatures[Elevation_m],$A2006),CHAR(34),
", ElevationDatumCV:  ",CHAR(34),ElevationDatum,CHAR(34),"}"))</f>
        <v>#REF!</v>
      </c>
      <c r="L2006" t="e">
        <f>IF(INDEX(SamplingFeatures[Sampling Feature Type],$A2006)&lt;&gt;"Site","",
CONCATENATE("  - &amp;SiteID",TEXT(SUMPRODUCT(--($L$3:$L2005&lt;&gt;"")),"0000"),
" {","SamplingFeatureID:  *SamplingFeatureID",TEXT($A2006,"0000"),
", SiteTypeCV:  ",CHAR(34),INDEX(Sites[Site Type],$A2006),CHAR(34),
", Latitude:  ",INDEX(Sites[Latitude],$A2006),
", Longitude:  ",INDEX(Sites[Longitude],$A2006),
", SRSName:  ",CHAR(34),LatLonDatum,CHAR(34),"}"))</f>
        <v>#REF!</v>
      </c>
      <c r="M2006" t="e">
        <f>IF(INDEX(SamplingFeatures[Sampling Feature Type],$A2006)&lt;&gt;"Specimen","",
CONCATENATE("  - &amp;SpecimenID",TEXT(SUMPRODUCT(--($M$3:$M2005&lt;&gt;"")),"0000"),
" {","SamplingFeatureID:  *SamplingFeatureID",TEXT($A2006,"0000"),
", SpecimenTypeCV:  ",CHAR(34),INDEX(Specimens[Specimen Type],$A2006),CHAR(34),
", SpecimenMediumCV:  ",INDEX(Specimens[Specimen Medium],$A2006),
", IsFieldSpecimen:  ",CHAR(34),INDEX(Specimens[Is Field Specimen?],$A2006),CHAR(34),"}"))</f>
        <v>#REF!</v>
      </c>
      <c r="N2006" t="e">
        <f>IF(COUNTA(SpatialOffsets[])=0,"", IF(INDEX(SpatialOffsets[Spatial Offset Type],$A2006)="","",
CONCATENATE("  - &amp;SpatialOffsetID",TEXT($A2006,"0000"),
" {","SpatialOffsetTypeCV:  ",CHAR(34),INDEX(SpatialOffsets[Spatial Offset Type],$A2006),CHAR(34),
", Offset1Value:  ",INDEX(SpatialOffsets[Offset 1 Value],$A2006),
", Offset1UnitID:  ",CHAR(34),INDEX(SpatialOffsets[Offset 1 Unit],$A2006),CHAR(34),
", Offset2Value:  ",INDEX(SpatialOffsets[Offset 2 Value],$A2006),
", Offset2UnitID:  ",CHAR(34),INDEX(SpatialOffsets[Offset 2 Unit],$A2006),CHAR(34),
", Offset3Value:  ",INDEX(SpatialOffsets[Offset 3 Value],$A2006),
", Offset3UnitID:  ",CHAR(34),INDEX(SpatialOffsets[Offset 3 Unit],$A2006),CHAR(34),,"}")))</f>
        <v>#REF!</v>
      </c>
      <c r="O2006" t="e">
        <f>IF(COUNTA(RelatedFeatures[])=0,"", IF(INDEX(RelatedFeatures[First Sampling Feature Code],$A2006)="","",
CONCATENATE("  - &amp;RelationID",TEXT($A2006,"0000"),
" {","SamplingFeatureID:  *SamplingFeatureID",TEXT(MATCH(INDEX(RelatedFeatures[First Sampling Feature Code],$A2006),SamplingFeatures[Feature Code],0),"0000"),
", RelationshipTypeCV:  ",CHAR(34),INDEX(RelatedFeatures[Relationship Type],$A2006),CHAR(34),
", RelatedFeatureID: *SamplingFeatureID",TEXT(MATCH(INDEX(RelatedFeatures[Second Sampling Feature Code],$A2006),SamplingFeatures[Feature Code],0),"0000"),
", SpatialOffsetID:  ",IF(INDEX(RelatedFeatures[Offset Number],$A2006)="","",CONCATENATE("*SpatialOffsetID",TEXT(INDEX(RelatedFeatures[Offset Number],$A2006),"0000"))),"}")))</f>
        <v>#REF!</v>
      </c>
      <c r="P2006" t="e">
        <f>IF(INDEX(Methods[Method Type],$A2006)="","",
CONCATENATE("  - &amp;MethodID",TEXT($A2006,"0000"),
" {","MethodTypeCV:  ",CHAR(34),INDEX(Methods[Method Type],$A2006),CHAR(34),
", MethodCode:  ",CHAR(34),INDEX(Methods[Method Code],$A2006),CHAR(34),
", MethodName:  ",CHAR(34),INDEX(Methods[Method Name],$A2006),CHAR(34),
", MethodDescription:  ",CHAR(34),INDEX(Methods[Method Description],$A2006),CHAR(34),
", MethodLink:  ",CHAR(34),INDEX(Methods[Method Link],$A2006),CHAR(34),
", OrganizationID: *OrganizationID",TEXT(MATCH(INDEX(Methods[Organization Name],$A2006),Organizations[Organization Name],0),"0000"),"}"))</f>
        <v>#REF!</v>
      </c>
      <c r="Q2006" t="e">
        <f>IF(INDEX(Variables[Variable Type],$A2006)="","",
CONCATENATE("  - &amp;VariableID",TEXT($A2006,"0000"),
" {","VariableTypeCV:  ",CHAR(34),INDEX(Variables[Variable Type],$A2006),CHAR(34),
", VariableCode:  ",CHAR(34),INDEX(Variables[Variable Code],$A2006),CHAR(34),
", VariableNameCV:  ",CHAR(34),INDEX(Variables[Variable Name],$A2006),CHAR(34),
", VariableDefinition:  ",CHAR(34),INDEX(Variables[Variable Definition],$A2006),CHAR(34),
", SpecciationCV:  ",CHAR(34),INDEX(Variables[Speciation],$A2006),CHAR(34),
", NoDataValue:  ",CHAR(34),INDEX(Variables[No Data Value],$A2006),CHAR(34),"}"))</f>
        <v>#REF!</v>
      </c>
    </row>
    <row r="2007" spans="1:17" x14ac:dyDescent="0.25">
      <c r="A2007">
        <v>2004</v>
      </c>
      <c r="D2007" t="e">
        <f>IF(INDEX(People[First Name],$A2007)="","",
CONCATENATE("  - &amp;PersonID",TEXT($A2007,"0000"),
" {","PersonFirstName:  ",CHAR(34),INDEX(People[First Name],$A2007),CHAR(34),
", PersonMiddleName:  ",CHAR(34),INDEX(People[Middle Name],$A2007),CHAR(34),
", PersonLastName:  ",CHAR(34),INDEX(People[Last Name],$A2007),CHAR(34),"}"))</f>
        <v>#REF!</v>
      </c>
      <c r="E2007" t="e">
        <f>IF(INDEX(Organizations[Organization Type '[CV']],$A2007)="","",
CONCATENATE("  - &amp;OrganizationID",TEXT($A2007,"0000"),
" {","OrganizationTypeCV:  ",CHAR(34),INDEX(Organizations[Organization Type '[CV']],$A2007),CHAR(34),
", OrganizationCode:  ",CHAR(34),INDEX(Organizations[Organization Code],$A2007),CHAR(34),
", OrganizationName:  ",CHAR(34),INDEX(Organizations[Organization Name],$A2007),CHAR(34),
", OrganizationDescription:  ",CHAR(34),INDEX(Organizations[Organization Description],$A2007),CHAR(34),
", OrganizationLink:  ",CHAR(34),INDEX(Organizations[Organization Link],$A2007),CHAR(34),"}"))</f>
        <v>#REF!</v>
      </c>
      <c r="F2007" t="e">
        <f>IF(INDEX(People[First Name],$A2007)="","",
CONCATENATE("  - &amp;AffiliationID",TEXT($A2007,"0000"),
" {PersonID: *PersonID",TEXT($A2007,"0000"),
", OrganizationID: *OrganizationID",TEXT(MATCH(INDEX(People[Organization Name],$A2007),Organizations[Organization Name],0),"0000"),
", IsPrimaryOrganizationContact: , AffiliationStartDate: , AffiliationEndDate: , PrimaryPhone: ",
", PrimaryEmail: ",CHAR(34),INDEX(People[Primary Email],$A2007),CHAR(34),
", PrimaryAddress: ",CHAR(34),INDEX(People[Primary Address],$A2007),CHAR(34),
", PersonLink: }"))</f>
        <v>#REF!</v>
      </c>
      <c r="H2007" t="e">
        <f>IF(COUNTA(CitationInformation)=0,"",IF(INDEX(AuthorList[Author Name],$A2007)="","",
CONCATENATE("  - &amp;AuthorListID",TEXT($A2007,"0000"),
"  {CitationID: *CitationID0001",
", PersonID: *PersonID",TEXT(MATCH(INDEX(AuthorList[Author Name],$A2007),People[Full Name],0),"0000"),
", AuthorOrder: ",INDEX(AuthorList[Author Number],$A2007),"}")))</f>
        <v>#REF!</v>
      </c>
      <c r="K2007" t="e">
        <f>IF(INDEX(SamplingFeatures[Feature Code],$A2007)="","",
CONCATENATE("  - &amp;SamplingFeatureID",TEXT($A2007,"0000"),
" {","SamplingFeatureUUID:  ",CHAR(34),INDEX(SamplingFeatures[Sampling Feature UUID],$A2007),CHAR(34),
", SamplingFeatureTypeCV:  ",CHAR(34),INDEX(SamplingFeatures[Sampling Feature Type],$A2007),CHAR(34),
", SamplingFeatureCode:  ",CHAR(34),INDEX(SamplingFeatures[Feature Code],$A2007),CHAR(34),
", SamplingFeatureName:  ",CHAR(34),INDEX(SamplingFeatures[Feature Name],$A2007),CHAR(34),
", SamplingFeatureDescription:  ",CHAR(34),INDEX(SamplingFeatures[Feature Description],$A2007),CHAR(34),
", SamplingFeatureGeotypeCV:  ",CHAR(34),INDEX(SamplingFeatures[Feature Geo Type],$A2007),CHAR(34),
", FeatureGeometry:  ",CHAR(34),INDEX(SamplingFeatures[Feature Geometry],$A2007),CHAR(34),
", Elevation_m:  ",CHAR(34),INDEX(SamplingFeatures[Elevation_m],$A2007),CHAR(34),
", ElevationDatumCV:  ",CHAR(34),ElevationDatum,CHAR(34),"}"))</f>
        <v>#REF!</v>
      </c>
      <c r="L2007" t="e">
        <f>IF(INDEX(SamplingFeatures[Sampling Feature Type],$A2007)&lt;&gt;"Site","",
CONCATENATE("  - &amp;SiteID",TEXT(SUMPRODUCT(--($L$3:$L2006&lt;&gt;"")),"0000"),
" {","SamplingFeatureID:  *SamplingFeatureID",TEXT($A2007,"0000"),
", SiteTypeCV:  ",CHAR(34),INDEX(Sites[Site Type],$A2007),CHAR(34),
", Latitude:  ",INDEX(Sites[Latitude],$A2007),
", Longitude:  ",INDEX(Sites[Longitude],$A2007),
", SRSName:  ",CHAR(34),LatLonDatum,CHAR(34),"}"))</f>
        <v>#REF!</v>
      </c>
      <c r="M2007" t="e">
        <f>IF(INDEX(SamplingFeatures[Sampling Feature Type],$A2007)&lt;&gt;"Specimen","",
CONCATENATE("  - &amp;SpecimenID",TEXT(SUMPRODUCT(--($M$3:$M2006&lt;&gt;"")),"0000"),
" {","SamplingFeatureID:  *SamplingFeatureID",TEXT($A2007,"0000"),
", SpecimenTypeCV:  ",CHAR(34),INDEX(Specimens[Specimen Type],$A2007),CHAR(34),
", SpecimenMediumCV:  ",INDEX(Specimens[Specimen Medium],$A2007),
", IsFieldSpecimen:  ",CHAR(34),INDEX(Specimens[Is Field Specimen?],$A2007),CHAR(34),"}"))</f>
        <v>#REF!</v>
      </c>
      <c r="N2007" t="e">
        <f>IF(COUNTA(SpatialOffsets[])=0,"", IF(INDEX(SpatialOffsets[Spatial Offset Type],$A2007)="","",
CONCATENATE("  - &amp;SpatialOffsetID",TEXT($A2007,"0000"),
" {","SpatialOffsetTypeCV:  ",CHAR(34),INDEX(SpatialOffsets[Spatial Offset Type],$A2007),CHAR(34),
", Offset1Value:  ",INDEX(SpatialOffsets[Offset 1 Value],$A2007),
", Offset1UnitID:  ",CHAR(34),INDEX(SpatialOffsets[Offset 1 Unit],$A2007),CHAR(34),
", Offset2Value:  ",INDEX(SpatialOffsets[Offset 2 Value],$A2007),
", Offset2UnitID:  ",CHAR(34),INDEX(SpatialOffsets[Offset 2 Unit],$A2007),CHAR(34),
", Offset3Value:  ",INDEX(SpatialOffsets[Offset 3 Value],$A2007),
", Offset3UnitID:  ",CHAR(34),INDEX(SpatialOffsets[Offset 3 Unit],$A2007),CHAR(34),,"}")))</f>
        <v>#REF!</v>
      </c>
      <c r="O2007" t="e">
        <f>IF(COUNTA(RelatedFeatures[])=0,"", IF(INDEX(RelatedFeatures[First Sampling Feature Code],$A2007)="","",
CONCATENATE("  - &amp;RelationID",TEXT($A2007,"0000"),
" {","SamplingFeatureID:  *SamplingFeatureID",TEXT(MATCH(INDEX(RelatedFeatures[First Sampling Feature Code],$A2007),SamplingFeatures[Feature Code],0),"0000"),
", RelationshipTypeCV:  ",CHAR(34),INDEX(RelatedFeatures[Relationship Type],$A2007),CHAR(34),
", RelatedFeatureID: *SamplingFeatureID",TEXT(MATCH(INDEX(RelatedFeatures[Second Sampling Feature Code],$A2007),SamplingFeatures[Feature Code],0),"0000"),
", SpatialOffsetID:  ",IF(INDEX(RelatedFeatures[Offset Number],$A2007)="","",CONCATENATE("*SpatialOffsetID",TEXT(INDEX(RelatedFeatures[Offset Number],$A2007),"0000"))),"}")))</f>
        <v>#REF!</v>
      </c>
      <c r="P2007" t="e">
        <f>IF(INDEX(Methods[Method Type],$A2007)="","",
CONCATENATE("  - &amp;MethodID",TEXT($A2007,"0000"),
" {","MethodTypeCV:  ",CHAR(34),INDEX(Methods[Method Type],$A2007),CHAR(34),
", MethodCode:  ",CHAR(34),INDEX(Methods[Method Code],$A2007),CHAR(34),
", MethodName:  ",CHAR(34),INDEX(Methods[Method Name],$A2007),CHAR(34),
", MethodDescription:  ",CHAR(34),INDEX(Methods[Method Description],$A2007),CHAR(34),
", MethodLink:  ",CHAR(34),INDEX(Methods[Method Link],$A2007),CHAR(34),
", OrganizationID: *OrganizationID",TEXT(MATCH(INDEX(Methods[Organization Name],$A2007),Organizations[Organization Name],0),"0000"),"}"))</f>
        <v>#REF!</v>
      </c>
      <c r="Q2007" t="e">
        <f>IF(INDEX(Variables[Variable Type],$A2007)="","",
CONCATENATE("  - &amp;VariableID",TEXT($A2007,"0000"),
" {","VariableTypeCV:  ",CHAR(34),INDEX(Variables[Variable Type],$A2007),CHAR(34),
", VariableCode:  ",CHAR(34),INDEX(Variables[Variable Code],$A2007),CHAR(34),
", VariableNameCV:  ",CHAR(34),INDEX(Variables[Variable Name],$A2007),CHAR(34),
", VariableDefinition:  ",CHAR(34),INDEX(Variables[Variable Definition],$A2007),CHAR(34),
", SpecciationCV:  ",CHAR(34),INDEX(Variables[Speciation],$A2007),CHAR(34),
", NoDataValue:  ",CHAR(34),INDEX(Variables[No Data Value],$A2007),CHAR(34),"}"))</f>
        <v>#REF!</v>
      </c>
    </row>
    <row r="2008" spans="1:17" x14ac:dyDescent="0.25">
      <c r="A2008">
        <v>2005</v>
      </c>
      <c r="D2008" t="e">
        <f>IF(INDEX(People[First Name],$A2008)="","",
CONCATENATE("  - &amp;PersonID",TEXT($A2008,"0000"),
" {","PersonFirstName:  ",CHAR(34),INDEX(People[First Name],$A2008),CHAR(34),
", PersonMiddleName:  ",CHAR(34),INDEX(People[Middle Name],$A2008),CHAR(34),
", PersonLastName:  ",CHAR(34),INDEX(People[Last Name],$A2008),CHAR(34),"}"))</f>
        <v>#REF!</v>
      </c>
      <c r="E2008" t="e">
        <f>IF(INDEX(Organizations[Organization Type '[CV']],$A2008)="","",
CONCATENATE("  - &amp;OrganizationID",TEXT($A2008,"0000"),
" {","OrganizationTypeCV:  ",CHAR(34),INDEX(Organizations[Organization Type '[CV']],$A2008),CHAR(34),
", OrganizationCode:  ",CHAR(34),INDEX(Organizations[Organization Code],$A2008),CHAR(34),
", OrganizationName:  ",CHAR(34),INDEX(Organizations[Organization Name],$A2008),CHAR(34),
", OrganizationDescription:  ",CHAR(34),INDEX(Organizations[Organization Description],$A2008),CHAR(34),
", OrganizationLink:  ",CHAR(34),INDEX(Organizations[Organization Link],$A2008),CHAR(34),"}"))</f>
        <v>#REF!</v>
      </c>
      <c r="F2008" t="e">
        <f>IF(INDEX(People[First Name],$A2008)="","",
CONCATENATE("  - &amp;AffiliationID",TEXT($A2008,"0000"),
" {PersonID: *PersonID",TEXT($A2008,"0000"),
", OrganizationID: *OrganizationID",TEXT(MATCH(INDEX(People[Organization Name],$A2008),Organizations[Organization Name],0),"0000"),
", IsPrimaryOrganizationContact: , AffiliationStartDate: , AffiliationEndDate: , PrimaryPhone: ",
", PrimaryEmail: ",CHAR(34),INDEX(People[Primary Email],$A2008),CHAR(34),
", PrimaryAddress: ",CHAR(34),INDEX(People[Primary Address],$A2008),CHAR(34),
", PersonLink: }"))</f>
        <v>#REF!</v>
      </c>
      <c r="H2008" t="e">
        <f>IF(COUNTA(CitationInformation)=0,"",IF(INDEX(AuthorList[Author Name],$A2008)="","",
CONCATENATE("  - &amp;AuthorListID",TEXT($A2008,"0000"),
"  {CitationID: *CitationID0001",
", PersonID: *PersonID",TEXT(MATCH(INDEX(AuthorList[Author Name],$A2008),People[Full Name],0),"0000"),
", AuthorOrder: ",INDEX(AuthorList[Author Number],$A2008),"}")))</f>
        <v>#REF!</v>
      </c>
      <c r="K2008" t="e">
        <f>IF(INDEX(SamplingFeatures[Feature Code],$A2008)="","",
CONCATENATE("  - &amp;SamplingFeatureID",TEXT($A2008,"0000"),
" {","SamplingFeatureUUID:  ",CHAR(34),INDEX(SamplingFeatures[Sampling Feature UUID],$A2008),CHAR(34),
", SamplingFeatureTypeCV:  ",CHAR(34),INDEX(SamplingFeatures[Sampling Feature Type],$A2008),CHAR(34),
", SamplingFeatureCode:  ",CHAR(34),INDEX(SamplingFeatures[Feature Code],$A2008),CHAR(34),
", SamplingFeatureName:  ",CHAR(34),INDEX(SamplingFeatures[Feature Name],$A2008),CHAR(34),
", SamplingFeatureDescription:  ",CHAR(34),INDEX(SamplingFeatures[Feature Description],$A2008),CHAR(34),
", SamplingFeatureGeotypeCV:  ",CHAR(34),INDEX(SamplingFeatures[Feature Geo Type],$A2008),CHAR(34),
", FeatureGeometry:  ",CHAR(34),INDEX(SamplingFeatures[Feature Geometry],$A2008),CHAR(34),
", Elevation_m:  ",CHAR(34),INDEX(SamplingFeatures[Elevation_m],$A2008),CHAR(34),
", ElevationDatumCV:  ",CHAR(34),ElevationDatum,CHAR(34),"}"))</f>
        <v>#REF!</v>
      </c>
      <c r="L2008" t="e">
        <f>IF(INDEX(SamplingFeatures[Sampling Feature Type],$A2008)&lt;&gt;"Site","",
CONCATENATE("  - &amp;SiteID",TEXT(SUMPRODUCT(--($L$3:$L2007&lt;&gt;"")),"0000"),
" {","SamplingFeatureID:  *SamplingFeatureID",TEXT($A2008,"0000"),
", SiteTypeCV:  ",CHAR(34),INDEX(Sites[Site Type],$A2008),CHAR(34),
", Latitude:  ",INDEX(Sites[Latitude],$A2008),
", Longitude:  ",INDEX(Sites[Longitude],$A2008),
", SRSName:  ",CHAR(34),LatLonDatum,CHAR(34),"}"))</f>
        <v>#REF!</v>
      </c>
      <c r="M2008" t="e">
        <f>IF(INDEX(SamplingFeatures[Sampling Feature Type],$A2008)&lt;&gt;"Specimen","",
CONCATENATE("  - &amp;SpecimenID",TEXT(SUMPRODUCT(--($M$3:$M2007&lt;&gt;"")),"0000"),
" {","SamplingFeatureID:  *SamplingFeatureID",TEXT($A2008,"0000"),
", SpecimenTypeCV:  ",CHAR(34),INDEX(Specimens[Specimen Type],$A2008),CHAR(34),
", SpecimenMediumCV:  ",INDEX(Specimens[Specimen Medium],$A2008),
", IsFieldSpecimen:  ",CHAR(34),INDEX(Specimens[Is Field Specimen?],$A2008),CHAR(34),"}"))</f>
        <v>#REF!</v>
      </c>
      <c r="N2008" t="e">
        <f>IF(COUNTA(SpatialOffsets[])=0,"", IF(INDEX(SpatialOffsets[Spatial Offset Type],$A2008)="","",
CONCATENATE("  - &amp;SpatialOffsetID",TEXT($A2008,"0000"),
" {","SpatialOffsetTypeCV:  ",CHAR(34),INDEX(SpatialOffsets[Spatial Offset Type],$A2008),CHAR(34),
", Offset1Value:  ",INDEX(SpatialOffsets[Offset 1 Value],$A2008),
", Offset1UnitID:  ",CHAR(34),INDEX(SpatialOffsets[Offset 1 Unit],$A2008),CHAR(34),
", Offset2Value:  ",INDEX(SpatialOffsets[Offset 2 Value],$A2008),
", Offset2UnitID:  ",CHAR(34),INDEX(SpatialOffsets[Offset 2 Unit],$A2008),CHAR(34),
", Offset3Value:  ",INDEX(SpatialOffsets[Offset 3 Value],$A2008),
", Offset3UnitID:  ",CHAR(34),INDEX(SpatialOffsets[Offset 3 Unit],$A2008),CHAR(34),,"}")))</f>
        <v>#REF!</v>
      </c>
      <c r="O2008" t="e">
        <f>IF(COUNTA(RelatedFeatures[])=0,"", IF(INDEX(RelatedFeatures[First Sampling Feature Code],$A2008)="","",
CONCATENATE("  - &amp;RelationID",TEXT($A2008,"0000"),
" {","SamplingFeatureID:  *SamplingFeatureID",TEXT(MATCH(INDEX(RelatedFeatures[First Sampling Feature Code],$A2008),SamplingFeatures[Feature Code],0),"0000"),
", RelationshipTypeCV:  ",CHAR(34),INDEX(RelatedFeatures[Relationship Type],$A2008),CHAR(34),
", RelatedFeatureID: *SamplingFeatureID",TEXT(MATCH(INDEX(RelatedFeatures[Second Sampling Feature Code],$A2008),SamplingFeatures[Feature Code],0),"0000"),
", SpatialOffsetID:  ",IF(INDEX(RelatedFeatures[Offset Number],$A2008)="","",CONCATENATE("*SpatialOffsetID",TEXT(INDEX(RelatedFeatures[Offset Number],$A2008),"0000"))),"}")))</f>
        <v>#REF!</v>
      </c>
      <c r="P2008" t="e">
        <f>IF(INDEX(Methods[Method Type],$A2008)="","",
CONCATENATE("  - &amp;MethodID",TEXT($A2008,"0000"),
" {","MethodTypeCV:  ",CHAR(34),INDEX(Methods[Method Type],$A2008),CHAR(34),
", MethodCode:  ",CHAR(34),INDEX(Methods[Method Code],$A2008),CHAR(34),
", MethodName:  ",CHAR(34),INDEX(Methods[Method Name],$A2008),CHAR(34),
", MethodDescription:  ",CHAR(34),INDEX(Methods[Method Description],$A2008),CHAR(34),
", MethodLink:  ",CHAR(34),INDEX(Methods[Method Link],$A2008),CHAR(34),
", OrganizationID: *OrganizationID",TEXT(MATCH(INDEX(Methods[Organization Name],$A2008),Organizations[Organization Name],0),"0000"),"}"))</f>
        <v>#REF!</v>
      </c>
      <c r="Q2008" t="e">
        <f>IF(INDEX(Variables[Variable Type],$A2008)="","",
CONCATENATE("  - &amp;VariableID",TEXT($A2008,"0000"),
" {","VariableTypeCV:  ",CHAR(34),INDEX(Variables[Variable Type],$A2008),CHAR(34),
", VariableCode:  ",CHAR(34),INDEX(Variables[Variable Code],$A2008),CHAR(34),
", VariableNameCV:  ",CHAR(34),INDEX(Variables[Variable Name],$A2008),CHAR(34),
", VariableDefinition:  ",CHAR(34),INDEX(Variables[Variable Definition],$A2008),CHAR(34),
", SpecciationCV:  ",CHAR(34),INDEX(Variables[Speciation],$A2008),CHAR(34),
", NoDataValue:  ",CHAR(34),INDEX(Variables[No Data Value],$A2008),CHAR(34),"}"))</f>
        <v>#REF!</v>
      </c>
    </row>
    <row r="2009" spans="1:17" x14ac:dyDescent="0.25">
      <c r="A2009">
        <v>2006</v>
      </c>
      <c r="D2009" t="e">
        <f>IF(INDEX(People[First Name],$A2009)="","",
CONCATENATE("  - &amp;PersonID",TEXT($A2009,"0000"),
" {","PersonFirstName:  ",CHAR(34),INDEX(People[First Name],$A2009),CHAR(34),
", PersonMiddleName:  ",CHAR(34),INDEX(People[Middle Name],$A2009),CHAR(34),
", PersonLastName:  ",CHAR(34),INDEX(People[Last Name],$A2009),CHAR(34),"}"))</f>
        <v>#REF!</v>
      </c>
      <c r="E2009" t="e">
        <f>IF(INDEX(Organizations[Organization Type '[CV']],$A2009)="","",
CONCATENATE("  - &amp;OrganizationID",TEXT($A2009,"0000"),
" {","OrganizationTypeCV:  ",CHAR(34),INDEX(Organizations[Organization Type '[CV']],$A2009),CHAR(34),
", OrganizationCode:  ",CHAR(34),INDEX(Organizations[Organization Code],$A2009),CHAR(34),
", OrganizationName:  ",CHAR(34),INDEX(Organizations[Organization Name],$A2009),CHAR(34),
", OrganizationDescription:  ",CHAR(34),INDEX(Organizations[Organization Description],$A2009),CHAR(34),
", OrganizationLink:  ",CHAR(34),INDEX(Organizations[Organization Link],$A2009),CHAR(34),"}"))</f>
        <v>#REF!</v>
      </c>
      <c r="F2009" t="e">
        <f>IF(INDEX(People[First Name],$A2009)="","",
CONCATENATE("  - &amp;AffiliationID",TEXT($A2009,"0000"),
" {PersonID: *PersonID",TEXT($A2009,"0000"),
", OrganizationID: *OrganizationID",TEXT(MATCH(INDEX(People[Organization Name],$A2009),Organizations[Organization Name],0),"0000"),
", IsPrimaryOrganizationContact: , AffiliationStartDate: , AffiliationEndDate: , PrimaryPhone: ",
", PrimaryEmail: ",CHAR(34),INDEX(People[Primary Email],$A2009),CHAR(34),
", PrimaryAddress: ",CHAR(34),INDEX(People[Primary Address],$A2009),CHAR(34),
", PersonLink: }"))</f>
        <v>#REF!</v>
      </c>
      <c r="H2009" t="e">
        <f>IF(COUNTA(CitationInformation)=0,"",IF(INDEX(AuthorList[Author Name],$A2009)="","",
CONCATENATE("  - &amp;AuthorListID",TEXT($A2009,"0000"),
"  {CitationID: *CitationID0001",
", PersonID: *PersonID",TEXT(MATCH(INDEX(AuthorList[Author Name],$A2009),People[Full Name],0),"0000"),
", AuthorOrder: ",INDEX(AuthorList[Author Number],$A2009),"}")))</f>
        <v>#REF!</v>
      </c>
      <c r="K2009" t="e">
        <f>IF(INDEX(SamplingFeatures[Feature Code],$A2009)="","",
CONCATENATE("  - &amp;SamplingFeatureID",TEXT($A2009,"0000"),
" {","SamplingFeatureUUID:  ",CHAR(34),INDEX(SamplingFeatures[Sampling Feature UUID],$A2009),CHAR(34),
", SamplingFeatureTypeCV:  ",CHAR(34),INDEX(SamplingFeatures[Sampling Feature Type],$A2009),CHAR(34),
", SamplingFeatureCode:  ",CHAR(34),INDEX(SamplingFeatures[Feature Code],$A2009),CHAR(34),
", SamplingFeatureName:  ",CHAR(34),INDEX(SamplingFeatures[Feature Name],$A2009),CHAR(34),
", SamplingFeatureDescription:  ",CHAR(34),INDEX(SamplingFeatures[Feature Description],$A2009),CHAR(34),
", SamplingFeatureGeotypeCV:  ",CHAR(34),INDEX(SamplingFeatures[Feature Geo Type],$A2009),CHAR(34),
", FeatureGeometry:  ",CHAR(34),INDEX(SamplingFeatures[Feature Geometry],$A2009),CHAR(34),
", Elevation_m:  ",CHAR(34),INDEX(SamplingFeatures[Elevation_m],$A2009),CHAR(34),
", ElevationDatumCV:  ",CHAR(34),ElevationDatum,CHAR(34),"}"))</f>
        <v>#REF!</v>
      </c>
      <c r="L2009" t="e">
        <f>IF(INDEX(SamplingFeatures[Sampling Feature Type],$A2009)&lt;&gt;"Site","",
CONCATENATE("  - &amp;SiteID",TEXT(SUMPRODUCT(--($L$3:$L2008&lt;&gt;"")),"0000"),
" {","SamplingFeatureID:  *SamplingFeatureID",TEXT($A2009,"0000"),
", SiteTypeCV:  ",CHAR(34),INDEX(Sites[Site Type],$A2009),CHAR(34),
", Latitude:  ",INDEX(Sites[Latitude],$A2009),
", Longitude:  ",INDEX(Sites[Longitude],$A2009),
", SRSName:  ",CHAR(34),LatLonDatum,CHAR(34),"}"))</f>
        <v>#REF!</v>
      </c>
      <c r="M2009" t="e">
        <f>IF(INDEX(SamplingFeatures[Sampling Feature Type],$A2009)&lt;&gt;"Specimen","",
CONCATENATE("  - &amp;SpecimenID",TEXT(SUMPRODUCT(--($M$3:$M2008&lt;&gt;"")),"0000"),
" {","SamplingFeatureID:  *SamplingFeatureID",TEXT($A2009,"0000"),
", SpecimenTypeCV:  ",CHAR(34),INDEX(Specimens[Specimen Type],$A2009),CHAR(34),
", SpecimenMediumCV:  ",INDEX(Specimens[Specimen Medium],$A2009),
", IsFieldSpecimen:  ",CHAR(34),INDEX(Specimens[Is Field Specimen?],$A2009),CHAR(34),"}"))</f>
        <v>#REF!</v>
      </c>
      <c r="N2009" t="e">
        <f>IF(COUNTA(SpatialOffsets[])=0,"", IF(INDEX(SpatialOffsets[Spatial Offset Type],$A2009)="","",
CONCATENATE("  - &amp;SpatialOffsetID",TEXT($A2009,"0000"),
" {","SpatialOffsetTypeCV:  ",CHAR(34),INDEX(SpatialOffsets[Spatial Offset Type],$A2009),CHAR(34),
", Offset1Value:  ",INDEX(SpatialOffsets[Offset 1 Value],$A2009),
", Offset1UnitID:  ",CHAR(34),INDEX(SpatialOffsets[Offset 1 Unit],$A2009),CHAR(34),
", Offset2Value:  ",INDEX(SpatialOffsets[Offset 2 Value],$A2009),
", Offset2UnitID:  ",CHAR(34),INDEX(SpatialOffsets[Offset 2 Unit],$A2009),CHAR(34),
", Offset3Value:  ",INDEX(SpatialOffsets[Offset 3 Value],$A2009),
", Offset3UnitID:  ",CHAR(34),INDEX(SpatialOffsets[Offset 3 Unit],$A2009),CHAR(34),,"}")))</f>
        <v>#REF!</v>
      </c>
      <c r="O2009" t="e">
        <f>IF(COUNTA(RelatedFeatures[])=0,"", IF(INDEX(RelatedFeatures[First Sampling Feature Code],$A2009)="","",
CONCATENATE("  - &amp;RelationID",TEXT($A2009,"0000"),
" {","SamplingFeatureID:  *SamplingFeatureID",TEXT(MATCH(INDEX(RelatedFeatures[First Sampling Feature Code],$A2009),SamplingFeatures[Feature Code],0),"0000"),
", RelationshipTypeCV:  ",CHAR(34),INDEX(RelatedFeatures[Relationship Type],$A2009),CHAR(34),
", RelatedFeatureID: *SamplingFeatureID",TEXT(MATCH(INDEX(RelatedFeatures[Second Sampling Feature Code],$A2009),SamplingFeatures[Feature Code],0),"0000"),
", SpatialOffsetID:  ",IF(INDEX(RelatedFeatures[Offset Number],$A2009)="","",CONCATENATE("*SpatialOffsetID",TEXT(INDEX(RelatedFeatures[Offset Number],$A2009),"0000"))),"}")))</f>
        <v>#REF!</v>
      </c>
      <c r="P2009" t="e">
        <f>IF(INDEX(Methods[Method Type],$A2009)="","",
CONCATENATE("  - &amp;MethodID",TEXT($A2009,"0000"),
" {","MethodTypeCV:  ",CHAR(34),INDEX(Methods[Method Type],$A2009),CHAR(34),
", MethodCode:  ",CHAR(34),INDEX(Methods[Method Code],$A2009),CHAR(34),
", MethodName:  ",CHAR(34),INDEX(Methods[Method Name],$A2009),CHAR(34),
", MethodDescription:  ",CHAR(34),INDEX(Methods[Method Description],$A2009),CHAR(34),
", MethodLink:  ",CHAR(34),INDEX(Methods[Method Link],$A2009),CHAR(34),
", OrganizationID: *OrganizationID",TEXT(MATCH(INDEX(Methods[Organization Name],$A2009),Organizations[Organization Name],0),"0000"),"}"))</f>
        <v>#REF!</v>
      </c>
      <c r="Q2009" t="e">
        <f>IF(INDEX(Variables[Variable Type],$A2009)="","",
CONCATENATE("  - &amp;VariableID",TEXT($A2009,"0000"),
" {","VariableTypeCV:  ",CHAR(34),INDEX(Variables[Variable Type],$A2009),CHAR(34),
", VariableCode:  ",CHAR(34),INDEX(Variables[Variable Code],$A2009),CHAR(34),
", VariableNameCV:  ",CHAR(34),INDEX(Variables[Variable Name],$A2009),CHAR(34),
", VariableDefinition:  ",CHAR(34),INDEX(Variables[Variable Definition],$A2009),CHAR(34),
", SpecciationCV:  ",CHAR(34),INDEX(Variables[Speciation],$A2009),CHAR(34),
", NoDataValue:  ",CHAR(34),INDEX(Variables[No Data Value],$A2009),CHAR(34),"}"))</f>
        <v>#REF!</v>
      </c>
    </row>
    <row r="2010" spans="1:17" x14ac:dyDescent="0.25">
      <c r="A2010">
        <v>2007</v>
      </c>
      <c r="D2010" t="e">
        <f>IF(INDEX(People[First Name],$A2010)="","",
CONCATENATE("  - &amp;PersonID",TEXT($A2010,"0000"),
" {","PersonFirstName:  ",CHAR(34),INDEX(People[First Name],$A2010),CHAR(34),
", PersonMiddleName:  ",CHAR(34),INDEX(People[Middle Name],$A2010),CHAR(34),
", PersonLastName:  ",CHAR(34),INDEX(People[Last Name],$A2010),CHAR(34),"}"))</f>
        <v>#REF!</v>
      </c>
      <c r="E2010" t="e">
        <f>IF(INDEX(Organizations[Organization Type '[CV']],$A2010)="","",
CONCATENATE("  - &amp;OrganizationID",TEXT($A2010,"0000"),
" {","OrganizationTypeCV:  ",CHAR(34),INDEX(Organizations[Organization Type '[CV']],$A2010),CHAR(34),
", OrganizationCode:  ",CHAR(34),INDEX(Organizations[Organization Code],$A2010),CHAR(34),
", OrganizationName:  ",CHAR(34),INDEX(Organizations[Organization Name],$A2010),CHAR(34),
", OrganizationDescription:  ",CHAR(34),INDEX(Organizations[Organization Description],$A2010),CHAR(34),
", OrganizationLink:  ",CHAR(34),INDEX(Organizations[Organization Link],$A2010),CHAR(34),"}"))</f>
        <v>#REF!</v>
      </c>
      <c r="F2010" t="e">
        <f>IF(INDEX(People[First Name],$A2010)="","",
CONCATENATE("  - &amp;AffiliationID",TEXT($A2010,"0000"),
" {PersonID: *PersonID",TEXT($A2010,"0000"),
", OrganizationID: *OrganizationID",TEXT(MATCH(INDEX(People[Organization Name],$A2010),Organizations[Organization Name],0),"0000"),
", IsPrimaryOrganizationContact: , AffiliationStartDate: , AffiliationEndDate: , PrimaryPhone: ",
", PrimaryEmail: ",CHAR(34),INDEX(People[Primary Email],$A2010),CHAR(34),
", PrimaryAddress: ",CHAR(34),INDEX(People[Primary Address],$A2010),CHAR(34),
", PersonLink: }"))</f>
        <v>#REF!</v>
      </c>
      <c r="H2010" t="e">
        <f>IF(COUNTA(CitationInformation)=0,"",IF(INDEX(AuthorList[Author Name],$A2010)="","",
CONCATENATE("  - &amp;AuthorListID",TEXT($A2010,"0000"),
"  {CitationID: *CitationID0001",
", PersonID: *PersonID",TEXT(MATCH(INDEX(AuthorList[Author Name],$A2010),People[Full Name],0),"0000"),
", AuthorOrder: ",INDEX(AuthorList[Author Number],$A2010),"}")))</f>
        <v>#REF!</v>
      </c>
      <c r="K2010" t="e">
        <f>IF(INDEX(SamplingFeatures[Feature Code],$A2010)="","",
CONCATENATE("  - &amp;SamplingFeatureID",TEXT($A2010,"0000"),
" {","SamplingFeatureUUID:  ",CHAR(34),INDEX(SamplingFeatures[Sampling Feature UUID],$A2010),CHAR(34),
", SamplingFeatureTypeCV:  ",CHAR(34),INDEX(SamplingFeatures[Sampling Feature Type],$A2010),CHAR(34),
", SamplingFeatureCode:  ",CHAR(34),INDEX(SamplingFeatures[Feature Code],$A2010),CHAR(34),
", SamplingFeatureName:  ",CHAR(34),INDEX(SamplingFeatures[Feature Name],$A2010),CHAR(34),
", SamplingFeatureDescription:  ",CHAR(34),INDEX(SamplingFeatures[Feature Description],$A2010),CHAR(34),
", SamplingFeatureGeotypeCV:  ",CHAR(34),INDEX(SamplingFeatures[Feature Geo Type],$A2010),CHAR(34),
", FeatureGeometry:  ",CHAR(34),INDEX(SamplingFeatures[Feature Geometry],$A2010),CHAR(34),
", Elevation_m:  ",CHAR(34),INDEX(SamplingFeatures[Elevation_m],$A2010),CHAR(34),
", ElevationDatumCV:  ",CHAR(34),ElevationDatum,CHAR(34),"}"))</f>
        <v>#REF!</v>
      </c>
      <c r="L2010" t="e">
        <f>IF(INDEX(SamplingFeatures[Sampling Feature Type],$A2010)&lt;&gt;"Site","",
CONCATENATE("  - &amp;SiteID",TEXT(SUMPRODUCT(--($L$3:$L2009&lt;&gt;"")),"0000"),
" {","SamplingFeatureID:  *SamplingFeatureID",TEXT($A2010,"0000"),
", SiteTypeCV:  ",CHAR(34),INDEX(Sites[Site Type],$A2010),CHAR(34),
", Latitude:  ",INDEX(Sites[Latitude],$A2010),
", Longitude:  ",INDEX(Sites[Longitude],$A2010),
", SRSName:  ",CHAR(34),LatLonDatum,CHAR(34),"}"))</f>
        <v>#REF!</v>
      </c>
      <c r="M2010" t="e">
        <f>IF(INDEX(SamplingFeatures[Sampling Feature Type],$A2010)&lt;&gt;"Specimen","",
CONCATENATE("  - &amp;SpecimenID",TEXT(SUMPRODUCT(--($M$3:$M2009&lt;&gt;"")),"0000"),
" {","SamplingFeatureID:  *SamplingFeatureID",TEXT($A2010,"0000"),
", SpecimenTypeCV:  ",CHAR(34),INDEX(Specimens[Specimen Type],$A2010),CHAR(34),
", SpecimenMediumCV:  ",INDEX(Specimens[Specimen Medium],$A2010),
", IsFieldSpecimen:  ",CHAR(34),INDEX(Specimens[Is Field Specimen?],$A2010),CHAR(34),"}"))</f>
        <v>#REF!</v>
      </c>
      <c r="N2010" t="e">
        <f>IF(COUNTA(SpatialOffsets[])=0,"", IF(INDEX(SpatialOffsets[Spatial Offset Type],$A2010)="","",
CONCATENATE("  - &amp;SpatialOffsetID",TEXT($A2010,"0000"),
" {","SpatialOffsetTypeCV:  ",CHAR(34),INDEX(SpatialOffsets[Spatial Offset Type],$A2010),CHAR(34),
", Offset1Value:  ",INDEX(SpatialOffsets[Offset 1 Value],$A2010),
", Offset1UnitID:  ",CHAR(34),INDEX(SpatialOffsets[Offset 1 Unit],$A2010),CHAR(34),
", Offset2Value:  ",INDEX(SpatialOffsets[Offset 2 Value],$A2010),
", Offset2UnitID:  ",CHAR(34),INDEX(SpatialOffsets[Offset 2 Unit],$A2010),CHAR(34),
", Offset3Value:  ",INDEX(SpatialOffsets[Offset 3 Value],$A2010),
", Offset3UnitID:  ",CHAR(34),INDEX(SpatialOffsets[Offset 3 Unit],$A2010),CHAR(34),,"}")))</f>
        <v>#REF!</v>
      </c>
      <c r="O2010" t="e">
        <f>IF(COUNTA(RelatedFeatures[])=0,"", IF(INDEX(RelatedFeatures[First Sampling Feature Code],$A2010)="","",
CONCATENATE("  - &amp;RelationID",TEXT($A2010,"0000"),
" {","SamplingFeatureID:  *SamplingFeatureID",TEXT(MATCH(INDEX(RelatedFeatures[First Sampling Feature Code],$A2010),SamplingFeatures[Feature Code],0),"0000"),
", RelationshipTypeCV:  ",CHAR(34),INDEX(RelatedFeatures[Relationship Type],$A2010),CHAR(34),
", RelatedFeatureID: *SamplingFeatureID",TEXT(MATCH(INDEX(RelatedFeatures[Second Sampling Feature Code],$A2010),SamplingFeatures[Feature Code],0),"0000"),
", SpatialOffsetID:  ",IF(INDEX(RelatedFeatures[Offset Number],$A2010)="","",CONCATENATE("*SpatialOffsetID",TEXT(INDEX(RelatedFeatures[Offset Number],$A2010),"0000"))),"}")))</f>
        <v>#REF!</v>
      </c>
      <c r="P2010" t="e">
        <f>IF(INDEX(Methods[Method Type],$A2010)="","",
CONCATENATE("  - &amp;MethodID",TEXT($A2010,"0000"),
" {","MethodTypeCV:  ",CHAR(34),INDEX(Methods[Method Type],$A2010),CHAR(34),
", MethodCode:  ",CHAR(34),INDEX(Methods[Method Code],$A2010),CHAR(34),
", MethodName:  ",CHAR(34),INDEX(Methods[Method Name],$A2010),CHAR(34),
", MethodDescription:  ",CHAR(34),INDEX(Methods[Method Description],$A2010),CHAR(34),
", MethodLink:  ",CHAR(34),INDEX(Methods[Method Link],$A2010),CHAR(34),
", OrganizationID: *OrganizationID",TEXT(MATCH(INDEX(Methods[Organization Name],$A2010),Organizations[Organization Name],0),"0000"),"}"))</f>
        <v>#REF!</v>
      </c>
      <c r="Q2010" t="e">
        <f>IF(INDEX(Variables[Variable Type],$A2010)="","",
CONCATENATE("  - &amp;VariableID",TEXT($A2010,"0000"),
" {","VariableTypeCV:  ",CHAR(34),INDEX(Variables[Variable Type],$A2010),CHAR(34),
", VariableCode:  ",CHAR(34),INDEX(Variables[Variable Code],$A2010),CHAR(34),
", VariableNameCV:  ",CHAR(34),INDEX(Variables[Variable Name],$A2010),CHAR(34),
", VariableDefinition:  ",CHAR(34),INDEX(Variables[Variable Definition],$A2010),CHAR(34),
", SpecciationCV:  ",CHAR(34),INDEX(Variables[Speciation],$A2010),CHAR(34),
", NoDataValue:  ",CHAR(34),INDEX(Variables[No Data Value],$A2010),CHAR(34),"}"))</f>
        <v>#REF!</v>
      </c>
    </row>
    <row r="2011" spans="1:17" x14ac:dyDescent="0.25">
      <c r="A2011">
        <v>2008</v>
      </c>
      <c r="D2011" t="e">
        <f>IF(INDEX(People[First Name],$A2011)="","",
CONCATENATE("  - &amp;PersonID",TEXT($A2011,"0000"),
" {","PersonFirstName:  ",CHAR(34),INDEX(People[First Name],$A2011),CHAR(34),
", PersonMiddleName:  ",CHAR(34),INDEX(People[Middle Name],$A2011),CHAR(34),
", PersonLastName:  ",CHAR(34),INDEX(People[Last Name],$A2011),CHAR(34),"}"))</f>
        <v>#REF!</v>
      </c>
      <c r="E2011" t="e">
        <f>IF(INDEX(Organizations[Organization Type '[CV']],$A2011)="","",
CONCATENATE("  - &amp;OrganizationID",TEXT($A2011,"0000"),
" {","OrganizationTypeCV:  ",CHAR(34),INDEX(Organizations[Organization Type '[CV']],$A2011),CHAR(34),
", OrganizationCode:  ",CHAR(34),INDEX(Organizations[Organization Code],$A2011),CHAR(34),
", OrganizationName:  ",CHAR(34),INDEX(Organizations[Organization Name],$A2011),CHAR(34),
", OrganizationDescription:  ",CHAR(34),INDEX(Organizations[Organization Description],$A2011),CHAR(34),
", OrganizationLink:  ",CHAR(34),INDEX(Organizations[Organization Link],$A2011),CHAR(34),"}"))</f>
        <v>#REF!</v>
      </c>
      <c r="F2011" t="e">
        <f>IF(INDEX(People[First Name],$A2011)="","",
CONCATENATE("  - &amp;AffiliationID",TEXT($A2011,"0000"),
" {PersonID: *PersonID",TEXT($A2011,"0000"),
", OrganizationID: *OrganizationID",TEXT(MATCH(INDEX(People[Organization Name],$A2011),Organizations[Organization Name],0),"0000"),
", IsPrimaryOrganizationContact: , AffiliationStartDate: , AffiliationEndDate: , PrimaryPhone: ",
", PrimaryEmail: ",CHAR(34),INDEX(People[Primary Email],$A2011),CHAR(34),
", PrimaryAddress: ",CHAR(34),INDEX(People[Primary Address],$A2011),CHAR(34),
", PersonLink: }"))</f>
        <v>#REF!</v>
      </c>
      <c r="H2011" t="e">
        <f>IF(COUNTA(CitationInformation)=0,"",IF(INDEX(AuthorList[Author Name],$A2011)="","",
CONCATENATE("  - &amp;AuthorListID",TEXT($A2011,"0000"),
"  {CitationID: *CitationID0001",
", PersonID: *PersonID",TEXT(MATCH(INDEX(AuthorList[Author Name],$A2011),People[Full Name],0),"0000"),
", AuthorOrder: ",INDEX(AuthorList[Author Number],$A2011),"}")))</f>
        <v>#REF!</v>
      </c>
      <c r="K2011" t="e">
        <f>IF(INDEX(SamplingFeatures[Feature Code],$A2011)="","",
CONCATENATE("  - &amp;SamplingFeatureID",TEXT($A2011,"0000"),
" {","SamplingFeatureUUID:  ",CHAR(34),INDEX(SamplingFeatures[Sampling Feature UUID],$A2011),CHAR(34),
", SamplingFeatureTypeCV:  ",CHAR(34),INDEX(SamplingFeatures[Sampling Feature Type],$A2011),CHAR(34),
", SamplingFeatureCode:  ",CHAR(34),INDEX(SamplingFeatures[Feature Code],$A2011),CHAR(34),
", SamplingFeatureName:  ",CHAR(34),INDEX(SamplingFeatures[Feature Name],$A2011),CHAR(34),
", SamplingFeatureDescription:  ",CHAR(34),INDEX(SamplingFeatures[Feature Description],$A2011),CHAR(34),
", SamplingFeatureGeotypeCV:  ",CHAR(34),INDEX(SamplingFeatures[Feature Geo Type],$A2011),CHAR(34),
", FeatureGeometry:  ",CHAR(34),INDEX(SamplingFeatures[Feature Geometry],$A2011),CHAR(34),
", Elevation_m:  ",CHAR(34),INDEX(SamplingFeatures[Elevation_m],$A2011),CHAR(34),
", ElevationDatumCV:  ",CHAR(34),ElevationDatum,CHAR(34),"}"))</f>
        <v>#REF!</v>
      </c>
      <c r="L2011" t="e">
        <f>IF(INDEX(SamplingFeatures[Sampling Feature Type],$A2011)&lt;&gt;"Site","",
CONCATENATE("  - &amp;SiteID",TEXT(SUMPRODUCT(--($L$3:$L2010&lt;&gt;"")),"0000"),
" {","SamplingFeatureID:  *SamplingFeatureID",TEXT($A2011,"0000"),
", SiteTypeCV:  ",CHAR(34),INDEX(Sites[Site Type],$A2011),CHAR(34),
", Latitude:  ",INDEX(Sites[Latitude],$A2011),
", Longitude:  ",INDEX(Sites[Longitude],$A2011),
", SRSName:  ",CHAR(34),LatLonDatum,CHAR(34),"}"))</f>
        <v>#REF!</v>
      </c>
      <c r="M2011" t="e">
        <f>IF(INDEX(SamplingFeatures[Sampling Feature Type],$A2011)&lt;&gt;"Specimen","",
CONCATENATE("  - &amp;SpecimenID",TEXT(SUMPRODUCT(--($M$3:$M2010&lt;&gt;"")),"0000"),
" {","SamplingFeatureID:  *SamplingFeatureID",TEXT($A2011,"0000"),
", SpecimenTypeCV:  ",CHAR(34),INDEX(Specimens[Specimen Type],$A2011),CHAR(34),
", SpecimenMediumCV:  ",INDEX(Specimens[Specimen Medium],$A2011),
", IsFieldSpecimen:  ",CHAR(34),INDEX(Specimens[Is Field Specimen?],$A2011),CHAR(34),"}"))</f>
        <v>#REF!</v>
      </c>
      <c r="N2011" t="e">
        <f>IF(COUNTA(SpatialOffsets[])=0,"", IF(INDEX(SpatialOffsets[Spatial Offset Type],$A2011)="","",
CONCATENATE("  - &amp;SpatialOffsetID",TEXT($A2011,"0000"),
" {","SpatialOffsetTypeCV:  ",CHAR(34),INDEX(SpatialOffsets[Spatial Offset Type],$A2011),CHAR(34),
", Offset1Value:  ",INDEX(SpatialOffsets[Offset 1 Value],$A2011),
", Offset1UnitID:  ",CHAR(34),INDEX(SpatialOffsets[Offset 1 Unit],$A2011),CHAR(34),
", Offset2Value:  ",INDEX(SpatialOffsets[Offset 2 Value],$A2011),
", Offset2UnitID:  ",CHAR(34),INDEX(SpatialOffsets[Offset 2 Unit],$A2011),CHAR(34),
", Offset3Value:  ",INDEX(SpatialOffsets[Offset 3 Value],$A2011),
", Offset3UnitID:  ",CHAR(34),INDEX(SpatialOffsets[Offset 3 Unit],$A2011),CHAR(34),,"}")))</f>
        <v>#REF!</v>
      </c>
      <c r="O2011" t="e">
        <f>IF(COUNTA(RelatedFeatures[])=0,"", IF(INDEX(RelatedFeatures[First Sampling Feature Code],$A2011)="","",
CONCATENATE("  - &amp;RelationID",TEXT($A2011,"0000"),
" {","SamplingFeatureID:  *SamplingFeatureID",TEXT(MATCH(INDEX(RelatedFeatures[First Sampling Feature Code],$A2011),SamplingFeatures[Feature Code],0),"0000"),
", RelationshipTypeCV:  ",CHAR(34),INDEX(RelatedFeatures[Relationship Type],$A2011),CHAR(34),
", RelatedFeatureID: *SamplingFeatureID",TEXT(MATCH(INDEX(RelatedFeatures[Second Sampling Feature Code],$A2011),SamplingFeatures[Feature Code],0),"0000"),
", SpatialOffsetID:  ",IF(INDEX(RelatedFeatures[Offset Number],$A2011)="","",CONCATENATE("*SpatialOffsetID",TEXT(INDEX(RelatedFeatures[Offset Number],$A2011),"0000"))),"}")))</f>
        <v>#REF!</v>
      </c>
      <c r="P2011" t="e">
        <f>IF(INDEX(Methods[Method Type],$A2011)="","",
CONCATENATE("  - &amp;MethodID",TEXT($A2011,"0000"),
" {","MethodTypeCV:  ",CHAR(34),INDEX(Methods[Method Type],$A2011),CHAR(34),
", MethodCode:  ",CHAR(34),INDEX(Methods[Method Code],$A2011),CHAR(34),
", MethodName:  ",CHAR(34),INDEX(Methods[Method Name],$A2011),CHAR(34),
", MethodDescription:  ",CHAR(34),INDEX(Methods[Method Description],$A2011),CHAR(34),
", MethodLink:  ",CHAR(34),INDEX(Methods[Method Link],$A2011),CHAR(34),
", OrganizationID: *OrganizationID",TEXT(MATCH(INDEX(Methods[Organization Name],$A2011),Organizations[Organization Name],0),"0000"),"}"))</f>
        <v>#REF!</v>
      </c>
      <c r="Q2011" t="e">
        <f>IF(INDEX(Variables[Variable Type],$A2011)="","",
CONCATENATE("  - &amp;VariableID",TEXT($A2011,"0000"),
" {","VariableTypeCV:  ",CHAR(34),INDEX(Variables[Variable Type],$A2011),CHAR(34),
", VariableCode:  ",CHAR(34),INDEX(Variables[Variable Code],$A2011),CHAR(34),
", VariableNameCV:  ",CHAR(34),INDEX(Variables[Variable Name],$A2011),CHAR(34),
", VariableDefinition:  ",CHAR(34),INDEX(Variables[Variable Definition],$A2011),CHAR(34),
", SpecciationCV:  ",CHAR(34),INDEX(Variables[Speciation],$A2011),CHAR(34),
", NoDataValue:  ",CHAR(34),INDEX(Variables[No Data Value],$A2011),CHAR(34),"}"))</f>
        <v>#REF!</v>
      </c>
    </row>
    <row r="2012" spans="1:17" x14ac:dyDescent="0.25">
      <c r="A2012">
        <v>2009</v>
      </c>
      <c r="D2012" t="e">
        <f>IF(INDEX(People[First Name],$A2012)="","",
CONCATENATE("  - &amp;PersonID",TEXT($A2012,"0000"),
" {","PersonFirstName:  ",CHAR(34),INDEX(People[First Name],$A2012),CHAR(34),
", PersonMiddleName:  ",CHAR(34),INDEX(People[Middle Name],$A2012),CHAR(34),
", PersonLastName:  ",CHAR(34),INDEX(People[Last Name],$A2012),CHAR(34),"}"))</f>
        <v>#REF!</v>
      </c>
      <c r="E2012" t="e">
        <f>IF(INDEX(Organizations[Organization Type '[CV']],$A2012)="","",
CONCATENATE("  - &amp;OrganizationID",TEXT($A2012,"0000"),
" {","OrganizationTypeCV:  ",CHAR(34),INDEX(Organizations[Organization Type '[CV']],$A2012),CHAR(34),
", OrganizationCode:  ",CHAR(34),INDEX(Organizations[Organization Code],$A2012),CHAR(34),
", OrganizationName:  ",CHAR(34),INDEX(Organizations[Organization Name],$A2012),CHAR(34),
", OrganizationDescription:  ",CHAR(34),INDEX(Organizations[Organization Description],$A2012),CHAR(34),
", OrganizationLink:  ",CHAR(34),INDEX(Organizations[Organization Link],$A2012),CHAR(34),"}"))</f>
        <v>#REF!</v>
      </c>
      <c r="F2012" t="e">
        <f>IF(INDEX(People[First Name],$A2012)="","",
CONCATENATE("  - &amp;AffiliationID",TEXT($A2012,"0000"),
" {PersonID: *PersonID",TEXT($A2012,"0000"),
", OrganizationID: *OrganizationID",TEXT(MATCH(INDEX(People[Organization Name],$A2012),Organizations[Organization Name],0),"0000"),
", IsPrimaryOrganizationContact: , AffiliationStartDate: , AffiliationEndDate: , PrimaryPhone: ",
", PrimaryEmail: ",CHAR(34),INDEX(People[Primary Email],$A2012),CHAR(34),
", PrimaryAddress: ",CHAR(34),INDEX(People[Primary Address],$A2012),CHAR(34),
", PersonLink: }"))</f>
        <v>#REF!</v>
      </c>
      <c r="H2012" t="e">
        <f>IF(COUNTA(CitationInformation)=0,"",IF(INDEX(AuthorList[Author Name],$A2012)="","",
CONCATENATE("  - &amp;AuthorListID",TEXT($A2012,"0000"),
"  {CitationID: *CitationID0001",
", PersonID: *PersonID",TEXT(MATCH(INDEX(AuthorList[Author Name],$A2012),People[Full Name],0),"0000"),
", AuthorOrder: ",INDEX(AuthorList[Author Number],$A2012),"}")))</f>
        <v>#REF!</v>
      </c>
      <c r="K2012" t="e">
        <f>IF(INDEX(SamplingFeatures[Feature Code],$A2012)="","",
CONCATENATE("  - &amp;SamplingFeatureID",TEXT($A2012,"0000"),
" {","SamplingFeatureUUID:  ",CHAR(34),INDEX(SamplingFeatures[Sampling Feature UUID],$A2012),CHAR(34),
", SamplingFeatureTypeCV:  ",CHAR(34),INDEX(SamplingFeatures[Sampling Feature Type],$A2012),CHAR(34),
", SamplingFeatureCode:  ",CHAR(34),INDEX(SamplingFeatures[Feature Code],$A2012),CHAR(34),
", SamplingFeatureName:  ",CHAR(34),INDEX(SamplingFeatures[Feature Name],$A2012),CHAR(34),
", SamplingFeatureDescription:  ",CHAR(34),INDEX(SamplingFeatures[Feature Description],$A2012),CHAR(34),
", SamplingFeatureGeotypeCV:  ",CHAR(34),INDEX(SamplingFeatures[Feature Geo Type],$A2012),CHAR(34),
", FeatureGeometry:  ",CHAR(34),INDEX(SamplingFeatures[Feature Geometry],$A2012),CHAR(34),
", Elevation_m:  ",CHAR(34),INDEX(SamplingFeatures[Elevation_m],$A2012),CHAR(34),
", ElevationDatumCV:  ",CHAR(34),ElevationDatum,CHAR(34),"}"))</f>
        <v>#REF!</v>
      </c>
      <c r="L2012" t="e">
        <f>IF(INDEX(SamplingFeatures[Sampling Feature Type],$A2012)&lt;&gt;"Site","",
CONCATENATE("  - &amp;SiteID",TEXT(SUMPRODUCT(--($L$3:$L2011&lt;&gt;"")),"0000"),
" {","SamplingFeatureID:  *SamplingFeatureID",TEXT($A2012,"0000"),
", SiteTypeCV:  ",CHAR(34),INDEX(Sites[Site Type],$A2012),CHAR(34),
", Latitude:  ",INDEX(Sites[Latitude],$A2012),
", Longitude:  ",INDEX(Sites[Longitude],$A2012),
", SRSName:  ",CHAR(34),LatLonDatum,CHAR(34),"}"))</f>
        <v>#REF!</v>
      </c>
      <c r="M2012" t="e">
        <f>IF(INDEX(SamplingFeatures[Sampling Feature Type],$A2012)&lt;&gt;"Specimen","",
CONCATENATE("  - &amp;SpecimenID",TEXT(SUMPRODUCT(--($M$3:$M2011&lt;&gt;"")),"0000"),
" {","SamplingFeatureID:  *SamplingFeatureID",TEXT($A2012,"0000"),
", SpecimenTypeCV:  ",CHAR(34),INDEX(Specimens[Specimen Type],$A2012),CHAR(34),
", SpecimenMediumCV:  ",INDEX(Specimens[Specimen Medium],$A2012),
", IsFieldSpecimen:  ",CHAR(34),INDEX(Specimens[Is Field Specimen?],$A2012),CHAR(34),"}"))</f>
        <v>#REF!</v>
      </c>
      <c r="N2012" t="e">
        <f>IF(COUNTA(SpatialOffsets[])=0,"", IF(INDEX(SpatialOffsets[Spatial Offset Type],$A2012)="","",
CONCATENATE("  - &amp;SpatialOffsetID",TEXT($A2012,"0000"),
" {","SpatialOffsetTypeCV:  ",CHAR(34),INDEX(SpatialOffsets[Spatial Offset Type],$A2012),CHAR(34),
", Offset1Value:  ",INDEX(SpatialOffsets[Offset 1 Value],$A2012),
", Offset1UnitID:  ",CHAR(34),INDEX(SpatialOffsets[Offset 1 Unit],$A2012),CHAR(34),
", Offset2Value:  ",INDEX(SpatialOffsets[Offset 2 Value],$A2012),
", Offset2UnitID:  ",CHAR(34),INDEX(SpatialOffsets[Offset 2 Unit],$A2012),CHAR(34),
", Offset3Value:  ",INDEX(SpatialOffsets[Offset 3 Value],$A2012),
", Offset3UnitID:  ",CHAR(34),INDEX(SpatialOffsets[Offset 3 Unit],$A2012),CHAR(34),,"}")))</f>
        <v>#REF!</v>
      </c>
      <c r="O2012" t="e">
        <f>IF(COUNTA(RelatedFeatures[])=0,"", IF(INDEX(RelatedFeatures[First Sampling Feature Code],$A2012)="","",
CONCATENATE("  - &amp;RelationID",TEXT($A2012,"0000"),
" {","SamplingFeatureID:  *SamplingFeatureID",TEXT(MATCH(INDEX(RelatedFeatures[First Sampling Feature Code],$A2012),SamplingFeatures[Feature Code],0),"0000"),
", RelationshipTypeCV:  ",CHAR(34),INDEX(RelatedFeatures[Relationship Type],$A2012),CHAR(34),
", RelatedFeatureID: *SamplingFeatureID",TEXT(MATCH(INDEX(RelatedFeatures[Second Sampling Feature Code],$A2012),SamplingFeatures[Feature Code],0),"0000"),
", SpatialOffsetID:  ",IF(INDEX(RelatedFeatures[Offset Number],$A2012)="","",CONCATENATE("*SpatialOffsetID",TEXT(INDEX(RelatedFeatures[Offset Number],$A2012),"0000"))),"}")))</f>
        <v>#REF!</v>
      </c>
      <c r="P2012" t="e">
        <f>IF(INDEX(Methods[Method Type],$A2012)="","",
CONCATENATE("  - &amp;MethodID",TEXT($A2012,"0000"),
" {","MethodTypeCV:  ",CHAR(34),INDEX(Methods[Method Type],$A2012),CHAR(34),
", MethodCode:  ",CHAR(34),INDEX(Methods[Method Code],$A2012),CHAR(34),
", MethodName:  ",CHAR(34),INDEX(Methods[Method Name],$A2012),CHAR(34),
", MethodDescription:  ",CHAR(34),INDEX(Methods[Method Description],$A2012),CHAR(34),
", MethodLink:  ",CHAR(34),INDEX(Methods[Method Link],$A2012),CHAR(34),
", OrganizationID: *OrganizationID",TEXT(MATCH(INDEX(Methods[Organization Name],$A2012),Organizations[Organization Name],0),"0000"),"}"))</f>
        <v>#REF!</v>
      </c>
      <c r="Q2012" t="e">
        <f>IF(INDEX(Variables[Variable Type],$A2012)="","",
CONCATENATE("  - &amp;VariableID",TEXT($A2012,"0000"),
" {","VariableTypeCV:  ",CHAR(34),INDEX(Variables[Variable Type],$A2012),CHAR(34),
", VariableCode:  ",CHAR(34),INDEX(Variables[Variable Code],$A2012),CHAR(34),
", VariableNameCV:  ",CHAR(34),INDEX(Variables[Variable Name],$A2012),CHAR(34),
", VariableDefinition:  ",CHAR(34),INDEX(Variables[Variable Definition],$A2012),CHAR(34),
", SpecciationCV:  ",CHAR(34),INDEX(Variables[Speciation],$A2012),CHAR(34),
", NoDataValue:  ",CHAR(34),INDEX(Variables[No Data Value],$A2012),CHAR(34),"}"))</f>
        <v>#REF!</v>
      </c>
    </row>
    <row r="2013" spans="1:17" x14ac:dyDescent="0.25">
      <c r="A2013">
        <v>2010</v>
      </c>
      <c r="D2013" t="e">
        <f>IF(INDEX(People[First Name],$A2013)="","",
CONCATENATE("  - &amp;PersonID",TEXT($A2013,"0000"),
" {","PersonFirstName:  ",CHAR(34),INDEX(People[First Name],$A2013),CHAR(34),
", PersonMiddleName:  ",CHAR(34),INDEX(People[Middle Name],$A2013),CHAR(34),
", PersonLastName:  ",CHAR(34),INDEX(People[Last Name],$A2013),CHAR(34),"}"))</f>
        <v>#REF!</v>
      </c>
      <c r="E2013" t="e">
        <f>IF(INDEX(Organizations[Organization Type '[CV']],$A2013)="","",
CONCATENATE("  - &amp;OrganizationID",TEXT($A2013,"0000"),
" {","OrganizationTypeCV:  ",CHAR(34),INDEX(Organizations[Organization Type '[CV']],$A2013),CHAR(34),
", OrganizationCode:  ",CHAR(34),INDEX(Organizations[Organization Code],$A2013),CHAR(34),
", OrganizationName:  ",CHAR(34),INDEX(Organizations[Organization Name],$A2013),CHAR(34),
", OrganizationDescription:  ",CHAR(34),INDEX(Organizations[Organization Description],$A2013),CHAR(34),
", OrganizationLink:  ",CHAR(34),INDEX(Organizations[Organization Link],$A2013),CHAR(34),"}"))</f>
        <v>#REF!</v>
      </c>
      <c r="F2013" t="e">
        <f>IF(INDEX(People[First Name],$A2013)="","",
CONCATENATE("  - &amp;AffiliationID",TEXT($A2013,"0000"),
" {PersonID: *PersonID",TEXT($A2013,"0000"),
", OrganizationID: *OrganizationID",TEXT(MATCH(INDEX(People[Organization Name],$A2013),Organizations[Organization Name],0),"0000"),
", IsPrimaryOrganizationContact: , AffiliationStartDate: , AffiliationEndDate: , PrimaryPhone: ",
", PrimaryEmail: ",CHAR(34),INDEX(People[Primary Email],$A2013),CHAR(34),
", PrimaryAddress: ",CHAR(34),INDEX(People[Primary Address],$A2013),CHAR(34),
", PersonLink: }"))</f>
        <v>#REF!</v>
      </c>
      <c r="H2013" t="e">
        <f>IF(COUNTA(CitationInformation)=0,"",IF(INDEX(AuthorList[Author Name],$A2013)="","",
CONCATENATE("  - &amp;AuthorListID",TEXT($A2013,"0000"),
"  {CitationID: *CitationID0001",
", PersonID: *PersonID",TEXT(MATCH(INDEX(AuthorList[Author Name],$A2013),People[Full Name],0),"0000"),
", AuthorOrder: ",INDEX(AuthorList[Author Number],$A2013),"}")))</f>
        <v>#REF!</v>
      </c>
      <c r="K2013" t="e">
        <f>IF(INDEX(SamplingFeatures[Feature Code],$A2013)="","",
CONCATENATE("  - &amp;SamplingFeatureID",TEXT($A2013,"0000"),
" {","SamplingFeatureUUID:  ",CHAR(34),INDEX(SamplingFeatures[Sampling Feature UUID],$A2013),CHAR(34),
", SamplingFeatureTypeCV:  ",CHAR(34),INDEX(SamplingFeatures[Sampling Feature Type],$A2013),CHAR(34),
", SamplingFeatureCode:  ",CHAR(34),INDEX(SamplingFeatures[Feature Code],$A2013),CHAR(34),
", SamplingFeatureName:  ",CHAR(34),INDEX(SamplingFeatures[Feature Name],$A2013),CHAR(34),
", SamplingFeatureDescription:  ",CHAR(34),INDEX(SamplingFeatures[Feature Description],$A2013),CHAR(34),
", SamplingFeatureGeotypeCV:  ",CHAR(34),INDEX(SamplingFeatures[Feature Geo Type],$A2013),CHAR(34),
", FeatureGeometry:  ",CHAR(34),INDEX(SamplingFeatures[Feature Geometry],$A2013),CHAR(34),
", Elevation_m:  ",CHAR(34),INDEX(SamplingFeatures[Elevation_m],$A2013),CHAR(34),
", ElevationDatumCV:  ",CHAR(34),ElevationDatum,CHAR(34),"}"))</f>
        <v>#REF!</v>
      </c>
      <c r="L2013" t="e">
        <f>IF(INDEX(SamplingFeatures[Sampling Feature Type],$A2013)&lt;&gt;"Site","",
CONCATENATE("  - &amp;SiteID",TEXT(SUMPRODUCT(--($L$3:$L2012&lt;&gt;"")),"0000"),
" {","SamplingFeatureID:  *SamplingFeatureID",TEXT($A2013,"0000"),
", SiteTypeCV:  ",CHAR(34),INDEX(Sites[Site Type],$A2013),CHAR(34),
", Latitude:  ",INDEX(Sites[Latitude],$A2013),
", Longitude:  ",INDEX(Sites[Longitude],$A2013),
", SRSName:  ",CHAR(34),LatLonDatum,CHAR(34),"}"))</f>
        <v>#REF!</v>
      </c>
      <c r="M2013" t="e">
        <f>IF(INDEX(SamplingFeatures[Sampling Feature Type],$A2013)&lt;&gt;"Specimen","",
CONCATENATE("  - &amp;SpecimenID",TEXT(SUMPRODUCT(--($M$3:$M2012&lt;&gt;"")),"0000"),
" {","SamplingFeatureID:  *SamplingFeatureID",TEXT($A2013,"0000"),
", SpecimenTypeCV:  ",CHAR(34),INDEX(Specimens[Specimen Type],$A2013),CHAR(34),
", SpecimenMediumCV:  ",INDEX(Specimens[Specimen Medium],$A2013),
", IsFieldSpecimen:  ",CHAR(34),INDEX(Specimens[Is Field Specimen?],$A2013),CHAR(34),"}"))</f>
        <v>#REF!</v>
      </c>
      <c r="N2013" t="e">
        <f>IF(COUNTA(SpatialOffsets[])=0,"", IF(INDEX(SpatialOffsets[Spatial Offset Type],$A2013)="","",
CONCATENATE("  - &amp;SpatialOffsetID",TEXT($A2013,"0000"),
" {","SpatialOffsetTypeCV:  ",CHAR(34),INDEX(SpatialOffsets[Spatial Offset Type],$A2013),CHAR(34),
", Offset1Value:  ",INDEX(SpatialOffsets[Offset 1 Value],$A2013),
", Offset1UnitID:  ",CHAR(34),INDEX(SpatialOffsets[Offset 1 Unit],$A2013),CHAR(34),
", Offset2Value:  ",INDEX(SpatialOffsets[Offset 2 Value],$A2013),
", Offset2UnitID:  ",CHAR(34),INDEX(SpatialOffsets[Offset 2 Unit],$A2013),CHAR(34),
", Offset3Value:  ",INDEX(SpatialOffsets[Offset 3 Value],$A2013),
", Offset3UnitID:  ",CHAR(34),INDEX(SpatialOffsets[Offset 3 Unit],$A2013),CHAR(34),,"}")))</f>
        <v>#REF!</v>
      </c>
      <c r="O2013" t="e">
        <f>IF(COUNTA(RelatedFeatures[])=0,"", IF(INDEX(RelatedFeatures[First Sampling Feature Code],$A2013)="","",
CONCATENATE("  - &amp;RelationID",TEXT($A2013,"0000"),
" {","SamplingFeatureID:  *SamplingFeatureID",TEXT(MATCH(INDEX(RelatedFeatures[First Sampling Feature Code],$A2013),SamplingFeatures[Feature Code],0),"0000"),
", RelationshipTypeCV:  ",CHAR(34),INDEX(RelatedFeatures[Relationship Type],$A2013),CHAR(34),
", RelatedFeatureID: *SamplingFeatureID",TEXT(MATCH(INDEX(RelatedFeatures[Second Sampling Feature Code],$A2013),SamplingFeatures[Feature Code],0),"0000"),
", SpatialOffsetID:  ",IF(INDEX(RelatedFeatures[Offset Number],$A2013)="","",CONCATENATE("*SpatialOffsetID",TEXT(INDEX(RelatedFeatures[Offset Number],$A2013),"0000"))),"}")))</f>
        <v>#REF!</v>
      </c>
      <c r="P2013" t="e">
        <f>IF(INDEX(Methods[Method Type],$A2013)="","",
CONCATENATE("  - &amp;MethodID",TEXT($A2013,"0000"),
" {","MethodTypeCV:  ",CHAR(34),INDEX(Methods[Method Type],$A2013),CHAR(34),
", MethodCode:  ",CHAR(34),INDEX(Methods[Method Code],$A2013),CHAR(34),
", MethodName:  ",CHAR(34),INDEX(Methods[Method Name],$A2013),CHAR(34),
", MethodDescription:  ",CHAR(34),INDEX(Methods[Method Description],$A2013),CHAR(34),
", MethodLink:  ",CHAR(34),INDEX(Methods[Method Link],$A2013),CHAR(34),
", OrganizationID: *OrganizationID",TEXT(MATCH(INDEX(Methods[Organization Name],$A2013),Organizations[Organization Name],0),"0000"),"}"))</f>
        <v>#REF!</v>
      </c>
      <c r="Q2013" t="e">
        <f>IF(INDEX(Variables[Variable Type],$A2013)="","",
CONCATENATE("  - &amp;VariableID",TEXT($A2013,"0000"),
" {","VariableTypeCV:  ",CHAR(34),INDEX(Variables[Variable Type],$A2013),CHAR(34),
", VariableCode:  ",CHAR(34),INDEX(Variables[Variable Code],$A2013),CHAR(34),
", VariableNameCV:  ",CHAR(34),INDEX(Variables[Variable Name],$A2013),CHAR(34),
", VariableDefinition:  ",CHAR(34),INDEX(Variables[Variable Definition],$A2013),CHAR(34),
", SpecciationCV:  ",CHAR(34),INDEX(Variables[Speciation],$A2013),CHAR(34),
", NoDataValue:  ",CHAR(34),INDEX(Variables[No Data Value],$A2013),CHAR(34),"}"))</f>
        <v>#REF!</v>
      </c>
    </row>
    <row r="2014" spans="1:17" x14ac:dyDescent="0.25">
      <c r="A2014">
        <v>2011</v>
      </c>
      <c r="D2014" t="e">
        <f>IF(INDEX(People[First Name],$A2014)="","",
CONCATENATE("  - &amp;PersonID",TEXT($A2014,"0000"),
" {","PersonFirstName:  ",CHAR(34),INDEX(People[First Name],$A2014),CHAR(34),
", PersonMiddleName:  ",CHAR(34),INDEX(People[Middle Name],$A2014),CHAR(34),
", PersonLastName:  ",CHAR(34),INDEX(People[Last Name],$A2014),CHAR(34),"}"))</f>
        <v>#REF!</v>
      </c>
      <c r="E2014" t="e">
        <f>IF(INDEX(Organizations[Organization Type '[CV']],$A2014)="","",
CONCATENATE("  - &amp;OrganizationID",TEXT($A2014,"0000"),
" {","OrganizationTypeCV:  ",CHAR(34),INDEX(Organizations[Organization Type '[CV']],$A2014),CHAR(34),
", OrganizationCode:  ",CHAR(34),INDEX(Organizations[Organization Code],$A2014),CHAR(34),
", OrganizationName:  ",CHAR(34),INDEX(Organizations[Organization Name],$A2014),CHAR(34),
", OrganizationDescription:  ",CHAR(34),INDEX(Organizations[Organization Description],$A2014),CHAR(34),
", OrganizationLink:  ",CHAR(34),INDEX(Organizations[Organization Link],$A2014),CHAR(34),"}"))</f>
        <v>#REF!</v>
      </c>
      <c r="F2014" t="e">
        <f>IF(INDEX(People[First Name],$A2014)="","",
CONCATENATE("  - &amp;AffiliationID",TEXT($A2014,"0000"),
" {PersonID: *PersonID",TEXT($A2014,"0000"),
", OrganizationID: *OrganizationID",TEXT(MATCH(INDEX(People[Organization Name],$A2014),Organizations[Organization Name],0),"0000"),
", IsPrimaryOrganizationContact: , AffiliationStartDate: , AffiliationEndDate: , PrimaryPhone: ",
", PrimaryEmail: ",CHAR(34),INDEX(People[Primary Email],$A2014),CHAR(34),
", PrimaryAddress: ",CHAR(34),INDEX(People[Primary Address],$A2014),CHAR(34),
", PersonLink: }"))</f>
        <v>#REF!</v>
      </c>
      <c r="H2014" t="e">
        <f>IF(COUNTA(CitationInformation)=0,"",IF(INDEX(AuthorList[Author Name],$A2014)="","",
CONCATENATE("  - &amp;AuthorListID",TEXT($A2014,"0000"),
"  {CitationID: *CitationID0001",
", PersonID: *PersonID",TEXT(MATCH(INDEX(AuthorList[Author Name],$A2014),People[Full Name],0),"0000"),
", AuthorOrder: ",INDEX(AuthorList[Author Number],$A2014),"}")))</f>
        <v>#REF!</v>
      </c>
      <c r="K2014" t="e">
        <f>IF(INDEX(SamplingFeatures[Feature Code],$A2014)="","",
CONCATENATE("  - &amp;SamplingFeatureID",TEXT($A2014,"0000"),
" {","SamplingFeatureUUID:  ",CHAR(34),INDEX(SamplingFeatures[Sampling Feature UUID],$A2014),CHAR(34),
", SamplingFeatureTypeCV:  ",CHAR(34),INDEX(SamplingFeatures[Sampling Feature Type],$A2014),CHAR(34),
", SamplingFeatureCode:  ",CHAR(34),INDEX(SamplingFeatures[Feature Code],$A2014),CHAR(34),
", SamplingFeatureName:  ",CHAR(34),INDEX(SamplingFeatures[Feature Name],$A2014),CHAR(34),
", SamplingFeatureDescription:  ",CHAR(34),INDEX(SamplingFeatures[Feature Description],$A2014),CHAR(34),
", SamplingFeatureGeotypeCV:  ",CHAR(34),INDEX(SamplingFeatures[Feature Geo Type],$A2014),CHAR(34),
", FeatureGeometry:  ",CHAR(34),INDEX(SamplingFeatures[Feature Geometry],$A2014),CHAR(34),
", Elevation_m:  ",CHAR(34),INDEX(SamplingFeatures[Elevation_m],$A2014),CHAR(34),
", ElevationDatumCV:  ",CHAR(34),ElevationDatum,CHAR(34),"}"))</f>
        <v>#REF!</v>
      </c>
      <c r="L2014" t="e">
        <f>IF(INDEX(SamplingFeatures[Sampling Feature Type],$A2014)&lt;&gt;"Site","",
CONCATENATE("  - &amp;SiteID",TEXT(SUMPRODUCT(--($L$3:$L2013&lt;&gt;"")),"0000"),
" {","SamplingFeatureID:  *SamplingFeatureID",TEXT($A2014,"0000"),
", SiteTypeCV:  ",CHAR(34),INDEX(Sites[Site Type],$A2014),CHAR(34),
", Latitude:  ",INDEX(Sites[Latitude],$A2014),
", Longitude:  ",INDEX(Sites[Longitude],$A2014),
", SRSName:  ",CHAR(34),LatLonDatum,CHAR(34),"}"))</f>
        <v>#REF!</v>
      </c>
      <c r="M2014" t="e">
        <f>IF(INDEX(SamplingFeatures[Sampling Feature Type],$A2014)&lt;&gt;"Specimen","",
CONCATENATE("  - &amp;SpecimenID",TEXT(SUMPRODUCT(--($M$3:$M2013&lt;&gt;"")),"0000"),
" {","SamplingFeatureID:  *SamplingFeatureID",TEXT($A2014,"0000"),
", SpecimenTypeCV:  ",CHAR(34),INDEX(Specimens[Specimen Type],$A2014),CHAR(34),
", SpecimenMediumCV:  ",INDEX(Specimens[Specimen Medium],$A2014),
", IsFieldSpecimen:  ",CHAR(34),INDEX(Specimens[Is Field Specimen?],$A2014),CHAR(34),"}"))</f>
        <v>#REF!</v>
      </c>
      <c r="N2014" t="e">
        <f>IF(COUNTA(SpatialOffsets[])=0,"", IF(INDEX(SpatialOffsets[Spatial Offset Type],$A2014)="","",
CONCATENATE("  - &amp;SpatialOffsetID",TEXT($A2014,"0000"),
" {","SpatialOffsetTypeCV:  ",CHAR(34),INDEX(SpatialOffsets[Spatial Offset Type],$A2014),CHAR(34),
", Offset1Value:  ",INDEX(SpatialOffsets[Offset 1 Value],$A2014),
", Offset1UnitID:  ",CHAR(34),INDEX(SpatialOffsets[Offset 1 Unit],$A2014),CHAR(34),
", Offset2Value:  ",INDEX(SpatialOffsets[Offset 2 Value],$A2014),
", Offset2UnitID:  ",CHAR(34),INDEX(SpatialOffsets[Offset 2 Unit],$A2014),CHAR(34),
", Offset3Value:  ",INDEX(SpatialOffsets[Offset 3 Value],$A2014),
", Offset3UnitID:  ",CHAR(34),INDEX(SpatialOffsets[Offset 3 Unit],$A2014),CHAR(34),,"}")))</f>
        <v>#REF!</v>
      </c>
      <c r="O2014" t="e">
        <f>IF(COUNTA(RelatedFeatures[])=0,"", IF(INDEX(RelatedFeatures[First Sampling Feature Code],$A2014)="","",
CONCATENATE("  - &amp;RelationID",TEXT($A2014,"0000"),
" {","SamplingFeatureID:  *SamplingFeatureID",TEXT(MATCH(INDEX(RelatedFeatures[First Sampling Feature Code],$A2014),SamplingFeatures[Feature Code],0),"0000"),
", RelationshipTypeCV:  ",CHAR(34),INDEX(RelatedFeatures[Relationship Type],$A2014),CHAR(34),
", RelatedFeatureID: *SamplingFeatureID",TEXT(MATCH(INDEX(RelatedFeatures[Second Sampling Feature Code],$A2014),SamplingFeatures[Feature Code],0),"0000"),
", SpatialOffsetID:  ",IF(INDEX(RelatedFeatures[Offset Number],$A2014)="","",CONCATENATE("*SpatialOffsetID",TEXT(INDEX(RelatedFeatures[Offset Number],$A2014),"0000"))),"}")))</f>
        <v>#REF!</v>
      </c>
      <c r="P2014" t="e">
        <f>IF(INDEX(Methods[Method Type],$A2014)="","",
CONCATENATE("  - &amp;MethodID",TEXT($A2014,"0000"),
" {","MethodTypeCV:  ",CHAR(34),INDEX(Methods[Method Type],$A2014),CHAR(34),
", MethodCode:  ",CHAR(34),INDEX(Methods[Method Code],$A2014),CHAR(34),
", MethodName:  ",CHAR(34),INDEX(Methods[Method Name],$A2014),CHAR(34),
", MethodDescription:  ",CHAR(34),INDEX(Methods[Method Description],$A2014),CHAR(34),
", MethodLink:  ",CHAR(34),INDEX(Methods[Method Link],$A2014),CHAR(34),
", OrganizationID: *OrganizationID",TEXT(MATCH(INDEX(Methods[Organization Name],$A2014),Organizations[Organization Name],0),"0000"),"}"))</f>
        <v>#REF!</v>
      </c>
      <c r="Q2014" t="e">
        <f>IF(INDEX(Variables[Variable Type],$A2014)="","",
CONCATENATE("  - &amp;VariableID",TEXT($A2014,"0000"),
" {","VariableTypeCV:  ",CHAR(34),INDEX(Variables[Variable Type],$A2014),CHAR(34),
", VariableCode:  ",CHAR(34),INDEX(Variables[Variable Code],$A2014),CHAR(34),
", VariableNameCV:  ",CHAR(34),INDEX(Variables[Variable Name],$A2014),CHAR(34),
", VariableDefinition:  ",CHAR(34),INDEX(Variables[Variable Definition],$A2014),CHAR(34),
", SpecciationCV:  ",CHAR(34),INDEX(Variables[Speciation],$A2014),CHAR(34),
", NoDataValue:  ",CHAR(34),INDEX(Variables[No Data Value],$A2014),CHAR(34),"}"))</f>
        <v>#REF!</v>
      </c>
    </row>
    <row r="2015" spans="1:17" x14ac:dyDescent="0.25">
      <c r="A2015">
        <v>2012</v>
      </c>
      <c r="D2015" t="e">
        <f>IF(INDEX(People[First Name],$A2015)="","",
CONCATENATE("  - &amp;PersonID",TEXT($A2015,"0000"),
" {","PersonFirstName:  ",CHAR(34),INDEX(People[First Name],$A2015),CHAR(34),
", PersonMiddleName:  ",CHAR(34),INDEX(People[Middle Name],$A2015),CHAR(34),
", PersonLastName:  ",CHAR(34),INDEX(People[Last Name],$A2015),CHAR(34),"}"))</f>
        <v>#REF!</v>
      </c>
      <c r="E2015" t="e">
        <f>IF(INDEX(Organizations[Organization Type '[CV']],$A2015)="","",
CONCATENATE("  - &amp;OrganizationID",TEXT($A2015,"0000"),
" {","OrganizationTypeCV:  ",CHAR(34),INDEX(Organizations[Organization Type '[CV']],$A2015),CHAR(34),
", OrganizationCode:  ",CHAR(34),INDEX(Organizations[Organization Code],$A2015),CHAR(34),
", OrganizationName:  ",CHAR(34),INDEX(Organizations[Organization Name],$A2015),CHAR(34),
", OrganizationDescription:  ",CHAR(34),INDEX(Organizations[Organization Description],$A2015),CHAR(34),
", OrganizationLink:  ",CHAR(34),INDEX(Organizations[Organization Link],$A2015),CHAR(34),"}"))</f>
        <v>#REF!</v>
      </c>
      <c r="F2015" t="e">
        <f>IF(INDEX(People[First Name],$A2015)="","",
CONCATENATE("  - &amp;AffiliationID",TEXT($A2015,"0000"),
" {PersonID: *PersonID",TEXT($A2015,"0000"),
", OrganizationID: *OrganizationID",TEXT(MATCH(INDEX(People[Organization Name],$A2015),Organizations[Organization Name],0),"0000"),
", IsPrimaryOrganizationContact: , AffiliationStartDate: , AffiliationEndDate: , PrimaryPhone: ",
", PrimaryEmail: ",CHAR(34),INDEX(People[Primary Email],$A2015),CHAR(34),
", PrimaryAddress: ",CHAR(34),INDEX(People[Primary Address],$A2015),CHAR(34),
", PersonLink: }"))</f>
        <v>#REF!</v>
      </c>
      <c r="H2015" t="e">
        <f>IF(COUNTA(CitationInformation)=0,"",IF(INDEX(AuthorList[Author Name],$A2015)="","",
CONCATENATE("  - &amp;AuthorListID",TEXT($A2015,"0000"),
"  {CitationID: *CitationID0001",
", PersonID: *PersonID",TEXT(MATCH(INDEX(AuthorList[Author Name],$A2015),People[Full Name],0),"0000"),
", AuthorOrder: ",INDEX(AuthorList[Author Number],$A2015),"}")))</f>
        <v>#REF!</v>
      </c>
      <c r="K2015" t="e">
        <f>IF(INDEX(SamplingFeatures[Feature Code],$A2015)="","",
CONCATENATE("  - &amp;SamplingFeatureID",TEXT($A2015,"0000"),
" {","SamplingFeatureUUID:  ",CHAR(34),INDEX(SamplingFeatures[Sampling Feature UUID],$A2015),CHAR(34),
", SamplingFeatureTypeCV:  ",CHAR(34),INDEX(SamplingFeatures[Sampling Feature Type],$A2015),CHAR(34),
", SamplingFeatureCode:  ",CHAR(34),INDEX(SamplingFeatures[Feature Code],$A2015),CHAR(34),
", SamplingFeatureName:  ",CHAR(34),INDEX(SamplingFeatures[Feature Name],$A2015),CHAR(34),
", SamplingFeatureDescription:  ",CHAR(34),INDEX(SamplingFeatures[Feature Description],$A2015),CHAR(34),
", SamplingFeatureGeotypeCV:  ",CHAR(34),INDEX(SamplingFeatures[Feature Geo Type],$A2015),CHAR(34),
", FeatureGeometry:  ",CHAR(34),INDEX(SamplingFeatures[Feature Geometry],$A2015),CHAR(34),
", Elevation_m:  ",CHAR(34),INDEX(SamplingFeatures[Elevation_m],$A2015),CHAR(34),
", ElevationDatumCV:  ",CHAR(34),ElevationDatum,CHAR(34),"}"))</f>
        <v>#REF!</v>
      </c>
      <c r="L2015" t="e">
        <f>IF(INDEX(SamplingFeatures[Sampling Feature Type],$A2015)&lt;&gt;"Site","",
CONCATENATE("  - &amp;SiteID",TEXT(SUMPRODUCT(--($L$3:$L2014&lt;&gt;"")),"0000"),
" {","SamplingFeatureID:  *SamplingFeatureID",TEXT($A2015,"0000"),
", SiteTypeCV:  ",CHAR(34),INDEX(Sites[Site Type],$A2015),CHAR(34),
", Latitude:  ",INDEX(Sites[Latitude],$A2015),
", Longitude:  ",INDEX(Sites[Longitude],$A2015),
", SRSName:  ",CHAR(34),LatLonDatum,CHAR(34),"}"))</f>
        <v>#REF!</v>
      </c>
      <c r="M2015" t="e">
        <f>IF(INDEX(SamplingFeatures[Sampling Feature Type],$A2015)&lt;&gt;"Specimen","",
CONCATENATE("  - &amp;SpecimenID",TEXT(SUMPRODUCT(--($M$3:$M2014&lt;&gt;"")),"0000"),
" {","SamplingFeatureID:  *SamplingFeatureID",TEXT($A2015,"0000"),
", SpecimenTypeCV:  ",CHAR(34),INDEX(Specimens[Specimen Type],$A2015),CHAR(34),
", SpecimenMediumCV:  ",INDEX(Specimens[Specimen Medium],$A2015),
", IsFieldSpecimen:  ",CHAR(34),INDEX(Specimens[Is Field Specimen?],$A2015),CHAR(34),"}"))</f>
        <v>#REF!</v>
      </c>
      <c r="N2015" t="e">
        <f>IF(COUNTA(SpatialOffsets[])=0,"", IF(INDEX(SpatialOffsets[Spatial Offset Type],$A2015)="","",
CONCATENATE("  - &amp;SpatialOffsetID",TEXT($A2015,"0000"),
" {","SpatialOffsetTypeCV:  ",CHAR(34),INDEX(SpatialOffsets[Spatial Offset Type],$A2015),CHAR(34),
", Offset1Value:  ",INDEX(SpatialOffsets[Offset 1 Value],$A2015),
", Offset1UnitID:  ",CHAR(34),INDEX(SpatialOffsets[Offset 1 Unit],$A2015),CHAR(34),
", Offset2Value:  ",INDEX(SpatialOffsets[Offset 2 Value],$A2015),
", Offset2UnitID:  ",CHAR(34),INDEX(SpatialOffsets[Offset 2 Unit],$A2015),CHAR(34),
", Offset3Value:  ",INDEX(SpatialOffsets[Offset 3 Value],$A2015),
", Offset3UnitID:  ",CHAR(34),INDEX(SpatialOffsets[Offset 3 Unit],$A2015),CHAR(34),,"}")))</f>
        <v>#REF!</v>
      </c>
      <c r="O2015" t="e">
        <f>IF(COUNTA(RelatedFeatures[])=0,"", IF(INDEX(RelatedFeatures[First Sampling Feature Code],$A2015)="","",
CONCATENATE("  - &amp;RelationID",TEXT($A2015,"0000"),
" {","SamplingFeatureID:  *SamplingFeatureID",TEXT(MATCH(INDEX(RelatedFeatures[First Sampling Feature Code],$A2015),SamplingFeatures[Feature Code],0),"0000"),
", RelationshipTypeCV:  ",CHAR(34),INDEX(RelatedFeatures[Relationship Type],$A2015),CHAR(34),
", RelatedFeatureID: *SamplingFeatureID",TEXT(MATCH(INDEX(RelatedFeatures[Second Sampling Feature Code],$A2015),SamplingFeatures[Feature Code],0),"0000"),
", SpatialOffsetID:  ",IF(INDEX(RelatedFeatures[Offset Number],$A2015)="","",CONCATENATE("*SpatialOffsetID",TEXT(INDEX(RelatedFeatures[Offset Number],$A2015),"0000"))),"}")))</f>
        <v>#REF!</v>
      </c>
      <c r="P2015" t="e">
        <f>IF(INDEX(Methods[Method Type],$A2015)="","",
CONCATENATE("  - &amp;MethodID",TEXT($A2015,"0000"),
" {","MethodTypeCV:  ",CHAR(34),INDEX(Methods[Method Type],$A2015),CHAR(34),
", MethodCode:  ",CHAR(34),INDEX(Methods[Method Code],$A2015),CHAR(34),
", MethodName:  ",CHAR(34),INDEX(Methods[Method Name],$A2015),CHAR(34),
", MethodDescription:  ",CHAR(34),INDEX(Methods[Method Description],$A2015),CHAR(34),
", MethodLink:  ",CHAR(34),INDEX(Methods[Method Link],$A2015),CHAR(34),
", OrganizationID: *OrganizationID",TEXT(MATCH(INDEX(Methods[Organization Name],$A2015),Organizations[Organization Name],0),"0000"),"}"))</f>
        <v>#REF!</v>
      </c>
      <c r="Q2015" t="e">
        <f>IF(INDEX(Variables[Variable Type],$A2015)="","",
CONCATENATE("  - &amp;VariableID",TEXT($A2015,"0000"),
" {","VariableTypeCV:  ",CHAR(34),INDEX(Variables[Variable Type],$A2015),CHAR(34),
", VariableCode:  ",CHAR(34),INDEX(Variables[Variable Code],$A2015),CHAR(34),
", VariableNameCV:  ",CHAR(34),INDEX(Variables[Variable Name],$A2015),CHAR(34),
", VariableDefinition:  ",CHAR(34),INDEX(Variables[Variable Definition],$A2015),CHAR(34),
", SpecciationCV:  ",CHAR(34),INDEX(Variables[Speciation],$A2015),CHAR(34),
", NoDataValue:  ",CHAR(34),INDEX(Variables[No Data Value],$A2015),CHAR(34),"}"))</f>
        <v>#REF!</v>
      </c>
    </row>
    <row r="2016" spans="1:17" x14ac:dyDescent="0.25">
      <c r="A2016">
        <v>2013</v>
      </c>
      <c r="D2016" t="e">
        <f>IF(INDEX(People[First Name],$A2016)="","",
CONCATENATE("  - &amp;PersonID",TEXT($A2016,"0000"),
" {","PersonFirstName:  ",CHAR(34),INDEX(People[First Name],$A2016),CHAR(34),
", PersonMiddleName:  ",CHAR(34),INDEX(People[Middle Name],$A2016),CHAR(34),
", PersonLastName:  ",CHAR(34),INDEX(People[Last Name],$A2016),CHAR(34),"}"))</f>
        <v>#REF!</v>
      </c>
      <c r="E2016" t="e">
        <f>IF(INDEX(Organizations[Organization Type '[CV']],$A2016)="","",
CONCATENATE("  - &amp;OrganizationID",TEXT($A2016,"0000"),
" {","OrganizationTypeCV:  ",CHAR(34),INDEX(Organizations[Organization Type '[CV']],$A2016),CHAR(34),
", OrganizationCode:  ",CHAR(34),INDEX(Organizations[Organization Code],$A2016),CHAR(34),
", OrganizationName:  ",CHAR(34),INDEX(Organizations[Organization Name],$A2016),CHAR(34),
", OrganizationDescription:  ",CHAR(34),INDEX(Organizations[Organization Description],$A2016),CHAR(34),
", OrganizationLink:  ",CHAR(34),INDEX(Organizations[Organization Link],$A2016),CHAR(34),"}"))</f>
        <v>#REF!</v>
      </c>
      <c r="F2016" t="e">
        <f>IF(INDEX(People[First Name],$A2016)="","",
CONCATENATE("  - &amp;AffiliationID",TEXT($A2016,"0000"),
" {PersonID: *PersonID",TEXT($A2016,"0000"),
", OrganizationID: *OrganizationID",TEXT(MATCH(INDEX(People[Organization Name],$A2016),Organizations[Organization Name],0),"0000"),
", IsPrimaryOrganizationContact: , AffiliationStartDate: , AffiliationEndDate: , PrimaryPhone: ",
", PrimaryEmail: ",CHAR(34),INDEX(People[Primary Email],$A2016),CHAR(34),
", PrimaryAddress: ",CHAR(34),INDEX(People[Primary Address],$A2016),CHAR(34),
", PersonLink: }"))</f>
        <v>#REF!</v>
      </c>
      <c r="H2016" t="e">
        <f>IF(COUNTA(CitationInformation)=0,"",IF(INDEX(AuthorList[Author Name],$A2016)="","",
CONCATENATE("  - &amp;AuthorListID",TEXT($A2016,"0000"),
"  {CitationID: *CitationID0001",
", PersonID: *PersonID",TEXT(MATCH(INDEX(AuthorList[Author Name],$A2016),People[Full Name],0),"0000"),
", AuthorOrder: ",INDEX(AuthorList[Author Number],$A2016),"}")))</f>
        <v>#REF!</v>
      </c>
      <c r="K2016" t="e">
        <f>IF(INDEX(SamplingFeatures[Feature Code],$A2016)="","",
CONCATENATE("  - &amp;SamplingFeatureID",TEXT($A2016,"0000"),
" {","SamplingFeatureUUID:  ",CHAR(34),INDEX(SamplingFeatures[Sampling Feature UUID],$A2016),CHAR(34),
", SamplingFeatureTypeCV:  ",CHAR(34),INDEX(SamplingFeatures[Sampling Feature Type],$A2016),CHAR(34),
", SamplingFeatureCode:  ",CHAR(34),INDEX(SamplingFeatures[Feature Code],$A2016),CHAR(34),
", SamplingFeatureName:  ",CHAR(34),INDEX(SamplingFeatures[Feature Name],$A2016),CHAR(34),
", SamplingFeatureDescription:  ",CHAR(34),INDEX(SamplingFeatures[Feature Description],$A2016),CHAR(34),
", SamplingFeatureGeotypeCV:  ",CHAR(34),INDEX(SamplingFeatures[Feature Geo Type],$A2016),CHAR(34),
", FeatureGeometry:  ",CHAR(34),INDEX(SamplingFeatures[Feature Geometry],$A2016),CHAR(34),
", Elevation_m:  ",CHAR(34),INDEX(SamplingFeatures[Elevation_m],$A2016),CHAR(34),
", ElevationDatumCV:  ",CHAR(34),ElevationDatum,CHAR(34),"}"))</f>
        <v>#REF!</v>
      </c>
      <c r="L2016" t="e">
        <f>IF(INDEX(SamplingFeatures[Sampling Feature Type],$A2016)&lt;&gt;"Site","",
CONCATENATE("  - &amp;SiteID",TEXT(SUMPRODUCT(--($L$3:$L2015&lt;&gt;"")),"0000"),
" {","SamplingFeatureID:  *SamplingFeatureID",TEXT($A2016,"0000"),
", SiteTypeCV:  ",CHAR(34),INDEX(Sites[Site Type],$A2016),CHAR(34),
", Latitude:  ",INDEX(Sites[Latitude],$A2016),
", Longitude:  ",INDEX(Sites[Longitude],$A2016),
", SRSName:  ",CHAR(34),LatLonDatum,CHAR(34),"}"))</f>
        <v>#REF!</v>
      </c>
      <c r="M2016" t="e">
        <f>IF(INDEX(SamplingFeatures[Sampling Feature Type],$A2016)&lt;&gt;"Specimen","",
CONCATENATE("  - &amp;SpecimenID",TEXT(SUMPRODUCT(--($M$3:$M2015&lt;&gt;"")),"0000"),
" {","SamplingFeatureID:  *SamplingFeatureID",TEXT($A2016,"0000"),
", SpecimenTypeCV:  ",CHAR(34),INDEX(Specimens[Specimen Type],$A2016),CHAR(34),
", SpecimenMediumCV:  ",INDEX(Specimens[Specimen Medium],$A2016),
", IsFieldSpecimen:  ",CHAR(34),INDEX(Specimens[Is Field Specimen?],$A2016),CHAR(34),"}"))</f>
        <v>#REF!</v>
      </c>
      <c r="N2016" t="e">
        <f>IF(COUNTA(SpatialOffsets[])=0,"", IF(INDEX(SpatialOffsets[Spatial Offset Type],$A2016)="","",
CONCATENATE("  - &amp;SpatialOffsetID",TEXT($A2016,"0000"),
" {","SpatialOffsetTypeCV:  ",CHAR(34),INDEX(SpatialOffsets[Spatial Offset Type],$A2016),CHAR(34),
", Offset1Value:  ",INDEX(SpatialOffsets[Offset 1 Value],$A2016),
", Offset1UnitID:  ",CHAR(34),INDEX(SpatialOffsets[Offset 1 Unit],$A2016),CHAR(34),
", Offset2Value:  ",INDEX(SpatialOffsets[Offset 2 Value],$A2016),
", Offset2UnitID:  ",CHAR(34),INDEX(SpatialOffsets[Offset 2 Unit],$A2016),CHAR(34),
", Offset3Value:  ",INDEX(SpatialOffsets[Offset 3 Value],$A2016),
", Offset3UnitID:  ",CHAR(34),INDEX(SpatialOffsets[Offset 3 Unit],$A2016),CHAR(34),,"}")))</f>
        <v>#REF!</v>
      </c>
      <c r="O2016" t="e">
        <f>IF(COUNTA(RelatedFeatures[])=0,"", IF(INDEX(RelatedFeatures[First Sampling Feature Code],$A2016)="","",
CONCATENATE("  - &amp;RelationID",TEXT($A2016,"0000"),
" {","SamplingFeatureID:  *SamplingFeatureID",TEXT(MATCH(INDEX(RelatedFeatures[First Sampling Feature Code],$A2016),SamplingFeatures[Feature Code],0),"0000"),
", RelationshipTypeCV:  ",CHAR(34),INDEX(RelatedFeatures[Relationship Type],$A2016),CHAR(34),
", RelatedFeatureID: *SamplingFeatureID",TEXT(MATCH(INDEX(RelatedFeatures[Second Sampling Feature Code],$A2016),SamplingFeatures[Feature Code],0),"0000"),
", SpatialOffsetID:  ",IF(INDEX(RelatedFeatures[Offset Number],$A2016)="","",CONCATENATE("*SpatialOffsetID",TEXT(INDEX(RelatedFeatures[Offset Number],$A2016),"0000"))),"}")))</f>
        <v>#REF!</v>
      </c>
      <c r="P2016" t="e">
        <f>IF(INDEX(Methods[Method Type],$A2016)="","",
CONCATENATE("  - &amp;MethodID",TEXT($A2016,"0000"),
" {","MethodTypeCV:  ",CHAR(34),INDEX(Methods[Method Type],$A2016),CHAR(34),
", MethodCode:  ",CHAR(34),INDEX(Methods[Method Code],$A2016),CHAR(34),
", MethodName:  ",CHAR(34),INDEX(Methods[Method Name],$A2016),CHAR(34),
", MethodDescription:  ",CHAR(34),INDEX(Methods[Method Description],$A2016),CHAR(34),
", MethodLink:  ",CHAR(34),INDEX(Methods[Method Link],$A2016),CHAR(34),
", OrganizationID: *OrganizationID",TEXT(MATCH(INDEX(Methods[Organization Name],$A2016),Organizations[Organization Name],0),"0000"),"}"))</f>
        <v>#REF!</v>
      </c>
      <c r="Q2016" t="e">
        <f>IF(INDEX(Variables[Variable Type],$A2016)="","",
CONCATENATE("  - &amp;VariableID",TEXT($A2016,"0000"),
" {","VariableTypeCV:  ",CHAR(34),INDEX(Variables[Variable Type],$A2016),CHAR(34),
", VariableCode:  ",CHAR(34),INDEX(Variables[Variable Code],$A2016),CHAR(34),
", VariableNameCV:  ",CHAR(34),INDEX(Variables[Variable Name],$A2016),CHAR(34),
", VariableDefinition:  ",CHAR(34),INDEX(Variables[Variable Definition],$A2016),CHAR(34),
", SpecciationCV:  ",CHAR(34),INDEX(Variables[Speciation],$A2016),CHAR(34),
", NoDataValue:  ",CHAR(34),INDEX(Variables[No Data Value],$A2016),CHAR(34),"}"))</f>
        <v>#REF!</v>
      </c>
    </row>
    <row r="2017" spans="1:17" x14ac:dyDescent="0.25">
      <c r="A2017">
        <v>2014</v>
      </c>
      <c r="D2017" t="e">
        <f>IF(INDEX(People[First Name],$A2017)="","",
CONCATENATE("  - &amp;PersonID",TEXT($A2017,"0000"),
" {","PersonFirstName:  ",CHAR(34),INDEX(People[First Name],$A2017),CHAR(34),
", PersonMiddleName:  ",CHAR(34),INDEX(People[Middle Name],$A2017),CHAR(34),
", PersonLastName:  ",CHAR(34),INDEX(People[Last Name],$A2017),CHAR(34),"}"))</f>
        <v>#REF!</v>
      </c>
      <c r="E2017" t="e">
        <f>IF(INDEX(Organizations[Organization Type '[CV']],$A2017)="","",
CONCATENATE("  - &amp;OrganizationID",TEXT($A2017,"0000"),
" {","OrganizationTypeCV:  ",CHAR(34),INDEX(Organizations[Organization Type '[CV']],$A2017),CHAR(34),
", OrganizationCode:  ",CHAR(34),INDEX(Organizations[Organization Code],$A2017),CHAR(34),
", OrganizationName:  ",CHAR(34),INDEX(Organizations[Organization Name],$A2017),CHAR(34),
", OrganizationDescription:  ",CHAR(34),INDEX(Organizations[Organization Description],$A2017),CHAR(34),
", OrganizationLink:  ",CHAR(34),INDEX(Organizations[Organization Link],$A2017),CHAR(34),"}"))</f>
        <v>#REF!</v>
      </c>
      <c r="F2017" t="e">
        <f>IF(INDEX(People[First Name],$A2017)="","",
CONCATENATE("  - &amp;AffiliationID",TEXT($A2017,"0000"),
" {PersonID: *PersonID",TEXT($A2017,"0000"),
", OrganizationID: *OrganizationID",TEXT(MATCH(INDEX(People[Organization Name],$A2017),Organizations[Organization Name],0),"0000"),
", IsPrimaryOrganizationContact: , AffiliationStartDate: , AffiliationEndDate: , PrimaryPhone: ",
", PrimaryEmail: ",CHAR(34),INDEX(People[Primary Email],$A2017),CHAR(34),
", PrimaryAddress: ",CHAR(34),INDEX(People[Primary Address],$A2017),CHAR(34),
", PersonLink: }"))</f>
        <v>#REF!</v>
      </c>
      <c r="H2017" t="e">
        <f>IF(COUNTA(CitationInformation)=0,"",IF(INDEX(AuthorList[Author Name],$A2017)="","",
CONCATENATE("  - &amp;AuthorListID",TEXT($A2017,"0000"),
"  {CitationID: *CitationID0001",
", PersonID: *PersonID",TEXT(MATCH(INDEX(AuthorList[Author Name],$A2017),People[Full Name],0),"0000"),
", AuthorOrder: ",INDEX(AuthorList[Author Number],$A2017),"}")))</f>
        <v>#REF!</v>
      </c>
      <c r="K2017" t="e">
        <f>IF(INDEX(SamplingFeatures[Feature Code],$A2017)="","",
CONCATENATE("  - &amp;SamplingFeatureID",TEXT($A2017,"0000"),
" {","SamplingFeatureUUID:  ",CHAR(34),INDEX(SamplingFeatures[Sampling Feature UUID],$A2017),CHAR(34),
", SamplingFeatureTypeCV:  ",CHAR(34),INDEX(SamplingFeatures[Sampling Feature Type],$A2017),CHAR(34),
", SamplingFeatureCode:  ",CHAR(34),INDEX(SamplingFeatures[Feature Code],$A2017),CHAR(34),
", SamplingFeatureName:  ",CHAR(34),INDEX(SamplingFeatures[Feature Name],$A2017),CHAR(34),
", SamplingFeatureDescription:  ",CHAR(34),INDEX(SamplingFeatures[Feature Description],$A2017),CHAR(34),
", SamplingFeatureGeotypeCV:  ",CHAR(34),INDEX(SamplingFeatures[Feature Geo Type],$A2017),CHAR(34),
", FeatureGeometry:  ",CHAR(34),INDEX(SamplingFeatures[Feature Geometry],$A2017),CHAR(34),
", Elevation_m:  ",CHAR(34),INDEX(SamplingFeatures[Elevation_m],$A2017),CHAR(34),
", ElevationDatumCV:  ",CHAR(34),ElevationDatum,CHAR(34),"}"))</f>
        <v>#REF!</v>
      </c>
      <c r="L2017" t="e">
        <f>IF(INDEX(SamplingFeatures[Sampling Feature Type],$A2017)&lt;&gt;"Site","",
CONCATENATE("  - &amp;SiteID",TEXT(SUMPRODUCT(--($L$3:$L2016&lt;&gt;"")),"0000"),
" {","SamplingFeatureID:  *SamplingFeatureID",TEXT($A2017,"0000"),
", SiteTypeCV:  ",CHAR(34),INDEX(Sites[Site Type],$A2017),CHAR(34),
", Latitude:  ",INDEX(Sites[Latitude],$A2017),
", Longitude:  ",INDEX(Sites[Longitude],$A2017),
", SRSName:  ",CHAR(34),LatLonDatum,CHAR(34),"}"))</f>
        <v>#REF!</v>
      </c>
      <c r="M2017" t="e">
        <f>IF(INDEX(SamplingFeatures[Sampling Feature Type],$A2017)&lt;&gt;"Specimen","",
CONCATENATE("  - &amp;SpecimenID",TEXT(SUMPRODUCT(--($M$3:$M2016&lt;&gt;"")),"0000"),
" {","SamplingFeatureID:  *SamplingFeatureID",TEXT($A2017,"0000"),
", SpecimenTypeCV:  ",CHAR(34),INDEX(Specimens[Specimen Type],$A2017),CHAR(34),
", SpecimenMediumCV:  ",INDEX(Specimens[Specimen Medium],$A2017),
", IsFieldSpecimen:  ",CHAR(34),INDEX(Specimens[Is Field Specimen?],$A2017),CHAR(34),"}"))</f>
        <v>#REF!</v>
      </c>
      <c r="N2017" t="e">
        <f>IF(COUNTA(SpatialOffsets[])=0,"", IF(INDEX(SpatialOffsets[Spatial Offset Type],$A2017)="","",
CONCATENATE("  - &amp;SpatialOffsetID",TEXT($A2017,"0000"),
" {","SpatialOffsetTypeCV:  ",CHAR(34),INDEX(SpatialOffsets[Spatial Offset Type],$A2017),CHAR(34),
", Offset1Value:  ",INDEX(SpatialOffsets[Offset 1 Value],$A2017),
", Offset1UnitID:  ",CHAR(34),INDEX(SpatialOffsets[Offset 1 Unit],$A2017),CHAR(34),
", Offset2Value:  ",INDEX(SpatialOffsets[Offset 2 Value],$A2017),
", Offset2UnitID:  ",CHAR(34),INDEX(SpatialOffsets[Offset 2 Unit],$A2017),CHAR(34),
", Offset3Value:  ",INDEX(SpatialOffsets[Offset 3 Value],$A2017),
", Offset3UnitID:  ",CHAR(34),INDEX(SpatialOffsets[Offset 3 Unit],$A2017),CHAR(34),,"}")))</f>
        <v>#REF!</v>
      </c>
      <c r="O2017" t="e">
        <f>IF(COUNTA(RelatedFeatures[])=0,"", IF(INDEX(RelatedFeatures[First Sampling Feature Code],$A2017)="","",
CONCATENATE("  - &amp;RelationID",TEXT($A2017,"0000"),
" {","SamplingFeatureID:  *SamplingFeatureID",TEXT(MATCH(INDEX(RelatedFeatures[First Sampling Feature Code],$A2017),SamplingFeatures[Feature Code],0),"0000"),
", RelationshipTypeCV:  ",CHAR(34),INDEX(RelatedFeatures[Relationship Type],$A2017),CHAR(34),
", RelatedFeatureID: *SamplingFeatureID",TEXT(MATCH(INDEX(RelatedFeatures[Second Sampling Feature Code],$A2017),SamplingFeatures[Feature Code],0),"0000"),
", SpatialOffsetID:  ",IF(INDEX(RelatedFeatures[Offset Number],$A2017)="","",CONCATENATE("*SpatialOffsetID",TEXT(INDEX(RelatedFeatures[Offset Number],$A2017),"0000"))),"}")))</f>
        <v>#REF!</v>
      </c>
      <c r="P2017" t="e">
        <f>IF(INDEX(Methods[Method Type],$A2017)="","",
CONCATENATE("  - &amp;MethodID",TEXT($A2017,"0000"),
" {","MethodTypeCV:  ",CHAR(34),INDEX(Methods[Method Type],$A2017),CHAR(34),
", MethodCode:  ",CHAR(34),INDEX(Methods[Method Code],$A2017),CHAR(34),
", MethodName:  ",CHAR(34),INDEX(Methods[Method Name],$A2017),CHAR(34),
", MethodDescription:  ",CHAR(34),INDEX(Methods[Method Description],$A2017),CHAR(34),
", MethodLink:  ",CHAR(34),INDEX(Methods[Method Link],$A2017),CHAR(34),
", OrganizationID: *OrganizationID",TEXT(MATCH(INDEX(Methods[Organization Name],$A2017),Organizations[Organization Name],0),"0000"),"}"))</f>
        <v>#REF!</v>
      </c>
      <c r="Q2017" t="e">
        <f>IF(INDEX(Variables[Variable Type],$A2017)="","",
CONCATENATE("  - &amp;VariableID",TEXT($A2017,"0000"),
" {","VariableTypeCV:  ",CHAR(34),INDEX(Variables[Variable Type],$A2017),CHAR(34),
", VariableCode:  ",CHAR(34),INDEX(Variables[Variable Code],$A2017),CHAR(34),
", VariableNameCV:  ",CHAR(34),INDEX(Variables[Variable Name],$A2017),CHAR(34),
", VariableDefinition:  ",CHAR(34),INDEX(Variables[Variable Definition],$A2017),CHAR(34),
", SpecciationCV:  ",CHAR(34),INDEX(Variables[Speciation],$A2017),CHAR(34),
", NoDataValue:  ",CHAR(34),INDEX(Variables[No Data Value],$A2017),CHAR(34),"}"))</f>
        <v>#REF!</v>
      </c>
    </row>
    <row r="2018" spans="1:17" x14ac:dyDescent="0.25">
      <c r="A2018">
        <v>2015</v>
      </c>
      <c r="D2018" t="e">
        <f>IF(INDEX(People[First Name],$A2018)="","",
CONCATENATE("  - &amp;PersonID",TEXT($A2018,"0000"),
" {","PersonFirstName:  ",CHAR(34),INDEX(People[First Name],$A2018),CHAR(34),
", PersonMiddleName:  ",CHAR(34),INDEX(People[Middle Name],$A2018),CHAR(34),
", PersonLastName:  ",CHAR(34),INDEX(People[Last Name],$A2018),CHAR(34),"}"))</f>
        <v>#REF!</v>
      </c>
      <c r="E2018" t="e">
        <f>IF(INDEX(Organizations[Organization Type '[CV']],$A2018)="","",
CONCATENATE("  - &amp;OrganizationID",TEXT($A2018,"0000"),
" {","OrganizationTypeCV:  ",CHAR(34),INDEX(Organizations[Organization Type '[CV']],$A2018),CHAR(34),
", OrganizationCode:  ",CHAR(34),INDEX(Organizations[Organization Code],$A2018),CHAR(34),
", OrganizationName:  ",CHAR(34),INDEX(Organizations[Organization Name],$A2018),CHAR(34),
", OrganizationDescription:  ",CHAR(34),INDEX(Organizations[Organization Description],$A2018),CHAR(34),
", OrganizationLink:  ",CHAR(34),INDEX(Organizations[Organization Link],$A2018),CHAR(34),"}"))</f>
        <v>#REF!</v>
      </c>
      <c r="F2018" t="e">
        <f>IF(INDEX(People[First Name],$A2018)="","",
CONCATENATE("  - &amp;AffiliationID",TEXT($A2018,"0000"),
" {PersonID: *PersonID",TEXT($A2018,"0000"),
", OrganizationID: *OrganizationID",TEXT(MATCH(INDEX(People[Organization Name],$A2018),Organizations[Organization Name],0),"0000"),
", IsPrimaryOrganizationContact: , AffiliationStartDate: , AffiliationEndDate: , PrimaryPhone: ",
", PrimaryEmail: ",CHAR(34),INDEX(People[Primary Email],$A2018),CHAR(34),
", PrimaryAddress: ",CHAR(34),INDEX(People[Primary Address],$A2018),CHAR(34),
", PersonLink: }"))</f>
        <v>#REF!</v>
      </c>
      <c r="H2018" t="e">
        <f>IF(COUNTA(CitationInformation)=0,"",IF(INDEX(AuthorList[Author Name],$A2018)="","",
CONCATENATE("  - &amp;AuthorListID",TEXT($A2018,"0000"),
"  {CitationID: *CitationID0001",
", PersonID: *PersonID",TEXT(MATCH(INDEX(AuthorList[Author Name],$A2018),People[Full Name],0),"0000"),
", AuthorOrder: ",INDEX(AuthorList[Author Number],$A2018),"}")))</f>
        <v>#REF!</v>
      </c>
      <c r="K2018" t="e">
        <f>IF(INDEX(SamplingFeatures[Feature Code],$A2018)="","",
CONCATENATE("  - &amp;SamplingFeatureID",TEXT($A2018,"0000"),
" {","SamplingFeatureUUID:  ",CHAR(34),INDEX(SamplingFeatures[Sampling Feature UUID],$A2018),CHAR(34),
", SamplingFeatureTypeCV:  ",CHAR(34),INDEX(SamplingFeatures[Sampling Feature Type],$A2018),CHAR(34),
", SamplingFeatureCode:  ",CHAR(34),INDEX(SamplingFeatures[Feature Code],$A2018),CHAR(34),
", SamplingFeatureName:  ",CHAR(34),INDEX(SamplingFeatures[Feature Name],$A2018),CHAR(34),
", SamplingFeatureDescription:  ",CHAR(34),INDEX(SamplingFeatures[Feature Description],$A2018),CHAR(34),
", SamplingFeatureGeotypeCV:  ",CHAR(34),INDEX(SamplingFeatures[Feature Geo Type],$A2018),CHAR(34),
", FeatureGeometry:  ",CHAR(34),INDEX(SamplingFeatures[Feature Geometry],$A2018),CHAR(34),
", Elevation_m:  ",CHAR(34),INDEX(SamplingFeatures[Elevation_m],$A2018),CHAR(34),
", ElevationDatumCV:  ",CHAR(34),ElevationDatum,CHAR(34),"}"))</f>
        <v>#REF!</v>
      </c>
      <c r="L2018" t="e">
        <f>IF(INDEX(SamplingFeatures[Sampling Feature Type],$A2018)&lt;&gt;"Site","",
CONCATENATE("  - &amp;SiteID",TEXT(SUMPRODUCT(--($L$3:$L2017&lt;&gt;"")),"0000"),
" {","SamplingFeatureID:  *SamplingFeatureID",TEXT($A2018,"0000"),
", SiteTypeCV:  ",CHAR(34),INDEX(Sites[Site Type],$A2018),CHAR(34),
", Latitude:  ",INDEX(Sites[Latitude],$A2018),
", Longitude:  ",INDEX(Sites[Longitude],$A2018),
", SRSName:  ",CHAR(34),LatLonDatum,CHAR(34),"}"))</f>
        <v>#REF!</v>
      </c>
      <c r="M2018" t="e">
        <f>IF(INDEX(SamplingFeatures[Sampling Feature Type],$A2018)&lt;&gt;"Specimen","",
CONCATENATE("  - &amp;SpecimenID",TEXT(SUMPRODUCT(--($M$3:$M2017&lt;&gt;"")),"0000"),
" {","SamplingFeatureID:  *SamplingFeatureID",TEXT($A2018,"0000"),
", SpecimenTypeCV:  ",CHAR(34),INDEX(Specimens[Specimen Type],$A2018),CHAR(34),
", SpecimenMediumCV:  ",INDEX(Specimens[Specimen Medium],$A2018),
", IsFieldSpecimen:  ",CHAR(34),INDEX(Specimens[Is Field Specimen?],$A2018),CHAR(34),"}"))</f>
        <v>#REF!</v>
      </c>
      <c r="N2018" t="e">
        <f>IF(COUNTA(SpatialOffsets[])=0,"", IF(INDEX(SpatialOffsets[Spatial Offset Type],$A2018)="","",
CONCATENATE("  - &amp;SpatialOffsetID",TEXT($A2018,"0000"),
" {","SpatialOffsetTypeCV:  ",CHAR(34),INDEX(SpatialOffsets[Spatial Offset Type],$A2018),CHAR(34),
", Offset1Value:  ",INDEX(SpatialOffsets[Offset 1 Value],$A2018),
", Offset1UnitID:  ",CHAR(34),INDEX(SpatialOffsets[Offset 1 Unit],$A2018),CHAR(34),
", Offset2Value:  ",INDEX(SpatialOffsets[Offset 2 Value],$A2018),
", Offset2UnitID:  ",CHAR(34),INDEX(SpatialOffsets[Offset 2 Unit],$A2018),CHAR(34),
", Offset3Value:  ",INDEX(SpatialOffsets[Offset 3 Value],$A2018),
", Offset3UnitID:  ",CHAR(34),INDEX(SpatialOffsets[Offset 3 Unit],$A2018),CHAR(34),,"}")))</f>
        <v>#REF!</v>
      </c>
      <c r="O2018" t="e">
        <f>IF(COUNTA(RelatedFeatures[])=0,"", IF(INDEX(RelatedFeatures[First Sampling Feature Code],$A2018)="","",
CONCATENATE("  - &amp;RelationID",TEXT($A2018,"0000"),
" {","SamplingFeatureID:  *SamplingFeatureID",TEXT(MATCH(INDEX(RelatedFeatures[First Sampling Feature Code],$A2018),SamplingFeatures[Feature Code],0),"0000"),
", RelationshipTypeCV:  ",CHAR(34),INDEX(RelatedFeatures[Relationship Type],$A2018),CHAR(34),
", RelatedFeatureID: *SamplingFeatureID",TEXT(MATCH(INDEX(RelatedFeatures[Second Sampling Feature Code],$A2018),SamplingFeatures[Feature Code],0),"0000"),
", SpatialOffsetID:  ",IF(INDEX(RelatedFeatures[Offset Number],$A2018)="","",CONCATENATE("*SpatialOffsetID",TEXT(INDEX(RelatedFeatures[Offset Number],$A2018),"0000"))),"}")))</f>
        <v>#REF!</v>
      </c>
      <c r="P2018" t="e">
        <f>IF(INDEX(Methods[Method Type],$A2018)="","",
CONCATENATE("  - &amp;MethodID",TEXT($A2018,"0000"),
" {","MethodTypeCV:  ",CHAR(34),INDEX(Methods[Method Type],$A2018),CHAR(34),
", MethodCode:  ",CHAR(34),INDEX(Methods[Method Code],$A2018),CHAR(34),
", MethodName:  ",CHAR(34),INDEX(Methods[Method Name],$A2018),CHAR(34),
", MethodDescription:  ",CHAR(34),INDEX(Methods[Method Description],$A2018),CHAR(34),
", MethodLink:  ",CHAR(34),INDEX(Methods[Method Link],$A2018),CHAR(34),
", OrganizationID: *OrganizationID",TEXT(MATCH(INDEX(Methods[Organization Name],$A2018),Organizations[Organization Name],0),"0000"),"}"))</f>
        <v>#REF!</v>
      </c>
      <c r="Q2018" t="e">
        <f>IF(INDEX(Variables[Variable Type],$A2018)="","",
CONCATENATE("  - &amp;VariableID",TEXT($A2018,"0000"),
" {","VariableTypeCV:  ",CHAR(34),INDEX(Variables[Variable Type],$A2018),CHAR(34),
", VariableCode:  ",CHAR(34),INDEX(Variables[Variable Code],$A2018),CHAR(34),
", VariableNameCV:  ",CHAR(34),INDEX(Variables[Variable Name],$A2018),CHAR(34),
", VariableDefinition:  ",CHAR(34),INDEX(Variables[Variable Definition],$A2018),CHAR(34),
", SpecciationCV:  ",CHAR(34),INDEX(Variables[Speciation],$A2018),CHAR(34),
", NoDataValue:  ",CHAR(34),INDEX(Variables[No Data Value],$A2018),CHAR(34),"}"))</f>
        <v>#REF!</v>
      </c>
    </row>
    <row r="2019" spans="1:17" x14ac:dyDescent="0.25">
      <c r="A2019">
        <v>2016</v>
      </c>
      <c r="D2019" t="e">
        <f>IF(INDEX(People[First Name],$A2019)="","",
CONCATENATE("  - &amp;PersonID",TEXT($A2019,"0000"),
" {","PersonFirstName:  ",CHAR(34),INDEX(People[First Name],$A2019),CHAR(34),
", PersonMiddleName:  ",CHAR(34),INDEX(People[Middle Name],$A2019),CHAR(34),
", PersonLastName:  ",CHAR(34),INDEX(People[Last Name],$A2019),CHAR(34),"}"))</f>
        <v>#REF!</v>
      </c>
      <c r="E2019" t="e">
        <f>IF(INDEX(Organizations[Organization Type '[CV']],$A2019)="","",
CONCATENATE("  - &amp;OrganizationID",TEXT($A2019,"0000"),
" {","OrganizationTypeCV:  ",CHAR(34),INDEX(Organizations[Organization Type '[CV']],$A2019),CHAR(34),
", OrganizationCode:  ",CHAR(34),INDEX(Organizations[Organization Code],$A2019),CHAR(34),
", OrganizationName:  ",CHAR(34),INDEX(Organizations[Organization Name],$A2019),CHAR(34),
", OrganizationDescription:  ",CHAR(34),INDEX(Organizations[Organization Description],$A2019),CHAR(34),
", OrganizationLink:  ",CHAR(34),INDEX(Organizations[Organization Link],$A2019),CHAR(34),"}"))</f>
        <v>#REF!</v>
      </c>
      <c r="F2019" t="e">
        <f>IF(INDEX(People[First Name],$A2019)="","",
CONCATENATE("  - &amp;AffiliationID",TEXT($A2019,"0000"),
" {PersonID: *PersonID",TEXT($A2019,"0000"),
", OrganizationID: *OrganizationID",TEXT(MATCH(INDEX(People[Organization Name],$A2019),Organizations[Organization Name],0),"0000"),
", IsPrimaryOrganizationContact: , AffiliationStartDate: , AffiliationEndDate: , PrimaryPhone: ",
", PrimaryEmail: ",CHAR(34),INDEX(People[Primary Email],$A2019),CHAR(34),
", PrimaryAddress: ",CHAR(34),INDEX(People[Primary Address],$A2019),CHAR(34),
", PersonLink: }"))</f>
        <v>#REF!</v>
      </c>
      <c r="H2019" t="e">
        <f>IF(COUNTA(CitationInformation)=0,"",IF(INDEX(AuthorList[Author Name],$A2019)="","",
CONCATENATE("  - &amp;AuthorListID",TEXT($A2019,"0000"),
"  {CitationID: *CitationID0001",
", PersonID: *PersonID",TEXT(MATCH(INDEX(AuthorList[Author Name],$A2019),People[Full Name],0),"0000"),
", AuthorOrder: ",INDEX(AuthorList[Author Number],$A2019),"}")))</f>
        <v>#REF!</v>
      </c>
      <c r="K2019" t="e">
        <f>IF(INDEX(SamplingFeatures[Feature Code],$A2019)="","",
CONCATENATE("  - &amp;SamplingFeatureID",TEXT($A2019,"0000"),
" {","SamplingFeatureUUID:  ",CHAR(34),INDEX(SamplingFeatures[Sampling Feature UUID],$A2019),CHAR(34),
", SamplingFeatureTypeCV:  ",CHAR(34),INDEX(SamplingFeatures[Sampling Feature Type],$A2019),CHAR(34),
", SamplingFeatureCode:  ",CHAR(34),INDEX(SamplingFeatures[Feature Code],$A2019),CHAR(34),
", SamplingFeatureName:  ",CHAR(34),INDEX(SamplingFeatures[Feature Name],$A2019),CHAR(34),
", SamplingFeatureDescription:  ",CHAR(34),INDEX(SamplingFeatures[Feature Description],$A2019),CHAR(34),
", SamplingFeatureGeotypeCV:  ",CHAR(34),INDEX(SamplingFeatures[Feature Geo Type],$A2019),CHAR(34),
", FeatureGeometry:  ",CHAR(34),INDEX(SamplingFeatures[Feature Geometry],$A2019),CHAR(34),
", Elevation_m:  ",CHAR(34),INDEX(SamplingFeatures[Elevation_m],$A2019),CHAR(34),
", ElevationDatumCV:  ",CHAR(34),ElevationDatum,CHAR(34),"}"))</f>
        <v>#REF!</v>
      </c>
      <c r="L2019" t="e">
        <f>IF(INDEX(SamplingFeatures[Sampling Feature Type],$A2019)&lt;&gt;"Site","",
CONCATENATE("  - &amp;SiteID",TEXT(SUMPRODUCT(--($L$3:$L2018&lt;&gt;"")),"0000"),
" {","SamplingFeatureID:  *SamplingFeatureID",TEXT($A2019,"0000"),
", SiteTypeCV:  ",CHAR(34),INDEX(Sites[Site Type],$A2019),CHAR(34),
", Latitude:  ",INDEX(Sites[Latitude],$A2019),
", Longitude:  ",INDEX(Sites[Longitude],$A2019),
", SRSName:  ",CHAR(34),LatLonDatum,CHAR(34),"}"))</f>
        <v>#REF!</v>
      </c>
      <c r="M2019" t="e">
        <f>IF(INDEX(SamplingFeatures[Sampling Feature Type],$A2019)&lt;&gt;"Specimen","",
CONCATENATE("  - &amp;SpecimenID",TEXT(SUMPRODUCT(--($M$3:$M2018&lt;&gt;"")),"0000"),
" {","SamplingFeatureID:  *SamplingFeatureID",TEXT($A2019,"0000"),
", SpecimenTypeCV:  ",CHAR(34),INDEX(Specimens[Specimen Type],$A2019),CHAR(34),
", SpecimenMediumCV:  ",INDEX(Specimens[Specimen Medium],$A2019),
", IsFieldSpecimen:  ",CHAR(34),INDEX(Specimens[Is Field Specimen?],$A2019),CHAR(34),"}"))</f>
        <v>#REF!</v>
      </c>
      <c r="N2019" t="e">
        <f>IF(COUNTA(SpatialOffsets[])=0,"", IF(INDEX(SpatialOffsets[Spatial Offset Type],$A2019)="","",
CONCATENATE("  - &amp;SpatialOffsetID",TEXT($A2019,"0000"),
" {","SpatialOffsetTypeCV:  ",CHAR(34),INDEX(SpatialOffsets[Spatial Offset Type],$A2019),CHAR(34),
", Offset1Value:  ",INDEX(SpatialOffsets[Offset 1 Value],$A2019),
", Offset1UnitID:  ",CHAR(34),INDEX(SpatialOffsets[Offset 1 Unit],$A2019),CHAR(34),
", Offset2Value:  ",INDEX(SpatialOffsets[Offset 2 Value],$A2019),
", Offset2UnitID:  ",CHAR(34),INDEX(SpatialOffsets[Offset 2 Unit],$A2019),CHAR(34),
", Offset3Value:  ",INDEX(SpatialOffsets[Offset 3 Value],$A2019),
", Offset3UnitID:  ",CHAR(34),INDEX(SpatialOffsets[Offset 3 Unit],$A2019),CHAR(34),,"}")))</f>
        <v>#REF!</v>
      </c>
      <c r="O2019" t="e">
        <f>IF(COUNTA(RelatedFeatures[])=0,"", IF(INDEX(RelatedFeatures[First Sampling Feature Code],$A2019)="","",
CONCATENATE("  - &amp;RelationID",TEXT($A2019,"0000"),
" {","SamplingFeatureID:  *SamplingFeatureID",TEXT(MATCH(INDEX(RelatedFeatures[First Sampling Feature Code],$A2019),SamplingFeatures[Feature Code],0),"0000"),
", RelationshipTypeCV:  ",CHAR(34),INDEX(RelatedFeatures[Relationship Type],$A2019),CHAR(34),
", RelatedFeatureID: *SamplingFeatureID",TEXT(MATCH(INDEX(RelatedFeatures[Second Sampling Feature Code],$A2019),SamplingFeatures[Feature Code],0),"0000"),
", SpatialOffsetID:  ",IF(INDEX(RelatedFeatures[Offset Number],$A2019)="","",CONCATENATE("*SpatialOffsetID",TEXT(INDEX(RelatedFeatures[Offset Number],$A2019),"0000"))),"}")))</f>
        <v>#REF!</v>
      </c>
      <c r="P2019" t="e">
        <f>IF(INDEX(Methods[Method Type],$A2019)="","",
CONCATENATE("  - &amp;MethodID",TEXT($A2019,"0000"),
" {","MethodTypeCV:  ",CHAR(34),INDEX(Methods[Method Type],$A2019),CHAR(34),
", MethodCode:  ",CHAR(34),INDEX(Methods[Method Code],$A2019),CHAR(34),
", MethodName:  ",CHAR(34),INDEX(Methods[Method Name],$A2019),CHAR(34),
", MethodDescription:  ",CHAR(34),INDEX(Methods[Method Description],$A2019),CHAR(34),
", MethodLink:  ",CHAR(34),INDEX(Methods[Method Link],$A2019),CHAR(34),
", OrganizationID: *OrganizationID",TEXT(MATCH(INDEX(Methods[Organization Name],$A2019),Organizations[Organization Name],0),"0000"),"}"))</f>
        <v>#REF!</v>
      </c>
      <c r="Q2019" t="e">
        <f>IF(INDEX(Variables[Variable Type],$A2019)="","",
CONCATENATE("  - &amp;VariableID",TEXT($A2019,"0000"),
" {","VariableTypeCV:  ",CHAR(34),INDEX(Variables[Variable Type],$A2019),CHAR(34),
", VariableCode:  ",CHAR(34),INDEX(Variables[Variable Code],$A2019),CHAR(34),
", VariableNameCV:  ",CHAR(34),INDEX(Variables[Variable Name],$A2019),CHAR(34),
", VariableDefinition:  ",CHAR(34),INDEX(Variables[Variable Definition],$A2019),CHAR(34),
", SpecciationCV:  ",CHAR(34),INDEX(Variables[Speciation],$A2019),CHAR(34),
", NoDataValue:  ",CHAR(34),INDEX(Variables[No Data Value],$A2019),CHAR(34),"}"))</f>
        <v>#REF!</v>
      </c>
    </row>
    <row r="2020" spans="1:17" x14ac:dyDescent="0.25">
      <c r="A2020">
        <v>2017</v>
      </c>
      <c r="D2020" t="e">
        <f>IF(INDEX(People[First Name],$A2020)="","",
CONCATENATE("  - &amp;PersonID",TEXT($A2020,"0000"),
" {","PersonFirstName:  ",CHAR(34),INDEX(People[First Name],$A2020),CHAR(34),
", PersonMiddleName:  ",CHAR(34),INDEX(People[Middle Name],$A2020),CHAR(34),
", PersonLastName:  ",CHAR(34),INDEX(People[Last Name],$A2020),CHAR(34),"}"))</f>
        <v>#REF!</v>
      </c>
      <c r="E2020" t="e">
        <f>IF(INDEX(Organizations[Organization Type '[CV']],$A2020)="","",
CONCATENATE("  - &amp;OrganizationID",TEXT($A2020,"0000"),
" {","OrganizationTypeCV:  ",CHAR(34),INDEX(Organizations[Organization Type '[CV']],$A2020),CHAR(34),
", OrganizationCode:  ",CHAR(34),INDEX(Organizations[Organization Code],$A2020),CHAR(34),
", OrganizationName:  ",CHAR(34),INDEX(Organizations[Organization Name],$A2020),CHAR(34),
", OrganizationDescription:  ",CHAR(34),INDEX(Organizations[Organization Description],$A2020),CHAR(34),
", OrganizationLink:  ",CHAR(34),INDEX(Organizations[Organization Link],$A2020),CHAR(34),"}"))</f>
        <v>#REF!</v>
      </c>
      <c r="F2020" t="e">
        <f>IF(INDEX(People[First Name],$A2020)="","",
CONCATENATE("  - &amp;AffiliationID",TEXT($A2020,"0000"),
" {PersonID: *PersonID",TEXT($A2020,"0000"),
", OrganizationID: *OrganizationID",TEXT(MATCH(INDEX(People[Organization Name],$A2020),Organizations[Organization Name],0),"0000"),
", IsPrimaryOrganizationContact: , AffiliationStartDate: , AffiliationEndDate: , PrimaryPhone: ",
", PrimaryEmail: ",CHAR(34),INDEX(People[Primary Email],$A2020),CHAR(34),
", PrimaryAddress: ",CHAR(34),INDEX(People[Primary Address],$A2020),CHAR(34),
", PersonLink: }"))</f>
        <v>#REF!</v>
      </c>
      <c r="H2020" t="e">
        <f>IF(COUNTA(CitationInformation)=0,"",IF(INDEX(AuthorList[Author Name],$A2020)="","",
CONCATENATE("  - &amp;AuthorListID",TEXT($A2020,"0000"),
"  {CitationID: *CitationID0001",
", PersonID: *PersonID",TEXT(MATCH(INDEX(AuthorList[Author Name],$A2020),People[Full Name],0),"0000"),
", AuthorOrder: ",INDEX(AuthorList[Author Number],$A2020),"}")))</f>
        <v>#REF!</v>
      </c>
      <c r="K2020" t="e">
        <f>IF(INDEX(SamplingFeatures[Feature Code],$A2020)="","",
CONCATENATE("  - &amp;SamplingFeatureID",TEXT($A2020,"0000"),
" {","SamplingFeatureUUID:  ",CHAR(34),INDEX(SamplingFeatures[Sampling Feature UUID],$A2020),CHAR(34),
", SamplingFeatureTypeCV:  ",CHAR(34),INDEX(SamplingFeatures[Sampling Feature Type],$A2020),CHAR(34),
", SamplingFeatureCode:  ",CHAR(34),INDEX(SamplingFeatures[Feature Code],$A2020),CHAR(34),
", SamplingFeatureName:  ",CHAR(34),INDEX(SamplingFeatures[Feature Name],$A2020),CHAR(34),
", SamplingFeatureDescription:  ",CHAR(34),INDEX(SamplingFeatures[Feature Description],$A2020),CHAR(34),
", SamplingFeatureGeotypeCV:  ",CHAR(34),INDEX(SamplingFeatures[Feature Geo Type],$A2020),CHAR(34),
", FeatureGeometry:  ",CHAR(34),INDEX(SamplingFeatures[Feature Geometry],$A2020),CHAR(34),
", Elevation_m:  ",CHAR(34),INDEX(SamplingFeatures[Elevation_m],$A2020),CHAR(34),
", ElevationDatumCV:  ",CHAR(34),ElevationDatum,CHAR(34),"}"))</f>
        <v>#REF!</v>
      </c>
      <c r="L2020" t="e">
        <f>IF(INDEX(SamplingFeatures[Sampling Feature Type],$A2020)&lt;&gt;"Site","",
CONCATENATE("  - &amp;SiteID",TEXT(SUMPRODUCT(--($L$3:$L2019&lt;&gt;"")),"0000"),
" {","SamplingFeatureID:  *SamplingFeatureID",TEXT($A2020,"0000"),
", SiteTypeCV:  ",CHAR(34),INDEX(Sites[Site Type],$A2020),CHAR(34),
", Latitude:  ",INDEX(Sites[Latitude],$A2020),
", Longitude:  ",INDEX(Sites[Longitude],$A2020),
", SRSName:  ",CHAR(34),LatLonDatum,CHAR(34),"}"))</f>
        <v>#REF!</v>
      </c>
      <c r="M2020" t="e">
        <f>IF(INDEX(SamplingFeatures[Sampling Feature Type],$A2020)&lt;&gt;"Specimen","",
CONCATENATE("  - &amp;SpecimenID",TEXT(SUMPRODUCT(--($M$3:$M2019&lt;&gt;"")),"0000"),
" {","SamplingFeatureID:  *SamplingFeatureID",TEXT($A2020,"0000"),
", SpecimenTypeCV:  ",CHAR(34),INDEX(Specimens[Specimen Type],$A2020),CHAR(34),
", SpecimenMediumCV:  ",INDEX(Specimens[Specimen Medium],$A2020),
", IsFieldSpecimen:  ",CHAR(34),INDEX(Specimens[Is Field Specimen?],$A2020),CHAR(34),"}"))</f>
        <v>#REF!</v>
      </c>
      <c r="N2020" t="e">
        <f>IF(COUNTA(SpatialOffsets[])=0,"", IF(INDEX(SpatialOffsets[Spatial Offset Type],$A2020)="","",
CONCATENATE("  - &amp;SpatialOffsetID",TEXT($A2020,"0000"),
" {","SpatialOffsetTypeCV:  ",CHAR(34),INDEX(SpatialOffsets[Spatial Offset Type],$A2020),CHAR(34),
", Offset1Value:  ",INDEX(SpatialOffsets[Offset 1 Value],$A2020),
", Offset1UnitID:  ",CHAR(34),INDEX(SpatialOffsets[Offset 1 Unit],$A2020),CHAR(34),
", Offset2Value:  ",INDEX(SpatialOffsets[Offset 2 Value],$A2020),
", Offset2UnitID:  ",CHAR(34),INDEX(SpatialOffsets[Offset 2 Unit],$A2020),CHAR(34),
", Offset3Value:  ",INDEX(SpatialOffsets[Offset 3 Value],$A2020),
", Offset3UnitID:  ",CHAR(34),INDEX(SpatialOffsets[Offset 3 Unit],$A2020),CHAR(34),,"}")))</f>
        <v>#REF!</v>
      </c>
      <c r="O2020" t="e">
        <f>IF(COUNTA(RelatedFeatures[])=0,"", IF(INDEX(RelatedFeatures[First Sampling Feature Code],$A2020)="","",
CONCATENATE("  - &amp;RelationID",TEXT($A2020,"0000"),
" {","SamplingFeatureID:  *SamplingFeatureID",TEXT(MATCH(INDEX(RelatedFeatures[First Sampling Feature Code],$A2020),SamplingFeatures[Feature Code],0),"0000"),
", RelationshipTypeCV:  ",CHAR(34),INDEX(RelatedFeatures[Relationship Type],$A2020),CHAR(34),
", RelatedFeatureID: *SamplingFeatureID",TEXT(MATCH(INDEX(RelatedFeatures[Second Sampling Feature Code],$A2020),SamplingFeatures[Feature Code],0),"0000"),
", SpatialOffsetID:  ",IF(INDEX(RelatedFeatures[Offset Number],$A2020)="","",CONCATENATE("*SpatialOffsetID",TEXT(INDEX(RelatedFeatures[Offset Number],$A2020),"0000"))),"}")))</f>
        <v>#REF!</v>
      </c>
      <c r="P2020" t="e">
        <f>IF(INDEX(Methods[Method Type],$A2020)="","",
CONCATENATE("  - &amp;MethodID",TEXT($A2020,"0000"),
" {","MethodTypeCV:  ",CHAR(34),INDEX(Methods[Method Type],$A2020),CHAR(34),
", MethodCode:  ",CHAR(34),INDEX(Methods[Method Code],$A2020),CHAR(34),
", MethodName:  ",CHAR(34),INDEX(Methods[Method Name],$A2020),CHAR(34),
", MethodDescription:  ",CHAR(34),INDEX(Methods[Method Description],$A2020),CHAR(34),
", MethodLink:  ",CHAR(34),INDEX(Methods[Method Link],$A2020),CHAR(34),
", OrganizationID: *OrganizationID",TEXT(MATCH(INDEX(Methods[Organization Name],$A2020),Organizations[Organization Name],0),"0000"),"}"))</f>
        <v>#REF!</v>
      </c>
      <c r="Q2020" t="e">
        <f>IF(INDEX(Variables[Variable Type],$A2020)="","",
CONCATENATE("  - &amp;VariableID",TEXT($A2020,"0000"),
" {","VariableTypeCV:  ",CHAR(34),INDEX(Variables[Variable Type],$A2020),CHAR(34),
", VariableCode:  ",CHAR(34),INDEX(Variables[Variable Code],$A2020),CHAR(34),
", VariableNameCV:  ",CHAR(34),INDEX(Variables[Variable Name],$A2020),CHAR(34),
", VariableDefinition:  ",CHAR(34),INDEX(Variables[Variable Definition],$A2020),CHAR(34),
", SpecciationCV:  ",CHAR(34),INDEX(Variables[Speciation],$A2020),CHAR(34),
", NoDataValue:  ",CHAR(34),INDEX(Variables[No Data Value],$A2020),CHAR(34),"}"))</f>
        <v>#REF!</v>
      </c>
    </row>
    <row r="2021" spans="1:17" x14ac:dyDescent="0.25">
      <c r="A2021">
        <v>2018</v>
      </c>
      <c r="D2021" t="e">
        <f>IF(INDEX(People[First Name],$A2021)="","",
CONCATENATE("  - &amp;PersonID",TEXT($A2021,"0000"),
" {","PersonFirstName:  ",CHAR(34),INDEX(People[First Name],$A2021),CHAR(34),
", PersonMiddleName:  ",CHAR(34),INDEX(People[Middle Name],$A2021),CHAR(34),
", PersonLastName:  ",CHAR(34),INDEX(People[Last Name],$A2021),CHAR(34),"}"))</f>
        <v>#REF!</v>
      </c>
      <c r="E2021" t="e">
        <f>IF(INDEX(Organizations[Organization Type '[CV']],$A2021)="","",
CONCATENATE("  - &amp;OrganizationID",TEXT($A2021,"0000"),
" {","OrganizationTypeCV:  ",CHAR(34),INDEX(Organizations[Organization Type '[CV']],$A2021),CHAR(34),
", OrganizationCode:  ",CHAR(34),INDEX(Organizations[Organization Code],$A2021),CHAR(34),
", OrganizationName:  ",CHAR(34),INDEX(Organizations[Organization Name],$A2021),CHAR(34),
", OrganizationDescription:  ",CHAR(34),INDEX(Organizations[Organization Description],$A2021),CHAR(34),
", OrganizationLink:  ",CHAR(34),INDEX(Organizations[Organization Link],$A2021),CHAR(34),"}"))</f>
        <v>#REF!</v>
      </c>
      <c r="F2021" t="e">
        <f>IF(INDEX(People[First Name],$A2021)="","",
CONCATENATE("  - &amp;AffiliationID",TEXT($A2021,"0000"),
" {PersonID: *PersonID",TEXT($A2021,"0000"),
", OrganizationID: *OrganizationID",TEXT(MATCH(INDEX(People[Organization Name],$A2021),Organizations[Organization Name],0),"0000"),
", IsPrimaryOrganizationContact: , AffiliationStartDate: , AffiliationEndDate: , PrimaryPhone: ",
", PrimaryEmail: ",CHAR(34),INDEX(People[Primary Email],$A2021),CHAR(34),
", PrimaryAddress: ",CHAR(34),INDEX(People[Primary Address],$A2021),CHAR(34),
", PersonLink: }"))</f>
        <v>#REF!</v>
      </c>
      <c r="H2021" t="e">
        <f>IF(COUNTA(CitationInformation)=0,"",IF(INDEX(AuthorList[Author Name],$A2021)="","",
CONCATENATE("  - &amp;AuthorListID",TEXT($A2021,"0000"),
"  {CitationID: *CitationID0001",
", PersonID: *PersonID",TEXT(MATCH(INDEX(AuthorList[Author Name],$A2021),People[Full Name],0),"0000"),
", AuthorOrder: ",INDEX(AuthorList[Author Number],$A2021),"}")))</f>
        <v>#REF!</v>
      </c>
      <c r="K2021" t="e">
        <f>IF(INDEX(SamplingFeatures[Feature Code],$A2021)="","",
CONCATENATE("  - &amp;SamplingFeatureID",TEXT($A2021,"0000"),
" {","SamplingFeatureUUID:  ",CHAR(34),INDEX(SamplingFeatures[Sampling Feature UUID],$A2021),CHAR(34),
", SamplingFeatureTypeCV:  ",CHAR(34),INDEX(SamplingFeatures[Sampling Feature Type],$A2021),CHAR(34),
", SamplingFeatureCode:  ",CHAR(34),INDEX(SamplingFeatures[Feature Code],$A2021),CHAR(34),
", SamplingFeatureName:  ",CHAR(34),INDEX(SamplingFeatures[Feature Name],$A2021),CHAR(34),
", SamplingFeatureDescription:  ",CHAR(34),INDEX(SamplingFeatures[Feature Description],$A2021),CHAR(34),
", SamplingFeatureGeotypeCV:  ",CHAR(34),INDEX(SamplingFeatures[Feature Geo Type],$A2021),CHAR(34),
", FeatureGeometry:  ",CHAR(34),INDEX(SamplingFeatures[Feature Geometry],$A2021),CHAR(34),
", Elevation_m:  ",CHAR(34),INDEX(SamplingFeatures[Elevation_m],$A2021),CHAR(34),
", ElevationDatumCV:  ",CHAR(34),ElevationDatum,CHAR(34),"}"))</f>
        <v>#REF!</v>
      </c>
      <c r="L2021" t="e">
        <f>IF(INDEX(SamplingFeatures[Sampling Feature Type],$A2021)&lt;&gt;"Site","",
CONCATENATE("  - &amp;SiteID",TEXT(SUMPRODUCT(--($L$3:$L2020&lt;&gt;"")),"0000"),
" {","SamplingFeatureID:  *SamplingFeatureID",TEXT($A2021,"0000"),
", SiteTypeCV:  ",CHAR(34),INDEX(Sites[Site Type],$A2021),CHAR(34),
", Latitude:  ",INDEX(Sites[Latitude],$A2021),
", Longitude:  ",INDEX(Sites[Longitude],$A2021),
", SRSName:  ",CHAR(34),LatLonDatum,CHAR(34),"}"))</f>
        <v>#REF!</v>
      </c>
      <c r="M2021" t="e">
        <f>IF(INDEX(SamplingFeatures[Sampling Feature Type],$A2021)&lt;&gt;"Specimen","",
CONCATENATE("  - &amp;SpecimenID",TEXT(SUMPRODUCT(--($M$3:$M2020&lt;&gt;"")),"0000"),
" {","SamplingFeatureID:  *SamplingFeatureID",TEXT($A2021,"0000"),
", SpecimenTypeCV:  ",CHAR(34),INDEX(Specimens[Specimen Type],$A2021),CHAR(34),
", SpecimenMediumCV:  ",INDEX(Specimens[Specimen Medium],$A2021),
", IsFieldSpecimen:  ",CHAR(34),INDEX(Specimens[Is Field Specimen?],$A2021),CHAR(34),"}"))</f>
        <v>#REF!</v>
      </c>
      <c r="N2021" t="e">
        <f>IF(COUNTA(SpatialOffsets[])=0,"", IF(INDEX(SpatialOffsets[Spatial Offset Type],$A2021)="","",
CONCATENATE("  - &amp;SpatialOffsetID",TEXT($A2021,"0000"),
" {","SpatialOffsetTypeCV:  ",CHAR(34),INDEX(SpatialOffsets[Spatial Offset Type],$A2021),CHAR(34),
", Offset1Value:  ",INDEX(SpatialOffsets[Offset 1 Value],$A2021),
", Offset1UnitID:  ",CHAR(34),INDEX(SpatialOffsets[Offset 1 Unit],$A2021),CHAR(34),
", Offset2Value:  ",INDEX(SpatialOffsets[Offset 2 Value],$A2021),
", Offset2UnitID:  ",CHAR(34),INDEX(SpatialOffsets[Offset 2 Unit],$A2021),CHAR(34),
", Offset3Value:  ",INDEX(SpatialOffsets[Offset 3 Value],$A2021),
", Offset3UnitID:  ",CHAR(34),INDEX(SpatialOffsets[Offset 3 Unit],$A2021),CHAR(34),,"}")))</f>
        <v>#REF!</v>
      </c>
      <c r="O2021" t="e">
        <f>IF(COUNTA(RelatedFeatures[])=0,"", IF(INDEX(RelatedFeatures[First Sampling Feature Code],$A2021)="","",
CONCATENATE("  - &amp;RelationID",TEXT($A2021,"0000"),
" {","SamplingFeatureID:  *SamplingFeatureID",TEXT(MATCH(INDEX(RelatedFeatures[First Sampling Feature Code],$A2021),SamplingFeatures[Feature Code],0),"0000"),
", RelationshipTypeCV:  ",CHAR(34),INDEX(RelatedFeatures[Relationship Type],$A2021),CHAR(34),
", RelatedFeatureID: *SamplingFeatureID",TEXT(MATCH(INDEX(RelatedFeatures[Second Sampling Feature Code],$A2021),SamplingFeatures[Feature Code],0),"0000"),
", SpatialOffsetID:  ",IF(INDEX(RelatedFeatures[Offset Number],$A2021)="","",CONCATENATE("*SpatialOffsetID",TEXT(INDEX(RelatedFeatures[Offset Number],$A2021),"0000"))),"}")))</f>
        <v>#REF!</v>
      </c>
      <c r="P2021" t="e">
        <f>IF(INDEX(Methods[Method Type],$A2021)="","",
CONCATENATE("  - &amp;MethodID",TEXT($A2021,"0000"),
" {","MethodTypeCV:  ",CHAR(34),INDEX(Methods[Method Type],$A2021),CHAR(34),
", MethodCode:  ",CHAR(34),INDEX(Methods[Method Code],$A2021),CHAR(34),
", MethodName:  ",CHAR(34),INDEX(Methods[Method Name],$A2021),CHAR(34),
", MethodDescription:  ",CHAR(34),INDEX(Methods[Method Description],$A2021),CHAR(34),
", MethodLink:  ",CHAR(34),INDEX(Methods[Method Link],$A2021),CHAR(34),
", OrganizationID: *OrganizationID",TEXT(MATCH(INDEX(Methods[Organization Name],$A2021),Organizations[Organization Name],0),"0000"),"}"))</f>
        <v>#REF!</v>
      </c>
      <c r="Q2021" t="e">
        <f>IF(INDEX(Variables[Variable Type],$A2021)="","",
CONCATENATE("  - &amp;VariableID",TEXT($A2021,"0000"),
" {","VariableTypeCV:  ",CHAR(34),INDEX(Variables[Variable Type],$A2021),CHAR(34),
", VariableCode:  ",CHAR(34),INDEX(Variables[Variable Code],$A2021),CHAR(34),
", VariableNameCV:  ",CHAR(34),INDEX(Variables[Variable Name],$A2021),CHAR(34),
", VariableDefinition:  ",CHAR(34),INDEX(Variables[Variable Definition],$A2021),CHAR(34),
", SpecciationCV:  ",CHAR(34),INDEX(Variables[Speciation],$A2021),CHAR(34),
", NoDataValue:  ",CHAR(34),INDEX(Variables[No Data Value],$A2021),CHAR(34),"}"))</f>
        <v>#REF!</v>
      </c>
    </row>
    <row r="2022" spans="1:17" x14ac:dyDescent="0.25">
      <c r="A2022">
        <v>2019</v>
      </c>
      <c r="D2022" t="e">
        <f>IF(INDEX(People[First Name],$A2022)="","",
CONCATENATE("  - &amp;PersonID",TEXT($A2022,"0000"),
" {","PersonFirstName:  ",CHAR(34),INDEX(People[First Name],$A2022),CHAR(34),
", PersonMiddleName:  ",CHAR(34),INDEX(People[Middle Name],$A2022),CHAR(34),
", PersonLastName:  ",CHAR(34),INDEX(People[Last Name],$A2022),CHAR(34),"}"))</f>
        <v>#REF!</v>
      </c>
      <c r="E2022" t="e">
        <f>IF(INDEX(Organizations[Organization Type '[CV']],$A2022)="","",
CONCATENATE("  - &amp;OrganizationID",TEXT($A2022,"0000"),
" {","OrganizationTypeCV:  ",CHAR(34),INDEX(Organizations[Organization Type '[CV']],$A2022),CHAR(34),
", OrganizationCode:  ",CHAR(34),INDEX(Organizations[Organization Code],$A2022),CHAR(34),
", OrganizationName:  ",CHAR(34),INDEX(Organizations[Organization Name],$A2022),CHAR(34),
", OrganizationDescription:  ",CHAR(34),INDEX(Organizations[Organization Description],$A2022),CHAR(34),
", OrganizationLink:  ",CHAR(34),INDEX(Organizations[Organization Link],$A2022),CHAR(34),"}"))</f>
        <v>#REF!</v>
      </c>
      <c r="F2022" t="e">
        <f>IF(INDEX(People[First Name],$A2022)="","",
CONCATENATE("  - &amp;AffiliationID",TEXT($A2022,"0000"),
" {PersonID: *PersonID",TEXT($A2022,"0000"),
", OrganizationID: *OrganizationID",TEXT(MATCH(INDEX(People[Organization Name],$A2022),Organizations[Organization Name],0),"0000"),
", IsPrimaryOrganizationContact: , AffiliationStartDate: , AffiliationEndDate: , PrimaryPhone: ",
", PrimaryEmail: ",CHAR(34),INDEX(People[Primary Email],$A2022),CHAR(34),
", PrimaryAddress: ",CHAR(34),INDEX(People[Primary Address],$A2022),CHAR(34),
", PersonLink: }"))</f>
        <v>#REF!</v>
      </c>
      <c r="H2022" t="e">
        <f>IF(COUNTA(CitationInformation)=0,"",IF(INDEX(AuthorList[Author Name],$A2022)="","",
CONCATENATE("  - &amp;AuthorListID",TEXT($A2022,"0000"),
"  {CitationID: *CitationID0001",
", PersonID: *PersonID",TEXT(MATCH(INDEX(AuthorList[Author Name],$A2022),People[Full Name],0),"0000"),
", AuthorOrder: ",INDEX(AuthorList[Author Number],$A2022),"}")))</f>
        <v>#REF!</v>
      </c>
      <c r="K2022" t="e">
        <f>IF(INDEX(SamplingFeatures[Feature Code],$A2022)="","",
CONCATENATE("  - &amp;SamplingFeatureID",TEXT($A2022,"0000"),
" {","SamplingFeatureUUID:  ",CHAR(34),INDEX(SamplingFeatures[Sampling Feature UUID],$A2022),CHAR(34),
", SamplingFeatureTypeCV:  ",CHAR(34),INDEX(SamplingFeatures[Sampling Feature Type],$A2022),CHAR(34),
", SamplingFeatureCode:  ",CHAR(34),INDEX(SamplingFeatures[Feature Code],$A2022),CHAR(34),
", SamplingFeatureName:  ",CHAR(34),INDEX(SamplingFeatures[Feature Name],$A2022),CHAR(34),
", SamplingFeatureDescription:  ",CHAR(34),INDEX(SamplingFeatures[Feature Description],$A2022),CHAR(34),
", SamplingFeatureGeotypeCV:  ",CHAR(34),INDEX(SamplingFeatures[Feature Geo Type],$A2022),CHAR(34),
", FeatureGeometry:  ",CHAR(34),INDEX(SamplingFeatures[Feature Geometry],$A2022),CHAR(34),
", Elevation_m:  ",CHAR(34),INDEX(SamplingFeatures[Elevation_m],$A2022),CHAR(34),
", ElevationDatumCV:  ",CHAR(34),ElevationDatum,CHAR(34),"}"))</f>
        <v>#REF!</v>
      </c>
      <c r="L2022" t="e">
        <f>IF(INDEX(SamplingFeatures[Sampling Feature Type],$A2022)&lt;&gt;"Site","",
CONCATENATE("  - &amp;SiteID",TEXT(SUMPRODUCT(--($L$3:$L2021&lt;&gt;"")),"0000"),
" {","SamplingFeatureID:  *SamplingFeatureID",TEXT($A2022,"0000"),
", SiteTypeCV:  ",CHAR(34),INDEX(Sites[Site Type],$A2022),CHAR(34),
", Latitude:  ",INDEX(Sites[Latitude],$A2022),
", Longitude:  ",INDEX(Sites[Longitude],$A2022),
", SRSName:  ",CHAR(34),LatLonDatum,CHAR(34),"}"))</f>
        <v>#REF!</v>
      </c>
      <c r="M2022" t="e">
        <f>IF(INDEX(SamplingFeatures[Sampling Feature Type],$A2022)&lt;&gt;"Specimen","",
CONCATENATE("  - &amp;SpecimenID",TEXT(SUMPRODUCT(--($M$3:$M2021&lt;&gt;"")),"0000"),
" {","SamplingFeatureID:  *SamplingFeatureID",TEXT($A2022,"0000"),
", SpecimenTypeCV:  ",CHAR(34),INDEX(Specimens[Specimen Type],$A2022),CHAR(34),
", SpecimenMediumCV:  ",INDEX(Specimens[Specimen Medium],$A2022),
", IsFieldSpecimen:  ",CHAR(34),INDEX(Specimens[Is Field Specimen?],$A2022),CHAR(34),"}"))</f>
        <v>#REF!</v>
      </c>
      <c r="N2022" t="e">
        <f>IF(COUNTA(SpatialOffsets[])=0,"", IF(INDEX(SpatialOffsets[Spatial Offset Type],$A2022)="","",
CONCATENATE("  - &amp;SpatialOffsetID",TEXT($A2022,"0000"),
" {","SpatialOffsetTypeCV:  ",CHAR(34),INDEX(SpatialOffsets[Spatial Offset Type],$A2022),CHAR(34),
", Offset1Value:  ",INDEX(SpatialOffsets[Offset 1 Value],$A2022),
", Offset1UnitID:  ",CHAR(34),INDEX(SpatialOffsets[Offset 1 Unit],$A2022),CHAR(34),
", Offset2Value:  ",INDEX(SpatialOffsets[Offset 2 Value],$A2022),
", Offset2UnitID:  ",CHAR(34),INDEX(SpatialOffsets[Offset 2 Unit],$A2022),CHAR(34),
", Offset3Value:  ",INDEX(SpatialOffsets[Offset 3 Value],$A2022),
", Offset3UnitID:  ",CHAR(34),INDEX(SpatialOffsets[Offset 3 Unit],$A2022),CHAR(34),,"}")))</f>
        <v>#REF!</v>
      </c>
      <c r="O2022" t="e">
        <f>IF(COUNTA(RelatedFeatures[])=0,"", IF(INDEX(RelatedFeatures[First Sampling Feature Code],$A2022)="","",
CONCATENATE("  - &amp;RelationID",TEXT($A2022,"0000"),
" {","SamplingFeatureID:  *SamplingFeatureID",TEXT(MATCH(INDEX(RelatedFeatures[First Sampling Feature Code],$A2022),SamplingFeatures[Feature Code],0),"0000"),
", RelationshipTypeCV:  ",CHAR(34),INDEX(RelatedFeatures[Relationship Type],$A2022),CHAR(34),
", RelatedFeatureID: *SamplingFeatureID",TEXT(MATCH(INDEX(RelatedFeatures[Second Sampling Feature Code],$A2022),SamplingFeatures[Feature Code],0),"0000"),
", SpatialOffsetID:  ",IF(INDEX(RelatedFeatures[Offset Number],$A2022)="","",CONCATENATE("*SpatialOffsetID",TEXT(INDEX(RelatedFeatures[Offset Number],$A2022),"0000"))),"}")))</f>
        <v>#REF!</v>
      </c>
      <c r="P2022" t="e">
        <f>IF(INDEX(Methods[Method Type],$A2022)="","",
CONCATENATE("  - &amp;MethodID",TEXT($A2022,"0000"),
" {","MethodTypeCV:  ",CHAR(34),INDEX(Methods[Method Type],$A2022),CHAR(34),
", MethodCode:  ",CHAR(34),INDEX(Methods[Method Code],$A2022),CHAR(34),
", MethodName:  ",CHAR(34),INDEX(Methods[Method Name],$A2022),CHAR(34),
", MethodDescription:  ",CHAR(34),INDEX(Methods[Method Description],$A2022),CHAR(34),
", MethodLink:  ",CHAR(34),INDEX(Methods[Method Link],$A2022),CHAR(34),
", OrganizationID: *OrganizationID",TEXT(MATCH(INDEX(Methods[Organization Name],$A2022),Organizations[Organization Name],0),"0000"),"}"))</f>
        <v>#REF!</v>
      </c>
      <c r="Q2022" t="e">
        <f>IF(INDEX(Variables[Variable Type],$A2022)="","",
CONCATENATE("  - &amp;VariableID",TEXT($A2022,"0000"),
" {","VariableTypeCV:  ",CHAR(34),INDEX(Variables[Variable Type],$A2022),CHAR(34),
", VariableCode:  ",CHAR(34),INDEX(Variables[Variable Code],$A2022),CHAR(34),
", VariableNameCV:  ",CHAR(34),INDEX(Variables[Variable Name],$A2022),CHAR(34),
", VariableDefinition:  ",CHAR(34),INDEX(Variables[Variable Definition],$A2022),CHAR(34),
", SpecciationCV:  ",CHAR(34),INDEX(Variables[Speciation],$A2022),CHAR(34),
", NoDataValue:  ",CHAR(34),INDEX(Variables[No Data Value],$A2022),CHAR(34),"}"))</f>
        <v>#REF!</v>
      </c>
    </row>
    <row r="2023" spans="1:17" x14ac:dyDescent="0.25">
      <c r="A2023">
        <v>2020</v>
      </c>
      <c r="D2023" t="e">
        <f>IF(INDEX(People[First Name],$A2023)="","",
CONCATENATE("  - &amp;PersonID",TEXT($A2023,"0000"),
" {","PersonFirstName:  ",CHAR(34),INDEX(People[First Name],$A2023),CHAR(34),
", PersonMiddleName:  ",CHAR(34),INDEX(People[Middle Name],$A2023),CHAR(34),
", PersonLastName:  ",CHAR(34),INDEX(People[Last Name],$A2023),CHAR(34),"}"))</f>
        <v>#REF!</v>
      </c>
      <c r="E2023" t="e">
        <f>IF(INDEX(Organizations[Organization Type '[CV']],$A2023)="","",
CONCATENATE("  - &amp;OrganizationID",TEXT($A2023,"0000"),
" {","OrganizationTypeCV:  ",CHAR(34),INDEX(Organizations[Organization Type '[CV']],$A2023),CHAR(34),
", OrganizationCode:  ",CHAR(34),INDEX(Organizations[Organization Code],$A2023),CHAR(34),
", OrganizationName:  ",CHAR(34),INDEX(Organizations[Organization Name],$A2023),CHAR(34),
", OrganizationDescription:  ",CHAR(34),INDEX(Organizations[Organization Description],$A2023),CHAR(34),
", OrganizationLink:  ",CHAR(34),INDEX(Organizations[Organization Link],$A2023),CHAR(34),"}"))</f>
        <v>#REF!</v>
      </c>
      <c r="F2023" t="e">
        <f>IF(INDEX(People[First Name],$A2023)="","",
CONCATENATE("  - &amp;AffiliationID",TEXT($A2023,"0000"),
" {PersonID: *PersonID",TEXT($A2023,"0000"),
", OrganizationID: *OrganizationID",TEXT(MATCH(INDEX(People[Organization Name],$A2023),Organizations[Organization Name],0),"0000"),
", IsPrimaryOrganizationContact: , AffiliationStartDate: , AffiliationEndDate: , PrimaryPhone: ",
", PrimaryEmail: ",CHAR(34),INDEX(People[Primary Email],$A2023),CHAR(34),
", PrimaryAddress: ",CHAR(34),INDEX(People[Primary Address],$A2023),CHAR(34),
", PersonLink: }"))</f>
        <v>#REF!</v>
      </c>
      <c r="H2023" t="e">
        <f>IF(COUNTA(CitationInformation)=0,"",IF(INDEX(AuthorList[Author Name],$A2023)="","",
CONCATENATE("  - &amp;AuthorListID",TEXT($A2023,"0000"),
"  {CitationID: *CitationID0001",
", PersonID: *PersonID",TEXT(MATCH(INDEX(AuthorList[Author Name],$A2023),People[Full Name],0),"0000"),
", AuthorOrder: ",INDEX(AuthorList[Author Number],$A2023),"}")))</f>
        <v>#REF!</v>
      </c>
      <c r="K2023" t="e">
        <f>IF(INDEX(SamplingFeatures[Feature Code],$A2023)="","",
CONCATENATE("  - &amp;SamplingFeatureID",TEXT($A2023,"0000"),
" {","SamplingFeatureUUID:  ",CHAR(34),INDEX(SamplingFeatures[Sampling Feature UUID],$A2023),CHAR(34),
", SamplingFeatureTypeCV:  ",CHAR(34),INDEX(SamplingFeatures[Sampling Feature Type],$A2023),CHAR(34),
", SamplingFeatureCode:  ",CHAR(34),INDEX(SamplingFeatures[Feature Code],$A2023),CHAR(34),
", SamplingFeatureName:  ",CHAR(34),INDEX(SamplingFeatures[Feature Name],$A2023),CHAR(34),
", SamplingFeatureDescription:  ",CHAR(34),INDEX(SamplingFeatures[Feature Description],$A2023),CHAR(34),
", SamplingFeatureGeotypeCV:  ",CHAR(34),INDEX(SamplingFeatures[Feature Geo Type],$A2023),CHAR(34),
", FeatureGeometry:  ",CHAR(34),INDEX(SamplingFeatures[Feature Geometry],$A2023),CHAR(34),
", Elevation_m:  ",CHAR(34),INDEX(SamplingFeatures[Elevation_m],$A2023),CHAR(34),
", ElevationDatumCV:  ",CHAR(34),ElevationDatum,CHAR(34),"}"))</f>
        <v>#REF!</v>
      </c>
      <c r="L2023" t="e">
        <f>IF(INDEX(SamplingFeatures[Sampling Feature Type],$A2023)&lt;&gt;"Site","",
CONCATENATE("  - &amp;SiteID",TEXT(SUMPRODUCT(--($L$3:$L2022&lt;&gt;"")),"0000"),
" {","SamplingFeatureID:  *SamplingFeatureID",TEXT($A2023,"0000"),
", SiteTypeCV:  ",CHAR(34),INDEX(Sites[Site Type],$A2023),CHAR(34),
", Latitude:  ",INDEX(Sites[Latitude],$A2023),
", Longitude:  ",INDEX(Sites[Longitude],$A2023),
", SRSName:  ",CHAR(34),LatLonDatum,CHAR(34),"}"))</f>
        <v>#REF!</v>
      </c>
      <c r="M2023" t="e">
        <f>IF(INDEX(SamplingFeatures[Sampling Feature Type],$A2023)&lt;&gt;"Specimen","",
CONCATENATE("  - &amp;SpecimenID",TEXT(SUMPRODUCT(--($M$3:$M2022&lt;&gt;"")),"0000"),
" {","SamplingFeatureID:  *SamplingFeatureID",TEXT($A2023,"0000"),
", SpecimenTypeCV:  ",CHAR(34),INDEX(Specimens[Specimen Type],$A2023),CHAR(34),
", SpecimenMediumCV:  ",INDEX(Specimens[Specimen Medium],$A2023),
", IsFieldSpecimen:  ",CHAR(34),INDEX(Specimens[Is Field Specimen?],$A2023),CHAR(34),"}"))</f>
        <v>#REF!</v>
      </c>
      <c r="N2023" t="e">
        <f>IF(COUNTA(SpatialOffsets[])=0,"", IF(INDEX(SpatialOffsets[Spatial Offset Type],$A2023)="","",
CONCATENATE("  - &amp;SpatialOffsetID",TEXT($A2023,"0000"),
" {","SpatialOffsetTypeCV:  ",CHAR(34),INDEX(SpatialOffsets[Spatial Offset Type],$A2023),CHAR(34),
", Offset1Value:  ",INDEX(SpatialOffsets[Offset 1 Value],$A2023),
", Offset1UnitID:  ",CHAR(34),INDEX(SpatialOffsets[Offset 1 Unit],$A2023),CHAR(34),
", Offset2Value:  ",INDEX(SpatialOffsets[Offset 2 Value],$A2023),
", Offset2UnitID:  ",CHAR(34),INDEX(SpatialOffsets[Offset 2 Unit],$A2023),CHAR(34),
", Offset3Value:  ",INDEX(SpatialOffsets[Offset 3 Value],$A2023),
", Offset3UnitID:  ",CHAR(34),INDEX(SpatialOffsets[Offset 3 Unit],$A2023),CHAR(34),,"}")))</f>
        <v>#REF!</v>
      </c>
      <c r="O2023" t="e">
        <f>IF(COUNTA(RelatedFeatures[])=0,"", IF(INDEX(RelatedFeatures[First Sampling Feature Code],$A2023)="","",
CONCATENATE("  - &amp;RelationID",TEXT($A2023,"0000"),
" {","SamplingFeatureID:  *SamplingFeatureID",TEXT(MATCH(INDEX(RelatedFeatures[First Sampling Feature Code],$A2023),SamplingFeatures[Feature Code],0),"0000"),
", RelationshipTypeCV:  ",CHAR(34),INDEX(RelatedFeatures[Relationship Type],$A2023),CHAR(34),
", RelatedFeatureID: *SamplingFeatureID",TEXT(MATCH(INDEX(RelatedFeatures[Second Sampling Feature Code],$A2023),SamplingFeatures[Feature Code],0),"0000"),
", SpatialOffsetID:  ",IF(INDEX(RelatedFeatures[Offset Number],$A2023)="","",CONCATENATE("*SpatialOffsetID",TEXT(INDEX(RelatedFeatures[Offset Number],$A2023),"0000"))),"}")))</f>
        <v>#REF!</v>
      </c>
      <c r="P2023" t="e">
        <f>IF(INDEX(Methods[Method Type],$A2023)="","",
CONCATENATE("  - &amp;MethodID",TEXT($A2023,"0000"),
" {","MethodTypeCV:  ",CHAR(34),INDEX(Methods[Method Type],$A2023),CHAR(34),
", MethodCode:  ",CHAR(34),INDEX(Methods[Method Code],$A2023),CHAR(34),
", MethodName:  ",CHAR(34),INDEX(Methods[Method Name],$A2023),CHAR(34),
", MethodDescription:  ",CHAR(34),INDEX(Methods[Method Description],$A2023),CHAR(34),
", MethodLink:  ",CHAR(34),INDEX(Methods[Method Link],$A2023),CHAR(34),
", OrganizationID: *OrganizationID",TEXT(MATCH(INDEX(Methods[Organization Name],$A2023),Organizations[Organization Name],0),"0000"),"}"))</f>
        <v>#REF!</v>
      </c>
      <c r="Q2023" t="e">
        <f>IF(INDEX(Variables[Variable Type],$A2023)="","",
CONCATENATE("  - &amp;VariableID",TEXT($A2023,"0000"),
" {","VariableTypeCV:  ",CHAR(34),INDEX(Variables[Variable Type],$A2023),CHAR(34),
", VariableCode:  ",CHAR(34),INDEX(Variables[Variable Code],$A2023),CHAR(34),
", VariableNameCV:  ",CHAR(34),INDEX(Variables[Variable Name],$A2023),CHAR(34),
", VariableDefinition:  ",CHAR(34),INDEX(Variables[Variable Definition],$A2023),CHAR(34),
", SpecciationCV:  ",CHAR(34),INDEX(Variables[Speciation],$A2023),CHAR(34),
", NoDataValue:  ",CHAR(34),INDEX(Variables[No Data Value],$A2023),CHAR(34),"}"))</f>
        <v>#REF!</v>
      </c>
    </row>
    <row r="2024" spans="1:17" x14ac:dyDescent="0.25">
      <c r="A2024">
        <v>2021</v>
      </c>
      <c r="D2024" t="e">
        <f>IF(INDEX(People[First Name],$A2024)="","",
CONCATENATE("  - &amp;PersonID",TEXT($A2024,"0000"),
" {","PersonFirstName:  ",CHAR(34),INDEX(People[First Name],$A2024),CHAR(34),
", PersonMiddleName:  ",CHAR(34),INDEX(People[Middle Name],$A2024),CHAR(34),
", PersonLastName:  ",CHAR(34),INDEX(People[Last Name],$A2024),CHAR(34),"}"))</f>
        <v>#REF!</v>
      </c>
      <c r="E2024" t="e">
        <f>IF(INDEX(Organizations[Organization Type '[CV']],$A2024)="","",
CONCATENATE("  - &amp;OrganizationID",TEXT($A2024,"0000"),
" {","OrganizationTypeCV:  ",CHAR(34),INDEX(Organizations[Organization Type '[CV']],$A2024),CHAR(34),
", OrganizationCode:  ",CHAR(34),INDEX(Organizations[Organization Code],$A2024),CHAR(34),
", OrganizationName:  ",CHAR(34),INDEX(Organizations[Organization Name],$A2024),CHAR(34),
", OrganizationDescription:  ",CHAR(34),INDEX(Organizations[Organization Description],$A2024),CHAR(34),
", OrganizationLink:  ",CHAR(34),INDEX(Organizations[Organization Link],$A2024),CHAR(34),"}"))</f>
        <v>#REF!</v>
      </c>
      <c r="F2024" t="e">
        <f>IF(INDEX(People[First Name],$A2024)="","",
CONCATENATE("  - &amp;AffiliationID",TEXT($A2024,"0000"),
" {PersonID: *PersonID",TEXT($A2024,"0000"),
", OrganizationID: *OrganizationID",TEXT(MATCH(INDEX(People[Organization Name],$A2024),Organizations[Organization Name],0),"0000"),
", IsPrimaryOrganizationContact: , AffiliationStartDate: , AffiliationEndDate: , PrimaryPhone: ",
", PrimaryEmail: ",CHAR(34),INDEX(People[Primary Email],$A2024),CHAR(34),
", PrimaryAddress: ",CHAR(34),INDEX(People[Primary Address],$A2024),CHAR(34),
", PersonLink: }"))</f>
        <v>#REF!</v>
      </c>
      <c r="H2024" t="e">
        <f>IF(COUNTA(CitationInformation)=0,"",IF(INDEX(AuthorList[Author Name],$A2024)="","",
CONCATENATE("  - &amp;AuthorListID",TEXT($A2024,"0000"),
"  {CitationID: *CitationID0001",
", PersonID: *PersonID",TEXT(MATCH(INDEX(AuthorList[Author Name],$A2024),People[Full Name],0),"0000"),
", AuthorOrder: ",INDEX(AuthorList[Author Number],$A2024),"}")))</f>
        <v>#REF!</v>
      </c>
      <c r="K2024" t="e">
        <f>IF(INDEX(SamplingFeatures[Feature Code],$A2024)="","",
CONCATENATE("  - &amp;SamplingFeatureID",TEXT($A2024,"0000"),
" {","SamplingFeatureUUID:  ",CHAR(34),INDEX(SamplingFeatures[Sampling Feature UUID],$A2024),CHAR(34),
", SamplingFeatureTypeCV:  ",CHAR(34),INDEX(SamplingFeatures[Sampling Feature Type],$A2024),CHAR(34),
", SamplingFeatureCode:  ",CHAR(34),INDEX(SamplingFeatures[Feature Code],$A2024),CHAR(34),
", SamplingFeatureName:  ",CHAR(34),INDEX(SamplingFeatures[Feature Name],$A2024),CHAR(34),
", SamplingFeatureDescription:  ",CHAR(34),INDEX(SamplingFeatures[Feature Description],$A2024),CHAR(34),
", SamplingFeatureGeotypeCV:  ",CHAR(34),INDEX(SamplingFeatures[Feature Geo Type],$A2024),CHAR(34),
", FeatureGeometry:  ",CHAR(34),INDEX(SamplingFeatures[Feature Geometry],$A2024),CHAR(34),
", Elevation_m:  ",CHAR(34),INDEX(SamplingFeatures[Elevation_m],$A2024),CHAR(34),
", ElevationDatumCV:  ",CHAR(34),ElevationDatum,CHAR(34),"}"))</f>
        <v>#REF!</v>
      </c>
      <c r="L2024" t="e">
        <f>IF(INDEX(SamplingFeatures[Sampling Feature Type],$A2024)&lt;&gt;"Site","",
CONCATENATE("  - &amp;SiteID",TEXT(SUMPRODUCT(--($L$3:$L2023&lt;&gt;"")),"0000"),
" {","SamplingFeatureID:  *SamplingFeatureID",TEXT($A2024,"0000"),
", SiteTypeCV:  ",CHAR(34),INDEX(Sites[Site Type],$A2024),CHAR(34),
", Latitude:  ",INDEX(Sites[Latitude],$A2024),
", Longitude:  ",INDEX(Sites[Longitude],$A2024),
", SRSName:  ",CHAR(34),LatLonDatum,CHAR(34),"}"))</f>
        <v>#REF!</v>
      </c>
      <c r="M2024" t="e">
        <f>IF(INDEX(SamplingFeatures[Sampling Feature Type],$A2024)&lt;&gt;"Specimen","",
CONCATENATE("  - &amp;SpecimenID",TEXT(SUMPRODUCT(--($M$3:$M2023&lt;&gt;"")),"0000"),
" {","SamplingFeatureID:  *SamplingFeatureID",TEXT($A2024,"0000"),
", SpecimenTypeCV:  ",CHAR(34),INDEX(Specimens[Specimen Type],$A2024),CHAR(34),
", SpecimenMediumCV:  ",INDEX(Specimens[Specimen Medium],$A2024),
", IsFieldSpecimen:  ",CHAR(34),INDEX(Specimens[Is Field Specimen?],$A2024),CHAR(34),"}"))</f>
        <v>#REF!</v>
      </c>
      <c r="N2024" t="e">
        <f>IF(COUNTA(SpatialOffsets[])=0,"", IF(INDEX(SpatialOffsets[Spatial Offset Type],$A2024)="","",
CONCATENATE("  - &amp;SpatialOffsetID",TEXT($A2024,"0000"),
" {","SpatialOffsetTypeCV:  ",CHAR(34),INDEX(SpatialOffsets[Spatial Offset Type],$A2024),CHAR(34),
", Offset1Value:  ",INDEX(SpatialOffsets[Offset 1 Value],$A2024),
", Offset1UnitID:  ",CHAR(34),INDEX(SpatialOffsets[Offset 1 Unit],$A2024),CHAR(34),
", Offset2Value:  ",INDEX(SpatialOffsets[Offset 2 Value],$A2024),
", Offset2UnitID:  ",CHAR(34),INDEX(SpatialOffsets[Offset 2 Unit],$A2024),CHAR(34),
", Offset3Value:  ",INDEX(SpatialOffsets[Offset 3 Value],$A2024),
", Offset3UnitID:  ",CHAR(34),INDEX(SpatialOffsets[Offset 3 Unit],$A2024),CHAR(34),,"}")))</f>
        <v>#REF!</v>
      </c>
      <c r="O2024" t="e">
        <f>IF(COUNTA(RelatedFeatures[])=0,"", IF(INDEX(RelatedFeatures[First Sampling Feature Code],$A2024)="","",
CONCATENATE("  - &amp;RelationID",TEXT($A2024,"0000"),
" {","SamplingFeatureID:  *SamplingFeatureID",TEXT(MATCH(INDEX(RelatedFeatures[First Sampling Feature Code],$A2024),SamplingFeatures[Feature Code],0),"0000"),
", RelationshipTypeCV:  ",CHAR(34),INDEX(RelatedFeatures[Relationship Type],$A2024),CHAR(34),
", RelatedFeatureID: *SamplingFeatureID",TEXT(MATCH(INDEX(RelatedFeatures[Second Sampling Feature Code],$A2024),SamplingFeatures[Feature Code],0),"0000"),
", SpatialOffsetID:  ",IF(INDEX(RelatedFeatures[Offset Number],$A2024)="","",CONCATENATE("*SpatialOffsetID",TEXT(INDEX(RelatedFeatures[Offset Number],$A2024),"0000"))),"}")))</f>
        <v>#REF!</v>
      </c>
      <c r="P2024" t="e">
        <f>IF(INDEX(Methods[Method Type],$A2024)="","",
CONCATENATE("  - &amp;MethodID",TEXT($A2024,"0000"),
" {","MethodTypeCV:  ",CHAR(34),INDEX(Methods[Method Type],$A2024),CHAR(34),
", MethodCode:  ",CHAR(34),INDEX(Methods[Method Code],$A2024),CHAR(34),
", MethodName:  ",CHAR(34),INDEX(Methods[Method Name],$A2024),CHAR(34),
", MethodDescription:  ",CHAR(34),INDEX(Methods[Method Description],$A2024),CHAR(34),
", MethodLink:  ",CHAR(34),INDEX(Methods[Method Link],$A2024),CHAR(34),
", OrganizationID: *OrganizationID",TEXT(MATCH(INDEX(Methods[Organization Name],$A2024),Organizations[Organization Name],0),"0000"),"}"))</f>
        <v>#REF!</v>
      </c>
      <c r="Q2024" t="e">
        <f>IF(INDEX(Variables[Variable Type],$A2024)="","",
CONCATENATE("  - &amp;VariableID",TEXT($A2024,"0000"),
" {","VariableTypeCV:  ",CHAR(34),INDEX(Variables[Variable Type],$A2024),CHAR(34),
", VariableCode:  ",CHAR(34),INDEX(Variables[Variable Code],$A2024),CHAR(34),
", VariableNameCV:  ",CHAR(34),INDEX(Variables[Variable Name],$A2024),CHAR(34),
", VariableDefinition:  ",CHAR(34),INDEX(Variables[Variable Definition],$A2024),CHAR(34),
", SpecciationCV:  ",CHAR(34),INDEX(Variables[Speciation],$A2024),CHAR(34),
", NoDataValue:  ",CHAR(34),INDEX(Variables[No Data Value],$A2024),CHAR(34),"}"))</f>
        <v>#REF!</v>
      </c>
    </row>
    <row r="2025" spans="1:17" x14ac:dyDescent="0.25">
      <c r="A2025">
        <v>2022</v>
      </c>
      <c r="D2025" t="e">
        <f>IF(INDEX(People[First Name],$A2025)="","",
CONCATENATE("  - &amp;PersonID",TEXT($A2025,"0000"),
" {","PersonFirstName:  ",CHAR(34),INDEX(People[First Name],$A2025),CHAR(34),
", PersonMiddleName:  ",CHAR(34),INDEX(People[Middle Name],$A2025),CHAR(34),
", PersonLastName:  ",CHAR(34),INDEX(People[Last Name],$A2025),CHAR(34),"}"))</f>
        <v>#REF!</v>
      </c>
      <c r="E2025" t="e">
        <f>IF(INDEX(Organizations[Organization Type '[CV']],$A2025)="","",
CONCATENATE("  - &amp;OrganizationID",TEXT($A2025,"0000"),
" {","OrganizationTypeCV:  ",CHAR(34),INDEX(Organizations[Organization Type '[CV']],$A2025),CHAR(34),
", OrganizationCode:  ",CHAR(34),INDEX(Organizations[Organization Code],$A2025),CHAR(34),
", OrganizationName:  ",CHAR(34),INDEX(Organizations[Organization Name],$A2025),CHAR(34),
", OrganizationDescription:  ",CHAR(34),INDEX(Organizations[Organization Description],$A2025),CHAR(34),
", OrganizationLink:  ",CHAR(34),INDEX(Organizations[Organization Link],$A2025),CHAR(34),"}"))</f>
        <v>#REF!</v>
      </c>
      <c r="F2025" t="e">
        <f>IF(INDEX(People[First Name],$A2025)="","",
CONCATENATE("  - &amp;AffiliationID",TEXT($A2025,"0000"),
" {PersonID: *PersonID",TEXT($A2025,"0000"),
", OrganizationID: *OrganizationID",TEXT(MATCH(INDEX(People[Organization Name],$A2025),Organizations[Organization Name],0),"0000"),
", IsPrimaryOrganizationContact: , AffiliationStartDate: , AffiliationEndDate: , PrimaryPhone: ",
", PrimaryEmail: ",CHAR(34),INDEX(People[Primary Email],$A2025),CHAR(34),
", PrimaryAddress: ",CHAR(34),INDEX(People[Primary Address],$A2025),CHAR(34),
", PersonLink: }"))</f>
        <v>#REF!</v>
      </c>
      <c r="H2025" t="e">
        <f>IF(COUNTA(CitationInformation)=0,"",IF(INDEX(AuthorList[Author Name],$A2025)="","",
CONCATENATE("  - &amp;AuthorListID",TEXT($A2025,"0000"),
"  {CitationID: *CitationID0001",
", PersonID: *PersonID",TEXT(MATCH(INDEX(AuthorList[Author Name],$A2025),People[Full Name],0),"0000"),
", AuthorOrder: ",INDEX(AuthorList[Author Number],$A2025),"}")))</f>
        <v>#REF!</v>
      </c>
      <c r="K2025" t="e">
        <f>IF(INDEX(SamplingFeatures[Feature Code],$A2025)="","",
CONCATENATE("  - &amp;SamplingFeatureID",TEXT($A2025,"0000"),
" {","SamplingFeatureUUID:  ",CHAR(34),INDEX(SamplingFeatures[Sampling Feature UUID],$A2025),CHAR(34),
", SamplingFeatureTypeCV:  ",CHAR(34),INDEX(SamplingFeatures[Sampling Feature Type],$A2025),CHAR(34),
", SamplingFeatureCode:  ",CHAR(34),INDEX(SamplingFeatures[Feature Code],$A2025),CHAR(34),
", SamplingFeatureName:  ",CHAR(34),INDEX(SamplingFeatures[Feature Name],$A2025),CHAR(34),
", SamplingFeatureDescription:  ",CHAR(34),INDEX(SamplingFeatures[Feature Description],$A2025),CHAR(34),
", SamplingFeatureGeotypeCV:  ",CHAR(34),INDEX(SamplingFeatures[Feature Geo Type],$A2025),CHAR(34),
", FeatureGeometry:  ",CHAR(34),INDEX(SamplingFeatures[Feature Geometry],$A2025),CHAR(34),
", Elevation_m:  ",CHAR(34),INDEX(SamplingFeatures[Elevation_m],$A2025),CHAR(34),
", ElevationDatumCV:  ",CHAR(34),ElevationDatum,CHAR(34),"}"))</f>
        <v>#REF!</v>
      </c>
      <c r="L2025" t="e">
        <f>IF(INDEX(SamplingFeatures[Sampling Feature Type],$A2025)&lt;&gt;"Site","",
CONCATENATE("  - &amp;SiteID",TEXT(SUMPRODUCT(--($L$3:$L2024&lt;&gt;"")),"0000"),
" {","SamplingFeatureID:  *SamplingFeatureID",TEXT($A2025,"0000"),
", SiteTypeCV:  ",CHAR(34),INDEX(Sites[Site Type],$A2025),CHAR(34),
", Latitude:  ",INDEX(Sites[Latitude],$A2025),
", Longitude:  ",INDEX(Sites[Longitude],$A2025),
", SRSName:  ",CHAR(34),LatLonDatum,CHAR(34),"}"))</f>
        <v>#REF!</v>
      </c>
      <c r="M2025" t="e">
        <f>IF(INDEX(SamplingFeatures[Sampling Feature Type],$A2025)&lt;&gt;"Specimen","",
CONCATENATE("  - &amp;SpecimenID",TEXT(SUMPRODUCT(--($M$3:$M2024&lt;&gt;"")),"0000"),
" {","SamplingFeatureID:  *SamplingFeatureID",TEXT($A2025,"0000"),
", SpecimenTypeCV:  ",CHAR(34),INDEX(Specimens[Specimen Type],$A2025),CHAR(34),
", SpecimenMediumCV:  ",INDEX(Specimens[Specimen Medium],$A2025),
", IsFieldSpecimen:  ",CHAR(34),INDEX(Specimens[Is Field Specimen?],$A2025),CHAR(34),"}"))</f>
        <v>#REF!</v>
      </c>
      <c r="N2025" t="e">
        <f>IF(COUNTA(SpatialOffsets[])=0,"", IF(INDEX(SpatialOffsets[Spatial Offset Type],$A2025)="","",
CONCATENATE("  - &amp;SpatialOffsetID",TEXT($A2025,"0000"),
" {","SpatialOffsetTypeCV:  ",CHAR(34),INDEX(SpatialOffsets[Spatial Offset Type],$A2025),CHAR(34),
", Offset1Value:  ",INDEX(SpatialOffsets[Offset 1 Value],$A2025),
", Offset1UnitID:  ",CHAR(34),INDEX(SpatialOffsets[Offset 1 Unit],$A2025),CHAR(34),
", Offset2Value:  ",INDEX(SpatialOffsets[Offset 2 Value],$A2025),
", Offset2UnitID:  ",CHAR(34),INDEX(SpatialOffsets[Offset 2 Unit],$A2025),CHAR(34),
", Offset3Value:  ",INDEX(SpatialOffsets[Offset 3 Value],$A2025),
", Offset3UnitID:  ",CHAR(34),INDEX(SpatialOffsets[Offset 3 Unit],$A2025),CHAR(34),,"}")))</f>
        <v>#REF!</v>
      </c>
      <c r="O2025" t="e">
        <f>IF(COUNTA(RelatedFeatures[])=0,"", IF(INDEX(RelatedFeatures[First Sampling Feature Code],$A2025)="","",
CONCATENATE("  - &amp;RelationID",TEXT($A2025,"0000"),
" {","SamplingFeatureID:  *SamplingFeatureID",TEXT(MATCH(INDEX(RelatedFeatures[First Sampling Feature Code],$A2025),SamplingFeatures[Feature Code],0),"0000"),
", RelationshipTypeCV:  ",CHAR(34),INDEX(RelatedFeatures[Relationship Type],$A2025),CHAR(34),
", RelatedFeatureID: *SamplingFeatureID",TEXT(MATCH(INDEX(RelatedFeatures[Second Sampling Feature Code],$A2025),SamplingFeatures[Feature Code],0),"0000"),
", SpatialOffsetID:  ",IF(INDEX(RelatedFeatures[Offset Number],$A2025)="","",CONCATENATE("*SpatialOffsetID",TEXT(INDEX(RelatedFeatures[Offset Number],$A2025),"0000"))),"}")))</f>
        <v>#REF!</v>
      </c>
      <c r="P2025" t="e">
        <f>IF(INDEX(Methods[Method Type],$A2025)="","",
CONCATENATE("  - &amp;MethodID",TEXT($A2025,"0000"),
" {","MethodTypeCV:  ",CHAR(34),INDEX(Methods[Method Type],$A2025),CHAR(34),
", MethodCode:  ",CHAR(34),INDEX(Methods[Method Code],$A2025),CHAR(34),
", MethodName:  ",CHAR(34),INDEX(Methods[Method Name],$A2025),CHAR(34),
", MethodDescription:  ",CHAR(34),INDEX(Methods[Method Description],$A2025),CHAR(34),
", MethodLink:  ",CHAR(34),INDEX(Methods[Method Link],$A2025),CHAR(34),
", OrganizationID: *OrganizationID",TEXT(MATCH(INDEX(Methods[Organization Name],$A2025),Organizations[Organization Name],0),"0000"),"}"))</f>
        <v>#REF!</v>
      </c>
      <c r="Q2025" t="e">
        <f>IF(INDEX(Variables[Variable Type],$A2025)="","",
CONCATENATE("  - &amp;VariableID",TEXT($A2025,"0000"),
" {","VariableTypeCV:  ",CHAR(34),INDEX(Variables[Variable Type],$A2025),CHAR(34),
", VariableCode:  ",CHAR(34),INDEX(Variables[Variable Code],$A2025),CHAR(34),
", VariableNameCV:  ",CHAR(34),INDEX(Variables[Variable Name],$A2025),CHAR(34),
", VariableDefinition:  ",CHAR(34),INDEX(Variables[Variable Definition],$A2025),CHAR(34),
", SpecciationCV:  ",CHAR(34),INDEX(Variables[Speciation],$A2025),CHAR(34),
", NoDataValue:  ",CHAR(34),INDEX(Variables[No Data Value],$A2025),CHAR(34),"}"))</f>
        <v>#REF!</v>
      </c>
    </row>
    <row r="2026" spans="1:17" x14ac:dyDescent="0.25">
      <c r="A2026">
        <v>2023</v>
      </c>
      <c r="D2026" t="e">
        <f>IF(INDEX(People[First Name],$A2026)="","",
CONCATENATE("  - &amp;PersonID",TEXT($A2026,"0000"),
" {","PersonFirstName:  ",CHAR(34),INDEX(People[First Name],$A2026),CHAR(34),
", PersonMiddleName:  ",CHAR(34),INDEX(People[Middle Name],$A2026),CHAR(34),
", PersonLastName:  ",CHAR(34),INDEX(People[Last Name],$A2026),CHAR(34),"}"))</f>
        <v>#REF!</v>
      </c>
      <c r="E2026" t="e">
        <f>IF(INDEX(Organizations[Organization Type '[CV']],$A2026)="","",
CONCATENATE("  - &amp;OrganizationID",TEXT($A2026,"0000"),
" {","OrganizationTypeCV:  ",CHAR(34),INDEX(Organizations[Organization Type '[CV']],$A2026),CHAR(34),
", OrganizationCode:  ",CHAR(34),INDEX(Organizations[Organization Code],$A2026),CHAR(34),
", OrganizationName:  ",CHAR(34),INDEX(Organizations[Organization Name],$A2026),CHAR(34),
", OrganizationDescription:  ",CHAR(34),INDEX(Organizations[Organization Description],$A2026),CHAR(34),
", OrganizationLink:  ",CHAR(34),INDEX(Organizations[Organization Link],$A2026),CHAR(34),"}"))</f>
        <v>#REF!</v>
      </c>
      <c r="F2026" t="e">
        <f>IF(INDEX(People[First Name],$A2026)="","",
CONCATENATE("  - &amp;AffiliationID",TEXT($A2026,"0000"),
" {PersonID: *PersonID",TEXT($A2026,"0000"),
", OrganizationID: *OrganizationID",TEXT(MATCH(INDEX(People[Organization Name],$A2026),Organizations[Organization Name],0),"0000"),
", IsPrimaryOrganizationContact: , AffiliationStartDate: , AffiliationEndDate: , PrimaryPhone: ",
", PrimaryEmail: ",CHAR(34),INDEX(People[Primary Email],$A2026),CHAR(34),
", PrimaryAddress: ",CHAR(34),INDEX(People[Primary Address],$A2026),CHAR(34),
", PersonLink: }"))</f>
        <v>#REF!</v>
      </c>
      <c r="H2026" t="e">
        <f>IF(COUNTA(CitationInformation)=0,"",IF(INDEX(AuthorList[Author Name],$A2026)="","",
CONCATENATE("  - &amp;AuthorListID",TEXT($A2026,"0000"),
"  {CitationID: *CitationID0001",
", PersonID: *PersonID",TEXT(MATCH(INDEX(AuthorList[Author Name],$A2026),People[Full Name],0),"0000"),
", AuthorOrder: ",INDEX(AuthorList[Author Number],$A2026),"}")))</f>
        <v>#REF!</v>
      </c>
      <c r="K2026" t="e">
        <f>IF(INDEX(SamplingFeatures[Feature Code],$A2026)="","",
CONCATENATE("  - &amp;SamplingFeatureID",TEXT($A2026,"0000"),
" {","SamplingFeatureUUID:  ",CHAR(34),INDEX(SamplingFeatures[Sampling Feature UUID],$A2026),CHAR(34),
", SamplingFeatureTypeCV:  ",CHAR(34),INDEX(SamplingFeatures[Sampling Feature Type],$A2026),CHAR(34),
", SamplingFeatureCode:  ",CHAR(34),INDEX(SamplingFeatures[Feature Code],$A2026),CHAR(34),
", SamplingFeatureName:  ",CHAR(34),INDEX(SamplingFeatures[Feature Name],$A2026),CHAR(34),
", SamplingFeatureDescription:  ",CHAR(34),INDEX(SamplingFeatures[Feature Description],$A2026),CHAR(34),
", SamplingFeatureGeotypeCV:  ",CHAR(34),INDEX(SamplingFeatures[Feature Geo Type],$A2026),CHAR(34),
", FeatureGeometry:  ",CHAR(34),INDEX(SamplingFeatures[Feature Geometry],$A2026),CHAR(34),
", Elevation_m:  ",CHAR(34),INDEX(SamplingFeatures[Elevation_m],$A2026),CHAR(34),
", ElevationDatumCV:  ",CHAR(34),ElevationDatum,CHAR(34),"}"))</f>
        <v>#REF!</v>
      </c>
      <c r="L2026" t="e">
        <f>IF(INDEX(SamplingFeatures[Sampling Feature Type],$A2026)&lt;&gt;"Site","",
CONCATENATE("  - &amp;SiteID",TEXT(SUMPRODUCT(--($L$3:$L2025&lt;&gt;"")),"0000"),
" {","SamplingFeatureID:  *SamplingFeatureID",TEXT($A2026,"0000"),
", SiteTypeCV:  ",CHAR(34),INDEX(Sites[Site Type],$A2026),CHAR(34),
", Latitude:  ",INDEX(Sites[Latitude],$A2026),
", Longitude:  ",INDEX(Sites[Longitude],$A2026),
", SRSName:  ",CHAR(34),LatLonDatum,CHAR(34),"}"))</f>
        <v>#REF!</v>
      </c>
      <c r="M2026" t="e">
        <f>IF(INDEX(SamplingFeatures[Sampling Feature Type],$A2026)&lt;&gt;"Specimen","",
CONCATENATE("  - &amp;SpecimenID",TEXT(SUMPRODUCT(--($M$3:$M2025&lt;&gt;"")),"0000"),
" {","SamplingFeatureID:  *SamplingFeatureID",TEXT($A2026,"0000"),
", SpecimenTypeCV:  ",CHAR(34),INDEX(Specimens[Specimen Type],$A2026),CHAR(34),
", SpecimenMediumCV:  ",INDEX(Specimens[Specimen Medium],$A2026),
", IsFieldSpecimen:  ",CHAR(34),INDEX(Specimens[Is Field Specimen?],$A2026),CHAR(34),"}"))</f>
        <v>#REF!</v>
      </c>
      <c r="N2026" t="e">
        <f>IF(COUNTA(SpatialOffsets[])=0,"", IF(INDEX(SpatialOffsets[Spatial Offset Type],$A2026)="","",
CONCATENATE("  - &amp;SpatialOffsetID",TEXT($A2026,"0000"),
" {","SpatialOffsetTypeCV:  ",CHAR(34),INDEX(SpatialOffsets[Spatial Offset Type],$A2026),CHAR(34),
", Offset1Value:  ",INDEX(SpatialOffsets[Offset 1 Value],$A2026),
", Offset1UnitID:  ",CHAR(34),INDEX(SpatialOffsets[Offset 1 Unit],$A2026),CHAR(34),
", Offset2Value:  ",INDEX(SpatialOffsets[Offset 2 Value],$A2026),
", Offset2UnitID:  ",CHAR(34),INDEX(SpatialOffsets[Offset 2 Unit],$A2026),CHAR(34),
", Offset3Value:  ",INDEX(SpatialOffsets[Offset 3 Value],$A2026),
", Offset3UnitID:  ",CHAR(34),INDEX(SpatialOffsets[Offset 3 Unit],$A2026),CHAR(34),,"}")))</f>
        <v>#REF!</v>
      </c>
      <c r="O2026" t="e">
        <f>IF(COUNTA(RelatedFeatures[])=0,"", IF(INDEX(RelatedFeatures[First Sampling Feature Code],$A2026)="","",
CONCATENATE("  - &amp;RelationID",TEXT($A2026,"0000"),
" {","SamplingFeatureID:  *SamplingFeatureID",TEXT(MATCH(INDEX(RelatedFeatures[First Sampling Feature Code],$A2026),SamplingFeatures[Feature Code],0),"0000"),
", RelationshipTypeCV:  ",CHAR(34),INDEX(RelatedFeatures[Relationship Type],$A2026),CHAR(34),
", RelatedFeatureID: *SamplingFeatureID",TEXT(MATCH(INDEX(RelatedFeatures[Second Sampling Feature Code],$A2026),SamplingFeatures[Feature Code],0),"0000"),
", SpatialOffsetID:  ",IF(INDEX(RelatedFeatures[Offset Number],$A2026)="","",CONCATENATE("*SpatialOffsetID",TEXT(INDEX(RelatedFeatures[Offset Number],$A2026),"0000"))),"}")))</f>
        <v>#REF!</v>
      </c>
      <c r="P2026" t="e">
        <f>IF(INDEX(Methods[Method Type],$A2026)="","",
CONCATENATE("  - &amp;MethodID",TEXT($A2026,"0000"),
" {","MethodTypeCV:  ",CHAR(34),INDEX(Methods[Method Type],$A2026),CHAR(34),
", MethodCode:  ",CHAR(34),INDEX(Methods[Method Code],$A2026),CHAR(34),
", MethodName:  ",CHAR(34),INDEX(Methods[Method Name],$A2026),CHAR(34),
", MethodDescription:  ",CHAR(34),INDEX(Methods[Method Description],$A2026),CHAR(34),
", MethodLink:  ",CHAR(34),INDEX(Methods[Method Link],$A2026),CHAR(34),
", OrganizationID: *OrganizationID",TEXT(MATCH(INDEX(Methods[Organization Name],$A2026),Organizations[Organization Name],0),"0000"),"}"))</f>
        <v>#REF!</v>
      </c>
      <c r="Q2026" t="e">
        <f>IF(INDEX(Variables[Variable Type],$A2026)="","",
CONCATENATE("  - &amp;VariableID",TEXT($A2026,"0000"),
" {","VariableTypeCV:  ",CHAR(34),INDEX(Variables[Variable Type],$A2026),CHAR(34),
", VariableCode:  ",CHAR(34),INDEX(Variables[Variable Code],$A2026),CHAR(34),
", VariableNameCV:  ",CHAR(34),INDEX(Variables[Variable Name],$A2026),CHAR(34),
", VariableDefinition:  ",CHAR(34),INDEX(Variables[Variable Definition],$A2026),CHAR(34),
", SpecciationCV:  ",CHAR(34),INDEX(Variables[Speciation],$A2026),CHAR(34),
", NoDataValue:  ",CHAR(34),INDEX(Variables[No Data Value],$A2026),CHAR(34),"}"))</f>
        <v>#REF!</v>
      </c>
    </row>
    <row r="2027" spans="1:17" x14ac:dyDescent="0.25">
      <c r="A2027">
        <v>2024</v>
      </c>
      <c r="D2027" t="e">
        <f>IF(INDEX(People[First Name],$A2027)="","",
CONCATENATE("  - &amp;PersonID",TEXT($A2027,"0000"),
" {","PersonFirstName:  ",CHAR(34),INDEX(People[First Name],$A2027),CHAR(34),
", PersonMiddleName:  ",CHAR(34),INDEX(People[Middle Name],$A2027),CHAR(34),
", PersonLastName:  ",CHAR(34),INDEX(People[Last Name],$A2027),CHAR(34),"}"))</f>
        <v>#REF!</v>
      </c>
      <c r="E2027" t="e">
        <f>IF(INDEX(Organizations[Organization Type '[CV']],$A2027)="","",
CONCATENATE("  - &amp;OrganizationID",TEXT($A2027,"0000"),
" {","OrganizationTypeCV:  ",CHAR(34),INDEX(Organizations[Organization Type '[CV']],$A2027),CHAR(34),
", OrganizationCode:  ",CHAR(34),INDEX(Organizations[Organization Code],$A2027),CHAR(34),
", OrganizationName:  ",CHAR(34),INDEX(Organizations[Organization Name],$A2027),CHAR(34),
", OrganizationDescription:  ",CHAR(34),INDEX(Organizations[Organization Description],$A2027),CHAR(34),
", OrganizationLink:  ",CHAR(34),INDEX(Organizations[Organization Link],$A2027),CHAR(34),"}"))</f>
        <v>#REF!</v>
      </c>
      <c r="F2027" t="e">
        <f>IF(INDEX(People[First Name],$A2027)="","",
CONCATENATE("  - &amp;AffiliationID",TEXT($A2027,"0000"),
" {PersonID: *PersonID",TEXT($A2027,"0000"),
", OrganizationID: *OrganizationID",TEXT(MATCH(INDEX(People[Organization Name],$A2027),Organizations[Organization Name],0),"0000"),
", IsPrimaryOrganizationContact: , AffiliationStartDate: , AffiliationEndDate: , PrimaryPhone: ",
", PrimaryEmail: ",CHAR(34),INDEX(People[Primary Email],$A2027),CHAR(34),
", PrimaryAddress: ",CHAR(34),INDEX(People[Primary Address],$A2027),CHAR(34),
", PersonLink: }"))</f>
        <v>#REF!</v>
      </c>
      <c r="H2027" t="e">
        <f>IF(COUNTA(CitationInformation)=0,"",IF(INDEX(AuthorList[Author Name],$A2027)="","",
CONCATENATE("  - &amp;AuthorListID",TEXT($A2027,"0000"),
"  {CitationID: *CitationID0001",
", PersonID: *PersonID",TEXT(MATCH(INDEX(AuthorList[Author Name],$A2027),People[Full Name],0),"0000"),
", AuthorOrder: ",INDEX(AuthorList[Author Number],$A2027),"}")))</f>
        <v>#REF!</v>
      </c>
      <c r="K2027" t="e">
        <f>IF(INDEX(SamplingFeatures[Feature Code],$A2027)="","",
CONCATENATE("  - &amp;SamplingFeatureID",TEXT($A2027,"0000"),
" {","SamplingFeatureUUID:  ",CHAR(34),INDEX(SamplingFeatures[Sampling Feature UUID],$A2027),CHAR(34),
", SamplingFeatureTypeCV:  ",CHAR(34),INDEX(SamplingFeatures[Sampling Feature Type],$A2027),CHAR(34),
", SamplingFeatureCode:  ",CHAR(34),INDEX(SamplingFeatures[Feature Code],$A2027),CHAR(34),
", SamplingFeatureName:  ",CHAR(34),INDEX(SamplingFeatures[Feature Name],$A2027),CHAR(34),
", SamplingFeatureDescription:  ",CHAR(34),INDEX(SamplingFeatures[Feature Description],$A2027),CHAR(34),
", SamplingFeatureGeotypeCV:  ",CHAR(34),INDEX(SamplingFeatures[Feature Geo Type],$A2027),CHAR(34),
", FeatureGeometry:  ",CHAR(34),INDEX(SamplingFeatures[Feature Geometry],$A2027),CHAR(34),
", Elevation_m:  ",CHAR(34),INDEX(SamplingFeatures[Elevation_m],$A2027),CHAR(34),
", ElevationDatumCV:  ",CHAR(34),ElevationDatum,CHAR(34),"}"))</f>
        <v>#REF!</v>
      </c>
      <c r="L2027" t="e">
        <f>IF(INDEX(SamplingFeatures[Sampling Feature Type],$A2027)&lt;&gt;"Site","",
CONCATENATE("  - &amp;SiteID",TEXT(SUMPRODUCT(--($L$3:$L2026&lt;&gt;"")),"0000"),
" {","SamplingFeatureID:  *SamplingFeatureID",TEXT($A2027,"0000"),
", SiteTypeCV:  ",CHAR(34),INDEX(Sites[Site Type],$A2027),CHAR(34),
", Latitude:  ",INDEX(Sites[Latitude],$A2027),
", Longitude:  ",INDEX(Sites[Longitude],$A2027),
", SRSName:  ",CHAR(34),LatLonDatum,CHAR(34),"}"))</f>
        <v>#REF!</v>
      </c>
      <c r="M2027" t="e">
        <f>IF(INDEX(SamplingFeatures[Sampling Feature Type],$A2027)&lt;&gt;"Specimen","",
CONCATENATE("  - &amp;SpecimenID",TEXT(SUMPRODUCT(--($M$3:$M2026&lt;&gt;"")),"0000"),
" {","SamplingFeatureID:  *SamplingFeatureID",TEXT($A2027,"0000"),
", SpecimenTypeCV:  ",CHAR(34),INDEX(Specimens[Specimen Type],$A2027),CHAR(34),
", SpecimenMediumCV:  ",INDEX(Specimens[Specimen Medium],$A2027),
", IsFieldSpecimen:  ",CHAR(34),INDEX(Specimens[Is Field Specimen?],$A2027),CHAR(34),"}"))</f>
        <v>#REF!</v>
      </c>
      <c r="N2027" t="e">
        <f>IF(COUNTA(SpatialOffsets[])=0,"", IF(INDEX(SpatialOffsets[Spatial Offset Type],$A2027)="","",
CONCATENATE("  - &amp;SpatialOffsetID",TEXT($A2027,"0000"),
" {","SpatialOffsetTypeCV:  ",CHAR(34),INDEX(SpatialOffsets[Spatial Offset Type],$A2027),CHAR(34),
", Offset1Value:  ",INDEX(SpatialOffsets[Offset 1 Value],$A2027),
", Offset1UnitID:  ",CHAR(34),INDEX(SpatialOffsets[Offset 1 Unit],$A2027),CHAR(34),
", Offset2Value:  ",INDEX(SpatialOffsets[Offset 2 Value],$A2027),
", Offset2UnitID:  ",CHAR(34),INDEX(SpatialOffsets[Offset 2 Unit],$A2027),CHAR(34),
", Offset3Value:  ",INDEX(SpatialOffsets[Offset 3 Value],$A2027),
", Offset3UnitID:  ",CHAR(34),INDEX(SpatialOffsets[Offset 3 Unit],$A2027),CHAR(34),,"}")))</f>
        <v>#REF!</v>
      </c>
      <c r="O2027" t="e">
        <f>IF(COUNTA(RelatedFeatures[])=0,"", IF(INDEX(RelatedFeatures[First Sampling Feature Code],$A2027)="","",
CONCATENATE("  - &amp;RelationID",TEXT($A2027,"0000"),
" {","SamplingFeatureID:  *SamplingFeatureID",TEXT(MATCH(INDEX(RelatedFeatures[First Sampling Feature Code],$A2027),SamplingFeatures[Feature Code],0),"0000"),
", RelationshipTypeCV:  ",CHAR(34),INDEX(RelatedFeatures[Relationship Type],$A2027),CHAR(34),
", RelatedFeatureID: *SamplingFeatureID",TEXT(MATCH(INDEX(RelatedFeatures[Second Sampling Feature Code],$A2027),SamplingFeatures[Feature Code],0),"0000"),
", SpatialOffsetID:  ",IF(INDEX(RelatedFeatures[Offset Number],$A2027)="","",CONCATENATE("*SpatialOffsetID",TEXT(INDEX(RelatedFeatures[Offset Number],$A2027),"0000"))),"}")))</f>
        <v>#REF!</v>
      </c>
      <c r="P2027" t="e">
        <f>IF(INDEX(Methods[Method Type],$A2027)="","",
CONCATENATE("  - &amp;MethodID",TEXT($A2027,"0000"),
" {","MethodTypeCV:  ",CHAR(34),INDEX(Methods[Method Type],$A2027),CHAR(34),
", MethodCode:  ",CHAR(34),INDEX(Methods[Method Code],$A2027),CHAR(34),
", MethodName:  ",CHAR(34),INDEX(Methods[Method Name],$A2027),CHAR(34),
", MethodDescription:  ",CHAR(34),INDEX(Methods[Method Description],$A2027),CHAR(34),
", MethodLink:  ",CHAR(34),INDEX(Methods[Method Link],$A2027),CHAR(34),
", OrganizationID: *OrganizationID",TEXT(MATCH(INDEX(Methods[Organization Name],$A2027),Organizations[Organization Name],0),"0000"),"}"))</f>
        <v>#REF!</v>
      </c>
      <c r="Q2027" t="e">
        <f>IF(INDEX(Variables[Variable Type],$A2027)="","",
CONCATENATE("  - &amp;VariableID",TEXT($A2027,"0000"),
" {","VariableTypeCV:  ",CHAR(34),INDEX(Variables[Variable Type],$A2027),CHAR(34),
", VariableCode:  ",CHAR(34),INDEX(Variables[Variable Code],$A2027),CHAR(34),
", VariableNameCV:  ",CHAR(34),INDEX(Variables[Variable Name],$A2027),CHAR(34),
", VariableDefinition:  ",CHAR(34),INDEX(Variables[Variable Definition],$A2027),CHAR(34),
", SpecciationCV:  ",CHAR(34),INDEX(Variables[Speciation],$A2027),CHAR(34),
", NoDataValue:  ",CHAR(34),INDEX(Variables[No Data Value],$A2027),CHAR(34),"}"))</f>
        <v>#REF!</v>
      </c>
    </row>
    <row r="2028" spans="1:17" x14ac:dyDescent="0.25">
      <c r="A2028">
        <v>2025</v>
      </c>
      <c r="D2028" t="e">
        <f>IF(INDEX(People[First Name],$A2028)="","",
CONCATENATE("  - &amp;PersonID",TEXT($A2028,"0000"),
" {","PersonFirstName:  ",CHAR(34),INDEX(People[First Name],$A2028),CHAR(34),
", PersonMiddleName:  ",CHAR(34),INDEX(People[Middle Name],$A2028),CHAR(34),
", PersonLastName:  ",CHAR(34),INDEX(People[Last Name],$A2028),CHAR(34),"}"))</f>
        <v>#REF!</v>
      </c>
      <c r="E2028" t="e">
        <f>IF(INDEX(Organizations[Organization Type '[CV']],$A2028)="","",
CONCATENATE("  - &amp;OrganizationID",TEXT($A2028,"0000"),
" {","OrganizationTypeCV:  ",CHAR(34),INDEX(Organizations[Organization Type '[CV']],$A2028),CHAR(34),
", OrganizationCode:  ",CHAR(34),INDEX(Organizations[Organization Code],$A2028),CHAR(34),
", OrganizationName:  ",CHAR(34),INDEX(Organizations[Organization Name],$A2028),CHAR(34),
", OrganizationDescription:  ",CHAR(34),INDEX(Organizations[Organization Description],$A2028),CHAR(34),
", OrganizationLink:  ",CHAR(34),INDEX(Organizations[Organization Link],$A2028),CHAR(34),"}"))</f>
        <v>#REF!</v>
      </c>
      <c r="F2028" t="e">
        <f>IF(INDEX(People[First Name],$A2028)="","",
CONCATENATE("  - &amp;AffiliationID",TEXT($A2028,"0000"),
" {PersonID: *PersonID",TEXT($A2028,"0000"),
", OrganizationID: *OrganizationID",TEXT(MATCH(INDEX(People[Organization Name],$A2028),Organizations[Organization Name],0),"0000"),
", IsPrimaryOrganizationContact: , AffiliationStartDate: , AffiliationEndDate: , PrimaryPhone: ",
", PrimaryEmail: ",CHAR(34),INDEX(People[Primary Email],$A2028),CHAR(34),
", PrimaryAddress: ",CHAR(34),INDEX(People[Primary Address],$A2028),CHAR(34),
", PersonLink: }"))</f>
        <v>#REF!</v>
      </c>
      <c r="H2028" t="e">
        <f>IF(COUNTA(CitationInformation)=0,"",IF(INDEX(AuthorList[Author Name],$A2028)="","",
CONCATENATE("  - &amp;AuthorListID",TEXT($A2028,"0000"),
"  {CitationID: *CitationID0001",
", PersonID: *PersonID",TEXT(MATCH(INDEX(AuthorList[Author Name],$A2028),People[Full Name],0),"0000"),
", AuthorOrder: ",INDEX(AuthorList[Author Number],$A2028),"}")))</f>
        <v>#REF!</v>
      </c>
      <c r="K2028" t="e">
        <f>IF(INDEX(SamplingFeatures[Feature Code],$A2028)="","",
CONCATENATE("  - &amp;SamplingFeatureID",TEXT($A2028,"0000"),
" {","SamplingFeatureUUID:  ",CHAR(34),INDEX(SamplingFeatures[Sampling Feature UUID],$A2028),CHAR(34),
", SamplingFeatureTypeCV:  ",CHAR(34),INDEX(SamplingFeatures[Sampling Feature Type],$A2028),CHAR(34),
", SamplingFeatureCode:  ",CHAR(34),INDEX(SamplingFeatures[Feature Code],$A2028),CHAR(34),
", SamplingFeatureName:  ",CHAR(34),INDEX(SamplingFeatures[Feature Name],$A2028),CHAR(34),
", SamplingFeatureDescription:  ",CHAR(34),INDEX(SamplingFeatures[Feature Description],$A2028),CHAR(34),
", SamplingFeatureGeotypeCV:  ",CHAR(34),INDEX(SamplingFeatures[Feature Geo Type],$A2028),CHAR(34),
", FeatureGeometry:  ",CHAR(34),INDEX(SamplingFeatures[Feature Geometry],$A2028),CHAR(34),
", Elevation_m:  ",CHAR(34),INDEX(SamplingFeatures[Elevation_m],$A2028),CHAR(34),
", ElevationDatumCV:  ",CHAR(34),ElevationDatum,CHAR(34),"}"))</f>
        <v>#REF!</v>
      </c>
      <c r="L2028" t="e">
        <f>IF(INDEX(SamplingFeatures[Sampling Feature Type],$A2028)&lt;&gt;"Site","",
CONCATENATE("  - &amp;SiteID",TEXT(SUMPRODUCT(--($L$3:$L2027&lt;&gt;"")),"0000"),
" {","SamplingFeatureID:  *SamplingFeatureID",TEXT($A2028,"0000"),
", SiteTypeCV:  ",CHAR(34),INDEX(Sites[Site Type],$A2028),CHAR(34),
", Latitude:  ",INDEX(Sites[Latitude],$A2028),
", Longitude:  ",INDEX(Sites[Longitude],$A2028),
", SRSName:  ",CHAR(34),LatLonDatum,CHAR(34),"}"))</f>
        <v>#REF!</v>
      </c>
      <c r="M2028" t="e">
        <f>IF(INDEX(SamplingFeatures[Sampling Feature Type],$A2028)&lt;&gt;"Specimen","",
CONCATENATE("  - &amp;SpecimenID",TEXT(SUMPRODUCT(--($M$3:$M2027&lt;&gt;"")),"0000"),
" {","SamplingFeatureID:  *SamplingFeatureID",TEXT($A2028,"0000"),
", SpecimenTypeCV:  ",CHAR(34),INDEX(Specimens[Specimen Type],$A2028),CHAR(34),
", SpecimenMediumCV:  ",INDEX(Specimens[Specimen Medium],$A2028),
", IsFieldSpecimen:  ",CHAR(34),INDEX(Specimens[Is Field Specimen?],$A2028),CHAR(34),"}"))</f>
        <v>#REF!</v>
      </c>
      <c r="N2028" t="e">
        <f>IF(COUNTA(SpatialOffsets[])=0,"", IF(INDEX(SpatialOffsets[Spatial Offset Type],$A2028)="","",
CONCATENATE("  - &amp;SpatialOffsetID",TEXT($A2028,"0000"),
" {","SpatialOffsetTypeCV:  ",CHAR(34),INDEX(SpatialOffsets[Spatial Offset Type],$A2028),CHAR(34),
", Offset1Value:  ",INDEX(SpatialOffsets[Offset 1 Value],$A2028),
", Offset1UnitID:  ",CHAR(34),INDEX(SpatialOffsets[Offset 1 Unit],$A2028),CHAR(34),
", Offset2Value:  ",INDEX(SpatialOffsets[Offset 2 Value],$A2028),
", Offset2UnitID:  ",CHAR(34),INDEX(SpatialOffsets[Offset 2 Unit],$A2028),CHAR(34),
", Offset3Value:  ",INDEX(SpatialOffsets[Offset 3 Value],$A2028),
", Offset3UnitID:  ",CHAR(34),INDEX(SpatialOffsets[Offset 3 Unit],$A2028),CHAR(34),,"}")))</f>
        <v>#REF!</v>
      </c>
      <c r="O2028" t="e">
        <f>IF(COUNTA(RelatedFeatures[])=0,"", IF(INDEX(RelatedFeatures[First Sampling Feature Code],$A2028)="","",
CONCATENATE("  - &amp;RelationID",TEXT($A2028,"0000"),
" {","SamplingFeatureID:  *SamplingFeatureID",TEXT(MATCH(INDEX(RelatedFeatures[First Sampling Feature Code],$A2028),SamplingFeatures[Feature Code],0),"0000"),
", RelationshipTypeCV:  ",CHAR(34),INDEX(RelatedFeatures[Relationship Type],$A2028),CHAR(34),
", RelatedFeatureID: *SamplingFeatureID",TEXT(MATCH(INDEX(RelatedFeatures[Second Sampling Feature Code],$A2028),SamplingFeatures[Feature Code],0),"0000"),
", SpatialOffsetID:  ",IF(INDEX(RelatedFeatures[Offset Number],$A2028)="","",CONCATENATE("*SpatialOffsetID",TEXT(INDEX(RelatedFeatures[Offset Number],$A2028),"0000"))),"}")))</f>
        <v>#REF!</v>
      </c>
      <c r="P2028" t="e">
        <f>IF(INDEX(Methods[Method Type],$A2028)="","",
CONCATENATE("  - &amp;MethodID",TEXT($A2028,"0000"),
" {","MethodTypeCV:  ",CHAR(34),INDEX(Methods[Method Type],$A2028),CHAR(34),
", MethodCode:  ",CHAR(34),INDEX(Methods[Method Code],$A2028),CHAR(34),
", MethodName:  ",CHAR(34),INDEX(Methods[Method Name],$A2028),CHAR(34),
", MethodDescription:  ",CHAR(34),INDEX(Methods[Method Description],$A2028),CHAR(34),
", MethodLink:  ",CHAR(34),INDEX(Methods[Method Link],$A2028),CHAR(34),
", OrganizationID: *OrganizationID",TEXT(MATCH(INDEX(Methods[Organization Name],$A2028),Organizations[Organization Name],0),"0000"),"}"))</f>
        <v>#REF!</v>
      </c>
      <c r="Q2028" t="e">
        <f>IF(INDEX(Variables[Variable Type],$A2028)="","",
CONCATENATE("  - &amp;VariableID",TEXT($A2028,"0000"),
" {","VariableTypeCV:  ",CHAR(34),INDEX(Variables[Variable Type],$A2028),CHAR(34),
", VariableCode:  ",CHAR(34),INDEX(Variables[Variable Code],$A2028),CHAR(34),
", VariableNameCV:  ",CHAR(34),INDEX(Variables[Variable Name],$A2028),CHAR(34),
", VariableDefinition:  ",CHAR(34),INDEX(Variables[Variable Definition],$A2028),CHAR(34),
", SpecciationCV:  ",CHAR(34),INDEX(Variables[Speciation],$A2028),CHAR(34),
", NoDataValue:  ",CHAR(34),INDEX(Variables[No Data Value],$A2028),CHAR(34),"}"))</f>
        <v>#REF!</v>
      </c>
    </row>
    <row r="2029" spans="1:17" x14ac:dyDescent="0.25">
      <c r="A2029">
        <v>2026</v>
      </c>
      <c r="D2029" t="e">
        <f>IF(INDEX(People[First Name],$A2029)="","",
CONCATENATE("  - &amp;PersonID",TEXT($A2029,"0000"),
" {","PersonFirstName:  ",CHAR(34),INDEX(People[First Name],$A2029),CHAR(34),
", PersonMiddleName:  ",CHAR(34),INDEX(People[Middle Name],$A2029),CHAR(34),
", PersonLastName:  ",CHAR(34),INDEX(People[Last Name],$A2029),CHAR(34),"}"))</f>
        <v>#REF!</v>
      </c>
      <c r="E2029" t="e">
        <f>IF(INDEX(Organizations[Organization Type '[CV']],$A2029)="","",
CONCATENATE("  - &amp;OrganizationID",TEXT($A2029,"0000"),
" {","OrganizationTypeCV:  ",CHAR(34),INDEX(Organizations[Organization Type '[CV']],$A2029),CHAR(34),
", OrganizationCode:  ",CHAR(34),INDEX(Organizations[Organization Code],$A2029),CHAR(34),
", OrganizationName:  ",CHAR(34),INDEX(Organizations[Organization Name],$A2029),CHAR(34),
", OrganizationDescription:  ",CHAR(34),INDEX(Organizations[Organization Description],$A2029),CHAR(34),
", OrganizationLink:  ",CHAR(34),INDEX(Organizations[Organization Link],$A2029),CHAR(34),"}"))</f>
        <v>#REF!</v>
      </c>
      <c r="F2029" t="e">
        <f>IF(INDEX(People[First Name],$A2029)="","",
CONCATENATE("  - &amp;AffiliationID",TEXT($A2029,"0000"),
" {PersonID: *PersonID",TEXT($A2029,"0000"),
", OrganizationID: *OrganizationID",TEXT(MATCH(INDEX(People[Organization Name],$A2029),Organizations[Organization Name],0),"0000"),
", IsPrimaryOrganizationContact: , AffiliationStartDate: , AffiliationEndDate: , PrimaryPhone: ",
", PrimaryEmail: ",CHAR(34),INDEX(People[Primary Email],$A2029),CHAR(34),
", PrimaryAddress: ",CHAR(34),INDEX(People[Primary Address],$A2029),CHAR(34),
", PersonLink: }"))</f>
        <v>#REF!</v>
      </c>
      <c r="H2029" t="e">
        <f>IF(COUNTA(CitationInformation)=0,"",IF(INDEX(AuthorList[Author Name],$A2029)="","",
CONCATENATE("  - &amp;AuthorListID",TEXT($A2029,"0000"),
"  {CitationID: *CitationID0001",
", PersonID: *PersonID",TEXT(MATCH(INDEX(AuthorList[Author Name],$A2029),People[Full Name],0),"0000"),
", AuthorOrder: ",INDEX(AuthorList[Author Number],$A2029),"}")))</f>
        <v>#REF!</v>
      </c>
      <c r="K2029" t="e">
        <f>IF(INDEX(SamplingFeatures[Feature Code],$A2029)="","",
CONCATENATE("  - &amp;SamplingFeatureID",TEXT($A2029,"0000"),
" {","SamplingFeatureUUID:  ",CHAR(34),INDEX(SamplingFeatures[Sampling Feature UUID],$A2029),CHAR(34),
", SamplingFeatureTypeCV:  ",CHAR(34),INDEX(SamplingFeatures[Sampling Feature Type],$A2029),CHAR(34),
", SamplingFeatureCode:  ",CHAR(34),INDEX(SamplingFeatures[Feature Code],$A2029),CHAR(34),
", SamplingFeatureName:  ",CHAR(34),INDEX(SamplingFeatures[Feature Name],$A2029),CHAR(34),
", SamplingFeatureDescription:  ",CHAR(34),INDEX(SamplingFeatures[Feature Description],$A2029),CHAR(34),
", SamplingFeatureGeotypeCV:  ",CHAR(34),INDEX(SamplingFeatures[Feature Geo Type],$A2029),CHAR(34),
", FeatureGeometry:  ",CHAR(34),INDEX(SamplingFeatures[Feature Geometry],$A2029),CHAR(34),
", Elevation_m:  ",CHAR(34),INDEX(SamplingFeatures[Elevation_m],$A2029),CHAR(34),
", ElevationDatumCV:  ",CHAR(34),ElevationDatum,CHAR(34),"}"))</f>
        <v>#REF!</v>
      </c>
      <c r="L2029" t="e">
        <f>IF(INDEX(SamplingFeatures[Sampling Feature Type],$A2029)&lt;&gt;"Site","",
CONCATENATE("  - &amp;SiteID",TEXT(SUMPRODUCT(--($L$3:$L2028&lt;&gt;"")),"0000"),
" {","SamplingFeatureID:  *SamplingFeatureID",TEXT($A2029,"0000"),
", SiteTypeCV:  ",CHAR(34),INDEX(Sites[Site Type],$A2029),CHAR(34),
", Latitude:  ",INDEX(Sites[Latitude],$A2029),
", Longitude:  ",INDEX(Sites[Longitude],$A2029),
", SRSName:  ",CHAR(34),LatLonDatum,CHAR(34),"}"))</f>
        <v>#REF!</v>
      </c>
      <c r="M2029" t="e">
        <f>IF(INDEX(SamplingFeatures[Sampling Feature Type],$A2029)&lt;&gt;"Specimen","",
CONCATENATE("  - &amp;SpecimenID",TEXT(SUMPRODUCT(--($M$3:$M2028&lt;&gt;"")),"0000"),
" {","SamplingFeatureID:  *SamplingFeatureID",TEXT($A2029,"0000"),
", SpecimenTypeCV:  ",CHAR(34),INDEX(Specimens[Specimen Type],$A2029),CHAR(34),
", SpecimenMediumCV:  ",INDEX(Specimens[Specimen Medium],$A2029),
", IsFieldSpecimen:  ",CHAR(34),INDEX(Specimens[Is Field Specimen?],$A2029),CHAR(34),"}"))</f>
        <v>#REF!</v>
      </c>
      <c r="N2029" t="e">
        <f>IF(COUNTA(SpatialOffsets[])=0,"", IF(INDEX(SpatialOffsets[Spatial Offset Type],$A2029)="","",
CONCATENATE("  - &amp;SpatialOffsetID",TEXT($A2029,"0000"),
" {","SpatialOffsetTypeCV:  ",CHAR(34),INDEX(SpatialOffsets[Spatial Offset Type],$A2029),CHAR(34),
", Offset1Value:  ",INDEX(SpatialOffsets[Offset 1 Value],$A2029),
", Offset1UnitID:  ",CHAR(34),INDEX(SpatialOffsets[Offset 1 Unit],$A2029),CHAR(34),
", Offset2Value:  ",INDEX(SpatialOffsets[Offset 2 Value],$A2029),
", Offset2UnitID:  ",CHAR(34),INDEX(SpatialOffsets[Offset 2 Unit],$A2029),CHAR(34),
", Offset3Value:  ",INDEX(SpatialOffsets[Offset 3 Value],$A2029),
", Offset3UnitID:  ",CHAR(34),INDEX(SpatialOffsets[Offset 3 Unit],$A2029),CHAR(34),,"}")))</f>
        <v>#REF!</v>
      </c>
      <c r="O2029" t="e">
        <f>IF(COUNTA(RelatedFeatures[])=0,"", IF(INDEX(RelatedFeatures[First Sampling Feature Code],$A2029)="","",
CONCATENATE("  - &amp;RelationID",TEXT($A2029,"0000"),
" {","SamplingFeatureID:  *SamplingFeatureID",TEXT(MATCH(INDEX(RelatedFeatures[First Sampling Feature Code],$A2029),SamplingFeatures[Feature Code],0),"0000"),
", RelationshipTypeCV:  ",CHAR(34),INDEX(RelatedFeatures[Relationship Type],$A2029),CHAR(34),
", RelatedFeatureID: *SamplingFeatureID",TEXT(MATCH(INDEX(RelatedFeatures[Second Sampling Feature Code],$A2029),SamplingFeatures[Feature Code],0),"0000"),
", SpatialOffsetID:  ",IF(INDEX(RelatedFeatures[Offset Number],$A2029)="","",CONCATENATE("*SpatialOffsetID",TEXT(INDEX(RelatedFeatures[Offset Number],$A2029),"0000"))),"}")))</f>
        <v>#REF!</v>
      </c>
      <c r="P2029" t="e">
        <f>IF(INDEX(Methods[Method Type],$A2029)="","",
CONCATENATE("  - &amp;MethodID",TEXT($A2029,"0000"),
" {","MethodTypeCV:  ",CHAR(34),INDEX(Methods[Method Type],$A2029),CHAR(34),
", MethodCode:  ",CHAR(34),INDEX(Methods[Method Code],$A2029),CHAR(34),
", MethodName:  ",CHAR(34),INDEX(Methods[Method Name],$A2029),CHAR(34),
", MethodDescription:  ",CHAR(34),INDEX(Methods[Method Description],$A2029),CHAR(34),
", MethodLink:  ",CHAR(34),INDEX(Methods[Method Link],$A2029),CHAR(34),
", OrganizationID: *OrganizationID",TEXT(MATCH(INDEX(Methods[Organization Name],$A2029),Organizations[Organization Name],0),"0000"),"}"))</f>
        <v>#REF!</v>
      </c>
      <c r="Q2029" t="e">
        <f>IF(INDEX(Variables[Variable Type],$A2029)="","",
CONCATENATE("  - &amp;VariableID",TEXT($A2029,"0000"),
" {","VariableTypeCV:  ",CHAR(34),INDEX(Variables[Variable Type],$A2029),CHAR(34),
", VariableCode:  ",CHAR(34),INDEX(Variables[Variable Code],$A2029),CHAR(34),
", VariableNameCV:  ",CHAR(34),INDEX(Variables[Variable Name],$A2029),CHAR(34),
", VariableDefinition:  ",CHAR(34),INDEX(Variables[Variable Definition],$A2029),CHAR(34),
", SpecciationCV:  ",CHAR(34),INDEX(Variables[Speciation],$A2029),CHAR(34),
", NoDataValue:  ",CHAR(34),INDEX(Variables[No Data Value],$A2029),CHAR(34),"}"))</f>
        <v>#REF!</v>
      </c>
    </row>
    <row r="2030" spans="1:17" x14ac:dyDescent="0.25">
      <c r="A2030">
        <v>2027</v>
      </c>
      <c r="D2030" t="e">
        <f>IF(INDEX(People[First Name],$A2030)="","",
CONCATENATE("  - &amp;PersonID",TEXT($A2030,"0000"),
" {","PersonFirstName:  ",CHAR(34),INDEX(People[First Name],$A2030),CHAR(34),
", PersonMiddleName:  ",CHAR(34),INDEX(People[Middle Name],$A2030),CHAR(34),
", PersonLastName:  ",CHAR(34),INDEX(People[Last Name],$A2030),CHAR(34),"}"))</f>
        <v>#REF!</v>
      </c>
      <c r="E2030" t="e">
        <f>IF(INDEX(Organizations[Organization Type '[CV']],$A2030)="","",
CONCATENATE("  - &amp;OrganizationID",TEXT($A2030,"0000"),
" {","OrganizationTypeCV:  ",CHAR(34),INDEX(Organizations[Organization Type '[CV']],$A2030),CHAR(34),
", OrganizationCode:  ",CHAR(34),INDEX(Organizations[Organization Code],$A2030),CHAR(34),
", OrganizationName:  ",CHAR(34),INDEX(Organizations[Organization Name],$A2030),CHAR(34),
", OrganizationDescription:  ",CHAR(34),INDEX(Organizations[Organization Description],$A2030),CHAR(34),
", OrganizationLink:  ",CHAR(34),INDEX(Organizations[Organization Link],$A2030),CHAR(34),"}"))</f>
        <v>#REF!</v>
      </c>
      <c r="F2030" t="e">
        <f>IF(INDEX(People[First Name],$A2030)="","",
CONCATENATE("  - &amp;AffiliationID",TEXT($A2030,"0000"),
" {PersonID: *PersonID",TEXT($A2030,"0000"),
", OrganizationID: *OrganizationID",TEXT(MATCH(INDEX(People[Organization Name],$A2030),Organizations[Organization Name],0),"0000"),
", IsPrimaryOrganizationContact: , AffiliationStartDate: , AffiliationEndDate: , PrimaryPhone: ",
", PrimaryEmail: ",CHAR(34),INDEX(People[Primary Email],$A2030),CHAR(34),
", PrimaryAddress: ",CHAR(34),INDEX(People[Primary Address],$A2030),CHAR(34),
", PersonLink: }"))</f>
        <v>#REF!</v>
      </c>
      <c r="H2030" t="e">
        <f>IF(COUNTA(CitationInformation)=0,"",IF(INDEX(AuthorList[Author Name],$A2030)="","",
CONCATENATE("  - &amp;AuthorListID",TEXT($A2030,"0000"),
"  {CitationID: *CitationID0001",
", PersonID: *PersonID",TEXT(MATCH(INDEX(AuthorList[Author Name],$A2030),People[Full Name],0),"0000"),
", AuthorOrder: ",INDEX(AuthorList[Author Number],$A2030),"}")))</f>
        <v>#REF!</v>
      </c>
      <c r="K2030" t="e">
        <f>IF(INDEX(SamplingFeatures[Feature Code],$A2030)="","",
CONCATENATE("  - &amp;SamplingFeatureID",TEXT($A2030,"0000"),
" {","SamplingFeatureUUID:  ",CHAR(34),INDEX(SamplingFeatures[Sampling Feature UUID],$A2030),CHAR(34),
", SamplingFeatureTypeCV:  ",CHAR(34),INDEX(SamplingFeatures[Sampling Feature Type],$A2030),CHAR(34),
", SamplingFeatureCode:  ",CHAR(34),INDEX(SamplingFeatures[Feature Code],$A2030),CHAR(34),
", SamplingFeatureName:  ",CHAR(34),INDEX(SamplingFeatures[Feature Name],$A2030),CHAR(34),
", SamplingFeatureDescription:  ",CHAR(34),INDEX(SamplingFeatures[Feature Description],$A2030),CHAR(34),
", SamplingFeatureGeotypeCV:  ",CHAR(34),INDEX(SamplingFeatures[Feature Geo Type],$A2030),CHAR(34),
", FeatureGeometry:  ",CHAR(34),INDEX(SamplingFeatures[Feature Geometry],$A2030),CHAR(34),
", Elevation_m:  ",CHAR(34),INDEX(SamplingFeatures[Elevation_m],$A2030),CHAR(34),
", ElevationDatumCV:  ",CHAR(34),ElevationDatum,CHAR(34),"}"))</f>
        <v>#REF!</v>
      </c>
      <c r="L2030" t="e">
        <f>IF(INDEX(SamplingFeatures[Sampling Feature Type],$A2030)&lt;&gt;"Site","",
CONCATENATE("  - &amp;SiteID",TEXT(SUMPRODUCT(--($L$3:$L2029&lt;&gt;"")),"0000"),
" {","SamplingFeatureID:  *SamplingFeatureID",TEXT($A2030,"0000"),
", SiteTypeCV:  ",CHAR(34),INDEX(Sites[Site Type],$A2030),CHAR(34),
", Latitude:  ",INDEX(Sites[Latitude],$A2030),
", Longitude:  ",INDEX(Sites[Longitude],$A2030),
", SRSName:  ",CHAR(34),LatLonDatum,CHAR(34),"}"))</f>
        <v>#REF!</v>
      </c>
      <c r="M2030" t="e">
        <f>IF(INDEX(SamplingFeatures[Sampling Feature Type],$A2030)&lt;&gt;"Specimen","",
CONCATENATE("  - &amp;SpecimenID",TEXT(SUMPRODUCT(--($M$3:$M2029&lt;&gt;"")),"0000"),
" {","SamplingFeatureID:  *SamplingFeatureID",TEXT($A2030,"0000"),
", SpecimenTypeCV:  ",CHAR(34),INDEX(Specimens[Specimen Type],$A2030),CHAR(34),
", SpecimenMediumCV:  ",INDEX(Specimens[Specimen Medium],$A2030),
", IsFieldSpecimen:  ",CHAR(34),INDEX(Specimens[Is Field Specimen?],$A2030),CHAR(34),"}"))</f>
        <v>#REF!</v>
      </c>
      <c r="N2030" t="e">
        <f>IF(COUNTA(SpatialOffsets[])=0,"", IF(INDEX(SpatialOffsets[Spatial Offset Type],$A2030)="","",
CONCATENATE("  - &amp;SpatialOffsetID",TEXT($A2030,"0000"),
" {","SpatialOffsetTypeCV:  ",CHAR(34),INDEX(SpatialOffsets[Spatial Offset Type],$A2030),CHAR(34),
", Offset1Value:  ",INDEX(SpatialOffsets[Offset 1 Value],$A2030),
", Offset1UnitID:  ",CHAR(34),INDEX(SpatialOffsets[Offset 1 Unit],$A2030),CHAR(34),
", Offset2Value:  ",INDEX(SpatialOffsets[Offset 2 Value],$A2030),
", Offset2UnitID:  ",CHAR(34),INDEX(SpatialOffsets[Offset 2 Unit],$A2030),CHAR(34),
", Offset3Value:  ",INDEX(SpatialOffsets[Offset 3 Value],$A2030),
", Offset3UnitID:  ",CHAR(34),INDEX(SpatialOffsets[Offset 3 Unit],$A2030),CHAR(34),,"}")))</f>
        <v>#REF!</v>
      </c>
      <c r="O2030" t="e">
        <f>IF(COUNTA(RelatedFeatures[])=0,"", IF(INDEX(RelatedFeatures[First Sampling Feature Code],$A2030)="","",
CONCATENATE("  - &amp;RelationID",TEXT($A2030,"0000"),
" {","SamplingFeatureID:  *SamplingFeatureID",TEXT(MATCH(INDEX(RelatedFeatures[First Sampling Feature Code],$A2030),SamplingFeatures[Feature Code],0),"0000"),
", RelationshipTypeCV:  ",CHAR(34),INDEX(RelatedFeatures[Relationship Type],$A2030),CHAR(34),
", RelatedFeatureID: *SamplingFeatureID",TEXT(MATCH(INDEX(RelatedFeatures[Second Sampling Feature Code],$A2030),SamplingFeatures[Feature Code],0),"0000"),
", SpatialOffsetID:  ",IF(INDEX(RelatedFeatures[Offset Number],$A2030)="","",CONCATENATE("*SpatialOffsetID",TEXT(INDEX(RelatedFeatures[Offset Number],$A2030),"0000"))),"}")))</f>
        <v>#REF!</v>
      </c>
      <c r="P2030" t="e">
        <f>IF(INDEX(Methods[Method Type],$A2030)="","",
CONCATENATE("  - &amp;MethodID",TEXT($A2030,"0000"),
" {","MethodTypeCV:  ",CHAR(34),INDEX(Methods[Method Type],$A2030),CHAR(34),
", MethodCode:  ",CHAR(34),INDEX(Methods[Method Code],$A2030),CHAR(34),
", MethodName:  ",CHAR(34),INDEX(Methods[Method Name],$A2030),CHAR(34),
", MethodDescription:  ",CHAR(34),INDEX(Methods[Method Description],$A2030),CHAR(34),
", MethodLink:  ",CHAR(34),INDEX(Methods[Method Link],$A2030),CHAR(34),
", OrganizationID: *OrganizationID",TEXT(MATCH(INDEX(Methods[Organization Name],$A2030),Organizations[Organization Name],0),"0000"),"}"))</f>
        <v>#REF!</v>
      </c>
      <c r="Q2030" t="e">
        <f>IF(INDEX(Variables[Variable Type],$A2030)="","",
CONCATENATE("  - &amp;VariableID",TEXT($A2030,"0000"),
" {","VariableTypeCV:  ",CHAR(34),INDEX(Variables[Variable Type],$A2030),CHAR(34),
", VariableCode:  ",CHAR(34),INDEX(Variables[Variable Code],$A2030),CHAR(34),
", VariableNameCV:  ",CHAR(34),INDEX(Variables[Variable Name],$A2030),CHAR(34),
", VariableDefinition:  ",CHAR(34),INDEX(Variables[Variable Definition],$A2030),CHAR(34),
", SpecciationCV:  ",CHAR(34),INDEX(Variables[Speciation],$A2030),CHAR(34),
", NoDataValue:  ",CHAR(34),INDEX(Variables[No Data Value],$A2030),CHAR(34),"}"))</f>
        <v>#REF!</v>
      </c>
    </row>
    <row r="2031" spans="1:17" x14ac:dyDescent="0.25">
      <c r="A2031">
        <v>2028</v>
      </c>
      <c r="D2031" t="e">
        <f>IF(INDEX(People[First Name],$A2031)="","",
CONCATENATE("  - &amp;PersonID",TEXT($A2031,"0000"),
" {","PersonFirstName:  ",CHAR(34),INDEX(People[First Name],$A2031),CHAR(34),
", PersonMiddleName:  ",CHAR(34),INDEX(People[Middle Name],$A2031),CHAR(34),
", PersonLastName:  ",CHAR(34),INDEX(People[Last Name],$A2031),CHAR(34),"}"))</f>
        <v>#REF!</v>
      </c>
      <c r="E2031" t="e">
        <f>IF(INDEX(Organizations[Organization Type '[CV']],$A2031)="","",
CONCATENATE("  - &amp;OrganizationID",TEXT($A2031,"0000"),
" {","OrganizationTypeCV:  ",CHAR(34),INDEX(Organizations[Organization Type '[CV']],$A2031),CHAR(34),
", OrganizationCode:  ",CHAR(34),INDEX(Organizations[Organization Code],$A2031),CHAR(34),
", OrganizationName:  ",CHAR(34),INDEX(Organizations[Organization Name],$A2031),CHAR(34),
", OrganizationDescription:  ",CHAR(34),INDEX(Organizations[Organization Description],$A2031),CHAR(34),
", OrganizationLink:  ",CHAR(34),INDEX(Organizations[Organization Link],$A2031),CHAR(34),"}"))</f>
        <v>#REF!</v>
      </c>
      <c r="F2031" t="e">
        <f>IF(INDEX(People[First Name],$A2031)="","",
CONCATENATE("  - &amp;AffiliationID",TEXT($A2031,"0000"),
" {PersonID: *PersonID",TEXT($A2031,"0000"),
", OrganizationID: *OrganizationID",TEXT(MATCH(INDEX(People[Organization Name],$A2031),Organizations[Organization Name],0),"0000"),
", IsPrimaryOrganizationContact: , AffiliationStartDate: , AffiliationEndDate: , PrimaryPhone: ",
", PrimaryEmail: ",CHAR(34),INDEX(People[Primary Email],$A2031),CHAR(34),
", PrimaryAddress: ",CHAR(34),INDEX(People[Primary Address],$A2031),CHAR(34),
", PersonLink: }"))</f>
        <v>#REF!</v>
      </c>
      <c r="H2031" t="e">
        <f>IF(COUNTA(CitationInformation)=0,"",IF(INDEX(AuthorList[Author Name],$A2031)="","",
CONCATENATE("  - &amp;AuthorListID",TEXT($A2031,"0000"),
"  {CitationID: *CitationID0001",
", PersonID: *PersonID",TEXT(MATCH(INDEX(AuthorList[Author Name],$A2031),People[Full Name],0),"0000"),
", AuthorOrder: ",INDEX(AuthorList[Author Number],$A2031),"}")))</f>
        <v>#REF!</v>
      </c>
      <c r="K2031" t="e">
        <f>IF(INDEX(SamplingFeatures[Feature Code],$A2031)="","",
CONCATENATE("  - &amp;SamplingFeatureID",TEXT($A2031,"0000"),
" {","SamplingFeatureUUID:  ",CHAR(34),INDEX(SamplingFeatures[Sampling Feature UUID],$A2031),CHAR(34),
", SamplingFeatureTypeCV:  ",CHAR(34),INDEX(SamplingFeatures[Sampling Feature Type],$A2031),CHAR(34),
", SamplingFeatureCode:  ",CHAR(34),INDEX(SamplingFeatures[Feature Code],$A2031),CHAR(34),
", SamplingFeatureName:  ",CHAR(34),INDEX(SamplingFeatures[Feature Name],$A2031),CHAR(34),
", SamplingFeatureDescription:  ",CHAR(34),INDEX(SamplingFeatures[Feature Description],$A2031),CHAR(34),
", SamplingFeatureGeotypeCV:  ",CHAR(34),INDEX(SamplingFeatures[Feature Geo Type],$A2031),CHAR(34),
", FeatureGeometry:  ",CHAR(34),INDEX(SamplingFeatures[Feature Geometry],$A2031),CHAR(34),
", Elevation_m:  ",CHAR(34),INDEX(SamplingFeatures[Elevation_m],$A2031),CHAR(34),
", ElevationDatumCV:  ",CHAR(34),ElevationDatum,CHAR(34),"}"))</f>
        <v>#REF!</v>
      </c>
      <c r="L2031" t="e">
        <f>IF(INDEX(SamplingFeatures[Sampling Feature Type],$A2031)&lt;&gt;"Site","",
CONCATENATE("  - &amp;SiteID",TEXT(SUMPRODUCT(--($L$3:$L2030&lt;&gt;"")),"0000"),
" {","SamplingFeatureID:  *SamplingFeatureID",TEXT($A2031,"0000"),
", SiteTypeCV:  ",CHAR(34),INDEX(Sites[Site Type],$A2031),CHAR(34),
", Latitude:  ",INDEX(Sites[Latitude],$A2031),
", Longitude:  ",INDEX(Sites[Longitude],$A2031),
", SRSName:  ",CHAR(34),LatLonDatum,CHAR(34),"}"))</f>
        <v>#REF!</v>
      </c>
      <c r="M2031" t="e">
        <f>IF(INDEX(SamplingFeatures[Sampling Feature Type],$A2031)&lt;&gt;"Specimen","",
CONCATENATE("  - &amp;SpecimenID",TEXT(SUMPRODUCT(--($M$3:$M2030&lt;&gt;"")),"0000"),
" {","SamplingFeatureID:  *SamplingFeatureID",TEXT($A2031,"0000"),
", SpecimenTypeCV:  ",CHAR(34),INDEX(Specimens[Specimen Type],$A2031),CHAR(34),
", SpecimenMediumCV:  ",INDEX(Specimens[Specimen Medium],$A2031),
", IsFieldSpecimen:  ",CHAR(34),INDEX(Specimens[Is Field Specimen?],$A2031),CHAR(34),"}"))</f>
        <v>#REF!</v>
      </c>
      <c r="N2031" t="e">
        <f>IF(COUNTA(SpatialOffsets[])=0,"", IF(INDEX(SpatialOffsets[Spatial Offset Type],$A2031)="","",
CONCATENATE("  - &amp;SpatialOffsetID",TEXT($A2031,"0000"),
" {","SpatialOffsetTypeCV:  ",CHAR(34),INDEX(SpatialOffsets[Spatial Offset Type],$A2031),CHAR(34),
", Offset1Value:  ",INDEX(SpatialOffsets[Offset 1 Value],$A2031),
", Offset1UnitID:  ",CHAR(34),INDEX(SpatialOffsets[Offset 1 Unit],$A2031),CHAR(34),
", Offset2Value:  ",INDEX(SpatialOffsets[Offset 2 Value],$A2031),
", Offset2UnitID:  ",CHAR(34),INDEX(SpatialOffsets[Offset 2 Unit],$A2031),CHAR(34),
", Offset3Value:  ",INDEX(SpatialOffsets[Offset 3 Value],$A2031),
", Offset3UnitID:  ",CHAR(34),INDEX(SpatialOffsets[Offset 3 Unit],$A2031),CHAR(34),,"}")))</f>
        <v>#REF!</v>
      </c>
      <c r="O2031" t="e">
        <f>IF(COUNTA(RelatedFeatures[])=0,"", IF(INDEX(RelatedFeatures[First Sampling Feature Code],$A2031)="","",
CONCATENATE("  - &amp;RelationID",TEXT($A2031,"0000"),
" {","SamplingFeatureID:  *SamplingFeatureID",TEXT(MATCH(INDEX(RelatedFeatures[First Sampling Feature Code],$A2031),SamplingFeatures[Feature Code],0),"0000"),
", RelationshipTypeCV:  ",CHAR(34),INDEX(RelatedFeatures[Relationship Type],$A2031),CHAR(34),
", RelatedFeatureID: *SamplingFeatureID",TEXT(MATCH(INDEX(RelatedFeatures[Second Sampling Feature Code],$A2031),SamplingFeatures[Feature Code],0),"0000"),
", SpatialOffsetID:  ",IF(INDEX(RelatedFeatures[Offset Number],$A2031)="","",CONCATENATE("*SpatialOffsetID",TEXT(INDEX(RelatedFeatures[Offset Number],$A2031),"0000"))),"}")))</f>
        <v>#REF!</v>
      </c>
      <c r="P2031" t="e">
        <f>IF(INDEX(Methods[Method Type],$A2031)="","",
CONCATENATE("  - &amp;MethodID",TEXT($A2031,"0000"),
" {","MethodTypeCV:  ",CHAR(34),INDEX(Methods[Method Type],$A2031),CHAR(34),
", MethodCode:  ",CHAR(34),INDEX(Methods[Method Code],$A2031),CHAR(34),
", MethodName:  ",CHAR(34),INDEX(Methods[Method Name],$A2031),CHAR(34),
", MethodDescription:  ",CHAR(34),INDEX(Methods[Method Description],$A2031),CHAR(34),
", MethodLink:  ",CHAR(34),INDEX(Methods[Method Link],$A2031),CHAR(34),
", OrganizationID: *OrganizationID",TEXT(MATCH(INDEX(Methods[Organization Name],$A2031),Organizations[Organization Name],0),"0000"),"}"))</f>
        <v>#REF!</v>
      </c>
      <c r="Q2031" t="e">
        <f>IF(INDEX(Variables[Variable Type],$A2031)="","",
CONCATENATE("  - &amp;VariableID",TEXT($A2031,"0000"),
" {","VariableTypeCV:  ",CHAR(34),INDEX(Variables[Variable Type],$A2031),CHAR(34),
", VariableCode:  ",CHAR(34),INDEX(Variables[Variable Code],$A2031),CHAR(34),
", VariableNameCV:  ",CHAR(34),INDEX(Variables[Variable Name],$A2031),CHAR(34),
", VariableDefinition:  ",CHAR(34),INDEX(Variables[Variable Definition],$A2031),CHAR(34),
", SpecciationCV:  ",CHAR(34),INDEX(Variables[Speciation],$A2031),CHAR(34),
", NoDataValue:  ",CHAR(34),INDEX(Variables[No Data Value],$A2031),CHAR(34),"}"))</f>
        <v>#REF!</v>
      </c>
    </row>
    <row r="2032" spans="1:17" x14ac:dyDescent="0.25">
      <c r="A2032">
        <v>2029</v>
      </c>
      <c r="D2032" t="e">
        <f>IF(INDEX(People[First Name],$A2032)="","",
CONCATENATE("  - &amp;PersonID",TEXT($A2032,"0000"),
" {","PersonFirstName:  ",CHAR(34),INDEX(People[First Name],$A2032),CHAR(34),
", PersonMiddleName:  ",CHAR(34),INDEX(People[Middle Name],$A2032),CHAR(34),
", PersonLastName:  ",CHAR(34),INDEX(People[Last Name],$A2032),CHAR(34),"}"))</f>
        <v>#REF!</v>
      </c>
      <c r="E2032" t="e">
        <f>IF(INDEX(Organizations[Organization Type '[CV']],$A2032)="","",
CONCATENATE("  - &amp;OrganizationID",TEXT($A2032,"0000"),
" {","OrganizationTypeCV:  ",CHAR(34),INDEX(Organizations[Organization Type '[CV']],$A2032),CHAR(34),
", OrganizationCode:  ",CHAR(34),INDEX(Organizations[Organization Code],$A2032),CHAR(34),
", OrganizationName:  ",CHAR(34),INDEX(Organizations[Organization Name],$A2032),CHAR(34),
", OrganizationDescription:  ",CHAR(34),INDEX(Organizations[Organization Description],$A2032),CHAR(34),
", OrganizationLink:  ",CHAR(34),INDEX(Organizations[Organization Link],$A2032),CHAR(34),"}"))</f>
        <v>#REF!</v>
      </c>
      <c r="F2032" t="e">
        <f>IF(INDEX(People[First Name],$A2032)="","",
CONCATENATE("  - &amp;AffiliationID",TEXT($A2032,"0000"),
" {PersonID: *PersonID",TEXT($A2032,"0000"),
", OrganizationID: *OrganizationID",TEXT(MATCH(INDEX(People[Organization Name],$A2032),Organizations[Organization Name],0),"0000"),
", IsPrimaryOrganizationContact: , AffiliationStartDate: , AffiliationEndDate: , PrimaryPhone: ",
", PrimaryEmail: ",CHAR(34),INDEX(People[Primary Email],$A2032),CHAR(34),
", PrimaryAddress: ",CHAR(34),INDEX(People[Primary Address],$A2032),CHAR(34),
", PersonLink: }"))</f>
        <v>#REF!</v>
      </c>
      <c r="H2032" t="e">
        <f>IF(COUNTA(CitationInformation)=0,"",IF(INDEX(AuthorList[Author Name],$A2032)="","",
CONCATENATE("  - &amp;AuthorListID",TEXT($A2032,"0000"),
"  {CitationID: *CitationID0001",
", PersonID: *PersonID",TEXT(MATCH(INDEX(AuthorList[Author Name],$A2032),People[Full Name],0),"0000"),
", AuthorOrder: ",INDEX(AuthorList[Author Number],$A2032),"}")))</f>
        <v>#REF!</v>
      </c>
      <c r="K2032" t="e">
        <f>IF(INDEX(SamplingFeatures[Feature Code],$A2032)="","",
CONCATENATE("  - &amp;SamplingFeatureID",TEXT($A2032,"0000"),
" {","SamplingFeatureUUID:  ",CHAR(34),INDEX(SamplingFeatures[Sampling Feature UUID],$A2032),CHAR(34),
", SamplingFeatureTypeCV:  ",CHAR(34),INDEX(SamplingFeatures[Sampling Feature Type],$A2032),CHAR(34),
", SamplingFeatureCode:  ",CHAR(34),INDEX(SamplingFeatures[Feature Code],$A2032),CHAR(34),
", SamplingFeatureName:  ",CHAR(34),INDEX(SamplingFeatures[Feature Name],$A2032),CHAR(34),
", SamplingFeatureDescription:  ",CHAR(34),INDEX(SamplingFeatures[Feature Description],$A2032),CHAR(34),
", SamplingFeatureGeotypeCV:  ",CHAR(34),INDEX(SamplingFeatures[Feature Geo Type],$A2032),CHAR(34),
", FeatureGeometry:  ",CHAR(34),INDEX(SamplingFeatures[Feature Geometry],$A2032),CHAR(34),
", Elevation_m:  ",CHAR(34),INDEX(SamplingFeatures[Elevation_m],$A2032),CHAR(34),
", ElevationDatumCV:  ",CHAR(34),ElevationDatum,CHAR(34),"}"))</f>
        <v>#REF!</v>
      </c>
      <c r="L2032" t="e">
        <f>IF(INDEX(SamplingFeatures[Sampling Feature Type],$A2032)&lt;&gt;"Site","",
CONCATENATE("  - &amp;SiteID",TEXT(SUMPRODUCT(--($L$3:$L2031&lt;&gt;"")),"0000"),
" {","SamplingFeatureID:  *SamplingFeatureID",TEXT($A2032,"0000"),
", SiteTypeCV:  ",CHAR(34),INDEX(Sites[Site Type],$A2032),CHAR(34),
", Latitude:  ",INDEX(Sites[Latitude],$A2032),
", Longitude:  ",INDEX(Sites[Longitude],$A2032),
", SRSName:  ",CHAR(34),LatLonDatum,CHAR(34),"}"))</f>
        <v>#REF!</v>
      </c>
      <c r="M2032" t="e">
        <f>IF(INDEX(SamplingFeatures[Sampling Feature Type],$A2032)&lt;&gt;"Specimen","",
CONCATENATE("  - &amp;SpecimenID",TEXT(SUMPRODUCT(--($M$3:$M2031&lt;&gt;"")),"0000"),
" {","SamplingFeatureID:  *SamplingFeatureID",TEXT($A2032,"0000"),
", SpecimenTypeCV:  ",CHAR(34),INDEX(Specimens[Specimen Type],$A2032),CHAR(34),
", SpecimenMediumCV:  ",INDEX(Specimens[Specimen Medium],$A2032),
", IsFieldSpecimen:  ",CHAR(34),INDEX(Specimens[Is Field Specimen?],$A2032),CHAR(34),"}"))</f>
        <v>#REF!</v>
      </c>
      <c r="N2032" t="e">
        <f>IF(COUNTA(SpatialOffsets[])=0,"", IF(INDEX(SpatialOffsets[Spatial Offset Type],$A2032)="","",
CONCATENATE("  - &amp;SpatialOffsetID",TEXT($A2032,"0000"),
" {","SpatialOffsetTypeCV:  ",CHAR(34),INDEX(SpatialOffsets[Spatial Offset Type],$A2032),CHAR(34),
", Offset1Value:  ",INDEX(SpatialOffsets[Offset 1 Value],$A2032),
", Offset1UnitID:  ",CHAR(34),INDEX(SpatialOffsets[Offset 1 Unit],$A2032),CHAR(34),
", Offset2Value:  ",INDEX(SpatialOffsets[Offset 2 Value],$A2032),
", Offset2UnitID:  ",CHAR(34),INDEX(SpatialOffsets[Offset 2 Unit],$A2032),CHAR(34),
", Offset3Value:  ",INDEX(SpatialOffsets[Offset 3 Value],$A2032),
", Offset3UnitID:  ",CHAR(34),INDEX(SpatialOffsets[Offset 3 Unit],$A2032),CHAR(34),,"}")))</f>
        <v>#REF!</v>
      </c>
      <c r="O2032" t="e">
        <f>IF(COUNTA(RelatedFeatures[])=0,"", IF(INDEX(RelatedFeatures[First Sampling Feature Code],$A2032)="","",
CONCATENATE("  - &amp;RelationID",TEXT($A2032,"0000"),
" {","SamplingFeatureID:  *SamplingFeatureID",TEXT(MATCH(INDEX(RelatedFeatures[First Sampling Feature Code],$A2032),SamplingFeatures[Feature Code],0),"0000"),
", RelationshipTypeCV:  ",CHAR(34),INDEX(RelatedFeatures[Relationship Type],$A2032),CHAR(34),
", RelatedFeatureID: *SamplingFeatureID",TEXT(MATCH(INDEX(RelatedFeatures[Second Sampling Feature Code],$A2032),SamplingFeatures[Feature Code],0),"0000"),
", SpatialOffsetID:  ",IF(INDEX(RelatedFeatures[Offset Number],$A2032)="","",CONCATENATE("*SpatialOffsetID",TEXT(INDEX(RelatedFeatures[Offset Number],$A2032),"0000"))),"}")))</f>
        <v>#REF!</v>
      </c>
      <c r="P2032" t="e">
        <f>IF(INDEX(Methods[Method Type],$A2032)="","",
CONCATENATE("  - &amp;MethodID",TEXT($A2032,"0000"),
" {","MethodTypeCV:  ",CHAR(34),INDEX(Methods[Method Type],$A2032),CHAR(34),
", MethodCode:  ",CHAR(34),INDEX(Methods[Method Code],$A2032),CHAR(34),
", MethodName:  ",CHAR(34),INDEX(Methods[Method Name],$A2032),CHAR(34),
", MethodDescription:  ",CHAR(34),INDEX(Methods[Method Description],$A2032),CHAR(34),
", MethodLink:  ",CHAR(34),INDEX(Methods[Method Link],$A2032),CHAR(34),
", OrganizationID: *OrganizationID",TEXT(MATCH(INDEX(Methods[Organization Name],$A2032),Organizations[Organization Name],0),"0000"),"}"))</f>
        <v>#REF!</v>
      </c>
      <c r="Q2032" t="e">
        <f>IF(INDEX(Variables[Variable Type],$A2032)="","",
CONCATENATE("  - &amp;VariableID",TEXT($A2032,"0000"),
" {","VariableTypeCV:  ",CHAR(34),INDEX(Variables[Variable Type],$A2032),CHAR(34),
", VariableCode:  ",CHAR(34),INDEX(Variables[Variable Code],$A2032),CHAR(34),
", VariableNameCV:  ",CHAR(34),INDEX(Variables[Variable Name],$A2032),CHAR(34),
", VariableDefinition:  ",CHAR(34),INDEX(Variables[Variable Definition],$A2032),CHAR(34),
", SpecciationCV:  ",CHAR(34),INDEX(Variables[Speciation],$A2032),CHAR(34),
", NoDataValue:  ",CHAR(34),INDEX(Variables[No Data Value],$A2032),CHAR(34),"}"))</f>
        <v>#REF!</v>
      </c>
    </row>
    <row r="2033" spans="1:17" x14ac:dyDescent="0.25">
      <c r="A2033">
        <v>2030</v>
      </c>
      <c r="D2033" t="e">
        <f>IF(INDEX(People[First Name],$A2033)="","",
CONCATENATE("  - &amp;PersonID",TEXT($A2033,"0000"),
" {","PersonFirstName:  ",CHAR(34),INDEX(People[First Name],$A2033),CHAR(34),
", PersonMiddleName:  ",CHAR(34),INDEX(People[Middle Name],$A2033),CHAR(34),
", PersonLastName:  ",CHAR(34),INDEX(People[Last Name],$A2033),CHAR(34),"}"))</f>
        <v>#REF!</v>
      </c>
      <c r="E2033" t="e">
        <f>IF(INDEX(Organizations[Organization Type '[CV']],$A2033)="","",
CONCATENATE("  - &amp;OrganizationID",TEXT($A2033,"0000"),
" {","OrganizationTypeCV:  ",CHAR(34),INDEX(Organizations[Organization Type '[CV']],$A2033),CHAR(34),
", OrganizationCode:  ",CHAR(34),INDEX(Organizations[Organization Code],$A2033),CHAR(34),
", OrganizationName:  ",CHAR(34),INDEX(Organizations[Organization Name],$A2033),CHAR(34),
", OrganizationDescription:  ",CHAR(34),INDEX(Organizations[Organization Description],$A2033),CHAR(34),
", OrganizationLink:  ",CHAR(34),INDEX(Organizations[Organization Link],$A2033),CHAR(34),"}"))</f>
        <v>#REF!</v>
      </c>
      <c r="F2033" t="e">
        <f>IF(INDEX(People[First Name],$A2033)="","",
CONCATENATE("  - &amp;AffiliationID",TEXT($A2033,"0000"),
" {PersonID: *PersonID",TEXT($A2033,"0000"),
", OrganizationID: *OrganizationID",TEXT(MATCH(INDEX(People[Organization Name],$A2033),Organizations[Organization Name],0),"0000"),
", IsPrimaryOrganizationContact: , AffiliationStartDate: , AffiliationEndDate: , PrimaryPhone: ",
", PrimaryEmail: ",CHAR(34),INDEX(People[Primary Email],$A2033),CHAR(34),
", PrimaryAddress: ",CHAR(34),INDEX(People[Primary Address],$A2033),CHAR(34),
", PersonLink: }"))</f>
        <v>#REF!</v>
      </c>
      <c r="H2033" t="e">
        <f>IF(COUNTA(CitationInformation)=0,"",IF(INDEX(AuthorList[Author Name],$A2033)="","",
CONCATENATE("  - &amp;AuthorListID",TEXT($A2033,"0000"),
"  {CitationID: *CitationID0001",
", PersonID: *PersonID",TEXT(MATCH(INDEX(AuthorList[Author Name],$A2033),People[Full Name],0),"0000"),
", AuthorOrder: ",INDEX(AuthorList[Author Number],$A2033),"}")))</f>
        <v>#REF!</v>
      </c>
      <c r="K2033" t="e">
        <f>IF(INDEX(SamplingFeatures[Feature Code],$A2033)="","",
CONCATENATE("  - &amp;SamplingFeatureID",TEXT($A2033,"0000"),
" {","SamplingFeatureUUID:  ",CHAR(34),INDEX(SamplingFeatures[Sampling Feature UUID],$A2033),CHAR(34),
", SamplingFeatureTypeCV:  ",CHAR(34),INDEX(SamplingFeatures[Sampling Feature Type],$A2033),CHAR(34),
", SamplingFeatureCode:  ",CHAR(34),INDEX(SamplingFeatures[Feature Code],$A2033),CHAR(34),
", SamplingFeatureName:  ",CHAR(34),INDEX(SamplingFeatures[Feature Name],$A2033),CHAR(34),
", SamplingFeatureDescription:  ",CHAR(34),INDEX(SamplingFeatures[Feature Description],$A2033),CHAR(34),
", SamplingFeatureGeotypeCV:  ",CHAR(34),INDEX(SamplingFeatures[Feature Geo Type],$A2033),CHAR(34),
", FeatureGeometry:  ",CHAR(34),INDEX(SamplingFeatures[Feature Geometry],$A2033),CHAR(34),
", Elevation_m:  ",CHAR(34),INDEX(SamplingFeatures[Elevation_m],$A2033),CHAR(34),
", ElevationDatumCV:  ",CHAR(34),ElevationDatum,CHAR(34),"}"))</f>
        <v>#REF!</v>
      </c>
      <c r="L2033" t="e">
        <f>IF(INDEX(SamplingFeatures[Sampling Feature Type],$A2033)&lt;&gt;"Site","",
CONCATENATE("  - &amp;SiteID",TEXT(SUMPRODUCT(--($L$3:$L2032&lt;&gt;"")),"0000"),
" {","SamplingFeatureID:  *SamplingFeatureID",TEXT($A2033,"0000"),
", SiteTypeCV:  ",CHAR(34),INDEX(Sites[Site Type],$A2033),CHAR(34),
", Latitude:  ",INDEX(Sites[Latitude],$A2033),
", Longitude:  ",INDEX(Sites[Longitude],$A2033),
", SRSName:  ",CHAR(34),LatLonDatum,CHAR(34),"}"))</f>
        <v>#REF!</v>
      </c>
      <c r="M2033" t="e">
        <f>IF(INDEX(SamplingFeatures[Sampling Feature Type],$A2033)&lt;&gt;"Specimen","",
CONCATENATE("  - &amp;SpecimenID",TEXT(SUMPRODUCT(--($M$3:$M2032&lt;&gt;"")),"0000"),
" {","SamplingFeatureID:  *SamplingFeatureID",TEXT($A2033,"0000"),
", SpecimenTypeCV:  ",CHAR(34),INDEX(Specimens[Specimen Type],$A2033),CHAR(34),
", SpecimenMediumCV:  ",INDEX(Specimens[Specimen Medium],$A2033),
", IsFieldSpecimen:  ",CHAR(34),INDEX(Specimens[Is Field Specimen?],$A2033),CHAR(34),"}"))</f>
        <v>#REF!</v>
      </c>
      <c r="N2033" t="e">
        <f>IF(COUNTA(SpatialOffsets[])=0,"", IF(INDEX(SpatialOffsets[Spatial Offset Type],$A2033)="","",
CONCATENATE("  - &amp;SpatialOffsetID",TEXT($A2033,"0000"),
" {","SpatialOffsetTypeCV:  ",CHAR(34),INDEX(SpatialOffsets[Spatial Offset Type],$A2033),CHAR(34),
", Offset1Value:  ",INDEX(SpatialOffsets[Offset 1 Value],$A2033),
", Offset1UnitID:  ",CHAR(34),INDEX(SpatialOffsets[Offset 1 Unit],$A2033),CHAR(34),
", Offset2Value:  ",INDEX(SpatialOffsets[Offset 2 Value],$A2033),
", Offset2UnitID:  ",CHAR(34),INDEX(SpatialOffsets[Offset 2 Unit],$A2033),CHAR(34),
", Offset3Value:  ",INDEX(SpatialOffsets[Offset 3 Value],$A2033),
", Offset3UnitID:  ",CHAR(34),INDEX(SpatialOffsets[Offset 3 Unit],$A2033),CHAR(34),,"}")))</f>
        <v>#REF!</v>
      </c>
      <c r="O2033" t="e">
        <f>IF(COUNTA(RelatedFeatures[])=0,"", IF(INDEX(RelatedFeatures[First Sampling Feature Code],$A2033)="","",
CONCATENATE("  - &amp;RelationID",TEXT($A2033,"0000"),
" {","SamplingFeatureID:  *SamplingFeatureID",TEXT(MATCH(INDEX(RelatedFeatures[First Sampling Feature Code],$A2033),SamplingFeatures[Feature Code],0),"0000"),
", RelationshipTypeCV:  ",CHAR(34),INDEX(RelatedFeatures[Relationship Type],$A2033),CHAR(34),
", RelatedFeatureID: *SamplingFeatureID",TEXT(MATCH(INDEX(RelatedFeatures[Second Sampling Feature Code],$A2033),SamplingFeatures[Feature Code],0),"0000"),
", SpatialOffsetID:  ",IF(INDEX(RelatedFeatures[Offset Number],$A2033)="","",CONCATENATE("*SpatialOffsetID",TEXT(INDEX(RelatedFeatures[Offset Number],$A2033),"0000"))),"}")))</f>
        <v>#REF!</v>
      </c>
      <c r="P2033" t="e">
        <f>IF(INDEX(Methods[Method Type],$A2033)="","",
CONCATENATE("  - &amp;MethodID",TEXT($A2033,"0000"),
" {","MethodTypeCV:  ",CHAR(34),INDEX(Methods[Method Type],$A2033),CHAR(34),
", MethodCode:  ",CHAR(34),INDEX(Methods[Method Code],$A2033),CHAR(34),
", MethodName:  ",CHAR(34),INDEX(Methods[Method Name],$A2033),CHAR(34),
", MethodDescription:  ",CHAR(34),INDEX(Methods[Method Description],$A2033),CHAR(34),
", MethodLink:  ",CHAR(34),INDEX(Methods[Method Link],$A2033),CHAR(34),
", OrganizationID: *OrganizationID",TEXT(MATCH(INDEX(Methods[Organization Name],$A2033),Organizations[Organization Name],0),"0000"),"}"))</f>
        <v>#REF!</v>
      </c>
      <c r="Q2033" t="e">
        <f>IF(INDEX(Variables[Variable Type],$A2033)="","",
CONCATENATE("  - &amp;VariableID",TEXT($A2033,"0000"),
" {","VariableTypeCV:  ",CHAR(34),INDEX(Variables[Variable Type],$A2033),CHAR(34),
", VariableCode:  ",CHAR(34),INDEX(Variables[Variable Code],$A2033),CHAR(34),
", VariableNameCV:  ",CHAR(34),INDEX(Variables[Variable Name],$A2033),CHAR(34),
", VariableDefinition:  ",CHAR(34),INDEX(Variables[Variable Definition],$A2033),CHAR(34),
", SpecciationCV:  ",CHAR(34),INDEX(Variables[Speciation],$A2033),CHAR(34),
", NoDataValue:  ",CHAR(34),INDEX(Variables[No Data Value],$A2033),CHAR(34),"}"))</f>
        <v>#REF!</v>
      </c>
    </row>
    <row r="2034" spans="1:17" x14ac:dyDescent="0.25">
      <c r="A2034">
        <v>2031</v>
      </c>
      <c r="D2034" t="e">
        <f>IF(INDEX(People[First Name],$A2034)="","",
CONCATENATE("  - &amp;PersonID",TEXT($A2034,"0000"),
" {","PersonFirstName:  ",CHAR(34),INDEX(People[First Name],$A2034),CHAR(34),
", PersonMiddleName:  ",CHAR(34),INDEX(People[Middle Name],$A2034),CHAR(34),
", PersonLastName:  ",CHAR(34),INDEX(People[Last Name],$A2034),CHAR(34),"}"))</f>
        <v>#REF!</v>
      </c>
      <c r="E2034" t="e">
        <f>IF(INDEX(Organizations[Organization Type '[CV']],$A2034)="","",
CONCATENATE("  - &amp;OrganizationID",TEXT($A2034,"0000"),
" {","OrganizationTypeCV:  ",CHAR(34),INDEX(Organizations[Organization Type '[CV']],$A2034),CHAR(34),
", OrganizationCode:  ",CHAR(34),INDEX(Organizations[Organization Code],$A2034),CHAR(34),
", OrganizationName:  ",CHAR(34),INDEX(Organizations[Organization Name],$A2034),CHAR(34),
", OrganizationDescription:  ",CHAR(34),INDEX(Organizations[Organization Description],$A2034),CHAR(34),
", OrganizationLink:  ",CHAR(34),INDEX(Organizations[Organization Link],$A2034),CHAR(34),"}"))</f>
        <v>#REF!</v>
      </c>
      <c r="F2034" t="e">
        <f>IF(INDEX(People[First Name],$A2034)="","",
CONCATENATE("  - &amp;AffiliationID",TEXT($A2034,"0000"),
" {PersonID: *PersonID",TEXT($A2034,"0000"),
", OrganizationID: *OrganizationID",TEXT(MATCH(INDEX(People[Organization Name],$A2034),Organizations[Organization Name],0),"0000"),
", IsPrimaryOrganizationContact: , AffiliationStartDate: , AffiliationEndDate: , PrimaryPhone: ",
", PrimaryEmail: ",CHAR(34),INDEX(People[Primary Email],$A2034),CHAR(34),
", PrimaryAddress: ",CHAR(34),INDEX(People[Primary Address],$A2034),CHAR(34),
", PersonLink: }"))</f>
        <v>#REF!</v>
      </c>
      <c r="H2034" t="e">
        <f>IF(COUNTA(CitationInformation)=0,"",IF(INDEX(AuthorList[Author Name],$A2034)="","",
CONCATENATE("  - &amp;AuthorListID",TEXT($A2034,"0000"),
"  {CitationID: *CitationID0001",
", PersonID: *PersonID",TEXT(MATCH(INDEX(AuthorList[Author Name],$A2034),People[Full Name],0),"0000"),
", AuthorOrder: ",INDEX(AuthorList[Author Number],$A2034),"}")))</f>
        <v>#REF!</v>
      </c>
      <c r="K2034" t="e">
        <f>IF(INDEX(SamplingFeatures[Feature Code],$A2034)="","",
CONCATENATE("  - &amp;SamplingFeatureID",TEXT($A2034,"0000"),
" {","SamplingFeatureUUID:  ",CHAR(34),INDEX(SamplingFeatures[Sampling Feature UUID],$A2034),CHAR(34),
", SamplingFeatureTypeCV:  ",CHAR(34),INDEX(SamplingFeatures[Sampling Feature Type],$A2034),CHAR(34),
", SamplingFeatureCode:  ",CHAR(34),INDEX(SamplingFeatures[Feature Code],$A2034),CHAR(34),
", SamplingFeatureName:  ",CHAR(34),INDEX(SamplingFeatures[Feature Name],$A2034),CHAR(34),
", SamplingFeatureDescription:  ",CHAR(34),INDEX(SamplingFeatures[Feature Description],$A2034),CHAR(34),
", SamplingFeatureGeotypeCV:  ",CHAR(34),INDEX(SamplingFeatures[Feature Geo Type],$A2034),CHAR(34),
", FeatureGeometry:  ",CHAR(34),INDEX(SamplingFeatures[Feature Geometry],$A2034),CHAR(34),
", Elevation_m:  ",CHAR(34),INDEX(SamplingFeatures[Elevation_m],$A2034),CHAR(34),
", ElevationDatumCV:  ",CHAR(34),ElevationDatum,CHAR(34),"}"))</f>
        <v>#REF!</v>
      </c>
      <c r="L2034" t="e">
        <f>IF(INDEX(SamplingFeatures[Sampling Feature Type],$A2034)&lt;&gt;"Site","",
CONCATENATE("  - &amp;SiteID",TEXT(SUMPRODUCT(--($L$3:$L2033&lt;&gt;"")),"0000"),
" {","SamplingFeatureID:  *SamplingFeatureID",TEXT($A2034,"0000"),
", SiteTypeCV:  ",CHAR(34),INDEX(Sites[Site Type],$A2034),CHAR(34),
", Latitude:  ",INDEX(Sites[Latitude],$A2034),
", Longitude:  ",INDEX(Sites[Longitude],$A2034),
", SRSName:  ",CHAR(34),LatLonDatum,CHAR(34),"}"))</f>
        <v>#REF!</v>
      </c>
      <c r="M2034" t="e">
        <f>IF(INDEX(SamplingFeatures[Sampling Feature Type],$A2034)&lt;&gt;"Specimen","",
CONCATENATE("  - &amp;SpecimenID",TEXT(SUMPRODUCT(--($M$3:$M2033&lt;&gt;"")),"0000"),
" {","SamplingFeatureID:  *SamplingFeatureID",TEXT($A2034,"0000"),
", SpecimenTypeCV:  ",CHAR(34),INDEX(Specimens[Specimen Type],$A2034),CHAR(34),
", SpecimenMediumCV:  ",INDEX(Specimens[Specimen Medium],$A2034),
", IsFieldSpecimen:  ",CHAR(34),INDEX(Specimens[Is Field Specimen?],$A2034),CHAR(34),"}"))</f>
        <v>#REF!</v>
      </c>
      <c r="N2034" t="e">
        <f>IF(COUNTA(SpatialOffsets[])=0,"", IF(INDEX(SpatialOffsets[Spatial Offset Type],$A2034)="","",
CONCATENATE("  - &amp;SpatialOffsetID",TEXT($A2034,"0000"),
" {","SpatialOffsetTypeCV:  ",CHAR(34),INDEX(SpatialOffsets[Spatial Offset Type],$A2034),CHAR(34),
", Offset1Value:  ",INDEX(SpatialOffsets[Offset 1 Value],$A2034),
", Offset1UnitID:  ",CHAR(34),INDEX(SpatialOffsets[Offset 1 Unit],$A2034),CHAR(34),
", Offset2Value:  ",INDEX(SpatialOffsets[Offset 2 Value],$A2034),
", Offset2UnitID:  ",CHAR(34),INDEX(SpatialOffsets[Offset 2 Unit],$A2034),CHAR(34),
", Offset3Value:  ",INDEX(SpatialOffsets[Offset 3 Value],$A2034),
", Offset3UnitID:  ",CHAR(34),INDEX(SpatialOffsets[Offset 3 Unit],$A2034),CHAR(34),,"}")))</f>
        <v>#REF!</v>
      </c>
      <c r="O2034" t="e">
        <f>IF(COUNTA(RelatedFeatures[])=0,"", IF(INDEX(RelatedFeatures[First Sampling Feature Code],$A2034)="","",
CONCATENATE("  - &amp;RelationID",TEXT($A2034,"0000"),
" {","SamplingFeatureID:  *SamplingFeatureID",TEXT(MATCH(INDEX(RelatedFeatures[First Sampling Feature Code],$A2034),SamplingFeatures[Feature Code],0),"0000"),
", RelationshipTypeCV:  ",CHAR(34),INDEX(RelatedFeatures[Relationship Type],$A2034),CHAR(34),
", RelatedFeatureID: *SamplingFeatureID",TEXT(MATCH(INDEX(RelatedFeatures[Second Sampling Feature Code],$A2034),SamplingFeatures[Feature Code],0),"0000"),
", SpatialOffsetID:  ",IF(INDEX(RelatedFeatures[Offset Number],$A2034)="","",CONCATENATE("*SpatialOffsetID",TEXT(INDEX(RelatedFeatures[Offset Number],$A2034),"0000"))),"}")))</f>
        <v>#REF!</v>
      </c>
      <c r="P2034" t="e">
        <f>IF(INDEX(Methods[Method Type],$A2034)="","",
CONCATENATE("  - &amp;MethodID",TEXT($A2034,"0000"),
" {","MethodTypeCV:  ",CHAR(34),INDEX(Methods[Method Type],$A2034),CHAR(34),
", MethodCode:  ",CHAR(34),INDEX(Methods[Method Code],$A2034),CHAR(34),
", MethodName:  ",CHAR(34),INDEX(Methods[Method Name],$A2034),CHAR(34),
", MethodDescription:  ",CHAR(34),INDEX(Methods[Method Description],$A2034),CHAR(34),
", MethodLink:  ",CHAR(34),INDEX(Methods[Method Link],$A2034),CHAR(34),
", OrganizationID: *OrganizationID",TEXT(MATCH(INDEX(Methods[Organization Name],$A2034),Organizations[Organization Name],0),"0000"),"}"))</f>
        <v>#REF!</v>
      </c>
      <c r="Q2034" t="e">
        <f>IF(INDEX(Variables[Variable Type],$A2034)="","",
CONCATENATE("  - &amp;VariableID",TEXT($A2034,"0000"),
" {","VariableTypeCV:  ",CHAR(34),INDEX(Variables[Variable Type],$A2034),CHAR(34),
", VariableCode:  ",CHAR(34),INDEX(Variables[Variable Code],$A2034),CHAR(34),
", VariableNameCV:  ",CHAR(34),INDEX(Variables[Variable Name],$A2034),CHAR(34),
", VariableDefinition:  ",CHAR(34),INDEX(Variables[Variable Definition],$A2034),CHAR(34),
", SpecciationCV:  ",CHAR(34),INDEX(Variables[Speciation],$A2034),CHAR(34),
", NoDataValue:  ",CHAR(34),INDEX(Variables[No Data Value],$A2034),CHAR(34),"}"))</f>
        <v>#REF!</v>
      </c>
    </row>
    <row r="2035" spans="1:17" x14ac:dyDescent="0.25">
      <c r="A2035">
        <v>2032</v>
      </c>
      <c r="D2035" t="e">
        <f>IF(INDEX(People[First Name],$A2035)="","",
CONCATENATE("  - &amp;PersonID",TEXT($A2035,"0000"),
" {","PersonFirstName:  ",CHAR(34),INDEX(People[First Name],$A2035),CHAR(34),
", PersonMiddleName:  ",CHAR(34),INDEX(People[Middle Name],$A2035),CHAR(34),
", PersonLastName:  ",CHAR(34),INDEX(People[Last Name],$A2035),CHAR(34),"}"))</f>
        <v>#REF!</v>
      </c>
      <c r="E2035" t="e">
        <f>IF(INDEX(Organizations[Organization Type '[CV']],$A2035)="","",
CONCATENATE("  - &amp;OrganizationID",TEXT($A2035,"0000"),
" {","OrganizationTypeCV:  ",CHAR(34),INDEX(Organizations[Organization Type '[CV']],$A2035),CHAR(34),
", OrganizationCode:  ",CHAR(34),INDEX(Organizations[Organization Code],$A2035),CHAR(34),
", OrganizationName:  ",CHAR(34),INDEX(Organizations[Organization Name],$A2035),CHAR(34),
", OrganizationDescription:  ",CHAR(34),INDEX(Organizations[Organization Description],$A2035),CHAR(34),
", OrganizationLink:  ",CHAR(34),INDEX(Organizations[Organization Link],$A2035),CHAR(34),"}"))</f>
        <v>#REF!</v>
      </c>
      <c r="F2035" t="e">
        <f>IF(INDEX(People[First Name],$A2035)="","",
CONCATENATE("  - &amp;AffiliationID",TEXT($A2035,"0000"),
" {PersonID: *PersonID",TEXT($A2035,"0000"),
", OrganizationID: *OrganizationID",TEXT(MATCH(INDEX(People[Organization Name],$A2035),Organizations[Organization Name],0),"0000"),
", IsPrimaryOrganizationContact: , AffiliationStartDate: , AffiliationEndDate: , PrimaryPhone: ",
", PrimaryEmail: ",CHAR(34),INDEX(People[Primary Email],$A2035),CHAR(34),
", PrimaryAddress: ",CHAR(34),INDEX(People[Primary Address],$A2035),CHAR(34),
", PersonLink: }"))</f>
        <v>#REF!</v>
      </c>
      <c r="H2035" t="e">
        <f>IF(COUNTA(CitationInformation)=0,"",IF(INDEX(AuthorList[Author Name],$A2035)="","",
CONCATENATE("  - &amp;AuthorListID",TEXT($A2035,"0000"),
"  {CitationID: *CitationID0001",
", PersonID: *PersonID",TEXT(MATCH(INDEX(AuthorList[Author Name],$A2035),People[Full Name],0),"0000"),
", AuthorOrder: ",INDEX(AuthorList[Author Number],$A2035),"}")))</f>
        <v>#REF!</v>
      </c>
      <c r="K2035" t="e">
        <f>IF(INDEX(SamplingFeatures[Feature Code],$A2035)="","",
CONCATENATE("  - &amp;SamplingFeatureID",TEXT($A2035,"0000"),
" {","SamplingFeatureUUID:  ",CHAR(34),INDEX(SamplingFeatures[Sampling Feature UUID],$A2035),CHAR(34),
", SamplingFeatureTypeCV:  ",CHAR(34),INDEX(SamplingFeatures[Sampling Feature Type],$A2035),CHAR(34),
", SamplingFeatureCode:  ",CHAR(34),INDEX(SamplingFeatures[Feature Code],$A2035),CHAR(34),
", SamplingFeatureName:  ",CHAR(34),INDEX(SamplingFeatures[Feature Name],$A2035),CHAR(34),
", SamplingFeatureDescription:  ",CHAR(34),INDEX(SamplingFeatures[Feature Description],$A2035),CHAR(34),
", SamplingFeatureGeotypeCV:  ",CHAR(34),INDEX(SamplingFeatures[Feature Geo Type],$A2035),CHAR(34),
", FeatureGeometry:  ",CHAR(34),INDEX(SamplingFeatures[Feature Geometry],$A2035),CHAR(34),
", Elevation_m:  ",CHAR(34),INDEX(SamplingFeatures[Elevation_m],$A2035),CHAR(34),
", ElevationDatumCV:  ",CHAR(34),ElevationDatum,CHAR(34),"}"))</f>
        <v>#REF!</v>
      </c>
      <c r="L2035" t="e">
        <f>IF(INDEX(SamplingFeatures[Sampling Feature Type],$A2035)&lt;&gt;"Site","",
CONCATENATE("  - &amp;SiteID",TEXT(SUMPRODUCT(--($L$3:$L2034&lt;&gt;"")),"0000"),
" {","SamplingFeatureID:  *SamplingFeatureID",TEXT($A2035,"0000"),
", SiteTypeCV:  ",CHAR(34),INDEX(Sites[Site Type],$A2035),CHAR(34),
", Latitude:  ",INDEX(Sites[Latitude],$A2035),
", Longitude:  ",INDEX(Sites[Longitude],$A2035),
", SRSName:  ",CHAR(34),LatLonDatum,CHAR(34),"}"))</f>
        <v>#REF!</v>
      </c>
      <c r="M2035" t="e">
        <f>IF(INDEX(SamplingFeatures[Sampling Feature Type],$A2035)&lt;&gt;"Specimen","",
CONCATENATE("  - &amp;SpecimenID",TEXT(SUMPRODUCT(--($M$3:$M2034&lt;&gt;"")),"0000"),
" {","SamplingFeatureID:  *SamplingFeatureID",TEXT($A2035,"0000"),
", SpecimenTypeCV:  ",CHAR(34),INDEX(Specimens[Specimen Type],$A2035),CHAR(34),
", SpecimenMediumCV:  ",INDEX(Specimens[Specimen Medium],$A2035),
", IsFieldSpecimen:  ",CHAR(34),INDEX(Specimens[Is Field Specimen?],$A2035),CHAR(34),"}"))</f>
        <v>#REF!</v>
      </c>
      <c r="N2035" t="e">
        <f>IF(COUNTA(SpatialOffsets[])=0,"", IF(INDEX(SpatialOffsets[Spatial Offset Type],$A2035)="","",
CONCATENATE("  - &amp;SpatialOffsetID",TEXT($A2035,"0000"),
" {","SpatialOffsetTypeCV:  ",CHAR(34),INDEX(SpatialOffsets[Spatial Offset Type],$A2035),CHAR(34),
", Offset1Value:  ",INDEX(SpatialOffsets[Offset 1 Value],$A2035),
", Offset1UnitID:  ",CHAR(34),INDEX(SpatialOffsets[Offset 1 Unit],$A2035),CHAR(34),
", Offset2Value:  ",INDEX(SpatialOffsets[Offset 2 Value],$A2035),
", Offset2UnitID:  ",CHAR(34),INDEX(SpatialOffsets[Offset 2 Unit],$A2035),CHAR(34),
", Offset3Value:  ",INDEX(SpatialOffsets[Offset 3 Value],$A2035),
", Offset3UnitID:  ",CHAR(34),INDEX(SpatialOffsets[Offset 3 Unit],$A2035),CHAR(34),,"}")))</f>
        <v>#REF!</v>
      </c>
      <c r="O2035" t="e">
        <f>IF(COUNTA(RelatedFeatures[])=0,"", IF(INDEX(RelatedFeatures[First Sampling Feature Code],$A2035)="","",
CONCATENATE("  - &amp;RelationID",TEXT($A2035,"0000"),
" {","SamplingFeatureID:  *SamplingFeatureID",TEXT(MATCH(INDEX(RelatedFeatures[First Sampling Feature Code],$A2035),SamplingFeatures[Feature Code],0),"0000"),
", RelationshipTypeCV:  ",CHAR(34),INDEX(RelatedFeatures[Relationship Type],$A2035),CHAR(34),
", RelatedFeatureID: *SamplingFeatureID",TEXT(MATCH(INDEX(RelatedFeatures[Second Sampling Feature Code],$A2035),SamplingFeatures[Feature Code],0),"0000"),
", SpatialOffsetID:  ",IF(INDEX(RelatedFeatures[Offset Number],$A2035)="","",CONCATENATE("*SpatialOffsetID",TEXT(INDEX(RelatedFeatures[Offset Number],$A2035),"0000"))),"}")))</f>
        <v>#REF!</v>
      </c>
      <c r="P2035" t="e">
        <f>IF(INDEX(Methods[Method Type],$A2035)="","",
CONCATENATE("  - &amp;MethodID",TEXT($A2035,"0000"),
" {","MethodTypeCV:  ",CHAR(34),INDEX(Methods[Method Type],$A2035),CHAR(34),
", MethodCode:  ",CHAR(34),INDEX(Methods[Method Code],$A2035),CHAR(34),
", MethodName:  ",CHAR(34),INDEX(Methods[Method Name],$A2035),CHAR(34),
", MethodDescription:  ",CHAR(34),INDEX(Methods[Method Description],$A2035),CHAR(34),
", MethodLink:  ",CHAR(34),INDEX(Methods[Method Link],$A2035),CHAR(34),
", OrganizationID: *OrganizationID",TEXT(MATCH(INDEX(Methods[Organization Name],$A2035),Organizations[Organization Name],0),"0000"),"}"))</f>
        <v>#REF!</v>
      </c>
      <c r="Q2035" t="e">
        <f>IF(INDEX(Variables[Variable Type],$A2035)="","",
CONCATENATE("  - &amp;VariableID",TEXT($A2035,"0000"),
" {","VariableTypeCV:  ",CHAR(34),INDEX(Variables[Variable Type],$A2035),CHAR(34),
", VariableCode:  ",CHAR(34),INDEX(Variables[Variable Code],$A2035),CHAR(34),
", VariableNameCV:  ",CHAR(34),INDEX(Variables[Variable Name],$A2035),CHAR(34),
", VariableDefinition:  ",CHAR(34),INDEX(Variables[Variable Definition],$A2035),CHAR(34),
", SpecciationCV:  ",CHAR(34),INDEX(Variables[Speciation],$A2035),CHAR(34),
", NoDataValue:  ",CHAR(34),INDEX(Variables[No Data Value],$A2035),CHAR(34),"}"))</f>
        <v>#REF!</v>
      </c>
    </row>
    <row r="2036" spans="1:17" x14ac:dyDescent="0.25">
      <c r="A2036">
        <v>2033</v>
      </c>
      <c r="D2036" t="e">
        <f>IF(INDEX(People[First Name],$A2036)="","",
CONCATENATE("  - &amp;PersonID",TEXT($A2036,"0000"),
" {","PersonFirstName:  ",CHAR(34),INDEX(People[First Name],$A2036),CHAR(34),
", PersonMiddleName:  ",CHAR(34),INDEX(People[Middle Name],$A2036),CHAR(34),
", PersonLastName:  ",CHAR(34),INDEX(People[Last Name],$A2036),CHAR(34),"}"))</f>
        <v>#REF!</v>
      </c>
      <c r="E2036" t="e">
        <f>IF(INDEX(Organizations[Organization Type '[CV']],$A2036)="","",
CONCATENATE("  - &amp;OrganizationID",TEXT($A2036,"0000"),
" {","OrganizationTypeCV:  ",CHAR(34),INDEX(Organizations[Organization Type '[CV']],$A2036),CHAR(34),
", OrganizationCode:  ",CHAR(34),INDEX(Organizations[Organization Code],$A2036),CHAR(34),
", OrganizationName:  ",CHAR(34),INDEX(Organizations[Organization Name],$A2036),CHAR(34),
", OrganizationDescription:  ",CHAR(34),INDEX(Organizations[Organization Description],$A2036),CHAR(34),
", OrganizationLink:  ",CHAR(34),INDEX(Organizations[Organization Link],$A2036),CHAR(34),"}"))</f>
        <v>#REF!</v>
      </c>
      <c r="F2036" t="e">
        <f>IF(INDEX(People[First Name],$A2036)="","",
CONCATENATE("  - &amp;AffiliationID",TEXT($A2036,"0000"),
" {PersonID: *PersonID",TEXT($A2036,"0000"),
", OrganizationID: *OrganizationID",TEXT(MATCH(INDEX(People[Organization Name],$A2036),Organizations[Organization Name],0),"0000"),
", IsPrimaryOrganizationContact: , AffiliationStartDate: , AffiliationEndDate: , PrimaryPhone: ",
", PrimaryEmail: ",CHAR(34),INDEX(People[Primary Email],$A2036),CHAR(34),
", PrimaryAddress: ",CHAR(34),INDEX(People[Primary Address],$A2036),CHAR(34),
", PersonLink: }"))</f>
        <v>#REF!</v>
      </c>
      <c r="H2036" t="e">
        <f>IF(COUNTA(CitationInformation)=0,"",IF(INDEX(AuthorList[Author Name],$A2036)="","",
CONCATENATE("  - &amp;AuthorListID",TEXT($A2036,"0000"),
"  {CitationID: *CitationID0001",
", PersonID: *PersonID",TEXT(MATCH(INDEX(AuthorList[Author Name],$A2036),People[Full Name],0),"0000"),
", AuthorOrder: ",INDEX(AuthorList[Author Number],$A2036),"}")))</f>
        <v>#REF!</v>
      </c>
      <c r="K2036" t="e">
        <f>IF(INDEX(SamplingFeatures[Feature Code],$A2036)="","",
CONCATENATE("  - &amp;SamplingFeatureID",TEXT($A2036,"0000"),
" {","SamplingFeatureUUID:  ",CHAR(34),INDEX(SamplingFeatures[Sampling Feature UUID],$A2036),CHAR(34),
", SamplingFeatureTypeCV:  ",CHAR(34),INDEX(SamplingFeatures[Sampling Feature Type],$A2036),CHAR(34),
", SamplingFeatureCode:  ",CHAR(34),INDEX(SamplingFeatures[Feature Code],$A2036),CHAR(34),
", SamplingFeatureName:  ",CHAR(34),INDEX(SamplingFeatures[Feature Name],$A2036),CHAR(34),
", SamplingFeatureDescription:  ",CHAR(34),INDEX(SamplingFeatures[Feature Description],$A2036),CHAR(34),
", SamplingFeatureGeotypeCV:  ",CHAR(34),INDEX(SamplingFeatures[Feature Geo Type],$A2036),CHAR(34),
", FeatureGeometry:  ",CHAR(34),INDEX(SamplingFeatures[Feature Geometry],$A2036),CHAR(34),
", Elevation_m:  ",CHAR(34),INDEX(SamplingFeatures[Elevation_m],$A2036),CHAR(34),
", ElevationDatumCV:  ",CHAR(34),ElevationDatum,CHAR(34),"}"))</f>
        <v>#REF!</v>
      </c>
      <c r="L2036" t="e">
        <f>IF(INDEX(SamplingFeatures[Sampling Feature Type],$A2036)&lt;&gt;"Site","",
CONCATENATE("  - &amp;SiteID",TEXT(SUMPRODUCT(--($L$3:$L2035&lt;&gt;"")),"0000"),
" {","SamplingFeatureID:  *SamplingFeatureID",TEXT($A2036,"0000"),
", SiteTypeCV:  ",CHAR(34),INDEX(Sites[Site Type],$A2036),CHAR(34),
", Latitude:  ",INDEX(Sites[Latitude],$A2036),
", Longitude:  ",INDEX(Sites[Longitude],$A2036),
", SRSName:  ",CHAR(34),LatLonDatum,CHAR(34),"}"))</f>
        <v>#REF!</v>
      </c>
      <c r="M2036" t="e">
        <f>IF(INDEX(SamplingFeatures[Sampling Feature Type],$A2036)&lt;&gt;"Specimen","",
CONCATENATE("  - &amp;SpecimenID",TEXT(SUMPRODUCT(--($M$3:$M2035&lt;&gt;"")),"0000"),
" {","SamplingFeatureID:  *SamplingFeatureID",TEXT($A2036,"0000"),
", SpecimenTypeCV:  ",CHAR(34),INDEX(Specimens[Specimen Type],$A2036),CHAR(34),
", SpecimenMediumCV:  ",INDEX(Specimens[Specimen Medium],$A2036),
", IsFieldSpecimen:  ",CHAR(34),INDEX(Specimens[Is Field Specimen?],$A2036),CHAR(34),"}"))</f>
        <v>#REF!</v>
      </c>
      <c r="N2036" t="e">
        <f>IF(COUNTA(SpatialOffsets[])=0,"", IF(INDEX(SpatialOffsets[Spatial Offset Type],$A2036)="","",
CONCATENATE("  - &amp;SpatialOffsetID",TEXT($A2036,"0000"),
" {","SpatialOffsetTypeCV:  ",CHAR(34),INDEX(SpatialOffsets[Spatial Offset Type],$A2036),CHAR(34),
", Offset1Value:  ",INDEX(SpatialOffsets[Offset 1 Value],$A2036),
", Offset1UnitID:  ",CHAR(34),INDEX(SpatialOffsets[Offset 1 Unit],$A2036),CHAR(34),
", Offset2Value:  ",INDEX(SpatialOffsets[Offset 2 Value],$A2036),
", Offset2UnitID:  ",CHAR(34),INDEX(SpatialOffsets[Offset 2 Unit],$A2036),CHAR(34),
", Offset3Value:  ",INDEX(SpatialOffsets[Offset 3 Value],$A2036),
", Offset3UnitID:  ",CHAR(34),INDEX(SpatialOffsets[Offset 3 Unit],$A2036),CHAR(34),,"}")))</f>
        <v>#REF!</v>
      </c>
      <c r="O2036" t="e">
        <f>IF(COUNTA(RelatedFeatures[])=0,"", IF(INDEX(RelatedFeatures[First Sampling Feature Code],$A2036)="","",
CONCATENATE("  - &amp;RelationID",TEXT($A2036,"0000"),
" {","SamplingFeatureID:  *SamplingFeatureID",TEXT(MATCH(INDEX(RelatedFeatures[First Sampling Feature Code],$A2036),SamplingFeatures[Feature Code],0),"0000"),
", RelationshipTypeCV:  ",CHAR(34),INDEX(RelatedFeatures[Relationship Type],$A2036),CHAR(34),
", RelatedFeatureID: *SamplingFeatureID",TEXT(MATCH(INDEX(RelatedFeatures[Second Sampling Feature Code],$A2036),SamplingFeatures[Feature Code],0),"0000"),
", SpatialOffsetID:  ",IF(INDEX(RelatedFeatures[Offset Number],$A2036)="","",CONCATENATE("*SpatialOffsetID",TEXT(INDEX(RelatedFeatures[Offset Number],$A2036),"0000"))),"}")))</f>
        <v>#REF!</v>
      </c>
      <c r="P2036" t="e">
        <f>IF(INDEX(Methods[Method Type],$A2036)="","",
CONCATENATE("  - &amp;MethodID",TEXT($A2036,"0000"),
" {","MethodTypeCV:  ",CHAR(34),INDEX(Methods[Method Type],$A2036),CHAR(34),
", MethodCode:  ",CHAR(34),INDEX(Methods[Method Code],$A2036),CHAR(34),
", MethodName:  ",CHAR(34),INDEX(Methods[Method Name],$A2036),CHAR(34),
", MethodDescription:  ",CHAR(34),INDEX(Methods[Method Description],$A2036),CHAR(34),
", MethodLink:  ",CHAR(34),INDEX(Methods[Method Link],$A2036),CHAR(34),
", OrganizationID: *OrganizationID",TEXT(MATCH(INDEX(Methods[Organization Name],$A2036),Organizations[Organization Name],0),"0000"),"}"))</f>
        <v>#REF!</v>
      </c>
      <c r="Q2036" t="e">
        <f>IF(INDEX(Variables[Variable Type],$A2036)="","",
CONCATENATE("  - &amp;VariableID",TEXT($A2036,"0000"),
" {","VariableTypeCV:  ",CHAR(34),INDEX(Variables[Variable Type],$A2036),CHAR(34),
", VariableCode:  ",CHAR(34),INDEX(Variables[Variable Code],$A2036),CHAR(34),
", VariableNameCV:  ",CHAR(34),INDEX(Variables[Variable Name],$A2036),CHAR(34),
", VariableDefinition:  ",CHAR(34),INDEX(Variables[Variable Definition],$A2036),CHAR(34),
", SpecciationCV:  ",CHAR(34),INDEX(Variables[Speciation],$A2036),CHAR(34),
", NoDataValue:  ",CHAR(34),INDEX(Variables[No Data Value],$A2036),CHAR(34),"}"))</f>
        <v>#REF!</v>
      </c>
    </row>
    <row r="2037" spans="1:17" x14ac:dyDescent="0.25">
      <c r="A2037">
        <v>2034</v>
      </c>
      <c r="D2037" t="e">
        <f>IF(INDEX(People[First Name],$A2037)="","",
CONCATENATE("  - &amp;PersonID",TEXT($A2037,"0000"),
" {","PersonFirstName:  ",CHAR(34),INDEX(People[First Name],$A2037),CHAR(34),
", PersonMiddleName:  ",CHAR(34),INDEX(People[Middle Name],$A2037),CHAR(34),
", PersonLastName:  ",CHAR(34),INDEX(People[Last Name],$A2037),CHAR(34),"}"))</f>
        <v>#REF!</v>
      </c>
      <c r="E2037" t="e">
        <f>IF(INDEX(Organizations[Organization Type '[CV']],$A2037)="","",
CONCATENATE("  - &amp;OrganizationID",TEXT($A2037,"0000"),
" {","OrganizationTypeCV:  ",CHAR(34),INDEX(Organizations[Organization Type '[CV']],$A2037),CHAR(34),
", OrganizationCode:  ",CHAR(34),INDEX(Organizations[Organization Code],$A2037),CHAR(34),
", OrganizationName:  ",CHAR(34),INDEX(Organizations[Organization Name],$A2037),CHAR(34),
", OrganizationDescription:  ",CHAR(34),INDEX(Organizations[Organization Description],$A2037),CHAR(34),
", OrganizationLink:  ",CHAR(34),INDEX(Organizations[Organization Link],$A2037),CHAR(34),"}"))</f>
        <v>#REF!</v>
      </c>
      <c r="F2037" t="e">
        <f>IF(INDEX(People[First Name],$A2037)="","",
CONCATENATE("  - &amp;AffiliationID",TEXT($A2037,"0000"),
" {PersonID: *PersonID",TEXT($A2037,"0000"),
", OrganizationID: *OrganizationID",TEXT(MATCH(INDEX(People[Organization Name],$A2037),Organizations[Organization Name],0),"0000"),
", IsPrimaryOrganizationContact: , AffiliationStartDate: , AffiliationEndDate: , PrimaryPhone: ",
", PrimaryEmail: ",CHAR(34),INDEX(People[Primary Email],$A2037),CHAR(34),
", PrimaryAddress: ",CHAR(34),INDEX(People[Primary Address],$A2037),CHAR(34),
", PersonLink: }"))</f>
        <v>#REF!</v>
      </c>
      <c r="H2037" t="e">
        <f>IF(COUNTA(CitationInformation)=0,"",IF(INDEX(AuthorList[Author Name],$A2037)="","",
CONCATENATE("  - &amp;AuthorListID",TEXT($A2037,"0000"),
"  {CitationID: *CitationID0001",
", PersonID: *PersonID",TEXT(MATCH(INDEX(AuthorList[Author Name],$A2037),People[Full Name],0),"0000"),
", AuthorOrder: ",INDEX(AuthorList[Author Number],$A2037),"}")))</f>
        <v>#REF!</v>
      </c>
      <c r="K2037" t="e">
        <f>IF(INDEX(SamplingFeatures[Feature Code],$A2037)="","",
CONCATENATE("  - &amp;SamplingFeatureID",TEXT($A2037,"0000"),
" {","SamplingFeatureUUID:  ",CHAR(34),INDEX(SamplingFeatures[Sampling Feature UUID],$A2037),CHAR(34),
", SamplingFeatureTypeCV:  ",CHAR(34),INDEX(SamplingFeatures[Sampling Feature Type],$A2037),CHAR(34),
", SamplingFeatureCode:  ",CHAR(34),INDEX(SamplingFeatures[Feature Code],$A2037),CHAR(34),
", SamplingFeatureName:  ",CHAR(34),INDEX(SamplingFeatures[Feature Name],$A2037),CHAR(34),
", SamplingFeatureDescription:  ",CHAR(34),INDEX(SamplingFeatures[Feature Description],$A2037),CHAR(34),
", SamplingFeatureGeotypeCV:  ",CHAR(34),INDEX(SamplingFeatures[Feature Geo Type],$A2037),CHAR(34),
", FeatureGeometry:  ",CHAR(34),INDEX(SamplingFeatures[Feature Geometry],$A2037),CHAR(34),
", Elevation_m:  ",CHAR(34),INDEX(SamplingFeatures[Elevation_m],$A2037),CHAR(34),
", ElevationDatumCV:  ",CHAR(34),ElevationDatum,CHAR(34),"}"))</f>
        <v>#REF!</v>
      </c>
      <c r="L2037" t="e">
        <f>IF(INDEX(SamplingFeatures[Sampling Feature Type],$A2037)&lt;&gt;"Site","",
CONCATENATE("  - &amp;SiteID",TEXT(SUMPRODUCT(--($L$3:$L2036&lt;&gt;"")),"0000"),
" {","SamplingFeatureID:  *SamplingFeatureID",TEXT($A2037,"0000"),
", SiteTypeCV:  ",CHAR(34),INDEX(Sites[Site Type],$A2037),CHAR(34),
", Latitude:  ",INDEX(Sites[Latitude],$A2037),
", Longitude:  ",INDEX(Sites[Longitude],$A2037),
", SRSName:  ",CHAR(34),LatLonDatum,CHAR(34),"}"))</f>
        <v>#REF!</v>
      </c>
      <c r="M2037" t="e">
        <f>IF(INDEX(SamplingFeatures[Sampling Feature Type],$A2037)&lt;&gt;"Specimen","",
CONCATENATE("  - &amp;SpecimenID",TEXT(SUMPRODUCT(--($M$3:$M2036&lt;&gt;"")),"0000"),
" {","SamplingFeatureID:  *SamplingFeatureID",TEXT($A2037,"0000"),
", SpecimenTypeCV:  ",CHAR(34),INDEX(Specimens[Specimen Type],$A2037),CHAR(34),
", SpecimenMediumCV:  ",INDEX(Specimens[Specimen Medium],$A2037),
", IsFieldSpecimen:  ",CHAR(34),INDEX(Specimens[Is Field Specimen?],$A2037),CHAR(34),"}"))</f>
        <v>#REF!</v>
      </c>
      <c r="N2037" t="e">
        <f>IF(COUNTA(SpatialOffsets[])=0,"", IF(INDEX(SpatialOffsets[Spatial Offset Type],$A2037)="","",
CONCATENATE("  - &amp;SpatialOffsetID",TEXT($A2037,"0000"),
" {","SpatialOffsetTypeCV:  ",CHAR(34),INDEX(SpatialOffsets[Spatial Offset Type],$A2037),CHAR(34),
", Offset1Value:  ",INDEX(SpatialOffsets[Offset 1 Value],$A2037),
", Offset1UnitID:  ",CHAR(34),INDEX(SpatialOffsets[Offset 1 Unit],$A2037),CHAR(34),
", Offset2Value:  ",INDEX(SpatialOffsets[Offset 2 Value],$A2037),
", Offset2UnitID:  ",CHAR(34),INDEX(SpatialOffsets[Offset 2 Unit],$A2037),CHAR(34),
", Offset3Value:  ",INDEX(SpatialOffsets[Offset 3 Value],$A2037),
", Offset3UnitID:  ",CHAR(34),INDEX(SpatialOffsets[Offset 3 Unit],$A2037),CHAR(34),,"}")))</f>
        <v>#REF!</v>
      </c>
      <c r="O2037" t="e">
        <f>IF(COUNTA(RelatedFeatures[])=0,"", IF(INDEX(RelatedFeatures[First Sampling Feature Code],$A2037)="","",
CONCATENATE("  - &amp;RelationID",TEXT($A2037,"0000"),
" {","SamplingFeatureID:  *SamplingFeatureID",TEXT(MATCH(INDEX(RelatedFeatures[First Sampling Feature Code],$A2037),SamplingFeatures[Feature Code],0),"0000"),
", RelationshipTypeCV:  ",CHAR(34),INDEX(RelatedFeatures[Relationship Type],$A2037),CHAR(34),
", RelatedFeatureID: *SamplingFeatureID",TEXT(MATCH(INDEX(RelatedFeatures[Second Sampling Feature Code],$A2037),SamplingFeatures[Feature Code],0),"0000"),
", SpatialOffsetID:  ",IF(INDEX(RelatedFeatures[Offset Number],$A2037)="","",CONCATENATE("*SpatialOffsetID",TEXT(INDEX(RelatedFeatures[Offset Number],$A2037),"0000"))),"}")))</f>
        <v>#REF!</v>
      </c>
      <c r="P2037" t="e">
        <f>IF(INDEX(Methods[Method Type],$A2037)="","",
CONCATENATE("  - &amp;MethodID",TEXT($A2037,"0000"),
" {","MethodTypeCV:  ",CHAR(34),INDEX(Methods[Method Type],$A2037),CHAR(34),
", MethodCode:  ",CHAR(34),INDEX(Methods[Method Code],$A2037),CHAR(34),
", MethodName:  ",CHAR(34),INDEX(Methods[Method Name],$A2037),CHAR(34),
", MethodDescription:  ",CHAR(34),INDEX(Methods[Method Description],$A2037),CHAR(34),
", MethodLink:  ",CHAR(34),INDEX(Methods[Method Link],$A2037),CHAR(34),
", OrganizationID: *OrganizationID",TEXT(MATCH(INDEX(Methods[Organization Name],$A2037),Organizations[Organization Name],0),"0000"),"}"))</f>
        <v>#REF!</v>
      </c>
      <c r="Q2037" t="e">
        <f>IF(INDEX(Variables[Variable Type],$A2037)="","",
CONCATENATE("  - &amp;VariableID",TEXT($A2037,"0000"),
" {","VariableTypeCV:  ",CHAR(34),INDEX(Variables[Variable Type],$A2037),CHAR(34),
", VariableCode:  ",CHAR(34),INDEX(Variables[Variable Code],$A2037),CHAR(34),
", VariableNameCV:  ",CHAR(34),INDEX(Variables[Variable Name],$A2037),CHAR(34),
", VariableDefinition:  ",CHAR(34),INDEX(Variables[Variable Definition],$A2037),CHAR(34),
", SpecciationCV:  ",CHAR(34),INDEX(Variables[Speciation],$A2037),CHAR(34),
", NoDataValue:  ",CHAR(34),INDEX(Variables[No Data Value],$A2037),CHAR(34),"}"))</f>
        <v>#REF!</v>
      </c>
    </row>
    <row r="2038" spans="1:17" x14ac:dyDescent="0.25">
      <c r="A2038">
        <v>2035</v>
      </c>
      <c r="D2038" t="e">
        <f>IF(INDEX(People[First Name],$A2038)="","",
CONCATENATE("  - &amp;PersonID",TEXT($A2038,"0000"),
" {","PersonFirstName:  ",CHAR(34),INDEX(People[First Name],$A2038),CHAR(34),
", PersonMiddleName:  ",CHAR(34),INDEX(People[Middle Name],$A2038),CHAR(34),
", PersonLastName:  ",CHAR(34),INDEX(People[Last Name],$A2038),CHAR(34),"}"))</f>
        <v>#REF!</v>
      </c>
      <c r="E2038" t="e">
        <f>IF(INDEX(Organizations[Organization Type '[CV']],$A2038)="","",
CONCATENATE("  - &amp;OrganizationID",TEXT($A2038,"0000"),
" {","OrganizationTypeCV:  ",CHAR(34),INDEX(Organizations[Organization Type '[CV']],$A2038),CHAR(34),
", OrganizationCode:  ",CHAR(34),INDEX(Organizations[Organization Code],$A2038),CHAR(34),
", OrganizationName:  ",CHAR(34),INDEX(Organizations[Organization Name],$A2038),CHAR(34),
", OrganizationDescription:  ",CHAR(34),INDEX(Organizations[Organization Description],$A2038),CHAR(34),
", OrganizationLink:  ",CHAR(34),INDEX(Organizations[Organization Link],$A2038),CHAR(34),"}"))</f>
        <v>#REF!</v>
      </c>
      <c r="F2038" t="e">
        <f>IF(INDEX(People[First Name],$A2038)="","",
CONCATENATE("  - &amp;AffiliationID",TEXT($A2038,"0000"),
" {PersonID: *PersonID",TEXT($A2038,"0000"),
", OrganizationID: *OrganizationID",TEXT(MATCH(INDEX(People[Organization Name],$A2038),Organizations[Organization Name],0),"0000"),
", IsPrimaryOrganizationContact: , AffiliationStartDate: , AffiliationEndDate: , PrimaryPhone: ",
", PrimaryEmail: ",CHAR(34),INDEX(People[Primary Email],$A2038),CHAR(34),
", PrimaryAddress: ",CHAR(34),INDEX(People[Primary Address],$A2038),CHAR(34),
", PersonLink: }"))</f>
        <v>#REF!</v>
      </c>
      <c r="H2038" t="e">
        <f>IF(COUNTA(CitationInformation)=0,"",IF(INDEX(AuthorList[Author Name],$A2038)="","",
CONCATENATE("  - &amp;AuthorListID",TEXT($A2038,"0000"),
"  {CitationID: *CitationID0001",
", PersonID: *PersonID",TEXT(MATCH(INDEX(AuthorList[Author Name],$A2038),People[Full Name],0),"0000"),
", AuthorOrder: ",INDEX(AuthorList[Author Number],$A2038),"}")))</f>
        <v>#REF!</v>
      </c>
      <c r="K2038" t="e">
        <f>IF(INDEX(SamplingFeatures[Feature Code],$A2038)="","",
CONCATENATE("  - &amp;SamplingFeatureID",TEXT($A2038,"0000"),
" {","SamplingFeatureUUID:  ",CHAR(34),INDEX(SamplingFeatures[Sampling Feature UUID],$A2038),CHAR(34),
", SamplingFeatureTypeCV:  ",CHAR(34),INDEX(SamplingFeatures[Sampling Feature Type],$A2038),CHAR(34),
", SamplingFeatureCode:  ",CHAR(34),INDEX(SamplingFeatures[Feature Code],$A2038),CHAR(34),
", SamplingFeatureName:  ",CHAR(34),INDEX(SamplingFeatures[Feature Name],$A2038),CHAR(34),
", SamplingFeatureDescription:  ",CHAR(34),INDEX(SamplingFeatures[Feature Description],$A2038),CHAR(34),
", SamplingFeatureGeotypeCV:  ",CHAR(34),INDEX(SamplingFeatures[Feature Geo Type],$A2038),CHAR(34),
", FeatureGeometry:  ",CHAR(34),INDEX(SamplingFeatures[Feature Geometry],$A2038),CHAR(34),
", Elevation_m:  ",CHAR(34),INDEX(SamplingFeatures[Elevation_m],$A2038),CHAR(34),
", ElevationDatumCV:  ",CHAR(34),ElevationDatum,CHAR(34),"}"))</f>
        <v>#REF!</v>
      </c>
      <c r="L2038" t="e">
        <f>IF(INDEX(SamplingFeatures[Sampling Feature Type],$A2038)&lt;&gt;"Site","",
CONCATENATE("  - &amp;SiteID",TEXT(SUMPRODUCT(--($L$3:$L2037&lt;&gt;"")),"0000"),
" {","SamplingFeatureID:  *SamplingFeatureID",TEXT($A2038,"0000"),
", SiteTypeCV:  ",CHAR(34),INDEX(Sites[Site Type],$A2038),CHAR(34),
", Latitude:  ",INDEX(Sites[Latitude],$A2038),
", Longitude:  ",INDEX(Sites[Longitude],$A2038),
", SRSName:  ",CHAR(34),LatLonDatum,CHAR(34),"}"))</f>
        <v>#REF!</v>
      </c>
      <c r="M2038" t="e">
        <f>IF(INDEX(SamplingFeatures[Sampling Feature Type],$A2038)&lt;&gt;"Specimen","",
CONCATENATE("  - &amp;SpecimenID",TEXT(SUMPRODUCT(--($M$3:$M2037&lt;&gt;"")),"0000"),
" {","SamplingFeatureID:  *SamplingFeatureID",TEXT($A2038,"0000"),
", SpecimenTypeCV:  ",CHAR(34),INDEX(Specimens[Specimen Type],$A2038),CHAR(34),
", SpecimenMediumCV:  ",INDEX(Specimens[Specimen Medium],$A2038),
", IsFieldSpecimen:  ",CHAR(34),INDEX(Specimens[Is Field Specimen?],$A2038),CHAR(34),"}"))</f>
        <v>#REF!</v>
      </c>
      <c r="N2038" t="e">
        <f>IF(COUNTA(SpatialOffsets[])=0,"", IF(INDEX(SpatialOffsets[Spatial Offset Type],$A2038)="","",
CONCATENATE("  - &amp;SpatialOffsetID",TEXT($A2038,"0000"),
" {","SpatialOffsetTypeCV:  ",CHAR(34),INDEX(SpatialOffsets[Spatial Offset Type],$A2038),CHAR(34),
", Offset1Value:  ",INDEX(SpatialOffsets[Offset 1 Value],$A2038),
", Offset1UnitID:  ",CHAR(34),INDEX(SpatialOffsets[Offset 1 Unit],$A2038),CHAR(34),
", Offset2Value:  ",INDEX(SpatialOffsets[Offset 2 Value],$A2038),
", Offset2UnitID:  ",CHAR(34),INDEX(SpatialOffsets[Offset 2 Unit],$A2038),CHAR(34),
", Offset3Value:  ",INDEX(SpatialOffsets[Offset 3 Value],$A2038),
", Offset3UnitID:  ",CHAR(34),INDEX(SpatialOffsets[Offset 3 Unit],$A2038),CHAR(34),,"}")))</f>
        <v>#REF!</v>
      </c>
      <c r="O2038" t="e">
        <f>IF(COUNTA(RelatedFeatures[])=0,"", IF(INDEX(RelatedFeatures[First Sampling Feature Code],$A2038)="","",
CONCATENATE("  - &amp;RelationID",TEXT($A2038,"0000"),
" {","SamplingFeatureID:  *SamplingFeatureID",TEXT(MATCH(INDEX(RelatedFeatures[First Sampling Feature Code],$A2038),SamplingFeatures[Feature Code],0),"0000"),
", RelationshipTypeCV:  ",CHAR(34),INDEX(RelatedFeatures[Relationship Type],$A2038),CHAR(34),
", RelatedFeatureID: *SamplingFeatureID",TEXT(MATCH(INDEX(RelatedFeatures[Second Sampling Feature Code],$A2038),SamplingFeatures[Feature Code],0),"0000"),
", SpatialOffsetID:  ",IF(INDEX(RelatedFeatures[Offset Number],$A2038)="","",CONCATENATE("*SpatialOffsetID",TEXT(INDEX(RelatedFeatures[Offset Number],$A2038),"0000"))),"}")))</f>
        <v>#REF!</v>
      </c>
      <c r="P2038" t="e">
        <f>IF(INDEX(Methods[Method Type],$A2038)="","",
CONCATENATE("  - &amp;MethodID",TEXT($A2038,"0000"),
" {","MethodTypeCV:  ",CHAR(34),INDEX(Methods[Method Type],$A2038),CHAR(34),
", MethodCode:  ",CHAR(34),INDEX(Methods[Method Code],$A2038),CHAR(34),
", MethodName:  ",CHAR(34),INDEX(Methods[Method Name],$A2038),CHAR(34),
", MethodDescription:  ",CHAR(34),INDEX(Methods[Method Description],$A2038),CHAR(34),
", MethodLink:  ",CHAR(34),INDEX(Methods[Method Link],$A2038),CHAR(34),
", OrganizationID: *OrganizationID",TEXT(MATCH(INDEX(Methods[Organization Name],$A2038),Organizations[Organization Name],0),"0000"),"}"))</f>
        <v>#REF!</v>
      </c>
      <c r="Q2038" t="e">
        <f>IF(INDEX(Variables[Variable Type],$A2038)="","",
CONCATENATE("  - &amp;VariableID",TEXT($A2038,"0000"),
" {","VariableTypeCV:  ",CHAR(34),INDEX(Variables[Variable Type],$A2038),CHAR(34),
", VariableCode:  ",CHAR(34),INDEX(Variables[Variable Code],$A2038),CHAR(34),
", VariableNameCV:  ",CHAR(34),INDEX(Variables[Variable Name],$A2038),CHAR(34),
", VariableDefinition:  ",CHAR(34),INDEX(Variables[Variable Definition],$A2038),CHAR(34),
", SpecciationCV:  ",CHAR(34),INDEX(Variables[Speciation],$A2038),CHAR(34),
", NoDataValue:  ",CHAR(34),INDEX(Variables[No Data Value],$A2038),CHAR(34),"}"))</f>
        <v>#REF!</v>
      </c>
    </row>
    <row r="2039" spans="1:17" x14ac:dyDescent="0.25">
      <c r="A2039">
        <v>2036</v>
      </c>
      <c r="D2039" t="e">
        <f>IF(INDEX(People[First Name],$A2039)="","",
CONCATENATE("  - &amp;PersonID",TEXT($A2039,"0000"),
" {","PersonFirstName:  ",CHAR(34),INDEX(People[First Name],$A2039),CHAR(34),
", PersonMiddleName:  ",CHAR(34),INDEX(People[Middle Name],$A2039),CHAR(34),
", PersonLastName:  ",CHAR(34),INDEX(People[Last Name],$A2039),CHAR(34),"}"))</f>
        <v>#REF!</v>
      </c>
      <c r="E2039" t="e">
        <f>IF(INDEX(Organizations[Organization Type '[CV']],$A2039)="","",
CONCATENATE("  - &amp;OrganizationID",TEXT($A2039,"0000"),
" {","OrganizationTypeCV:  ",CHAR(34),INDEX(Organizations[Organization Type '[CV']],$A2039),CHAR(34),
", OrganizationCode:  ",CHAR(34),INDEX(Organizations[Organization Code],$A2039),CHAR(34),
", OrganizationName:  ",CHAR(34),INDEX(Organizations[Organization Name],$A2039),CHAR(34),
", OrganizationDescription:  ",CHAR(34),INDEX(Organizations[Organization Description],$A2039),CHAR(34),
", OrganizationLink:  ",CHAR(34),INDEX(Organizations[Organization Link],$A2039),CHAR(34),"}"))</f>
        <v>#REF!</v>
      </c>
      <c r="F2039" t="e">
        <f>IF(INDEX(People[First Name],$A2039)="","",
CONCATENATE("  - &amp;AffiliationID",TEXT($A2039,"0000"),
" {PersonID: *PersonID",TEXT($A2039,"0000"),
", OrganizationID: *OrganizationID",TEXT(MATCH(INDEX(People[Organization Name],$A2039),Organizations[Organization Name],0),"0000"),
", IsPrimaryOrganizationContact: , AffiliationStartDate: , AffiliationEndDate: , PrimaryPhone: ",
", PrimaryEmail: ",CHAR(34),INDEX(People[Primary Email],$A2039),CHAR(34),
", PrimaryAddress: ",CHAR(34),INDEX(People[Primary Address],$A2039),CHAR(34),
", PersonLink: }"))</f>
        <v>#REF!</v>
      </c>
      <c r="H2039" t="e">
        <f>IF(COUNTA(CitationInformation)=0,"",IF(INDEX(AuthorList[Author Name],$A2039)="","",
CONCATENATE("  - &amp;AuthorListID",TEXT($A2039,"0000"),
"  {CitationID: *CitationID0001",
", PersonID: *PersonID",TEXT(MATCH(INDEX(AuthorList[Author Name],$A2039),People[Full Name],0),"0000"),
", AuthorOrder: ",INDEX(AuthorList[Author Number],$A2039),"}")))</f>
        <v>#REF!</v>
      </c>
      <c r="K2039" t="e">
        <f>IF(INDEX(SamplingFeatures[Feature Code],$A2039)="","",
CONCATENATE("  - &amp;SamplingFeatureID",TEXT($A2039,"0000"),
" {","SamplingFeatureUUID:  ",CHAR(34),INDEX(SamplingFeatures[Sampling Feature UUID],$A2039),CHAR(34),
", SamplingFeatureTypeCV:  ",CHAR(34),INDEX(SamplingFeatures[Sampling Feature Type],$A2039),CHAR(34),
", SamplingFeatureCode:  ",CHAR(34),INDEX(SamplingFeatures[Feature Code],$A2039),CHAR(34),
", SamplingFeatureName:  ",CHAR(34),INDEX(SamplingFeatures[Feature Name],$A2039),CHAR(34),
", SamplingFeatureDescription:  ",CHAR(34),INDEX(SamplingFeatures[Feature Description],$A2039),CHAR(34),
", SamplingFeatureGeotypeCV:  ",CHAR(34),INDEX(SamplingFeatures[Feature Geo Type],$A2039),CHAR(34),
", FeatureGeometry:  ",CHAR(34),INDEX(SamplingFeatures[Feature Geometry],$A2039),CHAR(34),
", Elevation_m:  ",CHAR(34),INDEX(SamplingFeatures[Elevation_m],$A2039),CHAR(34),
", ElevationDatumCV:  ",CHAR(34),ElevationDatum,CHAR(34),"}"))</f>
        <v>#REF!</v>
      </c>
      <c r="L2039" t="e">
        <f>IF(INDEX(SamplingFeatures[Sampling Feature Type],$A2039)&lt;&gt;"Site","",
CONCATENATE("  - &amp;SiteID",TEXT(SUMPRODUCT(--($L$3:$L2038&lt;&gt;"")),"0000"),
" {","SamplingFeatureID:  *SamplingFeatureID",TEXT($A2039,"0000"),
", SiteTypeCV:  ",CHAR(34),INDEX(Sites[Site Type],$A2039),CHAR(34),
", Latitude:  ",INDEX(Sites[Latitude],$A2039),
", Longitude:  ",INDEX(Sites[Longitude],$A2039),
", SRSName:  ",CHAR(34),LatLonDatum,CHAR(34),"}"))</f>
        <v>#REF!</v>
      </c>
      <c r="M2039" t="e">
        <f>IF(INDEX(SamplingFeatures[Sampling Feature Type],$A2039)&lt;&gt;"Specimen","",
CONCATENATE("  - &amp;SpecimenID",TEXT(SUMPRODUCT(--($M$3:$M2038&lt;&gt;"")),"0000"),
" {","SamplingFeatureID:  *SamplingFeatureID",TEXT($A2039,"0000"),
", SpecimenTypeCV:  ",CHAR(34),INDEX(Specimens[Specimen Type],$A2039),CHAR(34),
", SpecimenMediumCV:  ",INDEX(Specimens[Specimen Medium],$A2039),
", IsFieldSpecimen:  ",CHAR(34),INDEX(Specimens[Is Field Specimen?],$A2039),CHAR(34),"}"))</f>
        <v>#REF!</v>
      </c>
      <c r="N2039" t="e">
        <f>IF(COUNTA(SpatialOffsets[])=0,"", IF(INDEX(SpatialOffsets[Spatial Offset Type],$A2039)="","",
CONCATENATE("  - &amp;SpatialOffsetID",TEXT($A2039,"0000"),
" {","SpatialOffsetTypeCV:  ",CHAR(34),INDEX(SpatialOffsets[Spatial Offset Type],$A2039),CHAR(34),
", Offset1Value:  ",INDEX(SpatialOffsets[Offset 1 Value],$A2039),
", Offset1UnitID:  ",CHAR(34),INDEX(SpatialOffsets[Offset 1 Unit],$A2039),CHAR(34),
", Offset2Value:  ",INDEX(SpatialOffsets[Offset 2 Value],$A2039),
", Offset2UnitID:  ",CHAR(34),INDEX(SpatialOffsets[Offset 2 Unit],$A2039),CHAR(34),
", Offset3Value:  ",INDEX(SpatialOffsets[Offset 3 Value],$A2039),
", Offset3UnitID:  ",CHAR(34),INDEX(SpatialOffsets[Offset 3 Unit],$A2039),CHAR(34),,"}")))</f>
        <v>#REF!</v>
      </c>
      <c r="O2039" t="e">
        <f>IF(COUNTA(RelatedFeatures[])=0,"", IF(INDEX(RelatedFeatures[First Sampling Feature Code],$A2039)="","",
CONCATENATE("  - &amp;RelationID",TEXT($A2039,"0000"),
" {","SamplingFeatureID:  *SamplingFeatureID",TEXT(MATCH(INDEX(RelatedFeatures[First Sampling Feature Code],$A2039),SamplingFeatures[Feature Code],0),"0000"),
", RelationshipTypeCV:  ",CHAR(34),INDEX(RelatedFeatures[Relationship Type],$A2039),CHAR(34),
", RelatedFeatureID: *SamplingFeatureID",TEXT(MATCH(INDEX(RelatedFeatures[Second Sampling Feature Code],$A2039),SamplingFeatures[Feature Code],0),"0000"),
", SpatialOffsetID:  ",IF(INDEX(RelatedFeatures[Offset Number],$A2039)="","",CONCATENATE("*SpatialOffsetID",TEXT(INDEX(RelatedFeatures[Offset Number],$A2039),"0000"))),"}")))</f>
        <v>#REF!</v>
      </c>
      <c r="P2039" t="e">
        <f>IF(INDEX(Methods[Method Type],$A2039)="","",
CONCATENATE("  - &amp;MethodID",TEXT($A2039,"0000"),
" {","MethodTypeCV:  ",CHAR(34),INDEX(Methods[Method Type],$A2039),CHAR(34),
", MethodCode:  ",CHAR(34),INDEX(Methods[Method Code],$A2039),CHAR(34),
", MethodName:  ",CHAR(34),INDEX(Methods[Method Name],$A2039),CHAR(34),
", MethodDescription:  ",CHAR(34),INDEX(Methods[Method Description],$A2039),CHAR(34),
", MethodLink:  ",CHAR(34),INDEX(Methods[Method Link],$A2039),CHAR(34),
", OrganizationID: *OrganizationID",TEXT(MATCH(INDEX(Methods[Organization Name],$A2039),Organizations[Organization Name],0),"0000"),"}"))</f>
        <v>#REF!</v>
      </c>
      <c r="Q2039" t="e">
        <f>IF(INDEX(Variables[Variable Type],$A2039)="","",
CONCATENATE("  - &amp;VariableID",TEXT($A2039,"0000"),
" {","VariableTypeCV:  ",CHAR(34),INDEX(Variables[Variable Type],$A2039),CHAR(34),
", VariableCode:  ",CHAR(34),INDEX(Variables[Variable Code],$A2039),CHAR(34),
", VariableNameCV:  ",CHAR(34),INDEX(Variables[Variable Name],$A2039),CHAR(34),
", VariableDefinition:  ",CHAR(34),INDEX(Variables[Variable Definition],$A2039),CHAR(34),
", SpecciationCV:  ",CHAR(34),INDEX(Variables[Speciation],$A2039),CHAR(34),
", NoDataValue:  ",CHAR(34),INDEX(Variables[No Data Value],$A2039),CHAR(34),"}"))</f>
        <v>#REF!</v>
      </c>
    </row>
    <row r="2040" spans="1:17" x14ac:dyDescent="0.25">
      <c r="A2040">
        <v>2037</v>
      </c>
      <c r="D2040" t="e">
        <f>IF(INDEX(People[First Name],$A2040)="","",
CONCATENATE("  - &amp;PersonID",TEXT($A2040,"0000"),
" {","PersonFirstName:  ",CHAR(34),INDEX(People[First Name],$A2040),CHAR(34),
", PersonMiddleName:  ",CHAR(34),INDEX(People[Middle Name],$A2040),CHAR(34),
", PersonLastName:  ",CHAR(34),INDEX(People[Last Name],$A2040),CHAR(34),"}"))</f>
        <v>#REF!</v>
      </c>
      <c r="E2040" t="e">
        <f>IF(INDEX(Organizations[Organization Type '[CV']],$A2040)="","",
CONCATENATE("  - &amp;OrganizationID",TEXT($A2040,"0000"),
" {","OrganizationTypeCV:  ",CHAR(34),INDEX(Organizations[Organization Type '[CV']],$A2040),CHAR(34),
", OrganizationCode:  ",CHAR(34),INDEX(Organizations[Organization Code],$A2040),CHAR(34),
", OrganizationName:  ",CHAR(34),INDEX(Organizations[Organization Name],$A2040),CHAR(34),
", OrganizationDescription:  ",CHAR(34),INDEX(Organizations[Organization Description],$A2040),CHAR(34),
", OrganizationLink:  ",CHAR(34),INDEX(Organizations[Organization Link],$A2040),CHAR(34),"}"))</f>
        <v>#REF!</v>
      </c>
      <c r="F2040" t="e">
        <f>IF(INDEX(People[First Name],$A2040)="","",
CONCATENATE("  - &amp;AffiliationID",TEXT($A2040,"0000"),
" {PersonID: *PersonID",TEXT($A2040,"0000"),
", OrganizationID: *OrganizationID",TEXT(MATCH(INDEX(People[Organization Name],$A2040),Organizations[Organization Name],0),"0000"),
", IsPrimaryOrganizationContact: , AffiliationStartDate: , AffiliationEndDate: , PrimaryPhone: ",
", PrimaryEmail: ",CHAR(34),INDEX(People[Primary Email],$A2040),CHAR(34),
", PrimaryAddress: ",CHAR(34),INDEX(People[Primary Address],$A2040),CHAR(34),
", PersonLink: }"))</f>
        <v>#REF!</v>
      </c>
      <c r="H2040" t="e">
        <f>IF(COUNTA(CitationInformation)=0,"",IF(INDEX(AuthorList[Author Name],$A2040)="","",
CONCATENATE("  - &amp;AuthorListID",TEXT($A2040,"0000"),
"  {CitationID: *CitationID0001",
", PersonID: *PersonID",TEXT(MATCH(INDEX(AuthorList[Author Name],$A2040),People[Full Name],0),"0000"),
", AuthorOrder: ",INDEX(AuthorList[Author Number],$A2040),"}")))</f>
        <v>#REF!</v>
      </c>
      <c r="K2040" t="e">
        <f>IF(INDEX(SamplingFeatures[Feature Code],$A2040)="","",
CONCATENATE("  - &amp;SamplingFeatureID",TEXT($A2040,"0000"),
" {","SamplingFeatureUUID:  ",CHAR(34),INDEX(SamplingFeatures[Sampling Feature UUID],$A2040),CHAR(34),
", SamplingFeatureTypeCV:  ",CHAR(34),INDEX(SamplingFeatures[Sampling Feature Type],$A2040),CHAR(34),
", SamplingFeatureCode:  ",CHAR(34),INDEX(SamplingFeatures[Feature Code],$A2040),CHAR(34),
", SamplingFeatureName:  ",CHAR(34),INDEX(SamplingFeatures[Feature Name],$A2040),CHAR(34),
", SamplingFeatureDescription:  ",CHAR(34),INDEX(SamplingFeatures[Feature Description],$A2040),CHAR(34),
", SamplingFeatureGeotypeCV:  ",CHAR(34),INDEX(SamplingFeatures[Feature Geo Type],$A2040),CHAR(34),
", FeatureGeometry:  ",CHAR(34),INDEX(SamplingFeatures[Feature Geometry],$A2040),CHAR(34),
", Elevation_m:  ",CHAR(34),INDEX(SamplingFeatures[Elevation_m],$A2040),CHAR(34),
", ElevationDatumCV:  ",CHAR(34),ElevationDatum,CHAR(34),"}"))</f>
        <v>#REF!</v>
      </c>
      <c r="L2040" t="e">
        <f>IF(INDEX(SamplingFeatures[Sampling Feature Type],$A2040)&lt;&gt;"Site","",
CONCATENATE("  - &amp;SiteID",TEXT(SUMPRODUCT(--($L$3:$L2039&lt;&gt;"")),"0000"),
" {","SamplingFeatureID:  *SamplingFeatureID",TEXT($A2040,"0000"),
", SiteTypeCV:  ",CHAR(34),INDEX(Sites[Site Type],$A2040),CHAR(34),
", Latitude:  ",INDEX(Sites[Latitude],$A2040),
", Longitude:  ",INDEX(Sites[Longitude],$A2040),
", SRSName:  ",CHAR(34),LatLonDatum,CHAR(34),"}"))</f>
        <v>#REF!</v>
      </c>
      <c r="M2040" t="e">
        <f>IF(INDEX(SamplingFeatures[Sampling Feature Type],$A2040)&lt;&gt;"Specimen","",
CONCATENATE("  - &amp;SpecimenID",TEXT(SUMPRODUCT(--($M$3:$M2039&lt;&gt;"")),"0000"),
" {","SamplingFeatureID:  *SamplingFeatureID",TEXT($A2040,"0000"),
", SpecimenTypeCV:  ",CHAR(34),INDEX(Specimens[Specimen Type],$A2040),CHAR(34),
", SpecimenMediumCV:  ",INDEX(Specimens[Specimen Medium],$A2040),
", IsFieldSpecimen:  ",CHAR(34),INDEX(Specimens[Is Field Specimen?],$A2040),CHAR(34),"}"))</f>
        <v>#REF!</v>
      </c>
      <c r="N2040" t="e">
        <f>IF(COUNTA(SpatialOffsets[])=0,"", IF(INDEX(SpatialOffsets[Spatial Offset Type],$A2040)="","",
CONCATENATE("  - &amp;SpatialOffsetID",TEXT($A2040,"0000"),
" {","SpatialOffsetTypeCV:  ",CHAR(34),INDEX(SpatialOffsets[Spatial Offset Type],$A2040),CHAR(34),
", Offset1Value:  ",INDEX(SpatialOffsets[Offset 1 Value],$A2040),
", Offset1UnitID:  ",CHAR(34),INDEX(SpatialOffsets[Offset 1 Unit],$A2040),CHAR(34),
", Offset2Value:  ",INDEX(SpatialOffsets[Offset 2 Value],$A2040),
", Offset2UnitID:  ",CHAR(34),INDEX(SpatialOffsets[Offset 2 Unit],$A2040),CHAR(34),
", Offset3Value:  ",INDEX(SpatialOffsets[Offset 3 Value],$A2040),
", Offset3UnitID:  ",CHAR(34),INDEX(SpatialOffsets[Offset 3 Unit],$A2040),CHAR(34),,"}")))</f>
        <v>#REF!</v>
      </c>
      <c r="O2040" t="e">
        <f>IF(COUNTA(RelatedFeatures[])=0,"", IF(INDEX(RelatedFeatures[First Sampling Feature Code],$A2040)="","",
CONCATENATE("  - &amp;RelationID",TEXT($A2040,"0000"),
" {","SamplingFeatureID:  *SamplingFeatureID",TEXT(MATCH(INDEX(RelatedFeatures[First Sampling Feature Code],$A2040),SamplingFeatures[Feature Code],0),"0000"),
", RelationshipTypeCV:  ",CHAR(34),INDEX(RelatedFeatures[Relationship Type],$A2040),CHAR(34),
", RelatedFeatureID: *SamplingFeatureID",TEXT(MATCH(INDEX(RelatedFeatures[Second Sampling Feature Code],$A2040),SamplingFeatures[Feature Code],0),"0000"),
", SpatialOffsetID:  ",IF(INDEX(RelatedFeatures[Offset Number],$A2040)="","",CONCATENATE("*SpatialOffsetID",TEXT(INDEX(RelatedFeatures[Offset Number],$A2040),"0000"))),"}")))</f>
        <v>#REF!</v>
      </c>
      <c r="P2040" t="e">
        <f>IF(INDEX(Methods[Method Type],$A2040)="","",
CONCATENATE("  - &amp;MethodID",TEXT($A2040,"0000"),
" {","MethodTypeCV:  ",CHAR(34),INDEX(Methods[Method Type],$A2040),CHAR(34),
", MethodCode:  ",CHAR(34),INDEX(Methods[Method Code],$A2040),CHAR(34),
", MethodName:  ",CHAR(34),INDEX(Methods[Method Name],$A2040),CHAR(34),
", MethodDescription:  ",CHAR(34),INDEX(Methods[Method Description],$A2040),CHAR(34),
", MethodLink:  ",CHAR(34),INDEX(Methods[Method Link],$A2040),CHAR(34),
", OrganizationID: *OrganizationID",TEXT(MATCH(INDEX(Methods[Organization Name],$A2040),Organizations[Organization Name],0),"0000"),"}"))</f>
        <v>#REF!</v>
      </c>
      <c r="Q2040" t="e">
        <f>IF(INDEX(Variables[Variable Type],$A2040)="","",
CONCATENATE("  - &amp;VariableID",TEXT($A2040,"0000"),
" {","VariableTypeCV:  ",CHAR(34),INDEX(Variables[Variable Type],$A2040),CHAR(34),
", VariableCode:  ",CHAR(34),INDEX(Variables[Variable Code],$A2040),CHAR(34),
", VariableNameCV:  ",CHAR(34),INDEX(Variables[Variable Name],$A2040),CHAR(34),
", VariableDefinition:  ",CHAR(34),INDEX(Variables[Variable Definition],$A2040),CHAR(34),
", SpecciationCV:  ",CHAR(34),INDEX(Variables[Speciation],$A2040),CHAR(34),
", NoDataValue:  ",CHAR(34),INDEX(Variables[No Data Value],$A2040),CHAR(34),"}"))</f>
        <v>#REF!</v>
      </c>
    </row>
    <row r="2041" spans="1:17" x14ac:dyDescent="0.25">
      <c r="A2041">
        <v>2038</v>
      </c>
      <c r="D2041" t="e">
        <f>IF(INDEX(People[First Name],$A2041)="","",
CONCATENATE("  - &amp;PersonID",TEXT($A2041,"0000"),
" {","PersonFirstName:  ",CHAR(34),INDEX(People[First Name],$A2041),CHAR(34),
", PersonMiddleName:  ",CHAR(34),INDEX(People[Middle Name],$A2041),CHAR(34),
", PersonLastName:  ",CHAR(34),INDEX(People[Last Name],$A2041),CHAR(34),"}"))</f>
        <v>#REF!</v>
      </c>
      <c r="E2041" t="e">
        <f>IF(INDEX(Organizations[Organization Type '[CV']],$A2041)="","",
CONCATENATE("  - &amp;OrganizationID",TEXT($A2041,"0000"),
" {","OrganizationTypeCV:  ",CHAR(34),INDEX(Organizations[Organization Type '[CV']],$A2041),CHAR(34),
", OrganizationCode:  ",CHAR(34),INDEX(Organizations[Organization Code],$A2041),CHAR(34),
", OrganizationName:  ",CHAR(34),INDEX(Organizations[Organization Name],$A2041),CHAR(34),
", OrganizationDescription:  ",CHAR(34),INDEX(Organizations[Organization Description],$A2041),CHAR(34),
", OrganizationLink:  ",CHAR(34),INDEX(Organizations[Organization Link],$A2041),CHAR(34),"}"))</f>
        <v>#REF!</v>
      </c>
      <c r="F2041" t="e">
        <f>IF(INDEX(People[First Name],$A2041)="","",
CONCATENATE("  - &amp;AffiliationID",TEXT($A2041,"0000"),
" {PersonID: *PersonID",TEXT($A2041,"0000"),
", OrganizationID: *OrganizationID",TEXT(MATCH(INDEX(People[Organization Name],$A2041),Organizations[Organization Name],0),"0000"),
", IsPrimaryOrganizationContact: , AffiliationStartDate: , AffiliationEndDate: , PrimaryPhone: ",
", PrimaryEmail: ",CHAR(34),INDEX(People[Primary Email],$A2041),CHAR(34),
", PrimaryAddress: ",CHAR(34),INDEX(People[Primary Address],$A2041),CHAR(34),
", PersonLink: }"))</f>
        <v>#REF!</v>
      </c>
      <c r="H2041" t="e">
        <f>IF(COUNTA(CitationInformation)=0,"",IF(INDEX(AuthorList[Author Name],$A2041)="","",
CONCATENATE("  - &amp;AuthorListID",TEXT($A2041,"0000"),
"  {CitationID: *CitationID0001",
", PersonID: *PersonID",TEXT(MATCH(INDEX(AuthorList[Author Name],$A2041),People[Full Name],0),"0000"),
", AuthorOrder: ",INDEX(AuthorList[Author Number],$A2041),"}")))</f>
        <v>#REF!</v>
      </c>
      <c r="K2041" t="e">
        <f>IF(INDEX(SamplingFeatures[Feature Code],$A2041)="","",
CONCATENATE("  - &amp;SamplingFeatureID",TEXT($A2041,"0000"),
" {","SamplingFeatureUUID:  ",CHAR(34),INDEX(SamplingFeatures[Sampling Feature UUID],$A2041),CHAR(34),
", SamplingFeatureTypeCV:  ",CHAR(34),INDEX(SamplingFeatures[Sampling Feature Type],$A2041),CHAR(34),
", SamplingFeatureCode:  ",CHAR(34),INDEX(SamplingFeatures[Feature Code],$A2041),CHAR(34),
", SamplingFeatureName:  ",CHAR(34),INDEX(SamplingFeatures[Feature Name],$A2041),CHAR(34),
", SamplingFeatureDescription:  ",CHAR(34),INDEX(SamplingFeatures[Feature Description],$A2041),CHAR(34),
", SamplingFeatureGeotypeCV:  ",CHAR(34),INDEX(SamplingFeatures[Feature Geo Type],$A2041),CHAR(34),
", FeatureGeometry:  ",CHAR(34),INDEX(SamplingFeatures[Feature Geometry],$A2041),CHAR(34),
", Elevation_m:  ",CHAR(34),INDEX(SamplingFeatures[Elevation_m],$A2041),CHAR(34),
", ElevationDatumCV:  ",CHAR(34),ElevationDatum,CHAR(34),"}"))</f>
        <v>#REF!</v>
      </c>
      <c r="L2041" t="e">
        <f>IF(INDEX(SamplingFeatures[Sampling Feature Type],$A2041)&lt;&gt;"Site","",
CONCATENATE("  - &amp;SiteID",TEXT(SUMPRODUCT(--($L$3:$L2040&lt;&gt;"")),"0000"),
" {","SamplingFeatureID:  *SamplingFeatureID",TEXT($A2041,"0000"),
", SiteTypeCV:  ",CHAR(34),INDEX(Sites[Site Type],$A2041),CHAR(34),
", Latitude:  ",INDEX(Sites[Latitude],$A2041),
", Longitude:  ",INDEX(Sites[Longitude],$A2041),
", SRSName:  ",CHAR(34),LatLonDatum,CHAR(34),"}"))</f>
        <v>#REF!</v>
      </c>
      <c r="M2041" t="e">
        <f>IF(INDEX(SamplingFeatures[Sampling Feature Type],$A2041)&lt;&gt;"Specimen","",
CONCATENATE("  - &amp;SpecimenID",TEXT(SUMPRODUCT(--($M$3:$M2040&lt;&gt;"")),"0000"),
" {","SamplingFeatureID:  *SamplingFeatureID",TEXT($A2041,"0000"),
", SpecimenTypeCV:  ",CHAR(34),INDEX(Specimens[Specimen Type],$A2041),CHAR(34),
", SpecimenMediumCV:  ",INDEX(Specimens[Specimen Medium],$A2041),
", IsFieldSpecimen:  ",CHAR(34),INDEX(Specimens[Is Field Specimen?],$A2041),CHAR(34),"}"))</f>
        <v>#REF!</v>
      </c>
      <c r="N2041" t="e">
        <f>IF(COUNTA(SpatialOffsets[])=0,"", IF(INDEX(SpatialOffsets[Spatial Offset Type],$A2041)="","",
CONCATENATE("  - &amp;SpatialOffsetID",TEXT($A2041,"0000"),
" {","SpatialOffsetTypeCV:  ",CHAR(34),INDEX(SpatialOffsets[Spatial Offset Type],$A2041),CHAR(34),
", Offset1Value:  ",INDEX(SpatialOffsets[Offset 1 Value],$A2041),
", Offset1UnitID:  ",CHAR(34),INDEX(SpatialOffsets[Offset 1 Unit],$A2041),CHAR(34),
", Offset2Value:  ",INDEX(SpatialOffsets[Offset 2 Value],$A2041),
", Offset2UnitID:  ",CHAR(34),INDEX(SpatialOffsets[Offset 2 Unit],$A2041),CHAR(34),
", Offset3Value:  ",INDEX(SpatialOffsets[Offset 3 Value],$A2041),
", Offset3UnitID:  ",CHAR(34),INDEX(SpatialOffsets[Offset 3 Unit],$A2041),CHAR(34),,"}")))</f>
        <v>#REF!</v>
      </c>
      <c r="O2041" t="e">
        <f>IF(COUNTA(RelatedFeatures[])=0,"", IF(INDEX(RelatedFeatures[First Sampling Feature Code],$A2041)="","",
CONCATENATE("  - &amp;RelationID",TEXT($A2041,"0000"),
" {","SamplingFeatureID:  *SamplingFeatureID",TEXT(MATCH(INDEX(RelatedFeatures[First Sampling Feature Code],$A2041),SamplingFeatures[Feature Code],0),"0000"),
", RelationshipTypeCV:  ",CHAR(34),INDEX(RelatedFeatures[Relationship Type],$A2041),CHAR(34),
", RelatedFeatureID: *SamplingFeatureID",TEXT(MATCH(INDEX(RelatedFeatures[Second Sampling Feature Code],$A2041),SamplingFeatures[Feature Code],0),"0000"),
", SpatialOffsetID:  ",IF(INDEX(RelatedFeatures[Offset Number],$A2041)="","",CONCATENATE("*SpatialOffsetID",TEXT(INDEX(RelatedFeatures[Offset Number],$A2041),"0000"))),"}")))</f>
        <v>#REF!</v>
      </c>
      <c r="P2041" t="e">
        <f>IF(INDEX(Methods[Method Type],$A2041)="","",
CONCATENATE("  - &amp;MethodID",TEXT($A2041,"0000"),
" {","MethodTypeCV:  ",CHAR(34),INDEX(Methods[Method Type],$A2041),CHAR(34),
", MethodCode:  ",CHAR(34),INDEX(Methods[Method Code],$A2041),CHAR(34),
", MethodName:  ",CHAR(34),INDEX(Methods[Method Name],$A2041),CHAR(34),
", MethodDescription:  ",CHAR(34),INDEX(Methods[Method Description],$A2041),CHAR(34),
", MethodLink:  ",CHAR(34),INDEX(Methods[Method Link],$A2041),CHAR(34),
", OrganizationID: *OrganizationID",TEXT(MATCH(INDEX(Methods[Organization Name],$A2041),Organizations[Organization Name],0),"0000"),"}"))</f>
        <v>#REF!</v>
      </c>
      <c r="Q2041" t="e">
        <f>IF(INDEX(Variables[Variable Type],$A2041)="","",
CONCATENATE("  - &amp;VariableID",TEXT($A2041,"0000"),
" {","VariableTypeCV:  ",CHAR(34),INDEX(Variables[Variable Type],$A2041),CHAR(34),
", VariableCode:  ",CHAR(34),INDEX(Variables[Variable Code],$A2041),CHAR(34),
", VariableNameCV:  ",CHAR(34),INDEX(Variables[Variable Name],$A2041),CHAR(34),
", VariableDefinition:  ",CHAR(34),INDEX(Variables[Variable Definition],$A2041),CHAR(34),
", SpecciationCV:  ",CHAR(34),INDEX(Variables[Speciation],$A2041),CHAR(34),
", NoDataValue:  ",CHAR(34),INDEX(Variables[No Data Value],$A2041),CHAR(34),"}"))</f>
        <v>#REF!</v>
      </c>
    </row>
    <row r="2042" spans="1:17" x14ac:dyDescent="0.25">
      <c r="A2042">
        <v>2039</v>
      </c>
      <c r="D2042" t="e">
        <f>IF(INDEX(People[First Name],$A2042)="","",
CONCATENATE("  - &amp;PersonID",TEXT($A2042,"0000"),
" {","PersonFirstName:  ",CHAR(34),INDEX(People[First Name],$A2042),CHAR(34),
", PersonMiddleName:  ",CHAR(34),INDEX(People[Middle Name],$A2042),CHAR(34),
", PersonLastName:  ",CHAR(34),INDEX(People[Last Name],$A2042),CHAR(34),"}"))</f>
        <v>#REF!</v>
      </c>
      <c r="E2042" t="e">
        <f>IF(INDEX(Organizations[Organization Type '[CV']],$A2042)="","",
CONCATENATE("  - &amp;OrganizationID",TEXT($A2042,"0000"),
" {","OrganizationTypeCV:  ",CHAR(34),INDEX(Organizations[Organization Type '[CV']],$A2042),CHAR(34),
", OrganizationCode:  ",CHAR(34),INDEX(Organizations[Organization Code],$A2042),CHAR(34),
", OrganizationName:  ",CHAR(34),INDEX(Organizations[Organization Name],$A2042),CHAR(34),
", OrganizationDescription:  ",CHAR(34),INDEX(Organizations[Organization Description],$A2042),CHAR(34),
", OrganizationLink:  ",CHAR(34),INDEX(Organizations[Organization Link],$A2042),CHAR(34),"}"))</f>
        <v>#REF!</v>
      </c>
      <c r="F2042" t="e">
        <f>IF(INDEX(People[First Name],$A2042)="","",
CONCATENATE("  - &amp;AffiliationID",TEXT($A2042,"0000"),
" {PersonID: *PersonID",TEXT($A2042,"0000"),
", OrganizationID: *OrganizationID",TEXT(MATCH(INDEX(People[Organization Name],$A2042),Organizations[Organization Name],0),"0000"),
", IsPrimaryOrganizationContact: , AffiliationStartDate: , AffiliationEndDate: , PrimaryPhone: ",
", PrimaryEmail: ",CHAR(34),INDEX(People[Primary Email],$A2042),CHAR(34),
", PrimaryAddress: ",CHAR(34),INDEX(People[Primary Address],$A2042),CHAR(34),
", PersonLink: }"))</f>
        <v>#REF!</v>
      </c>
      <c r="H2042" t="e">
        <f>IF(COUNTA(CitationInformation)=0,"",IF(INDEX(AuthorList[Author Name],$A2042)="","",
CONCATENATE("  - &amp;AuthorListID",TEXT($A2042,"0000"),
"  {CitationID: *CitationID0001",
", PersonID: *PersonID",TEXT(MATCH(INDEX(AuthorList[Author Name],$A2042),People[Full Name],0),"0000"),
", AuthorOrder: ",INDEX(AuthorList[Author Number],$A2042),"}")))</f>
        <v>#REF!</v>
      </c>
      <c r="K2042" t="e">
        <f>IF(INDEX(SamplingFeatures[Feature Code],$A2042)="","",
CONCATENATE("  - &amp;SamplingFeatureID",TEXT($A2042,"0000"),
" {","SamplingFeatureUUID:  ",CHAR(34),INDEX(SamplingFeatures[Sampling Feature UUID],$A2042),CHAR(34),
", SamplingFeatureTypeCV:  ",CHAR(34),INDEX(SamplingFeatures[Sampling Feature Type],$A2042),CHAR(34),
", SamplingFeatureCode:  ",CHAR(34),INDEX(SamplingFeatures[Feature Code],$A2042),CHAR(34),
", SamplingFeatureName:  ",CHAR(34),INDEX(SamplingFeatures[Feature Name],$A2042),CHAR(34),
", SamplingFeatureDescription:  ",CHAR(34),INDEX(SamplingFeatures[Feature Description],$A2042),CHAR(34),
", SamplingFeatureGeotypeCV:  ",CHAR(34),INDEX(SamplingFeatures[Feature Geo Type],$A2042),CHAR(34),
", FeatureGeometry:  ",CHAR(34),INDEX(SamplingFeatures[Feature Geometry],$A2042),CHAR(34),
", Elevation_m:  ",CHAR(34),INDEX(SamplingFeatures[Elevation_m],$A2042),CHAR(34),
", ElevationDatumCV:  ",CHAR(34),ElevationDatum,CHAR(34),"}"))</f>
        <v>#REF!</v>
      </c>
      <c r="L2042" t="e">
        <f>IF(INDEX(SamplingFeatures[Sampling Feature Type],$A2042)&lt;&gt;"Site","",
CONCATENATE("  - &amp;SiteID",TEXT(SUMPRODUCT(--($L$3:$L2041&lt;&gt;"")),"0000"),
" {","SamplingFeatureID:  *SamplingFeatureID",TEXT($A2042,"0000"),
", SiteTypeCV:  ",CHAR(34),INDEX(Sites[Site Type],$A2042),CHAR(34),
", Latitude:  ",INDEX(Sites[Latitude],$A2042),
", Longitude:  ",INDEX(Sites[Longitude],$A2042),
", SRSName:  ",CHAR(34),LatLonDatum,CHAR(34),"}"))</f>
        <v>#REF!</v>
      </c>
      <c r="M2042" t="e">
        <f>IF(INDEX(SamplingFeatures[Sampling Feature Type],$A2042)&lt;&gt;"Specimen","",
CONCATENATE("  - &amp;SpecimenID",TEXT(SUMPRODUCT(--($M$3:$M2041&lt;&gt;"")),"0000"),
" {","SamplingFeatureID:  *SamplingFeatureID",TEXT($A2042,"0000"),
", SpecimenTypeCV:  ",CHAR(34),INDEX(Specimens[Specimen Type],$A2042),CHAR(34),
", SpecimenMediumCV:  ",INDEX(Specimens[Specimen Medium],$A2042),
", IsFieldSpecimen:  ",CHAR(34),INDEX(Specimens[Is Field Specimen?],$A2042),CHAR(34),"}"))</f>
        <v>#REF!</v>
      </c>
      <c r="N2042" t="e">
        <f>IF(COUNTA(SpatialOffsets[])=0,"", IF(INDEX(SpatialOffsets[Spatial Offset Type],$A2042)="","",
CONCATENATE("  - &amp;SpatialOffsetID",TEXT($A2042,"0000"),
" {","SpatialOffsetTypeCV:  ",CHAR(34),INDEX(SpatialOffsets[Spatial Offset Type],$A2042),CHAR(34),
", Offset1Value:  ",INDEX(SpatialOffsets[Offset 1 Value],$A2042),
", Offset1UnitID:  ",CHAR(34),INDEX(SpatialOffsets[Offset 1 Unit],$A2042),CHAR(34),
", Offset2Value:  ",INDEX(SpatialOffsets[Offset 2 Value],$A2042),
", Offset2UnitID:  ",CHAR(34),INDEX(SpatialOffsets[Offset 2 Unit],$A2042),CHAR(34),
", Offset3Value:  ",INDEX(SpatialOffsets[Offset 3 Value],$A2042),
", Offset3UnitID:  ",CHAR(34),INDEX(SpatialOffsets[Offset 3 Unit],$A2042),CHAR(34),,"}")))</f>
        <v>#REF!</v>
      </c>
      <c r="O2042" t="e">
        <f>IF(COUNTA(RelatedFeatures[])=0,"", IF(INDEX(RelatedFeatures[First Sampling Feature Code],$A2042)="","",
CONCATENATE("  - &amp;RelationID",TEXT($A2042,"0000"),
" {","SamplingFeatureID:  *SamplingFeatureID",TEXT(MATCH(INDEX(RelatedFeatures[First Sampling Feature Code],$A2042),SamplingFeatures[Feature Code],0),"0000"),
", RelationshipTypeCV:  ",CHAR(34),INDEX(RelatedFeatures[Relationship Type],$A2042),CHAR(34),
", RelatedFeatureID: *SamplingFeatureID",TEXT(MATCH(INDEX(RelatedFeatures[Second Sampling Feature Code],$A2042),SamplingFeatures[Feature Code],0),"0000"),
", SpatialOffsetID:  ",IF(INDEX(RelatedFeatures[Offset Number],$A2042)="","",CONCATENATE("*SpatialOffsetID",TEXT(INDEX(RelatedFeatures[Offset Number],$A2042),"0000"))),"}")))</f>
        <v>#REF!</v>
      </c>
      <c r="P2042" t="e">
        <f>IF(INDEX(Methods[Method Type],$A2042)="","",
CONCATENATE("  - &amp;MethodID",TEXT($A2042,"0000"),
" {","MethodTypeCV:  ",CHAR(34),INDEX(Methods[Method Type],$A2042),CHAR(34),
", MethodCode:  ",CHAR(34),INDEX(Methods[Method Code],$A2042),CHAR(34),
", MethodName:  ",CHAR(34),INDEX(Methods[Method Name],$A2042),CHAR(34),
", MethodDescription:  ",CHAR(34),INDEX(Methods[Method Description],$A2042),CHAR(34),
", MethodLink:  ",CHAR(34),INDEX(Methods[Method Link],$A2042),CHAR(34),
", OrganizationID: *OrganizationID",TEXT(MATCH(INDEX(Methods[Organization Name],$A2042),Organizations[Organization Name],0),"0000"),"}"))</f>
        <v>#REF!</v>
      </c>
      <c r="Q2042" t="e">
        <f>IF(INDEX(Variables[Variable Type],$A2042)="","",
CONCATENATE("  - &amp;VariableID",TEXT($A2042,"0000"),
" {","VariableTypeCV:  ",CHAR(34),INDEX(Variables[Variable Type],$A2042),CHAR(34),
", VariableCode:  ",CHAR(34),INDEX(Variables[Variable Code],$A2042),CHAR(34),
", VariableNameCV:  ",CHAR(34),INDEX(Variables[Variable Name],$A2042),CHAR(34),
", VariableDefinition:  ",CHAR(34),INDEX(Variables[Variable Definition],$A2042),CHAR(34),
", SpecciationCV:  ",CHAR(34),INDEX(Variables[Speciation],$A2042),CHAR(34),
", NoDataValue:  ",CHAR(34),INDEX(Variables[No Data Value],$A2042),CHAR(34),"}"))</f>
        <v>#REF!</v>
      </c>
    </row>
    <row r="2043" spans="1:17" x14ac:dyDescent="0.25">
      <c r="A2043">
        <v>2040</v>
      </c>
      <c r="D2043" t="e">
        <f>IF(INDEX(People[First Name],$A2043)="","",
CONCATENATE("  - &amp;PersonID",TEXT($A2043,"0000"),
" {","PersonFirstName:  ",CHAR(34),INDEX(People[First Name],$A2043),CHAR(34),
", PersonMiddleName:  ",CHAR(34),INDEX(People[Middle Name],$A2043),CHAR(34),
", PersonLastName:  ",CHAR(34),INDEX(People[Last Name],$A2043),CHAR(34),"}"))</f>
        <v>#REF!</v>
      </c>
      <c r="E2043" t="e">
        <f>IF(INDEX(Organizations[Organization Type '[CV']],$A2043)="","",
CONCATENATE("  - &amp;OrganizationID",TEXT($A2043,"0000"),
" {","OrganizationTypeCV:  ",CHAR(34),INDEX(Organizations[Organization Type '[CV']],$A2043),CHAR(34),
", OrganizationCode:  ",CHAR(34),INDEX(Organizations[Organization Code],$A2043),CHAR(34),
", OrganizationName:  ",CHAR(34),INDEX(Organizations[Organization Name],$A2043),CHAR(34),
", OrganizationDescription:  ",CHAR(34),INDEX(Organizations[Organization Description],$A2043),CHAR(34),
", OrganizationLink:  ",CHAR(34),INDEX(Organizations[Organization Link],$A2043),CHAR(34),"}"))</f>
        <v>#REF!</v>
      </c>
      <c r="F2043" t="e">
        <f>IF(INDEX(People[First Name],$A2043)="","",
CONCATENATE("  - &amp;AffiliationID",TEXT($A2043,"0000"),
" {PersonID: *PersonID",TEXT($A2043,"0000"),
", OrganizationID: *OrganizationID",TEXT(MATCH(INDEX(People[Organization Name],$A2043),Organizations[Organization Name],0),"0000"),
", IsPrimaryOrganizationContact: , AffiliationStartDate: , AffiliationEndDate: , PrimaryPhone: ",
", PrimaryEmail: ",CHAR(34),INDEX(People[Primary Email],$A2043),CHAR(34),
", PrimaryAddress: ",CHAR(34),INDEX(People[Primary Address],$A2043),CHAR(34),
", PersonLink: }"))</f>
        <v>#REF!</v>
      </c>
      <c r="H2043" t="e">
        <f>IF(COUNTA(CitationInformation)=0,"",IF(INDEX(AuthorList[Author Name],$A2043)="","",
CONCATENATE("  - &amp;AuthorListID",TEXT($A2043,"0000"),
"  {CitationID: *CitationID0001",
", PersonID: *PersonID",TEXT(MATCH(INDEX(AuthorList[Author Name],$A2043),People[Full Name],0),"0000"),
", AuthorOrder: ",INDEX(AuthorList[Author Number],$A2043),"}")))</f>
        <v>#REF!</v>
      </c>
      <c r="K2043" t="e">
        <f>IF(INDEX(SamplingFeatures[Feature Code],$A2043)="","",
CONCATENATE("  - &amp;SamplingFeatureID",TEXT($A2043,"0000"),
" {","SamplingFeatureUUID:  ",CHAR(34),INDEX(SamplingFeatures[Sampling Feature UUID],$A2043),CHAR(34),
", SamplingFeatureTypeCV:  ",CHAR(34),INDEX(SamplingFeatures[Sampling Feature Type],$A2043),CHAR(34),
", SamplingFeatureCode:  ",CHAR(34),INDEX(SamplingFeatures[Feature Code],$A2043),CHAR(34),
", SamplingFeatureName:  ",CHAR(34),INDEX(SamplingFeatures[Feature Name],$A2043),CHAR(34),
", SamplingFeatureDescription:  ",CHAR(34),INDEX(SamplingFeatures[Feature Description],$A2043),CHAR(34),
", SamplingFeatureGeotypeCV:  ",CHAR(34),INDEX(SamplingFeatures[Feature Geo Type],$A2043),CHAR(34),
", FeatureGeometry:  ",CHAR(34),INDEX(SamplingFeatures[Feature Geometry],$A2043),CHAR(34),
", Elevation_m:  ",CHAR(34),INDEX(SamplingFeatures[Elevation_m],$A2043),CHAR(34),
", ElevationDatumCV:  ",CHAR(34),ElevationDatum,CHAR(34),"}"))</f>
        <v>#REF!</v>
      </c>
      <c r="L2043" t="e">
        <f>IF(INDEX(SamplingFeatures[Sampling Feature Type],$A2043)&lt;&gt;"Site","",
CONCATENATE("  - &amp;SiteID",TEXT(SUMPRODUCT(--($L$3:$L2042&lt;&gt;"")),"0000"),
" {","SamplingFeatureID:  *SamplingFeatureID",TEXT($A2043,"0000"),
", SiteTypeCV:  ",CHAR(34),INDEX(Sites[Site Type],$A2043),CHAR(34),
", Latitude:  ",INDEX(Sites[Latitude],$A2043),
", Longitude:  ",INDEX(Sites[Longitude],$A2043),
", SRSName:  ",CHAR(34),LatLonDatum,CHAR(34),"}"))</f>
        <v>#REF!</v>
      </c>
      <c r="M2043" t="e">
        <f>IF(INDEX(SamplingFeatures[Sampling Feature Type],$A2043)&lt;&gt;"Specimen","",
CONCATENATE("  - &amp;SpecimenID",TEXT(SUMPRODUCT(--($M$3:$M2042&lt;&gt;"")),"0000"),
" {","SamplingFeatureID:  *SamplingFeatureID",TEXT($A2043,"0000"),
", SpecimenTypeCV:  ",CHAR(34),INDEX(Specimens[Specimen Type],$A2043),CHAR(34),
", SpecimenMediumCV:  ",INDEX(Specimens[Specimen Medium],$A2043),
", IsFieldSpecimen:  ",CHAR(34),INDEX(Specimens[Is Field Specimen?],$A2043),CHAR(34),"}"))</f>
        <v>#REF!</v>
      </c>
      <c r="N2043" t="e">
        <f>IF(COUNTA(SpatialOffsets[])=0,"", IF(INDEX(SpatialOffsets[Spatial Offset Type],$A2043)="","",
CONCATENATE("  - &amp;SpatialOffsetID",TEXT($A2043,"0000"),
" {","SpatialOffsetTypeCV:  ",CHAR(34),INDEX(SpatialOffsets[Spatial Offset Type],$A2043),CHAR(34),
", Offset1Value:  ",INDEX(SpatialOffsets[Offset 1 Value],$A2043),
", Offset1UnitID:  ",CHAR(34),INDEX(SpatialOffsets[Offset 1 Unit],$A2043),CHAR(34),
", Offset2Value:  ",INDEX(SpatialOffsets[Offset 2 Value],$A2043),
", Offset2UnitID:  ",CHAR(34),INDEX(SpatialOffsets[Offset 2 Unit],$A2043),CHAR(34),
", Offset3Value:  ",INDEX(SpatialOffsets[Offset 3 Value],$A2043),
", Offset3UnitID:  ",CHAR(34),INDEX(SpatialOffsets[Offset 3 Unit],$A2043),CHAR(34),,"}")))</f>
        <v>#REF!</v>
      </c>
      <c r="O2043" t="e">
        <f>IF(COUNTA(RelatedFeatures[])=0,"", IF(INDEX(RelatedFeatures[First Sampling Feature Code],$A2043)="","",
CONCATENATE("  - &amp;RelationID",TEXT($A2043,"0000"),
" {","SamplingFeatureID:  *SamplingFeatureID",TEXT(MATCH(INDEX(RelatedFeatures[First Sampling Feature Code],$A2043),SamplingFeatures[Feature Code],0),"0000"),
", RelationshipTypeCV:  ",CHAR(34),INDEX(RelatedFeatures[Relationship Type],$A2043),CHAR(34),
", RelatedFeatureID: *SamplingFeatureID",TEXT(MATCH(INDEX(RelatedFeatures[Second Sampling Feature Code],$A2043),SamplingFeatures[Feature Code],0),"0000"),
", SpatialOffsetID:  ",IF(INDEX(RelatedFeatures[Offset Number],$A2043)="","",CONCATENATE("*SpatialOffsetID",TEXT(INDEX(RelatedFeatures[Offset Number],$A2043),"0000"))),"}")))</f>
        <v>#REF!</v>
      </c>
      <c r="P2043" t="e">
        <f>IF(INDEX(Methods[Method Type],$A2043)="","",
CONCATENATE("  - &amp;MethodID",TEXT($A2043,"0000"),
" {","MethodTypeCV:  ",CHAR(34),INDEX(Methods[Method Type],$A2043),CHAR(34),
", MethodCode:  ",CHAR(34),INDEX(Methods[Method Code],$A2043),CHAR(34),
", MethodName:  ",CHAR(34),INDEX(Methods[Method Name],$A2043),CHAR(34),
", MethodDescription:  ",CHAR(34),INDEX(Methods[Method Description],$A2043),CHAR(34),
", MethodLink:  ",CHAR(34),INDEX(Methods[Method Link],$A2043),CHAR(34),
", OrganizationID: *OrganizationID",TEXT(MATCH(INDEX(Methods[Organization Name],$A2043),Organizations[Organization Name],0),"0000"),"}"))</f>
        <v>#REF!</v>
      </c>
      <c r="Q2043" t="e">
        <f>IF(INDEX(Variables[Variable Type],$A2043)="","",
CONCATENATE("  - &amp;VariableID",TEXT($A2043,"0000"),
" {","VariableTypeCV:  ",CHAR(34),INDEX(Variables[Variable Type],$A2043),CHAR(34),
", VariableCode:  ",CHAR(34),INDEX(Variables[Variable Code],$A2043),CHAR(34),
", VariableNameCV:  ",CHAR(34),INDEX(Variables[Variable Name],$A2043),CHAR(34),
", VariableDefinition:  ",CHAR(34),INDEX(Variables[Variable Definition],$A2043),CHAR(34),
", SpecciationCV:  ",CHAR(34),INDEX(Variables[Speciation],$A2043),CHAR(34),
", NoDataValue:  ",CHAR(34),INDEX(Variables[No Data Value],$A2043),CHAR(34),"}"))</f>
        <v>#REF!</v>
      </c>
    </row>
    <row r="2044" spans="1:17" x14ac:dyDescent="0.25">
      <c r="A2044">
        <v>2041</v>
      </c>
      <c r="D2044" t="e">
        <f>IF(INDEX(People[First Name],$A2044)="","",
CONCATENATE("  - &amp;PersonID",TEXT($A2044,"0000"),
" {","PersonFirstName:  ",CHAR(34),INDEX(People[First Name],$A2044),CHAR(34),
", PersonMiddleName:  ",CHAR(34),INDEX(People[Middle Name],$A2044),CHAR(34),
", PersonLastName:  ",CHAR(34),INDEX(People[Last Name],$A2044),CHAR(34),"}"))</f>
        <v>#REF!</v>
      </c>
      <c r="E2044" t="e">
        <f>IF(INDEX(Organizations[Organization Type '[CV']],$A2044)="","",
CONCATENATE("  - &amp;OrganizationID",TEXT($A2044,"0000"),
" {","OrganizationTypeCV:  ",CHAR(34),INDEX(Organizations[Organization Type '[CV']],$A2044),CHAR(34),
", OrganizationCode:  ",CHAR(34),INDEX(Organizations[Organization Code],$A2044),CHAR(34),
", OrganizationName:  ",CHAR(34),INDEX(Organizations[Organization Name],$A2044),CHAR(34),
", OrganizationDescription:  ",CHAR(34),INDEX(Organizations[Organization Description],$A2044),CHAR(34),
", OrganizationLink:  ",CHAR(34),INDEX(Organizations[Organization Link],$A2044),CHAR(34),"}"))</f>
        <v>#REF!</v>
      </c>
      <c r="F2044" t="e">
        <f>IF(INDEX(People[First Name],$A2044)="","",
CONCATENATE("  - &amp;AffiliationID",TEXT($A2044,"0000"),
" {PersonID: *PersonID",TEXT($A2044,"0000"),
", OrganizationID: *OrganizationID",TEXT(MATCH(INDEX(People[Organization Name],$A2044),Organizations[Organization Name],0),"0000"),
", IsPrimaryOrganizationContact: , AffiliationStartDate: , AffiliationEndDate: , PrimaryPhone: ",
", PrimaryEmail: ",CHAR(34),INDEX(People[Primary Email],$A2044),CHAR(34),
", PrimaryAddress: ",CHAR(34),INDEX(People[Primary Address],$A2044),CHAR(34),
", PersonLink: }"))</f>
        <v>#REF!</v>
      </c>
      <c r="H2044" t="e">
        <f>IF(COUNTA(CitationInformation)=0,"",IF(INDEX(AuthorList[Author Name],$A2044)="","",
CONCATENATE("  - &amp;AuthorListID",TEXT($A2044,"0000"),
"  {CitationID: *CitationID0001",
", PersonID: *PersonID",TEXT(MATCH(INDEX(AuthorList[Author Name],$A2044),People[Full Name],0),"0000"),
", AuthorOrder: ",INDEX(AuthorList[Author Number],$A2044),"}")))</f>
        <v>#REF!</v>
      </c>
      <c r="K2044" t="e">
        <f>IF(INDEX(SamplingFeatures[Feature Code],$A2044)="","",
CONCATENATE("  - &amp;SamplingFeatureID",TEXT($A2044,"0000"),
" {","SamplingFeatureUUID:  ",CHAR(34),INDEX(SamplingFeatures[Sampling Feature UUID],$A2044),CHAR(34),
", SamplingFeatureTypeCV:  ",CHAR(34),INDEX(SamplingFeatures[Sampling Feature Type],$A2044),CHAR(34),
", SamplingFeatureCode:  ",CHAR(34),INDEX(SamplingFeatures[Feature Code],$A2044),CHAR(34),
", SamplingFeatureName:  ",CHAR(34),INDEX(SamplingFeatures[Feature Name],$A2044),CHAR(34),
", SamplingFeatureDescription:  ",CHAR(34),INDEX(SamplingFeatures[Feature Description],$A2044),CHAR(34),
", SamplingFeatureGeotypeCV:  ",CHAR(34),INDEX(SamplingFeatures[Feature Geo Type],$A2044),CHAR(34),
", FeatureGeometry:  ",CHAR(34),INDEX(SamplingFeatures[Feature Geometry],$A2044),CHAR(34),
", Elevation_m:  ",CHAR(34),INDEX(SamplingFeatures[Elevation_m],$A2044),CHAR(34),
", ElevationDatumCV:  ",CHAR(34),ElevationDatum,CHAR(34),"}"))</f>
        <v>#REF!</v>
      </c>
      <c r="L2044" t="e">
        <f>IF(INDEX(SamplingFeatures[Sampling Feature Type],$A2044)&lt;&gt;"Site","",
CONCATENATE("  - &amp;SiteID",TEXT(SUMPRODUCT(--($L$3:$L2043&lt;&gt;"")),"0000"),
" {","SamplingFeatureID:  *SamplingFeatureID",TEXT($A2044,"0000"),
", SiteTypeCV:  ",CHAR(34),INDEX(Sites[Site Type],$A2044),CHAR(34),
", Latitude:  ",INDEX(Sites[Latitude],$A2044),
", Longitude:  ",INDEX(Sites[Longitude],$A2044),
", SRSName:  ",CHAR(34),LatLonDatum,CHAR(34),"}"))</f>
        <v>#REF!</v>
      </c>
      <c r="M2044" t="e">
        <f>IF(INDEX(SamplingFeatures[Sampling Feature Type],$A2044)&lt;&gt;"Specimen","",
CONCATENATE("  - &amp;SpecimenID",TEXT(SUMPRODUCT(--($M$3:$M2043&lt;&gt;"")),"0000"),
" {","SamplingFeatureID:  *SamplingFeatureID",TEXT($A2044,"0000"),
", SpecimenTypeCV:  ",CHAR(34),INDEX(Specimens[Specimen Type],$A2044),CHAR(34),
", SpecimenMediumCV:  ",INDEX(Specimens[Specimen Medium],$A2044),
", IsFieldSpecimen:  ",CHAR(34),INDEX(Specimens[Is Field Specimen?],$A2044),CHAR(34),"}"))</f>
        <v>#REF!</v>
      </c>
      <c r="N2044" t="e">
        <f>IF(COUNTA(SpatialOffsets[])=0,"", IF(INDEX(SpatialOffsets[Spatial Offset Type],$A2044)="","",
CONCATENATE("  - &amp;SpatialOffsetID",TEXT($A2044,"0000"),
" {","SpatialOffsetTypeCV:  ",CHAR(34),INDEX(SpatialOffsets[Spatial Offset Type],$A2044),CHAR(34),
", Offset1Value:  ",INDEX(SpatialOffsets[Offset 1 Value],$A2044),
", Offset1UnitID:  ",CHAR(34),INDEX(SpatialOffsets[Offset 1 Unit],$A2044),CHAR(34),
", Offset2Value:  ",INDEX(SpatialOffsets[Offset 2 Value],$A2044),
", Offset2UnitID:  ",CHAR(34),INDEX(SpatialOffsets[Offset 2 Unit],$A2044),CHAR(34),
", Offset3Value:  ",INDEX(SpatialOffsets[Offset 3 Value],$A2044),
", Offset3UnitID:  ",CHAR(34),INDEX(SpatialOffsets[Offset 3 Unit],$A2044),CHAR(34),,"}")))</f>
        <v>#REF!</v>
      </c>
      <c r="O2044" t="e">
        <f>IF(COUNTA(RelatedFeatures[])=0,"", IF(INDEX(RelatedFeatures[First Sampling Feature Code],$A2044)="","",
CONCATENATE("  - &amp;RelationID",TEXT($A2044,"0000"),
" {","SamplingFeatureID:  *SamplingFeatureID",TEXT(MATCH(INDEX(RelatedFeatures[First Sampling Feature Code],$A2044),SamplingFeatures[Feature Code],0),"0000"),
", RelationshipTypeCV:  ",CHAR(34),INDEX(RelatedFeatures[Relationship Type],$A2044),CHAR(34),
", RelatedFeatureID: *SamplingFeatureID",TEXT(MATCH(INDEX(RelatedFeatures[Second Sampling Feature Code],$A2044),SamplingFeatures[Feature Code],0),"0000"),
", SpatialOffsetID:  ",IF(INDEX(RelatedFeatures[Offset Number],$A2044)="","",CONCATENATE("*SpatialOffsetID",TEXT(INDEX(RelatedFeatures[Offset Number],$A2044),"0000"))),"}")))</f>
        <v>#REF!</v>
      </c>
      <c r="P2044" t="e">
        <f>IF(INDEX(Methods[Method Type],$A2044)="","",
CONCATENATE("  - &amp;MethodID",TEXT($A2044,"0000"),
" {","MethodTypeCV:  ",CHAR(34),INDEX(Methods[Method Type],$A2044),CHAR(34),
", MethodCode:  ",CHAR(34),INDEX(Methods[Method Code],$A2044),CHAR(34),
", MethodName:  ",CHAR(34),INDEX(Methods[Method Name],$A2044),CHAR(34),
", MethodDescription:  ",CHAR(34),INDEX(Methods[Method Description],$A2044),CHAR(34),
", MethodLink:  ",CHAR(34),INDEX(Methods[Method Link],$A2044),CHAR(34),
", OrganizationID: *OrganizationID",TEXT(MATCH(INDEX(Methods[Organization Name],$A2044),Organizations[Organization Name],0),"0000"),"}"))</f>
        <v>#REF!</v>
      </c>
      <c r="Q2044" t="e">
        <f>IF(INDEX(Variables[Variable Type],$A2044)="","",
CONCATENATE("  - &amp;VariableID",TEXT($A2044,"0000"),
" {","VariableTypeCV:  ",CHAR(34),INDEX(Variables[Variable Type],$A2044),CHAR(34),
", VariableCode:  ",CHAR(34),INDEX(Variables[Variable Code],$A2044),CHAR(34),
", VariableNameCV:  ",CHAR(34),INDEX(Variables[Variable Name],$A2044),CHAR(34),
", VariableDefinition:  ",CHAR(34),INDEX(Variables[Variable Definition],$A2044),CHAR(34),
", SpecciationCV:  ",CHAR(34),INDEX(Variables[Speciation],$A2044),CHAR(34),
", NoDataValue:  ",CHAR(34),INDEX(Variables[No Data Value],$A2044),CHAR(34),"}"))</f>
        <v>#REF!</v>
      </c>
    </row>
    <row r="2045" spans="1:17" x14ac:dyDescent="0.25">
      <c r="A2045">
        <v>2042</v>
      </c>
      <c r="D2045" t="e">
        <f>IF(INDEX(People[First Name],$A2045)="","",
CONCATENATE("  - &amp;PersonID",TEXT($A2045,"0000"),
" {","PersonFirstName:  ",CHAR(34),INDEX(People[First Name],$A2045),CHAR(34),
", PersonMiddleName:  ",CHAR(34),INDEX(People[Middle Name],$A2045),CHAR(34),
", PersonLastName:  ",CHAR(34),INDEX(People[Last Name],$A2045),CHAR(34),"}"))</f>
        <v>#REF!</v>
      </c>
      <c r="E2045" t="e">
        <f>IF(INDEX(Organizations[Organization Type '[CV']],$A2045)="","",
CONCATENATE("  - &amp;OrganizationID",TEXT($A2045,"0000"),
" {","OrganizationTypeCV:  ",CHAR(34),INDEX(Organizations[Organization Type '[CV']],$A2045),CHAR(34),
", OrganizationCode:  ",CHAR(34),INDEX(Organizations[Organization Code],$A2045),CHAR(34),
", OrganizationName:  ",CHAR(34),INDEX(Organizations[Organization Name],$A2045),CHAR(34),
", OrganizationDescription:  ",CHAR(34),INDEX(Organizations[Organization Description],$A2045),CHAR(34),
", OrganizationLink:  ",CHAR(34),INDEX(Organizations[Organization Link],$A2045),CHAR(34),"}"))</f>
        <v>#REF!</v>
      </c>
      <c r="F2045" t="e">
        <f>IF(INDEX(People[First Name],$A2045)="","",
CONCATENATE("  - &amp;AffiliationID",TEXT($A2045,"0000"),
" {PersonID: *PersonID",TEXT($A2045,"0000"),
", OrganizationID: *OrganizationID",TEXT(MATCH(INDEX(People[Organization Name],$A2045),Organizations[Organization Name],0),"0000"),
", IsPrimaryOrganizationContact: , AffiliationStartDate: , AffiliationEndDate: , PrimaryPhone: ",
", PrimaryEmail: ",CHAR(34),INDEX(People[Primary Email],$A2045),CHAR(34),
", PrimaryAddress: ",CHAR(34),INDEX(People[Primary Address],$A2045),CHAR(34),
", PersonLink: }"))</f>
        <v>#REF!</v>
      </c>
      <c r="H2045" t="e">
        <f>IF(COUNTA(CitationInformation)=0,"",IF(INDEX(AuthorList[Author Name],$A2045)="","",
CONCATENATE("  - &amp;AuthorListID",TEXT($A2045,"0000"),
"  {CitationID: *CitationID0001",
", PersonID: *PersonID",TEXT(MATCH(INDEX(AuthorList[Author Name],$A2045),People[Full Name],0),"0000"),
", AuthorOrder: ",INDEX(AuthorList[Author Number],$A2045),"}")))</f>
        <v>#REF!</v>
      </c>
      <c r="K2045" t="e">
        <f>IF(INDEX(SamplingFeatures[Feature Code],$A2045)="","",
CONCATENATE("  - &amp;SamplingFeatureID",TEXT($A2045,"0000"),
" {","SamplingFeatureUUID:  ",CHAR(34),INDEX(SamplingFeatures[Sampling Feature UUID],$A2045),CHAR(34),
", SamplingFeatureTypeCV:  ",CHAR(34),INDEX(SamplingFeatures[Sampling Feature Type],$A2045),CHAR(34),
", SamplingFeatureCode:  ",CHAR(34),INDEX(SamplingFeatures[Feature Code],$A2045),CHAR(34),
", SamplingFeatureName:  ",CHAR(34),INDEX(SamplingFeatures[Feature Name],$A2045),CHAR(34),
", SamplingFeatureDescription:  ",CHAR(34),INDEX(SamplingFeatures[Feature Description],$A2045),CHAR(34),
", SamplingFeatureGeotypeCV:  ",CHAR(34),INDEX(SamplingFeatures[Feature Geo Type],$A2045),CHAR(34),
", FeatureGeometry:  ",CHAR(34),INDEX(SamplingFeatures[Feature Geometry],$A2045),CHAR(34),
", Elevation_m:  ",CHAR(34),INDEX(SamplingFeatures[Elevation_m],$A2045),CHAR(34),
", ElevationDatumCV:  ",CHAR(34),ElevationDatum,CHAR(34),"}"))</f>
        <v>#REF!</v>
      </c>
      <c r="L2045" t="e">
        <f>IF(INDEX(SamplingFeatures[Sampling Feature Type],$A2045)&lt;&gt;"Site","",
CONCATENATE("  - &amp;SiteID",TEXT(SUMPRODUCT(--($L$3:$L2044&lt;&gt;"")),"0000"),
" {","SamplingFeatureID:  *SamplingFeatureID",TEXT($A2045,"0000"),
", SiteTypeCV:  ",CHAR(34),INDEX(Sites[Site Type],$A2045),CHAR(34),
", Latitude:  ",INDEX(Sites[Latitude],$A2045),
", Longitude:  ",INDEX(Sites[Longitude],$A2045),
", SRSName:  ",CHAR(34),LatLonDatum,CHAR(34),"}"))</f>
        <v>#REF!</v>
      </c>
      <c r="M2045" t="e">
        <f>IF(INDEX(SamplingFeatures[Sampling Feature Type],$A2045)&lt;&gt;"Specimen","",
CONCATENATE("  - &amp;SpecimenID",TEXT(SUMPRODUCT(--($M$3:$M2044&lt;&gt;"")),"0000"),
" {","SamplingFeatureID:  *SamplingFeatureID",TEXT($A2045,"0000"),
", SpecimenTypeCV:  ",CHAR(34),INDEX(Specimens[Specimen Type],$A2045),CHAR(34),
", SpecimenMediumCV:  ",INDEX(Specimens[Specimen Medium],$A2045),
", IsFieldSpecimen:  ",CHAR(34),INDEX(Specimens[Is Field Specimen?],$A2045),CHAR(34),"}"))</f>
        <v>#REF!</v>
      </c>
      <c r="N2045" t="e">
        <f>IF(COUNTA(SpatialOffsets[])=0,"", IF(INDEX(SpatialOffsets[Spatial Offset Type],$A2045)="","",
CONCATENATE("  - &amp;SpatialOffsetID",TEXT($A2045,"0000"),
" {","SpatialOffsetTypeCV:  ",CHAR(34),INDEX(SpatialOffsets[Spatial Offset Type],$A2045),CHAR(34),
", Offset1Value:  ",INDEX(SpatialOffsets[Offset 1 Value],$A2045),
", Offset1UnitID:  ",CHAR(34),INDEX(SpatialOffsets[Offset 1 Unit],$A2045),CHAR(34),
", Offset2Value:  ",INDEX(SpatialOffsets[Offset 2 Value],$A2045),
", Offset2UnitID:  ",CHAR(34),INDEX(SpatialOffsets[Offset 2 Unit],$A2045),CHAR(34),
", Offset3Value:  ",INDEX(SpatialOffsets[Offset 3 Value],$A2045),
", Offset3UnitID:  ",CHAR(34),INDEX(SpatialOffsets[Offset 3 Unit],$A2045),CHAR(34),,"}")))</f>
        <v>#REF!</v>
      </c>
      <c r="O2045" t="e">
        <f>IF(COUNTA(RelatedFeatures[])=0,"", IF(INDEX(RelatedFeatures[First Sampling Feature Code],$A2045)="","",
CONCATENATE("  - &amp;RelationID",TEXT($A2045,"0000"),
" {","SamplingFeatureID:  *SamplingFeatureID",TEXT(MATCH(INDEX(RelatedFeatures[First Sampling Feature Code],$A2045),SamplingFeatures[Feature Code],0),"0000"),
", RelationshipTypeCV:  ",CHAR(34),INDEX(RelatedFeatures[Relationship Type],$A2045),CHAR(34),
", RelatedFeatureID: *SamplingFeatureID",TEXT(MATCH(INDEX(RelatedFeatures[Second Sampling Feature Code],$A2045),SamplingFeatures[Feature Code],0),"0000"),
", SpatialOffsetID:  ",IF(INDEX(RelatedFeatures[Offset Number],$A2045)="","",CONCATENATE("*SpatialOffsetID",TEXT(INDEX(RelatedFeatures[Offset Number],$A2045),"0000"))),"}")))</f>
        <v>#REF!</v>
      </c>
      <c r="P2045" t="e">
        <f>IF(INDEX(Methods[Method Type],$A2045)="","",
CONCATENATE("  - &amp;MethodID",TEXT($A2045,"0000"),
" {","MethodTypeCV:  ",CHAR(34),INDEX(Methods[Method Type],$A2045),CHAR(34),
", MethodCode:  ",CHAR(34),INDEX(Methods[Method Code],$A2045),CHAR(34),
", MethodName:  ",CHAR(34),INDEX(Methods[Method Name],$A2045),CHAR(34),
", MethodDescription:  ",CHAR(34),INDEX(Methods[Method Description],$A2045),CHAR(34),
", MethodLink:  ",CHAR(34),INDEX(Methods[Method Link],$A2045),CHAR(34),
", OrganizationID: *OrganizationID",TEXT(MATCH(INDEX(Methods[Organization Name],$A2045),Organizations[Organization Name],0),"0000"),"}"))</f>
        <v>#REF!</v>
      </c>
      <c r="Q2045" t="e">
        <f>IF(INDEX(Variables[Variable Type],$A2045)="","",
CONCATENATE("  - &amp;VariableID",TEXT($A2045,"0000"),
" {","VariableTypeCV:  ",CHAR(34),INDEX(Variables[Variable Type],$A2045),CHAR(34),
", VariableCode:  ",CHAR(34),INDEX(Variables[Variable Code],$A2045),CHAR(34),
", VariableNameCV:  ",CHAR(34),INDEX(Variables[Variable Name],$A2045),CHAR(34),
", VariableDefinition:  ",CHAR(34),INDEX(Variables[Variable Definition],$A2045),CHAR(34),
", SpecciationCV:  ",CHAR(34),INDEX(Variables[Speciation],$A2045),CHAR(34),
", NoDataValue:  ",CHAR(34),INDEX(Variables[No Data Value],$A2045),CHAR(34),"}"))</f>
        <v>#REF!</v>
      </c>
    </row>
    <row r="2046" spans="1:17" x14ac:dyDescent="0.25">
      <c r="A2046">
        <v>2043</v>
      </c>
      <c r="D2046" t="e">
        <f>IF(INDEX(People[First Name],$A2046)="","",
CONCATENATE("  - &amp;PersonID",TEXT($A2046,"0000"),
" {","PersonFirstName:  ",CHAR(34),INDEX(People[First Name],$A2046),CHAR(34),
", PersonMiddleName:  ",CHAR(34),INDEX(People[Middle Name],$A2046),CHAR(34),
", PersonLastName:  ",CHAR(34),INDEX(People[Last Name],$A2046),CHAR(34),"}"))</f>
        <v>#REF!</v>
      </c>
      <c r="E2046" t="e">
        <f>IF(INDEX(Organizations[Organization Type '[CV']],$A2046)="","",
CONCATENATE("  - &amp;OrganizationID",TEXT($A2046,"0000"),
" {","OrganizationTypeCV:  ",CHAR(34),INDEX(Organizations[Organization Type '[CV']],$A2046),CHAR(34),
", OrganizationCode:  ",CHAR(34),INDEX(Organizations[Organization Code],$A2046),CHAR(34),
", OrganizationName:  ",CHAR(34),INDEX(Organizations[Organization Name],$A2046),CHAR(34),
", OrganizationDescription:  ",CHAR(34),INDEX(Organizations[Organization Description],$A2046),CHAR(34),
", OrganizationLink:  ",CHAR(34),INDEX(Organizations[Organization Link],$A2046),CHAR(34),"}"))</f>
        <v>#REF!</v>
      </c>
      <c r="F2046" t="e">
        <f>IF(INDEX(People[First Name],$A2046)="","",
CONCATENATE("  - &amp;AffiliationID",TEXT($A2046,"0000"),
" {PersonID: *PersonID",TEXT($A2046,"0000"),
", OrganizationID: *OrganizationID",TEXT(MATCH(INDEX(People[Organization Name],$A2046),Organizations[Organization Name],0),"0000"),
", IsPrimaryOrganizationContact: , AffiliationStartDate: , AffiliationEndDate: , PrimaryPhone: ",
", PrimaryEmail: ",CHAR(34),INDEX(People[Primary Email],$A2046),CHAR(34),
", PrimaryAddress: ",CHAR(34),INDEX(People[Primary Address],$A2046),CHAR(34),
", PersonLink: }"))</f>
        <v>#REF!</v>
      </c>
      <c r="H2046" t="e">
        <f>IF(COUNTA(CitationInformation)=0,"",IF(INDEX(AuthorList[Author Name],$A2046)="","",
CONCATENATE("  - &amp;AuthorListID",TEXT($A2046,"0000"),
"  {CitationID: *CitationID0001",
", PersonID: *PersonID",TEXT(MATCH(INDEX(AuthorList[Author Name],$A2046),People[Full Name],0),"0000"),
", AuthorOrder: ",INDEX(AuthorList[Author Number],$A2046),"}")))</f>
        <v>#REF!</v>
      </c>
      <c r="K2046" t="e">
        <f>IF(INDEX(SamplingFeatures[Feature Code],$A2046)="","",
CONCATENATE("  - &amp;SamplingFeatureID",TEXT($A2046,"0000"),
" {","SamplingFeatureUUID:  ",CHAR(34),INDEX(SamplingFeatures[Sampling Feature UUID],$A2046),CHAR(34),
", SamplingFeatureTypeCV:  ",CHAR(34),INDEX(SamplingFeatures[Sampling Feature Type],$A2046),CHAR(34),
", SamplingFeatureCode:  ",CHAR(34),INDEX(SamplingFeatures[Feature Code],$A2046),CHAR(34),
", SamplingFeatureName:  ",CHAR(34),INDEX(SamplingFeatures[Feature Name],$A2046),CHAR(34),
", SamplingFeatureDescription:  ",CHAR(34),INDEX(SamplingFeatures[Feature Description],$A2046),CHAR(34),
", SamplingFeatureGeotypeCV:  ",CHAR(34),INDEX(SamplingFeatures[Feature Geo Type],$A2046),CHAR(34),
", FeatureGeometry:  ",CHAR(34),INDEX(SamplingFeatures[Feature Geometry],$A2046),CHAR(34),
", Elevation_m:  ",CHAR(34),INDEX(SamplingFeatures[Elevation_m],$A2046),CHAR(34),
", ElevationDatumCV:  ",CHAR(34),ElevationDatum,CHAR(34),"}"))</f>
        <v>#REF!</v>
      </c>
      <c r="L2046" t="e">
        <f>IF(INDEX(SamplingFeatures[Sampling Feature Type],$A2046)&lt;&gt;"Site","",
CONCATENATE("  - &amp;SiteID",TEXT(SUMPRODUCT(--($L$3:$L2045&lt;&gt;"")),"0000"),
" {","SamplingFeatureID:  *SamplingFeatureID",TEXT($A2046,"0000"),
", SiteTypeCV:  ",CHAR(34),INDEX(Sites[Site Type],$A2046),CHAR(34),
", Latitude:  ",INDEX(Sites[Latitude],$A2046),
", Longitude:  ",INDEX(Sites[Longitude],$A2046),
", SRSName:  ",CHAR(34),LatLonDatum,CHAR(34),"}"))</f>
        <v>#REF!</v>
      </c>
      <c r="M2046" t="e">
        <f>IF(INDEX(SamplingFeatures[Sampling Feature Type],$A2046)&lt;&gt;"Specimen","",
CONCATENATE("  - &amp;SpecimenID",TEXT(SUMPRODUCT(--($M$3:$M2045&lt;&gt;"")),"0000"),
" {","SamplingFeatureID:  *SamplingFeatureID",TEXT($A2046,"0000"),
", SpecimenTypeCV:  ",CHAR(34),INDEX(Specimens[Specimen Type],$A2046),CHAR(34),
", SpecimenMediumCV:  ",INDEX(Specimens[Specimen Medium],$A2046),
", IsFieldSpecimen:  ",CHAR(34),INDEX(Specimens[Is Field Specimen?],$A2046),CHAR(34),"}"))</f>
        <v>#REF!</v>
      </c>
      <c r="N2046" t="e">
        <f>IF(COUNTA(SpatialOffsets[])=0,"", IF(INDEX(SpatialOffsets[Spatial Offset Type],$A2046)="","",
CONCATENATE("  - &amp;SpatialOffsetID",TEXT($A2046,"0000"),
" {","SpatialOffsetTypeCV:  ",CHAR(34),INDEX(SpatialOffsets[Spatial Offset Type],$A2046),CHAR(34),
", Offset1Value:  ",INDEX(SpatialOffsets[Offset 1 Value],$A2046),
", Offset1UnitID:  ",CHAR(34),INDEX(SpatialOffsets[Offset 1 Unit],$A2046),CHAR(34),
", Offset2Value:  ",INDEX(SpatialOffsets[Offset 2 Value],$A2046),
", Offset2UnitID:  ",CHAR(34),INDEX(SpatialOffsets[Offset 2 Unit],$A2046),CHAR(34),
", Offset3Value:  ",INDEX(SpatialOffsets[Offset 3 Value],$A2046),
", Offset3UnitID:  ",CHAR(34),INDEX(SpatialOffsets[Offset 3 Unit],$A2046),CHAR(34),,"}")))</f>
        <v>#REF!</v>
      </c>
      <c r="O2046" t="e">
        <f>IF(COUNTA(RelatedFeatures[])=0,"", IF(INDEX(RelatedFeatures[First Sampling Feature Code],$A2046)="","",
CONCATENATE("  - &amp;RelationID",TEXT($A2046,"0000"),
" {","SamplingFeatureID:  *SamplingFeatureID",TEXT(MATCH(INDEX(RelatedFeatures[First Sampling Feature Code],$A2046),SamplingFeatures[Feature Code],0),"0000"),
", RelationshipTypeCV:  ",CHAR(34),INDEX(RelatedFeatures[Relationship Type],$A2046),CHAR(34),
", RelatedFeatureID: *SamplingFeatureID",TEXT(MATCH(INDEX(RelatedFeatures[Second Sampling Feature Code],$A2046),SamplingFeatures[Feature Code],0),"0000"),
", SpatialOffsetID:  ",IF(INDEX(RelatedFeatures[Offset Number],$A2046)="","",CONCATENATE("*SpatialOffsetID",TEXT(INDEX(RelatedFeatures[Offset Number],$A2046),"0000"))),"}")))</f>
        <v>#REF!</v>
      </c>
      <c r="P2046" t="e">
        <f>IF(INDEX(Methods[Method Type],$A2046)="","",
CONCATENATE("  - &amp;MethodID",TEXT($A2046,"0000"),
" {","MethodTypeCV:  ",CHAR(34),INDEX(Methods[Method Type],$A2046),CHAR(34),
", MethodCode:  ",CHAR(34),INDEX(Methods[Method Code],$A2046),CHAR(34),
", MethodName:  ",CHAR(34),INDEX(Methods[Method Name],$A2046),CHAR(34),
", MethodDescription:  ",CHAR(34),INDEX(Methods[Method Description],$A2046),CHAR(34),
", MethodLink:  ",CHAR(34),INDEX(Methods[Method Link],$A2046),CHAR(34),
", OrganizationID: *OrganizationID",TEXT(MATCH(INDEX(Methods[Organization Name],$A2046),Organizations[Organization Name],0),"0000"),"}"))</f>
        <v>#REF!</v>
      </c>
      <c r="Q2046" t="e">
        <f>IF(INDEX(Variables[Variable Type],$A2046)="","",
CONCATENATE("  - &amp;VariableID",TEXT($A2046,"0000"),
" {","VariableTypeCV:  ",CHAR(34),INDEX(Variables[Variable Type],$A2046),CHAR(34),
", VariableCode:  ",CHAR(34),INDEX(Variables[Variable Code],$A2046),CHAR(34),
", VariableNameCV:  ",CHAR(34),INDEX(Variables[Variable Name],$A2046),CHAR(34),
", VariableDefinition:  ",CHAR(34),INDEX(Variables[Variable Definition],$A2046),CHAR(34),
", SpecciationCV:  ",CHAR(34),INDEX(Variables[Speciation],$A2046),CHAR(34),
", NoDataValue:  ",CHAR(34),INDEX(Variables[No Data Value],$A2046),CHAR(34),"}"))</f>
        <v>#REF!</v>
      </c>
    </row>
    <row r="2047" spans="1:17" x14ac:dyDescent="0.25">
      <c r="A2047">
        <v>2044</v>
      </c>
      <c r="D2047" t="e">
        <f>IF(INDEX(People[First Name],$A2047)="","",
CONCATENATE("  - &amp;PersonID",TEXT($A2047,"0000"),
" {","PersonFirstName:  ",CHAR(34),INDEX(People[First Name],$A2047),CHAR(34),
", PersonMiddleName:  ",CHAR(34),INDEX(People[Middle Name],$A2047),CHAR(34),
", PersonLastName:  ",CHAR(34),INDEX(People[Last Name],$A2047),CHAR(34),"}"))</f>
        <v>#REF!</v>
      </c>
      <c r="E2047" t="e">
        <f>IF(INDEX(Organizations[Organization Type '[CV']],$A2047)="","",
CONCATENATE("  - &amp;OrganizationID",TEXT($A2047,"0000"),
" {","OrganizationTypeCV:  ",CHAR(34),INDEX(Organizations[Organization Type '[CV']],$A2047),CHAR(34),
", OrganizationCode:  ",CHAR(34),INDEX(Organizations[Organization Code],$A2047),CHAR(34),
", OrganizationName:  ",CHAR(34),INDEX(Organizations[Organization Name],$A2047),CHAR(34),
", OrganizationDescription:  ",CHAR(34),INDEX(Organizations[Organization Description],$A2047),CHAR(34),
", OrganizationLink:  ",CHAR(34),INDEX(Organizations[Organization Link],$A2047),CHAR(34),"}"))</f>
        <v>#REF!</v>
      </c>
      <c r="F2047" t="e">
        <f>IF(INDEX(People[First Name],$A2047)="","",
CONCATENATE("  - &amp;AffiliationID",TEXT($A2047,"0000"),
" {PersonID: *PersonID",TEXT($A2047,"0000"),
", OrganizationID: *OrganizationID",TEXT(MATCH(INDEX(People[Organization Name],$A2047),Organizations[Organization Name],0),"0000"),
", IsPrimaryOrganizationContact: , AffiliationStartDate: , AffiliationEndDate: , PrimaryPhone: ",
", PrimaryEmail: ",CHAR(34),INDEX(People[Primary Email],$A2047),CHAR(34),
", PrimaryAddress: ",CHAR(34),INDEX(People[Primary Address],$A2047),CHAR(34),
", PersonLink: }"))</f>
        <v>#REF!</v>
      </c>
      <c r="H2047" t="e">
        <f>IF(COUNTA(CitationInformation)=0,"",IF(INDEX(AuthorList[Author Name],$A2047)="","",
CONCATENATE("  - &amp;AuthorListID",TEXT($A2047,"0000"),
"  {CitationID: *CitationID0001",
", PersonID: *PersonID",TEXT(MATCH(INDEX(AuthorList[Author Name],$A2047),People[Full Name],0),"0000"),
", AuthorOrder: ",INDEX(AuthorList[Author Number],$A2047),"}")))</f>
        <v>#REF!</v>
      </c>
      <c r="K2047" t="e">
        <f>IF(INDEX(SamplingFeatures[Feature Code],$A2047)="","",
CONCATENATE("  - &amp;SamplingFeatureID",TEXT($A2047,"0000"),
" {","SamplingFeatureUUID:  ",CHAR(34),INDEX(SamplingFeatures[Sampling Feature UUID],$A2047),CHAR(34),
", SamplingFeatureTypeCV:  ",CHAR(34),INDEX(SamplingFeatures[Sampling Feature Type],$A2047),CHAR(34),
", SamplingFeatureCode:  ",CHAR(34),INDEX(SamplingFeatures[Feature Code],$A2047),CHAR(34),
", SamplingFeatureName:  ",CHAR(34),INDEX(SamplingFeatures[Feature Name],$A2047),CHAR(34),
", SamplingFeatureDescription:  ",CHAR(34),INDEX(SamplingFeatures[Feature Description],$A2047),CHAR(34),
", SamplingFeatureGeotypeCV:  ",CHAR(34),INDEX(SamplingFeatures[Feature Geo Type],$A2047),CHAR(34),
", FeatureGeometry:  ",CHAR(34),INDEX(SamplingFeatures[Feature Geometry],$A2047),CHAR(34),
", Elevation_m:  ",CHAR(34),INDEX(SamplingFeatures[Elevation_m],$A2047),CHAR(34),
", ElevationDatumCV:  ",CHAR(34),ElevationDatum,CHAR(34),"}"))</f>
        <v>#REF!</v>
      </c>
      <c r="L2047" t="e">
        <f>IF(INDEX(SamplingFeatures[Sampling Feature Type],$A2047)&lt;&gt;"Site","",
CONCATENATE("  - &amp;SiteID",TEXT(SUMPRODUCT(--($L$3:$L2046&lt;&gt;"")),"0000"),
" {","SamplingFeatureID:  *SamplingFeatureID",TEXT($A2047,"0000"),
", SiteTypeCV:  ",CHAR(34),INDEX(Sites[Site Type],$A2047),CHAR(34),
", Latitude:  ",INDEX(Sites[Latitude],$A2047),
", Longitude:  ",INDEX(Sites[Longitude],$A2047),
", SRSName:  ",CHAR(34),LatLonDatum,CHAR(34),"}"))</f>
        <v>#REF!</v>
      </c>
      <c r="M2047" t="e">
        <f>IF(INDEX(SamplingFeatures[Sampling Feature Type],$A2047)&lt;&gt;"Specimen","",
CONCATENATE("  - &amp;SpecimenID",TEXT(SUMPRODUCT(--($M$3:$M2046&lt;&gt;"")),"0000"),
" {","SamplingFeatureID:  *SamplingFeatureID",TEXT($A2047,"0000"),
", SpecimenTypeCV:  ",CHAR(34),INDEX(Specimens[Specimen Type],$A2047),CHAR(34),
", SpecimenMediumCV:  ",INDEX(Specimens[Specimen Medium],$A2047),
", IsFieldSpecimen:  ",CHAR(34),INDEX(Specimens[Is Field Specimen?],$A2047),CHAR(34),"}"))</f>
        <v>#REF!</v>
      </c>
      <c r="N2047" t="e">
        <f>IF(COUNTA(SpatialOffsets[])=0,"", IF(INDEX(SpatialOffsets[Spatial Offset Type],$A2047)="","",
CONCATENATE("  - &amp;SpatialOffsetID",TEXT($A2047,"0000"),
" {","SpatialOffsetTypeCV:  ",CHAR(34),INDEX(SpatialOffsets[Spatial Offset Type],$A2047),CHAR(34),
", Offset1Value:  ",INDEX(SpatialOffsets[Offset 1 Value],$A2047),
", Offset1UnitID:  ",CHAR(34),INDEX(SpatialOffsets[Offset 1 Unit],$A2047),CHAR(34),
", Offset2Value:  ",INDEX(SpatialOffsets[Offset 2 Value],$A2047),
", Offset2UnitID:  ",CHAR(34),INDEX(SpatialOffsets[Offset 2 Unit],$A2047),CHAR(34),
", Offset3Value:  ",INDEX(SpatialOffsets[Offset 3 Value],$A2047),
", Offset3UnitID:  ",CHAR(34),INDEX(SpatialOffsets[Offset 3 Unit],$A2047),CHAR(34),,"}")))</f>
        <v>#REF!</v>
      </c>
      <c r="O2047" t="e">
        <f>IF(COUNTA(RelatedFeatures[])=0,"", IF(INDEX(RelatedFeatures[First Sampling Feature Code],$A2047)="","",
CONCATENATE("  - &amp;RelationID",TEXT($A2047,"0000"),
" {","SamplingFeatureID:  *SamplingFeatureID",TEXT(MATCH(INDEX(RelatedFeatures[First Sampling Feature Code],$A2047),SamplingFeatures[Feature Code],0),"0000"),
", RelationshipTypeCV:  ",CHAR(34),INDEX(RelatedFeatures[Relationship Type],$A2047),CHAR(34),
", RelatedFeatureID: *SamplingFeatureID",TEXT(MATCH(INDEX(RelatedFeatures[Second Sampling Feature Code],$A2047),SamplingFeatures[Feature Code],0),"0000"),
", SpatialOffsetID:  ",IF(INDEX(RelatedFeatures[Offset Number],$A2047)="","",CONCATENATE("*SpatialOffsetID",TEXT(INDEX(RelatedFeatures[Offset Number],$A2047),"0000"))),"}")))</f>
        <v>#REF!</v>
      </c>
      <c r="P2047" t="e">
        <f>IF(INDEX(Methods[Method Type],$A2047)="","",
CONCATENATE("  - &amp;MethodID",TEXT($A2047,"0000"),
" {","MethodTypeCV:  ",CHAR(34),INDEX(Methods[Method Type],$A2047),CHAR(34),
", MethodCode:  ",CHAR(34),INDEX(Methods[Method Code],$A2047),CHAR(34),
", MethodName:  ",CHAR(34),INDEX(Methods[Method Name],$A2047),CHAR(34),
", MethodDescription:  ",CHAR(34),INDEX(Methods[Method Description],$A2047),CHAR(34),
", MethodLink:  ",CHAR(34),INDEX(Methods[Method Link],$A2047),CHAR(34),
", OrganizationID: *OrganizationID",TEXT(MATCH(INDEX(Methods[Organization Name],$A2047),Organizations[Organization Name],0),"0000"),"}"))</f>
        <v>#REF!</v>
      </c>
      <c r="Q2047" t="e">
        <f>IF(INDEX(Variables[Variable Type],$A2047)="","",
CONCATENATE("  - &amp;VariableID",TEXT($A2047,"0000"),
" {","VariableTypeCV:  ",CHAR(34),INDEX(Variables[Variable Type],$A2047),CHAR(34),
", VariableCode:  ",CHAR(34),INDEX(Variables[Variable Code],$A2047),CHAR(34),
", VariableNameCV:  ",CHAR(34),INDEX(Variables[Variable Name],$A2047),CHAR(34),
", VariableDefinition:  ",CHAR(34),INDEX(Variables[Variable Definition],$A2047),CHAR(34),
", SpecciationCV:  ",CHAR(34),INDEX(Variables[Speciation],$A2047),CHAR(34),
", NoDataValue:  ",CHAR(34),INDEX(Variables[No Data Value],$A2047),CHAR(34),"}"))</f>
        <v>#REF!</v>
      </c>
    </row>
    <row r="2048" spans="1:17" x14ac:dyDescent="0.25">
      <c r="A2048">
        <v>2045</v>
      </c>
      <c r="D2048" t="e">
        <f>IF(INDEX(People[First Name],$A2048)="","",
CONCATENATE("  - &amp;PersonID",TEXT($A2048,"0000"),
" {","PersonFirstName:  ",CHAR(34),INDEX(People[First Name],$A2048),CHAR(34),
", PersonMiddleName:  ",CHAR(34),INDEX(People[Middle Name],$A2048),CHAR(34),
", PersonLastName:  ",CHAR(34),INDEX(People[Last Name],$A2048),CHAR(34),"}"))</f>
        <v>#REF!</v>
      </c>
      <c r="E2048" t="e">
        <f>IF(INDEX(Organizations[Organization Type '[CV']],$A2048)="","",
CONCATENATE("  - &amp;OrganizationID",TEXT($A2048,"0000"),
" {","OrganizationTypeCV:  ",CHAR(34),INDEX(Organizations[Organization Type '[CV']],$A2048),CHAR(34),
", OrganizationCode:  ",CHAR(34),INDEX(Organizations[Organization Code],$A2048),CHAR(34),
", OrganizationName:  ",CHAR(34),INDEX(Organizations[Organization Name],$A2048),CHAR(34),
", OrganizationDescription:  ",CHAR(34),INDEX(Organizations[Organization Description],$A2048),CHAR(34),
", OrganizationLink:  ",CHAR(34),INDEX(Organizations[Organization Link],$A2048),CHAR(34),"}"))</f>
        <v>#REF!</v>
      </c>
      <c r="F2048" t="e">
        <f>IF(INDEX(People[First Name],$A2048)="","",
CONCATENATE("  - &amp;AffiliationID",TEXT($A2048,"0000"),
" {PersonID: *PersonID",TEXT($A2048,"0000"),
", OrganizationID: *OrganizationID",TEXT(MATCH(INDEX(People[Organization Name],$A2048),Organizations[Organization Name],0),"0000"),
", IsPrimaryOrganizationContact: , AffiliationStartDate: , AffiliationEndDate: , PrimaryPhone: ",
", PrimaryEmail: ",CHAR(34),INDEX(People[Primary Email],$A2048),CHAR(34),
", PrimaryAddress: ",CHAR(34),INDEX(People[Primary Address],$A2048),CHAR(34),
", PersonLink: }"))</f>
        <v>#REF!</v>
      </c>
      <c r="H2048" t="e">
        <f>IF(COUNTA(CitationInformation)=0,"",IF(INDEX(AuthorList[Author Name],$A2048)="","",
CONCATENATE("  - &amp;AuthorListID",TEXT($A2048,"0000"),
"  {CitationID: *CitationID0001",
", PersonID: *PersonID",TEXT(MATCH(INDEX(AuthorList[Author Name],$A2048),People[Full Name],0),"0000"),
", AuthorOrder: ",INDEX(AuthorList[Author Number],$A2048),"}")))</f>
        <v>#REF!</v>
      </c>
      <c r="K2048" t="e">
        <f>IF(INDEX(SamplingFeatures[Feature Code],$A2048)="","",
CONCATENATE("  - &amp;SamplingFeatureID",TEXT($A2048,"0000"),
" {","SamplingFeatureUUID:  ",CHAR(34),INDEX(SamplingFeatures[Sampling Feature UUID],$A2048),CHAR(34),
", SamplingFeatureTypeCV:  ",CHAR(34),INDEX(SamplingFeatures[Sampling Feature Type],$A2048),CHAR(34),
", SamplingFeatureCode:  ",CHAR(34),INDEX(SamplingFeatures[Feature Code],$A2048),CHAR(34),
", SamplingFeatureName:  ",CHAR(34),INDEX(SamplingFeatures[Feature Name],$A2048),CHAR(34),
", SamplingFeatureDescription:  ",CHAR(34),INDEX(SamplingFeatures[Feature Description],$A2048),CHAR(34),
", SamplingFeatureGeotypeCV:  ",CHAR(34),INDEX(SamplingFeatures[Feature Geo Type],$A2048),CHAR(34),
", FeatureGeometry:  ",CHAR(34),INDEX(SamplingFeatures[Feature Geometry],$A2048),CHAR(34),
", Elevation_m:  ",CHAR(34),INDEX(SamplingFeatures[Elevation_m],$A2048),CHAR(34),
", ElevationDatumCV:  ",CHAR(34),ElevationDatum,CHAR(34),"}"))</f>
        <v>#REF!</v>
      </c>
      <c r="L2048" t="e">
        <f>IF(INDEX(SamplingFeatures[Sampling Feature Type],$A2048)&lt;&gt;"Site","",
CONCATENATE("  - &amp;SiteID",TEXT(SUMPRODUCT(--($L$3:$L2047&lt;&gt;"")),"0000"),
" {","SamplingFeatureID:  *SamplingFeatureID",TEXT($A2048,"0000"),
", SiteTypeCV:  ",CHAR(34),INDEX(Sites[Site Type],$A2048),CHAR(34),
", Latitude:  ",INDEX(Sites[Latitude],$A2048),
", Longitude:  ",INDEX(Sites[Longitude],$A2048),
", SRSName:  ",CHAR(34),LatLonDatum,CHAR(34),"}"))</f>
        <v>#REF!</v>
      </c>
      <c r="M2048" t="e">
        <f>IF(INDEX(SamplingFeatures[Sampling Feature Type],$A2048)&lt;&gt;"Specimen","",
CONCATENATE("  - &amp;SpecimenID",TEXT(SUMPRODUCT(--($M$3:$M2047&lt;&gt;"")),"0000"),
" {","SamplingFeatureID:  *SamplingFeatureID",TEXT($A2048,"0000"),
", SpecimenTypeCV:  ",CHAR(34),INDEX(Specimens[Specimen Type],$A2048),CHAR(34),
", SpecimenMediumCV:  ",INDEX(Specimens[Specimen Medium],$A2048),
", IsFieldSpecimen:  ",CHAR(34),INDEX(Specimens[Is Field Specimen?],$A2048),CHAR(34),"}"))</f>
        <v>#REF!</v>
      </c>
      <c r="N2048" t="e">
        <f>IF(COUNTA(SpatialOffsets[])=0,"", IF(INDEX(SpatialOffsets[Spatial Offset Type],$A2048)="","",
CONCATENATE("  - &amp;SpatialOffsetID",TEXT($A2048,"0000"),
" {","SpatialOffsetTypeCV:  ",CHAR(34),INDEX(SpatialOffsets[Spatial Offset Type],$A2048),CHAR(34),
", Offset1Value:  ",INDEX(SpatialOffsets[Offset 1 Value],$A2048),
", Offset1UnitID:  ",CHAR(34),INDEX(SpatialOffsets[Offset 1 Unit],$A2048),CHAR(34),
", Offset2Value:  ",INDEX(SpatialOffsets[Offset 2 Value],$A2048),
", Offset2UnitID:  ",CHAR(34),INDEX(SpatialOffsets[Offset 2 Unit],$A2048),CHAR(34),
", Offset3Value:  ",INDEX(SpatialOffsets[Offset 3 Value],$A2048),
", Offset3UnitID:  ",CHAR(34),INDEX(SpatialOffsets[Offset 3 Unit],$A2048),CHAR(34),,"}")))</f>
        <v>#REF!</v>
      </c>
      <c r="O2048" t="e">
        <f>IF(COUNTA(RelatedFeatures[])=0,"", IF(INDEX(RelatedFeatures[First Sampling Feature Code],$A2048)="","",
CONCATENATE("  - &amp;RelationID",TEXT($A2048,"0000"),
" {","SamplingFeatureID:  *SamplingFeatureID",TEXT(MATCH(INDEX(RelatedFeatures[First Sampling Feature Code],$A2048),SamplingFeatures[Feature Code],0),"0000"),
", RelationshipTypeCV:  ",CHAR(34),INDEX(RelatedFeatures[Relationship Type],$A2048),CHAR(34),
", RelatedFeatureID: *SamplingFeatureID",TEXT(MATCH(INDEX(RelatedFeatures[Second Sampling Feature Code],$A2048),SamplingFeatures[Feature Code],0),"0000"),
", SpatialOffsetID:  ",IF(INDEX(RelatedFeatures[Offset Number],$A2048)="","",CONCATENATE("*SpatialOffsetID",TEXT(INDEX(RelatedFeatures[Offset Number],$A2048),"0000"))),"}")))</f>
        <v>#REF!</v>
      </c>
      <c r="P2048" t="e">
        <f>IF(INDEX(Methods[Method Type],$A2048)="","",
CONCATENATE("  - &amp;MethodID",TEXT($A2048,"0000"),
" {","MethodTypeCV:  ",CHAR(34),INDEX(Methods[Method Type],$A2048),CHAR(34),
", MethodCode:  ",CHAR(34),INDEX(Methods[Method Code],$A2048),CHAR(34),
", MethodName:  ",CHAR(34),INDEX(Methods[Method Name],$A2048),CHAR(34),
", MethodDescription:  ",CHAR(34),INDEX(Methods[Method Description],$A2048),CHAR(34),
", MethodLink:  ",CHAR(34),INDEX(Methods[Method Link],$A2048),CHAR(34),
", OrganizationID: *OrganizationID",TEXT(MATCH(INDEX(Methods[Organization Name],$A2048),Organizations[Organization Name],0),"0000"),"}"))</f>
        <v>#REF!</v>
      </c>
      <c r="Q2048" t="e">
        <f>IF(INDEX(Variables[Variable Type],$A2048)="","",
CONCATENATE("  - &amp;VariableID",TEXT($A2048,"0000"),
" {","VariableTypeCV:  ",CHAR(34),INDEX(Variables[Variable Type],$A2048),CHAR(34),
", VariableCode:  ",CHAR(34),INDEX(Variables[Variable Code],$A2048),CHAR(34),
", VariableNameCV:  ",CHAR(34),INDEX(Variables[Variable Name],$A2048),CHAR(34),
", VariableDefinition:  ",CHAR(34),INDEX(Variables[Variable Definition],$A2048),CHAR(34),
", SpecciationCV:  ",CHAR(34),INDEX(Variables[Speciation],$A2048),CHAR(34),
", NoDataValue:  ",CHAR(34),INDEX(Variables[No Data Value],$A2048),CHAR(34),"}"))</f>
        <v>#REF!</v>
      </c>
    </row>
    <row r="2049" spans="1:17" x14ac:dyDescent="0.25">
      <c r="A2049">
        <v>2046</v>
      </c>
      <c r="D2049" t="e">
        <f>IF(INDEX(People[First Name],$A2049)="","",
CONCATENATE("  - &amp;PersonID",TEXT($A2049,"0000"),
" {","PersonFirstName:  ",CHAR(34),INDEX(People[First Name],$A2049),CHAR(34),
", PersonMiddleName:  ",CHAR(34),INDEX(People[Middle Name],$A2049),CHAR(34),
", PersonLastName:  ",CHAR(34),INDEX(People[Last Name],$A2049),CHAR(34),"}"))</f>
        <v>#REF!</v>
      </c>
      <c r="E2049" t="e">
        <f>IF(INDEX(Organizations[Organization Type '[CV']],$A2049)="","",
CONCATENATE("  - &amp;OrganizationID",TEXT($A2049,"0000"),
" {","OrganizationTypeCV:  ",CHAR(34),INDEX(Organizations[Organization Type '[CV']],$A2049),CHAR(34),
", OrganizationCode:  ",CHAR(34),INDEX(Organizations[Organization Code],$A2049),CHAR(34),
", OrganizationName:  ",CHAR(34),INDEX(Organizations[Organization Name],$A2049),CHAR(34),
", OrganizationDescription:  ",CHAR(34),INDEX(Organizations[Organization Description],$A2049),CHAR(34),
", OrganizationLink:  ",CHAR(34),INDEX(Organizations[Organization Link],$A2049),CHAR(34),"}"))</f>
        <v>#REF!</v>
      </c>
      <c r="F2049" t="e">
        <f>IF(INDEX(People[First Name],$A2049)="","",
CONCATENATE("  - &amp;AffiliationID",TEXT($A2049,"0000"),
" {PersonID: *PersonID",TEXT($A2049,"0000"),
", OrganizationID: *OrganizationID",TEXT(MATCH(INDEX(People[Organization Name],$A2049),Organizations[Organization Name],0),"0000"),
", IsPrimaryOrganizationContact: , AffiliationStartDate: , AffiliationEndDate: , PrimaryPhone: ",
", PrimaryEmail: ",CHAR(34),INDEX(People[Primary Email],$A2049),CHAR(34),
", PrimaryAddress: ",CHAR(34),INDEX(People[Primary Address],$A2049),CHAR(34),
", PersonLink: }"))</f>
        <v>#REF!</v>
      </c>
      <c r="H2049" t="e">
        <f>IF(COUNTA(CitationInformation)=0,"",IF(INDEX(AuthorList[Author Name],$A2049)="","",
CONCATENATE("  - &amp;AuthorListID",TEXT($A2049,"0000"),
"  {CitationID: *CitationID0001",
", PersonID: *PersonID",TEXT(MATCH(INDEX(AuthorList[Author Name],$A2049),People[Full Name],0),"0000"),
", AuthorOrder: ",INDEX(AuthorList[Author Number],$A2049),"}")))</f>
        <v>#REF!</v>
      </c>
      <c r="K2049" t="e">
        <f>IF(INDEX(SamplingFeatures[Feature Code],$A2049)="","",
CONCATENATE("  - &amp;SamplingFeatureID",TEXT($A2049,"0000"),
" {","SamplingFeatureUUID:  ",CHAR(34),INDEX(SamplingFeatures[Sampling Feature UUID],$A2049),CHAR(34),
", SamplingFeatureTypeCV:  ",CHAR(34),INDEX(SamplingFeatures[Sampling Feature Type],$A2049),CHAR(34),
", SamplingFeatureCode:  ",CHAR(34),INDEX(SamplingFeatures[Feature Code],$A2049),CHAR(34),
", SamplingFeatureName:  ",CHAR(34),INDEX(SamplingFeatures[Feature Name],$A2049),CHAR(34),
", SamplingFeatureDescription:  ",CHAR(34),INDEX(SamplingFeatures[Feature Description],$A2049),CHAR(34),
", SamplingFeatureGeotypeCV:  ",CHAR(34),INDEX(SamplingFeatures[Feature Geo Type],$A2049),CHAR(34),
", FeatureGeometry:  ",CHAR(34),INDEX(SamplingFeatures[Feature Geometry],$A2049),CHAR(34),
", Elevation_m:  ",CHAR(34),INDEX(SamplingFeatures[Elevation_m],$A2049),CHAR(34),
", ElevationDatumCV:  ",CHAR(34),ElevationDatum,CHAR(34),"}"))</f>
        <v>#REF!</v>
      </c>
      <c r="L2049" t="e">
        <f>IF(INDEX(SamplingFeatures[Sampling Feature Type],$A2049)&lt;&gt;"Site","",
CONCATENATE("  - &amp;SiteID",TEXT(SUMPRODUCT(--($L$3:$L2048&lt;&gt;"")),"0000"),
" {","SamplingFeatureID:  *SamplingFeatureID",TEXT($A2049,"0000"),
", SiteTypeCV:  ",CHAR(34),INDEX(Sites[Site Type],$A2049),CHAR(34),
", Latitude:  ",INDEX(Sites[Latitude],$A2049),
", Longitude:  ",INDEX(Sites[Longitude],$A2049),
", SRSName:  ",CHAR(34),LatLonDatum,CHAR(34),"}"))</f>
        <v>#REF!</v>
      </c>
      <c r="M2049" t="e">
        <f>IF(INDEX(SamplingFeatures[Sampling Feature Type],$A2049)&lt;&gt;"Specimen","",
CONCATENATE("  - &amp;SpecimenID",TEXT(SUMPRODUCT(--($M$3:$M2048&lt;&gt;"")),"0000"),
" {","SamplingFeatureID:  *SamplingFeatureID",TEXT($A2049,"0000"),
", SpecimenTypeCV:  ",CHAR(34),INDEX(Specimens[Specimen Type],$A2049),CHAR(34),
", SpecimenMediumCV:  ",INDEX(Specimens[Specimen Medium],$A2049),
", IsFieldSpecimen:  ",CHAR(34),INDEX(Specimens[Is Field Specimen?],$A2049),CHAR(34),"}"))</f>
        <v>#REF!</v>
      </c>
      <c r="N2049" t="e">
        <f>IF(COUNTA(SpatialOffsets[])=0,"", IF(INDEX(SpatialOffsets[Spatial Offset Type],$A2049)="","",
CONCATENATE("  - &amp;SpatialOffsetID",TEXT($A2049,"0000"),
" {","SpatialOffsetTypeCV:  ",CHAR(34),INDEX(SpatialOffsets[Spatial Offset Type],$A2049),CHAR(34),
", Offset1Value:  ",INDEX(SpatialOffsets[Offset 1 Value],$A2049),
", Offset1UnitID:  ",CHAR(34),INDEX(SpatialOffsets[Offset 1 Unit],$A2049),CHAR(34),
", Offset2Value:  ",INDEX(SpatialOffsets[Offset 2 Value],$A2049),
", Offset2UnitID:  ",CHAR(34),INDEX(SpatialOffsets[Offset 2 Unit],$A2049),CHAR(34),
", Offset3Value:  ",INDEX(SpatialOffsets[Offset 3 Value],$A2049),
", Offset3UnitID:  ",CHAR(34),INDEX(SpatialOffsets[Offset 3 Unit],$A2049),CHAR(34),,"}")))</f>
        <v>#REF!</v>
      </c>
      <c r="O2049" t="e">
        <f>IF(COUNTA(RelatedFeatures[])=0,"", IF(INDEX(RelatedFeatures[First Sampling Feature Code],$A2049)="","",
CONCATENATE("  - &amp;RelationID",TEXT($A2049,"0000"),
" {","SamplingFeatureID:  *SamplingFeatureID",TEXT(MATCH(INDEX(RelatedFeatures[First Sampling Feature Code],$A2049),SamplingFeatures[Feature Code],0),"0000"),
", RelationshipTypeCV:  ",CHAR(34),INDEX(RelatedFeatures[Relationship Type],$A2049),CHAR(34),
", RelatedFeatureID: *SamplingFeatureID",TEXT(MATCH(INDEX(RelatedFeatures[Second Sampling Feature Code],$A2049),SamplingFeatures[Feature Code],0),"0000"),
", SpatialOffsetID:  ",IF(INDEX(RelatedFeatures[Offset Number],$A2049)="","",CONCATENATE("*SpatialOffsetID",TEXT(INDEX(RelatedFeatures[Offset Number],$A2049),"0000"))),"}")))</f>
        <v>#REF!</v>
      </c>
      <c r="P2049" t="e">
        <f>IF(INDEX(Methods[Method Type],$A2049)="","",
CONCATENATE("  - &amp;MethodID",TEXT($A2049,"0000"),
" {","MethodTypeCV:  ",CHAR(34),INDEX(Methods[Method Type],$A2049),CHAR(34),
", MethodCode:  ",CHAR(34),INDEX(Methods[Method Code],$A2049),CHAR(34),
", MethodName:  ",CHAR(34),INDEX(Methods[Method Name],$A2049),CHAR(34),
", MethodDescription:  ",CHAR(34),INDEX(Methods[Method Description],$A2049),CHAR(34),
", MethodLink:  ",CHAR(34),INDEX(Methods[Method Link],$A2049),CHAR(34),
", OrganizationID: *OrganizationID",TEXT(MATCH(INDEX(Methods[Organization Name],$A2049),Organizations[Organization Name],0),"0000"),"}"))</f>
        <v>#REF!</v>
      </c>
      <c r="Q2049" t="e">
        <f>IF(INDEX(Variables[Variable Type],$A2049)="","",
CONCATENATE("  - &amp;VariableID",TEXT($A2049,"0000"),
" {","VariableTypeCV:  ",CHAR(34),INDEX(Variables[Variable Type],$A2049),CHAR(34),
", VariableCode:  ",CHAR(34),INDEX(Variables[Variable Code],$A2049),CHAR(34),
", VariableNameCV:  ",CHAR(34),INDEX(Variables[Variable Name],$A2049),CHAR(34),
", VariableDefinition:  ",CHAR(34),INDEX(Variables[Variable Definition],$A2049),CHAR(34),
", SpecciationCV:  ",CHAR(34),INDEX(Variables[Speciation],$A2049),CHAR(34),
", NoDataValue:  ",CHAR(34),INDEX(Variables[No Data Value],$A2049),CHAR(34),"}"))</f>
        <v>#REF!</v>
      </c>
    </row>
    <row r="2050" spans="1:17" x14ac:dyDescent="0.25">
      <c r="A2050">
        <v>2047</v>
      </c>
      <c r="D2050" t="e">
        <f>IF(INDEX(People[First Name],$A2050)="","",
CONCATENATE("  - &amp;PersonID",TEXT($A2050,"0000"),
" {","PersonFirstName:  ",CHAR(34),INDEX(People[First Name],$A2050),CHAR(34),
", PersonMiddleName:  ",CHAR(34),INDEX(People[Middle Name],$A2050),CHAR(34),
", PersonLastName:  ",CHAR(34),INDEX(People[Last Name],$A2050),CHAR(34),"}"))</f>
        <v>#REF!</v>
      </c>
      <c r="E2050" t="e">
        <f>IF(INDEX(Organizations[Organization Type '[CV']],$A2050)="","",
CONCATENATE("  - &amp;OrganizationID",TEXT($A2050,"0000"),
" {","OrganizationTypeCV:  ",CHAR(34),INDEX(Organizations[Organization Type '[CV']],$A2050),CHAR(34),
", OrganizationCode:  ",CHAR(34),INDEX(Organizations[Organization Code],$A2050),CHAR(34),
", OrganizationName:  ",CHAR(34),INDEX(Organizations[Organization Name],$A2050),CHAR(34),
", OrganizationDescription:  ",CHAR(34),INDEX(Organizations[Organization Description],$A2050),CHAR(34),
", OrganizationLink:  ",CHAR(34),INDEX(Organizations[Organization Link],$A2050),CHAR(34),"}"))</f>
        <v>#REF!</v>
      </c>
      <c r="F2050" t="e">
        <f>IF(INDEX(People[First Name],$A2050)="","",
CONCATENATE("  - &amp;AffiliationID",TEXT($A2050,"0000"),
" {PersonID: *PersonID",TEXT($A2050,"0000"),
", OrganizationID: *OrganizationID",TEXT(MATCH(INDEX(People[Organization Name],$A2050),Organizations[Organization Name],0),"0000"),
", IsPrimaryOrganizationContact: , AffiliationStartDate: , AffiliationEndDate: , PrimaryPhone: ",
", PrimaryEmail: ",CHAR(34),INDEX(People[Primary Email],$A2050),CHAR(34),
", PrimaryAddress: ",CHAR(34),INDEX(People[Primary Address],$A2050),CHAR(34),
", PersonLink: }"))</f>
        <v>#REF!</v>
      </c>
      <c r="H2050" t="e">
        <f>IF(COUNTA(CitationInformation)=0,"",IF(INDEX(AuthorList[Author Name],$A2050)="","",
CONCATENATE("  - &amp;AuthorListID",TEXT($A2050,"0000"),
"  {CitationID: *CitationID0001",
", PersonID: *PersonID",TEXT(MATCH(INDEX(AuthorList[Author Name],$A2050),People[Full Name],0),"0000"),
", AuthorOrder: ",INDEX(AuthorList[Author Number],$A2050),"}")))</f>
        <v>#REF!</v>
      </c>
      <c r="K2050" t="e">
        <f>IF(INDEX(SamplingFeatures[Feature Code],$A2050)="","",
CONCATENATE("  - &amp;SamplingFeatureID",TEXT($A2050,"0000"),
" {","SamplingFeatureUUID:  ",CHAR(34),INDEX(SamplingFeatures[Sampling Feature UUID],$A2050),CHAR(34),
", SamplingFeatureTypeCV:  ",CHAR(34),INDEX(SamplingFeatures[Sampling Feature Type],$A2050),CHAR(34),
", SamplingFeatureCode:  ",CHAR(34),INDEX(SamplingFeatures[Feature Code],$A2050),CHAR(34),
", SamplingFeatureName:  ",CHAR(34),INDEX(SamplingFeatures[Feature Name],$A2050),CHAR(34),
", SamplingFeatureDescription:  ",CHAR(34),INDEX(SamplingFeatures[Feature Description],$A2050),CHAR(34),
", SamplingFeatureGeotypeCV:  ",CHAR(34),INDEX(SamplingFeatures[Feature Geo Type],$A2050),CHAR(34),
", FeatureGeometry:  ",CHAR(34),INDEX(SamplingFeatures[Feature Geometry],$A2050),CHAR(34),
", Elevation_m:  ",CHAR(34),INDEX(SamplingFeatures[Elevation_m],$A2050),CHAR(34),
", ElevationDatumCV:  ",CHAR(34),ElevationDatum,CHAR(34),"}"))</f>
        <v>#REF!</v>
      </c>
      <c r="L2050" t="e">
        <f>IF(INDEX(SamplingFeatures[Sampling Feature Type],$A2050)&lt;&gt;"Site","",
CONCATENATE("  - &amp;SiteID",TEXT(SUMPRODUCT(--($L$3:$L2049&lt;&gt;"")),"0000"),
" {","SamplingFeatureID:  *SamplingFeatureID",TEXT($A2050,"0000"),
", SiteTypeCV:  ",CHAR(34),INDEX(Sites[Site Type],$A2050),CHAR(34),
", Latitude:  ",INDEX(Sites[Latitude],$A2050),
", Longitude:  ",INDEX(Sites[Longitude],$A2050),
", SRSName:  ",CHAR(34),LatLonDatum,CHAR(34),"}"))</f>
        <v>#REF!</v>
      </c>
      <c r="M2050" t="e">
        <f>IF(INDEX(SamplingFeatures[Sampling Feature Type],$A2050)&lt;&gt;"Specimen","",
CONCATENATE("  - &amp;SpecimenID",TEXT(SUMPRODUCT(--($M$3:$M2049&lt;&gt;"")),"0000"),
" {","SamplingFeatureID:  *SamplingFeatureID",TEXT($A2050,"0000"),
", SpecimenTypeCV:  ",CHAR(34),INDEX(Specimens[Specimen Type],$A2050),CHAR(34),
", SpecimenMediumCV:  ",INDEX(Specimens[Specimen Medium],$A2050),
", IsFieldSpecimen:  ",CHAR(34),INDEX(Specimens[Is Field Specimen?],$A2050),CHAR(34),"}"))</f>
        <v>#REF!</v>
      </c>
      <c r="N2050" t="e">
        <f>IF(COUNTA(SpatialOffsets[])=0,"", IF(INDEX(SpatialOffsets[Spatial Offset Type],$A2050)="","",
CONCATENATE("  - &amp;SpatialOffsetID",TEXT($A2050,"0000"),
" {","SpatialOffsetTypeCV:  ",CHAR(34),INDEX(SpatialOffsets[Spatial Offset Type],$A2050),CHAR(34),
", Offset1Value:  ",INDEX(SpatialOffsets[Offset 1 Value],$A2050),
", Offset1UnitID:  ",CHAR(34),INDEX(SpatialOffsets[Offset 1 Unit],$A2050),CHAR(34),
", Offset2Value:  ",INDEX(SpatialOffsets[Offset 2 Value],$A2050),
", Offset2UnitID:  ",CHAR(34),INDEX(SpatialOffsets[Offset 2 Unit],$A2050),CHAR(34),
", Offset3Value:  ",INDEX(SpatialOffsets[Offset 3 Value],$A2050),
", Offset3UnitID:  ",CHAR(34),INDEX(SpatialOffsets[Offset 3 Unit],$A2050),CHAR(34),,"}")))</f>
        <v>#REF!</v>
      </c>
      <c r="O2050" t="e">
        <f>IF(COUNTA(RelatedFeatures[])=0,"", IF(INDEX(RelatedFeatures[First Sampling Feature Code],$A2050)="","",
CONCATENATE("  - &amp;RelationID",TEXT($A2050,"0000"),
" {","SamplingFeatureID:  *SamplingFeatureID",TEXT(MATCH(INDEX(RelatedFeatures[First Sampling Feature Code],$A2050),SamplingFeatures[Feature Code],0),"0000"),
", RelationshipTypeCV:  ",CHAR(34),INDEX(RelatedFeatures[Relationship Type],$A2050),CHAR(34),
", RelatedFeatureID: *SamplingFeatureID",TEXT(MATCH(INDEX(RelatedFeatures[Second Sampling Feature Code],$A2050),SamplingFeatures[Feature Code],0),"0000"),
", SpatialOffsetID:  ",IF(INDEX(RelatedFeatures[Offset Number],$A2050)="","",CONCATENATE("*SpatialOffsetID",TEXT(INDEX(RelatedFeatures[Offset Number],$A2050),"0000"))),"}")))</f>
        <v>#REF!</v>
      </c>
      <c r="P2050" t="e">
        <f>IF(INDEX(Methods[Method Type],$A2050)="","",
CONCATENATE("  - &amp;MethodID",TEXT($A2050,"0000"),
" {","MethodTypeCV:  ",CHAR(34),INDEX(Methods[Method Type],$A2050),CHAR(34),
", MethodCode:  ",CHAR(34),INDEX(Methods[Method Code],$A2050),CHAR(34),
", MethodName:  ",CHAR(34),INDEX(Methods[Method Name],$A2050),CHAR(34),
", MethodDescription:  ",CHAR(34),INDEX(Methods[Method Description],$A2050),CHAR(34),
", MethodLink:  ",CHAR(34),INDEX(Methods[Method Link],$A2050),CHAR(34),
", OrganizationID: *OrganizationID",TEXT(MATCH(INDEX(Methods[Organization Name],$A2050),Organizations[Organization Name],0),"0000"),"}"))</f>
        <v>#REF!</v>
      </c>
      <c r="Q2050" t="e">
        <f>IF(INDEX(Variables[Variable Type],$A2050)="","",
CONCATENATE("  - &amp;VariableID",TEXT($A2050,"0000"),
" {","VariableTypeCV:  ",CHAR(34),INDEX(Variables[Variable Type],$A2050),CHAR(34),
", VariableCode:  ",CHAR(34),INDEX(Variables[Variable Code],$A2050),CHAR(34),
", VariableNameCV:  ",CHAR(34),INDEX(Variables[Variable Name],$A2050),CHAR(34),
", VariableDefinition:  ",CHAR(34),INDEX(Variables[Variable Definition],$A2050),CHAR(34),
", SpecciationCV:  ",CHAR(34),INDEX(Variables[Speciation],$A2050),CHAR(34),
", NoDataValue:  ",CHAR(34),INDEX(Variables[No Data Value],$A2050),CHAR(34),"}"))</f>
        <v>#REF!</v>
      </c>
    </row>
    <row r="2051" spans="1:17" x14ac:dyDescent="0.25">
      <c r="A2051">
        <v>2048</v>
      </c>
      <c r="D2051" t="e">
        <f>IF(INDEX(People[First Name],$A2051)="","",
CONCATENATE("  - &amp;PersonID",TEXT($A2051,"0000"),
" {","PersonFirstName:  ",CHAR(34),INDEX(People[First Name],$A2051),CHAR(34),
", PersonMiddleName:  ",CHAR(34),INDEX(People[Middle Name],$A2051),CHAR(34),
", PersonLastName:  ",CHAR(34),INDEX(People[Last Name],$A2051),CHAR(34),"}"))</f>
        <v>#REF!</v>
      </c>
      <c r="E2051" t="e">
        <f>IF(INDEX(Organizations[Organization Type '[CV']],$A2051)="","",
CONCATENATE("  - &amp;OrganizationID",TEXT($A2051,"0000"),
" {","OrganizationTypeCV:  ",CHAR(34),INDEX(Organizations[Organization Type '[CV']],$A2051),CHAR(34),
", OrganizationCode:  ",CHAR(34),INDEX(Organizations[Organization Code],$A2051),CHAR(34),
", OrganizationName:  ",CHAR(34),INDEX(Organizations[Organization Name],$A2051),CHAR(34),
", OrganizationDescription:  ",CHAR(34),INDEX(Organizations[Organization Description],$A2051),CHAR(34),
", OrganizationLink:  ",CHAR(34),INDEX(Organizations[Organization Link],$A2051),CHAR(34),"}"))</f>
        <v>#REF!</v>
      </c>
      <c r="F2051" t="e">
        <f>IF(INDEX(People[First Name],$A2051)="","",
CONCATENATE("  - &amp;AffiliationID",TEXT($A2051,"0000"),
" {PersonID: *PersonID",TEXT($A2051,"0000"),
", OrganizationID: *OrganizationID",TEXT(MATCH(INDEX(People[Organization Name],$A2051),Organizations[Organization Name],0),"0000"),
", IsPrimaryOrganizationContact: , AffiliationStartDate: , AffiliationEndDate: , PrimaryPhone: ",
", PrimaryEmail: ",CHAR(34),INDEX(People[Primary Email],$A2051),CHAR(34),
", PrimaryAddress: ",CHAR(34),INDEX(People[Primary Address],$A2051),CHAR(34),
", PersonLink: }"))</f>
        <v>#REF!</v>
      </c>
      <c r="H2051" t="e">
        <f>IF(COUNTA(CitationInformation)=0,"",IF(INDEX(AuthorList[Author Name],$A2051)="","",
CONCATENATE("  - &amp;AuthorListID",TEXT($A2051,"0000"),
"  {CitationID: *CitationID0001",
", PersonID: *PersonID",TEXT(MATCH(INDEX(AuthorList[Author Name],$A2051),People[Full Name],0),"0000"),
", AuthorOrder: ",INDEX(AuthorList[Author Number],$A2051),"}")))</f>
        <v>#REF!</v>
      </c>
      <c r="K2051" t="e">
        <f>IF(INDEX(SamplingFeatures[Feature Code],$A2051)="","",
CONCATENATE("  - &amp;SamplingFeatureID",TEXT($A2051,"0000"),
" {","SamplingFeatureUUID:  ",CHAR(34),INDEX(SamplingFeatures[Sampling Feature UUID],$A2051),CHAR(34),
", SamplingFeatureTypeCV:  ",CHAR(34),INDEX(SamplingFeatures[Sampling Feature Type],$A2051),CHAR(34),
", SamplingFeatureCode:  ",CHAR(34),INDEX(SamplingFeatures[Feature Code],$A2051),CHAR(34),
", SamplingFeatureName:  ",CHAR(34),INDEX(SamplingFeatures[Feature Name],$A2051),CHAR(34),
", SamplingFeatureDescription:  ",CHAR(34),INDEX(SamplingFeatures[Feature Description],$A2051),CHAR(34),
", SamplingFeatureGeotypeCV:  ",CHAR(34),INDEX(SamplingFeatures[Feature Geo Type],$A2051),CHAR(34),
", FeatureGeometry:  ",CHAR(34),INDEX(SamplingFeatures[Feature Geometry],$A2051),CHAR(34),
", Elevation_m:  ",CHAR(34),INDEX(SamplingFeatures[Elevation_m],$A2051),CHAR(34),
", ElevationDatumCV:  ",CHAR(34),ElevationDatum,CHAR(34),"}"))</f>
        <v>#REF!</v>
      </c>
      <c r="L2051" t="e">
        <f>IF(INDEX(SamplingFeatures[Sampling Feature Type],$A2051)&lt;&gt;"Site","",
CONCATENATE("  - &amp;SiteID",TEXT(SUMPRODUCT(--($L$3:$L2050&lt;&gt;"")),"0000"),
" {","SamplingFeatureID:  *SamplingFeatureID",TEXT($A2051,"0000"),
", SiteTypeCV:  ",CHAR(34),INDEX(Sites[Site Type],$A2051),CHAR(34),
", Latitude:  ",INDEX(Sites[Latitude],$A2051),
", Longitude:  ",INDEX(Sites[Longitude],$A2051),
", SRSName:  ",CHAR(34),LatLonDatum,CHAR(34),"}"))</f>
        <v>#REF!</v>
      </c>
      <c r="M2051" t="e">
        <f>IF(INDEX(SamplingFeatures[Sampling Feature Type],$A2051)&lt;&gt;"Specimen","",
CONCATENATE("  - &amp;SpecimenID",TEXT(SUMPRODUCT(--($M$3:$M2050&lt;&gt;"")),"0000"),
" {","SamplingFeatureID:  *SamplingFeatureID",TEXT($A2051,"0000"),
", SpecimenTypeCV:  ",CHAR(34),INDEX(Specimens[Specimen Type],$A2051),CHAR(34),
", SpecimenMediumCV:  ",INDEX(Specimens[Specimen Medium],$A2051),
", IsFieldSpecimen:  ",CHAR(34),INDEX(Specimens[Is Field Specimen?],$A2051),CHAR(34),"}"))</f>
        <v>#REF!</v>
      </c>
      <c r="N2051" t="e">
        <f>IF(COUNTA(SpatialOffsets[])=0,"", IF(INDEX(SpatialOffsets[Spatial Offset Type],$A2051)="","",
CONCATENATE("  - &amp;SpatialOffsetID",TEXT($A2051,"0000"),
" {","SpatialOffsetTypeCV:  ",CHAR(34),INDEX(SpatialOffsets[Spatial Offset Type],$A2051),CHAR(34),
", Offset1Value:  ",INDEX(SpatialOffsets[Offset 1 Value],$A2051),
", Offset1UnitID:  ",CHAR(34),INDEX(SpatialOffsets[Offset 1 Unit],$A2051),CHAR(34),
", Offset2Value:  ",INDEX(SpatialOffsets[Offset 2 Value],$A2051),
", Offset2UnitID:  ",CHAR(34),INDEX(SpatialOffsets[Offset 2 Unit],$A2051),CHAR(34),
", Offset3Value:  ",INDEX(SpatialOffsets[Offset 3 Value],$A2051),
", Offset3UnitID:  ",CHAR(34),INDEX(SpatialOffsets[Offset 3 Unit],$A2051),CHAR(34),,"}")))</f>
        <v>#REF!</v>
      </c>
      <c r="O2051" t="e">
        <f>IF(COUNTA(RelatedFeatures[])=0,"", IF(INDEX(RelatedFeatures[First Sampling Feature Code],$A2051)="","",
CONCATENATE("  - &amp;RelationID",TEXT($A2051,"0000"),
" {","SamplingFeatureID:  *SamplingFeatureID",TEXT(MATCH(INDEX(RelatedFeatures[First Sampling Feature Code],$A2051),SamplingFeatures[Feature Code],0),"0000"),
", RelationshipTypeCV:  ",CHAR(34),INDEX(RelatedFeatures[Relationship Type],$A2051),CHAR(34),
", RelatedFeatureID: *SamplingFeatureID",TEXT(MATCH(INDEX(RelatedFeatures[Second Sampling Feature Code],$A2051),SamplingFeatures[Feature Code],0),"0000"),
", SpatialOffsetID:  ",IF(INDEX(RelatedFeatures[Offset Number],$A2051)="","",CONCATENATE("*SpatialOffsetID",TEXT(INDEX(RelatedFeatures[Offset Number],$A2051),"0000"))),"}")))</f>
        <v>#REF!</v>
      </c>
      <c r="P2051" t="e">
        <f>IF(INDEX(Methods[Method Type],$A2051)="","",
CONCATENATE("  - &amp;MethodID",TEXT($A2051,"0000"),
" {","MethodTypeCV:  ",CHAR(34),INDEX(Methods[Method Type],$A2051),CHAR(34),
", MethodCode:  ",CHAR(34),INDEX(Methods[Method Code],$A2051),CHAR(34),
", MethodName:  ",CHAR(34),INDEX(Methods[Method Name],$A2051),CHAR(34),
", MethodDescription:  ",CHAR(34),INDEX(Methods[Method Description],$A2051),CHAR(34),
", MethodLink:  ",CHAR(34),INDEX(Methods[Method Link],$A2051),CHAR(34),
", OrganizationID: *OrganizationID",TEXT(MATCH(INDEX(Methods[Organization Name],$A2051),Organizations[Organization Name],0),"0000"),"}"))</f>
        <v>#REF!</v>
      </c>
      <c r="Q2051" t="e">
        <f>IF(INDEX(Variables[Variable Type],$A2051)="","",
CONCATENATE("  - &amp;VariableID",TEXT($A2051,"0000"),
" {","VariableTypeCV:  ",CHAR(34),INDEX(Variables[Variable Type],$A2051),CHAR(34),
", VariableCode:  ",CHAR(34),INDEX(Variables[Variable Code],$A2051),CHAR(34),
", VariableNameCV:  ",CHAR(34),INDEX(Variables[Variable Name],$A2051),CHAR(34),
", VariableDefinition:  ",CHAR(34),INDEX(Variables[Variable Definition],$A2051),CHAR(34),
", SpecciationCV:  ",CHAR(34),INDEX(Variables[Speciation],$A2051),CHAR(34),
", NoDataValue:  ",CHAR(34),INDEX(Variables[No Data Value],$A2051),CHAR(34),"}"))</f>
        <v>#REF!</v>
      </c>
    </row>
    <row r="2052" spans="1:17" x14ac:dyDescent="0.25">
      <c r="A2052">
        <v>2049</v>
      </c>
      <c r="D2052" t="e">
        <f>IF(INDEX(People[First Name],$A2052)="","",
CONCATENATE("  - &amp;PersonID",TEXT($A2052,"0000"),
" {","PersonFirstName:  ",CHAR(34),INDEX(People[First Name],$A2052),CHAR(34),
", PersonMiddleName:  ",CHAR(34),INDEX(People[Middle Name],$A2052),CHAR(34),
", PersonLastName:  ",CHAR(34),INDEX(People[Last Name],$A2052),CHAR(34),"}"))</f>
        <v>#REF!</v>
      </c>
      <c r="E2052" t="e">
        <f>IF(INDEX(Organizations[Organization Type '[CV']],$A2052)="","",
CONCATENATE("  - &amp;OrganizationID",TEXT($A2052,"0000"),
" {","OrganizationTypeCV:  ",CHAR(34),INDEX(Organizations[Organization Type '[CV']],$A2052),CHAR(34),
", OrganizationCode:  ",CHAR(34),INDEX(Organizations[Organization Code],$A2052),CHAR(34),
", OrganizationName:  ",CHAR(34),INDEX(Organizations[Organization Name],$A2052),CHAR(34),
", OrganizationDescription:  ",CHAR(34),INDEX(Organizations[Organization Description],$A2052),CHAR(34),
", OrganizationLink:  ",CHAR(34),INDEX(Organizations[Organization Link],$A2052),CHAR(34),"}"))</f>
        <v>#REF!</v>
      </c>
      <c r="F2052" t="e">
        <f>IF(INDEX(People[First Name],$A2052)="","",
CONCATENATE("  - &amp;AffiliationID",TEXT($A2052,"0000"),
" {PersonID: *PersonID",TEXT($A2052,"0000"),
", OrganizationID: *OrganizationID",TEXT(MATCH(INDEX(People[Organization Name],$A2052),Organizations[Organization Name],0),"0000"),
", IsPrimaryOrganizationContact: , AffiliationStartDate: , AffiliationEndDate: , PrimaryPhone: ",
", PrimaryEmail: ",CHAR(34),INDEX(People[Primary Email],$A2052),CHAR(34),
", PrimaryAddress: ",CHAR(34),INDEX(People[Primary Address],$A2052),CHAR(34),
", PersonLink: }"))</f>
        <v>#REF!</v>
      </c>
      <c r="H2052" t="e">
        <f>IF(COUNTA(CitationInformation)=0,"",IF(INDEX(AuthorList[Author Name],$A2052)="","",
CONCATENATE("  - &amp;AuthorListID",TEXT($A2052,"0000"),
"  {CitationID: *CitationID0001",
", PersonID: *PersonID",TEXT(MATCH(INDEX(AuthorList[Author Name],$A2052),People[Full Name],0),"0000"),
", AuthorOrder: ",INDEX(AuthorList[Author Number],$A2052),"}")))</f>
        <v>#REF!</v>
      </c>
      <c r="K2052" t="e">
        <f>IF(INDEX(SamplingFeatures[Feature Code],$A2052)="","",
CONCATENATE("  - &amp;SamplingFeatureID",TEXT($A2052,"0000"),
" {","SamplingFeatureUUID:  ",CHAR(34),INDEX(SamplingFeatures[Sampling Feature UUID],$A2052),CHAR(34),
", SamplingFeatureTypeCV:  ",CHAR(34),INDEX(SamplingFeatures[Sampling Feature Type],$A2052),CHAR(34),
", SamplingFeatureCode:  ",CHAR(34),INDEX(SamplingFeatures[Feature Code],$A2052),CHAR(34),
", SamplingFeatureName:  ",CHAR(34),INDEX(SamplingFeatures[Feature Name],$A2052),CHAR(34),
", SamplingFeatureDescription:  ",CHAR(34),INDEX(SamplingFeatures[Feature Description],$A2052),CHAR(34),
", SamplingFeatureGeotypeCV:  ",CHAR(34),INDEX(SamplingFeatures[Feature Geo Type],$A2052),CHAR(34),
", FeatureGeometry:  ",CHAR(34),INDEX(SamplingFeatures[Feature Geometry],$A2052),CHAR(34),
", Elevation_m:  ",CHAR(34),INDEX(SamplingFeatures[Elevation_m],$A2052),CHAR(34),
", ElevationDatumCV:  ",CHAR(34),ElevationDatum,CHAR(34),"}"))</f>
        <v>#REF!</v>
      </c>
      <c r="L2052" t="e">
        <f>IF(INDEX(SamplingFeatures[Sampling Feature Type],$A2052)&lt;&gt;"Site","",
CONCATENATE("  - &amp;SiteID",TEXT(SUMPRODUCT(--($L$3:$L2051&lt;&gt;"")),"0000"),
" {","SamplingFeatureID:  *SamplingFeatureID",TEXT($A2052,"0000"),
", SiteTypeCV:  ",CHAR(34),INDEX(Sites[Site Type],$A2052),CHAR(34),
", Latitude:  ",INDEX(Sites[Latitude],$A2052),
", Longitude:  ",INDEX(Sites[Longitude],$A2052),
", SRSName:  ",CHAR(34),LatLonDatum,CHAR(34),"}"))</f>
        <v>#REF!</v>
      </c>
      <c r="M2052" t="e">
        <f>IF(INDEX(SamplingFeatures[Sampling Feature Type],$A2052)&lt;&gt;"Specimen","",
CONCATENATE("  - &amp;SpecimenID",TEXT(SUMPRODUCT(--($M$3:$M2051&lt;&gt;"")),"0000"),
" {","SamplingFeatureID:  *SamplingFeatureID",TEXT($A2052,"0000"),
", SpecimenTypeCV:  ",CHAR(34),INDEX(Specimens[Specimen Type],$A2052),CHAR(34),
", SpecimenMediumCV:  ",INDEX(Specimens[Specimen Medium],$A2052),
", IsFieldSpecimen:  ",CHAR(34),INDEX(Specimens[Is Field Specimen?],$A2052),CHAR(34),"}"))</f>
        <v>#REF!</v>
      </c>
      <c r="N2052" t="e">
        <f>IF(COUNTA(SpatialOffsets[])=0,"", IF(INDEX(SpatialOffsets[Spatial Offset Type],$A2052)="","",
CONCATENATE("  - &amp;SpatialOffsetID",TEXT($A2052,"0000"),
" {","SpatialOffsetTypeCV:  ",CHAR(34),INDEX(SpatialOffsets[Spatial Offset Type],$A2052),CHAR(34),
", Offset1Value:  ",INDEX(SpatialOffsets[Offset 1 Value],$A2052),
", Offset1UnitID:  ",CHAR(34),INDEX(SpatialOffsets[Offset 1 Unit],$A2052),CHAR(34),
", Offset2Value:  ",INDEX(SpatialOffsets[Offset 2 Value],$A2052),
", Offset2UnitID:  ",CHAR(34),INDEX(SpatialOffsets[Offset 2 Unit],$A2052),CHAR(34),
", Offset3Value:  ",INDEX(SpatialOffsets[Offset 3 Value],$A2052),
", Offset3UnitID:  ",CHAR(34),INDEX(SpatialOffsets[Offset 3 Unit],$A2052),CHAR(34),,"}")))</f>
        <v>#REF!</v>
      </c>
      <c r="O2052" t="e">
        <f>IF(COUNTA(RelatedFeatures[])=0,"", IF(INDEX(RelatedFeatures[First Sampling Feature Code],$A2052)="","",
CONCATENATE("  - &amp;RelationID",TEXT($A2052,"0000"),
" {","SamplingFeatureID:  *SamplingFeatureID",TEXT(MATCH(INDEX(RelatedFeatures[First Sampling Feature Code],$A2052),SamplingFeatures[Feature Code],0),"0000"),
", RelationshipTypeCV:  ",CHAR(34),INDEX(RelatedFeatures[Relationship Type],$A2052),CHAR(34),
", RelatedFeatureID: *SamplingFeatureID",TEXT(MATCH(INDEX(RelatedFeatures[Second Sampling Feature Code],$A2052),SamplingFeatures[Feature Code],0),"0000"),
", SpatialOffsetID:  ",IF(INDEX(RelatedFeatures[Offset Number],$A2052)="","",CONCATENATE("*SpatialOffsetID",TEXT(INDEX(RelatedFeatures[Offset Number],$A2052),"0000"))),"}")))</f>
        <v>#REF!</v>
      </c>
      <c r="P2052" t="e">
        <f>IF(INDEX(Methods[Method Type],$A2052)="","",
CONCATENATE("  - &amp;MethodID",TEXT($A2052,"0000"),
" {","MethodTypeCV:  ",CHAR(34),INDEX(Methods[Method Type],$A2052),CHAR(34),
", MethodCode:  ",CHAR(34),INDEX(Methods[Method Code],$A2052),CHAR(34),
", MethodName:  ",CHAR(34),INDEX(Methods[Method Name],$A2052),CHAR(34),
", MethodDescription:  ",CHAR(34),INDEX(Methods[Method Description],$A2052),CHAR(34),
", MethodLink:  ",CHAR(34),INDEX(Methods[Method Link],$A2052),CHAR(34),
", OrganizationID: *OrganizationID",TEXT(MATCH(INDEX(Methods[Organization Name],$A2052),Organizations[Organization Name],0),"0000"),"}"))</f>
        <v>#REF!</v>
      </c>
      <c r="Q2052" t="e">
        <f>IF(INDEX(Variables[Variable Type],$A2052)="","",
CONCATENATE("  - &amp;VariableID",TEXT($A2052,"0000"),
" {","VariableTypeCV:  ",CHAR(34),INDEX(Variables[Variable Type],$A2052),CHAR(34),
", VariableCode:  ",CHAR(34),INDEX(Variables[Variable Code],$A2052),CHAR(34),
", VariableNameCV:  ",CHAR(34),INDEX(Variables[Variable Name],$A2052),CHAR(34),
", VariableDefinition:  ",CHAR(34),INDEX(Variables[Variable Definition],$A2052),CHAR(34),
", SpecciationCV:  ",CHAR(34),INDEX(Variables[Speciation],$A2052),CHAR(34),
", NoDataValue:  ",CHAR(34),INDEX(Variables[No Data Value],$A2052),CHAR(34),"}"))</f>
        <v>#REF!</v>
      </c>
    </row>
    <row r="2053" spans="1:17" x14ac:dyDescent="0.25">
      <c r="A2053">
        <v>2050</v>
      </c>
      <c r="D2053" t="e">
        <f>IF(INDEX(People[First Name],$A2053)="","",
CONCATENATE("  - &amp;PersonID",TEXT($A2053,"0000"),
" {","PersonFirstName:  ",CHAR(34),INDEX(People[First Name],$A2053),CHAR(34),
", PersonMiddleName:  ",CHAR(34),INDEX(People[Middle Name],$A2053),CHAR(34),
", PersonLastName:  ",CHAR(34),INDEX(People[Last Name],$A2053),CHAR(34),"}"))</f>
        <v>#REF!</v>
      </c>
      <c r="E2053" t="e">
        <f>IF(INDEX(Organizations[Organization Type '[CV']],$A2053)="","",
CONCATENATE("  - &amp;OrganizationID",TEXT($A2053,"0000"),
" {","OrganizationTypeCV:  ",CHAR(34),INDEX(Organizations[Organization Type '[CV']],$A2053),CHAR(34),
", OrganizationCode:  ",CHAR(34),INDEX(Organizations[Organization Code],$A2053),CHAR(34),
", OrganizationName:  ",CHAR(34),INDEX(Organizations[Organization Name],$A2053),CHAR(34),
", OrganizationDescription:  ",CHAR(34),INDEX(Organizations[Organization Description],$A2053),CHAR(34),
", OrganizationLink:  ",CHAR(34),INDEX(Organizations[Organization Link],$A2053),CHAR(34),"}"))</f>
        <v>#REF!</v>
      </c>
      <c r="F2053" t="e">
        <f>IF(INDEX(People[First Name],$A2053)="","",
CONCATENATE("  - &amp;AffiliationID",TEXT($A2053,"0000"),
" {PersonID: *PersonID",TEXT($A2053,"0000"),
", OrganizationID: *OrganizationID",TEXT(MATCH(INDEX(People[Organization Name],$A2053),Organizations[Organization Name],0),"0000"),
", IsPrimaryOrganizationContact: , AffiliationStartDate: , AffiliationEndDate: , PrimaryPhone: ",
", PrimaryEmail: ",CHAR(34),INDEX(People[Primary Email],$A2053),CHAR(34),
", PrimaryAddress: ",CHAR(34),INDEX(People[Primary Address],$A2053),CHAR(34),
", PersonLink: }"))</f>
        <v>#REF!</v>
      </c>
      <c r="H2053" t="e">
        <f>IF(COUNTA(CitationInformation)=0,"",IF(INDEX(AuthorList[Author Name],$A2053)="","",
CONCATENATE("  - &amp;AuthorListID",TEXT($A2053,"0000"),
"  {CitationID: *CitationID0001",
", PersonID: *PersonID",TEXT(MATCH(INDEX(AuthorList[Author Name],$A2053),People[Full Name],0),"0000"),
", AuthorOrder: ",INDEX(AuthorList[Author Number],$A2053),"}")))</f>
        <v>#REF!</v>
      </c>
      <c r="K2053" t="e">
        <f>IF(INDEX(SamplingFeatures[Feature Code],$A2053)="","",
CONCATENATE("  - &amp;SamplingFeatureID",TEXT($A2053,"0000"),
" {","SamplingFeatureUUID:  ",CHAR(34),INDEX(SamplingFeatures[Sampling Feature UUID],$A2053),CHAR(34),
", SamplingFeatureTypeCV:  ",CHAR(34),INDEX(SamplingFeatures[Sampling Feature Type],$A2053),CHAR(34),
", SamplingFeatureCode:  ",CHAR(34),INDEX(SamplingFeatures[Feature Code],$A2053),CHAR(34),
", SamplingFeatureName:  ",CHAR(34),INDEX(SamplingFeatures[Feature Name],$A2053),CHAR(34),
", SamplingFeatureDescription:  ",CHAR(34),INDEX(SamplingFeatures[Feature Description],$A2053),CHAR(34),
", SamplingFeatureGeotypeCV:  ",CHAR(34),INDEX(SamplingFeatures[Feature Geo Type],$A2053),CHAR(34),
", FeatureGeometry:  ",CHAR(34),INDEX(SamplingFeatures[Feature Geometry],$A2053),CHAR(34),
", Elevation_m:  ",CHAR(34),INDEX(SamplingFeatures[Elevation_m],$A2053),CHAR(34),
", ElevationDatumCV:  ",CHAR(34),ElevationDatum,CHAR(34),"}"))</f>
        <v>#REF!</v>
      </c>
      <c r="L2053" t="e">
        <f>IF(INDEX(SamplingFeatures[Sampling Feature Type],$A2053)&lt;&gt;"Site","",
CONCATENATE("  - &amp;SiteID",TEXT(SUMPRODUCT(--($L$3:$L2052&lt;&gt;"")),"0000"),
" {","SamplingFeatureID:  *SamplingFeatureID",TEXT($A2053,"0000"),
", SiteTypeCV:  ",CHAR(34),INDEX(Sites[Site Type],$A2053),CHAR(34),
", Latitude:  ",INDEX(Sites[Latitude],$A2053),
", Longitude:  ",INDEX(Sites[Longitude],$A2053),
", SRSName:  ",CHAR(34),LatLonDatum,CHAR(34),"}"))</f>
        <v>#REF!</v>
      </c>
      <c r="M2053" t="e">
        <f>IF(INDEX(SamplingFeatures[Sampling Feature Type],$A2053)&lt;&gt;"Specimen","",
CONCATENATE("  - &amp;SpecimenID",TEXT(SUMPRODUCT(--($M$3:$M2052&lt;&gt;"")),"0000"),
" {","SamplingFeatureID:  *SamplingFeatureID",TEXT($A2053,"0000"),
", SpecimenTypeCV:  ",CHAR(34),INDEX(Specimens[Specimen Type],$A2053),CHAR(34),
", SpecimenMediumCV:  ",INDEX(Specimens[Specimen Medium],$A2053),
", IsFieldSpecimen:  ",CHAR(34),INDEX(Specimens[Is Field Specimen?],$A2053),CHAR(34),"}"))</f>
        <v>#REF!</v>
      </c>
      <c r="N2053" t="e">
        <f>IF(COUNTA(SpatialOffsets[])=0,"", IF(INDEX(SpatialOffsets[Spatial Offset Type],$A2053)="","",
CONCATENATE("  - &amp;SpatialOffsetID",TEXT($A2053,"0000"),
" {","SpatialOffsetTypeCV:  ",CHAR(34),INDEX(SpatialOffsets[Spatial Offset Type],$A2053),CHAR(34),
", Offset1Value:  ",INDEX(SpatialOffsets[Offset 1 Value],$A2053),
", Offset1UnitID:  ",CHAR(34),INDEX(SpatialOffsets[Offset 1 Unit],$A2053),CHAR(34),
", Offset2Value:  ",INDEX(SpatialOffsets[Offset 2 Value],$A2053),
", Offset2UnitID:  ",CHAR(34),INDEX(SpatialOffsets[Offset 2 Unit],$A2053),CHAR(34),
", Offset3Value:  ",INDEX(SpatialOffsets[Offset 3 Value],$A2053),
", Offset3UnitID:  ",CHAR(34),INDEX(SpatialOffsets[Offset 3 Unit],$A2053),CHAR(34),,"}")))</f>
        <v>#REF!</v>
      </c>
      <c r="O2053" t="e">
        <f>IF(COUNTA(RelatedFeatures[])=0,"", IF(INDEX(RelatedFeatures[First Sampling Feature Code],$A2053)="","",
CONCATENATE("  - &amp;RelationID",TEXT($A2053,"0000"),
" {","SamplingFeatureID:  *SamplingFeatureID",TEXT(MATCH(INDEX(RelatedFeatures[First Sampling Feature Code],$A2053),SamplingFeatures[Feature Code],0),"0000"),
", RelationshipTypeCV:  ",CHAR(34),INDEX(RelatedFeatures[Relationship Type],$A2053),CHAR(34),
", RelatedFeatureID: *SamplingFeatureID",TEXT(MATCH(INDEX(RelatedFeatures[Second Sampling Feature Code],$A2053),SamplingFeatures[Feature Code],0),"0000"),
", SpatialOffsetID:  ",IF(INDEX(RelatedFeatures[Offset Number],$A2053)="","",CONCATENATE("*SpatialOffsetID",TEXT(INDEX(RelatedFeatures[Offset Number],$A2053),"0000"))),"}")))</f>
        <v>#REF!</v>
      </c>
      <c r="P2053" t="e">
        <f>IF(INDEX(Methods[Method Type],$A2053)="","",
CONCATENATE("  - &amp;MethodID",TEXT($A2053,"0000"),
" {","MethodTypeCV:  ",CHAR(34),INDEX(Methods[Method Type],$A2053),CHAR(34),
", MethodCode:  ",CHAR(34),INDEX(Methods[Method Code],$A2053),CHAR(34),
", MethodName:  ",CHAR(34),INDEX(Methods[Method Name],$A2053),CHAR(34),
", MethodDescription:  ",CHAR(34),INDEX(Methods[Method Description],$A2053),CHAR(34),
", MethodLink:  ",CHAR(34),INDEX(Methods[Method Link],$A2053),CHAR(34),
", OrganizationID: *OrganizationID",TEXT(MATCH(INDEX(Methods[Organization Name],$A2053),Organizations[Organization Name],0),"0000"),"}"))</f>
        <v>#REF!</v>
      </c>
      <c r="Q2053" t="e">
        <f>IF(INDEX(Variables[Variable Type],$A2053)="","",
CONCATENATE("  - &amp;VariableID",TEXT($A2053,"0000"),
" {","VariableTypeCV:  ",CHAR(34),INDEX(Variables[Variable Type],$A2053),CHAR(34),
", VariableCode:  ",CHAR(34),INDEX(Variables[Variable Code],$A2053),CHAR(34),
", VariableNameCV:  ",CHAR(34),INDEX(Variables[Variable Name],$A2053),CHAR(34),
", VariableDefinition:  ",CHAR(34),INDEX(Variables[Variable Definition],$A2053),CHAR(34),
", SpecciationCV:  ",CHAR(34),INDEX(Variables[Speciation],$A2053),CHAR(34),
", NoDataValue:  ",CHAR(34),INDEX(Variables[No Data Value],$A2053),CHAR(34),"}"))</f>
        <v>#REF!</v>
      </c>
    </row>
    <row r="2054" spans="1:17" x14ac:dyDescent="0.25">
      <c r="A2054">
        <v>2051</v>
      </c>
      <c r="D2054" t="e">
        <f>IF(INDEX(People[First Name],$A2054)="","",
CONCATENATE("  - &amp;PersonID",TEXT($A2054,"0000"),
" {","PersonFirstName:  ",CHAR(34),INDEX(People[First Name],$A2054),CHAR(34),
", PersonMiddleName:  ",CHAR(34),INDEX(People[Middle Name],$A2054),CHAR(34),
", PersonLastName:  ",CHAR(34),INDEX(People[Last Name],$A2054),CHAR(34),"}"))</f>
        <v>#REF!</v>
      </c>
      <c r="E2054" t="e">
        <f>IF(INDEX(Organizations[Organization Type '[CV']],$A2054)="","",
CONCATENATE("  - &amp;OrganizationID",TEXT($A2054,"0000"),
" {","OrganizationTypeCV:  ",CHAR(34),INDEX(Organizations[Organization Type '[CV']],$A2054),CHAR(34),
", OrganizationCode:  ",CHAR(34),INDEX(Organizations[Organization Code],$A2054),CHAR(34),
", OrganizationName:  ",CHAR(34),INDEX(Organizations[Organization Name],$A2054),CHAR(34),
", OrganizationDescription:  ",CHAR(34),INDEX(Organizations[Organization Description],$A2054),CHAR(34),
", OrganizationLink:  ",CHAR(34),INDEX(Organizations[Organization Link],$A2054),CHAR(34),"}"))</f>
        <v>#REF!</v>
      </c>
      <c r="F2054" t="e">
        <f>IF(INDEX(People[First Name],$A2054)="","",
CONCATENATE("  - &amp;AffiliationID",TEXT($A2054,"0000"),
" {PersonID: *PersonID",TEXT($A2054,"0000"),
", OrganizationID: *OrganizationID",TEXT(MATCH(INDEX(People[Organization Name],$A2054),Organizations[Organization Name],0),"0000"),
", IsPrimaryOrganizationContact: , AffiliationStartDate: , AffiliationEndDate: , PrimaryPhone: ",
", PrimaryEmail: ",CHAR(34),INDEX(People[Primary Email],$A2054),CHAR(34),
", PrimaryAddress: ",CHAR(34),INDEX(People[Primary Address],$A2054),CHAR(34),
", PersonLink: }"))</f>
        <v>#REF!</v>
      </c>
      <c r="H2054" t="e">
        <f>IF(COUNTA(CitationInformation)=0,"",IF(INDEX(AuthorList[Author Name],$A2054)="","",
CONCATENATE("  - &amp;AuthorListID",TEXT($A2054,"0000"),
"  {CitationID: *CitationID0001",
", PersonID: *PersonID",TEXT(MATCH(INDEX(AuthorList[Author Name],$A2054),People[Full Name],0),"0000"),
", AuthorOrder: ",INDEX(AuthorList[Author Number],$A2054),"}")))</f>
        <v>#REF!</v>
      </c>
      <c r="K2054" t="e">
        <f>IF(INDEX(SamplingFeatures[Feature Code],$A2054)="","",
CONCATENATE("  - &amp;SamplingFeatureID",TEXT($A2054,"0000"),
" {","SamplingFeatureUUID:  ",CHAR(34),INDEX(SamplingFeatures[Sampling Feature UUID],$A2054),CHAR(34),
", SamplingFeatureTypeCV:  ",CHAR(34),INDEX(SamplingFeatures[Sampling Feature Type],$A2054),CHAR(34),
", SamplingFeatureCode:  ",CHAR(34),INDEX(SamplingFeatures[Feature Code],$A2054),CHAR(34),
", SamplingFeatureName:  ",CHAR(34),INDEX(SamplingFeatures[Feature Name],$A2054),CHAR(34),
", SamplingFeatureDescription:  ",CHAR(34),INDEX(SamplingFeatures[Feature Description],$A2054),CHAR(34),
", SamplingFeatureGeotypeCV:  ",CHAR(34),INDEX(SamplingFeatures[Feature Geo Type],$A2054),CHAR(34),
", FeatureGeometry:  ",CHAR(34),INDEX(SamplingFeatures[Feature Geometry],$A2054),CHAR(34),
", Elevation_m:  ",CHAR(34),INDEX(SamplingFeatures[Elevation_m],$A2054),CHAR(34),
", ElevationDatumCV:  ",CHAR(34),ElevationDatum,CHAR(34),"}"))</f>
        <v>#REF!</v>
      </c>
      <c r="L2054" t="e">
        <f>IF(INDEX(SamplingFeatures[Sampling Feature Type],$A2054)&lt;&gt;"Site","",
CONCATENATE("  - &amp;SiteID",TEXT(SUMPRODUCT(--($L$3:$L2053&lt;&gt;"")),"0000"),
" {","SamplingFeatureID:  *SamplingFeatureID",TEXT($A2054,"0000"),
", SiteTypeCV:  ",CHAR(34),INDEX(Sites[Site Type],$A2054),CHAR(34),
", Latitude:  ",INDEX(Sites[Latitude],$A2054),
", Longitude:  ",INDEX(Sites[Longitude],$A2054),
", SRSName:  ",CHAR(34),LatLonDatum,CHAR(34),"}"))</f>
        <v>#REF!</v>
      </c>
      <c r="M2054" t="e">
        <f>IF(INDEX(SamplingFeatures[Sampling Feature Type],$A2054)&lt;&gt;"Specimen","",
CONCATENATE("  - &amp;SpecimenID",TEXT(SUMPRODUCT(--($M$3:$M2053&lt;&gt;"")),"0000"),
" {","SamplingFeatureID:  *SamplingFeatureID",TEXT($A2054,"0000"),
", SpecimenTypeCV:  ",CHAR(34),INDEX(Specimens[Specimen Type],$A2054),CHAR(34),
", SpecimenMediumCV:  ",INDEX(Specimens[Specimen Medium],$A2054),
", IsFieldSpecimen:  ",CHAR(34),INDEX(Specimens[Is Field Specimen?],$A2054),CHAR(34),"}"))</f>
        <v>#REF!</v>
      </c>
      <c r="N2054" t="e">
        <f>IF(COUNTA(SpatialOffsets[])=0,"", IF(INDEX(SpatialOffsets[Spatial Offset Type],$A2054)="","",
CONCATENATE("  - &amp;SpatialOffsetID",TEXT($A2054,"0000"),
" {","SpatialOffsetTypeCV:  ",CHAR(34),INDEX(SpatialOffsets[Spatial Offset Type],$A2054),CHAR(34),
", Offset1Value:  ",INDEX(SpatialOffsets[Offset 1 Value],$A2054),
", Offset1UnitID:  ",CHAR(34),INDEX(SpatialOffsets[Offset 1 Unit],$A2054),CHAR(34),
", Offset2Value:  ",INDEX(SpatialOffsets[Offset 2 Value],$A2054),
", Offset2UnitID:  ",CHAR(34),INDEX(SpatialOffsets[Offset 2 Unit],$A2054),CHAR(34),
", Offset3Value:  ",INDEX(SpatialOffsets[Offset 3 Value],$A2054),
", Offset3UnitID:  ",CHAR(34),INDEX(SpatialOffsets[Offset 3 Unit],$A2054),CHAR(34),,"}")))</f>
        <v>#REF!</v>
      </c>
      <c r="O2054" t="e">
        <f>IF(COUNTA(RelatedFeatures[])=0,"", IF(INDEX(RelatedFeatures[First Sampling Feature Code],$A2054)="","",
CONCATENATE("  - &amp;RelationID",TEXT($A2054,"0000"),
" {","SamplingFeatureID:  *SamplingFeatureID",TEXT(MATCH(INDEX(RelatedFeatures[First Sampling Feature Code],$A2054),SamplingFeatures[Feature Code],0),"0000"),
", RelationshipTypeCV:  ",CHAR(34),INDEX(RelatedFeatures[Relationship Type],$A2054),CHAR(34),
", RelatedFeatureID: *SamplingFeatureID",TEXT(MATCH(INDEX(RelatedFeatures[Second Sampling Feature Code],$A2054),SamplingFeatures[Feature Code],0),"0000"),
", SpatialOffsetID:  ",IF(INDEX(RelatedFeatures[Offset Number],$A2054)="","",CONCATENATE("*SpatialOffsetID",TEXT(INDEX(RelatedFeatures[Offset Number],$A2054),"0000"))),"}")))</f>
        <v>#REF!</v>
      </c>
      <c r="P2054" t="e">
        <f>IF(INDEX(Methods[Method Type],$A2054)="","",
CONCATENATE("  - &amp;MethodID",TEXT($A2054,"0000"),
" {","MethodTypeCV:  ",CHAR(34),INDEX(Methods[Method Type],$A2054),CHAR(34),
", MethodCode:  ",CHAR(34),INDEX(Methods[Method Code],$A2054),CHAR(34),
", MethodName:  ",CHAR(34),INDEX(Methods[Method Name],$A2054),CHAR(34),
", MethodDescription:  ",CHAR(34),INDEX(Methods[Method Description],$A2054),CHAR(34),
", MethodLink:  ",CHAR(34),INDEX(Methods[Method Link],$A2054),CHAR(34),
", OrganizationID: *OrganizationID",TEXT(MATCH(INDEX(Methods[Organization Name],$A2054),Organizations[Organization Name],0),"0000"),"}"))</f>
        <v>#REF!</v>
      </c>
      <c r="Q2054" t="e">
        <f>IF(INDEX(Variables[Variable Type],$A2054)="","",
CONCATENATE("  - &amp;VariableID",TEXT($A2054,"0000"),
" {","VariableTypeCV:  ",CHAR(34),INDEX(Variables[Variable Type],$A2054),CHAR(34),
", VariableCode:  ",CHAR(34),INDEX(Variables[Variable Code],$A2054),CHAR(34),
", VariableNameCV:  ",CHAR(34),INDEX(Variables[Variable Name],$A2054),CHAR(34),
", VariableDefinition:  ",CHAR(34),INDEX(Variables[Variable Definition],$A2054),CHAR(34),
", SpecciationCV:  ",CHAR(34),INDEX(Variables[Speciation],$A2054),CHAR(34),
", NoDataValue:  ",CHAR(34),INDEX(Variables[No Data Value],$A2054),CHAR(34),"}"))</f>
        <v>#REF!</v>
      </c>
    </row>
    <row r="2055" spans="1:17" x14ac:dyDescent="0.25">
      <c r="A2055">
        <v>2052</v>
      </c>
      <c r="D2055" t="e">
        <f>IF(INDEX(People[First Name],$A2055)="","",
CONCATENATE("  - &amp;PersonID",TEXT($A2055,"0000"),
" {","PersonFirstName:  ",CHAR(34),INDEX(People[First Name],$A2055),CHAR(34),
", PersonMiddleName:  ",CHAR(34),INDEX(People[Middle Name],$A2055),CHAR(34),
", PersonLastName:  ",CHAR(34),INDEX(People[Last Name],$A2055),CHAR(34),"}"))</f>
        <v>#REF!</v>
      </c>
      <c r="E2055" t="e">
        <f>IF(INDEX(Organizations[Organization Type '[CV']],$A2055)="","",
CONCATENATE("  - &amp;OrganizationID",TEXT($A2055,"0000"),
" {","OrganizationTypeCV:  ",CHAR(34),INDEX(Organizations[Organization Type '[CV']],$A2055),CHAR(34),
", OrganizationCode:  ",CHAR(34),INDEX(Organizations[Organization Code],$A2055),CHAR(34),
", OrganizationName:  ",CHAR(34),INDEX(Organizations[Organization Name],$A2055),CHAR(34),
", OrganizationDescription:  ",CHAR(34),INDEX(Organizations[Organization Description],$A2055),CHAR(34),
", OrganizationLink:  ",CHAR(34),INDEX(Organizations[Organization Link],$A2055),CHAR(34),"}"))</f>
        <v>#REF!</v>
      </c>
      <c r="F2055" t="e">
        <f>IF(INDEX(People[First Name],$A2055)="","",
CONCATENATE("  - &amp;AffiliationID",TEXT($A2055,"0000"),
" {PersonID: *PersonID",TEXT($A2055,"0000"),
", OrganizationID: *OrganizationID",TEXT(MATCH(INDEX(People[Organization Name],$A2055),Organizations[Organization Name],0),"0000"),
", IsPrimaryOrganizationContact: , AffiliationStartDate: , AffiliationEndDate: , PrimaryPhone: ",
", PrimaryEmail: ",CHAR(34),INDEX(People[Primary Email],$A2055),CHAR(34),
", PrimaryAddress: ",CHAR(34),INDEX(People[Primary Address],$A2055),CHAR(34),
", PersonLink: }"))</f>
        <v>#REF!</v>
      </c>
      <c r="H2055" t="e">
        <f>IF(COUNTA(CitationInformation)=0,"",IF(INDEX(AuthorList[Author Name],$A2055)="","",
CONCATENATE("  - &amp;AuthorListID",TEXT($A2055,"0000"),
"  {CitationID: *CitationID0001",
", PersonID: *PersonID",TEXT(MATCH(INDEX(AuthorList[Author Name],$A2055),People[Full Name],0),"0000"),
", AuthorOrder: ",INDEX(AuthorList[Author Number],$A2055),"}")))</f>
        <v>#REF!</v>
      </c>
      <c r="K2055" t="e">
        <f>IF(INDEX(SamplingFeatures[Feature Code],$A2055)="","",
CONCATENATE("  - &amp;SamplingFeatureID",TEXT($A2055,"0000"),
" {","SamplingFeatureUUID:  ",CHAR(34),INDEX(SamplingFeatures[Sampling Feature UUID],$A2055),CHAR(34),
", SamplingFeatureTypeCV:  ",CHAR(34),INDEX(SamplingFeatures[Sampling Feature Type],$A2055),CHAR(34),
", SamplingFeatureCode:  ",CHAR(34),INDEX(SamplingFeatures[Feature Code],$A2055),CHAR(34),
", SamplingFeatureName:  ",CHAR(34),INDEX(SamplingFeatures[Feature Name],$A2055),CHAR(34),
", SamplingFeatureDescription:  ",CHAR(34),INDEX(SamplingFeatures[Feature Description],$A2055),CHAR(34),
", SamplingFeatureGeotypeCV:  ",CHAR(34),INDEX(SamplingFeatures[Feature Geo Type],$A2055),CHAR(34),
", FeatureGeometry:  ",CHAR(34),INDEX(SamplingFeatures[Feature Geometry],$A2055),CHAR(34),
", Elevation_m:  ",CHAR(34),INDEX(SamplingFeatures[Elevation_m],$A2055),CHAR(34),
", ElevationDatumCV:  ",CHAR(34),ElevationDatum,CHAR(34),"}"))</f>
        <v>#REF!</v>
      </c>
      <c r="L2055" t="e">
        <f>IF(INDEX(SamplingFeatures[Sampling Feature Type],$A2055)&lt;&gt;"Site","",
CONCATENATE("  - &amp;SiteID",TEXT(SUMPRODUCT(--($L$3:$L2054&lt;&gt;"")),"0000"),
" {","SamplingFeatureID:  *SamplingFeatureID",TEXT($A2055,"0000"),
", SiteTypeCV:  ",CHAR(34),INDEX(Sites[Site Type],$A2055),CHAR(34),
", Latitude:  ",INDEX(Sites[Latitude],$A2055),
", Longitude:  ",INDEX(Sites[Longitude],$A2055),
", SRSName:  ",CHAR(34),LatLonDatum,CHAR(34),"}"))</f>
        <v>#REF!</v>
      </c>
      <c r="M2055" t="e">
        <f>IF(INDEX(SamplingFeatures[Sampling Feature Type],$A2055)&lt;&gt;"Specimen","",
CONCATENATE("  - &amp;SpecimenID",TEXT(SUMPRODUCT(--($M$3:$M2054&lt;&gt;"")),"0000"),
" {","SamplingFeatureID:  *SamplingFeatureID",TEXT($A2055,"0000"),
", SpecimenTypeCV:  ",CHAR(34),INDEX(Specimens[Specimen Type],$A2055),CHAR(34),
", SpecimenMediumCV:  ",INDEX(Specimens[Specimen Medium],$A2055),
", IsFieldSpecimen:  ",CHAR(34),INDEX(Specimens[Is Field Specimen?],$A2055),CHAR(34),"}"))</f>
        <v>#REF!</v>
      </c>
      <c r="N2055" t="e">
        <f>IF(COUNTA(SpatialOffsets[])=0,"", IF(INDEX(SpatialOffsets[Spatial Offset Type],$A2055)="","",
CONCATENATE("  - &amp;SpatialOffsetID",TEXT($A2055,"0000"),
" {","SpatialOffsetTypeCV:  ",CHAR(34),INDEX(SpatialOffsets[Spatial Offset Type],$A2055),CHAR(34),
", Offset1Value:  ",INDEX(SpatialOffsets[Offset 1 Value],$A2055),
", Offset1UnitID:  ",CHAR(34),INDEX(SpatialOffsets[Offset 1 Unit],$A2055),CHAR(34),
", Offset2Value:  ",INDEX(SpatialOffsets[Offset 2 Value],$A2055),
", Offset2UnitID:  ",CHAR(34),INDEX(SpatialOffsets[Offset 2 Unit],$A2055),CHAR(34),
", Offset3Value:  ",INDEX(SpatialOffsets[Offset 3 Value],$A2055),
", Offset3UnitID:  ",CHAR(34),INDEX(SpatialOffsets[Offset 3 Unit],$A2055),CHAR(34),,"}")))</f>
        <v>#REF!</v>
      </c>
      <c r="O2055" t="e">
        <f>IF(COUNTA(RelatedFeatures[])=0,"", IF(INDEX(RelatedFeatures[First Sampling Feature Code],$A2055)="","",
CONCATENATE("  - &amp;RelationID",TEXT($A2055,"0000"),
" {","SamplingFeatureID:  *SamplingFeatureID",TEXT(MATCH(INDEX(RelatedFeatures[First Sampling Feature Code],$A2055),SamplingFeatures[Feature Code],0),"0000"),
", RelationshipTypeCV:  ",CHAR(34),INDEX(RelatedFeatures[Relationship Type],$A2055),CHAR(34),
", RelatedFeatureID: *SamplingFeatureID",TEXT(MATCH(INDEX(RelatedFeatures[Second Sampling Feature Code],$A2055),SamplingFeatures[Feature Code],0),"0000"),
", SpatialOffsetID:  ",IF(INDEX(RelatedFeatures[Offset Number],$A2055)="","",CONCATENATE("*SpatialOffsetID",TEXT(INDEX(RelatedFeatures[Offset Number],$A2055),"0000"))),"}")))</f>
        <v>#REF!</v>
      </c>
      <c r="P2055" t="e">
        <f>IF(INDEX(Methods[Method Type],$A2055)="","",
CONCATENATE("  - &amp;MethodID",TEXT($A2055,"0000"),
" {","MethodTypeCV:  ",CHAR(34),INDEX(Methods[Method Type],$A2055),CHAR(34),
", MethodCode:  ",CHAR(34),INDEX(Methods[Method Code],$A2055),CHAR(34),
", MethodName:  ",CHAR(34),INDEX(Methods[Method Name],$A2055),CHAR(34),
", MethodDescription:  ",CHAR(34),INDEX(Methods[Method Description],$A2055),CHAR(34),
", MethodLink:  ",CHAR(34),INDEX(Methods[Method Link],$A2055),CHAR(34),
", OrganizationID: *OrganizationID",TEXT(MATCH(INDEX(Methods[Organization Name],$A2055),Organizations[Organization Name],0),"0000"),"}"))</f>
        <v>#REF!</v>
      </c>
      <c r="Q2055" t="e">
        <f>IF(INDEX(Variables[Variable Type],$A2055)="","",
CONCATENATE("  - &amp;VariableID",TEXT($A2055,"0000"),
" {","VariableTypeCV:  ",CHAR(34),INDEX(Variables[Variable Type],$A2055),CHAR(34),
", VariableCode:  ",CHAR(34),INDEX(Variables[Variable Code],$A2055),CHAR(34),
", VariableNameCV:  ",CHAR(34),INDEX(Variables[Variable Name],$A2055),CHAR(34),
", VariableDefinition:  ",CHAR(34),INDEX(Variables[Variable Definition],$A2055),CHAR(34),
", SpecciationCV:  ",CHAR(34),INDEX(Variables[Speciation],$A2055),CHAR(34),
", NoDataValue:  ",CHAR(34),INDEX(Variables[No Data Value],$A2055),CHAR(34),"}"))</f>
        <v>#REF!</v>
      </c>
    </row>
    <row r="2056" spans="1:17" x14ac:dyDescent="0.25">
      <c r="A2056">
        <v>2053</v>
      </c>
      <c r="D2056" t="e">
        <f>IF(INDEX(People[First Name],$A2056)="","",
CONCATENATE("  - &amp;PersonID",TEXT($A2056,"0000"),
" {","PersonFirstName:  ",CHAR(34),INDEX(People[First Name],$A2056),CHAR(34),
", PersonMiddleName:  ",CHAR(34),INDEX(People[Middle Name],$A2056),CHAR(34),
", PersonLastName:  ",CHAR(34),INDEX(People[Last Name],$A2056),CHAR(34),"}"))</f>
        <v>#REF!</v>
      </c>
      <c r="E2056" t="e">
        <f>IF(INDEX(Organizations[Organization Type '[CV']],$A2056)="","",
CONCATENATE("  - &amp;OrganizationID",TEXT($A2056,"0000"),
" {","OrganizationTypeCV:  ",CHAR(34),INDEX(Organizations[Organization Type '[CV']],$A2056),CHAR(34),
", OrganizationCode:  ",CHAR(34),INDEX(Organizations[Organization Code],$A2056),CHAR(34),
", OrganizationName:  ",CHAR(34),INDEX(Organizations[Organization Name],$A2056),CHAR(34),
", OrganizationDescription:  ",CHAR(34),INDEX(Organizations[Organization Description],$A2056),CHAR(34),
", OrganizationLink:  ",CHAR(34),INDEX(Organizations[Organization Link],$A2056),CHAR(34),"}"))</f>
        <v>#REF!</v>
      </c>
      <c r="F2056" t="e">
        <f>IF(INDEX(People[First Name],$A2056)="","",
CONCATENATE("  - &amp;AffiliationID",TEXT($A2056,"0000"),
" {PersonID: *PersonID",TEXT($A2056,"0000"),
", OrganizationID: *OrganizationID",TEXT(MATCH(INDEX(People[Organization Name],$A2056),Organizations[Organization Name],0),"0000"),
", IsPrimaryOrganizationContact: , AffiliationStartDate: , AffiliationEndDate: , PrimaryPhone: ",
", PrimaryEmail: ",CHAR(34),INDEX(People[Primary Email],$A2056),CHAR(34),
", PrimaryAddress: ",CHAR(34),INDEX(People[Primary Address],$A2056),CHAR(34),
", PersonLink: }"))</f>
        <v>#REF!</v>
      </c>
      <c r="H2056" t="e">
        <f>IF(COUNTA(CitationInformation)=0,"",IF(INDEX(AuthorList[Author Name],$A2056)="","",
CONCATENATE("  - &amp;AuthorListID",TEXT($A2056,"0000"),
"  {CitationID: *CitationID0001",
", PersonID: *PersonID",TEXT(MATCH(INDEX(AuthorList[Author Name],$A2056),People[Full Name],0),"0000"),
", AuthorOrder: ",INDEX(AuthorList[Author Number],$A2056),"}")))</f>
        <v>#REF!</v>
      </c>
      <c r="K2056" t="e">
        <f>IF(INDEX(SamplingFeatures[Feature Code],$A2056)="","",
CONCATENATE("  - &amp;SamplingFeatureID",TEXT($A2056,"0000"),
" {","SamplingFeatureUUID:  ",CHAR(34),INDEX(SamplingFeatures[Sampling Feature UUID],$A2056),CHAR(34),
", SamplingFeatureTypeCV:  ",CHAR(34),INDEX(SamplingFeatures[Sampling Feature Type],$A2056),CHAR(34),
", SamplingFeatureCode:  ",CHAR(34),INDEX(SamplingFeatures[Feature Code],$A2056),CHAR(34),
", SamplingFeatureName:  ",CHAR(34),INDEX(SamplingFeatures[Feature Name],$A2056),CHAR(34),
", SamplingFeatureDescription:  ",CHAR(34),INDEX(SamplingFeatures[Feature Description],$A2056),CHAR(34),
", SamplingFeatureGeotypeCV:  ",CHAR(34),INDEX(SamplingFeatures[Feature Geo Type],$A2056),CHAR(34),
", FeatureGeometry:  ",CHAR(34),INDEX(SamplingFeatures[Feature Geometry],$A2056),CHAR(34),
", Elevation_m:  ",CHAR(34),INDEX(SamplingFeatures[Elevation_m],$A2056),CHAR(34),
", ElevationDatumCV:  ",CHAR(34),ElevationDatum,CHAR(34),"}"))</f>
        <v>#REF!</v>
      </c>
      <c r="L2056" t="e">
        <f>IF(INDEX(SamplingFeatures[Sampling Feature Type],$A2056)&lt;&gt;"Site","",
CONCATENATE("  - &amp;SiteID",TEXT(SUMPRODUCT(--($L$3:$L2055&lt;&gt;"")),"0000"),
" {","SamplingFeatureID:  *SamplingFeatureID",TEXT($A2056,"0000"),
", SiteTypeCV:  ",CHAR(34),INDEX(Sites[Site Type],$A2056),CHAR(34),
", Latitude:  ",INDEX(Sites[Latitude],$A2056),
", Longitude:  ",INDEX(Sites[Longitude],$A2056),
", SRSName:  ",CHAR(34),LatLonDatum,CHAR(34),"}"))</f>
        <v>#REF!</v>
      </c>
      <c r="M2056" t="e">
        <f>IF(INDEX(SamplingFeatures[Sampling Feature Type],$A2056)&lt;&gt;"Specimen","",
CONCATENATE("  - &amp;SpecimenID",TEXT(SUMPRODUCT(--($M$3:$M2055&lt;&gt;"")),"0000"),
" {","SamplingFeatureID:  *SamplingFeatureID",TEXT($A2056,"0000"),
", SpecimenTypeCV:  ",CHAR(34),INDEX(Specimens[Specimen Type],$A2056),CHAR(34),
", SpecimenMediumCV:  ",INDEX(Specimens[Specimen Medium],$A2056),
", IsFieldSpecimen:  ",CHAR(34),INDEX(Specimens[Is Field Specimen?],$A2056),CHAR(34),"}"))</f>
        <v>#REF!</v>
      </c>
      <c r="N2056" t="e">
        <f>IF(COUNTA(SpatialOffsets[])=0,"", IF(INDEX(SpatialOffsets[Spatial Offset Type],$A2056)="","",
CONCATENATE("  - &amp;SpatialOffsetID",TEXT($A2056,"0000"),
" {","SpatialOffsetTypeCV:  ",CHAR(34),INDEX(SpatialOffsets[Spatial Offset Type],$A2056),CHAR(34),
", Offset1Value:  ",INDEX(SpatialOffsets[Offset 1 Value],$A2056),
", Offset1UnitID:  ",CHAR(34),INDEX(SpatialOffsets[Offset 1 Unit],$A2056),CHAR(34),
", Offset2Value:  ",INDEX(SpatialOffsets[Offset 2 Value],$A2056),
", Offset2UnitID:  ",CHAR(34),INDEX(SpatialOffsets[Offset 2 Unit],$A2056),CHAR(34),
", Offset3Value:  ",INDEX(SpatialOffsets[Offset 3 Value],$A2056),
", Offset3UnitID:  ",CHAR(34),INDEX(SpatialOffsets[Offset 3 Unit],$A2056),CHAR(34),,"}")))</f>
        <v>#REF!</v>
      </c>
      <c r="O2056" t="e">
        <f>IF(COUNTA(RelatedFeatures[])=0,"", IF(INDEX(RelatedFeatures[First Sampling Feature Code],$A2056)="","",
CONCATENATE("  - &amp;RelationID",TEXT($A2056,"0000"),
" {","SamplingFeatureID:  *SamplingFeatureID",TEXT(MATCH(INDEX(RelatedFeatures[First Sampling Feature Code],$A2056),SamplingFeatures[Feature Code],0),"0000"),
", RelationshipTypeCV:  ",CHAR(34),INDEX(RelatedFeatures[Relationship Type],$A2056),CHAR(34),
", RelatedFeatureID: *SamplingFeatureID",TEXT(MATCH(INDEX(RelatedFeatures[Second Sampling Feature Code],$A2056),SamplingFeatures[Feature Code],0),"0000"),
", SpatialOffsetID:  ",IF(INDEX(RelatedFeatures[Offset Number],$A2056)="","",CONCATENATE("*SpatialOffsetID",TEXT(INDEX(RelatedFeatures[Offset Number],$A2056),"0000"))),"}")))</f>
        <v>#REF!</v>
      </c>
      <c r="P2056" t="e">
        <f>IF(INDEX(Methods[Method Type],$A2056)="","",
CONCATENATE("  - &amp;MethodID",TEXT($A2056,"0000"),
" {","MethodTypeCV:  ",CHAR(34),INDEX(Methods[Method Type],$A2056),CHAR(34),
", MethodCode:  ",CHAR(34),INDEX(Methods[Method Code],$A2056),CHAR(34),
", MethodName:  ",CHAR(34),INDEX(Methods[Method Name],$A2056),CHAR(34),
", MethodDescription:  ",CHAR(34),INDEX(Methods[Method Description],$A2056),CHAR(34),
", MethodLink:  ",CHAR(34),INDEX(Methods[Method Link],$A2056),CHAR(34),
", OrganizationID: *OrganizationID",TEXT(MATCH(INDEX(Methods[Organization Name],$A2056),Organizations[Organization Name],0),"0000"),"}"))</f>
        <v>#REF!</v>
      </c>
      <c r="Q2056" t="e">
        <f>IF(INDEX(Variables[Variable Type],$A2056)="","",
CONCATENATE("  - &amp;VariableID",TEXT($A2056,"0000"),
" {","VariableTypeCV:  ",CHAR(34),INDEX(Variables[Variable Type],$A2056),CHAR(34),
", VariableCode:  ",CHAR(34),INDEX(Variables[Variable Code],$A2056),CHAR(34),
", VariableNameCV:  ",CHAR(34),INDEX(Variables[Variable Name],$A2056),CHAR(34),
", VariableDefinition:  ",CHAR(34),INDEX(Variables[Variable Definition],$A2056),CHAR(34),
", SpecciationCV:  ",CHAR(34),INDEX(Variables[Speciation],$A2056),CHAR(34),
", NoDataValue:  ",CHAR(34),INDEX(Variables[No Data Value],$A2056),CHAR(34),"}"))</f>
        <v>#REF!</v>
      </c>
    </row>
    <row r="2057" spans="1:17" x14ac:dyDescent="0.25">
      <c r="A2057">
        <v>2054</v>
      </c>
      <c r="D2057" t="e">
        <f>IF(INDEX(People[First Name],$A2057)="","",
CONCATENATE("  - &amp;PersonID",TEXT($A2057,"0000"),
" {","PersonFirstName:  ",CHAR(34),INDEX(People[First Name],$A2057),CHAR(34),
", PersonMiddleName:  ",CHAR(34),INDEX(People[Middle Name],$A2057),CHAR(34),
", PersonLastName:  ",CHAR(34),INDEX(People[Last Name],$A2057),CHAR(34),"}"))</f>
        <v>#REF!</v>
      </c>
      <c r="E2057" t="e">
        <f>IF(INDEX(Organizations[Organization Type '[CV']],$A2057)="","",
CONCATENATE("  - &amp;OrganizationID",TEXT($A2057,"0000"),
" {","OrganizationTypeCV:  ",CHAR(34),INDEX(Organizations[Organization Type '[CV']],$A2057),CHAR(34),
", OrganizationCode:  ",CHAR(34),INDEX(Organizations[Organization Code],$A2057),CHAR(34),
", OrganizationName:  ",CHAR(34),INDEX(Organizations[Organization Name],$A2057),CHAR(34),
", OrganizationDescription:  ",CHAR(34),INDEX(Organizations[Organization Description],$A2057),CHAR(34),
", OrganizationLink:  ",CHAR(34),INDEX(Organizations[Organization Link],$A2057),CHAR(34),"}"))</f>
        <v>#REF!</v>
      </c>
      <c r="F2057" t="e">
        <f>IF(INDEX(People[First Name],$A2057)="","",
CONCATENATE("  - &amp;AffiliationID",TEXT($A2057,"0000"),
" {PersonID: *PersonID",TEXT($A2057,"0000"),
", OrganizationID: *OrganizationID",TEXT(MATCH(INDEX(People[Organization Name],$A2057),Organizations[Organization Name],0),"0000"),
", IsPrimaryOrganizationContact: , AffiliationStartDate: , AffiliationEndDate: , PrimaryPhone: ",
", PrimaryEmail: ",CHAR(34),INDEX(People[Primary Email],$A2057),CHAR(34),
", PrimaryAddress: ",CHAR(34),INDEX(People[Primary Address],$A2057),CHAR(34),
", PersonLink: }"))</f>
        <v>#REF!</v>
      </c>
      <c r="H2057" t="e">
        <f>IF(COUNTA(CitationInformation)=0,"",IF(INDEX(AuthorList[Author Name],$A2057)="","",
CONCATENATE("  - &amp;AuthorListID",TEXT($A2057,"0000"),
"  {CitationID: *CitationID0001",
", PersonID: *PersonID",TEXT(MATCH(INDEX(AuthorList[Author Name],$A2057),People[Full Name],0),"0000"),
", AuthorOrder: ",INDEX(AuthorList[Author Number],$A2057),"}")))</f>
        <v>#REF!</v>
      </c>
      <c r="K2057" t="e">
        <f>IF(INDEX(SamplingFeatures[Feature Code],$A2057)="","",
CONCATENATE("  - &amp;SamplingFeatureID",TEXT($A2057,"0000"),
" {","SamplingFeatureUUID:  ",CHAR(34),INDEX(SamplingFeatures[Sampling Feature UUID],$A2057),CHAR(34),
", SamplingFeatureTypeCV:  ",CHAR(34),INDEX(SamplingFeatures[Sampling Feature Type],$A2057),CHAR(34),
", SamplingFeatureCode:  ",CHAR(34),INDEX(SamplingFeatures[Feature Code],$A2057),CHAR(34),
", SamplingFeatureName:  ",CHAR(34),INDEX(SamplingFeatures[Feature Name],$A2057),CHAR(34),
", SamplingFeatureDescription:  ",CHAR(34),INDEX(SamplingFeatures[Feature Description],$A2057),CHAR(34),
", SamplingFeatureGeotypeCV:  ",CHAR(34),INDEX(SamplingFeatures[Feature Geo Type],$A2057),CHAR(34),
", FeatureGeometry:  ",CHAR(34),INDEX(SamplingFeatures[Feature Geometry],$A2057),CHAR(34),
", Elevation_m:  ",CHAR(34),INDEX(SamplingFeatures[Elevation_m],$A2057),CHAR(34),
", ElevationDatumCV:  ",CHAR(34),ElevationDatum,CHAR(34),"}"))</f>
        <v>#REF!</v>
      </c>
      <c r="L2057" t="e">
        <f>IF(INDEX(SamplingFeatures[Sampling Feature Type],$A2057)&lt;&gt;"Site","",
CONCATENATE("  - &amp;SiteID",TEXT(SUMPRODUCT(--($L$3:$L2056&lt;&gt;"")),"0000"),
" {","SamplingFeatureID:  *SamplingFeatureID",TEXT($A2057,"0000"),
", SiteTypeCV:  ",CHAR(34),INDEX(Sites[Site Type],$A2057),CHAR(34),
", Latitude:  ",INDEX(Sites[Latitude],$A2057),
", Longitude:  ",INDEX(Sites[Longitude],$A2057),
", SRSName:  ",CHAR(34),LatLonDatum,CHAR(34),"}"))</f>
        <v>#REF!</v>
      </c>
      <c r="M2057" t="e">
        <f>IF(INDEX(SamplingFeatures[Sampling Feature Type],$A2057)&lt;&gt;"Specimen","",
CONCATENATE("  - &amp;SpecimenID",TEXT(SUMPRODUCT(--($M$3:$M2056&lt;&gt;"")),"0000"),
" {","SamplingFeatureID:  *SamplingFeatureID",TEXT($A2057,"0000"),
", SpecimenTypeCV:  ",CHAR(34),INDEX(Specimens[Specimen Type],$A2057),CHAR(34),
", SpecimenMediumCV:  ",INDEX(Specimens[Specimen Medium],$A2057),
", IsFieldSpecimen:  ",CHAR(34),INDEX(Specimens[Is Field Specimen?],$A2057),CHAR(34),"}"))</f>
        <v>#REF!</v>
      </c>
      <c r="N2057" t="e">
        <f>IF(COUNTA(SpatialOffsets[])=0,"", IF(INDEX(SpatialOffsets[Spatial Offset Type],$A2057)="","",
CONCATENATE("  - &amp;SpatialOffsetID",TEXT($A2057,"0000"),
" {","SpatialOffsetTypeCV:  ",CHAR(34),INDEX(SpatialOffsets[Spatial Offset Type],$A2057),CHAR(34),
", Offset1Value:  ",INDEX(SpatialOffsets[Offset 1 Value],$A2057),
", Offset1UnitID:  ",CHAR(34),INDEX(SpatialOffsets[Offset 1 Unit],$A2057),CHAR(34),
", Offset2Value:  ",INDEX(SpatialOffsets[Offset 2 Value],$A2057),
", Offset2UnitID:  ",CHAR(34),INDEX(SpatialOffsets[Offset 2 Unit],$A2057),CHAR(34),
", Offset3Value:  ",INDEX(SpatialOffsets[Offset 3 Value],$A2057),
", Offset3UnitID:  ",CHAR(34),INDEX(SpatialOffsets[Offset 3 Unit],$A2057),CHAR(34),,"}")))</f>
        <v>#REF!</v>
      </c>
      <c r="O2057" t="e">
        <f>IF(COUNTA(RelatedFeatures[])=0,"", IF(INDEX(RelatedFeatures[First Sampling Feature Code],$A2057)="","",
CONCATENATE("  - &amp;RelationID",TEXT($A2057,"0000"),
" {","SamplingFeatureID:  *SamplingFeatureID",TEXT(MATCH(INDEX(RelatedFeatures[First Sampling Feature Code],$A2057),SamplingFeatures[Feature Code],0),"0000"),
", RelationshipTypeCV:  ",CHAR(34),INDEX(RelatedFeatures[Relationship Type],$A2057),CHAR(34),
", RelatedFeatureID: *SamplingFeatureID",TEXT(MATCH(INDEX(RelatedFeatures[Second Sampling Feature Code],$A2057),SamplingFeatures[Feature Code],0),"0000"),
", SpatialOffsetID:  ",IF(INDEX(RelatedFeatures[Offset Number],$A2057)="","",CONCATENATE("*SpatialOffsetID",TEXT(INDEX(RelatedFeatures[Offset Number],$A2057),"0000"))),"}")))</f>
        <v>#REF!</v>
      </c>
      <c r="P2057" t="e">
        <f>IF(INDEX(Methods[Method Type],$A2057)="","",
CONCATENATE("  - &amp;MethodID",TEXT($A2057,"0000"),
" {","MethodTypeCV:  ",CHAR(34),INDEX(Methods[Method Type],$A2057),CHAR(34),
", MethodCode:  ",CHAR(34),INDEX(Methods[Method Code],$A2057),CHAR(34),
", MethodName:  ",CHAR(34),INDEX(Methods[Method Name],$A2057),CHAR(34),
", MethodDescription:  ",CHAR(34),INDEX(Methods[Method Description],$A2057),CHAR(34),
", MethodLink:  ",CHAR(34),INDEX(Methods[Method Link],$A2057),CHAR(34),
", OrganizationID: *OrganizationID",TEXT(MATCH(INDEX(Methods[Organization Name],$A2057),Organizations[Organization Name],0),"0000"),"}"))</f>
        <v>#REF!</v>
      </c>
      <c r="Q2057" t="e">
        <f>IF(INDEX(Variables[Variable Type],$A2057)="","",
CONCATENATE("  - &amp;VariableID",TEXT($A2057,"0000"),
" {","VariableTypeCV:  ",CHAR(34),INDEX(Variables[Variable Type],$A2057),CHAR(34),
", VariableCode:  ",CHAR(34),INDEX(Variables[Variable Code],$A2057),CHAR(34),
", VariableNameCV:  ",CHAR(34),INDEX(Variables[Variable Name],$A2057),CHAR(34),
", VariableDefinition:  ",CHAR(34),INDEX(Variables[Variable Definition],$A2057),CHAR(34),
", SpecciationCV:  ",CHAR(34),INDEX(Variables[Speciation],$A2057),CHAR(34),
", NoDataValue:  ",CHAR(34),INDEX(Variables[No Data Value],$A2057),CHAR(34),"}"))</f>
        <v>#REF!</v>
      </c>
    </row>
    <row r="2058" spans="1:17" x14ac:dyDescent="0.25">
      <c r="A2058">
        <v>2055</v>
      </c>
      <c r="D2058" t="e">
        <f>IF(INDEX(People[First Name],$A2058)="","",
CONCATENATE("  - &amp;PersonID",TEXT($A2058,"0000"),
" {","PersonFirstName:  ",CHAR(34),INDEX(People[First Name],$A2058),CHAR(34),
", PersonMiddleName:  ",CHAR(34),INDEX(People[Middle Name],$A2058),CHAR(34),
", PersonLastName:  ",CHAR(34),INDEX(People[Last Name],$A2058),CHAR(34),"}"))</f>
        <v>#REF!</v>
      </c>
      <c r="E2058" t="e">
        <f>IF(INDEX(Organizations[Organization Type '[CV']],$A2058)="","",
CONCATENATE("  - &amp;OrganizationID",TEXT($A2058,"0000"),
" {","OrganizationTypeCV:  ",CHAR(34),INDEX(Organizations[Organization Type '[CV']],$A2058),CHAR(34),
", OrganizationCode:  ",CHAR(34),INDEX(Organizations[Organization Code],$A2058),CHAR(34),
", OrganizationName:  ",CHAR(34),INDEX(Organizations[Organization Name],$A2058),CHAR(34),
", OrganizationDescription:  ",CHAR(34),INDEX(Organizations[Organization Description],$A2058),CHAR(34),
", OrganizationLink:  ",CHAR(34),INDEX(Organizations[Organization Link],$A2058),CHAR(34),"}"))</f>
        <v>#REF!</v>
      </c>
      <c r="F2058" t="e">
        <f>IF(INDEX(People[First Name],$A2058)="","",
CONCATENATE("  - &amp;AffiliationID",TEXT($A2058,"0000"),
" {PersonID: *PersonID",TEXT($A2058,"0000"),
", OrganizationID: *OrganizationID",TEXT(MATCH(INDEX(People[Organization Name],$A2058),Organizations[Organization Name],0),"0000"),
", IsPrimaryOrganizationContact: , AffiliationStartDate: , AffiliationEndDate: , PrimaryPhone: ",
", PrimaryEmail: ",CHAR(34),INDEX(People[Primary Email],$A2058),CHAR(34),
", PrimaryAddress: ",CHAR(34),INDEX(People[Primary Address],$A2058),CHAR(34),
", PersonLink: }"))</f>
        <v>#REF!</v>
      </c>
      <c r="H2058" t="e">
        <f>IF(COUNTA(CitationInformation)=0,"",IF(INDEX(AuthorList[Author Name],$A2058)="","",
CONCATENATE("  - &amp;AuthorListID",TEXT($A2058,"0000"),
"  {CitationID: *CitationID0001",
", PersonID: *PersonID",TEXT(MATCH(INDEX(AuthorList[Author Name],$A2058),People[Full Name],0),"0000"),
", AuthorOrder: ",INDEX(AuthorList[Author Number],$A2058),"}")))</f>
        <v>#REF!</v>
      </c>
      <c r="K2058" t="e">
        <f>IF(INDEX(SamplingFeatures[Feature Code],$A2058)="","",
CONCATENATE("  - &amp;SamplingFeatureID",TEXT($A2058,"0000"),
" {","SamplingFeatureUUID:  ",CHAR(34),INDEX(SamplingFeatures[Sampling Feature UUID],$A2058),CHAR(34),
", SamplingFeatureTypeCV:  ",CHAR(34),INDEX(SamplingFeatures[Sampling Feature Type],$A2058),CHAR(34),
", SamplingFeatureCode:  ",CHAR(34),INDEX(SamplingFeatures[Feature Code],$A2058),CHAR(34),
", SamplingFeatureName:  ",CHAR(34),INDEX(SamplingFeatures[Feature Name],$A2058),CHAR(34),
", SamplingFeatureDescription:  ",CHAR(34),INDEX(SamplingFeatures[Feature Description],$A2058),CHAR(34),
", SamplingFeatureGeotypeCV:  ",CHAR(34),INDEX(SamplingFeatures[Feature Geo Type],$A2058),CHAR(34),
", FeatureGeometry:  ",CHAR(34),INDEX(SamplingFeatures[Feature Geometry],$A2058),CHAR(34),
", Elevation_m:  ",CHAR(34),INDEX(SamplingFeatures[Elevation_m],$A2058),CHAR(34),
", ElevationDatumCV:  ",CHAR(34),ElevationDatum,CHAR(34),"}"))</f>
        <v>#REF!</v>
      </c>
      <c r="L2058" t="e">
        <f>IF(INDEX(SamplingFeatures[Sampling Feature Type],$A2058)&lt;&gt;"Site","",
CONCATENATE("  - &amp;SiteID",TEXT(SUMPRODUCT(--($L$3:$L2057&lt;&gt;"")),"0000"),
" {","SamplingFeatureID:  *SamplingFeatureID",TEXT($A2058,"0000"),
", SiteTypeCV:  ",CHAR(34),INDEX(Sites[Site Type],$A2058),CHAR(34),
", Latitude:  ",INDEX(Sites[Latitude],$A2058),
", Longitude:  ",INDEX(Sites[Longitude],$A2058),
", SRSName:  ",CHAR(34),LatLonDatum,CHAR(34),"}"))</f>
        <v>#REF!</v>
      </c>
      <c r="M2058" t="e">
        <f>IF(INDEX(SamplingFeatures[Sampling Feature Type],$A2058)&lt;&gt;"Specimen","",
CONCATENATE("  - &amp;SpecimenID",TEXT(SUMPRODUCT(--($M$3:$M2057&lt;&gt;"")),"0000"),
" {","SamplingFeatureID:  *SamplingFeatureID",TEXT($A2058,"0000"),
", SpecimenTypeCV:  ",CHAR(34),INDEX(Specimens[Specimen Type],$A2058),CHAR(34),
", SpecimenMediumCV:  ",INDEX(Specimens[Specimen Medium],$A2058),
", IsFieldSpecimen:  ",CHAR(34),INDEX(Specimens[Is Field Specimen?],$A2058),CHAR(34),"}"))</f>
        <v>#REF!</v>
      </c>
      <c r="N2058" t="e">
        <f>IF(COUNTA(SpatialOffsets[])=0,"", IF(INDEX(SpatialOffsets[Spatial Offset Type],$A2058)="","",
CONCATENATE("  - &amp;SpatialOffsetID",TEXT($A2058,"0000"),
" {","SpatialOffsetTypeCV:  ",CHAR(34),INDEX(SpatialOffsets[Spatial Offset Type],$A2058),CHAR(34),
", Offset1Value:  ",INDEX(SpatialOffsets[Offset 1 Value],$A2058),
", Offset1UnitID:  ",CHAR(34),INDEX(SpatialOffsets[Offset 1 Unit],$A2058),CHAR(34),
", Offset2Value:  ",INDEX(SpatialOffsets[Offset 2 Value],$A2058),
", Offset2UnitID:  ",CHAR(34),INDEX(SpatialOffsets[Offset 2 Unit],$A2058),CHAR(34),
", Offset3Value:  ",INDEX(SpatialOffsets[Offset 3 Value],$A2058),
", Offset3UnitID:  ",CHAR(34),INDEX(SpatialOffsets[Offset 3 Unit],$A2058),CHAR(34),,"}")))</f>
        <v>#REF!</v>
      </c>
      <c r="O2058" t="e">
        <f>IF(COUNTA(RelatedFeatures[])=0,"", IF(INDEX(RelatedFeatures[First Sampling Feature Code],$A2058)="","",
CONCATENATE("  - &amp;RelationID",TEXT($A2058,"0000"),
" {","SamplingFeatureID:  *SamplingFeatureID",TEXT(MATCH(INDEX(RelatedFeatures[First Sampling Feature Code],$A2058),SamplingFeatures[Feature Code],0),"0000"),
", RelationshipTypeCV:  ",CHAR(34),INDEX(RelatedFeatures[Relationship Type],$A2058),CHAR(34),
", RelatedFeatureID: *SamplingFeatureID",TEXT(MATCH(INDEX(RelatedFeatures[Second Sampling Feature Code],$A2058),SamplingFeatures[Feature Code],0),"0000"),
", SpatialOffsetID:  ",IF(INDEX(RelatedFeatures[Offset Number],$A2058)="","",CONCATENATE("*SpatialOffsetID",TEXT(INDEX(RelatedFeatures[Offset Number],$A2058),"0000"))),"}")))</f>
        <v>#REF!</v>
      </c>
      <c r="P2058" t="e">
        <f>IF(INDEX(Methods[Method Type],$A2058)="","",
CONCATENATE("  - &amp;MethodID",TEXT($A2058,"0000"),
" {","MethodTypeCV:  ",CHAR(34),INDEX(Methods[Method Type],$A2058),CHAR(34),
", MethodCode:  ",CHAR(34),INDEX(Methods[Method Code],$A2058),CHAR(34),
", MethodName:  ",CHAR(34),INDEX(Methods[Method Name],$A2058),CHAR(34),
", MethodDescription:  ",CHAR(34),INDEX(Methods[Method Description],$A2058),CHAR(34),
", MethodLink:  ",CHAR(34),INDEX(Methods[Method Link],$A2058),CHAR(34),
", OrganizationID: *OrganizationID",TEXT(MATCH(INDEX(Methods[Organization Name],$A2058),Organizations[Organization Name],0),"0000"),"}"))</f>
        <v>#REF!</v>
      </c>
      <c r="Q2058" t="e">
        <f>IF(INDEX(Variables[Variable Type],$A2058)="","",
CONCATENATE("  - &amp;VariableID",TEXT($A2058,"0000"),
" {","VariableTypeCV:  ",CHAR(34),INDEX(Variables[Variable Type],$A2058),CHAR(34),
", VariableCode:  ",CHAR(34),INDEX(Variables[Variable Code],$A2058),CHAR(34),
", VariableNameCV:  ",CHAR(34),INDEX(Variables[Variable Name],$A2058),CHAR(34),
", VariableDefinition:  ",CHAR(34),INDEX(Variables[Variable Definition],$A2058),CHAR(34),
", SpecciationCV:  ",CHAR(34),INDEX(Variables[Speciation],$A2058),CHAR(34),
", NoDataValue:  ",CHAR(34),INDEX(Variables[No Data Value],$A2058),CHAR(34),"}"))</f>
        <v>#REF!</v>
      </c>
    </row>
    <row r="2059" spans="1:17" x14ac:dyDescent="0.25">
      <c r="A2059">
        <v>2056</v>
      </c>
      <c r="D2059" t="e">
        <f>IF(INDEX(People[First Name],$A2059)="","",
CONCATENATE("  - &amp;PersonID",TEXT($A2059,"0000"),
" {","PersonFirstName:  ",CHAR(34),INDEX(People[First Name],$A2059),CHAR(34),
", PersonMiddleName:  ",CHAR(34),INDEX(People[Middle Name],$A2059),CHAR(34),
", PersonLastName:  ",CHAR(34),INDEX(People[Last Name],$A2059),CHAR(34),"}"))</f>
        <v>#REF!</v>
      </c>
      <c r="E2059" t="e">
        <f>IF(INDEX(Organizations[Organization Type '[CV']],$A2059)="","",
CONCATENATE("  - &amp;OrganizationID",TEXT($A2059,"0000"),
" {","OrganizationTypeCV:  ",CHAR(34),INDEX(Organizations[Organization Type '[CV']],$A2059),CHAR(34),
", OrganizationCode:  ",CHAR(34),INDEX(Organizations[Organization Code],$A2059),CHAR(34),
", OrganizationName:  ",CHAR(34),INDEX(Organizations[Organization Name],$A2059),CHAR(34),
", OrganizationDescription:  ",CHAR(34),INDEX(Organizations[Organization Description],$A2059),CHAR(34),
", OrganizationLink:  ",CHAR(34),INDEX(Organizations[Organization Link],$A2059),CHAR(34),"}"))</f>
        <v>#REF!</v>
      </c>
      <c r="F2059" t="e">
        <f>IF(INDEX(People[First Name],$A2059)="","",
CONCATENATE("  - &amp;AffiliationID",TEXT($A2059,"0000"),
" {PersonID: *PersonID",TEXT($A2059,"0000"),
", OrganizationID: *OrganizationID",TEXT(MATCH(INDEX(People[Organization Name],$A2059),Organizations[Organization Name],0),"0000"),
", IsPrimaryOrganizationContact: , AffiliationStartDate: , AffiliationEndDate: , PrimaryPhone: ",
", PrimaryEmail: ",CHAR(34),INDEX(People[Primary Email],$A2059),CHAR(34),
", PrimaryAddress: ",CHAR(34),INDEX(People[Primary Address],$A2059),CHAR(34),
", PersonLink: }"))</f>
        <v>#REF!</v>
      </c>
      <c r="H2059" t="e">
        <f>IF(COUNTA(CitationInformation)=0,"",IF(INDEX(AuthorList[Author Name],$A2059)="","",
CONCATENATE("  - &amp;AuthorListID",TEXT($A2059,"0000"),
"  {CitationID: *CitationID0001",
", PersonID: *PersonID",TEXT(MATCH(INDEX(AuthorList[Author Name],$A2059),People[Full Name],0),"0000"),
", AuthorOrder: ",INDEX(AuthorList[Author Number],$A2059),"}")))</f>
        <v>#REF!</v>
      </c>
      <c r="K2059" t="e">
        <f>IF(INDEX(SamplingFeatures[Feature Code],$A2059)="","",
CONCATENATE("  - &amp;SamplingFeatureID",TEXT($A2059,"0000"),
" {","SamplingFeatureUUID:  ",CHAR(34),INDEX(SamplingFeatures[Sampling Feature UUID],$A2059),CHAR(34),
", SamplingFeatureTypeCV:  ",CHAR(34),INDEX(SamplingFeatures[Sampling Feature Type],$A2059),CHAR(34),
", SamplingFeatureCode:  ",CHAR(34),INDEX(SamplingFeatures[Feature Code],$A2059),CHAR(34),
", SamplingFeatureName:  ",CHAR(34),INDEX(SamplingFeatures[Feature Name],$A2059),CHAR(34),
", SamplingFeatureDescription:  ",CHAR(34),INDEX(SamplingFeatures[Feature Description],$A2059),CHAR(34),
", SamplingFeatureGeotypeCV:  ",CHAR(34),INDEX(SamplingFeatures[Feature Geo Type],$A2059),CHAR(34),
", FeatureGeometry:  ",CHAR(34),INDEX(SamplingFeatures[Feature Geometry],$A2059),CHAR(34),
", Elevation_m:  ",CHAR(34),INDEX(SamplingFeatures[Elevation_m],$A2059),CHAR(34),
", ElevationDatumCV:  ",CHAR(34),ElevationDatum,CHAR(34),"}"))</f>
        <v>#REF!</v>
      </c>
      <c r="L2059" t="e">
        <f>IF(INDEX(SamplingFeatures[Sampling Feature Type],$A2059)&lt;&gt;"Site","",
CONCATENATE("  - &amp;SiteID",TEXT(SUMPRODUCT(--($L$3:$L2058&lt;&gt;"")),"0000"),
" {","SamplingFeatureID:  *SamplingFeatureID",TEXT($A2059,"0000"),
", SiteTypeCV:  ",CHAR(34),INDEX(Sites[Site Type],$A2059),CHAR(34),
", Latitude:  ",INDEX(Sites[Latitude],$A2059),
", Longitude:  ",INDEX(Sites[Longitude],$A2059),
", SRSName:  ",CHAR(34),LatLonDatum,CHAR(34),"}"))</f>
        <v>#REF!</v>
      </c>
      <c r="M2059" t="e">
        <f>IF(INDEX(SamplingFeatures[Sampling Feature Type],$A2059)&lt;&gt;"Specimen","",
CONCATENATE("  - &amp;SpecimenID",TEXT(SUMPRODUCT(--($M$3:$M2058&lt;&gt;"")),"0000"),
" {","SamplingFeatureID:  *SamplingFeatureID",TEXT($A2059,"0000"),
", SpecimenTypeCV:  ",CHAR(34),INDEX(Specimens[Specimen Type],$A2059),CHAR(34),
", SpecimenMediumCV:  ",INDEX(Specimens[Specimen Medium],$A2059),
", IsFieldSpecimen:  ",CHAR(34),INDEX(Specimens[Is Field Specimen?],$A2059),CHAR(34),"}"))</f>
        <v>#REF!</v>
      </c>
      <c r="N2059" t="e">
        <f>IF(COUNTA(SpatialOffsets[])=0,"", IF(INDEX(SpatialOffsets[Spatial Offset Type],$A2059)="","",
CONCATENATE("  - &amp;SpatialOffsetID",TEXT($A2059,"0000"),
" {","SpatialOffsetTypeCV:  ",CHAR(34),INDEX(SpatialOffsets[Spatial Offset Type],$A2059),CHAR(34),
", Offset1Value:  ",INDEX(SpatialOffsets[Offset 1 Value],$A2059),
", Offset1UnitID:  ",CHAR(34),INDEX(SpatialOffsets[Offset 1 Unit],$A2059),CHAR(34),
", Offset2Value:  ",INDEX(SpatialOffsets[Offset 2 Value],$A2059),
", Offset2UnitID:  ",CHAR(34),INDEX(SpatialOffsets[Offset 2 Unit],$A2059),CHAR(34),
", Offset3Value:  ",INDEX(SpatialOffsets[Offset 3 Value],$A2059),
", Offset3UnitID:  ",CHAR(34),INDEX(SpatialOffsets[Offset 3 Unit],$A2059),CHAR(34),,"}")))</f>
        <v>#REF!</v>
      </c>
      <c r="O2059" t="e">
        <f>IF(COUNTA(RelatedFeatures[])=0,"", IF(INDEX(RelatedFeatures[First Sampling Feature Code],$A2059)="","",
CONCATENATE("  - &amp;RelationID",TEXT($A2059,"0000"),
" {","SamplingFeatureID:  *SamplingFeatureID",TEXT(MATCH(INDEX(RelatedFeatures[First Sampling Feature Code],$A2059),SamplingFeatures[Feature Code],0),"0000"),
", RelationshipTypeCV:  ",CHAR(34),INDEX(RelatedFeatures[Relationship Type],$A2059),CHAR(34),
", RelatedFeatureID: *SamplingFeatureID",TEXT(MATCH(INDEX(RelatedFeatures[Second Sampling Feature Code],$A2059),SamplingFeatures[Feature Code],0),"0000"),
", SpatialOffsetID:  ",IF(INDEX(RelatedFeatures[Offset Number],$A2059)="","",CONCATENATE("*SpatialOffsetID",TEXT(INDEX(RelatedFeatures[Offset Number],$A2059),"0000"))),"}")))</f>
        <v>#REF!</v>
      </c>
      <c r="P2059" t="e">
        <f>IF(INDEX(Methods[Method Type],$A2059)="","",
CONCATENATE("  - &amp;MethodID",TEXT($A2059,"0000"),
" {","MethodTypeCV:  ",CHAR(34),INDEX(Methods[Method Type],$A2059),CHAR(34),
", MethodCode:  ",CHAR(34),INDEX(Methods[Method Code],$A2059),CHAR(34),
", MethodName:  ",CHAR(34),INDEX(Methods[Method Name],$A2059),CHAR(34),
", MethodDescription:  ",CHAR(34),INDEX(Methods[Method Description],$A2059),CHAR(34),
", MethodLink:  ",CHAR(34),INDEX(Methods[Method Link],$A2059),CHAR(34),
", OrganizationID: *OrganizationID",TEXT(MATCH(INDEX(Methods[Organization Name],$A2059),Organizations[Organization Name],0),"0000"),"}"))</f>
        <v>#REF!</v>
      </c>
      <c r="Q2059" t="e">
        <f>IF(INDEX(Variables[Variable Type],$A2059)="","",
CONCATENATE("  - &amp;VariableID",TEXT($A2059,"0000"),
" {","VariableTypeCV:  ",CHAR(34),INDEX(Variables[Variable Type],$A2059),CHAR(34),
", VariableCode:  ",CHAR(34),INDEX(Variables[Variable Code],$A2059),CHAR(34),
", VariableNameCV:  ",CHAR(34),INDEX(Variables[Variable Name],$A2059),CHAR(34),
", VariableDefinition:  ",CHAR(34),INDEX(Variables[Variable Definition],$A2059),CHAR(34),
", SpecciationCV:  ",CHAR(34),INDEX(Variables[Speciation],$A2059),CHAR(34),
", NoDataValue:  ",CHAR(34),INDEX(Variables[No Data Value],$A2059),CHAR(34),"}"))</f>
        <v>#REF!</v>
      </c>
    </row>
    <row r="2060" spans="1:17" x14ac:dyDescent="0.25">
      <c r="A2060">
        <v>2057</v>
      </c>
      <c r="D2060" t="e">
        <f>IF(INDEX(People[First Name],$A2060)="","",
CONCATENATE("  - &amp;PersonID",TEXT($A2060,"0000"),
" {","PersonFirstName:  ",CHAR(34),INDEX(People[First Name],$A2060),CHAR(34),
", PersonMiddleName:  ",CHAR(34),INDEX(People[Middle Name],$A2060),CHAR(34),
", PersonLastName:  ",CHAR(34),INDEX(People[Last Name],$A2060),CHAR(34),"}"))</f>
        <v>#REF!</v>
      </c>
      <c r="E2060" t="e">
        <f>IF(INDEX(Organizations[Organization Type '[CV']],$A2060)="","",
CONCATENATE("  - &amp;OrganizationID",TEXT($A2060,"0000"),
" {","OrganizationTypeCV:  ",CHAR(34),INDEX(Organizations[Organization Type '[CV']],$A2060),CHAR(34),
", OrganizationCode:  ",CHAR(34),INDEX(Organizations[Organization Code],$A2060),CHAR(34),
", OrganizationName:  ",CHAR(34),INDEX(Organizations[Organization Name],$A2060),CHAR(34),
", OrganizationDescription:  ",CHAR(34),INDEX(Organizations[Organization Description],$A2060),CHAR(34),
", OrganizationLink:  ",CHAR(34),INDEX(Organizations[Organization Link],$A2060),CHAR(34),"}"))</f>
        <v>#REF!</v>
      </c>
      <c r="F2060" t="e">
        <f>IF(INDEX(People[First Name],$A2060)="","",
CONCATENATE("  - &amp;AffiliationID",TEXT($A2060,"0000"),
" {PersonID: *PersonID",TEXT($A2060,"0000"),
", OrganizationID: *OrganizationID",TEXT(MATCH(INDEX(People[Organization Name],$A2060),Organizations[Organization Name],0),"0000"),
", IsPrimaryOrganizationContact: , AffiliationStartDate: , AffiliationEndDate: , PrimaryPhone: ",
", PrimaryEmail: ",CHAR(34),INDEX(People[Primary Email],$A2060),CHAR(34),
", PrimaryAddress: ",CHAR(34),INDEX(People[Primary Address],$A2060),CHAR(34),
", PersonLink: }"))</f>
        <v>#REF!</v>
      </c>
      <c r="H2060" t="e">
        <f>IF(COUNTA(CitationInformation)=0,"",IF(INDEX(AuthorList[Author Name],$A2060)="","",
CONCATENATE("  - &amp;AuthorListID",TEXT($A2060,"0000"),
"  {CitationID: *CitationID0001",
", PersonID: *PersonID",TEXT(MATCH(INDEX(AuthorList[Author Name],$A2060),People[Full Name],0),"0000"),
", AuthorOrder: ",INDEX(AuthorList[Author Number],$A2060),"}")))</f>
        <v>#REF!</v>
      </c>
      <c r="K2060" t="e">
        <f>IF(INDEX(SamplingFeatures[Feature Code],$A2060)="","",
CONCATENATE("  - &amp;SamplingFeatureID",TEXT($A2060,"0000"),
" {","SamplingFeatureUUID:  ",CHAR(34),INDEX(SamplingFeatures[Sampling Feature UUID],$A2060),CHAR(34),
", SamplingFeatureTypeCV:  ",CHAR(34),INDEX(SamplingFeatures[Sampling Feature Type],$A2060),CHAR(34),
", SamplingFeatureCode:  ",CHAR(34),INDEX(SamplingFeatures[Feature Code],$A2060),CHAR(34),
", SamplingFeatureName:  ",CHAR(34),INDEX(SamplingFeatures[Feature Name],$A2060),CHAR(34),
", SamplingFeatureDescription:  ",CHAR(34),INDEX(SamplingFeatures[Feature Description],$A2060),CHAR(34),
", SamplingFeatureGeotypeCV:  ",CHAR(34),INDEX(SamplingFeatures[Feature Geo Type],$A2060),CHAR(34),
", FeatureGeometry:  ",CHAR(34),INDEX(SamplingFeatures[Feature Geometry],$A2060),CHAR(34),
", Elevation_m:  ",CHAR(34),INDEX(SamplingFeatures[Elevation_m],$A2060),CHAR(34),
", ElevationDatumCV:  ",CHAR(34),ElevationDatum,CHAR(34),"}"))</f>
        <v>#REF!</v>
      </c>
      <c r="L2060" t="e">
        <f>IF(INDEX(SamplingFeatures[Sampling Feature Type],$A2060)&lt;&gt;"Site","",
CONCATENATE("  - &amp;SiteID",TEXT(SUMPRODUCT(--($L$3:$L2059&lt;&gt;"")),"0000"),
" {","SamplingFeatureID:  *SamplingFeatureID",TEXT($A2060,"0000"),
", SiteTypeCV:  ",CHAR(34),INDEX(Sites[Site Type],$A2060),CHAR(34),
", Latitude:  ",INDEX(Sites[Latitude],$A2060),
", Longitude:  ",INDEX(Sites[Longitude],$A2060),
", SRSName:  ",CHAR(34),LatLonDatum,CHAR(34),"}"))</f>
        <v>#REF!</v>
      </c>
      <c r="M2060" t="e">
        <f>IF(INDEX(SamplingFeatures[Sampling Feature Type],$A2060)&lt;&gt;"Specimen","",
CONCATENATE("  - &amp;SpecimenID",TEXT(SUMPRODUCT(--($M$3:$M2059&lt;&gt;"")),"0000"),
" {","SamplingFeatureID:  *SamplingFeatureID",TEXT($A2060,"0000"),
", SpecimenTypeCV:  ",CHAR(34),INDEX(Specimens[Specimen Type],$A2060),CHAR(34),
", SpecimenMediumCV:  ",INDEX(Specimens[Specimen Medium],$A2060),
", IsFieldSpecimen:  ",CHAR(34),INDEX(Specimens[Is Field Specimen?],$A2060),CHAR(34),"}"))</f>
        <v>#REF!</v>
      </c>
      <c r="N2060" t="e">
        <f>IF(COUNTA(SpatialOffsets[])=0,"", IF(INDEX(SpatialOffsets[Spatial Offset Type],$A2060)="","",
CONCATENATE("  - &amp;SpatialOffsetID",TEXT($A2060,"0000"),
" {","SpatialOffsetTypeCV:  ",CHAR(34),INDEX(SpatialOffsets[Spatial Offset Type],$A2060),CHAR(34),
", Offset1Value:  ",INDEX(SpatialOffsets[Offset 1 Value],$A2060),
", Offset1UnitID:  ",CHAR(34),INDEX(SpatialOffsets[Offset 1 Unit],$A2060),CHAR(34),
", Offset2Value:  ",INDEX(SpatialOffsets[Offset 2 Value],$A2060),
", Offset2UnitID:  ",CHAR(34),INDEX(SpatialOffsets[Offset 2 Unit],$A2060),CHAR(34),
", Offset3Value:  ",INDEX(SpatialOffsets[Offset 3 Value],$A2060),
", Offset3UnitID:  ",CHAR(34),INDEX(SpatialOffsets[Offset 3 Unit],$A2060),CHAR(34),,"}")))</f>
        <v>#REF!</v>
      </c>
      <c r="O2060" t="e">
        <f>IF(COUNTA(RelatedFeatures[])=0,"", IF(INDEX(RelatedFeatures[First Sampling Feature Code],$A2060)="","",
CONCATENATE("  - &amp;RelationID",TEXT($A2060,"0000"),
" {","SamplingFeatureID:  *SamplingFeatureID",TEXT(MATCH(INDEX(RelatedFeatures[First Sampling Feature Code],$A2060),SamplingFeatures[Feature Code],0),"0000"),
", RelationshipTypeCV:  ",CHAR(34),INDEX(RelatedFeatures[Relationship Type],$A2060),CHAR(34),
", RelatedFeatureID: *SamplingFeatureID",TEXT(MATCH(INDEX(RelatedFeatures[Second Sampling Feature Code],$A2060),SamplingFeatures[Feature Code],0),"0000"),
", SpatialOffsetID:  ",IF(INDEX(RelatedFeatures[Offset Number],$A2060)="","",CONCATENATE("*SpatialOffsetID",TEXT(INDEX(RelatedFeatures[Offset Number],$A2060),"0000"))),"}")))</f>
        <v>#REF!</v>
      </c>
      <c r="P2060" t="e">
        <f>IF(INDEX(Methods[Method Type],$A2060)="","",
CONCATENATE("  - &amp;MethodID",TEXT($A2060,"0000"),
" {","MethodTypeCV:  ",CHAR(34),INDEX(Methods[Method Type],$A2060),CHAR(34),
", MethodCode:  ",CHAR(34),INDEX(Methods[Method Code],$A2060),CHAR(34),
", MethodName:  ",CHAR(34),INDEX(Methods[Method Name],$A2060),CHAR(34),
", MethodDescription:  ",CHAR(34),INDEX(Methods[Method Description],$A2060),CHAR(34),
", MethodLink:  ",CHAR(34),INDEX(Methods[Method Link],$A2060),CHAR(34),
", OrganizationID: *OrganizationID",TEXT(MATCH(INDEX(Methods[Organization Name],$A2060),Organizations[Organization Name],0),"0000"),"}"))</f>
        <v>#REF!</v>
      </c>
      <c r="Q2060" t="e">
        <f>IF(INDEX(Variables[Variable Type],$A2060)="","",
CONCATENATE("  - &amp;VariableID",TEXT($A2060,"0000"),
" {","VariableTypeCV:  ",CHAR(34),INDEX(Variables[Variable Type],$A2060),CHAR(34),
", VariableCode:  ",CHAR(34),INDEX(Variables[Variable Code],$A2060),CHAR(34),
", VariableNameCV:  ",CHAR(34),INDEX(Variables[Variable Name],$A2060),CHAR(34),
", VariableDefinition:  ",CHAR(34),INDEX(Variables[Variable Definition],$A2060),CHAR(34),
", SpecciationCV:  ",CHAR(34),INDEX(Variables[Speciation],$A2060),CHAR(34),
", NoDataValue:  ",CHAR(34),INDEX(Variables[No Data Value],$A2060),CHAR(34),"}"))</f>
        <v>#REF!</v>
      </c>
    </row>
    <row r="2061" spans="1:17" x14ac:dyDescent="0.25">
      <c r="A2061">
        <v>2058</v>
      </c>
      <c r="D2061" t="e">
        <f>IF(INDEX(People[First Name],$A2061)="","",
CONCATENATE("  - &amp;PersonID",TEXT($A2061,"0000"),
" {","PersonFirstName:  ",CHAR(34),INDEX(People[First Name],$A2061),CHAR(34),
", PersonMiddleName:  ",CHAR(34),INDEX(People[Middle Name],$A2061),CHAR(34),
", PersonLastName:  ",CHAR(34),INDEX(People[Last Name],$A2061),CHAR(34),"}"))</f>
        <v>#REF!</v>
      </c>
      <c r="E2061" t="e">
        <f>IF(INDEX(Organizations[Organization Type '[CV']],$A2061)="","",
CONCATENATE("  - &amp;OrganizationID",TEXT($A2061,"0000"),
" {","OrganizationTypeCV:  ",CHAR(34),INDEX(Organizations[Organization Type '[CV']],$A2061),CHAR(34),
", OrganizationCode:  ",CHAR(34),INDEX(Organizations[Organization Code],$A2061),CHAR(34),
", OrganizationName:  ",CHAR(34),INDEX(Organizations[Organization Name],$A2061),CHAR(34),
", OrganizationDescription:  ",CHAR(34),INDEX(Organizations[Organization Description],$A2061),CHAR(34),
", OrganizationLink:  ",CHAR(34),INDEX(Organizations[Organization Link],$A2061),CHAR(34),"}"))</f>
        <v>#REF!</v>
      </c>
      <c r="F2061" t="e">
        <f>IF(INDEX(People[First Name],$A2061)="","",
CONCATENATE("  - &amp;AffiliationID",TEXT($A2061,"0000"),
" {PersonID: *PersonID",TEXT($A2061,"0000"),
", OrganizationID: *OrganizationID",TEXT(MATCH(INDEX(People[Organization Name],$A2061),Organizations[Organization Name],0),"0000"),
", IsPrimaryOrganizationContact: , AffiliationStartDate: , AffiliationEndDate: , PrimaryPhone: ",
", PrimaryEmail: ",CHAR(34),INDEX(People[Primary Email],$A2061),CHAR(34),
", PrimaryAddress: ",CHAR(34),INDEX(People[Primary Address],$A2061),CHAR(34),
", PersonLink: }"))</f>
        <v>#REF!</v>
      </c>
      <c r="H2061" t="e">
        <f>IF(COUNTA(CitationInformation)=0,"",IF(INDEX(AuthorList[Author Name],$A2061)="","",
CONCATENATE("  - &amp;AuthorListID",TEXT($A2061,"0000"),
"  {CitationID: *CitationID0001",
", PersonID: *PersonID",TEXT(MATCH(INDEX(AuthorList[Author Name],$A2061),People[Full Name],0),"0000"),
", AuthorOrder: ",INDEX(AuthorList[Author Number],$A2061),"}")))</f>
        <v>#REF!</v>
      </c>
      <c r="K2061" t="e">
        <f>IF(INDEX(SamplingFeatures[Feature Code],$A2061)="","",
CONCATENATE("  - &amp;SamplingFeatureID",TEXT($A2061,"0000"),
" {","SamplingFeatureUUID:  ",CHAR(34),INDEX(SamplingFeatures[Sampling Feature UUID],$A2061),CHAR(34),
", SamplingFeatureTypeCV:  ",CHAR(34),INDEX(SamplingFeatures[Sampling Feature Type],$A2061),CHAR(34),
", SamplingFeatureCode:  ",CHAR(34),INDEX(SamplingFeatures[Feature Code],$A2061),CHAR(34),
", SamplingFeatureName:  ",CHAR(34),INDEX(SamplingFeatures[Feature Name],$A2061),CHAR(34),
", SamplingFeatureDescription:  ",CHAR(34),INDEX(SamplingFeatures[Feature Description],$A2061),CHAR(34),
", SamplingFeatureGeotypeCV:  ",CHAR(34),INDEX(SamplingFeatures[Feature Geo Type],$A2061),CHAR(34),
", FeatureGeometry:  ",CHAR(34),INDEX(SamplingFeatures[Feature Geometry],$A2061),CHAR(34),
", Elevation_m:  ",CHAR(34),INDEX(SamplingFeatures[Elevation_m],$A2061),CHAR(34),
", ElevationDatumCV:  ",CHAR(34),ElevationDatum,CHAR(34),"}"))</f>
        <v>#REF!</v>
      </c>
      <c r="L2061" t="e">
        <f>IF(INDEX(SamplingFeatures[Sampling Feature Type],$A2061)&lt;&gt;"Site","",
CONCATENATE("  - &amp;SiteID",TEXT(SUMPRODUCT(--($L$3:$L2060&lt;&gt;"")),"0000"),
" {","SamplingFeatureID:  *SamplingFeatureID",TEXT($A2061,"0000"),
", SiteTypeCV:  ",CHAR(34),INDEX(Sites[Site Type],$A2061),CHAR(34),
", Latitude:  ",INDEX(Sites[Latitude],$A2061),
", Longitude:  ",INDEX(Sites[Longitude],$A2061),
", SRSName:  ",CHAR(34),LatLonDatum,CHAR(34),"}"))</f>
        <v>#REF!</v>
      </c>
      <c r="M2061" t="e">
        <f>IF(INDEX(SamplingFeatures[Sampling Feature Type],$A2061)&lt;&gt;"Specimen","",
CONCATENATE("  - &amp;SpecimenID",TEXT(SUMPRODUCT(--($M$3:$M2060&lt;&gt;"")),"0000"),
" {","SamplingFeatureID:  *SamplingFeatureID",TEXT($A2061,"0000"),
", SpecimenTypeCV:  ",CHAR(34),INDEX(Specimens[Specimen Type],$A2061),CHAR(34),
", SpecimenMediumCV:  ",INDEX(Specimens[Specimen Medium],$A2061),
", IsFieldSpecimen:  ",CHAR(34),INDEX(Specimens[Is Field Specimen?],$A2061),CHAR(34),"}"))</f>
        <v>#REF!</v>
      </c>
      <c r="N2061" t="e">
        <f>IF(COUNTA(SpatialOffsets[])=0,"", IF(INDEX(SpatialOffsets[Spatial Offset Type],$A2061)="","",
CONCATENATE("  - &amp;SpatialOffsetID",TEXT($A2061,"0000"),
" {","SpatialOffsetTypeCV:  ",CHAR(34),INDEX(SpatialOffsets[Spatial Offset Type],$A2061),CHAR(34),
", Offset1Value:  ",INDEX(SpatialOffsets[Offset 1 Value],$A2061),
", Offset1UnitID:  ",CHAR(34),INDEX(SpatialOffsets[Offset 1 Unit],$A2061),CHAR(34),
", Offset2Value:  ",INDEX(SpatialOffsets[Offset 2 Value],$A2061),
", Offset2UnitID:  ",CHAR(34),INDEX(SpatialOffsets[Offset 2 Unit],$A2061),CHAR(34),
", Offset3Value:  ",INDEX(SpatialOffsets[Offset 3 Value],$A2061),
", Offset3UnitID:  ",CHAR(34),INDEX(SpatialOffsets[Offset 3 Unit],$A2061),CHAR(34),,"}")))</f>
        <v>#REF!</v>
      </c>
      <c r="O2061" t="e">
        <f>IF(COUNTA(RelatedFeatures[])=0,"", IF(INDEX(RelatedFeatures[First Sampling Feature Code],$A2061)="","",
CONCATENATE("  - &amp;RelationID",TEXT($A2061,"0000"),
" {","SamplingFeatureID:  *SamplingFeatureID",TEXT(MATCH(INDEX(RelatedFeatures[First Sampling Feature Code],$A2061),SamplingFeatures[Feature Code],0),"0000"),
", RelationshipTypeCV:  ",CHAR(34),INDEX(RelatedFeatures[Relationship Type],$A2061),CHAR(34),
", RelatedFeatureID: *SamplingFeatureID",TEXT(MATCH(INDEX(RelatedFeatures[Second Sampling Feature Code],$A2061),SamplingFeatures[Feature Code],0),"0000"),
", SpatialOffsetID:  ",IF(INDEX(RelatedFeatures[Offset Number],$A2061)="","",CONCATENATE("*SpatialOffsetID",TEXT(INDEX(RelatedFeatures[Offset Number],$A2061),"0000"))),"}")))</f>
        <v>#REF!</v>
      </c>
      <c r="P2061" t="e">
        <f>IF(INDEX(Methods[Method Type],$A2061)="","",
CONCATENATE("  - &amp;MethodID",TEXT($A2061,"0000"),
" {","MethodTypeCV:  ",CHAR(34),INDEX(Methods[Method Type],$A2061),CHAR(34),
", MethodCode:  ",CHAR(34),INDEX(Methods[Method Code],$A2061),CHAR(34),
", MethodName:  ",CHAR(34),INDEX(Methods[Method Name],$A2061),CHAR(34),
", MethodDescription:  ",CHAR(34),INDEX(Methods[Method Description],$A2061),CHAR(34),
", MethodLink:  ",CHAR(34),INDEX(Methods[Method Link],$A2061),CHAR(34),
", OrganizationID: *OrganizationID",TEXT(MATCH(INDEX(Methods[Organization Name],$A2061),Organizations[Organization Name],0),"0000"),"}"))</f>
        <v>#REF!</v>
      </c>
      <c r="Q2061" t="e">
        <f>IF(INDEX(Variables[Variable Type],$A2061)="","",
CONCATENATE("  - &amp;VariableID",TEXT($A2061,"0000"),
" {","VariableTypeCV:  ",CHAR(34),INDEX(Variables[Variable Type],$A2061),CHAR(34),
", VariableCode:  ",CHAR(34),INDEX(Variables[Variable Code],$A2061),CHAR(34),
", VariableNameCV:  ",CHAR(34),INDEX(Variables[Variable Name],$A2061),CHAR(34),
", VariableDefinition:  ",CHAR(34),INDEX(Variables[Variable Definition],$A2061),CHAR(34),
", SpecciationCV:  ",CHAR(34),INDEX(Variables[Speciation],$A2061),CHAR(34),
", NoDataValue:  ",CHAR(34),INDEX(Variables[No Data Value],$A2061),CHAR(34),"}"))</f>
        <v>#REF!</v>
      </c>
    </row>
    <row r="2062" spans="1:17" x14ac:dyDescent="0.25">
      <c r="A2062">
        <v>2059</v>
      </c>
      <c r="D2062" t="e">
        <f>IF(INDEX(People[First Name],$A2062)="","",
CONCATENATE("  - &amp;PersonID",TEXT($A2062,"0000"),
" {","PersonFirstName:  ",CHAR(34),INDEX(People[First Name],$A2062),CHAR(34),
", PersonMiddleName:  ",CHAR(34),INDEX(People[Middle Name],$A2062),CHAR(34),
", PersonLastName:  ",CHAR(34),INDEX(People[Last Name],$A2062),CHAR(34),"}"))</f>
        <v>#REF!</v>
      </c>
      <c r="E2062" t="e">
        <f>IF(INDEX(Organizations[Organization Type '[CV']],$A2062)="","",
CONCATENATE("  - &amp;OrganizationID",TEXT($A2062,"0000"),
" {","OrganizationTypeCV:  ",CHAR(34),INDEX(Organizations[Organization Type '[CV']],$A2062),CHAR(34),
", OrganizationCode:  ",CHAR(34),INDEX(Organizations[Organization Code],$A2062),CHAR(34),
", OrganizationName:  ",CHAR(34),INDEX(Organizations[Organization Name],$A2062),CHAR(34),
", OrganizationDescription:  ",CHAR(34),INDEX(Organizations[Organization Description],$A2062),CHAR(34),
", OrganizationLink:  ",CHAR(34),INDEX(Organizations[Organization Link],$A2062),CHAR(34),"}"))</f>
        <v>#REF!</v>
      </c>
      <c r="F2062" t="e">
        <f>IF(INDEX(People[First Name],$A2062)="","",
CONCATENATE("  - &amp;AffiliationID",TEXT($A2062,"0000"),
" {PersonID: *PersonID",TEXT($A2062,"0000"),
", OrganizationID: *OrganizationID",TEXT(MATCH(INDEX(People[Organization Name],$A2062),Organizations[Organization Name],0),"0000"),
", IsPrimaryOrganizationContact: , AffiliationStartDate: , AffiliationEndDate: , PrimaryPhone: ",
", PrimaryEmail: ",CHAR(34),INDEX(People[Primary Email],$A2062),CHAR(34),
", PrimaryAddress: ",CHAR(34),INDEX(People[Primary Address],$A2062),CHAR(34),
", PersonLink: }"))</f>
        <v>#REF!</v>
      </c>
      <c r="H2062" t="e">
        <f>IF(COUNTA(CitationInformation)=0,"",IF(INDEX(AuthorList[Author Name],$A2062)="","",
CONCATENATE("  - &amp;AuthorListID",TEXT($A2062,"0000"),
"  {CitationID: *CitationID0001",
", PersonID: *PersonID",TEXT(MATCH(INDEX(AuthorList[Author Name],$A2062),People[Full Name],0),"0000"),
", AuthorOrder: ",INDEX(AuthorList[Author Number],$A2062),"}")))</f>
        <v>#REF!</v>
      </c>
      <c r="K2062" t="e">
        <f>IF(INDEX(SamplingFeatures[Feature Code],$A2062)="","",
CONCATENATE("  - &amp;SamplingFeatureID",TEXT($A2062,"0000"),
" {","SamplingFeatureUUID:  ",CHAR(34),INDEX(SamplingFeatures[Sampling Feature UUID],$A2062),CHAR(34),
", SamplingFeatureTypeCV:  ",CHAR(34),INDEX(SamplingFeatures[Sampling Feature Type],$A2062),CHAR(34),
", SamplingFeatureCode:  ",CHAR(34),INDEX(SamplingFeatures[Feature Code],$A2062),CHAR(34),
", SamplingFeatureName:  ",CHAR(34),INDEX(SamplingFeatures[Feature Name],$A2062),CHAR(34),
", SamplingFeatureDescription:  ",CHAR(34),INDEX(SamplingFeatures[Feature Description],$A2062),CHAR(34),
", SamplingFeatureGeotypeCV:  ",CHAR(34),INDEX(SamplingFeatures[Feature Geo Type],$A2062),CHAR(34),
", FeatureGeometry:  ",CHAR(34),INDEX(SamplingFeatures[Feature Geometry],$A2062),CHAR(34),
", Elevation_m:  ",CHAR(34),INDEX(SamplingFeatures[Elevation_m],$A2062),CHAR(34),
", ElevationDatumCV:  ",CHAR(34),ElevationDatum,CHAR(34),"}"))</f>
        <v>#REF!</v>
      </c>
      <c r="L2062" t="e">
        <f>IF(INDEX(SamplingFeatures[Sampling Feature Type],$A2062)&lt;&gt;"Site","",
CONCATENATE("  - &amp;SiteID",TEXT(SUMPRODUCT(--($L$3:$L2061&lt;&gt;"")),"0000"),
" {","SamplingFeatureID:  *SamplingFeatureID",TEXT($A2062,"0000"),
", SiteTypeCV:  ",CHAR(34),INDEX(Sites[Site Type],$A2062),CHAR(34),
", Latitude:  ",INDEX(Sites[Latitude],$A2062),
", Longitude:  ",INDEX(Sites[Longitude],$A2062),
", SRSName:  ",CHAR(34),LatLonDatum,CHAR(34),"}"))</f>
        <v>#REF!</v>
      </c>
      <c r="M2062" t="e">
        <f>IF(INDEX(SamplingFeatures[Sampling Feature Type],$A2062)&lt;&gt;"Specimen","",
CONCATENATE("  - &amp;SpecimenID",TEXT(SUMPRODUCT(--($M$3:$M2061&lt;&gt;"")),"0000"),
" {","SamplingFeatureID:  *SamplingFeatureID",TEXT($A2062,"0000"),
", SpecimenTypeCV:  ",CHAR(34),INDEX(Specimens[Specimen Type],$A2062),CHAR(34),
", SpecimenMediumCV:  ",INDEX(Specimens[Specimen Medium],$A2062),
", IsFieldSpecimen:  ",CHAR(34),INDEX(Specimens[Is Field Specimen?],$A2062),CHAR(34),"}"))</f>
        <v>#REF!</v>
      </c>
      <c r="N2062" t="e">
        <f>IF(COUNTA(SpatialOffsets[])=0,"", IF(INDEX(SpatialOffsets[Spatial Offset Type],$A2062)="","",
CONCATENATE("  - &amp;SpatialOffsetID",TEXT($A2062,"0000"),
" {","SpatialOffsetTypeCV:  ",CHAR(34),INDEX(SpatialOffsets[Spatial Offset Type],$A2062),CHAR(34),
", Offset1Value:  ",INDEX(SpatialOffsets[Offset 1 Value],$A2062),
", Offset1UnitID:  ",CHAR(34),INDEX(SpatialOffsets[Offset 1 Unit],$A2062),CHAR(34),
", Offset2Value:  ",INDEX(SpatialOffsets[Offset 2 Value],$A2062),
", Offset2UnitID:  ",CHAR(34),INDEX(SpatialOffsets[Offset 2 Unit],$A2062),CHAR(34),
", Offset3Value:  ",INDEX(SpatialOffsets[Offset 3 Value],$A2062),
", Offset3UnitID:  ",CHAR(34),INDEX(SpatialOffsets[Offset 3 Unit],$A2062),CHAR(34),,"}")))</f>
        <v>#REF!</v>
      </c>
      <c r="O2062" t="e">
        <f>IF(COUNTA(RelatedFeatures[])=0,"", IF(INDEX(RelatedFeatures[First Sampling Feature Code],$A2062)="","",
CONCATENATE("  - &amp;RelationID",TEXT($A2062,"0000"),
" {","SamplingFeatureID:  *SamplingFeatureID",TEXT(MATCH(INDEX(RelatedFeatures[First Sampling Feature Code],$A2062),SamplingFeatures[Feature Code],0),"0000"),
", RelationshipTypeCV:  ",CHAR(34),INDEX(RelatedFeatures[Relationship Type],$A2062),CHAR(34),
", RelatedFeatureID: *SamplingFeatureID",TEXT(MATCH(INDEX(RelatedFeatures[Second Sampling Feature Code],$A2062),SamplingFeatures[Feature Code],0),"0000"),
", SpatialOffsetID:  ",IF(INDEX(RelatedFeatures[Offset Number],$A2062)="","",CONCATENATE("*SpatialOffsetID",TEXT(INDEX(RelatedFeatures[Offset Number],$A2062),"0000"))),"}")))</f>
        <v>#REF!</v>
      </c>
      <c r="P2062" t="e">
        <f>IF(INDEX(Methods[Method Type],$A2062)="","",
CONCATENATE("  - &amp;MethodID",TEXT($A2062,"0000"),
" {","MethodTypeCV:  ",CHAR(34),INDEX(Methods[Method Type],$A2062),CHAR(34),
", MethodCode:  ",CHAR(34),INDEX(Methods[Method Code],$A2062),CHAR(34),
", MethodName:  ",CHAR(34),INDEX(Methods[Method Name],$A2062),CHAR(34),
", MethodDescription:  ",CHAR(34),INDEX(Methods[Method Description],$A2062),CHAR(34),
", MethodLink:  ",CHAR(34),INDEX(Methods[Method Link],$A2062),CHAR(34),
", OrganizationID: *OrganizationID",TEXT(MATCH(INDEX(Methods[Organization Name],$A2062),Organizations[Organization Name],0),"0000"),"}"))</f>
        <v>#REF!</v>
      </c>
      <c r="Q2062" t="e">
        <f>IF(INDEX(Variables[Variable Type],$A2062)="","",
CONCATENATE("  - &amp;VariableID",TEXT($A2062,"0000"),
" {","VariableTypeCV:  ",CHAR(34),INDEX(Variables[Variable Type],$A2062),CHAR(34),
", VariableCode:  ",CHAR(34),INDEX(Variables[Variable Code],$A2062),CHAR(34),
", VariableNameCV:  ",CHAR(34),INDEX(Variables[Variable Name],$A2062),CHAR(34),
", VariableDefinition:  ",CHAR(34),INDEX(Variables[Variable Definition],$A2062),CHAR(34),
", SpecciationCV:  ",CHAR(34),INDEX(Variables[Speciation],$A2062),CHAR(34),
", NoDataValue:  ",CHAR(34),INDEX(Variables[No Data Value],$A2062),CHAR(34),"}"))</f>
        <v>#REF!</v>
      </c>
    </row>
    <row r="2063" spans="1:17" x14ac:dyDescent="0.25">
      <c r="A2063">
        <v>2060</v>
      </c>
      <c r="D2063" t="e">
        <f>IF(INDEX(People[First Name],$A2063)="","",
CONCATENATE("  - &amp;PersonID",TEXT($A2063,"0000"),
" {","PersonFirstName:  ",CHAR(34),INDEX(People[First Name],$A2063),CHAR(34),
", PersonMiddleName:  ",CHAR(34),INDEX(People[Middle Name],$A2063),CHAR(34),
", PersonLastName:  ",CHAR(34),INDEX(People[Last Name],$A2063),CHAR(34),"}"))</f>
        <v>#REF!</v>
      </c>
      <c r="E2063" t="e">
        <f>IF(INDEX(Organizations[Organization Type '[CV']],$A2063)="","",
CONCATENATE("  - &amp;OrganizationID",TEXT($A2063,"0000"),
" {","OrganizationTypeCV:  ",CHAR(34),INDEX(Organizations[Organization Type '[CV']],$A2063),CHAR(34),
", OrganizationCode:  ",CHAR(34),INDEX(Organizations[Organization Code],$A2063),CHAR(34),
", OrganizationName:  ",CHAR(34),INDEX(Organizations[Organization Name],$A2063),CHAR(34),
", OrganizationDescription:  ",CHAR(34),INDEX(Organizations[Organization Description],$A2063),CHAR(34),
", OrganizationLink:  ",CHAR(34),INDEX(Organizations[Organization Link],$A2063),CHAR(34),"}"))</f>
        <v>#REF!</v>
      </c>
      <c r="F2063" t="e">
        <f>IF(INDEX(People[First Name],$A2063)="","",
CONCATENATE("  - &amp;AffiliationID",TEXT($A2063,"0000"),
" {PersonID: *PersonID",TEXT($A2063,"0000"),
", OrganizationID: *OrganizationID",TEXT(MATCH(INDEX(People[Organization Name],$A2063),Organizations[Organization Name],0),"0000"),
", IsPrimaryOrganizationContact: , AffiliationStartDate: , AffiliationEndDate: , PrimaryPhone: ",
", PrimaryEmail: ",CHAR(34),INDEX(People[Primary Email],$A2063),CHAR(34),
", PrimaryAddress: ",CHAR(34),INDEX(People[Primary Address],$A2063),CHAR(34),
", PersonLink: }"))</f>
        <v>#REF!</v>
      </c>
      <c r="H2063" t="e">
        <f>IF(COUNTA(CitationInformation)=0,"",IF(INDEX(AuthorList[Author Name],$A2063)="","",
CONCATENATE("  - &amp;AuthorListID",TEXT($A2063,"0000"),
"  {CitationID: *CitationID0001",
", PersonID: *PersonID",TEXT(MATCH(INDEX(AuthorList[Author Name],$A2063),People[Full Name],0),"0000"),
", AuthorOrder: ",INDEX(AuthorList[Author Number],$A2063),"}")))</f>
        <v>#REF!</v>
      </c>
      <c r="K2063" t="e">
        <f>IF(INDEX(SamplingFeatures[Feature Code],$A2063)="","",
CONCATENATE("  - &amp;SamplingFeatureID",TEXT($A2063,"0000"),
" {","SamplingFeatureUUID:  ",CHAR(34),INDEX(SamplingFeatures[Sampling Feature UUID],$A2063),CHAR(34),
", SamplingFeatureTypeCV:  ",CHAR(34),INDEX(SamplingFeatures[Sampling Feature Type],$A2063),CHAR(34),
", SamplingFeatureCode:  ",CHAR(34),INDEX(SamplingFeatures[Feature Code],$A2063),CHAR(34),
", SamplingFeatureName:  ",CHAR(34),INDEX(SamplingFeatures[Feature Name],$A2063),CHAR(34),
", SamplingFeatureDescription:  ",CHAR(34),INDEX(SamplingFeatures[Feature Description],$A2063),CHAR(34),
", SamplingFeatureGeotypeCV:  ",CHAR(34),INDEX(SamplingFeatures[Feature Geo Type],$A2063),CHAR(34),
", FeatureGeometry:  ",CHAR(34),INDEX(SamplingFeatures[Feature Geometry],$A2063),CHAR(34),
", Elevation_m:  ",CHAR(34),INDEX(SamplingFeatures[Elevation_m],$A2063),CHAR(34),
", ElevationDatumCV:  ",CHAR(34),ElevationDatum,CHAR(34),"}"))</f>
        <v>#REF!</v>
      </c>
      <c r="L2063" t="e">
        <f>IF(INDEX(SamplingFeatures[Sampling Feature Type],$A2063)&lt;&gt;"Site","",
CONCATENATE("  - &amp;SiteID",TEXT(SUMPRODUCT(--($L$3:$L2062&lt;&gt;"")),"0000"),
" {","SamplingFeatureID:  *SamplingFeatureID",TEXT($A2063,"0000"),
", SiteTypeCV:  ",CHAR(34),INDEX(Sites[Site Type],$A2063),CHAR(34),
", Latitude:  ",INDEX(Sites[Latitude],$A2063),
", Longitude:  ",INDEX(Sites[Longitude],$A2063),
", SRSName:  ",CHAR(34),LatLonDatum,CHAR(34),"}"))</f>
        <v>#REF!</v>
      </c>
      <c r="M2063" t="e">
        <f>IF(INDEX(SamplingFeatures[Sampling Feature Type],$A2063)&lt;&gt;"Specimen","",
CONCATENATE("  - &amp;SpecimenID",TEXT(SUMPRODUCT(--($M$3:$M2062&lt;&gt;"")),"0000"),
" {","SamplingFeatureID:  *SamplingFeatureID",TEXT($A2063,"0000"),
", SpecimenTypeCV:  ",CHAR(34),INDEX(Specimens[Specimen Type],$A2063),CHAR(34),
", SpecimenMediumCV:  ",INDEX(Specimens[Specimen Medium],$A2063),
", IsFieldSpecimen:  ",CHAR(34),INDEX(Specimens[Is Field Specimen?],$A2063),CHAR(34),"}"))</f>
        <v>#REF!</v>
      </c>
      <c r="N2063" t="e">
        <f>IF(COUNTA(SpatialOffsets[])=0,"", IF(INDEX(SpatialOffsets[Spatial Offset Type],$A2063)="","",
CONCATENATE("  - &amp;SpatialOffsetID",TEXT($A2063,"0000"),
" {","SpatialOffsetTypeCV:  ",CHAR(34),INDEX(SpatialOffsets[Spatial Offset Type],$A2063),CHAR(34),
", Offset1Value:  ",INDEX(SpatialOffsets[Offset 1 Value],$A2063),
", Offset1UnitID:  ",CHAR(34),INDEX(SpatialOffsets[Offset 1 Unit],$A2063),CHAR(34),
", Offset2Value:  ",INDEX(SpatialOffsets[Offset 2 Value],$A2063),
", Offset2UnitID:  ",CHAR(34),INDEX(SpatialOffsets[Offset 2 Unit],$A2063),CHAR(34),
", Offset3Value:  ",INDEX(SpatialOffsets[Offset 3 Value],$A2063),
", Offset3UnitID:  ",CHAR(34),INDEX(SpatialOffsets[Offset 3 Unit],$A2063),CHAR(34),,"}")))</f>
        <v>#REF!</v>
      </c>
      <c r="O2063" t="e">
        <f>IF(COUNTA(RelatedFeatures[])=0,"", IF(INDEX(RelatedFeatures[First Sampling Feature Code],$A2063)="","",
CONCATENATE("  - &amp;RelationID",TEXT($A2063,"0000"),
" {","SamplingFeatureID:  *SamplingFeatureID",TEXT(MATCH(INDEX(RelatedFeatures[First Sampling Feature Code],$A2063),SamplingFeatures[Feature Code],0),"0000"),
", RelationshipTypeCV:  ",CHAR(34),INDEX(RelatedFeatures[Relationship Type],$A2063),CHAR(34),
", RelatedFeatureID: *SamplingFeatureID",TEXT(MATCH(INDEX(RelatedFeatures[Second Sampling Feature Code],$A2063),SamplingFeatures[Feature Code],0),"0000"),
", SpatialOffsetID:  ",IF(INDEX(RelatedFeatures[Offset Number],$A2063)="","",CONCATENATE("*SpatialOffsetID",TEXT(INDEX(RelatedFeatures[Offset Number],$A2063),"0000"))),"}")))</f>
        <v>#REF!</v>
      </c>
      <c r="P2063" t="e">
        <f>IF(INDEX(Methods[Method Type],$A2063)="","",
CONCATENATE("  - &amp;MethodID",TEXT($A2063,"0000"),
" {","MethodTypeCV:  ",CHAR(34),INDEX(Methods[Method Type],$A2063),CHAR(34),
", MethodCode:  ",CHAR(34),INDEX(Methods[Method Code],$A2063),CHAR(34),
", MethodName:  ",CHAR(34),INDEX(Methods[Method Name],$A2063),CHAR(34),
", MethodDescription:  ",CHAR(34),INDEX(Methods[Method Description],$A2063),CHAR(34),
", MethodLink:  ",CHAR(34),INDEX(Methods[Method Link],$A2063),CHAR(34),
", OrganizationID: *OrganizationID",TEXT(MATCH(INDEX(Methods[Organization Name],$A2063),Organizations[Organization Name],0),"0000"),"}"))</f>
        <v>#REF!</v>
      </c>
      <c r="Q2063" t="e">
        <f>IF(INDEX(Variables[Variable Type],$A2063)="","",
CONCATENATE("  - &amp;VariableID",TEXT($A2063,"0000"),
" {","VariableTypeCV:  ",CHAR(34),INDEX(Variables[Variable Type],$A2063),CHAR(34),
", VariableCode:  ",CHAR(34),INDEX(Variables[Variable Code],$A2063),CHAR(34),
", VariableNameCV:  ",CHAR(34),INDEX(Variables[Variable Name],$A2063),CHAR(34),
", VariableDefinition:  ",CHAR(34),INDEX(Variables[Variable Definition],$A2063),CHAR(34),
", SpecciationCV:  ",CHAR(34),INDEX(Variables[Speciation],$A2063),CHAR(34),
", NoDataValue:  ",CHAR(34),INDEX(Variables[No Data Value],$A2063),CHAR(34),"}"))</f>
        <v>#REF!</v>
      </c>
    </row>
    <row r="2064" spans="1:17" x14ac:dyDescent="0.25">
      <c r="A2064">
        <v>2061</v>
      </c>
      <c r="D2064" t="e">
        <f>IF(INDEX(People[First Name],$A2064)="","",
CONCATENATE("  - &amp;PersonID",TEXT($A2064,"0000"),
" {","PersonFirstName:  ",CHAR(34),INDEX(People[First Name],$A2064),CHAR(34),
", PersonMiddleName:  ",CHAR(34),INDEX(People[Middle Name],$A2064),CHAR(34),
", PersonLastName:  ",CHAR(34),INDEX(People[Last Name],$A2064),CHAR(34),"}"))</f>
        <v>#REF!</v>
      </c>
      <c r="E2064" t="e">
        <f>IF(INDEX(Organizations[Organization Type '[CV']],$A2064)="","",
CONCATENATE("  - &amp;OrganizationID",TEXT($A2064,"0000"),
" {","OrganizationTypeCV:  ",CHAR(34),INDEX(Organizations[Organization Type '[CV']],$A2064),CHAR(34),
", OrganizationCode:  ",CHAR(34),INDEX(Organizations[Organization Code],$A2064),CHAR(34),
", OrganizationName:  ",CHAR(34),INDEX(Organizations[Organization Name],$A2064),CHAR(34),
", OrganizationDescription:  ",CHAR(34),INDEX(Organizations[Organization Description],$A2064),CHAR(34),
", OrganizationLink:  ",CHAR(34),INDEX(Organizations[Organization Link],$A2064),CHAR(34),"}"))</f>
        <v>#REF!</v>
      </c>
      <c r="F2064" t="e">
        <f>IF(INDEX(People[First Name],$A2064)="","",
CONCATENATE("  - &amp;AffiliationID",TEXT($A2064,"0000"),
" {PersonID: *PersonID",TEXT($A2064,"0000"),
", OrganizationID: *OrganizationID",TEXT(MATCH(INDEX(People[Organization Name],$A2064),Organizations[Organization Name],0),"0000"),
", IsPrimaryOrganizationContact: , AffiliationStartDate: , AffiliationEndDate: , PrimaryPhone: ",
", PrimaryEmail: ",CHAR(34),INDEX(People[Primary Email],$A2064),CHAR(34),
", PrimaryAddress: ",CHAR(34),INDEX(People[Primary Address],$A2064),CHAR(34),
", PersonLink: }"))</f>
        <v>#REF!</v>
      </c>
      <c r="H2064" t="e">
        <f>IF(COUNTA(CitationInformation)=0,"",IF(INDEX(AuthorList[Author Name],$A2064)="","",
CONCATENATE("  - &amp;AuthorListID",TEXT($A2064,"0000"),
"  {CitationID: *CitationID0001",
", PersonID: *PersonID",TEXT(MATCH(INDEX(AuthorList[Author Name],$A2064),People[Full Name],0),"0000"),
", AuthorOrder: ",INDEX(AuthorList[Author Number],$A2064),"}")))</f>
        <v>#REF!</v>
      </c>
      <c r="K2064" t="e">
        <f>IF(INDEX(SamplingFeatures[Feature Code],$A2064)="","",
CONCATENATE("  - &amp;SamplingFeatureID",TEXT($A2064,"0000"),
" {","SamplingFeatureUUID:  ",CHAR(34),INDEX(SamplingFeatures[Sampling Feature UUID],$A2064),CHAR(34),
", SamplingFeatureTypeCV:  ",CHAR(34),INDEX(SamplingFeatures[Sampling Feature Type],$A2064),CHAR(34),
", SamplingFeatureCode:  ",CHAR(34),INDEX(SamplingFeatures[Feature Code],$A2064),CHAR(34),
", SamplingFeatureName:  ",CHAR(34),INDEX(SamplingFeatures[Feature Name],$A2064),CHAR(34),
", SamplingFeatureDescription:  ",CHAR(34),INDEX(SamplingFeatures[Feature Description],$A2064),CHAR(34),
", SamplingFeatureGeotypeCV:  ",CHAR(34),INDEX(SamplingFeatures[Feature Geo Type],$A2064),CHAR(34),
", FeatureGeometry:  ",CHAR(34),INDEX(SamplingFeatures[Feature Geometry],$A2064),CHAR(34),
", Elevation_m:  ",CHAR(34),INDEX(SamplingFeatures[Elevation_m],$A2064),CHAR(34),
", ElevationDatumCV:  ",CHAR(34),ElevationDatum,CHAR(34),"}"))</f>
        <v>#REF!</v>
      </c>
      <c r="L2064" t="e">
        <f>IF(INDEX(SamplingFeatures[Sampling Feature Type],$A2064)&lt;&gt;"Site","",
CONCATENATE("  - &amp;SiteID",TEXT(SUMPRODUCT(--($L$3:$L2063&lt;&gt;"")),"0000"),
" {","SamplingFeatureID:  *SamplingFeatureID",TEXT($A2064,"0000"),
", SiteTypeCV:  ",CHAR(34),INDEX(Sites[Site Type],$A2064),CHAR(34),
", Latitude:  ",INDEX(Sites[Latitude],$A2064),
", Longitude:  ",INDEX(Sites[Longitude],$A2064),
", SRSName:  ",CHAR(34),LatLonDatum,CHAR(34),"}"))</f>
        <v>#REF!</v>
      </c>
      <c r="M2064" t="e">
        <f>IF(INDEX(SamplingFeatures[Sampling Feature Type],$A2064)&lt;&gt;"Specimen","",
CONCATENATE("  - &amp;SpecimenID",TEXT(SUMPRODUCT(--($M$3:$M2063&lt;&gt;"")),"0000"),
" {","SamplingFeatureID:  *SamplingFeatureID",TEXT($A2064,"0000"),
", SpecimenTypeCV:  ",CHAR(34),INDEX(Specimens[Specimen Type],$A2064),CHAR(34),
", SpecimenMediumCV:  ",INDEX(Specimens[Specimen Medium],$A2064),
", IsFieldSpecimen:  ",CHAR(34),INDEX(Specimens[Is Field Specimen?],$A2064),CHAR(34),"}"))</f>
        <v>#REF!</v>
      </c>
      <c r="N2064" t="e">
        <f>IF(COUNTA(SpatialOffsets[])=0,"", IF(INDEX(SpatialOffsets[Spatial Offset Type],$A2064)="","",
CONCATENATE("  - &amp;SpatialOffsetID",TEXT($A2064,"0000"),
" {","SpatialOffsetTypeCV:  ",CHAR(34),INDEX(SpatialOffsets[Spatial Offset Type],$A2064),CHAR(34),
", Offset1Value:  ",INDEX(SpatialOffsets[Offset 1 Value],$A2064),
", Offset1UnitID:  ",CHAR(34),INDEX(SpatialOffsets[Offset 1 Unit],$A2064),CHAR(34),
", Offset2Value:  ",INDEX(SpatialOffsets[Offset 2 Value],$A2064),
", Offset2UnitID:  ",CHAR(34),INDEX(SpatialOffsets[Offset 2 Unit],$A2064),CHAR(34),
", Offset3Value:  ",INDEX(SpatialOffsets[Offset 3 Value],$A2064),
", Offset3UnitID:  ",CHAR(34),INDEX(SpatialOffsets[Offset 3 Unit],$A2064),CHAR(34),,"}")))</f>
        <v>#REF!</v>
      </c>
      <c r="O2064" t="e">
        <f>IF(COUNTA(RelatedFeatures[])=0,"", IF(INDEX(RelatedFeatures[First Sampling Feature Code],$A2064)="","",
CONCATENATE("  - &amp;RelationID",TEXT($A2064,"0000"),
" {","SamplingFeatureID:  *SamplingFeatureID",TEXT(MATCH(INDEX(RelatedFeatures[First Sampling Feature Code],$A2064),SamplingFeatures[Feature Code],0),"0000"),
", RelationshipTypeCV:  ",CHAR(34),INDEX(RelatedFeatures[Relationship Type],$A2064),CHAR(34),
", RelatedFeatureID: *SamplingFeatureID",TEXT(MATCH(INDEX(RelatedFeatures[Second Sampling Feature Code],$A2064),SamplingFeatures[Feature Code],0),"0000"),
", SpatialOffsetID:  ",IF(INDEX(RelatedFeatures[Offset Number],$A2064)="","",CONCATENATE("*SpatialOffsetID",TEXT(INDEX(RelatedFeatures[Offset Number],$A2064),"0000"))),"}")))</f>
        <v>#REF!</v>
      </c>
      <c r="P2064" t="e">
        <f>IF(INDEX(Methods[Method Type],$A2064)="","",
CONCATENATE("  - &amp;MethodID",TEXT($A2064,"0000"),
" {","MethodTypeCV:  ",CHAR(34),INDEX(Methods[Method Type],$A2064),CHAR(34),
", MethodCode:  ",CHAR(34),INDEX(Methods[Method Code],$A2064),CHAR(34),
", MethodName:  ",CHAR(34),INDEX(Methods[Method Name],$A2064),CHAR(34),
", MethodDescription:  ",CHAR(34),INDEX(Methods[Method Description],$A2064),CHAR(34),
", MethodLink:  ",CHAR(34),INDEX(Methods[Method Link],$A2064),CHAR(34),
", OrganizationID: *OrganizationID",TEXT(MATCH(INDEX(Methods[Organization Name],$A2064),Organizations[Organization Name],0),"0000"),"}"))</f>
        <v>#REF!</v>
      </c>
      <c r="Q2064" t="e">
        <f>IF(INDEX(Variables[Variable Type],$A2064)="","",
CONCATENATE("  - &amp;VariableID",TEXT($A2064,"0000"),
" {","VariableTypeCV:  ",CHAR(34),INDEX(Variables[Variable Type],$A2064),CHAR(34),
", VariableCode:  ",CHAR(34),INDEX(Variables[Variable Code],$A2064),CHAR(34),
", VariableNameCV:  ",CHAR(34),INDEX(Variables[Variable Name],$A2064),CHAR(34),
", VariableDefinition:  ",CHAR(34),INDEX(Variables[Variable Definition],$A2064),CHAR(34),
", SpecciationCV:  ",CHAR(34),INDEX(Variables[Speciation],$A2064),CHAR(34),
", NoDataValue:  ",CHAR(34),INDEX(Variables[No Data Value],$A2064),CHAR(34),"}"))</f>
        <v>#REF!</v>
      </c>
    </row>
    <row r="2065" spans="1:17" x14ac:dyDescent="0.25">
      <c r="A2065">
        <v>2062</v>
      </c>
      <c r="D2065" t="e">
        <f>IF(INDEX(People[First Name],$A2065)="","",
CONCATENATE("  - &amp;PersonID",TEXT($A2065,"0000"),
" {","PersonFirstName:  ",CHAR(34),INDEX(People[First Name],$A2065),CHAR(34),
", PersonMiddleName:  ",CHAR(34),INDEX(People[Middle Name],$A2065),CHAR(34),
", PersonLastName:  ",CHAR(34),INDEX(People[Last Name],$A2065),CHAR(34),"}"))</f>
        <v>#REF!</v>
      </c>
      <c r="E2065" t="e">
        <f>IF(INDEX(Organizations[Organization Type '[CV']],$A2065)="","",
CONCATENATE("  - &amp;OrganizationID",TEXT($A2065,"0000"),
" {","OrganizationTypeCV:  ",CHAR(34),INDEX(Organizations[Organization Type '[CV']],$A2065),CHAR(34),
", OrganizationCode:  ",CHAR(34),INDEX(Organizations[Organization Code],$A2065),CHAR(34),
", OrganizationName:  ",CHAR(34),INDEX(Organizations[Organization Name],$A2065),CHAR(34),
", OrganizationDescription:  ",CHAR(34),INDEX(Organizations[Organization Description],$A2065),CHAR(34),
", OrganizationLink:  ",CHAR(34),INDEX(Organizations[Organization Link],$A2065),CHAR(34),"}"))</f>
        <v>#REF!</v>
      </c>
      <c r="F2065" t="e">
        <f>IF(INDEX(People[First Name],$A2065)="","",
CONCATENATE("  - &amp;AffiliationID",TEXT($A2065,"0000"),
" {PersonID: *PersonID",TEXT($A2065,"0000"),
", OrganizationID: *OrganizationID",TEXT(MATCH(INDEX(People[Organization Name],$A2065),Organizations[Organization Name],0),"0000"),
", IsPrimaryOrganizationContact: , AffiliationStartDate: , AffiliationEndDate: , PrimaryPhone: ",
", PrimaryEmail: ",CHAR(34),INDEX(People[Primary Email],$A2065),CHAR(34),
", PrimaryAddress: ",CHAR(34),INDEX(People[Primary Address],$A2065),CHAR(34),
", PersonLink: }"))</f>
        <v>#REF!</v>
      </c>
      <c r="H2065" t="e">
        <f>IF(COUNTA(CitationInformation)=0,"",IF(INDEX(AuthorList[Author Name],$A2065)="","",
CONCATENATE("  - &amp;AuthorListID",TEXT($A2065,"0000"),
"  {CitationID: *CitationID0001",
", PersonID: *PersonID",TEXT(MATCH(INDEX(AuthorList[Author Name],$A2065),People[Full Name],0),"0000"),
", AuthorOrder: ",INDEX(AuthorList[Author Number],$A2065),"}")))</f>
        <v>#REF!</v>
      </c>
      <c r="K2065" t="e">
        <f>IF(INDEX(SamplingFeatures[Feature Code],$A2065)="","",
CONCATENATE("  - &amp;SamplingFeatureID",TEXT($A2065,"0000"),
" {","SamplingFeatureUUID:  ",CHAR(34),INDEX(SamplingFeatures[Sampling Feature UUID],$A2065),CHAR(34),
", SamplingFeatureTypeCV:  ",CHAR(34),INDEX(SamplingFeatures[Sampling Feature Type],$A2065),CHAR(34),
", SamplingFeatureCode:  ",CHAR(34),INDEX(SamplingFeatures[Feature Code],$A2065),CHAR(34),
", SamplingFeatureName:  ",CHAR(34),INDEX(SamplingFeatures[Feature Name],$A2065),CHAR(34),
", SamplingFeatureDescription:  ",CHAR(34),INDEX(SamplingFeatures[Feature Description],$A2065),CHAR(34),
", SamplingFeatureGeotypeCV:  ",CHAR(34),INDEX(SamplingFeatures[Feature Geo Type],$A2065),CHAR(34),
", FeatureGeometry:  ",CHAR(34),INDEX(SamplingFeatures[Feature Geometry],$A2065),CHAR(34),
", Elevation_m:  ",CHAR(34),INDEX(SamplingFeatures[Elevation_m],$A2065),CHAR(34),
", ElevationDatumCV:  ",CHAR(34),ElevationDatum,CHAR(34),"}"))</f>
        <v>#REF!</v>
      </c>
      <c r="L2065" t="e">
        <f>IF(INDEX(SamplingFeatures[Sampling Feature Type],$A2065)&lt;&gt;"Site","",
CONCATENATE("  - &amp;SiteID",TEXT(SUMPRODUCT(--($L$3:$L2064&lt;&gt;"")),"0000"),
" {","SamplingFeatureID:  *SamplingFeatureID",TEXT($A2065,"0000"),
", SiteTypeCV:  ",CHAR(34),INDEX(Sites[Site Type],$A2065),CHAR(34),
", Latitude:  ",INDEX(Sites[Latitude],$A2065),
", Longitude:  ",INDEX(Sites[Longitude],$A2065),
", SRSName:  ",CHAR(34),LatLonDatum,CHAR(34),"}"))</f>
        <v>#REF!</v>
      </c>
      <c r="M2065" t="e">
        <f>IF(INDEX(SamplingFeatures[Sampling Feature Type],$A2065)&lt;&gt;"Specimen","",
CONCATENATE("  - &amp;SpecimenID",TEXT(SUMPRODUCT(--($M$3:$M2064&lt;&gt;"")),"0000"),
" {","SamplingFeatureID:  *SamplingFeatureID",TEXT($A2065,"0000"),
", SpecimenTypeCV:  ",CHAR(34),INDEX(Specimens[Specimen Type],$A2065),CHAR(34),
", SpecimenMediumCV:  ",INDEX(Specimens[Specimen Medium],$A2065),
", IsFieldSpecimen:  ",CHAR(34),INDEX(Specimens[Is Field Specimen?],$A2065),CHAR(34),"}"))</f>
        <v>#REF!</v>
      </c>
      <c r="N2065" t="e">
        <f>IF(COUNTA(SpatialOffsets[])=0,"", IF(INDEX(SpatialOffsets[Spatial Offset Type],$A2065)="","",
CONCATENATE("  - &amp;SpatialOffsetID",TEXT($A2065,"0000"),
" {","SpatialOffsetTypeCV:  ",CHAR(34),INDEX(SpatialOffsets[Spatial Offset Type],$A2065),CHAR(34),
", Offset1Value:  ",INDEX(SpatialOffsets[Offset 1 Value],$A2065),
", Offset1UnitID:  ",CHAR(34),INDEX(SpatialOffsets[Offset 1 Unit],$A2065),CHAR(34),
", Offset2Value:  ",INDEX(SpatialOffsets[Offset 2 Value],$A2065),
", Offset2UnitID:  ",CHAR(34),INDEX(SpatialOffsets[Offset 2 Unit],$A2065),CHAR(34),
", Offset3Value:  ",INDEX(SpatialOffsets[Offset 3 Value],$A2065),
", Offset3UnitID:  ",CHAR(34),INDEX(SpatialOffsets[Offset 3 Unit],$A2065),CHAR(34),,"}")))</f>
        <v>#REF!</v>
      </c>
      <c r="O2065" t="e">
        <f>IF(COUNTA(RelatedFeatures[])=0,"", IF(INDEX(RelatedFeatures[First Sampling Feature Code],$A2065)="","",
CONCATENATE("  - &amp;RelationID",TEXT($A2065,"0000"),
" {","SamplingFeatureID:  *SamplingFeatureID",TEXT(MATCH(INDEX(RelatedFeatures[First Sampling Feature Code],$A2065),SamplingFeatures[Feature Code],0),"0000"),
", RelationshipTypeCV:  ",CHAR(34),INDEX(RelatedFeatures[Relationship Type],$A2065),CHAR(34),
", RelatedFeatureID: *SamplingFeatureID",TEXT(MATCH(INDEX(RelatedFeatures[Second Sampling Feature Code],$A2065),SamplingFeatures[Feature Code],0),"0000"),
", SpatialOffsetID:  ",IF(INDEX(RelatedFeatures[Offset Number],$A2065)="","",CONCATENATE("*SpatialOffsetID",TEXT(INDEX(RelatedFeatures[Offset Number],$A2065),"0000"))),"}")))</f>
        <v>#REF!</v>
      </c>
      <c r="P2065" t="e">
        <f>IF(INDEX(Methods[Method Type],$A2065)="","",
CONCATENATE("  - &amp;MethodID",TEXT($A2065,"0000"),
" {","MethodTypeCV:  ",CHAR(34),INDEX(Methods[Method Type],$A2065),CHAR(34),
", MethodCode:  ",CHAR(34),INDEX(Methods[Method Code],$A2065),CHAR(34),
", MethodName:  ",CHAR(34),INDEX(Methods[Method Name],$A2065),CHAR(34),
", MethodDescription:  ",CHAR(34),INDEX(Methods[Method Description],$A2065),CHAR(34),
", MethodLink:  ",CHAR(34),INDEX(Methods[Method Link],$A2065),CHAR(34),
", OrganizationID: *OrganizationID",TEXT(MATCH(INDEX(Methods[Organization Name],$A2065),Organizations[Organization Name],0),"0000"),"}"))</f>
        <v>#REF!</v>
      </c>
      <c r="Q2065" t="e">
        <f>IF(INDEX(Variables[Variable Type],$A2065)="","",
CONCATENATE("  - &amp;VariableID",TEXT($A2065,"0000"),
" {","VariableTypeCV:  ",CHAR(34),INDEX(Variables[Variable Type],$A2065),CHAR(34),
", VariableCode:  ",CHAR(34),INDEX(Variables[Variable Code],$A2065),CHAR(34),
", VariableNameCV:  ",CHAR(34),INDEX(Variables[Variable Name],$A2065),CHAR(34),
", VariableDefinition:  ",CHAR(34),INDEX(Variables[Variable Definition],$A2065),CHAR(34),
", SpecciationCV:  ",CHAR(34),INDEX(Variables[Speciation],$A2065),CHAR(34),
", NoDataValue:  ",CHAR(34),INDEX(Variables[No Data Value],$A2065),CHAR(34),"}"))</f>
        <v>#REF!</v>
      </c>
    </row>
    <row r="2066" spans="1:17" x14ac:dyDescent="0.25">
      <c r="A2066">
        <v>2063</v>
      </c>
      <c r="D2066" t="e">
        <f>IF(INDEX(People[First Name],$A2066)="","",
CONCATENATE("  - &amp;PersonID",TEXT($A2066,"0000"),
" {","PersonFirstName:  ",CHAR(34),INDEX(People[First Name],$A2066),CHAR(34),
", PersonMiddleName:  ",CHAR(34),INDEX(People[Middle Name],$A2066),CHAR(34),
", PersonLastName:  ",CHAR(34),INDEX(People[Last Name],$A2066),CHAR(34),"}"))</f>
        <v>#REF!</v>
      </c>
      <c r="E2066" t="e">
        <f>IF(INDEX(Organizations[Organization Type '[CV']],$A2066)="","",
CONCATENATE("  - &amp;OrganizationID",TEXT($A2066,"0000"),
" {","OrganizationTypeCV:  ",CHAR(34),INDEX(Organizations[Organization Type '[CV']],$A2066),CHAR(34),
", OrganizationCode:  ",CHAR(34),INDEX(Organizations[Organization Code],$A2066),CHAR(34),
", OrganizationName:  ",CHAR(34),INDEX(Organizations[Organization Name],$A2066),CHAR(34),
", OrganizationDescription:  ",CHAR(34),INDEX(Organizations[Organization Description],$A2066),CHAR(34),
", OrganizationLink:  ",CHAR(34),INDEX(Organizations[Organization Link],$A2066),CHAR(34),"}"))</f>
        <v>#REF!</v>
      </c>
      <c r="F2066" t="e">
        <f>IF(INDEX(People[First Name],$A2066)="","",
CONCATENATE("  - &amp;AffiliationID",TEXT($A2066,"0000"),
" {PersonID: *PersonID",TEXT($A2066,"0000"),
", OrganizationID: *OrganizationID",TEXT(MATCH(INDEX(People[Organization Name],$A2066),Organizations[Organization Name],0),"0000"),
", IsPrimaryOrganizationContact: , AffiliationStartDate: , AffiliationEndDate: , PrimaryPhone: ",
", PrimaryEmail: ",CHAR(34),INDEX(People[Primary Email],$A2066),CHAR(34),
", PrimaryAddress: ",CHAR(34),INDEX(People[Primary Address],$A2066),CHAR(34),
", PersonLink: }"))</f>
        <v>#REF!</v>
      </c>
      <c r="H2066" t="e">
        <f>IF(COUNTA(CitationInformation)=0,"",IF(INDEX(AuthorList[Author Name],$A2066)="","",
CONCATENATE("  - &amp;AuthorListID",TEXT($A2066,"0000"),
"  {CitationID: *CitationID0001",
", PersonID: *PersonID",TEXT(MATCH(INDEX(AuthorList[Author Name],$A2066),People[Full Name],0),"0000"),
", AuthorOrder: ",INDEX(AuthorList[Author Number],$A2066),"}")))</f>
        <v>#REF!</v>
      </c>
      <c r="K2066" t="e">
        <f>IF(INDEX(SamplingFeatures[Feature Code],$A2066)="","",
CONCATENATE("  - &amp;SamplingFeatureID",TEXT($A2066,"0000"),
" {","SamplingFeatureUUID:  ",CHAR(34),INDEX(SamplingFeatures[Sampling Feature UUID],$A2066),CHAR(34),
", SamplingFeatureTypeCV:  ",CHAR(34),INDEX(SamplingFeatures[Sampling Feature Type],$A2066),CHAR(34),
", SamplingFeatureCode:  ",CHAR(34),INDEX(SamplingFeatures[Feature Code],$A2066),CHAR(34),
", SamplingFeatureName:  ",CHAR(34),INDEX(SamplingFeatures[Feature Name],$A2066),CHAR(34),
", SamplingFeatureDescription:  ",CHAR(34),INDEX(SamplingFeatures[Feature Description],$A2066),CHAR(34),
", SamplingFeatureGeotypeCV:  ",CHAR(34),INDEX(SamplingFeatures[Feature Geo Type],$A2066),CHAR(34),
", FeatureGeometry:  ",CHAR(34),INDEX(SamplingFeatures[Feature Geometry],$A2066),CHAR(34),
", Elevation_m:  ",CHAR(34),INDEX(SamplingFeatures[Elevation_m],$A2066),CHAR(34),
", ElevationDatumCV:  ",CHAR(34),ElevationDatum,CHAR(34),"}"))</f>
        <v>#REF!</v>
      </c>
      <c r="L2066" t="e">
        <f>IF(INDEX(SamplingFeatures[Sampling Feature Type],$A2066)&lt;&gt;"Site","",
CONCATENATE("  - &amp;SiteID",TEXT(SUMPRODUCT(--($L$3:$L2065&lt;&gt;"")),"0000"),
" {","SamplingFeatureID:  *SamplingFeatureID",TEXT($A2066,"0000"),
", SiteTypeCV:  ",CHAR(34),INDEX(Sites[Site Type],$A2066),CHAR(34),
", Latitude:  ",INDEX(Sites[Latitude],$A2066),
", Longitude:  ",INDEX(Sites[Longitude],$A2066),
", SRSName:  ",CHAR(34),LatLonDatum,CHAR(34),"}"))</f>
        <v>#REF!</v>
      </c>
      <c r="M2066" t="e">
        <f>IF(INDEX(SamplingFeatures[Sampling Feature Type],$A2066)&lt;&gt;"Specimen","",
CONCATENATE("  - &amp;SpecimenID",TEXT(SUMPRODUCT(--($M$3:$M2065&lt;&gt;"")),"0000"),
" {","SamplingFeatureID:  *SamplingFeatureID",TEXT($A2066,"0000"),
", SpecimenTypeCV:  ",CHAR(34),INDEX(Specimens[Specimen Type],$A2066),CHAR(34),
", SpecimenMediumCV:  ",INDEX(Specimens[Specimen Medium],$A2066),
", IsFieldSpecimen:  ",CHAR(34),INDEX(Specimens[Is Field Specimen?],$A2066),CHAR(34),"}"))</f>
        <v>#REF!</v>
      </c>
      <c r="N2066" t="e">
        <f>IF(COUNTA(SpatialOffsets[])=0,"", IF(INDEX(SpatialOffsets[Spatial Offset Type],$A2066)="","",
CONCATENATE("  - &amp;SpatialOffsetID",TEXT($A2066,"0000"),
" {","SpatialOffsetTypeCV:  ",CHAR(34),INDEX(SpatialOffsets[Spatial Offset Type],$A2066),CHAR(34),
", Offset1Value:  ",INDEX(SpatialOffsets[Offset 1 Value],$A2066),
", Offset1UnitID:  ",CHAR(34),INDEX(SpatialOffsets[Offset 1 Unit],$A2066),CHAR(34),
", Offset2Value:  ",INDEX(SpatialOffsets[Offset 2 Value],$A2066),
", Offset2UnitID:  ",CHAR(34),INDEX(SpatialOffsets[Offset 2 Unit],$A2066),CHAR(34),
", Offset3Value:  ",INDEX(SpatialOffsets[Offset 3 Value],$A2066),
", Offset3UnitID:  ",CHAR(34),INDEX(SpatialOffsets[Offset 3 Unit],$A2066),CHAR(34),,"}")))</f>
        <v>#REF!</v>
      </c>
      <c r="O2066" t="e">
        <f>IF(COUNTA(RelatedFeatures[])=0,"", IF(INDEX(RelatedFeatures[First Sampling Feature Code],$A2066)="","",
CONCATENATE("  - &amp;RelationID",TEXT($A2066,"0000"),
" {","SamplingFeatureID:  *SamplingFeatureID",TEXT(MATCH(INDEX(RelatedFeatures[First Sampling Feature Code],$A2066),SamplingFeatures[Feature Code],0),"0000"),
", RelationshipTypeCV:  ",CHAR(34),INDEX(RelatedFeatures[Relationship Type],$A2066),CHAR(34),
", RelatedFeatureID: *SamplingFeatureID",TEXT(MATCH(INDEX(RelatedFeatures[Second Sampling Feature Code],$A2066),SamplingFeatures[Feature Code],0),"0000"),
", SpatialOffsetID:  ",IF(INDEX(RelatedFeatures[Offset Number],$A2066)="","",CONCATENATE("*SpatialOffsetID",TEXT(INDEX(RelatedFeatures[Offset Number],$A2066),"0000"))),"}")))</f>
        <v>#REF!</v>
      </c>
      <c r="P2066" t="e">
        <f>IF(INDEX(Methods[Method Type],$A2066)="","",
CONCATENATE("  - &amp;MethodID",TEXT($A2066,"0000"),
" {","MethodTypeCV:  ",CHAR(34),INDEX(Methods[Method Type],$A2066),CHAR(34),
", MethodCode:  ",CHAR(34),INDEX(Methods[Method Code],$A2066),CHAR(34),
", MethodName:  ",CHAR(34),INDEX(Methods[Method Name],$A2066),CHAR(34),
", MethodDescription:  ",CHAR(34),INDEX(Methods[Method Description],$A2066),CHAR(34),
", MethodLink:  ",CHAR(34),INDEX(Methods[Method Link],$A2066),CHAR(34),
", OrganizationID: *OrganizationID",TEXT(MATCH(INDEX(Methods[Organization Name],$A2066),Organizations[Organization Name],0),"0000"),"}"))</f>
        <v>#REF!</v>
      </c>
      <c r="Q2066" t="e">
        <f>IF(INDEX(Variables[Variable Type],$A2066)="","",
CONCATENATE("  - &amp;VariableID",TEXT($A2066,"0000"),
" {","VariableTypeCV:  ",CHAR(34),INDEX(Variables[Variable Type],$A2066),CHAR(34),
", VariableCode:  ",CHAR(34),INDEX(Variables[Variable Code],$A2066),CHAR(34),
", VariableNameCV:  ",CHAR(34),INDEX(Variables[Variable Name],$A2066),CHAR(34),
", VariableDefinition:  ",CHAR(34),INDEX(Variables[Variable Definition],$A2066),CHAR(34),
", SpecciationCV:  ",CHAR(34),INDEX(Variables[Speciation],$A2066),CHAR(34),
", NoDataValue:  ",CHAR(34),INDEX(Variables[No Data Value],$A2066),CHAR(34),"}"))</f>
        <v>#REF!</v>
      </c>
    </row>
    <row r="2067" spans="1:17" x14ac:dyDescent="0.25">
      <c r="A2067">
        <v>2064</v>
      </c>
      <c r="D2067" t="e">
        <f>IF(INDEX(People[First Name],$A2067)="","",
CONCATENATE("  - &amp;PersonID",TEXT($A2067,"0000"),
" {","PersonFirstName:  ",CHAR(34),INDEX(People[First Name],$A2067),CHAR(34),
", PersonMiddleName:  ",CHAR(34),INDEX(People[Middle Name],$A2067),CHAR(34),
", PersonLastName:  ",CHAR(34),INDEX(People[Last Name],$A2067),CHAR(34),"}"))</f>
        <v>#REF!</v>
      </c>
      <c r="E2067" t="e">
        <f>IF(INDEX(Organizations[Organization Type '[CV']],$A2067)="","",
CONCATENATE("  - &amp;OrganizationID",TEXT($A2067,"0000"),
" {","OrganizationTypeCV:  ",CHAR(34),INDEX(Organizations[Organization Type '[CV']],$A2067),CHAR(34),
", OrganizationCode:  ",CHAR(34),INDEX(Organizations[Organization Code],$A2067),CHAR(34),
", OrganizationName:  ",CHAR(34),INDEX(Organizations[Organization Name],$A2067),CHAR(34),
", OrganizationDescription:  ",CHAR(34),INDEX(Organizations[Organization Description],$A2067),CHAR(34),
", OrganizationLink:  ",CHAR(34),INDEX(Organizations[Organization Link],$A2067),CHAR(34),"}"))</f>
        <v>#REF!</v>
      </c>
      <c r="F2067" t="e">
        <f>IF(INDEX(People[First Name],$A2067)="","",
CONCATENATE("  - &amp;AffiliationID",TEXT($A2067,"0000"),
" {PersonID: *PersonID",TEXT($A2067,"0000"),
", OrganizationID: *OrganizationID",TEXT(MATCH(INDEX(People[Organization Name],$A2067),Organizations[Organization Name],0),"0000"),
", IsPrimaryOrganizationContact: , AffiliationStartDate: , AffiliationEndDate: , PrimaryPhone: ",
", PrimaryEmail: ",CHAR(34),INDEX(People[Primary Email],$A2067),CHAR(34),
", PrimaryAddress: ",CHAR(34),INDEX(People[Primary Address],$A2067),CHAR(34),
", PersonLink: }"))</f>
        <v>#REF!</v>
      </c>
      <c r="H2067" t="e">
        <f>IF(COUNTA(CitationInformation)=0,"",IF(INDEX(AuthorList[Author Name],$A2067)="","",
CONCATENATE("  - &amp;AuthorListID",TEXT($A2067,"0000"),
"  {CitationID: *CitationID0001",
", PersonID: *PersonID",TEXT(MATCH(INDEX(AuthorList[Author Name],$A2067),People[Full Name],0),"0000"),
", AuthorOrder: ",INDEX(AuthorList[Author Number],$A2067),"}")))</f>
        <v>#REF!</v>
      </c>
      <c r="K2067" t="e">
        <f>IF(INDEX(SamplingFeatures[Feature Code],$A2067)="","",
CONCATENATE("  - &amp;SamplingFeatureID",TEXT($A2067,"0000"),
" {","SamplingFeatureUUID:  ",CHAR(34),INDEX(SamplingFeatures[Sampling Feature UUID],$A2067),CHAR(34),
", SamplingFeatureTypeCV:  ",CHAR(34),INDEX(SamplingFeatures[Sampling Feature Type],$A2067),CHAR(34),
", SamplingFeatureCode:  ",CHAR(34),INDEX(SamplingFeatures[Feature Code],$A2067),CHAR(34),
", SamplingFeatureName:  ",CHAR(34),INDEX(SamplingFeatures[Feature Name],$A2067),CHAR(34),
", SamplingFeatureDescription:  ",CHAR(34),INDEX(SamplingFeatures[Feature Description],$A2067),CHAR(34),
", SamplingFeatureGeotypeCV:  ",CHAR(34),INDEX(SamplingFeatures[Feature Geo Type],$A2067),CHAR(34),
", FeatureGeometry:  ",CHAR(34),INDEX(SamplingFeatures[Feature Geometry],$A2067),CHAR(34),
", Elevation_m:  ",CHAR(34),INDEX(SamplingFeatures[Elevation_m],$A2067),CHAR(34),
", ElevationDatumCV:  ",CHAR(34),ElevationDatum,CHAR(34),"}"))</f>
        <v>#REF!</v>
      </c>
      <c r="L2067" t="e">
        <f>IF(INDEX(SamplingFeatures[Sampling Feature Type],$A2067)&lt;&gt;"Site","",
CONCATENATE("  - &amp;SiteID",TEXT(SUMPRODUCT(--($L$3:$L2066&lt;&gt;"")),"0000"),
" {","SamplingFeatureID:  *SamplingFeatureID",TEXT($A2067,"0000"),
", SiteTypeCV:  ",CHAR(34),INDEX(Sites[Site Type],$A2067),CHAR(34),
", Latitude:  ",INDEX(Sites[Latitude],$A2067),
", Longitude:  ",INDEX(Sites[Longitude],$A2067),
", SRSName:  ",CHAR(34),LatLonDatum,CHAR(34),"}"))</f>
        <v>#REF!</v>
      </c>
      <c r="M2067" t="e">
        <f>IF(INDEX(SamplingFeatures[Sampling Feature Type],$A2067)&lt;&gt;"Specimen","",
CONCATENATE("  - &amp;SpecimenID",TEXT(SUMPRODUCT(--($M$3:$M2066&lt;&gt;"")),"0000"),
" {","SamplingFeatureID:  *SamplingFeatureID",TEXT($A2067,"0000"),
", SpecimenTypeCV:  ",CHAR(34),INDEX(Specimens[Specimen Type],$A2067),CHAR(34),
", SpecimenMediumCV:  ",INDEX(Specimens[Specimen Medium],$A2067),
", IsFieldSpecimen:  ",CHAR(34),INDEX(Specimens[Is Field Specimen?],$A2067),CHAR(34),"}"))</f>
        <v>#REF!</v>
      </c>
      <c r="N2067" t="e">
        <f>IF(COUNTA(SpatialOffsets[])=0,"", IF(INDEX(SpatialOffsets[Spatial Offset Type],$A2067)="","",
CONCATENATE("  - &amp;SpatialOffsetID",TEXT($A2067,"0000"),
" {","SpatialOffsetTypeCV:  ",CHAR(34),INDEX(SpatialOffsets[Spatial Offset Type],$A2067),CHAR(34),
", Offset1Value:  ",INDEX(SpatialOffsets[Offset 1 Value],$A2067),
", Offset1UnitID:  ",CHAR(34),INDEX(SpatialOffsets[Offset 1 Unit],$A2067),CHAR(34),
", Offset2Value:  ",INDEX(SpatialOffsets[Offset 2 Value],$A2067),
", Offset2UnitID:  ",CHAR(34),INDEX(SpatialOffsets[Offset 2 Unit],$A2067),CHAR(34),
", Offset3Value:  ",INDEX(SpatialOffsets[Offset 3 Value],$A2067),
", Offset3UnitID:  ",CHAR(34),INDEX(SpatialOffsets[Offset 3 Unit],$A2067),CHAR(34),,"}")))</f>
        <v>#REF!</v>
      </c>
      <c r="O2067" t="e">
        <f>IF(COUNTA(RelatedFeatures[])=0,"", IF(INDEX(RelatedFeatures[First Sampling Feature Code],$A2067)="","",
CONCATENATE("  - &amp;RelationID",TEXT($A2067,"0000"),
" {","SamplingFeatureID:  *SamplingFeatureID",TEXT(MATCH(INDEX(RelatedFeatures[First Sampling Feature Code],$A2067),SamplingFeatures[Feature Code],0),"0000"),
", RelationshipTypeCV:  ",CHAR(34),INDEX(RelatedFeatures[Relationship Type],$A2067),CHAR(34),
", RelatedFeatureID: *SamplingFeatureID",TEXT(MATCH(INDEX(RelatedFeatures[Second Sampling Feature Code],$A2067),SamplingFeatures[Feature Code],0),"0000"),
", SpatialOffsetID:  ",IF(INDEX(RelatedFeatures[Offset Number],$A2067)="","",CONCATENATE("*SpatialOffsetID",TEXT(INDEX(RelatedFeatures[Offset Number],$A2067),"0000"))),"}")))</f>
        <v>#REF!</v>
      </c>
      <c r="P2067" t="e">
        <f>IF(INDEX(Methods[Method Type],$A2067)="","",
CONCATENATE("  - &amp;MethodID",TEXT($A2067,"0000"),
" {","MethodTypeCV:  ",CHAR(34),INDEX(Methods[Method Type],$A2067),CHAR(34),
", MethodCode:  ",CHAR(34),INDEX(Methods[Method Code],$A2067),CHAR(34),
", MethodName:  ",CHAR(34),INDEX(Methods[Method Name],$A2067),CHAR(34),
", MethodDescription:  ",CHAR(34),INDEX(Methods[Method Description],$A2067),CHAR(34),
", MethodLink:  ",CHAR(34),INDEX(Methods[Method Link],$A2067),CHAR(34),
", OrganizationID: *OrganizationID",TEXT(MATCH(INDEX(Methods[Organization Name],$A2067),Organizations[Organization Name],0),"0000"),"}"))</f>
        <v>#REF!</v>
      </c>
      <c r="Q2067" t="e">
        <f>IF(INDEX(Variables[Variable Type],$A2067)="","",
CONCATENATE("  - &amp;VariableID",TEXT($A2067,"0000"),
" {","VariableTypeCV:  ",CHAR(34),INDEX(Variables[Variable Type],$A2067),CHAR(34),
", VariableCode:  ",CHAR(34),INDEX(Variables[Variable Code],$A2067),CHAR(34),
", VariableNameCV:  ",CHAR(34),INDEX(Variables[Variable Name],$A2067),CHAR(34),
", VariableDefinition:  ",CHAR(34),INDEX(Variables[Variable Definition],$A2067),CHAR(34),
", SpecciationCV:  ",CHAR(34),INDEX(Variables[Speciation],$A2067),CHAR(34),
", NoDataValue:  ",CHAR(34),INDEX(Variables[No Data Value],$A2067),CHAR(34),"}"))</f>
        <v>#REF!</v>
      </c>
    </row>
    <row r="2068" spans="1:17" x14ac:dyDescent="0.25">
      <c r="A2068">
        <v>2065</v>
      </c>
      <c r="D2068" t="e">
        <f>IF(INDEX(People[First Name],$A2068)="","",
CONCATENATE("  - &amp;PersonID",TEXT($A2068,"0000"),
" {","PersonFirstName:  ",CHAR(34),INDEX(People[First Name],$A2068),CHAR(34),
", PersonMiddleName:  ",CHAR(34),INDEX(People[Middle Name],$A2068),CHAR(34),
", PersonLastName:  ",CHAR(34),INDEX(People[Last Name],$A2068),CHAR(34),"}"))</f>
        <v>#REF!</v>
      </c>
      <c r="E2068" t="e">
        <f>IF(INDEX(Organizations[Organization Type '[CV']],$A2068)="","",
CONCATENATE("  - &amp;OrganizationID",TEXT($A2068,"0000"),
" {","OrganizationTypeCV:  ",CHAR(34),INDEX(Organizations[Organization Type '[CV']],$A2068),CHAR(34),
", OrganizationCode:  ",CHAR(34),INDEX(Organizations[Organization Code],$A2068),CHAR(34),
", OrganizationName:  ",CHAR(34),INDEX(Organizations[Organization Name],$A2068),CHAR(34),
", OrganizationDescription:  ",CHAR(34),INDEX(Organizations[Organization Description],$A2068),CHAR(34),
", OrganizationLink:  ",CHAR(34),INDEX(Organizations[Organization Link],$A2068),CHAR(34),"}"))</f>
        <v>#REF!</v>
      </c>
      <c r="F2068" t="e">
        <f>IF(INDEX(People[First Name],$A2068)="","",
CONCATENATE("  - &amp;AffiliationID",TEXT($A2068,"0000"),
" {PersonID: *PersonID",TEXT($A2068,"0000"),
", OrganizationID: *OrganizationID",TEXT(MATCH(INDEX(People[Organization Name],$A2068),Organizations[Organization Name],0),"0000"),
", IsPrimaryOrganizationContact: , AffiliationStartDate: , AffiliationEndDate: , PrimaryPhone: ",
", PrimaryEmail: ",CHAR(34),INDEX(People[Primary Email],$A2068),CHAR(34),
", PrimaryAddress: ",CHAR(34),INDEX(People[Primary Address],$A2068),CHAR(34),
", PersonLink: }"))</f>
        <v>#REF!</v>
      </c>
      <c r="H2068" t="e">
        <f>IF(COUNTA(CitationInformation)=0,"",IF(INDEX(AuthorList[Author Name],$A2068)="","",
CONCATENATE("  - &amp;AuthorListID",TEXT($A2068,"0000"),
"  {CitationID: *CitationID0001",
", PersonID: *PersonID",TEXT(MATCH(INDEX(AuthorList[Author Name],$A2068),People[Full Name],0),"0000"),
", AuthorOrder: ",INDEX(AuthorList[Author Number],$A2068),"}")))</f>
        <v>#REF!</v>
      </c>
      <c r="K2068" t="e">
        <f>IF(INDEX(SamplingFeatures[Feature Code],$A2068)="","",
CONCATENATE("  - &amp;SamplingFeatureID",TEXT($A2068,"0000"),
" {","SamplingFeatureUUID:  ",CHAR(34),INDEX(SamplingFeatures[Sampling Feature UUID],$A2068),CHAR(34),
", SamplingFeatureTypeCV:  ",CHAR(34),INDEX(SamplingFeatures[Sampling Feature Type],$A2068),CHAR(34),
", SamplingFeatureCode:  ",CHAR(34),INDEX(SamplingFeatures[Feature Code],$A2068),CHAR(34),
", SamplingFeatureName:  ",CHAR(34),INDEX(SamplingFeatures[Feature Name],$A2068),CHAR(34),
", SamplingFeatureDescription:  ",CHAR(34),INDEX(SamplingFeatures[Feature Description],$A2068),CHAR(34),
", SamplingFeatureGeotypeCV:  ",CHAR(34),INDEX(SamplingFeatures[Feature Geo Type],$A2068),CHAR(34),
", FeatureGeometry:  ",CHAR(34),INDEX(SamplingFeatures[Feature Geometry],$A2068),CHAR(34),
", Elevation_m:  ",CHAR(34),INDEX(SamplingFeatures[Elevation_m],$A2068),CHAR(34),
", ElevationDatumCV:  ",CHAR(34),ElevationDatum,CHAR(34),"}"))</f>
        <v>#REF!</v>
      </c>
      <c r="L2068" t="e">
        <f>IF(INDEX(SamplingFeatures[Sampling Feature Type],$A2068)&lt;&gt;"Site","",
CONCATENATE("  - &amp;SiteID",TEXT(SUMPRODUCT(--($L$3:$L2067&lt;&gt;"")),"0000"),
" {","SamplingFeatureID:  *SamplingFeatureID",TEXT($A2068,"0000"),
", SiteTypeCV:  ",CHAR(34),INDEX(Sites[Site Type],$A2068),CHAR(34),
", Latitude:  ",INDEX(Sites[Latitude],$A2068),
", Longitude:  ",INDEX(Sites[Longitude],$A2068),
", SRSName:  ",CHAR(34),LatLonDatum,CHAR(34),"}"))</f>
        <v>#REF!</v>
      </c>
      <c r="M2068" t="e">
        <f>IF(INDEX(SamplingFeatures[Sampling Feature Type],$A2068)&lt;&gt;"Specimen","",
CONCATENATE("  - &amp;SpecimenID",TEXT(SUMPRODUCT(--($M$3:$M2067&lt;&gt;"")),"0000"),
" {","SamplingFeatureID:  *SamplingFeatureID",TEXT($A2068,"0000"),
", SpecimenTypeCV:  ",CHAR(34),INDEX(Specimens[Specimen Type],$A2068),CHAR(34),
", SpecimenMediumCV:  ",INDEX(Specimens[Specimen Medium],$A2068),
", IsFieldSpecimen:  ",CHAR(34),INDEX(Specimens[Is Field Specimen?],$A2068),CHAR(34),"}"))</f>
        <v>#REF!</v>
      </c>
      <c r="N2068" t="e">
        <f>IF(COUNTA(SpatialOffsets[])=0,"", IF(INDEX(SpatialOffsets[Spatial Offset Type],$A2068)="","",
CONCATENATE("  - &amp;SpatialOffsetID",TEXT($A2068,"0000"),
" {","SpatialOffsetTypeCV:  ",CHAR(34),INDEX(SpatialOffsets[Spatial Offset Type],$A2068),CHAR(34),
", Offset1Value:  ",INDEX(SpatialOffsets[Offset 1 Value],$A2068),
", Offset1UnitID:  ",CHAR(34),INDEX(SpatialOffsets[Offset 1 Unit],$A2068),CHAR(34),
", Offset2Value:  ",INDEX(SpatialOffsets[Offset 2 Value],$A2068),
", Offset2UnitID:  ",CHAR(34),INDEX(SpatialOffsets[Offset 2 Unit],$A2068),CHAR(34),
", Offset3Value:  ",INDEX(SpatialOffsets[Offset 3 Value],$A2068),
", Offset3UnitID:  ",CHAR(34),INDEX(SpatialOffsets[Offset 3 Unit],$A2068),CHAR(34),,"}")))</f>
        <v>#REF!</v>
      </c>
      <c r="O2068" t="e">
        <f>IF(COUNTA(RelatedFeatures[])=0,"", IF(INDEX(RelatedFeatures[First Sampling Feature Code],$A2068)="","",
CONCATENATE("  - &amp;RelationID",TEXT($A2068,"0000"),
" {","SamplingFeatureID:  *SamplingFeatureID",TEXT(MATCH(INDEX(RelatedFeatures[First Sampling Feature Code],$A2068),SamplingFeatures[Feature Code],0),"0000"),
", RelationshipTypeCV:  ",CHAR(34),INDEX(RelatedFeatures[Relationship Type],$A2068),CHAR(34),
", RelatedFeatureID: *SamplingFeatureID",TEXT(MATCH(INDEX(RelatedFeatures[Second Sampling Feature Code],$A2068),SamplingFeatures[Feature Code],0),"0000"),
", SpatialOffsetID:  ",IF(INDEX(RelatedFeatures[Offset Number],$A2068)="","",CONCATENATE("*SpatialOffsetID",TEXT(INDEX(RelatedFeatures[Offset Number],$A2068),"0000"))),"}")))</f>
        <v>#REF!</v>
      </c>
      <c r="P2068" t="e">
        <f>IF(INDEX(Methods[Method Type],$A2068)="","",
CONCATENATE("  - &amp;MethodID",TEXT($A2068,"0000"),
" {","MethodTypeCV:  ",CHAR(34),INDEX(Methods[Method Type],$A2068),CHAR(34),
", MethodCode:  ",CHAR(34),INDEX(Methods[Method Code],$A2068),CHAR(34),
", MethodName:  ",CHAR(34),INDEX(Methods[Method Name],$A2068),CHAR(34),
", MethodDescription:  ",CHAR(34),INDEX(Methods[Method Description],$A2068),CHAR(34),
", MethodLink:  ",CHAR(34),INDEX(Methods[Method Link],$A2068),CHAR(34),
", OrganizationID: *OrganizationID",TEXT(MATCH(INDEX(Methods[Organization Name],$A2068),Organizations[Organization Name],0),"0000"),"}"))</f>
        <v>#REF!</v>
      </c>
      <c r="Q2068" t="e">
        <f>IF(INDEX(Variables[Variable Type],$A2068)="","",
CONCATENATE("  - &amp;VariableID",TEXT($A2068,"0000"),
" {","VariableTypeCV:  ",CHAR(34),INDEX(Variables[Variable Type],$A2068),CHAR(34),
", VariableCode:  ",CHAR(34),INDEX(Variables[Variable Code],$A2068),CHAR(34),
", VariableNameCV:  ",CHAR(34),INDEX(Variables[Variable Name],$A2068),CHAR(34),
", VariableDefinition:  ",CHAR(34),INDEX(Variables[Variable Definition],$A2068),CHAR(34),
", SpecciationCV:  ",CHAR(34),INDEX(Variables[Speciation],$A2068),CHAR(34),
", NoDataValue:  ",CHAR(34),INDEX(Variables[No Data Value],$A2068),CHAR(34),"}"))</f>
        <v>#REF!</v>
      </c>
    </row>
    <row r="2069" spans="1:17" x14ac:dyDescent="0.25">
      <c r="A2069">
        <v>2066</v>
      </c>
      <c r="D2069" t="e">
        <f>IF(INDEX(People[First Name],$A2069)="","",
CONCATENATE("  - &amp;PersonID",TEXT($A2069,"0000"),
" {","PersonFirstName:  ",CHAR(34),INDEX(People[First Name],$A2069),CHAR(34),
", PersonMiddleName:  ",CHAR(34),INDEX(People[Middle Name],$A2069),CHAR(34),
", PersonLastName:  ",CHAR(34),INDEX(People[Last Name],$A2069),CHAR(34),"}"))</f>
        <v>#REF!</v>
      </c>
      <c r="E2069" t="e">
        <f>IF(INDEX(Organizations[Organization Type '[CV']],$A2069)="","",
CONCATENATE("  - &amp;OrganizationID",TEXT($A2069,"0000"),
" {","OrganizationTypeCV:  ",CHAR(34),INDEX(Organizations[Organization Type '[CV']],$A2069),CHAR(34),
", OrganizationCode:  ",CHAR(34),INDEX(Organizations[Organization Code],$A2069),CHAR(34),
", OrganizationName:  ",CHAR(34),INDEX(Organizations[Organization Name],$A2069),CHAR(34),
", OrganizationDescription:  ",CHAR(34),INDEX(Organizations[Organization Description],$A2069),CHAR(34),
", OrganizationLink:  ",CHAR(34),INDEX(Organizations[Organization Link],$A2069),CHAR(34),"}"))</f>
        <v>#REF!</v>
      </c>
      <c r="F2069" t="e">
        <f>IF(INDEX(People[First Name],$A2069)="","",
CONCATENATE("  - &amp;AffiliationID",TEXT($A2069,"0000"),
" {PersonID: *PersonID",TEXT($A2069,"0000"),
", OrganizationID: *OrganizationID",TEXT(MATCH(INDEX(People[Organization Name],$A2069),Organizations[Organization Name],0),"0000"),
", IsPrimaryOrganizationContact: , AffiliationStartDate: , AffiliationEndDate: , PrimaryPhone: ",
", PrimaryEmail: ",CHAR(34),INDEX(People[Primary Email],$A2069),CHAR(34),
", PrimaryAddress: ",CHAR(34),INDEX(People[Primary Address],$A2069),CHAR(34),
", PersonLink: }"))</f>
        <v>#REF!</v>
      </c>
      <c r="H2069" t="e">
        <f>IF(COUNTA(CitationInformation)=0,"",IF(INDEX(AuthorList[Author Name],$A2069)="","",
CONCATENATE("  - &amp;AuthorListID",TEXT($A2069,"0000"),
"  {CitationID: *CitationID0001",
", PersonID: *PersonID",TEXT(MATCH(INDEX(AuthorList[Author Name],$A2069),People[Full Name],0),"0000"),
", AuthorOrder: ",INDEX(AuthorList[Author Number],$A2069),"}")))</f>
        <v>#REF!</v>
      </c>
      <c r="K2069" t="e">
        <f>IF(INDEX(SamplingFeatures[Feature Code],$A2069)="","",
CONCATENATE("  - &amp;SamplingFeatureID",TEXT($A2069,"0000"),
" {","SamplingFeatureUUID:  ",CHAR(34),INDEX(SamplingFeatures[Sampling Feature UUID],$A2069),CHAR(34),
", SamplingFeatureTypeCV:  ",CHAR(34),INDEX(SamplingFeatures[Sampling Feature Type],$A2069),CHAR(34),
", SamplingFeatureCode:  ",CHAR(34),INDEX(SamplingFeatures[Feature Code],$A2069),CHAR(34),
", SamplingFeatureName:  ",CHAR(34),INDEX(SamplingFeatures[Feature Name],$A2069),CHAR(34),
", SamplingFeatureDescription:  ",CHAR(34),INDEX(SamplingFeatures[Feature Description],$A2069),CHAR(34),
", SamplingFeatureGeotypeCV:  ",CHAR(34),INDEX(SamplingFeatures[Feature Geo Type],$A2069),CHAR(34),
", FeatureGeometry:  ",CHAR(34),INDEX(SamplingFeatures[Feature Geometry],$A2069),CHAR(34),
", Elevation_m:  ",CHAR(34),INDEX(SamplingFeatures[Elevation_m],$A2069),CHAR(34),
", ElevationDatumCV:  ",CHAR(34),ElevationDatum,CHAR(34),"}"))</f>
        <v>#REF!</v>
      </c>
      <c r="L2069" t="e">
        <f>IF(INDEX(SamplingFeatures[Sampling Feature Type],$A2069)&lt;&gt;"Site","",
CONCATENATE("  - &amp;SiteID",TEXT(SUMPRODUCT(--($L$3:$L2068&lt;&gt;"")),"0000"),
" {","SamplingFeatureID:  *SamplingFeatureID",TEXT($A2069,"0000"),
", SiteTypeCV:  ",CHAR(34),INDEX(Sites[Site Type],$A2069),CHAR(34),
", Latitude:  ",INDEX(Sites[Latitude],$A2069),
", Longitude:  ",INDEX(Sites[Longitude],$A2069),
", SRSName:  ",CHAR(34),LatLonDatum,CHAR(34),"}"))</f>
        <v>#REF!</v>
      </c>
      <c r="M2069" t="e">
        <f>IF(INDEX(SamplingFeatures[Sampling Feature Type],$A2069)&lt;&gt;"Specimen","",
CONCATENATE("  - &amp;SpecimenID",TEXT(SUMPRODUCT(--($M$3:$M2068&lt;&gt;"")),"0000"),
" {","SamplingFeatureID:  *SamplingFeatureID",TEXT($A2069,"0000"),
", SpecimenTypeCV:  ",CHAR(34),INDEX(Specimens[Specimen Type],$A2069),CHAR(34),
", SpecimenMediumCV:  ",INDEX(Specimens[Specimen Medium],$A2069),
", IsFieldSpecimen:  ",CHAR(34),INDEX(Specimens[Is Field Specimen?],$A2069),CHAR(34),"}"))</f>
        <v>#REF!</v>
      </c>
      <c r="N2069" t="e">
        <f>IF(COUNTA(SpatialOffsets[])=0,"", IF(INDEX(SpatialOffsets[Spatial Offset Type],$A2069)="","",
CONCATENATE("  - &amp;SpatialOffsetID",TEXT($A2069,"0000"),
" {","SpatialOffsetTypeCV:  ",CHAR(34),INDEX(SpatialOffsets[Spatial Offset Type],$A2069),CHAR(34),
", Offset1Value:  ",INDEX(SpatialOffsets[Offset 1 Value],$A2069),
", Offset1UnitID:  ",CHAR(34),INDEX(SpatialOffsets[Offset 1 Unit],$A2069),CHAR(34),
", Offset2Value:  ",INDEX(SpatialOffsets[Offset 2 Value],$A2069),
", Offset2UnitID:  ",CHAR(34),INDEX(SpatialOffsets[Offset 2 Unit],$A2069),CHAR(34),
", Offset3Value:  ",INDEX(SpatialOffsets[Offset 3 Value],$A2069),
", Offset3UnitID:  ",CHAR(34),INDEX(SpatialOffsets[Offset 3 Unit],$A2069),CHAR(34),,"}")))</f>
        <v>#REF!</v>
      </c>
      <c r="O2069" t="e">
        <f>IF(COUNTA(RelatedFeatures[])=0,"", IF(INDEX(RelatedFeatures[First Sampling Feature Code],$A2069)="","",
CONCATENATE("  - &amp;RelationID",TEXT($A2069,"0000"),
" {","SamplingFeatureID:  *SamplingFeatureID",TEXT(MATCH(INDEX(RelatedFeatures[First Sampling Feature Code],$A2069),SamplingFeatures[Feature Code],0),"0000"),
", RelationshipTypeCV:  ",CHAR(34),INDEX(RelatedFeatures[Relationship Type],$A2069),CHAR(34),
", RelatedFeatureID: *SamplingFeatureID",TEXT(MATCH(INDEX(RelatedFeatures[Second Sampling Feature Code],$A2069),SamplingFeatures[Feature Code],0),"0000"),
", SpatialOffsetID:  ",IF(INDEX(RelatedFeatures[Offset Number],$A2069)="","",CONCATENATE("*SpatialOffsetID",TEXT(INDEX(RelatedFeatures[Offset Number],$A2069),"0000"))),"}")))</f>
        <v>#REF!</v>
      </c>
      <c r="P2069" t="e">
        <f>IF(INDEX(Methods[Method Type],$A2069)="","",
CONCATENATE("  - &amp;MethodID",TEXT($A2069,"0000"),
" {","MethodTypeCV:  ",CHAR(34),INDEX(Methods[Method Type],$A2069),CHAR(34),
", MethodCode:  ",CHAR(34),INDEX(Methods[Method Code],$A2069),CHAR(34),
", MethodName:  ",CHAR(34),INDEX(Methods[Method Name],$A2069),CHAR(34),
", MethodDescription:  ",CHAR(34),INDEX(Methods[Method Description],$A2069),CHAR(34),
", MethodLink:  ",CHAR(34),INDEX(Methods[Method Link],$A2069),CHAR(34),
", OrganizationID: *OrganizationID",TEXT(MATCH(INDEX(Methods[Organization Name],$A2069),Organizations[Organization Name],0),"0000"),"}"))</f>
        <v>#REF!</v>
      </c>
      <c r="Q2069" t="e">
        <f>IF(INDEX(Variables[Variable Type],$A2069)="","",
CONCATENATE("  - &amp;VariableID",TEXT($A2069,"0000"),
" {","VariableTypeCV:  ",CHAR(34),INDEX(Variables[Variable Type],$A2069),CHAR(34),
", VariableCode:  ",CHAR(34),INDEX(Variables[Variable Code],$A2069),CHAR(34),
", VariableNameCV:  ",CHAR(34),INDEX(Variables[Variable Name],$A2069),CHAR(34),
", VariableDefinition:  ",CHAR(34),INDEX(Variables[Variable Definition],$A2069),CHAR(34),
", SpecciationCV:  ",CHAR(34),INDEX(Variables[Speciation],$A2069),CHAR(34),
", NoDataValue:  ",CHAR(34),INDEX(Variables[No Data Value],$A2069),CHAR(34),"}"))</f>
        <v>#REF!</v>
      </c>
    </row>
    <row r="2070" spans="1:17" x14ac:dyDescent="0.25">
      <c r="A2070">
        <v>2067</v>
      </c>
      <c r="D2070" t="e">
        <f>IF(INDEX(People[First Name],$A2070)="","",
CONCATENATE("  - &amp;PersonID",TEXT($A2070,"0000"),
" {","PersonFirstName:  ",CHAR(34),INDEX(People[First Name],$A2070),CHAR(34),
", PersonMiddleName:  ",CHAR(34),INDEX(People[Middle Name],$A2070),CHAR(34),
", PersonLastName:  ",CHAR(34),INDEX(People[Last Name],$A2070),CHAR(34),"}"))</f>
        <v>#REF!</v>
      </c>
      <c r="E2070" t="e">
        <f>IF(INDEX(Organizations[Organization Type '[CV']],$A2070)="","",
CONCATENATE("  - &amp;OrganizationID",TEXT($A2070,"0000"),
" {","OrganizationTypeCV:  ",CHAR(34),INDEX(Organizations[Organization Type '[CV']],$A2070),CHAR(34),
", OrganizationCode:  ",CHAR(34),INDEX(Organizations[Organization Code],$A2070),CHAR(34),
", OrganizationName:  ",CHAR(34),INDEX(Organizations[Organization Name],$A2070),CHAR(34),
", OrganizationDescription:  ",CHAR(34),INDEX(Organizations[Organization Description],$A2070),CHAR(34),
", OrganizationLink:  ",CHAR(34),INDEX(Organizations[Organization Link],$A2070),CHAR(34),"}"))</f>
        <v>#REF!</v>
      </c>
      <c r="F2070" t="e">
        <f>IF(INDEX(People[First Name],$A2070)="","",
CONCATENATE("  - &amp;AffiliationID",TEXT($A2070,"0000"),
" {PersonID: *PersonID",TEXT($A2070,"0000"),
", OrganizationID: *OrganizationID",TEXT(MATCH(INDEX(People[Organization Name],$A2070),Organizations[Organization Name],0),"0000"),
", IsPrimaryOrganizationContact: , AffiliationStartDate: , AffiliationEndDate: , PrimaryPhone: ",
", PrimaryEmail: ",CHAR(34),INDEX(People[Primary Email],$A2070),CHAR(34),
", PrimaryAddress: ",CHAR(34),INDEX(People[Primary Address],$A2070),CHAR(34),
", PersonLink: }"))</f>
        <v>#REF!</v>
      </c>
      <c r="H2070" t="e">
        <f>IF(COUNTA(CitationInformation)=0,"",IF(INDEX(AuthorList[Author Name],$A2070)="","",
CONCATENATE("  - &amp;AuthorListID",TEXT($A2070,"0000"),
"  {CitationID: *CitationID0001",
", PersonID: *PersonID",TEXT(MATCH(INDEX(AuthorList[Author Name],$A2070),People[Full Name],0),"0000"),
", AuthorOrder: ",INDEX(AuthorList[Author Number],$A2070),"}")))</f>
        <v>#REF!</v>
      </c>
      <c r="K2070" t="e">
        <f>IF(INDEX(SamplingFeatures[Feature Code],$A2070)="","",
CONCATENATE("  - &amp;SamplingFeatureID",TEXT($A2070,"0000"),
" {","SamplingFeatureUUID:  ",CHAR(34),INDEX(SamplingFeatures[Sampling Feature UUID],$A2070),CHAR(34),
", SamplingFeatureTypeCV:  ",CHAR(34),INDEX(SamplingFeatures[Sampling Feature Type],$A2070),CHAR(34),
", SamplingFeatureCode:  ",CHAR(34),INDEX(SamplingFeatures[Feature Code],$A2070),CHAR(34),
", SamplingFeatureName:  ",CHAR(34),INDEX(SamplingFeatures[Feature Name],$A2070),CHAR(34),
", SamplingFeatureDescription:  ",CHAR(34),INDEX(SamplingFeatures[Feature Description],$A2070),CHAR(34),
", SamplingFeatureGeotypeCV:  ",CHAR(34),INDEX(SamplingFeatures[Feature Geo Type],$A2070),CHAR(34),
", FeatureGeometry:  ",CHAR(34),INDEX(SamplingFeatures[Feature Geometry],$A2070),CHAR(34),
", Elevation_m:  ",CHAR(34),INDEX(SamplingFeatures[Elevation_m],$A2070),CHAR(34),
", ElevationDatumCV:  ",CHAR(34),ElevationDatum,CHAR(34),"}"))</f>
        <v>#REF!</v>
      </c>
      <c r="L2070" t="e">
        <f>IF(INDEX(SamplingFeatures[Sampling Feature Type],$A2070)&lt;&gt;"Site","",
CONCATENATE("  - &amp;SiteID",TEXT(SUMPRODUCT(--($L$3:$L2069&lt;&gt;"")),"0000"),
" {","SamplingFeatureID:  *SamplingFeatureID",TEXT($A2070,"0000"),
", SiteTypeCV:  ",CHAR(34),INDEX(Sites[Site Type],$A2070),CHAR(34),
", Latitude:  ",INDEX(Sites[Latitude],$A2070),
", Longitude:  ",INDEX(Sites[Longitude],$A2070),
", SRSName:  ",CHAR(34),LatLonDatum,CHAR(34),"}"))</f>
        <v>#REF!</v>
      </c>
      <c r="M2070" t="e">
        <f>IF(INDEX(SamplingFeatures[Sampling Feature Type],$A2070)&lt;&gt;"Specimen","",
CONCATENATE("  - &amp;SpecimenID",TEXT(SUMPRODUCT(--($M$3:$M2069&lt;&gt;"")),"0000"),
" {","SamplingFeatureID:  *SamplingFeatureID",TEXT($A2070,"0000"),
", SpecimenTypeCV:  ",CHAR(34),INDEX(Specimens[Specimen Type],$A2070),CHAR(34),
", SpecimenMediumCV:  ",INDEX(Specimens[Specimen Medium],$A2070),
", IsFieldSpecimen:  ",CHAR(34),INDEX(Specimens[Is Field Specimen?],$A2070),CHAR(34),"}"))</f>
        <v>#REF!</v>
      </c>
      <c r="N2070" t="e">
        <f>IF(COUNTA(SpatialOffsets[])=0,"", IF(INDEX(SpatialOffsets[Spatial Offset Type],$A2070)="","",
CONCATENATE("  - &amp;SpatialOffsetID",TEXT($A2070,"0000"),
" {","SpatialOffsetTypeCV:  ",CHAR(34),INDEX(SpatialOffsets[Spatial Offset Type],$A2070),CHAR(34),
", Offset1Value:  ",INDEX(SpatialOffsets[Offset 1 Value],$A2070),
", Offset1UnitID:  ",CHAR(34),INDEX(SpatialOffsets[Offset 1 Unit],$A2070),CHAR(34),
", Offset2Value:  ",INDEX(SpatialOffsets[Offset 2 Value],$A2070),
", Offset2UnitID:  ",CHAR(34),INDEX(SpatialOffsets[Offset 2 Unit],$A2070),CHAR(34),
", Offset3Value:  ",INDEX(SpatialOffsets[Offset 3 Value],$A2070),
", Offset3UnitID:  ",CHAR(34),INDEX(SpatialOffsets[Offset 3 Unit],$A2070),CHAR(34),,"}")))</f>
        <v>#REF!</v>
      </c>
      <c r="O2070" t="e">
        <f>IF(COUNTA(RelatedFeatures[])=0,"", IF(INDEX(RelatedFeatures[First Sampling Feature Code],$A2070)="","",
CONCATENATE("  - &amp;RelationID",TEXT($A2070,"0000"),
" {","SamplingFeatureID:  *SamplingFeatureID",TEXT(MATCH(INDEX(RelatedFeatures[First Sampling Feature Code],$A2070),SamplingFeatures[Feature Code],0),"0000"),
", RelationshipTypeCV:  ",CHAR(34),INDEX(RelatedFeatures[Relationship Type],$A2070),CHAR(34),
", RelatedFeatureID: *SamplingFeatureID",TEXT(MATCH(INDEX(RelatedFeatures[Second Sampling Feature Code],$A2070),SamplingFeatures[Feature Code],0),"0000"),
", SpatialOffsetID:  ",IF(INDEX(RelatedFeatures[Offset Number],$A2070)="","",CONCATENATE("*SpatialOffsetID",TEXT(INDEX(RelatedFeatures[Offset Number],$A2070),"0000"))),"}")))</f>
        <v>#REF!</v>
      </c>
      <c r="P2070" t="e">
        <f>IF(INDEX(Methods[Method Type],$A2070)="","",
CONCATENATE("  - &amp;MethodID",TEXT($A2070,"0000"),
" {","MethodTypeCV:  ",CHAR(34),INDEX(Methods[Method Type],$A2070),CHAR(34),
", MethodCode:  ",CHAR(34),INDEX(Methods[Method Code],$A2070),CHAR(34),
", MethodName:  ",CHAR(34),INDEX(Methods[Method Name],$A2070),CHAR(34),
", MethodDescription:  ",CHAR(34),INDEX(Methods[Method Description],$A2070),CHAR(34),
", MethodLink:  ",CHAR(34),INDEX(Methods[Method Link],$A2070),CHAR(34),
", OrganizationID: *OrganizationID",TEXT(MATCH(INDEX(Methods[Organization Name],$A2070),Organizations[Organization Name],0),"0000"),"}"))</f>
        <v>#REF!</v>
      </c>
      <c r="Q2070" t="e">
        <f>IF(INDEX(Variables[Variable Type],$A2070)="","",
CONCATENATE("  - &amp;VariableID",TEXT($A2070,"0000"),
" {","VariableTypeCV:  ",CHAR(34),INDEX(Variables[Variable Type],$A2070),CHAR(34),
", VariableCode:  ",CHAR(34),INDEX(Variables[Variable Code],$A2070),CHAR(34),
", VariableNameCV:  ",CHAR(34),INDEX(Variables[Variable Name],$A2070),CHAR(34),
", VariableDefinition:  ",CHAR(34),INDEX(Variables[Variable Definition],$A2070),CHAR(34),
", SpecciationCV:  ",CHAR(34),INDEX(Variables[Speciation],$A2070),CHAR(34),
", NoDataValue:  ",CHAR(34),INDEX(Variables[No Data Value],$A2070),CHAR(34),"}"))</f>
        <v>#REF!</v>
      </c>
    </row>
    <row r="2071" spans="1:17" x14ac:dyDescent="0.25">
      <c r="A2071">
        <v>2068</v>
      </c>
      <c r="D2071" t="e">
        <f>IF(INDEX(People[First Name],$A2071)="","",
CONCATENATE("  - &amp;PersonID",TEXT($A2071,"0000"),
" {","PersonFirstName:  ",CHAR(34),INDEX(People[First Name],$A2071),CHAR(34),
", PersonMiddleName:  ",CHAR(34),INDEX(People[Middle Name],$A2071),CHAR(34),
", PersonLastName:  ",CHAR(34),INDEX(People[Last Name],$A2071),CHAR(34),"}"))</f>
        <v>#REF!</v>
      </c>
      <c r="E2071" t="e">
        <f>IF(INDEX(Organizations[Organization Type '[CV']],$A2071)="","",
CONCATENATE("  - &amp;OrganizationID",TEXT($A2071,"0000"),
" {","OrganizationTypeCV:  ",CHAR(34),INDEX(Organizations[Organization Type '[CV']],$A2071),CHAR(34),
", OrganizationCode:  ",CHAR(34),INDEX(Organizations[Organization Code],$A2071),CHAR(34),
", OrganizationName:  ",CHAR(34),INDEX(Organizations[Organization Name],$A2071),CHAR(34),
", OrganizationDescription:  ",CHAR(34),INDEX(Organizations[Organization Description],$A2071),CHAR(34),
", OrganizationLink:  ",CHAR(34),INDEX(Organizations[Organization Link],$A2071),CHAR(34),"}"))</f>
        <v>#REF!</v>
      </c>
      <c r="F2071" t="e">
        <f>IF(INDEX(People[First Name],$A2071)="","",
CONCATENATE("  - &amp;AffiliationID",TEXT($A2071,"0000"),
" {PersonID: *PersonID",TEXT($A2071,"0000"),
", OrganizationID: *OrganizationID",TEXT(MATCH(INDEX(People[Organization Name],$A2071),Organizations[Organization Name],0),"0000"),
", IsPrimaryOrganizationContact: , AffiliationStartDate: , AffiliationEndDate: , PrimaryPhone: ",
", PrimaryEmail: ",CHAR(34),INDEX(People[Primary Email],$A2071),CHAR(34),
", PrimaryAddress: ",CHAR(34),INDEX(People[Primary Address],$A2071),CHAR(34),
", PersonLink: }"))</f>
        <v>#REF!</v>
      </c>
      <c r="H2071" t="e">
        <f>IF(COUNTA(CitationInformation)=0,"",IF(INDEX(AuthorList[Author Name],$A2071)="","",
CONCATENATE("  - &amp;AuthorListID",TEXT($A2071,"0000"),
"  {CitationID: *CitationID0001",
", PersonID: *PersonID",TEXT(MATCH(INDEX(AuthorList[Author Name],$A2071),People[Full Name],0),"0000"),
", AuthorOrder: ",INDEX(AuthorList[Author Number],$A2071),"}")))</f>
        <v>#REF!</v>
      </c>
      <c r="K2071" t="e">
        <f>IF(INDEX(SamplingFeatures[Feature Code],$A2071)="","",
CONCATENATE("  - &amp;SamplingFeatureID",TEXT($A2071,"0000"),
" {","SamplingFeatureUUID:  ",CHAR(34),INDEX(SamplingFeatures[Sampling Feature UUID],$A2071),CHAR(34),
", SamplingFeatureTypeCV:  ",CHAR(34),INDEX(SamplingFeatures[Sampling Feature Type],$A2071),CHAR(34),
", SamplingFeatureCode:  ",CHAR(34),INDEX(SamplingFeatures[Feature Code],$A2071),CHAR(34),
", SamplingFeatureName:  ",CHAR(34),INDEX(SamplingFeatures[Feature Name],$A2071),CHAR(34),
", SamplingFeatureDescription:  ",CHAR(34),INDEX(SamplingFeatures[Feature Description],$A2071),CHAR(34),
", SamplingFeatureGeotypeCV:  ",CHAR(34),INDEX(SamplingFeatures[Feature Geo Type],$A2071),CHAR(34),
", FeatureGeometry:  ",CHAR(34),INDEX(SamplingFeatures[Feature Geometry],$A2071),CHAR(34),
", Elevation_m:  ",CHAR(34),INDEX(SamplingFeatures[Elevation_m],$A2071),CHAR(34),
", ElevationDatumCV:  ",CHAR(34),ElevationDatum,CHAR(34),"}"))</f>
        <v>#REF!</v>
      </c>
      <c r="L2071" t="e">
        <f>IF(INDEX(SamplingFeatures[Sampling Feature Type],$A2071)&lt;&gt;"Site","",
CONCATENATE("  - &amp;SiteID",TEXT(SUMPRODUCT(--($L$3:$L2070&lt;&gt;"")),"0000"),
" {","SamplingFeatureID:  *SamplingFeatureID",TEXT($A2071,"0000"),
", SiteTypeCV:  ",CHAR(34),INDEX(Sites[Site Type],$A2071),CHAR(34),
", Latitude:  ",INDEX(Sites[Latitude],$A2071),
", Longitude:  ",INDEX(Sites[Longitude],$A2071),
", SRSName:  ",CHAR(34),LatLonDatum,CHAR(34),"}"))</f>
        <v>#REF!</v>
      </c>
      <c r="M2071" t="e">
        <f>IF(INDEX(SamplingFeatures[Sampling Feature Type],$A2071)&lt;&gt;"Specimen","",
CONCATENATE("  - &amp;SpecimenID",TEXT(SUMPRODUCT(--($M$3:$M2070&lt;&gt;"")),"0000"),
" {","SamplingFeatureID:  *SamplingFeatureID",TEXT($A2071,"0000"),
", SpecimenTypeCV:  ",CHAR(34),INDEX(Specimens[Specimen Type],$A2071),CHAR(34),
", SpecimenMediumCV:  ",INDEX(Specimens[Specimen Medium],$A2071),
", IsFieldSpecimen:  ",CHAR(34),INDEX(Specimens[Is Field Specimen?],$A2071),CHAR(34),"}"))</f>
        <v>#REF!</v>
      </c>
      <c r="N2071" t="e">
        <f>IF(COUNTA(SpatialOffsets[])=0,"", IF(INDEX(SpatialOffsets[Spatial Offset Type],$A2071)="","",
CONCATENATE("  - &amp;SpatialOffsetID",TEXT($A2071,"0000"),
" {","SpatialOffsetTypeCV:  ",CHAR(34),INDEX(SpatialOffsets[Spatial Offset Type],$A2071),CHAR(34),
", Offset1Value:  ",INDEX(SpatialOffsets[Offset 1 Value],$A2071),
", Offset1UnitID:  ",CHAR(34),INDEX(SpatialOffsets[Offset 1 Unit],$A2071),CHAR(34),
", Offset2Value:  ",INDEX(SpatialOffsets[Offset 2 Value],$A2071),
", Offset2UnitID:  ",CHAR(34),INDEX(SpatialOffsets[Offset 2 Unit],$A2071),CHAR(34),
", Offset3Value:  ",INDEX(SpatialOffsets[Offset 3 Value],$A2071),
", Offset3UnitID:  ",CHAR(34),INDEX(SpatialOffsets[Offset 3 Unit],$A2071),CHAR(34),,"}")))</f>
        <v>#REF!</v>
      </c>
      <c r="O2071" t="e">
        <f>IF(COUNTA(RelatedFeatures[])=0,"", IF(INDEX(RelatedFeatures[First Sampling Feature Code],$A2071)="","",
CONCATENATE("  - &amp;RelationID",TEXT($A2071,"0000"),
" {","SamplingFeatureID:  *SamplingFeatureID",TEXT(MATCH(INDEX(RelatedFeatures[First Sampling Feature Code],$A2071),SamplingFeatures[Feature Code],0),"0000"),
", RelationshipTypeCV:  ",CHAR(34),INDEX(RelatedFeatures[Relationship Type],$A2071),CHAR(34),
", RelatedFeatureID: *SamplingFeatureID",TEXT(MATCH(INDEX(RelatedFeatures[Second Sampling Feature Code],$A2071),SamplingFeatures[Feature Code],0),"0000"),
", SpatialOffsetID:  ",IF(INDEX(RelatedFeatures[Offset Number],$A2071)="","",CONCATENATE("*SpatialOffsetID",TEXT(INDEX(RelatedFeatures[Offset Number],$A2071),"0000"))),"}")))</f>
        <v>#REF!</v>
      </c>
      <c r="P2071" t="e">
        <f>IF(INDEX(Methods[Method Type],$A2071)="","",
CONCATENATE("  - &amp;MethodID",TEXT($A2071,"0000"),
" {","MethodTypeCV:  ",CHAR(34),INDEX(Methods[Method Type],$A2071),CHAR(34),
", MethodCode:  ",CHAR(34),INDEX(Methods[Method Code],$A2071),CHAR(34),
", MethodName:  ",CHAR(34),INDEX(Methods[Method Name],$A2071),CHAR(34),
", MethodDescription:  ",CHAR(34),INDEX(Methods[Method Description],$A2071),CHAR(34),
", MethodLink:  ",CHAR(34),INDEX(Methods[Method Link],$A2071),CHAR(34),
", OrganizationID: *OrganizationID",TEXT(MATCH(INDEX(Methods[Organization Name],$A2071),Organizations[Organization Name],0),"0000"),"}"))</f>
        <v>#REF!</v>
      </c>
      <c r="Q2071" t="e">
        <f>IF(INDEX(Variables[Variable Type],$A2071)="","",
CONCATENATE("  - &amp;VariableID",TEXT($A2071,"0000"),
" {","VariableTypeCV:  ",CHAR(34),INDEX(Variables[Variable Type],$A2071),CHAR(34),
", VariableCode:  ",CHAR(34),INDEX(Variables[Variable Code],$A2071),CHAR(34),
", VariableNameCV:  ",CHAR(34),INDEX(Variables[Variable Name],$A2071),CHAR(34),
", VariableDefinition:  ",CHAR(34),INDEX(Variables[Variable Definition],$A2071),CHAR(34),
", SpecciationCV:  ",CHAR(34),INDEX(Variables[Speciation],$A2071),CHAR(34),
", NoDataValue:  ",CHAR(34),INDEX(Variables[No Data Value],$A2071),CHAR(34),"}"))</f>
        <v>#REF!</v>
      </c>
    </row>
    <row r="2072" spans="1:17" x14ac:dyDescent="0.25">
      <c r="A2072">
        <v>2069</v>
      </c>
      <c r="D2072" t="e">
        <f>IF(INDEX(People[First Name],$A2072)="","",
CONCATENATE("  - &amp;PersonID",TEXT($A2072,"0000"),
" {","PersonFirstName:  ",CHAR(34),INDEX(People[First Name],$A2072),CHAR(34),
", PersonMiddleName:  ",CHAR(34),INDEX(People[Middle Name],$A2072),CHAR(34),
", PersonLastName:  ",CHAR(34),INDEX(People[Last Name],$A2072),CHAR(34),"}"))</f>
        <v>#REF!</v>
      </c>
      <c r="E2072" t="e">
        <f>IF(INDEX(Organizations[Organization Type '[CV']],$A2072)="","",
CONCATENATE("  - &amp;OrganizationID",TEXT($A2072,"0000"),
" {","OrganizationTypeCV:  ",CHAR(34),INDEX(Organizations[Organization Type '[CV']],$A2072),CHAR(34),
", OrganizationCode:  ",CHAR(34),INDEX(Organizations[Organization Code],$A2072),CHAR(34),
", OrganizationName:  ",CHAR(34),INDEX(Organizations[Organization Name],$A2072),CHAR(34),
", OrganizationDescription:  ",CHAR(34),INDEX(Organizations[Organization Description],$A2072),CHAR(34),
", OrganizationLink:  ",CHAR(34),INDEX(Organizations[Organization Link],$A2072),CHAR(34),"}"))</f>
        <v>#REF!</v>
      </c>
      <c r="F2072" t="e">
        <f>IF(INDEX(People[First Name],$A2072)="","",
CONCATENATE("  - &amp;AffiliationID",TEXT($A2072,"0000"),
" {PersonID: *PersonID",TEXT($A2072,"0000"),
", OrganizationID: *OrganizationID",TEXT(MATCH(INDEX(People[Organization Name],$A2072),Organizations[Organization Name],0),"0000"),
", IsPrimaryOrganizationContact: , AffiliationStartDate: , AffiliationEndDate: , PrimaryPhone: ",
", PrimaryEmail: ",CHAR(34),INDEX(People[Primary Email],$A2072),CHAR(34),
", PrimaryAddress: ",CHAR(34),INDEX(People[Primary Address],$A2072),CHAR(34),
", PersonLink: }"))</f>
        <v>#REF!</v>
      </c>
      <c r="H2072" t="e">
        <f>IF(COUNTA(CitationInformation)=0,"",IF(INDEX(AuthorList[Author Name],$A2072)="","",
CONCATENATE("  - &amp;AuthorListID",TEXT($A2072,"0000"),
"  {CitationID: *CitationID0001",
", PersonID: *PersonID",TEXT(MATCH(INDEX(AuthorList[Author Name],$A2072),People[Full Name],0),"0000"),
", AuthorOrder: ",INDEX(AuthorList[Author Number],$A2072),"}")))</f>
        <v>#REF!</v>
      </c>
      <c r="K2072" t="e">
        <f>IF(INDEX(SamplingFeatures[Feature Code],$A2072)="","",
CONCATENATE("  - &amp;SamplingFeatureID",TEXT($A2072,"0000"),
" {","SamplingFeatureUUID:  ",CHAR(34),INDEX(SamplingFeatures[Sampling Feature UUID],$A2072),CHAR(34),
", SamplingFeatureTypeCV:  ",CHAR(34),INDEX(SamplingFeatures[Sampling Feature Type],$A2072),CHAR(34),
", SamplingFeatureCode:  ",CHAR(34),INDEX(SamplingFeatures[Feature Code],$A2072),CHAR(34),
", SamplingFeatureName:  ",CHAR(34),INDEX(SamplingFeatures[Feature Name],$A2072),CHAR(34),
", SamplingFeatureDescription:  ",CHAR(34),INDEX(SamplingFeatures[Feature Description],$A2072),CHAR(34),
", SamplingFeatureGeotypeCV:  ",CHAR(34),INDEX(SamplingFeatures[Feature Geo Type],$A2072),CHAR(34),
", FeatureGeometry:  ",CHAR(34),INDEX(SamplingFeatures[Feature Geometry],$A2072),CHAR(34),
", Elevation_m:  ",CHAR(34),INDEX(SamplingFeatures[Elevation_m],$A2072),CHAR(34),
", ElevationDatumCV:  ",CHAR(34),ElevationDatum,CHAR(34),"}"))</f>
        <v>#REF!</v>
      </c>
      <c r="L2072" t="e">
        <f>IF(INDEX(SamplingFeatures[Sampling Feature Type],$A2072)&lt;&gt;"Site","",
CONCATENATE("  - &amp;SiteID",TEXT(SUMPRODUCT(--($L$3:$L2071&lt;&gt;"")),"0000"),
" {","SamplingFeatureID:  *SamplingFeatureID",TEXT($A2072,"0000"),
", SiteTypeCV:  ",CHAR(34),INDEX(Sites[Site Type],$A2072),CHAR(34),
", Latitude:  ",INDEX(Sites[Latitude],$A2072),
", Longitude:  ",INDEX(Sites[Longitude],$A2072),
", SRSName:  ",CHAR(34),LatLonDatum,CHAR(34),"}"))</f>
        <v>#REF!</v>
      </c>
      <c r="M2072" t="e">
        <f>IF(INDEX(SamplingFeatures[Sampling Feature Type],$A2072)&lt;&gt;"Specimen","",
CONCATENATE("  - &amp;SpecimenID",TEXT(SUMPRODUCT(--($M$3:$M2071&lt;&gt;"")),"0000"),
" {","SamplingFeatureID:  *SamplingFeatureID",TEXT($A2072,"0000"),
", SpecimenTypeCV:  ",CHAR(34),INDEX(Specimens[Specimen Type],$A2072),CHAR(34),
", SpecimenMediumCV:  ",INDEX(Specimens[Specimen Medium],$A2072),
", IsFieldSpecimen:  ",CHAR(34),INDEX(Specimens[Is Field Specimen?],$A2072),CHAR(34),"}"))</f>
        <v>#REF!</v>
      </c>
      <c r="N2072" t="e">
        <f>IF(COUNTA(SpatialOffsets[])=0,"", IF(INDEX(SpatialOffsets[Spatial Offset Type],$A2072)="","",
CONCATENATE("  - &amp;SpatialOffsetID",TEXT($A2072,"0000"),
" {","SpatialOffsetTypeCV:  ",CHAR(34),INDEX(SpatialOffsets[Spatial Offset Type],$A2072),CHAR(34),
", Offset1Value:  ",INDEX(SpatialOffsets[Offset 1 Value],$A2072),
", Offset1UnitID:  ",CHAR(34),INDEX(SpatialOffsets[Offset 1 Unit],$A2072),CHAR(34),
", Offset2Value:  ",INDEX(SpatialOffsets[Offset 2 Value],$A2072),
", Offset2UnitID:  ",CHAR(34),INDEX(SpatialOffsets[Offset 2 Unit],$A2072),CHAR(34),
", Offset3Value:  ",INDEX(SpatialOffsets[Offset 3 Value],$A2072),
", Offset3UnitID:  ",CHAR(34),INDEX(SpatialOffsets[Offset 3 Unit],$A2072),CHAR(34),,"}")))</f>
        <v>#REF!</v>
      </c>
      <c r="O2072" t="e">
        <f>IF(COUNTA(RelatedFeatures[])=0,"", IF(INDEX(RelatedFeatures[First Sampling Feature Code],$A2072)="","",
CONCATENATE("  - &amp;RelationID",TEXT($A2072,"0000"),
" {","SamplingFeatureID:  *SamplingFeatureID",TEXT(MATCH(INDEX(RelatedFeatures[First Sampling Feature Code],$A2072),SamplingFeatures[Feature Code],0),"0000"),
", RelationshipTypeCV:  ",CHAR(34),INDEX(RelatedFeatures[Relationship Type],$A2072),CHAR(34),
", RelatedFeatureID: *SamplingFeatureID",TEXT(MATCH(INDEX(RelatedFeatures[Second Sampling Feature Code],$A2072),SamplingFeatures[Feature Code],0),"0000"),
", SpatialOffsetID:  ",IF(INDEX(RelatedFeatures[Offset Number],$A2072)="","",CONCATENATE("*SpatialOffsetID",TEXT(INDEX(RelatedFeatures[Offset Number],$A2072),"0000"))),"}")))</f>
        <v>#REF!</v>
      </c>
      <c r="P2072" t="e">
        <f>IF(INDEX(Methods[Method Type],$A2072)="","",
CONCATENATE("  - &amp;MethodID",TEXT($A2072,"0000"),
" {","MethodTypeCV:  ",CHAR(34),INDEX(Methods[Method Type],$A2072),CHAR(34),
", MethodCode:  ",CHAR(34),INDEX(Methods[Method Code],$A2072),CHAR(34),
", MethodName:  ",CHAR(34),INDEX(Methods[Method Name],$A2072),CHAR(34),
", MethodDescription:  ",CHAR(34),INDEX(Methods[Method Description],$A2072),CHAR(34),
", MethodLink:  ",CHAR(34),INDEX(Methods[Method Link],$A2072),CHAR(34),
", OrganizationID: *OrganizationID",TEXT(MATCH(INDEX(Methods[Organization Name],$A2072),Organizations[Organization Name],0),"0000"),"}"))</f>
        <v>#REF!</v>
      </c>
      <c r="Q2072" t="e">
        <f>IF(INDEX(Variables[Variable Type],$A2072)="","",
CONCATENATE("  - &amp;VariableID",TEXT($A2072,"0000"),
" {","VariableTypeCV:  ",CHAR(34),INDEX(Variables[Variable Type],$A2072),CHAR(34),
", VariableCode:  ",CHAR(34),INDEX(Variables[Variable Code],$A2072),CHAR(34),
", VariableNameCV:  ",CHAR(34),INDEX(Variables[Variable Name],$A2072),CHAR(34),
", VariableDefinition:  ",CHAR(34),INDEX(Variables[Variable Definition],$A2072),CHAR(34),
", SpecciationCV:  ",CHAR(34),INDEX(Variables[Speciation],$A2072),CHAR(34),
", NoDataValue:  ",CHAR(34),INDEX(Variables[No Data Value],$A2072),CHAR(34),"}"))</f>
        <v>#REF!</v>
      </c>
    </row>
    <row r="2073" spans="1:17" x14ac:dyDescent="0.25">
      <c r="A2073">
        <v>2070</v>
      </c>
      <c r="D2073" t="e">
        <f>IF(INDEX(People[First Name],$A2073)="","",
CONCATENATE("  - &amp;PersonID",TEXT($A2073,"0000"),
" {","PersonFirstName:  ",CHAR(34),INDEX(People[First Name],$A2073),CHAR(34),
", PersonMiddleName:  ",CHAR(34),INDEX(People[Middle Name],$A2073),CHAR(34),
", PersonLastName:  ",CHAR(34),INDEX(People[Last Name],$A2073),CHAR(34),"}"))</f>
        <v>#REF!</v>
      </c>
      <c r="E2073" t="e">
        <f>IF(INDEX(Organizations[Organization Type '[CV']],$A2073)="","",
CONCATENATE("  - &amp;OrganizationID",TEXT($A2073,"0000"),
" {","OrganizationTypeCV:  ",CHAR(34),INDEX(Organizations[Organization Type '[CV']],$A2073),CHAR(34),
", OrganizationCode:  ",CHAR(34),INDEX(Organizations[Organization Code],$A2073),CHAR(34),
", OrganizationName:  ",CHAR(34),INDEX(Organizations[Organization Name],$A2073),CHAR(34),
", OrganizationDescription:  ",CHAR(34),INDEX(Organizations[Organization Description],$A2073),CHAR(34),
", OrganizationLink:  ",CHAR(34),INDEX(Organizations[Organization Link],$A2073),CHAR(34),"}"))</f>
        <v>#REF!</v>
      </c>
      <c r="F2073" t="e">
        <f>IF(INDEX(People[First Name],$A2073)="","",
CONCATENATE("  - &amp;AffiliationID",TEXT($A2073,"0000"),
" {PersonID: *PersonID",TEXT($A2073,"0000"),
", OrganizationID: *OrganizationID",TEXT(MATCH(INDEX(People[Organization Name],$A2073),Organizations[Organization Name],0),"0000"),
", IsPrimaryOrganizationContact: , AffiliationStartDate: , AffiliationEndDate: , PrimaryPhone: ",
", PrimaryEmail: ",CHAR(34),INDEX(People[Primary Email],$A2073),CHAR(34),
", PrimaryAddress: ",CHAR(34),INDEX(People[Primary Address],$A2073),CHAR(34),
", PersonLink: }"))</f>
        <v>#REF!</v>
      </c>
      <c r="H2073" t="e">
        <f>IF(COUNTA(CitationInformation)=0,"",IF(INDEX(AuthorList[Author Name],$A2073)="","",
CONCATENATE("  - &amp;AuthorListID",TEXT($A2073,"0000"),
"  {CitationID: *CitationID0001",
", PersonID: *PersonID",TEXT(MATCH(INDEX(AuthorList[Author Name],$A2073),People[Full Name],0),"0000"),
", AuthorOrder: ",INDEX(AuthorList[Author Number],$A2073),"}")))</f>
        <v>#REF!</v>
      </c>
      <c r="K2073" t="e">
        <f>IF(INDEX(SamplingFeatures[Feature Code],$A2073)="","",
CONCATENATE("  - &amp;SamplingFeatureID",TEXT($A2073,"0000"),
" {","SamplingFeatureUUID:  ",CHAR(34),INDEX(SamplingFeatures[Sampling Feature UUID],$A2073),CHAR(34),
", SamplingFeatureTypeCV:  ",CHAR(34),INDEX(SamplingFeatures[Sampling Feature Type],$A2073),CHAR(34),
", SamplingFeatureCode:  ",CHAR(34),INDEX(SamplingFeatures[Feature Code],$A2073),CHAR(34),
", SamplingFeatureName:  ",CHAR(34),INDEX(SamplingFeatures[Feature Name],$A2073),CHAR(34),
", SamplingFeatureDescription:  ",CHAR(34),INDEX(SamplingFeatures[Feature Description],$A2073),CHAR(34),
", SamplingFeatureGeotypeCV:  ",CHAR(34),INDEX(SamplingFeatures[Feature Geo Type],$A2073),CHAR(34),
", FeatureGeometry:  ",CHAR(34),INDEX(SamplingFeatures[Feature Geometry],$A2073),CHAR(34),
", Elevation_m:  ",CHAR(34),INDEX(SamplingFeatures[Elevation_m],$A2073),CHAR(34),
", ElevationDatumCV:  ",CHAR(34),ElevationDatum,CHAR(34),"}"))</f>
        <v>#REF!</v>
      </c>
      <c r="L2073" t="e">
        <f>IF(INDEX(SamplingFeatures[Sampling Feature Type],$A2073)&lt;&gt;"Site","",
CONCATENATE("  - &amp;SiteID",TEXT(SUMPRODUCT(--($L$3:$L2072&lt;&gt;"")),"0000"),
" {","SamplingFeatureID:  *SamplingFeatureID",TEXT($A2073,"0000"),
", SiteTypeCV:  ",CHAR(34),INDEX(Sites[Site Type],$A2073),CHAR(34),
", Latitude:  ",INDEX(Sites[Latitude],$A2073),
", Longitude:  ",INDEX(Sites[Longitude],$A2073),
", SRSName:  ",CHAR(34),LatLonDatum,CHAR(34),"}"))</f>
        <v>#REF!</v>
      </c>
      <c r="M2073" t="e">
        <f>IF(INDEX(SamplingFeatures[Sampling Feature Type],$A2073)&lt;&gt;"Specimen","",
CONCATENATE("  - &amp;SpecimenID",TEXT(SUMPRODUCT(--($M$3:$M2072&lt;&gt;"")),"0000"),
" {","SamplingFeatureID:  *SamplingFeatureID",TEXT($A2073,"0000"),
", SpecimenTypeCV:  ",CHAR(34),INDEX(Specimens[Specimen Type],$A2073),CHAR(34),
", SpecimenMediumCV:  ",INDEX(Specimens[Specimen Medium],$A2073),
", IsFieldSpecimen:  ",CHAR(34),INDEX(Specimens[Is Field Specimen?],$A2073),CHAR(34),"}"))</f>
        <v>#REF!</v>
      </c>
      <c r="N2073" t="e">
        <f>IF(COUNTA(SpatialOffsets[])=0,"", IF(INDEX(SpatialOffsets[Spatial Offset Type],$A2073)="","",
CONCATENATE("  - &amp;SpatialOffsetID",TEXT($A2073,"0000"),
" {","SpatialOffsetTypeCV:  ",CHAR(34),INDEX(SpatialOffsets[Spatial Offset Type],$A2073),CHAR(34),
", Offset1Value:  ",INDEX(SpatialOffsets[Offset 1 Value],$A2073),
", Offset1UnitID:  ",CHAR(34),INDEX(SpatialOffsets[Offset 1 Unit],$A2073),CHAR(34),
", Offset2Value:  ",INDEX(SpatialOffsets[Offset 2 Value],$A2073),
", Offset2UnitID:  ",CHAR(34),INDEX(SpatialOffsets[Offset 2 Unit],$A2073),CHAR(34),
", Offset3Value:  ",INDEX(SpatialOffsets[Offset 3 Value],$A2073),
", Offset3UnitID:  ",CHAR(34),INDEX(SpatialOffsets[Offset 3 Unit],$A2073),CHAR(34),,"}")))</f>
        <v>#REF!</v>
      </c>
      <c r="O2073" t="e">
        <f>IF(COUNTA(RelatedFeatures[])=0,"", IF(INDEX(RelatedFeatures[First Sampling Feature Code],$A2073)="","",
CONCATENATE("  - &amp;RelationID",TEXT($A2073,"0000"),
" {","SamplingFeatureID:  *SamplingFeatureID",TEXT(MATCH(INDEX(RelatedFeatures[First Sampling Feature Code],$A2073),SamplingFeatures[Feature Code],0),"0000"),
", RelationshipTypeCV:  ",CHAR(34),INDEX(RelatedFeatures[Relationship Type],$A2073),CHAR(34),
", RelatedFeatureID: *SamplingFeatureID",TEXT(MATCH(INDEX(RelatedFeatures[Second Sampling Feature Code],$A2073),SamplingFeatures[Feature Code],0),"0000"),
", SpatialOffsetID:  ",IF(INDEX(RelatedFeatures[Offset Number],$A2073)="","",CONCATENATE("*SpatialOffsetID",TEXT(INDEX(RelatedFeatures[Offset Number],$A2073),"0000"))),"}")))</f>
        <v>#REF!</v>
      </c>
      <c r="P2073" t="e">
        <f>IF(INDEX(Methods[Method Type],$A2073)="","",
CONCATENATE("  - &amp;MethodID",TEXT($A2073,"0000"),
" {","MethodTypeCV:  ",CHAR(34),INDEX(Methods[Method Type],$A2073),CHAR(34),
", MethodCode:  ",CHAR(34),INDEX(Methods[Method Code],$A2073),CHAR(34),
", MethodName:  ",CHAR(34),INDEX(Methods[Method Name],$A2073),CHAR(34),
", MethodDescription:  ",CHAR(34),INDEX(Methods[Method Description],$A2073),CHAR(34),
", MethodLink:  ",CHAR(34),INDEX(Methods[Method Link],$A2073),CHAR(34),
", OrganizationID: *OrganizationID",TEXT(MATCH(INDEX(Methods[Organization Name],$A2073),Organizations[Organization Name],0),"0000"),"}"))</f>
        <v>#REF!</v>
      </c>
      <c r="Q2073" t="e">
        <f>IF(INDEX(Variables[Variable Type],$A2073)="","",
CONCATENATE("  - &amp;VariableID",TEXT($A2073,"0000"),
" {","VariableTypeCV:  ",CHAR(34),INDEX(Variables[Variable Type],$A2073),CHAR(34),
", VariableCode:  ",CHAR(34),INDEX(Variables[Variable Code],$A2073),CHAR(34),
", VariableNameCV:  ",CHAR(34),INDEX(Variables[Variable Name],$A2073),CHAR(34),
", VariableDefinition:  ",CHAR(34),INDEX(Variables[Variable Definition],$A2073),CHAR(34),
", SpecciationCV:  ",CHAR(34),INDEX(Variables[Speciation],$A2073),CHAR(34),
", NoDataValue:  ",CHAR(34),INDEX(Variables[No Data Value],$A2073),CHAR(34),"}"))</f>
        <v>#REF!</v>
      </c>
    </row>
    <row r="2074" spans="1:17" x14ac:dyDescent="0.25">
      <c r="A2074">
        <v>2071</v>
      </c>
      <c r="D2074" t="e">
        <f>IF(INDEX(People[First Name],$A2074)="","",
CONCATENATE("  - &amp;PersonID",TEXT($A2074,"0000"),
" {","PersonFirstName:  ",CHAR(34),INDEX(People[First Name],$A2074),CHAR(34),
", PersonMiddleName:  ",CHAR(34),INDEX(People[Middle Name],$A2074),CHAR(34),
", PersonLastName:  ",CHAR(34),INDEX(People[Last Name],$A2074),CHAR(34),"}"))</f>
        <v>#REF!</v>
      </c>
      <c r="E2074" t="e">
        <f>IF(INDEX(Organizations[Organization Type '[CV']],$A2074)="","",
CONCATENATE("  - &amp;OrganizationID",TEXT($A2074,"0000"),
" {","OrganizationTypeCV:  ",CHAR(34),INDEX(Organizations[Organization Type '[CV']],$A2074),CHAR(34),
", OrganizationCode:  ",CHAR(34),INDEX(Organizations[Organization Code],$A2074),CHAR(34),
", OrganizationName:  ",CHAR(34),INDEX(Organizations[Organization Name],$A2074),CHAR(34),
", OrganizationDescription:  ",CHAR(34),INDEX(Organizations[Organization Description],$A2074),CHAR(34),
", OrganizationLink:  ",CHAR(34),INDEX(Organizations[Organization Link],$A2074),CHAR(34),"}"))</f>
        <v>#REF!</v>
      </c>
      <c r="F2074" t="e">
        <f>IF(INDEX(People[First Name],$A2074)="","",
CONCATENATE("  - &amp;AffiliationID",TEXT($A2074,"0000"),
" {PersonID: *PersonID",TEXT($A2074,"0000"),
", OrganizationID: *OrganizationID",TEXT(MATCH(INDEX(People[Organization Name],$A2074),Organizations[Organization Name],0),"0000"),
", IsPrimaryOrganizationContact: , AffiliationStartDate: , AffiliationEndDate: , PrimaryPhone: ",
", PrimaryEmail: ",CHAR(34),INDEX(People[Primary Email],$A2074),CHAR(34),
", PrimaryAddress: ",CHAR(34),INDEX(People[Primary Address],$A2074),CHAR(34),
", PersonLink: }"))</f>
        <v>#REF!</v>
      </c>
      <c r="H2074" t="e">
        <f>IF(COUNTA(CitationInformation)=0,"",IF(INDEX(AuthorList[Author Name],$A2074)="","",
CONCATENATE("  - &amp;AuthorListID",TEXT($A2074,"0000"),
"  {CitationID: *CitationID0001",
", PersonID: *PersonID",TEXT(MATCH(INDEX(AuthorList[Author Name],$A2074),People[Full Name],0),"0000"),
", AuthorOrder: ",INDEX(AuthorList[Author Number],$A2074),"}")))</f>
        <v>#REF!</v>
      </c>
      <c r="K2074" t="e">
        <f>IF(INDEX(SamplingFeatures[Feature Code],$A2074)="","",
CONCATENATE("  - &amp;SamplingFeatureID",TEXT($A2074,"0000"),
" {","SamplingFeatureUUID:  ",CHAR(34),INDEX(SamplingFeatures[Sampling Feature UUID],$A2074),CHAR(34),
", SamplingFeatureTypeCV:  ",CHAR(34),INDEX(SamplingFeatures[Sampling Feature Type],$A2074),CHAR(34),
", SamplingFeatureCode:  ",CHAR(34),INDEX(SamplingFeatures[Feature Code],$A2074),CHAR(34),
", SamplingFeatureName:  ",CHAR(34),INDEX(SamplingFeatures[Feature Name],$A2074),CHAR(34),
", SamplingFeatureDescription:  ",CHAR(34),INDEX(SamplingFeatures[Feature Description],$A2074),CHAR(34),
", SamplingFeatureGeotypeCV:  ",CHAR(34),INDEX(SamplingFeatures[Feature Geo Type],$A2074),CHAR(34),
", FeatureGeometry:  ",CHAR(34),INDEX(SamplingFeatures[Feature Geometry],$A2074),CHAR(34),
", Elevation_m:  ",CHAR(34),INDEX(SamplingFeatures[Elevation_m],$A2074),CHAR(34),
", ElevationDatumCV:  ",CHAR(34),ElevationDatum,CHAR(34),"}"))</f>
        <v>#REF!</v>
      </c>
      <c r="L2074" t="e">
        <f>IF(INDEX(SamplingFeatures[Sampling Feature Type],$A2074)&lt;&gt;"Site","",
CONCATENATE("  - &amp;SiteID",TEXT(SUMPRODUCT(--($L$3:$L2073&lt;&gt;"")),"0000"),
" {","SamplingFeatureID:  *SamplingFeatureID",TEXT($A2074,"0000"),
", SiteTypeCV:  ",CHAR(34),INDEX(Sites[Site Type],$A2074),CHAR(34),
", Latitude:  ",INDEX(Sites[Latitude],$A2074),
", Longitude:  ",INDEX(Sites[Longitude],$A2074),
", SRSName:  ",CHAR(34),LatLonDatum,CHAR(34),"}"))</f>
        <v>#REF!</v>
      </c>
      <c r="M2074" t="e">
        <f>IF(INDEX(SamplingFeatures[Sampling Feature Type],$A2074)&lt;&gt;"Specimen","",
CONCATENATE("  - &amp;SpecimenID",TEXT(SUMPRODUCT(--($M$3:$M2073&lt;&gt;"")),"0000"),
" {","SamplingFeatureID:  *SamplingFeatureID",TEXT($A2074,"0000"),
", SpecimenTypeCV:  ",CHAR(34),INDEX(Specimens[Specimen Type],$A2074),CHAR(34),
", SpecimenMediumCV:  ",INDEX(Specimens[Specimen Medium],$A2074),
", IsFieldSpecimen:  ",CHAR(34),INDEX(Specimens[Is Field Specimen?],$A2074),CHAR(34),"}"))</f>
        <v>#REF!</v>
      </c>
      <c r="N2074" t="e">
        <f>IF(COUNTA(SpatialOffsets[])=0,"", IF(INDEX(SpatialOffsets[Spatial Offset Type],$A2074)="","",
CONCATENATE("  - &amp;SpatialOffsetID",TEXT($A2074,"0000"),
" {","SpatialOffsetTypeCV:  ",CHAR(34),INDEX(SpatialOffsets[Spatial Offset Type],$A2074),CHAR(34),
", Offset1Value:  ",INDEX(SpatialOffsets[Offset 1 Value],$A2074),
", Offset1UnitID:  ",CHAR(34),INDEX(SpatialOffsets[Offset 1 Unit],$A2074),CHAR(34),
", Offset2Value:  ",INDEX(SpatialOffsets[Offset 2 Value],$A2074),
", Offset2UnitID:  ",CHAR(34),INDEX(SpatialOffsets[Offset 2 Unit],$A2074),CHAR(34),
", Offset3Value:  ",INDEX(SpatialOffsets[Offset 3 Value],$A2074),
", Offset3UnitID:  ",CHAR(34),INDEX(SpatialOffsets[Offset 3 Unit],$A2074),CHAR(34),,"}")))</f>
        <v>#REF!</v>
      </c>
      <c r="O2074" t="e">
        <f>IF(COUNTA(RelatedFeatures[])=0,"", IF(INDEX(RelatedFeatures[First Sampling Feature Code],$A2074)="","",
CONCATENATE("  - &amp;RelationID",TEXT($A2074,"0000"),
" {","SamplingFeatureID:  *SamplingFeatureID",TEXT(MATCH(INDEX(RelatedFeatures[First Sampling Feature Code],$A2074),SamplingFeatures[Feature Code],0),"0000"),
", RelationshipTypeCV:  ",CHAR(34),INDEX(RelatedFeatures[Relationship Type],$A2074),CHAR(34),
", RelatedFeatureID: *SamplingFeatureID",TEXT(MATCH(INDEX(RelatedFeatures[Second Sampling Feature Code],$A2074),SamplingFeatures[Feature Code],0),"0000"),
", SpatialOffsetID:  ",IF(INDEX(RelatedFeatures[Offset Number],$A2074)="","",CONCATENATE("*SpatialOffsetID",TEXT(INDEX(RelatedFeatures[Offset Number],$A2074),"0000"))),"}")))</f>
        <v>#REF!</v>
      </c>
      <c r="P2074" t="e">
        <f>IF(INDEX(Methods[Method Type],$A2074)="","",
CONCATENATE("  - &amp;MethodID",TEXT($A2074,"0000"),
" {","MethodTypeCV:  ",CHAR(34),INDEX(Methods[Method Type],$A2074),CHAR(34),
", MethodCode:  ",CHAR(34),INDEX(Methods[Method Code],$A2074),CHAR(34),
", MethodName:  ",CHAR(34),INDEX(Methods[Method Name],$A2074),CHAR(34),
", MethodDescription:  ",CHAR(34),INDEX(Methods[Method Description],$A2074),CHAR(34),
", MethodLink:  ",CHAR(34),INDEX(Methods[Method Link],$A2074),CHAR(34),
", OrganizationID: *OrganizationID",TEXT(MATCH(INDEX(Methods[Organization Name],$A2074),Organizations[Organization Name],0),"0000"),"}"))</f>
        <v>#REF!</v>
      </c>
      <c r="Q2074" t="e">
        <f>IF(INDEX(Variables[Variable Type],$A2074)="","",
CONCATENATE("  - &amp;VariableID",TEXT($A2074,"0000"),
" {","VariableTypeCV:  ",CHAR(34),INDEX(Variables[Variable Type],$A2074),CHAR(34),
", VariableCode:  ",CHAR(34),INDEX(Variables[Variable Code],$A2074),CHAR(34),
", VariableNameCV:  ",CHAR(34),INDEX(Variables[Variable Name],$A2074),CHAR(34),
", VariableDefinition:  ",CHAR(34),INDEX(Variables[Variable Definition],$A2074),CHAR(34),
", SpecciationCV:  ",CHAR(34),INDEX(Variables[Speciation],$A2074),CHAR(34),
", NoDataValue:  ",CHAR(34),INDEX(Variables[No Data Value],$A2074),CHAR(34),"}"))</f>
        <v>#REF!</v>
      </c>
    </row>
    <row r="2075" spans="1:17" x14ac:dyDescent="0.25">
      <c r="A2075">
        <v>2072</v>
      </c>
      <c r="D2075" t="e">
        <f>IF(INDEX(People[First Name],$A2075)="","",
CONCATENATE("  - &amp;PersonID",TEXT($A2075,"0000"),
" {","PersonFirstName:  ",CHAR(34),INDEX(People[First Name],$A2075),CHAR(34),
", PersonMiddleName:  ",CHAR(34),INDEX(People[Middle Name],$A2075),CHAR(34),
", PersonLastName:  ",CHAR(34),INDEX(People[Last Name],$A2075),CHAR(34),"}"))</f>
        <v>#REF!</v>
      </c>
      <c r="E2075" t="e">
        <f>IF(INDEX(Organizations[Organization Type '[CV']],$A2075)="","",
CONCATENATE("  - &amp;OrganizationID",TEXT($A2075,"0000"),
" {","OrganizationTypeCV:  ",CHAR(34),INDEX(Organizations[Organization Type '[CV']],$A2075),CHAR(34),
", OrganizationCode:  ",CHAR(34),INDEX(Organizations[Organization Code],$A2075),CHAR(34),
", OrganizationName:  ",CHAR(34),INDEX(Organizations[Organization Name],$A2075),CHAR(34),
", OrganizationDescription:  ",CHAR(34),INDEX(Organizations[Organization Description],$A2075),CHAR(34),
", OrganizationLink:  ",CHAR(34),INDEX(Organizations[Organization Link],$A2075),CHAR(34),"}"))</f>
        <v>#REF!</v>
      </c>
      <c r="F2075" t="e">
        <f>IF(INDEX(People[First Name],$A2075)="","",
CONCATENATE("  - &amp;AffiliationID",TEXT($A2075,"0000"),
" {PersonID: *PersonID",TEXT($A2075,"0000"),
", OrganizationID: *OrganizationID",TEXT(MATCH(INDEX(People[Organization Name],$A2075),Organizations[Organization Name],0),"0000"),
", IsPrimaryOrganizationContact: , AffiliationStartDate: , AffiliationEndDate: , PrimaryPhone: ",
", PrimaryEmail: ",CHAR(34),INDEX(People[Primary Email],$A2075),CHAR(34),
", PrimaryAddress: ",CHAR(34),INDEX(People[Primary Address],$A2075),CHAR(34),
", PersonLink: }"))</f>
        <v>#REF!</v>
      </c>
      <c r="H2075" t="e">
        <f>IF(COUNTA(CitationInformation)=0,"",IF(INDEX(AuthorList[Author Name],$A2075)="","",
CONCATENATE("  - &amp;AuthorListID",TEXT($A2075,"0000"),
"  {CitationID: *CitationID0001",
", PersonID: *PersonID",TEXT(MATCH(INDEX(AuthorList[Author Name],$A2075),People[Full Name],0),"0000"),
", AuthorOrder: ",INDEX(AuthorList[Author Number],$A2075),"}")))</f>
        <v>#REF!</v>
      </c>
      <c r="K2075" t="e">
        <f>IF(INDEX(SamplingFeatures[Feature Code],$A2075)="","",
CONCATENATE("  - &amp;SamplingFeatureID",TEXT($A2075,"0000"),
" {","SamplingFeatureUUID:  ",CHAR(34),INDEX(SamplingFeatures[Sampling Feature UUID],$A2075),CHAR(34),
", SamplingFeatureTypeCV:  ",CHAR(34),INDEX(SamplingFeatures[Sampling Feature Type],$A2075),CHAR(34),
", SamplingFeatureCode:  ",CHAR(34),INDEX(SamplingFeatures[Feature Code],$A2075),CHAR(34),
", SamplingFeatureName:  ",CHAR(34),INDEX(SamplingFeatures[Feature Name],$A2075),CHAR(34),
", SamplingFeatureDescription:  ",CHAR(34),INDEX(SamplingFeatures[Feature Description],$A2075),CHAR(34),
", SamplingFeatureGeotypeCV:  ",CHAR(34),INDEX(SamplingFeatures[Feature Geo Type],$A2075),CHAR(34),
", FeatureGeometry:  ",CHAR(34),INDEX(SamplingFeatures[Feature Geometry],$A2075),CHAR(34),
", Elevation_m:  ",CHAR(34),INDEX(SamplingFeatures[Elevation_m],$A2075),CHAR(34),
", ElevationDatumCV:  ",CHAR(34),ElevationDatum,CHAR(34),"}"))</f>
        <v>#REF!</v>
      </c>
      <c r="L2075" t="e">
        <f>IF(INDEX(SamplingFeatures[Sampling Feature Type],$A2075)&lt;&gt;"Site","",
CONCATENATE("  - &amp;SiteID",TEXT(SUMPRODUCT(--($L$3:$L2074&lt;&gt;"")),"0000"),
" {","SamplingFeatureID:  *SamplingFeatureID",TEXT($A2075,"0000"),
", SiteTypeCV:  ",CHAR(34),INDEX(Sites[Site Type],$A2075),CHAR(34),
", Latitude:  ",INDEX(Sites[Latitude],$A2075),
", Longitude:  ",INDEX(Sites[Longitude],$A2075),
", SRSName:  ",CHAR(34),LatLonDatum,CHAR(34),"}"))</f>
        <v>#REF!</v>
      </c>
      <c r="M2075" t="e">
        <f>IF(INDEX(SamplingFeatures[Sampling Feature Type],$A2075)&lt;&gt;"Specimen","",
CONCATENATE("  - &amp;SpecimenID",TEXT(SUMPRODUCT(--($M$3:$M2074&lt;&gt;"")),"0000"),
" {","SamplingFeatureID:  *SamplingFeatureID",TEXT($A2075,"0000"),
", SpecimenTypeCV:  ",CHAR(34),INDEX(Specimens[Specimen Type],$A2075),CHAR(34),
", SpecimenMediumCV:  ",INDEX(Specimens[Specimen Medium],$A2075),
", IsFieldSpecimen:  ",CHAR(34),INDEX(Specimens[Is Field Specimen?],$A2075),CHAR(34),"}"))</f>
        <v>#REF!</v>
      </c>
      <c r="N2075" t="e">
        <f>IF(COUNTA(SpatialOffsets[])=0,"", IF(INDEX(SpatialOffsets[Spatial Offset Type],$A2075)="","",
CONCATENATE("  - &amp;SpatialOffsetID",TEXT($A2075,"0000"),
" {","SpatialOffsetTypeCV:  ",CHAR(34),INDEX(SpatialOffsets[Spatial Offset Type],$A2075),CHAR(34),
", Offset1Value:  ",INDEX(SpatialOffsets[Offset 1 Value],$A2075),
", Offset1UnitID:  ",CHAR(34),INDEX(SpatialOffsets[Offset 1 Unit],$A2075),CHAR(34),
", Offset2Value:  ",INDEX(SpatialOffsets[Offset 2 Value],$A2075),
", Offset2UnitID:  ",CHAR(34),INDEX(SpatialOffsets[Offset 2 Unit],$A2075),CHAR(34),
", Offset3Value:  ",INDEX(SpatialOffsets[Offset 3 Value],$A2075),
", Offset3UnitID:  ",CHAR(34),INDEX(SpatialOffsets[Offset 3 Unit],$A2075),CHAR(34),,"}")))</f>
        <v>#REF!</v>
      </c>
      <c r="O2075" t="e">
        <f>IF(COUNTA(RelatedFeatures[])=0,"", IF(INDEX(RelatedFeatures[First Sampling Feature Code],$A2075)="","",
CONCATENATE("  - &amp;RelationID",TEXT($A2075,"0000"),
" {","SamplingFeatureID:  *SamplingFeatureID",TEXT(MATCH(INDEX(RelatedFeatures[First Sampling Feature Code],$A2075),SamplingFeatures[Feature Code],0),"0000"),
", RelationshipTypeCV:  ",CHAR(34),INDEX(RelatedFeatures[Relationship Type],$A2075),CHAR(34),
", RelatedFeatureID: *SamplingFeatureID",TEXT(MATCH(INDEX(RelatedFeatures[Second Sampling Feature Code],$A2075),SamplingFeatures[Feature Code],0),"0000"),
", SpatialOffsetID:  ",IF(INDEX(RelatedFeatures[Offset Number],$A2075)="","",CONCATENATE("*SpatialOffsetID",TEXT(INDEX(RelatedFeatures[Offset Number],$A2075),"0000"))),"}")))</f>
        <v>#REF!</v>
      </c>
      <c r="P2075" t="e">
        <f>IF(INDEX(Methods[Method Type],$A2075)="","",
CONCATENATE("  - &amp;MethodID",TEXT($A2075,"0000"),
" {","MethodTypeCV:  ",CHAR(34),INDEX(Methods[Method Type],$A2075),CHAR(34),
", MethodCode:  ",CHAR(34),INDEX(Methods[Method Code],$A2075),CHAR(34),
", MethodName:  ",CHAR(34),INDEX(Methods[Method Name],$A2075),CHAR(34),
", MethodDescription:  ",CHAR(34),INDEX(Methods[Method Description],$A2075),CHAR(34),
", MethodLink:  ",CHAR(34),INDEX(Methods[Method Link],$A2075),CHAR(34),
", OrganizationID: *OrganizationID",TEXT(MATCH(INDEX(Methods[Organization Name],$A2075),Organizations[Organization Name],0),"0000"),"}"))</f>
        <v>#REF!</v>
      </c>
      <c r="Q2075" t="e">
        <f>IF(INDEX(Variables[Variable Type],$A2075)="","",
CONCATENATE("  - &amp;VariableID",TEXT($A2075,"0000"),
" {","VariableTypeCV:  ",CHAR(34),INDEX(Variables[Variable Type],$A2075),CHAR(34),
", VariableCode:  ",CHAR(34),INDEX(Variables[Variable Code],$A2075),CHAR(34),
", VariableNameCV:  ",CHAR(34),INDEX(Variables[Variable Name],$A2075),CHAR(34),
", VariableDefinition:  ",CHAR(34),INDEX(Variables[Variable Definition],$A2075),CHAR(34),
", SpecciationCV:  ",CHAR(34),INDEX(Variables[Speciation],$A2075),CHAR(34),
", NoDataValue:  ",CHAR(34),INDEX(Variables[No Data Value],$A2075),CHAR(34),"}"))</f>
        <v>#REF!</v>
      </c>
    </row>
    <row r="2076" spans="1:17" x14ac:dyDescent="0.25">
      <c r="A2076">
        <v>2073</v>
      </c>
      <c r="D2076" t="e">
        <f>IF(INDEX(People[First Name],$A2076)="","",
CONCATENATE("  - &amp;PersonID",TEXT($A2076,"0000"),
" {","PersonFirstName:  ",CHAR(34),INDEX(People[First Name],$A2076),CHAR(34),
", PersonMiddleName:  ",CHAR(34),INDEX(People[Middle Name],$A2076),CHAR(34),
", PersonLastName:  ",CHAR(34),INDEX(People[Last Name],$A2076),CHAR(34),"}"))</f>
        <v>#REF!</v>
      </c>
      <c r="E2076" t="e">
        <f>IF(INDEX(Organizations[Organization Type '[CV']],$A2076)="","",
CONCATENATE("  - &amp;OrganizationID",TEXT($A2076,"0000"),
" {","OrganizationTypeCV:  ",CHAR(34),INDEX(Organizations[Organization Type '[CV']],$A2076),CHAR(34),
", OrganizationCode:  ",CHAR(34),INDEX(Organizations[Organization Code],$A2076),CHAR(34),
", OrganizationName:  ",CHAR(34),INDEX(Organizations[Organization Name],$A2076),CHAR(34),
", OrganizationDescription:  ",CHAR(34),INDEX(Organizations[Organization Description],$A2076),CHAR(34),
", OrganizationLink:  ",CHAR(34),INDEX(Organizations[Organization Link],$A2076),CHAR(34),"}"))</f>
        <v>#REF!</v>
      </c>
      <c r="F2076" t="e">
        <f>IF(INDEX(People[First Name],$A2076)="","",
CONCATENATE("  - &amp;AffiliationID",TEXT($A2076,"0000"),
" {PersonID: *PersonID",TEXT($A2076,"0000"),
", OrganizationID: *OrganizationID",TEXT(MATCH(INDEX(People[Organization Name],$A2076),Organizations[Organization Name],0),"0000"),
", IsPrimaryOrganizationContact: , AffiliationStartDate: , AffiliationEndDate: , PrimaryPhone: ",
", PrimaryEmail: ",CHAR(34),INDEX(People[Primary Email],$A2076),CHAR(34),
", PrimaryAddress: ",CHAR(34),INDEX(People[Primary Address],$A2076),CHAR(34),
", PersonLink: }"))</f>
        <v>#REF!</v>
      </c>
      <c r="H2076" t="e">
        <f>IF(COUNTA(CitationInformation)=0,"",IF(INDEX(AuthorList[Author Name],$A2076)="","",
CONCATENATE("  - &amp;AuthorListID",TEXT($A2076,"0000"),
"  {CitationID: *CitationID0001",
", PersonID: *PersonID",TEXT(MATCH(INDEX(AuthorList[Author Name],$A2076),People[Full Name],0),"0000"),
", AuthorOrder: ",INDEX(AuthorList[Author Number],$A2076),"}")))</f>
        <v>#REF!</v>
      </c>
      <c r="K2076" t="e">
        <f>IF(INDEX(SamplingFeatures[Feature Code],$A2076)="","",
CONCATENATE("  - &amp;SamplingFeatureID",TEXT($A2076,"0000"),
" {","SamplingFeatureUUID:  ",CHAR(34),INDEX(SamplingFeatures[Sampling Feature UUID],$A2076),CHAR(34),
", SamplingFeatureTypeCV:  ",CHAR(34),INDEX(SamplingFeatures[Sampling Feature Type],$A2076),CHAR(34),
", SamplingFeatureCode:  ",CHAR(34),INDEX(SamplingFeatures[Feature Code],$A2076),CHAR(34),
", SamplingFeatureName:  ",CHAR(34),INDEX(SamplingFeatures[Feature Name],$A2076),CHAR(34),
", SamplingFeatureDescription:  ",CHAR(34),INDEX(SamplingFeatures[Feature Description],$A2076),CHAR(34),
", SamplingFeatureGeotypeCV:  ",CHAR(34),INDEX(SamplingFeatures[Feature Geo Type],$A2076),CHAR(34),
", FeatureGeometry:  ",CHAR(34),INDEX(SamplingFeatures[Feature Geometry],$A2076),CHAR(34),
", Elevation_m:  ",CHAR(34),INDEX(SamplingFeatures[Elevation_m],$A2076),CHAR(34),
", ElevationDatumCV:  ",CHAR(34),ElevationDatum,CHAR(34),"}"))</f>
        <v>#REF!</v>
      </c>
      <c r="L2076" t="e">
        <f>IF(INDEX(SamplingFeatures[Sampling Feature Type],$A2076)&lt;&gt;"Site","",
CONCATENATE("  - &amp;SiteID",TEXT(SUMPRODUCT(--($L$3:$L2075&lt;&gt;"")),"0000"),
" {","SamplingFeatureID:  *SamplingFeatureID",TEXT($A2076,"0000"),
", SiteTypeCV:  ",CHAR(34),INDEX(Sites[Site Type],$A2076),CHAR(34),
", Latitude:  ",INDEX(Sites[Latitude],$A2076),
", Longitude:  ",INDEX(Sites[Longitude],$A2076),
", SRSName:  ",CHAR(34),LatLonDatum,CHAR(34),"}"))</f>
        <v>#REF!</v>
      </c>
      <c r="M2076" t="e">
        <f>IF(INDEX(SamplingFeatures[Sampling Feature Type],$A2076)&lt;&gt;"Specimen","",
CONCATENATE("  - &amp;SpecimenID",TEXT(SUMPRODUCT(--($M$3:$M2075&lt;&gt;"")),"0000"),
" {","SamplingFeatureID:  *SamplingFeatureID",TEXT($A2076,"0000"),
", SpecimenTypeCV:  ",CHAR(34),INDEX(Specimens[Specimen Type],$A2076),CHAR(34),
", SpecimenMediumCV:  ",INDEX(Specimens[Specimen Medium],$A2076),
", IsFieldSpecimen:  ",CHAR(34),INDEX(Specimens[Is Field Specimen?],$A2076),CHAR(34),"}"))</f>
        <v>#REF!</v>
      </c>
      <c r="N2076" t="e">
        <f>IF(COUNTA(SpatialOffsets[])=0,"", IF(INDEX(SpatialOffsets[Spatial Offset Type],$A2076)="","",
CONCATENATE("  - &amp;SpatialOffsetID",TEXT($A2076,"0000"),
" {","SpatialOffsetTypeCV:  ",CHAR(34),INDEX(SpatialOffsets[Spatial Offset Type],$A2076),CHAR(34),
", Offset1Value:  ",INDEX(SpatialOffsets[Offset 1 Value],$A2076),
", Offset1UnitID:  ",CHAR(34),INDEX(SpatialOffsets[Offset 1 Unit],$A2076),CHAR(34),
", Offset2Value:  ",INDEX(SpatialOffsets[Offset 2 Value],$A2076),
", Offset2UnitID:  ",CHAR(34),INDEX(SpatialOffsets[Offset 2 Unit],$A2076),CHAR(34),
", Offset3Value:  ",INDEX(SpatialOffsets[Offset 3 Value],$A2076),
", Offset3UnitID:  ",CHAR(34),INDEX(SpatialOffsets[Offset 3 Unit],$A2076),CHAR(34),,"}")))</f>
        <v>#REF!</v>
      </c>
      <c r="O2076" t="e">
        <f>IF(COUNTA(RelatedFeatures[])=0,"", IF(INDEX(RelatedFeatures[First Sampling Feature Code],$A2076)="","",
CONCATENATE("  - &amp;RelationID",TEXT($A2076,"0000"),
" {","SamplingFeatureID:  *SamplingFeatureID",TEXT(MATCH(INDEX(RelatedFeatures[First Sampling Feature Code],$A2076),SamplingFeatures[Feature Code],0),"0000"),
", RelationshipTypeCV:  ",CHAR(34),INDEX(RelatedFeatures[Relationship Type],$A2076),CHAR(34),
", RelatedFeatureID: *SamplingFeatureID",TEXT(MATCH(INDEX(RelatedFeatures[Second Sampling Feature Code],$A2076),SamplingFeatures[Feature Code],0),"0000"),
", SpatialOffsetID:  ",IF(INDEX(RelatedFeatures[Offset Number],$A2076)="","",CONCATENATE("*SpatialOffsetID",TEXT(INDEX(RelatedFeatures[Offset Number],$A2076),"0000"))),"}")))</f>
        <v>#REF!</v>
      </c>
      <c r="P2076" t="e">
        <f>IF(INDEX(Methods[Method Type],$A2076)="","",
CONCATENATE("  - &amp;MethodID",TEXT($A2076,"0000"),
" {","MethodTypeCV:  ",CHAR(34),INDEX(Methods[Method Type],$A2076),CHAR(34),
", MethodCode:  ",CHAR(34),INDEX(Methods[Method Code],$A2076),CHAR(34),
", MethodName:  ",CHAR(34),INDEX(Methods[Method Name],$A2076),CHAR(34),
", MethodDescription:  ",CHAR(34),INDEX(Methods[Method Description],$A2076),CHAR(34),
", MethodLink:  ",CHAR(34),INDEX(Methods[Method Link],$A2076),CHAR(34),
", OrganizationID: *OrganizationID",TEXT(MATCH(INDEX(Methods[Organization Name],$A2076),Organizations[Organization Name],0),"0000"),"}"))</f>
        <v>#REF!</v>
      </c>
      <c r="Q2076" t="e">
        <f>IF(INDEX(Variables[Variable Type],$A2076)="","",
CONCATENATE("  - &amp;VariableID",TEXT($A2076,"0000"),
" {","VariableTypeCV:  ",CHAR(34),INDEX(Variables[Variable Type],$A2076),CHAR(34),
", VariableCode:  ",CHAR(34),INDEX(Variables[Variable Code],$A2076),CHAR(34),
", VariableNameCV:  ",CHAR(34),INDEX(Variables[Variable Name],$A2076),CHAR(34),
", VariableDefinition:  ",CHAR(34),INDEX(Variables[Variable Definition],$A2076),CHAR(34),
", SpecciationCV:  ",CHAR(34),INDEX(Variables[Speciation],$A2076),CHAR(34),
", NoDataValue:  ",CHAR(34),INDEX(Variables[No Data Value],$A2076),CHAR(34),"}"))</f>
        <v>#REF!</v>
      </c>
    </row>
    <row r="2077" spans="1:17" x14ac:dyDescent="0.25">
      <c r="A2077">
        <v>2074</v>
      </c>
      <c r="D2077" t="e">
        <f>IF(INDEX(People[First Name],$A2077)="","",
CONCATENATE("  - &amp;PersonID",TEXT($A2077,"0000"),
" {","PersonFirstName:  ",CHAR(34),INDEX(People[First Name],$A2077),CHAR(34),
", PersonMiddleName:  ",CHAR(34),INDEX(People[Middle Name],$A2077),CHAR(34),
", PersonLastName:  ",CHAR(34),INDEX(People[Last Name],$A2077),CHAR(34),"}"))</f>
        <v>#REF!</v>
      </c>
      <c r="E2077" t="e">
        <f>IF(INDEX(Organizations[Organization Type '[CV']],$A2077)="","",
CONCATENATE("  - &amp;OrganizationID",TEXT($A2077,"0000"),
" {","OrganizationTypeCV:  ",CHAR(34),INDEX(Organizations[Organization Type '[CV']],$A2077),CHAR(34),
", OrganizationCode:  ",CHAR(34),INDEX(Organizations[Organization Code],$A2077),CHAR(34),
", OrganizationName:  ",CHAR(34),INDEX(Organizations[Organization Name],$A2077),CHAR(34),
", OrganizationDescription:  ",CHAR(34),INDEX(Organizations[Organization Description],$A2077),CHAR(34),
", OrganizationLink:  ",CHAR(34),INDEX(Organizations[Organization Link],$A2077),CHAR(34),"}"))</f>
        <v>#REF!</v>
      </c>
      <c r="F2077" t="e">
        <f>IF(INDEX(People[First Name],$A2077)="","",
CONCATENATE("  - &amp;AffiliationID",TEXT($A2077,"0000"),
" {PersonID: *PersonID",TEXT($A2077,"0000"),
", OrganizationID: *OrganizationID",TEXT(MATCH(INDEX(People[Organization Name],$A2077),Organizations[Organization Name],0),"0000"),
", IsPrimaryOrganizationContact: , AffiliationStartDate: , AffiliationEndDate: , PrimaryPhone: ",
", PrimaryEmail: ",CHAR(34),INDEX(People[Primary Email],$A2077),CHAR(34),
", PrimaryAddress: ",CHAR(34),INDEX(People[Primary Address],$A2077),CHAR(34),
", PersonLink: }"))</f>
        <v>#REF!</v>
      </c>
      <c r="H2077" t="e">
        <f>IF(COUNTA(CitationInformation)=0,"",IF(INDEX(AuthorList[Author Name],$A2077)="","",
CONCATENATE("  - &amp;AuthorListID",TEXT($A2077,"0000"),
"  {CitationID: *CitationID0001",
", PersonID: *PersonID",TEXT(MATCH(INDEX(AuthorList[Author Name],$A2077),People[Full Name],0),"0000"),
", AuthorOrder: ",INDEX(AuthorList[Author Number],$A2077),"}")))</f>
        <v>#REF!</v>
      </c>
      <c r="K2077" t="e">
        <f>IF(INDEX(SamplingFeatures[Feature Code],$A2077)="","",
CONCATENATE("  - &amp;SamplingFeatureID",TEXT($A2077,"0000"),
" {","SamplingFeatureUUID:  ",CHAR(34),INDEX(SamplingFeatures[Sampling Feature UUID],$A2077),CHAR(34),
", SamplingFeatureTypeCV:  ",CHAR(34),INDEX(SamplingFeatures[Sampling Feature Type],$A2077),CHAR(34),
", SamplingFeatureCode:  ",CHAR(34),INDEX(SamplingFeatures[Feature Code],$A2077),CHAR(34),
", SamplingFeatureName:  ",CHAR(34),INDEX(SamplingFeatures[Feature Name],$A2077),CHAR(34),
", SamplingFeatureDescription:  ",CHAR(34),INDEX(SamplingFeatures[Feature Description],$A2077),CHAR(34),
", SamplingFeatureGeotypeCV:  ",CHAR(34),INDEX(SamplingFeatures[Feature Geo Type],$A2077),CHAR(34),
", FeatureGeometry:  ",CHAR(34),INDEX(SamplingFeatures[Feature Geometry],$A2077),CHAR(34),
", Elevation_m:  ",CHAR(34),INDEX(SamplingFeatures[Elevation_m],$A2077),CHAR(34),
", ElevationDatumCV:  ",CHAR(34),ElevationDatum,CHAR(34),"}"))</f>
        <v>#REF!</v>
      </c>
      <c r="L2077" t="e">
        <f>IF(INDEX(SamplingFeatures[Sampling Feature Type],$A2077)&lt;&gt;"Site","",
CONCATENATE("  - &amp;SiteID",TEXT(SUMPRODUCT(--($L$3:$L2076&lt;&gt;"")),"0000"),
" {","SamplingFeatureID:  *SamplingFeatureID",TEXT($A2077,"0000"),
", SiteTypeCV:  ",CHAR(34),INDEX(Sites[Site Type],$A2077),CHAR(34),
", Latitude:  ",INDEX(Sites[Latitude],$A2077),
", Longitude:  ",INDEX(Sites[Longitude],$A2077),
", SRSName:  ",CHAR(34),LatLonDatum,CHAR(34),"}"))</f>
        <v>#REF!</v>
      </c>
      <c r="M2077" t="e">
        <f>IF(INDEX(SamplingFeatures[Sampling Feature Type],$A2077)&lt;&gt;"Specimen","",
CONCATENATE("  - &amp;SpecimenID",TEXT(SUMPRODUCT(--($M$3:$M2076&lt;&gt;"")),"0000"),
" {","SamplingFeatureID:  *SamplingFeatureID",TEXT($A2077,"0000"),
", SpecimenTypeCV:  ",CHAR(34),INDEX(Specimens[Specimen Type],$A2077),CHAR(34),
", SpecimenMediumCV:  ",INDEX(Specimens[Specimen Medium],$A2077),
", IsFieldSpecimen:  ",CHAR(34),INDEX(Specimens[Is Field Specimen?],$A2077),CHAR(34),"}"))</f>
        <v>#REF!</v>
      </c>
      <c r="N2077" t="e">
        <f>IF(COUNTA(SpatialOffsets[])=0,"", IF(INDEX(SpatialOffsets[Spatial Offset Type],$A2077)="","",
CONCATENATE("  - &amp;SpatialOffsetID",TEXT($A2077,"0000"),
" {","SpatialOffsetTypeCV:  ",CHAR(34),INDEX(SpatialOffsets[Spatial Offset Type],$A2077),CHAR(34),
", Offset1Value:  ",INDEX(SpatialOffsets[Offset 1 Value],$A2077),
", Offset1UnitID:  ",CHAR(34),INDEX(SpatialOffsets[Offset 1 Unit],$A2077),CHAR(34),
", Offset2Value:  ",INDEX(SpatialOffsets[Offset 2 Value],$A2077),
", Offset2UnitID:  ",CHAR(34),INDEX(SpatialOffsets[Offset 2 Unit],$A2077),CHAR(34),
", Offset3Value:  ",INDEX(SpatialOffsets[Offset 3 Value],$A2077),
", Offset3UnitID:  ",CHAR(34),INDEX(SpatialOffsets[Offset 3 Unit],$A2077),CHAR(34),,"}")))</f>
        <v>#REF!</v>
      </c>
      <c r="O2077" t="e">
        <f>IF(COUNTA(RelatedFeatures[])=0,"", IF(INDEX(RelatedFeatures[First Sampling Feature Code],$A2077)="","",
CONCATENATE("  - &amp;RelationID",TEXT($A2077,"0000"),
" {","SamplingFeatureID:  *SamplingFeatureID",TEXT(MATCH(INDEX(RelatedFeatures[First Sampling Feature Code],$A2077),SamplingFeatures[Feature Code],0),"0000"),
", RelationshipTypeCV:  ",CHAR(34),INDEX(RelatedFeatures[Relationship Type],$A2077),CHAR(34),
", RelatedFeatureID: *SamplingFeatureID",TEXT(MATCH(INDEX(RelatedFeatures[Second Sampling Feature Code],$A2077),SamplingFeatures[Feature Code],0),"0000"),
", SpatialOffsetID:  ",IF(INDEX(RelatedFeatures[Offset Number],$A2077)="","",CONCATENATE("*SpatialOffsetID",TEXT(INDEX(RelatedFeatures[Offset Number],$A2077),"0000"))),"}")))</f>
        <v>#REF!</v>
      </c>
      <c r="P2077" t="e">
        <f>IF(INDEX(Methods[Method Type],$A2077)="","",
CONCATENATE("  - &amp;MethodID",TEXT($A2077,"0000"),
" {","MethodTypeCV:  ",CHAR(34),INDEX(Methods[Method Type],$A2077),CHAR(34),
", MethodCode:  ",CHAR(34),INDEX(Methods[Method Code],$A2077),CHAR(34),
", MethodName:  ",CHAR(34),INDEX(Methods[Method Name],$A2077),CHAR(34),
", MethodDescription:  ",CHAR(34),INDEX(Methods[Method Description],$A2077),CHAR(34),
", MethodLink:  ",CHAR(34),INDEX(Methods[Method Link],$A2077),CHAR(34),
", OrganizationID: *OrganizationID",TEXT(MATCH(INDEX(Methods[Organization Name],$A2077),Organizations[Organization Name],0),"0000"),"}"))</f>
        <v>#REF!</v>
      </c>
      <c r="Q2077" t="e">
        <f>IF(INDEX(Variables[Variable Type],$A2077)="","",
CONCATENATE("  - &amp;VariableID",TEXT($A2077,"0000"),
" {","VariableTypeCV:  ",CHAR(34),INDEX(Variables[Variable Type],$A2077),CHAR(34),
", VariableCode:  ",CHAR(34),INDEX(Variables[Variable Code],$A2077),CHAR(34),
", VariableNameCV:  ",CHAR(34),INDEX(Variables[Variable Name],$A2077),CHAR(34),
", VariableDefinition:  ",CHAR(34),INDEX(Variables[Variable Definition],$A2077),CHAR(34),
", SpecciationCV:  ",CHAR(34),INDEX(Variables[Speciation],$A2077),CHAR(34),
", NoDataValue:  ",CHAR(34),INDEX(Variables[No Data Value],$A2077),CHAR(34),"}"))</f>
        <v>#REF!</v>
      </c>
    </row>
    <row r="2078" spans="1:17" x14ac:dyDescent="0.25">
      <c r="A2078">
        <v>2075</v>
      </c>
      <c r="D2078" t="e">
        <f>IF(INDEX(People[First Name],$A2078)="","",
CONCATENATE("  - &amp;PersonID",TEXT($A2078,"0000"),
" {","PersonFirstName:  ",CHAR(34),INDEX(People[First Name],$A2078),CHAR(34),
", PersonMiddleName:  ",CHAR(34),INDEX(People[Middle Name],$A2078),CHAR(34),
", PersonLastName:  ",CHAR(34),INDEX(People[Last Name],$A2078),CHAR(34),"}"))</f>
        <v>#REF!</v>
      </c>
      <c r="E2078" t="e">
        <f>IF(INDEX(Organizations[Organization Type '[CV']],$A2078)="","",
CONCATENATE("  - &amp;OrganizationID",TEXT($A2078,"0000"),
" {","OrganizationTypeCV:  ",CHAR(34),INDEX(Organizations[Organization Type '[CV']],$A2078),CHAR(34),
", OrganizationCode:  ",CHAR(34),INDEX(Organizations[Organization Code],$A2078),CHAR(34),
", OrganizationName:  ",CHAR(34),INDEX(Organizations[Organization Name],$A2078),CHAR(34),
", OrganizationDescription:  ",CHAR(34),INDEX(Organizations[Organization Description],$A2078),CHAR(34),
", OrganizationLink:  ",CHAR(34),INDEX(Organizations[Organization Link],$A2078),CHAR(34),"}"))</f>
        <v>#REF!</v>
      </c>
      <c r="F2078" t="e">
        <f>IF(INDEX(People[First Name],$A2078)="","",
CONCATENATE("  - &amp;AffiliationID",TEXT($A2078,"0000"),
" {PersonID: *PersonID",TEXT($A2078,"0000"),
", OrganizationID: *OrganizationID",TEXT(MATCH(INDEX(People[Organization Name],$A2078),Organizations[Organization Name],0),"0000"),
", IsPrimaryOrganizationContact: , AffiliationStartDate: , AffiliationEndDate: , PrimaryPhone: ",
", PrimaryEmail: ",CHAR(34),INDEX(People[Primary Email],$A2078),CHAR(34),
", PrimaryAddress: ",CHAR(34),INDEX(People[Primary Address],$A2078),CHAR(34),
", PersonLink: }"))</f>
        <v>#REF!</v>
      </c>
      <c r="H2078" t="e">
        <f>IF(COUNTA(CitationInformation)=0,"",IF(INDEX(AuthorList[Author Name],$A2078)="","",
CONCATENATE("  - &amp;AuthorListID",TEXT($A2078,"0000"),
"  {CitationID: *CitationID0001",
", PersonID: *PersonID",TEXT(MATCH(INDEX(AuthorList[Author Name],$A2078),People[Full Name],0),"0000"),
", AuthorOrder: ",INDEX(AuthorList[Author Number],$A2078),"}")))</f>
        <v>#REF!</v>
      </c>
      <c r="K2078" t="e">
        <f>IF(INDEX(SamplingFeatures[Feature Code],$A2078)="","",
CONCATENATE("  - &amp;SamplingFeatureID",TEXT($A2078,"0000"),
" {","SamplingFeatureUUID:  ",CHAR(34),INDEX(SamplingFeatures[Sampling Feature UUID],$A2078),CHAR(34),
", SamplingFeatureTypeCV:  ",CHAR(34),INDEX(SamplingFeatures[Sampling Feature Type],$A2078),CHAR(34),
", SamplingFeatureCode:  ",CHAR(34),INDEX(SamplingFeatures[Feature Code],$A2078),CHAR(34),
", SamplingFeatureName:  ",CHAR(34),INDEX(SamplingFeatures[Feature Name],$A2078),CHAR(34),
", SamplingFeatureDescription:  ",CHAR(34),INDEX(SamplingFeatures[Feature Description],$A2078),CHAR(34),
", SamplingFeatureGeotypeCV:  ",CHAR(34),INDEX(SamplingFeatures[Feature Geo Type],$A2078),CHAR(34),
", FeatureGeometry:  ",CHAR(34),INDEX(SamplingFeatures[Feature Geometry],$A2078),CHAR(34),
", Elevation_m:  ",CHAR(34),INDEX(SamplingFeatures[Elevation_m],$A2078),CHAR(34),
", ElevationDatumCV:  ",CHAR(34),ElevationDatum,CHAR(34),"}"))</f>
        <v>#REF!</v>
      </c>
      <c r="L2078" t="e">
        <f>IF(INDEX(SamplingFeatures[Sampling Feature Type],$A2078)&lt;&gt;"Site","",
CONCATENATE("  - &amp;SiteID",TEXT(SUMPRODUCT(--($L$3:$L2077&lt;&gt;"")),"0000"),
" {","SamplingFeatureID:  *SamplingFeatureID",TEXT($A2078,"0000"),
", SiteTypeCV:  ",CHAR(34),INDEX(Sites[Site Type],$A2078),CHAR(34),
", Latitude:  ",INDEX(Sites[Latitude],$A2078),
", Longitude:  ",INDEX(Sites[Longitude],$A2078),
", SRSName:  ",CHAR(34),LatLonDatum,CHAR(34),"}"))</f>
        <v>#REF!</v>
      </c>
      <c r="M2078" t="e">
        <f>IF(INDEX(SamplingFeatures[Sampling Feature Type],$A2078)&lt;&gt;"Specimen","",
CONCATENATE("  - &amp;SpecimenID",TEXT(SUMPRODUCT(--($M$3:$M2077&lt;&gt;"")),"0000"),
" {","SamplingFeatureID:  *SamplingFeatureID",TEXT($A2078,"0000"),
", SpecimenTypeCV:  ",CHAR(34),INDEX(Specimens[Specimen Type],$A2078),CHAR(34),
", SpecimenMediumCV:  ",INDEX(Specimens[Specimen Medium],$A2078),
", IsFieldSpecimen:  ",CHAR(34),INDEX(Specimens[Is Field Specimen?],$A2078),CHAR(34),"}"))</f>
        <v>#REF!</v>
      </c>
      <c r="N2078" t="e">
        <f>IF(COUNTA(SpatialOffsets[])=0,"", IF(INDEX(SpatialOffsets[Spatial Offset Type],$A2078)="","",
CONCATENATE("  - &amp;SpatialOffsetID",TEXT($A2078,"0000"),
" {","SpatialOffsetTypeCV:  ",CHAR(34),INDEX(SpatialOffsets[Spatial Offset Type],$A2078),CHAR(34),
", Offset1Value:  ",INDEX(SpatialOffsets[Offset 1 Value],$A2078),
", Offset1UnitID:  ",CHAR(34),INDEX(SpatialOffsets[Offset 1 Unit],$A2078),CHAR(34),
", Offset2Value:  ",INDEX(SpatialOffsets[Offset 2 Value],$A2078),
", Offset2UnitID:  ",CHAR(34),INDEX(SpatialOffsets[Offset 2 Unit],$A2078),CHAR(34),
", Offset3Value:  ",INDEX(SpatialOffsets[Offset 3 Value],$A2078),
", Offset3UnitID:  ",CHAR(34),INDEX(SpatialOffsets[Offset 3 Unit],$A2078),CHAR(34),,"}")))</f>
        <v>#REF!</v>
      </c>
      <c r="O2078" t="e">
        <f>IF(COUNTA(RelatedFeatures[])=0,"", IF(INDEX(RelatedFeatures[First Sampling Feature Code],$A2078)="","",
CONCATENATE("  - &amp;RelationID",TEXT($A2078,"0000"),
" {","SamplingFeatureID:  *SamplingFeatureID",TEXT(MATCH(INDEX(RelatedFeatures[First Sampling Feature Code],$A2078),SamplingFeatures[Feature Code],0),"0000"),
", RelationshipTypeCV:  ",CHAR(34),INDEX(RelatedFeatures[Relationship Type],$A2078),CHAR(34),
", RelatedFeatureID: *SamplingFeatureID",TEXT(MATCH(INDEX(RelatedFeatures[Second Sampling Feature Code],$A2078),SamplingFeatures[Feature Code],0),"0000"),
", SpatialOffsetID:  ",IF(INDEX(RelatedFeatures[Offset Number],$A2078)="","",CONCATENATE("*SpatialOffsetID",TEXT(INDEX(RelatedFeatures[Offset Number],$A2078),"0000"))),"}")))</f>
        <v>#REF!</v>
      </c>
      <c r="P2078" t="e">
        <f>IF(INDEX(Methods[Method Type],$A2078)="","",
CONCATENATE("  - &amp;MethodID",TEXT($A2078,"0000"),
" {","MethodTypeCV:  ",CHAR(34),INDEX(Methods[Method Type],$A2078),CHAR(34),
", MethodCode:  ",CHAR(34),INDEX(Methods[Method Code],$A2078),CHAR(34),
", MethodName:  ",CHAR(34),INDEX(Methods[Method Name],$A2078),CHAR(34),
", MethodDescription:  ",CHAR(34),INDEX(Methods[Method Description],$A2078),CHAR(34),
", MethodLink:  ",CHAR(34),INDEX(Methods[Method Link],$A2078),CHAR(34),
", OrganizationID: *OrganizationID",TEXT(MATCH(INDEX(Methods[Organization Name],$A2078),Organizations[Organization Name],0),"0000"),"}"))</f>
        <v>#REF!</v>
      </c>
      <c r="Q2078" t="e">
        <f>IF(INDEX(Variables[Variable Type],$A2078)="","",
CONCATENATE("  - &amp;VariableID",TEXT($A2078,"0000"),
" {","VariableTypeCV:  ",CHAR(34),INDEX(Variables[Variable Type],$A2078),CHAR(34),
", VariableCode:  ",CHAR(34),INDEX(Variables[Variable Code],$A2078),CHAR(34),
", VariableNameCV:  ",CHAR(34),INDEX(Variables[Variable Name],$A2078),CHAR(34),
", VariableDefinition:  ",CHAR(34),INDEX(Variables[Variable Definition],$A2078),CHAR(34),
", SpecciationCV:  ",CHAR(34),INDEX(Variables[Speciation],$A2078),CHAR(34),
", NoDataValue:  ",CHAR(34),INDEX(Variables[No Data Value],$A2078),CHAR(34),"}"))</f>
        <v>#REF!</v>
      </c>
    </row>
    <row r="2079" spans="1:17" x14ac:dyDescent="0.25">
      <c r="A2079">
        <v>2076</v>
      </c>
      <c r="D2079" t="e">
        <f>IF(INDEX(People[First Name],$A2079)="","",
CONCATENATE("  - &amp;PersonID",TEXT($A2079,"0000"),
" {","PersonFirstName:  ",CHAR(34),INDEX(People[First Name],$A2079),CHAR(34),
", PersonMiddleName:  ",CHAR(34),INDEX(People[Middle Name],$A2079),CHAR(34),
", PersonLastName:  ",CHAR(34),INDEX(People[Last Name],$A2079),CHAR(34),"}"))</f>
        <v>#REF!</v>
      </c>
      <c r="E2079" t="e">
        <f>IF(INDEX(Organizations[Organization Type '[CV']],$A2079)="","",
CONCATENATE("  - &amp;OrganizationID",TEXT($A2079,"0000"),
" {","OrganizationTypeCV:  ",CHAR(34),INDEX(Organizations[Organization Type '[CV']],$A2079),CHAR(34),
", OrganizationCode:  ",CHAR(34),INDEX(Organizations[Organization Code],$A2079),CHAR(34),
", OrganizationName:  ",CHAR(34),INDEX(Organizations[Organization Name],$A2079),CHAR(34),
", OrganizationDescription:  ",CHAR(34),INDEX(Organizations[Organization Description],$A2079),CHAR(34),
", OrganizationLink:  ",CHAR(34),INDEX(Organizations[Organization Link],$A2079),CHAR(34),"}"))</f>
        <v>#REF!</v>
      </c>
      <c r="F2079" t="e">
        <f>IF(INDEX(People[First Name],$A2079)="","",
CONCATENATE("  - &amp;AffiliationID",TEXT($A2079,"0000"),
" {PersonID: *PersonID",TEXT($A2079,"0000"),
", OrganizationID: *OrganizationID",TEXT(MATCH(INDEX(People[Organization Name],$A2079),Organizations[Organization Name],0),"0000"),
", IsPrimaryOrganizationContact: , AffiliationStartDate: , AffiliationEndDate: , PrimaryPhone: ",
", PrimaryEmail: ",CHAR(34),INDEX(People[Primary Email],$A2079),CHAR(34),
", PrimaryAddress: ",CHAR(34),INDEX(People[Primary Address],$A2079),CHAR(34),
", PersonLink: }"))</f>
        <v>#REF!</v>
      </c>
      <c r="H2079" t="e">
        <f>IF(COUNTA(CitationInformation)=0,"",IF(INDEX(AuthorList[Author Name],$A2079)="","",
CONCATENATE("  - &amp;AuthorListID",TEXT($A2079,"0000"),
"  {CitationID: *CitationID0001",
", PersonID: *PersonID",TEXT(MATCH(INDEX(AuthorList[Author Name],$A2079),People[Full Name],0),"0000"),
", AuthorOrder: ",INDEX(AuthorList[Author Number],$A2079),"}")))</f>
        <v>#REF!</v>
      </c>
      <c r="K2079" t="e">
        <f>IF(INDEX(SamplingFeatures[Feature Code],$A2079)="","",
CONCATENATE("  - &amp;SamplingFeatureID",TEXT($A2079,"0000"),
" {","SamplingFeatureUUID:  ",CHAR(34),INDEX(SamplingFeatures[Sampling Feature UUID],$A2079),CHAR(34),
", SamplingFeatureTypeCV:  ",CHAR(34),INDEX(SamplingFeatures[Sampling Feature Type],$A2079),CHAR(34),
", SamplingFeatureCode:  ",CHAR(34),INDEX(SamplingFeatures[Feature Code],$A2079),CHAR(34),
", SamplingFeatureName:  ",CHAR(34),INDEX(SamplingFeatures[Feature Name],$A2079),CHAR(34),
", SamplingFeatureDescription:  ",CHAR(34),INDEX(SamplingFeatures[Feature Description],$A2079),CHAR(34),
", SamplingFeatureGeotypeCV:  ",CHAR(34),INDEX(SamplingFeatures[Feature Geo Type],$A2079),CHAR(34),
", FeatureGeometry:  ",CHAR(34),INDEX(SamplingFeatures[Feature Geometry],$A2079),CHAR(34),
", Elevation_m:  ",CHAR(34),INDEX(SamplingFeatures[Elevation_m],$A2079),CHAR(34),
", ElevationDatumCV:  ",CHAR(34),ElevationDatum,CHAR(34),"}"))</f>
        <v>#REF!</v>
      </c>
      <c r="L2079" t="e">
        <f>IF(INDEX(SamplingFeatures[Sampling Feature Type],$A2079)&lt;&gt;"Site","",
CONCATENATE("  - &amp;SiteID",TEXT(SUMPRODUCT(--($L$3:$L2078&lt;&gt;"")),"0000"),
" {","SamplingFeatureID:  *SamplingFeatureID",TEXT($A2079,"0000"),
", SiteTypeCV:  ",CHAR(34),INDEX(Sites[Site Type],$A2079),CHAR(34),
", Latitude:  ",INDEX(Sites[Latitude],$A2079),
", Longitude:  ",INDEX(Sites[Longitude],$A2079),
", SRSName:  ",CHAR(34),LatLonDatum,CHAR(34),"}"))</f>
        <v>#REF!</v>
      </c>
      <c r="M2079" t="e">
        <f>IF(INDEX(SamplingFeatures[Sampling Feature Type],$A2079)&lt;&gt;"Specimen","",
CONCATENATE("  - &amp;SpecimenID",TEXT(SUMPRODUCT(--($M$3:$M2078&lt;&gt;"")),"0000"),
" {","SamplingFeatureID:  *SamplingFeatureID",TEXT($A2079,"0000"),
", SpecimenTypeCV:  ",CHAR(34),INDEX(Specimens[Specimen Type],$A2079),CHAR(34),
", SpecimenMediumCV:  ",INDEX(Specimens[Specimen Medium],$A2079),
", IsFieldSpecimen:  ",CHAR(34),INDEX(Specimens[Is Field Specimen?],$A2079),CHAR(34),"}"))</f>
        <v>#REF!</v>
      </c>
      <c r="N2079" t="e">
        <f>IF(COUNTA(SpatialOffsets[])=0,"", IF(INDEX(SpatialOffsets[Spatial Offset Type],$A2079)="","",
CONCATENATE("  - &amp;SpatialOffsetID",TEXT($A2079,"0000"),
" {","SpatialOffsetTypeCV:  ",CHAR(34),INDEX(SpatialOffsets[Spatial Offset Type],$A2079),CHAR(34),
", Offset1Value:  ",INDEX(SpatialOffsets[Offset 1 Value],$A2079),
", Offset1UnitID:  ",CHAR(34),INDEX(SpatialOffsets[Offset 1 Unit],$A2079),CHAR(34),
", Offset2Value:  ",INDEX(SpatialOffsets[Offset 2 Value],$A2079),
", Offset2UnitID:  ",CHAR(34),INDEX(SpatialOffsets[Offset 2 Unit],$A2079),CHAR(34),
", Offset3Value:  ",INDEX(SpatialOffsets[Offset 3 Value],$A2079),
", Offset3UnitID:  ",CHAR(34),INDEX(SpatialOffsets[Offset 3 Unit],$A2079),CHAR(34),,"}")))</f>
        <v>#REF!</v>
      </c>
      <c r="O2079" t="e">
        <f>IF(COUNTA(RelatedFeatures[])=0,"", IF(INDEX(RelatedFeatures[First Sampling Feature Code],$A2079)="","",
CONCATENATE("  - &amp;RelationID",TEXT($A2079,"0000"),
" {","SamplingFeatureID:  *SamplingFeatureID",TEXT(MATCH(INDEX(RelatedFeatures[First Sampling Feature Code],$A2079),SamplingFeatures[Feature Code],0),"0000"),
", RelationshipTypeCV:  ",CHAR(34),INDEX(RelatedFeatures[Relationship Type],$A2079),CHAR(34),
", RelatedFeatureID: *SamplingFeatureID",TEXT(MATCH(INDEX(RelatedFeatures[Second Sampling Feature Code],$A2079),SamplingFeatures[Feature Code],0),"0000"),
", SpatialOffsetID:  ",IF(INDEX(RelatedFeatures[Offset Number],$A2079)="","",CONCATENATE("*SpatialOffsetID",TEXT(INDEX(RelatedFeatures[Offset Number],$A2079),"0000"))),"}")))</f>
        <v>#REF!</v>
      </c>
      <c r="P2079" t="e">
        <f>IF(INDEX(Methods[Method Type],$A2079)="","",
CONCATENATE("  - &amp;MethodID",TEXT($A2079,"0000"),
" {","MethodTypeCV:  ",CHAR(34),INDEX(Methods[Method Type],$A2079),CHAR(34),
", MethodCode:  ",CHAR(34),INDEX(Methods[Method Code],$A2079),CHAR(34),
", MethodName:  ",CHAR(34),INDEX(Methods[Method Name],$A2079),CHAR(34),
", MethodDescription:  ",CHAR(34),INDEX(Methods[Method Description],$A2079),CHAR(34),
", MethodLink:  ",CHAR(34),INDEX(Methods[Method Link],$A2079),CHAR(34),
", OrganizationID: *OrganizationID",TEXT(MATCH(INDEX(Methods[Organization Name],$A2079),Organizations[Organization Name],0),"0000"),"}"))</f>
        <v>#REF!</v>
      </c>
      <c r="Q2079" t="e">
        <f>IF(INDEX(Variables[Variable Type],$A2079)="","",
CONCATENATE("  - &amp;VariableID",TEXT($A2079,"0000"),
" {","VariableTypeCV:  ",CHAR(34),INDEX(Variables[Variable Type],$A2079),CHAR(34),
", VariableCode:  ",CHAR(34),INDEX(Variables[Variable Code],$A2079),CHAR(34),
", VariableNameCV:  ",CHAR(34),INDEX(Variables[Variable Name],$A2079),CHAR(34),
", VariableDefinition:  ",CHAR(34),INDEX(Variables[Variable Definition],$A2079),CHAR(34),
", SpecciationCV:  ",CHAR(34),INDEX(Variables[Speciation],$A2079),CHAR(34),
", NoDataValue:  ",CHAR(34),INDEX(Variables[No Data Value],$A2079),CHAR(34),"}"))</f>
        <v>#REF!</v>
      </c>
    </row>
    <row r="2080" spans="1:17" x14ac:dyDescent="0.25">
      <c r="A2080">
        <v>2077</v>
      </c>
      <c r="D2080" t="e">
        <f>IF(INDEX(People[First Name],$A2080)="","",
CONCATENATE("  - &amp;PersonID",TEXT($A2080,"0000"),
" {","PersonFirstName:  ",CHAR(34),INDEX(People[First Name],$A2080),CHAR(34),
", PersonMiddleName:  ",CHAR(34),INDEX(People[Middle Name],$A2080),CHAR(34),
", PersonLastName:  ",CHAR(34),INDEX(People[Last Name],$A2080),CHAR(34),"}"))</f>
        <v>#REF!</v>
      </c>
      <c r="E2080" t="e">
        <f>IF(INDEX(Organizations[Organization Type '[CV']],$A2080)="","",
CONCATENATE("  - &amp;OrganizationID",TEXT($A2080,"0000"),
" {","OrganizationTypeCV:  ",CHAR(34),INDEX(Organizations[Organization Type '[CV']],$A2080),CHAR(34),
", OrganizationCode:  ",CHAR(34),INDEX(Organizations[Organization Code],$A2080),CHAR(34),
", OrganizationName:  ",CHAR(34),INDEX(Organizations[Organization Name],$A2080),CHAR(34),
", OrganizationDescription:  ",CHAR(34),INDEX(Organizations[Organization Description],$A2080),CHAR(34),
", OrganizationLink:  ",CHAR(34),INDEX(Organizations[Organization Link],$A2080),CHAR(34),"}"))</f>
        <v>#REF!</v>
      </c>
      <c r="F2080" t="e">
        <f>IF(INDEX(People[First Name],$A2080)="","",
CONCATENATE("  - &amp;AffiliationID",TEXT($A2080,"0000"),
" {PersonID: *PersonID",TEXT($A2080,"0000"),
", OrganizationID: *OrganizationID",TEXT(MATCH(INDEX(People[Organization Name],$A2080),Organizations[Organization Name],0),"0000"),
", IsPrimaryOrganizationContact: , AffiliationStartDate: , AffiliationEndDate: , PrimaryPhone: ",
", PrimaryEmail: ",CHAR(34),INDEX(People[Primary Email],$A2080),CHAR(34),
", PrimaryAddress: ",CHAR(34),INDEX(People[Primary Address],$A2080),CHAR(34),
", PersonLink: }"))</f>
        <v>#REF!</v>
      </c>
      <c r="H2080" t="e">
        <f>IF(COUNTA(CitationInformation)=0,"",IF(INDEX(AuthorList[Author Name],$A2080)="","",
CONCATENATE("  - &amp;AuthorListID",TEXT($A2080,"0000"),
"  {CitationID: *CitationID0001",
", PersonID: *PersonID",TEXT(MATCH(INDEX(AuthorList[Author Name],$A2080),People[Full Name],0),"0000"),
", AuthorOrder: ",INDEX(AuthorList[Author Number],$A2080),"}")))</f>
        <v>#REF!</v>
      </c>
      <c r="K2080" t="e">
        <f>IF(INDEX(SamplingFeatures[Feature Code],$A2080)="","",
CONCATENATE("  - &amp;SamplingFeatureID",TEXT($A2080,"0000"),
" {","SamplingFeatureUUID:  ",CHAR(34),INDEX(SamplingFeatures[Sampling Feature UUID],$A2080),CHAR(34),
", SamplingFeatureTypeCV:  ",CHAR(34),INDEX(SamplingFeatures[Sampling Feature Type],$A2080),CHAR(34),
", SamplingFeatureCode:  ",CHAR(34),INDEX(SamplingFeatures[Feature Code],$A2080),CHAR(34),
", SamplingFeatureName:  ",CHAR(34),INDEX(SamplingFeatures[Feature Name],$A2080),CHAR(34),
", SamplingFeatureDescription:  ",CHAR(34),INDEX(SamplingFeatures[Feature Description],$A2080),CHAR(34),
", SamplingFeatureGeotypeCV:  ",CHAR(34),INDEX(SamplingFeatures[Feature Geo Type],$A2080),CHAR(34),
", FeatureGeometry:  ",CHAR(34),INDEX(SamplingFeatures[Feature Geometry],$A2080),CHAR(34),
", Elevation_m:  ",CHAR(34),INDEX(SamplingFeatures[Elevation_m],$A2080),CHAR(34),
", ElevationDatumCV:  ",CHAR(34),ElevationDatum,CHAR(34),"}"))</f>
        <v>#REF!</v>
      </c>
      <c r="L2080" t="e">
        <f>IF(INDEX(SamplingFeatures[Sampling Feature Type],$A2080)&lt;&gt;"Site","",
CONCATENATE("  - &amp;SiteID",TEXT(SUMPRODUCT(--($L$3:$L2079&lt;&gt;"")),"0000"),
" {","SamplingFeatureID:  *SamplingFeatureID",TEXT($A2080,"0000"),
", SiteTypeCV:  ",CHAR(34),INDEX(Sites[Site Type],$A2080),CHAR(34),
", Latitude:  ",INDEX(Sites[Latitude],$A2080),
", Longitude:  ",INDEX(Sites[Longitude],$A2080),
", SRSName:  ",CHAR(34),LatLonDatum,CHAR(34),"}"))</f>
        <v>#REF!</v>
      </c>
      <c r="M2080" t="e">
        <f>IF(INDEX(SamplingFeatures[Sampling Feature Type],$A2080)&lt;&gt;"Specimen","",
CONCATENATE("  - &amp;SpecimenID",TEXT(SUMPRODUCT(--($M$3:$M2079&lt;&gt;"")),"0000"),
" {","SamplingFeatureID:  *SamplingFeatureID",TEXT($A2080,"0000"),
", SpecimenTypeCV:  ",CHAR(34),INDEX(Specimens[Specimen Type],$A2080),CHAR(34),
", SpecimenMediumCV:  ",INDEX(Specimens[Specimen Medium],$A2080),
", IsFieldSpecimen:  ",CHAR(34),INDEX(Specimens[Is Field Specimen?],$A2080),CHAR(34),"}"))</f>
        <v>#REF!</v>
      </c>
      <c r="N2080" t="e">
        <f>IF(COUNTA(SpatialOffsets[])=0,"", IF(INDEX(SpatialOffsets[Spatial Offset Type],$A2080)="","",
CONCATENATE("  - &amp;SpatialOffsetID",TEXT($A2080,"0000"),
" {","SpatialOffsetTypeCV:  ",CHAR(34),INDEX(SpatialOffsets[Spatial Offset Type],$A2080),CHAR(34),
", Offset1Value:  ",INDEX(SpatialOffsets[Offset 1 Value],$A2080),
", Offset1UnitID:  ",CHAR(34),INDEX(SpatialOffsets[Offset 1 Unit],$A2080),CHAR(34),
", Offset2Value:  ",INDEX(SpatialOffsets[Offset 2 Value],$A2080),
", Offset2UnitID:  ",CHAR(34),INDEX(SpatialOffsets[Offset 2 Unit],$A2080),CHAR(34),
", Offset3Value:  ",INDEX(SpatialOffsets[Offset 3 Value],$A2080),
", Offset3UnitID:  ",CHAR(34),INDEX(SpatialOffsets[Offset 3 Unit],$A2080),CHAR(34),,"}")))</f>
        <v>#REF!</v>
      </c>
      <c r="O2080" t="e">
        <f>IF(COUNTA(RelatedFeatures[])=0,"", IF(INDEX(RelatedFeatures[First Sampling Feature Code],$A2080)="","",
CONCATENATE("  - &amp;RelationID",TEXT($A2080,"0000"),
" {","SamplingFeatureID:  *SamplingFeatureID",TEXT(MATCH(INDEX(RelatedFeatures[First Sampling Feature Code],$A2080),SamplingFeatures[Feature Code],0),"0000"),
", RelationshipTypeCV:  ",CHAR(34),INDEX(RelatedFeatures[Relationship Type],$A2080),CHAR(34),
", RelatedFeatureID: *SamplingFeatureID",TEXT(MATCH(INDEX(RelatedFeatures[Second Sampling Feature Code],$A2080),SamplingFeatures[Feature Code],0),"0000"),
", SpatialOffsetID:  ",IF(INDEX(RelatedFeatures[Offset Number],$A2080)="","",CONCATENATE("*SpatialOffsetID",TEXT(INDEX(RelatedFeatures[Offset Number],$A2080),"0000"))),"}")))</f>
        <v>#REF!</v>
      </c>
      <c r="P2080" t="e">
        <f>IF(INDEX(Methods[Method Type],$A2080)="","",
CONCATENATE("  - &amp;MethodID",TEXT($A2080,"0000"),
" {","MethodTypeCV:  ",CHAR(34),INDEX(Methods[Method Type],$A2080),CHAR(34),
", MethodCode:  ",CHAR(34),INDEX(Methods[Method Code],$A2080),CHAR(34),
", MethodName:  ",CHAR(34),INDEX(Methods[Method Name],$A2080),CHAR(34),
", MethodDescription:  ",CHAR(34),INDEX(Methods[Method Description],$A2080),CHAR(34),
", MethodLink:  ",CHAR(34),INDEX(Methods[Method Link],$A2080),CHAR(34),
", OrganizationID: *OrganizationID",TEXT(MATCH(INDEX(Methods[Organization Name],$A2080),Organizations[Organization Name],0),"0000"),"}"))</f>
        <v>#REF!</v>
      </c>
      <c r="Q2080" t="e">
        <f>IF(INDEX(Variables[Variable Type],$A2080)="","",
CONCATENATE("  - &amp;VariableID",TEXT($A2080,"0000"),
" {","VariableTypeCV:  ",CHAR(34),INDEX(Variables[Variable Type],$A2080),CHAR(34),
", VariableCode:  ",CHAR(34),INDEX(Variables[Variable Code],$A2080),CHAR(34),
", VariableNameCV:  ",CHAR(34),INDEX(Variables[Variable Name],$A2080),CHAR(34),
", VariableDefinition:  ",CHAR(34),INDEX(Variables[Variable Definition],$A2080),CHAR(34),
", SpecciationCV:  ",CHAR(34),INDEX(Variables[Speciation],$A2080),CHAR(34),
", NoDataValue:  ",CHAR(34),INDEX(Variables[No Data Value],$A2080),CHAR(34),"}"))</f>
        <v>#REF!</v>
      </c>
    </row>
    <row r="2081" spans="1:17" x14ac:dyDescent="0.25">
      <c r="A2081">
        <v>2078</v>
      </c>
      <c r="D2081" t="e">
        <f>IF(INDEX(People[First Name],$A2081)="","",
CONCATENATE("  - &amp;PersonID",TEXT($A2081,"0000"),
" {","PersonFirstName:  ",CHAR(34),INDEX(People[First Name],$A2081),CHAR(34),
", PersonMiddleName:  ",CHAR(34),INDEX(People[Middle Name],$A2081),CHAR(34),
", PersonLastName:  ",CHAR(34),INDEX(People[Last Name],$A2081),CHAR(34),"}"))</f>
        <v>#REF!</v>
      </c>
      <c r="E2081" t="e">
        <f>IF(INDEX(Organizations[Organization Type '[CV']],$A2081)="","",
CONCATENATE("  - &amp;OrganizationID",TEXT($A2081,"0000"),
" {","OrganizationTypeCV:  ",CHAR(34),INDEX(Organizations[Organization Type '[CV']],$A2081),CHAR(34),
", OrganizationCode:  ",CHAR(34),INDEX(Organizations[Organization Code],$A2081),CHAR(34),
", OrganizationName:  ",CHAR(34),INDEX(Organizations[Organization Name],$A2081),CHAR(34),
", OrganizationDescription:  ",CHAR(34),INDEX(Organizations[Organization Description],$A2081),CHAR(34),
", OrganizationLink:  ",CHAR(34),INDEX(Organizations[Organization Link],$A2081),CHAR(34),"}"))</f>
        <v>#REF!</v>
      </c>
      <c r="F2081" t="e">
        <f>IF(INDEX(People[First Name],$A2081)="","",
CONCATENATE("  - &amp;AffiliationID",TEXT($A2081,"0000"),
" {PersonID: *PersonID",TEXT($A2081,"0000"),
", OrganizationID: *OrganizationID",TEXT(MATCH(INDEX(People[Organization Name],$A2081),Organizations[Organization Name],0),"0000"),
", IsPrimaryOrganizationContact: , AffiliationStartDate: , AffiliationEndDate: , PrimaryPhone: ",
", PrimaryEmail: ",CHAR(34),INDEX(People[Primary Email],$A2081),CHAR(34),
", PrimaryAddress: ",CHAR(34),INDEX(People[Primary Address],$A2081),CHAR(34),
", PersonLink: }"))</f>
        <v>#REF!</v>
      </c>
      <c r="H2081" t="e">
        <f>IF(COUNTA(CitationInformation)=0,"",IF(INDEX(AuthorList[Author Name],$A2081)="","",
CONCATENATE("  - &amp;AuthorListID",TEXT($A2081,"0000"),
"  {CitationID: *CitationID0001",
", PersonID: *PersonID",TEXT(MATCH(INDEX(AuthorList[Author Name],$A2081),People[Full Name],0),"0000"),
", AuthorOrder: ",INDEX(AuthorList[Author Number],$A2081),"}")))</f>
        <v>#REF!</v>
      </c>
      <c r="K2081" t="e">
        <f>IF(INDEX(SamplingFeatures[Feature Code],$A2081)="","",
CONCATENATE("  - &amp;SamplingFeatureID",TEXT($A2081,"0000"),
" {","SamplingFeatureUUID:  ",CHAR(34),INDEX(SamplingFeatures[Sampling Feature UUID],$A2081),CHAR(34),
", SamplingFeatureTypeCV:  ",CHAR(34),INDEX(SamplingFeatures[Sampling Feature Type],$A2081),CHAR(34),
", SamplingFeatureCode:  ",CHAR(34),INDEX(SamplingFeatures[Feature Code],$A2081),CHAR(34),
", SamplingFeatureName:  ",CHAR(34),INDEX(SamplingFeatures[Feature Name],$A2081),CHAR(34),
", SamplingFeatureDescription:  ",CHAR(34),INDEX(SamplingFeatures[Feature Description],$A2081),CHAR(34),
", SamplingFeatureGeotypeCV:  ",CHAR(34),INDEX(SamplingFeatures[Feature Geo Type],$A2081),CHAR(34),
", FeatureGeometry:  ",CHAR(34),INDEX(SamplingFeatures[Feature Geometry],$A2081),CHAR(34),
", Elevation_m:  ",CHAR(34),INDEX(SamplingFeatures[Elevation_m],$A2081),CHAR(34),
", ElevationDatumCV:  ",CHAR(34),ElevationDatum,CHAR(34),"}"))</f>
        <v>#REF!</v>
      </c>
      <c r="L2081" t="e">
        <f>IF(INDEX(SamplingFeatures[Sampling Feature Type],$A2081)&lt;&gt;"Site","",
CONCATENATE("  - &amp;SiteID",TEXT(SUMPRODUCT(--($L$3:$L2080&lt;&gt;"")),"0000"),
" {","SamplingFeatureID:  *SamplingFeatureID",TEXT($A2081,"0000"),
", SiteTypeCV:  ",CHAR(34),INDEX(Sites[Site Type],$A2081),CHAR(34),
", Latitude:  ",INDEX(Sites[Latitude],$A2081),
", Longitude:  ",INDEX(Sites[Longitude],$A2081),
", SRSName:  ",CHAR(34),LatLonDatum,CHAR(34),"}"))</f>
        <v>#REF!</v>
      </c>
      <c r="M2081" t="e">
        <f>IF(INDEX(SamplingFeatures[Sampling Feature Type],$A2081)&lt;&gt;"Specimen","",
CONCATENATE("  - &amp;SpecimenID",TEXT(SUMPRODUCT(--($M$3:$M2080&lt;&gt;"")),"0000"),
" {","SamplingFeatureID:  *SamplingFeatureID",TEXT($A2081,"0000"),
", SpecimenTypeCV:  ",CHAR(34),INDEX(Specimens[Specimen Type],$A2081),CHAR(34),
", SpecimenMediumCV:  ",INDEX(Specimens[Specimen Medium],$A2081),
", IsFieldSpecimen:  ",CHAR(34),INDEX(Specimens[Is Field Specimen?],$A2081),CHAR(34),"}"))</f>
        <v>#REF!</v>
      </c>
      <c r="N2081" t="e">
        <f>IF(COUNTA(SpatialOffsets[])=0,"", IF(INDEX(SpatialOffsets[Spatial Offset Type],$A2081)="","",
CONCATENATE("  - &amp;SpatialOffsetID",TEXT($A2081,"0000"),
" {","SpatialOffsetTypeCV:  ",CHAR(34),INDEX(SpatialOffsets[Spatial Offset Type],$A2081),CHAR(34),
", Offset1Value:  ",INDEX(SpatialOffsets[Offset 1 Value],$A2081),
", Offset1UnitID:  ",CHAR(34),INDEX(SpatialOffsets[Offset 1 Unit],$A2081),CHAR(34),
", Offset2Value:  ",INDEX(SpatialOffsets[Offset 2 Value],$A2081),
", Offset2UnitID:  ",CHAR(34),INDEX(SpatialOffsets[Offset 2 Unit],$A2081),CHAR(34),
", Offset3Value:  ",INDEX(SpatialOffsets[Offset 3 Value],$A2081),
", Offset3UnitID:  ",CHAR(34),INDEX(SpatialOffsets[Offset 3 Unit],$A2081),CHAR(34),,"}")))</f>
        <v>#REF!</v>
      </c>
      <c r="O2081" t="e">
        <f>IF(COUNTA(RelatedFeatures[])=0,"", IF(INDEX(RelatedFeatures[First Sampling Feature Code],$A2081)="","",
CONCATENATE("  - &amp;RelationID",TEXT($A2081,"0000"),
" {","SamplingFeatureID:  *SamplingFeatureID",TEXT(MATCH(INDEX(RelatedFeatures[First Sampling Feature Code],$A2081),SamplingFeatures[Feature Code],0),"0000"),
", RelationshipTypeCV:  ",CHAR(34),INDEX(RelatedFeatures[Relationship Type],$A2081),CHAR(34),
", RelatedFeatureID: *SamplingFeatureID",TEXT(MATCH(INDEX(RelatedFeatures[Second Sampling Feature Code],$A2081),SamplingFeatures[Feature Code],0),"0000"),
", SpatialOffsetID:  ",IF(INDEX(RelatedFeatures[Offset Number],$A2081)="","",CONCATENATE("*SpatialOffsetID",TEXT(INDEX(RelatedFeatures[Offset Number],$A2081),"0000"))),"}")))</f>
        <v>#REF!</v>
      </c>
      <c r="P2081" t="e">
        <f>IF(INDEX(Methods[Method Type],$A2081)="","",
CONCATENATE("  - &amp;MethodID",TEXT($A2081,"0000"),
" {","MethodTypeCV:  ",CHAR(34),INDEX(Methods[Method Type],$A2081),CHAR(34),
", MethodCode:  ",CHAR(34),INDEX(Methods[Method Code],$A2081),CHAR(34),
", MethodName:  ",CHAR(34),INDEX(Methods[Method Name],$A2081),CHAR(34),
", MethodDescription:  ",CHAR(34),INDEX(Methods[Method Description],$A2081),CHAR(34),
", MethodLink:  ",CHAR(34),INDEX(Methods[Method Link],$A2081),CHAR(34),
", OrganizationID: *OrganizationID",TEXT(MATCH(INDEX(Methods[Organization Name],$A2081),Organizations[Organization Name],0),"0000"),"}"))</f>
        <v>#REF!</v>
      </c>
      <c r="Q2081" t="e">
        <f>IF(INDEX(Variables[Variable Type],$A2081)="","",
CONCATENATE("  - &amp;VariableID",TEXT($A2081,"0000"),
" {","VariableTypeCV:  ",CHAR(34),INDEX(Variables[Variable Type],$A2081),CHAR(34),
", VariableCode:  ",CHAR(34),INDEX(Variables[Variable Code],$A2081),CHAR(34),
", VariableNameCV:  ",CHAR(34),INDEX(Variables[Variable Name],$A2081),CHAR(34),
", VariableDefinition:  ",CHAR(34),INDEX(Variables[Variable Definition],$A2081),CHAR(34),
", SpecciationCV:  ",CHAR(34),INDEX(Variables[Speciation],$A2081),CHAR(34),
", NoDataValue:  ",CHAR(34),INDEX(Variables[No Data Value],$A2081),CHAR(34),"}"))</f>
        <v>#REF!</v>
      </c>
    </row>
    <row r="2082" spans="1:17" x14ac:dyDescent="0.25">
      <c r="A2082">
        <v>2079</v>
      </c>
      <c r="D2082" t="e">
        <f>IF(INDEX(People[First Name],$A2082)="","",
CONCATENATE("  - &amp;PersonID",TEXT($A2082,"0000"),
" {","PersonFirstName:  ",CHAR(34),INDEX(People[First Name],$A2082),CHAR(34),
", PersonMiddleName:  ",CHAR(34),INDEX(People[Middle Name],$A2082),CHAR(34),
", PersonLastName:  ",CHAR(34),INDEX(People[Last Name],$A2082),CHAR(34),"}"))</f>
        <v>#REF!</v>
      </c>
      <c r="E2082" t="e">
        <f>IF(INDEX(Organizations[Organization Type '[CV']],$A2082)="","",
CONCATENATE("  - &amp;OrganizationID",TEXT($A2082,"0000"),
" {","OrganizationTypeCV:  ",CHAR(34),INDEX(Organizations[Organization Type '[CV']],$A2082),CHAR(34),
", OrganizationCode:  ",CHAR(34),INDEX(Organizations[Organization Code],$A2082),CHAR(34),
", OrganizationName:  ",CHAR(34),INDEX(Organizations[Organization Name],$A2082),CHAR(34),
", OrganizationDescription:  ",CHAR(34),INDEX(Organizations[Organization Description],$A2082),CHAR(34),
", OrganizationLink:  ",CHAR(34),INDEX(Organizations[Organization Link],$A2082),CHAR(34),"}"))</f>
        <v>#REF!</v>
      </c>
      <c r="F2082" t="e">
        <f>IF(INDEX(People[First Name],$A2082)="","",
CONCATENATE("  - &amp;AffiliationID",TEXT($A2082,"0000"),
" {PersonID: *PersonID",TEXT($A2082,"0000"),
", OrganizationID: *OrganizationID",TEXT(MATCH(INDEX(People[Organization Name],$A2082),Organizations[Organization Name],0),"0000"),
", IsPrimaryOrganizationContact: , AffiliationStartDate: , AffiliationEndDate: , PrimaryPhone: ",
", PrimaryEmail: ",CHAR(34),INDEX(People[Primary Email],$A2082),CHAR(34),
", PrimaryAddress: ",CHAR(34),INDEX(People[Primary Address],$A2082),CHAR(34),
", PersonLink: }"))</f>
        <v>#REF!</v>
      </c>
      <c r="H2082" t="e">
        <f>IF(COUNTA(CitationInformation)=0,"",IF(INDEX(AuthorList[Author Name],$A2082)="","",
CONCATENATE("  - &amp;AuthorListID",TEXT($A2082,"0000"),
"  {CitationID: *CitationID0001",
", PersonID: *PersonID",TEXT(MATCH(INDEX(AuthorList[Author Name],$A2082),People[Full Name],0),"0000"),
", AuthorOrder: ",INDEX(AuthorList[Author Number],$A2082),"}")))</f>
        <v>#REF!</v>
      </c>
      <c r="K2082" t="e">
        <f>IF(INDEX(SamplingFeatures[Feature Code],$A2082)="","",
CONCATENATE("  - &amp;SamplingFeatureID",TEXT($A2082,"0000"),
" {","SamplingFeatureUUID:  ",CHAR(34),INDEX(SamplingFeatures[Sampling Feature UUID],$A2082),CHAR(34),
", SamplingFeatureTypeCV:  ",CHAR(34),INDEX(SamplingFeatures[Sampling Feature Type],$A2082),CHAR(34),
", SamplingFeatureCode:  ",CHAR(34),INDEX(SamplingFeatures[Feature Code],$A2082),CHAR(34),
", SamplingFeatureName:  ",CHAR(34),INDEX(SamplingFeatures[Feature Name],$A2082),CHAR(34),
", SamplingFeatureDescription:  ",CHAR(34),INDEX(SamplingFeatures[Feature Description],$A2082),CHAR(34),
", SamplingFeatureGeotypeCV:  ",CHAR(34),INDEX(SamplingFeatures[Feature Geo Type],$A2082),CHAR(34),
", FeatureGeometry:  ",CHAR(34),INDEX(SamplingFeatures[Feature Geometry],$A2082),CHAR(34),
", Elevation_m:  ",CHAR(34),INDEX(SamplingFeatures[Elevation_m],$A2082),CHAR(34),
", ElevationDatumCV:  ",CHAR(34),ElevationDatum,CHAR(34),"}"))</f>
        <v>#REF!</v>
      </c>
      <c r="L2082" t="e">
        <f>IF(INDEX(SamplingFeatures[Sampling Feature Type],$A2082)&lt;&gt;"Site","",
CONCATENATE("  - &amp;SiteID",TEXT(SUMPRODUCT(--($L$3:$L2081&lt;&gt;"")),"0000"),
" {","SamplingFeatureID:  *SamplingFeatureID",TEXT($A2082,"0000"),
", SiteTypeCV:  ",CHAR(34),INDEX(Sites[Site Type],$A2082),CHAR(34),
", Latitude:  ",INDEX(Sites[Latitude],$A2082),
", Longitude:  ",INDEX(Sites[Longitude],$A2082),
", SRSName:  ",CHAR(34),LatLonDatum,CHAR(34),"}"))</f>
        <v>#REF!</v>
      </c>
      <c r="M2082" t="e">
        <f>IF(INDEX(SamplingFeatures[Sampling Feature Type],$A2082)&lt;&gt;"Specimen","",
CONCATENATE("  - &amp;SpecimenID",TEXT(SUMPRODUCT(--($M$3:$M2081&lt;&gt;"")),"0000"),
" {","SamplingFeatureID:  *SamplingFeatureID",TEXT($A2082,"0000"),
", SpecimenTypeCV:  ",CHAR(34),INDEX(Specimens[Specimen Type],$A2082),CHAR(34),
", SpecimenMediumCV:  ",INDEX(Specimens[Specimen Medium],$A2082),
", IsFieldSpecimen:  ",CHAR(34),INDEX(Specimens[Is Field Specimen?],$A2082),CHAR(34),"}"))</f>
        <v>#REF!</v>
      </c>
      <c r="N2082" t="e">
        <f>IF(COUNTA(SpatialOffsets[])=0,"", IF(INDEX(SpatialOffsets[Spatial Offset Type],$A2082)="","",
CONCATENATE("  - &amp;SpatialOffsetID",TEXT($A2082,"0000"),
" {","SpatialOffsetTypeCV:  ",CHAR(34),INDEX(SpatialOffsets[Spatial Offset Type],$A2082),CHAR(34),
", Offset1Value:  ",INDEX(SpatialOffsets[Offset 1 Value],$A2082),
", Offset1UnitID:  ",CHAR(34),INDEX(SpatialOffsets[Offset 1 Unit],$A2082),CHAR(34),
", Offset2Value:  ",INDEX(SpatialOffsets[Offset 2 Value],$A2082),
", Offset2UnitID:  ",CHAR(34),INDEX(SpatialOffsets[Offset 2 Unit],$A2082),CHAR(34),
", Offset3Value:  ",INDEX(SpatialOffsets[Offset 3 Value],$A2082),
", Offset3UnitID:  ",CHAR(34),INDEX(SpatialOffsets[Offset 3 Unit],$A2082),CHAR(34),,"}")))</f>
        <v>#REF!</v>
      </c>
      <c r="O2082" t="e">
        <f>IF(COUNTA(RelatedFeatures[])=0,"", IF(INDEX(RelatedFeatures[First Sampling Feature Code],$A2082)="","",
CONCATENATE("  - &amp;RelationID",TEXT($A2082,"0000"),
" {","SamplingFeatureID:  *SamplingFeatureID",TEXT(MATCH(INDEX(RelatedFeatures[First Sampling Feature Code],$A2082),SamplingFeatures[Feature Code],0),"0000"),
", RelationshipTypeCV:  ",CHAR(34),INDEX(RelatedFeatures[Relationship Type],$A2082),CHAR(34),
", RelatedFeatureID: *SamplingFeatureID",TEXT(MATCH(INDEX(RelatedFeatures[Second Sampling Feature Code],$A2082),SamplingFeatures[Feature Code],0),"0000"),
", SpatialOffsetID:  ",IF(INDEX(RelatedFeatures[Offset Number],$A2082)="","",CONCATENATE("*SpatialOffsetID",TEXT(INDEX(RelatedFeatures[Offset Number],$A2082),"0000"))),"}")))</f>
        <v>#REF!</v>
      </c>
      <c r="P2082" t="e">
        <f>IF(INDEX(Methods[Method Type],$A2082)="","",
CONCATENATE("  - &amp;MethodID",TEXT($A2082,"0000"),
" {","MethodTypeCV:  ",CHAR(34),INDEX(Methods[Method Type],$A2082),CHAR(34),
", MethodCode:  ",CHAR(34),INDEX(Methods[Method Code],$A2082),CHAR(34),
", MethodName:  ",CHAR(34),INDEX(Methods[Method Name],$A2082),CHAR(34),
", MethodDescription:  ",CHAR(34),INDEX(Methods[Method Description],$A2082),CHAR(34),
", MethodLink:  ",CHAR(34),INDEX(Methods[Method Link],$A2082),CHAR(34),
", OrganizationID: *OrganizationID",TEXT(MATCH(INDEX(Methods[Organization Name],$A2082),Organizations[Organization Name],0),"0000"),"}"))</f>
        <v>#REF!</v>
      </c>
      <c r="Q2082" t="e">
        <f>IF(INDEX(Variables[Variable Type],$A2082)="","",
CONCATENATE("  - &amp;VariableID",TEXT($A2082,"0000"),
" {","VariableTypeCV:  ",CHAR(34),INDEX(Variables[Variable Type],$A2082),CHAR(34),
", VariableCode:  ",CHAR(34),INDEX(Variables[Variable Code],$A2082),CHAR(34),
", VariableNameCV:  ",CHAR(34),INDEX(Variables[Variable Name],$A2082),CHAR(34),
", VariableDefinition:  ",CHAR(34),INDEX(Variables[Variable Definition],$A2082),CHAR(34),
", SpecciationCV:  ",CHAR(34),INDEX(Variables[Speciation],$A2082),CHAR(34),
", NoDataValue:  ",CHAR(34),INDEX(Variables[No Data Value],$A2082),CHAR(34),"}"))</f>
        <v>#REF!</v>
      </c>
    </row>
    <row r="2083" spans="1:17" x14ac:dyDescent="0.25">
      <c r="A2083">
        <v>2080</v>
      </c>
      <c r="D2083" t="e">
        <f>IF(INDEX(People[First Name],$A2083)="","",
CONCATENATE("  - &amp;PersonID",TEXT($A2083,"0000"),
" {","PersonFirstName:  ",CHAR(34),INDEX(People[First Name],$A2083),CHAR(34),
", PersonMiddleName:  ",CHAR(34),INDEX(People[Middle Name],$A2083),CHAR(34),
", PersonLastName:  ",CHAR(34),INDEX(People[Last Name],$A2083),CHAR(34),"}"))</f>
        <v>#REF!</v>
      </c>
      <c r="E2083" t="e">
        <f>IF(INDEX(Organizations[Organization Type '[CV']],$A2083)="","",
CONCATENATE("  - &amp;OrganizationID",TEXT($A2083,"0000"),
" {","OrganizationTypeCV:  ",CHAR(34),INDEX(Organizations[Organization Type '[CV']],$A2083),CHAR(34),
", OrganizationCode:  ",CHAR(34),INDEX(Organizations[Organization Code],$A2083),CHAR(34),
", OrganizationName:  ",CHAR(34),INDEX(Organizations[Organization Name],$A2083),CHAR(34),
", OrganizationDescription:  ",CHAR(34),INDEX(Organizations[Organization Description],$A2083),CHAR(34),
", OrganizationLink:  ",CHAR(34),INDEX(Organizations[Organization Link],$A2083),CHAR(34),"}"))</f>
        <v>#REF!</v>
      </c>
      <c r="F2083" t="e">
        <f>IF(INDEX(People[First Name],$A2083)="","",
CONCATENATE("  - &amp;AffiliationID",TEXT($A2083,"0000"),
" {PersonID: *PersonID",TEXT($A2083,"0000"),
", OrganizationID: *OrganizationID",TEXT(MATCH(INDEX(People[Organization Name],$A2083),Organizations[Organization Name],0),"0000"),
", IsPrimaryOrganizationContact: , AffiliationStartDate: , AffiliationEndDate: , PrimaryPhone: ",
", PrimaryEmail: ",CHAR(34),INDEX(People[Primary Email],$A2083),CHAR(34),
", PrimaryAddress: ",CHAR(34),INDEX(People[Primary Address],$A2083),CHAR(34),
", PersonLink: }"))</f>
        <v>#REF!</v>
      </c>
      <c r="H2083" t="e">
        <f>IF(COUNTA(CitationInformation)=0,"",IF(INDEX(AuthorList[Author Name],$A2083)="","",
CONCATENATE("  - &amp;AuthorListID",TEXT($A2083,"0000"),
"  {CitationID: *CitationID0001",
", PersonID: *PersonID",TEXT(MATCH(INDEX(AuthorList[Author Name],$A2083),People[Full Name],0),"0000"),
", AuthorOrder: ",INDEX(AuthorList[Author Number],$A2083),"}")))</f>
        <v>#REF!</v>
      </c>
      <c r="K2083" t="e">
        <f>IF(INDEX(SamplingFeatures[Feature Code],$A2083)="","",
CONCATENATE("  - &amp;SamplingFeatureID",TEXT($A2083,"0000"),
" {","SamplingFeatureUUID:  ",CHAR(34),INDEX(SamplingFeatures[Sampling Feature UUID],$A2083),CHAR(34),
", SamplingFeatureTypeCV:  ",CHAR(34),INDEX(SamplingFeatures[Sampling Feature Type],$A2083),CHAR(34),
", SamplingFeatureCode:  ",CHAR(34),INDEX(SamplingFeatures[Feature Code],$A2083),CHAR(34),
", SamplingFeatureName:  ",CHAR(34),INDEX(SamplingFeatures[Feature Name],$A2083),CHAR(34),
", SamplingFeatureDescription:  ",CHAR(34),INDEX(SamplingFeatures[Feature Description],$A2083),CHAR(34),
", SamplingFeatureGeotypeCV:  ",CHAR(34),INDEX(SamplingFeatures[Feature Geo Type],$A2083),CHAR(34),
", FeatureGeometry:  ",CHAR(34),INDEX(SamplingFeatures[Feature Geometry],$A2083),CHAR(34),
", Elevation_m:  ",CHAR(34),INDEX(SamplingFeatures[Elevation_m],$A2083),CHAR(34),
", ElevationDatumCV:  ",CHAR(34),ElevationDatum,CHAR(34),"}"))</f>
        <v>#REF!</v>
      </c>
      <c r="L2083" t="e">
        <f>IF(INDEX(SamplingFeatures[Sampling Feature Type],$A2083)&lt;&gt;"Site","",
CONCATENATE("  - &amp;SiteID",TEXT(SUMPRODUCT(--($L$3:$L2082&lt;&gt;"")),"0000"),
" {","SamplingFeatureID:  *SamplingFeatureID",TEXT($A2083,"0000"),
", SiteTypeCV:  ",CHAR(34),INDEX(Sites[Site Type],$A2083),CHAR(34),
", Latitude:  ",INDEX(Sites[Latitude],$A2083),
", Longitude:  ",INDEX(Sites[Longitude],$A2083),
", SRSName:  ",CHAR(34),LatLonDatum,CHAR(34),"}"))</f>
        <v>#REF!</v>
      </c>
      <c r="M2083" t="e">
        <f>IF(INDEX(SamplingFeatures[Sampling Feature Type],$A2083)&lt;&gt;"Specimen","",
CONCATENATE("  - &amp;SpecimenID",TEXT(SUMPRODUCT(--($M$3:$M2082&lt;&gt;"")),"0000"),
" {","SamplingFeatureID:  *SamplingFeatureID",TEXT($A2083,"0000"),
", SpecimenTypeCV:  ",CHAR(34),INDEX(Specimens[Specimen Type],$A2083),CHAR(34),
", SpecimenMediumCV:  ",INDEX(Specimens[Specimen Medium],$A2083),
", IsFieldSpecimen:  ",CHAR(34),INDEX(Specimens[Is Field Specimen?],$A2083),CHAR(34),"}"))</f>
        <v>#REF!</v>
      </c>
      <c r="N2083" t="e">
        <f>IF(COUNTA(SpatialOffsets[])=0,"", IF(INDEX(SpatialOffsets[Spatial Offset Type],$A2083)="","",
CONCATENATE("  - &amp;SpatialOffsetID",TEXT($A2083,"0000"),
" {","SpatialOffsetTypeCV:  ",CHAR(34),INDEX(SpatialOffsets[Spatial Offset Type],$A2083),CHAR(34),
", Offset1Value:  ",INDEX(SpatialOffsets[Offset 1 Value],$A2083),
", Offset1UnitID:  ",CHAR(34),INDEX(SpatialOffsets[Offset 1 Unit],$A2083),CHAR(34),
", Offset2Value:  ",INDEX(SpatialOffsets[Offset 2 Value],$A2083),
", Offset2UnitID:  ",CHAR(34),INDEX(SpatialOffsets[Offset 2 Unit],$A2083),CHAR(34),
", Offset3Value:  ",INDEX(SpatialOffsets[Offset 3 Value],$A2083),
", Offset3UnitID:  ",CHAR(34),INDEX(SpatialOffsets[Offset 3 Unit],$A2083),CHAR(34),,"}")))</f>
        <v>#REF!</v>
      </c>
      <c r="O2083" t="e">
        <f>IF(COUNTA(RelatedFeatures[])=0,"", IF(INDEX(RelatedFeatures[First Sampling Feature Code],$A2083)="","",
CONCATENATE("  - &amp;RelationID",TEXT($A2083,"0000"),
" {","SamplingFeatureID:  *SamplingFeatureID",TEXT(MATCH(INDEX(RelatedFeatures[First Sampling Feature Code],$A2083),SamplingFeatures[Feature Code],0),"0000"),
", RelationshipTypeCV:  ",CHAR(34),INDEX(RelatedFeatures[Relationship Type],$A2083),CHAR(34),
", RelatedFeatureID: *SamplingFeatureID",TEXT(MATCH(INDEX(RelatedFeatures[Second Sampling Feature Code],$A2083),SamplingFeatures[Feature Code],0),"0000"),
", SpatialOffsetID:  ",IF(INDEX(RelatedFeatures[Offset Number],$A2083)="","",CONCATENATE("*SpatialOffsetID",TEXT(INDEX(RelatedFeatures[Offset Number],$A2083),"0000"))),"}")))</f>
        <v>#REF!</v>
      </c>
      <c r="P2083" t="e">
        <f>IF(INDEX(Methods[Method Type],$A2083)="","",
CONCATENATE("  - &amp;MethodID",TEXT($A2083,"0000"),
" {","MethodTypeCV:  ",CHAR(34),INDEX(Methods[Method Type],$A2083),CHAR(34),
", MethodCode:  ",CHAR(34),INDEX(Methods[Method Code],$A2083),CHAR(34),
", MethodName:  ",CHAR(34),INDEX(Methods[Method Name],$A2083),CHAR(34),
", MethodDescription:  ",CHAR(34),INDEX(Methods[Method Description],$A2083),CHAR(34),
", MethodLink:  ",CHAR(34),INDEX(Methods[Method Link],$A2083),CHAR(34),
", OrganizationID: *OrganizationID",TEXT(MATCH(INDEX(Methods[Organization Name],$A2083),Organizations[Organization Name],0),"0000"),"}"))</f>
        <v>#REF!</v>
      </c>
      <c r="Q2083" t="e">
        <f>IF(INDEX(Variables[Variable Type],$A2083)="","",
CONCATENATE("  - &amp;VariableID",TEXT($A2083,"0000"),
" {","VariableTypeCV:  ",CHAR(34),INDEX(Variables[Variable Type],$A2083),CHAR(34),
", VariableCode:  ",CHAR(34),INDEX(Variables[Variable Code],$A2083),CHAR(34),
", VariableNameCV:  ",CHAR(34),INDEX(Variables[Variable Name],$A2083),CHAR(34),
", VariableDefinition:  ",CHAR(34),INDEX(Variables[Variable Definition],$A2083),CHAR(34),
", SpecciationCV:  ",CHAR(34),INDEX(Variables[Speciation],$A2083),CHAR(34),
", NoDataValue:  ",CHAR(34),INDEX(Variables[No Data Value],$A2083),CHAR(34),"}"))</f>
        <v>#REF!</v>
      </c>
    </row>
    <row r="2084" spans="1:17" x14ac:dyDescent="0.25">
      <c r="A2084">
        <v>2081</v>
      </c>
      <c r="D2084" t="e">
        <f>IF(INDEX(People[First Name],$A2084)="","",
CONCATENATE("  - &amp;PersonID",TEXT($A2084,"0000"),
" {","PersonFirstName:  ",CHAR(34),INDEX(People[First Name],$A2084),CHAR(34),
", PersonMiddleName:  ",CHAR(34),INDEX(People[Middle Name],$A2084),CHAR(34),
", PersonLastName:  ",CHAR(34),INDEX(People[Last Name],$A2084),CHAR(34),"}"))</f>
        <v>#REF!</v>
      </c>
      <c r="E2084" t="e">
        <f>IF(INDEX(Organizations[Organization Type '[CV']],$A2084)="","",
CONCATENATE("  - &amp;OrganizationID",TEXT($A2084,"0000"),
" {","OrganizationTypeCV:  ",CHAR(34),INDEX(Organizations[Organization Type '[CV']],$A2084),CHAR(34),
", OrganizationCode:  ",CHAR(34),INDEX(Organizations[Organization Code],$A2084),CHAR(34),
", OrganizationName:  ",CHAR(34),INDEX(Organizations[Organization Name],$A2084),CHAR(34),
", OrganizationDescription:  ",CHAR(34),INDEX(Organizations[Organization Description],$A2084),CHAR(34),
", OrganizationLink:  ",CHAR(34),INDEX(Organizations[Organization Link],$A2084),CHAR(34),"}"))</f>
        <v>#REF!</v>
      </c>
      <c r="F2084" t="e">
        <f>IF(INDEX(People[First Name],$A2084)="","",
CONCATENATE("  - &amp;AffiliationID",TEXT($A2084,"0000"),
" {PersonID: *PersonID",TEXT($A2084,"0000"),
", OrganizationID: *OrganizationID",TEXT(MATCH(INDEX(People[Organization Name],$A2084),Organizations[Organization Name],0),"0000"),
", IsPrimaryOrganizationContact: , AffiliationStartDate: , AffiliationEndDate: , PrimaryPhone: ",
", PrimaryEmail: ",CHAR(34),INDEX(People[Primary Email],$A2084),CHAR(34),
", PrimaryAddress: ",CHAR(34),INDEX(People[Primary Address],$A2084),CHAR(34),
", PersonLink: }"))</f>
        <v>#REF!</v>
      </c>
      <c r="H2084" t="e">
        <f>IF(COUNTA(CitationInformation)=0,"",IF(INDEX(AuthorList[Author Name],$A2084)="","",
CONCATENATE("  - &amp;AuthorListID",TEXT($A2084,"0000"),
"  {CitationID: *CitationID0001",
", PersonID: *PersonID",TEXT(MATCH(INDEX(AuthorList[Author Name],$A2084),People[Full Name],0),"0000"),
", AuthorOrder: ",INDEX(AuthorList[Author Number],$A2084),"}")))</f>
        <v>#REF!</v>
      </c>
      <c r="K2084" t="e">
        <f>IF(INDEX(SamplingFeatures[Feature Code],$A2084)="","",
CONCATENATE("  - &amp;SamplingFeatureID",TEXT($A2084,"0000"),
" {","SamplingFeatureUUID:  ",CHAR(34),INDEX(SamplingFeatures[Sampling Feature UUID],$A2084),CHAR(34),
", SamplingFeatureTypeCV:  ",CHAR(34),INDEX(SamplingFeatures[Sampling Feature Type],$A2084),CHAR(34),
", SamplingFeatureCode:  ",CHAR(34),INDEX(SamplingFeatures[Feature Code],$A2084),CHAR(34),
", SamplingFeatureName:  ",CHAR(34),INDEX(SamplingFeatures[Feature Name],$A2084),CHAR(34),
", SamplingFeatureDescription:  ",CHAR(34),INDEX(SamplingFeatures[Feature Description],$A2084),CHAR(34),
", SamplingFeatureGeotypeCV:  ",CHAR(34),INDEX(SamplingFeatures[Feature Geo Type],$A2084),CHAR(34),
", FeatureGeometry:  ",CHAR(34),INDEX(SamplingFeatures[Feature Geometry],$A2084),CHAR(34),
", Elevation_m:  ",CHAR(34),INDEX(SamplingFeatures[Elevation_m],$A2084),CHAR(34),
", ElevationDatumCV:  ",CHAR(34),ElevationDatum,CHAR(34),"}"))</f>
        <v>#REF!</v>
      </c>
      <c r="L2084" t="e">
        <f>IF(INDEX(SamplingFeatures[Sampling Feature Type],$A2084)&lt;&gt;"Site","",
CONCATENATE("  - &amp;SiteID",TEXT(SUMPRODUCT(--($L$3:$L2083&lt;&gt;"")),"0000"),
" {","SamplingFeatureID:  *SamplingFeatureID",TEXT($A2084,"0000"),
", SiteTypeCV:  ",CHAR(34),INDEX(Sites[Site Type],$A2084),CHAR(34),
", Latitude:  ",INDEX(Sites[Latitude],$A2084),
", Longitude:  ",INDEX(Sites[Longitude],$A2084),
", SRSName:  ",CHAR(34),LatLonDatum,CHAR(34),"}"))</f>
        <v>#REF!</v>
      </c>
      <c r="M2084" t="e">
        <f>IF(INDEX(SamplingFeatures[Sampling Feature Type],$A2084)&lt;&gt;"Specimen","",
CONCATENATE("  - &amp;SpecimenID",TEXT(SUMPRODUCT(--($M$3:$M2083&lt;&gt;"")),"0000"),
" {","SamplingFeatureID:  *SamplingFeatureID",TEXT($A2084,"0000"),
", SpecimenTypeCV:  ",CHAR(34),INDEX(Specimens[Specimen Type],$A2084),CHAR(34),
", SpecimenMediumCV:  ",INDEX(Specimens[Specimen Medium],$A2084),
", IsFieldSpecimen:  ",CHAR(34),INDEX(Specimens[Is Field Specimen?],$A2084),CHAR(34),"}"))</f>
        <v>#REF!</v>
      </c>
      <c r="N2084" t="e">
        <f>IF(COUNTA(SpatialOffsets[])=0,"", IF(INDEX(SpatialOffsets[Spatial Offset Type],$A2084)="","",
CONCATENATE("  - &amp;SpatialOffsetID",TEXT($A2084,"0000"),
" {","SpatialOffsetTypeCV:  ",CHAR(34),INDEX(SpatialOffsets[Spatial Offset Type],$A2084),CHAR(34),
", Offset1Value:  ",INDEX(SpatialOffsets[Offset 1 Value],$A2084),
", Offset1UnitID:  ",CHAR(34),INDEX(SpatialOffsets[Offset 1 Unit],$A2084),CHAR(34),
", Offset2Value:  ",INDEX(SpatialOffsets[Offset 2 Value],$A2084),
", Offset2UnitID:  ",CHAR(34),INDEX(SpatialOffsets[Offset 2 Unit],$A2084),CHAR(34),
", Offset3Value:  ",INDEX(SpatialOffsets[Offset 3 Value],$A2084),
", Offset3UnitID:  ",CHAR(34),INDEX(SpatialOffsets[Offset 3 Unit],$A2084),CHAR(34),,"}")))</f>
        <v>#REF!</v>
      </c>
      <c r="O2084" t="e">
        <f>IF(COUNTA(RelatedFeatures[])=0,"", IF(INDEX(RelatedFeatures[First Sampling Feature Code],$A2084)="","",
CONCATENATE("  - &amp;RelationID",TEXT($A2084,"0000"),
" {","SamplingFeatureID:  *SamplingFeatureID",TEXT(MATCH(INDEX(RelatedFeatures[First Sampling Feature Code],$A2084),SamplingFeatures[Feature Code],0),"0000"),
", RelationshipTypeCV:  ",CHAR(34),INDEX(RelatedFeatures[Relationship Type],$A2084),CHAR(34),
", RelatedFeatureID: *SamplingFeatureID",TEXT(MATCH(INDEX(RelatedFeatures[Second Sampling Feature Code],$A2084),SamplingFeatures[Feature Code],0),"0000"),
", SpatialOffsetID:  ",IF(INDEX(RelatedFeatures[Offset Number],$A2084)="","",CONCATENATE("*SpatialOffsetID",TEXT(INDEX(RelatedFeatures[Offset Number],$A2084),"0000"))),"}")))</f>
        <v>#REF!</v>
      </c>
      <c r="P2084" t="e">
        <f>IF(INDEX(Methods[Method Type],$A2084)="","",
CONCATENATE("  - &amp;MethodID",TEXT($A2084,"0000"),
" {","MethodTypeCV:  ",CHAR(34),INDEX(Methods[Method Type],$A2084),CHAR(34),
", MethodCode:  ",CHAR(34),INDEX(Methods[Method Code],$A2084),CHAR(34),
", MethodName:  ",CHAR(34),INDEX(Methods[Method Name],$A2084),CHAR(34),
", MethodDescription:  ",CHAR(34),INDEX(Methods[Method Description],$A2084),CHAR(34),
", MethodLink:  ",CHAR(34),INDEX(Methods[Method Link],$A2084),CHAR(34),
", OrganizationID: *OrganizationID",TEXT(MATCH(INDEX(Methods[Organization Name],$A2084),Organizations[Organization Name],0),"0000"),"}"))</f>
        <v>#REF!</v>
      </c>
      <c r="Q2084" t="e">
        <f>IF(INDEX(Variables[Variable Type],$A2084)="","",
CONCATENATE("  - &amp;VariableID",TEXT($A2084,"0000"),
" {","VariableTypeCV:  ",CHAR(34),INDEX(Variables[Variable Type],$A2084),CHAR(34),
", VariableCode:  ",CHAR(34),INDEX(Variables[Variable Code],$A2084),CHAR(34),
", VariableNameCV:  ",CHAR(34),INDEX(Variables[Variable Name],$A2084),CHAR(34),
", VariableDefinition:  ",CHAR(34),INDEX(Variables[Variable Definition],$A2084),CHAR(34),
", SpecciationCV:  ",CHAR(34),INDEX(Variables[Speciation],$A2084),CHAR(34),
", NoDataValue:  ",CHAR(34),INDEX(Variables[No Data Value],$A2084),CHAR(34),"}"))</f>
        <v>#REF!</v>
      </c>
    </row>
    <row r="2085" spans="1:17" x14ac:dyDescent="0.25">
      <c r="A2085">
        <v>2082</v>
      </c>
      <c r="D2085" t="e">
        <f>IF(INDEX(People[First Name],$A2085)="","",
CONCATENATE("  - &amp;PersonID",TEXT($A2085,"0000"),
" {","PersonFirstName:  ",CHAR(34),INDEX(People[First Name],$A2085),CHAR(34),
", PersonMiddleName:  ",CHAR(34),INDEX(People[Middle Name],$A2085),CHAR(34),
", PersonLastName:  ",CHAR(34),INDEX(People[Last Name],$A2085),CHAR(34),"}"))</f>
        <v>#REF!</v>
      </c>
      <c r="E2085" t="e">
        <f>IF(INDEX(Organizations[Organization Type '[CV']],$A2085)="","",
CONCATENATE("  - &amp;OrganizationID",TEXT($A2085,"0000"),
" {","OrganizationTypeCV:  ",CHAR(34),INDEX(Organizations[Organization Type '[CV']],$A2085),CHAR(34),
", OrganizationCode:  ",CHAR(34),INDEX(Organizations[Organization Code],$A2085),CHAR(34),
", OrganizationName:  ",CHAR(34),INDEX(Organizations[Organization Name],$A2085),CHAR(34),
", OrganizationDescription:  ",CHAR(34),INDEX(Organizations[Organization Description],$A2085),CHAR(34),
", OrganizationLink:  ",CHAR(34),INDEX(Organizations[Organization Link],$A2085),CHAR(34),"}"))</f>
        <v>#REF!</v>
      </c>
      <c r="F2085" t="e">
        <f>IF(INDEX(People[First Name],$A2085)="","",
CONCATENATE("  - &amp;AffiliationID",TEXT($A2085,"0000"),
" {PersonID: *PersonID",TEXT($A2085,"0000"),
", OrganizationID: *OrganizationID",TEXT(MATCH(INDEX(People[Organization Name],$A2085),Organizations[Organization Name],0),"0000"),
", IsPrimaryOrganizationContact: , AffiliationStartDate: , AffiliationEndDate: , PrimaryPhone: ",
", PrimaryEmail: ",CHAR(34),INDEX(People[Primary Email],$A2085),CHAR(34),
", PrimaryAddress: ",CHAR(34),INDEX(People[Primary Address],$A2085),CHAR(34),
", PersonLink: }"))</f>
        <v>#REF!</v>
      </c>
      <c r="H2085" t="e">
        <f>IF(COUNTA(CitationInformation)=0,"",IF(INDEX(AuthorList[Author Name],$A2085)="","",
CONCATENATE("  - &amp;AuthorListID",TEXT($A2085,"0000"),
"  {CitationID: *CitationID0001",
", PersonID: *PersonID",TEXT(MATCH(INDEX(AuthorList[Author Name],$A2085),People[Full Name],0),"0000"),
", AuthorOrder: ",INDEX(AuthorList[Author Number],$A2085),"}")))</f>
        <v>#REF!</v>
      </c>
      <c r="K2085" t="e">
        <f>IF(INDEX(SamplingFeatures[Feature Code],$A2085)="","",
CONCATENATE("  - &amp;SamplingFeatureID",TEXT($A2085,"0000"),
" {","SamplingFeatureUUID:  ",CHAR(34),INDEX(SamplingFeatures[Sampling Feature UUID],$A2085),CHAR(34),
", SamplingFeatureTypeCV:  ",CHAR(34),INDEX(SamplingFeatures[Sampling Feature Type],$A2085),CHAR(34),
", SamplingFeatureCode:  ",CHAR(34),INDEX(SamplingFeatures[Feature Code],$A2085),CHAR(34),
", SamplingFeatureName:  ",CHAR(34),INDEX(SamplingFeatures[Feature Name],$A2085),CHAR(34),
", SamplingFeatureDescription:  ",CHAR(34),INDEX(SamplingFeatures[Feature Description],$A2085),CHAR(34),
", SamplingFeatureGeotypeCV:  ",CHAR(34),INDEX(SamplingFeatures[Feature Geo Type],$A2085),CHAR(34),
", FeatureGeometry:  ",CHAR(34),INDEX(SamplingFeatures[Feature Geometry],$A2085),CHAR(34),
", Elevation_m:  ",CHAR(34),INDEX(SamplingFeatures[Elevation_m],$A2085),CHAR(34),
", ElevationDatumCV:  ",CHAR(34),ElevationDatum,CHAR(34),"}"))</f>
        <v>#REF!</v>
      </c>
      <c r="L2085" t="e">
        <f>IF(INDEX(SamplingFeatures[Sampling Feature Type],$A2085)&lt;&gt;"Site","",
CONCATENATE("  - &amp;SiteID",TEXT(SUMPRODUCT(--($L$3:$L2084&lt;&gt;"")),"0000"),
" {","SamplingFeatureID:  *SamplingFeatureID",TEXT($A2085,"0000"),
", SiteTypeCV:  ",CHAR(34),INDEX(Sites[Site Type],$A2085),CHAR(34),
", Latitude:  ",INDEX(Sites[Latitude],$A2085),
", Longitude:  ",INDEX(Sites[Longitude],$A2085),
", SRSName:  ",CHAR(34),LatLonDatum,CHAR(34),"}"))</f>
        <v>#REF!</v>
      </c>
      <c r="M2085" t="e">
        <f>IF(INDEX(SamplingFeatures[Sampling Feature Type],$A2085)&lt;&gt;"Specimen","",
CONCATENATE("  - &amp;SpecimenID",TEXT(SUMPRODUCT(--($M$3:$M2084&lt;&gt;"")),"0000"),
" {","SamplingFeatureID:  *SamplingFeatureID",TEXT($A2085,"0000"),
", SpecimenTypeCV:  ",CHAR(34),INDEX(Specimens[Specimen Type],$A2085),CHAR(34),
", SpecimenMediumCV:  ",INDEX(Specimens[Specimen Medium],$A2085),
", IsFieldSpecimen:  ",CHAR(34),INDEX(Specimens[Is Field Specimen?],$A2085),CHAR(34),"}"))</f>
        <v>#REF!</v>
      </c>
      <c r="N2085" t="e">
        <f>IF(COUNTA(SpatialOffsets[])=0,"", IF(INDEX(SpatialOffsets[Spatial Offset Type],$A2085)="","",
CONCATENATE("  - &amp;SpatialOffsetID",TEXT($A2085,"0000"),
" {","SpatialOffsetTypeCV:  ",CHAR(34),INDEX(SpatialOffsets[Spatial Offset Type],$A2085),CHAR(34),
", Offset1Value:  ",INDEX(SpatialOffsets[Offset 1 Value],$A2085),
", Offset1UnitID:  ",CHAR(34),INDEX(SpatialOffsets[Offset 1 Unit],$A2085),CHAR(34),
", Offset2Value:  ",INDEX(SpatialOffsets[Offset 2 Value],$A2085),
", Offset2UnitID:  ",CHAR(34),INDEX(SpatialOffsets[Offset 2 Unit],$A2085),CHAR(34),
", Offset3Value:  ",INDEX(SpatialOffsets[Offset 3 Value],$A2085),
", Offset3UnitID:  ",CHAR(34),INDEX(SpatialOffsets[Offset 3 Unit],$A2085),CHAR(34),,"}")))</f>
        <v>#REF!</v>
      </c>
      <c r="O2085" t="e">
        <f>IF(COUNTA(RelatedFeatures[])=0,"", IF(INDEX(RelatedFeatures[First Sampling Feature Code],$A2085)="","",
CONCATENATE("  - &amp;RelationID",TEXT($A2085,"0000"),
" {","SamplingFeatureID:  *SamplingFeatureID",TEXT(MATCH(INDEX(RelatedFeatures[First Sampling Feature Code],$A2085),SamplingFeatures[Feature Code],0),"0000"),
", RelationshipTypeCV:  ",CHAR(34),INDEX(RelatedFeatures[Relationship Type],$A2085),CHAR(34),
", RelatedFeatureID: *SamplingFeatureID",TEXT(MATCH(INDEX(RelatedFeatures[Second Sampling Feature Code],$A2085),SamplingFeatures[Feature Code],0),"0000"),
", SpatialOffsetID:  ",IF(INDEX(RelatedFeatures[Offset Number],$A2085)="","",CONCATENATE("*SpatialOffsetID",TEXT(INDEX(RelatedFeatures[Offset Number],$A2085),"0000"))),"}")))</f>
        <v>#REF!</v>
      </c>
      <c r="P2085" t="e">
        <f>IF(INDEX(Methods[Method Type],$A2085)="","",
CONCATENATE("  - &amp;MethodID",TEXT($A2085,"0000"),
" {","MethodTypeCV:  ",CHAR(34),INDEX(Methods[Method Type],$A2085),CHAR(34),
", MethodCode:  ",CHAR(34),INDEX(Methods[Method Code],$A2085),CHAR(34),
", MethodName:  ",CHAR(34),INDEX(Methods[Method Name],$A2085),CHAR(34),
", MethodDescription:  ",CHAR(34),INDEX(Methods[Method Description],$A2085),CHAR(34),
", MethodLink:  ",CHAR(34),INDEX(Methods[Method Link],$A2085),CHAR(34),
", OrganizationID: *OrganizationID",TEXT(MATCH(INDEX(Methods[Organization Name],$A2085),Organizations[Organization Name],0),"0000"),"}"))</f>
        <v>#REF!</v>
      </c>
      <c r="Q2085" t="e">
        <f>IF(INDEX(Variables[Variable Type],$A2085)="","",
CONCATENATE("  - &amp;VariableID",TEXT($A2085,"0000"),
" {","VariableTypeCV:  ",CHAR(34),INDEX(Variables[Variable Type],$A2085),CHAR(34),
", VariableCode:  ",CHAR(34),INDEX(Variables[Variable Code],$A2085),CHAR(34),
", VariableNameCV:  ",CHAR(34),INDEX(Variables[Variable Name],$A2085),CHAR(34),
", VariableDefinition:  ",CHAR(34),INDEX(Variables[Variable Definition],$A2085),CHAR(34),
", SpecciationCV:  ",CHAR(34),INDEX(Variables[Speciation],$A2085),CHAR(34),
", NoDataValue:  ",CHAR(34),INDEX(Variables[No Data Value],$A2085),CHAR(34),"}"))</f>
        <v>#REF!</v>
      </c>
    </row>
    <row r="2086" spans="1:17" x14ac:dyDescent="0.25">
      <c r="A2086">
        <v>2083</v>
      </c>
      <c r="D2086" t="e">
        <f>IF(INDEX(People[First Name],$A2086)="","",
CONCATENATE("  - &amp;PersonID",TEXT($A2086,"0000"),
" {","PersonFirstName:  ",CHAR(34),INDEX(People[First Name],$A2086),CHAR(34),
", PersonMiddleName:  ",CHAR(34),INDEX(People[Middle Name],$A2086),CHAR(34),
", PersonLastName:  ",CHAR(34),INDEX(People[Last Name],$A2086),CHAR(34),"}"))</f>
        <v>#REF!</v>
      </c>
      <c r="E2086" t="e">
        <f>IF(INDEX(Organizations[Organization Type '[CV']],$A2086)="","",
CONCATENATE("  - &amp;OrganizationID",TEXT($A2086,"0000"),
" {","OrganizationTypeCV:  ",CHAR(34),INDEX(Organizations[Organization Type '[CV']],$A2086),CHAR(34),
", OrganizationCode:  ",CHAR(34),INDEX(Organizations[Organization Code],$A2086),CHAR(34),
", OrganizationName:  ",CHAR(34),INDEX(Organizations[Organization Name],$A2086),CHAR(34),
", OrganizationDescription:  ",CHAR(34),INDEX(Organizations[Organization Description],$A2086),CHAR(34),
", OrganizationLink:  ",CHAR(34),INDEX(Organizations[Organization Link],$A2086),CHAR(34),"}"))</f>
        <v>#REF!</v>
      </c>
      <c r="F2086" t="e">
        <f>IF(INDEX(People[First Name],$A2086)="","",
CONCATENATE("  - &amp;AffiliationID",TEXT($A2086,"0000"),
" {PersonID: *PersonID",TEXT($A2086,"0000"),
", OrganizationID: *OrganizationID",TEXT(MATCH(INDEX(People[Organization Name],$A2086),Organizations[Organization Name],0),"0000"),
", IsPrimaryOrganizationContact: , AffiliationStartDate: , AffiliationEndDate: , PrimaryPhone: ",
", PrimaryEmail: ",CHAR(34),INDEX(People[Primary Email],$A2086),CHAR(34),
", PrimaryAddress: ",CHAR(34),INDEX(People[Primary Address],$A2086),CHAR(34),
", PersonLink: }"))</f>
        <v>#REF!</v>
      </c>
      <c r="H2086" t="e">
        <f>IF(COUNTA(CitationInformation)=0,"",IF(INDEX(AuthorList[Author Name],$A2086)="","",
CONCATENATE("  - &amp;AuthorListID",TEXT($A2086,"0000"),
"  {CitationID: *CitationID0001",
", PersonID: *PersonID",TEXT(MATCH(INDEX(AuthorList[Author Name],$A2086),People[Full Name],0),"0000"),
", AuthorOrder: ",INDEX(AuthorList[Author Number],$A2086),"}")))</f>
        <v>#REF!</v>
      </c>
      <c r="K2086" t="e">
        <f>IF(INDEX(SamplingFeatures[Feature Code],$A2086)="","",
CONCATENATE("  - &amp;SamplingFeatureID",TEXT($A2086,"0000"),
" {","SamplingFeatureUUID:  ",CHAR(34),INDEX(SamplingFeatures[Sampling Feature UUID],$A2086),CHAR(34),
", SamplingFeatureTypeCV:  ",CHAR(34),INDEX(SamplingFeatures[Sampling Feature Type],$A2086),CHAR(34),
", SamplingFeatureCode:  ",CHAR(34),INDEX(SamplingFeatures[Feature Code],$A2086),CHAR(34),
", SamplingFeatureName:  ",CHAR(34),INDEX(SamplingFeatures[Feature Name],$A2086),CHAR(34),
", SamplingFeatureDescription:  ",CHAR(34),INDEX(SamplingFeatures[Feature Description],$A2086),CHAR(34),
", SamplingFeatureGeotypeCV:  ",CHAR(34),INDEX(SamplingFeatures[Feature Geo Type],$A2086),CHAR(34),
", FeatureGeometry:  ",CHAR(34),INDEX(SamplingFeatures[Feature Geometry],$A2086),CHAR(34),
", Elevation_m:  ",CHAR(34),INDEX(SamplingFeatures[Elevation_m],$A2086),CHAR(34),
", ElevationDatumCV:  ",CHAR(34),ElevationDatum,CHAR(34),"}"))</f>
        <v>#REF!</v>
      </c>
      <c r="L2086" t="e">
        <f>IF(INDEX(SamplingFeatures[Sampling Feature Type],$A2086)&lt;&gt;"Site","",
CONCATENATE("  - &amp;SiteID",TEXT(SUMPRODUCT(--($L$3:$L2085&lt;&gt;"")),"0000"),
" {","SamplingFeatureID:  *SamplingFeatureID",TEXT($A2086,"0000"),
", SiteTypeCV:  ",CHAR(34),INDEX(Sites[Site Type],$A2086),CHAR(34),
", Latitude:  ",INDEX(Sites[Latitude],$A2086),
", Longitude:  ",INDEX(Sites[Longitude],$A2086),
", SRSName:  ",CHAR(34),LatLonDatum,CHAR(34),"}"))</f>
        <v>#REF!</v>
      </c>
      <c r="M2086" t="e">
        <f>IF(INDEX(SamplingFeatures[Sampling Feature Type],$A2086)&lt;&gt;"Specimen","",
CONCATENATE("  - &amp;SpecimenID",TEXT(SUMPRODUCT(--($M$3:$M2085&lt;&gt;"")),"0000"),
" {","SamplingFeatureID:  *SamplingFeatureID",TEXT($A2086,"0000"),
", SpecimenTypeCV:  ",CHAR(34),INDEX(Specimens[Specimen Type],$A2086),CHAR(34),
", SpecimenMediumCV:  ",INDEX(Specimens[Specimen Medium],$A2086),
", IsFieldSpecimen:  ",CHAR(34),INDEX(Specimens[Is Field Specimen?],$A2086),CHAR(34),"}"))</f>
        <v>#REF!</v>
      </c>
      <c r="N2086" t="e">
        <f>IF(COUNTA(SpatialOffsets[])=0,"", IF(INDEX(SpatialOffsets[Spatial Offset Type],$A2086)="","",
CONCATENATE("  - &amp;SpatialOffsetID",TEXT($A2086,"0000"),
" {","SpatialOffsetTypeCV:  ",CHAR(34),INDEX(SpatialOffsets[Spatial Offset Type],$A2086),CHAR(34),
", Offset1Value:  ",INDEX(SpatialOffsets[Offset 1 Value],$A2086),
", Offset1UnitID:  ",CHAR(34),INDEX(SpatialOffsets[Offset 1 Unit],$A2086),CHAR(34),
", Offset2Value:  ",INDEX(SpatialOffsets[Offset 2 Value],$A2086),
", Offset2UnitID:  ",CHAR(34),INDEX(SpatialOffsets[Offset 2 Unit],$A2086),CHAR(34),
", Offset3Value:  ",INDEX(SpatialOffsets[Offset 3 Value],$A2086),
", Offset3UnitID:  ",CHAR(34),INDEX(SpatialOffsets[Offset 3 Unit],$A2086),CHAR(34),,"}")))</f>
        <v>#REF!</v>
      </c>
      <c r="O2086" t="e">
        <f>IF(COUNTA(RelatedFeatures[])=0,"", IF(INDEX(RelatedFeatures[First Sampling Feature Code],$A2086)="","",
CONCATENATE("  - &amp;RelationID",TEXT($A2086,"0000"),
" {","SamplingFeatureID:  *SamplingFeatureID",TEXT(MATCH(INDEX(RelatedFeatures[First Sampling Feature Code],$A2086),SamplingFeatures[Feature Code],0),"0000"),
", RelationshipTypeCV:  ",CHAR(34),INDEX(RelatedFeatures[Relationship Type],$A2086),CHAR(34),
", RelatedFeatureID: *SamplingFeatureID",TEXT(MATCH(INDEX(RelatedFeatures[Second Sampling Feature Code],$A2086),SamplingFeatures[Feature Code],0),"0000"),
", SpatialOffsetID:  ",IF(INDEX(RelatedFeatures[Offset Number],$A2086)="","",CONCATENATE("*SpatialOffsetID",TEXT(INDEX(RelatedFeatures[Offset Number],$A2086),"0000"))),"}")))</f>
        <v>#REF!</v>
      </c>
      <c r="P2086" t="e">
        <f>IF(INDEX(Methods[Method Type],$A2086)="","",
CONCATENATE("  - &amp;MethodID",TEXT($A2086,"0000"),
" {","MethodTypeCV:  ",CHAR(34),INDEX(Methods[Method Type],$A2086),CHAR(34),
", MethodCode:  ",CHAR(34),INDEX(Methods[Method Code],$A2086),CHAR(34),
", MethodName:  ",CHAR(34),INDEX(Methods[Method Name],$A2086),CHAR(34),
", MethodDescription:  ",CHAR(34),INDEX(Methods[Method Description],$A2086),CHAR(34),
", MethodLink:  ",CHAR(34),INDEX(Methods[Method Link],$A2086),CHAR(34),
", OrganizationID: *OrganizationID",TEXT(MATCH(INDEX(Methods[Organization Name],$A2086),Organizations[Organization Name],0),"0000"),"}"))</f>
        <v>#REF!</v>
      </c>
      <c r="Q2086" t="e">
        <f>IF(INDEX(Variables[Variable Type],$A2086)="","",
CONCATENATE("  - &amp;VariableID",TEXT($A2086,"0000"),
" {","VariableTypeCV:  ",CHAR(34),INDEX(Variables[Variable Type],$A2086),CHAR(34),
", VariableCode:  ",CHAR(34),INDEX(Variables[Variable Code],$A2086),CHAR(34),
", VariableNameCV:  ",CHAR(34),INDEX(Variables[Variable Name],$A2086),CHAR(34),
", VariableDefinition:  ",CHAR(34),INDEX(Variables[Variable Definition],$A2086),CHAR(34),
", SpecciationCV:  ",CHAR(34),INDEX(Variables[Speciation],$A2086),CHAR(34),
", NoDataValue:  ",CHAR(34),INDEX(Variables[No Data Value],$A2086),CHAR(34),"}"))</f>
        <v>#REF!</v>
      </c>
    </row>
    <row r="2087" spans="1:17" x14ac:dyDescent="0.25">
      <c r="A2087">
        <v>2084</v>
      </c>
      <c r="D2087" t="e">
        <f>IF(INDEX(People[First Name],$A2087)="","",
CONCATENATE("  - &amp;PersonID",TEXT($A2087,"0000"),
" {","PersonFirstName:  ",CHAR(34),INDEX(People[First Name],$A2087),CHAR(34),
", PersonMiddleName:  ",CHAR(34),INDEX(People[Middle Name],$A2087),CHAR(34),
", PersonLastName:  ",CHAR(34),INDEX(People[Last Name],$A2087),CHAR(34),"}"))</f>
        <v>#REF!</v>
      </c>
      <c r="E2087" t="e">
        <f>IF(INDEX(Organizations[Organization Type '[CV']],$A2087)="","",
CONCATENATE("  - &amp;OrganizationID",TEXT($A2087,"0000"),
" {","OrganizationTypeCV:  ",CHAR(34),INDEX(Organizations[Organization Type '[CV']],$A2087),CHAR(34),
", OrganizationCode:  ",CHAR(34),INDEX(Organizations[Organization Code],$A2087),CHAR(34),
", OrganizationName:  ",CHAR(34),INDEX(Organizations[Organization Name],$A2087),CHAR(34),
", OrganizationDescription:  ",CHAR(34),INDEX(Organizations[Organization Description],$A2087),CHAR(34),
", OrganizationLink:  ",CHAR(34),INDEX(Organizations[Organization Link],$A2087),CHAR(34),"}"))</f>
        <v>#REF!</v>
      </c>
      <c r="F2087" t="e">
        <f>IF(INDEX(People[First Name],$A2087)="","",
CONCATENATE("  - &amp;AffiliationID",TEXT($A2087,"0000"),
" {PersonID: *PersonID",TEXT($A2087,"0000"),
", OrganizationID: *OrganizationID",TEXT(MATCH(INDEX(People[Organization Name],$A2087),Organizations[Organization Name],0),"0000"),
", IsPrimaryOrganizationContact: , AffiliationStartDate: , AffiliationEndDate: , PrimaryPhone: ",
", PrimaryEmail: ",CHAR(34),INDEX(People[Primary Email],$A2087),CHAR(34),
", PrimaryAddress: ",CHAR(34),INDEX(People[Primary Address],$A2087),CHAR(34),
", PersonLink: }"))</f>
        <v>#REF!</v>
      </c>
      <c r="H2087" t="e">
        <f>IF(COUNTA(CitationInformation)=0,"",IF(INDEX(AuthorList[Author Name],$A2087)="","",
CONCATENATE("  - &amp;AuthorListID",TEXT($A2087,"0000"),
"  {CitationID: *CitationID0001",
", PersonID: *PersonID",TEXT(MATCH(INDEX(AuthorList[Author Name],$A2087),People[Full Name],0),"0000"),
", AuthorOrder: ",INDEX(AuthorList[Author Number],$A2087),"}")))</f>
        <v>#REF!</v>
      </c>
      <c r="K2087" t="e">
        <f>IF(INDEX(SamplingFeatures[Feature Code],$A2087)="","",
CONCATENATE("  - &amp;SamplingFeatureID",TEXT($A2087,"0000"),
" {","SamplingFeatureUUID:  ",CHAR(34),INDEX(SamplingFeatures[Sampling Feature UUID],$A2087),CHAR(34),
", SamplingFeatureTypeCV:  ",CHAR(34),INDEX(SamplingFeatures[Sampling Feature Type],$A2087),CHAR(34),
", SamplingFeatureCode:  ",CHAR(34),INDEX(SamplingFeatures[Feature Code],$A2087),CHAR(34),
", SamplingFeatureName:  ",CHAR(34),INDEX(SamplingFeatures[Feature Name],$A2087),CHAR(34),
", SamplingFeatureDescription:  ",CHAR(34),INDEX(SamplingFeatures[Feature Description],$A2087),CHAR(34),
", SamplingFeatureGeotypeCV:  ",CHAR(34),INDEX(SamplingFeatures[Feature Geo Type],$A2087),CHAR(34),
", FeatureGeometry:  ",CHAR(34),INDEX(SamplingFeatures[Feature Geometry],$A2087),CHAR(34),
", Elevation_m:  ",CHAR(34),INDEX(SamplingFeatures[Elevation_m],$A2087),CHAR(34),
", ElevationDatumCV:  ",CHAR(34),ElevationDatum,CHAR(34),"}"))</f>
        <v>#REF!</v>
      </c>
      <c r="L2087" t="e">
        <f>IF(INDEX(SamplingFeatures[Sampling Feature Type],$A2087)&lt;&gt;"Site","",
CONCATENATE("  - &amp;SiteID",TEXT(SUMPRODUCT(--($L$3:$L2086&lt;&gt;"")),"0000"),
" {","SamplingFeatureID:  *SamplingFeatureID",TEXT($A2087,"0000"),
", SiteTypeCV:  ",CHAR(34),INDEX(Sites[Site Type],$A2087),CHAR(34),
", Latitude:  ",INDEX(Sites[Latitude],$A2087),
", Longitude:  ",INDEX(Sites[Longitude],$A2087),
", SRSName:  ",CHAR(34),LatLonDatum,CHAR(34),"}"))</f>
        <v>#REF!</v>
      </c>
      <c r="M2087" t="e">
        <f>IF(INDEX(SamplingFeatures[Sampling Feature Type],$A2087)&lt;&gt;"Specimen","",
CONCATENATE("  - &amp;SpecimenID",TEXT(SUMPRODUCT(--($M$3:$M2086&lt;&gt;"")),"0000"),
" {","SamplingFeatureID:  *SamplingFeatureID",TEXT($A2087,"0000"),
", SpecimenTypeCV:  ",CHAR(34),INDEX(Specimens[Specimen Type],$A2087),CHAR(34),
", SpecimenMediumCV:  ",INDEX(Specimens[Specimen Medium],$A2087),
", IsFieldSpecimen:  ",CHAR(34),INDEX(Specimens[Is Field Specimen?],$A2087),CHAR(34),"}"))</f>
        <v>#REF!</v>
      </c>
      <c r="N2087" t="e">
        <f>IF(COUNTA(SpatialOffsets[])=0,"", IF(INDEX(SpatialOffsets[Spatial Offset Type],$A2087)="","",
CONCATENATE("  - &amp;SpatialOffsetID",TEXT($A2087,"0000"),
" {","SpatialOffsetTypeCV:  ",CHAR(34),INDEX(SpatialOffsets[Spatial Offset Type],$A2087),CHAR(34),
", Offset1Value:  ",INDEX(SpatialOffsets[Offset 1 Value],$A2087),
", Offset1UnitID:  ",CHAR(34),INDEX(SpatialOffsets[Offset 1 Unit],$A2087),CHAR(34),
", Offset2Value:  ",INDEX(SpatialOffsets[Offset 2 Value],$A2087),
", Offset2UnitID:  ",CHAR(34),INDEX(SpatialOffsets[Offset 2 Unit],$A2087),CHAR(34),
", Offset3Value:  ",INDEX(SpatialOffsets[Offset 3 Value],$A2087),
", Offset3UnitID:  ",CHAR(34),INDEX(SpatialOffsets[Offset 3 Unit],$A2087),CHAR(34),,"}")))</f>
        <v>#REF!</v>
      </c>
      <c r="O2087" t="e">
        <f>IF(COUNTA(RelatedFeatures[])=0,"", IF(INDEX(RelatedFeatures[First Sampling Feature Code],$A2087)="","",
CONCATENATE("  - &amp;RelationID",TEXT($A2087,"0000"),
" {","SamplingFeatureID:  *SamplingFeatureID",TEXT(MATCH(INDEX(RelatedFeatures[First Sampling Feature Code],$A2087),SamplingFeatures[Feature Code],0),"0000"),
", RelationshipTypeCV:  ",CHAR(34),INDEX(RelatedFeatures[Relationship Type],$A2087),CHAR(34),
", RelatedFeatureID: *SamplingFeatureID",TEXT(MATCH(INDEX(RelatedFeatures[Second Sampling Feature Code],$A2087),SamplingFeatures[Feature Code],0),"0000"),
", SpatialOffsetID:  ",IF(INDEX(RelatedFeatures[Offset Number],$A2087)="","",CONCATENATE("*SpatialOffsetID",TEXT(INDEX(RelatedFeatures[Offset Number],$A2087),"0000"))),"}")))</f>
        <v>#REF!</v>
      </c>
      <c r="P2087" t="e">
        <f>IF(INDEX(Methods[Method Type],$A2087)="","",
CONCATENATE("  - &amp;MethodID",TEXT($A2087,"0000"),
" {","MethodTypeCV:  ",CHAR(34),INDEX(Methods[Method Type],$A2087),CHAR(34),
", MethodCode:  ",CHAR(34),INDEX(Methods[Method Code],$A2087),CHAR(34),
", MethodName:  ",CHAR(34),INDEX(Methods[Method Name],$A2087),CHAR(34),
", MethodDescription:  ",CHAR(34),INDEX(Methods[Method Description],$A2087),CHAR(34),
", MethodLink:  ",CHAR(34),INDEX(Methods[Method Link],$A2087),CHAR(34),
", OrganizationID: *OrganizationID",TEXT(MATCH(INDEX(Methods[Organization Name],$A2087),Organizations[Organization Name],0),"0000"),"}"))</f>
        <v>#REF!</v>
      </c>
      <c r="Q2087" t="e">
        <f>IF(INDEX(Variables[Variable Type],$A2087)="","",
CONCATENATE("  - &amp;VariableID",TEXT($A2087,"0000"),
" {","VariableTypeCV:  ",CHAR(34),INDEX(Variables[Variable Type],$A2087),CHAR(34),
", VariableCode:  ",CHAR(34),INDEX(Variables[Variable Code],$A2087),CHAR(34),
", VariableNameCV:  ",CHAR(34),INDEX(Variables[Variable Name],$A2087),CHAR(34),
", VariableDefinition:  ",CHAR(34),INDEX(Variables[Variable Definition],$A2087),CHAR(34),
", SpecciationCV:  ",CHAR(34),INDEX(Variables[Speciation],$A2087),CHAR(34),
", NoDataValue:  ",CHAR(34),INDEX(Variables[No Data Value],$A2087),CHAR(34),"}"))</f>
        <v>#REF!</v>
      </c>
    </row>
    <row r="2088" spans="1:17" x14ac:dyDescent="0.25">
      <c r="A2088">
        <v>2085</v>
      </c>
      <c r="D2088" t="e">
        <f>IF(INDEX(People[First Name],$A2088)="","",
CONCATENATE("  - &amp;PersonID",TEXT($A2088,"0000"),
" {","PersonFirstName:  ",CHAR(34),INDEX(People[First Name],$A2088),CHAR(34),
", PersonMiddleName:  ",CHAR(34),INDEX(People[Middle Name],$A2088),CHAR(34),
", PersonLastName:  ",CHAR(34),INDEX(People[Last Name],$A2088),CHAR(34),"}"))</f>
        <v>#REF!</v>
      </c>
      <c r="E2088" t="e">
        <f>IF(INDEX(Organizations[Organization Type '[CV']],$A2088)="","",
CONCATENATE("  - &amp;OrganizationID",TEXT($A2088,"0000"),
" {","OrganizationTypeCV:  ",CHAR(34),INDEX(Organizations[Organization Type '[CV']],$A2088),CHAR(34),
", OrganizationCode:  ",CHAR(34),INDEX(Organizations[Organization Code],$A2088),CHAR(34),
", OrganizationName:  ",CHAR(34),INDEX(Organizations[Organization Name],$A2088),CHAR(34),
", OrganizationDescription:  ",CHAR(34),INDEX(Organizations[Organization Description],$A2088),CHAR(34),
", OrganizationLink:  ",CHAR(34),INDEX(Organizations[Organization Link],$A2088),CHAR(34),"}"))</f>
        <v>#REF!</v>
      </c>
      <c r="F2088" t="e">
        <f>IF(INDEX(People[First Name],$A2088)="","",
CONCATENATE("  - &amp;AffiliationID",TEXT($A2088,"0000"),
" {PersonID: *PersonID",TEXT($A2088,"0000"),
", OrganizationID: *OrganizationID",TEXT(MATCH(INDEX(People[Organization Name],$A2088),Organizations[Organization Name],0),"0000"),
", IsPrimaryOrganizationContact: , AffiliationStartDate: , AffiliationEndDate: , PrimaryPhone: ",
", PrimaryEmail: ",CHAR(34),INDEX(People[Primary Email],$A2088),CHAR(34),
", PrimaryAddress: ",CHAR(34),INDEX(People[Primary Address],$A2088),CHAR(34),
", PersonLink: }"))</f>
        <v>#REF!</v>
      </c>
      <c r="H2088" t="e">
        <f>IF(COUNTA(CitationInformation)=0,"",IF(INDEX(AuthorList[Author Name],$A2088)="","",
CONCATENATE("  - &amp;AuthorListID",TEXT($A2088,"0000"),
"  {CitationID: *CitationID0001",
", PersonID: *PersonID",TEXT(MATCH(INDEX(AuthorList[Author Name],$A2088),People[Full Name],0),"0000"),
", AuthorOrder: ",INDEX(AuthorList[Author Number],$A2088),"}")))</f>
        <v>#REF!</v>
      </c>
      <c r="K2088" t="e">
        <f>IF(INDEX(SamplingFeatures[Feature Code],$A2088)="","",
CONCATENATE("  - &amp;SamplingFeatureID",TEXT($A2088,"0000"),
" {","SamplingFeatureUUID:  ",CHAR(34),INDEX(SamplingFeatures[Sampling Feature UUID],$A2088),CHAR(34),
", SamplingFeatureTypeCV:  ",CHAR(34),INDEX(SamplingFeatures[Sampling Feature Type],$A2088),CHAR(34),
", SamplingFeatureCode:  ",CHAR(34),INDEX(SamplingFeatures[Feature Code],$A2088),CHAR(34),
", SamplingFeatureName:  ",CHAR(34),INDEX(SamplingFeatures[Feature Name],$A2088),CHAR(34),
", SamplingFeatureDescription:  ",CHAR(34),INDEX(SamplingFeatures[Feature Description],$A2088),CHAR(34),
", SamplingFeatureGeotypeCV:  ",CHAR(34),INDEX(SamplingFeatures[Feature Geo Type],$A2088),CHAR(34),
", FeatureGeometry:  ",CHAR(34),INDEX(SamplingFeatures[Feature Geometry],$A2088),CHAR(34),
", Elevation_m:  ",CHAR(34),INDEX(SamplingFeatures[Elevation_m],$A2088),CHAR(34),
", ElevationDatumCV:  ",CHAR(34),ElevationDatum,CHAR(34),"}"))</f>
        <v>#REF!</v>
      </c>
      <c r="L2088" t="e">
        <f>IF(INDEX(SamplingFeatures[Sampling Feature Type],$A2088)&lt;&gt;"Site","",
CONCATENATE("  - &amp;SiteID",TEXT(SUMPRODUCT(--($L$3:$L2087&lt;&gt;"")),"0000"),
" {","SamplingFeatureID:  *SamplingFeatureID",TEXT($A2088,"0000"),
", SiteTypeCV:  ",CHAR(34),INDEX(Sites[Site Type],$A2088),CHAR(34),
", Latitude:  ",INDEX(Sites[Latitude],$A2088),
", Longitude:  ",INDEX(Sites[Longitude],$A2088),
", SRSName:  ",CHAR(34),LatLonDatum,CHAR(34),"}"))</f>
        <v>#REF!</v>
      </c>
      <c r="M2088" t="e">
        <f>IF(INDEX(SamplingFeatures[Sampling Feature Type],$A2088)&lt;&gt;"Specimen","",
CONCATENATE("  - &amp;SpecimenID",TEXT(SUMPRODUCT(--($M$3:$M2087&lt;&gt;"")),"0000"),
" {","SamplingFeatureID:  *SamplingFeatureID",TEXT($A2088,"0000"),
", SpecimenTypeCV:  ",CHAR(34),INDEX(Specimens[Specimen Type],$A2088),CHAR(34),
", SpecimenMediumCV:  ",INDEX(Specimens[Specimen Medium],$A2088),
", IsFieldSpecimen:  ",CHAR(34),INDEX(Specimens[Is Field Specimen?],$A2088),CHAR(34),"}"))</f>
        <v>#REF!</v>
      </c>
      <c r="N2088" t="e">
        <f>IF(COUNTA(SpatialOffsets[])=0,"", IF(INDEX(SpatialOffsets[Spatial Offset Type],$A2088)="","",
CONCATENATE("  - &amp;SpatialOffsetID",TEXT($A2088,"0000"),
" {","SpatialOffsetTypeCV:  ",CHAR(34),INDEX(SpatialOffsets[Spatial Offset Type],$A2088),CHAR(34),
", Offset1Value:  ",INDEX(SpatialOffsets[Offset 1 Value],$A2088),
", Offset1UnitID:  ",CHAR(34),INDEX(SpatialOffsets[Offset 1 Unit],$A2088),CHAR(34),
", Offset2Value:  ",INDEX(SpatialOffsets[Offset 2 Value],$A2088),
", Offset2UnitID:  ",CHAR(34),INDEX(SpatialOffsets[Offset 2 Unit],$A2088),CHAR(34),
", Offset3Value:  ",INDEX(SpatialOffsets[Offset 3 Value],$A2088),
", Offset3UnitID:  ",CHAR(34),INDEX(SpatialOffsets[Offset 3 Unit],$A2088),CHAR(34),,"}")))</f>
        <v>#REF!</v>
      </c>
      <c r="O2088" t="e">
        <f>IF(COUNTA(RelatedFeatures[])=0,"", IF(INDEX(RelatedFeatures[First Sampling Feature Code],$A2088)="","",
CONCATENATE("  - &amp;RelationID",TEXT($A2088,"0000"),
" {","SamplingFeatureID:  *SamplingFeatureID",TEXT(MATCH(INDEX(RelatedFeatures[First Sampling Feature Code],$A2088),SamplingFeatures[Feature Code],0),"0000"),
", RelationshipTypeCV:  ",CHAR(34),INDEX(RelatedFeatures[Relationship Type],$A2088),CHAR(34),
", RelatedFeatureID: *SamplingFeatureID",TEXT(MATCH(INDEX(RelatedFeatures[Second Sampling Feature Code],$A2088),SamplingFeatures[Feature Code],0),"0000"),
", SpatialOffsetID:  ",IF(INDEX(RelatedFeatures[Offset Number],$A2088)="","",CONCATENATE("*SpatialOffsetID",TEXT(INDEX(RelatedFeatures[Offset Number],$A2088),"0000"))),"}")))</f>
        <v>#REF!</v>
      </c>
      <c r="P2088" t="e">
        <f>IF(INDEX(Methods[Method Type],$A2088)="","",
CONCATENATE("  - &amp;MethodID",TEXT($A2088,"0000"),
" {","MethodTypeCV:  ",CHAR(34),INDEX(Methods[Method Type],$A2088),CHAR(34),
", MethodCode:  ",CHAR(34),INDEX(Methods[Method Code],$A2088),CHAR(34),
", MethodName:  ",CHAR(34),INDEX(Methods[Method Name],$A2088),CHAR(34),
", MethodDescription:  ",CHAR(34),INDEX(Methods[Method Description],$A2088),CHAR(34),
", MethodLink:  ",CHAR(34),INDEX(Methods[Method Link],$A2088),CHAR(34),
", OrganizationID: *OrganizationID",TEXT(MATCH(INDEX(Methods[Organization Name],$A2088),Organizations[Organization Name],0),"0000"),"}"))</f>
        <v>#REF!</v>
      </c>
      <c r="Q2088" t="e">
        <f>IF(INDEX(Variables[Variable Type],$A2088)="","",
CONCATENATE("  - &amp;VariableID",TEXT($A2088,"0000"),
" {","VariableTypeCV:  ",CHAR(34),INDEX(Variables[Variable Type],$A2088),CHAR(34),
", VariableCode:  ",CHAR(34),INDEX(Variables[Variable Code],$A2088),CHAR(34),
", VariableNameCV:  ",CHAR(34),INDEX(Variables[Variable Name],$A2088),CHAR(34),
", VariableDefinition:  ",CHAR(34),INDEX(Variables[Variable Definition],$A2088),CHAR(34),
", SpecciationCV:  ",CHAR(34),INDEX(Variables[Speciation],$A2088),CHAR(34),
", NoDataValue:  ",CHAR(34),INDEX(Variables[No Data Value],$A2088),CHAR(34),"}"))</f>
        <v>#REF!</v>
      </c>
    </row>
    <row r="2089" spans="1:17" x14ac:dyDescent="0.25">
      <c r="A2089">
        <v>2086</v>
      </c>
      <c r="D2089" t="e">
        <f>IF(INDEX(People[First Name],$A2089)="","",
CONCATENATE("  - &amp;PersonID",TEXT($A2089,"0000"),
" {","PersonFirstName:  ",CHAR(34),INDEX(People[First Name],$A2089),CHAR(34),
", PersonMiddleName:  ",CHAR(34),INDEX(People[Middle Name],$A2089),CHAR(34),
", PersonLastName:  ",CHAR(34),INDEX(People[Last Name],$A2089),CHAR(34),"}"))</f>
        <v>#REF!</v>
      </c>
      <c r="E2089" t="e">
        <f>IF(INDEX(Organizations[Organization Type '[CV']],$A2089)="","",
CONCATENATE("  - &amp;OrganizationID",TEXT($A2089,"0000"),
" {","OrganizationTypeCV:  ",CHAR(34),INDEX(Organizations[Organization Type '[CV']],$A2089),CHAR(34),
", OrganizationCode:  ",CHAR(34),INDEX(Organizations[Organization Code],$A2089),CHAR(34),
", OrganizationName:  ",CHAR(34),INDEX(Organizations[Organization Name],$A2089),CHAR(34),
", OrganizationDescription:  ",CHAR(34),INDEX(Organizations[Organization Description],$A2089),CHAR(34),
", OrganizationLink:  ",CHAR(34),INDEX(Organizations[Organization Link],$A2089),CHAR(34),"}"))</f>
        <v>#REF!</v>
      </c>
      <c r="F2089" t="e">
        <f>IF(INDEX(People[First Name],$A2089)="","",
CONCATENATE("  - &amp;AffiliationID",TEXT($A2089,"0000"),
" {PersonID: *PersonID",TEXT($A2089,"0000"),
", OrganizationID: *OrganizationID",TEXT(MATCH(INDEX(People[Organization Name],$A2089),Organizations[Organization Name],0),"0000"),
", IsPrimaryOrganizationContact: , AffiliationStartDate: , AffiliationEndDate: , PrimaryPhone: ",
", PrimaryEmail: ",CHAR(34),INDEX(People[Primary Email],$A2089),CHAR(34),
", PrimaryAddress: ",CHAR(34),INDEX(People[Primary Address],$A2089),CHAR(34),
", PersonLink: }"))</f>
        <v>#REF!</v>
      </c>
      <c r="H2089" t="e">
        <f>IF(COUNTA(CitationInformation)=0,"",IF(INDEX(AuthorList[Author Name],$A2089)="","",
CONCATENATE("  - &amp;AuthorListID",TEXT($A2089,"0000"),
"  {CitationID: *CitationID0001",
", PersonID: *PersonID",TEXT(MATCH(INDEX(AuthorList[Author Name],$A2089),People[Full Name],0),"0000"),
", AuthorOrder: ",INDEX(AuthorList[Author Number],$A2089),"}")))</f>
        <v>#REF!</v>
      </c>
      <c r="K2089" t="e">
        <f>IF(INDEX(SamplingFeatures[Feature Code],$A2089)="","",
CONCATENATE("  - &amp;SamplingFeatureID",TEXT($A2089,"0000"),
" {","SamplingFeatureUUID:  ",CHAR(34),INDEX(SamplingFeatures[Sampling Feature UUID],$A2089),CHAR(34),
", SamplingFeatureTypeCV:  ",CHAR(34),INDEX(SamplingFeatures[Sampling Feature Type],$A2089),CHAR(34),
", SamplingFeatureCode:  ",CHAR(34),INDEX(SamplingFeatures[Feature Code],$A2089),CHAR(34),
", SamplingFeatureName:  ",CHAR(34),INDEX(SamplingFeatures[Feature Name],$A2089),CHAR(34),
", SamplingFeatureDescription:  ",CHAR(34),INDEX(SamplingFeatures[Feature Description],$A2089),CHAR(34),
", SamplingFeatureGeotypeCV:  ",CHAR(34),INDEX(SamplingFeatures[Feature Geo Type],$A2089),CHAR(34),
", FeatureGeometry:  ",CHAR(34),INDEX(SamplingFeatures[Feature Geometry],$A2089),CHAR(34),
", Elevation_m:  ",CHAR(34),INDEX(SamplingFeatures[Elevation_m],$A2089),CHAR(34),
", ElevationDatumCV:  ",CHAR(34),ElevationDatum,CHAR(34),"}"))</f>
        <v>#REF!</v>
      </c>
      <c r="L2089" t="e">
        <f>IF(INDEX(SamplingFeatures[Sampling Feature Type],$A2089)&lt;&gt;"Site","",
CONCATENATE("  - &amp;SiteID",TEXT(SUMPRODUCT(--($L$3:$L2088&lt;&gt;"")),"0000"),
" {","SamplingFeatureID:  *SamplingFeatureID",TEXT($A2089,"0000"),
", SiteTypeCV:  ",CHAR(34),INDEX(Sites[Site Type],$A2089),CHAR(34),
", Latitude:  ",INDEX(Sites[Latitude],$A2089),
", Longitude:  ",INDEX(Sites[Longitude],$A2089),
", SRSName:  ",CHAR(34),LatLonDatum,CHAR(34),"}"))</f>
        <v>#REF!</v>
      </c>
      <c r="M2089" t="e">
        <f>IF(INDEX(SamplingFeatures[Sampling Feature Type],$A2089)&lt;&gt;"Specimen","",
CONCATENATE("  - &amp;SpecimenID",TEXT(SUMPRODUCT(--($M$3:$M2088&lt;&gt;"")),"0000"),
" {","SamplingFeatureID:  *SamplingFeatureID",TEXT($A2089,"0000"),
", SpecimenTypeCV:  ",CHAR(34),INDEX(Specimens[Specimen Type],$A2089),CHAR(34),
", SpecimenMediumCV:  ",INDEX(Specimens[Specimen Medium],$A2089),
", IsFieldSpecimen:  ",CHAR(34),INDEX(Specimens[Is Field Specimen?],$A2089),CHAR(34),"}"))</f>
        <v>#REF!</v>
      </c>
      <c r="N2089" t="e">
        <f>IF(COUNTA(SpatialOffsets[])=0,"", IF(INDEX(SpatialOffsets[Spatial Offset Type],$A2089)="","",
CONCATENATE("  - &amp;SpatialOffsetID",TEXT($A2089,"0000"),
" {","SpatialOffsetTypeCV:  ",CHAR(34),INDEX(SpatialOffsets[Spatial Offset Type],$A2089),CHAR(34),
", Offset1Value:  ",INDEX(SpatialOffsets[Offset 1 Value],$A2089),
", Offset1UnitID:  ",CHAR(34),INDEX(SpatialOffsets[Offset 1 Unit],$A2089),CHAR(34),
", Offset2Value:  ",INDEX(SpatialOffsets[Offset 2 Value],$A2089),
", Offset2UnitID:  ",CHAR(34),INDEX(SpatialOffsets[Offset 2 Unit],$A2089),CHAR(34),
", Offset3Value:  ",INDEX(SpatialOffsets[Offset 3 Value],$A2089),
", Offset3UnitID:  ",CHAR(34),INDEX(SpatialOffsets[Offset 3 Unit],$A2089),CHAR(34),,"}")))</f>
        <v>#REF!</v>
      </c>
      <c r="O2089" t="e">
        <f>IF(COUNTA(RelatedFeatures[])=0,"", IF(INDEX(RelatedFeatures[First Sampling Feature Code],$A2089)="","",
CONCATENATE("  - &amp;RelationID",TEXT($A2089,"0000"),
" {","SamplingFeatureID:  *SamplingFeatureID",TEXT(MATCH(INDEX(RelatedFeatures[First Sampling Feature Code],$A2089),SamplingFeatures[Feature Code],0),"0000"),
", RelationshipTypeCV:  ",CHAR(34),INDEX(RelatedFeatures[Relationship Type],$A2089),CHAR(34),
", RelatedFeatureID: *SamplingFeatureID",TEXT(MATCH(INDEX(RelatedFeatures[Second Sampling Feature Code],$A2089),SamplingFeatures[Feature Code],0),"0000"),
", SpatialOffsetID:  ",IF(INDEX(RelatedFeatures[Offset Number],$A2089)="","",CONCATENATE("*SpatialOffsetID",TEXT(INDEX(RelatedFeatures[Offset Number],$A2089),"0000"))),"}")))</f>
        <v>#REF!</v>
      </c>
      <c r="P2089" t="e">
        <f>IF(INDEX(Methods[Method Type],$A2089)="","",
CONCATENATE("  - &amp;MethodID",TEXT($A2089,"0000"),
" {","MethodTypeCV:  ",CHAR(34),INDEX(Methods[Method Type],$A2089),CHAR(34),
", MethodCode:  ",CHAR(34),INDEX(Methods[Method Code],$A2089),CHAR(34),
", MethodName:  ",CHAR(34),INDEX(Methods[Method Name],$A2089),CHAR(34),
", MethodDescription:  ",CHAR(34),INDEX(Methods[Method Description],$A2089),CHAR(34),
", MethodLink:  ",CHAR(34),INDEX(Methods[Method Link],$A2089),CHAR(34),
", OrganizationID: *OrganizationID",TEXT(MATCH(INDEX(Methods[Organization Name],$A2089),Organizations[Organization Name],0),"0000"),"}"))</f>
        <v>#REF!</v>
      </c>
      <c r="Q2089" t="e">
        <f>IF(INDEX(Variables[Variable Type],$A2089)="","",
CONCATENATE("  - &amp;VariableID",TEXT($A2089,"0000"),
" {","VariableTypeCV:  ",CHAR(34),INDEX(Variables[Variable Type],$A2089),CHAR(34),
", VariableCode:  ",CHAR(34),INDEX(Variables[Variable Code],$A2089),CHAR(34),
", VariableNameCV:  ",CHAR(34),INDEX(Variables[Variable Name],$A2089),CHAR(34),
", VariableDefinition:  ",CHAR(34),INDEX(Variables[Variable Definition],$A2089),CHAR(34),
", SpecciationCV:  ",CHAR(34),INDEX(Variables[Speciation],$A2089),CHAR(34),
", NoDataValue:  ",CHAR(34),INDEX(Variables[No Data Value],$A2089),CHAR(34),"}"))</f>
        <v>#REF!</v>
      </c>
    </row>
    <row r="2090" spans="1:17" x14ac:dyDescent="0.25">
      <c r="A2090">
        <v>2087</v>
      </c>
      <c r="D2090" t="e">
        <f>IF(INDEX(People[First Name],$A2090)="","",
CONCATENATE("  - &amp;PersonID",TEXT($A2090,"0000"),
" {","PersonFirstName:  ",CHAR(34),INDEX(People[First Name],$A2090),CHAR(34),
", PersonMiddleName:  ",CHAR(34),INDEX(People[Middle Name],$A2090),CHAR(34),
", PersonLastName:  ",CHAR(34),INDEX(People[Last Name],$A2090),CHAR(34),"}"))</f>
        <v>#REF!</v>
      </c>
      <c r="E2090" t="e">
        <f>IF(INDEX(Organizations[Organization Type '[CV']],$A2090)="","",
CONCATENATE("  - &amp;OrganizationID",TEXT($A2090,"0000"),
" {","OrganizationTypeCV:  ",CHAR(34),INDEX(Organizations[Organization Type '[CV']],$A2090),CHAR(34),
", OrganizationCode:  ",CHAR(34),INDEX(Organizations[Organization Code],$A2090),CHAR(34),
", OrganizationName:  ",CHAR(34),INDEX(Organizations[Organization Name],$A2090),CHAR(34),
", OrganizationDescription:  ",CHAR(34),INDEX(Organizations[Organization Description],$A2090),CHAR(34),
", OrganizationLink:  ",CHAR(34),INDEX(Organizations[Organization Link],$A2090),CHAR(34),"}"))</f>
        <v>#REF!</v>
      </c>
      <c r="F2090" t="e">
        <f>IF(INDEX(People[First Name],$A2090)="","",
CONCATENATE("  - &amp;AffiliationID",TEXT($A2090,"0000"),
" {PersonID: *PersonID",TEXT($A2090,"0000"),
", OrganizationID: *OrganizationID",TEXT(MATCH(INDEX(People[Organization Name],$A2090),Organizations[Organization Name],0),"0000"),
", IsPrimaryOrganizationContact: , AffiliationStartDate: , AffiliationEndDate: , PrimaryPhone: ",
", PrimaryEmail: ",CHAR(34),INDEX(People[Primary Email],$A2090),CHAR(34),
", PrimaryAddress: ",CHAR(34),INDEX(People[Primary Address],$A2090),CHAR(34),
", PersonLink: }"))</f>
        <v>#REF!</v>
      </c>
      <c r="H2090" t="e">
        <f>IF(COUNTA(CitationInformation)=0,"",IF(INDEX(AuthorList[Author Name],$A2090)="","",
CONCATENATE("  - &amp;AuthorListID",TEXT($A2090,"0000"),
"  {CitationID: *CitationID0001",
", PersonID: *PersonID",TEXT(MATCH(INDEX(AuthorList[Author Name],$A2090),People[Full Name],0),"0000"),
", AuthorOrder: ",INDEX(AuthorList[Author Number],$A2090),"}")))</f>
        <v>#REF!</v>
      </c>
      <c r="K2090" t="e">
        <f>IF(INDEX(SamplingFeatures[Feature Code],$A2090)="","",
CONCATENATE("  - &amp;SamplingFeatureID",TEXT($A2090,"0000"),
" {","SamplingFeatureUUID:  ",CHAR(34),INDEX(SamplingFeatures[Sampling Feature UUID],$A2090),CHAR(34),
", SamplingFeatureTypeCV:  ",CHAR(34),INDEX(SamplingFeatures[Sampling Feature Type],$A2090),CHAR(34),
", SamplingFeatureCode:  ",CHAR(34),INDEX(SamplingFeatures[Feature Code],$A2090),CHAR(34),
", SamplingFeatureName:  ",CHAR(34),INDEX(SamplingFeatures[Feature Name],$A2090),CHAR(34),
", SamplingFeatureDescription:  ",CHAR(34),INDEX(SamplingFeatures[Feature Description],$A2090),CHAR(34),
", SamplingFeatureGeotypeCV:  ",CHAR(34),INDEX(SamplingFeatures[Feature Geo Type],$A2090),CHAR(34),
", FeatureGeometry:  ",CHAR(34),INDEX(SamplingFeatures[Feature Geometry],$A2090),CHAR(34),
", Elevation_m:  ",CHAR(34),INDEX(SamplingFeatures[Elevation_m],$A2090),CHAR(34),
", ElevationDatumCV:  ",CHAR(34),ElevationDatum,CHAR(34),"}"))</f>
        <v>#REF!</v>
      </c>
      <c r="L2090" t="e">
        <f>IF(INDEX(SamplingFeatures[Sampling Feature Type],$A2090)&lt;&gt;"Site","",
CONCATENATE("  - &amp;SiteID",TEXT(SUMPRODUCT(--($L$3:$L2089&lt;&gt;"")),"0000"),
" {","SamplingFeatureID:  *SamplingFeatureID",TEXT($A2090,"0000"),
", SiteTypeCV:  ",CHAR(34),INDEX(Sites[Site Type],$A2090),CHAR(34),
", Latitude:  ",INDEX(Sites[Latitude],$A2090),
", Longitude:  ",INDEX(Sites[Longitude],$A2090),
", SRSName:  ",CHAR(34),LatLonDatum,CHAR(34),"}"))</f>
        <v>#REF!</v>
      </c>
      <c r="M2090" t="e">
        <f>IF(INDEX(SamplingFeatures[Sampling Feature Type],$A2090)&lt;&gt;"Specimen","",
CONCATENATE("  - &amp;SpecimenID",TEXT(SUMPRODUCT(--($M$3:$M2089&lt;&gt;"")),"0000"),
" {","SamplingFeatureID:  *SamplingFeatureID",TEXT($A2090,"0000"),
", SpecimenTypeCV:  ",CHAR(34),INDEX(Specimens[Specimen Type],$A2090),CHAR(34),
", SpecimenMediumCV:  ",INDEX(Specimens[Specimen Medium],$A2090),
", IsFieldSpecimen:  ",CHAR(34),INDEX(Specimens[Is Field Specimen?],$A2090),CHAR(34),"}"))</f>
        <v>#REF!</v>
      </c>
      <c r="N2090" t="e">
        <f>IF(COUNTA(SpatialOffsets[])=0,"", IF(INDEX(SpatialOffsets[Spatial Offset Type],$A2090)="","",
CONCATENATE("  - &amp;SpatialOffsetID",TEXT($A2090,"0000"),
" {","SpatialOffsetTypeCV:  ",CHAR(34),INDEX(SpatialOffsets[Spatial Offset Type],$A2090),CHAR(34),
", Offset1Value:  ",INDEX(SpatialOffsets[Offset 1 Value],$A2090),
", Offset1UnitID:  ",CHAR(34),INDEX(SpatialOffsets[Offset 1 Unit],$A2090),CHAR(34),
", Offset2Value:  ",INDEX(SpatialOffsets[Offset 2 Value],$A2090),
", Offset2UnitID:  ",CHAR(34),INDEX(SpatialOffsets[Offset 2 Unit],$A2090),CHAR(34),
", Offset3Value:  ",INDEX(SpatialOffsets[Offset 3 Value],$A2090),
", Offset3UnitID:  ",CHAR(34),INDEX(SpatialOffsets[Offset 3 Unit],$A2090),CHAR(34),,"}")))</f>
        <v>#REF!</v>
      </c>
      <c r="O2090" t="e">
        <f>IF(COUNTA(RelatedFeatures[])=0,"", IF(INDEX(RelatedFeatures[First Sampling Feature Code],$A2090)="","",
CONCATENATE("  - &amp;RelationID",TEXT($A2090,"0000"),
" {","SamplingFeatureID:  *SamplingFeatureID",TEXT(MATCH(INDEX(RelatedFeatures[First Sampling Feature Code],$A2090),SamplingFeatures[Feature Code],0),"0000"),
", RelationshipTypeCV:  ",CHAR(34),INDEX(RelatedFeatures[Relationship Type],$A2090),CHAR(34),
", RelatedFeatureID: *SamplingFeatureID",TEXT(MATCH(INDEX(RelatedFeatures[Second Sampling Feature Code],$A2090),SamplingFeatures[Feature Code],0),"0000"),
", SpatialOffsetID:  ",IF(INDEX(RelatedFeatures[Offset Number],$A2090)="","",CONCATENATE("*SpatialOffsetID",TEXT(INDEX(RelatedFeatures[Offset Number],$A2090),"0000"))),"}")))</f>
        <v>#REF!</v>
      </c>
      <c r="P2090" t="e">
        <f>IF(INDEX(Methods[Method Type],$A2090)="","",
CONCATENATE("  - &amp;MethodID",TEXT($A2090,"0000"),
" {","MethodTypeCV:  ",CHAR(34),INDEX(Methods[Method Type],$A2090),CHAR(34),
", MethodCode:  ",CHAR(34),INDEX(Methods[Method Code],$A2090),CHAR(34),
", MethodName:  ",CHAR(34),INDEX(Methods[Method Name],$A2090),CHAR(34),
", MethodDescription:  ",CHAR(34),INDEX(Methods[Method Description],$A2090),CHAR(34),
", MethodLink:  ",CHAR(34),INDEX(Methods[Method Link],$A2090),CHAR(34),
", OrganizationID: *OrganizationID",TEXT(MATCH(INDEX(Methods[Organization Name],$A2090),Organizations[Organization Name],0),"0000"),"}"))</f>
        <v>#REF!</v>
      </c>
      <c r="Q2090" t="e">
        <f>IF(INDEX(Variables[Variable Type],$A2090)="","",
CONCATENATE("  - &amp;VariableID",TEXT($A2090,"0000"),
" {","VariableTypeCV:  ",CHAR(34),INDEX(Variables[Variable Type],$A2090),CHAR(34),
", VariableCode:  ",CHAR(34),INDEX(Variables[Variable Code],$A2090),CHAR(34),
", VariableNameCV:  ",CHAR(34),INDEX(Variables[Variable Name],$A2090),CHAR(34),
", VariableDefinition:  ",CHAR(34),INDEX(Variables[Variable Definition],$A2090),CHAR(34),
", SpecciationCV:  ",CHAR(34),INDEX(Variables[Speciation],$A2090),CHAR(34),
", NoDataValue:  ",CHAR(34),INDEX(Variables[No Data Value],$A2090),CHAR(34),"}"))</f>
        <v>#REF!</v>
      </c>
    </row>
    <row r="2091" spans="1:17" x14ac:dyDescent="0.25">
      <c r="A2091">
        <v>2088</v>
      </c>
      <c r="D2091" t="e">
        <f>IF(INDEX(People[First Name],$A2091)="","",
CONCATENATE("  - &amp;PersonID",TEXT($A2091,"0000"),
" {","PersonFirstName:  ",CHAR(34),INDEX(People[First Name],$A2091),CHAR(34),
", PersonMiddleName:  ",CHAR(34),INDEX(People[Middle Name],$A2091),CHAR(34),
", PersonLastName:  ",CHAR(34),INDEX(People[Last Name],$A2091),CHAR(34),"}"))</f>
        <v>#REF!</v>
      </c>
      <c r="E2091" t="e">
        <f>IF(INDEX(Organizations[Organization Type '[CV']],$A2091)="","",
CONCATENATE("  - &amp;OrganizationID",TEXT($A2091,"0000"),
" {","OrganizationTypeCV:  ",CHAR(34),INDEX(Organizations[Organization Type '[CV']],$A2091),CHAR(34),
", OrganizationCode:  ",CHAR(34),INDEX(Organizations[Organization Code],$A2091),CHAR(34),
", OrganizationName:  ",CHAR(34),INDEX(Organizations[Organization Name],$A2091),CHAR(34),
", OrganizationDescription:  ",CHAR(34),INDEX(Organizations[Organization Description],$A2091),CHAR(34),
", OrganizationLink:  ",CHAR(34),INDEX(Organizations[Organization Link],$A2091),CHAR(34),"}"))</f>
        <v>#REF!</v>
      </c>
      <c r="F2091" t="e">
        <f>IF(INDEX(People[First Name],$A2091)="","",
CONCATENATE("  - &amp;AffiliationID",TEXT($A2091,"0000"),
" {PersonID: *PersonID",TEXT($A2091,"0000"),
", OrganizationID: *OrganizationID",TEXT(MATCH(INDEX(People[Organization Name],$A2091),Organizations[Organization Name],0),"0000"),
", IsPrimaryOrganizationContact: , AffiliationStartDate: , AffiliationEndDate: , PrimaryPhone: ",
", PrimaryEmail: ",CHAR(34),INDEX(People[Primary Email],$A2091),CHAR(34),
", PrimaryAddress: ",CHAR(34),INDEX(People[Primary Address],$A2091),CHAR(34),
", PersonLink: }"))</f>
        <v>#REF!</v>
      </c>
      <c r="H2091" t="e">
        <f>IF(COUNTA(CitationInformation)=0,"",IF(INDEX(AuthorList[Author Name],$A2091)="","",
CONCATENATE("  - &amp;AuthorListID",TEXT($A2091,"0000"),
"  {CitationID: *CitationID0001",
", PersonID: *PersonID",TEXT(MATCH(INDEX(AuthorList[Author Name],$A2091),People[Full Name],0),"0000"),
", AuthorOrder: ",INDEX(AuthorList[Author Number],$A2091),"}")))</f>
        <v>#REF!</v>
      </c>
      <c r="K2091" t="e">
        <f>IF(INDEX(SamplingFeatures[Feature Code],$A2091)="","",
CONCATENATE("  - &amp;SamplingFeatureID",TEXT($A2091,"0000"),
" {","SamplingFeatureUUID:  ",CHAR(34),INDEX(SamplingFeatures[Sampling Feature UUID],$A2091),CHAR(34),
", SamplingFeatureTypeCV:  ",CHAR(34),INDEX(SamplingFeatures[Sampling Feature Type],$A2091),CHAR(34),
", SamplingFeatureCode:  ",CHAR(34),INDEX(SamplingFeatures[Feature Code],$A2091),CHAR(34),
", SamplingFeatureName:  ",CHAR(34),INDEX(SamplingFeatures[Feature Name],$A2091),CHAR(34),
", SamplingFeatureDescription:  ",CHAR(34),INDEX(SamplingFeatures[Feature Description],$A2091),CHAR(34),
", SamplingFeatureGeotypeCV:  ",CHAR(34),INDEX(SamplingFeatures[Feature Geo Type],$A2091),CHAR(34),
", FeatureGeometry:  ",CHAR(34),INDEX(SamplingFeatures[Feature Geometry],$A2091),CHAR(34),
", Elevation_m:  ",CHAR(34),INDEX(SamplingFeatures[Elevation_m],$A2091),CHAR(34),
", ElevationDatumCV:  ",CHAR(34),ElevationDatum,CHAR(34),"}"))</f>
        <v>#REF!</v>
      </c>
      <c r="L2091" t="e">
        <f>IF(INDEX(SamplingFeatures[Sampling Feature Type],$A2091)&lt;&gt;"Site","",
CONCATENATE("  - &amp;SiteID",TEXT(SUMPRODUCT(--($L$3:$L2090&lt;&gt;"")),"0000"),
" {","SamplingFeatureID:  *SamplingFeatureID",TEXT($A2091,"0000"),
", SiteTypeCV:  ",CHAR(34),INDEX(Sites[Site Type],$A2091),CHAR(34),
", Latitude:  ",INDEX(Sites[Latitude],$A2091),
", Longitude:  ",INDEX(Sites[Longitude],$A2091),
", SRSName:  ",CHAR(34),LatLonDatum,CHAR(34),"}"))</f>
        <v>#REF!</v>
      </c>
      <c r="M2091" t="e">
        <f>IF(INDEX(SamplingFeatures[Sampling Feature Type],$A2091)&lt;&gt;"Specimen","",
CONCATENATE("  - &amp;SpecimenID",TEXT(SUMPRODUCT(--($M$3:$M2090&lt;&gt;"")),"0000"),
" {","SamplingFeatureID:  *SamplingFeatureID",TEXT($A2091,"0000"),
", SpecimenTypeCV:  ",CHAR(34),INDEX(Specimens[Specimen Type],$A2091),CHAR(34),
", SpecimenMediumCV:  ",INDEX(Specimens[Specimen Medium],$A2091),
", IsFieldSpecimen:  ",CHAR(34),INDEX(Specimens[Is Field Specimen?],$A2091),CHAR(34),"}"))</f>
        <v>#REF!</v>
      </c>
      <c r="N2091" t="e">
        <f>IF(COUNTA(SpatialOffsets[])=0,"", IF(INDEX(SpatialOffsets[Spatial Offset Type],$A2091)="","",
CONCATENATE("  - &amp;SpatialOffsetID",TEXT($A2091,"0000"),
" {","SpatialOffsetTypeCV:  ",CHAR(34),INDEX(SpatialOffsets[Spatial Offset Type],$A2091),CHAR(34),
", Offset1Value:  ",INDEX(SpatialOffsets[Offset 1 Value],$A2091),
", Offset1UnitID:  ",CHAR(34),INDEX(SpatialOffsets[Offset 1 Unit],$A2091),CHAR(34),
", Offset2Value:  ",INDEX(SpatialOffsets[Offset 2 Value],$A2091),
", Offset2UnitID:  ",CHAR(34),INDEX(SpatialOffsets[Offset 2 Unit],$A2091),CHAR(34),
", Offset3Value:  ",INDEX(SpatialOffsets[Offset 3 Value],$A2091),
", Offset3UnitID:  ",CHAR(34),INDEX(SpatialOffsets[Offset 3 Unit],$A2091),CHAR(34),,"}")))</f>
        <v>#REF!</v>
      </c>
      <c r="O2091" t="e">
        <f>IF(COUNTA(RelatedFeatures[])=0,"", IF(INDEX(RelatedFeatures[First Sampling Feature Code],$A2091)="","",
CONCATENATE("  - &amp;RelationID",TEXT($A2091,"0000"),
" {","SamplingFeatureID:  *SamplingFeatureID",TEXT(MATCH(INDEX(RelatedFeatures[First Sampling Feature Code],$A2091),SamplingFeatures[Feature Code],0),"0000"),
", RelationshipTypeCV:  ",CHAR(34),INDEX(RelatedFeatures[Relationship Type],$A2091),CHAR(34),
", RelatedFeatureID: *SamplingFeatureID",TEXT(MATCH(INDEX(RelatedFeatures[Second Sampling Feature Code],$A2091),SamplingFeatures[Feature Code],0),"0000"),
", SpatialOffsetID:  ",IF(INDEX(RelatedFeatures[Offset Number],$A2091)="","",CONCATENATE("*SpatialOffsetID",TEXT(INDEX(RelatedFeatures[Offset Number],$A2091),"0000"))),"}")))</f>
        <v>#REF!</v>
      </c>
      <c r="P2091" t="e">
        <f>IF(INDEX(Methods[Method Type],$A2091)="","",
CONCATENATE("  - &amp;MethodID",TEXT($A2091,"0000"),
" {","MethodTypeCV:  ",CHAR(34),INDEX(Methods[Method Type],$A2091),CHAR(34),
", MethodCode:  ",CHAR(34),INDEX(Methods[Method Code],$A2091),CHAR(34),
", MethodName:  ",CHAR(34),INDEX(Methods[Method Name],$A2091),CHAR(34),
", MethodDescription:  ",CHAR(34),INDEX(Methods[Method Description],$A2091),CHAR(34),
", MethodLink:  ",CHAR(34),INDEX(Methods[Method Link],$A2091),CHAR(34),
", OrganizationID: *OrganizationID",TEXT(MATCH(INDEX(Methods[Organization Name],$A2091),Organizations[Organization Name],0),"0000"),"}"))</f>
        <v>#REF!</v>
      </c>
      <c r="Q2091" t="e">
        <f>IF(INDEX(Variables[Variable Type],$A2091)="","",
CONCATENATE("  - &amp;VariableID",TEXT($A2091,"0000"),
" {","VariableTypeCV:  ",CHAR(34),INDEX(Variables[Variable Type],$A2091),CHAR(34),
", VariableCode:  ",CHAR(34),INDEX(Variables[Variable Code],$A2091),CHAR(34),
", VariableNameCV:  ",CHAR(34),INDEX(Variables[Variable Name],$A2091),CHAR(34),
", VariableDefinition:  ",CHAR(34),INDEX(Variables[Variable Definition],$A2091),CHAR(34),
", SpecciationCV:  ",CHAR(34),INDEX(Variables[Speciation],$A2091),CHAR(34),
", NoDataValue:  ",CHAR(34),INDEX(Variables[No Data Value],$A2091),CHAR(34),"}"))</f>
        <v>#REF!</v>
      </c>
    </row>
    <row r="2092" spans="1:17" x14ac:dyDescent="0.25">
      <c r="A2092">
        <v>2089</v>
      </c>
      <c r="D2092" t="e">
        <f>IF(INDEX(People[First Name],$A2092)="","",
CONCATENATE("  - &amp;PersonID",TEXT($A2092,"0000"),
" {","PersonFirstName:  ",CHAR(34),INDEX(People[First Name],$A2092),CHAR(34),
", PersonMiddleName:  ",CHAR(34),INDEX(People[Middle Name],$A2092),CHAR(34),
", PersonLastName:  ",CHAR(34),INDEX(People[Last Name],$A2092),CHAR(34),"}"))</f>
        <v>#REF!</v>
      </c>
      <c r="E2092" t="e">
        <f>IF(INDEX(Organizations[Organization Type '[CV']],$A2092)="","",
CONCATENATE("  - &amp;OrganizationID",TEXT($A2092,"0000"),
" {","OrganizationTypeCV:  ",CHAR(34),INDEX(Organizations[Organization Type '[CV']],$A2092),CHAR(34),
", OrganizationCode:  ",CHAR(34),INDEX(Organizations[Organization Code],$A2092),CHAR(34),
", OrganizationName:  ",CHAR(34),INDEX(Organizations[Organization Name],$A2092),CHAR(34),
", OrganizationDescription:  ",CHAR(34),INDEX(Organizations[Organization Description],$A2092),CHAR(34),
", OrganizationLink:  ",CHAR(34),INDEX(Organizations[Organization Link],$A2092),CHAR(34),"}"))</f>
        <v>#REF!</v>
      </c>
      <c r="F2092" t="e">
        <f>IF(INDEX(People[First Name],$A2092)="","",
CONCATENATE("  - &amp;AffiliationID",TEXT($A2092,"0000"),
" {PersonID: *PersonID",TEXT($A2092,"0000"),
", OrganizationID: *OrganizationID",TEXT(MATCH(INDEX(People[Organization Name],$A2092),Organizations[Organization Name],0),"0000"),
", IsPrimaryOrganizationContact: , AffiliationStartDate: , AffiliationEndDate: , PrimaryPhone: ",
", PrimaryEmail: ",CHAR(34),INDEX(People[Primary Email],$A2092),CHAR(34),
", PrimaryAddress: ",CHAR(34),INDEX(People[Primary Address],$A2092),CHAR(34),
", PersonLink: }"))</f>
        <v>#REF!</v>
      </c>
      <c r="H2092" t="e">
        <f>IF(COUNTA(CitationInformation)=0,"",IF(INDEX(AuthorList[Author Name],$A2092)="","",
CONCATENATE("  - &amp;AuthorListID",TEXT($A2092,"0000"),
"  {CitationID: *CitationID0001",
", PersonID: *PersonID",TEXT(MATCH(INDEX(AuthorList[Author Name],$A2092),People[Full Name],0),"0000"),
", AuthorOrder: ",INDEX(AuthorList[Author Number],$A2092),"}")))</f>
        <v>#REF!</v>
      </c>
      <c r="K2092" t="e">
        <f>IF(INDEX(SamplingFeatures[Feature Code],$A2092)="","",
CONCATENATE("  - &amp;SamplingFeatureID",TEXT($A2092,"0000"),
" {","SamplingFeatureUUID:  ",CHAR(34),INDEX(SamplingFeatures[Sampling Feature UUID],$A2092),CHAR(34),
", SamplingFeatureTypeCV:  ",CHAR(34),INDEX(SamplingFeatures[Sampling Feature Type],$A2092),CHAR(34),
", SamplingFeatureCode:  ",CHAR(34),INDEX(SamplingFeatures[Feature Code],$A2092),CHAR(34),
", SamplingFeatureName:  ",CHAR(34),INDEX(SamplingFeatures[Feature Name],$A2092),CHAR(34),
", SamplingFeatureDescription:  ",CHAR(34),INDEX(SamplingFeatures[Feature Description],$A2092),CHAR(34),
", SamplingFeatureGeotypeCV:  ",CHAR(34),INDEX(SamplingFeatures[Feature Geo Type],$A2092),CHAR(34),
", FeatureGeometry:  ",CHAR(34),INDEX(SamplingFeatures[Feature Geometry],$A2092),CHAR(34),
", Elevation_m:  ",CHAR(34),INDEX(SamplingFeatures[Elevation_m],$A2092),CHAR(34),
", ElevationDatumCV:  ",CHAR(34),ElevationDatum,CHAR(34),"}"))</f>
        <v>#REF!</v>
      </c>
      <c r="L2092" t="e">
        <f>IF(INDEX(SamplingFeatures[Sampling Feature Type],$A2092)&lt;&gt;"Site","",
CONCATENATE("  - &amp;SiteID",TEXT(SUMPRODUCT(--($L$3:$L2091&lt;&gt;"")),"0000"),
" {","SamplingFeatureID:  *SamplingFeatureID",TEXT($A2092,"0000"),
", SiteTypeCV:  ",CHAR(34),INDEX(Sites[Site Type],$A2092),CHAR(34),
", Latitude:  ",INDEX(Sites[Latitude],$A2092),
", Longitude:  ",INDEX(Sites[Longitude],$A2092),
", SRSName:  ",CHAR(34),LatLonDatum,CHAR(34),"}"))</f>
        <v>#REF!</v>
      </c>
      <c r="M2092" t="e">
        <f>IF(INDEX(SamplingFeatures[Sampling Feature Type],$A2092)&lt;&gt;"Specimen","",
CONCATENATE("  - &amp;SpecimenID",TEXT(SUMPRODUCT(--($M$3:$M2091&lt;&gt;"")),"0000"),
" {","SamplingFeatureID:  *SamplingFeatureID",TEXT($A2092,"0000"),
", SpecimenTypeCV:  ",CHAR(34),INDEX(Specimens[Specimen Type],$A2092),CHAR(34),
", SpecimenMediumCV:  ",INDEX(Specimens[Specimen Medium],$A2092),
", IsFieldSpecimen:  ",CHAR(34),INDEX(Specimens[Is Field Specimen?],$A2092),CHAR(34),"}"))</f>
        <v>#REF!</v>
      </c>
      <c r="N2092" t="e">
        <f>IF(COUNTA(SpatialOffsets[])=0,"", IF(INDEX(SpatialOffsets[Spatial Offset Type],$A2092)="","",
CONCATENATE("  - &amp;SpatialOffsetID",TEXT($A2092,"0000"),
" {","SpatialOffsetTypeCV:  ",CHAR(34),INDEX(SpatialOffsets[Spatial Offset Type],$A2092),CHAR(34),
", Offset1Value:  ",INDEX(SpatialOffsets[Offset 1 Value],$A2092),
", Offset1UnitID:  ",CHAR(34),INDEX(SpatialOffsets[Offset 1 Unit],$A2092),CHAR(34),
", Offset2Value:  ",INDEX(SpatialOffsets[Offset 2 Value],$A2092),
", Offset2UnitID:  ",CHAR(34),INDEX(SpatialOffsets[Offset 2 Unit],$A2092),CHAR(34),
", Offset3Value:  ",INDEX(SpatialOffsets[Offset 3 Value],$A2092),
", Offset3UnitID:  ",CHAR(34),INDEX(SpatialOffsets[Offset 3 Unit],$A2092),CHAR(34),,"}")))</f>
        <v>#REF!</v>
      </c>
      <c r="O2092" t="e">
        <f>IF(COUNTA(RelatedFeatures[])=0,"", IF(INDEX(RelatedFeatures[First Sampling Feature Code],$A2092)="","",
CONCATENATE("  - &amp;RelationID",TEXT($A2092,"0000"),
" {","SamplingFeatureID:  *SamplingFeatureID",TEXT(MATCH(INDEX(RelatedFeatures[First Sampling Feature Code],$A2092),SamplingFeatures[Feature Code],0),"0000"),
", RelationshipTypeCV:  ",CHAR(34),INDEX(RelatedFeatures[Relationship Type],$A2092),CHAR(34),
", RelatedFeatureID: *SamplingFeatureID",TEXT(MATCH(INDEX(RelatedFeatures[Second Sampling Feature Code],$A2092),SamplingFeatures[Feature Code],0),"0000"),
", SpatialOffsetID:  ",IF(INDEX(RelatedFeatures[Offset Number],$A2092)="","",CONCATENATE("*SpatialOffsetID",TEXT(INDEX(RelatedFeatures[Offset Number],$A2092),"0000"))),"}")))</f>
        <v>#REF!</v>
      </c>
      <c r="P2092" t="e">
        <f>IF(INDEX(Methods[Method Type],$A2092)="","",
CONCATENATE("  - &amp;MethodID",TEXT($A2092,"0000"),
" {","MethodTypeCV:  ",CHAR(34),INDEX(Methods[Method Type],$A2092),CHAR(34),
", MethodCode:  ",CHAR(34),INDEX(Methods[Method Code],$A2092),CHAR(34),
", MethodName:  ",CHAR(34),INDEX(Methods[Method Name],$A2092),CHAR(34),
", MethodDescription:  ",CHAR(34),INDEX(Methods[Method Description],$A2092),CHAR(34),
", MethodLink:  ",CHAR(34),INDEX(Methods[Method Link],$A2092),CHAR(34),
", OrganizationID: *OrganizationID",TEXT(MATCH(INDEX(Methods[Organization Name],$A2092),Organizations[Organization Name],0),"0000"),"}"))</f>
        <v>#REF!</v>
      </c>
      <c r="Q2092" t="e">
        <f>IF(INDEX(Variables[Variable Type],$A2092)="","",
CONCATENATE("  - &amp;VariableID",TEXT($A2092,"0000"),
" {","VariableTypeCV:  ",CHAR(34),INDEX(Variables[Variable Type],$A2092),CHAR(34),
", VariableCode:  ",CHAR(34),INDEX(Variables[Variable Code],$A2092),CHAR(34),
", VariableNameCV:  ",CHAR(34),INDEX(Variables[Variable Name],$A2092),CHAR(34),
", VariableDefinition:  ",CHAR(34),INDEX(Variables[Variable Definition],$A2092),CHAR(34),
", SpecciationCV:  ",CHAR(34),INDEX(Variables[Speciation],$A2092),CHAR(34),
", NoDataValue:  ",CHAR(34),INDEX(Variables[No Data Value],$A2092),CHAR(34),"}"))</f>
        <v>#REF!</v>
      </c>
    </row>
    <row r="2093" spans="1:17" x14ac:dyDescent="0.25">
      <c r="A2093">
        <v>2090</v>
      </c>
      <c r="D2093" t="e">
        <f>IF(INDEX(People[First Name],$A2093)="","",
CONCATENATE("  - &amp;PersonID",TEXT($A2093,"0000"),
" {","PersonFirstName:  ",CHAR(34),INDEX(People[First Name],$A2093),CHAR(34),
", PersonMiddleName:  ",CHAR(34),INDEX(People[Middle Name],$A2093),CHAR(34),
", PersonLastName:  ",CHAR(34),INDEX(People[Last Name],$A2093),CHAR(34),"}"))</f>
        <v>#REF!</v>
      </c>
      <c r="E2093" t="e">
        <f>IF(INDEX(Organizations[Organization Type '[CV']],$A2093)="","",
CONCATENATE("  - &amp;OrganizationID",TEXT($A2093,"0000"),
" {","OrganizationTypeCV:  ",CHAR(34),INDEX(Organizations[Organization Type '[CV']],$A2093),CHAR(34),
", OrganizationCode:  ",CHAR(34),INDEX(Organizations[Organization Code],$A2093),CHAR(34),
", OrganizationName:  ",CHAR(34),INDEX(Organizations[Organization Name],$A2093),CHAR(34),
", OrganizationDescription:  ",CHAR(34),INDEX(Organizations[Organization Description],$A2093),CHAR(34),
", OrganizationLink:  ",CHAR(34),INDEX(Organizations[Organization Link],$A2093),CHAR(34),"}"))</f>
        <v>#REF!</v>
      </c>
      <c r="F2093" t="e">
        <f>IF(INDEX(People[First Name],$A2093)="","",
CONCATENATE("  - &amp;AffiliationID",TEXT($A2093,"0000"),
" {PersonID: *PersonID",TEXT($A2093,"0000"),
", OrganizationID: *OrganizationID",TEXT(MATCH(INDEX(People[Organization Name],$A2093),Organizations[Organization Name],0),"0000"),
", IsPrimaryOrganizationContact: , AffiliationStartDate: , AffiliationEndDate: , PrimaryPhone: ",
", PrimaryEmail: ",CHAR(34),INDEX(People[Primary Email],$A2093),CHAR(34),
", PrimaryAddress: ",CHAR(34),INDEX(People[Primary Address],$A2093),CHAR(34),
", PersonLink: }"))</f>
        <v>#REF!</v>
      </c>
      <c r="H2093" t="e">
        <f>IF(COUNTA(CitationInformation)=0,"",IF(INDEX(AuthorList[Author Name],$A2093)="","",
CONCATENATE("  - &amp;AuthorListID",TEXT($A2093,"0000"),
"  {CitationID: *CitationID0001",
", PersonID: *PersonID",TEXT(MATCH(INDEX(AuthorList[Author Name],$A2093),People[Full Name],0),"0000"),
", AuthorOrder: ",INDEX(AuthorList[Author Number],$A2093),"}")))</f>
        <v>#REF!</v>
      </c>
      <c r="K2093" t="e">
        <f>IF(INDEX(SamplingFeatures[Feature Code],$A2093)="","",
CONCATENATE("  - &amp;SamplingFeatureID",TEXT($A2093,"0000"),
" {","SamplingFeatureUUID:  ",CHAR(34),INDEX(SamplingFeatures[Sampling Feature UUID],$A2093),CHAR(34),
", SamplingFeatureTypeCV:  ",CHAR(34),INDEX(SamplingFeatures[Sampling Feature Type],$A2093),CHAR(34),
", SamplingFeatureCode:  ",CHAR(34),INDEX(SamplingFeatures[Feature Code],$A2093),CHAR(34),
", SamplingFeatureName:  ",CHAR(34),INDEX(SamplingFeatures[Feature Name],$A2093),CHAR(34),
", SamplingFeatureDescription:  ",CHAR(34),INDEX(SamplingFeatures[Feature Description],$A2093),CHAR(34),
", SamplingFeatureGeotypeCV:  ",CHAR(34),INDEX(SamplingFeatures[Feature Geo Type],$A2093),CHAR(34),
", FeatureGeometry:  ",CHAR(34),INDEX(SamplingFeatures[Feature Geometry],$A2093),CHAR(34),
", Elevation_m:  ",CHAR(34),INDEX(SamplingFeatures[Elevation_m],$A2093),CHAR(34),
", ElevationDatumCV:  ",CHAR(34),ElevationDatum,CHAR(34),"}"))</f>
        <v>#REF!</v>
      </c>
      <c r="L2093" t="e">
        <f>IF(INDEX(SamplingFeatures[Sampling Feature Type],$A2093)&lt;&gt;"Site","",
CONCATENATE("  - &amp;SiteID",TEXT(SUMPRODUCT(--($L$3:$L2092&lt;&gt;"")),"0000"),
" {","SamplingFeatureID:  *SamplingFeatureID",TEXT($A2093,"0000"),
", SiteTypeCV:  ",CHAR(34),INDEX(Sites[Site Type],$A2093),CHAR(34),
", Latitude:  ",INDEX(Sites[Latitude],$A2093),
", Longitude:  ",INDEX(Sites[Longitude],$A2093),
", SRSName:  ",CHAR(34),LatLonDatum,CHAR(34),"}"))</f>
        <v>#REF!</v>
      </c>
      <c r="M2093" t="e">
        <f>IF(INDEX(SamplingFeatures[Sampling Feature Type],$A2093)&lt;&gt;"Specimen","",
CONCATENATE("  - &amp;SpecimenID",TEXT(SUMPRODUCT(--($M$3:$M2092&lt;&gt;"")),"0000"),
" {","SamplingFeatureID:  *SamplingFeatureID",TEXT($A2093,"0000"),
", SpecimenTypeCV:  ",CHAR(34),INDEX(Specimens[Specimen Type],$A2093),CHAR(34),
", SpecimenMediumCV:  ",INDEX(Specimens[Specimen Medium],$A2093),
", IsFieldSpecimen:  ",CHAR(34),INDEX(Specimens[Is Field Specimen?],$A2093),CHAR(34),"}"))</f>
        <v>#REF!</v>
      </c>
      <c r="N2093" t="e">
        <f>IF(COUNTA(SpatialOffsets[])=0,"", IF(INDEX(SpatialOffsets[Spatial Offset Type],$A2093)="","",
CONCATENATE("  - &amp;SpatialOffsetID",TEXT($A2093,"0000"),
" {","SpatialOffsetTypeCV:  ",CHAR(34),INDEX(SpatialOffsets[Spatial Offset Type],$A2093),CHAR(34),
", Offset1Value:  ",INDEX(SpatialOffsets[Offset 1 Value],$A2093),
", Offset1UnitID:  ",CHAR(34),INDEX(SpatialOffsets[Offset 1 Unit],$A2093),CHAR(34),
", Offset2Value:  ",INDEX(SpatialOffsets[Offset 2 Value],$A2093),
", Offset2UnitID:  ",CHAR(34),INDEX(SpatialOffsets[Offset 2 Unit],$A2093),CHAR(34),
", Offset3Value:  ",INDEX(SpatialOffsets[Offset 3 Value],$A2093),
", Offset3UnitID:  ",CHAR(34),INDEX(SpatialOffsets[Offset 3 Unit],$A2093),CHAR(34),,"}")))</f>
        <v>#REF!</v>
      </c>
      <c r="O2093" t="e">
        <f>IF(COUNTA(RelatedFeatures[])=0,"", IF(INDEX(RelatedFeatures[First Sampling Feature Code],$A2093)="","",
CONCATENATE("  - &amp;RelationID",TEXT($A2093,"0000"),
" {","SamplingFeatureID:  *SamplingFeatureID",TEXT(MATCH(INDEX(RelatedFeatures[First Sampling Feature Code],$A2093),SamplingFeatures[Feature Code],0),"0000"),
", RelationshipTypeCV:  ",CHAR(34),INDEX(RelatedFeatures[Relationship Type],$A2093),CHAR(34),
", RelatedFeatureID: *SamplingFeatureID",TEXT(MATCH(INDEX(RelatedFeatures[Second Sampling Feature Code],$A2093),SamplingFeatures[Feature Code],0),"0000"),
", SpatialOffsetID:  ",IF(INDEX(RelatedFeatures[Offset Number],$A2093)="","",CONCATENATE("*SpatialOffsetID",TEXT(INDEX(RelatedFeatures[Offset Number],$A2093),"0000"))),"}")))</f>
        <v>#REF!</v>
      </c>
      <c r="P2093" t="e">
        <f>IF(INDEX(Methods[Method Type],$A2093)="","",
CONCATENATE("  - &amp;MethodID",TEXT($A2093,"0000"),
" {","MethodTypeCV:  ",CHAR(34),INDEX(Methods[Method Type],$A2093),CHAR(34),
", MethodCode:  ",CHAR(34),INDEX(Methods[Method Code],$A2093),CHAR(34),
", MethodName:  ",CHAR(34),INDEX(Methods[Method Name],$A2093),CHAR(34),
", MethodDescription:  ",CHAR(34),INDEX(Methods[Method Description],$A2093),CHAR(34),
", MethodLink:  ",CHAR(34),INDEX(Methods[Method Link],$A2093),CHAR(34),
", OrganizationID: *OrganizationID",TEXT(MATCH(INDEX(Methods[Organization Name],$A2093),Organizations[Organization Name],0),"0000"),"}"))</f>
        <v>#REF!</v>
      </c>
      <c r="Q2093" t="e">
        <f>IF(INDEX(Variables[Variable Type],$A2093)="","",
CONCATENATE("  - &amp;VariableID",TEXT($A2093,"0000"),
" {","VariableTypeCV:  ",CHAR(34),INDEX(Variables[Variable Type],$A2093),CHAR(34),
", VariableCode:  ",CHAR(34),INDEX(Variables[Variable Code],$A2093),CHAR(34),
", VariableNameCV:  ",CHAR(34),INDEX(Variables[Variable Name],$A2093),CHAR(34),
", VariableDefinition:  ",CHAR(34),INDEX(Variables[Variable Definition],$A2093),CHAR(34),
", SpecciationCV:  ",CHAR(34),INDEX(Variables[Speciation],$A2093),CHAR(34),
", NoDataValue:  ",CHAR(34),INDEX(Variables[No Data Value],$A2093),CHAR(34),"}"))</f>
        <v>#REF!</v>
      </c>
    </row>
    <row r="2094" spans="1:17" x14ac:dyDescent="0.25">
      <c r="A2094">
        <v>2091</v>
      </c>
      <c r="D2094" t="e">
        <f>IF(INDEX(People[First Name],$A2094)="","",
CONCATENATE("  - &amp;PersonID",TEXT($A2094,"0000"),
" {","PersonFirstName:  ",CHAR(34),INDEX(People[First Name],$A2094),CHAR(34),
", PersonMiddleName:  ",CHAR(34),INDEX(People[Middle Name],$A2094),CHAR(34),
", PersonLastName:  ",CHAR(34),INDEX(People[Last Name],$A2094),CHAR(34),"}"))</f>
        <v>#REF!</v>
      </c>
      <c r="E2094" t="e">
        <f>IF(INDEX(Organizations[Organization Type '[CV']],$A2094)="","",
CONCATENATE("  - &amp;OrganizationID",TEXT($A2094,"0000"),
" {","OrganizationTypeCV:  ",CHAR(34),INDEX(Organizations[Organization Type '[CV']],$A2094),CHAR(34),
", OrganizationCode:  ",CHAR(34),INDEX(Organizations[Organization Code],$A2094),CHAR(34),
", OrganizationName:  ",CHAR(34),INDEX(Organizations[Organization Name],$A2094),CHAR(34),
", OrganizationDescription:  ",CHAR(34),INDEX(Organizations[Organization Description],$A2094),CHAR(34),
", OrganizationLink:  ",CHAR(34),INDEX(Organizations[Organization Link],$A2094),CHAR(34),"}"))</f>
        <v>#REF!</v>
      </c>
      <c r="F2094" t="e">
        <f>IF(INDEX(People[First Name],$A2094)="","",
CONCATENATE("  - &amp;AffiliationID",TEXT($A2094,"0000"),
" {PersonID: *PersonID",TEXT($A2094,"0000"),
", OrganizationID: *OrganizationID",TEXT(MATCH(INDEX(People[Organization Name],$A2094),Organizations[Organization Name],0),"0000"),
", IsPrimaryOrganizationContact: , AffiliationStartDate: , AffiliationEndDate: , PrimaryPhone: ",
", PrimaryEmail: ",CHAR(34),INDEX(People[Primary Email],$A2094),CHAR(34),
", PrimaryAddress: ",CHAR(34),INDEX(People[Primary Address],$A2094),CHAR(34),
", PersonLink: }"))</f>
        <v>#REF!</v>
      </c>
      <c r="H2094" t="e">
        <f>IF(COUNTA(CitationInformation)=0,"",IF(INDEX(AuthorList[Author Name],$A2094)="","",
CONCATENATE("  - &amp;AuthorListID",TEXT($A2094,"0000"),
"  {CitationID: *CitationID0001",
", PersonID: *PersonID",TEXT(MATCH(INDEX(AuthorList[Author Name],$A2094),People[Full Name],0),"0000"),
", AuthorOrder: ",INDEX(AuthorList[Author Number],$A2094),"}")))</f>
        <v>#REF!</v>
      </c>
      <c r="K2094" t="e">
        <f>IF(INDEX(SamplingFeatures[Feature Code],$A2094)="","",
CONCATENATE("  - &amp;SamplingFeatureID",TEXT($A2094,"0000"),
" {","SamplingFeatureUUID:  ",CHAR(34),INDEX(SamplingFeatures[Sampling Feature UUID],$A2094),CHAR(34),
", SamplingFeatureTypeCV:  ",CHAR(34),INDEX(SamplingFeatures[Sampling Feature Type],$A2094),CHAR(34),
", SamplingFeatureCode:  ",CHAR(34),INDEX(SamplingFeatures[Feature Code],$A2094),CHAR(34),
", SamplingFeatureName:  ",CHAR(34),INDEX(SamplingFeatures[Feature Name],$A2094),CHAR(34),
", SamplingFeatureDescription:  ",CHAR(34),INDEX(SamplingFeatures[Feature Description],$A2094),CHAR(34),
", SamplingFeatureGeotypeCV:  ",CHAR(34),INDEX(SamplingFeatures[Feature Geo Type],$A2094),CHAR(34),
", FeatureGeometry:  ",CHAR(34),INDEX(SamplingFeatures[Feature Geometry],$A2094),CHAR(34),
", Elevation_m:  ",CHAR(34),INDEX(SamplingFeatures[Elevation_m],$A2094),CHAR(34),
", ElevationDatumCV:  ",CHAR(34),ElevationDatum,CHAR(34),"}"))</f>
        <v>#REF!</v>
      </c>
      <c r="L2094" t="e">
        <f>IF(INDEX(SamplingFeatures[Sampling Feature Type],$A2094)&lt;&gt;"Site","",
CONCATENATE("  - &amp;SiteID",TEXT(SUMPRODUCT(--($L$3:$L2093&lt;&gt;"")),"0000"),
" {","SamplingFeatureID:  *SamplingFeatureID",TEXT($A2094,"0000"),
", SiteTypeCV:  ",CHAR(34),INDEX(Sites[Site Type],$A2094),CHAR(34),
", Latitude:  ",INDEX(Sites[Latitude],$A2094),
", Longitude:  ",INDEX(Sites[Longitude],$A2094),
", SRSName:  ",CHAR(34),LatLonDatum,CHAR(34),"}"))</f>
        <v>#REF!</v>
      </c>
      <c r="M2094" t="e">
        <f>IF(INDEX(SamplingFeatures[Sampling Feature Type],$A2094)&lt;&gt;"Specimen","",
CONCATENATE("  - &amp;SpecimenID",TEXT(SUMPRODUCT(--($M$3:$M2093&lt;&gt;"")),"0000"),
" {","SamplingFeatureID:  *SamplingFeatureID",TEXT($A2094,"0000"),
", SpecimenTypeCV:  ",CHAR(34),INDEX(Specimens[Specimen Type],$A2094),CHAR(34),
", SpecimenMediumCV:  ",INDEX(Specimens[Specimen Medium],$A2094),
", IsFieldSpecimen:  ",CHAR(34),INDEX(Specimens[Is Field Specimen?],$A2094),CHAR(34),"}"))</f>
        <v>#REF!</v>
      </c>
      <c r="N2094" t="e">
        <f>IF(COUNTA(SpatialOffsets[])=0,"", IF(INDEX(SpatialOffsets[Spatial Offset Type],$A2094)="","",
CONCATENATE("  - &amp;SpatialOffsetID",TEXT($A2094,"0000"),
" {","SpatialOffsetTypeCV:  ",CHAR(34),INDEX(SpatialOffsets[Spatial Offset Type],$A2094),CHAR(34),
", Offset1Value:  ",INDEX(SpatialOffsets[Offset 1 Value],$A2094),
", Offset1UnitID:  ",CHAR(34),INDEX(SpatialOffsets[Offset 1 Unit],$A2094),CHAR(34),
", Offset2Value:  ",INDEX(SpatialOffsets[Offset 2 Value],$A2094),
", Offset2UnitID:  ",CHAR(34),INDEX(SpatialOffsets[Offset 2 Unit],$A2094),CHAR(34),
", Offset3Value:  ",INDEX(SpatialOffsets[Offset 3 Value],$A2094),
", Offset3UnitID:  ",CHAR(34),INDEX(SpatialOffsets[Offset 3 Unit],$A2094),CHAR(34),,"}")))</f>
        <v>#REF!</v>
      </c>
      <c r="O2094" t="e">
        <f>IF(COUNTA(RelatedFeatures[])=0,"", IF(INDEX(RelatedFeatures[First Sampling Feature Code],$A2094)="","",
CONCATENATE("  - &amp;RelationID",TEXT($A2094,"0000"),
" {","SamplingFeatureID:  *SamplingFeatureID",TEXT(MATCH(INDEX(RelatedFeatures[First Sampling Feature Code],$A2094),SamplingFeatures[Feature Code],0),"0000"),
", RelationshipTypeCV:  ",CHAR(34),INDEX(RelatedFeatures[Relationship Type],$A2094),CHAR(34),
", RelatedFeatureID: *SamplingFeatureID",TEXT(MATCH(INDEX(RelatedFeatures[Second Sampling Feature Code],$A2094),SamplingFeatures[Feature Code],0),"0000"),
", SpatialOffsetID:  ",IF(INDEX(RelatedFeatures[Offset Number],$A2094)="","",CONCATENATE("*SpatialOffsetID",TEXT(INDEX(RelatedFeatures[Offset Number],$A2094),"0000"))),"}")))</f>
        <v>#REF!</v>
      </c>
      <c r="P2094" t="e">
        <f>IF(INDEX(Methods[Method Type],$A2094)="","",
CONCATENATE("  - &amp;MethodID",TEXT($A2094,"0000"),
" {","MethodTypeCV:  ",CHAR(34),INDEX(Methods[Method Type],$A2094),CHAR(34),
", MethodCode:  ",CHAR(34),INDEX(Methods[Method Code],$A2094),CHAR(34),
", MethodName:  ",CHAR(34),INDEX(Methods[Method Name],$A2094),CHAR(34),
", MethodDescription:  ",CHAR(34),INDEX(Methods[Method Description],$A2094),CHAR(34),
", MethodLink:  ",CHAR(34),INDEX(Methods[Method Link],$A2094),CHAR(34),
", OrganizationID: *OrganizationID",TEXT(MATCH(INDEX(Methods[Organization Name],$A2094),Organizations[Organization Name],0),"0000"),"}"))</f>
        <v>#REF!</v>
      </c>
      <c r="Q2094" t="e">
        <f>IF(INDEX(Variables[Variable Type],$A2094)="","",
CONCATENATE("  - &amp;VariableID",TEXT($A2094,"0000"),
" {","VariableTypeCV:  ",CHAR(34),INDEX(Variables[Variable Type],$A2094),CHAR(34),
", VariableCode:  ",CHAR(34),INDEX(Variables[Variable Code],$A2094),CHAR(34),
", VariableNameCV:  ",CHAR(34),INDEX(Variables[Variable Name],$A2094),CHAR(34),
", VariableDefinition:  ",CHAR(34),INDEX(Variables[Variable Definition],$A2094),CHAR(34),
", SpecciationCV:  ",CHAR(34),INDEX(Variables[Speciation],$A2094),CHAR(34),
", NoDataValue:  ",CHAR(34),INDEX(Variables[No Data Value],$A2094),CHAR(34),"}"))</f>
        <v>#REF!</v>
      </c>
    </row>
    <row r="2095" spans="1:17" x14ac:dyDescent="0.25">
      <c r="A2095">
        <v>2092</v>
      </c>
      <c r="D2095" t="e">
        <f>IF(INDEX(People[First Name],$A2095)="","",
CONCATENATE("  - &amp;PersonID",TEXT($A2095,"0000"),
" {","PersonFirstName:  ",CHAR(34),INDEX(People[First Name],$A2095),CHAR(34),
", PersonMiddleName:  ",CHAR(34),INDEX(People[Middle Name],$A2095),CHAR(34),
", PersonLastName:  ",CHAR(34),INDEX(People[Last Name],$A2095),CHAR(34),"}"))</f>
        <v>#REF!</v>
      </c>
      <c r="E2095" t="e">
        <f>IF(INDEX(Organizations[Organization Type '[CV']],$A2095)="","",
CONCATENATE("  - &amp;OrganizationID",TEXT($A2095,"0000"),
" {","OrganizationTypeCV:  ",CHAR(34),INDEX(Organizations[Organization Type '[CV']],$A2095),CHAR(34),
", OrganizationCode:  ",CHAR(34),INDEX(Organizations[Organization Code],$A2095),CHAR(34),
", OrganizationName:  ",CHAR(34),INDEX(Organizations[Organization Name],$A2095),CHAR(34),
", OrganizationDescription:  ",CHAR(34),INDEX(Organizations[Organization Description],$A2095),CHAR(34),
", OrganizationLink:  ",CHAR(34),INDEX(Organizations[Organization Link],$A2095),CHAR(34),"}"))</f>
        <v>#REF!</v>
      </c>
      <c r="F2095" t="e">
        <f>IF(INDEX(People[First Name],$A2095)="","",
CONCATENATE("  - &amp;AffiliationID",TEXT($A2095,"0000"),
" {PersonID: *PersonID",TEXT($A2095,"0000"),
", OrganizationID: *OrganizationID",TEXT(MATCH(INDEX(People[Organization Name],$A2095),Organizations[Organization Name],0),"0000"),
", IsPrimaryOrganizationContact: , AffiliationStartDate: , AffiliationEndDate: , PrimaryPhone: ",
", PrimaryEmail: ",CHAR(34),INDEX(People[Primary Email],$A2095),CHAR(34),
", PrimaryAddress: ",CHAR(34),INDEX(People[Primary Address],$A2095),CHAR(34),
", PersonLink: }"))</f>
        <v>#REF!</v>
      </c>
      <c r="H2095" t="e">
        <f>IF(COUNTA(CitationInformation)=0,"",IF(INDEX(AuthorList[Author Name],$A2095)="","",
CONCATENATE("  - &amp;AuthorListID",TEXT($A2095,"0000"),
"  {CitationID: *CitationID0001",
", PersonID: *PersonID",TEXT(MATCH(INDEX(AuthorList[Author Name],$A2095),People[Full Name],0),"0000"),
", AuthorOrder: ",INDEX(AuthorList[Author Number],$A2095),"}")))</f>
        <v>#REF!</v>
      </c>
      <c r="K2095" t="e">
        <f>IF(INDEX(SamplingFeatures[Feature Code],$A2095)="","",
CONCATENATE("  - &amp;SamplingFeatureID",TEXT($A2095,"0000"),
" {","SamplingFeatureUUID:  ",CHAR(34),INDEX(SamplingFeatures[Sampling Feature UUID],$A2095),CHAR(34),
", SamplingFeatureTypeCV:  ",CHAR(34),INDEX(SamplingFeatures[Sampling Feature Type],$A2095),CHAR(34),
", SamplingFeatureCode:  ",CHAR(34),INDEX(SamplingFeatures[Feature Code],$A2095),CHAR(34),
", SamplingFeatureName:  ",CHAR(34),INDEX(SamplingFeatures[Feature Name],$A2095),CHAR(34),
", SamplingFeatureDescription:  ",CHAR(34),INDEX(SamplingFeatures[Feature Description],$A2095),CHAR(34),
", SamplingFeatureGeotypeCV:  ",CHAR(34),INDEX(SamplingFeatures[Feature Geo Type],$A2095),CHAR(34),
", FeatureGeometry:  ",CHAR(34),INDEX(SamplingFeatures[Feature Geometry],$A2095),CHAR(34),
", Elevation_m:  ",CHAR(34),INDEX(SamplingFeatures[Elevation_m],$A2095),CHAR(34),
", ElevationDatumCV:  ",CHAR(34),ElevationDatum,CHAR(34),"}"))</f>
        <v>#REF!</v>
      </c>
      <c r="L2095" t="e">
        <f>IF(INDEX(SamplingFeatures[Sampling Feature Type],$A2095)&lt;&gt;"Site","",
CONCATENATE("  - &amp;SiteID",TEXT(SUMPRODUCT(--($L$3:$L2094&lt;&gt;"")),"0000"),
" {","SamplingFeatureID:  *SamplingFeatureID",TEXT($A2095,"0000"),
", SiteTypeCV:  ",CHAR(34),INDEX(Sites[Site Type],$A2095),CHAR(34),
", Latitude:  ",INDEX(Sites[Latitude],$A2095),
", Longitude:  ",INDEX(Sites[Longitude],$A2095),
", SRSName:  ",CHAR(34),LatLonDatum,CHAR(34),"}"))</f>
        <v>#REF!</v>
      </c>
      <c r="M2095" t="e">
        <f>IF(INDEX(SamplingFeatures[Sampling Feature Type],$A2095)&lt;&gt;"Specimen","",
CONCATENATE("  - &amp;SpecimenID",TEXT(SUMPRODUCT(--($M$3:$M2094&lt;&gt;"")),"0000"),
" {","SamplingFeatureID:  *SamplingFeatureID",TEXT($A2095,"0000"),
", SpecimenTypeCV:  ",CHAR(34),INDEX(Specimens[Specimen Type],$A2095),CHAR(34),
", SpecimenMediumCV:  ",INDEX(Specimens[Specimen Medium],$A2095),
", IsFieldSpecimen:  ",CHAR(34),INDEX(Specimens[Is Field Specimen?],$A2095),CHAR(34),"}"))</f>
        <v>#REF!</v>
      </c>
      <c r="N2095" t="e">
        <f>IF(COUNTA(SpatialOffsets[])=0,"", IF(INDEX(SpatialOffsets[Spatial Offset Type],$A2095)="","",
CONCATENATE("  - &amp;SpatialOffsetID",TEXT($A2095,"0000"),
" {","SpatialOffsetTypeCV:  ",CHAR(34),INDEX(SpatialOffsets[Spatial Offset Type],$A2095),CHAR(34),
", Offset1Value:  ",INDEX(SpatialOffsets[Offset 1 Value],$A2095),
", Offset1UnitID:  ",CHAR(34),INDEX(SpatialOffsets[Offset 1 Unit],$A2095),CHAR(34),
", Offset2Value:  ",INDEX(SpatialOffsets[Offset 2 Value],$A2095),
", Offset2UnitID:  ",CHAR(34),INDEX(SpatialOffsets[Offset 2 Unit],$A2095),CHAR(34),
", Offset3Value:  ",INDEX(SpatialOffsets[Offset 3 Value],$A2095),
", Offset3UnitID:  ",CHAR(34),INDEX(SpatialOffsets[Offset 3 Unit],$A2095),CHAR(34),,"}")))</f>
        <v>#REF!</v>
      </c>
      <c r="O2095" t="e">
        <f>IF(COUNTA(RelatedFeatures[])=0,"", IF(INDEX(RelatedFeatures[First Sampling Feature Code],$A2095)="","",
CONCATENATE("  - &amp;RelationID",TEXT($A2095,"0000"),
" {","SamplingFeatureID:  *SamplingFeatureID",TEXT(MATCH(INDEX(RelatedFeatures[First Sampling Feature Code],$A2095),SamplingFeatures[Feature Code],0),"0000"),
", RelationshipTypeCV:  ",CHAR(34),INDEX(RelatedFeatures[Relationship Type],$A2095),CHAR(34),
", RelatedFeatureID: *SamplingFeatureID",TEXT(MATCH(INDEX(RelatedFeatures[Second Sampling Feature Code],$A2095),SamplingFeatures[Feature Code],0),"0000"),
", SpatialOffsetID:  ",IF(INDEX(RelatedFeatures[Offset Number],$A2095)="","",CONCATENATE("*SpatialOffsetID",TEXT(INDEX(RelatedFeatures[Offset Number],$A2095),"0000"))),"}")))</f>
        <v>#REF!</v>
      </c>
      <c r="P2095" t="e">
        <f>IF(INDEX(Methods[Method Type],$A2095)="","",
CONCATENATE("  - &amp;MethodID",TEXT($A2095,"0000"),
" {","MethodTypeCV:  ",CHAR(34),INDEX(Methods[Method Type],$A2095),CHAR(34),
", MethodCode:  ",CHAR(34),INDEX(Methods[Method Code],$A2095),CHAR(34),
", MethodName:  ",CHAR(34),INDEX(Methods[Method Name],$A2095),CHAR(34),
", MethodDescription:  ",CHAR(34),INDEX(Methods[Method Description],$A2095),CHAR(34),
", MethodLink:  ",CHAR(34),INDEX(Methods[Method Link],$A2095),CHAR(34),
", OrganizationID: *OrganizationID",TEXT(MATCH(INDEX(Methods[Organization Name],$A2095),Organizations[Organization Name],0),"0000"),"}"))</f>
        <v>#REF!</v>
      </c>
      <c r="Q2095" t="e">
        <f>IF(INDEX(Variables[Variable Type],$A2095)="","",
CONCATENATE("  - &amp;VariableID",TEXT($A2095,"0000"),
" {","VariableTypeCV:  ",CHAR(34),INDEX(Variables[Variable Type],$A2095),CHAR(34),
", VariableCode:  ",CHAR(34),INDEX(Variables[Variable Code],$A2095),CHAR(34),
", VariableNameCV:  ",CHAR(34),INDEX(Variables[Variable Name],$A2095),CHAR(34),
", VariableDefinition:  ",CHAR(34),INDEX(Variables[Variable Definition],$A2095),CHAR(34),
", SpecciationCV:  ",CHAR(34),INDEX(Variables[Speciation],$A2095),CHAR(34),
", NoDataValue:  ",CHAR(34),INDEX(Variables[No Data Value],$A2095),CHAR(34),"}"))</f>
        <v>#REF!</v>
      </c>
    </row>
    <row r="2096" spans="1:17" x14ac:dyDescent="0.25">
      <c r="A2096">
        <v>2093</v>
      </c>
      <c r="D2096" t="e">
        <f>IF(INDEX(People[First Name],$A2096)="","",
CONCATENATE("  - &amp;PersonID",TEXT($A2096,"0000"),
" {","PersonFirstName:  ",CHAR(34),INDEX(People[First Name],$A2096),CHAR(34),
", PersonMiddleName:  ",CHAR(34),INDEX(People[Middle Name],$A2096),CHAR(34),
", PersonLastName:  ",CHAR(34),INDEX(People[Last Name],$A2096),CHAR(34),"}"))</f>
        <v>#REF!</v>
      </c>
      <c r="E2096" t="e">
        <f>IF(INDEX(Organizations[Organization Type '[CV']],$A2096)="","",
CONCATENATE("  - &amp;OrganizationID",TEXT($A2096,"0000"),
" {","OrganizationTypeCV:  ",CHAR(34),INDEX(Organizations[Organization Type '[CV']],$A2096),CHAR(34),
", OrganizationCode:  ",CHAR(34),INDEX(Organizations[Organization Code],$A2096),CHAR(34),
", OrganizationName:  ",CHAR(34),INDEX(Organizations[Organization Name],$A2096),CHAR(34),
", OrganizationDescription:  ",CHAR(34),INDEX(Organizations[Organization Description],$A2096),CHAR(34),
", OrganizationLink:  ",CHAR(34),INDEX(Organizations[Organization Link],$A2096),CHAR(34),"}"))</f>
        <v>#REF!</v>
      </c>
      <c r="F2096" t="e">
        <f>IF(INDEX(People[First Name],$A2096)="","",
CONCATENATE("  - &amp;AffiliationID",TEXT($A2096,"0000"),
" {PersonID: *PersonID",TEXT($A2096,"0000"),
", OrganizationID: *OrganizationID",TEXT(MATCH(INDEX(People[Organization Name],$A2096),Organizations[Organization Name],0),"0000"),
", IsPrimaryOrganizationContact: , AffiliationStartDate: , AffiliationEndDate: , PrimaryPhone: ",
", PrimaryEmail: ",CHAR(34),INDEX(People[Primary Email],$A2096),CHAR(34),
", PrimaryAddress: ",CHAR(34),INDEX(People[Primary Address],$A2096),CHAR(34),
", PersonLink: }"))</f>
        <v>#REF!</v>
      </c>
      <c r="H2096" t="e">
        <f>IF(COUNTA(CitationInformation)=0,"",IF(INDEX(AuthorList[Author Name],$A2096)="","",
CONCATENATE("  - &amp;AuthorListID",TEXT($A2096,"0000"),
"  {CitationID: *CitationID0001",
", PersonID: *PersonID",TEXT(MATCH(INDEX(AuthorList[Author Name],$A2096),People[Full Name],0),"0000"),
", AuthorOrder: ",INDEX(AuthorList[Author Number],$A2096),"}")))</f>
        <v>#REF!</v>
      </c>
      <c r="K2096" t="e">
        <f>IF(INDEX(SamplingFeatures[Feature Code],$A2096)="","",
CONCATENATE("  - &amp;SamplingFeatureID",TEXT($A2096,"0000"),
" {","SamplingFeatureUUID:  ",CHAR(34),INDEX(SamplingFeatures[Sampling Feature UUID],$A2096),CHAR(34),
", SamplingFeatureTypeCV:  ",CHAR(34),INDEX(SamplingFeatures[Sampling Feature Type],$A2096),CHAR(34),
", SamplingFeatureCode:  ",CHAR(34),INDEX(SamplingFeatures[Feature Code],$A2096),CHAR(34),
", SamplingFeatureName:  ",CHAR(34),INDEX(SamplingFeatures[Feature Name],$A2096),CHAR(34),
", SamplingFeatureDescription:  ",CHAR(34),INDEX(SamplingFeatures[Feature Description],$A2096),CHAR(34),
", SamplingFeatureGeotypeCV:  ",CHAR(34),INDEX(SamplingFeatures[Feature Geo Type],$A2096),CHAR(34),
", FeatureGeometry:  ",CHAR(34),INDEX(SamplingFeatures[Feature Geometry],$A2096),CHAR(34),
", Elevation_m:  ",CHAR(34),INDEX(SamplingFeatures[Elevation_m],$A2096),CHAR(34),
", ElevationDatumCV:  ",CHAR(34),ElevationDatum,CHAR(34),"}"))</f>
        <v>#REF!</v>
      </c>
      <c r="L2096" t="e">
        <f>IF(INDEX(SamplingFeatures[Sampling Feature Type],$A2096)&lt;&gt;"Site","",
CONCATENATE("  - &amp;SiteID",TEXT(SUMPRODUCT(--($L$3:$L2095&lt;&gt;"")),"0000"),
" {","SamplingFeatureID:  *SamplingFeatureID",TEXT($A2096,"0000"),
", SiteTypeCV:  ",CHAR(34),INDEX(Sites[Site Type],$A2096),CHAR(34),
", Latitude:  ",INDEX(Sites[Latitude],$A2096),
", Longitude:  ",INDEX(Sites[Longitude],$A2096),
", SRSName:  ",CHAR(34),LatLonDatum,CHAR(34),"}"))</f>
        <v>#REF!</v>
      </c>
      <c r="M2096" t="e">
        <f>IF(INDEX(SamplingFeatures[Sampling Feature Type],$A2096)&lt;&gt;"Specimen","",
CONCATENATE("  - &amp;SpecimenID",TEXT(SUMPRODUCT(--($M$3:$M2095&lt;&gt;"")),"0000"),
" {","SamplingFeatureID:  *SamplingFeatureID",TEXT($A2096,"0000"),
", SpecimenTypeCV:  ",CHAR(34),INDEX(Specimens[Specimen Type],$A2096),CHAR(34),
", SpecimenMediumCV:  ",INDEX(Specimens[Specimen Medium],$A2096),
", IsFieldSpecimen:  ",CHAR(34),INDEX(Specimens[Is Field Specimen?],$A2096),CHAR(34),"}"))</f>
        <v>#REF!</v>
      </c>
      <c r="N2096" t="e">
        <f>IF(COUNTA(SpatialOffsets[])=0,"", IF(INDEX(SpatialOffsets[Spatial Offset Type],$A2096)="","",
CONCATENATE("  - &amp;SpatialOffsetID",TEXT($A2096,"0000"),
" {","SpatialOffsetTypeCV:  ",CHAR(34),INDEX(SpatialOffsets[Spatial Offset Type],$A2096),CHAR(34),
", Offset1Value:  ",INDEX(SpatialOffsets[Offset 1 Value],$A2096),
", Offset1UnitID:  ",CHAR(34),INDEX(SpatialOffsets[Offset 1 Unit],$A2096),CHAR(34),
", Offset2Value:  ",INDEX(SpatialOffsets[Offset 2 Value],$A2096),
", Offset2UnitID:  ",CHAR(34),INDEX(SpatialOffsets[Offset 2 Unit],$A2096),CHAR(34),
", Offset3Value:  ",INDEX(SpatialOffsets[Offset 3 Value],$A2096),
", Offset3UnitID:  ",CHAR(34),INDEX(SpatialOffsets[Offset 3 Unit],$A2096),CHAR(34),,"}")))</f>
        <v>#REF!</v>
      </c>
      <c r="O2096" t="e">
        <f>IF(COUNTA(RelatedFeatures[])=0,"", IF(INDEX(RelatedFeatures[First Sampling Feature Code],$A2096)="","",
CONCATENATE("  - &amp;RelationID",TEXT($A2096,"0000"),
" {","SamplingFeatureID:  *SamplingFeatureID",TEXT(MATCH(INDEX(RelatedFeatures[First Sampling Feature Code],$A2096),SamplingFeatures[Feature Code],0),"0000"),
", RelationshipTypeCV:  ",CHAR(34),INDEX(RelatedFeatures[Relationship Type],$A2096),CHAR(34),
", RelatedFeatureID: *SamplingFeatureID",TEXT(MATCH(INDEX(RelatedFeatures[Second Sampling Feature Code],$A2096),SamplingFeatures[Feature Code],0),"0000"),
", SpatialOffsetID:  ",IF(INDEX(RelatedFeatures[Offset Number],$A2096)="","",CONCATENATE("*SpatialOffsetID",TEXT(INDEX(RelatedFeatures[Offset Number],$A2096),"0000"))),"}")))</f>
        <v>#REF!</v>
      </c>
      <c r="P2096" t="e">
        <f>IF(INDEX(Methods[Method Type],$A2096)="","",
CONCATENATE("  - &amp;MethodID",TEXT($A2096,"0000"),
" {","MethodTypeCV:  ",CHAR(34),INDEX(Methods[Method Type],$A2096),CHAR(34),
", MethodCode:  ",CHAR(34),INDEX(Methods[Method Code],$A2096),CHAR(34),
", MethodName:  ",CHAR(34),INDEX(Methods[Method Name],$A2096),CHAR(34),
", MethodDescription:  ",CHAR(34),INDEX(Methods[Method Description],$A2096),CHAR(34),
", MethodLink:  ",CHAR(34),INDEX(Methods[Method Link],$A2096),CHAR(34),
", OrganizationID: *OrganizationID",TEXT(MATCH(INDEX(Methods[Organization Name],$A2096),Organizations[Organization Name],0),"0000"),"}"))</f>
        <v>#REF!</v>
      </c>
      <c r="Q2096" t="e">
        <f>IF(INDEX(Variables[Variable Type],$A2096)="","",
CONCATENATE("  - &amp;VariableID",TEXT($A2096,"0000"),
" {","VariableTypeCV:  ",CHAR(34),INDEX(Variables[Variable Type],$A2096),CHAR(34),
", VariableCode:  ",CHAR(34),INDEX(Variables[Variable Code],$A2096),CHAR(34),
", VariableNameCV:  ",CHAR(34),INDEX(Variables[Variable Name],$A2096),CHAR(34),
", VariableDefinition:  ",CHAR(34),INDEX(Variables[Variable Definition],$A2096),CHAR(34),
", SpecciationCV:  ",CHAR(34),INDEX(Variables[Speciation],$A2096),CHAR(34),
", NoDataValue:  ",CHAR(34),INDEX(Variables[No Data Value],$A2096),CHAR(34),"}"))</f>
        <v>#REF!</v>
      </c>
    </row>
    <row r="2097" spans="1:17" x14ac:dyDescent="0.25">
      <c r="A2097">
        <v>2094</v>
      </c>
      <c r="D2097" t="e">
        <f>IF(INDEX(People[First Name],$A2097)="","",
CONCATENATE("  - &amp;PersonID",TEXT($A2097,"0000"),
" {","PersonFirstName:  ",CHAR(34),INDEX(People[First Name],$A2097),CHAR(34),
", PersonMiddleName:  ",CHAR(34),INDEX(People[Middle Name],$A2097),CHAR(34),
", PersonLastName:  ",CHAR(34),INDEX(People[Last Name],$A2097),CHAR(34),"}"))</f>
        <v>#REF!</v>
      </c>
      <c r="E2097" t="e">
        <f>IF(INDEX(Organizations[Organization Type '[CV']],$A2097)="","",
CONCATENATE("  - &amp;OrganizationID",TEXT($A2097,"0000"),
" {","OrganizationTypeCV:  ",CHAR(34),INDEX(Organizations[Organization Type '[CV']],$A2097),CHAR(34),
", OrganizationCode:  ",CHAR(34),INDEX(Organizations[Organization Code],$A2097),CHAR(34),
", OrganizationName:  ",CHAR(34),INDEX(Organizations[Organization Name],$A2097),CHAR(34),
", OrganizationDescription:  ",CHAR(34),INDEX(Organizations[Organization Description],$A2097),CHAR(34),
", OrganizationLink:  ",CHAR(34),INDEX(Organizations[Organization Link],$A2097),CHAR(34),"}"))</f>
        <v>#REF!</v>
      </c>
      <c r="F2097" t="e">
        <f>IF(INDEX(People[First Name],$A2097)="","",
CONCATENATE("  - &amp;AffiliationID",TEXT($A2097,"0000"),
" {PersonID: *PersonID",TEXT($A2097,"0000"),
", OrganizationID: *OrganizationID",TEXT(MATCH(INDEX(People[Organization Name],$A2097),Organizations[Organization Name],0),"0000"),
", IsPrimaryOrganizationContact: , AffiliationStartDate: , AffiliationEndDate: , PrimaryPhone: ",
", PrimaryEmail: ",CHAR(34),INDEX(People[Primary Email],$A2097),CHAR(34),
", PrimaryAddress: ",CHAR(34),INDEX(People[Primary Address],$A2097),CHAR(34),
", PersonLink: }"))</f>
        <v>#REF!</v>
      </c>
      <c r="H2097" t="e">
        <f>IF(COUNTA(CitationInformation)=0,"",IF(INDEX(AuthorList[Author Name],$A2097)="","",
CONCATENATE("  - &amp;AuthorListID",TEXT($A2097,"0000"),
"  {CitationID: *CitationID0001",
", PersonID: *PersonID",TEXT(MATCH(INDEX(AuthorList[Author Name],$A2097),People[Full Name],0),"0000"),
", AuthorOrder: ",INDEX(AuthorList[Author Number],$A2097),"}")))</f>
        <v>#REF!</v>
      </c>
      <c r="K2097" t="e">
        <f>IF(INDEX(SamplingFeatures[Feature Code],$A2097)="","",
CONCATENATE("  - &amp;SamplingFeatureID",TEXT($A2097,"0000"),
" {","SamplingFeatureUUID:  ",CHAR(34),INDEX(SamplingFeatures[Sampling Feature UUID],$A2097),CHAR(34),
", SamplingFeatureTypeCV:  ",CHAR(34),INDEX(SamplingFeatures[Sampling Feature Type],$A2097),CHAR(34),
", SamplingFeatureCode:  ",CHAR(34),INDEX(SamplingFeatures[Feature Code],$A2097),CHAR(34),
", SamplingFeatureName:  ",CHAR(34),INDEX(SamplingFeatures[Feature Name],$A2097),CHAR(34),
", SamplingFeatureDescription:  ",CHAR(34),INDEX(SamplingFeatures[Feature Description],$A2097),CHAR(34),
", SamplingFeatureGeotypeCV:  ",CHAR(34),INDEX(SamplingFeatures[Feature Geo Type],$A2097),CHAR(34),
", FeatureGeometry:  ",CHAR(34),INDEX(SamplingFeatures[Feature Geometry],$A2097),CHAR(34),
", Elevation_m:  ",CHAR(34),INDEX(SamplingFeatures[Elevation_m],$A2097),CHAR(34),
", ElevationDatumCV:  ",CHAR(34),ElevationDatum,CHAR(34),"}"))</f>
        <v>#REF!</v>
      </c>
      <c r="L2097" t="e">
        <f>IF(INDEX(SamplingFeatures[Sampling Feature Type],$A2097)&lt;&gt;"Site","",
CONCATENATE("  - &amp;SiteID",TEXT(SUMPRODUCT(--($L$3:$L2096&lt;&gt;"")),"0000"),
" {","SamplingFeatureID:  *SamplingFeatureID",TEXT($A2097,"0000"),
", SiteTypeCV:  ",CHAR(34),INDEX(Sites[Site Type],$A2097),CHAR(34),
", Latitude:  ",INDEX(Sites[Latitude],$A2097),
", Longitude:  ",INDEX(Sites[Longitude],$A2097),
", SRSName:  ",CHAR(34),LatLonDatum,CHAR(34),"}"))</f>
        <v>#REF!</v>
      </c>
      <c r="M2097" t="e">
        <f>IF(INDEX(SamplingFeatures[Sampling Feature Type],$A2097)&lt;&gt;"Specimen","",
CONCATENATE("  - &amp;SpecimenID",TEXT(SUMPRODUCT(--($M$3:$M2096&lt;&gt;"")),"0000"),
" {","SamplingFeatureID:  *SamplingFeatureID",TEXT($A2097,"0000"),
", SpecimenTypeCV:  ",CHAR(34),INDEX(Specimens[Specimen Type],$A2097),CHAR(34),
", SpecimenMediumCV:  ",INDEX(Specimens[Specimen Medium],$A2097),
", IsFieldSpecimen:  ",CHAR(34),INDEX(Specimens[Is Field Specimen?],$A2097),CHAR(34),"}"))</f>
        <v>#REF!</v>
      </c>
      <c r="N2097" t="e">
        <f>IF(COUNTA(SpatialOffsets[])=0,"", IF(INDEX(SpatialOffsets[Spatial Offset Type],$A2097)="","",
CONCATENATE("  - &amp;SpatialOffsetID",TEXT($A2097,"0000"),
" {","SpatialOffsetTypeCV:  ",CHAR(34),INDEX(SpatialOffsets[Spatial Offset Type],$A2097),CHAR(34),
", Offset1Value:  ",INDEX(SpatialOffsets[Offset 1 Value],$A2097),
", Offset1UnitID:  ",CHAR(34),INDEX(SpatialOffsets[Offset 1 Unit],$A2097),CHAR(34),
", Offset2Value:  ",INDEX(SpatialOffsets[Offset 2 Value],$A2097),
", Offset2UnitID:  ",CHAR(34),INDEX(SpatialOffsets[Offset 2 Unit],$A2097),CHAR(34),
", Offset3Value:  ",INDEX(SpatialOffsets[Offset 3 Value],$A2097),
", Offset3UnitID:  ",CHAR(34),INDEX(SpatialOffsets[Offset 3 Unit],$A2097),CHAR(34),,"}")))</f>
        <v>#REF!</v>
      </c>
      <c r="O2097" t="e">
        <f>IF(COUNTA(RelatedFeatures[])=0,"", IF(INDEX(RelatedFeatures[First Sampling Feature Code],$A2097)="","",
CONCATENATE("  - &amp;RelationID",TEXT($A2097,"0000"),
" {","SamplingFeatureID:  *SamplingFeatureID",TEXT(MATCH(INDEX(RelatedFeatures[First Sampling Feature Code],$A2097),SamplingFeatures[Feature Code],0),"0000"),
", RelationshipTypeCV:  ",CHAR(34),INDEX(RelatedFeatures[Relationship Type],$A2097),CHAR(34),
", RelatedFeatureID: *SamplingFeatureID",TEXT(MATCH(INDEX(RelatedFeatures[Second Sampling Feature Code],$A2097),SamplingFeatures[Feature Code],0),"0000"),
", SpatialOffsetID:  ",IF(INDEX(RelatedFeatures[Offset Number],$A2097)="","",CONCATENATE("*SpatialOffsetID",TEXT(INDEX(RelatedFeatures[Offset Number],$A2097),"0000"))),"}")))</f>
        <v>#REF!</v>
      </c>
      <c r="P2097" t="e">
        <f>IF(INDEX(Methods[Method Type],$A2097)="","",
CONCATENATE("  - &amp;MethodID",TEXT($A2097,"0000"),
" {","MethodTypeCV:  ",CHAR(34),INDEX(Methods[Method Type],$A2097),CHAR(34),
", MethodCode:  ",CHAR(34),INDEX(Methods[Method Code],$A2097),CHAR(34),
", MethodName:  ",CHAR(34),INDEX(Methods[Method Name],$A2097),CHAR(34),
", MethodDescription:  ",CHAR(34),INDEX(Methods[Method Description],$A2097),CHAR(34),
", MethodLink:  ",CHAR(34),INDEX(Methods[Method Link],$A2097),CHAR(34),
", OrganizationID: *OrganizationID",TEXT(MATCH(INDEX(Methods[Organization Name],$A2097),Organizations[Organization Name],0),"0000"),"}"))</f>
        <v>#REF!</v>
      </c>
      <c r="Q2097" t="e">
        <f>IF(INDEX(Variables[Variable Type],$A2097)="","",
CONCATENATE("  - &amp;VariableID",TEXT($A2097,"0000"),
" {","VariableTypeCV:  ",CHAR(34),INDEX(Variables[Variable Type],$A2097),CHAR(34),
", VariableCode:  ",CHAR(34),INDEX(Variables[Variable Code],$A2097),CHAR(34),
", VariableNameCV:  ",CHAR(34),INDEX(Variables[Variable Name],$A2097),CHAR(34),
", VariableDefinition:  ",CHAR(34),INDEX(Variables[Variable Definition],$A2097),CHAR(34),
", SpecciationCV:  ",CHAR(34),INDEX(Variables[Speciation],$A2097),CHAR(34),
", NoDataValue:  ",CHAR(34),INDEX(Variables[No Data Value],$A2097),CHAR(34),"}"))</f>
        <v>#REF!</v>
      </c>
    </row>
    <row r="2098" spans="1:17" x14ac:dyDescent="0.25">
      <c r="A2098">
        <v>2095</v>
      </c>
      <c r="D2098" t="e">
        <f>IF(INDEX(People[First Name],$A2098)="","",
CONCATENATE("  - &amp;PersonID",TEXT($A2098,"0000"),
" {","PersonFirstName:  ",CHAR(34),INDEX(People[First Name],$A2098),CHAR(34),
", PersonMiddleName:  ",CHAR(34),INDEX(People[Middle Name],$A2098),CHAR(34),
", PersonLastName:  ",CHAR(34),INDEX(People[Last Name],$A2098),CHAR(34),"}"))</f>
        <v>#REF!</v>
      </c>
      <c r="E2098" t="e">
        <f>IF(INDEX(Organizations[Organization Type '[CV']],$A2098)="","",
CONCATENATE("  - &amp;OrganizationID",TEXT($A2098,"0000"),
" {","OrganizationTypeCV:  ",CHAR(34),INDEX(Organizations[Organization Type '[CV']],$A2098),CHAR(34),
", OrganizationCode:  ",CHAR(34),INDEX(Organizations[Organization Code],$A2098),CHAR(34),
", OrganizationName:  ",CHAR(34),INDEX(Organizations[Organization Name],$A2098),CHAR(34),
", OrganizationDescription:  ",CHAR(34),INDEX(Organizations[Organization Description],$A2098),CHAR(34),
", OrganizationLink:  ",CHAR(34),INDEX(Organizations[Organization Link],$A2098),CHAR(34),"}"))</f>
        <v>#REF!</v>
      </c>
      <c r="F2098" t="e">
        <f>IF(INDEX(People[First Name],$A2098)="","",
CONCATENATE("  - &amp;AffiliationID",TEXT($A2098,"0000"),
" {PersonID: *PersonID",TEXT($A2098,"0000"),
", OrganizationID: *OrganizationID",TEXT(MATCH(INDEX(People[Organization Name],$A2098),Organizations[Organization Name],0),"0000"),
", IsPrimaryOrganizationContact: , AffiliationStartDate: , AffiliationEndDate: , PrimaryPhone: ",
", PrimaryEmail: ",CHAR(34),INDEX(People[Primary Email],$A2098),CHAR(34),
", PrimaryAddress: ",CHAR(34),INDEX(People[Primary Address],$A2098),CHAR(34),
", PersonLink: }"))</f>
        <v>#REF!</v>
      </c>
      <c r="H2098" t="e">
        <f>IF(COUNTA(CitationInformation)=0,"",IF(INDEX(AuthorList[Author Name],$A2098)="","",
CONCATENATE("  - &amp;AuthorListID",TEXT($A2098,"0000"),
"  {CitationID: *CitationID0001",
", PersonID: *PersonID",TEXT(MATCH(INDEX(AuthorList[Author Name],$A2098),People[Full Name],0),"0000"),
", AuthorOrder: ",INDEX(AuthorList[Author Number],$A2098),"}")))</f>
        <v>#REF!</v>
      </c>
      <c r="K2098" t="e">
        <f>IF(INDEX(SamplingFeatures[Feature Code],$A2098)="","",
CONCATENATE("  - &amp;SamplingFeatureID",TEXT($A2098,"0000"),
" {","SamplingFeatureUUID:  ",CHAR(34),INDEX(SamplingFeatures[Sampling Feature UUID],$A2098),CHAR(34),
", SamplingFeatureTypeCV:  ",CHAR(34),INDEX(SamplingFeatures[Sampling Feature Type],$A2098),CHAR(34),
", SamplingFeatureCode:  ",CHAR(34),INDEX(SamplingFeatures[Feature Code],$A2098),CHAR(34),
", SamplingFeatureName:  ",CHAR(34),INDEX(SamplingFeatures[Feature Name],$A2098),CHAR(34),
", SamplingFeatureDescription:  ",CHAR(34),INDEX(SamplingFeatures[Feature Description],$A2098),CHAR(34),
", SamplingFeatureGeotypeCV:  ",CHAR(34),INDEX(SamplingFeatures[Feature Geo Type],$A2098),CHAR(34),
", FeatureGeometry:  ",CHAR(34),INDEX(SamplingFeatures[Feature Geometry],$A2098),CHAR(34),
", Elevation_m:  ",CHAR(34),INDEX(SamplingFeatures[Elevation_m],$A2098),CHAR(34),
", ElevationDatumCV:  ",CHAR(34),ElevationDatum,CHAR(34),"}"))</f>
        <v>#REF!</v>
      </c>
      <c r="L2098" t="e">
        <f>IF(INDEX(SamplingFeatures[Sampling Feature Type],$A2098)&lt;&gt;"Site","",
CONCATENATE("  - &amp;SiteID",TEXT(SUMPRODUCT(--($L$3:$L2097&lt;&gt;"")),"0000"),
" {","SamplingFeatureID:  *SamplingFeatureID",TEXT($A2098,"0000"),
", SiteTypeCV:  ",CHAR(34),INDEX(Sites[Site Type],$A2098),CHAR(34),
", Latitude:  ",INDEX(Sites[Latitude],$A2098),
", Longitude:  ",INDEX(Sites[Longitude],$A2098),
", SRSName:  ",CHAR(34),LatLonDatum,CHAR(34),"}"))</f>
        <v>#REF!</v>
      </c>
      <c r="M2098" t="e">
        <f>IF(INDEX(SamplingFeatures[Sampling Feature Type],$A2098)&lt;&gt;"Specimen","",
CONCATENATE("  - &amp;SpecimenID",TEXT(SUMPRODUCT(--($M$3:$M2097&lt;&gt;"")),"0000"),
" {","SamplingFeatureID:  *SamplingFeatureID",TEXT($A2098,"0000"),
", SpecimenTypeCV:  ",CHAR(34),INDEX(Specimens[Specimen Type],$A2098),CHAR(34),
", SpecimenMediumCV:  ",INDEX(Specimens[Specimen Medium],$A2098),
", IsFieldSpecimen:  ",CHAR(34),INDEX(Specimens[Is Field Specimen?],$A2098),CHAR(34),"}"))</f>
        <v>#REF!</v>
      </c>
      <c r="N2098" t="e">
        <f>IF(COUNTA(SpatialOffsets[])=0,"", IF(INDEX(SpatialOffsets[Spatial Offset Type],$A2098)="","",
CONCATENATE("  - &amp;SpatialOffsetID",TEXT($A2098,"0000"),
" {","SpatialOffsetTypeCV:  ",CHAR(34),INDEX(SpatialOffsets[Spatial Offset Type],$A2098),CHAR(34),
", Offset1Value:  ",INDEX(SpatialOffsets[Offset 1 Value],$A2098),
", Offset1UnitID:  ",CHAR(34),INDEX(SpatialOffsets[Offset 1 Unit],$A2098),CHAR(34),
", Offset2Value:  ",INDEX(SpatialOffsets[Offset 2 Value],$A2098),
", Offset2UnitID:  ",CHAR(34),INDEX(SpatialOffsets[Offset 2 Unit],$A2098),CHAR(34),
", Offset3Value:  ",INDEX(SpatialOffsets[Offset 3 Value],$A2098),
", Offset3UnitID:  ",CHAR(34),INDEX(SpatialOffsets[Offset 3 Unit],$A2098),CHAR(34),,"}")))</f>
        <v>#REF!</v>
      </c>
      <c r="O2098" t="e">
        <f>IF(COUNTA(RelatedFeatures[])=0,"", IF(INDEX(RelatedFeatures[First Sampling Feature Code],$A2098)="","",
CONCATENATE("  - &amp;RelationID",TEXT($A2098,"0000"),
" {","SamplingFeatureID:  *SamplingFeatureID",TEXT(MATCH(INDEX(RelatedFeatures[First Sampling Feature Code],$A2098),SamplingFeatures[Feature Code],0),"0000"),
", RelationshipTypeCV:  ",CHAR(34),INDEX(RelatedFeatures[Relationship Type],$A2098),CHAR(34),
", RelatedFeatureID: *SamplingFeatureID",TEXT(MATCH(INDEX(RelatedFeatures[Second Sampling Feature Code],$A2098),SamplingFeatures[Feature Code],0),"0000"),
", SpatialOffsetID:  ",IF(INDEX(RelatedFeatures[Offset Number],$A2098)="","",CONCATENATE("*SpatialOffsetID",TEXT(INDEX(RelatedFeatures[Offset Number],$A2098),"0000"))),"}")))</f>
        <v>#REF!</v>
      </c>
      <c r="P2098" t="e">
        <f>IF(INDEX(Methods[Method Type],$A2098)="","",
CONCATENATE("  - &amp;MethodID",TEXT($A2098,"0000"),
" {","MethodTypeCV:  ",CHAR(34),INDEX(Methods[Method Type],$A2098),CHAR(34),
", MethodCode:  ",CHAR(34),INDEX(Methods[Method Code],$A2098),CHAR(34),
", MethodName:  ",CHAR(34),INDEX(Methods[Method Name],$A2098),CHAR(34),
", MethodDescription:  ",CHAR(34),INDEX(Methods[Method Description],$A2098),CHAR(34),
", MethodLink:  ",CHAR(34),INDEX(Methods[Method Link],$A2098),CHAR(34),
", OrganizationID: *OrganizationID",TEXT(MATCH(INDEX(Methods[Organization Name],$A2098),Organizations[Organization Name],0),"0000"),"}"))</f>
        <v>#REF!</v>
      </c>
      <c r="Q2098" t="e">
        <f>IF(INDEX(Variables[Variable Type],$A2098)="","",
CONCATENATE("  - &amp;VariableID",TEXT($A2098,"0000"),
" {","VariableTypeCV:  ",CHAR(34),INDEX(Variables[Variable Type],$A2098),CHAR(34),
", VariableCode:  ",CHAR(34),INDEX(Variables[Variable Code],$A2098),CHAR(34),
", VariableNameCV:  ",CHAR(34),INDEX(Variables[Variable Name],$A2098),CHAR(34),
", VariableDefinition:  ",CHAR(34),INDEX(Variables[Variable Definition],$A2098),CHAR(34),
", SpecciationCV:  ",CHAR(34),INDEX(Variables[Speciation],$A2098),CHAR(34),
", NoDataValue:  ",CHAR(34),INDEX(Variables[No Data Value],$A2098),CHAR(34),"}"))</f>
        <v>#REF!</v>
      </c>
    </row>
    <row r="2099" spans="1:17" x14ac:dyDescent="0.25">
      <c r="A2099">
        <v>2096</v>
      </c>
      <c r="D2099" t="e">
        <f>IF(INDEX(People[First Name],$A2099)="","",
CONCATENATE("  - &amp;PersonID",TEXT($A2099,"0000"),
" {","PersonFirstName:  ",CHAR(34),INDEX(People[First Name],$A2099),CHAR(34),
", PersonMiddleName:  ",CHAR(34),INDEX(People[Middle Name],$A2099),CHAR(34),
", PersonLastName:  ",CHAR(34),INDEX(People[Last Name],$A2099),CHAR(34),"}"))</f>
        <v>#REF!</v>
      </c>
      <c r="E2099" t="e">
        <f>IF(INDEX(Organizations[Organization Type '[CV']],$A2099)="","",
CONCATENATE("  - &amp;OrganizationID",TEXT($A2099,"0000"),
" {","OrganizationTypeCV:  ",CHAR(34),INDEX(Organizations[Organization Type '[CV']],$A2099),CHAR(34),
", OrganizationCode:  ",CHAR(34),INDEX(Organizations[Organization Code],$A2099),CHAR(34),
", OrganizationName:  ",CHAR(34),INDEX(Organizations[Organization Name],$A2099),CHAR(34),
", OrganizationDescription:  ",CHAR(34),INDEX(Organizations[Organization Description],$A2099),CHAR(34),
", OrganizationLink:  ",CHAR(34),INDEX(Organizations[Organization Link],$A2099),CHAR(34),"}"))</f>
        <v>#REF!</v>
      </c>
      <c r="F2099" t="e">
        <f>IF(INDEX(People[First Name],$A2099)="","",
CONCATENATE("  - &amp;AffiliationID",TEXT($A2099,"0000"),
" {PersonID: *PersonID",TEXT($A2099,"0000"),
", OrganizationID: *OrganizationID",TEXT(MATCH(INDEX(People[Organization Name],$A2099),Organizations[Organization Name],0),"0000"),
", IsPrimaryOrganizationContact: , AffiliationStartDate: , AffiliationEndDate: , PrimaryPhone: ",
", PrimaryEmail: ",CHAR(34),INDEX(People[Primary Email],$A2099),CHAR(34),
", PrimaryAddress: ",CHAR(34),INDEX(People[Primary Address],$A2099),CHAR(34),
", PersonLink: }"))</f>
        <v>#REF!</v>
      </c>
      <c r="H2099" t="e">
        <f>IF(COUNTA(CitationInformation)=0,"",IF(INDEX(AuthorList[Author Name],$A2099)="","",
CONCATENATE("  - &amp;AuthorListID",TEXT($A2099,"0000"),
"  {CitationID: *CitationID0001",
", PersonID: *PersonID",TEXT(MATCH(INDEX(AuthorList[Author Name],$A2099),People[Full Name],0),"0000"),
", AuthorOrder: ",INDEX(AuthorList[Author Number],$A2099),"}")))</f>
        <v>#REF!</v>
      </c>
      <c r="K2099" t="e">
        <f>IF(INDEX(SamplingFeatures[Feature Code],$A2099)="","",
CONCATENATE("  - &amp;SamplingFeatureID",TEXT($A2099,"0000"),
" {","SamplingFeatureUUID:  ",CHAR(34),INDEX(SamplingFeatures[Sampling Feature UUID],$A2099),CHAR(34),
", SamplingFeatureTypeCV:  ",CHAR(34),INDEX(SamplingFeatures[Sampling Feature Type],$A2099),CHAR(34),
", SamplingFeatureCode:  ",CHAR(34),INDEX(SamplingFeatures[Feature Code],$A2099),CHAR(34),
", SamplingFeatureName:  ",CHAR(34),INDEX(SamplingFeatures[Feature Name],$A2099),CHAR(34),
", SamplingFeatureDescription:  ",CHAR(34),INDEX(SamplingFeatures[Feature Description],$A2099),CHAR(34),
", SamplingFeatureGeotypeCV:  ",CHAR(34),INDEX(SamplingFeatures[Feature Geo Type],$A2099),CHAR(34),
", FeatureGeometry:  ",CHAR(34),INDEX(SamplingFeatures[Feature Geometry],$A2099),CHAR(34),
", Elevation_m:  ",CHAR(34),INDEX(SamplingFeatures[Elevation_m],$A2099),CHAR(34),
", ElevationDatumCV:  ",CHAR(34),ElevationDatum,CHAR(34),"}"))</f>
        <v>#REF!</v>
      </c>
      <c r="L2099" t="e">
        <f>IF(INDEX(SamplingFeatures[Sampling Feature Type],$A2099)&lt;&gt;"Site","",
CONCATENATE("  - &amp;SiteID",TEXT(SUMPRODUCT(--($L$3:$L2098&lt;&gt;"")),"0000"),
" {","SamplingFeatureID:  *SamplingFeatureID",TEXT($A2099,"0000"),
", SiteTypeCV:  ",CHAR(34),INDEX(Sites[Site Type],$A2099),CHAR(34),
", Latitude:  ",INDEX(Sites[Latitude],$A2099),
", Longitude:  ",INDEX(Sites[Longitude],$A2099),
", SRSName:  ",CHAR(34),LatLonDatum,CHAR(34),"}"))</f>
        <v>#REF!</v>
      </c>
      <c r="M2099" t="e">
        <f>IF(INDEX(SamplingFeatures[Sampling Feature Type],$A2099)&lt;&gt;"Specimen","",
CONCATENATE("  - &amp;SpecimenID",TEXT(SUMPRODUCT(--($M$3:$M2098&lt;&gt;"")),"0000"),
" {","SamplingFeatureID:  *SamplingFeatureID",TEXT($A2099,"0000"),
", SpecimenTypeCV:  ",CHAR(34),INDEX(Specimens[Specimen Type],$A2099),CHAR(34),
", SpecimenMediumCV:  ",INDEX(Specimens[Specimen Medium],$A2099),
", IsFieldSpecimen:  ",CHAR(34),INDEX(Specimens[Is Field Specimen?],$A2099),CHAR(34),"}"))</f>
        <v>#REF!</v>
      </c>
      <c r="N2099" t="e">
        <f>IF(COUNTA(SpatialOffsets[])=0,"", IF(INDEX(SpatialOffsets[Spatial Offset Type],$A2099)="","",
CONCATENATE("  - &amp;SpatialOffsetID",TEXT($A2099,"0000"),
" {","SpatialOffsetTypeCV:  ",CHAR(34),INDEX(SpatialOffsets[Spatial Offset Type],$A2099),CHAR(34),
", Offset1Value:  ",INDEX(SpatialOffsets[Offset 1 Value],$A2099),
", Offset1UnitID:  ",CHAR(34),INDEX(SpatialOffsets[Offset 1 Unit],$A2099),CHAR(34),
", Offset2Value:  ",INDEX(SpatialOffsets[Offset 2 Value],$A2099),
", Offset2UnitID:  ",CHAR(34),INDEX(SpatialOffsets[Offset 2 Unit],$A2099),CHAR(34),
", Offset3Value:  ",INDEX(SpatialOffsets[Offset 3 Value],$A2099),
", Offset3UnitID:  ",CHAR(34),INDEX(SpatialOffsets[Offset 3 Unit],$A2099),CHAR(34),,"}")))</f>
        <v>#REF!</v>
      </c>
      <c r="O2099" t="e">
        <f>IF(COUNTA(RelatedFeatures[])=0,"", IF(INDEX(RelatedFeatures[First Sampling Feature Code],$A2099)="","",
CONCATENATE("  - &amp;RelationID",TEXT($A2099,"0000"),
" {","SamplingFeatureID:  *SamplingFeatureID",TEXT(MATCH(INDEX(RelatedFeatures[First Sampling Feature Code],$A2099),SamplingFeatures[Feature Code],0),"0000"),
", RelationshipTypeCV:  ",CHAR(34),INDEX(RelatedFeatures[Relationship Type],$A2099),CHAR(34),
", RelatedFeatureID: *SamplingFeatureID",TEXT(MATCH(INDEX(RelatedFeatures[Second Sampling Feature Code],$A2099),SamplingFeatures[Feature Code],0),"0000"),
", SpatialOffsetID:  ",IF(INDEX(RelatedFeatures[Offset Number],$A2099)="","",CONCATENATE("*SpatialOffsetID",TEXT(INDEX(RelatedFeatures[Offset Number],$A2099),"0000"))),"}")))</f>
        <v>#REF!</v>
      </c>
      <c r="P2099" t="e">
        <f>IF(INDEX(Methods[Method Type],$A2099)="","",
CONCATENATE("  - &amp;MethodID",TEXT($A2099,"0000"),
" {","MethodTypeCV:  ",CHAR(34),INDEX(Methods[Method Type],$A2099),CHAR(34),
", MethodCode:  ",CHAR(34),INDEX(Methods[Method Code],$A2099),CHAR(34),
", MethodName:  ",CHAR(34),INDEX(Methods[Method Name],$A2099),CHAR(34),
", MethodDescription:  ",CHAR(34),INDEX(Methods[Method Description],$A2099),CHAR(34),
", MethodLink:  ",CHAR(34),INDEX(Methods[Method Link],$A2099),CHAR(34),
", OrganizationID: *OrganizationID",TEXT(MATCH(INDEX(Methods[Organization Name],$A2099),Organizations[Organization Name],0),"0000"),"}"))</f>
        <v>#REF!</v>
      </c>
      <c r="Q2099" t="e">
        <f>IF(INDEX(Variables[Variable Type],$A2099)="","",
CONCATENATE("  - &amp;VariableID",TEXT($A2099,"0000"),
" {","VariableTypeCV:  ",CHAR(34),INDEX(Variables[Variable Type],$A2099),CHAR(34),
", VariableCode:  ",CHAR(34),INDEX(Variables[Variable Code],$A2099),CHAR(34),
", VariableNameCV:  ",CHAR(34),INDEX(Variables[Variable Name],$A2099),CHAR(34),
", VariableDefinition:  ",CHAR(34),INDEX(Variables[Variable Definition],$A2099),CHAR(34),
", SpecciationCV:  ",CHAR(34),INDEX(Variables[Speciation],$A2099),CHAR(34),
", NoDataValue:  ",CHAR(34),INDEX(Variables[No Data Value],$A2099),CHAR(34),"}"))</f>
        <v>#REF!</v>
      </c>
    </row>
    <row r="2100" spans="1:17" x14ac:dyDescent="0.25">
      <c r="A2100">
        <v>2097</v>
      </c>
      <c r="D2100" t="e">
        <f>IF(INDEX(People[First Name],$A2100)="","",
CONCATENATE("  - &amp;PersonID",TEXT($A2100,"0000"),
" {","PersonFirstName:  ",CHAR(34),INDEX(People[First Name],$A2100),CHAR(34),
", PersonMiddleName:  ",CHAR(34),INDEX(People[Middle Name],$A2100),CHAR(34),
", PersonLastName:  ",CHAR(34),INDEX(People[Last Name],$A2100),CHAR(34),"}"))</f>
        <v>#REF!</v>
      </c>
      <c r="E2100" t="e">
        <f>IF(INDEX(Organizations[Organization Type '[CV']],$A2100)="","",
CONCATENATE("  - &amp;OrganizationID",TEXT($A2100,"0000"),
" {","OrganizationTypeCV:  ",CHAR(34),INDEX(Organizations[Organization Type '[CV']],$A2100),CHAR(34),
", OrganizationCode:  ",CHAR(34),INDEX(Organizations[Organization Code],$A2100),CHAR(34),
", OrganizationName:  ",CHAR(34),INDEX(Organizations[Organization Name],$A2100),CHAR(34),
", OrganizationDescription:  ",CHAR(34),INDEX(Organizations[Organization Description],$A2100),CHAR(34),
", OrganizationLink:  ",CHAR(34),INDEX(Organizations[Organization Link],$A2100),CHAR(34),"}"))</f>
        <v>#REF!</v>
      </c>
      <c r="F2100" t="e">
        <f>IF(INDEX(People[First Name],$A2100)="","",
CONCATENATE("  - &amp;AffiliationID",TEXT($A2100,"0000"),
" {PersonID: *PersonID",TEXT($A2100,"0000"),
", OrganizationID: *OrganizationID",TEXT(MATCH(INDEX(People[Organization Name],$A2100),Organizations[Organization Name],0),"0000"),
", IsPrimaryOrganizationContact: , AffiliationStartDate: , AffiliationEndDate: , PrimaryPhone: ",
", PrimaryEmail: ",CHAR(34),INDEX(People[Primary Email],$A2100),CHAR(34),
", PrimaryAddress: ",CHAR(34),INDEX(People[Primary Address],$A2100),CHAR(34),
", PersonLink: }"))</f>
        <v>#REF!</v>
      </c>
      <c r="H2100" t="e">
        <f>IF(COUNTA(CitationInformation)=0,"",IF(INDEX(AuthorList[Author Name],$A2100)="","",
CONCATENATE("  - &amp;AuthorListID",TEXT($A2100,"0000"),
"  {CitationID: *CitationID0001",
", PersonID: *PersonID",TEXT(MATCH(INDEX(AuthorList[Author Name],$A2100),People[Full Name],0),"0000"),
", AuthorOrder: ",INDEX(AuthorList[Author Number],$A2100),"}")))</f>
        <v>#REF!</v>
      </c>
      <c r="K2100" t="e">
        <f>IF(INDEX(SamplingFeatures[Feature Code],$A2100)="","",
CONCATENATE("  - &amp;SamplingFeatureID",TEXT($A2100,"0000"),
" {","SamplingFeatureUUID:  ",CHAR(34),INDEX(SamplingFeatures[Sampling Feature UUID],$A2100),CHAR(34),
", SamplingFeatureTypeCV:  ",CHAR(34),INDEX(SamplingFeatures[Sampling Feature Type],$A2100),CHAR(34),
", SamplingFeatureCode:  ",CHAR(34),INDEX(SamplingFeatures[Feature Code],$A2100),CHAR(34),
", SamplingFeatureName:  ",CHAR(34),INDEX(SamplingFeatures[Feature Name],$A2100),CHAR(34),
", SamplingFeatureDescription:  ",CHAR(34),INDEX(SamplingFeatures[Feature Description],$A2100),CHAR(34),
", SamplingFeatureGeotypeCV:  ",CHAR(34),INDEX(SamplingFeatures[Feature Geo Type],$A2100),CHAR(34),
", FeatureGeometry:  ",CHAR(34),INDEX(SamplingFeatures[Feature Geometry],$A2100),CHAR(34),
", Elevation_m:  ",CHAR(34),INDEX(SamplingFeatures[Elevation_m],$A2100),CHAR(34),
", ElevationDatumCV:  ",CHAR(34),ElevationDatum,CHAR(34),"}"))</f>
        <v>#REF!</v>
      </c>
      <c r="L2100" t="e">
        <f>IF(INDEX(SamplingFeatures[Sampling Feature Type],$A2100)&lt;&gt;"Site","",
CONCATENATE("  - &amp;SiteID",TEXT(SUMPRODUCT(--($L$3:$L2099&lt;&gt;"")),"0000"),
" {","SamplingFeatureID:  *SamplingFeatureID",TEXT($A2100,"0000"),
", SiteTypeCV:  ",CHAR(34),INDEX(Sites[Site Type],$A2100),CHAR(34),
", Latitude:  ",INDEX(Sites[Latitude],$A2100),
", Longitude:  ",INDEX(Sites[Longitude],$A2100),
", SRSName:  ",CHAR(34),LatLonDatum,CHAR(34),"}"))</f>
        <v>#REF!</v>
      </c>
      <c r="M2100" t="e">
        <f>IF(INDEX(SamplingFeatures[Sampling Feature Type],$A2100)&lt;&gt;"Specimen","",
CONCATENATE("  - &amp;SpecimenID",TEXT(SUMPRODUCT(--($M$3:$M2099&lt;&gt;"")),"0000"),
" {","SamplingFeatureID:  *SamplingFeatureID",TEXT($A2100,"0000"),
", SpecimenTypeCV:  ",CHAR(34),INDEX(Specimens[Specimen Type],$A2100),CHAR(34),
", SpecimenMediumCV:  ",INDEX(Specimens[Specimen Medium],$A2100),
", IsFieldSpecimen:  ",CHAR(34),INDEX(Specimens[Is Field Specimen?],$A2100),CHAR(34),"}"))</f>
        <v>#REF!</v>
      </c>
      <c r="N2100" t="e">
        <f>IF(COUNTA(SpatialOffsets[])=0,"", IF(INDEX(SpatialOffsets[Spatial Offset Type],$A2100)="","",
CONCATENATE("  - &amp;SpatialOffsetID",TEXT($A2100,"0000"),
" {","SpatialOffsetTypeCV:  ",CHAR(34),INDEX(SpatialOffsets[Spatial Offset Type],$A2100),CHAR(34),
", Offset1Value:  ",INDEX(SpatialOffsets[Offset 1 Value],$A2100),
", Offset1UnitID:  ",CHAR(34),INDEX(SpatialOffsets[Offset 1 Unit],$A2100),CHAR(34),
", Offset2Value:  ",INDEX(SpatialOffsets[Offset 2 Value],$A2100),
", Offset2UnitID:  ",CHAR(34),INDEX(SpatialOffsets[Offset 2 Unit],$A2100),CHAR(34),
", Offset3Value:  ",INDEX(SpatialOffsets[Offset 3 Value],$A2100),
", Offset3UnitID:  ",CHAR(34),INDEX(SpatialOffsets[Offset 3 Unit],$A2100),CHAR(34),,"}")))</f>
        <v>#REF!</v>
      </c>
      <c r="O2100" t="e">
        <f>IF(COUNTA(RelatedFeatures[])=0,"", IF(INDEX(RelatedFeatures[First Sampling Feature Code],$A2100)="","",
CONCATENATE("  - &amp;RelationID",TEXT($A2100,"0000"),
" {","SamplingFeatureID:  *SamplingFeatureID",TEXT(MATCH(INDEX(RelatedFeatures[First Sampling Feature Code],$A2100),SamplingFeatures[Feature Code],0),"0000"),
", RelationshipTypeCV:  ",CHAR(34),INDEX(RelatedFeatures[Relationship Type],$A2100),CHAR(34),
", RelatedFeatureID: *SamplingFeatureID",TEXT(MATCH(INDEX(RelatedFeatures[Second Sampling Feature Code],$A2100),SamplingFeatures[Feature Code],0),"0000"),
", SpatialOffsetID:  ",IF(INDEX(RelatedFeatures[Offset Number],$A2100)="","",CONCATENATE("*SpatialOffsetID",TEXT(INDEX(RelatedFeatures[Offset Number],$A2100),"0000"))),"}")))</f>
        <v>#REF!</v>
      </c>
      <c r="P2100" t="e">
        <f>IF(INDEX(Methods[Method Type],$A2100)="","",
CONCATENATE("  - &amp;MethodID",TEXT($A2100,"0000"),
" {","MethodTypeCV:  ",CHAR(34),INDEX(Methods[Method Type],$A2100),CHAR(34),
", MethodCode:  ",CHAR(34),INDEX(Methods[Method Code],$A2100),CHAR(34),
", MethodName:  ",CHAR(34),INDEX(Methods[Method Name],$A2100),CHAR(34),
", MethodDescription:  ",CHAR(34),INDEX(Methods[Method Description],$A2100),CHAR(34),
", MethodLink:  ",CHAR(34),INDEX(Methods[Method Link],$A2100),CHAR(34),
", OrganizationID: *OrganizationID",TEXT(MATCH(INDEX(Methods[Organization Name],$A2100),Organizations[Organization Name],0),"0000"),"}"))</f>
        <v>#REF!</v>
      </c>
      <c r="Q2100" t="e">
        <f>IF(INDEX(Variables[Variable Type],$A2100)="","",
CONCATENATE("  - &amp;VariableID",TEXT($A2100,"0000"),
" {","VariableTypeCV:  ",CHAR(34),INDEX(Variables[Variable Type],$A2100),CHAR(34),
", VariableCode:  ",CHAR(34),INDEX(Variables[Variable Code],$A2100),CHAR(34),
", VariableNameCV:  ",CHAR(34),INDEX(Variables[Variable Name],$A2100),CHAR(34),
", VariableDefinition:  ",CHAR(34),INDEX(Variables[Variable Definition],$A2100),CHAR(34),
", SpecciationCV:  ",CHAR(34),INDEX(Variables[Speciation],$A2100),CHAR(34),
", NoDataValue:  ",CHAR(34),INDEX(Variables[No Data Value],$A2100),CHAR(34),"}"))</f>
        <v>#REF!</v>
      </c>
    </row>
    <row r="2101" spans="1:17" x14ac:dyDescent="0.25">
      <c r="A2101">
        <v>2098</v>
      </c>
      <c r="D2101" t="e">
        <f>IF(INDEX(People[First Name],$A2101)="","",
CONCATENATE("  - &amp;PersonID",TEXT($A2101,"0000"),
" {","PersonFirstName:  ",CHAR(34),INDEX(People[First Name],$A2101),CHAR(34),
", PersonMiddleName:  ",CHAR(34),INDEX(People[Middle Name],$A2101),CHAR(34),
", PersonLastName:  ",CHAR(34),INDEX(People[Last Name],$A2101),CHAR(34),"}"))</f>
        <v>#REF!</v>
      </c>
      <c r="E2101" t="e">
        <f>IF(INDEX(Organizations[Organization Type '[CV']],$A2101)="","",
CONCATENATE("  - &amp;OrganizationID",TEXT($A2101,"0000"),
" {","OrganizationTypeCV:  ",CHAR(34),INDEX(Organizations[Organization Type '[CV']],$A2101),CHAR(34),
", OrganizationCode:  ",CHAR(34),INDEX(Organizations[Organization Code],$A2101),CHAR(34),
", OrganizationName:  ",CHAR(34),INDEX(Organizations[Organization Name],$A2101),CHAR(34),
", OrganizationDescription:  ",CHAR(34),INDEX(Organizations[Organization Description],$A2101),CHAR(34),
", OrganizationLink:  ",CHAR(34),INDEX(Organizations[Organization Link],$A2101),CHAR(34),"}"))</f>
        <v>#REF!</v>
      </c>
      <c r="F2101" t="e">
        <f>IF(INDEX(People[First Name],$A2101)="","",
CONCATENATE("  - &amp;AffiliationID",TEXT($A2101,"0000"),
" {PersonID: *PersonID",TEXT($A2101,"0000"),
", OrganizationID: *OrganizationID",TEXT(MATCH(INDEX(People[Organization Name],$A2101),Organizations[Organization Name],0),"0000"),
", IsPrimaryOrganizationContact: , AffiliationStartDate: , AffiliationEndDate: , PrimaryPhone: ",
", PrimaryEmail: ",CHAR(34),INDEX(People[Primary Email],$A2101),CHAR(34),
", PrimaryAddress: ",CHAR(34),INDEX(People[Primary Address],$A2101),CHAR(34),
", PersonLink: }"))</f>
        <v>#REF!</v>
      </c>
      <c r="H2101" t="e">
        <f>IF(COUNTA(CitationInformation)=0,"",IF(INDEX(AuthorList[Author Name],$A2101)="","",
CONCATENATE("  - &amp;AuthorListID",TEXT($A2101,"0000"),
"  {CitationID: *CitationID0001",
", PersonID: *PersonID",TEXT(MATCH(INDEX(AuthorList[Author Name],$A2101),People[Full Name],0),"0000"),
", AuthorOrder: ",INDEX(AuthorList[Author Number],$A2101),"}")))</f>
        <v>#REF!</v>
      </c>
      <c r="K2101" t="e">
        <f>IF(INDEX(SamplingFeatures[Feature Code],$A2101)="","",
CONCATENATE("  - &amp;SamplingFeatureID",TEXT($A2101,"0000"),
" {","SamplingFeatureUUID:  ",CHAR(34),INDEX(SamplingFeatures[Sampling Feature UUID],$A2101),CHAR(34),
", SamplingFeatureTypeCV:  ",CHAR(34),INDEX(SamplingFeatures[Sampling Feature Type],$A2101),CHAR(34),
", SamplingFeatureCode:  ",CHAR(34),INDEX(SamplingFeatures[Feature Code],$A2101),CHAR(34),
", SamplingFeatureName:  ",CHAR(34),INDEX(SamplingFeatures[Feature Name],$A2101),CHAR(34),
", SamplingFeatureDescription:  ",CHAR(34),INDEX(SamplingFeatures[Feature Description],$A2101),CHAR(34),
", SamplingFeatureGeotypeCV:  ",CHAR(34),INDEX(SamplingFeatures[Feature Geo Type],$A2101),CHAR(34),
", FeatureGeometry:  ",CHAR(34),INDEX(SamplingFeatures[Feature Geometry],$A2101),CHAR(34),
", Elevation_m:  ",CHAR(34),INDEX(SamplingFeatures[Elevation_m],$A2101),CHAR(34),
", ElevationDatumCV:  ",CHAR(34),ElevationDatum,CHAR(34),"}"))</f>
        <v>#REF!</v>
      </c>
      <c r="L2101" t="e">
        <f>IF(INDEX(SamplingFeatures[Sampling Feature Type],$A2101)&lt;&gt;"Site","",
CONCATENATE("  - &amp;SiteID",TEXT(SUMPRODUCT(--($L$3:$L2100&lt;&gt;"")),"0000"),
" {","SamplingFeatureID:  *SamplingFeatureID",TEXT($A2101,"0000"),
", SiteTypeCV:  ",CHAR(34),INDEX(Sites[Site Type],$A2101),CHAR(34),
", Latitude:  ",INDEX(Sites[Latitude],$A2101),
", Longitude:  ",INDEX(Sites[Longitude],$A2101),
", SRSName:  ",CHAR(34),LatLonDatum,CHAR(34),"}"))</f>
        <v>#REF!</v>
      </c>
      <c r="M2101" t="e">
        <f>IF(INDEX(SamplingFeatures[Sampling Feature Type],$A2101)&lt;&gt;"Specimen","",
CONCATENATE("  - &amp;SpecimenID",TEXT(SUMPRODUCT(--($M$3:$M2100&lt;&gt;"")),"0000"),
" {","SamplingFeatureID:  *SamplingFeatureID",TEXT($A2101,"0000"),
", SpecimenTypeCV:  ",CHAR(34),INDEX(Specimens[Specimen Type],$A2101),CHAR(34),
", SpecimenMediumCV:  ",INDEX(Specimens[Specimen Medium],$A2101),
", IsFieldSpecimen:  ",CHAR(34),INDEX(Specimens[Is Field Specimen?],$A2101),CHAR(34),"}"))</f>
        <v>#REF!</v>
      </c>
      <c r="N2101" t="e">
        <f>IF(COUNTA(SpatialOffsets[])=0,"", IF(INDEX(SpatialOffsets[Spatial Offset Type],$A2101)="","",
CONCATENATE("  - &amp;SpatialOffsetID",TEXT($A2101,"0000"),
" {","SpatialOffsetTypeCV:  ",CHAR(34),INDEX(SpatialOffsets[Spatial Offset Type],$A2101),CHAR(34),
", Offset1Value:  ",INDEX(SpatialOffsets[Offset 1 Value],$A2101),
", Offset1UnitID:  ",CHAR(34),INDEX(SpatialOffsets[Offset 1 Unit],$A2101),CHAR(34),
", Offset2Value:  ",INDEX(SpatialOffsets[Offset 2 Value],$A2101),
", Offset2UnitID:  ",CHAR(34),INDEX(SpatialOffsets[Offset 2 Unit],$A2101),CHAR(34),
", Offset3Value:  ",INDEX(SpatialOffsets[Offset 3 Value],$A2101),
", Offset3UnitID:  ",CHAR(34),INDEX(SpatialOffsets[Offset 3 Unit],$A2101),CHAR(34),,"}")))</f>
        <v>#REF!</v>
      </c>
      <c r="O2101" t="e">
        <f>IF(COUNTA(RelatedFeatures[])=0,"", IF(INDEX(RelatedFeatures[First Sampling Feature Code],$A2101)="","",
CONCATENATE("  - &amp;RelationID",TEXT($A2101,"0000"),
" {","SamplingFeatureID:  *SamplingFeatureID",TEXT(MATCH(INDEX(RelatedFeatures[First Sampling Feature Code],$A2101),SamplingFeatures[Feature Code],0),"0000"),
", RelationshipTypeCV:  ",CHAR(34),INDEX(RelatedFeatures[Relationship Type],$A2101),CHAR(34),
", RelatedFeatureID: *SamplingFeatureID",TEXT(MATCH(INDEX(RelatedFeatures[Second Sampling Feature Code],$A2101),SamplingFeatures[Feature Code],0),"0000"),
", SpatialOffsetID:  ",IF(INDEX(RelatedFeatures[Offset Number],$A2101)="","",CONCATENATE("*SpatialOffsetID",TEXT(INDEX(RelatedFeatures[Offset Number],$A2101),"0000"))),"}")))</f>
        <v>#REF!</v>
      </c>
      <c r="P2101" t="e">
        <f>IF(INDEX(Methods[Method Type],$A2101)="","",
CONCATENATE("  - &amp;MethodID",TEXT($A2101,"0000"),
" {","MethodTypeCV:  ",CHAR(34),INDEX(Methods[Method Type],$A2101),CHAR(34),
", MethodCode:  ",CHAR(34),INDEX(Methods[Method Code],$A2101),CHAR(34),
", MethodName:  ",CHAR(34),INDEX(Methods[Method Name],$A2101),CHAR(34),
", MethodDescription:  ",CHAR(34),INDEX(Methods[Method Description],$A2101),CHAR(34),
", MethodLink:  ",CHAR(34),INDEX(Methods[Method Link],$A2101),CHAR(34),
", OrganizationID: *OrganizationID",TEXT(MATCH(INDEX(Methods[Organization Name],$A2101),Organizations[Organization Name],0),"0000"),"}"))</f>
        <v>#REF!</v>
      </c>
      <c r="Q2101" t="e">
        <f>IF(INDEX(Variables[Variable Type],$A2101)="","",
CONCATENATE("  - &amp;VariableID",TEXT($A2101,"0000"),
" {","VariableTypeCV:  ",CHAR(34),INDEX(Variables[Variable Type],$A2101),CHAR(34),
", VariableCode:  ",CHAR(34),INDEX(Variables[Variable Code],$A2101),CHAR(34),
", VariableNameCV:  ",CHAR(34),INDEX(Variables[Variable Name],$A2101),CHAR(34),
", VariableDefinition:  ",CHAR(34),INDEX(Variables[Variable Definition],$A2101),CHAR(34),
", SpecciationCV:  ",CHAR(34),INDEX(Variables[Speciation],$A2101),CHAR(34),
", NoDataValue:  ",CHAR(34),INDEX(Variables[No Data Value],$A2101),CHAR(34),"}"))</f>
        <v>#REF!</v>
      </c>
    </row>
    <row r="2102" spans="1:17" x14ac:dyDescent="0.25">
      <c r="A2102">
        <v>2099</v>
      </c>
      <c r="D2102" t="e">
        <f>IF(INDEX(People[First Name],$A2102)="","",
CONCATENATE("  - &amp;PersonID",TEXT($A2102,"0000"),
" {","PersonFirstName:  ",CHAR(34),INDEX(People[First Name],$A2102),CHAR(34),
", PersonMiddleName:  ",CHAR(34),INDEX(People[Middle Name],$A2102),CHAR(34),
", PersonLastName:  ",CHAR(34),INDEX(People[Last Name],$A2102),CHAR(34),"}"))</f>
        <v>#REF!</v>
      </c>
      <c r="E2102" t="e">
        <f>IF(INDEX(Organizations[Organization Type '[CV']],$A2102)="","",
CONCATENATE("  - &amp;OrganizationID",TEXT($A2102,"0000"),
" {","OrganizationTypeCV:  ",CHAR(34),INDEX(Organizations[Organization Type '[CV']],$A2102),CHAR(34),
", OrganizationCode:  ",CHAR(34),INDEX(Organizations[Organization Code],$A2102),CHAR(34),
", OrganizationName:  ",CHAR(34),INDEX(Organizations[Organization Name],$A2102),CHAR(34),
", OrganizationDescription:  ",CHAR(34),INDEX(Organizations[Organization Description],$A2102),CHAR(34),
", OrganizationLink:  ",CHAR(34),INDEX(Organizations[Organization Link],$A2102),CHAR(34),"}"))</f>
        <v>#REF!</v>
      </c>
      <c r="F2102" t="e">
        <f>IF(INDEX(People[First Name],$A2102)="","",
CONCATENATE("  - &amp;AffiliationID",TEXT($A2102,"0000"),
" {PersonID: *PersonID",TEXT($A2102,"0000"),
", OrganizationID: *OrganizationID",TEXT(MATCH(INDEX(People[Organization Name],$A2102),Organizations[Organization Name],0),"0000"),
", IsPrimaryOrganizationContact: , AffiliationStartDate: , AffiliationEndDate: , PrimaryPhone: ",
", PrimaryEmail: ",CHAR(34),INDEX(People[Primary Email],$A2102),CHAR(34),
", PrimaryAddress: ",CHAR(34),INDEX(People[Primary Address],$A2102),CHAR(34),
", PersonLink: }"))</f>
        <v>#REF!</v>
      </c>
      <c r="H2102" t="e">
        <f>IF(COUNTA(CitationInformation)=0,"",IF(INDEX(AuthorList[Author Name],$A2102)="","",
CONCATENATE("  - &amp;AuthorListID",TEXT($A2102,"0000"),
"  {CitationID: *CitationID0001",
", PersonID: *PersonID",TEXT(MATCH(INDEX(AuthorList[Author Name],$A2102),People[Full Name],0),"0000"),
", AuthorOrder: ",INDEX(AuthorList[Author Number],$A2102),"}")))</f>
        <v>#REF!</v>
      </c>
      <c r="K2102" t="e">
        <f>IF(INDEX(SamplingFeatures[Feature Code],$A2102)="","",
CONCATENATE("  - &amp;SamplingFeatureID",TEXT($A2102,"0000"),
" {","SamplingFeatureUUID:  ",CHAR(34),INDEX(SamplingFeatures[Sampling Feature UUID],$A2102),CHAR(34),
", SamplingFeatureTypeCV:  ",CHAR(34),INDEX(SamplingFeatures[Sampling Feature Type],$A2102),CHAR(34),
", SamplingFeatureCode:  ",CHAR(34),INDEX(SamplingFeatures[Feature Code],$A2102),CHAR(34),
", SamplingFeatureName:  ",CHAR(34),INDEX(SamplingFeatures[Feature Name],$A2102),CHAR(34),
", SamplingFeatureDescription:  ",CHAR(34),INDEX(SamplingFeatures[Feature Description],$A2102),CHAR(34),
", SamplingFeatureGeotypeCV:  ",CHAR(34),INDEX(SamplingFeatures[Feature Geo Type],$A2102),CHAR(34),
", FeatureGeometry:  ",CHAR(34),INDEX(SamplingFeatures[Feature Geometry],$A2102),CHAR(34),
", Elevation_m:  ",CHAR(34),INDEX(SamplingFeatures[Elevation_m],$A2102),CHAR(34),
", ElevationDatumCV:  ",CHAR(34),ElevationDatum,CHAR(34),"}"))</f>
        <v>#REF!</v>
      </c>
      <c r="L2102" t="e">
        <f>IF(INDEX(SamplingFeatures[Sampling Feature Type],$A2102)&lt;&gt;"Site","",
CONCATENATE("  - &amp;SiteID",TEXT(SUMPRODUCT(--($L$3:$L2101&lt;&gt;"")),"0000"),
" {","SamplingFeatureID:  *SamplingFeatureID",TEXT($A2102,"0000"),
", SiteTypeCV:  ",CHAR(34),INDEX(Sites[Site Type],$A2102),CHAR(34),
", Latitude:  ",INDEX(Sites[Latitude],$A2102),
", Longitude:  ",INDEX(Sites[Longitude],$A2102),
", SRSName:  ",CHAR(34),LatLonDatum,CHAR(34),"}"))</f>
        <v>#REF!</v>
      </c>
      <c r="M2102" t="e">
        <f>IF(INDEX(SamplingFeatures[Sampling Feature Type],$A2102)&lt;&gt;"Specimen","",
CONCATENATE("  - &amp;SpecimenID",TEXT(SUMPRODUCT(--($M$3:$M2101&lt;&gt;"")),"0000"),
" {","SamplingFeatureID:  *SamplingFeatureID",TEXT($A2102,"0000"),
", SpecimenTypeCV:  ",CHAR(34),INDEX(Specimens[Specimen Type],$A2102),CHAR(34),
", SpecimenMediumCV:  ",INDEX(Specimens[Specimen Medium],$A2102),
", IsFieldSpecimen:  ",CHAR(34),INDEX(Specimens[Is Field Specimen?],$A2102),CHAR(34),"}"))</f>
        <v>#REF!</v>
      </c>
      <c r="N2102" t="e">
        <f>IF(COUNTA(SpatialOffsets[])=0,"", IF(INDEX(SpatialOffsets[Spatial Offset Type],$A2102)="","",
CONCATENATE("  - &amp;SpatialOffsetID",TEXT($A2102,"0000"),
" {","SpatialOffsetTypeCV:  ",CHAR(34),INDEX(SpatialOffsets[Spatial Offset Type],$A2102),CHAR(34),
", Offset1Value:  ",INDEX(SpatialOffsets[Offset 1 Value],$A2102),
", Offset1UnitID:  ",CHAR(34),INDEX(SpatialOffsets[Offset 1 Unit],$A2102),CHAR(34),
", Offset2Value:  ",INDEX(SpatialOffsets[Offset 2 Value],$A2102),
", Offset2UnitID:  ",CHAR(34),INDEX(SpatialOffsets[Offset 2 Unit],$A2102),CHAR(34),
", Offset3Value:  ",INDEX(SpatialOffsets[Offset 3 Value],$A2102),
", Offset3UnitID:  ",CHAR(34),INDEX(SpatialOffsets[Offset 3 Unit],$A2102),CHAR(34),,"}")))</f>
        <v>#REF!</v>
      </c>
      <c r="O2102" t="e">
        <f>IF(COUNTA(RelatedFeatures[])=0,"", IF(INDEX(RelatedFeatures[First Sampling Feature Code],$A2102)="","",
CONCATENATE("  - &amp;RelationID",TEXT($A2102,"0000"),
" {","SamplingFeatureID:  *SamplingFeatureID",TEXT(MATCH(INDEX(RelatedFeatures[First Sampling Feature Code],$A2102),SamplingFeatures[Feature Code],0),"0000"),
", RelationshipTypeCV:  ",CHAR(34),INDEX(RelatedFeatures[Relationship Type],$A2102),CHAR(34),
", RelatedFeatureID: *SamplingFeatureID",TEXT(MATCH(INDEX(RelatedFeatures[Second Sampling Feature Code],$A2102),SamplingFeatures[Feature Code],0),"0000"),
", SpatialOffsetID:  ",IF(INDEX(RelatedFeatures[Offset Number],$A2102)="","",CONCATENATE("*SpatialOffsetID",TEXT(INDEX(RelatedFeatures[Offset Number],$A2102),"0000"))),"}")))</f>
        <v>#REF!</v>
      </c>
      <c r="P2102" t="e">
        <f>IF(INDEX(Methods[Method Type],$A2102)="","",
CONCATENATE("  - &amp;MethodID",TEXT($A2102,"0000"),
" {","MethodTypeCV:  ",CHAR(34),INDEX(Methods[Method Type],$A2102),CHAR(34),
", MethodCode:  ",CHAR(34),INDEX(Methods[Method Code],$A2102),CHAR(34),
", MethodName:  ",CHAR(34),INDEX(Methods[Method Name],$A2102),CHAR(34),
", MethodDescription:  ",CHAR(34),INDEX(Methods[Method Description],$A2102),CHAR(34),
", MethodLink:  ",CHAR(34),INDEX(Methods[Method Link],$A2102),CHAR(34),
", OrganizationID: *OrganizationID",TEXT(MATCH(INDEX(Methods[Organization Name],$A2102),Organizations[Organization Name],0),"0000"),"}"))</f>
        <v>#REF!</v>
      </c>
      <c r="Q2102" t="e">
        <f>IF(INDEX(Variables[Variable Type],$A2102)="","",
CONCATENATE("  - &amp;VariableID",TEXT($A2102,"0000"),
" {","VariableTypeCV:  ",CHAR(34),INDEX(Variables[Variable Type],$A2102),CHAR(34),
", VariableCode:  ",CHAR(34),INDEX(Variables[Variable Code],$A2102),CHAR(34),
", VariableNameCV:  ",CHAR(34),INDEX(Variables[Variable Name],$A2102),CHAR(34),
", VariableDefinition:  ",CHAR(34),INDEX(Variables[Variable Definition],$A2102),CHAR(34),
", SpecciationCV:  ",CHAR(34),INDEX(Variables[Speciation],$A2102),CHAR(34),
", NoDataValue:  ",CHAR(34),INDEX(Variables[No Data Value],$A2102),CHAR(34),"}"))</f>
        <v>#REF!</v>
      </c>
    </row>
    <row r="2103" spans="1:17" x14ac:dyDescent="0.25">
      <c r="A2103">
        <v>2100</v>
      </c>
      <c r="D2103" t="e">
        <f>IF(INDEX(People[First Name],$A2103)="","",
CONCATENATE("  - &amp;PersonID",TEXT($A2103,"0000"),
" {","PersonFirstName:  ",CHAR(34),INDEX(People[First Name],$A2103),CHAR(34),
", PersonMiddleName:  ",CHAR(34),INDEX(People[Middle Name],$A2103),CHAR(34),
", PersonLastName:  ",CHAR(34),INDEX(People[Last Name],$A2103),CHAR(34),"}"))</f>
        <v>#REF!</v>
      </c>
      <c r="E2103" t="e">
        <f>IF(INDEX(Organizations[Organization Type '[CV']],$A2103)="","",
CONCATENATE("  - &amp;OrganizationID",TEXT($A2103,"0000"),
" {","OrganizationTypeCV:  ",CHAR(34),INDEX(Organizations[Organization Type '[CV']],$A2103),CHAR(34),
", OrganizationCode:  ",CHAR(34),INDEX(Organizations[Organization Code],$A2103),CHAR(34),
", OrganizationName:  ",CHAR(34),INDEX(Organizations[Organization Name],$A2103),CHAR(34),
", OrganizationDescription:  ",CHAR(34),INDEX(Organizations[Organization Description],$A2103),CHAR(34),
", OrganizationLink:  ",CHAR(34),INDEX(Organizations[Organization Link],$A2103),CHAR(34),"}"))</f>
        <v>#REF!</v>
      </c>
      <c r="F2103" t="e">
        <f>IF(INDEX(People[First Name],$A2103)="","",
CONCATENATE("  - &amp;AffiliationID",TEXT($A2103,"0000"),
" {PersonID: *PersonID",TEXT($A2103,"0000"),
", OrganizationID: *OrganizationID",TEXT(MATCH(INDEX(People[Organization Name],$A2103),Organizations[Organization Name],0),"0000"),
", IsPrimaryOrganizationContact: , AffiliationStartDate: , AffiliationEndDate: , PrimaryPhone: ",
", PrimaryEmail: ",CHAR(34),INDEX(People[Primary Email],$A2103),CHAR(34),
", PrimaryAddress: ",CHAR(34),INDEX(People[Primary Address],$A2103),CHAR(34),
", PersonLink: }"))</f>
        <v>#REF!</v>
      </c>
      <c r="H2103" t="e">
        <f>IF(COUNTA(CitationInformation)=0,"",IF(INDEX(AuthorList[Author Name],$A2103)="","",
CONCATENATE("  - &amp;AuthorListID",TEXT($A2103,"0000"),
"  {CitationID: *CitationID0001",
", PersonID: *PersonID",TEXT(MATCH(INDEX(AuthorList[Author Name],$A2103),People[Full Name],0),"0000"),
", AuthorOrder: ",INDEX(AuthorList[Author Number],$A2103),"}")))</f>
        <v>#REF!</v>
      </c>
      <c r="K2103" t="e">
        <f>IF(INDEX(SamplingFeatures[Feature Code],$A2103)="","",
CONCATENATE("  - &amp;SamplingFeatureID",TEXT($A2103,"0000"),
" {","SamplingFeatureUUID:  ",CHAR(34),INDEX(SamplingFeatures[Sampling Feature UUID],$A2103),CHAR(34),
", SamplingFeatureTypeCV:  ",CHAR(34),INDEX(SamplingFeatures[Sampling Feature Type],$A2103),CHAR(34),
", SamplingFeatureCode:  ",CHAR(34),INDEX(SamplingFeatures[Feature Code],$A2103),CHAR(34),
", SamplingFeatureName:  ",CHAR(34),INDEX(SamplingFeatures[Feature Name],$A2103),CHAR(34),
", SamplingFeatureDescription:  ",CHAR(34),INDEX(SamplingFeatures[Feature Description],$A2103),CHAR(34),
", SamplingFeatureGeotypeCV:  ",CHAR(34),INDEX(SamplingFeatures[Feature Geo Type],$A2103),CHAR(34),
", FeatureGeometry:  ",CHAR(34),INDEX(SamplingFeatures[Feature Geometry],$A2103),CHAR(34),
", Elevation_m:  ",CHAR(34),INDEX(SamplingFeatures[Elevation_m],$A2103),CHAR(34),
", ElevationDatumCV:  ",CHAR(34),ElevationDatum,CHAR(34),"}"))</f>
        <v>#REF!</v>
      </c>
      <c r="L2103" t="e">
        <f>IF(INDEX(SamplingFeatures[Sampling Feature Type],$A2103)&lt;&gt;"Site","",
CONCATENATE("  - &amp;SiteID",TEXT(SUMPRODUCT(--($L$3:$L2102&lt;&gt;"")),"0000"),
" {","SamplingFeatureID:  *SamplingFeatureID",TEXT($A2103,"0000"),
", SiteTypeCV:  ",CHAR(34),INDEX(Sites[Site Type],$A2103),CHAR(34),
", Latitude:  ",INDEX(Sites[Latitude],$A2103),
", Longitude:  ",INDEX(Sites[Longitude],$A2103),
", SRSName:  ",CHAR(34),LatLonDatum,CHAR(34),"}"))</f>
        <v>#REF!</v>
      </c>
      <c r="M2103" t="e">
        <f>IF(INDEX(SamplingFeatures[Sampling Feature Type],$A2103)&lt;&gt;"Specimen","",
CONCATENATE("  - &amp;SpecimenID",TEXT(SUMPRODUCT(--($M$3:$M2102&lt;&gt;"")),"0000"),
" {","SamplingFeatureID:  *SamplingFeatureID",TEXT($A2103,"0000"),
", SpecimenTypeCV:  ",CHAR(34),INDEX(Specimens[Specimen Type],$A2103),CHAR(34),
", SpecimenMediumCV:  ",INDEX(Specimens[Specimen Medium],$A2103),
", IsFieldSpecimen:  ",CHAR(34),INDEX(Specimens[Is Field Specimen?],$A2103),CHAR(34),"}"))</f>
        <v>#REF!</v>
      </c>
      <c r="N2103" t="e">
        <f>IF(COUNTA(SpatialOffsets[])=0,"", IF(INDEX(SpatialOffsets[Spatial Offset Type],$A2103)="","",
CONCATENATE("  - &amp;SpatialOffsetID",TEXT($A2103,"0000"),
" {","SpatialOffsetTypeCV:  ",CHAR(34),INDEX(SpatialOffsets[Spatial Offset Type],$A2103),CHAR(34),
", Offset1Value:  ",INDEX(SpatialOffsets[Offset 1 Value],$A2103),
", Offset1UnitID:  ",CHAR(34),INDEX(SpatialOffsets[Offset 1 Unit],$A2103),CHAR(34),
", Offset2Value:  ",INDEX(SpatialOffsets[Offset 2 Value],$A2103),
", Offset2UnitID:  ",CHAR(34),INDEX(SpatialOffsets[Offset 2 Unit],$A2103),CHAR(34),
", Offset3Value:  ",INDEX(SpatialOffsets[Offset 3 Value],$A2103),
", Offset3UnitID:  ",CHAR(34),INDEX(SpatialOffsets[Offset 3 Unit],$A2103),CHAR(34),,"}")))</f>
        <v>#REF!</v>
      </c>
      <c r="O2103" t="e">
        <f>IF(COUNTA(RelatedFeatures[])=0,"", IF(INDEX(RelatedFeatures[First Sampling Feature Code],$A2103)="","",
CONCATENATE("  - &amp;RelationID",TEXT($A2103,"0000"),
" {","SamplingFeatureID:  *SamplingFeatureID",TEXT(MATCH(INDEX(RelatedFeatures[First Sampling Feature Code],$A2103),SamplingFeatures[Feature Code],0),"0000"),
", RelationshipTypeCV:  ",CHAR(34),INDEX(RelatedFeatures[Relationship Type],$A2103),CHAR(34),
", RelatedFeatureID: *SamplingFeatureID",TEXT(MATCH(INDEX(RelatedFeatures[Second Sampling Feature Code],$A2103),SamplingFeatures[Feature Code],0),"0000"),
", SpatialOffsetID:  ",IF(INDEX(RelatedFeatures[Offset Number],$A2103)="","",CONCATENATE("*SpatialOffsetID",TEXT(INDEX(RelatedFeatures[Offset Number],$A2103),"0000"))),"}")))</f>
        <v>#REF!</v>
      </c>
      <c r="P2103" t="e">
        <f>IF(INDEX(Methods[Method Type],$A2103)="","",
CONCATENATE("  - &amp;MethodID",TEXT($A2103,"0000"),
" {","MethodTypeCV:  ",CHAR(34),INDEX(Methods[Method Type],$A2103),CHAR(34),
", MethodCode:  ",CHAR(34),INDEX(Methods[Method Code],$A2103),CHAR(34),
", MethodName:  ",CHAR(34),INDEX(Methods[Method Name],$A2103),CHAR(34),
", MethodDescription:  ",CHAR(34),INDEX(Methods[Method Description],$A2103),CHAR(34),
", MethodLink:  ",CHAR(34),INDEX(Methods[Method Link],$A2103),CHAR(34),
", OrganizationID: *OrganizationID",TEXT(MATCH(INDEX(Methods[Organization Name],$A2103),Organizations[Organization Name],0),"0000"),"}"))</f>
        <v>#REF!</v>
      </c>
      <c r="Q2103" t="e">
        <f>IF(INDEX(Variables[Variable Type],$A2103)="","",
CONCATENATE("  - &amp;VariableID",TEXT($A2103,"0000"),
" {","VariableTypeCV:  ",CHAR(34),INDEX(Variables[Variable Type],$A2103),CHAR(34),
", VariableCode:  ",CHAR(34),INDEX(Variables[Variable Code],$A2103),CHAR(34),
", VariableNameCV:  ",CHAR(34),INDEX(Variables[Variable Name],$A2103),CHAR(34),
", VariableDefinition:  ",CHAR(34),INDEX(Variables[Variable Definition],$A2103),CHAR(34),
", SpecciationCV:  ",CHAR(34),INDEX(Variables[Speciation],$A2103),CHAR(34),
", NoDataValue:  ",CHAR(34),INDEX(Variables[No Data Value],$A2103),CHAR(34),"}"))</f>
        <v>#REF!</v>
      </c>
    </row>
    <row r="2104" spans="1:17" x14ac:dyDescent="0.25">
      <c r="A2104">
        <v>2101</v>
      </c>
      <c r="D2104" t="e">
        <f>IF(INDEX(People[First Name],$A2104)="","",
CONCATENATE("  - &amp;PersonID",TEXT($A2104,"0000"),
" {","PersonFirstName:  ",CHAR(34),INDEX(People[First Name],$A2104),CHAR(34),
", PersonMiddleName:  ",CHAR(34),INDEX(People[Middle Name],$A2104),CHAR(34),
", PersonLastName:  ",CHAR(34),INDEX(People[Last Name],$A2104),CHAR(34),"}"))</f>
        <v>#REF!</v>
      </c>
      <c r="E2104" t="e">
        <f>IF(INDEX(Organizations[Organization Type '[CV']],$A2104)="","",
CONCATENATE("  - &amp;OrganizationID",TEXT($A2104,"0000"),
" {","OrganizationTypeCV:  ",CHAR(34),INDEX(Organizations[Organization Type '[CV']],$A2104),CHAR(34),
", OrganizationCode:  ",CHAR(34),INDEX(Organizations[Organization Code],$A2104),CHAR(34),
", OrganizationName:  ",CHAR(34),INDEX(Organizations[Organization Name],$A2104),CHAR(34),
", OrganizationDescription:  ",CHAR(34),INDEX(Organizations[Organization Description],$A2104),CHAR(34),
", OrganizationLink:  ",CHAR(34),INDEX(Organizations[Organization Link],$A2104),CHAR(34),"}"))</f>
        <v>#REF!</v>
      </c>
      <c r="F2104" t="e">
        <f>IF(INDEX(People[First Name],$A2104)="","",
CONCATENATE("  - &amp;AffiliationID",TEXT($A2104,"0000"),
" {PersonID: *PersonID",TEXT($A2104,"0000"),
", OrganizationID: *OrganizationID",TEXT(MATCH(INDEX(People[Organization Name],$A2104),Organizations[Organization Name],0),"0000"),
", IsPrimaryOrganizationContact: , AffiliationStartDate: , AffiliationEndDate: , PrimaryPhone: ",
", PrimaryEmail: ",CHAR(34),INDEX(People[Primary Email],$A2104),CHAR(34),
", PrimaryAddress: ",CHAR(34),INDEX(People[Primary Address],$A2104),CHAR(34),
", PersonLink: }"))</f>
        <v>#REF!</v>
      </c>
      <c r="H2104" t="e">
        <f>IF(COUNTA(CitationInformation)=0,"",IF(INDEX(AuthorList[Author Name],$A2104)="","",
CONCATENATE("  - &amp;AuthorListID",TEXT($A2104,"0000"),
"  {CitationID: *CitationID0001",
", PersonID: *PersonID",TEXT(MATCH(INDEX(AuthorList[Author Name],$A2104),People[Full Name],0),"0000"),
", AuthorOrder: ",INDEX(AuthorList[Author Number],$A2104),"}")))</f>
        <v>#REF!</v>
      </c>
      <c r="K2104" t="e">
        <f>IF(INDEX(SamplingFeatures[Feature Code],$A2104)="","",
CONCATENATE("  - &amp;SamplingFeatureID",TEXT($A2104,"0000"),
" {","SamplingFeatureUUID:  ",CHAR(34),INDEX(SamplingFeatures[Sampling Feature UUID],$A2104),CHAR(34),
", SamplingFeatureTypeCV:  ",CHAR(34),INDEX(SamplingFeatures[Sampling Feature Type],$A2104),CHAR(34),
", SamplingFeatureCode:  ",CHAR(34),INDEX(SamplingFeatures[Feature Code],$A2104),CHAR(34),
", SamplingFeatureName:  ",CHAR(34),INDEX(SamplingFeatures[Feature Name],$A2104),CHAR(34),
", SamplingFeatureDescription:  ",CHAR(34),INDEX(SamplingFeatures[Feature Description],$A2104),CHAR(34),
", SamplingFeatureGeotypeCV:  ",CHAR(34),INDEX(SamplingFeatures[Feature Geo Type],$A2104),CHAR(34),
", FeatureGeometry:  ",CHAR(34),INDEX(SamplingFeatures[Feature Geometry],$A2104),CHAR(34),
", Elevation_m:  ",CHAR(34),INDEX(SamplingFeatures[Elevation_m],$A2104),CHAR(34),
", ElevationDatumCV:  ",CHAR(34),ElevationDatum,CHAR(34),"}"))</f>
        <v>#REF!</v>
      </c>
      <c r="L2104" t="e">
        <f>IF(INDEX(SamplingFeatures[Sampling Feature Type],$A2104)&lt;&gt;"Site","",
CONCATENATE("  - &amp;SiteID",TEXT(SUMPRODUCT(--($L$3:$L2103&lt;&gt;"")),"0000"),
" {","SamplingFeatureID:  *SamplingFeatureID",TEXT($A2104,"0000"),
", SiteTypeCV:  ",CHAR(34),INDEX(Sites[Site Type],$A2104),CHAR(34),
", Latitude:  ",INDEX(Sites[Latitude],$A2104),
", Longitude:  ",INDEX(Sites[Longitude],$A2104),
", SRSName:  ",CHAR(34),LatLonDatum,CHAR(34),"}"))</f>
        <v>#REF!</v>
      </c>
      <c r="M2104" t="e">
        <f>IF(INDEX(SamplingFeatures[Sampling Feature Type],$A2104)&lt;&gt;"Specimen","",
CONCATENATE("  - &amp;SpecimenID",TEXT(SUMPRODUCT(--($M$3:$M2103&lt;&gt;"")),"0000"),
" {","SamplingFeatureID:  *SamplingFeatureID",TEXT($A2104,"0000"),
", SpecimenTypeCV:  ",CHAR(34),INDEX(Specimens[Specimen Type],$A2104),CHAR(34),
", SpecimenMediumCV:  ",INDEX(Specimens[Specimen Medium],$A2104),
", IsFieldSpecimen:  ",CHAR(34),INDEX(Specimens[Is Field Specimen?],$A2104),CHAR(34),"}"))</f>
        <v>#REF!</v>
      </c>
      <c r="N2104" t="e">
        <f>IF(COUNTA(SpatialOffsets[])=0,"", IF(INDEX(SpatialOffsets[Spatial Offset Type],$A2104)="","",
CONCATENATE("  - &amp;SpatialOffsetID",TEXT($A2104,"0000"),
" {","SpatialOffsetTypeCV:  ",CHAR(34),INDEX(SpatialOffsets[Spatial Offset Type],$A2104),CHAR(34),
", Offset1Value:  ",INDEX(SpatialOffsets[Offset 1 Value],$A2104),
", Offset1UnitID:  ",CHAR(34),INDEX(SpatialOffsets[Offset 1 Unit],$A2104),CHAR(34),
", Offset2Value:  ",INDEX(SpatialOffsets[Offset 2 Value],$A2104),
", Offset2UnitID:  ",CHAR(34),INDEX(SpatialOffsets[Offset 2 Unit],$A2104),CHAR(34),
", Offset3Value:  ",INDEX(SpatialOffsets[Offset 3 Value],$A2104),
", Offset3UnitID:  ",CHAR(34),INDEX(SpatialOffsets[Offset 3 Unit],$A2104),CHAR(34),,"}")))</f>
        <v>#REF!</v>
      </c>
      <c r="O2104" t="e">
        <f>IF(COUNTA(RelatedFeatures[])=0,"", IF(INDEX(RelatedFeatures[First Sampling Feature Code],$A2104)="","",
CONCATENATE("  - &amp;RelationID",TEXT($A2104,"0000"),
" {","SamplingFeatureID:  *SamplingFeatureID",TEXT(MATCH(INDEX(RelatedFeatures[First Sampling Feature Code],$A2104),SamplingFeatures[Feature Code],0),"0000"),
", RelationshipTypeCV:  ",CHAR(34),INDEX(RelatedFeatures[Relationship Type],$A2104),CHAR(34),
", RelatedFeatureID: *SamplingFeatureID",TEXT(MATCH(INDEX(RelatedFeatures[Second Sampling Feature Code],$A2104),SamplingFeatures[Feature Code],0),"0000"),
", SpatialOffsetID:  ",IF(INDEX(RelatedFeatures[Offset Number],$A2104)="","",CONCATENATE("*SpatialOffsetID",TEXT(INDEX(RelatedFeatures[Offset Number],$A2104),"0000"))),"}")))</f>
        <v>#REF!</v>
      </c>
      <c r="P2104" t="e">
        <f>IF(INDEX(Methods[Method Type],$A2104)="","",
CONCATENATE("  - &amp;MethodID",TEXT($A2104,"0000"),
" {","MethodTypeCV:  ",CHAR(34),INDEX(Methods[Method Type],$A2104),CHAR(34),
", MethodCode:  ",CHAR(34),INDEX(Methods[Method Code],$A2104),CHAR(34),
", MethodName:  ",CHAR(34),INDEX(Methods[Method Name],$A2104),CHAR(34),
", MethodDescription:  ",CHAR(34),INDEX(Methods[Method Description],$A2104),CHAR(34),
", MethodLink:  ",CHAR(34),INDEX(Methods[Method Link],$A2104),CHAR(34),
", OrganizationID: *OrganizationID",TEXT(MATCH(INDEX(Methods[Organization Name],$A2104),Organizations[Organization Name],0),"0000"),"}"))</f>
        <v>#REF!</v>
      </c>
      <c r="Q2104" t="e">
        <f>IF(INDEX(Variables[Variable Type],$A2104)="","",
CONCATENATE("  - &amp;VariableID",TEXT($A2104,"0000"),
" {","VariableTypeCV:  ",CHAR(34),INDEX(Variables[Variable Type],$A2104),CHAR(34),
", VariableCode:  ",CHAR(34),INDEX(Variables[Variable Code],$A2104),CHAR(34),
", VariableNameCV:  ",CHAR(34),INDEX(Variables[Variable Name],$A2104),CHAR(34),
", VariableDefinition:  ",CHAR(34),INDEX(Variables[Variable Definition],$A2104),CHAR(34),
", SpecciationCV:  ",CHAR(34),INDEX(Variables[Speciation],$A2104),CHAR(34),
", NoDataValue:  ",CHAR(34),INDEX(Variables[No Data Value],$A2104),CHAR(34),"}"))</f>
        <v>#REF!</v>
      </c>
    </row>
    <row r="2105" spans="1:17" x14ac:dyDescent="0.25">
      <c r="A2105">
        <v>2102</v>
      </c>
      <c r="D2105" t="e">
        <f>IF(INDEX(People[First Name],$A2105)="","",
CONCATENATE("  - &amp;PersonID",TEXT($A2105,"0000"),
" {","PersonFirstName:  ",CHAR(34),INDEX(People[First Name],$A2105),CHAR(34),
", PersonMiddleName:  ",CHAR(34),INDEX(People[Middle Name],$A2105),CHAR(34),
", PersonLastName:  ",CHAR(34),INDEX(People[Last Name],$A2105),CHAR(34),"}"))</f>
        <v>#REF!</v>
      </c>
      <c r="E2105" t="e">
        <f>IF(INDEX(Organizations[Organization Type '[CV']],$A2105)="","",
CONCATENATE("  - &amp;OrganizationID",TEXT($A2105,"0000"),
" {","OrganizationTypeCV:  ",CHAR(34),INDEX(Organizations[Organization Type '[CV']],$A2105),CHAR(34),
", OrganizationCode:  ",CHAR(34),INDEX(Organizations[Organization Code],$A2105),CHAR(34),
", OrganizationName:  ",CHAR(34),INDEX(Organizations[Organization Name],$A2105),CHAR(34),
", OrganizationDescription:  ",CHAR(34),INDEX(Organizations[Organization Description],$A2105),CHAR(34),
", OrganizationLink:  ",CHAR(34),INDEX(Organizations[Organization Link],$A2105),CHAR(34),"}"))</f>
        <v>#REF!</v>
      </c>
      <c r="F2105" t="e">
        <f>IF(INDEX(People[First Name],$A2105)="","",
CONCATENATE("  - &amp;AffiliationID",TEXT($A2105,"0000"),
" {PersonID: *PersonID",TEXT($A2105,"0000"),
", OrganizationID: *OrganizationID",TEXT(MATCH(INDEX(People[Organization Name],$A2105),Organizations[Organization Name],0),"0000"),
", IsPrimaryOrganizationContact: , AffiliationStartDate: , AffiliationEndDate: , PrimaryPhone: ",
", PrimaryEmail: ",CHAR(34),INDEX(People[Primary Email],$A2105),CHAR(34),
", PrimaryAddress: ",CHAR(34),INDEX(People[Primary Address],$A2105),CHAR(34),
", PersonLink: }"))</f>
        <v>#REF!</v>
      </c>
      <c r="H2105" t="e">
        <f>IF(COUNTA(CitationInformation)=0,"",IF(INDEX(AuthorList[Author Name],$A2105)="","",
CONCATENATE("  - &amp;AuthorListID",TEXT($A2105,"0000"),
"  {CitationID: *CitationID0001",
", PersonID: *PersonID",TEXT(MATCH(INDEX(AuthorList[Author Name],$A2105),People[Full Name],0),"0000"),
", AuthorOrder: ",INDEX(AuthorList[Author Number],$A2105),"}")))</f>
        <v>#REF!</v>
      </c>
      <c r="K2105" t="e">
        <f>IF(INDEX(SamplingFeatures[Feature Code],$A2105)="","",
CONCATENATE("  - &amp;SamplingFeatureID",TEXT($A2105,"0000"),
" {","SamplingFeatureUUID:  ",CHAR(34),INDEX(SamplingFeatures[Sampling Feature UUID],$A2105),CHAR(34),
", SamplingFeatureTypeCV:  ",CHAR(34),INDEX(SamplingFeatures[Sampling Feature Type],$A2105),CHAR(34),
", SamplingFeatureCode:  ",CHAR(34),INDEX(SamplingFeatures[Feature Code],$A2105),CHAR(34),
", SamplingFeatureName:  ",CHAR(34),INDEX(SamplingFeatures[Feature Name],$A2105),CHAR(34),
", SamplingFeatureDescription:  ",CHAR(34),INDEX(SamplingFeatures[Feature Description],$A2105),CHAR(34),
", SamplingFeatureGeotypeCV:  ",CHAR(34),INDEX(SamplingFeatures[Feature Geo Type],$A2105),CHAR(34),
", FeatureGeometry:  ",CHAR(34),INDEX(SamplingFeatures[Feature Geometry],$A2105),CHAR(34),
", Elevation_m:  ",CHAR(34),INDEX(SamplingFeatures[Elevation_m],$A2105),CHAR(34),
", ElevationDatumCV:  ",CHAR(34),ElevationDatum,CHAR(34),"}"))</f>
        <v>#REF!</v>
      </c>
      <c r="L2105" t="e">
        <f>IF(INDEX(SamplingFeatures[Sampling Feature Type],$A2105)&lt;&gt;"Site","",
CONCATENATE("  - &amp;SiteID",TEXT(SUMPRODUCT(--($L$3:$L2104&lt;&gt;"")),"0000"),
" {","SamplingFeatureID:  *SamplingFeatureID",TEXT($A2105,"0000"),
", SiteTypeCV:  ",CHAR(34),INDEX(Sites[Site Type],$A2105),CHAR(34),
", Latitude:  ",INDEX(Sites[Latitude],$A2105),
", Longitude:  ",INDEX(Sites[Longitude],$A2105),
", SRSName:  ",CHAR(34),LatLonDatum,CHAR(34),"}"))</f>
        <v>#REF!</v>
      </c>
      <c r="M2105" t="e">
        <f>IF(INDEX(SamplingFeatures[Sampling Feature Type],$A2105)&lt;&gt;"Specimen","",
CONCATENATE("  - &amp;SpecimenID",TEXT(SUMPRODUCT(--($M$3:$M2104&lt;&gt;"")),"0000"),
" {","SamplingFeatureID:  *SamplingFeatureID",TEXT($A2105,"0000"),
", SpecimenTypeCV:  ",CHAR(34),INDEX(Specimens[Specimen Type],$A2105),CHAR(34),
", SpecimenMediumCV:  ",INDEX(Specimens[Specimen Medium],$A2105),
", IsFieldSpecimen:  ",CHAR(34),INDEX(Specimens[Is Field Specimen?],$A2105),CHAR(34),"}"))</f>
        <v>#REF!</v>
      </c>
      <c r="N2105" t="e">
        <f>IF(COUNTA(SpatialOffsets[])=0,"", IF(INDEX(SpatialOffsets[Spatial Offset Type],$A2105)="","",
CONCATENATE("  - &amp;SpatialOffsetID",TEXT($A2105,"0000"),
" {","SpatialOffsetTypeCV:  ",CHAR(34),INDEX(SpatialOffsets[Spatial Offset Type],$A2105),CHAR(34),
", Offset1Value:  ",INDEX(SpatialOffsets[Offset 1 Value],$A2105),
", Offset1UnitID:  ",CHAR(34),INDEX(SpatialOffsets[Offset 1 Unit],$A2105),CHAR(34),
", Offset2Value:  ",INDEX(SpatialOffsets[Offset 2 Value],$A2105),
", Offset2UnitID:  ",CHAR(34),INDEX(SpatialOffsets[Offset 2 Unit],$A2105),CHAR(34),
", Offset3Value:  ",INDEX(SpatialOffsets[Offset 3 Value],$A2105),
", Offset3UnitID:  ",CHAR(34),INDEX(SpatialOffsets[Offset 3 Unit],$A2105),CHAR(34),,"}")))</f>
        <v>#REF!</v>
      </c>
      <c r="O2105" t="e">
        <f>IF(COUNTA(RelatedFeatures[])=0,"", IF(INDEX(RelatedFeatures[First Sampling Feature Code],$A2105)="","",
CONCATENATE("  - &amp;RelationID",TEXT($A2105,"0000"),
" {","SamplingFeatureID:  *SamplingFeatureID",TEXT(MATCH(INDEX(RelatedFeatures[First Sampling Feature Code],$A2105),SamplingFeatures[Feature Code],0),"0000"),
", RelationshipTypeCV:  ",CHAR(34),INDEX(RelatedFeatures[Relationship Type],$A2105),CHAR(34),
", RelatedFeatureID: *SamplingFeatureID",TEXT(MATCH(INDEX(RelatedFeatures[Second Sampling Feature Code],$A2105),SamplingFeatures[Feature Code],0),"0000"),
", SpatialOffsetID:  ",IF(INDEX(RelatedFeatures[Offset Number],$A2105)="","",CONCATENATE("*SpatialOffsetID",TEXT(INDEX(RelatedFeatures[Offset Number],$A2105),"0000"))),"}")))</f>
        <v>#REF!</v>
      </c>
      <c r="P2105" t="e">
        <f>IF(INDEX(Methods[Method Type],$A2105)="","",
CONCATENATE("  - &amp;MethodID",TEXT($A2105,"0000"),
" {","MethodTypeCV:  ",CHAR(34),INDEX(Methods[Method Type],$A2105),CHAR(34),
", MethodCode:  ",CHAR(34),INDEX(Methods[Method Code],$A2105),CHAR(34),
", MethodName:  ",CHAR(34),INDEX(Methods[Method Name],$A2105),CHAR(34),
", MethodDescription:  ",CHAR(34),INDEX(Methods[Method Description],$A2105),CHAR(34),
", MethodLink:  ",CHAR(34),INDEX(Methods[Method Link],$A2105),CHAR(34),
", OrganizationID: *OrganizationID",TEXT(MATCH(INDEX(Methods[Organization Name],$A2105),Organizations[Organization Name],0),"0000"),"}"))</f>
        <v>#REF!</v>
      </c>
      <c r="Q2105" t="e">
        <f>IF(INDEX(Variables[Variable Type],$A2105)="","",
CONCATENATE("  - &amp;VariableID",TEXT($A2105,"0000"),
" {","VariableTypeCV:  ",CHAR(34),INDEX(Variables[Variable Type],$A2105),CHAR(34),
", VariableCode:  ",CHAR(34),INDEX(Variables[Variable Code],$A2105),CHAR(34),
", VariableNameCV:  ",CHAR(34),INDEX(Variables[Variable Name],$A2105),CHAR(34),
", VariableDefinition:  ",CHAR(34),INDEX(Variables[Variable Definition],$A2105),CHAR(34),
", SpecciationCV:  ",CHAR(34),INDEX(Variables[Speciation],$A2105),CHAR(34),
", NoDataValue:  ",CHAR(34),INDEX(Variables[No Data Value],$A2105),CHAR(34),"}"))</f>
        <v>#REF!</v>
      </c>
    </row>
    <row r="2106" spans="1:17" x14ac:dyDescent="0.25">
      <c r="A2106">
        <v>2103</v>
      </c>
      <c r="D2106" t="e">
        <f>IF(INDEX(People[First Name],$A2106)="","",
CONCATENATE("  - &amp;PersonID",TEXT($A2106,"0000"),
" {","PersonFirstName:  ",CHAR(34),INDEX(People[First Name],$A2106),CHAR(34),
", PersonMiddleName:  ",CHAR(34),INDEX(People[Middle Name],$A2106),CHAR(34),
", PersonLastName:  ",CHAR(34),INDEX(People[Last Name],$A2106),CHAR(34),"}"))</f>
        <v>#REF!</v>
      </c>
      <c r="E2106" t="e">
        <f>IF(INDEX(Organizations[Organization Type '[CV']],$A2106)="","",
CONCATENATE("  - &amp;OrganizationID",TEXT($A2106,"0000"),
" {","OrganizationTypeCV:  ",CHAR(34),INDEX(Organizations[Organization Type '[CV']],$A2106),CHAR(34),
", OrganizationCode:  ",CHAR(34),INDEX(Organizations[Organization Code],$A2106),CHAR(34),
", OrganizationName:  ",CHAR(34),INDEX(Organizations[Organization Name],$A2106),CHAR(34),
", OrganizationDescription:  ",CHAR(34),INDEX(Organizations[Organization Description],$A2106),CHAR(34),
", OrganizationLink:  ",CHAR(34),INDEX(Organizations[Organization Link],$A2106),CHAR(34),"}"))</f>
        <v>#REF!</v>
      </c>
      <c r="F2106" t="e">
        <f>IF(INDEX(People[First Name],$A2106)="","",
CONCATENATE("  - &amp;AffiliationID",TEXT($A2106,"0000"),
" {PersonID: *PersonID",TEXT($A2106,"0000"),
", OrganizationID: *OrganizationID",TEXT(MATCH(INDEX(People[Organization Name],$A2106),Organizations[Organization Name],0),"0000"),
", IsPrimaryOrganizationContact: , AffiliationStartDate: , AffiliationEndDate: , PrimaryPhone: ",
", PrimaryEmail: ",CHAR(34),INDEX(People[Primary Email],$A2106),CHAR(34),
", PrimaryAddress: ",CHAR(34),INDEX(People[Primary Address],$A2106),CHAR(34),
", PersonLink: }"))</f>
        <v>#REF!</v>
      </c>
      <c r="H2106" t="e">
        <f>IF(COUNTA(CitationInformation)=0,"",IF(INDEX(AuthorList[Author Name],$A2106)="","",
CONCATENATE("  - &amp;AuthorListID",TEXT($A2106,"0000"),
"  {CitationID: *CitationID0001",
", PersonID: *PersonID",TEXT(MATCH(INDEX(AuthorList[Author Name],$A2106),People[Full Name],0),"0000"),
", AuthorOrder: ",INDEX(AuthorList[Author Number],$A2106),"}")))</f>
        <v>#REF!</v>
      </c>
      <c r="K2106" t="e">
        <f>IF(INDEX(SamplingFeatures[Feature Code],$A2106)="","",
CONCATENATE("  - &amp;SamplingFeatureID",TEXT($A2106,"0000"),
" {","SamplingFeatureUUID:  ",CHAR(34),INDEX(SamplingFeatures[Sampling Feature UUID],$A2106),CHAR(34),
", SamplingFeatureTypeCV:  ",CHAR(34),INDEX(SamplingFeatures[Sampling Feature Type],$A2106),CHAR(34),
", SamplingFeatureCode:  ",CHAR(34),INDEX(SamplingFeatures[Feature Code],$A2106),CHAR(34),
", SamplingFeatureName:  ",CHAR(34),INDEX(SamplingFeatures[Feature Name],$A2106),CHAR(34),
", SamplingFeatureDescription:  ",CHAR(34),INDEX(SamplingFeatures[Feature Description],$A2106),CHAR(34),
", SamplingFeatureGeotypeCV:  ",CHAR(34),INDEX(SamplingFeatures[Feature Geo Type],$A2106),CHAR(34),
", FeatureGeometry:  ",CHAR(34),INDEX(SamplingFeatures[Feature Geometry],$A2106),CHAR(34),
", Elevation_m:  ",CHAR(34),INDEX(SamplingFeatures[Elevation_m],$A2106),CHAR(34),
", ElevationDatumCV:  ",CHAR(34),ElevationDatum,CHAR(34),"}"))</f>
        <v>#REF!</v>
      </c>
      <c r="L2106" t="e">
        <f>IF(INDEX(SamplingFeatures[Sampling Feature Type],$A2106)&lt;&gt;"Site","",
CONCATENATE("  - &amp;SiteID",TEXT(SUMPRODUCT(--($L$3:$L2105&lt;&gt;"")),"0000"),
" {","SamplingFeatureID:  *SamplingFeatureID",TEXT($A2106,"0000"),
", SiteTypeCV:  ",CHAR(34),INDEX(Sites[Site Type],$A2106),CHAR(34),
", Latitude:  ",INDEX(Sites[Latitude],$A2106),
", Longitude:  ",INDEX(Sites[Longitude],$A2106),
", SRSName:  ",CHAR(34),LatLonDatum,CHAR(34),"}"))</f>
        <v>#REF!</v>
      </c>
      <c r="M2106" t="e">
        <f>IF(INDEX(SamplingFeatures[Sampling Feature Type],$A2106)&lt;&gt;"Specimen","",
CONCATENATE("  - &amp;SpecimenID",TEXT(SUMPRODUCT(--($M$3:$M2105&lt;&gt;"")),"0000"),
" {","SamplingFeatureID:  *SamplingFeatureID",TEXT($A2106,"0000"),
", SpecimenTypeCV:  ",CHAR(34),INDEX(Specimens[Specimen Type],$A2106),CHAR(34),
", SpecimenMediumCV:  ",INDEX(Specimens[Specimen Medium],$A2106),
", IsFieldSpecimen:  ",CHAR(34),INDEX(Specimens[Is Field Specimen?],$A2106),CHAR(34),"}"))</f>
        <v>#REF!</v>
      </c>
      <c r="N2106" t="e">
        <f>IF(COUNTA(SpatialOffsets[])=0,"", IF(INDEX(SpatialOffsets[Spatial Offset Type],$A2106)="","",
CONCATENATE("  - &amp;SpatialOffsetID",TEXT($A2106,"0000"),
" {","SpatialOffsetTypeCV:  ",CHAR(34),INDEX(SpatialOffsets[Spatial Offset Type],$A2106),CHAR(34),
", Offset1Value:  ",INDEX(SpatialOffsets[Offset 1 Value],$A2106),
", Offset1UnitID:  ",CHAR(34),INDEX(SpatialOffsets[Offset 1 Unit],$A2106),CHAR(34),
", Offset2Value:  ",INDEX(SpatialOffsets[Offset 2 Value],$A2106),
", Offset2UnitID:  ",CHAR(34),INDEX(SpatialOffsets[Offset 2 Unit],$A2106),CHAR(34),
", Offset3Value:  ",INDEX(SpatialOffsets[Offset 3 Value],$A2106),
", Offset3UnitID:  ",CHAR(34),INDEX(SpatialOffsets[Offset 3 Unit],$A2106),CHAR(34),,"}")))</f>
        <v>#REF!</v>
      </c>
      <c r="O2106" t="e">
        <f>IF(COUNTA(RelatedFeatures[])=0,"", IF(INDEX(RelatedFeatures[First Sampling Feature Code],$A2106)="","",
CONCATENATE("  - &amp;RelationID",TEXT($A2106,"0000"),
" {","SamplingFeatureID:  *SamplingFeatureID",TEXT(MATCH(INDEX(RelatedFeatures[First Sampling Feature Code],$A2106),SamplingFeatures[Feature Code],0),"0000"),
", RelationshipTypeCV:  ",CHAR(34),INDEX(RelatedFeatures[Relationship Type],$A2106),CHAR(34),
", RelatedFeatureID: *SamplingFeatureID",TEXT(MATCH(INDEX(RelatedFeatures[Second Sampling Feature Code],$A2106),SamplingFeatures[Feature Code],0),"0000"),
", SpatialOffsetID:  ",IF(INDEX(RelatedFeatures[Offset Number],$A2106)="","",CONCATENATE("*SpatialOffsetID",TEXT(INDEX(RelatedFeatures[Offset Number],$A2106),"0000"))),"}")))</f>
        <v>#REF!</v>
      </c>
      <c r="P2106" t="e">
        <f>IF(INDEX(Methods[Method Type],$A2106)="","",
CONCATENATE("  - &amp;MethodID",TEXT($A2106,"0000"),
" {","MethodTypeCV:  ",CHAR(34),INDEX(Methods[Method Type],$A2106),CHAR(34),
", MethodCode:  ",CHAR(34),INDEX(Methods[Method Code],$A2106),CHAR(34),
", MethodName:  ",CHAR(34),INDEX(Methods[Method Name],$A2106),CHAR(34),
", MethodDescription:  ",CHAR(34),INDEX(Methods[Method Description],$A2106),CHAR(34),
", MethodLink:  ",CHAR(34),INDEX(Methods[Method Link],$A2106),CHAR(34),
", OrganizationID: *OrganizationID",TEXT(MATCH(INDEX(Methods[Organization Name],$A2106),Organizations[Organization Name],0),"0000"),"}"))</f>
        <v>#REF!</v>
      </c>
      <c r="Q2106" t="e">
        <f>IF(INDEX(Variables[Variable Type],$A2106)="","",
CONCATENATE("  - &amp;VariableID",TEXT($A2106,"0000"),
" {","VariableTypeCV:  ",CHAR(34),INDEX(Variables[Variable Type],$A2106),CHAR(34),
", VariableCode:  ",CHAR(34),INDEX(Variables[Variable Code],$A2106),CHAR(34),
", VariableNameCV:  ",CHAR(34),INDEX(Variables[Variable Name],$A2106),CHAR(34),
", VariableDefinition:  ",CHAR(34),INDEX(Variables[Variable Definition],$A2106),CHAR(34),
", SpecciationCV:  ",CHAR(34),INDEX(Variables[Speciation],$A2106),CHAR(34),
", NoDataValue:  ",CHAR(34),INDEX(Variables[No Data Value],$A2106),CHAR(34),"}"))</f>
        <v>#REF!</v>
      </c>
    </row>
    <row r="2107" spans="1:17" x14ac:dyDescent="0.25">
      <c r="A2107">
        <v>2104</v>
      </c>
      <c r="D2107" t="e">
        <f>IF(INDEX(People[First Name],$A2107)="","",
CONCATENATE("  - &amp;PersonID",TEXT($A2107,"0000"),
" {","PersonFirstName:  ",CHAR(34),INDEX(People[First Name],$A2107),CHAR(34),
", PersonMiddleName:  ",CHAR(34),INDEX(People[Middle Name],$A2107),CHAR(34),
", PersonLastName:  ",CHAR(34),INDEX(People[Last Name],$A2107),CHAR(34),"}"))</f>
        <v>#REF!</v>
      </c>
      <c r="E2107" t="e">
        <f>IF(INDEX(Organizations[Organization Type '[CV']],$A2107)="","",
CONCATENATE("  - &amp;OrganizationID",TEXT($A2107,"0000"),
" {","OrganizationTypeCV:  ",CHAR(34),INDEX(Organizations[Organization Type '[CV']],$A2107),CHAR(34),
", OrganizationCode:  ",CHAR(34),INDEX(Organizations[Organization Code],$A2107),CHAR(34),
", OrganizationName:  ",CHAR(34),INDEX(Organizations[Organization Name],$A2107),CHAR(34),
", OrganizationDescription:  ",CHAR(34),INDEX(Organizations[Organization Description],$A2107),CHAR(34),
", OrganizationLink:  ",CHAR(34),INDEX(Organizations[Organization Link],$A2107),CHAR(34),"}"))</f>
        <v>#REF!</v>
      </c>
      <c r="F2107" t="e">
        <f>IF(INDEX(People[First Name],$A2107)="","",
CONCATENATE("  - &amp;AffiliationID",TEXT($A2107,"0000"),
" {PersonID: *PersonID",TEXT($A2107,"0000"),
", OrganizationID: *OrganizationID",TEXT(MATCH(INDEX(People[Organization Name],$A2107),Organizations[Organization Name],0),"0000"),
", IsPrimaryOrganizationContact: , AffiliationStartDate: , AffiliationEndDate: , PrimaryPhone: ",
", PrimaryEmail: ",CHAR(34),INDEX(People[Primary Email],$A2107),CHAR(34),
", PrimaryAddress: ",CHAR(34),INDEX(People[Primary Address],$A2107),CHAR(34),
", PersonLink: }"))</f>
        <v>#REF!</v>
      </c>
      <c r="H2107" t="e">
        <f>IF(COUNTA(CitationInformation)=0,"",IF(INDEX(AuthorList[Author Name],$A2107)="","",
CONCATENATE("  - &amp;AuthorListID",TEXT($A2107,"0000"),
"  {CitationID: *CitationID0001",
", PersonID: *PersonID",TEXT(MATCH(INDEX(AuthorList[Author Name],$A2107),People[Full Name],0),"0000"),
", AuthorOrder: ",INDEX(AuthorList[Author Number],$A2107),"}")))</f>
        <v>#REF!</v>
      </c>
      <c r="K2107" t="e">
        <f>IF(INDEX(SamplingFeatures[Feature Code],$A2107)="","",
CONCATENATE("  - &amp;SamplingFeatureID",TEXT($A2107,"0000"),
" {","SamplingFeatureUUID:  ",CHAR(34),INDEX(SamplingFeatures[Sampling Feature UUID],$A2107),CHAR(34),
", SamplingFeatureTypeCV:  ",CHAR(34),INDEX(SamplingFeatures[Sampling Feature Type],$A2107),CHAR(34),
", SamplingFeatureCode:  ",CHAR(34),INDEX(SamplingFeatures[Feature Code],$A2107),CHAR(34),
", SamplingFeatureName:  ",CHAR(34),INDEX(SamplingFeatures[Feature Name],$A2107),CHAR(34),
", SamplingFeatureDescription:  ",CHAR(34),INDEX(SamplingFeatures[Feature Description],$A2107),CHAR(34),
", SamplingFeatureGeotypeCV:  ",CHAR(34),INDEX(SamplingFeatures[Feature Geo Type],$A2107),CHAR(34),
", FeatureGeometry:  ",CHAR(34),INDEX(SamplingFeatures[Feature Geometry],$A2107),CHAR(34),
", Elevation_m:  ",CHAR(34),INDEX(SamplingFeatures[Elevation_m],$A2107),CHAR(34),
", ElevationDatumCV:  ",CHAR(34),ElevationDatum,CHAR(34),"}"))</f>
        <v>#REF!</v>
      </c>
      <c r="L2107" t="e">
        <f>IF(INDEX(SamplingFeatures[Sampling Feature Type],$A2107)&lt;&gt;"Site","",
CONCATENATE("  - &amp;SiteID",TEXT(SUMPRODUCT(--($L$3:$L2106&lt;&gt;"")),"0000"),
" {","SamplingFeatureID:  *SamplingFeatureID",TEXT($A2107,"0000"),
", SiteTypeCV:  ",CHAR(34),INDEX(Sites[Site Type],$A2107),CHAR(34),
", Latitude:  ",INDEX(Sites[Latitude],$A2107),
", Longitude:  ",INDEX(Sites[Longitude],$A2107),
", SRSName:  ",CHAR(34),LatLonDatum,CHAR(34),"}"))</f>
        <v>#REF!</v>
      </c>
      <c r="M2107" t="e">
        <f>IF(INDEX(SamplingFeatures[Sampling Feature Type],$A2107)&lt;&gt;"Specimen","",
CONCATENATE("  - &amp;SpecimenID",TEXT(SUMPRODUCT(--($M$3:$M2106&lt;&gt;"")),"0000"),
" {","SamplingFeatureID:  *SamplingFeatureID",TEXT($A2107,"0000"),
", SpecimenTypeCV:  ",CHAR(34),INDEX(Specimens[Specimen Type],$A2107),CHAR(34),
", SpecimenMediumCV:  ",INDEX(Specimens[Specimen Medium],$A2107),
", IsFieldSpecimen:  ",CHAR(34),INDEX(Specimens[Is Field Specimen?],$A2107),CHAR(34),"}"))</f>
        <v>#REF!</v>
      </c>
      <c r="N2107" t="e">
        <f>IF(COUNTA(SpatialOffsets[])=0,"", IF(INDEX(SpatialOffsets[Spatial Offset Type],$A2107)="","",
CONCATENATE("  - &amp;SpatialOffsetID",TEXT($A2107,"0000"),
" {","SpatialOffsetTypeCV:  ",CHAR(34),INDEX(SpatialOffsets[Spatial Offset Type],$A2107),CHAR(34),
", Offset1Value:  ",INDEX(SpatialOffsets[Offset 1 Value],$A2107),
", Offset1UnitID:  ",CHAR(34),INDEX(SpatialOffsets[Offset 1 Unit],$A2107),CHAR(34),
", Offset2Value:  ",INDEX(SpatialOffsets[Offset 2 Value],$A2107),
", Offset2UnitID:  ",CHAR(34),INDEX(SpatialOffsets[Offset 2 Unit],$A2107),CHAR(34),
", Offset3Value:  ",INDEX(SpatialOffsets[Offset 3 Value],$A2107),
", Offset3UnitID:  ",CHAR(34),INDEX(SpatialOffsets[Offset 3 Unit],$A2107),CHAR(34),,"}")))</f>
        <v>#REF!</v>
      </c>
      <c r="O2107" t="e">
        <f>IF(COUNTA(RelatedFeatures[])=0,"", IF(INDEX(RelatedFeatures[First Sampling Feature Code],$A2107)="","",
CONCATENATE("  - &amp;RelationID",TEXT($A2107,"0000"),
" {","SamplingFeatureID:  *SamplingFeatureID",TEXT(MATCH(INDEX(RelatedFeatures[First Sampling Feature Code],$A2107),SamplingFeatures[Feature Code],0),"0000"),
", RelationshipTypeCV:  ",CHAR(34),INDEX(RelatedFeatures[Relationship Type],$A2107),CHAR(34),
", RelatedFeatureID: *SamplingFeatureID",TEXT(MATCH(INDEX(RelatedFeatures[Second Sampling Feature Code],$A2107),SamplingFeatures[Feature Code],0),"0000"),
", SpatialOffsetID:  ",IF(INDEX(RelatedFeatures[Offset Number],$A2107)="","",CONCATENATE("*SpatialOffsetID",TEXT(INDEX(RelatedFeatures[Offset Number],$A2107),"0000"))),"}")))</f>
        <v>#REF!</v>
      </c>
      <c r="P2107" t="e">
        <f>IF(INDEX(Methods[Method Type],$A2107)="","",
CONCATENATE("  - &amp;MethodID",TEXT($A2107,"0000"),
" {","MethodTypeCV:  ",CHAR(34),INDEX(Methods[Method Type],$A2107),CHAR(34),
", MethodCode:  ",CHAR(34),INDEX(Methods[Method Code],$A2107),CHAR(34),
", MethodName:  ",CHAR(34),INDEX(Methods[Method Name],$A2107),CHAR(34),
", MethodDescription:  ",CHAR(34),INDEX(Methods[Method Description],$A2107),CHAR(34),
", MethodLink:  ",CHAR(34),INDEX(Methods[Method Link],$A2107),CHAR(34),
", OrganizationID: *OrganizationID",TEXT(MATCH(INDEX(Methods[Organization Name],$A2107),Organizations[Organization Name],0),"0000"),"}"))</f>
        <v>#REF!</v>
      </c>
      <c r="Q2107" t="e">
        <f>IF(INDEX(Variables[Variable Type],$A2107)="","",
CONCATENATE("  - &amp;VariableID",TEXT($A2107,"0000"),
" {","VariableTypeCV:  ",CHAR(34),INDEX(Variables[Variable Type],$A2107),CHAR(34),
", VariableCode:  ",CHAR(34),INDEX(Variables[Variable Code],$A2107),CHAR(34),
", VariableNameCV:  ",CHAR(34),INDEX(Variables[Variable Name],$A2107),CHAR(34),
", VariableDefinition:  ",CHAR(34),INDEX(Variables[Variable Definition],$A2107),CHAR(34),
", SpecciationCV:  ",CHAR(34),INDEX(Variables[Speciation],$A2107),CHAR(34),
", NoDataValue:  ",CHAR(34),INDEX(Variables[No Data Value],$A2107),CHAR(34),"}"))</f>
        <v>#REF!</v>
      </c>
    </row>
    <row r="2108" spans="1:17" x14ac:dyDescent="0.25">
      <c r="A2108">
        <v>2105</v>
      </c>
      <c r="D2108" t="e">
        <f>IF(INDEX(People[First Name],$A2108)="","",
CONCATENATE("  - &amp;PersonID",TEXT($A2108,"0000"),
" {","PersonFirstName:  ",CHAR(34),INDEX(People[First Name],$A2108),CHAR(34),
", PersonMiddleName:  ",CHAR(34),INDEX(People[Middle Name],$A2108),CHAR(34),
", PersonLastName:  ",CHAR(34),INDEX(People[Last Name],$A2108),CHAR(34),"}"))</f>
        <v>#REF!</v>
      </c>
      <c r="E2108" t="e">
        <f>IF(INDEX(Organizations[Organization Type '[CV']],$A2108)="","",
CONCATENATE("  - &amp;OrganizationID",TEXT($A2108,"0000"),
" {","OrganizationTypeCV:  ",CHAR(34),INDEX(Organizations[Organization Type '[CV']],$A2108),CHAR(34),
", OrganizationCode:  ",CHAR(34),INDEX(Organizations[Organization Code],$A2108),CHAR(34),
", OrganizationName:  ",CHAR(34),INDEX(Organizations[Organization Name],$A2108),CHAR(34),
", OrganizationDescription:  ",CHAR(34),INDEX(Organizations[Organization Description],$A2108),CHAR(34),
", OrganizationLink:  ",CHAR(34),INDEX(Organizations[Organization Link],$A2108),CHAR(34),"}"))</f>
        <v>#REF!</v>
      </c>
      <c r="F2108" t="e">
        <f>IF(INDEX(People[First Name],$A2108)="","",
CONCATENATE("  - &amp;AffiliationID",TEXT($A2108,"0000"),
" {PersonID: *PersonID",TEXT($A2108,"0000"),
", OrganizationID: *OrganizationID",TEXT(MATCH(INDEX(People[Organization Name],$A2108),Organizations[Organization Name],0),"0000"),
", IsPrimaryOrganizationContact: , AffiliationStartDate: , AffiliationEndDate: , PrimaryPhone: ",
", PrimaryEmail: ",CHAR(34),INDEX(People[Primary Email],$A2108),CHAR(34),
", PrimaryAddress: ",CHAR(34),INDEX(People[Primary Address],$A2108),CHAR(34),
", PersonLink: }"))</f>
        <v>#REF!</v>
      </c>
      <c r="H2108" t="e">
        <f>IF(COUNTA(CitationInformation)=0,"",IF(INDEX(AuthorList[Author Name],$A2108)="","",
CONCATENATE("  - &amp;AuthorListID",TEXT($A2108,"0000"),
"  {CitationID: *CitationID0001",
", PersonID: *PersonID",TEXT(MATCH(INDEX(AuthorList[Author Name],$A2108),People[Full Name],0),"0000"),
", AuthorOrder: ",INDEX(AuthorList[Author Number],$A2108),"}")))</f>
        <v>#REF!</v>
      </c>
      <c r="K2108" t="e">
        <f>IF(INDEX(SamplingFeatures[Feature Code],$A2108)="","",
CONCATENATE("  - &amp;SamplingFeatureID",TEXT($A2108,"0000"),
" {","SamplingFeatureUUID:  ",CHAR(34),INDEX(SamplingFeatures[Sampling Feature UUID],$A2108),CHAR(34),
", SamplingFeatureTypeCV:  ",CHAR(34),INDEX(SamplingFeatures[Sampling Feature Type],$A2108),CHAR(34),
", SamplingFeatureCode:  ",CHAR(34),INDEX(SamplingFeatures[Feature Code],$A2108),CHAR(34),
", SamplingFeatureName:  ",CHAR(34),INDEX(SamplingFeatures[Feature Name],$A2108),CHAR(34),
", SamplingFeatureDescription:  ",CHAR(34),INDEX(SamplingFeatures[Feature Description],$A2108),CHAR(34),
", SamplingFeatureGeotypeCV:  ",CHAR(34),INDEX(SamplingFeatures[Feature Geo Type],$A2108),CHAR(34),
", FeatureGeometry:  ",CHAR(34),INDEX(SamplingFeatures[Feature Geometry],$A2108),CHAR(34),
", Elevation_m:  ",CHAR(34),INDEX(SamplingFeatures[Elevation_m],$A2108),CHAR(34),
", ElevationDatumCV:  ",CHAR(34),ElevationDatum,CHAR(34),"}"))</f>
        <v>#REF!</v>
      </c>
      <c r="L2108" t="e">
        <f>IF(INDEX(SamplingFeatures[Sampling Feature Type],$A2108)&lt;&gt;"Site","",
CONCATENATE("  - &amp;SiteID",TEXT(SUMPRODUCT(--($L$3:$L2107&lt;&gt;"")),"0000"),
" {","SamplingFeatureID:  *SamplingFeatureID",TEXT($A2108,"0000"),
", SiteTypeCV:  ",CHAR(34),INDEX(Sites[Site Type],$A2108),CHAR(34),
", Latitude:  ",INDEX(Sites[Latitude],$A2108),
", Longitude:  ",INDEX(Sites[Longitude],$A2108),
", SRSName:  ",CHAR(34),LatLonDatum,CHAR(34),"}"))</f>
        <v>#REF!</v>
      </c>
      <c r="M2108" t="e">
        <f>IF(INDEX(SamplingFeatures[Sampling Feature Type],$A2108)&lt;&gt;"Specimen","",
CONCATENATE("  - &amp;SpecimenID",TEXT(SUMPRODUCT(--($M$3:$M2107&lt;&gt;"")),"0000"),
" {","SamplingFeatureID:  *SamplingFeatureID",TEXT($A2108,"0000"),
", SpecimenTypeCV:  ",CHAR(34),INDEX(Specimens[Specimen Type],$A2108),CHAR(34),
", SpecimenMediumCV:  ",INDEX(Specimens[Specimen Medium],$A2108),
", IsFieldSpecimen:  ",CHAR(34),INDEX(Specimens[Is Field Specimen?],$A2108),CHAR(34),"}"))</f>
        <v>#REF!</v>
      </c>
      <c r="N2108" t="e">
        <f>IF(COUNTA(SpatialOffsets[])=0,"", IF(INDEX(SpatialOffsets[Spatial Offset Type],$A2108)="","",
CONCATENATE("  - &amp;SpatialOffsetID",TEXT($A2108,"0000"),
" {","SpatialOffsetTypeCV:  ",CHAR(34),INDEX(SpatialOffsets[Spatial Offset Type],$A2108),CHAR(34),
", Offset1Value:  ",INDEX(SpatialOffsets[Offset 1 Value],$A2108),
", Offset1UnitID:  ",CHAR(34),INDEX(SpatialOffsets[Offset 1 Unit],$A2108),CHAR(34),
", Offset2Value:  ",INDEX(SpatialOffsets[Offset 2 Value],$A2108),
", Offset2UnitID:  ",CHAR(34),INDEX(SpatialOffsets[Offset 2 Unit],$A2108),CHAR(34),
", Offset3Value:  ",INDEX(SpatialOffsets[Offset 3 Value],$A2108),
", Offset3UnitID:  ",CHAR(34),INDEX(SpatialOffsets[Offset 3 Unit],$A2108),CHAR(34),,"}")))</f>
        <v>#REF!</v>
      </c>
      <c r="O2108" t="e">
        <f>IF(COUNTA(RelatedFeatures[])=0,"", IF(INDEX(RelatedFeatures[First Sampling Feature Code],$A2108)="","",
CONCATENATE("  - &amp;RelationID",TEXT($A2108,"0000"),
" {","SamplingFeatureID:  *SamplingFeatureID",TEXT(MATCH(INDEX(RelatedFeatures[First Sampling Feature Code],$A2108),SamplingFeatures[Feature Code],0),"0000"),
", RelationshipTypeCV:  ",CHAR(34),INDEX(RelatedFeatures[Relationship Type],$A2108),CHAR(34),
", RelatedFeatureID: *SamplingFeatureID",TEXT(MATCH(INDEX(RelatedFeatures[Second Sampling Feature Code],$A2108),SamplingFeatures[Feature Code],0),"0000"),
", SpatialOffsetID:  ",IF(INDEX(RelatedFeatures[Offset Number],$A2108)="","",CONCATENATE("*SpatialOffsetID",TEXT(INDEX(RelatedFeatures[Offset Number],$A2108),"0000"))),"}")))</f>
        <v>#REF!</v>
      </c>
      <c r="P2108" t="e">
        <f>IF(INDEX(Methods[Method Type],$A2108)="","",
CONCATENATE("  - &amp;MethodID",TEXT($A2108,"0000"),
" {","MethodTypeCV:  ",CHAR(34),INDEX(Methods[Method Type],$A2108),CHAR(34),
", MethodCode:  ",CHAR(34),INDEX(Methods[Method Code],$A2108),CHAR(34),
", MethodName:  ",CHAR(34),INDEX(Methods[Method Name],$A2108),CHAR(34),
", MethodDescription:  ",CHAR(34),INDEX(Methods[Method Description],$A2108),CHAR(34),
", MethodLink:  ",CHAR(34),INDEX(Methods[Method Link],$A2108),CHAR(34),
", OrganizationID: *OrganizationID",TEXT(MATCH(INDEX(Methods[Organization Name],$A2108),Organizations[Organization Name],0),"0000"),"}"))</f>
        <v>#REF!</v>
      </c>
      <c r="Q2108" t="e">
        <f>IF(INDEX(Variables[Variable Type],$A2108)="","",
CONCATENATE("  - &amp;VariableID",TEXT($A2108,"0000"),
" {","VariableTypeCV:  ",CHAR(34),INDEX(Variables[Variable Type],$A2108),CHAR(34),
", VariableCode:  ",CHAR(34),INDEX(Variables[Variable Code],$A2108),CHAR(34),
", VariableNameCV:  ",CHAR(34),INDEX(Variables[Variable Name],$A2108),CHAR(34),
", VariableDefinition:  ",CHAR(34),INDEX(Variables[Variable Definition],$A2108),CHAR(34),
", SpecciationCV:  ",CHAR(34),INDEX(Variables[Speciation],$A2108),CHAR(34),
", NoDataValue:  ",CHAR(34),INDEX(Variables[No Data Value],$A2108),CHAR(34),"}"))</f>
        <v>#REF!</v>
      </c>
    </row>
    <row r="2109" spans="1:17" x14ac:dyDescent="0.25">
      <c r="A2109">
        <v>2106</v>
      </c>
      <c r="D2109" t="e">
        <f>IF(INDEX(People[First Name],$A2109)="","",
CONCATENATE("  - &amp;PersonID",TEXT($A2109,"0000"),
" {","PersonFirstName:  ",CHAR(34),INDEX(People[First Name],$A2109),CHAR(34),
", PersonMiddleName:  ",CHAR(34),INDEX(People[Middle Name],$A2109),CHAR(34),
", PersonLastName:  ",CHAR(34),INDEX(People[Last Name],$A2109),CHAR(34),"}"))</f>
        <v>#REF!</v>
      </c>
      <c r="E2109" t="e">
        <f>IF(INDEX(Organizations[Organization Type '[CV']],$A2109)="","",
CONCATENATE("  - &amp;OrganizationID",TEXT($A2109,"0000"),
" {","OrganizationTypeCV:  ",CHAR(34),INDEX(Organizations[Organization Type '[CV']],$A2109),CHAR(34),
", OrganizationCode:  ",CHAR(34),INDEX(Organizations[Organization Code],$A2109),CHAR(34),
", OrganizationName:  ",CHAR(34),INDEX(Organizations[Organization Name],$A2109),CHAR(34),
", OrganizationDescription:  ",CHAR(34),INDEX(Organizations[Organization Description],$A2109),CHAR(34),
", OrganizationLink:  ",CHAR(34),INDEX(Organizations[Organization Link],$A2109),CHAR(34),"}"))</f>
        <v>#REF!</v>
      </c>
      <c r="F2109" t="e">
        <f>IF(INDEX(People[First Name],$A2109)="","",
CONCATENATE("  - &amp;AffiliationID",TEXT($A2109,"0000"),
" {PersonID: *PersonID",TEXT($A2109,"0000"),
", OrganizationID: *OrganizationID",TEXT(MATCH(INDEX(People[Organization Name],$A2109),Organizations[Organization Name],0),"0000"),
", IsPrimaryOrganizationContact: , AffiliationStartDate: , AffiliationEndDate: , PrimaryPhone: ",
", PrimaryEmail: ",CHAR(34),INDEX(People[Primary Email],$A2109),CHAR(34),
", PrimaryAddress: ",CHAR(34),INDEX(People[Primary Address],$A2109),CHAR(34),
", PersonLink: }"))</f>
        <v>#REF!</v>
      </c>
      <c r="H2109" t="e">
        <f>IF(COUNTA(CitationInformation)=0,"",IF(INDEX(AuthorList[Author Name],$A2109)="","",
CONCATENATE("  - &amp;AuthorListID",TEXT($A2109,"0000"),
"  {CitationID: *CitationID0001",
", PersonID: *PersonID",TEXT(MATCH(INDEX(AuthorList[Author Name],$A2109),People[Full Name],0),"0000"),
", AuthorOrder: ",INDEX(AuthorList[Author Number],$A2109),"}")))</f>
        <v>#REF!</v>
      </c>
      <c r="K2109" t="e">
        <f>IF(INDEX(SamplingFeatures[Feature Code],$A2109)="","",
CONCATENATE("  - &amp;SamplingFeatureID",TEXT($A2109,"0000"),
" {","SamplingFeatureUUID:  ",CHAR(34),INDEX(SamplingFeatures[Sampling Feature UUID],$A2109),CHAR(34),
", SamplingFeatureTypeCV:  ",CHAR(34),INDEX(SamplingFeatures[Sampling Feature Type],$A2109),CHAR(34),
", SamplingFeatureCode:  ",CHAR(34),INDEX(SamplingFeatures[Feature Code],$A2109),CHAR(34),
", SamplingFeatureName:  ",CHAR(34),INDEX(SamplingFeatures[Feature Name],$A2109),CHAR(34),
", SamplingFeatureDescription:  ",CHAR(34),INDEX(SamplingFeatures[Feature Description],$A2109),CHAR(34),
", SamplingFeatureGeotypeCV:  ",CHAR(34),INDEX(SamplingFeatures[Feature Geo Type],$A2109),CHAR(34),
", FeatureGeometry:  ",CHAR(34),INDEX(SamplingFeatures[Feature Geometry],$A2109),CHAR(34),
", Elevation_m:  ",CHAR(34),INDEX(SamplingFeatures[Elevation_m],$A2109),CHAR(34),
", ElevationDatumCV:  ",CHAR(34),ElevationDatum,CHAR(34),"}"))</f>
        <v>#REF!</v>
      </c>
      <c r="L2109" t="e">
        <f>IF(INDEX(SamplingFeatures[Sampling Feature Type],$A2109)&lt;&gt;"Site","",
CONCATENATE("  - &amp;SiteID",TEXT(SUMPRODUCT(--($L$3:$L2108&lt;&gt;"")),"0000"),
" {","SamplingFeatureID:  *SamplingFeatureID",TEXT($A2109,"0000"),
", SiteTypeCV:  ",CHAR(34),INDEX(Sites[Site Type],$A2109),CHAR(34),
", Latitude:  ",INDEX(Sites[Latitude],$A2109),
", Longitude:  ",INDEX(Sites[Longitude],$A2109),
", SRSName:  ",CHAR(34),LatLonDatum,CHAR(34),"}"))</f>
        <v>#REF!</v>
      </c>
      <c r="M2109" t="e">
        <f>IF(INDEX(SamplingFeatures[Sampling Feature Type],$A2109)&lt;&gt;"Specimen","",
CONCATENATE("  - &amp;SpecimenID",TEXT(SUMPRODUCT(--($M$3:$M2108&lt;&gt;"")),"0000"),
" {","SamplingFeatureID:  *SamplingFeatureID",TEXT($A2109,"0000"),
", SpecimenTypeCV:  ",CHAR(34),INDEX(Specimens[Specimen Type],$A2109),CHAR(34),
", SpecimenMediumCV:  ",INDEX(Specimens[Specimen Medium],$A2109),
", IsFieldSpecimen:  ",CHAR(34),INDEX(Specimens[Is Field Specimen?],$A2109),CHAR(34),"}"))</f>
        <v>#REF!</v>
      </c>
      <c r="N2109" t="e">
        <f>IF(COUNTA(SpatialOffsets[])=0,"", IF(INDEX(SpatialOffsets[Spatial Offset Type],$A2109)="","",
CONCATENATE("  - &amp;SpatialOffsetID",TEXT($A2109,"0000"),
" {","SpatialOffsetTypeCV:  ",CHAR(34),INDEX(SpatialOffsets[Spatial Offset Type],$A2109),CHAR(34),
", Offset1Value:  ",INDEX(SpatialOffsets[Offset 1 Value],$A2109),
", Offset1UnitID:  ",CHAR(34),INDEX(SpatialOffsets[Offset 1 Unit],$A2109),CHAR(34),
", Offset2Value:  ",INDEX(SpatialOffsets[Offset 2 Value],$A2109),
", Offset2UnitID:  ",CHAR(34),INDEX(SpatialOffsets[Offset 2 Unit],$A2109),CHAR(34),
", Offset3Value:  ",INDEX(SpatialOffsets[Offset 3 Value],$A2109),
", Offset3UnitID:  ",CHAR(34),INDEX(SpatialOffsets[Offset 3 Unit],$A2109),CHAR(34),,"}")))</f>
        <v>#REF!</v>
      </c>
      <c r="O2109" t="e">
        <f>IF(COUNTA(RelatedFeatures[])=0,"", IF(INDEX(RelatedFeatures[First Sampling Feature Code],$A2109)="","",
CONCATENATE("  - &amp;RelationID",TEXT($A2109,"0000"),
" {","SamplingFeatureID:  *SamplingFeatureID",TEXT(MATCH(INDEX(RelatedFeatures[First Sampling Feature Code],$A2109),SamplingFeatures[Feature Code],0),"0000"),
", RelationshipTypeCV:  ",CHAR(34),INDEX(RelatedFeatures[Relationship Type],$A2109),CHAR(34),
", RelatedFeatureID: *SamplingFeatureID",TEXT(MATCH(INDEX(RelatedFeatures[Second Sampling Feature Code],$A2109),SamplingFeatures[Feature Code],0),"0000"),
", SpatialOffsetID:  ",IF(INDEX(RelatedFeatures[Offset Number],$A2109)="","",CONCATENATE("*SpatialOffsetID",TEXT(INDEX(RelatedFeatures[Offset Number],$A2109),"0000"))),"}")))</f>
        <v>#REF!</v>
      </c>
      <c r="P2109" t="e">
        <f>IF(INDEX(Methods[Method Type],$A2109)="","",
CONCATENATE("  - &amp;MethodID",TEXT($A2109,"0000"),
" {","MethodTypeCV:  ",CHAR(34),INDEX(Methods[Method Type],$A2109),CHAR(34),
", MethodCode:  ",CHAR(34),INDEX(Methods[Method Code],$A2109),CHAR(34),
", MethodName:  ",CHAR(34),INDEX(Methods[Method Name],$A2109),CHAR(34),
", MethodDescription:  ",CHAR(34),INDEX(Methods[Method Description],$A2109),CHAR(34),
", MethodLink:  ",CHAR(34),INDEX(Methods[Method Link],$A2109),CHAR(34),
", OrganizationID: *OrganizationID",TEXT(MATCH(INDEX(Methods[Organization Name],$A2109),Organizations[Organization Name],0),"0000"),"}"))</f>
        <v>#REF!</v>
      </c>
      <c r="Q2109" t="e">
        <f>IF(INDEX(Variables[Variable Type],$A2109)="","",
CONCATENATE("  - &amp;VariableID",TEXT($A2109,"0000"),
" {","VariableTypeCV:  ",CHAR(34),INDEX(Variables[Variable Type],$A2109),CHAR(34),
", VariableCode:  ",CHAR(34),INDEX(Variables[Variable Code],$A2109),CHAR(34),
", VariableNameCV:  ",CHAR(34),INDEX(Variables[Variable Name],$A2109),CHAR(34),
", VariableDefinition:  ",CHAR(34),INDEX(Variables[Variable Definition],$A2109),CHAR(34),
", SpecciationCV:  ",CHAR(34),INDEX(Variables[Speciation],$A2109),CHAR(34),
", NoDataValue:  ",CHAR(34),INDEX(Variables[No Data Value],$A2109),CHAR(34),"}"))</f>
        <v>#REF!</v>
      </c>
    </row>
    <row r="2110" spans="1:17" x14ac:dyDescent="0.25">
      <c r="A2110">
        <v>2107</v>
      </c>
      <c r="D2110" t="e">
        <f>IF(INDEX(People[First Name],$A2110)="","",
CONCATENATE("  - &amp;PersonID",TEXT($A2110,"0000"),
" {","PersonFirstName:  ",CHAR(34),INDEX(People[First Name],$A2110),CHAR(34),
", PersonMiddleName:  ",CHAR(34),INDEX(People[Middle Name],$A2110),CHAR(34),
", PersonLastName:  ",CHAR(34),INDEX(People[Last Name],$A2110),CHAR(34),"}"))</f>
        <v>#REF!</v>
      </c>
      <c r="E2110" t="e">
        <f>IF(INDEX(Organizations[Organization Type '[CV']],$A2110)="","",
CONCATENATE("  - &amp;OrganizationID",TEXT($A2110,"0000"),
" {","OrganizationTypeCV:  ",CHAR(34),INDEX(Organizations[Organization Type '[CV']],$A2110),CHAR(34),
", OrganizationCode:  ",CHAR(34),INDEX(Organizations[Organization Code],$A2110),CHAR(34),
", OrganizationName:  ",CHAR(34),INDEX(Organizations[Organization Name],$A2110),CHAR(34),
", OrganizationDescription:  ",CHAR(34),INDEX(Organizations[Organization Description],$A2110),CHAR(34),
", OrganizationLink:  ",CHAR(34),INDEX(Organizations[Organization Link],$A2110),CHAR(34),"}"))</f>
        <v>#REF!</v>
      </c>
      <c r="F2110" t="e">
        <f>IF(INDEX(People[First Name],$A2110)="","",
CONCATENATE("  - &amp;AffiliationID",TEXT($A2110,"0000"),
" {PersonID: *PersonID",TEXT($A2110,"0000"),
", OrganizationID: *OrganizationID",TEXT(MATCH(INDEX(People[Organization Name],$A2110),Organizations[Organization Name],0),"0000"),
", IsPrimaryOrganizationContact: , AffiliationStartDate: , AffiliationEndDate: , PrimaryPhone: ",
", PrimaryEmail: ",CHAR(34),INDEX(People[Primary Email],$A2110),CHAR(34),
", PrimaryAddress: ",CHAR(34),INDEX(People[Primary Address],$A2110),CHAR(34),
", PersonLink: }"))</f>
        <v>#REF!</v>
      </c>
      <c r="H2110" t="e">
        <f>IF(COUNTA(CitationInformation)=0,"",IF(INDEX(AuthorList[Author Name],$A2110)="","",
CONCATENATE("  - &amp;AuthorListID",TEXT($A2110,"0000"),
"  {CitationID: *CitationID0001",
", PersonID: *PersonID",TEXT(MATCH(INDEX(AuthorList[Author Name],$A2110),People[Full Name],0),"0000"),
", AuthorOrder: ",INDEX(AuthorList[Author Number],$A2110),"}")))</f>
        <v>#REF!</v>
      </c>
      <c r="K2110" t="e">
        <f>IF(INDEX(SamplingFeatures[Feature Code],$A2110)="","",
CONCATENATE("  - &amp;SamplingFeatureID",TEXT($A2110,"0000"),
" {","SamplingFeatureUUID:  ",CHAR(34),INDEX(SamplingFeatures[Sampling Feature UUID],$A2110),CHAR(34),
", SamplingFeatureTypeCV:  ",CHAR(34),INDEX(SamplingFeatures[Sampling Feature Type],$A2110),CHAR(34),
", SamplingFeatureCode:  ",CHAR(34),INDEX(SamplingFeatures[Feature Code],$A2110),CHAR(34),
", SamplingFeatureName:  ",CHAR(34),INDEX(SamplingFeatures[Feature Name],$A2110),CHAR(34),
", SamplingFeatureDescription:  ",CHAR(34),INDEX(SamplingFeatures[Feature Description],$A2110),CHAR(34),
", SamplingFeatureGeotypeCV:  ",CHAR(34),INDEX(SamplingFeatures[Feature Geo Type],$A2110),CHAR(34),
", FeatureGeometry:  ",CHAR(34),INDEX(SamplingFeatures[Feature Geometry],$A2110),CHAR(34),
", Elevation_m:  ",CHAR(34),INDEX(SamplingFeatures[Elevation_m],$A2110),CHAR(34),
", ElevationDatumCV:  ",CHAR(34),ElevationDatum,CHAR(34),"}"))</f>
        <v>#REF!</v>
      </c>
      <c r="L2110" t="e">
        <f>IF(INDEX(SamplingFeatures[Sampling Feature Type],$A2110)&lt;&gt;"Site","",
CONCATENATE("  - &amp;SiteID",TEXT(SUMPRODUCT(--($L$3:$L2109&lt;&gt;"")),"0000"),
" {","SamplingFeatureID:  *SamplingFeatureID",TEXT($A2110,"0000"),
", SiteTypeCV:  ",CHAR(34),INDEX(Sites[Site Type],$A2110),CHAR(34),
", Latitude:  ",INDEX(Sites[Latitude],$A2110),
", Longitude:  ",INDEX(Sites[Longitude],$A2110),
", SRSName:  ",CHAR(34),LatLonDatum,CHAR(34),"}"))</f>
        <v>#REF!</v>
      </c>
      <c r="M2110" t="e">
        <f>IF(INDEX(SamplingFeatures[Sampling Feature Type],$A2110)&lt;&gt;"Specimen","",
CONCATENATE("  - &amp;SpecimenID",TEXT(SUMPRODUCT(--($M$3:$M2109&lt;&gt;"")),"0000"),
" {","SamplingFeatureID:  *SamplingFeatureID",TEXT($A2110,"0000"),
", SpecimenTypeCV:  ",CHAR(34),INDEX(Specimens[Specimen Type],$A2110),CHAR(34),
", SpecimenMediumCV:  ",INDEX(Specimens[Specimen Medium],$A2110),
", IsFieldSpecimen:  ",CHAR(34),INDEX(Specimens[Is Field Specimen?],$A2110),CHAR(34),"}"))</f>
        <v>#REF!</v>
      </c>
      <c r="N2110" t="e">
        <f>IF(COUNTA(SpatialOffsets[])=0,"", IF(INDEX(SpatialOffsets[Spatial Offset Type],$A2110)="","",
CONCATENATE("  - &amp;SpatialOffsetID",TEXT($A2110,"0000"),
" {","SpatialOffsetTypeCV:  ",CHAR(34),INDEX(SpatialOffsets[Spatial Offset Type],$A2110),CHAR(34),
", Offset1Value:  ",INDEX(SpatialOffsets[Offset 1 Value],$A2110),
", Offset1UnitID:  ",CHAR(34),INDEX(SpatialOffsets[Offset 1 Unit],$A2110),CHAR(34),
", Offset2Value:  ",INDEX(SpatialOffsets[Offset 2 Value],$A2110),
", Offset2UnitID:  ",CHAR(34),INDEX(SpatialOffsets[Offset 2 Unit],$A2110),CHAR(34),
", Offset3Value:  ",INDEX(SpatialOffsets[Offset 3 Value],$A2110),
", Offset3UnitID:  ",CHAR(34),INDEX(SpatialOffsets[Offset 3 Unit],$A2110),CHAR(34),,"}")))</f>
        <v>#REF!</v>
      </c>
      <c r="O2110" t="e">
        <f>IF(COUNTA(RelatedFeatures[])=0,"", IF(INDEX(RelatedFeatures[First Sampling Feature Code],$A2110)="","",
CONCATENATE("  - &amp;RelationID",TEXT($A2110,"0000"),
" {","SamplingFeatureID:  *SamplingFeatureID",TEXT(MATCH(INDEX(RelatedFeatures[First Sampling Feature Code],$A2110),SamplingFeatures[Feature Code],0),"0000"),
", RelationshipTypeCV:  ",CHAR(34),INDEX(RelatedFeatures[Relationship Type],$A2110),CHAR(34),
", RelatedFeatureID: *SamplingFeatureID",TEXT(MATCH(INDEX(RelatedFeatures[Second Sampling Feature Code],$A2110),SamplingFeatures[Feature Code],0),"0000"),
", SpatialOffsetID:  ",IF(INDEX(RelatedFeatures[Offset Number],$A2110)="","",CONCATENATE("*SpatialOffsetID",TEXT(INDEX(RelatedFeatures[Offset Number],$A2110),"0000"))),"}")))</f>
        <v>#REF!</v>
      </c>
      <c r="P2110" t="e">
        <f>IF(INDEX(Methods[Method Type],$A2110)="","",
CONCATENATE("  - &amp;MethodID",TEXT($A2110,"0000"),
" {","MethodTypeCV:  ",CHAR(34),INDEX(Methods[Method Type],$A2110),CHAR(34),
", MethodCode:  ",CHAR(34),INDEX(Methods[Method Code],$A2110),CHAR(34),
", MethodName:  ",CHAR(34),INDEX(Methods[Method Name],$A2110),CHAR(34),
", MethodDescription:  ",CHAR(34),INDEX(Methods[Method Description],$A2110),CHAR(34),
", MethodLink:  ",CHAR(34),INDEX(Methods[Method Link],$A2110),CHAR(34),
", OrganizationID: *OrganizationID",TEXT(MATCH(INDEX(Methods[Organization Name],$A2110),Organizations[Organization Name],0),"0000"),"}"))</f>
        <v>#REF!</v>
      </c>
      <c r="Q2110" t="e">
        <f>IF(INDEX(Variables[Variable Type],$A2110)="","",
CONCATENATE("  - &amp;VariableID",TEXT($A2110,"0000"),
" {","VariableTypeCV:  ",CHAR(34),INDEX(Variables[Variable Type],$A2110),CHAR(34),
", VariableCode:  ",CHAR(34),INDEX(Variables[Variable Code],$A2110),CHAR(34),
", VariableNameCV:  ",CHAR(34),INDEX(Variables[Variable Name],$A2110),CHAR(34),
", VariableDefinition:  ",CHAR(34),INDEX(Variables[Variable Definition],$A2110),CHAR(34),
", SpecciationCV:  ",CHAR(34),INDEX(Variables[Speciation],$A2110),CHAR(34),
", NoDataValue:  ",CHAR(34),INDEX(Variables[No Data Value],$A2110),CHAR(34),"}"))</f>
        <v>#REF!</v>
      </c>
    </row>
    <row r="2111" spans="1:17" x14ac:dyDescent="0.25">
      <c r="A2111">
        <v>2108</v>
      </c>
      <c r="D2111" t="e">
        <f>IF(INDEX(People[First Name],$A2111)="","",
CONCATENATE("  - &amp;PersonID",TEXT($A2111,"0000"),
" {","PersonFirstName:  ",CHAR(34),INDEX(People[First Name],$A2111),CHAR(34),
", PersonMiddleName:  ",CHAR(34),INDEX(People[Middle Name],$A2111),CHAR(34),
", PersonLastName:  ",CHAR(34),INDEX(People[Last Name],$A2111),CHAR(34),"}"))</f>
        <v>#REF!</v>
      </c>
      <c r="E2111" t="e">
        <f>IF(INDEX(Organizations[Organization Type '[CV']],$A2111)="","",
CONCATENATE("  - &amp;OrganizationID",TEXT($A2111,"0000"),
" {","OrganizationTypeCV:  ",CHAR(34),INDEX(Organizations[Organization Type '[CV']],$A2111),CHAR(34),
", OrganizationCode:  ",CHAR(34),INDEX(Organizations[Organization Code],$A2111),CHAR(34),
", OrganizationName:  ",CHAR(34),INDEX(Organizations[Organization Name],$A2111),CHAR(34),
", OrganizationDescription:  ",CHAR(34),INDEX(Organizations[Organization Description],$A2111),CHAR(34),
", OrganizationLink:  ",CHAR(34),INDEX(Organizations[Organization Link],$A2111),CHAR(34),"}"))</f>
        <v>#REF!</v>
      </c>
      <c r="F2111" t="e">
        <f>IF(INDEX(People[First Name],$A2111)="","",
CONCATENATE("  - &amp;AffiliationID",TEXT($A2111,"0000"),
" {PersonID: *PersonID",TEXT($A2111,"0000"),
", OrganizationID: *OrganizationID",TEXT(MATCH(INDEX(People[Organization Name],$A2111),Organizations[Organization Name],0),"0000"),
", IsPrimaryOrganizationContact: , AffiliationStartDate: , AffiliationEndDate: , PrimaryPhone: ",
", PrimaryEmail: ",CHAR(34),INDEX(People[Primary Email],$A2111),CHAR(34),
", PrimaryAddress: ",CHAR(34),INDEX(People[Primary Address],$A2111),CHAR(34),
", PersonLink: }"))</f>
        <v>#REF!</v>
      </c>
      <c r="H2111" t="e">
        <f>IF(COUNTA(CitationInformation)=0,"",IF(INDEX(AuthorList[Author Name],$A2111)="","",
CONCATENATE("  - &amp;AuthorListID",TEXT($A2111,"0000"),
"  {CitationID: *CitationID0001",
", PersonID: *PersonID",TEXT(MATCH(INDEX(AuthorList[Author Name],$A2111),People[Full Name],0),"0000"),
", AuthorOrder: ",INDEX(AuthorList[Author Number],$A2111),"}")))</f>
        <v>#REF!</v>
      </c>
      <c r="K2111" t="e">
        <f>IF(INDEX(SamplingFeatures[Feature Code],$A2111)="","",
CONCATENATE("  - &amp;SamplingFeatureID",TEXT($A2111,"0000"),
" {","SamplingFeatureUUID:  ",CHAR(34),INDEX(SamplingFeatures[Sampling Feature UUID],$A2111),CHAR(34),
", SamplingFeatureTypeCV:  ",CHAR(34),INDEX(SamplingFeatures[Sampling Feature Type],$A2111),CHAR(34),
", SamplingFeatureCode:  ",CHAR(34),INDEX(SamplingFeatures[Feature Code],$A2111),CHAR(34),
", SamplingFeatureName:  ",CHAR(34),INDEX(SamplingFeatures[Feature Name],$A2111),CHAR(34),
", SamplingFeatureDescription:  ",CHAR(34),INDEX(SamplingFeatures[Feature Description],$A2111),CHAR(34),
", SamplingFeatureGeotypeCV:  ",CHAR(34),INDEX(SamplingFeatures[Feature Geo Type],$A2111),CHAR(34),
", FeatureGeometry:  ",CHAR(34),INDEX(SamplingFeatures[Feature Geometry],$A2111),CHAR(34),
", Elevation_m:  ",CHAR(34),INDEX(SamplingFeatures[Elevation_m],$A2111),CHAR(34),
", ElevationDatumCV:  ",CHAR(34),ElevationDatum,CHAR(34),"}"))</f>
        <v>#REF!</v>
      </c>
      <c r="L2111" t="e">
        <f>IF(INDEX(SamplingFeatures[Sampling Feature Type],$A2111)&lt;&gt;"Site","",
CONCATENATE("  - &amp;SiteID",TEXT(SUMPRODUCT(--($L$3:$L2110&lt;&gt;"")),"0000"),
" {","SamplingFeatureID:  *SamplingFeatureID",TEXT($A2111,"0000"),
", SiteTypeCV:  ",CHAR(34),INDEX(Sites[Site Type],$A2111),CHAR(34),
", Latitude:  ",INDEX(Sites[Latitude],$A2111),
", Longitude:  ",INDEX(Sites[Longitude],$A2111),
", SRSName:  ",CHAR(34),LatLonDatum,CHAR(34),"}"))</f>
        <v>#REF!</v>
      </c>
      <c r="M2111" t="e">
        <f>IF(INDEX(SamplingFeatures[Sampling Feature Type],$A2111)&lt;&gt;"Specimen","",
CONCATENATE("  - &amp;SpecimenID",TEXT(SUMPRODUCT(--($M$3:$M2110&lt;&gt;"")),"0000"),
" {","SamplingFeatureID:  *SamplingFeatureID",TEXT($A2111,"0000"),
", SpecimenTypeCV:  ",CHAR(34),INDEX(Specimens[Specimen Type],$A2111),CHAR(34),
", SpecimenMediumCV:  ",INDEX(Specimens[Specimen Medium],$A2111),
", IsFieldSpecimen:  ",CHAR(34),INDEX(Specimens[Is Field Specimen?],$A2111),CHAR(34),"}"))</f>
        <v>#REF!</v>
      </c>
      <c r="N2111" t="e">
        <f>IF(COUNTA(SpatialOffsets[])=0,"", IF(INDEX(SpatialOffsets[Spatial Offset Type],$A2111)="","",
CONCATENATE("  - &amp;SpatialOffsetID",TEXT($A2111,"0000"),
" {","SpatialOffsetTypeCV:  ",CHAR(34),INDEX(SpatialOffsets[Spatial Offset Type],$A2111),CHAR(34),
", Offset1Value:  ",INDEX(SpatialOffsets[Offset 1 Value],$A2111),
", Offset1UnitID:  ",CHAR(34),INDEX(SpatialOffsets[Offset 1 Unit],$A2111),CHAR(34),
", Offset2Value:  ",INDEX(SpatialOffsets[Offset 2 Value],$A2111),
", Offset2UnitID:  ",CHAR(34),INDEX(SpatialOffsets[Offset 2 Unit],$A2111),CHAR(34),
", Offset3Value:  ",INDEX(SpatialOffsets[Offset 3 Value],$A2111),
", Offset3UnitID:  ",CHAR(34),INDEX(SpatialOffsets[Offset 3 Unit],$A2111),CHAR(34),,"}")))</f>
        <v>#REF!</v>
      </c>
      <c r="O2111" t="e">
        <f>IF(COUNTA(RelatedFeatures[])=0,"", IF(INDEX(RelatedFeatures[First Sampling Feature Code],$A2111)="","",
CONCATENATE("  - &amp;RelationID",TEXT($A2111,"0000"),
" {","SamplingFeatureID:  *SamplingFeatureID",TEXT(MATCH(INDEX(RelatedFeatures[First Sampling Feature Code],$A2111),SamplingFeatures[Feature Code],0),"0000"),
", RelationshipTypeCV:  ",CHAR(34),INDEX(RelatedFeatures[Relationship Type],$A2111),CHAR(34),
", RelatedFeatureID: *SamplingFeatureID",TEXT(MATCH(INDEX(RelatedFeatures[Second Sampling Feature Code],$A2111),SamplingFeatures[Feature Code],0),"0000"),
", SpatialOffsetID:  ",IF(INDEX(RelatedFeatures[Offset Number],$A2111)="","",CONCATENATE("*SpatialOffsetID",TEXT(INDEX(RelatedFeatures[Offset Number],$A2111),"0000"))),"}")))</f>
        <v>#REF!</v>
      </c>
      <c r="P2111" t="e">
        <f>IF(INDEX(Methods[Method Type],$A2111)="","",
CONCATENATE("  - &amp;MethodID",TEXT($A2111,"0000"),
" {","MethodTypeCV:  ",CHAR(34),INDEX(Methods[Method Type],$A2111),CHAR(34),
", MethodCode:  ",CHAR(34),INDEX(Methods[Method Code],$A2111),CHAR(34),
", MethodName:  ",CHAR(34),INDEX(Methods[Method Name],$A2111),CHAR(34),
", MethodDescription:  ",CHAR(34),INDEX(Methods[Method Description],$A2111),CHAR(34),
", MethodLink:  ",CHAR(34),INDEX(Methods[Method Link],$A2111),CHAR(34),
", OrganizationID: *OrganizationID",TEXT(MATCH(INDEX(Methods[Organization Name],$A2111),Organizations[Organization Name],0),"0000"),"}"))</f>
        <v>#REF!</v>
      </c>
      <c r="Q2111" t="e">
        <f>IF(INDEX(Variables[Variable Type],$A2111)="","",
CONCATENATE("  - &amp;VariableID",TEXT($A2111,"0000"),
" {","VariableTypeCV:  ",CHAR(34),INDEX(Variables[Variable Type],$A2111),CHAR(34),
", VariableCode:  ",CHAR(34),INDEX(Variables[Variable Code],$A2111),CHAR(34),
", VariableNameCV:  ",CHAR(34),INDEX(Variables[Variable Name],$A2111),CHAR(34),
", VariableDefinition:  ",CHAR(34),INDEX(Variables[Variable Definition],$A2111),CHAR(34),
", SpecciationCV:  ",CHAR(34),INDEX(Variables[Speciation],$A2111),CHAR(34),
", NoDataValue:  ",CHAR(34),INDEX(Variables[No Data Value],$A2111),CHAR(34),"}"))</f>
        <v>#REF!</v>
      </c>
    </row>
    <row r="2112" spans="1:17" x14ac:dyDescent="0.25">
      <c r="A2112">
        <v>2109</v>
      </c>
      <c r="D2112" t="e">
        <f>IF(INDEX(People[First Name],$A2112)="","",
CONCATENATE("  - &amp;PersonID",TEXT($A2112,"0000"),
" {","PersonFirstName:  ",CHAR(34),INDEX(People[First Name],$A2112),CHAR(34),
", PersonMiddleName:  ",CHAR(34),INDEX(People[Middle Name],$A2112),CHAR(34),
", PersonLastName:  ",CHAR(34),INDEX(People[Last Name],$A2112),CHAR(34),"}"))</f>
        <v>#REF!</v>
      </c>
      <c r="E2112" t="e">
        <f>IF(INDEX(Organizations[Organization Type '[CV']],$A2112)="","",
CONCATENATE("  - &amp;OrganizationID",TEXT($A2112,"0000"),
" {","OrganizationTypeCV:  ",CHAR(34),INDEX(Organizations[Organization Type '[CV']],$A2112),CHAR(34),
", OrganizationCode:  ",CHAR(34),INDEX(Organizations[Organization Code],$A2112),CHAR(34),
", OrganizationName:  ",CHAR(34),INDEX(Organizations[Organization Name],$A2112),CHAR(34),
", OrganizationDescription:  ",CHAR(34),INDEX(Organizations[Organization Description],$A2112),CHAR(34),
", OrganizationLink:  ",CHAR(34),INDEX(Organizations[Organization Link],$A2112),CHAR(34),"}"))</f>
        <v>#REF!</v>
      </c>
      <c r="F2112" t="e">
        <f>IF(INDEX(People[First Name],$A2112)="","",
CONCATENATE("  - &amp;AffiliationID",TEXT($A2112,"0000"),
" {PersonID: *PersonID",TEXT($A2112,"0000"),
", OrganizationID: *OrganizationID",TEXT(MATCH(INDEX(People[Organization Name],$A2112),Organizations[Organization Name],0),"0000"),
", IsPrimaryOrganizationContact: , AffiliationStartDate: , AffiliationEndDate: , PrimaryPhone: ",
", PrimaryEmail: ",CHAR(34),INDEX(People[Primary Email],$A2112),CHAR(34),
", PrimaryAddress: ",CHAR(34),INDEX(People[Primary Address],$A2112),CHAR(34),
", PersonLink: }"))</f>
        <v>#REF!</v>
      </c>
      <c r="H2112" t="e">
        <f>IF(COUNTA(CitationInformation)=0,"",IF(INDEX(AuthorList[Author Name],$A2112)="","",
CONCATENATE("  - &amp;AuthorListID",TEXT($A2112,"0000"),
"  {CitationID: *CitationID0001",
", PersonID: *PersonID",TEXT(MATCH(INDEX(AuthorList[Author Name],$A2112),People[Full Name],0),"0000"),
", AuthorOrder: ",INDEX(AuthorList[Author Number],$A2112),"}")))</f>
        <v>#REF!</v>
      </c>
      <c r="K2112" t="e">
        <f>IF(INDEX(SamplingFeatures[Feature Code],$A2112)="","",
CONCATENATE("  - &amp;SamplingFeatureID",TEXT($A2112,"0000"),
" {","SamplingFeatureUUID:  ",CHAR(34),INDEX(SamplingFeatures[Sampling Feature UUID],$A2112),CHAR(34),
", SamplingFeatureTypeCV:  ",CHAR(34),INDEX(SamplingFeatures[Sampling Feature Type],$A2112),CHAR(34),
", SamplingFeatureCode:  ",CHAR(34),INDEX(SamplingFeatures[Feature Code],$A2112),CHAR(34),
", SamplingFeatureName:  ",CHAR(34),INDEX(SamplingFeatures[Feature Name],$A2112),CHAR(34),
", SamplingFeatureDescription:  ",CHAR(34),INDEX(SamplingFeatures[Feature Description],$A2112),CHAR(34),
", SamplingFeatureGeotypeCV:  ",CHAR(34),INDEX(SamplingFeatures[Feature Geo Type],$A2112),CHAR(34),
", FeatureGeometry:  ",CHAR(34),INDEX(SamplingFeatures[Feature Geometry],$A2112),CHAR(34),
", Elevation_m:  ",CHAR(34),INDEX(SamplingFeatures[Elevation_m],$A2112),CHAR(34),
", ElevationDatumCV:  ",CHAR(34),ElevationDatum,CHAR(34),"}"))</f>
        <v>#REF!</v>
      </c>
      <c r="L2112" t="e">
        <f>IF(INDEX(SamplingFeatures[Sampling Feature Type],$A2112)&lt;&gt;"Site","",
CONCATENATE("  - &amp;SiteID",TEXT(SUMPRODUCT(--($L$3:$L2111&lt;&gt;"")),"0000"),
" {","SamplingFeatureID:  *SamplingFeatureID",TEXT($A2112,"0000"),
", SiteTypeCV:  ",CHAR(34),INDEX(Sites[Site Type],$A2112),CHAR(34),
", Latitude:  ",INDEX(Sites[Latitude],$A2112),
", Longitude:  ",INDEX(Sites[Longitude],$A2112),
", SRSName:  ",CHAR(34),LatLonDatum,CHAR(34),"}"))</f>
        <v>#REF!</v>
      </c>
      <c r="M2112" t="e">
        <f>IF(INDEX(SamplingFeatures[Sampling Feature Type],$A2112)&lt;&gt;"Specimen","",
CONCATENATE("  - &amp;SpecimenID",TEXT(SUMPRODUCT(--($M$3:$M2111&lt;&gt;"")),"0000"),
" {","SamplingFeatureID:  *SamplingFeatureID",TEXT($A2112,"0000"),
", SpecimenTypeCV:  ",CHAR(34),INDEX(Specimens[Specimen Type],$A2112),CHAR(34),
", SpecimenMediumCV:  ",INDEX(Specimens[Specimen Medium],$A2112),
", IsFieldSpecimen:  ",CHAR(34),INDEX(Specimens[Is Field Specimen?],$A2112),CHAR(34),"}"))</f>
        <v>#REF!</v>
      </c>
      <c r="N2112" t="e">
        <f>IF(COUNTA(SpatialOffsets[])=0,"", IF(INDEX(SpatialOffsets[Spatial Offset Type],$A2112)="","",
CONCATENATE("  - &amp;SpatialOffsetID",TEXT($A2112,"0000"),
" {","SpatialOffsetTypeCV:  ",CHAR(34),INDEX(SpatialOffsets[Spatial Offset Type],$A2112),CHAR(34),
", Offset1Value:  ",INDEX(SpatialOffsets[Offset 1 Value],$A2112),
", Offset1UnitID:  ",CHAR(34),INDEX(SpatialOffsets[Offset 1 Unit],$A2112),CHAR(34),
", Offset2Value:  ",INDEX(SpatialOffsets[Offset 2 Value],$A2112),
", Offset2UnitID:  ",CHAR(34),INDEX(SpatialOffsets[Offset 2 Unit],$A2112),CHAR(34),
", Offset3Value:  ",INDEX(SpatialOffsets[Offset 3 Value],$A2112),
", Offset3UnitID:  ",CHAR(34),INDEX(SpatialOffsets[Offset 3 Unit],$A2112),CHAR(34),,"}")))</f>
        <v>#REF!</v>
      </c>
      <c r="O2112" t="e">
        <f>IF(COUNTA(RelatedFeatures[])=0,"", IF(INDEX(RelatedFeatures[First Sampling Feature Code],$A2112)="","",
CONCATENATE("  - &amp;RelationID",TEXT($A2112,"0000"),
" {","SamplingFeatureID:  *SamplingFeatureID",TEXT(MATCH(INDEX(RelatedFeatures[First Sampling Feature Code],$A2112),SamplingFeatures[Feature Code],0),"0000"),
", RelationshipTypeCV:  ",CHAR(34),INDEX(RelatedFeatures[Relationship Type],$A2112),CHAR(34),
", RelatedFeatureID: *SamplingFeatureID",TEXT(MATCH(INDEX(RelatedFeatures[Second Sampling Feature Code],$A2112),SamplingFeatures[Feature Code],0),"0000"),
", SpatialOffsetID:  ",IF(INDEX(RelatedFeatures[Offset Number],$A2112)="","",CONCATENATE("*SpatialOffsetID",TEXT(INDEX(RelatedFeatures[Offset Number],$A2112),"0000"))),"}")))</f>
        <v>#REF!</v>
      </c>
      <c r="P2112" t="e">
        <f>IF(INDEX(Methods[Method Type],$A2112)="","",
CONCATENATE("  - &amp;MethodID",TEXT($A2112,"0000"),
" {","MethodTypeCV:  ",CHAR(34),INDEX(Methods[Method Type],$A2112),CHAR(34),
", MethodCode:  ",CHAR(34),INDEX(Methods[Method Code],$A2112),CHAR(34),
", MethodName:  ",CHAR(34),INDEX(Methods[Method Name],$A2112),CHAR(34),
", MethodDescription:  ",CHAR(34),INDEX(Methods[Method Description],$A2112),CHAR(34),
", MethodLink:  ",CHAR(34),INDEX(Methods[Method Link],$A2112),CHAR(34),
", OrganizationID: *OrganizationID",TEXT(MATCH(INDEX(Methods[Organization Name],$A2112),Organizations[Organization Name],0),"0000"),"}"))</f>
        <v>#REF!</v>
      </c>
      <c r="Q2112" t="e">
        <f>IF(INDEX(Variables[Variable Type],$A2112)="","",
CONCATENATE("  - &amp;VariableID",TEXT($A2112,"0000"),
" {","VariableTypeCV:  ",CHAR(34),INDEX(Variables[Variable Type],$A2112),CHAR(34),
", VariableCode:  ",CHAR(34),INDEX(Variables[Variable Code],$A2112),CHAR(34),
", VariableNameCV:  ",CHAR(34),INDEX(Variables[Variable Name],$A2112),CHAR(34),
", VariableDefinition:  ",CHAR(34),INDEX(Variables[Variable Definition],$A2112),CHAR(34),
", SpecciationCV:  ",CHAR(34),INDEX(Variables[Speciation],$A2112),CHAR(34),
", NoDataValue:  ",CHAR(34),INDEX(Variables[No Data Value],$A2112),CHAR(34),"}"))</f>
        <v>#REF!</v>
      </c>
    </row>
    <row r="2113" spans="1:17" x14ac:dyDescent="0.25">
      <c r="A2113">
        <v>2110</v>
      </c>
      <c r="D2113" t="e">
        <f>IF(INDEX(People[First Name],$A2113)="","",
CONCATENATE("  - &amp;PersonID",TEXT($A2113,"0000"),
" {","PersonFirstName:  ",CHAR(34),INDEX(People[First Name],$A2113),CHAR(34),
", PersonMiddleName:  ",CHAR(34),INDEX(People[Middle Name],$A2113),CHAR(34),
", PersonLastName:  ",CHAR(34),INDEX(People[Last Name],$A2113),CHAR(34),"}"))</f>
        <v>#REF!</v>
      </c>
      <c r="E2113" t="e">
        <f>IF(INDEX(Organizations[Organization Type '[CV']],$A2113)="","",
CONCATENATE("  - &amp;OrganizationID",TEXT($A2113,"0000"),
" {","OrganizationTypeCV:  ",CHAR(34),INDEX(Organizations[Organization Type '[CV']],$A2113),CHAR(34),
", OrganizationCode:  ",CHAR(34),INDEX(Organizations[Organization Code],$A2113),CHAR(34),
", OrganizationName:  ",CHAR(34),INDEX(Organizations[Organization Name],$A2113),CHAR(34),
", OrganizationDescription:  ",CHAR(34),INDEX(Organizations[Organization Description],$A2113),CHAR(34),
", OrganizationLink:  ",CHAR(34),INDEX(Organizations[Organization Link],$A2113),CHAR(34),"}"))</f>
        <v>#REF!</v>
      </c>
      <c r="F2113" t="e">
        <f>IF(INDEX(People[First Name],$A2113)="","",
CONCATENATE("  - &amp;AffiliationID",TEXT($A2113,"0000"),
" {PersonID: *PersonID",TEXT($A2113,"0000"),
", OrganizationID: *OrganizationID",TEXT(MATCH(INDEX(People[Organization Name],$A2113),Organizations[Organization Name],0),"0000"),
", IsPrimaryOrganizationContact: , AffiliationStartDate: , AffiliationEndDate: , PrimaryPhone: ",
", PrimaryEmail: ",CHAR(34),INDEX(People[Primary Email],$A2113),CHAR(34),
", PrimaryAddress: ",CHAR(34),INDEX(People[Primary Address],$A2113),CHAR(34),
", PersonLink: }"))</f>
        <v>#REF!</v>
      </c>
      <c r="H2113" t="e">
        <f>IF(COUNTA(CitationInformation)=0,"",IF(INDEX(AuthorList[Author Name],$A2113)="","",
CONCATENATE("  - &amp;AuthorListID",TEXT($A2113,"0000"),
"  {CitationID: *CitationID0001",
", PersonID: *PersonID",TEXT(MATCH(INDEX(AuthorList[Author Name],$A2113),People[Full Name],0),"0000"),
", AuthorOrder: ",INDEX(AuthorList[Author Number],$A2113),"}")))</f>
        <v>#REF!</v>
      </c>
      <c r="K2113" t="e">
        <f>IF(INDEX(SamplingFeatures[Feature Code],$A2113)="","",
CONCATENATE("  - &amp;SamplingFeatureID",TEXT($A2113,"0000"),
" {","SamplingFeatureUUID:  ",CHAR(34),INDEX(SamplingFeatures[Sampling Feature UUID],$A2113),CHAR(34),
", SamplingFeatureTypeCV:  ",CHAR(34),INDEX(SamplingFeatures[Sampling Feature Type],$A2113),CHAR(34),
", SamplingFeatureCode:  ",CHAR(34),INDEX(SamplingFeatures[Feature Code],$A2113),CHAR(34),
", SamplingFeatureName:  ",CHAR(34),INDEX(SamplingFeatures[Feature Name],$A2113),CHAR(34),
", SamplingFeatureDescription:  ",CHAR(34),INDEX(SamplingFeatures[Feature Description],$A2113),CHAR(34),
", SamplingFeatureGeotypeCV:  ",CHAR(34),INDEX(SamplingFeatures[Feature Geo Type],$A2113),CHAR(34),
", FeatureGeometry:  ",CHAR(34),INDEX(SamplingFeatures[Feature Geometry],$A2113),CHAR(34),
", Elevation_m:  ",CHAR(34),INDEX(SamplingFeatures[Elevation_m],$A2113),CHAR(34),
", ElevationDatumCV:  ",CHAR(34),ElevationDatum,CHAR(34),"}"))</f>
        <v>#REF!</v>
      </c>
      <c r="L2113" t="e">
        <f>IF(INDEX(SamplingFeatures[Sampling Feature Type],$A2113)&lt;&gt;"Site","",
CONCATENATE("  - &amp;SiteID",TEXT(SUMPRODUCT(--($L$3:$L2112&lt;&gt;"")),"0000"),
" {","SamplingFeatureID:  *SamplingFeatureID",TEXT($A2113,"0000"),
", SiteTypeCV:  ",CHAR(34),INDEX(Sites[Site Type],$A2113),CHAR(34),
", Latitude:  ",INDEX(Sites[Latitude],$A2113),
", Longitude:  ",INDEX(Sites[Longitude],$A2113),
", SRSName:  ",CHAR(34),LatLonDatum,CHAR(34),"}"))</f>
        <v>#REF!</v>
      </c>
      <c r="M2113" t="e">
        <f>IF(INDEX(SamplingFeatures[Sampling Feature Type],$A2113)&lt;&gt;"Specimen","",
CONCATENATE("  - &amp;SpecimenID",TEXT(SUMPRODUCT(--($M$3:$M2112&lt;&gt;"")),"0000"),
" {","SamplingFeatureID:  *SamplingFeatureID",TEXT($A2113,"0000"),
", SpecimenTypeCV:  ",CHAR(34),INDEX(Specimens[Specimen Type],$A2113),CHAR(34),
", SpecimenMediumCV:  ",INDEX(Specimens[Specimen Medium],$A2113),
", IsFieldSpecimen:  ",CHAR(34),INDEX(Specimens[Is Field Specimen?],$A2113),CHAR(34),"}"))</f>
        <v>#REF!</v>
      </c>
      <c r="N2113" t="e">
        <f>IF(COUNTA(SpatialOffsets[])=0,"", IF(INDEX(SpatialOffsets[Spatial Offset Type],$A2113)="","",
CONCATENATE("  - &amp;SpatialOffsetID",TEXT($A2113,"0000"),
" {","SpatialOffsetTypeCV:  ",CHAR(34),INDEX(SpatialOffsets[Spatial Offset Type],$A2113),CHAR(34),
", Offset1Value:  ",INDEX(SpatialOffsets[Offset 1 Value],$A2113),
", Offset1UnitID:  ",CHAR(34),INDEX(SpatialOffsets[Offset 1 Unit],$A2113),CHAR(34),
", Offset2Value:  ",INDEX(SpatialOffsets[Offset 2 Value],$A2113),
", Offset2UnitID:  ",CHAR(34),INDEX(SpatialOffsets[Offset 2 Unit],$A2113),CHAR(34),
", Offset3Value:  ",INDEX(SpatialOffsets[Offset 3 Value],$A2113),
", Offset3UnitID:  ",CHAR(34),INDEX(SpatialOffsets[Offset 3 Unit],$A2113),CHAR(34),,"}")))</f>
        <v>#REF!</v>
      </c>
      <c r="O2113" t="e">
        <f>IF(COUNTA(RelatedFeatures[])=0,"", IF(INDEX(RelatedFeatures[First Sampling Feature Code],$A2113)="","",
CONCATENATE("  - &amp;RelationID",TEXT($A2113,"0000"),
" {","SamplingFeatureID:  *SamplingFeatureID",TEXT(MATCH(INDEX(RelatedFeatures[First Sampling Feature Code],$A2113),SamplingFeatures[Feature Code],0),"0000"),
", RelationshipTypeCV:  ",CHAR(34),INDEX(RelatedFeatures[Relationship Type],$A2113),CHAR(34),
", RelatedFeatureID: *SamplingFeatureID",TEXT(MATCH(INDEX(RelatedFeatures[Second Sampling Feature Code],$A2113),SamplingFeatures[Feature Code],0),"0000"),
", SpatialOffsetID:  ",IF(INDEX(RelatedFeatures[Offset Number],$A2113)="","",CONCATENATE("*SpatialOffsetID",TEXT(INDEX(RelatedFeatures[Offset Number],$A2113),"0000"))),"}")))</f>
        <v>#REF!</v>
      </c>
      <c r="P2113" t="e">
        <f>IF(INDEX(Methods[Method Type],$A2113)="","",
CONCATENATE("  - &amp;MethodID",TEXT($A2113,"0000"),
" {","MethodTypeCV:  ",CHAR(34),INDEX(Methods[Method Type],$A2113),CHAR(34),
", MethodCode:  ",CHAR(34),INDEX(Methods[Method Code],$A2113),CHAR(34),
", MethodName:  ",CHAR(34),INDEX(Methods[Method Name],$A2113),CHAR(34),
", MethodDescription:  ",CHAR(34),INDEX(Methods[Method Description],$A2113),CHAR(34),
", MethodLink:  ",CHAR(34),INDEX(Methods[Method Link],$A2113),CHAR(34),
", OrganizationID: *OrganizationID",TEXT(MATCH(INDEX(Methods[Organization Name],$A2113),Organizations[Organization Name],0),"0000"),"}"))</f>
        <v>#REF!</v>
      </c>
      <c r="Q2113" t="e">
        <f>IF(INDEX(Variables[Variable Type],$A2113)="","",
CONCATENATE("  - &amp;VariableID",TEXT($A2113,"0000"),
" {","VariableTypeCV:  ",CHAR(34),INDEX(Variables[Variable Type],$A2113),CHAR(34),
", VariableCode:  ",CHAR(34),INDEX(Variables[Variable Code],$A2113),CHAR(34),
", VariableNameCV:  ",CHAR(34),INDEX(Variables[Variable Name],$A2113),CHAR(34),
", VariableDefinition:  ",CHAR(34),INDEX(Variables[Variable Definition],$A2113),CHAR(34),
", SpecciationCV:  ",CHAR(34),INDEX(Variables[Speciation],$A2113),CHAR(34),
", NoDataValue:  ",CHAR(34),INDEX(Variables[No Data Value],$A2113),CHAR(34),"}"))</f>
        <v>#REF!</v>
      </c>
    </row>
    <row r="2114" spans="1:17" x14ac:dyDescent="0.25">
      <c r="A2114">
        <v>2111</v>
      </c>
      <c r="D2114" t="e">
        <f>IF(INDEX(People[First Name],$A2114)="","",
CONCATENATE("  - &amp;PersonID",TEXT($A2114,"0000"),
" {","PersonFirstName:  ",CHAR(34),INDEX(People[First Name],$A2114),CHAR(34),
", PersonMiddleName:  ",CHAR(34),INDEX(People[Middle Name],$A2114),CHAR(34),
", PersonLastName:  ",CHAR(34),INDEX(People[Last Name],$A2114),CHAR(34),"}"))</f>
        <v>#REF!</v>
      </c>
      <c r="E2114" t="e">
        <f>IF(INDEX(Organizations[Organization Type '[CV']],$A2114)="","",
CONCATENATE("  - &amp;OrganizationID",TEXT($A2114,"0000"),
" {","OrganizationTypeCV:  ",CHAR(34),INDEX(Organizations[Organization Type '[CV']],$A2114),CHAR(34),
", OrganizationCode:  ",CHAR(34),INDEX(Organizations[Organization Code],$A2114),CHAR(34),
", OrganizationName:  ",CHAR(34),INDEX(Organizations[Organization Name],$A2114),CHAR(34),
", OrganizationDescription:  ",CHAR(34),INDEX(Organizations[Organization Description],$A2114),CHAR(34),
", OrganizationLink:  ",CHAR(34),INDEX(Organizations[Organization Link],$A2114),CHAR(34),"}"))</f>
        <v>#REF!</v>
      </c>
      <c r="F2114" t="e">
        <f>IF(INDEX(People[First Name],$A2114)="","",
CONCATENATE("  - &amp;AffiliationID",TEXT($A2114,"0000"),
" {PersonID: *PersonID",TEXT($A2114,"0000"),
", OrganizationID: *OrganizationID",TEXT(MATCH(INDEX(People[Organization Name],$A2114),Organizations[Organization Name],0),"0000"),
", IsPrimaryOrganizationContact: , AffiliationStartDate: , AffiliationEndDate: , PrimaryPhone: ",
", PrimaryEmail: ",CHAR(34),INDEX(People[Primary Email],$A2114),CHAR(34),
", PrimaryAddress: ",CHAR(34),INDEX(People[Primary Address],$A2114),CHAR(34),
", PersonLink: }"))</f>
        <v>#REF!</v>
      </c>
      <c r="H2114" t="e">
        <f>IF(COUNTA(CitationInformation)=0,"",IF(INDEX(AuthorList[Author Name],$A2114)="","",
CONCATENATE("  - &amp;AuthorListID",TEXT($A2114,"0000"),
"  {CitationID: *CitationID0001",
", PersonID: *PersonID",TEXT(MATCH(INDEX(AuthorList[Author Name],$A2114),People[Full Name],0),"0000"),
", AuthorOrder: ",INDEX(AuthorList[Author Number],$A2114),"}")))</f>
        <v>#REF!</v>
      </c>
      <c r="K2114" t="e">
        <f>IF(INDEX(SamplingFeatures[Feature Code],$A2114)="","",
CONCATENATE("  - &amp;SamplingFeatureID",TEXT($A2114,"0000"),
" {","SamplingFeatureUUID:  ",CHAR(34),INDEX(SamplingFeatures[Sampling Feature UUID],$A2114),CHAR(34),
", SamplingFeatureTypeCV:  ",CHAR(34),INDEX(SamplingFeatures[Sampling Feature Type],$A2114),CHAR(34),
", SamplingFeatureCode:  ",CHAR(34),INDEX(SamplingFeatures[Feature Code],$A2114),CHAR(34),
", SamplingFeatureName:  ",CHAR(34),INDEX(SamplingFeatures[Feature Name],$A2114),CHAR(34),
", SamplingFeatureDescription:  ",CHAR(34),INDEX(SamplingFeatures[Feature Description],$A2114),CHAR(34),
", SamplingFeatureGeotypeCV:  ",CHAR(34),INDEX(SamplingFeatures[Feature Geo Type],$A2114),CHAR(34),
", FeatureGeometry:  ",CHAR(34),INDEX(SamplingFeatures[Feature Geometry],$A2114),CHAR(34),
", Elevation_m:  ",CHAR(34),INDEX(SamplingFeatures[Elevation_m],$A2114),CHAR(34),
", ElevationDatumCV:  ",CHAR(34),ElevationDatum,CHAR(34),"}"))</f>
        <v>#REF!</v>
      </c>
      <c r="L2114" t="e">
        <f>IF(INDEX(SamplingFeatures[Sampling Feature Type],$A2114)&lt;&gt;"Site","",
CONCATENATE("  - &amp;SiteID",TEXT(SUMPRODUCT(--($L$3:$L2113&lt;&gt;"")),"0000"),
" {","SamplingFeatureID:  *SamplingFeatureID",TEXT($A2114,"0000"),
", SiteTypeCV:  ",CHAR(34),INDEX(Sites[Site Type],$A2114),CHAR(34),
", Latitude:  ",INDEX(Sites[Latitude],$A2114),
", Longitude:  ",INDEX(Sites[Longitude],$A2114),
", SRSName:  ",CHAR(34),LatLonDatum,CHAR(34),"}"))</f>
        <v>#REF!</v>
      </c>
      <c r="M2114" t="e">
        <f>IF(INDEX(SamplingFeatures[Sampling Feature Type],$A2114)&lt;&gt;"Specimen","",
CONCATENATE("  - &amp;SpecimenID",TEXT(SUMPRODUCT(--($M$3:$M2113&lt;&gt;"")),"0000"),
" {","SamplingFeatureID:  *SamplingFeatureID",TEXT($A2114,"0000"),
", SpecimenTypeCV:  ",CHAR(34),INDEX(Specimens[Specimen Type],$A2114),CHAR(34),
", SpecimenMediumCV:  ",INDEX(Specimens[Specimen Medium],$A2114),
", IsFieldSpecimen:  ",CHAR(34),INDEX(Specimens[Is Field Specimen?],$A2114),CHAR(34),"}"))</f>
        <v>#REF!</v>
      </c>
      <c r="N2114" t="e">
        <f>IF(COUNTA(SpatialOffsets[])=0,"", IF(INDEX(SpatialOffsets[Spatial Offset Type],$A2114)="","",
CONCATENATE("  - &amp;SpatialOffsetID",TEXT($A2114,"0000"),
" {","SpatialOffsetTypeCV:  ",CHAR(34),INDEX(SpatialOffsets[Spatial Offset Type],$A2114),CHAR(34),
", Offset1Value:  ",INDEX(SpatialOffsets[Offset 1 Value],$A2114),
", Offset1UnitID:  ",CHAR(34),INDEX(SpatialOffsets[Offset 1 Unit],$A2114),CHAR(34),
", Offset2Value:  ",INDEX(SpatialOffsets[Offset 2 Value],$A2114),
", Offset2UnitID:  ",CHAR(34),INDEX(SpatialOffsets[Offset 2 Unit],$A2114),CHAR(34),
", Offset3Value:  ",INDEX(SpatialOffsets[Offset 3 Value],$A2114),
", Offset3UnitID:  ",CHAR(34),INDEX(SpatialOffsets[Offset 3 Unit],$A2114),CHAR(34),,"}")))</f>
        <v>#REF!</v>
      </c>
      <c r="O2114" t="e">
        <f>IF(COUNTA(RelatedFeatures[])=0,"", IF(INDEX(RelatedFeatures[First Sampling Feature Code],$A2114)="","",
CONCATENATE("  - &amp;RelationID",TEXT($A2114,"0000"),
" {","SamplingFeatureID:  *SamplingFeatureID",TEXT(MATCH(INDEX(RelatedFeatures[First Sampling Feature Code],$A2114),SamplingFeatures[Feature Code],0),"0000"),
", RelationshipTypeCV:  ",CHAR(34),INDEX(RelatedFeatures[Relationship Type],$A2114),CHAR(34),
", RelatedFeatureID: *SamplingFeatureID",TEXT(MATCH(INDEX(RelatedFeatures[Second Sampling Feature Code],$A2114),SamplingFeatures[Feature Code],0),"0000"),
", SpatialOffsetID:  ",IF(INDEX(RelatedFeatures[Offset Number],$A2114)="","",CONCATENATE("*SpatialOffsetID",TEXT(INDEX(RelatedFeatures[Offset Number],$A2114),"0000"))),"}")))</f>
        <v>#REF!</v>
      </c>
      <c r="P2114" t="e">
        <f>IF(INDEX(Methods[Method Type],$A2114)="","",
CONCATENATE("  - &amp;MethodID",TEXT($A2114,"0000"),
" {","MethodTypeCV:  ",CHAR(34),INDEX(Methods[Method Type],$A2114),CHAR(34),
", MethodCode:  ",CHAR(34),INDEX(Methods[Method Code],$A2114),CHAR(34),
", MethodName:  ",CHAR(34),INDEX(Methods[Method Name],$A2114),CHAR(34),
", MethodDescription:  ",CHAR(34),INDEX(Methods[Method Description],$A2114),CHAR(34),
", MethodLink:  ",CHAR(34),INDEX(Methods[Method Link],$A2114),CHAR(34),
", OrganizationID: *OrganizationID",TEXT(MATCH(INDEX(Methods[Organization Name],$A2114),Organizations[Organization Name],0),"0000"),"}"))</f>
        <v>#REF!</v>
      </c>
      <c r="Q2114" t="e">
        <f>IF(INDEX(Variables[Variable Type],$A2114)="","",
CONCATENATE("  - &amp;VariableID",TEXT($A2114,"0000"),
" {","VariableTypeCV:  ",CHAR(34),INDEX(Variables[Variable Type],$A2114),CHAR(34),
", VariableCode:  ",CHAR(34),INDEX(Variables[Variable Code],$A2114),CHAR(34),
", VariableNameCV:  ",CHAR(34),INDEX(Variables[Variable Name],$A2114),CHAR(34),
", VariableDefinition:  ",CHAR(34),INDEX(Variables[Variable Definition],$A2114),CHAR(34),
", SpecciationCV:  ",CHAR(34),INDEX(Variables[Speciation],$A2114),CHAR(34),
", NoDataValue:  ",CHAR(34),INDEX(Variables[No Data Value],$A2114),CHAR(34),"}"))</f>
        <v>#REF!</v>
      </c>
    </row>
    <row r="2115" spans="1:17" x14ac:dyDescent="0.25">
      <c r="A2115">
        <v>2112</v>
      </c>
      <c r="D2115" t="e">
        <f>IF(INDEX(People[First Name],$A2115)="","",
CONCATENATE("  - &amp;PersonID",TEXT($A2115,"0000"),
" {","PersonFirstName:  ",CHAR(34),INDEX(People[First Name],$A2115),CHAR(34),
", PersonMiddleName:  ",CHAR(34),INDEX(People[Middle Name],$A2115),CHAR(34),
", PersonLastName:  ",CHAR(34),INDEX(People[Last Name],$A2115),CHAR(34),"}"))</f>
        <v>#REF!</v>
      </c>
      <c r="E2115" t="e">
        <f>IF(INDEX(Organizations[Organization Type '[CV']],$A2115)="","",
CONCATENATE("  - &amp;OrganizationID",TEXT($A2115,"0000"),
" {","OrganizationTypeCV:  ",CHAR(34),INDEX(Organizations[Organization Type '[CV']],$A2115),CHAR(34),
", OrganizationCode:  ",CHAR(34),INDEX(Organizations[Organization Code],$A2115),CHAR(34),
", OrganizationName:  ",CHAR(34),INDEX(Organizations[Organization Name],$A2115),CHAR(34),
", OrganizationDescription:  ",CHAR(34),INDEX(Organizations[Organization Description],$A2115),CHAR(34),
", OrganizationLink:  ",CHAR(34),INDEX(Organizations[Organization Link],$A2115),CHAR(34),"}"))</f>
        <v>#REF!</v>
      </c>
      <c r="F2115" t="e">
        <f>IF(INDEX(People[First Name],$A2115)="","",
CONCATENATE("  - &amp;AffiliationID",TEXT($A2115,"0000"),
" {PersonID: *PersonID",TEXT($A2115,"0000"),
", OrganizationID: *OrganizationID",TEXT(MATCH(INDEX(People[Organization Name],$A2115),Organizations[Organization Name],0),"0000"),
", IsPrimaryOrganizationContact: , AffiliationStartDate: , AffiliationEndDate: , PrimaryPhone: ",
", PrimaryEmail: ",CHAR(34),INDEX(People[Primary Email],$A2115),CHAR(34),
", PrimaryAddress: ",CHAR(34),INDEX(People[Primary Address],$A2115),CHAR(34),
", PersonLink: }"))</f>
        <v>#REF!</v>
      </c>
      <c r="H2115" t="e">
        <f>IF(COUNTA(CitationInformation)=0,"",IF(INDEX(AuthorList[Author Name],$A2115)="","",
CONCATENATE("  - &amp;AuthorListID",TEXT($A2115,"0000"),
"  {CitationID: *CitationID0001",
", PersonID: *PersonID",TEXT(MATCH(INDEX(AuthorList[Author Name],$A2115),People[Full Name],0),"0000"),
", AuthorOrder: ",INDEX(AuthorList[Author Number],$A2115),"}")))</f>
        <v>#REF!</v>
      </c>
      <c r="K2115" t="e">
        <f>IF(INDEX(SamplingFeatures[Feature Code],$A2115)="","",
CONCATENATE("  - &amp;SamplingFeatureID",TEXT($A2115,"0000"),
" {","SamplingFeatureUUID:  ",CHAR(34),INDEX(SamplingFeatures[Sampling Feature UUID],$A2115),CHAR(34),
", SamplingFeatureTypeCV:  ",CHAR(34),INDEX(SamplingFeatures[Sampling Feature Type],$A2115),CHAR(34),
", SamplingFeatureCode:  ",CHAR(34),INDEX(SamplingFeatures[Feature Code],$A2115),CHAR(34),
", SamplingFeatureName:  ",CHAR(34),INDEX(SamplingFeatures[Feature Name],$A2115),CHAR(34),
", SamplingFeatureDescription:  ",CHAR(34),INDEX(SamplingFeatures[Feature Description],$A2115),CHAR(34),
", SamplingFeatureGeotypeCV:  ",CHAR(34),INDEX(SamplingFeatures[Feature Geo Type],$A2115),CHAR(34),
", FeatureGeometry:  ",CHAR(34),INDEX(SamplingFeatures[Feature Geometry],$A2115),CHAR(34),
", Elevation_m:  ",CHAR(34),INDEX(SamplingFeatures[Elevation_m],$A2115),CHAR(34),
", ElevationDatumCV:  ",CHAR(34),ElevationDatum,CHAR(34),"}"))</f>
        <v>#REF!</v>
      </c>
      <c r="L2115" t="e">
        <f>IF(INDEX(SamplingFeatures[Sampling Feature Type],$A2115)&lt;&gt;"Site","",
CONCATENATE("  - &amp;SiteID",TEXT(SUMPRODUCT(--($L$3:$L2114&lt;&gt;"")),"0000"),
" {","SamplingFeatureID:  *SamplingFeatureID",TEXT($A2115,"0000"),
", SiteTypeCV:  ",CHAR(34),INDEX(Sites[Site Type],$A2115),CHAR(34),
", Latitude:  ",INDEX(Sites[Latitude],$A2115),
", Longitude:  ",INDEX(Sites[Longitude],$A2115),
", SRSName:  ",CHAR(34),LatLonDatum,CHAR(34),"}"))</f>
        <v>#REF!</v>
      </c>
      <c r="M2115" t="e">
        <f>IF(INDEX(SamplingFeatures[Sampling Feature Type],$A2115)&lt;&gt;"Specimen","",
CONCATENATE("  - &amp;SpecimenID",TEXT(SUMPRODUCT(--($M$3:$M2114&lt;&gt;"")),"0000"),
" {","SamplingFeatureID:  *SamplingFeatureID",TEXT($A2115,"0000"),
", SpecimenTypeCV:  ",CHAR(34),INDEX(Specimens[Specimen Type],$A2115),CHAR(34),
", SpecimenMediumCV:  ",INDEX(Specimens[Specimen Medium],$A2115),
", IsFieldSpecimen:  ",CHAR(34),INDEX(Specimens[Is Field Specimen?],$A2115),CHAR(34),"}"))</f>
        <v>#REF!</v>
      </c>
      <c r="N2115" t="e">
        <f>IF(COUNTA(SpatialOffsets[])=0,"", IF(INDEX(SpatialOffsets[Spatial Offset Type],$A2115)="","",
CONCATENATE("  - &amp;SpatialOffsetID",TEXT($A2115,"0000"),
" {","SpatialOffsetTypeCV:  ",CHAR(34),INDEX(SpatialOffsets[Spatial Offset Type],$A2115),CHAR(34),
", Offset1Value:  ",INDEX(SpatialOffsets[Offset 1 Value],$A2115),
", Offset1UnitID:  ",CHAR(34),INDEX(SpatialOffsets[Offset 1 Unit],$A2115),CHAR(34),
", Offset2Value:  ",INDEX(SpatialOffsets[Offset 2 Value],$A2115),
", Offset2UnitID:  ",CHAR(34),INDEX(SpatialOffsets[Offset 2 Unit],$A2115),CHAR(34),
", Offset3Value:  ",INDEX(SpatialOffsets[Offset 3 Value],$A2115),
", Offset3UnitID:  ",CHAR(34),INDEX(SpatialOffsets[Offset 3 Unit],$A2115),CHAR(34),,"}")))</f>
        <v>#REF!</v>
      </c>
      <c r="O2115" t="e">
        <f>IF(COUNTA(RelatedFeatures[])=0,"", IF(INDEX(RelatedFeatures[First Sampling Feature Code],$A2115)="","",
CONCATENATE("  - &amp;RelationID",TEXT($A2115,"0000"),
" {","SamplingFeatureID:  *SamplingFeatureID",TEXT(MATCH(INDEX(RelatedFeatures[First Sampling Feature Code],$A2115),SamplingFeatures[Feature Code],0),"0000"),
", RelationshipTypeCV:  ",CHAR(34),INDEX(RelatedFeatures[Relationship Type],$A2115),CHAR(34),
", RelatedFeatureID: *SamplingFeatureID",TEXT(MATCH(INDEX(RelatedFeatures[Second Sampling Feature Code],$A2115),SamplingFeatures[Feature Code],0),"0000"),
", SpatialOffsetID:  ",IF(INDEX(RelatedFeatures[Offset Number],$A2115)="","",CONCATENATE("*SpatialOffsetID",TEXT(INDEX(RelatedFeatures[Offset Number],$A2115),"0000"))),"}")))</f>
        <v>#REF!</v>
      </c>
      <c r="P2115" t="e">
        <f>IF(INDEX(Methods[Method Type],$A2115)="","",
CONCATENATE("  - &amp;MethodID",TEXT($A2115,"0000"),
" {","MethodTypeCV:  ",CHAR(34),INDEX(Methods[Method Type],$A2115),CHAR(34),
", MethodCode:  ",CHAR(34),INDEX(Methods[Method Code],$A2115),CHAR(34),
", MethodName:  ",CHAR(34),INDEX(Methods[Method Name],$A2115),CHAR(34),
", MethodDescription:  ",CHAR(34),INDEX(Methods[Method Description],$A2115),CHAR(34),
", MethodLink:  ",CHAR(34),INDEX(Methods[Method Link],$A2115),CHAR(34),
", OrganizationID: *OrganizationID",TEXT(MATCH(INDEX(Methods[Organization Name],$A2115),Organizations[Organization Name],0),"0000"),"}"))</f>
        <v>#REF!</v>
      </c>
      <c r="Q2115" t="e">
        <f>IF(INDEX(Variables[Variable Type],$A2115)="","",
CONCATENATE("  - &amp;VariableID",TEXT($A2115,"0000"),
" {","VariableTypeCV:  ",CHAR(34),INDEX(Variables[Variable Type],$A2115),CHAR(34),
", VariableCode:  ",CHAR(34),INDEX(Variables[Variable Code],$A2115),CHAR(34),
", VariableNameCV:  ",CHAR(34),INDEX(Variables[Variable Name],$A2115),CHAR(34),
", VariableDefinition:  ",CHAR(34),INDEX(Variables[Variable Definition],$A2115),CHAR(34),
", SpecciationCV:  ",CHAR(34),INDEX(Variables[Speciation],$A2115),CHAR(34),
", NoDataValue:  ",CHAR(34),INDEX(Variables[No Data Value],$A2115),CHAR(34),"}"))</f>
        <v>#REF!</v>
      </c>
    </row>
    <row r="2116" spans="1:17" x14ac:dyDescent="0.25">
      <c r="A2116">
        <v>2113</v>
      </c>
      <c r="D2116" t="e">
        <f>IF(INDEX(People[First Name],$A2116)="","",
CONCATENATE("  - &amp;PersonID",TEXT($A2116,"0000"),
" {","PersonFirstName:  ",CHAR(34),INDEX(People[First Name],$A2116),CHAR(34),
", PersonMiddleName:  ",CHAR(34),INDEX(People[Middle Name],$A2116),CHAR(34),
", PersonLastName:  ",CHAR(34),INDEX(People[Last Name],$A2116),CHAR(34),"}"))</f>
        <v>#REF!</v>
      </c>
      <c r="E2116" t="e">
        <f>IF(INDEX(Organizations[Organization Type '[CV']],$A2116)="","",
CONCATENATE("  - &amp;OrganizationID",TEXT($A2116,"0000"),
" {","OrganizationTypeCV:  ",CHAR(34),INDEX(Organizations[Organization Type '[CV']],$A2116),CHAR(34),
", OrganizationCode:  ",CHAR(34),INDEX(Organizations[Organization Code],$A2116),CHAR(34),
", OrganizationName:  ",CHAR(34),INDEX(Organizations[Organization Name],$A2116),CHAR(34),
", OrganizationDescription:  ",CHAR(34),INDEX(Organizations[Organization Description],$A2116),CHAR(34),
", OrganizationLink:  ",CHAR(34),INDEX(Organizations[Organization Link],$A2116),CHAR(34),"}"))</f>
        <v>#REF!</v>
      </c>
      <c r="F2116" t="e">
        <f>IF(INDEX(People[First Name],$A2116)="","",
CONCATENATE("  - &amp;AffiliationID",TEXT($A2116,"0000"),
" {PersonID: *PersonID",TEXT($A2116,"0000"),
", OrganizationID: *OrganizationID",TEXT(MATCH(INDEX(People[Organization Name],$A2116),Organizations[Organization Name],0),"0000"),
", IsPrimaryOrganizationContact: , AffiliationStartDate: , AffiliationEndDate: , PrimaryPhone: ",
", PrimaryEmail: ",CHAR(34),INDEX(People[Primary Email],$A2116),CHAR(34),
", PrimaryAddress: ",CHAR(34),INDEX(People[Primary Address],$A2116),CHAR(34),
", PersonLink: }"))</f>
        <v>#REF!</v>
      </c>
      <c r="H2116" t="e">
        <f>IF(COUNTA(CitationInformation)=0,"",IF(INDEX(AuthorList[Author Name],$A2116)="","",
CONCATENATE("  - &amp;AuthorListID",TEXT($A2116,"0000"),
"  {CitationID: *CitationID0001",
", PersonID: *PersonID",TEXT(MATCH(INDEX(AuthorList[Author Name],$A2116),People[Full Name],0),"0000"),
", AuthorOrder: ",INDEX(AuthorList[Author Number],$A2116),"}")))</f>
        <v>#REF!</v>
      </c>
      <c r="K2116" t="e">
        <f>IF(INDEX(SamplingFeatures[Feature Code],$A2116)="","",
CONCATENATE("  - &amp;SamplingFeatureID",TEXT($A2116,"0000"),
" {","SamplingFeatureUUID:  ",CHAR(34),INDEX(SamplingFeatures[Sampling Feature UUID],$A2116),CHAR(34),
", SamplingFeatureTypeCV:  ",CHAR(34),INDEX(SamplingFeatures[Sampling Feature Type],$A2116),CHAR(34),
", SamplingFeatureCode:  ",CHAR(34),INDEX(SamplingFeatures[Feature Code],$A2116),CHAR(34),
", SamplingFeatureName:  ",CHAR(34),INDEX(SamplingFeatures[Feature Name],$A2116),CHAR(34),
", SamplingFeatureDescription:  ",CHAR(34),INDEX(SamplingFeatures[Feature Description],$A2116),CHAR(34),
", SamplingFeatureGeotypeCV:  ",CHAR(34),INDEX(SamplingFeatures[Feature Geo Type],$A2116),CHAR(34),
", FeatureGeometry:  ",CHAR(34),INDEX(SamplingFeatures[Feature Geometry],$A2116),CHAR(34),
", Elevation_m:  ",CHAR(34),INDEX(SamplingFeatures[Elevation_m],$A2116),CHAR(34),
", ElevationDatumCV:  ",CHAR(34),ElevationDatum,CHAR(34),"}"))</f>
        <v>#REF!</v>
      </c>
      <c r="L2116" t="e">
        <f>IF(INDEX(SamplingFeatures[Sampling Feature Type],$A2116)&lt;&gt;"Site","",
CONCATENATE("  - &amp;SiteID",TEXT(SUMPRODUCT(--($L$3:$L2115&lt;&gt;"")),"0000"),
" {","SamplingFeatureID:  *SamplingFeatureID",TEXT($A2116,"0000"),
", SiteTypeCV:  ",CHAR(34),INDEX(Sites[Site Type],$A2116),CHAR(34),
", Latitude:  ",INDEX(Sites[Latitude],$A2116),
", Longitude:  ",INDEX(Sites[Longitude],$A2116),
", SRSName:  ",CHAR(34),LatLonDatum,CHAR(34),"}"))</f>
        <v>#REF!</v>
      </c>
      <c r="M2116" t="e">
        <f>IF(INDEX(SamplingFeatures[Sampling Feature Type],$A2116)&lt;&gt;"Specimen","",
CONCATENATE("  - &amp;SpecimenID",TEXT(SUMPRODUCT(--($M$3:$M2115&lt;&gt;"")),"0000"),
" {","SamplingFeatureID:  *SamplingFeatureID",TEXT($A2116,"0000"),
", SpecimenTypeCV:  ",CHAR(34),INDEX(Specimens[Specimen Type],$A2116),CHAR(34),
", SpecimenMediumCV:  ",INDEX(Specimens[Specimen Medium],$A2116),
", IsFieldSpecimen:  ",CHAR(34),INDEX(Specimens[Is Field Specimen?],$A2116),CHAR(34),"}"))</f>
        <v>#REF!</v>
      </c>
      <c r="N2116" t="e">
        <f>IF(COUNTA(SpatialOffsets[])=0,"", IF(INDEX(SpatialOffsets[Spatial Offset Type],$A2116)="","",
CONCATENATE("  - &amp;SpatialOffsetID",TEXT($A2116,"0000"),
" {","SpatialOffsetTypeCV:  ",CHAR(34),INDEX(SpatialOffsets[Spatial Offset Type],$A2116),CHAR(34),
", Offset1Value:  ",INDEX(SpatialOffsets[Offset 1 Value],$A2116),
", Offset1UnitID:  ",CHAR(34),INDEX(SpatialOffsets[Offset 1 Unit],$A2116),CHAR(34),
", Offset2Value:  ",INDEX(SpatialOffsets[Offset 2 Value],$A2116),
", Offset2UnitID:  ",CHAR(34),INDEX(SpatialOffsets[Offset 2 Unit],$A2116),CHAR(34),
", Offset3Value:  ",INDEX(SpatialOffsets[Offset 3 Value],$A2116),
", Offset3UnitID:  ",CHAR(34),INDEX(SpatialOffsets[Offset 3 Unit],$A2116),CHAR(34),,"}")))</f>
        <v>#REF!</v>
      </c>
      <c r="O2116" t="e">
        <f>IF(COUNTA(RelatedFeatures[])=0,"", IF(INDEX(RelatedFeatures[First Sampling Feature Code],$A2116)="","",
CONCATENATE("  - &amp;RelationID",TEXT($A2116,"0000"),
" {","SamplingFeatureID:  *SamplingFeatureID",TEXT(MATCH(INDEX(RelatedFeatures[First Sampling Feature Code],$A2116),SamplingFeatures[Feature Code],0),"0000"),
", RelationshipTypeCV:  ",CHAR(34),INDEX(RelatedFeatures[Relationship Type],$A2116),CHAR(34),
", RelatedFeatureID: *SamplingFeatureID",TEXT(MATCH(INDEX(RelatedFeatures[Second Sampling Feature Code],$A2116),SamplingFeatures[Feature Code],0),"0000"),
", SpatialOffsetID:  ",IF(INDEX(RelatedFeatures[Offset Number],$A2116)="","",CONCATENATE("*SpatialOffsetID",TEXT(INDEX(RelatedFeatures[Offset Number],$A2116),"0000"))),"}")))</f>
        <v>#REF!</v>
      </c>
      <c r="P2116" t="e">
        <f>IF(INDEX(Methods[Method Type],$A2116)="","",
CONCATENATE("  - &amp;MethodID",TEXT($A2116,"0000"),
" {","MethodTypeCV:  ",CHAR(34),INDEX(Methods[Method Type],$A2116),CHAR(34),
", MethodCode:  ",CHAR(34),INDEX(Methods[Method Code],$A2116),CHAR(34),
", MethodName:  ",CHAR(34),INDEX(Methods[Method Name],$A2116),CHAR(34),
", MethodDescription:  ",CHAR(34),INDEX(Methods[Method Description],$A2116),CHAR(34),
", MethodLink:  ",CHAR(34),INDEX(Methods[Method Link],$A2116),CHAR(34),
", OrganizationID: *OrganizationID",TEXT(MATCH(INDEX(Methods[Organization Name],$A2116),Organizations[Organization Name],0),"0000"),"}"))</f>
        <v>#REF!</v>
      </c>
      <c r="Q2116" t="e">
        <f>IF(INDEX(Variables[Variable Type],$A2116)="","",
CONCATENATE("  - &amp;VariableID",TEXT($A2116,"0000"),
" {","VariableTypeCV:  ",CHAR(34),INDEX(Variables[Variable Type],$A2116),CHAR(34),
", VariableCode:  ",CHAR(34),INDEX(Variables[Variable Code],$A2116),CHAR(34),
", VariableNameCV:  ",CHAR(34),INDEX(Variables[Variable Name],$A2116),CHAR(34),
", VariableDefinition:  ",CHAR(34),INDEX(Variables[Variable Definition],$A2116),CHAR(34),
", SpecciationCV:  ",CHAR(34),INDEX(Variables[Speciation],$A2116),CHAR(34),
", NoDataValue:  ",CHAR(34),INDEX(Variables[No Data Value],$A2116),CHAR(34),"}"))</f>
        <v>#REF!</v>
      </c>
    </row>
    <row r="2117" spans="1:17" x14ac:dyDescent="0.25">
      <c r="A2117">
        <v>2114</v>
      </c>
      <c r="D2117" t="e">
        <f>IF(INDEX(People[First Name],$A2117)="","",
CONCATENATE("  - &amp;PersonID",TEXT($A2117,"0000"),
" {","PersonFirstName:  ",CHAR(34),INDEX(People[First Name],$A2117),CHAR(34),
", PersonMiddleName:  ",CHAR(34),INDEX(People[Middle Name],$A2117),CHAR(34),
", PersonLastName:  ",CHAR(34),INDEX(People[Last Name],$A2117),CHAR(34),"}"))</f>
        <v>#REF!</v>
      </c>
      <c r="E2117" t="e">
        <f>IF(INDEX(Organizations[Organization Type '[CV']],$A2117)="","",
CONCATENATE("  - &amp;OrganizationID",TEXT($A2117,"0000"),
" {","OrganizationTypeCV:  ",CHAR(34),INDEX(Organizations[Organization Type '[CV']],$A2117),CHAR(34),
", OrganizationCode:  ",CHAR(34),INDEX(Organizations[Organization Code],$A2117),CHAR(34),
", OrganizationName:  ",CHAR(34),INDEX(Organizations[Organization Name],$A2117),CHAR(34),
", OrganizationDescription:  ",CHAR(34),INDEX(Organizations[Organization Description],$A2117),CHAR(34),
", OrganizationLink:  ",CHAR(34),INDEX(Organizations[Organization Link],$A2117),CHAR(34),"}"))</f>
        <v>#REF!</v>
      </c>
      <c r="F2117" t="e">
        <f>IF(INDEX(People[First Name],$A2117)="","",
CONCATENATE("  - &amp;AffiliationID",TEXT($A2117,"0000"),
" {PersonID: *PersonID",TEXT($A2117,"0000"),
", OrganizationID: *OrganizationID",TEXT(MATCH(INDEX(People[Organization Name],$A2117),Organizations[Organization Name],0),"0000"),
", IsPrimaryOrganizationContact: , AffiliationStartDate: , AffiliationEndDate: , PrimaryPhone: ",
", PrimaryEmail: ",CHAR(34),INDEX(People[Primary Email],$A2117),CHAR(34),
", PrimaryAddress: ",CHAR(34),INDEX(People[Primary Address],$A2117),CHAR(34),
", PersonLink: }"))</f>
        <v>#REF!</v>
      </c>
      <c r="H2117" t="e">
        <f>IF(COUNTA(CitationInformation)=0,"",IF(INDEX(AuthorList[Author Name],$A2117)="","",
CONCATENATE("  - &amp;AuthorListID",TEXT($A2117,"0000"),
"  {CitationID: *CitationID0001",
", PersonID: *PersonID",TEXT(MATCH(INDEX(AuthorList[Author Name],$A2117),People[Full Name],0),"0000"),
", AuthorOrder: ",INDEX(AuthorList[Author Number],$A2117),"}")))</f>
        <v>#REF!</v>
      </c>
      <c r="K2117" t="e">
        <f>IF(INDEX(SamplingFeatures[Feature Code],$A2117)="","",
CONCATENATE("  - &amp;SamplingFeatureID",TEXT($A2117,"0000"),
" {","SamplingFeatureUUID:  ",CHAR(34),INDEX(SamplingFeatures[Sampling Feature UUID],$A2117),CHAR(34),
", SamplingFeatureTypeCV:  ",CHAR(34),INDEX(SamplingFeatures[Sampling Feature Type],$A2117),CHAR(34),
", SamplingFeatureCode:  ",CHAR(34),INDEX(SamplingFeatures[Feature Code],$A2117),CHAR(34),
", SamplingFeatureName:  ",CHAR(34),INDEX(SamplingFeatures[Feature Name],$A2117),CHAR(34),
", SamplingFeatureDescription:  ",CHAR(34),INDEX(SamplingFeatures[Feature Description],$A2117),CHAR(34),
", SamplingFeatureGeotypeCV:  ",CHAR(34),INDEX(SamplingFeatures[Feature Geo Type],$A2117),CHAR(34),
", FeatureGeometry:  ",CHAR(34),INDEX(SamplingFeatures[Feature Geometry],$A2117),CHAR(34),
", Elevation_m:  ",CHAR(34),INDEX(SamplingFeatures[Elevation_m],$A2117),CHAR(34),
", ElevationDatumCV:  ",CHAR(34),ElevationDatum,CHAR(34),"}"))</f>
        <v>#REF!</v>
      </c>
      <c r="L2117" t="e">
        <f>IF(INDEX(SamplingFeatures[Sampling Feature Type],$A2117)&lt;&gt;"Site","",
CONCATENATE("  - &amp;SiteID",TEXT(SUMPRODUCT(--($L$3:$L2116&lt;&gt;"")),"0000"),
" {","SamplingFeatureID:  *SamplingFeatureID",TEXT($A2117,"0000"),
", SiteTypeCV:  ",CHAR(34),INDEX(Sites[Site Type],$A2117),CHAR(34),
", Latitude:  ",INDEX(Sites[Latitude],$A2117),
", Longitude:  ",INDEX(Sites[Longitude],$A2117),
", SRSName:  ",CHAR(34),LatLonDatum,CHAR(34),"}"))</f>
        <v>#REF!</v>
      </c>
      <c r="M2117" t="e">
        <f>IF(INDEX(SamplingFeatures[Sampling Feature Type],$A2117)&lt;&gt;"Specimen","",
CONCATENATE("  - &amp;SpecimenID",TEXT(SUMPRODUCT(--($M$3:$M2116&lt;&gt;"")),"0000"),
" {","SamplingFeatureID:  *SamplingFeatureID",TEXT($A2117,"0000"),
", SpecimenTypeCV:  ",CHAR(34),INDEX(Specimens[Specimen Type],$A2117),CHAR(34),
", SpecimenMediumCV:  ",INDEX(Specimens[Specimen Medium],$A2117),
", IsFieldSpecimen:  ",CHAR(34),INDEX(Specimens[Is Field Specimen?],$A2117),CHAR(34),"}"))</f>
        <v>#REF!</v>
      </c>
      <c r="N2117" t="e">
        <f>IF(COUNTA(SpatialOffsets[])=0,"", IF(INDEX(SpatialOffsets[Spatial Offset Type],$A2117)="","",
CONCATENATE("  - &amp;SpatialOffsetID",TEXT($A2117,"0000"),
" {","SpatialOffsetTypeCV:  ",CHAR(34),INDEX(SpatialOffsets[Spatial Offset Type],$A2117),CHAR(34),
", Offset1Value:  ",INDEX(SpatialOffsets[Offset 1 Value],$A2117),
", Offset1UnitID:  ",CHAR(34),INDEX(SpatialOffsets[Offset 1 Unit],$A2117),CHAR(34),
", Offset2Value:  ",INDEX(SpatialOffsets[Offset 2 Value],$A2117),
", Offset2UnitID:  ",CHAR(34),INDEX(SpatialOffsets[Offset 2 Unit],$A2117),CHAR(34),
", Offset3Value:  ",INDEX(SpatialOffsets[Offset 3 Value],$A2117),
", Offset3UnitID:  ",CHAR(34),INDEX(SpatialOffsets[Offset 3 Unit],$A2117),CHAR(34),,"}")))</f>
        <v>#REF!</v>
      </c>
      <c r="O2117" t="e">
        <f>IF(COUNTA(RelatedFeatures[])=0,"", IF(INDEX(RelatedFeatures[First Sampling Feature Code],$A2117)="","",
CONCATENATE("  - &amp;RelationID",TEXT($A2117,"0000"),
" {","SamplingFeatureID:  *SamplingFeatureID",TEXT(MATCH(INDEX(RelatedFeatures[First Sampling Feature Code],$A2117),SamplingFeatures[Feature Code],0),"0000"),
", RelationshipTypeCV:  ",CHAR(34),INDEX(RelatedFeatures[Relationship Type],$A2117),CHAR(34),
", RelatedFeatureID: *SamplingFeatureID",TEXT(MATCH(INDEX(RelatedFeatures[Second Sampling Feature Code],$A2117),SamplingFeatures[Feature Code],0),"0000"),
", SpatialOffsetID:  ",IF(INDEX(RelatedFeatures[Offset Number],$A2117)="","",CONCATENATE("*SpatialOffsetID",TEXT(INDEX(RelatedFeatures[Offset Number],$A2117),"0000"))),"}")))</f>
        <v>#REF!</v>
      </c>
      <c r="P2117" t="e">
        <f>IF(INDEX(Methods[Method Type],$A2117)="","",
CONCATENATE("  - &amp;MethodID",TEXT($A2117,"0000"),
" {","MethodTypeCV:  ",CHAR(34),INDEX(Methods[Method Type],$A2117),CHAR(34),
", MethodCode:  ",CHAR(34),INDEX(Methods[Method Code],$A2117),CHAR(34),
", MethodName:  ",CHAR(34),INDEX(Methods[Method Name],$A2117),CHAR(34),
", MethodDescription:  ",CHAR(34),INDEX(Methods[Method Description],$A2117),CHAR(34),
", MethodLink:  ",CHAR(34),INDEX(Methods[Method Link],$A2117),CHAR(34),
", OrganizationID: *OrganizationID",TEXT(MATCH(INDEX(Methods[Organization Name],$A2117),Organizations[Organization Name],0),"0000"),"}"))</f>
        <v>#REF!</v>
      </c>
      <c r="Q2117" t="e">
        <f>IF(INDEX(Variables[Variable Type],$A2117)="","",
CONCATENATE("  - &amp;VariableID",TEXT($A2117,"0000"),
" {","VariableTypeCV:  ",CHAR(34),INDEX(Variables[Variable Type],$A2117),CHAR(34),
", VariableCode:  ",CHAR(34),INDEX(Variables[Variable Code],$A2117),CHAR(34),
", VariableNameCV:  ",CHAR(34),INDEX(Variables[Variable Name],$A2117),CHAR(34),
", VariableDefinition:  ",CHAR(34),INDEX(Variables[Variable Definition],$A2117),CHAR(34),
", SpecciationCV:  ",CHAR(34),INDEX(Variables[Speciation],$A2117),CHAR(34),
", NoDataValue:  ",CHAR(34),INDEX(Variables[No Data Value],$A2117),CHAR(34),"}"))</f>
        <v>#REF!</v>
      </c>
    </row>
    <row r="2118" spans="1:17" x14ac:dyDescent="0.25">
      <c r="A2118">
        <v>2115</v>
      </c>
      <c r="D2118" t="e">
        <f>IF(INDEX(People[First Name],$A2118)="","",
CONCATENATE("  - &amp;PersonID",TEXT($A2118,"0000"),
" {","PersonFirstName:  ",CHAR(34),INDEX(People[First Name],$A2118),CHAR(34),
", PersonMiddleName:  ",CHAR(34),INDEX(People[Middle Name],$A2118),CHAR(34),
", PersonLastName:  ",CHAR(34),INDEX(People[Last Name],$A2118),CHAR(34),"}"))</f>
        <v>#REF!</v>
      </c>
      <c r="E2118" t="e">
        <f>IF(INDEX(Organizations[Organization Type '[CV']],$A2118)="","",
CONCATENATE("  - &amp;OrganizationID",TEXT($A2118,"0000"),
" {","OrganizationTypeCV:  ",CHAR(34),INDEX(Organizations[Organization Type '[CV']],$A2118),CHAR(34),
", OrganizationCode:  ",CHAR(34),INDEX(Organizations[Organization Code],$A2118),CHAR(34),
", OrganizationName:  ",CHAR(34),INDEX(Organizations[Organization Name],$A2118),CHAR(34),
", OrganizationDescription:  ",CHAR(34),INDEX(Organizations[Organization Description],$A2118),CHAR(34),
", OrganizationLink:  ",CHAR(34),INDEX(Organizations[Organization Link],$A2118),CHAR(34),"}"))</f>
        <v>#REF!</v>
      </c>
      <c r="F2118" t="e">
        <f>IF(INDEX(People[First Name],$A2118)="","",
CONCATENATE("  - &amp;AffiliationID",TEXT($A2118,"0000"),
" {PersonID: *PersonID",TEXT($A2118,"0000"),
", OrganizationID: *OrganizationID",TEXT(MATCH(INDEX(People[Organization Name],$A2118),Organizations[Organization Name],0),"0000"),
", IsPrimaryOrganizationContact: , AffiliationStartDate: , AffiliationEndDate: , PrimaryPhone: ",
", PrimaryEmail: ",CHAR(34),INDEX(People[Primary Email],$A2118),CHAR(34),
", PrimaryAddress: ",CHAR(34),INDEX(People[Primary Address],$A2118),CHAR(34),
", PersonLink: }"))</f>
        <v>#REF!</v>
      </c>
      <c r="H2118" t="e">
        <f>IF(COUNTA(CitationInformation)=0,"",IF(INDEX(AuthorList[Author Name],$A2118)="","",
CONCATENATE("  - &amp;AuthorListID",TEXT($A2118,"0000"),
"  {CitationID: *CitationID0001",
", PersonID: *PersonID",TEXT(MATCH(INDEX(AuthorList[Author Name],$A2118),People[Full Name],0),"0000"),
", AuthorOrder: ",INDEX(AuthorList[Author Number],$A2118),"}")))</f>
        <v>#REF!</v>
      </c>
      <c r="K2118" t="e">
        <f>IF(INDEX(SamplingFeatures[Feature Code],$A2118)="","",
CONCATENATE("  - &amp;SamplingFeatureID",TEXT($A2118,"0000"),
" {","SamplingFeatureUUID:  ",CHAR(34),INDEX(SamplingFeatures[Sampling Feature UUID],$A2118),CHAR(34),
", SamplingFeatureTypeCV:  ",CHAR(34),INDEX(SamplingFeatures[Sampling Feature Type],$A2118),CHAR(34),
", SamplingFeatureCode:  ",CHAR(34),INDEX(SamplingFeatures[Feature Code],$A2118),CHAR(34),
", SamplingFeatureName:  ",CHAR(34),INDEX(SamplingFeatures[Feature Name],$A2118),CHAR(34),
", SamplingFeatureDescription:  ",CHAR(34),INDEX(SamplingFeatures[Feature Description],$A2118),CHAR(34),
", SamplingFeatureGeotypeCV:  ",CHAR(34),INDEX(SamplingFeatures[Feature Geo Type],$A2118),CHAR(34),
", FeatureGeometry:  ",CHAR(34),INDEX(SamplingFeatures[Feature Geometry],$A2118),CHAR(34),
", Elevation_m:  ",CHAR(34),INDEX(SamplingFeatures[Elevation_m],$A2118),CHAR(34),
", ElevationDatumCV:  ",CHAR(34),ElevationDatum,CHAR(34),"}"))</f>
        <v>#REF!</v>
      </c>
      <c r="L2118" t="e">
        <f>IF(INDEX(SamplingFeatures[Sampling Feature Type],$A2118)&lt;&gt;"Site","",
CONCATENATE("  - &amp;SiteID",TEXT(SUMPRODUCT(--($L$3:$L2117&lt;&gt;"")),"0000"),
" {","SamplingFeatureID:  *SamplingFeatureID",TEXT($A2118,"0000"),
", SiteTypeCV:  ",CHAR(34),INDEX(Sites[Site Type],$A2118),CHAR(34),
", Latitude:  ",INDEX(Sites[Latitude],$A2118),
", Longitude:  ",INDEX(Sites[Longitude],$A2118),
", SRSName:  ",CHAR(34),LatLonDatum,CHAR(34),"}"))</f>
        <v>#REF!</v>
      </c>
      <c r="M2118" t="e">
        <f>IF(INDEX(SamplingFeatures[Sampling Feature Type],$A2118)&lt;&gt;"Specimen","",
CONCATENATE("  - &amp;SpecimenID",TEXT(SUMPRODUCT(--($M$3:$M2117&lt;&gt;"")),"0000"),
" {","SamplingFeatureID:  *SamplingFeatureID",TEXT($A2118,"0000"),
", SpecimenTypeCV:  ",CHAR(34),INDEX(Specimens[Specimen Type],$A2118),CHAR(34),
", SpecimenMediumCV:  ",INDEX(Specimens[Specimen Medium],$A2118),
", IsFieldSpecimen:  ",CHAR(34),INDEX(Specimens[Is Field Specimen?],$A2118),CHAR(34),"}"))</f>
        <v>#REF!</v>
      </c>
      <c r="N2118" t="e">
        <f>IF(COUNTA(SpatialOffsets[])=0,"", IF(INDEX(SpatialOffsets[Spatial Offset Type],$A2118)="","",
CONCATENATE("  - &amp;SpatialOffsetID",TEXT($A2118,"0000"),
" {","SpatialOffsetTypeCV:  ",CHAR(34),INDEX(SpatialOffsets[Spatial Offset Type],$A2118),CHAR(34),
", Offset1Value:  ",INDEX(SpatialOffsets[Offset 1 Value],$A2118),
", Offset1UnitID:  ",CHAR(34),INDEX(SpatialOffsets[Offset 1 Unit],$A2118),CHAR(34),
", Offset2Value:  ",INDEX(SpatialOffsets[Offset 2 Value],$A2118),
", Offset2UnitID:  ",CHAR(34),INDEX(SpatialOffsets[Offset 2 Unit],$A2118),CHAR(34),
", Offset3Value:  ",INDEX(SpatialOffsets[Offset 3 Value],$A2118),
", Offset3UnitID:  ",CHAR(34),INDEX(SpatialOffsets[Offset 3 Unit],$A2118),CHAR(34),,"}")))</f>
        <v>#REF!</v>
      </c>
      <c r="O2118" t="e">
        <f>IF(COUNTA(RelatedFeatures[])=0,"", IF(INDEX(RelatedFeatures[First Sampling Feature Code],$A2118)="","",
CONCATENATE("  - &amp;RelationID",TEXT($A2118,"0000"),
" {","SamplingFeatureID:  *SamplingFeatureID",TEXT(MATCH(INDEX(RelatedFeatures[First Sampling Feature Code],$A2118),SamplingFeatures[Feature Code],0),"0000"),
", RelationshipTypeCV:  ",CHAR(34),INDEX(RelatedFeatures[Relationship Type],$A2118),CHAR(34),
", RelatedFeatureID: *SamplingFeatureID",TEXT(MATCH(INDEX(RelatedFeatures[Second Sampling Feature Code],$A2118),SamplingFeatures[Feature Code],0),"0000"),
", SpatialOffsetID:  ",IF(INDEX(RelatedFeatures[Offset Number],$A2118)="","",CONCATENATE("*SpatialOffsetID",TEXT(INDEX(RelatedFeatures[Offset Number],$A2118),"0000"))),"}")))</f>
        <v>#REF!</v>
      </c>
      <c r="P2118" t="e">
        <f>IF(INDEX(Methods[Method Type],$A2118)="","",
CONCATENATE("  - &amp;MethodID",TEXT($A2118,"0000"),
" {","MethodTypeCV:  ",CHAR(34),INDEX(Methods[Method Type],$A2118),CHAR(34),
", MethodCode:  ",CHAR(34),INDEX(Methods[Method Code],$A2118),CHAR(34),
", MethodName:  ",CHAR(34),INDEX(Methods[Method Name],$A2118),CHAR(34),
", MethodDescription:  ",CHAR(34),INDEX(Methods[Method Description],$A2118),CHAR(34),
", MethodLink:  ",CHAR(34),INDEX(Methods[Method Link],$A2118),CHAR(34),
", OrganizationID: *OrganizationID",TEXT(MATCH(INDEX(Methods[Organization Name],$A2118),Organizations[Organization Name],0),"0000"),"}"))</f>
        <v>#REF!</v>
      </c>
      <c r="Q2118" t="e">
        <f>IF(INDEX(Variables[Variable Type],$A2118)="","",
CONCATENATE("  - &amp;VariableID",TEXT($A2118,"0000"),
" {","VariableTypeCV:  ",CHAR(34),INDEX(Variables[Variable Type],$A2118),CHAR(34),
", VariableCode:  ",CHAR(34),INDEX(Variables[Variable Code],$A2118),CHAR(34),
", VariableNameCV:  ",CHAR(34),INDEX(Variables[Variable Name],$A2118),CHAR(34),
", VariableDefinition:  ",CHAR(34),INDEX(Variables[Variable Definition],$A2118),CHAR(34),
", SpecciationCV:  ",CHAR(34),INDEX(Variables[Speciation],$A2118),CHAR(34),
", NoDataValue:  ",CHAR(34),INDEX(Variables[No Data Value],$A2118),CHAR(34),"}"))</f>
        <v>#REF!</v>
      </c>
    </row>
    <row r="2119" spans="1:17" x14ac:dyDescent="0.25">
      <c r="A2119">
        <v>2116</v>
      </c>
      <c r="D2119" t="e">
        <f>IF(INDEX(People[First Name],$A2119)="","",
CONCATENATE("  - &amp;PersonID",TEXT($A2119,"0000"),
" {","PersonFirstName:  ",CHAR(34),INDEX(People[First Name],$A2119),CHAR(34),
", PersonMiddleName:  ",CHAR(34),INDEX(People[Middle Name],$A2119),CHAR(34),
", PersonLastName:  ",CHAR(34),INDEX(People[Last Name],$A2119),CHAR(34),"}"))</f>
        <v>#REF!</v>
      </c>
      <c r="E2119" t="e">
        <f>IF(INDEX(Organizations[Organization Type '[CV']],$A2119)="","",
CONCATENATE("  - &amp;OrganizationID",TEXT($A2119,"0000"),
" {","OrganizationTypeCV:  ",CHAR(34),INDEX(Organizations[Organization Type '[CV']],$A2119),CHAR(34),
", OrganizationCode:  ",CHAR(34),INDEX(Organizations[Organization Code],$A2119),CHAR(34),
", OrganizationName:  ",CHAR(34),INDEX(Organizations[Organization Name],$A2119),CHAR(34),
", OrganizationDescription:  ",CHAR(34),INDEX(Organizations[Organization Description],$A2119),CHAR(34),
", OrganizationLink:  ",CHAR(34),INDEX(Organizations[Organization Link],$A2119),CHAR(34),"}"))</f>
        <v>#REF!</v>
      </c>
      <c r="F2119" t="e">
        <f>IF(INDEX(People[First Name],$A2119)="","",
CONCATENATE("  - &amp;AffiliationID",TEXT($A2119,"0000"),
" {PersonID: *PersonID",TEXT($A2119,"0000"),
", OrganizationID: *OrganizationID",TEXT(MATCH(INDEX(People[Organization Name],$A2119),Organizations[Organization Name],0),"0000"),
", IsPrimaryOrganizationContact: , AffiliationStartDate: , AffiliationEndDate: , PrimaryPhone: ",
", PrimaryEmail: ",CHAR(34),INDEX(People[Primary Email],$A2119),CHAR(34),
", PrimaryAddress: ",CHAR(34),INDEX(People[Primary Address],$A2119),CHAR(34),
", PersonLink: }"))</f>
        <v>#REF!</v>
      </c>
      <c r="H2119" t="e">
        <f>IF(COUNTA(CitationInformation)=0,"",IF(INDEX(AuthorList[Author Name],$A2119)="","",
CONCATENATE("  - &amp;AuthorListID",TEXT($A2119,"0000"),
"  {CitationID: *CitationID0001",
", PersonID: *PersonID",TEXT(MATCH(INDEX(AuthorList[Author Name],$A2119),People[Full Name],0),"0000"),
", AuthorOrder: ",INDEX(AuthorList[Author Number],$A2119),"}")))</f>
        <v>#REF!</v>
      </c>
      <c r="K2119" t="e">
        <f>IF(INDEX(SamplingFeatures[Feature Code],$A2119)="","",
CONCATENATE("  - &amp;SamplingFeatureID",TEXT($A2119,"0000"),
" {","SamplingFeatureUUID:  ",CHAR(34),INDEX(SamplingFeatures[Sampling Feature UUID],$A2119),CHAR(34),
", SamplingFeatureTypeCV:  ",CHAR(34),INDEX(SamplingFeatures[Sampling Feature Type],$A2119),CHAR(34),
", SamplingFeatureCode:  ",CHAR(34),INDEX(SamplingFeatures[Feature Code],$A2119),CHAR(34),
", SamplingFeatureName:  ",CHAR(34),INDEX(SamplingFeatures[Feature Name],$A2119),CHAR(34),
", SamplingFeatureDescription:  ",CHAR(34),INDEX(SamplingFeatures[Feature Description],$A2119),CHAR(34),
", SamplingFeatureGeotypeCV:  ",CHAR(34),INDEX(SamplingFeatures[Feature Geo Type],$A2119),CHAR(34),
", FeatureGeometry:  ",CHAR(34),INDEX(SamplingFeatures[Feature Geometry],$A2119),CHAR(34),
", Elevation_m:  ",CHAR(34),INDEX(SamplingFeatures[Elevation_m],$A2119),CHAR(34),
", ElevationDatumCV:  ",CHAR(34),ElevationDatum,CHAR(34),"}"))</f>
        <v>#REF!</v>
      </c>
      <c r="L2119" t="e">
        <f>IF(INDEX(SamplingFeatures[Sampling Feature Type],$A2119)&lt;&gt;"Site","",
CONCATENATE("  - &amp;SiteID",TEXT(SUMPRODUCT(--($L$3:$L2118&lt;&gt;"")),"0000"),
" {","SamplingFeatureID:  *SamplingFeatureID",TEXT($A2119,"0000"),
", SiteTypeCV:  ",CHAR(34),INDEX(Sites[Site Type],$A2119),CHAR(34),
", Latitude:  ",INDEX(Sites[Latitude],$A2119),
", Longitude:  ",INDEX(Sites[Longitude],$A2119),
", SRSName:  ",CHAR(34),LatLonDatum,CHAR(34),"}"))</f>
        <v>#REF!</v>
      </c>
      <c r="M2119" t="e">
        <f>IF(INDEX(SamplingFeatures[Sampling Feature Type],$A2119)&lt;&gt;"Specimen","",
CONCATENATE("  - &amp;SpecimenID",TEXT(SUMPRODUCT(--($M$3:$M2118&lt;&gt;"")),"0000"),
" {","SamplingFeatureID:  *SamplingFeatureID",TEXT($A2119,"0000"),
", SpecimenTypeCV:  ",CHAR(34),INDEX(Specimens[Specimen Type],$A2119),CHAR(34),
", SpecimenMediumCV:  ",INDEX(Specimens[Specimen Medium],$A2119),
", IsFieldSpecimen:  ",CHAR(34),INDEX(Specimens[Is Field Specimen?],$A2119),CHAR(34),"}"))</f>
        <v>#REF!</v>
      </c>
      <c r="N2119" t="e">
        <f>IF(COUNTA(SpatialOffsets[])=0,"", IF(INDEX(SpatialOffsets[Spatial Offset Type],$A2119)="","",
CONCATENATE("  - &amp;SpatialOffsetID",TEXT($A2119,"0000"),
" {","SpatialOffsetTypeCV:  ",CHAR(34),INDEX(SpatialOffsets[Spatial Offset Type],$A2119),CHAR(34),
", Offset1Value:  ",INDEX(SpatialOffsets[Offset 1 Value],$A2119),
", Offset1UnitID:  ",CHAR(34),INDEX(SpatialOffsets[Offset 1 Unit],$A2119),CHAR(34),
", Offset2Value:  ",INDEX(SpatialOffsets[Offset 2 Value],$A2119),
", Offset2UnitID:  ",CHAR(34),INDEX(SpatialOffsets[Offset 2 Unit],$A2119),CHAR(34),
", Offset3Value:  ",INDEX(SpatialOffsets[Offset 3 Value],$A2119),
", Offset3UnitID:  ",CHAR(34),INDEX(SpatialOffsets[Offset 3 Unit],$A2119),CHAR(34),,"}")))</f>
        <v>#REF!</v>
      </c>
      <c r="O2119" t="e">
        <f>IF(COUNTA(RelatedFeatures[])=0,"", IF(INDEX(RelatedFeatures[First Sampling Feature Code],$A2119)="","",
CONCATENATE("  - &amp;RelationID",TEXT($A2119,"0000"),
" {","SamplingFeatureID:  *SamplingFeatureID",TEXT(MATCH(INDEX(RelatedFeatures[First Sampling Feature Code],$A2119),SamplingFeatures[Feature Code],0),"0000"),
", RelationshipTypeCV:  ",CHAR(34),INDEX(RelatedFeatures[Relationship Type],$A2119),CHAR(34),
", RelatedFeatureID: *SamplingFeatureID",TEXT(MATCH(INDEX(RelatedFeatures[Second Sampling Feature Code],$A2119),SamplingFeatures[Feature Code],0),"0000"),
", SpatialOffsetID:  ",IF(INDEX(RelatedFeatures[Offset Number],$A2119)="","",CONCATENATE("*SpatialOffsetID",TEXT(INDEX(RelatedFeatures[Offset Number],$A2119),"0000"))),"}")))</f>
        <v>#REF!</v>
      </c>
      <c r="P2119" t="e">
        <f>IF(INDEX(Methods[Method Type],$A2119)="","",
CONCATENATE("  - &amp;MethodID",TEXT($A2119,"0000"),
" {","MethodTypeCV:  ",CHAR(34),INDEX(Methods[Method Type],$A2119),CHAR(34),
", MethodCode:  ",CHAR(34),INDEX(Methods[Method Code],$A2119),CHAR(34),
", MethodName:  ",CHAR(34),INDEX(Methods[Method Name],$A2119),CHAR(34),
", MethodDescription:  ",CHAR(34),INDEX(Methods[Method Description],$A2119),CHAR(34),
", MethodLink:  ",CHAR(34),INDEX(Methods[Method Link],$A2119),CHAR(34),
", OrganizationID: *OrganizationID",TEXT(MATCH(INDEX(Methods[Organization Name],$A2119),Organizations[Organization Name],0),"0000"),"}"))</f>
        <v>#REF!</v>
      </c>
      <c r="Q2119" t="e">
        <f>IF(INDEX(Variables[Variable Type],$A2119)="","",
CONCATENATE("  - &amp;VariableID",TEXT($A2119,"0000"),
" {","VariableTypeCV:  ",CHAR(34),INDEX(Variables[Variable Type],$A2119),CHAR(34),
", VariableCode:  ",CHAR(34),INDEX(Variables[Variable Code],$A2119),CHAR(34),
", VariableNameCV:  ",CHAR(34),INDEX(Variables[Variable Name],$A2119),CHAR(34),
", VariableDefinition:  ",CHAR(34),INDEX(Variables[Variable Definition],$A2119),CHAR(34),
", SpecciationCV:  ",CHAR(34),INDEX(Variables[Speciation],$A2119),CHAR(34),
", NoDataValue:  ",CHAR(34),INDEX(Variables[No Data Value],$A2119),CHAR(34),"}"))</f>
        <v>#REF!</v>
      </c>
    </row>
    <row r="2120" spans="1:17" x14ac:dyDescent="0.25">
      <c r="A2120">
        <v>2117</v>
      </c>
      <c r="D2120" t="e">
        <f>IF(INDEX(People[First Name],$A2120)="","",
CONCATENATE("  - &amp;PersonID",TEXT($A2120,"0000"),
" {","PersonFirstName:  ",CHAR(34),INDEX(People[First Name],$A2120),CHAR(34),
", PersonMiddleName:  ",CHAR(34),INDEX(People[Middle Name],$A2120),CHAR(34),
", PersonLastName:  ",CHAR(34),INDEX(People[Last Name],$A2120),CHAR(34),"}"))</f>
        <v>#REF!</v>
      </c>
      <c r="E2120" t="e">
        <f>IF(INDEX(Organizations[Organization Type '[CV']],$A2120)="","",
CONCATENATE("  - &amp;OrganizationID",TEXT($A2120,"0000"),
" {","OrganizationTypeCV:  ",CHAR(34),INDEX(Organizations[Organization Type '[CV']],$A2120),CHAR(34),
", OrganizationCode:  ",CHAR(34),INDEX(Organizations[Organization Code],$A2120),CHAR(34),
", OrganizationName:  ",CHAR(34),INDEX(Organizations[Organization Name],$A2120),CHAR(34),
", OrganizationDescription:  ",CHAR(34),INDEX(Organizations[Organization Description],$A2120),CHAR(34),
", OrganizationLink:  ",CHAR(34),INDEX(Organizations[Organization Link],$A2120),CHAR(34),"}"))</f>
        <v>#REF!</v>
      </c>
      <c r="F2120" t="e">
        <f>IF(INDEX(People[First Name],$A2120)="","",
CONCATENATE("  - &amp;AffiliationID",TEXT($A2120,"0000"),
" {PersonID: *PersonID",TEXT($A2120,"0000"),
", OrganizationID: *OrganizationID",TEXT(MATCH(INDEX(People[Organization Name],$A2120),Organizations[Organization Name],0),"0000"),
", IsPrimaryOrganizationContact: , AffiliationStartDate: , AffiliationEndDate: , PrimaryPhone: ",
", PrimaryEmail: ",CHAR(34),INDEX(People[Primary Email],$A2120),CHAR(34),
", PrimaryAddress: ",CHAR(34),INDEX(People[Primary Address],$A2120),CHAR(34),
", PersonLink: }"))</f>
        <v>#REF!</v>
      </c>
      <c r="H2120" t="e">
        <f>IF(COUNTA(CitationInformation)=0,"",IF(INDEX(AuthorList[Author Name],$A2120)="","",
CONCATENATE("  - &amp;AuthorListID",TEXT($A2120,"0000"),
"  {CitationID: *CitationID0001",
", PersonID: *PersonID",TEXT(MATCH(INDEX(AuthorList[Author Name],$A2120),People[Full Name],0),"0000"),
", AuthorOrder: ",INDEX(AuthorList[Author Number],$A2120),"}")))</f>
        <v>#REF!</v>
      </c>
      <c r="K2120" t="e">
        <f>IF(INDEX(SamplingFeatures[Feature Code],$A2120)="","",
CONCATENATE("  - &amp;SamplingFeatureID",TEXT($A2120,"0000"),
" {","SamplingFeatureUUID:  ",CHAR(34),INDEX(SamplingFeatures[Sampling Feature UUID],$A2120),CHAR(34),
", SamplingFeatureTypeCV:  ",CHAR(34),INDEX(SamplingFeatures[Sampling Feature Type],$A2120),CHAR(34),
", SamplingFeatureCode:  ",CHAR(34),INDEX(SamplingFeatures[Feature Code],$A2120),CHAR(34),
", SamplingFeatureName:  ",CHAR(34),INDEX(SamplingFeatures[Feature Name],$A2120),CHAR(34),
", SamplingFeatureDescription:  ",CHAR(34),INDEX(SamplingFeatures[Feature Description],$A2120),CHAR(34),
", SamplingFeatureGeotypeCV:  ",CHAR(34),INDEX(SamplingFeatures[Feature Geo Type],$A2120),CHAR(34),
", FeatureGeometry:  ",CHAR(34),INDEX(SamplingFeatures[Feature Geometry],$A2120),CHAR(34),
", Elevation_m:  ",CHAR(34),INDEX(SamplingFeatures[Elevation_m],$A2120),CHAR(34),
", ElevationDatumCV:  ",CHAR(34),ElevationDatum,CHAR(34),"}"))</f>
        <v>#REF!</v>
      </c>
      <c r="L2120" t="e">
        <f>IF(INDEX(SamplingFeatures[Sampling Feature Type],$A2120)&lt;&gt;"Site","",
CONCATENATE("  - &amp;SiteID",TEXT(SUMPRODUCT(--($L$3:$L2119&lt;&gt;"")),"0000"),
" {","SamplingFeatureID:  *SamplingFeatureID",TEXT($A2120,"0000"),
", SiteTypeCV:  ",CHAR(34),INDEX(Sites[Site Type],$A2120),CHAR(34),
", Latitude:  ",INDEX(Sites[Latitude],$A2120),
", Longitude:  ",INDEX(Sites[Longitude],$A2120),
", SRSName:  ",CHAR(34),LatLonDatum,CHAR(34),"}"))</f>
        <v>#REF!</v>
      </c>
      <c r="M2120" t="e">
        <f>IF(INDEX(SamplingFeatures[Sampling Feature Type],$A2120)&lt;&gt;"Specimen","",
CONCATENATE("  - &amp;SpecimenID",TEXT(SUMPRODUCT(--($M$3:$M2119&lt;&gt;"")),"0000"),
" {","SamplingFeatureID:  *SamplingFeatureID",TEXT($A2120,"0000"),
", SpecimenTypeCV:  ",CHAR(34),INDEX(Specimens[Specimen Type],$A2120),CHAR(34),
", SpecimenMediumCV:  ",INDEX(Specimens[Specimen Medium],$A2120),
", IsFieldSpecimen:  ",CHAR(34),INDEX(Specimens[Is Field Specimen?],$A2120),CHAR(34),"}"))</f>
        <v>#REF!</v>
      </c>
      <c r="N2120" t="e">
        <f>IF(COUNTA(SpatialOffsets[])=0,"", IF(INDEX(SpatialOffsets[Spatial Offset Type],$A2120)="","",
CONCATENATE("  - &amp;SpatialOffsetID",TEXT($A2120,"0000"),
" {","SpatialOffsetTypeCV:  ",CHAR(34),INDEX(SpatialOffsets[Spatial Offset Type],$A2120),CHAR(34),
", Offset1Value:  ",INDEX(SpatialOffsets[Offset 1 Value],$A2120),
", Offset1UnitID:  ",CHAR(34),INDEX(SpatialOffsets[Offset 1 Unit],$A2120),CHAR(34),
", Offset2Value:  ",INDEX(SpatialOffsets[Offset 2 Value],$A2120),
", Offset2UnitID:  ",CHAR(34),INDEX(SpatialOffsets[Offset 2 Unit],$A2120),CHAR(34),
", Offset3Value:  ",INDEX(SpatialOffsets[Offset 3 Value],$A2120),
", Offset3UnitID:  ",CHAR(34),INDEX(SpatialOffsets[Offset 3 Unit],$A2120),CHAR(34),,"}")))</f>
        <v>#REF!</v>
      </c>
      <c r="O2120" t="e">
        <f>IF(COUNTA(RelatedFeatures[])=0,"", IF(INDEX(RelatedFeatures[First Sampling Feature Code],$A2120)="","",
CONCATENATE("  - &amp;RelationID",TEXT($A2120,"0000"),
" {","SamplingFeatureID:  *SamplingFeatureID",TEXT(MATCH(INDEX(RelatedFeatures[First Sampling Feature Code],$A2120),SamplingFeatures[Feature Code],0),"0000"),
", RelationshipTypeCV:  ",CHAR(34),INDEX(RelatedFeatures[Relationship Type],$A2120),CHAR(34),
", RelatedFeatureID: *SamplingFeatureID",TEXT(MATCH(INDEX(RelatedFeatures[Second Sampling Feature Code],$A2120),SamplingFeatures[Feature Code],0),"0000"),
", SpatialOffsetID:  ",IF(INDEX(RelatedFeatures[Offset Number],$A2120)="","",CONCATENATE("*SpatialOffsetID",TEXT(INDEX(RelatedFeatures[Offset Number],$A2120),"0000"))),"}")))</f>
        <v>#REF!</v>
      </c>
      <c r="P2120" t="e">
        <f>IF(INDEX(Methods[Method Type],$A2120)="","",
CONCATENATE("  - &amp;MethodID",TEXT($A2120,"0000"),
" {","MethodTypeCV:  ",CHAR(34),INDEX(Methods[Method Type],$A2120),CHAR(34),
", MethodCode:  ",CHAR(34),INDEX(Methods[Method Code],$A2120),CHAR(34),
", MethodName:  ",CHAR(34),INDEX(Methods[Method Name],$A2120),CHAR(34),
", MethodDescription:  ",CHAR(34),INDEX(Methods[Method Description],$A2120),CHAR(34),
", MethodLink:  ",CHAR(34),INDEX(Methods[Method Link],$A2120),CHAR(34),
", OrganizationID: *OrganizationID",TEXT(MATCH(INDEX(Methods[Organization Name],$A2120),Organizations[Organization Name],0),"0000"),"}"))</f>
        <v>#REF!</v>
      </c>
      <c r="Q2120" t="e">
        <f>IF(INDEX(Variables[Variable Type],$A2120)="","",
CONCATENATE("  - &amp;VariableID",TEXT($A2120,"0000"),
" {","VariableTypeCV:  ",CHAR(34),INDEX(Variables[Variable Type],$A2120),CHAR(34),
", VariableCode:  ",CHAR(34),INDEX(Variables[Variable Code],$A2120),CHAR(34),
", VariableNameCV:  ",CHAR(34),INDEX(Variables[Variable Name],$A2120),CHAR(34),
", VariableDefinition:  ",CHAR(34),INDEX(Variables[Variable Definition],$A2120),CHAR(34),
", SpecciationCV:  ",CHAR(34),INDEX(Variables[Speciation],$A2120),CHAR(34),
", NoDataValue:  ",CHAR(34),INDEX(Variables[No Data Value],$A2120),CHAR(34),"}"))</f>
        <v>#REF!</v>
      </c>
    </row>
    <row r="2121" spans="1:17" x14ac:dyDescent="0.25">
      <c r="A2121">
        <v>2118</v>
      </c>
      <c r="D2121" t="e">
        <f>IF(INDEX(People[First Name],$A2121)="","",
CONCATENATE("  - &amp;PersonID",TEXT($A2121,"0000"),
" {","PersonFirstName:  ",CHAR(34),INDEX(People[First Name],$A2121),CHAR(34),
", PersonMiddleName:  ",CHAR(34),INDEX(People[Middle Name],$A2121),CHAR(34),
", PersonLastName:  ",CHAR(34),INDEX(People[Last Name],$A2121),CHAR(34),"}"))</f>
        <v>#REF!</v>
      </c>
      <c r="E2121" t="e">
        <f>IF(INDEX(Organizations[Organization Type '[CV']],$A2121)="","",
CONCATENATE("  - &amp;OrganizationID",TEXT($A2121,"0000"),
" {","OrganizationTypeCV:  ",CHAR(34),INDEX(Organizations[Organization Type '[CV']],$A2121),CHAR(34),
", OrganizationCode:  ",CHAR(34),INDEX(Organizations[Organization Code],$A2121),CHAR(34),
", OrganizationName:  ",CHAR(34),INDEX(Organizations[Organization Name],$A2121),CHAR(34),
", OrganizationDescription:  ",CHAR(34),INDEX(Organizations[Organization Description],$A2121),CHAR(34),
", OrganizationLink:  ",CHAR(34),INDEX(Organizations[Organization Link],$A2121),CHAR(34),"}"))</f>
        <v>#REF!</v>
      </c>
      <c r="F2121" t="e">
        <f>IF(INDEX(People[First Name],$A2121)="","",
CONCATENATE("  - &amp;AffiliationID",TEXT($A2121,"0000"),
" {PersonID: *PersonID",TEXT($A2121,"0000"),
", OrganizationID: *OrganizationID",TEXT(MATCH(INDEX(People[Organization Name],$A2121),Organizations[Organization Name],0),"0000"),
", IsPrimaryOrganizationContact: , AffiliationStartDate: , AffiliationEndDate: , PrimaryPhone: ",
", PrimaryEmail: ",CHAR(34),INDEX(People[Primary Email],$A2121),CHAR(34),
", PrimaryAddress: ",CHAR(34),INDEX(People[Primary Address],$A2121),CHAR(34),
", PersonLink: }"))</f>
        <v>#REF!</v>
      </c>
      <c r="H2121" t="e">
        <f>IF(COUNTA(CitationInformation)=0,"",IF(INDEX(AuthorList[Author Name],$A2121)="","",
CONCATENATE("  - &amp;AuthorListID",TEXT($A2121,"0000"),
"  {CitationID: *CitationID0001",
", PersonID: *PersonID",TEXT(MATCH(INDEX(AuthorList[Author Name],$A2121),People[Full Name],0),"0000"),
", AuthorOrder: ",INDEX(AuthorList[Author Number],$A2121),"}")))</f>
        <v>#REF!</v>
      </c>
      <c r="K2121" t="e">
        <f>IF(INDEX(SamplingFeatures[Feature Code],$A2121)="","",
CONCATENATE("  - &amp;SamplingFeatureID",TEXT($A2121,"0000"),
" {","SamplingFeatureUUID:  ",CHAR(34),INDEX(SamplingFeatures[Sampling Feature UUID],$A2121),CHAR(34),
", SamplingFeatureTypeCV:  ",CHAR(34),INDEX(SamplingFeatures[Sampling Feature Type],$A2121),CHAR(34),
", SamplingFeatureCode:  ",CHAR(34),INDEX(SamplingFeatures[Feature Code],$A2121),CHAR(34),
", SamplingFeatureName:  ",CHAR(34),INDEX(SamplingFeatures[Feature Name],$A2121),CHAR(34),
", SamplingFeatureDescription:  ",CHAR(34),INDEX(SamplingFeatures[Feature Description],$A2121),CHAR(34),
", SamplingFeatureGeotypeCV:  ",CHAR(34),INDEX(SamplingFeatures[Feature Geo Type],$A2121),CHAR(34),
", FeatureGeometry:  ",CHAR(34),INDEX(SamplingFeatures[Feature Geometry],$A2121),CHAR(34),
", Elevation_m:  ",CHAR(34),INDEX(SamplingFeatures[Elevation_m],$A2121),CHAR(34),
", ElevationDatumCV:  ",CHAR(34),ElevationDatum,CHAR(34),"}"))</f>
        <v>#REF!</v>
      </c>
      <c r="L2121" t="e">
        <f>IF(INDEX(SamplingFeatures[Sampling Feature Type],$A2121)&lt;&gt;"Site","",
CONCATENATE("  - &amp;SiteID",TEXT(SUMPRODUCT(--($L$3:$L2120&lt;&gt;"")),"0000"),
" {","SamplingFeatureID:  *SamplingFeatureID",TEXT($A2121,"0000"),
", SiteTypeCV:  ",CHAR(34),INDEX(Sites[Site Type],$A2121),CHAR(34),
", Latitude:  ",INDEX(Sites[Latitude],$A2121),
", Longitude:  ",INDEX(Sites[Longitude],$A2121),
", SRSName:  ",CHAR(34),LatLonDatum,CHAR(34),"}"))</f>
        <v>#REF!</v>
      </c>
      <c r="M2121" t="e">
        <f>IF(INDEX(SamplingFeatures[Sampling Feature Type],$A2121)&lt;&gt;"Specimen","",
CONCATENATE("  - &amp;SpecimenID",TEXT(SUMPRODUCT(--($M$3:$M2120&lt;&gt;"")),"0000"),
" {","SamplingFeatureID:  *SamplingFeatureID",TEXT($A2121,"0000"),
", SpecimenTypeCV:  ",CHAR(34),INDEX(Specimens[Specimen Type],$A2121),CHAR(34),
", SpecimenMediumCV:  ",INDEX(Specimens[Specimen Medium],$A2121),
", IsFieldSpecimen:  ",CHAR(34),INDEX(Specimens[Is Field Specimen?],$A2121),CHAR(34),"}"))</f>
        <v>#REF!</v>
      </c>
      <c r="N2121" t="e">
        <f>IF(COUNTA(SpatialOffsets[])=0,"", IF(INDEX(SpatialOffsets[Spatial Offset Type],$A2121)="","",
CONCATENATE("  - &amp;SpatialOffsetID",TEXT($A2121,"0000"),
" {","SpatialOffsetTypeCV:  ",CHAR(34),INDEX(SpatialOffsets[Spatial Offset Type],$A2121),CHAR(34),
", Offset1Value:  ",INDEX(SpatialOffsets[Offset 1 Value],$A2121),
", Offset1UnitID:  ",CHAR(34),INDEX(SpatialOffsets[Offset 1 Unit],$A2121),CHAR(34),
", Offset2Value:  ",INDEX(SpatialOffsets[Offset 2 Value],$A2121),
", Offset2UnitID:  ",CHAR(34),INDEX(SpatialOffsets[Offset 2 Unit],$A2121),CHAR(34),
", Offset3Value:  ",INDEX(SpatialOffsets[Offset 3 Value],$A2121),
", Offset3UnitID:  ",CHAR(34),INDEX(SpatialOffsets[Offset 3 Unit],$A2121),CHAR(34),,"}")))</f>
        <v>#REF!</v>
      </c>
      <c r="O2121" t="e">
        <f>IF(COUNTA(RelatedFeatures[])=0,"", IF(INDEX(RelatedFeatures[First Sampling Feature Code],$A2121)="","",
CONCATENATE("  - &amp;RelationID",TEXT($A2121,"0000"),
" {","SamplingFeatureID:  *SamplingFeatureID",TEXT(MATCH(INDEX(RelatedFeatures[First Sampling Feature Code],$A2121),SamplingFeatures[Feature Code],0),"0000"),
", RelationshipTypeCV:  ",CHAR(34),INDEX(RelatedFeatures[Relationship Type],$A2121),CHAR(34),
", RelatedFeatureID: *SamplingFeatureID",TEXT(MATCH(INDEX(RelatedFeatures[Second Sampling Feature Code],$A2121),SamplingFeatures[Feature Code],0),"0000"),
", SpatialOffsetID:  ",IF(INDEX(RelatedFeatures[Offset Number],$A2121)="","",CONCATENATE("*SpatialOffsetID",TEXT(INDEX(RelatedFeatures[Offset Number],$A2121),"0000"))),"}")))</f>
        <v>#REF!</v>
      </c>
      <c r="P2121" t="e">
        <f>IF(INDEX(Methods[Method Type],$A2121)="","",
CONCATENATE("  - &amp;MethodID",TEXT($A2121,"0000"),
" {","MethodTypeCV:  ",CHAR(34),INDEX(Methods[Method Type],$A2121),CHAR(34),
", MethodCode:  ",CHAR(34),INDEX(Methods[Method Code],$A2121),CHAR(34),
", MethodName:  ",CHAR(34),INDEX(Methods[Method Name],$A2121),CHAR(34),
", MethodDescription:  ",CHAR(34),INDEX(Methods[Method Description],$A2121),CHAR(34),
", MethodLink:  ",CHAR(34),INDEX(Methods[Method Link],$A2121),CHAR(34),
", OrganizationID: *OrganizationID",TEXT(MATCH(INDEX(Methods[Organization Name],$A2121),Organizations[Organization Name],0),"0000"),"}"))</f>
        <v>#REF!</v>
      </c>
      <c r="Q2121" t="e">
        <f>IF(INDEX(Variables[Variable Type],$A2121)="","",
CONCATENATE("  - &amp;VariableID",TEXT($A2121,"0000"),
" {","VariableTypeCV:  ",CHAR(34),INDEX(Variables[Variable Type],$A2121),CHAR(34),
", VariableCode:  ",CHAR(34),INDEX(Variables[Variable Code],$A2121),CHAR(34),
", VariableNameCV:  ",CHAR(34),INDEX(Variables[Variable Name],$A2121),CHAR(34),
", VariableDefinition:  ",CHAR(34),INDEX(Variables[Variable Definition],$A2121),CHAR(34),
", SpecciationCV:  ",CHAR(34),INDEX(Variables[Speciation],$A2121),CHAR(34),
", NoDataValue:  ",CHAR(34),INDEX(Variables[No Data Value],$A2121),CHAR(34),"}"))</f>
        <v>#REF!</v>
      </c>
    </row>
    <row r="2122" spans="1:17" x14ac:dyDescent="0.25">
      <c r="A2122">
        <v>2119</v>
      </c>
      <c r="D2122" t="e">
        <f>IF(INDEX(People[First Name],$A2122)="","",
CONCATENATE("  - &amp;PersonID",TEXT($A2122,"0000"),
" {","PersonFirstName:  ",CHAR(34),INDEX(People[First Name],$A2122),CHAR(34),
", PersonMiddleName:  ",CHAR(34),INDEX(People[Middle Name],$A2122),CHAR(34),
", PersonLastName:  ",CHAR(34),INDEX(People[Last Name],$A2122),CHAR(34),"}"))</f>
        <v>#REF!</v>
      </c>
      <c r="E2122" t="e">
        <f>IF(INDEX(Organizations[Organization Type '[CV']],$A2122)="","",
CONCATENATE("  - &amp;OrganizationID",TEXT($A2122,"0000"),
" {","OrganizationTypeCV:  ",CHAR(34),INDEX(Organizations[Organization Type '[CV']],$A2122),CHAR(34),
", OrganizationCode:  ",CHAR(34),INDEX(Organizations[Organization Code],$A2122),CHAR(34),
", OrganizationName:  ",CHAR(34),INDEX(Organizations[Organization Name],$A2122),CHAR(34),
", OrganizationDescription:  ",CHAR(34),INDEX(Organizations[Organization Description],$A2122),CHAR(34),
", OrganizationLink:  ",CHAR(34),INDEX(Organizations[Organization Link],$A2122),CHAR(34),"}"))</f>
        <v>#REF!</v>
      </c>
      <c r="F2122" t="e">
        <f>IF(INDEX(People[First Name],$A2122)="","",
CONCATENATE("  - &amp;AffiliationID",TEXT($A2122,"0000"),
" {PersonID: *PersonID",TEXT($A2122,"0000"),
", OrganizationID: *OrganizationID",TEXT(MATCH(INDEX(People[Organization Name],$A2122),Organizations[Organization Name],0),"0000"),
", IsPrimaryOrganizationContact: , AffiliationStartDate: , AffiliationEndDate: , PrimaryPhone: ",
", PrimaryEmail: ",CHAR(34),INDEX(People[Primary Email],$A2122),CHAR(34),
", PrimaryAddress: ",CHAR(34),INDEX(People[Primary Address],$A2122),CHAR(34),
", PersonLink: }"))</f>
        <v>#REF!</v>
      </c>
      <c r="H2122" t="e">
        <f>IF(COUNTA(CitationInformation)=0,"",IF(INDEX(AuthorList[Author Name],$A2122)="","",
CONCATENATE("  - &amp;AuthorListID",TEXT($A2122,"0000"),
"  {CitationID: *CitationID0001",
", PersonID: *PersonID",TEXT(MATCH(INDEX(AuthorList[Author Name],$A2122),People[Full Name],0),"0000"),
", AuthorOrder: ",INDEX(AuthorList[Author Number],$A2122),"}")))</f>
        <v>#REF!</v>
      </c>
      <c r="K2122" t="e">
        <f>IF(INDEX(SamplingFeatures[Feature Code],$A2122)="","",
CONCATENATE("  - &amp;SamplingFeatureID",TEXT($A2122,"0000"),
" {","SamplingFeatureUUID:  ",CHAR(34),INDEX(SamplingFeatures[Sampling Feature UUID],$A2122),CHAR(34),
", SamplingFeatureTypeCV:  ",CHAR(34),INDEX(SamplingFeatures[Sampling Feature Type],$A2122),CHAR(34),
", SamplingFeatureCode:  ",CHAR(34),INDEX(SamplingFeatures[Feature Code],$A2122),CHAR(34),
", SamplingFeatureName:  ",CHAR(34),INDEX(SamplingFeatures[Feature Name],$A2122),CHAR(34),
", SamplingFeatureDescription:  ",CHAR(34),INDEX(SamplingFeatures[Feature Description],$A2122),CHAR(34),
", SamplingFeatureGeotypeCV:  ",CHAR(34),INDEX(SamplingFeatures[Feature Geo Type],$A2122),CHAR(34),
", FeatureGeometry:  ",CHAR(34),INDEX(SamplingFeatures[Feature Geometry],$A2122),CHAR(34),
", Elevation_m:  ",CHAR(34),INDEX(SamplingFeatures[Elevation_m],$A2122),CHAR(34),
", ElevationDatumCV:  ",CHAR(34),ElevationDatum,CHAR(34),"}"))</f>
        <v>#REF!</v>
      </c>
      <c r="L2122" t="e">
        <f>IF(INDEX(SamplingFeatures[Sampling Feature Type],$A2122)&lt;&gt;"Site","",
CONCATENATE("  - &amp;SiteID",TEXT(SUMPRODUCT(--($L$3:$L2121&lt;&gt;"")),"0000"),
" {","SamplingFeatureID:  *SamplingFeatureID",TEXT($A2122,"0000"),
", SiteTypeCV:  ",CHAR(34),INDEX(Sites[Site Type],$A2122),CHAR(34),
", Latitude:  ",INDEX(Sites[Latitude],$A2122),
", Longitude:  ",INDEX(Sites[Longitude],$A2122),
", SRSName:  ",CHAR(34),LatLonDatum,CHAR(34),"}"))</f>
        <v>#REF!</v>
      </c>
      <c r="M2122" t="e">
        <f>IF(INDEX(SamplingFeatures[Sampling Feature Type],$A2122)&lt;&gt;"Specimen","",
CONCATENATE("  - &amp;SpecimenID",TEXT(SUMPRODUCT(--($M$3:$M2121&lt;&gt;"")),"0000"),
" {","SamplingFeatureID:  *SamplingFeatureID",TEXT($A2122,"0000"),
", SpecimenTypeCV:  ",CHAR(34),INDEX(Specimens[Specimen Type],$A2122),CHAR(34),
", SpecimenMediumCV:  ",INDEX(Specimens[Specimen Medium],$A2122),
", IsFieldSpecimen:  ",CHAR(34),INDEX(Specimens[Is Field Specimen?],$A2122),CHAR(34),"}"))</f>
        <v>#REF!</v>
      </c>
      <c r="N2122" t="e">
        <f>IF(COUNTA(SpatialOffsets[])=0,"", IF(INDEX(SpatialOffsets[Spatial Offset Type],$A2122)="","",
CONCATENATE("  - &amp;SpatialOffsetID",TEXT($A2122,"0000"),
" {","SpatialOffsetTypeCV:  ",CHAR(34),INDEX(SpatialOffsets[Spatial Offset Type],$A2122),CHAR(34),
", Offset1Value:  ",INDEX(SpatialOffsets[Offset 1 Value],$A2122),
", Offset1UnitID:  ",CHAR(34),INDEX(SpatialOffsets[Offset 1 Unit],$A2122),CHAR(34),
", Offset2Value:  ",INDEX(SpatialOffsets[Offset 2 Value],$A2122),
", Offset2UnitID:  ",CHAR(34),INDEX(SpatialOffsets[Offset 2 Unit],$A2122),CHAR(34),
", Offset3Value:  ",INDEX(SpatialOffsets[Offset 3 Value],$A2122),
", Offset3UnitID:  ",CHAR(34),INDEX(SpatialOffsets[Offset 3 Unit],$A2122),CHAR(34),,"}")))</f>
        <v>#REF!</v>
      </c>
      <c r="O2122" t="e">
        <f>IF(COUNTA(RelatedFeatures[])=0,"", IF(INDEX(RelatedFeatures[First Sampling Feature Code],$A2122)="","",
CONCATENATE("  - &amp;RelationID",TEXT($A2122,"0000"),
" {","SamplingFeatureID:  *SamplingFeatureID",TEXT(MATCH(INDEX(RelatedFeatures[First Sampling Feature Code],$A2122),SamplingFeatures[Feature Code],0),"0000"),
", RelationshipTypeCV:  ",CHAR(34),INDEX(RelatedFeatures[Relationship Type],$A2122),CHAR(34),
", RelatedFeatureID: *SamplingFeatureID",TEXT(MATCH(INDEX(RelatedFeatures[Second Sampling Feature Code],$A2122),SamplingFeatures[Feature Code],0),"0000"),
", SpatialOffsetID:  ",IF(INDEX(RelatedFeatures[Offset Number],$A2122)="","",CONCATENATE("*SpatialOffsetID",TEXT(INDEX(RelatedFeatures[Offset Number],$A2122),"0000"))),"}")))</f>
        <v>#REF!</v>
      </c>
      <c r="P2122" t="e">
        <f>IF(INDEX(Methods[Method Type],$A2122)="","",
CONCATENATE("  - &amp;MethodID",TEXT($A2122,"0000"),
" {","MethodTypeCV:  ",CHAR(34),INDEX(Methods[Method Type],$A2122),CHAR(34),
", MethodCode:  ",CHAR(34),INDEX(Methods[Method Code],$A2122),CHAR(34),
", MethodName:  ",CHAR(34),INDEX(Methods[Method Name],$A2122),CHAR(34),
", MethodDescription:  ",CHAR(34),INDEX(Methods[Method Description],$A2122),CHAR(34),
", MethodLink:  ",CHAR(34),INDEX(Methods[Method Link],$A2122),CHAR(34),
", OrganizationID: *OrganizationID",TEXT(MATCH(INDEX(Methods[Organization Name],$A2122),Organizations[Organization Name],0),"0000"),"}"))</f>
        <v>#REF!</v>
      </c>
      <c r="Q2122" t="e">
        <f>IF(INDEX(Variables[Variable Type],$A2122)="","",
CONCATENATE("  - &amp;VariableID",TEXT($A2122,"0000"),
" {","VariableTypeCV:  ",CHAR(34),INDEX(Variables[Variable Type],$A2122),CHAR(34),
", VariableCode:  ",CHAR(34),INDEX(Variables[Variable Code],$A2122),CHAR(34),
", VariableNameCV:  ",CHAR(34),INDEX(Variables[Variable Name],$A2122),CHAR(34),
", VariableDefinition:  ",CHAR(34),INDEX(Variables[Variable Definition],$A2122),CHAR(34),
", SpecciationCV:  ",CHAR(34),INDEX(Variables[Speciation],$A2122),CHAR(34),
", NoDataValue:  ",CHAR(34),INDEX(Variables[No Data Value],$A2122),CHAR(34),"}"))</f>
        <v>#REF!</v>
      </c>
    </row>
    <row r="2123" spans="1:17" x14ac:dyDescent="0.25">
      <c r="A2123">
        <v>2120</v>
      </c>
      <c r="D2123" t="e">
        <f>IF(INDEX(People[First Name],$A2123)="","",
CONCATENATE("  - &amp;PersonID",TEXT($A2123,"0000"),
" {","PersonFirstName:  ",CHAR(34),INDEX(People[First Name],$A2123),CHAR(34),
", PersonMiddleName:  ",CHAR(34),INDEX(People[Middle Name],$A2123),CHAR(34),
", PersonLastName:  ",CHAR(34),INDEX(People[Last Name],$A2123),CHAR(34),"}"))</f>
        <v>#REF!</v>
      </c>
      <c r="E2123" t="e">
        <f>IF(INDEX(Organizations[Organization Type '[CV']],$A2123)="","",
CONCATENATE("  - &amp;OrganizationID",TEXT($A2123,"0000"),
" {","OrganizationTypeCV:  ",CHAR(34),INDEX(Organizations[Organization Type '[CV']],$A2123),CHAR(34),
", OrganizationCode:  ",CHAR(34),INDEX(Organizations[Organization Code],$A2123),CHAR(34),
", OrganizationName:  ",CHAR(34),INDEX(Organizations[Organization Name],$A2123),CHAR(34),
", OrganizationDescription:  ",CHAR(34),INDEX(Organizations[Organization Description],$A2123),CHAR(34),
", OrganizationLink:  ",CHAR(34),INDEX(Organizations[Organization Link],$A2123),CHAR(34),"}"))</f>
        <v>#REF!</v>
      </c>
      <c r="F2123" t="e">
        <f>IF(INDEX(People[First Name],$A2123)="","",
CONCATENATE("  - &amp;AffiliationID",TEXT($A2123,"0000"),
" {PersonID: *PersonID",TEXT($A2123,"0000"),
", OrganizationID: *OrganizationID",TEXT(MATCH(INDEX(People[Organization Name],$A2123),Organizations[Organization Name],0),"0000"),
", IsPrimaryOrganizationContact: , AffiliationStartDate: , AffiliationEndDate: , PrimaryPhone: ",
", PrimaryEmail: ",CHAR(34),INDEX(People[Primary Email],$A2123),CHAR(34),
", PrimaryAddress: ",CHAR(34),INDEX(People[Primary Address],$A2123),CHAR(34),
", PersonLink: }"))</f>
        <v>#REF!</v>
      </c>
      <c r="H2123" t="e">
        <f>IF(COUNTA(CitationInformation)=0,"",IF(INDEX(AuthorList[Author Name],$A2123)="","",
CONCATENATE("  - &amp;AuthorListID",TEXT($A2123,"0000"),
"  {CitationID: *CitationID0001",
", PersonID: *PersonID",TEXT(MATCH(INDEX(AuthorList[Author Name],$A2123),People[Full Name],0),"0000"),
", AuthorOrder: ",INDEX(AuthorList[Author Number],$A2123),"}")))</f>
        <v>#REF!</v>
      </c>
      <c r="K2123" t="e">
        <f>IF(INDEX(SamplingFeatures[Feature Code],$A2123)="","",
CONCATENATE("  - &amp;SamplingFeatureID",TEXT($A2123,"0000"),
" {","SamplingFeatureUUID:  ",CHAR(34),INDEX(SamplingFeatures[Sampling Feature UUID],$A2123),CHAR(34),
", SamplingFeatureTypeCV:  ",CHAR(34),INDEX(SamplingFeatures[Sampling Feature Type],$A2123),CHAR(34),
", SamplingFeatureCode:  ",CHAR(34),INDEX(SamplingFeatures[Feature Code],$A2123),CHAR(34),
", SamplingFeatureName:  ",CHAR(34),INDEX(SamplingFeatures[Feature Name],$A2123),CHAR(34),
", SamplingFeatureDescription:  ",CHAR(34),INDEX(SamplingFeatures[Feature Description],$A2123),CHAR(34),
", SamplingFeatureGeotypeCV:  ",CHAR(34),INDEX(SamplingFeatures[Feature Geo Type],$A2123),CHAR(34),
", FeatureGeometry:  ",CHAR(34),INDEX(SamplingFeatures[Feature Geometry],$A2123),CHAR(34),
", Elevation_m:  ",CHAR(34),INDEX(SamplingFeatures[Elevation_m],$A2123),CHAR(34),
", ElevationDatumCV:  ",CHAR(34),ElevationDatum,CHAR(34),"}"))</f>
        <v>#REF!</v>
      </c>
      <c r="L2123" t="e">
        <f>IF(INDEX(SamplingFeatures[Sampling Feature Type],$A2123)&lt;&gt;"Site","",
CONCATENATE("  - &amp;SiteID",TEXT(SUMPRODUCT(--($L$3:$L2122&lt;&gt;"")),"0000"),
" {","SamplingFeatureID:  *SamplingFeatureID",TEXT($A2123,"0000"),
", SiteTypeCV:  ",CHAR(34),INDEX(Sites[Site Type],$A2123),CHAR(34),
", Latitude:  ",INDEX(Sites[Latitude],$A2123),
", Longitude:  ",INDEX(Sites[Longitude],$A2123),
", SRSName:  ",CHAR(34),LatLonDatum,CHAR(34),"}"))</f>
        <v>#REF!</v>
      </c>
      <c r="M2123" t="e">
        <f>IF(INDEX(SamplingFeatures[Sampling Feature Type],$A2123)&lt;&gt;"Specimen","",
CONCATENATE("  - &amp;SpecimenID",TEXT(SUMPRODUCT(--($M$3:$M2122&lt;&gt;"")),"0000"),
" {","SamplingFeatureID:  *SamplingFeatureID",TEXT($A2123,"0000"),
", SpecimenTypeCV:  ",CHAR(34),INDEX(Specimens[Specimen Type],$A2123),CHAR(34),
", SpecimenMediumCV:  ",INDEX(Specimens[Specimen Medium],$A2123),
", IsFieldSpecimen:  ",CHAR(34),INDEX(Specimens[Is Field Specimen?],$A2123),CHAR(34),"}"))</f>
        <v>#REF!</v>
      </c>
      <c r="N2123" t="e">
        <f>IF(COUNTA(SpatialOffsets[])=0,"", IF(INDEX(SpatialOffsets[Spatial Offset Type],$A2123)="","",
CONCATENATE("  - &amp;SpatialOffsetID",TEXT($A2123,"0000"),
" {","SpatialOffsetTypeCV:  ",CHAR(34),INDEX(SpatialOffsets[Spatial Offset Type],$A2123),CHAR(34),
", Offset1Value:  ",INDEX(SpatialOffsets[Offset 1 Value],$A2123),
", Offset1UnitID:  ",CHAR(34),INDEX(SpatialOffsets[Offset 1 Unit],$A2123),CHAR(34),
", Offset2Value:  ",INDEX(SpatialOffsets[Offset 2 Value],$A2123),
", Offset2UnitID:  ",CHAR(34),INDEX(SpatialOffsets[Offset 2 Unit],$A2123),CHAR(34),
", Offset3Value:  ",INDEX(SpatialOffsets[Offset 3 Value],$A2123),
", Offset3UnitID:  ",CHAR(34),INDEX(SpatialOffsets[Offset 3 Unit],$A2123),CHAR(34),,"}")))</f>
        <v>#REF!</v>
      </c>
      <c r="O2123" t="e">
        <f>IF(COUNTA(RelatedFeatures[])=0,"", IF(INDEX(RelatedFeatures[First Sampling Feature Code],$A2123)="","",
CONCATENATE("  - &amp;RelationID",TEXT($A2123,"0000"),
" {","SamplingFeatureID:  *SamplingFeatureID",TEXT(MATCH(INDEX(RelatedFeatures[First Sampling Feature Code],$A2123),SamplingFeatures[Feature Code],0),"0000"),
", RelationshipTypeCV:  ",CHAR(34),INDEX(RelatedFeatures[Relationship Type],$A2123),CHAR(34),
", RelatedFeatureID: *SamplingFeatureID",TEXT(MATCH(INDEX(RelatedFeatures[Second Sampling Feature Code],$A2123),SamplingFeatures[Feature Code],0),"0000"),
", SpatialOffsetID:  ",IF(INDEX(RelatedFeatures[Offset Number],$A2123)="","",CONCATENATE("*SpatialOffsetID",TEXT(INDEX(RelatedFeatures[Offset Number],$A2123),"0000"))),"}")))</f>
        <v>#REF!</v>
      </c>
      <c r="P2123" t="e">
        <f>IF(INDEX(Methods[Method Type],$A2123)="","",
CONCATENATE("  - &amp;MethodID",TEXT($A2123,"0000"),
" {","MethodTypeCV:  ",CHAR(34),INDEX(Methods[Method Type],$A2123),CHAR(34),
", MethodCode:  ",CHAR(34),INDEX(Methods[Method Code],$A2123),CHAR(34),
", MethodName:  ",CHAR(34),INDEX(Methods[Method Name],$A2123),CHAR(34),
", MethodDescription:  ",CHAR(34),INDEX(Methods[Method Description],$A2123),CHAR(34),
", MethodLink:  ",CHAR(34),INDEX(Methods[Method Link],$A2123),CHAR(34),
", OrganizationID: *OrganizationID",TEXT(MATCH(INDEX(Methods[Organization Name],$A2123),Organizations[Organization Name],0),"0000"),"}"))</f>
        <v>#REF!</v>
      </c>
      <c r="Q2123" t="e">
        <f>IF(INDEX(Variables[Variable Type],$A2123)="","",
CONCATENATE("  - &amp;VariableID",TEXT($A2123,"0000"),
" {","VariableTypeCV:  ",CHAR(34),INDEX(Variables[Variable Type],$A2123),CHAR(34),
", VariableCode:  ",CHAR(34),INDEX(Variables[Variable Code],$A2123),CHAR(34),
", VariableNameCV:  ",CHAR(34),INDEX(Variables[Variable Name],$A2123),CHAR(34),
", VariableDefinition:  ",CHAR(34),INDEX(Variables[Variable Definition],$A2123),CHAR(34),
", SpecciationCV:  ",CHAR(34),INDEX(Variables[Speciation],$A2123),CHAR(34),
", NoDataValue:  ",CHAR(34),INDEX(Variables[No Data Value],$A2123),CHAR(34),"}"))</f>
        <v>#REF!</v>
      </c>
    </row>
    <row r="2124" spans="1:17" x14ac:dyDescent="0.25">
      <c r="A2124">
        <v>2121</v>
      </c>
      <c r="D2124" t="e">
        <f>IF(INDEX(People[First Name],$A2124)="","",
CONCATENATE("  - &amp;PersonID",TEXT($A2124,"0000"),
" {","PersonFirstName:  ",CHAR(34),INDEX(People[First Name],$A2124),CHAR(34),
", PersonMiddleName:  ",CHAR(34),INDEX(People[Middle Name],$A2124),CHAR(34),
", PersonLastName:  ",CHAR(34),INDEX(People[Last Name],$A2124),CHAR(34),"}"))</f>
        <v>#REF!</v>
      </c>
      <c r="E2124" t="e">
        <f>IF(INDEX(Organizations[Organization Type '[CV']],$A2124)="","",
CONCATENATE("  - &amp;OrganizationID",TEXT($A2124,"0000"),
" {","OrganizationTypeCV:  ",CHAR(34),INDEX(Organizations[Organization Type '[CV']],$A2124),CHAR(34),
", OrganizationCode:  ",CHAR(34),INDEX(Organizations[Organization Code],$A2124),CHAR(34),
", OrganizationName:  ",CHAR(34),INDEX(Organizations[Organization Name],$A2124),CHAR(34),
", OrganizationDescription:  ",CHAR(34),INDEX(Organizations[Organization Description],$A2124),CHAR(34),
", OrganizationLink:  ",CHAR(34),INDEX(Organizations[Organization Link],$A2124),CHAR(34),"}"))</f>
        <v>#REF!</v>
      </c>
      <c r="F2124" t="e">
        <f>IF(INDEX(People[First Name],$A2124)="","",
CONCATENATE("  - &amp;AffiliationID",TEXT($A2124,"0000"),
" {PersonID: *PersonID",TEXT($A2124,"0000"),
", OrganizationID: *OrganizationID",TEXT(MATCH(INDEX(People[Organization Name],$A2124),Organizations[Organization Name],0),"0000"),
", IsPrimaryOrganizationContact: , AffiliationStartDate: , AffiliationEndDate: , PrimaryPhone: ",
", PrimaryEmail: ",CHAR(34),INDEX(People[Primary Email],$A2124),CHAR(34),
", PrimaryAddress: ",CHAR(34),INDEX(People[Primary Address],$A2124),CHAR(34),
", PersonLink: }"))</f>
        <v>#REF!</v>
      </c>
      <c r="H2124" t="e">
        <f>IF(COUNTA(CitationInformation)=0,"",IF(INDEX(AuthorList[Author Name],$A2124)="","",
CONCATENATE("  - &amp;AuthorListID",TEXT($A2124,"0000"),
"  {CitationID: *CitationID0001",
", PersonID: *PersonID",TEXT(MATCH(INDEX(AuthorList[Author Name],$A2124),People[Full Name],0),"0000"),
", AuthorOrder: ",INDEX(AuthorList[Author Number],$A2124),"}")))</f>
        <v>#REF!</v>
      </c>
      <c r="K2124" t="e">
        <f>IF(INDEX(SamplingFeatures[Feature Code],$A2124)="","",
CONCATENATE("  - &amp;SamplingFeatureID",TEXT($A2124,"0000"),
" {","SamplingFeatureUUID:  ",CHAR(34),INDEX(SamplingFeatures[Sampling Feature UUID],$A2124),CHAR(34),
", SamplingFeatureTypeCV:  ",CHAR(34),INDEX(SamplingFeatures[Sampling Feature Type],$A2124),CHAR(34),
", SamplingFeatureCode:  ",CHAR(34),INDEX(SamplingFeatures[Feature Code],$A2124),CHAR(34),
", SamplingFeatureName:  ",CHAR(34),INDEX(SamplingFeatures[Feature Name],$A2124),CHAR(34),
", SamplingFeatureDescription:  ",CHAR(34),INDEX(SamplingFeatures[Feature Description],$A2124),CHAR(34),
", SamplingFeatureGeotypeCV:  ",CHAR(34),INDEX(SamplingFeatures[Feature Geo Type],$A2124),CHAR(34),
", FeatureGeometry:  ",CHAR(34),INDEX(SamplingFeatures[Feature Geometry],$A2124),CHAR(34),
", Elevation_m:  ",CHAR(34),INDEX(SamplingFeatures[Elevation_m],$A2124),CHAR(34),
", ElevationDatumCV:  ",CHAR(34),ElevationDatum,CHAR(34),"}"))</f>
        <v>#REF!</v>
      </c>
      <c r="L2124" t="e">
        <f>IF(INDEX(SamplingFeatures[Sampling Feature Type],$A2124)&lt;&gt;"Site","",
CONCATENATE("  - &amp;SiteID",TEXT(SUMPRODUCT(--($L$3:$L2123&lt;&gt;"")),"0000"),
" {","SamplingFeatureID:  *SamplingFeatureID",TEXT($A2124,"0000"),
", SiteTypeCV:  ",CHAR(34),INDEX(Sites[Site Type],$A2124),CHAR(34),
", Latitude:  ",INDEX(Sites[Latitude],$A2124),
", Longitude:  ",INDEX(Sites[Longitude],$A2124),
", SRSName:  ",CHAR(34),LatLonDatum,CHAR(34),"}"))</f>
        <v>#REF!</v>
      </c>
      <c r="M2124" t="e">
        <f>IF(INDEX(SamplingFeatures[Sampling Feature Type],$A2124)&lt;&gt;"Specimen","",
CONCATENATE("  - &amp;SpecimenID",TEXT(SUMPRODUCT(--($M$3:$M2123&lt;&gt;"")),"0000"),
" {","SamplingFeatureID:  *SamplingFeatureID",TEXT($A2124,"0000"),
", SpecimenTypeCV:  ",CHAR(34),INDEX(Specimens[Specimen Type],$A2124),CHAR(34),
", SpecimenMediumCV:  ",INDEX(Specimens[Specimen Medium],$A2124),
", IsFieldSpecimen:  ",CHAR(34),INDEX(Specimens[Is Field Specimen?],$A2124),CHAR(34),"}"))</f>
        <v>#REF!</v>
      </c>
      <c r="N2124" t="e">
        <f>IF(COUNTA(SpatialOffsets[])=0,"", IF(INDEX(SpatialOffsets[Spatial Offset Type],$A2124)="","",
CONCATENATE("  - &amp;SpatialOffsetID",TEXT($A2124,"0000"),
" {","SpatialOffsetTypeCV:  ",CHAR(34),INDEX(SpatialOffsets[Spatial Offset Type],$A2124),CHAR(34),
", Offset1Value:  ",INDEX(SpatialOffsets[Offset 1 Value],$A2124),
", Offset1UnitID:  ",CHAR(34),INDEX(SpatialOffsets[Offset 1 Unit],$A2124),CHAR(34),
", Offset2Value:  ",INDEX(SpatialOffsets[Offset 2 Value],$A2124),
", Offset2UnitID:  ",CHAR(34),INDEX(SpatialOffsets[Offset 2 Unit],$A2124),CHAR(34),
", Offset3Value:  ",INDEX(SpatialOffsets[Offset 3 Value],$A2124),
", Offset3UnitID:  ",CHAR(34),INDEX(SpatialOffsets[Offset 3 Unit],$A2124),CHAR(34),,"}")))</f>
        <v>#REF!</v>
      </c>
      <c r="O2124" t="e">
        <f>IF(COUNTA(RelatedFeatures[])=0,"", IF(INDEX(RelatedFeatures[First Sampling Feature Code],$A2124)="","",
CONCATENATE("  - &amp;RelationID",TEXT($A2124,"0000"),
" {","SamplingFeatureID:  *SamplingFeatureID",TEXT(MATCH(INDEX(RelatedFeatures[First Sampling Feature Code],$A2124),SamplingFeatures[Feature Code],0),"0000"),
", RelationshipTypeCV:  ",CHAR(34),INDEX(RelatedFeatures[Relationship Type],$A2124),CHAR(34),
", RelatedFeatureID: *SamplingFeatureID",TEXT(MATCH(INDEX(RelatedFeatures[Second Sampling Feature Code],$A2124),SamplingFeatures[Feature Code],0),"0000"),
", SpatialOffsetID:  ",IF(INDEX(RelatedFeatures[Offset Number],$A2124)="","",CONCATENATE("*SpatialOffsetID",TEXT(INDEX(RelatedFeatures[Offset Number],$A2124),"0000"))),"}")))</f>
        <v>#REF!</v>
      </c>
      <c r="P2124" t="e">
        <f>IF(INDEX(Methods[Method Type],$A2124)="","",
CONCATENATE("  - &amp;MethodID",TEXT($A2124,"0000"),
" {","MethodTypeCV:  ",CHAR(34),INDEX(Methods[Method Type],$A2124),CHAR(34),
", MethodCode:  ",CHAR(34),INDEX(Methods[Method Code],$A2124),CHAR(34),
", MethodName:  ",CHAR(34),INDEX(Methods[Method Name],$A2124),CHAR(34),
", MethodDescription:  ",CHAR(34),INDEX(Methods[Method Description],$A2124),CHAR(34),
", MethodLink:  ",CHAR(34),INDEX(Methods[Method Link],$A2124),CHAR(34),
", OrganizationID: *OrganizationID",TEXT(MATCH(INDEX(Methods[Organization Name],$A2124),Organizations[Organization Name],0),"0000"),"}"))</f>
        <v>#REF!</v>
      </c>
      <c r="Q2124" t="e">
        <f>IF(INDEX(Variables[Variable Type],$A2124)="","",
CONCATENATE("  - &amp;VariableID",TEXT($A2124,"0000"),
" {","VariableTypeCV:  ",CHAR(34),INDEX(Variables[Variable Type],$A2124),CHAR(34),
", VariableCode:  ",CHAR(34),INDEX(Variables[Variable Code],$A2124),CHAR(34),
", VariableNameCV:  ",CHAR(34),INDEX(Variables[Variable Name],$A2124),CHAR(34),
", VariableDefinition:  ",CHAR(34),INDEX(Variables[Variable Definition],$A2124),CHAR(34),
", SpecciationCV:  ",CHAR(34),INDEX(Variables[Speciation],$A2124),CHAR(34),
", NoDataValue:  ",CHAR(34),INDEX(Variables[No Data Value],$A2124),CHAR(34),"}"))</f>
        <v>#REF!</v>
      </c>
    </row>
    <row r="2125" spans="1:17" x14ac:dyDescent="0.25">
      <c r="A2125">
        <v>2122</v>
      </c>
      <c r="D2125" t="e">
        <f>IF(INDEX(People[First Name],$A2125)="","",
CONCATENATE("  - &amp;PersonID",TEXT($A2125,"0000"),
" {","PersonFirstName:  ",CHAR(34),INDEX(People[First Name],$A2125),CHAR(34),
", PersonMiddleName:  ",CHAR(34),INDEX(People[Middle Name],$A2125),CHAR(34),
", PersonLastName:  ",CHAR(34),INDEX(People[Last Name],$A2125),CHAR(34),"}"))</f>
        <v>#REF!</v>
      </c>
      <c r="E2125" t="e">
        <f>IF(INDEX(Organizations[Organization Type '[CV']],$A2125)="","",
CONCATENATE("  - &amp;OrganizationID",TEXT($A2125,"0000"),
" {","OrganizationTypeCV:  ",CHAR(34),INDEX(Organizations[Organization Type '[CV']],$A2125),CHAR(34),
", OrganizationCode:  ",CHAR(34),INDEX(Organizations[Organization Code],$A2125),CHAR(34),
", OrganizationName:  ",CHAR(34),INDEX(Organizations[Organization Name],$A2125),CHAR(34),
", OrganizationDescription:  ",CHAR(34),INDEX(Organizations[Organization Description],$A2125),CHAR(34),
", OrganizationLink:  ",CHAR(34),INDEX(Organizations[Organization Link],$A2125),CHAR(34),"}"))</f>
        <v>#REF!</v>
      </c>
      <c r="F2125" t="e">
        <f>IF(INDEX(People[First Name],$A2125)="","",
CONCATENATE("  - &amp;AffiliationID",TEXT($A2125,"0000"),
" {PersonID: *PersonID",TEXT($A2125,"0000"),
", OrganizationID: *OrganizationID",TEXT(MATCH(INDEX(People[Organization Name],$A2125),Organizations[Organization Name],0),"0000"),
", IsPrimaryOrganizationContact: , AffiliationStartDate: , AffiliationEndDate: , PrimaryPhone: ",
", PrimaryEmail: ",CHAR(34),INDEX(People[Primary Email],$A2125),CHAR(34),
", PrimaryAddress: ",CHAR(34),INDEX(People[Primary Address],$A2125),CHAR(34),
", PersonLink: }"))</f>
        <v>#REF!</v>
      </c>
      <c r="H2125" t="e">
        <f>IF(COUNTA(CitationInformation)=0,"",IF(INDEX(AuthorList[Author Name],$A2125)="","",
CONCATENATE("  - &amp;AuthorListID",TEXT($A2125,"0000"),
"  {CitationID: *CitationID0001",
", PersonID: *PersonID",TEXT(MATCH(INDEX(AuthorList[Author Name],$A2125),People[Full Name],0),"0000"),
", AuthorOrder: ",INDEX(AuthorList[Author Number],$A2125),"}")))</f>
        <v>#REF!</v>
      </c>
      <c r="K2125" t="e">
        <f>IF(INDEX(SamplingFeatures[Feature Code],$A2125)="","",
CONCATENATE("  - &amp;SamplingFeatureID",TEXT($A2125,"0000"),
" {","SamplingFeatureUUID:  ",CHAR(34),INDEX(SamplingFeatures[Sampling Feature UUID],$A2125),CHAR(34),
", SamplingFeatureTypeCV:  ",CHAR(34),INDEX(SamplingFeatures[Sampling Feature Type],$A2125),CHAR(34),
", SamplingFeatureCode:  ",CHAR(34),INDEX(SamplingFeatures[Feature Code],$A2125),CHAR(34),
", SamplingFeatureName:  ",CHAR(34),INDEX(SamplingFeatures[Feature Name],$A2125),CHAR(34),
", SamplingFeatureDescription:  ",CHAR(34),INDEX(SamplingFeatures[Feature Description],$A2125),CHAR(34),
", SamplingFeatureGeotypeCV:  ",CHAR(34),INDEX(SamplingFeatures[Feature Geo Type],$A2125),CHAR(34),
", FeatureGeometry:  ",CHAR(34),INDEX(SamplingFeatures[Feature Geometry],$A2125),CHAR(34),
", Elevation_m:  ",CHAR(34),INDEX(SamplingFeatures[Elevation_m],$A2125),CHAR(34),
", ElevationDatumCV:  ",CHAR(34),ElevationDatum,CHAR(34),"}"))</f>
        <v>#REF!</v>
      </c>
      <c r="L2125" t="e">
        <f>IF(INDEX(SamplingFeatures[Sampling Feature Type],$A2125)&lt;&gt;"Site","",
CONCATENATE("  - &amp;SiteID",TEXT(SUMPRODUCT(--($L$3:$L2124&lt;&gt;"")),"0000"),
" {","SamplingFeatureID:  *SamplingFeatureID",TEXT($A2125,"0000"),
", SiteTypeCV:  ",CHAR(34),INDEX(Sites[Site Type],$A2125),CHAR(34),
", Latitude:  ",INDEX(Sites[Latitude],$A2125),
", Longitude:  ",INDEX(Sites[Longitude],$A2125),
", SRSName:  ",CHAR(34),LatLonDatum,CHAR(34),"}"))</f>
        <v>#REF!</v>
      </c>
      <c r="M2125" t="e">
        <f>IF(INDEX(SamplingFeatures[Sampling Feature Type],$A2125)&lt;&gt;"Specimen","",
CONCATENATE("  - &amp;SpecimenID",TEXT(SUMPRODUCT(--($M$3:$M2124&lt;&gt;"")),"0000"),
" {","SamplingFeatureID:  *SamplingFeatureID",TEXT($A2125,"0000"),
", SpecimenTypeCV:  ",CHAR(34),INDEX(Specimens[Specimen Type],$A2125),CHAR(34),
", SpecimenMediumCV:  ",INDEX(Specimens[Specimen Medium],$A2125),
", IsFieldSpecimen:  ",CHAR(34),INDEX(Specimens[Is Field Specimen?],$A2125),CHAR(34),"}"))</f>
        <v>#REF!</v>
      </c>
      <c r="N2125" t="e">
        <f>IF(COUNTA(SpatialOffsets[])=0,"", IF(INDEX(SpatialOffsets[Spatial Offset Type],$A2125)="","",
CONCATENATE("  - &amp;SpatialOffsetID",TEXT($A2125,"0000"),
" {","SpatialOffsetTypeCV:  ",CHAR(34),INDEX(SpatialOffsets[Spatial Offset Type],$A2125),CHAR(34),
", Offset1Value:  ",INDEX(SpatialOffsets[Offset 1 Value],$A2125),
", Offset1UnitID:  ",CHAR(34),INDEX(SpatialOffsets[Offset 1 Unit],$A2125),CHAR(34),
", Offset2Value:  ",INDEX(SpatialOffsets[Offset 2 Value],$A2125),
", Offset2UnitID:  ",CHAR(34),INDEX(SpatialOffsets[Offset 2 Unit],$A2125),CHAR(34),
", Offset3Value:  ",INDEX(SpatialOffsets[Offset 3 Value],$A2125),
", Offset3UnitID:  ",CHAR(34),INDEX(SpatialOffsets[Offset 3 Unit],$A2125),CHAR(34),,"}")))</f>
        <v>#REF!</v>
      </c>
      <c r="O2125" t="e">
        <f>IF(COUNTA(RelatedFeatures[])=0,"", IF(INDEX(RelatedFeatures[First Sampling Feature Code],$A2125)="","",
CONCATENATE("  - &amp;RelationID",TEXT($A2125,"0000"),
" {","SamplingFeatureID:  *SamplingFeatureID",TEXT(MATCH(INDEX(RelatedFeatures[First Sampling Feature Code],$A2125),SamplingFeatures[Feature Code],0),"0000"),
", RelationshipTypeCV:  ",CHAR(34),INDEX(RelatedFeatures[Relationship Type],$A2125),CHAR(34),
", RelatedFeatureID: *SamplingFeatureID",TEXT(MATCH(INDEX(RelatedFeatures[Second Sampling Feature Code],$A2125),SamplingFeatures[Feature Code],0),"0000"),
", SpatialOffsetID:  ",IF(INDEX(RelatedFeatures[Offset Number],$A2125)="","",CONCATENATE("*SpatialOffsetID",TEXT(INDEX(RelatedFeatures[Offset Number],$A2125),"0000"))),"}")))</f>
        <v>#REF!</v>
      </c>
      <c r="P2125" t="e">
        <f>IF(INDEX(Methods[Method Type],$A2125)="","",
CONCATENATE("  - &amp;MethodID",TEXT($A2125,"0000"),
" {","MethodTypeCV:  ",CHAR(34),INDEX(Methods[Method Type],$A2125),CHAR(34),
", MethodCode:  ",CHAR(34),INDEX(Methods[Method Code],$A2125),CHAR(34),
", MethodName:  ",CHAR(34),INDEX(Methods[Method Name],$A2125),CHAR(34),
", MethodDescription:  ",CHAR(34),INDEX(Methods[Method Description],$A2125),CHAR(34),
", MethodLink:  ",CHAR(34),INDEX(Methods[Method Link],$A2125),CHAR(34),
", OrganizationID: *OrganizationID",TEXT(MATCH(INDEX(Methods[Organization Name],$A2125),Organizations[Organization Name],0),"0000"),"}"))</f>
        <v>#REF!</v>
      </c>
      <c r="Q2125" t="e">
        <f>IF(INDEX(Variables[Variable Type],$A2125)="","",
CONCATENATE("  - &amp;VariableID",TEXT($A2125,"0000"),
" {","VariableTypeCV:  ",CHAR(34),INDEX(Variables[Variable Type],$A2125),CHAR(34),
", VariableCode:  ",CHAR(34),INDEX(Variables[Variable Code],$A2125),CHAR(34),
", VariableNameCV:  ",CHAR(34),INDEX(Variables[Variable Name],$A2125),CHAR(34),
", VariableDefinition:  ",CHAR(34),INDEX(Variables[Variable Definition],$A2125),CHAR(34),
", SpecciationCV:  ",CHAR(34),INDEX(Variables[Speciation],$A2125),CHAR(34),
", NoDataValue:  ",CHAR(34),INDEX(Variables[No Data Value],$A2125),CHAR(34),"}"))</f>
        <v>#REF!</v>
      </c>
    </row>
    <row r="2126" spans="1:17" x14ac:dyDescent="0.25">
      <c r="A2126">
        <v>2123</v>
      </c>
      <c r="D2126" t="e">
        <f>IF(INDEX(People[First Name],$A2126)="","",
CONCATENATE("  - &amp;PersonID",TEXT($A2126,"0000"),
" {","PersonFirstName:  ",CHAR(34),INDEX(People[First Name],$A2126),CHAR(34),
", PersonMiddleName:  ",CHAR(34),INDEX(People[Middle Name],$A2126),CHAR(34),
", PersonLastName:  ",CHAR(34),INDEX(People[Last Name],$A2126),CHAR(34),"}"))</f>
        <v>#REF!</v>
      </c>
      <c r="E2126" t="e">
        <f>IF(INDEX(Organizations[Organization Type '[CV']],$A2126)="","",
CONCATENATE("  - &amp;OrganizationID",TEXT($A2126,"0000"),
" {","OrganizationTypeCV:  ",CHAR(34),INDEX(Organizations[Organization Type '[CV']],$A2126),CHAR(34),
", OrganizationCode:  ",CHAR(34),INDEX(Organizations[Organization Code],$A2126),CHAR(34),
", OrganizationName:  ",CHAR(34),INDEX(Organizations[Organization Name],$A2126),CHAR(34),
", OrganizationDescription:  ",CHAR(34),INDEX(Organizations[Organization Description],$A2126),CHAR(34),
", OrganizationLink:  ",CHAR(34),INDEX(Organizations[Organization Link],$A2126),CHAR(34),"}"))</f>
        <v>#REF!</v>
      </c>
      <c r="F2126" t="e">
        <f>IF(INDEX(People[First Name],$A2126)="","",
CONCATENATE("  - &amp;AffiliationID",TEXT($A2126,"0000"),
" {PersonID: *PersonID",TEXT($A2126,"0000"),
", OrganizationID: *OrganizationID",TEXT(MATCH(INDEX(People[Organization Name],$A2126),Organizations[Organization Name],0),"0000"),
", IsPrimaryOrganizationContact: , AffiliationStartDate: , AffiliationEndDate: , PrimaryPhone: ",
", PrimaryEmail: ",CHAR(34),INDEX(People[Primary Email],$A2126),CHAR(34),
", PrimaryAddress: ",CHAR(34),INDEX(People[Primary Address],$A2126),CHAR(34),
", PersonLink: }"))</f>
        <v>#REF!</v>
      </c>
      <c r="H2126" t="e">
        <f>IF(COUNTA(CitationInformation)=0,"",IF(INDEX(AuthorList[Author Name],$A2126)="","",
CONCATENATE("  - &amp;AuthorListID",TEXT($A2126,"0000"),
"  {CitationID: *CitationID0001",
", PersonID: *PersonID",TEXT(MATCH(INDEX(AuthorList[Author Name],$A2126),People[Full Name],0),"0000"),
", AuthorOrder: ",INDEX(AuthorList[Author Number],$A2126),"}")))</f>
        <v>#REF!</v>
      </c>
      <c r="K2126" t="e">
        <f>IF(INDEX(SamplingFeatures[Feature Code],$A2126)="","",
CONCATENATE("  - &amp;SamplingFeatureID",TEXT($A2126,"0000"),
" {","SamplingFeatureUUID:  ",CHAR(34),INDEX(SamplingFeatures[Sampling Feature UUID],$A2126),CHAR(34),
", SamplingFeatureTypeCV:  ",CHAR(34),INDEX(SamplingFeatures[Sampling Feature Type],$A2126),CHAR(34),
", SamplingFeatureCode:  ",CHAR(34),INDEX(SamplingFeatures[Feature Code],$A2126),CHAR(34),
", SamplingFeatureName:  ",CHAR(34),INDEX(SamplingFeatures[Feature Name],$A2126),CHAR(34),
", SamplingFeatureDescription:  ",CHAR(34),INDEX(SamplingFeatures[Feature Description],$A2126),CHAR(34),
", SamplingFeatureGeotypeCV:  ",CHAR(34),INDEX(SamplingFeatures[Feature Geo Type],$A2126),CHAR(34),
", FeatureGeometry:  ",CHAR(34),INDEX(SamplingFeatures[Feature Geometry],$A2126),CHAR(34),
", Elevation_m:  ",CHAR(34),INDEX(SamplingFeatures[Elevation_m],$A2126),CHAR(34),
", ElevationDatumCV:  ",CHAR(34),ElevationDatum,CHAR(34),"}"))</f>
        <v>#REF!</v>
      </c>
      <c r="L2126" t="e">
        <f>IF(INDEX(SamplingFeatures[Sampling Feature Type],$A2126)&lt;&gt;"Site","",
CONCATENATE("  - &amp;SiteID",TEXT(SUMPRODUCT(--($L$3:$L2125&lt;&gt;"")),"0000"),
" {","SamplingFeatureID:  *SamplingFeatureID",TEXT($A2126,"0000"),
", SiteTypeCV:  ",CHAR(34),INDEX(Sites[Site Type],$A2126),CHAR(34),
", Latitude:  ",INDEX(Sites[Latitude],$A2126),
", Longitude:  ",INDEX(Sites[Longitude],$A2126),
", SRSName:  ",CHAR(34),LatLonDatum,CHAR(34),"}"))</f>
        <v>#REF!</v>
      </c>
      <c r="M2126" t="e">
        <f>IF(INDEX(SamplingFeatures[Sampling Feature Type],$A2126)&lt;&gt;"Specimen","",
CONCATENATE("  - &amp;SpecimenID",TEXT(SUMPRODUCT(--($M$3:$M2125&lt;&gt;"")),"0000"),
" {","SamplingFeatureID:  *SamplingFeatureID",TEXT($A2126,"0000"),
", SpecimenTypeCV:  ",CHAR(34),INDEX(Specimens[Specimen Type],$A2126),CHAR(34),
", SpecimenMediumCV:  ",INDEX(Specimens[Specimen Medium],$A2126),
", IsFieldSpecimen:  ",CHAR(34),INDEX(Specimens[Is Field Specimen?],$A2126),CHAR(34),"}"))</f>
        <v>#REF!</v>
      </c>
      <c r="N2126" t="e">
        <f>IF(COUNTA(SpatialOffsets[])=0,"", IF(INDEX(SpatialOffsets[Spatial Offset Type],$A2126)="","",
CONCATENATE("  - &amp;SpatialOffsetID",TEXT($A2126,"0000"),
" {","SpatialOffsetTypeCV:  ",CHAR(34),INDEX(SpatialOffsets[Spatial Offset Type],$A2126),CHAR(34),
", Offset1Value:  ",INDEX(SpatialOffsets[Offset 1 Value],$A2126),
", Offset1UnitID:  ",CHAR(34),INDEX(SpatialOffsets[Offset 1 Unit],$A2126),CHAR(34),
", Offset2Value:  ",INDEX(SpatialOffsets[Offset 2 Value],$A2126),
", Offset2UnitID:  ",CHAR(34),INDEX(SpatialOffsets[Offset 2 Unit],$A2126),CHAR(34),
", Offset3Value:  ",INDEX(SpatialOffsets[Offset 3 Value],$A2126),
", Offset3UnitID:  ",CHAR(34),INDEX(SpatialOffsets[Offset 3 Unit],$A2126),CHAR(34),,"}")))</f>
        <v>#REF!</v>
      </c>
      <c r="O2126" t="e">
        <f>IF(COUNTA(RelatedFeatures[])=0,"", IF(INDEX(RelatedFeatures[First Sampling Feature Code],$A2126)="","",
CONCATENATE("  - &amp;RelationID",TEXT($A2126,"0000"),
" {","SamplingFeatureID:  *SamplingFeatureID",TEXT(MATCH(INDEX(RelatedFeatures[First Sampling Feature Code],$A2126),SamplingFeatures[Feature Code],0),"0000"),
", RelationshipTypeCV:  ",CHAR(34),INDEX(RelatedFeatures[Relationship Type],$A2126),CHAR(34),
", RelatedFeatureID: *SamplingFeatureID",TEXT(MATCH(INDEX(RelatedFeatures[Second Sampling Feature Code],$A2126),SamplingFeatures[Feature Code],0),"0000"),
", SpatialOffsetID:  ",IF(INDEX(RelatedFeatures[Offset Number],$A2126)="","",CONCATENATE("*SpatialOffsetID",TEXT(INDEX(RelatedFeatures[Offset Number],$A2126),"0000"))),"}")))</f>
        <v>#REF!</v>
      </c>
      <c r="P2126" t="e">
        <f>IF(INDEX(Methods[Method Type],$A2126)="","",
CONCATENATE("  - &amp;MethodID",TEXT($A2126,"0000"),
" {","MethodTypeCV:  ",CHAR(34),INDEX(Methods[Method Type],$A2126),CHAR(34),
", MethodCode:  ",CHAR(34),INDEX(Methods[Method Code],$A2126),CHAR(34),
", MethodName:  ",CHAR(34),INDEX(Methods[Method Name],$A2126),CHAR(34),
", MethodDescription:  ",CHAR(34),INDEX(Methods[Method Description],$A2126),CHAR(34),
", MethodLink:  ",CHAR(34),INDEX(Methods[Method Link],$A2126),CHAR(34),
", OrganizationID: *OrganizationID",TEXT(MATCH(INDEX(Methods[Organization Name],$A2126),Organizations[Organization Name],0),"0000"),"}"))</f>
        <v>#REF!</v>
      </c>
      <c r="Q2126" t="e">
        <f>IF(INDEX(Variables[Variable Type],$A2126)="","",
CONCATENATE("  - &amp;VariableID",TEXT($A2126,"0000"),
" {","VariableTypeCV:  ",CHAR(34),INDEX(Variables[Variable Type],$A2126),CHAR(34),
", VariableCode:  ",CHAR(34),INDEX(Variables[Variable Code],$A2126),CHAR(34),
", VariableNameCV:  ",CHAR(34),INDEX(Variables[Variable Name],$A2126),CHAR(34),
", VariableDefinition:  ",CHAR(34),INDEX(Variables[Variable Definition],$A2126),CHAR(34),
", SpecciationCV:  ",CHAR(34),INDEX(Variables[Speciation],$A2126),CHAR(34),
", NoDataValue:  ",CHAR(34),INDEX(Variables[No Data Value],$A2126),CHAR(34),"}"))</f>
        <v>#REF!</v>
      </c>
    </row>
    <row r="2127" spans="1:17" x14ac:dyDescent="0.25">
      <c r="A2127">
        <v>2124</v>
      </c>
      <c r="D2127" t="e">
        <f>IF(INDEX(People[First Name],$A2127)="","",
CONCATENATE("  - &amp;PersonID",TEXT($A2127,"0000"),
" {","PersonFirstName:  ",CHAR(34),INDEX(People[First Name],$A2127),CHAR(34),
", PersonMiddleName:  ",CHAR(34),INDEX(People[Middle Name],$A2127),CHAR(34),
", PersonLastName:  ",CHAR(34),INDEX(People[Last Name],$A2127),CHAR(34),"}"))</f>
        <v>#REF!</v>
      </c>
      <c r="E2127" t="e">
        <f>IF(INDEX(Organizations[Organization Type '[CV']],$A2127)="","",
CONCATENATE("  - &amp;OrganizationID",TEXT($A2127,"0000"),
" {","OrganizationTypeCV:  ",CHAR(34),INDEX(Organizations[Organization Type '[CV']],$A2127),CHAR(34),
", OrganizationCode:  ",CHAR(34),INDEX(Organizations[Organization Code],$A2127),CHAR(34),
", OrganizationName:  ",CHAR(34),INDEX(Organizations[Organization Name],$A2127),CHAR(34),
", OrganizationDescription:  ",CHAR(34),INDEX(Organizations[Organization Description],$A2127),CHAR(34),
", OrganizationLink:  ",CHAR(34),INDEX(Organizations[Organization Link],$A2127),CHAR(34),"}"))</f>
        <v>#REF!</v>
      </c>
      <c r="F2127" t="e">
        <f>IF(INDEX(People[First Name],$A2127)="","",
CONCATENATE("  - &amp;AffiliationID",TEXT($A2127,"0000"),
" {PersonID: *PersonID",TEXT($A2127,"0000"),
", OrganizationID: *OrganizationID",TEXT(MATCH(INDEX(People[Organization Name],$A2127),Organizations[Organization Name],0),"0000"),
", IsPrimaryOrganizationContact: , AffiliationStartDate: , AffiliationEndDate: , PrimaryPhone: ",
", PrimaryEmail: ",CHAR(34),INDEX(People[Primary Email],$A2127),CHAR(34),
", PrimaryAddress: ",CHAR(34),INDEX(People[Primary Address],$A2127),CHAR(34),
", PersonLink: }"))</f>
        <v>#REF!</v>
      </c>
      <c r="H2127" t="e">
        <f>IF(COUNTA(CitationInformation)=0,"",IF(INDEX(AuthorList[Author Name],$A2127)="","",
CONCATENATE("  - &amp;AuthorListID",TEXT($A2127,"0000"),
"  {CitationID: *CitationID0001",
", PersonID: *PersonID",TEXT(MATCH(INDEX(AuthorList[Author Name],$A2127),People[Full Name],0),"0000"),
", AuthorOrder: ",INDEX(AuthorList[Author Number],$A2127),"}")))</f>
        <v>#REF!</v>
      </c>
      <c r="K2127" t="e">
        <f>IF(INDEX(SamplingFeatures[Feature Code],$A2127)="","",
CONCATENATE("  - &amp;SamplingFeatureID",TEXT($A2127,"0000"),
" {","SamplingFeatureUUID:  ",CHAR(34),INDEX(SamplingFeatures[Sampling Feature UUID],$A2127),CHAR(34),
", SamplingFeatureTypeCV:  ",CHAR(34),INDEX(SamplingFeatures[Sampling Feature Type],$A2127),CHAR(34),
", SamplingFeatureCode:  ",CHAR(34),INDEX(SamplingFeatures[Feature Code],$A2127),CHAR(34),
", SamplingFeatureName:  ",CHAR(34),INDEX(SamplingFeatures[Feature Name],$A2127),CHAR(34),
", SamplingFeatureDescription:  ",CHAR(34),INDEX(SamplingFeatures[Feature Description],$A2127),CHAR(34),
", SamplingFeatureGeotypeCV:  ",CHAR(34),INDEX(SamplingFeatures[Feature Geo Type],$A2127),CHAR(34),
", FeatureGeometry:  ",CHAR(34),INDEX(SamplingFeatures[Feature Geometry],$A2127),CHAR(34),
", Elevation_m:  ",CHAR(34),INDEX(SamplingFeatures[Elevation_m],$A2127),CHAR(34),
", ElevationDatumCV:  ",CHAR(34),ElevationDatum,CHAR(34),"}"))</f>
        <v>#REF!</v>
      </c>
      <c r="L2127" t="e">
        <f>IF(INDEX(SamplingFeatures[Sampling Feature Type],$A2127)&lt;&gt;"Site","",
CONCATENATE("  - &amp;SiteID",TEXT(SUMPRODUCT(--($L$3:$L2126&lt;&gt;"")),"0000"),
" {","SamplingFeatureID:  *SamplingFeatureID",TEXT($A2127,"0000"),
", SiteTypeCV:  ",CHAR(34),INDEX(Sites[Site Type],$A2127),CHAR(34),
", Latitude:  ",INDEX(Sites[Latitude],$A2127),
", Longitude:  ",INDEX(Sites[Longitude],$A2127),
", SRSName:  ",CHAR(34),LatLonDatum,CHAR(34),"}"))</f>
        <v>#REF!</v>
      </c>
      <c r="M2127" t="e">
        <f>IF(INDEX(SamplingFeatures[Sampling Feature Type],$A2127)&lt;&gt;"Specimen","",
CONCATENATE("  - &amp;SpecimenID",TEXT(SUMPRODUCT(--($M$3:$M2126&lt;&gt;"")),"0000"),
" {","SamplingFeatureID:  *SamplingFeatureID",TEXT($A2127,"0000"),
", SpecimenTypeCV:  ",CHAR(34),INDEX(Specimens[Specimen Type],$A2127),CHAR(34),
", SpecimenMediumCV:  ",INDEX(Specimens[Specimen Medium],$A2127),
", IsFieldSpecimen:  ",CHAR(34),INDEX(Specimens[Is Field Specimen?],$A2127),CHAR(34),"}"))</f>
        <v>#REF!</v>
      </c>
      <c r="N2127" t="e">
        <f>IF(COUNTA(SpatialOffsets[])=0,"", IF(INDEX(SpatialOffsets[Spatial Offset Type],$A2127)="","",
CONCATENATE("  - &amp;SpatialOffsetID",TEXT($A2127,"0000"),
" {","SpatialOffsetTypeCV:  ",CHAR(34),INDEX(SpatialOffsets[Spatial Offset Type],$A2127),CHAR(34),
", Offset1Value:  ",INDEX(SpatialOffsets[Offset 1 Value],$A2127),
", Offset1UnitID:  ",CHAR(34),INDEX(SpatialOffsets[Offset 1 Unit],$A2127),CHAR(34),
", Offset2Value:  ",INDEX(SpatialOffsets[Offset 2 Value],$A2127),
", Offset2UnitID:  ",CHAR(34),INDEX(SpatialOffsets[Offset 2 Unit],$A2127),CHAR(34),
", Offset3Value:  ",INDEX(SpatialOffsets[Offset 3 Value],$A2127),
", Offset3UnitID:  ",CHAR(34),INDEX(SpatialOffsets[Offset 3 Unit],$A2127),CHAR(34),,"}")))</f>
        <v>#REF!</v>
      </c>
      <c r="O2127" t="e">
        <f>IF(COUNTA(RelatedFeatures[])=0,"", IF(INDEX(RelatedFeatures[First Sampling Feature Code],$A2127)="","",
CONCATENATE("  - &amp;RelationID",TEXT($A2127,"0000"),
" {","SamplingFeatureID:  *SamplingFeatureID",TEXT(MATCH(INDEX(RelatedFeatures[First Sampling Feature Code],$A2127),SamplingFeatures[Feature Code],0),"0000"),
", RelationshipTypeCV:  ",CHAR(34),INDEX(RelatedFeatures[Relationship Type],$A2127),CHAR(34),
", RelatedFeatureID: *SamplingFeatureID",TEXT(MATCH(INDEX(RelatedFeatures[Second Sampling Feature Code],$A2127),SamplingFeatures[Feature Code],0),"0000"),
", SpatialOffsetID:  ",IF(INDEX(RelatedFeatures[Offset Number],$A2127)="","",CONCATENATE("*SpatialOffsetID",TEXT(INDEX(RelatedFeatures[Offset Number],$A2127),"0000"))),"}")))</f>
        <v>#REF!</v>
      </c>
      <c r="P2127" t="e">
        <f>IF(INDEX(Methods[Method Type],$A2127)="","",
CONCATENATE("  - &amp;MethodID",TEXT($A2127,"0000"),
" {","MethodTypeCV:  ",CHAR(34),INDEX(Methods[Method Type],$A2127),CHAR(34),
", MethodCode:  ",CHAR(34),INDEX(Methods[Method Code],$A2127),CHAR(34),
", MethodName:  ",CHAR(34),INDEX(Methods[Method Name],$A2127),CHAR(34),
", MethodDescription:  ",CHAR(34),INDEX(Methods[Method Description],$A2127),CHAR(34),
", MethodLink:  ",CHAR(34),INDEX(Methods[Method Link],$A2127),CHAR(34),
", OrganizationID: *OrganizationID",TEXT(MATCH(INDEX(Methods[Organization Name],$A2127),Organizations[Organization Name],0),"0000"),"}"))</f>
        <v>#REF!</v>
      </c>
      <c r="Q2127" t="e">
        <f>IF(INDEX(Variables[Variable Type],$A2127)="","",
CONCATENATE("  - &amp;VariableID",TEXT($A2127,"0000"),
" {","VariableTypeCV:  ",CHAR(34),INDEX(Variables[Variable Type],$A2127),CHAR(34),
", VariableCode:  ",CHAR(34),INDEX(Variables[Variable Code],$A2127),CHAR(34),
", VariableNameCV:  ",CHAR(34),INDEX(Variables[Variable Name],$A2127),CHAR(34),
", VariableDefinition:  ",CHAR(34),INDEX(Variables[Variable Definition],$A2127),CHAR(34),
", SpecciationCV:  ",CHAR(34),INDEX(Variables[Speciation],$A2127),CHAR(34),
", NoDataValue:  ",CHAR(34),INDEX(Variables[No Data Value],$A2127),CHAR(34),"}"))</f>
        <v>#REF!</v>
      </c>
    </row>
    <row r="2128" spans="1:17" x14ac:dyDescent="0.25">
      <c r="A2128">
        <v>2125</v>
      </c>
      <c r="D2128" t="e">
        <f>IF(INDEX(People[First Name],$A2128)="","",
CONCATENATE("  - &amp;PersonID",TEXT($A2128,"0000"),
" {","PersonFirstName:  ",CHAR(34),INDEX(People[First Name],$A2128),CHAR(34),
", PersonMiddleName:  ",CHAR(34),INDEX(People[Middle Name],$A2128),CHAR(34),
", PersonLastName:  ",CHAR(34),INDEX(People[Last Name],$A2128),CHAR(34),"}"))</f>
        <v>#REF!</v>
      </c>
      <c r="E2128" t="e">
        <f>IF(INDEX(Organizations[Organization Type '[CV']],$A2128)="","",
CONCATENATE("  - &amp;OrganizationID",TEXT($A2128,"0000"),
" {","OrganizationTypeCV:  ",CHAR(34),INDEX(Organizations[Organization Type '[CV']],$A2128),CHAR(34),
", OrganizationCode:  ",CHAR(34),INDEX(Organizations[Organization Code],$A2128),CHAR(34),
", OrganizationName:  ",CHAR(34),INDEX(Organizations[Organization Name],$A2128),CHAR(34),
", OrganizationDescription:  ",CHAR(34),INDEX(Organizations[Organization Description],$A2128),CHAR(34),
", OrganizationLink:  ",CHAR(34),INDEX(Organizations[Organization Link],$A2128),CHAR(34),"}"))</f>
        <v>#REF!</v>
      </c>
      <c r="F2128" t="e">
        <f>IF(INDEX(People[First Name],$A2128)="","",
CONCATENATE("  - &amp;AffiliationID",TEXT($A2128,"0000"),
" {PersonID: *PersonID",TEXT($A2128,"0000"),
", OrganizationID: *OrganizationID",TEXT(MATCH(INDEX(People[Organization Name],$A2128),Organizations[Organization Name],0),"0000"),
", IsPrimaryOrganizationContact: , AffiliationStartDate: , AffiliationEndDate: , PrimaryPhone: ",
", PrimaryEmail: ",CHAR(34),INDEX(People[Primary Email],$A2128),CHAR(34),
", PrimaryAddress: ",CHAR(34),INDEX(People[Primary Address],$A2128),CHAR(34),
", PersonLink: }"))</f>
        <v>#REF!</v>
      </c>
      <c r="H2128" t="e">
        <f>IF(COUNTA(CitationInformation)=0,"",IF(INDEX(AuthorList[Author Name],$A2128)="","",
CONCATENATE("  - &amp;AuthorListID",TEXT($A2128,"0000"),
"  {CitationID: *CitationID0001",
", PersonID: *PersonID",TEXT(MATCH(INDEX(AuthorList[Author Name],$A2128),People[Full Name],0),"0000"),
", AuthorOrder: ",INDEX(AuthorList[Author Number],$A2128),"}")))</f>
        <v>#REF!</v>
      </c>
      <c r="K2128" t="e">
        <f>IF(INDEX(SamplingFeatures[Feature Code],$A2128)="","",
CONCATENATE("  - &amp;SamplingFeatureID",TEXT($A2128,"0000"),
" {","SamplingFeatureUUID:  ",CHAR(34),INDEX(SamplingFeatures[Sampling Feature UUID],$A2128),CHAR(34),
", SamplingFeatureTypeCV:  ",CHAR(34),INDEX(SamplingFeatures[Sampling Feature Type],$A2128),CHAR(34),
", SamplingFeatureCode:  ",CHAR(34),INDEX(SamplingFeatures[Feature Code],$A2128),CHAR(34),
", SamplingFeatureName:  ",CHAR(34),INDEX(SamplingFeatures[Feature Name],$A2128),CHAR(34),
", SamplingFeatureDescription:  ",CHAR(34),INDEX(SamplingFeatures[Feature Description],$A2128),CHAR(34),
", SamplingFeatureGeotypeCV:  ",CHAR(34),INDEX(SamplingFeatures[Feature Geo Type],$A2128),CHAR(34),
", FeatureGeometry:  ",CHAR(34),INDEX(SamplingFeatures[Feature Geometry],$A2128),CHAR(34),
", Elevation_m:  ",CHAR(34),INDEX(SamplingFeatures[Elevation_m],$A2128),CHAR(34),
", ElevationDatumCV:  ",CHAR(34),ElevationDatum,CHAR(34),"}"))</f>
        <v>#REF!</v>
      </c>
      <c r="L2128" t="e">
        <f>IF(INDEX(SamplingFeatures[Sampling Feature Type],$A2128)&lt;&gt;"Site","",
CONCATENATE("  - &amp;SiteID",TEXT(SUMPRODUCT(--($L$3:$L2127&lt;&gt;"")),"0000"),
" {","SamplingFeatureID:  *SamplingFeatureID",TEXT($A2128,"0000"),
", SiteTypeCV:  ",CHAR(34),INDEX(Sites[Site Type],$A2128),CHAR(34),
", Latitude:  ",INDEX(Sites[Latitude],$A2128),
", Longitude:  ",INDEX(Sites[Longitude],$A2128),
", SRSName:  ",CHAR(34),LatLonDatum,CHAR(34),"}"))</f>
        <v>#REF!</v>
      </c>
      <c r="M2128" t="e">
        <f>IF(INDEX(SamplingFeatures[Sampling Feature Type],$A2128)&lt;&gt;"Specimen","",
CONCATENATE("  - &amp;SpecimenID",TEXT(SUMPRODUCT(--($M$3:$M2127&lt;&gt;"")),"0000"),
" {","SamplingFeatureID:  *SamplingFeatureID",TEXT($A2128,"0000"),
", SpecimenTypeCV:  ",CHAR(34),INDEX(Specimens[Specimen Type],$A2128),CHAR(34),
", SpecimenMediumCV:  ",INDEX(Specimens[Specimen Medium],$A2128),
", IsFieldSpecimen:  ",CHAR(34),INDEX(Specimens[Is Field Specimen?],$A2128),CHAR(34),"}"))</f>
        <v>#REF!</v>
      </c>
      <c r="N2128" t="e">
        <f>IF(COUNTA(SpatialOffsets[])=0,"", IF(INDEX(SpatialOffsets[Spatial Offset Type],$A2128)="","",
CONCATENATE("  - &amp;SpatialOffsetID",TEXT($A2128,"0000"),
" {","SpatialOffsetTypeCV:  ",CHAR(34),INDEX(SpatialOffsets[Spatial Offset Type],$A2128),CHAR(34),
", Offset1Value:  ",INDEX(SpatialOffsets[Offset 1 Value],$A2128),
", Offset1UnitID:  ",CHAR(34),INDEX(SpatialOffsets[Offset 1 Unit],$A2128),CHAR(34),
", Offset2Value:  ",INDEX(SpatialOffsets[Offset 2 Value],$A2128),
", Offset2UnitID:  ",CHAR(34),INDEX(SpatialOffsets[Offset 2 Unit],$A2128),CHAR(34),
", Offset3Value:  ",INDEX(SpatialOffsets[Offset 3 Value],$A2128),
", Offset3UnitID:  ",CHAR(34),INDEX(SpatialOffsets[Offset 3 Unit],$A2128),CHAR(34),,"}")))</f>
        <v>#REF!</v>
      </c>
      <c r="O2128" t="e">
        <f>IF(COUNTA(RelatedFeatures[])=0,"", IF(INDEX(RelatedFeatures[First Sampling Feature Code],$A2128)="","",
CONCATENATE("  - &amp;RelationID",TEXT($A2128,"0000"),
" {","SamplingFeatureID:  *SamplingFeatureID",TEXT(MATCH(INDEX(RelatedFeatures[First Sampling Feature Code],$A2128),SamplingFeatures[Feature Code],0),"0000"),
", RelationshipTypeCV:  ",CHAR(34),INDEX(RelatedFeatures[Relationship Type],$A2128),CHAR(34),
", RelatedFeatureID: *SamplingFeatureID",TEXT(MATCH(INDEX(RelatedFeatures[Second Sampling Feature Code],$A2128),SamplingFeatures[Feature Code],0),"0000"),
", SpatialOffsetID:  ",IF(INDEX(RelatedFeatures[Offset Number],$A2128)="","",CONCATENATE("*SpatialOffsetID",TEXT(INDEX(RelatedFeatures[Offset Number],$A2128),"0000"))),"}")))</f>
        <v>#REF!</v>
      </c>
      <c r="P2128" t="e">
        <f>IF(INDEX(Methods[Method Type],$A2128)="","",
CONCATENATE("  - &amp;MethodID",TEXT($A2128,"0000"),
" {","MethodTypeCV:  ",CHAR(34),INDEX(Methods[Method Type],$A2128),CHAR(34),
", MethodCode:  ",CHAR(34),INDEX(Methods[Method Code],$A2128),CHAR(34),
", MethodName:  ",CHAR(34),INDEX(Methods[Method Name],$A2128),CHAR(34),
", MethodDescription:  ",CHAR(34),INDEX(Methods[Method Description],$A2128),CHAR(34),
", MethodLink:  ",CHAR(34),INDEX(Methods[Method Link],$A2128),CHAR(34),
", OrganizationID: *OrganizationID",TEXT(MATCH(INDEX(Methods[Organization Name],$A2128),Organizations[Organization Name],0),"0000"),"}"))</f>
        <v>#REF!</v>
      </c>
      <c r="Q2128" t="e">
        <f>IF(INDEX(Variables[Variable Type],$A2128)="","",
CONCATENATE("  - &amp;VariableID",TEXT($A2128,"0000"),
" {","VariableTypeCV:  ",CHAR(34),INDEX(Variables[Variable Type],$A2128),CHAR(34),
", VariableCode:  ",CHAR(34),INDEX(Variables[Variable Code],$A2128),CHAR(34),
", VariableNameCV:  ",CHAR(34),INDEX(Variables[Variable Name],$A2128),CHAR(34),
", VariableDefinition:  ",CHAR(34),INDEX(Variables[Variable Definition],$A2128),CHAR(34),
", SpecciationCV:  ",CHAR(34),INDEX(Variables[Speciation],$A2128),CHAR(34),
", NoDataValue:  ",CHAR(34),INDEX(Variables[No Data Value],$A2128),CHAR(34),"}"))</f>
        <v>#REF!</v>
      </c>
    </row>
    <row r="2129" spans="1:17" x14ac:dyDescent="0.25">
      <c r="A2129">
        <v>2126</v>
      </c>
      <c r="D2129" t="e">
        <f>IF(INDEX(People[First Name],$A2129)="","",
CONCATENATE("  - &amp;PersonID",TEXT($A2129,"0000"),
" {","PersonFirstName:  ",CHAR(34),INDEX(People[First Name],$A2129),CHAR(34),
", PersonMiddleName:  ",CHAR(34),INDEX(People[Middle Name],$A2129),CHAR(34),
", PersonLastName:  ",CHAR(34),INDEX(People[Last Name],$A2129),CHAR(34),"}"))</f>
        <v>#REF!</v>
      </c>
      <c r="E2129" t="e">
        <f>IF(INDEX(Organizations[Organization Type '[CV']],$A2129)="","",
CONCATENATE("  - &amp;OrganizationID",TEXT($A2129,"0000"),
" {","OrganizationTypeCV:  ",CHAR(34),INDEX(Organizations[Organization Type '[CV']],$A2129),CHAR(34),
", OrganizationCode:  ",CHAR(34),INDEX(Organizations[Organization Code],$A2129),CHAR(34),
", OrganizationName:  ",CHAR(34),INDEX(Organizations[Organization Name],$A2129),CHAR(34),
", OrganizationDescription:  ",CHAR(34),INDEX(Organizations[Organization Description],$A2129),CHAR(34),
", OrganizationLink:  ",CHAR(34),INDEX(Organizations[Organization Link],$A2129),CHAR(34),"}"))</f>
        <v>#REF!</v>
      </c>
      <c r="F2129" t="e">
        <f>IF(INDEX(People[First Name],$A2129)="","",
CONCATENATE("  - &amp;AffiliationID",TEXT($A2129,"0000"),
" {PersonID: *PersonID",TEXT($A2129,"0000"),
", OrganizationID: *OrganizationID",TEXT(MATCH(INDEX(People[Organization Name],$A2129),Organizations[Organization Name],0),"0000"),
", IsPrimaryOrganizationContact: , AffiliationStartDate: , AffiliationEndDate: , PrimaryPhone: ",
", PrimaryEmail: ",CHAR(34),INDEX(People[Primary Email],$A2129),CHAR(34),
", PrimaryAddress: ",CHAR(34),INDEX(People[Primary Address],$A2129),CHAR(34),
", PersonLink: }"))</f>
        <v>#REF!</v>
      </c>
      <c r="H2129" t="e">
        <f>IF(COUNTA(CitationInformation)=0,"",IF(INDEX(AuthorList[Author Name],$A2129)="","",
CONCATENATE("  - &amp;AuthorListID",TEXT($A2129,"0000"),
"  {CitationID: *CitationID0001",
", PersonID: *PersonID",TEXT(MATCH(INDEX(AuthorList[Author Name],$A2129),People[Full Name],0),"0000"),
", AuthorOrder: ",INDEX(AuthorList[Author Number],$A2129),"}")))</f>
        <v>#REF!</v>
      </c>
      <c r="K2129" t="e">
        <f>IF(INDEX(SamplingFeatures[Feature Code],$A2129)="","",
CONCATENATE("  - &amp;SamplingFeatureID",TEXT($A2129,"0000"),
" {","SamplingFeatureUUID:  ",CHAR(34),INDEX(SamplingFeatures[Sampling Feature UUID],$A2129),CHAR(34),
", SamplingFeatureTypeCV:  ",CHAR(34),INDEX(SamplingFeatures[Sampling Feature Type],$A2129),CHAR(34),
", SamplingFeatureCode:  ",CHAR(34),INDEX(SamplingFeatures[Feature Code],$A2129),CHAR(34),
", SamplingFeatureName:  ",CHAR(34),INDEX(SamplingFeatures[Feature Name],$A2129),CHAR(34),
", SamplingFeatureDescription:  ",CHAR(34),INDEX(SamplingFeatures[Feature Description],$A2129),CHAR(34),
", SamplingFeatureGeotypeCV:  ",CHAR(34),INDEX(SamplingFeatures[Feature Geo Type],$A2129),CHAR(34),
", FeatureGeometry:  ",CHAR(34),INDEX(SamplingFeatures[Feature Geometry],$A2129),CHAR(34),
", Elevation_m:  ",CHAR(34),INDEX(SamplingFeatures[Elevation_m],$A2129),CHAR(34),
", ElevationDatumCV:  ",CHAR(34),ElevationDatum,CHAR(34),"}"))</f>
        <v>#REF!</v>
      </c>
      <c r="L2129" t="e">
        <f>IF(INDEX(SamplingFeatures[Sampling Feature Type],$A2129)&lt;&gt;"Site","",
CONCATENATE("  - &amp;SiteID",TEXT(SUMPRODUCT(--($L$3:$L2128&lt;&gt;"")),"0000"),
" {","SamplingFeatureID:  *SamplingFeatureID",TEXT($A2129,"0000"),
", SiteTypeCV:  ",CHAR(34),INDEX(Sites[Site Type],$A2129),CHAR(34),
", Latitude:  ",INDEX(Sites[Latitude],$A2129),
", Longitude:  ",INDEX(Sites[Longitude],$A2129),
", SRSName:  ",CHAR(34),LatLonDatum,CHAR(34),"}"))</f>
        <v>#REF!</v>
      </c>
      <c r="M2129" t="e">
        <f>IF(INDEX(SamplingFeatures[Sampling Feature Type],$A2129)&lt;&gt;"Specimen","",
CONCATENATE("  - &amp;SpecimenID",TEXT(SUMPRODUCT(--($M$3:$M2128&lt;&gt;"")),"0000"),
" {","SamplingFeatureID:  *SamplingFeatureID",TEXT($A2129,"0000"),
", SpecimenTypeCV:  ",CHAR(34),INDEX(Specimens[Specimen Type],$A2129),CHAR(34),
", SpecimenMediumCV:  ",INDEX(Specimens[Specimen Medium],$A2129),
", IsFieldSpecimen:  ",CHAR(34),INDEX(Specimens[Is Field Specimen?],$A2129),CHAR(34),"}"))</f>
        <v>#REF!</v>
      </c>
      <c r="N2129" t="e">
        <f>IF(COUNTA(SpatialOffsets[])=0,"", IF(INDEX(SpatialOffsets[Spatial Offset Type],$A2129)="","",
CONCATENATE("  - &amp;SpatialOffsetID",TEXT($A2129,"0000"),
" {","SpatialOffsetTypeCV:  ",CHAR(34),INDEX(SpatialOffsets[Spatial Offset Type],$A2129),CHAR(34),
", Offset1Value:  ",INDEX(SpatialOffsets[Offset 1 Value],$A2129),
", Offset1UnitID:  ",CHAR(34),INDEX(SpatialOffsets[Offset 1 Unit],$A2129),CHAR(34),
", Offset2Value:  ",INDEX(SpatialOffsets[Offset 2 Value],$A2129),
", Offset2UnitID:  ",CHAR(34),INDEX(SpatialOffsets[Offset 2 Unit],$A2129),CHAR(34),
", Offset3Value:  ",INDEX(SpatialOffsets[Offset 3 Value],$A2129),
", Offset3UnitID:  ",CHAR(34),INDEX(SpatialOffsets[Offset 3 Unit],$A2129),CHAR(34),,"}")))</f>
        <v>#REF!</v>
      </c>
      <c r="O2129" t="e">
        <f>IF(COUNTA(RelatedFeatures[])=0,"", IF(INDEX(RelatedFeatures[First Sampling Feature Code],$A2129)="","",
CONCATENATE("  - &amp;RelationID",TEXT($A2129,"0000"),
" {","SamplingFeatureID:  *SamplingFeatureID",TEXT(MATCH(INDEX(RelatedFeatures[First Sampling Feature Code],$A2129),SamplingFeatures[Feature Code],0),"0000"),
", RelationshipTypeCV:  ",CHAR(34),INDEX(RelatedFeatures[Relationship Type],$A2129),CHAR(34),
", RelatedFeatureID: *SamplingFeatureID",TEXT(MATCH(INDEX(RelatedFeatures[Second Sampling Feature Code],$A2129),SamplingFeatures[Feature Code],0),"0000"),
", SpatialOffsetID:  ",IF(INDEX(RelatedFeatures[Offset Number],$A2129)="","",CONCATENATE("*SpatialOffsetID",TEXT(INDEX(RelatedFeatures[Offset Number],$A2129),"0000"))),"}")))</f>
        <v>#REF!</v>
      </c>
      <c r="P2129" t="e">
        <f>IF(INDEX(Methods[Method Type],$A2129)="","",
CONCATENATE("  - &amp;MethodID",TEXT($A2129,"0000"),
" {","MethodTypeCV:  ",CHAR(34),INDEX(Methods[Method Type],$A2129),CHAR(34),
", MethodCode:  ",CHAR(34),INDEX(Methods[Method Code],$A2129),CHAR(34),
", MethodName:  ",CHAR(34),INDEX(Methods[Method Name],$A2129),CHAR(34),
", MethodDescription:  ",CHAR(34),INDEX(Methods[Method Description],$A2129),CHAR(34),
", MethodLink:  ",CHAR(34),INDEX(Methods[Method Link],$A2129),CHAR(34),
", OrganizationID: *OrganizationID",TEXT(MATCH(INDEX(Methods[Organization Name],$A2129),Organizations[Organization Name],0),"0000"),"}"))</f>
        <v>#REF!</v>
      </c>
      <c r="Q2129" t="e">
        <f>IF(INDEX(Variables[Variable Type],$A2129)="","",
CONCATENATE("  - &amp;VariableID",TEXT($A2129,"0000"),
" {","VariableTypeCV:  ",CHAR(34),INDEX(Variables[Variable Type],$A2129),CHAR(34),
", VariableCode:  ",CHAR(34),INDEX(Variables[Variable Code],$A2129),CHAR(34),
", VariableNameCV:  ",CHAR(34),INDEX(Variables[Variable Name],$A2129),CHAR(34),
", VariableDefinition:  ",CHAR(34),INDEX(Variables[Variable Definition],$A2129),CHAR(34),
", SpecciationCV:  ",CHAR(34),INDEX(Variables[Speciation],$A2129),CHAR(34),
", NoDataValue:  ",CHAR(34),INDEX(Variables[No Data Value],$A2129),CHAR(34),"}"))</f>
        <v>#REF!</v>
      </c>
    </row>
    <row r="2130" spans="1:17" x14ac:dyDescent="0.25">
      <c r="A2130">
        <v>2127</v>
      </c>
      <c r="D2130" t="e">
        <f>IF(INDEX(People[First Name],$A2130)="","",
CONCATENATE("  - &amp;PersonID",TEXT($A2130,"0000"),
" {","PersonFirstName:  ",CHAR(34),INDEX(People[First Name],$A2130),CHAR(34),
", PersonMiddleName:  ",CHAR(34),INDEX(People[Middle Name],$A2130),CHAR(34),
", PersonLastName:  ",CHAR(34),INDEX(People[Last Name],$A2130),CHAR(34),"}"))</f>
        <v>#REF!</v>
      </c>
      <c r="E2130" t="e">
        <f>IF(INDEX(Organizations[Organization Type '[CV']],$A2130)="","",
CONCATENATE("  - &amp;OrganizationID",TEXT($A2130,"0000"),
" {","OrganizationTypeCV:  ",CHAR(34),INDEX(Organizations[Organization Type '[CV']],$A2130),CHAR(34),
", OrganizationCode:  ",CHAR(34),INDEX(Organizations[Organization Code],$A2130),CHAR(34),
", OrganizationName:  ",CHAR(34),INDEX(Organizations[Organization Name],$A2130),CHAR(34),
", OrganizationDescription:  ",CHAR(34),INDEX(Organizations[Organization Description],$A2130),CHAR(34),
", OrganizationLink:  ",CHAR(34),INDEX(Organizations[Organization Link],$A2130),CHAR(34),"}"))</f>
        <v>#REF!</v>
      </c>
      <c r="F2130" t="e">
        <f>IF(INDEX(People[First Name],$A2130)="","",
CONCATENATE("  - &amp;AffiliationID",TEXT($A2130,"0000"),
" {PersonID: *PersonID",TEXT($A2130,"0000"),
", OrganizationID: *OrganizationID",TEXT(MATCH(INDEX(People[Organization Name],$A2130),Organizations[Organization Name],0),"0000"),
", IsPrimaryOrganizationContact: , AffiliationStartDate: , AffiliationEndDate: , PrimaryPhone: ",
", PrimaryEmail: ",CHAR(34),INDEX(People[Primary Email],$A2130),CHAR(34),
", PrimaryAddress: ",CHAR(34),INDEX(People[Primary Address],$A2130),CHAR(34),
", PersonLink: }"))</f>
        <v>#REF!</v>
      </c>
      <c r="H2130" t="e">
        <f>IF(COUNTA(CitationInformation)=0,"",IF(INDEX(AuthorList[Author Name],$A2130)="","",
CONCATENATE("  - &amp;AuthorListID",TEXT($A2130,"0000"),
"  {CitationID: *CitationID0001",
", PersonID: *PersonID",TEXT(MATCH(INDEX(AuthorList[Author Name],$A2130),People[Full Name],0),"0000"),
", AuthorOrder: ",INDEX(AuthorList[Author Number],$A2130),"}")))</f>
        <v>#REF!</v>
      </c>
      <c r="K2130" t="e">
        <f>IF(INDEX(SamplingFeatures[Feature Code],$A2130)="","",
CONCATENATE("  - &amp;SamplingFeatureID",TEXT($A2130,"0000"),
" {","SamplingFeatureUUID:  ",CHAR(34),INDEX(SamplingFeatures[Sampling Feature UUID],$A2130),CHAR(34),
", SamplingFeatureTypeCV:  ",CHAR(34),INDEX(SamplingFeatures[Sampling Feature Type],$A2130),CHAR(34),
", SamplingFeatureCode:  ",CHAR(34),INDEX(SamplingFeatures[Feature Code],$A2130),CHAR(34),
", SamplingFeatureName:  ",CHAR(34),INDEX(SamplingFeatures[Feature Name],$A2130),CHAR(34),
", SamplingFeatureDescription:  ",CHAR(34),INDEX(SamplingFeatures[Feature Description],$A2130),CHAR(34),
", SamplingFeatureGeotypeCV:  ",CHAR(34),INDEX(SamplingFeatures[Feature Geo Type],$A2130),CHAR(34),
", FeatureGeometry:  ",CHAR(34),INDEX(SamplingFeatures[Feature Geometry],$A2130),CHAR(34),
", Elevation_m:  ",CHAR(34),INDEX(SamplingFeatures[Elevation_m],$A2130),CHAR(34),
", ElevationDatumCV:  ",CHAR(34),ElevationDatum,CHAR(34),"}"))</f>
        <v>#REF!</v>
      </c>
      <c r="L2130" t="e">
        <f>IF(INDEX(SamplingFeatures[Sampling Feature Type],$A2130)&lt;&gt;"Site","",
CONCATENATE("  - &amp;SiteID",TEXT(SUMPRODUCT(--($L$3:$L2129&lt;&gt;"")),"0000"),
" {","SamplingFeatureID:  *SamplingFeatureID",TEXT($A2130,"0000"),
", SiteTypeCV:  ",CHAR(34),INDEX(Sites[Site Type],$A2130),CHAR(34),
", Latitude:  ",INDEX(Sites[Latitude],$A2130),
", Longitude:  ",INDEX(Sites[Longitude],$A2130),
", SRSName:  ",CHAR(34),LatLonDatum,CHAR(34),"}"))</f>
        <v>#REF!</v>
      </c>
      <c r="M2130" t="e">
        <f>IF(INDEX(SamplingFeatures[Sampling Feature Type],$A2130)&lt;&gt;"Specimen","",
CONCATENATE("  - &amp;SpecimenID",TEXT(SUMPRODUCT(--($M$3:$M2129&lt;&gt;"")),"0000"),
" {","SamplingFeatureID:  *SamplingFeatureID",TEXT($A2130,"0000"),
", SpecimenTypeCV:  ",CHAR(34),INDEX(Specimens[Specimen Type],$A2130),CHAR(34),
", SpecimenMediumCV:  ",INDEX(Specimens[Specimen Medium],$A2130),
", IsFieldSpecimen:  ",CHAR(34),INDEX(Specimens[Is Field Specimen?],$A2130),CHAR(34),"}"))</f>
        <v>#REF!</v>
      </c>
      <c r="N2130" t="e">
        <f>IF(COUNTA(SpatialOffsets[])=0,"", IF(INDEX(SpatialOffsets[Spatial Offset Type],$A2130)="","",
CONCATENATE("  - &amp;SpatialOffsetID",TEXT($A2130,"0000"),
" {","SpatialOffsetTypeCV:  ",CHAR(34),INDEX(SpatialOffsets[Spatial Offset Type],$A2130),CHAR(34),
", Offset1Value:  ",INDEX(SpatialOffsets[Offset 1 Value],$A2130),
", Offset1UnitID:  ",CHAR(34),INDEX(SpatialOffsets[Offset 1 Unit],$A2130),CHAR(34),
", Offset2Value:  ",INDEX(SpatialOffsets[Offset 2 Value],$A2130),
", Offset2UnitID:  ",CHAR(34),INDEX(SpatialOffsets[Offset 2 Unit],$A2130),CHAR(34),
", Offset3Value:  ",INDEX(SpatialOffsets[Offset 3 Value],$A2130),
", Offset3UnitID:  ",CHAR(34),INDEX(SpatialOffsets[Offset 3 Unit],$A2130),CHAR(34),,"}")))</f>
        <v>#REF!</v>
      </c>
      <c r="O2130" t="e">
        <f>IF(COUNTA(RelatedFeatures[])=0,"", IF(INDEX(RelatedFeatures[First Sampling Feature Code],$A2130)="","",
CONCATENATE("  - &amp;RelationID",TEXT($A2130,"0000"),
" {","SamplingFeatureID:  *SamplingFeatureID",TEXT(MATCH(INDEX(RelatedFeatures[First Sampling Feature Code],$A2130),SamplingFeatures[Feature Code],0),"0000"),
", RelationshipTypeCV:  ",CHAR(34),INDEX(RelatedFeatures[Relationship Type],$A2130),CHAR(34),
", RelatedFeatureID: *SamplingFeatureID",TEXT(MATCH(INDEX(RelatedFeatures[Second Sampling Feature Code],$A2130),SamplingFeatures[Feature Code],0),"0000"),
", SpatialOffsetID:  ",IF(INDEX(RelatedFeatures[Offset Number],$A2130)="","",CONCATENATE("*SpatialOffsetID",TEXT(INDEX(RelatedFeatures[Offset Number],$A2130),"0000"))),"}")))</f>
        <v>#REF!</v>
      </c>
      <c r="P2130" t="e">
        <f>IF(INDEX(Methods[Method Type],$A2130)="","",
CONCATENATE("  - &amp;MethodID",TEXT($A2130,"0000"),
" {","MethodTypeCV:  ",CHAR(34),INDEX(Methods[Method Type],$A2130),CHAR(34),
", MethodCode:  ",CHAR(34),INDEX(Methods[Method Code],$A2130),CHAR(34),
", MethodName:  ",CHAR(34),INDEX(Methods[Method Name],$A2130),CHAR(34),
", MethodDescription:  ",CHAR(34),INDEX(Methods[Method Description],$A2130),CHAR(34),
", MethodLink:  ",CHAR(34),INDEX(Methods[Method Link],$A2130),CHAR(34),
", OrganizationID: *OrganizationID",TEXT(MATCH(INDEX(Methods[Organization Name],$A2130),Organizations[Organization Name],0),"0000"),"}"))</f>
        <v>#REF!</v>
      </c>
      <c r="Q2130" t="e">
        <f>IF(INDEX(Variables[Variable Type],$A2130)="","",
CONCATENATE("  - &amp;VariableID",TEXT($A2130,"0000"),
" {","VariableTypeCV:  ",CHAR(34),INDEX(Variables[Variable Type],$A2130),CHAR(34),
", VariableCode:  ",CHAR(34),INDEX(Variables[Variable Code],$A2130),CHAR(34),
", VariableNameCV:  ",CHAR(34),INDEX(Variables[Variable Name],$A2130),CHAR(34),
", VariableDefinition:  ",CHAR(34),INDEX(Variables[Variable Definition],$A2130),CHAR(34),
", SpecciationCV:  ",CHAR(34),INDEX(Variables[Speciation],$A2130),CHAR(34),
", NoDataValue:  ",CHAR(34),INDEX(Variables[No Data Value],$A2130),CHAR(34),"}"))</f>
        <v>#REF!</v>
      </c>
    </row>
    <row r="2131" spans="1:17" x14ac:dyDescent="0.25">
      <c r="A2131">
        <v>2128</v>
      </c>
      <c r="D2131" t="e">
        <f>IF(INDEX(People[First Name],$A2131)="","",
CONCATENATE("  - &amp;PersonID",TEXT($A2131,"0000"),
" {","PersonFirstName:  ",CHAR(34),INDEX(People[First Name],$A2131),CHAR(34),
", PersonMiddleName:  ",CHAR(34),INDEX(People[Middle Name],$A2131),CHAR(34),
", PersonLastName:  ",CHAR(34),INDEX(People[Last Name],$A2131),CHAR(34),"}"))</f>
        <v>#REF!</v>
      </c>
      <c r="E2131" t="e">
        <f>IF(INDEX(Organizations[Organization Type '[CV']],$A2131)="","",
CONCATENATE("  - &amp;OrganizationID",TEXT($A2131,"0000"),
" {","OrganizationTypeCV:  ",CHAR(34),INDEX(Organizations[Organization Type '[CV']],$A2131),CHAR(34),
", OrganizationCode:  ",CHAR(34),INDEX(Organizations[Organization Code],$A2131),CHAR(34),
", OrganizationName:  ",CHAR(34),INDEX(Organizations[Organization Name],$A2131),CHAR(34),
", OrganizationDescription:  ",CHAR(34),INDEX(Organizations[Organization Description],$A2131),CHAR(34),
", OrganizationLink:  ",CHAR(34),INDEX(Organizations[Organization Link],$A2131),CHAR(34),"}"))</f>
        <v>#REF!</v>
      </c>
      <c r="F2131" t="e">
        <f>IF(INDEX(People[First Name],$A2131)="","",
CONCATENATE("  - &amp;AffiliationID",TEXT($A2131,"0000"),
" {PersonID: *PersonID",TEXT($A2131,"0000"),
", OrganizationID: *OrganizationID",TEXT(MATCH(INDEX(People[Organization Name],$A2131),Organizations[Organization Name],0),"0000"),
", IsPrimaryOrganizationContact: , AffiliationStartDate: , AffiliationEndDate: , PrimaryPhone: ",
", PrimaryEmail: ",CHAR(34),INDEX(People[Primary Email],$A2131),CHAR(34),
", PrimaryAddress: ",CHAR(34),INDEX(People[Primary Address],$A2131),CHAR(34),
", PersonLink: }"))</f>
        <v>#REF!</v>
      </c>
      <c r="H2131" t="e">
        <f>IF(COUNTA(CitationInformation)=0,"",IF(INDEX(AuthorList[Author Name],$A2131)="","",
CONCATENATE("  - &amp;AuthorListID",TEXT($A2131,"0000"),
"  {CitationID: *CitationID0001",
", PersonID: *PersonID",TEXT(MATCH(INDEX(AuthorList[Author Name],$A2131),People[Full Name],0),"0000"),
", AuthorOrder: ",INDEX(AuthorList[Author Number],$A2131),"}")))</f>
        <v>#REF!</v>
      </c>
      <c r="K2131" t="e">
        <f>IF(INDEX(SamplingFeatures[Feature Code],$A2131)="","",
CONCATENATE("  - &amp;SamplingFeatureID",TEXT($A2131,"0000"),
" {","SamplingFeatureUUID:  ",CHAR(34),INDEX(SamplingFeatures[Sampling Feature UUID],$A2131),CHAR(34),
", SamplingFeatureTypeCV:  ",CHAR(34),INDEX(SamplingFeatures[Sampling Feature Type],$A2131),CHAR(34),
", SamplingFeatureCode:  ",CHAR(34),INDEX(SamplingFeatures[Feature Code],$A2131),CHAR(34),
", SamplingFeatureName:  ",CHAR(34),INDEX(SamplingFeatures[Feature Name],$A2131),CHAR(34),
", SamplingFeatureDescription:  ",CHAR(34),INDEX(SamplingFeatures[Feature Description],$A2131),CHAR(34),
", SamplingFeatureGeotypeCV:  ",CHAR(34),INDEX(SamplingFeatures[Feature Geo Type],$A2131),CHAR(34),
", FeatureGeometry:  ",CHAR(34),INDEX(SamplingFeatures[Feature Geometry],$A2131),CHAR(34),
", Elevation_m:  ",CHAR(34),INDEX(SamplingFeatures[Elevation_m],$A2131),CHAR(34),
", ElevationDatumCV:  ",CHAR(34),ElevationDatum,CHAR(34),"}"))</f>
        <v>#REF!</v>
      </c>
      <c r="L2131" t="e">
        <f>IF(INDEX(SamplingFeatures[Sampling Feature Type],$A2131)&lt;&gt;"Site","",
CONCATENATE("  - &amp;SiteID",TEXT(SUMPRODUCT(--($L$3:$L2130&lt;&gt;"")),"0000"),
" {","SamplingFeatureID:  *SamplingFeatureID",TEXT($A2131,"0000"),
", SiteTypeCV:  ",CHAR(34),INDEX(Sites[Site Type],$A2131),CHAR(34),
", Latitude:  ",INDEX(Sites[Latitude],$A2131),
", Longitude:  ",INDEX(Sites[Longitude],$A2131),
", SRSName:  ",CHAR(34),LatLonDatum,CHAR(34),"}"))</f>
        <v>#REF!</v>
      </c>
      <c r="M2131" t="e">
        <f>IF(INDEX(SamplingFeatures[Sampling Feature Type],$A2131)&lt;&gt;"Specimen","",
CONCATENATE("  - &amp;SpecimenID",TEXT(SUMPRODUCT(--($M$3:$M2130&lt;&gt;"")),"0000"),
" {","SamplingFeatureID:  *SamplingFeatureID",TEXT($A2131,"0000"),
", SpecimenTypeCV:  ",CHAR(34),INDEX(Specimens[Specimen Type],$A2131),CHAR(34),
", SpecimenMediumCV:  ",INDEX(Specimens[Specimen Medium],$A2131),
", IsFieldSpecimen:  ",CHAR(34),INDEX(Specimens[Is Field Specimen?],$A2131),CHAR(34),"}"))</f>
        <v>#REF!</v>
      </c>
      <c r="N2131" t="e">
        <f>IF(COUNTA(SpatialOffsets[])=0,"", IF(INDEX(SpatialOffsets[Spatial Offset Type],$A2131)="","",
CONCATENATE("  - &amp;SpatialOffsetID",TEXT($A2131,"0000"),
" {","SpatialOffsetTypeCV:  ",CHAR(34),INDEX(SpatialOffsets[Spatial Offset Type],$A2131),CHAR(34),
", Offset1Value:  ",INDEX(SpatialOffsets[Offset 1 Value],$A2131),
", Offset1UnitID:  ",CHAR(34),INDEX(SpatialOffsets[Offset 1 Unit],$A2131),CHAR(34),
", Offset2Value:  ",INDEX(SpatialOffsets[Offset 2 Value],$A2131),
", Offset2UnitID:  ",CHAR(34),INDEX(SpatialOffsets[Offset 2 Unit],$A2131),CHAR(34),
", Offset3Value:  ",INDEX(SpatialOffsets[Offset 3 Value],$A2131),
", Offset3UnitID:  ",CHAR(34),INDEX(SpatialOffsets[Offset 3 Unit],$A2131),CHAR(34),,"}")))</f>
        <v>#REF!</v>
      </c>
      <c r="O2131" t="e">
        <f>IF(COUNTA(RelatedFeatures[])=0,"", IF(INDEX(RelatedFeatures[First Sampling Feature Code],$A2131)="","",
CONCATENATE("  - &amp;RelationID",TEXT($A2131,"0000"),
" {","SamplingFeatureID:  *SamplingFeatureID",TEXT(MATCH(INDEX(RelatedFeatures[First Sampling Feature Code],$A2131),SamplingFeatures[Feature Code],0),"0000"),
", RelationshipTypeCV:  ",CHAR(34),INDEX(RelatedFeatures[Relationship Type],$A2131),CHAR(34),
", RelatedFeatureID: *SamplingFeatureID",TEXT(MATCH(INDEX(RelatedFeatures[Second Sampling Feature Code],$A2131),SamplingFeatures[Feature Code],0),"0000"),
", SpatialOffsetID:  ",IF(INDEX(RelatedFeatures[Offset Number],$A2131)="","",CONCATENATE("*SpatialOffsetID",TEXT(INDEX(RelatedFeatures[Offset Number],$A2131),"0000"))),"}")))</f>
        <v>#REF!</v>
      </c>
      <c r="P2131" t="e">
        <f>IF(INDEX(Methods[Method Type],$A2131)="","",
CONCATENATE("  - &amp;MethodID",TEXT($A2131,"0000"),
" {","MethodTypeCV:  ",CHAR(34),INDEX(Methods[Method Type],$A2131),CHAR(34),
", MethodCode:  ",CHAR(34),INDEX(Methods[Method Code],$A2131),CHAR(34),
", MethodName:  ",CHAR(34),INDEX(Methods[Method Name],$A2131),CHAR(34),
", MethodDescription:  ",CHAR(34),INDEX(Methods[Method Description],$A2131),CHAR(34),
", MethodLink:  ",CHAR(34),INDEX(Methods[Method Link],$A2131),CHAR(34),
", OrganizationID: *OrganizationID",TEXT(MATCH(INDEX(Methods[Organization Name],$A2131),Organizations[Organization Name],0),"0000"),"}"))</f>
        <v>#REF!</v>
      </c>
      <c r="Q2131" t="e">
        <f>IF(INDEX(Variables[Variable Type],$A2131)="","",
CONCATENATE("  - &amp;VariableID",TEXT($A2131,"0000"),
" {","VariableTypeCV:  ",CHAR(34),INDEX(Variables[Variable Type],$A2131),CHAR(34),
", VariableCode:  ",CHAR(34),INDEX(Variables[Variable Code],$A2131),CHAR(34),
", VariableNameCV:  ",CHAR(34),INDEX(Variables[Variable Name],$A2131),CHAR(34),
", VariableDefinition:  ",CHAR(34),INDEX(Variables[Variable Definition],$A2131),CHAR(34),
", SpecciationCV:  ",CHAR(34),INDEX(Variables[Speciation],$A2131),CHAR(34),
", NoDataValue:  ",CHAR(34),INDEX(Variables[No Data Value],$A2131),CHAR(34),"}"))</f>
        <v>#REF!</v>
      </c>
    </row>
    <row r="2132" spans="1:17" x14ac:dyDescent="0.25">
      <c r="A2132">
        <v>2129</v>
      </c>
      <c r="D2132" t="e">
        <f>IF(INDEX(People[First Name],$A2132)="","",
CONCATENATE("  - &amp;PersonID",TEXT($A2132,"0000"),
" {","PersonFirstName:  ",CHAR(34),INDEX(People[First Name],$A2132),CHAR(34),
", PersonMiddleName:  ",CHAR(34),INDEX(People[Middle Name],$A2132),CHAR(34),
", PersonLastName:  ",CHAR(34),INDEX(People[Last Name],$A2132),CHAR(34),"}"))</f>
        <v>#REF!</v>
      </c>
      <c r="E2132" t="e">
        <f>IF(INDEX(Organizations[Organization Type '[CV']],$A2132)="","",
CONCATENATE("  - &amp;OrganizationID",TEXT($A2132,"0000"),
" {","OrganizationTypeCV:  ",CHAR(34),INDEX(Organizations[Organization Type '[CV']],$A2132),CHAR(34),
", OrganizationCode:  ",CHAR(34),INDEX(Organizations[Organization Code],$A2132),CHAR(34),
", OrganizationName:  ",CHAR(34),INDEX(Organizations[Organization Name],$A2132),CHAR(34),
", OrganizationDescription:  ",CHAR(34),INDEX(Organizations[Organization Description],$A2132),CHAR(34),
", OrganizationLink:  ",CHAR(34),INDEX(Organizations[Organization Link],$A2132),CHAR(34),"}"))</f>
        <v>#REF!</v>
      </c>
      <c r="F2132" t="e">
        <f>IF(INDEX(People[First Name],$A2132)="","",
CONCATENATE("  - &amp;AffiliationID",TEXT($A2132,"0000"),
" {PersonID: *PersonID",TEXT($A2132,"0000"),
", OrganizationID: *OrganizationID",TEXT(MATCH(INDEX(People[Organization Name],$A2132),Organizations[Organization Name],0),"0000"),
", IsPrimaryOrganizationContact: , AffiliationStartDate: , AffiliationEndDate: , PrimaryPhone: ",
", PrimaryEmail: ",CHAR(34),INDEX(People[Primary Email],$A2132),CHAR(34),
", PrimaryAddress: ",CHAR(34),INDEX(People[Primary Address],$A2132),CHAR(34),
", PersonLink: }"))</f>
        <v>#REF!</v>
      </c>
      <c r="H2132" t="e">
        <f>IF(COUNTA(CitationInformation)=0,"",IF(INDEX(AuthorList[Author Name],$A2132)="","",
CONCATENATE("  - &amp;AuthorListID",TEXT($A2132,"0000"),
"  {CitationID: *CitationID0001",
", PersonID: *PersonID",TEXT(MATCH(INDEX(AuthorList[Author Name],$A2132),People[Full Name],0),"0000"),
", AuthorOrder: ",INDEX(AuthorList[Author Number],$A2132),"}")))</f>
        <v>#REF!</v>
      </c>
      <c r="K2132" t="e">
        <f>IF(INDEX(SamplingFeatures[Feature Code],$A2132)="","",
CONCATENATE("  - &amp;SamplingFeatureID",TEXT($A2132,"0000"),
" {","SamplingFeatureUUID:  ",CHAR(34),INDEX(SamplingFeatures[Sampling Feature UUID],$A2132),CHAR(34),
", SamplingFeatureTypeCV:  ",CHAR(34),INDEX(SamplingFeatures[Sampling Feature Type],$A2132),CHAR(34),
", SamplingFeatureCode:  ",CHAR(34),INDEX(SamplingFeatures[Feature Code],$A2132),CHAR(34),
", SamplingFeatureName:  ",CHAR(34),INDEX(SamplingFeatures[Feature Name],$A2132),CHAR(34),
", SamplingFeatureDescription:  ",CHAR(34),INDEX(SamplingFeatures[Feature Description],$A2132),CHAR(34),
", SamplingFeatureGeotypeCV:  ",CHAR(34),INDEX(SamplingFeatures[Feature Geo Type],$A2132),CHAR(34),
", FeatureGeometry:  ",CHAR(34),INDEX(SamplingFeatures[Feature Geometry],$A2132),CHAR(34),
", Elevation_m:  ",CHAR(34),INDEX(SamplingFeatures[Elevation_m],$A2132),CHAR(34),
", ElevationDatumCV:  ",CHAR(34),ElevationDatum,CHAR(34),"}"))</f>
        <v>#REF!</v>
      </c>
      <c r="L2132" t="e">
        <f>IF(INDEX(SamplingFeatures[Sampling Feature Type],$A2132)&lt;&gt;"Site","",
CONCATENATE("  - &amp;SiteID",TEXT(SUMPRODUCT(--($L$3:$L2131&lt;&gt;"")),"0000"),
" {","SamplingFeatureID:  *SamplingFeatureID",TEXT($A2132,"0000"),
", SiteTypeCV:  ",CHAR(34),INDEX(Sites[Site Type],$A2132),CHAR(34),
", Latitude:  ",INDEX(Sites[Latitude],$A2132),
", Longitude:  ",INDEX(Sites[Longitude],$A2132),
", SRSName:  ",CHAR(34),LatLonDatum,CHAR(34),"}"))</f>
        <v>#REF!</v>
      </c>
      <c r="M2132" t="e">
        <f>IF(INDEX(SamplingFeatures[Sampling Feature Type],$A2132)&lt;&gt;"Specimen","",
CONCATENATE("  - &amp;SpecimenID",TEXT(SUMPRODUCT(--($M$3:$M2131&lt;&gt;"")),"0000"),
" {","SamplingFeatureID:  *SamplingFeatureID",TEXT($A2132,"0000"),
", SpecimenTypeCV:  ",CHAR(34),INDEX(Specimens[Specimen Type],$A2132),CHAR(34),
", SpecimenMediumCV:  ",INDEX(Specimens[Specimen Medium],$A2132),
", IsFieldSpecimen:  ",CHAR(34),INDEX(Specimens[Is Field Specimen?],$A2132),CHAR(34),"}"))</f>
        <v>#REF!</v>
      </c>
      <c r="N2132" t="e">
        <f>IF(COUNTA(SpatialOffsets[])=0,"", IF(INDEX(SpatialOffsets[Spatial Offset Type],$A2132)="","",
CONCATENATE("  - &amp;SpatialOffsetID",TEXT($A2132,"0000"),
" {","SpatialOffsetTypeCV:  ",CHAR(34),INDEX(SpatialOffsets[Spatial Offset Type],$A2132),CHAR(34),
", Offset1Value:  ",INDEX(SpatialOffsets[Offset 1 Value],$A2132),
", Offset1UnitID:  ",CHAR(34),INDEX(SpatialOffsets[Offset 1 Unit],$A2132),CHAR(34),
", Offset2Value:  ",INDEX(SpatialOffsets[Offset 2 Value],$A2132),
", Offset2UnitID:  ",CHAR(34),INDEX(SpatialOffsets[Offset 2 Unit],$A2132),CHAR(34),
", Offset3Value:  ",INDEX(SpatialOffsets[Offset 3 Value],$A2132),
", Offset3UnitID:  ",CHAR(34),INDEX(SpatialOffsets[Offset 3 Unit],$A2132),CHAR(34),,"}")))</f>
        <v>#REF!</v>
      </c>
      <c r="O2132" t="e">
        <f>IF(COUNTA(RelatedFeatures[])=0,"", IF(INDEX(RelatedFeatures[First Sampling Feature Code],$A2132)="","",
CONCATENATE("  - &amp;RelationID",TEXT($A2132,"0000"),
" {","SamplingFeatureID:  *SamplingFeatureID",TEXT(MATCH(INDEX(RelatedFeatures[First Sampling Feature Code],$A2132),SamplingFeatures[Feature Code],0),"0000"),
", RelationshipTypeCV:  ",CHAR(34),INDEX(RelatedFeatures[Relationship Type],$A2132),CHAR(34),
", RelatedFeatureID: *SamplingFeatureID",TEXT(MATCH(INDEX(RelatedFeatures[Second Sampling Feature Code],$A2132),SamplingFeatures[Feature Code],0),"0000"),
", SpatialOffsetID:  ",IF(INDEX(RelatedFeatures[Offset Number],$A2132)="","",CONCATENATE("*SpatialOffsetID",TEXT(INDEX(RelatedFeatures[Offset Number],$A2132),"0000"))),"}")))</f>
        <v>#REF!</v>
      </c>
      <c r="P2132" t="e">
        <f>IF(INDEX(Methods[Method Type],$A2132)="","",
CONCATENATE("  - &amp;MethodID",TEXT($A2132,"0000"),
" {","MethodTypeCV:  ",CHAR(34),INDEX(Methods[Method Type],$A2132),CHAR(34),
", MethodCode:  ",CHAR(34),INDEX(Methods[Method Code],$A2132),CHAR(34),
", MethodName:  ",CHAR(34),INDEX(Methods[Method Name],$A2132),CHAR(34),
", MethodDescription:  ",CHAR(34),INDEX(Methods[Method Description],$A2132),CHAR(34),
", MethodLink:  ",CHAR(34),INDEX(Methods[Method Link],$A2132),CHAR(34),
", OrganizationID: *OrganizationID",TEXT(MATCH(INDEX(Methods[Organization Name],$A2132),Organizations[Organization Name],0),"0000"),"}"))</f>
        <v>#REF!</v>
      </c>
      <c r="Q2132" t="e">
        <f>IF(INDEX(Variables[Variable Type],$A2132)="","",
CONCATENATE("  - &amp;VariableID",TEXT($A2132,"0000"),
" {","VariableTypeCV:  ",CHAR(34),INDEX(Variables[Variable Type],$A2132),CHAR(34),
", VariableCode:  ",CHAR(34),INDEX(Variables[Variable Code],$A2132),CHAR(34),
", VariableNameCV:  ",CHAR(34),INDEX(Variables[Variable Name],$A2132),CHAR(34),
", VariableDefinition:  ",CHAR(34),INDEX(Variables[Variable Definition],$A2132),CHAR(34),
", SpecciationCV:  ",CHAR(34),INDEX(Variables[Speciation],$A2132),CHAR(34),
", NoDataValue:  ",CHAR(34),INDEX(Variables[No Data Value],$A2132),CHAR(34),"}"))</f>
        <v>#REF!</v>
      </c>
    </row>
    <row r="2133" spans="1:17" x14ac:dyDescent="0.25">
      <c r="A2133">
        <v>2130</v>
      </c>
      <c r="D2133" t="e">
        <f>IF(INDEX(People[First Name],$A2133)="","",
CONCATENATE("  - &amp;PersonID",TEXT($A2133,"0000"),
" {","PersonFirstName:  ",CHAR(34),INDEX(People[First Name],$A2133),CHAR(34),
", PersonMiddleName:  ",CHAR(34),INDEX(People[Middle Name],$A2133),CHAR(34),
", PersonLastName:  ",CHAR(34),INDEX(People[Last Name],$A2133),CHAR(34),"}"))</f>
        <v>#REF!</v>
      </c>
      <c r="E2133" t="e">
        <f>IF(INDEX(Organizations[Organization Type '[CV']],$A2133)="","",
CONCATENATE("  - &amp;OrganizationID",TEXT($A2133,"0000"),
" {","OrganizationTypeCV:  ",CHAR(34),INDEX(Organizations[Organization Type '[CV']],$A2133),CHAR(34),
", OrganizationCode:  ",CHAR(34),INDEX(Organizations[Organization Code],$A2133),CHAR(34),
", OrganizationName:  ",CHAR(34),INDEX(Organizations[Organization Name],$A2133),CHAR(34),
", OrganizationDescription:  ",CHAR(34),INDEX(Organizations[Organization Description],$A2133),CHAR(34),
", OrganizationLink:  ",CHAR(34),INDEX(Organizations[Organization Link],$A2133),CHAR(34),"}"))</f>
        <v>#REF!</v>
      </c>
      <c r="F2133" t="e">
        <f>IF(INDEX(People[First Name],$A2133)="","",
CONCATENATE("  - &amp;AffiliationID",TEXT($A2133,"0000"),
" {PersonID: *PersonID",TEXT($A2133,"0000"),
", OrganizationID: *OrganizationID",TEXT(MATCH(INDEX(People[Organization Name],$A2133),Organizations[Organization Name],0),"0000"),
", IsPrimaryOrganizationContact: , AffiliationStartDate: , AffiliationEndDate: , PrimaryPhone: ",
", PrimaryEmail: ",CHAR(34),INDEX(People[Primary Email],$A2133),CHAR(34),
", PrimaryAddress: ",CHAR(34),INDEX(People[Primary Address],$A2133),CHAR(34),
", PersonLink: }"))</f>
        <v>#REF!</v>
      </c>
      <c r="H2133" t="e">
        <f>IF(COUNTA(CitationInformation)=0,"",IF(INDEX(AuthorList[Author Name],$A2133)="","",
CONCATENATE("  - &amp;AuthorListID",TEXT($A2133,"0000"),
"  {CitationID: *CitationID0001",
", PersonID: *PersonID",TEXT(MATCH(INDEX(AuthorList[Author Name],$A2133),People[Full Name],0),"0000"),
", AuthorOrder: ",INDEX(AuthorList[Author Number],$A2133),"}")))</f>
        <v>#REF!</v>
      </c>
      <c r="K2133" t="e">
        <f>IF(INDEX(SamplingFeatures[Feature Code],$A2133)="","",
CONCATENATE("  - &amp;SamplingFeatureID",TEXT($A2133,"0000"),
" {","SamplingFeatureUUID:  ",CHAR(34),INDEX(SamplingFeatures[Sampling Feature UUID],$A2133),CHAR(34),
", SamplingFeatureTypeCV:  ",CHAR(34),INDEX(SamplingFeatures[Sampling Feature Type],$A2133),CHAR(34),
", SamplingFeatureCode:  ",CHAR(34),INDEX(SamplingFeatures[Feature Code],$A2133),CHAR(34),
", SamplingFeatureName:  ",CHAR(34),INDEX(SamplingFeatures[Feature Name],$A2133),CHAR(34),
", SamplingFeatureDescription:  ",CHAR(34),INDEX(SamplingFeatures[Feature Description],$A2133),CHAR(34),
", SamplingFeatureGeotypeCV:  ",CHAR(34),INDEX(SamplingFeatures[Feature Geo Type],$A2133),CHAR(34),
", FeatureGeometry:  ",CHAR(34),INDEX(SamplingFeatures[Feature Geometry],$A2133),CHAR(34),
", Elevation_m:  ",CHAR(34),INDEX(SamplingFeatures[Elevation_m],$A2133),CHAR(34),
", ElevationDatumCV:  ",CHAR(34),ElevationDatum,CHAR(34),"}"))</f>
        <v>#REF!</v>
      </c>
      <c r="L2133" t="e">
        <f>IF(INDEX(SamplingFeatures[Sampling Feature Type],$A2133)&lt;&gt;"Site","",
CONCATENATE("  - &amp;SiteID",TEXT(SUMPRODUCT(--($L$3:$L2132&lt;&gt;"")),"0000"),
" {","SamplingFeatureID:  *SamplingFeatureID",TEXT($A2133,"0000"),
", SiteTypeCV:  ",CHAR(34),INDEX(Sites[Site Type],$A2133),CHAR(34),
", Latitude:  ",INDEX(Sites[Latitude],$A2133),
", Longitude:  ",INDEX(Sites[Longitude],$A2133),
", SRSName:  ",CHAR(34),LatLonDatum,CHAR(34),"}"))</f>
        <v>#REF!</v>
      </c>
      <c r="M2133" t="e">
        <f>IF(INDEX(SamplingFeatures[Sampling Feature Type],$A2133)&lt;&gt;"Specimen","",
CONCATENATE("  - &amp;SpecimenID",TEXT(SUMPRODUCT(--($M$3:$M2132&lt;&gt;"")),"0000"),
" {","SamplingFeatureID:  *SamplingFeatureID",TEXT($A2133,"0000"),
", SpecimenTypeCV:  ",CHAR(34),INDEX(Specimens[Specimen Type],$A2133),CHAR(34),
", SpecimenMediumCV:  ",INDEX(Specimens[Specimen Medium],$A2133),
", IsFieldSpecimen:  ",CHAR(34),INDEX(Specimens[Is Field Specimen?],$A2133),CHAR(34),"}"))</f>
        <v>#REF!</v>
      </c>
      <c r="N2133" t="e">
        <f>IF(COUNTA(SpatialOffsets[])=0,"", IF(INDEX(SpatialOffsets[Spatial Offset Type],$A2133)="","",
CONCATENATE("  - &amp;SpatialOffsetID",TEXT($A2133,"0000"),
" {","SpatialOffsetTypeCV:  ",CHAR(34),INDEX(SpatialOffsets[Spatial Offset Type],$A2133),CHAR(34),
", Offset1Value:  ",INDEX(SpatialOffsets[Offset 1 Value],$A2133),
", Offset1UnitID:  ",CHAR(34),INDEX(SpatialOffsets[Offset 1 Unit],$A2133),CHAR(34),
", Offset2Value:  ",INDEX(SpatialOffsets[Offset 2 Value],$A2133),
", Offset2UnitID:  ",CHAR(34),INDEX(SpatialOffsets[Offset 2 Unit],$A2133),CHAR(34),
", Offset3Value:  ",INDEX(SpatialOffsets[Offset 3 Value],$A2133),
", Offset3UnitID:  ",CHAR(34),INDEX(SpatialOffsets[Offset 3 Unit],$A2133),CHAR(34),,"}")))</f>
        <v>#REF!</v>
      </c>
      <c r="O2133" t="e">
        <f>IF(COUNTA(RelatedFeatures[])=0,"", IF(INDEX(RelatedFeatures[First Sampling Feature Code],$A2133)="","",
CONCATENATE("  - &amp;RelationID",TEXT($A2133,"0000"),
" {","SamplingFeatureID:  *SamplingFeatureID",TEXT(MATCH(INDEX(RelatedFeatures[First Sampling Feature Code],$A2133),SamplingFeatures[Feature Code],0),"0000"),
", RelationshipTypeCV:  ",CHAR(34),INDEX(RelatedFeatures[Relationship Type],$A2133),CHAR(34),
", RelatedFeatureID: *SamplingFeatureID",TEXT(MATCH(INDEX(RelatedFeatures[Second Sampling Feature Code],$A2133),SamplingFeatures[Feature Code],0),"0000"),
", SpatialOffsetID:  ",IF(INDEX(RelatedFeatures[Offset Number],$A2133)="","",CONCATENATE("*SpatialOffsetID",TEXT(INDEX(RelatedFeatures[Offset Number],$A2133),"0000"))),"}")))</f>
        <v>#REF!</v>
      </c>
      <c r="P2133" t="e">
        <f>IF(INDEX(Methods[Method Type],$A2133)="","",
CONCATENATE("  - &amp;MethodID",TEXT($A2133,"0000"),
" {","MethodTypeCV:  ",CHAR(34),INDEX(Methods[Method Type],$A2133),CHAR(34),
", MethodCode:  ",CHAR(34),INDEX(Methods[Method Code],$A2133),CHAR(34),
", MethodName:  ",CHAR(34),INDEX(Methods[Method Name],$A2133),CHAR(34),
", MethodDescription:  ",CHAR(34),INDEX(Methods[Method Description],$A2133),CHAR(34),
", MethodLink:  ",CHAR(34),INDEX(Methods[Method Link],$A2133),CHAR(34),
", OrganizationID: *OrganizationID",TEXT(MATCH(INDEX(Methods[Organization Name],$A2133),Organizations[Organization Name],0),"0000"),"}"))</f>
        <v>#REF!</v>
      </c>
      <c r="Q2133" t="e">
        <f>IF(INDEX(Variables[Variable Type],$A2133)="","",
CONCATENATE("  - &amp;VariableID",TEXT($A2133,"0000"),
" {","VariableTypeCV:  ",CHAR(34),INDEX(Variables[Variable Type],$A2133),CHAR(34),
", VariableCode:  ",CHAR(34),INDEX(Variables[Variable Code],$A2133),CHAR(34),
", VariableNameCV:  ",CHAR(34),INDEX(Variables[Variable Name],$A2133),CHAR(34),
", VariableDefinition:  ",CHAR(34),INDEX(Variables[Variable Definition],$A2133),CHAR(34),
", SpecciationCV:  ",CHAR(34),INDEX(Variables[Speciation],$A2133),CHAR(34),
", NoDataValue:  ",CHAR(34),INDEX(Variables[No Data Value],$A2133),CHAR(34),"}"))</f>
        <v>#REF!</v>
      </c>
    </row>
    <row r="2134" spans="1:17" x14ac:dyDescent="0.25">
      <c r="A2134">
        <v>2131</v>
      </c>
      <c r="D2134" t="e">
        <f>IF(INDEX(People[First Name],$A2134)="","",
CONCATENATE("  - &amp;PersonID",TEXT($A2134,"0000"),
" {","PersonFirstName:  ",CHAR(34),INDEX(People[First Name],$A2134),CHAR(34),
", PersonMiddleName:  ",CHAR(34),INDEX(People[Middle Name],$A2134),CHAR(34),
", PersonLastName:  ",CHAR(34),INDEX(People[Last Name],$A2134),CHAR(34),"}"))</f>
        <v>#REF!</v>
      </c>
      <c r="E2134" t="e">
        <f>IF(INDEX(Organizations[Organization Type '[CV']],$A2134)="","",
CONCATENATE("  - &amp;OrganizationID",TEXT($A2134,"0000"),
" {","OrganizationTypeCV:  ",CHAR(34),INDEX(Organizations[Organization Type '[CV']],$A2134),CHAR(34),
", OrganizationCode:  ",CHAR(34),INDEX(Organizations[Organization Code],$A2134),CHAR(34),
", OrganizationName:  ",CHAR(34),INDEX(Organizations[Organization Name],$A2134),CHAR(34),
", OrganizationDescription:  ",CHAR(34),INDEX(Organizations[Organization Description],$A2134),CHAR(34),
", OrganizationLink:  ",CHAR(34),INDEX(Organizations[Organization Link],$A2134),CHAR(34),"}"))</f>
        <v>#REF!</v>
      </c>
      <c r="F2134" t="e">
        <f>IF(INDEX(People[First Name],$A2134)="","",
CONCATENATE("  - &amp;AffiliationID",TEXT($A2134,"0000"),
" {PersonID: *PersonID",TEXT($A2134,"0000"),
", OrganizationID: *OrganizationID",TEXT(MATCH(INDEX(People[Organization Name],$A2134),Organizations[Organization Name],0),"0000"),
", IsPrimaryOrganizationContact: , AffiliationStartDate: , AffiliationEndDate: , PrimaryPhone: ",
", PrimaryEmail: ",CHAR(34),INDEX(People[Primary Email],$A2134),CHAR(34),
", PrimaryAddress: ",CHAR(34),INDEX(People[Primary Address],$A2134),CHAR(34),
", PersonLink: }"))</f>
        <v>#REF!</v>
      </c>
      <c r="H2134" t="e">
        <f>IF(COUNTA(CitationInformation)=0,"",IF(INDEX(AuthorList[Author Name],$A2134)="","",
CONCATENATE("  - &amp;AuthorListID",TEXT($A2134,"0000"),
"  {CitationID: *CitationID0001",
", PersonID: *PersonID",TEXT(MATCH(INDEX(AuthorList[Author Name],$A2134),People[Full Name],0),"0000"),
", AuthorOrder: ",INDEX(AuthorList[Author Number],$A2134),"}")))</f>
        <v>#REF!</v>
      </c>
      <c r="K2134" t="e">
        <f>IF(INDEX(SamplingFeatures[Feature Code],$A2134)="","",
CONCATENATE("  - &amp;SamplingFeatureID",TEXT($A2134,"0000"),
" {","SamplingFeatureUUID:  ",CHAR(34),INDEX(SamplingFeatures[Sampling Feature UUID],$A2134),CHAR(34),
", SamplingFeatureTypeCV:  ",CHAR(34),INDEX(SamplingFeatures[Sampling Feature Type],$A2134),CHAR(34),
", SamplingFeatureCode:  ",CHAR(34),INDEX(SamplingFeatures[Feature Code],$A2134),CHAR(34),
", SamplingFeatureName:  ",CHAR(34),INDEX(SamplingFeatures[Feature Name],$A2134),CHAR(34),
", SamplingFeatureDescription:  ",CHAR(34),INDEX(SamplingFeatures[Feature Description],$A2134),CHAR(34),
", SamplingFeatureGeotypeCV:  ",CHAR(34),INDEX(SamplingFeatures[Feature Geo Type],$A2134),CHAR(34),
", FeatureGeometry:  ",CHAR(34),INDEX(SamplingFeatures[Feature Geometry],$A2134),CHAR(34),
", Elevation_m:  ",CHAR(34),INDEX(SamplingFeatures[Elevation_m],$A2134),CHAR(34),
", ElevationDatumCV:  ",CHAR(34),ElevationDatum,CHAR(34),"}"))</f>
        <v>#REF!</v>
      </c>
      <c r="L2134" t="e">
        <f>IF(INDEX(SamplingFeatures[Sampling Feature Type],$A2134)&lt;&gt;"Site","",
CONCATENATE("  - &amp;SiteID",TEXT(SUMPRODUCT(--($L$3:$L2133&lt;&gt;"")),"0000"),
" {","SamplingFeatureID:  *SamplingFeatureID",TEXT($A2134,"0000"),
", SiteTypeCV:  ",CHAR(34),INDEX(Sites[Site Type],$A2134),CHAR(34),
", Latitude:  ",INDEX(Sites[Latitude],$A2134),
", Longitude:  ",INDEX(Sites[Longitude],$A2134),
", SRSName:  ",CHAR(34),LatLonDatum,CHAR(34),"}"))</f>
        <v>#REF!</v>
      </c>
      <c r="M2134" t="e">
        <f>IF(INDEX(SamplingFeatures[Sampling Feature Type],$A2134)&lt;&gt;"Specimen","",
CONCATENATE("  - &amp;SpecimenID",TEXT(SUMPRODUCT(--($M$3:$M2133&lt;&gt;"")),"0000"),
" {","SamplingFeatureID:  *SamplingFeatureID",TEXT($A2134,"0000"),
", SpecimenTypeCV:  ",CHAR(34),INDEX(Specimens[Specimen Type],$A2134),CHAR(34),
", SpecimenMediumCV:  ",INDEX(Specimens[Specimen Medium],$A2134),
", IsFieldSpecimen:  ",CHAR(34),INDEX(Specimens[Is Field Specimen?],$A2134),CHAR(34),"}"))</f>
        <v>#REF!</v>
      </c>
      <c r="N2134" t="e">
        <f>IF(COUNTA(SpatialOffsets[])=0,"", IF(INDEX(SpatialOffsets[Spatial Offset Type],$A2134)="","",
CONCATENATE("  - &amp;SpatialOffsetID",TEXT($A2134,"0000"),
" {","SpatialOffsetTypeCV:  ",CHAR(34),INDEX(SpatialOffsets[Spatial Offset Type],$A2134),CHAR(34),
", Offset1Value:  ",INDEX(SpatialOffsets[Offset 1 Value],$A2134),
", Offset1UnitID:  ",CHAR(34),INDEX(SpatialOffsets[Offset 1 Unit],$A2134),CHAR(34),
", Offset2Value:  ",INDEX(SpatialOffsets[Offset 2 Value],$A2134),
", Offset2UnitID:  ",CHAR(34),INDEX(SpatialOffsets[Offset 2 Unit],$A2134),CHAR(34),
", Offset3Value:  ",INDEX(SpatialOffsets[Offset 3 Value],$A2134),
", Offset3UnitID:  ",CHAR(34),INDEX(SpatialOffsets[Offset 3 Unit],$A2134),CHAR(34),,"}")))</f>
        <v>#REF!</v>
      </c>
      <c r="O2134" t="e">
        <f>IF(COUNTA(RelatedFeatures[])=0,"", IF(INDEX(RelatedFeatures[First Sampling Feature Code],$A2134)="","",
CONCATENATE("  - &amp;RelationID",TEXT($A2134,"0000"),
" {","SamplingFeatureID:  *SamplingFeatureID",TEXT(MATCH(INDEX(RelatedFeatures[First Sampling Feature Code],$A2134),SamplingFeatures[Feature Code],0),"0000"),
", RelationshipTypeCV:  ",CHAR(34),INDEX(RelatedFeatures[Relationship Type],$A2134),CHAR(34),
", RelatedFeatureID: *SamplingFeatureID",TEXT(MATCH(INDEX(RelatedFeatures[Second Sampling Feature Code],$A2134),SamplingFeatures[Feature Code],0),"0000"),
", SpatialOffsetID:  ",IF(INDEX(RelatedFeatures[Offset Number],$A2134)="","",CONCATENATE("*SpatialOffsetID",TEXT(INDEX(RelatedFeatures[Offset Number],$A2134),"0000"))),"}")))</f>
        <v>#REF!</v>
      </c>
      <c r="P2134" t="e">
        <f>IF(INDEX(Methods[Method Type],$A2134)="","",
CONCATENATE("  - &amp;MethodID",TEXT($A2134,"0000"),
" {","MethodTypeCV:  ",CHAR(34),INDEX(Methods[Method Type],$A2134),CHAR(34),
", MethodCode:  ",CHAR(34),INDEX(Methods[Method Code],$A2134),CHAR(34),
", MethodName:  ",CHAR(34),INDEX(Methods[Method Name],$A2134),CHAR(34),
", MethodDescription:  ",CHAR(34),INDEX(Methods[Method Description],$A2134),CHAR(34),
", MethodLink:  ",CHAR(34),INDEX(Methods[Method Link],$A2134),CHAR(34),
", OrganizationID: *OrganizationID",TEXT(MATCH(INDEX(Methods[Organization Name],$A2134),Organizations[Organization Name],0),"0000"),"}"))</f>
        <v>#REF!</v>
      </c>
      <c r="Q2134" t="e">
        <f>IF(INDEX(Variables[Variable Type],$A2134)="","",
CONCATENATE("  - &amp;VariableID",TEXT($A2134,"0000"),
" {","VariableTypeCV:  ",CHAR(34),INDEX(Variables[Variable Type],$A2134),CHAR(34),
", VariableCode:  ",CHAR(34),INDEX(Variables[Variable Code],$A2134),CHAR(34),
", VariableNameCV:  ",CHAR(34),INDEX(Variables[Variable Name],$A2134),CHAR(34),
", VariableDefinition:  ",CHAR(34),INDEX(Variables[Variable Definition],$A2134),CHAR(34),
", SpecciationCV:  ",CHAR(34),INDEX(Variables[Speciation],$A2134),CHAR(34),
", NoDataValue:  ",CHAR(34),INDEX(Variables[No Data Value],$A2134),CHAR(34),"}"))</f>
        <v>#REF!</v>
      </c>
    </row>
    <row r="2135" spans="1:17" x14ac:dyDescent="0.25">
      <c r="A2135">
        <v>2132</v>
      </c>
      <c r="D2135" t="e">
        <f>IF(INDEX(People[First Name],$A2135)="","",
CONCATENATE("  - &amp;PersonID",TEXT($A2135,"0000"),
" {","PersonFirstName:  ",CHAR(34),INDEX(People[First Name],$A2135),CHAR(34),
", PersonMiddleName:  ",CHAR(34),INDEX(People[Middle Name],$A2135),CHAR(34),
", PersonLastName:  ",CHAR(34),INDEX(People[Last Name],$A2135),CHAR(34),"}"))</f>
        <v>#REF!</v>
      </c>
      <c r="E2135" t="e">
        <f>IF(INDEX(Organizations[Organization Type '[CV']],$A2135)="","",
CONCATENATE("  - &amp;OrganizationID",TEXT($A2135,"0000"),
" {","OrganizationTypeCV:  ",CHAR(34),INDEX(Organizations[Organization Type '[CV']],$A2135),CHAR(34),
", OrganizationCode:  ",CHAR(34),INDEX(Organizations[Organization Code],$A2135),CHAR(34),
", OrganizationName:  ",CHAR(34),INDEX(Organizations[Organization Name],$A2135),CHAR(34),
", OrganizationDescription:  ",CHAR(34),INDEX(Organizations[Organization Description],$A2135),CHAR(34),
", OrganizationLink:  ",CHAR(34),INDEX(Organizations[Organization Link],$A2135),CHAR(34),"}"))</f>
        <v>#REF!</v>
      </c>
      <c r="F2135" t="e">
        <f>IF(INDEX(People[First Name],$A2135)="","",
CONCATENATE("  - &amp;AffiliationID",TEXT($A2135,"0000"),
" {PersonID: *PersonID",TEXT($A2135,"0000"),
", OrganizationID: *OrganizationID",TEXT(MATCH(INDEX(People[Organization Name],$A2135),Organizations[Organization Name],0),"0000"),
", IsPrimaryOrganizationContact: , AffiliationStartDate: , AffiliationEndDate: , PrimaryPhone: ",
", PrimaryEmail: ",CHAR(34),INDEX(People[Primary Email],$A2135),CHAR(34),
", PrimaryAddress: ",CHAR(34),INDEX(People[Primary Address],$A2135),CHAR(34),
", PersonLink: }"))</f>
        <v>#REF!</v>
      </c>
      <c r="H2135" t="e">
        <f>IF(COUNTA(CitationInformation)=0,"",IF(INDEX(AuthorList[Author Name],$A2135)="","",
CONCATENATE("  - &amp;AuthorListID",TEXT($A2135,"0000"),
"  {CitationID: *CitationID0001",
", PersonID: *PersonID",TEXT(MATCH(INDEX(AuthorList[Author Name],$A2135),People[Full Name],0),"0000"),
", AuthorOrder: ",INDEX(AuthorList[Author Number],$A2135),"}")))</f>
        <v>#REF!</v>
      </c>
      <c r="K2135" t="e">
        <f>IF(INDEX(SamplingFeatures[Feature Code],$A2135)="","",
CONCATENATE("  - &amp;SamplingFeatureID",TEXT($A2135,"0000"),
" {","SamplingFeatureUUID:  ",CHAR(34),INDEX(SamplingFeatures[Sampling Feature UUID],$A2135),CHAR(34),
", SamplingFeatureTypeCV:  ",CHAR(34),INDEX(SamplingFeatures[Sampling Feature Type],$A2135),CHAR(34),
", SamplingFeatureCode:  ",CHAR(34),INDEX(SamplingFeatures[Feature Code],$A2135),CHAR(34),
", SamplingFeatureName:  ",CHAR(34),INDEX(SamplingFeatures[Feature Name],$A2135),CHAR(34),
", SamplingFeatureDescription:  ",CHAR(34),INDEX(SamplingFeatures[Feature Description],$A2135),CHAR(34),
", SamplingFeatureGeotypeCV:  ",CHAR(34),INDEX(SamplingFeatures[Feature Geo Type],$A2135),CHAR(34),
", FeatureGeometry:  ",CHAR(34),INDEX(SamplingFeatures[Feature Geometry],$A2135),CHAR(34),
", Elevation_m:  ",CHAR(34),INDEX(SamplingFeatures[Elevation_m],$A2135),CHAR(34),
", ElevationDatumCV:  ",CHAR(34),ElevationDatum,CHAR(34),"}"))</f>
        <v>#REF!</v>
      </c>
      <c r="L2135" t="e">
        <f>IF(INDEX(SamplingFeatures[Sampling Feature Type],$A2135)&lt;&gt;"Site","",
CONCATENATE("  - &amp;SiteID",TEXT(SUMPRODUCT(--($L$3:$L2134&lt;&gt;"")),"0000"),
" {","SamplingFeatureID:  *SamplingFeatureID",TEXT($A2135,"0000"),
", SiteTypeCV:  ",CHAR(34),INDEX(Sites[Site Type],$A2135),CHAR(34),
", Latitude:  ",INDEX(Sites[Latitude],$A2135),
", Longitude:  ",INDEX(Sites[Longitude],$A2135),
", SRSName:  ",CHAR(34),LatLonDatum,CHAR(34),"}"))</f>
        <v>#REF!</v>
      </c>
      <c r="M2135" t="e">
        <f>IF(INDEX(SamplingFeatures[Sampling Feature Type],$A2135)&lt;&gt;"Specimen","",
CONCATENATE("  - &amp;SpecimenID",TEXT(SUMPRODUCT(--($M$3:$M2134&lt;&gt;"")),"0000"),
" {","SamplingFeatureID:  *SamplingFeatureID",TEXT($A2135,"0000"),
", SpecimenTypeCV:  ",CHAR(34),INDEX(Specimens[Specimen Type],$A2135),CHAR(34),
", SpecimenMediumCV:  ",INDEX(Specimens[Specimen Medium],$A2135),
", IsFieldSpecimen:  ",CHAR(34),INDEX(Specimens[Is Field Specimen?],$A2135),CHAR(34),"}"))</f>
        <v>#REF!</v>
      </c>
      <c r="N2135" t="e">
        <f>IF(COUNTA(SpatialOffsets[])=0,"", IF(INDEX(SpatialOffsets[Spatial Offset Type],$A2135)="","",
CONCATENATE("  - &amp;SpatialOffsetID",TEXT($A2135,"0000"),
" {","SpatialOffsetTypeCV:  ",CHAR(34),INDEX(SpatialOffsets[Spatial Offset Type],$A2135),CHAR(34),
", Offset1Value:  ",INDEX(SpatialOffsets[Offset 1 Value],$A2135),
", Offset1UnitID:  ",CHAR(34),INDEX(SpatialOffsets[Offset 1 Unit],$A2135),CHAR(34),
", Offset2Value:  ",INDEX(SpatialOffsets[Offset 2 Value],$A2135),
", Offset2UnitID:  ",CHAR(34),INDEX(SpatialOffsets[Offset 2 Unit],$A2135),CHAR(34),
", Offset3Value:  ",INDEX(SpatialOffsets[Offset 3 Value],$A2135),
", Offset3UnitID:  ",CHAR(34),INDEX(SpatialOffsets[Offset 3 Unit],$A2135),CHAR(34),,"}")))</f>
        <v>#REF!</v>
      </c>
      <c r="O2135" t="e">
        <f>IF(COUNTA(RelatedFeatures[])=0,"", IF(INDEX(RelatedFeatures[First Sampling Feature Code],$A2135)="","",
CONCATENATE("  - &amp;RelationID",TEXT($A2135,"0000"),
" {","SamplingFeatureID:  *SamplingFeatureID",TEXT(MATCH(INDEX(RelatedFeatures[First Sampling Feature Code],$A2135),SamplingFeatures[Feature Code],0),"0000"),
", RelationshipTypeCV:  ",CHAR(34),INDEX(RelatedFeatures[Relationship Type],$A2135),CHAR(34),
", RelatedFeatureID: *SamplingFeatureID",TEXT(MATCH(INDEX(RelatedFeatures[Second Sampling Feature Code],$A2135),SamplingFeatures[Feature Code],0),"0000"),
", SpatialOffsetID:  ",IF(INDEX(RelatedFeatures[Offset Number],$A2135)="","",CONCATENATE("*SpatialOffsetID",TEXT(INDEX(RelatedFeatures[Offset Number],$A2135),"0000"))),"}")))</f>
        <v>#REF!</v>
      </c>
      <c r="P2135" t="e">
        <f>IF(INDEX(Methods[Method Type],$A2135)="","",
CONCATENATE("  - &amp;MethodID",TEXT($A2135,"0000"),
" {","MethodTypeCV:  ",CHAR(34),INDEX(Methods[Method Type],$A2135),CHAR(34),
", MethodCode:  ",CHAR(34),INDEX(Methods[Method Code],$A2135),CHAR(34),
", MethodName:  ",CHAR(34),INDEX(Methods[Method Name],$A2135),CHAR(34),
", MethodDescription:  ",CHAR(34),INDEX(Methods[Method Description],$A2135),CHAR(34),
", MethodLink:  ",CHAR(34),INDEX(Methods[Method Link],$A2135),CHAR(34),
", OrganizationID: *OrganizationID",TEXT(MATCH(INDEX(Methods[Organization Name],$A2135),Organizations[Organization Name],0),"0000"),"}"))</f>
        <v>#REF!</v>
      </c>
      <c r="Q2135" t="e">
        <f>IF(INDEX(Variables[Variable Type],$A2135)="","",
CONCATENATE("  - &amp;VariableID",TEXT($A2135,"0000"),
" {","VariableTypeCV:  ",CHAR(34),INDEX(Variables[Variable Type],$A2135),CHAR(34),
", VariableCode:  ",CHAR(34),INDEX(Variables[Variable Code],$A2135),CHAR(34),
", VariableNameCV:  ",CHAR(34),INDEX(Variables[Variable Name],$A2135),CHAR(34),
", VariableDefinition:  ",CHAR(34),INDEX(Variables[Variable Definition],$A2135),CHAR(34),
", SpecciationCV:  ",CHAR(34),INDEX(Variables[Speciation],$A2135),CHAR(34),
", NoDataValue:  ",CHAR(34),INDEX(Variables[No Data Value],$A2135),CHAR(34),"}"))</f>
        <v>#REF!</v>
      </c>
    </row>
    <row r="2136" spans="1:17" x14ac:dyDescent="0.25">
      <c r="A2136">
        <v>2133</v>
      </c>
      <c r="D2136" t="e">
        <f>IF(INDEX(People[First Name],$A2136)="","",
CONCATENATE("  - &amp;PersonID",TEXT($A2136,"0000"),
" {","PersonFirstName:  ",CHAR(34),INDEX(People[First Name],$A2136),CHAR(34),
", PersonMiddleName:  ",CHAR(34),INDEX(People[Middle Name],$A2136),CHAR(34),
", PersonLastName:  ",CHAR(34),INDEX(People[Last Name],$A2136),CHAR(34),"}"))</f>
        <v>#REF!</v>
      </c>
      <c r="E2136" t="e">
        <f>IF(INDEX(Organizations[Organization Type '[CV']],$A2136)="","",
CONCATENATE("  - &amp;OrganizationID",TEXT($A2136,"0000"),
" {","OrganizationTypeCV:  ",CHAR(34),INDEX(Organizations[Organization Type '[CV']],$A2136),CHAR(34),
", OrganizationCode:  ",CHAR(34),INDEX(Organizations[Organization Code],$A2136),CHAR(34),
", OrganizationName:  ",CHAR(34),INDEX(Organizations[Organization Name],$A2136),CHAR(34),
", OrganizationDescription:  ",CHAR(34),INDEX(Organizations[Organization Description],$A2136),CHAR(34),
", OrganizationLink:  ",CHAR(34),INDEX(Organizations[Organization Link],$A2136),CHAR(34),"}"))</f>
        <v>#REF!</v>
      </c>
      <c r="F2136" t="e">
        <f>IF(INDEX(People[First Name],$A2136)="","",
CONCATENATE("  - &amp;AffiliationID",TEXT($A2136,"0000"),
" {PersonID: *PersonID",TEXT($A2136,"0000"),
", OrganizationID: *OrganizationID",TEXT(MATCH(INDEX(People[Organization Name],$A2136),Organizations[Organization Name],0),"0000"),
", IsPrimaryOrganizationContact: , AffiliationStartDate: , AffiliationEndDate: , PrimaryPhone: ",
", PrimaryEmail: ",CHAR(34),INDEX(People[Primary Email],$A2136),CHAR(34),
", PrimaryAddress: ",CHAR(34),INDEX(People[Primary Address],$A2136),CHAR(34),
", PersonLink: }"))</f>
        <v>#REF!</v>
      </c>
      <c r="H2136" t="e">
        <f>IF(COUNTA(CitationInformation)=0,"",IF(INDEX(AuthorList[Author Name],$A2136)="","",
CONCATENATE("  - &amp;AuthorListID",TEXT($A2136,"0000"),
"  {CitationID: *CitationID0001",
", PersonID: *PersonID",TEXT(MATCH(INDEX(AuthorList[Author Name],$A2136),People[Full Name],0),"0000"),
", AuthorOrder: ",INDEX(AuthorList[Author Number],$A2136),"}")))</f>
        <v>#REF!</v>
      </c>
      <c r="K2136" t="e">
        <f>IF(INDEX(SamplingFeatures[Feature Code],$A2136)="","",
CONCATENATE("  - &amp;SamplingFeatureID",TEXT($A2136,"0000"),
" {","SamplingFeatureUUID:  ",CHAR(34),INDEX(SamplingFeatures[Sampling Feature UUID],$A2136),CHAR(34),
", SamplingFeatureTypeCV:  ",CHAR(34),INDEX(SamplingFeatures[Sampling Feature Type],$A2136),CHAR(34),
", SamplingFeatureCode:  ",CHAR(34),INDEX(SamplingFeatures[Feature Code],$A2136),CHAR(34),
", SamplingFeatureName:  ",CHAR(34),INDEX(SamplingFeatures[Feature Name],$A2136),CHAR(34),
", SamplingFeatureDescription:  ",CHAR(34),INDEX(SamplingFeatures[Feature Description],$A2136),CHAR(34),
", SamplingFeatureGeotypeCV:  ",CHAR(34),INDEX(SamplingFeatures[Feature Geo Type],$A2136),CHAR(34),
", FeatureGeometry:  ",CHAR(34),INDEX(SamplingFeatures[Feature Geometry],$A2136),CHAR(34),
", Elevation_m:  ",CHAR(34),INDEX(SamplingFeatures[Elevation_m],$A2136),CHAR(34),
", ElevationDatumCV:  ",CHAR(34),ElevationDatum,CHAR(34),"}"))</f>
        <v>#REF!</v>
      </c>
      <c r="L2136" t="e">
        <f>IF(INDEX(SamplingFeatures[Sampling Feature Type],$A2136)&lt;&gt;"Site","",
CONCATENATE("  - &amp;SiteID",TEXT(SUMPRODUCT(--($L$3:$L2135&lt;&gt;"")),"0000"),
" {","SamplingFeatureID:  *SamplingFeatureID",TEXT($A2136,"0000"),
", SiteTypeCV:  ",CHAR(34),INDEX(Sites[Site Type],$A2136),CHAR(34),
", Latitude:  ",INDEX(Sites[Latitude],$A2136),
", Longitude:  ",INDEX(Sites[Longitude],$A2136),
", SRSName:  ",CHAR(34),LatLonDatum,CHAR(34),"}"))</f>
        <v>#REF!</v>
      </c>
      <c r="M2136" t="e">
        <f>IF(INDEX(SamplingFeatures[Sampling Feature Type],$A2136)&lt;&gt;"Specimen","",
CONCATENATE("  - &amp;SpecimenID",TEXT(SUMPRODUCT(--($M$3:$M2135&lt;&gt;"")),"0000"),
" {","SamplingFeatureID:  *SamplingFeatureID",TEXT($A2136,"0000"),
", SpecimenTypeCV:  ",CHAR(34),INDEX(Specimens[Specimen Type],$A2136),CHAR(34),
", SpecimenMediumCV:  ",INDEX(Specimens[Specimen Medium],$A2136),
", IsFieldSpecimen:  ",CHAR(34),INDEX(Specimens[Is Field Specimen?],$A2136),CHAR(34),"}"))</f>
        <v>#REF!</v>
      </c>
      <c r="N2136" t="e">
        <f>IF(COUNTA(SpatialOffsets[])=0,"", IF(INDEX(SpatialOffsets[Spatial Offset Type],$A2136)="","",
CONCATENATE("  - &amp;SpatialOffsetID",TEXT($A2136,"0000"),
" {","SpatialOffsetTypeCV:  ",CHAR(34),INDEX(SpatialOffsets[Spatial Offset Type],$A2136),CHAR(34),
", Offset1Value:  ",INDEX(SpatialOffsets[Offset 1 Value],$A2136),
", Offset1UnitID:  ",CHAR(34),INDEX(SpatialOffsets[Offset 1 Unit],$A2136),CHAR(34),
", Offset2Value:  ",INDEX(SpatialOffsets[Offset 2 Value],$A2136),
", Offset2UnitID:  ",CHAR(34),INDEX(SpatialOffsets[Offset 2 Unit],$A2136),CHAR(34),
", Offset3Value:  ",INDEX(SpatialOffsets[Offset 3 Value],$A2136),
", Offset3UnitID:  ",CHAR(34),INDEX(SpatialOffsets[Offset 3 Unit],$A2136),CHAR(34),,"}")))</f>
        <v>#REF!</v>
      </c>
      <c r="O2136" t="e">
        <f>IF(COUNTA(RelatedFeatures[])=0,"", IF(INDEX(RelatedFeatures[First Sampling Feature Code],$A2136)="","",
CONCATENATE("  - &amp;RelationID",TEXT($A2136,"0000"),
" {","SamplingFeatureID:  *SamplingFeatureID",TEXT(MATCH(INDEX(RelatedFeatures[First Sampling Feature Code],$A2136),SamplingFeatures[Feature Code],0),"0000"),
", RelationshipTypeCV:  ",CHAR(34),INDEX(RelatedFeatures[Relationship Type],$A2136),CHAR(34),
", RelatedFeatureID: *SamplingFeatureID",TEXT(MATCH(INDEX(RelatedFeatures[Second Sampling Feature Code],$A2136),SamplingFeatures[Feature Code],0),"0000"),
", SpatialOffsetID:  ",IF(INDEX(RelatedFeatures[Offset Number],$A2136)="","",CONCATENATE("*SpatialOffsetID",TEXT(INDEX(RelatedFeatures[Offset Number],$A2136),"0000"))),"}")))</f>
        <v>#REF!</v>
      </c>
      <c r="P2136" t="e">
        <f>IF(INDEX(Methods[Method Type],$A2136)="","",
CONCATENATE("  - &amp;MethodID",TEXT($A2136,"0000"),
" {","MethodTypeCV:  ",CHAR(34),INDEX(Methods[Method Type],$A2136),CHAR(34),
", MethodCode:  ",CHAR(34),INDEX(Methods[Method Code],$A2136),CHAR(34),
", MethodName:  ",CHAR(34),INDEX(Methods[Method Name],$A2136),CHAR(34),
", MethodDescription:  ",CHAR(34),INDEX(Methods[Method Description],$A2136),CHAR(34),
", MethodLink:  ",CHAR(34),INDEX(Methods[Method Link],$A2136),CHAR(34),
", OrganizationID: *OrganizationID",TEXT(MATCH(INDEX(Methods[Organization Name],$A2136),Organizations[Organization Name],0),"0000"),"}"))</f>
        <v>#REF!</v>
      </c>
      <c r="Q2136" t="e">
        <f>IF(INDEX(Variables[Variable Type],$A2136)="","",
CONCATENATE("  - &amp;VariableID",TEXT($A2136,"0000"),
" {","VariableTypeCV:  ",CHAR(34),INDEX(Variables[Variable Type],$A2136),CHAR(34),
", VariableCode:  ",CHAR(34),INDEX(Variables[Variable Code],$A2136),CHAR(34),
", VariableNameCV:  ",CHAR(34),INDEX(Variables[Variable Name],$A2136),CHAR(34),
", VariableDefinition:  ",CHAR(34),INDEX(Variables[Variable Definition],$A2136),CHAR(34),
", SpecciationCV:  ",CHAR(34),INDEX(Variables[Speciation],$A2136),CHAR(34),
", NoDataValue:  ",CHAR(34),INDEX(Variables[No Data Value],$A2136),CHAR(34),"}"))</f>
        <v>#REF!</v>
      </c>
    </row>
    <row r="2137" spans="1:17" x14ac:dyDescent="0.25">
      <c r="A2137">
        <v>2134</v>
      </c>
      <c r="D2137" t="e">
        <f>IF(INDEX(People[First Name],$A2137)="","",
CONCATENATE("  - &amp;PersonID",TEXT($A2137,"0000"),
" {","PersonFirstName:  ",CHAR(34),INDEX(People[First Name],$A2137),CHAR(34),
", PersonMiddleName:  ",CHAR(34),INDEX(People[Middle Name],$A2137),CHAR(34),
", PersonLastName:  ",CHAR(34),INDEX(People[Last Name],$A2137),CHAR(34),"}"))</f>
        <v>#REF!</v>
      </c>
      <c r="E2137" t="e">
        <f>IF(INDEX(Organizations[Organization Type '[CV']],$A2137)="","",
CONCATENATE("  - &amp;OrganizationID",TEXT($A2137,"0000"),
" {","OrganizationTypeCV:  ",CHAR(34),INDEX(Organizations[Organization Type '[CV']],$A2137),CHAR(34),
", OrganizationCode:  ",CHAR(34),INDEX(Organizations[Organization Code],$A2137),CHAR(34),
", OrganizationName:  ",CHAR(34),INDEX(Organizations[Organization Name],$A2137),CHAR(34),
", OrganizationDescription:  ",CHAR(34),INDEX(Organizations[Organization Description],$A2137),CHAR(34),
", OrganizationLink:  ",CHAR(34),INDEX(Organizations[Organization Link],$A2137),CHAR(34),"}"))</f>
        <v>#REF!</v>
      </c>
      <c r="F2137" t="e">
        <f>IF(INDEX(People[First Name],$A2137)="","",
CONCATENATE("  - &amp;AffiliationID",TEXT($A2137,"0000"),
" {PersonID: *PersonID",TEXT($A2137,"0000"),
", OrganizationID: *OrganizationID",TEXT(MATCH(INDEX(People[Organization Name],$A2137),Organizations[Organization Name],0),"0000"),
", IsPrimaryOrganizationContact: , AffiliationStartDate: , AffiliationEndDate: , PrimaryPhone: ",
", PrimaryEmail: ",CHAR(34),INDEX(People[Primary Email],$A2137),CHAR(34),
", PrimaryAddress: ",CHAR(34),INDEX(People[Primary Address],$A2137),CHAR(34),
", PersonLink: }"))</f>
        <v>#REF!</v>
      </c>
      <c r="H2137" t="e">
        <f>IF(COUNTA(CitationInformation)=0,"",IF(INDEX(AuthorList[Author Name],$A2137)="","",
CONCATENATE("  - &amp;AuthorListID",TEXT($A2137,"0000"),
"  {CitationID: *CitationID0001",
", PersonID: *PersonID",TEXT(MATCH(INDEX(AuthorList[Author Name],$A2137),People[Full Name],0),"0000"),
", AuthorOrder: ",INDEX(AuthorList[Author Number],$A2137),"}")))</f>
        <v>#REF!</v>
      </c>
      <c r="K2137" t="e">
        <f>IF(INDEX(SamplingFeatures[Feature Code],$A2137)="","",
CONCATENATE("  - &amp;SamplingFeatureID",TEXT($A2137,"0000"),
" {","SamplingFeatureUUID:  ",CHAR(34),INDEX(SamplingFeatures[Sampling Feature UUID],$A2137),CHAR(34),
", SamplingFeatureTypeCV:  ",CHAR(34),INDEX(SamplingFeatures[Sampling Feature Type],$A2137),CHAR(34),
", SamplingFeatureCode:  ",CHAR(34),INDEX(SamplingFeatures[Feature Code],$A2137),CHAR(34),
", SamplingFeatureName:  ",CHAR(34),INDEX(SamplingFeatures[Feature Name],$A2137),CHAR(34),
", SamplingFeatureDescription:  ",CHAR(34),INDEX(SamplingFeatures[Feature Description],$A2137),CHAR(34),
", SamplingFeatureGeotypeCV:  ",CHAR(34),INDEX(SamplingFeatures[Feature Geo Type],$A2137),CHAR(34),
", FeatureGeometry:  ",CHAR(34),INDEX(SamplingFeatures[Feature Geometry],$A2137),CHAR(34),
", Elevation_m:  ",CHAR(34),INDEX(SamplingFeatures[Elevation_m],$A2137),CHAR(34),
", ElevationDatumCV:  ",CHAR(34),ElevationDatum,CHAR(34),"}"))</f>
        <v>#REF!</v>
      </c>
      <c r="L2137" t="e">
        <f>IF(INDEX(SamplingFeatures[Sampling Feature Type],$A2137)&lt;&gt;"Site","",
CONCATENATE("  - &amp;SiteID",TEXT(SUMPRODUCT(--($L$3:$L2136&lt;&gt;"")),"0000"),
" {","SamplingFeatureID:  *SamplingFeatureID",TEXT($A2137,"0000"),
", SiteTypeCV:  ",CHAR(34),INDEX(Sites[Site Type],$A2137),CHAR(34),
", Latitude:  ",INDEX(Sites[Latitude],$A2137),
", Longitude:  ",INDEX(Sites[Longitude],$A2137),
", SRSName:  ",CHAR(34),LatLonDatum,CHAR(34),"}"))</f>
        <v>#REF!</v>
      </c>
      <c r="M2137" t="e">
        <f>IF(INDEX(SamplingFeatures[Sampling Feature Type],$A2137)&lt;&gt;"Specimen","",
CONCATENATE("  - &amp;SpecimenID",TEXT(SUMPRODUCT(--($M$3:$M2136&lt;&gt;"")),"0000"),
" {","SamplingFeatureID:  *SamplingFeatureID",TEXT($A2137,"0000"),
", SpecimenTypeCV:  ",CHAR(34),INDEX(Specimens[Specimen Type],$A2137),CHAR(34),
", SpecimenMediumCV:  ",INDEX(Specimens[Specimen Medium],$A2137),
", IsFieldSpecimen:  ",CHAR(34),INDEX(Specimens[Is Field Specimen?],$A2137),CHAR(34),"}"))</f>
        <v>#REF!</v>
      </c>
      <c r="N2137" t="e">
        <f>IF(COUNTA(SpatialOffsets[])=0,"", IF(INDEX(SpatialOffsets[Spatial Offset Type],$A2137)="","",
CONCATENATE("  - &amp;SpatialOffsetID",TEXT($A2137,"0000"),
" {","SpatialOffsetTypeCV:  ",CHAR(34),INDEX(SpatialOffsets[Spatial Offset Type],$A2137),CHAR(34),
", Offset1Value:  ",INDEX(SpatialOffsets[Offset 1 Value],$A2137),
", Offset1UnitID:  ",CHAR(34),INDEX(SpatialOffsets[Offset 1 Unit],$A2137),CHAR(34),
", Offset2Value:  ",INDEX(SpatialOffsets[Offset 2 Value],$A2137),
", Offset2UnitID:  ",CHAR(34),INDEX(SpatialOffsets[Offset 2 Unit],$A2137),CHAR(34),
", Offset3Value:  ",INDEX(SpatialOffsets[Offset 3 Value],$A2137),
", Offset3UnitID:  ",CHAR(34),INDEX(SpatialOffsets[Offset 3 Unit],$A2137),CHAR(34),,"}")))</f>
        <v>#REF!</v>
      </c>
      <c r="O2137" t="e">
        <f>IF(COUNTA(RelatedFeatures[])=0,"", IF(INDEX(RelatedFeatures[First Sampling Feature Code],$A2137)="","",
CONCATENATE("  - &amp;RelationID",TEXT($A2137,"0000"),
" {","SamplingFeatureID:  *SamplingFeatureID",TEXT(MATCH(INDEX(RelatedFeatures[First Sampling Feature Code],$A2137),SamplingFeatures[Feature Code],0),"0000"),
", RelationshipTypeCV:  ",CHAR(34),INDEX(RelatedFeatures[Relationship Type],$A2137),CHAR(34),
", RelatedFeatureID: *SamplingFeatureID",TEXT(MATCH(INDEX(RelatedFeatures[Second Sampling Feature Code],$A2137),SamplingFeatures[Feature Code],0),"0000"),
", SpatialOffsetID:  ",IF(INDEX(RelatedFeatures[Offset Number],$A2137)="","",CONCATENATE("*SpatialOffsetID",TEXT(INDEX(RelatedFeatures[Offset Number],$A2137),"0000"))),"}")))</f>
        <v>#REF!</v>
      </c>
      <c r="P2137" t="e">
        <f>IF(INDEX(Methods[Method Type],$A2137)="","",
CONCATENATE("  - &amp;MethodID",TEXT($A2137,"0000"),
" {","MethodTypeCV:  ",CHAR(34),INDEX(Methods[Method Type],$A2137),CHAR(34),
", MethodCode:  ",CHAR(34),INDEX(Methods[Method Code],$A2137),CHAR(34),
", MethodName:  ",CHAR(34),INDEX(Methods[Method Name],$A2137),CHAR(34),
", MethodDescription:  ",CHAR(34),INDEX(Methods[Method Description],$A2137),CHAR(34),
", MethodLink:  ",CHAR(34),INDEX(Methods[Method Link],$A2137),CHAR(34),
", OrganizationID: *OrganizationID",TEXT(MATCH(INDEX(Methods[Organization Name],$A2137),Organizations[Organization Name],0),"0000"),"}"))</f>
        <v>#REF!</v>
      </c>
      <c r="Q2137" t="e">
        <f>IF(INDEX(Variables[Variable Type],$A2137)="","",
CONCATENATE("  - &amp;VariableID",TEXT($A2137,"0000"),
" {","VariableTypeCV:  ",CHAR(34),INDEX(Variables[Variable Type],$A2137),CHAR(34),
", VariableCode:  ",CHAR(34),INDEX(Variables[Variable Code],$A2137),CHAR(34),
", VariableNameCV:  ",CHAR(34),INDEX(Variables[Variable Name],$A2137),CHAR(34),
", VariableDefinition:  ",CHAR(34),INDEX(Variables[Variable Definition],$A2137),CHAR(34),
", SpecciationCV:  ",CHAR(34),INDEX(Variables[Speciation],$A2137),CHAR(34),
", NoDataValue:  ",CHAR(34),INDEX(Variables[No Data Value],$A2137),CHAR(34),"}"))</f>
        <v>#REF!</v>
      </c>
    </row>
    <row r="2138" spans="1:17" x14ac:dyDescent="0.25">
      <c r="A2138">
        <v>2135</v>
      </c>
      <c r="D2138" t="e">
        <f>IF(INDEX(People[First Name],$A2138)="","",
CONCATENATE("  - &amp;PersonID",TEXT($A2138,"0000"),
" {","PersonFirstName:  ",CHAR(34),INDEX(People[First Name],$A2138),CHAR(34),
", PersonMiddleName:  ",CHAR(34),INDEX(People[Middle Name],$A2138),CHAR(34),
", PersonLastName:  ",CHAR(34),INDEX(People[Last Name],$A2138),CHAR(34),"}"))</f>
        <v>#REF!</v>
      </c>
      <c r="E2138" t="e">
        <f>IF(INDEX(Organizations[Organization Type '[CV']],$A2138)="","",
CONCATENATE("  - &amp;OrganizationID",TEXT($A2138,"0000"),
" {","OrganizationTypeCV:  ",CHAR(34),INDEX(Organizations[Organization Type '[CV']],$A2138),CHAR(34),
", OrganizationCode:  ",CHAR(34),INDEX(Organizations[Organization Code],$A2138),CHAR(34),
", OrganizationName:  ",CHAR(34),INDEX(Organizations[Organization Name],$A2138),CHAR(34),
", OrganizationDescription:  ",CHAR(34),INDEX(Organizations[Organization Description],$A2138),CHAR(34),
", OrganizationLink:  ",CHAR(34),INDEX(Organizations[Organization Link],$A2138),CHAR(34),"}"))</f>
        <v>#REF!</v>
      </c>
      <c r="F2138" t="e">
        <f>IF(INDEX(People[First Name],$A2138)="","",
CONCATENATE("  - &amp;AffiliationID",TEXT($A2138,"0000"),
" {PersonID: *PersonID",TEXT($A2138,"0000"),
", OrganizationID: *OrganizationID",TEXT(MATCH(INDEX(People[Organization Name],$A2138),Organizations[Organization Name],0),"0000"),
", IsPrimaryOrganizationContact: , AffiliationStartDate: , AffiliationEndDate: , PrimaryPhone: ",
", PrimaryEmail: ",CHAR(34),INDEX(People[Primary Email],$A2138),CHAR(34),
", PrimaryAddress: ",CHAR(34),INDEX(People[Primary Address],$A2138),CHAR(34),
", PersonLink: }"))</f>
        <v>#REF!</v>
      </c>
      <c r="H2138" t="e">
        <f>IF(COUNTA(CitationInformation)=0,"",IF(INDEX(AuthorList[Author Name],$A2138)="","",
CONCATENATE("  - &amp;AuthorListID",TEXT($A2138,"0000"),
"  {CitationID: *CitationID0001",
", PersonID: *PersonID",TEXT(MATCH(INDEX(AuthorList[Author Name],$A2138),People[Full Name],0),"0000"),
", AuthorOrder: ",INDEX(AuthorList[Author Number],$A2138),"}")))</f>
        <v>#REF!</v>
      </c>
      <c r="K2138" t="e">
        <f>IF(INDEX(SamplingFeatures[Feature Code],$A2138)="","",
CONCATENATE("  - &amp;SamplingFeatureID",TEXT($A2138,"0000"),
" {","SamplingFeatureUUID:  ",CHAR(34),INDEX(SamplingFeatures[Sampling Feature UUID],$A2138),CHAR(34),
", SamplingFeatureTypeCV:  ",CHAR(34),INDEX(SamplingFeatures[Sampling Feature Type],$A2138),CHAR(34),
", SamplingFeatureCode:  ",CHAR(34),INDEX(SamplingFeatures[Feature Code],$A2138),CHAR(34),
", SamplingFeatureName:  ",CHAR(34),INDEX(SamplingFeatures[Feature Name],$A2138),CHAR(34),
", SamplingFeatureDescription:  ",CHAR(34),INDEX(SamplingFeatures[Feature Description],$A2138),CHAR(34),
", SamplingFeatureGeotypeCV:  ",CHAR(34),INDEX(SamplingFeatures[Feature Geo Type],$A2138),CHAR(34),
", FeatureGeometry:  ",CHAR(34),INDEX(SamplingFeatures[Feature Geometry],$A2138),CHAR(34),
", Elevation_m:  ",CHAR(34),INDEX(SamplingFeatures[Elevation_m],$A2138),CHAR(34),
", ElevationDatumCV:  ",CHAR(34),ElevationDatum,CHAR(34),"}"))</f>
        <v>#REF!</v>
      </c>
      <c r="L2138" t="e">
        <f>IF(INDEX(SamplingFeatures[Sampling Feature Type],$A2138)&lt;&gt;"Site","",
CONCATENATE("  - &amp;SiteID",TEXT(SUMPRODUCT(--($L$3:$L2137&lt;&gt;"")),"0000"),
" {","SamplingFeatureID:  *SamplingFeatureID",TEXT($A2138,"0000"),
", SiteTypeCV:  ",CHAR(34),INDEX(Sites[Site Type],$A2138),CHAR(34),
", Latitude:  ",INDEX(Sites[Latitude],$A2138),
", Longitude:  ",INDEX(Sites[Longitude],$A2138),
", SRSName:  ",CHAR(34),LatLonDatum,CHAR(34),"}"))</f>
        <v>#REF!</v>
      </c>
      <c r="M2138" t="e">
        <f>IF(INDEX(SamplingFeatures[Sampling Feature Type],$A2138)&lt;&gt;"Specimen","",
CONCATENATE("  - &amp;SpecimenID",TEXT(SUMPRODUCT(--($M$3:$M2137&lt;&gt;"")),"0000"),
" {","SamplingFeatureID:  *SamplingFeatureID",TEXT($A2138,"0000"),
", SpecimenTypeCV:  ",CHAR(34),INDEX(Specimens[Specimen Type],$A2138),CHAR(34),
", SpecimenMediumCV:  ",INDEX(Specimens[Specimen Medium],$A2138),
", IsFieldSpecimen:  ",CHAR(34),INDEX(Specimens[Is Field Specimen?],$A2138),CHAR(34),"}"))</f>
        <v>#REF!</v>
      </c>
      <c r="N2138" t="e">
        <f>IF(COUNTA(SpatialOffsets[])=0,"", IF(INDEX(SpatialOffsets[Spatial Offset Type],$A2138)="","",
CONCATENATE("  - &amp;SpatialOffsetID",TEXT($A2138,"0000"),
" {","SpatialOffsetTypeCV:  ",CHAR(34),INDEX(SpatialOffsets[Spatial Offset Type],$A2138),CHAR(34),
", Offset1Value:  ",INDEX(SpatialOffsets[Offset 1 Value],$A2138),
", Offset1UnitID:  ",CHAR(34),INDEX(SpatialOffsets[Offset 1 Unit],$A2138),CHAR(34),
", Offset2Value:  ",INDEX(SpatialOffsets[Offset 2 Value],$A2138),
", Offset2UnitID:  ",CHAR(34),INDEX(SpatialOffsets[Offset 2 Unit],$A2138),CHAR(34),
", Offset3Value:  ",INDEX(SpatialOffsets[Offset 3 Value],$A2138),
", Offset3UnitID:  ",CHAR(34),INDEX(SpatialOffsets[Offset 3 Unit],$A2138),CHAR(34),,"}")))</f>
        <v>#REF!</v>
      </c>
      <c r="O2138" t="e">
        <f>IF(COUNTA(RelatedFeatures[])=0,"", IF(INDEX(RelatedFeatures[First Sampling Feature Code],$A2138)="","",
CONCATENATE("  - &amp;RelationID",TEXT($A2138,"0000"),
" {","SamplingFeatureID:  *SamplingFeatureID",TEXT(MATCH(INDEX(RelatedFeatures[First Sampling Feature Code],$A2138),SamplingFeatures[Feature Code],0),"0000"),
", RelationshipTypeCV:  ",CHAR(34),INDEX(RelatedFeatures[Relationship Type],$A2138),CHAR(34),
", RelatedFeatureID: *SamplingFeatureID",TEXT(MATCH(INDEX(RelatedFeatures[Second Sampling Feature Code],$A2138),SamplingFeatures[Feature Code],0),"0000"),
", SpatialOffsetID:  ",IF(INDEX(RelatedFeatures[Offset Number],$A2138)="","",CONCATENATE("*SpatialOffsetID",TEXT(INDEX(RelatedFeatures[Offset Number],$A2138),"0000"))),"}")))</f>
        <v>#REF!</v>
      </c>
      <c r="P2138" t="e">
        <f>IF(INDEX(Methods[Method Type],$A2138)="","",
CONCATENATE("  - &amp;MethodID",TEXT($A2138,"0000"),
" {","MethodTypeCV:  ",CHAR(34),INDEX(Methods[Method Type],$A2138),CHAR(34),
", MethodCode:  ",CHAR(34),INDEX(Methods[Method Code],$A2138),CHAR(34),
", MethodName:  ",CHAR(34),INDEX(Methods[Method Name],$A2138),CHAR(34),
", MethodDescription:  ",CHAR(34),INDEX(Methods[Method Description],$A2138),CHAR(34),
", MethodLink:  ",CHAR(34),INDEX(Methods[Method Link],$A2138),CHAR(34),
", OrganizationID: *OrganizationID",TEXT(MATCH(INDEX(Methods[Organization Name],$A2138),Organizations[Organization Name],0),"0000"),"}"))</f>
        <v>#REF!</v>
      </c>
      <c r="Q2138" t="e">
        <f>IF(INDEX(Variables[Variable Type],$A2138)="","",
CONCATENATE("  - &amp;VariableID",TEXT($A2138,"0000"),
" {","VariableTypeCV:  ",CHAR(34),INDEX(Variables[Variable Type],$A2138),CHAR(34),
", VariableCode:  ",CHAR(34),INDEX(Variables[Variable Code],$A2138),CHAR(34),
", VariableNameCV:  ",CHAR(34),INDEX(Variables[Variable Name],$A2138),CHAR(34),
", VariableDefinition:  ",CHAR(34),INDEX(Variables[Variable Definition],$A2138),CHAR(34),
", SpecciationCV:  ",CHAR(34),INDEX(Variables[Speciation],$A2138),CHAR(34),
", NoDataValue:  ",CHAR(34),INDEX(Variables[No Data Value],$A2138),CHAR(34),"}"))</f>
        <v>#REF!</v>
      </c>
    </row>
    <row r="2139" spans="1:17" x14ac:dyDescent="0.25">
      <c r="A2139">
        <v>2136</v>
      </c>
      <c r="D2139" t="e">
        <f>IF(INDEX(People[First Name],$A2139)="","",
CONCATENATE("  - &amp;PersonID",TEXT($A2139,"0000"),
" {","PersonFirstName:  ",CHAR(34),INDEX(People[First Name],$A2139),CHAR(34),
", PersonMiddleName:  ",CHAR(34),INDEX(People[Middle Name],$A2139),CHAR(34),
", PersonLastName:  ",CHAR(34),INDEX(People[Last Name],$A2139),CHAR(34),"}"))</f>
        <v>#REF!</v>
      </c>
      <c r="E2139" t="e">
        <f>IF(INDEX(Organizations[Organization Type '[CV']],$A2139)="","",
CONCATENATE("  - &amp;OrganizationID",TEXT($A2139,"0000"),
" {","OrganizationTypeCV:  ",CHAR(34),INDEX(Organizations[Organization Type '[CV']],$A2139),CHAR(34),
", OrganizationCode:  ",CHAR(34),INDEX(Organizations[Organization Code],$A2139),CHAR(34),
", OrganizationName:  ",CHAR(34),INDEX(Organizations[Organization Name],$A2139),CHAR(34),
", OrganizationDescription:  ",CHAR(34),INDEX(Organizations[Organization Description],$A2139),CHAR(34),
", OrganizationLink:  ",CHAR(34),INDEX(Organizations[Organization Link],$A2139),CHAR(34),"}"))</f>
        <v>#REF!</v>
      </c>
      <c r="F2139" t="e">
        <f>IF(INDEX(People[First Name],$A2139)="","",
CONCATENATE("  - &amp;AffiliationID",TEXT($A2139,"0000"),
" {PersonID: *PersonID",TEXT($A2139,"0000"),
", OrganizationID: *OrganizationID",TEXT(MATCH(INDEX(People[Organization Name],$A2139),Organizations[Organization Name],0),"0000"),
", IsPrimaryOrganizationContact: , AffiliationStartDate: , AffiliationEndDate: , PrimaryPhone: ",
", PrimaryEmail: ",CHAR(34),INDEX(People[Primary Email],$A2139),CHAR(34),
", PrimaryAddress: ",CHAR(34),INDEX(People[Primary Address],$A2139),CHAR(34),
", PersonLink: }"))</f>
        <v>#REF!</v>
      </c>
      <c r="H2139" t="e">
        <f>IF(COUNTA(CitationInformation)=0,"",IF(INDEX(AuthorList[Author Name],$A2139)="","",
CONCATENATE("  - &amp;AuthorListID",TEXT($A2139,"0000"),
"  {CitationID: *CitationID0001",
", PersonID: *PersonID",TEXT(MATCH(INDEX(AuthorList[Author Name],$A2139),People[Full Name],0),"0000"),
", AuthorOrder: ",INDEX(AuthorList[Author Number],$A2139),"}")))</f>
        <v>#REF!</v>
      </c>
      <c r="K2139" t="e">
        <f>IF(INDEX(SamplingFeatures[Feature Code],$A2139)="","",
CONCATENATE("  - &amp;SamplingFeatureID",TEXT($A2139,"0000"),
" {","SamplingFeatureUUID:  ",CHAR(34),INDEX(SamplingFeatures[Sampling Feature UUID],$A2139),CHAR(34),
", SamplingFeatureTypeCV:  ",CHAR(34),INDEX(SamplingFeatures[Sampling Feature Type],$A2139),CHAR(34),
", SamplingFeatureCode:  ",CHAR(34),INDEX(SamplingFeatures[Feature Code],$A2139),CHAR(34),
", SamplingFeatureName:  ",CHAR(34),INDEX(SamplingFeatures[Feature Name],$A2139),CHAR(34),
", SamplingFeatureDescription:  ",CHAR(34),INDEX(SamplingFeatures[Feature Description],$A2139),CHAR(34),
", SamplingFeatureGeotypeCV:  ",CHAR(34),INDEX(SamplingFeatures[Feature Geo Type],$A2139),CHAR(34),
", FeatureGeometry:  ",CHAR(34),INDEX(SamplingFeatures[Feature Geometry],$A2139),CHAR(34),
", Elevation_m:  ",CHAR(34),INDEX(SamplingFeatures[Elevation_m],$A2139),CHAR(34),
", ElevationDatumCV:  ",CHAR(34),ElevationDatum,CHAR(34),"}"))</f>
        <v>#REF!</v>
      </c>
      <c r="L2139" t="e">
        <f>IF(INDEX(SamplingFeatures[Sampling Feature Type],$A2139)&lt;&gt;"Site","",
CONCATENATE("  - &amp;SiteID",TEXT(SUMPRODUCT(--($L$3:$L2138&lt;&gt;"")),"0000"),
" {","SamplingFeatureID:  *SamplingFeatureID",TEXT($A2139,"0000"),
", SiteTypeCV:  ",CHAR(34),INDEX(Sites[Site Type],$A2139),CHAR(34),
", Latitude:  ",INDEX(Sites[Latitude],$A2139),
", Longitude:  ",INDEX(Sites[Longitude],$A2139),
", SRSName:  ",CHAR(34),LatLonDatum,CHAR(34),"}"))</f>
        <v>#REF!</v>
      </c>
      <c r="M2139" t="e">
        <f>IF(INDEX(SamplingFeatures[Sampling Feature Type],$A2139)&lt;&gt;"Specimen","",
CONCATENATE("  - &amp;SpecimenID",TEXT(SUMPRODUCT(--($M$3:$M2138&lt;&gt;"")),"0000"),
" {","SamplingFeatureID:  *SamplingFeatureID",TEXT($A2139,"0000"),
", SpecimenTypeCV:  ",CHAR(34),INDEX(Specimens[Specimen Type],$A2139),CHAR(34),
", SpecimenMediumCV:  ",INDEX(Specimens[Specimen Medium],$A2139),
", IsFieldSpecimen:  ",CHAR(34),INDEX(Specimens[Is Field Specimen?],$A2139),CHAR(34),"}"))</f>
        <v>#REF!</v>
      </c>
      <c r="N2139" t="e">
        <f>IF(COUNTA(SpatialOffsets[])=0,"", IF(INDEX(SpatialOffsets[Spatial Offset Type],$A2139)="","",
CONCATENATE("  - &amp;SpatialOffsetID",TEXT($A2139,"0000"),
" {","SpatialOffsetTypeCV:  ",CHAR(34),INDEX(SpatialOffsets[Spatial Offset Type],$A2139),CHAR(34),
", Offset1Value:  ",INDEX(SpatialOffsets[Offset 1 Value],$A2139),
", Offset1UnitID:  ",CHAR(34),INDEX(SpatialOffsets[Offset 1 Unit],$A2139),CHAR(34),
", Offset2Value:  ",INDEX(SpatialOffsets[Offset 2 Value],$A2139),
", Offset2UnitID:  ",CHAR(34),INDEX(SpatialOffsets[Offset 2 Unit],$A2139),CHAR(34),
", Offset3Value:  ",INDEX(SpatialOffsets[Offset 3 Value],$A2139),
", Offset3UnitID:  ",CHAR(34),INDEX(SpatialOffsets[Offset 3 Unit],$A2139),CHAR(34),,"}")))</f>
        <v>#REF!</v>
      </c>
      <c r="O2139" t="e">
        <f>IF(COUNTA(RelatedFeatures[])=0,"", IF(INDEX(RelatedFeatures[First Sampling Feature Code],$A2139)="","",
CONCATENATE("  - &amp;RelationID",TEXT($A2139,"0000"),
" {","SamplingFeatureID:  *SamplingFeatureID",TEXT(MATCH(INDEX(RelatedFeatures[First Sampling Feature Code],$A2139),SamplingFeatures[Feature Code],0),"0000"),
", RelationshipTypeCV:  ",CHAR(34),INDEX(RelatedFeatures[Relationship Type],$A2139),CHAR(34),
", RelatedFeatureID: *SamplingFeatureID",TEXT(MATCH(INDEX(RelatedFeatures[Second Sampling Feature Code],$A2139),SamplingFeatures[Feature Code],0),"0000"),
", SpatialOffsetID:  ",IF(INDEX(RelatedFeatures[Offset Number],$A2139)="","",CONCATENATE("*SpatialOffsetID",TEXT(INDEX(RelatedFeatures[Offset Number],$A2139),"0000"))),"}")))</f>
        <v>#REF!</v>
      </c>
      <c r="P2139" t="e">
        <f>IF(INDEX(Methods[Method Type],$A2139)="","",
CONCATENATE("  - &amp;MethodID",TEXT($A2139,"0000"),
" {","MethodTypeCV:  ",CHAR(34),INDEX(Methods[Method Type],$A2139),CHAR(34),
", MethodCode:  ",CHAR(34),INDEX(Methods[Method Code],$A2139),CHAR(34),
", MethodName:  ",CHAR(34),INDEX(Methods[Method Name],$A2139),CHAR(34),
", MethodDescription:  ",CHAR(34),INDEX(Methods[Method Description],$A2139),CHAR(34),
", MethodLink:  ",CHAR(34),INDEX(Methods[Method Link],$A2139),CHAR(34),
", OrganizationID: *OrganizationID",TEXT(MATCH(INDEX(Methods[Organization Name],$A2139),Organizations[Organization Name],0),"0000"),"}"))</f>
        <v>#REF!</v>
      </c>
      <c r="Q2139" t="e">
        <f>IF(INDEX(Variables[Variable Type],$A2139)="","",
CONCATENATE("  - &amp;VariableID",TEXT($A2139,"0000"),
" {","VariableTypeCV:  ",CHAR(34),INDEX(Variables[Variable Type],$A2139),CHAR(34),
", VariableCode:  ",CHAR(34),INDEX(Variables[Variable Code],$A2139),CHAR(34),
", VariableNameCV:  ",CHAR(34),INDEX(Variables[Variable Name],$A2139),CHAR(34),
", VariableDefinition:  ",CHAR(34),INDEX(Variables[Variable Definition],$A2139),CHAR(34),
", SpecciationCV:  ",CHAR(34),INDEX(Variables[Speciation],$A2139),CHAR(34),
", NoDataValue:  ",CHAR(34),INDEX(Variables[No Data Value],$A2139),CHAR(34),"}"))</f>
        <v>#REF!</v>
      </c>
    </row>
    <row r="2140" spans="1:17" x14ac:dyDescent="0.25">
      <c r="A2140">
        <v>2137</v>
      </c>
      <c r="D2140" t="e">
        <f>IF(INDEX(People[First Name],$A2140)="","",
CONCATENATE("  - &amp;PersonID",TEXT($A2140,"0000"),
" {","PersonFirstName:  ",CHAR(34),INDEX(People[First Name],$A2140),CHAR(34),
", PersonMiddleName:  ",CHAR(34),INDEX(People[Middle Name],$A2140),CHAR(34),
", PersonLastName:  ",CHAR(34),INDEX(People[Last Name],$A2140),CHAR(34),"}"))</f>
        <v>#REF!</v>
      </c>
      <c r="E2140" t="e">
        <f>IF(INDEX(Organizations[Organization Type '[CV']],$A2140)="","",
CONCATENATE("  - &amp;OrganizationID",TEXT($A2140,"0000"),
" {","OrganizationTypeCV:  ",CHAR(34),INDEX(Organizations[Organization Type '[CV']],$A2140),CHAR(34),
", OrganizationCode:  ",CHAR(34),INDEX(Organizations[Organization Code],$A2140),CHAR(34),
", OrganizationName:  ",CHAR(34),INDEX(Organizations[Organization Name],$A2140),CHAR(34),
", OrganizationDescription:  ",CHAR(34),INDEX(Organizations[Organization Description],$A2140),CHAR(34),
", OrganizationLink:  ",CHAR(34),INDEX(Organizations[Organization Link],$A2140),CHAR(34),"}"))</f>
        <v>#REF!</v>
      </c>
      <c r="F2140" t="e">
        <f>IF(INDEX(People[First Name],$A2140)="","",
CONCATENATE("  - &amp;AffiliationID",TEXT($A2140,"0000"),
" {PersonID: *PersonID",TEXT($A2140,"0000"),
", OrganizationID: *OrganizationID",TEXT(MATCH(INDEX(People[Organization Name],$A2140),Organizations[Organization Name],0),"0000"),
", IsPrimaryOrganizationContact: , AffiliationStartDate: , AffiliationEndDate: , PrimaryPhone: ",
", PrimaryEmail: ",CHAR(34),INDEX(People[Primary Email],$A2140),CHAR(34),
", PrimaryAddress: ",CHAR(34),INDEX(People[Primary Address],$A2140),CHAR(34),
", PersonLink: }"))</f>
        <v>#REF!</v>
      </c>
      <c r="H2140" t="e">
        <f>IF(COUNTA(CitationInformation)=0,"",IF(INDEX(AuthorList[Author Name],$A2140)="","",
CONCATENATE("  - &amp;AuthorListID",TEXT($A2140,"0000"),
"  {CitationID: *CitationID0001",
", PersonID: *PersonID",TEXT(MATCH(INDEX(AuthorList[Author Name],$A2140),People[Full Name],0),"0000"),
", AuthorOrder: ",INDEX(AuthorList[Author Number],$A2140),"}")))</f>
        <v>#REF!</v>
      </c>
      <c r="K2140" t="e">
        <f>IF(INDEX(SamplingFeatures[Feature Code],$A2140)="","",
CONCATENATE("  - &amp;SamplingFeatureID",TEXT($A2140,"0000"),
" {","SamplingFeatureUUID:  ",CHAR(34),INDEX(SamplingFeatures[Sampling Feature UUID],$A2140),CHAR(34),
", SamplingFeatureTypeCV:  ",CHAR(34),INDEX(SamplingFeatures[Sampling Feature Type],$A2140),CHAR(34),
", SamplingFeatureCode:  ",CHAR(34),INDEX(SamplingFeatures[Feature Code],$A2140),CHAR(34),
", SamplingFeatureName:  ",CHAR(34),INDEX(SamplingFeatures[Feature Name],$A2140),CHAR(34),
", SamplingFeatureDescription:  ",CHAR(34),INDEX(SamplingFeatures[Feature Description],$A2140),CHAR(34),
", SamplingFeatureGeotypeCV:  ",CHAR(34),INDEX(SamplingFeatures[Feature Geo Type],$A2140),CHAR(34),
", FeatureGeometry:  ",CHAR(34),INDEX(SamplingFeatures[Feature Geometry],$A2140),CHAR(34),
", Elevation_m:  ",CHAR(34),INDEX(SamplingFeatures[Elevation_m],$A2140),CHAR(34),
", ElevationDatumCV:  ",CHAR(34),ElevationDatum,CHAR(34),"}"))</f>
        <v>#REF!</v>
      </c>
      <c r="L2140" t="e">
        <f>IF(INDEX(SamplingFeatures[Sampling Feature Type],$A2140)&lt;&gt;"Site","",
CONCATENATE("  - &amp;SiteID",TEXT(SUMPRODUCT(--($L$3:$L2139&lt;&gt;"")),"0000"),
" {","SamplingFeatureID:  *SamplingFeatureID",TEXT($A2140,"0000"),
", SiteTypeCV:  ",CHAR(34),INDEX(Sites[Site Type],$A2140),CHAR(34),
", Latitude:  ",INDEX(Sites[Latitude],$A2140),
", Longitude:  ",INDEX(Sites[Longitude],$A2140),
", SRSName:  ",CHAR(34),LatLonDatum,CHAR(34),"}"))</f>
        <v>#REF!</v>
      </c>
      <c r="M2140" t="e">
        <f>IF(INDEX(SamplingFeatures[Sampling Feature Type],$A2140)&lt;&gt;"Specimen","",
CONCATENATE("  - &amp;SpecimenID",TEXT(SUMPRODUCT(--($M$3:$M2139&lt;&gt;"")),"0000"),
" {","SamplingFeatureID:  *SamplingFeatureID",TEXT($A2140,"0000"),
", SpecimenTypeCV:  ",CHAR(34),INDEX(Specimens[Specimen Type],$A2140),CHAR(34),
", SpecimenMediumCV:  ",INDEX(Specimens[Specimen Medium],$A2140),
", IsFieldSpecimen:  ",CHAR(34),INDEX(Specimens[Is Field Specimen?],$A2140),CHAR(34),"}"))</f>
        <v>#REF!</v>
      </c>
      <c r="N2140" t="e">
        <f>IF(COUNTA(SpatialOffsets[])=0,"", IF(INDEX(SpatialOffsets[Spatial Offset Type],$A2140)="","",
CONCATENATE("  - &amp;SpatialOffsetID",TEXT($A2140,"0000"),
" {","SpatialOffsetTypeCV:  ",CHAR(34),INDEX(SpatialOffsets[Spatial Offset Type],$A2140),CHAR(34),
", Offset1Value:  ",INDEX(SpatialOffsets[Offset 1 Value],$A2140),
", Offset1UnitID:  ",CHAR(34),INDEX(SpatialOffsets[Offset 1 Unit],$A2140),CHAR(34),
", Offset2Value:  ",INDEX(SpatialOffsets[Offset 2 Value],$A2140),
", Offset2UnitID:  ",CHAR(34),INDEX(SpatialOffsets[Offset 2 Unit],$A2140),CHAR(34),
", Offset3Value:  ",INDEX(SpatialOffsets[Offset 3 Value],$A2140),
", Offset3UnitID:  ",CHAR(34),INDEX(SpatialOffsets[Offset 3 Unit],$A2140),CHAR(34),,"}")))</f>
        <v>#REF!</v>
      </c>
      <c r="O2140" t="e">
        <f>IF(COUNTA(RelatedFeatures[])=0,"", IF(INDEX(RelatedFeatures[First Sampling Feature Code],$A2140)="","",
CONCATENATE("  - &amp;RelationID",TEXT($A2140,"0000"),
" {","SamplingFeatureID:  *SamplingFeatureID",TEXT(MATCH(INDEX(RelatedFeatures[First Sampling Feature Code],$A2140),SamplingFeatures[Feature Code],0),"0000"),
", RelationshipTypeCV:  ",CHAR(34),INDEX(RelatedFeatures[Relationship Type],$A2140),CHAR(34),
", RelatedFeatureID: *SamplingFeatureID",TEXT(MATCH(INDEX(RelatedFeatures[Second Sampling Feature Code],$A2140),SamplingFeatures[Feature Code],0),"0000"),
", SpatialOffsetID:  ",IF(INDEX(RelatedFeatures[Offset Number],$A2140)="","",CONCATENATE("*SpatialOffsetID",TEXT(INDEX(RelatedFeatures[Offset Number],$A2140),"0000"))),"}")))</f>
        <v>#REF!</v>
      </c>
      <c r="P2140" t="e">
        <f>IF(INDEX(Methods[Method Type],$A2140)="","",
CONCATENATE("  - &amp;MethodID",TEXT($A2140,"0000"),
" {","MethodTypeCV:  ",CHAR(34),INDEX(Methods[Method Type],$A2140),CHAR(34),
", MethodCode:  ",CHAR(34),INDEX(Methods[Method Code],$A2140),CHAR(34),
", MethodName:  ",CHAR(34),INDEX(Methods[Method Name],$A2140),CHAR(34),
", MethodDescription:  ",CHAR(34),INDEX(Methods[Method Description],$A2140),CHAR(34),
", MethodLink:  ",CHAR(34),INDEX(Methods[Method Link],$A2140),CHAR(34),
", OrganizationID: *OrganizationID",TEXT(MATCH(INDEX(Methods[Organization Name],$A2140),Organizations[Organization Name],0),"0000"),"}"))</f>
        <v>#REF!</v>
      </c>
      <c r="Q2140" t="e">
        <f>IF(INDEX(Variables[Variable Type],$A2140)="","",
CONCATENATE("  - &amp;VariableID",TEXT($A2140,"0000"),
" {","VariableTypeCV:  ",CHAR(34),INDEX(Variables[Variable Type],$A2140),CHAR(34),
", VariableCode:  ",CHAR(34),INDEX(Variables[Variable Code],$A2140),CHAR(34),
", VariableNameCV:  ",CHAR(34),INDEX(Variables[Variable Name],$A2140),CHAR(34),
", VariableDefinition:  ",CHAR(34),INDEX(Variables[Variable Definition],$A2140),CHAR(34),
", SpecciationCV:  ",CHAR(34),INDEX(Variables[Speciation],$A2140),CHAR(34),
", NoDataValue:  ",CHAR(34),INDEX(Variables[No Data Value],$A2140),CHAR(34),"}"))</f>
        <v>#REF!</v>
      </c>
    </row>
    <row r="2141" spans="1:17" x14ac:dyDescent="0.25">
      <c r="A2141">
        <v>2138</v>
      </c>
      <c r="D2141" t="e">
        <f>IF(INDEX(People[First Name],$A2141)="","",
CONCATENATE("  - &amp;PersonID",TEXT($A2141,"0000"),
" {","PersonFirstName:  ",CHAR(34),INDEX(People[First Name],$A2141),CHAR(34),
", PersonMiddleName:  ",CHAR(34),INDEX(People[Middle Name],$A2141),CHAR(34),
", PersonLastName:  ",CHAR(34),INDEX(People[Last Name],$A2141),CHAR(34),"}"))</f>
        <v>#REF!</v>
      </c>
      <c r="E2141" t="e">
        <f>IF(INDEX(Organizations[Organization Type '[CV']],$A2141)="","",
CONCATENATE("  - &amp;OrganizationID",TEXT($A2141,"0000"),
" {","OrganizationTypeCV:  ",CHAR(34),INDEX(Organizations[Organization Type '[CV']],$A2141),CHAR(34),
", OrganizationCode:  ",CHAR(34),INDEX(Organizations[Organization Code],$A2141),CHAR(34),
", OrganizationName:  ",CHAR(34),INDEX(Organizations[Organization Name],$A2141),CHAR(34),
", OrganizationDescription:  ",CHAR(34),INDEX(Organizations[Organization Description],$A2141),CHAR(34),
", OrganizationLink:  ",CHAR(34),INDEX(Organizations[Organization Link],$A2141),CHAR(34),"}"))</f>
        <v>#REF!</v>
      </c>
      <c r="F2141" t="e">
        <f>IF(INDEX(People[First Name],$A2141)="","",
CONCATENATE("  - &amp;AffiliationID",TEXT($A2141,"0000"),
" {PersonID: *PersonID",TEXT($A2141,"0000"),
", OrganizationID: *OrganizationID",TEXT(MATCH(INDEX(People[Organization Name],$A2141),Organizations[Organization Name],0),"0000"),
", IsPrimaryOrganizationContact: , AffiliationStartDate: , AffiliationEndDate: , PrimaryPhone: ",
", PrimaryEmail: ",CHAR(34),INDEX(People[Primary Email],$A2141),CHAR(34),
", PrimaryAddress: ",CHAR(34),INDEX(People[Primary Address],$A2141),CHAR(34),
", PersonLink: }"))</f>
        <v>#REF!</v>
      </c>
      <c r="H2141" t="e">
        <f>IF(COUNTA(CitationInformation)=0,"",IF(INDEX(AuthorList[Author Name],$A2141)="","",
CONCATENATE("  - &amp;AuthorListID",TEXT($A2141,"0000"),
"  {CitationID: *CitationID0001",
", PersonID: *PersonID",TEXT(MATCH(INDEX(AuthorList[Author Name],$A2141),People[Full Name],0),"0000"),
", AuthorOrder: ",INDEX(AuthorList[Author Number],$A2141),"}")))</f>
        <v>#REF!</v>
      </c>
      <c r="K2141" t="e">
        <f>IF(INDEX(SamplingFeatures[Feature Code],$A2141)="","",
CONCATENATE("  - &amp;SamplingFeatureID",TEXT($A2141,"0000"),
" {","SamplingFeatureUUID:  ",CHAR(34),INDEX(SamplingFeatures[Sampling Feature UUID],$A2141),CHAR(34),
", SamplingFeatureTypeCV:  ",CHAR(34),INDEX(SamplingFeatures[Sampling Feature Type],$A2141),CHAR(34),
", SamplingFeatureCode:  ",CHAR(34),INDEX(SamplingFeatures[Feature Code],$A2141),CHAR(34),
", SamplingFeatureName:  ",CHAR(34),INDEX(SamplingFeatures[Feature Name],$A2141),CHAR(34),
", SamplingFeatureDescription:  ",CHAR(34),INDEX(SamplingFeatures[Feature Description],$A2141),CHAR(34),
", SamplingFeatureGeotypeCV:  ",CHAR(34),INDEX(SamplingFeatures[Feature Geo Type],$A2141),CHAR(34),
", FeatureGeometry:  ",CHAR(34),INDEX(SamplingFeatures[Feature Geometry],$A2141),CHAR(34),
", Elevation_m:  ",CHAR(34),INDEX(SamplingFeatures[Elevation_m],$A2141),CHAR(34),
", ElevationDatumCV:  ",CHAR(34),ElevationDatum,CHAR(34),"}"))</f>
        <v>#REF!</v>
      </c>
      <c r="L2141" t="e">
        <f>IF(INDEX(SamplingFeatures[Sampling Feature Type],$A2141)&lt;&gt;"Site","",
CONCATENATE("  - &amp;SiteID",TEXT(SUMPRODUCT(--($L$3:$L2140&lt;&gt;"")),"0000"),
" {","SamplingFeatureID:  *SamplingFeatureID",TEXT($A2141,"0000"),
", SiteTypeCV:  ",CHAR(34),INDEX(Sites[Site Type],$A2141),CHAR(34),
", Latitude:  ",INDEX(Sites[Latitude],$A2141),
", Longitude:  ",INDEX(Sites[Longitude],$A2141),
", SRSName:  ",CHAR(34),LatLonDatum,CHAR(34),"}"))</f>
        <v>#REF!</v>
      </c>
      <c r="M2141" t="e">
        <f>IF(INDEX(SamplingFeatures[Sampling Feature Type],$A2141)&lt;&gt;"Specimen","",
CONCATENATE("  - &amp;SpecimenID",TEXT(SUMPRODUCT(--($M$3:$M2140&lt;&gt;"")),"0000"),
" {","SamplingFeatureID:  *SamplingFeatureID",TEXT($A2141,"0000"),
", SpecimenTypeCV:  ",CHAR(34),INDEX(Specimens[Specimen Type],$A2141),CHAR(34),
", SpecimenMediumCV:  ",INDEX(Specimens[Specimen Medium],$A2141),
", IsFieldSpecimen:  ",CHAR(34),INDEX(Specimens[Is Field Specimen?],$A2141),CHAR(34),"}"))</f>
        <v>#REF!</v>
      </c>
      <c r="N2141" t="e">
        <f>IF(COUNTA(SpatialOffsets[])=0,"", IF(INDEX(SpatialOffsets[Spatial Offset Type],$A2141)="","",
CONCATENATE("  - &amp;SpatialOffsetID",TEXT($A2141,"0000"),
" {","SpatialOffsetTypeCV:  ",CHAR(34),INDEX(SpatialOffsets[Spatial Offset Type],$A2141),CHAR(34),
", Offset1Value:  ",INDEX(SpatialOffsets[Offset 1 Value],$A2141),
", Offset1UnitID:  ",CHAR(34),INDEX(SpatialOffsets[Offset 1 Unit],$A2141),CHAR(34),
", Offset2Value:  ",INDEX(SpatialOffsets[Offset 2 Value],$A2141),
", Offset2UnitID:  ",CHAR(34),INDEX(SpatialOffsets[Offset 2 Unit],$A2141),CHAR(34),
", Offset3Value:  ",INDEX(SpatialOffsets[Offset 3 Value],$A2141),
", Offset3UnitID:  ",CHAR(34),INDEX(SpatialOffsets[Offset 3 Unit],$A2141),CHAR(34),,"}")))</f>
        <v>#REF!</v>
      </c>
      <c r="O2141" t="e">
        <f>IF(COUNTA(RelatedFeatures[])=0,"", IF(INDEX(RelatedFeatures[First Sampling Feature Code],$A2141)="","",
CONCATENATE("  - &amp;RelationID",TEXT($A2141,"0000"),
" {","SamplingFeatureID:  *SamplingFeatureID",TEXT(MATCH(INDEX(RelatedFeatures[First Sampling Feature Code],$A2141),SamplingFeatures[Feature Code],0),"0000"),
", RelationshipTypeCV:  ",CHAR(34),INDEX(RelatedFeatures[Relationship Type],$A2141),CHAR(34),
", RelatedFeatureID: *SamplingFeatureID",TEXT(MATCH(INDEX(RelatedFeatures[Second Sampling Feature Code],$A2141),SamplingFeatures[Feature Code],0),"0000"),
", SpatialOffsetID:  ",IF(INDEX(RelatedFeatures[Offset Number],$A2141)="","",CONCATENATE("*SpatialOffsetID",TEXT(INDEX(RelatedFeatures[Offset Number],$A2141),"0000"))),"}")))</f>
        <v>#REF!</v>
      </c>
      <c r="P2141" t="e">
        <f>IF(INDEX(Methods[Method Type],$A2141)="","",
CONCATENATE("  - &amp;MethodID",TEXT($A2141,"0000"),
" {","MethodTypeCV:  ",CHAR(34),INDEX(Methods[Method Type],$A2141),CHAR(34),
", MethodCode:  ",CHAR(34),INDEX(Methods[Method Code],$A2141),CHAR(34),
", MethodName:  ",CHAR(34),INDEX(Methods[Method Name],$A2141),CHAR(34),
", MethodDescription:  ",CHAR(34),INDEX(Methods[Method Description],$A2141),CHAR(34),
", MethodLink:  ",CHAR(34),INDEX(Methods[Method Link],$A2141),CHAR(34),
", OrganizationID: *OrganizationID",TEXT(MATCH(INDEX(Methods[Organization Name],$A2141),Organizations[Organization Name],0),"0000"),"}"))</f>
        <v>#REF!</v>
      </c>
      <c r="Q2141" t="e">
        <f>IF(INDEX(Variables[Variable Type],$A2141)="","",
CONCATENATE("  - &amp;VariableID",TEXT($A2141,"0000"),
" {","VariableTypeCV:  ",CHAR(34),INDEX(Variables[Variable Type],$A2141),CHAR(34),
", VariableCode:  ",CHAR(34),INDEX(Variables[Variable Code],$A2141),CHAR(34),
", VariableNameCV:  ",CHAR(34),INDEX(Variables[Variable Name],$A2141),CHAR(34),
", VariableDefinition:  ",CHAR(34),INDEX(Variables[Variable Definition],$A2141),CHAR(34),
", SpecciationCV:  ",CHAR(34),INDEX(Variables[Speciation],$A2141),CHAR(34),
", NoDataValue:  ",CHAR(34),INDEX(Variables[No Data Value],$A2141),CHAR(34),"}"))</f>
        <v>#REF!</v>
      </c>
    </row>
    <row r="2142" spans="1:17" x14ac:dyDescent="0.25">
      <c r="A2142">
        <v>2139</v>
      </c>
      <c r="D2142" t="e">
        <f>IF(INDEX(People[First Name],$A2142)="","",
CONCATENATE("  - &amp;PersonID",TEXT($A2142,"0000"),
" {","PersonFirstName:  ",CHAR(34),INDEX(People[First Name],$A2142),CHAR(34),
", PersonMiddleName:  ",CHAR(34),INDEX(People[Middle Name],$A2142),CHAR(34),
", PersonLastName:  ",CHAR(34),INDEX(People[Last Name],$A2142),CHAR(34),"}"))</f>
        <v>#REF!</v>
      </c>
      <c r="E2142" t="e">
        <f>IF(INDEX(Organizations[Organization Type '[CV']],$A2142)="","",
CONCATENATE("  - &amp;OrganizationID",TEXT($A2142,"0000"),
" {","OrganizationTypeCV:  ",CHAR(34),INDEX(Organizations[Organization Type '[CV']],$A2142),CHAR(34),
", OrganizationCode:  ",CHAR(34),INDEX(Organizations[Organization Code],$A2142),CHAR(34),
", OrganizationName:  ",CHAR(34),INDEX(Organizations[Organization Name],$A2142),CHAR(34),
", OrganizationDescription:  ",CHAR(34),INDEX(Organizations[Organization Description],$A2142),CHAR(34),
", OrganizationLink:  ",CHAR(34),INDEX(Organizations[Organization Link],$A2142),CHAR(34),"}"))</f>
        <v>#REF!</v>
      </c>
      <c r="F2142" t="e">
        <f>IF(INDEX(People[First Name],$A2142)="","",
CONCATENATE("  - &amp;AffiliationID",TEXT($A2142,"0000"),
" {PersonID: *PersonID",TEXT($A2142,"0000"),
", OrganizationID: *OrganizationID",TEXT(MATCH(INDEX(People[Organization Name],$A2142),Organizations[Organization Name],0),"0000"),
", IsPrimaryOrganizationContact: , AffiliationStartDate: , AffiliationEndDate: , PrimaryPhone: ",
", PrimaryEmail: ",CHAR(34),INDEX(People[Primary Email],$A2142),CHAR(34),
", PrimaryAddress: ",CHAR(34),INDEX(People[Primary Address],$A2142),CHAR(34),
", PersonLink: }"))</f>
        <v>#REF!</v>
      </c>
      <c r="H2142" t="e">
        <f>IF(COUNTA(CitationInformation)=0,"",IF(INDEX(AuthorList[Author Name],$A2142)="","",
CONCATENATE("  - &amp;AuthorListID",TEXT($A2142,"0000"),
"  {CitationID: *CitationID0001",
", PersonID: *PersonID",TEXT(MATCH(INDEX(AuthorList[Author Name],$A2142),People[Full Name],0),"0000"),
", AuthorOrder: ",INDEX(AuthorList[Author Number],$A2142),"}")))</f>
        <v>#REF!</v>
      </c>
      <c r="K2142" t="e">
        <f>IF(INDEX(SamplingFeatures[Feature Code],$A2142)="","",
CONCATENATE("  - &amp;SamplingFeatureID",TEXT($A2142,"0000"),
" {","SamplingFeatureUUID:  ",CHAR(34),INDEX(SamplingFeatures[Sampling Feature UUID],$A2142),CHAR(34),
", SamplingFeatureTypeCV:  ",CHAR(34),INDEX(SamplingFeatures[Sampling Feature Type],$A2142),CHAR(34),
", SamplingFeatureCode:  ",CHAR(34),INDEX(SamplingFeatures[Feature Code],$A2142),CHAR(34),
", SamplingFeatureName:  ",CHAR(34),INDEX(SamplingFeatures[Feature Name],$A2142),CHAR(34),
", SamplingFeatureDescription:  ",CHAR(34),INDEX(SamplingFeatures[Feature Description],$A2142),CHAR(34),
", SamplingFeatureGeotypeCV:  ",CHAR(34),INDEX(SamplingFeatures[Feature Geo Type],$A2142),CHAR(34),
", FeatureGeometry:  ",CHAR(34),INDEX(SamplingFeatures[Feature Geometry],$A2142),CHAR(34),
", Elevation_m:  ",CHAR(34),INDEX(SamplingFeatures[Elevation_m],$A2142),CHAR(34),
", ElevationDatumCV:  ",CHAR(34),ElevationDatum,CHAR(34),"}"))</f>
        <v>#REF!</v>
      </c>
      <c r="L2142" t="e">
        <f>IF(INDEX(SamplingFeatures[Sampling Feature Type],$A2142)&lt;&gt;"Site","",
CONCATENATE("  - &amp;SiteID",TEXT(SUMPRODUCT(--($L$3:$L2141&lt;&gt;"")),"0000"),
" {","SamplingFeatureID:  *SamplingFeatureID",TEXT($A2142,"0000"),
", SiteTypeCV:  ",CHAR(34),INDEX(Sites[Site Type],$A2142),CHAR(34),
", Latitude:  ",INDEX(Sites[Latitude],$A2142),
", Longitude:  ",INDEX(Sites[Longitude],$A2142),
", SRSName:  ",CHAR(34),LatLonDatum,CHAR(34),"}"))</f>
        <v>#REF!</v>
      </c>
      <c r="M2142" t="e">
        <f>IF(INDEX(SamplingFeatures[Sampling Feature Type],$A2142)&lt;&gt;"Specimen","",
CONCATENATE("  - &amp;SpecimenID",TEXT(SUMPRODUCT(--($M$3:$M2141&lt;&gt;"")),"0000"),
" {","SamplingFeatureID:  *SamplingFeatureID",TEXT($A2142,"0000"),
", SpecimenTypeCV:  ",CHAR(34),INDEX(Specimens[Specimen Type],$A2142),CHAR(34),
", SpecimenMediumCV:  ",INDEX(Specimens[Specimen Medium],$A2142),
", IsFieldSpecimen:  ",CHAR(34),INDEX(Specimens[Is Field Specimen?],$A2142),CHAR(34),"}"))</f>
        <v>#REF!</v>
      </c>
      <c r="N2142" t="e">
        <f>IF(COUNTA(SpatialOffsets[])=0,"", IF(INDEX(SpatialOffsets[Spatial Offset Type],$A2142)="","",
CONCATENATE("  - &amp;SpatialOffsetID",TEXT($A2142,"0000"),
" {","SpatialOffsetTypeCV:  ",CHAR(34),INDEX(SpatialOffsets[Spatial Offset Type],$A2142),CHAR(34),
", Offset1Value:  ",INDEX(SpatialOffsets[Offset 1 Value],$A2142),
", Offset1UnitID:  ",CHAR(34),INDEX(SpatialOffsets[Offset 1 Unit],$A2142),CHAR(34),
", Offset2Value:  ",INDEX(SpatialOffsets[Offset 2 Value],$A2142),
", Offset2UnitID:  ",CHAR(34),INDEX(SpatialOffsets[Offset 2 Unit],$A2142),CHAR(34),
", Offset3Value:  ",INDEX(SpatialOffsets[Offset 3 Value],$A2142),
", Offset3UnitID:  ",CHAR(34),INDEX(SpatialOffsets[Offset 3 Unit],$A2142),CHAR(34),,"}")))</f>
        <v>#REF!</v>
      </c>
      <c r="O2142" t="e">
        <f>IF(COUNTA(RelatedFeatures[])=0,"", IF(INDEX(RelatedFeatures[First Sampling Feature Code],$A2142)="","",
CONCATENATE("  - &amp;RelationID",TEXT($A2142,"0000"),
" {","SamplingFeatureID:  *SamplingFeatureID",TEXT(MATCH(INDEX(RelatedFeatures[First Sampling Feature Code],$A2142),SamplingFeatures[Feature Code],0),"0000"),
", RelationshipTypeCV:  ",CHAR(34),INDEX(RelatedFeatures[Relationship Type],$A2142),CHAR(34),
", RelatedFeatureID: *SamplingFeatureID",TEXT(MATCH(INDEX(RelatedFeatures[Second Sampling Feature Code],$A2142),SamplingFeatures[Feature Code],0),"0000"),
", SpatialOffsetID:  ",IF(INDEX(RelatedFeatures[Offset Number],$A2142)="","",CONCATENATE("*SpatialOffsetID",TEXT(INDEX(RelatedFeatures[Offset Number],$A2142),"0000"))),"}")))</f>
        <v>#REF!</v>
      </c>
      <c r="P2142" t="e">
        <f>IF(INDEX(Methods[Method Type],$A2142)="","",
CONCATENATE("  - &amp;MethodID",TEXT($A2142,"0000"),
" {","MethodTypeCV:  ",CHAR(34),INDEX(Methods[Method Type],$A2142),CHAR(34),
", MethodCode:  ",CHAR(34),INDEX(Methods[Method Code],$A2142),CHAR(34),
", MethodName:  ",CHAR(34),INDEX(Methods[Method Name],$A2142),CHAR(34),
", MethodDescription:  ",CHAR(34),INDEX(Methods[Method Description],$A2142),CHAR(34),
", MethodLink:  ",CHAR(34),INDEX(Methods[Method Link],$A2142),CHAR(34),
", OrganizationID: *OrganizationID",TEXT(MATCH(INDEX(Methods[Organization Name],$A2142),Organizations[Organization Name],0),"0000"),"}"))</f>
        <v>#REF!</v>
      </c>
      <c r="Q2142" t="e">
        <f>IF(INDEX(Variables[Variable Type],$A2142)="","",
CONCATENATE("  - &amp;VariableID",TEXT($A2142,"0000"),
" {","VariableTypeCV:  ",CHAR(34),INDEX(Variables[Variable Type],$A2142),CHAR(34),
", VariableCode:  ",CHAR(34),INDEX(Variables[Variable Code],$A2142),CHAR(34),
", VariableNameCV:  ",CHAR(34),INDEX(Variables[Variable Name],$A2142),CHAR(34),
", VariableDefinition:  ",CHAR(34),INDEX(Variables[Variable Definition],$A2142),CHAR(34),
", SpecciationCV:  ",CHAR(34),INDEX(Variables[Speciation],$A2142),CHAR(34),
", NoDataValue:  ",CHAR(34),INDEX(Variables[No Data Value],$A2142),CHAR(34),"}"))</f>
        <v>#REF!</v>
      </c>
    </row>
    <row r="2143" spans="1:17" x14ac:dyDescent="0.25">
      <c r="A2143">
        <v>2140</v>
      </c>
      <c r="D2143" t="e">
        <f>IF(INDEX(People[First Name],$A2143)="","",
CONCATENATE("  - &amp;PersonID",TEXT($A2143,"0000"),
" {","PersonFirstName:  ",CHAR(34),INDEX(People[First Name],$A2143),CHAR(34),
", PersonMiddleName:  ",CHAR(34),INDEX(People[Middle Name],$A2143),CHAR(34),
", PersonLastName:  ",CHAR(34),INDEX(People[Last Name],$A2143),CHAR(34),"}"))</f>
        <v>#REF!</v>
      </c>
      <c r="E2143" t="e">
        <f>IF(INDEX(Organizations[Organization Type '[CV']],$A2143)="","",
CONCATENATE("  - &amp;OrganizationID",TEXT($A2143,"0000"),
" {","OrganizationTypeCV:  ",CHAR(34),INDEX(Organizations[Organization Type '[CV']],$A2143),CHAR(34),
", OrganizationCode:  ",CHAR(34),INDEX(Organizations[Organization Code],$A2143),CHAR(34),
", OrganizationName:  ",CHAR(34),INDEX(Organizations[Organization Name],$A2143),CHAR(34),
", OrganizationDescription:  ",CHAR(34),INDEX(Organizations[Organization Description],$A2143),CHAR(34),
", OrganizationLink:  ",CHAR(34),INDEX(Organizations[Organization Link],$A2143),CHAR(34),"}"))</f>
        <v>#REF!</v>
      </c>
      <c r="F2143" t="e">
        <f>IF(INDEX(People[First Name],$A2143)="","",
CONCATENATE("  - &amp;AffiliationID",TEXT($A2143,"0000"),
" {PersonID: *PersonID",TEXT($A2143,"0000"),
", OrganizationID: *OrganizationID",TEXT(MATCH(INDEX(People[Organization Name],$A2143),Organizations[Organization Name],0),"0000"),
", IsPrimaryOrganizationContact: , AffiliationStartDate: , AffiliationEndDate: , PrimaryPhone: ",
", PrimaryEmail: ",CHAR(34),INDEX(People[Primary Email],$A2143),CHAR(34),
", PrimaryAddress: ",CHAR(34),INDEX(People[Primary Address],$A2143),CHAR(34),
", PersonLink: }"))</f>
        <v>#REF!</v>
      </c>
      <c r="H2143" t="e">
        <f>IF(COUNTA(CitationInformation)=0,"",IF(INDEX(AuthorList[Author Name],$A2143)="","",
CONCATENATE("  - &amp;AuthorListID",TEXT($A2143,"0000"),
"  {CitationID: *CitationID0001",
", PersonID: *PersonID",TEXT(MATCH(INDEX(AuthorList[Author Name],$A2143),People[Full Name],0),"0000"),
", AuthorOrder: ",INDEX(AuthorList[Author Number],$A2143),"}")))</f>
        <v>#REF!</v>
      </c>
      <c r="K2143" t="e">
        <f>IF(INDEX(SamplingFeatures[Feature Code],$A2143)="","",
CONCATENATE("  - &amp;SamplingFeatureID",TEXT($A2143,"0000"),
" {","SamplingFeatureUUID:  ",CHAR(34),INDEX(SamplingFeatures[Sampling Feature UUID],$A2143),CHAR(34),
", SamplingFeatureTypeCV:  ",CHAR(34),INDEX(SamplingFeatures[Sampling Feature Type],$A2143),CHAR(34),
", SamplingFeatureCode:  ",CHAR(34),INDEX(SamplingFeatures[Feature Code],$A2143),CHAR(34),
", SamplingFeatureName:  ",CHAR(34),INDEX(SamplingFeatures[Feature Name],$A2143),CHAR(34),
", SamplingFeatureDescription:  ",CHAR(34),INDEX(SamplingFeatures[Feature Description],$A2143),CHAR(34),
", SamplingFeatureGeotypeCV:  ",CHAR(34),INDEX(SamplingFeatures[Feature Geo Type],$A2143),CHAR(34),
", FeatureGeometry:  ",CHAR(34),INDEX(SamplingFeatures[Feature Geometry],$A2143),CHAR(34),
", Elevation_m:  ",CHAR(34),INDEX(SamplingFeatures[Elevation_m],$A2143),CHAR(34),
", ElevationDatumCV:  ",CHAR(34),ElevationDatum,CHAR(34),"}"))</f>
        <v>#REF!</v>
      </c>
      <c r="L2143" t="e">
        <f>IF(INDEX(SamplingFeatures[Sampling Feature Type],$A2143)&lt;&gt;"Site","",
CONCATENATE("  - &amp;SiteID",TEXT(SUMPRODUCT(--($L$3:$L2142&lt;&gt;"")),"0000"),
" {","SamplingFeatureID:  *SamplingFeatureID",TEXT($A2143,"0000"),
", SiteTypeCV:  ",CHAR(34),INDEX(Sites[Site Type],$A2143),CHAR(34),
", Latitude:  ",INDEX(Sites[Latitude],$A2143),
", Longitude:  ",INDEX(Sites[Longitude],$A2143),
", SRSName:  ",CHAR(34),LatLonDatum,CHAR(34),"}"))</f>
        <v>#REF!</v>
      </c>
      <c r="M2143" t="e">
        <f>IF(INDEX(SamplingFeatures[Sampling Feature Type],$A2143)&lt;&gt;"Specimen","",
CONCATENATE("  - &amp;SpecimenID",TEXT(SUMPRODUCT(--($M$3:$M2142&lt;&gt;"")),"0000"),
" {","SamplingFeatureID:  *SamplingFeatureID",TEXT($A2143,"0000"),
", SpecimenTypeCV:  ",CHAR(34),INDEX(Specimens[Specimen Type],$A2143),CHAR(34),
", SpecimenMediumCV:  ",INDEX(Specimens[Specimen Medium],$A2143),
", IsFieldSpecimen:  ",CHAR(34),INDEX(Specimens[Is Field Specimen?],$A2143),CHAR(34),"}"))</f>
        <v>#REF!</v>
      </c>
      <c r="N2143" t="e">
        <f>IF(COUNTA(SpatialOffsets[])=0,"", IF(INDEX(SpatialOffsets[Spatial Offset Type],$A2143)="","",
CONCATENATE("  - &amp;SpatialOffsetID",TEXT($A2143,"0000"),
" {","SpatialOffsetTypeCV:  ",CHAR(34),INDEX(SpatialOffsets[Spatial Offset Type],$A2143),CHAR(34),
", Offset1Value:  ",INDEX(SpatialOffsets[Offset 1 Value],$A2143),
", Offset1UnitID:  ",CHAR(34),INDEX(SpatialOffsets[Offset 1 Unit],$A2143),CHAR(34),
", Offset2Value:  ",INDEX(SpatialOffsets[Offset 2 Value],$A2143),
", Offset2UnitID:  ",CHAR(34),INDEX(SpatialOffsets[Offset 2 Unit],$A2143),CHAR(34),
", Offset3Value:  ",INDEX(SpatialOffsets[Offset 3 Value],$A2143),
", Offset3UnitID:  ",CHAR(34),INDEX(SpatialOffsets[Offset 3 Unit],$A2143),CHAR(34),,"}")))</f>
        <v>#REF!</v>
      </c>
      <c r="O2143" t="e">
        <f>IF(COUNTA(RelatedFeatures[])=0,"", IF(INDEX(RelatedFeatures[First Sampling Feature Code],$A2143)="","",
CONCATENATE("  - &amp;RelationID",TEXT($A2143,"0000"),
" {","SamplingFeatureID:  *SamplingFeatureID",TEXT(MATCH(INDEX(RelatedFeatures[First Sampling Feature Code],$A2143),SamplingFeatures[Feature Code],0),"0000"),
", RelationshipTypeCV:  ",CHAR(34),INDEX(RelatedFeatures[Relationship Type],$A2143),CHAR(34),
", RelatedFeatureID: *SamplingFeatureID",TEXT(MATCH(INDEX(RelatedFeatures[Second Sampling Feature Code],$A2143),SamplingFeatures[Feature Code],0),"0000"),
", SpatialOffsetID:  ",IF(INDEX(RelatedFeatures[Offset Number],$A2143)="","",CONCATENATE("*SpatialOffsetID",TEXT(INDEX(RelatedFeatures[Offset Number],$A2143),"0000"))),"}")))</f>
        <v>#REF!</v>
      </c>
      <c r="P2143" t="e">
        <f>IF(INDEX(Methods[Method Type],$A2143)="","",
CONCATENATE("  - &amp;MethodID",TEXT($A2143,"0000"),
" {","MethodTypeCV:  ",CHAR(34),INDEX(Methods[Method Type],$A2143),CHAR(34),
", MethodCode:  ",CHAR(34),INDEX(Methods[Method Code],$A2143),CHAR(34),
", MethodName:  ",CHAR(34),INDEX(Methods[Method Name],$A2143),CHAR(34),
", MethodDescription:  ",CHAR(34),INDEX(Methods[Method Description],$A2143),CHAR(34),
", MethodLink:  ",CHAR(34),INDEX(Methods[Method Link],$A2143),CHAR(34),
", OrganizationID: *OrganizationID",TEXT(MATCH(INDEX(Methods[Organization Name],$A2143),Organizations[Organization Name],0),"0000"),"}"))</f>
        <v>#REF!</v>
      </c>
      <c r="Q2143" t="e">
        <f>IF(INDEX(Variables[Variable Type],$A2143)="","",
CONCATENATE("  - &amp;VariableID",TEXT($A2143,"0000"),
" {","VariableTypeCV:  ",CHAR(34),INDEX(Variables[Variable Type],$A2143),CHAR(34),
", VariableCode:  ",CHAR(34),INDEX(Variables[Variable Code],$A2143),CHAR(34),
", VariableNameCV:  ",CHAR(34),INDEX(Variables[Variable Name],$A2143),CHAR(34),
", VariableDefinition:  ",CHAR(34),INDEX(Variables[Variable Definition],$A2143),CHAR(34),
", SpecciationCV:  ",CHAR(34),INDEX(Variables[Speciation],$A2143),CHAR(34),
", NoDataValue:  ",CHAR(34),INDEX(Variables[No Data Value],$A2143),CHAR(34),"}"))</f>
        <v>#REF!</v>
      </c>
    </row>
    <row r="2144" spans="1:17" x14ac:dyDescent="0.25">
      <c r="A2144">
        <v>2141</v>
      </c>
      <c r="D2144" t="e">
        <f>IF(INDEX(People[First Name],$A2144)="","",
CONCATENATE("  - &amp;PersonID",TEXT($A2144,"0000"),
" {","PersonFirstName:  ",CHAR(34),INDEX(People[First Name],$A2144),CHAR(34),
", PersonMiddleName:  ",CHAR(34),INDEX(People[Middle Name],$A2144),CHAR(34),
", PersonLastName:  ",CHAR(34),INDEX(People[Last Name],$A2144),CHAR(34),"}"))</f>
        <v>#REF!</v>
      </c>
      <c r="E2144" t="e">
        <f>IF(INDEX(Organizations[Organization Type '[CV']],$A2144)="","",
CONCATENATE("  - &amp;OrganizationID",TEXT($A2144,"0000"),
" {","OrganizationTypeCV:  ",CHAR(34),INDEX(Organizations[Organization Type '[CV']],$A2144),CHAR(34),
", OrganizationCode:  ",CHAR(34),INDEX(Organizations[Organization Code],$A2144),CHAR(34),
", OrganizationName:  ",CHAR(34),INDEX(Organizations[Organization Name],$A2144),CHAR(34),
", OrganizationDescription:  ",CHAR(34),INDEX(Organizations[Organization Description],$A2144),CHAR(34),
", OrganizationLink:  ",CHAR(34),INDEX(Organizations[Organization Link],$A2144),CHAR(34),"}"))</f>
        <v>#REF!</v>
      </c>
      <c r="F2144" t="e">
        <f>IF(INDEX(People[First Name],$A2144)="","",
CONCATENATE("  - &amp;AffiliationID",TEXT($A2144,"0000"),
" {PersonID: *PersonID",TEXT($A2144,"0000"),
", OrganizationID: *OrganizationID",TEXT(MATCH(INDEX(People[Organization Name],$A2144),Organizations[Organization Name],0),"0000"),
", IsPrimaryOrganizationContact: , AffiliationStartDate: , AffiliationEndDate: , PrimaryPhone: ",
", PrimaryEmail: ",CHAR(34),INDEX(People[Primary Email],$A2144),CHAR(34),
", PrimaryAddress: ",CHAR(34),INDEX(People[Primary Address],$A2144),CHAR(34),
", PersonLink: }"))</f>
        <v>#REF!</v>
      </c>
      <c r="H2144" t="e">
        <f>IF(COUNTA(CitationInformation)=0,"",IF(INDEX(AuthorList[Author Name],$A2144)="","",
CONCATENATE("  - &amp;AuthorListID",TEXT($A2144,"0000"),
"  {CitationID: *CitationID0001",
", PersonID: *PersonID",TEXT(MATCH(INDEX(AuthorList[Author Name],$A2144),People[Full Name],0),"0000"),
", AuthorOrder: ",INDEX(AuthorList[Author Number],$A2144),"}")))</f>
        <v>#REF!</v>
      </c>
      <c r="K2144" t="e">
        <f>IF(INDEX(SamplingFeatures[Feature Code],$A2144)="","",
CONCATENATE("  - &amp;SamplingFeatureID",TEXT($A2144,"0000"),
" {","SamplingFeatureUUID:  ",CHAR(34),INDEX(SamplingFeatures[Sampling Feature UUID],$A2144),CHAR(34),
", SamplingFeatureTypeCV:  ",CHAR(34),INDEX(SamplingFeatures[Sampling Feature Type],$A2144),CHAR(34),
", SamplingFeatureCode:  ",CHAR(34),INDEX(SamplingFeatures[Feature Code],$A2144),CHAR(34),
", SamplingFeatureName:  ",CHAR(34),INDEX(SamplingFeatures[Feature Name],$A2144),CHAR(34),
", SamplingFeatureDescription:  ",CHAR(34),INDEX(SamplingFeatures[Feature Description],$A2144),CHAR(34),
", SamplingFeatureGeotypeCV:  ",CHAR(34),INDEX(SamplingFeatures[Feature Geo Type],$A2144),CHAR(34),
", FeatureGeometry:  ",CHAR(34),INDEX(SamplingFeatures[Feature Geometry],$A2144),CHAR(34),
", Elevation_m:  ",CHAR(34),INDEX(SamplingFeatures[Elevation_m],$A2144),CHAR(34),
", ElevationDatumCV:  ",CHAR(34),ElevationDatum,CHAR(34),"}"))</f>
        <v>#REF!</v>
      </c>
      <c r="L2144" t="e">
        <f>IF(INDEX(SamplingFeatures[Sampling Feature Type],$A2144)&lt;&gt;"Site","",
CONCATENATE("  - &amp;SiteID",TEXT(SUMPRODUCT(--($L$3:$L2143&lt;&gt;"")),"0000"),
" {","SamplingFeatureID:  *SamplingFeatureID",TEXT($A2144,"0000"),
", SiteTypeCV:  ",CHAR(34),INDEX(Sites[Site Type],$A2144),CHAR(34),
", Latitude:  ",INDEX(Sites[Latitude],$A2144),
", Longitude:  ",INDEX(Sites[Longitude],$A2144),
", SRSName:  ",CHAR(34),LatLonDatum,CHAR(34),"}"))</f>
        <v>#REF!</v>
      </c>
      <c r="M2144" t="e">
        <f>IF(INDEX(SamplingFeatures[Sampling Feature Type],$A2144)&lt;&gt;"Specimen","",
CONCATENATE("  - &amp;SpecimenID",TEXT(SUMPRODUCT(--($M$3:$M2143&lt;&gt;"")),"0000"),
" {","SamplingFeatureID:  *SamplingFeatureID",TEXT($A2144,"0000"),
", SpecimenTypeCV:  ",CHAR(34),INDEX(Specimens[Specimen Type],$A2144),CHAR(34),
", SpecimenMediumCV:  ",INDEX(Specimens[Specimen Medium],$A2144),
", IsFieldSpecimen:  ",CHAR(34),INDEX(Specimens[Is Field Specimen?],$A2144),CHAR(34),"}"))</f>
        <v>#REF!</v>
      </c>
      <c r="N2144" t="e">
        <f>IF(COUNTA(SpatialOffsets[])=0,"", IF(INDEX(SpatialOffsets[Spatial Offset Type],$A2144)="","",
CONCATENATE("  - &amp;SpatialOffsetID",TEXT($A2144,"0000"),
" {","SpatialOffsetTypeCV:  ",CHAR(34),INDEX(SpatialOffsets[Spatial Offset Type],$A2144),CHAR(34),
", Offset1Value:  ",INDEX(SpatialOffsets[Offset 1 Value],$A2144),
", Offset1UnitID:  ",CHAR(34),INDEX(SpatialOffsets[Offset 1 Unit],$A2144),CHAR(34),
", Offset2Value:  ",INDEX(SpatialOffsets[Offset 2 Value],$A2144),
", Offset2UnitID:  ",CHAR(34),INDEX(SpatialOffsets[Offset 2 Unit],$A2144),CHAR(34),
", Offset3Value:  ",INDEX(SpatialOffsets[Offset 3 Value],$A2144),
", Offset3UnitID:  ",CHAR(34),INDEX(SpatialOffsets[Offset 3 Unit],$A2144),CHAR(34),,"}")))</f>
        <v>#REF!</v>
      </c>
      <c r="O2144" t="e">
        <f>IF(COUNTA(RelatedFeatures[])=0,"", IF(INDEX(RelatedFeatures[First Sampling Feature Code],$A2144)="","",
CONCATENATE("  - &amp;RelationID",TEXT($A2144,"0000"),
" {","SamplingFeatureID:  *SamplingFeatureID",TEXT(MATCH(INDEX(RelatedFeatures[First Sampling Feature Code],$A2144),SamplingFeatures[Feature Code],0),"0000"),
", RelationshipTypeCV:  ",CHAR(34),INDEX(RelatedFeatures[Relationship Type],$A2144),CHAR(34),
", RelatedFeatureID: *SamplingFeatureID",TEXT(MATCH(INDEX(RelatedFeatures[Second Sampling Feature Code],$A2144),SamplingFeatures[Feature Code],0),"0000"),
", SpatialOffsetID:  ",IF(INDEX(RelatedFeatures[Offset Number],$A2144)="","",CONCATENATE("*SpatialOffsetID",TEXT(INDEX(RelatedFeatures[Offset Number],$A2144),"0000"))),"}")))</f>
        <v>#REF!</v>
      </c>
      <c r="P2144" t="e">
        <f>IF(INDEX(Methods[Method Type],$A2144)="","",
CONCATENATE("  - &amp;MethodID",TEXT($A2144,"0000"),
" {","MethodTypeCV:  ",CHAR(34),INDEX(Methods[Method Type],$A2144),CHAR(34),
", MethodCode:  ",CHAR(34),INDEX(Methods[Method Code],$A2144),CHAR(34),
", MethodName:  ",CHAR(34),INDEX(Methods[Method Name],$A2144),CHAR(34),
", MethodDescription:  ",CHAR(34),INDEX(Methods[Method Description],$A2144),CHAR(34),
", MethodLink:  ",CHAR(34),INDEX(Methods[Method Link],$A2144),CHAR(34),
", OrganizationID: *OrganizationID",TEXT(MATCH(INDEX(Methods[Organization Name],$A2144),Organizations[Organization Name],0),"0000"),"}"))</f>
        <v>#REF!</v>
      </c>
      <c r="Q2144" t="e">
        <f>IF(INDEX(Variables[Variable Type],$A2144)="","",
CONCATENATE("  - &amp;VariableID",TEXT($A2144,"0000"),
" {","VariableTypeCV:  ",CHAR(34),INDEX(Variables[Variable Type],$A2144),CHAR(34),
", VariableCode:  ",CHAR(34),INDEX(Variables[Variable Code],$A2144),CHAR(34),
", VariableNameCV:  ",CHAR(34),INDEX(Variables[Variable Name],$A2144),CHAR(34),
", VariableDefinition:  ",CHAR(34),INDEX(Variables[Variable Definition],$A2144),CHAR(34),
", SpecciationCV:  ",CHAR(34),INDEX(Variables[Speciation],$A2144),CHAR(34),
", NoDataValue:  ",CHAR(34),INDEX(Variables[No Data Value],$A2144),CHAR(34),"}"))</f>
        <v>#REF!</v>
      </c>
    </row>
    <row r="2145" spans="1:17" x14ac:dyDescent="0.25">
      <c r="A2145">
        <v>2142</v>
      </c>
      <c r="D2145" t="e">
        <f>IF(INDEX(People[First Name],$A2145)="","",
CONCATENATE("  - &amp;PersonID",TEXT($A2145,"0000"),
" {","PersonFirstName:  ",CHAR(34),INDEX(People[First Name],$A2145),CHAR(34),
", PersonMiddleName:  ",CHAR(34),INDEX(People[Middle Name],$A2145),CHAR(34),
", PersonLastName:  ",CHAR(34),INDEX(People[Last Name],$A2145),CHAR(34),"}"))</f>
        <v>#REF!</v>
      </c>
      <c r="E2145" t="e">
        <f>IF(INDEX(Organizations[Organization Type '[CV']],$A2145)="","",
CONCATENATE("  - &amp;OrganizationID",TEXT($A2145,"0000"),
" {","OrganizationTypeCV:  ",CHAR(34),INDEX(Organizations[Organization Type '[CV']],$A2145),CHAR(34),
", OrganizationCode:  ",CHAR(34),INDEX(Organizations[Organization Code],$A2145),CHAR(34),
", OrganizationName:  ",CHAR(34),INDEX(Organizations[Organization Name],$A2145),CHAR(34),
", OrganizationDescription:  ",CHAR(34),INDEX(Organizations[Organization Description],$A2145),CHAR(34),
", OrganizationLink:  ",CHAR(34),INDEX(Organizations[Organization Link],$A2145),CHAR(34),"}"))</f>
        <v>#REF!</v>
      </c>
      <c r="F2145" t="e">
        <f>IF(INDEX(People[First Name],$A2145)="","",
CONCATENATE("  - &amp;AffiliationID",TEXT($A2145,"0000"),
" {PersonID: *PersonID",TEXT($A2145,"0000"),
", OrganizationID: *OrganizationID",TEXT(MATCH(INDEX(People[Organization Name],$A2145),Organizations[Organization Name],0),"0000"),
", IsPrimaryOrganizationContact: , AffiliationStartDate: , AffiliationEndDate: , PrimaryPhone: ",
", PrimaryEmail: ",CHAR(34),INDEX(People[Primary Email],$A2145),CHAR(34),
", PrimaryAddress: ",CHAR(34),INDEX(People[Primary Address],$A2145),CHAR(34),
", PersonLink: }"))</f>
        <v>#REF!</v>
      </c>
      <c r="H2145" t="e">
        <f>IF(COUNTA(CitationInformation)=0,"",IF(INDEX(AuthorList[Author Name],$A2145)="","",
CONCATENATE("  - &amp;AuthorListID",TEXT($A2145,"0000"),
"  {CitationID: *CitationID0001",
", PersonID: *PersonID",TEXT(MATCH(INDEX(AuthorList[Author Name],$A2145),People[Full Name],0),"0000"),
", AuthorOrder: ",INDEX(AuthorList[Author Number],$A2145),"}")))</f>
        <v>#REF!</v>
      </c>
      <c r="K2145" t="e">
        <f>IF(INDEX(SamplingFeatures[Feature Code],$A2145)="","",
CONCATENATE("  - &amp;SamplingFeatureID",TEXT($A2145,"0000"),
" {","SamplingFeatureUUID:  ",CHAR(34),INDEX(SamplingFeatures[Sampling Feature UUID],$A2145),CHAR(34),
", SamplingFeatureTypeCV:  ",CHAR(34),INDEX(SamplingFeatures[Sampling Feature Type],$A2145),CHAR(34),
", SamplingFeatureCode:  ",CHAR(34),INDEX(SamplingFeatures[Feature Code],$A2145),CHAR(34),
", SamplingFeatureName:  ",CHAR(34),INDEX(SamplingFeatures[Feature Name],$A2145),CHAR(34),
", SamplingFeatureDescription:  ",CHAR(34),INDEX(SamplingFeatures[Feature Description],$A2145),CHAR(34),
", SamplingFeatureGeotypeCV:  ",CHAR(34),INDEX(SamplingFeatures[Feature Geo Type],$A2145),CHAR(34),
", FeatureGeometry:  ",CHAR(34),INDEX(SamplingFeatures[Feature Geometry],$A2145),CHAR(34),
", Elevation_m:  ",CHAR(34),INDEX(SamplingFeatures[Elevation_m],$A2145),CHAR(34),
", ElevationDatumCV:  ",CHAR(34),ElevationDatum,CHAR(34),"}"))</f>
        <v>#REF!</v>
      </c>
      <c r="L2145" t="e">
        <f>IF(INDEX(SamplingFeatures[Sampling Feature Type],$A2145)&lt;&gt;"Site","",
CONCATENATE("  - &amp;SiteID",TEXT(SUMPRODUCT(--($L$3:$L2144&lt;&gt;"")),"0000"),
" {","SamplingFeatureID:  *SamplingFeatureID",TEXT($A2145,"0000"),
", SiteTypeCV:  ",CHAR(34),INDEX(Sites[Site Type],$A2145),CHAR(34),
", Latitude:  ",INDEX(Sites[Latitude],$A2145),
", Longitude:  ",INDEX(Sites[Longitude],$A2145),
", SRSName:  ",CHAR(34),LatLonDatum,CHAR(34),"}"))</f>
        <v>#REF!</v>
      </c>
      <c r="M2145" t="e">
        <f>IF(INDEX(SamplingFeatures[Sampling Feature Type],$A2145)&lt;&gt;"Specimen","",
CONCATENATE("  - &amp;SpecimenID",TEXT(SUMPRODUCT(--($M$3:$M2144&lt;&gt;"")),"0000"),
" {","SamplingFeatureID:  *SamplingFeatureID",TEXT($A2145,"0000"),
", SpecimenTypeCV:  ",CHAR(34),INDEX(Specimens[Specimen Type],$A2145),CHAR(34),
", SpecimenMediumCV:  ",INDEX(Specimens[Specimen Medium],$A2145),
", IsFieldSpecimen:  ",CHAR(34),INDEX(Specimens[Is Field Specimen?],$A2145),CHAR(34),"}"))</f>
        <v>#REF!</v>
      </c>
      <c r="N2145" t="e">
        <f>IF(COUNTA(SpatialOffsets[])=0,"", IF(INDEX(SpatialOffsets[Spatial Offset Type],$A2145)="","",
CONCATENATE("  - &amp;SpatialOffsetID",TEXT($A2145,"0000"),
" {","SpatialOffsetTypeCV:  ",CHAR(34),INDEX(SpatialOffsets[Spatial Offset Type],$A2145),CHAR(34),
", Offset1Value:  ",INDEX(SpatialOffsets[Offset 1 Value],$A2145),
", Offset1UnitID:  ",CHAR(34),INDEX(SpatialOffsets[Offset 1 Unit],$A2145),CHAR(34),
", Offset2Value:  ",INDEX(SpatialOffsets[Offset 2 Value],$A2145),
", Offset2UnitID:  ",CHAR(34),INDEX(SpatialOffsets[Offset 2 Unit],$A2145),CHAR(34),
", Offset3Value:  ",INDEX(SpatialOffsets[Offset 3 Value],$A2145),
", Offset3UnitID:  ",CHAR(34),INDEX(SpatialOffsets[Offset 3 Unit],$A2145),CHAR(34),,"}")))</f>
        <v>#REF!</v>
      </c>
      <c r="O2145" t="e">
        <f>IF(COUNTA(RelatedFeatures[])=0,"", IF(INDEX(RelatedFeatures[First Sampling Feature Code],$A2145)="","",
CONCATENATE("  - &amp;RelationID",TEXT($A2145,"0000"),
" {","SamplingFeatureID:  *SamplingFeatureID",TEXT(MATCH(INDEX(RelatedFeatures[First Sampling Feature Code],$A2145),SamplingFeatures[Feature Code],0),"0000"),
", RelationshipTypeCV:  ",CHAR(34),INDEX(RelatedFeatures[Relationship Type],$A2145),CHAR(34),
", RelatedFeatureID: *SamplingFeatureID",TEXT(MATCH(INDEX(RelatedFeatures[Second Sampling Feature Code],$A2145),SamplingFeatures[Feature Code],0),"0000"),
", SpatialOffsetID:  ",IF(INDEX(RelatedFeatures[Offset Number],$A2145)="","",CONCATENATE("*SpatialOffsetID",TEXT(INDEX(RelatedFeatures[Offset Number],$A2145),"0000"))),"}")))</f>
        <v>#REF!</v>
      </c>
      <c r="P2145" t="e">
        <f>IF(INDEX(Methods[Method Type],$A2145)="","",
CONCATENATE("  - &amp;MethodID",TEXT($A2145,"0000"),
" {","MethodTypeCV:  ",CHAR(34),INDEX(Methods[Method Type],$A2145),CHAR(34),
", MethodCode:  ",CHAR(34),INDEX(Methods[Method Code],$A2145),CHAR(34),
", MethodName:  ",CHAR(34),INDEX(Methods[Method Name],$A2145),CHAR(34),
", MethodDescription:  ",CHAR(34),INDEX(Methods[Method Description],$A2145),CHAR(34),
", MethodLink:  ",CHAR(34),INDEX(Methods[Method Link],$A2145),CHAR(34),
", OrganizationID: *OrganizationID",TEXT(MATCH(INDEX(Methods[Organization Name],$A2145),Organizations[Organization Name],0),"0000"),"}"))</f>
        <v>#REF!</v>
      </c>
      <c r="Q2145" t="e">
        <f>IF(INDEX(Variables[Variable Type],$A2145)="","",
CONCATENATE("  - &amp;VariableID",TEXT($A2145,"0000"),
" {","VariableTypeCV:  ",CHAR(34),INDEX(Variables[Variable Type],$A2145),CHAR(34),
", VariableCode:  ",CHAR(34),INDEX(Variables[Variable Code],$A2145),CHAR(34),
", VariableNameCV:  ",CHAR(34),INDEX(Variables[Variable Name],$A2145),CHAR(34),
", VariableDefinition:  ",CHAR(34),INDEX(Variables[Variable Definition],$A2145),CHAR(34),
", SpecciationCV:  ",CHAR(34),INDEX(Variables[Speciation],$A2145),CHAR(34),
", NoDataValue:  ",CHAR(34),INDEX(Variables[No Data Value],$A2145),CHAR(34),"}"))</f>
        <v>#REF!</v>
      </c>
    </row>
    <row r="2146" spans="1:17" x14ac:dyDescent="0.25">
      <c r="A2146">
        <v>2143</v>
      </c>
      <c r="D2146" t="e">
        <f>IF(INDEX(People[First Name],$A2146)="","",
CONCATENATE("  - &amp;PersonID",TEXT($A2146,"0000"),
" {","PersonFirstName:  ",CHAR(34),INDEX(People[First Name],$A2146),CHAR(34),
", PersonMiddleName:  ",CHAR(34),INDEX(People[Middle Name],$A2146),CHAR(34),
", PersonLastName:  ",CHAR(34),INDEX(People[Last Name],$A2146),CHAR(34),"}"))</f>
        <v>#REF!</v>
      </c>
      <c r="E2146" t="e">
        <f>IF(INDEX(Organizations[Organization Type '[CV']],$A2146)="","",
CONCATENATE("  - &amp;OrganizationID",TEXT($A2146,"0000"),
" {","OrganizationTypeCV:  ",CHAR(34),INDEX(Organizations[Organization Type '[CV']],$A2146),CHAR(34),
", OrganizationCode:  ",CHAR(34),INDEX(Organizations[Organization Code],$A2146),CHAR(34),
", OrganizationName:  ",CHAR(34),INDEX(Organizations[Organization Name],$A2146),CHAR(34),
", OrganizationDescription:  ",CHAR(34),INDEX(Organizations[Organization Description],$A2146),CHAR(34),
", OrganizationLink:  ",CHAR(34),INDEX(Organizations[Organization Link],$A2146),CHAR(34),"}"))</f>
        <v>#REF!</v>
      </c>
      <c r="F2146" t="e">
        <f>IF(INDEX(People[First Name],$A2146)="","",
CONCATENATE("  - &amp;AffiliationID",TEXT($A2146,"0000"),
" {PersonID: *PersonID",TEXT($A2146,"0000"),
", OrganizationID: *OrganizationID",TEXT(MATCH(INDEX(People[Organization Name],$A2146),Organizations[Organization Name],0),"0000"),
", IsPrimaryOrganizationContact: , AffiliationStartDate: , AffiliationEndDate: , PrimaryPhone: ",
", PrimaryEmail: ",CHAR(34),INDEX(People[Primary Email],$A2146),CHAR(34),
", PrimaryAddress: ",CHAR(34),INDEX(People[Primary Address],$A2146),CHAR(34),
", PersonLink: }"))</f>
        <v>#REF!</v>
      </c>
      <c r="H2146" t="e">
        <f>IF(COUNTA(CitationInformation)=0,"",IF(INDEX(AuthorList[Author Name],$A2146)="","",
CONCATENATE("  - &amp;AuthorListID",TEXT($A2146,"0000"),
"  {CitationID: *CitationID0001",
", PersonID: *PersonID",TEXT(MATCH(INDEX(AuthorList[Author Name],$A2146),People[Full Name],0),"0000"),
", AuthorOrder: ",INDEX(AuthorList[Author Number],$A2146),"}")))</f>
        <v>#REF!</v>
      </c>
      <c r="K2146" t="e">
        <f>IF(INDEX(SamplingFeatures[Feature Code],$A2146)="","",
CONCATENATE("  - &amp;SamplingFeatureID",TEXT($A2146,"0000"),
" {","SamplingFeatureUUID:  ",CHAR(34),INDEX(SamplingFeatures[Sampling Feature UUID],$A2146),CHAR(34),
", SamplingFeatureTypeCV:  ",CHAR(34),INDEX(SamplingFeatures[Sampling Feature Type],$A2146),CHAR(34),
", SamplingFeatureCode:  ",CHAR(34),INDEX(SamplingFeatures[Feature Code],$A2146),CHAR(34),
", SamplingFeatureName:  ",CHAR(34),INDEX(SamplingFeatures[Feature Name],$A2146),CHAR(34),
", SamplingFeatureDescription:  ",CHAR(34),INDEX(SamplingFeatures[Feature Description],$A2146),CHAR(34),
", SamplingFeatureGeotypeCV:  ",CHAR(34),INDEX(SamplingFeatures[Feature Geo Type],$A2146),CHAR(34),
", FeatureGeometry:  ",CHAR(34),INDEX(SamplingFeatures[Feature Geometry],$A2146),CHAR(34),
", Elevation_m:  ",CHAR(34),INDEX(SamplingFeatures[Elevation_m],$A2146),CHAR(34),
", ElevationDatumCV:  ",CHAR(34),ElevationDatum,CHAR(34),"}"))</f>
        <v>#REF!</v>
      </c>
      <c r="L2146" t="e">
        <f>IF(INDEX(SamplingFeatures[Sampling Feature Type],$A2146)&lt;&gt;"Site","",
CONCATENATE("  - &amp;SiteID",TEXT(SUMPRODUCT(--($L$3:$L2145&lt;&gt;"")),"0000"),
" {","SamplingFeatureID:  *SamplingFeatureID",TEXT($A2146,"0000"),
", SiteTypeCV:  ",CHAR(34),INDEX(Sites[Site Type],$A2146),CHAR(34),
", Latitude:  ",INDEX(Sites[Latitude],$A2146),
", Longitude:  ",INDEX(Sites[Longitude],$A2146),
", SRSName:  ",CHAR(34),LatLonDatum,CHAR(34),"}"))</f>
        <v>#REF!</v>
      </c>
      <c r="M2146" t="e">
        <f>IF(INDEX(SamplingFeatures[Sampling Feature Type],$A2146)&lt;&gt;"Specimen","",
CONCATENATE("  - &amp;SpecimenID",TEXT(SUMPRODUCT(--($M$3:$M2145&lt;&gt;"")),"0000"),
" {","SamplingFeatureID:  *SamplingFeatureID",TEXT($A2146,"0000"),
", SpecimenTypeCV:  ",CHAR(34),INDEX(Specimens[Specimen Type],$A2146),CHAR(34),
", SpecimenMediumCV:  ",INDEX(Specimens[Specimen Medium],$A2146),
", IsFieldSpecimen:  ",CHAR(34),INDEX(Specimens[Is Field Specimen?],$A2146),CHAR(34),"}"))</f>
        <v>#REF!</v>
      </c>
      <c r="N2146" t="e">
        <f>IF(COUNTA(SpatialOffsets[])=0,"", IF(INDEX(SpatialOffsets[Spatial Offset Type],$A2146)="","",
CONCATENATE("  - &amp;SpatialOffsetID",TEXT($A2146,"0000"),
" {","SpatialOffsetTypeCV:  ",CHAR(34),INDEX(SpatialOffsets[Spatial Offset Type],$A2146),CHAR(34),
", Offset1Value:  ",INDEX(SpatialOffsets[Offset 1 Value],$A2146),
", Offset1UnitID:  ",CHAR(34),INDEX(SpatialOffsets[Offset 1 Unit],$A2146),CHAR(34),
", Offset2Value:  ",INDEX(SpatialOffsets[Offset 2 Value],$A2146),
", Offset2UnitID:  ",CHAR(34),INDEX(SpatialOffsets[Offset 2 Unit],$A2146),CHAR(34),
", Offset3Value:  ",INDEX(SpatialOffsets[Offset 3 Value],$A2146),
", Offset3UnitID:  ",CHAR(34),INDEX(SpatialOffsets[Offset 3 Unit],$A2146),CHAR(34),,"}")))</f>
        <v>#REF!</v>
      </c>
      <c r="O2146" t="e">
        <f>IF(COUNTA(RelatedFeatures[])=0,"", IF(INDEX(RelatedFeatures[First Sampling Feature Code],$A2146)="","",
CONCATENATE("  - &amp;RelationID",TEXT($A2146,"0000"),
" {","SamplingFeatureID:  *SamplingFeatureID",TEXT(MATCH(INDEX(RelatedFeatures[First Sampling Feature Code],$A2146),SamplingFeatures[Feature Code],0),"0000"),
", RelationshipTypeCV:  ",CHAR(34),INDEX(RelatedFeatures[Relationship Type],$A2146),CHAR(34),
", RelatedFeatureID: *SamplingFeatureID",TEXT(MATCH(INDEX(RelatedFeatures[Second Sampling Feature Code],$A2146),SamplingFeatures[Feature Code],0),"0000"),
", SpatialOffsetID:  ",IF(INDEX(RelatedFeatures[Offset Number],$A2146)="","",CONCATENATE("*SpatialOffsetID",TEXT(INDEX(RelatedFeatures[Offset Number],$A2146),"0000"))),"}")))</f>
        <v>#REF!</v>
      </c>
      <c r="P2146" t="e">
        <f>IF(INDEX(Methods[Method Type],$A2146)="","",
CONCATENATE("  - &amp;MethodID",TEXT($A2146,"0000"),
" {","MethodTypeCV:  ",CHAR(34),INDEX(Methods[Method Type],$A2146),CHAR(34),
", MethodCode:  ",CHAR(34),INDEX(Methods[Method Code],$A2146),CHAR(34),
", MethodName:  ",CHAR(34),INDEX(Methods[Method Name],$A2146),CHAR(34),
", MethodDescription:  ",CHAR(34),INDEX(Methods[Method Description],$A2146),CHAR(34),
", MethodLink:  ",CHAR(34),INDEX(Methods[Method Link],$A2146),CHAR(34),
", OrganizationID: *OrganizationID",TEXT(MATCH(INDEX(Methods[Organization Name],$A2146),Organizations[Organization Name],0),"0000"),"}"))</f>
        <v>#REF!</v>
      </c>
      <c r="Q2146" t="e">
        <f>IF(INDEX(Variables[Variable Type],$A2146)="","",
CONCATENATE("  - &amp;VariableID",TEXT($A2146,"0000"),
" {","VariableTypeCV:  ",CHAR(34),INDEX(Variables[Variable Type],$A2146),CHAR(34),
", VariableCode:  ",CHAR(34),INDEX(Variables[Variable Code],$A2146),CHAR(34),
", VariableNameCV:  ",CHAR(34),INDEX(Variables[Variable Name],$A2146),CHAR(34),
", VariableDefinition:  ",CHAR(34),INDEX(Variables[Variable Definition],$A2146),CHAR(34),
", SpecciationCV:  ",CHAR(34),INDEX(Variables[Speciation],$A2146),CHAR(34),
", NoDataValue:  ",CHAR(34),INDEX(Variables[No Data Value],$A2146),CHAR(34),"}"))</f>
        <v>#REF!</v>
      </c>
    </row>
    <row r="2147" spans="1:17" x14ac:dyDescent="0.25">
      <c r="A2147">
        <v>2144</v>
      </c>
      <c r="D2147" t="e">
        <f>IF(INDEX(People[First Name],$A2147)="","",
CONCATENATE("  - &amp;PersonID",TEXT($A2147,"0000"),
" {","PersonFirstName:  ",CHAR(34),INDEX(People[First Name],$A2147),CHAR(34),
", PersonMiddleName:  ",CHAR(34),INDEX(People[Middle Name],$A2147),CHAR(34),
", PersonLastName:  ",CHAR(34),INDEX(People[Last Name],$A2147),CHAR(34),"}"))</f>
        <v>#REF!</v>
      </c>
      <c r="E2147" t="e">
        <f>IF(INDEX(Organizations[Organization Type '[CV']],$A2147)="","",
CONCATENATE("  - &amp;OrganizationID",TEXT($A2147,"0000"),
" {","OrganizationTypeCV:  ",CHAR(34),INDEX(Organizations[Organization Type '[CV']],$A2147),CHAR(34),
", OrganizationCode:  ",CHAR(34),INDEX(Organizations[Organization Code],$A2147),CHAR(34),
", OrganizationName:  ",CHAR(34),INDEX(Organizations[Organization Name],$A2147),CHAR(34),
", OrganizationDescription:  ",CHAR(34),INDEX(Organizations[Organization Description],$A2147),CHAR(34),
", OrganizationLink:  ",CHAR(34),INDEX(Organizations[Organization Link],$A2147),CHAR(34),"}"))</f>
        <v>#REF!</v>
      </c>
      <c r="F2147" t="e">
        <f>IF(INDEX(People[First Name],$A2147)="","",
CONCATENATE("  - &amp;AffiliationID",TEXT($A2147,"0000"),
" {PersonID: *PersonID",TEXT($A2147,"0000"),
", OrganizationID: *OrganizationID",TEXT(MATCH(INDEX(People[Organization Name],$A2147),Organizations[Organization Name],0),"0000"),
", IsPrimaryOrganizationContact: , AffiliationStartDate: , AffiliationEndDate: , PrimaryPhone: ",
", PrimaryEmail: ",CHAR(34),INDEX(People[Primary Email],$A2147),CHAR(34),
", PrimaryAddress: ",CHAR(34),INDEX(People[Primary Address],$A2147),CHAR(34),
", PersonLink: }"))</f>
        <v>#REF!</v>
      </c>
      <c r="H2147" t="e">
        <f>IF(COUNTA(CitationInformation)=0,"",IF(INDEX(AuthorList[Author Name],$A2147)="","",
CONCATENATE("  - &amp;AuthorListID",TEXT($A2147,"0000"),
"  {CitationID: *CitationID0001",
", PersonID: *PersonID",TEXT(MATCH(INDEX(AuthorList[Author Name],$A2147),People[Full Name],0),"0000"),
", AuthorOrder: ",INDEX(AuthorList[Author Number],$A2147),"}")))</f>
        <v>#REF!</v>
      </c>
      <c r="K2147" t="e">
        <f>IF(INDEX(SamplingFeatures[Feature Code],$A2147)="","",
CONCATENATE("  - &amp;SamplingFeatureID",TEXT($A2147,"0000"),
" {","SamplingFeatureUUID:  ",CHAR(34),INDEX(SamplingFeatures[Sampling Feature UUID],$A2147),CHAR(34),
", SamplingFeatureTypeCV:  ",CHAR(34),INDEX(SamplingFeatures[Sampling Feature Type],$A2147),CHAR(34),
", SamplingFeatureCode:  ",CHAR(34),INDEX(SamplingFeatures[Feature Code],$A2147),CHAR(34),
", SamplingFeatureName:  ",CHAR(34),INDEX(SamplingFeatures[Feature Name],$A2147),CHAR(34),
", SamplingFeatureDescription:  ",CHAR(34),INDEX(SamplingFeatures[Feature Description],$A2147),CHAR(34),
", SamplingFeatureGeotypeCV:  ",CHAR(34),INDEX(SamplingFeatures[Feature Geo Type],$A2147),CHAR(34),
", FeatureGeometry:  ",CHAR(34),INDEX(SamplingFeatures[Feature Geometry],$A2147),CHAR(34),
", Elevation_m:  ",CHAR(34),INDEX(SamplingFeatures[Elevation_m],$A2147),CHAR(34),
", ElevationDatumCV:  ",CHAR(34),ElevationDatum,CHAR(34),"}"))</f>
        <v>#REF!</v>
      </c>
      <c r="L2147" t="e">
        <f>IF(INDEX(SamplingFeatures[Sampling Feature Type],$A2147)&lt;&gt;"Site","",
CONCATENATE("  - &amp;SiteID",TEXT(SUMPRODUCT(--($L$3:$L2146&lt;&gt;"")),"0000"),
" {","SamplingFeatureID:  *SamplingFeatureID",TEXT($A2147,"0000"),
", SiteTypeCV:  ",CHAR(34),INDEX(Sites[Site Type],$A2147),CHAR(34),
", Latitude:  ",INDEX(Sites[Latitude],$A2147),
", Longitude:  ",INDEX(Sites[Longitude],$A2147),
", SRSName:  ",CHAR(34),LatLonDatum,CHAR(34),"}"))</f>
        <v>#REF!</v>
      </c>
      <c r="M2147" t="e">
        <f>IF(INDEX(SamplingFeatures[Sampling Feature Type],$A2147)&lt;&gt;"Specimen","",
CONCATENATE("  - &amp;SpecimenID",TEXT(SUMPRODUCT(--($M$3:$M2146&lt;&gt;"")),"0000"),
" {","SamplingFeatureID:  *SamplingFeatureID",TEXT($A2147,"0000"),
", SpecimenTypeCV:  ",CHAR(34),INDEX(Specimens[Specimen Type],$A2147),CHAR(34),
", SpecimenMediumCV:  ",INDEX(Specimens[Specimen Medium],$A2147),
", IsFieldSpecimen:  ",CHAR(34),INDEX(Specimens[Is Field Specimen?],$A2147),CHAR(34),"}"))</f>
        <v>#REF!</v>
      </c>
      <c r="N2147" t="e">
        <f>IF(COUNTA(SpatialOffsets[])=0,"", IF(INDEX(SpatialOffsets[Spatial Offset Type],$A2147)="","",
CONCATENATE("  - &amp;SpatialOffsetID",TEXT($A2147,"0000"),
" {","SpatialOffsetTypeCV:  ",CHAR(34),INDEX(SpatialOffsets[Spatial Offset Type],$A2147),CHAR(34),
", Offset1Value:  ",INDEX(SpatialOffsets[Offset 1 Value],$A2147),
", Offset1UnitID:  ",CHAR(34),INDEX(SpatialOffsets[Offset 1 Unit],$A2147),CHAR(34),
", Offset2Value:  ",INDEX(SpatialOffsets[Offset 2 Value],$A2147),
", Offset2UnitID:  ",CHAR(34),INDEX(SpatialOffsets[Offset 2 Unit],$A2147),CHAR(34),
", Offset3Value:  ",INDEX(SpatialOffsets[Offset 3 Value],$A2147),
", Offset3UnitID:  ",CHAR(34),INDEX(SpatialOffsets[Offset 3 Unit],$A2147),CHAR(34),,"}")))</f>
        <v>#REF!</v>
      </c>
      <c r="O2147" t="e">
        <f>IF(COUNTA(RelatedFeatures[])=0,"", IF(INDEX(RelatedFeatures[First Sampling Feature Code],$A2147)="","",
CONCATENATE("  - &amp;RelationID",TEXT($A2147,"0000"),
" {","SamplingFeatureID:  *SamplingFeatureID",TEXT(MATCH(INDEX(RelatedFeatures[First Sampling Feature Code],$A2147),SamplingFeatures[Feature Code],0),"0000"),
", RelationshipTypeCV:  ",CHAR(34),INDEX(RelatedFeatures[Relationship Type],$A2147),CHAR(34),
", RelatedFeatureID: *SamplingFeatureID",TEXT(MATCH(INDEX(RelatedFeatures[Second Sampling Feature Code],$A2147),SamplingFeatures[Feature Code],0),"0000"),
", SpatialOffsetID:  ",IF(INDEX(RelatedFeatures[Offset Number],$A2147)="","",CONCATENATE("*SpatialOffsetID",TEXT(INDEX(RelatedFeatures[Offset Number],$A2147),"0000"))),"}")))</f>
        <v>#REF!</v>
      </c>
      <c r="P2147" t="e">
        <f>IF(INDEX(Methods[Method Type],$A2147)="","",
CONCATENATE("  - &amp;MethodID",TEXT($A2147,"0000"),
" {","MethodTypeCV:  ",CHAR(34),INDEX(Methods[Method Type],$A2147),CHAR(34),
", MethodCode:  ",CHAR(34),INDEX(Methods[Method Code],$A2147),CHAR(34),
", MethodName:  ",CHAR(34),INDEX(Methods[Method Name],$A2147),CHAR(34),
", MethodDescription:  ",CHAR(34),INDEX(Methods[Method Description],$A2147),CHAR(34),
", MethodLink:  ",CHAR(34),INDEX(Methods[Method Link],$A2147),CHAR(34),
", OrganizationID: *OrganizationID",TEXT(MATCH(INDEX(Methods[Organization Name],$A2147),Organizations[Organization Name],0),"0000"),"}"))</f>
        <v>#REF!</v>
      </c>
      <c r="Q2147" t="e">
        <f>IF(INDEX(Variables[Variable Type],$A2147)="","",
CONCATENATE("  - &amp;VariableID",TEXT($A2147,"0000"),
" {","VariableTypeCV:  ",CHAR(34),INDEX(Variables[Variable Type],$A2147),CHAR(34),
", VariableCode:  ",CHAR(34),INDEX(Variables[Variable Code],$A2147),CHAR(34),
", VariableNameCV:  ",CHAR(34),INDEX(Variables[Variable Name],$A2147),CHAR(34),
", VariableDefinition:  ",CHAR(34),INDEX(Variables[Variable Definition],$A2147),CHAR(34),
", SpecciationCV:  ",CHAR(34),INDEX(Variables[Speciation],$A2147),CHAR(34),
", NoDataValue:  ",CHAR(34),INDEX(Variables[No Data Value],$A2147),CHAR(34),"}"))</f>
        <v>#REF!</v>
      </c>
    </row>
    <row r="2148" spans="1:17" x14ac:dyDescent="0.25">
      <c r="A2148">
        <v>2145</v>
      </c>
      <c r="D2148" t="e">
        <f>IF(INDEX(People[First Name],$A2148)="","",
CONCATENATE("  - &amp;PersonID",TEXT($A2148,"0000"),
" {","PersonFirstName:  ",CHAR(34),INDEX(People[First Name],$A2148),CHAR(34),
", PersonMiddleName:  ",CHAR(34),INDEX(People[Middle Name],$A2148),CHAR(34),
", PersonLastName:  ",CHAR(34),INDEX(People[Last Name],$A2148),CHAR(34),"}"))</f>
        <v>#REF!</v>
      </c>
      <c r="E2148" t="e">
        <f>IF(INDEX(Organizations[Organization Type '[CV']],$A2148)="","",
CONCATENATE("  - &amp;OrganizationID",TEXT($A2148,"0000"),
" {","OrganizationTypeCV:  ",CHAR(34),INDEX(Organizations[Organization Type '[CV']],$A2148),CHAR(34),
", OrganizationCode:  ",CHAR(34),INDEX(Organizations[Organization Code],$A2148),CHAR(34),
", OrganizationName:  ",CHAR(34),INDEX(Organizations[Organization Name],$A2148),CHAR(34),
", OrganizationDescription:  ",CHAR(34),INDEX(Organizations[Organization Description],$A2148),CHAR(34),
", OrganizationLink:  ",CHAR(34),INDEX(Organizations[Organization Link],$A2148),CHAR(34),"}"))</f>
        <v>#REF!</v>
      </c>
      <c r="F2148" t="e">
        <f>IF(INDEX(People[First Name],$A2148)="","",
CONCATENATE("  - &amp;AffiliationID",TEXT($A2148,"0000"),
" {PersonID: *PersonID",TEXT($A2148,"0000"),
", OrganizationID: *OrganizationID",TEXT(MATCH(INDEX(People[Organization Name],$A2148),Organizations[Organization Name],0),"0000"),
", IsPrimaryOrganizationContact: , AffiliationStartDate: , AffiliationEndDate: , PrimaryPhone: ",
", PrimaryEmail: ",CHAR(34),INDEX(People[Primary Email],$A2148),CHAR(34),
", PrimaryAddress: ",CHAR(34),INDEX(People[Primary Address],$A2148),CHAR(34),
", PersonLink: }"))</f>
        <v>#REF!</v>
      </c>
      <c r="H2148" t="e">
        <f>IF(COUNTA(CitationInformation)=0,"",IF(INDEX(AuthorList[Author Name],$A2148)="","",
CONCATENATE("  - &amp;AuthorListID",TEXT($A2148,"0000"),
"  {CitationID: *CitationID0001",
", PersonID: *PersonID",TEXT(MATCH(INDEX(AuthorList[Author Name],$A2148),People[Full Name],0),"0000"),
", AuthorOrder: ",INDEX(AuthorList[Author Number],$A2148),"}")))</f>
        <v>#REF!</v>
      </c>
      <c r="K2148" t="e">
        <f>IF(INDEX(SamplingFeatures[Feature Code],$A2148)="","",
CONCATENATE("  - &amp;SamplingFeatureID",TEXT($A2148,"0000"),
" {","SamplingFeatureUUID:  ",CHAR(34),INDEX(SamplingFeatures[Sampling Feature UUID],$A2148),CHAR(34),
", SamplingFeatureTypeCV:  ",CHAR(34),INDEX(SamplingFeatures[Sampling Feature Type],$A2148),CHAR(34),
", SamplingFeatureCode:  ",CHAR(34),INDEX(SamplingFeatures[Feature Code],$A2148),CHAR(34),
", SamplingFeatureName:  ",CHAR(34),INDEX(SamplingFeatures[Feature Name],$A2148),CHAR(34),
", SamplingFeatureDescription:  ",CHAR(34),INDEX(SamplingFeatures[Feature Description],$A2148),CHAR(34),
", SamplingFeatureGeotypeCV:  ",CHAR(34),INDEX(SamplingFeatures[Feature Geo Type],$A2148),CHAR(34),
", FeatureGeometry:  ",CHAR(34),INDEX(SamplingFeatures[Feature Geometry],$A2148),CHAR(34),
", Elevation_m:  ",CHAR(34),INDEX(SamplingFeatures[Elevation_m],$A2148),CHAR(34),
", ElevationDatumCV:  ",CHAR(34),ElevationDatum,CHAR(34),"}"))</f>
        <v>#REF!</v>
      </c>
      <c r="L2148" t="e">
        <f>IF(INDEX(SamplingFeatures[Sampling Feature Type],$A2148)&lt;&gt;"Site","",
CONCATENATE("  - &amp;SiteID",TEXT(SUMPRODUCT(--($L$3:$L2147&lt;&gt;"")),"0000"),
" {","SamplingFeatureID:  *SamplingFeatureID",TEXT($A2148,"0000"),
", SiteTypeCV:  ",CHAR(34),INDEX(Sites[Site Type],$A2148),CHAR(34),
", Latitude:  ",INDEX(Sites[Latitude],$A2148),
", Longitude:  ",INDEX(Sites[Longitude],$A2148),
", SRSName:  ",CHAR(34),LatLonDatum,CHAR(34),"}"))</f>
        <v>#REF!</v>
      </c>
      <c r="M2148" t="e">
        <f>IF(INDEX(SamplingFeatures[Sampling Feature Type],$A2148)&lt;&gt;"Specimen","",
CONCATENATE("  - &amp;SpecimenID",TEXT(SUMPRODUCT(--($M$3:$M2147&lt;&gt;"")),"0000"),
" {","SamplingFeatureID:  *SamplingFeatureID",TEXT($A2148,"0000"),
", SpecimenTypeCV:  ",CHAR(34),INDEX(Specimens[Specimen Type],$A2148),CHAR(34),
", SpecimenMediumCV:  ",INDEX(Specimens[Specimen Medium],$A2148),
", IsFieldSpecimen:  ",CHAR(34),INDEX(Specimens[Is Field Specimen?],$A2148),CHAR(34),"}"))</f>
        <v>#REF!</v>
      </c>
      <c r="N2148" t="e">
        <f>IF(COUNTA(SpatialOffsets[])=0,"", IF(INDEX(SpatialOffsets[Spatial Offset Type],$A2148)="","",
CONCATENATE("  - &amp;SpatialOffsetID",TEXT($A2148,"0000"),
" {","SpatialOffsetTypeCV:  ",CHAR(34),INDEX(SpatialOffsets[Spatial Offset Type],$A2148),CHAR(34),
", Offset1Value:  ",INDEX(SpatialOffsets[Offset 1 Value],$A2148),
", Offset1UnitID:  ",CHAR(34),INDEX(SpatialOffsets[Offset 1 Unit],$A2148),CHAR(34),
", Offset2Value:  ",INDEX(SpatialOffsets[Offset 2 Value],$A2148),
", Offset2UnitID:  ",CHAR(34),INDEX(SpatialOffsets[Offset 2 Unit],$A2148),CHAR(34),
", Offset3Value:  ",INDEX(SpatialOffsets[Offset 3 Value],$A2148),
", Offset3UnitID:  ",CHAR(34),INDEX(SpatialOffsets[Offset 3 Unit],$A2148),CHAR(34),,"}")))</f>
        <v>#REF!</v>
      </c>
      <c r="O2148" t="e">
        <f>IF(COUNTA(RelatedFeatures[])=0,"", IF(INDEX(RelatedFeatures[First Sampling Feature Code],$A2148)="","",
CONCATENATE("  - &amp;RelationID",TEXT($A2148,"0000"),
" {","SamplingFeatureID:  *SamplingFeatureID",TEXT(MATCH(INDEX(RelatedFeatures[First Sampling Feature Code],$A2148),SamplingFeatures[Feature Code],0),"0000"),
", RelationshipTypeCV:  ",CHAR(34),INDEX(RelatedFeatures[Relationship Type],$A2148),CHAR(34),
", RelatedFeatureID: *SamplingFeatureID",TEXT(MATCH(INDEX(RelatedFeatures[Second Sampling Feature Code],$A2148),SamplingFeatures[Feature Code],0),"0000"),
", SpatialOffsetID:  ",IF(INDEX(RelatedFeatures[Offset Number],$A2148)="","",CONCATENATE("*SpatialOffsetID",TEXT(INDEX(RelatedFeatures[Offset Number],$A2148),"0000"))),"}")))</f>
        <v>#REF!</v>
      </c>
      <c r="P2148" t="e">
        <f>IF(INDEX(Methods[Method Type],$A2148)="","",
CONCATENATE("  - &amp;MethodID",TEXT($A2148,"0000"),
" {","MethodTypeCV:  ",CHAR(34),INDEX(Methods[Method Type],$A2148),CHAR(34),
", MethodCode:  ",CHAR(34),INDEX(Methods[Method Code],$A2148),CHAR(34),
", MethodName:  ",CHAR(34),INDEX(Methods[Method Name],$A2148),CHAR(34),
", MethodDescription:  ",CHAR(34),INDEX(Methods[Method Description],$A2148),CHAR(34),
", MethodLink:  ",CHAR(34),INDEX(Methods[Method Link],$A2148),CHAR(34),
", OrganizationID: *OrganizationID",TEXT(MATCH(INDEX(Methods[Organization Name],$A2148),Organizations[Organization Name],0),"0000"),"}"))</f>
        <v>#REF!</v>
      </c>
      <c r="Q2148" t="e">
        <f>IF(INDEX(Variables[Variable Type],$A2148)="","",
CONCATENATE("  - &amp;VariableID",TEXT($A2148,"0000"),
" {","VariableTypeCV:  ",CHAR(34),INDEX(Variables[Variable Type],$A2148),CHAR(34),
", VariableCode:  ",CHAR(34),INDEX(Variables[Variable Code],$A2148),CHAR(34),
", VariableNameCV:  ",CHAR(34),INDEX(Variables[Variable Name],$A2148),CHAR(34),
", VariableDefinition:  ",CHAR(34),INDEX(Variables[Variable Definition],$A2148),CHAR(34),
", SpecciationCV:  ",CHAR(34),INDEX(Variables[Speciation],$A2148),CHAR(34),
", NoDataValue:  ",CHAR(34),INDEX(Variables[No Data Value],$A2148),CHAR(34),"}"))</f>
        <v>#REF!</v>
      </c>
    </row>
    <row r="2149" spans="1:17" x14ac:dyDescent="0.25">
      <c r="A2149">
        <v>2146</v>
      </c>
      <c r="D2149" t="e">
        <f>IF(INDEX(People[First Name],$A2149)="","",
CONCATENATE("  - &amp;PersonID",TEXT($A2149,"0000"),
" {","PersonFirstName:  ",CHAR(34),INDEX(People[First Name],$A2149),CHAR(34),
", PersonMiddleName:  ",CHAR(34),INDEX(People[Middle Name],$A2149),CHAR(34),
", PersonLastName:  ",CHAR(34),INDEX(People[Last Name],$A2149),CHAR(34),"}"))</f>
        <v>#REF!</v>
      </c>
      <c r="E2149" t="e">
        <f>IF(INDEX(Organizations[Organization Type '[CV']],$A2149)="","",
CONCATENATE("  - &amp;OrganizationID",TEXT($A2149,"0000"),
" {","OrganizationTypeCV:  ",CHAR(34),INDEX(Organizations[Organization Type '[CV']],$A2149),CHAR(34),
", OrganizationCode:  ",CHAR(34),INDEX(Organizations[Organization Code],$A2149),CHAR(34),
", OrganizationName:  ",CHAR(34),INDEX(Organizations[Organization Name],$A2149),CHAR(34),
", OrganizationDescription:  ",CHAR(34),INDEX(Organizations[Organization Description],$A2149),CHAR(34),
", OrganizationLink:  ",CHAR(34),INDEX(Organizations[Organization Link],$A2149),CHAR(34),"}"))</f>
        <v>#REF!</v>
      </c>
      <c r="F2149" t="e">
        <f>IF(INDEX(People[First Name],$A2149)="","",
CONCATENATE("  - &amp;AffiliationID",TEXT($A2149,"0000"),
" {PersonID: *PersonID",TEXT($A2149,"0000"),
", OrganizationID: *OrganizationID",TEXT(MATCH(INDEX(People[Organization Name],$A2149),Organizations[Organization Name],0),"0000"),
", IsPrimaryOrganizationContact: , AffiliationStartDate: , AffiliationEndDate: , PrimaryPhone: ",
", PrimaryEmail: ",CHAR(34),INDEX(People[Primary Email],$A2149),CHAR(34),
", PrimaryAddress: ",CHAR(34),INDEX(People[Primary Address],$A2149),CHAR(34),
", PersonLink: }"))</f>
        <v>#REF!</v>
      </c>
      <c r="H2149" t="e">
        <f>IF(COUNTA(CitationInformation)=0,"",IF(INDEX(AuthorList[Author Name],$A2149)="","",
CONCATENATE("  - &amp;AuthorListID",TEXT($A2149,"0000"),
"  {CitationID: *CitationID0001",
", PersonID: *PersonID",TEXT(MATCH(INDEX(AuthorList[Author Name],$A2149),People[Full Name],0),"0000"),
", AuthorOrder: ",INDEX(AuthorList[Author Number],$A2149),"}")))</f>
        <v>#REF!</v>
      </c>
      <c r="K2149" t="e">
        <f>IF(INDEX(SamplingFeatures[Feature Code],$A2149)="","",
CONCATENATE("  - &amp;SamplingFeatureID",TEXT($A2149,"0000"),
" {","SamplingFeatureUUID:  ",CHAR(34),INDEX(SamplingFeatures[Sampling Feature UUID],$A2149),CHAR(34),
", SamplingFeatureTypeCV:  ",CHAR(34),INDEX(SamplingFeatures[Sampling Feature Type],$A2149),CHAR(34),
", SamplingFeatureCode:  ",CHAR(34),INDEX(SamplingFeatures[Feature Code],$A2149),CHAR(34),
", SamplingFeatureName:  ",CHAR(34),INDEX(SamplingFeatures[Feature Name],$A2149),CHAR(34),
", SamplingFeatureDescription:  ",CHAR(34),INDEX(SamplingFeatures[Feature Description],$A2149),CHAR(34),
", SamplingFeatureGeotypeCV:  ",CHAR(34),INDEX(SamplingFeatures[Feature Geo Type],$A2149),CHAR(34),
", FeatureGeometry:  ",CHAR(34),INDEX(SamplingFeatures[Feature Geometry],$A2149),CHAR(34),
", Elevation_m:  ",CHAR(34),INDEX(SamplingFeatures[Elevation_m],$A2149),CHAR(34),
", ElevationDatumCV:  ",CHAR(34),ElevationDatum,CHAR(34),"}"))</f>
        <v>#REF!</v>
      </c>
      <c r="L2149" t="e">
        <f>IF(INDEX(SamplingFeatures[Sampling Feature Type],$A2149)&lt;&gt;"Site","",
CONCATENATE("  - &amp;SiteID",TEXT(SUMPRODUCT(--($L$3:$L2148&lt;&gt;"")),"0000"),
" {","SamplingFeatureID:  *SamplingFeatureID",TEXT($A2149,"0000"),
", SiteTypeCV:  ",CHAR(34),INDEX(Sites[Site Type],$A2149),CHAR(34),
", Latitude:  ",INDEX(Sites[Latitude],$A2149),
", Longitude:  ",INDEX(Sites[Longitude],$A2149),
", SRSName:  ",CHAR(34),LatLonDatum,CHAR(34),"}"))</f>
        <v>#REF!</v>
      </c>
      <c r="M2149" t="e">
        <f>IF(INDEX(SamplingFeatures[Sampling Feature Type],$A2149)&lt;&gt;"Specimen","",
CONCATENATE("  - &amp;SpecimenID",TEXT(SUMPRODUCT(--($M$3:$M2148&lt;&gt;"")),"0000"),
" {","SamplingFeatureID:  *SamplingFeatureID",TEXT($A2149,"0000"),
", SpecimenTypeCV:  ",CHAR(34),INDEX(Specimens[Specimen Type],$A2149),CHAR(34),
", SpecimenMediumCV:  ",INDEX(Specimens[Specimen Medium],$A2149),
", IsFieldSpecimen:  ",CHAR(34),INDEX(Specimens[Is Field Specimen?],$A2149),CHAR(34),"}"))</f>
        <v>#REF!</v>
      </c>
      <c r="N2149" t="e">
        <f>IF(COUNTA(SpatialOffsets[])=0,"", IF(INDEX(SpatialOffsets[Spatial Offset Type],$A2149)="","",
CONCATENATE("  - &amp;SpatialOffsetID",TEXT($A2149,"0000"),
" {","SpatialOffsetTypeCV:  ",CHAR(34),INDEX(SpatialOffsets[Spatial Offset Type],$A2149),CHAR(34),
", Offset1Value:  ",INDEX(SpatialOffsets[Offset 1 Value],$A2149),
", Offset1UnitID:  ",CHAR(34),INDEX(SpatialOffsets[Offset 1 Unit],$A2149),CHAR(34),
", Offset2Value:  ",INDEX(SpatialOffsets[Offset 2 Value],$A2149),
", Offset2UnitID:  ",CHAR(34),INDEX(SpatialOffsets[Offset 2 Unit],$A2149),CHAR(34),
", Offset3Value:  ",INDEX(SpatialOffsets[Offset 3 Value],$A2149),
", Offset3UnitID:  ",CHAR(34),INDEX(SpatialOffsets[Offset 3 Unit],$A2149),CHAR(34),,"}")))</f>
        <v>#REF!</v>
      </c>
      <c r="O2149" t="e">
        <f>IF(COUNTA(RelatedFeatures[])=0,"", IF(INDEX(RelatedFeatures[First Sampling Feature Code],$A2149)="","",
CONCATENATE("  - &amp;RelationID",TEXT($A2149,"0000"),
" {","SamplingFeatureID:  *SamplingFeatureID",TEXT(MATCH(INDEX(RelatedFeatures[First Sampling Feature Code],$A2149),SamplingFeatures[Feature Code],0),"0000"),
", RelationshipTypeCV:  ",CHAR(34),INDEX(RelatedFeatures[Relationship Type],$A2149),CHAR(34),
", RelatedFeatureID: *SamplingFeatureID",TEXT(MATCH(INDEX(RelatedFeatures[Second Sampling Feature Code],$A2149),SamplingFeatures[Feature Code],0),"0000"),
", SpatialOffsetID:  ",IF(INDEX(RelatedFeatures[Offset Number],$A2149)="","",CONCATENATE("*SpatialOffsetID",TEXT(INDEX(RelatedFeatures[Offset Number],$A2149),"0000"))),"}")))</f>
        <v>#REF!</v>
      </c>
      <c r="P2149" t="e">
        <f>IF(INDEX(Methods[Method Type],$A2149)="","",
CONCATENATE("  - &amp;MethodID",TEXT($A2149,"0000"),
" {","MethodTypeCV:  ",CHAR(34),INDEX(Methods[Method Type],$A2149),CHAR(34),
", MethodCode:  ",CHAR(34),INDEX(Methods[Method Code],$A2149),CHAR(34),
", MethodName:  ",CHAR(34),INDEX(Methods[Method Name],$A2149),CHAR(34),
", MethodDescription:  ",CHAR(34),INDEX(Methods[Method Description],$A2149),CHAR(34),
", MethodLink:  ",CHAR(34),INDEX(Methods[Method Link],$A2149),CHAR(34),
", OrganizationID: *OrganizationID",TEXT(MATCH(INDEX(Methods[Organization Name],$A2149),Organizations[Organization Name],0),"0000"),"}"))</f>
        <v>#REF!</v>
      </c>
      <c r="Q2149" t="e">
        <f>IF(INDEX(Variables[Variable Type],$A2149)="","",
CONCATENATE("  - &amp;VariableID",TEXT($A2149,"0000"),
" {","VariableTypeCV:  ",CHAR(34),INDEX(Variables[Variable Type],$A2149),CHAR(34),
", VariableCode:  ",CHAR(34),INDEX(Variables[Variable Code],$A2149),CHAR(34),
", VariableNameCV:  ",CHAR(34),INDEX(Variables[Variable Name],$A2149),CHAR(34),
", VariableDefinition:  ",CHAR(34),INDEX(Variables[Variable Definition],$A2149),CHAR(34),
", SpecciationCV:  ",CHAR(34),INDEX(Variables[Speciation],$A2149),CHAR(34),
", NoDataValue:  ",CHAR(34),INDEX(Variables[No Data Value],$A2149),CHAR(34),"}"))</f>
        <v>#REF!</v>
      </c>
    </row>
    <row r="2150" spans="1:17" x14ac:dyDescent="0.25">
      <c r="A2150">
        <v>2147</v>
      </c>
      <c r="D2150" t="e">
        <f>IF(INDEX(People[First Name],$A2150)="","",
CONCATENATE("  - &amp;PersonID",TEXT($A2150,"0000"),
" {","PersonFirstName:  ",CHAR(34),INDEX(People[First Name],$A2150),CHAR(34),
", PersonMiddleName:  ",CHAR(34),INDEX(People[Middle Name],$A2150),CHAR(34),
", PersonLastName:  ",CHAR(34),INDEX(People[Last Name],$A2150),CHAR(34),"}"))</f>
        <v>#REF!</v>
      </c>
      <c r="E2150" t="e">
        <f>IF(INDEX(Organizations[Organization Type '[CV']],$A2150)="","",
CONCATENATE("  - &amp;OrganizationID",TEXT($A2150,"0000"),
" {","OrganizationTypeCV:  ",CHAR(34),INDEX(Organizations[Organization Type '[CV']],$A2150),CHAR(34),
", OrganizationCode:  ",CHAR(34),INDEX(Organizations[Organization Code],$A2150),CHAR(34),
", OrganizationName:  ",CHAR(34),INDEX(Organizations[Organization Name],$A2150),CHAR(34),
", OrganizationDescription:  ",CHAR(34),INDEX(Organizations[Organization Description],$A2150),CHAR(34),
", OrganizationLink:  ",CHAR(34),INDEX(Organizations[Organization Link],$A2150),CHAR(34),"}"))</f>
        <v>#REF!</v>
      </c>
      <c r="F2150" t="e">
        <f>IF(INDEX(People[First Name],$A2150)="","",
CONCATENATE("  - &amp;AffiliationID",TEXT($A2150,"0000"),
" {PersonID: *PersonID",TEXT($A2150,"0000"),
", OrganizationID: *OrganizationID",TEXT(MATCH(INDEX(People[Organization Name],$A2150),Organizations[Organization Name],0),"0000"),
", IsPrimaryOrganizationContact: , AffiliationStartDate: , AffiliationEndDate: , PrimaryPhone: ",
", PrimaryEmail: ",CHAR(34),INDEX(People[Primary Email],$A2150),CHAR(34),
", PrimaryAddress: ",CHAR(34),INDEX(People[Primary Address],$A2150),CHAR(34),
", PersonLink: }"))</f>
        <v>#REF!</v>
      </c>
      <c r="H2150" t="e">
        <f>IF(COUNTA(CitationInformation)=0,"",IF(INDEX(AuthorList[Author Name],$A2150)="","",
CONCATENATE("  - &amp;AuthorListID",TEXT($A2150,"0000"),
"  {CitationID: *CitationID0001",
", PersonID: *PersonID",TEXT(MATCH(INDEX(AuthorList[Author Name],$A2150),People[Full Name],0),"0000"),
", AuthorOrder: ",INDEX(AuthorList[Author Number],$A2150),"}")))</f>
        <v>#REF!</v>
      </c>
      <c r="K2150" t="e">
        <f>IF(INDEX(SamplingFeatures[Feature Code],$A2150)="","",
CONCATENATE("  - &amp;SamplingFeatureID",TEXT($A2150,"0000"),
" {","SamplingFeatureUUID:  ",CHAR(34),INDEX(SamplingFeatures[Sampling Feature UUID],$A2150),CHAR(34),
", SamplingFeatureTypeCV:  ",CHAR(34),INDEX(SamplingFeatures[Sampling Feature Type],$A2150),CHAR(34),
", SamplingFeatureCode:  ",CHAR(34),INDEX(SamplingFeatures[Feature Code],$A2150),CHAR(34),
", SamplingFeatureName:  ",CHAR(34),INDEX(SamplingFeatures[Feature Name],$A2150),CHAR(34),
", SamplingFeatureDescription:  ",CHAR(34),INDEX(SamplingFeatures[Feature Description],$A2150),CHAR(34),
", SamplingFeatureGeotypeCV:  ",CHAR(34),INDEX(SamplingFeatures[Feature Geo Type],$A2150),CHAR(34),
", FeatureGeometry:  ",CHAR(34),INDEX(SamplingFeatures[Feature Geometry],$A2150),CHAR(34),
", Elevation_m:  ",CHAR(34),INDEX(SamplingFeatures[Elevation_m],$A2150),CHAR(34),
", ElevationDatumCV:  ",CHAR(34),ElevationDatum,CHAR(34),"}"))</f>
        <v>#REF!</v>
      </c>
      <c r="L2150" t="e">
        <f>IF(INDEX(SamplingFeatures[Sampling Feature Type],$A2150)&lt;&gt;"Site","",
CONCATENATE("  - &amp;SiteID",TEXT(SUMPRODUCT(--($L$3:$L2149&lt;&gt;"")),"0000"),
" {","SamplingFeatureID:  *SamplingFeatureID",TEXT($A2150,"0000"),
", SiteTypeCV:  ",CHAR(34),INDEX(Sites[Site Type],$A2150),CHAR(34),
", Latitude:  ",INDEX(Sites[Latitude],$A2150),
", Longitude:  ",INDEX(Sites[Longitude],$A2150),
", SRSName:  ",CHAR(34),LatLonDatum,CHAR(34),"}"))</f>
        <v>#REF!</v>
      </c>
      <c r="M2150" t="e">
        <f>IF(INDEX(SamplingFeatures[Sampling Feature Type],$A2150)&lt;&gt;"Specimen","",
CONCATENATE("  - &amp;SpecimenID",TEXT(SUMPRODUCT(--($M$3:$M2149&lt;&gt;"")),"0000"),
" {","SamplingFeatureID:  *SamplingFeatureID",TEXT($A2150,"0000"),
", SpecimenTypeCV:  ",CHAR(34),INDEX(Specimens[Specimen Type],$A2150),CHAR(34),
", SpecimenMediumCV:  ",INDEX(Specimens[Specimen Medium],$A2150),
", IsFieldSpecimen:  ",CHAR(34),INDEX(Specimens[Is Field Specimen?],$A2150),CHAR(34),"}"))</f>
        <v>#REF!</v>
      </c>
      <c r="N2150" t="e">
        <f>IF(COUNTA(SpatialOffsets[])=0,"", IF(INDEX(SpatialOffsets[Spatial Offset Type],$A2150)="","",
CONCATENATE("  - &amp;SpatialOffsetID",TEXT($A2150,"0000"),
" {","SpatialOffsetTypeCV:  ",CHAR(34),INDEX(SpatialOffsets[Spatial Offset Type],$A2150),CHAR(34),
", Offset1Value:  ",INDEX(SpatialOffsets[Offset 1 Value],$A2150),
", Offset1UnitID:  ",CHAR(34),INDEX(SpatialOffsets[Offset 1 Unit],$A2150),CHAR(34),
", Offset2Value:  ",INDEX(SpatialOffsets[Offset 2 Value],$A2150),
", Offset2UnitID:  ",CHAR(34),INDEX(SpatialOffsets[Offset 2 Unit],$A2150),CHAR(34),
", Offset3Value:  ",INDEX(SpatialOffsets[Offset 3 Value],$A2150),
", Offset3UnitID:  ",CHAR(34),INDEX(SpatialOffsets[Offset 3 Unit],$A2150),CHAR(34),,"}")))</f>
        <v>#REF!</v>
      </c>
      <c r="O2150" t="e">
        <f>IF(COUNTA(RelatedFeatures[])=0,"", IF(INDEX(RelatedFeatures[First Sampling Feature Code],$A2150)="","",
CONCATENATE("  - &amp;RelationID",TEXT($A2150,"0000"),
" {","SamplingFeatureID:  *SamplingFeatureID",TEXT(MATCH(INDEX(RelatedFeatures[First Sampling Feature Code],$A2150),SamplingFeatures[Feature Code],0),"0000"),
", RelationshipTypeCV:  ",CHAR(34),INDEX(RelatedFeatures[Relationship Type],$A2150),CHAR(34),
", RelatedFeatureID: *SamplingFeatureID",TEXT(MATCH(INDEX(RelatedFeatures[Second Sampling Feature Code],$A2150),SamplingFeatures[Feature Code],0),"0000"),
", SpatialOffsetID:  ",IF(INDEX(RelatedFeatures[Offset Number],$A2150)="","",CONCATENATE("*SpatialOffsetID",TEXT(INDEX(RelatedFeatures[Offset Number],$A2150),"0000"))),"}")))</f>
        <v>#REF!</v>
      </c>
      <c r="P2150" t="e">
        <f>IF(INDEX(Methods[Method Type],$A2150)="","",
CONCATENATE("  - &amp;MethodID",TEXT($A2150,"0000"),
" {","MethodTypeCV:  ",CHAR(34),INDEX(Methods[Method Type],$A2150),CHAR(34),
", MethodCode:  ",CHAR(34),INDEX(Methods[Method Code],$A2150),CHAR(34),
", MethodName:  ",CHAR(34),INDEX(Methods[Method Name],$A2150),CHAR(34),
", MethodDescription:  ",CHAR(34),INDEX(Methods[Method Description],$A2150),CHAR(34),
", MethodLink:  ",CHAR(34),INDEX(Methods[Method Link],$A2150),CHAR(34),
", OrganizationID: *OrganizationID",TEXT(MATCH(INDEX(Methods[Organization Name],$A2150),Organizations[Organization Name],0),"0000"),"}"))</f>
        <v>#REF!</v>
      </c>
      <c r="Q2150" t="e">
        <f>IF(INDEX(Variables[Variable Type],$A2150)="","",
CONCATENATE("  - &amp;VariableID",TEXT($A2150,"0000"),
" {","VariableTypeCV:  ",CHAR(34),INDEX(Variables[Variable Type],$A2150),CHAR(34),
", VariableCode:  ",CHAR(34),INDEX(Variables[Variable Code],$A2150),CHAR(34),
", VariableNameCV:  ",CHAR(34),INDEX(Variables[Variable Name],$A2150),CHAR(34),
", VariableDefinition:  ",CHAR(34),INDEX(Variables[Variable Definition],$A2150),CHAR(34),
", SpecciationCV:  ",CHAR(34),INDEX(Variables[Speciation],$A2150),CHAR(34),
", NoDataValue:  ",CHAR(34),INDEX(Variables[No Data Value],$A2150),CHAR(34),"}"))</f>
        <v>#REF!</v>
      </c>
    </row>
    <row r="2151" spans="1:17" x14ac:dyDescent="0.25">
      <c r="A2151">
        <v>2148</v>
      </c>
      <c r="D2151" t="e">
        <f>IF(INDEX(People[First Name],$A2151)="","",
CONCATENATE("  - &amp;PersonID",TEXT($A2151,"0000"),
" {","PersonFirstName:  ",CHAR(34),INDEX(People[First Name],$A2151),CHAR(34),
", PersonMiddleName:  ",CHAR(34),INDEX(People[Middle Name],$A2151),CHAR(34),
", PersonLastName:  ",CHAR(34),INDEX(People[Last Name],$A2151),CHAR(34),"}"))</f>
        <v>#REF!</v>
      </c>
      <c r="E2151" t="e">
        <f>IF(INDEX(Organizations[Organization Type '[CV']],$A2151)="","",
CONCATENATE("  - &amp;OrganizationID",TEXT($A2151,"0000"),
" {","OrganizationTypeCV:  ",CHAR(34),INDEX(Organizations[Organization Type '[CV']],$A2151),CHAR(34),
", OrganizationCode:  ",CHAR(34),INDEX(Organizations[Organization Code],$A2151),CHAR(34),
", OrganizationName:  ",CHAR(34),INDEX(Organizations[Organization Name],$A2151),CHAR(34),
", OrganizationDescription:  ",CHAR(34),INDEX(Organizations[Organization Description],$A2151),CHAR(34),
", OrganizationLink:  ",CHAR(34),INDEX(Organizations[Organization Link],$A2151),CHAR(34),"}"))</f>
        <v>#REF!</v>
      </c>
      <c r="F2151" t="e">
        <f>IF(INDEX(People[First Name],$A2151)="","",
CONCATENATE("  - &amp;AffiliationID",TEXT($A2151,"0000"),
" {PersonID: *PersonID",TEXT($A2151,"0000"),
", OrganizationID: *OrganizationID",TEXT(MATCH(INDEX(People[Organization Name],$A2151),Organizations[Organization Name],0),"0000"),
", IsPrimaryOrganizationContact: , AffiliationStartDate: , AffiliationEndDate: , PrimaryPhone: ",
", PrimaryEmail: ",CHAR(34),INDEX(People[Primary Email],$A2151),CHAR(34),
", PrimaryAddress: ",CHAR(34),INDEX(People[Primary Address],$A2151),CHAR(34),
", PersonLink: }"))</f>
        <v>#REF!</v>
      </c>
      <c r="H2151" t="e">
        <f>IF(COUNTA(CitationInformation)=0,"",IF(INDEX(AuthorList[Author Name],$A2151)="","",
CONCATENATE("  - &amp;AuthorListID",TEXT($A2151,"0000"),
"  {CitationID: *CitationID0001",
", PersonID: *PersonID",TEXT(MATCH(INDEX(AuthorList[Author Name],$A2151),People[Full Name],0),"0000"),
", AuthorOrder: ",INDEX(AuthorList[Author Number],$A2151),"}")))</f>
        <v>#REF!</v>
      </c>
      <c r="K2151" t="e">
        <f>IF(INDEX(SamplingFeatures[Feature Code],$A2151)="","",
CONCATENATE("  - &amp;SamplingFeatureID",TEXT($A2151,"0000"),
" {","SamplingFeatureUUID:  ",CHAR(34),INDEX(SamplingFeatures[Sampling Feature UUID],$A2151),CHAR(34),
", SamplingFeatureTypeCV:  ",CHAR(34),INDEX(SamplingFeatures[Sampling Feature Type],$A2151),CHAR(34),
", SamplingFeatureCode:  ",CHAR(34),INDEX(SamplingFeatures[Feature Code],$A2151),CHAR(34),
", SamplingFeatureName:  ",CHAR(34),INDEX(SamplingFeatures[Feature Name],$A2151),CHAR(34),
", SamplingFeatureDescription:  ",CHAR(34),INDEX(SamplingFeatures[Feature Description],$A2151),CHAR(34),
", SamplingFeatureGeotypeCV:  ",CHAR(34),INDEX(SamplingFeatures[Feature Geo Type],$A2151),CHAR(34),
", FeatureGeometry:  ",CHAR(34),INDEX(SamplingFeatures[Feature Geometry],$A2151),CHAR(34),
", Elevation_m:  ",CHAR(34),INDEX(SamplingFeatures[Elevation_m],$A2151),CHAR(34),
", ElevationDatumCV:  ",CHAR(34),ElevationDatum,CHAR(34),"}"))</f>
        <v>#REF!</v>
      </c>
      <c r="L2151" t="e">
        <f>IF(INDEX(SamplingFeatures[Sampling Feature Type],$A2151)&lt;&gt;"Site","",
CONCATENATE("  - &amp;SiteID",TEXT(SUMPRODUCT(--($L$3:$L2150&lt;&gt;"")),"0000"),
" {","SamplingFeatureID:  *SamplingFeatureID",TEXT($A2151,"0000"),
", SiteTypeCV:  ",CHAR(34),INDEX(Sites[Site Type],$A2151),CHAR(34),
", Latitude:  ",INDEX(Sites[Latitude],$A2151),
", Longitude:  ",INDEX(Sites[Longitude],$A2151),
", SRSName:  ",CHAR(34),LatLonDatum,CHAR(34),"}"))</f>
        <v>#REF!</v>
      </c>
      <c r="M2151" t="e">
        <f>IF(INDEX(SamplingFeatures[Sampling Feature Type],$A2151)&lt;&gt;"Specimen","",
CONCATENATE("  - &amp;SpecimenID",TEXT(SUMPRODUCT(--($M$3:$M2150&lt;&gt;"")),"0000"),
" {","SamplingFeatureID:  *SamplingFeatureID",TEXT($A2151,"0000"),
", SpecimenTypeCV:  ",CHAR(34),INDEX(Specimens[Specimen Type],$A2151),CHAR(34),
", SpecimenMediumCV:  ",INDEX(Specimens[Specimen Medium],$A2151),
", IsFieldSpecimen:  ",CHAR(34),INDEX(Specimens[Is Field Specimen?],$A2151),CHAR(34),"}"))</f>
        <v>#REF!</v>
      </c>
      <c r="N2151" t="e">
        <f>IF(COUNTA(SpatialOffsets[])=0,"", IF(INDEX(SpatialOffsets[Spatial Offset Type],$A2151)="","",
CONCATENATE("  - &amp;SpatialOffsetID",TEXT($A2151,"0000"),
" {","SpatialOffsetTypeCV:  ",CHAR(34),INDEX(SpatialOffsets[Spatial Offset Type],$A2151),CHAR(34),
", Offset1Value:  ",INDEX(SpatialOffsets[Offset 1 Value],$A2151),
", Offset1UnitID:  ",CHAR(34),INDEX(SpatialOffsets[Offset 1 Unit],$A2151),CHAR(34),
", Offset2Value:  ",INDEX(SpatialOffsets[Offset 2 Value],$A2151),
", Offset2UnitID:  ",CHAR(34),INDEX(SpatialOffsets[Offset 2 Unit],$A2151),CHAR(34),
", Offset3Value:  ",INDEX(SpatialOffsets[Offset 3 Value],$A2151),
", Offset3UnitID:  ",CHAR(34),INDEX(SpatialOffsets[Offset 3 Unit],$A2151),CHAR(34),,"}")))</f>
        <v>#REF!</v>
      </c>
      <c r="O2151" t="e">
        <f>IF(COUNTA(RelatedFeatures[])=0,"", IF(INDEX(RelatedFeatures[First Sampling Feature Code],$A2151)="","",
CONCATENATE("  - &amp;RelationID",TEXT($A2151,"0000"),
" {","SamplingFeatureID:  *SamplingFeatureID",TEXT(MATCH(INDEX(RelatedFeatures[First Sampling Feature Code],$A2151),SamplingFeatures[Feature Code],0),"0000"),
", RelationshipTypeCV:  ",CHAR(34),INDEX(RelatedFeatures[Relationship Type],$A2151),CHAR(34),
", RelatedFeatureID: *SamplingFeatureID",TEXT(MATCH(INDEX(RelatedFeatures[Second Sampling Feature Code],$A2151),SamplingFeatures[Feature Code],0),"0000"),
", SpatialOffsetID:  ",IF(INDEX(RelatedFeatures[Offset Number],$A2151)="","",CONCATENATE("*SpatialOffsetID",TEXT(INDEX(RelatedFeatures[Offset Number],$A2151),"0000"))),"}")))</f>
        <v>#REF!</v>
      </c>
      <c r="P2151" t="e">
        <f>IF(INDEX(Methods[Method Type],$A2151)="","",
CONCATENATE("  - &amp;MethodID",TEXT($A2151,"0000"),
" {","MethodTypeCV:  ",CHAR(34),INDEX(Methods[Method Type],$A2151),CHAR(34),
", MethodCode:  ",CHAR(34),INDEX(Methods[Method Code],$A2151),CHAR(34),
", MethodName:  ",CHAR(34),INDEX(Methods[Method Name],$A2151),CHAR(34),
", MethodDescription:  ",CHAR(34),INDEX(Methods[Method Description],$A2151),CHAR(34),
", MethodLink:  ",CHAR(34),INDEX(Methods[Method Link],$A2151),CHAR(34),
", OrganizationID: *OrganizationID",TEXT(MATCH(INDEX(Methods[Organization Name],$A2151),Organizations[Organization Name],0),"0000"),"}"))</f>
        <v>#REF!</v>
      </c>
      <c r="Q2151" t="e">
        <f>IF(INDEX(Variables[Variable Type],$A2151)="","",
CONCATENATE("  - &amp;VariableID",TEXT($A2151,"0000"),
" {","VariableTypeCV:  ",CHAR(34),INDEX(Variables[Variable Type],$A2151),CHAR(34),
", VariableCode:  ",CHAR(34),INDEX(Variables[Variable Code],$A2151),CHAR(34),
", VariableNameCV:  ",CHAR(34),INDEX(Variables[Variable Name],$A2151),CHAR(34),
", VariableDefinition:  ",CHAR(34),INDEX(Variables[Variable Definition],$A2151),CHAR(34),
", SpecciationCV:  ",CHAR(34),INDEX(Variables[Speciation],$A2151),CHAR(34),
", NoDataValue:  ",CHAR(34),INDEX(Variables[No Data Value],$A2151),CHAR(34),"}"))</f>
        <v>#REF!</v>
      </c>
    </row>
    <row r="2152" spans="1:17" x14ac:dyDescent="0.25">
      <c r="A2152">
        <v>2149</v>
      </c>
      <c r="D2152" t="e">
        <f>IF(INDEX(People[First Name],$A2152)="","",
CONCATENATE("  - &amp;PersonID",TEXT($A2152,"0000"),
" {","PersonFirstName:  ",CHAR(34),INDEX(People[First Name],$A2152),CHAR(34),
", PersonMiddleName:  ",CHAR(34),INDEX(People[Middle Name],$A2152),CHAR(34),
", PersonLastName:  ",CHAR(34),INDEX(People[Last Name],$A2152),CHAR(34),"}"))</f>
        <v>#REF!</v>
      </c>
      <c r="E2152" t="e">
        <f>IF(INDEX(Organizations[Organization Type '[CV']],$A2152)="","",
CONCATENATE("  - &amp;OrganizationID",TEXT($A2152,"0000"),
" {","OrganizationTypeCV:  ",CHAR(34),INDEX(Organizations[Organization Type '[CV']],$A2152),CHAR(34),
", OrganizationCode:  ",CHAR(34),INDEX(Organizations[Organization Code],$A2152),CHAR(34),
", OrganizationName:  ",CHAR(34),INDEX(Organizations[Organization Name],$A2152),CHAR(34),
", OrganizationDescription:  ",CHAR(34),INDEX(Organizations[Organization Description],$A2152),CHAR(34),
", OrganizationLink:  ",CHAR(34),INDEX(Organizations[Organization Link],$A2152),CHAR(34),"}"))</f>
        <v>#REF!</v>
      </c>
      <c r="F2152" t="e">
        <f>IF(INDEX(People[First Name],$A2152)="","",
CONCATENATE("  - &amp;AffiliationID",TEXT($A2152,"0000"),
" {PersonID: *PersonID",TEXT($A2152,"0000"),
", OrganizationID: *OrganizationID",TEXT(MATCH(INDEX(People[Organization Name],$A2152),Organizations[Organization Name],0),"0000"),
", IsPrimaryOrganizationContact: , AffiliationStartDate: , AffiliationEndDate: , PrimaryPhone: ",
", PrimaryEmail: ",CHAR(34),INDEX(People[Primary Email],$A2152),CHAR(34),
", PrimaryAddress: ",CHAR(34),INDEX(People[Primary Address],$A2152),CHAR(34),
", PersonLink: }"))</f>
        <v>#REF!</v>
      </c>
      <c r="H2152" t="e">
        <f>IF(COUNTA(CitationInformation)=0,"",IF(INDEX(AuthorList[Author Name],$A2152)="","",
CONCATENATE("  - &amp;AuthorListID",TEXT($A2152,"0000"),
"  {CitationID: *CitationID0001",
", PersonID: *PersonID",TEXT(MATCH(INDEX(AuthorList[Author Name],$A2152),People[Full Name],0),"0000"),
", AuthorOrder: ",INDEX(AuthorList[Author Number],$A2152),"}")))</f>
        <v>#REF!</v>
      </c>
      <c r="K2152" t="e">
        <f>IF(INDEX(SamplingFeatures[Feature Code],$A2152)="","",
CONCATENATE("  - &amp;SamplingFeatureID",TEXT($A2152,"0000"),
" {","SamplingFeatureUUID:  ",CHAR(34),INDEX(SamplingFeatures[Sampling Feature UUID],$A2152),CHAR(34),
", SamplingFeatureTypeCV:  ",CHAR(34),INDEX(SamplingFeatures[Sampling Feature Type],$A2152),CHAR(34),
", SamplingFeatureCode:  ",CHAR(34),INDEX(SamplingFeatures[Feature Code],$A2152),CHAR(34),
", SamplingFeatureName:  ",CHAR(34),INDEX(SamplingFeatures[Feature Name],$A2152),CHAR(34),
", SamplingFeatureDescription:  ",CHAR(34),INDEX(SamplingFeatures[Feature Description],$A2152),CHAR(34),
", SamplingFeatureGeotypeCV:  ",CHAR(34),INDEX(SamplingFeatures[Feature Geo Type],$A2152),CHAR(34),
", FeatureGeometry:  ",CHAR(34),INDEX(SamplingFeatures[Feature Geometry],$A2152),CHAR(34),
", Elevation_m:  ",CHAR(34),INDEX(SamplingFeatures[Elevation_m],$A2152),CHAR(34),
", ElevationDatumCV:  ",CHAR(34),ElevationDatum,CHAR(34),"}"))</f>
        <v>#REF!</v>
      </c>
      <c r="L2152" t="e">
        <f>IF(INDEX(SamplingFeatures[Sampling Feature Type],$A2152)&lt;&gt;"Site","",
CONCATENATE("  - &amp;SiteID",TEXT(SUMPRODUCT(--($L$3:$L2151&lt;&gt;"")),"0000"),
" {","SamplingFeatureID:  *SamplingFeatureID",TEXT($A2152,"0000"),
", SiteTypeCV:  ",CHAR(34),INDEX(Sites[Site Type],$A2152),CHAR(34),
", Latitude:  ",INDEX(Sites[Latitude],$A2152),
", Longitude:  ",INDEX(Sites[Longitude],$A2152),
", SRSName:  ",CHAR(34),LatLonDatum,CHAR(34),"}"))</f>
        <v>#REF!</v>
      </c>
      <c r="M2152" t="e">
        <f>IF(INDEX(SamplingFeatures[Sampling Feature Type],$A2152)&lt;&gt;"Specimen","",
CONCATENATE("  - &amp;SpecimenID",TEXT(SUMPRODUCT(--($M$3:$M2151&lt;&gt;"")),"0000"),
" {","SamplingFeatureID:  *SamplingFeatureID",TEXT($A2152,"0000"),
", SpecimenTypeCV:  ",CHAR(34),INDEX(Specimens[Specimen Type],$A2152),CHAR(34),
", SpecimenMediumCV:  ",INDEX(Specimens[Specimen Medium],$A2152),
", IsFieldSpecimen:  ",CHAR(34),INDEX(Specimens[Is Field Specimen?],$A2152),CHAR(34),"}"))</f>
        <v>#REF!</v>
      </c>
      <c r="N2152" t="e">
        <f>IF(COUNTA(SpatialOffsets[])=0,"", IF(INDEX(SpatialOffsets[Spatial Offset Type],$A2152)="","",
CONCATENATE("  - &amp;SpatialOffsetID",TEXT($A2152,"0000"),
" {","SpatialOffsetTypeCV:  ",CHAR(34),INDEX(SpatialOffsets[Spatial Offset Type],$A2152),CHAR(34),
", Offset1Value:  ",INDEX(SpatialOffsets[Offset 1 Value],$A2152),
", Offset1UnitID:  ",CHAR(34),INDEX(SpatialOffsets[Offset 1 Unit],$A2152),CHAR(34),
", Offset2Value:  ",INDEX(SpatialOffsets[Offset 2 Value],$A2152),
", Offset2UnitID:  ",CHAR(34),INDEX(SpatialOffsets[Offset 2 Unit],$A2152),CHAR(34),
", Offset3Value:  ",INDEX(SpatialOffsets[Offset 3 Value],$A2152),
", Offset3UnitID:  ",CHAR(34),INDEX(SpatialOffsets[Offset 3 Unit],$A2152),CHAR(34),,"}")))</f>
        <v>#REF!</v>
      </c>
      <c r="O2152" t="e">
        <f>IF(COUNTA(RelatedFeatures[])=0,"", IF(INDEX(RelatedFeatures[First Sampling Feature Code],$A2152)="","",
CONCATENATE("  - &amp;RelationID",TEXT($A2152,"0000"),
" {","SamplingFeatureID:  *SamplingFeatureID",TEXT(MATCH(INDEX(RelatedFeatures[First Sampling Feature Code],$A2152),SamplingFeatures[Feature Code],0),"0000"),
", RelationshipTypeCV:  ",CHAR(34),INDEX(RelatedFeatures[Relationship Type],$A2152),CHAR(34),
", RelatedFeatureID: *SamplingFeatureID",TEXT(MATCH(INDEX(RelatedFeatures[Second Sampling Feature Code],$A2152),SamplingFeatures[Feature Code],0),"0000"),
", SpatialOffsetID:  ",IF(INDEX(RelatedFeatures[Offset Number],$A2152)="","",CONCATENATE("*SpatialOffsetID",TEXT(INDEX(RelatedFeatures[Offset Number],$A2152),"0000"))),"}")))</f>
        <v>#REF!</v>
      </c>
      <c r="P2152" t="e">
        <f>IF(INDEX(Methods[Method Type],$A2152)="","",
CONCATENATE("  - &amp;MethodID",TEXT($A2152,"0000"),
" {","MethodTypeCV:  ",CHAR(34),INDEX(Methods[Method Type],$A2152),CHAR(34),
", MethodCode:  ",CHAR(34),INDEX(Methods[Method Code],$A2152),CHAR(34),
", MethodName:  ",CHAR(34),INDEX(Methods[Method Name],$A2152),CHAR(34),
", MethodDescription:  ",CHAR(34),INDEX(Methods[Method Description],$A2152),CHAR(34),
", MethodLink:  ",CHAR(34),INDEX(Methods[Method Link],$A2152),CHAR(34),
", OrganizationID: *OrganizationID",TEXT(MATCH(INDEX(Methods[Organization Name],$A2152),Organizations[Organization Name],0),"0000"),"}"))</f>
        <v>#REF!</v>
      </c>
      <c r="Q2152" t="e">
        <f>IF(INDEX(Variables[Variable Type],$A2152)="","",
CONCATENATE("  - &amp;VariableID",TEXT($A2152,"0000"),
" {","VariableTypeCV:  ",CHAR(34),INDEX(Variables[Variable Type],$A2152),CHAR(34),
", VariableCode:  ",CHAR(34),INDEX(Variables[Variable Code],$A2152),CHAR(34),
", VariableNameCV:  ",CHAR(34),INDEX(Variables[Variable Name],$A2152),CHAR(34),
", VariableDefinition:  ",CHAR(34),INDEX(Variables[Variable Definition],$A2152),CHAR(34),
", SpecciationCV:  ",CHAR(34),INDEX(Variables[Speciation],$A2152),CHAR(34),
", NoDataValue:  ",CHAR(34),INDEX(Variables[No Data Value],$A2152),CHAR(34),"}"))</f>
        <v>#REF!</v>
      </c>
    </row>
    <row r="2153" spans="1:17" x14ac:dyDescent="0.25">
      <c r="A2153">
        <v>2150</v>
      </c>
      <c r="D2153" t="e">
        <f>IF(INDEX(People[First Name],$A2153)="","",
CONCATENATE("  - &amp;PersonID",TEXT($A2153,"0000"),
" {","PersonFirstName:  ",CHAR(34),INDEX(People[First Name],$A2153),CHAR(34),
", PersonMiddleName:  ",CHAR(34),INDEX(People[Middle Name],$A2153),CHAR(34),
", PersonLastName:  ",CHAR(34),INDEX(People[Last Name],$A2153),CHAR(34),"}"))</f>
        <v>#REF!</v>
      </c>
      <c r="E2153" t="e">
        <f>IF(INDEX(Organizations[Organization Type '[CV']],$A2153)="","",
CONCATENATE("  - &amp;OrganizationID",TEXT($A2153,"0000"),
" {","OrganizationTypeCV:  ",CHAR(34),INDEX(Organizations[Organization Type '[CV']],$A2153),CHAR(34),
", OrganizationCode:  ",CHAR(34),INDEX(Organizations[Organization Code],$A2153),CHAR(34),
", OrganizationName:  ",CHAR(34),INDEX(Organizations[Organization Name],$A2153),CHAR(34),
", OrganizationDescription:  ",CHAR(34),INDEX(Organizations[Organization Description],$A2153),CHAR(34),
", OrganizationLink:  ",CHAR(34),INDEX(Organizations[Organization Link],$A2153),CHAR(34),"}"))</f>
        <v>#REF!</v>
      </c>
      <c r="F2153" t="e">
        <f>IF(INDEX(People[First Name],$A2153)="","",
CONCATENATE("  - &amp;AffiliationID",TEXT($A2153,"0000"),
" {PersonID: *PersonID",TEXT($A2153,"0000"),
", OrganizationID: *OrganizationID",TEXT(MATCH(INDEX(People[Organization Name],$A2153),Organizations[Organization Name],0),"0000"),
", IsPrimaryOrganizationContact: , AffiliationStartDate: , AffiliationEndDate: , PrimaryPhone: ",
", PrimaryEmail: ",CHAR(34),INDEX(People[Primary Email],$A2153),CHAR(34),
", PrimaryAddress: ",CHAR(34),INDEX(People[Primary Address],$A2153),CHAR(34),
", PersonLink: }"))</f>
        <v>#REF!</v>
      </c>
      <c r="H2153" t="e">
        <f>IF(COUNTA(CitationInformation)=0,"",IF(INDEX(AuthorList[Author Name],$A2153)="","",
CONCATENATE("  - &amp;AuthorListID",TEXT($A2153,"0000"),
"  {CitationID: *CitationID0001",
", PersonID: *PersonID",TEXT(MATCH(INDEX(AuthorList[Author Name],$A2153),People[Full Name],0),"0000"),
", AuthorOrder: ",INDEX(AuthorList[Author Number],$A2153),"}")))</f>
        <v>#REF!</v>
      </c>
      <c r="K2153" t="e">
        <f>IF(INDEX(SamplingFeatures[Feature Code],$A2153)="","",
CONCATENATE("  - &amp;SamplingFeatureID",TEXT($A2153,"0000"),
" {","SamplingFeatureUUID:  ",CHAR(34),INDEX(SamplingFeatures[Sampling Feature UUID],$A2153),CHAR(34),
", SamplingFeatureTypeCV:  ",CHAR(34),INDEX(SamplingFeatures[Sampling Feature Type],$A2153),CHAR(34),
", SamplingFeatureCode:  ",CHAR(34),INDEX(SamplingFeatures[Feature Code],$A2153),CHAR(34),
", SamplingFeatureName:  ",CHAR(34),INDEX(SamplingFeatures[Feature Name],$A2153),CHAR(34),
", SamplingFeatureDescription:  ",CHAR(34),INDEX(SamplingFeatures[Feature Description],$A2153),CHAR(34),
", SamplingFeatureGeotypeCV:  ",CHAR(34),INDEX(SamplingFeatures[Feature Geo Type],$A2153),CHAR(34),
", FeatureGeometry:  ",CHAR(34),INDEX(SamplingFeatures[Feature Geometry],$A2153),CHAR(34),
", Elevation_m:  ",CHAR(34),INDEX(SamplingFeatures[Elevation_m],$A2153),CHAR(34),
", ElevationDatumCV:  ",CHAR(34),ElevationDatum,CHAR(34),"}"))</f>
        <v>#REF!</v>
      </c>
      <c r="L2153" t="e">
        <f>IF(INDEX(SamplingFeatures[Sampling Feature Type],$A2153)&lt;&gt;"Site","",
CONCATENATE("  - &amp;SiteID",TEXT(SUMPRODUCT(--($L$3:$L2152&lt;&gt;"")),"0000"),
" {","SamplingFeatureID:  *SamplingFeatureID",TEXT($A2153,"0000"),
", SiteTypeCV:  ",CHAR(34),INDEX(Sites[Site Type],$A2153),CHAR(34),
", Latitude:  ",INDEX(Sites[Latitude],$A2153),
", Longitude:  ",INDEX(Sites[Longitude],$A2153),
", SRSName:  ",CHAR(34),LatLonDatum,CHAR(34),"}"))</f>
        <v>#REF!</v>
      </c>
      <c r="M2153" t="e">
        <f>IF(INDEX(SamplingFeatures[Sampling Feature Type],$A2153)&lt;&gt;"Specimen","",
CONCATENATE("  - &amp;SpecimenID",TEXT(SUMPRODUCT(--($M$3:$M2152&lt;&gt;"")),"0000"),
" {","SamplingFeatureID:  *SamplingFeatureID",TEXT($A2153,"0000"),
", SpecimenTypeCV:  ",CHAR(34),INDEX(Specimens[Specimen Type],$A2153),CHAR(34),
", SpecimenMediumCV:  ",INDEX(Specimens[Specimen Medium],$A2153),
", IsFieldSpecimen:  ",CHAR(34),INDEX(Specimens[Is Field Specimen?],$A2153),CHAR(34),"}"))</f>
        <v>#REF!</v>
      </c>
      <c r="N2153" t="e">
        <f>IF(COUNTA(SpatialOffsets[])=0,"", IF(INDEX(SpatialOffsets[Spatial Offset Type],$A2153)="","",
CONCATENATE("  - &amp;SpatialOffsetID",TEXT($A2153,"0000"),
" {","SpatialOffsetTypeCV:  ",CHAR(34),INDEX(SpatialOffsets[Spatial Offset Type],$A2153),CHAR(34),
", Offset1Value:  ",INDEX(SpatialOffsets[Offset 1 Value],$A2153),
", Offset1UnitID:  ",CHAR(34),INDEX(SpatialOffsets[Offset 1 Unit],$A2153),CHAR(34),
", Offset2Value:  ",INDEX(SpatialOffsets[Offset 2 Value],$A2153),
", Offset2UnitID:  ",CHAR(34),INDEX(SpatialOffsets[Offset 2 Unit],$A2153),CHAR(34),
", Offset3Value:  ",INDEX(SpatialOffsets[Offset 3 Value],$A2153),
", Offset3UnitID:  ",CHAR(34),INDEX(SpatialOffsets[Offset 3 Unit],$A2153),CHAR(34),,"}")))</f>
        <v>#REF!</v>
      </c>
      <c r="O2153" t="e">
        <f>IF(COUNTA(RelatedFeatures[])=0,"", IF(INDEX(RelatedFeatures[First Sampling Feature Code],$A2153)="","",
CONCATENATE("  - &amp;RelationID",TEXT($A2153,"0000"),
" {","SamplingFeatureID:  *SamplingFeatureID",TEXT(MATCH(INDEX(RelatedFeatures[First Sampling Feature Code],$A2153),SamplingFeatures[Feature Code],0),"0000"),
", RelationshipTypeCV:  ",CHAR(34),INDEX(RelatedFeatures[Relationship Type],$A2153),CHAR(34),
", RelatedFeatureID: *SamplingFeatureID",TEXT(MATCH(INDEX(RelatedFeatures[Second Sampling Feature Code],$A2153),SamplingFeatures[Feature Code],0),"0000"),
", SpatialOffsetID:  ",IF(INDEX(RelatedFeatures[Offset Number],$A2153)="","",CONCATENATE("*SpatialOffsetID",TEXT(INDEX(RelatedFeatures[Offset Number],$A2153),"0000"))),"}")))</f>
        <v>#REF!</v>
      </c>
      <c r="P2153" t="e">
        <f>IF(INDEX(Methods[Method Type],$A2153)="","",
CONCATENATE("  - &amp;MethodID",TEXT($A2153,"0000"),
" {","MethodTypeCV:  ",CHAR(34),INDEX(Methods[Method Type],$A2153),CHAR(34),
", MethodCode:  ",CHAR(34),INDEX(Methods[Method Code],$A2153),CHAR(34),
", MethodName:  ",CHAR(34),INDEX(Methods[Method Name],$A2153),CHAR(34),
", MethodDescription:  ",CHAR(34),INDEX(Methods[Method Description],$A2153),CHAR(34),
", MethodLink:  ",CHAR(34),INDEX(Methods[Method Link],$A2153),CHAR(34),
", OrganizationID: *OrganizationID",TEXT(MATCH(INDEX(Methods[Organization Name],$A2153),Organizations[Organization Name],0),"0000"),"}"))</f>
        <v>#REF!</v>
      </c>
      <c r="Q2153" t="e">
        <f>IF(INDEX(Variables[Variable Type],$A2153)="","",
CONCATENATE("  - &amp;VariableID",TEXT($A2153,"0000"),
" {","VariableTypeCV:  ",CHAR(34),INDEX(Variables[Variable Type],$A2153),CHAR(34),
", VariableCode:  ",CHAR(34),INDEX(Variables[Variable Code],$A2153),CHAR(34),
", VariableNameCV:  ",CHAR(34),INDEX(Variables[Variable Name],$A2153),CHAR(34),
", VariableDefinition:  ",CHAR(34),INDEX(Variables[Variable Definition],$A2153),CHAR(34),
", SpecciationCV:  ",CHAR(34),INDEX(Variables[Speciation],$A2153),CHAR(34),
", NoDataValue:  ",CHAR(34),INDEX(Variables[No Data Value],$A2153),CHAR(34),"}"))</f>
        <v>#REF!</v>
      </c>
    </row>
    <row r="2154" spans="1:17" x14ac:dyDescent="0.25">
      <c r="A2154">
        <v>2151</v>
      </c>
      <c r="D2154" t="e">
        <f>IF(INDEX(People[First Name],$A2154)="","",
CONCATENATE("  - &amp;PersonID",TEXT($A2154,"0000"),
" {","PersonFirstName:  ",CHAR(34),INDEX(People[First Name],$A2154),CHAR(34),
", PersonMiddleName:  ",CHAR(34),INDEX(People[Middle Name],$A2154),CHAR(34),
", PersonLastName:  ",CHAR(34),INDEX(People[Last Name],$A2154),CHAR(34),"}"))</f>
        <v>#REF!</v>
      </c>
      <c r="E2154" t="e">
        <f>IF(INDEX(Organizations[Organization Type '[CV']],$A2154)="","",
CONCATENATE("  - &amp;OrganizationID",TEXT($A2154,"0000"),
" {","OrganizationTypeCV:  ",CHAR(34),INDEX(Organizations[Organization Type '[CV']],$A2154),CHAR(34),
", OrganizationCode:  ",CHAR(34),INDEX(Organizations[Organization Code],$A2154),CHAR(34),
", OrganizationName:  ",CHAR(34),INDEX(Organizations[Organization Name],$A2154),CHAR(34),
", OrganizationDescription:  ",CHAR(34),INDEX(Organizations[Organization Description],$A2154),CHAR(34),
", OrganizationLink:  ",CHAR(34),INDEX(Organizations[Organization Link],$A2154),CHAR(34),"}"))</f>
        <v>#REF!</v>
      </c>
      <c r="F2154" t="e">
        <f>IF(INDEX(People[First Name],$A2154)="","",
CONCATENATE("  - &amp;AffiliationID",TEXT($A2154,"0000"),
" {PersonID: *PersonID",TEXT($A2154,"0000"),
", OrganizationID: *OrganizationID",TEXT(MATCH(INDEX(People[Organization Name],$A2154),Organizations[Organization Name],0),"0000"),
", IsPrimaryOrganizationContact: , AffiliationStartDate: , AffiliationEndDate: , PrimaryPhone: ",
", PrimaryEmail: ",CHAR(34),INDEX(People[Primary Email],$A2154),CHAR(34),
", PrimaryAddress: ",CHAR(34),INDEX(People[Primary Address],$A2154),CHAR(34),
", PersonLink: }"))</f>
        <v>#REF!</v>
      </c>
      <c r="H2154" t="e">
        <f>IF(COUNTA(CitationInformation)=0,"",IF(INDEX(AuthorList[Author Name],$A2154)="","",
CONCATENATE("  - &amp;AuthorListID",TEXT($A2154,"0000"),
"  {CitationID: *CitationID0001",
", PersonID: *PersonID",TEXT(MATCH(INDEX(AuthorList[Author Name],$A2154),People[Full Name],0),"0000"),
", AuthorOrder: ",INDEX(AuthorList[Author Number],$A2154),"}")))</f>
        <v>#REF!</v>
      </c>
      <c r="K2154" t="e">
        <f>IF(INDEX(SamplingFeatures[Feature Code],$A2154)="","",
CONCATENATE("  - &amp;SamplingFeatureID",TEXT($A2154,"0000"),
" {","SamplingFeatureUUID:  ",CHAR(34),INDEX(SamplingFeatures[Sampling Feature UUID],$A2154),CHAR(34),
", SamplingFeatureTypeCV:  ",CHAR(34),INDEX(SamplingFeatures[Sampling Feature Type],$A2154),CHAR(34),
", SamplingFeatureCode:  ",CHAR(34),INDEX(SamplingFeatures[Feature Code],$A2154),CHAR(34),
", SamplingFeatureName:  ",CHAR(34),INDEX(SamplingFeatures[Feature Name],$A2154),CHAR(34),
", SamplingFeatureDescription:  ",CHAR(34),INDEX(SamplingFeatures[Feature Description],$A2154),CHAR(34),
", SamplingFeatureGeotypeCV:  ",CHAR(34),INDEX(SamplingFeatures[Feature Geo Type],$A2154),CHAR(34),
", FeatureGeometry:  ",CHAR(34),INDEX(SamplingFeatures[Feature Geometry],$A2154),CHAR(34),
", Elevation_m:  ",CHAR(34),INDEX(SamplingFeatures[Elevation_m],$A2154),CHAR(34),
", ElevationDatumCV:  ",CHAR(34),ElevationDatum,CHAR(34),"}"))</f>
        <v>#REF!</v>
      </c>
      <c r="L2154" t="e">
        <f>IF(INDEX(SamplingFeatures[Sampling Feature Type],$A2154)&lt;&gt;"Site","",
CONCATENATE("  - &amp;SiteID",TEXT(SUMPRODUCT(--($L$3:$L2153&lt;&gt;"")),"0000"),
" {","SamplingFeatureID:  *SamplingFeatureID",TEXT($A2154,"0000"),
", SiteTypeCV:  ",CHAR(34),INDEX(Sites[Site Type],$A2154),CHAR(34),
", Latitude:  ",INDEX(Sites[Latitude],$A2154),
", Longitude:  ",INDEX(Sites[Longitude],$A2154),
", SRSName:  ",CHAR(34),LatLonDatum,CHAR(34),"}"))</f>
        <v>#REF!</v>
      </c>
      <c r="M2154" t="e">
        <f>IF(INDEX(SamplingFeatures[Sampling Feature Type],$A2154)&lt;&gt;"Specimen","",
CONCATENATE("  - &amp;SpecimenID",TEXT(SUMPRODUCT(--($M$3:$M2153&lt;&gt;"")),"0000"),
" {","SamplingFeatureID:  *SamplingFeatureID",TEXT($A2154,"0000"),
", SpecimenTypeCV:  ",CHAR(34),INDEX(Specimens[Specimen Type],$A2154),CHAR(34),
", SpecimenMediumCV:  ",INDEX(Specimens[Specimen Medium],$A2154),
", IsFieldSpecimen:  ",CHAR(34),INDEX(Specimens[Is Field Specimen?],$A2154),CHAR(34),"}"))</f>
        <v>#REF!</v>
      </c>
      <c r="N2154" t="e">
        <f>IF(COUNTA(SpatialOffsets[])=0,"", IF(INDEX(SpatialOffsets[Spatial Offset Type],$A2154)="","",
CONCATENATE("  - &amp;SpatialOffsetID",TEXT($A2154,"0000"),
" {","SpatialOffsetTypeCV:  ",CHAR(34),INDEX(SpatialOffsets[Spatial Offset Type],$A2154),CHAR(34),
", Offset1Value:  ",INDEX(SpatialOffsets[Offset 1 Value],$A2154),
", Offset1UnitID:  ",CHAR(34),INDEX(SpatialOffsets[Offset 1 Unit],$A2154),CHAR(34),
", Offset2Value:  ",INDEX(SpatialOffsets[Offset 2 Value],$A2154),
", Offset2UnitID:  ",CHAR(34),INDEX(SpatialOffsets[Offset 2 Unit],$A2154),CHAR(34),
", Offset3Value:  ",INDEX(SpatialOffsets[Offset 3 Value],$A2154),
", Offset3UnitID:  ",CHAR(34),INDEX(SpatialOffsets[Offset 3 Unit],$A2154),CHAR(34),,"}")))</f>
        <v>#REF!</v>
      </c>
      <c r="O2154" t="e">
        <f>IF(COUNTA(RelatedFeatures[])=0,"", IF(INDEX(RelatedFeatures[First Sampling Feature Code],$A2154)="","",
CONCATENATE("  - &amp;RelationID",TEXT($A2154,"0000"),
" {","SamplingFeatureID:  *SamplingFeatureID",TEXT(MATCH(INDEX(RelatedFeatures[First Sampling Feature Code],$A2154),SamplingFeatures[Feature Code],0),"0000"),
", RelationshipTypeCV:  ",CHAR(34),INDEX(RelatedFeatures[Relationship Type],$A2154),CHAR(34),
", RelatedFeatureID: *SamplingFeatureID",TEXT(MATCH(INDEX(RelatedFeatures[Second Sampling Feature Code],$A2154),SamplingFeatures[Feature Code],0),"0000"),
", SpatialOffsetID:  ",IF(INDEX(RelatedFeatures[Offset Number],$A2154)="","",CONCATENATE("*SpatialOffsetID",TEXT(INDEX(RelatedFeatures[Offset Number],$A2154),"0000"))),"}")))</f>
        <v>#REF!</v>
      </c>
      <c r="P2154" t="e">
        <f>IF(INDEX(Methods[Method Type],$A2154)="","",
CONCATENATE("  - &amp;MethodID",TEXT($A2154,"0000"),
" {","MethodTypeCV:  ",CHAR(34),INDEX(Methods[Method Type],$A2154),CHAR(34),
", MethodCode:  ",CHAR(34),INDEX(Methods[Method Code],$A2154),CHAR(34),
", MethodName:  ",CHAR(34),INDEX(Methods[Method Name],$A2154),CHAR(34),
", MethodDescription:  ",CHAR(34),INDEX(Methods[Method Description],$A2154),CHAR(34),
", MethodLink:  ",CHAR(34),INDEX(Methods[Method Link],$A2154),CHAR(34),
", OrganizationID: *OrganizationID",TEXT(MATCH(INDEX(Methods[Organization Name],$A2154),Organizations[Organization Name],0),"0000"),"}"))</f>
        <v>#REF!</v>
      </c>
      <c r="Q2154" t="e">
        <f>IF(INDEX(Variables[Variable Type],$A2154)="","",
CONCATENATE("  - &amp;VariableID",TEXT($A2154,"0000"),
" {","VariableTypeCV:  ",CHAR(34),INDEX(Variables[Variable Type],$A2154),CHAR(34),
", VariableCode:  ",CHAR(34),INDEX(Variables[Variable Code],$A2154),CHAR(34),
", VariableNameCV:  ",CHAR(34),INDEX(Variables[Variable Name],$A2154),CHAR(34),
", VariableDefinition:  ",CHAR(34),INDEX(Variables[Variable Definition],$A2154),CHAR(34),
", SpecciationCV:  ",CHAR(34),INDEX(Variables[Speciation],$A2154),CHAR(34),
", NoDataValue:  ",CHAR(34),INDEX(Variables[No Data Value],$A2154),CHAR(34),"}"))</f>
        <v>#REF!</v>
      </c>
    </row>
    <row r="2155" spans="1:17" x14ac:dyDescent="0.25">
      <c r="A2155">
        <v>2152</v>
      </c>
      <c r="D2155" t="e">
        <f>IF(INDEX(People[First Name],$A2155)="","",
CONCATENATE("  - &amp;PersonID",TEXT($A2155,"0000"),
" {","PersonFirstName:  ",CHAR(34),INDEX(People[First Name],$A2155),CHAR(34),
", PersonMiddleName:  ",CHAR(34),INDEX(People[Middle Name],$A2155),CHAR(34),
", PersonLastName:  ",CHAR(34),INDEX(People[Last Name],$A2155),CHAR(34),"}"))</f>
        <v>#REF!</v>
      </c>
      <c r="E2155" t="e">
        <f>IF(INDEX(Organizations[Organization Type '[CV']],$A2155)="","",
CONCATENATE("  - &amp;OrganizationID",TEXT($A2155,"0000"),
" {","OrganizationTypeCV:  ",CHAR(34),INDEX(Organizations[Organization Type '[CV']],$A2155),CHAR(34),
", OrganizationCode:  ",CHAR(34),INDEX(Organizations[Organization Code],$A2155),CHAR(34),
", OrganizationName:  ",CHAR(34),INDEX(Organizations[Organization Name],$A2155),CHAR(34),
", OrganizationDescription:  ",CHAR(34),INDEX(Organizations[Organization Description],$A2155),CHAR(34),
", OrganizationLink:  ",CHAR(34),INDEX(Organizations[Organization Link],$A2155),CHAR(34),"}"))</f>
        <v>#REF!</v>
      </c>
      <c r="F2155" t="e">
        <f>IF(INDEX(People[First Name],$A2155)="","",
CONCATENATE("  - &amp;AffiliationID",TEXT($A2155,"0000"),
" {PersonID: *PersonID",TEXT($A2155,"0000"),
", OrganizationID: *OrganizationID",TEXT(MATCH(INDEX(People[Organization Name],$A2155),Organizations[Organization Name],0),"0000"),
", IsPrimaryOrganizationContact: , AffiliationStartDate: , AffiliationEndDate: , PrimaryPhone: ",
", PrimaryEmail: ",CHAR(34),INDEX(People[Primary Email],$A2155),CHAR(34),
", PrimaryAddress: ",CHAR(34),INDEX(People[Primary Address],$A2155),CHAR(34),
", PersonLink: }"))</f>
        <v>#REF!</v>
      </c>
      <c r="H2155" t="e">
        <f>IF(COUNTA(CitationInformation)=0,"",IF(INDEX(AuthorList[Author Name],$A2155)="","",
CONCATENATE("  - &amp;AuthorListID",TEXT($A2155,"0000"),
"  {CitationID: *CitationID0001",
", PersonID: *PersonID",TEXT(MATCH(INDEX(AuthorList[Author Name],$A2155),People[Full Name],0),"0000"),
", AuthorOrder: ",INDEX(AuthorList[Author Number],$A2155),"}")))</f>
        <v>#REF!</v>
      </c>
      <c r="K2155" t="e">
        <f>IF(INDEX(SamplingFeatures[Feature Code],$A2155)="","",
CONCATENATE("  - &amp;SamplingFeatureID",TEXT($A2155,"0000"),
" {","SamplingFeatureUUID:  ",CHAR(34),INDEX(SamplingFeatures[Sampling Feature UUID],$A2155),CHAR(34),
", SamplingFeatureTypeCV:  ",CHAR(34),INDEX(SamplingFeatures[Sampling Feature Type],$A2155),CHAR(34),
", SamplingFeatureCode:  ",CHAR(34),INDEX(SamplingFeatures[Feature Code],$A2155),CHAR(34),
", SamplingFeatureName:  ",CHAR(34),INDEX(SamplingFeatures[Feature Name],$A2155),CHAR(34),
", SamplingFeatureDescription:  ",CHAR(34),INDEX(SamplingFeatures[Feature Description],$A2155),CHAR(34),
", SamplingFeatureGeotypeCV:  ",CHAR(34),INDEX(SamplingFeatures[Feature Geo Type],$A2155),CHAR(34),
", FeatureGeometry:  ",CHAR(34),INDEX(SamplingFeatures[Feature Geometry],$A2155),CHAR(34),
", Elevation_m:  ",CHAR(34),INDEX(SamplingFeatures[Elevation_m],$A2155),CHAR(34),
", ElevationDatumCV:  ",CHAR(34),ElevationDatum,CHAR(34),"}"))</f>
        <v>#REF!</v>
      </c>
      <c r="L2155" t="e">
        <f>IF(INDEX(SamplingFeatures[Sampling Feature Type],$A2155)&lt;&gt;"Site","",
CONCATENATE("  - &amp;SiteID",TEXT(SUMPRODUCT(--($L$3:$L2154&lt;&gt;"")),"0000"),
" {","SamplingFeatureID:  *SamplingFeatureID",TEXT($A2155,"0000"),
", SiteTypeCV:  ",CHAR(34),INDEX(Sites[Site Type],$A2155),CHAR(34),
", Latitude:  ",INDEX(Sites[Latitude],$A2155),
", Longitude:  ",INDEX(Sites[Longitude],$A2155),
", SRSName:  ",CHAR(34),LatLonDatum,CHAR(34),"}"))</f>
        <v>#REF!</v>
      </c>
      <c r="M2155" t="e">
        <f>IF(INDEX(SamplingFeatures[Sampling Feature Type],$A2155)&lt;&gt;"Specimen","",
CONCATENATE("  - &amp;SpecimenID",TEXT(SUMPRODUCT(--($M$3:$M2154&lt;&gt;"")),"0000"),
" {","SamplingFeatureID:  *SamplingFeatureID",TEXT($A2155,"0000"),
", SpecimenTypeCV:  ",CHAR(34),INDEX(Specimens[Specimen Type],$A2155),CHAR(34),
", SpecimenMediumCV:  ",INDEX(Specimens[Specimen Medium],$A2155),
", IsFieldSpecimen:  ",CHAR(34),INDEX(Specimens[Is Field Specimen?],$A2155),CHAR(34),"}"))</f>
        <v>#REF!</v>
      </c>
      <c r="N2155" t="e">
        <f>IF(COUNTA(SpatialOffsets[])=0,"", IF(INDEX(SpatialOffsets[Spatial Offset Type],$A2155)="","",
CONCATENATE("  - &amp;SpatialOffsetID",TEXT($A2155,"0000"),
" {","SpatialOffsetTypeCV:  ",CHAR(34),INDEX(SpatialOffsets[Spatial Offset Type],$A2155),CHAR(34),
", Offset1Value:  ",INDEX(SpatialOffsets[Offset 1 Value],$A2155),
", Offset1UnitID:  ",CHAR(34),INDEX(SpatialOffsets[Offset 1 Unit],$A2155),CHAR(34),
", Offset2Value:  ",INDEX(SpatialOffsets[Offset 2 Value],$A2155),
", Offset2UnitID:  ",CHAR(34),INDEX(SpatialOffsets[Offset 2 Unit],$A2155),CHAR(34),
", Offset3Value:  ",INDEX(SpatialOffsets[Offset 3 Value],$A2155),
", Offset3UnitID:  ",CHAR(34),INDEX(SpatialOffsets[Offset 3 Unit],$A2155),CHAR(34),,"}")))</f>
        <v>#REF!</v>
      </c>
      <c r="O2155" t="e">
        <f>IF(COUNTA(RelatedFeatures[])=0,"", IF(INDEX(RelatedFeatures[First Sampling Feature Code],$A2155)="","",
CONCATENATE("  - &amp;RelationID",TEXT($A2155,"0000"),
" {","SamplingFeatureID:  *SamplingFeatureID",TEXT(MATCH(INDEX(RelatedFeatures[First Sampling Feature Code],$A2155),SamplingFeatures[Feature Code],0),"0000"),
", RelationshipTypeCV:  ",CHAR(34),INDEX(RelatedFeatures[Relationship Type],$A2155),CHAR(34),
", RelatedFeatureID: *SamplingFeatureID",TEXT(MATCH(INDEX(RelatedFeatures[Second Sampling Feature Code],$A2155),SamplingFeatures[Feature Code],0),"0000"),
", SpatialOffsetID:  ",IF(INDEX(RelatedFeatures[Offset Number],$A2155)="","",CONCATENATE("*SpatialOffsetID",TEXT(INDEX(RelatedFeatures[Offset Number],$A2155),"0000"))),"}")))</f>
        <v>#REF!</v>
      </c>
      <c r="P2155" t="e">
        <f>IF(INDEX(Methods[Method Type],$A2155)="","",
CONCATENATE("  - &amp;MethodID",TEXT($A2155,"0000"),
" {","MethodTypeCV:  ",CHAR(34),INDEX(Methods[Method Type],$A2155),CHAR(34),
", MethodCode:  ",CHAR(34),INDEX(Methods[Method Code],$A2155),CHAR(34),
", MethodName:  ",CHAR(34),INDEX(Methods[Method Name],$A2155),CHAR(34),
", MethodDescription:  ",CHAR(34),INDEX(Methods[Method Description],$A2155),CHAR(34),
", MethodLink:  ",CHAR(34),INDEX(Methods[Method Link],$A2155),CHAR(34),
", OrganizationID: *OrganizationID",TEXT(MATCH(INDEX(Methods[Organization Name],$A2155),Organizations[Organization Name],0),"0000"),"}"))</f>
        <v>#REF!</v>
      </c>
      <c r="Q2155" t="e">
        <f>IF(INDEX(Variables[Variable Type],$A2155)="","",
CONCATENATE("  - &amp;VariableID",TEXT($A2155,"0000"),
" {","VariableTypeCV:  ",CHAR(34),INDEX(Variables[Variable Type],$A2155),CHAR(34),
", VariableCode:  ",CHAR(34),INDEX(Variables[Variable Code],$A2155),CHAR(34),
", VariableNameCV:  ",CHAR(34),INDEX(Variables[Variable Name],$A2155),CHAR(34),
", VariableDefinition:  ",CHAR(34),INDEX(Variables[Variable Definition],$A2155),CHAR(34),
", SpecciationCV:  ",CHAR(34),INDEX(Variables[Speciation],$A2155),CHAR(34),
", NoDataValue:  ",CHAR(34),INDEX(Variables[No Data Value],$A2155),CHAR(34),"}"))</f>
        <v>#REF!</v>
      </c>
    </row>
    <row r="2156" spans="1:17" x14ac:dyDescent="0.25">
      <c r="A2156">
        <v>2153</v>
      </c>
      <c r="D2156" t="e">
        <f>IF(INDEX(People[First Name],$A2156)="","",
CONCATENATE("  - &amp;PersonID",TEXT($A2156,"0000"),
" {","PersonFirstName:  ",CHAR(34),INDEX(People[First Name],$A2156),CHAR(34),
", PersonMiddleName:  ",CHAR(34),INDEX(People[Middle Name],$A2156),CHAR(34),
", PersonLastName:  ",CHAR(34),INDEX(People[Last Name],$A2156),CHAR(34),"}"))</f>
        <v>#REF!</v>
      </c>
      <c r="E2156" t="e">
        <f>IF(INDEX(Organizations[Organization Type '[CV']],$A2156)="","",
CONCATENATE("  - &amp;OrganizationID",TEXT($A2156,"0000"),
" {","OrganizationTypeCV:  ",CHAR(34),INDEX(Organizations[Organization Type '[CV']],$A2156),CHAR(34),
", OrganizationCode:  ",CHAR(34),INDEX(Organizations[Organization Code],$A2156),CHAR(34),
", OrganizationName:  ",CHAR(34),INDEX(Organizations[Organization Name],$A2156),CHAR(34),
", OrganizationDescription:  ",CHAR(34),INDEX(Organizations[Organization Description],$A2156),CHAR(34),
", OrganizationLink:  ",CHAR(34),INDEX(Organizations[Organization Link],$A2156),CHAR(34),"}"))</f>
        <v>#REF!</v>
      </c>
      <c r="F2156" t="e">
        <f>IF(INDEX(People[First Name],$A2156)="","",
CONCATENATE("  - &amp;AffiliationID",TEXT($A2156,"0000"),
" {PersonID: *PersonID",TEXT($A2156,"0000"),
", OrganizationID: *OrganizationID",TEXT(MATCH(INDEX(People[Organization Name],$A2156),Organizations[Organization Name],0),"0000"),
", IsPrimaryOrganizationContact: , AffiliationStartDate: , AffiliationEndDate: , PrimaryPhone: ",
", PrimaryEmail: ",CHAR(34),INDEX(People[Primary Email],$A2156),CHAR(34),
", PrimaryAddress: ",CHAR(34),INDEX(People[Primary Address],$A2156),CHAR(34),
", PersonLink: }"))</f>
        <v>#REF!</v>
      </c>
      <c r="H2156" t="e">
        <f>IF(COUNTA(CitationInformation)=0,"",IF(INDEX(AuthorList[Author Name],$A2156)="","",
CONCATENATE("  - &amp;AuthorListID",TEXT($A2156,"0000"),
"  {CitationID: *CitationID0001",
", PersonID: *PersonID",TEXT(MATCH(INDEX(AuthorList[Author Name],$A2156),People[Full Name],0),"0000"),
", AuthorOrder: ",INDEX(AuthorList[Author Number],$A2156),"}")))</f>
        <v>#REF!</v>
      </c>
      <c r="K2156" t="e">
        <f>IF(INDEX(SamplingFeatures[Feature Code],$A2156)="","",
CONCATENATE("  - &amp;SamplingFeatureID",TEXT($A2156,"0000"),
" {","SamplingFeatureUUID:  ",CHAR(34),INDEX(SamplingFeatures[Sampling Feature UUID],$A2156),CHAR(34),
", SamplingFeatureTypeCV:  ",CHAR(34),INDEX(SamplingFeatures[Sampling Feature Type],$A2156),CHAR(34),
", SamplingFeatureCode:  ",CHAR(34),INDEX(SamplingFeatures[Feature Code],$A2156),CHAR(34),
", SamplingFeatureName:  ",CHAR(34),INDEX(SamplingFeatures[Feature Name],$A2156),CHAR(34),
", SamplingFeatureDescription:  ",CHAR(34),INDEX(SamplingFeatures[Feature Description],$A2156),CHAR(34),
", SamplingFeatureGeotypeCV:  ",CHAR(34),INDEX(SamplingFeatures[Feature Geo Type],$A2156),CHAR(34),
", FeatureGeometry:  ",CHAR(34),INDEX(SamplingFeatures[Feature Geometry],$A2156),CHAR(34),
", Elevation_m:  ",CHAR(34),INDEX(SamplingFeatures[Elevation_m],$A2156),CHAR(34),
", ElevationDatumCV:  ",CHAR(34),ElevationDatum,CHAR(34),"}"))</f>
        <v>#REF!</v>
      </c>
      <c r="L2156" t="e">
        <f>IF(INDEX(SamplingFeatures[Sampling Feature Type],$A2156)&lt;&gt;"Site","",
CONCATENATE("  - &amp;SiteID",TEXT(SUMPRODUCT(--($L$3:$L2155&lt;&gt;"")),"0000"),
" {","SamplingFeatureID:  *SamplingFeatureID",TEXT($A2156,"0000"),
", SiteTypeCV:  ",CHAR(34),INDEX(Sites[Site Type],$A2156),CHAR(34),
", Latitude:  ",INDEX(Sites[Latitude],$A2156),
", Longitude:  ",INDEX(Sites[Longitude],$A2156),
", SRSName:  ",CHAR(34),LatLonDatum,CHAR(34),"}"))</f>
        <v>#REF!</v>
      </c>
      <c r="M2156" t="e">
        <f>IF(INDEX(SamplingFeatures[Sampling Feature Type],$A2156)&lt;&gt;"Specimen","",
CONCATENATE("  - &amp;SpecimenID",TEXT(SUMPRODUCT(--($M$3:$M2155&lt;&gt;"")),"0000"),
" {","SamplingFeatureID:  *SamplingFeatureID",TEXT($A2156,"0000"),
", SpecimenTypeCV:  ",CHAR(34),INDEX(Specimens[Specimen Type],$A2156),CHAR(34),
", SpecimenMediumCV:  ",INDEX(Specimens[Specimen Medium],$A2156),
", IsFieldSpecimen:  ",CHAR(34),INDEX(Specimens[Is Field Specimen?],$A2156),CHAR(34),"}"))</f>
        <v>#REF!</v>
      </c>
      <c r="N2156" t="e">
        <f>IF(COUNTA(SpatialOffsets[])=0,"", IF(INDEX(SpatialOffsets[Spatial Offset Type],$A2156)="","",
CONCATENATE("  - &amp;SpatialOffsetID",TEXT($A2156,"0000"),
" {","SpatialOffsetTypeCV:  ",CHAR(34),INDEX(SpatialOffsets[Spatial Offset Type],$A2156),CHAR(34),
", Offset1Value:  ",INDEX(SpatialOffsets[Offset 1 Value],$A2156),
", Offset1UnitID:  ",CHAR(34),INDEX(SpatialOffsets[Offset 1 Unit],$A2156),CHAR(34),
", Offset2Value:  ",INDEX(SpatialOffsets[Offset 2 Value],$A2156),
", Offset2UnitID:  ",CHAR(34),INDEX(SpatialOffsets[Offset 2 Unit],$A2156),CHAR(34),
", Offset3Value:  ",INDEX(SpatialOffsets[Offset 3 Value],$A2156),
", Offset3UnitID:  ",CHAR(34),INDEX(SpatialOffsets[Offset 3 Unit],$A2156),CHAR(34),,"}")))</f>
        <v>#REF!</v>
      </c>
      <c r="O2156" t="e">
        <f>IF(COUNTA(RelatedFeatures[])=0,"", IF(INDEX(RelatedFeatures[First Sampling Feature Code],$A2156)="","",
CONCATENATE("  - &amp;RelationID",TEXT($A2156,"0000"),
" {","SamplingFeatureID:  *SamplingFeatureID",TEXT(MATCH(INDEX(RelatedFeatures[First Sampling Feature Code],$A2156),SamplingFeatures[Feature Code],0),"0000"),
", RelationshipTypeCV:  ",CHAR(34),INDEX(RelatedFeatures[Relationship Type],$A2156),CHAR(34),
", RelatedFeatureID: *SamplingFeatureID",TEXT(MATCH(INDEX(RelatedFeatures[Second Sampling Feature Code],$A2156),SamplingFeatures[Feature Code],0),"0000"),
", SpatialOffsetID:  ",IF(INDEX(RelatedFeatures[Offset Number],$A2156)="","",CONCATENATE("*SpatialOffsetID",TEXT(INDEX(RelatedFeatures[Offset Number],$A2156),"0000"))),"}")))</f>
        <v>#REF!</v>
      </c>
      <c r="P2156" t="e">
        <f>IF(INDEX(Methods[Method Type],$A2156)="","",
CONCATENATE("  - &amp;MethodID",TEXT($A2156,"0000"),
" {","MethodTypeCV:  ",CHAR(34),INDEX(Methods[Method Type],$A2156),CHAR(34),
", MethodCode:  ",CHAR(34),INDEX(Methods[Method Code],$A2156),CHAR(34),
", MethodName:  ",CHAR(34),INDEX(Methods[Method Name],$A2156),CHAR(34),
", MethodDescription:  ",CHAR(34),INDEX(Methods[Method Description],$A2156),CHAR(34),
", MethodLink:  ",CHAR(34),INDEX(Methods[Method Link],$A2156),CHAR(34),
", OrganizationID: *OrganizationID",TEXT(MATCH(INDEX(Methods[Organization Name],$A2156),Organizations[Organization Name],0),"0000"),"}"))</f>
        <v>#REF!</v>
      </c>
      <c r="Q2156" t="e">
        <f>IF(INDEX(Variables[Variable Type],$A2156)="","",
CONCATENATE("  - &amp;VariableID",TEXT($A2156,"0000"),
" {","VariableTypeCV:  ",CHAR(34),INDEX(Variables[Variable Type],$A2156),CHAR(34),
", VariableCode:  ",CHAR(34),INDEX(Variables[Variable Code],$A2156),CHAR(34),
", VariableNameCV:  ",CHAR(34),INDEX(Variables[Variable Name],$A2156),CHAR(34),
", VariableDefinition:  ",CHAR(34),INDEX(Variables[Variable Definition],$A2156),CHAR(34),
", SpecciationCV:  ",CHAR(34),INDEX(Variables[Speciation],$A2156),CHAR(34),
", NoDataValue:  ",CHAR(34),INDEX(Variables[No Data Value],$A2156),CHAR(34),"}"))</f>
        <v>#REF!</v>
      </c>
    </row>
    <row r="2157" spans="1:17" x14ac:dyDescent="0.25">
      <c r="A2157">
        <v>2154</v>
      </c>
      <c r="D2157" t="e">
        <f>IF(INDEX(People[First Name],$A2157)="","",
CONCATENATE("  - &amp;PersonID",TEXT($A2157,"0000"),
" {","PersonFirstName:  ",CHAR(34),INDEX(People[First Name],$A2157),CHAR(34),
", PersonMiddleName:  ",CHAR(34),INDEX(People[Middle Name],$A2157),CHAR(34),
", PersonLastName:  ",CHAR(34),INDEX(People[Last Name],$A2157),CHAR(34),"}"))</f>
        <v>#REF!</v>
      </c>
      <c r="E2157" t="e">
        <f>IF(INDEX(Organizations[Organization Type '[CV']],$A2157)="","",
CONCATENATE("  - &amp;OrganizationID",TEXT($A2157,"0000"),
" {","OrganizationTypeCV:  ",CHAR(34),INDEX(Organizations[Organization Type '[CV']],$A2157),CHAR(34),
", OrganizationCode:  ",CHAR(34),INDEX(Organizations[Organization Code],$A2157),CHAR(34),
", OrganizationName:  ",CHAR(34),INDEX(Organizations[Organization Name],$A2157),CHAR(34),
", OrganizationDescription:  ",CHAR(34),INDEX(Organizations[Organization Description],$A2157),CHAR(34),
", OrganizationLink:  ",CHAR(34),INDEX(Organizations[Organization Link],$A2157),CHAR(34),"}"))</f>
        <v>#REF!</v>
      </c>
      <c r="F2157" t="e">
        <f>IF(INDEX(People[First Name],$A2157)="","",
CONCATENATE("  - &amp;AffiliationID",TEXT($A2157,"0000"),
" {PersonID: *PersonID",TEXT($A2157,"0000"),
", OrganizationID: *OrganizationID",TEXT(MATCH(INDEX(People[Organization Name],$A2157),Organizations[Organization Name],0),"0000"),
", IsPrimaryOrganizationContact: , AffiliationStartDate: , AffiliationEndDate: , PrimaryPhone: ",
", PrimaryEmail: ",CHAR(34),INDEX(People[Primary Email],$A2157),CHAR(34),
", PrimaryAddress: ",CHAR(34),INDEX(People[Primary Address],$A2157),CHAR(34),
", PersonLink: }"))</f>
        <v>#REF!</v>
      </c>
      <c r="H2157" t="e">
        <f>IF(COUNTA(CitationInformation)=0,"",IF(INDEX(AuthorList[Author Name],$A2157)="","",
CONCATENATE("  - &amp;AuthorListID",TEXT($A2157,"0000"),
"  {CitationID: *CitationID0001",
", PersonID: *PersonID",TEXT(MATCH(INDEX(AuthorList[Author Name],$A2157),People[Full Name],0),"0000"),
", AuthorOrder: ",INDEX(AuthorList[Author Number],$A2157),"}")))</f>
        <v>#REF!</v>
      </c>
      <c r="K2157" t="e">
        <f>IF(INDEX(SamplingFeatures[Feature Code],$A2157)="","",
CONCATENATE("  - &amp;SamplingFeatureID",TEXT($A2157,"0000"),
" {","SamplingFeatureUUID:  ",CHAR(34),INDEX(SamplingFeatures[Sampling Feature UUID],$A2157),CHAR(34),
", SamplingFeatureTypeCV:  ",CHAR(34),INDEX(SamplingFeatures[Sampling Feature Type],$A2157),CHAR(34),
", SamplingFeatureCode:  ",CHAR(34),INDEX(SamplingFeatures[Feature Code],$A2157),CHAR(34),
", SamplingFeatureName:  ",CHAR(34),INDEX(SamplingFeatures[Feature Name],$A2157),CHAR(34),
", SamplingFeatureDescription:  ",CHAR(34),INDEX(SamplingFeatures[Feature Description],$A2157),CHAR(34),
", SamplingFeatureGeotypeCV:  ",CHAR(34),INDEX(SamplingFeatures[Feature Geo Type],$A2157),CHAR(34),
", FeatureGeometry:  ",CHAR(34),INDEX(SamplingFeatures[Feature Geometry],$A2157),CHAR(34),
", Elevation_m:  ",CHAR(34),INDEX(SamplingFeatures[Elevation_m],$A2157),CHAR(34),
", ElevationDatumCV:  ",CHAR(34),ElevationDatum,CHAR(34),"}"))</f>
        <v>#REF!</v>
      </c>
      <c r="L2157" t="e">
        <f>IF(INDEX(SamplingFeatures[Sampling Feature Type],$A2157)&lt;&gt;"Site","",
CONCATENATE("  - &amp;SiteID",TEXT(SUMPRODUCT(--($L$3:$L2156&lt;&gt;"")),"0000"),
" {","SamplingFeatureID:  *SamplingFeatureID",TEXT($A2157,"0000"),
", SiteTypeCV:  ",CHAR(34),INDEX(Sites[Site Type],$A2157),CHAR(34),
", Latitude:  ",INDEX(Sites[Latitude],$A2157),
", Longitude:  ",INDEX(Sites[Longitude],$A2157),
", SRSName:  ",CHAR(34),LatLonDatum,CHAR(34),"}"))</f>
        <v>#REF!</v>
      </c>
      <c r="M2157" t="e">
        <f>IF(INDEX(SamplingFeatures[Sampling Feature Type],$A2157)&lt;&gt;"Specimen","",
CONCATENATE("  - &amp;SpecimenID",TEXT(SUMPRODUCT(--($M$3:$M2156&lt;&gt;"")),"0000"),
" {","SamplingFeatureID:  *SamplingFeatureID",TEXT($A2157,"0000"),
", SpecimenTypeCV:  ",CHAR(34),INDEX(Specimens[Specimen Type],$A2157),CHAR(34),
", SpecimenMediumCV:  ",INDEX(Specimens[Specimen Medium],$A2157),
", IsFieldSpecimen:  ",CHAR(34),INDEX(Specimens[Is Field Specimen?],$A2157),CHAR(34),"}"))</f>
        <v>#REF!</v>
      </c>
      <c r="N2157" t="e">
        <f>IF(COUNTA(SpatialOffsets[])=0,"", IF(INDEX(SpatialOffsets[Spatial Offset Type],$A2157)="","",
CONCATENATE("  - &amp;SpatialOffsetID",TEXT($A2157,"0000"),
" {","SpatialOffsetTypeCV:  ",CHAR(34),INDEX(SpatialOffsets[Spatial Offset Type],$A2157),CHAR(34),
", Offset1Value:  ",INDEX(SpatialOffsets[Offset 1 Value],$A2157),
", Offset1UnitID:  ",CHAR(34),INDEX(SpatialOffsets[Offset 1 Unit],$A2157),CHAR(34),
", Offset2Value:  ",INDEX(SpatialOffsets[Offset 2 Value],$A2157),
", Offset2UnitID:  ",CHAR(34),INDEX(SpatialOffsets[Offset 2 Unit],$A2157),CHAR(34),
", Offset3Value:  ",INDEX(SpatialOffsets[Offset 3 Value],$A2157),
", Offset3UnitID:  ",CHAR(34),INDEX(SpatialOffsets[Offset 3 Unit],$A2157),CHAR(34),,"}")))</f>
        <v>#REF!</v>
      </c>
      <c r="O2157" t="e">
        <f>IF(COUNTA(RelatedFeatures[])=0,"", IF(INDEX(RelatedFeatures[First Sampling Feature Code],$A2157)="","",
CONCATENATE("  - &amp;RelationID",TEXT($A2157,"0000"),
" {","SamplingFeatureID:  *SamplingFeatureID",TEXT(MATCH(INDEX(RelatedFeatures[First Sampling Feature Code],$A2157),SamplingFeatures[Feature Code],0),"0000"),
", RelationshipTypeCV:  ",CHAR(34),INDEX(RelatedFeatures[Relationship Type],$A2157),CHAR(34),
", RelatedFeatureID: *SamplingFeatureID",TEXT(MATCH(INDEX(RelatedFeatures[Second Sampling Feature Code],$A2157),SamplingFeatures[Feature Code],0),"0000"),
", SpatialOffsetID:  ",IF(INDEX(RelatedFeatures[Offset Number],$A2157)="","",CONCATENATE("*SpatialOffsetID",TEXT(INDEX(RelatedFeatures[Offset Number],$A2157),"0000"))),"}")))</f>
        <v>#REF!</v>
      </c>
      <c r="P2157" t="e">
        <f>IF(INDEX(Methods[Method Type],$A2157)="","",
CONCATENATE("  - &amp;MethodID",TEXT($A2157,"0000"),
" {","MethodTypeCV:  ",CHAR(34),INDEX(Methods[Method Type],$A2157),CHAR(34),
", MethodCode:  ",CHAR(34),INDEX(Methods[Method Code],$A2157),CHAR(34),
", MethodName:  ",CHAR(34),INDEX(Methods[Method Name],$A2157),CHAR(34),
", MethodDescription:  ",CHAR(34),INDEX(Methods[Method Description],$A2157),CHAR(34),
", MethodLink:  ",CHAR(34),INDEX(Methods[Method Link],$A2157),CHAR(34),
", OrganizationID: *OrganizationID",TEXT(MATCH(INDEX(Methods[Organization Name],$A2157),Organizations[Organization Name],0),"0000"),"}"))</f>
        <v>#REF!</v>
      </c>
      <c r="Q2157" t="e">
        <f>IF(INDEX(Variables[Variable Type],$A2157)="","",
CONCATENATE("  - &amp;VariableID",TEXT($A2157,"0000"),
" {","VariableTypeCV:  ",CHAR(34),INDEX(Variables[Variable Type],$A2157),CHAR(34),
", VariableCode:  ",CHAR(34),INDEX(Variables[Variable Code],$A2157),CHAR(34),
", VariableNameCV:  ",CHAR(34),INDEX(Variables[Variable Name],$A2157),CHAR(34),
", VariableDefinition:  ",CHAR(34),INDEX(Variables[Variable Definition],$A2157),CHAR(34),
", SpecciationCV:  ",CHAR(34),INDEX(Variables[Speciation],$A2157),CHAR(34),
", NoDataValue:  ",CHAR(34),INDEX(Variables[No Data Value],$A2157),CHAR(34),"}"))</f>
        <v>#REF!</v>
      </c>
    </row>
    <row r="2158" spans="1:17" x14ac:dyDescent="0.25">
      <c r="A2158">
        <v>2155</v>
      </c>
      <c r="D2158" t="e">
        <f>IF(INDEX(People[First Name],$A2158)="","",
CONCATENATE("  - &amp;PersonID",TEXT($A2158,"0000"),
" {","PersonFirstName:  ",CHAR(34),INDEX(People[First Name],$A2158),CHAR(34),
", PersonMiddleName:  ",CHAR(34),INDEX(People[Middle Name],$A2158),CHAR(34),
", PersonLastName:  ",CHAR(34),INDEX(People[Last Name],$A2158),CHAR(34),"}"))</f>
        <v>#REF!</v>
      </c>
      <c r="E2158" t="e">
        <f>IF(INDEX(Organizations[Organization Type '[CV']],$A2158)="","",
CONCATENATE("  - &amp;OrganizationID",TEXT($A2158,"0000"),
" {","OrganizationTypeCV:  ",CHAR(34),INDEX(Organizations[Organization Type '[CV']],$A2158),CHAR(34),
", OrganizationCode:  ",CHAR(34),INDEX(Organizations[Organization Code],$A2158),CHAR(34),
", OrganizationName:  ",CHAR(34),INDEX(Organizations[Organization Name],$A2158),CHAR(34),
", OrganizationDescription:  ",CHAR(34),INDEX(Organizations[Organization Description],$A2158),CHAR(34),
", OrganizationLink:  ",CHAR(34),INDEX(Organizations[Organization Link],$A2158),CHAR(34),"}"))</f>
        <v>#REF!</v>
      </c>
      <c r="F2158" t="e">
        <f>IF(INDEX(People[First Name],$A2158)="","",
CONCATENATE("  - &amp;AffiliationID",TEXT($A2158,"0000"),
" {PersonID: *PersonID",TEXT($A2158,"0000"),
", OrganizationID: *OrganizationID",TEXT(MATCH(INDEX(People[Organization Name],$A2158),Organizations[Organization Name],0),"0000"),
", IsPrimaryOrganizationContact: , AffiliationStartDate: , AffiliationEndDate: , PrimaryPhone: ",
", PrimaryEmail: ",CHAR(34),INDEX(People[Primary Email],$A2158),CHAR(34),
", PrimaryAddress: ",CHAR(34),INDEX(People[Primary Address],$A2158),CHAR(34),
", PersonLink: }"))</f>
        <v>#REF!</v>
      </c>
      <c r="H2158" t="e">
        <f>IF(COUNTA(CitationInformation)=0,"",IF(INDEX(AuthorList[Author Name],$A2158)="","",
CONCATENATE("  - &amp;AuthorListID",TEXT($A2158,"0000"),
"  {CitationID: *CitationID0001",
", PersonID: *PersonID",TEXT(MATCH(INDEX(AuthorList[Author Name],$A2158),People[Full Name],0),"0000"),
", AuthorOrder: ",INDEX(AuthorList[Author Number],$A2158),"}")))</f>
        <v>#REF!</v>
      </c>
      <c r="K2158" t="e">
        <f>IF(INDEX(SamplingFeatures[Feature Code],$A2158)="","",
CONCATENATE("  - &amp;SamplingFeatureID",TEXT($A2158,"0000"),
" {","SamplingFeatureUUID:  ",CHAR(34),INDEX(SamplingFeatures[Sampling Feature UUID],$A2158),CHAR(34),
", SamplingFeatureTypeCV:  ",CHAR(34),INDEX(SamplingFeatures[Sampling Feature Type],$A2158),CHAR(34),
", SamplingFeatureCode:  ",CHAR(34),INDEX(SamplingFeatures[Feature Code],$A2158),CHAR(34),
", SamplingFeatureName:  ",CHAR(34),INDEX(SamplingFeatures[Feature Name],$A2158),CHAR(34),
", SamplingFeatureDescription:  ",CHAR(34),INDEX(SamplingFeatures[Feature Description],$A2158),CHAR(34),
", SamplingFeatureGeotypeCV:  ",CHAR(34),INDEX(SamplingFeatures[Feature Geo Type],$A2158),CHAR(34),
", FeatureGeometry:  ",CHAR(34),INDEX(SamplingFeatures[Feature Geometry],$A2158),CHAR(34),
", Elevation_m:  ",CHAR(34),INDEX(SamplingFeatures[Elevation_m],$A2158),CHAR(34),
", ElevationDatumCV:  ",CHAR(34),ElevationDatum,CHAR(34),"}"))</f>
        <v>#REF!</v>
      </c>
      <c r="L2158" t="e">
        <f>IF(INDEX(SamplingFeatures[Sampling Feature Type],$A2158)&lt;&gt;"Site","",
CONCATENATE("  - &amp;SiteID",TEXT(SUMPRODUCT(--($L$3:$L2157&lt;&gt;"")),"0000"),
" {","SamplingFeatureID:  *SamplingFeatureID",TEXT($A2158,"0000"),
", SiteTypeCV:  ",CHAR(34),INDEX(Sites[Site Type],$A2158),CHAR(34),
", Latitude:  ",INDEX(Sites[Latitude],$A2158),
", Longitude:  ",INDEX(Sites[Longitude],$A2158),
", SRSName:  ",CHAR(34),LatLonDatum,CHAR(34),"}"))</f>
        <v>#REF!</v>
      </c>
      <c r="M2158" t="e">
        <f>IF(INDEX(SamplingFeatures[Sampling Feature Type],$A2158)&lt;&gt;"Specimen","",
CONCATENATE("  - &amp;SpecimenID",TEXT(SUMPRODUCT(--($M$3:$M2157&lt;&gt;"")),"0000"),
" {","SamplingFeatureID:  *SamplingFeatureID",TEXT($A2158,"0000"),
", SpecimenTypeCV:  ",CHAR(34),INDEX(Specimens[Specimen Type],$A2158),CHAR(34),
", SpecimenMediumCV:  ",INDEX(Specimens[Specimen Medium],$A2158),
", IsFieldSpecimen:  ",CHAR(34),INDEX(Specimens[Is Field Specimen?],$A2158),CHAR(34),"}"))</f>
        <v>#REF!</v>
      </c>
      <c r="N2158" t="e">
        <f>IF(COUNTA(SpatialOffsets[])=0,"", IF(INDEX(SpatialOffsets[Spatial Offset Type],$A2158)="","",
CONCATENATE("  - &amp;SpatialOffsetID",TEXT($A2158,"0000"),
" {","SpatialOffsetTypeCV:  ",CHAR(34),INDEX(SpatialOffsets[Spatial Offset Type],$A2158),CHAR(34),
", Offset1Value:  ",INDEX(SpatialOffsets[Offset 1 Value],$A2158),
", Offset1UnitID:  ",CHAR(34),INDEX(SpatialOffsets[Offset 1 Unit],$A2158),CHAR(34),
", Offset2Value:  ",INDEX(SpatialOffsets[Offset 2 Value],$A2158),
", Offset2UnitID:  ",CHAR(34),INDEX(SpatialOffsets[Offset 2 Unit],$A2158),CHAR(34),
", Offset3Value:  ",INDEX(SpatialOffsets[Offset 3 Value],$A2158),
", Offset3UnitID:  ",CHAR(34),INDEX(SpatialOffsets[Offset 3 Unit],$A2158),CHAR(34),,"}")))</f>
        <v>#REF!</v>
      </c>
      <c r="O2158" t="e">
        <f>IF(COUNTA(RelatedFeatures[])=0,"", IF(INDEX(RelatedFeatures[First Sampling Feature Code],$A2158)="","",
CONCATENATE("  - &amp;RelationID",TEXT($A2158,"0000"),
" {","SamplingFeatureID:  *SamplingFeatureID",TEXT(MATCH(INDEX(RelatedFeatures[First Sampling Feature Code],$A2158),SamplingFeatures[Feature Code],0),"0000"),
", RelationshipTypeCV:  ",CHAR(34),INDEX(RelatedFeatures[Relationship Type],$A2158),CHAR(34),
", RelatedFeatureID: *SamplingFeatureID",TEXT(MATCH(INDEX(RelatedFeatures[Second Sampling Feature Code],$A2158),SamplingFeatures[Feature Code],0),"0000"),
", SpatialOffsetID:  ",IF(INDEX(RelatedFeatures[Offset Number],$A2158)="","",CONCATENATE("*SpatialOffsetID",TEXT(INDEX(RelatedFeatures[Offset Number],$A2158),"0000"))),"}")))</f>
        <v>#REF!</v>
      </c>
      <c r="P2158" t="e">
        <f>IF(INDEX(Methods[Method Type],$A2158)="","",
CONCATENATE("  - &amp;MethodID",TEXT($A2158,"0000"),
" {","MethodTypeCV:  ",CHAR(34),INDEX(Methods[Method Type],$A2158),CHAR(34),
", MethodCode:  ",CHAR(34),INDEX(Methods[Method Code],$A2158),CHAR(34),
", MethodName:  ",CHAR(34),INDEX(Methods[Method Name],$A2158),CHAR(34),
", MethodDescription:  ",CHAR(34),INDEX(Methods[Method Description],$A2158),CHAR(34),
", MethodLink:  ",CHAR(34),INDEX(Methods[Method Link],$A2158),CHAR(34),
", OrganizationID: *OrganizationID",TEXT(MATCH(INDEX(Methods[Organization Name],$A2158),Organizations[Organization Name],0),"0000"),"}"))</f>
        <v>#REF!</v>
      </c>
      <c r="Q2158" t="e">
        <f>IF(INDEX(Variables[Variable Type],$A2158)="","",
CONCATENATE("  - &amp;VariableID",TEXT($A2158,"0000"),
" {","VariableTypeCV:  ",CHAR(34),INDEX(Variables[Variable Type],$A2158),CHAR(34),
", VariableCode:  ",CHAR(34),INDEX(Variables[Variable Code],$A2158),CHAR(34),
", VariableNameCV:  ",CHAR(34),INDEX(Variables[Variable Name],$A2158),CHAR(34),
", VariableDefinition:  ",CHAR(34),INDEX(Variables[Variable Definition],$A2158),CHAR(34),
", SpecciationCV:  ",CHAR(34),INDEX(Variables[Speciation],$A2158),CHAR(34),
", NoDataValue:  ",CHAR(34),INDEX(Variables[No Data Value],$A2158),CHAR(34),"}"))</f>
        <v>#REF!</v>
      </c>
    </row>
    <row r="2159" spans="1:17" x14ac:dyDescent="0.25">
      <c r="A2159">
        <v>2156</v>
      </c>
      <c r="D2159" t="e">
        <f>IF(INDEX(People[First Name],$A2159)="","",
CONCATENATE("  - &amp;PersonID",TEXT($A2159,"0000"),
" {","PersonFirstName:  ",CHAR(34),INDEX(People[First Name],$A2159),CHAR(34),
", PersonMiddleName:  ",CHAR(34),INDEX(People[Middle Name],$A2159),CHAR(34),
", PersonLastName:  ",CHAR(34),INDEX(People[Last Name],$A2159),CHAR(34),"}"))</f>
        <v>#REF!</v>
      </c>
      <c r="E2159" t="e">
        <f>IF(INDEX(Organizations[Organization Type '[CV']],$A2159)="","",
CONCATENATE("  - &amp;OrganizationID",TEXT($A2159,"0000"),
" {","OrganizationTypeCV:  ",CHAR(34),INDEX(Organizations[Organization Type '[CV']],$A2159),CHAR(34),
", OrganizationCode:  ",CHAR(34),INDEX(Organizations[Organization Code],$A2159),CHAR(34),
", OrganizationName:  ",CHAR(34),INDEX(Organizations[Organization Name],$A2159),CHAR(34),
", OrganizationDescription:  ",CHAR(34),INDEX(Organizations[Organization Description],$A2159),CHAR(34),
", OrganizationLink:  ",CHAR(34),INDEX(Organizations[Organization Link],$A2159),CHAR(34),"}"))</f>
        <v>#REF!</v>
      </c>
      <c r="F2159" t="e">
        <f>IF(INDEX(People[First Name],$A2159)="","",
CONCATENATE("  - &amp;AffiliationID",TEXT($A2159,"0000"),
" {PersonID: *PersonID",TEXT($A2159,"0000"),
", OrganizationID: *OrganizationID",TEXT(MATCH(INDEX(People[Organization Name],$A2159),Organizations[Organization Name],0),"0000"),
", IsPrimaryOrganizationContact: , AffiliationStartDate: , AffiliationEndDate: , PrimaryPhone: ",
", PrimaryEmail: ",CHAR(34),INDEX(People[Primary Email],$A2159),CHAR(34),
", PrimaryAddress: ",CHAR(34),INDEX(People[Primary Address],$A2159),CHAR(34),
", PersonLink: }"))</f>
        <v>#REF!</v>
      </c>
      <c r="H2159" t="e">
        <f>IF(COUNTA(CitationInformation)=0,"",IF(INDEX(AuthorList[Author Name],$A2159)="","",
CONCATENATE("  - &amp;AuthorListID",TEXT($A2159,"0000"),
"  {CitationID: *CitationID0001",
", PersonID: *PersonID",TEXT(MATCH(INDEX(AuthorList[Author Name],$A2159),People[Full Name],0),"0000"),
", AuthorOrder: ",INDEX(AuthorList[Author Number],$A2159),"}")))</f>
        <v>#REF!</v>
      </c>
      <c r="K2159" t="e">
        <f>IF(INDEX(SamplingFeatures[Feature Code],$A2159)="","",
CONCATENATE("  - &amp;SamplingFeatureID",TEXT($A2159,"0000"),
" {","SamplingFeatureUUID:  ",CHAR(34),INDEX(SamplingFeatures[Sampling Feature UUID],$A2159),CHAR(34),
", SamplingFeatureTypeCV:  ",CHAR(34),INDEX(SamplingFeatures[Sampling Feature Type],$A2159),CHAR(34),
", SamplingFeatureCode:  ",CHAR(34),INDEX(SamplingFeatures[Feature Code],$A2159),CHAR(34),
", SamplingFeatureName:  ",CHAR(34),INDEX(SamplingFeatures[Feature Name],$A2159),CHAR(34),
", SamplingFeatureDescription:  ",CHAR(34),INDEX(SamplingFeatures[Feature Description],$A2159),CHAR(34),
", SamplingFeatureGeotypeCV:  ",CHAR(34),INDEX(SamplingFeatures[Feature Geo Type],$A2159),CHAR(34),
", FeatureGeometry:  ",CHAR(34),INDEX(SamplingFeatures[Feature Geometry],$A2159),CHAR(34),
", Elevation_m:  ",CHAR(34),INDEX(SamplingFeatures[Elevation_m],$A2159),CHAR(34),
", ElevationDatumCV:  ",CHAR(34),ElevationDatum,CHAR(34),"}"))</f>
        <v>#REF!</v>
      </c>
      <c r="L2159" t="e">
        <f>IF(INDEX(SamplingFeatures[Sampling Feature Type],$A2159)&lt;&gt;"Site","",
CONCATENATE("  - &amp;SiteID",TEXT(SUMPRODUCT(--($L$3:$L2158&lt;&gt;"")),"0000"),
" {","SamplingFeatureID:  *SamplingFeatureID",TEXT($A2159,"0000"),
", SiteTypeCV:  ",CHAR(34),INDEX(Sites[Site Type],$A2159),CHAR(34),
", Latitude:  ",INDEX(Sites[Latitude],$A2159),
", Longitude:  ",INDEX(Sites[Longitude],$A2159),
", SRSName:  ",CHAR(34),LatLonDatum,CHAR(34),"}"))</f>
        <v>#REF!</v>
      </c>
      <c r="M2159" t="e">
        <f>IF(INDEX(SamplingFeatures[Sampling Feature Type],$A2159)&lt;&gt;"Specimen","",
CONCATENATE("  - &amp;SpecimenID",TEXT(SUMPRODUCT(--($M$3:$M2158&lt;&gt;"")),"0000"),
" {","SamplingFeatureID:  *SamplingFeatureID",TEXT($A2159,"0000"),
", SpecimenTypeCV:  ",CHAR(34),INDEX(Specimens[Specimen Type],$A2159),CHAR(34),
", SpecimenMediumCV:  ",INDEX(Specimens[Specimen Medium],$A2159),
", IsFieldSpecimen:  ",CHAR(34),INDEX(Specimens[Is Field Specimen?],$A2159),CHAR(34),"}"))</f>
        <v>#REF!</v>
      </c>
      <c r="N2159" t="e">
        <f>IF(COUNTA(SpatialOffsets[])=0,"", IF(INDEX(SpatialOffsets[Spatial Offset Type],$A2159)="","",
CONCATENATE("  - &amp;SpatialOffsetID",TEXT($A2159,"0000"),
" {","SpatialOffsetTypeCV:  ",CHAR(34),INDEX(SpatialOffsets[Spatial Offset Type],$A2159),CHAR(34),
", Offset1Value:  ",INDEX(SpatialOffsets[Offset 1 Value],$A2159),
", Offset1UnitID:  ",CHAR(34),INDEX(SpatialOffsets[Offset 1 Unit],$A2159),CHAR(34),
", Offset2Value:  ",INDEX(SpatialOffsets[Offset 2 Value],$A2159),
", Offset2UnitID:  ",CHAR(34),INDEX(SpatialOffsets[Offset 2 Unit],$A2159),CHAR(34),
", Offset3Value:  ",INDEX(SpatialOffsets[Offset 3 Value],$A2159),
", Offset3UnitID:  ",CHAR(34),INDEX(SpatialOffsets[Offset 3 Unit],$A2159),CHAR(34),,"}")))</f>
        <v>#REF!</v>
      </c>
      <c r="O2159" t="e">
        <f>IF(COUNTA(RelatedFeatures[])=0,"", IF(INDEX(RelatedFeatures[First Sampling Feature Code],$A2159)="","",
CONCATENATE("  - &amp;RelationID",TEXT($A2159,"0000"),
" {","SamplingFeatureID:  *SamplingFeatureID",TEXT(MATCH(INDEX(RelatedFeatures[First Sampling Feature Code],$A2159),SamplingFeatures[Feature Code],0),"0000"),
", RelationshipTypeCV:  ",CHAR(34),INDEX(RelatedFeatures[Relationship Type],$A2159),CHAR(34),
", RelatedFeatureID: *SamplingFeatureID",TEXT(MATCH(INDEX(RelatedFeatures[Second Sampling Feature Code],$A2159),SamplingFeatures[Feature Code],0),"0000"),
", SpatialOffsetID:  ",IF(INDEX(RelatedFeatures[Offset Number],$A2159)="","",CONCATENATE("*SpatialOffsetID",TEXT(INDEX(RelatedFeatures[Offset Number],$A2159),"0000"))),"}")))</f>
        <v>#REF!</v>
      </c>
      <c r="P2159" t="e">
        <f>IF(INDEX(Methods[Method Type],$A2159)="","",
CONCATENATE("  - &amp;MethodID",TEXT($A2159,"0000"),
" {","MethodTypeCV:  ",CHAR(34),INDEX(Methods[Method Type],$A2159),CHAR(34),
", MethodCode:  ",CHAR(34),INDEX(Methods[Method Code],$A2159),CHAR(34),
", MethodName:  ",CHAR(34),INDEX(Methods[Method Name],$A2159),CHAR(34),
", MethodDescription:  ",CHAR(34),INDEX(Methods[Method Description],$A2159),CHAR(34),
", MethodLink:  ",CHAR(34),INDEX(Methods[Method Link],$A2159),CHAR(34),
", OrganizationID: *OrganizationID",TEXT(MATCH(INDEX(Methods[Organization Name],$A2159),Organizations[Organization Name],0),"0000"),"}"))</f>
        <v>#REF!</v>
      </c>
      <c r="Q2159" t="e">
        <f>IF(INDEX(Variables[Variable Type],$A2159)="","",
CONCATENATE("  - &amp;VariableID",TEXT($A2159,"0000"),
" {","VariableTypeCV:  ",CHAR(34),INDEX(Variables[Variable Type],$A2159),CHAR(34),
", VariableCode:  ",CHAR(34),INDEX(Variables[Variable Code],$A2159),CHAR(34),
", VariableNameCV:  ",CHAR(34),INDEX(Variables[Variable Name],$A2159),CHAR(34),
", VariableDefinition:  ",CHAR(34),INDEX(Variables[Variable Definition],$A2159),CHAR(34),
", SpecciationCV:  ",CHAR(34),INDEX(Variables[Speciation],$A2159),CHAR(34),
", NoDataValue:  ",CHAR(34),INDEX(Variables[No Data Value],$A2159),CHAR(34),"}"))</f>
        <v>#REF!</v>
      </c>
    </row>
    <row r="2160" spans="1:17" x14ac:dyDescent="0.25">
      <c r="A2160">
        <v>2157</v>
      </c>
      <c r="D2160" t="e">
        <f>IF(INDEX(People[First Name],$A2160)="","",
CONCATENATE("  - &amp;PersonID",TEXT($A2160,"0000"),
" {","PersonFirstName:  ",CHAR(34),INDEX(People[First Name],$A2160),CHAR(34),
", PersonMiddleName:  ",CHAR(34),INDEX(People[Middle Name],$A2160),CHAR(34),
", PersonLastName:  ",CHAR(34),INDEX(People[Last Name],$A2160),CHAR(34),"}"))</f>
        <v>#REF!</v>
      </c>
      <c r="E2160" t="e">
        <f>IF(INDEX(Organizations[Organization Type '[CV']],$A2160)="","",
CONCATENATE("  - &amp;OrganizationID",TEXT($A2160,"0000"),
" {","OrganizationTypeCV:  ",CHAR(34),INDEX(Organizations[Organization Type '[CV']],$A2160),CHAR(34),
", OrganizationCode:  ",CHAR(34),INDEX(Organizations[Organization Code],$A2160),CHAR(34),
", OrganizationName:  ",CHAR(34),INDEX(Organizations[Organization Name],$A2160),CHAR(34),
", OrganizationDescription:  ",CHAR(34),INDEX(Organizations[Organization Description],$A2160),CHAR(34),
", OrganizationLink:  ",CHAR(34),INDEX(Organizations[Organization Link],$A2160),CHAR(34),"}"))</f>
        <v>#REF!</v>
      </c>
      <c r="F2160" t="e">
        <f>IF(INDEX(People[First Name],$A2160)="","",
CONCATENATE("  - &amp;AffiliationID",TEXT($A2160,"0000"),
" {PersonID: *PersonID",TEXT($A2160,"0000"),
", OrganizationID: *OrganizationID",TEXT(MATCH(INDEX(People[Organization Name],$A2160),Organizations[Organization Name],0),"0000"),
", IsPrimaryOrganizationContact: , AffiliationStartDate: , AffiliationEndDate: , PrimaryPhone: ",
", PrimaryEmail: ",CHAR(34),INDEX(People[Primary Email],$A2160),CHAR(34),
", PrimaryAddress: ",CHAR(34),INDEX(People[Primary Address],$A2160),CHAR(34),
", PersonLink: }"))</f>
        <v>#REF!</v>
      </c>
      <c r="H2160" t="e">
        <f>IF(COUNTA(CitationInformation)=0,"",IF(INDEX(AuthorList[Author Name],$A2160)="","",
CONCATENATE("  - &amp;AuthorListID",TEXT($A2160,"0000"),
"  {CitationID: *CitationID0001",
", PersonID: *PersonID",TEXT(MATCH(INDEX(AuthorList[Author Name],$A2160),People[Full Name],0),"0000"),
", AuthorOrder: ",INDEX(AuthorList[Author Number],$A2160),"}")))</f>
        <v>#REF!</v>
      </c>
      <c r="K2160" t="e">
        <f>IF(INDEX(SamplingFeatures[Feature Code],$A2160)="","",
CONCATENATE("  - &amp;SamplingFeatureID",TEXT($A2160,"0000"),
" {","SamplingFeatureUUID:  ",CHAR(34),INDEX(SamplingFeatures[Sampling Feature UUID],$A2160),CHAR(34),
", SamplingFeatureTypeCV:  ",CHAR(34),INDEX(SamplingFeatures[Sampling Feature Type],$A2160),CHAR(34),
", SamplingFeatureCode:  ",CHAR(34),INDEX(SamplingFeatures[Feature Code],$A2160),CHAR(34),
", SamplingFeatureName:  ",CHAR(34),INDEX(SamplingFeatures[Feature Name],$A2160),CHAR(34),
", SamplingFeatureDescription:  ",CHAR(34),INDEX(SamplingFeatures[Feature Description],$A2160),CHAR(34),
", SamplingFeatureGeotypeCV:  ",CHAR(34),INDEX(SamplingFeatures[Feature Geo Type],$A2160),CHAR(34),
", FeatureGeometry:  ",CHAR(34),INDEX(SamplingFeatures[Feature Geometry],$A2160),CHAR(34),
", Elevation_m:  ",CHAR(34),INDEX(SamplingFeatures[Elevation_m],$A2160),CHAR(34),
", ElevationDatumCV:  ",CHAR(34),ElevationDatum,CHAR(34),"}"))</f>
        <v>#REF!</v>
      </c>
      <c r="L2160" t="e">
        <f>IF(INDEX(SamplingFeatures[Sampling Feature Type],$A2160)&lt;&gt;"Site","",
CONCATENATE("  - &amp;SiteID",TEXT(SUMPRODUCT(--($L$3:$L2159&lt;&gt;"")),"0000"),
" {","SamplingFeatureID:  *SamplingFeatureID",TEXT($A2160,"0000"),
", SiteTypeCV:  ",CHAR(34),INDEX(Sites[Site Type],$A2160),CHAR(34),
", Latitude:  ",INDEX(Sites[Latitude],$A2160),
", Longitude:  ",INDEX(Sites[Longitude],$A2160),
", SRSName:  ",CHAR(34),LatLonDatum,CHAR(34),"}"))</f>
        <v>#REF!</v>
      </c>
      <c r="M2160" t="e">
        <f>IF(INDEX(SamplingFeatures[Sampling Feature Type],$A2160)&lt;&gt;"Specimen","",
CONCATENATE("  - &amp;SpecimenID",TEXT(SUMPRODUCT(--($M$3:$M2159&lt;&gt;"")),"0000"),
" {","SamplingFeatureID:  *SamplingFeatureID",TEXT($A2160,"0000"),
", SpecimenTypeCV:  ",CHAR(34),INDEX(Specimens[Specimen Type],$A2160),CHAR(34),
", SpecimenMediumCV:  ",INDEX(Specimens[Specimen Medium],$A2160),
", IsFieldSpecimen:  ",CHAR(34),INDEX(Specimens[Is Field Specimen?],$A2160),CHAR(34),"}"))</f>
        <v>#REF!</v>
      </c>
      <c r="N2160" t="e">
        <f>IF(COUNTA(SpatialOffsets[])=0,"", IF(INDEX(SpatialOffsets[Spatial Offset Type],$A2160)="","",
CONCATENATE("  - &amp;SpatialOffsetID",TEXT($A2160,"0000"),
" {","SpatialOffsetTypeCV:  ",CHAR(34),INDEX(SpatialOffsets[Spatial Offset Type],$A2160),CHAR(34),
", Offset1Value:  ",INDEX(SpatialOffsets[Offset 1 Value],$A2160),
", Offset1UnitID:  ",CHAR(34),INDEX(SpatialOffsets[Offset 1 Unit],$A2160),CHAR(34),
", Offset2Value:  ",INDEX(SpatialOffsets[Offset 2 Value],$A2160),
", Offset2UnitID:  ",CHAR(34),INDEX(SpatialOffsets[Offset 2 Unit],$A2160),CHAR(34),
", Offset3Value:  ",INDEX(SpatialOffsets[Offset 3 Value],$A2160),
", Offset3UnitID:  ",CHAR(34),INDEX(SpatialOffsets[Offset 3 Unit],$A2160),CHAR(34),,"}")))</f>
        <v>#REF!</v>
      </c>
      <c r="O2160" t="e">
        <f>IF(COUNTA(RelatedFeatures[])=0,"", IF(INDEX(RelatedFeatures[First Sampling Feature Code],$A2160)="","",
CONCATENATE("  - &amp;RelationID",TEXT($A2160,"0000"),
" {","SamplingFeatureID:  *SamplingFeatureID",TEXT(MATCH(INDEX(RelatedFeatures[First Sampling Feature Code],$A2160),SamplingFeatures[Feature Code],0),"0000"),
", RelationshipTypeCV:  ",CHAR(34),INDEX(RelatedFeatures[Relationship Type],$A2160),CHAR(34),
", RelatedFeatureID: *SamplingFeatureID",TEXT(MATCH(INDEX(RelatedFeatures[Second Sampling Feature Code],$A2160),SamplingFeatures[Feature Code],0),"0000"),
", SpatialOffsetID:  ",IF(INDEX(RelatedFeatures[Offset Number],$A2160)="","",CONCATENATE("*SpatialOffsetID",TEXT(INDEX(RelatedFeatures[Offset Number],$A2160),"0000"))),"}")))</f>
        <v>#REF!</v>
      </c>
      <c r="P2160" t="e">
        <f>IF(INDEX(Methods[Method Type],$A2160)="","",
CONCATENATE("  - &amp;MethodID",TEXT($A2160,"0000"),
" {","MethodTypeCV:  ",CHAR(34),INDEX(Methods[Method Type],$A2160),CHAR(34),
", MethodCode:  ",CHAR(34),INDEX(Methods[Method Code],$A2160),CHAR(34),
", MethodName:  ",CHAR(34),INDEX(Methods[Method Name],$A2160),CHAR(34),
", MethodDescription:  ",CHAR(34),INDEX(Methods[Method Description],$A2160),CHAR(34),
", MethodLink:  ",CHAR(34),INDEX(Methods[Method Link],$A2160),CHAR(34),
", OrganizationID: *OrganizationID",TEXT(MATCH(INDEX(Methods[Organization Name],$A2160),Organizations[Organization Name],0),"0000"),"}"))</f>
        <v>#REF!</v>
      </c>
      <c r="Q2160" t="e">
        <f>IF(INDEX(Variables[Variable Type],$A2160)="","",
CONCATENATE("  - &amp;VariableID",TEXT($A2160,"0000"),
" {","VariableTypeCV:  ",CHAR(34),INDEX(Variables[Variable Type],$A2160),CHAR(34),
", VariableCode:  ",CHAR(34),INDEX(Variables[Variable Code],$A2160),CHAR(34),
", VariableNameCV:  ",CHAR(34),INDEX(Variables[Variable Name],$A2160),CHAR(34),
", VariableDefinition:  ",CHAR(34),INDEX(Variables[Variable Definition],$A2160),CHAR(34),
", SpecciationCV:  ",CHAR(34),INDEX(Variables[Speciation],$A2160),CHAR(34),
", NoDataValue:  ",CHAR(34),INDEX(Variables[No Data Value],$A2160),CHAR(34),"}"))</f>
        <v>#REF!</v>
      </c>
    </row>
    <row r="2161" spans="1:17" x14ac:dyDescent="0.25">
      <c r="A2161">
        <v>2158</v>
      </c>
      <c r="D2161" t="e">
        <f>IF(INDEX(People[First Name],$A2161)="","",
CONCATENATE("  - &amp;PersonID",TEXT($A2161,"0000"),
" {","PersonFirstName:  ",CHAR(34),INDEX(People[First Name],$A2161),CHAR(34),
", PersonMiddleName:  ",CHAR(34),INDEX(People[Middle Name],$A2161),CHAR(34),
", PersonLastName:  ",CHAR(34),INDEX(People[Last Name],$A2161),CHAR(34),"}"))</f>
        <v>#REF!</v>
      </c>
      <c r="E2161" t="e">
        <f>IF(INDEX(Organizations[Organization Type '[CV']],$A2161)="","",
CONCATENATE("  - &amp;OrganizationID",TEXT($A2161,"0000"),
" {","OrganizationTypeCV:  ",CHAR(34),INDEX(Organizations[Organization Type '[CV']],$A2161),CHAR(34),
", OrganizationCode:  ",CHAR(34),INDEX(Organizations[Organization Code],$A2161),CHAR(34),
", OrganizationName:  ",CHAR(34),INDEX(Organizations[Organization Name],$A2161),CHAR(34),
", OrganizationDescription:  ",CHAR(34),INDEX(Organizations[Organization Description],$A2161),CHAR(34),
", OrganizationLink:  ",CHAR(34),INDEX(Organizations[Organization Link],$A2161),CHAR(34),"}"))</f>
        <v>#REF!</v>
      </c>
      <c r="F2161" t="e">
        <f>IF(INDEX(People[First Name],$A2161)="","",
CONCATENATE("  - &amp;AffiliationID",TEXT($A2161,"0000"),
" {PersonID: *PersonID",TEXT($A2161,"0000"),
", OrganizationID: *OrganizationID",TEXT(MATCH(INDEX(People[Organization Name],$A2161),Organizations[Organization Name],0),"0000"),
", IsPrimaryOrganizationContact: , AffiliationStartDate: , AffiliationEndDate: , PrimaryPhone: ",
", PrimaryEmail: ",CHAR(34),INDEX(People[Primary Email],$A2161),CHAR(34),
", PrimaryAddress: ",CHAR(34),INDEX(People[Primary Address],$A2161),CHAR(34),
", PersonLink: }"))</f>
        <v>#REF!</v>
      </c>
      <c r="H2161" t="e">
        <f>IF(COUNTA(CitationInformation)=0,"",IF(INDEX(AuthorList[Author Name],$A2161)="","",
CONCATENATE("  - &amp;AuthorListID",TEXT($A2161,"0000"),
"  {CitationID: *CitationID0001",
", PersonID: *PersonID",TEXT(MATCH(INDEX(AuthorList[Author Name],$A2161),People[Full Name],0),"0000"),
", AuthorOrder: ",INDEX(AuthorList[Author Number],$A2161),"}")))</f>
        <v>#REF!</v>
      </c>
      <c r="K2161" t="e">
        <f>IF(INDEX(SamplingFeatures[Feature Code],$A2161)="","",
CONCATENATE("  - &amp;SamplingFeatureID",TEXT($A2161,"0000"),
" {","SamplingFeatureUUID:  ",CHAR(34),INDEX(SamplingFeatures[Sampling Feature UUID],$A2161),CHAR(34),
", SamplingFeatureTypeCV:  ",CHAR(34),INDEX(SamplingFeatures[Sampling Feature Type],$A2161),CHAR(34),
", SamplingFeatureCode:  ",CHAR(34),INDEX(SamplingFeatures[Feature Code],$A2161),CHAR(34),
", SamplingFeatureName:  ",CHAR(34),INDEX(SamplingFeatures[Feature Name],$A2161),CHAR(34),
", SamplingFeatureDescription:  ",CHAR(34),INDEX(SamplingFeatures[Feature Description],$A2161),CHAR(34),
", SamplingFeatureGeotypeCV:  ",CHAR(34),INDEX(SamplingFeatures[Feature Geo Type],$A2161),CHAR(34),
", FeatureGeometry:  ",CHAR(34),INDEX(SamplingFeatures[Feature Geometry],$A2161),CHAR(34),
", Elevation_m:  ",CHAR(34),INDEX(SamplingFeatures[Elevation_m],$A2161),CHAR(34),
", ElevationDatumCV:  ",CHAR(34),ElevationDatum,CHAR(34),"}"))</f>
        <v>#REF!</v>
      </c>
      <c r="L2161" t="e">
        <f>IF(INDEX(SamplingFeatures[Sampling Feature Type],$A2161)&lt;&gt;"Site","",
CONCATENATE("  - &amp;SiteID",TEXT(SUMPRODUCT(--($L$3:$L2160&lt;&gt;"")),"0000"),
" {","SamplingFeatureID:  *SamplingFeatureID",TEXT($A2161,"0000"),
", SiteTypeCV:  ",CHAR(34),INDEX(Sites[Site Type],$A2161),CHAR(34),
", Latitude:  ",INDEX(Sites[Latitude],$A2161),
", Longitude:  ",INDEX(Sites[Longitude],$A2161),
", SRSName:  ",CHAR(34),LatLonDatum,CHAR(34),"}"))</f>
        <v>#REF!</v>
      </c>
      <c r="M2161" t="e">
        <f>IF(INDEX(SamplingFeatures[Sampling Feature Type],$A2161)&lt;&gt;"Specimen","",
CONCATENATE("  - &amp;SpecimenID",TEXT(SUMPRODUCT(--($M$3:$M2160&lt;&gt;"")),"0000"),
" {","SamplingFeatureID:  *SamplingFeatureID",TEXT($A2161,"0000"),
", SpecimenTypeCV:  ",CHAR(34),INDEX(Specimens[Specimen Type],$A2161),CHAR(34),
", SpecimenMediumCV:  ",INDEX(Specimens[Specimen Medium],$A2161),
", IsFieldSpecimen:  ",CHAR(34),INDEX(Specimens[Is Field Specimen?],$A2161),CHAR(34),"}"))</f>
        <v>#REF!</v>
      </c>
      <c r="N2161" t="e">
        <f>IF(COUNTA(SpatialOffsets[])=0,"", IF(INDEX(SpatialOffsets[Spatial Offset Type],$A2161)="","",
CONCATENATE("  - &amp;SpatialOffsetID",TEXT($A2161,"0000"),
" {","SpatialOffsetTypeCV:  ",CHAR(34),INDEX(SpatialOffsets[Spatial Offset Type],$A2161),CHAR(34),
", Offset1Value:  ",INDEX(SpatialOffsets[Offset 1 Value],$A2161),
", Offset1UnitID:  ",CHAR(34),INDEX(SpatialOffsets[Offset 1 Unit],$A2161),CHAR(34),
", Offset2Value:  ",INDEX(SpatialOffsets[Offset 2 Value],$A2161),
", Offset2UnitID:  ",CHAR(34),INDEX(SpatialOffsets[Offset 2 Unit],$A2161),CHAR(34),
", Offset3Value:  ",INDEX(SpatialOffsets[Offset 3 Value],$A2161),
", Offset3UnitID:  ",CHAR(34),INDEX(SpatialOffsets[Offset 3 Unit],$A2161),CHAR(34),,"}")))</f>
        <v>#REF!</v>
      </c>
      <c r="O2161" t="e">
        <f>IF(COUNTA(RelatedFeatures[])=0,"", IF(INDEX(RelatedFeatures[First Sampling Feature Code],$A2161)="","",
CONCATENATE("  - &amp;RelationID",TEXT($A2161,"0000"),
" {","SamplingFeatureID:  *SamplingFeatureID",TEXT(MATCH(INDEX(RelatedFeatures[First Sampling Feature Code],$A2161),SamplingFeatures[Feature Code],0),"0000"),
", RelationshipTypeCV:  ",CHAR(34),INDEX(RelatedFeatures[Relationship Type],$A2161),CHAR(34),
", RelatedFeatureID: *SamplingFeatureID",TEXT(MATCH(INDEX(RelatedFeatures[Second Sampling Feature Code],$A2161),SamplingFeatures[Feature Code],0),"0000"),
", SpatialOffsetID:  ",IF(INDEX(RelatedFeatures[Offset Number],$A2161)="","",CONCATENATE("*SpatialOffsetID",TEXT(INDEX(RelatedFeatures[Offset Number],$A2161),"0000"))),"}")))</f>
        <v>#REF!</v>
      </c>
      <c r="P2161" t="e">
        <f>IF(INDEX(Methods[Method Type],$A2161)="","",
CONCATENATE("  - &amp;MethodID",TEXT($A2161,"0000"),
" {","MethodTypeCV:  ",CHAR(34),INDEX(Methods[Method Type],$A2161),CHAR(34),
", MethodCode:  ",CHAR(34),INDEX(Methods[Method Code],$A2161),CHAR(34),
", MethodName:  ",CHAR(34),INDEX(Methods[Method Name],$A2161),CHAR(34),
", MethodDescription:  ",CHAR(34),INDEX(Methods[Method Description],$A2161),CHAR(34),
", MethodLink:  ",CHAR(34),INDEX(Methods[Method Link],$A2161),CHAR(34),
", OrganizationID: *OrganizationID",TEXT(MATCH(INDEX(Methods[Organization Name],$A2161),Organizations[Organization Name],0),"0000"),"}"))</f>
        <v>#REF!</v>
      </c>
      <c r="Q2161" t="e">
        <f>IF(INDEX(Variables[Variable Type],$A2161)="","",
CONCATENATE("  - &amp;VariableID",TEXT($A2161,"0000"),
" {","VariableTypeCV:  ",CHAR(34),INDEX(Variables[Variable Type],$A2161),CHAR(34),
", VariableCode:  ",CHAR(34),INDEX(Variables[Variable Code],$A2161),CHAR(34),
", VariableNameCV:  ",CHAR(34),INDEX(Variables[Variable Name],$A2161),CHAR(34),
", VariableDefinition:  ",CHAR(34),INDEX(Variables[Variable Definition],$A2161),CHAR(34),
", SpecciationCV:  ",CHAR(34),INDEX(Variables[Speciation],$A2161),CHAR(34),
", NoDataValue:  ",CHAR(34),INDEX(Variables[No Data Value],$A2161),CHAR(34),"}"))</f>
        <v>#REF!</v>
      </c>
    </row>
    <row r="2162" spans="1:17" x14ac:dyDescent="0.25">
      <c r="A2162">
        <v>2159</v>
      </c>
      <c r="D2162" t="e">
        <f>IF(INDEX(People[First Name],$A2162)="","",
CONCATENATE("  - &amp;PersonID",TEXT($A2162,"0000"),
" {","PersonFirstName:  ",CHAR(34),INDEX(People[First Name],$A2162),CHAR(34),
", PersonMiddleName:  ",CHAR(34),INDEX(People[Middle Name],$A2162),CHAR(34),
", PersonLastName:  ",CHAR(34),INDEX(People[Last Name],$A2162),CHAR(34),"}"))</f>
        <v>#REF!</v>
      </c>
      <c r="E2162" t="e">
        <f>IF(INDEX(Organizations[Organization Type '[CV']],$A2162)="","",
CONCATENATE("  - &amp;OrganizationID",TEXT($A2162,"0000"),
" {","OrganizationTypeCV:  ",CHAR(34),INDEX(Organizations[Organization Type '[CV']],$A2162),CHAR(34),
", OrganizationCode:  ",CHAR(34),INDEX(Organizations[Organization Code],$A2162),CHAR(34),
", OrganizationName:  ",CHAR(34),INDEX(Organizations[Organization Name],$A2162),CHAR(34),
", OrganizationDescription:  ",CHAR(34),INDEX(Organizations[Organization Description],$A2162),CHAR(34),
", OrganizationLink:  ",CHAR(34),INDEX(Organizations[Organization Link],$A2162),CHAR(34),"}"))</f>
        <v>#REF!</v>
      </c>
      <c r="F2162" t="e">
        <f>IF(INDEX(People[First Name],$A2162)="","",
CONCATENATE("  - &amp;AffiliationID",TEXT($A2162,"0000"),
" {PersonID: *PersonID",TEXT($A2162,"0000"),
", OrganizationID: *OrganizationID",TEXT(MATCH(INDEX(People[Organization Name],$A2162),Organizations[Organization Name],0),"0000"),
", IsPrimaryOrganizationContact: , AffiliationStartDate: , AffiliationEndDate: , PrimaryPhone: ",
", PrimaryEmail: ",CHAR(34),INDEX(People[Primary Email],$A2162),CHAR(34),
", PrimaryAddress: ",CHAR(34),INDEX(People[Primary Address],$A2162),CHAR(34),
", PersonLink: }"))</f>
        <v>#REF!</v>
      </c>
      <c r="H2162" t="e">
        <f>IF(COUNTA(CitationInformation)=0,"",IF(INDEX(AuthorList[Author Name],$A2162)="","",
CONCATENATE("  - &amp;AuthorListID",TEXT($A2162,"0000"),
"  {CitationID: *CitationID0001",
", PersonID: *PersonID",TEXT(MATCH(INDEX(AuthorList[Author Name],$A2162),People[Full Name],0),"0000"),
", AuthorOrder: ",INDEX(AuthorList[Author Number],$A2162),"}")))</f>
        <v>#REF!</v>
      </c>
      <c r="K2162" t="e">
        <f>IF(INDEX(SamplingFeatures[Feature Code],$A2162)="","",
CONCATENATE("  - &amp;SamplingFeatureID",TEXT($A2162,"0000"),
" {","SamplingFeatureUUID:  ",CHAR(34),INDEX(SamplingFeatures[Sampling Feature UUID],$A2162),CHAR(34),
", SamplingFeatureTypeCV:  ",CHAR(34),INDEX(SamplingFeatures[Sampling Feature Type],$A2162),CHAR(34),
", SamplingFeatureCode:  ",CHAR(34),INDEX(SamplingFeatures[Feature Code],$A2162),CHAR(34),
", SamplingFeatureName:  ",CHAR(34),INDEX(SamplingFeatures[Feature Name],$A2162),CHAR(34),
", SamplingFeatureDescription:  ",CHAR(34),INDEX(SamplingFeatures[Feature Description],$A2162),CHAR(34),
", SamplingFeatureGeotypeCV:  ",CHAR(34),INDEX(SamplingFeatures[Feature Geo Type],$A2162),CHAR(34),
", FeatureGeometry:  ",CHAR(34),INDEX(SamplingFeatures[Feature Geometry],$A2162),CHAR(34),
", Elevation_m:  ",CHAR(34),INDEX(SamplingFeatures[Elevation_m],$A2162),CHAR(34),
", ElevationDatumCV:  ",CHAR(34),ElevationDatum,CHAR(34),"}"))</f>
        <v>#REF!</v>
      </c>
      <c r="L2162" t="e">
        <f>IF(INDEX(SamplingFeatures[Sampling Feature Type],$A2162)&lt;&gt;"Site","",
CONCATENATE("  - &amp;SiteID",TEXT(SUMPRODUCT(--($L$3:$L2161&lt;&gt;"")),"0000"),
" {","SamplingFeatureID:  *SamplingFeatureID",TEXT($A2162,"0000"),
", SiteTypeCV:  ",CHAR(34),INDEX(Sites[Site Type],$A2162),CHAR(34),
", Latitude:  ",INDEX(Sites[Latitude],$A2162),
", Longitude:  ",INDEX(Sites[Longitude],$A2162),
", SRSName:  ",CHAR(34),LatLonDatum,CHAR(34),"}"))</f>
        <v>#REF!</v>
      </c>
      <c r="M2162" t="e">
        <f>IF(INDEX(SamplingFeatures[Sampling Feature Type],$A2162)&lt;&gt;"Specimen","",
CONCATENATE("  - &amp;SpecimenID",TEXT(SUMPRODUCT(--($M$3:$M2161&lt;&gt;"")),"0000"),
" {","SamplingFeatureID:  *SamplingFeatureID",TEXT($A2162,"0000"),
", SpecimenTypeCV:  ",CHAR(34),INDEX(Specimens[Specimen Type],$A2162),CHAR(34),
", SpecimenMediumCV:  ",INDEX(Specimens[Specimen Medium],$A2162),
", IsFieldSpecimen:  ",CHAR(34),INDEX(Specimens[Is Field Specimen?],$A2162),CHAR(34),"}"))</f>
        <v>#REF!</v>
      </c>
      <c r="N2162" t="e">
        <f>IF(COUNTA(SpatialOffsets[])=0,"", IF(INDEX(SpatialOffsets[Spatial Offset Type],$A2162)="","",
CONCATENATE("  - &amp;SpatialOffsetID",TEXT($A2162,"0000"),
" {","SpatialOffsetTypeCV:  ",CHAR(34),INDEX(SpatialOffsets[Spatial Offset Type],$A2162),CHAR(34),
", Offset1Value:  ",INDEX(SpatialOffsets[Offset 1 Value],$A2162),
", Offset1UnitID:  ",CHAR(34),INDEX(SpatialOffsets[Offset 1 Unit],$A2162),CHAR(34),
", Offset2Value:  ",INDEX(SpatialOffsets[Offset 2 Value],$A2162),
", Offset2UnitID:  ",CHAR(34),INDEX(SpatialOffsets[Offset 2 Unit],$A2162),CHAR(34),
", Offset3Value:  ",INDEX(SpatialOffsets[Offset 3 Value],$A2162),
", Offset3UnitID:  ",CHAR(34),INDEX(SpatialOffsets[Offset 3 Unit],$A2162),CHAR(34),,"}")))</f>
        <v>#REF!</v>
      </c>
      <c r="O2162" t="e">
        <f>IF(COUNTA(RelatedFeatures[])=0,"", IF(INDEX(RelatedFeatures[First Sampling Feature Code],$A2162)="","",
CONCATENATE("  - &amp;RelationID",TEXT($A2162,"0000"),
" {","SamplingFeatureID:  *SamplingFeatureID",TEXT(MATCH(INDEX(RelatedFeatures[First Sampling Feature Code],$A2162),SamplingFeatures[Feature Code],0),"0000"),
", RelationshipTypeCV:  ",CHAR(34),INDEX(RelatedFeatures[Relationship Type],$A2162),CHAR(34),
", RelatedFeatureID: *SamplingFeatureID",TEXT(MATCH(INDEX(RelatedFeatures[Second Sampling Feature Code],$A2162),SamplingFeatures[Feature Code],0),"0000"),
", SpatialOffsetID:  ",IF(INDEX(RelatedFeatures[Offset Number],$A2162)="","",CONCATENATE("*SpatialOffsetID",TEXT(INDEX(RelatedFeatures[Offset Number],$A2162),"0000"))),"}")))</f>
        <v>#REF!</v>
      </c>
      <c r="P2162" t="e">
        <f>IF(INDEX(Methods[Method Type],$A2162)="","",
CONCATENATE("  - &amp;MethodID",TEXT($A2162,"0000"),
" {","MethodTypeCV:  ",CHAR(34),INDEX(Methods[Method Type],$A2162),CHAR(34),
", MethodCode:  ",CHAR(34),INDEX(Methods[Method Code],$A2162),CHAR(34),
", MethodName:  ",CHAR(34),INDEX(Methods[Method Name],$A2162),CHAR(34),
", MethodDescription:  ",CHAR(34),INDEX(Methods[Method Description],$A2162),CHAR(34),
", MethodLink:  ",CHAR(34),INDEX(Methods[Method Link],$A2162),CHAR(34),
", OrganizationID: *OrganizationID",TEXT(MATCH(INDEX(Methods[Organization Name],$A2162),Organizations[Organization Name],0),"0000"),"}"))</f>
        <v>#REF!</v>
      </c>
      <c r="Q2162" t="e">
        <f>IF(INDEX(Variables[Variable Type],$A2162)="","",
CONCATENATE("  - &amp;VariableID",TEXT($A2162,"0000"),
" {","VariableTypeCV:  ",CHAR(34),INDEX(Variables[Variable Type],$A2162),CHAR(34),
", VariableCode:  ",CHAR(34),INDEX(Variables[Variable Code],$A2162),CHAR(34),
", VariableNameCV:  ",CHAR(34),INDEX(Variables[Variable Name],$A2162),CHAR(34),
", VariableDefinition:  ",CHAR(34),INDEX(Variables[Variable Definition],$A2162),CHAR(34),
", SpecciationCV:  ",CHAR(34),INDEX(Variables[Speciation],$A2162),CHAR(34),
", NoDataValue:  ",CHAR(34),INDEX(Variables[No Data Value],$A2162),CHAR(34),"}"))</f>
        <v>#REF!</v>
      </c>
    </row>
    <row r="2163" spans="1:17" x14ac:dyDescent="0.25">
      <c r="A2163">
        <v>2160</v>
      </c>
      <c r="D2163" t="e">
        <f>IF(INDEX(People[First Name],$A2163)="","",
CONCATENATE("  - &amp;PersonID",TEXT($A2163,"0000"),
" {","PersonFirstName:  ",CHAR(34),INDEX(People[First Name],$A2163),CHAR(34),
", PersonMiddleName:  ",CHAR(34),INDEX(People[Middle Name],$A2163),CHAR(34),
", PersonLastName:  ",CHAR(34),INDEX(People[Last Name],$A2163),CHAR(34),"}"))</f>
        <v>#REF!</v>
      </c>
      <c r="E2163" t="e">
        <f>IF(INDEX(Organizations[Organization Type '[CV']],$A2163)="","",
CONCATENATE("  - &amp;OrganizationID",TEXT($A2163,"0000"),
" {","OrganizationTypeCV:  ",CHAR(34),INDEX(Organizations[Organization Type '[CV']],$A2163),CHAR(34),
", OrganizationCode:  ",CHAR(34),INDEX(Organizations[Organization Code],$A2163),CHAR(34),
", OrganizationName:  ",CHAR(34),INDEX(Organizations[Organization Name],$A2163),CHAR(34),
", OrganizationDescription:  ",CHAR(34),INDEX(Organizations[Organization Description],$A2163),CHAR(34),
", OrganizationLink:  ",CHAR(34),INDEX(Organizations[Organization Link],$A2163),CHAR(34),"}"))</f>
        <v>#REF!</v>
      </c>
      <c r="F2163" t="e">
        <f>IF(INDEX(People[First Name],$A2163)="","",
CONCATENATE("  - &amp;AffiliationID",TEXT($A2163,"0000"),
" {PersonID: *PersonID",TEXT($A2163,"0000"),
", OrganizationID: *OrganizationID",TEXT(MATCH(INDEX(People[Organization Name],$A2163),Organizations[Organization Name],0),"0000"),
", IsPrimaryOrganizationContact: , AffiliationStartDate: , AffiliationEndDate: , PrimaryPhone: ",
", PrimaryEmail: ",CHAR(34),INDEX(People[Primary Email],$A2163),CHAR(34),
", PrimaryAddress: ",CHAR(34),INDEX(People[Primary Address],$A2163),CHAR(34),
", PersonLink: }"))</f>
        <v>#REF!</v>
      </c>
      <c r="H2163" t="e">
        <f>IF(COUNTA(CitationInformation)=0,"",IF(INDEX(AuthorList[Author Name],$A2163)="","",
CONCATENATE("  - &amp;AuthorListID",TEXT($A2163,"0000"),
"  {CitationID: *CitationID0001",
", PersonID: *PersonID",TEXT(MATCH(INDEX(AuthorList[Author Name],$A2163),People[Full Name],0),"0000"),
", AuthorOrder: ",INDEX(AuthorList[Author Number],$A2163),"}")))</f>
        <v>#REF!</v>
      </c>
      <c r="K2163" t="e">
        <f>IF(INDEX(SamplingFeatures[Feature Code],$A2163)="","",
CONCATENATE("  - &amp;SamplingFeatureID",TEXT($A2163,"0000"),
" {","SamplingFeatureUUID:  ",CHAR(34),INDEX(SamplingFeatures[Sampling Feature UUID],$A2163),CHAR(34),
", SamplingFeatureTypeCV:  ",CHAR(34),INDEX(SamplingFeatures[Sampling Feature Type],$A2163),CHAR(34),
", SamplingFeatureCode:  ",CHAR(34),INDEX(SamplingFeatures[Feature Code],$A2163),CHAR(34),
", SamplingFeatureName:  ",CHAR(34),INDEX(SamplingFeatures[Feature Name],$A2163),CHAR(34),
", SamplingFeatureDescription:  ",CHAR(34),INDEX(SamplingFeatures[Feature Description],$A2163),CHAR(34),
", SamplingFeatureGeotypeCV:  ",CHAR(34),INDEX(SamplingFeatures[Feature Geo Type],$A2163),CHAR(34),
", FeatureGeometry:  ",CHAR(34),INDEX(SamplingFeatures[Feature Geometry],$A2163),CHAR(34),
", Elevation_m:  ",CHAR(34),INDEX(SamplingFeatures[Elevation_m],$A2163),CHAR(34),
", ElevationDatumCV:  ",CHAR(34),ElevationDatum,CHAR(34),"}"))</f>
        <v>#REF!</v>
      </c>
      <c r="L2163" t="e">
        <f>IF(INDEX(SamplingFeatures[Sampling Feature Type],$A2163)&lt;&gt;"Site","",
CONCATENATE("  - &amp;SiteID",TEXT(SUMPRODUCT(--($L$3:$L2162&lt;&gt;"")),"0000"),
" {","SamplingFeatureID:  *SamplingFeatureID",TEXT($A2163,"0000"),
", SiteTypeCV:  ",CHAR(34),INDEX(Sites[Site Type],$A2163),CHAR(34),
", Latitude:  ",INDEX(Sites[Latitude],$A2163),
", Longitude:  ",INDEX(Sites[Longitude],$A2163),
", SRSName:  ",CHAR(34),LatLonDatum,CHAR(34),"}"))</f>
        <v>#REF!</v>
      </c>
      <c r="M2163" t="e">
        <f>IF(INDEX(SamplingFeatures[Sampling Feature Type],$A2163)&lt;&gt;"Specimen","",
CONCATENATE("  - &amp;SpecimenID",TEXT(SUMPRODUCT(--($M$3:$M2162&lt;&gt;"")),"0000"),
" {","SamplingFeatureID:  *SamplingFeatureID",TEXT($A2163,"0000"),
", SpecimenTypeCV:  ",CHAR(34),INDEX(Specimens[Specimen Type],$A2163),CHAR(34),
", SpecimenMediumCV:  ",INDEX(Specimens[Specimen Medium],$A2163),
", IsFieldSpecimen:  ",CHAR(34),INDEX(Specimens[Is Field Specimen?],$A2163),CHAR(34),"}"))</f>
        <v>#REF!</v>
      </c>
      <c r="N2163" t="e">
        <f>IF(COUNTA(SpatialOffsets[])=0,"", IF(INDEX(SpatialOffsets[Spatial Offset Type],$A2163)="","",
CONCATENATE("  - &amp;SpatialOffsetID",TEXT($A2163,"0000"),
" {","SpatialOffsetTypeCV:  ",CHAR(34),INDEX(SpatialOffsets[Spatial Offset Type],$A2163),CHAR(34),
", Offset1Value:  ",INDEX(SpatialOffsets[Offset 1 Value],$A2163),
", Offset1UnitID:  ",CHAR(34),INDEX(SpatialOffsets[Offset 1 Unit],$A2163),CHAR(34),
", Offset2Value:  ",INDEX(SpatialOffsets[Offset 2 Value],$A2163),
", Offset2UnitID:  ",CHAR(34),INDEX(SpatialOffsets[Offset 2 Unit],$A2163),CHAR(34),
", Offset3Value:  ",INDEX(SpatialOffsets[Offset 3 Value],$A2163),
", Offset3UnitID:  ",CHAR(34),INDEX(SpatialOffsets[Offset 3 Unit],$A2163),CHAR(34),,"}")))</f>
        <v>#REF!</v>
      </c>
      <c r="O2163" t="e">
        <f>IF(COUNTA(RelatedFeatures[])=0,"", IF(INDEX(RelatedFeatures[First Sampling Feature Code],$A2163)="","",
CONCATENATE("  - &amp;RelationID",TEXT($A2163,"0000"),
" {","SamplingFeatureID:  *SamplingFeatureID",TEXT(MATCH(INDEX(RelatedFeatures[First Sampling Feature Code],$A2163),SamplingFeatures[Feature Code],0),"0000"),
", RelationshipTypeCV:  ",CHAR(34),INDEX(RelatedFeatures[Relationship Type],$A2163),CHAR(34),
", RelatedFeatureID: *SamplingFeatureID",TEXT(MATCH(INDEX(RelatedFeatures[Second Sampling Feature Code],$A2163),SamplingFeatures[Feature Code],0),"0000"),
", SpatialOffsetID:  ",IF(INDEX(RelatedFeatures[Offset Number],$A2163)="","",CONCATENATE("*SpatialOffsetID",TEXT(INDEX(RelatedFeatures[Offset Number],$A2163),"0000"))),"}")))</f>
        <v>#REF!</v>
      </c>
      <c r="P2163" t="e">
        <f>IF(INDEX(Methods[Method Type],$A2163)="","",
CONCATENATE("  - &amp;MethodID",TEXT($A2163,"0000"),
" {","MethodTypeCV:  ",CHAR(34),INDEX(Methods[Method Type],$A2163),CHAR(34),
", MethodCode:  ",CHAR(34),INDEX(Methods[Method Code],$A2163),CHAR(34),
", MethodName:  ",CHAR(34),INDEX(Methods[Method Name],$A2163),CHAR(34),
", MethodDescription:  ",CHAR(34),INDEX(Methods[Method Description],$A2163),CHAR(34),
", MethodLink:  ",CHAR(34),INDEX(Methods[Method Link],$A2163),CHAR(34),
", OrganizationID: *OrganizationID",TEXT(MATCH(INDEX(Methods[Organization Name],$A2163),Organizations[Organization Name],0),"0000"),"}"))</f>
        <v>#REF!</v>
      </c>
      <c r="Q2163" t="e">
        <f>IF(INDEX(Variables[Variable Type],$A2163)="","",
CONCATENATE("  - &amp;VariableID",TEXT($A2163,"0000"),
" {","VariableTypeCV:  ",CHAR(34),INDEX(Variables[Variable Type],$A2163),CHAR(34),
", VariableCode:  ",CHAR(34),INDEX(Variables[Variable Code],$A2163),CHAR(34),
", VariableNameCV:  ",CHAR(34),INDEX(Variables[Variable Name],$A2163),CHAR(34),
", VariableDefinition:  ",CHAR(34),INDEX(Variables[Variable Definition],$A2163),CHAR(34),
", SpecciationCV:  ",CHAR(34),INDEX(Variables[Speciation],$A2163),CHAR(34),
", NoDataValue:  ",CHAR(34),INDEX(Variables[No Data Value],$A2163),CHAR(34),"}"))</f>
        <v>#REF!</v>
      </c>
    </row>
    <row r="2164" spans="1:17" x14ac:dyDescent="0.25">
      <c r="A2164">
        <v>2161</v>
      </c>
      <c r="D2164" t="e">
        <f>IF(INDEX(People[First Name],$A2164)="","",
CONCATENATE("  - &amp;PersonID",TEXT($A2164,"0000"),
" {","PersonFirstName:  ",CHAR(34),INDEX(People[First Name],$A2164),CHAR(34),
", PersonMiddleName:  ",CHAR(34),INDEX(People[Middle Name],$A2164),CHAR(34),
", PersonLastName:  ",CHAR(34),INDEX(People[Last Name],$A2164),CHAR(34),"}"))</f>
        <v>#REF!</v>
      </c>
      <c r="E2164" t="e">
        <f>IF(INDEX(Organizations[Organization Type '[CV']],$A2164)="","",
CONCATENATE("  - &amp;OrganizationID",TEXT($A2164,"0000"),
" {","OrganizationTypeCV:  ",CHAR(34),INDEX(Organizations[Organization Type '[CV']],$A2164),CHAR(34),
", OrganizationCode:  ",CHAR(34),INDEX(Organizations[Organization Code],$A2164),CHAR(34),
", OrganizationName:  ",CHAR(34),INDEX(Organizations[Organization Name],$A2164),CHAR(34),
", OrganizationDescription:  ",CHAR(34),INDEX(Organizations[Organization Description],$A2164),CHAR(34),
", OrganizationLink:  ",CHAR(34),INDEX(Organizations[Organization Link],$A2164),CHAR(34),"}"))</f>
        <v>#REF!</v>
      </c>
      <c r="F2164" t="e">
        <f>IF(INDEX(People[First Name],$A2164)="","",
CONCATENATE("  - &amp;AffiliationID",TEXT($A2164,"0000"),
" {PersonID: *PersonID",TEXT($A2164,"0000"),
", OrganizationID: *OrganizationID",TEXT(MATCH(INDEX(People[Organization Name],$A2164),Organizations[Organization Name],0),"0000"),
", IsPrimaryOrganizationContact: , AffiliationStartDate: , AffiliationEndDate: , PrimaryPhone: ",
", PrimaryEmail: ",CHAR(34),INDEX(People[Primary Email],$A2164),CHAR(34),
", PrimaryAddress: ",CHAR(34),INDEX(People[Primary Address],$A2164),CHAR(34),
", PersonLink: }"))</f>
        <v>#REF!</v>
      </c>
      <c r="H2164" t="e">
        <f>IF(COUNTA(CitationInformation)=0,"",IF(INDEX(AuthorList[Author Name],$A2164)="","",
CONCATENATE("  - &amp;AuthorListID",TEXT($A2164,"0000"),
"  {CitationID: *CitationID0001",
", PersonID: *PersonID",TEXT(MATCH(INDEX(AuthorList[Author Name],$A2164),People[Full Name],0),"0000"),
", AuthorOrder: ",INDEX(AuthorList[Author Number],$A2164),"}")))</f>
        <v>#REF!</v>
      </c>
      <c r="K2164" t="e">
        <f>IF(INDEX(SamplingFeatures[Feature Code],$A2164)="","",
CONCATENATE("  - &amp;SamplingFeatureID",TEXT($A2164,"0000"),
" {","SamplingFeatureUUID:  ",CHAR(34),INDEX(SamplingFeatures[Sampling Feature UUID],$A2164),CHAR(34),
", SamplingFeatureTypeCV:  ",CHAR(34),INDEX(SamplingFeatures[Sampling Feature Type],$A2164),CHAR(34),
", SamplingFeatureCode:  ",CHAR(34),INDEX(SamplingFeatures[Feature Code],$A2164),CHAR(34),
", SamplingFeatureName:  ",CHAR(34),INDEX(SamplingFeatures[Feature Name],$A2164),CHAR(34),
", SamplingFeatureDescription:  ",CHAR(34),INDEX(SamplingFeatures[Feature Description],$A2164),CHAR(34),
", SamplingFeatureGeotypeCV:  ",CHAR(34),INDEX(SamplingFeatures[Feature Geo Type],$A2164),CHAR(34),
", FeatureGeometry:  ",CHAR(34),INDEX(SamplingFeatures[Feature Geometry],$A2164),CHAR(34),
", Elevation_m:  ",CHAR(34),INDEX(SamplingFeatures[Elevation_m],$A2164),CHAR(34),
", ElevationDatumCV:  ",CHAR(34),ElevationDatum,CHAR(34),"}"))</f>
        <v>#REF!</v>
      </c>
      <c r="L2164" t="e">
        <f>IF(INDEX(SamplingFeatures[Sampling Feature Type],$A2164)&lt;&gt;"Site","",
CONCATENATE("  - &amp;SiteID",TEXT(SUMPRODUCT(--($L$3:$L2163&lt;&gt;"")),"0000"),
" {","SamplingFeatureID:  *SamplingFeatureID",TEXT($A2164,"0000"),
", SiteTypeCV:  ",CHAR(34),INDEX(Sites[Site Type],$A2164),CHAR(34),
", Latitude:  ",INDEX(Sites[Latitude],$A2164),
", Longitude:  ",INDEX(Sites[Longitude],$A2164),
", SRSName:  ",CHAR(34),LatLonDatum,CHAR(34),"}"))</f>
        <v>#REF!</v>
      </c>
      <c r="M2164" t="e">
        <f>IF(INDEX(SamplingFeatures[Sampling Feature Type],$A2164)&lt;&gt;"Specimen","",
CONCATENATE("  - &amp;SpecimenID",TEXT(SUMPRODUCT(--($M$3:$M2163&lt;&gt;"")),"0000"),
" {","SamplingFeatureID:  *SamplingFeatureID",TEXT($A2164,"0000"),
", SpecimenTypeCV:  ",CHAR(34),INDEX(Specimens[Specimen Type],$A2164),CHAR(34),
", SpecimenMediumCV:  ",INDEX(Specimens[Specimen Medium],$A2164),
", IsFieldSpecimen:  ",CHAR(34),INDEX(Specimens[Is Field Specimen?],$A2164),CHAR(34),"}"))</f>
        <v>#REF!</v>
      </c>
      <c r="N2164" t="e">
        <f>IF(COUNTA(SpatialOffsets[])=0,"", IF(INDEX(SpatialOffsets[Spatial Offset Type],$A2164)="","",
CONCATENATE("  - &amp;SpatialOffsetID",TEXT($A2164,"0000"),
" {","SpatialOffsetTypeCV:  ",CHAR(34),INDEX(SpatialOffsets[Spatial Offset Type],$A2164),CHAR(34),
", Offset1Value:  ",INDEX(SpatialOffsets[Offset 1 Value],$A2164),
", Offset1UnitID:  ",CHAR(34),INDEX(SpatialOffsets[Offset 1 Unit],$A2164),CHAR(34),
", Offset2Value:  ",INDEX(SpatialOffsets[Offset 2 Value],$A2164),
", Offset2UnitID:  ",CHAR(34),INDEX(SpatialOffsets[Offset 2 Unit],$A2164),CHAR(34),
", Offset3Value:  ",INDEX(SpatialOffsets[Offset 3 Value],$A2164),
", Offset3UnitID:  ",CHAR(34),INDEX(SpatialOffsets[Offset 3 Unit],$A2164),CHAR(34),,"}")))</f>
        <v>#REF!</v>
      </c>
      <c r="O2164" t="e">
        <f>IF(COUNTA(RelatedFeatures[])=0,"", IF(INDEX(RelatedFeatures[First Sampling Feature Code],$A2164)="","",
CONCATENATE("  - &amp;RelationID",TEXT($A2164,"0000"),
" {","SamplingFeatureID:  *SamplingFeatureID",TEXT(MATCH(INDEX(RelatedFeatures[First Sampling Feature Code],$A2164),SamplingFeatures[Feature Code],0),"0000"),
", RelationshipTypeCV:  ",CHAR(34),INDEX(RelatedFeatures[Relationship Type],$A2164),CHAR(34),
", RelatedFeatureID: *SamplingFeatureID",TEXT(MATCH(INDEX(RelatedFeatures[Second Sampling Feature Code],$A2164),SamplingFeatures[Feature Code],0),"0000"),
", SpatialOffsetID:  ",IF(INDEX(RelatedFeatures[Offset Number],$A2164)="","",CONCATENATE("*SpatialOffsetID",TEXT(INDEX(RelatedFeatures[Offset Number],$A2164),"0000"))),"}")))</f>
        <v>#REF!</v>
      </c>
      <c r="P2164" t="e">
        <f>IF(INDEX(Methods[Method Type],$A2164)="","",
CONCATENATE("  - &amp;MethodID",TEXT($A2164,"0000"),
" {","MethodTypeCV:  ",CHAR(34),INDEX(Methods[Method Type],$A2164),CHAR(34),
", MethodCode:  ",CHAR(34),INDEX(Methods[Method Code],$A2164),CHAR(34),
", MethodName:  ",CHAR(34),INDEX(Methods[Method Name],$A2164),CHAR(34),
", MethodDescription:  ",CHAR(34),INDEX(Methods[Method Description],$A2164),CHAR(34),
", MethodLink:  ",CHAR(34),INDEX(Methods[Method Link],$A2164),CHAR(34),
", OrganizationID: *OrganizationID",TEXT(MATCH(INDEX(Methods[Organization Name],$A2164),Organizations[Organization Name],0),"0000"),"}"))</f>
        <v>#REF!</v>
      </c>
      <c r="Q2164" t="e">
        <f>IF(INDEX(Variables[Variable Type],$A2164)="","",
CONCATENATE("  - &amp;VariableID",TEXT($A2164,"0000"),
" {","VariableTypeCV:  ",CHAR(34),INDEX(Variables[Variable Type],$A2164),CHAR(34),
", VariableCode:  ",CHAR(34),INDEX(Variables[Variable Code],$A2164),CHAR(34),
", VariableNameCV:  ",CHAR(34),INDEX(Variables[Variable Name],$A2164),CHAR(34),
", VariableDefinition:  ",CHAR(34),INDEX(Variables[Variable Definition],$A2164),CHAR(34),
", SpecciationCV:  ",CHAR(34),INDEX(Variables[Speciation],$A2164),CHAR(34),
", NoDataValue:  ",CHAR(34),INDEX(Variables[No Data Value],$A2164),CHAR(34),"}"))</f>
        <v>#REF!</v>
      </c>
    </row>
    <row r="2165" spans="1:17" x14ac:dyDescent="0.25">
      <c r="A2165">
        <v>2162</v>
      </c>
      <c r="D2165" t="e">
        <f>IF(INDEX(People[First Name],$A2165)="","",
CONCATENATE("  - &amp;PersonID",TEXT($A2165,"0000"),
" {","PersonFirstName:  ",CHAR(34),INDEX(People[First Name],$A2165),CHAR(34),
", PersonMiddleName:  ",CHAR(34),INDEX(People[Middle Name],$A2165),CHAR(34),
", PersonLastName:  ",CHAR(34),INDEX(People[Last Name],$A2165),CHAR(34),"}"))</f>
        <v>#REF!</v>
      </c>
      <c r="E2165" t="e">
        <f>IF(INDEX(Organizations[Organization Type '[CV']],$A2165)="","",
CONCATENATE("  - &amp;OrganizationID",TEXT($A2165,"0000"),
" {","OrganizationTypeCV:  ",CHAR(34),INDEX(Organizations[Organization Type '[CV']],$A2165),CHAR(34),
", OrganizationCode:  ",CHAR(34),INDEX(Organizations[Organization Code],$A2165),CHAR(34),
", OrganizationName:  ",CHAR(34),INDEX(Organizations[Organization Name],$A2165),CHAR(34),
", OrganizationDescription:  ",CHAR(34),INDEX(Organizations[Organization Description],$A2165),CHAR(34),
", OrganizationLink:  ",CHAR(34),INDEX(Organizations[Organization Link],$A2165),CHAR(34),"}"))</f>
        <v>#REF!</v>
      </c>
      <c r="F2165" t="e">
        <f>IF(INDEX(People[First Name],$A2165)="","",
CONCATENATE("  - &amp;AffiliationID",TEXT($A2165,"0000"),
" {PersonID: *PersonID",TEXT($A2165,"0000"),
", OrganizationID: *OrganizationID",TEXT(MATCH(INDEX(People[Organization Name],$A2165),Organizations[Organization Name],0),"0000"),
", IsPrimaryOrganizationContact: , AffiliationStartDate: , AffiliationEndDate: , PrimaryPhone: ",
", PrimaryEmail: ",CHAR(34),INDEX(People[Primary Email],$A2165),CHAR(34),
", PrimaryAddress: ",CHAR(34),INDEX(People[Primary Address],$A2165),CHAR(34),
", PersonLink: }"))</f>
        <v>#REF!</v>
      </c>
      <c r="H2165" t="e">
        <f>IF(COUNTA(CitationInformation)=0,"",IF(INDEX(AuthorList[Author Name],$A2165)="","",
CONCATENATE("  - &amp;AuthorListID",TEXT($A2165,"0000"),
"  {CitationID: *CitationID0001",
", PersonID: *PersonID",TEXT(MATCH(INDEX(AuthorList[Author Name],$A2165),People[Full Name],0),"0000"),
", AuthorOrder: ",INDEX(AuthorList[Author Number],$A2165),"}")))</f>
        <v>#REF!</v>
      </c>
      <c r="K2165" t="e">
        <f>IF(INDEX(SamplingFeatures[Feature Code],$A2165)="","",
CONCATENATE("  - &amp;SamplingFeatureID",TEXT($A2165,"0000"),
" {","SamplingFeatureUUID:  ",CHAR(34),INDEX(SamplingFeatures[Sampling Feature UUID],$A2165),CHAR(34),
", SamplingFeatureTypeCV:  ",CHAR(34),INDEX(SamplingFeatures[Sampling Feature Type],$A2165),CHAR(34),
", SamplingFeatureCode:  ",CHAR(34),INDEX(SamplingFeatures[Feature Code],$A2165),CHAR(34),
", SamplingFeatureName:  ",CHAR(34),INDEX(SamplingFeatures[Feature Name],$A2165),CHAR(34),
", SamplingFeatureDescription:  ",CHAR(34),INDEX(SamplingFeatures[Feature Description],$A2165),CHAR(34),
", SamplingFeatureGeotypeCV:  ",CHAR(34),INDEX(SamplingFeatures[Feature Geo Type],$A2165),CHAR(34),
", FeatureGeometry:  ",CHAR(34),INDEX(SamplingFeatures[Feature Geometry],$A2165),CHAR(34),
", Elevation_m:  ",CHAR(34),INDEX(SamplingFeatures[Elevation_m],$A2165),CHAR(34),
", ElevationDatumCV:  ",CHAR(34),ElevationDatum,CHAR(34),"}"))</f>
        <v>#REF!</v>
      </c>
      <c r="L2165" t="e">
        <f>IF(INDEX(SamplingFeatures[Sampling Feature Type],$A2165)&lt;&gt;"Site","",
CONCATENATE("  - &amp;SiteID",TEXT(SUMPRODUCT(--($L$3:$L2164&lt;&gt;"")),"0000"),
" {","SamplingFeatureID:  *SamplingFeatureID",TEXT($A2165,"0000"),
", SiteTypeCV:  ",CHAR(34),INDEX(Sites[Site Type],$A2165),CHAR(34),
", Latitude:  ",INDEX(Sites[Latitude],$A2165),
", Longitude:  ",INDEX(Sites[Longitude],$A2165),
", SRSName:  ",CHAR(34),LatLonDatum,CHAR(34),"}"))</f>
        <v>#REF!</v>
      </c>
      <c r="M2165" t="e">
        <f>IF(INDEX(SamplingFeatures[Sampling Feature Type],$A2165)&lt;&gt;"Specimen","",
CONCATENATE("  - &amp;SpecimenID",TEXT(SUMPRODUCT(--($M$3:$M2164&lt;&gt;"")),"0000"),
" {","SamplingFeatureID:  *SamplingFeatureID",TEXT($A2165,"0000"),
", SpecimenTypeCV:  ",CHAR(34),INDEX(Specimens[Specimen Type],$A2165),CHAR(34),
", SpecimenMediumCV:  ",INDEX(Specimens[Specimen Medium],$A2165),
", IsFieldSpecimen:  ",CHAR(34),INDEX(Specimens[Is Field Specimen?],$A2165),CHAR(34),"}"))</f>
        <v>#REF!</v>
      </c>
      <c r="N2165" t="e">
        <f>IF(COUNTA(SpatialOffsets[])=0,"", IF(INDEX(SpatialOffsets[Spatial Offset Type],$A2165)="","",
CONCATENATE("  - &amp;SpatialOffsetID",TEXT($A2165,"0000"),
" {","SpatialOffsetTypeCV:  ",CHAR(34),INDEX(SpatialOffsets[Spatial Offset Type],$A2165),CHAR(34),
", Offset1Value:  ",INDEX(SpatialOffsets[Offset 1 Value],$A2165),
", Offset1UnitID:  ",CHAR(34),INDEX(SpatialOffsets[Offset 1 Unit],$A2165),CHAR(34),
", Offset2Value:  ",INDEX(SpatialOffsets[Offset 2 Value],$A2165),
", Offset2UnitID:  ",CHAR(34),INDEX(SpatialOffsets[Offset 2 Unit],$A2165),CHAR(34),
", Offset3Value:  ",INDEX(SpatialOffsets[Offset 3 Value],$A2165),
", Offset3UnitID:  ",CHAR(34),INDEX(SpatialOffsets[Offset 3 Unit],$A2165),CHAR(34),,"}")))</f>
        <v>#REF!</v>
      </c>
      <c r="O2165" t="e">
        <f>IF(COUNTA(RelatedFeatures[])=0,"", IF(INDEX(RelatedFeatures[First Sampling Feature Code],$A2165)="","",
CONCATENATE("  - &amp;RelationID",TEXT($A2165,"0000"),
" {","SamplingFeatureID:  *SamplingFeatureID",TEXT(MATCH(INDEX(RelatedFeatures[First Sampling Feature Code],$A2165),SamplingFeatures[Feature Code],0),"0000"),
", RelationshipTypeCV:  ",CHAR(34),INDEX(RelatedFeatures[Relationship Type],$A2165),CHAR(34),
", RelatedFeatureID: *SamplingFeatureID",TEXT(MATCH(INDEX(RelatedFeatures[Second Sampling Feature Code],$A2165),SamplingFeatures[Feature Code],0),"0000"),
", SpatialOffsetID:  ",IF(INDEX(RelatedFeatures[Offset Number],$A2165)="","",CONCATENATE("*SpatialOffsetID",TEXT(INDEX(RelatedFeatures[Offset Number],$A2165),"0000"))),"}")))</f>
        <v>#REF!</v>
      </c>
      <c r="P2165" t="e">
        <f>IF(INDEX(Methods[Method Type],$A2165)="","",
CONCATENATE("  - &amp;MethodID",TEXT($A2165,"0000"),
" {","MethodTypeCV:  ",CHAR(34),INDEX(Methods[Method Type],$A2165),CHAR(34),
", MethodCode:  ",CHAR(34),INDEX(Methods[Method Code],$A2165),CHAR(34),
", MethodName:  ",CHAR(34),INDEX(Methods[Method Name],$A2165),CHAR(34),
", MethodDescription:  ",CHAR(34),INDEX(Methods[Method Description],$A2165),CHAR(34),
", MethodLink:  ",CHAR(34),INDEX(Methods[Method Link],$A2165),CHAR(34),
", OrganizationID: *OrganizationID",TEXT(MATCH(INDEX(Methods[Organization Name],$A2165),Organizations[Organization Name],0),"0000"),"}"))</f>
        <v>#REF!</v>
      </c>
      <c r="Q2165" t="e">
        <f>IF(INDEX(Variables[Variable Type],$A2165)="","",
CONCATENATE("  - &amp;VariableID",TEXT($A2165,"0000"),
" {","VariableTypeCV:  ",CHAR(34),INDEX(Variables[Variable Type],$A2165),CHAR(34),
", VariableCode:  ",CHAR(34),INDEX(Variables[Variable Code],$A2165),CHAR(34),
", VariableNameCV:  ",CHAR(34),INDEX(Variables[Variable Name],$A2165),CHAR(34),
", VariableDefinition:  ",CHAR(34),INDEX(Variables[Variable Definition],$A2165),CHAR(34),
", SpecciationCV:  ",CHAR(34),INDEX(Variables[Speciation],$A2165),CHAR(34),
", NoDataValue:  ",CHAR(34),INDEX(Variables[No Data Value],$A2165),CHAR(34),"}"))</f>
        <v>#REF!</v>
      </c>
    </row>
    <row r="2166" spans="1:17" x14ac:dyDescent="0.25">
      <c r="A2166">
        <v>2163</v>
      </c>
      <c r="D2166" t="e">
        <f>IF(INDEX(People[First Name],$A2166)="","",
CONCATENATE("  - &amp;PersonID",TEXT($A2166,"0000"),
" {","PersonFirstName:  ",CHAR(34),INDEX(People[First Name],$A2166),CHAR(34),
", PersonMiddleName:  ",CHAR(34),INDEX(People[Middle Name],$A2166),CHAR(34),
", PersonLastName:  ",CHAR(34),INDEX(People[Last Name],$A2166),CHAR(34),"}"))</f>
        <v>#REF!</v>
      </c>
      <c r="E2166" t="e">
        <f>IF(INDEX(Organizations[Organization Type '[CV']],$A2166)="","",
CONCATENATE("  - &amp;OrganizationID",TEXT($A2166,"0000"),
" {","OrganizationTypeCV:  ",CHAR(34),INDEX(Organizations[Organization Type '[CV']],$A2166),CHAR(34),
", OrganizationCode:  ",CHAR(34),INDEX(Organizations[Organization Code],$A2166),CHAR(34),
", OrganizationName:  ",CHAR(34),INDEX(Organizations[Organization Name],$A2166),CHAR(34),
", OrganizationDescription:  ",CHAR(34),INDEX(Organizations[Organization Description],$A2166),CHAR(34),
", OrganizationLink:  ",CHAR(34),INDEX(Organizations[Organization Link],$A2166),CHAR(34),"}"))</f>
        <v>#REF!</v>
      </c>
      <c r="F2166" t="e">
        <f>IF(INDEX(People[First Name],$A2166)="","",
CONCATENATE("  - &amp;AffiliationID",TEXT($A2166,"0000"),
" {PersonID: *PersonID",TEXT($A2166,"0000"),
", OrganizationID: *OrganizationID",TEXT(MATCH(INDEX(People[Organization Name],$A2166),Organizations[Organization Name],0),"0000"),
", IsPrimaryOrganizationContact: , AffiliationStartDate: , AffiliationEndDate: , PrimaryPhone: ",
", PrimaryEmail: ",CHAR(34),INDEX(People[Primary Email],$A2166),CHAR(34),
", PrimaryAddress: ",CHAR(34),INDEX(People[Primary Address],$A2166),CHAR(34),
", PersonLink: }"))</f>
        <v>#REF!</v>
      </c>
      <c r="H2166" t="e">
        <f>IF(COUNTA(CitationInformation)=0,"",IF(INDEX(AuthorList[Author Name],$A2166)="","",
CONCATENATE("  - &amp;AuthorListID",TEXT($A2166,"0000"),
"  {CitationID: *CitationID0001",
", PersonID: *PersonID",TEXT(MATCH(INDEX(AuthorList[Author Name],$A2166),People[Full Name],0),"0000"),
", AuthorOrder: ",INDEX(AuthorList[Author Number],$A2166),"}")))</f>
        <v>#REF!</v>
      </c>
      <c r="K2166" t="e">
        <f>IF(INDEX(SamplingFeatures[Feature Code],$A2166)="","",
CONCATENATE("  - &amp;SamplingFeatureID",TEXT($A2166,"0000"),
" {","SamplingFeatureUUID:  ",CHAR(34),INDEX(SamplingFeatures[Sampling Feature UUID],$A2166),CHAR(34),
", SamplingFeatureTypeCV:  ",CHAR(34),INDEX(SamplingFeatures[Sampling Feature Type],$A2166),CHAR(34),
", SamplingFeatureCode:  ",CHAR(34),INDEX(SamplingFeatures[Feature Code],$A2166),CHAR(34),
", SamplingFeatureName:  ",CHAR(34),INDEX(SamplingFeatures[Feature Name],$A2166),CHAR(34),
", SamplingFeatureDescription:  ",CHAR(34),INDEX(SamplingFeatures[Feature Description],$A2166),CHAR(34),
", SamplingFeatureGeotypeCV:  ",CHAR(34),INDEX(SamplingFeatures[Feature Geo Type],$A2166),CHAR(34),
", FeatureGeometry:  ",CHAR(34),INDEX(SamplingFeatures[Feature Geometry],$A2166),CHAR(34),
", Elevation_m:  ",CHAR(34),INDEX(SamplingFeatures[Elevation_m],$A2166),CHAR(34),
", ElevationDatumCV:  ",CHAR(34),ElevationDatum,CHAR(34),"}"))</f>
        <v>#REF!</v>
      </c>
      <c r="L2166" t="e">
        <f>IF(INDEX(SamplingFeatures[Sampling Feature Type],$A2166)&lt;&gt;"Site","",
CONCATENATE("  - &amp;SiteID",TEXT(SUMPRODUCT(--($L$3:$L2165&lt;&gt;"")),"0000"),
" {","SamplingFeatureID:  *SamplingFeatureID",TEXT($A2166,"0000"),
", SiteTypeCV:  ",CHAR(34),INDEX(Sites[Site Type],$A2166),CHAR(34),
", Latitude:  ",INDEX(Sites[Latitude],$A2166),
", Longitude:  ",INDEX(Sites[Longitude],$A2166),
", SRSName:  ",CHAR(34),LatLonDatum,CHAR(34),"}"))</f>
        <v>#REF!</v>
      </c>
      <c r="M2166" t="e">
        <f>IF(INDEX(SamplingFeatures[Sampling Feature Type],$A2166)&lt;&gt;"Specimen","",
CONCATENATE("  - &amp;SpecimenID",TEXT(SUMPRODUCT(--($M$3:$M2165&lt;&gt;"")),"0000"),
" {","SamplingFeatureID:  *SamplingFeatureID",TEXT($A2166,"0000"),
", SpecimenTypeCV:  ",CHAR(34),INDEX(Specimens[Specimen Type],$A2166),CHAR(34),
", SpecimenMediumCV:  ",INDEX(Specimens[Specimen Medium],$A2166),
", IsFieldSpecimen:  ",CHAR(34),INDEX(Specimens[Is Field Specimen?],$A2166),CHAR(34),"}"))</f>
        <v>#REF!</v>
      </c>
      <c r="N2166" t="e">
        <f>IF(COUNTA(SpatialOffsets[])=0,"", IF(INDEX(SpatialOffsets[Spatial Offset Type],$A2166)="","",
CONCATENATE("  - &amp;SpatialOffsetID",TEXT($A2166,"0000"),
" {","SpatialOffsetTypeCV:  ",CHAR(34),INDEX(SpatialOffsets[Spatial Offset Type],$A2166),CHAR(34),
", Offset1Value:  ",INDEX(SpatialOffsets[Offset 1 Value],$A2166),
", Offset1UnitID:  ",CHAR(34),INDEX(SpatialOffsets[Offset 1 Unit],$A2166),CHAR(34),
", Offset2Value:  ",INDEX(SpatialOffsets[Offset 2 Value],$A2166),
", Offset2UnitID:  ",CHAR(34),INDEX(SpatialOffsets[Offset 2 Unit],$A2166),CHAR(34),
", Offset3Value:  ",INDEX(SpatialOffsets[Offset 3 Value],$A2166),
", Offset3UnitID:  ",CHAR(34),INDEX(SpatialOffsets[Offset 3 Unit],$A2166),CHAR(34),,"}")))</f>
        <v>#REF!</v>
      </c>
      <c r="O2166" t="e">
        <f>IF(COUNTA(RelatedFeatures[])=0,"", IF(INDEX(RelatedFeatures[First Sampling Feature Code],$A2166)="","",
CONCATENATE("  - &amp;RelationID",TEXT($A2166,"0000"),
" {","SamplingFeatureID:  *SamplingFeatureID",TEXT(MATCH(INDEX(RelatedFeatures[First Sampling Feature Code],$A2166),SamplingFeatures[Feature Code],0),"0000"),
", RelationshipTypeCV:  ",CHAR(34),INDEX(RelatedFeatures[Relationship Type],$A2166),CHAR(34),
", RelatedFeatureID: *SamplingFeatureID",TEXT(MATCH(INDEX(RelatedFeatures[Second Sampling Feature Code],$A2166),SamplingFeatures[Feature Code],0),"0000"),
", SpatialOffsetID:  ",IF(INDEX(RelatedFeatures[Offset Number],$A2166)="","",CONCATENATE("*SpatialOffsetID",TEXT(INDEX(RelatedFeatures[Offset Number],$A2166),"0000"))),"}")))</f>
        <v>#REF!</v>
      </c>
      <c r="P2166" t="e">
        <f>IF(INDEX(Methods[Method Type],$A2166)="","",
CONCATENATE("  - &amp;MethodID",TEXT($A2166,"0000"),
" {","MethodTypeCV:  ",CHAR(34),INDEX(Methods[Method Type],$A2166),CHAR(34),
", MethodCode:  ",CHAR(34),INDEX(Methods[Method Code],$A2166),CHAR(34),
", MethodName:  ",CHAR(34),INDEX(Methods[Method Name],$A2166),CHAR(34),
", MethodDescription:  ",CHAR(34),INDEX(Methods[Method Description],$A2166),CHAR(34),
", MethodLink:  ",CHAR(34),INDEX(Methods[Method Link],$A2166),CHAR(34),
", OrganizationID: *OrganizationID",TEXT(MATCH(INDEX(Methods[Organization Name],$A2166),Organizations[Organization Name],0),"0000"),"}"))</f>
        <v>#REF!</v>
      </c>
      <c r="Q2166" t="e">
        <f>IF(INDEX(Variables[Variable Type],$A2166)="","",
CONCATENATE("  - &amp;VariableID",TEXT($A2166,"0000"),
" {","VariableTypeCV:  ",CHAR(34),INDEX(Variables[Variable Type],$A2166),CHAR(34),
", VariableCode:  ",CHAR(34),INDEX(Variables[Variable Code],$A2166),CHAR(34),
", VariableNameCV:  ",CHAR(34),INDEX(Variables[Variable Name],$A2166),CHAR(34),
", VariableDefinition:  ",CHAR(34),INDEX(Variables[Variable Definition],$A2166),CHAR(34),
", SpecciationCV:  ",CHAR(34),INDEX(Variables[Speciation],$A2166),CHAR(34),
", NoDataValue:  ",CHAR(34),INDEX(Variables[No Data Value],$A2166),CHAR(34),"}"))</f>
        <v>#REF!</v>
      </c>
    </row>
    <row r="2167" spans="1:17" x14ac:dyDescent="0.25">
      <c r="A2167">
        <v>2164</v>
      </c>
      <c r="D2167" t="e">
        <f>IF(INDEX(People[First Name],$A2167)="","",
CONCATENATE("  - &amp;PersonID",TEXT($A2167,"0000"),
" {","PersonFirstName:  ",CHAR(34),INDEX(People[First Name],$A2167),CHAR(34),
", PersonMiddleName:  ",CHAR(34),INDEX(People[Middle Name],$A2167),CHAR(34),
", PersonLastName:  ",CHAR(34),INDEX(People[Last Name],$A2167),CHAR(34),"}"))</f>
        <v>#REF!</v>
      </c>
      <c r="E2167" t="e">
        <f>IF(INDEX(Organizations[Organization Type '[CV']],$A2167)="","",
CONCATENATE("  - &amp;OrganizationID",TEXT($A2167,"0000"),
" {","OrganizationTypeCV:  ",CHAR(34),INDEX(Organizations[Organization Type '[CV']],$A2167),CHAR(34),
", OrganizationCode:  ",CHAR(34),INDEX(Organizations[Organization Code],$A2167),CHAR(34),
", OrganizationName:  ",CHAR(34),INDEX(Organizations[Organization Name],$A2167),CHAR(34),
", OrganizationDescription:  ",CHAR(34),INDEX(Organizations[Organization Description],$A2167),CHAR(34),
", OrganizationLink:  ",CHAR(34),INDEX(Organizations[Organization Link],$A2167),CHAR(34),"}"))</f>
        <v>#REF!</v>
      </c>
      <c r="F2167" t="e">
        <f>IF(INDEX(People[First Name],$A2167)="","",
CONCATENATE("  - &amp;AffiliationID",TEXT($A2167,"0000"),
" {PersonID: *PersonID",TEXT($A2167,"0000"),
", OrganizationID: *OrganizationID",TEXT(MATCH(INDEX(People[Organization Name],$A2167),Organizations[Organization Name],0),"0000"),
", IsPrimaryOrganizationContact: , AffiliationStartDate: , AffiliationEndDate: , PrimaryPhone: ",
", PrimaryEmail: ",CHAR(34),INDEX(People[Primary Email],$A2167),CHAR(34),
", PrimaryAddress: ",CHAR(34),INDEX(People[Primary Address],$A2167),CHAR(34),
", PersonLink: }"))</f>
        <v>#REF!</v>
      </c>
      <c r="H2167" t="e">
        <f>IF(COUNTA(CitationInformation)=0,"",IF(INDEX(AuthorList[Author Name],$A2167)="","",
CONCATENATE("  - &amp;AuthorListID",TEXT($A2167,"0000"),
"  {CitationID: *CitationID0001",
", PersonID: *PersonID",TEXT(MATCH(INDEX(AuthorList[Author Name],$A2167),People[Full Name],0),"0000"),
", AuthorOrder: ",INDEX(AuthorList[Author Number],$A2167),"}")))</f>
        <v>#REF!</v>
      </c>
      <c r="K2167" t="e">
        <f>IF(INDEX(SamplingFeatures[Feature Code],$A2167)="","",
CONCATENATE("  - &amp;SamplingFeatureID",TEXT($A2167,"0000"),
" {","SamplingFeatureUUID:  ",CHAR(34),INDEX(SamplingFeatures[Sampling Feature UUID],$A2167),CHAR(34),
", SamplingFeatureTypeCV:  ",CHAR(34),INDEX(SamplingFeatures[Sampling Feature Type],$A2167),CHAR(34),
", SamplingFeatureCode:  ",CHAR(34),INDEX(SamplingFeatures[Feature Code],$A2167),CHAR(34),
", SamplingFeatureName:  ",CHAR(34),INDEX(SamplingFeatures[Feature Name],$A2167),CHAR(34),
", SamplingFeatureDescription:  ",CHAR(34),INDEX(SamplingFeatures[Feature Description],$A2167),CHAR(34),
", SamplingFeatureGeotypeCV:  ",CHAR(34),INDEX(SamplingFeatures[Feature Geo Type],$A2167),CHAR(34),
", FeatureGeometry:  ",CHAR(34),INDEX(SamplingFeatures[Feature Geometry],$A2167),CHAR(34),
", Elevation_m:  ",CHAR(34),INDEX(SamplingFeatures[Elevation_m],$A2167),CHAR(34),
", ElevationDatumCV:  ",CHAR(34),ElevationDatum,CHAR(34),"}"))</f>
        <v>#REF!</v>
      </c>
      <c r="L2167" t="e">
        <f>IF(INDEX(SamplingFeatures[Sampling Feature Type],$A2167)&lt;&gt;"Site","",
CONCATENATE("  - &amp;SiteID",TEXT(SUMPRODUCT(--($L$3:$L2166&lt;&gt;"")),"0000"),
" {","SamplingFeatureID:  *SamplingFeatureID",TEXT($A2167,"0000"),
", SiteTypeCV:  ",CHAR(34),INDEX(Sites[Site Type],$A2167),CHAR(34),
", Latitude:  ",INDEX(Sites[Latitude],$A2167),
", Longitude:  ",INDEX(Sites[Longitude],$A2167),
", SRSName:  ",CHAR(34),LatLonDatum,CHAR(34),"}"))</f>
        <v>#REF!</v>
      </c>
      <c r="M2167" t="e">
        <f>IF(INDEX(SamplingFeatures[Sampling Feature Type],$A2167)&lt;&gt;"Specimen","",
CONCATENATE("  - &amp;SpecimenID",TEXT(SUMPRODUCT(--($M$3:$M2166&lt;&gt;"")),"0000"),
" {","SamplingFeatureID:  *SamplingFeatureID",TEXT($A2167,"0000"),
", SpecimenTypeCV:  ",CHAR(34),INDEX(Specimens[Specimen Type],$A2167),CHAR(34),
", SpecimenMediumCV:  ",INDEX(Specimens[Specimen Medium],$A2167),
", IsFieldSpecimen:  ",CHAR(34),INDEX(Specimens[Is Field Specimen?],$A2167),CHAR(34),"}"))</f>
        <v>#REF!</v>
      </c>
      <c r="N2167" t="e">
        <f>IF(COUNTA(SpatialOffsets[])=0,"", IF(INDEX(SpatialOffsets[Spatial Offset Type],$A2167)="","",
CONCATENATE("  - &amp;SpatialOffsetID",TEXT($A2167,"0000"),
" {","SpatialOffsetTypeCV:  ",CHAR(34),INDEX(SpatialOffsets[Spatial Offset Type],$A2167),CHAR(34),
", Offset1Value:  ",INDEX(SpatialOffsets[Offset 1 Value],$A2167),
", Offset1UnitID:  ",CHAR(34),INDEX(SpatialOffsets[Offset 1 Unit],$A2167),CHAR(34),
", Offset2Value:  ",INDEX(SpatialOffsets[Offset 2 Value],$A2167),
", Offset2UnitID:  ",CHAR(34),INDEX(SpatialOffsets[Offset 2 Unit],$A2167),CHAR(34),
", Offset3Value:  ",INDEX(SpatialOffsets[Offset 3 Value],$A2167),
", Offset3UnitID:  ",CHAR(34),INDEX(SpatialOffsets[Offset 3 Unit],$A2167),CHAR(34),,"}")))</f>
        <v>#REF!</v>
      </c>
      <c r="O2167" t="e">
        <f>IF(COUNTA(RelatedFeatures[])=0,"", IF(INDEX(RelatedFeatures[First Sampling Feature Code],$A2167)="","",
CONCATENATE("  - &amp;RelationID",TEXT($A2167,"0000"),
" {","SamplingFeatureID:  *SamplingFeatureID",TEXT(MATCH(INDEX(RelatedFeatures[First Sampling Feature Code],$A2167),SamplingFeatures[Feature Code],0),"0000"),
", RelationshipTypeCV:  ",CHAR(34),INDEX(RelatedFeatures[Relationship Type],$A2167),CHAR(34),
", RelatedFeatureID: *SamplingFeatureID",TEXT(MATCH(INDEX(RelatedFeatures[Second Sampling Feature Code],$A2167),SamplingFeatures[Feature Code],0),"0000"),
", SpatialOffsetID:  ",IF(INDEX(RelatedFeatures[Offset Number],$A2167)="","",CONCATENATE("*SpatialOffsetID",TEXT(INDEX(RelatedFeatures[Offset Number],$A2167),"0000"))),"}")))</f>
        <v>#REF!</v>
      </c>
      <c r="P2167" t="e">
        <f>IF(INDEX(Methods[Method Type],$A2167)="","",
CONCATENATE("  - &amp;MethodID",TEXT($A2167,"0000"),
" {","MethodTypeCV:  ",CHAR(34),INDEX(Methods[Method Type],$A2167),CHAR(34),
", MethodCode:  ",CHAR(34),INDEX(Methods[Method Code],$A2167),CHAR(34),
", MethodName:  ",CHAR(34),INDEX(Methods[Method Name],$A2167),CHAR(34),
", MethodDescription:  ",CHAR(34),INDEX(Methods[Method Description],$A2167),CHAR(34),
", MethodLink:  ",CHAR(34),INDEX(Methods[Method Link],$A2167),CHAR(34),
", OrganizationID: *OrganizationID",TEXT(MATCH(INDEX(Methods[Organization Name],$A2167),Organizations[Organization Name],0),"0000"),"}"))</f>
        <v>#REF!</v>
      </c>
      <c r="Q2167" t="e">
        <f>IF(INDEX(Variables[Variable Type],$A2167)="","",
CONCATENATE("  - &amp;VariableID",TEXT($A2167,"0000"),
" {","VariableTypeCV:  ",CHAR(34),INDEX(Variables[Variable Type],$A2167),CHAR(34),
", VariableCode:  ",CHAR(34),INDEX(Variables[Variable Code],$A2167),CHAR(34),
", VariableNameCV:  ",CHAR(34),INDEX(Variables[Variable Name],$A2167),CHAR(34),
", VariableDefinition:  ",CHAR(34),INDEX(Variables[Variable Definition],$A2167),CHAR(34),
", SpecciationCV:  ",CHAR(34),INDEX(Variables[Speciation],$A2167),CHAR(34),
", NoDataValue:  ",CHAR(34),INDEX(Variables[No Data Value],$A2167),CHAR(34),"}"))</f>
        <v>#REF!</v>
      </c>
    </row>
    <row r="2168" spans="1:17" x14ac:dyDescent="0.25">
      <c r="A2168">
        <v>2165</v>
      </c>
      <c r="D2168" t="e">
        <f>IF(INDEX(People[First Name],$A2168)="","",
CONCATENATE("  - &amp;PersonID",TEXT($A2168,"0000"),
" {","PersonFirstName:  ",CHAR(34),INDEX(People[First Name],$A2168),CHAR(34),
", PersonMiddleName:  ",CHAR(34),INDEX(People[Middle Name],$A2168),CHAR(34),
", PersonLastName:  ",CHAR(34),INDEX(People[Last Name],$A2168),CHAR(34),"}"))</f>
        <v>#REF!</v>
      </c>
      <c r="E2168" t="e">
        <f>IF(INDEX(Organizations[Organization Type '[CV']],$A2168)="","",
CONCATENATE("  - &amp;OrganizationID",TEXT($A2168,"0000"),
" {","OrganizationTypeCV:  ",CHAR(34),INDEX(Organizations[Organization Type '[CV']],$A2168),CHAR(34),
", OrganizationCode:  ",CHAR(34),INDEX(Organizations[Organization Code],$A2168),CHAR(34),
", OrganizationName:  ",CHAR(34),INDEX(Organizations[Organization Name],$A2168),CHAR(34),
", OrganizationDescription:  ",CHAR(34),INDEX(Organizations[Organization Description],$A2168),CHAR(34),
", OrganizationLink:  ",CHAR(34),INDEX(Organizations[Organization Link],$A2168),CHAR(34),"}"))</f>
        <v>#REF!</v>
      </c>
      <c r="F2168" t="e">
        <f>IF(INDEX(People[First Name],$A2168)="","",
CONCATENATE("  - &amp;AffiliationID",TEXT($A2168,"0000"),
" {PersonID: *PersonID",TEXT($A2168,"0000"),
", OrganizationID: *OrganizationID",TEXT(MATCH(INDEX(People[Organization Name],$A2168),Organizations[Organization Name],0),"0000"),
", IsPrimaryOrganizationContact: , AffiliationStartDate: , AffiliationEndDate: , PrimaryPhone: ",
", PrimaryEmail: ",CHAR(34),INDEX(People[Primary Email],$A2168),CHAR(34),
", PrimaryAddress: ",CHAR(34),INDEX(People[Primary Address],$A2168),CHAR(34),
", PersonLink: }"))</f>
        <v>#REF!</v>
      </c>
      <c r="H2168" t="e">
        <f>IF(COUNTA(CitationInformation)=0,"",IF(INDEX(AuthorList[Author Name],$A2168)="","",
CONCATENATE("  - &amp;AuthorListID",TEXT($A2168,"0000"),
"  {CitationID: *CitationID0001",
", PersonID: *PersonID",TEXT(MATCH(INDEX(AuthorList[Author Name],$A2168),People[Full Name],0),"0000"),
", AuthorOrder: ",INDEX(AuthorList[Author Number],$A2168),"}")))</f>
        <v>#REF!</v>
      </c>
      <c r="K2168" t="e">
        <f>IF(INDEX(SamplingFeatures[Feature Code],$A2168)="","",
CONCATENATE("  - &amp;SamplingFeatureID",TEXT($A2168,"0000"),
" {","SamplingFeatureUUID:  ",CHAR(34),INDEX(SamplingFeatures[Sampling Feature UUID],$A2168),CHAR(34),
", SamplingFeatureTypeCV:  ",CHAR(34),INDEX(SamplingFeatures[Sampling Feature Type],$A2168),CHAR(34),
", SamplingFeatureCode:  ",CHAR(34),INDEX(SamplingFeatures[Feature Code],$A2168),CHAR(34),
", SamplingFeatureName:  ",CHAR(34),INDEX(SamplingFeatures[Feature Name],$A2168),CHAR(34),
", SamplingFeatureDescription:  ",CHAR(34),INDEX(SamplingFeatures[Feature Description],$A2168),CHAR(34),
", SamplingFeatureGeotypeCV:  ",CHAR(34),INDEX(SamplingFeatures[Feature Geo Type],$A2168),CHAR(34),
", FeatureGeometry:  ",CHAR(34),INDEX(SamplingFeatures[Feature Geometry],$A2168),CHAR(34),
", Elevation_m:  ",CHAR(34),INDEX(SamplingFeatures[Elevation_m],$A2168),CHAR(34),
", ElevationDatumCV:  ",CHAR(34),ElevationDatum,CHAR(34),"}"))</f>
        <v>#REF!</v>
      </c>
      <c r="L2168" t="e">
        <f>IF(INDEX(SamplingFeatures[Sampling Feature Type],$A2168)&lt;&gt;"Site","",
CONCATENATE("  - &amp;SiteID",TEXT(SUMPRODUCT(--($L$3:$L2167&lt;&gt;"")),"0000"),
" {","SamplingFeatureID:  *SamplingFeatureID",TEXT($A2168,"0000"),
", SiteTypeCV:  ",CHAR(34),INDEX(Sites[Site Type],$A2168),CHAR(34),
", Latitude:  ",INDEX(Sites[Latitude],$A2168),
", Longitude:  ",INDEX(Sites[Longitude],$A2168),
", SRSName:  ",CHAR(34),LatLonDatum,CHAR(34),"}"))</f>
        <v>#REF!</v>
      </c>
      <c r="M2168" t="e">
        <f>IF(INDEX(SamplingFeatures[Sampling Feature Type],$A2168)&lt;&gt;"Specimen","",
CONCATENATE("  - &amp;SpecimenID",TEXT(SUMPRODUCT(--($M$3:$M2167&lt;&gt;"")),"0000"),
" {","SamplingFeatureID:  *SamplingFeatureID",TEXT($A2168,"0000"),
", SpecimenTypeCV:  ",CHAR(34),INDEX(Specimens[Specimen Type],$A2168),CHAR(34),
", SpecimenMediumCV:  ",INDEX(Specimens[Specimen Medium],$A2168),
", IsFieldSpecimen:  ",CHAR(34),INDEX(Specimens[Is Field Specimen?],$A2168),CHAR(34),"}"))</f>
        <v>#REF!</v>
      </c>
      <c r="N2168" t="e">
        <f>IF(COUNTA(SpatialOffsets[])=0,"", IF(INDEX(SpatialOffsets[Spatial Offset Type],$A2168)="","",
CONCATENATE("  - &amp;SpatialOffsetID",TEXT($A2168,"0000"),
" {","SpatialOffsetTypeCV:  ",CHAR(34),INDEX(SpatialOffsets[Spatial Offset Type],$A2168),CHAR(34),
", Offset1Value:  ",INDEX(SpatialOffsets[Offset 1 Value],$A2168),
", Offset1UnitID:  ",CHAR(34),INDEX(SpatialOffsets[Offset 1 Unit],$A2168),CHAR(34),
", Offset2Value:  ",INDEX(SpatialOffsets[Offset 2 Value],$A2168),
", Offset2UnitID:  ",CHAR(34),INDEX(SpatialOffsets[Offset 2 Unit],$A2168),CHAR(34),
", Offset3Value:  ",INDEX(SpatialOffsets[Offset 3 Value],$A2168),
", Offset3UnitID:  ",CHAR(34),INDEX(SpatialOffsets[Offset 3 Unit],$A2168),CHAR(34),,"}")))</f>
        <v>#REF!</v>
      </c>
      <c r="O2168" t="e">
        <f>IF(COUNTA(RelatedFeatures[])=0,"", IF(INDEX(RelatedFeatures[First Sampling Feature Code],$A2168)="","",
CONCATENATE("  - &amp;RelationID",TEXT($A2168,"0000"),
" {","SamplingFeatureID:  *SamplingFeatureID",TEXT(MATCH(INDEX(RelatedFeatures[First Sampling Feature Code],$A2168),SamplingFeatures[Feature Code],0),"0000"),
", RelationshipTypeCV:  ",CHAR(34),INDEX(RelatedFeatures[Relationship Type],$A2168),CHAR(34),
", RelatedFeatureID: *SamplingFeatureID",TEXT(MATCH(INDEX(RelatedFeatures[Second Sampling Feature Code],$A2168),SamplingFeatures[Feature Code],0),"0000"),
", SpatialOffsetID:  ",IF(INDEX(RelatedFeatures[Offset Number],$A2168)="","",CONCATENATE("*SpatialOffsetID",TEXT(INDEX(RelatedFeatures[Offset Number],$A2168),"0000"))),"}")))</f>
        <v>#REF!</v>
      </c>
      <c r="P2168" t="e">
        <f>IF(INDEX(Methods[Method Type],$A2168)="","",
CONCATENATE("  - &amp;MethodID",TEXT($A2168,"0000"),
" {","MethodTypeCV:  ",CHAR(34),INDEX(Methods[Method Type],$A2168),CHAR(34),
", MethodCode:  ",CHAR(34),INDEX(Methods[Method Code],$A2168),CHAR(34),
", MethodName:  ",CHAR(34),INDEX(Methods[Method Name],$A2168),CHAR(34),
", MethodDescription:  ",CHAR(34),INDEX(Methods[Method Description],$A2168),CHAR(34),
", MethodLink:  ",CHAR(34),INDEX(Methods[Method Link],$A2168),CHAR(34),
", OrganizationID: *OrganizationID",TEXT(MATCH(INDEX(Methods[Organization Name],$A2168),Organizations[Organization Name],0),"0000"),"}"))</f>
        <v>#REF!</v>
      </c>
      <c r="Q2168" t="e">
        <f>IF(INDEX(Variables[Variable Type],$A2168)="","",
CONCATENATE("  - &amp;VariableID",TEXT($A2168,"0000"),
" {","VariableTypeCV:  ",CHAR(34),INDEX(Variables[Variable Type],$A2168),CHAR(34),
", VariableCode:  ",CHAR(34),INDEX(Variables[Variable Code],$A2168),CHAR(34),
", VariableNameCV:  ",CHAR(34),INDEX(Variables[Variable Name],$A2168),CHAR(34),
", VariableDefinition:  ",CHAR(34),INDEX(Variables[Variable Definition],$A2168),CHAR(34),
", SpecciationCV:  ",CHAR(34),INDEX(Variables[Speciation],$A2168),CHAR(34),
", NoDataValue:  ",CHAR(34),INDEX(Variables[No Data Value],$A2168),CHAR(34),"}"))</f>
        <v>#REF!</v>
      </c>
    </row>
    <row r="2169" spans="1:17" x14ac:dyDescent="0.25">
      <c r="A2169">
        <v>2166</v>
      </c>
      <c r="D2169" t="e">
        <f>IF(INDEX(People[First Name],$A2169)="","",
CONCATENATE("  - &amp;PersonID",TEXT($A2169,"0000"),
" {","PersonFirstName:  ",CHAR(34),INDEX(People[First Name],$A2169),CHAR(34),
", PersonMiddleName:  ",CHAR(34),INDEX(People[Middle Name],$A2169),CHAR(34),
", PersonLastName:  ",CHAR(34),INDEX(People[Last Name],$A2169),CHAR(34),"}"))</f>
        <v>#REF!</v>
      </c>
      <c r="E2169" t="e">
        <f>IF(INDEX(Organizations[Organization Type '[CV']],$A2169)="","",
CONCATENATE("  - &amp;OrganizationID",TEXT($A2169,"0000"),
" {","OrganizationTypeCV:  ",CHAR(34),INDEX(Organizations[Organization Type '[CV']],$A2169),CHAR(34),
", OrganizationCode:  ",CHAR(34),INDEX(Organizations[Organization Code],$A2169),CHAR(34),
", OrganizationName:  ",CHAR(34),INDEX(Organizations[Organization Name],$A2169),CHAR(34),
", OrganizationDescription:  ",CHAR(34),INDEX(Organizations[Organization Description],$A2169),CHAR(34),
", OrganizationLink:  ",CHAR(34),INDEX(Organizations[Organization Link],$A2169),CHAR(34),"}"))</f>
        <v>#REF!</v>
      </c>
      <c r="F2169" t="e">
        <f>IF(INDEX(People[First Name],$A2169)="","",
CONCATENATE("  - &amp;AffiliationID",TEXT($A2169,"0000"),
" {PersonID: *PersonID",TEXT($A2169,"0000"),
", OrganizationID: *OrganizationID",TEXT(MATCH(INDEX(People[Organization Name],$A2169),Organizations[Organization Name],0),"0000"),
", IsPrimaryOrganizationContact: , AffiliationStartDate: , AffiliationEndDate: , PrimaryPhone: ",
", PrimaryEmail: ",CHAR(34),INDEX(People[Primary Email],$A2169),CHAR(34),
", PrimaryAddress: ",CHAR(34),INDEX(People[Primary Address],$A2169),CHAR(34),
", PersonLink: }"))</f>
        <v>#REF!</v>
      </c>
      <c r="H2169" t="e">
        <f>IF(COUNTA(CitationInformation)=0,"",IF(INDEX(AuthorList[Author Name],$A2169)="","",
CONCATENATE("  - &amp;AuthorListID",TEXT($A2169,"0000"),
"  {CitationID: *CitationID0001",
", PersonID: *PersonID",TEXT(MATCH(INDEX(AuthorList[Author Name],$A2169),People[Full Name],0),"0000"),
", AuthorOrder: ",INDEX(AuthorList[Author Number],$A2169),"}")))</f>
        <v>#REF!</v>
      </c>
      <c r="K2169" t="e">
        <f>IF(INDEX(SamplingFeatures[Feature Code],$A2169)="","",
CONCATENATE("  - &amp;SamplingFeatureID",TEXT($A2169,"0000"),
" {","SamplingFeatureUUID:  ",CHAR(34),INDEX(SamplingFeatures[Sampling Feature UUID],$A2169),CHAR(34),
", SamplingFeatureTypeCV:  ",CHAR(34),INDEX(SamplingFeatures[Sampling Feature Type],$A2169),CHAR(34),
", SamplingFeatureCode:  ",CHAR(34),INDEX(SamplingFeatures[Feature Code],$A2169),CHAR(34),
", SamplingFeatureName:  ",CHAR(34),INDEX(SamplingFeatures[Feature Name],$A2169),CHAR(34),
", SamplingFeatureDescription:  ",CHAR(34),INDEX(SamplingFeatures[Feature Description],$A2169),CHAR(34),
", SamplingFeatureGeotypeCV:  ",CHAR(34),INDEX(SamplingFeatures[Feature Geo Type],$A2169),CHAR(34),
", FeatureGeometry:  ",CHAR(34),INDEX(SamplingFeatures[Feature Geometry],$A2169),CHAR(34),
", Elevation_m:  ",CHAR(34),INDEX(SamplingFeatures[Elevation_m],$A2169),CHAR(34),
", ElevationDatumCV:  ",CHAR(34),ElevationDatum,CHAR(34),"}"))</f>
        <v>#REF!</v>
      </c>
      <c r="L2169" t="e">
        <f>IF(INDEX(SamplingFeatures[Sampling Feature Type],$A2169)&lt;&gt;"Site","",
CONCATENATE("  - &amp;SiteID",TEXT(SUMPRODUCT(--($L$3:$L2168&lt;&gt;"")),"0000"),
" {","SamplingFeatureID:  *SamplingFeatureID",TEXT($A2169,"0000"),
", SiteTypeCV:  ",CHAR(34),INDEX(Sites[Site Type],$A2169),CHAR(34),
", Latitude:  ",INDEX(Sites[Latitude],$A2169),
", Longitude:  ",INDEX(Sites[Longitude],$A2169),
", SRSName:  ",CHAR(34),LatLonDatum,CHAR(34),"}"))</f>
        <v>#REF!</v>
      </c>
      <c r="M2169" t="e">
        <f>IF(INDEX(SamplingFeatures[Sampling Feature Type],$A2169)&lt;&gt;"Specimen","",
CONCATENATE("  - &amp;SpecimenID",TEXT(SUMPRODUCT(--($M$3:$M2168&lt;&gt;"")),"0000"),
" {","SamplingFeatureID:  *SamplingFeatureID",TEXT($A2169,"0000"),
", SpecimenTypeCV:  ",CHAR(34),INDEX(Specimens[Specimen Type],$A2169),CHAR(34),
", SpecimenMediumCV:  ",INDEX(Specimens[Specimen Medium],$A2169),
", IsFieldSpecimen:  ",CHAR(34),INDEX(Specimens[Is Field Specimen?],$A2169),CHAR(34),"}"))</f>
        <v>#REF!</v>
      </c>
      <c r="N2169" t="e">
        <f>IF(COUNTA(SpatialOffsets[])=0,"", IF(INDEX(SpatialOffsets[Spatial Offset Type],$A2169)="","",
CONCATENATE("  - &amp;SpatialOffsetID",TEXT($A2169,"0000"),
" {","SpatialOffsetTypeCV:  ",CHAR(34),INDEX(SpatialOffsets[Spatial Offset Type],$A2169),CHAR(34),
", Offset1Value:  ",INDEX(SpatialOffsets[Offset 1 Value],$A2169),
", Offset1UnitID:  ",CHAR(34),INDEX(SpatialOffsets[Offset 1 Unit],$A2169),CHAR(34),
", Offset2Value:  ",INDEX(SpatialOffsets[Offset 2 Value],$A2169),
", Offset2UnitID:  ",CHAR(34),INDEX(SpatialOffsets[Offset 2 Unit],$A2169),CHAR(34),
", Offset3Value:  ",INDEX(SpatialOffsets[Offset 3 Value],$A2169),
", Offset3UnitID:  ",CHAR(34),INDEX(SpatialOffsets[Offset 3 Unit],$A2169),CHAR(34),,"}")))</f>
        <v>#REF!</v>
      </c>
      <c r="O2169" t="e">
        <f>IF(COUNTA(RelatedFeatures[])=0,"", IF(INDEX(RelatedFeatures[First Sampling Feature Code],$A2169)="","",
CONCATENATE("  - &amp;RelationID",TEXT($A2169,"0000"),
" {","SamplingFeatureID:  *SamplingFeatureID",TEXT(MATCH(INDEX(RelatedFeatures[First Sampling Feature Code],$A2169),SamplingFeatures[Feature Code],0),"0000"),
", RelationshipTypeCV:  ",CHAR(34),INDEX(RelatedFeatures[Relationship Type],$A2169),CHAR(34),
", RelatedFeatureID: *SamplingFeatureID",TEXT(MATCH(INDEX(RelatedFeatures[Second Sampling Feature Code],$A2169),SamplingFeatures[Feature Code],0),"0000"),
", SpatialOffsetID:  ",IF(INDEX(RelatedFeatures[Offset Number],$A2169)="","",CONCATENATE("*SpatialOffsetID",TEXT(INDEX(RelatedFeatures[Offset Number],$A2169),"0000"))),"}")))</f>
        <v>#REF!</v>
      </c>
      <c r="P2169" t="e">
        <f>IF(INDEX(Methods[Method Type],$A2169)="","",
CONCATENATE("  - &amp;MethodID",TEXT($A2169,"0000"),
" {","MethodTypeCV:  ",CHAR(34),INDEX(Methods[Method Type],$A2169),CHAR(34),
", MethodCode:  ",CHAR(34),INDEX(Methods[Method Code],$A2169),CHAR(34),
", MethodName:  ",CHAR(34),INDEX(Methods[Method Name],$A2169),CHAR(34),
", MethodDescription:  ",CHAR(34),INDEX(Methods[Method Description],$A2169),CHAR(34),
", MethodLink:  ",CHAR(34),INDEX(Methods[Method Link],$A2169),CHAR(34),
", OrganizationID: *OrganizationID",TEXT(MATCH(INDEX(Methods[Organization Name],$A2169),Organizations[Organization Name],0),"0000"),"}"))</f>
        <v>#REF!</v>
      </c>
      <c r="Q2169" t="e">
        <f>IF(INDEX(Variables[Variable Type],$A2169)="","",
CONCATENATE("  - &amp;VariableID",TEXT($A2169,"0000"),
" {","VariableTypeCV:  ",CHAR(34),INDEX(Variables[Variable Type],$A2169),CHAR(34),
", VariableCode:  ",CHAR(34),INDEX(Variables[Variable Code],$A2169),CHAR(34),
", VariableNameCV:  ",CHAR(34),INDEX(Variables[Variable Name],$A2169),CHAR(34),
", VariableDefinition:  ",CHAR(34),INDEX(Variables[Variable Definition],$A2169),CHAR(34),
", SpecciationCV:  ",CHAR(34),INDEX(Variables[Speciation],$A2169),CHAR(34),
", NoDataValue:  ",CHAR(34),INDEX(Variables[No Data Value],$A2169),CHAR(34),"}"))</f>
        <v>#REF!</v>
      </c>
    </row>
    <row r="2170" spans="1:17" x14ac:dyDescent="0.25">
      <c r="A2170">
        <v>2167</v>
      </c>
      <c r="D2170" t="e">
        <f>IF(INDEX(People[First Name],$A2170)="","",
CONCATENATE("  - &amp;PersonID",TEXT($A2170,"0000"),
" {","PersonFirstName:  ",CHAR(34),INDEX(People[First Name],$A2170),CHAR(34),
", PersonMiddleName:  ",CHAR(34),INDEX(People[Middle Name],$A2170),CHAR(34),
", PersonLastName:  ",CHAR(34),INDEX(People[Last Name],$A2170),CHAR(34),"}"))</f>
        <v>#REF!</v>
      </c>
      <c r="E2170" t="e">
        <f>IF(INDEX(Organizations[Organization Type '[CV']],$A2170)="","",
CONCATENATE("  - &amp;OrganizationID",TEXT($A2170,"0000"),
" {","OrganizationTypeCV:  ",CHAR(34),INDEX(Organizations[Organization Type '[CV']],$A2170),CHAR(34),
", OrganizationCode:  ",CHAR(34),INDEX(Organizations[Organization Code],$A2170),CHAR(34),
", OrganizationName:  ",CHAR(34),INDEX(Organizations[Organization Name],$A2170),CHAR(34),
", OrganizationDescription:  ",CHAR(34),INDEX(Organizations[Organization Description],$A2170),CHAR(34),
", OrganizationLink:  ",CHAR(34),INDEX(Organizations[Organization Link],$A2170),CHAR(34),"}"))</f>
        <v>#REF!</v>
      </c>
      <c r="F2170" t="e">
        <f>IF(INDEX(People[First Name],$A2170)="","",
CONCATENATE("  - &amp;AffiliationID",TEXT($A2170,"0000"),
" {PersonID: *PersonID",TEXT($A2170,"0000"),
", OrganizationID: *OrganizationID",TEXT(MATCH(INDEX(People[Organization Name],$A2170),Organizations[Organization Name],0),"0000"),
", IsPrimaryOrganizationContact: , AffiliationStartDate: , AffiliationEndDate: , PrimaryPhone: ",
", PrimaryEmail: ",CHAR(34),INDEX(People[Primary Email],$A2170),CHAR(34),
", PrimaryAddress: ",CHAR(34),INDEX(People[Primary Address],$A2170),CHAR(34),
", PersonLink: }"))</f>
        <v>#REF!</v>
      </c>
      <c r="H2170" t="e">
        <f>IF(COUNTA(CitationInformation)=0,"",IF(INDEX(AuthorList[Author Name],$A2170)="","",
CONCATENATE("  - &amp;AuthorListID",TEXT($A2170,"0000"),
"  {CitationID: *CitationID0001",
", PersonID: *PersonID",TEXT(MATCH(INDEX(AuthorList[Author Name],$A2170),People[Full Name],0),"0000"),
", AuthorOrder: ",INDEX(AuthorList[Author Number],$A2170),"}")))</f>
        <v>#REF!</v>
      </c>
      <c r="K2170" t="e">
        <f>IF(INDEX(SamplingFeatures[Feature Code],$A2170)="","",
CONCATENATE("  - &amp;SamplingFeatureID",TEXT($A2170,"0000"),
" {","SamplingFeatureUUID:  ",CHAR(34),INDEX(SamplingFeatures[Sampling Feature UUID],$A2170),CHAR(34),
", SamplingFeatureTypeCV:  ",CHAR(34),INDEX(SamplingFeatures[Sampling Feature Type],$A2170),CHAR(34),
", SamplingFeatureCode:  ",CHAR(34),INDEX(SamplingFeatures[Feature Code],$A2170),CHAR(34),
", SamplingFeatureName:  ",CHAR(34),INDEX(SamplingFeatures[Feature Name],$A2170),CHAR(34),
", SamplingFeatureDescription:  ",CHAR(34),INDEX(SamplingFeatures[Feature Description],$A2170),CHAR(34),
", SamplingFeatureGeotypeCV:  ",CHAR(34),INDEX(SamplingFeatures[Feature Geo Type],$A2170),CHAR(34),
", FeatureGeometry:  ",CHAR(34),INDEX(SamplingFeatures[Feature Geometry],$A2170),CHAR(34),
", Elevation_m:  ",CHAR(34),INDEX(SamplingFeatures[Elevation_m],$A2170),CHAR(34),
", ElevationDatumCV:  ",CHAR(34),ElevationDatum,CHAR(34),"}"))</f>
        <v>#REF!</v>
      </c>
      <c r="L2170" t="e">
        <f>IF(INDEX(SamplingFeatures[Sampling Feature Type],$A2170)&lt;&gt;"Site","",
CONCATENATE("  - &amp;SiteID",TEXT(SUMPRODUCT(--($L$3:$L2169&lt;&gt;"")),"0000"),
" {","SamplingFeatureID:  *SamplingFeatureID",TEXT($A2170,"0000"),
", SiteTypeCV:  ",CHAR(34),INDEX(Sites[Site Type],$A2170),CHAR(34),
", Latitude:  ",INDEX(Sites[Latitude],$A2170),
", Longitude:  ",INDEX(Sites[Longitude],$A2170),
", SRSName:  ",CHAR(34),LatLonDatum,CHAR(34),"}"))</f>
        <v>#REF!</v>
      </c>
      <c r="M2170" t="e">
        <f>IF(INDEX(SamplingFeatures[Sampling Feature Type],$A2170)&lt;&gt;"Specimen","",
CONCATENATE("  - &amp;SpecimenID",TEXT(SUMPRODUCT(--($M$3:$M2169&lt;&gt;"")),"0000"),
" {","SamplingFeatureID:  *SamplingFeatureID",TEXT($A2170,"0000"),
", SpecimenTypeCV:  ",CHAR(34),INDEX(Specimens[Specimen Type],$A2170),CHAR(34),
", SpecimenMediumCV:  ",INDEX(Specimens[Specimen Medium],$A2170),
", IsFieldSpecimen:  ",CHAR(34),INDEX(Specimens[Is Field Specimen?],$A2170),CHAR(34),"}"))</f>
        <v>#REF!</v>
      </c>
      <c r="N2170" t="e">
        <f>IF(COUNTA(SpatialOffsets[])=0,"", IF(INDEX(SpatialOffsets[Spatial Offset Type],$A2170)="","",
CONCATENATE("  - &amp;SpatialOffsetID",TEXT($A2170,"0000"),
" {","SpatialOffsetTypeCV:  ",CHAR(34),INDEX(SpatialOffsets[Spatial Offset Type],$A2170),CHAR(34),
", Offset1Value:  ",INDEX(SpatialOffsets[Offset 1 Value],$A2170),
", Offset1UnitID:  ",CHAR(34),INDEX(SpatialOffsets[Offset 1 Unit],$A2170),CHAR(34),
", Offset2Value:  ",INDEX(SpatialOffsets[Offset 2 Value],$A2170),
", Offset2UnitID:  ",CHAR(34),INDEX(SpatialOffsets[Offset 2 Unit],$A2170),CHAR(34),
", Offset3Value:  ",INDEX(SpatialOffsets[Offset 3 Value],$A2170),
", Offset3UnitID:  ",CHAR(34),INDEX(SpatialOffsets[Offset 3 Unit],$A2170),CHAR(34),,"}")))</f>
        <v>#REF!</v>
      </c>
      <c r="O2170" t="e">
        <f>IF(COUNTA(RelatedFeatures[])=0,"", IF(INDEX(RelatedFeatures[First Sampling Feature Code],$A2170)="","",
CONCATENATE("  - &amp;RelationID",TEXT($A2170,"0000"),
" {","SamplingFeatureID:  *SamplingFeatureID",TEXT(MATCH(INDEX(RelatedFeatures[First Sampling Feature Code],$A2170),SamplingFeatures[Feature Code],0),"0000"),
", RelationshipTypeCV:  ",CHAR(34),INDEX(RelatedFeatures[Relationship Type],$A2170),CHAR(34),
", RelatedFeatureID: *SamplingFeatureID",TEXT(MATCH(INDEX(RelatedFeatures[Second Sampling Feature Code],$A2170),SamplingFeatures[Feature Code],0),"0000"),
", SpatialOffsetID:  ",IF(INDEX(RelatedFeatures[Offset Number],$A2170)="","",CONCATENATE("*SpatialOffsetID",TEXT(INDEX(RelatedFeatures[Offset Number],$A2170),"0000"))),"}")))</f>
        <v>#REF!</v>
      </c>
      <c r="P2170" t="e">
        <f>IF(INDEX(Methods[Method Type],$A2170)="","",
CONCATENATE("  - &amp;MethodID",TEXT($A2170,"0000"),
" {","MethodTypeCV:  ",CHAR(34),INDEX(Methods[Method Type],$A2170),CHAR(34),
", MethodCode:  ",CHAR(34),INDEX(Methods[Method Code],$A2170),CHAR(34),
", MethodName:  ",CHAR(34),INDEX(Methods[Method Name],$A2170),CHAR(34),
", MethodDescription:  ",CHAR(34),INDEX(Methods[Method Description],$A2170),CHAR(34),
", MethodLink:  ",CHAR(34),INDEX(Methods[Method Link],$A2170),CHAR(34),
", OrganizationID: *OrganizationID",TEXT(MATCH(INDEX(Methods[Organization Name],$A2170),Organizations[Organization Name],0),"0000"),"}"))</f>
        <v>#REF!</v>
      </c>
      <c r="Q2170" t="e">
        <f>IF(INDEX(Variables[Variable Type],$A2170)="","",
CONCATENATE("  - &amp;VariableID",TEXT($A2170,"0000"),
" {","VariableTypeCV:  ",CHAR(34),INDEX(Variables[Variable Type],$A2170),CHAR(34),
", VariableCode:  ",CHAR(34),INDEX(Variables[Variable Code],$A2170),CHAR(34),
", VariableNameCV:  ",CHAR(34),INDEX(Variables[Variable Name],$A2170),CHAR(34),
", VariableDefinition:  ",CHAR(34),INDEX(Variables[Variable Definition],$A2170),CHAR(34),
", SpecciationCV:  ",CHAR(34),INDEX(Variables[Speciation],$A2170),CHAR(34),
", NoDataValue:  ",CHAR(34),INDEX(Variables[No Data Value],$A2170),CHAR(34),"}"))</f>
        <v>#REF!</v>
      </c>
    </row>
    <row r="2171" spans="1:17" x14ac:dyDescent="0.25">
      <c r="A2171">
        <v>2168</v>
      </c>
      <c r="D2171" t="e">
        <f>IF(INDEX(People[First Name],$A2171)="","",
CONCATENATE("  - &amp;PersonID",TEXT($A2171,"0000"),
" {","PersonFirstName:  ",CHAR(34),INDEX(People[First Name],$A2171),CHAR(34),
", PersonMiddleName:  ",CHAR(34),INDEX(People[Middle Name],$A2171),CHAR(34),
", PersonLastName:  ",CHAR(34),INDEX(People[Last Name],$A2171),CHAR(34),"}"))</f>
        <v>#REF!</v>
      </c>
      <c r="E2171" t="e">
        <f>IF(INDEX(Organizations[Organization Type '[CV']],$A2171)="","",
CONCATENATE("  - &amp;OrganizationID",TEXT($A2171,"0000"),
" {","OrganizationTypeCV:  ",CHAR(34),INDEX(Organizations[Organization Type '[CV']],$A2171),CHAR(34),
", OrganizationCode:  ",CHAR(34),INDEX(Organizations[Organization Code],$A2171),CHAR(34),
", OrganizationName:  ",CHAR(34),INDEX(Organizations[Organization Name],$A2171),CHAR(34),
", OrganizationDescription:  ",CHAR(34),INDEX(Organizations[Organization Description],$A2171),CHAR(34),
", OrganizationLink:  ",CHAR(34),INDEX(Organizations[Organization Link],$A2171),CHAR(34),"}"))</f>
        <v>#REF!</v>
      </c>
      <c r="F2171" t="e">
        <f>IF(INDEX(People[First Name],$A2171)="","",
CONCATENATE("  - &amp;AffiliationID",TEXT($A2171,"0000"),
" {PersonID: *PersonID",TEXT($A2171,"0000"),
", OrganizationID: *OrganizationID",TEXT(MATCH(INDEX(People[Organization Name],$A2171),Organizations[Organization Name],0),"0000"),
", IsPrimaryOrganizationContact: , AffiliationStartDate: , AffiliationEndDate: , PrimaryPhone: ",
", PrimaryEmail: ",CHAR(34),INDEX(People[Primary Email],$A2171),CHAR(34),
", PrimaryAddress: ",CHAR(34),INDEX(People[Primary Address],$A2171),CHAR(34),
", PersonLink: }"))</f>
        <v>#REF!</v>
      </c>
      <c r="H2171" t="e">
        <f>IF(COUNTA(CitationInformation)=0,"",IF(INDEX(AuthorList[Author Name],$A2171)="","",
CONCATENATE("  - &amp;AuthorListID",TEXT($A2171,"0000"),
"  {CitationID: *CitationID0001",
", PersonID: *PersonID",TEXT(MATCH(INDEX(AuthorList[Author Name],$A2171),People[Full Name],0),"0000"),
", AuthorOrder: ",INDEX(AuthorList[Author Number],$A2171),"}")))</f>
        <v>#REF!</v>
      </c>
      <c r="K2171" t="e">
        <f>IF(INDEX(SamplingFeatures[Feature Code],$A2171)="","",
CONCATENATE("  - &amp;SamplingFeatureID",TEXT($A2171,"0000"),
" {","SamplingFeatureUUID:  ",CHAR(34),INDEX(SamplingFeatures[Sampling Feature UUID],$A2171),CHAR(34),
", SamplingFeatureTypeCV:  ",CHAR(34),INDEX(SamplingFeatures[Sampling Feature Type],$A2171),CHAR(34),
", SamplingFeatureCode:  ",CHAR(34),INDEX(SamplingFeatures[Feature Code],$A2171),CHAR(34),
", SamplingFeatureName:  ",CHAR(34),INDEX(SamplingFeatures[Feature Name],$A2171),CHAR(34),
", SamplingFeatureDescription:  ",CHAR(34),INDEX(SamplingFeatures[Feature Description],$A2171),CHAR(34),
", SamplingFeatureGeotypeCV:  ",CHAR(34),INDEX(SamplingFeatures[Feature Geo Type],$A2171),CHAR(34),
", FeatureGeometry:  ",CHAR(34),INDEX(SamplingFeatures[Feature Geometry],$A2171),CHAR(34),
", Elevation_m:  ",CHAR(34),INDEX(SamplingFeatures[Elevation_m],$A2171),CHAR(34),
", ElevationDatumCV:  ",CHAR(34),ElevationDatum,CHAR(34),"}"))</f>
        <v>#REF!</v>
      </c>
      <c r="L2171" t="e">
        <f>IF(INDEX(SamplingFeatures[Sampling Feature Type],$A2171)&lt;&gt;"Site","",
CONCATENATE("  - &amp;SiteID",TEXT(SUMPRODUCT(--($L$3:$L2170&lt;&gt;"")),"0000"),
" {","SamplingFeatureID:  *SamplingFeatureID",TEXT($A2171,"0000"),
", SiteTypeCV:  ",CHAR(34),INDEX(Sites[Site Type],$A2171),CHAR(34),
", Latitude:  ",INDEX(Sites[Latitude],$A2171),
", Longitude:  ",INDEX(Sites[Longitude],$A2171),
", SRSName:  ",CHAR(34),LatLonDatum,CHAR(34),"}"))</f>
        <v>#REF!</v>
      </c>
      <c r="M2171" t="e">
        <f>IF(INDEX(SamplingFeatures[Sampling Feature Type],$A2171)&lt;&gt;"Specimen","",
CONCATENATE("  - &amp;SpecimenID",TEXT(SUMPRODUCT(--($M$3:$M2170&lt;&gt;"")),"0000"),
" {","SamplingFeatureID:  *SamplingFeatureID",TEXT($A2171,"0000"),
", SpecimenTypeCV:  ",CHAR(34),INDEX(Specimens[Specimen Type],$A2171),CHAR(34),
", SpecimenMediumCV:  ",INDEX(Specimens[Specimen Medium],$A2171),
", IsFieldSpecimen:  ",CHAR(34),INDEX(Specimens[Is Field Specimen?],$A2171),CHAR(34),"}"))</f>
        <v>#REF!</v>
      </c>
      <c r="N2171" t="e">
        <f>IF(COUNTA(SpatialOffsets[])=0,"", IF(INDEX(SpatialOffsets[Spatial Offset Type],$A2171)="","",
CONCATENATE("  - &amp;SpatialOffsetID",TEXT($A2171,"0000"),
" {","SpatialOffsetTypeCV:  ",CHAR(34),INDEX(SpatialOffsets[Spatial Offset Type],$A2171),CHAR(34),
", Offset1Value:  ",INDEX(SpatialOffsets[Offset 1 Value],$A2171),
", Offset1UnitID:  ",CHAR(34),INDEX(SpatialOffsets[Offset 1 Unit],$A2171),CHAR(34),
", Offset2Value:  ",INDEX(SpatialOffsets[Offset 2 Value],$A2171),
", Offset2UnitID:  ",CHAR(34),INDEX(SpatialOffsets[Offset 2 Unit],$A2171),CHAR(34),
", Offset3Value:  ",INDEX(SpatialOffsets[Offset 3 Value],$A2171),
", Offset3UnitID:  ",CHAR(34),INDEX(SpatialOffsets[Offset 3 Unit],$A2171),CHAR(34),,"}")))</f>
        <v>#REF!</v>
      </c>
      <c r="O2171" t="e">
        <f>IF(COUNTA(RelatedFeatures[])=0,"", IF(INDEX(RelatedFeatures[First Sampling Feature Code],$A2171)="","",
CONCATENATE("  - &amp;RelationID",TEXT($A2171,"0000"),
" {","SamplingFeatureID:  *SamplingFeatureID",TEXT(MATCH(INDEX(RelatedFeatures[First Sampling Feature Code],$A2171),SamplingFeatures[Feature Code],0),"0000"),
", RelationshipTypeCV:  ",CHAR(34),INDEX(RelatedFeatures[Relationship Type],$A2171),CHAR(34),
", RelatedFeatureID: *SamplingFeatureID",TEXT(MATCH(INDEX(RelatedFeatures[Second Sampling Feature Code],$A2171),SamplingFeatures[Feature Code],0),"0000"),
", SpatialOffsetID:  ",IF(INDEX(RelatedFeatures[Offset Number],$A2171)="","",CONCATENATE("*SpatialOffsetID",TEXT(INDEX(RelatedFeatures[Offset Number],$A2171),"0000"))),"}")))</f>
        <v>#REF!</v>
      </c>
      <c r="P2171" t="e">
        <f>IF(INDEX(Methods[Method Type],$A2171)="","",
CONCATENATE("  - &amp;MethodID",TEXT($A2171,"0000"),
" {","MethodTypeCV:  ",CHAR(34),INDEX(Methods[Method Type],$A2171),CHAR(34),
", MethodCode:  ",CHAR(34),INDEX(Methods[Method Code],$A2171),CHAR(34),
", MethodName:  ",CHAR(34),INDEX(Methods[Method Name],$A2171),CHAR(34),
", MethodDescription:  ",CHAR(34),INDEX(Methods[Method Description],$A2171),CHAR(34),
", MethodLink:  ",CHAR(34),INDEX(Methods[Method Link],$A2171),CHAR(34),
", OrganizationID: *OrganizationID",TEXT(MATCH(INDEX(Methods[Organization Name],$A2171),Organizations[Organization Name],0),"0000"),"}"))</f>
        <v>#REF!</v>
      </c>
      <c r="Q2171" t="e">
        <f>IF(INDEX(Variables[Variable Type],$A2171)="","",
CONCATENATE("  - &amp;VariableID",TEXT($A2171,"0000"),
" {","VariableTypeCV:  ",CHAR(34),INDEX(Variables[Variable Type],$A2171),CHAR(34),
", VariableCode:  ",CHAR(34),INDEX(Variables[Variable Code],$A2171),CHAR(34),
", VariableNameCV:  ",CHAR(34),INDEX(Variables[Variable Name],$A2171),CHAR(34),
", VariableDefinition:  ",CHAR(34),INDEX(Variables[Variable Definition],$A2171),CHAR(34),
", SpecciationCV:  ",CHAR(34),INDEX(Variables[Speciation],$A2171),CHAR(34),
", NoDataValue:  ",CHAR(34),INDEX(Variables[No Data Value],$A2171),CHAR(34),"}"))</f>
        <v>#REF!</v>
      </c>
    </row>
    <row r="2172" spans="1:17" x14ac:dyDescent="0.25">
      <c r="A2172">
        <v>2169</v>
      </c>
      <c r="D2172" t="e">
        <f>IF(INDEX(People[First Name],$A2172)="","",
CONCATENATE("  - &amp;PersonID",TEXT($A2172,"0000"),
" {","PersonFirstName:  ",CHAR(34),INDEX(People[First Name],$A2172),CHAR(34),
", PersonMiddleName:  ",CHAR(34),INDEX(People[Middle Name],$A2172),CHAR(34),
", PersonLastName:  ",CHAR(34),INDEX(People[Last Name],$A2172),CHAR(34),"}"))</f>
        <v>#REF!</v>
      </c>
      <c r="E2172" t="e">
        <f>IF(INDEX(Organizations[Organization Type '[CV']],$A2172)="","",
CONCATENATE("  - &amp;OrganizationID",TEXT($A2172,"0000"),
" {","OrganizationTypeCV:  ",CHAR(34),INDEX(Organizations[Organization Type '[CV']],$A2172),CHAR(34),
", OrganizationCode:  ",CHAR(34),INDEX(Organizations[Organization Code],$A2172),CHAR(34),
", OrganizationName:  ",CHAR(34),INDEX(Organizations[Organization Name],$A2172),CHAR(34),
", OrganizationDescription:  ",CHAR(34),INDEX(Organizations[Organization Description],$A2172),CHAR(34),
", OrganizationLink:  ",CHAR(34),INDEX(Organizations[Organization Link],$A2172),CHAR(34),"}"))</f>
        <v>#REF!</v>
      </c>
      <c r="F2172" t="e">
        <f>IF(INDEX(People[First Name],$A2172)="","",
CONCATENATE("  - &amp;AffiliationID",TEXT($A2172,"0000"),
" {PersonID: *PersonID",TEXT($A2172,"0000"),
", OrganizationID: *OrganizationID",TEXT(MATCH(INDEX(People[Organization Name],$A2172),Organizations[Organization Name],0),"0000"),
", IsPrimaryOrganizationContact: , AffiliationStartDate: , AffiliationEndDate: , PrimaryPhone: ",
", PrimaryEmail: ",CHAR(34),INDEX(People[Primary Email],$A2172),CHAR(34),
", PrimaryAddress: ",CHAR(34),INDEX(People[Primary Address],$A2172),CHAR(34),
", PersonLink: }"))</f>
        <v>#REF!</v>
      </c>
      <c r="H2172" t="e">
        <f>IF(COUNTA(CitationInformation)=0,"",IF(INDEX(AuthorList[Author Name],$A2172)="","",
CONCATENATE("  - &amp;AuthorListID",TEXT($A2172,"0000"),
"  {CitationID: *CitationID0001",
", PersonID: *PersonID",TEXT(MATCH(INDEX(AuthorList[Author Name],$A2172),People[Full Name],0),"0000"),
", AuthorOrder: ",INDEX(AuthorList[Author Number],$A2172),"}")))</f>
        <v>#REF!</v>
      </c>
      <c r="K2172" t="e">
        <f>IF(INDEX(SamplingFeatures[Feature Code],$A2172)="","",
CONCATENATE("  - &amp;SamplingFeatureID",TEXT($A2172,"0000"),
" {","SamplingFeatureUUID:  ",CHAR(34),INDEX(SamplingFeatures[Sampling Feature UUID],$A2172),CHAR(34),
", SamplingFeatureTypeCV:  ",CHAR(34),INDEX(SamplingFeatures[Sampling Feature Type],$A2172),CHAR(34),
", SamplingFeatureCode:  ",CHAR(34),INDEX(SamplingFeatures[Feature Code],$A2172),CHAR(34),
", SamplingFeatureName:  ",CHAR(34),INDEX(SamplingFeatures[Feature Name],$A2172),CHAR(34),
", SamplingFeatureDescription:  ",CHAR(34),INDEX(SamplingFeatures[Feature Description],$A2172),CHAR(34),
", SamplingFeatureGeotypeCV:  ",CHAR(34),INDEX(SamplingFeatures[Feature Geo Type],$A2172),CHAR(34),
", FeatureGeometry:  ",CHAR(34),INDEX(SamplingFeatures[Feature Geometry],$A2172),CHAR(34),
", Elevation_m:  ",CHAR(34),INDEX(SamplingFeatures[Elevation_m],$A2172),CHAR(34),
", ElevationDatumCV:  ",CHAR(34),ElevationDatum,CHAR(34),"}"))</f>
        <v>#REF!</v>
      </c>
      <c r="L2172" t="e">
        <f>IF(INDEX(SamplingFeatures[Sampling Feature Type],$A2172)&lt;&gt;"Site","",
CONCATENATE("  - &amp;SiteID",TEXT(SUMPRODUCT(--($L$3:$L2171&lt;&gt;"")),"0000"),
" {","SamplingFeatureID:  *SamplingFeatureID",TEXT($A2172,"0000"),
", SiteTypeCV:  ",CHAR(34),INDEX(Sites[Site Type],$A2172),CHAR(34),
", Latitude:  ",INDEX(Sites[Latitude],$A2172),
", Longitude:  ",INDEX(Sites[Longitude],$A2172),
", SRSName:  ",CHAR(34),LatLonDatum,CHAR(34),"}"))</f>
        <v>#REF!</v>
      </c>
      <c r="M2172" t="e">
        <f>IF(INDEX(SamplingFeatures[Sampling Feature Type],$A2172)&lt;&gt;"Specimen","",
CONCATENATE("  - &amp;SpecimenID",TEXT(SUMPRODUCT(--($M$3:$M2171&lt;&gt;"")),"0000"),
" {","SamplingFeatureID:  *SamplingFeatureID",TEXT($A2172,"0000"),
", SpecimenTypeCV:  ",CHAR(34),INDEX(Specimens[Specimen Type],$A2172),CHAR(34),
", SpecimenMediumCV:  ",INDEX(Specimens[Specimen Medium],$A2172),
", IsFieldSpecimen:  ",CHAR(34),INDEX(Specimens[Is Field Specimen?],$A2172),CHAR(34),"}"))</f>
        <v>#REF!</v>
      </c>
      <c r="N2172" t="e">
        <f>IF(COUNTA(SpatialOffsets[])=0,"", IF(INDEX(SpatialOffsets[Spatial Offset Type],$A2172)="","",
CONCATENATE("  - &amp;SpatialOffsetID",TEXT($A2172,"0000"),
" {","SpatialOffsetTypeCV:  ",CHAR(34),INDEX(SpatialOffsets[Spatial Offset Type],$A2172),CHAR(34),
", Offset1Value:  ",INDEX(SpatialOffsets[Offset 1 Value],$A2172),
", Offset1UnitID:  ",CHAR(34),INDEX(SpatialOffsets[Offset 1 Unit],$A2172),CHAR(34),
", Offset2Value:  ",INDEX(SpatialOffsets[Offset 2 Value],$A2172),
", Offset2UnitID:  ",CHAR(34),INDEX(SpatialOffsets[Offset 2 Unit],$A2172),CHAR(34),
", Offset3Value:  ",INDEX(SpatialOffsets[Offset 3 Value],$A2172),
", Offset3UnitID:  ",CHAR(34),INDEX(SpatialOffsets[Offset 3 Unit],$A2172),CHAR(34),,"}")))</f>
        <v>#REF!</v>
      </c>
      <c r="O2172" t="e">
        <f>IF(COUNTA(RelatedFeatures[])=0,"", IF(INDEX(RelatedFeatures[First Sampling Feature Code],$A2172)="","",
CONCATENATE("  - &amp;RelationID",TEXT($A2172,"0000"),
" {","SamplingFeatureID:  *SamplingFeatureID",TEXT(MATCH(INDEX(RelatedFeatures[First Sampling Feature Code],$A2172),SamplingFeatures[Feature Code],0),"0000"),
", RelationshipTypeCV:  ",CHAR(34),INDEX(RelatedFeatures[Relationship Type],$A2172),CHAR(34),
", RelatedFeatureID: *SamplingFeatureID",TEXT(MATCH(INDEX(RelatedFeatures[Second Sampling Feature Code],$A2172),SamplingFeatures[Feature Code],0),"0000"),
", SpatialOffsetID:  ",IF(INDEX(RelatedFeatures[Offset Number],$A2172)="","",CONCATENATE("*SpatialOffsetID",TEXT(INDEX(RelatedFeatures[Offset Number],$A2172),"0000"))),"}")))</f>
        <v>#REF!</v>
      </c>
      <c r="P2172" t="e">
        <f>IF(INDEX(Methods[Method Type],$A2172)="","",
CONCATENATE("  - &amp;MethodID",TEXT($A2172,"0000"),
" {","MethodTypeCV:  ",CHAR(34),INDEX(Methods[Method Type],$A2172),CHAR(34),
", MethodCode:  ",CHAR(34),INDEX(Methods[Method Code],$A2172),CHAR(34),
", MethodName:  ",CHAR(34),INDEX(Methods[Method Name],$A2172),CHAR(34),
", MethodDescription:  ",CHAR(34),INDEX(Methods[Method Description],$A2172),CHAR(34),
", MethodLink:  ",CHAR(34),INDEX(Methods[Method Link],$A2172),CHAR(34),
", OrganizationID: *OrganizationID",TEXT(MATCH(INDEX(Methods[Organization Name],$A2172),Organizations[Organization Name],0),"0000"),"}"))</f>
        <v>#REF!</v>
      </c>
      <c r="Q2172" t="e">
        <f>IF(INDEX(Variables[Variable Type],$A2172)="","",
CONCATENATE("  - &amp;VariableID",TEXT($A2172,"0000"),
" {","VariableTypeCV:  ",CHAR(34),INDEX(Variables[Variable Type],$A2172),CHAR(34),
", VariableCode:  ",CHAR(34),INDEX(Variables[Variable Code],$A2172),CHAR(34),
", VariableNameCV:  ",CHAR(34),INDEX(Variables[Variable Name],$A2172),CHAR(34),
", VariableDefinition:  ",CHAR(34),INDEX(Variables[Variable Definition],$A2172),CHAR(34),
", SpecciationCV:  ",CHAR(34),INDEX(Variables[Speciation],$A2172),CHAR(34),
", NoDataValue:  ",CHAR(34),INDEX(Variables[No Data Value],$A2172),CHAR(34),"}"))</f>
        <v>#REF!</v>
      </c>
    </row>
    <row r="2173" spans="1:17" x14ac:dyDescent="0.25">
      <c r="A2173">
        <v>2170</v>
      </c>
      <c r="D2173" t="e">
        <f>IF(INDEX(People[First Name],$A2173)="","",
CONCATENATE("  - &amp;PersonID",TEXT($A2173,"0000"),
" {","PersonFirstName:  ",CHAR(34),INDEX(People[First Name],$A2173),CHAR(34),
", PersonMiddleName:  ",CHAR(34),INDEX(People[Middle Name],$A2173),CHAR(34),
", PersonLastName:  ",CHAR(34),INDEX(People[Last Name],$A2173),CHAR(34),"}"))</f>
        <v>#REF!</v>
      </c>
      <c r="E2173" t="e">
        <f>IF(INDEX(Organizations[Organization Type '[CV']],$A2173)="","",
CONCATENATE("  - &amp;OrganizationID",TEXT($A2173,"0000"),
" {","OrganizationTypeCV:  ",CHAR(34),INDEX(Organizations[Organization Type '[CV']],$A2173),CHAR(34),
", OrganizationCode:  ",CHAR(34),INDEX(Organizations[Organization Code],$A2173),CHAR(34),
", OrganizationName:  ",CHAR(34),INDEX(Organizations[Organization Name],$A2173),CHAR(34),
", OrganizationDescription:  ",CHAR(34),INDEX(Organizations[Organization Description],$A2173),CHAR(34),
", OrganizationLink:  ",CHAR(34),INDEX(Organizations[Organization Link],$A2173),CHAR(34),"}"))</f>
        <v>#REF!</v>
      </c>
      <c r="F2173" t="e">
        <f>IF(INDEX(People[First Name],$A2173)="","",
CONCATENATE("  - &amp;AffiliationID",TEXT($A2173,"0000"),
" {PersonID: *PersonID",TEXT($A2173,"0000"),
", OrganizationID: *OrganizationID",TEXT(MATCH(INDEX(People[Organization Name],$A2173),Organizations[Organization Name],0),"0000"),
", IsPrimaryOrganizationContact: , AffiliationStartDate: , AffiliationEndDate: , PrimaryPhone: ",
", PrimaryEmail: ",CHAR(34),INDEX(People[Primary Email],$A2173),CHAR(34),
", PrimaryAddress: ",CHAR(34),INDEX(People[Primary Address],$A2173),CHAR(34),
", PersonLink: }"))</f>
        <v>#REF!</v>
      </c>
      <c r="H2173" t="e">
        <f>IF(COUNTA(CitationInformation)=0,"",IF(INDEX(AuthorList[Author Name],$A2173)="","",
CONCATENATE("  - &amp;AuthorListID",TEXT($A2173,"0000"),
"  {CitationID: *CitationID0001",
", PersonID: *PersonID",TEXT(MATCH(INDEX(AuthorList[Author Name],$A2173),People[Full Name],0),"0000"),
", AuthorOrder: ",INDEX(AuthorList[Author Number],$A2173),"}")))</f>
        <v>#REF!</v>
      </c>
      <c r="K2173" t="e">
        <f>IF(INDEX(SamplingFeatures[Feature Code],$A2173)="","",
CONCATENATE("  - &amp;SamplingFeatureID",TEXT($A2173,"0000"),
" {","SamplingFeatureUUID:  ",CHAR(34),INDEX(SamplingFeatures[Sampling Feature UUID],$A2173),CHAR(34),
", SamplingFeatureTypeCV:  ",CHAR(34),INDEX(SamplingFeatures[Sampling Feature Type],$A2173),CHAR(34),
", SamplingFeatureCode:  ",CHAR(34),INDEX(SamplingFeatures[Feature Code],$A2173),CHAR(34),
", SamplingFeatureName:  ",CHAR(34),INDEX(SamplingFeatures[Feature Name],$A2173),CHAR(34),
", SamplingFeatureDescription:  ",CHAR(34),INDEX(SamplingFeatures[Feature Description],$A2173),CHAR(34),
", SamplingFeatureGeotypeCV:  ",CHAR(34),INDEX(SamplingFeatures[Feature Geo Type],$A2173),CHAR(34),
", FeatureGeometry:  ",CHAR(34),INDEX(SamplingFeatures[Feature Geometry],$A2173),CHAR(34),
", Elevation_m:  ",CHAR(34),INDEX(SamplingFeatures[Elevation_m],$A2173),CHAR(34),
", ElevationDatumCV:  ",CHAR(34),ElevationDatum,CHAR(34),"}"))</f>
        <v>#REF!</v>
      </c>
      <c r="L2173" t="e">
        <f>IF(INDEX(SamplingFeatures[Sampling Feature Type],$A2173)&lt;&gt;"Site","",
CONCATENATE("  - &amp;SiteID",TEXT(SUMPRODUCT(--($L$3:$L2172&lt;&gt;"")),"0000"),
" {","SamplingFeatureID:  *SamplingFeatureID",TEXT($A2173,"0000"),
", SiteTypeCV:  ",CHAR(34),INDEX(Sites[Site Type],$A2173),CHAR(34),
", Latitude:  ",INDEX(Sites[Latitude],$A2173),
", Longitude:  ",INDEX(Sites[Longitude],$A2173),
", SRSName:  ",CHAR(34),LatLonDatum,CHAR(34),"}"))</f>
        <v>#REF!</v>
      </c>
      <c r="M2173" t="e">
        <f>IF(INDEX(SamplingFeatures[Sampling Feature Type],$A2173)&lt;&gt;"Specimen","",
CONCATENATE("  - &amp;SpecimenID",TEXT(SUMPRODUCT(--($M$3:$M2172&lt;&gt;"")),"0000"),
" {","SamplingFeatureID:  *SamplingFeatureID",TEXT($A2173,"0000"),
", SpecimenTypeCV:  ",CHAR(34),INDEX(Specimens[Specimen Type],$A2173),CHAR(34),
", SpecimenMediumCV:  ",INDEX(Specimens[Specimen Medium],$A2173),
", IsFieldSpecimen:  ",CHAR(34),INDEX(Specimens[Is Field Specimen?],$A2173),CHAR(34),"}"))</f>
        <v>#REF!</v>
      </c>
      <c r="N2173" t="e">
        <f>IF(COUNTA(SpatialOffsets[])=0,"", IF(INDEX(SpatialOffsets[Spatial Offset Type],$A2173)="","",
CONCATENATE("  - &amp;SpatialOffsetID",TEXT($A2173,"0000"),
" {","SpatialOffsetTypeCV:  ",CHAR(34),INDEX(SpatialOffsets[Spatial Offset Type],$A2173),CHAR(34),
", Offset1Value:  ",INDEX(SpatialOffsets[Offset 1 Value],$A2173),
", Offset1UnitID:  ",CHAR(34),INDEX(SpatialOffsets[Offset 1 Unit],$A2173),CHAR(34),
", Offset2Value:  ",INDEX(SpatialOffsets[Offset 2 Value],$A2173),
", Offset2UnitID:  ",CHAR(34),INDEX(SpatialOffsets[Offset 2 Unit],$A2173),CHAR(34),
", Offset3Value:  ",INDEX(SpatialOffsets[Offset 3 Value],$A2173),
", Offset3UnitID:  ",CHAR(34),INDEX(SpatialOffsets[Offset 3 Unit],$A2173),CHAR(34),,"}")))</f>
        <v>#REF!</v>
      </c>
      <c r="O2173" t="e">
        <f>IF(COUNTA(RelatedFeatures[])=0,"", IF(INDEX(RelatedFeatures[First Sampling Feature Code],$A2173)="","",
CONCATENATE("  - &amp;RelationID",TEXT($A2173,"0000"),
" {","SamplingFeatureID:  *SamplingFeatureID",TEXT(MATCH(INDEX(RelatedFeatures[First Sampling Feature Code],$A2173),SamplingFeatures[Feature Code],0),"0000"),
", RelationshipTypeCV:  ",CHAR(34),INDEX(RelatedFeatures[Relationship Type],$A2173),CHAR(34),
", RelatedFeatureID: *SamplingFeatureID",TEXT(MATCH(INDEX(RelatedFeatures[Second Sampling Feature Code],$A2173),SamplingFeatures[Feature Code],0),"0000"),
", SpatialOffsetID:  ",IF(INDEX(RelatedFeatures[Offset Number],$A2173)="","",CONCATENATE("*SpatialOffsetID",TEXT(INDEX(RelatedFeatures[Offset Number],$A2173),"0000"))),"}")))</f>
        <v>#REF!</v>
      </c>
      <c r="P2173" t="e">
        <f>IF(INDEX(Methods[Method Type],$A2173)="","",
CONCATENATE("  - &amp;MethodID",TEXT($A2173,"0000"),
" {","MethodTypeCV:  ",CHAR(34),INDEX(Methods[Method Type],$A2173),CHAR(34),
", MethodCode:  ",CHAR(34),INDEX(Methods[Method Code],$A2173),CHAR(34),
", MethodName:  ",CHAR(34),INDEX(Methods[Method Name],$A2173),CHAR(34),
", MethodDescription:  ",CHAR(34),INDEX(Methods[Method Description],$A2173),CHAR(34),
", MethodLink:  ",CHAR(34),INDEX(Methods[Method Link],$A2173),CHAR(34),
", OrganizationID: *OrganizationID",TEXT(MATCH(INDEX(Methods[Organization Name],$A2173),Organizations[Organization Name],0),"0000"),"}"))</f>
        <v>#REF!</v>
      </c>
      <c r="Q2173" t="e">
        <f>IF(INDEX(Variables[Variable Type],$A2173)="","",
CONCATENATE("  - &amp;VariableID",TEXT($A2173,"0000"),
" {","VariableTypeCV:  ",CHAR(34),INDEX(Variables[Variable Type],$A2173),CHAR(34),
", VariableCode:  ",CHAR(34),INDEX(Variables[Variable Code],$A2173),CHAR(34),
", VariableNameCV:  ",CHAR(34),INDEX(Variables[Variable Name],$A2173),CHAR(34),
", VariableDefinition:  ",CHAR(34),INDEX(Variables[Variable Definition],$A2173),CHAR(34),
", SpecciationCV:  ",CHAR(34),INDEX(Variables[Speciation],$A2173),CHAR(34),
", NoDataValue:  ",CHAR(34),INDEX(Variables[No Data Value],$A2173),CHAR(34),"}"))</f>
        <v>#REF!</v>
      </c>
    </row>
    <row r="2174" spans="1:17" x14ac:dyDescent="0.25">
      <c r="A2174">
        <v>2171</v>
      </c>
      <c r="D2174" t="e">
        <f>IF(INDEX(People[First Name],$A2174)="","",
CONCATENATE("  - &amp;PersonID",TEXT($A2174,"0000"),
" {","PersonFirstName:  ",CHAR(34),INDEX(People[First Name],$A2174),CHAR(34),
", PersonMiddleName:  ",CHAR(34),INDEX(People[Middle Name],$A2174),CHAR(34),
", PersonLastName:  ",CHAR(34),INDEX(People[Last Name],$A2174),CHAR(34),"}"))</f>
        <v>#REF!</v>
      </c>
      <c r="E2174" t="e">
        <f>IF(INDEX(Organizations[Organization Type '[CV']],$A2174)="","",
CONCATENATE("  - &amp;OrganizationID",TEXT($A2174,"0000"),
" {","OrganizationTypeCV:  ",CHAR(34),INDEX(Organizations[Organization Type '[CV']],$A2174),CHAR(34),
", OrganizationCode:  ",CHAR(34),INDEX(Organizations[Organization Code],$A2174),CHAR(34),
", OrganizationName:  ",CHAR(34),INDEX(Organizations[Organization Name],$A2174),CHAR(34),
", OrganizationDescription:  ",CHAR(34),INDEX(Organizations[Organization Description],$A2174),CHAR(34),
", OrganizationLink:  ",CHAR(34),INDEX(Organizations[Organization Link],$A2174),CHAR(34),"}"))</f>
        <v>#REF!</v>
      </c>
      <c r="F2174" t="e">
        <f>IF(INDEX(People[First Name],$A2174)="","",
CONCATENATE("  - &amp;AffiliationID",TEXT($A2174,"0000"),
" {PersonID: *PersonID",TEXT($A2174,"0000"),
", OrganizationID: *OrganizationID",TEXT(MATCH(INDEX(People[Organization Name],$A2174),Organizations[Organization Name],0),"0000"),
", IsPrimaryOrganizationContact: , AffiliationStartDate: , AffiliationEndDate: , PrimaryPhone: ",
", PrimaryEmail: ",CHAR(34),INDEX(People[Primary Email],$A2174),CHAR(34),
", PrimaryAddress: ",CHAR(34),INDEX(People[Primary Address],$A2174),CHAR(34),
", PersonLink: }"))</f>
        <v>#REF!</v>
      </c>
      <c r="H2174" t="e">
        <f>IF(COUNTA(CitationInformation)=0,"",IF(INDEX(AuthorList[Author Name],$A2174)="","",
CONCATENATE("  - &amp;AuthorListID",TEXT($A2174,"0000"),
"  {CitationID: *CitationID0001",
", PersonID: *PersonID",TEXT(MATCH(INDEX(AuthorList[Author Name],$A2174),People[Full Name],0),"0000"),
", AuthorOrder: ",INDEX(AuthorList[Author Number],$A2174),"}")))</f>
        <v>#REF!</v>
      </c>
      <c r="K2174" t="e">
        <f>IF(INDEX(SamplingFeatures[Feature Code],$A2174)="","",
CONCATENATE("  - &amp;SamplingFeatureID",TEXT($A2174,"0000"),
" {","SamplingFeatureUUID:  ",CHAR(34),INDEX(SamplingFeatures[Sampling Feature UUID],$A2174),CHAR(34),
", SamplingFeatureTypeCV:  ",CHAR(34),INDEX(SamplingFeatures[Sampling Feature Type],$A2174),CHAR(34),
", SamplingFeatureCode:  ",CHAR(34),INDEX(SamplingFeatures[Feature Code],$A2174),CHAR(34),
", SamplingFeatureName:  ",CHAR(34),INDEX(SamplingFeatures[Feature Name],$A2174),CHAR(34),
", SamplingFeatureDescription:  ",CHAR(34),INDEX(SamplingFeatures[Feature Description],$A2174),CHAR(34),
", SamplingFeatureGeotypeCV:  ",CHAR(34),INDEX(SamplingFeatures[Feature Geo Type],$A2174),CHAR(34),
", FeatureGeometry:  ",CHAR(34),INDEX(SamplingFeatures[Feature Geometry],$A2174),CHAR(34),
", Elevation_m:  ",CHAR(34),INDEX(SamplingFeatures[Elevation_m],$A2174),CHAR(34),
", ElevationDatumCV:  ",CHAR(34),ElevationDatum,CHAR(34),"}"))</f>
        <v>#REF!</v>
      </c>
      <c r="L2174" t="e">
        <f>IF(INDEX(SamplingFeatures[Sampling Feature Type],$A2174)&lt;&gt;"Site","",
CONCATENATE("  - &amp;SiteID",TEXT(SUMPRODUCT(--($L$3:$L2173&lt;&gt;"")),"0000"),
" {","SamplingFeatureID:  *SamplingFeatureID",TEXT($A2174,"0000"),
", SiteTypeCV:  ",CHAR(34),INDEX(Sites[Site Type],$A2174),CHAR(34),
", Latitude:  ",INDEX(Sites[Latitude],$A2174),
", Longitude:  ",INDEX(Sites[Longitude],$A2174),
", SRSName:  ",CHAR(34),LatLonDatum,CHAR(34),"}"))</f>
        <v>#REF!</v>
      </c>
      <c r="M2174" t="e">
        <f>IF(INDEX(SamplingFeatures[Sampling Feature Type],$A2174)&lt;&gt;"Specimen","",
CONCATENATE("  - &amp;SpecimenID",TEXT(SUMPRODUCT(--($M$3:$M2173&lt;&gt;"")),"0000"),
" {","SamplingFeatureID:  *SamplingFeatureID",TEXT($A2174,"0000"),
", SpecimenTypeCV:  ",CHAR(34),INDEX(Specimens[Specimen Type],$A2174),CHAR(34),
", SpecimenMediumCV:  ",INDEX(Specimens[Specimen Medium],$A2174),
", IsFieldSpecimen:  ",CHAR(34),INDEX(Specimens[Is Field Specimen?],$A2174),CHAR(34),"}"))</f>
        <v>#REF!</v>
      </c>
      <c r="N2174" t="e">
        <f>IF(COUNTA(SpatialOffsets[])=0,"", IF(INDEX(SpatialOffsets[Spatial Offset Type],$A2174)="","",
CONCATENATE("  - &amp;SpatialOffsetID",TEXT($A2174,"0000"),
" {","SpatialOffsetTypeCV:  ",CHAR(34),INDEX(SpatialOffsets[Spatial Offset Type],$A2174),CHAR(34),
", Offset1Value:  ",INDEX(SpatialOffsets[Offset 1 Value],$A2174),
", Offset1UnitID:  ",CHAR(34),INDEX(SpatialOffsets[Offset 1 Unit],$A2174),CHAR(34),
", Offset2Value:  ",INDEX(SpatialOffsets[Offset 2 Value],$A2174),
", Offset2UnitID:  ",CHAR(34),INDEX(SpatialOffsets[Offset 2 Unit],$A2174),CHAR(34),
", Offset3Value:  ",INDEX(SpatialOffsets[Offset 3 Value],$A2174),
", Offset3UnitID:  ",CHAR(34),INDEX(SpatialOffsets[Offset 3 Unit],$A2174),CHAR(34),,"}")))</f>
        <v>#REF!</v>
      </c>
      <c r="O2174" t="e">
        <f>IF(COUNTA(RelatedFeatures[])=0,"", IF(INDEX(RelatedFeatures[First Sampling Feature Code],$A2174)="","",
CONCATENATE("  - &amp;RelationID",TEXT($A2174,"0000"),
" {","SamplingFeatureID:  *SamplingFeatureID",TEXT(MATCH(INDEX(RelatedFeatures[First Sampling Feature Code],$A2174),SamplingFeatures[Feature Code],0),"0000"),
", RelationshipTypeCV:  ",CHAR(34),INDEX(RelatedFeatures[Relationship Type],$A2174),CHAR(34),
", RelatedFeatureID: *SamplingFeatureID",TEXT(MATCH(INDEX(RelatedFeatures[Second Sampling Feature Code],$A2174),SamplingFeatures[Feature Code],0),"0000"),
", SpatialOffsetID:  ",IF(INDEX(RelatedFeatures[Offset Number],$A2174)="","",CONCATENATE("*SpatialOffsetID",TEXT(INDEX(RelatedFeatures[Offset Number],$A2174),"0000"))),"}")))</f>
        <v>#REF!</v>
      </c>
      <c r="P2174" t="e">
        <f>IF(INDEX(Methods[Method Type],$A2174)="","",
CONCATENATE("  - &amp;MethodID",TEXT($A2174,"0000"),
" {","MethodTypeCV:  ",CHAR(34),INDEX(Methods[Method Type],$A2174),CHAR(34),
", MethodCode:  ",CHAR(34),INDEX(Methods[Method Code],$A2174),CHAR(34),
", MethodName:  ",CHAR(34),INDEX(Methods[Method Name],$A2174),CHAR(34),
", MethodDescription:  ",CHAR(34),INDEX(Methods[Method Description],$A2174),CHAR(34),
", MethodLink:  ",CHAR(34),INDEX(Methods[Method Link],$A2174),CHAR(34),
", OrganizationID: *OrganizationID",TEXT(MATCH(INDEX(Methods[Organization Name],$A2174),Organizations[Organization Name],0),"0000"),"}"))</f>
        <v>#REF!</v>
      </c>
      <c r="Q2174" t="e">
        <f>IF(INDEX(Variables[Variable Type],$A2174)="","",
CONCATENATE("  - &amp;VariableID",TEXT($A2174,"0000"),
" {","VariableTypeCV:  ",CHAR(34),INDEX(Variables[Variable Type],$A2174),CHAR(34),
", VariableCode:  ",CHAR(34),INDEX(Variables[Variable Code],$A2174),CHAR(34),
", VariableNameCV:  ",CHAR(34),INDEX(Variables[Variable Name],$A2174),CHAR(34),
", VariableDefinition:  ",CHAR(34),INDEX(Variables[Variable Definition],$A2174),CHAR(34),
", SpecciationCV:  ",CHAR(34),INDEX(Variables[Speciation],$A2174),CHAR(34),
", NoDataValue:  ",CHAR(34),INDEX(Variables[No Data Value],$A2174),CHAR(34),"}"))</f>
        <v>#REF!</v>
      </c>
    </row>
    <row r="2175" spans="1:17" x14ac:dyDescent="0.25">
      <c r="A2175">
        <v>2172</v>
      </c>
      <c r="D2175" t="e">
        <f>IF(INDEX(People[First Name],$A2175)="","",
CONCATENATE("  - &amp;PersonID",TEXT($A2175,"0000"),
" {","PersonFirstName:  ",CHAR(34),INDEX(People[First Name],$A2175),CHAR(34),
", PersonMiddleName:  ",CHAR(34),INDEX(People[Middle Name],$A2175),CHAR(34),
", PersonLastName:  ",CHAR(34),INDEX(People[Last Name],$A2175),CHAR(34),"}"))</f>
        <v>#REF!</v>
      </c>
      <c r="E2175" t="e">
        <f>IF(INDEX(Organizations[Organization Type '[CV']],$A2175)="","",
CONCATENATE("  - &amp;OrganizationID",TEXT($A2175,"0000"),
" {","OrganizationTypeCV:  ",CHAR(34),INDEX(Organizations[Organization Type '[CV']],$A2175),CHAR(34),
", OrganizationCode:  ",CHAR(34),INDEX(Organizations[Organization Code],$A2175),CHAR(34),
", OrganizationName:  ",CHAR(34),INDEX(Organizations[Organization Name],$A2175),CHAR(34),
", OrganizationDescription:  ",CHAR(34),INDEX(Organizations[Organization Description],$A2175),CHAR(34),
", OrganizationLink:  ",CHAR(34),INDEX(Organizations[Organization Link],$A2175),CHAR(34),"}"))</f>
        <v>#REF!</v>
      </c>
      <c r="F2175" t="e">
        <f>IF(INDEX(People[First Name],$A2175)="","",
CONCATENATE("  - &amp;AffiliationID",TEXT($A2175,"0000"),
" {PersonID: *PersonID",TEXT($A2175,"0000"),
", OrganizationID: *OrganizationID",TEXT(MATCH(INDEX(People[Organization Name],$A2175),Organizations[Organization Name],0),"0000"),
", IsPrimaryOrganizationContact: , AffiliationStartDate: , AffiliationEndDate: , PrimaryPhone: ",
", PrimaryEmail: ",CHAR(34),INDEX(People[Primary Email],$A2175),CHAR(34),
", PrimaryAddress: ",CHAR(34),INDEX(People[Primary Address],$A2175),CHAR(34),
", PersonLink: }"))</f>
        <v>#REF!</v>
      </c>
      <c r="H2175" t="e">
        <f>IF(COUNTA(CitationInformation)=0,"",IF(INDEX(AuthorList[Author Name],$A2175)="","",
CONCATENATE("  - &amp;AuthorListID",TEXT($A2175,"0000"),
"  {CitationID: *CitationID0001",
", PersonID: *PersonID",TEXT(MATCH(INDEX(AuthorList[Author Name],$A2175),People[Full Name],0),"0000"),
", AuthorOrder: ",INDEX(AuthorList[Author Number],$A2175),"}")))</f>
        <v>#REF!</v>
      </c>
      <c r="K2175" t="e">
        <f>IF(INDEX(SamplingFeatures[Feature Code],$A2175)="","",
CONCATENATE("  - &amp;SamplingFeatureID",TEXT($A2175,"0000"),
" {","SamplingFeatureUUID:  ",CHAR(34),INDEX(SamplingFeatures[Sampling Feature UUID],$A2175),CHAR(34),
", SamplingFeatureTypeCV:  ",CHAR(34),INDEX(SamplingFeatures[Sampling Feature Type],$A2175),CHAR(34),
", SamplingFeatureCode:  ",CHAR(34),INDEX(SamplingFeatures[Feature Code],$A2175),CHAR(34),
", SamplingFeatureName:  ",CHAR(34),INDEX(SamplingFeatures[Feature Name],$A2175),CHAR(34),
", SamplingFeatureDescription:  ",CHAR(34),INDEX(SamplingFeatures[Feature Description],$A2175),CHAR(34),
", SamplingFeatureGeotypeCV:  ",CHAR(34),INDEX(SamplingFeatures[Feature Geo Type],$A2175),CHAR(34),
", FeatureGeometry:  ",CHAR(34),INDEX(SamplingFeatures[Feature Geometry],$A2175),CHAR(34),
", Elevation_m:  ",CHAR(34),INDEX(SamplingFeatures[Elevation_m],$A2175),CHAR(34),
", ElevationDatumCV:  ",CHAR(34),ElevationDatum,CHAR(34),"}"))</f>
        <v>#REF!</v>
      </c>
      <c r="L2175" t="e">
        <f>IF(INDEX(SamplingFeatures[Sampling Feature Type],$A2175)&lt;&gt;"Site","",
CONCATENATE("  - &amp;SiteID",TEXT(SUMPRODUCT(--($L$3:$L2174&lt;&gt;"")),"0000"),
" {","SamplingFeatureID:  *SamplingFeatureID",TEXT($A2175,"0000"),
", SiteTypeCV:  ",CHAR(34),INDEX(Sites[Site Type],$A2175),CHAR(34),
", Latitude:  ",INDEX(Sites[Latitude],$A2175),
", Longitude:  ",INDEX(Sites[Longitude],$A2175),
", SRSName:  ",CHAR(34),LatLonDatum,CHAR(34),"}"))</f>
        <v>#REF!</v>
      </c>
      <c r="M2175" t="e">
        <f>IF(INDEX(SamplingFeatures[Sampling Feature Type],$A2175)&lt;&gt;"Specimen","",
CONCATENATE("  - &amp;SpecimenID",TEXT(SUMPRODUCT(--($M$3:$M2174&lt;&gt;"")),"0000"),
" {","SamplingFeatureID:  *SamplingFeatureID",TEXT($A2175,"0000"),
", SpecimenTypeCV:  ",CHAR(34),INDEX(Specimens[Specimen Type],$A2175),CHAR(34),
", SpecimenMediumCV:  ",INDEX(Specimens[Specimen Medium],$A2175),
", IsFieldSpecimen:  ",CHAR(34),INDEX(Specimens[Is Field Specimen?],$A2175),CHAR(34),"}"))</f>
        <v>#REF!</v>
      </c>
      <c r="N2175" t="e">
        <f>IF(COUNTA(SpatialOffsets[])=0,"", IF(INDEX(SpatialOffsets[Spatial Offset Type],$A2175)="","",
CONCATENATE("  - &amp;SpatialOffsetID",TEXT($A2175,"0000"),
" {","SpatialOffsetTypeCV:  ",CHAR(34),INDEX(SpatialOffsets[Spatial Offset Type],$A2175),CHAR(34),
", Offset1Value:  ",INDEX(SpatialOffsets[Offset 1 Value],$A2175),
", Offset1UnitID:  ",CHAR(34),INDEX(SpatialOffsets[Offset 1 Unit],$A2175),CHAR(34),
", Offset2Value:  ",INDEX(SpatialOffsets[Offset 2 Value],$A2175),
", Offset2UnitID:  ",CHAR(34),INDEX(SpatialOffsets[Offset 2 Unit],$A2175),CHAR(34),
", Offset3Value:  ",INDEX(SpatialOffsets[Offset 3 Value],$A2175),
", Offset3UnitID:  ",CHAR(34),INDEX(SpatialOffsets[Offset 3 Unit],$A2175),CHAR(34),,"}")))</f>
        <v>#REF!</v>
      </c>
      <c r="O2175" t="e">
        <f>IF(COUNTA(RelatedFeatures[])=0,"", IF(INDEX(RelatedFeatures[First Sampling Feature Code],$A2175)="","",
CONCATENATE("  - &amp;RelationID",TEXT($A2175,"0000"),
" {","SamplingFeatureID:  *SamplingFeatureID",TEXT(MATCH(INDEX(RelatedFeatures[First Sampling Feature Code],$A2175),SamplingFeatures[Feature Code],0),"0000"),
", RelationshipTypeCV:  ",CHAR(34),INDEX(RelatedFeatures[Relationship Type],$A2175),CHAR(34),
", RelatedFeatureID: *SamplingFeatureID",TEXT(MATCH(INDEX(RelatedFeatures[Second Sampling Feature Code],$A2175),SamplingFeatures[Feature Code],0),"0000"),
", SpatialOffsetID:  ",IF(INDEX(RelatedFeatures[Offset Number],$A2175)="","",CONCATENATE("*SpatialOffsetID",TEXT(INDEX(RelatedFeatures[Offset Number],$A2175),"0000"))),"}")))</f>
        <v>#REF!</v>
      </c>
      <c r="P2175" t="e">
        <f>IF(INDEX(Methods[Method Type],$A2175)="","",
CONCATENATE("  - &amp;MethodID",TEXT($A2175,"0000"),
" {","MethodTypeCV:  ",CHAR(34),INDEX(Methods[Method Type],$A2175),CHAR(34),
", MethodCode:  ",CHAR(34),INDEX(Methods[Method Code],$A2175),CHAR(34),
", MethodName:  ",CHAR(34),INDEX(Methods[Method Name],$A2175),CHAR(34),
", MethodDescription:  ",CHAR(34),INDEX(Methods[Method Description],$A2175),CHAR(34),
", MethodLink:  ",CHAR(34),INDEX(Methods[Method Link],$A2175),CHAR(34),
", OrganizationID: *OrganizationID",TEXT(MATCH(INDEX(Methods[Organization Name],$A2175),Organizations[Organization Name],0),"0000"),"}"))</f>
        <v>#REF!</v>
      </c>
      <c r="Q2175" t="e">
        <f>IF(INDEX(Variables[Variable Type],$A2175)="","",
CONCATENATE("  - &amp;VariableID",TEXT($A2175,"0000"),
" {","VariableTypeCV:  ",CHAR(34),INDEX(Variables[Variable Type],$A2175),CHAR(34),
", VariableCode:  ",CHAR(34),INDEX(Variables[Variable Code],$A2175),CHAR(34),
", VariableNameCV:  ",CHAR(34),INDEX(Variables[Variable Name],$A2175),CHAR(34),
", VariableDefinition:  ",CHAR(34),INDEX(Variables[Variable Definition],$A2175),CHAR(34),
", SpecciationCV:  ",CHAR(34),INDEX(Variables[Speciation],$A2175),CHAR(34),
", NoDataValue:  ",CHAR(34),INDEX(Variables[No Data Value],$A2175),CHAR(34),"}"))</f>
        <v>#REF!</v>
      </c>
    </row>
    <row r="2176" spans="1:17" x14ac:dyDescent="0.25">
      <c r="A2176">
        <v>2173</v>
      </c>
      <c r="D2176" t="e">
        <f>IF(INDEX(People[First Name],$A2176)="","",
CONCATENATE("  - &amp;PersonID",TEXT($A2176,"0000"),
" {","PersonFirstName:  ",CHAR(34),INDEX(People[First Name],$A2176),CHAR(34),
", PersonMiddleName:  ",CHAR(34),INDEX(People[Middle Name],$A2176),CHAR(34),
", PersonLastName:  ",CHAR(34),INDEX(People[Last Name],$A2176),CHAR(34),"}"))</f>
        <v>#REF!</v>
      </c>
      <c r="E2176" t="e">
        <f>IF(INDEX(Organizations[Organization Type '[CV']],$A2176)="","",
CONCATENATE("  - &amp;OrganizationID",TEXT($A2176,"0000"),
" {","OrganizationTypeCV:  ",CHAR(34),INDEX(Organizations[Organization Type '[CV']],$A2176),CHAR(34),
", OrganizationCode:  ",CHAR(34),INDEX(Organizations[Organization Code],$A2176),CHAR(34),
", OrganizationName:  ",CHAR(34),INDEX(Organizations[Organization Name],$A2176),CHAR(34),
", OrganizationDescription:  ",CHAR(34),INDEX(Organizations[Organization Description],$A2176),CHAR(34),
", OrganizationLink:  ",CHAR(34),INDEX(Organizations[Organization Link],$A2176),CHAR(34),"}"))</f>
        <v>#REF!</v>
      </c>
      <c r="F2176" t="e">
        <f>IF(INDEX(People[First Name],$A2176)="","",
CONCATENATE("  - &amp;AffiliationID",TEXT($A2176,"0000"),
" {PersonID: *PersonID",TEXT($A2176,"0000"),
", OrganizationID: *OrganizationID",TEXT(MATCH(INDEX(People[Organization Name],$A2176),Organizations[Organization Name],0),"0000"),
", IsPrimaryOrganizationContact: , AffiliationStartDate: , AffiliationEndDate: , PrimaryPhone: ",
", PrimaryEmail: ",CHAR(34),INDEX(People[Primary Email],$A2176),CHAR(34),
", PrimaryAddress: ",CHAR(34),INDEX(People[Primary Address],$A2176),CHAR(34),
", PersonLink: }"))</f>
        <v>#REF!</v>
      </c>
      <c r="H2176" t="e">
        <f>IF(COUNTA(CitationInformation)=0,"",IF(INDEX(AuthorList[Author Name],$A2176)="","",
CONCATENATE("  - &amp;AuthorListID",TEXT($A2176,"0000"),
"  {CitationID: *CitationID0001",
", PersonID: *PersonID",TEXT(MATCH(INDEX(AuthorList[Author Name],$A2176),People[Full Name],0),"0000"),
", AuthorOrder: ",INDEX(AuthorList[Author Number],$A2176),"}")))</f>
        <v>#REF!</v>
      </c>
      <c r="K2176" t="e">
        <f>IF(INDEX(SamplingFeatures[Feature Code],$A2176)="","",
CONCATENATE("  - &amp;SamplingFeatureID",TEXT($A2176,"0000"),
" {","SamplingFeatureUUID:  ",CHAR(34),INDEX(SamplingFeatures[Sampling Feature UUID],$A2176),CHAR(34),
", SamplingFeatureTypeCV:  ",CHAR(34),INDEX(SamplingFeatures[Sampling Feature Type],$A2176),CHAR(34),
", SamplingFeatureCode:  ",CHAR(34),INDEX(SamplingFeatures[Feature Code],$A2176),CHAR(34),
", SamplingFeatureName:  ",CHAR(34),INDEX(SamplingFeatures[Feature Name],$A2176),CHAR(34),
", SamplingFeatureDescription:  ",CHAR(34),INDEX(SamplingFeatures[Feature Description],$A2176),CHAR(34),
", SamplingFeatureGeotypeCV:  ",CHAR(34),INDEX(SamplingFeatures[Feature Geo Type],$A2176),CHAR(34),
", FeatureGeometry:  ",CHAR(34),INDEX(SamplingFeatures[Feature Geometry],$A2176),CHAR(34),
", Elevation_m:  ",CHAR(34),INDEX(SamplingFeatures[Elevation_m],$A2176),CHAR(34),
", ElevationDatumCV:  ",CHAR(34),ElevationDatum,CHAR(34),"}"))</f>
        <v>#REF!</v>
      </c>
      <c r="L2176" t="e">
        <f>IF(INDEX(SamplingFeatures[Sampling Feature Type],$A2176)&lt;&gt;"Site","",
CONCATENATE("  - &amp;SiteID",TEXT(SUMPRODUCT(--($L$3:$L2175&lt;&gt;"")),"0000"),
" {","SamplingFeatureID:  *SamplingFeatureID",TEXT($A2176,"0000"),
", SiteTypeCV:  ",CHAR(34),INDEX(Sites[Site Type],$A2176),CHAR(34),
", Latitude:  ",INDEX(Sites[Latitude],$A2176),
", Longitude:  ",INDEX(Sites[Longitude],$A2176),
", SRSName:  ",CHAR(34),LatLonDatum,CHAR(34),"}"))</f>
        <v>#REF!</v>
      </c>
      <c r="M2176" t="e">
        <f>IF(INDEX(SamplingFeatures[Sampling Feature Type],$A2176)&lt;&gt;"Specimen","",
CONCATENATE("  - &amp;SpecimenID",TEXT(SUMPRODUCT(--($M$3:$M2175&lt;&gt;"")),"0000"),
" {","SamplingFeatureID:  *SamplingFeatureID",TEXT($A2176,"0000"),
", SpecimenTypeCV:  ",CHAR(34),INDEX(Specimens[Specimen Type],$A2176),CHAR(34),
", SpecimenMediumCV:  ",INDEX(Specimens[Specimen Medium],$A2176),
", IsFieldSpecimen:  ",CHAR(34),INDEX(Specimens[Is Field Specimen?],$A2176),CHAR(34),"}"))</f>
        <v>#REF!</v>
      </c>
      <c r="N2176" t="e">
        <f>IF(COUNTA(SpatialOffsets[])=0,"", IF(INDEX(SpatialOffsets[Spatial Offset Type],$A2176)="","",
CONCATENATE("  - &amp;SpatialOffsetID",TEXT($A2176,"0000"),
" {","SpatialOffsetTypeCV:  ",CHAR(34),INDEX(SpatialOffsets[Spatial Offset Type],$A2176),CHAR(34),
", Offset1Value:  ",INDEX(SpatialOffsets[Offset 1 Value],$A2176),
", Offset1UnitID:  ",CHAR(34),INDEX(SpatialOffsets[Offset 1 Unit],$A2176),CHAR(34),
", Offset2Value:  ",INDEX(SpatialOffsets[Offset 2 Value],$A2176),
", Offset2UnitID:  ",CHAR(34),INDEX(SpatialOffsets[Offset 2 Unit],$A2176),CHAR(34),
", Offset3Value:  ",INDEX(SpatialOffsets[Offset 3 Value],$A2176),
", Offset3UnitID:  ",CHAR(34),INDEX(SpatialOffsets[Offset 3 Unit],$A2176),CHAR(34),,"}")))</f>
        <v>#REF!</v>
      </c>
      <c r="O2176" t="e">
        <f>IF(COUNTA(RelatedFeatures[])=0,"", IF(INDEX(RelatedFeatures[First Sampling Feature Code],$A2176)="","",
CONCATENATE("  - &amp;RelationID",TEXT($A2176,"0000"),
" {","SamplingFeatureID:  *SamplingFeatureID",TEXT(MATCH(INDEX(RelatedFeatures[First Sampling Feature Code],$A2176),SamplingFeatures[Feature Code],0),"0000"),
", RelationshipTypeCV:  ",CHAR(34),INDEX(RelatedFeatures[Relationship Type],$A2176),CHAR(34),
", RelatedFeatureID: *SamplingFeatureID",TEXT(MATCH(INDEX(RelatedFeatures[Second Sampling Feature Code],$A2176),SamplingFeatures[Feature Code],0),"0000"),
", SpatialOffsetID:  ",IF(INDEX(RelatedFeatures[Offset Number],$A2176)="","",CONCATENATE("*SpatialOffsetID",TEXT(INDEX(RelatedFeatures[Offset Number],$A2176),"0000"))),"}")))</f>
        <v>#REF!</v>
      </c>
      <c r="P2176" t="e">
        <f>IF(INDEX(Methods[Method Type],$A2176)="","",
CONCATENATE("  - &amp;MethodID",TEXT($A2176,"0000"),
" {","MethodTypeCV:  ",CHAR(34),INDEX(Methods[Method Type],$A2176),CHAR(34),
", MethodCode:  ",CHAR(34),INDEX(Methods[Method Code],$A2176),CHAR(34),
", MethodName:  ",CHAR(34),INDEX(Methods[Method Name],$A2176),CHAR(34),
", MethodDescription:  ",CHAR(34),INDEX(Methods[Method Description],$A2176),CHAR(34),
", MethodLink:  ",CHAR(34),INDEX(Methods[Method Link],$A2176),CHAR(34),
", OrganizationID: *OrganizationID",TEXT(MATCH(INDEX(Methods[Organization Name],$A2176),Organizations[Organization Name],0),"0000"),"}"))</f>
        <v>#REF!</v>
      </c>
      <c r="Q2176" t="e">
        <f>IF(INDEX(Variables[Variable Type],$A2176)="","",
CONCATENATE("  - &amp;VariableID",TEXT($A2176,"0000"),
" {","VariableTypeCV:  ",CHAR(34),INDEX(Variables[Variable Type],$A2176),CHAR(34),
", VariableCode:  ",CHAR(34),INDEX(Variables[Variable Code],$A2176),CHAR(34),
", VariableNameCV:  ",CHAR(34),INDEX(Variables[Variable Name],$A2176),CHAR(34),
", VariableDefinition:  ",CHAR(34),INDEX(Variables[Variable Definition],$A2176),CHAR(34),
", SpecciationCV:  ",CHAR(34),INDEX(Variables[Speciation],$A2176),CHAR(34),
", NoDataValue:  ",CHAR(34),INDEX(Variables[No Data Value],$A2176),CHAR(34),"}"))</f>
        <v>#REF!</v>
      </c>
    </row>
    <row r="2177" spans="1:17" x14ac:dyDescent="0.25">
      <c r="A2177">
        <v>2174</v>
      </c>
      <c r="D2177" t="e">
        <f>IF(INDEX(People[First Name],$A2177)="","",
CONCATENATE("  - &amp;PersonID",TEXT($A2177,"0000"),
" {","PersonFirstName:  ",CHAR(34),INDEX(People[First Name],$A2177),CHAR(34),
", PersonMiddleName:  ",CHAR(34),INDEX(People[Middle Name],$A2177),CHAR(34),
", PersonLastName:  ",CHAR(34),INDEX(People[Last Name],$A2177),CHAR(34),"}"))</f>
        <v>#REF!</v>
      </c>
      <c r="E2177" t="e">
        <f>IF(INDEX(Organizations[Organization Type '[CV']],$A2177)="","",
CONCATENATE("  - &amp;OrganizationID",TEXT($A2177,"0000"),
" {","OrganizationTypeCV:  ",CHAR(34),INDEX(Organizations[Organization Type '[CV']],$A2177),CHAR(34),
", OrganizationCode:  ",CHAR(34),INDEX(Organizations[Organization Code],$A2177),CHAR(34),
", OrganizationName:  ",CHAR(34),INDEX(Organizations[Organization Name],$A2177),CHAR(34),
", OrganizationDescription:  ",CHAR(34),INDEX(Organizations[Organization Description],$A2177),CHAR(34),
", OrganizationLink:  ",CHAR(34),INDEX(Organizations[Organization Link],$A2177),CHAR(34),"}"))</f>
        <v>#REF!</v>
      </c>
      <c r="F2177" t="e">
        <f>IF(INDEX(People[First Name],$A2177)="","",
CONCATENATE("  - &amp;AffiliationID",TEXT($A2177,"0000"),
" {PersonID: *PersonID",TEXT($A2177,"0000"),
", OrganizationID: *OrganizationID",TEXT(MATCH(INDEX(People[Organization Name],$A2177),Organizations[Organization Name],0),"0000"),
", IsPrimaryOrganizationContact: , AffiliationStartDate: , AffiliationEndDate: , PrimaryPhone: ",
", PrimaryEmail: ",CHAR(34),INDEX(People[Primary Email],$A2177),CHAR(34),
", PrimaryAddress: ",CHAR(34),INDEX(People[Primary Address],$A2177),CHAR(34),
", PersonLink: }"))</f>
        <v>#REF!</v>
      </c>
      <c r="H2177" t="e">
        <f>IF(COUNTA(CitationInformation)=0,"",IF(INDEX(AuthorList[Author Name],$A2177)="","",
CONCATENATE("  - &amp;AuthorListID",TEXT($A2177,"0000"),
"  {CitationID: *CitationID0001",
", PersonID: *PersonID",TEXT(MATCH(INDEX(AuthorList[Author Name],$A2177),People[Full Name],0),"0000"),
", AuthorOrder: ",INDEX(AuthorList[Author Number],$A2177),"}")))</f>
        <v>#REF!</v>
      </c>
      <c r="K2177" t="e">
        <f>IF(INDEX(SamplingFeatures[Feature Code],$A2177)="","",
CONCATENATE("  - &amp;SamplingFeatureID",TEXT($A2177,"0000"),
" {","SamplingFeatureUUID:  ",CHAR(34),INDEX(SamplingFeatures[Sampling Feature UUID],$A2177),CHAR(34),
", SamplingFeatureTypeCV:  ",CHAR(34),INDEX(SamplingFeatures[Sampling Feature Type],$A2177),CHAR(34),
", SamplingFeatureCode:  ",CHAR(34),INDEX(SamplingFeatures[Feature Code],$A2177),CHAR(34),
", SamplingFeatureName:  ",CHAR(34),INDEX(SamplingFeatures[Feature Name],$A2177),CHAR(34),
", SamplingFeatureDescription:  ",CHAR(34),INDEX(SamplingFeatures[Feature Description],$A2177),CHAR(34),
", SamplingFeatureGeotypeCV:  ",CHAR(34),INDEX(SamplingFeatures[Feature Geo Type],$A2177),CHAR(34),
", FeatureGeometry:  ",CHAR(34),INDEX(SamplingFeatures[Feature Geometry],$A2177),CHAR(34),
", Elevation_m:  ",CHAR(34),INDEX(SamplingFeatures[Elevation_m],$A2177),CHAR(34),
", ElevationDatumCV:  ",CHAR(34),ElevationDatum,CHAR(34),"}"))</f>
        <v>#REF!</v>
      </c>
      <c r="L2177" t="e">
        <f>IF(INDEX(SamplingFeatures[Sampling Feature Type],$A2177)&lt;&gt;"Site","",
CONCATENATE("  - &amp;SiteID",TEXT(SUMPRODUCT(--($L$3:$L2176&lt;&gt;"")),"0000"),
" {","SamplingFeatureID:  *SamplingFeatureID",TEXT($A2177,"0000"),
", SiteTypeCV:  ",CHAR(34),INDEX(Sites[Site Type],$A2177),CHAR(34),
", Latitude:  ",INDEX(Sites[Latitude],$A2177),
", Longitude:  ",INDEX(Sites[Longitude],$A2177),
", SRSName:  ",CHAR(34),LatLonDatum,CHAR(34),"}"))</f>
        <v>#REF!</v>
      </c>
      <c r="M2177" t="e">
        <f>IF(INDEX(SamplingFeatures[Sampling Feature Type],$A2177)&lt;&gt;"Specimen","",
CONCATENATE("  - &amp;SpecimenID",TEXT(SUMPRODUCT(--($M$3:$M2176&lt;&gt;"")),"0000"),
" {","SamplingFeatureID:  *SamplingFeatureID",TEXT($A2177,"0000"),
", SpecimenTypeCV:  ",CHAR(34),INDEX(Specimens[Specimen Type],$A2177),CHAR(34),
", SpecimenMediumCV:  ",INDEX(Specimens[Specimen Medium],$A2177),
", IsFieldSpecimen:  ",CHAR(34),INDEX(Specimens[Is Field Specimen?],$A2177),CHAR(34),"}"))</f>
        <v>#REF!</v>
      </c>
      <c r="N2177" t="e">
        <f>IF(COUNTA(SpatialOffsets[])=0,"", IF(INDEX(SpatialOffsets[Spatial Offset Type],$A2177)="","",
CONCATENATE("  - &amp;SpatialOffsetID",TEXT($A2177,"0000"),
" {","SpatialOffsetTypeCV:  ",CHAR(34),INDEX(SpatialOffsets[Spatial Offset Type],$A2177),CHAR(34),
", Offset1Value:  ",INDEX(SpatialOffsets[Offset 1 Value],$A2177),
", Offset1UnitID:  ",CHAR(34),INDEX(SpatialOffsets[Offset 1 Unit],$A2177),CHAR(34),
", Offset2Value:  ",INDEX(SpatialOffsets[Offset 2 Value],$A2177),
", Offset2UnitID:  ",CHAR(34),INDEX(SpatialOffsets[Offset 2 Unit],$A2177),CHAR(34),
", Offset3Value:  ",INDEX(SpatialOffsets[Offset 3 Value],$A2177),
", Offset3UnitID:  ",CHAR(34),INDEX(SpatialOffsets[Offset 3 Unit],$A2177),CHAR(34),,"}")))</f>
        <v>#REF!</v>
      </c>
      <c r="O2177" t="e">
        <f>IF(COUNTA(RelatedFeatures[])=0,"", IF(INDEX(RelatedFeatures[First Sampling Feature Code],$A2177)="","",
CONCATENATE("  - &amp;RelationID",TEXT($A2177,"0000"),
" {","SamplingFeatureID:  *SamplingFeatureID",TEXT(MATCH(INDEX(RelatedFeatures[First Sampling Feature Code],$A2177),SamplingFeatures[Feature Code],0),"0000"),
", RelationshipTypeCV:  ",CHAR(34),INDEX(RelatedFeatures[Relationship Type],$A2177),CHAR(34),
", RelatedFeatureID: *SamplingFeatureID",TEXT(MATCH(INDEX(RelatedFeatures[Second Sampling Feature Code],$A2177),SamplingFeatures[Feature Code],0),"0000"),
", SpatialOffsetID:  ",IF(INDEX(RelatedFeatures[Offset Number],$A2177)="","",CONCATENATE("*SpatialOffsetID",TEXT(INDEX(RelatedFeatures[Offset Number],$A2177),"0000"))),"}")))</f>
        <v>#REF!</v>
      </c>
      <c r="P2177" t="e">
        <f>IF(INDEX(Methods[Method Type],$A2177)="","",
CONCATENATE("  - &amp;MethodID",TEXT($A2177,"0000"),
" {","MethodTypeCV:  ",CHAR(34),INDEX(Methods[Method Type],$A2177),CHAR(34),
", MethodCode:  ",CHAR(34),INDEX(Methods[Method Code],$A2177),CHAR(34),
", MethodName:  ",CHAR(34),INDEX(Methods[Method Name],$A2177),CHAR(34),
", MethodDescription:  ",CHAR(34),INDEX(Methods[Method Description],$A2177),CHAR(34),
", MethodLink:  ",CHAR(34),INDEX(Methods[Method Link],$A2177),CHAR(34),
", OrganizationID: *OrganizationID",TEXT(MATCH(INDEX(Methods[Organization Name],$A2177),Organizations[Organization Name],0),"0000"),"}"))</f>
        <v>#REF!</v>
      </c>
      <c r="Q2177" t="e">
        <f>IF(INDEX(Variables[Variable Type],$A2177)="","",
CONCATENATE("  - &amp;VariableID",TEXT($A2177,"0000"),
" {","VariableTypeCV:  ",CHAR(34),INDEX(Variables[Variable Type],$A2177),CHAR(34),
", VariableCode:  ",CHAR(34),INDEX(Variables[Variable Code],$A2177),CHAR(34),
", VariableNameCV:  ",CHAR(34),INDEX(Variables[Variable Name],$A2177),CHAR(34),
", VariableDefinition:  ",CHAR(34),INDEX(Variables[Variable Definition],$A2177),CHAR(34),
", SpecciationCV:  ",CHAR(34),INDEX(Variables[Speciation],$A2177),CHAR(34),
", NoDataValue:  ",CHAR(34),INDEX(Variables[No Data Value],$A2177),CHAR(34),"}"))</f>
        <v>#REF!</v>
      </c>
    </row>
    <row r="2178" spans="1:17" x14ac:dyDescent="0.25">
      <c r="A2178">
        <v>2175</v>
      </c>
      <c r="D2178" t="e">
        <f>IF(INDEX(People[First Name],$A2178)="","",
CONCATENATE("  - &amp;PersonID",TEXT($A2178,"0000"),
" {","PersonFirstName:  ",CHAR(34),INDEX(People[First Name],$A2178),CHAR(34),
", PersonMiddleName:  ",CHAR(34),INDEX(People[Middle Name],$A2178),CHAR(34),
", PersonLastName:  ",CHAR(34),INDEX(People[Last Name],$A2178),CHAR(34),"}"))</f>
        <v>#REF!</v>
      </c>
      <c r="E2178" t="e">
        <f>IF(INDEX(Organizations[Organization Type '[CV']],$A2178)="","",
CONCATENATE("  - &amp;OrganizationID",TEXT($A2178,"0000"),
" {","OrganizationTypeCV:  ",CHAR(34),INDEX(Organizations[Organization Type '[CV']],$A2178),CHAR(34),
", OrganizationCode:  ",CHAR(34),INDEX(Organizations[Organization Code],$A2178),CHAR(34),
", OrganizationName:  ",CHAR(34),INDEX(Organizations[Organization Name],$A2178),CHAR(34),
", OrganizationDescription:  ",CHAR(34),INDEX(Organizations[Organization Description],$A2178),CHAR(34),
", OrganizationLink:  ",CHAR(34),INDEX(Organizations[Organization Link],$A2178),CHAR(34),"}"))</f>
        <v>#REF!</v>
      </c>
      <c r="F2178" t="e">
        <f>IF(INDEX(People[First Name],$A2178)="","",
CONCATENATE("  - &amp;AffiliationID",TEXT($A2178,"0000"),
" {PersonID: *PersonID",TEXT($A2178,"0000"),
", OrganizationID: *OrganizationID",TEXT(MATCH(INDEX(People[Organization Name],$A2178),Organizations[Organization Name],0),"0000"),
", IsPrimaryOrganizationContact: , AffiliationStartDate: , AffiliationEndDate: , PrimaryPhone: ",
", PrimaryEmail: ",CHAR(34),INDEX(People[Primary Email],$A2178),CHAR(34),
", PrimaryAddress: ",CHAR(34),INDEX(People[Primary Address],$A2178),CHAR(34),
", PersonLink: }"))</f>
        <v>#REF!</v>
      </c>
      <c r="H2178" t="e">
        <f>IF(COUNTA(CitationInformation)=0,"",IF(INDEX(AuthorList[Author Name],$A2178)="","",
CONCATENATE("  - &amp;AuthorListID",TEXT($A2178,"0000"),
"  {CitationID: *CitationID0001",
", PersonID: *PersonID",TEXT(MATCH(INDEX(AuthorList[Author Name],$A2178),People[Full Name],0),"0000"),
", AuthorOrder: ",INDEX(AuthorList[Author Number],$A2178),"}")))</f>
        <v>#REF!</v>
      </c>
      <c r="K2178" t="e">
        <f>IF(INDEX(SamplingFeatures[Feature Code],$A2178)="","",
CONCATENATE("  - &amp;SamplingFeatureID",TEXT($A2178,"0000"),
" {","SamplingFeatureUUID:  ",CHAR(34),INDEX(SamplingFeatures[Sampling Feature UUID],$A2178),CHAR(34),
", SamplingFeatureTypeCV:  ",CHAR(34),INDEX(SamplingFeatures[Sampling Feature Type],$A2178),CHAR(34),
", SamplingFeatureCode:  ",CHAR(34),INDEX(SamplingFeatures[Feature Code],$A2178),CHAR(34),
", SamplingFeatureName:  ",CHAR(34),INDEX(SamplingFeatures[Feature Name],$A2178),CHAR(34),
", SamplingFeatureDescription:  ",CHAR(34),INDEX(SamplingFeatures[Feature Description],$A2178),CHAR(34),
", SamplingFeatureGeotypeCV:  ",CHAR(34),INDEX(SamplingFeatures[Feature Geo Type],$A2178),CHAR(34),
", FeatureGeometry:  ",CHAR(34),INDEX(SamplingFeatures[Feature Geometry],$A2178),CHAR(34),
", Elevation_m:  ",CHAR(34),INDEX(SamplingFeatures[Elevation_m],$A2178),CHAR(34),
", ElevationDatumCV:  ",CHAR(34),ElevationDatum,CHAR(34),"}"))</f>
        <v>#REF!</v>
      </c>
      <c r="L2178" t="e">
        <f>IF(INDEX(SamplingFeatures[Sampling Feature Type],$A2178)&lt;&gt;"Site","",
CONCATENATE("  - &amp;SiteID",TEXT(SUMPRODUCT(--($L$3:$L2177&lt;&gt;"")),"0000"),
" {","SamplingFeatureID:  *SamplingFeatureID",TEXT($A2178,"0000"),
", SiteTypeCV:  ",CHAR(34),INDEX(Sites[Site Type],$A2178),CHAR(34),
", Latitude:  ",INDEX(Sites[Latitude],$A2178),
", Longitude:  ",INDEX(Sites[Longitude],$A2178),
", SRSName:  ",CHAR(34),LatLonDatum,CHAR(34),"}"))</f>
        <v>#REF!</v>
      </c>
      <c r="M2178" t="e">
        <f>IF(INDEX(SamplingFeatures[Sampling Feature Type],$A2178)&lt;&gt;"Specimen","",
CONCATENATE("  - &amp;SpecimenID",TEXT(SUMPRODUCT(--($M$3:$M2177&lt;&gt;"")),"0000"),
" {","SamplingFeatureID:  *SamplingFeatureID",TEXT($A2178,"0000"),
", SpecimenTypeCV:  ",CHAR(34),INDEX(Specimens[Specimen Type],$A2178),CHAR(34),
", SpecimenMediumCV:  ",INDEX(Specimens[Specimen Medium],$A2178),
", IsFieldSpecimen:  ",CHAR(34),INDEX(Specimens[Is Field Specimen?],$A2178),CHAR(34),"}"))</f>
        <v>#REF!</v>
      </c>
      <c r="N2178" t="e">
        <f>IF(COUNTA(SpatialOffsets[])=0,"", IF(INDEX(SpatialOffsets[Spatial Offset Type],$A2178)="","",
CONCATENATE("  - &amp;SpatialOffsetID",TEXT($A2178,"0000"),
" {","SpatialOffsetTypeCV:  ",CHAR(34),INDEX(SpatialOffsets[Spatial Offset Type],$A2178),CHAR(34),
", Offset1Value:  ",INDEX(SpatialOffsets[Offset 1 Value],$A2178),
", Offset1UnitID:  ",CHAR(34),INDEX(SpatialOffsets[Offset 1 Unit],$A2178),CHAR(34),
", Offset2Value:  ",INDEX(SpatialOffsets[Offset 2 Value],$A2178),
", Offset2UnitID:  ",CHAR(34),INDEX(SpatialOffsets[Offset 2 Unit],$A2178),CHAR(34),
", Offset3Value:  ",INDEX(SpatialOffsets[Offset 3 Value],$A2178),
", Offset3UnitID:  ",CHAR(34),INDEX(SpatialOffsets[Offset 3 Unit],$A2178),CHAR(34),,"}")))</f>
        <v>#REF!</v>
      </c>
      <c r="O2178" t="e">
        <f>IF(COUNTA(RelatedFeatures[])=0,"", IF(INDEX(RelatedFeatures[First Sampling Feature Code],$A2178)="","",
CONCATENATE("  - &amp;RelationID",TEXT($A2178,"0000"),
" {","SamplingFeatureID:  *SamplingFeatureID",TEXT(MATCH(INDEX(RelatedFeatures[First Sampling Feature Code],$A2178),SamplingFeatures[Feature Code],0),"0000"),
", RelationshipTypeCV:  ",CHAR(34),INDEX(RelatedFeatures[Relationship Type],$A2178),CHAR(34),
", RelatedFeatureID: *SamplingFeatureID",TEXT(MATCH(INDEX(RelatedFeatures[Second Sampling Feature Code],$A2178),SamplingFeatures[Feature Code],0),"0000"),
", SpatialOffsetID:  ",IF(INDEX(RelatedFeatures[Offset Number],$A2178)="","",CONCATENATE("*SpatialOffsetID",TEXT(INDEX(RelatedFeatures[Offset Number],$A2178),"0000"))),"}")))</f>
        <v>#REF!</v>
      </c>
      <c r="P2178" t="e">
        <f>IF(INDEX(Methods[Method Type],$A2178)="","",
CONCATENATE("  - &amp;MethodID",TEXT($A2178,"0000"),
" {","MethodTypeCV:  ",CHAR(34),INDEX(Methods[Method Type],$A2178),CHAR(34),
", MethodCode:  ",CHAR(34),INDEX(Methods[Method Code],$A2178),CHAR(34),
", MethodName:  ",CHAR(34),INDEX(Methods[Method Name],$A2178),CHAR(34),
", MethodDescription:  ",CHAR(34),INDEX(Methods[Method Description],$A2178),CHAR(34),
", MethodLink:  ",CHAR(34),INDEX(Methods[Method Link],$A2178),CHAR(34),
", OrganizationID: *OrganizationID",TEXT(MATCH(INDEX(Methods[Organization Name],$A2178),Organizations[Organization Name],0),"0000"),"}"))</f>
        <v>#REF!</v>
      </c>
      <c r="Q2178" t="e">
        <f>IF(INDEX(Variables[Variable Type],$A2178)="","",
CONCATENATE("  - &amp;VariableID",TEXT($A2178,"0000"),
" {","VariableTypeCV:  ",CHAR(34),INDEX(Variables[Variable Type],$A2178),CHAR(34),
", VariableCode:  ",CHAR(34),INDEX(Variables[Variable Code],$A2178),CHAR(34),
", VariableNameCV:  ",CHAR(34),INDEX(Variables[Variable Name],$A2178),CHAR(34),
", VariableDefinition:  ",CHAR(34),INDEX(Variables[Variable Definition],$A2178),CHAR(34),
", SpecciationCV:  ",CHAR(34),INDEX(Variables[Speciation],$A2178),CHAR(34),
", NoDataValue:  ",CHAR(34),INDEX(Variables[No Data Value],$A2178),CHAR(34),"}"))</f>
        <v>#REF!</v>
      </c>
    </row>
    <row r="2179" spans="1:17" x14ac:dyDescent="0.25">
      <c r="A2179">
        <v>2176</v>
      </c>
      <c r="D2179" t="e">
        <f>IF(INDEX(People[First Name],$A2179)="","",
CONCATENATE("  - &amp;PersonID",TEXT($A2179,"0000"),
" {","PersonFirstName:  ",CHAR(34),INDEX(People[First Name],$A2179),CHAR(34),
", PersonMiddleName:  ",CHAR(34),INDEX(People[Middle Name],$A2179),CHAR(34),
", PersonLastName:  ",CHAR(34),INDEX(People[Last Name],$A2179),CHAR(34),"}"))</f>
        <v>#REF!</v>
      </c>
      <c r="E2179" t="e">
        <f>IF(INDEX(Organizations[Organization Type '[CV']],$A2179)="","",
CONCATENATE("  - &amp;OrganizationID",TEXT($A2179,"0000"),
" {","OrganizationTypeCV:  ",CHAR(34),INDEX(Organizations[Organization Type '[CV']],$A2179),CHAR(34),
", OrganizationCode:  ",CHAR(34),INDEX(Organizations[Organization Code],$A2179),CHAR(34),
", OrganizationName:  ",CHAR(34),INDEX(Organizations[Organization Name],$A2179),CHAR(34),
", OrganizationDescription:  ",CHAR(34),INDEX(Organizations[Organization Description],$A2179),CHAR(34),
", OrganizationLink:  ",CHAR(34),INDEX(Organizations[Organization Link],$A2179),CHAR(34),"}"))</f>
        <v>#REF!</v>
      </c>
      <c r="F2179" t="e">
        <f>IF(INDEX(People[First Name],$A2179)="","",
CONCATENATE("  - &amp;AffiliationID",TEXT($A2179,"0000"),
" {PersonID: *PersonID",TEXT($A2179,"0000"),
", OrganizationID: *OrganizationID",TEXT(MATCH(INDEX(People[Organization Name],$A2179),Organizations[Organization Name],0),"0000"),
", IsPrimaryOrganizationContact: , AffiliationStartDate: , AffiliationEndDate: , PrimaryPhone: ",
", PrimaryEmail: ",CHAR(34),INDEX(People[Primary Email],$A2179),CHAR(34),
", PrimaryAddress: ",CHAR(34),INDEX(People[Primary Address],$A2179),CHAR(34),
", PersonLink: }"))</f>
        <v>#REF!</v>
      </c>
      <c r="H2179" t="e">
        <f>IF(COUNTA(CitationInformation)=0,"",IF(INDEX(AuthorList[Author Name],$A2179)="","",
CONCATENATE("  - &amp;AuthorListID",TEXT($A2179,"0000"),
"  {CitationID: *CitationID0001",
", PersonID: *PersonID",TEXT(MATCH(INDEX(AuthorList[Author Name],$A2179),People[Full Name],0),"0000"),
", AuthorOrder: ",INDEX(AuthorList[Author Number],$A2179),"}")))</f>
        <v>#REF!</v>
      </c>
      <c r="K2179" t="e">
        <f>IF(INDEX(SamplingFeatures[Feature Code],$A2179)="","",
CONCATENATE("  - &amp;SamplingFeatureID",TEXT($A2179,"0000"),
" {","SamplingFeatureUUID:  ",CHAR(34),INDEX(SamplingFeatures[Sampling Feature UUID],$A2179),CHAR(34),
", SamplingFeatureTypeCV:  ",CHAR(34),INDEX(SamplingFeatures[Sampling Feature Type],$A2179),CHAR(34),
", SamplingFeatureCode:  ",CHAR(34),INDEX(SamplingFeatures[Feature Code],$A2179),CHAR(34),
", SamplingFeatureName:  ",CHAR(34),INDEX(SamplingFeatures[Feature Name],$A2179),CHAR(34),
", SamplingFeatureDescription:  ",CHAR(34),INDEX(SamplingFeatures[Feature Description],$A2179),CHAR(34),
", SamplingFeatureGeotypeCV:  ",CHAR(34),INDEX(SamplingFeatures[Feature Geo Type],$A2179),CHAR(34),
", FeatureGeometry:  ",CHAR(34),INDEX(SamplingFeatures[Feature Geometry],$A2179),CHAR(34),
", Elevation_m:  ",CHAR(34),INDEX(SamplingFeatures[Elevation_m],$A2179),CHAR(34),
", ElevationDatumCV:  ",CHAR(34),ElevationDatum,CHAR(34),"}"))</f>
        <v>#REF!</v>
      </c>
      <c r="L2179" t="e">
        <f>IF(INDEX(SamplingFeatures[Sampling Feature Type],$A2179)&lt;&gt;"Site","",
CONCATENATE("  - &amp;SiteID",TEXT(SUMPRODUCT(--($L$3:$L2178&lt;&gt;"")),"0000"),
" {","SamplingFeatureID:  *SamplingFeatureID",TEXT($A2179,"0000"),
", SiteTypeCV:  ",CHAR(34),INDEX(Sites[Site Type],$A2179),CHAR(34),
", Latitude:  ",INDEX(Sites[Latitude],$A2179),
", Longitude:  ",INDEX(Sites[Longitude],$A2179),
", SRSName:  ",CHAR(34),LatLonDatum,CHAR(34),"}"))</f>
        <v>#REF!</v>
      </c>
      <c r="M2179" t="e">
        <f>IF(INDEX(SamplingFeatures[Sampling Feature Type],$A2179)&lt;&gt;"Specimen","",
CONCATENATE("  - &amp;SpecimenID",TEXT(SUMPRODUCT(--($M$3:$M2178&lt;&gt;"")),"0000"),
" {","SamplingFeatureID:  *SamplingFeatureID",TEXT($A2179,"0000"),
", SpecimenTypeCV:  ",CHAR(34),INDEX(Specimens[Specimen Type],$A2179),CHAR(34),
", SpecimenMediumCV:  ",INDEX(Specimens[Specimen Medium],$A2179),
", IsFieldSpecimen:  ",CHAR(34),INDEX(Specimens[Is Field Specimen?],$A2179),CHAR(34),"}"))</f>
        <v>#REF!</v>
      </c>
      <c r="N2179" t="e">
        <f>IF(COUNTA(SpatialOffsets[])=0,"", IF(INDEX(SpatialOffsets[Spatial Offset Type],$A2179)="","",
CONCATENATE("  - &amp;SpatialOffsetID",TEXT($A2179,"0000"),
" {","SpatialOffsetTypeCV:  ",CHAR(34),INDEX(SpatialOffsets[Spatial Offset Type],$A2179),CHAR(34),
", Offset1Value:  ",INDEX(SpatialOffsets[Offset 1 Value],$A2179),
", Offset1UnitID:  ",CHAR(34),INDEX(SpatialOffsets[Offset 1 Unit],$A2179),CHAR(34),
", Offset2Value:  ",INDEX(SpatialOffsets[Offset 2 Value],$A2179),
", Offset2UnitID:  ",CHAR(34),INDEX(SpatialOffsets[Offset 2 Unit],$A2179),CHAR(34),
", Offset3Value:  ",INDEX(SpatialOffsets[Offset 3 Value],$A2179),
", Offset3UnitID:  ",CHAR(34),INDEX(SpatialOffsets[Offset 3 Unit],$A2179),CHAR(34),,"}")))</f>
        <v>#REF!</v>
      </c>
      <c r="O2179" t="e">
        <f>IF(COUNTA(RelatedFeatures[])=0,"", IF(INDEX(RelatedFeatures[First Sampling Feature Code],$A2179)="","",
CONCATENATE("  - &amp;RelationID",TEXT($A2179,"0000"),
" {","SamplingFeatureID:  *SamplingFeatureID",TEXT(MATCH(INDEX(RelatedFeatures[First Sampling Feature Code],$A2179),SamplingFeatures[Feature Code],0),"0000"),
", RelationshipTypeCV:  ",CHAR(34),INDEX(RelatedFeatures[Relationship Type],$A2179),CHAR(34),
", RelatedFeatureID: *SamplingFeatureID",TEXT(MATCH(INDEX(RelatedFeatures[Second Sampling Feature Code],$A2179),SamplingFeatures[Feature Code],0),"0000"),
", SpatialOffsetID:  ",IF(INDEX(RelatedFeatures[Offset Number],$A2179)="","",CONCATENATE("*SpatialOffsetID",TEXT(INDEX(RelatedFeatures[Offset Number],$A2179),"0000"))),"}")))</f>
        <v>#REF!</v>
      </c>
      <c r="P2179" t="e">
        <f>IF(INDEX(Methods[Method Type],$A2179)="","",
CONCATENATE("  - &amp;MethodID",TEXT($A2179,"0000"),
" {","MethodTypeCV:  ",CHAR(34),INDEX(Methods[Method Type],$A2179),CHAR(34),
", MethodCode:  ",CHAR(34),INDEX(Methods[Method Code],$A2179),CHAR(34),
", MethodName:  ",CHAR(34),INDEX(Methods[Method Name],$A2179),CHAR(34),
", MethodDescription:  ",CHAR(34),INDEX(Methods[Method Description],$A2179),CHAR(34),
", MethodLink:  ",CHAR(34),INDEX(Methods[Method Link],$A2179),CHAR(34),
", OrganizationID: *OrganizationID",TEXT(MATCH(INDEX(Methods[Organization Name],$A2179),Organizations[Organization Name],0),"0000"),"}"))</f>
        <v>#REF!</v>
      </c>
      <c r="Q2179" t="e">
        <f>IF(INDEX(Variables[Variable Type],$A2179)="","",
CONCATENATE("  - &amp;VariableID",TEXT($A2179,"0000"),
" {","VariableTypeCV:  ",CHAR(34),INDEX(Variables[Variable Type],$A2179),CHAR(34),
", VariableCode:  ",CHAR(34),INDEX(Variables[Variable Code],$A2179),CHAR(34),
", VariableNameCV:  ",CHAR(34),INDEX(Variables[Variable Name],$A2179),CHAR(34),
", VariableDefinition:  ",CHAR(34),INDEX(Variables[Variable Definition],$A2179),CHAR(34),
", SpecciationCV:  ",CHAR(34),INDEX(Variables[Speciation],$A2179),CHAR(34),
", NoDataValue:  ",CHAR(34),INDEX(Variables[No Data Value],$A2179),CHAR(34),"}"))</f>
        <v>#REF!</v>
      </c>
    </row>
    <row r="2180" spans="1:17" x14ac:dyDescent="0.25">
      <c r="A2180">
        <v>2177</v>
      </c>
      <c r="D2180" t="e">
        <f>IF(INDEX(People[First Name],$A2180)="","",
CONCATENATE("  - &amp;PersonID",TEXT($A2180,"0000"),
" {","PersonFirstName:  ",CHAR(34),INDEX(People[First Name],$A2180),CHAR(34),
", PersonMiddleName:  ",CHAR(34),INDEX(People[Middle Name],$A2180),CHAR(34),
", PersonLastName:  ",CHAR(34),INDEX(People[Last Name],$A2180),CHAR(34),"}"))</f>
        <v>#REF!</v>
      </c>
      <c r="E2180" t="e">
        <f>IF(INDEX(Organizations[Organization Type '[CV']],$A2180)="","",
CONCATENATE("  - &amp;OrganizationID",TEXT($A2180,"0000"),
" {","OrganizationTypeCV:  ",CHAR(34),INDEX(Organizations[Organization Type '[CV']],$A2180),CHAR(34),
", OrganizationCode:  ",CHAR(34),INDEX(Organizations[Organization Code],$A2180),CHAR(34),
", OrganizationName:  ",CHAR(34),INDEX(Organizations[Organization Name],$A2180),CHAR(34),
", OrganizationDescription:  ",CHAR(34),INDEX(Organizations[Organization Description],$A2180),CHAR(34),
", OrganizationLink:  ",CHAR(34),INDEX(Organizations[Organization Link],$A2180),CHAR(34),"}"))</f>
        <v>#REF!</v>
      </c>
      <c r="F2180" t="e">
        <f>IF(INDEX(People[First Name],$A2180)="","",
CONCATENATE("  - &amp;AffiliationID",TEXT($A2180,"0000"),
" {PersonID: *PersonID",TEXT($A2180,"0000"),
", OrganizationID: *OrganizationID",TEXT(MATCH(INDEX(People[Organization Name],$A2180),Organizations[Organization Name],0),"0000"),
", IsPrimaryOrganizationContact: , AffiliationStartDate: , AffiliationEndDate: , PrimaryPhone: ",
", PrimaryEmail: ",CHAR(34),INDEX(People[Primary Email],$A2180),CHAR(34),
", PrimaryAddress: ",CHAR(34),INDEX(People[Primary Address],$A2180),CHAR(34),
", PersonLink: }"))</f>
        <v>#REF!</v>
      </c>
      <c r="H2180" t="e">
        <f>IF(COUNTA(CitationInformation)=0,"",IF(INDEX(AuthorList[Author Name],$A2180)="","",
CONCATENATE("  - &amp;AuthorListID",TEXT($A2180,"0000"),
"  {CitationID: *CitationID0001",
", PersonID: *PersonID",TEXT(MATCH(INDEX(AuthorList[Author Name],$A2180),People[Full Name],0),"0000"),
", AuthorOrder: ",INDEX(AuthorList[Author Number],$A2180),"}")))</f>
        <v>#REF!</v>
      </c>
      <c r="K2180" t="e">
        <f>IF(INDEX(SamplingFeatures[Feature Code],$A2180)="","",
CONCATENATE("  - &amp;SamplingFeatureID",TEXT($A2180,"0000"),
" {","SamplingFeatureUUID:  ",CHAR(34),INDEX(SamplingFeatures[Sampling Feature UUID],$A2180),CHAR(34),
", SamplingFeatureTypeCV:  ",CHAR(34),INDEX(SamplingFeatures[Sampling Feature Type],$A2180),CHAR(34),
", SamplingFeatureCode:  ",CHAR(34),INDEX(SamplingFeatures[Feature Code],$A2180),CHAR(34),
", SamplingFeatureName:  ",CHAR(34),INDEX(SamplingFeatures[Feature Name],$A2180),CHAR(34),
", SamplingFeatureDescription:  ",CHAR(34),INDEX(SamplingFeatures[Feature Description],$A2180),CHAR(34),
", SamplingFeatureGeotypeCV:  ",CHAR(34),INDEX(SamplingFeatures[Feature Geo Type],$A2180),CHAR(34),
", FeatureGeometry:  ",CHAR(34),INDEX(SamplingFeatures[Feature Geometry],$A2180),CHAR(34),
", Elevation_m:  ",CHAR(34),INDEX(SamplingFeatures[Elevation_m],$A2180),CHAR(34),
", ElevationDatumCV:  ",CHAR(34),ElevationDatum,CHAR(34),"}"))</f>
        <v>#REF!</v>
      </c>
      <c r="L2180" t="e">
        <f>IF(INDEX(SamplingFeatures[Sampling Feature Type],$A2180)&lt;&gt;"Site","",
CONCATENATE("  - &amp;SiteID",TEXT(SUMPRODUCT(--($L$3:$L2179&lt;&gt;"")),"0000"),
" {","SamplingFeatureID:  *SamplingFeatureID",TEXT($A2180,"0000"),
", SiteTypeCV:  ",CHAR(34),INDEX(Sites[Site Type],$A2180),CHAR(34),
", Latitude:  ",INDEX(Sites[Latitude],$A2180),
", Longitude:  ",INDEX(Sites[Longitude],$A2180),
", SRSName:  ",CHAR(34),LatLonDatum,CHAR(34),"}"))</f>
        <v>#REF!</v>
      </c>
      <c r="M2180" t="e">
        <f>IF(INDEX(SamplingFeatures[Sampling Feature Type],$A2180)&lt;&gt;"Specimen","",
CONCATENATE("  - &amp;SpecimenID",TEXT(SUMPRODUCT(--($M$3:$M2179&lt;&gt;"")),"0000"),
" {","SamplingFeatureID:  *SamplingFeatureID",TEXT($A2180,"0000"),
", SpecimenTypeCV:  ",CHAR(34),INDEX(Specimens[Specimen Type],$A2180),CHAR(34),
", SpecimenMediumCV:  ",INDEX(Specimens[Specimen Medium],$A2180),
", IsFieldSpecimen:  ",CHAR(34),INDEX(Specimens[Is Field Specimen?],$A2180),CHAR(34),"}"))</f>
        <v>#REF!</v>
      </c>
      <c r="N2180" t="e">
        <f>IF(COUNTA(SpatialOffsets[])=0,"", IF(INDEX(SpatialOffsets[Spatial Offset Type],$A2180)="","",
CONCATENATE("  - &amp;SpatialOffsetID",TEXT($A2180,"0000"),
" {","SpatialOffsetTypeCV:  ",CHAR(34),INDEX(SpatialOffsets[Spatial Offset Type],$A2180),CHAR(34),
", Offset1Value:  ",INDEX(SpatialOffsets[Offset 1 Value],$A2180),
", Offset1UnitID:  ",CHAR(34),INDEX(SpatialOffsets[Offset 1 Unit],$A2180),CHAR(34),
", Offset2Value:  ",INDEX(SpatialOffsets[Offset 2 Value],$A2180),
", Offset2UnitID:  ",CHAR(34),INDEX(SpatialOffsets[Offset 2 Unit],$A2180),CHAR(34),
", Offset3Value:  ",INDEX(SpatialOffsets[Offset 3 Value],$A2180),
", Offset3UnitID:  ",CHAR(34),INDEX(SpatialOffsets[Offset 3 Unit],$A2180),CHAR(34),,"}")))</f>
        <v>#REF!</v>
      </c>
      <c r="O2180" t="e">
        <f>IF(COUNTA(RelatedFeatures[])=0,"", IF(INDEX(RelatedFeatures[First Sampling Feature Code],$A2180)="","",
CONCATENATE("  - &amp;RelationID",TEXT($A2180,"0000"),
" {","SamplingFeatureID:  *SamplingFeatureID",TEXT(MATCH(INDEX(RelatedFeatures[First Sampling Feature Code],$A2180),SamplingFeatures[Feature Code],0),"0000"),
", RelationshipTypeCV:  ",CHAR(34),INDEX(RelatedFeatures[Relationship Type],$A2180),CHAR(34),
", RelatedFeatureID: *SamplingFeatureID",TEXT(MATCH(INDEX(RelatedFeatures[Second Sampling Feature Code],$A2180),SamplingFeatures[Feature Code],0),"0000"),
", SpatialOffsetID:  ",IF(INDEX(RelatedFeatures[Offset Number],$A2180)="","",CONCATENATE("*SpatialOffsetID",TEXT(INDEX(RelatedFeatures[Offset Number],$A2180),"0000"))),"}")))</f>
        <v>#REF!</v>
      </c>
      <c r="P2180" t="e">
        <f>IF(INDEX(Methods[Method Type],$A2180)="","",
CONCATENATE("  - &amp;MethodID",TEXT($A2180,"0000"),
" {","MethodTypeCV:  ",CHAR(34),INDEX(Methods[Method Type],$A2180),CHAR(34),
", MethodCode:  ",CHAR(34),INDEX(Methods[Method Code],$A2180),CHAR(34),
", MethodName:  ",CHAR(34),INDEX(Methods[Method Name],$A2180),CHAR(34),
", MethodDescription:  ",CHAR(34),INDEX(Methods[Method Description],$A2180),CHAR(34),
", MethodLink:  ",CHAR(34),INDEX(Methods[Method Link],$A2180),CHAR(34),
", OrganizationID: *OrganizationID",TEXT(MATCH(INDEX(Methods[Organization Name],$A2180),Organizations[Organization Name],0),"0000"),"}"))</f>
        <v>#REF!</v>
      </c>
      <c r="Q2180" t="e">
        <f>IF(INDEX(Variables[Variable Type],$A2180)="","",
CONCATENATE("  - &amp;VariableID",TEXT($A2180,"0000"),
" {","VariableTypeCV:  ",CHAR(34),INDEX(Variables[Variable Type],$A2180),CHAR(34),
", VariableCode:  ",CHAR(34),INDEX(Variables[Variable Code],$A2180),CHAR(34),
", VariableNameCV:  ",CHAR(34),INDEX(Variables[Variable Name],$A2180),CHAR(34),
", VariableDefinition:  ",CHAR(34),INDEX(Variables[Variable Definition],$A2180),CHAR(34),
", SpecciationCV:  ",CHAR(34),INDEX(Variables[Speciation],$A2180),CHAR(34),
", NoDataValue:  ",CHAR(34),INDEX(Variables[No Data Value],$A2180),CHAR(34),"}"))</f>
        <v>#REF!</v>
      </c>
    </row>
    <row r="2181" spans="1:17" x14ac:dyDescent="0.25">
      <c r="A2181">
        <v>2178</v>
      </c>
      <c r="D2181" t="e">
        <f>IF(INDEX(People[First Name],$A2181)="","",
CONCATENATE("  - &amp;PersonID",TEXT($A2181,"0000"),
" {","PersonFirstName:  ",CHAR(34),INDEX(People[First Name],$A2181),CHAR(34),
", PersonMiddleName:  ",CHAR(34),INDEX(People[Middle Name],$A2181),CHAR(34),
", PersonLastName:  ",CHAR(34),INDEX(People[Last Name],$A2181),CHAR(34),"}"))</f>
        <v>#REF!</v>
      </c>
      <c r="E2181" t="e">
        <f>IF(INDEX(Organizations[Organization Type '[CV']],$A2181)="","",
CONCATENATE("  - &amp;OrganizationID",TEXT($A2181,"0000"),
" {","OrganizationTypeCV:  ",CHAR(34),INDEX(Organizations[Organization Type '[CV']],$A2181),CHAR(34),
", OrganizationCode:  ",CHAR(34),INDEX(Organizations[Organization Code],$A2181),CHAR(34),
", OrganizationName:  ",CHAR(34),INDEX(Organizations[Organization Name],$A2181),CHAR(34),
", OrganizationDescription:  ",CHAR(34),INDEX(Organizations[Organization Description],$A2181),CHAR(34),
", OrganizationLink:  ",CHAR(34),INDEX(Organizations[Organization Link],$A2181),CHAR(34),"}"))</f>
        <v>#REF!</v>
      </c>
      <c r="F2181" t="e">
        <f>IF(INDEX(People[First Name],$A2181)="","",
CONCATENATE("  - &amp;AffiliationID",TEXT($A2181,"0000"),
" {PersonID: *PersonID",TEXT($A2181,"0000"),
", OrganizationID: *OrganizationID",TEXT(MATCH(INDEX(People[Organization Name],$A2181),Organizations[Organization Name],0),"0000"),
", IsPrimaryOrganizationContact: , AffiliationStartDate: , AffiliationEndDate: , PrimaryPhone: ",
", PrimaryEmail: ",CHAR(34),INDEX(People[Primary Email],$A2181),CHAR(34),
", PrimaryAddress: ",CHAR(34),INDEX(People[Primary Address],$A2181),CHAR(34),
", PersonLink: }"))</f>
        <v>#REF!</v>
      </c>
      <c r="H2181" t="e">
        <f>IF(COUNTA(CitationInformation)=0,"",IF(INDEX(AuthorList[Author Name],$A2181)="","",
CONCATENATE("  - &amp;AuthorListID",TEXT($A2181,"0000"),
"  {CitationID: *CitationID0001",
", PersonID: *PersonID",TEXT(MATCH(INDEX(AuthorList[Author Name],$A2181),People[Full Name],0),"0000"),
", AuthorOrder: ",INDEX(AuthorList[Author Number],$A2181),"}")))</f>
        <v>#REF!</v>
      </c>
      <c r="K2181" t="e">
        <f>IF(INDEX(SamplingFeatures[Feature Code],$A2181)="","",
CONCATENATE("  - &amp;SamplingFeatureID",TEXT($A2181,"0000"),
" {","SamplingFeatureUUID:  ",CHAR(34),INDEX(SamplingFeatures[Sampling Feature UUID],$A2181),CHAR(34),
", SamplingFeatureTypeCV:  ",CHAR(34),INDEX(SamplingFeatures[Sampling Feature Type],$A2181),CHAR(34),
", SamplingFeatureCode:  ",CHAR(34),INDEX(SamplingFeatures[Feature Code],$A2181),CHAR(34),
", SamplingFeatureName:  ",CHAR(34),INDEX(SamplingFeatures[Feature Name],$A2181),CHAR(34),
", SamplingFeatureDescription:  ",CHAR(34),INDEX(SamplingFeatures[Feature Description],$A2181),CHAR(34),
", SamplingFeatureGeotypeCV:  ",CHAR(34),INDEX(SamplingFeatures[Feature Geo Type],$A2181),CHAR(34),
", FeatureGeometry:  ",CHAR(34),INDEX(SamplingFeatures[Feature Geometry],$A2181),CHAR(34),
", Elevation_m:  ",CHAR(34),INDEX(SamplingFeatures[Elevation_m],$A2181),CHAR(34),
", ElevationDatumCV:  ",CHAR(34),ElevationDatum,CHAR(34),"}"))</f>
        <v>#REF!</v>
      </c>
      <c r="L2181" t="e">
        <f>IF(INDEX(SamplingFeatures[Sampling Feature Type],$A2181)&lt;&gt;"Site","",
CONCATENATE("  - &amp;SiteID",TEXT(SUMPRODUCT(--($L$3:$L2180&lt;&gt;"")),"0000"),
" {","SamplingFeatureID:  *SamplingFeatureID",TEXT($A2181,"0000"),
", SiteTypeCV:  ",CHAR(34),INDEX(Sites[Site Type],$A2181),CHAR(34),
", Latitude:  ",INDEX(Sites[Latitude],$A2181),
", Longitude:  ",INDEX(Sites[Longitude],$A2181),
", SRSName:  ",CHAR(34),LatLonDatum,CHAR(34),"}"))</f>
        <v>#REF!</v>
      </c>
      <c r="M2181" t="e">
        <f>IF(INDEX(SamplingFeatures[Sampling Feature Type],$A2181)&lt;&gt;"Specimen","",
CONCATENATE("  - &amp;SpecimenID",TEXT(SUMPRODUCT(--($M$3:$M2180&lt;&gt;"")),"0000"),
" {","SamplingFeatureID:  *SamplingFeatureID",TEXT($A2181,"0000"),
", SpecimenTypeCV:  ",CHAR(34),INDEX(Specimens[Specimen Type],$A2181),CHAR(34),
", SpecimenMediumCV:  ",INDEX(Specimens[Specimen Medium],$A2181),
", IsFieldSpecimen:  ",CHAR(34),INDEX(Specimens[Is Field Specimen?],$A2181),CHAR(34),"}"))</f>
        <v>#REF!</v>
      </c>
      <c r="N2181" t="e">
        <f>IF(COUNTA(SpatialOffsets[])=0,"", IF(INDEX(SpatialOffsets[Spatial Offset Type],$A2181)="","",
CONCATENATE("  - &amp;SpatialOffsetID",TEXT($A2181,"0000"),
" {","SpatialOffsetTypeCV:  ",CHAR(34),INDEX(SpatialOffsets[Spatial Offset Type],$A2181),CHAR(34),
", Offset1Value:  ",INDEX(SpatialOffsets[Offset 1 Value],$A2181),
", Offset1UnitID:  ",CHAR(34),INDEX(SpatialOffsets[Offset 1 Unit],$A2181),CHAR(34),
", Offset2Value:  ",INDEX(SpatialOffsets[Offset 2 Value],$A2181),
", Offset2UnitID:  ",CHAR(34),INDEX(SpatialOffsets[Offset 2 Unit],$A2181),CHAR(34),
", Offset3Value:  ",INDEX(SpatialOffsets[Offset 3 Value],$A2181),
", Offset3UnitID:  ",CHAR(34),INDEX(SpatialOffsets[Offset 3 Unit],$A2181),CHAR(34),,"}")))</f>
        <v>#REF!</v>
      </c>
      <c r="O2181" t="e">
        <f>IF(COUNTA(RelatedFeatures[])=0,"", IF(INDEX(RelatedFeatures[First Sampling Feature Code],$A2181)="","",
CONCATENATE("  - &amp;RelationID",TEXT($A2181,"0000"),
" {","SamplingFeatureID:  *SamplingFeatureID",TEXT(MATCH(INDEX(RelatedFeatures[First Sampling Feature Code],$A2181),SamplingFeatures[Feature Code],0),"0000"),
", RelationshipTypeCV:  ",CHAR(34),INDEX(RelatedFeatures[Relationship Type],$A2181),CHAR(34),
", RelatedFeatureID: *SamplingFeatureID",TEXT(MATCH(INDEX(RelatedFeatures[Second Sampling Feature Code],$A2181),SamplingFeatures[Feature Code],0),"0000"),
", SpatialOffsetID:  ",IF(INDEX(RelatedFeatures[Offset Number],$A2181)="","",CONCATENATE("*SpatialOffsetID",TEXT(INDEX(RelatedFeatures[Offset Number],$A2181),"0000"))),"}")))</f>
        <v>#REF!</v>
      </c>
      <c r="P2181" t="e">
        <f>IF(INDEX(Methods[Method Type],$A2181)="","",
CONCATENATE("  - &amp;MethodID",TEXT($A2181,"0000"),
" {","MethodTypeCV:  ",CHAR(34),INDEX(Methods[Method Type],$A2181),CHAR(34),
", MethodCode:  ",CHAR(34),INDEX(Methods[Method Code],$A2181),CHAR(34),
", MethodName:  ",CHAR(34),INDEX(Methods[Method Name],$A2181),CHAR(34),
", MethodDescription:  ",CHAR(34),INDEX(Methods[Method Description],$A2181),CHAR(34),
", MethodLink:  ",CHAR(34),INDEX(Methods[Method Link],$A2181),CHAR(34),
", OrganizationID: *OrganizationID",TEXT(MATCH(INDEX(Methods[Organization Name],$A2181),Organizations[Organization Name],0),"0000"),"}"))</f>
        <v>#REF!</v>
      </c>
      <c r="Q2181" t="e">
        <f>IF(INDEX(Variables[Variable Type],$A2181)="","",
CONCATENATE("  - &amp;VariableID",TEXT($A2181,"0000"),
" {","VariableTypeCV:  ",CHAR(34),INDEX(Variables[Variable Type],$A2181),CHAR(34),
", VariableCode:  ",CHAR(34),INDEX(Variables[Variable Code],$A2181),CHAR(34),
", VariableNameCV:  ",CHAR(34),INDEX(Variables[Variable Name],$A2181),CHAR(34),
", VariableDefinition:  ",CHAR(34),INDEX(Variables[Variable Definition],$A2181),CHAR(34),
", SpecciationCV:  ",CHAR(34),INDEX(Variables[Speciation],$A2181),CHAR(34),
", NoDataValue:  ",CHAR(34),INDEX(Variables[No Data Value],$A2181),CHAR(34),"}"))</f>
        <v>#REF!</v>
      </c>
    </row>
    <row r="2182" spans="1:17" x14ac:dyDescent="0.25">
      <c r="A2182">
        <v>2179</v>
      </c>
      <c r="D2182" t="e">
        <f>IF(INDEX(People[First Name],$A2182)="","",
CONCATENATE("  - &amp;PersonID",TEXT($A2182,"0000"),
" {","PersonFirstName:  ",CHAR(34),INDEX(People[First Name],$A2182),CHAR(34),
", PersonMiddleName:  ",CHAR(34),INDEX(People[Middle Name],$A2182),CHAR(34),
", PersonLastName:  ",CHAR(34),INDEX(People[Last Name],$A2182),CHAR(34),"}"))</f>
        <v>#REF!</v>
      </c>
      <c r="E2182" t="e">
        <f>IF(INDEX(Organizations[Organization Type '[CV']],$A2182)="","",
CONCATENATE("  - &amp;OrganizationID",TEXT($A2182,"0000"),
" {","OrganizationTypeCV:  ",CHAR(34),INDEX(Organizations[Organization Type '[CV']],$A2182),CHAR(34),
", OrganizationCode:  ",CHAR(34),INDEX(Organizations[Organization Code],$A2182),CHAR(34),
", OrganizationName:  ",CHAR(34),INDEX(Organizations[Organization Name],$A2182),CHAR(34),
", OrganizationDescription:  ",CHAR(34),INDEX(Organizations[Organization Description],$A2182),CHAR(34),
", OrganizationLink:  ",CHAR(34),INDEX(Organizations[Organization Link],$A2182),CHAR(34),"}"))</f>
        <v>#REF!</v>
      </c>
      <c r="F2182" t="e">
        <f>IF(INDEX(People[First Name],$A2182)="","",
CONCATENATE("  - &amp;AffiliationID",TEXT($A2182,"0000"),
" {PersonID: *PersonID",TEXT($A2182,"0000"),
", OrganizationID: *OrganizationID",TEXT(MATCH(INDEX(People[Organization Name],$A2182),Organizations[Organization Name],0),"0000"),
", IsPrimaryOrganizationContact: , AffiliationStartDate: , AffiliationEndDate: , PrimaryPhone: ",
", PrimaryEmail: ",CHAR(34),INDEX(People[Primary Email],$A2182),CHAR(34),
", PrimaryAddress: ",CHAR(34),INDEX(People[Primary Address],$A2182),CHAR(34),
", PersonLink: }"))</f>
        <v>#REF!</v>
      </c>
      <c r="H2182" t="e">
        <f>IF(COUNTA(CitationInformation)=0,"",IF(INDEX(AuthorList[Author Name],$A2182)="","",
CONCATENATE("  - &amp;AuthorListID",TEXT($A2182,"0000"),
"  {CitationID: *CitationID0001",
", PersonID: *PersonID",TEXT(MATCH(INDEX(AuthorList[Author Name],$A2182),People[Full Name],0),"0000"),
", AuthorOrder: ",INDEX(AuthorList[Author Number],$A2182),"}")))</f>
        <v>#REF!</v>
      </c>
      <c r="K2182" t="e">
        <f>IF(INDEX(SamplingFeatures[Feature Code],$A2182)="","",
CONCATENATE("  - &amp;SamplingFeatureID",TEXT($A2182,"0000"),
" {","SamplingFeatureUUID:  ",CHAR(34),INDEX(SamplingFeatures[Sampling Feature UUID],$A2182),CHAR(34),
", SamplingFeatureTypeCV:  ",CHAR(34),INDEX(SamplingFeatures[Sampling Feature Type],$A2182),CHAR(34),
", SamplingFeatureCode:  ",CHAR(34),INDEX(SamplingFeatures[Feature Code],$A2182),CHAR(34),
", SamplingFeatureName:  ",CHAR(34),INDEX(SamplingFeatures[Feature Name],$A2182),CHAR(34),
", SamplingFeatureDescription:  ",CHAR(34),INDEX(SamplingFeatures[Feature Description],$A2182),CHAR(34),
", SamplingFeatureGeotypeCV:  ",CHAR(34),INDEX(SamplingFeatures[Feature Geo Type],$A2182),CHAR(34),
", FeatureGeometry:  ",CHAR(34),INDEX(SamplingFeatures[Feature Geometry],$A2182),CHAR(34),
", Elevation_m:  ",CHAR(34),INDEX(SamplingFeatures[Elevation_m],$A2182),CHAR(34),
", ElevationDatumCV:  ",CHAR(34),ElevationDatum,CHAR(34),"}"))</f>
        <v>#REF!</v>
      </c>
      <c r="L2182" t="e">
        <f>IF(INDEX(SamplingFeatures[Sampling Feature Type],$A2182)&lt;&gt;"Site","",
CONCATENATE("  - &amp;SiteID",TEXT(SUMPRODUCT(--($L$3:$L2181&lt;&gt;"")),"0000"),
" {","SamplingFeatureID:  *SamplingFeatureID",TEXT($A2182,"0000"),
", SiteTypeCV:  ",CHAR(34),INDEX(Sites[Site Type],$A2182),CHAR(34),
", Latitude:  ",INDEX(Sites[Latitude],$A2182),
", Longitude:  ",INDEX(Sites[Longitude],$A2182),
", SRSName:  ",CHAR(34),LatLonDatum,CHAR(34),"}"))</f>
        <v>#REF!</v>
      </c>
      <c r="M2182" t="e">
        <f>IF(INDEX(SamplingFeatures[Sampling Feature Type],$A2182)&lt;&gt;"Specimen","",
CONCATENATE("  - &amp;SpecimenID",TEXT(SUMPRODUCT(--($M$3:$M2181&lt;&gt;"")),"0000"),
" {","SamplingFeatureID:  *SamplingFeatureID",TEXT($A2182,"0000"),
", SpecimenTypeCV:  ",CHAR(34),INDEX(Specimens[Specimen Type],$A2182),CHAR(34),
", SpecimenMediumCV:  ",INDEX(Specimens[Specimen Medium],$A2182),
", IsFieldSpecimen:  ",CHAR(34),INDEX(Specimens[Is Field Specimen?],$A2182),CHAR(34),"}"))</f>
        <v>#REF!</v>
      </c>
      <c r="N2182" t="e">
        <f>IF(COUNTA(SpatialOffsets[])=0,"", IF(INDEX(SpatialOffsets[Spatial Offset Type],$A2182)="","",
CONCATENATE("  - &amp;SpatialOffsetID",TEXT($A2182,"0000"),
" {","SpatialOffsetTypeCV:  ",CHAR(34),INDEX(SpatialOffsets[Spatial Offset Type],$A2182),CHAR(34),
", Offset1Value:  ",INDEX(SpatialOffsets[Offset 1 Value],$A2182),
", Offset1UnitID:  ",CHAR(34),INDEX(SpatialOffsets[Offset 1 Unit],$A2182),CHAR(34),
", Offset2Value:  ",INDEX(SpatialOffsets[Offset 2 Value],$A2182),
", Offset2UnitID:  ",CHAR(34),INDEX(SpatialOffsets[Offset 2 Unit],$A2182),CHAR(34),
", Offset3Value:  ",INDEX(SpatialOffsets[Offset 3 Value],$A2182),
", Offset3UnitID:  ",CHAR(34),INDEX(SpatialOffsets[Offset 3 Unit],$A2182),CHAR(34),,"}")))</f>
        <v>#REF!</v>
      </c>
      <c r="O2182" t="e">
        <f>IF(COUNTA(RelatedFeatures[])=0,"", IF(INDEX(RelatedFeatures[First Sampling Feature Code],$A2182)="","",
CONCATENATE("  - &amp;RelationID",TEXT($A2182,"0000"),
" {","SamplingFeatureID:  *SamplingFeatureID",TEXT(MATCH(INDEX(RelatedFeatures[First Sampling Feature Code],$A2182),SamplingFeatures[Feature Code],0),"0000"),
", RelationshipTypeCV:  ",CHAR(34),INDEX(RelatedFeatures[Relationship Type],$A2182),CHAR(34),
", RelatedFeatureID: *SamplingFeatureID",TEXT(MATCH(INDEX(RelatedFeatures[Second Sampling Feature Code],$A2182),SamplingFeatures[Feature Code],0),"0000"),
", SpatialOffsetID:  ",IF(INDEX(RelatedFeatures[Offset Number],$A2182)="","",CONCATENATE("*SpatialOffsetID",TEXT(INDEX(RelatedFeatures[Offset Number],$A2182),"0000"))),"}")))</f>
        <v>#REF!</v>
      </c>
      <c r="P2182" t="e">
        <f>IF(INDEX(Methods[Method Type],$A2182)="","",
CONCATENATE("  - &amp;MethodID",TEXT($A2182,"0000"),
" {","MethodTypeCV:  ",CHAR(34),INDEX(Methods[Method Type],$A2182),CHAR(34),
", MethodCode:  ",CHAR(34),INDEX(Methods[Method Code],$A2182),CHAR(34),
", MethodName:  ",CHAR(34),INDEX(Methods[Method Name],$A2182),CHAR(34),
", MethodDescription:  ",CHAR(34),INDEX(Methods[Method Description],$A2182),CHAR(34),
", MethodLink:  ",CHAR(34),INDEX(Methods[Method Link],$A2182),CHAR(34),
", OrganizationID: *OrganizationID",TEXT(MATCH(INDEX(Methods[Organization Name],$A2182),Organizations[Organization Name],0),"0000"),"}"))</f>
        <v>#REF!</v>
      </c>
      <c r="Q2182" t="e">
        <f>IF(INDEX(Variables[Variable Type],$A2182)="","",
CONCATENATE("  - &amp;VariableID",TEXT($A2182,"0000"),
" {","VariableTypeCV:  ",CHAR(34),INDEX(Variables[Variable Type],$A2182),CHAR(34),
", VariableCode:  ",CHAR(34),INDEX(Variables[Variable Code],$A2182),CHAR(34),
", VariableNameCV:  ",CHAR(34),INDEX(Variables[Variable Name],$A2182),CHAR(34),
", VariableDefinition:  ",CHAR(34),INDEX(Variables[Variable Definition],$A2182),CHAR(34),
", SpecciationCV:  ",CHAR(34),INDEX(Variables[Speciation],$A2182),CHAR(34),
", NoDataValue:  ",CHAR(34),INDEX(Variables[No Data Value],$A2182),CHAR(34),"}"))</f>
        <v>#REF!</v>
      </c>
    </row>
    <row r="2183" spans="1:17" x14ac:dyDescent="0.25">
      <c r="A2183">
        <v>2180</v>
      </c>
      <c r="D2183" t="e">
        <f>IF(INDEX(People[First Name],$A2183)="","",
CONCATENATE("  - &amp;PersonID",TEXT($A2183,"0000"),
" {","PersonFirstName:  ",CHAR(34),INDEX(People[First Name],$A2183),CHAR(34),
", PersonMiddleName:  ",CHAR(34),INDEX(People[Middle Name],$A2183),CHAR(34),
", PersonLastName:  ",CHAR(34),INDEX(People[Last Name],$A2183),CHAR(34),"}"))</f>
        <v>#REF!</v>
      </c>
      <c r="E2183" t="e">
        <f>IF(INDEX(Organizations[Organization Type '[CV']],$A2183)="","",
CONCATENATE("  - &amp;OrganizationID",TEXT($A2183,"0000"),
" {","OrganizationTypeCV:  ",CHAR(34),INDEX(Organizations[Organization Type '[CV']],$A2183),CHAR(34),
", OrganizationCode:  ",CHAR(34),INDEX(Organizations[Organization Code],$A2183),CHAR(34),
", OrganizationName:  ",CHAR(34),INDEX(Organizations[Organization Name],$A2183),CHAR(34),
", OrganizationDescription:  ",CHAR(34),INDEX(Organizations[Organization Description],$A2183),CHAR(34),
", OrganizationLink:  ",CHAR(34),INDEX(Organizations[Organization Link],$A2183),CHAR(34),"}"))</f>
        <v>#REF!</v>
      </c>
      <c r="F2183" t="e">
        <f>IF(INDEX(People[First Name],$A2183)="","",
CONCATENATE("  - &amp;AffiliationID",TEXT($A2183,"0000"),
" {PersonID: *PersonID",TEXT($A2183,"0000"),
", OrganizationID: *OrganizationID",TEXT(MATCH(INDEX(People[Organization Name],$A2183),Organizations[Organization Name],0),"0000"),
", IsPrimaryOrganizationContact: , AffiliationStartDate: , AffiliationEndDate: , PrimaryPhone: ",
", PrimaryEmail: ",CHAR(34),INDEX(People[Primary Email],$A2183),CHAR(34),
", PrimaryAddress: ",CHAR(34),INDEX(People[Primary Address],$A2183),CHAR(34),
", PersonLink: }"))</f>
        <v>#REF!</v>
      </c>
      <c r="H2183" t="e">
        <f>IF(COUNTA(CitationInformation)=0,"",IF(INDEX(AuthorList[Author Name],$A2183)="","",
CONCATENATE("  - &amp;AuthorListID",TEXT($A2183,"0000"),
"  {CitationID: *CitationID0001",
", PersonID: *PersonID",TEXT(MATCH(INDEX(AuthorList[Author Name],$A2183),People[Full Name],0),"0000"),
", AuthorOrder: ",INDEX(AuthorList[Author Number],$A2183),"}")))</f>
        <v>#REF!</v>
      </c>
      <c r="K2183" t="e">
        <f>IF(INDEX(SamplingFeatures[Feature Code],$A2183)="","",
CONCATENATE("  - &amp;SamplingFeatureID",TEXT($A2183,"0000"),
" {","SamplingFeatureUUID:  ",CHAR(34),INDEX(SamplingFeatures[Sampling Feature UUID],$A2183),CHAR(34),
", SamplingFeatureTypeCV:  ",CHAR(34),INDEX(SamplingFeatures[Sampling Feature Type],$A2183),CHAR(34),
", SamplingFeatureCode:  ",CHAR(34),INDEX(SamplingFeatures[Feature Code],$A2183),CHAR(34),
", SamplingFeatureName:  ",CHAR(34),INDEX(SamplingFeatures[Feature Name],$A2183),CHAR(34),
", SamplingFeatureDescription:  ",CHAR(34),INDEX(SamplingFeatures[Feature Description],$A2183),CHAR(34),
", SamplingFeatureGeotypeCV:  ",CHAR(34),INDEX(SamplingFeatures[Feature Geo Type],$A2183),CHAR(34),
", FeatureGeometry:  ",CHAR(34),INDEX(SamplingFeatures[Feature Geometry],$A2183),CHAR(34),
", Elevation_m:  ",CHAR(34),INDEX(SamplingFeatures[Elevation_m],$A2183),CHAR(34),
", ElevationDatumCV:  ",CHAR(34),ElevationDatum,CHAR(34),"}"))</f>
        <v>#REF!</v>
      </c>
      <c r="L2183" t="e">
        <f>IF(INDEX(SamplingFeatures[Sampling Feature Type],$A2183)&lt;&gt;"Site","",
CONCATENATE("  - &amp;SiteID",TEXT(SUMPRODUCT(--($L$3:$L2182&lt;&gt;"")),"0000"),
" {","SamplingFeatureID:  *SamplingFeatureID",TEXT($A2183,"0000"),
", SiteTypeCV:  ",CHAR(34),INDEX(Sites[Site Type],$A2183),CHAR(34),
", Latitude:  ",INDEX(Sites[Latitude],$A2183),
", Longitude:  ",INDEX(Sites[Longitude],$A2183),
", SRSName:  ",CHAR(34),LatLonDatum,CHAR(34),"}"))</f>
        <v>#REF!</v>
      </c>
      <c r="M2183" t="e">
        <f>IF(INDEX(SamplingFeatures[Sampling Feature Type],$A2183)&lt;&gt;"Specimen","",
CONCATENATE("  - &amp;SpecimenID",TEXT(SUMPRODUCT(--($M$3:$M2182&lt;&gt;"")),"0000"),
" {","SamplingFeatureID:  *SamplingFeatureID",TEXT($A2183,"0000"),
", SpecimenTypeCV:  ",CHAR(34),INDEX(Specimens[Specimen Type],$A2183),CHAR(34),
", SpecimenMediumCV:  ",INDEX(Specimens[Specimen Medium],$A2183),
", IsFieldSpecimen:  ",CHAR(34),INDEX(Specimens[Is Field Specimen?],$A2183),CHAR(34),"}"))</f>
        <v>#REF!</v>
      </c>
      <c r="N2183" t="e">
        <f>IF(COUNTA(SpatialOffsets[])=0,"", IF(INDEX(SpatialOffsets[Spatial Offset Type],$A2183)="","",
CONCATENATE("  - &amp;SpatialOffsetID",TEXT($A2183,"0000"),
" {","SpatialOffsetTypeCV:  ",CHAR(34),INDEX(SpatialOffsets[Spatial Offset Type],$A2183),CHAR(34),
", Offset1Value:  ",INDEX(SpatialOffsets[Offset 1 Value],$A2183),
", Offset1UnitID:  ",CHAR(34),INDEX(SpatialOffsets[Offset 1 Unit],$A2183),CHAR(34),
", Offset2Value:  ",INDEX(SpatialOffsets[Offset 2 Value],$A2183),
", Offset2UnitID:  ",CHAR(34),INDEX(SpatialOffsets[Offset 2 Unit],$A2183),CHAR(34),
", Offset3Value:  ",INDEX(SpatialOffsets[Offset 3 Value],$A2183),
", Offset3UnitID:  ",CHAR(34),INDEX(SpatialOffsets[Offset 3 Unit],$A2183),CHAR(34),,"}")))</f>
        <v>#REF!</v>
      </c>
      <c r="O2183" t="e">
        <f>IF(COUNTA(RelatedFeatures[])=0,"", IF(INDEX(RelatedFeatures[First Sampling Feature Code],$A2183)="","",
CONCATENATE("  - &amp;RelationID",TEXT($A2183,"0000"),
" {","SamplingFeatureID:  *SamplingFeatureID",TEXT(MATCH(INDEX(RelatedFeatures[First Sampling Feature Code],$A2183),SamplingFeatures[Feature Code],0),"0000"),
", RelationshipTypeCV:  ",CHAR(34),INDEX(RelatedFeatures[Relationship Type],$A2183),CHAR(34),
", RelatedFeatureID: *SamplingFeatureID",TEXT(MATCH(INDEX(RelatedFeatures[Second Sampling Feature Code],$A2183),SamplingFeatures[Feature Code],0),"0000"),
", SpatialOffsetID:  ",IF(INDEX(RelatedFeatures[Offset Number],$A2183)="","",CONCATENATE("*SpatialOffsetID",TEXT(INDEX(RelatedFeatures[Offset Number],$A2183),"0000"))),"}")))</f>
        <v>#REF!</v>
      </c>
      <c r="P2183" t="e">
        <f>IF(INDEX(Methods[Method Type],$A2183)="","",
CONCATENATE("  - &amp;MethodID",TEXT($A2183,"0000"),
" {","MethodTypeCV:  ",CHAR(34),INDEX(Methods[Method Type],$A2183),CHAR(34),
", MethodCode:  ",CHAR(34),INDEX(Methods[Method Code],$A2183),CHAR(34),
", MethodName:  ",CHAR(34),INDEX(Methods[Method Name],$A2183),CHAR(34),
", MethodDescription:  ",CHAR(34),INDEX(Methods[Method Description],$A2183),CHAR(34),
", MethodLink:  ",CHAR(34),INDEX(Methods[Method Link],$A2183),CHAR(34),
", OrganizationID: *OrganizationID",TEXT(MATCH(INDEX(Methods[Organization Name],$A2183),Organizations[Organization Name],0),"0000"),"}"))</f>
        <v>#REF!</v>
      </c>
      <c r="Q2183" t="e">
        <f>IF(INDEX(Variables[Variable Type],$A2183)="","",
CONCATENATE("  - &amp;VariableID",TEXT($A2183,"0000"),
" {","VariableTypeCV:  ",CHAR(34),INDEX(Variables[Variable Type],$A2183),CHAR(34),
", VariableCode:  ",CHAR(34),INDEX(Variables[Variable Code],$A2183),CHAR(34),
", VariableNameCV:  ",CHAR(34),INDEX(Variables[Variable Name],$A2183),CHAR(34),
", VariableDefinition:  ",CHAR(34),INDEX(Variables[Variable Definition],$A2183),CHAR(34),
", SpecciationCV:  ",CHAR(34),INDEX(Variables[Speciation],$A2183),CHAR(34),
", NoDataValue:  ",CHAR(34),INDEX(Variables[No Data Value],$A2183),CHAR(34),"}"))</f>
        <v>#REF!</v>
      </c>
    </row>
    <row r="2184" spans="1:17" x14ac:dyDescent="0.25">
      <c r="A2184">
        <v>2181</v>
      </c>
      <c r="D2184" t="e">
        <f>IF(INDEX(People[First Name],$A2184)="","",
CONCATENATE("  - &amp;PersonID",TEXT($A2184,"0000"),
" {","PersonFirstName:  ",CHAR(34),INDEX(People[First Name],$A2184),CHAR(34),
", PersonMiddleName:  ",CHAR(34),INDEX(People[Middle Name],$A2184),CHAR(34),
", PersonLastName:  ",CHAR(34),INDEX(People[Last Name],$A2184),CHAR(34),"}"))</f>
        <v>#REF!</v>
      </c>
      <c r="E2184" t="e">
        <f>IF(INDEX(Organizations[Organization Type '[CV']],$A2184)="","",
CONCATENATE("  - &amp;OrganizationID",TEXT($A2184,"0000"),
" {","OrganizationTypeCV:  ",CHAR(34),INDEX(Organizations[Organization Type '[CV']],$A2184),CHAR(34),
", OrganizationCode:  ",CHAR(34),INDEX(Organizations[Organization Code],$A2184),CHAR(34),
", OrganizationName:  ",CHAR(34),INDEX(Organizations[Organization Name],$A2184),CHAR(34),
", OrganizationDescription:  ",CHAR(34),INDEX(Organizations[Organization Description],$A2184),CHAR(34),
", OrganizationLink:  ",CHAR(34),INDEX(Organizations[Organization Link],$A2184),CHAR(34),"}"))</f>
        <v>#REF!</v>
      </c>
      <c r="F2184" t="e">
        <f>IF(INDEX(People[First Name],$A2184)="","",
CONCATENATE("  - &amp;AffiliationID",TEXT($A2184,"0000"),
" {PersonID: *PersonID",TEXT($A2184,"0000"),
", OrganizationID: *OrganizationID",TEXT(MATCH(INDEX(People[Organization Name],$A2184),Organizations[Organization Name],0),"0000"),
", IsPrimaryOrganizationContact: , AffiliationStartDate: , AffiliationEndDate: , PrimaryPhone: ",
", PrimaryEmail: ",CHAR(34),INDEX(People[Primary Email],$A2184),CHAR(34),
", PrimaryAddress: ",CHAR(34),INDEX(People[Primary Address],$A2184),CHAR(34),
", PersonLink: }"))</f>
        <v>#REF!</v>
      </c>
      <c r="H2184" t="e">
        <f>IF(COUNTA(CitationInformation)=0,"",IF(INDEX(AuthorList[Author Name],$A2184)="","",
CONCATENATE("  - &amp;AuthorListID",TEXT($A2184,"0000"),
"  {CitationID: *CitationID0001",
", PersonID: *PersonID",TEXT(MATCH(INDEX(AuthorList[Author Name],$A2184),People[Full Name],0),"0000"),
", AuthorOrder: ",INDEX(AuthorList[Author Number],$A2184),"}")))</f>
        <v>#REF!</v>
      </c>
      <c r="K2184" t="e">
        <f>IF(INDEX(SamplingFeatures[Feature Code],$A2184)="","",
CONCATENATE("  - &amp;SamplingFeatureID",TEXT($A2184,"0000"),
" {","SamplingFeatureUUID:  ",CHAR(34),INDEX(SamplingFeatures[Sampling Feature UUID],$A2184),CHAR(34),
", SamplingFeatureTypeCV:  ",CHAR(34),INDEX(SamplingFeatures[Sampling Feature Type],$A2184),CHAR(34),
", SamplingFeatureCode:  ",CHAR(34),INDEX(SamplingFeatures[Feature Code],$A2184),CHAR(34),
", SamplingFeatureName:  ",CHAR(34),INDEX(SamplingFeatures[Feature Name],$A2184),CHAR(34),
", SamplingFeatureDescription:  ",CHAR(34),INDEX(SamplingFeatures[Feature Description],$A2184),CHAR(34),
", SamplingFeatureGeotypeCV:  ",CHAR(34),INDEX(SamplingFeatures[Feature Geo Type],$A2184),CHAR(34),
", FeatureGeometry:  ",CHAR(34),INDEX(SamplingFeatures[Feature Geometry],$A2184),CHAR(34),
", Elevation_m:  ",CHAR(34),INDEX(SamplingFeatures[Elevation_m],$A2184),CHAR(34),
", ElevationDatumCV:  ",CHAR(34),ElevationDatum,CHAR(34),"}"))</f>
        <v>#REF!</v>
      </c>
      <c r="L2184" t="e">
        <f>IF(INDEX(SamplingFeatures[Sampling Feature Type],$A2184)&lt;&gt;"Site","",
CONCATENATE("  - &amp;SiteID",TEXT(SUMPRODUCT(--($L$3:$L2183&lt;&gt;"")),"0000"),
" {","SamplingFeatureID:  *SamplingFeatureID",TEXT($A2184,"0000"),
", SiteTypeCV:  ",CHAR(34),INDEX(Sites[Site Type],$A2184),CHAR(34),
", Latitude:  ",INDEX(Sites[Latitude],$A2184),
", Longitude:  ",INDEX(Sites[Longitude],$A2184),
", SRSName:  ",CHAR(34),LatLonDatum,CHAR(34),"}"))</f>
        <v>#REF!</v>
      </c>
      <c r="M2184" t="e">
        <f>IF(INDEX(SamplingFeatures[Sampling Feature Type],$A2184)&lt;&gt;"Specimen","",
CONCATENATE("  - &amp;SpecimenID",TEXT(SUMPRODUCT(--($M$3:$M2183&lt;&gt;"")),"0000"),
" {","SamplingFeatureID:  *SamplingFeatureID",TEXT($A2184,"0000"),
", SpecimenTypeCV:  ",CHAR(34),INDEX(Specimens[Specimen Type],$A2184),CHAR(34),
", SpecimenMediumCV:  ",INDEX(Specimens[Specimen Medium],$A2184),
", IsFieldSpecimen:  ",CHAR(34),INDEX(Specimens[Is Field Specimen?],$A2184),CHAR(34),"}"))</f>
        <v>#REF!</v>
      </c>
      <c r="N2184" t="e">
        <f>IF(COUNTA(SpatialOffsets[])=0,"", IF(INDEX(SpatialOffsets[Spatial Offset Type],$A2184)="","",
CONCATENATE("  - &amp;SpatialOffsetID",TEXT($A2184,"0000"),
" {","SpatialOffsetTypeCV:  ",CHAR(34),INDEX(SpatialOffsets[Spatial Offset Type],$A2184),CHAR(34),
", Offset1Value:  ",INDEX(SpatialOffsets[Offset 1 Value],$A2184),
", Offset1UnitID:  ",CHAR(34),INDEX(SpatialOffsets[Offset 1 Unit],$A2184),CHAR(34),
", Offset2Value:  ",INDEX(SpatialOffsets[Offset 2 Value],$A2184),
", Offset2UnitID:  ",CHAR(34),INDEX(SpatialOffsets[Offset 2 Unit],$A2184),CHAR(34),
", Offset3Value:  ",INDEX(SpatialOffsets[Offset 3 Value],$A2184),
", Offset3UnitID:  ",CHAR(34),INDEX(SpatialOffsets[Offset 3 Unit],$A2184),CHAR(34),,"}")))</f>
        <v>#REF!</v>
      </c>
      <c r="O2184" t="e">
        <f>IF(COUNTA(RelatedFeatures[])=0,"", IF(INDEX(RelatedFeatures[First Sampling Feature Code],$A2184)="","",
CONCATENATE("  - &amp;RelationID",TEXT($A2184,"0000"),
" {","SamplingFeatureID:  *SamplingFeatureID",TEXT(MATCH(INDEX(RelatedFeatures[First Sampling Feature Code],$A2184),SamplingFeatures[Feature Code],0),"0000"),
", RelationshipTypeCV:  ",CHAR(34),INDEX(RelatedFeatures[Relationship Type],$A2184),CHAR(34),
", RelatedFeatureID: *SamplingFeatureID",TEXT(MATCH(INDEX(RelatedFeatures[Second Sampling Feature Code],$A2184),SamplingFeatures[Feature Code],0),"0000"),
", SpatialOffsetID:  ",IF(INDEX(RelatedFeatures[Offset Number],$A2184)="","",CONCATENATE("*SpatialOffsetID",TEXT(INDEX(RelatedFeatures[Offset Number],$A2184),"0000"))),"}")))</f>
        <v>#REF!</v>
      </c>
      <c r="P2184" t="e">
        <f>IF(INDEX(Methods[Method Type],$A2184)="","",
CONCATENATE("  - &amp;MethodID",TEXT($A2184,"0000"),
" {","MethodTypeCV:  ",CHAR(34),INDEX(Methods[Method Type],$A2184),CHAR(34),
", MethodCode:  ",CHAR(34),INDEX(Methods[Method Code],$A2184),CHAR(34),
", MethodName:  ",CHAR(34),INDEX(Methods[Method Name],$A2184),CHAR(34),
", MethodDescription:  ",CHAR(34),INDEX(Methods[Method Description],$A2184),CHAR(34),
", MethodLink:  ",CHAR(34),INDEX(Methods[Method Link],$A2184),CHAR(34),
", OrganizationID: *OrganizationID",TEXT(MATCH(INDEX(Methods[Organization Name],$A2184),Organizations[Organization Name],0),"0000"),"}"))</f>
        <v>#REF!</v>
      </c>
      <c r="Q2184" t="e">
        <f>IF(INDEX(Variables[Variable Type],$A2184)="","",
CONCATENATE("  - &amp;VariableID",TEXT($A2184,"0000"),
" {","VariableTypeCV:  ",CHAR(34),INDEX(Variables[Variable Type],$A2184),CHAR(34),
", VariableCode:  ",CHAR(34),INDEX(Variables[Variable Code],$A2184),CHAR(34),
", VariableNameCV:  ",CHAR(34),INDEX(Variables[Variable Name],$A2184),CHAR(34),
", VariableDefinition:  ",CHAR(34),INDEX(Variables[Variable Definition],$A2184),CHAR(34),
", SpecciationCV:  ",CHAR(34),INDEX(Variables[Speciation],$A2184),CHAR(34),
", NoDataValue:  ",CHAR(34),INDEX(Variables[No Data Value],$A2184),CHAR(34),"}"))</f>
        <v>#REF!</v>
      </c>
    </row>
    <row r="2185" spans="1:17" x14ac:dyDescent="0.25">
      <c r="A2185">
        <v>2182</v>
      </c>
      <c r="D2185" t="e">
        <f>IF(INDEX(People[First Name],$A2185)="","",
CONCATENATE("  - &amp;PersonID",TEXT($A2185,"0000"),
" {","PersonFirstName:  ",CHAR(34),INDEX(People[First Name],$A2185),CHAR(34),
", PersonMiddleName:  ",CHAR(34),INDEX(People[Middle Name],$A2185),CHAR(34),
", PersonLastName:  ",CHAR(34),INDEX(People[Last Name],$A2185),CHAR(34),"}"))</f>
        <v>#REF!</v>
      </c>
      <c r="E2185" t="e">
        <f>IF(INDEX(Organizations[Organization Type '[CV']],$A2185)="","",
CONCATENATE("  - &amp;OrganizationID",TEXT($A2185,"0000"),
" {","OrganizationTypeCV:  ",CHAR(34),INDEX(Organizations[Organization Type '[CV']],$A2185),CHAR(34),
", OrganizationCode:  ",CHAR(34),INDEX(Organizations[Organization Code],$A2185),CHAR(34),
", OrganizationName:  ",CHAR(34),INDEX(Organizations[Organization Name],$A2185),CHAR(34),
", OrganizationDescription:  ",CHAR(34),INDEX(Organizations[Organization Description],$A2185),CHAR(34),
", OrganizationLink:  ",CHAR(34),INDEX(Organizations[Organization Link],$A2185),CHAR(34),"}"))</f>
        <v>#REF!</v>
      </c>
      <c r="F2185" t="e">
        <f>IF(INDEX(People[First Name],$A2185)="","",
CONCATENATE("  - &amp;AffiliationID",TEXT($A2185,"0000"),
" {PersonID: *PersonID",TEXT($A2185,"0000"),
", OrganizationID: *OrganizationID",TEXT(MATCH(INDEX(People[Organization Name],$A2185),Organizations[Organization Name],0),"0000"),
", IsPrimaryOrganizationContact: , AffiliationStartDate: , AffiliationEndDate: , PrimaryPhone: ",
", PrimaryEmail: ",CHAR(34),INDEX(People[Primary Email],$A2185),CHAR(34),
", PrimaryAddress: ",CHAR(34),INDEX(People[Primary Address],$A2185),CHAR(34),
", PersonLink: }"))</f>
        <v>#REF!</v>
      </c>
      <c r="H2185" t="e">
        <f>IF(COUNTA(CitationInformation)=0,"",IF(INDEX(AuthorList[Author Name],$A2185)="","",
CONCATENATE("  - &amp;AuthorListID",TEXT($A2185,"0000"),
"  {CitationID: *CitationID0001",
", PersonID: *PersonID",TEXT(MATCH(INDEX(AuthorList[Author Name],$A2185),People[Full Name],0),"0000"),
", AuthorOrder: ",INDEX(AuthorList[Author Number],$A2185),"}")))</f>
        <v>#REF!</v>
      </c>
      <c r="K2185" t="e">
        <f>IF(INDEX(SamplingFeatures[Feature Code],$A2185)="","",
CONCATENATE("  - &amp;SamplingFeatureID",TEXT($A2185,"0000"),
" {","SamplingFeatureUUID:  ",CHAR(34),INDEX(SamplingFeatures[Sampling Feature UUID],$A2185),CHAR(34),
", SamplingFeatureTypeCV:  ",CHAR(34),INDEX(SamplingFeatures[Sampling Feature Type],$A2185),CHAR(34),
", SamplingFeatureCode:  ",CHAR(34),INDEX(SamplingFeatures[Feature Code],$A2185),CHAR(34),
", SamplingFeatureName:  ",CHAR(34),INDEX(SamplingFeatures[Feature Name],$A2185),CHAR(34),
", SamplingFeatureDescription:  ",CHAR(34),INDEX(SamplingFeatures[Feature Description],$A2185),CHAR(34),
", SamplingFeatureGeotypeCV:  ",CHAR(34),INDEX(SamplingFeatures[Feature Geo Type],$A2185),CHAR(34),
", FeatureGeometry:  ",CHAR(34),INDEX(SamplingFeatures[Feature Geometry],$A2185),CHAR(34),
", Elevation_m:  ",CHAR(34),INDEX(SamplingFeatures[Elevation_m],$A2185),CHAR(34),
", ElevationDatumCV:  ",CHAR(34),ElevationDatum,CHAR(34),"}"))</f>
        <v>#REF!</v>
      </c>
      <c r="L2185" t="e">
        <f>IF(INDEX(SamplingFeatures[Sampling Feature Type],$A2185)&lt;&gt;"Site","",
CONCATENATE("  - &amp;SiteID",TEXT(SUMPRODUCT(--($L$3:$L2184&lt;&gt;"")),"0000"),
" {","SamplingFeatureID:  *SamplingFeatureID",TEXT($A2185,"0000"),
", SiteTypeCV:  ",CHAR(34),INDEX(Sites[Site Type],$A2185),CHAR(34),
", Latitude:  ",INDEX(Sites[Latitude],$A2185),
", Longitude:  ",INDEX(Sites[Longitude],$A2185),
", SRSName:  ",CHAR(34),LatLonDatum,CHAR(34),"}"))</f>
        <v>#REF!</v>
      </c>
      <c r="M2185" t="e">
        <f>IF(INDEX(SamplingFeatures[Sampling Feature Type],$A2185)&lt;&gt;"Specimen","",
CONCATENATE("  - &amp;SpecimenID",TEXT(SUMPRODUCT(--($M$3:$M2184&lt;&gt;"")),"0000"),
" {","SamplingFeatureID:  *SamplingFeatureID",TEXT($A2185,"0000"),
", SpecimenTypeCV:  ",CHAR(34),INDEX(Specimens[Specimen Type],$A2185),CHAR(34),
", SpecimenMediumCV:  ",INDEX(Specimens[Specimen Medium],$A2185),
", IsFieldSpecimen:  ",CHAR(34),INDEX(Specimens[Is Field Specimen?],$A2185),CHAR(34),"}"))</f>
        <v>#REF!</v>
      </c>
      <c r="N2185" t="e">
        <f>IF(COUNTA(SpatialOffsets[])=0,"", IF(INDEX(SpatialOffsets[Spatial Offset Type],$A2185)="","",
CONCATENATE("  - &amp;SpatialOffsetID",TEXT($A2185,"0000"),
" {","SpatialOffsetTypeCV:  ",CHAR(34),INDEX(SpatialOffsets[Spatial Offset Type],$A2185),CHAR(34),
", Offset1Value:  ",INDEX(SpatialOffsets[Offset 1 Value],$A2185),
", Offset1UnitID:  ",CHAR(34),INDEX(SpatialOffsets[Offset 1 Unit],$A2185),CHAR(34),
", Offset2Value:  ",INDEX(SpatialOffsets[Offset 2 Value],$A2185),
", Offset2UnitID:  ",CHAR(34),INDEX(SpatialOffsets[Offset 2 Unit],$A2185),CHAR(34),
", Offset3Value:  ",INDEX(SpatialOffsets[Offset 3 Value],$A2185),
", Offset3UnitID:  ",CHAR(34),INDEX(SpatialOffsets[Offset 3 Unit],$A2185),CHAR(34),,"}")))</f>
        <v>#REF!</v>
      </c>
      <c r="O2185" t="e">
        <f>IF(COUNTA(RelatedFeatures[])=0,"", IF(INDEX(RelatedFeatures[First Sampling Feature Code],$A2185)="","",
CONCATENATE("  - &amp;RelationID",TEXT($A2185,"0000"),
" {","SamplingFeatureID:  *SamplingFeatureID",TEXT(MATCH(INDEX(RelatedFeatures[First Sampling Feature Code],$A2185),SamplingFeatures[Feature Code],0),"0000"),
", RelationshipTypeCV:  ",CHAR(34),INDEX(RelatedFeatures[Relationship Type],$A2185),CHAR(34),
", RelatedFeatureID: *SamplingFeatureID",TEXT(MATCH(INDEX(RelatedFeatures[Second Sampling Feature Code],$A2185),SamplingFeatures[Feature Code],0),"0000"),
", SpatialOffsetID:  ",IF(INDEX(RelatedFeatures[Offset Number],$A2185)="","",CONCATENATE("*SpatialOffsetID",TEXT(INDEX(RelatedFeatures[Offset Number],$A2185),"0000"))),"}")))</f>
        <v>#REF!</v>
      </c>
      <c r="P2185" t="e">
        <f>IF(INDEX(Methods[Method Type],$A2185)="","",
CONCATENATE("  - &amp;MethodID",TEXT($A2185,"0000"),
" {","MethodTypeCV:  ",CHAR(34),INDEX(Methods[Method Type],$A2185),CHAR(34),
", MethodCode:  ",CHAR(34),INDEX(Methods[Method Code],$A2185),CHAR(34),
", MethodName:  ",CHAR(34),INDEX(Methods[Method Name],$A2185),CHAR(34),
", MethodDescription:  ",CHAR(34),INDEX(Methods[Method Description],$A2185),CHAR(34),
", MethodLink:  ",CHAR(34),INDEX(Methods[Method Link],$A2185),CHAR(34),
", OrganizationID: *OrganizationID",TEXT(MATCH(INDEX(Methods[Organization Name],$A2185),Organizations[Organization Name],0),"0000"),"}"))</f>
        <v>#REF!</v>
      </c>
      <c r="Q2185" t="e">
        <f>IF(INDEX(Variables[Variable Type],$A2185)="","",
CONCATENATE("  - &amp;VariableID",TEXT($A2185,"0000"),
" {","VariableTypeCV:  ",CHAR(34),INDEX(Variables[Variable Type],$A2185),CHAR(34),
", VariableCode:  ",CHAR(34),INDEX(Variables[Variable Code],$A2185),CHAR(34),
", VariableNameCV:  ",CHAR(34),INDEX(Variables[Variable Name],$A2185),CHAR(34),
", VariableDefinition:  ",CHAR(34),INDEX(Variables[Variable Definition],$A2185),CHAR(34),
", SpecciationCV:  ",CHAR(34),INDEX(Variables[Speciation],$A2185),CHAR(34),
", NoDataValue:  ",CHAR(34),INDEX(Variables[No Data Value],$A2185),CHAR(34),"}"))</f>
        <v>#REF!</v>
      </c>
    </row>
    <row r="2186" spans="1:17" x14ac:dyDescent="0.25">
      <c r="A2186">
        <v>2183</v>
      </c>
      <c r="D2186" t="e">
        <f>IF(INDEX(People[First Name],$A2186)="","",
CONCATENATE("  - &amp;PersonID",TEXT($A2186,"0000"),
" {","PersonFirstName:  ",CHAR(34),INDEX(People[First Name],$A2186),CHAR(34),
", PersonMiddleName:  ",CHAR(34),INDEX(People[Middle Name],$A2186),CHAR(34),
", PersonLastName:  ",CHAR(34),INDEX(People[Last Name],$A2186),CHAR(34),"}"))</f>
        <v>#REF!</v>
      </c>
      <c r="E2186" t="e">
        <f>IF(INDEX(Organizations[Organization Type '[CV']],$A2186)="","",
CONCATENATE("  - &amp;OrganizationID",TEXT($A2186,"0000"),
" {","OrganizationTypeCV:  ",CHAR(34),INDEX(Organizations[Organization Type '[CV']],$A2186),CHAR(34),
", OrganizationCode:  ",CHAR(34),INDEX(Organizations[Organization Code],$A2186),CHAR(34),
", OrganizationName:  ",CHAR(34),INDEX(Organizations[Organization Name],$A2186),CHAR(34),
", OrganizationDescription:  ",CHAR(34),INDEX(Organizations[Organization Description],$A2186),CHAR(34),
", OrganizationLink:  ",CHAR(34),INDEX(Organizations[Organization Link],$A2186),CHAR(34),"}"))</f>
        <v>#REF!</v>
      </c>
      <c r="F2186" t="e">
        <f>IF(INDEX(People[First Name],$A2186)="","",
CONCATENATE("  - &amp;AffiliationID",TEXT($A2186,"0000"),
" {PersonID: *PersonID",TEXT($A2186,"0000"),
", OrganizationID: *OrganizationID",TEXT(MATCH(INDEX(People[Organization Name],$A2186),Organizations[Organization Name],0),"0000"),
", IsPrimaryOrganizationContact: , AffiliationStartDate: , AffiliationEndDate: , PrimaryPhone: ",
", PrimaryEmail: ",CHAR(34),INDEX(People[Primary Email],$A2186),CHAR(34),
", PrimaryAddress: ",CHAR(34),INDEX(People[Primary Address],$A2186),CHAR(34),
", PersonLink: }"))</f>
        <v>#REF!</v>
      </c>
      <c r="H2186" t="e">
        <f>IF(COUNTA(CitationInformation)=0,"",IF(INDEX(AuthorList[Author Name],$A2186)="","",
CONCATENATE("  - &amp;AuthorListID",TEXT($A2186,"0000"),
"  {CitationID: *CitationID0001",
", PersonID: *PersonID",TEXT(MATCH(INDEX(AuthorList[Author Name],$A2186),People[Full Name],0),"0000"),
", AuthorOrder: ",INDEX(AuthorList[Author Number],$A2186),"}")))</f>
        <v>#REF!</v>
      </c>
      <c r="K2186" t="e">
        <f>IF(INDEX(SamplingFeatures[Feature Code],$A2186)="","",
CONCATENATE("  - &amp;SamplingFeatureID",TEXT($A2186,"0000"),
" {","SamplingFeatureUUID:  ",CHAR(34),INDEX(SamplingFeatures[Sampling Feature UUID],$A2186),CHAR(34),
", SamplingFeatureTypeCV:  ",CHAR(34),INDEX(SamplingFeatures[Sampling Feature Type],$A2186),CHAR(34),
", SamplingFeatureCode:  ",CHAR(34),INDEX(SamplingFeatures[Feature Code],$A2186),CHAR(34),
", SamplingFeatureName:  ",CHAR(34),INDEX(SamplingFeatures[Feature Name],$A2186),CHAR(34),
", SamplingFeatureDescription:  ",CHAR(34),INDEX(SamplingFeatures[Feature Description],$A2186),CHAR(34),
", SamplingFeatureGeotypeCV:  ",CHAR(34),INDEX(SamplingFeatures[Feature Geo Type],$A2186),CHAR(34),
", FeatureGeometry:  ",CHAR(34),INDEX(SamplingFeatures[Feature Geometry],$A2186),CHAR(34),
", Elevation_m:  ",CHAR(34),INDEX(SamplingFeatures[Elevation_m],$A2186),CHAR(34),
", ElevationDatumCV:  ",CHAR(34),ElevationDatum,CHAR(34),"}"))</f>
        <v>#REF!</v>
      </c>
      <c r="L2186" t="e">
        <f>IF(INDEX(SamplingFeatures[Sampling Feature Type],$A2186)&lt;&gt;"Site","",
CONCATENATE("  - &amp;SiteID",TEXT(SUMPRODUCT(--($L$3:$L2185&lt;&gt;"")),"0000"),
" {","SamplingFeatureID:  *SamplingFeatureID",TEXT($A2186,"0000"),
", SiteTypeCV:  ",CHAR(34),INDEX(Sites[Site Type],$A2186),CHAR(34),
", Latitude:  ",INDEX(Sites[Latitude],$A2186),
", Longitude:  ",INDEX(Sites[Longitude],$A2186),
", SRSName:  ",CHAR(34),LatLonDatum,CHAR(34),"}"))</f>
        <v>#REF!</v>
      </c>
      <c r="M2186" t="e">
        <f>IF(INDEX(SamplingFeatures[Sampling Feature Type],$A2186)&lt;&gt;"Specimen","",
CONCATENATE("  - &amp;SpecimenID",TEXT(SUMPRODUCT(--($M$3:$M2185&lt;&gt;"")),"0000"),
" {","SamplingFeatureID:  *SamplingFeatureID",TEXT($A2186,"0000"),
", SpecimenTypeCV:  ",CHAR(34),INDEX(Specimens[Specimen Type],$A2186),CHAR(34),
", SpecimenMediumCV:  ",INDEX(Specimens[Specimen Medium],$A2186),
", IsFieldSpecimen:  ",CHAR(34),INDEX(Specimens[Is Field Specimen?],$A2186),CHAR(34),"}"))</f>
        <v>#REF!</v>
      </c>
      <c r="N2186" t="e">
        <f>IF(COUNTA(SpatialOffsets[])=0,"", IF(INDEX(SpatialOffsets[Spatial Offset Type],$A2186)="","",
CONCATENATE("  - &amp;SpatialOffsetID",TEXT($A2186,"0000"),
" {","SpatialOffsetTypeCV:  ",CHAR(34),INDEX(SpatialOffsets[Spatial Offset Type],$A2186),CHAR(34),
", Offset1Value:  ",INDEX(SpatialOffsets[Offset 1 Value],$A2186),
", Offset1UnitID:  ",CHAR(34),INDEX(SpatialOffsets[Offset 1 Unit],$A2186),CHAR(34),
", Offset2Value:  ",INDEX(SpatialOffsets[Offset 2 Value],$A2186),
", Offset2UnitID:  ",CHAR(34),INDEX(SpatialOffsets[Offset 2 Unit],$A2186),CHAR(34),
", Offset3Value:  ",INDEX(SpatialOffsets[Offset 3 Value],$A2186),
", Offset3UnitID:  ",CHAR(34),INDEX(SpatialOffsets[Offset 3 Unit],$A2186),CHAR(34),,"}")))</f>
        <v>#REF!</v>
      </c>
      <c r="O2186" t="e">
        <f>IF(COUNTA(RelatedFeatures[])=0,"", IF(INDEX(RelatedFeatures[First Sampling Feature Code],$A2186)="","",
CONCATENATE("  - &amp;RelationID",TEXT($A2186,"0000"),
" {","SamplingFeatureID:  *SamplingFeatureID",TEXT(MATCH(INDEX(RelatedFeatures[First Sampling Feature Code],$A2186),SamplingFeatures[Feature Code],0),"0000"),
", RelationshipTypeCV:  ",CHAR(34),INDEX(RelatedFeatures[Relationship Type],$A2186),CHAR(34),
", RelatedFeatureID: *SamplingFeatureID",TEXT(MATCH(INDEX(RelatedFeatures[Second Sampling Feature Code],$A2186),SamplingFeatures[Feature Code],0),"0000"),
", SpatialOffsetID:  ",IF(INDEX(RelatedFeatures[Offset Number],$A2186)="","",CONCATENATE("*SpatialOffsetID",TEXT(INDEX(RelatedFeatures[Offset Number],$A2186),"0000"))),"}")))</f>
        <v>#REF!</v>
      </c>
      <c r="P2186" t="e">
        <f>IF(INDEX(Methods[Method Type],$A2186)="","",
CONCATENATE("  - &amp;MethodID",TEXT($A2186,"0000"),
" {","MethodTypeCV:  ",CHAR(34),INDEX(Methods[Method Type],$A2186),CHAR(34),
", MethodCode:  ",CHAR(34),INDEX(Methods[Method Code],$A2186),CHAR(34),
", MethodName:  ",CHAR(34),INDEX(Methods[Method Name],$A2186),CHAR(34),
", MethodDescription:  ",CHAR(34),INDEX(Methods[Method Description],$A2186),CHAR(34),
", MethodLink:  ",CHAR(34),INDEX(Methods[Method Link],$A2186),CHAR(34),
", OrganizationID: *OrganizationID",TEXT(MATCH(INDEX(Methods[Organization Name],$A2186),Organizations[Organization Name],0),"0000"),"}"))</f>
        <v>#REF!</v>
      </c>
      <c r="Q2186" t="e">
        <f>IF(INDEX(Variables[Variable Type],$A2186)="","",
CONCATENATE("  - &amp;VariableID",TEXT($A2186,"0000"),
" {","VariableTypeCV:  ",CHAR(34),INDEX(Variables[Variable Type],$A2186),CHAR(34),
", VariableCode:  ",CHAR(34),INDEX(Variables[Variable Code],$A2186),CHAR(34),
", VariableNameCV:  ",CHAR(34),INDEX(Variables[Variable Name],$A2186),CHAR(34),
", VariableDefinition:  ",CHAR(34),INDEX(Variables[Variable Definition],$A2186),CHAR(34),
", SpecciationCV:  ",CHAR(34),INDEX(Variables[Speciation],$A2186),CHAR(34),
", NoDataValue:  ",CHAR(34),INDEX(Variables[No Data Value],$A2186),CHAR(34),"}"))</f>
        <v>#REF!</v>
      </c>
    </row>
    <row r="2187" spans="1:17" x14ac:dyDescent="0.25">
      <c r="A2187">
        <v>2184</v>
      </c>
      <c r="D2187" t="e">
        <f>IF(INDEX(People[First Name],$A2187)="","",
CONCATENATE("  - &amp;PersonID",TEXT($A2187,"0000"),
" {","PersonFirstName:  ",CHAR(34),INDEX(People[First Name],$A2187),CHAR(34),
", PersonMiddleName:  ",CHAR(34),INDEX(People[Middle Name],$A2187),CHAR(34),
", PersonLastName:  ",CHAR(34),INDEX(People[Last Name],$A2187),CHAR(34),"}"))</f>
        <v>#REF!</v>
      </c>
      <c r="E2187" t="e">
        <f>IF(INDEX(Organizations[Organization Type '[CV']],$A2187)="","",
CONCATENATE("  - &amp;OrganizationID",TEXT($A2187,"0000"),
" {","OrganizationTypeCV:  ",CHAR(34),INDEX(Organizations[Organization Type '[CV']],$A2187),CHAR(34),
", OrganizationCode:  ",CHAR(34),INDEX(Organizations[Organization Code],$A2187),CHAR(34),
", OrganizationName:  ",CHAR(34),INDEX(Organizations[Organization Name],$A2187),CHAR(34),
", OrganizationDescription:  ",CHAR(34),INDEX(Organizations[Organization Description],$A2187),CHAR(34),
", OrganizationLink:  ",CHAR(34),INDEX(Organizations[Organization Link],$A2187),CHAR(34),"}"))</f>
        <v>#REF!</v>
      </c>
      <c r="F2187" t="e">
        <f>IF(INDEX(People[First Name],$A2187)="","",
CONCATENATE("  - &amp;AffiliationID",TEXT($A2187,"0000"),
" {PersonID: *PersonID",TEXT($A2187,"0000"),
", OrganizationID: *OrganizationID",TEXT(MATCH(INDEX(People[Organization Name],$A2187),Organizations[Organization Name],0),"0000"),
", IsPrimaryOrganizationContact: , AffiliationStartDate: , AffiliationEndDate: , PrimaryPhone: ",
", PrimaryEmail: ",CHAR(34),INDEX(People[Primary Email],$A2187),CHAR(34),
", PrimaryAddress: ",CHAR(34),INDEX(People[Primary Address],$A2187),CHAR(34),
", PersonLink: }"))</f>
        <v>#REF!</v>
      </c>
      <c r="H2187" t="e">
        <f>IF(COUNTA(CitationInformation)=0,"",IF(INDEX(AuthorList[Author Name],$A2187)="","",
CONCATENATE("  - &amp;AuthorListID",TEXT($A2187,"0000"),
"  {CitationID: *CitationID0001",
", PersonID: *PersonID",TEXT(MATCH(INDEX(AuthorList[Author Name],$A2187),People[Full Name],0),"0000"),
", AuthorOrder: ",INDEX(AuthorList[Author Number],$A2187),"}")))</f>
        <v>#REF!</v>
      </c>
      <c r="K2187" t="e">
        <f>IF(INDEX(SamplingFeatures[Feature Code],$A2187)="","",
CONCATENATE("  - &amp;SamplingFeatureID",TEXT($A2187,"0000"),
" {","SamplingFeatureUUID:  ",CHAR(34),INDEX(SamplingFeatures[Sampling Feature UUID],$A2187),CHAR(34),
", SamplingFeatureTypeCV:  ",CHAR(34),INDEX(SamplingFeatures[Sampling Feature Type],$A2187),CHAR(34),
", SamplingFeatureCode:  ",CHAR(34),INDEX(SamplingFeatures[Feature Code],$A2187),CHAR(34),
", SamplingFeatureName:  ",CHAR(34),INDEX(SamplingFeatures[Feature Name],$A2187),CHAR(34),
", SamplingFeatureDescription:  ",CHAR(34),INDEX(SamplingFeatures[Feature Description],$A2187),CHAR(34),
", SamplingFeatureGeotypeCV:  ",CHAR(34),INDEX(SamplingFeatures[Feature Geo Type],$A2187),CHAR(34),
", FeatureGeometry:  ",CHAR(34),INDEX(SamplingFeatures[Feature Geometry],$A2187),CHAR(34),
", Elevation_m:  ",CHAR(34),INDEX(SamplingFeatures[Elevation_m],$A2187),CHAR(34),
", ElevationDatumCV:  ",CHAR(34),ElevationDatum,CHAR(34),"}"))</f>
        <v>#REF!</v>
      </c>
      <c r="L2187" t="e">
        <f>IF(INDEX(SamplingFeatures[Sampling Feature Type],$A2187)&lt;&gt;"Site","",
CONCATENATE("  - &amp;SiteID",TEXT(SUMPRODUCT(--($L$3:$L2186&lt;&gt;"")),"0000"),
" {","SamplingFeatureID:  *SamplingFeatureID",TEXT($A2187,"0000"),
", SiteTypeCV:  ",CHAR(34),INDEX(Sites[Site Type],$A2187),CHAR(34),
", Latitude:  ",INDEX(Sites[Latitude],$A2187),
", Longitude:  ",INDEX(Sites[Longitude],$A2187),
", SRSName:  ",CHAR(34),LatLonDatum,CHAR(34),"}"))</f>
        <v>#REF!</v>
      </c>
      <c r="M2187" t="e">
        <f>IF(INDEX(SamplingFeatures[Sampling Feature Type],$A2187)&lt;&gt;"Specimen","",
CONCATENATE("  - &amp;SpecimenID",TEXT(SUMPRODUCT(--($M$3:$M2186&lt;&gt;"")),"0000"),
" {","SamplingFeatureID:  *SamplingFeatureID",TEXT($A2187,"0000"),
", SpecimenTypeCV:  ",CHAR(34),INDEX(Specimens[Specimen Type],$A2187),CHAR(34),
", SpecimenMediumCV:  ",INDEX(Specimens[Specimen Medium],$A2187),
", IsFieldSpecimen:  ",CHAR(34),INDEX(Specimens[Is Field Specimen?],$A2187),CHAR(34),"}"))</f>
        <v>#REF!</v>
      </c>
      <c r="N2187" t="e">
        <f>IF(COUNTA(SpatialOffsets[])=0,"", IF(INDEX(SpatialOffsets[Spatial Offset Type],$A2187)="","",
CONCATENATE("  - &amp;SpatialOffsetID",TEXT($A2187,"0000"),
" {","SpatialOffsetTypeCV:  ",CHAR(34),INDEX(SpatialOffsets[Spatial Offset Type],$A2187),CHAR(34),
", Offset1Value:  ",INDEX(SpatialOffsets[Offset 1 Value],$A2187),
", Offset1UnitID:  ",CHAR(34),INDEX(SpatialOffsets[Offset 1 Unit],$A2187),CHAR(34),
", Offset2Value:  ",INDEX(SpatialOffsets[Offset 2 Value],$A2187),
", Offset2UnitID:  ",CHAR(34),INDEX(SpatialOffsets[Offset 2 Unit],$A2187),CHAR(34),
", Offset3Value:  ",INDEX(SpatialOffsets[Offset 3 Value],$A2187),
", Offset3UnitID:  ",CHAR(34),INDEX(SpatialOffsets[Offset 3 Unit],$A2187),CHAR(34),,"}")))</f>
        <v>#REF!</v>
      </c>
      <c r="O2187" t="e">
        <f>IF(COUNTA(RelatedFeatures[])=0,"", IF(INDEX(RelatedFeatures[First Sampling Feature Code],$A2187)="","",
CONCATENATE("  - &amp;RelationID",TEXT($A2187,"0000"),
" {","SamplingFeatureID:  *SamplingFeatureID",TEXT(MATCH(INDEX(RelatedFeatures[First Sampling Feature Code],$A2187),SamplingFeatures[Feature Code],0),"0000"),
", RelationshipTypeCV:  ",CHAR(34),INDEX(RelatedFeatures[Relationship Type],$A2187),CHAR(34),
", RelatedFeatureID: *SamplingFeatureID",TEXT(MATCH(INDEX(RelatedFeatures[Second Sampling Feature Code],$A2187),SamplingFeatures[Feature Code],0),"0000"),
", SpatialOffsetID:  ",IF(INDEX(RelatedFeatures[Offset Number],$A2187)="","",CONCATENATE("*SpatialOffsetID",TEXT(INDEX(RelatedFeatures[Offset Number],$A2187),"0000"))),"}")))</f>
        <v>#REF!</v>
      </c>
      <c r="P2187" t="e">
        <f>IF(INDEX(Methods[Method Type],$A2187)="","",
CONCATENATE("  - &amp;MethodID",TEXT($A2187,"0000"),
" {","MethodTypeCV:  ",CHAR(34),INDEX(Methods[Method Type],$A2187),CHAR(34),
", MethodCode:  ",CHAR(34),INDEX(Methods[Method Code],$A2187),CHAR(34),
", MethodName:  ",CHAR(34),INDEX(Methods[Method Name],$A2187),CHAR(34),
", MethodDescription:  ",CHAR(34),INDEX(Methods[Method Description],$A2187),CHAR(34),
", MethodLink:  ",CHAR(34),INDEX(Methods[Method Link],$A2187),CHAR(34),
", OrganizationID: *OrganizationID",TEXT(MATCH(INDEX(Methods[Organization Name],$A2187),Organizations[Organization Name],0),"0000"),"}"))</f>
        <v>#REF!</v>
      </c>
      <c r="Q2187" t="e">
        <f>IF(INDEX(Variables[Variable Type],$A2187)="","",
CONCATENATE("  - &amp;VariableID",TEXT($A2187,"0000"),
" {","VariableTypeCV:  ",CHAR(34),INDEX(Variables[Variable Type],$A2187),CHAR(34),
", VariableCode:  ",CHAR(34),INDEX(Variables[Variable Code],$A2187),CHAR(34),
", VariableNameCV:  ",CHAR(34),INDEX(Variables[Variable Name],$A2187),CHAR(34),
", VariableDefinition:  ",CHAR(34),INDEX(Variables[Variable Definition],$A2187),CHAR(34),
", SpecciationCV:  ",CHAR(34),INDEX(Variables[Speciation],$A2187),CHAR(34),
", NoDataValue:  ",CHAR(34),INDEX(Variables[No Data Value],$A2187),CHAR(34),"}"))</f>
        <v>#REF!</v>
      </c>
    </row>
    <row r="2188" spans="1:17" x14ac:dyDescent="0.25">
      <c r="A2188">
        <v>2185</v>
      </c>
      <c r="D2188" t="e">
        <f>IF(INDEX(People[First Name],$A2188)="","",
CONCATENATE("  - &amp;PersonID",TEXT($A2188,"0000"),
" {","PersonFirstName:  ",CHAR(34),INDEX(People[First Name],$A2188),CHAR(34),
", PersonMiddleName:  ",CHAR(34),INDEX(People[Middle Name],$A2188),CHAR(34),
", PersonLastName:  ",CHAR(34),INDEX(People[Last Name],$A2188),CHAR(34),"}"))</f>
        <v>#REF!</v>
      </c>
      <c r="E2188" t="e">
        <f>IF(INDEX(Organizations[Organization Type '[CV']],$A2188)="","",
CONCATENATE("  - &amp;OrganizationID",TEXT($A2188,"0000"),
" {","OrganizationTypeCV:  ",CHAR(34),INDEX(Organizations[Organization Type '[CV']],$A2188),CHAR(34),
", OrganizationCode:  ",CHAR(34),INDEX(Organizations[Organization Code],$A2188),CHAR(34),
", OrganizationName:  ",CHAR(34),INDEX(Organizations[Organization Name],$A2188),CHAR(34),
", OrganizationDescription:  ",CHAR(34),INDEX(Organizations[Organization Description],$A2188),CHAR(34),
", OrganizationLink:  ",CHAR(34),INDEX(Organizations[Organization Link],$A2188),CHAR(34),"}"))</f>
        <v>#REF!</v>
      </c>
      <c r="F2188" t="e">
        <f>IF(INDEX(People[First Name],$A2188)="","",
CONCATENATE("  - &amp;AffiliationID",TEXT($A2188,"0000"),
" {PersonID: *PersonID",TEXT($A2188,"0000"),
", OrganizationID: *OrganizationID",TEXT(MATCH(INDEX(People[Organization Name],$A2188),Organizations[Organization Name],0),"0000"),
", IsPrimaryOrganizationContact: , AffiliationStartDate: , AffiliationEndDate: , PrimaryPhone: ",
", PrimaryEmail: ",CHAR(34),INDEX(People[Primary Email],$A2188),CHAR(34),
", PrimaryAddress: ",CHAR(34),INDEX(People[Primary Address],$A2188),CHAR(34),
", PersonLink: }"))</f>
        <v>#REF!</v>
      </c>
      <c r="H2188" t="e">
        <f>IF(COUNTA(CitationInformation)=0,"",IF(INDEX(AuthorList[Author Name],$A2188)="","",
CONCATENATE("  - &amp;AuthorListID",TEXT($A2188,"0000"),
"  {CitationID: *CitationID0001",
", PersonID: *PersonID",TEXT(MATCH(INDEX(AuthorList[Author Name],$A2188),People[Full Name],0),"0000"),
", AuthorOrder: ",INDEX(AuthorList[Author Number],$A2188),"}")))</f>
        <v>#REF!</v>
      </c>
      <c r="K2188" t="e">
        <f>IF(INDEX(SamplingFeatures[Feature Code],$A2188)="","",
CONCATENATE("  - &amp;SamplingFeatureID",TEXT($A2188,"0000"),
" {","SamplingFeatureUUID:  ",CHAR(34),INDEX(SamplingFeatures[Sampling Feature UUID],$A2188),CHAR(34),
", SamplingFeatureTypeCV:  ",CHAR(34),INDEX(SamplingFeatures[Sampling Feature Type],$A2188),CHAR(34),
", SamplingFeatureCode:  ",CHAR(34),INDEX(SamplingFeatures[Feature Code],$A2188),CHAR(34),
", SamplingFeatureName:  ",CHAR(34),INDEX(SamplingFeatures[Feature Name],$A2188),CHAR(34),
", SamplingFeatureDescription:  ",CHAR(34),INDEX(SamplingFeatures[Feature Description],$A2188),CHAR(34),
", SamplingFeatureGeotypeCV:  ",CHAR(34),INDEX(SamplingFeatures[Feature Geo Type],$A2188),CHAR(34),
", FeatureGeometry:  ",CHAR(34),INDEX(SamplingFeatures[Feature Geometry],$A2188),CHAR(34),
", Elevation_m:  ",CHAR(34),INDEX(SamplingFeatures[Elevation_m],$A2188),CHAR(34),
", ElevationDatumCV:  ",CHAR(34),ElevationDatum,CHAR(34),"}"))</f>
        <v>#REF!</v>
      </c>
      <c r="L2188" t="e">
        <f>IF(INDEX(SamplingFeatures[Sampling Feature Type],$A2188)&lt;&gt;"Site","",
CONCATENATE("  - &amp;SiteID",TEXT(SUMPRODUCT(--($L$3:$L2187&lt;&gt;"")),"0000"),
" {","SamplingFeatureID:  *SamplingFeatureID",TEXT($A2188,"0000"),
", SiteTypeCV:  ",CHAR(34),INDEX(Sites[Site Type],$A2188),CHAR(34),
", Latitude:  ",INDEX(Sites[Latitude],$A2188),
", Longitude:  ",INDEX(Sites[Longitude],$A2188),
", SRSName:  ",CHAR(34),LatLonDatum,CHAR(34),"}"))</f>
        <v>#REF!</v>
      </c>
      <c r="M2188" t="e">
        <f>IF(INDEX(SamplingFeatures[Sampling Feature Type],$A2188)&lt;&gt;"Specimen","",
CONCATENATE("  - &amp;SpecimenID",TEXT(SUMPRODUCT(--($M$3:$M2187&lt;&gt;"")),"0000"),
" {","SamplingFeatureID:  *SamplingFeatureID",TEXT($A2188,"0000"),
", SpecimenTypeCV:  ",CHAR(34),INDEX(Specimens[Specimen Type],$A2188),CHAR(34),
", SpecimenMediumCV:  ",INDEX(Specimens[Specimen Medium],$A2188),
", IsFieldSpecimen:  ",CHAR(34),INDEX(Specimens[Is Field Specimen?],$A2188),CHAR(34),"}"))</f>
        <v>#REF!</v>
      </c>
      <c r="N2188" t="e">
        <f>IF(COUNTA(SpatialOffsets[])=0,"", IF(INDEX(SpatialOffsets[Spatial Offset Type],$A2188)="","",
CONCATENATE("  - &amp;SpatialOffsetID",TEXT($A2188,"0000"),
" {","SpatialOffsetTypeCV:  ",CHAR(34),INDEX(SpatialOffsets[Spatial Offset Type],$A2188),CHAR(34),
", Offset1Value:  ",INDEX(SpatialOffsets[Offset 1 Value],$A2188),
", Offset1UnitID:  ",CHAR(34),INDEX(SpatialOffsets[Offset 1 Unit],$A2188),CHAR(34),
", Offset2Value:  ",INDEX(SpatialOffsets[Offset 2 Value],$A2188),
", Offset2UnitID:  ",CHAR(34),INDEX(SpatialOffsets[Offset 2 Unit],$A2188),CHAR(34),
", Offset3Value:  ",INDEX(SpatialOffsets[Offset 3 Value],$A2188),
", Offset3UnitID:  ",CHAR(34),INDEX(SpatialOffsets[Offset 3 Unit],$A2188),CHAR(34),,"}")))</f>
        <v>#REF!</v>
      </c>
      <c r="O2188" t="e">
        <f>IF(COUNTA(RelatedFeatures[])=0,"", IF(INDEX(RelatedFeatures[First Sampling Feature Code],$A2188)="","",
CONCATENATE("  - &amp;RelationID",TEXT($A2188,"0000"),
" {","SamplingFeatureID:  *SamplingFeatureID",TEXT(MATCH(INDEX(RelatedFeatures[First Sampling Feature Code],$A2188),SamplingFeatures[Feature Code],0),"0000"),
", RelationshipTypeCV:  ",CHAR(34),INDEX(RelatedFeatures[Relationship Type],$A2188),CHAR(34),
", RelatedFeatureID: *SamplingFeatureID",TEXT(MATCH(INDEX(RelatedFeatures[Second Sampling Feature Code],$A2188),SamplingFeatures[Feature Code],0),"0000"),
", SpatialOffsetID:  ",IF(INDEX(RelatedFeatures[Offset Number],$A2188)="","",CONCATENATE("*SpatialOffsetID",TEXT(INDEX(RelatedFeatures[Offset Number],$A2188),"0000"))),"}")))</f>
        <v>#REF!</v>
      </c>
      <c r="P2188" t="e">
        <f>IF(INDEX(Methods[Method Type],$A2188)="","",
CONCATENATE("  - &amp;MethodID",TEXT($A2188,"0000"),
" {","MethodTypeCV:  ",CHAR(34),INDEX(Methods[Method Type],$A2188),CHAR(34),
", MethodCode:  ",CHAR(34),INDEX(Methods[Method Code],$A2188),CHAR(34),
", MethodName:  ",CHAR(34),INDEX(Methods[Method Name],$A2188),CHAR(34),
", MethodDescription:  ",CHAR(34),INDEX(Methods[Method Description],$A2188),CHAR(34),
", MethodLink:  ",CHAR(34),INDEX(Methods[Method Link],$A2188),CHAR(34),
", OrganizationID: *OrganizationID",TEXT(MATCH(INDEX(Methods[Organization Name],$A2188),Organizations[Organization Name],0),"0000"),"}"))</f>
        <v>#REF!</v>
      </c>
      <c r="Q2188" t="e">
        <f>IF(INDEX(Variables[Variable Type],$A2188)="","",
CONCATENATE("  - &amp;VariableID",TEXT($A2188,"0000"),
" {","VariableTypeCV:  ",CHAR(34),INDEX(Variables[Variable Type],$A2188),CHAR(34),
", VariableCode:  ",CHAR(34),INDEX(Variables[Variable Code],$A2188),CHAR(34),
", VariableNameCV:  ",CHAR(34),INDEX(Variables[Variable Name],$A2188),CHAR(34),
", VariableDefinition:  ",CHAR(34),INDEX(Variables[Variable Definition],$A2188),CHAR(34),
", SpecciationCV:  ",CHAR(34),INDEX(Variables[Speciation],$A2188),CHAR(34),
", NoDataValue:  ",CHAR(34),INDEX(Variables[No Data Value],$A2188),CHAR(34),"}"))</f>
        <v>#REF!</v>
      </c>
    </row>
    <row r="2189" spans="1:17" x14ac:dyDescent="0.25">
      <c r="A2189">
        <v>2186</v>
      </c>
      <c r="D2189" t="e">
        <f>IF(INDEX(People[First Name],$A2189)="","",
CONCATENATE("  - &amp;PersonID",TEXT($A2189,"0000"),
" {","PersonFirstName:  ",CHAR(34),INDEX(People[First Name],$A2189),CHAR(34),
", PersonMiddleName:  ",CHAR(34),INDEX(People[Middle Name],$A2189),CHAR(34),
", PersonLastName:  ",CHAR(34),INDEX(People[Last Name],$A2189),CHAR(34),"}"))</f>
        <v>#REF!</v>
      </c>
      <c r="E2189" t="e">
        <f>IF(INDEX(Organizations[Organization Type '[CV']],$A2189)="","",
CONCATENATE("  - &amp;OrganizationID",TEXT($A2189,"0000"),
" {","OrganizationTypeCV:  ",CHAR(34),INDEX(Organizations[Organization Type '[CV']],$A2189),CHAR(34),
", OrganizationCode:  ",CHAR(34),INDEX(Organizations[Organization Code],$A2189),CHAR(34),
", OrganizationName:  ",CHAR(34),INDEX(Organizations[Organization Name],$A2189),CHAR(34),
", OrganizationDescription:  ",CHAR(34),INDEX(Organizations[Organization Description],$A2189),CHAR(34),
", OrganizationLink:  ",CHAR(34),INDEX(Organizations[Organization Link],$A2189),CHAR(34),"}"))</f>
        <v>#REF!</v>
      </c>
      <c r="F2189" t="e">
        <f>IF(INDEX(People[First Name],$A2189)="","",
CONCATENATE("  - &amp;AffiliationID",TEXT($A2189,"0000"),
" {PersonID: *PersonID",TEXT($A2189,"0000"),
", OrganizationID: *OrganizationID",TEXT(MATCH(INDEX(People[Organization Name],$A2189),Organizations[Organization Name],0),"0000"),
", IsPrimaryOrganizationContact: , AffiliationStartDate: , AffiliationEndDate: , PrimaryPhone: ",
", PrimaryEmail: ",CHAR(34),INDEX(People[Primary Email],$A2189),CHAR(34),
", PrimaryAddress: ",CHAR(34),INDEX(People[Primary Address],$A2189),CHAR(34),
", PersonLink: }"))</f>
        <v>#REF!</v>
      </c>
      <c r="H2189" t="e">
        <f>IF(COUNTA(CitationInformation)=0,"",IF(INDEX(AuthorList[Author Name],$A2189)="","",
CONCATENATE("  - &amp;AuthorListID",TEXT($A2189,"0000"),
"  {CitationID: *CitationID0001",
", PersonID: *PersonID",TEXT(MATCH(INDEX(AuthorList[Author Name],$A2189),People[Full Name],0),"0000"),
", AuthorOrder: ",INDEX(AuthorList[Author Number],$A2189),"}")))</f>
        <v>#REF!</v>
      </c>
      <c r="K2189" t="e">
        <f>IF(INDEX(SamplingFeatures[Feature Code],$A2189)="","",
CONCATENATE("  - &amp;SamplingFeatureID",TEXT($A2189,"0000"),
" {","SamplingFeatureUUID:  ",CHAR(34),INDEX(SamplingFeatures[Sampling Feature UUID],$A2189),CHAR(34),
", SamplingFeatureTypeCV:  ",CHAR(34),INDEX(SamplingFeatures[Sampling Feature Type],$A2189),CHAR(34),
", SamplingFeatureCode:  ",CHAR(34),INDEX(SamplingFeatures[Feature Code],$A2189),CHAR(34),
", SamplingFeatureName:  ",CHAR(34),INDEX(SamplingFeatures[Feature Name],$A2189),CHAR(34),
", SamplingFeatureDescription:  ",CHAR(34),INDEX(SamplingFeatures[Feature Description],$A2189),CHAR(34),
", SamplingFeatureGeotypeCV:  ",CHAR(34),INDEX(SamplingFeatures[Feature Geo Type],$A2189),CHAR(34),
", FeatureGeometry:  ",CHAR(34),INDEX(SamplingFeatures[Feature Geometry],$A2189),CHAR(34),
", Elevation_m:  ",CHAR(34),INDEX(SamplingFeatures[Elevation_m],$A2189),CHAR(34),
", ElevationDatumCV:  ",CHAR(34),ElevationDatum,CHAR(34),"}"))</f>
        <v>#REF!</v>
      </c>
      <c r="L2189" t="e">
        <f>IF(INDEX(SamplingFeatures[Sampling Feature Type],$A2189)&lt;&gt;"Site","",
CONCATENATE("  - &amp;SiteID",TEXT(SUMPRODUCT(--($L$3:$L2188&lt;&gt;"")),"0000"),
" {","SamplingFeatureID:  *SamplingFeatureID",TEXT($A2189,"0000"),
", SiteTypeCV:  ",CHAR(34),INDEX(Sites[Site Type],$A2189),CHAR(34),
", Latitude:  ",INDEX(Sites[Latitude],$A2189),
", Longitude:  ",INDEX(Sites[Longitude],$A2189),
", SRSName:  ",CHAR(34),LatLonDatum,CHAR(34),"}"))</f>
        <v>#REF!</v>
      </c>
      <c r="M2189" t="e">
        <f>IF(INDEX(SamplingFeatures[Sampling Feature Type],$A2189)&lt;&gt;"Specimen","",
CONCATENATE("  - &amp;SpecimenID",TEXT(SUMPRODUCT(--($M$3:$M2188&lt;&gt;"")),"0000"),
" {","SamplingFeatureID:  *SamplingFeatureID",TEXT($A2189,"0000"),
", SpecimenTypeCV:  ",CHAR(34),INDEX(Specimens[Specimen Type],$A2189),CHAR(34),
", SpecimenMediumCV:  ",INDEX(Specimens[Specimen Medium],$A2189),
", IsFieldSpecimen:  ",CHAR(34),INDEX(Specimens[Is Field Specimen?],$A2189),CHAR(34),"}"))</f>
        <v>#REF!</v>
      </c>
      <c r="N2189" t="e">
        <f>IF(COUNTA(SpatialOffsets[])=0,"", IF(INDEX(SpatialOffsets[Spatial Offset Type],$A2189)="","",
CONCATENATE("  - &amp;SpatialOffsetID",TEXT($A2189,"0000"),
" {","SpatialOffsetTypeCV:  ",CHAR(34),INDEX(SpatialOffsets[Spatial Offset Type],$A2189),CHAR(34),
", Offset1Value:  ",INDEX(SpatialOffsets[Offset 1 Value],$A2189),
", Offset1UnitID:  ",CHAR(34),INDEX(SpatialOffsets[Offset 1 Unit],$A2189),CHAR(34),
", Offset2Value:  ",INDEX(SpatialOffsets[Offset 2 Value],$A2189),
", Offset2UnitID:  ",CHAR(34),INDEX(SpatialOffsets[Offset 2 Unit],$A2189),CHAR(34),
", Offset3Value:  ",INDEX(SpatialOffsets[Offset 3 Value],$A2189),
", Offset3UnitID:  ",CHAR(34),INDEX(SpatialOffsets[Offset 3 Unit],$A2189),CHAR(34),,"}")))</f>
        <v>#REF!</v>
      </c>
      <c r="O2189" t="e">
        <f>IF(COUNTA(RelatedFeatures[])=0,"", IF(INDEX(RelatedFeatures[First Sampling Feature Code],$A2189)="","",
CONCATENATE("  - &amp;RelationID",TEXT($A2189,"0000"),
" {","SamplingFeatureID:  *SamplingFeatureID",TEXT(MATCH(INDEX(RelatedFeatures[First Sampling Feature Code],$A2189),SamplingFeatures[Feature Code],0),"0000"),
", RelationshipTypeCV:  ",CHAR(34),INDEX(RelatedFeatures[Relationship Type],$A2189),CHAR(34),
", RelatedFeatureID: *SamplingFeatureID",TEXT(MATCH(INDEX(RelatedFeatures[Second Sampling Feature Code],$A2189),SamplingFeatures[Feature Code],0),"0000"),
", SpatialOffsetID:  ",IF(INDEX(RelatedFeatures[Offset Number],$A2189)="","",CONCATENATE("*SpatialOffsetID",TEXT(INDEX(RelatedFeatures[Offset Number],$A2189),"0000"))),"}")))</f>
        <v>#REF!</v>
      </c>
      <c r="P2189" t="e">
        <f>IF(INDEX(Methods[Method Type],$A2189)="","",
CONCATENATE("  - &amp;MethodID",TEXT($A2189,"0000"),
" {","MethodTypeCV:  ",CHAR(34),INDEX(Methods[Method Type],$A2189),CHAR(34),
", MethodCode:  ",CHAR(34),INDEX(Methods[Method Code],$A2189),CHAR(34),
", MethodName:  ",CHAR(34),INDEX(Methods[Method Name],$A2189),CHAR(34),
", MethodDescription:  ",CHAR(34),INDEX(Methods[Method Description],$A2189),CHAR(34),
", MethodLink:  ",CHAR(34),INDEX(Methods[Method Link],$A2189),CHAR(34),
", OrganizationID: *OrganizationID",TEXT(MATCH(INDEX(Methods[Organization Name],$A2189),Organizations[Organization Name],0),"0000"),"}"))</f>
        <v>#REF!</v>
      </c>
      <c r="Q2189" t="e">
        <f>IF(INDEX(Variables[Variable Type],$A2189)="","",
CONCATENATE("  - &amp;VariableID",TEXT($A2189,"0000"),
" {","VariableTypeCV:  ",CHAR(34),INDEX(Variables[Variable Type],$A2189),CHAR(34),
", VariableCode:  ",CHAR(34),INDEX(Variables[Variable Code],$A2189),CHAR(34),
", VariableNameCV:  ",CHAR(34),INDEX(Variables[Variable Name],$A2189),CHAR(34),
", VariableDefinition:  ",CHAR(34),INDEX(Variables[Variable Definition],$A2189),CHAR(34),
", SpecciationCV:  ",CHAR(34),INDEX(Variables[Speciation],$A2189),CHAR(34),
", NoDataValue:  ",CHAR(34),INDEX(Variables[No Data Value],$A2189),CHAR(34),"}"))</f>
        <v>#REF!</v>
      </c>
    </row>
    <row r="2190" spans="1:17" x14ac:dyDescent="0.25">
      <c r="A2190">
        <v>2187</v>
      </c>
      <c r="D2190" t="e">
        <f>IF(INDEX(People[First Name],$A2190)="","",
CONCATENATE("  - &amp;PersonID",TEXT($A2190,"0000"),
" {","PersonFirstName:  ",CHAR(34),INDEX(People[First Name],$A2190),CHAR(34),
", PersonMiddleName:  ",CHAR(34),INDEX(People[Middle Name],$A2190),CHAR(34),
", PersonLastName:  ",CHAR(34),INDEX(People[Last Name],$A2190),CHAR(34),"}"))</f>
        <v>#REF!</v>
      </c>
      <c r="E2190" t="e">
        <f>IF(INDEX(Organizations[Organization Type '[CV']],$A2190)="","",
CONCATENATE("  - &amp;OrganizationID",TEXT($A2190,"0000"),
" {","OrganizationTypeCV:  ",CHAR(34),INDEX(Organizations[Organization Type '[CV']],$A2190),CHAR(34),
", OrganizationCode:  ",CHAR(34),INDEX(Organizations[Organization Code],$A2190),CHAR(34),
", OrganizationName:  ",CHAR(34),INDEX(Organizations[Organization Name],$A2190),CHAR(34),
", OrganizationDescription:  ",CHAR(34),INDEX(Organizations[Organization Description],$A2190),CHAR(34),
", OrganizationLink:  ",CHAR(34),INDEX(Organizations[Organization Link],$A2190),CHAR(34),"}"))</f>
        <v>#REF!</v>
      </c>
      <c r="F2190" t="e">
        <f>IF(INDEX(People[First Name],$A2190)="","",
CONCATENATE("  - &amp;AffiliationID",TEXT($A2190,"0000"),
" {PersonID: *PersonID",TEXT($A2190,"0000"),
", OrganizationID: *OrganizationID",TEXT(MATCH(INDEX(People[Organization Name],$A2190),Organizations[Organization Name],0),"0000"),
", IsPrimaryOrganizationContact: , AffiliationStartDate: , AffiliationEndDate: , PrimaryPhone: ",
", PrimaryEmail: ",CHAR(34),INDEX(People[Primary Email],$A2190),CHAR(34),
", PrimaryAddress: ",CHAR(34),INDEX(People[Primary Address],$A2190),CHAR(34),
", PersonLink: }"))</f>
        <v>#REF!</v>
      </c>
      <c r="H2190" t="e">
        <f>IF(COUNTA(CitationInformation)=0,"",IF(INDEX(AuthorList[Author Name],$A2190)="","",
CONCATENATE("  - &amp;AuthorListID",TEXT($A2190,"0000"),
"  {CitationID: *CitationID0001",
", PersonID: *PersonID",TEXT(MATCH(INDEX(AuthorList[Author Name],$A2190),People[Full Name],0),"0000"),
", AuthorOrder: ",INDEX(AuthorList[Author Number],$A2190),"}")))</f>
        <v>#REF!</v>
      </c>
      <c r="K2190" t="e">
        <f>IF(INDEX(SamplingFeatures[Feature Code],$A2190)="","",
CONCATENATE("  - &amp;SamplingFeatureID",TEXT($A2190,"0000"),
" {","SamplingFeatureUUID:  ",CHAR(34),INDEX(SamplingFeatures[Sampling Feature UUID],$A2190),CHAR(34),
", SamplingFeatureTypeCV:  ",CHAR(34),INDEX(SamplingFeatures[Sampling Feature Type],$A2190),CHAR(34),
", SamplingFeatureCode:  ",CHAR(34),INDEX(SamplingFeatures[Feature Code],$A2190),CHAR(34),
", SamplingFeatureName:  ",CHAR(34),INDEX(SamplingFeatures[Feature Name],$A2190),CHAR(34),
", SamplingFeatureDescription:  ",CHAR(34),INDEX(SamplingFeatures[Feature Description],$A2190),CHAR(34),
", SamplingFeatureGeotypeCV:  ",CHAR(34),INDEX(SamplingFeatures[Feature Geo Type],$A2190),CHAR(34),
", FeatureGeometry:  ",CHAR(34),INDEX(SamplingFeatures[Feature Geometry],$A2190),CHAR(34),
", Elevation_m:  ",CHAR(34),INDEX(SamplingFeatures[Elevation_m],$A2190),CHAR(34),
", ElevationDatumCV:  ",CHAR(34),ElevationDatum,CHAR(34),"}"))</f>
        <v>#REF!</v>
      </c>
      <c r="L2190" t="e">
        <f>IF(INDEX(SamplingFeatures[Sampling Feature Type],$A2190)&lt;&gt;"Site","",
CONCATENATE("  - &amp;SiteID",TEXT(SUMPRODUCT(--($L$3:$L2189&lt;&gt;"")),"0000"),
" {","SamplingFeatureID:  *SamplingFeatureID",TEXT($A2190,"0000"),
", SiteTypeCV:  ",CHAR(34),INDEX(Sites[Site Type],$A2190),CHAR(34),
", Latitude:  ",INDEX(Sites[Latitude],$A2190),
", Longitude:  ",INDEX(Sites[Longitude],$A2190),
", SRSName:  ",CHAR(34),LatLonDatum,CHAR(34),"}"))</f>
        <v>#REF!</v>
      </c>
      <c r="M2190" t="e">
        <f>IF(INDEX(SamplingFeatures[Sampling Feature Type],$A2190)&lt;&gt;"Specimen","",
CONCATENATE("  - &amp;SpecimenID",TEXT(SUMPRODUCT(--($M$3:$M2189&lt;&gt;"")),"0000"),
" {","SamplingFeatureID:  *SamplingFeatureID",TEXT($A2190,"0000"),
", SpecimenTypeCV:  ",CHAR(34),INDEX(Specimens[Specimen Type],$A2190),CHAR(34),
", SpecimenMediumCV:  ",INDEX(Specimens[Specimen Medium],$A2190),
", IsFieldSpecimen:  ",CHAR(34),INDEX(Specimens[Is Field Specimen?],$A2190),CHAR(34),"}"))</f>
        <v>#REF!</v>
      </c>
      <c r="N2190" t="e">
        <f>IF(COUNTA(SpatialOffsets[])=0,"", IF(INDEX(SpatialOffsets[Spatial Offset Type],$A2190)="","",
CONCATENATE("  - &amp;SpatialOffsetID",TEXT($A2190,"0000"),
" {","SpatialOffsetTypeCV:  ",CHAR(34),INDEX(SpatialOffsets[Spatial Offset Type],$A2190),CHAR(34),
", Offset1Value:  ",INDEX(SpatialOffsets[Offset 1 Value],$A2190),
", Offset1UnitID:  ",CHAR(34),INDEX(SpatialOffsets[Offset 1 Unit],$A2190),CHAR(34),
", Offset2Value:  ",INDEX(SpatialOffsets[Offset 2 Value],$A2190),
", Offset2UnitID:  ",CHAR(34),INDEX(SpatialOffsets[Offset 2 Unit],$A2190),CHAR(34),
", Offset3Value:  ",INDEX(SpatialOffsets[Offset 3 Value],$A2190),
", Offset3UnitID:  ",CHAR(34),INDEX(SpatialOffsets[Offset 3 Unit],$A2190),CHAR(34),,"}")))</f>
        <v>#REF!</v>
      </c>
      <c r="O2190" t="e">
        <f>IF(COUNTA(RelatedFeatures[])=0,"", IF(INDEX(RelatedFeatures[First Sampling Feature Code],$A2190)="","",
CONCATENATE("  - &amp;RelationID",TEXT($A2190,"0000"),
" {","SamplingFeatureID:  *SamplingFeatureID",TEXT(MATCH(INDEX(RelatedFeatures[First Sampling Feature Code],$A2190),SamplingFeatures[Feature Code],0),"0000"),
", RelationshipTypeCV:  ",CHAR(34),INDEX(RelatedFeatures[Relationship Type],$A2190),CHAR(34),
", RelatedFeatureID: *SamplingFeatureID",TEXT(MATCH(INDEX(RelatedFeatures[Second Sampling Feature Code],$A2190),SamplingFeatures[Feature Code],0),"0000"),
", SpatialOffsetID:  ",IF(INDEX(RelatedFeatures[Offset Number],$A2190)="","",CONCATENATE("*SpatialOffsetID",TEXT(INDEX(RelatedFeatures[Offset Number],$A2190),"0000"))),"}")))</f>
        <v>#REF!</v>
      </c>
      <c r="P2190" t="e">
        <f>IF(INDEX(Methods[Method Type],$A2190)="","",
CONCATENATE("  - &amp;MethodID",TEXT($A2190,"0000"),
" {","MethodTypeCV:  ",CHAR(34),INDEX(Methods[Method Type],$A2190),CHAR(34),
", MethodCode:  ",CHAR(34),INDEX(Methods[Method Code],$A2190),CHAR(34),
", MethodName:  ",CHAR(34),INDEX(Methods[Method Name],$A2190),CHAR(34),
", MethodDescription:  ",CHAR(34),INDEX(Methods[Method Description],$A2190),CHAR(34),
", MethodLink:  ",CHAR(34),INDEX(Methods[Method Link],$A2190),CHAR(34),
", OrganizationID: *OrganizationID",TEXT(MATCH(INDEX(Methods[Organization Name],$A2190),Organizations[Organization Name],0),"0000"),"}"))</f>
        <v>#REF!</v>
      </c>
      <c r="Q2190" t="e">
        <f>IF(INDEX(Variables[Variable Type],$A2190)="","",
CONCATENATE("  - &amp;VariableID",TEXT($A2190,"0000"),
" {","VariableTypeCV:  ",CHAR(34),INDEX(Variables[Variable Type],$A2190),CHAR(34),
", VariableCode:  ",CHAR(34),INDEX(Variables[Variable Code],$A2190),CHAR(34),
", VariableNameCV:  ",CHAR(34),INDEX(Variables[Variable Name],$A2190),CHAR(34),
", VariableDefinition:  ",CHAR(34),INDEX(Variables[Variable Definition],$A2190),CHAR(34),
", SpecciationCV:  ",CHAR(34),INDEX(Variables[Speciation],$A2190),CHAR(34),
", NoDataValue:  ",CHAR(34),INDEX(Variables[No Data Value],$A2190),CHAR(34),"}"))</f>
        <v>#REF!</v>
      </c>
    </row>
    <row r="2191" spans="1:17" x14ac:dyDescent="0.25">
      <c r="A2191">
        <v>2188</v>
      </c>
      <c r="D2191" t="e">
        <f>IF(INDEX(People[First Name],$A2191)="","",
CONCATENATE("  - &amp;PersonID",TEXT($A2191,"0000"),
" {","PersonFirstName:  ",CHAR(34),INDEX(People[First Name],$A2191),CHAR(34),
", PersonMiddleName:  ",CHAR(34),INDEX(People[Middle Name],$A2191),CHAR(34),
", PersonLastName:  ",CHAR(34),INDEX(People[Last Name],$A2191),CHAR(34),"}"))</f>
        <v>#REF!</v>
      </c>
      <c r="E2191" t="e">
        <f>IF(INDEX(Organizations[Organization Type '[CV']],$A2191)="","",
CONCATENATE("  - &amp;OrganizationID",TEXT($A2191,"0000"),
" {","OrganizationTypeCV:  ",CHAR(34),INDEX(Organizations[Organization Type '[CV']],$A2191),CHAR(34),
", OrganizationCode:  ",CHAR(34),INDEX(Organizations[Organization Code],$A2191),CHAR(34),
", OrganizationName:  ",CHAR(34),INDEX(Organizations[Organization Name],$A2191),CHAR(34),
", OrganizationDescription:  ",CHAR(34),INDEX(Organizations[Organization Description],$A2191),CHAR(34),
", OrganizationLink:  ",CHAR(34),INDEX(Organizations[Organization Link],$A2191),CHAR(34),"}"))</f>
        <v>#REF!</v>
      </c>
      <c r="F2191" t="e">
        <f>IF(INDEX(People[First Name],$A2191)="","",
CONCATENATE("  - &amp;AffiliationID",TEXT($A2191,"0000"),
" {PersonID: *PersonID",TEXT($A2191,"0000"),
", OrganizationID: *OrganizationID",TEXT(MATCH(INDEX(People[Organization Name],$A2191),Organizations[Organization Name],0),"0000"),
", IsPrimaryOrganizationContact: , AffiliationStartDate: , AffiliationEndDate: , PrimaryPhone: ",
", PrimaryEmail: ",CHAR(34),INDEX(People[Primary Email],$A2191),CHAR(34),
", PrimaryAddress: ",CHAR(34),INDEX(People[Primary Address],$A2191),CHAR(34),
", PersonLink: }"))</f>
        <v>#REF!</v>
      </c>
      <c r="H2191" t="e">
        <f>IF(COUNTA(CitationInformation)=0,"",IF(INDEX(AuthorList[Author Name],$A2191)="","",
CONCATENATE("  - &amp;AuthorListID",TEXT($A2191,"0000"),
"  {CitationID: *CitationID0001",
", PersonID: *PersonID",TEXT(MATCH(INDEX(AuthorList[Author Name],$A2191),People[Full Name],0),"0000"),
", AuthorOrder: ",INDEX(AuthorList[Author Number],$A2191),"}")))</f>
        <v>#REF!</v>
      </c>
      <c r="K2191" t="e">
        <f>IF(INDEX(SamplingFeatures[Feature Code],$A2191)="","",
CONCATENATE("  - &amp;SamplingFeatureID",TEXT($A2191,"0000"),
" {","SamplingFeatureUUID:  ",CHAR(34),INDEX(SamplingFeatures[Sampling Feature UUID],$A2191),CHAR(34),
", SamplingFeatureTypeCV:  ",CHAR(34),INDEX(SamplingFeatures[Sampling Feature Type],$A2191),CHAR(34),
", SamplingFeatureCode:  ",CHAR(34),INDEX(SamplingFeatures[Feature Code],$A2191),CHAR(34),
", SamplingFeatureName:  ",CHAR(34),INDEX(SamplingFeatures[Feature Name],$A2191),CHAR(34),
", SamplingFeatureDescription:  ",CHAR(34),INDEX(SamplingFeatures[Feature Description],$A2191),CHAR(34),
", SamplingFeatureGeotypeCV:  ",CHAR(34),INDEX(SamplingFeatures[Feature Geo Type],$A2191),CHAR(34),
", FeatureGeometry:  ",CHAR(34),INDEX(SamplingFeatures[Feature Geometry],$A2191),CHAR(34),
", Elevation_m:  ",CHAR(34),INDEX(SamplingFeatures[Elevation_m],$A2191),CHAR(34),
", ElevationDatumCV:  ",CHAR(34),ElevationDatum,CHAR(34),"}"))</f>
        <v>#REF!</v>
      </c>
      <c r="L2191" t="e">
        <f>IF(INDEX(SamplingFeatures[Sampling Feature Type],$A2191)&lt;&gt;"Site","",
CONCATENATE("  - &amp;SiteID",TEXT(SUMPRODUCT(--($L$3:$L2190&lt;&gt;"")),"0000"),
" {","SamplingFeatureID:  *SamplingFeatureID",TEXT($A2191,"0000"),
", SiteTypeCV:  ",CHAR(34),INDEX(Sites[Site Type],$A2191),CHAR(34),
", Latitude:  ",INDEX(Sites[Latitude],$A2191),
", Longitude:  ",INDEX(Sites[Longitude],$A2191),
", SRSName:  ",CHAR(34),LatLonDatum,CHAR(34),"}"))</f>
        <v>#REF!</v>
      </c>
      <c r="M2191" t="e">
        <f>IF(INDEX(SamplingFeatures[Sampling Feature Type],$A2191)&lt;&gt;"Specimen","",
CONCATENATE("  - &amp;SpecimenID",TEXT(SUMPRODUCT(--($M$3:$M2190&lt;&gt;"")),"0000"),
" {","SamplingFeatureID:  *SamplingFeatureID",TEXT($A2191,"0000"),
", SpecimenTypeCV:  ",CHAR(34),INDEX(Specimens[Specimen Type],$A2191),CHAR(34),
", SpecimenMediumCV:  ",INDEX(Specimens[Specimen Medium],$A2191),
", IsFieldSpecimen:  ",CHAR(34),INDEX(Specimens[Is Field Specimen?],$A2191),CHAR(34),"}"))</f>
        <v>#REF!</v>
      </c>
      <c r="N2191" t="e">
        <f>IF(COUNTA(SpatialOffsets[])=0,"", IF(INDEX(SpatialOffsets[Spatial Offset Type],$A2191)="","",
CONCATENATE("  - &amp;SpatialOffsetID",TEXT($A2191,"0000"),
" {","SpatialOffsetTypeCV:  ",CHAR(34),INDEX(SpatialOffsets[Spatial Offset Type],$A2191),CHAR(34),
", Offset1Value:  ",INDEX(SpatialOffsets[Offset 1 Value],$A2191),
", Offset1UnitID:  ",CHAR(34),INDEX(SpatialOffsets[Offset 1 Unit],$A2191),CHAR(34),
", Offset2Value:  ",INDEX(SpatialOffsets[Offset 2 Value],$A2191),
", Offset2UnitID:  ",CHAR(34),INDEX(SpatialOffsets[Offset 2 Unit],$A2191),CHAR(34),
", Offset3Value:  ",INDEX(SpatialOffsets[Offset 3 Value],$A2191),
", Offset3UnitID:  ",CHAR(34),INDEX(SpatialOffsets[Offset 3 Unit],$A2191),CHAR(34),,"}")))</f>
        <v>#REF!</v>
      </c>
      <c r="O2191" t="e">
        <f>IF(COUNTA(RelatedFeatures[])=0,"", IF(INDEX(RelatedFeatures[First Sampling Feature Code],$A2191)="","",
CONCATENATE("  - &amp;RelationID",TEXT($A2191,"0000"),
" {","SamplingFeatureID:  *SamplingFeatureID",TEXT(MATCH(INDEX(RelatedFeatures[First Sampling Feature Code],$A2191),SamplingFeatures[Feature Code],0),"0000"),
", RelationshipTypeCV:  ",CHAR(34),INDEX(RelatedFeatures[Relationship Type],$A2191),CHAR(34),
", RelatedFeatureID: *SamplingFeatureID",TEXT(MATCH(INDEX(RelatedFeatures[Second Sampling Feature Code],$A2191),SamplingFeatures[Feature Code],0),"0000"),
", SpatialOffsetID:  ",IF(INDEX(RelatedFeatures[Offset Number],$A2191)="","",CONCATENATE("*SpatialOffsetID",TEXT(INDEX(RelatedFeatures[Offset Number],$A2191),"0000"))),"}")))</f>
        <v>#REF!</v>
      </c>
      <c r="P2191" t="e">
        <f>IF(INDEX(Methods[Method Type],$A2191)="","",
CONCATENATE("  - &amp;MethodID",TEXT($A2191,"0000"),
" {","MethodTypeCV:  ",CHAR(34),INDEX(Methods[Method Type],$A2191),CHAR(34),
", MethodCode:  ",CHAR(34),INDEX(Methods[Method Code],$A2191),CHAR(34),
", MethodName:  ",CHAR(34),INDEX(Methods[Method Name],$A2191),CHAR(34),
", MethodDescription:  ",CHAR(34),INDEX(Methods[Method Description],$A2191),CHAR(34),
", MethodLink:  ",CHAR(34),INDEX(Methods[Method Link],$A2191),CHAR(34),
", OrganizationID: *OrganizationID",TEXT(MATCH(INDEX(Methods[Organization Name],$A2191),Organizations[Organization Name],0),"0000"),"}"))</f>
        <v>#REF!</v>
      </c>
      <c r="Q2191" t="e">
        <f>IF(INDEX(Variables[Variable Type],$A2191)="","",
CONCATENATE("  - &amp;VariableID",TEXT($A2191,"0000"),
" {","VariableTypeCV:  ",CHAR(34),INDEX(Variables[Variable Type],$A2191),CHAR(34),
", VariableCode:  ",CHAR(34),INDEX(Variables[Variable Code],$A2191),CHAR(34),
", VariableNameCV:  ",CHAR(34),INDEX(Variables[Variable Name],$A2191),CHAR(34),
", VariableDefinition:  ",CHAR(34),INDEX(Variables[Variable Definition],$A2191),CHAR(34),
", SpecciationCV:  ",CHAR(34),INDEX(Variables[Speciation],$A2191),CHAR(34),
", NoDataValue:  ",CHAR(34),INDEX(Variables[No Data Value],$A2191),CHAR(34),"}"))</f>
        <v>#REF!</v>
      </c>
    </row>
    <row r="2192" spans="1:17" x14ac:dyDescent="0.25">
      <c r="A2192">
        <v>2189</v>
      </c>
      <c r="D2192" t="e">
        <f>IF(INDEX(People[First Name],$A2192)="","",
CONCATENATE("  - &amp;PersonID",TEXT($A2192,"0000"),
" {","PersonFirstName:  ",CHAR(34),INDEX(People[First Name],$A2192),CHAR(34),
", PersonMiddleName:  ",CHAR(34),INDEX(People[Middle Name],$A2192),CHAR(34),
", PersonLastName:  ",CHAR(34),INDEX(People[Last Name],$A2192),CHAR(34),"}"))</f>
        <v>#REF!</v>
      </c>
      <c r="E2192" t="e">
        <f>IF(INDEX(Organizations[Organization Type '[CV']],$A2192)="","",
CONCATENATE("  - &amp;OrganizationID",TEXT($A2192,"0000"),
" {","OrganizationTypeCV:  ",CHAR(34),INDEX(Organizations[Organization Type '[CV']],$A2192),CHAR(34),
", OrganizationCode:  ",CHAR(34),INDEX(Organizations[Organization Code],$A2192),CHAR(34),
", OrganizationName:  ",CHAR(34),INDEX(Organizations[Organization Name],$A2192),CHAR(34),
", OrganizationDescription:  ",CHAR(34),INDEX(Organizations[Organization Description],$A2192),CHAR(34),
", OrganizationLink:  ",CHAR(34),INDEX(Organizations[Organization Link],$A2192),CHAR(34),"}"))</f>
        <v>#REF!</v>
      </c>
      <c r="F2192" t="e">
        <f>IF(INDEX(People[First Name],$A2192)="","",
CONCATENATE("  - &amp;AffiliationID",TEXT($A2192,"0000"),
" {PersonID: *PersonID",TEXT($A2192,"0000"),
", OrganizationID: *OrganizationID",TEXT(MATCH(INDEX(People[Organization Name],$A2192),Organizations[Organization Name],0),"0000"),
", IsPrimaryOrganizationContact: , AffiliationStartDate: , AffiliationEndDate: , PrimaryPhone: ",
", PrimaryEmail: ",CHAR(34),INDEX(People[Primary Email],$A2192),CHAR(34),
", PrimaryAddress: ",CHAR(34),INDEX(People[Primary Address],$A2192),CHAR(34),
", PersonLink: }"))</f>
        <v>#REF!</v>
      </c>
      <c r="H2192" t="e">
        <f>IF(COUNTA(CitationInformation)=0,"",IF(INDEX(AuthorList[Author Name],$A2192)="","",
CONCATENATE("  - &amp;AuthorListID",TEXT($A2192,"0000"),
"  {CitationID: *CitationID0001",
", PersonID: *PersonID",TEXT(MATCH(INDEX(AuthorList[Author Name],$A2192),People[Full Name],0),"0000"),
", AuthorOrder: ",INDEX(AuthorList[Author Number],$A2192),"}")))</f>
        <v>#REF!</v>
      </c>
      <c r="K2192" t="e">
        <f>IF(INDEX(SamplingFeatures[Feature Code],$A2192)="","",
CONCATENATE("  - &amp;SamplingFeatureID",TEXT($A2192,"0000"),
" {","SamplingFeatureUUID:  ",CHAR(34),INDEX(SamplingFeatures[Sampling Feature UUID],$A2192),CHAR(34),
", SamplingFeatureTypeCV:  ",CHAR(34),INDEX(SamplingFeatures[Sampling Feature Type],$A2192),CHAR(34),
", SamplingFeatureCode:  ",CHAR(34),INDEX(SamplingFeatures[Feature Code],$A2192),CHAR(34),
", SamplingFeatureName:  ",CHAR(34),INDEX(SamplingFeatures[Feature Name],$A2192),CHAR(34),
", SamplingFeatureDescription:  ",CHAR(34),INDEX(SamplingFeatures[Feature Description],$A2192),CHAR(34),
", SamplingFeatureGeotypeCV:  ",CHAR(34),INDEX(SamplingFeatures[Feature Geo Type],$A2192),CHAR(34),
", FeatureGeometry:  ",CHAR(34),INDEX(SamplingFeatures[Feature Geometry],$A2192),CHAR(34),
", Elevation_m:  ",CHAR(34),INDEX(SamplingFeatures[Elevation_m],$A2192),CHAR(34),
", ElevationDatumCV:  ",CHAR(34),ElevationDatum,CHAR(34),"}"))</f>
        <v>#REF!</v>
      </c>
      <c r="L2192" t="e">
        <f>IF(INDEX(SamplingFeatures[Sampling Feature Type],$A2192)&lt;&gt;"Site","",
CONCATENATE("  - &amp;SiteID",TEXT(SUMPRODUCT(--($L$3:$L2191&lt;&gt;"")),"0000"),
" {","SamplingFeatureID:  *SamplingFeatureID",TEXT($A2192,"0000"),
", SiteTypeCV:  ",CHAR(34),INDEX(Sites[Site Type],$A2192),CHAR(34),
", Latitude:  ",INDEX(Sites[Latitude],$A2192),
", Longitude:  ",INDEX(Sites[Longitude],$A2192),
", SRSName:  ",CHAR(34),LatLonDatum,CHAR(34),"}"))</f>
        <v>#REF!</v>
      </c>
      <c r="M2192" t="e">
        <f>IF(INDEX(SamplingFeatures[Sampling Feature Type],$A2192)&lt;&gt;"Specimen","",
CONCATENATE("  - &amp;SpecimenID",TEXT(SUMPRODUCT(--($M$3:$M2191&lt;&gt;"")),"0000"),
" {","SamplingFeatureID:  *SamplingFeatureID",TEXT($A2192,"0000"),
", SpecimenTypeCV:  ",CHAR(34),INDEX(Specimens[Specimen Type],$A2192),CHAR(34),
", SpecimenMediumCV:  ",INDEX(Specimens[Specimen Medium],$A2192),
", IsFieldSpecimen:  ",CHAR(34),INDEX(Specimens[Is Field Specimen?],$A2192),CHAR(34),"}"))</f>
        <v>#REF!</v>
      </c>
      <c r="N2192" t="e">
        <f>IF(COUNTA(SpatialOffsets[])=0,"", IF(INDEX(SpatialOffsets[Spatial Offset Type],$A2192)="","",
CONCATENATE("  - &amp;SpatialOffsetID",TEXT($A2192,"0000"),
" {","SpatialOffsetTypeCV:  ",CHAR(34),INDEX(SpatialOffsets[Spatial Offset Type],$A2192),CHAR(34),
", Offset1Value:  ",INDEX(SpatialOffsets[Offset 1 Value],$A2192),
", Offset1UnitID:  ",CHAR(34),INDEX(SpatialOffsets[Offset 1 Unit],$A2192),CHAR(34),
", Offset2Value:  ",INDEX(SpatialOffsets[Offset 2 Value],$A2192),
", Offset2UnitID:  ",CHAR(34),INDEX(SpatialOffsets[Offset 2 Unit],$A2192),CHAR(34),
", Offset3Value:  ",INDEX(SpatialOffsets[Offset 3 Value],$A2192),
", Offset3UnitID:  ",CHAR(34),INDEX(SpatialOffsets[Offset 3 Unit],$A2192),CHAR(34),,"}")))</f>
        <v>#REF!</v>
      </c>
      <c r="O2192" t="e">
        <f>IF(COUNTA(RelatedFeatures[])=0,"", IF(INDEX(RelatedFeatures[First Sampling Feature Code],$A2192)="","",
CONCATENATE("  - &amp;RelationID",TEXT($A2192,"0000"),
" {","SamplingFeatureID:  *SamplingFeatureID",TEXT(MATCH(INDEX(RelatedFeatures[First Sampling Feature Code],$A2192),SamplingFeatures[Feature Code],0),"0000"),
", RelationshipTypeCV:  ",CHAR(34),INDEX(RelatedFeatures[Relationship Type],$A2192),CHAR(34),
", RelatedFeatureID: *SamplingFeatureID",TEXT(MATCH(INDEX(RelatedFeatures[Second Sampling Feature Code],$A2192),SamplingFeatures[Feature Code],0),"0000"),
", SpatialOffsetID:  ",IF(INDEX(RelatedFeatures[Offset Number],$A2192)="","",CONCATENATE("*SpatialOffsetID",TEXT(INDEX(RelatedFeatures[Offset Number],$A2192),"0000"))),"}")))</f>
        <v>#REF!</v>
      </c>
      <c r="P2192" t="e">
        <f>IF(INDEX(Methods[Method Type],$A2192)="","",
CONCATENATE("  - &amp;MethodID",TEXT($A2192,"0000"),
" {","MethodTypeCV:  ",CHAR(34),INDEX(Methods[Method Type],$A2192),CHAR(34),
", MethodCode:  ",CHAR(34),INDEX(Methods[Method Code],$A2192),CHAR(34),
", MethodName:  ",CHAR(34),INDEX(Methods[Method Name],$A2192),CHAR(34),
", MethodDescription:  ",CHAR(34),INDEX(Methods[Method Description],$A2192),CHAR(34),
", MethodLink:  ",CHAR(34),INDEX(Methods[Method Link],$A2192),CHAR(34),
", OrganizationID: *OrganizationID",TEXT(MATCH(INDEX(Methods[Organization Name],$A2192),Organizations[Organization Name],0),"0000"),"}"))</f>
        <v>#REF!</v>
      </c>
      <c r="Q2192" t="e">
        <f>IF(INDEX(Variables[Variable Type],$A2192)="","",
CONCATENATE("  - &amp;VariableID",TEXT($A2192,"0000"),
" {","VariableTypeCV:  ",CHAR(34),INDEX(Variables[Variable Type],$A2192),CHAR(34),
", VariableCode:  ",CHAR(34),INDEX(Variables[Variable Code],$A2192),CHAR(34),
", VariableNameCV:  ",CHAR(34),INDEX(Variables[Variable Name],$A2192),CHAR(34),
", VariableDefinition:  ",CHAR(34),INDEX(Variables[Variable Definition],$A2192),CHAR(34),
", SpecciationCV:  ",CHAR(34),INDEX(Variables[Speciation],$A2192),CHAR(34),
", NoDataValue:  ",CHAR(34),INDEX(Variables[No Data Value],$A2192),CHAR(34),"}"))</f>
        <v>#REF!</v>
      </c>
    </row>
    <row r="2193" spans="1:17" x14ac:dyDescent="0.25">
      <c r="A2193">
        <v>2190</v>
      </c>
      <c r="D2193" t="e">
        <f>IF(INDEX(People[First Name],$A2193)="","",
CONCATENATE("  - &amp;PersonID",TEXT($A2193,"0000"),
" {","PersonFirstName:  ",CHAR(34),INDEX(People[First Name],$A2193),CHAR(34),
", PersonMiddleName:  ",CHAR(34),INDEX(People[Middle Name],$A2193),CHAR(34),
", PersonLastName:  ",CHAR(34),INDEX(People[Last Name],$A2193),CHAR(34),"}"))</f>
        <v>#REF!</v>
      </c>
      <c r="E2193" t="e">
        <f>IF(INDEX(Organizations[Organization Type '[CV']],$A2193)="","",
CONCATENATE("  - &amp;OrganizationID",TEXT($A2193,"0000"),
" {","OrganizationTypeCV:  ",CHAR(34),INDEX(Organizations[Organization Type '[CV']],$A2193),CHAR(34),
", OrganizationCode:  ",CHAR(34),INDEX(Organizations[Organization Code],$A2193),CHAR(34),
", OrganizationName:  ",CHAR(34),INDEX(Organizations[Organization Name],$A2193),CHAR(34),
", OrganizationDescription:  ",CHAR(34),INDEX(Organizations[Organization Description],$A2193),CHAR(34),
", OrganizationLink:  ",CHAR(34),INDEX(Organizations[Organization Link],$A2193),CHAR(34),"}"))</f>
        <v>#REF!</v>
      </c>
      <c r="F2193" t="e">
        <f>IF(INDEX(People[First Name],$A2193)="","",
CONCATENATE("  - &amp;AffiliationID",TEXT($A2193,"0000"),
" {PersonID: *PersonID",TEXT($A2193,"0000"),
", OrganizationID: *OrganizationID",TEXT(MATCH(INDEX(People[Organization Name],$A2193),Organizations[Organization Name],0),"0000"),
", IsPrimaryOrganizationContact: , AffiliationStartDate: , AffiliationEndDate: , PrimaryPhone: ",
", PrimaryEmail: ",CHAR(34),INDEX(People[Primary Email],$A2193),CHAR(34),
", PrimaryAddress: ",CHAR(34),INDEX(People[Primary Address],$A2193),CHAR(34),
", PersonLink: }"))</f>
        <v>#REF!</v>
      </c>
      <c r="H2193" t="e">
        <f>IF(COUNTA(CitationInformation)=0,"",IF(INDEX(AuthorList[Author Name],$A2193)="","",
CONCATENATE("  - &amp;AuthorListID",TEXT($A2193,"0000"),
"  {CitationID: *CitationID0001",
", PersonID: *PersonID",TEXT(MATCH(INDEX(AuthorList[Author Name],$A2193),People[Full Name],0),"0000"),
", AuthorOrder: ",INDEX(AuthorList[Author Number],$A2193),"}")))</f>
        <v>#REF!</v>
      </c>
      <c r="K2193" t="e">
        <f>IF(INDEX(SamplingFeatures[Feature Code],$A2193)="","",
CONCATENATE("  - &amp;SamplingFeatureID",TEXT($A2193,"0000"),
" {","SamplingFeatureUUID:  ",CHAR(34),INDEX(SamplingFeatures[Sampling Feature UUID],$A2193),CHAR(34),
", SamplingFeatureTypeCV:  ",CHAR(34),INDEX(SamplingFeatures[Sampling Feature Type],$A2193),CHAR(34),
", SamplingFeatureCode:  ",CHAR(34),INDEX(SamplingFeatures[Feature Code],$A2193),CHAR(34),
", SamplingFeatureName:  ",CHAR(34),INDEX(SamplingFeatures[Feature Name],$A2193),CHAR(34),
", SamplingFeatureDescription:  ",CHAR(34),INDEX(SamplingFeatures[Feature Description],$A2193),CHAR(34),
", SamplingFeatureGeotypeCV:  ",CHAR(34),INDEX(SamplingFeatures[Feature Geo Type],$A2193),CHAR(34),
", FeatureGeometry:  ",CHAR(34),INDEX(SamplingFeatures[Feature Geometry],$A2193),CHAR(34),
", Elevation_m:  ",CHAR(34),INDEX(SamplingFeatures[Elevation_m],$A2193),CHAR(34),
", ElevationDatumCV:  ",CHAR(34),ElevationDatum,CHAR(34),"}"))</f>
        <v>#REF!</v>
      </c>
      <c r="L2193" t="e">
        <f>IF(INDEX(SamplingFeatures[Sampling Feature Type],$A2193)&lt;&gt;"Site","",
CONCATENATE("  - &amp;SiteID",TEXT(SUMPRODUCT(--($L$3:$L2192&lt;&gt;"")),"0000"),
" {","SamplingFeatureID:  *SamplingFeatureID",TEXT($A2193,"0000"),
", SiteTypeCV:  ",CHAR(34),INDEX(Sites[Site Type],$A2193),CHAR(34),
", Latitude:  ",INDEX(Sites[Latitude],$A2193),
", Longitude:  ",INDEX(Sites[Longitude],$A2193),
", SRSName:  ",CHAR(34),LatLonDatum,CHAR(34),"}"))</f>
        <v>#REF!</v>
      </c>
      <c r="M2193" t="e">
        <f>IF(INDEX(SamplingFeatures[Sampling Feature Type],$A2193)&lt;&gt;"Specimen","",
CONCATENATE("  - &amp;SpecimenID",TEXT(SUMPRODUCT(--($M$3:$M2192&lt;&gt;"")),"0000"),
" {","SamplingFeatureID:  *SamplingFeatureID",TEXT($A2193,"0000"),
", SpecimenTypeCV:  ",CHAR(34),INDEX(Specimens[Specimen Type],$A2193),CHAR(34),
", SpecimenMediumCV:  ",INDEX(Specimens[Specimen Medium],$A2193),
", IsFieldSpecimen:  ",CHAR(34),INDEX(Specimens[Is Field Specimen?],$A2193),CHAR(34),"}"))</f>
        <v>#REF!</v>
      </c>
      <c r="N2193" t="e">
        <f>IF(COUNTA(SpatialOffsets[])=0,"", IF(INDEX(SpatialOffsets[Spatial Offset Type],$A2193)="","",
CONCATENATE("  - &amp;SpatialOffsetID",TEXT($A2193,"0000"),
" {","SpatialOffsetTypeCV:  ",CHAR(34),INDEX(SpatialOffsets[Spatial Offset Type],$A2193),CHAR(34),
", Offset1Value:  ",INDEX(SpatialOffsets[Offset 1 Value],$A2193),
", Offset1UnitID:  ",CHAR(34),INDEX(SpatialOffsets[Offset 1 Unit],$A2193),CHAR(34),
", Offset2Value:  ",INDEX(SpatialOffsets[Offset 2 Value],$A2193),
", Offset2UnitID:  ",CHAR(34),INDEX(SpatialOffsets[Offset 2 Unit],$A2193),CHAR(34),
", Offset3Value:  ",INDEX(SpatialOffsets[Offset 3 Value],$A2193),
", Offset3UnitID:  ",CHAR(34),INDEX(SpatialOffsets[Offset 3 Unit],$A2193),CHAR(34),,"}")))</f>
        <v>#REF!</v>
      </c>
      <c r="O2193" t="e">
        <f>IF(COUNTA(RelatedFeatures[])=0,"", IF(INDEX(RelatedFeatures[First Sampling Feature Code],$A2193)="","",
CONCATENATE("  - &amp;RelationID",TEXT($A2193,"0000"),
" {","SamplingFeatureID:  *SamplingFeatureID",TEXT(MATCH(INDEX(RelatedFeatures[First Sampling Feature Code],$A2193),SamplingFeatures[Feature Code],0),"0000"),
", RelationshipTypeCV:  ",CHAR(34),INDEX(RelatedFeatures[Relationship Type],$A2193),CHAR(34),
", RelatedFeatureID: *SamplingFeatureID",TEXT(MATCH(INDEX(RelatedFeatures[Second Sampling Feature Code],$A2193),SamplingFeatures[Feature Code],0),"0000"),
", SpatialOffsetID:  ",IF(INDEX(RelatedFeatures[Offset Number],$A2193)="","",CONCATENATE("*SpatialOffsetID",TEXT(INDEX(RelatedFeatures[Offset Number],$A2193),"0000"))),"}")))</f>
        <v>#REF!</v>
      </c>
      <c r="P2193" t="e">
        <f>IF(INDEX(Methods[Method Type],$A2193)="","",
CONCATENATE("  - &amp;MethodID",TEXT($A2193,"0000"),
" {","MethodTypeCV:  ",CHAR(34),INDEX(Methods[Method Type],$A2193),CHAR(34),
", MethodCode:  ",CHAR(34),INDEX(Methods[Method Code],$A2193),CHAR(34),
", MethodName:  ",CHAR(34),INDEX(Methods[Method Name],$A2193),CHAR(34),
", MethodDescription:  ",CHAR(34),INDEX(Methods[Method Description],$A2193),CHAR(34),
", MethodLink:  ",CHAR(34),INDEX(Methods[Method Link],$A2193),CHAR(34),
", OrganizationID: *OrganizationID",TEXT(MATCH(INDEX(Methods[Organization Name],$A2193),Organizations[Organization Name],0),"0000"),"}"))</f>
        <v>#REF!</v>
      </c>
      <c r="Q2193" t="e">
        <f>IF(INDEX(Variables[Variable Type],$A2193)="","",
CONCATENATE("  - &amp;VariableID",TEXT($A2193,"0000"),
" {","VariableTypeCV:  ",CHAR(34),INDEX(Variables[Variable Type],$A2193),CHAR(34),
", VariableCode:  ",CHAR(34),INDEX(Variables[Variable Code],$A2193),CHAR(34),
", VariableNameCV:  ",CHAR(34),INDEX(Variables[Variable Name],$A2193),CHAR(34),
", VariableDefinition:  ",CHAR(34),INDEX(Variables[Variable Definition],$A2193),CHAR(34),
", SpecciationCV:  ",CHAR(34),INDEX(Variables[Speciation],$A2193),CHAR(34),
", NoDataValue:  ",CHAR(34),INDEX(Variables[No Data Value],$A2193),CHAR(34),"}"))</f>
        <v>#REF!</v>
      </c>
    </row>
    <row r="2194" spans="1:17" x14ac:dyDescent="0.25">
      <c r="A2194">
        <v>2191</v>
      </c>
      <c r="D2194" t="e">
        <f>IF(INDEX(People[First Name],$A2194)="","",
CONCATENATE("  - &amp;PersonID",TEXT($A2194,"0000"),
" {","PersonFirstName:  ",CHAR(34),INDEX(People[First Name],$A2194),CHAR(34),
", PersonMiddleName:  ",CHAR(34),INDEX(People[Middle Name],$A2194),CHAR(34),
", PersonLastName:  ",CHAR(34),INDEX(People[Last Name],$A2194),CHAR(34),"}"))</f>
        <v>#REF!</v>
      </c>
      <c r="E2194" t="e">
        <f>IF(INDEX(Organizations[Organization Type '[CV']],$A2194)="","",
CONCATENATE("  - &amp;OrganizationID",TEXT($A2194,"0000"),
" {","OrganizationTypeCV:  ",CHAR(34),INDEX(Organizations[Organization Type '[CV']],$A2194),CHAR(34),
", OrganizationCode:  ",CHAR(34),INDEX(Organizations[Organization Code],$A2194),CHAR(34),
", OrganizationName:  ",CHAR(34),INDEX(Organizations[Organization Name],$A2194),CHAR(34),
", OrganizationDescription:  ",CHAR(34),INDEX(Organizations[Organization Description],$A2194),CHAR(34),
", OrganizationLink:  ",CHAR(34),INDEX(Organizations[Organization Link],$A2194),CHAR(34),"}"))</f>
        <v>#REF!</v>
      </c>
      <c r="F2194" t="e">
        <f>IF(INDEX(People[First Name],$A2194)="","",
CONCATENATE("  - &amp;AffiliationID",TEXT($A2194,"0000"),
" {PersonID: *PersonID",TEXT($A2194,"0000"),
", OrganizationID: *OrganizationID",TEXT(MATCH(INDEX(People[Organization Name],$A2194),Organizations[Organization Name],0),"0000"),
", IsPrimaryOrganizationContact: , AffiliationStartDate: , AffiliationEndDate: , PrimaryPhone: ",
", PrimaryEmail: ",CHAR(34),INDEX(People[Primary Email],$A2194),CHAR(34),
", PrimaryAddress: ",CHAR(34),INDEX(People[Primary Address],$A2194),CHAR(34),
", PersonLink: }"))</f>
        <v>#REF!</v>
      </c>
      <c r="H2194" t="e">
        <f>IF(COUNTA(CitationInformation)=0,"",IF(INDEX(AuthorList[Author Name],$A2194)="","",
CONCATENATE("  - &amp;AuthorListID",TEXT($A2194,"0000"),
"  {CitationID: *CitationID0001",
", PersonID: *PersonID",TEXT(MATCH(INDEX(AuthorList[Author Name],$A2194),People[Full Name],0),"0000"),
", AuthorOrder: ",INDEX(AuthorList[Author Number],$A2194),"}")))</f>
        <v>#REF!</v>
      </c>
      <c r="K2194" t="e">
        <f>IF(INDEX(SamplingFeatures[Feature Code],$A2194)="","",
CONCATENATE("  - &amp;SamplingFeatureID",TEXT($A2194,"0000"),
" {","SamplingFeatureUUID:  ",CHAR(34),INDEX(SamplingFeatures[Sampling Feature UUID],$A2194),CHAR(34),
", SamplingFeatureTypeCV:  ",CHAR(34),INDEX(SamplingFeatures[Sampling Feature Type],$A2194),CHAR(34),
", SamplingFeatureCode:  ",CHAR(34),INDEX(SamplingFeatures[Feature Code],$A2194),CHAR(34),
", SamplingFeatureName:  ",CHAR(34),INDEX(SamplingFeatures[Feature Name],$A2194),CHAR(34),
", SamplingFeatureDescription:  ",CHAR(34),INDEX(SamplingFeatures[Feature Description],$A2194),CHAR(34),
", SamplingFeatureGeotypeCV:  ",CHAR(34),INDEX(SamplingFeatures[Feature Geo Type],$A2194),CHAR(34),
", FeatureGeometry:  ",CHAR(34),INDEX(SamplingFeatures[Feature Geometry],$A2194),CHAR(34),
", Elevation_m:  ",CHAR(34),INDEX(SamplingFeatures[Elevation_m],$A2194),CHAR(34),
", ElevationDatumCV:  ",CHAR(34),ElevationDatum,CHAR(34),"}"))</f>
        <v>#REF!</v>
      </c>
      <c r="L2194" t="e">
        <f>IF(INDEX(SamplingFeatures[Sampling Feature Type],$A2194)&lt;&gt;"Site","",
CONCATENATE("  - &amp;SiteID",TEXT(SUMPRODUCT(--($L$3:$L2193&lt;&gt;"")),"0000"),
" {","SamplingFeatureID:  *SamplingFeatureID",TEXT($A2194,"0000"),
", SiteTypeCV:  ",CHAR(34),INDEX(Sites[Site Type],$A2194),CHAR(34),
", Latitude:  ",INDEX(Sites[Latitude],$A2194),
", Longitude:  ",INDEX(Sites[Longitude],$A2194),
", SRSName:  ",CHAR(34),LatLonDatum,CHAR(34),"}"))</f>
        <v>#REF!</v>
      </c>
      <c r="M2194" t="e">
        <f>IF(INDEX(SamplingFeatures[Sampling Feature Type],$A2194)&lt;&gt;"Specimen","",
CONCATENATE("  - &amp;SpecimenID",TEXT(SUMPRODUCT(--($M$3:$M2193&lt;&gt;"")),"0000"),
" {","SamplingFeatureID:  *SamplingFeatureID",TEXT($A2194,"0000"),
", SpecimenTypeCV:  ",CHAR(34),INDEX(Specimens[Specimen Type],$A2194),CHAR(34),
", SpecimenMediumCV:  ",INDEX(Specimens[Specimen Medium],$A2194),
", IsFieldSpecimen:  ",CHAR(34),INDEX(Specimens[Is Field Specimen?],$A2194),CHAR(34),"}"))</f>
        <v>#REF!</v>
      </c>
      <c r="N2194" t="e">
        <f>IF(COUNTA(SpatialOffsets[])=0,"", IF(INDEX(SpatialOffsets[Spatial Offset Type],$A2194)="","",
CONCATENATE("  - &amp;SpatialOffsetID",TEXT($A2194,"0000"),
" {","SpatialOffsetTypeCV:  ",CHAR(34),INDEX(SpatialOffsets[Spatial Offset Type],$A2194),CHAR(34),
", Offset1Value:  ",INDEX(SpatialOffsets[Offset 1 Value],$A2194),
", Offset1UnitID:  ",CHAR(34),INDEX(SpatialOffsets[Offset 1 Unit],$A2194),CHAR(34),
", Offset2Value:  ",INDEX(SpatialOffsets[Offset 2 Value],$A2194),
", Offset2UnitID:  ",CHAR(34),INDEX(SpatialOffsets[Offset 2 Unit],$A2194),CHAR(34),
", Offset3Value:  ",INDEX(SpatialOffsets[Offset 3 Value],$A2194),
", Offset3UnitID:  ",CHAR(34),INDEX(SpatialOffsets[Offset 3 Unit],$A2194),CHAR(34),,"}")))</f>
        <v>#REF!</v>
      </c>
      <c r="O2194" t="e">
        <f>IF(COUNTA(RelatedFeatures[])=0,"", IF(INDEX(RelatedFeatures[First Sampling Feature Code],$A2194)="","",
CONCATENATE("  - &amp;RelationID",TEXT($A2194,"0000"),
" {","SamplingFeatureID:  *SamplingFeatureID",TEXT(MATCH(INDEX(RelatedFeatures[First Sampling Feature Code],$A2194),SamplingFeatures[Feature Code],0),"0000"),
", RelationshipTypeCV:  ",CHAR(34),INDEX(RelatedFeatures[Relationship Type],$A2194),CHAR(34),
", RelatedFeatureID: *SamplingFeatureID",TEXT(MATCH(INDEX(RelatedFeatures[Second Sampling Feature Code],$A2194),SamplingFeatures[Feature Code],0),"0000"),
", SpatialOffsetID:  ",IF(INDEX(RelatedFeatures[Offset Number],$A2194)="","",CONCATENATE("*SpatialOffsetID",TEXT(INDEX(RelatedFeatures[Offset Number],$A2194),"0000"))),"}")))</f>
        <v>#REF!</v>
      </c>
      <c r="P2194" t="e">
        <f>IF(INDEX(Methods[Method Type],$A2194)="","",
CONCATENATE("  - &amp;MethodID",TEXT($A2194,"0000"),
" {","MethodTypeCV:  ",CHAR(34),INDEX(Methods[Method Type],$A2194),CHAR(34),
", MethodCode:  ",CHAR(34),INDEX(Methods[Method Code],$A2194),CHAR(34),
", MethodName:  ",CHAR(34),INDEX(Methods[Method Name],$A2194),CHAR(34),
", MethodDescription:  ",CHAR(34),INDEX(Methods[Method Description],$A2194),CHAR(34),
", MethodLink:  ",CHAR(34),INDEX(Methods[Method Link],$A2194),CHAR(34),
", OrganizationID: *OrganizationID",TEXT(MATCH(INDEX(Methods[Organization Name],$A2194),Organizations[Organization Name],0),"0000"),"}"))</f>
        <v>#REF!</v>
      </c>
      <c r="Q2194" t="e">
        <f>IF(INDEX(Variables[Variable Type],$A2194)="","",
CONCATENATE("  - &amp;VariableID",TEXT($A2194,"0000"),
" {","VariableTypeCV:  ",CHAR(34),INDEX(Variables[Variable Type],$A2194),CHAR(34),
", VariableCode:  ",CHAR(34),INDEX(Variables[Variable Code],$A2194),CHAR(34),
", VariableNameCV:  ",CHAR(34),INDEX(Variables[Variable Name],$A2194),CHAR(34),
", VariableDefinition:  ",CHAR(34),INDEX(Variables[Variable Definition],$A2194),CHAR(34),
", SpecciationCV:  ",CHAR(34),INDEX(Variables[Speciation],$A2194),CHAR(34),
", NoDataValue:  ",CHAR(34),INDEX(Variables[No Data Value],$A2194),CHAR(34),"}"))</f>
        <v>#REF!</v>
      </c>
    </row>
    <row r="2195" spans="1:17" x14ac:dyDescent="0.25">
      <c r="A2195">
        <v>2192</v>
      </c>
      <c r="D2195" t="e">
        <f>IF(INDEX(People[First Name],$A2195)="","",
CONCATENATE("  - &amp;PersonID",TEXT($A2195,"0000"),
" {","PersonFirstName:  ",CHAR(34),INDEX(People[First Name],$A2195),CHAR(34),
", PersonMiddleName:  ",CHAR(34),INDEX(People[Middle Name],$A2195),CHAR(34),
", PersonLastName:  ",CHAR(34),INDEX(People[Last Name],$A2195),CHAR(34),"}"))</f>
        <v>#REF!</v>
      </c>
      <c r="E2195" t="e">
        <f>IF(INDEX(Organizations[Organization Type '[CV']],$A2195)="","",
CONCATENATE("  - &amp;OrganizationID",TEXT($A2195,"0000"),
" {","OrganizationTypeCV:  ",CHAR(34),INDEX(Organizations[Organization Type '[CV']],$A2195),CHAR(34),
", OrganizationCode:  ",CHAR(34),INDEX(Organizations[Organization Code],$A2195),CHAR(34),
", OrganizationName:  ",CHAR(34),INDEX(Organizations[Organization Name],$A2195),CHAR(34),
", OrganizationDescription:  ",CHAR(34),INDEX(Organizations[Organization Description],$A2195),CHAR(34),
", OrganizationLink:  ",CHAR(34),INDEX(Organizations[Organization Link],$A2195),CHAR(34),"}"))</f>
        <v>#REF!</v>
      </c>
      <c r="F2195" t="e">
        <f>IF(INDEX(People[First Name],$A2195)="","",
CONCATENATE("  - &amp;AffiliationID",TEXT($A2195,"0000"),
" {PersonID: *PersonID",TEXT($A2195,"0000"),
", OrganizationID: *OrganizationID",TEXT(MATCH(INDEX(People[Organization Name],$A2195),Organizations[Organization Name],0),"0000"),
", IsPrimaryOrganizationContact: , AffiliationStartDate: , AffiliationEndDate: , PrimaryPhone: ",
", PrimaryEmail: ",CHAR(34),INDEX(People[Primary Email],$A2195),CHAR(34),
", PrimaryAddress: ",CHAR(34),INDEX(People[Primary Address],$A2195),CHAR(34),
", PersonLink: }"))</f>
        <v>#REF!</v>
      </c>
      <c r="H2195" t="e">
        <f>IF(COUNTA(CitationInformation)=0,"",IF(INDEX(AuthorList[Author Name],$A2195)="","",
CONCATENATE("  - &amp;AuthorListID",TEXT($A2195,"0000"),
"  {CitationID: *CitationID0001",
", PersonID: *PersonID",TEXT(MATCH(INDEX(AuthorList[Author Name],$A2195),People[Full Name],0),"0000"),
", AuthorOrder: ",INDEX(AuthorList[Author Number],$A2195),"}")))</f>
        <v>#REF!</v>
      </c>
      <c r="K2195" t="e">
        <f>IF(INDEX(SamplingFeatures[Feature Code],$A2195)="","",
CONCATENATE("  - &amp;SamplingFeatureID",TEXT($A2195,"0000"),
" {","SamplingFeatureUUID:  ",CHAR(34),INDEX(SamplingFeatures[Sampling Feature UUID],$A2195),CHAR(34),
", SamplingFeatureTypeCV:  ",CHAR(34),INDEX(SamplingFeatures[Sampling Feature Type],$A2195),CHAR(34),
", SamplingFeatureCode:  ",CHAR(34),INDEX(SamplingFeatures[Feature Code],$A2195),CHAR(34),
", SamplingFeatureName:  ",CHAR(34),INDEX(SamplingFeatures[Feature Name],$A2195),CHAR(34),
", SamplingFeatureDescription:  ",CHAR(34),INDEX(SamplingFeatures[Feature Description],$A2195),CHAR(34),
", SamplingFeatureGeotypeCV:  ",CHAR(34),INDEX(SamplingFeatures[Feature Geo Type],$A2195),CHAR(34),
", FeatureGeometry:  ",CHAR(34),INDEX(SamplingFeatures[Feature Geometry],$A2195),CHAR(34),
", Elevation_m:  ",CHAR(34),INDEX(SamplingFeatures[Elevation_m],$A2195),CHAR(34),
", ElevationDatumCV:  ",CHAR(34),ElevationDatum,CHAR(34),"}"))</f>
        <v>#REF!</v>
      </c>
      <c r="L2195" t="e">
        <f>IF(INDEX(SamplingFeatures[Sampling Feature Type],$A2195)&lt;&gt;"Site","",
CONCATENATE("  - &amp;SiteID",TEXT(SUMPRODUCT(--($L$3:$L2194&lt;&gt;"")),"0000"),
" {","SamplingFeatureID:  *SamplingFeatureID",TEXT($A2195,"0000"),
", SiteTypeCV:  ",CHAR(34),INDEX(Sites[Site Type],$A2195),CHAR(34),
", Latitude:  ",INDEX(Sites[Latitude],$A2195),
", Longitude:  ",INDEX(Sites[Longitude],$A2195),
", SRSName:  ",CHAR(34),LatLonDatum,CHAR(34),"}"))</f>
        <v>#REF!</v>
      </c>
      <c r="M2195" t="e">
        <f>IF(INDEX(SamplingFeatures[Sampling Feature Type],$A2195)&lt;&gt;"Specimen","",
CONCATENATE("  - &amp;SpecimenID",TEXT(SUMPRODUCT(--($M$3:$M2194&lt;&gt;"")),"0000"),
" {","SamplingFeatureID:  *SamplingFeatureID",TEXT($A2195,"0000"),
", SpecimenTypeCV:  ",CHAR(34),INDEX(Specimens[Specimen Type],$A2195),CHAR(34),
", SpecimenMediumCV:  ",INDEX(Specimens[Specimen Medium],$A2195),
", IsFieldSpecimen:  ",CHAR(34),INDEX(Specimens[Is Field Specimen?],$A2195),CHAR(34),"}"))</f>
        <v>#REF!</v>
      </c>
      <c r="N2195" t="e">
        <f>IF(COUNTA(SpatialOffsets[])=0,"", IF(INDEX(SpatialOffsets[Spatial Offset Type],$A2195)="","",
CONCATENATE("  - &amp;SpatialOffsetID",TEXT($A2195,"0000"),
" {","SpatialOffsetTypeCV:  ",CHAR(34),INDEX(SpatialOffsets[Spatial Offset Type],$A2195),CHAR(34),
", Offset1Value:  ",INDEX(SpatialOffsets[Offset 1 Value],$A2195),
", Offset1UnitID:  ",CHAR(34),INDEX(SpatialOffsets[Offset 1 Unit],$A2195),CHAR(34),
", Offset2Value:  ",INDEX(SpatialOffsets[Offset 2 Value],$A2195),
", Offset2UnitID:  ",CHAR(34),INDEX(SpatialOffsets[Offset 2 Unit],$A2195),CHAR(34),
", Offset3Value:  ",INDEX(SpatialOffsets[Offset 3 Value],$A2195),
", Offset3UnitID:  ",CHAR(34),INDEX(SpatialOffsets[Offset 3 Unit],$A2195),CHAR(34),,"}")))</f>
        <v>#REF!</v>
      </c>
      <c r="O2195" t="e">
        <f>IF(COUNTA(RelatedFeatures[])=0,"", IF(INDEX(RelatedFeatures[First Sampling Feature Code],$A2195)="","",
CONCATENATE("  - &amp;RelationID",TEXT($A2195,"0000"),
" {","SamplingFeatureID:  *SamplingFeatureID",TEXT(MATCH(INDEX(RelatedFeatures[First Sampling Feature Code],$A2195),SamplingFeatures[Feature Code],0),"0000"),
", RelationshipTypeCV:  ",CHAR(34),INDEX(RelatedFeatures[Relationship Type],$A2195),CHAR(34),
", RelatedFeatureID: *SamplingFeatureID",TEXT(MATCH(INDEX(RelatedFeatures[Second Sampling Feature Code],$A2195),SamplingFeatures[Feature Code],0),"0000"),
", SpatialOffsetID:  ",IF(INDEX(RelatedFeatures[Offset Number],$A2195)="","",CONCATENATE("*SpatialOffsetID",TEXT(INDEX(RelatedFeatures[Offset Number],$A2195),"0000"))),"}")))</f>
        <v>#REF!</v>
      </c>
      <c r="P2195" t="e">
        <f>IF(INDEX(Methods[Method Type],$A2195)="","",
CONCATENATE("  - &amp;MethodID",TEXT($A2195,"0000"),
" {","MethodTypeCV:  ",CHAR(34),INDEX(Methods[Method Type],$A2195),CHAR(34),
", MethodCode:  ",CHAR(34),INDEX(Methods[Method Code],$A2195),CHAR(34),
", MethodName:  ",CHAR(34),INDEX(Methods[Method Name],$A2195),CHAR(34),
", MethodDescription:  ",CHAR(34),INDEX(Methods[Method Description],$A2195),CHAR(34),
", MethodLink:  ",CHAR(34),INDEX(Methods[Method Link],$A2195),CHAR(34),
", OrganizationID: *OrganizationID",TEXT(MATCH(INDEX(Methods[Organization Name],$A2195),Organizations[Organization Name],0),"0000"),"}"))</f>
        <v>#REF!</v>
      </c>
      <c r="Q2195" t="e">
        <f>IF(INDEX(Variables[Variable Type],$A2195)="","",
CONCATENATE("  - &amp;VariableID",TEXT($A2195,"0000"),
" {","VariableTypeCV:  ",CHAR(34),INDEX(Variables[Variable Type],$A2195),CHAR(34),
", VariableCode:  ",CHAR(34),INDEX(Variables[Variable Code],$A2195),CHAR(34),
", VariableNameCV:  ",CHAR(34),INDEX(Variables[Variable Name],$A2195),CHAR(34),
", VariableDefinition:  ",CHAR(34),INDEX(Variables[Variable Definition],$A2195),CHAR(34),
", SpecciationCV:  ",CHAR(34),INDEX(Variables[Speciation],$A2195),CHAR(34),
", NoDataValue:  ",CHAR(34),INDEX(Variables[No Data Value],$A2195),CHAR(34),"}"))</f>
        <v>#REF!</v>
      </c>
    </row>
    <row r="2196" spans="1:17" x14ac:dyDescent="0.25">
      <c r="A2196">
        <v>2193</v>
      </c>
      <c r="D2196" t="e">
        <f>IF(INDEX(People[First Name],$A2196)="","",
CONCATENATE("  - &amp;PersonID",TEXT($A2196,"0000"),
" {","PersonFirstName:  ",CHAR(34),INDEX(People[First Name],$A2196),CHAR(34),
", PersonMiddleName:  ",CHAR(34),INDEX(People[Middle Name],$A2196),CHAR(34),
", PersonLastName:  ",CHAR(34),INDEX(People[Last Name],$A2196),CHAR(34),"}"))</f>
        <v>#REF!</v>
      </c>
      <c r="E2196" t="e">
        <f>IF(INDEX(Organizations[Organization Type '[CV']],$A2196)="","",
CONCATENATE("  - &amp;OrganizationID",TEXT($A2196,"0000"),
" {","OrganizationTypeCV:  ",CHAR(34),INDEX(Organizations[Organization Type '[CV']],$A2196),CHAR(34),
", OrganizationCode:  ",CHAR(34),INDEX(Organizations[Organization Code],$A2196),CHAR(34),
", OrganizationName:  ",CHAR(34),INDEX(Organizations[Organization Name],$A2196),CHAR(34),
", OrganizationDescription:  ",CHAR(34),INDEX(Organizations[Organization Description],$A2196),CHAR(34),
", OrganizationLink:  ",CHAR(34),INDEX(Organizations[Organization Link],$A2196),CHAR(34),"}"))</f>
        <v>#REF!</v>
      </c>
      <c r="F2196" t="e">
        <f>IF(INDEX(People[First Name],$A2196)="","",
CONCATENATE("  - &amp;AffiliationID",TEXT($A2196,"0000"),
" {PersonID: *PersonID",TEXT($A2196,"0000"),
", OrganizationID: *OrganizationID",TEXT(MATCH(INDEX(People[Organization Name],$A2196),Organizations[Organization Name],0),"0000"),
", IsPrimaryOrganizationContact: , AffiliationStartDate: , AffiliationEndDate: , PrimaryPhone: ",
", PrimaryEmail: ",CHAR(34),INDEX(People[Primary Email],$A2196),CHAR(34),
", PrimaryAddress: ",CHAR(34),INDEX(People[Primary Address],$A2196),CHAR(34),
", PersonLink: }"))</f>
        <v>#REF!</v>
      </c>
      <c r="H2196" t="e">
        <f>IF(COUNTA(CitationInformation)=0,"",IF(INDEX(AuthorList[Author Name],$A2196)="","",
CONCATENATE("  - &amp;AuthorListID",TEXT($A2196,"0000"),
"  {CitationID: *CitationID0001",
", PersonID: *PersonID",TEXT(MATCH(INDEX(AuthorList[Author Name],$A2196),People[Full Name],0),"0000"),
", AuthorOrder: ",INDEX(AuthorList[Author Number],$A2196),"}")))</f>
        <v>#REF!</v>
      </c>
      <c r="K2196" t="e">
        <f>IF(INDEX(SamplingFeatures[Feature Code],$A2196)="","",
CONCATENATE("  - &amp;SamplingFeatureID",TEXT($A2196,"0000"),
" {","SamplingFeatureUUID:  ",CHAR(34),INDEX(SamplingFeatures[Sampling Feature UUID],$A2196),CHAR(34),
", SamplingFeatureTypeCV:  ",CHAR(34),INDEX(SamplingFeatures[Sampling Feature Type],$A2196),CHAR(34),
", SamplingFeatureCode:  ",CHAR(34),INDEX(SamplingFeatures[Feature Code],$A2196),CHAR(34),
", SamplingFeatureName:  ",CHAR(34),INDEX(SamplingFeatures[Feature Name],$A2196),CHAR(34),
", SamplingFeatureDescription:  ",CHAR(34),INDEX(SamplingFeatures[Feature Description],$A2196),CHAR(34),
", SamplingFeatureGeotypeCV:  ",CHAR(34),INDEX(SamplingFeatures[Feature Geo Type],$A2196),CHAR(34),
", FeatureGeometry:  ",CHAR(34),INDEX(SamplingFeatures[Feature Geometry],$A2196),CHAR(34),
", Elevation_m:  ",CHAR(34),INDEX(SamplingFeatures[Elevation_m],$A2196),CHAR(34),
", ElevationDatumCV:  ",CHAR(34),ElevationDatum,CHAR(34),"}"))</f>
        <v>#REF!</v>
      </c>
      <c r="L2196" t="e">
        <f>IF(INDEX(SamplingFeatures[Sampling Feature Type],$A2196)&lt;&gt;"Site","",
CONCATENATE("  - &amp;SiteID",TEXT(SUMPRODUCT(--($L$3:$L2195&lt;&gt;"")),"0000"),
" {","SamplingFeatureID:  *SamplingFeatureID",TEXT($A2196,"0000"),
", SiteTypeCV:  ",CHAR(34),INDEX(Sites[Site Type],$A2196),CHAR(34),
", Latitude:  ",INDEX(Sites[Latitude],$A2196),
", Longitude:  ",INDEX(Sites[Longitude],$A2196),
", SRSName:  ",CHAR(34),LatLonDatum,CHAR(34),"}"))</f>
        <v>#REF!</v>
      </c>
      <c r="M2196" t="e">
        <f>IF(INDEX(SamplingFeatures[Sampling Feature Type],$A2196)&lt;&gt;"Specimen","",
CONCATENATE("  - &amp;SpecimenID",TEXT(SUMPRODUCT(--($M$3:$M2195&lt;&gt;"")),"0000"),
" {","SamplingFeatureID:  *SamplingFeatureID",TEXT($A2196,"0000"),
", SpecimenTypeCV:  ",CHAR(34),INDEX(Specimens[Specimen Type],$A2196),CHAR(34),
", SpecimenMediumCV:  ",INDEX(Specimens[Specimen Medium],$A2196),
", IsFieldSpecimen:  ",CHAR(34),INDEX(Specimens[Is Field Specimen?],$A2196),CHAR(34),"}"))</f>
        <v>#REF!</v>
      </c>
      <c r="N2196" t="e">
        <f>IF(COUNTA(SpatialOffsets[])=0,"", IF(INDEX(SpatialOffsets[Spatial Offset Type],$A2196)="","",
CONCATENATE("  - &amp;SpatialOffsetID",TEXT($A2196,"0000"),
" {","SpatialOffsetTypeCV:  ",CHAR(34),INDEX(SpatialOffsets[Spatial Offset Type],$A2196),CHAR(34),
", Offset1Value:  ",INDEX(SpatialOffsets[Offset 1 Value],$A2196),
", Offset1UnitID:  ",CHAR(34),INDEX(SpatialOffsets[Offset 1 Unit],$A2196),CHAR(34),
", Offset2Value:  ",INDEX(SpatialOffsets[Offset 2 Value],$A2196),
", Offset2UnitID:  ",CHAR(34),INDEX(SpatialOffsets[Offset 2 Unit],$A2196),CHAR(34),
", Offset3Value:  ",INDEX(SpatialOffsets[Offset 3 Value],$A2196),
", Offset3UnitID:  ",CHAR(34),INDEX(SpatialOffsets[Offset 3 Unit],$A2196),CHAR(34),,"}")))</f>
        <v>#REF!</v>
      </c>
      <c r="O2196" t="e">
        <f>IF(COUNTA(RelatedFeatures[])=0,"", IF(INDEX(RelatedFeatures[First Sampling Feature Code],$A2196)="","",
CONCATENATE("  - &amp;RelationID",TEXT($A2196,"0000"),
" {","SamplingFeatureID:  *SamplingFeatureID",TEXT(MATCH(INDEX(RelatedFeatures[First Sampling Feature Code],$A2196),SamplingFeatures[Feature Code],0),"0000"),
", RelationshipTypeCV:  ",CHAR(34),INDEX(RelatedFeatures[Relationship Type],$A2196),CHAR(34),
", RelatedFeatureID: *SamplingFeatureID",TEXT(MATCH(INDEX(RelatedFeatures[Second Sampling Feature Code],$A2196),SamplingFeatures[Feature Code],0),"0000"),
", SpatialOffsetID:  ",IF(INDEX(RelatedFeatures[Offset Number],$A2196)="","",CONCATENATE("*SpatialOffsetID",TEXT(INDEX(RelatedFeatures[Offset Number],$A2196),"0000"))),"}")))</f>
        <v>#REF!</v>
      </c>
      <c r="P2196" t="e">
        <f>IF(INDEX(Methods[Method Type],$A2196)="","",
CONCATENATE("  - &amp;MethodID",TEXT($A2196,"0000"),
" {","MethodTypeCV:  ",CHAR(34),INDEX(Methods[Method Type],$A2196),CHAR(34),
", MethodCode:  ",CHAR(34),INDEX(Methods[Method Code],$A2196),CHAR(34),
", MethodName:  ",CHAR(34),INDEX(Methods[Method Name],$A2196),CHAR(34),
", MethodDescription:  ",CHAR(34),INDEX(Methods[Method Description],$A2196),CHAR(34),
", MethodLink:  ",CHAR(34),INDEX(Methods[Method Link],$A2196),CHAR(34),
", OrganizationID: *OrganizationID",TEXT(MATCH(INDEX(Methods[Organization Name],$A2196),Organizations[Organization Name],0),"0000"),"}"))</f>
        <v>#REF!</v>
      </c>
      <c r="Q2196" t="e">
        <f>IF(INDEX(Variables[Variable Type],$A2196)="","",
CONCATENATE("  - &amp;VariableID",TEXT($A2196,"0000"),
" {","VariableTypeCV:  ",CHAR(34),INDEX(Variables[Variable Type],$A2196),CHAR(34),
", VariableCode:  ",CHAR(34),INDEX(Variables[Variable Code],$A2196),CHAR(34),
", VariableNameCV:  ",CHAR(34),INDEX(Variables[Variable Name],$A2196),CHAR(34),
", VariableDefinition:  ",CHAR(34),INDEX(Variables[Variable Definition],$A2196),CHAR(34),
", SpecciationCV:  ",CHAR(34),INDEX(Variables[Speciation],$A2196),CHAR(34),
", NoDataValue:  ",CHAR(34),INDEX(Variables[No Data Value],$A2196),CHAR(34),"}"))</f>
        <v>#REF!</v>
      </c>
    </row>
    <row r="2197" spans="1:17" x14ac:dyDescent="0.25">
      <c r="A2197">
        <v>2194</v>
      </c>
      <c r="D2197" t="e">
        <f>IF(INDEX(People[First Name],$A2197)="","",
CONCATENATE("  - &amp;PersonID",TEXT($A2197,"0000"),
" {","PersonFirstName:  ",CHAR(34),INDEX(People[First Name],$A2197),CHAR(34),
", PersonMiddleName:  ",CHAR(34),INDEX(People[Middle Name],$A2197),CHAR(34),
", PersonLastName:  ",CHAR(34),INDEX(People[Last Name],$A2197),CHAR(34),"}"))</f>
        <v>#REF!</v>
      </c>
      <c r="E2197" t="e">
        <f>IF(INDEX(Organizations[Organization Type '[CV']],$A2197)="","",
CONCATENATE("  - &amp;OrganizationID",TEXT($A2197,"0000"),
" {","OrganizationTypeCV:  ",CHAR(34),INDEX(Organizations[Organization Type '[CV']],$A2197),CHAR(34),
", OrganizationCode:  ",CHAR(34),INDEX(Organizations[Organization Code],$A2197),CHAR(34),
", OrganizationName:  ",CHAR(34),INDEX(Organizations[Organization Name],$A2197),CHAR(34),
", OrganizationDescription:  ",CHAR(34),INDEX(Organizations[Organization Description],$A2197),CHAR(34),
", OrganizationLink:  ",CHAR(34),INDEX(Organizations[Organization Link],$A2197),CHAR(34),"}"))</f>
        <v>#REF!</v>
      </c>
      <c r="F2197" t="e">
        <f>IF(INDEX(People[First Name],$A2197)="","",
CONCATENATE("  - &amp;AffiliationID",TEXT($A2197,"0000"),
" {PersonID: *PersonID",TEXT($A2197,"0000"),
", OrganizationID: *OrganizationID",TEXT(MATCH(INDEX(People[Organization Name],$A2197),Organizations[Organization Name],0),"0000"),
", IsPrimaryOrganizationContact: , AffiliationStartDate: , AffiliationEndDate: , PrimaryPhone: ",
", PrimaryEmail: ",CHAR(34),INDEX(People[Primary Email],$A2197),CHAR(34),
", PrimaryAddress: ",CHAR(34),INDEX(People[Primary Address],$A2197),CHAR(34),
", PersonLink: }"))</f>
        <v>#REF!</v>
      </c>
      <c r="H2197" t="e">
        <f>IF(COUNTA(CitationInformation)=0,"",IF(INDEX(AuthorList[Author Name],$A2197)="","",
CONCATENATE("  - &amp;AuthorListID",TEXT($A2197,"0000"),
"  {CitationID: *CitationID0001",
", PersonID: *PersonID",TEXT(MATCH(INDEX(AuthorList[Author Name],$A2197),People[Full Name],0),"0000"),
", AuthorOrder: ",INDEX(AuthorList[Author Number],$A2197),"}")))</f>
        <v>#REF!</v>
      </c>
      <c r="K2197" t="e">
        <f>IF(INDEX(SamplingFeatures[Feature Code],$A2197)="","",
CONCATENATE("  - &amp;SamplingFeatureID",TEXT($A2197,"0000"),
" {","SamplingFeatureUUID:  ",CHAR(34),INDEX(SamplingFeatures[Sampling Feature UUID],$A2197),CHAR(34),
", SamplingFeatureTypeCV:  ",CHAR(34),INDEX(SamplingFeatures[Sampling Feature Type],$A2197),CHAR(34),
", SamplingFeatureCode:  ",CHAR(34),INDEX(SamplingFeatures[Feature Code],$A2197),CHAR(34),
", SamplingFeatureName:  ",CHAR(34),INDEX(SamplingFeatures[Feature Name],$A2197),CHAR(34),
", SamplingFeatureDescription:  ",CHAR(34),INDEX(SamplingFeatures[Feature Description],$A2197),CHAR(34),
", SamplingFeatureGeotypeCV:  ",CHAR(34),INDEX(SamplingFeatures[Feature Geo Type],$A2197),CHAR(34),
", FeatureGeometry:  ",CHAR(34),INDEX(SamplingFeatures[Feature Geometry],$A2197),CHAR(34),
", Elevation_m:  ",CHAR(34),INDEX(SamplingFeatures[Elevation_m],$A2197),CHAR(34),
", ElevationDatumCV:  ",CHAR(34),ElevationDatum,CHAR(34),"}"))</f>
        <v>#REF!</v>
      </c>
      <c r="L2197" t="e">
        <f>IF(INDEX(SamplingFeatures[Sampling Feature Type],$A2197)&lt;&gt;"Site","",
CONCATENATE("  - &amp;SiteID",TEXT(SUMPRODUCT(--($L$3:$L2196&lt;&gt;"")),"0000"),
" {","SamplingFeatureID:  *SamplingFeatureID",TEXT($A2197,"0000"),
", SiteTypeCV:  ",CHAR(34),INDEX(Sites[Site Type],$A2197),CHAR(34),
", Latitude:  ",INDEX(Sites[Latitude],$A2197),
", Longitude:  ",INDEX(Sites[Longitude],$A2197),
", SRSName:  ",CHAR(34),LatLonDatum,CHAR(34),"}"))</f>
        <v>#REF!</v>
      </c>
      <c r="M2197" t="e">
        <f>IF(INDEX(SamplingFeatures[Sampling Feature Type],$A2197)&lt;&gt;"Specimen","",
CONCATENATE("  - &amp;SpecimenID",TEXT(SUMPRODUCT(--($M$3:$M2196&lt;&gt;"")),"0000"),
" {","SamplingFeatureID:  *SamplingFeatureID",TEXT($A2197,"0000"),
", SpecimenTypeCV:  ",CHAR(34),INDEX(Specimens[Specimen Type],$A2197),CHAR(34),
", SpecimenMediumCV:  ",INDEX(Specimens[Specimen Medium],$A2197),
", IsFieldSpecimen:  ",CHAR(34),INDEX(Specimens[Is Field Specimen?],$A2197),CHAR(34),"}"))</f>
        <v>#REF!</v>
      </c>
      <c r="N2197" t="e">
        <f>IF(COUNTA(SpatialOffsets[])=0,"", IF(INDEX(SpatialOffsets[Spatial Offset Type],$A2197)="","",
CONCATENATE("  - &amp;SpatialOffsetID",TEXT($A2197,"0000"),
" {","SpatialOffsetTypeCV:  ",CHAR(34),INDEX(SpatialOffsets[Spatial Offset Type],$A2197),CHAR(34),
", Offset1Value:  ",INDEX(SpatialOffsets[Offset 1 Value],$A2197),
", Offset1UnitID:  ",CHAR(34),INDEX(SpatialOffsets[Offset 1 Unit],$A2197),CHAR(34),
", Offset2Value:  ",INDEX(SpatialOffsets[Offset 2 Value],$A2197),
", Offset2UnitID:  ",CHAR(34),INDEX(SpatialOffsets[Offset 2 Unit],$A2197),CHAR(34),
", Offset3Value:  ",INDEX(SpatialOffsets[Offset 3 Value],$A2197),
", Offset3UnitID:  ",CHAR(34),INDEX(SpatialOffsets[Offset 3 Unit],$A2197),CHAR(34),,"}")))</f>
        <v>#REF!</v>
      </c>
      <c r="O2197" t="e">
        <f>IF(COUNTA(RelatedFeatures[])=0,"", IF(INDEX(RelatedFeatures[First Sampling Feature Code],$A2197)="","",
CONCATENATE("  - &amp;RelationID",TEXT($A2197,"0000"),
" {","SamplingFeatureID:  *SamplingFeatureID",TEXT(MATCH(INDEX(RelatedFeatures[First Sampling Feature Code],$A2197),SamplingFeatures[Feature Code],0),"0000"),
", RelationshipTypeCV:  ",CHAR(34),INDEX(RelatedFeatures[Relationship Type],$A2197),CHAR(34),
", RelatedFeatureID: *SamplingFeatureID",TEXT(MATCH(INDEX(RelatedFeatures[Second Sampling Feature Code],$A2197),SamplingFeatures[Feature Code],0),"0000"),
", SpatialOffsetID:  ",IF(INDEX(RelatedFeatures[Offset Number],$A2197)="","",CONCATENATE("*SpatialOffsetID",TEXT(INDEX(RelatedFeatures[Offset Number],$A2197),"0000"))),"}")))</f>
        <v>#REF!</v>
      </c>
      <c r="P2197" t="e">
        <f>IF(INDEX(Methods[Method Type],$A2197)="","",
CONCATENATE("  - &amp;MethodID",TEXT($A2197,"0000"),
" {","MethodTypeCV:  ",CHAR(34),INDEX(Methods[Method Type],$A2197),CHAR(34),
", MethodCode:  ",CHAR(34),INDEX(Methods[Method Code],$A2197),CHAR(34),
", MethodName:  ",CHAR(34),INDEX(Methods[Method Name],$A2197),CHAR(34),
", MethodDescription:  ",CHAR(34),INDEX(Methods[Method Description],$A2197),CHAR(34),
", MethodLink:  ",CHAR(34),INDEX(Methods[Method Link],$A2197),CHAR(34),
", OrganizationID: *OrganizationID",TEXT(MATCH(INDEX(Methods[Organization Name],$A2197),Organizations[Organization Name],0),"0000"),"}"))</f>
        <v>#REF!</v>
      </c>
      <c r="Q2197" t="e">
        <f>IF(INDEX(Variables[Variable Type],$A2197)="","",
CONCATENATE("  - &amp;VariableID",TEXT($A2197,"0000"),
" {","VariableTypeCV:  ",CHAR(34),INDEX(Variables[Variable Type],$A2197),CHAR(34),
", VariableCode:  ",CHAR(34),INDEX(Variables[Variable Code],$A2197),CHAR(34),
", VariableNameCV:  ",CHAR(34),INDEX(Variables[Variable Name],$A2197),CHAR(34),
", VariableDefinition:  ",CHAR(34),INDEX(Variables[Variable Definition],$A2197),CHAR(34),
", SpecciationCV:  ",CHAR(34),INDEX(Variables[Speciation],$A2197),CHAR(34),
", NoDataValue:  ",CHAR(34),INDEX(Variables[No Data Value],$A2197),CHAR(34),"}"))</f>
        <v>#REF!</v>
      </c>
    </row>
    <row r="2198" spans="1:17" x14ac:dyDescent="0.25">
      <c r="A2198">
        <v>2195</v>
      </c>
      <c r="D2198" t="e">
        <f>IF(INDEX(People[First Name],$A2198)="","",
CONCATENATE("  - &amp;PersonID",TEXT($A2198,"0000"),
" {","PersonFirstName:  ",CHAR(34),INDEX(People[First Name],$A2198),CHAR(34),
", PersonMiddleName:  ",CHAR(34),INDEX(People[Middle Name],$A2198),CHAR(34),
", PersonLastName:  ",CHAR(34),INDEX(People[Last Name],$A2198),CHAR(34),"}"))</f>
        <v>#REF!</v>
      </c>
      <c r="E2198" t="e">
        <f>IF(INDEX(Organizations[Organization Type '[CV']],$A2198)="","",
CONCATENATE("  - &amp;OrganizationID",TEXT($A2198,"0000"),
" {","OrganizationTypeCV:  ",CHAR(34),INDEX(Organizations[Organization Type '[CV']],$A2198),CHAR(34),
", OrganizationCode:  ",CHAR(34),INDEX(Organizations[Organization Code],$A2198),CHAR(34),
", OrganizationName:  ",CHAR(34),INDEX(Organizations[Organization Name],$A2198),CHAR(34),
", OrganizationDescription:  ",CHAR(34),INDEX(Organizations[Organization Description],$A2198),CHAR(34),
", OrganizationLink:  ",CHAR(34),INDEX(Organizations[Organization Link],$A2198),CHAR(34),"}"))</f>
        <v>#REF!</v>
      </c>
      <c r="F2198" t="e">
        <f>IF(INDEX(People[First Name],$A2198)="","",
CONCATENATE("  - &amp;AffiliationID",TEXT($A2198,"0000"),
" {PersonID: *PersonID",TEXT($A2198,"0000"),
", OrganizationID: *OrganizationID",TEXT(MATCH(INDEX(People[Organization Name],$A2198),Organizations[Organization Name],0),"0000"),
", IsPrimaryOrganizationContact: , AffiliationStartDate: , AffiliationEndDate: , PrimaryPhone: ",
", PrimaryEmail: ",CHAR(34),INDEX(People[Primary Email],$A2198),CHAR(34),
", PrimaryAddress: ",CHAR(34),INDEX(People[Primary Address],$A2198),CHAR(34),
", PersonLink: }"))</f>
        <v>#REF!</v>
      </c>
      <c r="H2198" t="e">
        <f>IF(COUNTA(CitationInformation)=0,"",IF(INDEX(AuthorList[Author Name],$A2198)="","",
CONCATENATE("  - &amp;AuthorListID",TEXT($A2198,"0000"),
"  {CitationID: *CitationID0001",
", PersonID: *PersonID",TEXT(MATCH(INDEX(AuthorList[Author Name],$A2198),People[Full Name],0),"0000"),
", AuthorOrder: ",INDEX(AuthorList[Author Number],$A2198),"}")))</f>
        <v>#REF!</v>
      </c>
      <c r="K2198" t="e">
        <f>IF(INDEX(SamplingFeatures[Feature Code],$A2198)="","",
CONCATENATE("  - &amp;SamplingFeatureID",TEXT($A2198,"0000"),
" {","SamplingFeatureUUID:  ",CHAR(34),INDEX(SamplingFeatures[Sampling Feature UUID],$A2198),CHAR(34),
", SamplingFeatureTypeCV:  ",CHAR(34),INDEX(SamplingFeatures[Sampling Feature Type],$A2198),CHAR(34),
", SamplingFeatureCode:  ",CHAR(34),INDEX(SamplingFeatures[Feature Code],$A2198),CHAR(34),
", SamplingFeatureName:  ",CHAR(34),INDEX(SamplingFeatures[Feature Name],$A2198),CHAR(34),
", SamplingFeatureDescription:  ",CHAR(34),INDEX(SamplingFeatures[Feature Description],$A2198),CHAR(34),
", SamplingFeatureGeotypeCV:  ",CHAR(34),INDEX(SamplingFeatures[Feature Geo Type],$A2198),CHAR(34),
", FeatureGeometry:  ",CHAR(34),INDEX(SamplingFeatures[Feature Geometry],$A2198),CHAR(34),
", Elevation_m:  ",CHAR(34),INDEX(SamplingFeatures[Elevation_m],$A2198),CHAR(34),
", ElevationDatumCV:  ",CHAR(34),ElevationDatum,CHAR(34),"}"))</f>
        <v>#REF!</v>
      </c>
      <c r="L2198" t="e">
        <f>IF(INDEX(SamplingFeatures[Sampling Feature Type],$A2198)&lt;&gt;"Site","",
CONCATENATE("  - &amp;SiteID",TEXT(SUMPRODUCT(--($L$3:$L2197&lt;&gt;"")),"0000"),
" {","SamplingFeatureID:  *SamplingFeatureID",TEXT($A2198,"0000"),
", SiteTypeCV:  ",CHAR(34),INDEX(Sites[Site Type],$A2198),CHAR(34),
", Latitude:  ",INDEX(Sites[Latitude],$A2198),
", Longitude:  ",INDEX(Sites[Longitude],$A2198),
", SRSName:  ",CHAR(34),LatLonDatum,CHAR(34),"}"))</f>
        <v>#REF!</v>
      </c>
      <c r="M2198" t="e">
        <f>IF(INDEX(SamplingFeatures[Sampling Feature Type],$A2198)&lt;&gt;"Specimen","",
CONCATENATE("  - &amp;SpecimenID",TEXT(SUMPRODUCT(--($M$3:$M2197&lt;&gt;"")),"0000"),
" {","SamplingFeatureID:  *SamplingFeatureID",TEXT($A2198,"0000"),
", SpecimenTypeCV:  ",CHAR(34),INDEX(Specimens[Specimen Type],$A2198),CHAR(34),
", SpecimenMediumCV:  ",INDEX(Specimens[Specimen Medium],$A2198),
", IsFieldSpecimen:  ",CHAR(34),INDEX(Specimens[Is Field Specimen?],$A2198),CHAR(34),"}"))</f>
        <v>#REF!</v>
      </c>
      <c r="N2198" t="e">
        <f>IF(COUNTA(SpatialOffsets[])=0,"", IF(INDEX(SpatialOffsets[Spatial Offset Type],$A2198)="","",
CONCATENATE("  - &amp;SpatialOffsetID",TEXT($A2198,"0000"),
" {","SpatialOffsetTypeCV:  ",CHAR(34),INDEX(SpatialOffsets[Spatial Offset Type],$A2198),CHAR(34),
", Offset1Value:  ",INDEX(SpatialOffsets[Offset 1 Value],$A2198),
", Offset1UnitID:  ",CHAR(34),INDEX(SpatialOffsets[Offset 1 Unit],$A2198),CHAR(34),
", Offset2Value:  ",INDEX(SpatialOffsets[Offset 2 Value],$A2198),
", Offset2UnitID:  ",CHAR(34),INDEX(SpatialOffsets[Offset 2 Unit],$A2198),CHAR(34),
", Offset3Value:  ",INDEX(SpatialOffsets[Offset 3 Value],$A2198),
", Offset3UnitID:  ",CHAR(34),INDEX(SpatialOffsets[Offset 3 Unit],$A2198),CHAR(34),,"}")))</f>
        <v>#REF!</v>
      </c>
      <c r="O2198" t="e">
        <f>IF(COUNTA(RelatedFeatures[])=0,"", IF(INDEX(RelatedFeatures[First Sampling Feature Code],$A2198)="","",
CONCATENATE("  - &amp;RelationID",TEXT($A2198,"0000"),
" {","SamplingFeatureID:  *SamplingFeatureID",TEXT(MATCH(INDEX(RelatedFeatures[First Sampling Feature Code],$A2198),SamplingFeatures[Feature Code],0),"0000"),
", RelationshipTypeCV:  ",CHAR(34),INDEX(RelatedFeatures[Relationship Type],$A2198),CHAR(34),
", RelatedFeatureID: *SamplingFeatureID",TEXT(MATCH(INDEX(RelatedFeatures[Second Sampling Feature Code],$A2198),SamplingFeatures[Feature Code],0),"0000"),
", SpatialOffsetID:  ",IF(INDEX(RelatedFeatures[Offset Number],$A2198)="","",CONCATENATE("*SpatialOffsetID",TEXT(INDEX(RelatedFeatures[Offset Number],$A2198),"0000"))),"}")))</f>
        <v>#REF!</v>
      </c>
      <c r="P2198" t="e">
        <f>IF(INDEX(Methods[Method Type],$A2198)="","",
CONCATENATE("  - &amp;MethodID",TEXT($A2198,"0000"),
" {","MethodTypeCV:  ",CHAR(34),INDEX(Methods[Method Type],$A2198),CHAR(34),
", MethodCode:  ",CHAR(34),INDEX(Methods[Method Code],$A2198),CHAR(34),
", MethodName:  ",CHAR(34),INDEX(Methods[Method Name],$A2198),CHAR(34),
", MethodDescription:  ",CHAR(34),INDEX(Methods[Method Description],$A2198),CHAR(34),
", MethodLink:  ",CHAR(34),INDEX(Methods[Method Link],$A2198),CHAR(34),
", OrganizationID: *OrganizationID",TEXT(MATCH(INDEX(Methods[Organization Name],$A2198),Organizations[Organization Name],0),"0000"),"}"))</f>
        <v>#REF!</v>
      </c>
      <c r="Q2198" t="e">
        <f>IF(INDEX(Variables[Variable Type],$A2198)="","",
CONCATENATE("  - &amp;VariableID",TEXT($A2198,"0000"),
" {","VariableTypeCV:  ",CHAR(34),INDEX(Variables[Variable Type],$A2198),CHAR(34),
", VariableCode:  ",CHAR(34),INDEX(Variables[Variable Code],$A2198),CHAR(34),
", VariableNameCV:  ",CHAR(34),INDEX(Variables[Variable Name],$A2198),CHAR(34),
", VariableDefinition:  ",CHAR(34),INDEX(Variables[Variable Definition],$A2198),CHAR(34),
", SpecciationCV:  ",CHAR(34),INDEX(Variables[Speciation],$A2198),CHAR(34),
", NoDataValue:  ",CHAR(34),INDEX(Variables[No Data Value],$A2198),CHAR(34),"}"))</f>
        <v>#REF!</v>
      </c>
    </row>
    <row r="2199" spans="1:17" x14ac:dyDescent="0.25">
      <c r="A2199">
        <v>2196</v>
      </c>
      <c r="D2199" t="e">
        <f>IF(INDEX(People[First Name],$A2199)="","",
CONCATENATE("  - &amp;PersonID",TEXT($A2199,"0000"),
" {","PersonFirstName:  ",CHAR(34),INDEX(People[First Name],$A2199),CHAR(34),
", PersonMiddleName:  ",CHAR(34),INDEX(People[Middle Name],$A2199),CHAR(34),
", PersonLastName:  ",CHAR(34),INDEX(People[Last Name],$A2199),CHAR(34),"}"))</f>
        <v>#REF!</v>
      </c>
      <c r="E2199" t="e">
        <f>IF(INDEX(Organizations[Organization Type '[CV']],$A2199)="","",
CONCATENATE("  - &amp;OrganizationID",TEXT($A2199,"0000"),
" {","OrganizationTypeCV:  ",CHAR(34),INDEX(Organizations[Organization Type '[CV']],$A2199),CHAR(34),
", OrganizationCode:  ",CHAR(34),INDEX(Organizations[Organization Code],$A2199),CHAR(34),
", OrganizationName:  ",CHAR(34),INDEX(Organizations[Organization Name],$A2199),CHAR(34),
", OrganizationDescription:  ",CHAR(34),INDEX(Organizations[Organization Description],$A2199),CHAR(34),
", OrganizationLink:  ",CHAR(34),INDEX(Organizations[Organization Link],$A2199),CHAR(34),"}"))</f>
        <v>#REF!</v>
      </c>
      <c r="F2199" t="e">
        <f>IF(INDEX(People[First Name],$A2199)="","",
CONCATENATE("  - &amp;AffiliationID",TEXT($A2199,"0000"),
" {PersonID: *PersonID",TEXT($A2199,"0000"),
", OrganizationID: *OrganizationID",TEXT(MATCH(INDEX(People[Organization Name],$A2199),Organizations[Organization Name],0),"0000"),
", IsPrimaryOrganizationContact: , AffiliationStartDate: , AffiliationEndDate: , PrimaryPhone: ",
", PrimaryEmail: ",CHAR(34),INDEX(People[Primary Email],$A2199),CHAR(34),
", PrimaryAddress: ",CHAR(34),INDEX(People[Primary Address],$A2199),CHAR(34),
", PersonLink: }"))</f>
        <v>#REF!</v>
      </c>
      <c r="H2199" t="e">
        <f>IF(COUNTA(CitationInformation)=0,"",IF(INDEX(AuthorList[Author Name],$A2199)="","",
CONCATENATE("  - &amp;AuthorListID",TEXT($A2199,"0000"),
"  {CitationID: *CitationID0001",
", PersonID: *PersonID",TEXT(MATCH(INDEX(AuthorList[Author Name],$A2199),People[Full Name],0),"0000"),
", AuthorOrder: ",INDEX(AuthorList[Author Number],$A2199),"}")))</f>
        <v>#REF!</v>
      </c>
      <c r="K2199" t="e">
        <f>IF(INDEX(SamplingFeatures[Feature Code],$A2199)="","",
CONCATENATE("  - &amp;SamplingFeatureID",TEXT($A2199,"0000"),
" {","SamplingFeatureUUID:  ",CHAR(34),INDEX(SamplingFeatures[Sampling Feature UUID],$A2199),CHAR(34),
", SamplingFeatureTypeCV:  ",CHAR(34),INDEX(SamplingFeatures[Sampling Feature Type],$A2199),CHAR(34),
", SamplingFeatureCode:  ",CHAR(34),INDEX(SamplingFeatures[Feature Code],$A2199),CHAR(34),
", SamplingFeatureName:  ",CHAR(34),INDEX(SamplingFeatures[Feature Name],$A2199),CHAR(34),
", SamplingFeatureDescription:  ",CHAR(34),INDEX(SamplingFeatures[Feature Description],$A2199),CHAR(34),
", SamplingFeatureGeotypeCV:  ",CHAR(34),INDEX(SamplingFeatures[Feature Geo Type],$A2199),CHAR(34),
", FeatureGeometry:  ",CHAR(34),INDEX(SamplingFeatures[Feature Geometry],$A2199),CHAR(34),
", Elevation_m:  ",CHAR(34),INDEX(SamplingFeatures[Elevation_m],$A2199),CHAR(34),
", ElevationDatumCV:  ",CHAR(34),ElevationDatum,CHAR(34),"}"))</f>
        <v>#REF!</v>
      </c>
      <c r="L2199" t="e">
        <f>IF(INDEX(SamplingFeatures[Sampling Feature Type],$A2199)&lt;&gt;"Site","",
CONCATENATE("  - &amp;SiteID",TEXT(SUMPRODUCT(--($L$3:$L2198&lt;&gt;"")),"0000"),
" {","SamplingFeatureID:  *SamplingFeatureID",TEXT($A2199,"0000"),
", SiteTypeCV:  ",CHAR(34),INDEX(Sites[Site Type],$A2199),CHAR(34),
", Latitude:  ",INDEX(Sites[Latitude],$A2199),
", Longitude:  ",INDEX(Sites[Longitude],$A2199),
", SRSName:  ",CHAR(34),LatLonDatum,CHAR(34),"}"))</f>
        <v>#REF!</v>
      </c>
      <c r="M2199" t="e">
        <f>IF(INDEX(SamplingFeatures[Sampling Feature Type],$A2199)&lt;&gt;"Specimen","",
CONCATENATE("  - &amp;SpecimenID",TEXT(SUMPRODUCT(--($M$3:$M2198&lt;&gt;"")),"0000"),
" {","SamplingFeatureID:  *SamplingFeatureID",TEXT($A2199,"0000"),
", SpecimenTypeCV:  ",CHAR(34),INDEX(Specimens[Specimen Type],$A2199),CHAR(34),
", SpecimenMediumCV:  ",INDEX(Specimens[Specimen Medium],$A2199),
", IsFieldSpecimen:  ",CHAR(34),INDEX(Specimens[Is Field Specimen?],$A2199),CHAR(34),"}"))</f>
        <v>#REF!</v>
      </c>
      <c r="N2199" t="e">
        <f>IF(COUNTA(SpatialOffsets[])=0,"", IF(INDEX(SpatialOffsets[Spatial Offset Type],$A2199)="","",
CONCATENATE("  - &amp;SpatialOffsetID",TEXT($A2199,"0000"),
" {","SpatialOffsetTypeCV:  ",CHAR(34),INDEX(SpatialOffsets[Spatial Offset Type],$A2199),CHAR(34),
", Offset1Value:  ",INDEX(SpatialOffsets[Offset 1 Value],$A2199),
", Offset1UnitID:  ",CHAR(34),INDEX(SpatialOffsets[Offset 1 Unit],$A2199),CHAR(34),
", Offset2Value:  ",INDEX(SpatialOffsets[Offset 2 Value],$A2199),
", Offset2UnitID:  ",CHAR(34),INDEX(SpatialOffsets[Offset 2 Unit],$A2199),CHAR(34),
", Offset3Value:  ",INDEX(SpatialOffsets[Offset 3 Value],$A2199),
", Offset3UnitID:  ",CHAR(34),INDEX(SpatialOffsets[Offset 3 Unit],$A2199),CHAR(34),,"}")))</f>
        <v>#REF!</v>
      </c>
      <c r="O2199" t="e">
        <f>IF(COUNTA(RelatedFeatures[])=0,"", IF(INDEX(RelatedFeatures[First Sampling Feature Code],$A2199)="","",
CONCATENATE("  - &amp;RelationID",TEXT($A2199,"0000"),
" {","SamplingFeatureID:  *SamplingFeatureID",TEXT(MATCH(INDEX(RelatedFeatures[First Sampling Feature Code],$A2199),SamplingFeatures[Feature Code],0),"0000"),
", RelationshipTypeCV:  ",CHAR(34),INDEX(RelatedFeatures[Relationship Type],$A2199),CHAR(34),
", RelatedFeatureID: *SamplingFeatureID",TEXT(MATCH(INDEX(RelatedFeatures[Second Sampling Feature Code],$A2199),SamplingFeatures[Feature Code],0),"0000"),
", SpatialOffsetID:  ",IF(INDEX(RelatedFeatures[Offset Number],$A2199)="","",CONCATENATE("*SpatialOffsetID",TEXT(INDEX(RelatedFeatures[Offset Number],$A2199),"0000"))),"}")))</f>
        <v>#REF!</v>
      </c>
      <c r="P2199" t="e">
        <f>IF(INDEX(Methods[Method Type],$A2199)="","",
CONCATENATE("  - &amp;MethodID",TEXT($A2199,"0000"),
" {","MethodTypeCV:  ",CHAR(34),INDEX(Methods[Method Type],$A2199),CHAR(34),
", MethodCode:  ",CHAR(34),INDEX(Methods[Method Code],$A2199),CHAR(34),
", MethodName:  ",CHAR(34),INDEX(Methods[Method Name],$A2199),CHAR(34),
", MethodDescription:  ",CHAR(34),INDEX(Methods[Method Description],$A2199),CHAR(34),
", MethodLink:  ",CHAR(34),INDEX(Methods[Method Link],$A2199),CHAR(34),
", OrganizationID: *OrganizationID",TEXT(MATCH(INDEX(Methods[Organization Name],$A2199),Organizations[Organization Name],0),"0000"),"}"))</f>
        <v>#REF!</v>
      </c>
      <c r="Q2199" t="e">
        <f>IF(INDEX(Variables[Variable Type],$A2199)="","",
CONCATENATE("  - &amp;VariableID",TEXT($A2199,"0000"),
" {","VariableTypeCV:  ",CHAR(34),INDEX(Variables[Variable Type],$A2199),CHAR(34),
", VariableCode:  ",CHAR(34),INDEX(Variables[Variable Code],$A2199),CHAR(34),
", VariableNameCV:  ",CHAR(34),INDEX(Variables[Variable Name],$A2199),CHAR(34),
", VariableDefinition:  ",CHAR(34),INDEX(Variables[Variable Definition],$A2199),CHAR(34),
", SpecciationCV:  ",CHAR(34),INDEX(Variables[Speciation],$A2199),CHAR(34),
", NoDataValue:  ",CHAR(34),INDEX(Variables[No Data Value],$A2199),CHAR(34),"}"))</f>
        <v>#REF!</v>
      </c>
    </row>
    <row r="2200" spans="1:17" x14ac:dyDescent="0.25">
      <c r="A2200">
        <v>2197</v>
      </c>
      <c r="D2200" t="e">
        <f>IF(INDEX(People[First Name],$A2200)="","",
CONCATENATE("  - &amp;PersonID",TEXT($A2200,"0000"),
" {","PersonFirstName:  ",CHAR(34),INDEX(People[First Name],$A2200),CHAR(34),
", PersonMiddleName:  ",CHAR(34),INDEX(People[Middle Name],$A2200),CHAR(34),
", PersonLastName:  ",CHAR(34),INDEX(People[Last Name],$A2200),CHAR(34),"}"))</f>
        <v>#REF!</v>
      </c>
      <c r="E2200" t="e">
        <f>IF(INDEX(Organizations[Organization Type '[CV']],$A2200)="","",
CONCATENATE("  - &amp;OrganizationID",TEXT($A2200,"0000"),
" {","OrganizationTypeCV:  ",CHAR(34),INDEX(Organizations[Organization Type '[CV']],$A2200),CHAR(34),
", OrganizationCode:  ",CHAR(34),INDEX(Organizations[Organization Code],$A2200),CHAR(34),
", OrganizationName:  ",CHAR(34),INDEX(Organizations[Organization Name],$A2200),CHAR(34),
", OrganizationDescription:  ",CHAR(34),INDEX(Organizations[Organization Description],$A2200),CHAR(34),
", OrganizationLink:  ",CHAR(34),INDEX(Organizations[Organization Link],$A2200),CHAR(34),"}"))</f>
        <v>#REF!</v>
      </c>
      <c r="F2200" t="e">
        <f>IF(INDEX(People[First Name],$A2200)="","",
CONCATENATE("  - &amp;AffiliationID",TEXT($A2200,"0000"),
" {PersonID: *PersonID",TEXT($A2200,"0000"),
", OrganizationID: *OrganizationID",TEXT(MATCH(INDEX(People[Organization Name],$A2200),Organizations[Organization Name],0),"0000"),
", IsPrimaryOrganizationContact: , AffiliationStartDate: , AffiliationEndDate: , PrimaryPhone: ",
", PrimaryEmail: ",CHAR(34),INDEX(People[Primary Email],$A2200),CHAR(34),
", PrimaryAddress: ",CHAR(34),INDEX(People[Primary Address],$A2200),CHAR(34),
", PersonLink: }"))</f>
        <v>#REF!</v>
      </c>
      <c r="H2200" t="e">
        <f>IF(COUNTA(CitationInformation)=0,"",IF(INDEX(AuthorList[Author Name],$A2200)="","",
CONCATENATE("  - &amp;AuthorListID",TEXT($A2200,"0000"),
"  {CitationID: *CitationID0001",
", PersonID: *PersonID",TEXT(MATCH(INDEX(AuthorList[Author Name],$A2200),People[Full Name],0),"0000"),
", AuthorOrder: ",INDEX(AuthorList[Author Number],$A2200),"}")))</f>
        <v>#REF!</v>
      </c>
      <c r="K2200" t="e">
        <f>IF(INDEX(SamplingFeatures[Feature Code],$A2200)="","",
CONCATENATE("  - &amp;SamplingFeatureID",TEXT($A2200,"0000"),
" {","SamplingFeatureUUID:  ",CHAR(34),INDEX(SamplingFeatures[Sampling Feature UUID],$A2200),CHAR(34),
", SamplingFeatureTypeCV:  ",CHAR(34),INDEX(SamplingFeatures[Sampling Feature Type],$A2200),CHAR(34),
", SamplingFeatureCode:  ",CHAR(34),INDEX(SamplingFeatures[Feature Code],$A2200),CHAR(34),
", SamplingFeatureName:  ",CHAR(34),INDEX(SamplingFeatures[Feature Name],$A2200),CHAR(34),
", SamplingFeatureDescription:  ",CHAR(34),INDEX(SamplingFeatures[Feature Description],$A2200),CHAR(34),
", SamplingFeatureGeotypeCV:  ",CHAR(34),INDEX(SamplingFeatures[Feature Geo Type],$A2200),CHAR(34),
", FeatureGeometry:  ",CHAR(34),INDEX(SamplingFeatures[Feature Geometry],$A2200),CHAR(34),
", Elevation_m:  ",CHAR(34),INDEX(SamplingFeatures[Elevation_m],$A2200),CHAR(34),
", ElevationDatumCV:  ",CHAR(34),ElevationDatum,CHAR(34),"}"))</f>
        <v>#REF!</v>
      </c>
      <c r="L2200" t="e">
        <f>IF(INDEX(SamplingFeatures[Sampling Feature Type],$A2200)&lt;&gt;"Site","",
CONCATENATE("  - &amp;SiteID",TEXT(SUMPRODUCT(--($L$3:$L2199&lt;&gt;"")),"0000"),
" {","SamplingFeatureID:  *SamplingFeatureID",TEXT($A2200,"0000"),
", SiteTypeCV:  ",CHAR(34),INDEX(Sites[Site Type],$A2200),CHAR(34),
", Latitude:  ",INDEX(Sites[Latitude],$A2200),
", Longitude:  ",INDEX(Sites[Longitude],$A2200),
", SRSName:  ",CHAR(34),LatLonDatum,CHAR(34),"}"))</f>
        <v>#REF!</v>
      </c>
      <c r="M2200" t="e">
        <f>IF(INDEX(SamplingFeatures[Sampling Feature Type],$A2200)&lt;&gt;"Specimen","",
CONCATENATE("  - &amp;SpecimenID",TEXT(SUMPRODUCT(--($M$3:$M2199&lt;&gt;"")),"0000"),
" {","SamplingFeatureID:  *SamplingFeatureID",TEXT($A2200,"0000"),
", SpecimenTypeCV:  ",CHAR(34),INDEX(Specimens[Specimen Type],$A2200),CHAR(34),
", SpecimenMediumCV:  ",INDEX(Specimens[Specimen Medium],$A2200),
", IsFieldSpecimen:  ",CHAR(34),INDEX(Specimens[Is Field Specimen?],$A2200),CHAR(34),"}"))</f>
        <v>#REF!</v>
      </c>
      <c r="N2200" t="e">
        <f>IF(COUNTA(SpatialOffsets[])=0,"", IF(INDEX(SpatialOffsets[Spatial Offset Type],$A2200)="","",
CONCATENATE("  - &amp;SpatialOffsetID",TEXT($A2200,"0000"),
" {","SpatialOffsetTypeCV:  ",CHAR(34),INDEX(SpatialOffsets[Spatial Offset Type],$A2200),CHAR(34),
", Offset1Value:  ",INDEX(SpatialOffsets[Offset 1 Value],$A2200),
", Offset1UnitID:  ",CHAR(34),INDEX(SpatialOffsets[Offset 1 Unit],$A2200),CHAR(34),
", Offset2Value:  ",INDEX(SpatialOffsets[Offset 2 Value],$A2200),
", Offset2UnitID:  ",CHAR(34),INDEX(SpatialOffsets[Offset 2 Unit],$A2200),CHAR(34),
", Offset3Value:  ",INDEX(SpatialOffsets[Offset 3 Value],$A2200),
", Offset3UnitID:  ",CHAR(34),INDEX(SpatialOffsets[Offset 3 Unit],$A2200),CHAR(34),,"}")))</f>
        <v>#REF!</v>
      </c>
      <c r="O2200" t="e">
        <f>IF(COUNTA(RelatedFeatures[])=0,"", IF(INDEX(RelatedFeatures[First Sampling Feature Code],$A2200)="","",
CONCATENATE("  - &amp;RelationID",TEXT($A2200,"0000"),
" {","SamplingFeatureID:  *SamplingFeatureID",TEXT(MATCH(INDEX(RelatedFeatures[First Sampling Feature Code],$A2200),SamplingFeatures[Feature Code],0),"0000"),
", RelationshipTypeCV:  ",CHAR(34),INDEX(RelatedFeatures[Relationship Type],$A2200),CHAR(34),
", RelatedFeatureID: *SamplingFeatureID",TEXT(MATCH(INDEX(RelatedFeatures[Second Sampling Feature Code],$A2200),SamplingFeatures[Feature Code],0),"0000"),
", SpatialOffsetID:  ",IF(INDEX(RelatedFeatures[Offset Number],$A2200)="","",CONCATENATE("*SpatialOffsetID",TEXT(INDEX(RelatedFeatures[Offset Number],$A2200),"0000"))),"}")))</f>
        <v>#REF!</v>
      </c>
      <c r="P2200" t="e">
        <f>IF(INDEX(Methods[Method Type],$A2200)="","",
CONCATENATE("  - &amp;MethodID",TEXT($A2200,"0000"),
" {","MethodTypeCV:  ",CHAR(34),INDEX(Methods[Method Type],$A2200),CHAR(34),
", MethodCode:  ",CHAR(34),INDEX(Methods[Method Code],$A2200),CHAR(34),
", MethodName:  ",CHAR(34),INDEX(Methods[Method Name],$A2200),CHAR(34),
", MethodDescription:  ",CHAR(34),INDEX(Methods[Method Description],$A2200),CHAR(34),
", MethodLink:  ",CHAR(34),INDEX(Methods[Method Link],$A2200),CHAR(34),
", OrganizationID: *OrganizationID",TEXT(MATCH(INDEX(Methods[Organization Name],$A2200),Organizations[Organization Name],0),"0000"),"}"))</f>
        <v>#REF!</v>
      </c>
      <c r="Q2200" t="e">
        <f>IF(INDEX(Variables[Variable Type],$A2200)="","",
CONCATENATE("  - &amp;VariableID",TEXT($A2200,"0000"),
" {","VariableTypeCV:  ",CHAR(34),INDEX(Variables[Variable Type],$A2200),CHAR(34),
", VariableCode:  ",CHAR(34),INDEX(Variables[Variable Code],$A2200),CHAR(34),
", VariableNameCV:  ",CHAR(34),INDEX(Variables[Variable Name],$A2200),CHAR(34),
", VariableDefinition:  ",CHAR(34),INDEX(Variables[Variable Definition],$A2200),CHAR(34),
", SpecciationCV:  ",CHAR(34),INDEX(Variables[Speciation],$A2200),CHAR(34),
", NoDataValue:  ",CHAR(34),INDEX(Variables[No Data Value],$A2200),CHAR(34),"}"))</f>
        <v>#REF!</v>
      </c>
    </row>
    <row r="2201" spans="1:17" x14ac:dyDescent="0.25">
      <c r="A2201">
        <v>2198</v>
      </c>
      <c r="D2201" t="e">
        <f>IF(INDEX(People[First Name],$A2201)="","",
CONCATENATE("  - &amp;PersonID",TEXT($A2201,"0000"),
" {","PersonFirstName:  ",CHAR(34),INDEX(People[First Name],$A2201),CHAR(34),
", PersonMiddleName:  ",CHAR(34),INDEX(People[Middle Name],$A2201),CHAR(34),
", PersonLastName:  ",CHAR(34),INDEX(People[Last Name],$A2201),CHAR(34),"}"))</f>
        <v>#REF!</v>
      </c>
      <c r="E2201" t="e">
        <f>IF(INDEX(Organizations[Organization Type '[CV']],$A2201)="","",
CONCATENATE("  - &amp;OrganizationID",TEXT($A2201,"0000"),
" {","OrganizationTypeCV:  ",CHAR(34),INDEX(Organizations[Organization Type '[CV']],$A2201),CHAR(34),
", OrganizationCode:  ",CHAR(34),INDEX(Organizations[Organization Code],$A2201),CHAR(34),
", OrganizationName:  ",CHAR(34),INDEX(Organizations[Organization Name],$A2201),CHAR(34),
", OrganizationDescription:  ",CHAR(34),INDEX(Organizations[Organization Description],$A2201),CHAR(34),
", OrganizationLink:  ",CHAR(34),INDEX(Organizations[Organization Link],$A2201),CHAR(34),"}"))</f>
        <v>#REF!</v>
      </c>
      <c r="F2201" t="e">
        <f>IF(INDEX(People[First Name],$A2201)="","",
CONCATENATE("  - &amp;AffiliationID",TEXT($A2201,"0000"),
" {PersonID: *PersonID",TEXT($A2201,"0000"),
", OrganizationID: *OrganizationID",TEXT(MATCH(INDEX(People[Organization Name],$A2201),Organizations[Organization Name],0),"0000"),
", IsPrimaryOrganizationContact: , AffiliationStartDate: , AffiliationEndDate: , PrimaryPhone: ",
", PrimaryEmail: ",CHAR(34),INDEX(People[Primary Email],$A2201),CHAR(34),
", PrimaryAddress: ",CHAR(34),INDEX(People[Primary Address],$A2201),CHAR(34),
", PersonLink: }"))</f>
        <v>#REF!</v>
      </c>
      <c r="H2201" t="e">
        <f>IF(COUNTA(CitationInformation)=0,"",IF(INDEX(AuthorList[Author Name],$A2201)="","",
CONCATENATE("  - &amp;AuthorListID",TEXT($A2201,"0000"),
"  {CitationID: *CitationID0001",
", PersonID: *PersonID",TEXT(MATCH(INDEX(AuthorList[Author Name],$A2201),People[Full Name],0),"0000"),
", AuthorOrder: ",INDEX(AuthorList[Author Number],$A2201),"}")))</f>
        <v>#REF!</v>
      </c>
      <c r="K2201" t="e">
        <f>IF(INDEX(SamplingFeatures[Feature Code],$A2201)="","",
CONCATENATE("  - &amp;SamplingFeatureID",TEXT($A2201,"0000"),
" {","SamplingFeatureUUID:  ",CHAR(34),INDEX(SamplingFeatures[Sampling Feature UUID],$A2201),CHAR(34),
", SamplingFeatureTypeCV:  ",CHAR(34),INDEX(SamplingFeatures[Sampling Feature Type],$A2201),CHAR(34),
", SamplingFeatureCode:  ",CHAR(34),INDEX(SamplingFeatures[Feature Code],$A2201),CHAR(34),
", SamplingFeatureName:  ",CHAR(34),INDEX(SamplingFeatures[Feature Name],$A2201),CHAR(34),
", SamplingFeatureDescription:  ",CHAR(34),INDEX(SamplingFeatures[Feature Description],$A2201),CHAR(34),
", SamplingFeatureGeotypeCV:  ",CHAR(34),INDEX(SamplingFeatures[Feature Geo Type],$A2201),CHAR(34),
", FeatureGeometry:  ",CHAR(34),INDEX(SamplingFeatures[Feature Geometry],$A2201),CHAR(34),
", Elevation_m:  ",CHAR(34),INDEX(SamplingFeatures[Elevation_m],$A2201),CHAR(34),
", ElevationDatumCV:  ",CHAR(34),ElevationDatum,CHAR(34),"}"))</f>
        <v>#REF!</v>
      </c>
      <c r="L2201" t="e">
        <f>IF(INDEX(SamplingFeatures[Sampling Feature Type],$A2201)&lt;&gt;"Site","",
CONCATENATE("  - &amp;SiteID",TEXT(SUMPRODUCT(--($L$3:$L2200&lt;&gt;"")),"0000"),
" {","SamplingFeatureID:  *SamplingFeatureID",TEXT($A2201,"0000"),
", SiteTypeCV:  ",CHAR(34),INDEX(Sites[Site Type],$A2201),CHAR(34),
", Latitude:  ",INDEX(Sites[Latitude],$A2201),
", Longitude:  ",INDEX(Sites[Longitude],$A2201),
", SRSName:  ",CHAR(34),LatLonDatum,CHAR(34),"}"))</f>
        <v>#REF!</v>
      </c>
      <c r="M2201" t="e">
        <f>IF(INDEX(SamplingFeatures[Sampling Feature Type],$A2201)&lt;&gt;"Specimen","",
CONCATENATE("  - &amp;SpecimenID",TEXT(SUMPRODUCT(--($M$3:$M2200&lt;&gt;"")),"0000"),
" {","SamplingFeatureID:  *SamplingFeatureID",TEXT($A2201,"0000"),
", SpecimenTypeCV:  ",CHAR(34),INDEX(Specimens[Specimen Type],$A2201),CHAR(34),
", SpecimenMediumCV:  ",INDEX(Specimens[Specimen Medium],$A2201),
", IsFieldSpecimen:  ",CHAR(34),INDEX(Specimens[Is Field Specimen?],$A2201),CHAR(34),"}"))</f>
        <v>#REF!</v>
      </c>
      <c r="N2201" t="e">
        <f>IF(COUNTA(SpatialOffsets[])=0,"", IF(INDEX(SpatialOffsets[Spatial Offset Type],$A2201)="","",
CONCATENATE("  - &amp;SpatialOffsetID",TEXT($A2201,"0000"),
" {","SpatialOffsetTypeCV:  ",CHAR(34),INDEX(SpatialOffsets[Spatial Offset Type],$A2201),CHAR(34),
", Offset1Value:  ",INDEX(SpatialOffsets[Offset 1 Value],$A2201),
", Offset1UnitID:  ",CHAR(34),INDEX(SpatialOffsets[Offset 1 Unit],$A2201),CHAR(34),
", Offset2Value:  ",INDEX(SpatialOffsets[Offset 2 Value],$A2201),
", Offset2UnitID:  ",CHAR(34),INDEX(SpatialOffsets[Offset 2 Unit],$A2201),CHAR(34),
", Offset3Value:  ",INDEX(SpatialOffsets[Offset 3 Value],$A2201),
", Offset3UnitID:  ",CHAR(34),INDEX(SpatialOffsets[Offset 3 Unit],$A2201),CHAR(34),,"}")))</f>
        <v>#REF!</v>
      </c>
      <c r="O2201" t="e">
        <f>IF(COUNTA(RelatedFeatures[])=0,"", IF(INDEX(RelatedFeatures[First Sampling Feature Code],$A2201)="","",
CONCATENATE("  - &amp;RelationID",TEXT($A2201,"0000"),
" {","SamplingFeatureID:  *SamplingFeatureID",TEXT(MATCH(INDEX(RelatedFeatures[First Sampling Feature Code],$A2201),SamplingFeatures[Feature Code],0),"0000"),
", RelationshipTypeCV:  ",CHAR(34),INDEX(RelatedFeatures[Relationship Type],$A2201),CHAR(34),
", RelatedFeatureID: *SamplingFeatureID",TEXT(MATCH(INDEX(RelatedFeatures[Second Sampling Feature Code],$A2201),SamplingFeatures[Feature Code],0),"0000"),
", SpatialOffsetID:  ",IF(INDEX(RelatedFeatures[Offset Number],$A2201)="","",CONCATENATE("*SpatialOffsetID",TEXT(INDEX(RelatedFeatures[Offset Number],$A2201),"0000"))),"}")))</f>
        <v>#REF!</v>
      </c>
      <c r="P2201" t="e">
        <f>IF(INDEX(Methods[Method Type],$A2201)="","",
CONCATENATE("  - &amp;MethodID",TEXT($A2201,"0000"),
" {","MethodTypeCV:  ",CHAR(34),INDEX(Methods[Method Type],$A2201),CHAR(34),
", MethodCode:  ",CHAR(34),INDEX(Methods[Method Code],$A2201),CHAR(34),
", MethodName:  ",CHAR(34),INDEX(Methods[Method Name],$A2201),CHAR(34),
", MethodDescription:  ",CHAR(34),INDEX(Methods[Method Description],$A2201),CHAR(34),
", MethodLink:  ",CHAR(34),INDEX(Methods[Method Link],$A2201),CHAR(34),
", OrganizationID: *OrganizationID",TEXT(MATCH(INDEX(Methods[Organization Name],$A2201),Organizations[Organization Name],0),"0000"),"}"))</f>
        <v>#REF!</v>
      </c>
      <c r="Q2201" t="e">
        <f>IF(INDEX(Variables[Variable Type],$A2201)="","",
CONCATENATE("  - &amp;VariableID",TEXT($A2201,"0000"),
" {","VariableTypeCV:  ",CHAR(34),INDEX(Variables[Variable Type],$A2201),CHAR(34),
", VariableCode:  ",CHAR(34),INDEX(Variables[Variable Code],$A2201),CHAR(34),
", VariableNameCV:  ",CHAR(34),INDEX(Variables[Variable Name],$A2201),CHAR(34),
", VariableDefinition:  ",CHAR(34),INDEX(Variables[Variable Definition],$A2201),CHAR(34),
", SpecciationCV:  ",CHAR(34),INDEX(Variables[Speciation],$A2201),CHAR(34),
", NoDataValue:  ",CHAR(34),INDEX(Variables[No Data Value],$A2201),CHAR(34),"}"))</f>
        <v>#REF!</v>
      </c>
    </row>
    <row r="2202" spans="1:17" x14ac:dyDescent="0.25">
      <c r="A2202">
        <v>2199</v>
      </c>
      <c r="D2202" t="e">
        <f>IF(INDEX(People[First Name],$A2202)="","",
CONCATENATE("  - &amp;PersonID",TEXT($A2202,"0000"),
" {","PersonFirstName:  ",CHAR(34),INDEX(People[First Name],$A2202),CHAR(34),
", PersonMiddleName:  ",CHAR(34),INDEX(People[Middle Name],$A2202),CHAR(34),
", PersonLastName:  ",CHAR(34),INDEX(People[Last Name],$A2202),CHAR(34),"}"))</f>
        <v>#REF!</v>
      </c>
      <c r="E2202" t="e">
        <f>IF(INDEX(Organizations[Organization Type '[CV']],$A2202)="","",
CONCATENATE("  - &amp;OrganizationID",TEXT($A2202,"0000"),
" {","OrganizationTypeCV:  ",CHAR(34),INDEX(Organizations[Organization Type '[CV']],$A2202),CHAR(34),
", OrganizationCode:  ",CHAR(34),INDEX(Organizations[Organization Code],$A2202),CHAR(34),
", OrganizationName:  ",CHAR(34),INDEX(Organizations[Organization Name],$A2202),CHAR(34),
", OrganizationDescription:  ",CHAR(34),INDEX(Organizations[Organization Description],$A2202),CHAR(34),
", OrganizationLink:  ",CHAR(34),INDEX(Organizations[Organization Link],$A2202),CHAR(34),"}"))</f>
        <v>#REF!</v>
      </c>
      <c r="F2202" t="e">
        <f>IF(INDEX(People[First Name],$A2202)="","",
CONCATENATE("  - &amp;AffiliationID",TEXT($A2202,"0000"),
" {PersonID: *PersonID",TEXT($A2202,"0000"),
", OrganizationID: *OrganizationID",TEXT(MATCH(INDEX(People[Organization Name],$A2202),Organizations[Organization Name],0),"0000"),
", IsPrimaryOrganizationContact: , AffiliationStartDate: , AffiliationEndDate: , PrimaryPhone: ",
", PrimaryEmail: ",CHAR(34),INDEX(People[Primary Email],$A2202),CHAR(34),
", PrimaryAddress: ",CHAR(34),INDEX(People[Primary Address],$A2202),CHAR(34),
", PersonLink: }"))</f>
        <v>#REF!</v>
      </c>
      <c r="H2202" t="e">
        <f>IF(COUNTA(CitationInformation)=0,"",IF(INDEX(AuthorList[Author Name],$A2202)="","",
CONCATENATE("  - &amp;AuthorListID",TEXT($A2202,"0000"),
"  {CitationID: *CitationID0001",
", PersonID: *PersonID",TEXT(MATCH(INDEX(AuthorList[Author Name],$A2202),People[Full Name],0),"0000"),
", AuthorOrder: ",INDEX(AuthorList[Author Number],$A2202),"}")))</f>
        <v>#REF!</v>
      </c>
      <c r="K2202" t="e">
        <f>IF(INDEX(SamplingFeatures[Feature Code],$A2202)="","",
CONCATENATE("  - &amp;SamplingFeatureID",TEXT($A2202,"0000"),
" {","SamplingFeatureUUID:  ",CHAR(34),INDEX(SamplingFeatures[Sampling Feature UUID],$A2202),CHAR(34),
", SamplingFeatureTypeCV:  ",CHAR(34),INDEX(SamplingFeatures[Sampling Feature Type],$A2202),CHAR(34),
", SamplingFeatureCode:  ",CHAR(34),INDEX(SamplingFeatures[Feature Code],$A2202),CHAR(34),
", SamplingFeatureName:  ",CHAR(34),INDEX(SamplingFeatures[Feature Name],$A2202),CHAR(34),
", SamplingFeatureDescription:  ",CHAR(34),INDEX(SamplingFeatures[Feature Description],$A2202),CHAR(34),
", SamplingFeatureGeotypeCV:  ",CHAR(34),INDEX(SamplingFeatures[Feature Geo Type],$A2202),CHAR(34),
", FeatureGeometry:  ",CHAR(34),INDEX(SamplingFeatures[Feature Geometry],$A2202),CHAR(34),
", Elevation_m:  ",CHAR(34),INDEX(SamplingFeatures[Elevation_m],$A2202),CHAR(34),
", ElevationDatumCV:  ",CHAR(34),ElevationDatum,CHAR(34),"}"))</f>
        <v>#REF!</v>
      </c>
      <c r="L2202" t="e">
        <f>IF(INDEX(SamplingFeatures[Sampling Feature Type],$A2202)&lt;&gt;"Site","",
CONCATENATE("  - &amp;SiteID",TEXT(SUMPRODUCT(--($L$3:$L2201&lt;&gt;"")),"0000"),
" {","SamplingFeatureID:  *SamplingFeatureID",TEXT($A2202,"0000"),
", SiteTypeCV:  ",CHAR(34),INDEX(Sites[Site Type],$A2202),CHAR(34),
", Latitude:  ",INDEX(Sites[Latitude],$A2202),
", Longitude:  ",INDEX(Sites[Longitude],$A2202),
", SRSName:  ",CHAR(34),LatLonDatum,CHAR(34),"}"))</f>
        <v>#REF!</v>
      </c>
      <c r="M2202" t="e">
        <f>IF(INDEX(SamplingFeatures[Sampling Feature Type],$A2202)&lt;&gt;"Specimen","",
CONCATENATE("  - &amp;SpecimenID",TEXT(SUMPRODUCT(--($M$3:$M2201&lt;&gt;"")),"0000"),
" {","SamplingFeatureID:  *SamplingFeatureID",TEXT($A2202,"0000"),
", SpecimenTypeCV:  ",CHAR(34),INDEX(Specimens[Specimen Type],$A2202),CHAR(34),
", SpecimenMediumCV:  ",INDEX(Specimens[Specimen Medium],$A2202),
", IsFieldSpecimen:  ",CHAR(34),INDEX(Specimens[Is Field Specimen?],$A2202),CHAR(34),"}"))</f>
        <v>#REF!</v>
      </c>
      <c r="N2202" t="e">
        <f>IF(COUNTA(SpatialOffsets[])=0,"", IF(INDEX(SpatialOffsets[Spatial Offset Type],$A2202)="","",
CONCATENATE("  - &amp;SpatialOffsetID",TEXT($A2202,"0000"),
" {","SpatialOffsetTypeCV:  ",CHAR(34),INDEX(SpatialOffsets[Spatial Offset Type],$A2202),CHAR(34),
", Offset1Value:  ",INDEX(SpatialOffsets[Offset 1 Value],$A2202),
", Offset1UnitID:  ",CHAR(34),INDEX(SpatialOffsets[Offset 1 Unit],$A2202),CHAR(34),
", Offset2Value:  ",INDEX(SpatialOffsets[Offset 2 Value],$A2202),
", Offset2UnitID:  ",CHAR(34),INDEX(SpatialOffsets[Offset 2 Unit],$A2202),CHAR(34),
", Offset3Value:  ",INDEX(SpatialOffsets[Offset 3 Value],$A2202),
", Offset3UnitID:  ",CHAR(34),INDEX(SpatialOffsets[Offset 3 Unit],$A2202),CHAR(34),,"}")))</f>
        <v>#REF!</v>
      </c>
      <c r="O2202" t="e">
        <f>IF(COUNTA(RelatedFeatures[])=0,"", IF(INDEX(RelatedFeatures[First Sampling Feature Code],$A2202)="","",
CONCATENATE("  - &amp;RelationID",TEXT($A2202,"0000"),
" {","SamplingFeatureID:  *SamplingFeatureID",TEXT(MATCH(INDEX(RelatedFeatures[First Sampling Feature Code],$A2202),SamplingFeatures[Feature Code],0),"0000"),
", RelationshipTypeCV:  ",CHAR(34),INDEX(RelatedFeatures[Relationship Type],$A2202),CHAR(34),
", RelatedFeatureID: *SamplingFeatureID",TEXT(MATCH(INDEX(RelatedFeatures[Second Sampling Feature Code],$A2202),SamplingFeatures[Feature Code],0),"0000"),
", SpatialOffsetID:  ",IF(INDEX(RelatedFeatures[Offset Number],$A2202)="","",CONCATENATE("*SpatialOffsetID",TEXT(INDEX(RelatedFeatures[Offset Number],$A2202),"0000"))),"}")))</f>
        <v>#REF!</v>
      </c>
      <c r="P2202" t="e">
        <f>IF(INDEX(Methods[Method Type],$A2202)="","",
CONCATENATE("  - &amp;MethodID",TEXT($A2202,"0000"),
" {","MethodTypeCV:  ",CHAR(34),INDEX(Methods[Method Type],$A2202),CHAR(34),
", MethodCode:  ",CHAR(34),INDEX(Methods[Method Code],$A2202),CHAR(34),
", MethodName:  ",CHAR(34),INDEX(Methods[Method Name],$A2202),CHAR(34),
", MethodDescription:  ",CHAR(34),INDEX(Methods[Method Description],$A2202),CHAR(34),
", MethodLink:  ",CHAR(34),INDEX(Methods[Method Link],$A2202),CHAR(34),
", OrganizationID: *OrganizationID",TEXT(MATCH(INDEX(Methods[Organization Name],$A2202),Organizations[Organization Name],0),"0000"),"}"))</f>
        <v>#REF!</v>
      </c>
      <c r="Q2202" t="e">
        <f>IF(INDEX(Variables[Variable Type],$A2202)="","",
CONCATENATE("  - &amp;VariableID",TEXT($A2202,"0000"),
" {","VariableTypeCV:  ",CHAR(34),INDEX(Variables[Variable Type],$A2202),CHAR(34),
", VariableCode:  ",CHAR(34),INDEX(Variables[Variable Code],$A2202),CHAR(34),
", VariableNameCV:  ",CHAR(34),INDEX(Variables[Variable Name],$A2202),CHAR(34),
", VariableDefinition:  ",CHAR(34),INDEX(Variables[Variable Definition],$A2202),CHAR(34),
", SpecciationCV:  ",CHAR(34),INDEX(Variables[Speciation],$A2202),CHAR(34),
", NoDataValue:  ",CHAR(34),INDEX(Variables[No Data Value],$A2202),CHAR(34),"}"))</f>
        <v>#REF!</v>
      </c>
    </row>
    <row r="2203" spans="1:17" x14ac:dyDescent="0.25">
      <c r="A2203">
        <v>2200</v>
      </c>
      <c r="D2203" t="e">
        <f>IF(INDEX(People[First Name],$A2203)="","",
CONCATENATE("  - &amp;PersonID",TEXT($A2203,"0000"),
" {","PersonFirstName:  ",CHAR(34),INDEX(People[First Name],$A2203),CHAR(34),
", PersonMiddleName:  ",CHAR(34),INDEX(People[Middle Name],$A2203),CHAR(34),
", PersonLastName:  ",CHAR(34),INDEX(People[Last Name],$A2203),CHAR(34),"}"))</f>
        <v>#REF!</v>
      </c>
      <c r="E2203" t="e">
        <f>IF(INDEX(Organizations[Organization Type '[CV']],$A2203)="","",
CONCATENATE("  - &amp;OrganizationID",TEXT($A2203,"0000"),
" {","OrganizationTypeCV:  ",CHAR(34),INDEX(Organizations[Organization Type '[CV']],$A2203),CHAR(34),
", OrganizationCode:  ",CHAR(34),INDEX(Organizations[Organization Code],$A2203),CHAR(34),
", OrganizationName:  ",CHAR(34),INDEX(Organizations[Organization Name],$A2203),CHAR(34),
", OrganizationDescription:  ",CHAR(34),INDEX(Organizations[Organization Description],$A2203),CHAR(34),
", OrganizationLink:  ",CHAR(34),INDEX(Organizations[Organization Link],$A2203),CHAR(34),"}"))</f>
        <v>#REF!</v>
      </c>
      <c r="F2203" t="e">
        <f>IF(INDEX(People[First Name],$A2203)="","",
CONCATENATE("  - &amp;AffiliationID",TEXT($A2203,"0000"),
" {PersonID: *PersonID",TEXT($A2203,"0000"),
", OrganizationID: *OrganizationID",TEXT(MATCH(INDEX(People[Organization Name],$A2203),Organizations[Organization Name],0),"0000"),
", IsPrimaryOrganizationContact: , AffiliationStartDate: , AffiliationEndDate: , PrimaryPhone: ",
", PrimaryEmail: ",CHAR(34),INDEX(People[Primary Email],$A2203),CHAR(34),
", PrimaryAddress: ",CHAR(34),INDEX(People[Primary Address],$A2203),CHAR(34),
", PersonLink: }"))</f>
        <v>#REF!</v>
      </c>
      <c r="H2203" t="e">
        <f>IF(COUNTA(CitationInformation)=0,"",IF(INDEX(AuthorList[Author Name],$A2203)="","",
CONCATENATE("  - &amp;AuthorListID",TEXT($A2203,"0000"),
"  {CitationID: *CitationID0001",
", PersonID: *PersonID",TEXT(MATCH(INDEX(AuthorList[Author Name],$A2203),People[Full Name],0),"0000"),
", AuthorOrder: ",INDEX(AuthorList[Author Number],$A2203),"}")))</f>
        <v>#REF!</v>
      </c>
      <c r="K2203" t="e">
        <f>IF(INDEX(SamplingFeatures[Feature Code],$A2203)="","",
CONCATENATE("  - &amp;SamplingFeatureID",TEXT($A2203,"0000"),
" {","SamplingFeatureUUID:  ",CHAR(34),INDEX(SamplingFeatures[Sampling Feature UUID],$A2203),CHAR(34),
", SamplingFeatureTypeCV:  ",CHAR(34),INDEX(SamplingFeatures[Sampling Feature Type],$A2203),CHAR(34),
", SamplingFeatureCode:  ",CHAR(34),INDEX(SamplingFeatures[Feature Code],$A2203),CHAR(34),
", SamplingFeatureName:  ",CHAR(34),INDEX(SamplingFeatures[Feature Name],$A2203),CHAR(34),
", SamplingFeatureDescription:  ",CHAR(34),INDEX(SamplingFeatures[Feature Description],$A2203),CHAR(34),
", SamplingFeatureGeotypeCV:  ",CHAR(34),INDEX(SamplingFeatures[Feature Geo Type],$A2203),CHAR(34),
", FeatureGeometry:  ",CHAR(34),INDEX(SamplingFeatures[Feature Geometry],$A2203),CHAR(34),
", Elevation_m:  ",CHAR(34),INDEX(SamplingFeatures[Elevation_m],$A2203),CHAR(34),
", ElevationDatumCV:  ",CHAR(34),ElevationDatum,CHAR(34),"}"))</f>
        <v>#REF!</v>
      </c>
      <c r="L2203" t="e">
        <f>IF(INDEX(SamplingFeatures[Sampling Feature Type],$A2203)&lt;&gt;"Site","",
CONCATENATE("  - &amp;SiteID",TEXT(SUMPRODUCT(--($L$3:$L2202&lt;&gt;"")),"0000"),
" {","SamplingFeatureID:  *SamplingFeatureID",TEXT($A2203,"0000"),
", SiteTypeCV:  ",CHAR(34),INDEX(Sites[Site Type],$A2203),CHAR(34),
", Latitude:  ",INDEX(Sites[Latitude],$A2203),
", Longitude:  ",INDEX(Sites[Longitude],$A2203),
", SRSName:  ",CHAR(34),LatLonDatum,CHAR(34),"}"))</f>
        <v>#REF!</v>
      </c>
      <c r="M2203" t="e">
        <f>IF(INDEX(SamplingFeatures[Sampling Feature Type],$A2203)&lt;&gt;"Specimen","",
CONCATENATE("  - &amp;SpecimenID",TEXT(SUMPRODUCT(--($M$3:$M2202&lt;&gt;"")),"0000"),
" {","SamplingFeatureID:  *SamplingFeatureID",TEXT($A2203,"0000"),
", SpecimenTypeCV:  ",CHAR(34),INDEX(Specimens[Specimen Type],$A2203),CHAR(34),
", SpecimenMediumCV:  ",INDEX(Specimens[Specimen Medium],$A2203),
", IsFieldSpecimen:  ",CHAR(34),INDEX(Specimens[Is Field Specimen?],$A2203),CHAR(34),"}"))</f>
        <v>#REF!</v>
      </c>
      <c r="N2203" t="e">
        <f>IF(COUNTA(SpatialOffsets[])=0,"", IF(INDEX(SpatialOffsets[Spatial Offset Type],$A2203)="","",
CONCATENATE("  - &amp;SpatialOffsetID",TEXT($A2203,"0000"),
" {","SpatialOffsetTypeCV:  ",CHAR(34),INDEX(SpatialOffsets[Spatial Offset Type],$A2203),CHAR(34),
", Offset1Value:  ",INDEX(SpatialOffsets[Offset 1 Value],$A2203),
", Offset1UnitID:  ",CHAR(34),INDEX(SpatialOffsets[Offset 1 Unit],$A2203),CHAR(34),
", Offset2Value:  ",INDEX(SpatialOffsets[Offset 2 Value],$A2203),
", Offset2UnitID:  ",CHAR(34),INDEX(SpatialOffsets[Offset 2 Unit],$A2203),CHAR(34),
", Offset3Value:  ",INDEX(SpatialOffsets[Offset 3 Value],$A2203),
", Offset3UnitID:  ",CHAR(34),INDEX(SpatialOffsets[Offset 3 Unit],$A2203),CHAR(34),,"}")))</f>
        <v>#REF!</v>
      </c>
      <c r="O2203" t="e">
        <f>IF(COUNTA(RelatedFeatures[])=0,"", IF(INDEX(RelatedFeatures[First Sampling Feature Code],$A2203)="","",
CONCATENATE("  - &amp;RelationID",TEXT($A2203,"0000"),
" {","SamplingFeatureID:  *SamplingFeatureID",TEXT(MATCH(INDEX(RelatedFeatures[First Sampling Feature Code],$A2203),SamplingFeatures[Feature Code],0),"0000"),
", RelationshipTypeCV:  ",CHAR(34),INDEX(RelatedFeatures[Relationship Type],$A2203),CHAR(34),
", RelatedFeatureID: *SamplingFeatureID",TEXT(MATCH(INDEX(RelatedFeatures[Second Sampling Feature Code],$A2203),SamplingFeatures[Feature Code],0),"0000"),
", SpatialOffsetID:  ",IF(INDEX(RelatedFeatures[Offset Number],$A2203)="","",CONCATENATE("*SpatialOffsetID",TEXT(INDEX(RelatedFeatures[Offset Number],$A2203),"0000"))),"}")))</f>
        <v>#REF!</v>
      </c>
      <c r="P2203" t="e">
        <f>IF(INDEX(Methods[Method Type],$A2203)="","",
CONCATENATE("  - &amp;MethodID",TEXT($A2203,"0000"),
" {","MethodTypeCV:  ",CHAR(34),INDEX(Methods[Method Type],$A2203),CHAR(34),
", MethodCode:  ",CHAR(34),INDEX(Methods[Method Code],$A2203),CHAR(34),
", MethodName:  ",CHAR(34),INDEX(Methods[Method Name],$A2203),CHAR(34),
", MethodDescription:  ",CHAR(34),INDEX(Methods[Method Description],$A2203),CHAR(34),
", MethodLink:  ",CHAR(34),INDEX(Methods[Method Link],$A2203),CHAR(34),
", OrganizationID: *OrganizationID",TEXT(MATCH(INDEX(Methods[Organization Name],$A2203),Organizations[Organization Name],0),"0000"),"}"))</f>
        <v>#REF!</v>
      </c>
      <c r="Q2203" t="e">
        <f>IF(INDEX(Variables[Variable Type],$A2203)="","",
CONCATENATE("  - &amp;VariableID",TEXT($A2203,"0000"),
" {","VariableTypeCV:  ",CHAR(34),INDEX(Variables[Variable Type],$A2203),CHAR(34),
", VariableCode:  ",CHAR(34),INDEX(Variables[Variable Code],$A2203),CHAR(34),
", VariableNameCV:  ",CHAR(34),INDEX(Variables[Variable Name],$A2203),CHAR(34),
", VariableDefinition:  ",CHAR(34),INDEX(Variables[Variable Definition],$A2203),CHAR(34),
", SpecciationCV:  ",CHAR(34),INDEX(Variables[Speciation],$A2203),CHAR(34),
", NoDataValue:  ",CHAR(34),INDEX(Variables[No Data Value],$A2203),CHAR(34),"}"))</f>
        <v>#REF!</v>
      </c>
    </row>
    <row r="2204" spans="1:17" x14ac:dyDescent="0.25">
      <c r="A2204">
        <v>2201</v>
      </c>
      <c r="D2204" t="e">
        <f>IF(INDEX(People[First Name],$A2204)="","",
CONCATENATE("  - &amp;PersonID",TEXT($A2204,"0000"),
" {","PersonFirstName:  ",CHAR(34),INDEX(People[First Name],$A2204),CHAR(34),
", PersonMiddleName:  ",CHAR(34),INDEX(People[Middle Name],$A2204),CHAR(34),
", PersonLastName:  ",CHAR(34),INDEX(People[Last Name],$A2204),CHAR(34),"}"))</f>
        <v>#REF!</v>
      </c>
      <c r="E2204" t="e">
        <f>IF(INDEX(Organizations[Organization Type '[CV']],$A2204)="","",
CONCATENATE("  - &amp;OrganizationID",TEXT($A2204,"0000"),
" {","OrganizationTypeCV:  ",CHAR(34),INDEX(Organizations[Organization Type '[CV']],$A2204),CHAR(34),
", OrganizationCode:  ",CHAR(34),INDEX(Organizations[Organization Code],$A2204),CHAR(34),
", OrganizationName:  ",CHAR(34),INDEX(Organizations[Organization Name],$A2204),CHAR(34),
", OrganizationDescription:  ",CHAR(34),INDEX(Organizations[Organization Description],$A2204),CHAR(34),
", OrganizationLink:  ",CHAR(34),INDEX(Organizations[Organization Link],$A2204),CHAR(34),"}"))</f>
        <v>#REF!</v>
      </c>
      <c r="F2204" t="e">
        <f>IF(INDEX(People[First Name],$A2204)="","",
CONCATENATE("  - &amp;AffiliationID",TEXT($A2204,"0000"),
" {PersonID: *PersonID",TEXT($A2204,"0000"),
", OrganizationID: *OrganizationID",TEXT(MATCH(INDEX(People[Organization Name],$A2204),Organizations[Organization Name],0),"0000"),
", IsPrimaryOrganizationContact: , AffiliationStartDate: , AffiliationEndDate: , PrimaryPhone: ",
", PrimaryEmail: ",CHAR(34),INDEX(People[Primary Email],$A2204),CHAR(34),
", PrimaryAddress: ",CHAR(34),INDEX(People[Primary Address],$A2204),CHAR(34),
", PersonLink: }"))</f>
        <v>#REF!</v>
      </c>
      <c r="H2204" t="e">
        <f>IF(COUNTA(CitationInformation)=0,"",IF(INDEX(AuthorList[Author Name],$A2204)="","",
CONCATENATE("  - &amp;AuthorListID",TEXT($A2204,"0000"),
"  {CitationID: *CitationID0001",
", PersonID: *PersonID",TEXT(MATCH(INDEX(AuthorList[Author Name],$A2204),People[Full Name],0),"0000"),
", AuthorOrder: ",INDEX(AuthorList[Author Number],$A2204),"}")))</f>
        <v>#REF!</v>
      </c>
      <c r="K2204" t="e">
        <f>IF(INDEX(SamplingFeatures[Feature Code],$A2204)="","",
CONCATENATE("  - &amp;SamplingFeatureID",TEXT($A2204,"0000"),
" {","SamplingFeatureUUID:  ",CHAR(34),INDEX(SamplingFeatures[Sampling Feature UUID],$A2204),CHAR(34),
", SamplingFeatureTypeCV:  ",CHAR(34),INDEX(SamplingFeatures[Sampling Feature Type],$A2204),CHAR(34),
", SamplingFeatureCode:  ",CHAR(34),INDEX(SamplingFeatures[Feature Code],$A2204),CHAR(34),
", SamplingFeatureName:  ",CHAR(34),INDEX(SamplingFeatures[Feature Name],$A2204),CHAR(34),
", SamplingFeatureDescription:  ",CHAR(34),INDEX(SamplingFeatures[Feature Description],$A2204),CHAR(34),
", SamplingFeatureGeotypeCV:  ",CHAR(34),INDEX(SamplingFeatures[Feature Geo Type],$A2204),CHAR(34),
", FeatureGeometry:  ",CHAR(34),INDEX(SamplingFeatures[Feature Geometry],$A2204),CHAR(34),
", Elevation_m:  ",CHAR(34),INDEX(SamplingFeatures[Elevation_m],$A2204),CHAR(34),
", ElevationDatumCV:  ",CHAR(34),ElevationDatum,CHAR(34),"}"))</f>
        <v>#REF!</v>
      </c>
      <c r="L2204" t="e">
        <f>IF(INDEX(SamplingFeatures[Sampling Feature Type],$A2204)&lt;&gt;"Site","",
CONCATENATE("  - &amp;SiteID",TEXT(SUMPRODUCT(--($L$3:$L2203&lt;&gt;"")),"0000"),
" {","SamplingFeatureID:  *SamplingFeatureID",TEXT($A2204,"0000"),
", SiteTypeCV:  ",CHAR(34),INDEX(Sites[Site Type],$A2204),CHAR(34),
", Latitude:  ",INDEX(Sites[Latitude],$A2204),
", Longitude:  ",INDEX(Sites[Longitude],$A2204),
", SRSName:  ",CHAR(34),LatLonDatum,CHAR(34),"}"))</f>
        <v>#REF!</v>
      </c>
      <c r="M2204" t="e">
        <f>IF(INDEX(SamplingFeatures[Sampling Feature Type],$A2204)&lt;&gt;"Specimen","",
CONCATENATE("  - &amp;SpecimenID",TEXT(SUMPRODUCT(--($M$3:$M2203&lt;&gt;"")),"0000"),
" {","SamplingFeatureID:  *SamplingFeatureID",TEXT($A2204,"0000"),
", SpecimenTypeCV:  ",CHAR(34),INDEX(Specimens[Specimen Type],$A2204),CHAR(34),
", SpecimenMediumCV:  ",INDEX(Specimens[Specimen Medium],$A2204),
", IsFieldSpecimen:  ",CHAR(34),INDEX(Specimens[Is Field Specimen?],$A2204),CHAR(34),"}"))</f>
        <v>#REF!</v>
      </c>
      <c r="N2204" t="e">
        <f>IF(COUNTA(SpatialOffsets[])=0,"", IF(INDEX(SpatialOffsets[Spatial Offset Type],$A2204)="","",
CONCATENATE("  - &amp;SpatialOffsetID",TEXT($A2204,"0000"),
" {","SpatialOffsetTypeCV:  ",CHAR(34),INDEX(SpatialOffsets[Spatial Offset Type],$A2204),CHAR(34),
", Offset1Value:  ",INDEX(SpatialOffsets[Offset 1 Value],$A2204),
", Offset1UnitID:  ",CHAR(34),INDEX(SpatialOffsets[Offset 1 Unit],$A2204),CHAR(34),
", Offset2Value:  ",INDEX(SpatialOffsets[Offset 2 Value],$A2204),
", Offset2UnitID:  ",CHAR(34),INDEX(SpatialOffsets[Offset 2 Unit],$A2204),CHAR(34),
", Offset3Value:  ",INDEX(SpatialOffsets[Offset 3 Value],$A2204),
", Offset3UnitID:  ",CHAR(34),INDEX(SpatialOffsets[Offset 3 Unit],$A2204),CHAR(34),,"}")))</f>
        <v>#REF!</v>
      </c>
      <c r="O2204" t="e">
        <f>IF(COUNTA(RelatedFeatures[])=0,"", IF(INDEX(RelatedFeatures[First Sampling Feature Code],$A2204)="","",
CONCATENATE("  - &amp;RelationID",TEXT($A2204,"0000"),
" {","SamplingFeatureID:  *SamplingFeatureID",TEXT(MATCH(INDEX(RelatedFeatures[First Sampling Feature Code],$A2204),SamplingFeatures[Feature Code],0),"0000"),
", RelationshipTypeCV:  ",CHAR(34),INDEX(RelatedFeatures[Relationship Type],$A2204),CHAR(34),
", RelatedFeatureID: *SamplingFeatureID",TEXT(MATCH(INDEX(RelatedFeatures[Second Sampling Feature Code],$A2204),SamplingFeatures[Feature Code],0),"0000"),
", SpatialOffsetID:  ",IF(INDEX(RelatedFeatures[Offset Number],$A2204)="","",CONCATENATE("*SpatialOffsetID",TEXT(INDEX(RelatedFeatures[Offset Number],$A2204),"0000"))),"}")))</f>
        <v>#REF!</v>
      </c>
      <c r="P2204" t="e">
        <f>IF(INDEX(Methods[Method Type],$A2204)="","",
CONCATENATE("  - &amp;MethodID",TEXT($A2204,"0000"),
" {","MethodTypeCV:  ",CHAR(34),INDEX(Methods[Method Type],$A2204),CHAR(34),
", MethodCode:  ",CHAR(34),INDEX(Methods[Method Code],$A2204),CHAR(34),
", MethodName:  ",CHAR(34),INDEX(Methods[Method Name],$A2204),CHAR(34),
", MethodDescription:  ",CHAR(34),INDEX(Methods[Method Description],$A2204),CHAR(34),
", MethodLink:  ",CHAR(34),INDEX(Methods[Method Link],$A2204),CHAR(34),
", OrganizationID: *OrganizationID",TEXT(MATCH(INDEX(Methods[Organization Name],$A2204),Organizations[Organization Name],0),"0000"),"}"))</f>
        <v>#REF!</v>
      </c>
      <c r="Q2204" t="e">
        <f>IF(INDEX(Variables[Variable Type],$A2204)="","",
CONCATENATE("  - &amp;VariableID",TEXT($A2204,"0000"),
" {","VariableTypeCV:  ",CHAR(34),INDEX(Variables[Variable Type],$A2204),CHAR(34),
", VariableCode:  ",CHAR(34),INDEX(Variables[Variable Code],$A2204),CHAR(34),
", VariableNameCV:  ",CHAR(34),INDEX(Variables[Variable Name],$A2204),CHAR(34),
", VariableDefinition:  ",CHAR(34),INDEX(Variables[Variable Definition],$A2204),CHAR(34),
", SpecciationCV:  ",CHAR(34),INDEX(Variables[Speciation],$A2204),CHAR(34),
", NoDataValue:  ",CHAR(34),INDEX(Variables[No Data Value],$A2204),CHAR(34),"}"))</f>
        <v>#REF!</v>
      </c>
    </row>
    <row r="2205" spans="1:17" x14ac:dyDescent="0.25">
      <c r="A2205">
        <v>2202</v>
      </c>
      <c r="D2205" t="e">
        <f>IF(INDEX(People[First Name],$A2205)="","",
CONCATENATE("  - &amp;PersonID",TEXT($A2205,"0000"),
" {","PersonFirstName:  ",CHAR(34),INDEX(People[First Name],$A2205),CHAR(34),
", PersonMiddleName:  ",CHAR(34),INDEX(People[Middle Name],$A2205),CHAR(34),
", PersonLastName:  ",CHAR(34),INDEX(People[Last Name],$A2205),CHAR(34),"}"))</f>
        <v>#REF!</v>
      </c>
      <c r="E2205" t="e">
        <f>IF(INDEX(Organizations[Organization Type '[CV']],$A2205)="","",
CONCATENATE("  - &amp;OrganizationID",TEXT($A2205,"0000"),
" {","OrganizationTypeCV:  ",CHAR(34),INDEX(Organizations[Organization Type '[CV']],$A2205),CHAR(34),
", OrganizationCode:  ",CHAR(34),INDEX(Organizations[Organization Code],$A2205),CHAR(34),
", OrganizationName:  ",CHAR(34),INDEX(Organizations[Organization Name],$A2205),CHAR(34),
", OrganizationDescription:  ",CHAR(34),INDEX(Organizations[Organization Description],$A2205),CHAR(34),
", OrganizationLink:  ",CHAR(34),INDEX(Organizations[Organization Link],$A2205),CHAR(34),"}"))</f>
        <v>#REF!</v>
      </c>
      <c r="F2205" t="e">
        <f>IF(INDEX(People[First Name],$A2205)="","",
CONCATENATE("  - &amp;AffiliationID",TEXT($A2205,"0000"),
" {PersonID: *PersonID",TEXT($A2205,"0000"),
", OrganizationID: *OrganizationID",TEXT(MATCH(INDEX(People[Organization Name],$A2205),Organizations[Organization Name],0),"0000"),
", IsPrimaryOrganizationContact: , AffiliationStartDate: , AffiliationEndDate: , PrimaryPhone: ",
", PrimaryEmail: ",CHAR(34),INDEX(People[Primary Email],$A2205),CHAR(34),
", PrimaryAddress: ",CHAR(34),INDEX(People[Primary Address],$A2205),CHAR(34),
", PersonLink: }"))</f>
        <v>#REF!</v>
      </c>
      <c r="H2205" t="e">
        <f>IF(COUNTA(CitationInformation)=0,"",IF(INDEX(AuthorList[Author Name],$A2205)="","",
CONCATENATE("  - &amp;AuthorListID",TEXT($A2205,"0000"),
"  {CitationID: *CitationID0001",
", PersonID: *PersonID",TEXT(MATCH(INDEX(AuthorList[Author Name],$A2205),People[Full Name],0),"0000"),
", AuthorOrder: ",INDEX(AuthorList[Author Number],$A2205),"}")))</f>
        <v>#REF!</v>
      </c>
      <c r="K2205" t="e">
        <f>IF(INDEX(SamplingFeatures[Feature Code],$A2205)="","",
CONCATENATE("  - &amp;SamplingFeatureID",TEXT($A2205,"0000"),
" {","SamplingFeatureUUID:  ",CHAR(34),INDEX(SamplingFeatures[Sampling Feature UUID],$A2205),CHAR(34),
", SamplingFeatureTypeCV:  ",CHAR(34),INDEX(SamplingFeatures[Sampling Feature Type],$A2205),CHAR(34),
", SamplingFeatureCode:  ",CHAR(34),INDEX(SamplingFeatures[Feature Code],$A2205),CHAR(34),
", SamplingFeatureName:  ",CHAR(34),INDEX(SamplingFeatures[Feature Name],$A2205),CHAR(34),
", SamplingFeatureDescription:  ",CHAR(34),INDEX(SamplingFeatures[Feature Description],$A2205),CHAR(34),
", SamplingFeatureGeotypeCV:  ",CHAR(34),INDEX(SamplingFeatures[Feature Geo Type],$A2205),CHAR(34),
", FeatureGeometry:  ",CHAR(34),INDEX(SamplingFeatures[Feature Geometry],$A2205),CHAR(34),
", Elevation_m:  ",CHAR(34),INDEX(SamplingFeatures[Elevation_m],$A2205),CHAR(34),
", ElevationDatumCV:  ",CHAR(34),ElevationDatum,CHAR(34),"}"))</f>
        <v>#REF!</v>
      </c>
      <c r="L2205" t="e">
        <f>IF(INDEX(SamplingFeatures[Sampling Feature Type],$A2205)&lt;&gt;"Site","",
CONCATENATE("  - &amp;SiteID",TEXT(SUMPRODUCT(--($L$3:$L2204&lt;&gt;"")),"0000"),
" {","SamplingFeatureID:  *SamplingFeatureID",TEXT($A2205,"0000"),
", SiteTypeCV:  ",CHAR(34),INDEX(Sites[Site Type],$A2205),CHAR(34),
", Latitude:  ",INDEX(Sites[Latitude],$A2205),
", Longitude:  ",INDEX(Sites[Longitude],$A2205),
", SRSName:  ",CHAR(34),LatLonDatum,CHAR(34),"}"))</f>
        <v>#REF!</v>
      </c>
      <c r="M2205" t="e">
        <f>IF(INDEX(SamplingFeatures[Sampling Feature Type],$A2205)&lt;&gt;"Specimen","",
CONCATENATE("  - &amp;SpecimenID",TEXT(SUMPRODUCT(--($M$3:$M2204&lt;&gt;"")),"0000"),
" {","SamplingFeatureID:  *SamplingFeatureID",TEXT($A2205,"0000"),
", SpecimenTypeCV:  ",CHAR(34),INDEX(Specimens[Specimen Type],$A2205),CHAR(34),
", SpecimenMediumCV:  ",INDEX(Specimens[Specimen Medium],$A2205),
", IsFieldSpecimen:  ",CHAR(34),INDEX(Specimens[Is Field Specimen?],$A2205),CHAR(34),"}"))</f>
        <v>#REF!</v>
      </c>
      <c r="N2205" t="e">
        <f>IF(COUNTA(SpatialOffsets[])=0,"", IF(INDEX(SpatialOffsets[Spatial Offset Type],$A2205)="","",
CONCATENATE("  - &amp;SpatialOffsetID",TEXT($A2205,"0000"),
" {","SpatialOffsetTypeCV:  ",CHAR(34),INDEX(SpatialOffsets[Spatial Offset Type],$A2205),CHAR(34),
", Offset1Value:  ",INDEX(SpatialOffsets[Offset 1 Value],$A2205),
", Offset1UnitID:  ",CHAR(34),INDEX(SpatialOffsets[Offset 1 Unit],$A2205),CHAR(34),
", Offset2Value:  ",INDEX(SpatialOffsets[Offset 2 Value],$A2205),
", Offset2UnitID:  ",CHAR(34),INDEX(SpatialOffsets[Offset 2 Unit],$A2205),CHAR(34),
", Offset3Value:  ",INDEX(SpatialOffsets[Offset 3 Value],$A2205),
", Offset3UnitID:  ",CHAR(34),INDEX(SpatialOffsets[Offset 3 Unit],$A2205),CHAR(34),,"}")))</f>
        <v>#REF!</v>
      </c>
      <c r="O2205" t="e">
        <f>IF(COUNTA(RelatedFeatures[])=0,"", IF(INDEX(RelatedFeatures[First Sampling Feature Code],$A2205)="","",
CONCATENATE("  - &amp;RelationID",TEXT($A2205,"0000"),
" {","SamplingFeatureID:  *SamplingFeatureID",TEXT(MATCH(INDEX(RelatedFeatures[First Sampling Feature Code],$A2205),SamplingFeatures[Feature Code],0),"0000"),
", RelationshipTypeCV:  ",CHAR(34),INDEX(RelatedFeatures[Relationship Type],$A2205),CHAR(34),
", RelatedFeatureID: *SamplingFeatureID",TEXT(MATCH(INDEX(RelatedFeatures[Second Sampling Feature Code],$A2205),SamplingFeatures[Feature Code],0),"0000"),
", SpatialOffsetID:  ",IF(INDEX(RelatedFeatures[Offset Number],$A2205)="","",CONCATENATE("*SpatialOffsetID",TEXT(INDEX(RelatedFeatures[Offset Number],$A2205),"0000"))),"}")))</f>
        <v>#REF!</v>
      </c>
      <c r="P2205" t="e">
        <f>IF(INDEX(Methods[Method Type],$A2205)="","",
CONCATENATE("  - &amp;MethodID",TEXT($A2205,"0000"),
" {","MethodTypeCV:  ",CHAR(34),INDEX(Methods[Method Type],$A2205),CHAR(34),
", MethodCode:  ",CHAR(34),INDEX(Methods[Method Code],$A2205),CHAR(34),
", MethodName:  ",CHAR(34),INDEX(Methods[Method Name],$A2205),CHAR(34),
", MethodDescription:  ",CHAR(34),INDEX(Methods[Method Description],$A2205),CHAR(34),
", MethodLink:  ",CHAR(34),INDEX(Methods[Method Link],$A2205),CHAR(34),
", OrganizationID: *OrganizationID",TEXT(MATCH(INDEX(Methods[Organization Name],$A2205),Organizations[Organization Name],0),"0000"),"}"))</f>
        <v>#REF!</v>
      </c>
      <c r="Q2205" t="e">
        <f>IF(INDEX(Variables[Variable Type],$A2205)="","",
CONCATENATE("  - &amp;VariableID",TEXT($A2205,"0000"),
" {","VariableTypeCV:  ",CHAR(34),INDEX(Variables[Variable Type],$A2205),CHAR(34),
", VariableCode:  ",CHAR(34),INDEX(Variables[Variable Code],$A2205),CHAR(34),
", VariableNameCV:  ",CHAR(34),INDEX(Variables[Variable Name],$A2205),CHAR(34),
", VariableDefinition:  ",CHAR(34),INDEX(Variables[Variable Definition],$A2205),CHAR(34),
", SpecciationCV:  ",CHAR(34),INDEX(Variables[Speciation],$A2205),CHAR(34),
", NoDataValue:  ",CHAR(34),INDEX(Variables[No Data Value],$A2205),CHAR(34),"}"))</f>
        <v>#REF!</v>
      </c>
    </row>
    <row r="2206" spans="1:17" x14ac:dyDescent="0.25">
      <c r="A2206">
        <v>2203</v>
      </c>
      <c r="D2206" t="e">
        <f>IF(INDEX(People[First Name],$A2206)="","",
CONCATENATE("  - &amp;PersonID",TEXT($A2206,"0000"),
" {","PersonFirstName:  ",CHAR(34),INDEX(People[First Name],$A2206),CHAR(34),
", PersonMiddleName:  ",CHAR(34),INDEX(People[Middle Name],$A2206),CHAR(34),
", PersonLastName:  ",CHAR(34),INDEX(People[Last Name],$A2206),CHAR(34),"}"))</f>
        <v>#REF!</v>
      </c>
      <c r="E2206" t="e">
        <f>IF(INDEX(Organizations[Organization Type '[CV']],$A2206)="","",
CONCATENATE("  - &amp;OrganizationID",TEXT($A2206,"0000"),
" {","OrganizationTypeCV:  ",CHAR(34),INDEX(Organizations[Organization Type '[CV']],$A2206),CHAR(34),
", OrganizationCode:  ",CHAR(34),INDEX(Organizations[Organization Code],$A2206),CHAR(34),
", OrganizationName:  ",CHAR(34),INDEX(Organizations[Organization Name],$A2206),CHAR(34),
", OrganizationDescription:  ",CHAR(34),INDEX(Organizations[Organization Description],$A2206),CHAR(34),
", OrganizationLink:  ",CHAR(34),INDEX(Organizations[Organization Link],$A2206),CHAR(34),"}"))</f>
        <v>#REF!</v>
      </c>
      <c r="F2206" t="e">
        <f>IF(INDEX(People[First Name],$A2206)="","",
CONCATENATE("  - &amp;AffiliationID",TEXT($A2206,"0000"),
" {PersonID: *PersonID",TEXT($A2206,"0000"),
", OrganizationID: *OrganizationID",TEXT(MATCH(INDEX(People[Organization Name],$A2206),Organizations[Organization Name],0),"0000"),
", IsPrimaryOrganizationContact: , AffiliationStartDate: , AffiliationEndDate: , PrimaryPhone: ",
", PrimaryEmail: ",CHAR(34),INDEX(People[Primary Email],$A2206),CHAR(34),
", PrimaryAddress: ",CHAR(34),INDEX(People[Primary Address],$A2206),CHAR(34),
", PersonLink: }"))</f>
        <v>#REF!</v>
      </c>
      <c r="H2206" t="e">
        <f>IF(COUNTA(CitationInformation)=0,"",IF(INDEX(AuthorList[Author Name],$A2206)="","",
CONCATENATE("  - &amp;AuthorListID",TEXT($A2206,"0000"),
"  {CitationID: *CitationID0001",
", PersonID: *PersonID",TEXT(MATCH(INDEX(AuthorList[Author Name],$A2206),People[Full Name],0),"0000"),
", AuthorOrder: ",INDEX(AuthorList[Author Number],$A2206),"}")))</f>
        <v>#REF!</v>
      </c>
      <c r="K2206" t="e">
        <f>IF(INDEX(SamplingFeatures[Feature Code],$A2206)="","",
CONCATENATE("  - &amp;SamplingFeatureID",TEXT($A2206,"0000"),
" {","SamplingFeatureUUID:  ",CHAR(34),INDEX(SamplingFeatures[Sampling Feature UUID],$A2206),CHAR(34),
", SamplingFeatureTypeCV:  ",CHAR(34),INDEX(SamplingFeatures[Sampling Feature Type],$A2206),CHAR(34),
", SamplingFeatureCode:  ",CHAR(34),INDEX(SamplingFeatures[Feature Code],$A2206),CHAR(34),
", SamplingFeatureName:  ",CHAR(34),INDEX(SamplingFeatures[Feature Name],$A2206),CHAR(34),
", SamplingFeatureDescription:  ",CHAR(34),INDEX(SamplingFeatures[Feature Description],$A2206),CHAR(34),
", SamplingFeatureGeotypeCV:  ",CHAR(34),INDEX(SamplingFeatures[Feature Geo Type],$A2206),CHAR(34),
", FeatureGeometry:  ",CHAR(34),INDEX(SamplingFeatures[Feature Geometry],$A2206),CHAR(34),
", Elevation_m:  ",CHAR(34),INDEX(SamplingFeatures[Elevation_m],$A2206),CHAR(34),
", ElevationDatumCV:  ",CHAR(34),ElevationDatum,CHAR(34),"}"))</f>
        <v>#REF!</v>
      </c>
      <c r="L2206" t="e">
        <f>IF(INDEX(SamplingFeatures[Sampling Feature Type],$A2206)&lt;&gt;"Site","",
CONCATENATE("  - &amp;SiteID",TEXT(SUMPRODUCT(--($L$3:$L2205&lt;&gt;"")),"0000"),
" {","SamplingFeatureID:  *SamplingFeatureID",TEXT($A2206,"0000"),
", SiteTypeCV:  ",CHAR(34),INDEX(Sites[Site Type],$A2206),CHAR(34),
", Latitude:  ",INDEX(Sites[Latitude],$A2206),
", Longitude:  ",INDEX(Sites[Longitude],$A2206),
", SRSName:  ",CHAR(34),LatLonDatum,CHAR(34),"}"))</f>
        <v>#REF!</v>
      </c>
      <c r="M2206" t="e">
        <f>IF(INDEX(SamplingFeatures[Sampling Feature Type],$A2206)&lt;&gt;"Specimen","",
CONCATENATE("  - &amp;SpecimenID",TEXT(SUMPRODUCT(--($M$3:$M2205&lt;&gt;"")),"0000"),
" {","SamplingFeatureID:  *SamplingFeatureID",TEXT($A2206,"0000"),
", SpecimenTypeCV:  ",CHAR(34),INDEX(Specimens[Specimen Type],$A2206),CHAR(34),
", SpecimenMediumCV:  ",INDEX(Specimens[Specimen Medium],$A2206),
", IsFieldSpecimen:  ",CHAR(34),INDEX(Specimens[Is Field Specimen?],$A2206),CHAR(34),"}"))</f>
        <v>#REF!</v>
      </c>
      <c r="N2206" t="e">
        <f>IF(COUNTA(SpatialOffsets[])=0,"", IF(INDEX(SpatialOffsets[Spatial Offset Type],$A2206)="","",
CONCATENATE("  - &amp;SpatialOffsetID",TEXT($A2206,"0000"),
" {","SpatialOffsetTypeCV:  ",CHAR(34),INDEX(SpatialOffsets[Spatial Offset Type],$A2206),CHAR(34),
", Offset1Value:  ",INDEX(SpatialOffsets[Offset 1 Value],$A2206),
", Offset1UnitID:  ",CHAR(34),INDEX(SpatialOffsets[Offset 1 Unit],$A2206),CHAR(34),
", Offset2Value:  ",INDEX(SpatialOffsets[Offset 2 Value],$A2206),
", Offset2UnitID:  ",CHAR(34),INDEX(SpatialOffsets[Offset 2 Unit],$A2206),CHAR(34),
", Offset3Value:  ",INDEX(SpatialOffsets[Offset 3 Value],$A2206),
", Offset3UnitID:  ",CHAR(34),INDEX(SpatialOffsets[Offset 3 Unit],$A2206),CHAR(34),,"}")))</f>
        <v>#REF!</v>
      </c>
      <c r="O2206" t="e">
        <f>IF(COUNTA(RelatedFeatures[])=0,"", IF(INDEX(RelatedFeatures[First Sampling Feature Code],$A2206)="","",
CONCATENATE("  - &amp;RelationID",TEXT($A2206,"0000"),
" {","SamplingFeatureID:  *SamplingFeatureID",TEXT(MATCH(INDEX(RelatedFeatures[First Sampling Feature Code],$A2206),SamplingFeatures[Feature Code],0),"0000"),
", RelationshipTypeCV:  ",CHAR(34),INDEX(RelatedFeatures[Relationship Type],$A2206),CHAR(34),
", RelatedFeatureID: *SamplingFeatureID",TEXT(MATCH(INDEX(RelatedFeatures[Second Sampling Feature Code],$A2206),SamplingFeatures[Feature Code],0),"0000"),
", SpatialOffsetID:  ",IF(INDEX(RelatedFeatures[Offset Number],$A2206)="","",CONCATENATE("*SpatialOffsetID",TEXT(INDEX(RelatedFeatures[Offset Number],$A2206),"0000"))),"}")))</f>
        <v>#REF!</v>
      </c>
      <c r="P2206" t="e">
        <f>IF(INDEX(Methods[Method Type],$A2206)="","",
CONCATENATE("  - &amp;MethodID",TEXT($A2206,"0000"),
" {","MethodTypeCV:  ",CHAR(34),INDEX(Methods[Method Type],$A2206),CHAR(34),
", MethodCode:  ",CHAR(34),INDEX(Methods[Method Code],$A2206),CHAR(34),
", MethodName:  ",CHAR(34),INDEX(Methods[Method Name],$A2206),CHAR(34),
", MethodDescription:  ",CHAR(34),INDEX(Methods[Method Description],$A2206),CHAR(34),
", MethodLink:  ",CHAR(34),INDEX(Methods[Method Link],$A2206),CHAR(34),
", OrganizationID: *OrganizationID",TEXT(MATCH(INDEX(Methods[Organization Name],$A2206),Organizations[Organization Name],0),"0000"),"}"))</f>
        <v>#REF!</v>
      </c>
      <c r="Q2206" t="e">
        <f>IF(INDEX(Variables[Variable Type],$A2206)="","",
CONCATENATE("  - &amp;VariableID",TEXT($A2206,"0000"),
" {","VariableTypeCV:  ",CHAR(34),INDEX(Variables[Variable Type],$A2206),CHAR(34),
", VariableCode:  ",CHAR(34),INDEX(Variables[Variable Code],$A2206),CHAR(34),
", VariableNameCV:  ",CHAR(34),INDEX(Variables[Variable Name],$A2206),CHAR(34),
", VariableDefinition:  ",CHAR(34),INDEX(Variables[Variable Definition],$A2206),CHAR(34),
", SpecciationCV:  ",CHAR(34),INDEX(Variables[Speciation],$A2206),CHAR(34),
", NoDataValue:  ",CHAR(34),INDEX(Variables[No Data Value],$A2206),CHAR(34),"}"))</f>
        <v>#REF!</v>
      </c>
    </row>
    <row r="2207" spans="1:17" x14ac:dyDescent="0.25">
      <c r="A2207">
        <v>2204</v>
      </c>
      <c r="D2207" t="e">
        <f>IF(INDEX(People[First Name],$A2207)="","",
CONCATENATE("  - &amp;PersonID",TEXT($A2207,"0000"),
" {","PersonFirstName:  ",CHAR(34),INDEX(People[First Name],$A2207),CHAR(34),
", PersonMiddleName:  ",CHAR(34),INDEX(People[Middle Name],$A2207),CHAR(34),
", PersonLastName:  ",CHAR(34),INDEX(People[Last Name],$A2207),CHAR(34),"}"))</f>
        <v>#REF!</v>
      </c>
      <c r="E2207" t="e">
        <f>IF(INDEX(Organizations[Organization Type '[CV']],$A2207)="","",
CONCATENATE("  - &amp;OrganizationID",TEXT($A2207,"0000"),
" {","OrganizationTypeCV:  ",CHAR(34),INDEX(Organizations[Organization Type '[CV']],$A2207),CHAR(34),
", OrganizationCode:  ",CHAR(34),INDEX(Organizations[Organization Code],$A2207),CHAR(34),
", OrganizationName:  ",CHAR(34),INDEX(Organizations[Organization Name],$A2207),CHAR(34),
", OrganizationDescription:  ",CHAR(34),INDEX(Organizations[Organization Description],$A2207),CHAR(34),
", OrganizationLink:  ",CHAR(34),INDEX(Organizations[Organization Link],$A2207),CHAR(34),"}"))</f>
        <v>#REF!</v>
      </c>
      <c r="F2207" t="e">
        <f>IF(INDEX(People[First Name],$A2207)="","",
CONCATENATE("  - &amp;AffiliationID",TEXT($A2207,"0000"),
" {PersonID: *PersonID",TEXT($A2207,"0000"),
", OrganizationID: *OrganizationID",TEXT(MATCH(INDEX(People[Organization Name],$A2207),Organizations[Organization Name],0),"0000"),
", IsPrimaryOrganizationContact: , AffiliationStartDate: , AffiliationEndDate: , PrimaryPhone: ",
", PrimaryEmail: ",CHAR(34),INDEX(People[Primary Email],$A2207),CHAR(34),
", PrimaryAddress: ",CHAR(34),INDEX(People[Primary Address],$A2207),CHAR(34),
", PersonLink: }"))</f>
        <v>#REF!</v>
      </c>
      <c r="H2207" t="e">
        <f>IF(COUNTA(CitationInformation)=0,"",IF(INDEX(AuthorList[Author Name],$A2207)="","",
CONCATENATE("  - &amp;AuthorListID",TEXT($A2207,"0000"),
"  {CitationID: *CitationID0001",
", PersonID: *PersonID",TEXT(MATCH(INDEX(AuthorList[Author Name],$A2207),People[Full Name],0),"0000"),
", AuthorOrder: ",INDEX(AuthorList[Author Number],$A2207),"}")))</f>
        <v>#REF!</v>
      </c>
      <c r="K2207" t="e">
        <f>IF(INDEX(SamplingFeatures[Feature Code],$A2207)="","",
CONCATENATE("  - &amp;SamplingFeatureID",TEXT($A2207,"0000"),
" {","SamplingFeatureUUID:  ",CHAR(34),INDEX(SamplingFeatures[Sampling Feature UUID],$A2207),CHAR(34),
", SamplingFeatureTypeCV:  ",CHAR(34),INDEX(SamplingFeatures[Sampling Feature Type],$A2207),CHAR(34),
", SamplingFeatureCode:  ",CHAR(34),INDEX(SamplingFeatures[Feature Code],$A2207),CHAR(34),
", SamplingFeatureName:  ",CHAR(34),INDEX(SamplingFeatures[Feature Name],$A2207),CHAR(34),
", SamplingFeatureDescription:  ",CHAR(34),INDEX(SamplingFeatures[Feature Description],$A2207),CHAR(34),
", SamplingFeatureGeotypeCV:  ",CHAR(34),INDEX(SamplingFeatures[Feature Geo Type],$A2207),CHAR(34),
", FeatureGeometry:  ",CHAR(34),INDEX(SamplingFeatures[Feature Geometry],$A2207),CHAR(34),
", Elevation_m:  ",CHAR(34),INDEX(SamplingFeatures[Elevation_m],$A2207),CHAR(34),
", ElevationDatumCV:  ",CHAR(34),ElevationDatum,CHAR(34),"}"))</f>
        <v>#REF!</v>
      </c>
      <c r="L2207" t="e">
        <f>IF(INDEX(SamplingFeatures[Sampling Feature Type],$A2207)&lt;&gt;"Site","",
CONCATENATE("  - &amp;SiteID",TEXT(SUMPRODUCT(--($L$3:$L2206&lt;&gt;"")),"0000"),
" {","SamplingFeatureID:  *SamplingFeatureID",TEXT($A2207,"0000"),
", SiteTypeCV:  ",CHAR(34),INDEX(Sites[Site Type],$A2207),CHAR(34),
", Latitude:  ",INDEX(Sites[Latitude],$A2207),
", Longitude:  ",INDEX(Sites[Longitude],$A2207),
", SRSName:  ",CHAR(34),LatLonDatum,CHAR(34),"}"))</f>
        <v>#REF!</v>
      </c>
      <c r="M2207" t="e">
        <f>IF(INDEX(SamplingFeatures[Sampling Feature Type],$A2207)&lt;&gt;"Specimen","",
CONCATENATE("  - &amp;SpecimenID",TEXT(SUMPRODUCT(--($M$3:$M2206&lt;&gt;"")),"0000"),
" {","SamplingFeatureID:  *SamplingFeatureID",TEXT($A2207,"0000"),
", SpecimenTypeCV:  ",CHAR(34),INDEX(Specimens[Specimen Type],$A2207),CHAR(34),
", SpecimenMediumCV:  ",INDEX(Specimens[Specimen Medium],$A2207),
", IsFieldSpecimen:  ",CHAR(34),INDEX(Specimens[Is Field Specimen?],$A2207),CHAR(34),"}"))</f>
        <v>#REF!</v>
      </c>
      <c r="N2207" t="e">
        <f>IF(COUNTA(SpatialOffsets[])=0,"", IF(INDEX(SpatialOffsets[Spatial Offset Type],$A2207)="","",
CONCATENATE("  - &amp;SpatialOffsetID",TEXT($A2207,"0000"),
" {","SpatialOffsetTypeCV:  ",CHAR(34),INDEX(SpatialOffsets[Spatial Offset Type],$A2207),CHAR(34),
", Offset1Value:  ",INDEX(SpatialOffsets[Offset 1 Value],$A2207),
", Offset1UnitID:  ",CHAR(34),INDEX(SpatialOffsets[Offset 1 Unit],$A2207),CHAR(34),
", Offset2Value:  ",INDEX(SpatialOffsets[Offset 2 Value],$A2207),
", Offset2UnitID:  ",CHAR(34),INDEX(SpatialOffsets[Offset 2 Unit],$A2207),CHAR(34),
", Offset3Value:  ",INDEX(SpatialOffsets[Offset 3 Value],$A2207),
", Offset3UnitID:  ",CHAR(34),INDEX(SpatialOffsets[Offset 3 Unit],$A2207),CHAR(34),,"}")))</f>
        <v>#REF!</v>
      </c>
      <c r="O2207" t="e">
        <f>IF(COUNTA(RelatedFeatures[])=0,"", IF(INDEX(RelatedFeatures[First Sampling Feature Code],$A2207)="","",
CONCATENATE("  - &amp;RelationID",TEXT($A2207,"0000"),
" {","SamplingFeatureID:  *SamplingFeatureID",TEXT(MATCH(INDEX(RelatedFeatures[First Sampling Feature Code],$A2207),SamplingFeatures[Feature Code],0),"0000"),
", RelationshipTypeCV:  ",CHAR(34),INDEX(RelatedFeatures[Relationship Type],$A2207),CHAR(34),
", RelatedFeatureID: *SamplingFeatureID",TEXT(MATCH(INDEX(RelatedFeatures[Second Sampling Feature Code],$A2207),SamplingFeatures[Feature Code],0),"0000"),
", SpatialOffsetID:  ",IF(INDEX(RelatedFeatures[Offset Number],$A2207)="","",CONCATENATE("*SpatialOffsetID",TEXT(INDEX(RelatedFeatures[Offset Number],$A2207),"0000"))),"}")))</f>
        <v>#REF!</v>
      </c>
      <c r="P2207" t="e">
        <f>IF(INDEX(Methods[Method Type],$A2207)="","",
CONCATENATE("  - &amp;MethodID",TEXT($A2207,"0000"),
" {","MethodTypeCV:  ",CHAR(34),INDEX(Methods[Method Type],$A2207),CHAR(34),
", MethodCode:  ",CHAR(34),INDEX(Methods[Method Code],$A2207),CHAR(34),
", MethodName:  ",CHAR(34),INDEX(Methods[Method Name],$A2207),CHAR(34),
", MethodDescription:  ",CHAR(34),INDEX(Methods[Method Description],$A2207),CHAR(34),
", MethodLink:  ",CHAR(34),INDEX(Methods[Method Link],$A2207),CHAR(34),
", OrganizationID: *OrganizationID",TEXT(MATCH(INDEX(Methods[Organization Name],$A2207),Organizations[Organization Name],0),"0000"),"}"))</f>
        <v>#REF!</v>
      </c>
      <c r="Q2207" t="e">
        <f>IF(INDEX(Variables[Variable Type],$A2207)="","",
CONCATENATE("  - &amp;VariableID",TEXT($A2207,"0000"),
" {","VariableTypeCV:  ",CHAR(34),INDEX(Variables[Variable Type],$A2207),CHAR(34),
", VariableCode:  ",CHAR(34),INDEX(Variables[Variable Code],$A2207),CHAR(34),
", VariableNameCV:  ",CHAR(34),INDEX(Variables[Variable Name],$A2207),CHAR(34),
", VariableDefinition:  ",CHAR(34),INDEX(Variables[Variable Definition],$A2207),CHAR(34),
", SpecciationCV:  ",CHAR(34),INDEX(Variables[Speciation],$A2207),CHAR(34),
", NoDataValue:  ",CHAR(34),INDEX(Variables[No Data Value],$A2207),CHAR(34),"}"))</f>
        <v>#REF!</v>
      </c>
    </row>
    <row r="2208" spans="1:17" x14ac:dyDescent="0.25">
      <c r="A2208">
        <v>2205</v>
      </c>
      <c r="D2208" t="e">
        <f>IF(INDEX(People[First Name],$A2208)="","",
CONCATENATE("  - &amp;PersonID",TEXT($A2208,"0000"),
" {","PersonFirstName:  ",CHAR(34),INDEX(People[First Name],$A2208),CHAR(34),
", PersonMiddleName:  ",CHAR(34),INDEX(People[Middle Name],$A2208),CHAR(34),
", PersonLastName:  ",CHAR(34),INDEX(People[Last Name],$A2208),CHAR(34),"}"))</f>
        <v>#REF!</v>
      </c>
      <c r="E2208" t="e">
        <f>IF(INDEX(Organizations[Organization Type '[CV']],$A2208)="","",
CONCATENATE("  - &amp;OrganizationID",TEXT($A2208,"0000"),
" {","OrganizationTypeCV:  ",CHAR(34),INDEX(Organizations[Organization Type '[CV']],$A2208),CHAR(34),
", OrganizationCode:  ",CHAR(34),INDEX(Organizations[Organization Code],$A2208),CHAR(34),
", OrganizationName:  ",CHAR(34),INDEX(Organizations[Organization Name],$A2208),CHAR(34),
", OrganizationDescription:  ",CHAR(34),INDEX(Organizations[Organization Description],$A2208),CHAR(34),
", OrganizationLink:  ",CHAR(34),INDEX(Organizations[Organization Link],$A2208),CHAR(34),"}"))</f>
        <v>#REF!</v>
      </c>
      <c r="F2208" t="e">
        <f>IF(INDEX(People[First Name],$A2208)="","",
CONCATENATE("  - &amp;AffiliationID",TEXT($A2208,"0000"),
" {PersonID: *PersonID",TEXT($A2208,"0000"),
", OrganizationID: *OrganizationID",TEXT(MATCH(INDEX(People[Organization Name],$A2208),Organizations[Organization Name],0),"0000"),
", IsPrimaryOrganizationContact: , AffiliationStartDate: , AffiliationEndDate: , PrimaryPhone: ",
", PrimaryEmail: ",CHAR(34),INDEX(People[Primary Email],$A2208),CHAR(34),
", PrimaryAddress: ",CHAR(34),INDEX(People[Primary Address],$A2208),CHAR(34),
", PersonLink: }"))</f>
        <v>#REF!</v>
      </c>
      <c r="H2208" t="e">
        <f>IF(COUNTA(CitationInformation)=0,"",IF(INDEX(AuthorList[Author Name],$A2208)="","",
CONCATENATE("  - &amp;AuthorListID",TEXT($A2208,"0000"),
"  {CitationID: *CitationID0001",
", PersonID: *PersonID",TEXT(MATCH(INDEX(AuthorList[Author Name],$A2208),People[Full Name],0),"0000"),
", AuthorOrder: ",INDEX(AuthorList[Author Number],$A2208),"}")))</f>
        <v>#REF!</v>
      </c>
      <c r="K2208" t="e">
        <f>IF(INDEX(SamplingFeatures[Feature Code],$A2208)="","",
CONCATENATE("  - &amp;SamplingFeatureID",TEXT($A2208,"0000"),
" {","SamplingFeatureUUID:  ",CHAR(34),INDEX(SamplingFeatures[Sampling Feature UUID],$A2208),CHAR(34),
", SamplingFeatureTypeCV:  ",CHAR(34),INDEX(SamplingFeatures[Sampling Feature Type],$A2208),CHAR(34),
", SamplingFeatureCode:  ",CHAR(34),INDEX(SamplingFeatures[Feature Code],$A2208),CHAR(34),
", SamplingFeatureName:  ",CHAR(34),INDEX(SamplingFeatures[Feature Name],$A2208),CHAR(34),
", SamplingFeatureDescription:  ",CHAR(34),INDEX(SamplingFeatures[Feature Description],$A2208),CHAR(34),
", SamplingFeatureGeotypeCV:  ",CHAR(34),INDEX(SamplingFeatures[Feature Geo Type],$A2208),CHAR(34),
", FeatureGeometry:  ",CHAR(34),INDEX(SamplingFeatures[Feature Geometry],$A2208),CHAR(34),
", Elevation_m:  ",CHAR(34),INDEX(SamplingFeatures[Elevation_m],$A2208),CHAR(34),
", ElevationDatumCV:  ",CHAR(34),ElevationDatum,CHAR(34),"}"))</f>
        <v>#REF!</v>
      </c>
      <c r="L2208" t="e">
        <f>IF(INDEX(SamplingFeatures[Sampling Feature Type],$A2208)&lt;&gt;"Site","",
CONCATENATE("  - &amp;SiteID",TEXT(SUMPRODUCT(--($L$3:$L2207&lt;&gt;"")),"0000"),
" {","SamplingFeatureID:  *SamplingFeatureID",TEXT($A2208,"0000"),
", SiteTypeCV:  ",CHAR(34),INDEX(Sites[Site Type],$A2208),CHAR(34),
", Latitude:  ",INDEX(Sites[Latitude],$A2208),
", Longitude:  ",INDEX(Sites[Longitude],$A2208),
", SRSName:  ",CHAR(34),LatLonDatum,CHAR(34),"}"))</f>
        <v>#REF!</v>
      </c>
      <c r="M2208" t="e">
        <f>IF(INDEX(SamplingFeatures[Sampling Feature Type],$A2208)&lt;&gt;"Specimen","",
CONCATENATE("  - &amp;SpecimenID",TEXT(SUMPRODUCT(--($M$3:$M2207&lt;&gt;"")),"0000"),
" {","SamplingFeatureID:  *SamplingFeatureID",TEXT($A2208,"0000"),
", SpecimenTypeCV:  ",CHAR(34),INDEX(Specimens[Specimen Type],$A2208),CHAR(34),
", SpecimenMediumCV:  ",INDEX(Specimens[Specimen Medium],$A2208),
", IsFieldSpecimen:  ",CHAR(34),INDEX(Specimens[Is Field Specimen?],$A2208),CHAR(34),"}"))</f>
        <v>#REF!</v>
      </c>
      <c r="N2208" t="e">
        <f>IF(COUNTA(SpatialOffsets[])=0,"", IF(INDEX(SpatialOffsets[Spatial Offset Type],$A2208)="","",
CONCATENATE("  - &amp;SpatialOffsetID",TEXT($A2208,"0000"),
" {","SpatialOffsetTypeCV:  ",CHAR(34),INDEX(SpatialOffsets[Spatial Offset Type],$A2208),CHAR(34),
", Offset1Value:  ",INDEX(SpatialOffsets[Offset 1 Value],$A2208),
", Offset1UnitID:  ",CHAR(34),INDEX(SpatialOffsets[Offset 1 Unit],$A2208),CHAR(34),
", Offset2Value:  ",INDEX(SpatialOffsets[Offset 2 Value],$A2208),
", Offset2UnitID:  ",CHAR(34),INDEX(SpatialOffsets[Offset 2 Unit],$A2208),CHAR(34),
", Offset3Value:  ",INDEX(SpatialOffsets[Offset 3 Value],$A2208),
", Offset3UnitID:  ",CHAR(34),INDEX(SpatialOffsets[Offset 3 Unit],$A2208),CHAR(34),,"}")))</f>
        <v>#REF!</v>
      </c>
      <c r="O2208" t="e">
        <f>IF(COUNTA(RelatedFeatures[])=0,"", IF(INDEX(RelatedFeatures[First Sampling Feature Code],$A2208)="","",
CONCATENATE("  - &amp;RelationID",TEXT($A2208,"0000"),
" {","SamplingFeatureID:  *SamplingFeatureID",TEXT(MATCH(INDEX(RelatedFeatures[First Sampling Feature Code],$A2208),SamplingFeatures[Feature Code],0),"0000"),
", RelationshipTypeCV:  ",CHAR(34),INDEX(RelatedFeatures[Relationship Type],$A2208),CHAR(34),
", RelatedFeatureID: *SamplingFeatureID",TEXT(MATCH(INDEX(RelatedFeatures[Second Sampling Feature Code],$A2208),SamplingFeatures[Feature Code],0),"0000"),
", SpatialOffsetID:  ",IF(INDEX(RelatedFeatures[Offset Number],$A2208)="","",CONCATENATE("*SpatialOffsetID",TEXT(INDEX(RelatedFeatures[Offset Number],$A2208),"0000"))),"}")))</f>
        <v>#REF!</v>
      </c>
      <c r="P2208" t="e">
        <f>IF(INDEX(Methods[Method Type],$A2208)="","",
CONCATENATE("  - &amp;MethodID",TEXT($A2208,"0000"),
" {","MethodTypeCV:  ",CHAR(34),INDEX(Methods[Method Type],$A2208),CHAR(34),
", MethodCode:  ",CHAR(34),INDEX(Methods[Method Code],$A2208),CHAR(34),
", MethodName:  ",CHAR(34),INDEX(Methods[Method Name],$A2208),CHAR(34),
", MethodDescription:  ",CHAR(34),INDEX(Methods[Method Description],$A2208),CHAR(34),
", MethodLink:  ",CHAR(34),INDEX(Methods[Method Link],$A2208),CHAR(34),
", OrganizationID: *OrganizationID",TEXT(MATCH(INDEX(Methods[Organization Name],$A2208),Organizations[Organization Name],0),"0000"),"}"))</f>
        <v>#REF!</v>
      </c>
      <c r="Q2208" t="e">
        <f>IF(INDEX(Variables[Variable Type],$A2208)="","",
CONCATENATE("  - &amp;VariableID",TEXT($A2208,"0000"),
" {","VariableTypeCV:  ",CHAR(34),INDEX(Variables[Variable Type],$A2208),CHAR(34),
", VariableCode:  ",CHAR(34),INDEX(Variables[Variable Code],$A2208),CHAR(34),
", VariableNameCV:  ",CHAR(34),INDEX(Variables[Variable Name],$A2208),CHAR(34),
", VariableDefinition:  ",CHAR(34),INDEX(Variables[Variable Definition],$A2208),CHAR(34),
", SpecciationCV:  ",CHAR(34),INDEX(Variables[Speciation],$A2208),CHAR(34),
", NoDataValue:  ",CHAR(34),INDEX(Variables[No Data Value],$A2208),CHAR(34),"}"))</f>
        <v>#REF!</v>
      </c>
    </row>
    <row r="2209" spans="1:17" x14ac:dyDescent="0.25">
      <c r="A2209">
        <v>2206</v>
      </c>
      <c r="D2209" t="e">
        <f>IF(INDEX(People[First Name],$A2209)="","",
CONCATENATE("  - &amp;PersonID",TEXT($A2209,"0000"),
" {","PersonFirstName:  ",CHAR(34),INDEX(People[First Name],$A2209),CHAR(34),
", PersonMiddleName:  ",CHAR(34),INDEX(People[Middle Name],$A2209),CHAR(34),
", PersonLastName:  ",CHAR(34),INDEX(People[Last Name],$A2209),CHAR(34),"}"))</f>
        <v>#REF!</v>
      </c>
      <c r="E2209" t="e">
        <f>IF(INDEX(Organizations[Organization Type '[CV']],$A2209)="","",
CONCATENATE("  - &amp;OrganizationID",TEXT($A2209,"0000"),
" {","OrganizationTypeCV:  ",CHAR(34),INDEX(Organizations[Organization Type '[CV']],$A2209),CHAR(34),
", OrganizationCode:  ",CHAR(34),INDEX(Organizations[Organization Code],$A2209),CHAR(34),
", OrganizationName:  ",CHAR(34),INDEX(Organizations[Organization Name],$A2209),CHAR(34),
", OrganizationDescription:  ",CHAR(34),INDEX(Organizations[Organization Description],$A2209),CHAR(34),
", OrganizationLink:  ",CHAR(34),INDEX(Organizations[Organization Link],$A2209),CHAR(34),"}"))</f>
        <v>#REF!</v>
      </c>
      <c r="F2209" t="e">
        <f>IF(INDEX(People[First Name],$A2209)="","",
CONCATENATE("  - &amp;AffiliationID",TEXT($A2209,"0000"),
" {PersonID: *PersonID",TEXT($A2209,"0000"),
", OrganizationID: *OrganizationID",TEXT(MATCH(INDEX(People[Organization Name],$A2209),Organizations[Organization Name],0),"0000"),
", IsPrimaryOrganizationContact: , AffiliationStartDate: , AffiliationEndDate: , PrimaryPhone: ",
", PrimaryEmail: ",CHAR(34),INDEX(People[Primary Email],$A2209),CHAR(34),
", PrimaryAddress: ",CHAR(34),INDEX(People[Primary Address],$A2209),CHAR(34),
", PersonLink: }"))</f>
        <v>#REF!</v>
      </c>
      <c r="H2209" t="e">
        <f>IF(COUNTA(CitationInformation)=0,"",IF(INDEX(AuthorList[Author Name],$A2209)="","",
CONCATENATE("  - &amp;AuthorListID",TEXT($A2209,"0000"),
"  {CitationID: *CitationID0001",
", PersonID: *PersonID",TEXT(MATCH(INDEX(AuthorList[Author Name],$A2209),People[Full Name],0),"0000"),
", AuthorOrder: ",INDEX(AuthorList[Author Number],$A2209),"}")))</f>
        <v>#REF!</v>
      </c>
      <c r="K2209" t="e">
        <f>IF(INDEX(SamplingFeatures[Feature Code],$A2209)="","",
CONCATENATE("  - &amp;SamplingFeatureID",TEXT($A2209,"0000"),
" {","SamplingFeatureUUID:  ",CHAR(34),INDEX(SamplingFeatures[Sampling Feature UUID],$A2209),CHAR(34),
", SamplingFeatureTypeCV:  ",CHAR(34),INDEX(SamplingFeatures[Sampling Feature Type],$A2209),CHAR(34),
", SamplingFeatureCode:  ",CHAR(34),INDEX(SamplingFeatures[Feature Code],$A2209),CHAR(34),
", SamplingFeatureName:  ",CHAR(34),INDEX(SamplingFeatures[Feature Name],$A2209),CHAR(34),
", SamplingFeatureDescription:  ",CHAR(34),INDEX(SamplingFeatures[Feature Description],$A2209),CHAR(34),
", SamplingFeatureGeotypeCV:  ",CHAR(34),INDEX(SamplingFeatures[Feature Geo Type],$A2209),CHAR(34),
", FeatureGeometry:  ",CHAR(34),INDEX(SamplingFeatures[Feature Geometry],$A2209),CHAR(34),
", Elevation_m:  ",CHAR(34),INDEX(SamplingFeatures[Elevation_m],$A2209),CHAR(34),
", ElevationDatumCV:  ",CHAR(34),ElevationDatum,CHAR(34),"}"))</f>
        <v>#REF!</v>
      </c>
      <c r="L2209" t="e">
        <f>IF(INDEX(SamplingFeatures[Sampling Feature Type],$A2209)&lt;&gt;"Site","",
CONCATENATE("  - &amp;SiteID",TEXT(SUMPRODUCT(--($L$3:$L2208&lt;&gt;"")),"0000"),
" {","SamplingFeatureID:  *SamplingFeatureID",TEXT($A2209,"0000"),
", SiteTypeCV:  ",CHAR(34),INDEX(Sites[Site Type],$A2209),CHAR(34),
", Latitude:  ",INDEX(Sites[Latitude],$A2209),
", Longitude:  ",INDEX(Sites[Longitude],$A2209),
", SRSName:  ",CHAR(34),LatLonDatum,CHAR(34),"}"))</f>
        <v>#REF!</v>
      </c>
      <c r="M2209" t="e">
        <f>IF(INDEX(SamplingFeatures[Sampling Feature Type],$A2209)&lt;&gt;"Specimen","",
CONCATENATE("  - &amp;SpecimenID",TEXT(SUMPRODUCT(--($M$3:$M2208&lt;&gt;"")),"0000"),
" {","SamplingFeatureID:  *SamplingFeatureID",TEXT($A2209,"0000"),
", SpecimenTypeCV:  ",CHAR(34),INDEX(Specimens[Specimen Type],$A2209),CHAR(34),
", SpecimenMediumCV:  ",INDEX(Specimens[Specimen Medium],$A2209),
", IsFieldSpecimen:  ",CHAR(34),INDEX(Specimens[Is Field Specimen?],$A2209),CHAR(34),"}"))</f>
        <v>#REF!</v>
      </c>
      <c r="N2209" t="e">
        <f>IF(COUNTA(SpatialOffsets[])=0,"", IF(INDEX(SpatialOffsets[Spatial Offset Type],$A2209)="","",
CONCATENATE("  - &amp;SpatialOffsetID",TEXT($A2209,"0000"),
" {","SpatialOffsetTypeCV:  ",CHAR(34),INDEX(SpatialOffsets[Spatial Offset Type],$A2209),CHAR(34),
", Offset1Value:  ",INDEX(SpatialOffsets[Offset 1 Value],$A2209),
", Offset1UnitID:  ",CHAR(34),INDEX(SpatialOffsets[Offset 1 Unit],$A2209),CHAR(34),
", Offset2Value:  ",INDEX(SpatialOffsets[Offset 2 Value],$A2209),
", Offset2UnitID:  ",CHAR(34),INDEX(SpatialOffsets[Offset 2 Unit],$A2209),CHAR(34),
", Offset3Value:  ",INDEX(SpatialOffsets[Offset 3 Value],$A2209),
", Offset3UnitID:  ",CHAR(34),INDEX(SpatialOffsets[Offset 3 Unit],$A2209),CHAR(34),,"}")))</f>
        <v>#REF!</v>
      </c>
      <c r="O2209" t="e">
        <f>IF(COUNTA(RelatedFeatures[])=0,"", IF(INDEX(RelatedFeatures[First Sampling Feature Code],$A2209)="","",
CONCATENATE("  - &amp;RelationID",TEXT($A2209,"0000"),
" {","SamplingFeatureID:  *SamplingFeatureID",TEXT(MATCH(INDEX(RelatedFeatures[First Sampling Feature Code],$A2209),SamplingFeatures[Feature Code],0),"0000"),
", RelationshipTypeCV:  ",CHAR(34),INDEX(RelatedFeatures[Relationship Type],$A2209),CHAR(34),
", RelatedFeatureID: *SamplingFeatureID",TEXT(MATCH(INDEX(RelatedFeatures[Second Sampling Feature Code],$A2209),SamplingFeatures[Feature Code],0),"0000"),
", SpatialOffsetID:  ",IF(INDEX(RelatedFeatures[Offset Number],$A2209)="","",CONCATENATE("*SpatialOffsetID",TEXT(INDEX(RelatedFeatures[Offset Number],$A2209),"0000"))),"}")))</f>
        <v>#REF!</v>
      </c>
      <c r="P2209" t="e">
        <f>IF(INDEX(Methods[Method Type],$A2209)="","",
CONCATENATE("  - &amp;MethodID",TEXT($A2209,"0000"),
" {","MethodTypeCV:  ",CHAR(34),INDEX(Methods[Method Type],$A2209),CHAR(34),
", MethodCode:  ",CHAR(34),INDEX(Methods[Method Code],$A2209),CHAR(34),
", MethodName:  ",CHAR(34),INDEX(Methods[Method Name],$A2209),CHAR(34),
", MethodDescription:  ",CHAR(34),INDEX(Methods[Method Description],$A2209),CHAR(34),
", MethodLink:  ",CHAR(34),INDEX(Methods[Method Link],$A2209),CHAR(34),
", OrganizationID: *OrganizationID",TEXT(MATCH(INDEX(Methods[Organization Name],$A2209),Organizations[Organization Name],0),"0000"),"}"))</f>
        <v>#REF!</v>
      </c>
      <c r="Q2209" t="e">
        <f>IF(INDEX(Variables[Variable Type],$A2209)="","",
CONCATENATE("  - &amp;VariableID",TEXT($A2209,"0000"),
" {","VariableTypeCV:  ",CHAR(34),INDEX(Variables[Variable Type],$A2209),CHAR(34),
", VariableCode:  ",CHAR(34),INDEX(Variables[Variable Code],$A2209),CHAR(34),
", VariableNameCV:  ",CHAR(34),INDEX(Variables[Variable Name],$A2209),CHAR(34),
", VariableDefinition:  ",CHAR(34),INDEX(Variables[Variable Definition],$A2209),CHAR(34),
", SpecciationCV:  ",CHAR(34),INDEX(Variables[Speciation],$A2209),CHAR(34),
", NoDataValue:  ",CHAR(34),INDEX(Variables[No Data Value],$A2209),CHAR(34),"}"))</f>
        <v>#REF!</v>
      </c>
    </row>
    <row r="2210" spans="1:17" x14ac:dyDescent="0.25">
      <c r="A2210">
        <v>2207</v>
      </c>
      <c r="D2210" t="e">
        <f>IF(INDEX(People[First Name],$A2210)="","",
CONCATENATE("  - &amp;PersonID",TEXT($A2210,"0000"),
" {","PersonFirstName:  ",CHAR(34),INDEX(People[First Name],$A2210),CHAR(34),
", PersonMiddleName:  ",CHAR(34),INDEX(People[Middle Name],$A2210),CHAR(34),
", PersonLastName:  ",CHAR(34),INDEX(People[Last Name],$A2210),CHAR(34),"}"))</f>
        <v>#REF!</v>
      </c>
      <c r="E2210" t="e">
        <f>IF(INDEX(Organizations[Organization Type '[CV']],$A2210)="","",
CONCATENATE("  - &amp;OrganizationID",TEXT($A2210,"0000"),
" {","OrganizationTypeCV:  ",CHAR(34),INDEX(Organizations[Organization Type '[CV']],$A2210),CHAR(34),
", OrganizationCode:  ",CHAR(34),INDEX(Organizations[Organization Code],$A2210),CHAR(34),
", OrganizationName:  ",CHAR(34),INDEX(Organizations[Organization Name],$A2210),CHAR(34),
", OrganizationDescription:  ",CHAR(34),INDEX(Organizations[Organization Description],$A2210),CHAR(34),
", OrganizationLink:  ",CHAR(34),INDEX(Organizations[Organization Link],$A2210),CHAR(34),"}"))</f>
        <v>#REF!</v>
      </c>
      <c r="F2210" t="e">
        <f>IF(INDEX(People[First Name],$A2210)="","",
CONCATENATE("  - &amp;AffiliationID",TEXT($A2210,"0000"),
" {PersonID: *PersonID",TEXT($A2210,"0000"),
", OrganizationID: *OrganizationID",TEXT(MATCH(INDEX(People[Organization Name],$A2210),Organizations[Organization Name],0),"0000"),
", IsPrimaryOrganizationContact: , AffiliationStartDate: , AffiliationEndDate: , PrimaryPhone: ",
", PrimaryEmail: ",CHAR(34),INDEX(People[Primary Email],$A2210),CHAR(34),
", PrimaryAddress: ",CHAR(34),INDEX(People[Primary Address],$A2210),CHAR(34),
", PersonLink: }"))</f>
        <v>#REF!</v>
      </c>
      <c r="H2210" t="e">
        <f>IF(COUNTA(CitationInformation)=0,"",IF(INDEX(AuthorList[Author Name],$A2210)="","",
CONCATENATE("  - &amp;AuthorListID",TEXT($A2210,"0000"),
"  {CitationID: *CitationID0001",
", PersonID: *PersonID",TEXT(MATCH(INDEX(AuthorList[Author Name],$A2210),People[Full Name],0),"0000"),
", AuthorOrder: ",INDEX(AuthorList[Author Number],$A2210),"}")))</f>
        <v>#REF!</v>
      </c>
      <c r="K2210" t="e">
        <f>IF(INDEX(SamplingFeatures[Feature Code],$A2210)="","",
CONCATENATE("  - &amp;SamplingFeatureID",TEXT($A2210,"0000"),
" {","SamplingFeatureUUID:  ",CHAR(34),INDEX(SamplingFeatures[Sampling Feature UUID],$A2210),CHAR(34),
", SamplingFeatureTypeCV:  ",CHAR(34),INDEX(SamplingFeatures[Sampling Feature Type],$A2210),CHAR(34),
", SamplingFeatureCode:  ",CHAR(34),INDEX(SamplingFeatures[Feature Code],$A2210),CHAR(34),
", SamplingFeatureName:  ",CHAR(34),INDEX(SamplingFeatures[Feature Name],$A2210),CHAR(34),
", SamplingFeatureDescription:  ",CHAR(34),INDEX(SamplingFeatures[Feature Description],$A2210),CHAR(34),
", SamplingFeatureGeotypeCV:  ",CHAR(34),INDEX(SamplingFeatures[Feature Geo Type],$A2210),CHAR(34),
", FeatureGeometry:  ",CHAR(34),INDEX(SamplingFeatures[Feature Geometry],$A2210),CHAR(34),
", Elevation_m:  ",CHAR(34),INDEX(SamplingFeatures[Elevation_m],$A2210),CHAR(34),
", ElevationDatumCV:  ",CHAR(34),ElevationDatum,CHAR(34),"}"))</f>
        <v>#REF!</v>
      </c>
      <c r="L2210" t="e">
        <f>IF(INDEX(SamplingFeatures[Sampling Feature Type],$A2210)&lt;&gt;"Site","",
CONCATENATE("  - &amp;SiteID",TEXT(SUMPRODUCT(--($L$3:$L2209&lt;&gt;"")),"0000"),
" {","SamplingFeatureID:  *SamplingFeatureID",TEXT($A2210,"0000"),
", SiteTypeCV:  ",CHAR(34),INDEX(Sites[Site Type],$A2210),CHAR(34),
", Latitude:  ",INDEX(Sites[Latitude],$A2210),
", Longitude:  ",INDEX(Sites[Longitude],$A2210),
", SRSName:  ",CHAR(34),LatLonDatum,CHAR(34),"}"))</f>
        <v>#REF!</v>
      </c>
      <c r="M2210" t="e">
        <f>IF(INDEX(SamplingFeatures[Sampling Feature Type],$A2210)&lt;&gt;"Specimen","",
CONCATENATE("  - &amp;SpecimenID",TEXT(SUMPRODUCT(--($M$3:$M2209&lt;&gt;"")),"0000"),
" {","SamplingFeatureID:  *SamplingFeatureID",TEXT($A2210,"0000"),
", SpecimenTypeCV:  ",CHAR(34),INDEX(Specimens[Specimen Type],$A2210),CHAR(34),
", SpecimenMediumCV:  ",INDEX(Specimens[Specimen Medium],$A2210),
", IsFieldSpecimen:  ",CHAR(34),INDEX(Specimens[Is Field Specimen?],$A2210),CHAR(34),"}"))</f>
        <v>#REF!</v>
      </c>
      <c r="N2210" t="e">
        <f>IF(COUNTA(SpatialOffsets[])=0,"", IF(INDEX(SpatialOffsets[Spatial Offset Type],$A2210)="","",
CONCATENATE("  - &amp;SpatialOffsetID",TEXT($A2210,"0000"),
" {","SpatialOffsetTypeCV:  ",CHAR(34),INDEX(SpatialOffsets[Spatial Offset Type],$A2210),CHAR(34),
", Offset1Value:  ",INDEX(SpatialOffsets[Offset 1 Value],$A2210),
", Offset1UnitID:  ",CHAR(34),INDEX(SpatialOffsets[Offset 1 Unit],$A2210),CHAR(34),
", Offset2Value:  ",INDEX(SpatialOffsets[Offset 2 Value],$A2210),
", Offset2UnitID:  ",CHAR(34),INDEX(SpatialOffsets[Offset 2 Unit],$A2210),CHAR(34),
", Offset3Value:  ",INDEX(SpatialOffsets[Offset 3 Value],$A2210),
", Offset3UnitID:  ",CHAR(34),INDEX(SpatialOffsets[Offset 3 Unit],$A2210),CHAR(34),,"}")))</f>
        <v>#REF!</v>
      </c>
      <c r="O2210" t="e">
        <f>IF(COUNTA(RelatedFeatures[])=0,"", IF(INDEX(RelatedFeatures[First Sampling Feature Code],$A2210)="","",
CONCATENATE("  - &amp;RelationID",TEXT($A2210,"0000"),
" {","SamplingFeatureID:  *SamplingFeatureID",TEXT(MATCH(INDEX(RelatedFeatures[First Sampling Feature Code],$A2210),SamplingFeatures[Feature Code],0),"0000"),
", RelationshipTypeCV:  ",CHAR(34),INDEX(RelatedFeatures[Relationship Type],$A2210),CHAR(34),
", RelatedFeatureID: *SamplingFeatureID",TEXT(MATCH(INDEX(RelatedFeatures[Second Sampling Feature Code],$A2210),SamplingFeatures[Feature Code],0),"0000"),
", SpatialOffsetID:  ",IF(INDEX(RelatedFeatures[Offset Number],$A2210)="","",CONCATENATE("*SpatialOffsetID",TEXT(INDEX(RelatedFeatures[Offset Number],$A2210),"0000"))),"}")))</f>
        <v>#REF!</v>
      </c>
      <c r="P2210" t="e">
        <f>IF(INDEX(Methods[Method Type],$A2210)="","",
CONCATENATE("  - &amp;MethodID",TEXT($A2210,"0000"),
" {","MethodTypeCV:  ",CHAR(34),INDEX(Methods[Method Type],$A2210),CHAR(34),
", MethodCode:  ",CHAR(34),INDEX(Methods[Method Code],$A2210),CHAR(34),
", MethodName:  ",CHAR(34),INDEX(Methods[Method Name],$A2210),CHAR(34),
", MethodDescription:  ",CHAR(34),INDEX(Methods[Method Description],$A2210),CHAR(34),
", MethodLink:  ",CHAR(34),INDEX(Methods[Method Link],$A2210),CHAR(34),
", OrganizationID: *OrganizationID",TEXT(MATCH(INDEX(Methods[Organization Name],$A2210),Organizations[Organization Name],0),"0000"),"}"))</f>
        <v>#REF!</v>
      </c>
      <c r="Q2210" t="e">
        <f>IF(INDEX(Variables[Variable Type],$A2210)="","",
CONCATENATE("  - &amp;VariableID",TEXT($A2210,"0000"),
" {","VariableTypeCV:  ",CHAR(34),INDEX(Variables[Variable Type],$A2210),CHAR(34),
", VariableCode:  ",CHAR(34),INDEX(Variables[Variable Code],$A2210),CHAR(34),
", VariableNameCV:  ",CHAR(34),INDEX(Variables[Variable Name],$A2210),CHAR(34),
", VariableDefinition:  ",CHAR(34),INDEX(Variables[Variable Definition],$A2210),CHAR(34),
", SpecciationCV:  ",CHAR(34),INDEX(Variables[Speciation],$A2210),CHAR(34),
", NoDataValue:  ",CHAR(34),INDEX(Variables[No Data Value],$A2210),CHAR(34),"}"))</f>
        <v>#REF!</v>
      </c>
    </row>
    <row r="2211" spans="1:17" x14ac:dyDescent="0.25">
      <c r="A2211">
        <v>2208</v>
      </c>
      <c r="D2211" t="e">
        <f>IF(INDEX(People[First Name],$A2211)="","",
CONCATENATE("  - &amp;PersonID",TEXT($A2211,"0000"),
" {","PersonFirstName:  ",CHAR(34),INDEX(People[First Name],$A2211),CHAR(34),
", PersonMiddleName:  ",CHAR(34),INDEX(People[Middle Name],$A2211),CHAR(34),
", PersonLastName:  ",CHAR(34),INDEX(People[Last Name],$A2211),CHAR(34),"}"))</f>
        <v>#REF!</v>
      </c>
      <c r="E2211" t="e">
        <f>IF(INDEX(Organizations[Organization Type '[CV']],$A2211)="","",
CONCATENATE("  - &amp;OrganizationID",TEXT($A2211,"0000"),
" {","OrganizationTypeCV:  ",CHAR(34),INDEX(Organizations[Organization Type '[CV']],$A2211),CHAR(34),
", OrganizationCode:  ",CHAR(34),INDEX(Organizations[Organization Code],$A2211),CHAR(34),
", OrganizationName:  ",CHAR(34),INDEX(Organizations[Organization Name],$A2211),CHAR(34),
", OrganizationDescription:  ",CHAR(34),INDEX(Organizations[Organization Description],$A2211),CHAR(34),
", OrganizationLink:  ",CHAR(34),INDEX(Organizations[Organization Link],$A2211),CHAR(34),"}"))</f>
        <v>#REF!</v>
      </c>
      <c r="F2211" t="e">
        <f>IF(INDEX(People[First Name],$A2211)="","",
CONCATENATE("  - &amp;AffiliationID",TEXT($A2211,"0000"),
" {PersonID: *PersonID",TEXT($A2211,"0000"),
", OrganizationID: *OrganizationID",TEXT(MATCH(INDEX(People[Organization Name],$A2211),Organizations[Organization Name],0),"0000"),
", IsPrimaryOrganizationContact: , AffiliationStartDate: , AffiliationEndDate: , PrimaryPhone: ",
", PrimaryEmail: ",CHAR(34),INDEX(People[Primary Email],$A2211),CHAR(34),
", PrimaryAddress: ",CHAR(34),INDEX(People[Primary Address],$A2211),CHAR(34),
", PersonLink: }"))</f>
        <v>#REF!</v>
      </c>
      <c r="H2211" t="e">
        <f>IF(COUNTA(CitationInformation)=0,"",IF(INDEX(AuthorList[Author Name],$A2211)="","",
CONCATENATE("  - &amp;AuthorListID",TEXT($A2211,"0000"),
"  {CitationID: *CitationID0001",
", PersonID: *PersonID",TEXT(MATCH(INDEX(AuthorList[Author Name],$A2211),People[Full Name],0),"0000"),
", AuthorOrder: ",INDEX(AuthorList[Author Number],$A2211),"}")))</f>
        <v>#REF!</v>
      </c>
      <c r="K2211" t="e">
        <f>IF(INDEX(SamplingFeatures[Feature Code],$A2211)="","",
CONCATENATE("  - &amp;SamplingFeatureID",TEXT($A2211,"0000"),
" {","SamplingFeatureUUID:  ",CHAR(34),INDEX(SamplingFeatures[Sampling Feature UUID],$A2211),CHAR(34),
", SamplingFeatureTypeCV:  ",CHAR(34),INDEX(SamplingFeatures[Sampling Feature Type],$A2211),CHAR(34),
", SamplingFeatureCode:  ",CHAR(34),INDEX(SamplingFeatures[Feature Code],$A2211),CHAR(34),
", SamplingFeatureName:  ",CHAR(34),INDEX(SamplingFeatures[Feature Name],$A2211),CHAR(34),
", SamplingFeatureDescription:  ",CHAR(34),INDEX(SamplingFeatures[Feature Description],$A2211),CHAR(34),
", SamplingFeatureGeotypeCV:  ",CHAR(34),INDEX(SamplingFeatures[Feature Geo Type],$A2211),CHAR(34),
", FeatureGeometry:  ",CHAR(34),INDEX(SamplingFeatures[Feature Geometry],$A2211),CHAR(34),
", Elevation_m:  ",CHAR(34),INDEX(SamplingFeatures[Elevation_m],$A2211),CHAR(34),
", ElevationDatumCV:  ",CHAR(34),ElevationDatum,CHAR(34),"}"))</f>
        <v>#REF!</v>
      </c>
      <c r="L2211" t="e">
        <f>IF(INDEX(SamplingFeatures[Sampling Feature Type],$A2211)&lt;&gt;"Site","",
CONCATENATE("  - &amp;SiteID",TEXT(SUMPRODUCT(--($L$3:$L2210&lt;&gt;"")),"0000"),
" {","SamplingFeatureID:  *SamplingFeatureID",TEXT($A2211,"0000"),
", SiteTypeCV:  ",CHAR(34),INDEX(Sites[Site Type],$A2211),CHAR(34),
", Latitude:  ",INDEX(Sites[Latitude],$A2211),
", Longitude:  ",INDEX(Sites[Longitude],$A2211),
", SRSName:  ",CHAR(34),LatLonDatum,CHAR(34),"}"))</f>
        <v>#REF!</v>
      </c>
      <c r="M2211" t="e">
        <f>IF(INDEX(SamplingFeatures[Sampling Feature Type],$A2211)&lt;&gt;"Specimen","",
CONCATENATE("  - &amp;SpecimenID",TEXT(SUMPRODUCT(--($M$3:$M2210&lt;&gt;"")),"0000"),
" {","SamplingFeatureID:  *SamplingFeatureID",TEXT($A2211,"0000"),
", SpecimenTypeCV:  ",CHAR(34),INDEX(Specimens[Specimen Type],$A2211),CHAR(34),
", SpecimenMediumCV:  ",INDEX(Specimens[Specimen Medium],$A2211),
", IsFieldSpecimen:  ",CHAR(34),INDEX(Specimens[Is Field Specimen?],$A2211),CHAR(34),"}"))</f>
        <v>#REF!</v>
      </c>
      <c r="N2211" t="e">
        <f>IF(COUNTA(SpatialOffsets[])=0,"", IF(INDEX(SpatialOffsets[Spatial Offset Type],$A2211)="","",
CONCATENATE("  - &amp;SpatialOffsetID",TEXT($A2211,"0000"),
" {","SpatialOffsetTypeCV:  ",CHAR(34),INDEX(SpatialOffsets[Spatial Offset Type],$A2211),CHAR(34),
", Offset1Value:  ",INDEX(SpatialOffsets[Offset 1 Value],$A2211),
", Offset1UnitID:  ",CHAR(34),INDEX(SpatialOffsets[Offset 1 Unit],$A2211),CHAR(34),
", Offset2Value:  ",INDEX(SpatialOffsets[Offset 2 Value],$A2211),
", Offset2UnitID:  ",CHAR(34),INDEX(SpatialOffsets[Offset 2 Unit],$A2211),CHAR(34),
", Offset3Value:  ",INDEX(SpatialOffsets[Offset 3 Value],$A2211),
", Offset3UnitID:  ",CHAR(34),INDEX(SpatialOffsets[Offset 3 Unit],$A2211),CHAR(34),,"}")))</f>
        <v>#REF!</v>
      </c>
      <c r="O2211" t="e">
        <f>IF(COUNTA(RelatedFeatures[])=0,"", IF(INDEX(RelatedFeatures[First Sampling Feature Code],$A2211)="","",
CONCATENATE("  - &amp;RelationID",TEXT($A2211,"0000"),
" {","SamplingFeatureID:  *SamplingFeatureID",TEXT(MATCH(INDEX(RelatedFeatures[First Sampling Feature Code],$A2211),SamplingFeatures[Feature Code],0),"0000"),
", RelationshipTypeCV:  ",CHAR(34),INDEX(RelatedFeatures[Relationship Type],$A2211),CHAR(34),
", RelatedFeatureID: *SamplingFeatureID",TEXT(MATCH(INDEX(RelatedFeatures[Second Sampling Feature Code],$A2211),SamplingFeatures[Feature Code],0),"0000"),
", SpatialOffsetID:  ",IF(INDEX(RelatedFeatures[Offset Number],$A2211)="","",CONCATENATE("*SpatialOffsetID",TEXT(INDEX(RelatedFeatures[Offset Number],$A2211),"0000"))),"}")))</f>
        <v>#REF!</v>
      </c>
      <c r="P2211" t="e">
        <f>IF(INDEX(Methods[Method Type],$A2211)="","",
CONCATENATE("  - &amp;MethodID",TEXT($A2211,"0000"),
" {","MethodTypeCV:  ",CHAR(34),INDEX(Methods[Method Type],$A2211),CHAR(34),
", MethodCode:  ",CHAR(34),INDEX(Methods[Method Code],$A2211),CHAR(34),
", MethodName:  ",CHAR(34),INDEX(Methods[Method Name],$A2211),CHAR(34),
", MethodDescription:  ",CHAR(34),INDEX(Methods[Method Description],$A2211),CHAR(34),
", MethodLink:  ",CHAR(34),INDEX(Methods[Method Link],$A2211),CHAR(34),
", OrganizationID: *OrganizationID",TEXT(MATCH(INDEX(Methods[Organization Name],$A2211),Organizations[Organization Name],0),"0000"),"}"))</f>
        <v>#REF!</v>
      </c>
      <c r="Q2211" t="e">
        <f>IF(INDEX(Variables[Variable Type],$A2211)="","",
CONCATENATE("  - &amp;VariableID",TEXT($A2211,"0000"),
" {","VariableTypeCV:  ",CHAR(34),INDEX(Variables[Variable Type],$A2211),CHAR(34),
", VariableCode:  ",CHAR(34),INDEX(Variables[Variable Code],$A2211),CHAR(34),
", VariableNameCV:  ",CHAR(34),INDEX(Variables[Variable Name],$A2211),CHAR(34),
", VariableDefinition:  ",CHAR(34),INDEX(Variables[Variable Definition],$A2211),CHAR(34),
", SpecciationCV:  ",CHAR(34),INDEX(Variables[Speciation],$A2211),CHAR(34),
", NoDataValue:  ",CHAR(34),INDEX(Variables[No Data Value],$A2211),CHAR(34),"}"))</f>
        <v>#REF!</v>
      </c>
    </row>
    <row r="2212" spans="1:17" x14ac:dyDescent="0.25">
      <c r="A2212">
        <v>2209</v>
      </c>
      <c r="D2212" t="e">
        <f>IF(INDEX(People[First Name],$A2212)="","",
CONCATENATE("  - &amp;PersonID",TEXT($A2212,"0000"),
" {","PersonFirstName:  ",CHAR(34),INDEX(People[First Name],$A2212),CHAR(34),
", PersonMiddleName:  ",CHAR(34),INDEX(People[Middle Name],$A2212),CHAR(34),
", PersonLastName:  ",CHAR(34),INDEX(People[Last Name],$A2212),CHAR(34),"}"))</f>
        <v>#REF!</v>
      </c>
      <c r="E2212" t="e">
        <f>IF(INDEX(Organizations[Organization Type '[CV']],$A2212)="","",
CONCATENATE("  - &amp;OrganizationID",TEXT($A2212,"0000"),
" {","OrganizationTypeCV:  ",CHAR(34),INDEX(Organizations[Organization Type '[CV']],$A2212),CHAR(34),
", OrganizationCode:  ",CHAR(34),INDEX(Organizations[Organization Code],$A2212),CHAR(34),
", OrganizationName:  ",CHAR(34),INDEX(Organizations[Organization Name],$A2212),CHAR(34),
", OrganizationDescription:  ",CHAR(34),INDEX(Organizations[Organization Description],$A2212),CHAR(34),
", OrganizationLink:  ",CHAR(34),INDEX(Organizations[Organization Link],$A2212),CHAR(34),"}"))</f>
        <v>#REF!</v>
      </c>
      <c r="F2212" t="e">
        <f>IF(INDEX(People[First Name],$A2212)="","",
CONCATENATE("  - &amp;AffiliationID",TEXT($A2212,"0000"),
" {PersonID: *PersonID",TEXT($A2212,"0000"),
", OrganizationID: *OrganizationID",TEXT(MATCH(INDEX(People[Organization Name],$A2212),Organizations[Organization Name],0),"0000"),
", IsPrimaryOrganizationContact: , AffiliationStartDate: , AffiliationEndDate: , PrimaryPhone: ",
", PrimaryEmail: ",CHAR(34),INDEX(People[Primary Email],$A2212),CHAR(34),
", PrimaryAddress: ",CHAR(34),INDEX(People[Primary Address],$A2212),CHAR(34),
", PersonLink: }"))</f>
        <v>#REF!</v>
      </c>
      <c r="H2212" t="e">
        <f>IF(COUNTA(CitationInformation)=0,"",IF(INDEX(AuthorList[Author Name],$A2212)="","",
CONCATENATE("  - &amp;AuthorListID",TEXT($A2212,"0000"),
"  {CitationID: *CitationID0001",
", PersonID: *PersonID",TEXT(MATCH(INDEX(AuthorList[Author Name],$A2212),People[Full Name],0),"0000"),
", AuthorOrder: ",INDEX(AuthorList[Author Number],$A2212),"}")))</f>
        <v>#REF!</v>
      </c>
      <c r="K2212" t="e">
        <f>IF(INDEX(SamplingFeatures[Feature Code],$A2212)="","",
CONCATENATE("  - &amp;SamplingFeatureID",TEXT($A2212,"0000"),
" {","SamplingFeatureUUID:  ",CHAR(34),INDEX(SamplingFeatures[Sampling Feature UUID],$A2212),CHAR(34),
", SamplingFeatureTypeCV:  ",CHAR(34),INDEX(SamplingFeatures[Sampling Feature Type],$A2212),CHAR(34),
", SamplingFeatureCode:  ",CHAR(34),INDEX(SamplingFeatures[Feature Code],$A2212),CHAR(34),
", SamplingFeatureName:  ",CHAR(34),INDEX(SamplingFeatures[Feature Name],$A2212),CHAR(34),
", SamplingFeatureDescription:  ",CHAR(34),INDEX(SamplingFeatures[Feature Description],$A2212),CHAR(34),
", SamplingFeatureGeotypeCV:  ",CHAR(34),INDEX(SamplingFeatures[Feature Geo Type],$A2212),CHAR(34),
", FeatureGeometry:  ",CHAR(34),INDEX(SamplingFeatures[Feature Geometry],$A2212),CHAR(34),
", Elevation_m:  ",CHAR(34),INDEX(SamplingFeatures[Elevation_m],$A2212),CHAR(34),
", ElevationDatumCV:  ",CHAR(34),ElevationDatum,CHAR(34),"}"))</f>
        <v>#REF!</v>
      </c>
      <c r="L2212" t="e">
        <f>IF(INDEX(SamplingFeatures[Sampling Feature Type],$A2212)&lt;&gt;"Site","",
CONCATENATE("  - &amp;SiteID",TEXT(SUMPRODUCT(--($L$3:$L2211&lt;&gt;"")),"0000"),
" {","SamplingFeatureID:  *SamplingFeatureID",TEXT($A2212,"0000"),
", SiteTypeCV:  ",CHAR(34),INDEX(Sites[Site Type],$A2212),CHAR(34),
", Latitude:  ",INDEX(Sites[Latitude],$A2212),
", Longitude:  ",INDEX(Sites[Longitude],$A2212),
", SRSName:  ",CHAR(34),LatLonDatum,CHAR(34),"}"))</f>
        <v>#REF!</v>
      </c>
      <c r="M2212" t="e">
        <f>IF(INDEX(SamplingFeatures[Sampling Feature Type],$A2212)&lt;&gt;"Specimen","",
CONCATENATE("  - &amp;SpecimenID",TEXT(SUMPRODUCT(--($M$3:$M2211&lt;&gt;"")),"0000"),
" {","SamplingFeatureID:  *SamplingFeatureID",TEXT($A2212,"0000"),
", SpecimenTypeCV:  ",CHAR(34),INDEX(Specimens[Specimen Type],$A2212),CHAR(34),
", SpecimenMediumCV:  ",INDEX(Specimens[Specimen Medium],$A2212),
", IsFieldSpecimen:  ",CHAR(34),INDEX(Specimens[Is Field Specimen?],$A2212),CHAR(34),"}"))</f>
        <v>#REF!</v>
      </c>
      <c r="N2212" t="e">
        <f>IF(COUNTA(SpatialOffsets[])=0,"", IF(INDEX(SpatialOffsets[Spatial Offset Type],$A2212)="","",
CONCATENATE("  - &amp;SpatialOffsetID",TEXT($A2212,"0000"),
" {","SpatialOffsetTypeCV:  ",CHAR(34),INDEX(SpatialOffsets[Spatial Offset Type],$A2212),CHAR(34),
", Offset1Value:  ",INDEX(SpatialOffsets[Offset 1 Value],$A2212),
", Offset1UnitID:  ",CHAR(34),INDEX(SpatialOffsets[Offset 1 Unit],$A2212),CHAR(34),
", Offset2Value:  ",INDEX(SpatialOffsets[Offset 2 Value],$A2212),
", Offset2UnitID:  ",CHAR(34),INDEX(SpatialOffsets[Offset 2 Unit],$A2212),CHAR(34),
", Offset3Value:  ",INDEX(SpatialOffsets[Offset 3 Value],$A2212),
", Offset3UnitID:  ",CHAR(34),INDEX(SpatialOffsets[Offset 3 Unit],$A2212),CHAR(34),,"}")))</f>
        <v>#REF!</v>
      </c>
      <c r="O2212" t="e">
        <f>IF(COUNTA(RelatedFeatures[])=0,"", IF(INDEX(RelatedFeatures[First Sampling Feature Code],$A2212)="","",
CONCATENATE("  - &amp;RelationID",TEXT($A2212,"0000"),
" {","SamplingFeatureID:  *SamplingFeatureID",TEXT(MATCH(INDEX(RelatedFeatures[First Sampling Feature Code],$A2212),SamplingFeatures[Feature Code],0),"0000"),
", RelationshipTypeCV:  ",CHAR(34),INDEX(RelatedFeatures[Relationship Type],$A2212),CHAR(34),
", RelatedFeatureID: *SamplingFeatureID",TEXT(MATCH(INDEX(RelatedFeatures[Second Sampling Feature Code],$A2212),SamplingFeatures[Feature Code],0),"0000"),
", SpatialOffsetID:  ",IF(INDEX(RelatedFeatures[Offset Number],$A2212)="","",CONCATENATE("*SpatialOffsetID",TEXT(INDEX(RelatedFeatures[Offset Number],$A2212),"0000"))),"}")))</f>
        <v>#REF!</v>
      </c>
      <c r="P2212" t="e">
        <f>IF(INDEX(Methods[Method Type],$A2212)="","",
CONCATENATE("  - &amp;MethodID",TEXT($A2212,"0000"),
" {","MethodTypeCV:  ",CHAR(34),INDEX(Methods[Method Type],$A2212),CHAR(34),
", MethodCode:  ",CHAR(34),INDEX(Methods[Method Code],$A2212),CHAR(34),
", MethodName:  ",CHAR(34),INDEX(Methods[Method Name],$A2212),CHAR(34),
", MethodDescription:  ",CHAR(34),INDEX(Methods[Method Description],$A2212),CHAR(34),
", MethodLink:  ",CHAR(34),INDEX(Methods[Method Link],$A2212),CHAR(34),
", OrganizationID: *OrganizationID",TEXT(MATCH(INDEX(Methods[Organization Name],$A2212),Organizations[Organization Name],0),"0000"),"}"))</f>
        <v>#REF!</v>
      </c>
      <c r="Q2212" t="e">
        <f>IF(INDEX(Variables[Variable Type],$A2212)="","",
CONCATENATE("  - &amp;VariableID",TEXT($A2212,"0000"),
" {","VariableTypeCV:  ",CHAR(34),INDEX(Variables[Variable Type],$A2212),CHAR(34),
", VariableCode:  ",CHAR(34),INDEX(Variables[Variable Code],$A2212),CHAR(34),
", VariableNameCV:  ",CHAR(34),INDEX(Variables[Variable Name],$A2212),CHAR(34),
", VariableDefinition:  ",CHAR(34),INDEX(Variables[Variable Definition],$A2212),CHAR(34),
", SpecciationCV:  ",CHAR(34),INDEX(Variables[Speciation],$A2212),CHAR(34),
", NoDataValue:  ",CHAR(34),INDEX(Variables[No Data Value],$A2212),CHAR(34),"}"))</f>
        <v>#REF!</v>
      </c>
    </row>
    <row r="2213" spans="1:17" x14ac:dyDescent="0.25">
      <c r="A2213">
        <v>2210</v>
      </c>
      <c r="D2213" t="e">
        <f>IF(INDEX(People[First Name],$A2213)="","",
CONCATENATE("  - &amp;PersonID",TEXT($A2213,"0000"),
" {","PersonFirstName:  ",CHAR(34),INDEX(People[First Name],$A2213),CHAR(34),
", PersonMiddleName:  ",CHAR(34),INDEX(People[Middle Name],$A2213),CHAR(34),
", PersonLastName:  ",CHAR(34),INDEX(People[Last Name],$A2213),CHAR(34),"}"))</f>
        <v>#REF!</v>
      </c>
      <c r="E2213" t="e">
        <f>IF(INDEX(Organizations[Organization Type '[CV']],$A2213)="","",
CONCATENATE("  - &amp;OrganizationID",TEXT($A2213,"0000"),
" {","OrganizationTypeCV:  ",CHAR(34),INDEX(Organizations[Organization Type '[CV']],$A2213),CHAR(34),
", OrganizationCode:  ",CHAR(34),INDEX(Organizations[Organization Code],$A2213),CHAR(34),
", OrganizationName:  ",CHAR(34),INDEX(Organizations[Organization Name],$A2213),CHAR(34),
", OrganizationDescription:  ",CHAR(34),INDEX(Organizations[Organization Description],$A2213),CHAR(34),
", OrganizationLink:  ",CHAR(34),INDEX(Organizations[Organization Link],$A2213),CHAR(34),"}"))</f>
        <v>#REF!</v>
      </c>
      <c r="F2213" t="e">
        <f>IF(INDEX(People[First Name],$A2213)="","",
CONCATENATE("  - &amp;AffiliationID",TEXT($A2213,"0000"),
" {PersonID: *PersonID",TEXT($A2213,"0000"),
", OrganizationID: *OrganizationID",TEXT(MATCH(INDEX(People[Organization Name],$A2213),Organizations[Organization Name],0),"0000"),
", IsPrimaryOrganizationContact: , AffiliationStartDate: , AffiliationEndDate: , PrimaryPhone: ",
", PrimaryEmail: ",CHAR(34),INDEX(People[Primary Email],$A2213),CHAR(34),
", PrimaryAddress: ",CHAR(34),INDEX(People[Primary Address],$A2213),CHAR(34),
", PersonLink: }"))</f>
        <v>#REF!</v>
      </c>
      <c r="H2213" t="e">
        <f>IF(COUNTA(CitationInformation)=0,"",IF(INDEX(AuthorList[Author Name],$A2213)="","",
CONCATENATE("  - &amp;AuthorListID",TEXT($A2213,"0000"),
"  {CitationID: *CitationID0001",
", PersonID: *PersonID",TEXT(MATCH(INDEX(AuthorList[Author Name],$A2213),People[Full Name],0),"0000"),
", AuthorOrder: ",INDEX(AuthorList[Author Number],$A2213),"}")))</f>
        <v>#REF!</v>
      </c>
      <c r="K2213" t="e">
        <f>IF(INDEX(SamplingFeatures[Feature Code],$A2213)="","",
CONCATENATE("  - &amp;SamplingFeatureID",TEXT($A2213,"0000"),
" {","SamplingFeatureUUID:  ",CHAR(34),INDEX(SamplingFeatures[Sampling Feature UUID],$A2213),CHAR(34),
", SamplingFeatureTypeCV:  ",CHAR(34),INDEX(SamplingFeatures[Sampling Feature Type],$A2213),CHAR(34),
", SamplingFeatureCode:  ",CHAR(34),INDEX(SamplingFeatures[Feature Code],$A2213),CHAR(34),
", SamplingFeatureName:  ",CHAR(34),INDEX(SamplingFeatures[Feature Name],$A2213),CHAR(34),
", SamplingFeatureDescription:  ",CHAR(34),INDEX(SamplingFeatures[Feature Description],$A2213),CHAR(34),
", SamplingFeatureGeotypeCV:  ",CHAR(34),INDEX(SamplingFeatures[Feature Geo Type],$A2213),CHAR(34),
", FeatureGeometry:  ",CHAR(34),INDEX(SamplingFeatures[Feature Geometry],$A2213),CHAR(34),
", Elevation_m:  ",CHAR(34),INDEX(SamplingFeatures[Elevation_m],$A2213),CHAR(34),
", ElevationDatumCV:  ",CHAR(34),ElevationDatum,CHAR(34),"}"))</f>
        <v>#REF!</v>
      </c>
      <c r="L2213" t="e">
        <f>IF(INDEX(SamplingFeatures[Sampling Feature Type],$A2213)&lt;&gt;"Site","",
CONCATENATE("  - &amp;SiteID",TEXT(SUMPRODUCT(--($L$3:$L2212&lt;&gt;"")),"0000"),
" {","SamplingFeatureID:  *SamplingFeatureID",TEXT($A2213,"0000"),
", SiteTypeCV:  ",CHAR(34),INDEX(Sites[Site Type],$A2213),CHAR(34),
", Latitude:  ",INDEX(Sites[Latitude],$A2213),
", Longitude:  ",INDEX(Sites[Longitude],$A2213),
", SRSName:  ",CHAR(34),LatLonDatum,CHAR(34),"}"))</f>
        <v>#REF!</v>
      </c>
      <c r="M2213" t="e">
        <f>IF(INDEX(SamplingFeatures[Sampling Feature Type],$A2213)&lt;&gt;"Specimen","",
CONCATENATE("  - &amp;SpecimenID",TEXT(SUMPRODUCT(--($M$3:$M2212&lt;&gt;"")),"0000"),
" {","SamplingFeatureID:  *SamplingFeatureID",TEXT($A2213,"0000"),
", SpecimenTypeCV:  ",CHAR(34),INDEX(Specimens[Specimen Type],$A2213),CHAR(34),
", SpecimenMediumCV:  ",INDEX(Specimens[Specimen Medium],$A2213),
", IsFieldSpecimen:  ",CHAR(34),INDEX(Specimens[Is Field Specimen?],$A2213),CHAR(34),"}"))</f>
        <v>#REF!</v>
      </c>
      <c r="N2213" t="e">
        <f>IF(COUNTA(SpatialOffsets[])=0,"", IF(INDEX(SpatialOffsets[Spatial Offset Type],$A2213)="","",
CONCATENATE("  - &amp;SpatialOffsetID",TEXT($A2213,"0000"),
" {","SpatialOffsetTypeCV:  ",CHAR(34),INDEX(SpatialOffsets[Spatial Offset Type],$A2213),CHAR(34),
", Offset1Value:  ",INDEX(SpatialOffsets[Offset 1 Value],$A2213),
", Offset1UnitID:  ",CHAR(34),INDEX(SpatialOffsets[Offset 1 Unit],$A2213),CHAR(34),
", Offset2Value:  ",INDEX(SpatialOffsets[Offset 2 Value],$A2213),
", Offset2UnitID:  ",CHAR(34),INDEX(SpatialOffsets[Offset 2 Unit],$A2213),CHAR(34),
", Offset3Value:  ",INDEX(SpatialOffsets[Offset 3 Value],$A2213),
", Offset3UnitID:  ",CHAR(34),INDEX(SpatialOffsets[Offset 3 Unit],$A2213),CHAR(34),,"}")))</f>
        <v>#REF!</v>
      </c>
      <c r="O2213" t="e">
        <f>IF(COUNTA(RelatedFeatures[])=0,"", IF(INDEX(RelatedFeatures[First Sampling Feature Code],$A2213)="","",
CONCATENATE("  - &amp;RelationID",TEXT($A2213,"0000"),
" {","SamplingFeatureID:  *SamplingFeatureID",TEXT(MATCH(INDEX(RelatedFeatures[First Sampling Feature Code],$A2213),SamplingFeatures[Feature Code],0),"0000"),
", RelationshipTypeCV:  ",CHAR(34),INDEX(RelatedFeatures[Relationship Type],$A2213),CHAR(34),
", RelatedFeatureID: *SamplingFeatureID",TEXT(MATCH(INDEX(RelatedFeatures[Second Sampling Feature Code],$A2213),SamplingFeatures[Feature Code],0),"0000"),
", SpatialOffsetID:  ",IF(INDEX(RelatedFeatures[Offset Number],$A2213)="","",CONCATENATE("*SpatialOffsetID",TEXT(INDEX(RelatedFeatures[Offset Number],$A2213),"0000"))),"}")))</f>
        <v>#REF!</v>
      </c>
      <c r="P2213" t="e">
        <f>IF(INDEX(Methods[Method Type],$A2213)="","",
CONCATENATE("  - &amp;MethodID",TEXT($A2213,"0000"),
" {","MethodTypeCV:  ",CHAR(34),INDEX(Methods[Method Type],$A2213),CHAR(34),
", MethodCode:  ",CHAR(34),INDEX(Methods[Method Code],$A2213),CHAR(34),
", MethodName:  ",CHAR(34),INDEX(Methods[Method Name],$A2213),CHAR(34),
", MethodDescription:  ",CHAR(34),INDEX(Methods[Method Description],$A2213),CHAR(34),
", MethodLink:  ",CHAR(34),INDEX(Methods[Method Link],$A2213),CHAR(34),
", OrganizationID: *OrganizationID",TEXT(MATCH(INDEX(Methods[Organization Name],$A2213),Organizations[Organization Name],0),"0000"),"}"))</f>
        <v>#REF!</v>
      </c>
      <c r="Q2213" t="e">
        <f>IF(INDEX(Variables[Variable Type],$A2213)="","",
CONCATENATE("  - &amp;VariableID",TEXT($A2213,"0000"),
" {","VariableTypeCV:  ",CHAR(34),INDEX(Variables[Variable Type],$A2213),CHAR(34),
", VariableCode:  ",CHAR(34),INDEX(Variables[Variable Code],$A2213),CHAR(34),
", VariableNameCV:  ",CHAR(34),INDEX(Variables[Variable Name],$A2213),CHAR(34),
", VariableDefinition:  ",CHAR(34),INDEX(Variables[Variable Definition],$A2213),CHAR(34),
", SpecciationCV:  ",CHAR(34),INDEX(Variables[Speciation],$A2213),CHAR(34),
", NoDataValue:  ",CHAR(34),INDEX(Variables[No Data Value],$A2213),CHAR(34),"}"))</f>
        <v>#REF!</v>
      </c>
    </row>
    <row r="2214" spans="1:17" x14ac:dyDescent="0.25">
      <c r="A2214">
        <v>2211</v>
      </c>
      <c r="D2214" t="e">
        <f>IF(INDEX(People[First Name],$A2214)="","",
CONCATENATE("  - &amp;PersonID",TEXT($A2214,"0000"),
" {","PersonFirstName:  ",CHAR(34),INDEX(People[First Name],$A2214),CHAR(34),
", PersonMiddleName:  ",CHAR(34),INDEX(People[Middle Name],$A2214),CHAR(34),
", PersonLastName:  ",CHAR(34),INDEX(People[Last Name],$A2214),CHAR(34),"}"))</f>
        <v>#REF!</v>
      </c>
      <c r="E2214" t="e">
        <f>IF(INDEX(Organizations[Organization Type '[CV']],$A2214)="","",
CONCATENATE("  - &amp;OrganizationID",TEXT($A2214,"0000"),
" {","OrganizationTypeCV:  ",CHAR(34),INDEX(Organizations[Organization Type '[CV']],$A2214),CHAR(34),
", OrganizationCode:  ",CHAR(34),INDEX(Organizations[Organization Code],$A2214),CHAR(34),
", OrganizationName:  ",CHAR(34),INDEX(Organizations[Organization Name],$A2214),CHAR(34),
", OrganizationDescription:  ",CHAR(34),INDEX(Organizations[Organization Description],$A2214),CHAR(34),
", OrganizationLink:  ",CHAR(34),INDEX(Organizations[Organization Link],$A2214),CHAR(34),"}"))</f>
        <v>#REF!</v>
      </c>
      <c r="F2214" t="e">
        <f>IF(INDEX(People[First Name],$A2214)="","",
CONCATENATE("  - &amp;AffiliationID",TEXT($A2214,"0000"),
" {PersonID: *PersonID",TEXT($A2214,"0000"),
", OrganizationID: *OrganizationID",TEXT(MATCH(INDEX(People[Organization Name],$A2214),Organizations[Organization Name],0),"0000"),
", IsPrimaryOrganizationContact: , AffiliationStartDate: , AffiliationEndDate: , PrimaryPhone: ",
", PrimaryEmail: ",CHAR(34),INDEX(People[Primary Email],$A2214),CHAR(34),
", PrimaryAddress: ",CHAR(34),INDEX(People[Primary Address],$A2214),CHAR(34),
", PersonLink: }"))</f>
        <v>#REF!</v>
      </c>
      <c r="H2214" t="e">
        <f>IF(COUNTA(CitationInformation)=0,"",IF(INDEX(AuthorList[Author Name],$A2214)="","",
CONCATENATE("  - &amp;AuthorListID",TEXT($A2214,"0000"),
"  {CitationID: *CitationID0001",
", PersonID: *PersonID",TEXT(MATCH(INDEX(AuthorList[Author Name],$A2214),People[Full Name],0),"0000"),
", AuthorOrder: ",INDEX(AuthorList[Author Number],$A2214),"}")))</f>
        <v>#REF!</v>
      </c>
      <c r="K2214" t="e">
        <f>IF(INDEX(SamplingFeatures[Feature Code],$A2214)="","",
CONCATENATE("  - &amp;SamplingFeatureID",TEXT($A2214,"0000"),
" {","SamplingFeatureUUID:  ",CHAR(34),INDEX(SamplingFeatures[Sampling Feature UUID],$A2214),CHAR(34),
", SamplingFeatureTypeCV:  ",CHAR(34),INDEX(SamplingFeatures[Sampling Feature Type],$A2214),CHAR(34),
", SamplingFeatureCode:  ",CHAR(34),INDEX(SamplingFeatures[Feature Code],$A2214),CHAR(34),
", SamplingFeatureName:  ",CHAR(34),INDEX(SamplingFeatures[Feature Name],$A2214),CHAR(34),
", SamplingFeatureDescription:  ",CHAR(34),INDEX(SamplingFeatures[Feature Description],$A2214),CHAR(34),
", SamplingFeatureGeotypeCV:  ",CHAR(34),INDEX(SamplingFeatures[Feature Geo Type],$A2214),CHAR(34),
", FeatureGeometry:  ",CHAR(34),INDEX(SamplingFeatures[Feature Geometry],$A2214),CHAR(34),
", Elevation_m:  ",CHAR(34),INDEX(SamplingFeatures[Elevation_m],$A2214),CHAR(34),
", ElevationDatumCV:  ",CHAR(34),ElevationDatum,CHAR(34),"}"))</f>
        <v>#REF!</v>
      </c>
      <c r="L2214" t="e">
        <f>IF(INDEX(SamplingFeatures[Sampling Feature Type],$A2214)&lt;&gt;"Site","",
CONCATENATE("  - &amp;SiteID",TEXT(SUMPRODUCT(--($L$3:$L2213&lt;&gt;"")),"0000"),
" {","SamplingFeatureID:  *SamplingFeatureID",TEXT($A2214,"0000"),
", SiteTypeCV:  ",CHAR(34),INDEX(Sites[Site Type],$A2214),CHAR(34),
", Latitude:  ",INDEX(Sites[Latitude],$A2214),
", Longitude:  ",INDEX(Sites[Longitude],$A2214),
", SRSName:  ",CHAR(34),LatLonDatum,CHAR(34),"}"))</f>
        <v>#REF!</v>
      </c>
      <c r="M2214" t="e">
        <f>IF(INDEX(SamplingFeatures[Sampling Feature Type],$A2214)&lt;&gt;"Specimen","",
CONCATENATE("  - &amp;SpecimenID",TEXT(SUMPRODUCT(--($M$3:$M2213&lt;&gt;"")),"0000"),
" {","SamplingFeatureID:  *SamplingFeatureID",TEXT($A2214,"0000"),
", SpecimenTypeCV:  ",CHAR(34),INDEX(Specimens[Specimen Type],$A2214),CHAR(34),
", SpecimenMediumCV:  ",INDEX(Specimens[Specimen Medium],$A2214),
", IsFieldSpecimen:  ",CHAR(34),INDEX(Specimens[Is Field Specimen?],$A2214),CHAR(34),"}"))</f>
        <v>#REF!</v>
      </c>
      <c r="N2214" t="e">
        <f>IF(COUNTA(SpatialOffsets[])=0,"", IF(INDEX(SpatialOffsets[Spatial Offset Type],$A2214)="","",
CONCATENATE("  - &amp;SpatialOffsetID",TEXT($A2214,"0000"),
" {","SpatialOffsetTypeCV:  ",CHAR(34),INDEX(SpatialOffsets[Spatial Offset Type],$A2214),CHAR(34),
", Offset1Value:  ",INDEX(SpatialOffsets[Offset 1 Value],$A2214),
", Offset1UnitID:  ",CHAR(34),INDEX(SpatialOffsets[Offset 1 Unit],$A2214),CHAR(34),
", Offset2Value:  ",INDEX(SpatialOffsets[Offset 2 Value],$A2214),
", Offset2UnitID:  ",CHAR(34),INDEX(SpatialOffsets[Offset 2 Unit],$A2214),CHAR(34),
", Offset3Value:  ",INDEX(SpatialOffsets[Offset 3 Value],$A2214),
", Offset3UnitID:  ",CHAR(34),INDEX(SpatialOffsets[Offset 3 Unit],$A2214),CHAR(34),,"}")))</f>
        <v>#REF!</v>
      </c>
      <c r="O2214" t="e">
        <f>IF(COUNTA(RelatedFeatures[])=0,"", IF(INDEX(RelatedFeatures[First Sampling Feature Code],$A2214)="","",
CONCATENATE("  - &amp;RelationID",TEXT($A2214,"0000"),
" {","SamplingFeatureID:  *SamplingFeatureID",TEXT(MATCH(INDEX(RelatedFeatures[First Sampling Feature Code],$A2214),SamplingFeatures[Feature Code],0),"0000"),
", RelationshipTypeCV:  ",CHAR(34),INDEX(RelatedFeatures[Relationship Type],$A2214),CHAR(34),
", RelatedFeatureID: *SamplingFeatureID",TEXT(MATCH(INDEX(RelatedFeatures[Second Sampling Feature Code],$A2214),SamplingFeatures[Feature Code],0),"0000"),
", SpatialOffsetID:  ",IF(INDEX(RelatedFeatures[Offset Number],$A2214)="","",CONCATENATE("*SpatialOffsetID",TEXT(INDEX(RelatedFeatures[Offset Number],$A2214),"0000"))),"}")))</f>
        <v>#REF!</v>
      </c>
      <c r="P2214" t="e">
        <f>IF(INDEX(Methods[Method Type],$A2214)="","",
CONCATENATE("  - &amp;MethodID",TEXT($A2214,"0000"),
" {","MethodTypeCV:  ",CHAR(34),INDEX(Methods[Method Type],$A2214),CHAR(34),
", MethodCode:  ",CHAR(34),INDEX(Methods[Method Code],$A2214),CHAR(34),
", MethodName:  ",CHAR(34),INDEX(Methods[Method Name],$A2214),CHAR(34),
", MethodDescription:  ",CHAR(34),INDEX(Methods[Method Description],$A2214),CHAR(34),
", MethodLink:  ",CHAR(34),INDEX(Methods[Method Link],$A2214),CHAR(34),
", OrganizationID: *OrganizationID",TEXT(MATCH(INDEX(Methods[Organization Name],$A2214),Organizations[Organization Name],0),"0000"),"}"))</f>
        <v>#REF!</v>
      </c>
      <c r="Q2214" t="e">
        <f>IF(INDEX(Variables[Variable Type],$A2214)="","",
CONCATENATE("  - &amp;VariableID",TEXT($A2214,"0000"),
" {","VariableTypeCV:  ",CHAR(34),INDEX(Variables[Variable Type],$A2214),CHAR(34),
", VariableCode:  ",CHAR(34),INDEX(Variables[Variable Code],$A2214),CHAR(34),
", VariableNameCV:  ",CHAR(34),INDEX(Variables[Variable Name],$A2214),CHAR(34),
", VariableDefinition:  ",CHAR(34),INDEX(Variables[Variable Definition],$A2214),CHAR(34),
", SpecciationCV:  ",CHAR(34),INDEX(Variables[Speciation],$A2214),CHAR(34),
", NoDataValue:  ",CHAR(34),INDEX(Variables[No Data Value],$A2214),CHAR(34),"}"))</f>
        <v>#REF!</v>
      </c>
    </row>
    <row r="2215" spans="1:17" x14ac:dyDescent="0.25">
      <c r="A2215">
        <v>2212</v>
      </c>
      <c r="D2215" t="e">
        <f>IF(INDEX(People[First Name],$A2215)="","",
CONCATENATE("  - &amp;PersonID",TEXT($A2215,"0000"),
" {","PersonFirstName:  ",CHAR(34),INDEX(People[First Name],$A2215),CHAR(34),
", PersonMiddleName:  ",CHAR(34),INDEX(People[Middle Name],$A2215),CHAR(34),
", PersonLastName:  ",CHAR(34),INDEX(People[Last Name],$A2215),CHAR(34),"}"))</f>
        <v>#REF!</v>
      </c>
      <c r="E2215" t="e">
        <f>IF(INDEX(Organizations[Organization Type '[CV']],$A2215)="","",
CONCATENATE("  - &amp;OrganizationID",TEXT($A2215,"0000"),
" {","OrganizationTypeCV:  ",CHAR(34),INDEX(Organizations[Organization Type '[CV']],$A2215),CHAR(34),
", OrganizationCode:  ",CHAR(34),INDEX(Organizations[Organization Code],$A2215),CHAR(34),
", OrganizationName:  ",CHAR(34),INDEX(Organizations[Organization Name],$A2215),CHAR(34),
", OrganizationDescription:  ",CHAR(34),INDEX(Organizations[Organization Description],$A2215),CHAR(34),
", OrganizationLink:  ",CHAR(34),INDEX(Organizations[Organization Link],$A2215),CHAR(34),"}"))</f>
        <v>#REF!</v>
      </c>
      <c r="F2215" t="e">
        <f>IF(INDEX(People[First Name],$A2215)="","",
CONCATENATE("  - &amp;AffiliationID",TEXT($A2215,"0000"),
" {PersonID: *PersonID",TEXT($A2215,"0000"),
", OrganizationID: *OrganizationID",TEXT(MATCH(INDEX(People[Organization Name],$A2215),Organizations[Organization Name],0),"0000"),
", IsPrimaryOrganizationContact: , AffiliationStartDate: , AffiliationEndDate: , PrimaryPhone: ",
", PrimaryEmail: ",CHAR(34),INDEX(People[Primary Email],$A2215),CHAR(34),
", PrimaryAddress: ",CHAR(34),INDEX(People[Primary Address],$A2215),CHAR(34),
", PersonLink: }"))</f>
        <v>#REF!</v>
      </c>
      <c r="H2215" t="e">
        <f>IF(COUNTA(CitationInformation)=0,"",IF(INDEX(AuthorList[Author Name],$A2215)="","",
CONCATENATE("  - &amp;AuthorListID",TEXT($A2215,"0000"),
"  {CitationID: *CitationID0001",
", PersonID: *PersonID",TEXT(MATCH(INDEX(AuthorList[Author Name],$A2215),People[Full Name],0),"0000"),
", AuthorOrder: ",INDEX(AuthorList[Author Number],$A2215),"}")))</f>
        <v>#REF!</v>
      </c>
      <c r="K2215" t="e">
        <f>IF(INDEX(SamplingFeatures[Feature Code],$A2215)="","",
CONCATENATE("  - &amp;SamplingFeatureID",TEXT($A2215,"0000"),
" {","SamplingFeatureUUID:  ",CHAR(34),INDEX(SamplingFeatures[Sampling Feature UUID],$A2215),CHAR(34),
", SamplingFeatureTypeCV:  ",CHAR(34),INDEX(SamplingFeatures[Sampling Feature Type],$A2215),CHAR(34),
", SamplingFeatureCode:  ",CHAR(34),INDEX(SamplingFeatures[Feature Code],$A2215),CHAR(34),
", SamplingFeatureName:  ",CHAR(34),INDEX(SamplingFeatures[Feature Name],$A2215),CHAR(34),
", SamplingFeatureDescription:  ",CHAR(34),INDEX(SamplingFeatures[Feature Description],$A2215),CHAR(34),
", SamplingFeatureGeotypeCV:  ",CHAR(34),INDEX(SamplingFeatures[Feature Geo Type],$A2215),CHAR(34),
", FeatureGeometry:  ",CHAR(34),INDEX(SamplingFeatures[Feature Geometry],$A2215),CHAR(34),
", Elevation_m:  ",CHAR(34),INDEX(SamplingFeatures[Elevation_m],$A2215),CHAR(34),
", ElevationDatumCV:  ",CHAR(34),ElevationDatum,CHAR(34),"}"))</f>
        <v>#REF!</v>
      </c>
      <c r="L2215" t="e">
        <f>IF(INDEX(SamplingFeatures[Sampling Feature Type],$A2215)&lt;&gt;"Site","",
CONCATENATE("  - &amp;SiteID",TEXT(SUMPRODUCT(--($L$3:$L2214&lt;&gt;"")),"0000"),
" {","SamplingFeatureID:  *SamplingFeatureID",TEXT($A2215,"0000"),
", SiteTypeCV:  ",CHAR(34),INDEX(Sites[Site Type],$A2215),CHAR(34),
", Latitude:  ",INDEX(Sites[Latitude],$A2215),
", Longitude:  ",INDEX(Sites[Longitude],$A2215),
", SRSName:  ",CHAR(34),LatLonDatum,CHAR(34),"}"))</f>
        <v>#REF!</v>
      </c>
      <c r="M2215" t="e">
        <f>IF(INDEX(SamplingFeatures[Sampling Feature Type],$A2215)&lt;&gt;"Specimen","",
CONCATENATE("  - &amp;SpecimenID",TEXT(SUMPRODUCT(--($M$3:$M2214&lt;&gt;"")),"0000"),
" {","SamplingFeatureID:  *SamplingFeatureID",TEXT($A2215,"0000"),
", SpecimenTypeCV:  ",CHAR(34),INDEX(Specimens[Specimen Type],$A2215),CHAR(34),
", SpecimenMediumCV:  ",INDEX(Specimens[Specimen Medium],$A2215),
", IsFieldSpecimen:  ",CHAR(34),INDEX(Specimens[Is Field Specimen?],$A2215),CHAR(34),"}"))</f>
        <v>#REF!</v>
      </c>
      <c r="N2215" t="e">
        <f>IF(COUNTA(SpatialOffsets[])=0,"", IF(INDEX(SpatialOffsets[Spatial Offset Type],$A2215)="","",
CONCATENATE("  - &amp;SpatialOffsetID",TEXT($A2215,"0000"),
" {","SpatialOffsetTypeCV:  ",CHAR(34),INDEX(SpatialOffsets[Spatial Offset Type],$A2215),CHAR(34),
", Offset1Value:  ",INDEX(SpatialOffsets[Offset 1 Value],$A2215),
", Offset1UnitID:  ",CHAR(34),INDEX(SpatialOffsets[Offset 1 Unit],$A2215),CHAR(34),
", Offset2Value:  ",INDEX(SpatialOffsets[Offset 2 Value],$A2215),
", Offset2UnitID:  ",CHAR(34),INDEX(SpatialOffsets[Offset 2 Unit],$A2215),CHAR(34),
", Offset3Value:  ",INDEX(SpatialOffsets[Offset 3 Value],$A2215),
", Offset3UnitID:  ",CHAR(34),INDEX(SpatialOffsets[Offset 3 Unit],$A2215),CHAR(34),,"}")))</f>
        <v>#REF!</v>
      </c>
      <c r="O2215" t="e">
        <f>IF(COUNTA(RelatedFeatures[])=0,"", IF(INDEX(RelatedFeatures[First Sampling Feature Code],$A2215)="","",
CONCATENATE("  - &amp;RelationID",TEXT($A2215,"0000"),
" {","SamplingFeatureID:  *SamplingFeatureID",TEXT(MATCH(INDEX(RelatedFeatures[First Sampling Feature Code],$A2215),SamplingFeatures[Feature Code],0),"0000"),
", RelationshipTypeCV:  ",CHAR(34),INDEX(RelatedFeatures[Relationship Type],$A2215),CHAR(34),
", RelatedFeatureID: *SamplingFeatureID",TEXT(MATCH(INDEX(RelatedFeatures[Second Sampling Feature Code],$A2215),SamplingFeatures[Feature Code],0),"0000"),
", SpatialOffsetID:  ",IF(INDEX(RelatedFeatures[Offset Number],$A2215)="","",CONCATENATE("*SpatialOffsetID",TEXT(INDEX(RelatedFeatures[Offset Number],$A2215),"0000"))),"}")))</f>
        <v>#REF!</v>
      </c>
      <c r="P2215" t="e">
        <f>IF(INDEX(Methods[Method Type],$A2215)="","",
CONCATENATE("  - &amp;MethodID",TEXT($A2215,"0000"),
" {","MethodTypeCV:  ",CHAR(34),INDEX(Methods[Method Type],$A2215),CHAR(34),
", MethodCode:  ",CHAR(34),INDEX(Methods[Method Code],$A2215),CHAR(34),
", MethodName:  ",CHAR(34),INDEX(Methods[Method Name],$A2215),CHAR(34),
", MethodDescription:  ",CHAR(34),INDEX(Methods[Method Description],$A2215),CHAR(34),
", MethodLink:  ",CHAR(34),INDEX(Methods[Method Link],$A2215),CHAR(34),
", OrganizationID: *OrganizationID",TEXT(MATCH(INDEX(Methods[Organization Name],$A2215),Organizations[Organization Name],0),"0000"),"}"))</f>
        <v>#REF!</v>
      </c>
      <c r="Q2215" t="e">
        <f>IF(INDEX(Variables[Variable Type],$A2215)="","",
CONCATENATE("  - &amp;VariableID",TEXT($A2215,"0000"),
" {","VariableTypeCV:  ",CHAR(34),INDEX(Variables[Variable Type],$A2215),CHAR(34),
", VariableCode:  ",CHAR(34),INDEX(Variables[Variable Code],$A2215),CHAR(34),
", VariableNameCV:  ",CHAR(34),INDEX(Variables[Variable Name],$A2215),CHAR(34),
", VariableDefinition:  ",CHAR(34),INDEX(Variables[Variable Definition],$A2215),CHAR(34),
", SpecciationCV:  ",CHAR(34),INDEX(Variables[Speciation],$A2215),CHAR(34),
", NoDataValue:  ",CHAR(34),INDEX(Variables[No Data Value],$A2215),CHAR(34),"}"))</f>
        <v>#REF!</v>
      </c>
    </row>
    <row r="2216" spans="1:17" x14ac:dyDescent="0.25">
      <c r="A2216">
        <v>2213</v>
      </c>
      <c r="D2216" t="e">
        <f>IF(INDEX(People[First Name],$A2216)="","",
CONCATENATE("  - &amp;PersonID",TEXT($A2216,"0000"),
" {","PersonFirstName:  ",CHAR(34),INDEX(People[First Name],$A2216),CHAR(34),
", PersonMiddleName:  ",CHAR(34),INDEX(People[Middle Name],$A2216),CHAR(34),
", PersonLastName:  ",CHAR(34),INDEX(People[Last Name],$A2216),CHAR(34),"}"))</f>
        <v>#REF!</v>
      </c>
      <c r="E2216" t="e">
        <f>IF(INDEX(Organizations[Organization Type '[CV']],$A2216)="","",
CONCATENATE("  - &amp;OrganizationID",TEXT($A2216,"0000"),
" {","OrganizationTypeCV:  ",CHAR(34),INDEX(Organizations[Organization Type '[CV']],$A2216),CHAR(34),
", OrganizationCode:  ",CHAR(34),INDEX(Organizations[Organization Code],$A2216),CHAR(34),
", OrganizationName:  ",CHAR(34),INDEX(Organizations[Organization Name],$A2216),CHAR(34),
", OrganizationDescription:  ",CHAR(34),INDEX(Organizations[Organization Description],$A2216),CHAR(34),
", OrganizationLink:  ",CHAR(34),INDEX(Organizations[Organization Link],$A2216),CHAR(34),"}"))</f>
        <v>#REF!</v>
      </c>
      <c r="F2216" t="e">
        <f>IF(INDEX(People[First Name],$A2216)="","",
CONCATENATE("  - &amp;AffiliationID",TEXT($A2216,"0000"),
" {PersonID: *PersonID",TEXT($A2216,"0000"),
", OrganizationID: *OrganizationID",TEXT(MATCH(INDEX(People[Organization Name],$A2216),Organizations[Organization Name],0),"0000"),
", IsPrimaryOrganizationContact: , AffiliationStartDate: , AffiliationEndDate: , PrimaryPhone: ",
", PrimaryEmail: ",CHAR(34),INDEX(People[Primary Email],$A2216),CHAR(34),
", PrimaryAddress: ",CHAR(34),INDEX(People[Primary Address],$A2216),CHAR(34),
", PersonLink: }"))</f>
        <v>#REF!</v>
      </c>
      <c r="H2216" t="e">
        <f>IF(COUNTA(CitationInformation)=0,"",IF(INDEX(AuthorList[Author Name],$A2216)="","",
CONCATENATE("  - &amp;AuthorListID",TEXT($A2216,"0000"),
"  {CitationID: *CitationID0001",
", PersonID: *PersonID",TEXT(MATCH(INDEX(AuthorList[Author Name],$A2216),People[Full Name],0),"0000"),
", AuthorOrder: ",INDEX(AuthorList[Author Number],$A2216),"}")))</f>
        <v>#REF!</v>
      </c>
      <c r="K2216" t="e">
        <f>IF(INDEX(SamplingFeatures[Feature Code],$A2216)="","",
CONCATENATE("  - &amp;SamplingFeatureID",TEXT($A2216,"0000"),
" {","SamplingFeatureUUID:  ",CHAR(34),INDEX(SamplingFeatures[Sampling Feature UUID],$A2216),CHAR(34),
", SamplingFeatureTypeCV:  ",CHAR(34),INDEX(SamplingFeatures[Sampling Feature Type],$A2216),CHAR(34),
", SamplingFeatureCode:  ",CHAR(34),INDEX(SamplingFeatures[Feature Code],$A2216),CHAR(34),
", SamplingFeatureName:  ",CHAR(34),INDEX(SamplingFeatures[Feature Name],$A2216),CHAR(34),
", SamplingFeatureDescription:  ",CHAR(34),INDEX(SamplingFeatures[Feature Description],$A2216),CHAR(34),
", SamplingFeatureGeotypeCV:  ",CHAR(34),INDEX(SamplingFeatures[Feature Geo Type],$A2216),CHAR(34),
", FeatureGeometry:  ",CHAR(34),INDEX(SamplingFeatures[Feature Geometry],$A2216),CHAR(34),
", Elevation_m:  ",CHAR(34),INDEX(SamplingFeatures[Elevation_m],$A2216),CHAR(34),
", ElevationDatumCV:  ",CHAR(34),ElevationDatum,CHAR(34),"}"))</f>
        <v>#REF!</v>
      </c>
      <c r="L2216" t="e">
        <f>IF(INDEX(SamplingFeatures[Sampling Feature Type],$A2216)&lt;&gt;"Site","",
CONCATENATE("  - &amp;SiteID",TEXT(SUMPRODUCT(--($L$3:$L2215&lt;&gt;"")),"0000"),
" {","SamplingFeatureID:  *SamplingFeatureID",TEXT($A2216,"0000"),
", SiteTypeCV:  ",CHAR(34),INDEX(Sites[Site Type],$A2216),CHAR(34),
", Latitude:  ",INDEX(Sites[Latitude],$A2216),
", Longitude:  ",INDEX(Sites[Longitude],$A2216),
", SRSName:  ",CHAR(34),LatLonDatum,CHAR(34),"}"))</f>
        <v>#REF!</v>
      </c>
      <c r="M2216" t="e">
        <f>IF(INDEX(SamplingFeatures[Sampling Feature Type],$A2216)&lt;&gt;"Specimen","",
CONCATENATE("  - &amp;SpecimenID",TEXT(SUMPRODUCT(--($M$3:$M2215&lt;&gt;"")),"0000"),
" {","SamplingFeatureID:  *SamplingFeatureID",TEXT($A2216,"0000"),
", SpecimenTypeCV:  ",CHAR(34),INDEX(Specimens[Specimen Type],$A2216),CHAR(34),
", SpecimenMediumCV:  ",INDEX(Specimens[Specimen Medium],$A2216),
", IsFieldSpecimen:  ",CHAR(34),INDEX(Specimens[Is Field Specimen?],$A2216),CHAR(34),"}"))</f>
        <v>#REF!</v>
      </c>
      <c r="N2216" t="e">
        <f>IF(COUNTA(SpatialOffsets[])=0,"", IF(INDEX(SpatialOffsets[Spatial Offset Type],$A2216)="","",
CONCATENATE("  - &amp;SpatialOffsetID",TEXT($A2216,"0000"),
" {","SpatialOffsetTypeCV:  ",CHAR(34),INDEX(SpatialOffsets[Spatial Offset Type],$A2216),CHAR(34),
", Offset1Value:  ",INDEX(SpatialOffsets[Offset 1 Value],$A2216),
", Offset1UnitID:  ",CHAR(34),INDEX(SpatialOffsets[Offset 1 Unit],$A2216),CHAR(34),
", Offset2Value:  ",INDEX(SpatialOffsets[Offset 2 Value],$A2216),
", Offset2UnitID:  ",CHAR(34),INDEX(SpatialOffsets[Offset 2 Unit],$A2216),CHAR(34),
", Offset3Value:  ",INDEX(SpatialOffsets[Offset 3 Value],$A2216),
", Offset3UnitID:  ",CHAR(34),INDEX(SpatialOffsets[Offset 3 Unit],$A2216),CHAR(34),,"}")))</f>
        <v>#REF!</v>
      </c>
      <c r="O2216" t="e">
        <f>IF(COUNTA(RelatedFeatures[])=0,"", IF(INDEX(RelatedFeatures[First Sampling Feature Code],$A2216)="","",
CONCATENATE("  - &amp;RelationID",TEXT($A2216,"0000"),
" {","SamplingFeatureID:  *SamplingFeatureID",TEXT(MATCH(INDEX(RelatedFeatures[First Sampling Feature Code],$A2216),SamplingFeatures[Feature Code],0),"0000"),
", RelationshipTypeCV:  ",CHAR(34),INDEX(RelatedFeatures[Relationship Type],$A2216),CHAR(34),
", RelatedFeatureID: *SamplingFeatureID",TEXT(MATCH(INDEX(RelatedFeatures[Second Sampling Feature Code],$A2216),SamplingFeatures[Feature Code],0),"0000"),
", SpatialOffsetID:  ",IF(INDEX(RelatedFeatures[Offset Number],$A2216)="","",CONCATENATE("*SpatialOffsetID",TEXT(INDEX(RelatedFeatures[Offset Number],$A2216),"0000"))),"}")))</f>
        <v>#REF!</v>
      </c>
      <c r="P2216" t="e">
        <f>IF(INDEX(Methods[Method Type],$A2216)="","",
CONCATENATE("  - &amp;MethodID",TEXT($A2216,"0000"),
" {","MethodTypeCV:  ",CHAR(34),INDEX(Methods[Method Type],$A2216),CHAR(34),
", MethodCode:  ",CHAR(34),INDEX(Methods[Method Code],$A2216),CHAR(34),
", MethodName:  ",CHAR(34),INDEX(Methods[Method Name],$A2216),CHAR(34),
", MethodDescription:  ",CHAR(34),INDEX(Methods[Method Description],$A2216),CHAR(34),
", MethodLink:  ",CHAR(34),INDEX(Methods[Method Link],$A2216),CHAR(34),
", OrganizationID: *OrganizationID",TEXT(MATCH(INDEX(Methods[Organization Name],$A2216),Organizations[Organization Name],0),"0000"),"}"))</f>
        <v>#REF!</v>
      </c>
      <c r="Q2216" t="e">
        <f>IF(INDEX(Variables[Variable Type],$A2216)="","",
CONCATENATE("  - &amp;VariableID",TEXT($A2216,"0000"),
" {","VariableTypeCV:  ",CHAR(34),INDEX(Variables[Variable Type],$A2216),CHAR(34),
", VariableCode:  ",CHAR(34),INDEX(Variables[Variable Code],$A2216),CHAR(34),
", VariableNameCV:  ",CHAR(34),INDEX(Variables[Variable Name],$A2216),CHAR(34),
", VariableDefinition:  ",CHAR(34),INDEX(Variables[Variable Definition],$A2216),CHAR(34),
", SpecciationCV:  ",CHAR(34),INDEX(Variables[Speciation],$A2216),CHAR(34),
", NoDataValue:  ",CHAR(34),INDEX(Variables[No Data Value],$A2216),CHAR(34),"}"))</f>
        <v>#REF!</v>
      </c>
    </row>
    <row r="2217" spans="1:17" x14ac:dyDescent="0.25">
      <c r="A2217">
        <v>2214</v>
      </c>
      <c r="D2217" t="e">
        <f>IF(INDEX(People[First Name],$A2217)="","",
CONCATENATE("  - &amp;PersonID",TEXT($A2217,"0000"),
" {","PersonFirstName:  ",CHAR(34),INDEX(People[First Name],$A2217),CHAR(34),
", PersonMiddleName:  ",CHAR(34),INDEX(People[Middle Name],$A2217),CHAR(34),
", PersonLastName:  ",CHAR(34),INDEX(People[Last Name],$A2217),CHAR(34),"}"))</f>
        <v>#REF!</v>
      </c>
      <c r="E2217" t="e">
        <f>IF(INDEX(Organizations[Organization Type '[CV']],$A2217)="","",
CONCATENATE("  - &amp;OrganizationID",TEXT($A2217,"0000"),
" {","OrganizationTypeCV:  ",CHAR(34),INDEX(Organizations[Organization Type '[CV']],$A2217),CHAR(34),
", OrganizationCode:  ",CHAR(34),INDEX(Organizations[Organization Code],$A2217),CHAR(34),
", OrganizationName:  ",CHAR(34),INDEX(Organizations[Organization Name],$A2217),CHAR(34),
", OrganizationDescription:  ",CHAR(34),INDEX(Organizations[Organization Description],$A2217),CHAR(34),
", OrganizationLink:  ",CHAR(34),INDEX(Organizations[Organization Link],$A2217),CHAR(34),"}"))</f>
        <v>#REF!</v>
      </c>
      <c r="F2217" t="e">
        <f>IF(INDEX(People[First Name],$A2217)="","",
CONCATENATE("  - &amp;AffiliationID",TEXT($A2217,"0000"),
" {PersonID: *PersonID",TEXT($A2217,"0000"),
", OrganizationID: *OrganizationID",TEXT(MATCH(INDEX(People[Organization Name],$A2217),Organizations[Organization Name],0),"0000"),
", IsPrimaryOrganizationContact: , AffiliationStartDate: , AffiliationEndDate: , PrimaryPhone: ",
", PrimaryEmail: ",CHAR(34),INDEX(People[Primary Email],$A2217),CHAR(34),
", PrimaryAddress: ",CHAR(34),INDEX(People[Primary Address],$A2217),CHAR(34),
", PersonLink: }"))</f>
        <v>#REF!</v>
      </c>
      <c r="H2217" t="e">
        <f>IF(COUNTA(CitationInformation)=0,"",IF(INDEX(AuthorList[Author Name],$A2217)="","",
CONCATENATE("  - &amp;AuthorListID",TEXT($A2217,"0000"),
"  {CitationID: *CitationID0001",
", PersonID: *PersonID",TEXT(MATCH(INDEX(AuthorList[Author Name],$A2217),People[Full Name],0),"0000"),
", AuthorOrder: ",INDEX(AuthorList[Author Number],$A2217),"}")))</f>
        <v>#REF!</v>
      </c>
      <c r="K2217" t="e">
        <f>IF(INDEX(SamplingFeatures[Feature Code],$A2217)="","",
CONCATENATE("  - &amp;SamplingFeatureID",TEXT($A2217,"0000"),
" {","SamplingFeatureUUID:  ",CHAR(34),INDEX(SamplingFeatures[Sampling Feature UUID],$A2217),CHAR(34),
", SamplingFeatureTypeCV:  ",CHAR(34),INDEX(SamplingFeatures[Sampling Feature Type],$A2217),CHAR(34),
", SamplingFeatureCode:  ",CHAR(34),INDEX(SamplingFeatures[Feature Code],$A2217),CHAR(34),
", SamplingFeatureName:  ",CHAR(34),INDEX(SamplingFeatures[Feature Name],$A2217),CHAR(34),
", SamplingFeatureDescription:  ",CHAR(34),INDEX(SamplingFeatures[Feature Description],$A2217),CHAR(34),
", SamplingFeatureGeotypeCV:  ",CHAR(34),INDEX(SamplingFeatures[Feature Geo Type],$A2217),CHAR(34),
", FeatureGeometry:  ",CHAR(34),INDEX(SamplingFeatures[Feature Geometry],$A2217),CHAR(34),
", Elevation_m:  ",CHAR(34),INDEX(SamplingFeatures[Elevation_m],$A2217),CHAR(34),
", ElevationDatumCV:  ",CHAR(34),ElevationDatum,CHAR(34),"}"))</f>
        <v>#REF!</v>
      </c>
      <c r="L2217" t="e">
        <f>IF(INDEX(SamplingFeatures[Sampling Feature Type],$A2217)&lt;&gt;"Site","",
CONCATENATE("  - &amp;SiteID",TEXT(SUMPRODUCT(--($L$3:$L2216&lt;&gt;"")),"0000"),
" {","SamplingFeatureID:  *SamplingFeatureID",TEXT($A2217,"0000"),
", SiteTypeCV:  ",CHAR(34),INDEX(Sites[Site Type],$A2217),CHAR(34),
", Latitude:  ",INDEX(Sites[Latitude],$A2217),
", Longitude:  ",INDEX(Sites[Longitude],$A2217),
", SRSName:  ",CHAR(34),LatLonDatum,CHAR(34),"}"))</f>
        <v>#REF!</v>
      </c>
      <c r="M2217" t="e">
        <f>IF(INDEX(SamplingFeatures[Sampling Feature Type],$A2217)&lt;&gt;"Specimen","",
CONCATENATE("  - &amp;SpecimenID",TEXT(SUMPRODUCT(--($M$3:$M2216&lt;&gt;"")),"0000"),
" {","SamplingFeatureID:  *SamplingFeatureID",TEXT($A2217,"0000"),
", SpecimenTypeCV:  ",CHAR(34),INDEX(Specimens[Specimen Type],$A2217),CHAR(34),
", SpecimenMediumCV:  ",INDEX(Specimens[Specimen Medium],$A2217),
", IsFieldSpecimen:  ",CHAR(34),INDEX(Specimens[Is Field Specimen?],$A2217),CHAR(34),"}"))</f>
        <v>#REF!</v>
      </c>
      <c r="N2217" t="e">
        <f>IF(COUNTA(SpatialOffsets[])=0,"", IF(INDEX(SpatialOffsets[Spatial Offset Type],$A2217)="","",
CONCATENATE("  - &amp;SpatialOffsetID",TEXT($A2217,"0000"),
" {","SpatialOffsetTypeCV:  ",CHAR(34),INDEX(SpatialOffsets[Spatial Offset Type],$A2217),CHAR(34),
", Offset1Value:  ",INDEX(SpatialOffsets[Offset 1 Value],$A2217),
", Offset1UnitID:  ",CHAR(34),INDEX(SpatialOffsets[Offset 1 Unit],$A2217),CHAR(34),
", Offset2Value:  ",INDEX(SpatialOffsets[Offset 2 Value],$A2217),
", Offset2UnitID:  ",CHAR(34),INDEX(SpatialOffsets[Offset 2 Unit],$A2217),CHAR(34),
", Offset3Value:  ",INDEX(SpatialOffsets[Offset 3 Value],$A2217),
", Offset3UnitID:  ",CHAR(34),INDEX(SpatialOffsets[Offset 3 Unit],$A2217),CHAR(34),,"}")))</f>
        <v>#REF!</v>
      </c>
      <c r="O2217" t="e">
        <f>IF(COUNTA(RelatedFeatures[])=0,"", IF(INDEX(RelatedFeatures[First Sampling Feature Code],$A2217)="","",
CONCATENATE("  - &amp;RelationID",TEXT($A2217,"0000"),
" {","SamplingFeatureID:  *SamplingFeatureID",TEXT(MATCH(INDEX(RelatedFeatures[First Sampling Feature Code],$A2217),SamplingFeatures[Feature Code],0),"0000"),
", RelationshipTypeCV:  ",CHAR(34),INDEX(RelatedFeatures[Relationship Type],$A2217),CHAR(34),
", RelatedFeatureID: *SamplingFeatureID",TEXT(MATCH(INDEX(RelatedFeatures[Second Sampling Feature Code],$A2217),SamplingFeatures[Feature Code],0),"0000"),
", SpatialOffsetID:  ",IF(INDEX(RelatedFeatures[Offset Number],$A2217)="","",CONCATENATE("*SpatialOffsetID",TEXT(INDEX(RelatedFeatures[Offset Number],$A2217),"0000"))),"}")))</f>
        <v>#REF!</v>
      </c>
      <c r="P2217" t="e">
        <f>IF(INDEX(Methods[Method Type],$A2217)="","",
CONCATENATE("  - &amp;MethodID",TEXT($A2217,"0000"),
" {","MethodTypeCV:  ",CHAR(34),INDEX(Methods[Method Type],$A2217),CHAR(34),
", MethodCode:  ",CHAR(34),INDEX(Methods[Method Code],$A2217),CHAR(34),
", MethodName:  ",CHAR(34),INDEX(Methods[Method Name],$A2217),CHAR(34),
", MethodDescription:  ",CHAR(34),INDEX(Methods[Method Description],$A2217),CHAR(34),
", MethodLink:  ",CHAR(34),INDEX(Methods[Method Link],$A2217),CHAR(34),
", OrganizationID: *OrganizationID",TEXT(MATCH(INDEX(Methods[Organization Name],$A2217),Organizations[Organization Name],0),"0000"),"}"))</f>
        <v>#REF!</v>
      </c>
      <c r="Q2217" t="e">
        <f>IF(INDEX(Variables[Variable Type],$A2217)="","",
CONCATENATE("  - &amp;VariableID",TEXT($A2217,"0000"),
" {","VariableTypeCV:  ",CHAR(34),INDEX(Variables[Variable Type],$A2217),CHAR(34),
", VariableCode:  ",CHAR(34),INDEX(Variables[Variable Code],$A2217),CHAR(34),
", VariableNameCV:  ",CHAR(34),INDEX(Variables[Variable Name],$A2217),CHAR(34),
", VariableDefinition:  ",CHAR(34),INDEX(Variables[Variable Definition],$A2217),CHAR(34),
", SpecciationCV:  ",CHAR(34),INDEX(Variables[Speciation],$A2217),CHAR(34),
", NoDataValue:  ",CHAR(34),INDEX(Variables[No Data Value],$A2217),CHAR(34),"}"))</f>
        <v>#REF!</v>
      </c>
    </row>
    <row r="2218" spans="1:17" x14ac:dyDescent="0.25">
      <c r="A2218">
        <v>2215</v>
      </c>
      <c r="D2218" t="e">
        <f>IF(INDEX(People[First Name],$A2218)="","",
CONCATENATE("  - &amp;PersonID",TEXT($A2218,"0000"),
" {","PersonFirstName:  ",CHAR(34),INDEX(People[First Name],$A2218),CHAR(34),
", PersonMiddleName:  ",CHAR(34),INDEX(People[Middle Name],$A2218),CHAR(34),
", PersonLastName:  ",CHAR(34),INDEX(People[Last Name],$A2218),CHAR(34),"}"))</f>
        <v>#REF!</v>
      </c>
      <c r="E2218" t="e">
        <f>IF(INDEX(Organizations[Organization Type '[CV']],$A2218)="","",
CONCATENATE("  - &amp;OrganizationID",TEXT($A2218,"0000"),
" {","OrganizationTypeCV:  ",CHAR(34),INDEX(Organizations[Organization Type '[CV']],$A2218),CHAR(34),
", OrganizationCode:  ",CHAR(34),INDEX(Organizations[Organization Code],$A2218),CHAR(34),
", OrganizationName:  ",CHAR(34),INDEX(Organizations[Organization Name],$A2218),CHAR(34),
", OrganizationDescription:  ",CHAR(34),INDEX(Organizations[Organization Description],$A2218),CHAR(34),
", OrganizationLink:  ",CHAR(34),INDEX(Organizations[Organization Link],$A2218),CHAR(34),"}"))</f>
        <v>#REF!</v>
      </c>
      <c r="F2218" t="e">
        <f>IF(INDEX(People[First Name],$A2218)="","",
CONCATENATE("  - &amp;AffiliationID",TEXT($A2218,"0000"),
" {PersonID: *PersonID",TEXT($A2218,"0000"),
", OrganizationID: *OrganizationID",TEXT(MATCH(INDEX(People[Organization Name],$A2218),Organizations[Organization Name],0),"0000"),
", IsPrimaryOrganizationContact: , AffiliationStartDate: , AffiliationEndDate: , PrimaryPhone: ",
", PrimaryEmail: ",CHAR(34),INDEX(People[Primary Email],$A2218),CHAR(34),
", PrimaryAddress: ",CHAR(34),INDEX(People[Primary Address],$A2218),CHAR(34),
", PersonLink: }"))</f>
        <v>#REF!</v>
      </c>
      <c r="H2218" t="e">
        <f>IF(COUNTA(CitationInformation)=0,"",IF(INDEX(AuthorList[Author Name],$A2218)="","",
CONCATENATE("  - &amp;AuthorListID",TEXT($A2218,"0000"),
"  {CitationID: *CitationID0001",
", PersonID: *PersonID",TEXT(MATCH(INDEX(AuthorList[Author Name],$A2218),People[Full Name],0),"0000"),
", AuthorOrder: ",INDEX(AuthorList[Author Number],$A2218),"}")))</f>
        <v>#REF!</v>
      </c>
      <c r="K2218" t="e">
        <f>IF(INDEX(SamplingFeatures[Feature Code],$A2218)="","",
CONCATENATE("  - &amp;SamplingFeatureID",TEXT($A2218,"0000"),
" {","SamplingFeatureUUID:  ",CHAR(34),INDEX(SamplingFeatures[Sampling Feature UUID],$A2218),CHAR(34),
", SamplingFeatureTypeCV:  ",CHAR(34),INDEX(SamplingFeatures[Sampling Feature Type],$A2218),CHAR(34),
", SamplingFeatureCode:  ",CHAR(34),INDEX(SamplingFeatures[Feature Code],$A2218),CHAR(34),
", SamplingFeatureName:  ",CHAR(34),INDEX(SamplingFeatures[Feature Name],$A2218),CHAR(34),
", SamplingFeatureDescription:  ",CHAR(34),INDEX(SamplingFeatures[Feature Description],$A2218),CHAR(34),
", SamplingFeatureGeotypeCV:  ",CHAR(34),INDEX(SamplingFeatures[Feature Geo Type],$A2218),CHAR(34),
", FeatureGeometry:  ",CHAR(34),INDEX(SamplingFeatures[Feature Geometry],$A2218),CHAR(34),
", Elevation_m:  ",CHAR(34),INDEX(SamplingFeatures[Elevation_m],$A2218),CHAR(34),
", ElevationDatumCV:  ",CHAR(34),ElevationDatum,CHAR(34),"}"))</f>
        <v>#REF!</v>
      </c>
      <c r="L2218" t="e">
        <f>IF(INDEX(SamplingFeatures[Sampling Feature Type],$A2218)&lt;&gt;"Site","",
CONCATENATE("  - &amp;SiteID",TEXT(SUMPRODUCT(--($L$3:$L2217&lt;&gt;"")),"0000"),
" {","SamplingFeatureID:  *SamplingFeatureID",TEXT($A2218,"0000"),
", SiteTypeCV:  ",CHAR(34),INDEX(Sites[Site Type],$A2218),CHAR(34),
", Latitude:  ",INDEX(Sites[Latitude],$A2218),
", Longitude:  ",INDEX(Sites[Longitude],$A2218),
", SRSName:  ",CHAR(34),LatLonDatum,CHAR(34),"}"))</f>
        <v>#REF!</v>
      </c>
      <c r="M2218" t="e">
        <f>IF(INDEX(SamplingFeatures[Sampling Feature Type],$A2218)&lt;&gt;"Specimen","",
CONCATENATE("  - &amp;SpecimenID",TEXT(SUMPRODUCT(--($M$3:$M2217&lt;&gt;"")),"0000"),
" {","SamplingFeatureID:  *SamplingFeatureID",TEXT($A2218,"0000"),
", SpecimenTypeCV:  ",CHAR(34),INDEX(Specimens[Specimen Type],$A2218),CHAR(34),
", SpecimenMediumCV:  ",INDEX(Specimens[Specimen Medium],$A2218),
", IsFieldSpecimen:  ",CHAR(34),INDEX(Specimens[Is Field Specimen?],$A2218),CHAR(34),"}"))</f>
        <v>#REF!</v>
      </c>
      <c r="N2218" t="e">
        <f>IF(COUNTA(SpatialOffsets[])=0,"", IF(INDEX(SpatialOffsets[Spatial Offset Type],$A2218)="","",
CONCATENATE("  - &amp;SpatialOffsetID",TEXT($A2218,"0000"),
" {","SpatialOffsetTypeCV:  ",CHAR(34),INDEX(SpatialOffsets[Spatial Offset Type],$A2218),CHAR(34),
", Offset1Value:  ",INDEX(SpatialOffsets[Offset 1 Value],$A2218),
", Offset1UnitID:  ",CHAR(34),INDEX(SpatialOffsets[Offset 1 Unit],$A2218),CHAR(34),
", Offset2Value:  ",INDEX(SpatialOffsets[Offset 2 Value],$A2218),
", Offset2UnitID:  ",CHAR(34),INDEX(SpatialOffsets[Offset 2 Unit],$A2218),CHAR(34),
", Offset3Value:  ",INDEX(SpatialOffsets[Offset 3 Value],$A2218),
", Offset3UnitID:  ",CHAR(34),INDEX(SpatialOffsets[Offset 3 Unit],$A2218),CHAR(34),,"}")))</f>
        <v>#REF!</v>
      </c>
      <c r="O2218" t="e">
        <f>IF(COUNTA(RelatedFeatures[])=0,"", IF(INDEX(RelatedFeatures[First Sampling Feature Code],$A2218)="","",
CONCATENATE("  - &amp;RelationID",TEXT($A2218,"0000"),
" {","SamplingFeatureID:  *SamplingFeatureID",TEXT(MATCH(INDEX(RelatedFeatures[First Sampling Feature Code],$A2218),SamplingFeatures[Feature Code],0),"0000"),
", RelationshipTypeCV:  ",CHAR(34),INDEX(RelatedFeatures[Relationship Type],$A2218),CHAR(34),
", RelatedFeatureID: *SamplingFeatureID",TEXT(MATCH(INDEX(RelatedFeatures[Second Sampling Feature Code],$A2218),SamplingFeatures[Feature Code],0),"0000"),
", SpatialOffsetID:  ",IF(INDEX(RelatedFeatures[Offset Number],$A2218)="","",CONCATENATE("*SpatialOffsetID",TEXT(INDEX(RelatedFeatures[Offset Number],$A2218),"0000"))),"}")))</f>
        <v>#REF!</v>
      </c>
      <c r="P2218" t="e">
        <f>IF(INDEX(Methods[Method Type],$A2218)="","",
CONCATENATE("  - &amp;MethodID",TEXT($A2218,"0000"),
" {","MethodTypeCV:  ",CHAR(34),INDEX(Methods[Method Type],$A2218),CHAR(34),
", MethodCode:  ",CHAR(34),INDEX(Methods[Method Code],$A2218),CHAR(34),
", MethodName:  ",CHAR(34),INDEX(Methods[Method Name],$A2218),CHAR(34),
", MethodDescription:  ",CHAR(34),INDEX(Methods[Method Description],$A2218),CHAR(34),
", MethodLink:  ",CHAR(34),INDEX(Methods[Method Link],$A2218),CHAR(34),
", OrganizationID: *OrganizationID",TEXT(MATCH(INDEX(Methods[Organization Name],$A2218),Organizations[Organization Name],0),"0000"),"}"))</f>
        <v>#REF!</v>
      </c>
      <c r="Q2218" t="e">
        <f>IF(INDEX(Variables[Variable Type],$A2218)="","",
CONCATENATE("  - &amp;VariableID",TEXT($A2218,"0000"),
" {","VariableTypeCV:  ",CHAR(34),INDEX(Variables[Variable Type],$A2218),CHAR(34),
", VariableCode:  ",CHAR(34),INDEX(Variables[Variable Code],$A2218),CHAR(34),
", VariableNameCV:  ",CHAR(34),INDEX(Variables[Variable Name],$A2218),CHAR(34),
", VariableDefinition:  ",CHAR(34),INDEX(Variables[Variable Definition],$A2218),CHAR(34),
", SpecciationCV:  ",CHAR(34),INDEX(Variables[Speciation],$A2218),CHAR(34),
", NoDataValue:  ",CHAR(34),INDEX(Variables[No Data Value],$A2218),CHAR(34),"}"))</f>
        <v>#REF!</v>
      </c>
    </row>
    <row r="2219" spans="1:17" x14ac:dyDescent="0.25">
      <c r="A2219">
        <v>2216</v>
      </c>
      <c r="D2219" t="e">
        <f>IF(INDEX(People[First Name],$A2219)="","",
CONCATENATE("  - &amp;PersonID",TEXT($A2219,"0000"),
" {","PersonFirstName:  ",CHAR(34),INDEX(People[First Name],$A2219),CHAR(34),
", PersonMiddleName:  ",CHAR(34),INDEX(People[Middle Name],$A2219),CHAR(34),
", PersonLastName:  ",CHAR(34),INDEX(People[Last Name],$A2219),CHAR(34),"}"))</f>
        <v>#REF!</v>
      </c>
      <c r="E2219" t="e">
        <f>IF(INDEX(Organizations[Organization Type '[CV']],$A2219)="","",
CONCATENATE("  - &amp;OrganizationID",TEXT($A2219,"0000"),
" {","OrganizationTypeCV:  ",CHAR(34),INDEX(Organizations[Organization Type '[CV']],$A2219),CHAR(34),
", OrganizationCode:  ",CHAR(34),INDEX(Organizations[Organization Code],$A2219),CHAR(34),
", OrganizationName:  ",CHAR(34),INDEX(Organizations[Organization Name],$A2219),CHAR(34),
", OrganizationDescription:  ",CHAR(34),INDEX(Organizations[Organization Description],$A2219),CHAR(34),
", OrganizationLink:  ",CHAR(34),INDEX(Organizations[Organization Link],$A2219),CHAR(34),"}"))</f>
        <v>#REF!</v>
      </c>
      <c r="F2219" t="e">
        <f>IF(INDEX(People[First Name],$A2219)="","",
CONCATENATE("  - &amp;AffiliationID",TEXT($A2219,"0000"),
" {PersonID: *PersonID",TEXT($A2219,"0000"),
", OrganizationID: *OrganizationID",TEXT(MATCH(INDEX(People[Organization Name],$A2219),Organizations[Organization Name],0),"0000"),
", IsPrimaryOrganizationContact: , AffiliationStartDate: , AffiliationEndDate: , PrimaryPhone: ",
", PrimaryEmail: ",CHAR(34),INDEX(People[Primary Email],$A2219),CHAR(34),
", PrimaryAddress: ",CHAR(34),INDEX(People[Primary Address],$A2219),CHAR(34),
", PersonLink: }"))</f>
        <v>#REF!</v>
      </c>
      <c r="H2219" t="e">
        <f>IF(COUNTA(CitationInformation)=0,"",IF(INDEX(AuthorList[Author Name],$A2219)="","",
CONCATENATE("  - &amp;AuthorListID",TEXT($A2219,"0000"),
"  {CitationID: *CitationID0001",
", PersonID: *PersonID",TEXT(MATCH(INDEX(AuthorList[Author Name],$A2219),People[Full Name],0),"0000"),
", AuthorOrder: ",INDEX(AuthorList[Author Number],$A2219),"}")))</f>
        <v>#REF!</v>
      </c>
      <c r="K2219" t="e">
        <f>IF(INDEX(SamplingFeatures[Feature Code],$A2219)="","",
CONCATENATE("  - &amp;SamplingFeatureID",TEXT($A2219,"0000"),
" {","SamplingFeatureUUID:  ",CHAR(34),INDEX(SamplingFeatures[Sampling Feature UUID],$A2219),CHAR(34),
", SamplingFeatureTypeCV:  ",CHAR(34),INDEX(SamplingFeatures[Sampling Feature Type],$A2219),CHAR(34),
", SamplingFeatureCode:  ",CHAR(34),INDEX(SamplingFeatures[Feature Code],$A2219),CHAR(34),
", SamplingFeatureName:  ",CHAR(34),INDEX(SamplingFeatures[Feature Name],$A2219),CHAR(34),
", SamplingFeatureDescription:  ",CHAR(34),INDEX(SamplingFeatures[Feature Description],$A2219),CHAR(34),
", SamplingFeatureGeotypeCV:  ",CHAR(34),INDEX(SamplingFeatures[Feature Geo Type],$A2219),CHAR(34),
", FeatureGeometry:  ",CHAR(34),INDEX(SamplingFeatures[Feature Geometry],$A2219),CHAR(34),
", Elevation_m:  ",CHAR(34),INDEX(SamplingFeatures[Elevation_m],$A2219),CHAR(34),
", ElevationDatumCV:  ",CHAR(34),ElevationDatum,CHAR(34),"}"))</f>
        <v>#REF!</v>
      </c>
      <c r="L2219" t="e">
        <f>IF(INDEX(SamplingFeatures[Sampling Feature Type],$A2219)&lt;&gt;"Site","",
CONCATENATE("  - &amp;SiteID",TEXT(SUMPRODUCT(--($L$3:$L2218&lt;&gt;"")),"0000"),
" {","SamplingFeatureID:  *SamplingFeatureID",TEXT($A2219,"0000"),
", SiteTypeCV:  ",CHAR(34),INDEX(Sites[Site Type],$A2219),CHAR(34),
", Latitude:  ",INDEX(Sites[Latitude],$A2219),
", Longitude:  ",INDEX(Sites[Longitude],$A2219),
", SRSName:  ",CHAR(34),LatLonDatum,CHAR(34),"}"))</f>
        <v>#REF!</v>
      </c>
      <c r="M2219" t="e">
        <f>IF(INDEX(SamplingFeatures[Sampling Feature Type],$A2219)&lt;&gt;"Specimen","",
CONCATENATE("  - &amp;SpecimenID",TEXT(SUMPRODUCT(--($M$3:$M2218&lt;&gt;"")),"0000"),
" {","SamplingFeatureID:  *SamplingFeatureID",TEXT($A2219,"0000"),
", SpecimenTypeCV:  ",CHAR(34),INDEX(Specimens[Specimen Type],$A2219),CHAR(34),
", SpecimenMediumCV:  ",INDEX(Specimens[Specimen Medium],$A2219),
", IsFieldSpecimen:  ",CHAR(34),INDEX(Specimens[Is Field Specimen?],$A2219),CHAR(34),"}"))</f>
        <v>#REF!</v>
      </c>
      <c r="N2219" t="e">
        <f>IF(COUNTA(SpatialOffsets[])=0,"", IF(INDEX(SpatialOffsets[Spatial Offset Type],$A2219)="","",
CONCATENATE("  - &amp;SpatialOffsetID",TEXT($A2219,"0000"),
" {","SpatialOffsetTypeCV:  ",CHAR(34),INDEX(SpatialOffsets[Spatial Offset Type],$A2219),CHAR(34),
", Offset1Value:  ",INDEX(SpatialOffsets[Offset 1 Value],$A2219),
", Offset1UnitID:  ",CHAR(34),INDEX(SpatialOffsets[Offset 1 Unit],$A2219),CHAR(34),
", Offset2Value:  ",INDEX(SpatialOffsets[Offset 2 Value],$A2219),
", Offset2UnitID:  ",CHAR(34),INDEX(SpatialOffsets[Offset 2 Unit],$A2219),CHAR(34),
", Offset3Value:  ",INDEX(SpatialOffsets[Offset 3 Value],$A2219),
", Offset3UnitID:  ",CHAR(34),INDEX(SpatialOffsets[Offset 3 Unit],$A2219),CHAR(34),,"}")))</f>
        <v>#REF!</v>
      </c>
      <c r="O2219" t="e">
        <f>IF(COUNTA(RelatedFeatures[])=0,"", IF(INDEX(RelatedFeatures[First Sampling Feature Code],$A2219)="","",
CONCATENATE("  - &amp;RelationID",TEXT($A2219,"0000"),
" {","SamplingFeatureID:  *SamplingFeatureID",TEXT(MATCH(INDEX(RelatedFeatures[First Sampling Feature Code],$A2219),SamplingFeatures[Feature Code],0),"0000"),
", RelationshipTypeCV:  ",CHAR(34),INDEX(RelatedFeatures[Relationship Type],$A2219),CHAR(34),
", RelatedFeatureID: *SamplingFeatureID",TEXT(MATCH(INDEX(RelatedFeatures[Second Sampling Feature Code],$A2219),SamplingFeatures[Feature Code],0),"0000"),
", SpatialOffsetID:  ",IF(INDEX(RelatedFeatures[Offset Number],$A2219)="","",CONCATENATE("*SpatialOffsetID",TEXT(INDEX(RelatedFeatures[Offset Number],$A2219),"0000"))),"}")))</f>
        <v>#REF!</v>
      </c>
      <c r="P2219" t="e">
        <f>IF(INDEX(Methods[Method Type],$A2219)="","",
CONCATENATE("  - &amp;MethodID",TEXT($A2219,"0000"),
" {","MethodTypeCV:  ",CHAR(34),INDEX(Methods[Method Type],$A2219),CHAR(34),
", MethodCode:  ",CHAR(34),INDEX(Methods[Method Code],$A2219),CHAR(34),
", MethodName:  ",CHAR(34),INDEX(Methods[Method Name],$A2219),CHAR(34),
", MethodDescription:  ",CHAR(34),INDEX(Methods[Method Description],$A2219),CHAR(34),
", MethodLink:  ",CHAR(34),INDEX(Methods[Method Link],$A2219),CHAR(34),
", OrganizationID: *OrganizationID",TEXT(MATCH(INDEX(Methods[Organization Name],$A2219),Organizations[Organization Name],0),"0000"),"}"))</f>
        <v>#REF!</v>
      </c>
      <c r="Q2219" t="e">
        <f>IF(INDEX(Variables[Variable Type],$A2219)="","",
CONCATENATE("  - &amp;VariableID",TEXT($A2219,"0000"),
" {","VariableTypeCV:  ",CHAR(34),INDEX(Variables[Variable Type],$A2219),CHAR(34),
", VariableCode:  ",CHAR(34),INDEX(Variables[Variable Code],$A2219),CHAR(34),
", VariableNameCV:  ",CHAR(34),INDEX(Variables[Variable Name],$A2219),CHAR(34),
", VariableDefinition:  ",CHAR(34),INDEX(Variables[Variable Definition],$A2219),CHAR(34),
", SpecciationCV:  ",CHAR(34),INDEX(Variables[Speciation],$A2219),CHAR(34),
", NoDataValue:  ",CHAR(34),INDEX(Variables[No Data Value],$A2219),CHAR(34),"}"))</f>
        <v>#REF!</v>
      </c>
    </row>
    <row r="2220" spans="1:17" x14ac:dyDescent="0.25">
      <c r="A2220">
        <v>2217</v>
      </c>
      <c r="D2220" t="e">
        <f>IF(INDEX(People[First Name],$A2220)="","",
CONCATENATE("  - &amp;PersonID",TEXT($A2220,"0000"),
" {","PersonFirstName:  ",CHAR(34),INDEX(People[First Name],$A2220),CHAR(34),
", PersonMiddleName:  ",CHAR(34),INDEX(People[Middle Name],$A2220),CHAR(34),
", PersonLastName:  ",CHAR(34),INDEX(People[Last Name],$A2220),CHAR(34),"}"))</f>
        <v>#REF!</v>
      </c>
      <c r="E2220" t="e">
        <f>IF(INDEX(Organizations[Organization Type '[CV']],$A2220)="","",
CONCATENATE("  - &amp;OrganizationID",TEXT($A2220,"0000"),
" {","OrganizationTypeCV:  ",CHAR(34),INDEX(Organizations[Organization Type '[CV']],$A2220),CHAR(34),
", OrganizationCode:  ",CHAR(34),INDEX(Organizations[Organization Code],$A2220),CHAR(34),
", OrganizationName:  ",CHAR(34),INDEX(Organizations[Organization Name],$A2220),CHAR(34),
", OrganizationDescription:  ",CHAR(34),INDEX(Organizations[Organization Description],$A2220),CHAR(34),
", OrganizationLink:  ",CHAR(34),INDEX(Organizations[Organization Link],$A2220),CHAR(34),"}"))</f>
        <v>#REF!</v>
      </c>
      <c r="F2220" t="e">
        <f>IF(INDEX(People[First Name],$A2220)="","",
CONCATENATE("  - &amp;AffiliationID",TEXT($A2220,"0000"),
" {PersonID: *PersonID",TEXT($A2220,"0000"),
", OrganizationID: *OrganizationID",TEXT(MATCH(INDEX(People[Organization Name],$A2220),Organizations[Organization Name],0),"0000"),
", IsPrimaryOrganizationContact: , AffiliationStartDate: , AffiliationEndDate: , PrimaryPhone: ",
", PrimaryEmail: ",CHAR(34),INDEX(People[Primary Email],$A2220),CHAR(34),
", PrimaryAddress: ",CHAR(34),INDEX(People[Primary Address],$A2220),CHAR(34),
", PersonLink: }"))</f>
        <v>#REF!</v>
      </c>
      <c r="H2220" t="e">
        <f>IF(COUNTA(CitationInformation)=0,"",IF(INDEX(AuthorList[Author Name],$A2220)="","",
CONCATENATE("  - &amp;AuthorListID",TEXT($A2220,"0000"),
"  {CitationID: *CitationID0001",
", PersonID: *PersonID",TEXT(MATCH(INDEX(AuthorList[Author Name],$A2220),People[Full Name],0),"0000"),
", AuthorOrder: ",INDEX(AuthorList[Author Number],$A2220),"}")))</f>
        <v>#REF!</v>
      </c>
      <c r="K2220" t="e">
        <f>IF(INDEX(SamplingFeatures[Feature Code],$A2220)="","",
CONCATENATE("  - &amp;SamplingFeatureID",TEXT($A2220,"0000"),
" {","SamplingFeatureUUID:  ",CHAR(34),INDEX(SamplingFeatures[Sampling Feature UUID],$A2220),CHAR(34),
", SamplingFeatureTypeCV:  ",CHAR(34),INDEX(SamplingFeatures[Sampling Feature Type],$A2220),CHAR(34),
", SamplingFeatureCode:  ",CHAR(34),INDEX(SamplingFeatures[Feature Code],$A2220),CHAR(34),
", SamplingFeatureName:  ",CHAR(34),INDEX(SamplingFeatures[Feature Name],$A2220),CHAR(34),
", SamplingFeatureDescription:  ",CHAR(34),INDEX(SamplingFeatures[Feature Description],$A2220),CHAR(34),
", SamplingFeatureGeotypeCV:  ",CHAR(34),INDEX(SamplingFeatures[Feature Geo Type],$A2220),CHAR(34),
", FeatureGeometry:  ",CHAR(34),INDEX(SamplingFeatures[Feature Geometry],$A2220),CHAR(34),
", Elevation_m:  ",CHAR(34),INDEX(SamplingFeatures[Elevation_m],$A2220),CHAR(34),
", ElevationDatumCV:  ",CHAR(34),ElevationDatum,CHAR(34),"}"))</f>
        <v>#REF!</v>
      </c>
      <c r="L2220" t="e">
        <f>IF(INDEX(SamplingFeatures[Sampling Feature Type],$A2220)&lt;&gt;"Site","",
CONCATENATE("  - &amp;SiteID",TEXT(SUMPRODUCT(--($L$3:$L2219&lt;&gt;"")),"0000"),
" {","SamplingFeatureID:  *SamplingFeatureID",TEXT($A2220,"0000"),
", SiteTypeCV:  ",CHAR(34),INDEX(Sites[Site Type],$A2220),CHAR(34),
", Latitude:  ",INDEX(Sites[Latitude],$A2220),
", Longitude:  ",INDEX(Sites[Longitude],$A2220),
", SRSName:  ",CHAR(34),LatLonDatum,CHAR(34),"}"))</f>
        <v>#REF!</v>
      </c>
      <c r="M2220" t="e">
        <f>IF(INDEX(SamplingFeatures[Sampling Feature Type],$A2220)&lt;&gt;"Specimen","",
CONCATENATE("  - &amp;SpecimenID",TEXT(SUMPRODUCT(--($M$3:$M2219&lt;&gt;"")),"0000"),
" {","SamplingFeatureID:  *SamplingFeatureID",TEXT($A2220,"0000"),
", SpecimenTypeCV:  ",CHAR(34),INDEX(Specimens[Specimen Type],$A2220),CHAR(34),
", SpecimenMediumCV:  ",INDEX(Specimens[Specimen Medium],$A2220),
", IsFieldSpecimen:  ",CHAR(34),INDEX(Specimens[Is Field Specimen?],$A2220),CHAR(34),"}"))</f>
        <v>#REF!</v>
      </c>
      <c r="N2220" t="e">
        <f>IF(COUNTA(SpatialOffsets[])=0,"", IF(INDEX(SpatialOffsets[Spatial Offset Type],$A2220)="","",
CONCATENATE("  - &amp;SpatialOffsetID",TEXT($A2220,"0000"),
" {","SpatialOffsetTypeCV:  ",CHAR(34),INDEX(SpatialOffsets[Spatial Offset Type],$A2220),CHAR(34),
", Offset1Value:  ",INDEX(SpatialOffsets[Offset 1 Value],$A2220),
", Offset1UnitID:  ",CHAR(34),INDEX(SpatialOffsets[Offset 1 Unit],$A2220),CHAR(34),
", Offset2Value:  ",INDEX(SpatialOffsets[Offset 2 Value],$A2220),
", Offset2UnitID:  ",CHAR(34),INDEX(SpatialOffsets[Offset 2 Unit],$A2220),CHAR(34),
", Offset3Value:  ",INDEX(SpatialOffsets[Offset 3 Value],$A2220),
", Offset3UnitID:  ",CHAR(34),INDEX(SpatialOffsets[Offset 3 Unit],$A2220),CHAR(34),,"}")))</f>
        <v>#REF!</v>
      </c>
      <c r="O2220" t="e">
        <f>IF(COUNTA(RelatedFeatures[])=0,"", IF(INDEX(RelatedFeatures[First Sampling Feature Code],$A2220)="","",
CONCATENATE("  - &amp;RelationID",TEXT($A2220,"0000"),
" {","SamplingFeatureID:  *SamplingFeatureID",TEXT(MATCH(INDEX(RelatedFeatures[First Sampling Feature Code],$A2220),SamplingFeatures[Feature Code],0),"0000"),
", RelationshipTypeCV:  ",CHAR(34),INDEX(RelatedFeatures[Relationship Type],$A2220),CHAR(34),
", RelatedFeatureID: *SamplingFeatureID",TEXT(MATCH(INDEX(RelatedFeatures[Second Sampling Feature Code],$A2220),SamplingFeatures[Feature Code],0),"0000"),
", SpatialOffsetID:  ",IF(INDEX(RelatedFeatures[Offset Number],$A2220)="","",CONCATENATE("*SpatialOffsetID",TEXT(INDEX(RelatedFeatures[Offset Number],$A2220),"0000"))),"}")))</f>
        <v>#REF!</v>
      </c>
      <c r="P2220" t="e">
        <f>IF(INDEX(Methods[Method Type],$A2220)="","",
CONCATENATE("  - &amp;MethodID",TEXT($A2220,"0000"),
" {","MethodTypeCV:  ",CHAR(34),INDEX(Methods[Method Type],$A2220),CHAR(34),
", MethodCode:  ",CHAR(34),INDEX(Methods[Method Code],$A2220),CHAR(34),
", MethodName:  ",CHAR(34),INDEX(Methods[Method Name],$A2220),CHAR(34),
", MethodDescription:  ",CHAR(34),INDEX(Methods[Method Description],$A2220),CHAR(34),
", MethodLink:  ",CHAR(34),INDEX(Methods[Method Link],$A2220),CHAR(34),
", OrganizationID: *OrganizationID",TEXT(MATCH(INDEX(Methods[Organization Name],$A2220),Organizations[Organization Name],0),"0000"),"}"))</f>
        <v>#REF!</v>
      </c>
      <c r="Q2220" t="e">
        <f>IF(INDEX(Variables[Variable Type],$A2220)="","",
CONCATENATE("  - &amp;VariableID",TEXT($A2220,"0000"),
" {","VariableTypeCV:  ",CHAR(34),INDEX(Variables[Variable Type],$A2220),CHAR(34),
", VariableCode:  ",CHAR(34),INDEX(Variables[Variable Code],$A2220),CHAR(34),
", VariableNameCV:  ",CHAR(34),INDEX(Variables[Variable Name],$A2220),CHAR(34),
", VariableDefinition:  ",CHAR(34),INDEX(Variables[Variable Definition],$A2220),CHAR(34),
", SpecciationCV:  ",CHAR(34),INDEX(Variables[Speciation],$A2220),CHAR(34),
", NoDataValue:  ",CHAR(34),INDEX(Variables[No Data Value],$A2220),CHAR(34),"}"))</f>
        <v>#REF!</v>
      </c>
    </row>
    <row r="2221" spans="1:17" x14ac:dyDescent="0.25">
      <c r="A2221">
        <v>2218</v>
      </c>
      <c r="D2221" t="e">
        <f>IF(INDEX(People[First Name],$A2221)="","",
CONCATENATE("  - &amp;PersonID",TEXT($A2221,"0000"),
" {","PersonFirstName:  ",CHAR(34),INDEX(People[First Name],$A2221),CHAR(34),
", PersonMiddleName:  ",CHAR(34),INDEX(People[Middle Name],$A2221),CHAR(34),
", PersonLastName:  ",CHAR(34),INDEX(People[Last Name],$A2221),CHAR(34),"}"))</f>
        <v>#REF!</v>
      </c>
      <c r="E2221" t="e">
        <f>IF(INDEX(Organizations[Organization Type '[CV']],$A2221)="","",
CONCATENATE("  - &amp;OrganizationID",TEXT($A2221,"0000"),
" {","OrganizationTypeCV:  ",CHAR(34),INDEX(Organizations[Organization Type '[CV']],$A2221),CHAR(34),
", OrganizationCode:  ",CHAR(34),INDEX(Organizations[Organization Code],$A2221),CHAR(34),
", OrganizationName:  ",CHAR(34),INDEX(Organizations[Organization Name],$A2221),CHAR(34),
", OrganizationDescription:  ",CHAR(34),INDEX(Organizations[Organization Description],$A2221),CHAR(34),
", OrganizationLink:  ",CHAR(34),INDEX(Organizations[Organization Link],$A2221),CHAR(34),"}"))</f>
        <v>#REF!</v>
      </c>
      <c r="F2221" t="e">
        <f>IF(INDEX(People[First Name],$A2221)="","",
CONCATENATE("  - &amp;AffiliationID",TEXT($A2221,"0000"),
" {PersonID: *PersonID",TEXT($A2221,"0000"),
", OrganizationID: *OrganizationID",TEXT(MATCH(INDEX(People[Organization Name],$A2221),Organizations[Organization Name],0),"0000"),
", IsPrimaryOrganizationContact: , AffiliationStartDate: , AffiliationEndDate: , PrimaryPhone: ",
", PrimaryEmail: ",CHAR(34),INDEX(People[Primary Email],$A2221),CHAR(34),
", PrimaryAddress: ",CHAR(34),INDEX(People[Primary Address],$A2221),CHAR(34),
", PersonLink: }"))</f>
        <v>#REF!</v>
      </c>
      <c r="H2221" t="e">
        <f>IF(COUNTA(CitationInformation)=0,"",IF(INDEX(AuthorList[Author Name],$A2221)="","",
CONCATENATE("  - &amp;AuthorListID",TEXT($A2221,"0000"),
"  {CitationID: *CitationID0001",
", PersonID: *PersonID",TEXT(MATCH(INDEX(AuthorList[Author Name],$A2221),People[Full Name],0),"0000"),
", AuthorOrder: ",INDEX(AuthorList[Author Number],$A2221),"}")))</f>
        <v>#REF!</v>
      </c>
      <c r="K2221" t="e">
        <f>IF(INDEX(SamplingFeatures[Feature Code],$A2221)="","",
CONCATENATE("  - &amp;SamplingFeatureID",TEXT($A2221,"0000"),
" {","SamplingFeatureUUID:  ",CHAR(34),INDEX(SamplingFeatures[Sampling Feature UUID],$A2221),CHAR(34),
", SamplingFeatureTypeCV:  ",CHAR(34),INDEX(SamplingFeatures[Sampling Feature Type],$A2221),CHAR(34),
", SamplingFeatureCode:  ",CHAR(34),INDEX(SamplingFeatures[Feature Code],$A2221),CHAR(34),
", SamplingFeatureName:  ",CHAR(34),INDEX(SamplingFeatures[Feature Name],$A2221),CHAR(34),
", SamplingFeatureDescription:  ",CHAR(34),INDEX(SamplingFeatures[Feature Description],$A2221),CHAR(34),
", SamplingFeatureGeotypeCV:  ",CHAR(34),INDEX(SamplingFeatures[Feature Geo Type],$A2221),CHAR(34),
", FeatureGeometry:  ",CHAR(34),INDEX(SamplingFeatures[Feature Geometry],$A2221),CHAR(34),
", Elevation_m:  ",CHAR(34),INDEX(SamplingFeatures[Elevation_m],$A2221),CHAR(34),
", ElevationDatumCV:  ",CHAR(34),ElevationDatum,CHAR(34),"}"))</f>
        <v>#REF!</v>
      </c>
      <c r="L2221" t="e">
        <f>IF(INDEX(SamplingFeatures[Sampling Feature Type],$A2221)&lt;&gt;"Site","",
CONCATENATE("  - &amp;SiteID",TEXT(SUMPRODUCT(--($L$3:$L2220&lt;&gt;"")),"0000"),
" {","SamplingFeatureID:  *SamplingFeatureID",TEXT($A2221,"0000"),
", SiteTypeCV:  ",CHAR(34),INDEX(Sites[Site Type],$A2221),CHAR(34),
", Latitude:  ",INDEX(Sites[Latitude],$A2221),
", Longitude:  ",INDEX(Sites[Longitude],$A2221),
", SRSName:  ",CHAR(34),LatLonDatum,CHAR(34),"}"))</f>
        <v>#REF!</v>
      </c>
      <c r="M2221" t="e">
        <f>IF(INDEX(SamplingFeatures[Sampling Feature Type],$A2221)&lt;&gt;"Specimen","",
CONCATENATE("  - &amp;SpecimenID",TEXT(SUMPRODUCT(--($M$3:$M2220&lt;&gt;"")),"0000"),
" {","SamplingFeatureID:  *SamplingFeatureID",TEXT($A2221,"0000"),
", SpecimenTypeCV:  ",CHAR(34),INDEX(Specimens[Specimen Type],$A2221),CHAR(34),
", SpecimenMediumCV:  ",INDEX(Specimens[Specimen Medium],$A2221),
", IsFieldSpecimen:  ",CHAR(34),INDEX(Specimens[Is Field Specimen?],$A2221),CHAR(34),"}"))</f>
        <v>#REF!</v>
      </c>
      <c r="N2221" t="e">
        <f>IF(COUNTA(SpatialOffsets[])=0,"", IF(INDEX(SpatialOffsets[Spatial Offset Type],$A2221)="","",
CONCATENATE("  - &amp;SpatialOffsetID",TEXT($A2221,"0000"),
" {","SpatialOffsetTypeCV:  ",CHAR(34),INDEX(SpatialOffsets[Spatial Offset Type],$A2221),CHAR(34),
", Offset1Value:  ",INDEX(SpatialOffsets[Offset 1 Value],$A2221),
", Offset1UnitID:  ",CHAR(34),INDEX(SpatialOffsets[Offset 1 Unit],$A2221),CHAR(34),
", Offset2Value:  ",INDEX(SpatialOffsets[Offset 2 Value],$A2221),
", Offset2UnitID:  ",CHAR(34),INDEX(SpatialOffsets[Offset 2 Unit],$A2221),CHAR(34),
", Offset3Value:  ",INDEX(SpatialOffsets[Offset 3 Value],$A2221),
", Offset3UnitID:  ",CHAR(34),INDEX(SpatialOffsets[Offset 3 Unit],$A2221),CHAR(34),,"}")))</f>
        <v>#REF!</v>
      </c>
      <c r="O2221" t="e">
        <f>IF(COUNTA(RelatedFeatures[])=0,"", IF(INDEX(RelatedFeatures[First Sampling Feature Code],$A2221)="","",
CONCATENATE("  - &amp;RelationID",TEXT($A2221,"0000"),
" {","SamplingFeatureID:  *SamplingFeatureID",TEXT(MATCH(INDEX(RelatedFeatures[First Sampling Feature Code],$A2221),SamplingFeatures[Feature Code],0),"0000"),
", RelationshipTypeCV:  ",CHAR(34),INDEX(RelatedFeatures[Relationship Type],$A2221),CHAR(34),
", RelatedFeatureID: *SamplingFeatureID",TEXT(MATCH(INDEX(RelatedFeatures[Second Sampling Feature Code],$A2221),SamplingFeatures[Feature Code],0),"0000"),
", SpatialOffsetID:  ",IF(INDEX(RelatedFeatures[Offset Number],$A2221)="","",CONCATENATE("*SpatialOffsetID",TEXT(INDEX(RelatedFeatures[Offset Number],$A2221),"0000"))),"}")))</f>
        <v>#REF!</v>
      </c>
      <c r="P2221" t="e">
        <f>IF(INDEX(Methods[Method Type],$A2221)="","",
CONCATENATE("  - &amp;MethodID",TEXT($A2221,"0000"),
" {","MethodTypeCV:  ",CHAR(34),INDEX(Methods[Method Type],$A2221),CHAR(34),
", MethodCode:  ",CHAR(34),INDEX(Methods[Method Code],$A2221),CHAR(34),
", MethodName:  ",CHAR(34),INDEX(Methods[Method Name],$A2221),CHAR(34),
", MethodDescription:  ",CHAR(34),INDEX(Methods[Method Description],$A2221),CHAR(34),
", MethodLink:  ",CHAR(34),INDEX(Methods[Method Link],$A2221),CHAR(34),
", OrganizationID: *OrganizationID",TEXT(MATCH(INDEX(Methods[Organization Name],$A2221),Organizations[Organization Name],0),"0000"),"}"))</f>
        <v>#REF!</v>
      </c>
      <c r="Q2221" t="e">
        <f>IF(INDEX(Variables[Variable Type],$A2221)="","",
CONCATENATE("  - &amp;VariableID",TEXT($A2221,"0000"),
" {","VariableTypeCV:  ",CHAR(34),INDEX(Variables[Variable Type],$A2221),CHAR(34),
", VariableCode:  ",CHAR(34),INDEX(Variables[Variable Code],$A2221),CHAR(34),
", VariableNameCV:  ",CHAR(34),INDEX(Variables[Variable Name],$A2221),CHAR(34),
", VariableDefinition:  ",CHAR(34),INDEX(Variables[Variable Definition],$A2221),CHAR(34),
", SpecciationCV:  ",CHAR(34),INDEX(Variables[Speciation],$A2221),CHAR(34),
", NoDataValue:  ",CHAR(34),INDEX(Variables[No Data Value],$A2221),CHAR(34),"}"))</f>
        <v>#REF!</v>
      </c>
    </row>
    <row r="2222" spans="1:17" x14ac:dyDescent="0.25">
      <c r="A2222">
        <v>2219</v>
      </c>
      <c r="D2222" t="e">
        <f>IF(INDEX(People[First Name],$A2222)="","",
CONCATENATE("  - &amp;PersonID",TEXT($A2222,"0000"),
" {","PersonFirstName:  ",CHAR(34),INDEX(People[First Name],$A2222),CHAR(34),
", PersonMiddleName:  ",CHAR(34),INDEX(People[Middle Name],$A2222),CHAR(34),
", PersonLastName:  ",CHAR(34),INDEX(People[Last Name],$A2222),CHAR(34),"}"))</f>
        <v>#REF!</v>
      </c>
      <c r="E2222" t="e">
        <f>IF(INDEX(Organizations[Organization Type '[CV']],$A2222)="","",
CONCATENATE("  - &amp;OrganizationID",TEXT($A2222,"0000"),
" {","OrganizationTypeCV:  ",CHAR(34),INDEX(Organizations[Organization Type '[CV']],$A2222),CHAR(34),
", OrganizationCode:  ",CHAR(34),INDEX(Organizations[Organization Code],$A2222),CHAR(34),
", OrganizationName:  ",CHAR(34),INDEX(Organizations[Organization Name],$A2222),CHAR(34),
", OrganizationDescription:  ",CHAR(34),INDEX(Organizations[Organization Description],$A2222),CHAR(34),
", OrganizationLink:  ",CHAR(34),INDEX(Organizations[Organization Link],$A2222),CHAR(34),"}"))</f>
        <v>#REF!</v>
      </c>
      <c r="F2222" t="e">
        <f>IF(INDEX(People[First Name],$A2222)="","",
CONCATENATE("  - &amp;AffiliationID",TEXT($A2222,"0000"),
" {PersonID: *PersonID",TEXT($A2222,"0000"),
", OrganizationID: *OrganizationID",TEXT(MATCH(INDEX(People[Organization Name],$A2222),Organizations[Organization Name],0),"0000"),
", IsPrimaryOrganizationContact: , AffiliationStartDate: , AffiliationEndDate: , PrimaryPhone: ",
", PrimaryEmail: ",CHAR(34),INDEX(People[Primary Email],$A2222),CHAR(34),
", PrimaryAddress: ",CHAR(34),INDEX(People[Primary Address],$A2222),CHAR(34),
", PersonLink: }"))</f>
        <v>#REF!</v>
      </c>
      <c r="H2222" t="e">
        <f>IF(COUNTA(CitationInformation)=0,"",IF(INDEX(AuthorList[Author Name],$A2222)="","",
CONCATENATE("  - &amp;AuthorListID",TEXT($A2222,"0000"),
"  {CitationID: *CitationID0001",
", PersonID: *PersonID",TEXT(MATCH(INDEX(AuthorList[Author Name],$A2222),People[Full Name],0),"0000"),
", AuthorOrder: ",INDEX(AuthorList[Author Number],$A2222),"}")))</f>
        <v>#REF!</v>
      </c>
      <c r="K2222" t="e">
        <f>IF(INDEX(SamplingFeatures[Feature Code],$A2222)="","",
CONCATENATE("  - &amp;SamplingFeatureID",TEXT($A2222,"0000"),
" {","SamplingFeatureUUID:  ",CHAR(34),INDEX(SamplingFeatures[Sampling Feature UUID],$A2222),CHAR(34),
", SamplingFeatureTypeCV:  ",CHAR(34),INDEX(SamplingFeatures[Sampling Feature Type],$A2222),CHAR(34),
", SamplingFeatureCode:  ",CHAR(34),INDEX(SamplingFeatures[Feature Code],$A2222),CHAR(34),
", SamplingFeatureName:  ",CHAR(34),INDEX(SamplingFeatures[Feature Name],$A2222),CHAR(34),
", SamplingFeatureDescription:  ",CHAR(34),INDEX(SamplingFeatures[Feature Description],$A2222),CHAR(34),
", SamplingFeatureGeotypeCV:  ",CHAR(34),INDEX(SamplingFeatures[Feature Geo Type],$A2222),CHAR(34),
", FeatureGeometry:  ",CHAR(34),INDEX(SamplingFeatures[Feature Geometry],$A2222),CHAR(34),
", Elevation_m:  ",CHAR(34),INDEX(SamplingFeatures[Elevation_m],$A2222),CHAR(34),
", ElevationDatumCV:  ",CHAR(34),ElevationDatum,CHAR(34),"}"))</f>
        <v>#REF!</v>
      </c>
      <c r="L2222" t="e">
        <f>IF(INDEX(SamplingFeatures[Sampling Feature Type],$A2222)&lt;&gt;"Site","",
CONCATENATE("  - &amp;SiteID",TEXT(SUMPRODUCT(--($L$3:$L2221&lt;&gt;"")),"0000"),
" {","SamplingFeatureID:  *SamplingFeatureID",TEXT($A2222,"0000"),
", SiteTypeCV:  ",CHAR(34),INDEX(Sites[Site Type],$A2222),CHAR(34),
", Latitude:  ",INDEX(Sites[Latitude],$A2222),
", Longitude:  ",INDEX(Sites[Longitude],$A2222),
", SRSName:  ",CHAR(34),LatLonDatum,CHAR(34),"}"))</f>
        <v>#REF!</v>
      </c>
      <c r="M2222" t="e">
        <f>IF(INDEX(SamplingFeatures[Sampling Feature Type],$A2222)&lt;&gt;"Specimen","",
CONCATENATE("  - &amp;SpecimenID",TEXT(SUMPRODUCT(--($M$3:$M2221&lt;&gt;"")),"0000"),
" {","SamplingFeatureID:  *SamplingFeatureID",TEXT($A2222,"0000"),
", SpecimenTypeCV:  ",CHAR(34),INDEX(Specimens[Specimen Type],$A2222),CHAR(34),
", SpecimenMediumCV:  ",INDEX(Specimens[Specimen Medium],$A2222),
", IsFieldSpecimen:  ",CHAR(34),INDEX(Specimens[Is Field Specimen?],$A2222),CHAR(34),"}"))</f>
        <v>#REF!</v>
      </c>
      <c r="N2222" t="e">
        <f>IF(COUNTA(SpatialOffsets[])=0,"", IF(INDEX(SpatialOffsets[Spatial Offset Type],$A2222)="","",
CONCATENATE("  - &amp;SpatialOffsetID",TEXT($A2222,"0000"),
" {","SpatialOffsetTypeCV:  ",CHAR(34),INDEX(SpatialOffsets[Spatial Offset Type],$A2222),CHAR(34),
", Offset1Value:  ",INDEX(SpatialOffsets[Offset 1 Value],$A2222),
", Offset1UnitID:  ",CHAR(34),INDEX(SpatialOffsets[Offset 1 Unit],$A2222),CHAR(34),
", Offset2Value:  ",INDEX(SpatialOffsets[Offset 2 Value],$A2222),
", Offset2UnitID:  ",CHAR(34),INDEX(SpatialOffsets[Offset 2 Unit],$A2222),CHAR(34),
", Offset3Value:  ",INDEX(SpatialOffsets[Offset 3 Value],$A2222),
", Offset3UnitID:  ",CHAR(34),INDEX(SpatialOffsets[Offset 3 Unit],$A2222),CHAR(34),,"}")))</f>
        <v>#REF!</v>
      </c>
      <c r="O2222" t="e">
        <f>IF(COUNTA(RelatedFeatures[])=0,"", IF(INDEX(RelatedFeatures[First Sampling Feature Code],$A2222)="","",
CONCATENATE("  - &amp;RelationID",TEXT($A2222,"0000"),
" {","SamplingFeatureID:  *SamplingFeatureID",TEXT(MATCH(INDEX(RelatedFeatures[First Sampling Feature Code],$A2222),SamplingFeatures[Feature Code],0),"0000"),
", RelationshipTypeCV:  ",CHAR(34),INDEX(RelatedFeatures[Relationship Type],$A2222),CHAR(34),
", RelatedFeatureID: *SamplingFeatureID",TEXT(MATCH(INDEX(RelatedFeatures[Second Sampling Feature Code],$A2222),SamplingFeatures[Feature Code],0),"0000"),
", SpatialOffsetID:  ",IF(INDEX(RelatedFeatures[Offset Number],$A2222)="","",CONCATENATE("*SpatialOffsetID",TEXT(INDEX(RelatedFeatures[Offset Number],$A2222),"0000"))),"}")))</f>
        <v>#REF!</v>
      </c>
      <c r="P2222" t="e">
        <f>IF(INDEX(Methods[Method Type],$A2222)="","",
CONCATENATE("  - &amp;MethodID",TEXT($A2222,"0000"),
" {","MethodTypeCV:  ",CHAR(34),INDEX(Methods[Method Type],$A2222),CHAR(34),
", MethodCode:  ",CHAR(34),INDEX(Methods[Method Code],$A2222),CHAR(34),
", MethodName:  ",CHAR(34),INDEX(Methods[Method Name],$A2222),CHAR(34),
", MethodDescription:  ",CHAR(34),INDEX(Methods[Method Description],$A2222),CHAR(34),
", MethodLink:  ",CHAR(34),INDEX(Methods[Method Link],$A2222),CHAR(34),
", OrganizationID: *OrganizationID",TEXT(MATCH(INDEX(Methods[Organization Name],$A2222),Organizations[Organization Name],0),"0000"),"}"))</f>
        <v>#REF!</v>
      </c>
      <c r="Q2222" t="e">
        <f>IF(INDEX(Variables[Variable Type],$A2222)="","",
CONCATENATE("  - &amp;VariableID",TEXT($A2222,"0000"),
" {","VariableTypeCV:  ",CHAR(34),INDEX(Variables[Variable Type],$A2222),CHAR(34),
", VariableCode:  ",CHAR(34),INDEX(Variables[Variable Code],$A2222),CHAR(34),
", VariableNameCV:  ",CHAR(34),INDEX(Variables[Variable Name],$A2222),CHAR(34),
", VariableDefinition:  ",CHAR(34),INDEX(Variables[Variable Definition],$A2222),CHAR(34),
", SpecciationCV:  ",CHAR(34),INDEX(Variables[Speciation],$A2222),CHAR(34),
", NoDataValue:  ",CHAR(34),INDEX(Variables[No Data Value],$A2222),CHAR(34),"}"))</f>
        <v>#REF!</v>
      </c>
    </row>
    <row r="2223" spans="1:17" x14ac:dyDescent="0.25">
      <c r="A2223">
        <v>2220</v>
      </c>
      <c r="D2223" t="e">
        <f>IF(INDEX(People[First Name],$A2223)="","",
CONCATENATE("  - &amp;PersonID",TEXT($A2223,"0000"),
" {","PersonFirstName:  ",CHAR(34),INDEX(People[First Name],$A2223),CHAR(34),
", PersonMiddleName:  ",CHAR(34),INDEX(People[Middle Name],$A2223),CHAR(34),
", PersonLastName:  ",CHAR(34),INDEX(People[Last Name],$A2223),CHAR(34),"}"))</f>
        <v>#REF!</v>
      </c>
      <c r="E2223" t="e">
        <f>IF(INDEX(Organizations[Organization Type '[CV']],$A2223)="","",
CONCATENATE("  - &amp;OrganizationID",TEXT($A2223,"0000"),
" {","OrganizationTypeCV:  ",CHAR(34),INDEX(Organizations[Organization Type '[CV']],$A2223),CHAR(34),
", OrganizationCode:  ",CHAR(34),INDEX(Organizations[Organization Code],$A2223),CHAR(34),
", OrganizationName:  ",CHAR(34),INDEX(Organizations[Organization Name],$A2223),CHAR(34),
", OrganizationDescription:  ",CHAR(34),INDEX(Organizations[Organization Description],$A2223),CHAR(34),
", OrganizationLink:  ",CHAR(34),INDEX(Organizations[Organization Link],$A2223),CHAR(34),"}"))</f>
        <v>#REF!</v>
      </c>
      <c r="F2223" t="e">
        <f>IF(INDEX(People[First Name],$A2223)="","",
CONCATENATE("  - &amp;AffiliationID",TEXT($A2223,"0000"),
" {PersonID: *PersonID",TEXT($A2223,"0000"),
", OrganizationID: *OrganizationID",TEXT(MATCH(INDEX(People[Organization Name],$A2223),Organizations[Organization Name],0),"0000"),
", IsPrimaryOrganizationContact: , AffiliationStartDate: , AffiliationEndDate: , PrimaryPhone: ",
", PrimaryEmail: ",CHAR(34),INDEX(People[Primary Email],$A2223),CHAR(34),
", PrimaryAddress: ",CHAR(34),INDEX(People[Primary Address],$A2223),CHAR(34),
", PersonLink: }"))</f>
        <v>#REF!</v>
      </c>
      <c r="H2223" t="e">
        <f>IF(COUNTA(CitationInformation)=0,"",IF(INDEX(AuthorList[Author Name],$A2223)="","",
CONCATENATE("  - &amp;AuthorListID",TEXT($A2223,"0000"),
"  {CitationID: *CitationID0001",
", PersonID: *PersonID",TEXT(MATCH(INDEX(AuthorList[Author Name],$A2223),People[Full Name],0),"0000"),
", AuthorOrder: ",INDEX(AuthorList[Author Number],$A2223),"}")))</f>
        <v>#REF!</v>
      </c>
      <c r="K2223" t="e">
        <f>IF(INDEX(SamplingFeatures[Feature Code],$A2223)="","",
CONCATENATE("  - &amp;SamplingFeatureID",TEXT($A2223,"0000"),
" {","SamplingFeatureUUID:  ",CHAR(34),INDEX(SamplingFeatures[Sampling Feature UUID],$A2223),CHAR(34),
", SamplingFeatureTypeCV:  ",CHAR(34),INDEX(SamplingFeatures[Sampling Feature Type],$A2223),CHAR(34),
", SamplingFeatureCode:  ",CHAR(34),INDEX(SamplingFeatures[Feature Code],$A2223),CHAR(34),
", SamplingFeatureName:  ",CHAR(34),INDEX(SamplingFeatures[Feature Name],$A2223),CHAR(34),
", SamplingFeatureDescription:  ",CHAR(34),INDEX(SamplingFeatures[Feature Description],$A2223),CHAR(34),
", SamplingFeatureGeotypeCV:  ",CHAR(34),INDEX(SamplingFeatures[Feature Geo Type],$A2223),CHAR(34),
", FeatureGeometry:  ",CHAR(34),INDEX(SamplingFeatures[Feature Geometry],$A2223),CHAR(34),
", Elevation_m:  ",CHAR(34),INDEX(SamplingFeatures[Elevation_m],$A2223),CHAR(34),
", ElevationDatumCV:  ",CHAR(34),ElevationDatum,CHAR(34),"}"))</f>
        <v>#REF!</v>
      </c>
      <c r="L2223" t="e">
        <f>IF(INDEX(SamplingFeatures[Sampling Feature Type],$A2223)&lt;&gt;"Site","",
CONCATENATE("  - &amp;SiteID",TEXT(SUMPRODUCT(--($L$3:$L2222&lt;&gt;"")),"0000"),
" {","SamplingFeatureID:  *SamplingFeatureID",TEXT($A2223,"0000"),
", SiteTypeCV:  ",CHAR(34),INDEX(Sites[Site Type],$A2223),CHAR(34),
", Latitude:  ",INDEX(Sites[Latitude],$A2223),
", Longitude:  ",INDEX(Sites[Longitude],$A2223),
", SRSName:  ",CHAR(34),LatLonDatum,CHAR(34),"}"))</f>
        <v>#REF!</v>
      </c>
      <c r="M2223" t="e">
        <f>IF(INDEX(SamplingFeatures[Sampling Feature Type],$A2223)&lt;&gt;"Specimen","",
CONCATENATE("  - &amp;SpecimenID",TEXT(SUMPRODUCT(--($M$3:$M2222&lt;&gt;"")),"0000"),
" {","SamplingFeatureID:  *SamplingFeatureID",TEXT($A2223,"0000"),
", SpecimenTypeCV:  ",CHAR(34),INDEX(Specimens[Specimen Type],$A2223),CHAR(34),
", SpecimenMediumCV:  ",INDEX(Specimens[Specimen Medium],$A2223),
", IsFieldSpecimen:  ",CHAR(34),INDEX(Specimens[Is Field Specimen?],$A2223),CHAR(34),"}"))</f>
        <v>#REF!</v>
      </c>
      <c r="N2223" t="e">
        <f>IF(COUNTA(SpatialOffsets[])=0,"", IF(INDEX(SpatialOffsets[Spatial Offset Type],$A2223)="","",
CONCATENATE("  - &amp;SpatialOffsetID",TEXT($A2223,"0000"),
" {","SpatialOffsetTypeCV:  ",CHAR(34),INDEX(SpatialOffsets[Spatial Offset Type],$A2223),CHAR(34),
", Offset1Value:  ",INDEX(SpatialOffsets[Offset 1 Value],$A2223),
", Offset1UnitID:  ",CHAR(34),INDEX(SpatialOffsets[Offset 1 Unit],$A2223),CHAR(34),
", Offset2Value:  ",INDEX(SpatialOffsets[Offset 2 Value],$A2223),
", Offset2UnitID:  ",CHAR(34),INDEX(SpatialOffsets[Offset 2 Unit],$A2223),CHAR(34),
", Offset3Value:  ",INDEX(SpatialOffsets[Offset 3 Value],$A2223),
", Offset3UnitID:  ",CHAR(34),INDEX(SpatialOffsets[Offset 3 Unit],$A2223),CHAR(34),,"}")))</f>
        <v>#REF!</v>
      </c>
      <c r="O2223" t="e">
        <f>IF(COUNTA(RelatedFeatures[])=0,"", IF(INDEX(RelatedFeatures[First Sampling Feature Code],$A2223)="","",
CONCATENATE("  - &amp;RelationID",TEXT($A2223,"0000"),
" {","SamplingFeatureID:  *SamplingFeatureID",TEXT(MATCH(INDEX(RelatedFeatures[First Sampling Feature Code],$A2223),SamplingFeatures[Feature Code],0),"0000"),
", RelationshipTypeCV:  ",CHAR(34),INDEX(RelatedFeatures[Relationship Type],$A2223),CHAR(34),
", RelatedFeatureID: *SamplingFeatureID",TEXT(MATCH(INDEX(RelatedFeatures[Second Sampling Feature Code],$A2223),SamplingFeatures[Feature Code],0),"0000"),
", SpatialOffsetID:  ",IF(INDEX(RelatedFeatures[Offset Number],$A2223)="","",CONCATENATE("*SpatialOffsetID",TEXT(INDEX(RelatedFeatures[Offset Number],$A2223),"0000"))),"}")))</f>
        <v>#REF!</v>
      </c>
      <c r="P2223" t="e">
        <f>IF(INDEX(Methods[Method Type],$A2223)="","",
CONCATENATE("  - &amp;MethodID",TEXT($A2223,"0000"),
" {","MethodTypeCV:  ",CHAR(34),INDEX(Methods[Method Type],$A2223),CHAR(34),
", MethodCode:  ",CHAR(34),INDEX(Methods[Method Code],$A2223),CHAR(34),
", MethodName:  ",CHAR(34),INDEX(Methods[Method Name],$A2223),CHAR(34),
", MethodDescription:  ",CHAR(34),INDEX(Methods[Method Description],$A2223),CHAR(34),
", MethodLink:  ",CHAR(34),INDEX(Methods[Method Link],$A2223),CHAR(34),
", OrganizationID: *OrganizationID",TEXT(MATCH(INDEX(Methods[Organization Name],$A2223),Organizations[Organization Name],0),"0000"),"}"))</f>
        <v>#REF!</v>
      </c>
      <c r="Q2223" t="e">
        <f>IF(INDEX(Variables[Variable Type],$A2223)="","",
CONCATENATE("  - &amp;VariableID",TEXT($A2223,"0000"),
" {","VariableTypeCV:  ",CHAR(34),INDEX(Variables[Variable Type],$A2223),CHAR(34),
", VariableCode:  ",CHAR(34),INDEX(Variables[Variable Code],$A2223),CHAR(34),
", VariableNameCV:  ",CHAR(34),INDEX(Variables[Variable Name],$A2223),CHAR(34),
", VariableDefinition:  ",CHAR(34),INDEX(Variables[Variable Definition],$A2223),CHAR(34),
", SpecciationCV:  ",CHAR(34),INDEX(Variables[Speciation],$A2223),CHAR(34),
", NoDataValue:  ",CHAR(34),INDEX(Variables[No Data Value],$A2223),CHAR(34),"}"))</f>
        <v>#REF!</v>
      </c>
    </row>
    <row r="2224" spans="1:17" x14ac:dyDescent="0.25">
      <c r="A2224">
        <v>2221</v>
      </c>
      <c r="D2224" t="e">
        <f>IF(INDEX(People[First Name],$A2224)="","",
CONCATENATE("  - &amp;PersonID",TEXT($A2224,"0000"),
" {","PersonFirstName:  ",CHAR(34),INDEX(People[First Name],$A2224),CHAR(34),
", PersonMiddleName:  ",CHAR(34),INDEX(People[Middle Name],$A2224),CHAR(34),
", PersonLastName:  ",CHAR(34),INDEX(People[Last Name],$A2224),CHAR(34),"}"))</f>
        <v>#REF!</v>
      </c>
      <c r="E2224" t="e">
        <f>IF(INDEX(Organizations[Organization Type '[CV']],$A2224)="","",
CONCATENATE("  - &amp;OrganizationID",TEXT($A2224,"0000"),
" {","OrganizationTypeCV:  ",CHAR(34),INDEX(Organizations[Organization Type '[CV']],$A2224),CHAR(34),
", OrganizationCode:  ",CHAR(34),INDEX(Organizations[Organization Code],$A2224),CHAR(34),
", OrganizationName:  ",CHAR(34),INDEX(Organizations[Organization Name],$A2224),CHAR(34),
", OrganizationDescription:  ",CHAR(34),INDEX(Organizations[Organization Description],$A2224),CHAR(34),
", OrganizationLink:  ",CHAR(34),INDEX(Organizations[Organization Link],$A2224),CHAR(34),"}"))</f>
        <v>#REF!</v>
      </c>
      <c r="F2224" t="e">
        <f>IF(INDEX(People[First Name],$A2224)="","",
CONCATENATE("  - &amp;AffiliationID",TEXT($A2224,"0000"),
" {PersonID: *PersonID",TEXT($A2224,"0000"),
", OrganizationID: *OrganizationID",TEXT(MATCH(INDEX(People[Organization Name],$A2224),Organizations[Organization Name],0),"0000"),
", IsPrimaryOrganizationContact: , AffiliationStartDate: , AffiliationEndDate: , PrimaryPhone: ",
", PrimaryEmail: ",CHAR(34),INDEX(People[Primary Email],$A2224),CHAR(34),
", PrimaryAddress: ",CHAR(34),INDEX(People[Primary Address],$A2224),CHAR(34),
", PersonLink: }"))</f>
        <v>#REF!</v>
      </c>
      <c r="H2224" t="e">
        <f>IF(COUNTA(CitationInformation)=0,"",IF(INDEX(AuthorList[Author Name],$A2224)="","",
CONCATENATE("  - &amp;AuthorListID",TEXT($A2224,"0000"),
"  {CitationID: *CitationID0001",
", PersonID: *PersonID",TEXT(MATCH(INDEX(AuthorList[Author Name],$A2224),People[Full Name],0),"0000"),
", AuthorOrder: ",INDEX(AuthorList[Author Number],$A2224),"}")))</f>
        <v>#REF!</v>
      </c>
      <c r="K2224" t="e">
        <f>IF(INDEX(SamplingFeatures[Feature Code],$A2224)="","",
CONCATENATE("  - &amp;SamplingFeatureID",TEXT($A2224,"0000"),
" {","SamplingFeatureUUID:  ",CHAR(34),INDEX(SamplingFeatures[Sampling Feature UUID],$A2224),CHAR(34),
", SamplingFeatureTypeCV:  ",CHAR(34),INDEX(SamplingFeatures[Sampling Feature Type],$A2224),CHAR(34),
", SamplingFeatureCode:  ",CHAR(34),INDEX(SamplingFeatures[Feature Code],$A2224),CHAR(34),
", SamplingFeatureName:  ",CHAR(34),INDEX(SamplingFeatures[Feature Name],$A2224),CHAR(34),
", SamplingFeatureDescription:  ",CHAR(34),INDEX(SamplingFeatures[Feature Description],$A2224),CHAR(34),
", SamplingFeatureGeotypeCV:  ",CHAR(34),INDEX(SamplingFeatures[Feature Geo Type],$A2224),CHAR(34),
", FeatureGeometry:  ",CHAR(34),INDEX(SamplingFeatures[Feature Geometry],$A2224),CHAR(34),
", Elevation_m:  ",CHAR(34),INDEX(SamplingFeatures[Elevation_m],$A2224),CHAR(34),
", ElevationDatumCV:  ",CHAR(34),ElevationDatum,CHAR(34),"}"))</f>
        <v>#REF!</v>
      </c>
      <c r="L2224" t="e">
        <f>IF(INDEX(SamplingFeatures[Sampling Feature Type],$A2224)&lt;&gt;"Site","",
CONCATENATE("  - &amp;SiteID",TEXT(SUMPRODUCT(--($L$3:$L2223&lt;&gt;"")),"0000"),
" {","SamplingFeatureID:  *SamplingFeatureID",TEXT($A2224,"0000"),
", SiteTypeCV:  ",CHAR(34),INDEX(Sites[Site Type],$A2224),CHAR(34),
", Latitude:  ",INDEX(Sites[Latitude],$A2224),
", Longitude:  ",INDEX(Sites[Longitude],$A2224),
", SRSName:  ",CHAR(34),LatLonDatum,CHAR(34),"}"))</f>
        <v>#REF!</v>
      </c>
      <c r="M2224" t="e">
        <f>IF(INDEX(SamplingFeatures[Sampling Feature Type],$A2224)&lt;&gt;"Specimen","",
CONCATENATE("  - &amp;SpecimenID",TEXT(SUMPRODUCT(--($M$3:$M2223&lt;&gt;"")),"0000"),
" {","SamplingFeatureID:  *SamplingFeatureID",TEXT($A2224,"0000"),
", SpecimenTypeCV:  ",CHAR(34),INDEX(Specimens[Specimen Type],$A2224),CHAR(34),
", SpecimenMediumCV:  ",INDEX(Specimens[Specimen Medium],$A2224),
", IsFieldSpecimen:  ",CHAR(34),INDEX(Specimens[Is Field Specimen?],$A2224),CHAR(34),"}"))</f>
        <v>#REF!</v>
      </c>
      <c r="N2224" t="e">
        <f>IF(COUNTA(SpatialOffsets[])=0,"", IF(INDEX(SpatialOffsets[Spatial Offset Type],$A2224)="","",
CONCATENATE("  - &amp;SpatialOffsetID",TEXT($A2224,"0000"),
" {","SpatialOffsetTypeCV:  ",CHAR(34),INDEX(SpatialOffsets[Spatial Offset Type],$A2224),CHAR(34),
", Offset1Value:  ",INDEX(SpatialOffsets[Offset 1 Value],$A2224),
", Offset1UnitID:  ",CHAR(34),INDEX(SpatialOffsets[Offset 1 Unit],$A2224),CHAR(34),
", Offset2Value:  ",INDEX(SpatialOffsets[Offset 2 Value],$A2224),
", Offset2UnitID:  ",CHAR(34),INDEX(SpatialOffsets[Offset 2 Unit],$A2224),CHAR(34),
", Offset3Value:  ",INDEX(SpatialOffsets[Offset 3 Value],$A2224),
", Offset3UnitID:  ",CHAR(34),INDEX(SpatialOffsets[Offset 3 Unit],$A2224),CHAR(34),,"}")))</f>
        <v>#REF!</v>
      </c>
      <c r="O2224" t="e">
        <f>IF(COUNTA(RelatedFeatures[])=0,"", IF(INDEX(RelatedFeatures[First Sampling Feature Code],$A2224)="","",
CONCATENATE("  - &amp;RelationID",TEXT($A2224,"0000"),
" {","SamplingFeatureID:  *SamplingFeatureID",TEXT(MATCH(INDEX(RelatedFeatures[First Sampling Feature Code],$A2224),SamplingFeatures[Feature Code],0),"0000"),
", RelationshipTypeCV:  ",CHAR(34),INDEX(RelatedFeatures[Relationship Type],$A2224),CHAR(34),
", RelatedFeatureID: *SamplingFeatureID",TEXT(MATCH(INDEX(RelatedFeatures[Second Sampling Feature Code],$A2224),SamplingFeatures[Feature Code],0),"0000"),
", SpatialOffsetID:  ",IF(INDEX(RelatedFeatures[Offset Number],$A2224)="","",CONCATENATE("*SpatialOffsetID",TEXT(INDEX(RelatedFeatures[Offset Number],$A2224),"0000"))),"}")))</f>
        <v>#REF!</v>
      </c>
      <c r="P2224" t="e">
        <f>IF(INDEX(Methods[Method Type],$A2224)="","",
CONCATENATE("  - &amp;MethodID",TEXT($A2224,"0000"),
" {","MethodTypeCV:  ",CHAR(34),INDEX(Methods[Method Type],$A2224),CHAR(34),
", MethodCode:  ",CHAR(34),INDEX(Methods[Method Code],$A2224),CHAR(34),
", MethodName:  ",CHAR(34),INDEX(Methods[Method Name],$A2224),CHAR(34),
", MethodDescription:  ",CHAR(34),INDEX(Methods[Method Description],$A2224),CHAR(34),
", MethodLink:  ",CHAR(34),INDEX(Methods[Method Link],$A2224),CHAR(34),
", OrganizationID: *OrganizationID",TEXT(MATCH(INDEX(Methods[Organization Name],$A2224),Organizations[Organization Name],0),"0000"),"}"))</f>
        <v>#REF!</v>
      </c>
      <c r="Q2224" t="e">
        <f>IF(INDEX(Variables[Variable Type],$A2224)="","",
CONCATENATE("  - &amp;VariableID",TEXT($A2224,"0000"),
" {","VariableTypeCV:  ",CHAR(34),INDEX(Variables[Variable Type],$A2224),CHAR(34),
", VariableCode:  ",CHAR(34),INDEX(Variables[Variable Code],$A2224),CHAR(34),
", VariableNameCV:  ",CHAR(34),INDEX(Variables[Variable Name],$A2224),CHAR(34),
", VariableDefinition:  ",CHAR(34),INDEX(Variables[Variable Definition],$A2224),CHAR(34),
", SpecciationCV:  ",CHAR(34),INDEX(Variables[Speciation],$A2224),CHAR(34),
", NoDataValue:  ",CHAR(34),INDEX(Variables[No Data Value],$A2224),CHAR(34),"}"))</f>
        <v>#REF!</v>
      </c>
    </row>
    <row r="2225" spans="1:17" x14ac:dyDescent="0.25">
      <c r="A2225">
        <v>2222</v>
      </c>
      <c r="D2225" t="e">
        <f>IF(INDEX(People[First Name],$A2225)="","",
CONCATENATE("  - &amp;PersonID",TEXT($A2225,"0000"),
" {","PersonFirstName:  ",CHAR(34),INDEX(People[First Name],$A2225),CHAR(34),
", PersonMiddleName:  ",CHAR(34),INDEX(People[Middle Name],$A2225),CHAR(34),
", PersonLastName:  ",CHAR(34),INDEX(People[Last Name],$A2225),CHAR(34),"}"))</f>
        <v>#REF!</v>
      </c>
      <c r="E2225" t="e">
        <f>IF(INDEX(Organizations[Organization Type '[CV']],$A2225)="","",
CONCATENATE("  - &amp;OrganizationID",TEXT($A2225,"0000"),
" {","OrganizationTypeCV:  ",CHAR(34),INDEX(Organizations[Organization Type '[CV']],$A2225),CHAR(34),
", OrganizationCode:  ",CHAR(34),INDEX(Organizations[Organization Code],$A2225),CHAR(34),
", OrganizationName:  ",CHAR(34),INDEX(Organizations[Organization Name],$A2225),CHAR(34),
", OrganizationDescription:  ",CHAR(34),INDEX(Organizations[Organization Description],$A2225),CHAR(34),
", OrganizationLink:  ",CHAR(34),INDEX(Organizations[Organization Link],$A2225),CHAR(34),"}"))</f>
        <v>#REF!</v>
      </c>
      <c r="F2225" t="e">
        <f>IF(INDEX(People[First Name],$A2225)="","",
CONCATENATE("  - &amp;AffiliationID",TEXT($A2225,"0000"),
" {PersonID: *PersonID",TEXT($A2225,"0000"),
", OrganizationID: *OrganizationID",TEXT(MATCH(INDEX(People[Organization Name],$A2225),Organizations[Organization Name],0),"0000"),
", IsPrimaryOrganizationContact: , AffiliationStartDate: , AffiliationEndDate: , PrimaryPhone: ",
", PrimaryEmail: ",CHAR(34),INDEX(People[Primary Email],$A2225),CHAR(34),
", PrimaryAddress: ",CHAR(34),INDEX(People[Primary Address],$A2225),CHAR(34),
", PersonLink: }"))</f>
        <v>#REF!</v>
      </c>
      <c r="H2225" t="e">
        <f>IF(COUNTA(CitationInformation)=0,"",IF(INDEX(AuthorList[Author Name],$A2225)="","",
CONCATENATE("  - &amp;AuthorListID",TEXT($A2225,"0000"),
"  {CitationID: *CitationID0001",
", PersonID: *PersonID",TEXT(MATCH(INDEX(AuthorList[Author Name],$A2225),People[Full Name],0),"0000"),
", AuthorOrder: ",INDEX(AuthorList[Author Number],$A2225),"}")))</f>
        <v>#REF!</v>
      </c>
      <c r="K2225" t="e">
        <f>IF(INDEX(SamplingFeatures[Feature Code],$A2225)="","",
CONCATENATE("  - &amp;SamplingFeatureID",TEXT($A2225,"0000"),
" {","SamplingFeatureUUID:  ",CHAR(34),INDEX(SamplingFeatures[Sampling Feature UUID],$A2225),CHAR(34),
", SamplingFeatureTypeCV:  ",CHAR(34),INDEX(SamplingFeatures[Sampling Feature Type],$A2225),CHAR(34),
", SamplingFeatureCode:  ",CHAR(34),INDEX(SamplingFeatures[Feature Code],$A2225),CHAR(34),
", SamplingFeatureName:  ",CHAR(34),INDEX(SamplingFeatures[Feature Name],$A2225),CHAR(34),
", SamplingFeatureDescription:  ",CHAR(34),INDEX(SamplingFeatures[Feature Description],$A2225),CHAR(34),
", SamplingFeatureGeotypeCV:  ",CHAR(34),INDEX(SamplingFeatures[Feature Geo Type],$A2225),CHAR(34),
", FeatureGeometry:  ",CHAR(34),INDEX(SamplingFeatures[Feature Geometry],$A2225),CHAR(34),
", Elevation_m:  ",CHAR(34),INDEX(SamplingFeatures[Elevation_m],$A2225),CHAR(34),
", ElevationDatumCV:  ",CHAR(34),ElevationDatum,CHAR(34),"}"))</f>
        <v>#REF!</v>
      </c>
      <c r="L2225" t="e">
        <f>IF(INDEX(SamplingFeatures[Sampling Feature Type],$A2225)&lt;&gt;"Site","",
CONCATENATE("  - &amp;SiteID",TEXT(SUMPRODUCT(--($L$3:$L2224&lt;&gt;"")),"0000"),
" {","SamplingFeatureID:  *SamplingFeatureID",TEXT($A2225,"0000"),
", SiteTypeCV:  ",CHAR(34),INDEX(Sites[Site Type],$A2225),CHAR(34),
", Latitude:  ",INDEX(Sites[Latitude],$A2225),
", Longitude:  ",INDEX(Sites[Longitude],$A2225),
", SRSName:  ",CHAR(34),LatLonDatum,CHAR(34),"}"))</f>
        <v>#REF!</v>
      </c>
      <c r="M2225" t="e">
        <f>IF(INDEX(SamplingFeatures[Sampling Feature Type],$A2225)&lt;&gt;"Specimen","",
CONCATENATE("  - &amp;SpecimenID",TEXT(SUMPRODUCT(--($M$3:$M2224&lt;&gt;"")),"0000"),
" {","SamplingFeatureID:  *SamplingFeatureID",TEXT($A2225,"0000"),
", SpecimenTypeCV:  ",CHAR(34),INDEX(Specimens[Specimen Type],$A2225),CHAR(34),
", SpecimenMediumCV:  ",INDEX(Specimens[Specimen Medium],$A2225),
", IsFieldSpecimen:  ",CHAR(34),INDEX(Specimens[Is Field Specimen?],$A2225),CHAR(34),"}"))</f>
        <v>#REF!</v>
      </c>
      <c r="N2225" t="e">
        <f>IF(COUNTA(SpatialOffsets[])=0,"", IF(INDEX(SpatialOffsets[Spatial Offset Type],$A2225)="","",
CONCATENATE("  - &amp;SpatialOffsetID",TEXT($A2225,"0000"),
" {","SpatialOffsetTypeCV:  ",CHAR(34),INDEX(SpatialOffsets[Spatial Offset Type],$A2225),CHAR(34),
", Offset1Value:  ",INDEX(SpatialOffsets[Offset 1 Value],$A2225),
", Offset1UnitID:  ",CHAR(34),INDEX(SpatialOffsets[Offset 1 Unit],$A2225),CHAR(34),
", Offset2Value:  ",INDEX(SpatialOffsets[Offset 2 Value],$A2225),
", Offset2UnitID:  ",CHAR(34),INDEX(SpatialOffsets[Offset 2 Unit],$A2225),CHAR(34),
", Offset3Value:  ",INDEX(SpatialOffsets[Offset 3 Value],$A2225),
", Offset3UnitID:  ",CHAR(34),INDEX(SpatialOffsets[Offset 3 Unit],$A2225),CHAR(34),,"}")))</f>
        <v>#REF!</v>
      </c>
      <c r="O2225" t="e">
        <f>IF(COUNTA(RelatedFeatures[])=0,"", IF(INDEX(RelatedFeatures[First Sampling Feature Code],$A2225)="","",
CONCATENATE("  - &amp;RelationID",TEXT($A2225,"0000"),
" {","SamplingFeatureID:  *SamplingFeatureID",TEXT(MATCH(INDEX(RelatedFeatures[First Sampling Feature Code],$A2225),SamplingFeatures[Feature Code],0),"0000"),
", RelationshipTypeCV:  ",CHAR(34),INDEX(RelatedFeatures[Relationship Type],$A2225),CHAR(34),
", RelatedFeatureID: *SamplingFeatureID",TEXT(MATCH(INDEX(RelatedFeatures[Second Sampling Feature Code],$A2225),SamplingFeatures[Feature Code],0),"0000"),
", SpatialOffsetID:  ",IF(INDEX(RelatedFeatures[Offset Number],$A2225)="","",CONCATENATE("*SpatialOffsetID",TEXT(INDEX(RelatedFeatures[Offset Number],$A2225),"0000"))),"}")))</f>
        <v>#REF!</v>
      </c>
      <c r="P2225" t="e">
        <f>IF(INDEX(Methods[Method Type],$A2225)="","",
CONCATENATE("  - &amp;MethodID",TEXT($A2225,"0000"),
" {","MethodTypeCV:  ",CHAR(34),INDEX(Methods[Method Type],$A2225),CHAR(34),
", MethodCode:  ",CHAR(34),INDEX(Methods[Method Code],$A2225),CHAR(34),
", MethodName:  ",CHAR(34),INDEX(Methods[Method Name],$A2225),CHAR(34),
", MethodDescription:  ",CHAR(34),INDEX(Methods[Method Description],$A2225),CHAR(34),
", MethodLink:  ",CHAR(34),INDEX(Methods[Method Link],$A2225),CHAR(34),
", OrganizationID: *OrganizationID",TEXT(MATCH(INDEX(Methods[Organization Name],$A2225),Organizations[Organization Name],0),"0000"),"}"))</f>
        <v>#REF!</v>
      </c>
      <c r="Q2225" t="e">
        <f>IF(INDEX(Variables[Variable Type],$A2225)="","",
CONCATENATE("  - &amp;VariableID",TEXT($A2225,"0000"),
" {","VariableTypeCV:  ",CHAR(34),INDEX(Variables[Variable Type],$A2225),CHAR(34),
", VariableCode:  ",CHAR(34),INDEX(Variables[Variable Code],$A2225),CHAR(34),
", VariableNameCV:  ",CHAR(34),INDEX(Variables[Variable Name],$A2225),CHAR(34),
", VariableDefinition:  ",CHAR(34),INDEX(Variables[Variable Definition],$A2225),CHAR(34),
", SpecciationCV:  ",CHAR(34),INDEX(Variables[Speciation],$A2225),CHAR(34),
", NoDataValue:  ",CHAR(34),INDEX(Variables[No Data Value],$A2225),CHAR(34),"}"))</f>
        <v>#REF!</v>
      </c>
    </row>
    <row r="2226" spans="1:17" x14ac:dyDescent="0.25">
      <c r="A2226">
        <v>2223</v>
      </c>
      <c r="D2226" t="e">
        <f>IF(INDEX(People[First Name],$A2226)="","",
CONCATENATE("  - &amp;PersonID",TEXT($A2226,"0000"),
" {","PersonFirstName:  ",CHAR(34),INDEX(People[First Name],$A2226),CHAR(34),
", PersonMiddleName:  ",CHAR(34),INDEX(People[Middle Name],$A2226),CHAR(34),
", PersonLastName:  ",CHAR(34),INDEX(People[Last Name],$A2226),CHAR(34),"}"))</f>
        <v>#REF!</v>
      </c>
      <c r="E2226" t="e">
        <f>IF(INDEX(Organizations[Organization Type '[CV']],$A2226)="","",
CONCATENATE("  - &amp;OrganizationID",TEXT($A2226,"0000"),
" {","OrganizationTypeCV:  ",CHAR(34),INDEX(Organizations[Organization Type '[CV']],$A2226),CHAR(34),
", OrganizationCode:  ",CHAR(34),INDEX(Organizations[Organization Code],$A2226),CHAR(34),
", OrganizationName:  ",CHAR(34),INDEX(Organizations[Organization Name],$A2226),CHAR(34),
", OrganizationDescription:  ",CHAR(34),INDEX(Organizations[Organization Description],$A2226),CHAR(34),
", OrganizationLink:  ",CHAR(34),INDEX(Organizations[Organization Link],$A2226),CHAR(34),"}"))</f>
        <v>#REF!</v>
      </c>
      <c r="F2226" t="e">
        <f>IF(INDEX(People[First Name],$A2226)="","",
CONCATENATE("  - &amp;AffiliationID",TEXT($A2226,"0000"),
" {PersonID: *PersonID",TEXT($A2226,"0000"),
", OrganizationID: *OrganizationID",TEXT(MATCH(INDEX(People[Organization Name],$A2226),Organizations[Organization Name],0),"0000"),
", IsPrimaryOrganizationContact: , AffiliationStartDate: , AffiliationEndDate: , PrimaryPhone: ",
", PrimaryEmail: ",CHAR(34),INDEX(People[Primary Email],$A2226),CHAR(34),
", PrimaryAddress: ",CHAR(34),INDEX(People[Primary Address],$A2226),CHAR(34),
", PersonLink: }"))</f>
        <v>#REF!</v>
      </c>
      <c r="H2226" t="e">
        <f>IF(COUNTA(CitationInformation)=0,"",IF(INDEX(AuthorList[Author Name],$A2226)="","",
CONCATENATE("  - &amp;AuthorListID",TEXT($A2226,"0000"),
"  {CitationID: *CitationID0001",
", PersonID: *PersonID",TEXT(MATCH(INDEX(AuthorList[Author Name],$A2226),People[Full Name],0),"0000"),
", AuthorOrder: ",INDEX(AuthorList[Author Number],$A2226),"}")))</f>
        <v>#REF!</v>
      </c>
      <c r="K2226" t="e">
        <f>IF(INDEX(SamplingFeatures[Feature Code],$A2226)="","",
CONCATENATE("  - &amp;SamplingFeatureID",TEXT($A2226,"0000"),
" {","SamplingFeatureUUID:  ",CHAR(34),INDEX(SamplingFeatures[Sampling Feature UUID],$A2226),CHAR(34),
", SamplingFeatureTypeCV:  ",CHAR(34),INDEX(SamplingFeatures[Sampling Feature Type],$A2226),CHAR(34),
", SamplingFeatureCode:  ",CHAR(34),INDEX(SamplingFeatures[Feature Code],$A2226),CHAR(34),
", SamplingFeatureName:  ",CHAR(34),INDEX(SamplingFeatures[Feature Name],$A2226),CHAR(34),
", SamplingFeatureDescription:  ",CHAR(34),INDEX(SamplingFeatures[Feature Description],$A2226),CHAR(34),
", SamplingFeatureGeotypeCV:  ",CHAR(34),INDEX(SamplingFeatures[Feature Geo Type],$A2226),CHAR(34),
", FeatureGeometry:  ",CHAR(34),INDEX(SamplingFeatures[Feature Geometry],$A2226),CHAR(34),
", Elevation_m:  ",CHAR(34),INDEX(SamplingFeatures[Elevation_m],$A2226),CHAR(34),
", ElevationDatumCV:  ",CHAR(34),ElevationDatum,CHAR(34),"}"))</f>
        <v>#REF!</v>
      </c>
      <c r="L2226" t="e">
        <f>IF(INDEX(SamplingFeatures[Sampling Feature Type],$A2226)&lt;&gt;"Site","",
CONCATENATE("  - &amp;SiteID",TEXT(SUMPRODUCT(--($L$3:$L2225&lt;&gt;"")),"0000"),
" {","SamplingFeatureID:  *SamplingFeatureID",TEXT($A2226,"0000"),
", SiteTypeCV:  ",CHAR(34),INDEX(Sites[Site Type],$A2226),CHAR(34),
", Latitude:  ",INDEX(Sites[Latitude],$A2226),
", Longitude:  ",INDEX(Sites[Longitude],$A2226),
", SRSName:  ",CHAR(34),LatLonDatum,CHAR(34),"}"))</f>
        <v>#REF!</v>
      </c>
      <c r="M2226" t="e">
        <f>IF(INDEX(SamplingFeatures[Sampling Feature Type],$A2226)&lt;&gt;"Specimen","",
CONCATENATE("  - &amp;SpecimenID",TEXT(SUMPRODUCT(--($M$3:$M2225&lt;&gt;"")),"0000"),
" {","SamplingFeatureID:  *SamplingFeatureID",TEXT($A2226,"0000"),
", SpecimenTypeCV:  ",CHAR(34),INDEX(Specimens[Specimen Type],$A2226),CHAR(34),
", SpecimenMediumCV:  ",INDEX(Specimens[Specimen Medium],$A2226),
", IsFieldSpecimen:  ",CHAR(34),INDEX(Specimens[Is Field Specimen?],$A2226),CHAR(34),"}"))</f>
        <v>#REF!</v>
      </c>
      <c r="N2226" t="e">
        <f>IF(COUNTA(SpatialOffsets[])=0,"", IF(INDEX(SpatialOffsets[Spatial Offset Type],$A2226)="","",
CONCATENATE("  - &amp;SpatialOffsetID",TEXT($A2226,"0000"),
" {","SpatialOffsetTypeCV:  ",CHAR(34),INDEX(SpatialOffsets[Spatial Offset Type],$A2226),CHAR(34),
", Offset1Value:  ",INDEX(SpatialOffsets[Offset 1 Value],$A2226),
", Offset1UnitID:  ",CHAR(34),INDEX(SpatialOffsets[Offset 1 Unit],$A2226),CHAR(34),
", Offset2Value:  ",INDEX(SpatialOffsets[Offset 2 Value],$A2226),
", Offset2UnitID:  ",CHAR(34),INDEX(SpatialOffsets[Offset 2 Unit],$A2226),CHAR(34),
", Offset3Value:  ",INDEX(SpatialOffsets[Offset 3 Value],$A2226),
", Offset3UnitID:  ",CHAR(34),INDEX(SpatialOffsets[Offset 3 Unit],$A2226),CHAR(34),,"}")))</f>
        <v>#REF!</v>
      </c>
      <c r="O2226" t="e">
        <f>IF(COUNTA(RelatedFeatures[])=0,"", IF(INDEX(RelatedFeatures[First Sampling Feature Code],$A2226)="","",
CONCATENATE("  - &amp;RelationID",TEXT($A2226,"0000"),
" {","SamplingFeatureID:  *SamplingFeatureID",TEXT(MATCH(INDEX(RelatedFeatures[First Sampling Feature Code],$A2226),SamplingFeatures[Feature Code],0),"0000"),
", RelationshipTypeCV:  ",CHAR(34),INDEX(RelatedFeatures[Relationship Type],$A2226),CHAR(34),
", RelatedFeatureID: *SamplingFeatureID",TEXT(MATCH(INDEX(RelatedFeatures[Second Sampling Feature Code],$A2226),SamplingFeatures[Feature Code],0),"0000"),
", SpatialOffsetID:  ",IF(INDEX(RelatedFeatures[Offset Number],$A2226)="","",CONCATENATE("*SpatialOffsetID",TEXT(INDEX(RelatedFeatures[Offset Number],$A2226),"0000"))),"}")))</f>
        <v>#REF!</v>
      </c>
      <c r="P2226" t="e">
        <f>IF(INDEX(Methods[Method Type],$A2226)="","",
CONCATENATE("  - &amp;MethodID",TEXT($A2226,"0000"),
" {","MethodTypeCV:  ",CHAR(34),INDEX(Methods[Method Type],$A2226),CHAR(34),
", MethodCode:  ",CHAR(34),INDEX(Methods[Method Code],$A2226),CHAR(34),
", MethodName:  ",CHAR(34),INDEX(Methods[Method Name],$A2226),CHAR(34),
", MethodDescription:  ",CHAR(34),INDEX(Methods[Method Description],$A2226),CHAR(34),
", MethodLink:  ",CHAR(34),INDEX(Methods[Method Link],$A2226),CHAR(34),
", OrganizationID: *OrganizationID",TEXT(MATCH(INDEX(Methods[Organization Name],$A2226),Organizations[Organization Name],0),"0000"),"}"))</f>
        <v>#REF!</v>
      </c>
      <c r="Q2226" t="e">
        <f>IF(INDEX(Variables[Variable Type],$A2226)="","",
CONCATENATE("  - &amp;VariableID",TEXT($A2226,"0000"),
" {","VariableTypeCV:  ",CHAR(34),INDEX(Variables[Variable Type],$A2226),CHAR(34),
", VariableCode:  ",CHAR(34),INDEX(Variables[Variable Code],$A2226),CHAR(34),
", VariableNameCV:  ",CHAR(34),INDEX(Variables[Variable Name],$A2226),CHAR(34),
", VariableDefinition:  ",CHAR(34),INDEX(Variables[Variable Definition],$A2226),CHAR(34),
", SpecciationCV:  ",CHAR(34),INDEX(Variables[Speciation],$A2226),CHAR(34),
", NoDataValue:  ",CHAR(34),INDEX(Variables[No Data Value],$A2226),CHAR(34),"}"))</f>
        <v>#REF!</v>
      </c>
    </row>
    <row r="2227" spans="1:17" x14ac:dyDescent="0.25">
      <c r="A2227">
        <v>2224</v>
      </c>
      <c r="D2227" t="e">
        <f>IF(INDEX(People[First Name],$A2227)="","",
CONCATENATE("  - &amp;PersonID",TEXT($A2227,"0000"),
" {","PersonFirstName:  ",CHAR(34),INDEX(People[First Name],$A2227),CHAR(34),
", PersonMiddleName:  ",CHAR(34),INDEX(People[Middle Name],$A2227),CHAR(34),
", PersonLastName:  ",CHAR(34),INDEX(People[Last Name],$A2227),CHAR(34),"}"))</f>
        <v>#REF!</v>
      </c>
      <c r="E2227" t="e">
        <f>IF(INDEX(Organizations[Organization Type '[CV']],$A2227)="","",
CONCATENATE("  - &amp;OrganizationID",TEXT($A2227,"0000"),
" {","OrganizationTypeCV:  ",CHAR(34),INDEX(Organizations[Organization Type '[CV']],$A2227),CHAR(34),
", OrganizationCode:  ",CHAR(34),INDEX(Organizations[Organization Code],$A2227),CHAR(34),
", OrganizationName:  ",CHAR(34),INDEX(Organizations[Organization Name],$A2227),CHAR(34),
", OrganizationDescription:  ",CHAR(34),INDEX(Organizations[Organization Description],$A2227),CHAR(34),
", OrganizationLink:  ",CHAR(34),INDEX(Organizations[Organization Link],$A2227),CHAR(34),"}"))</f>
        <v>#REF!</v>
      </c>
      <c r="F2227" t="e">
        <f>IF(INDEX(People[First Name],$A2227)="","",
CONCATENATE("  - &amp;AffiliationID",TEXT($A2227,"0000"),
" {PersonID: *PersonID",TEXT($A2227,"0000"),
", OrganizationID: *OrganizationID",TEXT(MATCH(INDEX(People[Organization Name],$A2227),Organizations[Organization Name],0),"0000"),
", IsPrimaryOrganizationContact: , AffiliationStartDate: , AffiliationEndDate: , PrimaryPhone: ",
", PrimaryEmail: ",CHAR(34),INDEX(People[Primary Email],$A2227),CHAR(34),
", PrimaryAddress: ",CHAR(34),INDEX(People[Primary Address],$A2227),CHAR(34),
", PersonLink: }"))</f>
        <v>#REF!</v>
      </c>
      <c r="H2227" t="e">
        <f>IF(COUNTA(CitationInformation)=0,"",IF(INDEX(AuthorList[Author Name],$A2227)="","",
CONCATENATE("  - &amp;AuthorListID",TEXT($A2227,"0000"),
"  {CitationID: *CitationID0001",
", PersonID: *PersonID",TEXT(MATCH(INDEX(AuthorList[Author Name],$A2227),People[Full Name],0),"0000"),
", AuthorOrder: ",INDEX(AuthorList[Author Number],$A2227),"}")))</f>
        <v>#REF!</v>
      </c>
      <c r="K2227" t="e">
        <f>IF(INDEX(SamplingFeatures[Feature Code],$A2227)="","",
CONCATENATE("  - &amp;SamplingFeatureID",TEXT($A2227,"0000"),
" {","SamplingFeatureUUID:  ",CHAR(34),INDEX(SamplingFeatures[Sampling Feature UUID],$A2227),CHAR(34),
", SamplingFeatureTypeCV:  ",CHAR(34),INDEX(SamplingFeatures[Sampling Feature Type],$A2227),CHAR(34),
", SamplingFeatureCode:  ",CHAR(34),INDEX(SamplingFeatures[Feature Code],$A2227),CHAR(34),
", SamplingFeatureName:  ",CHAR(34),INDEX(SamplingFeatures[Feature Name],$A2227),CHAR(34),
", SamplingFeatureDescription:  ",CHAR(34),INDEX(SamplingFeatures[Feature Description],$A2227),CHAR(34),
", SamplingFeatureGeotypeCV:  ",CHAR(34),INDEX(SamplingFeatures[Feature Geo Type],$A2227),CHAR(34),
", FeatureGeometry:  ",CHAR(34),INDEX(SamplingFeatures[Feature Geometry],$A2227),CHAR(34),
", Elevation_m:  ",CHAR(34),INDEX(SamplingFeatures[Elevation_m],$A2227),CHAR(34),
", ElevationDatumCV:  ",CHAR(34),ElevationDatum,CHAR(34),"}"))</f>
        <v>#REF!</v>
      </c>
      <c r="L2227" t="e">
        <f>IF(INDEX(SamplingFeatures[Sampling Feature Type],$A2227)&lt;&gt;"Site","",
CONCATENATE("  - &amp;SiteID",TEXT(SUMPRODUCT(--($L$3:$L2226&lt;&gt;"")),"0000"),
" {","SamplingFeatureID:  *SamplingFeatureID",TEXT($A2227,"0000"),
", SiteTypeCV:  ",CHAR(34),INDEX(Sites[Site Type],$A2227),CHAR(34),
", Latitude:  ",INDEX(Sites[Latitude],$A2227),
", Longitude:  ",INDEX(Sites[Longitude],$A2227),
", SRSName:  ",CHAR(34),LatLonDatum,CHAR(34),"}"))</f>
        <v>#REF!</v>
      </c>
      <c r="M2227" t="e">
        <f>IF(INDEX(SamplingFeatures[Sampling Feature Type],$A2227)&lt;&gt;"Specimen","",
CONCATENATE("  - &amp;SpecimenID",TEXT(SUMPRODUCT(--($M$3:$M2226&lt;&gt;"")),"0000"),
" {","SamplingFeatureID:  *SamplingFeatureID",TEXT($A2227,"0000"),
", SpecimenTypeCV:  ",CHAR(34),INDEX(Specimens[Specimen Type],$A2227),CHAR(34),
", SpecimenMediumCV:  ",INDEX(Specimens[Specimen Medium],$A2227),
", IsFieldSpecimen:  ",CHAR(34),INDEX(Specimens[Is Field Specimen?],$A2227),CHAR(34),"}"))</f>
        <v>#REF!</v>
      </c>
      <c r="N2227" t="e">
        <f>IF(COUNTA(SpatialOffsets[])=0,"", IF(INDEX(SpatialOffsets[Spatial Offset Type],$A2227)="","",
CONCATENATE("  - &amp;SpatialOffsetID",TEXT($A2227,"0000"),
" {","SpatialOffsetTypeCV:  ",CHAR(34),INDEX(SpatialOffsets[Spatial Offset Type],$A2227),CHAR(34),
", Offset1Value:  ",INDEX(SpatialOffsets[Offset 1 Value],$A2227),
", Offset1UnitID:  ",CHAR(34),INDEX(SpatialOffsets[Offset 1 Unit],$A2227),CHAR(34),
", Offset2Value:  ",INDEX(SpatialOffsets[Offset 2 Value],$A2227),
", Offset2UnitID:  ",CHAR(34),INDEX(SpatialOffsets[Offset 2 Unit],$A2227),CHAR(34),
", Offset3Value:  ",INDEX(SpatialOffsets[Offset 3 Value],$A2227),
", Offset3UnitID:  ",CHAR(34),INDEX(SpatialOffsets[Offset 3 Unit],$A2227),CHAR(34),,"}")))</f>
        <v>#REF!</v>
      </c>
      <c r="O2227" t="e">
        <f>IF(COUNTA(RelatedFeatures[])=0,"", IF(INDEX(RelatedFeatures[First Sampling Feature Code],$A2227)="","",
CONCATENATE("  - &amp;RelationID",TEXT($A2227,"0000"),
" {","SamplingFeatureID:  *SamplingFeatureID",TEXT(MATCH(INDEX(RelatedFeatures[First Sampling Feature Code],$A2227),SamplingFeatures[Feature Code],0),"0000"),
", RelationshipTypeCV:  ",CHAR(34),INDEX(RelatedFeatures[Relationship Type],$A2227),CHAR(34),
", RelatedFeatureID: *SamplingFeatureID",TEXT(MATCH(INDEX(RelatedFeatures[Second Sampling Feature Code],$A2227),SamplingFeatures[Feature Code],0),"0000"),
", SpatialOffsetID:  ",IF(INDEX(RelatedFeatures[Offset Number],$A2227)="","",CONCATENATE("*SpatialOffsetID",TEXT(INDEX(RelatedFeatures[Offset Number],$A2227),"0000"))),"}")))</f>
        <v>#REF!</v>
      </c>
      <c r="P2227" t="e">
        <f>IF(INDEX(Methods[Method Type],$A2227)="","",
CONCATENATE("  - &amp;MethodID",TEXT($A2227,"0000"),
" {","MethodTypeCV:  ",CHAR(34),INDEX(Methods[Method Type],$A2227),CHAR(34),
", MethodCode:  ",CHAR(34),INDEX(Methods[Method Code],$A2227),CHAR(34),
", MethodName:  ",CHAR(34),INDEX(Methods[Method Name],$A2227),CHAR(34),
", MethodDescription:  ",CHAR(34),INDEX(Methods[Method Description],$A2227),CHAR(34),
", MethodLink:  ",CHAR(34),INDEX(Methods[Method Link],$A2227),CHAR(34),
", OrganizationID: *OrganizationID",TEXT(MATCH(INDEX(Methods[Organization Name],$A2227),Organizations[Organization Name],0),"0000"),"}"))</f>
        <v>#REF!</v>
      </c>
      <c r="Q2227" t="e">
        <f>IF(INDEX(Variables[Variable Type],$A2227)="","",
CONCATENATE("  - &amp;VariableID",TEXT($A2227,"0000"),
" {","VariableTypeCV:  ",CHAR(34),INDEX(Variables[Variable Type],$A2227),CHAR(34),
", VariableCode:  ",CHAR(34),INDEX(Variables[Variable Code],$A2227),CHAR(34),
", VariableNameCV:  ",CHAR(34),INDEX(Variables[Variable Name],$A2227),CHAR(34),
", VariableDefinition:  ",CHAR(34),INDEX(Variables[Variable Definition],$A2227),CHAR(34),
", SpecciationCV:  ",CHAR(34),INDEX(Variables[Speciation],$A2227),CHAR(34),
", NoDataValue:  ",CHAR(34),INDEX(Variables[No Data Value],$A2227),CHAR(34),"}"))</f>
        <v>#REF!</v>
      </c>
    </row>
    <row r="2228" spans="1:17" x14ac:dyDescent="0.25">
      <c r="A2228">
        <v>2225</v>
      </c>
      <c r="D2228" t="e">
        <f>IF(INDEX(People[First Name],$A2228)="","",
CONCATENATE("  - &amp;PersonID",TEXT($A2228,"0000"),
" {","PersonFirstName:  ",CHAR(34),INDEX(People[First Name],$A2228),CHAR(34),
", PersonMiddleName:  ",CHAR(34),INDEX(People[Middle Name],$A2228),CHAR(34),
", PersonLastName:  ",CHAR(34),INDEX(People[Last Name],$A2228),CHAR(34),"}"))</f>
        <v>#REF!</v>
      </c>
      <c r="E2228" t="e">
        <f>IF(INDEX(Organizations[Organization Type '[CV']],$A2228)="","",
CONCATENATE("  - &amp;OrganizationID",TEXT($A2228,"0000"),
" {","OrganizationTypeCV:  ",CHAR(34),INDEX(Organizations[Organization Type '[CV']],$A2228),CHAR(34),
", OrganizationCode:  ",CHAR(34),INDEX(Organizations[Organization Code],$A2228),CHAR(34),
", OrganizationName:  ",CHAR(34),INDEX(Organizations[Organization Name],$A2228),CHAR(34),
", OrganizationDescription:  ",CHAR(34),INDEX(Organizations[Organization Description],$A2228),CHAR(34),
", OrganizationLink:  ",CHAR(34),INDEX(Organizations[Organization Link],$A2228),CHAR(34),"}"))</f>
        <v>#REF!</v>
      </c>
      <c r="F2228" t="e">
        <f>IF(INDEX(People[First Name],$A2228)="","",
CONCATENATE("  - &amp;AffiliationID",TEXT($A2228,"0000"),
" {PersonID: *PersonID",TEXT($A2228,"0000"),
", OrganizationID: *OrganizationID",TEXT(MATCH(INDEX(People[Organization Name],$A2228),Organizations[Organization Name],0),"0000"),
", IsPrimaryOrganizationContact: , AffiliationStartDate: , AffiliationEndDate: , PrimaryPhone: ",
", PrimaryEmail: ",CHAR(34),INDEX(People[Primary Email],$A2228),CHAR(34),
", PrimaryAddress: ",CHAR(34),INDEX(People[Primary Address],$A2228),CHAR(34),
", PersonLink: }"))</f>
        <v>#REF!</v>
      </c>
      <c r="H2228" t="e">
        <f>IF(COUNTA(CitationInformation)=0,"",IF(INDEX(AuthorList[Author Name],$A2228)="","",
CONCATENATE("  - &amp;AuthorListID",TEXT($A2228,"0000"),
"  {CitationID: *CitationID0001",
", PersonID: *PersonID",TEXT(MATCH(INDEX(AuthorList[Author Name],$A2228),People[Full Name],0),"0000"),
", AuthorOrder: ",INDEX(AuthorList[Author Number],$A2228),"}")))</f>
        <v>#REF!</v>
      </c>
      <c r="K2228" t="e">
        <f>IF(INDEX(SamplingFeatures[Feature Code],$A2228)="","",
CONCATENATE("  - &amp;SamplingFeatureID",TEXT($A2228,"0000"),
" {","SamplingFeatureUUID:  ",CHAR(34),INDEX(SamplingFeatures[Sampling Feature UUID],$A2228),CHAR(34),
", SamplingFeatureTypeCV:  ",CHAR(34),INDEX(SamplingFeatures[Sampling Feature Type],$A2228),CHAR(34),
", SamplingFeatureCode:  ",CHAR(34),INDEX(SamplingFeatures[Feature Code],$A2228),CHAR(34),
", SamplingFeatureName:  ",CHAR(34),INDEX(SamplingFeatures[Feature Name],$A2228),CHAR(34),
", SamplingFeatureDescription:  ",CHAR(34),INDEX(SamplingFeatures[Feature Description],$A2228),CHAR(34),
", SamplingFeatureGeotypeCV:  ",CHAR(34),INDEX(SamplingFeatures[Feature Geo Type],$A2228),CHAR(34),
", FeatureGeometry:  ",CHAR(34),INDEX(SamplingFeatures[Feature Geometry],$A2228),CHAR(34),
", Elevation_m:  ",CHAR(34),INDEX(SamplingFeatures[Elevation_m],$A2228),CHAR(34),
", ElevationDatumCV:  ",CHAR(34),ElevationDatum,CHAR(34),"}"))</f>
        <v>#REF!</v>
      </c>
      <c r="L2228" t="e">
        <f>IF(INDEX(SamplingFeatures[Sampling Feature Type],$A2228)&lt;&gt;"Site","",
CONCATENATE("  - &amp;SiteID",TEXT(SUMPRODUCT(--($L$3:$L2227&lt;&gt;"")),"0000"),
" {","SamplingFeatureID:  *SamplingFeatureID",TEXT($A2228,"0000"),
", SiteTypeCV:  ",CHAR(34),INDEX(Sites[Site Type],$A2228),CHAR(34),
", Latitude:  ",INDEX(Sites[Latitude],$A2228),
", Longitude:  ",INDEX(Sites[Longitude],$A2228),
", SRSName:  ",CHAR(34),LatLonDatum,CHAR(34),"}"))</f>
        <v>#REF!</v>
      </c>
      <c r="M2228" t="e">
        <f>IF(INDEX(SamplingFeatures[Sampling Feature Type],$A2228)&lt;&gt;"Specimen","",
CONCATENATE("  - &amp;SpecimenID",TEXT(SUMPRODUCT(--($M$3:$M2227&lt;&gt;"")),"0000"),
" {","SamplingFeatureID:  *SamplingFeatureID",TEXT($A2228,"0000"),
", SpecimenTypeCV:  ",CHAR(34),INDEX(Specimens[Specimen Type],$A2228),CHAR(34),
", SpecimenMediumCV:  ",INDEX(Specimens[Specimen Medium],$A2228),
", IsFieldSpecimen:  ",CHAR(34),INDEX(Specimens[Is Field Specimen?],$A2228),CHAR(34),"}"))</f>
        <v>#REF!</v>
      </c>
      <c r="N2228" t="e">
        <f>IF(COUNTA(SpatialOffsets[])=0,"", IF(INDEX(SpatialOffsets[Spatial Offset Type],$A2228)="","",
CONCATENATE("  - &amp;SpatialOffsetID",TEXT($A2228,"0000"),
" {","SpatialOffsetTypeCV:  ",CHAR(34),INDEX(SpatialOffsets[Spatial Offset Type],$A2228),CHAR(34),
", Offset1Value:  ",INDEX(SpatialOffsets[Offset 1 Value],$A2228),
", Offset1UnitID:  ",CHAR(34),INDEX(SpatialOffsets[Offset 1 Unit],$A2228),CHAR(34),
", Offset2Value:  ",INDEX(SpatialOffsets[Offset 2 Value],$A2228),
", Offset2UnitID:  ",CHAR(34),INDEX(SpatialOffsets[Offset 2 Unit],$A2228),CHAR(34),
", Offset3Value:  ",INDEX(SpatialOffsets[Offset 3 Value],$A2228),
", Offset3UnitID:  ",CHAR(34),INDEX(SpatialOffsets[Offset 3 Unit],$A2228),CHAR(34),,"}")))</f>
        <v>#REF!</v>
      </c>
      <c r="O2228" t="e">
        <f>IF(COUNTA(RelatedFeatures[])=0,"", IF(INDEX(RelatedFeatures[First Sampling Feature Code],$A2228)="","",
CONCATENATE("  - &amp;RelationID",TEXT($A2228,"0000"),
" {","SamplingFeatureID:  *SamplingFeatureID",TEXT(MATCH(INDEX(RelatedFeatures[First Sampling Feature Code],$A2228),SamplingFeatures[Feature Code],0),"0000"),
", RelationshipTypeCV:  ",CHAR(34),INDEX(RelatedFeatures[Relationship Type],$A2228),CHAR(34),
", RelatedFeatureID: *SamplingFeatureID",TEXT(MATCH(INDEX(RelatedFeatures[Second Sampling Feature Code],$A2228),SamplingFeatures[Feature Code],0),"0000"),
", SpatialOffsetID:  ",IF(INDEX(RelatedFeatures[Offset Number],$A2228)="","",CONCATENATE("*SpatialOffsetID",TEXT(INDEX(RelatedFeatures[Offset Number],$A2228),"0000"))),"}")))</f>
        <v>#REF!</v>
      </c>
      <c r="P2228" t="e">
        <f>IF(INDEX(Methods[Method Type],$A2228)="","",
CONCATENATE("  - &amp;MethodID",TEXT($A2228,"0000"),
" {","MethodTypeCV:  ",CHAR(34),INDEX(Methods[Method Type],$A2228),CHAR(34),
", MethodCode:  ",CHAR(34),INDEX(Methods[Method Code],$A2228),CHAR(34),
", MethodName:  ",CHAR(34),INDEX(Methods[Method Name],$A2228),CHAR(34),
", MethodDescription:  ",CHAR(34),INDEX(Methods[Method Description],$A2228),CHAR(34),
", MethodLink:  ",CHAR(34),INDEX(Methods[Method Link],$A2228),CHAR(34),
", OrganizationID: *OrganizationID",TEXT(MATCH(INDEX(Methods[Organization Name],$A2228),Organizations[Organization Name],0),"0000"),"}"))</f>
        <v>#REF!</v>
      </c>
      <c r="Q2228" t="e">
        <f>IF(INDEX(Variables[Variable Type],$A2228)="","",
CONCATENATE("  - &amp;VariableID",TEXT($A2228,"0000"),
" {","VariableTypeCV:  ",CHAR(34),INDEX(Variables[Variable Type],$A2228),CHAR(34),
", VariableCode:  ",CHAR(34),INDEX(Variables[Variable Code],$A2228),CHAR(34),
", VariableNameCV:  ",CHAR(34),INDEX(Variables[Variable Name],$A2228),CHAR(34),
", VariableDefinition:  ",CHAR(34),INDEX(Variables[Variable Definition],$A2228),CHAR(34),
", SpecciationCV:  ",CHAR(34),INDEX(Variables[Speciation],$A2228),CHAR(34),
", NoDataValue:  ",CHAR(34),INDEX(Variables[No Data Value],$A2228),CHAR(34),"}"))</f>
        <v>#REF!</v>
      </c>
    </row>
    <row r="2229" spans="1:17" x14ac:dyDescent="0.25">
      <c r="A2229">
        <v>2226</v>
      </c>
      <c r="D2229" t="e">
        <f>IF(INDEX(People[First Name],$A2229)="","",
CONCATENATE("  - &amp;PersonID",TEXT($A2229,"0000"),
" {","PersonFirstName:  ",CHAR(34),INDEX(People[First Name],$A2229),CHAR(34),
", PersonMiddleName:  ",CHAR(34),INDEX(People[Middle Name],$A2229),CHAR(34),
", PersonLastName:  ",CHAR(34),INDEX(People[Last Name],$A2229),CHAR(34),"}"))</f>
        <v>#REF!</v>
      </c>
      <c r="E2229" t="e">
        <f>IF(INDEX(Organizations[Organization Type '[CV']],$A2229)="","",
CONCATENATE("  - &amp;OrganizationID",TEXT($A2229,"0000"),
" {","OrganizationTypeCV:  ",CHAR(34),INDEX(Organizations[Organization Type '[CV']],$A2229),CHAR(34),
", OrganizationCode:  ",CHAR(34),INDEX(Organizations[Organization Code],$A2229),CHAR(34),
", OrganizationName:  ",CHAR(34),INDEX(Organizations[Organization Name],$A2229),CHAR(34),
", OrganizationDescription:  ",CHAR(34),INDEX(Organizations[Organization Description],$A2229),CHAR(34),
", OrganizationLink:  ",CHAR(34),INDEX(Organizations[Organization Link],$A2229),CHAR(34),"}"))</f>
        <v>#REF!</v>
      </c>
      <c r="F2229" t="e">
        <f>IF(INDEX(People[First Name],$A2229)="","",
CONCATENATE("  - &amp;AffiliationID",TEXT($A2229,"0000"),
" {PersonID: *PersonID",TEXT($A2229,"0000"),
", OrganizationID: *OrganizationID",TEXT(MATCH(INDEX(People[Organization Name],$A2229),Organizations[Organization Name],0),"0000"),
", IsPrimaryOrganizationContact: , AffiliationStartDate: , AffiliationEndDate: , PrimaryPhone: ",
", PrimaryEmail: ",CHAR(34),INDEX(People[Primary Email],$A2229),CHAR(34),
", PrimaryAddress: ",CHAR(34),INDEX(People[Primary Address],$A2229),CHAR(34),
", PersonLink: }"))</f>
        <v>#REF!</v>
      </c>
      <c r="H2229" t="e">
        <f>IF(COUNTA(CitationInformation)=0,"",IF(INDEX(AuthorList[Author Name],$A2229)="","",
CONCATENATE("  - &amp;AuthorListID",TEXT($A2229,"0000"),
"  {CitationID: *CitationID0001",
", PersonID: *PersonID",TEXT(MATCH(INDEX(AuthorList[Author Name],$A2229),People[Full Name],0),"0000"),
", AuthorOrder: ",INDEX(AuthorList[Author Number],$A2229),"}")))</f>
        <v>#REF!</v>
      </c>
      <c r="K2229" t="e">
        <f>IF(INDEX(SamplingFeatures[Feature Code],$A2229)="","",
CONCATENATE("  - &amp;SamplingFeatureID",TEXT($A2229,"0000"),
" {","SamplingFeatureUUID:  ",CHAR(34),INDEX(SamplingFeatures[Sampling Feature UUID],$A2229),CHAR(34),
", SamplingFeatureTypeCV:  ",CHAR(34),INDEX(SamplingFeatures[Sampling Feature Type],$A2229),CHAR(34),
", SamplingFeatureCode:  ",CHAR(34),INDEX(SamplingFeatures[Feature Code],$A2229),CHAR(34),
", SamplingFeatureName:  ",CHAR(34),INDEX(SamplingFeatures[Feature Name],$A2229),CHAR(34),
", SamplingFeatureDescription:  ",CHAR(34),INDEX(SamplingFeatures[Feature Description],$A2229),CHAR(34),
", SamplingFeatureGeotypeCV:  ",CHAR(34),INDEX(SamplingFeatures[Feature Geo Type],$A2229),CHAR(34),
", FeatureGeometry:  ",CHAR(34),INDEX(SamplingFeatures[Feature Geometry],$A2229),CHAR(34),
", Elevation_m:  ",CHAR(34),INDEX(SamplingFeatures[Elevation_m],$A2229),CHAR(34),
", ElevationDatumCV:  ",CHAR(34),ElevationDatum,CHAR(34),"}"))</f>
        <v>#REF!</v>
      </c>
      <c r="L2229" t="e">
        <f>IF(INDEX(SamplingFeatures[Sampling Feature Type],$A2229)&lt;&gt;"Site","",
CONCATENATE("  - &amp;SiteID",TEXT(SUMPRODUCT(--($L$3:$L2228&lt;&gt;"")),"0000"),
" {","SamplingFeatureID:  *SamplingFeatureID",TEXT($A2229,"0000"),
", SiteTypeCV:  ",CHAR(34),INDEX(Sites[Site Type],$A2229),CHAR(34),
", Latitude:  ",INDEX(Sites[Latitude],$A2229),
", Longitude:  ",INDEX(Sites[Longitude],$A2229),
", SRSName:  ",CHAR(34),LatLonDatum,CHAR(34),"}"))</f>
        <v>#REF!</v>
      </c>
      <c r="M2229" t="e">
        <f>IF(INDEX(SamplingFeatures[Sampling Feature Type],$A2229)&lt;&gt;"Specimen","",
CONCATENATE("  - &amp;SpecimenID",TEXT(SUMPRODUCT(--($M$3:$M2228&lt;&gt;"")),"0000"),
" {","SamplingFeatureID:  *SamplingFeatureID",TEXT($A2229,"0000"),
", SpecimenTypeCV:  ",CHAR(34),INDEX(Specimens[Specimen Type],$A2229),CHAR(34),
", SpecimenMediumCV:  ",INDEX(Specimens[Specimen Medium],$A2229),
", IsFieldSpecimen:  ",CHAR(34),INDEX(Specimens[Is Field Specimen?],$A2229),CHAR(34),"}"))</f>
        <v>#REF!</v>
      </c>
      <c r="N2229" t="e">
        <f>IF(COUNTA(SpatialOffsets[])=0,"", IF(INDEX(SpatialOffsets[Spatial Offset Type],$A2229)="","",
CONCATENATE("  - &amp;SpatialOffsetID",TEXT($A2229,"0000"),
" {","SpatialOffsetTypeCV:  ",CHAR(34),INDEX(SpatialOffsets[Spatial Offset Type],$A2229),CHAR(34),
", Offset1Value:  ",INDEX(SpatialOffsets[Offset 1 Value],$A2229),
", Offset1UnitID:  ",CHAR(34),INDEX(SpatialOffsets[Offset 1 Unit],$A2229),CHAR(34),
", Offset2Value:  ",INDEX(SpatialOffsets[Offset 2 Value],$A2229),
", Offset2UnitID:  ",CHAR(34),INDEX(SpatialOffsets[Offset 2 Unit],$A2229),CHAR(34),
", Offset3Value:  ",INDEX(SpatialOffsets[Offset 3 Value],$A2229),
", Offset3UnitID:  ",CHAR(34),INDEX(SpatialOffsets[Offset 3 Unit],$A2229),CHAR(34),,"}")))</f>
        <v>#REF!</v>
      </c>
      <c r="O2229" t="e">
        <f>IF(COUNTA(RelatedFeatures[])=0,"", IF(INDEX(RelatedFeatures[First Sampling Feature Code],$A2229)="","",
CONCATENATE("  - &amp;RelationID",TEXT($A2229,"0000"),
" {","SamplingFeatureID:  *SamplingFeatureID",TEXT(MATCH(INDEX(RelatedFeatures[First Sampling Feature Code],$A2229),SamplingFeatures[Feature Code],0),"0000"),
", RelationshipTypeCV:  ",CHAR(34),INDEX(RelatedFeatures[Relationship Type],$A2229),CHAR(34),
", RelatedFeatureID: *SamplingFeatureID",TEXT(MATCH(INDEX(RelatedFeatures[Second Sampling Feature Code],$A2229),SamplingFeatures[Feature Code],0),"0000"),
", SpatialOffsetID:  ",IF(INDEX(RelatedFeatures[Offset Number],$A2229)="","",CONCATENATE("*SpatialOffsetID",TEXT(INDEX(RelatedFeatures[Offset Number],$A2229),"0000"))),"}")))</f>
        <v>#REF!</v>
      </c>
      <c r="P2229" t="e">
        <f>IF(INDEX(Methods[Method Type],$A2229)="","",
CONCATENATE("  - &amp;MethodID",TEXT($A2229,"0000"),
" {","MethodTypeCV:  ",CHAR(34),INDEX(Methods[Method Type],$A2229),CHAR(34),
", MethodCode:  ",CHAR(34),INDEX(Methods[Method Code],$A2229),CHAR(34),
", MethodName:  ",CHAR(34),INDEX(Methods[Method Name],$A2229),CHAR(34),
", MethodDescription:  ",CHAR(34),INDEX(Methods[Method Description],$A2229),CHAR(34),
", MethodLink:  ",CHAR(34),INDEX(Methods[Method Link],$A2229),CHAR(34),
", OrganizationID: *OrganizationID",TEXT(MATCH(INDEX(Methods[Organization Name],$A2229),Organizations[Organization Name],0),"0000"),"}"))</f>
        <v>#REF!</v>
      </c>
      <c r="Q2229" t="e">
        <f>IF(INDEX(Variables[Variable Type],$A2229)="","",
CONCATENATE("  - &amp;VariableID",TEXT($A2229,"0000"),
" {","VariableTypeCV:  ",CHAR(34),INDEX(Variables[Variable Type],$A2229),CHAR(34),
", VariableCode:  ",CHAR(34),INDEX(Variables[Variable Code],$A2229),CHAR(34),
", VariableNameCV:  ",CHAR(34),INDEX(Variables[Variable Name],$A2229),CHAR(34),
", VariableDefinition:  ",CHAR(34),INDEX(Variables[Variable Definition],$A2229),CHAR(34),
", SpecciationCV:  ",CHAR(34),INDEX(Variables[Speciation],$A2229),CHAR(34),
", NoDataValue:  ",CHAR(34),INDEX(Variables[No Data Value],$A2229),CHAR(34),"}"))</f>
        <v>#REF!</v>
      </c>
    </row>
    <row r="2230" spans="1:17" x14ac:dyDescent="0.25">
      <c r="A2230">
        <v>2227</v>
      </c>
      <c r="D2230" t="e">
        <f>IF(INDEX(People[First Name],$A2230)="","",
CONCATENATE("  - &amp;PersonID",TEXT($A2230,"0000"),
" {","PersonFirstName:  ",CHAR(34),INDEX(People[First Name],$A2230),CHAR(34),
", PersonMiddleName:  ",CHAR(34),INDEX(People[Middle Name],$A2230),CHAR(34),
", PersonLastName:  ",CHAR(34),INDEX(People[Last Name],$A2230),CHAR(34),"}"))</f>
        <v>#REF!</v>
      </c>
      <c r="E2230" t="e">
        <f>IF(INDEX(Organizations[Organization Type '[CV']],$A2230)="","",
CONCATENATE("  - &amp;OrganizationID",TEXT($A2230,"0000"),
" {","OrganizationTypeCV:  ",CHAR(34),INDEX(Organizations[Organization Type '[CV']],$A2230),CHAR(34),
", OrganizationCode:  ",CHAR(34),INDEX(Organizations[Organization Code],$A2230),CHAR(34),
", OrganizationName:  ",CHAR(34),INDEX(Organizations[Organization Name],$A2230),CHAR(34),
", OrganizationDescription:  ",CHAR(34),INDEX(Organizations[Organization Description],$A2230),CHAR(34),
", OrganizationLink:  ",CHAR(34),INDEX(Organizations[Organization Link],$A2230),CHAR(34),"}"))</f>
        <v>#REF!</v>
      </c>
      <c r="F2230" t="e">
        <f>IF(INDEX(People[First Name],$A2230)="","",
CONCATENATE("  - &amp;AffiliationID",TEXT($A2230,"0000"),
" {PersonID: *PersonID",TEXT($A2230,"0000"),
", OrganizationID: *OrganizationID",TEXT(MATCH(INDEX(People[Organization Name],$A2230),Organizations[Organization Name],0),"0000"),
", IsPrimaryOrganizationContact: , AffiliationStartDate: , AffiliationEndDate: , PrimaryPhone: ",
", PrimaryEmail: ",CHAR(34),INDEX(People[Primary Email],$A2230),CHAR(34),
", PrimaryAddress: ",CHAR(34),INDEX(People[Primary Address],$A2230),CHAR(34),
", PersonLink: }"))</f>
        <v>#REF!</v>
      </c>
      <c r="H2230" t="e">
        <f>IF(COUNTA(CitationInformation)=0,"",IF(INDEX(AuthorList[Author Name],$A2230)="","",
CONCATENATE("  - &amp;AuthorListID",TEXT($A2230,"0000"),
"  {CitationID: *CitationID0001",
", PersonID: *PersonID",TEXT(MATCH(INDEX(AuthorList[Author Name],$A2230),People[Full Name],0),"0000"),
", AuthorOrder: ",INDEX(AuthorList[Author Number],$A2230),"}")))</f>
        <v>#REF!</v>
      </c>
      <c r="K2230" t="e">
        <f>IF(INDEX(SamplingFeatures[Feature Code],$A2230)="","",
CONCATENATE("  - &amp;SamplingFeatureID",TEXT($A2230,"0000"),
" {","SamplingFeatureUUID:  ",CHAR(34),INDEX(SamplingFeatures[Sampling Feature UUID],$A2230),CHAR(34),
", SamplingFeatureTypeCV:  ",CHAR(34),INDEX(SamplingFeatures[Sampling Feature Type],$A2230),CHAR(34),
", SamplingFeatureCode:  ",CHAR(34),INDEX(SamplingFeatures[Feature Code],$A2230),CHAR(34),
", SamplingFeatureName:  ",CHAR(34),INDEX(SamplingFeatures[Feature Name],$A2230),CHAR(34),
", SamplingFeatureDescription:  ",CHAR(34),INDEX(SamplingFeatures[Feature Description],$A2230),CHAR(34),
", SamplingFeatureGeotypeCV:  ",CHAR(34),INDEX(SamplingFeatures[Feature Geo Type],$A2230),CHAR(34),
", FeatureGeometry:  ",CHAR(34),INDEX(SamplingFeatures[Feature Geometry],$A2230),CHAR(34),
", Elevation_m:  ",CHAR(34),INDEX(SamplingFeatures[Elevation_m],$A2230),CHAR(34),
", ElevationDatumCV:  ",CHAR(34),ElevationDatum,CHAR(34),"}"))</f>
        <v>#REF!</v>
      </c>
      <c r="L2230" t="e">
        <f>IF(INDEX(SamplingFeatures[Sampling Feature Type],$A2230)&lt;&gt;"Site","",
CONCATENATE("  - &amp;SiteID",TEXT(SUMPRODUCT(--($L$3:$L2229&lt;&gt;"")),"0000"),
" {","SamplingFeatureID:  *SamplingFeatureID",TEXT($A2230,"0000"),
", SiteTypeCV:  ",CHAR(34),INDEX(Sites[Site Type],$A2230),CHAR(34),
", Latitude:  ",INDEX(Sites[Latitude],$A2230),
", Longitude:  ",INDEX(Sites[Longitude],$A2230),
", SRSName:  ",CHAR(34),LatLonDatum,CHAR(34),"}"))</f>
        <v>#REF!</v>
      </c>
      <c r="M2230" t="e">
        <f>IF(INDEX(SamplingFeatures[Sampling Feature Type],$A2230)&lt;&gt;"Specimen","",
CONCATENATE("  - &amp;SpecimenID",TEXT(SUMPRODUCT(--($M$3:$M2229&lt;&gt;"")),"0000"),
" {","SamplingFeatureID:  *SamplingFeatureID",TEXT($A2230,"0000"),
", SpecimenTypeCV:  ",CHAR(34),INDEX(Specimens[Specimen Type],$A2230),CHAR(34),
", SpecimenMediumCV:  ",INDEX(Specimens[Specimen Medium],$A2230),
", IsFieldSpecimen:  ",CHAR(34),INDEX(Specimens[Is Field Specimen?],$A2230),CHAR(34),"}"))</f>
        <v>#REF!</v>
      </c>
      <c r="N2230" t="e">
        <f>IF(COUNTA(SpatialOffsets[])=0,"", IF(INDEX(SpatialOffsets[Spatial Offset Type],$A2230)="","",
CONCATENATE("  - &amp;SpatialOffsetID",TEXT($A2230,"0000"),
" {","SpatialOffsetTypeCV:  ",CHAR(34),INDEX(SpatialOffsets[Spatial Offset Type],$A2230),CHAR(34),
", Offset1Value:  ",INDEX(SpatialOffsets[Offset 1 Value],$A2230),
", Offset1UnitID:  ",CHAR(34),INDEX(SpatialOffsets[Offset 1 Unit],$A2230),CHAR(34),
", Offset2Value:  ",INDEX(SpatialOffsets[Offset 2 Value],$A2230),
", Offset2UnitID:  ",CHAR(34),INDEX(SpatialOffsets[Offset 2 Unit],$A2230),CHAR(34),
", Offset3Value:  ",INDEX(SpatialOffsets[Offset 3 Value],$A2230),
", Offset3UnitID:  ",CHAR(34),INDEX(SpatialOffsets[Offset 3 Unit],$A2230),CHAR(34),,"}")))</f>
        <v>#REF!</v>
      </c>
      <c r="O2230" t="e">
        <f>IF(COUNTA(RelatedFeatures[])=0,"", IF(INDEX(RelatedFeatures[First Sampling Feature Code],$A2230)="","",
CONCATENATE("  - &amp;RelationID",TEXT($A2230,"0000"),
" {","SamplingFeatureID:  *SamplingFeatureID",TEXT(MATCH(INDEX(RelatedFeatures[First Sampling Feature Code],$A2230),SamplingFeatures[Feature Code],0),"0000"),
", RelationshipTypeCV:  ",CHAR(34),INDEX(RelatedFeatures[Relationship Type],$A2230),CHAR(34),
", RelatedFeatureID: *SamplingFeatureID",TEXT(MATCH(INDEX(RelatedFeatures[Second Sampling Feature Code],$A2230),SamplingFeatures[Feature Code],0),"0000"),
", SpatialOffsetID:  ",IF(INDEX(RelatedFeatures[Offset Number],$A2230)="","",CONCATENATE("*SpatialOffsetID",TEXT(INDEX(RelatedFeatures[Offset Number],$A2230),"0000"))),"}")))</f>
        <v>#REF!</v>
      </c>
      <c r="P2230" t="e">
        <f>IF(INDEX(Methods[Method Type],$A2230)="","",
CONCATENATE("  - &amp;MethodID",TEXT($A2230,"0000"),
" {","MethodTypeCV:  ",CHAR(34),INDEX(Methods[Method Type],$A2230),CHAR(34),
", MethodCode:  ",CHAR(34),INDEX(Methods[Method Code],$A2230),CHAR(34),
", MethodName:  ",CHAR(34),INDEX(Methods[Method Name],$A2230),CHAR(34),
", MethodDescription:  ",CHAR(34),INDEX(Methods[Method Description],$A2230),CHAR(34),
", MethodLink:  ",CHAR(34),INDEX(Methods[Method Link],$A2230),CHAR(34),
", OrganizationID: *OrganizationID",TEXT(MATCH(INDEX(Methods[Organization Name],$A2230),Organizations[Organization Name],0),"0000"),"}"))</f>
        <v>#REF!</v>
      </c>
      <c r="Q2230" t="e">
        <f>IF(INDEX(Variables[Variable Type],$A2230)="","",
CONCATENATE("  - &amp;VariableID",TEXT($A2230,"0000"),
" {","VariableTypeCV:  ",CHAR(34),INDEX(Variables[Variable Type],$A2230),CHAR(34),
", VariableCode:  ",CHAR(34),INDEX(Variables[Variable Code],$A2230),CHAR(34),
", VariableNameCV:  ",CHAR(34),INDEX(Variables[Variable Name],$A2230),CHAR(34),
", VariableDefinition:  ",CHAR(34),INDEX(Variables[Variable Definition],$A2230),CHAR(34),
", SpecciationCV:  ",CHAR(34),INDEX(Variables[Speciation],$A2230),CHAR(34),
", NoDataValue:  ",CHAR(34),INDEX(Variables[No Data Value],$A2230),CHAR(34),"}"))</f>
        <v>#REF!</v>
      </c>
    </row>
    <row r="2231" spans="1:17" x14ac:dyDescent="0.25">
      <c r="A2231">
        <v>2228</v>
      </c>
      <c r="D2231" t="e">
        <f>IF(INDEX(People[First Name],$A2231)="","",
CONCATENATE("  - &amp;PersonID",TEXT($A2231,"0000"),
" {","PersonFirstName:  ",CHAR(34),INDEX(People[First Name],$A2231),CHAR(34),
", PersonMiddleName:  ",CHAR(34),INDEX(People[Middle Name],$A2231),CHAR(34),
", PersonLastName:  ",CHAR(34),INDEX(People[Last Name],$A2231),CHAR(34),"}"))</f>
        <v>#REF!</v>
      </c>
      <c r="E2231" t="e">
        <f>IF(INDEX(Organizations[Organization Type '[CV']],$A2231)="","",
CONCATENATE("  - &amp;OrganizationID",TEXT($A2231,"0000"),
" {","OrganizationTypeCV:  ",CHAR(34),INDEX(Organizations[Organization Type '[CV']],$A2231),CHAR(34),
", OrganizationCode:  ",CHAR(34),INDEX(Organizations[Organization Code],$A2231),CHAR(34),
", OrganizationName:  ",CHAR(34),INDEX(Organizations[Organization Name],$A2231),CHAR(34),
", OrganizationDescription:  ",CHAR(34),INDEX(Organizations[Organization Description],$A2231),CHAR(34),
", OrganizationLink:  ",CHAR(34),INDEX(Organizations[Organization Link],$A2231),CHAR(34),"}"))</f>
        <v>#REF!</v>
      </c>
      <c r="F2231" t="e">
        <f>IF(INDEX(People[First Name],$A2231)="","",
CONCATENATE("  - &amp;AffiliationID",TEXT($A2231,"0000"),
" {PersonID: *PersonID",TEXT($A2231,"0000"),
", OrganizationID: *OrganizationID",TEXT(MATCH(INDEX(People[Organization Name],$A2231),Organizations[Organization Name],0),"0000"),
", IsPrimaryOrganizationContact: , AffiliationStartDate: , AffiliationEndDate: , PrimaryPhone: ",
", PrimaryEmail: ",CHAR(34),INDEX(People[Primary Email],$A2231),CHAR(34),
", PrimaryAddress: ",CHAR(34),INDEX(People[Primary Address],$A2231),CHAR(34),
", PersonLink: }"))</f>
        <v>#REF!</v>
      </c>
      <c r="H2231" t="e">
        <f>IF(COUNTA(CitationInformation)=0,"",IF(INDEX(AuthorList[Author Name],$A2231)="","",
CONCATENATE("  - &amp;AuthorListID",TEXT($A2231,"0000"),
"  {CitationID: *CitationID0001",
", PersonID: *PersonID",TEXT(MATCH(INDEX(AuthorList[Author Name],$A2231),People[Full Name],0),"0000"),
", AuthorOrder: ",INDEX(AuthorList[Author Number],$A2231),"}")))</f>
        <v>#REF!</v>
      </c>
      <c r="K2231" t="e">
        <f>IF(INDEX(SamplingFeatures[Feature Code],$A2231)="","",
CONCATENATE("  - &amp;SamplingFeatureID",TEXT($A2231,"0000"),
" {","SamplingFeatureUUID:  ",CHAR(34),INDEX(SamplingFeatures[Sampling Feature UUID],$A2231),CHAR(34),
", SamplingFeatureTypeCV:  ",CHAR(34),INDEX(SamplingFeatures[Sampling Feature Type],$A2231),CHAR(34),
", SamplingFeatureCode:  ",CHAR(34),INDEX(SamplingFeatures[Feature Code],$A2231),CHAR(34),
", SamplingFeatureName:  ",CHAR(34),INDEX(SamplingFeatures[Feature Name],$A2231),CHAR(34),
", SamplingFeatureDescription:  ",CHAR(34),INDEX(SamplingFeatures[Feature Description],$A2231),CHAR(34),
", SamplingFeatureGeotypeCV:  ",CHAR(34),INDEX(SamplingFeatures[Feature Geo Type],$A2231),CHAR(34),
", FeatureGeometry:  ",CHAR(34),INDEX(SamplingFeatures[Feature Geometry],$A2231),CHAR(34),
", Elevation_m:  ",CHAR(34),INDEX(SamplingFeatures[Elevation_m],$A2231),CHAR(34),
", ElevationDatumCV:  ",CHAR(34),ElevationDatum,CHAR(34),"}"))</f>
        <v>#REF!</v>
      </c>
      <c r="L2231" t="e">
        <f>IF(INDEX(SamplingFeatures[Sampling Feature Type],$A2231)&lt;&gt;"Site","",
CONCATENATE("  - &amp;SiteID",TEXT(SUMPRODUCT(--($L$3:$L2230&lt;&gt;"")),"0000"),
" {","SamplingFeatureID:  *SamplingFeatureID",TEXT($A2231,"0000"),
", SiteTypeCV:  ",CHAR(34),INDEX(Sites[Site Type],$A2231),CHAR(34),
", Latitude:  ",INDEX(Sites[Latitude],$A2231),
", Longitude:  ",INDEX(Sites[Longitude],$A2231),
", SRSName:  ",CHAR(34),LatLonDatum,CHAR(34),"}"))</f>
        <v>#REF!</v>
      </c>
      <c r="M2231" t="e">
        <f>IF(INDEX(SamplingFeatures[Sampling Feature Type],$A2231)&lt;&gt;"Specimen","",
CONCATENATE("  - &amp;SpecimenID",TEXT(SUMPRODUCT(--($M$3:$M2230&lt;&gt;"")),"0000"),
" {","SamplingFeatureID:  *SamplingFeatureID",TEXT($A2231,"0000"),
", SpecimenTypeCV:  ",CHAR(34),INDEX(Specimens[Specimen Type],$A2231),CHAR(34),
", SpecimenMediumCV:  ",INDEX(Specimens[Specimen Medium],$A2231),
", IsFieldSpecimen:  ",CHAR(34),INDEX(Specimens[Is Field Specimen?],$A2231),CHAR(34),"}"))</f>
        <v>#REF!</v>
      </c>
      <c r="N2231" t="e">
        <f>IF(COUNTA(SpatialOffsets[])=0,"", IF(INDEX(SpatialOffsets[Spatial Offset Type],$A2231)="","",
CONCATENATE("  - &amp;SpatialOffsetID",TEXT($A2231,"0000"),
" {","SpatialOffsetTypeCV:  ",CHAR(34),INDEX(SpatialOffsets[Spatial Offset Type],$A2231),CHAR(34),
", Offset1Value:  ",INDEX(SpatialOffsets[Offset 1 Value],$A2231),
", Offset1UnitID:  ",CHAR(34),INDEX(SpatialOffsets[Offset 1 Unit],$A2231),CHAR(34),
", Offset2Value:  ",INDEX(SpatialOffsets[Offset 2 Value],$A2231),
", Offset2UnitID:  ",CHAR(34),INDEX(SpatialOffsets[Offset 2 Unit],$A2231),CHAR(34),
", Offset3Value:  ",INDEX(SpatialOffsets[Offset 3 Value],$A2231),
", Offset3UnitID:  ",CHAR(34),INDEX(SpatialOffsets[Offset 3 Unit],$A2231),CHAR(34),,"}")))</f>
        <v>#REF!</v>
      </c>
      <c r="O2231" t="e">
        <f>IF(COUNTA(RelatedFeatures[])=0,"", IF(INDEX(RelatedFeatures[First Sampling Feature Code],$A2231)="","",
CONCATENATE("  - &amp;RelationID",TEXT($A2231,"0000"),
" {","SamplingFeatureID:  *SamplingFeatureID",TEXT(MATCH(INDEX(RelatedFeatures[First Sampling Feature Code],$A2231),SamplingFeatures[Feature Code],0),"0000"),
", RelationshipTypeCV:  ",CHAR(34),INDEX(RelatedFeatures[Relationship Type],$A2231),CHAR(34),
", RelatedFeatureID: *SamplingFeatureID",TEXT(MATCH(INDEX(RelatedFeatures[Second Sampling Feature Code],$A2231),SamplingFeatures[Feature Code],0),"0000"),
", SpatialOffsetID:  ",IF(INDEX(RelatedFeatures[Offset Number],$A2231)="","",CONCATENATE("*SpatialOffsetID",TEXT(INDEX(RelatedFeatures[Offset Number],$A2231),"0000"))),"}")))</f>
        <v>#REF!</v>
      </c>
      <c r="P2231" t="e">
        <f>IF(INDEX(Methods[Method Type],$A2231)="","",
CONCATENATE("  - &amp;MethodID",TEXT($A2231,"0000"),
" {","MethodTypeCV:  ",CHAR(34),INDEX(Methods[Method Type],$A2231),CHAR(34),
", MethodCode:  ",CHAR(34),INDEX(Methods[Method Code],$A2231),CHAR(34),
", MethodName:  ",CHAR(34),INDEX(Methods[Method Name],$A2231),CHAR(34),
", MethodDescription:  ",CHAR(34),INDEX(Methods[Method Description],$A2231),CHAR(34),
", MethodLink:  ",CHAR(34),INDEX(Methods[Method Link],$A2231),CHAR(34),
", OrganizationID: *OrganizationID",TEXT(MATCH(INDEX(Methods[Organization Name],$A2231),Organizations[Organization Name],0),"0000"),"}"))</f>
        <v>#REF!</v>
      </c>
      <c r="Q2231" t="e">
        <f>IF(INDEX(Variables[Variable Type],$A2231)="","",
CONCATENATE("  - &amp;VariableID",TEXT($A2231,"0000"),
" {","VariableTypeCV:  ",CHAR(34),INDEX(Variables[Variable Type],$A2231),CHAR(34),
", VariableCode:  ",CHAR(34),INDEX(Variables[Variable Code],$A2231),CHAR(34),
", VariableNameCV:  ",CHAR(34),INDEX(Variables[Variable Name],$A2231),CHAR(34),
", VariableDefinition:  ",CHAR(34),INDEX(Variables[Variable Definition],$A2231),CHAR(34),
", SpecciationCV:  ",CHAR(34),INDEX(Variables[Speciation],$A2231),CHAR(34),
", NoDataValue:  ",CHAR(34),INDEX(Variables[No Data Value],$A2231),CHAR(34),"}"))</f>
        <v>#REF!</v>
      </c>
    </row>
    <row r="2232" spans="1:17" x14ac:dyDescent="0.25">
      <c r="A2232">
        <v>2229</v>
      </c>
      <c r="D2232" t="e">
        <f>IF(INDEX(People[First Name],$A2232)="","",
CONCATENATE("  - &amp;PersonID",TEXT($A2232,"0000"),
" {","PersonFirstName:  ",CHAR(34),INDEX(People[First Name],$A2232),CHAR(34),
", PersonMiddleName:  ",CHAR(34),INDEX(People[Middle Name],$A2232),CHAR(34),
", PersonLastName:  ",CHAR(34),INDEX(People[Last Name],$A2232),CHAR(34),"}"))</f>
        <v>#REF!</v>
      </c>
      <c r="E2232" t="e">
        <f>IF(INDEX(Organizations[Organization Type '[CV']],$A2232)="","",
CONCATENATE("  - &amp;OrganizationID",TEXT($A2232,"0000"),
" {","OrganizationTypeCV:  ",CHAR(34),INDEX(Organizations[Organization Type '[CV']],$A2232),CHAR(34),
", OrganizationCode:  ",CHAR(34),INDEX(Organizations[Organization Code],$A2232),CHAR(34),
", OrganizationName:  ",CHAR(34),INDEX(Organizations[Organization Name],$A2232),CHAR(34),
", OrganizationDescription:  ",CHAR(34),INDEX(Organizations[Organization Description],$A2232),CHAR(34),
", OrganizationLink:  ",CHAR(34),INDEX(Organizations[Organization Link],$A2232),CHAR(34),"}"))</f>
        <v>#REF!</v>
      </c>
      <c r="F2232" t="e">
        <f>IF(INDEX(People[First Name],$A2232)="","",
CONCATENATE("  - &amp;AffiliationID",TEXT($A2232,"0000"),
" {PersonID: *PersonID",TEXT($A2232,"0000"),
", OrganizationID: *OrganizationID",TEXT(MATCH(INDEX(People[Organization Name],$A2232),Organizations[Organization Name],0),"0000"),
", IsPrimaryOrganizationContact: , AffiliationStartDate: , AffiliationEndDate: , PrimaryPhone: ",
", PrimaryEmail: ",CHAR(34),INDEX(People[Primary Email],$A2232),CHAR(34),
", PrimaryAddress: ",CHAR(34),INDEX(People[Primary Address],$A2232),CHAR(34),
", PersonLink: }"))</f>
        <v>#REF!</v>
      </c>
      <c r="H2232" t="e">
        <f>IF(COUNTA(CitationInformation)=0,"",IF(INDEX(AuthorList[Author Name],$A2232)="","",
CONCATENATE("  - &amp;AuthorListID",TEXT($A2232,"0000"),
"  {CitationID: *CitationID0001",
", PersonID: *PersonID",TEXT(MATCH(INDEX(AuthorList[Author Name],$A2232),People[Full Name],0),"0000"),
", AuthorOrder: ",INDEX(AuthorList[Author Number],$A2232),"}")))</f>
        <v>#REF!</v>
      </c>
      <c r="K2232" t="e">
        <f>IF(INDEX(SamplingFeatures[Feature Code],$A2232)="","",
CONCATENATE("  - &amp;SamplingFeatureID",TEXT($A2232,"0000"),
" {","SamplingFeatureUUID:  ",CHAR(34),INDEX(SamplingFeatures[Sampling Feature UUID],$A2232),CHAR(34),
", SamplingFeatureTypeCV:  ",CHAR(34),INDEX(SamplingFeatures[Sampling Feature Type],$A2232),CHAR(34),
", SamplingFeatureCode:  ",CHAR(34),INDEX(SamplingFeatures[Feature Code],$A2232),CHAR(34),
", SamplingFeatureName:  ",CHAR(34),INDEX(SamplingFeatures[Feature Name],$A2232),CHAR(34),
", SamplingFeatureDescription:  ",CHAR(34),INDEX(SamplingFeatures[Feature Description],$A2232),CHAR(34),
", SamplingFeatureGeotypeCV:  ",CHAR(34),INDEX(SamplingFeatures[Feature Geo Type],$A2232),CHAR(34),
", FeatureGeometry:  ",CHAR(34),INDEX(SamplingFeatures[Feature Geometry],$A2232),CHAR(34),
", Elevation_m:  ",CHAR(34),INDEX(SamplingFeatures[Elevation_m],$A2232),CHAR(34),
", ElevationDatumCV:  ",CHAR(34),ElevationDatum,CHAR(34),"}"))</f>
        <v>#REF!</v>
      </c>
      <c r="L2232" t="e">
        <f>IF(INDEX(SamplingFeatures[Sampling Feature Type],$A2232)&lt;&gt;"Site","",
CONCATENATE("  - &amp;SiteID",TEXT(SUMPRODUCT(--($L$3:$L2231&lt;&gt;"")),"0000"),
" {","SamplingFeatureID:  *SamplingFeatureID",TEXT($A2232,"0000"),
", SiteTypeCV:  ",CHAR(34),INDEX(Sites[Site Type],$A2232),CHAR(34),
", Latitude:  ",INDEX(Sites[Latitude],$A2232),
", Longitude:  ",INDEX(Sites[Longitude],$A2232),
", SRSName:  ",CHAR(34),LatLonDatum,CHAR(34),"}"))</f>
        <v>#REF!</v>
      </c>
      <c r="M2232" t="e">
        <f>IF(INDEX(SamplingFeatures[Sampling Feature Type],$A2232)&lt;&gt;"Specimen","",
CONCATENATE("  - &amp;SpecimenID",TEXT(SUMPRODUCT(--($M$3:$M2231&lt;&gt;"")),"0000"),
" {","SamplingFeatureID:  *SamplingFeatureID",TEXT($A2232,"0000"),
", SpecimenTypeCV:  ",CHAR(34),INDEX(Specimens[Specimen Type],$A2232),CHAR(34),
", SpecimenMediumCV:  ",INDEX(Specimens[Specimen Medium],$A2232),
", IsFieldSpecimen:  ",CHAR(34),INDEX(Specimens[Is Field Specimen?],$A2232),CHAR(34),"}"))</f>
        <v>#REF!</v>
      </c>
      <c r="N2232" t="e">
        <f>IF(COUNTA(SpatialOffsets[])=0,"", IF(INDEX(SpatialOffsets[Spatial Offset Type],$A2232)="","",
CONCATENATE("  - &amp;SpatialOffsetID",TEXT($A2232,"0000"),
" {","SpatialOffsetTypeCV:  ",CHAR(34),INDEX(SpatialOffsets[Spatial Offset Type],$A2232),CHAR(34),
", Offset1Value:  ",INDEX(SpatialOffsets[Offset 1 Value],$A2232),
", Offset1UnitID:  ",CHAR(34),INDEX(SpatialOffsets[Offset 1 Unit],$A2232),CHAR(34),
", Offset2Value:  ",INDEX(SpatialOffsets[Offset 2 Value],$A2232),
", Offset2UnitID:  ",CHAR(34),INDEX(SpatialOffsets[Offset 2 Unit],$A2232),CHAR(34),
", Offset3Value:  ",INDEX(SpatialOffsets[Offset 3 Value],$A2232),
", Offset3UnitID:  ",CHAR(34),INDEX(SpatialOffsets[Offset 3 Unit],$A2232),CHAR(34),,"}")))</f>
        <v>#REF!</v>
      </c>
      <c r="O2232" t="e">
        <f>IF(COUNTA(RelatedFeatures[])=0,"", IF(INDEX(RelatedFeatures[First Sampling Feature Code],$A2232)="","",
CONCATENATE("  - &amp;RelationID",TEXT($A2232,"0000"),
" {","SamplingFeatureID:  *SamplingFeatureID",TEXT(MATCH(INDEX(RelatedFeatures[First Sampling Feature Code],$A2232),SamplingFeatures[Feature Code],0),"0000"),
", RelationshipTypeCV:  ",CHAR(34),INDEX(RelatedFeatures[Relationship Type],$A2232),CHAR(34),
", RelatedFeatureID: *SamplingFeatureID",TEXT(MATCH(INDEX(RelatedFeatures[Second Sampling Feature Code],$A2232),SamplingFeatures[Feature Code],0),"0000"),
", SpatialOffsetID:  ",IF(INDEX(RelatedFeatures[Offset Number],$A2232)="","",CONCATENATE("*SpatialOffsetID",TEXT(INDEX(RelatedFeatures[Offset Number],$A2232),"0000"))),"}")))</f>
        <v>#REF!</v>
      </c>
      <c r="P2232" t="e">
        <f>IF(INDEX(Methods[Method Type],$A2232)="","",
CONCATENATE("  - &amp;MethodID",TEXT($A2232,"0000"),
" {","MethodTypeCV:  ",CHAR(34),INDEX(Methods[Method Type],$A2232),CHAR(34),
", MethodCode:  ",CHAR(34),INDEX(Methods[Method Code],$A2232),CHAR(34),
", MethodName:  ",CHAR(34),INDEX(Methods[Method Name],$A2232),CHAR(34),
", MethodDescription:  ",CHAR(34),INDEX(Methods[Method Description],$A2232),CHAR(34),
", MethodLink:  ",CHAR(34),INDEX(Methods[Method Link],$A2232),CHAR(34),
", OrganizationID: *OrganizationID",TEXT(MATCH(INDEX(Methods[Organization Name],$A2232),Organizations[Organization Name],0),"0000"),"}"))</f>
        <v>#REF!</v>
      </c>
      <c r="Q2232" t="e">
        <f>IF(INDEX(Variables[Variable Type],$A2232)="","",
CONCATENATE("  - &amp;VariableID",TEXT($A2232,"0000"),
" {","VariableTypeCV:  ",CHAR(34),INDEX(Variables[Variable Type],$A2232),CHAR(34),
", VariableCode:  ",CHAR(34),INDEX(Variables[Variable Code],$A2232),CHAR(34),
", VariableNameCV:  ",CHAR(34),INDEX(Variables[Variable Name],$A2232),CHAR(34),
", VariableDefinition:  ",CHAR(34),INDEX(Variables[Variable Definition],$A2232),CHAR(34),
", SpecciationCV:  ",CHAR(34),INDEX(Variables[Speciation],$A2232),CHAR(34),
", NoDataValue:  ",CHAR(34),INDEX(Variables[No Data Value],$A2232),CHAR(34),"}"))</f>
        <v>#REF!</v>
      </c>
    </row>
    <row r="2233" spans="1:17" x14ac:dyDescent="0.25">
      <c r="A2233">
        <v>2230</v>
      </c>
      <c r="D2233" t="e">
        <f>IF(INDEX(People[First Name],$A2233)="","",
CONCATENATE("  - &amp;PersonID",TEXT($A2233,"0000"),
" {","PersonFirstName:  ",CHAR(34),INDEX(People[First Name],$A2233),CHAR(34),
", PersonMiddleName:  ",CHAR(34),INDEX(People[Middle Name],$A2233),CHAR(34),
", PersonLastName:  ",CHAR(34),INDEX(People[Last Name],$A2233),CHAR(34),"}"))</f>
        <v>#REF!</v>
      </c>
      <c r="E2233" t="e">
        <f>IF(INDEX(Organizations[Organization Type '[CV']],$A2233)="","",
CONCATENATE("  - &amp;OrganizationID",TEXT($A2233,"0000"),
" {","OrganizationTypeCV:  ",CHAR(34),INDEX(Organizations[Organization Type '[CV']],$A2233),CHAR(34),
", OrganizationCode:  ",CHAR(34),INDEX(Organizations[Organization Code],$A2233),CHAR(34),
", OrganizationName:  ",CHAR(34),INDEX(Organizations[Organization Name],$A2233),CHAR(34),
", OrganizationDescription:  ",CHAR(34),INDEX(Organizations[Organization Description],$A2233),CHAR(34),
", OrganizationLink:  ",CHAR(34),INDEX(Organizations[Organization Link],$A2233),CHAR(34),"}"))</f>
        <v>#REF!</v>
      </c>
      <c r="F2233" t="e">
        <f>IF(INDEX(People[First Name],$A2233)="","",
CONCATENATE("  - &amp;AffiliationID",TEXT($A2233,"0000"),
" {PersonID: *PersonID",TEXT($A2233,"0000"),
", OrganizationID: *OrganizationID",TEXT(MATCH(INDEX(People[Organization Name],$A2233),Organizations[Organization Name],0),"0000"),
", IsPrimaryOrganizationContact: , AffiliationStartDate: , AffiliationEndDate: , PrimaryPhone: ",
", PrimaryEmail: ",CHAR(34),INDEX(People[Primary Email],$A2233),CHAR(34),
", PrimaryAddress: ",CHAR(34),INDEX(People[Primary Address],$A2233),CHAR(34),
", PersonLink: }"))</f>
        <v>#REF!</v>
      </c>
      <c r="H2233" t="e">
        <f>IF(COUNTA(CitationInformation)=0,"",IF(INDEX(AuthorList[Author Name],$A2233)="","",
CONCATENATE("  - &amp;AuthorListID",TEXT($A2233,"0000"),
"  {CitationID: *CitationID0001",
", PersonID: *PersonID",TEXT(MATCH(INDEX(AuthorList[Author Name],$A2233),People[Full Name],0),"0000"),
", AuthorOrder: ",INDEX(AuthorList[Author Number],$A2233),"}")))</f>
        <v>#REF!</v>
      </c>
      <c r="K2233" t="e">
        <f>IF(INDEX(SamplingFeatures[Feature Code],$A2233)="","",
CONCATENATE("  - &amp;SamplingFeatureID",TEXT($A2233,"0000"),
" {","SamplingFeatureUUID:  ",CHAR(34),INDEX(SamplingFeatures[Sampling Feature UUID],$A2233),CHAR(34),
", SamplingFeatureTypeCV:  ",CHAR(34),INDEX(SamplingFeatures[Sampling Feature Type],$A2233),CHAR(34),
", SamplingFeatureCode:  ",CHAR(34),INDEX(SamplingFeatures[Feature Code],$A2233),CHAR(34),
", SamplingFeatureName:  ",CHAR(34),INDEX(SamplingFeatures[Feature Name],$A2233),CHAR(34),
", SamplingFeatureDescription:  ",CHAR(34),INDEX(SamplingFeatures[Feature Description],$A2233),CHAR(34),
", SamplingFeatureGeotypeCV:  ",CHAR(34),INDEX(SamplingFeatures[Feature Geo Type],$A2233),CHAR(34),
", FeatureGeometry:  ",CHAR(34),INDEX(SamplingFeatures[Feature Geometry],$A2233),CHAR(34),
", Elevation_m:  ",CHAR(34),INDEX(SamplingFeatures[Elevation_m],$A2233),CHAR(34),
", ElevationDatumCV:  ",CHAR(34),ElevationDatum,CHAR(34),"}"))</f>
        <v>#REF!</v>
      </c>
      <c r="L2233" t="e">
        <f>IF(INDEX(SamplingFeatures[Sampling Feature Type],$A2233)&lt;&gt;"Site","",
CONCATENATE("  - &amp;SiteID",TEXT(SUMPRODUCT(--($L$3:$L2232&lt;&gt;"")),"0000"),
" {","SamplingFeatureID:  *SamplingFeatureID",TEXT($A2233,"0000"),
", SiteTypeCV:  ",CHAR(34),INDEX(Sites[Site Type],$A2233),CHAR(34),
", Latitude:  ",INDEX(Sites[Latitude],$A2233),
", Longitude:  ",INDEX(Sites[Longitude],$A2233),
", SRSName:  ",CHAR(34),LatLonDatum,CHAR(34),"}"))</f>
        <v>#REF!</v>
      </c>
      <c r="M2233" t="e">
        <f>IF(INDEX(SamplingFeatures[Sampling Feature Type],$A2233)&lt;&gt;"Specimen","",
CONCATENATE("  - &amp;SpecimenID",TEXT(SUMPRODUCT(--($M$3:$M2232&lt;&gt;"")),"0000"),
" {","SamplingFeatureID:  *SamplingFeatureID",TEXT($A2233,"0000"),
", SpecimenTypeCV:  ",CHAR(34),INDEX(Specimens[Specimen Type],$A2233),CHAR(34),
", SpecimenMediumCV:  ",INDEX(Specimens[Specimen Medium],$A2233),
", IsFieldSpecimen:  ",CHAR(34),INDEX(Specimens[Is Field Specimen?],$A2233),CHAR(34),"}"))</f>
        <v>#REF!</v>
      </c>
      <c r="N2233" t="e">
        <f>IF(COUNTA(SpatialOffsets[])=0,"", IF(INDEX(SpatialOffsets[Spatial Offset Type],$A2233)="","",
CONCATENATE("  - &amp;SpatialOffsetID",TEXT($A2233,"0000"),
" {","SpatialOffsetTypeCV:  ",CHAR(34),INDEX(SpatialOffsets[Spatial Offset Type],$A2233),CHAR(34),
", Offset1Value:  ",INDEX(SpatialOffsets[Offset 1 Value],$A2233),
", Offset1UnitID:  ",CHAR(34),INDEX(SpatialOffsets[Offset 1 Unit],$A2233),CHAR(34),
", Offset2Value:  ",INDEX(SpatialOffsets[Offset 2 Value],$A2233),
", Offset2UnitID:  ",CHAR(34),INDEX(SpatialOffsets[Offset 2 Unit],$A2233),CHAR(34),
", Offset3Value:  ",INDEX(SpatialOffsets[Offset 3 Value],$A2233),
", Offset3UnitID:  ",CHAR(34),INDEX(SpatialOffsets[Offset 3 Unit],$A2233),CHAR(34),,"}")))</f>
        <v>#REF!</v>
      </c>
      <c r="O2233" t="e">
        <f>IF(COUNTA(RelatedFeatures[])=0,"", IF(INDEX(RelatedFeatures[First Sampling Feature Code],$A2233)="","",
CONCATENATE("  - &amp;RelationID",TEXT($A2233,"0000"),
" {","SamplingFeatureID:  *SamplingFeatureID",TEXT(MATCH(INDEX(RelatedFeatures[First Sampling Feature Code],$A2233),SamplingFeatures[Feature Code],0),"0000"),
", RelationshipTypeCV:  ",CHAR(34),INDEX(RelatedFeatures[Relationship Type],$A2233),CHAR(34),
", RelatedFeatureID: *SamplingFeatureID",TEXT(MATCH(INDEX(RelatedFeatures[Second Sampling Feature Code],$A2233),SamplingFeatures[Feature Code],0),"0000"),
", SpatialOffsetID:  ",IF(INDEX(RelatedFeatures[Offset Number],$A2233)="","",CONCATENATE("*SpatialOffsetID",TEXT(INDEX(RelatedFeatures[Offset Number],$A2233),"0000"))),"}")))</f>
        <v>#REF!</v>
      </c>
      <c r="P2233" t="e">
        <f>IF(INDEX(Methods[Method Type],$A2233)="","",
CONCATENATE("  - &amp;MethodID",TEXT($A2233,"0000"),
" {","MethodTypeCV:  ",CHAR(34),INDEX(Methods[Method Type],$A2233),CHAR(34),
", MethodCode:  ",CHAR(34),INDEX(Methods[Method Code],$A2233),CHAR(34),
", MethodName:  ",CHAR(34),INDEX(Methods[Method Name],$A2233),CHAR(34),
", MethodDescription:  ",CHAR(34),INDEX(Methods[Method Description],$A2233),CHAR(34),
", MethodLink:  ",CHAR(34),INDEX(Methods[Method Link],$A2233),CHAR(34),
", OrganizationID: *OrganizationID",TEXT(MATCH(INDEX(Methods[Organization Name],$A2233),Organizations[Organization Name],0),"0000"),"}"))</f>
        <v>#REF!</v>
      </c>
      <c r="Q2233" t="e">
        <f>IF(INDEX(Variables[Variable Type],$A2233)="","",
CONCATENATE("  - &amp;VariableID",TEXT($A2233,"0000"),
" {","VariableTypeCV:  ",CHAR(34),INDEX(Variables[Variable Type],$A2233),CHAR(34),
", VariableCode:  ",CHAR(34),INDEX(Variables[Variable Code],$A2233),CHAR(34),
", VariableNameCV:  ",CHAR(34),INDEX(Variables[Variable Name],$A2233),CHAR(34),
", VariableDefinition:  ",CHAR(34),INDEX(Variables[Variable Definition],$A2233),CHAR(34),
", SpecciationCV:  ",CHAR(34),INDEX(Variables[Speciation],$A2233),CHAR(34),
", NoDataValue:  ",CHAR(34),INDEX(Variables[No Data Value],$A2233),CHAR(34),"}"))</f>
        <v>#REF!</v>
      </c>
    </row>
    <row r="2234" spans="1:17" x14ac:dyDescent="0.25">
      <c r="A2234">
        <v>2231</v>
      </c>
      <c r="D2234" t="e">
        <f>IF(INDEX(People[First Name],$A2234)="","",
CONCATENATE("  - &amp;PersonID",TEXT($A2234,"0000"),
" {","PersonFirstName:  ",CHAR(34),INDEX(People[First Name],$A2234),CHAR(34),
", PersonMiddleName:  ",CHAR(34),INDEX(People[Middle Name],$A2234),CHAR(34),
", PersonLastName:  ",CHAR(34),INDEX(People[Last Name],$A2234),CHAR(34),"}"))</f>
        <v>#REF!</v>
      </c>
      <c r="E2234" t="e">
        <f>IF(INDEX(Organizations[Organization Type '[CV']],$A2234)="","",
CONCATENATE("  - &amp;OrganizationID",TEXT($A2234,"0000"),
" {","OrganizationTypeCV:  ",CHAR(34),INDEX(Organizations[Organization Type '[CV']],$A2234),CHAR(34),
", OrganizationCode:  ",CHAR(34),INDEX(Organizations[Organization Code],$A2234),CHAR(34),
", OrganizationName:  ",CHAR(34),INDEX(Organizations[Organization Name],$A2234),CHAR(34),
", OrganizationDescription:  ",CHAR(34),INDEX(Organizations[Organization Description],$A2234),CHAR(34),
", OrganizationLink:  ",CHAR(34),INDEX(Organizations[Organization Link],$A2234),CHAR(34),"}"))</f>
        <v>#REF!</v>
      </c>
      <c r="F2234" t="e">
        <f>IF(INDEX(People[First Name],$A2234)="","",
CONCATENATE("  - &amp;AffiliationID",TEXT($A2234,"0000"),
" {PersonID: *PersonID",TEXT($A2234,"0000"),
", OrganizationID: *OrganizationID",TEXT(MATCH(INDEX(People[Organization Name],$A2234),Organizations[Organization Name],0),"0000"),
", IsPrimaryOrganizationContact: , AffiliationStartDate: , AffiliationEndDate: , PrimaryPhone: ",
", PrimaryEmail: ",CHAR(34),INDEX(People[Primary Email],$A2234),CHAR(34),
", PrimaryAddress: ",CHAR(34),INDEX(People[Primary Address],$A2234),CHAR(34),
", PersonLink: }"))</f>
        <v>#REF!</v>
      </c>
      <c r="H2234" t="e">
        <f>IF(COUNTA(CitationInformation)=0,"",IF(INDEX(AuthorList[Author Name],$A2234)="","",
CONCATENATE("  - &amp;AuthorListID",TEXT($A2234,"0000"),
"  {CitationID: *CitationID0001",
", PersonID: *PersonID",TEXT(MATCH(INDEX(AuthorList[Author Name],$A2234),People[Full Name],0),"0000"),
", AuthorOrder: ",INDEX(AuthorList[Author Number],$A2234),"}")))</f>
        <v>#REF!</v>
      </c>
      <c r="K2234" t="e">
        <f>IF(INDEX(SamplingFeatures[Feature Code],$A2234)="","",
CONCATENATE("  - &amp;SamplingFeatureID",TEXT($A2234,"0000"),
" {","SamplingFeatureUUID:  ",CHAR(34),INDEX(SamplingFeatures[Sampling Feature UUID],$A2234),CHAR(34),
", SamplingFeatureTypeCV:  ",CHAR(34),INDEX(SamplingFeatures[Sampling Feature Type],$A2234),CHAR(34),
", SamplingFeatureCode:  ",CHAR(34),INDEX(SamplingFeatures[Feature Code],$A2234),CHAR(34),
", SamplingFeatureName:  ",CHAR(34),INDEX(SamplingFeatures[Feature Name],$A2234),CHAR(34),
", SamplingFeatureDescription:  ",CHAR(34),INDEX(SamplingFeatures[Feature Description],$A2234),CHAR(34),
", SamplingFeatureGeotypeCV:  ",CHAR(34),INDEX(SamplingFeatures[Feature Geo Type],$A2234),CHAR(34),
", FeatureGeometry:  ",CHAR(34),INDEX(SamplingFeatures[Feature Geometry],$A2234),CHAR(34),
", Elevation_m:  ",CHAR(34),INDEX(SamplingFeatures[Elevation_m],$A2234),CHAR(34),
", ElevationDatumCV:  ",CHAR(34),ElevationDatum,CHAR(34),"}"))</f>
        <v>#REF!</v>
      </c>
      <c r="L2234" t="e">
        <f>IF(INDEX(SamplingFeatures[Sampling Feature Type],$A2234)&lt;&gt;"Site","",
CONCATENATE("  - &amp;SiteID",TEXT(SUMPRODUCT(--($L$3:$L2233&lt;&gt;"")),"0000"),
" {","SamplingFeatureID:  *SamplingFeatureID",TEXT($A2234,"0000"),
", SiteTypeCV:  ",CHAR(34),INDEX(Sites[Site Type],$A2234),CHAR(34),
", Latitude:  ",INDEX(Sites[Latitude],$A2234),
", Longitude:  ",INDEX(Sites[Longitude],$A2234),
", SRSName:  ",CHAR(34),LatLonDatum,CHAR(34),"}"))</f>
        <v>#REF!</v>
      </c>
      <c r="M2234" t="e">
        <f>IF(INDEX(SamplingFeatures[Sampling Feature Type],$A2234)&lt;&gt;"Specimen","",
CONCATENATE("  - &amp;SpecimenID",TEXT(SUMPRODUCT(--($M$3:$M2233&lt;&gt;"")),"0000"),
" {","SamplingFeatureID:  *SamplingFeatureID",TEXT($A2234,"0000"),
", SpecimenTypeCV:  ",CHAR(34),INDEX(Specimens[Specimen Type],$A2234),CHAR(34),
", SpecimenMediumCV:  ",INDEX(Specimens[Specimen Medium],$A2234),
", IsFieldSpecimen:  ",CHAR(34),INDEX(Specimens[Is Field Specimen?],$A2234),CHAR(34),"}"))</f>
        <v>#REF!</v>
      </c>
      <c r="N2234" t="e">
        <f>IF(COUNTA(SpatialOffsets[])=0,"", IF(INDEX(SpatialOffsets[Spatial Offset Type],$A2234)="","",
CONCATENATE("  - &amp;SpatialOffsetID",TEXT($A2234,"0000"),
" {","SpatialOffsetTypeCV:  ",CHAR(34),INDEX(SpatialOffsets[Spatial Offset Type],$A2234),CHAR(34),
", Offset1Value:  ",INDEX(SpatialOffsets[Offset 1 Value],$A2234),
", Offset1UnitID:  ",CHAR(34),INDEX(SpatialOffsets[Offset 1 Unit],$A2234),CHAR(34),
", Offset2Value:  ",INDEX(SpatialOffsets[Offset 2 Value],$A2234),
", Offset2UnitID:  ",CHAR(34),INDEX(SpatialOffsets[Offset 2 Unit],$A2234),CHAR(34),
", Offset3Value:  ",INDEX(SpatialOffsets[Offset 3 Value],$A2234),
", Offset3UnitID:  ",CHAR(34),INDEX(SpatialOffsets[Offset 3 Unit],$A2234),CHAR(34),,"}")))</f>
        <v>#REF!</v>
      </c>
      <c r="O2234" t="e">
        <f>IF(COUNTA(RelatedFeatures[])=0,"", IF(INDEX(RelatedFeatures[First Sampling Feature Code],$A2234)="","",
CONCATENATE("  - &amp;RelationID",TEXT($A2234,"0000"),
" {","SamplingFeatureID:  *SamplingFeatureID",TEXT(MATCH(INDEX(RelatedFeatures[First Sampling Feature Code],$A2234),SamplingFeatures[Feature Code],0),"0000"),
", RelationshipTypeCV:  ",CHAR(34),INDEX(RelatedFeatures[Relationship Type],$A2234),CHAR(34),
", RelatedFeatureID: *SamplingFeatureID",TEXT(MATCH(INDEX(RelatedFeatures[Second Sampling Feature Code],$A2234),SamplingFeatures[Feature Code],0),"0000"),
", SpatialOffsetID:  ",IF(INDEX(RelatedFeatures[Offset Number],$A2234)="","",CONCATENATE("*SpatialOffsetID",TEXT(INDEX(RelatedFeatures[Offset Number],$A2234),"0000"))),"}")))</f>
        <v>#REF!</v>
      </c>
      <c r="P2234" t="e">
        <f>IF(INDEX(Methods[Method Type],$A2234)="","",
CONCATENATE("  - &amp;MethodID",TEXT($A2234,"0000"),
" {","MethodTypeCV:  ",CHAR(34),INDEX(Methods[Method Type],$A2234),CHAR(34),
", MethodCode:  ",CHAR(34),INDEX(Methods[Method Code],$A2234),CHAR(34),
", MethodName:  ",CHAR(34),INDEX(Methods[Method Name],$A2234),CHAR(34),
", MethodDescription:  ",CHAR(34),INDEX(Methods[Method Description],$A2234),CHAR(34),
", MethodLink:  ",CHAR(34),INDEX(Methods[Method Link],$A2234),CHAR(34),
", OrganizationID: *OrganizationID",TEXT(MATCH(INDEX(Methods[Organization Name],$A2234),Organizations[Organization Name],0),"0000"),"}"))</f>
        <v>#REF!</v>
      </c>
      <c r="Q2234" t="e">
        <f>IF(INDEX(Variables[Variable Type],$A2234)="","",
CONCATENATE("  - &amp;VariableID",TEXT($A2234,"0000"),
" {","VariableTypeCV:  ",CHAR(34),INDEX(Variables[Variable Type],$A2234),CHAR(34),
", VariableCode:  ",CHAR(34),INDEX(Variables[Variable Code],$A2234),CHAR(34),
", VariableNameCV:  ",CHAR(34),INDEX(Variables[Variable Name],$A2234),CHAR(34),
", VariableDefinition:  ",CHAR(34),INDEX(Variables[Variable Definition],$A2234),CHAR(34),
", SpecciationCV:  ",CHAR(34),INDEX(Variables[Speciation],$A2234),CHAR(34),
", NoDataValue:  ",CHAR(34),INDEX(Variables[No Data Value],$A2234),CHAR(34),"}"))</f>
        <v>#REF!</v>
      </c>
    </row>
    <row r="2235" spans="1:17" x14ac:dyDescent="0.25">
      <c r="A2235">
        <v>2232</v>
      </c>
      <c r="D2235" t="e">
        <f>IF(INDEX(People[First Name],$A2235)="","",
CONCATENATE("  - &amp;PersonID",TEXT($A2235,"0000"),
" {","PersonFirstName:  ",CHAR(34),INDEX(People[First Name],$A2235),CHAR(34),
", PersonMiddleName:  ",CHAR(34),INDEX(People[Middle Name],$A2235),CHAR(34),
", PersonLastName:  ",CHAR(34),INDEX(People[Last Name],$A2235),CHAR(34),"}"))</f>
        <v>#REF!</v>
      </c>
      <c r="E2235" t="e">
        <f>IF(INDEX(Organizations[Organization Type '[CV']],$A2235)="","",
CONCATENATE("  - &amp;OrganizationID",TEXT($A2235,"0000"),
" {","OrganizationTypeCV:  ",CHAR(34),INDEX(Organizations[Organization Type '[CV']],$A2235),CHAR(34),
", OrganizationCode:  ",CHAR(34),INDEX(Organizations[Organization Code],$A2235),CHAR(34),
", OrganizationName:  ",CHAR(34),INDEX(Organizations[Organization Name],$A2235),CHAR(34),
", OrganizationDescription:  ",CHAR(34),INDEX(Organizations[Organization Description],$A2235),CHAR(34),
", OrganizationLink:  ",CHAR(34),INDEX(Organizations[Organization Link],$A2235),CHAR(34),"}"))</f>
        <v>#REF!</v>
      </c>
      <c r="F2235" t="e">
        <f>IF(INDEX(People[First Name],$A2235)="","",
CONCATENATE("  - &amp;AffiliationID",TEXT($A2235,"0000"),
" {PersonID: *PersonID",TEXT($A2235,"0000"),
", OrganizationID: *OrganizationID",TEXT(MATCH(INDEX(People[Organization Name],$A2235),Organizations[Organization Name],0),"0000"),
", IsPrimaryOrganizationContact: , AffiliationStartDate: , AffiliationEndDate: , PrimaryPhone: ",
", PrimaryEmail: ",CHAR(34),INDEX(People[Primary Email],$A2235),CHAR(34),
", PrimaryAddress: ",CHAR(34),INDEX(People[Primary Address],$A2235),CHAR(34),
", PersonLink: }"))</f>
        <v>#REF!</v>
      </c>
      <c r="H2235" t="e">
        <f>IF(COUNTA(CitationInformation)=0,"",IF(INDEX(AuthorList[Author Name],$A2235)="","",
CONCATENATE("  - &amp;AuthorListID",TEXT($A2235,"0000"),
"  {CitationID: *CitationID0001",
", PersonID: *PersonID",TEXT(MATCH(INDEX(AuthorList[Author Name],$A2235),People[Full Name],0),"0000"),
", AuthorOrder: ",INDEX(AuthorList[Author Number],$A2235),"}")))</f>
        <v>#REF!</v>
      </c>
      <c r="K2235" t="e">
        <f>IF(INDEX(SamplingFeatures[Feature Code],$A2235)="","",
CONCATENATE("  - &amp;SamplingFeatureID",TEXT($A2235,"0000"),
" {","SamplingFeatureUUID:  ",CHAR(34),INDEX(SamplingFeatures[Sampling Feature UUID],$A2235),CHAR(34),
", SamplingFeatureTypeCV:  ",CHAR(34),INDEX(SamplingFeatures[Sampling Feature Type],$A2235),CHAR(34),
", SamplingFeatureCode:  ",CHAR(34),INDEX(SamplingFeatures[Feature Code],$A2235),CHAR(34),
", SamplingFeatureName:  ",CHAR(34),INDEX(SamplingFeatures[Feature Name],$A2235),CHAR(34),
", SamplingFeatureDescription:  ",CHAR(34),INDEX(SamplingFeatures[Feature Description],$A2235),CHAR(34),
", SamplingFeatureGeotypeCV:  ",CHAR(34),INDEX(SamplingFeatures[Feature Geo Type],$A2235),CHAR(34),
", FeatureGeometry:  ",CHAR(34),INDEX(SamplingFeatures[Feature Geometry],$A2235),CHAR(34),
", Elevation_m:  ",CHAR(34),INDEX(SamplingFeatures[Elevation_m],$A2235),CHAR(34),
", ElevationDatumCV:  ",CHAR(34),ElevationDatum,CHAR(34),"}"))</f>
        <v>#REF!</v>
      </c>
      <c r="L2235" t="e">
        <f>IF(INDEX(SamplingFeatures[Sampling Feature Type],$A2235)&lt;&gt;"Site","",
CONCATENATE("  - &amp;SiteID",TEXT(SUMPRODUCT(--($L$3:$L2234&lt;&gt;"")),"0000"),
" {","SamplingFeatureID:  *SamplingFeatureID",TEXT($A2235,"0000"),
", SiteTypeCV:  ",CHAR(34),INDEX(Sites[Site Type],$A2235),CHAR(34),
", Latitude:  ",INDEX(Sites[Latitude],$A2235),
", Longitude:  ",INDEX(Sites[Longitude],$A2235),
", SRSName:  ",CHAR(34),LatLonDatum,CHAR(34),"}"))</f>
        <v>#REF!</v>
      </c>
      <c r="M2235" t="e">
        <f>IF(INDEX(SamplingFeatures[Sampling Feature Type],$A2235)&lt;&gt;"Specimen","",
CONCATENATE("  - &amp;SpecimenID",TEXT(SUMPRODUCT(--($M$3:$M2234&lt;&gt;"")),"0000"),
" {","SamplingFeatureID:  *SamplingFeatureID",TEXT($A2235,"0000"),
", SpecimenTypeCV:  ",CHAR(34),INDEX(Specimens[Specimen Type],$A2235),CHAR(34),
", SpecimenMediumCV:  ",INDEX(Specimens[Specimen Medium],$A2235),
", IsFieldSpecimen:  ",CHAR(34),INDEX(Specimens[Is Field Specimen?],$A2235),CHAR(34),"}"))</f>
        <v>#REF!</v>
      </c>
      <c r="N2235" t="e">
        <f>IF(COUNTA(SpatialOffsets[])=0,"", IF(INDEX(SpatialOffsets[Spatial Offset Type],$A2235)="","",
CONCATENATE("  - &amp;SpatialOffsetID",TEXT($A2235,"0000"),
" {","SpatialOffsetTypeCV:  ",CHAR(34),INDEX(SpatialOffsets[Spatial Offset Type],$A2235),CHAR(34),
", Offset1Value:  ",INDEX(SpatialOffsets[Offset 1 Value],$A2235),
", Offset1UnitID:  ",CHAR(34),INDEX(SpatialOffsets[Offset 1 Unit],$A2235),CHAR(34),
", Offset2Value:  ",INDEX(SpatialOffsets[Offset 2 Value],$A2235),
", Offset2UnitID:  ",CHAR(34),INDEX(SpatialOffsets[Offset 2 Unit],$A2235),CHAR(34),
", Offset3Value:  ",INDEX(SpatialOffsets[Offset 3 Value],$A2235),
", Offset3UnitID:  ",CHAR(34),INDEX(SpatialOffsets[Offset 3 Unit],$A2235),CHAR(34),,"}")))</f>
        <v>#REF!</v>
      </c>
      <c r="O2235" t="e">
        <f>IF(COUNTA(RelatedFeatures[])=0,"", IF(INDEX(RelatedFeatures[First Sampling Feature Code],$A2235)="","",
CONCATENATE("  - &amp;RelationID",TEXT($A2235,"0000"),
" {","SamplingFeatureID:  *SamplingFeatureID",TEXT(MATCH(INDEX(RelatedFeatures[First Sampling Feature Code],$A2235),SamplingFeatures[Feature Code],0),"0000"),
", RelationshipTypeCV:  ",CHAR(34),INDEX(RelatedFeatures[Relationship Type],$A2235),CHAR(34),
", RelatedFeatureID: *SamplingFeatureID",TEXT(MATCH(INDEX(RelatedFeatures[Second Sampling Feature Code],$A2235),SamplingFeatures[Feature Code],0),"0000"),
", SpatialOffsetID:  ",IF(INDEX(RelatedFeatures[Offset Number],$A2235)="","",CONCATENATE("*SpatialOffsetID",TEXT(INDEX(RelatedFeatures[Offset Number],$A2235),"0000"))),"}")))</f>
        <v>#REF!</v>
      </c>
      <c r="P2235" t="e">
        <f>IF(INDEX(Methods[Method Type],$A2235)="","",
CONCATENATE("  - &amp;MethodID",TEXT($A2235,"0000"),
" {","MethodTypeCV:  ",CHAR(34),INDEX(Methods[Method Type],$A2235),CHAR(34),
", MethodCode:  ",CHAR(34),INDEX(Methods[Method Code],$A2235),CHAR(34),
", MethodName:  ",CHAR(34),INDEX(Methods[Method Name],$A2235),CHAR(34),
", MethodDescription:  ",CHAR(34),INDEX(Methods[Method Description],$A2235),CHAR(34),
", MethodLink:  ",CHAR(34),INDEX(Methods[Method Link],$A2235),CHAR(34),
", OrganizationID: *OrganizationID",TEXT(MATCH(INDEX(Methods[Organization Name],$A2235),Organizations[Organization Name],0),"0000"),"}"))</f>
        <v>#REF!</v>
      </c>
      <c r="Q2235" t="e">
        <f>IF(INDEX(Variables[Variable Type],$A2235)="","",
CONCATENATE("  - &amp;VariableID",TEXT($A2235,"0000"),
" {","VariableTypeCV:  ",CHAR(34),INDEX(Variables[Variable Type],$A2235),CHAR(34),
", VariableCode:  ",CHAR(34),INDEX(Variables[Variable Code],$A2235),CHAR(34),
", VariableNameCV:  ",CHAR(34),INDEX(Variables[Variable Name],$A2235),CHAR(34),
", VariableDefinition:  ",CHAR(34),INDEX(Variables[Variable Definition],$A2235),CHAR(34),
", SpecciationCV:  ",CHAR(34),INDEX(Variables[Speciation],$A2235),CHAR(34),
", NoDataValue:  ",CHAR(34),INDEX(Variables[No Data Value],$A2235),CHAR(34),"}"))</f>
        <v>#REF!</v>
      </c>
    </row>
    <row r="2236" spans="1:17" x14ac:dyDescent="0.25">
      <c r="A2236">
        <v>2233</v>
      </c>
      <c r="D2236" t="e">
        <f>IF(INDEX(People[First Name],$A2236)="","",
CONCATENATE("  - &amp;PersonID",TEXT($A2236,"0000"),
" {","PersonFirstName:  ",CHAR(34),INDEX(People[First Name],$A2236),CHAR(34),
", PersonMiddleName:  ",CHAR(34),INDEX(People[Middle Name],$A2236),CHAR(34),
", PersonLastName:  ",CHAR(34),INDEX(People[Last Name],$A2236),CHAR(34),"}"))</f>
        <v>#REF!</v>
      </c>
      <c r="E2236" t="e">
        <f>IF(INDEX(Organizations[Organization Type '[CV']],$A2236)="","",
CONCATENATE("  - &amp;OrganizationID",TEXT($A2236,"0000"),
" {","OrganizationTypeCV:  ",CHAR(34),INDEX(Organizations[Organization Type '[CV']],$A2236),CHAR(34),
", OrganizationCode:  ",CHAR(34),INDEX(Organizations[Organization Code],$A2236),CHAR(34),
", OrganizationName:  ",CHAR(34),INDEX(Organizations[Organization Name],$A2236),CHAR(34),
", OrganizationDescription:  ",CHAR(34),INDEX(Organizations[Organization Description],$A2236),CHAR(34),
", OrganizationLink:  ",CHAR(34),INDEX(Organizations[Organization Link],$A2236),CHAR(34),"}"))</f>
        <v>#REF!</v>
      </c>
      <c r="F2236" t="e">
        <f>IF(INDEX(People[First Name],$A2236)="","",
CONCATENATE("  - &amp;AffiliationID",TEXT($A2236,"0000"),
" {PersonID: *PersonID",TEXT($A2236,"0000"),
", OrganizationID: *OrganizationID",TEXT(MATCH(INDEX(People[Organization Name],$A2236),Organizations[Organization Name],0),"0000"),
", IsPrimaryOrganizationContact: , AffiliationStartDate: , AffiliationEndDate: , PrimaryPhone: ",
", PrimaryEmail: ",CHAR(34),INDEX(People[Primary Email],$A2236),CHAR(34),
", PrimaryAddress: ",CHAR(34),INDEX(People[Primary Address],$A2236),CHAR(34),
", PersonLink: }"))</f>
        <v>#REF!</v>
      </c>
      <c r="H2236" t="e">
        <f>IF(COUNTA(CitationInformation)=0,"",IF(INDEX(AuthorList[Author Name],$A2236)="","",
CONCATENATE("  - &amp;AuthorListID",TEXT($A2236,"0000"),
"  {CitationID: *CitationID0001",
", PersonID: *PersonID",TEXT(MATCH(INDEX(AuthorList[Author Name],$A2236),People[Full Name],0),"0000"),
", AuthorOrder: ",INDEX(AuthorList[Author Number],$A2236),"}")))</f>
        <v>#REF!</v>
      </c>
      <c r="K2236" t="e">
        <f>IF(INDEX(SamplingFeatures[Feature Code],$A2236)="","",
CONCATENATE("  - &amp;SamplingFeatureID",TEXT($A2236,"0000"),
" {","SamplingFeatureUUID:  ",CHAR(34),INDEX(SamplingFeatures[Sampling Feature UUID],$A2236),CHAR(34),
", SamplingFeatureTypeCV:  ",CHAR(34),INDEX(SamplingFeatures[Sampling Feature Type],$A2236),CHAR(34),
", SamplingFeatureCode:  ",CHAR(34),INDEX(SamplingFeatures[Feature Code],$A2236),CHAR(34),
", SamplingFeatureName:  ",CHAR(34),INDEX(SamplingFeatures[Feature Name],$A2236),CHAR(34),
", SamplingFeatureDescription:  ",CHAR(34),INDEX(SamplingFeatures[Feature Description],$A2236),CHAR(34),
", SamplingFeatureGeotypeCV:  ",CHAR(34),INDEX(SamplingFeatures[Feature Geo Type],$A2236),CHAR(34),
", FeatureGeometry:  ",CHAR(34),INDEX(SamplingFeatures[Feature Geometry],$A2236),CHAR(34),
", Elevation_m:  ",CHAR(34),INDEX(SamplingFeatures[Elevation_m],$A2236),CHAR(34),
", ElevationDatumCV:  ",CHAR(34),ElevationDatum,CHAR(34),"}"))</f>
        <v>#REF!</v>
      </c>
      <c r="L2236" t="e">
        <f>IF(INDEX(SamplingFeatures[Sampling Feature Type],$A2236)&lt;&gt;"Site","",
CONCATENATE("  - &amp;SiteID",TEXT(SUMPRODUCT(--($L$3:$L2235&lt;&gt;"")),"0000"),
" {","SamplingFeatureID:  *SamplingFeatureID",TEXT($A2236,"0000"),
", SiteTypeCV:  ",CHAR(34),INDEX(Sites[Site Type],$A2236),CHAR(34),
", Latitude:  ",INDEX(Sites[Latitude],$A2236),
", Longitude:  ",INDEX(Sites[Longitude],$A2236),
", SRSName:  ",CHAR(34),LatLonDatum,CHAR(34),"}"))</f>
        <v>#REF!</v>
      </c>
      <c r="M2236" t="e">
        <f>IF(INDEX(SamplingFeatures[Sampling Feature Type],$A2236)&lt;&gt;"Specimen","",
CONCATENATE("  - &amp;SpecimenID",TEXT(SUMPRODUCT(--($M$3:$M2235&lt;&gt;"")),"0000"),
" {","SamplingFeatureID:  *SamplingFeatureID",TEXT($A2236,"0000"),
", SpecimenTypeCV:  ",CHAR(34),INDEX(Specimens[Specimen Type],$A2236),CHAR(34),
", SpecimenMediumCV:  ",INDEX(Specimens[Specimen Medium],$A2236),
", IsFieldSpecimen:  ",CHAR(34),INDEX(Specimens[Is Field Specimen?],$A2236),CHAR(34),"}"))</f>
        <v>#REF!</v>
      </c>
      <c r="N2236" t="e">
        <f>IF(COUNTA(SpatialOffsets[])=0,"", IF(INDEX(SpatialOffsets[Spatial Offset Type],$A2236)="","",
CONCATENATE("  - &amp;SpatialOffsetID",TEXT($A2236,"0000"),
" {","SpatialOffsetTypeCV:  ",CHAR(34),INDEX(SpatialOffsets[Spatial Offset Type],$A2236),CHAR(34),
", Offset1Value:  ",INDEX(SpatialOffsets[Offset 1 Value],$A2236),
", Offset1UnitID:  ",CHAR(34),INDEX(SpatialOffsets[Offset 1 Unit],$A2236),CHAR(34),
", Offset2Value:  ",INDEX(SpatialOffsets[Offset 2 Value],$A2236),
", Offset2UnitID:  ",CHAR(34),INDEX(SpatialOffsets[Offset 2 Unit],$A2236),CHAR(34),
", Offset3Value:  ",INDEX(SpatialOffsets[Offset 3 Value],$A2236),
", Offset3UnitID:  ",CHAR(34),INDEX(SpatialOffsets[Offset 3 Unit],$A2236),CHAR(34),,"}")))</f>
        <v>#REF!</v>
      </c>
      <c r="O2236" t="e">
        <f>IF(COUNTA(RelatedFeatures[])=0,"", IF(INDEX(RelatedFeatures[First Sampling Feature Code],$A2236)="","",
CONCATENATE("  - &amp;RelationID",TEXT($A2236,"0000"),
" {","SamplingFeatureID:  *SamplingFeatureID",TEXT(MATCH(INDEX(RelatedFeatures[First Sampling Feature Code],$A2236),SamplingFeatures[Feature Code],0),"0000"),
", RelationshipTypeCV:  ",CHAR(34),INDEX(RelatedFeatures[Relationship Type],$A2236),CHAR(34),
", RelatedFeatureID: *SamplingFeatureID",TEXT(MATCH(INDEX(RelatedFeatures[Second Sampling Feature Code],$A2236),SamplingFeatures[Feature Code],0),"0000"),
", SpatialOffsetID:  ",IF(INDEX(RelatedFeatures[Offset Number],$A2236)="","",CONCATENATE("*SpatialOffsetID",TEXT(INDEX(RelatedFeatures[Offset Number],$A2236),"0000"))),"}")))</f>
        <v>#REF!</v>
      </c>
      <c r="P2236" t="e">
        <f>IF(INDEX(Methods[Method Type],$A2236)="","",
CONCATENATE("  - &amp;MethodID",TEXT($A2236,"0000"),
" {","MethodTypeCV:  ",CHAR(34),INDEX(Methods[Method Type],$A2236),CHAR(34),
", MethodCode:  ",CHAR(34),INDEX(Methods[Method Code],$A2236),CHAR(34),
", MethodName:  ",CHAR(34),INDEX(Methods[Method Name],$A2236),CHAR(34),
", MethodDescription:  ",CHAR(34),INDEX(Methods[Method Description],$A2236),CHAR(34),
", MethodLink:  ",CHAR(34),INDEX(Methods[Method Link],$A2236),CHAR(34),
", OrganizationID: *OrganizationID",TEXT(MATCH(INDEX(Methods[Organization Name],$A2236),Organizations[Organization Name],0),"0000"),"}"))</f>
        <v>#REF!</v>
      </c>
      <c r="Q2236" t="e">
        <f>IF(INDEX(Variables[Variable Type],$A2236)="","",
CONCATENATE("  - &amp;VariableID",TEXT($A2236,"0000"),
" {","VariableTypeCV:  ",CHAR(34),INDEX(Variables[Variable Type],$A2236),CHAR(34),
", VariableCode:  ",CHAR(34),INDEX(Variables[Variable Code],$A2236),CHAR(34),
", VariableNameCV:  ",CHAR(34),INDEX(Variables[Variable Name],$A2236),CHAR(34),
", VariableDefinition:  ",CHAR(34),INDEX(Variables[Variable Definition],$A2236),CHAR(34),
", SpecciationCV:  ",CHAR(34),INDEX(Variables[Speciation],$A2236),CHAR(34),
", NoDataValue:  ",CHAR(34),INDEX(Variables[No Data Value],$A2236),CHAR(34),"}"))</f>
        <v>#REF!</v>
      </c>
    </row>
    <row r="2237" spans="1:17" x14ac:dyDescent="0.25">
      <c r="A2237">
        <v>2234</v>
      </c>
      <c r="D2237" t="e">
        <f>IF(INDEX(People[First Name],$A2237)="","",
CONCATENATE("  - &amp;PersonID",TEXT($A2237,"0000"),
" {","PersonFirstName:  ",CHAR(34),INDEX(People[First Name],$A2237),CHAR(34),
", PersonMiddleName:  ",CHAR(34),INDEX(People[Middle Name],$A2237),CHAR(34),
", PersonLastName:  ",CHAR(34),INDEX(People[Last Name],$A2237),CHAR(34),"}"))</f>
        <v>#REF!</v>
      </c>
      <c r="E2237" t="e">
        <f>IF(INDEX(Organizations[Organization Type '[CV']],$A2237)="","",
CONCATENATE("  - &amp;OrganizationID",TEXT($A2237,"0000"),
" {","OrganizationTypeCV:  ",CHAR(34),INDEX(Organizations[Organization Type '[CV']],$A2237),CHAR(34),
", OrganizationCode:  ",CHAR(34),INDEX(Organizations[Organization Code],$A2237),CHAR(34),
", OrganizationName:  ",CHAR(34),INDEX(Organizations[Organization Name],$A2237),CHAR(34),
", OrganizationDescription:  ",CHAR(34),INDEX(Organizations[Organization Description],$A2237),CHAR(34),
", OrganizationLink:  ",CHAR(34),INDEX(Organizations[Organization Link],$A2237),CHAR(34),"}"))</f>
        <v>#REF!</v>
      </c>
      <c r="F2237" t="e">
        <f>IF(INDEX(People[First Name],$A2237)="","",
CONCATENATE("  - &amp;AffiliationID",TEXT($A2237,"0000"),
" {PersonID: *PersonID",TEXT($A2237,"0000"),
", OrganizationID: *OrganizationID",TEXT(MATCH(INDEX(People[Organization Name],$A2237),Organizations[Organization Name],0),"0000"),
", IsPrimaryOrganizationContact: , AffiliationStartDate: , AffiliationEndDate: , PrimaryPhone: ",
", PrimaryEmail: ",CHAR(34),INDEX(People[Primary Email],$A2237),CHAR(34),
", PrimaryAddress: ",CHAR(34),INDEX(People[Primary Address],$A2237),CHAR(34),
", PersonLink: }"))</f>
        <v>#REF!</v>
      </c>
      <c r="H2237" t="e">
        <f>IF(COUNTA(CitationInformation)=0,"",IF(INDEX(AuthorList[Author Name],$A2237)="","",
CONCATENATE("  - &amp;AuthorListID",TEXT($A2237,"0000"),
"  {CitationID: *CitationID0001",
", PersonID: *PersonID",TEXT(MATCH(INDEX(AuthorList[Author Name],$A2237),People[Full Name],0),"0000"),
", AuthorOrder: ",INDEX(AuthorList[Author Number],$A2237),"}")))</f>
        <v>#REF!</v>
      </c>
      <c r="K2237" t="e">
        <f>IF(INDEX(SamplingFeatures[Feature Code],$A2237)="","",
CONCATENATE("  - &amp;SamplingFeatureID",TEXT($A2237,"0000"),
" {","SamplingFeatureUUID:  ",CHAR(34),INDEX(SamplingFeatures[Sampling Feature UUID],$A2237),CHAR(34),
", SamplingFeatureTypeCV:  ",CHAR(34),INDEX(SamplingFeatures[Sampling Feature Type],$A2237),CHAR(34),
", SamplingFeatureCode:  ",CHAR(34),INDEX(SamplingFeatures[Feature Code],$A2237),CHAR(34),
", SamplingFeatureName:  ",CHAR(34),INDEX(SamplingFeatures[Feature Name],$A2237),CHAR(34),
", SamplingFeatureDescription:  ",CHAR(34),INDEX(SamplingFeatures[Feature Description],$A2237),CHAR(34),
", SamplingFeatureGeotypeCV:  ",CHAR(34),INDEX(SamplingFeatures[Feature Geo Type],$A2237),CHAR(34),
", FeatureGeometry:  ",CHAR(34),INDEX(SamplingFeatures[Feature Geometry],$A2237),CHAR(34),
", Elevation_m:  ",CHAR(34),INDEX(SamplingFeatures[Elevation_m],$A2237),CHAR(34),
", ElevationDatumCV:  ",CHAR(34),ElevationDatum,CHAR(34),"}"))</f>
        <v>#REF!</v>
      </c>
      <c r="L2237" t="e">
        <f>IF(INDEX(SamplingFeatures[Sampling Feature Type],$A2237)&lt;&gt;"Site","",
CONCATENATE("  - &amp;SiteID",TEXT(SUMPRODUCT(--($L$3:$L2236&lt;&gt;"")),"0000"),
" {","SamplingFeatureID:  *SamplingFeatureID",TEXT($A2237,"0000"),
", SiteTypeCV:  ",CHAR(34),INDEX(Sites[Site Type],$A2237),CHAR(34),
", Latitude:  ",INDEX(Sites[Latitude],$A2237),
", Longitude:  ",INDEX(Sites[Longitude],$A2237),
", SRSName:  ",CHAR(34),LatLonDatum,CHAR(34),"}"))</f>
        <v>#REF!</v>
      </c>
      <c r="M2237" t="e">
        <f>IF(INDEX(SamplingFeatures[Sampling Feature Type],$A2237)&lt;&gt;"Specimen","",
CONCATENATE("  - &amp;SpecimenID",TEXT(SUMPRODUCT(--($M$3:$M2236&lt;&gt;"")),"0000"),
" {","SamplingFeatureID:  *SamplingFeatureID",TEXT($A2237,"0000"),
", SpecimenTypeCV:  ",CHAR(34),INDEX(Specimens[Specimen Type],$A2237),CHAR(34),
", SpecimenMediumCV:  ",INDEX(Specimens[Specimen Medium],$A2237),
", IsFieldSpecimen:  ",CHAR(34),INDEX(Specimens[Is Field Specimen?],$A2237),CHAR(34),"}"))</f>
        <v>#REF!</v>
      </c>
      <c r="N2237" t="e">
        <f>IF(COUNTA(SpatialOffsets[])=0,"", IF(INDEX(SpatialOffsets[Spatial Offset Type],$A2237)="","",
CONCATENATE("  - &amp;SpatialOffsetID",TEXT($A2237,"0000"),
" {","SpatialOffsetTypeCV:  ",CHAR(34),INDEX(SpatialOffsets[Spatial Offset Type],$A2237),CHAR(34),
", Offset1Value:  ",INDEX(SpatialOffsets[Offset 1 Value],$A2237),
", Offset1UnitID:  ",CHAR(34),INDEX(SpatialOffsets[Offset 1 Unit],$A2237),CHAR(34),
", Offset2Value:  ",INDEX(SpatialOffsets[Offset 2 Value],$A2237),
", Offset2UnitID:  ",CHAR(34),INDEX(SpatialOffsets[Offset 2 Unit],$A2237),CHAR(34),
", Offset3Value:  ",INDEX(SpatialOffsets[Offset 3 Value],$A2237),
", Offset3UnitID:  ",CHAR(34),INDEX(SpatialOffsets[Offset 3 Unit],$A2237),CHAR(34),,"}")))</f>
        <v>#REF!</v>
      </c>
      <c r="O2237" t="e">
        <f>IF(COUNTA(RelatedFeatures[])=0,"", IF(INDEX(RelatedFeatures[First Sampling Feature Code],$A2237)="","",
CONCATENATE("  - &amp;RelationID",TEXT($A2237,"0000"),
" {","SamplingFeatureID:  *SamplingFeatureID",TEXT(MATCH(INDEX(RelatedFeatures[First Sampling Feature Code],$A2237),SamplingFeatures[Feature Code],0),"0000"),
", RelationshipTypeCV:  ",CHAR(34),INDEX(RelatedFeatures[Relationship Type],$A2237),CHAR(34),
", RelatedFeatureID: *SamplingFeatureID",TEXT(MATCH(INDEX(RelatedFeatures[Second Sampling Feature Code],$A2237),SamplingFeatures[Feature Code],0),"0000"),
", SpatialOffsetID:  ",IF(INDEX(RelatedFeatures[Offset Number],$A2237)="","",CONCATENATE("*SpatialOffsetID",TEXT(INDEX(RelatedFeatures[Offset Number],$A2237),"0000"))),"}")))</f>
        <v>#REF!</v>
      </c>
      <c r="P2237" t="e">
        <f>IF(INDEX(Methods[Method Type],$A2237)="","",
CONCATENATE("  - &amp;MethodID",TEXT($A2237,"0000"),
" {","MethodTypeCV:  ",CHAR(34),INDEX(Methods[Method Type],$A2237),CHAR(34),
", MethodCode:  ",CHAR(34),INDEX(Methods[Method Code],$A2237),CHAR(34),
", MethodName:  ",CHAR(34),INDEX(Methods[Method Name],$A2237),CHAR(34),
", MethodDescription:  ",CHAR(34),INDEX(Methods[Method Description],$A2237),CHAR(34),
", MethodLink:  ",CHAR(34),INDEX(Methods[Method Link],$A2237),CHAR(34),
", OrganizationID: *OrganizationID",TEXT(MATCH(INDEX(Methods[Organization Name],$A2237),Organizations[Organization Name],0),"0000"),"}"))</f>
        <v>#REF!</v>
      </c>
      <c r="Q2237" t="e">
        <f>IF(INDEX(Variables[Variable Type],$A2237)="","",
CONCATENATE("  - &amp;VariableID",TEXT($A2237,"0000"),
" {","VariableTypeCV:  ",CHAR(34),INDEX(Variables[Variable Type],$A2237),CHAR(34),
", VariableCode:  ",CHAR(34),INDEX(Variables[Variable Code],$A2237),CHAR(34),
", VariableNameCV:  ",CHAR(34),INDEX(Variables[Variable Name],$A2237),CHAR(34),
", VariableDefinition:  ",CHAR(34),INDEX(Variables[Variable Definition],$A2237),CHAR(34),
", SpecciationCV:  ",CHAR(34),INDEX(Variables[Speciation],$A2237),CHAR(34),
", NoDataValue:  ",CHAR(34),INDEX(Variables[No Data Value],$A2237),CHAR(34),"}"))</f>
        <v>#REF!</v>
      </c>
    </row>
    <row r="2238" spans="1:17" x14ac:dyDescent="0.25">
      <c r="A2238">
        <v>2235</v>
      </c>
      <c r="D2238" t="e">
        <f>IF(INDEX(People[First Name],$A2238)="","",
CONCATENATE("  - &amp;PersonID",TEXT($A2238,"0000"),
" {","PersonFirstName:  ",CHAR(34),INDEX(People[First Name],$A2238),CHAR(34),
", PersonMiddleName:  ",CHAR(34),INDEX(People[Middle Name],$A2238),CHAR(34),
", PersonLastName:  ",CHAR(34),INDEX(People[Last Name],$A2238),CHAR(34),"}"))</f>
        <v>#REF!</v>
      </c>
      <c r="E2238" t="e">
        <f>IF(INDEX(Organizations[Organization Type '[CV']],$A2238)="","",
CONCATENATE("  - &amp;OrganizationID",TEXT($A2238,"0000"),
" {","OrganizationTypeCV:  ",CHAR(34),INDEX(Organizations[Organization Type '[CV']],$A2238),CHAR(34),
", OrganizationCode:  ",CHAR(34),INDEX(Organizations[Organization Code],$A2238),CHAR(34),
", OrganizationName:  ",CHAR(34),INDEX(Organizations[Organization Name],$A2238),CHAR(34),
", OrganizationDescription:  ",CHAR(34),INDEX(Organizations[Organization Description],$A2238),CHAR(34),
", OrganizationLink:  ",CHAR(34),INDEX(Organizations[Organization Link],$A2238),CHAR(34),"}"))</f>
        <v>#REF!</v>
      </c>
      <c r="F2238" t="e">
        <f>IF(INDEX(People[First Name],$A2238)="","",
CONCATENATE("  - &amp;AffiliationID",TEXT($A2238,"0000"),
" {PersonID: *PersonID",TEXT($A2238,"0000"),
", OrganizationID: *OrganizationID",TEXT(MATCH(INDEX(People[Organization Name],$A2238),Organizations[Organization Name],0),"0000"),
", IsPrimaryOrganizationContact: , AffiliationStartDate: , AffiliationEndDate: , PrimaryPhone: ",
", PrimaryEmail: ",CHAR(34),INDEX(People[Primary Email],$A2238),CHAR(34),
", PrimaryAddress: ",CHAR(34),INDEX(People[Primary Address],$A2238),CHAR(34),
", PersonLink: }"))</f>
        <v>#REF!</v>
      </c>
      <c r="H2238" t="e">
        <f>IF(COUNTA(CitationInformation)=0,"",IF(INDEX(AuthorList[Author Name],$A2238)="","",
CONCATENATE("  - &amp;AuthorListID",TEXT($A2238,"0000"),
"  {CitationID: *CitationID0001",
", PersonID: *PersonID",TEXT(MATCH(INDEX(AuthorList[Author Name],$A2238),People[Full Name],0),"0000"),
", AuthorOrder: ",INDEX(AuthorList[Author Number],$A2238),"}")))</f>
        <v>#REF!</v>
      </c>
      <c r="K2238" t="e">
        <f>IF(INDEX(SamplingFeatures[Feature Code],$A2238)="","",
CONCATENATE("  - &amp;SamplingFeatureID",TEXT($A2238,"0000"),
" {","SamplingFeatureUUID:  ",CHAR(34),INDEX(SamplingFeatures[Sampling Feature UUID],$A2238),CHAR(34),
", SamplingFeatureTypeCV:  ",CHAR(34),INDEX(SamplingFeatures[Sampling Feature Type],$A2238),CHAR(34),
", SamplingFeatureCode:  ",CHAR(34),INDEX(SamplingFeatures[Feature Code],$A2238),CHAR(34),
", SamplingFeatureName:  ",CHAR(34),INDEX(SamplingFeatures[Feature Name],$A2238),CHAR(34),
", SamplingFeatureDescription:  ",CHAR(34),INDEX(SamplingFeatures[Feature Description],$A2238),CHAR(34),
", SamplingFeatureGeotypeCV:  ",CHAR(34),INDEX(SamplingFeatures[Feature Geo Type],$A2238),CHAR(34),
", FeatureGeometry:  ",CHAR(34),INDEX(SamplingFeatures[Feature Geometry],$A2238),CHAR(34),
", Elevation_m:  ",CHAR(34),INDEX(SamplingFeatures[Elevation_m],$A2238),CHAR(34),
", ElevationDatumCV:  ",CHAR(34),ElevationDatum,CHAR(34),"}"))</f>
        <v>#REF!</v>
      </c>
      <c r="L2238" t="e">
        <f>IF(INDEX(SamplingFeatures[Sampling Feature Type],$A2238)&lt;&gt;"Site","",
CONCATENATE("  - &amp;SiteID",TEXT(SUMPRODUCT(--($L$3:$L2237&lt;&gt;"")),"0000"),
" {","SamplingFeatureID:  *SamplingFeatureID",TEXT($A2238,"0000"),
", SiteTypeCV:  ",CHAR(34),INDEX(Sites[Site Type],$A2238),CHAR(34),
", Latitude:  ",INDEX(Sites[Latitude],$A2238),
", Longitude:  ",INDEX(Sites[Longitude],$A2238),
", SRSName:  ",CHAR(34),LatLonDatum,CHAR(34),"}"))</f>
        <v>#REF!</v>
      </c>
      <c r="M2238" t="e">
        <f>IF(INDEX(SamplingFeatures[Sampling Feature Type],$A2238)&lt;&gt;"Specimen","",
CONCATENATE("  - &amp;SpecimenID",TEXT(SUMPRODUCT(--($M$3:$M2237&lt;&gt;"")),"0000"),
" {","SamplingFeatureID:  *SamplingFeatureID",TEXT($A2238,"0000"),
", SpecimenTypeCV:  ",CHAR(34),INDEX(Specimens[Specimen Type],$A2238),CHAR(34),
", SpecimenMediumCV:  ",INDEX(Specimens[Specimen Medium],$A2238),
", IsFieldSpecimen:  ",CHAR(34),INDEX(Specimens[Is Field Specimen?],$A2238),CHAR(34),"}"))</f>
        <v>#REF!</v>
      </c>
      <c r="N2238" t="e">
        <f>IF(COUNTA(SpatialOffsets[])=0,"", IF(INDEX(SpatialOffsets[Spatial Offset Type],$A2238)="","",
CONCATENATE("  - &amp;SpatialOffsetID",TEXT($A2238,"0000"),
" {","SpatialOffsetTypeCV:  ",CHAR(34),INDEX(SpatialOffsets[Spatial Offset Type],$A2238),CHAR(34),
", Offset1Value:  ",INDEX(SpatialOffsets[Offset 1 Value],$A2238),
", Offset1UnitID:  ",CHAR(34),INDEX(SpatialOffsets[Offset 1 Unit],$A2238),CHAR(34),
", Offset2Value:  ",INDEX(SpatialOffsets[Offset 2 Value],$A2238),
", Offset2UnitID:  ",CHAR(34),INDEX(SpatialOffsets[Offset 2 Unit],$A2238),CHAR(34),
", Offset3Value:  ",INDEX(SpatialOffsets[Offset 3 Value],$A2238),
", Offset3UnitID:  ",CHAR(34),INDEX(SpatialOffsets[Offset 3 Unit],$A2238),CHAR(34),,"}")))</f>
        <v>#REF!</v>
      </c>
      <c r="O2238" t="e">
        <f>IF(COUNTA(RelatedFeatures[])=0,"", IF(INDEX(RelatedFeatures[First Sampling Feature Code],$A2238)="","",
CONCATENATE("  - &amp;RelationID",TEXT($A2238,"0000"),
" {","SamplingFeatureID:  *SamplingFeatureID",TEXT(MATCH(INDEX(RelatedFeatures[First Sampling Feature Code],$A2238),SamplingFeatures[Feature Code],0),"0000"),
", RelationshipTypeCV:  ",CHAR(34),INDEX(RelatedFeatures[Relationship Type],$A2238),CHAR(34),
", RelatedFeatureID: *SamplingFeatureID",TEXT(MATCH(INDEX(RelatedFeatures[Second Sampling Feature Code],$A2238),SamplingFeatures[Feature Code],0),"0000"),
", SpatialOffsetID:  ",IF(INDEX(RelatedFeatures[Offset Number],$A2238)="","",CONCATENATE("*SpatialOffsetID",TEXT(INDEX(RelatedFeatures[Offset Number],$A2238),"0000"))),"}")))</f>
        <v>#REF!</v>
      </c>
      <c r="P2238" t="e">
        <f>IF(INDEX(Methods[Method Type],$A2238)="","",
CONCATENATE("  - &amp;MethodID",TEXT($A2238,"0000"),
" {","MethodTypeCV:  ",CHAR(34),INDEX(Methods[Method Type],$A2238),CHAR(34),
", MethodCode:  ",CHAR(34),INDEX(Methods[Method Code],$A2238),CHAR(34),
", MethodName:  ",CHAR(34),INDEX(Methods[Method Name],$A2238),CHAR(34),
", MethodDescription:  ",CHAR(34),INDEX(Methods[Method Description],$A2238),CHAR(34),
", MethodLink:  ",CHAR(34),INDEX(Methods[Method Link],$A2238),CHAR(34),
", OrganizationID: *OrganizationID",TEXT(MATCH(INDEX(Methods[Organization Name],$A2238),Organizations[Organization Name],0),"0000"),"}"))</f>
        <v>#REF!</v>
      </c>
      <c r="Q2238" t="e">
        <f>IF(INDEX(Variables[Variable Type],$A2238)="","",
CONCATENATE("  - &amp;VariableID",TEXT($A2238,"0000"),
" {","VariableTypeCV:  ",CHAR(34),INDEX(Variables[Variable Type],$A2238),CHAR(34),
", VariableCode:  ",CHAR(34),INDEX(Variables[Variable Code],$A2238),CHAR(34),
", VariableNameCV:  ",CHAR(34),INDEX(Variables[Variable Name],$A2238),CHAR(34),
", VariableDefinition:  ",CHAR(34),INDEX(Variables[Variable Definition],$A2238),CHAR(34),
", SpecciationCV:  ",CHAR(34),INDEX(Variables[Speciation],$A2238),CHAR(34),
", NoDataValue:  ",CHAR(34),INDEX(Variables[No Data Value],$A2238),CHAR(34),"}"))</f>
        <v>#REF!</v>
      </c>
    </row>
    <row r="2239" spans="1:17" x14ac:dyDescent="0.25">
      <c r="A2239">
        <v>2236</v>
      </c>
      <c r="D2239" t="e">
        <f>IF(INDEX(People[First Name],$A2239)="","",
CONCATENATE("  - &amp;PersonID",TEXT($A2239,"0000"),
" {","PersonFirstName:  ",CHAR(34),INDEX(People[First Name],$A2239),CHAR(34),
", PersonMiddleName:  ",CHAR(34),INDEX(People[Middle Name],$A2239),CHAR(34),
", PersonLastName:  ",CHAR(34),INDEX(People[Last Name],$A2239),CHAR(34),"}"))</f>
        <v>#REF!</v>
      </c>
      <c r="E2239" t="e">
        <f>IF(INDEX(Organizations[Organization Type '[CV']],$A2239)="","",
CONCATENATE("  - &amp;OrganizationID",TEXT($A2239,"0000"),
" {","OrganizationTypeCV:  ",CHAR(34),INDEX(Organizations[Organization Type '[CV']],$A2239),CHAR(34),
", OrganizationCode:  ",CHAR(34),INDEX(Organizations[Organization Code],$A2239),CHAR(34),
", OrganizationName:  ",CHAR(34),INDEX(Organizations[Organization Name],$A2239),CHAR(34),
", OrganizationDescription:  ",CHAR(34),INDEX(Organizations[Organization Description],$A2239),CHAR(34),
", OrganizationLink:  ",CHAR(34),INDEX(Organizations[Organization Link],$A2239),CHAR(34),"}"))</f>
        <v>#REF!</v>
      </c>
      <c r="F2239" t="e">
        <f>IF(INDEX(People[First Name],$A2239)="","",
CONCATENATE("  - &amp;AffiliationID",TEXT($A2239,"0000"),
" {PersonID: *PersonID",TEXT($A2239,"0000"),
", OrganizationID: *OrganizationID",TEXT(MATCH(INDEX(People[Organization Name],$A2239),Organizations[Organization Name],0),"0000"),
", IsPrimaryOrganizationContact: , AffiliationStartDate: , AffiliationEndDate: , PrimaryPhone: ",
", PrimaryEmail: ",CHAR(34),INDEX(People[Primary Email],$A2239),CHAR(34),
", PrimaryAddress: ",CHAR(34),INDEX(People[Primary Address],$A2239),CHAR(34),
", PersonLink: }"))</f>
        <v>#REF!</v>
      </c>
      <c r="H2239" t="e">
        <f>IF(COUNTA(CitationInformation)=0,"",IF(INDEX(AuthorList[Author Name],$A2239)="","",
CONCATENATE("  - &amp;AuthorListID",TEXT($A2239,"0000"),
"  {CitationID: *CitationID0001",
", PersonID: *PersonID",TEXT(MATCH(INDEX(AuthorList[Author Name],$A2239),People[Full Name],0),"0000"),
", AuthorOrder: ",INDEX(AuthorList[Author Number],$A2239),"}")))</f>
        <v>#REF!</v>
      </c>
      <c r="K2239" t="e">
        <f>IF(INDEX(SamplingFeatures[Feature Code],$A2239)="","",
CONCATENATE("  - &amp;SamplingFeatureID",TEXT($A2239,"0000"),
" {","SamplingFeatureUUID:  ",CHAR(34),INDEX(SamplingFeatures[Sampling Feature UUID],$A2239),CHAR(34),
", SamplingFeatureTypeCV:  ",CHAR(34),INDEX(SamplingFeatures[Sampling Feature Type],$A2239),CHAR(34),
", SamplingFeatureCode:  ",CHAR(34),INDEX(SamplingFeatures[Feature Code],$A2239),CHAR(34),
", SamplingFeatureName:  ",CHAR(34),INDEX(SamplingFeatures[Feature Name],$A2239),CHAR(34),
", SamplingFeatureDescription:  ",CHAR(34),INDEX(SamplingFeatures[Feature Description],$A2239),CHAR(34),
", SamplingFeatureGeotypeCV:  ",CHAR(34),INDEX(SamplingFeatures[Feature Geo Type],$A2239),CHAR(34),
", FeatureGeometry:  ",CHAR(34),INDEX(SamplingFeatures[Feature Geometry],$A2239),CHAR(34),
", Elevation_m:  ",CHAR(34),INDEX(SamplingFeatures[Elevation_m],$A2239),CHAR(34),
", ElevationDatumCV:  ",CHAR(34),ElevationDatum,CHAR(34),"}"))</f>
        <v>#REF!</v>
      </c>
      <c r="L2239" t="e">
        <f>IF(INDEX(SamplingFeatures[Sampling Feature Type],$A2239)&lt;&gt;"Site","",
CONCATENATE("  - &amp;SiteID",TEXT(SUMPRODUCT(--($L$3:$L2238&lt;&gt;"")),"0000"),
" {","SamplingFeatureID:  *SamplingFeatureID",TEXT($A2239,"0000"),
", SiteTypeCV:  ",CHAR(34),INDEX(Sites[Site Type],$A2239),CHAR(34),
", Latitude:  ",INDEX(Sites[Latitude],$A2239),
", Longitude:  ",INDEX(Sites[Longitude],$A2239),
", SRSName:  ",CHAR(34),LatLonDatum,CHAR(34),"}"))</f>
        <v>#REF!</v>
      </c>
      <c r="M2239" t="e">
        <f>IF(INDEX(SamplingFeatures[Sampling Feature Type],$A2239)&lt;&gt;"Specimen","",
CONCATENATE("  - &amp;SpecimenID",TEXT(SUMPRODUCT(--($M$3:$M2238&lt;&gt;"")),"0000"),
" {","SamplingFeatureID:  *SamplingFeatureID",TEXT($A2239,"0000"),
", SpecimenTypeCV:  ",CHAR(34),INDEX(Specimens[Specimen Type],$A2239),CHAR(34),
", SpecimenMediumCV:  ",INDEX(Specimens[Specimen Medium],$A2239),
", IsFieldSpecimen:  ",CHAR(34),INDEX(Specimens[Is Field Specimen?],$A2239),CHAR(34),"}"))</f>
        <v>#REF!</v>
      </c>
      <c r="N2239" t="e">
        <f>IF(COUNTA(SpatialOffsets[])=0,"", IF(INDEX(SpatialOffsets[Spatial Offset Type],$A2239)="","",
CONCATENATE("  - &amp;SpatialOffsetID",TEXT($A2239,"0000"),
" {","SpatialOffsetTypeCV:  ",CHAR(34),INDEX(SpatialOffsets[Spatial Offset Type],$A2239),CHAR(34),
", Offset1Value:  ",INDEX(SpatialOffsets[Offset 1 Value],$A2239),
", Offset1UnitID:  ",CHAR(34),INDEX(SpatialOffsets[Offset 1 Unit],$A2239),CHAR(34),
", Offset2Value:  ",INDEX(SpatialOffsets[Offset 2 Value],$A2239),
", Offset2UnitID:  ",CHAR(34),INDEX(SpatialOffsets[Offset 2 Unit],$A2239),CHAR(34),
", Offset3Value:  ",INDEX(SpatialOffsets[Offset 3 Value],$A2239),
", Offset3UnitID:  ",CHAR(34),INDEX(SpatialOffsets[Offset 3 Unit],$A2239),CHAR(34),,"}")))</f>
        <v>#REF!</v>
      </c>
      <c r="O2239" t="e">
        <f>IF(COUNTA(RelatedFeatures[])=0,"", IF(INDEX(RelatedFeatures[First Sampling Feature Code],$A2239)="","",
CONCATENATE("  - &amp;RelationID",TEXT($A2239,"0000"),
" {","SamplingFeatureID:  *SamplingFeatureID",TEXT(MATCH(INDEX(RelatedFeatures[First Sampling Feature Code],$A2239),SamplingFeatures[Feature Code],0),"0000"),
", RelationshipTypeCV:  ",CHAR(34),INDEX(RelatedFeatures[Relationship Type],$A2239),CHAR(34),
", RelatedFeatureID: *SamplingFeatureID",TEXT(MATCH(INDEX(RelatedFeatures[Second Sampling Feature Code],$A2239),SamplingFeatures[Feature Code],0),"0000"),
", SpatialOffsetID:  ",IF(INDEX(RelatedFeatures[Offset Number],$A2239)="","",CONCATENATE("*SpatialOffsetID",TEXT(INDEX(RelatedFeatures[Offset Number],$A2239),"0000"))),"}")))</f>
        <v>#REF!</v>
      </c>
      <c r="P2239" t="e">
        <f>IF(INDEX(Methods[Method Type],$A2239)="","",
CONCATENATE("  - &amp;MethodID",TEXT($A2239,"0000"),
" {","MethodTypeCV:  ",CHAR(34),INDEX(Methods[Method Type],$A2239),CHAR(34),
", MethodCode:  ",CHAR(34),INDEX(Methods[Method Code],$A2239),CHAR(34),
", MethodName:  ",CHAR(34),INDEX(Methods[Method Name],$A2239),CHAR(34),
", MethodDescription:  ",CHAR(34),INDEX(Methods[Method Description],$A2239),CHAR(34),
", MethodLink:  ",CHAR(34),INDEX(Methods[Method Link],$A2239),CHAR(34),
", OrganizationID: *OrganizationID",TEXT(MATCH(INDEX(Methods[Organization Name],$A2239),Organizations[Organization Name],0),"0000"),"}"))</f>
        <v>#REF!</v>
      </c>
      <c r="Q2239" t="e">
        <f>IF(INDEX(Variables[Variable Type],$A2239)="","",
CONCATENATE("  - &amp;VariableID",TEXT($A2239,"0000"),
" {","VariableTypeCV:  ",CHAR(34),INDEX(Variables[Variable Type],$A2239),CHAR(34),
", VariableCode:  ",CHAR(34),INDEX(Variables[Variable Code],$A2239),CHAR(34),
", VariableNameCV:  ",CHAR(34),INDEX(Variables[Variable Name],$A2239),CHAR(34),
", VariableDefinition:  ",CHAR(34),INDEX(Variables[Variable Definition],$A2239),CHAR(34),
", SpecciationCV:  ",CHAR(34),INDEX(Variables[Speciation],$A2239),CHAR(34),
", NoDataValue:  ",CHAR(34),INDEX(Variables[No Data Value],$A2239),CHAR(34),"}"))</f>
        <v>#REF!</v>
      </c>
    </row>
    <row r="2240" spans="1:17" x14ac:dyDescent="0.25">
      <c r="A2240">
        <v>2237</v>
      </c>
      <c r="D2240" t="e">
        <f>IF(INDEX(People[First Name],$A2240)="","",
CONCATENATE("  - &amp;PersonID",TEXT($A2240,"0000"),
" {","PersonFirstName:  ",CHAR(34),INDEX(People[First Name],$A2240),CHAR(34),
", PersonMiddleName:  ",CHAR(34),INDEX(People[Middle Name],$A2240),CHAR(34),
", PersonLastName:  ",CHAR(34),INDEX(People[Last Name],$A2240),CHAR(34),"}"))</f>
        <v>#REF!</v>
      </c>
      <c r="E2240" t="e">
        <f>IF(INDEX(Organizations[Organization Type '[CV']],$A2240)="","",
CONCATENATE("  - &amp;OrganizationID",TEXT($A2240,"0000"),
" {","OrganizationTypeCV:  ",CHAR(34),INDEX(Organizations[Organization Type '[CV']],$A2240),CHAR(34),
", OrganizationCode:  ",CHAR(34),INDEX(Organizations[Organization Code],$A2240),CHAR(34),
", OrganizationName:  ",CHAR(34),INDEX(Organizations[Organization Name],$A2240),CHAR(34),
", OrganizationDescription:  ",CHAR(34),INDEX(Organizations[Organization Description],$A2240),CHAR(34),
", OrganizationLink:  ",CHAR(34),INDEX(Organizations[Organization Link],$A2240),CHAR(34),"}"))</f>
        <v>#REF!</v>
      </c>
      <c r="F2240" t="e">
        <f>IF(INDEX(People[First Name],$A2240)="","",
CONCATENATE("  - &amp;AffiliationID",TEXT($A2240,"0000"),
" {PersonID: *PersonID",TEXT($A2240,"0000"),
", OrganizationID: *OrganizationID",TEXT(MATCH(INDEX(People[Organization Name],$A2240),Organizations[Organization Name],0),"0000"),
", IsPrimaryOrganizationContact: , AffiliationStartDate: , AffiliationEndDate: , PrimaryPhone: ",
", PrimaryEmail: ",CHAR(34),INDEX(People[Primary Email],$A2240),CHAR(34),
", PrimaryAddress: ",CHAR(34),INDEX(People[Primary Address],$A2240),CHAR(34),
", PersonLink: }"))</f>
        <v>#REF!</v>
      </c>
      <c r="H2240" t="e">
        <f>IF(COUNTA(CitationInformation)=0,"",IF(INDEX(AuthorList[Author Name],$A2240)="","",
CONCATENATE("  - &amp;AuthorListID",TEXT($A2240,"0000"),
"  {CitationID: *CitationID0001",
", PersonID: *PersonID",TEXT(MATCH(INDEX(AuthorList[Author Name],$A2240),People[Full Name],0),"0000"),
", AuthorOrder: ",INDEX(AuthorList[Author Number],$A2240),"}")))</f>
        <v>#REF!</v>
      </c>
      <c r="K2240" t="e">
        <f>IF(INDEX(SamplingFeatures[Feature Code],$A2240)="","",
CONCATENATE("  - &amp;SamplingFeatureID",TEXT($A2240,"0000"),
" {","SamplingFeatureUUID:  ",CHAR(34),INDEX(SamplingFeatures[Sampling Feature UUID],$A2240),CHAR(34),
", SamplingFeatureTypeCV:  ",CHAR(34),INDEX(SamplingFeatures[Sampling Feature Type],$A2240),CHAR(34),
", SamplingFeatureCode:  ",CHAR(34),INDEX(SamplingFeatures[Feature Code],$A2240),CHAR(34),
", SamplingFeatureName:  ",CHAR(34),INDEX(SamplingFeatures[Feature Name],$A2240),CHAR(34),
", SamplingFeatureDescription:  ",CHAR(34),INDEX(SamplingFeatures[Feature Description],$A2240),CHAR(34),
", SamplingFeatureGeotypeCV:  ",CHAR(34),INDEX(SamplingFeatures[Feature Geo Type],$A2240),CHAR(34),
", FeatureGeometry:  ",CHAR(34),INDEX(SamplingFeatures[Feature Geometry],$A2240),CHAR(34),
", Elevation_m:  ",CHAR(34),INDEX(SamplingFeatures[Elevation_m],$A2240),CHAR(34),
", ElevationDatumCV:  ",CHAR(34),ElevationDatum,CHAR(34),"}"))</f>
        <v>#REF!</v>
      </c>
      <c r="L2240" t="e">
        <f>IF(INDEX(SamplingFeatures[Sampling Feature Type],$A2240)&lt;&gt;"Site","",
CONCATENATE("  - &amp;SiteID",TEXT(SUMPRODUCT(--($L$3:$L2239&lt;&gt;"")),"0000"),
" {","SamplingFeatureID:  *SamplingFeatureID",TEXT($A2240,"0000"),
", SiteTypeCV:  ",CHAR(34),INDEX(Sites[Site Type],$A2240),CHAR(34),
", Latitude:  ",INDEX(Sites[Latitude],$A2240),
", Longitude:  ",INDEX(Sites[Longitude],$A2240),
", SRSName:  ",CHAR(34),LatLonDatum,CHAR(34),"}"))</f>
        <v>#REF!</v>
      </c>
      <c r="M2240" t="e">
        <f>IF(INDEX(SamplingFeatures[Sampling Feature Type],$A2240)&lt;&gt;"Specimen","",
CONCATENATE("  - &amp;SpecimenID",TEXT(SUMPRODUCT(--($M$3:$M2239&lt;&gt;"")),"0000"),
" {","SamplingFeatureID:  *SamplingFeatureID",TEXT($A2240,"0000"),
", SpecimenTypeCV:  ",CHAR(34),INDEX(Specimens[Specimen Type],$A2240),CHAR(34),
", SpecimenMediumCV:  ",INDEX(Specimens[Specimen Medium],$A2240),
", IsFieldSpecimen:  ",CHAR(34),INDEX(Specimens[Is Field Specimen?],$A2240),CHAR(34),"}"))</f>
        <v>#REF!</v>
      </c>
      <c r="N2240" t="e">
        <f>IF(COUNTA(SpatialOffsets[])=0,"", IF(INDEX(SpatialOffsets[Spatial Offset Type],$A2240)="","",
CONCATENATE("  - &amp;SpatialOffsetID",TEXT($A2240,"0000"),
" {","SpatialOffsetTypeCV:  ",CHAR(34),INDEX(SpatialOffsets[Spatial Offset Type],$A2240),CHAR(34),
", Offset1Value:  ",INDEX(SpatialOffsets[Offset 1 Value],$A2240),
", Offset1UnitID:  ",CHAR(34),INDEX(SpatialOffsets[Offset 1 Unit],$A2240),CHAR(34),
", Offset2Value:  ",INDEX(SpatialOffsets[Offset 2 Value],$A2240),
", Offset2UnitID:  ",CHAR(34),INDEX(SpatialOffsets[Offset 2 Unit],$A2240),CHAR(34),
", Offset3Value:  ",INDEX(SpatialOffsets[Offset 3 Value],$A2240),
", Offset3UnitID:  ",CHAR(34),INDEX(SpatialOffsets[Offset 3 Unit],$A2240),CHAR(34),,"}")))</f>
        <v>#REF!</v>
      </c>
      <c r="O2240" t="e">
        <f>IF(COUNTA(RelatedFeatures[])=0,"", IF(INDEX(RelatedFeatures[First Sampling Feature Code],$A2240)="","",
CONCATENATE("  - &amp;RelationID",TEXT($A2240,"0000"),
" {","SamplingFeatureID:  *SamplingFeatureID",TEXT(MATCH(INDEX(RelatedFeatures[First Sampling Feature Code],$A2240),SamplingFeatures[Feature Code],0),"0000"),
", RelationshipTypeCV:  ",CHAR(34),INDEX(RelatedFeatures[Relationship Type],$A2240),CHAR(34),
", RelatedFeatureID: *SamplingFeatureID",TEXT(MATCH(INDEX(RelatedFeatures[Second Sampling Feature Code],$A2240),SamplingFeatures[Feature Code],0),"0000"),
", SpatialOffsetID:  ",IF(INDEX(RelatedFeatures[Offset Number],$A2240)="","",CONCATENATE("*SpatialOffsetID",TEXT(INDEX(RelatedFeatures[Offset Number],$A2240),"0000"))),"}")))</f>
        <v>#REF!</v>
      </c>
      <c r="P2240" t="e">
        <f>IF(INDEX(Methods[Method Type],$A2240)="","",
CONCATENATE("  - &amp;MethodID",TEXT($A2240,"0000"),
" {","MethodTypeCV:  ",CHAR(34),INDEX(Methods[Method Type],$A2240),CHAR(34),
", MethodCode:  ",CHAR(34),INDEX(Methods[Method Code],$A2240),CHAR(34),
", MethodName:  ",CHAR(34),INDEX(Methods[Method Name],$A2240),CHAR(34),
", MethodDescription:  ",CHAR(34),INDEX(Methods[Method Description],$A2240),CHAR(34),
", MethodLink:  ",CHAR(34),INDEX(Methods[Method Link],$A2240),CHAR(34),
", OrganizationID: *OrganizationID",TEXT(MATCH(INDEX(Methods[Organization Name],$A2240),Organizations[Organization Name],0),"0000"),"}"))</f>
        <v>#REF!</v>
      </c>
      <c r="Q2240" t="e">
        <f>IF(INDEX(Variables[Variable Type],$A2240)="","",
CONCATENATE("  - &amp;VariableID",TEXT($A2240,"0000"),
" {","VariableTypeCV:  ",CHAR(34),INDEX(Variables[Variable Type],$A2240),CHAR(34),
", VariableCode:  ",CHAR(34),INDEX(Variables[Variable Code],$A2240),CHAR(34),
", VariableNameCV:  ",CHAR(34),INDEX(Variables[Variable Name],$A2240),CHAR(34),
", VariableDefinition:  ",CHAR(34),INDEX(Variables[Variable Definition],$A2240),CHAR(34),
", SpecciationCV:  ",CHAR(34),INDEX(Variables[Speciation],$A2240),CHAR(34),
", NoDataValue:  ",CHAR(34),INDEX(Variables[No Data Value],$A2240),CHAR(34),"}"))</f>
        <v>#REF!</v>
      </c>
    </row>
    <row r="2241" spans="1:17" x14ac:dyDescent="0.25">
      <c r="A2241">
        <v>2238</v>
      </c>
      <c r="D2241" t="e">
        <f>IF(INDEX(People[First Name],$A2241)="","",
CONCATENATE("  - &amp;PersonID",TEXT($A2241,"0000"),
" {","PersonFirstName:  ",CHAR(34),INDEX(People[First Name],$A2241),CHAR(34),
", PersonMiddleName:  ",CHAR(34),INDEX(People[Middle Name],$A2241),CHAR(34),
", PersonLastName:  ",CHAR(34),INDEX(People[Last Name],$A2241),CHAR(34),"}"))</f>
        <v>#REF!</v>
      </c>
      <c r="E2241" t="e">
        <f>IF(INDEX(Organizations[Organization Type '[CV']],$A2241)="","",
CONCATENATE("  - &amp;OrganizationID",TEXT($A2241,"0000"),
" {","OrganizationTypeCV:  ",CHAR(34),INDEX(Organizations[Organization Type '[CV']],$A2241),CHAR(34),
", OrganizationCode:  ",CHAR(34),INDEX(Organizations[Organization Code],$A2241),CHAR(34),
", OrganizationName:  ",CHAR(34),INDEX(Organizations[Organization Name],$A2241),CHAR(34),
", OrganizationDescription:  ",CHAR(34),INDEX(Organizations[Organization Description],$A2241),CHAR(34),
", OrganizationLink:  ",CHAR(34),INDEX(Organizations[Organization Link],$A2241),CHAR(34),"}"))</f>
        <v>#REF!</v>
      </c>
      <c r="F2241" t="e">
        <f>IF(INDEX(People[First Name],$A2241)="","",
CONCATENATE("  - &amp;AffiliationID",TEXT($A2241,"0000"),
" {PersonID: *PersonID",TEXT($A2241,"0000"),
", OrganizationID: *OrganizationID",TEXT(MATCH(INDEX(People[Organization Name],$A2241),Organizations[Organization Name],0),"0000"),
", IsPrimaryOrganizationContact: , AffiliationStartDate: , AffiliationEndDate: , PrimaryPhone: ",
", PrimaryEmail: ",CHAR(34),INDEX(People[Primary Email],$A2241),CHAR(34),
", PrimaryAddress: ",CHAR(34),INDEX(People[Primary Address],$A2241),CHAR(34),
", PersonLink: }"))</f>
        <v>#REF!</v>
      </c>
      <c r="H2241" t="e">
        <f>IF(COUNTA(CitationInformation)=0,"",IF(INDEX(AuthorList[Author Name],$A2241)="","",
CONCATENATE("  - &amp;AuthorListID",TEXT($A2241,"0000"),
"  {CitationID: *CitationID0001",
", PersonID: *PersonID",TEXT(MATCH(INDEX(AuthorList[Author Name],$A2241),People[Full Name],0),"0000"),
", AuthorOrder: ",INDEX(AuthorList[Author Number],$A2241),"}")))</f>
        <v>#REF!</v>
      </c>
      <c r="K2241" t="e">
        <f>IF(INDEX(SamplingFeatures[Feature Code],$A2241)="","",
CONCATENATE("  - &amp;SamplingFeatureID",TEXT($A2241,"0000"),
" {","SamplingFeatureUUID:  ",CHAR(34),INDEX(SamplingFeatures[Sampling Feature UUID],$A2241),CHAR(34),
", SamplingFeatureTypeCV:  ",CHAR(34),INDEX(SamplingFeatures[Sampling Feature Type],$A2241),CHAR(34),
", SamplingFeatureCode:  ",CHAR(34),INDEX(SamplingFeatures[Feature Code],$A2241),CHAR(34),
", SamplingFeatureName:  ",CHAR(34),INDEX(SamplingFeatures[Feature Name],$A2241),CHAR(34),
", SamplingFeatureDescription:  ",CHAR(34),INDEX(SamplingFeatures[Feature Description],$A2241),CHAR(34),
", SamplingFeatureGeotypeCV:  ",CHAR(34),INDEX(SamplingFeatures[Feature Geo Type],$A2241),CHAR(34),
", FeatureGeometry:  ",CHAR(34),INDEX(SamplingFeatures[Feature Geometry],$A2241),CHAR(34),
", Elevation_m:  ",CHAR(34),INDEX(SamplingFeatures[Elevation_m],$A2241),CHAR(34),
", ElevationDatumCV:  ",CHAR(34),ElevationDatum,CHAR(34),"}"))</f>
        <v>#REF!</v>
      </c>
      <c r="L2241" t="e">
        <f>IF(INDEX(SamplingFeatures[Sampling Feature Type],$A2241)&lt;&gt;"Site","",
CONCATENATE("  - &amp;SiteID",TEXT(SUMPRODUCT(--($L$3:$L2240&lt;&gt;"")),"0000"),
" {","SamplingFeatureID:  *SamplingFeatureID",TEXT($A2241,"0000"),
", SiteTypeCV:  ",CHAR(34),INDEX(Sites[Site Type],$A2241),CHAR(34),
", Latitude:  ",INDEX(Sites[Latitude],$A2241),
", Longitude:  ",INDEX(Sites[Longitude],$A2241),
", SRSName:  ",CHAR(34),LatLonDatum,CHAR(34),"}"))</f>
        <v>#REF!</v>
      </c>
      <c r="M2241" t="e">
        <f>IF(INDEX(SamplingFeatures[Sampling Feature Type],$A2241)&lt;&gt;"Specimen","",
CONCATENATE("  - &amp;SpecimenID",TEXT(SUMPRODUCT(--($M$3:$M2240&lt;&gt;"")),"0000"),
" {","SamplingFeatureID:  *SamplingFeatureID",TEXT($A2241,"0000"),
", SpecimenTypeCV:  ",CHAR(34),INDEX(Specimens[Specimen Type],$A2241),CHAR(34),
", SpecimenMediumCV:  ",INDEX(Specimens[Specimen Medium],$A2241),
", IsFieldSpecimen:  ",CHAR(34),INDEX(Specimens[Is Field Specimen?],$A2241),CHAR(34),"}"))</f>
        <v>#REF!</v>
      </c>
      <c r="N2241" t="e">
        <f>IF(COUNTA(SpatialOffsets[])=0,"", IF(INDEX(SpatialOffsets[Spatial Offset Type],$A2241)="","",
CONCATENATE("  - &amp;SpatialOffsetID",TEXT($A2241,"0000"),
" {","SpatialOffsetTypeCV:  ",CHAR(34),INDEX(SpatialOffsets[Spatial Offset Type],$A2241),CHAR(34),
", Offset1Value:  ",INDEX(SpatialOffsets[Offset 1 Value],$A2241),
", Offset1UnitID:  ",CHAR(34),INDEX(SpatialOffsets[Offset 1 Unit],$A2241),CHAR(34),
", Offset2Value:  ",INDEX(SpatialOffsets[Offset 2 Value],$A2241),
", Offset2UnitID:  ",CHAR(34),INDEX(SpatialOffsets[Offset 2 Unit],$A2241),CHAR(34),
", Offset3Value:  ",INDEX(SpatialOffsets[Offset 3 Value],$A2241),
", Offset3UnitID:  ",CHAR(34),INDEX(SpatialOffsets[Offset 3 Unit],$A2241),CHAR(34),,"}")))</f>
        <v>#REF!</v>
      </c>
      <c r="O2241" t="e">
        <f>IF(COUNTA(RelatedFeatures[])=0,"", IF(INDEX(RelatedFeatures[First Sampling Feature Code],$A2241)="","",
CONCATENATE("  - &amp;RelationID",TEXT($A2241,"0000"),
" {","SamplingFeatureID:  *SamplingFeatureID",TEXT(MATCH(INDEX(RelatedFeatures[First Sampling Feature Code],$A2241),SamplingFeatures[Feature Code],0),"0000"),
", RelationshipTypeCV:  ",CHAR(34),INDEX(RelatedFeatures[Relationship Type],$A2241),CHAR(34),
", RelatedFeatureID: *SamplingFeatureID",TEXT(MATCH(INDEX(RelatedFeatures[Second Sampling Feature Code],$A2241),SamplingFeatures[Feature Code],0),"0000"),
", SpatialOffsetID:  ",IF(INDEX(RelatedFeatures[Offset Number],$A2241)="","",CONCATENATE("*SpatialOffsetID",TEXT(INDEX(RelatedFeatures[Offset Number],$A2241),"0000"))),"}")))</f>
        <v>#REF!</v>
      </c>
      <c r="P2241" t="e">
        <f>IF(INDEX(Methods[Method Type],$A2241)="","",
CONCATENATE("  - &amp;MethodID",TEXT($A2241,"0000"),
" {","MethodTypeCV:  ",CHAR(34),INDEX(Methods[Method Type],$A2241),CHAR(34),
", MethodCode:  ",CHAR(34),INDEX(Methods[Method Code],$A2241),CHAR(34),
", MethodName:  ",CHAR(34),INDEX(Methods[Method Name],$A2241),CHAR(34),
", MethodDescription:  ",CHAR(34),INDEX(Methods[Method Description],$A2241),CHAR(34),
", MethodLink:  ",CHAR(34),INDEX(Methods[Method Link],$A2241),CHAR(34),
", OrganizationID: *OrganizationID",TEXT(MATCH(INDEX(Methods[Organization Name],$A2241),Organizations[Organization Name],0),"0000"),"}"))</f>
        <v>#REF!</v>
      </c>
      <c r="Q2241" t="e">
        <f>IF(INDEX(Variables[Variable Type],$A2241)="","",
CONCATENATE("  - &amp;VariableID",TEXT($A2241,"0000"),
" {","VariableTypeCV:  ",CHAR(34),INDEX(Variables[Variable Type],$A2241),CHAR(34),
", VariableCode:  ",CHAR(34),INDEX(Variables[Variable Code],$A2241),CHAR(34),
", VariableNameCV:  ",CHAR(34),INDEX(Variables[Variable Name],$A2241),CHAR(34),
", VariableDefinition:  ",CHAR(34),INDEX(Variables[Variable Definition],$A2241),CHAR(34),
", SpecciationCV:  ",CHAR(34),INDEX(Variables[Speciation],$A2241),CHAR(34),
", NoDataValue:  ",CHAR(34),INDEX(Variables[No Data Value],$A2241),CHAR(34),"}"))</f>
        <v>#REF!</v>
      </c>
    </row>
    <row r="2242" spans="1:17" x14ac:dyDescent="0.25">
      <c r="A2242">
        <v>2239</v>
      </c>
      <c r="D2242" t="e">
        <f>IF(INDEX(People[First Name],$A2242)="","",
CONCATENATE("  - &amp;PersonID",TEXT($A2242,"0000"),
" {","PersonFirstName:  ",CHAR(34),INDEX(People[First Name],$A2242),CHAR(34),
", PersonMiddleName:  ",CHAR(34),INDEX(People[Middle Name],$A2242),CHAR(34),
", PersonLastName:  ",CHAR(34),INDEX(People[Last Name],$A2242),CHAR(34),"}"))</f>
        <v>#REF!</v>
      </c>
      <c r="E2242" t="e">
        <f>IF(INDEX(Organizations[Organization Type '[CV']],$A2242)="","",
CONCATENATE("  - &amp;OrganizationID",TEXT($A2242,"0000"),
" {","OrganizationTypeCV:  ",CHAR(34),INDEX(Organizations[Organization Type '[CV']],$A2242),CHAR(34),
", OrganizationCode:  ",CHAR(34),INDEX(Organizations[Organization Code],$A2242),CHAR(34),
", OrganizationName:  ",CHAR(34),INDEX(Organizations[Organization Name],$A2242),CHAR(34),
", OrganizationDescription:  ",CHAR(34),INDEX(Organizations[Organization Description],$A2242),CHAR(34),
", OrganizationLink:  ",CHAR(34),INDEX(Organizations[Organization Link],$A2242),CHAR(34),"}"))</f>
        <v>#REF!</v>
      </c>
      <c r="F2242" t="e">
        <f>IF(INDEX(People[First Name],$A2242)="","",
CONCATENATE("  - &amp;AffiliationID",TEXT($A2242,"0000"),
" {PersonID: *PersonID",TEXT($A2242,"0000"),
", OrganizationID: *OrganizationID",TEXT(MATCH(INDEX(People[Organization Name],$A2242),Organizations[Organization Name],0),"0000"),
", IsPrimaryOrganizationContact: , AffiliationStartDate: , AffiliationEndDate: , PrimaryPhone: ",
", PrimaryEmail: ",CHAR(34),INDEX(People[Primary Email],$A2242),CHAR(34),
", PrimaryAddress: ",CHAR(34),INDEX(People[Primary Address],$A2242),CHAR(34),
", PersonLink: }"))</f>
        <v>#REF!</v>
      </c>
      <c r="H2242" t="e">
        <f>IF(COUNTA(CitationInformation)=0,"",IF(INDEX(AuthorList[Author Name],$A2242)="","",
CONCATENATE("  - &amp;AuthorListID",TEXT($A2242,"0000"),
"  {CitationID: *CitationID0001",
", PersonID: *PersonID",TEXT(MATCH(INDEX(AuthorList[Author Name],$A2242),People[Full Name],0),"0000"),
", AuthorOrder: ",INDEX(AuthorList[Author Number],$A2242),"}")))</f>
        <v>#REF!</v>
      </c>
      <c r="K2242" t="e">
        <f>IF(INDEX(SamplingFeatures[Feature Code],$A2242)="","",
CONCATENATE("  - &amp;SamplingFeatureID",TEXT($A2242,"0000"),
" {","SamplingFeatureUUID:  ",CHAR(34),INDEX(SamplingFeatures[Sampling Feature UUID],$A2242),CHAR(34),
", SamplingFeatureTypeCV:  ",CHAR(34),INDEX(SamplingFeatures[Sampling Feature Type],$A2242),CHAR(34),
", SamplingFeatureCode:  ",CHAR(34),INDEX(SamplingFeatures[Feature Code],$A2242),CHAR(34),
", SamplingFeatureName:  ",CHAR(34),INDEX(SamplingFeatures[Feature Name],$A2242),CHAR(34),
", SamplingFeatureDescription:  ",CHAR(34),INDEX(SamplingFeatures[Feature Description],$A2242),CHAR(34),
", SamplingFeatureGeotypeCV:  ",CHAR(34),INDEX(SamplingFeatures[Feature Geo Type],$A2242),CHAR(34),
", FeatureGeometry:  ",CHAR(34),INDEX(SamplingFeatures[Feature Geometry],$A2242),CHAR(34),
", Elevation_m:  ",CHAR(34),INDEX(SamplingFeatures[Elevation_m],$A2242),CHAR(34),
", ElevationDatumCV:  ",CHAR(34),ElevationDatum,CHAR(34),"}"))</f>
        <v>#REF!</v>
      </c>
      <c r="L2242" t="e">
        <f>IF(INDEX(SamplingFeatures[Sampling Feature Type],$A2242)&lt;&gt;"Site","",
CONCATENATE("  - &amp;SiteID",TEXT(SUMPRODUCT(--($L$3:$L2241&lt;&gt;"")),"0000"),
" {","SamplingFeatureID:  *SamplingFeatureID",TEXT($A2242,"0000"),
", SiteTypeCV:  ",CHAR(34),INDEX(Sites[Site Type],$A2242),CHAR(34),
", Latitude:  ",INDEX(Sites[Latitude],$A2242),
", Longitude:  ",INDEX(Sites[Longitude],$A2242),
", SRSName:  ",CHAR(34),LatLonDatum,CHAR(34),"}"))</f>
        <v>#REF!</v>
      </c>
      <c r="M2242" t="e">
        <f>IF(INDEX(SamplingFeatures[Sampling Feature Type],$A2242)&lt;&gt;"Specimen","",
CONCATENATE("  - &amp;SpecimenID",TEXT(SUMPRODUCT(--($M$3:$M2241&lt;&gt;"")),"0000"),
" {","SamplingFeatureID:  *SamplingFeatureID",TEXT($A2242,"0000"),
", SpecimenTypeCV:  ",CHAR(34),INDEX(Specimens[Specimen Type],$A2242),CHAR(34),
", SpecimenMediumCV:  ",INDEX(Specimens[Specimen Medium],$A2242),
", IsFieldSpecimen:  ",CHAR(34),INDEX(Specimens[Is Field Specimen?],$A2242),CHAR(34),"}"))</f>
        <v>#REF!</v>
      </c>
      <c r="N2242" t="e">
        <f>IF(COUNTA(SpatialOffsets[])=0,"", IF(INDEX(SpatialOffsets[Spatial Offset Type],$A2242)="","",
CONCATENATE("  - &amp;SpatialOffsetID",TEXT($A2242,"0000"),
" {","SpatialOffsetTypeCV:  ",CHAR(34),INDEX(SpatialOffsets[Spatial Offset Type],$A2242),CHAR(34),
", Offset1Value:  ",INDEX(SpatialOffsets[Offset 1 Value],$A2242),
", Offset1UnitID:  ",CHAR(34),INDEX(SpatialOffsets[Offset 1 Unit],$A2242),CHAR(34),
", Offset2Value:  ",INDEX(SpatialOffsets[Offset 2 Value],$A2242),
", Offset2UnitID:  ",CHAR(34),INDEX(SpatialOffsets[Offset 2 Unit],$A2242),CHAR(34),
", Offset3Value:  ",INDEX(SpatialOffsets[Offset 3 Value],$A2242),
", Offset3UnitID:  ",CHAR(34),INDEX(SpatialOffsets[Offset 3 Unit],$A2242),CHAR(34),,"}")))</f>
        <v>#REF!</v>
      </c>
      <c r="O2242" t="e">
        <f>IF(COUNTA(RelatedFeatures[])=0,"", IF(INDEX(RelatedFeatures[First Sampling Feature Code],$A2242)="","",
CONCATENATE("  - &amp;RelationID",TEXT($A2242,"0000"),
" {","SamplingFeatureID:  *SamplingFeatureID",TEXT(MATCH(INDEX(RelatedFeatures[First Sampling Feature Code],$A2242),SamplingFeatures[Feature Code],0),"0000"),
", RelationshipTypeCV:  ",CHAR(34),INDEX(RelatedFeatures[Relationship Type],$A2242),CHAR(34),
", RelatedFeatureID: *SamplingFeatureID",TEXT(MATCH(INDEX(RelatedFeatures[Second Sampling Feature Code],$A2242),SamplingFeatures[Feature Code],0),"0000"),
", SpatialOffsetID:  ",IF(INDEX(RelatedFeatures[Offset Number],$A2242)="","",CONCATENATE("*SpatialOffsetID",TEXT(INDEX(RelatedFeatures[Offset Number],$A2242),"0000"))),"}")))</f>
        <v>#REF!</v>
      </c>
      <c r="P2242" t="e">
        <f>IF(INDEX(Methods[Method Type],$A2242)="","",
CONCATENATE("  - &amp;MethodID",TEXT($A2242,"0000"),
" {","MethodTypeCV:  ",CHAR(34),INDEX(Methods[Method Type],$A2242),CHAR(34),
", MethodCode:  ",CHAR(34),INDEX(Methods[Method Code],$A2242),CHAR(34),
", MethodName:  ",CHAR(34),INDEX(Methods[Method Name],$A2242),CHAR(34),
", MethodDescription:  ",CHAR(34),INDEX(Methods[Method Description],$A2242),CHAR(34),
", MethodLink:  ",CHAR(34),INDEX(Methods[Method Link],$A2242),CHAR(34),
", OrganizationID: *OrganizationID",TEXT(MATCH(INDEX(Methods[Organization Name],$A2242),Organizations[Organization Name],0),"0000"),"}"))</f>
        <v>#REF!</v>
      </c>
      <c r="Q2242" t="e">
        <f>IF(INDEX(Variables[Variable Type],$A2242)="","",
CONCATENATE("  - &amp;VariableID",TEXT($A2242,"0000"),
" {","VariableTypeCV:  ",CHAR(34),INDEX(Variables[Variable Type],$A2242),CHAR(34),
", VariableCode:  ",CHAR(34),INDEX(Variables[Variable Code],$A2242),CHAR(34),
", VariableNameCV:  ",CHAR(34),INDEX(Variables[Variable Name],$A2242),CHAR(34),
", VariableDefinition:  ",CHAR(34),INDEX(Variables[Variable Definition],$A2242),CHAR(34),
", SpecciationCV:  ",CHAR(34),INDEX(Variables[Speciation],$A2242),CHAR(34),
", NoDataValue:  ",CHAR(34),INDEX(Variables[No Data Value],$A2242),CHAR(34),"}"))</f>
        <v>#REF!</v>
      </c>
    </row>
    <row r="2243" spans="1:17" x14ac:dyDescent="0.25">
      <c r="A2243">
        <v>2240</v>
      </c>
      <c r="D2243" t="e">
        <f>IF(INDEX(People[First Name],$A2243)="","",
CONCATENATE("  - &amp;PersonID",TEXT($A2243,"0000"),
" {","PersonFirstName:  ",CHAR(34),INDEX(People[First Name],$A2243),CHAR(34),
", PersonMiddleName:  ",CHAR(34),INDEX(People[Middle Name],$A2243),CHAR(34),
", PersonLastName:  ",CHAR(34),INDEX(People[Last Name],$A2243),CHAR(34),"}"))</f>
        <v>#REF!</v>
      </c>
      <c r="E2243" t="e">
        <f>IF(INDEX(Organizations[Organization Type '[CV']],$A2243)="","",
CONCATENATE("  - &amp;OrganizationID",TEXT($A2243,"0000"),
" {","OrganizationTypeCV:  ",CHAR(34),INDEX(Organizations[Organization Type '[CV']],$A2243),CHAR(34),
", OrganizationCode:  ",CHAR(34),INDEX(Organizations[Organization Code],$A2243),CHAR(34),
", OrganizationName:  ",CHAR(34),INDEX(Organizations[Organization Name],$A2243),CHAR(34),
", OrganizationDescription:  ",CHAR(34),INDEX(Organizations[Organization Description],$A2243),CHAR(34),
", OrganizationLink:  ",CHAR(34),INDEX(Organizations[Organization Link],$A2243),CHAR(34),"}"))</f>
        <v>#REF!</v>
      </c>
      <c r="F2243" t="e">
        <f>IF(INDEX(People[First Name],$A2243)="","",
CONCATENATE("  - &amp;AffiliationID",TEXT($A2243,"0000"),
" {PersonID: *PersonID",TEXT($A2243,"0000"),
", OrganizationID: *OrganizationID",TEXT(MATCH(INDEX(People[Organization Name],$A2243),Organizations[Organization Name],0),"0000"),
", IsPrimaryOrganizationContact: , AffiliationStartDate: , AffiliationEndDate: , PrimaryPhone: ",
", PrimaryEmail: ",CHAR(34),INDEX(People[Primary Email],$A2243),CHAR(34),
", PrimaryAddress: ",CHAR(34),INDEX(People[Primary Address],$A2243),CHAR(34),
", PersonLink: }"))</f>
        <v>#REF!</v>
      </c>
      <c r="H2243" t="e">
        <f>IF(COUNTA(CitationInformation)=0,"",IF(INDEX(AuthorList[Author Name],$A2243)="","",
CONCATENATE("  - &amp;AuthorListID",TEXT($A2243,"0000"),
"  {CitationID: *CitationID0001",
", PersonID: *PersonID",TEXT(MATCH(INDEX(AuthorList[Author Name],$A2243),People[Full Name],0),"0000"),
", AuthorOrder: ",INDEX(AuthorList[Author Number],$A2243),"}")))</f>
        <v>#REF!</v>
      </c>
      <c r="K2243" t="e">
        <f>IF(INDEX(SamplingFeatures[Feature Code],$A2243)="","",
CONCATENATE("  - &amp;SamplingFeatureID",TEXT($A2243,"0000"),
" {","SamplingFeatureUUID:  ",CHAR(34),INDEX(SamplingFeatures[Sampling Feature UUID],$A2243),CHAR(34),
", SamplingFeatureTypeCV:  ",CHAR(34),INDEX(SamplingFeatures[Sampling Feature Type],$A2243),CHAR(34),
", SamplingFeatureCode:  ",CHAR(34),INDEX(SamplingFeatures[Feature Code],$A2243),CHAR(34),
", SamplingFeatureName:  ",CHAR(34),INDEX(SamplingFeatures[Feature Name],$A2243),CHAR(34),
", SamplingFeatureDescription:  ",CHAR(34),INDEX(SamplingFeatures[Feature Description],$A2243),CHAR(34),
", SamplingFeatureGeotypeCV:  ",CHAR(34),INDEX(SamplingFeatures[Feature Geo Type],$A2243),CHAR(34),
", FeatureGeometry:  ",CHAR(34),INDEX(SamplingFeatures[Feature Geometry],$A2243),CHAR(34),
", Elevation_m:  ",CHAR(34),INDEX(SamplingFeatures[Elevation_m],$A2243),CHAR(34),
", ElevationDatumCV:  ",CHAR(34),ElevationDatum,CHAR(34),"}"))</f>
        <v>#REF!</v>
      </c>
      <c r="L2243" t="e">
        <f>IF(INDEX(SamplingFeatures[Sampling Feature Type],$A2243)&lt;&gt;"Site","",
CONCATENATE("  - &amp;SiteID",TEXT(SUMPRODUCT(--($L$3:$L2242&lt;&gt;"")),"0000"),
" {","SamplingFeatureID:  *SamplingFeatureID",TEXT($A2243,"0000"),
", SiteTypeCV:  ",CHAR(34),INDEX(Sites[Site Type],$A2243),CHAR(34),
", Latitude:  ",INDEX(Sites[Latitude],$A2243),
", Longitude:  ",INDEX(Sites[Longitude],$A2243),
", SRSName:  ",CHAR(34),LatLonDatum,CHAR(34),"}"))</f>
        <v>#REF!</v>
      </c>
      <c r="M2243" t="e">
        <f>IF(INDEX(SamplingFeatures[Sampling Feature Type],$A2243)&lt;&gt;"Specimen","",
CONCATENATE("  - &amp;SpecimenID",TEXT(SUMPRODUCT(--($M$3:$M2242&lt;&gt;"")),"0000"),
" {","SamplingFeatureID:  *SamplingFeatureID",TEXT($A2243,"0000"),
", SpecimenTypeCV:  ",CHAR(34),INDEX(Specimens[Specimen Type],$A2243),CHAR(34),
", SpecimenMediumCV:  ",INDEX(Specimens[Specimen Medium],$A2243),
", IsFieldSpecimen:  ",CHAR(34),INDEX(Specimens[Is Field Specimen?],$A2243),CHAR(34),"}"))</f>
        <v>#REF!</v>
      </c>
      <c r="N2243" t="e">
        <f>IF(COUNTA(SpatialOffsets[])=0,"", IF(INDEX(SpatialOffsets[Spatial Offset Type],$A2243)="","",
CONCATENATE("  - &amp;SpatialOffsetID",TEXT($A2243,"0000"),
" {","SpatialOffsetTypeCV:  ",CHAR(34),INDEX(SpatialOffsets[Spatial Offset Type],$A2243),CHAR(34),
", Offset1Value:  ",INDEX(SpatialOffsets[Offset 1 Value],$A2243),
", Offset1UnitID:  ",CHAR(34),INDEX(SpatialOffsets[Offset 1 Unit],$A2243),CHAR(34),
", Offset2Value:  ",INDEX(SpatialOffsets[Offset 2 Value],$A2243),
", Offset2UnitID:  ",CHAR(34),INDEX(SpatialOffsets[Offset 2 Unit],$A2243),CHAR(34),
", Offset3Value:  ",INDEX(SpatialOffsets[Offset 3 Value],$A2243),
", Offset3UnitID:  ",CHAR(34),INDEX(SpatialOffsets[Offset 3 Unit],$A2243),CHAR(34),,"}")))</f>
        <v>#REF!</v>
      </c>
      <c r="O2243" t="e">
        <f>IF(COUNTA(RelatedFeatures[])=0,"", IF(INDEX(RelatedFeatures[First Sampling Feature Code],$A2243)="","",
CONCATENATE("  - &amp;RelationID",TEXT($A2243,"0000"),
" {","SamplingFeatureID:  *SamplingFeatureID",TEXT(MATCH(INDEX(RelatedFeatures[First Sampling Feature Code],$A2243),SamplingFeatures[Feature Code],0),"0000"),
", RelationshipTypeCV:  ",CHAR(34),INDEX(RelatedFeatures[Relationship Type],$A2243),CHAR(34),
", RelatedFeatureID: *SamplingFeatureID",TEXT(MATCH(INDEX(RelatedFeatures[Second Sampling Feature Code],$A2243),SamplingFeatures[Feature Code],0),"0000"),
", SpatialOffsetID:  ",IF(INDEX(RelatedFeatures[Offset Number],$A2243)="","",CONCATENATE("*SpatialOffsetID",TEXT(INDEX(RelatedFeatures[Offset Number],$A2243),"0000"))),"}")))</f>
        <v>#REF!</v>
      </c>
      <c r="P2243" t="e">
        <f>IF(INDEX(Methods[Method Type],$A2243)="","",
CONCATENATE("  - &amp;MethodID",TEXT($A2243,"0000"),
" {","MethodTypeCV:  ",CHAR(34),INDEX(Methods[Method Type],$A2243),CHAR(34),
", MethodCode:  ",CHAR(34),INDEX(Methods[Method Code],$A2243),CHAR(34),
", MethodName:  ",CHAR(34),INDEX(Methods[Method Name],$A2243),CHAR(34),
", MethodDescription:  ",CHAR(34),INDEX(Methods[Method Description],$A2243),CHAR(34),
", MethodLink:  ",CHAR(34),INDEX(Methods[Method Link],$A2243),CHAR(34),
", OrganizationID: *OrganizationID",TEXT(MATCH(INDEX(Methods[Organization Name],$A2243),Organizations[Organization Name],0),"0000"),"}"))</f>
        <v>#REF!</v>
      </c>
      <c r="Q2243" t="e">
        <f>IF(INDEX(Variables[Variable Type],$A2243)="","",
CONCATENATE("  - &amp;VariableID",TEXT($A2243,"0000"),
" {","VariableTypeCV:  ",CHAR(34),INDEX(Variables[Variable Type],$A2243),CHAR(34),
", VariableCode:  ",CHAR(34),INDEX(Variables[Variable Code],$A2243),CHAR(34),
", VariableNameCV:  ",CHAR(34),INDEX(Variables[Variable Name],$A2243),CHAR(34),
", VariableDefinition:  ",CHAR(34),INDEX(Variables[Variable Definition],$A2243),CHAR(34),
", SpecciationCV:  ",CHAR(34),INDEX(Variables[Speciation],$A2243),CHAR(34),
", NoDataValue:  ",CHAR(34),INDEX(Variables[No Data Value],$A2243),CHAR(34),"}"))</f>
        <v>#REF!</v>
      </c>
    </row>
    <row r="2244" spans="1:17" x14ac:dyDescent="0.25">
      <c r="A2244">
        <v>2241</v>
      </c>
      <c r="D2244" t="e">
        <f>IF(INDEX(People[First Name],$A2244)="","",
CONCATENATE("  - &amp;PersonID",TEXT($A2244,"0000"),
" {","PersonFirstName:  ",CHAR(34),INDEX(People[First Name],$A2244),CHAR(34),
", PersonMiddleName:  ",CHAR(34),INDEX(People[Middle Name],$A2244),CHAR(34),
", PersonLastName:  ",CHAR(34),INDEX(People[Last Name],$A2244),CHAR(34),"}"))</f>
        <v>#REF!</v>
      </c>
      <c r="E2244" t="e">
        <f>IF(INDEX(Organizations[Organization Type '[CV']],$A2244)="","",
CONCATENATE("  - &amp;OrganizationID",TEXT($A2244,"0000"),
" {","OrganizationTypeCV:  ",CHAR(34),INDEX(Organizations[Organization Type '[CV']],$A2244),CHAR(34),
", OrganizationCode:  ",CHAR(34),INDEX(Organizations[Organization Code],$A2244),CHAR(34),
", OrganizationName:  ",CHAR(34),INDEX(Organizations[Organization Name],$A2244),CHAR(34),
", OrganizationDescription:  ",CHAR(34),INDEX(Organizations[Organization Description],$A2244),CHAR(34),
", OrganizationLink:  ",CHAR(34),INDEX(Organizations[Organization Link],$A2244),CHAR(34),"}"))</f>
        <v>#REF!</v>
      </c>
      <c r="F2244" t="e">
        <f>IF(INDEX(People[First Name],$A2244)="","",
CONCATENATE("  - &amp;AffiliationID",TEXT($A2244,"0000"),
" {PersonID: *PersonID",TEXT($A2244,"0000"),
", OrganizationID: *OrganizationID",TEXT(MATCH(INDEX(People[Organization Name],$A2244),Organizations[Organization Name],0),"0000"),
", IsPrimaryOrganizationContact: , AffiliationStartDate: , AffiliationEndDate: , PrimaryPhone: ",
", PrimaryEmail: ",CHAR(34),INDEX(People[Primary Email],$A2244),CHAR(34),
", PrimaryAddress: ",CHAR(34),INDEX(People[Primary Address],$A2244),CHAR(34),
", PersonLink: }"))</f>
        <v>#REF!</v>
      </c>
      <c r="H2244" t="e">
        <f>IF(COUNTA(CitationInformation)=0,"",IF(INDEX(AuthorList[Author Name],$A2244)="","",
CONCATENATE("  - &amp;AuthorListID",TEXT($A2244,"0000"),
"  {CitationID: *CitationID0001",
", PersonID: *PersonID",TEXT(MATCH(INDEX(AuthorList[Author Name],$A2244),People[Full Name],0),"0000"),
", AuthorOrder: ",INDEX(AuthorList[Author Number],$A2244),"}")))</f>
        <v>#REF!</v>
      </c>
      <c r="K2244" t="e">
        <f>IF(INDEX(SamplingFeatures[Feature Code],$A2244)="","",
CONCATENATE("  - &amp;SamplingFeatureID",TEXT($A2244,"0000"),
" {","SamplingFeatureUUID:  ",CHAR(34),INDEX(SamplingFeatures[Sampling Feature UUID],$A2244),CHAR(34),
", SamplingFeatureTypeCV:  ",CHAR(34),INDEX(SamplingFeatures[Sampling Feature Type],$A2244),CHAR(34),
", SamplingFeatureCode:  ",CHAR(34),INDEX(SamplingFeatures[Feature Code],$A2244),CHAR(34),
", SamplingFeatureName:  ",CHAR(34),INDEX(SamplingFeatures[Feature Name],$A2244),CHAR(34),
", SamplingFeatureDescription:  ",CHAR(34),INDEX(SamplingFeatures[Feature Description],$A2244),CHAR(34),
", SamplingFeatureGeotypeCV:  ",CHAR(34),INDEX(SamplingFeatures[Feature Geo Type],$A2244),CHAR(34),
", FeatureGeometry:  ",CHAR(34),INDEX(SamplingFeatures[Feature Geometry],$A2244),CHAR(34),
", Elevation_m:  ",CHAR(34),INDEX(SamplingFeatures[Elevation_m],$A2244),CHAR(34),
", ElevationDatumCV:  ",CHAR(34),ElevationDatum,CHAR(34),"}"))</f>
        <v>#REF!</v>
      </c>
      <c r="L2244" t="e">
        <f>IF(INDEX(SamplingFeatures[Sampling Feature Type],$A2244)&lt;&gt;"Site","",
CONCATENATE("  - &amp;SiteID",TEXT(SUMPRODUCT(--($L$3:$L2243&lt;&gt;"")),"0000"),
" {","SamplingFeatureID:  *SamplingFeatureID",TEXT($A2244,"0000"),
", SiteTypeCV:  ",CHAR(34),INDEX(Sites[Site Type],$A2244),CHAR(34),
", Latitude:  ",INDEX(Sites[Latitude],$A2244),
", Longitude:  ",INDEX(Sites[Longitude],$A2244),
", SRSName:  ",CHAR(34),LatLonDatum,CHAR(34),"}"))</f>
        <v>#REF!</v>
      </c>
      <c r="M2244" t="e">
        <f>IF(INDEX(SamplingFeatures[Sampling Feature Type],$A2244)&lt;&gt;"Specimen","",
CONCATENATE("  - &amp;SpecimenID",TEXT(SUMPRODUCT(--($M$3:$M2243&lt;&gt;"")),"0000"),
" {","SamplingFeatureID:  *SamplingFeatureID",TEXT($A2244,"0000"),
", SpecimenTypeCV:  ",CHAR(34),INDEX(Specimens[Specimen Type],$A2244),CHAR(34),
", SpecimenMediumCV:  ",INDEX(Specimens[Specimen Medium],$A2244),
", IsFieldSpecimen:  ",CHAR(34),INDEX(Specimens[Is Field Specimen?],$A2244),CHAR(34),"}"))</f>
        <v>#REF!</v>
      </c>
      <c r="N2244" t="e">
        <f>IF(COUNTA(SpatialOffsets[])=0,"", IF(INDEX(SpatialOffsets[Spatial Offset Type],$A2244)="","",
CONCATENATE("  - &amp;SpatialOffsetID",TEXT($A2244,"0000"),
" {","SpatialOffsetTypeCV:  ",CHAR(34),INDEX(SpatialOffsets[Spatial Offset Type],$A2244),CHAR(34),
", Offset1Value:  ",INDEX(SpatialOffsets[Offset 1 Value],$A2244),
", Offset1UnitID:  ",CHAR(34),INDEX(SpatialOffsets[Offset 1 Unit],$A2244),CHAR(34),
", Offset2Value:  ",INDEX(SpatialOffsets[Offset 2 Value],$A2244),
", Offset2UnitID:  ",CHAR(34),INDEX(SpatialOffsets[Offset 2 Unit],$A2244),CHAR(34),
", Offset3Value:  ",INDEX(SpatialOffsets[Offset 3 Value],$A2244),
", Offset3UnitID:  ",CHAR(34),INDEX(SpatialOffsets[Offset 3 Unit],$A2244),CHAR(34),,"}")))</f>
        <v>#REF!</v>
      </c>
      <c r="O2244" t="e">
        <f>IF(COUNTA(RelatedFeatures[])=0,"", IF(INDEX(RelatedFeatures[First Sampling Feature Code],$A2244)="","",
CONCATENATE("  - &amp;RelationID",TEXT($A2244,"0000"),
" {","SamplingFeatureID:  *SamplingFeatureID",TEXT(MATCH(INDEX(RelatedFeatures[First Sampling Feature Code],$A2244),SamplingFeatures[Feature Code],0),"0000"),
", RelationshipTypeCV:  ",CHAR(34),INDEX(RelatedFeatures[Relationship Type],$A2244),CHAR(34),
", RelatedFeatureID: *SamplingFeatureID",TEXT(MATCH(INDEX(RelatedFeatures[Second Sampling Feature Code],$A2244),SamplingFeatures[Feature Code],0),"0000"),
", SpatialOffsetID:  ",IF(INDEX(RelatedFeatures[Offset Number],$A2244)="","",CONCATENATE("*SpatialOffsetID",TEXT(INDEX(RelatedFeatures[Offset Number],$A2244),"0000"))),"}")))</f>
        <v>#REF!</v>
      </c>
      <c r="P2244" t="e">
        <f>IF(INDEX(Methods[Method Type],$A2244)="","",
CONCATENATE("  - &amp;MethodID",TEXT($A2244,"0000"),
" {","MethodTypeCV:  ",CHAR(34),INDEX(Methods[Method Type],$A2244),CHAR(34),
", MethodCode:  ",CHAR(34),INDEX(Methods[Method Code],$A2244),CHAR(34),
", MethodName:  ",CHAR(34),INDEX(Methods[Method Name],$A2244),CHAR(34),
", MethodDescription:  ",CHAR(34),INDEX(Methods[Method Description],$A2244),CHAR(34),
", MethodLink:  ",CHAR(34),INDEX(Methods[Method Link],$A2244),CHAR(34),
", OrganizationID: *OrganizationID",TEXT(MATCH(INDEX(Methods[Organization Name],$A2244),Organizations[Organization Name],0),"0000"),"}"))</f>
        <v>#REF!</v>
      </c>
      <c r="Q2244" t="e">
        <f>IF(INDEX(Variables[Variable Type],$A2244)="","",
CONCATENATE("  - &amp;VariableID",TEXT($A2244,"0000"),
" {","VariableTypeCV:  ",CHAR(34),INDEX(Variables[Variable Type],$A2244),CHAR(34),
", VariableCode:  ",CHAR(34),INDEX(Variables[Variable Code],$A2244),CHAR(34),
", VariableNameCV:  ",CHAR(34),INDEX(Variables[Variable Name],$A2244),CHAR(34),
", VariableDefinition:  ",CHAR(34),INDEX(Variables[Variable Definition],$A2244),CHAR(34),
", SpecciationCV:  ",CHAR(34),INDEX(Variables[Speciation],$A2244),CHAR(34),
", NoDataValue:  ",CHAR(34),INDEX(Variables[No Data Value],$A2244),CHAR(34),"}"))</f>
        <v>#REF!</v>
      </c>
    </row>
    <row r="2245" spans="1:17" x14ac:dyDescent="0.25">
      <c r="A2245">
        <v>2242</v>
      </c>
      <c r="D2245" t="e">
        <f>IF(INDEX(People[First Name],$A2245)="","",
CONCATENATE("  - &amp;PersonID",TEXT($A2245,"0000"),
" {","PersonFirstName:  ",CHAR(34),INDEX(People[First Name],$A2245),CHAR(34),
", PersonMiddleName:  ",CHAR(34),INDEX(People[Middle Name],$A2245),CHAR(34),
", PersonLastName:  ",CHAR(34),INDEX(People[Last Name],$A2245),CHAR(34),"}"))</f>
        <v>#REF!</v>
      </c>
      <c r="E2245" t="e">
        <f>IF(INDEX(Organizations[Organization Type '[CV']],$A2245)="","",
CONCATENATE("  - &amp;OrganizationID",TEXT($A2245,"0000"),
" {","OrganizationTypeCV:  ",CHAR(34),INDEX(Organizations[Organization Type '[CV']],$A2245),CHAR(34),
", OrganizationCode:  ",CHAR(34),INDEX(Organizations[Organization Code],$A2245),CHAR(34),
", OrganizationName:  ",CHAR(34),INDEX(Organizations[Organization Name],$A2245),CHAR(34),
", OrganizationDescription:  ",CHAR(34),INDEX(Organizations[Organization Description],$A2245),CHAR(34),
", OrganizationLink:  ",CHAR(34),INDEX(Organizations[Organization Link],$A2245),CHAR(34),"}"))</f>
        <v>#REF!</v>
      </c>
      <c r="F2245" t="e">
        <f>IF(INDEX(People[First Name],$A2245)="","",
CONCATENATE("  - &amp;AffiliationID",TEXT($A2245,"0000"),
" {PersonID: *PersonID",TEXT($A2245,"0000"),
", OrganizationID: *OrganizationID",TEXT(MATCH(INDEX(People[Organization Name],$A2245),Organizations[Organization Name],0),"0000"),
", IsPrimaryOrganizationContact: , AffiliationStartDate: , AffiliationEndDate: , PrimaryPhone: ",
", PrimaryEmail: ",CHAR(34),INDEX(People[Primary Email],$A2245),CHAR(34),
", PrimaryAddress: ",CHAR(34),INDEX(People[Primary Address],$A2245),CHAR(34),
", PersonLink: }"))</f>
        <v>#REF!</v>
      </c>
      <c r="H2245" t="e">
        <f>IF(COUNTA(CitationInformation)=0,"",IF(INDEX(AuthorList[Author Name],$A2245)="","",
CONCATENATE("  - &amp;AuthorListID",TEXT($A2245,"0000"),
"  {CitationID: *CitationID0001",
", PersonID: *PersonID",TEXT(MATCH(INDEX(AuthorList[Author Name],$A2245),People[Full Name],0),"0000"),
", AuthorOrder: ",INDEX(AuthorList[Author Number],$A2245),"}")))</f>
        <v>#REF!</v>
      </c>
      <c r="K2245" t="e">
        <f>IF(INDEX(SamplingFeatures[Feature Code],$A2245)="","",
CONCATENATE("  - &amp;SamplingFeatureID",TEXT($A2245,"0000"),
" {","SamplingFeatureUUID:  ",CHAR(34),INDEX(SamplingFeatures[Sampling Feature UUID],$A2245),CHAR(34),
", SamplingFeatureTypeCV:  ",CHAR(34),INDEX(SamplingFeatures[Sampling Feature Type],$A2245),CHAR(34),
", SamplingFeatureCode:  ",CHAR(34),INDEX(SamplingFeatures[Feature Code],$A2245),CHAR(34),
", SamplingFeatureName:  ",CHAR(34),INDEX(SamplingFeatures[Feature Name],$A2245),CHAR(34),
", SamplingFeatureDescription:  ",CHAR(34),INDEX(SamplingFeatures[Feature Description],$A2245),CHAR(34),
", SamplingFeatureGeotypeCV:  ",CHAR(34),INDEX(SamplingFeatures[Feature Geo Type],$A2245),CHAR(34),
", FeatureGeometry:  ",CHAR(34),INDEX(SamplingFeatures[Feature Geometry],$A2245),CHAR(34),
", Elevation_m:  ",CHAR(34),INDEX(SamplingFeatures[Elevation_m],$A2245),CHAR(34),
", ElevationDatumCV:  ",CHAR(34),ElevationDatum,CHAR(34),"}"))</f>
        <v>#REF!</v>
      </c>
      <c r="L2245" t="e">
        <f>IF(INDEX(SamplingFeatures[Sampling Feature Type],$A2245)&lt;&gt;"Site","",
CONCATENATE("  - &amp;SiteID",TEXT(SUMPRODUCT(--($L$3:$L2244&lt;&gt;"")),"0000"),
" {","SamplingFeatureID:  *SamplingFeatureID",TEXT($A2245,"0000"),
", SiteTypeCV:  ",CHAR(34),INDEX(Sites[Site Type],$A2245),CHAR(34),
", Latitude:  ",INDEX(Sites[Latitude],$A2245),
", Longitude:  ",INDEX(Sites[Longitude],$A2245),
", SRSName:  ",CHAR(34),LatLonDatum,CHAR(34),"}"))</f>
        <v>#REF!</v>
      </c>
      <c r="M2245" t="e">
        <f>IF(INDEX(SamplingFeatures[Sampling Feature Type],$A2245)&lt;&gt;"Specimen","",
CONCATENATE("  - &amp;SpecimenID",TEXT(SUMPRODUCT(--($M$3:$M2244&lt;&gt;"")),"0000"),
" {","SamplingFeatureID:  *SamplingFeatureID",TEXT($A2245,"0000"),
", SpecimenTypeCV:  ",CHAR(34),INDEX(Specimens[Specimen Type],$A2245),CHAR(34),
", SpecimenMediumCV:  ",INDEX(Specimens[Specimen Medium],$A2245),
", IsFieldSpecimen:  ",CHAR(34),INDEX(Specimens[Is Field Specimen?],$A2245),CHAR(34),"}"))</f>
        <v>#REF!</v>
      </c>
      <c r="N2245" t="e">
        <f>IF(COUNTA(SpatialOffsets[])=0,"", IF(INDEX(SpatialOffsets[Spatial Offset Type],$A2245)="","",
CONCATENATE("  - &amp;SpatialOffsetID",TEXT($A2245,"0000"),
" {","SpatialOffsetTypeCV:  ",CHAR(34),INDEX(SpatialOffsets[Spatial Offset Type],$A2245),CHAR(34),
", Offset1Value:  ",INDEX(SpatialOffsets[Offset 1 Value],$A2245),
", Offset1UnitID:  ",CHAR(34),INDEX(SpatialOffsets[Offset 1 Unit],$A2245),CHAR(34),
", Offset2Value:  ",INDEX(SpatialOffsets[Offset 2 Value],$A2245),
", Offset2UnitID:  ",CHAR(34),INDEX(SpatialOffsets[Offset 2 Unit],$A2245),CHAR(34),
", Offset3Value:  ",INDEX(SpatialOffsets[Offset 3 Value],$A2245),
", Offset3UnitID:  ",CHAR(34),INDEX(SpatialOffsets[Offset 3 Unit],$A2245),CHAR(34),,"}")))</f>
        <v>#REF!</v>
      </c>
      <c r="O2245" t="e">
        <f>IF(COUNTA(RelatedFeatures[])=0,"", IF(INDEX(RelatedFeatures[First Sampling Feature Code],$A2245)="","",
CONCATENATE("  - &amp;RelationID",TEXT($A2245,"0000"),
" {","SamplingFeatureID:  *SamplingFeatureID",TEXT(MATCH(INDEX(RelatedFeatures[First Sampling Feature Code],$A2245),SamplingFeatures[Feature Code],0),"0000"),
", RelationshipTypeCV:  ",CHAR(34),INDEX(RelatedFeatures[Relationship Type],$A2245),CHAR(34),
", RelatedFeatureID: *SamplingFeatureID",TEXT(MATCH(INDEX(RelatedFeatures[Second Sampling Feature Code],$A2245),SamplingFeatures[Feature Code],0),"0000"),
", SpatialOffsetID:  ",IF(INDEX(RelatedFeatures[Offset Number],$A2245)="","",CONCATENATE("*SpatialOffsetID",TEXT(INDEX(RelatedFeatures[Offset Number],$A2245),"0000"))),"}")))</f>
        <v>#REF!</v>
      </c>
      <c r="P2245" t="e">
        <f>IF(INDEX(Methods[Method Type],$A2245)="","",
CONCATENATE("  - &amp;MethodID",TEXT($A2245,"0000"),
" {","MethodTypeCV:  ",CHAR(34),INDEX(Methods[Method Type],$A2245),CHAR(34),
", MethodCode:  ",CHAR(34),INDEX(Methods[Method Code],$A2245),CHAR(34),
", MethodName:  ",CHAR(34),INDEX(Methods[Method Name],$A2245),CHAR(34),
", MethodDescription:  ",CHAR(34),INDEX(Methods[Method Description],$A2245),CHAR(34),
", MethodLink:  ",CHAR(34),INDEX(Methods[Method Link],$A2245),CHAR(34),
", OrganizationID: *OrganizationID",TEXT(MATCH(INDEX(Methods[Organization Name],$A2245),Organizations[Organization Name],0),"0000"),"}"))</f>
        <v>#REF!</v>
      </c>
      <c r="Q2245" t="e">
        <f>IF(INDEX(Variables[Variable Type],$A2245)="","",
CONCATENATE("  - &amp;VariableID",TEXT($A2245,"0000"),
" {","VariableTypeCV:  ",CHAR(34),INDEX(Variables[Variable Type],$A2245),CHAR(34),
", VariableCode:  ",CHAR(34),INDEX(Variables[Variable Code],$A2245),CHAR(34),
", VariableNameCV:  ",CHAR(34),INDEX(Variables[Variable Name],$A2245),CHAR(34),
", VariableDefinition:  ",CHAR(34),INDEX(Variables[Variable Definition],$A2245),CHAR(34),
", SpecciationCV:  ",CHAR(34),INDEX(Variables[Speciation],$A2245),CHAR(34),
", NoDataValue:  ",CHAR(34),INDEX(Variables[No Data Value],$A2245),CHAR(34),"}"))</f>
        <v>#REF!</v>
      </c>
    </row>
    <row r="2246" spans="1:17" x14ac:dyDescent="0.25">
      <c r="A2246">
        <v>2243</v>
      </c>
      <c r="D2246" t="e">
        <f>IF(INDEX(People[First Name],$A2246)="","",
CONCATENATE("  - &amp;PersonID",TEXT($A2246,"0000"),
" {","PersonFirstName:  ",CHAR(34),INDEX(People[First Name],$A2246),CHAR(34),
", PersonMiddleName:  ",CHAR(34),INDEX(People[Middle Name],$A2246),CHAR(34),
", PersonLastName:  ",CHAR(34),INDEX(People[Last Name],$A2246),CHAR(34),"}"))</f>
        <v>#REF!</v>
      </c>
      <c r="E2246" t="e">
        <f>IF(INDEX(Organizations[Organization Type '[CV']],$A2246)="","",
CONCATENATE("  - &amp;OrganizationID",TEXT($A2246,"0000"),
" {","OrganizationTypeCV:  ",CHAR(34),INDEX(Organizations[Organization Type '[CV']],$A2246),CHAR(34),
", OrganizationCode:  ",CHAR(34),INDEX(Organizations[Organization Code],$A2246),CHAR(34),
", OrganizationName:  ",CHAR(34),INDEX(Organizations[Organization Name],$A2246),CHAR(34),
", OrganizationDescription:  ",CHAR(34),INDEX(Organizations[Organization Description],$A2246),CHAR(34),
", OrganizationLink:  ",CHAR(34),INDEX(Organizations[Organization Link],$A2246),CHAR(34),"}"))</f>
        <v>#REF!</v>
      </c>
      <c r="F2246" t="e">
        <f>IF(INDEX(People[First Name],$A2246)="","",
CONCATENATE("  - &amp;AffiliationID",TEXT($A2246,"0000"),
" {PersonID: *PersonID",TEXT($A2246,"0000"),
", OrganizationID: *OrganizationID",TEXT(MATCH(INDEX(People[Organization Name],$A2246),Organizations[Organization Name],0),"0000"),
", IsPrimaryOrganizationContact: , AffiliationStartDate: , AffiliationEndDate: , PrimaryPhone: ",
", PrimaryEmail: ",CHAR(34),INDEX(People[Primary Email],$A2246),CHAR(34),
", PrimaryAddress: ",CHAR(34),INDEX(People[Primary Address],$A2246),CHAR(34),
", PersonLink: }"))</f>
        <v>#REF!</v>
      </c>
      <c r="H2246" t="e">
        <f>IF(COUNTA(CitationInformation)=0,"",IF(INDEX(AuthorList[Author Name],$A2246)="","",
CONCATENATE("  - &amp;AuthorListID",TEXT($A2246,"0000"),
"  {CitationID: *CitationID0001",
", PersonID: *PersonID",TEXT(MATCH(INDEX(AuthorList[Author Name],$A2246),People[Full Name],0),"0000"),
", AuthorOrder: ",INDEX(AuthorList[Author Number],$A2246),"}")))</f>
        <v>#REF!</v>
      </c>
      <c r="K2246" t="e">
        <f>IF(INDEX(SamplingFeatures[Feature Code],$A2246)="","",
CONCATENATE("  - &amp;SamplingFeatureID",TEXT($A2246,"0000"),
" {","SamplingFeatureUUID:  ",CHAR(34),INDEX(SamplingFeatures[Sampling Feature UUID],$A2246),CHAR(34),
", SamplingFeatureTypeCV:  ",CHAR(34),INDEX(SamplingFeatures[Sampling Feature Type],$A2246),CHAR(34),
", SamplingFeatureCode:  ",CHAR(34),INDEX(SamplingFeatures[Feature Code],$A2246),CHAR(34),
", SamplingFeatureName:  ",CHAR(34),INDEX(SamplingFeatures[Feature Name],$A2246),CHAR(34),
", SamplingFeatureDescription:  ",CHAR(34),INDEX(SamplingFeatures[Feature Description],$A2246),CHAR(34),
", SamplingFeatureGeotypeCV:  ",CHAR(34),INDEX(SamplingFeatures[Feature Geo Type],$A2246),CHAR(34),
", FeatureGeometry:  ",CHAR(34),INDEX(SamplingFeatures[Feature Geometry],$A2246),CHAR(34),
", Elevation_m:  ",CHAR(34),INDEX(SamplingFeatures[Elevation_m],$A2246),CHAR(34),
", ElevationDatumCV:  ",CHAR(34),ElevationDatum,CHAR(34),"}"))</f>
        <v>#REF!</v>
      </c>
      <c r="L2246" t="e">
        <f>IF(INDEX(SamplingFeatures[Sampling Feature Type],$A2246)&lt;&gt;"Site","",
CONCATENATE("  - &amp;SiteID",TEXT(SUMPRODUCT(--($L$3:$L2245&lt;&gt;"")),"0000"),
" {","SamplingFeatureID:  *SamplingFeatureID",TEXT($A2246,"0000"),
", SiteTypeCV:  ",CHAR(34),INDEX(Sites[Site Type],$A2246),CHAR(34),
", Latitude:  ",INDEX(Sites[Latitude],$A2246),
", Longitude:  ",INDEX(Sites[Longitude],$A2246),
", SRSName:  ",CHAR(34),LatLonDatum,CHAR(34),"}"))</f>
        <v>#REF!</v>
      </c>
      <c r="M2246" t="e">
        <f>IF(INDEX(SamplingFeatures[Sampling Feature Type],$A2246)&lt;&gt;"Specimen","",
CONCATENATE("  - &amp;SpecimenID",TEXT(SUMPRODUCT(--($M$3:$M2245&lt;&gt;"")),"0000"),
" {","SamplingFeatureID:  *SamplingFeatureID",TEXT($A2246,"0000"),
", SpecimenTypeCV:  ",CHAR(34),INDEX(Specimens[Specimen Type],$A2246),CHAR(34),
", SpecimenMediumCV:  ",INDEX(Specimens[Specimen Medium],$A2246),
", IsFieldSpecimen:  ",CHAR(34),INDEX(Specimens[Is Field Specimen?],$A2246),CHAR(34),"}"))</f>
        <v>#REF!</v>
      </c>
      <c r="N2246" t="e">
        <f>IF(COUNTA(SpatialOffsets[])=0,"", IF(INDEX(SpatialOffsets[Spatial Offset Type],$A2246)="","",
CONCATENATE("  - &amp;SpatialOffsetID",TEXT($A2246,"0000"),
" {","SpatialOffsetTypeCV:  ",CHAR(34),INDEX(SpatialOffsets[Spatial Offset Type],$A2246),CHAR(34),
", Offset1Value:  ",INDEX(SpatialOffsets[Offset 1 Value],$A2246),
", Offset1UnitID:  ",CHAR(34),INDEX(SpatialOffsets[Offset 1 Unit],$A2246),CHAR(34),
", Offset2Value:  ",INDEX(SpatialOffsets[Offset 2 Value],$A2246),
", Offset2UnitID:  ",CHAR(34),INDEX(SpatialOffsets[Offset 2 Unit],$A2246),CHAR(34),
", Offset3Value:  ",INDEX(SpatialOffsets[Offset 3 Value],$A2246),
", Offset3UnitID:  ",CHAR(34),INDEX(SpatialOffsets[Offset 3 Unit],$A2246),CHAR(34),,"}")))</f>
        <v>#REF!</v>
      </c>
      <c r="O2246" t="e">
        <f>IF(COUNTA(RelatedFeatures[])=0,"", IF(INDEX(RelatedFeatures[First Sampling Feature Code],$A2246)="","",
CONCATENATE("  - &amp;RelationID",TEXT($A2246,"0000"),
" {","SamplingFeatureID:  *SamplingFeatureID",TEXT(MATCH(INDEX(RelatedFeatures[First Sampling Feature Code],$A2246),SamplingFeatures[Feature Code],0),"0000"),
", RelationshipTypeCV:  ",CHAR(34),INDEX(RelatedFeatures[Relationship Type],$A2246),CHAR(34),
", RelatedFeatureID: *SamplingFeatureID",TEXT(MATCH(INDEX(RelatedFeatures[Second Sampling Feature Code],$A2246),SamplingFeatures[Feature Code],0),"0000"),
", SpatialOffsetID:  ",IF(INDEX(RelatedFeatures[Offset Number],$A2246)="","",CONCATENATE("*SpatialOffsetID",TEXT(INDEX(RelatedFeatures[Offset Number],$A2246),"0000"))),"}")))</f>
        <v>#REF!</v>
      </c>
      <c r="P2246" t="e">
        <f>IF(INDEX(Methods[Method Type],$A2246)="","",
CONCATENATE("  - &amp;MethodID",TEXT($A2246,"0000"),
" {","MethodTypeCV:  ",CHAR(34),INDEX(Methods[Method Type],$A2246),CHAR(34),
", MethodCode:  ",CHAR(34),INDEX(Methods[Method Code],$A2246),CHAR(34),
", MethodName:  ",CHAR(34),INDEX(Methods[Method Name],$A2246),CHAR(34),
", MethodDescription:  ",CHAR(34),INDEX(Methods[Method Description],$A2246),CHAR(34),
", MethodLink:  ",CHAR(34),INDEX(Methods[Method Link],$A2246),CHAR(34),
", OrganizationID: *OrganizationID",TEXT(MATCH(INDEX(Methods[Organization Name],$A2246),Organizations[Organization Name],0),"0000"),"}"))</f>
        <v>#REF!</v>
      </c>
      <c r="Q2246" t="e">
        <f>IF(INDEX(Variables[Variable Type],$A2246)="","",
CONCATENATE("  - &amp;VariableID",TEXT($A2246,"0000"),
" {","VariableTypeCV:  ",CHAR(34),INDEX(Variables[Variable Type],$A2246),CHAR(34),
", VariableCode:  ",CHAR(34),INDEX(Variables[Variable Code],$A2246),CHAR(34),
", VariableNameCV:  ",CHAR(34),INDEX(Variables[Variable Name],$A2246),CHAR(34),
", VariableDefinition:  ",CHAR(34),INDEX(Variables[Variable Definition],$A2246),CHAR(34),
", SpecciationCV:  ",CHAR(34),INDEX(Variables[Speciation],$A2246),CHAR(34),
", NoDataValue:  ",CHAR(34),INDEX(Variables[No Data Value],$A2246),CHAR(34),"}"))</f>
        <v>#REF!</v>
      </c>
    </row>
    <row r="2247" spans="1:17" x14ac:dyDescent="0.25">
      <c r="A2247">
        <v>2244</v>
      </c>
      <c r="D2247" t="e">
        <f>IF(INDEX(People[First Name],$A2247)="","",
CONCATENATE("  - &amp;PersonID",TEXT($A2247,"0000"),
" {","PersonFirstName:  ",CHAR(34),INDEX(People[First Name],$A2247),CHAR(34),
", PersonMiddleName:  ",CHAR(34),INDEX(People[Middle Name],$A2247),CHAR(34),
", PersonLastName:  ",CHAR(34),INDEX(People[Last Name],$A2247),CHAR(34),"}"))</f>
        <v>#REF!</v>
      </c>
      <c r="E2247" t="e">
        <f>IF(INDEX(Organizations[Organization Type '[CV']],$A2247)="","",
CONCATENATE("  - &amp;OrganizationID",TEXT($A2247,"0000"),
" {","OrganizationTypeCV:  ",CHAR(34),INDEX(Organizations[Organization Type '[CV']],$A2247),CHAR(34),
", OrganizationCode:  ",CHAR(34),INDEX(Organizations[Organization Code],$A2247),CHAR(34),
", OrganizationName:  ",CHAR(34),INDEX(Organizations[Organization Name],$A2247),CHAR(34),
", OrganizationDescription:  ",CHAR(34),INDEX(Organizations[Organization Description],$A2247),CHAR(34),
", OrganizationLink:  ",CHAR(34),INDEX(Organizations[Organization Link],$A2247),CHAR(34),"}"))</f>
        <v>#REF!</v>
      </c>
      <c r="F2247" t="e">
        <f>IF(INDEX(People[First Name],$A2247)="","",
CONCATENATE("  - &amp;AffiliationID",TEXT($A2247,"0000"),
" {PersonID: *PersonID",TEXT($A2247,"0000"),
", OrganizationID: *OrganizationID",TEXT(MATCH(INDEX(People[Organization Name],$A2247),Organizations[Organization Name],0),"0000"),
", IsPrimaryOrganizationContact: , AffiliationStartDate: , AffiliationEndDate: , PrimaryPhone: ",
", PrimaryEmail: ",CHAR(34),INDEX(People[Primary Email],$A2247),CHAR(34),
", PrimaryAddress: ",CHAR(34),INDEX(People[Primary Address],$A2247),CHAR(34),
", PersonLink: }"))</f>
        <v>#REF!</v>
      </c>
      <c r="H2247" t="e">
        <f>IF(COUNTA(CitationInformation)=0,"",IF(INDEX(AuthorList[Author Name],$A2247)="","",
CONCATENATE("  - &amp;AuthorListID",TEXT($A2247,"0000"),
"  {CitationID: *CitationID0001",
", PersonID: *PersonID",TEXT(MATCH(INDEX(AuthorList[Author Name],$A2247),People[Full Name],0),"0000"),
", AuthorOrder: ",INDEX(AuthorList[Author Number],$A2247),"}")))</f>
        <v>#REF!</v>
      </c>
      <c r="K2247" t="e">
        <f>IF(INDEX(SamplingFeatures[Feature Code],$A2247)="","",
CONCATENATE("  - &amp;SamplingFeatureID",TEXT($A2247,"0000"),
" {","SamplingFeatureUUID:  ",CHAR(34),INDEX(SamplingFeatures[Sampling Feature UUID],$A2247),CHAR(34),
", SamplingFeatureTypeCV:  ",CHAR(34),INDEX(SamplingFeatures[Sampling Feature Type],$A2247),CHAR(34),
", SamplingFeatureCode:  ",CHAR(34),INDEX(SamplingFeatures[Feature Code],$A2247),CHAR(34),
", SamplingFeatureName:  ",CHAR(34),INDEX(SamplingFeatures[Feature Name],$A2247),CHAR(34),
", SamplingFeatureDescription:  ",CHAR(34),INDEX(SamplingFeatures[Feature Description],$A2247),CHAR(34),
", SamplingFeatureGeotypeCV:  ",CHAR(34),INDEX(SamplingFeatures[Feature Geo Type],$A2247),CHAR(34),
", FeatureGeometry:  ",CHAR(34),INDEX(SamplingFeatures[Feature Geometry],$A2247),CHAR(34),
", Elevation_m:  ",CHAR(34),INDEX(SamplingFeatures[Elevation_m],$A2247),CHAR(34),
", ElevationDatumCV:  ",CHAR(34),ElevationDatum,CHAR(34),"}"))</f>
        <v>#REF!</v>
      </c>
      <c r="L2247" t="e">
        <f>IF(INDEX(SamplingFeatures[Sampling Feature Type],$A2247)&lt;&gt;"Site","",
CONCATENATE("  - &amp;SiteID",TEXT(SUMPRODUCT(--($L$3:$L2246&lt;&gt;"")),"0000"),
" {","SamplingFeatureID:  *SamplingFeatureID",TEXT($A2247,"0000"),
", SiteTypeCV:  ",CHAR(34),INDEX(Sites[Site Type],$A2247),CHAR(34),
", Latitude:  ",INDEX(Sites[Latitude],$A2247),
", Longitude:  ",INDEX(Sites[Longitude],$A2247),
", SRSName:  ",CHAR(34),LatLonDatum,CHAR(34),"}"))</f>
        <v>#REF!</v>
      </c>
      <c r="M2247" t="e">
        <f>IF(INDEX(SamplingFeatures[Sampling Feature Type],$A2247)&lt;&gt;"Specimen","",
CONCATENATE("  - &amp;SpecimenID",TEXT(SUMPRODUCT(--($M$3:$M2246&lt;&gt;"")),"0000"),
" {","SamplingFeatureID:  *SamplingFeatureID",TEXT($A2247,"0000"),
", SpecimenTypeCV:  ",CHAR(34),INDEX(Specimens[Specimen Type],$A2247),CHAR(34),
", SpecimenMediumCV:  ",INDEX(Specimens[Specimen Medium],$A2247),
", IsFieldSpecimen:  ",CHAR(34),INDEX(Specimens[Is Field Specimen?],$A2247),CHAR(34),"}"))</f>
        <v>#REF!</v>
      </c>
      <c r="N2247" t="e">
        <f>IF(COUNTA(SpatialOffsets[])=0,"", IF(INDEX(SpatialOffsets[Spatial Offset Type],$A2247)="","",
CONCATENATE("  - &amp;SpatialOffsetID",TEXT($A2247,"0000"),
" {","SpatialOffsetTypeCV:  ",CHAR(34),INDEX(SpatialOffsets[Spatial Offset Type],$A2247),CHAR(34),
", Offset1Value:  ",INDEX(SpatialOffsets[Offset 1 Value],$A2247),
", Offset1UnitID:  ",CHAR(34),INDEX(SpatialOffsets[Offset 1 Unit],$A2247),CHAR(34),
", Offset2Value:  ",INDEX(SpatialOffsets[Offset 2 Value],$A2247),
", Offset2UnitID:  ",CHAR(34),INDEX(SpatialOffsets[Offset 2 Unit],$A2247),CHAR(34),
", Offset3Value:  ",INDEX(SpatialOffsets[Offset 3 Value],$A2247),
", Offset3UnitID:  ",CHAR(34),INDEX(SpatialOffsets[Offset 3 Unit],$A2247),CHAR(34),,"}")))</f>
        <v>#REF!</v>
      </c>
      <c r="O2247" t="e">
        <f>IF(COUNTA(RelatedFeatures[])=0,"", IF(INDEX(RelatedFeatures[First Sampling Feature Code],$A2247)="","",
CONCATENATE("  - &amp;RelationID",TEXT($A2247,"0000"),
" {","SamplingFeatureID:  *SamplingFeatureID",TEXT(MATCH(INDEX(RelatedFeatures[First Sampling Feature Code],$A2247),SamplingFeatures[Feature Code],0),"0000"),
", RelationshipTypeCV:  ",CHAR(34),INDEX(RelatedFeatures[Relationship Type],$A2247),CHAR(34),
", RelatedFeatureID: *SamplingFeatureID",TEXT(MATCH(INDEX(RelatedFeatures[Second Sampling Feature Code],$A2247),SamplingFeatures[Feature Code],0),"0000"),
", SpatialOffsetID:  ",IF(INDEX(RelatedFeatures[Offset Number],$A2247)="","",CONCATENATE("*SpatialOffsetID",TEXT(INDEX(RelatedFeatures[Offset Number],$A2247),"0000"))),"}")))</f>
        <v>#REF!</v>
      </c>
      <c r="P2247" t="e">
        <f>IF(INDEX(Methods[Method Type],$A2247)="","",
CONCATENATE("  - &amp;MethodID",TEXT($A2247,"0000"),
" {","MethodTypeCV:  ",CHAR(34),INDEX(Methods[Method Type],$A2247),CHAR(34),
", MethodCode:  ",CHAR(34),INDEX(Methods[Method Code],$A2247),CHAR(34),
", MethodName:  ",CHAR(34),INDEX(Methods[Method Name],$A2247),CHAR(34),
", MethodDescription:  ",CHAR(34),INDEX(Methods[Method Description],$A2247),CHAR(34),
", MethodLink:  ",CHAR(34),INDEX(Methods[Method Link],$A2247),CHAR(34),
", OrganizationID: *OrganizationID",TEXT(MATCH(INDEX(Methods[Organization Name],$A2247),Organizations[Organization Name],0),"0000"),"}"))</f>
        <v>#REF!</v>
      </c>
      <c r="Q2247" t="e">
        <f>IF(INDEX(Variables[Variable Type],$A2247)="","",
CONCATENATE("  - &amp;VariableID",TEXT($A2247,"0000"),
" {","VariableTypeCV:  ",CHAR(34),INDEX(Variables[Variable Type],$A2247),CHAR(34),
", VariableCode:  ",CHAR(34),INDEX(Variables[Variable Code],$A2247),CHAR(34),
", VariableNameCV:  ",CHAR(34),INDEX(Variables[Variable Name],$A2247),CHAR(34),
", VariableDefinition:  ",CHAR(34),INDEX(Variables[Variable Definition],$A2247),CHAR(34),
", SpecciationCV:  ",CHAR(34),INDEX(Variables[Speciation],$A2247),CHAR(34),
", NoDataValue:  ",CHAR(34),INDEX(Variables[No Data Value],$A2247),CHAR(34),"}"))</f>
        <v>#REF!</v>
      </c>
    </row>
    <row r="2248" spans="1:17" x14ac:dyDescent="0.25">
      <c r="A2248">
        <v>2245</v>
      </c>
      <c r="D2248" t="e">
        <f>IF(INDEX(People[First Name],$A2248)="","",
CONCATENATE("  - &amp;PersonID",TEXT($A2248,"0000"),
" {","PersonFirstName:  ",CHAR(34),INDEX(People[First Name],$A2248),CHAR(34),
", PersonMiddleName:  ",CHAR(34),INDEX(People[Middle Name],$A2248),CHAR(34),
", PersonLastName:  ",CHAR(34),INDEX(People[Last Name],$A2248),CHAR(34),"}"))</f>
        <v>#REF!</v>
      </c>
      <c r="E2248" t="e">
        <f>IF(INDEX(Organizations[Organization Type '[CV']],$A2248)="","",
CONCATENATE("  - &amp;OrganizationID",TEXT($A2248,"0000"),
" {","OrganizationTypeCV:  ",CHAR(34),INDEX(Organizations[Organization Type '[CV']],$A2248),CHAR(34),
", OrganizationCode:  ",CHAR(34),INDEX(Organizations[Organization Code],$A2248),CHAR(34),
", OrganizationName:  ",CHAR(34),INDEX(Organizations[Organization Name],$A2248),CHAR(34),
", OrganizationDescription:  ",CHAR(34),INDEX(Organizations[Organization Description],$A2248),CHAR(34),
", OrganizationLink:  ",CHAR(34),INDEX(Organizations[Organization Link],$A2248),CHAR(34),"}"))</f>
        <v>#REF!</v>
      </c>
      <c r="F2248" t="e">
        <f>IF(INDEX(People[First Name],$A2248)="","",
CONCATENATE("  - &amp;AffiliationID",TEXT($A2248,"0000"),
" {PersonID: *PersonID",TEXT($A2248,"0000"),
", OrganizationID: *OrganizationID",TEXT(MATCH(INDEX(People[Organization Name],$A2248),Organizations[Organization Name],0),"0000"),
", IsPrimaryOrganizationContact: , AffiliationStartDate: , AffiliationEndDate: , PrimaryPhone: ",
", PrimaryEmail: ",CHAR(34),INDEX(People[Primary Email],$A2248),CHAR(34),
", PrimaryAddress: ",CHAR(34),INDEX(People[Primary Address],$A2248),CHAR(34),
", PersonLink: }"))</f>
        <v>#REF!</v>
      </c>
      <c r="H2248" t="e">
        <f>IF(COUNTA(CitationInformation)=0,"",IF(INDEX(AuthorList[Author Name],$A2248)="","",
CONCATENATE("  - &amp;AuthorListID",TEXT($A2248,"0000"),
"  {CitationID: *CitationID0001",
", PersonID: *PersonID",TEXT(MATCH(INDEX(AuthorList[Author Name],$A2248),People[Full Name],0),"0000"),
", AuthorOrder: ",INDEX(AuthorList[Author Number],$A2248),"}")))</f>
        <v>#REF!</v>
      </c>
      <c r="K2248" t="e">
        <f>IF(INDEX(SamplingFeatures[Feature Code],$A2248)="","",
CONCATENATE("  - &amp;SamplingFeatureID",TEXT($A2248,"0000"),
" {","SamplingFeatureUUID:  ",CHAR(34),INDEX(SamplingFeatures[Sampling Feature UUID],$A2248),CHAR(34),
", SamplingFeatureTypeCV:  ",CHAR(34),INDEX(SamplingFeatures[Sampling Feature Type],$A2248),CHAR(34),
", SamplingFeatureCode:  ",CHAR(34),INDEX(SamplingFeatures[Feature Code],$A2248),CHAR(34),
", SamplingFeatureName:  ",CHAR(34),INDEX(SamplingFeatures[Feature Name],$A2248),CHAR(34),
", SamplingFeatureDescription:  ",CHAR(34),INDEX(SamplingFeatures[Feature Description],$A2248),CHAR(34),
", SamplingFeatureGeotypeCV:  ",CHAR(34),INDEX(SamplingFeatures[Feature Geo Type],$A2248),CHAR(34),
", FeatureGeometry:  ",CHAR(34),INDEX(SamplingFeatures[Feature Geometry],$A2248),CHAR(34),
", Elevation_m:  ",CHAR(34),INDEX(SamplingFeatures[Elevation_m],$A2248),CHAR(34),
", ElevationDatumCV:  ",CHAR(34),ElevationDatum,CHAR(34),"}"))</f>
        <v>#REF!</v>
      </c>
      <c r="L2248" t="e">
        <f>IF(INDEX(SamplingFeatures[Sampling Feature Type],$A2248)&lt;&gt;"Site","",
CONCATENATE("  - &amp;SiteID",TEXT(SUMPRODUCT(--($L$3:$L2247&lt;&gt;"")),"0000"),
" {","SamplingFeatureID:  *SamplingFeatureID",TEXT($A2248,"0000"),
", SiteTypeCV:  ",CHAR(34),INDEX(Sites[Site Type],$A2248),CHAR(34),
", Latitude:  ",INDEX(Sites[Latitude],$A2248),
", Longitude:  ",INDEX(Sites[Longitude],$A2248),
", SRSName:  ",CHAR(34),LatLonDatum,CHAR(34),"}"))</f>
        <v>#REF!</v>
      </c>
      <c r="M2248" t="e">
        <f>IF(INDEX(SamplingFeatures[Sampling Feature Type],$A2248)&lt;&gt;"Specimen","",
CONCATENATE("  - &amp;SpecimenID",TEXT(SUMPRODUCT(--($M$3:$M2247&lt;&gt;"")),"0000"),
" {","SamplingFeatureID:  *SamplingFeatureID",TEXT($A2248,"0000"),
", SpecimenTypeCV:  ",CHAR(34),INDEX(Specimens[Specimen Type],$A2248),CHAR(34),
", SpecimenMediumCV:  ",INDEX(Specimens[Specimen Medium],$A2248),
", IsFieldSpecimen:  ",CHAR(34),INDEX(Specimens[Is Field Specimen?],$A2248),CHAR(34),"}"))</f>
        <v>#REF!</v>
      </c>
      <c r="N2248" t="e">
        <f>IF(COUNTA(SpatialOffsets[])=0,"", IF(INDEX(SpatialOffsets[Spatial Offset Type],$A2248)="","",
CONCATENATE("  - &amp;SpatialOffsetID",TEXT($A2248,"0000"),
" {","SpatialOffsetTypeCV:  ",CHAR(34),INDEX(SpatialOffsets[Spatial Offset Type],$A2248),CHAR(34),
", Offset1Value:  ",INDEX(SpatialOffsets[Offset 1 Value],$A2248),
", Offset1UnitID:  ",CHAR(34),INDEX(SpatialOffsets[Offset 1 Unit],$A2248),CHAR(34),
", Offset2Value:  ",INDEX(SpatialOffsets[Offset 2 Value],$A2248),
", Offset2UnitID:  ",CHAR(34),INDEX(SpatialOffsets[Offset 2 Unit],$A2248),CHAR(34),
", Offset3Value:  ",INDEX(SpatialOffsets[Offset 3 Value],$A2248),
", Offset3UnitID:  ",CHAR(34),INDEX(SpatialOffsets[Offset 3 Unit],$A2248),CHAR(34),,"}")))</f>
        <v>#REF!</v>
      </c>
      <c r="O2248" t="e">
        <f>IF(COUNTA(RelatedFeatures[])=0,"", IF(INDEX(RelatedFeatures[First Sampling Feature Code],$A2248)="","",
CONCATENATE("  - &amp;RelationID",TEXT($A2248,"0000"),
" {","SamplingFeatureID:  *SamplingFeatureID",TEXT(MATCH(INDEX(RelatedFeatures[First Sampling Feature Code],$A2248),SamplingFeatures[Feature Code],0),"0000"),
", RelationshipTypeCV:  ",CHAR(34),INDEX(RelatedFeatures[Relationship Type],$A2248),CHAR(34),
", RelatedFeatureID: *SamplingFeatureID",TEXT(MATCH(INDEX(RelatedFeatures[Second Sampling Feature Code],$A2248),SamplingFeatures[Feature Code],0),"0000"),
", SpatialOffsetID:  ",IF(INDEX(RelatedFeatures[Offset Number],$A2248)="","",CONCATENATE("*SpatialOffsetID",TEXT(INDEX(RelatedFeatures[Offset Number],$A2248),"0000"))),"}")))</f>
        <v>#REF!</v>
      </c>
      <c r="P2248" t="e">
        <f>IF(INDEX(Methods[Method Type],$A2248)="","",
CONCATENATE("  - &amp;MethodID",TEXT($A2248,"0000"),
" {","MethodTypeCV:  ",CHAR(34),INDEX(Methods[Method Type],$A2248),CHAR(34),
", MethodCode:  ",CHAR(34),INDEX(Methods[Method Code],$A2248),CHAR(34),
", MethodName:  ",CHAR(34),INDEX(Methods[Method Name],$A2248),CHAR(34),
", MethodDescription:  ",CHAR(34),INDEX(Methods[Method Description],$A2248),CHAR(34),
", MethodLink:  ",CHAR(34),INDEX(Methods[Method Link],$A2248),CHAR(34),
", OrganizationID: *OrganizationID",TEXT(MATCH(INDEX(Methods[Organization Name],$A2248),Organizations[Organization Name],0),"0000"),"}"))</f>
        <v>#REF!</v>
      </c>
      <c r="Q2248" t="e">
        <f>IF(INDEX(Variables[Variable Type],$A2248)="","",
CONCATENATE("  - &amp;VariableID",TEXT($A2248,"0000"),
" {","VariableTypeCV:  ",CHAR(34),INDEX(Variables[Variable Type],$A2248),CHAR(34),
", VariableCode:  ",CHAR(34),INDEX(Variables[Variable Code],$A2248),CHAR(34),
", VariableNameCV:  ",CHAR(34),INDEX(Variables[Variable Name],$A2248),CHAR(34),
", VariableDefinition:  ",CHAR(34),INDEX(Variables[Variable Definition],$A2248),CHAR(34),
", SpecciationCV:  ",CHAR(34),INDEX(Variables[Speciation],$A2248),CHAR(34),
", NoDataValue:  ",CHAR(34),INDEX(Variables[No Data Value],$A2248),CHAR(34),"}"))</f>
        <v>#REF!</v>
      </c>
    </row>
    <row r="2249" spans="1:17" x14ac:dyDescent="0.25">
      <c r="A2249">
        <v>2246</v>
      </c>
      <c r="D2249" t="e">
        <f>IF(INDEX(People[First Name],$A2249)="","",
CONCATENATE("  - &amp;PersonID",TEXT($A2249,"0000"),
" {","PersonFirstName:  ",CHAR(34),INDEX(People[First Name],$A2249),CHAR(34),
", PersonMiddleName:  ",CHAR(34),INDEX(People[Middle Name],$A2249),CHAR(34),
", PersonLastName:  ",CHAR(34),INDEX(People[Last Name],$A2249),CHAR(34),"}"))</f>
        <v>#REF!</v>
      </c>
      <c r="E2249" t="e">
        <f>IF(INDEX(Organizations[Organization Type '[CV']],$A2249)="","",
CONCATENATE("  - &amp;OrganizationID",TEXT($A2249,"0000"),
" {","OrganizationTypeCV:  ",CHAR(34),INDEX(Organizations[Organization Type '[CV']],$A2249),CHAR(34),
", OrganizationCode:  ",CHAR(34),INDEX(Organizations[Organization Code],$A2249),CHAR(34),
", OrganizationName:  ",CHAR(34),INDEX(Organizations[Organization Name],$A2249),CHAR(34),
", OrganizationDescription:  ",CHAR(34),INDEX(Organizations[Organization Description],$A2249),CHAR(34),
", OrganizationLink:  ",CHAR(34),INDEX(Organizations[Organization Link],$A2249),CHAR(34),"}"))</f>
        <v>#REF!</v>
      </c>
      <c r="F2249" t="e">
        <f>IF(INDEX(People[First Name],$A2249)="","",
CONCATENATE("  - &amp;AffiliationID",TEXT($A2249,"0000"),
" {PersonID: *PersonID",TEXT($A2249,"0000"),
", OrganizationID: *OrganizationID",TEXT(MATCH(INDEX(People[Organization Name],$A2249),Organizations[Organization Name],0),"0000"),
", IsPrimaryOrganizationContact: , AffiliationStartDate: , AffiliationEndDate: , PrimaryPhone: ",
", PrimaryEmail: ",CHAR(34),INDEX(People[Primary Email],$A2249),CHAR(34),
", PrimaryAddress: ",CHAR(34),INDEX(People[Primary Address],$A2249),CHAR(34),
", PersonLink: }"))</f>
        <v>#REF!</v>
      </c>
      <c r="H2249" t="e">
        <f>IF(COUNTA(CitationInformation)=0,"",IF(INDEX(AuthorList[Author Name],$A2249)="","",
CONCATENATE("  - &amp;AuthorListID",TEXT($A2249,"0000"),
"  {CitationID: *CitationID0001",
", PersonID: *PersonID",TEXT(MATCH(INDEX(AuthorList[Author Name],$A2249),People[Full Name],0),"0000"),
", AuthorOrder: ",INDEX(AuthorList[Author Number],$A2249),"}")))</f>
        <v>#REF!</v>
      </c>
      <c r="K2249" t="e">
        <f>IF(INDEX(SamplingFeatures[Feature Code],$A2249)="","",
CONCATENATE("  - &amp;SamplingFeatureID",TEXT($A2249,"0000"),
" {","SamplingFeatureUUID:  ",CHAR(34),INDEX(SamplingFeatures[Sampling Feature UUID],$A2249),CHAR(34),
", SamplingFeatureTypeCV:  ",CHAR(34),INDEX(SamplingFeatures[Sampling Feature Type],$A2249),CHAR(34),
", SamplingFeatureCode:  ",CHAR(34),INDEX(SamplingFeatures[Feature Code],$A2249),CHAR(34),
", SamplingFeatureName:  ",CHAR(34),INDEX(SamplingFeatures[Feature Name],$A2249),CHAR(34),
", SamplingFeatureDescription:  ",CHAR(34),INDEX(SamplingFeatures[Feature Description],$A2249),CHAR(34),
", SamplingFeatureGeotypeCV:  ",CHAR(34),INDEX(SamplingFeatures[Feature Geo Type],$A2249),CHAR(34),
", FeatureGeometry:  ",CHAR(34),INDEX(SamplingFeatures[Feature Geometry],$A2249),CHAR(34),
", Elevation_m:  ",CHAR(34),INDEX(SamplingFeatures[Elevation_m],$A2249),CHAR(34),
", ElevationDatumCV:  ",CHAR(34),ElevationDatum,CHAR(34),"}"))</f>
        <v>#REF!</v>
      </c>
      <c r="L2249" t="e">
        <f>IF(INDEX(SamplingFeatures[Sampling Feature Type],$A2249)&lt;&gt;"Site","",
CONCATENATE("  - &amp;SiteID",TEXT(SUMPRODUCT(--($L$3:$L2248&lt;&gt;"")),"0000"),
" {","SamplingFeatureID:  *SamplingFeatureID",TEXT($A2249,"0000"),
", SiteTypeCV:  ",CHAR(34),INDEX(Sites[Site Type],$A2249),CHAR(34),
", Latitude:  ",INDEX(Sites[Latitude],$A2249),
", Longitude:  ",INDEX(Sites[Longitude],$A2249),
", SRSName:  ",CHAR(34),LatLonDatum,CHAR(34),"}"))</f>
        <v>#REF!</v>
      </c>
      <c r="M2249" t="e">
        <f>IF(INDEX(SamplingFeatures[Sampling Feature Type],$A2249)&lt;&gt;"Specimen","",
CONCATENATE("  - &amp;SpecimenID",TEXT(SUMPRODUCT(--($M$3:$M2248&lt;&gt;"")),"0000"),
" {","SamplingFeatureID:  *SamplingFeatureID",TEXT($A2249,"0000"),
", SpecimenTypeCV:  ",CHAR(34),INDEX(Specimens[Specimen Type],$A2249),CHAR(34),
", SpecimenMediumCV:  ",INDEX(Specimens[Specimen Medium],$A2249),
", IsFieldSpecimen:  ",CHAR(34),INDEX(Specimens[Is Field Specimen?],$A2249),CHAR(34),"}"))</f>
        <v>#REF!</v>
      </c>
      <c r="N2249" t="e">
        <f>IF(COUNTA(SpatialOffsets[])=0,"", IF(INDEX(SpatialOffsets[Spatial Offset Type],$A2249)="","",
CONCATENATE("  - &amp;SpatialOffsetID",TEXT($A2249,"0000"),
" {","SpatialOffsetTypeCV:  ",CHAR(34),INDEX(SpatialOffsets[Spatial Offset Type],$A2249),CHAR(34),
", Offset1Value:  ",INDEX(SpatialOffsets[Offset 1 Value],$A2249),
", Offset1UnitID:  ",CHAR(34),INDEX(SpatialOffsets[Offset 1 Unit],$A2249),CHAR(34),
", Offset2Value:  ",INDEX(SpatialOffsets[Offset 2 Value],$A2249),
", Offset2UnitID:  ",CHAR(34),INDEX(SpatialOffsets[Offset 2 Unit],$A2249),CHAR(34),
", Offset3Value:  ",INDEX(SpatialOffsets[Offset 3 Value],$A2249),
", Offset3UnitID:  ",CHAR(34),INDEX(SpatialOffsets[Offset 3 Unit],$A2249),CHAR(34),,"}")))</f>
        <v>#REF!</v>
      </c>
      <c r="O2249" t="e">
        <f>IF(COUNTA(RelatedFeatures[])=0,"", IF(INDEX(RelatedFeatures[First Sampling Feature Code],$A2249)="","",
CONCATENATE("  - &amp;RelationID",TEXT($A2249,"0000"),
" {","SamplingFeatureID:  *SamplingFeatureID",TEXT(MATCH(INDEX(RelatedFeatures[First Sampling Feature Code],$A2249),SamplingFeatures[Feature Code],0),"0000"),
", RelationshipTypeCV:  ",CHAR(34),INDEX(RelatedFeatures[Relationship Type],$A2249),CHAR(34),
", RelatedFeatureID: *SamplingFeatureID",TEXT(MATCH(INDEX(RelatedFeatures[Second Sampling Feature Code],$A2249),SamplingFeatures[Feature Code],0),"0000"),
", SpatialOffsetID:  ",IF(INDEX(RelatedFeatures[Offset Number],$A2249)="","",CONCATENATE("*SpatialOffsetID",TEXT(INDEX(RelatedFeatures[Offset Number],$A2249),"0000"))),"}")))</f>
        <v>#REF!</v>
      </c>
      <c r="P2249" t="e">
        <f>IF(INDEX(Methods[Method Type],$A2249)="","",
CONCATENATE("  - &amp;MethodID",TEXT($A2249,"0000"),
" {","MethodTypeCV:  ",CHAR(34),INDEX(Methods[Method Type],$A2249),CHAR(34),
", MethodCode:  ",CHAR(34),INDEX(Methods[Method Code],$A2249),CHAR(34),
", MethodName:  ",CHAR(34),INDEX(Methods[Method Name],$A2249),CHAR(34),
", MethodDescription:  ",CHAR(34),INDEX(Methods[Method Description],$A2249),CHAR(34),
", MethodLink:  ",CHAR(34),INDEX(Methods[Method Link],$A2249),CHAR(34),
", OrganizationID: *OrganizationID",TEXT(MATCH(INDEX(Methods[Organization Name],$A2249),Organizations[Organization Name],0),"0000"),"}"))</f>
        <v>#REF!</v>
      </c>
      <c r="Q2249" t="e">
        <f>IF(INDEX(Variables[Variable Type],$A2249)="","",
CONCATENATE("  - &amp;VariableID",TEXT($A2249,"0000"),
" {","VariableTypeCV:  ",CHAR(34),INDEX(Variables[Variable Type],$A2249),CHAR(34),
", VariableCode:  ",CHAR(34),INDEX(Variables[Variable Code],$A2249),CHAR(34),
", VariableNameCV:  ",CHAR(34),INDEX(Variables[Variable Name],$A2249),CHAR(34),
", VariableDefinition:  ",CHAR(34),INDEX(Variables[Variable Definition],$A2249),CHAR(34),
", SpecciationCV:  ",CHAR(34),INDEX(Variables[Speciation],$A2249),CHAR(34),
", NoDataValue:  ",CHAR(34),INDEX(Variables[No Data Value],$A2249),CHAR(34),"}"))</f>
        <v>#REF!</v>
      </c>
    </row>
    <row r="2250" spans="1:17" x14ac:dyDescent="0.25">
      <c r="A2250">
        <v>2247</v>
      </c>
      <c r="D2250" t="e">
        <f>IF(INDEX(People[First Name],$A2250)="","",
CONCATENATE("  - &amp;PersonID",TEXT($A2250,"0000"),
" {","PersonFirstName:  ",CHAR(34),INDEX(People[First Name],$A2250),CHAR(34),
", PersonMiddleName:  ",CHAR(34),INDEX(People[Middle Name],$A2250),CHAR(34),
", PersonLastName:  ",CHAR(34),INDEX(People[Last Name],$A2250),CHAR(34),"}"))</f>
        <v>#REF!</v>
      </c>
      <c r="E2250" t="e">
        <f>IF(INDEX(Organizations[Organization Type '[CV']],$A2250)="","",
CONCATENATE("  - &amp;OrganizationID",TEXT($A2250,"0000"),
" {","OrganizationTypeCV:  ",CHAR(34),INDEX(Organizations[Organization Type '[CV']],$A2250),CHAR(34),
", OrganizationCode:  ",CHAR(34),INDEX(Organizations[Organization Code],$A2250),CHAR(34),
", OrganizationName:  ",CHAR(34),INDEX(Organizations[Organization Name],$A2250),CHAR(34),
", OrganizationDescription:  ",CHAR(34),INDEX(Organizations[Organization Description],$A2250),CHAR(34),
", OrganizationLink:  ",CHAR(34),INDEX(Organizations[Organization Link],$A2250),CHAR(34),"}"))</f>
        <v>#REF!</v>
      </c>
      <c r="F2250" t="e">
        <f>IF(INDEX(People[First Name],$A2250)="","",
CONCATENATE("  - &amp;AffiliationID",TEXT($A2250,"0000"),
" {PersonID: *PersonID",TEXT($A2250,"0000"),
", OrganizationID: *OrganizationID",TEXT(MATCH(INDEX(People[Organization Name],$A2250),Organizations[Organization Name],0),"0000"),
", IsPrimaryOrganizationContact: , AffiliationStartDate: , AffiliationEndDate: , PrimaryPhone: ",
", PrimaryEmail: ",CHAR(34),INDEX(People[Primary Email],$A2250),CHAR(34),
", PrimaryAddress: ",CHAR(34),INDEX(People[Primary Address],$A2250),CHAR(34),
", PersonLink: }"))</f>
        <v>#REF!</v>
      </c>
      <c r="H2250" t="e">
        <f>IF(COUNTA(CitationInformation)=0,"",IF(INDEX(AuthorList[Author Name],$A2250)="","",
CONCATENATE("  - &amp;AuthorListID",TEXT($A2250,"0000"),
"  {CitationID: *CitationID0001",
", PersonID: *PersonID",TEXT(MATCH(INDEX(AuthorList[Author Name],$A2250),People[Full Name],0),"0000"),
", AuthorOrder: ",INDEX(AuthorList[Author Number],$A2250),"}")))</f>
        <v>#REF!</v>
      </c>
      <c r="K2250" t="e">
        <f>IF(INDEX(SamplingFeatures[Feature Code],$A2250)="","",
CONCATENATE("  - &amp;SamplingFeatureID",TEXT($A2250,"0000"),
" {","SamplingFeatureUUID:  ",CHAR(34),INDEX(SamplingFeatures[Sampling Feature UUID],$A2250),CHAR(34),
", SamplingFeatureTypeCV:  ",CHAR(34),INDEX(SamplingFeatures[Sampling Feature Type],$A2250),CHAR(34),
", SamplingFeatureCode:  ",CHAR(34),INDEX(SamplingFeatures[Feature Code],$A2250),CHAR(34),
", SamplingFeatureName:  ",CHAR(34),INDEX(SamplingFeatures[Feature Name],$A2250),CHAR(34),
", SamplingFeatureDescription:  ",CHAR(34),INDEX(SamplingFeatures[Feature Description],$A2250),CHAR(34),
", SamplingFeatureGeotypeCV:  ",CHAR(34),INDEX(SamplingFeatures[Feature Geo Type],$A2250),CHAR(34),
", FeatureGeometry:  ",CHAR(34),INDEX(SamplingFeatures[Feature Geometry],$A2250),CHAR(34),
", Elevation_m:  ",CHAR(34),INDEX(SamplingFeatures[Elevation_m],$A2250),CHAR(34),
", ElevationDatumCV:  ",CHAR(34),ElevationDatum,CHAR(34),"}"))</f>
        <v>#REF!</v>
      </c>
      <c r="L2250" t="e">
        <f>IF(INDEX(SamplingFeatures[Sampling Feature Type],$A2250)&lt;&gt;"Site","",
CONCATENATE("  - &amp;SiteID",TEXT(SUMPRODUCT(--($L$3:$L2249&lt;&gt;"")),"0000"),
" {","SamplingFeatureID:  *SamplingFeatureID",TEXT($A2250,"0000"),
", SiteTypeCV:  ",CHAR(34),INDEX(Sites[Site Type],$A2250),CHAR(34),
", Latitude:  ",INDEX(Sites[Latitude],$A2250),
", Longitude:  ",INDEX(Sites[Longitude],$A2250),
", SRSName:  ",CHAR(34),LatLonDatum,CHAR(34),"}"))</f>
        <v>#REF!</v>
      </c>
      <c r="M2250" t="e">
        <f>IF(INDEX(SamplingFeatures[Sampling Feature Type],$A2250)&lt;&gt;"Specimen","",
CONCATENATE("  - &amp;SpecimenID",TEXT(SUMPRODUCT(--($M$3:$M2249&lt;&gt;"")),"0000"),
" {","SamplingFeatureID:  *SamplingFeatureID",TEXT($A2250,"0000"),
", SpecimenTypeCV:  ",CHAR(34),INDEX(Specimens[Specimen Type],$A2250),CHAR(34),
", SpecimenMediumCV:  ",INDEX(Specimens[Specimen Medium],$A2250),
", IsFieldSpecimen:  ",CHAR(34),INDEX(Specimens[Is Field Specimen?],$A2250),CHAR(34),"}"))</f>
        <v>#REF!</v>
      </c>
      <c r="N2250" t="e">
        <f>IF(COUNTA(SpatialOffsets[])=0,"", IF(INDEX(SpatialOffsets[Spatial Offset Type],$A2250)="","",
CONCATENATE("  - &amp;SpatialOffsetID",TEXT($A2250,"0000"),
" {","SpatialOffsetTypeCV:  ",CHAR(34),INDEX(SpatialOffsets[Spatial Offset Type],$A2250),CHAR(34),
", Offset1Value:  ",INDEX(SpatialOffsets[Offset 1 Value],$A2250),
", Offset1UnitID:  ",CHAR(34),INDEX(SpatialOffsets[Offset 1 Unit],$A2250),CHAR(34),
", Offset2Value:  ",INDEX(SpatialOffsets[Offset 2 Value],$A2250),
", Offset2UnitID:  ",CHAR(34),INDEX(SpatialOffsets[Offset 2 Unit],$A2250),CHAR(34),
", Offset3Value:  ",INDEX(SpatialOffsets[Offset 3 Value],$A2250),
", Offset3UnitID:  ",CHAR(34),INDEX(SpatialOffsets[Offset 3 Unit],$A2250),CHAR(34),,"}")))</f>
        <v>#REF!</v>
      </c>
      <c r="O2250" t="e">
        <f>IF(COUNTA(RelatedFeatures[])=0,"", IF(INDEX(RelatedFeatures[First Sampling Feature Code],$A2250)="","",
CONCATENATE("  - &amp;RelationID",TEXT($A2250,"0000"),
" {","SamplingFeatureID:  *SamplingFeatureID",TEXT(MATCH(INDEX(RelatedFeatures[First Sampling Feature Code],$A2250),SamplingFeatures[Feature Code],0),"0000"),
", RelationshipTypeCV:  ",CHAR(34),INDEX(RelatedFeatures[Relationship Type],$A2250),CHAR(34),
", RelatedFeatureID: *SamplingFeatureID",TEXT(MATCH(INDEX(RelatedFeatures[Second Sampling Feature Code],$A2250),SamplingFeatures[Feature Code],0),"0000"),
", SpatialOffsetID:  ",IF(INDEX(RelatedFeatures[Offset Number],$A2250)="","",CONCATENATE("*SpatialOffsetID",TEXT(INDEX(RelatedFeatures[Offset Number],$A2250),"0000"))),"}")))</f>
        <v>#REF!</v>
      </c>
      <c r="P2250" t="e">
        <f>IF(INDEX(Methods[Method Type],$A2250)="","",
CONCATENATE("  - &amp;MethodID",TEXT($A2250,"0000"),
" {","MethodTypeCV:  ",CHAR(34),INDEX(Methods[Method Type],$A2250),CHAR(34),
", MethodCode:  ",CHAR(34),INDEX(Methods[Method Code],$A2250),CHAR(34),
", MethodName:  ",CHAR(34),INDEX(Methods[Method Name],$A2250),CHAR(34),
", MethodDescription:  ",CHAR(34),INDEX(Methods[Method Description],$A2250),CHAR(34),
", MethodLink:  ",CHAR(34),INDEX(Methods[Method Link],$A2250),CHAR(34),
", OrganizationID: *OrganizationID",TEXT(MATCH(INDEX(Methods[Organization Name],$A2250),Organizations[Organization Name],0),"0000"),"}"))</f>
        <v>#REF!</v>
      </c>
      <c r="Q2250" t="e">
        <f>IF(INDEX(Variables[Variable Type],$A2250)="","",
CONCATENATE("  - &amp;VariableID",TEXT($A2250,"0000"),
" {","VariableTypeCV:  ",CHAR(34),INDEX(Variables[Variable Type],$A2250),CHAR(34),
", VariableCode:  ",CHAR(34),INDEX(Variables[Variable Code],$A2250),CHAR(34),
", VariableNameCV:  ",CHAR(34),INDEX(Variables[Variable Name],$A2250),CHAR(34),
", VariableDefinition:  ",CHAR(34),INDEX(Variables[Variable Definition],$A2250),CHAR(34),
", SpecciationCV:  ",CHAR(34),INDEX(Variables[Speciation],$A2250),CHAR(34),
", NoDataValue:  ",CHAR(34),INDEX(Variables[No Data Value],$A2250),CHAR(34),"}"))</f>
        <v>#REF!</v>
      </c>
    </row>
    <row r="2251" spans="1:17" x14ac:dyDescent="0.25">
      <c r="A2251">
        <v>2248</v>
      </c>
      <c r="D2251" t="e">
        <f>IF(INDEX(People[First Name],$A2251)="","",
CONCATENATE("  - &amp;PersonID",TEXT($A2251,"0000"),
" {","PersonFirstName:  ",CHAR(34),INDEX(People[First Name],$A2251),CHAR(34),
", PersonMiddleName:  ",CHAR(34),INDEX(People[Middle Name],$A2251),CHAR(34),
", PersonLastName:  ",CHAR(34),INDEX(People[Last Name],$A2251),CHAR(34),"}"))</f>
        <v>#REF!</v>
      </c>
      <c r="E2251" t="e">
        <f>IF(INDEX(Organizations[Organization Type '[CV']],$A2251)="","",
CONCATENATE("  - &amp;OrganizationID",TEXT($A2251,"0000"),
" {","OrganizationTypeCV:  ",CHAR(34),INDEX(Organizations[Organization Type '[CV']],$A2251),CHAR(34),
", OrganizationCode:  ",CHAR(34),INDEX(Organizations[Organization Code],$A2251),CHAR(34),
", OrganizationName:  ",CHAR(34),INDEX(Organizations[Organization Name],$A2251),CHAR(34),
", OrganizationDescription:  ",CHAR(34),INDEX(Organizations[Organization Description],$A2251),CHAR(34),
", OrganizationLink:  ",CHAR(34),INDEX(Organizations[Organization Link],$A2251),CHAR(34),"}"))</f>
        <v>#REF!</v>
      </c>
      <c r="F2251" t="e">
        <f>IF(INDEX(People[First Name],$A2251)="","",
CONCATENATE("  - &amp;AffiliationID",TEXT($A2251,"0000"),
" {PersonID: *PersonID",TEXT($A2251,"0000"),
", OrganizationID: *OrganizationID",TEXT(MATCH(INDEX(People[Organization Name],$A2251),Organizations[Organization Name],0),"0000"),
", IsPrimaryOrganizationContact: , AffiliationStartDate: , AffiliationEndDate: , PrimaryPhone: ",
", PrimaryEmail: ",CHAR(34),INDEX(People[Primary Email],$A2251),CHAR(34),
", PrimaryAddress: ",CHAR(34),INDEX(People[Primary Address],$A2251),CHAR(34),
", PersonLink: }"))</f>
        <v>#REF!</v>
      </c>
      <c r="H2251" t="e">
        <f>IF(COUNTA(CitationInformation)=0,"",IF(INDEX(AuthorList[Author Name],$A2251)="","",
CONCATENATE("  - &amp;AuthorListID",TEXT($A2251,"0000"),
"  {CitationID: *CitationID0001",
", PersonID: *PersonID",TEXT(MATCH(INDEX(AuthorList[Author Name],$A2251),People[Full Name],0),"0000"),
", AuthorOrder: ",INDEX(AuthorList[Author Number],$A2251),"}")))</f>
        <v>#REF!</v>
      </c>
      <c r="K2251" t="e">
        <f>IF(INDEX(SamplingFeatures[Feature Code],$A2251)="","",
CONCATENATE("  - &amp;SamplingFeatureID",TEXT($A2251,"0000"),
" {","SamplingFeatureUUID:  ",CHAR(34),INDEX(SamplingFeatures[Sampling Feature UUID],$A2251),CHAR(34),
", SamplingFeatureTypeCV:  ",CHAR(34),INDEX(SamplingFeatures[Sampling Feature Type],$A2251),CHAR(34),
", SamplingFeatureCode:  ",CHAR(34),INDEX(SamplingFeatures[Feature Code],$A2251),CHAR(34),
", SamplingFeatureName:  ",CHAR(34),INDEX(SamplingFeatures[Feature Name],$A2251),CHAR(34),
", SamplingFeatureDescription:  ",CHAR(34),INDEX(SamplingFeatures[Feature Description],$A2251),CHAR(34),
", SamplingFeatureGeotypeCV:  ",CHAR(34),INDEX(SamplingFeatures[Feature Geo Type],$A2251),CHAR(34),
", FeatureGeometry:  ",CHAR(34),INDEX(SamplingFeatures[Feature Geometry],$A2251),CHAR(34),
", Elevation_m:  ",CHAR(34),INDEX(SamplingFeatures[Elevation_m],$A2251),CHAR(34),
", ElevationDatumCV:  ",CHAR(34),ElevationDatum,CHAR(34),"}"))</f>
        <v>#REF!</v>
      </c>
      <c r="L2251" t="e">
        <f>IF(INDEX(SamplingFeatures[Sampling Feature Type],$A2251)&lt;&gt;"Site","",
CONCATENATE("  - &amp;SiteID",TEXT(SUMPRODUCT(--($L$3:$L2250&lt;&gt;"")),"0000"),
" {","SamplingFeatureID:  *SamplingFeatureID",TEXT($A2251,"0000"),
", SiteTypeCV:  ",CHAR(34),INDEX(Sites[Site Type],$A2251),CHAR(34),
", Latitude:  ",INDEX(Sites[Latitude],$A2251),
", Longitude:  ",INDEX(Sites[Longitude],$A2251),
", SRSName:  ",CHAR(34),LatLonDatum,CHAR(34),"}"))</f>
        <v>#REF!</v>
      </c>
      <c r="M2251" t="e">
        <f>IF(INDEX(SamplingFeatures[Sampling Feature Type],$A2251)&lt;&gt;"Specimen","",
CONCATENATE("  - &amp;SpecimenID",TEXT(SUMPRODUCT(--($M$3:$M2250&lt;&gt;"")),"0000"),
" {","SamplingFeatureID:  *SamplingFeatureID",TEXT($A2251,"0000"),
", SpecimenTypeCV:  ",CHAR(34),INDEX(Specimens[Specimen Type],$A2251),CHAR(34),
", SpecimenMediumCV:  ",INDEX(Specimens[Specimen Medium],$A2251),
", IsFieldSpecimen:  ",CHAR(34),INDEX(Specimens[Is Field Specimen?],$A2251),CHAR(34),"}"))</f>
        <v>#REF!</v>
      </c>
      <c r="N2251" t="e">
        <f>IF(COUNTA(SpatialOffsets[])=0,"", IF(INDEX(SpatialOffsets[Spatial Offset Type],$A2251)="","",
CONCATENATE("  - &amp;SpatialOffsetID",TEXT($A2251,"0000"),
" {","SpatialOffsetTypeCV:  ",CHAR(34),INDEX(SpatialOffsets[Spatial Offset Type],$A2251),CHAR(34),
", Offset1Value:  ",INDEX(SpatialOffsets[Offset 1 Value],$A2251),
", Offset1UnitID:  ",CHAR(34),INDEX(SpatialOffsets[Offset 1 Unit],$A2251),CHAR(34),
", Offset2Value:  ",INDEX(SpatialOffsets[Offset 2 Value],$A2251),
", Offset2UnitID:  ",CHAR(34),INDEX(SpatialOffsets[Offset 2 Unit],$A2251),CHAR(34),
", Offset3Value:  ",INDEX(SpatialOffsets[Offset 3 Value],$A2251),
", Offset3UnitID:  ",CHAR(34),INDEX(SpatialOffsets[Offset 3 Unit],$A2251),CHAR(34),,"}")))</f>
        <v>#REF!</v>
      </c>
      <c r="O2251" t="e">
        <f>IF(COUNTA(RelatedFeatures[])=0,"", IF(INDEX(RelatedFeatures[First Sampling Feature Code],$A2251)="","",
CONCATENATE("  - &amp;RelationID",TEXT($A2251,"0000"),
" {","SamplingFeatureID:  *SamplingFeatureID",TEXT(MATCH(INDEX(RelatedFeatures[First Sampling Feature Code],$A2251),SamplingFeatures[Feature Code],0),"0000"),
", RelationshipTypeCV:  ",CHAR(34),INDEX(RelatedFeatures[Relationship Type],$A2251),CHAR(34),
", RelatedFeatureID: *SamplingFeatureID",TEXT(MATCH(INDEX(RelatedFeatures[Second Sampling Feature Code],$A2251),SamplingFeatures[Feature Code],0),"0000"),
", SpatialOffsetID:  ",IF(INDEX(RelatedFeatures[Offset Number],$A2251)="","",CONCATENATE("*SpatialOffsetID",TEXT(INDEX(RelatedFeatures[Offset Number],$A2251),"0000"))),"}")))</f>
        <v>#REF!</v>
      </c>
      <c r="P2251" t="e">
        <f>IF(INDEX(Methods[Method Type],$A2251)="","",
CONCATENATE("  - &amp;MethodID",TEXT($A2251,"0000"),
" {","MethodTypeCV:  ",CHAR(34),INDEX(Methods[Method Type],$A2251),CHAR(34),
", MethodCode:  ",CHAR(34),INDEX(Methods[Method Code],$A2251),CHAR(34),
", MethodName:  ",CHAR(34),INDEX(Methods[Method Name],$A2251),CHAR(34),
", MethodDescription:  ",CHAR(34),INDEX(Methods[Method Description],$A2251),CHAR(34),
", MethodLink:  ",CHAR(34),INDEX(Methods[Method Link],$A2251),CHAR(34),
", OrganizationID: *OrganizationID",TEXT(MATCH(INDEX(Methods[Organization Name],$A2251),Organizations[Organization Name],0),"0000"),"}"))</f>
        <v>#REF!</v>
      </c>
      <c r="Q2251" t="e">
        <f>IF(INDEX(Variables[Variable Type],$A2251)="","",
CONCATENATE("  - &amp;VariableID",TEXT($A2251,"0000"),
" {","VariableTypeCV:  ",CHAR(34),INDEX(Variables[Variable Type],$A2251),CHAR(34),
", VariableCode:  ",CHAR(34),INDEX(Variables[Variable Code],$A2251),CHAR(34),
", VariableNameCV:  ",CHAR(34),INDEX(Variables[Variable Name],$A2251),CHAR(34),
", VariableDefinition:  ",CHAR(34),INDEX(Variables[Variable Definition],$A2251),CHAR(34),
", SpecciationCV:  ",CHAR(34),INDEX(Variables[Speciation],$A2251),CHAR(34),
", NoDataValue:  ",CHAR(34),INDEX(Variables[No Data Value],$A2251),CHAR(34),"}"))</f>
        <v>#REF!</v>
      </c>
    </row>
    <row r="2252" spans="1:17" x14ac:dyDescent="0.25">
      <c r="A2252">
        <v>2249</v>
      </c>
      <c r="D2252" t="e">
        <f>IF(INDEX(People[First Name],$A2252)="","",
CONCATENATE("  - &amp;PersonID",TEXT($A2252,"0000"),
" {","PersonFirstName:  ",CHAR(34),INDEX(People[First Name],$A2252),CHAR(34),
", PersonMiddleName:  ",CHAR(34),INDEX(People[Middle Name],$A2252),CHAR(34),
", PersonLastName:  ",CHAR(34),INDEX(People[Last Name],$A2252),CHAR(34),"}"))</f>
        <v>#REF!</v>
      </c>
      <c r="E2252" t="e">
        <f>IF(INDEX(Organizations[Organization Type '[CV']],$A2252)="","",
CONCATENATE("  - &amp;OrganizationID",TEXT($A2252,"0000"),
" {","OrganizationTypeCV:  ",CHAR(34),INDEX(Organizations[Organization Type '[CV']],$A2252),CHAR(34),
", OrganizationCode:  ",CHAR(34),INDEX(Organizations[Organization Code],$A2252),CHAR(34),
", OrganizationName:  ",CHAR(34),INDEX(Organizations[Organization Name],$A2252),CHAR(34),
", OrganizationDescription:  ",CHAR(34),INDEX(Organizations[Organization Description],$A2252),CHAR(34),
", OrganizationLink:  ",CHAR(34),INDEX(Organizations[Organization Link],$A2252),CHAR(34),"}"))</f>
        <v>#REF!</v>
      </c>
      <c r="F2252" t="e">
        <f>IF(INDEX(People[First Name],$A2252)="","",
CONCATENATE("  - &amp;AffiliationID",TEXT($A2252,"0000"),
" {PersonID: *PersonID",TEXT($A2252,"0000"),
", OrganizationID: *OrganizationID",TEXT(MATCH(INDEX(People[Organization Name],$A2252),Organizations[Organization Name],0),"0000"),
", IsPrimaryOrganizationContact: , AffiliationStartDate: , AffiliationEndDate: , PrimaryPhone: ",
", PrimaryEmail: ",CHAR(34),INDEX(People[Primary Email],$A2252),CHAR(34),
", PrimaryAddress: ",CHAR(34),INDEX(People[Primary Address],$A2252),CHAR(34),
", PersonLink: }"))</f>
        <v>#REF!</v>
      </c>
      <c r="H2252" t="e">
        <f>IF(COUNTA(CitationInformation)=0,"",IF(INDEX(AuthorList[Author Name],$A2252)="","",
CONCATENATE("  - &amp;AuthorListID",TEXT($A2252,"0000"),
"  {CitationID: *CitationID0001",
", PersonID: *PersonID",TEXT(MATCH(INDEX(AuthorList[Author Name],$A2252),People[Full Name],0),"0000"),
", AuthorOrder: ",INDEX(AuthorList[Author Number],$A2252),"}")))</f>
        <v>#REF!</v>
      </c>
      <c r="K2252" t="e">
        <f>IF(INDEX(SamplingFeatures[Feature Code],$A2252)="","",
CONCATENATE("  - &amp;SamplingFeatureID",TEXT($A2252,"0000"),
" {","SamplingFeatureUUID:  ",CHAR(34),INDEX(SamplingFeatures[Sampling Feature UUID],$A2252),CHAR(34),
", SamplingFeatureTypeCV:  ",CHAR(34),INDEX(SamplingFeatures[Sampling Feature Type],$A2252),CHAR(34),
", SamplingFeatureCode:  ",CHAR(34),INDEX(SamplingFeatures[Feature Code],$A2252),CHAR(34),
", SamplingFeatureName:  ",CHAR(34),INDEX(SamplingFeatures[Feature Name],$A2252),CHAR(34),
", SamplingFeatureDescription:  ",CHAR(34),INDEX(SamplingFeatures[Feature Description],$A2252),CHAR(34),
", SamplingFeatureGeotypeCV:  ",CHAR(34),INDEX(SamplingFeatures[Feature Geo Type],$A2252),CHAR(34),
", FeatureGeometry:  ",CHAR(34),INDEX(SamplingFeatures[Feature Geometry],$A2252),CHAR(34),
", Elevation_m:  ",CHAR(34),INDEX(SamplingFeatures[Elevation_m],$A2252),CHAR(34),
", ElevationDatumCV:  ",CHAR(34),ElevationDatum,CHAR(34),"}"))</f>
        <v>#REF!</v>
      </c>
      <c r="L2252" t="e">
        <f>IF(INDEX(SamplingFeatures[Sampling Feature Type],$A2252)&lt;&gt;"Site","",
CONCATENATE("  - &amp;SiteID",TEXT(SUMPRODUCT(--($L$3:$L2251&lt;&gt;"")),"0000"),
" {","SamplingFeatureID:  *SamplingFeatureID",TEXT($A2252,"0000"),
", SiteTypeCV:  ",CHAR(34),INDEX(Sites[Site Type],$A2252),CHAR(34),
", Latitude:  ",INDEX(Sites[Latitude],$A2252),
", Longitude:  ",INDEX(Sites[Longitude],$A2252),
", SRSName:  ",CHAR(34),LatLonDatum,CHAR(34),"}"))</f>
        <v>#REF!</v>
      </c>
      <c r="M2252" t="e">
        <f>IF(INDEX(SamplingFeatures[Sampling Feature Type],$A2252)&lt;&gt;"Specimen","",
CONCATENATE("  - &amp;SpecimenID",TEXT(SUMPRODUCT(--($M$3:$M2251&lt;&gt;"")),"0000"),
" {","SamplingFeatureID:  *SamplingFeatureID",TEXT($A2252,"0000"),
", SpecimenTypeCV:  ",CHAR(34),INDEX(Specimens[Specimen Type],$A2252),CHAR(34),
", SpecimenMediumCV:  ",INDEX(Specimens[Specimen Medium],$A2252),
", IsFieldSpecimen:  ",CHAR(34),INDEX(Specimens[Is Field Specimen?],$A2252),CHAR(34),"}"))</f>
        <v>#REF!</v>
      </c>
      <c r="N2252" t="e">
        <f>IF(COUNTA(SpatialOffsets[])=0,"", IF(INDEX(SpatialOffsets[Spatial Offset Type],$A2252)="","",
CONCATENATE("  - &amp;SpatialOffsetID",TEXT($A2252,"0000"),
" {","SpatialOffsetTypeCV:  ",CHAR(34),INDEX(SpatialOffsets[Spatial Offset Type],$A2252),CHAR(34),
", Offset1Value:  ",INDEX(SpatialOffsets[Offset 1 Value],$A2252),
", Offset1UnitID:  ",CHAR(34),INDEX(SpatialOffsets[Offset 1 Unit],$A2252),CHAR(34),
", Offset2Value:  ",INDEX(SpatialOffsets[Offset 2 Value],$A2252),
", Offset2UnitID:  ",CHAR(34),INDEX(SpatialOffsets[Offset 2 Unit],$A2252),CHAR(34),
", Offset3Value:  ",INDEX(SpatialOffsets[Offset 3 Value],$A2252),
", Offset3UnitID:  ",CHAR(34),INDEX(SpatialOffsets[Offset 3 Unit],$A2252),CHAR(34),,"}")))</f>
        <v>#REF!</v>
      </c>
      <c r="O2252" t="e">
        <f>IF(COUNTA(RelatedFeatures[])=0,"", IF(INDEX(RelatedFeatures[First Sampling Feature Code],$A2252)="","",
CONCATENATE("  - &amp;RelationID",TEXT($A2252,"0000"),
" {","SamplingFeatureID:  *SamplingFeatureID",TEXT(MATCH(INDEX(RelatedFeatures[First Sampling Feature Code],$A2252),SamplingFeatures[Feature Code],0),"0000"),
", RelationshipTypeCV:  ",CHAR(34),INDEX(RelatedFeatures[Relationship Type],$A2252),CHAR(34),
", RelatedFeatureID: *SamplingFeatureID",TEXT(MATCH(INDEX(RelatedFeatures[Second Sampling Feature Code],$A2252),SamplingFeatures[Feature Code],0),"0000"),
", SpatialOffsetID:  ",IF(INDEX(RelatedFeatures[Offset Number],$A2252)="","",CONCATENATE("*SpatialOffsetID",TEXT(INDEX(RelatedFeatures[Offset Number],$A2252),"0000"))),"}")))</f>
        <v>#REF!</v>
      </c>
      <c r="P2252" t="e">
        <f>IF(INDEX(Methods[Method Type],$A2252)="","",
CONCATENATE("  - &amp;MethodID",TEXT($A2252,"0000"),
" {","MethodTypeCV:  ",CHAR(34),INDEX(Methods[Method Type],$A2252),CHAR(34),
", MethodCode:  ",CHAR(34),INDEX(Methods[Method Code],$A2252),CHAR(34),
", MethodName:  ",CHAR(34),INDEX(Methods[Method Name],$A2252),CHAR(34),
", MethodDescription:  ",CHAR(34),INDEX(Methods[Method Description],$A2252),CHAR(34),
", MethodLink:  ",CHAR(34),INDEX(Methods[Method Link],$A2252),CHAR(34),
", OrganizationID: *OrganizationID",TEXT(MATCH(INDEX(Methods[Organization Name],$A2252),Organizations[Organization Name],0),"0000"),"}"))</f>
        <v>#REF!</v>
      </c>
      <c r="Q2252" t="e">
        <f>IF(INDEX(Variables[Variable Type],$A2252)="","",
CONCATENATE("  - &amp;VariableID",TEXT($A2252,"0000"),
" {","VariableTypeCV:  ",CHAR(34),INDEX(Variables[Variable Type],$A2252),CHAR(34),
", VariableCode:  ",CHAR(34),INDEX(Variables[Variable Code],$A2252),CHAR(34),
", VariableNameCV:  ",CHAR(34),INDEX(Variables[Variable Name],$A2252),CHAR(34),
", VariableDefinition:  ",CHAR(34),INDEX(Variables[Variable Definition],$A2252),CHAR(34),
", SpecciationCV:  ",CHAR(34),INDEX(Variables[Speciation],$A2252),CHAR(34),
", NoDataValue:  ",CHAR(34),INDEX(Variables[No Data Value],$A2252),CHAR(34),"}"))</f>
        <v>#REF!</v>
      </c>
    </row>
    <row r="2253" spans="1:17" x14ac:dyDescent="0.25">
      <c r="A2253">
        <v>2250</v>
      </c>
      <c r="D2253" t="e">
        <f>IF(INDEX(People[First Name],$A2253)="","",
CONCATENATE("  - &amp;PersonID",TEXT($A2253,"0000"),
" {","PersonFirstName:  ",CHAR(34),INDEX(People[First Name],$A2253),CHAR(34),
", PersonMiddleName:  ",CHAR(34),INDEX(People[Middle Name],$A2253),CHAR(34),
", PersonLastName:  ",CHAR(34),INDEX(People[Last Name],$A2253),CHAR(34),"}"))</f>
        <v>#REF!</v>
      </c>
      <c r="E2253" t="e">
        <f>IF(INDEX(Organizations[Organization Type '[CV']],$A2253)="","",
CONCATENATE("  - &amp;OrganizationID",TEXT($A2253,"0000"),
" {","OrganizationTypeCV:  ",CHAR(34),INDEX(Organizations[Organization Type '[CV']],$A2253),CHAR(34),
", OrganizationCode:  ",CHAR(34),INDEX(Organizations[Organization Code],$A2253),CHAR(34),
", OrganizationName:  ",CHAR(34),INDEX(Organizations[Organization Name],$A2253),CHAR(34),
", OrganizationDescription:  ",CHAR(34),INDEX(Organizations[Organization Description],$A2253),CHAR(34),
", OrganizationLink:  ",CHAR(34),INDEX(Organizations[Organization Link],$A2253),CHAR(34),"}"))</f>
        <v>#REF!</v>
      </c>
      <c r="F2253" t="e">
        <f>IF(INDEX(People[First Name],$A2253)="","",
CONCATENATE("  - &amp;AffiliationID",TEXT($A2253,"0000"),
" {PersonID: *PersonID",TEXT($A2253,"0000"),
", OrganizationID: *OrganizationID",TEXT(MATCH(INDEX(People[Organization Name],$A2253),Organizations[Organization Name],0),"0000"),
", IsPrimaryOrganizationContact: , AffiliationStartDate: , AffiliationEndDate: , PrimaryPhone: ",
", PrimaryEmail: ",CHAR(34),INDEX(People[Primary Email],$A2253),CHAR(34),
", PrimaryAddress: ",CHAR(34),INDEX(People[Primary Address],$A2253),CHAR(34),
", PersonLink: }"))</f>
        <v>#REF!</v>
      </c>
      <c r="H2253" t="e">
        <f>IF(COUNTA(CitationInformation)=0,"",IF(INDEX(AuthorList[Author Name],$A2253)="","",
CONCATENATE("  - &amp;AuthorListID",TEXT($A2253,"0000"),
"  {CitationID: *CitationID0001",
", PersonID: *PersonID",TEXT(MATCH(INDEX(AuthorList[Author Name],$A2253),People[Full Name],0),"0000"),
", AuthorOrder: ",INDEX(AuthorList[Author Number],$A2253),"}")))</f>
        <v>#REF!</v>
      </c>
      <c r="K2253" t="e">
        <f>IF(INDEX(SamplingFeatures[Feature Code],$A2253)="","",
CONCATENATE("  - &amp;SamplingFeatureID",TEXT($A2253,"0000"),
" {","SamplingFeatureUUID:  ",CHAR(34),INDEX(SamplingFeatures[Sampling Feature UUID],$A2253),CHAR(34),
", SamplingFeatureTypeCV:  ",CHAR(34),INDEX(SamplingFeatures[Sampling Feature Type],$A2253),CHAR(34),
", SamplingFeatureCode:  ",CHAR(34),INDEX(SamplingFeatures[Feature Code],$A2253),CHAR(34),
", SamplingFeatureName:  ",CHAR(34),INDEX(SamplingFeatures[Feature Name],$A2253),CHAR(34),
", SamplingFeatureDescription:  ",CHAR(34),INDEX(SamplingFeatures[Feature Description],$A2253),CHAR(34),
", SamplingFeatureGeotypeCV:  ",CHAR(34),INDEX(SamplingFeatures[Feature Geo Type],$A2253),CHAR(34),
", FeatureGeometry:  ",CHAR(34),INDEX(SamplingFeatures[Feature Geometry],$A2253),CHAR(34),
", Elevation_m:  ",CHAR(34),INDEX(SamplingFeatures[Elevation_m],$A2253),CHAR(34),
", ElevationDatumCV:  ",CHAR(34),ElevationDatum,CHAR(34),"}"))</f>
        <v>#REF!</v>
      </c>
      <c r="L2253" t="e">
        <f>IF(INDEX(SamplingFeatures[Sampling Feature Type],$A2253)&lt;&gt;"Site","",
CONCATENATE("  - &amp;SiteID",TEXT(SUMPRODUCT(--($L$3:$L2252&lt;&gt;"")),"0000"),
" {","SamplingFeatureID:  *SamplingFeatureID",TEXT($A2253,"0000"),
", SiteTypeCV:  ",CHAR(34),INDEX(Sites[Site Type],$A2253),CHAR(34),
", Latitude:  ",INDEX(Sites[Latitude],$A2253),
", Longitude:  ",INDEX(Sites[Longitude],$A2253),
", SRSName:  ",CHAR(34),LatLonDatum,CHAR(34),"}"))</f>
        <v>#REF!</v>
      </c>
      <c r="M2253" t="e">
        <f>IF(INDEX(SamplingFeatures[Sampling Feature Type],$A2253)&lt;&gt;"Specimen","",
CONCATENATE("  - &amp;SpecimenID",TEXT(SUMPRODUCT(--($M$3:$M2252&lt;&gt;"")),"0000"),
" {","SamplingFeatureID:  *SamplingFeatureID",TEXT($A2253,"0000"),
", SpecimenTypeCV:  ",CHAR(34),INDEX(Specimens[Specimen Type],$A2253),CHAR(34),
", SpecimenMediumCV:  ",INDEX(Specimens[Specimen Medium],$A2253),
", IsFieldSpecimen:  ",CHAR(34),INDEX(Specimens[Is Field Specimen?],$A2253),CHAR(34),"}"))</f>
        <v>#REF!</v>
      </c>
      <c r="N2253" t="e">
        <f>IF(COUNTA(SpatialOffsets[])=0,"", IF(INDEX(SpatialOffsets[Spatial Offset Type],$A2253)="","",
CONCATENATE("  - &amp;SpatialOffsetID",TEXT($A2253,"0000"),
" {","SpatialOffsetTypeCV:  ",CHAR(34),INDEX(SpatialOffsets[Spatial Offset Type],$A2253),CHAR(34),
", Offset1Value:  ",INDEX(SpatialOffsets[Offset 1 Value],$A2253),
", Offset1UnitID:  ",CHAR(34),INDEX(SpatialOffsets[Offset 1 Unit],$A2253),CHAR(34),
", Offset2Value:  ",INDEX(SpatialOffsets[Offset 2 Value],$A2253),
", Offset2UnitID:  ",CHAR(34),INDEX(SpatialOffsets[Offset 2 Unit],$A2253),CHAR(34),
", Offset3Value:  ",INDEX(SpatialOffsets[Offset 3 Value],$A2253),
", Offset3UnitID:  ",CHAR(34),INDEX(SpatialOffsets[Offset 3 Unit],$A2253),CHAR(34),,"}")))</f>
        <v>#REF!</v>
      </c>
      <c r="O2253" t="e">
        <f>IF(COUNTA(RelatedFeatures[])=0,"", IF(INDEX(RelatedFeatures[First Sampling Feature Code],$A2253)="","",
CONCATENATE("  - &amp;RelationID",TEXT($A2253,"0000"),
" {","SamplingFeatureID:  *SamplingFeatureID",TEXT(MATCH(INDEX(RelatedFeatures[First Sampling Feature Code],$A2253),SamplingFeatures[Feature Code],0),"0000"),
", RelationshipTypeCV:  ",CHAR(34),INDEX(RelatedFeatures[Relationship Type],$A2253),CHAR(34),
", RelatedFeatureID: *SamplingFeatureID",TEXT(MATCH(INDEX(RelatedFeatures[Second Sampling Feature Code],$A2253),SamplingFeatures[Feature Code],0),"0000"),
", SpatialOffsetID:  ",IF(INDEX(RelatedFeatures[Offset Number],$A2253)="","",CONCATENATE("*SpatialOffsetID",TEXT(INDEX(RelatedFeatures[Offset Number],$A2253),"0000"))),"}")))</f>
        <v>#REF!</v>
      </c>
      <c r="P2253" t="e">
        <f>IF(INDEX(Methods[Method Type],$A2253)="","",
CONCATENATE("  - &amp;MethodID",TEXT($A2253,"0000"),
" {","MethodTypeCV:  ",CHAR(34),INDEX(Methods[Method Type],$A2253),CHAR(34),
", MethodCode:  ",CHAR(34),INDEX(Methods[Method Code],$A2253),CHAR(34),
", MethodName:  ",CHAR(34),INDEX(Methods[Method Name],$A2253),CHAR(34),
", MethodDescription:  ",CHAR(34),INDEX(Methods[Method Description],$A2253),CHAR(34),
", MethodLink:  ",CHAR(34),INDEX(Methods[Method Link],$A2253),CHAR(34),
", OrganizationID: *OrganizationID",TEXT(MATCH(INDEX(Methods[Organization Name],$A2253),Organizations[Organization Name],0),"0000"),"}"))</f>
        <v>#REF!</v>
      </c>
      <c r="Q2253" t="e">
        <f>IF(INDEX(Variables[Variable Type],$A2253)="","",
CONCATENATE("  - &amp;VariableID",TEXT($A2253,"0000"),
" {","VariableTypeCV:  ",CHAR(34),INDEX(Variables[Variable Type],$A2253),CHAR(34),
", VariableCode:  ",CHAR(34),INDEX(Variables[Variable Code],$A2253),CHAR(34),
", VariableNameCV:  ",CHAR(34),INDEX(Variables[Variable Name],$A2253),CHAR(34),
", VariableDefinition:  ",CHAR(34),INDEX(Variables[Variable Definition],$A2253),CHAR(34),
", SpecciationCV:  ",CHAR(34),INDEX(Variables[Speciation],$A2253),CHAR(34),
", NoDataValue:  ",CHAR(34),INDEX(Variables[No Data Value],$A2253),CHAR(34),"}"))</f>
        <v>#REF!</v>
      </c>
    </row>
    <row r="2254" spans="1:17" x14ac:dyDescent="0.25">
      <c r="A2254">
        <v>2251</v>
      </c>
      <c r="D2254" t="e">
        <f>IF(INDEX(People[First Name],$A2254)="","",
CONCATENATE("  - &amp;PersonID",TEXT($A2254,"0000"),
" {","PersonFirstName:  ",CHAR(34),INDEX(People[First Name],$A2254),CHAR(34),
", PersonMiddleName:  ",CHAR(34),INDEX(People[Middle Name],$A2254),CHAR(34),
", PersonLastName:  ",CHAR(34),INDEX(People[Last Name],$A2254),CHAR(34),"}"))</f>
        <v>#REF!</v>
      </c>
      <c r="E2254" t="e">
        <f>IF(INDEX(Organizations[Organization Type '[CV']],$A2254)="","",
CONCATENATE("  - &amp;OrganizationID",TEXT($A2254,"0000"),
" {","OrganizationTypeCV:  ",CHAR(34),INDEX(Organizations[Organization Type '[CV']],$A2254),CHAR(34),
", OrganizationCode:  ",CHAR(34),INDEX(Organizations[Organization Code],$A2254),CHAR(34),
", OrganizationName:  ",CHAR(34),INDEX(Organizations[Organization Name],$A2254),CHAR(34),
", OrganizationDescription:  ",CHAR(34),INDEX(Organizations[Organization Description],$A2254),CHAR(34),
", OrganizationLink:  ",CHAR(34),INDEX(Organizations[Organization Link],$A2254),CHAR(34),"}"))</f>
        <v>#REF!</v>
      </c>
      <c r="F2254" t="e">
        <f>IF(INDEX(People[First Name],$A2254)="","",
CONCATENATE("  - &amp;AffiliationID",TEXT($A2254,"0000"),
" {PersonID: *PersonID",TEXT($A2254,"0000"),
", OrganizationID: *OrganizationID",TEXT(MATCH(INDEX(People[Organization Name],$A2254),Organizations[Organization Name],0),"0000"),
", IsPrimaryOrganizationContact: , AffiliationStartDate: , AffiliationEndDate: , PrimaryPhone: ",
", PrimaryEmail: ",CHAR(34),INDEX(People[Primary Email],$A2254),CHAR(34),
", PrimaryAddress: ",CHAR(34),INDEX(People[Primary Address],$A2254),CHAR(34),
", PersonLink: }"))</f>
        <v>#REF!</v>
      </c>
      <c r="H2254" t="e">
        <f>IF(COUNTA(CitationInformation)=0,"",IF(INDEX(AuthorList[Author Name],$A2254)="","",
CONCATENATE("  - &amp;AuthorListID",TEXT($A2254,"0000"),
"  {CitationID: *CitationID0001",
", PersonID: *PersonID",TEXT(MATCH(INDEX(AuthorList[Author Name],$A2254),People[Full Name],0),"0000"),
", AuthorOrder: ",INDEX(AuthorList[Author Number],$A2254),"}")))</f>
        <v>#REF!</v>
      </c>
      <c r="K2254" t="e">
        <f>IF(INDEX(SamplingFeatures[Feature Code],$A2254)="","",
CONCATENATE("  - &amp;SamplingFeatureID",TEXT($A2254,"0000"),
" {","SamplingFeatureUUID:  ",CHAR(34),INDEX(SamplingFeatures[Sampling Feature UUID],$A2254),CHAR(34),
", SamplingFeatureTypeCV:  ",CHAR(34),INDEX(SamplingFeatures[Sampling Feature Type],$A2254),CHAR(34),
", SamplingFeatureCode:  ",CHAR(34),INDEX(SamplingFeatures[Feature Code],$A2254),CHAR(34),
", SamplingFeatureName:  ",CHAR(34),INDEX(SamplingFeatures[Feature Name],$A2254),CHAR(34),
", SamplingFeatureDescription:  ",CHAR(34),INDEX(SamplingFeatures[Feature Description],$A2254),CHAR(34),
", SamplingFeatureGeotypeCV:  ",CHAR(34),INDEX(SamplingFeatures[Feature Geo Type],$A2254),CHAR(34),
", FeatureGeometry:  ",CHAR(34),INDEX(SamplingFeatures[Feature Geometry],$A2254),CHAR(34),
", Elevation_m:  ",CHAR(34),INDEX(SamplingFeatures[Elevation_m],$A2254),CHAR(34),
", ElevationDatumCV:  ",CHAR(34),ElevationDatum,CHAR(34),"}"))</f>
        <v>#REF!</v>
      </c>
      <c r="L2254" t="e">
        <f>IF(INDEX(SamplingFeatures[Sampling Feature Type],$A2254)&lt;&gt;"Site","",
CONCATENATE("  - &amp;SiteID",TEXT(SUMPRODUCT(--($L$3:$L2253&lt;&gt;"")),"0000"),
" {","SamplingFeatureID:  *SamplingFeatureID",TEXT($A2254,"0000"),
", SiteTypeCV:  ",CHAR(34),INDEX(Sites[Site Type],$A2254),CHAR(34),
", Latitude:  ",INDEX(Sites[Latitude],$A2254),
", Longitude:  ",INDEX(Sites[Longitude],$A2254),
", SRSName:  ",CHAR(34),LatLonDatum,CHAR(34),"}"))</f>
        <v>#REF!</v>
      </c>
      <c r="M2254" t="e">
        <f>IF(INDEX(SamplingFeatures[Sampling Feature Type],$A2254)&lt;&gt;"Specimen","",
CONCATENATE("  - &amp;SpecimenID",TEXT(SUMPRODUCT(--($M$3:$M2253&lt;&gt;"")),"0000"),
" {","SamplingFeatureID:  *SamplingFeatureID",TEXT($A2254,"0000"),
", SpecimenTypeCV:  ",CHAR(34),INDEX(Specimens[Specimen Type],$A2254),CHAR(34),
", SpecimenMediumCV:  ",INDEX(Specimens[Specimen Medium],$A2254),
", IsFieldSpecimen:  ",CHAR(34),INDEX(Specimens[Is Field Specimen?],$A2254),CHAR(34),"}"))</f>
        <v>#REF!</v>
      </c>
      <c r="N2254" t="e">
        <f>IF(COUNTA(SpatialOffsets[])=0,"", IF(INDEX(SpatialOffsets[Spatial Offset Type],$A2254)="","",
CONCATENATE("  - &amp;SpatialOffsetID",TEXT($A2254,"0000"),
" {","SpatialOffsetTypeCV:  ",CHAR(34),INDEX(SpatialOffsets[Spatial Offset Type],$A2254),CHAR(34),
", Offset1Value:  ",INDEX(SpatialOffsets[Offset 1 Value],$A2254),
", Offset1UnitID:  ",CHAR(34),INDEX(SpatialOffsets[Offset 1 Unit],$A2254),CHAR(34),
", Offset2Value:  ",INDEX(SpatialOffsets[Offset 2 Value],$A2254),
", Offset2UnitID:  ",CHAR(34),INDEX(SpatialOffsets[Offset 2 Unit],$A2254),CHAR(34),
", Offset3Value:  ",INDEX(SpatialOffsets[Offset 3 Value],$A2254),
", Offset3UnitID:  ",CHAR(34),INDEX(SpatialOffsets[Offset 3 Unit],$A2254),CHAR(34),,"}")))</f>
        <v>#REF!</v>
      </c>
      <c r="O2254" t="e">
        <f>IF(COUNTA(RelatedFeatures[])=0,"", IF(INDEX(RelatedFeatures[First Sampling Feature Code],$A2254)="","",
CONCATENATE("  - &amp;RelationID",TEXT($A2254,"0000"),
" {","SamplingFeatureID:  *SamplingFeatureID",TEXT(MATCH(INDEX(RelatedFeatures[First Sampling Feature Code],$A2254),SamplingFeatures[Feature Code],0),"0000"),
", RelationshipTypeCV:  ",CHAR(34),INDEX(RelatedFeatures[Relationship Type],$A2254),CHAR(34),
", RelatedFeatureID: *SamplingFeatureID",TEXT(MATCH(INDEX(RelatedFeatures[Second Sampling Feature Code],$A2254),SamplingFeatures[Feature Code],0),"0000"),
", SpatialOffsetID:  ",IF(INDEX(RelatedFeatures[Offset Number],$A2254)="","",CONCATENATE("*SpatialOffsetID",TEXT(INDEX(RelatedFeatures[Offset Number],$A2254),"0000"))),"}")))</f>
        <v>#REF!</v>
      </c>
      <c r="P2254" t="e">
        <f>IF(INDEX(Methods[Method Type],$A2254)="","",
CONCATENATE("  - &amp;MethodID",TEXT($A2254,"0000"),
" {","MethodTypeCV:  ",CHAR(34),INDEX(Methods[Method Type],$A2254),CHAR(34),
", MethodCode:  ",CHAR(34),INDEX(Methods[Method Code],$A2254),CHAR(34),
", MethodName:  ",CHAR(34),INDEX(Methods[Method Name],$A2254),CHAR(34),
", MethodDescription:  ",CHAR(34),INDEX(Methods[Method Description],$A2254),CHAR(34),
", MethodLink:  ",CHAR(34),INDEX(Methods[Method Link],$A2254),CHAR(34),
", OrganizationID: *OrganizationID",TEXT(MATCH(INDEX(Methods[Organization Name],$A2254),Organizations[Organization Name],0),"0000"),"}"))</f>
        <v>#REF!</v>
      </c>
      <c r="Q2254" t="e">
        <f>IF(INDEX(Variables[Variable Type],$A2254)="","",
CONCATENATE("  - &amp;VariableID",TEXT($A2254,"0000"),
" {","VariableTypeCV:  ",CHAR(34),INDEX(Variables[Variable Type],$A2254),CHAR(34),
", VariableCode:  ",CHAR(34),INDEX(Variables[Variable Code],$A2254),CHAR(34),
", VariableNameCV:  ",CHAR(34),INDEX(Variables[Variable Name],$A2254),CHAR(34),
", VariableDefinition:  ",CHAR(34),INDEX(Variables[Variable Definition],$A2254),CHAR(34),
", SpecciationCV:  ",CHAR(34),INDEX(Variables[Speciation],$A2254),CHAR(34),
", NoDataValue:  ",CHAR(34),INDEX(Variables[No Data Value],$A2254),CHAR(34),"}"))</f>
        <v>#REF!</v>
      </c>
    </row>
    <row r="2255" spans="1:17" x14ac:dyDescent="0.25">
      <c r="A2255">
        <v>2252</v>
      </c>
      <c r="D2255" t="e">
        <f>IF(INDEX(People[First Name],$A2255)="","",
CONCATENATE("  - &amp;PersonID",TEXT($A2255,"0000"),
" {","PersonFirstName:  ",CHAR(34),INDEX(People[First Name],$A2255),CHAR(34),
", PersonMiddleName:  ",CHAR(34),INDEX(People[Middle Name],$A2255),CHAR(34),
", PersonLastName:  ",CHAR(34),INDEX(People[Last Name],$A2255),CHAR(34),"}"))</f>
        <v>#REF!</v>
      </c>
      <c r="E2255" t="e">
        <f>IF(INDEX(Organizations[Organization Type '[CV']],$A2255)="","",
CONCATENATE("  - &amp;OrganizationID",TEXT($A2255,"0000"),
" {","OrganizationTypeCV:  ",CHAR(34),INDEX(Organizations[Organization Type '[CV']],$A2255),CHAR(34),
", OrganizationCode:  ",CHAR(34),INDEX(Organizations[Organization Code],$A2255),CHAR(34),
", OrganizationName:  ",CHAR(34),INDEX(Organizations[Organization Name],$A2255),CHAR(34),
", OrganizationDescription:  ",CHAR(34),INDEX(Organizations[Organization Description],$A2255),CHAR(34),
", OrganizationLink:  ",CHAR(34),INDEX(Organizations[Organization Link],$A2255),CHAR(34),"}"))</f>
        <v>#REF!</v>
      </c>
      <c r="F2255" t="e">
        <f>IF(INDEX(People[First Name],$A2255)="","",
CONCATENATE("  - &amp;AffiliationID",TEXT($A2255,"0000"),
" {PersonID: *PersonID",TEXT($A2255,"0000"),
", OrganizationID: *OrganizationID",TEXT(MATCH(INDEX(People[Organization Name],$A2255),Organizations[Organization Name],0),"0000"),
", IsPrimaryOrganizationContact: , AffiliationStartDate: , AffiliationEndDate: , PrimaryPhone: ",
", PrimaryEmail: ",CHAR(34),INDEX(People[Primary Email],$A2255),CHAR(34),
", PrimaryAddress: ",CHAR(34),INDEX(People[Primary Address],$A2255),CHAR(34),
", PersonLink: }"))</f>
        <v>#REF!</v>
      </c>
      <c r="H2255" t="e">
        <f>IF(COUNTA(CitationInformation)=0,"",IF(INDEX(AuthorList[Author Name],$A2255)="","",
CONCATENATE("  - &amp;AuthorListID",TEXT($A2255,"0000"),
"  {CitationID: *CitationID0001",
", PersonID: *PersonID",TEXT(MATCH(INDEX(AuthorList[Author Name],$A2255),People[Full Name],0),"0000"),
", AuthorOrder: ",INDEX(AuthorList[Author Number],$A2255),"}")))</f>
        <v>#REF!</v>
      </c>
      <c r="K2255" t="e">
        <f>IF(INDEX(SamplingFeatures[Feature Code],$A2255)="","",
CONCATENATE("  - &amp;SamplingFeatureID",TEXT($A2255,"0000"),
" {","SamplingFeatureUUID:  ",CHAR(34),INDEX(SamplingFeatures[Sampling Feature UUID],$A2255),CHAR(34),
", SamplingFeatureTypeCV:  ",CHAR(34),INDEX(SamplingFeatures[Sampling Feature Type],$A2255),CHAR(34),
", SamplingFeatureCode:  ",CHAR(34),INDEX(SamplingFeatures[Feature Code],$A2255),CHAR(34),
", SamplingFeatureName:  ",CHAR(34),INDEX(SamplingFeatures[Feature Name],$A2255),CHAR(34),
", SamplingFeatureDescription:  ",CHAR(34),INDEX(SamplingFeatures[Feature Description],$A2255),CHAR(34),
", SamplingFeatureGeotypeCV:  ",CHAR(34),INDEX(SamplingFeatures[Feature Geo Type],$A2255),CHAR(34),
", FeatureGeometry:  ",CHAR(34),INDEX(SamplingFeatures[Feature Geometry],$A2255),CHAR(34),
", Elevation_m:  ",CHAR(34),INDEX(SamplingFeatures[Elevation_m],$A2255),CHAR(34),
", ElevationDatumCV:  ",CHAR(34),ElevationDatum,CHAR(34),"}"))</f>
        <v>#REF!</v>
      </c>
      <c r="L2255" t="e">
        <f>IF(INDEX(SamplingFeatures[Sampling Feature Type],$A2255)&lt;&gt;"Site","",
CONCATENATE("  - &amp;SiteID",TEXT(SUMPRODUCT(--($L$3:$L2254&lt;&gt;"")),"0000"),
" {","SamplingFeatureID:  *SamplingFeatureID",TEXT($A2255,"0000"),
", SiteTypeCV:  ",CHAR(34),INDEX(Sites[Site Type],$A2255),CHAR(34),
", Latitude:  ",INDEX(Sites[Latitude],$A2255),
", Longitude:  ",INDEX(Sites[Longitude],$A2255),
", SRSName:  ",CHAR(34),LatLonDatum,CHAR(34),"}"))</f>
        <v>#REF!</v>
      </c>
      <c r="M2255" t="e">
        <f>IF(INDEX(SamplingFeatures[Sampling Feature Type],$A2255)&lt;&gt;"Specimen","",
CONCATENATE("  - &amp;SpecimenID",TEXT(SUMPRODUCT(--($M$3:$M2254&lt;&gt;"")),"0000"),
" {","SamplingFeatureID:  *SamplingFeatureID",TEXT($A2255,"0000"),
", SpecimenTypeCV:  ",CHAR(34),INDEX(Specimens[Specimen Type],$A2255),CHAR(34),
", SpecimenMediumCV:  ",INDEX(Specimens[Specimen Medium],$A2255),
", IsFieldSpecimen:  ",CHAR(34),INDEX(Specimens[Is Field Specimen?],$A2255),CHAR(34),"}"))</f>
        <v>#REF!</v>
      </c>
      <c r="N2255" t="e">
        <f>IF(COUNTA(SpatialOffsets[])=0,"", IF(INDEX(SpatialOffsets[Spatial Offset Type],$A2255)="","",
CONCATENATE("  - &amp;SpatialOffsetID",TEXT($A2255,"0000"),
" {","SpatialOffsetTypeCV:  ",CHAR(34),INDEX(SpatialOffsets[Spatial Offset Type],$A2255),CHAR(34),
", Offset1Value:  ",INDEX(SpatialOffsets[Offset 1 Value],$A2255),
", Offset1UnitID:  ",CHAR(34),INDEX(SpatialOffsets[Offset 1 Unit],$A2255),CHAR(34),
", Offset2Value:  ",INDEX(SpatialOffsets[Offset 2 Value],$A2255),
", Offset2UnitID:  ",CHAR(34),INDEX(SpatialOffsets[Offset 2 Unit],$A2255),CHAR(34),
", Offset3Value:  ",INDEX(SpatialOffsets[Offset 3 Value],$A2255),
", Offset3UnitID:  ",CHAR(34),INDEX(SpatialOffsets[Offset 3 Unit],$A2255),CHAR(34),,"}")))</f>
        <v>#REF!</v>
      </c>
      <c r="O2255" t="e">
        <f>IF(COUNTA(RelatedFeatures[])=0,"", IF(INDEX(RelatedFeatures[First Sampling Feature Code],$A2255)="","",
CONCATENATE("  - &amp;RelationID",TEXT($A2255,"0000"),
" {","SamplingFeatureID:  *SamplingFeatureID",TEXT(MATCH(INDEX(RelatedFeatures[First Sampling Feature Code],$A2255),SamplingFeatures[Feature Code],0),"0000"),
", RelationshipTypeCV:  ",CHAR(34),INDEX(RelatedFeatures[Relationship Type],$A2255),CHAR(34),
", RelatedFeatureID: *SamplingFeatureID",TEXT(MATCH(INDEX(RelatedFeatures[Second Sampling Feature Code],$A2255),SamplingFeatures[Feature Code],0),"0000"),
", SpatialOffsetID:  ",IF(INDEX(RelatedFeatures[Offset Number],$A2255)="","",CONCATENATE("*SpatialOffsetID",TEXT(INDEX(RelatedFeatures[Offset Number],$A2255),"0000"))),"}")))</f>
        <v>#REF!</v>
      </c>
      <c r="P2255" t="e">
        <f>IF(INDEX(Methods[Method Type],$A2255)="","",
CONCATENATE("  - &amp;MethodID",TEXT($A2255,"0000"),
" {","MethodTypeCV:  ",CHAR(34),INDEX(Methods[Method Type],$A2255),CHAR(34),
", MethodCode:  ",CHAR(34),INDEX(Methods[Method Code],$A2255),CHAR(34),
", MethodName:  ",CHAR(34),INDEX(Methods[Method Name],$A2255),CHAR(34),
", MethodDescription:  ",CHAR(34),INDEX(Methods[Method Description],$A2255),CHAR(34),
", MethodLink:  ",CHAR(34),INDEX(Methods[Method Link],$A2255),CHAR(34),
", OrganizationID: *OrganizationID",TEXT(MATCH(INDEX(Methods[Organization Name],$A2255),Organizations[Organization Name],0),"0000"),"}"))</f>
        <v>#REF!</v>
      </c>
      <c r="Q2255" t="e">
        <f>IF(INDEX(Variables[Variable Type],$A2255)="","",
CONCATENATE("  - &amp;VariableID",TEXT($A2255,"0000"),
" {","VariableTypeCV:  ",CHAR(34),INDEX(Variables[Variable Type],$A2255),CHAR(34),
", VariableCode:  ",CHAR(34),INDEX(Variables[Variable Code],$A2255),CHAR(34),
", VariableNameCV:  ",CHAR(34),INDEX(Variables[Variable Name],$A2255),CHAR(34),
", VariableDefinition:  ",CHAR(34),INDEX(Variables[Variable Definition],$A2255),CHAR(34),
", SpecciationCV:  ",CHAR(34),INDEX(Variables[Speciation],$A2255),CHAR(34),
", NoDataValue:  ",CHAR(34),INDEX(Variables[No Data Value],$A2255),CHAR(34),"}"))</f>
        <v>#REF!</v>
      </c>
    </row>
    <row r="2256" spans="1:17" x14ac:dyDescent="0.25">
      <c r="A2256">
        <v>2253</v>
      </c>
      <c r="D2256" t="e">
        <f>IF(INDEX(People[First Name],$A2256)="","",
CONCATENATE("  - &amp;PersonID",TEXT($A2256,"0000"),
" {","PersonFirstName:  ",CHAR(34),INDEX(People[First Name],$A2256),CHAR(34),
", PersonMiddleName:  ",CHAR(34),INDEX(People[Middle Name],$A2256),CHAR(34),
", PersonLastName:  ",CHAR(34),INDEX(People[Last Name],$A2256),CHAR(34),"}"))</f>
        <v>#REF!</v>
      </c>
      <c r="E2256" t="e">
        <f>IF(INDEX(Organizations[Organization Type '[CV']],$A2256)="","",
CONCATENATE("  - &amp;OrganizationID",TEXT($A2256,"0000"),
" {","OrganizationTypeCV:  ",CHAR(34),INDEX(Organizations[Organization Type '[CV']],$A2256),CHAR(34),
", OrganizationCode:  ",CHAR(34),INDEX(Organizations[Organization Code],$A2256),CHAR(34),
", OrganizationName:  ",CHAR(34),INDEX(Organizations[Organization Name],$A2256),CHAR(34),
", OrganizationDescription:  ",CHAR(34),INDEX(Organizations[Organization Description],$A2256),CHAR(34),
", OrganizationLink:  ",CHAR(34),INDEX(Organizations[Organization Link],$A2256),CHAR(34),"}"))</f>
        <v>#REF!</v>
      </c>
      <c r="F2256" t="e">
        <f>IF(INDEX(People[First Name],$A2256)="","",
CONCATENATE("  - &amp;AffiliationID",TEXT($A2256,"0000"),
" {PersonID: *PersonID",TEXT($A2256,"0000"),
", OrganizationID: *OrganizationID",TEXT(MATCH(INDEX(People[Organization Name],$A2256),Organizations[Organization Name],0),"0000"),
", IsPrimaryOrganizationContact: , AffiliationStartDate: , AffiliationEndDate: , PrimaryPhone: ",
", PrimaryEmail: ",CHAR(34),INDEX(People[Primary Email],$A2256),CHAR(34),
", PrimaryAddress: ",CHAR(34),INDEX(People[Primary Address],$A2256),CHAR(34),
", PersonLink: }"))</f>
        <v>#REF!</v>
      </c>
      <c r="H2256" t="e">
        <f>IF(COUNTA(CitationInformation)=0,"",IF(INDEX(AuthorList[Author Name],$A2256)="","",
CONCATENATE("  - &amp;AuthorListID",TEXT($A2256,"0000"),
"  {CitationID: *CitationID0001",
", PersonID: *PersonID",TEXT(MATCH(INDEX(AuthorList[Author Name],$A2256),People[Full Name],0),"0000"),
", AuthorOrder: ",INDEX(AuthorList[Author Number],$A2256),"}")))</f>
        <v>#REF!</v>
      </c>
      <c r="K2256" t="e">
        <f>IF(INDEX(SamplingFeatures[Feature Code],$A2256)="","",
CONCATENATE("  - &amp;SamplingFeatureID",TEXT($A2256,"0000"),
" {","SamplingFeatureUUID:  ",CHAR(34),INDEX(SamplingFeatures[Sampling Feature UUID],$A2256),CHAR(34),
", SamplingFeatureTypeCV:  ",CHAR(34),INDEX(SamplingFeatures[Sampling Feature Type],$A2256),CHAR(34),
", SamplingFeatureCode:  ",CHAR(34),INDEX(SamplingFeatures[Feature Code],$A2256),CHAR(34),
", SamplingFeatureName:  ",CHAR(34),INDEX(SamplingFeatures[Feature Name],$A2256),CHAR(34),
", SamplingFeatureDescription:  ",CHAR(34),INDEX(SamplingFeatures[Feature Description],$A2256),CHAR(34),
", SamplingFeatureGeotypeCV:  ",CHAR(34),INDEX(SamplingFeatures[Feature Geo Type],$A2256),CHAR(34),
", FeatureGeometry:  ",CHAR(34),INDEX(SamplingFeatures[Feature Geometry],$A2256),CHAR(34),
", Elevation_m:  ",CHAR(34),INDEX(SamplingFeatures[Elevation_m],$A2256),CHAR(34),
", ElevationDatumCV:  ",CHAR(34),ElevationDatum,CHAR(34),"}"))</f>
        <v>#REF!</v>
      </c>
      <c r="L2256" t="e">
        <f>IF(INDEX(SamplingFeatures[Sampling Feature Type],$A2256)&lt;&gt;"Site","",
CONCATENATE("  - &amp;SiteID",TEXT(SUMPRODUCT(--($L$3:$L2255&lt;&gt;"")),"0000"),
" {","SamplingFeatureID:  *SamplingFeatureID",TEXT($A2256,"0000"),
", SiteTypeCV:  ",CHAR(34),INDEX(Sites[Site Type],$A2256),CHAR(34),
", Latitude:  ",INDEX(Sites[Latitude],$A2256),
", Longitude:  ",INDEX(Sites[Longitude],$A2256),
", SRSName:  ",CHAR(34),LatLonDatum,CHAR(34),"}"))</f>
        <v>#REF!</v>
      </c>
      <c r="M2256" t="e">
        <f>IF(INDEX(SamplingFeatures[Sampling Feature Type],$A2256)&lt;&gt;"Specimen","",
CONCATENATE("  - &amp;SpecimenID",TEXT(SUMPRODUCT(--($M$3:$M2255&lt;&gt;"")),"0000"),
" {","SamplingFeatureID:  *SamplingFeatureID",TEXT($A2256,"0000"),
", SpecimenTypeCV:  ",CHAR(34),INDEX(Specimens[Specimen Type],$A2256),CHAR(34),
", SpecimenMediumCV:  ",INDEX(Specimens[Specimen Medium],$A2256),
", IsFieldSpecimen:  ",CHAR(34),INDEX(Specimens[Is Field Specimen?],$A2256),CHAR(34),"}"))</f>
        <v>#REF!</v>
      </c>
      <c r="N2256" t="e">
        <f>IF(COUNTA(SpatialOffsets[])=0,"", IF(INDEX(SpatialOffsets[Spatial Offset Type],$A2256)="","",
CONCATENATE("  - &amp;SpatialOffsetID",TEXT($A2256,"0000"),
" {","SpatialOffsetTypeCV:  ",CHAR(34),INDEX(SpatialOffsets[Spatial Offset Type],$A2256),CHAR(34),
", Offset1Value:  ",INDEX(SpatialOffsets[Offset 1 Value],$A2256),
", Offset1UnitID:  ",CHAR(34),INDEX(SpatialOffsets[Offset 1 Unit],$A2256),CHAR(34),
", Offset2Value:  ",INDEX(SpatialOffsets[Offset 2 Value],$A2256),
", Offset2UnitID:  ",CHAR(34),INDEX(SpatialOffsets[Offset 2 Unit],$A2256),CHAR(34),
", Offset3Value:  ",INDEX(SpatialOffsets[Offset 3 Value],$A2256),
", Offset3UnitID:  ",CHAR(34),INDEX(SpatialOffsets[Offset 3 Unit],$A2256),CHAR(34),,"}")))</f>
        <v>#REF!</v>
      </c>
      <c r="O2256" t="e">
        <f>IF(COUNTA(RelatedFeatures[])=0,"", IF(INDEX(RelatedFeatures[First Sampling Feature Code],$A2256)="","",
CONCATENATE("  - &amp;RelationID",TEXT($A2256,"0000"),
" {","SamplingFeatureID:  *SamplingFeatureID",TEXT(MATCH(INDEX(RelatedFeatures[First Sampling Feature Code],$A2256),SamplingFeatures[Feature Code],0),"0000"),
", RelationshipTypeCV:  ",CHAR(34),INDEX(RelatedFeatures[Relationship Type],$A2256),CHAR(34),
", RelatedFeatureID: *SamplingFeatureID",TEXT(MATCH(INDEX(RelatedFeatures[Second Sampling Feature Code],$A2256),SamplingFeatures[Feature Code],0),"0000"),
", SpatialOffsetID:  ",IF(INDEX(RelatedFeatures[Offset Number],$A2256)="","",CONCATENATE("*SpatialOffsetID",TEXT(INDEX(RelatedFeatures[Offset Number],$A2256),"0000"))),"}")))</f>
        <v>#REF!</v>
      </c>
      <c r="P2256" t="e">
        <f>IF(INDEX(Methods[Method Type],$A2256)="","",
CONCATENATE("  - &amp;MethodID",TEXT($A2256,"0000"),
" {","MethodTypeCV:  ",CHAR(34),INDEX(Methods[Method Type],$A2256),CHAR(34),
", MethodCode:  ",CHAR(34),INDEX(Methods[Method Code],$A2256),CHAR(34),
", MethodName:  ",CHAR(34),INDEX(Methods[Method Name],$A2256),CHAR(34),
", MethodDescription:  ",CHAR(34),INDEX(Methods[Method Description],$A2256),CHAR(34),
", MethodLink:  ",CHAR(34),INDEX(Methods[Method Link],$A2256),CHAR(34),
", OrganizationID: *OrganizationID",TEXT(MATCH(INDEX(Methods[Organization Name],$A2256),Organizations[Organization Name],0),"0000"),"}"))</f>
        <v>#REF!</v>
      </c>
      <c r="Q2256" t="e">
        <f>IF(INDEX(Variables[Variable Type],$A2256)="","",
CONCATENATE("  - &amp;VariableID",TEXT($A2256,"0000"),
" {","VariableTypeCV:  ",CHAR(34),INDEX(Variables[Variable Type],$A2256),CHAR(34),
", VariableCode:  ",CHAR(34),INDEX(Variables[Variable Code],$A2256),CHAR(34),
", VariableNameCV:  ",CHAR(34),INDEX(Variables[Variable Name],$A2256),CHAR(34),
", VariableDefinition:  ",CHAR(34),INDEX(Variables[Variable Definition],$A2256),CHAR(34),
", SpecciationCV:  ",CHAR(34),INDEX(Variables[Speciation],$A2256),CHAR(34),
", NoDataValue:  ",CHAR(34),INDEX(Variables[No Data Value],$A2256),CHAR(34),"}"))</f>
        <v>#REF!</v>
      </c>
    </row>
    <row r="2257" spans="1:17" x14ac:dyDescent="0.25">
      <c r="A2257">
        <v>2254</v>
      </c>
      <c r="D2257" t="e">
        <f>IF(INDEX(People[First Name],$A2257)="","",
CONCATENATE("  - &amp;PersonID",TEXT($A2257,"0000"),
" {","PersonFirstName:  ",CHAR(34),INDEX(People[First Name],$A2257),CHAR(34),
", PersonMiddleName:  ",CHAR(34),INDEX(People[Middle Name],$A2257),CHAR(34),
", PersonLastName:  ",CHAR(34),INDEX(People[Last Name],$A2257),CHAR(34),"}"))</f>
        <v>#REF!</v>
      </c>
      <c r="E2257" t="e">
        <f>IF(INDEX(Organizations[Organization Type '[CV']],$A2257)="","",
CONCATENATE("  - &amp;OrganizationID",TEXT($A2257,"0000"),
" {","OrganizationTypeCV:  ",CHAR(34),INDEX(Organizations[Organization Type '[CV']],$A2257),CHAR(34),
", OrganizationCode:  ",CHAR(34),INDEX(Organizations[Organization Code],$A2257),CHAR(34),
", OrganizationName:  ",CHAR(34),INDEX(Organizations[Organization Name],$A2257),CHAR(34),
", OrganizationDescription:  ",CHAR(34),INDEX(Organizations[Organization Description],$A2257),CHAR(34),
", OrganizationLink:  ",CHAR(34),INDEX(Organizations[Organization Link],$A2257),CHAR(34),"}"))</f>
        <v>#REF!</v>
      </c>
      <c r="F2257" t="e">
        <f>IF(INDEX(People[First Name],$A2257)="","",
CONCATENATE("  - &amp;AffiliationID",TEXT($A2257,"0000"),
" {PersonID: *PersonID",TEXT($A2257,"0000"),
", OrganizationID: *OrganizationID",TEXT(MATCH(INDEX(People[Organization Name],$A2257),Organizations[Organization Name],0),"0000"),
", IsPrimaryOrganizationContact: , AffiliationStartDate: , AffiliationEndDate: , PrimaryPhone: ",
", PrimaryEmail: ",CHAR(34),INDEX(People[Primary Email],$A2257),CHAR(34),
", PrimaryAddress: ",CHAR(34),INDEX(People[Primary Address],$A2257),CHAR(34),
", PersonLink: }"))</f>
        <v>#REF!</v>
      </c>
      <c r="H2257" t="e">
        <f>IF(COUNTA(CitationInformation)=0,"",IF(INDEX(AuthorList[Author Name],$A2257)="","",
CONCATENATE("  - &amp;AuthorListID",TEXT($A2257,"0000"),
"  {CitationID: *CitationID0001",
", PersonID: *PersonID",TEXT(MATCH(INDEX(AuthorList[Author Name],$A2257),People[Full Name],0),"0000"),
", AuthorOrder: ",INDEX(AuthorList[Author Number],$A2257),"}")))</f>
        <v>#REF!</v>
      </c>
      <c r="K2257" t="e">
        <f>IF(INDEX(SamplingFeatures[Feature Code],$A2257)="","",
CONCATENATE("  - &amp;SamplingFeatureID",TEXT($A2257,"0000"),
" {","SamplingFeatureUUID:  ",CHAR(34),INDEX(SamplingFeatures[Sampling Feature UUID],$A2257),CHAR(34),
", SamplingFeatureTypeCV:  ",CHAR(34),INDEX(SamplingFeatures[Sampling Feature Type],$A2257),CHAR(34),
", SamplingFeatureCode:  ",CHAR(34),INDEX(SamplingFeatures[Feature Code],$A2257),CHAR(34),
", SamplingFeatureName:  ",CHAR(34),INDEX(SamplingFeatures[Feature Name],$A2257),CHAR(34),
", SamplingFeatureDescription:  ",CHAR(34),INDEX(SamplingFeatures[Feature Description],$A2257),CHAR(34),
", SamplingFeatureGeotypeCV:  ",CHAR(34),INDEX(SamplingFeatures[Feature Geo Type],$A2257),CHAR(34),
", FeatureGeometry:  ",CHAR(34),INDEX(SamplingFeatures[Feature Geometry],$A2257),CHAR(34),
", Elevation_m:  ",CHAR(34),INDEX(SamplingFeatures[Elevation_m],$A2257),CHAR(34),
", ElevationDatumCV:  ",CHAR(34),ElevationDatum,CHAR(34),"}"))</f>
        <v>#REF!</v>
      </c>
      <c r="L2257" t="e">
        <f>IF(INDEX(SamplingFeatures[Sampling Feature Type],$A2257)&lt;&gt;"Site","",
CONCATENATE("  - &amp;SiteID",TEXT(SUMPRODUCT(--($L$3:$L2256&lt;&gt;"")),"0000"),
" {","SamplingFeatureID:  *SamplingFeatureID",TEXT($A2257,"0000"),
", SiteTypeCV:  ",CHAR(34),INDEX(Sites[Site Type],$A2257),CHAR(34),
", Latitude:  ",INDEX(Sites[Latitude],$A2257),
", Longitude:  ",INDEX(Sites[Longitude],$A2257),
", SRSName:  ",CHAR(34),LatLonDatum,CHAR(34),"}"))</f>
        <v>#REF!</v>
      </c>
      <c r="M2257" t="e">
        <f>IF(INDEX(SamplingFeatures[Sampling Feature Type],$A2257)&lt;&gt;"Specimen","",
CONCATENATE("  - &amp;SpecimenID",TEXT(SUMPRODUCT(--($M$3:$M2256&lt;&gt;"")),"0000"),
" {","SamplingFeatureID:  *SamplingFeatureID",TEXT($A2257,"0000"),
", SpecimenTypeCV:  ",CHAR(34),INDEX(Specimens[Specimen Type],$A2257),CHAR(34),
", SpecimenMediumCV:  ",INDEX(Specimens[Specimen Medium],$A2257),
", IsFieldSpecimen:  ",CHAR(34),INDEX(Specimens[Is Field Specimen?],$A2257),CHAR(34),"}"))</f>
        <v>#REF!</v>
      </c>
      <c r="N2257" t="e">
        <f>IF(COUNTA(SpatialOffsets[])=0,"", IF(INDEX(SpatialOffsets[Spatial Offset Type],$A2257)="","",
CONCATENATE("  - &amp;SpatialOffsetID",TEXT($A2257,"0000"),
" {","SpatialOffsetTypeCV:  ",CHAR(34),INDEX(SpatialOffsets[Spatial Offset Type],$A2257),CHAR(34),
", Offset1Value:  ",INDEX(SpatialOffsets[Offset 1 Value],$A2257),
", Offset1UnitID:  ",CHAR(34),INDEX(SpatialOffsets[Offset 1 Unit],$A2257),CHAR(34),
", Offset2Value:  ",INDEX(SpatialOffsets[Offset 2 Value],$A2257),
", Offset2UnitID:  ",CHAR(34),INDEX(SpatialOffsets[Offset 2 Unit],$A2257),CHAR(34),
", Offset3Value:  ",INDEX(SpatialOffsets[Offset 3 Value],$A2257),
", Offset3UnitID:  ",CHAR(34),INDEX(SpatialOffsets[Offset 3 Unit],$A2257),CHAR(34),,"}")))</f>
        <v>#REF!</v>
      </c>
      <c r="O2257" t="e">
        <f>IF(COUNTA(RelatedFeatures[])=0,"", IF(INDEX(RelatedFeatures[First Sampling Feature Code],$A2257)="","",
CONCATENATE("  - &amp;RelationID",TEXT($A2257,"0000"),
" {","SamplingFeatureID:  *SamplingFeatureID",TEXT(MATCH(INDEX(RelatedFeatures[First Sampling Feature Code],$A2257),SamplingFeatures[Feature Code],0),"0000"),
", RelationshipTypeCV:  ",CHAR(34),INDEX(RelatedFeatures[Relationship Type],$A2257),CHAR(34),
", RelatedFeatureID: *SamplingFeatureID",TEXT(MATCH(INDEX(RelatedFeatures[Second Sampling Feature Code],$A2257),SamplingFeatures[Feature Code],0),"0000"),
", SpatialOffsetID:  ",IF(INDEX(RelatedFeatures[Offset Number],$A2257)="","",CONCATENATE("*SpatialOffsetID",TEXT(INDEX(RelatedFeatures[Offset Number],$A2257),"0000"))),"}")))</f>
        <v>#REF!</v>
      </c>
      <c r="P2257" t="e">
        <f>IF(INDEX(Methods[Method Type],$A2257)="","",
CONCATENATE("  - &amp;MethodID",TEXT($A2257,"0000"),
" {","MethodTypeCV:  ",CHAR(34),INDEX(Methods[Method Type],$A2257),CHAR(34),
", MethodCode:  ",CHAR(34),INDEX(Methods[Method Code],$A2257),CHAR(34),
", MethodName:  ",CHAR(34),INDEX(Methods[Method Name],$A2257),CHAR(34),
", MethodDescription:  ",CHAR(34),INDEX(Methods[Method Description],$A2257),CHAR(34),
", MethodLink:  ",CHAR(34),INDEX(Methods[Method Link],$A2257),CHAR(34),
", OrganizationID: *OrganizationID",TEXT(MATCH(INDEX(Methods[Organization Name],$A2257),Organizations[Organization Name],0),"0000"),"}"))</f>
        <v>#REF!</v>
      </c>
      <c r="Q2257" t="e">
        <f>IF(INDEX(Variables[Variable Type],$A2257)="","",
CONCATENATE("  - &amp;VariableID",TEXT($A2257,"0000"),
" {","VariableTypeCV:  ",CHAR(34),INDEX(Variables[Variable Type],$A2257),CHAR(34),
", VariableCode:  ",CHAR(34),INDEX(Variables[Variable Code],$A2257),CHAR(34),
", VariableNameCV:  ",CHAR(34),INDEX(Variables[Variable Name],$A2257),CHAR(34),
", VariableDefinition:  ",CHAR(34),INDEX(Variables[Variable Definition],$A2257),CHAR(34),
", SpecciationCV:  ",CHAR(34),INDEX(Variables[Speciation],$A2257),CHAR(34),
", NoDataValue:  ",CHAR(34),INDEX(Variables[No Data Value],$A2257),CHAR(34),"}"))</f>
        <v>#REF!</v>
      </c>
    </row>
    <row r="2258" spans="1:17" x14ac:dyDescent="0.25">
      <c r="A2258">
        <v>2255</v>
      </c>
      <c r="D2258" t="e">
        <f>IF(INDEX(People[First Name],$A2258)="","",
CONCATENATE("  - &amp;PersonID",TEXT($A2258,"0000"),
" {","PersonFirstName:  ",CHAR(34),INDEX(People[First Name],$A2258),CHAR(34),
", PersonMiddleName:  ",CHAR(34),INDEX(People[Middle Name],$A2258),CHAR(34),
", PersonLastName:  ",CHAR(34),INDEX(People[Last Name],$A2258),CHAR(34),"}"))</f>
        <v>#REF!</v>
      </c>
      <c r="E2258" t="e">
        <f>IF(INDEX(Organizations[Organization Type '[CV']],$A2258)="","",
CONCATENATE("  - &amp;OrganizationID",TEXT($A2258,"0000"),
" {","OrganizationTypeCV:  ",CHAR(34),INDEX(Organizations[Organization Type '[CV']],$A2258),CHAR(34),
", OrganizationCode:  ",CHAR(34),INDEX(Organizations[Organization Code],$A2258),CHAR(34),
", OrganizationName:  ",CHAR(34),INDEX(Organizations[Organization Name],$A2258),CHAR(34),
", OrganizationDescription:  ",CHAR(34),INDEX(Organizations[Organization Description],$A2258),CHAR(34),
", OrganizationLink:  ",CHAR(34),INDEX(Organizations[Organization Link],$A2258),CHAR(34),"}"))</f>
        <v>#REF!</v>
      </c>
      <c r="F2258" t="e">
        <f>IF(INDEX(People[First Name],$A2258)="","",
CONCATENATE("  - &amp;AffiliationID",TEXT($A2258,"0000"),
" {PersonID: *PersonID",TEXT($A2258,"0000"),
", OrganizationID: *OrganizationID",TEXT(MATCH(INDEX(People[Organization Name],$A2258),Organizations[Organization Name],0),"0000"),
", IsPrimaryOrganizationContact: , AffiliationStartDate: , AffiliationEndDate: , PrimaryPhone: ",
", PrimaryEmail: ",CHAR(34),INDEX(People[Primary Email],$A2258),CHAR(34),
", PrimaryAddress: ",CHAR(34),INDEX(People[Primary Address],$A2258),CHAR(34),
", PersonLink: }"))</f>
        <v>#REF!</v>
      </c>
      <c r="H2258" t="e">
        <f>IF(COUNTA(CitationInformation)=0,"",IF(INDEX(AuthorList[Author Name],$A2258)="","",
CONCATENATE("  - &amp;AuthorListID",TEXT($A2258,"0000"),
"  {CitationID: *CitationID0001",
", PersonID: *PersonID",TEXT(MATCH(INDEX(AuthorList[Author Name],$A2258),People[Full Name],0),"0000"),
", AuthorOrder: ",INDEX(AuthorList[Author Number],$A2258),"}")))</f>
        <v>#REF!</v>
      </c>
      <c r="K2258" t="e">
        <f>IF(INDEX(SamplingFeatures[Feature Code],$A2258)="","",
CONCATENATE("  - &amp;SamplingFeatureID",TEXT($A2258,"0000"),
" {","SamplingFeatureUUID:  ",CHAR(34),INDEX(SamplingFeatures[Sampling Feature UUID],$A2258),CHAR(34),
", SamplingFeatureTypeCV:  ",CHAR(34),INDEX(SamplingFeatures[Sampling Feature Type],$A2258),CHAR(34),
", SamplingFeatureCode:  ",CHAR(34),INDEX(SamplingFeatures[Feature Code],$A2258),CHAR(34),
", SamplingFeatureName:  ",CHAR(34),INDEX(SamplingFeatures[Feature Name],$A2258),CHAR(34),
", SamplingFeatureDescription:  ",CHAR(34),INDEX(SamplingFeatures[Feature Description],$A2258),CHAR(34),
", SamplingFeatureGeotypeCV:  ",CHAR(34),INDEX(SamplingFeatures[Feature Geo Type],$A2258),CHAR(34),
", FeatureGeometry:  ",CHAR(34),INDEX(SamplingFeatures[Feature Geometry],$A2258),CHAR(34),
", Elevation_m:  ",CHAR(34),INDEX(SamplingFeatures[Elevation_m],$A2258),CHAR(34),
", ElevationDatumCV:  ",CHAR(34),ElevationDatum,CHAR(34),"}"))</f>
        <v>#REF!</v>
      </c>
      <c r="L2258" t="e">
        <f>IF(INDEX(SamplingFeatures[Sampling Feature Type],$A2258)&lt;&gt;"Site","",
CONCATENATE("  - &amp;SiteID",TEXT(SUMPRODUCT(--($L$3:$L2257&lt;&gt;"")),"0000"),
" {","SamplingFeatureID:  *SamplingFeatureID",TEXT($A2258,"0000"),
", SiteTypeCV:  ",CHAR(34),INDEX(Sites[Site Type],$A2258),CHAR(34),
", Latitude:  ",INDEX(Sites[Latitude],$A2258),
", Longitude:  ",INDEX(Sites[Longitude],$A2258),
", SRSName:  ",CHAR(34),LatLonDatum,CHAR(34),"}"))</f>
        <v>#REF!</v>
      </c>
      <c r="M2258" t="e">
        <f>IF(INDEX(SamplingFeatures[Sampling Feature Type],$A2258)&lt;&gt;"Specimen","",
CONCATENATE("  - &amp;SpecimenID",TEXT(SUMPRODUCT(--($M$3:$M2257&lt;&gt;"")),"0000"),
" {","SamplingFeatureID:  *SamplingFeatureID",TEXT($A2258,"0000"),
", SpecimenTypeCV:  ",CHAR(34),INDEX(Specimens[Specimen Type],$A2258),CHAR(34),
", SpecimenMediumCV:  ",INDEX(Specimens[Specimen Medium],$A2258),
", IsFieldSpecimen:  ",CHAR(34),INDEX(Specimens[Is Field Specimen?],$A2258),CHAR(34),"}"))</f>
        <v>#REF!</v>
      </c>
      <c r="N2258" t="e">
        <f>IF(COUNTA(SpatialOffsets[])=0,"", IF(INDEX(SpatialOffsets[Spatial Offset Type],$A2258)="","",
CONCATENATE("  - &amp;SpatialOffsetID",TEXT($A2258,"0000"),
" {","SpatialOffsetTypeCV:  ",CHAR(34),INDEX(SpatialOffsets[Spatial Offset Type],$A2258),CHAR(34),
", Offset1Value:  ",INDEX(SpatialOffsets[Offset 1 Value],$A2258),
", Offset1UnitID:  ",CHAR(34),INDEX(SpatialOffsets[Offset 1 Unit],$A2258),CHAR(34),
", Offset2Value:  ",INDEX(SpatialOffsets[Offset 2 Value],$A2258),
", Offset2UnitID:  ",CHAR(34),INDEX(SpatialOffsets[Offset 2 Unit],$A2258),CHAR(34),
", Offset3Value:  ",INDEX(SpatialOffsets[Offset 3 Value],$A2258),
", Offset3UnitID:  ",CHAR(34),INDEX(SpatialOffsets[Offset 3 Unit],$A2258),CHAR(34),,"}")))</f>
        <v>#REF!</v>
      </c>
      <c r="O2258" t="e">
        <f>IF(COUNTA(RelatedFeatures[])=0,"", IF(INDEX(RelatedFeatures[First Sampling Feature Code],$A2258)="","",
CONCATENATE("  - &amp;RelationID",TEXT($A2258,"0000"),
" {","SamplingFeatureID:  *SamplingFeatureID",TEXT(MATCH(INDEX(RelatedFeatures[First Sampling Feature Code],$A2258),SamplingFeatures[Feature Code],0),"0000"),
", RelationshipTypeCV:  ",CHAR(34),INDEX(RelatedFeatures[Relationship Type],$A2258),CHAR(34),
", RelatedFeatureID: *SamplingFeatureID",TEXT(MATCH(INDEX(RelatedFeatures[Second Sampling Feature Code],$A2258),SamplingFeatures[Feature Code],0),"0000"),
", SpatialOffsetID:  ",IF(INDEX(RelatedFeatures[Offset Number],$A2258)="","",CONCATENATE("*SpatialOffsetID",TEXT(INDEX(RelatedFeatures[Offset Number],$A2258),"0000"))),"}")))</f>
        <v>#REF!</v>
      </c>
      <c r="P2258" t="e">
        <f>IF(INDEX(Methods[Method Type],$A2258)="","",
CONCATENATE("  - &amp;MethodID",TEXT($A2258,"0000"),
" {","MethodTypeCV:  ",CHAR(34),INDEX(Methods[Method Type],$A2258),CHAR(34),
", MethodCode:  ",CHAR(34),INDEX(Methods[Method Code],$A2258),CHAR(34),
", MethodName:  ",CHAR(34),INDEX(Methods[Method Name],$A2258),CHAR(34),
", MethodDescription:  ",CHAR(34),INDEX(Methods[Method Description],$A2258),CHAR(34),
", MethodLink:  ",CHAR(34),INDEX(Methods[Method Link],$A2258),CHAR(34),
", OrganizationID: *OrganizationID",TEXT(MATCH(INDEX(Methods[Organization Name],$A2258),Organizations[Organization Name],0),"0000"),"}"))</f>
        <v>#REF!</v>
      </c>
      <c r="Q2258" t="e">
        <f>IF(INDEX(Variables[Variable Type],$A2258)="","",
CONCATENATE("  - &amp;VariableID",TEXT($A2258,"0000"),
" {","VariableTypeCV:  ",CHAR(34),INDEX(Variables[Variable Type],$A2258),CHAR(34),
", VariableCode:  ",CHAR(34),INDEX(Variables[Variable Code],$A2258),CHAR(34),
", VariableNameCV:  ",CHAR(34),INDEX(Variables[Variable Name],$A2258),CHAR(34),
", VariableDefinition:  ",CHAR(34),INDEX(Variables[Variable Definition],$A2258),CHAR(34),
", SpecciationCV:  ",CHAR(34),INDEX(Variables[Speciation],$A2258),CHAR(34),
", NoDataValue:  ",CHAR(34),INDEX(Variables[No Data Value],$A2258),CHAR(34),"}"))</f>
        <v>#REF!</v>
      </c>
    </row>
    <row r="2259" spans="1:17" x14ac:dyDescent="0.25">
      <c r="A2259">
        <v>2256</v>
      </c>
      <c r="D2259" t="e">
        <f>IF(INDEX(People[First Name],$A2259)="","",
CONCATENATE("  - &amp;PersonID",TEXT($A2259,"0000"),
" {","PersonFirstName:  ",CHAR(34),INDEX(People[First Name],$A2259),CHAR(34),
", PersonMiddleName:  ",CHAR(34),INDEX(People[Middle Name],$A2259),CHAR(34),
", PersonLastName:  ",CHAR(34),INDEX(People[Last Name],$A2259),CHAR(34),"}"))</f>
        <v>#REF!</v>
      </c>
      <c r="E2259" t="e">
        <f>IF(INDEX(Organizations[Organization Type '[CV']],$A2259)="","",
CONCATENATE("  - &amp;OrganizationID",TEXT($A2259,"0000"),
" {","OrganizationTypeCV:  ",CHAR(34),INDEX(Organizations[Organization Type '[CV']],$A2259),CHAR(34),
", OrganizationCode:  ",CHAR(34),INDEX(Organizations[Organization Code],$A2259),CHAR(34),
", OrganizationName:  ",CHAR(34),INDEX(Organizations[Organization Name],$A2259),CHAR(34),
", OrganizationDescription:  ",CHAR(34),INDEX(Organizations[Organization Description],$A2259),CHAR(34),
", OrganizationLink:  ",CHAR(34),INDEX(Organizations[Organization Link],$A2259),CHAR(34),"}"))</f>
        <v>#REF!</v>
      </c>
      <c r="F2259" t="e">
        <f>IF(INDEX(People[First Name],$A2259)="","",
CONCATENATE("  - &amp;AffiliationID",TEXT($A2259,"0000"),
" {PersonID: *PersonID",TEXT($A2259,"0000"),
", OrganizationID: *OrganizationID",TEXT(MATCH(INDEX(People[Organization Name],$A2259),Organizations[Organization Name],0),"0000"),
", IsPrimaryOrganizationContact: , AffiliationStartDate: , AffiliationEndDate: , PrimaryPhone: ",
", PrimaryEmail: ",CHAR(34),INDEX(People[Primary Email],$A2259),CHAR(34),
", PrimaryAddress: ",CHAR(34),INDEX(People[Primary Address],$A2259),CHAR(34),
", PersonLink: }"))</f>
        <v>#REF!</v>
      </c>
      <c r="H2259" t="e">
        <f>IF(COUNTA(CitationInformation)=0,"",IF(INDEX(AuthorList[Author Name],$A2259)="","",
CONCATENATE("  - &amp;AuthorListID",TEXT($A2259,"0000"),
"  {CitationID: *CitationID0001",
", PersonID: *PersonID",TEXT(MATCH(INDEX(AuthorList[Author Name],$A2259),People[Full Name],0),"0000"),
", AuthorOrder: ",INDEX(AuthorList[Author Number],$A2259),"}")))</f>
        <v>#REF!</v>
      </c>
      <c r="K2259" t="e">
        <f>IF(INDEX(SamplingFeatures[Feature Code],$A2259)="","",
CONCATENATE("  - &amp;SamplingFeatureID",TEXT($A2259,"0000"),
" {","SamplingFeatureUUID:  ",CHAR(34),INDEX(SamplingFeatures[Sampling Feature UUID],$A2259),CHAR(34),
", SamplingFeatureTypeCV:  ",CHAR(34),INDEX(SamplingFeatures[Sampling Feature Type],$A2259),CHAR(34),
", SamplingFeatureCode:  ",CHAR(34),INDEX(SamplingFeatures[Feature Code],$A2259),CHAR(34),
", SamplingFeatureName:  ",CHAR(34),INDEX(SamplingFeatures[Feature Name],$A2259),CHAR(34),
", SamplingFeatureDescription:  ",CHAR(34),INDEX(SamplingFeatures[Feature Description],$A2259),CHAR(34),
", SamplingFeatureGeotypeCV:  ",CHAR(34),INDEX(SamplingFeatures[Feature Geo Type],$A2259),CHAR(34),
", FeatureGeometry:  ",CHAR(34),INDEX(SamplingFeatures[Feature Geometry],$A2259),CHAR(34),
", Elevation_m:  ",CHAR(34),INDEX(SamplingFeatures[Elevation_m],$A2259),CHAR(34),
", ElevationDatumCV:  ",CHAR(34),ElevationDatum,CHAR(34),"}"))</f>
        <v>#REF!</v>
      </c>
      <c r="L2259" t="e">
        <f>IF(INDEX(SamplingFeatures[Sampling Feature Type],$A2259)&lt;&gt;"Site","",
CONCATENATE("  - &amp;SiteID",TEXT(SUMPRODUCT(--($L$3:$L2258&lt;&gt;"")),"0000"),
" {","SamplingFeatureID:  *SamplingFeatureID",TEXT($A2259,"0000"),
", SiteTypeCV:  ",CHAR(34),INDEX(Sites[Site Type],$A2259),CHAR(34),
", Latitude:  ",INDEX(Sites[Latitude],$A2259),
", Longitude:  ",INDEX(Sites[Longitude],$A2259),
", SRSName:  ",CHAR(34),LatLonDatum,CHAR(34),"}"))</f>
        <v>#REF!</v>
      </c>
      <c r="M2259" t="e">
        <f>IF(INDEX(SamplingFeatures[Sampling Feature Type],$A2259)&lt;&gt;"Specimen","",
CONCATENATE("  - &amp;SpecimenID",TEXT(SUMPRODUCT(--($M$3:$M2258&lt;&gt;"")),"0000"),
" {","SamplingFeatureID:  *SamplingFeatureID",TEXT($A2259,"0000"),
", SpecimenTypeCV:  ",CHAR(34),INDEX(Specimens[Specimen Type],$A2259),CHAR(34),
", SpecimenMediumCV:  ",INDEX(Specimens[Specimen Medium],$A2259),
", IsFieldSpecimen:  ",CHAR(34),INDEX(Specimens[Is Field Specimen?],$A2259),CHAR(34),"}"))</f>
        <v>#REF!</v>
      </c>
      <c r="N2259" t="e">
        <f>IF(COUNTA(SpatialOffsets[])=0,"", IF(INDEX(SpatialOffsets[Spatial Offset Type],$A2259)="","",
CONCATENATE("  - &amp;SpatialOffsetID",TEXT($A2259,"0000"),
" {","SpatialOffsetTypeCV:  ",CHAR(34),INDEX(SpatialOffsets[Spatial Offset Type],$A2259),CHAR(34),
", Offset1Value:  ",INDEX(SpatialOffsets[Offset 1 Value],$A2259),
", Offset1UnitID:  ",CHAR(34),INDEX(SpatialOffsets[Offset 1 Unit],$A2259),CHAR(34),
", Offset2Value:  ",INDEX(SpatialOffsets[Offset 2 Value],$A2259),
", Offset2UnitID:  ",CHAR(34),INDEX(SpatialOffsets[Offset 2 Unit],$A2259),CHAR(34),
", Offset3Value:  ",INDEX(SpatialOffsets[Offset 3 Value],$A2259),
", Offset3UnitID:  ",CHAR(34),INDEX(SpatialOffsets[Offset 3 Unit],$A2259),CHAR(34),,"}")))</f>
        <v>#REF!</v>
      </c>
      <c r="O2259" t="e">
        <f>IF(COUNTA(RelatedFeatures[])=0,"", IF(INDEX(RelatedFeatures[First Sampling Feature Code],$A2259)="","",
CONCATENATE("  - &amp;RelationID",TEXT($A2259,"0000"),
" {","SamplingFeatureID:  *SamplingFeatureID",TEXT(MATCH(INDEX(RelatedFeatures[First Sampling Feature Code],$A2259),SamplingFeatures[Feature Code],0),"0000"),
", RelationshipTypeCV:  ",CHAR(34),INDEX(RelatedFeatures[Relationship Type],$A2259),CHAR(34),
", RelatedFeatureID: *SamplingFeatureID",TEXT(MATCH(INDEX(RelatedFeatures[Second Sampling Feature Code],$A2259),SamplingFeatures[Feature Code],0),"0000"),
", SpatialOffsetID:  ",IF(INDEX(RelatedFeatures[Offset Number],$A2259)="","",CONCATENATE("*SpatialOffsetID",TEXT(INDEX(RelatedFeatures[Offset Number],$A2259),"0000"))),"}")))</f>
        <v>#REF!</v>
      </c>
      <c r="P2259" t="e">
        <f>IF(INDEX(Methods[Method Type],$A2259)="","",
CONCATENATE("  - &amp;MethodID",TEXT($A2259,"0000"),
" {","MethodTypeCV:  ",CHAR(34),INDEX(Methods[Method Type],$A2259),CHAR(34),
", MethodCode:  ",CHAR(34),INDEX(Methods[Method Code],$A2259),CHAR(34),
", MethodName:  ",CHAR(34),INDEX(Methods[Method Name],$A2259),CHAR(34),
", MethodDescription:  ",CHAR(34),INDEX(Methods[Method Description],$A2259),CHAR(34),
", MethodLink:  ",CHAR(34),INDEX(Methods[Method Link],$A2259),CHAR(34),
", OrganizationID: *OrganizationID",TEXT(MATCH(INDEX(Methods[Organization Name],$A2259),Organizations[Organization Name],0),"0000"),"}"))</f>
        <v>#REF!</v>
      </c>
      <c r="Q2259" t="e">
        <f>IF(INDEX(Variables[Variable Type],$A2259)="","",
CONCATENATE("  - &amp;VariableID",TEXT($A2259,"0000"),
" {","VariableTypeCV:  ",CHAR(34),INDEX(Variables[Variable Type],$A2259),CHAR(34),
", VariableCode:  ",CHAR(34),INDEX(Variables[Variable Code],$A2259),CHAR(34),
", VariableNameCV:  ",CHAR(34),INDEX(Variables[Variable Name],$A2259),CHAR(34),
", VariableDefinition:  ",CHAR(34),INDEX(Variables[Variable Definition],$A2259),CHAR(34),
", SpecciationCV:  ",CHAR(34),INDEX(Variables[Speciation],$A2259),CHAR(34),
", NoDataValue:  ",CHAR(34),INDEX(Variables[No Data Value],$A2259),CHAR(34),"}"))</f>
        <v>#REF!</v>
      </c>
    </row>
    <row r="2260" spans="1:17" x14ac:dyDescent="0.25">
      <c r="A2260">
        <v>2257</v>
      </c>
      <c r="D2260" t="e">
        <f>IF(INDEX(People[First Name],$A2260)="","",
CONCATENATE("  - &amp;PersonID",TEXT($A2260,"0000"),
" {","PersonFirstName:  ",CHAR(34),INDEX(People[First Name],$A2260),CHAR(34),
", PersonMiddleName:  ",CHAR(34),INDEX(People[Middle Name],$A2260),CHAR(34),
", PersonLastName:  ",CHAR(34),INDEX(People[Last Name],$A2260),CHAR(34),"}"))</f>
        <v>#REF!</v>
      </c>
      <c r="E2260" t="e">
        <f>IF(INDEX(Organizations[Organization Type '[CV']],$A2260)="","",
CONCATENATE("  - &amp;OrganizationID",TEXT($A2260,"0000"),
" {","OrganizationTypeCV:  ",CHAR(34),INDEX(Organizations[Organization Type '[CV']],$A2260),CHAR(34),
", OrganizationCode:  ",CHAR(34),INDEX(Organizations[Organization Code],$A2260),CHAR(34),
", OrganizationName:  ",CHAR(34),INDEX(Organizations[Organization Name],$A2260),CHAR(34),
", OrganizationDescription:  ",CHAR(34),INDEX(Organizations[Organization Description],$A2260),CHAR(34),
", OrganizationLink:  ",CHAR(34),INDEX(Organizations[Organization Link],$A2260),CHAR(34),"}"))</f>
        <v>#REF!</v>
      </c>
      <c r="F2260" t="e">
        <f>IF(INDEX(People[First Name],$A2260)="","",
CONCATENATE("  - &amp;AffiliationID",TEXT($A2260,"0000"),
" {PersonID: *PersonID",TEXT($A2260,"0000"),
", OrganizationID: *OrganizationID",TEXT(MATCH(INDEX(People[Organization Name],$A2260),Organizations[Organization Name],0),"0000"),
", IsPrimaryOrganizationContact: , AffiliationStartDate: , AffiliationEndDate: , PrimaryPhone: ",
", PrimaryEmail: ",CHAR(34),INDEX(People[Primary Email],$A2260),CHAR(34),
", PrimaryAddress: ",CHAR(34),INDEX(People[Primary Address],$A2260),CHAR(34),
", PersonLink: }"))</f>
        <v>#REF!</v>
      </c>
      <c r="H2260" t="e">
        <f>IF(COUNTA(CitationInformation)=0,"",IF(INDEX(AuthorList[Author Name],$A2260)="","",
CONCATENATE("  - &amp;AuthorListID",TEXT($A2260,"0000"),
"  {CitationID: *CitationID0001",
", PersonID: *PersonID",TEXT(MATCH(INDEX(AuthorList[Author Name],$A2260),People[Full Name],0),"0000"),
", AuthorOrder: ",INDEX(AuthorList[Author Number],$A2260),"}")))</f>
        <v>#REF!</v>
      </c>
      <c r="K2260" t="e">
        <f>IF(INDEX(SamplingFeatures[Feature Code],$A2260)="","",
CONCATENATE("  - &amp;SamplingFeatureID",TEXT($A2260,"0000"),
" {","SamplingFeatureUUID:  ",CHAR(34),INDEX(SamplingFeatures[Sampling Feature UUID],$A2260),CHAR(34),
", SamplingFeatureTypeCV:  ",CHAR(34),INDEX(SamplingFeatures[Sampling Feature Type],$A2260),CHAR(34),
", SamplingFeatureCode:  ",CHAR(34),INDEX(SamplingFeatures[Feature Code],$A2260),CHAR(34),
", SamplingFeatureName:  ",CHAR(34),INDEX(SamplingFeatures[Feature Name],$A2260),CHAR(34),
", SamplingFeatureDescription:  ",CHAR(34),INDEX(SamplingFeatures[Feature Description],$A2260),CHAR(34),
", SamplingFeatureGeotypeCV:  ",CHAR(34),INDEX(SamplingFeatures[Feature Geo Type],$A2260),CHAR(34),
", FeatureGeometry:  ",CHAR(34),INDEX(SamplingFeatures[Feature Geometry],$A2260),CHAR(34),
", Elevation_m:  ",CHAR(34),INDEX(SamplingFeatures[Elevation_m],$A2260),CHAR(34),
", ElevationDatumCV:  ",CHAR(34),ElevationDatum,CHAR(34),"}"))</f>
        <v>#REF!</v>
      </c>
      <c r="L2260" t="e">
        <f>IF(INDEX(SamplingFeatures[Sampling Feature Type],$A2260)&lt;&gt;"Site","",
CONCATENATE("  - &amp;SiteID",TEXT(SUMPRODUCT(--($L$3:$L2259&lt;&gt;"")),"0000"),
" {","SamplingFeatureID:  *SamplingFeatureID",TEXT($A2260,"0000"),
", SiteTypeCV:  ",CHAR(34),INDEX(Sites[Site Type],$A2260),CHAR(34),
", Latitude:  ",INDEX(Sites[Latitude],$A2260),
", Longitude:  ",INDEX(Sites[Longitude],$A2260),
", SRSName:  ",CHAR(34),LatLonDatum,CHAR(34),"}"))</f>
        <v>#REF!</v>
      </c>
      <c r="M2260" t="e">
        <f>IF(INDEX(SamplingFeatures[Sampling Feature Type],$A2260)&lt;&gt;"Specimen","",
CONCATENATE("  - &amp;SpecimenID",TEXT(SUMPRODUCT(--($M$3:$M2259&lt;&gt;"")),"0000"),
" {","SamplingFeatureID:  *SamplingFeatureID",TEXT($A2260,"0000"),
", SpecimenTypeCV:  ",CHAR(34),INDEX(Specimens[Specimen Type],$A2260),CHAR(34),
", SpecimenMediumCV:  ",INDEX(Specimens[Specimen Medium],$A2260),
", IsFieldSpecimen:  ",CHAR(34),INDEX(Specimens[Is Field Specimen?],$A2260),CHAR(34),"}"))</f>
        <v>#REF!</v>
      </c>
      <c r="N2260" t="e">
        <f>IF(COUNTA(SpatialOffsets[])=0,"", IF(INDEX(SpatialOffsets[Spatial Offset Type],$A2260)="","",
CONCATENATE("  - &amp;SpatialOffsetID",TEXT($A2260,"0000"),
" {","SpatialOffsetTypeCV:  ",CHAR(34),INDEX(SpatialOffsets[Spatial Offset Type],$A2260),CHAR(34),
", Offset1Value:  ",INDEX(SpatialOffsets[Offset 1 Value],$A2260),
", Offset1UnitID:  ",CHAR(34),INDEX(SpatialOffsets[Offset 1 Unit],$A2260),CHAR(34),
", Offset2Value:  ",INDEX(SpatialOffsets[Offset 2 Value],$A2260),
", Offset2UnitID:  ",CHAR(34),INDEX(SpatialOffsets[Offset 2 Unit],$A2260),CHAR(34),
", Offset3Value:  ",INDEX(SpatialOffsets[Offset 3 Value],$A2260),
", Offset3UnitID:  ",CHAR(34),INDEX(SpatialOffsets[Offset 3 Unit],$A2260),CHAR(34),,"}")))</f>
        <v>#REF!</v>
      </c>
      <c r="O2260" t="e">
        <f>IF(COUNTA(RelatedFeatures[])=0,"", IF(INDEX(RelatedFeatures[First Sampling Feature Code],$A2260)="","",
CONCATENATE("  - &amp;RelationID",TEXT($A2260,"0000"),
" {","SamplingFeatureID:  *SamplingFeatureID",TEXT(MATCH(INDEX(RelatedFeatures[First Sampling Feature Code],$A2260),SamplingFeatures[Feature Code],0),"0000"),
", RelationshipTypeCV:  ",CHAR(34),INDEX(RelatedFeatures[Relationship Type],$A2260),CHAR(34),
", RelatedFeatureID: *SamplingFeatureID",TEXT(MATCH(INDEX(RelatedFeatures[Second Sampling Feature Code],$A2260),SamplingFeatures[Feature Code],0),"0000"),
", SpatialOffsetID:  ",IF(INDEX(RelatedFeatures[Offset Number],$A2260)="","",CONCATENATE("*SpatialOffsetID",TEXT(INDEX(RelatedFeatures[Offset Number],$A2260),"0000"))),"}")))</f>
        <v>#REF!</v>
      </c>
      <c r="P2260" t="e">
        <f>IF(INDEX(Methods[Method Type],$A2260)="","",
CONCATENATE("  - &amp;MethodID",TEXT($A2260,"0000"),
" {","MethodTypeCV:  ",CHAR(34),INDEX(Methods[Method Type],$A2260),CHAR(34),
", MethodCode:  ",CHAR(34),INDEX(Methods[Method Code],$A2260),CHAR(34),
", MethodName:  ",CHAR(34),INDEX(Methods[Method Name],$A2260),CHAR(34),
", MethodDescription:  ",CHAR(34),INDEX(Methods[Method Description],$A2260),CHAR(34),
", MethodLink:  ",CHAR(34),INDEX(Methods[Method Link],$A2260),CHAR(34),
", OrganizationID: *OrganizationID",TEXT(MATCH(INDEX(Methods[Organization Name],$A2260),Organizations[Organization Name],0),"0000"),"}"))</f>
        <v>#REF!</v>
      </c>
      <c r="Q2260" t="e">
        <f>IF(INDEX(Variables[Variable Type],$A2260)="","",
CONCATENATE("  - &amp;VariableID",TEXT($A2260,"0000"),
" {","VariableTypeCV:  ",CHAR(34),INDEX(Variables[Variable Type],$A2260),CHAR(34),
", VariableCode:  ",CHAR(34),INDEX(Variables[Variable Code],$A2260),CHAR(34),
", VariableNameCV:  ",CHAR(34),INDEX(Variables[Variable Name],$A2260),CHAR(34),
", VariableDefinition:  ",CHAR(34),INDEX(Variables[Variable Definition],$A2260),CHAR(34),
", SpecciationCV:  ",CHAR(34),INDEX(Variables[Speciation],$A2260),CHAR(34),
", NoDataValue:  ",CHAR(34),INDEX(Variables[No Data Value],$A2260),CHAR(34),"}"))</f>
        <v>#REF!</v>
      </c>
    </row>
    <row r="2261" spans="1:17" x14ac:dyDescent="0.25">
      <c r="A2261">
        <v>2258</v>
      </c>
      <c r="D2261" t="e">
        <f>IF(INDEX(People[First Name],$A2261)="","",
CONCATENATE("  - &amp;PersonID",TEXT($A2261,"0000"),
" {","PersonFirstName:  ",CHAR(34),INDEX(People[First Name],$A2261),CHAR(34),
", PersonMiddleName:  ",CHAR(34),INDEX(People[Middle Name],$A2261),CHAR(34),
", PersonLastName:  ",CHAR(34),INDEX(People[Last Name],$A2261),CHAR(34),"}"))</f>
        <v>#REF!</v>
      </c>
      <c r="E2261" t="e">
        <f>IF(INDEX(Organizations[Organization Type '[CV']],$A2261)="","",
CONCATENATE("  - &amp;OrganizationID",TEXT($A2261,"0000"),
" {","OrganizationTypeCV:  ",CHAR(34),INDEX(Organizations[Organization Type '[CV']],$A2261),CHAR(34),
", OrganizationCode:  ",CHAR(34),INDEX(Organizations[Organization Code],$A2261),CHAR(34),
", OrganizationName:  ",CHAR(34),INDEX(Organizations[Organization Name],$A2261),CHAR(34),
", OrganizationDescription:  ",CHAR(34),INDEX(Organizations[Organization Description],$A2261),CHAR(34),
", OrganizationLink:  ",CHAR(34),INDEX(Organizations[Organization Link],$A2261),CHAR(34),"}"))</f>
        <v>#REF!</v>
      </c>
      <c r="F2261" t="e">
        <f>IF(INDEX(People[First Name],$A2261)="","",
CONCATENATE("  - &amp;AffiliationID",TEXT($A2261,"0000"),
" {PersonID: *PersonID",TEXT($A2261,"0000"),
", OrganizationID: *OrganizationID",TEXT(MATCH(INDEX(People[Organization Name],$A2261),Organizations[Organization Name],0),"0000"),
", IsPrimaryOrganizationContact: , AffiliationStartDate: , AffiliationEndDate: , PrimaryPhone: ",
", PrimaryEmail: ",CHAR(34),INDEX(People[Primary Email],$A2261),CHAR(34),
", PrimaryAddress: ",CHAR(34),INDEX(People[Primary Address],$A2261),CHAR(34),
", PersonLink: }"))</f>
        <v>#REF!</v>
      </c>
      <c r="H2261" t="e">
        <f>IF(COUNTA(CitationInformation)=0,"",IF(INDEX(AuthorList[Author Name],$A2261)="","",
CONCATENATE("  - &amp;AuthorListID",TEXT($A2261,"0000"),
"  {CitationID: *CitationID0001",
", PersonID: *PersonID",TEXT(MATCH(INDEX(AuthorList[Author Name],$A2261),People[Full Name],0),"0000"),
", AuthorOrder: ",INDEX(AuthorList[Author Number],$A2261),"}")))</f>
        <v>#REF!</v>
      </c>
      <c r="K2261" t="e">
        <f>IF(INDEX(SamplingFeatures[Feature Code],$A2261)="","",
CONCATENATE("  - &amp;SamplingFeatureID",TEXT($A2261,"0000"),
" {","SamplingFeatureUUID:  ",CHAR(34),INDEX(SamplingFeatures[Sampling Feature UUID],$A2261),CHAR(34),
", SamplingFeatureTypeCV:  ",CHAR(34),INDEX(SamplingFeatures[Sampling Feature Type],$A2261),CHAR(34),
", SamplingFeatureCode:  ",CHAR(34),INDEX(SamplingFeatures[Feature Code],$A2261),CHAR(34),
", SamplingFeatureName:  ",CHAR(34),INDEX(SamplingFeatures[Feature Name],$A2261),CHAR(34),
", SamplingFeatureDescription:  ",CHAR(34),INDEX(SamplingFeatures[Feature Description],$A2261),CHAR(34),
", SamplingFeatureGeotypeCV:  ",CHAR(34),INDEX(SamplingFeatures[Feature Geo Type],$A2261),CHAR(34),
", FeatureGeometry:  ",CHAR(34),INDEX(SamplingFeatures[Feature Geometry],$A2261),CHAR(34),
", Elevation_m:  ",CHAR(34),INDEX(SamplingFeatures[Elevation_m],$A2261),CHAR(34),
", ElevationDatumCV:  ",CHAR(34),ElevationDatum,CHAR(34),"}"))</f>
        <v>#REF!</v>
      </c>
      <c r="L2261" t="e">
        <f>IF(INDEX(SamplingFeatures[Sampling Feature Type],$A2261)&lt;&gt;"Site","",
CONCATENATE("  - &amp;SiteID",TEXT(SUMPRODUCT(--($L$3:$L2260&lt;&gt;"")),"0000"),
" {","SamplingFeatureID:  *SamplingFeatureID",TEXT($A2261,"0000"),
", SiteTypeCV:  ",CHAR(34),INDEX(Sites[Site Type],$A2261),CHAR(34),
", Latitude:  ",INDEX(Sites[Latitude],$A2261),
", Longitude:  ",INDEX(Sites[Longitude],$A2261),
", SRSName:  ",CHAR(34),LatLonDatum,CHAR(34),"}"))</f>
        <v>#REF!</v>
      </c>
      <c r="M2261" t="e">
        <f>IF(INDEX(SamplingFeatures[Sampling Feature Type],$A2261)&lt;&gt;"Specimen","",
CONCATENATE("  - &amp;SpecimenID",TEXT(SUMPRODUCT(--($M$3:$M2260&lt;&gt;"")),"0000"),
" {","SamplingFeatureID:  *SamplingFeatureID",TEXT($A2261,"0000"),
", SpecimenTypeCV:  ",CHAR(34),INDEX(Specimens[Specimen Type],$A2261),CHAR(34),
", SpecimenMediumCV:  ",INDEX(Specimens[Specimen Medium],$A2261),
", IsFieldSpecimen:  ",CHAR(34),INDEX(Specimens[Is Field Specimen?],$A2261),CHAR(34),"}"))</f>
        <v>#REF!</v>
      </c>
      <c r="N2261" t="e">
        <f>IF(COUNTA(SpatialOffsets[])=0,"", IF(INDEX(SpatialOffsets[Spatial Offset Type],$A2261)="","",
CONCATENATE("  - &amp;SpatialOffsetID",TEXT($A2261,"0000"),
" {","SpatialOffsetTypeCV:  ",CHAR(34),INDEX(SpatialOffsets[Spatial Offset Type],$A2261),CHAR(34),
", Offset1Value:  ",INDEX(SpatialOffsets[Offset 1 Value],$A2261),
", Offset1UnitID:  ",CHAR(34),INDEX(SpatialOffsets[Offset 1 Unit],$A2261),CHAR(34),
", Offset2Value:  ",INDEX(SpatialOffsets[Offset 2 Value],$A2261),
", Offset2UnitID:  ",CHAR(34),INDEX(SpatialOffsets[Offset 2 Unit],$A2261),CHAR(34),
", Offset3Value:  ",INDEX(SpatialOffsets[Offset 3 Value],$A2261),
", Offset3UnitID:  ",CHAR(34),INDEX(SpatialOffsets[Offset 3 Unit],$A2261),CHAR(34),,"}")))</f>
        <v>#REF!</v>
      </c>
      <c r="O2261" t="e">
        <f>IF(COUNTA(RelatedFeatures[])=0,"", IF(INDEX(RelatedFeatures[First Sampling Feature Code],$A2261)="","",
CONCATENATE("  - &amp;RelationID",TEXT($A2261,"0000"),
" {","SamplingFeatureID:  *SamplingFeatureID",TEXT(MATCH(INDEX(RelatedFeatures[First Sampling Feature Code],$A2261),SamplingFeatures[Feature Code],0),"0000"),
", RelationshipTypeCV:  ",CHAR(34),INDEX(RelatedFeatures[Relationship Type],$A2261),CHAR(34),
", RelatedFeatureID: *SamplingFeatureID",TEXT(MATCH(INDEX(RelatedFeatures[Second Sampling Feature Code],$A2261),SamplingFeatures[Feature Code],0),"0000"),
", SpatialOffsetID:  ",IF(INDEX(RelatedFeatures[Offset Number],$A2261)="","",CONCATENATE("*SpatialOffsetID",TEXT(INDEX(RelatedFeatures[Offset Number],$A2261),"0000"))),"}")))</f>
        <v>#REF!</v>
      </c>
      <c r="P2261" t="e">
        <f>IF(INDEX(Methods[Method Type],$A2261)="","",
CONCATENATE("  - &amp;MethodID",TEXT($A2261,"0000"),
" {","MethodTypeCV:  ",CHAR(34),INDEX(Methods[Method Type],$A2261),CHAR(34),
", MethodCode:  ",CHAR(34),INDEX(Methods[Method Code],$A2261),CHAR(34),
", MethodName:  ",CHAR(34),INDEX(Methods[Method Name],$A2261),CHAR(34),
", MethodDescription:  ",CHAR(34),INDEX(Methods[Method Description],$A2261),CHAR(34),
", MethodLink:  ",CHAR(34),INDEX(Methods[Method Link],$A2261),CHAR(34),
", OrganizationID: *OrganizationID",TEXT(MATCH(INDEX(Methods[Organization Name],$A2261),Organizations[Organization Name],0),"0000"),"}"))</f>
        <v>#REF!</v>
      </c>
      <c r="Q2261" t="e">
        <f>IF(INDEX(Variables[Variable Type],$A2261)="","",
CONCATENATE("  - &amp;VariableID",TEXT($A2261,"0000"),
" {","VariableTypeCV:  ",CHAR(34),INDEX(Variables[Variable Type],$A2261),CHAR(34),
", VariableCode:  ",CHAR(34),INDEX(Variables[Variable Code],$A2261),CHAR(34),
", VariableNameCV:  ",CHAR(34),INDEX(Variables[Variable Name],$A2261),CHAR(34),
", VariableDefinition:  ",CHAR(34),INDEX(Variables[Variable Definition],$A2261),CHAR(34),
", SpecciationCV:  ",CHAR(34),INDEX(Variables[Speciation],$A2261),CHAR(34),
", NoDataValue:  ",CHAR(34),INDEX(Variables[No Data Value],$A2261),CHAR(34),"}"))</f>
        <v>#REF!</v>
      </c>
    </row>
    <row r="2262" spans="1:17" x14ac:dyDescent="0.25">
      <c r="A2262">
        <v>2259</v>
      </c>
      <c r="D2262" t="e">
        <f>IF(INDEX(People[First Name],$A2262)="","",
CONCATENATE("  - &amp;PersonID",TEXT($A2262,"0000"),
" {","PersonFirstName:  ",CHAR(34),INDEX(People[First Name],$A2262),CHAR(34),
", PersonMiddleName:  ",CHAR(34),INDEX(People[Middle Name],$A2262),CHAR(34),
", PersonLastName:  ",CHAR(34),INDEX(People[Last Name],$A2262),CHAR(34),"}"))</f>
        <v>#REF!</v>
      </c>
      <c r="E2262" t="e">
        <f>IF(INDEX(Organizations[Organization Type '[CV']],$A2262)="","",
CONCATENATE("  - &amp;OrganizationID",TEXT($A2262,"0000"),
" {","OrganizationTypeCV:  ",CHAR(34),INDEX(Organizations[Organization Type '[CV']],$A2262),CHAR(34),
", OrganizationCode:  ",CHAR(34),INDEX(Organizations[Organization Code],$A2262),CHAR(34),
", OrganizationName:  ",CHAR(34),INDEX(Organizations[Organization Name],$A2262),CHAR(34),
", OrganizationDescription:  ",CHAR(34),INDEX(Organizations[Organization Description],$A2262),CHAR(34),
", OrganizationLink:  ",CHAR(34),INDEX(Organizations[Organization Link],$A2262),CHAR(34),"}"))</f>
        <v>#REF!</v>
      </c>
      <c r="F2262" t="e">
        <f>IF(INDEX(People[First Name],$A2262)="","",
CONCATENATE("  - &amp;AffiliationID",TEXT($A2262,"0000"),
" {PersonID: *PersonID",TEXT($A2262,"0000"),
", OrganizationID: *OrganizationID",TEXT(MATCH(INDEX(People[Organization Name],$A2262),Organizations[Organization Name],0),"0000"),
", IsPrimaryOrganizationContact: , AffiliationStartDate: , AffiliationEndDate: , PrimaryPhone: ",
", PrimaryEmail: ",CHAR(34),INDEX(People[Primary Email],$A2262),CHAR(34),
", PrimaryAddress: ",CHAR(34),INDEX(People[Primary Address],$A2262),CHAR(34),
", PersonLink: }"))</f>
        <v>#REF!</v>
      </c>
      <c r="H2262" t="e">
        <f>IF(COUNTA(CitationInformation)=0,"",IF(INDEX(AuthorList[Author Name],$A2262)="","",
CONCATENATE("  - &amp;AuthorListID",TEXT($A2262,"0000"),
"  {CitationID: *CitationID0001",
", PersonID: *PersonID",TEXT(MATCH(INDEX(AuthorList[Author Name],$A2262),People[Full Name],0),"0000"),
", AuthorOrder: ",INDEX(AuthorList[Author Number],$A2262),"}")))</f>
        <v>#REF!</v>
      </c>
      <c r="K2262" t="e">
        <f>IF(INDEX(SamplingFeatures[Feature Code],$A2262)="","",
CONCATENATE("  - &amp;SamplingFeatureID",TEXT($A2262,"0000"),
" {","SamplingFeatureUUID:  ",CHAR(34),INDEX(SamplingFeatures[Sampling Feature UUID],$A2262),CHAR(34),
", SamplingFeatureTypeCV:  ",CHAR(34),INDEX(SamplingFeatures[Sampling Feature Type],$A2262),CHAR(34),
", SamplingFeatureCode:  ",CHAR(34),INDEX(SamplingFeatures[Feature Code],$A2262),CHAR(34),
", SamplingFeatureName:  ",CHAR(34),INDEX(SamplingFeatures[Feature Name],$A2262),CHAR(34),
", SamplingFeatureDescription:  ",CHAR(34),INDEX(SamplingFeatures[Feature Description],$A2262),CHAR(34),
", SamplingFeatureGeotypeCV:  ",CHAR(34),INDEX(SamplingFeatures[Feature Geo Type],$A2262),CHAR(34),
", FeatureGeometry:  ",CHAR(34),INDEX(SamplingFeatures[Feature Geometry],$A2262),CHAR(34),
", Elevation_m:  ",CHAR(34),INDEX(SamplingFeatures[Elevation_m],$A2262),CHAR(34),
", ElevationDatumCV:  ",CHAR(34),ElevationDatum,CHAR(34),"}"))</f>
        <v>#REF!</v>
      </c>
      <c r="L2262" t="e">
        <f>IF(INDEX(SamplingFeatures[Sampling Feature Type],$A2262)&lt;&gt;"Site","",
CONCATENATE("  - &amp;SiteID",TEXT(SUMPRODUCT(--($L$3:$L2261&lt;&gt;"")),"0000"),
" {","SamplingFeatureID:  *SamplingFeatureID",TEXT($A2262,"0000"),
", SiteTypeCV:  ",CHAR(34),INDEX(Sites[Site Type],$A2262),CHAR(34),
", Latitude:  ",INDEX(Sites[Latitude],$A2262),
", Longitude:  ",INDEX(Sites[Longitude],$A2262),
", SRSName:  ",CHAR(34),LatLonDatum,CHAR(34),"}"))</f>
        <v>#REF!</v>
      </c>
      <c r="M2262" t="e">
        <f>IF(INDEX(SamplingFeatures[Sampling Feature Type],$A2262)&lt;&gt;"Specimen","",
CONCATENATE("  - &amp;SpecimenID",TEXT(SUMPRODUCT(--($M$3:$M2261&lt;&gt;"")),"0000"),
" {","SamplingFeatureID:  *SamplingFeatureID",TEXT($A2262,"0000"),
", SpecimenTypeCV:  ",CHAR(34),INDEX(Specimens[Specimen Type],$A2262),CHAR(34),
", SpecimenMediumCV:  ",INDEX(Specimens[Specimen Medium],$A2262),
", IsFieldSpecimen:  ",CHAR(34),INDEX(Specimens[Is Field Specimen?],$A2262),CHAR(34),"}"))</f>
        <v>#REF!</v>
      </c>
      <c r="N2262" t="e">
        <f>IF(COUNTA(SpatialOffsets[])=0,"", IF(INDEX(SpatialOffsets[Spatial Offset Type],$A2262)="","",
CONCATENATE("  - &amp;SpatialOffsetID",TEXT($A2262,"0000"),
" {","SpatialOffsetTypeCV:  ",CHAR(34),INDEX(SpatialOffsets[Spatial Offset Type],$A2262),CHAR(34),
", Offset1Value:  ",INDEX(SpatialOffsets[Offset 1 Value],$A2262),
", Offset1UnitID:  ",CHAR(34),INDEX(SpatialOffsets[Offset 1 Unit],$A2262),CHAR(34),
", Offset2Value:  ",INDEX(SpatialOffsets[Offset 2 Value],$A2262),
", Offset2UnitID:  ",CHAR(34),INDEX(SpatialOffsets[Offset 2 Unit],$A2262),CHAR(34),
", Offset3Value:  ",INDEX(SpatialOffsets[Offset 3 Value],$A2262),
", Offset3UnitID:  ",CHAR(34),INDEX(SpatialOffsets[Offset 3 Unit],$A2262),CHAR(34),,"}")))</f>
        <v>#REF!</v>
      </c>
      <c r="O2262" t="e">
        <f>IF(COUNTA(RelatedFeatures[])=0,"", IF(INDEX(RelatedFeatures[First Sampling Feature Code],$A2262)="","",
CONCATENATE("  - &amp;RelationID",TEXT($A2262,"0000"),
" {","SamplingFeatureID:  *SamplingFeatureID",TEXT(MATCH(INDEX(RelatedFeatures[First Sampling Feature Code],$A2262),SamplingFeatures[Feature Code],0),"0000"),
", RelationshipTypeCV:  ",CHAR(34),INDEX(RelatedFeatures[Relationship Type],$A2262),CHAR(34),
", RelatedFeatureID: *SamplingFeatureID",TEXT(MATCH(INDEX(RelatedFeatures[Second Sampling Feature Code],$A2262),SamplingFeatures[Feature Code],0),"0000"),
", SpatialOffsetID:  ",IF(INDEX(RelatedFeatures[Offset Number],$A2262)="","",CONCATENATE("*SpatialOffsetID",TEXT(INDEX(RelatedFeatures[Offset Number],$A2262),"0000"))),"}")))</f>
        <v>#REF!</v>
      </c>
      <c r="P2262" t="e">
        <f>IF(INDEX(Methods[Method Type],$A2262)="","",
CONCATENATE("  - &amp;MethodID",TEXT($A2262,"0000"),
" {","MethodTypeCV:  ",CHAR(34),INDEX(Methods[Method Type],$A2262),CHAR(34),
", MethodCode:  ",CHAR(34),INDEX(Methods[Method Code],$A2262),CHAR(34),
", MethodName:  ",CHAR(34),INDEX(Methods[Method Name],$A2262),CHAR(34),
", MethodDescription:  ",CHAR(34),INDEX(Methods[Method Description],$A2262),CHAR(34),
", MethodLink:  ",CHAR(34),INDEX(Methods[Method Link],$A2262),CHAR(34),
", OrganizationID: *OrganizationID",TEXT(MATCH(INDEX(Methods[Organization Name],$A2262),Organizations[Organization Name],0),"0000"),"}"))</f>
        <v>#REF!</v>
      </c>
      <c r="Q2262" t="e">
        <f>IF(INDEX(Variables[Variable Type],$A2262)="","",
CONCATENATE("  - &amp;VariableID",TEXT($A2262,"0000"),
" {","VariableTypeCV:  ",CHAR(34),INDEX(Variables[Variable Type],$A2262),CHAR(34),
", VariableCode:  ",CHAR(34),INDEX(Variables[Variable Code],$A2262),CHAR(34),
", VariableNameCV:  ",CHAR(34),INDEX(Variables[Variable Name],$A2262),CHAR(34),
", VariableDefinition:  ",CHAR(34),INDEX(Variables[Variable Definition],$A2262),CHAR(34),
", SpecciationCV:  ",CHAR(34),INDEX(Variables[Speciation],$A2262),CHAR(34),
", NoDataValue:  ",CHAR(34),INDEX(Variables[No Data Value],$A2262),CHAR(34),"}"))</f>
        <v>#REF!</v>
      </c>
    </row>
    <row r="2263" spans="1:17" x14ac:dyDescent="0.25">
      <c r="A2263">
        <v>2260</v>
      </c>
      <c r="D2263" t="e">
        <f>IF(INDEX(People[First Name],$A2263)="","",
CONCATENATE("  - &amp;PersonID",TEXT($A2263,"0000"),
" {","PersonFirstName:  ",CHAR(34),INDEX(People[First Name],$A2263),CHAR(34),
", PersonMiddleName:  ",CHAR(34),INDEX(People[Middle Name],$A2263),CHAR(34),
", PersonLastName:  ",CHAR(34),INDEX(People[Last Name],$A2263),CHAR(34),"}"))</f>
        <v>#REF!</v>
      </c>
      <c r="E2263" t="e">
        <f>IF(INDEX(Organizations[Organization Type '[CV']],$A2263)="","",
CONCATENATE("  - &amp;OrganizationID",TEXT($A2263,"0000"),
" {","OrganizationTypeCV:  ",CHAR(34),INDEX(Organizations[Organization Type '[CV']],$A2263),CHAR(34),
", OrganizationCode:  ",CHAR(34),INDEX(Organizations[Organization Code],$A2263),CHAR(34),
", OrganizationName:  ",CHAR(34),INDEX(Organizations[Organization Name],$A2263),CHAR(34),
", OrganizationDescription:  ",CHAR(34),INDEX(Organizations[Organization Description],$A2263),CHAR(34),
", OrganizationLink:  ",CHAR(34),INDEX(Organizations[Organization Link],$A2263),CHAR(34),"}"))</f>
        <v>#REF!</v>
      </c>
      <c r="F2263" t="e">
        <f>IF(INDEX(People[First Name],$A2263)="","",
CONCATENATE("  - &amp;AffiliationID",TEXT($A2263,"0000"),
" {PersonID: *PersonID",TEXT($A2263,"0000"),
", OrganizationID: *OrganizationID",TEXT(MATCH(INDEX(People[Organization Name],$A2263),Organizations[Organization Name],0),"0000"),
", IsPrimaryOrganizationContact: , AffiliationStartDate: , AffiliationEndDate: , PrimaryPhone: ",
", PrimaryEmail: ",CHAR(34),INDEX(People[Primary Email],$A2263),CHAR(34),
", PrimaryAddress: ",CHAR(34),INDEX(People[Primary Address],$A2263),CHAR(34),
", PersonLink: }"))</f>
        <v>#REF!</v>
      </c>
      <c r="H2263" t="e">
        <f>IF(COUNTA(CitationInformation)=0,"",IF(INDEX(AuthorList[Author Name],$A2263)="","",
CONCATENATE("  - &amp;AuthorListID",TEXT($A2263,"0000"),
"  {CitationID: *CitationID0001",
", PersonID: *PersonID",TEXT(MATCH(INDEX(AuthorList[Author Name],$A2263),People[Full Name],0),"0000"),
", AuthorOrder: ",INDEX(AuthorList[Author Number],$A2263),"}")))</f>
        <v>#REF!</v>
      </c>
      <c r="K2263" t="e">
        <f>IF(INDEX(SamplingFeatures[Feature Code],$A2263)="","",
CONCATENATE("  - &amp;SamplingFeatureID",TEXT($A2263,"0000"),
" {","SamplingFeatureUUID:  ",CHAR(34),INDEX(SamplingFeatures[Sampling Feature UUID],$A2263),CHAR(34),
", SamplingFeatureTypeCV:  ",CHAR(34),INDEX(SamplingFeatures[Sampling Feature Type],$A2263),CHAR(34),
", SamplingFeatureCode:  ",CHAR(34),INDEX(SamplingFeatures[Feature Code],$A2263),CHAR(34),
", SamplingFeatureName:  ",CHAR(34),INDEX(SamplingFeatures[Feature Name],$A2263),CHAR(34),
", SamplingFeatureDescription:  ",CHAR(34),INDEX(SamplingFeatures[Feature Description],$A2263),CHAR(34),
", SamplingFeatureGeotypeCV:  ",CHAR(34),INDEX(SamplingFeatures[Feature Geo Type],$A2263),CHAR(34),
", FeatureGeometry:  ",CHAR(34),INDEX(SamplingFeatures[Feature Geometry],$A2263),CHAR(34),
", Elevation_m:  ",CHAR(34),INDEX(SamplingFeatures[Elevation_m],$A2263),CHAR(34),
", ElevationDatumCV:  ",CHAR(34),ElevationDatum,CHAR(34),"}"))</f>
        <v>#REF!</v>
      </c>
      <c r="L2263" t="e">
        <f>IF(INDEX(SamplingFeatures[Sampling Feature Type],$A2263)&lt;&gt;"Site","",
CONCATENATE("  - &amp;SiteID",TEXT(SUMPRODUCT(--($L$3:$L2262&lt;&gt;"")),"0000"),
" {","SamplingFeatureID:  *SamplingFeatureID",TEXT($A2263,"0000"),
", SiteTypeCV:  ",CHAR(34),INDEX(Sites[Site Type],$A2263),CHAR(34),
", Latitude:  ",INDEX(Sites[Latitude],$A2263),
", Longitude:  ",INDEX(Sites[Longitude],$A2263),
", SRSName:  ",CHAR(34),LatLonDatum,CHAR(34),"}"))</f>
        <v>#REF!</v>
      </c>
      <c r="M2263" t="e">
        <f>IF(INDEX(SamplingFeatures[Sampling Feature Type],$A2263)&lt;&gt;"Specimen","",
CONCATENATE("  - &amp;SpecimenID",TEXT(SUMPRODUCT(--($M$3:$M2262&lt;&gt;"")),"0000"),
" {","SamplingFeatureID:  *SamplingFeatureID",TEXT($A2263,"0000"),
", SpecimenTypeCV:  ",CHAR(34),INDEX(Specimens[Specimen Type],$A2263),CHAR(34),
", SpecimenMediumCV:  ",INDEX(Specimens[Specimen Medium],$A2263),
", IsFieldSpecimen:  ",CHAR(34),INDEX(Specimens[Is Field Specimen?],$A2263),CHAR(34),"}"))</f>
        <v>#REF!</v>
      </c>
      <c r="N2263" t="e">
        <f>IF(COUNTA(SpatialOffsets[])=0,"", IF(INDEX(SpatialOffsets[Spatial Offset Type],$A2263)="","",
CONCATENATE("  - &amp;SpatialOffsetID",TEXT($A2263,"0000"),
" {","SpatialOffsetTypeCV:  ",CHAR(34),INDEX(SpatialOffsets[Spatial Offset Type],$A2263),CHAR(34),
", Offset1Value:  ",INDEX(SpatialOffsets[Offset 1 Value],$A2263),
", Offset1UnitID:  ",CHAR(34),INDEX(SpatialOffsets[Offset 1 Unit],$A2263),CHAR(34),
", Offset2Value:  ",INDEX(SpatialOffsets[Offset 2 Value],$A2263),
", Offset2UnitID:  ",CHAR(34),INDEX(SpatialOffsets[Offset 2 Unit],$A2263),CHAR(34),
", Offset3Value:  ",INDEX(SpatialOffsets[Offset 3 Value],$A2263),
", Offset3UnitID:  ",CHAR(34),INDEX(SpatialOffsets[Offset 3 Unit],$A2263),CHAR(34),,"}")))</f>
        <v>#REF!</v>
      </c>
      <c r="O2263" t="e">
        <f>IF(COUNTA(RelatedFeatures[])=0,"", IF(INDEX(RelatedFeatures[First Sampling Feature Code],$A2263)="","",
CONCATENATE("  - &amp;RelationID",TEXT($A2263,"0000"),
" {","SamplingFeatureID:  *SamplingFeatureID",TEXT(MATCH(INDEX(RelatedFeatures[First Sampling Feature Code],$A2263),SamplingFeatures[Feature Code],0),"0000"),
", RelationshipTypeCV:  ",CHAR(34),INDEX(RelatedFeatures[Relationship Type],$A2263),CHAR(34),
", RelatedFeatureID: *SamplingFeatureID",TEXT(MATCH(INDEX(RelatedFeatures[Second Sampling Feature Code],$A2263),SamplingFeatures[Feature Code],0),"0000"),
", SpatialOffsetID:  ",IF(INDEX(RelatedFeatures[Offset Number],$A2263)="","",CONCATENATE("*SpatialOffsetID",TEXT(INDEX(RelatedFeatures[Offset Number],$A2263),"0000"))),"}")))</f>
        <v>#REF!</v>
      </c>
      <c r="P2263" t="e">
        <f>IF(INDEX(Methods[Method Type],$A2263)="","",
CONCATENATE("  - &amp;MethodID",TEXT($A2263,"0000"),
" {","MethodTypeCV:  ",CHAR(34),INDEX(Methods[Method Type],$A2263),CHAR(34),
", MethodCode:  ",CHAR(34),INDEX(Methods[Method Code],$A2263),CHAR(34),
", MethodName:  ",CHAR(34),INDEX(Methods[Method Name],$A2263),CHAR(34),
", MethodDescription:  ",CHAR(34),INDEX(Methods[Method Description],$A2263),CHAR(34),
", MethodLink:  ",CHAR(34),INDEX(Methods[Method Link],$A2263),CHAR(34),
", OrganizationID: *OrganizationID",TEXT(MATCH(INDEX(Methods[Organization Name],$A2263),Organizations[Organization Name],0),"0000"),"}"))</f>
        <v>#REF!</v>
      </c>
      <c r="Q2263" t="e">
        <f>IF(INDEX(Variables[Variable Type],$A2263)="","",
CONCATENATE("  - &amp;VariableID",TEXT($A2263,"0000"),
" {","VariableTypeCV:  ",CHAR(34),INDEX(Variables[Variable Type],$A2263),CHAR(34),
", VariableCode:  ",CHAR(34),INDEX(Variables[Variable Code],$A2263),CHAR(34),
", VariableNameCV:  ",CHAR(34),INDEX(Variables[Variable Name],$A2263),CHAR(34),
", VariableDefinition:  ",CHAR(34),INDEX(Variables[Variable Definition],$A2263),CHAR(34),
", SpecciationCV:  ",CHAR(34),INDEX(Variables[Speciation],$A2263),CHAR(34),
", NoDataValue:  ",CHAR(34),INDEX(Variables[No Data Value],$A2263),CHAR(34),"}"))</f>
        <v>#REF!</v>
      </c>
    </row>
    <row r="2264" spans="1:17" x14ac:dyDescent="0.25">
      <c r="A2264">
        <v>2261</v>
      </c>
      <c r="D2264" t="e">
        <f>IF(INDEX(People[First Name],$A2264)="","",
CONCATENATE("  - &amp;PersonID",TEXT($A2264,"0000"),
" {","PersonFirstName:  ",CHAR(34),INDEX(People[First Name],$A2264),CHAR(34),
", PersonMiddleName:  ",CHAR(34),INDEX(People[Middle Name],$A2264),CHAR(34),
", PersonLastName:  ",CHAR(34),INDEX(People[Last Name],$A2264),CHAR(34),"}"))</f>
        <v>#REF!</v>
      </c>
      <c r="E2264" t="e">
        <f>IF(INDEX(Organizations[Organization Type '[CV']],$A2264)="","",
CONCATENATE("  - &amp;OrganizationID",TEXT($A2264,"0000"),
" {","OrganizationTypeCV:  ",CHAR(34),INDEX(Organizations[Organization Type '[CV']],$A2264),CHAR(34),
", OrganizationCode:  ",CHAR(34),INDEX(Organizations[Organization Code],$A2264),CHAR(34),
", OrganizationName:  ",CHAR(34),INDEX(Organizations[Organization Name],$A2264),CHAR(34),
", OrganizationDescription:  ",CHAR(34),INDEX(Organizations[Organization Description],$A2264),CHAR(34),
", OrganizationLink:  ",CHAR(34),INDEX(Organizations[Organization Link],$A2264),CHAR(34),"}"))</f>
        <v>#REF!</v>
      </c>
      <c r="F2264" t="e">
        <f>IF(INDEX(People[First Name],$A2264)="","",
CONCATENATE("  - &amp;AffiliationID",TEXT($A2264,"0000"),
" {PersonID: *PersonID",TEXT($A2264,"0000"),
", OrganizationID: *OrganizationID",TEXT(MATCH(INDEX(People[Organization Name],$A2264),Organizations[Organization Name],0),"0000"),
", IsPrimaryOrganizationContact: , AffiliationStartDate: , AffiliationEndDate: , PrimaryPhone: ",
", PrimaryEmail: ",CHAR(34),INDEX(People[Primary Email],$A2264),CHAR(34),
", PrimaryAddress: ",CHAR(34),INDEX(People[Primary Address],$A2264),CHAR(34),
", PersonLink: }"))</f>
        <v>#REF!</v>
      </c>
      <c r="H2264" t="e">
        <f>IF(COUNTA(CitationInformation)=0,"",IF(INDEX(AuthorList[Author Name],$A2264)="","",
CONCATENATE("  - &amp;AuthorListID",TEXT($A2264,"0000"),
"  {CitationID: *CitationID0001",
", PersonID: *PersonID",TEXT(MATCH(INDEX(AuthorList[Author Name],$A2264),People[Full Name],0),"0000"),
", AuthorOrder: ",INDEX(AuthorList[Author Number],$A2264),"}")))</f>
        <v>#REF!</v>
      </c>
      <c r="K2264" t="e">
        <f>IF(INDEX(SamplingFeatures[Feature Code],$A2264)="","",
CONCATENATE("  - &amp;SamplingFeatureID",TEXT($A2264,"0000"),
" {","SamplingFeatureUUID:  ",CHAR(34),INDEX(SamplingFeatures[Sampling Feature UUID],$A2264),CHAR(34),
", SamplingFeatureTypeCV:  ",CHAR(34),INDEX(SamplingFeatures[Sampling Feature Type],$A2264),CHAR(34),
", SamplingFeatureCode:  ",CHAR(34),INDEX(SamplingFeatures[Feature Code],$A2264),CHAR(34),
", SamplingFeatureName:  ",CHAR(34),INDEX(SamplingFeatures[Feature Name],$A2264),CHAR(34),
", SamplingFeatureDescription:  ",CHAR(34),INDEX(SamplingFeatures[Feature Description],$A2264),CHAR(34),
", SamplingFeatureGeotypeCV:  ",CHAR(34),INDEX(SamplingFeatures[Feature Geo Type],$A2264),CHAR(34),
", FeatureGeometry:  ",CHAR(34),INDEX(SamplingFeatures[Feature Geometry],$A2264),CHAR(34),
", Elevation_m:  ",CHAR(34),INDEX(SamplingFeatures[Elevation_m],$A2264),CHAR(34),
", ElevationDatumCV:  ",CHAR(34),ElevationDatum,CHAR(34),"}"))</f>
        <v>#REF!</v>
      </c>
      <c r="L2264" t="e">
        <f>IF(INDEX(SamplingFeatures[Sampling Feature Type],$A2264)&lt;&gt;"Site","",
CONCATENATE("  - &amp;SiteID",TEXT(SUMPRODUCT(--($L$3:$L2263&lt;&gt;"")),"0000"),
" {","SamplingFeatureID:  *SamplingFeatureID",TEXT($A2264,"0000"),
", SiteTypeCV:  ",CHAR(34),INDEX(Sites[Site Type],$A2264),CHAR(34),
", Latitude:  ",INDEX(Sites[Latitude],$A2264),
", Longitude:  ",INDEX(Sites[Longitude],$A2264),
", SRSName:  ",CHAR(34),LatLonDatum,CHAR(34),"}"))</f>
        <v>#REF!</v>
      </c>
      <c r="M2264" t="e">
        <f>IF(INDEX(SamplingFeatures[Sampling Feature Type],$A2264)&lt;&gt;"Specimen","",
CONCATENATE("  - &amp;SpecimenID",TEXT(SUMPRODUCT(--($M$3:$M2263&lt;&gt;"")),"0000"),
" {","SamplingFeatureID:  *SamplingFeatureID",TEXT($A2264,"0000"),
", SpecimenTypeCV:  ",CHAR(34),INDEX(Specimens[Specimen Type],$A2264),CHAR(34),
", SpecimenMediumCV:  ",INDEX(Specimens[Specimen Medium],$A2264),
", IsFieldSpecimen:  ",CHAR(34),INDEX(Specimens[Is Field Specimen?],$A2264),CHAR(34),"}"))</f>
        <v>#REF!</v>
      </c>
      <c r="N2264" t="e">
        <f>IF(COUNTA(SpatialOffsets[])=0,"", IF(INDEX(SpatialOffsets[Spatial Offset Type],$A2264)="","",
CONCATENATE("  - &amp;SpatialOffsetID",TEXT($A2264,"0000"),
" {","SpatialOffsetTypeCV:  ",CHAR(34),INDEX(SpatialOffsets[Spatial Offset Type],$A2264),CHAR(34),
", Offset1Value:  ",INDEX(SpatialOffsets[Offset 1 Value],$A2264),
", Offset1UnitID:  ",CHAR(34),INDEX(SpatialOffsets[Offset 1 Unit],$A2264),CHAR(34),
", Offset2Value:  ",INDEX(SpatialOffsets[Offset 2 Value],$A2264),
", Offset2UnitID:  ",CHAR(34),INDEX(SpatialOffsets[Offset 2 Unit],$A2264),CHAR(34),
", Offset3Value:  ",INDEX(SpatialOffsets[Offset 3 Value],$A2264),
", Offset3UnitID:  ",CHAR(34),INDEX(SpatialOffsets[Offset 3 Unit],$A2264),CHAR(34),,"}")))</f>
        <v>#REF!</v>
      </c>
      <c r="O2264" t="e">
        <f>IF(COUNTA(RelatedFeatures[])=0,"", IF(INDEX(RelatedFeatures[First Sampling Feature Code],$A2264)="","",
CONCATENATE("  - &amp;RelationID",TEXT($A2264,"0000"),
" {","SamplingFeatureID:  *SamplingFeatureID",TEXT(MATCH(INDEX(RelatedFeatures[First Sampling Feature Code],$A2264),SamplingFeatures[Feature Code],0),"0000"),
", RelationshipTypeCV:  ",CHAR(34),INDEX(RelatedFeatures[Relationship Type],$A2264),CHAR(34),
", RelatedFeatureID: *SamplingFeatureID",TEXT(MATCH(INDEX(RelatedFeatures[Second Sampling Feature Code],$A2264),SamplingFeatures[Feature Code],0),"0000"),
", SpatialOffsetID:  ",IF(INDEX(RelatedFeatures[Offset Number],$A2264)="","",CONCATENATE("*SpatialOffsetID",TEXT(INDEX(RelatedFeatures[Offset Number],$A2264),"0000"))),"}")))</f>
        <v>#REF!</v>
      </c>
      <c r="P2264" t="e">
        <f>IF(INDEX(Methods[Method Type],$A2264)="","",
CONCATENATE("  - &amp;MethodID",TEXT($A2264,"0000"),
" {","MethodTypeCV:  ",CHAR(34),INDEX(Methods[Method Type],$A2264),CHAR(34),
", MethodCode:  ",CHAR(34),INDEX(Methods[Method Code],$A2264),CHAR(34),
", MethodName:  ",CHAR(34),INDEX(Methods[Method Name],$A2264),CHAR(34),
", MethodDescription:  ",CHAR(34),INDEX(Methods[Method Description],$A2264),CHAR(34),
", MethodLink:  ",CHAR(34),INDEX(Methods[Method Link],$A2264),CHAR(34),
", OrganizationID: *OrganizationID",TEXT(MATCH(INDEX(Methods[Organization Name],$A2264),Organizations[Organization Name],0),"0000"),"}"))</f>
        <v>#REF!</v>
      </c>
      <c r="Q2264" t="e">
        <f>IF(INDEX(Variables[Variable Type],$A2264)="","",
CONCATENATE("  - &amp;VariableID",TEXT($A2264,"0000"),
" {","VariableTypeCV:  ",CHAR(34),INDEX(Variables[Variable Type],$A2264),CHAR(34),
", VariableCode:  ",CHAR(34),INDEX(Variables[Variable Code],$A2264),CHAR(34),
", VariableNameCV:  ",CHAR(34),INDEX(Variables[Variable Name],$A2264),CHAR(34),
", VariableDefinition:  ",CHAR(34),INDEX(Variables[Variable Definition],$A2264),CHAR(34),
", SpecciationCV:  ",CHAR(34),INDEX(Variables[Speciation],$A2264),CHAR(34),
", NoDataValue:  ",CHAR(34),INDEX(Variables[No Data Value],$A2264),CHAR(34),"}"))</f>
        <v>#REF!</v>
      </c>
    </row>
    <row r="2265" spans="1:17" x14ac:dyDescent="0.25">
      <c r="A2265">
        <v>2262</v>
      </c>
      <c r="D2265" t="e">
        <f>IF(INDEX(People[First Name],$A2265)="","",
CONCATENATE("  - &amp;PersonID",TEXT($A2265,"0000"),
" {","PersonFirstName:  ",CHAR(34),INDEX(People[First Name],$A2265),CHAR(34),
", PersonMiddleName:  ",CHAR(34),INDEX(People[Middle Name],$A2265),CHAR(34),
", PersonLastName:  ",CHAR(34),INDEX(People[Last Name],$A2265),CHAR(34),"}"))</f>
        <v>#REF!</v>
      </c>
      <c r="E2265" t="e">
        <f>IF(INDEX(Organizations[Organization Type '[CV']],$A2265)="","",
CONCATENATE("  - &amp;OrganizationID",TEXT($A2265,"0000"),
" {","OrganizationTypeCV:  ",CHAR(34),INDEX(Organizations[Organization Type '[CV']],$A2265),CHAR(34),
", OrganizationCode:  ",CHAR(34),INDEX(Organizations[Organization Code],$A2265),CHAR(34),
", OrganizationName:  ",CHAR(34),INDEX(Organizations[Organization Name],$A2265),CHAR(34),
", OrganizationDescription:  ",CHAR(34),INDEX(Organizations[Organization Description],$A2265),CHAR(34),
", OrganizationLink:  ",CHAR(34),INDEX(Organizations[Organization Link],$A2265),CHAR(34),"}"))</f>
        <v>#REF!</v>
      </c>
      <c r="F2265" t="e">
        <f>IF(INDEX(People[First Name],$A2265)="","",
CONCATENATE("  - &amp;AffiliationID",TEXT($A2265,"0000"),
" {PersonID: *PersonID",TEXT($A2265,"0000"),
", OrganizationID: *OrganizationID",TEXT(MATCH(INDEX(People[Organization Name],$A2265),Organizations[Organization Name],0),"0000"),
", IsPrimaryOrganizationContact: , AffiliationStartDate: , AffiliationEndDate: , PrimaryPhone: ",
", PrimaryEmail: ",CHAR(34),INDEX(People[Primary Email],$A2265),CHAR(34),
", PrimaryAddress: ",CHAR(34),INDEX(People[Primary Address],$A2265),CHAR(34),
", PersonLink: }"))</f>
        <v>#REF!</v>
      </c>
      <c r="H2265" t="e">
        <f>IF(COUNTA(CitationInformation)=0,"",IF(INDEX(AuthorList[Author Name],$A2265)="","",
CONCATENATE("  - &amp;AuthorListID",TEXT($A2265,"0000"),
"  {CitationID: *CitationID0001",
", PersonID: *PersonID",TEXT(MATCH(INDEX(AuthorList[Author Name],$A2265),People[Full Name],0),"0000"),
", AuthorOrder: ",INDEX(AuthorList[Author Number],$A2265),"}")))</f>
        <v>#REF!</v>
      </c>
      <c r="K2265" t="e">
        <f>IF(INDEX(SamplingFeatures[Feature Code],$A2265)="","",
CONCATENATE("  - &amp;SamplingFeatureID",TEXT($A2265,"0000"),
" {","SamplingFeatureUUID:  ",CHAR(34),INDEX(SamplingFeatures[Sampling Feature UUID],$A2265),CHAR(34),
", SamplingFeatureTypeCV:  ",CHAR(34),INDEX(SamplingFeatures[Sampling Feature Type],$A2265),CHAR(34),
", SamplingFeatureCode:  ",CHAR(34),INDEX(SamplingFeatures[Feature Code],$A2265),CHAR(34),
", SamplingFeatureName:  ",CHAR(34),INDEX(SamplingFeatures[Feature Name],$A2265),CHAR(34),
", SamplingFeatureDescription:  ",CHAR(34),INDEX(SamplingFeatures[Feature Description],$A2265),CHAR(34),
", SamplingFeatureGeotypeCV:  ",CHAR(34),INDEX(SamplingFeatures[Feature Geo Type],$A2265),CHAR(34),
", FeatureGeometry:  ",CHAR(34),INDEX(SamplingFeatures[Feature Geometry],$A2265),CHAR(34),
", Elevation_m:  ",CHAR(34),INDEX(SamplingFeatures[Elevation_m],$A2265),CHAR(34),
", ElevationDatumCV:  ",CHAR(34),ElevationDatum,CHAR(34),"}"))</f>
        <v>#REF!</v>
      </c>
      <c r="L2265" t="e">
        <f>IF(INDEX(SamplingFeatures[Sampling Feature Type],$A2265)&lt;&gt;"Site","",
CONCATENATE("  - &amp;SiteID",TEXT(SUMPRODUCT(--($L$3:$L2264&lt;&gt;"")),"0000"),
" {","SamplingFeatureID:  *SamplingFeatureID",TEXT($A2265,"0000"),
", SiteTypeCV:  ",CHAR(34),INDEX(Sites[Site Type],$A2265),CHAR(34),
", Latitude:  ",INDEX(Sites[Latitude],$A2265),
", Longitude:  ",INDEX(Sites[Longitude],$A2265),
", SRSName:  ",CHAR(34),LatLonDatum,CHAR(34),"}"))</f>
        <v>#REF!</v>
      </c>
      <c r="M2265" t="e">
        <f>IF(INDEX(SamplingFeatures[Sampling Feature Type],$A2265)&lt;&gt;"Specimen","",
CONCATENATE("  - &amp;SpecimenID",TEXT(SUMPRODUCT(--($M$3:$M2264&lt;&gt;"")),"0000"),
" {","SamplingFeatureID:  *SamplingFeatureID",TEXT($A2265,"0000"),
", SpecimenTypeCV:  ",CHAR(34),INDEX(Specimens[Specimen Type],$A2265),CHAR(34),
", SpecimenMediumCV:  ",INDEX(Specimens[Specimen Medium],$A2265),
", IsFieldSpecimen:  ",CHAR(34),INDEX(Specimens[Is Field Specimen?],$A2265),CHAR(34),"}"))</f>
        <v>#REF!</v>
      </c>
      <c r="N2265" t="e">
        <f>IF(COUNTA(SpatialOffsets[])=0,"", IF(INDEX(SpatialOffsets[Spatial Offset Type],$A2265)="","",
CONCATENATE("  - &amp;SpatialOffsetID",TEXT($A2265,"0000"),
" {","SpatialOffsetTypeCV:  ",CHAR(34),INDEX(SpatialOffsets[Spatial Offset Type],$A2265),CHAR(34),
", Offset1Value:  ",INDEX(SpatialOffsets[Offset 1 Value],$A2265),
", Offset1UnitID:  ",CHAR(34),INDEX(SpatialOffsets[Offset 1 Unit],$A2265),CHAR(34),
", Offset2Value:  ",INDEX(SpatialOffsets[Offset 2 Value],$A2265),
", Offset2UnitID:  ",CHAR(34),INDEX(SpatialOffsets[Offset 2 Unit],$A2265),CHAR(34),
", Offset3Value:  ",INDEX(SpatialOffsets[Offset 3 Value],$A2265),
", Offset3UnitID:  ",CHAR(34),INDEX(SpatialOffsets[Offset 3 Unit],$A2265),CHAR(34),,"}")))</f>
        <v>#REF!</v>
      </c>
      <c r="O2265" t="e">
        <f>IF(COUNTA(RelatedFeatures[])=0,"", IF(INDEX(RelatedFeatures[First Sampling Feature Code],$A2265)="","",
CONCATENATE("  - &amp;RelationID",TEXT($A2265,"0000"),
" {","SamplingFeatureID:  *SamplingFeatureID",TEXT(MATCH(INDEX(RelatedFeatures[First Sampling Feature Code],$A2265),SamplingFeatures[Feature Code],0),"0000"),
", RelationshipTypeCV:  ",CHAR(34),INDEX(RelatedFeatures[Relationship Type],$A2265),CHAR(34),
", RelatedFeatureID: *SamplingFeatureID",TEXT(MATCH(INDEX(RelatedFeatures[Second Sampling Feature Code],$A2265),SamplingFeatures[Feature Code],0),"0000"),
", SpatialOffsetID:  ",IF(INDEX(RelatedFeatures[Offset Number],$A2265)="","",CONCATENATE("*SpatialOffsetID",TEXT(INDEX(RelatedFeatures[Offset Number],$A2265),"0000"))),"}")))</f>
        <v>#REF!</v>
      </c>
      <c r="P2265" t="e">
        <f>IF(INDEX(Methods[Method Type],$A2265)="","",
CONCATENATE("  - &amp;MethodID",TEXT($A2265,"0000"),
" {","MethodTypeCV:  ",CHAR(34),INDEX(Methods[Method Type],$A2265),CHAR(34),
", MethodCode:  ",CHAR(34),INDEX(Methods[Method Code],$A2265),CHAR(34),
", MethodName:  ",CHAR(34),INDEX(Methods[Method Name],$A2265),CHAR(34),
", MethodDescription:  ",CHAR(34),INDEX(Methods[Method Description],$A2265),CHAR(34),
", MethodLink:  ",CHAR(34),INDEX(Methods[Method Link],$A2265),CHAR(34),
", OrganizationID: *OrganizationID",TEXT(MATCH(INDEX(Methods[Organization Name],$A2265),Organizations[Organization Name],0),"0000"),"}"))</f>
        <v>#REF!</v>
      </c>
      <c r="Q2265" t="e">
        <f>IF(INDEX(Variables[Variable Type],$A2265)="","",
CONCATENATE("  - &amp;VariableID",TEXT($A2265,"0000"),
" {","VariableTypeCV:  ",CHAR(34),INDEX(Variables[Variable Type],$A2265),CHAR(34),
", VariableCode:  ",CHAR(34),INDEX(Variables[Variable Code],$A2265),CHAR(34),
", VariableNameCV:  ",CHAR(34),INDEX(Variables[Variable Name],$A2265),CHAR(34),
", VariableDefinition:  ",CHAR(34),INDEX(Variables[Variable Definition],$A2265),CHAR(34),
", SpecciationCV:  ",CHAR(34),INDEX(Variables[Speciation],$A2265),CHAR(34),
", NoDataValue:  ",CHAR(34),INDEX(Variables[No Data Value],$A2265),CHAR(34),"}"))</f>
        <v>#REF!</v>
      </c>
    </row>
    <row r="2266" spans="1:17" x14ac:dyDescent="0.25">
      <c r="A2266">
        <v>2263</v>
      </c>
      <c r="D2266" t="e">
        <f>IF(INDEX(People[First Name],$A2266)="","",
CONCATENATE("  - &amp;PersonID",TEXT($A2266,"0000"),
" {","PersonFirstName:  ",CHAR(34),INDEX(People[First Name],$A2266),CHAR(34),
", PersonMiddleName:  ",CHAR(34),INDEX(People[Middle Name],$A2266),CHAR(34),
", PersonLastName:  ",CHAR(34),INDEX(People[Last Name],$A2266),CHAR(34),"}"))</f>
        <v>#REF!</v>
      </c>
      <c r="E2266" t="e">
        <f>IF(INDEX(Organizations[Organization Type '[CV']],$A2266)="","",
CONCATENATE("  - &amp;OrganizationID",TEXT($A2266,"0000"),
" {","OrganizationTypeCV:  ",CHAR(34),INDEX(Organizations[Organization Type '[CV']],$A2266),CHAR(34),
", OrganizationCode:  ",CHAR(34),INDEX(Organizations[Organization Code],$A2266),CHAR(34),
", OrganizationName:  ",CHAR(34),INDEX(Organizations[Organization Name],$A2266),CHAR(34),
", OrganizationDescription:  ",CHAR(34),INDEX(Organizations[Organization Description],$A2266),CHAR(34),
", OrganizationLink:  ",CHAR(34),INDEX(Organizations[Organization Link],$A2266),CHAR(34),"}"))</f>
        <v>#REF!</v>
      </c>
      <c r="F2266" t="e">
        <f>IF(INDEX(People[First Name],$A2266)="","",
CONCATENATE("  - &amp;AffiliationID",TEXT($A2266,"0000"),
" {PersonID: *PersonID",TEXT($A2266,"0000"),
", OrganizationID: *OrganizationID",TEXT(MATCH(INDEX(People[Organization Name],$A2266),Organizations[Organization Name],0),"0000"),
", IsPrimaryOrganizationContact: , AffiliationStartDate: , AffiliationEndDate: , PrimaryPhone: ",
", PrimaryEmail: ",CHAR(34),INDEX(People[Primary Email],$A2266),CHAR(34),
", PrimaryAddress: ",CHAR(34),INDEX(People[Primary Address],$A2266),CHAR(34),
", PersonLink: }"))</f>
        <v>#REF!</v>
      </c>
      <c r="H2266" t="e">
        <f>IF(COUNTA(CitationInformation)=0,"",IF(INDEX(AuthorList[Author Name],$A2266)="","",
CONCATENATE("  - &amp;AuthorListID",TEXT($A2266,"0000"),
"  {CitationID: *CitationID0001",
", PersonID: *PersonID",TEXT(MATCH(INDEX(AuthorList[Author Name],$A2266),People[Full Name],0),"0000"),
", AuthorOrder: ",INDEX(AuthorList[Author Number],$A2266),"}")))</f>
        <v>#REF!</v>
      </c>
      <c r="K2266" t="e">
        <f>IF(INDEX(SamplingFeatures[Feature Code],$A2266)="","",
CONCATENATE("  - &amp;SamplingFeatureID",TEXT($A2266,"0000"),
" {","SamplingFeatureUUID:  ",CHAR(34),INDEX(SamplingFeatures[Sampling Feature UUID],$A2266),CHAR(34),
", SamplingFeatureTypeCV:  ",CHAR(34),INDEX(SamplingFeatures[Sampling Feature Type],$A2266),CHAR(34),
", SamplingFeatureCode:  ",CHAR(34),INDEX(SamplingFeatures[Feature Code],$A2266),CHAR(34),
", SamplingFeatureName:  ",CHAR(34),INDEX(SamplingFeatures[Feature Name],$A2266),CHAR(34),
", SamplingFeatureDescription:  ",CHAR(34),INDEX(SamplingFeatures[Feature Description],$A2266),CHAR(34),
", SamplingFeatureGeotypeCV:  ",CHAR(34),INDEX(SamplingFeatures[Feature Geo Type],$A2266),CHAR(34),
", FeatureGeometry:  ",CHAR(34),INDEX(SamplingFeatures[Feature Geometry],$A2266),CHAR(34),
", Elevation_m:  ",CHAR(34),INDEX(SamplingFeatures[Elevation_m],$A2266),CHAR(34),
", ElevationDatumCV:  ",CHAR(34),ElevationDatum,CHAR(34),"}"))</f>
        <v>#REF!</v>
      </c>
      <c r="L2266" t="e">
        <f>IF(INDEX(SamplingFeatures[Sampling Feature Type],$A2266)&lt;&gt;"Site","",
CONCATENATE("  - &amp;SiteID",TEXT(SUMPRODUCT(--($L$3:$L2265&lt;&gt;"")),"0000"),
" {","SamplingFeatureID:  *SamplingFeatureID",TEXT($A2266,"0000"),
", SiteTypeCV:  ",CHAR(34),INDEX(Sites[Site Type],$A2266),CHAR(34),
", Latitude:  ",INDEX(Sites[Latitude],$A2266),
", Longitude:  ",INDEX(Sites[Longitude],$A2266),
", SRSName:  ",CHAR(34),LatLonDatum,CHAR(34),"}"))</f>
        <v>#REF!</v>
      </c>
      <c r="M2266" t="e">
        <f>IF(INDEX(SamplingFeatures[Sampling Feature Type],$A2266)&lt;&gt;"Specimen","",
CONCATENATE("  - &amp;SpecimenID",TEXT(SUMPRODUCT(--($M$3:$M2265&lt;&gt;"")),"0000"),
" {","SamplingFeatureID:  *SamplingFeatureID",TEXT($A2266,"0000"),
", SpecimenTypeCV:  ",CHAR(34),INDEX(Specimens[Specimen Type],$A2266),CHAR(34),
", SpecimenMediumCV:  ",INDEX(Specimens[Specimen Medium],$A2266),
", IsFieldSpecimen:  ",CHAR(34),INDEX(Specimens[Is Field Specimen?],$A2266),CHAR(34),"}"))</f>
        <v>#REF!</v>
      </c>
      <c r="N2266" t="e">
        <f>IF(COUNTA(SpatialOffsets[])=0,"", IF(INDEX(SpatialOffsets[Spatial Offset Type],$A2266)="","",
CONCATENATE("  - &amp;SpatialOffsetID",TEXT($A2266,"0000"),
" {","SpatialOffsetTypeCV:  ",CHAR(34),INDEX(SpatialOffsets[Spatial Offset Type],$A2266),CHAR(34),
", Offset1Value:  ",INDEX(SpatialOffsets[Offset 1 Value],$A2266),
", Offset1UnitID:  ",CHAR(34),INDEX(SpatialOffsets[Offset 1 Unit],$A2266),CHAR(34),
", Offset2Value:  ",INDEX(SpatialOffsets[Offset 2 Value],$A2266),
", Offset2UnitID:  ",CHAR(34),INDEX(SpatialOffsets[Offset 2 Unit],$A2266),CHAR(34),
", Offset3Value:  ",INDEX(SpatialOffsets[Offset 3 Value],$A2266),
", Offset3UnitID:  ",CHAR(34),INDEX(SpatialOffsets[Offset 3 Unit],$A2266),CHAR(34),,"}")))</f>
        <v>#REF!</v>
      </c>
      <c r="O2266" t="e">
        <f>IF(COUNTA(RelatedFeatures[])=0,"", IF(INDEX(RelatedFeatures[First Sampling Feature Code],$A2266)="","",
CONCATENATE("  - &amp;RelationID",TEXT($A2266,"0000"),
" {","SamplingFeatureID:  *SamplingFeatureID",TEXT(MATCH(INDEX(RelatedFeatures[First Sampling Feature Code],$A2266),SamplingFeatures[Feature Code],0),"0000"),
", RelationshipTypeCV:  ",CHAR(34),INDEX(RelatedFeatures[Relationship Type],$A2266),CHAR(34),
", RelatedFeatureID: *SamplingFeatureID",TEXT(MATCH(INDEX(RelatedFeatures[Second Sampling Feature Code],$A2266),SamplingFeatures[Feature Code],0),"0000"),
", SpatialOffsetID:  ",IF(INDEX(RelatedFeatures[Offset Number],$A2266)="","",CONCATENATE("*SpatialOffsetID",TEXT(INDEX(RelatedFeatures[Offset Number],$A2266),"0000"))),"}")))</f>
        <v>#REF!</v>
      </c>
      <c r="P2266" t="e">
        <f>IF(INDEX(Methods[Method Type],$A2266)="","",
CONCATENATE("  - &amp;MethodID",TEXT($A2266,"0000"),
" {","MethodTypeCV:  ",CHAR(34),INDEX(Methods[Method Type],$A2266),CHAR(34),
", MethodCode:  ",CHAR(34),INDEX(Methods[Method Code],$A2266),CHAR(34),
", MethodName:  ",CHAR(34),INDEX(Methods[Method Name],$A2266),CHAR(34),
", MethodDescription:  ",CHAR(34),INDEX(Methods[Method Description],$A2266),CHAR(34),
", MethodLink:  ",CHAR(34),INDEX(Methods[Method Link],$A2266),CHAR(34),
", OrganizationID: *OrganizationID",TEXT(MATCH(INDEX(Methods[Organization Name],$A2266),Organizations[Organization Name],0),"0000"),"}"))</f>
        <v>#REF!</v>
      </c>
      <c r="Q2266" t="e">
        <f>IF(INDEX(Variables[Variable Type],$A2266)="","",
CONCATENATE("  - &amp;VariableID",TEXT($A2266,"0000"),
" {","VariableTypeCV:  ",CHAR(34),INDEX(Variables[Variable Type],$A2266),CHAR(34),
", VariableCode:  ",CHAR(34),INDEX(Variables[Variable Code],$A2266),CHAR(34),
", VariableNameCV:  ",CHAR(34),INDEX(Variables[Variable Name],$A2266),CHAR(34),
", VariableDefinition:  ",CHAR(34),INDEX(Variables[Variable Definition],$A2266),CHAR(34),
", SpecciationCV:  ",CHAR(34),INDEX(Variables[Speciation],$A2266),CHAR(34),
", NoDataValue:  ",CHAR(34),INDEX(Variables[No Data Value],$A2266),CHAR(34),"}"))</f>
        <v>#REF!</v>
      </c>
    </row>
    <row r="2267" spans="1:17" x14ac:dyDescent="0.25">
      <c r="A2267">
        <v>2264</v>
      </c>
      <c r="D2267" t="e">
        <f>IF(INDEX(People[First Name],$A2267)="","",
CONCATENATE("  - &amp;PersonID",TEXT($A2267,"0000"),
" {","PersonFirstName:  ",CHAR(34),INDEX(People[First Name],$A2267),CHAR(34),
", PersonMiddleName:  ",CHAR(34),INDEX(People[Middle Name],$A2267),CHAR(34),
", PersonLastName:  ",CHAR(34),INDEX(People[Last Name],$A2267),CHAR(34),"}"))</f>
        <v>#REF!</v>
      </c>
      <c r="E2267" t="e">
        <f>IF(INDEX(Organizations[Organization Type '[CV']],$A2267)="","",
CONCATENATE("  - &amp;OrganizationID",TEXT($A2267,"0000"),
" {","OrganizationTypeCV:  ",CHAR(34),INDEX(Organizations[Organization Type '[CV']],$A2267),CHAR(34),
", OrganizationCode:  ",CHAR(34),INDEX(Organizations[Organization Code],$A2267),CHAR(34),
", OrganizationName:  ",CHAR(34),INDEX(Organizations[Organization Name],$A2267),CHAR(34),
", OrganizationDescription:  ",CHAR(34),INDEX(Organizations[Organization Description],$A2267),CHAR(34),
", OrganizationLink:  ",CHAR(34),INDEX(Organizations[Organization Link],$A2267),CHAR(34),"}"))</f>
        <v>#REF!</v>
      </c>
      <c r="F2267" t="e">
        <f>IF(INDEX(People[First Name],$A2267)="","",
CONCATENATE("  - &amp;AffiliationID",TEXT($A2267,"0000"),
" {PersonID: *PersonID",TEXT($A2267,"0000"),
", OrganizationID: *OrganizationID",TEXT(MATCH(INDEX(People[Organization Name],$A2267),Organizations[Organization Name],0),"0000"),
", IsPrimaryOrganizationContact: , AffiliationStartDate: , AffiliationEndDate: , PrimaryPhone: ",
", PrimaryEmail: ",CHAR(34),INDEX(People[Primary Email],$A2267),CHAR(34),
", PrimaryAddress: ",CHAR(34),INDEX(People[Primary Address],$A2267),CHAR(34),
", PersonLink: }"))</f>
        <v>#REF!</v>
      </c>
      <c r="H2267" t="e">
        <f>IF(COUNTA(CitationInformation)=0,"",IF(INDEX(AuthorList[Author Name],$A2267)="","",
CONCATENATE("  - &amp;AuthorListID",TEXT($A2267,"0000"),
"  {CitationID: *CitationID0001",
", PersonID: *PersonID",TEXT(MATCH(INDEX(AuthorList[Author Name],$A2267),People[Full Name],0),"0000"),
", AuthorOrder: ",INDEX(AuthorList[Author Number],$A2267),"}")))</f>
        <v>#REF!</v>
      </c>
      <c r="K2267" t="e">
        <f>IF(INDEX(SamplingFeatures[Feature Code],$A2267)="","",
CONCATENATE("  - &amp;SamplingFeatureID",TEXT($A2267,"0000"),
" {","SamplingFeatureUUID:  ",CHAR(34),INDEX(SamplingFeatures[Sampling Feature UUID],$A2267),CHAR(34),
", SamplingFeatureTypeCV:  ",CHAR(34),INDEX(SamplingFeatures[Sampling Feature Type],$A2267),CHAR(34),
", SamplingFeatureCode:  ",CHAR(34),INDEX(SamplingFeatures[Feature Code],$A2267),CHAR(34),
", SamplingFeatureName:  ",CHAR(34),INDEX(SamplingFeatures[Feature Name],$A2267),CHAR(34),
", SamplingFeatureDescription:  ",CHAR(34),INDEX(SamplingFeatures[Feature Description],$A2267),CHAR(34),
", SamplingFeatureGeotypeCV:  ",CHAR(34),INDEX(SamplingFeatures[Feature Geo Type],$A2267),CHAR(34),
", FeatureGeometry:  ",CHAR(34),INDEX(SamplingFeatures[Feature Geometry],$A2267),CHAR(34),
", Elevation_m:  ",CHAR(34),INDEX(SamplingFeatures[Elevation_m],$A2267),CHAR(34),
", ElevationDatumCV:  ",CHAR(34),ElevationDatum,CHAR(34),"}"))</f>
        <v>#REF!</v>
      </c>
      <c r="L2267" t="e">
        <f>IF(INDEX(SamplingFeatures[Sampling Feature Type],$A2267)&lt;&gt;"Site","",
CONCATENATE("  - &amp;SiteID",TEXT(SUMPRODUCT(--($L$3:$L2266&lt;&gt;"")),"0000"),
" {","SamplingFeatureID:  *SamplingFeatureID",TEXT($A2267,"0000"),
", SiteTypeCV:  ",CHAR(34),INDEX(Sites[Site Type],$A2267),CHAR(34),
", Latitude:  ",INDEX(Sites[Latitude],$A2267),
", Longitude:  ",INDEX(Sites[Longitude],$A2267),
", SRSName:  ",CHAR(34),LatLonDatum,CHAR(34),"}"))</f>
        <v>#REF!</v>
      </c>
      <c r="M2267" t="e">
        <f>IF(INDEX(SamplingFeatures[Sampling Feature Type],$A2267)&lt;&gt;"Specimen","",
CONCATENATE("  - &amp;SpecimenID",TEXT(SUMPRODUCT(--($M$3:$M2266&lt;&gt;"")),"0000"),
" {","SamplingFeatureID:  *SamplingFeatureID",TEXT($A2267,"0000"),
", SpecimenTypeCV:  ",CHAR(34),INDEX(Specimens[Specimen Type],$A2267),CHAR(34),
", SpecimenMediumCV:  ",INDEX(Specimens[Specimen Medium],$A2267),
", IsFieldSpecimen:  ",CHAR(34),INDEX(Specimens[Is Field Specimen?],$A2267),CHAR(34),"}"))</f>
        <v>#REF!</v>
      </c>
      <c r="N2267" t="e">
        <f>IF(COUNTA(SpatialOffsets[])=0,"", IF(INDEX(SpatialOffsets[Spatial Offset Type],$A2267)="","",
CONCATENATE("  - &amp;SpatialOffsetID",TEXT($A2267,"0000"),
" {","SpatialOffsetTypeCV:  ",CHAR(34),INDEX(SpatialOffsets[Spatial Offset Type],$A2267),CHAR(34),
", Offset1Value:  ",INDEX(SpatialOffsets[Offset 1 Value],$A2267),
", Offset1UnitID:  ",CHAR(34),INDEX(SpatialOffsets[Offset 1 Unit],$A2267),CHAR(34),
", Offset2Value:  ",INDEX(SpatialOffsets[Offset 2 Value],$A2267),
", Offset2UnitID:  ",CHAR(34),INDEX(SpatialOffsets[Offset 2 Unit],$A2267),CHAR(34),
", Offset3Value:  ",INDEX(SpatialOffsets[Offset 3 Value],$A2267),
", Offset3UnitID:  ",CHAR(34),INDEX(SpatialOffsets[Offset 3 Unit],$A2267),CHAR(34),,"}")))</f>
        <v>#REF!</v>
      </c>
      <c r="O2267" t="e">
        <f>IF(COUNTA(RelatedFeatures[])=0,"", IF(INDEX(RelatedFeatures[First Sampling Feature Code],$A2267)="","",
CONCATENATE("  - &amp;RelationID",TEXT($A2267,"0000"),
" {","SamplingFeatureID:  *SamplingFeatureID",TEXT(MATCH(INDEX(RelatedFeatures[First Sampling Feature Code],$A2267),SamplingFeatures[Feature Code],0),"0000"),
", RelationshipTypeCV:  ",CHAR(34),INDEX(RelatedFeatures[Relationship Type],$A2267),CHAR(34),
", RelatedFeatureID: *SamplingFeatureID",TEXT(MATCH(INDEX(RelatedFeatures[Second Sampling Feature Code],$A2267),SamplingFeatures[Feature Code],0),"0000"),
", SpatialOffsetID:  ",IF(INDEX(RelatedFeatures[Offset Number],$A2267)="","",CONCATENATE("*SpatialOffsetID",TEXT(INDEX(RelatedFeatures[Offset Number],$A2267),"0000"))),"}")))</f>
        <v>#REF!</v>
      </c>
      <c r="P2267" t="e">
        <f>IF(INDEX(Methods[Method Type],$A2267)="","",
CONCATENATE("  - &amp;MethodID",TEXT($A2267,"0000"),
" {","MethodTypeCV:  ",CHAR(34),INDEX(Methods[Method Type],$A2267),CHAR(34),
", MethodCode:  ",CHAR(34),INDEX(Methods[Method Code],$A2267),CHAR(34),
", MethodName:  ",CHAR(34),INDEX(Methods[Method Name],$A2267),CHAR(34),
", MethodDescription:  ",CHAR(34),INDEX(Methods[Method Description],$A2267),CHAR(34),
", MethodLink:  ",CHAR(34),INDEX(Methods[Method Link],$A2267),CHAR(34),
", OrganizationID: *OrganizationID",TEXT(MATCH(INDEX(Methods[Organization Name],$A2267),Organizations[Organization Name],0),"0000"),"}"))</f>
        <v>#REF!</v>
      </c>
      <c r="Q2267" t="e">
        <f>IF(INDEX(Variables[Variable Type],$A2267)="","",
CONCATENATE("  - &amp;VariableID",TEXT($A2267,"0000"),
" {","VariableTypeCV:  ",CHAR(34),INDEX(Variables[Variable Type],$A2267),CHAR(34),
", VariableCode:  ",CHAR(34),INDEX(Variables[Variable Code],$A2267),CHAR(34),
", VariableNameCV:  ",CHAR(34),INDEX(Variables[Variable Name],$A2267),CHAR(34),
", VariableDefinition:  ",CHAR(34),INDEX(Variables[Variable Definition],$A2267),CHAR(34),
", SpecciationCV:  ",CHAR(34),INDEX(Variables[Speciation],$A2267),CHAR(34),
", NoDataValue:  ",CHAR(34),INDEX(Variables[No Data Value],$A2267),CHAR(34),"}"))</f>
        <v>#REF!</v>
      </c>
    </row>
    <row r="2268" spans="1:17" x14ac:dyDescent="0.25">
      <c r="A2268">
        <v>2265</v>
      </c>
      <c r="D2268" t="e">
        <f>IF(INDEX(People[First Name],$A2268)="","",
CONCATENATE("  - &amp;PersonID",TEXT($A2268,"0000"),
" {","PersonFirstName:  ",CHAR(34),INDEX(People[First Name],$A2268),CHAR(34),
", PersonMiddleName:  ",CHAR(34),INDEX(People[Middle Name],$A2268),CHAR(34),
", PersonLastName:  ",CHAR(34),INDEX(People[Last Name],$A2268),CHAR(34),"}"))</f>
        <v>#REF!</v>
      </c>
      <c r="E2268" t="e">
        <f>IF(INDEX(Organizations[Organization Type '[CV']],$A2268)="","",
CONCATENATE("  - &amp;OrganizationID",TEXT($A2268,"0000"),
" {","OrganizationTypeCV:  ",CHAR(34),INDEX(Organizations[Organization Type '[CV']],$A2268),CHAR(34),
", OrganizationCode:  ",CHAR(34),INDEX(Organizations[Organization Code],$A2268),CHAR(34),
", OrganizationName:  ",CHAR(34),INDEX(Organizations[Organization Name],$A2268),CHAR(34),
", OrganizationDescription:  ",CHAR(34),INDEX(Organizations[Organization Description],$A2268),CHAR(34),
", OrganizationLink:  ",CHAR(34),INDEX(Organizations[Organization Link],$A2268),CHAR(34),"}"))</f>
        <v>#REF!</v>
      </c>
      <c r="F2268" t="e">
        <f>IF(INDEX(People[First Name],$A2268)="","",
CONCATENATE("  - &amp;AffiliationID",TEXT($A2268,"0000"),
" {PersonID: *PersonID",TEXT($A2268,"0000"),
", OrganizationID: *OrganizationID",TEXT(MATCH(INDEX(People[Organization Name],$A2268),Organizations[Organization Name],0),"0000"),
", IsPrimaryOrganizationContact: , AffiliationStartDate: , AffiliationEndDate: , PrimaryPhone: ",
", PrimaryEmail: ",CHAR(34),INDEX(People[Primary Email],$A2268),CHAR(34),
", PrimaryAddress: ",CHAR(34),INDEX(People[Primary Address],$A2268),CHAR(34),
", PersonLink: }"))</f>
        <v>#REF!</v>
      </c>
      <c r="H2268" t="e">
        <f>IF(COUNTA(CitationInformation)=0,"",IF(INDEX(AuthorList[Author Name],$A2268)="","",
CONCATENATE("  - &amp;AuthorListID",TEXT($A2268,"0000"),
"  {CitationID: *CitationID0001",
", PersonID: *PersonID",TEXT(MATCH(INDEX(AuthorList[Author Name],$A2268),People[Full Name],0),"0000"),
", AuthorOrder: ",INDEX(AuthorList[Author Number],$A2268),"}")))</f>
        <v>#REF!</v>
      </c>
      <c r="K2268" t="e">
        <f>IF(INDEX(SamplingFeatures[Feature Code],$A2268)="","",
CONCATENATE("  - &amp;SamplingFeatureID",TEXT($A2268,"0000"),
" {","SamplingFeatureUUID:  ",CHAR(34),INDEX(SamplingFeatures[Sampling Feature UUID],$A2268),CHAR(34),
", SamplingFeatureTypeCV:  ",CHAR(34),INDEX(SamplingFeatures[Sampling Feature Type],$A2268),CHAR(34),
", SamplingFeatureCode:  ",CHAR(34),INDEX(SamplingFeatures[Feature Code],$A2268),CHAR(34),
", SamplingFeatureName:  ",CHAR(34),INDEX(SamplingFeatures[Feature Name],$A2268),CHAR(34),
", SamplingFeatureDescription:  ",CHAR(34),INDEX(SamplingFeatures[Feature Description],$A2268),CHAR(34),
", SamplingFeatureGeotypeCV:  ",CHAR(34),INDEX(SamplingFeatures[Feature Geo Type],$A2268),CHAR(34),
", FeatureGeometry:  ",CHAR(34),INDEX(SamplingFeatures[Feature Geometry],$A2268),CHAR(34),
", Elevation_m:  ",CHAR(34),INDEX(SamplingFeatures[Elevation_m],$A2268),CHAR(34),
", ElevationDatumCV:  ",CHAR(34),ElevationDatum,CHAR(34),"}"))</f>
        <v>#REF!</v>
      </c>
      <c r="L2268" t="e">
        <f>IF(INDEX(SamplingFeatures[Sampling Feature Type],$A2268)&lt;&gt;"Site","",
CONCATENATE("  - &amp;SiteID",TEXT(SUMPRODUCT(--($L$3:$L2267&lt;&gt;"")),"0000"),
" {","SamplingFeatureID:  *SamplingFeatureID",TEXT($A2268,"0000"),
", SiteTypeCV:  ",CHAR(34),INDEX(Sites[Site Type],$A2268),CHAR(34),
", Latitude:  ",INDEX(Sites[Latitude],$A2268),
", Longitude:  ",INDEX(Sites[Longitude],$A2268),
", SRSName:  ",CHAR(34),LatLonDatum,CHAR(34),"}"))</f>
        <v>#REF!</v>
      </c>
      <c r="M2268" t="e">
        <f>IF(INDEX(SamplingFeatures[Sampling Feature Type],$A2268)&lt;&gt;"Specimen","",
CONCATENATE("  - &amp;SpecimenID",TEXT(SUMPRODUCT(--($M$3:$M2267&lt;&gt;"")),"0000"),
" {","SamplingFeatureID:  *SamplingFeatureID",TEXT($A2268,"0000"),
", SpecimenTypeCV:  ",CHAR(34),INDEX(Specimens[Specimen Type],$A2268),CHAR(34),
", SpecimenMediumCV:  ",INDEX(Specimens[Specimen Medium],$A2268),
", IsFieldSpecimen:  ",CHAR(34),INDEX(Specimens[Is Field Specimen?],$A2268),CHAR(34),"}"))</f>
        <v>#REF!</v>
      </c>
      <c r="N2268" t="e">
        <f>IF(COUNTA(SpatialOffsets[])=0,"", IF(INDEX(SpatialOffsets[Spatial Offset Type],$A2268)="","",
CONCATENATE("  - &amp;SpatialOffsetID",TEXT($A2268,"0000"),
" {","SpatialOffsetTypeCV:  ",CHAR(34),INDEX(SpatialOffsets[Spatial Offset Type],$A2268),CHAR(34),
", Offset1Value:  ",INDEX(SpatialOffsets[Offset 1 Value],$A2268),
", Offset1UnitID:  ",CHAR(34),INDEX(SpatialOffsets[Offset 1 Unit],$A2268),CHAR(34),
", Offset2Value:  ",INDEX(SpatialOffsets[Offset 2 Value],$A2268),
", Offset2UnitID:  ",CHAR(34),INDEX(SpatialOffsets[Offset 2 Unit],$A2268),CHAR(34),
", Offset3Value:  ",INDEX(SpatialOffsets[Offset 3 Value],$A2268),
", Offset3UnitID:  ",CHAR(34),INDEX(SpatialOffsets[Offset 3 Unit],$A2268),CHAR(34),,"}")))</f>
        <v>#REF!</v>
      </c>
      <c r="O2268" t="e">
        <f>IF(COUNTA(RelatedFeatures[])=0,"", IF(INDEX(RelatedFeatures[First Sampling Feature Code],$A2268)="","",
CONCATENATE("  - &amp;RelationID",TEXT($A2268,"0000"),
" {","SamplingFeatureID:  *SamplingFeatureID",TEXT(MATCH(INDEX(RelatedFeatures[First Sampling Feature Code],$A2268),SamplingFeatures[Feature Code],0),"0000"),
", RelationshipTypeCV:  ",CHAR(34),INDEX(RelatedFeatures[Relationship Type],$A2268),CHAR(34),
", RelatedFeatureID: *SamplingFeatureID",TEXT(MATCH(INDEX(RelatedFeatures[Second Sampling Feature Code],$A2268),SamplingFeatures[Feature Code],0),"0000"),
", SpatialOffsetID:  ",IF(INDEX(RelatedFeatures[Offset Number],$A2268)="","",CONCATENATE("*SpatialOffsetID",TEXT(INDEX(RelatedFeatures[Offset Number],$A2268),"0000"))),"}")))</f>
        <v>#REF!</v>
      </c>
      <c r="P2268" t="e">
        <f>IF(INDEX(Methods[Method Type],$A2268)="","",
CONCATENATE("  - &amp;MethodID",TEXT($A2268,"0000"),
" {","MethodTypeCV:  ",CHAR(34),INDEX(Methods[Method Type],$A2268),CHAR(34),
", MethodCode:  ",CHAR(34),INDEX(Methods[Method Code],$A2268),CHAR(34),
", MethodName:  ",CHAR(34),INDEX(Methods[Method Name],$A2268),CHAR(34),
", MethodDescription:  ",CHAR(34),INDEX(Methods[Method Description],$A2268),CHAR(34),
", MethodLink:  ",CHAR(34),INDEX(Methods[Method Link],$A2268),CHAR(34),
", OrganizationID: *OrganizationID",TEXT(MATCH(INDEX(Methods[Organization Name],$A2268),Organizations[Organization Name],0),"0000"),"}"))</f>
        <v>#REF!</v>
      </c>
      <c r="Q2268" t="e">
        <f>IF(INDEX(Variables[Variable Type],$A2268)="","",
CONCATENATE("  - &amp;VariableID",TEXT($A2268,"0000"),
" {","VariableTypeCV:  ",CHAR(34),INDEX(Variables[Variable Type],$A2268),CHAR(34),
", VariableCode:  ",CHAR(34),INDEX(Variables[Variable Code],$A2268),CHAR(34),
", VariableNameCV:  ",CHAR(34),INDEX(Variables[Variable Name],$A2268),CHAR(34),
", VariableDefinition:  ",CHAR(34),INDEX(Variables[Variable Definition],$A2268),CHAR(34),
", SpecciationCV:  ",CHAR(34),INDEX(Variables[Speciation],$A2268),CHAR(34),
", NoDataValue:  ",CHAR(34),INDEX(Variables[No Data Value],$A2268),CHAR(34),"}"))</f>
        <v>#REF!</v>
      </c>
    </row>
    <row r="2269" spans="1:17" x14ac:dyDescent="0.25">
      <c r="A2269">
        <v>2266</v>
      </c>
      <c r="D2269" t="e">
        <f>IF(INDEX(People[First Name],$A2269)="","",
CONCATENATE("  - &amp;PersonID",TEXT($A2269,"0000"),
" {","PersonFirstName:  ",CHAR(34),INDEX(People[First Name],$A2269),CHAR(34),
", PersonMiddleName:  ",CHAR(34),INDEX(People[Middle Name],$A2269),CHAR(34),
", PersonLastName:  ",CHAR(34),INDEX(People[Last Name],$A2269),CHAR(34),"}"))</f>
        <v>#REF!</v>
      </c>
      <c r="E2269" t="e">
        <f>IF(INDEX(Organizations[Organization Type '[CV']],$A2269)="","",
CONCATENATE("  - &amp;OrganizationID",TEXT($A2269,"0000"),
" {","OrganizationTypeCV:  ",CHAR(34),INDEX(Organizations[Organization Type '[CV']],$A2269),CHAR(34),
", OrganizationCode:  ",CHAR(34),INDEX(Organizations[Organization Code],$A2269),CHAR(34),
", OrganizationName:  ",CHAR(34),INDEX(Organizations[Organization Name],$A2269),CHAR(34),
", OrganizationDescription:  ",CHAR(34),INDEX(Organizations[Organization Description],$A2269),CHAR(34),
", OrganizationLink:  ",CHAR(34),INDEX(Organizations[Organization Link],$A2269),CHAR(34),"}"))</f>
        <v>#REF!</v>
      </c>
      <c r="F2269" t="e">
        <f>IF(INDEX(People[First Name],$A2269)="","",
CONCATENATE("  - &amp;AffiliationID",TEXT($A2269,"0000"),
" {PersonID: *PersonID",TEXT($A2269,"0000"),
", OrganizationID: *OrganizationID",TEXT(MATCH(INDEX(People[Organization Name],$A2269),Organizations[Organization Name],0),"0000"),
", IsPrimaryOrganizationContact: , AffiliationStartDate: , AffiliationEndDate: , PrimaryPhone: ",
", PrimaryEmail: ",CHAR(34),INDEX(People[Primary Email],$A2269),CHAR(34),
", PrimaryAddress: ",CHAR(34),INDEX(People[Primary Address],$A2269),CHAR(34),
", PersonLink: }"))</f>
        <v>#REF!</v>
      </c>
      <c r="H2269" t="e">
        <f>IF(COUNTA(CitationInformation)=0,"",IF(INDEX(AuthorList[Author Name],$A2269)="","",
CONCATENATE("  - &amp;AuthorListID",TEXT($A2269,"0000"),
"  {CitationID: *CitationID0001",
", PersonID: *PersonID",TEXT(MATCH(INDEX(AuthorList[Author Name],$A2269),People[Full Name],0),"0000"),
", AuthorOrder: ",INDEX(AuthorList[Author Number],$A2269),"}")))</f>
        <v>#REF!</v>
      </c>
      <c r="K2269" t="e">
        <f>IF(INDEX(SamplingFeatures[Feature Code],$A2269)="","",
CONCATENATE("  - &amp;SamplingFeatureID",TEXT($A2269,"0000"),
" {","SamplingFeatureUUID:  ",CHAR(34),INDEX(SamplingFeatures[Sampling Feature UUID],$A2269),CHAR(34),
", SamplingFeatureTypeCV:  ",CHAR(34),INDEX(SamplingFeatures[Sampling Feature Type],$A2269),CHAR(34),
", SamplingFeatureCode:  ",CHAR(34),INDEX(SamplingFeatures[Feature Code],$A2269),CHAR(34),
", SamplingFeatureName:  ",CHAR(34),INDEX(SamplingFeatures[Feature Name],$A2269),CHAR(34),
", SamplingFeatureDescription:  ",CHAR(34),INDEX(SamplingFeatures[Feature Description],$A2269),CHAR(34),
", SamplingFeatureGeotypeCV:  ",CHAR(34),INDEX(SamplingFeatures[Feature Geo Type],$A2269),CHAR(34),
", FeatureGeometry:  ",CHAR(34),INDEX(SamplingFeatures[Feature Geometry],$A2269),CHAR(34),
", Elevation_m:  ",CHAR(34),INDEX(SamplingFeatures[Elevation_m],$A2269),CHAR(34),
", ElevationDatumCV:  ",CHAR(34),ElevationDatum,CHAR(34),"}"))</f>
        <v>#REF!</v>
      </c>
      <c r="L2269" t="e">
        <f>IF(INDEX(SamplingFeatures[Sampling Feature Type],$A2269)&lt;&gt;"Site","",
CONCATENATE("  - &amp;SiteID",TEXT(SUMPRODUCT(--($L$3:$L2268&lt;&gt;"")),"0000"),
" {","SamplingFeatureID:  *SamplingFeatureID",TEXT($A2269,"0000"),
", SiteTypeCV:  ",CHAR(34),INDEX(Sites[Site Type],$A2269),CHAR(34),
", Latitude:  ",INDEX(Sites[Latitude],$A2269),
", Longitude:  ",INDEX(Sites[Longitude],$A2269),
", SRSName:  ",CHAR(34),LatLonDatum,CHAR(34),"}"))</f>
        <v>#REF!</v>
      </c>
      <c r="M2269" t="e">
        <f>IF(INDEX(SamplingFeatures[Sampling Feature Type],$A2269)&lt;&gt;"Specimen","",
CONCATENATE("  - &amp;SpecimenID",TEXT(SUMPRODUCT(--($M$3:$M2268&lt;&gt;"")),"0000"),
" {","SamplingFeatureID:  *SamplingFeatureID",TEXT($A2269,"0000"),
", SpecimenTypeCV:  ",CHAR(34),INDEX(Specimens[Specimen Type],$A2269),CHAR(34),
", SpecimenMediumCV:  ",INDEX(Specimens[Specimen Medium],$A2269),
", IsFieldSpecimen:  ",CHAR(34),INDEX(Specimens[Is Field Specimen?],$A2269),CHAR(34),"}"))</f>
        <v>#REF!</v>
      </c>
      <c r="N2269" t="e">
        <f>IF(COUNTA(SpatialOffsets[])=0,"", IF(INDEX(SpatialOffsets[Spatial Offset Type],$A2269)="","",
CONCATENATE("  - &amp;SpatialOffsetID",TEXT($A2269,"0000"),
" {","SpatialOffsetTypeCV:  ",CHAR(34),INDEX(SpatialOffsets[Spatial Offset Type],$A2269),CHAR(34),
", Offset1Value:  ",INDEX(SpatialOffsets[Offset 1 Value],$A2269),
", Offset1UnitID:  ",CHAR(34),INDEX(SpatialOffsets[Offset 1 Unit],$A2269),CHAR(34),
", Offset2Value:  ",INDEX(SpatialOffsets[Offset 2 Value],$A2269),
", Offset2UnitID:  ",CHAR(34),INDEX(SpatialOffsets[Offset 2 Unit],$A2269),CHAR(34),
", Offset3Value:  ",INDEX(SpatialOffsets[Offset 3 Value],$A2269),
", Offset3UnitID:  ",CHAR(34),INDEX(SpatialOffsets[Offset 3 Unit],$A2269),CHAR(34),,"}")))</f>
        <v>#REF!</v>
      </c>
      <c r="O2269" t="e">
        <f>IF(COUNTA(RelatedFeatures[])=0,"", IF(INDEX(RelatedFeatures[First Sampling Feature Code],$A2269)="","",
CONCATENATE("  - &amp;RelationID",TEXT($A2269,"0000"),
" {","SamplingFeatureID:  *SamplingFeatureID",TEXT(MATCH(INDEX(RelatedFeatures[First Sampling Feature Code],$A2269),SamplingFeatures[Feature Code],0),"0000"),
", RelationshipTypeCV:  ",CHAR(34),INDEX(RelatedFeatures[Relationship Type],$A2269),CHAR(34),
", RelatedFeatureID: *SamplingFeatureID",TEXT(MATCH(INDEX(RelatedFeatures[Second Sampling Feature Code],$A2269),SamplingFeatures[Feature Code],0),"0000"),
", SpatialOffsetID:  ",IF(INDEX(RelatedFeatures[Offset Number],$A2269)="","",CONCATENATE("*SpatialOffsetID",TEXT(INDEX(RelatedFeatures[Offset Number],$A2269),"0000"))),"}")))</f>
        <v>#REF!</v>
      </c>
      <c r="P2269" t="e">
        <f>IF(INDEX(Methods[Method Type],$A2269)="","",
CONCATENATE("  - &amp;MethodID",TEXT($A2269,"0000"),
" {","MethodTypeCV:  ",CHAR(34),INDEX(Methods[Method Type],$A2269),CHAR(34),
", MethodCode:  ",CHAR(34),INDEX(Methods[Method Code],$A2269),CHAR(34),
", MethodName:  ",CHAR(34),INDEX(Methods[Method Name],$A2269),CHAR(34),
", MethodDescription:  ",CHAR(34),INDEX(Methods[Method Description],$A2269),CHAR(34),
", MethodLink:  ",CHAR(34),INDEX(Methods[Method Link],$A2269),CHAR(34),
", OrganizationID: *OrganizationID",TEXT(MATCH(INDEX(Methods[Organization Name],$A2269),Organizations[Organization Name],0),"0000"),"}"))</f>
        <v>#REF!</v>
      </c>
      <c r="Q2269" t="e">
        <f>IF(INDEX(Variables[Variable Type],$A2269)="","",
CONCATENATE("  - &amp;VariableID",TEXT($A2269,"0000"),
" {","VariableTypeCV:  ",CHAR(34),INDEX(Variables[Variable Type],$A2269),CHAR(34),
", VariableCode:  ",CHAR(34),INDEX(Variables[Variable Code],$A2269),CHAR(34),
", VariableNameCV:  ",CHAR(34),INDEX(Variables[Variable Name],$A2269),CHAR(34),
", VariableDefinition:  ",CHAR(34),INDEX(Variables[Variable Definition],$A2269),CHAR(34),
", SpecciationCV:  ",CHAR(34),INDEX(Variables[Speciation],$A2269),CHAR(34),
", NoDataValue:  ",CHAR(34),INDEX(Variables[No Data Value],$A2269),CHAR(34),"}"))</f>
        <v>#REF!</v>
      </c>
    </row>
    <row r="2270" spans="1:17" x14ac:dyDescent="0.25">
      <c r="A2270">
        <v>2267</v>
      </c>
      <c r="D2270" t="e">
        <f>IF(INDEX(People[First Name],$A2270)="","",
CONCATENATE("  - &amp;PersonID",TEXT($A2270,"0000"),
" {","PersonFirstName:  ",CHAR(34),INDEX(People[First Name],$A2270),CHAR(34),
", PersonMiddleName:  ",CHAR(34),INDEX(People[Middle Name],$A2270),CHAR(34),
", PersonLastName:  ",CHAR(34),INDEX(People[Last Name],$A2270),CHAR(34),"}"))</f>
        <v>#REF!</v>
      </c>
      <c r="E2270" t="e">
        <f>IF(INDEX(Organizations[Organization Type '[CV']],$A2270)="","",
CONCATENATE("  - &amp;OrganizationID",TEXT($A2270,"0000"),
" {","OrganizationTypeCV:  ",CHAR(34),INDEX(Organizations[Organization Type '[CV']],$A2270),CHAR(34),
", OrganizationCode:  ",CHAR(34),INDEX(Organizations[Organization Code],$A2270),CHAR(34),
", OrganizationName:  ",CHAR(34),INDEX(Organizations[Organization Name],$A2270),CHAR(34),
", OrganizationDescription:  ",CHAR(34),INDEX(Organizations[Organization Description],$A2270),CHAR(34),
", OrganizationLink:  ",CHAR(34),INDEX(Organizations[Organization Link],$A2270),CHAR(34),"}"))</f>
        <v>#REF!</v>
      </c>
      <c r="F2270" t="e">
        <f>IF(INDEX(People[First Name],$A2270)="","",
CONCATENATE("  - &amp;AffiliationID",TEXT($A2270,"0000"),
" {PersonID: *PersonID",TEXT($A2270,"0000"),
", OrganizationID: *OrganizationID",TEXT(MATCH(INDEX(People[Organization Name],$A2270),Organizations[Organization Name],0),"0000"),
", IsPrimaryOrganizationContact: , AffiliationStartDate: , AffiliationEndDate: , PrimaryPhone: ",
", PrimaryEmail: ",CHAR(34),INDEX(People[Primary Email],$A2270),CHAR(34),
", PrimaryAddress: ",CHAR(34),INDEX(People[Primary Address],$A2270),CHAR(34),
", PersonLink: }"))</f>
        <v>#REF!</v>
      </c>
      <c r="H2270" t="e">
        <f>IF(COUNTA(CitationInformation)=0,"",IF(INDEX(AuthorList[Author Name],$A2270)="","",
CONCATENATE("  - &amp;AuthorListID",TEXT($A2270,"0000"),
"  {CitationID: *CitationID0001",
", PersonID: *PersonID",TEXT(MATCH(INDEX(AuthorList[Author Name],$A2270),People[Full Name],0),"0000"),
", AuthorOrder: ",INDEX(AuthorList[Author Number],$A2270),"}")))</f>
        <v>#REF!</v>
      </c>
      <c r="K2270" t="e">
        <f>IF(INDEX(SamplingFeatures[Feature Code],$A2270)="","",
CONCATENATE("  - &amp;SamplingFeatureID",TEXT($A2270,"0000"),
" {","SamplingFeatureUUID:  ",CHAR(34),INDEX(SamplingFeatures[Sampling Feature UUID],$A2270),CHAR(34),
", SamplingFeatureTypeCV:  ",CHAR(34),INDEX(SamplingFeatures[Sampling Feature Type],$A2270),CHAR(34),
", SamplingFeatureCode:  ",CHAR(34),INDEX(SamplingFeatures[Feature Code],$A2270),CHAR(34),
", SamplingFeatureName:  ",CHAR(34),INDEX(SamplingFeatures[Feature Name],$A2270),CHAR(34),
", SamplingFeatureDescription:  ",CHAR(34),INDEX(SamplingFeatures[Feature Description],$A2270),CHAR(34),
", SamplingFeatureGeotypeCV:  ",CHAR(34),INDEX(SamplingFeatures[Feature Geo Type],$A2270),CHAR(34),
", FeatureGeometry:  ",CHAR(34),INDEX(SamplingFeatures[Feature Geometry],$A2270),CHAR(34),
", Elevation_m:  ",CHAR(34),INDEX(SamplingFeatures[Elevation_m],$A2270),CHAR(34),
", ElevationDatumCV:  ",CHAR(34),ElevationDatum,CHAR(34),"}"))</f>
        <v>#REF!</v>
      </c>
      <c r="L2270" t="e">
        <f>IF(INDEX(SamplingFeatures[Sampling Feature Type],$A2270)&lt;&gt;"Site","",
CONCATENATE("  - &amp;SiteID",TEXT(SUMPRODUCT(--($L$3:$L2269&lt;&gt;"")),"0000"),
" {","SamplingFeatureID:  *SamplingFeatureID",TEXT($A2270,"0000"),
", SiteTypeCV:  ",CHAR(34),INDEX(Sites[Site Type],$A2270),CHAR(34),
", Latitude:  ",INDEX(Sites[Latitude],$A2270),
", Longitude:  ",INDEX(Sites[Longitude],$A2270),
", SRSName:  ",CHAR(34),LatLonDatum,CHAR(34),"}"))</f>
        <v>#REF!</v>
      </c>
      <c r="M2270" t="e">
        <f>IF(INDEX(SamplingFeatures[Sampling Feature Type],$A2270)&lt;&gt;"Specimen","",
CONCATENATE("  - &amp;SpecimenID",TEXT(SUMPRODUCT(--($M$3:$M2269&lt;&gt;"")),"0000"),
" {","SamplingFeatureID:  *SamplingFeatureID",TEXT($A2270,"0000"),
", SpecimenTypeCV:  ",CHAR(34),INDEX(Specimens[Specimen Type],$A2270),CHAR(34),
", SpecimenMediumCV:  ",INDEX(Specimens[Specimen Medium],$A2270),
", IsFieldSpecimen:  ",CHAR(34),INDEX(Specimens[Is Field Specimen?],$A2270),CHAR(34),"}"))</f>
        <v>#REF!</v>
      </c>
      <c r="N2270" t="e">
        <f>IF(COUNTA(SpatialOffsets[])=0,"", IF(INDEX(SpatialOffsets[Spatial Offset Type],$A2270)="","",
CONCATENATE("  - &amp;SpatialOffsetID",TEXT($A2270,"0000"),
" {","SpatialOffsetTypeCV:  ",CHAR(34),INDEX(SpatialOffsets[Spatial Offset Type],$A2270),CHAR(34),
", Offset1Value:  ",INDEX(SpatialOffsets[Offset 1 Value],$A2270),
", Offset1UnitID:  ",CHAR(34),INDEX(SpatialOffsets[Offset 1 Unit],$A2270),CHAR(34),
", Offset2Value:  ",INDEX(SpatialOffsets[Offset 2 Value],$A2270),
", Offset2UnitID:  ",CHAR(34),INDEX(SpatialOffsets[Offset 2 Unit],$A2270),CHAR(34),
", Offset3Value:  ",INDEX(SpatialOffsets[Offset 3 Value],$A2270),
", Offset3UnitID:  ",CHAR(34),INDEX(SpatialOffsets[Offset 3 Unit],$A2270),CHAR(34),,"}")))</f>
        <v>#REF!</v>
      </c>
      <c r="O2270" t="e">
        <f>IF(COUNTA(RelatedFeatures[])=0,"", IF(INDEX(RelatedFeatures[First Sampling Feature Code],$A2270)="","",
CONCATENATE("  - &amp;RelationID",TEXT($A2270,"0000"),
" {","SamplingFeatureID:  *SamplingFeatureID",TEXT(MATCH(INDEX(RelatedFeatures[First Sampling Feature Code],$A2270),SamplingFeatures[Feature Code],0),"0000"),
", RelationshipTypeCV:  ",CHAR(34),INDEX(RelatedFeatures[Relationship Type],$A2270),CHAR(34),
", RelatedFeatureID: *SamplingFeatureID",TEXT(MATCH(INDEX(RelatedFeatures[Second Sampling Feature Code],$A2270),SamplingFeatures[Feature Code],0),"0000"),
", SpatialOffsetID:  ",IF(INDEX(RelatedFeatures[Offset Number],$A2270)="","",CONCATENATE("*SpatialOffsetID",TEXT(INDEX(RelatedFeatures[Offset Number],$A2270),"0000"))),"}")))</f>
        <v>#REF!</v>
      </c>
      <c r="P2270" t="e">
        <f>IF(INDEX(Methods[Method Type],$A2270)="","",
CONCATENATE("  - &amp;MethodID",TEXT($A2270,"0000"),
" {","MethodTypeCV:  ",CHAR(34),INDEX(Methods[Method Type],$A2270),CHAR(34),
", MethodCode:  ",CHAR(34),INDEX(Methods[Method Code],$A2270),CHAR(34),
", MethodName:  ",CHAR(34),INDEX(Methods[Method Name],$A2270),CHAR(34),
", MethodDescription:  ",CHAR(34),INDEX(Methods[Method Description],$A2270),CHAR(34),
", MethodLink:  ",CHAR(34),INDEX(Methods[Method Link],$A2270),CHAR(34),
", OrganizationID: *OrganizationID",TEXT(MATCH(INDEX(Methods[Organization Name],$A2270),Organizations[Organization Name],0),"0000"),"}"))</f>
        <v>#REF!</v>
      </c>
      <c r="Q2270" t="e">
        <f>IF(INDEX(Variables[Variable Type],$A2270)="","",
CONCATENATE("  - &amp;VariableID",TEXT($A2270,"0000"),
" {","VariableTypeCV:  ",CHAR(34),INDEX(Variables[Variable Type],$A2270),CHAR(34),
", VariableCode:  ",CHAR(34),INDEX(Variables[Variable Code],$A2270),CHAR(34),
", VariableNameCV:  ",CHAR(34),INDEX(Variables[Variable Name],$A2270),CHAR(34),
", VariableDefinition:  ",CHAR(34),INDEX(Variables[Variable Definition],$A2270),CHAR(34),
", SpecciationCV:  ",CHAR(34),INDEX(Variables[Speciation],$A2270),CHAR(34),
", NoDataValue:  ",CHAR(34),INDEX(Variables[No Data Value],$A2270),CHAR(34),"}"))</f>
        <v>#REF!</v>
      </c>
    </row>
    <row r="2271" spans="1:17" x14ac:dyDescent="0.25">
      <c r="A2271">
        <v>2268</v>
      </c>
      <c r="D2271" t="e">
        <f>IF(INDEX(People[First Name],$A2271)="","",
CONCATENATE("  - &amp;PersonID",TEXT($A2271,"0000"),
" {","PersonFirstName:  ",CHAR(34),INDEX(People[First Name],$A2271),CHAR(34),
", PersonMiddleName:  ",CHAR(34),INDEX(People[Middle Name],$A2271),CHAR(34),
", PersonLastName:  ",CHAR(34),INDEX(People[Last Name],$A2271),CHAR(34),"}"))</f>
        <v>#REF!</v>
      </c>
      <c r="E2271" t="e">
        <f>IF(INDEX(Organizations[Organization Type '[CV']],$A2271)="","",
CONCATENATE("  - &amp;OrganizationID",TEXT($A2271,"0000"),
" {","OrganizationTypeCV:  ",CHAR(34),INDEX(Organizations[Organization Type '[CV']],$A2271),CHAR(34),
", OrganizationCode:  ",CHAR(34),INDEX(Organizations[Organization Code],$A2271),CHAR(34),
", OrganizationName:  ",CHAR(34),INDEX(Organizations[Organization Name],$A2271),CHAR(34),
", OrganizationDescription:  ",CHAR(34),INDEX(Organizations[Organization Description],$A2271),CHAR(34),
", OrganizationLink:  ",CHAR(34),INDEX(Organizations[Organization Link],$A2271),CHAR(34),"}"))</f>
        <v>#REF!</v>
      </c>
      <c r="F2271" t="e">
        <f>IF(INDEX(People[First Name],$A2271)="","",
CONCATENATE("  - &amp;AffiliationID",TEXT($A2271,"0000"),
" {PersonID: *PersonID",TEXT($A2271,"0000"),
", OrganizationID: *OrganizationID",TEXT(MATCH(INDEX(People[Organization Name],$A2271),Organizations[Organization Name],0),"0000"),
", IsPrimaryOrganizationContact: , AffiliationStartDate: , AffiliationEndDate: , PrimaryPhone: ",
", PrimaryEmail: ",CHAR(34),INDEX(People[Primary Email],$A2271),CHAR(34),
", PrimaryAddress: ",CHAR(34),INDEX(People[Primary Address],$A2271),CHAR(34),
", PersonLink: }"))</f>
        <v>#REF!</v>
      </c>
      <c r="H2271" t="e">
        <f>IF(COUNTA(CitationInformation)=0,"",IF(INDEX(AuthorList[Author Name],$A2271)="","",
CONCATENATE("  - &amp;AuthorListID",TEXT($A2271,"0000"),
"  {CitationID: *CitationID0001",
", PersonID: *PersonID",TEXT(MATCH(INDEX(AuthorList[Author Name],$A2271),People[Full Name],0),"0000"),
", AuthorOrder: ",INDEX(AuthorList[Author Number],$A2271),"}")))</f>
        <v>#REF!</v>
      </c>
      <c r="K2271" t="e">
        <f>IF(INDEX(SamplingFeatures[Feature Code],$A2271)="","",
CONCATENATE("  - &amp;SamplingFeatureID",TEXT($A2271,"0000"),
" {","SamplingFeatureUUID:  ",CHAR(34),INDEX(SamplingFeatures[Sampling Feature UUID],$A2271),CHAR(34),
", SamplingFeatureTypeCV:  ",CHAR(34),INDEX(SamplingFeatures[Sampling Feature Type],$A2271),CHAR(34),
", SamplingFeatureCode:  ",CHAR(34),INDEX(SamplingFeatures[Feature Code],$A2271),CHAR(34),
", SamplingFeatureName:  ",CHAR(34),INDEX(SamplingFeatures[Feature Name],$A2271),CHAR(34),
", SamplingFeatureDescription:  ",CHAR(34),INDEX(SamplingFeatures[Feature Description],$A2271),CHAR(34),
", SamplingFeatureGeotypeCV:  ",CHAR(34),INDEX(SamplingFeatures[Feature Geo Type],$A2271),CHAR(34),
", FeatureGeometry:  ",CHAR(34),INDEX(SamplingFeatures[Feature Geometry],$A2271),CHAR(34),
", Elevation_m:  ",CHAR(34),INDEX(SamplingFeatures[Elevation_m],$A2271),CHAR(34),
", ElevationDatumCV:  ",CHAR(34),ElevationDatum,CHAR(34),"}"))</f>
        <v>#REF!</v>
      </c>
      <c r="L2271" t="e">
        <f>IF(INDEX(SamplingFeatures[Sampling Feature Type],$A2271)&lt;&gt;"Site","",
CONCATENATE("  - &amp;SiteID",TEXT(SUMPRODUCT(--($L$3:$L2270&lt;&gt;"")),"0000"),
" {","SamplingFeatureID:  *SamplingFeatureID",TEXT($A2271,"0000"),
", SiteTypeCV:  ",CHAR(34),INDEX(Sites[Site Type],$A2271),CHAR(34),
", Latitude:  ",INDEX(Sites[Latitude],$A2271),
", Longitude:  ",INDEX(Sites[Longitude],$A2271),
", SRSName:  ",CHAR(34),LatLonDatum,CHAR(34),"}"))</f>
        <v>#REF!</v>
      </c>
      <c r="M2271" t="e">
        <f>IF(INDEX(SamplingFeatures[Sampling Feature Type],$A2271)&lt;&gt;"Specimen","",
CONCATENATE("  - &amp;SpecimenID",TEXT(SUMPRODUCT(--($M$3:$M2270&lt;&gt;"")),"0000"),
" {","SamplingFeatureID:  *SamplingFeatureID",TEXT($A2271,"0000"),
", SpecimenTypeCV:  ",CHAR(34),INDEX(Specimens[Specimen Type],$A2271),CHAR(34),
", SpecimenMediumCV:  ",INDEX(Specimens[Specimen Medium],$A2271),
", IsFieldSpecimen:  ",CHAR(34),INDEX(Specimens[Is Field Specimen?],$A2271),CHAR(34),"}"))</f>
        <v>#REF!</v>
      </c>
      <c r="N2271" t="e">
        <f>IF(COUNTA(SpatialOffsets[])=0,"", IF(INDEX(SpatialOffsets[Spatial Offset Type],$A2271)="","",
CONCATENATE("  - &amp;SpatialOffsetID",TEXT($A2271,"0000"),
" {","SpatialOffsetTypeCV:  ",CHAR(34),INDEX(SpatialOffsets[Spatial Offset Type],$A2271),CHAR(34),
", Offset1Value:  ",INDEX(SpatialOffsets[Offset 1 Value],$A2271),
", Offset1UnitID:  ",CHAR(34),INDEX(SpatialOffsets[Offset 1 Unit],$A2271),CHAR(34),
", Offset2Value:  ",INDEX(SpatialOffsets[Offset 2 Value],$A2271),
", Offset2UnitID:  ",CHAR(34),INDEX(SpatialOffsets[Offset 2 Unit],$A2271),CHAR(34),
", Offset3Value:  ",INDEX(SpatialOffsets[Offset 3 Value],$A2271),
", Offset3UnitID:  ",CHAR(34),INDEX(SpatialOffsets[Offset 3 Unit],$A2271),CHAR(34),,"}")))</f>
        <v>#REF!</v>
      </c>
      <c r="O2271" t="e">
        <f>IF(COUNTA(RelatedFeatures[])=0,"", IF(INDEX(RelatedFeatures[First Sampling Feature Code],$A2271)="","",
CONCATENATE("  - &amp;RelationID",TEXT($A2271,"0000"),
" {","SamplingFeatureID:  *SamplingFeatureID",TEXT(MATCH(INDEX(RelatedFeatures[First Sampling Feature Code],$A2271),SamplingFeatures[Feature Code],0),"0000"),
", RelationshipTypeCV:  ",CHAR(34),INDEX(RelatedFeatures[Relationship Type],$A2271),CHAR(34),
", RelatedFeatureID: *SamplingFeatureID",TEXT(MATCH(INDEX(RelatedFeatures[Second Sampling Feature Code],$A2271),SamplingFeatures[Feature Code],0),"0000"),
", SpatialOffsetID:  ",IF(INDEX(RelatedFeatures[Offset Number],$A2271)="","",CONCATENATE("*SpatialOffsetID",TEXT(INDEX(RelatedFeatures[Offset Number],$A2271),"0000"))),"}")))</f>
        <v>#REF!</v>
      </c>
      <c r="P2271" t="e">
        <f>IF(INDEX(Methods[Method Type],$A2271)="","",
CONCATENATE("  - &amp;MethodID",TEXT($A2271,"0000"),
" {","MethodTypeCV:  ",CHAR(34),INDEX(Methods[Method Type],$A2271),CHAR(34),
", MethodCode:  ",CHAR(34),INDEX(Methods[Method Code],$A2271),CHAR(34),
", MethodName:  ",CHAR(34),INDEX(Methods[Method Name],$A2271),CHAR(34),
", MethodDescription:  ",CHAR(34),INDEX(Methods[Method Description],$A2271),CHAR(34),
", MethodLink:  ",CHAR(34),INDEX(Methods[Method Link],$A2271),CHAR(34),
", OrganizationID: *OrganizationID",TEXT(MATCH(INDEX(Methods[Organization Name],$A2271),Organizations[Organization Name],0),"0000"),"}"))</f>
        <v>#REF!</v>
      </c>
      <c r="Q2271" t="e">
        <f>IF(INDEX(Variables[Variable Type],$A2271)="","",
CONCATENATE("  - &amp;VariableID",TEXT($A2271,"0000"),
" {","VariableTypeCV:  ",CHAR(34),INDEX(Variables[Variable Type],$A2271),CHAR(34),
", VariableCode:  ",CHAR(34),INDEX(Variables[Variable Code],$A2271),CHAR(34),
", VariableNameCV:  ",CHAR(34),INDEX(Variables[Variable Name],$A2271),CHAR(34),
", VariableDefinition:  ",CHAR(34),INDEX(Variables[Variable Definition],$A2271),CHAR(34),
", SpecciationCV:  ",CHAR(34),INDEX(Variables[Speciation],$A2271),CHAR(34),
", NoDataValue:  ",CHAR(34),INDEX(Variables[No Data Value],$A2271),CHAR(34),"}"))</f>
        <v>#REF!</v>
      </c>
    </row>
    <row r="2272" spans="1:17" x14ac:dyDescent="0.25">
      <c r="A2272">
        <v>2269</v>
      </c>
      <c r="D2272" t="e">
        <f>IF(INDEX(People[First Name],$A2272)="","",
CONCATENATE("  - &amp;PersonID",TEXT($A2272,"0000"),
" {","PersonFirstName:  ",CHAR(34),INDEX(People[First Name],$A2272),CHAR(34),
", PersonMiddleName:  ",CHAR(34),INDEX(People[Middle Name],$A2272),CHAR(34),
", PersonLastName:  ",CHAR(34),INDEX(People[Last Name],$A2272),CHAR(34),"}"))</f>
        <v>#REF!</v>
      </c>
      <c r="E2272" t="e">
        <f>IF(INDEX(Organizations[Organization Type '[CV']],$A2272)="","",
CONCATENATE("  - &amp;OrganizationID",TEXT($A2272,"0000"),
" {","OrganizationTypeCV:  ",CHAR(34),INDEX(Organizations[Organization Type '[CV']],$A2272),CHAR(34),
", OrganizationCode:  ",CHAR(34),INDEX(Organizations[Organization Code],$A2272),CHAR(34),
", OrganizationName:  ",CHAR(34),INDEX(Organizations[Organization Name],$A2272),CHAR(34),
", OrganizationDescription:  ",CHAR(34),INDEX(Organizations[Organization Description],$A2272),CHAR(34),
", OrganizationLink:  ",CHAR(34),INDEX(Organizations[Organization Link],$A2272),CHAR(34),"}"))</f>
        <v>#REF!</v>
      </c>
      <c r="F2272" t="e">
        <f>IF(INDEX(People[First Name],$A2272)="","",
CONCATENATE("  - &amp;AffiliationID",TEXT($A2272,"0000"),
" {PersonID: *PersonID",TEXT($A2272,"0000"),
", OrganizationID: *OrganizationID",TEXT(MATCH(INDEX(People[Organization Name],$A2272),Organizations[Organization Name],0),"0000"),
", IsPrimaryOrganizationContact: , AffiliationStartDate: , AffiliationEndDate: , PrimaryPhone: ",
", PrimaryEmail: ",CHAR(34),INDEX(People[Primary Email],$A2272),CHAR(34),
", PrimaryAddress: ",CHAR(34),INDEX(People[Primary Address],$A2272),CHAR(34),
", PersonLink: }"))</f>
        <v>#REF!</v>
      </c>
      <c r="H2272" t="e">
        <f>IF(COUNTA(CitationInformation)=0,"",IF(INDEX(AuthorList[Author Name],$A2272)="","",
CONCATENATE("  - &amp;AuthorListID",TEXT($A2272,"0000"),
"  {CitationID: *CitationID0001",
", PersonID: *PersonID",TEXT(MATCH(INDEX(AuthorList[Author Name],$A2272),People[Full Name],0),"0000"),
", AuthorOrder: ",INDEX(AuthorList[Author Number],$A2272),"}")))</f>
        <v>#REF!</v>
      </c>
      <c r="K2272" t="e">
        <f>IF(INDEX(SamplingFeatures[Feature Code],$A2272)="","",
CONCATENATE("  - &amp;SamplingFeatureID",TEXT($A2272,"0000"),
" {","SamplingFeatureUUID:  ",CHAR(34),INDEX(SamplingFeatures[Sampling Feature UUID],$A2272),CHAR(34),
", SamplingFeatureTypeCV:  ",CHAR(34),INDEX(SamplingFeatures[Sampling Feature Type],$A2272),CHAR(34),
", SamplingFeatureCode:  ",CHAR(34),INDEX(SamplingFeatures[Feature Code],$A2272),CHAR(34),
", SamplingFeatureName:  ",CHAR(34),INDEX(SamplingFeatures[Feature Name],$A2272),CHAR(34),
", SamplingFeatureDescription:  ",CHAR(34),INDEX(SamplingFeatures[Feature Description],$A2272),CHAR(34),
", SamplingFeatureGeotypeCV:  ",CHAR(34),INDEX(SamplingFeatures[Feature Geo Type],$A2272),CHAR(34),
", FeatureGeometry:  ",CHAR(34),INDEX(SamplingFeatures[Feature Geometry],$A2272),CHAR(34),
", Elevation_m:  ",CHAR(34),INDEX(SamplingFeatures[Elevation_m],$A2272),CHAR(34),
", ElevationDatumCV:  ",CHAR(34),ElevationDatum,CHAR(34),"}"))</f>
        <v>#REF!</v>
      </c>
      <c r="L2272" t="e">
        <f>IF(INDEX(SamplingFeatures[Sampling Feature Type],$A2272)&lt;&gt;"Site","",
CONCATENATE("  - &amp;SiteID",TEXT(SUMPRODUCT(--($L$3:$L2271&lt;&gt;"")),"0000"),
" {","SamplingFeatureID:  *SamplingFeatureID",TEXT($A2272,"0000"),
", SiteTypeCV:  ",CHAR(34),INDEX(Sites[Site Type],$A2272),CHAR(34),
", Latitude:  ",INDEX(Sites[Latitude],$A2272),
", Longitude:  ",INDEX(Sites[Longitude],$A2272),
", SRSName:  ",CHAR(34),LatLonDatum,CHAR(34),"}"))</f>
        <v>#REF!</v>
      </c>
      <c r="M2272" t="e">
        <f>IF(INDEX(SamplingFeatures[Sampling Feature Type],$A2272)&lt;&gt;"Specimen","",
CONCATENATE("  - &amp;SpecimenID",TEXT(SUMPRODUCT(--($M$3:$M2271&lt;&gt;"")),"0000"),
" {","SamplingFeatureID:  *SamplingFeatureID",TEXT($A2272,"0000"),
", SpecimenTypeCV:  ",CHAR(34),INDEX(Specimens[Specimen Type],$A2272),CHAR(34),
", SpecimenMediumCV:  ",INDEX(Specimens[Specimen Medium],$A2272),
", IsFieldSpecimen:  ",CHAR(34),INDEX(Specimens[Is Field Specimen?],$A2272),CHAR(34),"}"))</f>
        <v>#REF!</v>
      </c>
      <c r="N2272" t="e">
        <f>IF(COUNTA(SpatialOffsets[])=0,"", IF(INDEX(SpatialOffsets[Spatial Offset Type],$A2272)="","",
CONCATENATE("  - &amp;SpatialOffsetID",TEXT($A2272,"0000"),
" {","SpatialOffsetTypeCV:  ",CHAR(34),INDEX(SpatialOffsets[Spatial Offset Type],$A2272),CHAR(34),
", Offset1Value:  ",INDEX(SpatialOffsets[Offset 1 Value],$A2272),
", Offset1UnitID:  ",CHAR(34),INDEX(SpatialOffsets[Offset 1 Unit],$A2272),CHAR(34),
", Offset2Value:  ",INDEX(SpatialOffsets[Offset 2 Value],$A2272),
", Offset2UnitID:  ",CHAR(34),INDEX(SpatialOffsets[Offset 2 Unit],$A2272),CHAR(34),
", Offset3Value:  ",INDEX(SpatialOffsets[Offset 3 Value],$A2272),
", Offset3UnitID:  ",CHAR(34),INDEX(SpatialOffsets[Offset 3 Unit],$A2272),CHAR(34),,"}")))</f>
        <v>#REF!</v>
      </c>
      <c r="O2272" t="e">
        <f>IF(COUNTA(RelatedFeatures[])=0,"", IF(INDEX(RelatedFeatures[First Sampling Feature Code],$A2272)="","",
CONCATENATE("  - &amp;RelationID",TEXT($A2272,"0000"),
" {","SamplingFeatureID:  *SamplingFeatureID",TEXT(MATCH(INDEX(RelatedFeatures[First Sampling Feature Code],$A2272),SamplingFeatures[Feature Code],0),"0000"),
", RelationshipTypeCV:  ",CHAR(34),INDEX(RelatedFeatures[Relationship Type],$A2272),CHAR(34),
", RelatedFeatureID: *SamplingFeatureID",TEXT(MATCH(INDEX(RelatedFeatures[Second Sampling Feature Code],$A2272),SamplingFeatures[Feature Code],0),"0000"),
", SpatialOffsetID:  ",IF(INDEX(RelatedFeatures[Offset Number],$A2272)="","",CONCATENATE("*SpatialOffsetID",TEXT(INDEX(RelatedFeatures[Offset Number],$A2272),"0000"))),"}")))</f>
        <v>#REF!</v>
      </c>
      <c r="P2272" t="e">
        <f>IF(INDEX(Methods[Method Type],$A2272)="","",
CONCATENATE("  - &amp;MethodID",TEXT($A2272,"0000"),
" {","MethodTypeCV:  ",CHAR(34),INDEX(Methods[Method Type],$A2272),CHAR(34),
", MethodCode:  ",CHAR(34),INDEX(Methods[Method Code],$A2272),CHAR(34),
", MethodName:  ",CHAR(34),INDEX(Methods[Method Name],$A2272),CHAR(34),
", MethodDescription:  ",CHAR(34),INDEX(Methods[Method Description],$A2272),CHAR(34),
", MethodLink:  ",CHAR(34),INDEX(Methods[Method Link],$A2272),CHAR(34),
", OrganizationID: *OrganizationID",TEXT(MATCH(INDEX(Methods[Organization Name],$A2272),Organizations[Organization Name],0),"0000"),"}"))</f>
        <v>#REF!</v>
      </c>
      <c r="Q2272" t="e">
        <f>IF(INDEX(Variables[Variable Type],$A2272)="","",
CONCATENATE("  - &amp;VariableID",TEXT($A2272,"0000"),
" {","VariableTypeCV:  ",CHAR(34),INDEX(Variables[Variable Type],$A2272),CHAR(34),
", VariableCode:  ",CHAR(34),INDEX(Variables[Variable Code],$A2272),CHAR(34),
", VariableNameCV:  ",CHAR(34),INDEX(Variables[Variable Name],$A2272),CHAR(34),
", VariableDefinition:  ",CHAR(34),INDEX(Variables[Variable Definition],$A2272),CHAR(34),
", SpecciationCV:  ",CHAR(34),INDEX(Variables[Speciation],$A2272),CHAR(34),
", NoDataValue:  ",CHAR(34),INDEX(Variables[No Data Value],$A2272),CHAR(34),"}"))</f>
        <v>#REF!</v>
      </c>
    </row>
    <row r="2273" spans="1:17" x14ac:dyDescent="0.25">
      <c r="A2273">
        <v>2270</v>
      </c>
      <c r="D2273" t="e">
        <f>IF(INDEX(People[First Name],$A2273)="","",
CONCATENATE("  - &amp;PersonID",TEXT($A2273,"0000"),
" {","PersonFirstName:  ",CHAR(34),INDEX(People[First Name],$A2273),CHAR(34),
", PersonMiddleName:  ",CHAR(34),INDEX(People[Middle Name],$A2273),CHAR(34),
", PersonLastName:  ",CHAR(34),INDEX(People[Last Name],$A2273),CHAR(34),"}"))</f>
        <v>#REF!</v>
      </c>
      <c r="E2273" t="e">
        <f>IF(INDEX(Organizations[Organization Type '[CV']],$A2273)="","",
CONCATENATE("  - &amp;OrganizationID",TEXT($A2273,"0000"),
" {","OrganizationTypeCV:  ",CHAR(34),INDEX(Organizations[Organization Type '[CV']],$A2273),CHAR(34),
", OrganizationCode:  ",CHAR(34),INDEX(Organizations[Organization Code],$A2273),CHAR(34),
", OrganizationName:  ",CHAR(34),INDEX(Organizations[Organization Name],$A2273),CHAR(34),
", OrganizationDescription:  ",CHAR(34),INDEX(Organizations[Organization Description],$A2273),CHAR(34),
", OrganizationLink:  ",CHAR(34),INDEX(Organizations[Organization Link],$A2273),CHAR(34),"}"))</f>
        <v>#REF!</v>
      </c>
      <c r="F2273" t="e">
        <f>IF(INDEX(People[First Name],$A2273)="","",
CONCATENATE("  - &amp;AffiliationID",TEXT($A2273,"0000"),
" {PersonID: *PersonID",TEXT($A2273,"0000"),
", OrganizationID: *OrganizationID",TEXT(MATCH(INDEX(People[Organization Name],$A2273),Organizations[Organization Name],0),"0000"),
", IsPrimaryOrganizationContact: , AffiliationStartDate: , AffiliationEndDate: , PrimaryPhone: ",
", PrimaryEmail: ",CHAR(34),INDEX(People[Primary Email],$A2273),CHAR(34),
", PrimaryAddress: ",CHAR(34),INDEX(People[Primary Address],$A2273),CHAR(34),
", PersonLink: }"))</f>
        <v>#REF!</v>
      </c>
      <c r="H2273" t="e">
        <f>IF(COUNTA(CitationInformation)=0,"",IF(INDEX(AuthorList[Author Name],$A2273)="","",
CONCATENATE("  - &amp;AuthorListID",TEXT($A2273,"0000"),
"  {CitationID: *CitationID0001",
", PersonID: *PersonID",TEXT(MATCH(INDEX(AuthorList[Author Name],$A2273),People[Full Name],0),"0000"),
", AuthorOrder: ",INDEX(AuthorList[Author Number],$A2273),"}")))</f>
        <v>#REF!</v>
      </c>
      <c r="K2273" t="e">
        <f>IF(INDEX(SamplingFeatures[Feature Code],$A2273)="","",
CONCATENATE("  - &amp;SamplingFeatureID",TEXT($A2273,"0000"),
" {","SamplingFeatureUUID:  ",CHAR(34),INDEX(SamplingFeatures[Sampling Feature UUID],$A2273),CHAR(34),
", SamplingFeatureTypeCV:  ",CHAR(34),INDEX(SamplingFeatures[Sampling Feature Type],$A2273),CHAR(34),
", SamplingFeatureCode:  ",CHAR(34),INDEX(SamplingFeatures[Feature Code],$A2273),CHAR(34),
", SamplingFeatureName:  ",CHAR(34),INDEX(SamplingFeatures[Feature Name],$A2273),CHAR(34),
", SamplingFeatureDescription:  ",CHAR(34),INDEX(SamplingFeatures[Feature Description],$A2273),CHAR(34),
", SamplingFeatureGeotypeCV:  ",CHAR(34),INDEX(SamplingFeatures[Feature Geo Type],$A2273),CHAR(34),
", FeatureGeometry:  ",CHAR(34),INDEX(SamplingFeatures[Feature Geometry],$A2273),CHAR(34),
", Elevation_m:  ",CHAR(34),INDEX(SamplingFeatures[Elevation_m],$A2273),CHAR(34),
", ElevationDatumCV:  ",CHAR(34),ElevationDatum,CHAR(34),"}"))</f>
        <v>#REF!</v>
      </c>
      <c r="L2273" t="e">
        <f>IF(INDEX(SamplingFeatures[Sampling Feature Type],$A2273)&lt;&gt;"Site","",
CONCATENATE("  - &amp;SiteID",TEXT(SUMPRODUCT(--($L$3:$L2272&lt;&gt;"")),"0000"),
" {","SamplingFeatureID:  *SamplingFeatureID",TEXT($A2273,"0000"),
", SiteTypeCV:  ",CHAR(34),INDEX(Sites[Site Type],$A2273),CHAR(34),
", Latitude:  ",INDEX(Sites[Latitude],$A2273),
", Longitude:  ",INDEX(Sites[Longitude],$A2273),
", SRSName:  ",CHAR(34),LatLonDatum,CHAR(34),"}"))</f>
        <v>#REF!</v>
      </c>
      <c r="M2273" t="e">
        <f>IF(INDEX(SamplingFeatures[Sampling Feature Type],$A2273)&lt;&gt;"Specimen","",
CONCATENATE("  - &amp;SpecimenID",TEXT(SUMPRODUCT(--($M$3:$M2272&lt;&gt;"")),"0000"),
" {","SamplingFeatureID:  *SamplingFeatureID",TEXT($A2273,"0000"),
", SpecimenTypeCV:  ",CHAR(34),INDEX(Specimens[Specimen Type],$A2273),CHAR(34),
", SpecimenMediumCV:  ",INDEX(Specimens[Specimen Medium],$A2273),
", IsFieldSpecimen:  ",CHAR(34),INDEX(Specimens[Is Field Specimen?],$A2273),CHAR(34),"}"))</f>
        <v>#REF!</v>
      </c>
      <c r="N2273" t="e">
        <f>IF(COUNTA(SpatialOffsets[])=0,"", IF(INDEX(SpatialOffsets[Spatial Offset Type],$A2273)="","",
CONCATENATE("  - &amp;SpatialOffsetID",TEXT($A2273,"0000"),
" {","SpatialOffsetTypeCV:  ",CHAR(34),INDEX(SpatialOffsets[Spatial Offset Type],$A2273),CHAR(34),
", Offset1Value:  ",INDEX(SpatialOffsets[Offset 1 Value],$A2273),
", Offset1UnitID:  ",CHAR(34),INDEX(SpatialOffsets[Offset 1 Unit],$A2273),CHAR(34),
", Offset2Value:  ",INDEX(SpatialOffsets[Offset 2 Value],$A2273),
", Offset2UnitID:  ",CHAR(34),INDEX(SpatialOffsets[Offset 2 Unit],$A2273),CHAR(34),
", Offset3Value:  ",INDEX(SpatialOffsets[Offset 3 Value],$A2273),
", Offset3UnitID:  ",CHAR(34),INDEX(SpatialOffsets[Offset 3 Unit],$A2273),CHAR(34),,"}")))</f>
        <v>#REF!</v>
      </c>
      <c r="O2273" t="e">
        <f>IF(COUNTA(RelatedFeatures[])=0,"", IF(INDEX(RelatedFeatures[First Sampling Feature Code],$A2273)="","",
CONCATENATE("  - &amp;RelationID",TEXT($A2273,"0000"),
" {","SamplingFeatureID:  *SamplingFeatureID",TEXT(MATCH(INDEX(RelatedFeatures[First Sampling Feature Code],$A2273),SamplingFeatures[Feature Code],0),"0000"),
", RelationshipTypeCV:  ",CHAR(34),INDEX(RelatedFeatures[Relationship Type],$A2273),CHAR(34),
", RelatedFeatureID: *SamplingFeatureID",TEXT(MATCH(INDEX(RelatedFeatures[Second Sampling Feature Code],$A2273),SamplingFeatures[Feature Code],0),"0000"),
", SpatialOffsetID:  ",IF(INDEX(RelatedFeatures[Offset Number],$A2273)="","",CONCATENATE("*SpatialOffsetID",TEXT(INDEX(RelatedFeatures[Offset Number],$A2273),"0000"))),"}")))</f>
        <v>#REF!</v>
      </c>
      <c r="P2273" t="e">
        <f>IF(INDEX(Methods[Method Type],$A2273)="","",
CONCATENATE("  - &amp;MethodID",TEXT($A2273,"0000"),
" {","MethodTypeCV:  ",CHAR(34),INDEX(Methods[Method Type],$A2273),CHAR(34),
", MethodCode:  ",CHAR(34),INDEX(Methods[Method Code],$A2273),CHAR(34),
", MethodName:  ",CHAR(34),INDEX(Methods[Method Name],$A2273),CHAR(34),
", MethodDescription:  ",CHAR(34),INDEX(Methods[Method Description],$A2273),CHAR(34),
", MethodLink:  ",CHAR(34),INDEX(Methods[Method Link],$A2273),CHAR(34),
", OrganizationID: *OrganizationID",TEXT(MATCH(INDEX(Methods[Organization Name],$A2273),Organizations[Organization Name],0),"0000"),"}"))</f>
        <v>#REF!</v>
      </c>
      <c r="Q2273" t="e">
        <f>IF(INDEX(Variables[Variable Type],$A2273)="","",
CONCATENATE("  - &amp;VariableID",TEXT($A2273,"0000"),
" {","VariableTypeCV:  ",CHAR(34),INDEX(Variables[Variable Type],$A2273),CHAR(34),
", VariableCode:  ",CHAR(34),INDEX(Variables[Variable Code],$A2273),CHAR(34),
", VariableNameCV:  ",CHAR(34),INDEX(Variables[Variable Name],$A2273),CHAR(34),
", VariableDefinition:  ",CHAR(34),INDEX(Variables[Variable Definition],$A2273),CHAR(34),
", SpecciationCV:  ",CHAR(34),INDEX(Variables[Speciation],$A2273),CHAR(34),
", NoDataValue:  ",CHAR(34),INDEX(Variables[No Data Value],$A2273),CHAR(34),"}"))</f>
        <v>#REF!</v>
      </c>
    </row>
    <row r="2274" spans="1:17" x14ac:dyDescent="0.25">
      <c r="A2274">
        <v>2271</v>
      </c>
      <c r="D2274" t="e">
        <f>IF(INDEX(People[First Name],$A2274)="","",
CONCATENATE("  - &amp;PersonID",TEXT($A2274,"0000"),
" {","PersonFirstName:  ",CHAR(34),INDEX(People[First Name],$A2274),CHAR(34),
", PersonMiddleName:  ",CHAR(34),INDEX(People[Middle Name],$A2274),CHAR(34),
", PersonLastName:  ",CHAR(34),INDEX(People[Last Name],$A2274),CHAR(34),"}"))</f>
        <v>#REF!</v>
      </c>
      <c r="E2274" t="e">
        <f>IF(INDEX(Organizations[Organization Type '[CV']],$A2274)="","",
CONCATENATE("  - &amp;OrganizationID",TEXT($A2274,"0000"),
" {","OrganizationTypeCV:  ",CHAR(34),INDEX(Organizations[Organization Type '[CV']],$A2274),CHAR(34),
", OrganizationCode:  ",CHAR(34),INDEX(Organizations[Organization Code],$A2274),CHAR(34),
", OrganizationName:  ",CHAR(34),INDEX(Organizations[Organization Name],$A2274),CHAR(34),
", OrganizationDescription:  ",CHAR(34),INDEX(Organizations[Organization Description],$A2274),CHAR(34),
", OrganizationLink:  ",CHAR(34),INDEX(Organizations[Organization Link],$A2274),CHAR(34),"}"))</f>
        <v>#REF!</v>
      </c>
      <c r="F2274" t="e">
        <f>IF(INDEX(People[First Name],$A2274)="","",
CONCATENATE("  - &amp;AffiliationID",TEXT($A2274,"0000"),
" {PersonID: *PersonID",TEXT($A2274,"0000"),
", OrganizationID: *OrganizationID",TEXT(MATCH(INDEX(People[Organization Name],$A2274),Organizations[Organization Name],0),"0000"),
", IsPrimaryOrganizationContact: , AffiliationStartDate: , AffiliationEndDate: , PrimaryPhone: ",
", PrimaryEmail: ",CHAR(34),INDEX(People[Primary Email],$A2274),CHAR(34),
", PrimaryAddress: ",CHAR(34),INDEX(People[Primary Address],$A2274),CHAR(34),
", PersonLink: }"))</f>
        <v>#REF!</v>
      </c>
      <c r="H2274" t="e">
        <f>IF(COUNTA(CitationInformation)=0,"",IF(INDEX(AuthorList[Author Name],$A2274)="","",
CONCATENATE("  - &amp;AuthorListID",TEXT($A2274,"0000"),
"  {CitationID: *CitationID0001",
", PersonID: *PersonID",TEXT(MATCH(INDEX(AuthorList[Author Name],$A2274),People[Full Name],0),"0000"),
", AuthorOrder: ",INDEX(AuthorList[Author Number],$A2274),"}")))</f>
        <v>#REF!</v>
      </c>
      <c r="K2274" t="e">
        <f>IF(INDEX(SamplingFeatures[Feature Code],$A2274)="","",
CONCATENATE("  - &amp;SamplingFeatureID",TEXT($A2274,"0000"),
" {","SamplingFeatureUUID:  ",CHAR(34),INDEX(SamplingFeatures[Sampling Feature UUID],$A2274),CHAR(34),
", SamplingFeatureTypeCV:  ",CHAR(34),INDEX(SamplingFeatures[Sampling Feature Type],$A2274),CHAR(34),
", SamplingFeatureCode:  ",CHAR(34),INDEX(SamplingFeatures[Feature Code],$A2274),CHAR(34),
", SamplingFeatureName:  ",CHAR(34),INDEX(SamplingFeatures[Feature Name],$A2274),CHAR(34),
", SamplingFeatureDescription:  ",CHAR(34),INDEX(SamplingFeatures[Feature Description],$A2274),CHAR(34),
", SamplingFeatureGeotypeCV:  ",CHAR(34),INDEX(SamplingFeatures[Feature Geo Type],$A2274),CHAR(34),
", FeatureGeometry:  ",CHAR(34),INDEX(SamplingFeatures[Feature Geometry],$A2274),CHAR(34),
", Elevation_m:  ",CHAR(34),INDEX(SamplingFeatures[Elevation_m],$A2274),CHAR(34),
", ElevationDatumCV:  ",CHAR(34),ElevationDatum,CHAR(34),"}"))</f>
        <v>#REF!</v>
      </c>
      <c r="L2274" t="e">
        <f>IF(INDEX(SamplingFeatures[Sampling Feature Type],$A2274)&lt;&gt;"Site","",
CONCATENATE("  - &amp;SiteID",TEXT(SUMPRODUCT(--($L$3:$L2273&lt;&gt;"")),"0000"),
" {","SamplingFeatureID:  *SamplingFeatureID",TEXT($A2274,"0000"),
", SiteTypeCV:  ",CHAR(34),INDEX(Sites[Site Type],$A2274),CHAR(34),
", Latitude:  ",INDEX(Sites[Latitude],$A2274),
", Longitude:  ",INDEX(Sites[Longitude],$A2274),
", SRSName:  ",CHAR(34),LatLonDatum,CHAR(34),"}"))</f>
        <v>#REF!</v>
      </c>
      <c r="M2274" t="e">
        <f>IF(INDEX(SamplingFeatures[Sampling Feature Type],$A2274)&lt;&gt;"Specimen","",
CONCATENATE("  - &amp;SpecimenID",TEXT(SUMPRODUCT(--($M$3:$M2273&lt;&gt;"")),"0000"),
" {","SamplingFeatureID:  *SamplingFeatureID",TEXT($A2274,"0000"),
", SpecimenTypeCV:  ",CHAR(34),INDEX(Specimens[Specimen Type],$A2274),CHAR(34),
", SpecimenMediumCV:  ",INDEX(Specimens[Specimen Medium],$A2274),
", IsFieldSpecimen:  ",CHAR(34),INDEX(Specimens[Is Field Specimen?],$A2274),CHAR(34),"}"))</f>
        <v>#REF!</v>
      </c>
      <c r="N2274" t="e">
        <f>IF(COUNTA(SpatialOffsets[])=0,"", IF(INDEX(SpatialOffsets[Spatial Offset Type],$A2274)="","",
CONCATENATE("  - &amp;SpatialOffsetID",TEXT($A2274,"0000"),
" {","SpatialOffsetTypeCV:  ",CHAR(34),INDEX(SpatialOffsets[Spatial Offset Type],$A2274),CHAR(34),
", Offset1Value:  ",INDEX(SpatialOffsets[Offset 1 Value],$A2274),
", Offset1UnitID:  ",CHAR(34),INDEX(SpatialOffsets[Offset 1 Unit],$A2274),CHAR(34),
", Offset2Value:  ",INDEX(SpatialOffsets[Offset 2 Value],$A2274),
", Offset2UnitID:  ",CHAR(34),INDEX(SpatialOffsets[Offset 2 Unit],$A2274),CHAR(34),
", Offset3Value:  ",INDEX(SpatialOffsets[Offset 3 Value],$A2274),
", Offset3UnitID:  ",CHAR(34),INDEX(SpatialOffsets[Offset 3 Unit],$A2274),CHAR(34),,"}")))</f>
        <v>#REF!</v>
      </c>
      <c r="O2274" t="e">
        <f>IF(COUNTA(RelatedFeatures[])=0,"", IF(INDEX(RelatedFeatures[First Sampling Feature Code],$A2274)="","",
CONCATENATE("  - &amp;RelationID",TEXT($A2274,"0000"),
" {","SamplingFeatureID:  *SamplingFeatureID",TEXT(MATCH(INDEX(RelatedFeatures[First Sampling Feature Code],$A2274),SamplingFeatures[Feature Code],0),"0000"),
", RelationshipTypeCV:  ",CHAR(34),INDEX(RelatedFeatures[Relationship Type],$A2274),CHAR(34),
", RelatedFeatureID: *SamplingFeatureID",TEXT(MATCH(INDEX(RelatedFeatures[Second Sampling Feature Code],$A2274),SamplingFeatures[Feature Code],0),"0000"),
", SpatialOffsetID:  ",IF(INDEX(RelatedFeatures[Offset Number],$A2274)="","",CONCATENATE("*SpatialOffsetID",TEXT(INDEX(RelatedFeatures[Offset Number],$A2274),"0000"))),"}")))</f>
        <v>#REF!</v>
      </c>
      <c r="P2274" t="e">
        <f>IF(INDEX(Methods[Method Type],$A2274)="","",
CONCATENATE("  - &amp;MethodID",TEXT($A2274,"0000"),
" {","MethodTypeCV:  ",CHAR(34),INDEX(Methods[Method Type],$A2274),CHAR(34),
", MethodCode:  ",CHAR(34),INDEX(Methods[Method Code],$A2274),CHAR(34),
", MethodName:  ",CHAR(34),INDEX(Methods[Method Name],$A2274),CHAR(34),
", MethodDescription:  ",CHAR(34),INDEX(Methods[Method Description],$A2274),CHAR(34),
", MethodLink:  ",CHAR(34),INDEX(Methods[Method Link],$A2274),CHAR(34),
", OrganizationID: *OrganizationID",TEXT(MATCH(INDEX(Methods[Organization Name],$A2274),Organizations[Organization Name],0),"0000"),"}"))</f>
        <v>#REF!</v>
      </c>
      <c r="Q2274" t="e">
        <f>IF(INDEX(Variables[Variable Type],$A2274)="","",
CONCATENATE("  - &amp;VariableID",TEXT($A2274,"0000"),
" {","VariableTypeCV:  ",CHAR(34),INDEX(Variables[Variable Type],$A2274),CHAR(34),
", VariableCode:  ",CHAR(34),INDEX(Variables[Variable Code],$A2274),CHAR(34),
", VariableNameCV:  ",CHAR(34),INDEX(Variables[Variable Name],$A2274),CHAR(34),
", VariableDefinition:  ",CHAR(34),INDEX(Variables[Variable Definition],$A2274),CHAR(34),
", SpecciationCV:  ",CHAR(34),INDEX(Variables[Speciation],$A2274),CHAR(34),
", NoDataValue:  ",CHAR(34),INDEX(Variables[No Data Value],$A2274),CHAR(34),"}"))</f>
        <v>#REF!</v>
      </c>
    </row>
    <row r="2275" spans="1:17" x14ac:dyDescent="0.25">
      <c r="A2275">
        <v>2272</v>
      </c>
      <c r="D2275" t="e">
        <f>IF(INDEX(People[First Name],$A2275)="","",
CONCATENATE("  - &amp;PersonID",TEXT($A2275,"0000"),
" {","PersonFirstName:  ",CHAR(34),INDEX(People[First Name],$A2275),CHAR(34),
", PersonMiddleName:  ",CHAR(34),INDEX(People[Middle Name],$A2275),CHAR(34),
", PersonLastName:  ",CHAR(34),INDEX(People[Last Name],$A2275),CHAR(34),"}"))</f>
        <v>#REF!</v>
      </c>
      <c r="E2275" t="e">
        <f>IF(INDEX(Organizations[Organization Type '[CV']],$A2275)="","",
CONCATENATE("  - &amp;OrganizationID",TEXT($A2275,"0000"),
" {","OrganizationTypeCV:  ",CHAR(34),INDEX(Organizations[Organization Type '[CV']],$A2275),CHAR(34),
", OrganizationCode:  ",CHAR(34),INDEX(Organizations[Organization Code],$A2275),CHAR(34),
", OrganizationName:  ",CHAR(34),INDEX(Organizations[Organization Name],$A2275),CHAR(34),
", OrganizationDescription:  ",CHAR(34),INDEX(Organizations[Organization Description],$A2275),CHAR(34),
", OrganizationLink:  ",CHAR(34),INDEX(Organizations[Organization Link],$A2275),CHAR(34),"}"))</f>
        <v>#REF!</v>
      </c>
      <c r="F2275" t="e">
        <f>IF(INDEX(People[First Name],$A2275)="","",
CONCATENATE("  - &amp;AffiliationID",TEXT($A2275,"0000"),
" {PersonID: *PersonID",TEXT($A2275,"0000"),
", OrganizationID: *OrganizationID",TEXT(MATCH(INDEX(People[Organization Name],$A2275),Organizations[Organization Name],0),"0000"),
", IsPrimaryOrganizationContact: , AffiliationStartDate: , AffiliationEndDate: , PrimaryPhone: ",
", PrimaryEmail: ",CHAR(34),INDEX(People[Primary Email],$A2275),CHAR(34),
", PrimaryAddress: ",CHAR(34),INDEX(People[Primary Address],$A2275),CHAR(34),
", PersonLink: }"))</f>
        <v>#REF!</v>
      </c>
      <c r="H2275" t="e">
        <f>IF(COUNTA(CitationInformation)=0,"",IF(INDEX(AuthorList[Author Name],$A2275)="","",
CONCATENATE("  - &amp;AuthorListID",TEXT($A2275,"0000"),
"  {CitationID: *CitationID0001",
", PersonID: *PersonID",TEXT(MATCH(INDEX(AuthorList[Author Name],$A2275),People[Full Name],0),"0000"),
", AuthorOrder: ",INDEX(AuthorList[Author Number],$A2275),"}")))</f>
        <v>#REF!</v>
      </c>
      <c r="K2275" t="e">
        <f>IF(INDEX(SamplingFeatures[Feature Code],$A2275)="","",
CONCATENATE("  - &amp;SamplingFeatureID",TEXT($A2275,"0000"),
" {","SamplingFeatureUUID:  ",CHAR(34),INDEX(SamplingFeatures[Sampling Feature UUID],$A2275),CHAR(34),
", SamplingFeatureTypeCV:  ",CHAR(34),INDEX(SamplingFeatures[Sampling Feature Type],$A2275),CHAR(34),
", SamplingFeatureCode:  ",CHAR(34),INDEX(SamplingFeatures[Feature Code],$A2275),CHAR(34),
", SamplingFeatureName:  ",CHAR(34),INDEX(SamplingFeatures[Feature Name],$A2275),CHAR(34),
", SamplingFeatureDescription:  ",CHAR(34),INDEX(SamplingFeatures[Feature Description],$A2275),CHAR(34),
", SamplingFeatureGeotypeCV:  ",CHAR(34),INDEX(SamplingFeatures[Feature Geo Type],$A2275),CHAR(34),
", FeatureGeometry:  ",CHAR(34),INDEX(SamplingFeatures[Feature Geometry],$A2275),CHAR(34),
", Elevation_m:  ",CHAR(34),INDEX(SamplingFeatures[Elevation_m],$A2275),CHAR(34),
", ElevationDatumCV:  ",CHAR(34),ElevationDatum,CHAR(34),"}"))</f>
        <v>#REF!</v>
      </c>
      <c r="L2275" t="e">
        <f>IF(INDEX(SamplingFeatures[Sampling Feature Type],$A2275)&lt;&gt;"Site","",
CONCATENATE("  - &amp;SiteID",TEXT(SUMPRODUCT(--($L$3:$L2274&lt;&gt;"")),"0000"),
" {","SamplingFeatureID:  *SamplingFeatureID",TEXT($A2275,"0000"),
", SiteTypeCV:  ",CHAR(34),INDEX(Sites[Site Type],$A2275),CHAR(34),
", Latitude:  ",INDEX(Sites[Latitude],$A2275),
", Longitude:  ",INDEX(Sites[Longitude],$A2275),
", SRSName:  ",CHAR(34),LatLonDatum,CHAR(34),"}"))</f>
        <v>#REF!</v>
      </c>
      <c r="M2275" t="e">
        <f>IF(INDEX(SamplingFeatures[Sampling Feature Type],$A2275)&lt;&gt;"Specimen","",
CONCATENATE("  - &amp;SpecimenID",TEXT(SUMPRODUCT(--($M$3:$M2274&lt;&gt;"")),"0000"),
" {","SamplingFeatureID:  *SamplingFeatureID",TEXT($A2275,"0000"),
", SpecimenTypeCV:  ",CHAR(34),INDEX(Specimens[Specimen Type],$A2275),CHAR(34),
", SpecimenMediumCV:  ",INDEX(Specimens[Specimen Medium],$A2275),
", IsFieldSpecimen:  ",CHAR(34),INDEX(Specimens[Is Field Specimen?],$A2275),CHAR(34),"}"))</f>
        <v>#REF!</v>
      </c>
      <c r="N2275" t="e">
        <f>IF(COUNTA(SpatialOffsets[])=0,"", IF(INDEX(SpatialOffsets[Spatial Offset Type],$A2275)="","",
CONCATENATE("  - &amp;SpatialOffsetID",TEXT($A2275,"0000"),
" {","SpatialOffsetTypeCV:  ",CHAR(34),INDEX(SpatialOffsets[Spatial Offset Type],$A2275),CHAR(34),
", Offset1Value:  ",INDEX(SpatialOffsets[Offset 1 Value],$A2275),
", Offset1UnitID:  ",CHAR(34),INDEX(SpatialOffsets[Offset 1 Unit],$A2275),CHAR(34),
", Offset2Value:  ",INDEX(SpatialOffsets[Offset 2 Value],$A2275),
", Offset2UnitID:  ",CHAR(34),INDEX(SpatialOffsets[Offset 2 Unit],$A2275),CHAR(34),
", Offset3Value:  ",INDEX(SpatialOffsets[Offset 3 Value],$A2275),
", Offset3UnitID:  ",CHAR(34),INDEX(SpatialOffsets[Offset 3 Unit],$A2275),CHAR(34),,"}")))</f>
        <v>#REF!</v>
      </c>
      <c r="O2275" t="e">
        <f>IF(COUNTA(RelatedFeatures[])=0,"", IF(INDEX(RelatedFeatures[First Sampling Feature Code],$A2275)="","",
CONCATENATE("  - &amp;RelationID",TEXT($A2275,"0000"),
" {","SamplingFeatureID:  *SamplingFeatureID",TEXT(MATCH(INDEX(RelatedFeatures[First Sampling Feature Code],$A2275),SamplingFeatures[Feature Code],0),"0000"),
", RelationshipTypeCV:  ",CHAR(34),INDEX(RelatedFeatures[Relationship Type],$A2275),CHAR(34),
", RelatedFeatureID: *SamplingFeatureID",TEXT(MATCH(INDEX(RelatedFeatures[Second Sampling Feature Code],$A2275),SamplingFeatures[Feature Code],0),"0000"),
", SpatialOffsetID:  ",IF(INDEX(RelatedFeatures[Offset Number],$A2275)="","",CONCATENATE("*SpatialOffsetID",TEXT(INDEX(RelatedFeatures[Offset Number],$A2275),"0000"))),"}")))</f>
        <v>#REF!</v>
      </c>
      <c r="P2275" t="e">
        <f>IF(INDEX(Methods[Method Type],$A2275)="","",
CONCATENATE("  - &amp;MethodID",TEXT($A2275,"0000"),
" {","MethodTypeCV:  ",CHAR(34),INDEX(Methods[Method Type],$A2275),CHAR(34),
", MethodCode:  ",CHAR(34),INDEX(Methods[Method Code],$A2275),CHAR(34),
", MethodName:  ",CHAR(34),INDEX(Methods[Method Name],$A2275),CHAR(34),
", MethodDescription:  ",CHAR(34),INDEX(Methods[Method Description],$A2275),CHAR(34),
", MethodLink:  ",CHAR(34),INDEX(Methods[Method Link],$A2275),CHAR(34),
", OrganizationID: *OrganizationID",TEXT(MATCH(INDEX(Methods[Organization Name],$A2275),Organizations[Organization Name],0),"0000"),"}"))</f>
        <v>#REF!</v>
      </c>
      <c r="Q2275" t="e">
        <f>IF(INDEX(Variables[Variable Type],$A2275)="","",
CONCATENATE("  - &amp;VariableID",TEXT($A2275,"0000"),
" {","VariableTypeCV:  ",CHAR(34),INDEX(Variables[Variable Type],$A2275),CHAR(34),
", VariableCode:  ",CHAR(34),INDEX(Variables[Variable Code],$A2275),CHAR(34),
", VariableNameCV:  ",CHAR(34),INDEX(Variables[Variable Name],$A2275),CHAR(34),
", VariableDefinition:  ",CHAR(34),INDEX(Variables[Variable Definition],$A2275),CHAR(34),
", SpecciationCV:  ",CHAR(34),INDEX(Variables[Speciation],$A2275),CHAR(34),
", NoDataValue:  ",CHAR(34),INDEX(Variables[No Data Value],$A2275),CHAR(34),"}"))</f>
        <v>#REF!</v>
      </c>
    </row>
    <row r="2276" spans="1:17" x14ac:dyDescent="0.25">
      <c r="A2276">
        <v>2273</v>
      </c>
      <c r="D2276" t="e">
        <f>IF(INDEX(People[First Name],$A2276)="","",
CONCATENATE("  - &amp;PersonID",TEXT($A2276,"0000"),
" {","PersonFirstName:  ",CHAR(34),INDEX(People[First Name],$A2276),CHAR(34),
", PersonMiddleName:  ",CHAR(34),INDEX(People[Middle Name],$A2276),CHAR(34),
", PersonLastName:  ",CHAR(34),INDEX(People[Last Name],$A2276),CHAR(34),"}"))</f>
        <v>#REF!</v>
      </c>
      <c r="E2276" t="e">
        <f>IF(INDEX(Organizations[Organization Type '[CV']],$A2276)="","",
CONCATENATE("  - &amp;OrganizationID",TEXT($A2276,"0000"),
" {","OrganizationTypeCV:  ",CHAR(34),INDEX(Organizations[Organization Type '[CV']],$A2276),CHAR(34),
", OrganizationCode:  ",CHAR(34),INDEX(Organizations[Organization Code],$A2276),CHAR(34),
", OrganizationName:  ",CHAR(34),INDEX(Organizations[Organization Name],$A2276),CHAR(34),
", OrganizationDescription:  ",CHAR(34),INDEX(Organizations[Organization Description],$A2276),CHAR(34),
", OrganizationLink:  ",CHAR(34),INDEX(Organizations[Organization Link],$A2276),CHAR(34),"}"))</f>
        <v>#REF!</v>
      </c>
      <c r="F2276" t="e">
        <f>IF(INDEX(People[First Name],$A2276)="","",
CONCATENATE("  - &amp;AffiliationID",TEXT($A2276,"0000"),
" {PersonID: *PersonID",TEXT($A2276,"0000"),
", OrganizationID: *OrganizationID",TEXT(MATCH(INDEX(People[Organization Name],$A2276),Organizations[Organization Name],0),"0000"),
", IsPrimaryOrganizationContact: , AffiliationStartDate: , AffiliationEndDate: , PrimaryPhone: ",
", PrimaryEmail: ",CHAR(34),INDEX(People[Primary Email],$A2276),CHAR(34),
", PrimaryAddress: ",CHAR(34),INDEX(People[Primary Address],$A2276),CHAR(34),
", PersonLink: }"))</f>
        <v>#REF!</v>
      </c>
      <c r="H2276" t="e">
        <f>IF(COUNTA(CitationInformation)=0,"",IF(INDEX(AuthorList[Author Name],$A2276)="","",
CONCATENATE("  - &amp;AuthorListID",TEXT($A2276,"0000"),
"  {CitationID: *CitationID0001",
", PersonID: *PersonID",TEXT(MATCH(INDEX(AuthorList[Author Name],$A2276),People[Full Name],0),"0000"),
", AuthorOrder: ",INDEX(AuthorList[Author Number],$A2276),"}")))</f>
        <v>#REF!</v>
      </c>
      <c r="K2276" t="e">
        <f>IF(INDEX(SamplingFeatures[Feature Code],$A2276)="","",
CONCATENATE("  - &amp;SamplingFeatureID",TEXT($A2276,"0000"),
" {","SamplingFeatureUUID:  ",CHAR(34),INDEX(SamplingFeatures[Sampling Feature UUID],$A2276),CHAR(34),
", SamplingFeatureTypeCV:  ",CHAR(34),INDEX(SamplingFeatures[Sampling Feature Type],$A2276),CHAR(34),
", SamplingFeatureCode:  ",CHAR(34),INDEX(SamplingFeatures[Feature Code],$A2276),CHAR(34),
", SamplingFeatureName:  ",CHAR(34),INDEX(SamplingFeatures[Feature Name],$A2276),CHAR(34),
", SamplingFeatureDescription:  ",CHAR(34),INDEX(SamplingFeatures[Feature Description],$A2276),CHAR(34),
", SamplingFeatureGeotypeCV:  ",CHAR(34),INDEX(SamplingFeatures[Feature Geo Type],$A2276),CHAR(34),
", FeatureGeometry:  ",CHAR(34),INDEX(SamplingFeatures[Feature Geometry],$A2276),CHAR(34),
", Elevation_m:  ",CHAR(34),INDEX(SamplingFeatures[Elevation_m],$A2276),CHAR(34),
", ElevationDatumCV:  ",CHAR(34),ElevationDatum,CHAR(34),"}"))</f>
        <v>#REF!</v>
      </c>
      <c r="L2276" t="e">
        <f>IF(INDEX(SamplingFeatures[Sampling Feature Type],$A2276)&lt;&gt;"Site","",
CONCATENATE("  - &amp;SiteID",TEXT(SUMPRODUCT(--($L$3:$L2275&lt;&gt;"")),"0000"),
" {","SamplingFeatureID:  *SamplingFeatureID",TEXT($A2276,"0000"),
", SiteTypeCV:  ",CHAR(34),INDEX(Sites[Site Type],$A2276),CHAR(34),
", Latitude:  ",INDEX(Sites[Latitude],$A2276),
", Longitude:  ",INDEX(Sites[Longitude],$A2276),
", SRSName:  ",CHAR(34),LatLonDatum,CHAR(34),"}"))</f>
        <v>#REF!</v>
      </c>
      <c r="M2276" t="e">
        <f>IF(INDEX(SamplingFeatures[Sampling Feature Type],$A2276)&lt;&gt;"Specimen","",
CONCATENATE("  - &amp;SpecimenID",TEXT(SUMPRODUCT(--($M$3:$M2275&lt;&gt;"")),"0000"),
" {","SamplingFeatureID:  *SamplingFeatureID",TEXT($A2276,"0000"),
", SpecimenTypeCV:  ",CHAR(34),INDEX(Specimens[Specimen Type],$A2276),CHAR(34),
", SpecimenMediumCV:  ",INDEX(Specimens[Specimen Medium],$A2276),
", IsFieldSpecimen:  ",CHAR(34),INDEX(Specimens[Is Field Specimen?],$A2276),CHAR(34),"}"))</f>
        <v>#REF!</v>
      </c>
      <c r="N2276" t="e">
        <f>IF(COUNTA(SpatialOffsets[])=0,"", IF(INDEX(SpatialOffsets[Spatial Offset Type],$A2276)="","",
CONCATENATE("  - &amp;SpatialOffsetID",TEXT($A2276,"0000"),
" {","SpatialOffsetTypeCV:  ",CHAR(34),INDEX(SpatialOffsets[Spatial Offset Type],$A2276),CHAR(34),
", Offset1Value:  ",INDEX(SpatialOffsets[Offset 1 Value],$A2276),
", Offset1UnitID:  ",CHAR(34),INDEX(SpatialOffsets[Offset 1 Unit],$A2276),CHAR(34),
", Offset2Value:  ",INDEX(SpatialOffsets[Offset 2 Value],$A2276),
", Offset2UnitID:  ",CHAR(34),INDEX(SpatialOffsets[Offset 2 Unit],$A2276),CHAR(34),
", Offset3Value:  ",INDEX(SpatialOffsets[Offset 3 Value],$A2276),
", Offset3UnitID:  ",CHAR(34),INDEX(SpatialOffsets[Offset 3 Unit],$A2276),CHAR(34),,"}")))</f>
        <v>#REF!</v>
      </c>
      <c r="O2276" t="e">
        <f>IF(COUNTA(RelatedFeatures[])=0,"", IF(INDEX(RelatedFeatures[First Sampling Feature Code],$A2276)="","",
CONCATENATE("  - &amp;RelationID",TEXT($A2276,"0000"),
" {","SamplingFeatureID:  *SamplingFeatureID",TEXT(MATCH(INDEX(RelatedFeatures[First Sampling Feature Code],$A2276),SamplingFeatures[Feature Code],0),"0000"),
", RelationshipTypeCV:  ",CHAR(34),INDEX(RelatedFeatures[Relationship Type],$A2276),CHAR(34),
", RelatedFeatureID: *SamplingFeatureID",TEXT(MATCH(INDEX(RelatedFeatures[Second Sampling Feature Code],$A2276),SamplingFeatures[Feature Code],0),"0000"),
", SpatialOffsetID:  ",IF(INDEX(RelatedFeatures[Offset Number],$A2276)="","",CONCATENATE("*SpatialOffsetID",TEXT(INDEX(RelatedFeatures[Offset Number],$A2276),"0000"))),"}")))</f>
        <v>#REF!</v>
      </c>
      <c r="P2276" t="e">
        <f>IF(INDEX(Methods[Method Type],$A2276)="","",
CONCATENATE("  - &amp;MethodID",TEXT($A2276,"0000"),
" {","MethodTypeCV:  ",CHAR(34),INDEX(Methods[Method Type],$A2276),CHAR(34),
", MethodCode:  ",CHAR(34),INDEX(Methods[Method Code],$A2276),CHAR(34),
", MethodName:  ",CHAR(34),INDEX(Methods[Method Name],$A2276),CHAR(34),
", MethodDescription:  ",CHAR(34),INDEX(Methods[Method Description],$A2276),CHAR(34),
", MethodLink:  ",CHAR(34),INDEX(Methods[Method Link],$A2276),CHAR(34),
", OrganizationID: *OrganizationID",TEXT(MATCH(INDEX(Methods[Organization Name],$A2276),Organizations[Organization Name],0),"0000"),"}"))</f>
        <v>#REF!</v>
      </c>
      <c r="Q2276" t="e">
        <f>IF(INDEX(Variables[Variable Type],$A2276)="","",
CONCATENATE("  - &amp;VariableID",TEXT($A2276,"0000"),
" {","VariableTypeCV:  ",CHAR(34),INDEX(Variables[Variable Type],$A2276),CHAR(34),
", VariableCode:  ",CHAR(34),INDEX(Variables[Variable Code],$A2276),CHAR(34),
", VariableNameCV:  ",CHAR(34),INDEX(Variables[Variable Name],$A2276),CHAR(34),
", VariableDefinition:  ",CHAR(34),INDEX(Variables[Variable Definition],$A2276),CHAR(34),
", SpecciationCV:  ",CHAR(34),INDEX(Variables[Speciation],$A2276),CHAR(34),
", NoDataValue:  ",CHAR(34),INDEX(Variables[No Data Value],$A2276),CHAR(34),"}"))</f>
        <v>#REF!</v>
      </c>
    </row>
    <row r="2277" spans="1:17" x14ac:dyDescent="0.25">
      <c r="A2277">
        <v>2274</v>
      </c>
      <c r="D2277" t="e">
        <f>IF(INDEX(People[First Name],$A2277)="","",
CONCATENATE("  - &amp;PersonID",TEXT($A2277,"0000"),
" {","PersonFirstName:  ",CHAR(34),INDEX(People[First Name],$A2277),CHAR(34),
", PersonMiddleName:  ",CHAR(34),INDEX(People[Middle Name],$A2277),CHAR(34),
", PersonLastName:  ",CHAR(34),INDEX(People[Last Name],$A2277),CHAR(34),"}"))</f>
        <v>#REF!</v>
      </c>
      <c r="E2277" t="e">
        <f>IF(INDEX(Organizations[Organization Type '[CV']],$A2277)="","",
CONCATENATE("  - &amp;OrganizationID",TEXT($A2277,"0000"),
" {","OrganizationTypeCV:  ",CHAR(34),INDEX(Organizations[Organization Type '[CV']],$A2277),CHAR(34),
", OrganizationCode:  ",CHAR(34),INDEX(Organizations[Organization Code],$A2277),CHAR(34),
", OrganizationName:  ",CHAR(34),INDEX(Organizations[Organization Name],$A2277),CHAR(34),
", OrganizationDescription:  ",CHAR(34),INDEX(Organizations[Organization Description],$A2277),CHAR(34),
", OrganizationLink:  ",CHAR(34),INDEX(Organizations[Organization Link],$A2277),CHAR(34),"}"))</f>
        <v>#REF!</v>
      </c>
      <c r="F2277" t="e">
        <f>IF(INDEX(People[First Name],$A2277)="","",
CONCATENATE("  - &amp;AffiliationID",TEXT($A2277,"0000"),
" {PersonID: *PersonID",TEXT($A2277,"0000"),
", OrganizationID: *OrganizationID",TEXT(MATCH(INDEX(People[Organization Name],$A2277),Organizations[Organization Name],0),"0000"),
", IsPrimaryOrganizationContact: , AffiliationStartDate: , AffiliationEndDate: , PrimaryPhone: ",
", PrimaryEmail: ",CHAR(34),INDEX(People[Primary Email],$A2277),CHAR(34),
", PrimaryAddress: ",CHAR(34),INDEX(People[Primary Address],$A2277),CHAR(34),
", PersonLink: }"))</f>
        <v>#REF!</v>
      </c>
      <c r="H2277" t="e">
        <f>IF(COUNTA(CitationInformation)=0,"",IF(INDEX(AuthorList[Author Name],$A2277)="","",
CONCATENATE("  - &amp;AuthorListID",TEXT($A2277,"0000"),
"  {CitationID: *CitationID0001",
", PersonID: *PersonID",TEXT(MATCH(INDEX(AuthorList[Author Name],$A2277),People[Full Name],0),"0000"),
", AuthorOrder: ",INDEX(AuthorList[Author Number],$A2277),"}")))</f>
        <v>#REF!</v>
      </c>
      <c r="K2277" t="e">
        <f>IF(INDEX(SamplingFeatures[Feature Code],$A2277)="","",
CONCATENATE("  - &amp;SamplingFeatureID",TEXT($A2277,"0000"),
" {","SamplingFeatureUUID:  ",CHAR(34),INDEX(SamplingFeatures[Sampling Feature UUID],$A2277),CHAR(34),
", SamplingFeatureTypeCV:  ",CHAR(34),INDEX(SamplingFeatures[Sampling Feature Type],$A2277),CHAR(34),
", SamplingFeatureCode:  ",CHAR(34),INDEX(SamplingFeatures[Feature Code],$A2277),CHAR(34),
", SamplingFeatureName:  ",CHAR(34),INDEX(SamplingFeatures[Feature Name],$A2277),CHAR(34),
", SamplingFeatureDescription:  ",CHAR(34),INDEX(SamplingFeatures[Feature Description],$A2277),CHAR(34),
", SamplingFeatureGeotypeCV:  ",CHAR(34),INDEX(SamplingFeatures[Feature Geo Type],$A2277),CHAR(34),
", FeatureGeometry:  ",CHAR(34),INDEX(SamplingFeatures[Feature Geometry],$A2277),CHAR(34),
", Elevation_m:  ",CHAR(34),INDEX(SamplingFeatures[Elevation_m],$A2277),CHAR(34),
", ElevationDatumCV:  ",CHAR(34),ElevationDatum,CHAR(34),"}"))</f>
        <v>#REF!</v>
      </c>
      <c r="L2277" t="e">
        <f>IF(INDEX(SamplingFeatures[Sampling Feature Type],$A2277)&lt;&gt;"Site","",
CONCATENATE("  - &amp;SiteID",TEXT(SUMPRODUCT(--($L$3:$L2276&lt;&gt;"")),"0000"),
" {","SamplingFeatureID:  *SamplingFeatureID",TEXT($A2277,"0000"),
", SiteTypeCV:  ",CHAR(34),INDEX(Sites[Site Type],$A2277),CHAR(34),
", Latitude:  ",INDEX(Sites[Latitude],$A2277),
", Longitude:  ",INDEX(Sites[Longitude],$A2277),
", SRSName:  ",CHAR(34),LatLonDatum,CHAR(34),"}"))</f>
        <v>#REF!</v>
      </c>
      <c r="M2277" t="e">
        <f>IF(INDEX(SamplingFeatures[Sampling Feature Type],$A2277)&lt;&gt;"Specimen","",
CONCATENATE("  - &amp;SpecimenID",TEXT(SUMPRODUCT(--($M$3:$M2276&lt;&gt;"")),"0000"),
" {","SamplingFeatureID:  *SamplingFeatureID",TEXT($A2277,"0000"),
", SpecimenTypeCV:  ",CHAR(34),INDEX(Specimens[Specimen Type],$A2277),CHAR(34),
", SpecimenMediumCV:  ",INDEX(Specimens[Specimen Medium],$A2277),
", IsFieldSpecimen:  ",CHAR(34),INDEX(Specimens[Is Field Specimen?],$A2277),CHAR(34),"}"))</f>
        <v>#REF!</v>
      </c>
      <c r="N2277" t="e">
        <f>IF(COUNTA(SpatialOffsets[])=0,"", IF(INDEX(SpatialOffsets[Spatial Offset Type],$A2277)="","",
CONCATENATE("  - &amp;SpatialOffsetID",TEXT($A2277,"0000"),
" {","SpatialOffsetTypeCV:  ",CHAR(34),INDEX(SpatialOffsets[Spatial Offset Type],$A2277),CHAR(34),
", Offset1Value:  ",INDEX(SpatialOffsets[Offset 1 Value],$A2277),
", Offset1UnitID:  ",CHAR(34),INDEX(SpatialOffsets[Offset 1 Unit],$A2277),CHAR(34),
", Offset2Value:  ",INDEX(SpatialOffsets[Offset 2 Value],$A2277),
", Offset2UnitID:  ",CHAR(34),INDEX(SpatialOffsets[Offset 2 Unit],$A2277),CHAR(34),
", Offset3Value:  ",INDEX(SpatialOffsets[Offset 3 Value],$A2277),
", Offset3UnitID:  ",CHAR(34),INDEX(SpatialOffsets[Offset 3 Unit],$A2277),CHAR(34),,"}")))</f>
        <v>#REF!</v>
      </c>
      <c r="O2277" t="e">
        <f>IF(COUNTA(RelatedFeatures[])=0,"", IF(INDEX(RelatedFeatures[First Sampling Feature Code],$A2277)="","",
CONCATENATE("  - &amp;RelationID",TEXT($A2277,"0000"),
" {","SamplingFeatureID:  *SamplingFeatureID",TEXT(MATCH(INDEX(RelatedFeatures[First Sampling Feature Code],$A2277),SamplingFeatures[Feature Code],0),"0000"),
", RelationshipTypeCV:  ",CHAR(34),INDEX(RelatedFeatures[Relationship Type],$A2277),CHAR(34),
", RelatedFeatureID: *SamplingFeatureID",TEXT(MATCH(INDEX(RelatedFeatures[Second Sampling Feature Code],$A2277),SamplingFeatures[Feature Code],0),"0000"),
", SpatialOffsetID:  ",IF(INDEX(RelatedFeatures[Offset Number],$A2277)="","",CONCATENATE("*SpatialOffsetID",TEXT(INDEX(RelatedFeatures[Offset Number],$A2277),"0000"))),"}")))</f>
        <v>#REF!</v>
      </c>
      <c r="P2277" t="e">
        <f>IF(INDEX(Methods[Method Type],$A2277)="","",
CONCATENATE("  - &amp;MethodID",TEXT($A2277,"0000"),
" {","MethodTypeCV:  ",CHAR(34),INDEX(Methods[Method Type],$A2277),CHAR(34),
", MethodCode:  ",CHAR(34),INDEX(Methods[Method Code],$A2277),CHAR(34),
", MethodName:  ",CHAR(34),INDEX(Methods[Method Name],$A2277),CHAR(34),
", MethodDescription:  ",CHAR(34),INDEX(Methods[Method Description],$A2277),CHAR(34),
", MethodLink:  ",CHAR(34),INDEX(Methods[Method Link],$A2277),CHAR(34),
", OrganizationID: *OrganizationID",TEXT(MATCH(INDEX(Methods[Organization Name],$A2277),Organizations[Organization Name],0),"0000"),"}"))</f>
        <v>#REF!</v>
      </c>
      <c r="Q2277" t="e">
        <f>IF(INDEX(Variables[Variable Type],$A2277)="","",
CONCATENATE("  - &amp;VariableID",TEXT($A2277,"0000"),
" {","VariableTypeCV:  ",CHAR(34),INDEX(Variables[Variable Type],$A2277),CHAR(34),
", VariableCode:  ",CHAR(34),INDEX(Variables[Variable Code],$A2277),CHAR(34),
", VariableNameCV:  ",CHAR(34),INDEX(Variables[Variable Name],$A2277),CHAR(34),
", VariableDefinition:  ",CHAR(34),INDEX(Variables[Variable Definition],$A2277),CHAR(34),
", SpecciationCV:  ",CHAR(34),INDEX(Variables[Speciation],$A2277),CHAR(34),
", NoDataValue:  ",CHAR(34),INDEX(Variables[No Data Value],$A2277),CHAR(34),"}"))</f>
        <v>#REF!</v>
      </c>
    </row>
    <row r="2278" spans="1:17" x14ac:dyDescent="0.25">
      <c r="A2278">
        <v>2275</v>
      </c>
      <c r="D2278" t="e">
        <f>IF(INDEX(People[First Name],$A2278)="","",
CONCATENATE("  - &amp;PersonID",TEXT($A2278,"0000"),
" {","PersonFirstName:  ",CHAR(34),INDEX(People[First Name],$A2278),CHAR(34),
", PersonMiddleName:  ",CHAR(34),INDEX(People[Middle Name],$A2278),CHAR(34),
", PersonLastName:  ",CHAR(34),INDEX(People[Last Name],$A2278),CHAR(34),"}"))</f>
        <v>#REF!</v>
      </c>
      <c r="E2278" t="e">
        <f>IF(INDEX(Organizations[Organization Type '[CV']],$A2278)="","",
CONCATENATE("  - &amp;OrganizationID",TEXT($A2278,"0000"),
" {","OrganizationTypeCV:  ",CHAR(34),INDEX(Organizations[Organization Type '[CV']],$A2278),CHAR(34),
", OrganizationCode:  ",CHAR(34),INDEX(Organizations[Organization Code],$A2278),CHAR(34),
", OrganizationName:  ",CHAR(34),INDEX(Organizations[Organization Name],$A2278),CHAR(34),
", OrganizationDescription:  ",CHAR(34),INDEX(Organizations[Organization Description],$A2278),CHAR(34),
", OrganizationLink:  ",CHAR(34),INDEX(Organizations[Organization Link],$A2278),CHAR(34),"}"))</f>
        <v>#REF!</v>
      </c>
      <c r="F2278" t="e">
        <f>IF(INDEX(People[First Name],$A2278)="","",
CONCATENATE("  - &amp;AffiliationID",TEXT($A2278,"0000"),
" {PersonID: *PersonID",TEXT($A2278,"0000"),
", OrganizationID: *OrganizationID",TEXT(MATCH(INDEX(People[Organization Name],$A2278),Organizations[Organization Name],0),"0000"),
", IsPrimaryOrganizationContact: , AffiliationStartDate: , AffiliationEndDate: , PrimaryPhone: ",
", PrimaryEmail: ",CHAR(34),INDEX(People[Primary Email],$A2278),CHAR(34),
", PrimaryAddress: ",CHAR(34),INDEX(People[Primary Address],$A2278),CHAR(34),
", PersonLink: }"))</f>
        <v>#REF!</v>
      </c>
      <c r="H2278" t="e">
        <f>IF(COUNTA(CitationInformation)=0,"",IF(INDEX(AuthorList[Author Name],$A2278)="","",
CONCATENATE("  - &amp;AuthorListID",TEXT($A2278,"0000"),
"  {CitationID: *CitationID0001",
", PersonID: *PersonID",TEXT(MATCH(INDEX(AuthorList[Author Name],$A2278),People[Full Name],0),"0000"),
", AuthorOrder: ",INDEX(AuthorList[Author Number],$A2278),"}")))</f>
        <v>#REF!</v>
      </c>
      <c r="K2278" t="e">
        <f>IF(INDEX(SamplingFeatures[Feature Code],$A2278)="","",
CONCATENATE("  - &amp;SamplingFeatureID",TEXT($A2278,"0000"),
" {","SamplingFeatureUUID:  ",CHAR(34),INDEX(SamplingFeatures[Sampling Feature UUID],$A2278),CHAR(34),
", SamplingFeatureTypeCV:  ",CHAR(34),INDEX(SamplingFeatures[Sampling Feature Type],$A2278),CHAR(34),
", SamplingFeatureCode:  ",CHAR(34),INDEX(SamplingFeatures[Feature Code],$A2278),CHAR(34),
", SamplingFeatureName:  ",CHAR(34),INDEX(SamplingFeatures[Feature Name],$A2278),CHAR(34),
", SamplingFeatureDescription:  ",CHAR(34),INDEX(SamplingFeatures[Feature Description],$A2278),CHAR(34),
", SamplingFeatureGeotypeCV:  ",CHAR(34),INDEX(SamplingFeatures[Feature Geo Type],$A2278),CHAR(34),
", FeatureGeometry:  ",CHAR(34),INDEX(SamplingFeatures[Feature Geometry],$A2278),CHAR(34),
", Elevation_m:  ",CHAR(34),INDEX(SamplingFeatures[Elevation_m],$A2278),CHAR(34),
", ElevationDatumCV:  ",CHAR(34),ElevationDatum,CHAR(34),"}"))</f>
        <v>#REF!</v>
      </c>
      <c r="L2278" t="e">
        <f>IF(INDEX(SamplingFeatures[Sampling Feature Type],$A2278)&lt;&gt;"Site","",
CONCATENATE("  - &amp;SiteID",TEXT(SUMPRODUCT(--($L$3:$L2277&lt;&gt;"")),"0000"),
" {","SamplingFeatureID:  *SamplingFeatureID",TEXT($A2278,"0000"),
", SiteTypeCV:  ",CHAR(34),INDEX(Sites[Site Type],$A2278),CHAR(34),
", Latitude:  ",INDEX(Sites[Latitude],$A2278),
", Longitude:  ",INDEX(Sites[Longitude],$A2278),
", SRSName:  ",CHAR(34),LatLonDatum,CHAR(34),"}"))</f>
        <v>#REF!</v>
      </c>
      <c r="M2278" t="e">
        <f>IF(INDEX(SamplingFeatures[Sampling Feature Type],$A2278)&lt;&gt;"Specimen","",
CONCATENATE("  - &amp;SpecimenID",TEXT(SUMPRODUCT(--($M$3:$M2277&lt;&gt;"")),"0000"),
" {","SamplingFeatureID:  *SamplingFeatureID",TEXT($A2278,"0000"),
", SpecimenTypeCV:  ",CHAR(34),INDEX(Specimens[Specimen Type],$A2278),CHAR(34),
", SpecimenMediumCV:  ",INDEX(Specimens[Specimen Medium],$A2278),
", IsFieldSpecimen:  ",CHAR(34),INDEX(Specimens[Is Field Specimen?],$A2278),CHAR(34),"}"))</f>
        <v>#REF!</v>
      </c>
      <c r="N2278" t="e">
        <f>IF(COUNTA(SpatialOffsets[])=0,"", IF(INDEX(SpatialOffsets[Spatial Offset Type],$A2278)="","",
CONCATENATE("  - &amp;SpatialOffsetID",TEXT($A2278,"0000"),
" {","SpatialOffsetTypeCV:  ",CHAR(34),INDEX(SpatialOffsets[Spatial Offset Type],$A2278),CHAR(34),
", Offset1Value:  ",INDEX(SpatialOffsets[Offset 1 Value],$A2278),
", Offset1UnitID:  ",CHAR(34),INDEX(SpatialOffsets[Offset 1 Unit],$A2278),CHAR(34),
", Offset2Value:  ",INDEX(SpatialOffsets[Offset 2 Value],$A2278),
", Offset2UnitID:  ",CHAR(34),INDEX(SpatialOffsets[Offset 2 Unit],$A2278),CHAR(34),
", Offset3Value:  ",INDEX(SpatialOffsets[Offset 3 Value],$A2278),
", Offset3UnitID:  ",CHAR(34),INDEX(SpatialOffsets[Offset 3 Unit],$A2278),CHAR(34),,"}")))</f>
        <v>#REF!</v>
      </c>
      <c r="O2278" t="e">
        <f>IF(COUNTA(RelatedFeatures[])=0,"", IF(INDEX(RelatedFeatures[First Sampling Feature Code],$A2278)="","",
CONCATENATE("  - &amp;RelationID",TEXT($A2278,"0000"),
" {","SamplingFeatureID:  *SamplingFeatureID",TEXT(MATCH(INDEX(RelatedFeatures[First Sampling Feature Code],$A2278),SamplingFeatures[Feature Code],0),"0000"),
", RelationshipTypeCV:  ",CHAR(34),INDEX(RelatedFeatures[Relationship Type],$A2278),CHAR(34),
", RelatedFeatureID: *SamplingFeatureID",TEXT(MATCH(INDEX(RelatedFeatures[Second Sampling Feature Code],$A2278),SamplingFeatures[Feature Code],0),"0000"),
", SpatialOffsetID:  ",IF(INDEX(RelatedFeatures[Offset Number],$A2278)="","",CONCATENATE("*SpatialOffsetID",TEXT(INDEX(RelatedFeatures[Offset Number],$A2278),"0000"))),"}")))</f>
        <v>#REF!</v>
      </c>
      <c r="P2278" t="e">
        <f>IF(INDEX(Methods[Method Type],$A2278)="","",
CONCATENATE("  - &amp;MethodID",TEXT($A2278,"0000"),
" {","MethodTypeCV:  ",CHAR(34),INDEX(Methods[Method Type],$A2278),CHAR(34),
", MethodCode:  ",CHAR(34),INDEX(Methods[Method Code],$A2278),CHAR(34),
", MethodName:  ",CHAR(34),INDEX(Methods[Method Name],$A2278),CHAR(34),
", MethodDescription:  ",CHAR(34),INDEX(Methods[Method Description],$A2278),CHAR(34),
", MethodLink:  ",CHAR(34),INDEX(Methods[Method Link],$A2278),CHAR(34),
", OrganizationID: *OrganizationID",TEXT(MATCH(INDEX(Methods[Organization Name],$A2278),Organizations[Organization Name],0),"0000"),"}"))</f>
        <v>#REF!</v>
      </c>
      <c r="Q2278" t="e">
        <f>IF(INDEX(Variables[Variable Type],$A2278)="","",
CONCATENATE("  - &amp;VariableID",TEXT($A2278,"0000"),
" {","VariableTypeCV:  ",CHAR(34),INDEX(Variables[Variable Type],$A2278),CHAR(34),
", VariableCode:  ",CHAR(34),INDEX(Variables[Variable Code],$A2278),CHAR(34),
", VariableNameCV:  ",CHAR(34),INDEX(Variables[Variable Name],$A2278),CHAR(34),
", VariableDefinition:  ",CHAR(34),INDEX(Variables[Variable Definition],$A2278),CHAR(34),
", SpecciationCV:  ",CHAR(34),INDEX(Variables[Speciation],$A2278),CHAR(34),
", NoDataValue:  ",CHAR(34),INDEX(Variables[No Data Value],$A2278),CHAR(34),"}"))</f>
        <v>#REF!</v>
      </c>
    </row>
    <row r="2279" spans="1:17" x14ac:dyDescent="0.25">
      <c r="A2279">
        <v>2276</v>
      </c>
      <c r="D2279" t="e">
        <f>IF(INDEX(People[First Name],$A2279)="","",
CONCATENATE("  - &amp;PersonID",TEXT($A2279,"0000"),
" {","PersonFirstName:  ",CHAR(34),INDEX(People[First Name],$A2279),CHAR(34),
", PersonMiddleName:  ",CHAR(34),INDEX(People[Middle Name],$A2279),CHAR(34),
", PersonLastName:  ",CHAR(34),INDEX(People[Last Name],$A2279),CHAR(34),"}"))</f>
        <v>#REF!</v>
      </c>
      <c r="E2279" t="e">
        <f>IF(INDEX(Organizations[Organization Type '[CV']],$A2279)="","",
CONCATENATE("  - &amp;OrganizationID",TEXT($A2279,"0000"),
" {","OrganizationTypeCV:  ",CHAR(34),INDEX(Organizations[Organization Type '[CV']],$A2279),CHAR(34),
", OrganizationCode:  ",CHAR(34),INDEX(Organizations[Organization Code],$A2279),CHAR(34),
", OrganizationName:  ",CHAR(34),INDEX(Organizations[Organization Name],$A2279),CHAR(34),
", OrganizationDescription:  ",CHAR(34),INDEX(Organizations[Organization Description],$A2279),CHAR(34),
", OrganizationLink:  ",CHAR(34),INDEX(Organizations[Organization Link],$A2279),CHAR(34),"}"))</f>
        <v>#REF!</v>
      </c>
      <c r="F2279" t="e">
        <f>IF(INDEX(People[First Name],$A2279)="","",
CONCATENATE("  - &amp;AffiliationID",TEXT($A2279,"0000"),
" {PersonID: *PersonID",TEXT($A2279,"0000"),
", OrganizationID: *OrganizationID",TEXT(MATCH(INDEX(People[Organization Name],$A2279),Organizations[Organization Name],0),"0000"),
", IsPrimaryOrganizationContact: , AffiliationStartDate: , AffiliationEndDate: , PrimaryPhone: ",
", PrimaryEmail: ",CHAR(34),INDEX(People[Primary Email],$A2279),CHAR(34),
", PrimaryAddress: ",CHAR(34),INDEX(People[Primary Address],$A2279),CHAR(34),
", PersonLink: }"))</f>
        <v>#REF!</v>
      </c>
      <c r="H2279" t="e">
        <f>IF(COUNTA(CitationInformation)=0,"",IF(INDEX(AuthorList[Author Name],$A2279)="","",
CONCATENATE("  - &amp;AuthorListID",TEXT($A2279,"0000"),
"  {CitationID: *CitationID0001",
", PersonID: *PersonID",TEXT(MATCH(INDEX(AuthorList[Author Name],$A2279),People[Full Name],0),"0000"),
", AuthorOrder: ",INDEX(AuthorList[Author Number],$A2279),"}")))</f>
        <v>#REF!</v>
      </c>
      <c r="K2279" t="e">
        <f>IF(INDEX(SamplingFeatures[Feature Code],$A2279)="","",
CONCATENATE("  - &amp;SamplingFeatureID",TEXT($A2279,"0000"),
" {","SamplingFeatureUUID:  ",CHAR(34),INDEX(SamplingFeatures[Sampling Feature UUID],$A2279),CHAR(34),
", SamplingFeatureTypeCV:  ",CHAR(34),INDEX(SamplingFeatures[Sampling Feature Type],$A2279),CHAR(34),
", SamplingFeatureCode:  ",CHAR(34),INDEX(SamplingFeatures[Feature Code],$A2279),CHAR(34),
", SamplingFeatureName:  ",CHAR(34),INDEX(SamplingFeatures[Feature Name],$A2279),CHAR(34),
", SamplingFeatureDescription:  ",CHAR(34),INDEX(SamplingFeatures[Feature Description],$A2279),CHAR(34),
", SamplingFeatureGeotypeCV:  ",CHAR(34),INDEX(SamplingFeatures[Feature Geo Type],$A2279),CHAR(34),
", FeatureGeometry:  ",CHAR(34),INDEX(SamplingFeatures[Feature Geometry],$A2279),CHAR(34),
", Elevation_m:  ",CHAR(34),INDEX(SamplingFeatures[Elevation_m],$A2279),CHAR(34),
", ElevationDatumCV:  ",CHAR(34),ElevationDatum,CHAR(34),"}"))</f>
        <v>#REF!</v>
      </c>
      <c r="L2279" t="e">
        <f>IF(INDEX(SamplingFeatures[Sampling Feature Type],$A2279)&lt;&gt;"Site","",
CONCATENATE("  - &amp;SiteID",TEXT(SUMPRODUCT(--($L$3:$L2278&lt;&gt;"")),"0000"),
" {","SamplingFeatureID:  *SamplingFeatureID",TEXT($A2279,"0000"),
", SiteTypeCV:  ",CHAR(34),INDEX(Sites[Site Type],$A2279),CHAR(34),
", Latitude:  ",INDEX(Sites[Latitude],$A2279),
", Longitude:  ",INDEX(Sites[Longitude],$A2279),
", SRSName:  ",CHAR(34),LatLonDatum,CHAR(34),"}"))</f>
        <v>#REF!</v>
      </c>
      <c r="M2279" t="e">
        <f>IF(INDEX(SamplingFeatures[Sampling Feature Type],$A2279)&lt;&gt;"Specimen","",
CONCATENATE("  - &amp;SpecimenID",TEXT(SUMPRODUCT(--($M$3:$M2278&lt;&gt;"")),"0000"),
" {","SamplingFeatureID:  *SamplingFeatureID",TEXT($A2279,"0000"),
", SpecimenTypeCV:  ",CHAR(34),INDEX(Specimens[Specimen Type],$A2279),CHAR(34),
", SpecimenMediumCV:  ",INDEX(Specimens[Specimen Medium],$A2279),
", IsFieldSpecimen:  ",CHAR(34),INDEX(Specimens[Is Field Specimen?],$A2279),CHAR(34),"}"))</f>
        <v>#REF!</v>
      </c>
      <c r="N2279" t="e">
        <f>IF(COUNTA(SpatialOffsets[])=0,"", IF(INDEX(SpatialOffsets[Spatial Offset Type],$A2279)="","",
CONCATENATE("  - &amp;SpatialOffsetID",TEXT($A2279,"0000"),
" {","SpatialOffsetTypeCV:  ",CHAR(34),INDEX(SpatialOffsets[Spatial Offset Type],$A2279),CHAR(34),
", Offset1Value:  ",INDEX(SpatialOffsets[Offset 1 Value],$A2279),
", Offset1UnitID:  ",CHAR(34),INDEX(SpatialOffsets[Offset 1 Unit],$A2279),CHAR(34),
", Offset2Value:  ",INDEX(SpatialOffsets[Offset 2 Value],$A2279),
", Offset2UnitID:  ",CHAR(34),INDEX(SpatialOffsets[Offset 2 Unit],$A2279),CHAR(34),
", Offset3Value:  ",INDEX(SpatialOffsets[Offset 3 Value],$A2279),
", Offset3UnitID:  ",CHAR(34),INDEX(SpatialOffsets[Offset 3 Unit],$A2279),CHAR(34),,"}")))</f>
        <v>#REF!</v>
      </c>
      <c r="O2279" t="e">
        <f>IF(COUNTA(RelatedFeatures[])=0,"", IF(INDEX(RelatedFeatures[First Sampling Feature Code],$A2279)="","",
CONCATENATE("  - &amp;RelationID",TEXT($A2279,"0000"),
" {","SamplingFeatureID:  *SamplingFeatureID",TEXT(MATCH(INDEX(RelatedFeatures[First Sampling Feature Code],$A2279),SamplingFeatures[Feature Code],0),"0000"),
", RelationshipTypeCV:  ",CHAR(34),INDEX(RelatedFeatures[Relationship Type],$A2279),CHAR(34),
", RelatedFeatureID: *SamplingFeatureID",TEXT(MATCH(INDEX(RelatedFeatures[Second Sampling Feature Code],$A2279),SamplingFeatures[Feature Code],0),"0000"),
", SpatialOffsetID:  ",IF(INDEX(RelatedFeatures[Offset Number],$A2279)="","",CONCATENATE("*SpatialOffsetID",TEXT(INDEX(RelatedFeatures[Offset Number],$A2279),"0000"))),"}")))</f>
        <v>#REF!</v>
      </c>
      <c r="P2279" t="e">
        <f>IF(INDEX(Methods[Method Type],$A2279)="","",
CONCATENATE("  - &amp;MethodID",TEXT($A2279,"0000"),
" {","MethodTypeCV:  ",CHAR(34),INDEX(Methods[Method Type],$A2279),CHAR(34),
", MethodCode:  ",CHAR(34),INDEX(Methods[Method Code],$A2279),CHAR(34),
", MethodName:  ",CHAR(34),INDEX(Methods[Method Name],$A2279),CHAR(34),
", MethodDescription:  ",CHAR(34),INDEX(Methods[Method Description],$A2279),CHAR(34),
", MethodLink:  ",CHAR(34),INDEX(Methods[Method Link],$A2279),CHAR(34),
", OrganizationID: *OrganizationID",TEXT(MATCH(INDEX(Methods[Organization Name],$A2279),Organizations[Organization Name],0),"0000"),"}"))</f>
        <v>#REF!</v>
      </c>
      <c r="Q2279" t="e">
        <f>IF(INDEX(Variables[Variable Type],$A2279)="","",
CONCATENATE("  - &amp;VariableID",TEXT($A2279,"0000"),
" {","VariableTypeCV:  ",CHAR(34),INDEX(Variables[Variable Type],$A2279),CHAR(34),
", VariableCode:  ",CHAR(34),INDEX(Variables[Variable Code],$A2279),CHAR(34),
", VariableNameCV:  ",CHAR(34),INDEX(Variables[Variable Name],$A2279),CHAR(34),
", VariableDefinition:  ",CHAR(34),INDEX(Variables[Variable Definition],$A2279),CHAR(34),
", SpecciationCV:  ",CHAR(34),INDEX(Variables[Speciation],$A2279),CHAR(34),
", NoDataValue:  ",CHAR(34),INDEX(Variables[No Data Value],$A2279),CHAR(34),"}"))</f>
        <v>#REF!</v>
      </c>
    </row>
    <row r="2280" spans="1:17" x14ac:dyDescent="0.25">
      <c r="A2280">
        <v>2277</v>
      </c>
      <c r="D2280" t="e">
        <f>IF(INDEX(People[First Name],$A2280)="","",
CONCATENATE("  - &amp;PersonID",TEXT($A2280,"0000"),
" {","PersonFirstName:  ",CHAR(34),INDEX(People[First Name],$A2280),CHAR(34),
", PersonMiddleName:  ",CHAR(34),INDEX(People[Middle Name],$A2280),CHAR(34),
", PersonLastName:  ",CHAR(34),INDEX(People[Last Name],$A2280),CHAR(34),"}"))</f>
        <v>#REF!</v>
      </c>
      <c r="E2280" t="e">
        <f>IF(INDEX(Organizations[Organization Type '[CV']],$A2280)="","",
CONCATENATE("  - &amp;OrganizationID",TEXT($A2280,"0000"),
" {","OrganizationTypeCV:  ",CHAR(34),INDEX(Organizations[Organization Type '[CV']],$A2280),CHAR(34),
", OrganizationCode:  ",CHAR(34),INDEX(Organizations[Organization Code],$A2280),CHAR(34),
", OrganizationName:  ",CHAR(34),INDEX(Organizations[Organization Name],$A2280),CHAR(34),
", OrganizationDescription:  ",CHAR(34),INDEX(Organizations[Organization Description],$A2280),CHAR(34),
", OrganizationLink:  ",CHAR(34),INDEX(Organizations[Organization Link],$A2280),CHAR(34),"}"))</f>
        <v>#REF!</v>
      </c>
      <c r="F2280" t="e">
        <f>IF(INDEX(People[First Name],$A2280)="","",
CONCATENATE("  - &amp;AffiliationID",TEXT($A2280,"0000"),
" {PersonID: *PersonID",TEXT($A2280,"0000"),
", OrganizationID: *OrganizationID",TEXT(MATCH(INDEX(People[Organization Name],$A2280),Organizations[Organization Name],0),"0000"),
", IsPrimaryOrganizationContact: , AffiliationStartDate: , AffiliationEndDate: , PrimaryPhone: ",
", PrimaryEmail: ",CHAR(34),INDEX(People[Primary Email],$A2280),CHAR(34),
", PrimaryAddress: ",CHAR(34),INDEX(People[Primary Address],$A2280),CHAR(34),
", PersonLink: }"))</f>
        <v>#REF!</v>
      </c>
      <c r="H2280" t="e">
        <f>IF(COUNTA(CitationInformation)=0,"",IF(INDEX(AuthorList[Author Name],$A2280)="","",
CONCATENATE("  - &amp;AuthorListID",TEXT($A2280,"0000"),
"  {CitationID: *CitationID0001",
", PersonID: *PersonID",TEXT(MATCH(INDEX(AuthorList[Author Name],$A2280),People[Full Name],0),"0000"),
", AuthorOrder: ",INDEX(AuthorList[Author Number],$A2280),"}")))</f>
        <v>#REF!</v>
      </c>
      <c r="K2280" t="e">
        <f>IF(INDEX(SamplingFeatures[Feature Code],$A2280)="","",
CONCATENATE("  - &amp;SamplingFeatureID",TEXT($A2280,"0000"),
" {","SamplingFeatureUUID:  ",CHAR(34),INDEX(SamplingFeatures[Sampling Feature UUID],$A2280),CHAR(34),
", SamplingFeatureTypeCV:  ",CHAR(34),INDEX(SamplingFeatures[Sampling Feature Type],$A2280),CHAR(34),
", SamplingFeatureCode:  ",CHAR(34),INDEX(SamplingFeatures[Feature Code],$A2280),CHAR(34),
", SamplingFeatureName:  ",CHAR(34),INDEX(SamplingFeatures[Feature Name],$A2280),CHAR(34),
", SamplingFeatureDescription:  ",CHAR(34),INDEX(SamplingFeatures[Feature Description],$A2280),CHAR(34),
", SamplingFeatureGeotypeCV:  ",CHAR(34),INDEX(SamplingFeatures[Feature Geo Type],$A2280),CHAR(34),
", FeatureGeometry:  ",CHAR(34),INDEX(SamplingFeatures[Feature Geometry],$A2280),CHAR(34),
", Elevation_m:  ",CHAR(34),INDEX(SamplingFeatures[Elevation_m],$A2280),CHAR(34),
", ElevationDatumCV:  ",CHAR(34),ElevationDatum,CHAR(34),"}"))</f>
        <v>#REF!</v>
      </c>
      <c r="L2280" t="e">
        <f>IF(INDEX(SamplingFeatures[Sampling Feature Type],$A2280)&lt;&gt;"Site","",
CONCATENATE("  - &amp;SiteID",TEXT(SUMPRODUCT(--($L$3:$L2279&lt;&gt;"")),"0000"),
" {","SamplingFeatureID:  *SamplingFeatureID",TEXT($A2280,"0000"),
", SiteTypeCV:  ",CHAR(34),INDEX(Sites[Site Type],$A2280),CHAR(34),
", Latitude:  ",INDEX(Sites[Latitude],$A2280),
", Longitude:  ",INDEX(Sites[Longitude],$A2280),
", SRSName:  ",CHAR(34),LatLonDatum,CHAR(34),"}"))</f>
        <v>#REF!</v>
      </c>
      <c r="M2280" t="e">
        <f>IF(INDEX(SamplingFeatures[Sampling Feature Type],$A2280)&lt;&gt;"Specimen","",
CONCATENATE("  - &amp;SpecimenID",TEXT(SUMPRODUCT(--($M$3:$M2279&lt;&gt;"")),"0000"),
" {","SamplingFeatureID:  *SamplingFeatureID",TEXT($A2280,"0000"),
", SpecimenTypeCV:  ",CHAR(34),INDEX(Specimens[Specimen Type],$A2280),CHAR(34),
", SpecimenMediumCV:  ",INDEX(Specimens[Specimen Medium],$A2280),
", IsFieldSpecimen:  ",CHAR(34),INDEX(Specimens[Is Field Specimen?],$A2280),CHAR(34),"}"))</f>
        <v>#REF!</v>
      </c>
      <c r="N2280" t="e">
        <f>IF(COUNTA(SpatialOffsets[])=0,"", IF(INDEX(SpatialOffsets[Spatial Offset Type],$A2280)="","",
CONCATENATE("  - &amp;SpatialOffsetID",TEXT($A2280,"0000"),
" {","SpatialOffsetTypeCV:  ",CHAR(34),INDEX(SpatialOffsets[Spatial Offset Type],$A2280),CHAR(34),
", Offset1Value:  ",INDEX(SpatialOffsets[Offset 1 Value],$A2280),
", Offset1UnitID:  ",CHAR(34),INDEX(SpatialOffsets[Offset 1 Unit],$A2280),CHAR(34),
", Offset2Value:  ",INDEX(SpatialOffsets[Offset 2 Value],$A2280),
", Offset2UnitID:  ",CHAR(34),INDEX(SpatialOffsets[Offset 2 Unit],$A2280),CHAR(34),
", Offset3Value:  ",INDEX(SpatialOffsets[Offset 3 Value],$A2280),
", Offset3UnitID:  ",CHAR(34),INDEX(SpatialOffsets[Offset 3 Unit],$A2280),CHAR(34),,"}")))</f>
        <v>#REF!</v>
      </c>
      <c r="O2280" t="e">
        <f>IF(COUNTA(RelatedFeatures[])=0,"", IF(INDEX(RelatedFeatures[First Sampling Feature Code],$A2280)="","",
CONCATENATE("  - &amp;RelationID",TEXT($A2280,"0000"),
" {","SamplingFeatureID:  *SamplingFeatureID",TEXT(MATCH(INDEX(RelatedFeatures[First Sampling Feature Code],$A2280),SamplingFeatures[Feature Code],0),"0000"),
", RelationshipTypeCV:  ",CHAR(34),INDEX(RelatedFeatures[Relationship Type],$A2280),CHAR(34),
", RelatedFeatureID: *SamplingFeatureID",TEXT(MATCH(INDEX(RelatedFeatures[Second Sampling Feature Code],$A2280),SamplingFeatures[Feature Code],0),"0000"),
", SpatialOffsetID:  ",IF(INDEX(RelatedFeatures[Offset Number],$A2280)="","",CONCATENATE("*SpatialOffsetID",TEXT(INDEX(RelatedFeatures[Offset Number],$A2280),"0000"))),"}")))</f>
        <v>#REF!</v>
      </c>
      <c r="P2280" t="e">
        <f>IF(INDEX(Methods[Method Type],$A2280)="","",
CONCATENATE("  - &amp;MethodID",TEXT($A2280,"0000"),
" {","MethodTypeCV:  ",CHAR(34),INDEX(Methods[Method Type],$A2280),CHAR(34),
", MethodCode:  ",CHAR(34),INDEX(Methods[Method Code],$A2280),CHAR(34),
", MethodName:  ",CHAR(34),INDEX(Methods[Method Name],$A2280),CHAR(34),
", MethodDescription:  ",CHAR(34),INDEX(Methods[Method Description],$A2280),CHAR(34),
", MethodLink:  ",CHAR(34),INDEX(Methods[Method Link],$A2280),CHAR(34),
", OrganizationID: *OrganizationID",TEXT(MATCH(INDEX(Methods[Organization Name],$A2280),Organizations[Organization Name],0),"0000"),"}"))</f>
        <v>#REF!</v>
      </c>
      <c r="Q2280" t="e">
        <f>IF(INDEX(Variables[Variable Type],$A2280)="","",
CONCATENATE("  - &amp;VariableID",TEXT($A2280,"0000"),
" {","VariableTypeCV:  ",CHAR(34),INDEX(Variables[Variable Type],$A2280),CHAR(34),
", VariableCode:  ",CHAR(34),INDEX(Variables[Variable Code],$A2280),CHAR(34),
", VariableNameCV:  ",CHAR(34),INDEX(Variables[Variable Name],$A2280),CHAR(34),
", VariableDefinition:  ",CHAR(34),INDEX(Variables[Variable Definition],$A2280),CHAR(34),
", SpecciationCV:  ",CHAR(34),INDEX(Variables[Speciation],$A2280),CHAR(34),
", NoDataValue:  ",CHAR(34),INDEX(Variables[No Data Value],$A2280),CHAR(34),"}"))</f>
        <v>#REF!</v>
      </c>
    </row>
    <row r="2281" spans="1:17" x14ac:dyDescent="0.25">
      <c r="A2281">
        <v>2278</v>
      </c>
      <c r="D2281" t="e">
        <f>IF(INDEX(People[First Name],$A2281)="","",
CONCATENATE("  - &amp;PersonID",TEXT($A2281,"0000"),
" {","PersonFirstName:  ",CHAR(34),INDEX(People[First Name],$A2281),CHAR(34),
", PersonMiddleName:  ",CHAR(34),INDEX(People[Middle Name],$A2281),CHAR(34),
", PersonLastName:  ",CHAR(34),INDEX(People[Last Name],$A2281),CHAR(34),"}"))</f>
        <v>#REF!</v>
      </c>
      <c r="E2281" t="e">
        <f>IF(INDEX(Organizations[Organization Type '[CV']],$A2281)="","",
CONCATENATE("  - &amp;OrganizationID",TEXT($A2281,"0000"),
" {","OrganizationTypeCV:  ",CHAR(34),INDEX(Organizations[Organization Type '[CV']],$A2281),CHAR(34),
", OrganizationCode:  ",CHAR(34),INDEX(Organizations[Organization Code],$A2281),CHAR(34),
", OrganizationName:  ",CHAR(34),INDEX(Organizations[Organization Name],$A2281),CHAR(34),
", OrganizationDescription:  ",CHAR(34),INDEX(Organizations[Organization Description],$A2281),CHAR(34),
", OrganizationLink:  ",CHAR(34),INDEX(Organizations[Organization Link],$A2281),CHAR(34),"}"))</f>
        <v>#REF!</v>
      </c>
      <c r="F2281" t="e">
        <f>IF(INDEX(People[First Name],$A2281)="","",
CONCATENATE("  - &amp;AffiliationID",TEXT($A2281,"0000"),
" {PersonID: *PersonID",TEXT($A2281,"0000"),
", OrganizationID: *OrganizationID",TEXT(MATCH(INDEX(People[Organization Name],$A2281),Organizations[Organization Name],0),"0000"),
", IsPrimaryOrganizationContact: , AffiliationStartDate: , AffiliationEndDate: , PrimaryPhone: ",
", PrimaryEmail: ",CHAR(34),INDEX(People[Primary Email],$A2281),CHAR(34),
", PrimaryAddress: ",CHAR(34),INDEX(People[Primary Address],$A2281),CHAR(34),
", PersonLink: }"))</f>
        <v>#REF!</v>
      </c>
      <c r="H2281" t="e">
        <f>IF(COUNTA(CitationInformation)=0,"",IF(INDEX(AuthorList[Author Name],$A2281)="","",
CONCATENATE("  - &amp;AuthorListID",TEXT($A2281,"0000"),
"  {CitationID: *CitationID0001",
", PersonID: *PersonID",TEXT(MATCH(INDEX(AuthorList[Author Name],$A2281),People[Full Name],0),"0000"),
", AuthorOrder: ",INDEX(AuthorList[Author Number],$A2281),"}")))</f>
        <v>#REF!</v>
      </c>
      <c r="K2281" t="e">
        <f>IF(INDEX(SamplingFeatures[Feature Code],$A2281)="","",
CONCATENATE("  - &amp;SamplingFeatureID",TEXT($A2281,"0000"),
" {","SamplingFeatureUUID:  ",CHAR(34),INDEX(SamplingFeatures[Sampling Feature UUID],$A2281),CHAR(34),
", SamplingFeatureTypeCV:  ",CHAR(34),INDEX(SamplingFeatures[Sampling Feature Type],$A2281),CHAR(34),
", SamplingFeatureCode:  ",CHAR(34),INDEX(SamplingFeatures[Feature Code],$A2281),CHAR(34),
", SamplingFeatureName:  ",CHAR(34),INDEX(SamplingFeatures[Feature Name],$A2281),CHAR(34),
", SamplingFeatureDescription:  ",CHAR(34),INDEX(SamplingFeatures[Feature Description],$A2281),CHAR(34),
", SamplingFeatureGeotypeCV:  ",CHAR(34),INDEX(SamplingFeatures[Feature Geo Type],$A2281),CHAR(34),
", FeatureGeometry:  ",CHAR(34),INDEX(SamplingFeatures[Feature Geometry],$A2281),CHAR(34),
", Elevation_m:  ",CHAR(34),INDEX(SamplingFeatures[Elevation_m],$A2281),CHAR(34),
", ElevationDatumCV:  ",CHAR(34),ElevationDatum,CHAR(34),"}"))</f>
        <v>#REF!</v>
      </c>
      <c r="L2281" t="e">
        <f>IF(INDEX(SamplingFeatures[Sampling Feature Type],$A2281)&lt;&gt;"Site","",
CONCATENATE("  - &amp;SiteID",TEXT(SUMPRODUCT(--($L$3:$L2280&lt;&gt;"")),"0000"),
" {","SamplingFeatureID:  *SamplingFeatureID",TEXT($A2281,"0000"),
", SiteTypeCV:  ",CHAR(34),INDEX(Sites[Site Type],$A2281),CHAR(34),
", Latitude:  ",INDEX(Sites[Latitude],$A2281),
", Longitude:  ",INDEX(Sites[Longitude],$A2281),
", SRSName:  ",CHAR(34),LatLonDatum,CHAR(34),"}"))</f>
        <v>#REF!</v>
      </c>
      <c r="M2281" t="e">
        <f>IF(INDEX(SamplingFeatures[Sampling Feature Type],$A2281)&lt;&gt;"Specimen","",
CONCATENATE("  - &amp;SpecimenID",TEXT(SUMPRODUCT(--($M$3:$M2280&lt;&gt;"")),"0000"),
" {","SamplingFeatureID:  *SamplingFeatureID",TEXT($A2281,"0000"),
", SpecimenTypeCV:  ",CHAR(34),INDEX(Specimens[Specimen Type],$A2281),CHAR(34),
", SpecimenMediumCV:  ",INDEX(Specimens[Specimen Medium],$A2281),
", IsFieldSpecimen:  ",CHAR(34),INDEX(Specimens[Is Field Specimen?],$A2281),CHAR(34),"}"))</f>
        <v>#REF!</v>
      </c>
      <c r="N2281" t="e">
        <f>IF(COUNTA(SpatialOffsets[])=0,"", IF(INDEX(SpatialOffsets[Spatial Offset Type],$A2281)="","",
CONCATENATE("  - &amp;SpatialOffsetID",TEXT($A2281,"0000"),
" {","SpatialOffsetTypeCV:  ",CHAR(34),INDEX(SpatialOffsets[Spatial Offset Type],$A2281),CHAR(34),
", Offset1Value:  ",INDEX(SpatialOffsets[Offset 1 Value],$A2281),
", Offset1UnitID:  ",CHAR(34),INDEX(SpatialOffsets[Offset 1 Unit],$A2281),CHAR(34),
", Offset2Value:  ",INDEX(SpatialOffsets[Offset 2 Value],$A2281),
", Offset2UnitID:  ",CHAR(34),INDEX(SpatialOffsets[Offset 2 Unit],$A2281),CHAR(34),
", Offset3Value:  ",INDEX(SpatialOffsets[Offset 3 Value],$A2281),
", Offset3UnitID:  ",CHAR(34),INDEX(SpatialOffsets[Offset 3 Unit],$A2281),CHAR(34),,"}")))</f>
        <v>#REF!</v>
      </c>
      <c r="O2281" t="e">
        <f>IF(COUNTA(RelatedFeatures[])=0,"", IF(INDEX(RelatedFeatures[First Sampling Feature Code],$A2281)="","",
CONCATENATE("  - &amp;RelationID",TEXT($A2281,"0000"),
" {","SamplingFeatureID:  *SamplingFeatureID",TEXT(MATCH(INDEX(RelatedFeatures[First Sampling Feature Code],$A2281),SamplingFeatures[Feature Code],0),"0000"),
", RelationshipTypeCV:  ",CHAR(34),INDEX(RelatedFeatures[Relationship Type],$A2281),CHAR(34),
", RelatedFeatureID: *SamplingFeatureID",TEXT(MATCH(INDEX(RelatedFeatures[Second Sampling Feature Code],$A2281),SamplingFeatures[Feature Code],0),"0000"),
", SpatialOffsetID:  ",IF(INDEX(RelatedFeatures[Offset Number],$A2281)="","",CONCATENATE("*SpatialOffsetID",TEXT(INDEX(RelatedFeatures[Offset Number],$A2281),"0000"))),"}")))</f>
        <v>#REF!</v>
      </c>
      <c r="P2281" t="e">
        <f>IF(INDEX(Methods[Method Type],$A2281)="","",
CONCATENATE("  - &amp;MethodID",TEXT($A2281,"0000"),
" {","MethodTypeCV:  ",CHAR(34),INDEX(Methods[Method Type],$A2281),CHAR(34),
", MethodCode:  ",CHAR(34),INDEX(Methods[Method Code],$A2281),CHAR(34),
", MethodName:  ",CHAR(34),INDEX(Methods[Method Name],$A2281),CHAR(34),
", MethodDescription:  ",CHAR(34),INDEX(Methods[Method Description],$A2281),CHAR(34),
", MethodLink:  ",CHAR(34),INDEX(Methods[Method Link],$A2281),CHAR(34),
", OrganizationID: *OrganizationID",TEXT(MATCH(INDEX(Methods[Organization Name],$A2281),Organizations[Organization Name],0),"0000"),"}"))</f>
        <v>#REF!</v>
      </c>
      <c r="Q2281" t="e">
        <f>IF(INDEX(Variables[Variable Type],$A2281)="","",
CONCATENATE("  - &amp;VariableID",TEXT($A2281,"0000"),
" {","VariableTypeCV:  ",CHAR(34),INDEX(Variables[Variable Type],$A2281),CHAR(34),
", VariableCode:  ",CHAR(34),INDEX(Variables[Variable Code],$A2281),CHAR(34),
", VariableNameCV:  ",CHAR(34),INDEX(Variables[Variable Name],$A2281),CHAR(34),
", VariableDefinition:  ",CHAR(34),INDEX(Variables[Variable Definition],$A2281),CHAR(34),
", SpecciationCV:  ",CHAR(34),INDEX(Variables[Speciation],$A2281),CHAR(34),
", NoDataValue:  ",CHAR(34),INDEX(Variables[No Data Value],$A2281),CHAR(34),"}"))</f>
        <v>#REF!</v>
      </c>
    </row>
    <row r="2282" spans="1:17" x14ac:dyDescent="0.25">
      <c r="A2282">
        <v>2279</v>
      </c>
      <c r="D2282" t="e">
        <f>IF(INDEX(People[First Name],$A2282)="","",
CONCATENATE("  - &amp;PersonID",TEXT($A2282,"0000"),
" {","PersonFirstName:  ",CHAR(34),INDEX(People[First Name],$A2282),CHAR(34),
", PersonMiddleName:  ",CHAR(34),INDEX(People[Middle Name],$A2282),CHAR(34),
", PersonLastName:  ",CHAR(34),INDEX(People[Last Name],$A2282),CHAR(34),"}"))</f>
        <v>#REF!</v>
      </c>
      <c r="E2282" t="e">
        <f>IF(INDEX(Organizations[Organization Type '[CV']],$A2282)="","",
CONCATENATE("  - &amp;OrganizationID",TEXT($A2282,"0000"),
" {","OrganizationTypeCV:  ",CHAR(34),INDEX(Organizations[Organization Type '[CV']],$A2282),CHAR(34),
", OrganizationCode:  ",CHAR(34),INDEX(Organizations[Organization Code],$A2282),CHAR(34),
", OrganizationName:  ",CHAR(34),INDEX(Organizations[Organization Name],$A2282),CHAR(34),
", OrganizationDescription:  ",CHAR(34),INDEX(Organizations[Organization Description],$A2282),CHAR(34),
", OrganizationLink:  ",CHAR(34),INDEX(Organizations[Organization Link],$A2282),CHAR(34),"}"))</f>
        <v>#REF!</v>
      </c>
      <c r="F2282" t="e">
        <f>IF(INDEX(People[First Name],$A2282)="","",
CONCATENATE("  - &amp;AffiliationID",TEXT($A2282,"0000"),
" {PersonID: *PersonID",TEXT($A2282,"0000"),
", OrganizationID: *OrganizationID",TEXT(MATCH(INDEX(People[Organization Name],$A2282),Organizations[Organization Name],0),"0000"),
", IsPrimaryOrganizationContact: , AffiliationStartDate: , AffiliationEndDate: , PrimaryPhone: ",
", PrimaryEmail: ",CHAR(34),INDEX(People[Primary Email],$A2282),CHAR(34),
", PrimaryAddress: ",CHAR(34),INDEX(People[Primary Address],$A2282),CHAR(34),
", PersonLink: }"))</f>
        <v>#REF!</v>
      </c>
      <c r="H2282" t="e">
        <f>IF(COUNTA(CitationInformation)=0,"",IF(INDEX(AuthorList[Author Name],$A2282)="","",
CONCATENATE("  - &amp;AuthorListID",TEXT($A2282,"0000"),
"  {CitationID: *CitationID0001",
", PersonID: *PersonID",TEXT(MATCH(INDEX(AuthorList[Author Name],$A2282),People[Full Name],0),"0000"),
", AuthorOrder: ",INDEX(AuthorList[Author Number],$A2282),"}")))</f>
        <v>#REF!</v>
      </c>
      <c r="K2282" t="e">
        <f>IF(INDEX(SamplingFeatures[Feature Code],$A2282)="","",
CONCATENATE("  - &amp;SamplingFeatureID",TEXT($A2282,"0000"),
" {","SamplingFeatureUUID:  ",CHAR(34),INDEX(SamplingFeatures[Sampling Feature UUID],$A2282),CHAR(34),
", SamplingFeatureTypeCV:  ",CHAR(34),INDEX(SamplingFeatures[Sampling Feature Type],$A2282),CHAR(34),
", SamplingFeatureCode:  ",CHAR(34),INDEX(SamplingFeatures[Feature Code],$A2282),CHAR(34),
", SamplingFeatureName:  ",CHAR(34),INDEX(SamplingFeatures[Feature Name],$A2282),CHAR(34),
", SamplingFeatureDescription:  ",CHAR(34),INDEX(SamplingFeatures[Feature Description],$A2282),CHAR(34),
", SamplingFeatureGeotypeCV:  ",CHAR(34),INDEX(SamplingFeatures[Feature Geo Type],$A2282),CHAR(34),
", FeatureGeometry:  ",CHAR(34),INDEX(SamplingFeatures[Feature Geometry],$A2282),CHAR(34),
", Elevation_m:  ",CHAR(34),INDEX(SamplingFeatures[Elevation_m],$A2282),CHAR(34),
", ElevationDatumCV:  ",CHAR(34),ElevationDatum,CHAR(34),"}"))</f>
        <v>#REF!</v>
      </c>
      <c r="L2282" t="e">
        <f>IF(INDEX(SamplingFeatures[Sampling Feature Type],$A2282)&lt;&gt;"Site","",
CONCATENATE("  - &amp;SiteID",TEXT(SUMPRODUCT(--($L$3:$L2281&lt;&gt;"")),"0000"),
" {","SamplingFeatureID:  *SamplingFeatureID",TEXT($A2282,"0000"),
", SiteTypeCV:  ",CHAR(34),INDEX(Sites[Site Type],$A2282),CHAR(34),
", Latitude:  ",INDEX(Sites[Latitude],$A2282),
", Longitude:  ",INDEX(Sites[Longitude],$A2282),
", SRSName:  ",CHAR(34),LatLonDatum,CHAR(34),"}"))</f>
        <v>#REF!</v>
      </c>
      <c r="M2282" t="e">
        <f>IF(INDEX(SamplingFeatures[Sampling Feature Type],$A2282)&lt;&gt;"Specimen","",
CONCATENATE("  - &amp;SpecimenID",TEXT(SUMPRODUCT(--($M$3:$M2281&lt;&gt;"")),"0000"),
" {","SamplingFeatureID:  *SamplingFeatureID",TEXT($A2282,"0000"),
", SpecimenTypeCV:  ",CHAR(34),INDEX(Specimens[Specimen Type],$A2282),CHAR(34),
", SpecimenMediumCV:  ",INDEX(Specimens[Specimen Medium],$A2282),
", IsFieldSpecimen:  ",CHAR(34),INDEX(Specimens[Is Field Specimen?],$A2282),CHAR(34),"}"))</f>
        <v>#REF!</v>
      </c>
      <c r="N2282" t="e">
        <f>IF(COUNTA(SpatialOffsets[])=0,"", IF(INDEX(SpatialOffsets[Spatial Offset Type],$A2282)="","",
CONCATENATE("  - &amp;SpatialOffsetID",TEXT($A2282,"0000"),
" {","SpatialOffsetTypeCV:  ",CHAR(34),INDEX(SpatialOffsets[Spatial Offset Type],$A2282),CHAR(34),
", Offset1Value:  ",INDEX(SpatialOffsets[Offset 1 Value],$A2282),
", Offset1UnitID:  ",CHAR(34),INDEX(SpatialOffsets[Offset 1 Unit],$A2282),CHAR(34),
", Offset2Value:  ",INDEX(SpatialOffsets[Offset 2 Value],$A2282),
", Offset2UnitID:  ",CHAR(34),INDEX(SpatialOffsets[Offset 2 Unit],$A2282),CHAR(34),
", Offset3Value:  ",INDEX(SpatialOffsets[Offset 3 Value],$A2282),
", Offset3UnitID:  ",CHAR(34),INDEX(SpatialOffsets[Offset 3 Unit],$A2282),CHAR(34),,"}")))</f>
        <v>#REF!</v>
      </c>
      <c r="O2282" t="e">
        <f>IF(COUNTA(RelatedFeatures[])=0,"", IF(INDEX(RelatedFeatures[First Sampling Feature Code],$A2282)="","",
CONCATENATE("  - &amp;RelationID",TEXT($A2282,"0000"),
" {","SamplingFeatureID:  *SamplingFeatureID",TEXT(MATCH(INDEX(RelatedFeatures[First Sampling Feature Code],$A2282),SamplingFeatures[Feature Code],0),"0000"),
", RelationshipTypeCV:  ",CHAR(34),INDEX(RelatedFeatures[Relationship Type],$A2282),CHAR(34),
", RelatedFeatureID: *SamplingFeatureID",TEXT(MATCH(INDEX(RelatedFeatures[Second Sampling Feature Code],$A2282),SamplingFeatures[Feature Code],0),"0000"),
", SpatialOffsetID:  ",IF(INDEX(RelatedFeatures[Offset Number],$A2282)="","",CONCATENATE("*SpatialOffsetID",TEXT(INDEX(RelatedFeatures[Offset Number],$A2282),"0000"))),"}")))</f>
        <v>#REF!</v>
      </c>
      <c r="P2282" t="e">
        <f>IF(INDEX(Methods[Method Type],$A2282)="","",
CONCATENATE("  - &amp;MethodID",TEXT($A2282,"0000"),
" {","MethodTypeCV:  ",CHAR(34),INDEX(Methods[Method Type],$A2282),CHAR(34),
", MethodCode:  ",CHAR(34),INDEX(Methods[Method Code],$A2282),CHAR(34),
", MethodName:  ",CHAR(34),INDEX(Methods[Method Name],$A2282),CHAR(34),
", MethodDescription:  ",CHAR(34),INDEX(Methods[Method Description],$A2282),CHAR(34),
", MethodLink:  ",CHAR(34),INDEX(Methods[Method Link],$A2282),CHAR(34),
", OrganizationID: *OrganizationID",TEXT(MATCH(INDEX(Methods[Organization Name],$A2282),Organizations[Organization Name],0),"0000"),"}"))</f>
        <v>#REF!</v>
      </c>
      <c r="Q2282" t="e">
        <f>IF(INDEX(Variables[Variable Type],$A2282)="","",
CONCATENATE("  - &amp;VariableID",TEXT($A2282,"0000"),
" {","VariableTypeCV:  ",CHAR(34),INDEX(Variables[Variable Type],$A2282),CHAR(34),
", VariableCode:  ",CHAR(34),INDEX(Variables[Variable Code],$A2282),CHAR(34),
", VariableNameCV:  ",CHAR(34),INDEX(Variables[Variable Name],$A2282),CHAR(34),
", VariableDefinition:  ",CHAR(34),INDEX(Variables[Variable Definition],$A2282),CHAR(34),
", SpecciationCV:  ",CHAR(34),INDEX(Variables[Speciation],$A2282),CHAR(34),
", NoDataValue:  ",CHAR(34),INDEX(Variables[No Data Value],$A2282),CHAR(34),"}"))</f>
        <v>#REF!</v>
      </c>
    </row>
    <row r="2283" spans="1:17" x14ac:dyDescent="0.25">
      <c r="A2283">
        <v>2280</v>
      </c>
      <c r="D2283" t="e">
        <f>IF(INDEX(People[First Name],$A2283)="","",
CONCATENATE("  - &amp;PersonID",TEXT($A2283,"0000"),
" {","PersonFirstName:  ",CHAR(34),INDEX(People[First Name],$A2283),CHAR(34),
", PersonMiddleName:  ",CHAR(34),INDEX(People[Middle Name],$A2283),CHAR(34),
", PersonLastName:  ",CHAR(34),INDEX(People[Last Name],$A2283),CHAR(34),"}"))</f>
        <v>#REF!</v>
      </c>
      <c r="E2283" t="e">
        <f>IF(INDEX(Organizations[Organization Type '[CV']],$A2283)="","",
CONCATENATE("  - &amp;OrganizationID",TEXT($A2283,"0000"),
" {","OrganizationTypeCV:  ",CHAR(34),INDEX(Organizations[Organization Type '[CV']],$A2283),CHAR(34),
", OrganizationCode:  ",CHAR(34),INDEX(Organizations[Organization Code],$A2283),CHAR(34),
", OrganizationName:  ",CHAR(34),INDEX(Organizations[Organization Name],$A2283),CHAR(34),
", OrganizationDescription:  ",CHAR(34),INDEX(Organizations[Organization Description],$A2283),CHAR(34),
", OrganizationLink:  ",CHAR(34),INDEX(Organizations[Organization Link],$A2283),CHAR(34),"}"))</f>
        <v>#REF!</v>
      </c>
      <c r="F2283" t="e">
        <f>IF(INDEX(People[First Name],$A2283)="","",
CONCATENATE("  - &amp;AffiliationID",TEXT($A2283,"0000"),
" {PersonID: *PersonID",TEXT($A2283,"0000"),
", OrganizationID: *OrganizationID",TEXT(MATCH(INDEX(People[Organization Name],$A2283),Organizations[Organization Name],0),"0000"),
", IsPrimaryOrganizationContact: , AffiliationStartDate: , AffiliationEndDate: , PrimaryPhone: ",
", PrimaryEmail: ",CHAR(34),INDEX(People[Primary Email],$A2283),CHAR(34),
", PrimaryAddress: ",CHAR(34),INDEX(People[Primary Address],$A2283),CHAR(34),
", PersonLink: }"))</f>
        <v>#REF!</v>
      </c>
      <c r="H2283" t="e">
        <f>IF(COUNTA(CitationInformation)=0,"",IF(INDEX(AuthorList[Author Name],$A2283)="","",
CONCATENATE("  - &amp;AuthorListID",TEXT($A2283,"0000"),
"  {CitationID: *CitationID0001",
", PersonID: *PersonID",TEXT(MATCH(INDEX(AuthorList[Author Name],$A2283),People[Full Name],0),"0000"),
", AuthorOrder: ",INDEX(AuthorList[Author Number],$A2283),"}")))</f>
        <v>#REF!</v>
      </c>
      <c r="K2283" t="e">
        <f>IF(INDEX(SamplingFeatures[Feature Code],$A2283)="","",
CONCATENATE("  - &amp;SamplingFeatureID",TEXT($A2283,"0000"),
" {","SamplingFeatureUUID:  ",CHAR(34),INDEX(SamplingFeatures[Sampling Feature UUID],$A2283),CHAR(34),
", SamplingFeatureTypeCV:  ",CHAR(34),INDEX(SamplingFeatures[Sampling Feature Type],$A2283),CHAR(34),
", SamplingFeatureCode:  ",CHAR(34),INDEX(SamplingFeatures[Feature Code],$A2283),CHAR(34),
", SamplingFeatureName:  ",CHAR(34),INDEX(SamplingFeatures[Feature Name],$A2283),CHAR(34),
", SamplingFeatureDescription:  ",CHAR(34),INDEX(SamplingFeatures[Feature Description],$A2283),CHAR(34),
", SamplingFeatureGeotypeCV:  ",CHAR(34),INDEX(SamplingFeatures[Feature Geo Type],$A2283),CHAR(34),
", FeatureGeometry:  ",CHAR(34),INDEX(SamplingFeatures[Feature Geometry],$A2283),CHAR(34),
", Elevation_m:  ",CHAR(34),INDEX(SamplingFeatures[Elevation_m],$A2283),CHAR(34),
", ElevationDatumCV:  ",CHAR(34),ElevationDatum,CHAR(34),"}"))</f>
        <v>#REF!</v>
      </c>
      <c r="L2283" t="e">
        <f>IF(INDEX(SamplingFeatures[Sampling Feature Type],$A2283)&lt;&gt;"Site","",
CONCATENATE("  - &amp;SiteID",TEXT(SUMPRODUCT(--($L$3:$L2282&lt;&gt;"")),"0000"),
" {","SamplingFeatureID:  *SamplingFeatureID",TEXT($A2283,"0000"),
", SiteTypeCV:  ",CHAR(34),INDEX(Sites[Site Type],$A2283),CHAR(34),
", Latitude:  ",INDEX(Sites[Latitude],$A2283),
", Longitude:  ",INDEX(Sites[Longitude],$A2283),
", SRSName:  ",CHAR(34),LatLonDatum,CHAR(34),"}"))</f>
        <v>#REF!</v>
      </c>
      <c r="M2283" t="e">
        <f>IF(INDEX(SamplingFeatures[Sampling Feature Type],$A2283)&lt;&gt;"Specimen","",
CONCATENATE("  - &amp;SpecimenID",TEXT(SUMPRODUCT(--($M$3:$M2282&lt;&gt;"")),"0000"),
" {","SamplingFeatureID:  *SamplingFeatureID",TEXT($A2283,"0000"),
", SpecimenTypeCV:  ",CHAR(34),INDEX(Specimens[Specimen Type],$A2283),CHAR(34),
", SpecimenMediumCV:  ",INDEX(Specimens[Specimen Medium],$A2283),
", IsFieldSpecimen:  ",CHAR(34),INDEX(Specimens[Is Field Specimen?],$A2283),CHAR(34),"}"))</f>
        <v>#REF!</v>
      </c>
      <c r="N2283" t="e">
        <f>IF(COUNTA(SpatialOffsets[])=0,"", IF(INDEX(SpatialOffsets[Spatial Offset Type],$A2283)="","",
CONCATENATE("  - &amp;SpatialOffsetID",TEXT($A2283,"0000"),
" {","SpatialOffsetTypeCV:  ",CHAR(34),INDEX(SpatialOffsets[Spatial Offset Type],$A2283),CHAR(34),
", Offset1Value:  ",INDEX(SpatialOffsets[Offset 1 Value],$A2283),
", Offset1UnitID:  ",CHAR(34),INDEX(SpatialOffsets[Offset 1 Unit],$A2283),CHAR(34),
", Offset2Value:  ",INDEX(SpatialOffsets[Offset 2 Value],$A2283),
", Offset2UnitID:  ",CHAR(34),INDEX(SpatialOffsets[Offset 2 Unit],$A2283),CHAR(34),
", Offset3Value:  ",INDEX(SpatialOffsets[Offset 3 Value],$A2283),
", Offset3UnitID:  ",CHAR(34),INDEX(SpatialOffsets[Offset 3 Unit],$A2283),CHAR(34),,"}")))</f>
        <v>#REF!</v>
      </c>
      <c r="O2283" t="e">
        <f>IF(COUNTA(RelatedFeatures[])=0,"", IF(INDEX(RelatedFeatures[First Sampling Feature Code],$A2283)="","",
CONCATENATE("  - &amp;RelationID",TEXT($A2283,"0000"),
" {","SamplingFeatureID:  *SamplingFeatureID",TEXT(MATCH(INDEX(RelatedFeatures[First Sampling Feature Code],$A2283),SamplingFeatures[Feature Code],0),"0000"),
", RelationshipTypeCV:  ",CHAR(34),INDEX(RelatedFeatures[Relationship Type],$A2283),CHAR(34),
", RelatedFeatureID: *SamplingFeatureID",TEXT(MATCH(INDEX(RelatedFeatures[Second Sampling Feature Code],$A2283),SamplingFeatures[Feature Code],0),"0000"),
", SpatialOffsetID:  ",IF(INDEX(RelatedFeatures[Offset Number],$A2283)="","",CONCATENATE("*SpatialOffsetID",TEXT(INDEX(RelatedFeatures[Offset Number],$A2283),"0000"))),"}")))</f>
        <v>#REF!</v>
      </c>
      <c r="P2283" t="e">
        <f>IF(INDEX(Methods[Method Type],$A2283)="","",
CONCATENATE("  - &amp;MethodID",TEXT($A2283,"0000"),
" {","MethodTypeCV:  ",CHAR(34),INDEX(Methods[Method Type],$A2283),CHAR(34),
", MethodCode:  ",CHAR(34),INDEX(Methods[Method Code],$A2283),CHAR(34),
", MethodName:  ",CHAR(34),INDEX(Methods[Method Name],$A2283),CHAR(34),
", MethodDescription:  ",CHAR(34),INDEX(Methods[Method Description],$A2283),CHAR(34),
", MethodLink:  ",CHAR(34),INDEX(Methods[Method Link],$A2283),CHAR(34),
", OrganizationID: *OrganizationID",TEXT(MATCH(INDEX(Methods[Organization Name],$A2283),Organizations[Organization Name],0),"0000"),"}"))</f>
        <v>#REF!</v>
      </c>
      <c r="Q2283" t="e">
        <f>IF(INDEX(Variables[Variable Type],$A2283)="","",
CONCATENATE("  - &amp;VariableID",TEXT($A2283,"0000"),
" {","VariableTypeCV:  ",CHAR(34),INDEX(Variables[Variable Type],$A2283),CHAR(34),
", VariableCode:  ",CHAR(34),INDEX(Variables[Variable Code],$A2283),CHAR(34),
", VariableNameCV:  ",CHAR(34),INDEX(Variables[Variable Name],$A2283),CHAR(34),
", VariableDefinition:  ",CHAR(34),INDEX(Variables[Variable Definition],$A2283),CHAR(34),
", SpecciationCV:  ",CHAR(34),INDEX(Variables[Speciation],$A2283),CHAR(34),
", NoDataValue:  ",CHAR(34),INDEX(Variables[No Data Value],$A2283),CHAR(34),"}"))</f>
        <v>#REF!</v>
      </c>
    </row>
    <row r="2284" spans="1:17" x14ac:dyDescent="0.25">
      <c r="A2284">
        <v>2281</v>
      </c>
      <c r="D2284" t="e">
        <f>IF(INDEX(People[First Name],$A2284)="","",
CONCATENATE("  - &amp;PersonID",TEXT($A2284,"0000"),
" {","PersonFirstName:  ",CHAR(34),INDEX(People[First Name],$A2284),CHAR(34),
", PersonMiddleName:  ",CHAR(34),INDEX(People[Middle Name],$A2284),CHAR(34),
", PersonLastName:  ",CHAR(34),INDEX(People[Last Name],$A2284),CHAR(34),"}"))</f>
        <v>#REF!</v>
      </c>
      <c r="E2284" t="e">
        <f>IF(INDEX(Organizations[Organization Type '[CV']],$A2284)="","",
CONCATENATE("  - &amp;OrganizationID",TEXT($A2284,"0000"),
" {","OrganizationTypeCV:  ",CHAR(34),INDEX(Organizations[Organization Type '[CV']],$A2284),CHAR(34),
", OrganizationCode:  ",CHAR(34),INDEX(Organizations[Organization Code],$A2284),CHAR(34),
", OrganizationName:  ",CHAR(34),INDEX(Organizations[Organization Name],$A2284),CHAR(34),
", OrganizationDescription:  ",CHAR(34),INDEX(Organizations[Organization Description],$A2284),CHAR(34),
", OrganizationLink:  ",CHAR(34),INDEX(Organizations[Organization Link],$A2284),CHAR(34),"}"))</f>
        <v>#REF!</v>
      </c>
      <c r="F2284" t="e">
        <f>IF(INDEX(People[First Name],$A2284)="","",
CONCATENATE("  - &amp;AffiliationID",TEXT($A2284,"0000"),
" {PersonID: *PersonID",TEXT($A2284,"0000"),
", OrganizationID: *OrganizationID",TEXT(MATCH(INDEX(People[Organization Name],$A2284),Organizations[Organization Name],0),"0000"),
", IsPrimaryOrganizationContact: , AffiliationStartDate: , AffiliationEndDate: , PrimaryPhone: ",
", PrimaryEmail: ",CHAR(34),INDEX(People[Primary Email],$A2284),CHAR(34),
", PrimaryAddress: ",CHAR(34),INDEX(People[Primary Address],$A2284),CHAR(34),
", PersonLink: }"))</f>
        <v>#REF!</v>
      </c>
      <c r="H2284" t="e">
        <f>IF(COUNTA(CitationInformation)=0,"",IF(INDEX(AuthorList[Author Name],$A2284)="","",
CONCATENATE("  - &amp;AuthorListID",TEXT($A2284,"0000"),
"  {CitationID: *CitationID0001",
", PersonID: *PersonID",TEXT(MATCH(INDEX(AuthorList[Author Name],$A2284),People[Full Name],0),"0000"),
", AuthorOrder: ",INDEX(AuthorList[Author Number],$A2284),"}")))</f>
        <v>#REF!</v>
      </c>
      <c r="K2284" t="e">
        <f>IF(INDEX(SamplingFeatures[Feature Code],$A2284)="","",
CONCATENATE("  - &amp;SamplingFeatureID",TEXT($A2284,"0000"),
" {","SamplingFeatureUUID:  ",CHAR(34),INDEX(SamplingFeatures[Sampling Feature UUID],$A2284),CHAR(34),
", SamplingFeatureTypeCV:  ",CHAR(34),INDEX(SamplingFeatures[Sampling Feature Type],$A2284),CHAR(34),
", SamplingFeatureCode:  ",CHAR(34),INDEX(SamplingFeatures[Feature Code],$A2284),CHAR(34),
", SamplingFeatureName:  ",CHAR(34),INDEX(SamplingFeatures[Feature Name],$A2284),CHAR(34),
", SamplingFeatureDescription:  ",CHAR(34),INDEX(SamplingFeatures[Feature Description],$A2284),CHAR(34),
", SamplingFeatureGeotypeCV:  ",CHAR(34),INDEX(SamplingFeatures[Feature Geo Type],$A2284),CHAR(34),
", FeatureGeometry:  ",CHAR(34),INDEX(SamplingFeatures[Feature Geometry],$A2284),CHAR(34),
", Elevation_m:  ",CHAR(34),INDEX(SamplingFeatures[Elevation_m],$A2284),CHAR(34),
", ElevationDatumCV:  ",CHAR(34),ElevationDatum,CHAR(34),"}"))</f>
        <v>#REF!</v>
      </c>
      <c r="L2284" t="e">
        <f>IF(INDEX(SamplingFeatures[Sampling Feature Type],$A2284)&lt;&gt;"Site","",
CONCATENATE("  - &amp;SiteID",TEXT(SUMPRODUCT(--($L$3:$L2283&lt;&gt;"")),"0000"),
" {","SamplingFeatureID:  *SamplingFeatureID",TEXT($A2284,"0000"),
", SiteTypeCV:  ",CHAR(34),INDEX(Sites[Site Type],$A2284),CHAR(34),
", Latitude:  ",INDEX(Sites[Latitude],$A2284),
", Longitude:  ",INDEX(Sites[Longitude],$A2284),
", SRSName:  ",CHAR(34),LatLonDatum,CHAR(34),"}"))</f>
        <v>#REF!</v>
      </c>
      <c r="M2284" t="e">
        <f>IF(INDEX(SamplingFeatures[Sampling Feature Type],$A2284)&lt;&gt;"Specimen","",
CONCATENATE("  - &amp;SpecimenID",TEXT(SUMPRODUCT(--($M$3:$M2283&lt;&gt;"")),"0000"),
" {","SamplingFeatureID:  *SamplingFeatureID",TEXT($A2284,"0000"),
", SpecimenTypeCV:  ",CHAR(34),INDEX(Specimens[Specimen Type],$A2284),CHAR(34),
", SpecimenMediumCV:  ",INDEX(Specimens[Specimen Medium],$A2284),
", IsFieldSpecimen:  ",CHAR(34),INDEX(Specimens[Is Field Specimen?],$A2284),CHAR(34),"}"))</f>
        <v>#REF!</v>
      </c>
      <c r="N2284" t="e">
        <f>IF(COUNTA(SpatialOffsets[])=0,"", IF(INDEX(SpatialOffsets[Spatial Offset Type],$A2284)="","",
CONCATENATE("  - &amp;SpatialOffsetID",TEXT($A2284,"0000"),
" {","SpatialOffsetTypeCV:  ",CHAR(34),INDEX(SpatialOffsets[Spatial Offset Type],$A2284),CHAR(34),
", Offset1Value:  ",INDEX(SpatialOffsets[Offset 1 Value],$A2284),
", Offset1UnitID:  ",CHAR(34),INDEX(SpatialOffsets[Offset 1 Unit],$A2284),CHAR(34),
", Offset2Value:  ",INDEX(SpatialOffsets[Offset 2 Value],$A2284),
", Offset2UnitID:  ",CHAR(34),INDEX(SpatialOffsets[Offset 2 Unit],$A2284),CHAR(34),
", Offset3Value:  ",INDEX(SpatialOffsets[Offset 3 Value],$A2284),
", Offset3UnitID:  ",CHAR(34),INDEX(SpatialOffsets[Offset 3 Unit],$A2284),CHAR(34),,"}")))</f>
        <v>#REF!</v>
      </c>
      <c r="O2284" t="e">
        <f>IF(COUNTA(RelatedFeatures[])=0,"", IF(INDEX(RelatedFeatures[First Sampling Feature Code],$A2284)="","",
CONCATENATE("  - &amp;RelationID",TEXT($A2284,"0000"),
" {","SamplingFeatureID:  *SamplingFeatureID",TEXT(MATCH(INDEX(RelatedFeatures[First Sampling Feature Code],$A2284),SamplingFeatures[Feature Code],0),"0000"),
", RelationshipTypeCV:  ",CHAR(34),INDEX(RelatedFeatures[Relationship Type],$A2284),CHAR(34),
", RelatedFeatureID: *SamplingFeatureID",TEXT(MATCH(INDEX(RelatedFeatures[Second Sampling Feature Code],$A2284),SamplingFeatures[Feature Code],0),"0000"),
", SpatialOffsetID:  ",IF(INDEX(RelatedFeatures[Offset Number],$A2284)="","",CONCATENATE("*SpatialOffsetID",TEXT(INDEX(RelatedFeatures[Offset Number],$A2284),"0000"))),"}")))</f>
        <v>#REF!</v>
      </c>
      <c r="P2284" t="e">
        <f>IF(INDEX(Methods[Method Type],$A2284)="","",
CONCATENATE("  - &amp;MethodID",TEXT($A2284,"0000"),
" {","MethodTypeCV:  ",CHAR(34),INDEX(Methods[Method Type],$A2284),CHAR(34),
", MethodCode:  ",CHAR(34),INDEX(Methods[Method Code],$A2284),CHAR(34),
", MethodName:  ",CHAR(34),INDEX(Methods[Method Name],$A2284),CHAR(34),
", MethodDescription:  ",CHAR(34),INDEX(Methods[Method Description],$A2284),CHAR(34),
", MethodLink:  ",CHAR(34),INDEX(Methods[Method Link],$A2284),CHAR(34),
", OrganizationID: *OrganizationID",TEXT(MATCH(INDEX(Methods[Organization Name],$A2284),Organizations[Organization Name],0),"0000"),"}"))</f>
        <v>#REF!</v>
      </c>
      <c r="Q2284" t="e">
        <f>IF(INDEX(Variables[Variable Type],$A2284)="","",
CONCATENATE("  - &amp;VariableID",TEXT($A2284,"0000"),
" {","VariableTypeCV:  ",CHAR(34),INDEX(Variables[Variable Type],$A2284),CHAR(34),
", VariableCode:  ",CHAR(34),INDEX(Variables[Variable Code],$A2284),CHAR(34),
", VariableNameCV:  ",CHAR(34),INDEX(Variables[Variable Name],$A2284),CHAR(34),
", VariableDefinition:  ",CHAR(34),INDEX(Variables[Variable Definition],$A2284),CHAR(34),
", SpecciationCV:  ",CHAR(34),INDEX(Variables[Speciation],$A2284),CHAR(34),
", NoDataValue:  ",CHAR(34),INDEX(Variables[No Data Value],$A2284),CHAR(34),"}"))</f>
        <v>#REF!</v>
      </c>
    </row>
    <row r="2285" spans="1:17" x14ac:dyDescent="0.25">
      <c r="A2285">
        <v>2282</v>
      </c>
      <c r="D2285" t="e">
        <f>IF(INDEX(People[First Name],$A2285)="","",
CONCATENATE("  - &amp;PersonID",TEXT($A2285,"0000"),
" {","PersonFirstName:  ",CHAR(34),INDEX(People[First Name],$A2285),CHAR(34),
", PersonMiddleName:  ",CHAR(34),INDEX(People[Middle Name],$A2285),CHAR(34),
", PersonLastName:  ",CHAR(34),INDEX(People[Last Name],$A2285),CHAR(34),"}"))</f>
        <v>#REF!</v>
      </c>
      <c r="E2285" t="e">
        <f>IF(INDEX(Organizations[Organization Type '[CV']],$A2285)="","",
CONCATENATE("  - &amp;OrganizationID",TEXT($A2285,"0000"),
" {","OrganizationTypeCV:  ",CHAR(34),INDEX(Organizations[Organization Type '[CV']],$A2285),CHAR(34),
", OrganizationCode:  ",CHAR(34),INDEX(Organizations[Organization Code],$A2285),CHAR(34),
", OrganizationName:  ",CHAR(34),INDEX(Organizations[Organization Name],$A2285),CHAR(34),
", OrganizationDescription:  ",CHAR(34),INDEX(Organizations[Organization Description],$A2285),CHAR(34),
", OrganizationLink:  ",CHAR(34),INDEX(Organizations[Organization Link],$A2285),CHAR(34),"}"))</f>
        <v>#REF!</v>
      </c>
      <c r="F2285" t="e">
        <f>IF(INDEX(People[First Name],$A2285)="","",
CONCATENATE("  - &amp;AffiliationID",TEXT($A2285,"0000"),
" {PersonID: *PersonID",TEXT($A2285,"0000"),
", OrganizationID: *OrganizationID",TEXT(MATCH(INDEX(People[Organization Name],$A2285),Organizations[Organization Name],0),"0000"),
", IsPrimaryOrganizationContact: , AffiliationStartDate: , AffiliationEndDate: , PrimaryPhone: ",
", PrimaryEmail: ",CHAR(34),INDEX(People[Primary Email],$A2285),CHAR(34),
", PrimaryAddress: ",CHAR(34),INDEX(People[Primary Address],$A2285),CHAR(34),
", PersonLink: }"))</f>
        <v>#REF!</v>
      </c>
      <c r="H2285" t="e">
        <f>IF(COUNTA(CitationInformation)=0,"",IF(INDEX(AuthorList[Author Name],$A2285)="","",
CONCATENATE("  - &amp;AuthorListID",TEXT($A2285,"0000"),
"  {CitationID: *CitationID0001",
", PersonID: *PersonID",TEXT(MATCH(INDEX(AuthorList[Author Name],$A2285),People[Full Name],0),"0000"),
", AuthorOrder: ",INDEX(AuthorList[Author Number],$A2285),"}")))</f>
        <v>#REF!</v>
      </c>
      <c r="K2285" t="e">
        <f>IF(INDEX(SamplingFeatures[Feature Code],$A2285)="","",
CONCATENATE("  - &amp;SamplingFeatureID",TEXT($A2285,"0000"),
" {","SamplingFeatureUUID:  ",CHAR(34),INDEX(SamplingFeatures[Sampling Feature UUID],$A2285),CHAR(34),
", SamplingFeatureTypeCV:  ",CHAR(34),INDEX(SamplingFeatures[Sampling Feature Type],$A2285),CHAR(34),
", SamplingFeatureCode:  ",CHAR(34),INDEX(SamplingFeatures[Feature Code],$A2285),CHAR(34),
", SamplingFeatureName:  ",CHAR(34),INDEX(SamplingFeatures[Feature Name],$A2285),CHAR(34),
", SamplingFeatureDescription:  ",CHAR(34),INDEX(SamplingFeatures[Feature Description],$A2285),CHAR(34),
", SamplingFeatureGeotypeCV:  ",CHAR(34),INDEX(SamplingFeatures[Feature Geo Type],$A2285),CHAR(34),
", FeatureGeometry:  ",CHAR(34),INDEX(SamplingFeatures[Feature Geometry],$A2285),CHAR(34),
", Elevation_m:  ",CHAR(34),INDEX(SamplingFeatures[Elevation_m],$A2285),CHAR(34),
", ElevationDatumCV:  ",CHAR(34),ElevationDatum,CHAR(34),"}"))</f>
        <v>#REF!</v>
      </c>
      <c r="L2285" t="e">
        <f>IF(INDEX(SamplingFeatures[Sampling Feature Type],$A2285)&lt;&gt;"Site","",
CONCATENATE("  - &amp;SiteID",TEXT(SUMPRODUCT(--($L$3:$L2284&lt;&gt;"")),"0000"),
" {","SamplingFeatureID:  *SamplingFeatureID",TEXT($A2285,"0000"),
", SiteTypeCV:  ",CHAR(34),INDEX(Sites[Site Type],$A2285),CHAR(34),
", Latitude:  ",INDEX(Sites[Latitude],$A2285),
", Longitude:  ",INDEX(Sites[Longitude],$A2285),
", SRSName:  ",CHAR(34),LatLonDatum,CHAR(34),"}"))</f>
        <v>#REF!</v>
      </c>
      <c r="M2285" t="e">
        <f>IF(INDEX(SamplingFeatures[Sampling Feature Type],$A2285)&lt;&gt;"Specimen","",
CONCATENATE("  - &amp;SpecimenID",TEXT(SUMPRODUCT(--($M$3:$M2284&lt;&gt;"")),"0000"),
" {","SamplingFeatureID:  *SamplingFeatureID",TEXT($A2285,"0000"),
", SpecimenTypeCV:  ",CHAR(34),INDEX(Specimens[Specimen Type],$A2285),CHAR(34),
", SpecimenMediumCV:  ",INDEX(Specimens[Specimen Medium],$A2285),
", IsFieldSpecimen:  ",CHAR(34),INDEX(Specimens[Is Field Specimen?],$A2285),CHAR(34),"}"))</f>
        <v>#REF!</v>
      </c>
      <c r="N2285" t="e">
        <f>IF(COUNTA(SpatialOffsets[])=0,"", IF(INDEX(SpatialOffsets[Spatial Offset Type],$A2285)="","",
CONCATENATE("  - &amp;SpatialOffsetID",TEXT($A2285,"0000"),
" {","SpatialOffsetTypeCV:  ",CHAR(34),INDEX(SpatialOffsets[Spatial Offset Type],$A2285),CHAR(34),
", Offset1Value:  ",INDEX(SpatialOffsets[Offset 1 Value],$A2285),
", Offset1UnitID:  ",CHAR(34),INDEX(SpatialOffsets[Offset 1 Unit],$A2285),CHAR(34),
", Offset2Value:  ",INDEX(SpatialOffsets[Offset 2 Value],$A2285),
", Offset2UnitID:  ",CHAR(34),INDEX(SpatialOffsets[Offset 2 Unit],$A2285),CHAR(34),
", Offset3Value:  ",INDEX(SpatialOffsets[Offset 3 Value],$A2285),
", Offset3UnitID:  ",CHAR(34),INDEX(SpatialOffsets[Offset 3 Unit],$A2285),CHAR(34),,"}")))</f>
        <v>#REF!</v>
      </c>
      <c r="O2285" t="e">
        <f>IF(COUNTA(RelatedFeatures[])=0,"", IF(INDEX(RelatedFeatures[First Sampling Feature Code],$A2285)="","",
CONCATENATE("  - &amp;RelationID",TEXT($A2285,"0000"),
" {","SamplingFeatureID:  *SamplingFeatureID",TEXT(MATCH(INDEX(RelatedFeatures[First Sampling Feature Code],$A2285),SamplingFeatures[Feature Code],0),"0000"),
", RelationshipTypeCV:  ",CHAR(34),INDEX(RelatedFeatures[Relationship Type],$A2285),CHAR(34),
", RelatedFeatureID: *SamplingFeatureID",TEXT(MATCH(INDEX(RelatedFeatures[Second Sampling Feature Code],$A2285),SamplingFeatures[Feature Code],0),"0000"),
", SpatialOffsetID:  ",IF(INDEX(RelatedFeatures[Offset Number],$A2285)="","",CONCATENATE("*SpatialOffsetID",TEXT(INDEX(RelatedFeatures[Offset Number],$A2285),"0000"))),"}")))</f>
        <v>#REF!</v>
      </c>
      <c r="P2285" t="e">
        <f>IF(INDEX(Methods[Method Type],$A2285)="","",
CONCATENATE("  - &amp;MethodID",TEXT($A2285,"0000"),
" {","MethodTypeCV:  ",CHAR(34),INDEX(Methods[Method Type],$A2285),CHAR(34),
", MethodCode:  ",CHAR(34),INDEX(Methods[Method Code],$A2285),CHAR(34),
", MethodName:  ",CHAR(34),INDEX(Methods[Method Name],$A2285),CHAR(34),
", MethodDescription:  ",CHAR(34),INDEX(Methods[Method Description],$A2285),CHAR(34),
", MethodLink:  ",CHAR(34),INDEX(Methods[Method Link],$A2285),CHAR(34),
", OrganizationID: *OrganizationID",TEXT(MATCH(INDEX(Methods[Organization Name],$A2285),Organizations[Organization Name],0),"0000"),"}"))</f>
        <v>#REF!</v>
      </c>
      <c r="Q2285" t="e">
        <f>IF(INDEX(Variables[Variable Type],$A2285)="","",
CONCATENATE("  - &amp;VariableID",TEXT($A2285,"0000"),
" {","VariableTypeCV:  ",CHAR(34),INDEX(Variables[Variable Type],$A2285),CHAR(34),
", VariableCode:  ",CHAR(34),INDEX(Variables[Variable Code],$A2285),CHAR(34),
", VariableNameCV:  ",CHAR(34),INDEX(Variables[Variable Name],$A2285),CHAR(34),
", VariableDefinition:  ",CHAR(34),INDEX(Variables[Variable Definition],$A2285),CHAR(34),
", SpecciationCV:  ",CHAR(34),INDEX(Variables[Speciation],$A2285),CHAR(34),
", NoDataValue:  ",CHAR(34),INDEX(Variables[No Data Value],$A2285),CHAR(34),"}"))</f>
        <v>#REF!</v>
      </c>
    </row>
    <row r="2286" spans="1:17" x14ac:dyDescent="0.25">
      <c r="A2286">
        <v>2283</v>
      </c>
      <c r="D2286" t="e">
        <f>IF(INDEX(People[First Name],$A2286)="","",
CONCATENATE("  - &amp;PersonID",TEXT($A2286,"0000"),
" {","PersonFirstName:  ",CHAR(34),INDEX(People[First Name],$A2286),CHAR(34),
", PersonMiddleName:  ",CHAR(34),INDEX(People[Middle Name],$A2286),CHAR(34),
", PersonLastName:  ",CHAR(34),INDEX(People[Last Name],$A2286),CHAR(34),"}"))</f>
        <v>#REF!</v>
      </c>
      <c r="E2286" t="e">
        <f>IF(INDEX(Organizations[Organization Type '[CV']],$A2286)="","",
CONCATENATE("  - &amp;OrganizationID",TEXT($A2286,"0000"),
" {","OrganizationTypeCV:  ",CHAR(34),INDEX(Organizations[Organization Type '[CV']],$A2286),CHAR(34),
", OrganizationCode:  ",CHAR(34),INDEX(Organizations[Organization Code],$A2286),CHAR(34),
", OrganizationName:  ",CHAR(34),INDEX(Organizations[Organization Name],$A2286),CHAR(34),
", OrganizationDescription:  ",CHAR(34),INDEX(Organizations[Organization Description],$A2286),CHAR(34),
", OrganizationLink:  ",CHAR(34),INDEX(Organizations[Organization Link],$A2286),CHAR(34),"}"))</f>
        <v>#REF!</v>
      </c>
      <c r="F2286" t="e">
        <f>IF(INDEX(People[First Name],$A2286)="","",
CONCATENATE("  - &amp;AffiliationID",TEXT($A2286,"0000"),
" {PersonID: *PersonID",TEXT($A2286,"0000"),
", OrganizationID: *OrganizationID",TEXT(MATCH(INDEX(People[Organization Name],$A2286),Organizations[Organization Name],0),"0000"),
", IsPrimaryOrganizationContact: , AffiliationStartDate: , AffiliationEndDate: , PrimaryPhone: ",
", PrimaryEmail: ",CHAR(34),INDEX(People[Primary Email],$A2286),CHAR(34),
", PrimaryAddress: ",CHAR(34),INDEX(People[Primary Address],$A2286),CHAR(34),
", PersonLink: }"))</f>
        <v>#REF!</v>
      </c>
      <c r="H2286" t="e">
        <f>IF(COUNTA(CitationInformation)=0,"",IF(INDEX(AuthorList[Author Name],$A2286)="","",
CONCATENATE("  - &amp;AuthorListID",TEXT($A2286,"0000"),
"  {CitationID: *CitationID0001",
", PersonID: *PersonID",TEXT(MATCH(INDEX(AuthorList[Author Name],$A2286),People[Full Name],0),"0000"),
", AuthorOrder: ",INDEX(AuthorList[Author Number],$A2286),"}")))</f>
        <v>#REF!</v>
      </c>
      <c r="K2286" t="e">
        <f>IF(INDEX(SamplingFeatures[Feature Code],$A2286)="","",
CONCATENATE("  - &amp;SamplingFeatureID",TEXT($A2286,"0000"),
" {","SamplingFeatureUUID:  ",CHAR(34),INDEX(SamplingFeatures[Sampling Feature UUID],$A2286),CHAR(34),
", SamplingFeatureTypeCV:  ",CHAR(34),INDEX(SamplingFeatures[Sampling Feature Type],$A2286),CHAR(34),
", SamplingFeatureCode:  ",CHAR(34),INDEX(SamplingFeatures[Feature Code],$A2286),CHAR(34),
", SamplingFeatureName:  ",CHAR(34),INDEX(SamplingFeatures[Feature Name],$A2286),CHAR(34),
", SamplingFeatureDescription:  ",CHAR(34),INDEX(SamplingFeatures[Feature Description],$A2286),CHAR(34),
", SamplingFeatureGeotypeCV:  ",CHAR(34),INDEX(SamplingFeatures[Feature Geo Type],$A2286),CHAR(34),
", FeatureGeometry:  ",CHAR(34),INDEX(SamplingFeatures[Feature Geometry],$A2286),CHAR(34),
", Elevation_m:  ",CHAR(34),INDEX(SamplingFeatures[Elevation_m],$A2286),CHAR(34),
", ElevationDatumCV:  ",CHAR(34),ElevationDatum,CHAR(34),"}"))</f>
        <v>#REF!</v>
      </c>
      <c r="L2286" t="e">
        <f>IF(INDEX(SamplingFeatures[Sampling Feature Type],$A2286)&lt;&gt;"Site","",
CONCATENATE("  - &amp;SiteID",TEXT(SUMPRODUCT(--($L$3:$L2285&lt;&gt;"")),"0000"),
" {","SamplingFeatureID:  *SamplingFeatureID",TEXT($A2286,"0000"),
", SiteTypeCV:  ",CHAR(34),INDEX(Sites[Site Type],$A2286),CHAR(34),
", Latitude:  ",INDEX(Sites[Latitude],$A2286),
", Longitude:  ",INDEX(Sites[Longitude],$A2286),
", SRSName:  ",CHAR(34),LatLonDatum,CHAR(34),"}"))</f>
        <v>#REF!</v>
      </c>
      <c r="M2286" t="e">
        <f>IF(INDEX(SamplingFeatures[Sampling Feature Type],$A2286)&lt;&gt;"Specimen","",
CONCATENATE("  - &amp;SpecimenID",TEXT(SUMPRODUCT(--($M$3:$M2285&lt;&gt;"")),"0000"),
" {","SamplingFeatureID:  *SamplingFeatureID",TEXT($A2286,"0000"),
", SpecimenTypeCV:  ",CHAR(34),INDEX(Specimens[Specimen Type],$A2286),CHAR(34),
", SpecimenMediumCV:  ",INDEX(Specimens[Specimen Medium],$A2286),
", IsFieldSpecimen:  ",CHAR(34),INDEX(Specimens[Is Field Specimen?],$A2286),CHAR(34),"}"))</f>
        <v>#REF!</v>
      </c>
      <c r="N2286" t="e">
        <f>IF(COUNTA(SpatialOffsets[])=0,"", IF(INDEX(SpatialOffsets[Spatial Offset Type],$A2286)="","",
CONCATENATE("  - &amp;SpatialOffsetID",TEXT($A2286,"0000"),
" {","SpatialOffsetTypeCV:  ",CHAR(34),INDEX(SpatialOffsets[Spatial Offset Type],$A2286),CHAR(34),
", Offset1Value:  ",INDEX(SpatialOffsets[Offset 1 Value],$A2286),
", Offset1UnitID:  ",CHAR(34),INDEX(SpatialOffsets[Offset 1 Unit],$A2286),CHAR(34),
", Offset2Value:  ",INDEX(SpatialOffsets[Offset 2 Value],$A2286),
", Offset2UnitID:  ",CHAR(34),INDEX(SpatialOffsets[Offset 2 Unit],$A2286),CHAR(34),
", Offset3Value:  ",INDEX(SpatialOffsets[Offset 3 Value],$A2286),
", Offset3UnitID:  ",CHAR(34),INDEX(SpatialOffsets[Offset 3 Unit],$A2286),CHAR(34),,"}")))</f>
        <v>#REF!</v>
      </c>
      <c r="O2286" t="e">
        <f>IF(COUNTA(RelatedFeatures[])=0,"", IF(INDEX(RelatedFeatures[First Sampling Feature Code],$A2286)="","",
CONCATENATE("  - &amp;RelationID",TEXT($A2286,"0000"),
" {","SamplingFeatureID:  *SamplingFeatureID",TEXT(MATCH(INDEX(RelatedFeatures[First Sampling Feature Code],$A2286),SamplingFeatures[Feature Code],0),"0000"),
", RelationshipTypeCV:  ",CHAR(34),INDEX(RelatedFeatures[Relationship Type],$A2286),CHAR(34),
", RelatedFeatureID: *SamplingFeatureID",TEXT(MATCH(INDEX(RelatedFeatures[Second Sampling Feature Code],$A2286),SamplingFeatures[Feature Code],0),"0000"),
", SpatialOffsetID:  ",IF(INDEX(RelatedFeatures[Offset Number],$A2286)="","",CONCATENATE("*SpatialOffsetID",TEXT(INDEX(RelatedFeatures[Offset Number],$A2286),"0000"))),"}")))</f>
        <v>#REF!</v>
      </c>
      <c r="P2286" t="e">
        <f>IF(INDEX(Methods[Method Type],$A2286)="","",
CONCATENATE("  - &amp;MethodID",TEXT($A2286,"0000"),
" {","MethodTypeCV:  ",CHAR(34),INDEX(Methods[Method Type],$A2286),CHAR(34),
", MethodCode:  ",CHAR(34),INDEX(Methods[Method Code],$A2286),CHAR(34),
", MethodName:  ",CHAR(34),INDEX(Methods[Method Name],$A2286),CHAR(34),
", MethodDescription:  ",CHAR(34),INDEX(Methods[Method Description],$A2286),CHAR(34),
", MethodLink:  ",CHAR(34),INDEX(Methods[Method Link],$A2286),CHAR(34),
", OrganizationID: *OrganizationID",TEXT(MATCH(INDEX(Methods[Organization Name],$A2286),Organizations[Organization Name],0),"0000"),"}"))</f>
        <v>#REF!</v>
      </c>
      <c r="Q2286" t="e">
        <f>IF(INDEX(Variables[Variable Type],$A2286)="","",
CONCATENATE("  - &amp;VariableID",TEXT($A2286,"0000"),
" {","VariableTypeCV:  ",CHAR(34),INDEX(Variables[Variable Type],$A2286),CHAR(34),
", VariableCode:  ",CHAR(34),INDEX(Variables[Variable Code],$A2286),CHAR(34),
", VariableNameCV:  ",CHAR(34),INDEX(Variables[Variable Name],$A2286),CHAR(34),
", VariableDefinition:  ",CHAR(34),INDEX(Variables[Variable Definition],$A2286),CHAR(34),
", SpecciationCV:  ",CHAR(34),INDEX(Variables[Speciation],$A2286),CHAR(34),
", NoDataValue:  ",CHAR(34),INDEX(Variables[No Data Value],$A2286),CHAR(34),"}"))</f>
        <v>#REF!</v>
      </c>
    </row>
    <row r="2287" spans="1:17" x14ac:dyDescent="0.25">
      <c r="A2287">
        <v>2284</v>
      </c>
      <c r="D2287" t="e">
        <f>IF(INDEX(People[First Name],$A2287)="","",
CONCATENATE("  - &amp;PersonID",TEXT($A2287,"0000"),
" {","PersonFirstName:  ",CHAR(34),INDEX(People[First Name],$A2287),CHAR(34),
", PersonMiddleName:  ",CHAR(34),INDEX(People[Middle Name],$A2287),CHAR(34),
", PersonLastName:  ",CHAR(34),INDEX(People[Last Name],$A2287),CHAR(34),"}"))</f>
        <v>#REF!</v>
      </c>
      <c r="E2287" t="e">
        <f>IF(INDEX(Organizations[Organization Type '[CV']],$A2287)="","",
CONCATENATE("  - &amp;OrganizationID",TEXT($A2287,"0000"),
" {","OrganizationTypeCV:  ",CHAR(34),INDEX(Organizations[Organization Type '[CV']],$A2287),CHAR(34),
", OrganizationCode:  ",CHAR(34),INDEX(Organizations[Organization Code],$A2287),CHAR(34),
", OrganizationName:  ",CHAR(34),INDEX(Organizations[Organization Name],$A2287),CHAR(34),
", OrganizationDescription:  ",CHAR(34),INDEX(Organizations[Organization Description],$A2287),CHAR(34),
", OrganizationLink:  ",CHAR(34),INDEX(Organizations[Organization Link],$A2287),CHAR(34),"}"))</f>
        <v>#REF!</v>
      </c>
      <c r="F2287" t="e">
        <f>IF(INDEX(People[First Name],$A2287)="","",
CONCATENATE("  - &amp;AffiliationID",TEXT($A2287,"0000"),
" {PersonID: *PersonID",TEXT($A2287,"0000"),
", OrganizationID: *OrganizationID",TEXT(MATCH(INDEX(People[Organization Name],$A2287),Organizations[Organization Name],0),"0000"),
", IsPrimaryOrganizationContact: , AffiliationStartDate: , AffiliationEndDate: , PrimaryPhone: ",
", PrimaryEmail: ",CHAR(34),INDEX(People[Primary Email],$A2287),CHAR(34),
", PrimaryAddress: ",CHAR(34),INDEX(People[Primary Address],$A2287),CHAR(34),
", PersonLink: }"))</f>
        <v>#REF!</v>
      </c>
      <c r="H2287" t="e">
        <f>IF(COUNTA(CitationInformation)=0,"",IF(INDEX(AuthorList[Author Name],$A2287)="","",
CONCATENATE("  - &amp;AuthorListID",TEXT($A2287,"0000"),
"  {CitationID: *CitationID0001",
", PersonID: *PersonID",TEXT(MATCH(INDEX(AuthorList[Author Name],$A2287),People[Full Name],0),"0000"),
", AuthorOrder: ",INDEX(AuthorList[Author Number],$A2287),"}")))</f>
        <v>#REF!</v>
      </c>
      <c r="K2287" t="e">
        <f>IF(INDEX(SamplingFeatures[Feature Code],$A2287)="","",
CONCATENATE("  - &amp;SamplingFeatureID",TEXT($A2287,"0000"),
" {","SamplingFeatureUUID:  ",CHAR(34),INDEX(SamplingFeatures[Sampling Feature UUID],$A2287),CHAR(34),
", SamplingFeatureTypeCV:  ",CHAR(34),INDEX(SamplingFeatures[Sampling Feature Type],$A2287),CHAR(34),
", SamplingFeatureCode:  ",CHAR(34),INDEX(SamplingFeatures[Feature Code],$A2287),CHAR(34),
", SamplingFeatureName:  ",CHAR(34),INDEX(SamplingFeatures[Feature Name],$A2287),CHAR(34),
", SamplingFeatureDescription:  ",CHAR(34),INDEX(SamplingFeatures[Feature Description],$A2287),CHAR(34),
", SamplingFeatureGeotypeCV:  ",CHAR(34),INDEX(SamplingFeatures[Feature Geo Type],$A2287),CHAR(34),
", FeatureGeometry:  ",CHAR(34),INDEX(SamplingFeatures[Feature Geometry],$A2287),CHAR(34),
", Elevation_m:  ",CHAR(34),INDEX(SamplingFeatures[Elevation_m],$A2287),CHAR(34),
", ElevationDatumCV:  ",CHAR(34),ElevationDatum,CHAR(34),"}"))</f>
        <v>#REF!</v>
      </c>
      <c r="L2287" t="e">
        <f>IF(INDEX(SamplingFeatures[Sampling Feature Type],$A2287)&lt;&gt;"Site","",
CONCATENATE("  - &amp;SiteID",TEXT(SUMPRODUCT(--($L$3:$L2286&lt;&gt;"")),"0000"),
" {","SamplingFeatureID:  *SamplingFeatureID",TEXT($A2287,"0000"),
", SiteTypeCV:  ",CHAR(34),INDEX(Sites[Site Type],$A2287),CHAR(34),
", Latitude:  ",INDEX(Sites[Latitude],$A2287),
", Longitude:  ",INDEX(Sites[Longitude],$A2287),
", SRSName:  ",CHAR(34),LatLonDatum,CHAR(34),"}"))</f>
        <v>#REF!</v>
      </c>
      <c r="M2287" t="e">
        <f>IF(INDEX(SamplingFeatures[Sampling Feature Type],$A2287)&lt;&gt;"Specimen","",
CONCATENATE("  - &amp;SpecimenID",TEXT(SUMPRODUCT(--($M$3:$M2286&lt;&gt;"")),"0000"),
" {","SamplingFeatureID:  *SamplingFeatureID",TEXT($A2287,"0000"),
", SpecimenTypeCV:  ",CHAR(34),INDEX(Specimens[Specimen Type],$A2287),CHAR(34),
", SpecimenMediumCV:  ",INDEX(Specimens[Specimen Medium],$A2287),
", IsFieldSpecimen:  ",CHAR(34),INDEX(Specimens[Is Field Specimen?],$A2287),CHAR(34),"}"))</f>
        <v>#REF!</v>
      </c>
      <c r="N2287" t="e">
        <f>IF(COUNTA(SpatialOffsets[])=0,"", IF(INDEX(SpatialOffsets[Spatial Offset Type],$A2287)="","",
CONCATENATE("  - &amp;SpatialOffsetID",TEXT($A2287,"0000"),
" {","SpatialOffsetTypeCV:  ",CHAR(34),INDEX(SpatialOffsets[Spatial Offset Type],$A2287),CHAR(34),
", Offset1Value:  ",INDEX(SpatialOffsets[Offset 1 Value],$A2287),
", Offset1UnitID:  ",CHAR(34),INDEX(SpatialOffsets[Offset 1 Unit],$A2287),CHAR(34),
", Offset2Value:  ",INDEX(SpatialOffsets[Offset 2 Value],$A2287),
", Offset2UnitID:  ",CHAR(34),INDEX(SpatialOffsets[Offset 2 Unit],$A2287),CHAR(34),
", Offset3Value:  ",INDEX(SpatialOffsets[Offset 3 Value],$A2287),
", Offset3UnitID:  ",CHAR(34),INDEX(SpatialOffsets[Offset 3 Unit],$A2287),CHAR(34),,"}")))</f>
        <v>#REF!</v>
      </c>
      <c r="O2287" t="e">
        <f>IF(COUNTA(RelatedFeatures[])=0,"", IF(INDEX(RelatedFeatures[First Sampling Feature Code],$A2287)="","",
CONCATENATE("  - &amp;RelationID",TEXT($A2287,"0000"),
" {","SamplingFeatureID:  *SamplingFeatureID",TEXT(MATCH(INDEX(RelatedFeatures[First Sampling Feature Code],$A2287),SamplingFeatures[Feature Code],0),"0000"),
", RelationshipTypeCV:  ",CHAR(34),INDEX(RelatedFeatures[Relationship Type],$A2287),CHAR(34),
", RelatedFeatureID: *SamplingFeatureID",TEXT(MATCH(INDEX(RelatedFeatures[Second Sampling Feature Code],$A2287),SamplingFeatures[Feature Code],0),"0000"),
", SpatialOffsetID:  ",IF(INDEX(RelatedFeatures[Offset Number],$A2287)="","",CONCATENATE("*SpatialOffsetID",TEXT(INDEX(RelatedFeatures[Offset Number],$A2287),"0000"))),"}")))</f>
        <v>#REF!</v>
      </c>
      <c r="P2287" t="e">
        <f>IF(INDEX(Methods[Method Type],$A2287)="","",
CONCATENATE("  - &amp;MethodID",TEXT($A2287,"0000"),
" {","MethodTypeCV:  ",CHAR(34),INDEX(Methods[Method Type],$A2287),CHAR(34),
", MethodCode:  ",CHAR(34),INDEX(Methods[Method Code],$A2287),CHAR(34),
", MethodName:  ",CHAR(34),INDEX(Methods[Method Name],$A2287),CHAR(34),
", MethodDescription:  ",CHAR(34),INDEX(Methods[Method Description],$A2287),CHAR(34),
", MethodLink:  ",CHAR(34),INDEX(Methods[Method Link],$A2287),CHAR(34),
", OrganizationID: *OrganizationID",TEXT(MATCH(INDEX(Methods[Organization Name],$A2287),Organizations[Organization Name],0),"0000"),"}"))</f>
        <v>#REF!</v>
      </c>
      <c r="Q2287" t="e">
        <f>IF(INDEX(Variables[Variable Type],$A2287)="","",
CONCATENATE("  - &amp;VariableID",TEXT($A2287,"0000"),
" {","VariableTypeCV:  ",CHAR(34),INDEX(Variables[Variable Type],$A2287),CHAR(34),
", VariableCode:  ",CHAR(34),INDEX(Variables[Variable Code],$A2287),CHAR(34),
", VariableNameCV:  ",CHAR(34),INDEX(Variables[Variable Name],$A2287),CHAR(34),
", VariableDefinition:  ",CHAR(34),INDEX(Variables[Variable Definition],$A2287),CHAR(34),
", SpecciationCV:  ",CHAR(34),INDEX(Variables[Speciation],$A2287),CHAR(34),
", NoDataValue:  ",CHAR(34),INDEX(Variables[No Data Value],$A2287),CHAR(34),"}"))</f>
        <v>#REF!</v>
      </c>
    </row>
    <row r="2288" spans="1:17" x14ac:dyDescent="0.25">
      <c r="A2288">
        <v>2285</v>
      </c>
      <c r="D2288" t="e">
        <f>IF(INDEX(People[First Name],$A2288)="","",
CONCATENATE("  - &amp;PersonID",TEXT($A2288,"0000"),
" {","PersonFirstName:  ",CHAR(34),INDEX(People[First Name],$A2288),CHAR(34),
", PersonMiddleName:  ",CHAR(34),INDEX(People[Middle Name],$A2288),CHAR(34),
", PersonLastName:  ",CHAR(34),INDEX(People[Last Name],$A2288),CHAR(34),"}"))</f>
        <v>#REF!</v>
      </c>
      <c r="E2288" t="e">
        <f>IF(INDEX(Organizations[Organization Type '[CV']],$A2288)="","",
CONCATENATE("  - &amp;OrganizationID",TEXT($A2288,"0000"),
" {","OrganizationTypeCV:  ",CHAR(34),INDEX(Organizations[Organization Type '[CV']],$A2288),CHAR(34),
", OrganizationCode:  ",CHAR(34),INDEX(Organizations[Organization Code],$A2288),CHAR(34),
", OrganizationName:  ",CHAR(34),INDEX(Organizations[Organization Name],$A2288),CHAR(34),
", OrganizationDescription:  ",CHAR(34),INDEX(Organizations[Organization Description],$A2288),CHAR(34),
", OrganizationLink:  ",CHAR(34),INDEX(Organizations[Organization Link],$A2288),CHAR(34),"}"))</f>
        <v>#REF!</v>
      </c>
      <c r="F2288" t="e">
        <f>IF(INDEX(People[First Name],$A2288)="","",
CONCATENATE("  - &amp;AffiliationID",TEXT($A2288,"0000"),
" {PersonID: *PersonID",TEXT($A2288,"0000"),
", OrganizationID: *OrganizationID",TEXT(MATCH(INDEX(People[Organization Name],$A2288),Organizations[Organization Name],0),"0000"),
", IsPrimaryOrganizationContact: , AffiliationStartDate: , AffiliationEndDate: , PrimaryPhone: ",
", PrimaryEmail: ",CHAR(34),INDEX(People[Primary Email],$A2288),CHAR(34),
", PrimaryAddress: ",CHAR(34),INDEX(People[Primary Address],$A2288),CHAR(34),
", PersonLink: }"))</f>
        <v>#REF!</v>
      </c>
      <c r="H2288" t="e">
        <f>IF(COUNTA(CitationInformation)=0,"",IF(INDEX(AuthorList[Author Name],$A2288)="","",
CONCATENATE("  - &amp;AuthorListID",TEXT($A2288,"0000"),
"  {CitationID: *CitationID0001",
", PersonID: *PersonID",TEXT(MATCH(INDEX(AuthorList[Author Name],$A2288),People[Full Name],0),"0000"),
", AuthorOrder: ",INDEX(AuthorList[Author Number],$A2288),"}")))</f>
        <v>#REF!</v>
      </c>
      <c r="K2288" t="e">
        <f>IF(INDEX(SamplingFeatures[Feature Code],$A2288)="","",
CONCATENATE("  - &amp;SamplingFeatureID",TEXT($A2288,"0000"),
" {","SamplingFeatureUUID:  ",CHAR(34),INDEX(SamplingFeatures[Sampling Feature UUID],$A2288),CHAR(34),
", SamplingFeatureTypeCV:  ",CHAR(34),INDEX(SamplingFeatures[Sampling Feature Type],$A2288),CHAR(34),
", SamplingFeatureCode:  ",CHAR(34),INDEX(SamplingFeatures[Feature Code],$A2288),CHAR(34),
", SamplingFeatureName:  ",CHAR(34),INDEX(SamplingFeatures[Feature Name],$A2288),CHAR(34),
", SamplingFeatureDescription:  ",CHAR(34),INDEX(SamplingFeatures[Feature Description],$A2288),CHAR(34),
", SamplingFeatureGeotypeCV:  ",CHAR(34),INDEX(SamplingFeatures[Feature Geo Type],$A2288),CHAR(34),
", FeatureGeometry:  ",CHAR(34),INDEX(SamplingFeatures[Feature Geometry],$A2288),CHAR(34),
", Elevation_m:  ",CHAR(34),INDEX(SamplingFeatures[Elevation_m],$A2288),CHAR(34),
", ElevationDatumCV:  ",CHAR(34),ElevationDatum,CHAR(34),"}"))</f>
        <v>#REF!</v>
      </c>
      <c r="L2288" t="e">
        <f>IF(INDEX(SamplingFeatures[Sampling Feature Type],$A2288)&lt;&gt;"Site","",
CONCATENATE("  - &amp;SiteID",TEXT(SUMPRODUCT(--($L$3:$L2287&lt;&gt;"")),"0000"),
" {","SamplingFeatureID:  *SamplingFeatureID",TEXT($A2288,"0000"),
", SiteTypeCV:  ",CHAR(34),INDEX(Sites[Site Type],$A2288),CHAR(34),
", Latitude:  ",INDEX(Sites[Latitude],$A2288),
", Longitude:  ",INDEX(Sites[Longitude],$A2288),
", SRSName:  ",CHAR(34),LatLonDatum,CHAR(34),"}"))</f>
        <v>#REF!</v>
      </c>
      <c r="M2288" t="e">
        <f>IF(INDEX(SamplingFeatures[Sampling Feature Type],$A2288)&lt;&gt;"Specimen","",
CONCATENATE("  - &amp;SpecimenID",TEXT(SUMPRODUCT(--($M$3:$M2287&lt;&gt;"")),"0000"),
" {","SamplingFeatureID:  *SamplingFeatureID",TEXT($A2288,"0000"),
", SpecimenTypeCV:  ",CHAR(34),INDEX(Specimens[Specimen Type],$A2288),CHAR(34),
", SpecimenMediumCV:  ",INDEX(Specimens[Specimen Medium],$A2288),
", IsFieldSpecimen:  ",CHAR(34),INDEX(Specimens[Is Field Specimen?],$A2288),CHAR(34),"}"))</f>
        <v>#REF!</v>
      </c>
      <c r="N2288" t="e">
        <f>IF(COUNTA(SpatialOffsets[])=0,"", IF(INDEX(SpatialOffsets[Spatial Offset Type],$A2288)="","",
CONCATENATE("  - &amp;SpatialOffsetID",TEXT($A2288,"0000"),
" {","SpatialOffsetTypeCV:  ",CHAR(34),INDEX(SpatialOffsets[Spatial Offset Type],$A2288),CHAR(34),
", Offset1Value:  ",INDEX(SpatialOffsets[Offset 1 Value],$A2288),
", Offset1UnitID:  ",CHAR(34),INDEX(SpatialOffsets[Offset 1 Unit],$A2288),CHAR(34),
", Offset2Value:  ",INDEX(SpatialOffsets[Offset 2 Value],$A2288),
", Offset2UnitID:  ",CHAR(34),INDEX(SpatialOffsets[Offset 2 Unit],$A2288),CHAR(34),
", Offset3Value:  ",INDEX(SpatialOffsets[Offset 3 Value],$A2288),
", Offset3UnitID:  ",CHAR(34),INDEX(SpatialOffsets[Offset 3 Unit],$A2288),CHAR(34),,"}")))</f>
        <v>#REF!</v>
      </c>
      <c r="O2288" t="e">
        <f>IF(COUNTA(RelatedFeatures[])=0,"", IF(INDEX(RelatedFeatures[First Sampling Feature Code],$A2288)="","",
CONCATENATE("  - &amp;RelationID",TEXT($A2288,"0000"),
" {","SamplingFeatureID:  *SamplingFeatureID",TEXT(MATCH(INDEX(RelatedFeatures[First Sampling Feature Code],$A2288),SamplingFeatures[Feature Code],0),"0000"),
", RelationshipTypeCV:  ",CHAR(34),INDEX(RelatedFeatures[Relationship Type],$A2288),CHAR(34),
", RelatedFeatureID: *SamplingFeatureID",TEXT(MATCH(INDEX(RelatedFeatures[Second Sampling Feature Code],$A2288),SamplingFeatures[Feature Code],0),"0000"),
", SpatialOffsetID:  ",IF(INDEX(RelatedFeatures[Offset Number],$A2288)="","",CONCATENATE("*SpatialOffsetID",TEXT(INDEX(RelatedFeatures[Offset Number],$A2288),"0000"))),"}")))</f>
        <v>#REF!</v>
      </c>
      <c r="P2288" t="e">
        <f>IF(INDEX(Methods[Method Type],$A2288)="","",
CONCATENATE("  - &amp;MethodID",TEXT($A2288,"0000"),
" {","MethodTypeCV:  ",CHAR(34),INDEX(Methods[Method Type],$A2288),CHAR(34),
", MethodCode:  ",CHAR(34),INDEX(Methods[Method Code],$A2288),CHAR(34),
", MethodName:  ",CHAR(34),INDEX(Methods[Method Name],$A2288),CHAR(34),
", MethodDescription:  ",CHAR(34),INDEX(Methods[Method Description],$A2288),CHAR(34),
", MethodLink:  ",CHAR(34),INDEX(Methods[Method Link],$A2288),CHAR(34),
", OrganizationID: *OrganizationID",TEXT(MATCH(INDEX(Methods[Organization Name],$A2288),Organizations[Organization Name],0),"0000"),"}"))</f>
        <v>#REF!</v>
      </c>
      <c r="Q2288" t="e">
        <f>IF(INDEX(Variables[Variable Type],$A2288)="","",
CONCATENATE("  - &amp;VariableID",TEXT($A2288,"0000"),
" {","VariableTypeCV:  ",CHAR(34),INDEX(Variables[Variable Type],$A2288),CHAR(34),
", VariableCode:  ",CHAR(34),INDEX(Variables[Variable Code],$A2288),CHAR(34),
", VariableNameCV:  ",CHAR(34),INDEX(Variables[Variable Name],$A2288),CHAR(34),
", VariableDefinition:  ",CHAR(34),INDEX(Variables[Variable Definition],$A2288),CHAR(34),
", SpecciationCV:  ",CHAR(34),INDEX(Variables[Speciation],$A2288),CHAR(34),
", NoDataValue:  ",CHAR(34),INDEX(Variables[No Data Value],$A2288),CHAR(34),"}"))</f>
        <v>#REF!</v>
      </c>
    </row>
    <row r="2289" spans="1:17" x14ac:dyDescent="0.25">
      <c r="A2289">
        <v>2286</v>
      </c>
      <c r="D2289" t="e">
        <f>IF(INDEX(People[First Name],$A2289)="","",
CONCATENATE("  - &amp;PersonID",TEXT($A2289,"0000"),
" {","PersonFirstName:  ",CHAR(34),INDEX(People[First Name],$A2289),CHAR(34),
", PersonMiddleName:  ",CHAR(34),INDEX(People[Middle Name],$A2289),CHAR(34),
", PersonLastName:  ",CHAR(34),INDEX(People[Last Name],$A2289),CHAR(34),"}"))</f>
        <v>#REF!</v>
      </c>
      <c r="E2289" t="e">
        <f>IF(INDEX(Organizations[Organization Type '[CV']],$A2289)="","",
CONCATENATE("  - &amp;OrganizationID",TEXT($A2289,"0000"),
" {","OrganizationTypeCV:  ",CHAR(34),INDEX(Organizations[Organization Type '[CV']],$A2289),CHAR(34),
", OrganizationCode:  ",CHAR(34),INDEX(Organizations[Organization Code],$A2289),CHAR(34),
", OrganizationName:  ",CHAR(34),INDEX(Organizations[Organization Name],$A2289),CHAR(34),
", OrganizationDescription:  ",CHAR(34),INDEX(Organizations[Organization Description],$A2289),CHAR(34),
", OrganizationLink:  ",CHAR(34),INDEX(Organizations[Organization Link],$A2289),CHAR(34),"}"))</f>
        <v>#REF!</v>
      </c>
      <c r="F2289" t="e">
        <f>IF(INDEX(People[First Name],$A2289)="","",
CONCATENATE("  - &amp;AffiliationID",TEXT($A2289,"0000"),
" {PersonID: *PersonID",TEXT($A2289,"0000"),
", OrganizationID: *OrganizationID",TEXT(MATCH(INDEX(People[Organization Name],$A2289),Organizations[Organization Name],0),"0000"),
", IsPrimaryOrganizationContact: , AffiliationStartDate: , AffiliationEndDate: , PrimaryPhone: ",
", PrimaryEmail: ",CHAR(34),INDEX(People[Primary Email],$A2289),CHAR(34),
", PrimaryAddress: ",CHAR(34),INDEX(People[Primary Address],$A2289),CHAR(34),
", PersonLink: }"))</f>
        <v>#REF!</v>
      </c>
      <c r="H2289" t="e">
        <f>IF(COUNTA(CitationInformation)=0,"",IF(INDEX(AuthorList[Author Name],$A2289)="","",
CONCATENATE("  - &amp;AuthorListID",TEXT($A2289,"0000"),
"  {CitationID: *CitationID0001",
", PersonID: *PersonID",TEXT(MATCH(INDEX(AuthorList[Author Name],$A2289),People[Full Name],0),"0000"),
", AuthorOrder: ",INDEX(AuthorList[Author Number],$A2289),"}")))</f>
        <v>#REF!</v>
      </c>
      <c r="K2289" t="e">
        <f>IF(INDEX(SamplingFeatures[Feature Code],$A2289)="","",
CONCATENATE("  - &amp;SamplingFeatureID",TEXT($A2289,"0000"),
" {","SamplingFeatureUUID:  ",CHAR(34),INDEX(SamplingFeatures[Sampling Feature UUID],$A2289),CHAR(34),
", SamplingFeatureTypeCV:  ",CHAR(34),INDEX(SamplingFeatures[Sampling Feature Type],$A2289),CHAR(34),
", SamplingFeatureCode:  ",CHAR(34),INDEX(SamplingFeatures[Feature Code],$A2289),CHAR(34),
", SamplingFeatureName:  ",CHAR(34),INDEX(SamplingFeatures[Feature Name],$A2289),CHAR(34),
", SamplingFeatureDescription:  ",CHAR(34),INDEX(SamplingFeatures[Feature Description],$A2289),CHAR(34),
", SamplingFeatureGeotypeCV:  ",CHAR(34),INDEX(SamplingFeatures[Feature Geo Type],$A2289),CHAR(34),
", FeatureGeometry:  ",CHAR(34),INDEX(SamplingFeatures[Feature Geometry],$A2289),CHAR(34),
", Elevation_m:  ",CHAR(34),INDEX(SamplingFeatures[Elevation_m],$A2289),CHAR(34),
", ElevationDatumCV:  ",CHAR(34),ElevationDatum,CHAR(34),"}"))</f>
        <v>#REF!</v>
      </c>
      <c r="L2289" t="e">
        <f>IF(INDEX(SamplingFeatures[Sampling Feature Type],$A2289)&lt;&gt;"Site","",
CONCATENATE("  - &amp;SiteID",TEXT(SUMPRODUCT(--($L$3:$L2288&lt;&gt;"")),"0000"),
" {","SamplingFeatureID:  *SamplingFeatureID",TEXT($A2289,"0000"),
", SiteTypeCV:  ",CHAR(34),INDEX(Sites[Site Type],$A2289),CHAR(34),
", Latitude:  ",INDEX(Sites[Latitude],$A2289),
", Longitude:  ",INDEX(Sites[Longitude],$A2289),
", SRSName:  ",CHAR(34),LatLonDatum,CHAR(34),"}"))</f>
        <v>#REF!</v>
      </c>
      <c r="M2289" t="e">
        <f>IF(INDEX(SamplingFeatures[Sampling Feature Type],$A2289)&lt;&gt;"Specimen","",
CONCATENATE("  - &amp;SpecimenID",TEXT(SUMPRODUCT(--($M$3:$M2288&lt;&gt;"")),"0000"),
" {","SamplingFeatureID:  *SamplingFeatureID",TEXT($A2289,"0000"),
", SpecimenTypeCV:  ",CHAR(34),INDEX(Specimens[Specimen Type],$A2289),CHAR(34),
", SpecimenMediumCV:  ",INDEX(Specimens[Specimen Medium],$A2289),
", IsFieldSpecimen:  ",CHAR(34),INDEX(Specimens[Is Field Specimen?],$A2289),CHAR(34),"}"))</f>
        <v>#REF!</v>
      </c>
      <c r="N2289" t="e">
        <f>IF(COUNTA(SpatialOffsets[])=0,"", IF(INDEX(SpatialOffsets[Spatial Offset Type],$A2289)="","",
CONCATENATE("  - &amp;SpatialOffsetID",TEXT($A2289,"0000"),
" {","SpatialOffsetTypeCV:  ",CHAR(34),INDEX(SpatialOffsets[Spatial Offset Type],$A2289),CHAR(34),
", Offset1Value:  ",INDEX(SpatialOffsets[Offset 1 Value],$A2289),
", Offset1UnitID:  ",CHAR(34),INDEX(SpatialOffsets[Offset 1 Unit],$A2289),CHAR(34),
", Offset2Value:  ",INDEX(SpatialOffsets[Offset 2 Value],$A2289),
", Offset2UnitID:  ",CHAR(34),INDEX(SpatialOffsets[Offset 2 Unit],$A2289),CHAR(34),
", Offset3Value:  ",INDEX(SpatialOffsets[Offset 3 Value],$A2289),
", Offset3UnitID:  ",CHAR(34),INDEX(SpatialOffsets[Offset 3 Unit],$A2289),CHAR(34),,"}")))</f>
        <v>#REF!</v>
      </c>
      <c r="O2289" t="e">
        <f>IF(COUNTA(RelatedFeatures[])=0,"", IF(INDEX(RelatedFeatures[First Sampling Feature Code],$A2289)="","",
CONCATENATE("  - &amp;RelationID",TEXT($A2289,"0000"),
" {","SamplingFeatureID:  *SamplingFeatureID",TEXT(MATCH(INDEX(RelatedFeatures[First Sampling Feature Code],$A2289),SamplingFeatures[Feature Code],0),"0000"),
", RelationshipTypeCV:  ",CHAR(34),INDEX(RelatedFeatures[Relationship Type],$A2289),CHAR(34),
", RelatedFeatureID: *SamplingFeatureID",TEXT(MATCH(INDEX(RelatedFeatures[Second Sampling Feature Code],$A2289),SamplingFeatures[Feature Code],0),"0000"),
", SpatialOffsetID:  ",IF(INDEX(RelatedFeatures[Offset Number],$A2289)="","",CONCATENATE("*SpatialOffsetID",TEXT(INDEX(RelatedFeatures[Offset Number],$A2289),"0000"))),"}")))</f>
        <v>#REF!</v>
      </c>
      <c r="P2289" t="e">
        <f>IF(INDEX(Methods[Method Type],$A2289)="","",
CONCATENATE("  - &amp;MethodID",TEXT($A2289,"0000"),
" {","MethodTypeCV:  ",CHAR(34),INDEX(Methods[Method Type],$A2289),CHAR(34),
", MethodCode:  ",CHAR(34),INDEX(Methods[Method Code],$A2289),CHAR(34),
", MethodName:  ",CHAR(34),INDEX(Methods[Method Name],$A2289),CHAR(34),
", MethodDescription:  ",CHAR(34),INDEX(Methods[Method Description],$A2289),CHAR(34),
", MethodLink:  ",CHAR(34),INDEX(Methods[Method Link],$A2289),CHAR(34),
", OrganizationID: *OrganizationID",TEXT(MATCH(INDEX(Methods[Organization Name],$A2289),Organizations[Organization Name],0),"0000"),"}"))</f>
        <v>#REF!</v>
      </c>
      <c r="Q2289" t="e">
        <f>IF(INDEX(Variables[Variable Type],$A2289)="","",
CONCATENATE("  - &amp;VariableID",TEXT($A2289,"0000"),
" {","VariableTypeCV:  ",CHAR(34),INDEX(Variables[Variable Type],$A2289),CHAR(34),
", VariableCode:  ",CHAR(34),INDEX(Variables[Variable Code],$A2289),CHAR(34),
", VariableNameCV:  ",CHAR(34),INDEX(Variables[Variable Name],$A2289),CHAR(34),
", VariableDefinition:  ",CHAR(34),INDEX(Variables[Variable Definition],$A2289),CHAR(34),
", SpecciationCV:  ",CHAR(34),INDEX(Variables[Speciation],$A2289),CHAR(34),
", NoDataValue:  ",CHAR(34),INDEX(Variables[No Data Value],$A2289),CHAR(34),"}"))</f>
        <v>#REF!</v>
      </c>
    </row>
    <row r="2290" spans="1:17" x14ac:dyDescent="0.25">
      <c r="A2290">
        <v>2287</v>
      </c>
      <c r="D2290" t="e">
        <f>IF(INDEX(People[First Name],$A2290)="","",
CONCATENATE("  - &amp;PersonID",TEXT($A2290,"0000"),
" {","PersonFirstName:  ",CHAR(34),INDEX(People[First Name],$A2290),CHAR(34),
", PersonMiddleName:  ",CHAR(34),INDEX(People[Middle Name],$A2290),CHAR(34),
", PersonLastName:  ",CHAR(34),INDEX(People[Last Name],$A2290),CHAR(34),"}"))</f>
        <v>#REF!</v>
      </c>
      <c r="E2290" t="e">
        <f>IF(INDEX(Organizations[Organization Type '[CV']],$A2290)="","",
CONCATENATE("  - &amp;OrganizationID",TEXT($A2290,"0000"),
" {","OrganizationTypeCV:  ",CHAR(34),INDEX(Organizations[Organization Type '[CV']],$A2290),CHAR(34),
", OrganizationCode:  ",CHAR(34),INDEX(Organizations[Organization Code],$A2290),CHAR(34),
", OrganizationName:  ",CHAR(34),INDEX(Organizations[Organization Name],$A2290),CHAR(34),
", OrganizationDescription:  ",CHAR(34),INDEX(Organizations[Organization Description],$A2290),CHAR(34),
", OrganizationLink:  ",CHAR(34),INDEX(Organizations[Organization Link],$A2290),CHAR(34),"}"))</f>
        <v>#REF!</v>
      </c>
      <c r="F2290" t="e">
        <f>IF(INDEX(People[First Name],$A2290)="","",
CONCATENATE("  - &amp;AffiliationID",TEXT($A2290,"0000"),
" {PersonID: *PersonID",TEXT($A2290,"0000"),
", OrganizationID: *OrganizationID",TEXT(MATCH(INDEX(People[Organization Name],$A2290),Organizations[Organization Name],0),"0000"),
", IsPrimaryOrganizationContact: , AffiliationStartDate: , AffiliationEndDate: , PrimaryPhone: ",
", PrimaryEmail: ",CHAR(34),INDEX(People[Primary Email],$A2290),CHAR(34),
", PrimaryAddress: ",CHAR(34),INDEX(People[Primary Address],$A2290),CHAR(34),
", PersonLink: }"))</f>
        <v>#REF!</v>
      </c>
      <c r="H2290" t="e">
        <f>IF(COUNTA(CitationInformation)=0,"",IF(INDEX(AuthorList[Author Name],$A2290)="","",
CONCATENATE("  - &amp;AuthorListID",TEXT($A2290,"0000"),
"  {CitationID: *CitationID0001",
", PersonID: *PersonID",TEXT(MATCH(INDEX(AuthorList[Author Name],$A2290),People[Full Name],0),"0000"),
", AuthorOrder: ",INDEX(AuthorList[Author Number],$A2290),"}")))</f>
        <v>#REF!</v>
      </c>
      <c r="K2290" t="e">
        <f>IF(INDEX(SamplingFeatures[Feature Code],$A2290)="","",
CONCATENATE("  - &amp;SamplingFeatureID",TEXT($A2290,"0000"),
" {","SamplingFeatureUUID:  ",CHAR(34),INDEX(SamplingFeatures[Sampling Feature UUID],$A2290),CHAR(34),
", SamplingFeatureTypeCV:  ",CHAR(34),INDEX(SamplingFeatures[Sampling Feature Type],$A2290),CHAR(34),
", SamplingFeatureCode:  ",CHAR(34),INDEX(SamplingFeatures[Feature Code],$A2290),CHAR(34),
", SamplingFeatureName:  ",CHAR(34),INDEX(SamplingFeatures[Feature Name],$A2290),CHAR(34),
", SamplingFeatureDescription:  ",CHAR(34),INDEX(SamplingFeatures[Feature Description],$A2290),CHAR(34),
", SamplingFeatureGeotypeCV:  ",CHAR(34),INDEX(SamplingFeatures[Feature Geo Type],$A2290),CHAR(34),
", FeatureGeometry:  ",CHAR(34),INDEX(SamplingFeatures[Feature Geometry],$A2290),CHAR(34),
", Elevation_m:  ",CHAR(34),INDEX(SamplingFeatures[Elevation_m],$A2290),CHAR(34),
", ElevationDatumCV:  ",CHAR(34),ElevationDatum,CHAR(34),"}"))</f>
        <v>#REF!</v>
      </c>
      <c r="L2290" t="e">
        <f>IF(INDEX(SamplingFeatures[Sampling Feature Type],$A2290)&lt;&gt;"Site","",
CONCATENATE("  - &amp;SiteID",TEXT(SUMPRODUCT(--($L$3:$L2289&lt;&gt;"")),"0000"),
" {","SamplingFeatureID:  *SamplingFeatureID",TEXT($A2290,"0000"),
", SiteTypeCV:  ",CHAR(34),INDEX(Sites[Site Type],$A2290),CHAR(34),
", Latitude:  ",INDEX(Sites[Latitude],$A2290),
", Longitude:  ",INDEX(Sites[Longitude],$A2290),
", SRSName:  ",CHAR(34),LatLonDatum,CHAR(34),"}"))</f>
        <v>#REF!</v>
      </c>
      <c r="M2290" t="e">
        <f>IF(INDEX(SamplingFeatures[Sampling Feature Type],$A2290)&lt;&gt;"Specimen","",
CONCATENATE("  - &amp;SpecimenID",TEXT(SUMPRODUCT(--($M$3:$M2289&lt;&gt;"")),"0000"),
" {","SamplingFeatureID:  *SamplingFeatureID",TEXT($A2290,"0000"),
", SpecimenTypeCV:  ",CHAR(34),INDEX(Specimens[Specimen Type],$A2290),CHAR(34),
", SpecimenMediumCV:  ",INDEX(Specimens[Specimen Medium],$A2290),
", IsFieldSpecimen:  ",CHAR(34),INDEX(Specimens[Is Field Specimen?],$A2290),CHAR(34),"}"))</f>
        <v>#REF!</v>
      </c>
      <c r="N2290" t="e">
        <f>IF(COUNTA(SpatialOffsets[])=0,"", IF(INDEX(SpatialOffsets[Spatial Offset Type],$A2290)="","",
CONCATENATE("  - &amp;SpatialOffsetID",TEXT($A2290,"0000"),
" {","SpatialOffsetTypeCV:  ",CHAR(34),INDEX(SpatialOffsets[Spatial Offset Type],$A2290),CHAR(34),
", Offset1Value:  ",INDEX(SpatialOffsets[Offset 1 Value],$A2290),
", Offset1UnitID:  ",CHAR(34),INDEX(SpatialOffsets[Offset 1 Unit],$A2290),CHAR(34),
", Offset2Value:  ",INDEX(SpatialOffsets[Offset 2 Value],$A2290),
", Offset2UnitID:  ",CHAR(34),INDEX(SpatialOffsets[Offset 2 Unit],$A2290),CHAR(34),
", Offset3Value:  ",INDEX(SpatialOffsets[Offset 3 Value],$A2290),
", Offset3UnitID:  ",CHAR(34),INDEX(SpatialOffsets[Offset 3 Unit],$A2290),CHAR(34),,"}")))</f>
        <v>#REF!</v>
      </c>
      <c r="O2290" t="e">
        <f>IF(COUNTA(RelatedFeatures[])=0,"", IF(INDEX(RelatedFeatures[First Sampling Feature Code],$A2290)="","",
CONCATENATE("  - &amp;RelationID",TEXT($A2290,"0000"),
" {","SamplingFeatureID:  *SamplingFeatureID",TEXT(MATCH(INDEX(RelatedFeatures[First Sampling Feature Code],$A2290),SamplingFeatures[Feature Code],0),"0000"),
", RelationshipTypeCV:  ",CHAR(34),INDEX(RelatedFeatures[Relationship Type],$A2290),CHAR(34),
", RelatedFeatureID: *SamplingFeatureID",TEXT(MATCH(INDEX(RelatedFeatures[Second Sampling Feature Code],$A2290),SamplingFeatures[Feature Code],0),"0000"),
", SpatialOffsetID:  ",IF(INDEX(RelatedFeatures[Offset Number],$A2290)="","",CONCATENATE("*SpatialOffsetID",TEXT(INDEX(RelatedFeatures[Offset Number],$A2290),"0000"))),"}")))</f>
        <v>#REF!</v>
      </c>
      <c r="P2290" t="e">
        <f>IF(INDEX(Methods[Method Type],$A2290)="","",
CONCATENATE("  - &amp;MethodID",TEXT($A2290,"0000"),
" {","MethodTypeCV:  ",CHAR(34),INDEX(Methods[Method Type],$A2290),CHAR(34),
", MethodCode:  ",CHAR(34),INDEX(Methods[Method Code],$A2290),CHAR(34),
", MethodName:  ",CHAR(34),INDEX(Methods[Method Name],$A2290),CHAR(34),
", MethodDescription:  ",CHAR(34),INDEX(Methods[Method Description],$A2290),CHAR(34),
", MethodLink:  ",CHAR(34),INDEX(Methods[Method Link],$A2290),CHAR(34),
", OrganizationID: *OrganizationID",TEXT(MATCH(INDEX(Methods[Organization Name],$A2290),Organizations[Organization Name],0),"0000"),"}"))</f>
        <v>#REF!</v>
      </c>
      <c r="Q2290" t="e">
        <f>IF(INDEX(Variables[Variable Type],$A2290)="","",
CONCATENATE("  - &amp;VariableID",TEXT($A2290,"0000"),
" {","VariableTypeCV:  ",CHAR(34),INDEX(Variables[Variable Type],$A2290),CHAR(34),
", VariableCode:  ",CHAR(34),INDEX(Variables[Variable Code],$A2290),CHAR(34),
", VariableNameCV:  ",CHAR(34),INDEX(Variables[Variable Name],$A2290),CHAR(34),
", VariableDefinition:  ",CHAR(34),INDEX(Variables[Variable Definition],$A2290),CHAR(34),
", SpecciationCV:  ",CHAR(34),INDEX(Variables[Speciation],$A2290),CHAR(34),
", NoDataValue:  ",CHAR(34),INDEX(Variables[No Data Value],$A2290),CHAR(34),"}"))</f>
        <v>#REF!</v>
      </c>
    </row>
    <row r="2291" spans="1:17" x14ac:dyDescent="0.25">
      <c r="A2291">
        <v>2288</v>
      </c>
      <c r="D2291" t="e">
        <f>IF(INDEX(People[First Name],$A2291)="","",
CONCATENATE("  - &amp;PersonID",TEXT($A2291,"0000"),
" {","PersonFirstName:  ",CHAR(34),INDEX(People[First Name],$A2291),CHAR(34),
", PersonMiddleName:  ",CHAR(34),INDEX(People[Middle Name],$A2291),CHAR(34),
", PersonLastName:  ",CHAR(34),INDEX(People[Last Name],$A2291),CHAR(34),"}"))</f>
        <v>#REF!</v>
      </c>
      <c r="E2291" t="e">
        <f>IF(INDEX(Organizations[Organization Type '[CV']],$A2291)="","",
CONCATENATE("  - &amp;OrganizationID",TEXT($A2291,"0000"),
" {","OrganizationTypeCV:  ",CHAR(34),INDEX(Organizations[Organization Type '[CV']],$A2291),CHAR(34),
", OrganizationCode:  ",CHAR(34),INDEX(Organizations[Organization Code],$A2291),CHAR(34),
", OrganizationName:  ",CHAR(34),INDEX(Organizations[Organization Name],$A2291),CHAR(34),
", OrganizationDescription:  ",CHAR(34),INDEX(Organizations[Organization Description],$A2291),CHAR(34),
", OrganizationLink:  ",CHAR(34),INDEX(Organizations[Organization Link],$A2291),CHAR(34),"}"))</f>
        <v>#REF!</v>
      </c>
      <c r="F2291" t="e">
        <f>IF(INDEX(People[First Name],$A2291)="","",
CONCATENATE("  - &amp;AffiliationID",TEXT($A2291,"0000"),
" {PersonID: *PersonID",TEXT($A2291,"0000"),
", OrganizationID: *OrganizationID",TEXT(MATCH(INDEX(People[Organization Name],$A2291),Organizations[Organization Name],0),"0000"),
", IsPrimaryOrganizationContact: , AffiliationStartDate: , AffiliationEndDate: , PrimaryPhone: ",
", PrimaryEmail: ",CHAR(34),INDEX(People[Primary Email],$A2291),CHAR(34),
", PrimaryAddress: ",CHAR(34),INDEX(People[Primary Address],$A2291),CHAR(34),
", PersonLink: }"))</f>
        <v>#REF!</v>
      </c>
      <c r="H2291" t="e">
        <f>IF(COUNTA(CitationInformation)=0,"",IF(INDEX(AuthorList[Author Name],$A2291)="","",
CONCATENATE("  - &amp;AuthorListID",TEXT($A2291,"0000"),
"  {CitationID: *CitationID0001",
", PersonID: *PersonID",TEXT(MATCH(INDEX(AuthorList[Author Name],$A2291),People[Full Name],0),"0000"),
", AuthorOrder: ",INDEX(AuthorList[Author Number],$A2291),"}")))</f>
        <v>#REF!</v>
      </c>
      <c r="K2291" t="e">
        <f>IF(INDEX(SamplingFeatures[Feature Code],$A2291)="","",
CONCATENATE("  - &amp;SamplingFeatureID",TEXT($A2291,"0000"),
" {","SamplingFeatureUUID:  ",CHAR(34),INDEX(SamplingFeatures[Sampling Feature UUID],$A2291),CHAR(34),
", SamplingFeatureTypeCV:  ",CHAR(34),INDEX(SamplingFeatures[Sampling Feature Type],$A2291),CHAR(34),
", SamplingFeatureCode:  ",CHAR(34),INDEX(SamplingFeatures[Feature Code],$A2291),CHAR(34),
", SamplingFeatureName:  ",CHAR(34),INDEX(SamplingFeatures[Feature Name],$A2291),CHAR(34),
", SamplingFeatureDescription:  ",CHAR(34),INDEX(SamplingFeatures[Feature Description],$A2291),CHAR(34),
", SamplingFeatureGeotypeCV:  ",CHAR(34),INDEX(SamplingFeatures[Feature Geo Type],$A2291),CHAR(34),
", FeatureGeometry:  ",CHAR(34),INDEX(SamplingFeatures[Feature Geometry],$A2291),CHAR(34),
", Elevation_m:  ",CHAR(34),INDEX(SamplingFeatures[Elevation_m],$A2291),CHAR(34),
", ElevationDatumCV:  ",CHAR(34),ElevationDatum,CHAR(34),"}"))</f>
        <v>#REF!</v>
      </c>
      <c r="L2291" t="e">
        <f>IF(INDEX(SamplingFeatures[Sampling Feature Type],$A2291)&lt;&gt;"Site","",
CONCATENATE("  - &amp;SiteID",TEXT(SUMPRODUCT(--($L$3:$L2290&lt;&gt;"")),"0000"),
" {","SamplingFeatureID:  *SamplingFeatureID",TEXT($A2291,"0000"),
", SiteTypeCV:  ",CHAR(34),INDEX(Sites[Site Type],$A2291),CHAR(34),
", Latitude:  ",INDEX(Sites[Latitude],$A2291),
", Longitude:  ",INDEX(Sites[Longitude],$A2291),
", SRSName:  ",CHAR(34),LatLonDatum,CHAR(34),"}"))</f>
        <v>#REF!</v>
      </c>
      <c r="M2291" t="e">
        <f>IF(INDEX(SamplingFeatures[Sampling Feature Type],$A2291)&lt;&gt;"Specimen","",
CONCATENATE("  - &amp;SpecimenID",TEXT(SUMPRODUCT(--($M$3:$M2290&lt;&gt;"")),"0000"),
" {","SamplingFeatureID:  *SamplingFeatureID",TEXT($A2291,"0000"),
", SpecimenTypeCV:  ",CHAR(34),INDEX(Specimens[Specimen Type],$A2291),CHAR(34),
", SpecimenMediumCV:  ",INDEX(Specimens[Specimen Medium],$A2291),
", IsFieldSpecimen:  ",CHAR(34),INDEX(Specimens[Is Field Specimen?],$A2291),CHAR(34),"}"))</f>
        <v>#REF!</v>
      </c>
      <c r="N2291" t="e">
        <f>IF(COUNTA(SpatialOffsets[])=0,"", IF(INDEX(SpatialOffsets[Spatial Offset Type],$A2291)="","",
CONCATENATE("  - &amp;SpatialOffsetID",TEXT($A2291,"0000"),
" {","SpatialOffsetTypeCV:  ",CHAR(34),INDEX(SpatialOffsets[Spatial Offset Type],$A2291),CHAR(34),
", Offset1Value:  ",INDEX(SpatialOffsets[Offset 1 Value],$A2291),
", Offset1UnitID:  ",CHAR(34),INDEX(SpatialOffsets[Offset 1 Unit],$A2291),CHAR(34),
", Offset2Value:  ",INDEX(SpatialOffsets[Offset 2 Value],$A2291),
", Offset2UnitID:  ",CHAR(34),INDEX(SpatialOffsets[Offset 2 Unit],$A2291),CHAR(34),
", Offset3Value:  ",INDEX(SpatialOffsets[Offset 3 Value],$A2291),
", Offset3UnitID:  ",CHAR(34),INDEX(SpatialOffsets[Offset 3 Unit],$A2291),CHAR(34),,"}")))</f>
        <v>#REF!</v>
      </c>
      <c r="O2291" t="e">
        <f>IF(COUNTA(RelatedFeatures[])=0,"", IF(INDEX(RelatedFeatures[First Sampling Feature Code],$A2291)="","",
CONCATENATE("  - &amp;RelationID",TEXT($A2291,"0000"),
" {","SamplingFeatureID:  *SamplingFeatureID",TEXT(MATCH(INDEX(RelatedFeatures[First Sampling Feature Code],$A2291),SamplingFeatures[Feature Code],0),"0000"),
", RelationshipTypeCV:  ",CHAR(34),INDEX(RelatedFeatures[Relationship Type],$A2291),CHAR(34),
", RelatedFeatureID: *SamplingFeatureID",TEXT(MATCH(INDEX(RelatedFeatures[Second Sampling Feature Code],$A2291),SamplingFeatures[Feature Code],0),"0000"),
", SpatialOffsetID:  ",IF(INDEX(RelatedFeatures[Offset Number],$A2291)="","",CONCATENATE("*SpatialOffsetID",TEXT(INDEX(RelatedFeatures[Offset Number],$A2291),"0000"))),"}")))</f>
        <v>#REF!</v>
      </c>
      <c r="P2291" t="e">
        <f>IF(INDEX(Methods[Method Type],$A2291)="","",
CONCATENATE("  - &amp;MethodID",TEXT($A2291,"0000"),
" {","MethodTypeCV:  ",CHAR(34),INDEX(Methods[Method Type],$A2291),CHAR(34),
", MethodCode:  ",CHAR(34),INDEX(Methods[Method Code],$A2291),CHAR(34),
", MethodName:  ",CHAR(34),INDEX(Methods[Method Name],$A2291),CHAR(34),
", MethodDescription:  ",CHAR(34),INDEX(Methods[Method Description],$A2291),CHAR(34),
", MethodLink:  ",CHAR(34),INDEX(Methods[Method Link],$A2291),CHAR(34),
", OrganizationID: *OrganizationID",TEXT(MATCH(INDEX(Methods[Organization Name],$A2291),Organizations[Organization Name],0),"0000"),"}"))</f>
        <v>#REF!</v>
      </c>
      <c r="Q2291" t="e">
        <f>IF(INDEX(Variables[Variable Type],$A2291)="","",
CONCATENATE("  - &amp;VariableID",TEXT($A2291,"0000"),
" {","VariableTypeCV:  ",CHAR(34),INDEX(Variables[Variable Type],$A2291),CHAR(34),
", VariableCode:  ",CHAR(34),INDEX(Variables[Variable Code],$A2291),CHAR(34),
", VariableNameCV:  ",CHAR(34),INDEX(Variables[Variable Name],$A2291),CHAR(34),
", VariableDefinition:  ",CHAR(34),INDEX(Variables[Variable Definition],$A2291),CHAR(34),
", SpecciationCV:  ",CHAR(34),INDEX(Variables[Speciation],$A2291),CHAR(34),
", NoDataValue:  ",CHAR(34),INDEX(Variables[No Data Value],$A2291),CHAR(34),"}"))</f>
        <v>#REF!</v>
      </c>
    </row>
    <row r="2292" spans="1:17" x14ac:dyDescent="0.25">
      <c r="A2292">
        <v>2289</v>
      </c>
      <c r="D2292" t="e">
        <f>IF(INDEX(People[First Name],$A2292)="","",
CONCATENATE("  - &amp;PersonID",TEXT($A2292,"0000"),
" {","PersonFirstName:  ",CHAR(34),INDEX(People[First Name],$A2292),CHAR(34),
", PersonMiddleName:  ",CHAR(34),INDEX(People[Middle Name],$A2292),CHAR(34),
", PersonLastName:  ",CHAR(34),INDEX(People[Last Name],$A2292),CHAR(34),"}"))</f>
        <v>#REF!</v>
      </c>
      <c r="E2292" t="e">
        <f>IF(INDEX(Organizations[Organization Type '[CV']],$A2292)="","",
CONCATENATE("  - &amp;OrganizationID",TEXT($A2292,"0000"),
" {","OrganizationTypeCV:  ",CHAR(34),INDEX(Organizations[Organization Type '[CV']],$A2292),CHAR(34),
", OrganizationCode:  ",CHAR(34),INDEX(Organizations[Organization Code],$A2292),CHAR(34),
", OrganizationName:  ",CHAR(34),INDEX(Organizations[Organization Name],$A2292),CHAR(34),
", OrganizationDescription:  ",CHAR(34),INDEX(Organizations[Organization Description],$A2292),CHAR(34),
", OrganizationLink:  ",CHAR(34),INDEX(Organizations[Organization Link],$A2292),CHAR(34),"}"))</f>
        <v>#REF!</v>
      </c>
      <c r="F2292" t="e">
        <f>IF(INDEX(People[First Name],$A2292)="","",
CONCATENATE("  - &amp;AffiliationID",TEXT($A2292,"0000"),
" {PersonID: *PersonID",TEXT($A2292,"0000"),
", OrganizationID: *OrganizationID",TEXT(MATCH(INDEX(People[Organization Name],$A2292),Organizations[Organization Name],0),"0000"),
", IsPrimaryOrganizationContact: , AffiliationStartDate: , AffiliationEndDate: , PrimaryPhone: ",
", PrimaryEmail: ",CHAR(34),INDEX(People[Primary Email],$A2292),CHAR(34),
", PrimaryAddress: ",CHAR(34),INDEX(People[Primary Address],$A2292),CHAR(34),
", PersonLink: }"))</f>
        <v>#REF!</v>
      </c>
      <c r="H2292" t="e">
        <f>IF(COUNTA(CitationInformation)=0,"",IF(INDEX(AuthorList[Author Name],$A2292)="","",
CONCATENATE("  - &amp;AuthorListID",TEXT($A2292,"0000"),
"  {CitationID: *CitationID0001",
", PersonID: *PersonID",TEXT(MATCH(INDEX(AuthorList[Author Name],$A2292),People[Full Name],0),"0000"),
", AuthorOrder: ",INDEX(AuthorList[Author Number],$A2292),"}")))</f>
        <v>#REF!</v>
      </c>
      <c r="K2292" t="e">
        <f>IF(INDEX(SamplingFeatures[Feature Code],$A2292)="","",
CONCATENATE("  - &amp;SamplingFeatureID",TEXT($A2292,"0000"),
" {","SamplingFeatureUUID:  ",CHAR(34),INDEX(SamplingFeatures[Sampling Feature UUID],$A2292),CHAR(34),
", SamplingFeatureTypeCV:  ",CHAR(34),INDEX(SamplingFeatures[Sampling Feature Type],$A2292),CHAR(34),
", SamplingFeatureCode:  ",CHAR(34),INDEX(SamplingFeatures[Feature Code],$A2292),CHAR(34),
", SamplingFeatureName:  ",CHAR(34),INDEX(SamplingFeatures[Feature Name],$A2292),CHAR(34),
", SamplingFeatureDescription:  ",CHAR(34),INDEX(SamplingFeatures[Feature Description],$A2292),CHAR(34),
", SamplingFeatureGeotypeCV:  ",CHAR(34),INDEX(SamplingFeatures[Feature Geo Type],$A2292),CHAR(34),
", FeatureGeometry:  ",CHAR(34),INDEX(SamplingFeatures[Feature Geometry],$A2292),CHAR(34),
", Elevation_m:  ",CHAR(34),INDEX(SamplingFeatures[Elevation_m],$A2292),CHAR(34),
", ElevationDatumCV:  ",CHAR(34),ElevationDatum,CHAR(34),"}"))</f>
        <v>#REF!</v>
      </c>
      <c r="L2292" t="e">
        <f>IF(INDEX(SamplingFeatures[Sampling Feature Type],$A2292)&lt;&gt;"Site","",
CONCATENATE("  - &amp;SiteID",TEXT(SUMPRODUCT(--($L$3:$L2291&lt;&gt;"")),"0000"),
" {","SamplingFeatureID:  *SamplingFeatureID",TEXT($A2292,"0000"),
", SiteTypeCV:  ",CHAR(34),INDEX(Sites[Site Type],$A2292),CHAR(34),
", Latitude:  ",INDEX(Sites[Latitude],$A2292),
", Longitude:  ",INDEX(Sites[Longitude],$A2292),
", SRSName:  ",CHAR(34),LatLonDatum,CHAR(34),"}"))</f>
        <v>#REF!</v>
      </c>
      <c r="M2292" t="e">
        <f>IF(INDEX(SamplingFeatures[Sampling Feature Type],$A2292)&lt;&gt;"Specimen","",
CONCATENATE("  - &amp;SpecimenID",TEXT(SUMPRODUCT(--($M$3:$M2291&lt;&gt;"")),"0000"),
" {","SamplingFeatureID:  *SamplingFeatureID",TEXT($A2292,"0000"),
", SpecimenTypeCV:  ",CHAR(34),INDEX(Specimens[Specimen Type],$A2292),CHAR(34),
", SpecimenMediumCV:  ",INDEX(Specimens[Specimen Medium],$A2292),
", IsFieldSpecimen:  ",CHAR(34),INDEX(Specimens[Is Field Specimen?],$A2292),CHAR(34),"}"))</f>
        <v>#REF!</v>
      </c>
      <c r="N2292" t="e">
        <f>IF(COUNTA(SpatialOffsets[])=0,"", IF(INDEX(SpatialOffsets[Spatial Offset Type],$A2292)="","",
CONCATENATE("  - &amp;SpatialOffsetID",TEXT($A2292,"0000"),
" {","SpatialOffsetTypeCV:  ",CHAR(34),INDEX(SpatialOffsets[Spatial Offset Type],$A2292),CHAR(34),
", Offset1Value:  ",INDEX(SpatialOffsets[Offset 1 Value],$A2292),
", Offset1UnitID:  ",CHAR(34),INDEX(SpatialOffsets[Offset 1 Unit],$A2292),CHAR(34),
", Offset2Value:  ",INDEX(SpatialOffsets[Offset 2 Value],$A2292),
", Offset2UnitID:  ",CHAR(34),INDEX(SpatialOffsets[Offset 2 Unit],$A2292),CHAR(34),
", Offset3Value:  ",INDEX(SpatialOffsets[Offset 3 Value],$A2292),
", Offset3UnitID:  ",CHAR(34),INDEX(SpatialOffsets[Offset 3 Unit],$A2292),CHAR(34),,"}")))</f>
        <v>#REF!</v>
      </c>
      <c r="O2292" t="e">
        <f>IF(COUNTA(RelatedFeatures[])=0,"", IF(INDEX(RelatedFeatures[First Sampling Feature Code],$A2292)="","",
CONCATENATE("  - &amp;RelationID",TEXT($A2292,"0000"),
" {","SamplingFeatureID:  *SamplingFeatureID",TEXT(MATCH(INDEX(RelatedFeatures[First Sampling Feature Code],$A2292),SamplingFeatures[Feature Code],0),"0000"),
", RelationshipTypeCV:  ",CHAR(34),INDEX(RelatedFeatures[Relationship Type],$A2292),CHAR(34),
", RelatedFeatureID: *SamplingFeatureID",TEXT(MATCH(INDEX(RelatedFeatures[Second Sampling Feature Code],$A2292),SamplingFeatures[Feature Code],0),"0000"),
", SpatialOffsetID:  ",IF(INDEX(RelatedFeatures[Offset Number],$A2292)="","",CONCATENATE("*SpatialOffsetID",TEXT(INDEX(RelatedFeatures[Offset Number],$A2292),"0000"))),"}")))</f>
        <v>#REF!</v>
      </c>
      <c r="P2292" t="e">
        <f>IF(INDEX(Methods[Method Type],$A2292)="","",
CONCATENATE("  - &amp;MethodID",TEXT($A2292,"0000"),
" {","MethodTypeCV:  ",CHAR(34),INDEX(Methods[Method Type],$A2292),CHAR(34),
", MethodCode:  ",CHAR(34),INDEX(Methods[Method Code],$A2292),CHAR(34),
", MethodName:  ",CHAR(34),INDEX(Methods[Method Name],$A2292),CHAR(34),
", MethodDescription:  ",CHAR(34),INDEX(Methods[Method Description],$A2292),CHAR(34),
", MethodLink:  ",CHAR(34),INDEX(Methods[Method Link],$A2292),CHAR(34),
", OrganizationID: *OrganizationID",TEXT(MATCH(INDEX(Methods[Organization Name],$A2292),Organizations[Organization Name],0),"0000"),"}"))</f>
        <v>#REF!</v>
      </c>
      <c r="Q2292" t="e">
        <f>IF(INDEX(Variables[Variable Type],$A2292)="","",
CONCATENATE("  - &amp;VariableID",TEXT($A2292,"0000"),
" {","VariableTypeCV:  ",CHAR(34),INDEX(Variables[Variable Type],$A2292),CHAR(34),
", VariableCode:  ",CHAR(34),INDEX(Variables[Variable Code],$A2292),CHAR(34),
", VariableNameCV:  ",CHAR(34),INDEX(Variables[Variable Name],$A2292),CHAR(34),
", VariableDefinition:  ",CHAR(34),INDEX(Variables[Variable Definition],$A2292),CHAR(34),
", SpecciationCV:  ",CHAR(34),INDEX(Variables[Speciation],$A2292),CHAR(34),
", NoDataValue:  ",CHAR(34),INDEX(Variables[No Data Value],$A2292),CHAR(34),"}"))</f>
        <v>#REF!</v>
      </c>
    </row>
    <row r="2293" spans="1:17" x14ac:dyDescent="0.25">
      <c r="A2293">
        <v>2290</v>
      </c>
      <c r="D2293" t="e">
        <f>IF(INDEX(People[First Name],$A2293)="","",
CONCATENATE("  - &amp;PersonID",TEXT($A2293,"0000"),
" {","PersonFirstName:  ",CHAR(34),INDEX(People[First Name],$A2293),CHAR(34),
", PersonMiddleName:  ",CHAR(34),INDEX(People[Middle Name],$A2293),CHAR(34),
", PersonLastName:  ",CHAR(34),INDEX(People[Last Name],$A2293),CHAR(34),"}"))</f>
        <v>#REF!</v>
      </c>
      <c r="E2293" t="e">
        <f>IF(INDEX(Organizations[Organization Type '[CV']],$A2293)="","",
CONCATENATE("  - &amp;OrganizationID",TEXT($A2293,"0000"),
" {","OrganizationTypeCV:  ",CHAR(34),INDEX(Organizations[Organization Type '[CV']],$A2293),CHAR(34),
", OrganizationCode:  ",CHAR(34),INDEX(Organizations[Organization Code],$A2293),CHAR(34),
", OrganizationName:  ",CHAR(34),INDEX(Organizations[Organization Name],$A2293),CHAR(34),
", OrganizationDescription:  ",CHAR(34),INDEX(Organizations[Organization Description],$A2293),CHAR(34),
", OrganizationLink:  ",CHAR(34),INDEX(Organizations[Organization Link],$A2293),CHAR(34),"}"))</f>
        <v>#REF!</v>
      </c>
      <c r="F2293" t="e">
        <f>IF(INDEX(People[First Name],$A2293)="","",
CONCATENATE("  - &amp;AffiliationID",TEXT($A2293,"0000"),
" {PersonID: *PersonID",TEXT($A2293,"0000"),
", OrganizationID: *OrganizationID",TEXT(MATCH(INDEX(People[Organization Name],$A2293),Organizations[Organization Name],0),"0000"),
", IsPrimaryOrganizationContact: , AffiliationStartDate: , AffiliationEndDate: , PrimaryPhone: ",
", PrimaryEmail: ",CHAR(34),INDEX(People[Primary Email],$A2293),CHAR(34),
", PrimaryAddress: ",CHAR(34),INDEX(People[Primary Address],$A2293),CHAR(34),
", PersonLink: }"))</f>
        <v>#REF!</v>
      </c>
      <c r="H2293" t="e">
        <f>IF(COUNTA(CitationInformation)=0,"",IF(INDEX(AuthorList[Author Name],$A2293)="","",
CONCATENATE("  - &amp;AuthorListID",TEXT($A2293,"0000"),
"  {CitationID: *CitationID0001",
", PersonID: *PersonID",TEXT(MATCH(INDEX(AuthorList[Author Name],$A2293),People[Full Name],0),"0000"),
", AuthorOrder: ",INDEX(AuthorList[Author Number],$A2293),"}")))</f>
        <v>#REF!</v>
      </c>
      <c r="K2293" t="e">
        <f>IF(INDEX(SamplingFeatures[Feature Code],$A2293)="","",
CONCATENATE("  - &amp;SamplingFeatureID",TEXT($A2293,"0000"),
" {","SamplingFeatureUUID:  ",CHAR(34),INDEX(SamplingFeatures[Sampling Feature UUID],$A2293),CHAR(34),
", SamplingFeatureTypeCV:  ",CHAR(34),INDEX(SamplingFeatures[Sampling Feature Type],$A2293),CHAR(34),
", SamplingFeatureCode:  ",CHAR(34),INDEX(SamplingFeatures[Feature Code],$A2293),CHAR(34),
", SamplingFeatureName:  ",CHAR(34),INDEX(SamplingFeatures[Feature Name],$A2293),CHAR(34),
", SamplingFeatureDescription:  ",CHAR(34),INDEX(SamplingFeatures[Feature Description],$A2293),CHAR(34),
", SamplingFeatureGeotypeCV:  ",CHAR(34),INDEX(SamplingFeatures[Feature Geo Type],$A2293),CHAR(34),
", FeatureGeometry:  ",CHAR(34),INDEX(SamplingFeatures[Feature Geometry],$A2293),CHAR(34),
", Elevation_m:  ",CHAR(34),INDEX(SamplingFeatures[Elevation_m],$A2293),CHAR(34),
", ElevationDatumCV:  ",CHAR(34),ElevationDatum,CHAR(34),"}"))</f>
        <v>#REF!</v>
      </c>
      <c r="L2293" t="e">
        <f>IF(INDEX(SamplingFeatures[Sampling Feature Type],$A2293)&lt;&gt;"Site","",
CONCATENATE("  - &amp;SiteID",TEXT(SUMPRODUCT(--($L$3:$L2292&lt;&gt;"")),"0000"),
" {","SamplingFeatureID:  *SamplingFeatureID",TEXT($A2293,"0000"),
", SiteTypeCV:  ",CHAR(34),INDEX(Sites[Site Type],$A2293),CHAR(34),
", Latitude:  ",INDEX(Sites[Latitude],$A2293),
", Longitude:  ",INDEX(Sites[Longitude],$A2293),
", SRSName:  ",CHAR(34),LatLonDatum,CHAR(34),"}"))</f>
        <v>#REF!</v>
      </c>
      <c r="M2293" t="e">
        <f>IF(INDEX(SamplingFeatures[Sampling Feature Type],$A2293)&lt;&gt;"Specimen","",
CONCATENATE("  - &amp;SpecimenID",TEXT(SUMPRODUCT(--($M$3:$M2292&lt;&gt;"")),"0000"),
" {","SamplingFeatureID:  *SamplingFeatureID",TEXT($A2293,"0000"),
", SpecimenTypeCV:  ",CHAR(34),INDEX(Specimens[Specimen Type],$A2293),CHAR(34),
", SpecimenMediumCV:  ",INDEX(Specimens[Specimen Medium],$A2293),
", IsFieldSpecimen:  ",CHAR(34),INDEX(Specimens[Is Field Specimen?],$A2293),CHAR(34),"}"))</f>
        <v>#REF!</v>
      </c>
      <c r="N2293" t="e">
        <f>IF(COUNTA(SpatialOffsets[])=0,"", IF(INDEX(SpatialOffsets[Spatial Offset Type],$A2293)="","",
CONCATENATE("  - &amp;SpatialOffsetID",TEXT($A2293,"0000"),
" {","SpatialOffsetTypeCV:  ",CHAR(34),INDEX(SpatialOffsets[Spatial Offset Type],$A2293),CHAR(34),
", Offset1Value:  ",INDEX(SpatialOffsets[Offset 1 Value],$A2293),
", Offset1UnitID:  ",CHAR(34),INDEX(SpatialOffsets[Offset 1 Unit],$A2293),CHAR(34),
", Offset2Value:  ",INDEX(SpatialOffsets[Offset 2 Value],$A2293),
", Offset2UnitID:  ",CHAR(34),INDEX(SpatialOffsets[Offset 2 Unit],$A2293),CHAR(34),
", Offset3Value:  ",INDEX(SpatialOffsets[Offset 3 Value],$A2293),
", Offset3UnitID:  ",CHAR(34),INDEX(SpatialOffsets[Offset 3 Unit],$A2293),CHAR(34),,"}")))</f>
        <v>#REF!</v>
      </c>
      <c r="O2293" t="e">
        <f>IF(COUNTA(RelatedFeatures[])=0,"", IF(INDEX(RelatedFeatures[First Sampling Feature Code],$A2293)="","",
CONCATENATE("  - &amp;RelationID",TEXT($A2293,"0000"),
" {","SamplingFeatureID:  *SamplingFeatureID",TEXT(MATCH(INDEX(RelatedFeatures[First Sampling Feature Code],$A2293),SamplingFeatures[Feature Code],0),"0000"),
", RelationshipTypeCV:  ",CHAR(34),INDEX(RelatedFeatures[Relationship Type],$A2293),CHAR(34),
", RelatedFeatureID: *SamplingFeatureID",TEXT(MATCH(INDEX(RelatedFeatures[Second Sampling Feature Code],$A2293),SamplingFeatures[Feature Code],0),"0000"),
", SpatialOffsetID:  ",IF(INDEX(RelatedFeatures[Offset Number],$A2293)="","",CONCATENATE("*SpatialOffsetID",TEXT(INDEX(RelatedFeatures[Offset Number],$A2293),"0000"))),"}")))</f>
        <v>#REF!</v>
      </c>
      <c r="P2293" t="e">
        <f>IF(INDEX(Methods[Method Type],$A2293)="","",
CONCATENATE("  - &amp;MethodID",TEXT($A2293,"0000"),
" {","MethodTypeCV:  ",CHAR(34),INDEX(Methods[Method Type],$A2293),CHAR(34),
", MethodCode:  ",CHAR(34),INDEX(Methods[Method Code],$A2293),CHAR(34),
", MethodName:  ",CHAR(34),INDEX(Methods[Method Name],$A2293),CHAR(34),
", MethodDescription:  ",CHAR(34),INDEX(Methods[Method Description],$A2293),CHAR(34),
", MethodLink:  ",CHAR(34),INDEX(Methods[Method Link],$A2293),CHAR(34),
", OrganizationID: *OrganizationID",TEXT(MATCH(INDEX(Methods[Organization Name],$A2293),Organizations[Organization Name],0),"0000"),"}"))</f>
        <v>#REF!</v>
      </c>
      <c r="Q2293" t="e">
        <f>IF(INDEX(Variables[Variable Type],$A2293)="","",
CONCATENATE("  - &amp;VariableID",TEXT($A2293,"0000"),
" {","VariableTypeCV:  ",CHAR(34),INDEX(Variables[Variable Type],$A2293),CHAR(34),
", VariableCode:  ",CHAR(34),INDEX(Variables[Variable Code],$A2293),CHAR(34),
", VariableNameCV:  ",CHAR(34),INDEX(Variables[Variable Name],$A2293),CHAR(34),
", VariableDefinition:  ",CHAR(34),INDEX(Variables[Variable Definition],$A2293),CHAR(34),
", SpecciationCV:  ",CHAR(34),INDEX(Variables[Speciation],$A2293),CHAR(34),
", NoDataValue:  ",CHAR(34),INDEX(Variables[No Data Value],$A2293),CHAR(34),"}"))</f>
        <v>#REF!</v>
      </c>
    </row>
    <row r="2294" spans="1:17" x14ac:dyDescent="0.25">
      <c r="A2294">
        <v>2291</v>
      </c>
      <c r="D2294" t="e">
        <f>IF(INDEX(People[First Name],$A2294)="","",
CONCATENATE("  - &amp;PersonID",TEXT($A2294,"0000"),
" {","PersonFirstName:  ",CHAR(34),INDEX(People[First Name],$A2294),CHAR(34),
", PersonMiddleName:  ",CHAR(34),INDEX(People[Middle Name],$A2294),CHAR(34),
", PersonLastName:  ",CHAR(34),INDEX(People[Last Name],$A2294),CHAR(34),"}"))</f>
        <v>#REF!</v>
      </c>
      <c r="E2294" t="e">
        <f>IF(INDEX(Organizations[Organization Type '[CV']],$A2294)="","",
CONCATENATE("  - &amp;OrganizationID",TEXT($A2294,"0000"),
" {","OrganizationTypeCV:  ",CHAR(34),INDEX(Organizations[Organization Type '[CV']],$A2294),CHAR(34),
", OrganizationCode:  ",CHAR(34),INDEX(Organizations[Organization Code],$A2294),CHAR(34),
", OrganizationName:  ",CHAR(34),INDEX(Organizations[Organization Name],$A2294),CHAR(34),
", OrganizationDescription:  ",CHAR(34),INDEX(Organizations[Organization Description],$A2294),CHAR(34),
", OrganizationLink:  ",CHAR(34),INDEX(Organizations[Organization Link],$A2294),CHAR(34),"}"))</f>
        <v>#REF!</v>
      </c>
      <c r="F2294" t="e">
        <f>IF(INDEX(People[First Name],$A2294)="","",
CONCATENATE("  - &amp;AffiliationID",TEXT($A2294,"0000"),
" {PersonID: *PersonID",TEXT($A2294,"0000"),
", OrganizationID: *OrganizationID",TEXT(MATCH(INDEX(People[Organization Name],$A2294),Organizations[Organization Name],0),"0000"),
", IsPrimaryOrganizationContact: , AffiliationStartDate: , AffiliationEndDate: , PrimaryPhone: ",
", PrimaryEmail: ",CHAR(34),INDEX(People[Primary Email],$A2294),CHAR(34),
", PrimaryAddress: ",CHAR(34),INDEX(People[Primary Address],$A2294),CHAR(34),
", PersonLink: }"))</f>
        <v>#REF!</v>
      </c>
      <c r="H2294" t="e">
        <f>IF(COUNTA(CitationInformation)=0,"",IF(INDEX(AuthorList[Author Name],$A2294)="","",
CONCATENATE("  - &amp;AuthorListID",TEXT($A2294,"0000"),
"  {CitationID: *CitationID0001",
", PersonID: *PersonID",TEXT(MATCH(INDEX(AuthorList[Author Name],$A2294),People[Full Name],0),"0000"),
", AuthorOrder: ",INDEX(AuthorList[Author Number],$A2294),"}")))</f>
        <v>#REF!</v>
      </c>
      <c r="K2294" t="e">
        <f>IF(INDEX(SamplingFeatures[Feature Code],$A2294)="","",
CONCATENATE("  - &amp;SamplingFeatureID",TEXT($A2294,"0000"),
" {","SamplingFeatureUUID:  ",CHAR(34),INDEX(SamplingFeatures[Sampling Feature UUID],$A2294),CHAR(34),
", SamplingFeatureTypeCV:  ",CHAR(34),INDEX(SamplingFeatures[Sampling Feature Type],$A2294),CHAR(34),
", SamplingFeatureCode:  ",CHAR(34),INDEX(SamplingFeatures[Feature Code],$A2294),CHAR(34),
", SamplingFeatureName:  ",CHAR(34),INDEX(SamplingFeatures[Feature Name],$A2294),CHAR(34),
", SamplingFeatureDescription:  ",CHAR(34),INDEX(SamplingFeatures[Feature Description],$A2294),CHAR(34),
", SamplingFeatureGeotypeCV:  ",CHAR(34),INDEX(SamplingFeatures[Feature Geo Type],$A2294),CHAR(34),
", FeatureGeometry:  ",CHAR(34),INDEX(SamplingFeatures[Feature Geometry],$A2294),CHAR(34),
", Elevation_m:  ",CHAR(34),INDEX(SamplingFeatures[Elevation_m],$A2294),CHAR(34),
", ElevationDatumCV:  ",CHAR(34),ElevationDatum,CHAR(34),"}"))</f>
        <v>#REF!</v>
      </c>
      <c r="L2294" t="e">
        <f>IF(INDEX(SamplingFeatures[Sampling Feature Type],$A2294)&lt;&gt;"Site","",
CONCATENATE("  - &amp;SiteID",TEXT(SUMPRODUCT(--($L$3:$L2293&lt;&gt;"")),"0000"),
" {","SamplingFeatureID:  *SamplingFeatureID",TEXT($A2294,"0000"),
", SiteTypeCV:  ",CHAR(34),INDEX(Sites[Site Type],$A2294),CHAR(34),
", Latitude:  ",INDEX(Sites[Latitude],$A2294),
", Longitude:  ",INDEX(Sites[Longitude],$A2294),
", SRSName:  ",CHAR(34),LatLonDatum,CHAR(34),"}"))</f>
        <v>#REF!</v>
      </c>
      <c r="M2294" t="e">
        <f>IF(INDEX(SamplingFeatures[Sampling Feature Type],$A2294)&lt;&gt;"Specimen","",
CONCATENATE("  - &amp;SpecimenID",TEXT(SUMPRODUCT(--($M$3:$M2293&lt;&gt;"")),"0000"),
" {","SamplingFeatureID:  *SamplingFeatureID",TEXT($A2294,"0000"),
", SpecimenTypeCV:  ",CHAR(34),INDEX(Specimens[Specimen Type],$A2294),CHAR(34),
", SpecimenMediumCV:  ",INDEX(Specimens[Specimen Medium],$A2294),
", IsFieldSpecimen:  ",CHAR(34),INDEX(Specimens[Is Field Specimen?],$A2294),CHAR(34),"}"))</f>
        <v>#REF!</v>
      </c>
      <c r="N2294" t="e">
        <f>IF(COUNTA(SpatialOffsets[])=0,"", IF(INDEX(SpatialOffsets[Spatial Offset Type],$A2294)="","",
CONCATENATE("  - &amp;SpatialOffsetID",TEXT($A2294,"0000"),
" {","SpatialOffsetTypeCV:  ",CHAR(34),INDEX(SpatialOffsets[Spatial Offset Type],$A2294),CHAR(34),
", Offset1Value:  ",INDEX(SpatialOffsets[Offset 1 Value],$A2294),
", Offset1UnitID:  ",CHAR(34),INDEX(SpatialOffsets[Offset 1 Unit],$A2294),CHAR(34),
", Offset2Value:  ",INDEX(SpatialOffsets[Offset 2 Value],$A2294),
", Offset2UnitID:  ",CHAR(34),INDEX(SpatialOffsets[Offset 2 Unit],$A2294),CHAR(34),
", Offset3Value:  ",INDEX(SpatialOffsets[Offset 3 Value],$A2294),
", Offset3UnitID:  ",CHAR(34),INDEX(SpatialOffsets[Offset 3 Unit],$A2294),CHAR(34),,"}")))</f>
        <v>#REF!</v>
      </c>
      <c r="O2294" t="e">
        <f>IF(COUNTA(RelatedFeatures[])=0,"", IF(INDEX(RelatedFeatures[First Sampling Feature Code],$A2294)="","",
CONCATENATE("  - &amp;RelationID",TEXT($A2294,"0000"),
" {","SamplingFeatureID:  *SamplingFeatureID",TEXT(MATCH(INDEX(RelatedFeatures[First Sampling Feature Code],$A2294),SamplingFeatures[Feature Code],0),"0000"),
", RelationshipTypeCV:  ",CHAR(34),INDEX(RelatedFeatures[Relationship Type],$A2294),CHAR(34),
", RelatedFeatureID: *SamplingFeatureID",TEXT(MATCH(INDEX(RelatedFeatures[Second Sampling Feature Code],$A2294),SamplingFeatures[Feature Code],0),"0000"),
", SpatialOffsetID:  ",IF(INDEX(RelatedFeatures[Offset Number],$A2294)="","",CONCATENATE("*SpatialOffsetID",TEXT(INDEX(RelatedFeatures[Offset Number],$A2294),"0000"))),"}")))</f>
        <v>#REF!</v>
      </c>
      <c r="P2294" t="e">
        <f>IF(INDEX(Methods[Method Type],$A2294)="","",
CONCATENATE("  - &amp;MethodID",TEXT($A2294,"0000"),
" {","MethodTypeCV:  ",CHAR(34),INDEX(Methods[Method Type],$A2294),CHAR(34),
", MethodCode:  ",CHAR(34),INDEX(Methods[Method Code],$A2294),CHAR(34),
", MethodName:  ",CHAR(34),INDEX(Methods[Method Name],$A2294),CHAR(34),
", MethodDescription:  ",CHAR(34),INDEX(Methods[Method Description],$A2294),CHAR(34),
", MethodLink:  ",CHAR(34),INDEX(Methods[Method Link],$A2294),CHAR(34),
", OrganizationID: *OrganizationID",TEXT(MATCH(INDEX(Methods[Organization Name],$A2294),Organizations[Organization Name],0),"0000"),"}"))</f>
        <v>#REF!</v>
      </c>
      <c r="Q2294" t="e">
        <f>IF(INDEX(Variables[Variable Type],$A2294)="","",
CONCATENATE("  - &amp;VariableID",TEXT($A2294,"0000"),
" {","VariableTypeCV:  ",CHAR(34),INDEX(Variables[Variable Type],$A2294),CHAR(34),
", VariableCode:  ",CHAR(34),INDEX(Variables[Variable Code],$A2294),CHAR(34),
", VariableNameCV:  ",CHAR(34),INDEX(Variables[Variable Name],$A2294),CHAR(34),
", VariableDefinition:  ",CHAR(34),INDEX(Variables[Variable Definition],$A2294),CHAR(34),
", SpecciationCV:  ",CHAR(34),INDEX(Variables[Speciation],$A2294),CHAR(34),
", NoDataValue:  ",CHAR(34),INDEX(Variables[No Data Value],$A2294),CHAR(34),"}"))</f>
        <v>#REF!</v>
      </c>
    </row>
    <row r="2295" spans="1:17" x14ac:dyDescent="0.25">
      <c r="A2295">
        <v>2292</v>
      </c>
      <c r="D2295" t="e">
        <f>IF(INDEX(People[First Name],$A2295)="","",
CONCATENATE("  - &amp;PersonID",TEXT($A2295,"0000"),
" {","PersonFirstName:  ",CHAR(34),INDEX(People[First Name],$A2295),CHAR(34),
", PersonMiddleName:  ",CHAR(34),INDEX(People[Middle Name],$A2295),CHAR(34),
", PersonLastName:  ",CHAR(34),INDEX(People[Last Name],$A2295),CHAR(34),"}"))</f>
        <v>#REF!</v>
      </c>
      <c r="E2295" t="e">
        <f>IF(INDEX(Organizations[Organization Type '[CV']],$A2295)="","",
CONCATENATE("  - &amp;OrganizationID",TEXT($A2295,"0000"),
" {","OrganizationTypeCV:  ",CHAR(34),INDEX(Organizations[Organization Type '[CV']],$A2295),CHAR(34),
", OrganizationCode:  ",CHAR(34),INDEX(Organizations[Organization Code],$A2295),CHAR(34),
", OrganizationName:  ",CHAR(34),INDEX(Organizations[Organization Name],$A2295),CHAR(34),
", OrganizationDescription:  ",CHAR(34),INDEX(Organizations[Organization Description],$A2295),CHAR(34),
", OrganizationLink:  ",CHAR(34),INDEX(Organizations[Organization Link],$A2295),CHAR(34),"}"))</f>
        <v>#REF!</v>
      </c>
      <c r="F2295" t="e">
        <f>IF(INDEX(People[First Name],$A2295)="","",
CONCATENATE("  - &amp;AffiliationID",TEXT($A2295,"0000"),
" {PersonID: *PersonID",TEXT($A2295,"0000"),
", OrganizationID: *OrganizationID",TEXT(MATCH(INDEX(People[Organization Name],$A2295),Organizations[Organization Name],0),"0000"),
", IsPrimaryOrganizationContact: , AffiliationStartDate: , AffiliationEndDate: , PrimaryPhone: ",
", PrimaryEmail: ",CHAR(34),INDEX(People[Primary Email],$A2295),CHAR(34),
", PrimaryAddress: ",CHAR(34),INDEX(People[Primary Address],$A2295),CHAR(34),
", PersonLink: }"))</f>
        <v>#REF!</v>
      </c>
      <c r="H2295" t="e">
        <f>IF(COUNTA(CitationInformation)=0,"",IF(INDEX(AuthorList[Author Name],$A2295)="","",
CONCATENATE("  - &amp;AuthorListID",TEXT($A2295,"0000"),
"  {CitationID: *CitationID0001",
", PersonID: *PersonID",TEXT(MATCH(INDEX(AuthorList[Author Name],$A2295),People[Full Name],0),"0000"),
", AuthorOrder: ",INDEX(AuthorList[Author Number],$A2295),"}")))</f>
        <v>#REF!</v>
      </c>
      <c r="K2295" t="e">
        <f>IF(INDEX(SamplingFeatures[Feature Code],$A2295)="","",
CONCATENATE("  - &amp;SamplingFeatureID",TEXT($A2295,"0000"),
" {","SamplingFeatureUUID:  ",CHAR(34),INDEX(SamplingFeatures[Sampling Feature UUID],$A2295),CHAR(34),
", SamplingFeatureTypeCV:  ",CHAR(34),INDEX(SamplingFeatures[Sampling Feature Type],$A2295),CHAR(34),
", SamplingFeatureCode:  ",CHAR(34),INDEX(SamplingFeatures[Feature Code],$A2295),CHAR(34),
", SamplingFeatureName:  ",CHAR(34),INDEX(SamplingFeatures[Feature Name],$A2295),CHAR(34),
", SamplingFeatureDescription:  ",CHAR(34),INDEX(SamplingFeatures[Feature Description],$A2295),CHAR(34),
", SamplingFeatureGeotypeCV:  ",CHAR(34),INDEX(SamplingFeatures[Feature Geo Type],$A2295),CHAR(34),
", FeatureGeometry:  ",CHAR(34),INDEX(SamplingFeatures[Feature Geometry],$A2295),CHAR(34),
", Elevation_m:  ",CHAR(34),INDEX(SamplingFeatures[Elevation_m],$A2295),CHAR(34),
", ElevationDatumCV:  ",CHAR(34),ElevationDatum,CHAR(34),"}"))</f>
        <v>#REF!</v>
      </c>
      <c r="L2295" t="e">
        <f>IF(INDEX(SamplingFeatures[Sampling Feature Type],$A2295)&lt;&gt;"Site","",
CONCATENATE("  - &amp;SiteID",TEXT(SUMPRODUCT(--($L$3:$L2294&lt;&gt;"")),"0000"),
" {","SamplingFeatureID:  *SamplingFeatureID",TEXT($A2295,"0000"),
", SiteTypeCV:  ",CHAR(34),INDEX(Sites[Site Type],$A2295),CHAR(34),
", Latitude:  ",INDEX(Sites[Latitude],$A2295),
", Longitude:  ",INDEX(Sites[Longitude],$A2295),
", SRSName:  ",CHAR(34),LatLonDatum,CHAR(34),"}"))</f>
        <v>#REF!</v>
      </c>
      <c r="M2295" t="e">
        <f>IF(INDEX(SamplingFeatures[Sampling Feature Type],$A2295)&lt;&gt;"Specimen","",
CONCATENATE("  - &amp;SpecimenID",TEXT(SUMPRODUCT(--($M$3:$M2294&lt;&gt;"")),"0000"),
" {","SamplingFeatureID:  *SamplingFeatureID",TEXT($A2295,"0000"),
", SpecimenTypeCV:  ",CHAR(34),INDEX(Specimens[Specimen Type],$A2295),CHAR(34),
", SpecimenMediumCV:  ",INDEX(Specimens[Specimen Medium],$A2295),
", IsFieldSpecimen:  ",CHAR(34),INDEX(Specimens[Is Field Specimen?],$A2295),CHAR(34),"}"))</f>
        <v>#REF!</v>
      </c>
      <c r="N2295" t="e">
        <f>IF(COUNTA(SpatialOffsets[])=0,"", IF(INDEX(SpatialOffsets[Spatial Offset Type],$A2295)="","",
CONCATENATE("  - &amp;SpatialOffsetID",TEXT($A2295,"0000"),
" {","SpatialOffsetTypeCV:  ",CHAR(34),INDEX(SpatialOffsets[Spatial Offset Type],$A2295),CHAR(34),
", Offset1Value:  ",INDEX(SpatialOffsets[Offset 1 Value],$A2295),
", Offset1UnitID:  ",CHAR(34),INDEX(SpatialOffsets[Offset 1 Unit],$A2295),CHAR(34),
", Offset2Value:  ",INDEX(SpatialOffsets[Offset 2 Value],$A2295),
", Offset2UnitID:  ",CHAR(34),INDEX(SpatialOffsets[Offset 2 Unit],$A2295),CHAR(34),
", Offset3Value:  ",INDEX(SpatialOffsets[Offset 3 Value],$A2295),
", Offset3UnitID:  ",CHAR(34),INDEX(SpatialOffsets[Offset 3 Unit],$A2295),CHAR(34),,"}")))</f>
        <v>#REF!</v>
      </c>
      <c r="O2295" t="e">
        <f>IF(COUNTA(RelatedFeatures[])=0,"", IF(INDEX(RelatedFeatures[First Sampling Feature Code],$A2295)="","",
CONCATENATE("  - &amp;RelationID",TEXT($A2295,"0000"),
" {","SamplingFeatureID:  *SamplingFeatureID",TEXT(MATCH(INDEX(RelatedFeatures[First Sampling Feature Code],$A2295),SamplingFeatures[Feature Code],0),"0000"),
", RelationshipTypeCV:  ",CHAR(34),INDEX(RelatedFeatures[Relationship Type],$A2295),CHAR(34),
", RelatedFeatureID: *SamplingFeatureID",TEXT(MATCH(INDEX(RelatedFeatures[Second Sampling Feature Code],$A2295),SamplingFeatures[Feature Code],0),"0000"),
", SpatialOffsetID:  ",IF(INDEX(RelatedFeatures[Offset Number],$A2295)="","",CONCATENATE("*SpatialOffsetID",TEXT(INDEX(RelatedFeatures[Offset Number],$A2295),"0000"))),"}")))</f>
        <v>#REF!</v>
      </c>
      <c r="P2295" t="e">
        <f>IF(INDEX(Methods[Method Type],$A2295)="","",
CONCATENATE("  - &amp;MethodID",TEXT($A2295,"0000"),
" {","MethodTypeCV:  ",CHAR(34),INDEX(Methods[Method Type],$A2295),CHAR(34),
", MethodCode:  ",CHAR(34),INDEX(Methods[Method Code],$A2295),CHAR(34),
", MethodName:  ",CHAR(34),INDEX(Methods[Method Name],$A2295),CHAR(34),
", MethodDescription:  ",CHAR(34),INDEX(Methods[Method Description],$A2295),CHAR(34),
", MethodLink:  ",CHAR(34),INDEX(Methods[Method Link],$A2295),CHAR(34),
", OrganizationID: *OrganizationID",TEXT(MATCH(INDEX(Methods[Organization Name],$A2295),Organizations[Organization Name],0),"0000"),"}"))</f>
        <v>#REF!</v>
      </c>
      <c r="Q2295" t="e">
        <f>IF(INDEX(Variables[Variable Type],$A2295)="","",
CONCATENATE("  - &amp;VariableID",TEXT($A2295,"0000"),
" {","VariableTypeCV:  ",CHAR(34),INDEX(Variables[Variable Type],$A2295),CHAR(34),
", VariableCode:  ",CHAR(34),INDEX(Variables[Variable Code],$A2295),CHAR(34),
", VariableNameCV:  ",CHAR(34),INDEX(Variables[Variable Name],$A2295),CHAR(34),
", VariableDefinition:  ",CHAR(34),INDEX(Variables[Variable Definition],$A2295),CHAR(34),
", SpecciationCV:  ",CHAR(34),INDEX(Variables[Speciation],$A2295),CHAR(34),
", NoDataValue:  ",CHAR(34),INDEX(Variables[No Data Value],$A2295),CHAR(34),"}"))</f>
        <v>#REF!</v>
      </c>
    </row>
    <row r="2296" spans="1:17" x14ac:dyDescent="0.25">
      <c r="A2296">
        <v>2293</v>
      </c>
      <c r="D2296" t="e">
        <f>IF(INDEX(People[First Name],$A2296)="","",
CONCATENATE("  - &amp;PersonID",TEXT($A2296,"0000"),
" {","PersonFirstName:  ",CHAR(34),INDEX(People[First Name],$A2296),CHAR(34),
", PersonMiddleName:  ",CHAR(34),INDEX(People[Middle Name],$A2296),CHAR(34),
", PersonLastName:  ",CHAR(34),INDEX(People[Last Name],$A2296),CHAR(34),"}"))</f>
        <v>#REF!</v>
      </c>
      <c r="E2296" t="e">
        <f>IF(INDEX(Organizations[Organization Type '[CV']],$A2296)="","",
CONCATENATE("  - &amp;OrganizationID",TEXT($A2296,"0000"),
" {","OrganizationTypeCV:  ",CHAR(34),INDEX(Organizations[Organization Type '[CV']],$A2296),CHAR(34),
", OrganizationCode:  ",CHAR(34),INDEX(Organizations[Organization Code],$A2296),CHAR(34),
", OrganizationName:  ",CHAR(34),INDEX(Organizations[Organization Name],$A2296),CHAR(34),
", OrganizationDescription:  ",CHAR(34),INDEX(Organizations[Organization Description],$A2296),CHAR(34),
", OrganizationLink:  ",CHAR(34),INDEX(Organizations[Organization Link],$A2296),CHAR(34),"}"))</f>
        <v>#REF!</v>
      </c>
      <c r="F2296" t="e">
        <f>IF(INDEX(People[First Name],$A2296)="","",
CONCATENATE("  - &amp;AffiliationID",TEXT($A2296,"0000"),
" {PersonID: *PersonID",TEXT($A2296,"0000"),
", OrganizationID: *OrganizationID",TEXT(MATCH(INDEX(People[Organization Name],$A2296),Organizations[Organization Name],0),"0000"),
", IsPrimaryOrganizationContact: , AffiliationStartDate: , AffiliationEndDate: , PrimaryPhone: ",
", PrimaryEmail: ",CHAR(34),INDEX(People[Primary Email],$A2296),CHAR(34),
", PrimaryAddress: ",CHAR(34),INDEX(People[Primary Address],$A2296),CHAR(34),
", PersonLink: }"))</f>
        <v>#REF!</v>
      </c>
      <c r="H2296" t="e">
        <f>IF(COUNTA(CitationInformation)=0,"",IF(INDEX(AuthorList[Author Name],$A2296)="","",
CONCATENATE("  - &amp;AuthorListID",TEXT($A2296,"0000"),
"  {CitationID: *CitationID0001",
", PersonID: *PersonID",TEXT(MATCH(INDEX(AuthorList[Author Name],$A2296),People[Full Name],0),"0000"),
", AuthorOrder: ",INDEX(AuthorList[Author Number],$A2296),"}")))</f>
        <v>#REF!</v>
      </c>
      <c r="K2296" t="e">
        <f>IF(INDEX(SamplingFeatures[Feature Code],$A2296)="","",
CONCATENATE("  - &amp;SamplingFeatureID",TEXT($A2296,"0000"),
" {","SamplingFeatureUUID:  ",CHAR(34),INDEX(SamplingFeatures[Sampling Feature UUID],$A2296),CHAR(34),
", SamplingFeatureTypeCV:  ",CHAR(34),INDEX(SamplingFeatures[Sampling Feature Type],$A2296),CHAR(34),
", SamplingFeatureCode:  ",CHAR(34),INDEX(SamplingFeatures[Feature Code],$A2296),CHAR(34),
", SamplingFeatureName:  ",CHAR(34),INDEX(SamplingFeatures[Feature Name],$A2296),CHAR(34),
", SamplingFeatureDescription:  ",CHAR(34),INDEX(SamplingFeatures[Feature Description],$A2296),CHAR(34),
", SamplingFeatureGeotypeCV:  ",CHAR(34),INDEX(SamplingFeatures[Feature Geo Type],$A2296),CHAR(34),
", FeatureGeometry:  ",CHAR(34),INDEX(SamplingFeatures[Feature Geometry],$A2296),CHAR(34),
", Elevation_m:  ",CHAR(34),INDEX(SamplingFeatures[Elevation_m],$A2296),CHAR(34),
", ElevationDatumCV:  ",CHAR(34),ElevationDatum,CHAR(34),"}"))</f>
        <v>#REF!</v>
      </c>
      <c r="L2296" t="e">
        <f>IF(INDEX(SamplingFeatures[Sampling Feature Type],$A2296)&lt;&gt;"Site","",
CONCATENATE("  - &amp;SiteID",TEXT(SUMPRODUCT(--($L$3:$L2295&lt;&gt;"")),"0000"),
" {","SamplingFeatureID:  *SamplingFeatureID",TEXT($A2296,"0000"),
", SiteTypeCV:  ",CHAR(34),INDEX(Sites[Site Type],$A2296),CHAR(34),
", Latitude:  ",INDEX(Sites[Latitude],$A2296),
", Longitude:  ",INDEX(Sites[Longitude],$A2296),
", SRSName:  ",CHAR(34),LatLonDatum,CHAR(34),"}"))</f>
        <v>#REF!</v>
      </c>
      <c r="M2296" t="e">
        <f>IF(INDEX(SamplingFeatures[Sampling Feature Type],$A2296)&lt;&gt;"Specimen","",
CONCATENATE("  - &amp;SpecimenID",TEXT(SUMPRODUCT(--($M$3:$M2295&lt;&gt;"")),"0000"),
" {","SamplingFeatureID:  *SamplingFeatureID",TEXT($A2296,"0000"),
", SpecimenTypeCV:  ",CHAR(34),INDEX(Specimens[Specimen Type],$A2296),CHAR(34),
", SpecimenMediumCV:  ",INDEX(Specimens[Specimen Medium],$A2296),
", IsFieldSpecimen:  ",CHAR(34),INDEX(Specimens[Is Field Specimen?],$A2296),CHAR(34),"}"))</f>
        <v>#REF!</v>
      </c>
      <c r="N2296" t="e">
        <f>IF(COUNTA(SpatialOffsets[])=0,"", IF(INDEX(SpatialOffsets[Spatial Offset Type],$A2296)="","",
CONCATENATE("  - &amp;SpatialOffsetID",TEXT($A2296,"0000"),
" {","SpatialOffsetTypeCV:  ",CHAR(34),INDEX(SpatialOffsets[Spatial Offset Type],$A2296),CHAR(34),
", Offset1Value:  ",INDEX(SpatialOffsets[Offset 1 Value],$A2296),
", Offset1UnitID:  ",CHAR(34),INDEX(SpatialOffsets[Offset 1 Unit],$A2296),CHAR(34),
", Offset2Value:  ",INDEX(SpatialOffsets[Offset 2 Value],$A2296),
", Offset2UnitID:  ",CHAR(34),INDEX(SpatialOffsets[Offset 2 Unit],$A2296),CHAR(34),
", Offset3Value:  ",INDEX(SpatialOffsets[Offset 3 Value],$A2296),
", Offset3UnitID:  ",CHAR(34),INDEX(SpatialOffsets[Offset 3 Unit],$A2296),CHAR(34),,"}")))</f>
        <v>#REF!</v>
      </c>
      <c r="O2296" t="e">
        <f>IF(COUNTA(RelatedFeatures[])=0,"", IF(INDEX(RelatedFeatures[First Sampling Feature Code],$A2296)="","",
CONCATENATE("  - &amp;RelationID",TEXT($A2296,"0000"),
" {","SamplingFeatureID:  *SamplingFeatureID",TEXT(MATCH(INDEX(RelatedFeatures[First Sampling Feature Code],$A2296),SamplingFeatures[Feature Code],0),"0000"),
", RelationshipTypeCV:  ",CHAR(34),INDEX(RelatedFeatures[Relationship Type],$A2296),CHAR(34),
", RelatedFeatureID: *SamplingFeatureID",TEXT(MATCH(INDEX(RelatedFeatures[Second Sampling Feature Code],$A2296),SamplingFeatures[Feature Code],0),"0000"),
", SpatialOffsetID:  ",IF(INDEX(RelatedFeatures[Offset Number],$A2296)="","",CONCATENATE("*SpatialOffsetID",TEXT(INDEX(RelatedFeatures[Offset Number],$A2296),"0000"))),"}")))</f>
        <v>#REF!</v>
      </c>
      <c r="P2296" t="e">
        <f>IF(INDEX(Methods[Method Type],$A2296)="","",
CONCATENATE("  - &amp;MethodID",TEXT($A2296,"0000"),
" {","MethodTypeCV:  ",CHAR(34),INDEX(Methods[Method Type],$A2296),CHAR(34),
", MethodCode:  ",CHAR(34),INDEX(Methods[Method Code],$A2296),CHAR(34),
", MethodName:  ",CHAR(34),INDEX(Methods[Method Name],$A2296),CHAR(34),
", MethodDescription:  ",CHAR(34),INDEX(Methods[Method Description],$A2296),CHAR(34),
", MethodLink:  ",CHAR(34),INDEX(Methods[Method Link],$A2296),CHAR(34),
", OrganizationID: *OrganizationID",TEXT(MATCH(INDEX(Methods[Organization Name],$A2296),Organizations[Organization Name],0),"0000"),"}"))</f>
        <v>#REF!</v>
      </c>
      <c r="Q2296" t="e">
        <f>IF(INDEX(Variables[Variable Type],$A2296)="","",
CONCATENATE("  - &amp;VariableID",TEXT($A2296,"0000"),
" {","VariableTypeCV:  ",CHAR(34),INDEX(Variables[Variable Type],$A2296),CHAR(34),
", VariableCode:  ",CHAR(34),INDEX(Variables[Variable Code],$A2296),CHAR(34),
", VariableNameCV:  ",CHAR(34),INDEX(Variables[Variable Name],$A2296),CHAR(34),
", VariableDefinition:  ",CHAR(34),INDEX(Variables[Variable Definition],$A2296),CHAR(34),
", SpecciationCV:  ",CHAR(34),INDEX(Variables[Speciation],$A2296),CHAR(34),
", NoDataValue:  ",CHAR(34),INDEX(Variables[No Data Value],$A2296),CHAR(34),"}"))</f>
        <v>#REF!</v>
      </c>
    </row>
    <row r="2297" spans="1:17" x14ac:dyDescent="0.25">
      <c r="A2297">
        <v>2294</v>
      </c>
      <c r="D2297" t="e">
        <f>IF(INDEX(People[First Name],$A2297)="","",
CONCATENATE("  - &amp;PersonID",TEXT($A2297,"0000"),
" {","PersonFirstName:  ",CHAR(34),INDEX(People[First Name],$A2297),CHAR(34),
", PersonMiddleName:  ",CHAR(34),INDEX(People[Middle Name],$A2297),CHAR(34),
", PersonLastName:  ",CHAR(34),INDEX(People[Last Name],$A2297),CHAR(34),"}"))</f>
        <v>#REF!</v>
      </c>
      <c r="E2297" t="e">
        <f>IF(INDEX(Organizations[Organization Type '[CV']],$A2297)="","",
CONCATENATE("  - &amp;OrganizationID",TEXT($A2297,"0000"),
" {","OrganizationTypeCV:  ",CHAR(34),INDEX(Organizations[Organization Type '[CV']],$A2297),CHAR(34),
", OrganizationCode:  ",CHAR(34),INDEX(Organizations[Organization Code],$A2297),CHAR(34),
", OrganizationName:  ",CHAR(34),INDEX(Organizations[Organization Name],$A2297),CHAR(34),
", OrganizationDescription:  ",CHAR(34),INDEX(Organizations[Organization Description],$A2297),CHAR(34),
", OrganizationLink:  ",CHAR(34),INDEX(Organizations[Organization Link],$A2297),CHAR(34),"}"))</f>
        <v>#REF!</v>
      </c>
      <c r="F2297" t="e">
        <f>IF(INDEX(People[First Name],$A2297)="","",
CONCATENATE("  - &amp;AffiliationID",TEXT($A2297,"0000"),
" {PersonID: *PersonID",TEXT($A2297,"0000"),
", OrganizationID: *OrganizationID",TEXT(MATCH(INDEX(People[Organization Name],$A2297),Organizations[Organization Name],0),"0000"),
", IsPrimaryOrganizationContact: , AffiliationStartDate: , AffiliationEndDate: , PrimaryPhone: ",
", PrimaryEmail: ",CHAR(34),INDEX(People[Primary Email],$A2297),CHAR(34),
", PrimaryAddress: ",CHAR(34),INDEX(People[Primary Address],$A2297),CHAR(34),
", PersonLink: }"))</f>
        <v>#REF!</v>
      </c>
      <c r="H2297" t="e">
        <f>IF(COUNTA(CitationInformation)=0,"",IF(INDEX(AuthorList[Author Name],$A2297)="","",
CONCATENATE("  - &amp;AuthorListID",TEXT($A2297,"0000"),
"  {CitationID: *CitationID0001",
", PersonID: *PersonID",TEXT(MATCH(INDEX(AuthorList[Author Name],$A2297),People[Full Name],0),"0000"),
", AuthorOrder: ",INDEX(AuthorList[Author Number],$A2297),"}")))</f>
        <v>#REF!</v>
      </c>
      <c r="K2297" t="e">
        <f>IF(INDEX(SamplingFeatures[Feature Code],$A2297)="","",
CONCATENATE("  - &amp;SamplingFeatureID",TEXT($A2297,"0000"),
" {","SamplingFeatureUUID:  ",CHAR(34),INDEX(SamplingFeatures[Sampling Feature UUID],$A2297),CHAR(34),
", SamplingFeatureTypeCV:  ",CHAR(34),INDEX(SamplingFeatures[Sampling Feature Type],$A2297),CHAR(34),
", SamplingFeatureCode:  ",CHAR(34),INDEX(SamplingFeatures[Feature Code],$A2297),CHAR(34),
", SamplingFeatureName:  ",CHAR(34),INDEX(SamplingFeatures[Feature Name],$A2297),CHAR(34),
", SamplingFeatureDescription:  ",CHAR(34),INDEX(SamplingFeatures[Feature Description],$A2297),CHAR(34),
", SamplingFeatureGeotypeCV:  ",CHAR(34),INDEX(SamplingFeatures[Feature Geo Type],$A2297),CHAR(34),
", FeatureGeometry:  ",CHAR(34),INDEX(SamplingFeatures[Feature Geometry],$A2297),CHAR(34),
", Elevation_m:  ",CHAR(34),INDEX(SamplingFeatures[Elevation_m],$A2297),CHAR(34),
", ElevationDatumCV:  ",CHAR(34),ElevationDatum,CHAR(34),"}"))</f>
        <v>#REF!</v>
      </c>
      <c r="L2297" t="e">
        <f>IF(INDEX(SamplingFeatures[Sampling Feature Type],$A2297)&lt;&gt;"Site","",
CONCATENATE("  - &amp;SiteID",TEXT(SUMPRODUCT(--($L$3:$L2296&lt;&gt;"")),"0000"),
" {","SamplingFeatureID:  *SamplingFeatureID",TEXT($A2297,"0000"),
", SiteTypeCV:  ",CHAR(34),INDEX(Sites[Site Type],$A2297),CHAR(34),
", Latitude:  ",INDEX(Sites[Latitude],$A2297),
", Longitude:  ",INDEX(Sites[Longitude],$A2297),
", SRSName:  ",CHAR(34),LatLonDatum,CHAR(34),"}"))</f>
        <v>#REF!</v>
      </c>
      <c r="M2297" t="e">
        <f>IF(INDEX(SamplingFeatures[Sampling Feature Type],$A2297)&lt;&gt;"Specimen","",
CONCATENATE("  - &amp;SpecimenID",TEXT(SUMPRODUCT(--($M$3:$M2296&lt;&gt;"")),"0000"),
" {","SamplingFeatureID:  *SamplingFeatureID",TEXT($A2297,"0000"),
", SpecimenTypeCV:  ",CHAR(34),INDEX(Specimens[Specimen Type],$A2297),CHAR(34),
", SpecimenMediumCV:  ",INDEX(Specimens[Specimen Medium],$A2297),
", IsFieldSpecimen:  ",CHAR(34),INDEX(Specimens[Is Field Specimen?],$A2297),CHAR(34),"}"))</f>
        <v>#REF!</v>
      </c>
      <c r="N2297" t="e">
        <f>IF(COUNTA(SpatialOffsets[])=0,"", IF(INDEX(SpatialOffsets[Spatial Offset Type],$A2297)="","",
CONCATENATE("  - &amp;SpatialOffsetID",TEXT($A2297,"0000"),
" {","SpatialOffsetTypeCV:  ",CHAR(34),INDEX(SpatialOffsets[Spatial Offset Type],$A2297),CHAR(34),
", Offset1Value:  ",INDEX(SpatialOffsets[Offset 1 Value],$A2297),
", Offset1UnitID:  ",CHAR(34),INDEX(SpatialOffsets[Offset 1 Unit],$A2297),CHAR(34),
", Offset2Value:  ",INDEX(SpatialOffsets[Offset 2 Value],$A2297),
", Offset2UnitID:  ",CHAR(34),INDEX(SpatialOffsets[Offset 2 Unit],$A2297),CHAR(34),
", Offset3Value:  ",INDEX(SpatialOffsets[Offset 3 Value],$A2297),
", Offset3UnitID:  ",CHAR(34),INDEX(SpatialOffsets[Offset 3 Unit],$A2297),CHAR(34),,"}")))</f>
        <v>#REF!</v>
      </c>
      <c r="O2297" t="e">
        <f>IF(COUNTA(RelatedFeatures[])=0,"", IF(INDEX(RelatedFeatures[First Sampling Feature Code],$A2297)="","",
CONCATENATE("  - &amp;RelationID",TEXT($A2297,"0000"),
" {","SamplingFeatureID:  *SamplingFeatureID",TEXT(MATCH(INDEX(RelatedFeatures[First Sampling Feature Code],$A2297),SamplingFeatures[Feature Code],0),"0000"),
", RelationshipTypeCV:  ",CHAR(34),INDEX(RelatedFeatures[Relationship Type],$A2297),CHAR(34),
", RelatedFeatureID: *SamplingFeatureID",TEXT(MATCH(INDEX(RelatedFeatures[Second Sampling Feature Code],$A2297),SamplingFeatures[Feature Code],0),"0000"),
", SpatialOffsetID:  ",IF(INDEX(RelatedFeatures[Offset Number],$A2297)="","",CONCATENATE("*SpatialOffsetID",TEXT(INDEX(RelatedFeatures[Offset Number],$A2297),"0000"))),"}")))</f>
        <v>#REF!</v>
      </c>
      <c r="P2297" t="e">
        <f>IF(INDEX(Methods[Method Type],$A2297)="","",
CONCATENATE("  - &amp;MethodID",TEXT($A2297,"0000"),
" {","MethodTypeCV:  ",CHAR(34),INDEX(Methods[Method Type],$A2297),CHAR(34),
", MethodCode:  ",CHAR(34),INDEX(Methods[Method Code],$A2297),CHAR(34),
", MethodName:  ",CHAR(34),INDEX(Methods[Method Name],$A2297),CHAR(34),
", MethodDescription:  ",CHAR(34),INDEX(Methods[Method Description],$A2297),CHAR(34),
", MethodLink:  ",CHAR(34),INDEX(Methods[Method Link],$A2297),CHAR(34),
", OrganizationID: *OrganizationID",TEXT(MATCH(INDEX(Methods[Organization Name],$A2297),Organizations[Organization Name],0),"0000"),"}"))</f>
        <v>#REF!</v>
      </c>
      <c r="Q2297" t="e">
        <f>IF(INDEX(Variables[Variable Type],$A2297)="","",
CONCATENATE("  - &amp;VariableID",TEXT($A2297,"0000"),
" {","VariableTypeCV:  ",CHAR(34),INDEX(Variables[Variable Type],$A2297),CHAR(34),
", VariableCode:  ",CHAR(34),INDEX(Variables[Variable Code],$A2297),CHAR(34),
", VariableNameCV:  ",CHAR(34),INDEX(Variables[Variable Name],$A2297),CHAR(34),
", VariableDefinition:  ",CHAR(34),INDEX(Variables[Variable Definition],$A2297),CHAR(34),
", SpecciationCV:  ",CHAR(34),INDEX(Variables[Speciation],$A2297),CHAR(34),
", NoDataValue:  ",CHAR(34),INDEX(Variables[No Data Value],$A2297),CHAR(34),"}"))</f>
        <v>#REF!</v>
      </c>
    </row>
    <row r="2298" spans="1:17" x14ac:dyDescent="0.25">
      <c r="A2298">
        <v>2295</v>
      </c>
      <c r="D2298" t="e">
        <f>IF(INDEX(People[First Name],$A2298)="","",
CONCATENATE("  - &amp;PersonID",TEXT($A2298,"0000"),
" {","PersonFirstName:  ",CHAR(34),INDEX(People[First Name],$A2298),CHAR(34),
", PersonMiddleName:  ",CHAR(34),INDEX(People[Middle Name],$A2298),CHAR(34),
", PersonLastName:  ",CHAR(34),INDEX(People[Last Name],$A2298),CHAR(34),"}"))</f>
        <v>#REF!</v>
      </c>
      <c r="E2298" t="e">
        <f>IF(INDEX(Organizations[Organization Type '[CV']],$A2298)="","",
CONCATENATE("  - &amp;OrganizationID",TEXT($A2298,"0000"),
" {","OrganizationTypeCV:  ",CHAR(34),INDEX(Organizations[Organization Type '[CV']],$A2298),CHAR(34),
", OrganizationCode:  ",CHAR(34),INDEX(Organizations[Organization Code],$A2298),CHAR(34),
", OrganizationName:  ",CHAR(34),INDEX(Organizations[Organization Name],$A2298),CHAR(34),
", OrganizationDescription:  ",CHAR(34),INDEX(Organizations[Organization Description],$A2298),CHAR(34),
", OrganizationLink:  ",CHAR(34),INDEX(Organizations[Organization Link],$A2298),CHAR(34),"}"))</f>
        <v>#REF!</v>
      </c>
      <c r="F2298" t="e">
        <f>IF(INDEX(People[First Name],$A2298)="","",
CONCATENATE("  - &amp;AffiliationID",TEXT($A2298,"0000"),
" {PersonID: *PersonID",TEXT($A2298,"0000"),
", OrganizationID: *OrganizationID",TEXT(MATCH(INDEX(People[Organization Name],$A2298),Organizations[Organization Name],0),"0000"),
", IsPrimaryOrganizationContact: , AffiliationStartDate: , AffiliationEndDate: , PrimaryPhone: ",
", PrimaryEmail: ",CHAR(34),INDEX(People[Primary Email],$A2298),CHAR(34),
", PrimaryAddress: ",CHAR(34),INDEX(People[Primary Address],$A2298),CHAR(34),
", PersonLink: }"))</f>
        <v>#REF!</v>
      </c>
      <c r="H2298" t="e">
        <f>IF(COUNTA(CitationInformation)=0,"",IF(INDEX(AuthorList[Author Name],$A2298)="","",
CONCATENATE("  - &amp;AuthorListID",TEXT($A2298,"0000"),
"  {CitationID: *CitationID0001",
", PersonID: *PersonID",TEXT(MATCH(INDEX(AuthorList[Author Name],$A2298),People[Full Name],0),"0000"),
", AuthorOrder: ",INDEX(AuthorList[Author Number],$A2298),"}")))</f>
        <v>#REF!</v>
      </c>
      <c r="K2298" t="e">
        <f>IF(INDEX(SamplingFeatures[Feature Code],$A2298)="","",
CONCATENATE("  - &amp;SamplingFeatureID",TEXT($A2298,"0000"),
" {","SamplingFeatureUUID:  ",CHAR(34),INDEX(SamplingFeatures[Sampling Feature UUID],$A2298),CHAR(34),
", SamplingFeatureTypeCV:  ",CHAR(34),INDEX(SamplingFeatures[Sampling Feature Type],$A2298),CHAR(34),
", SamplingFeatureCode:  ",CHAR(34),INDEX(SamplingFeatures[Feature Code],$A2298),CHAR(34),
", SamplingFeatureName:  ",CHAR(34),INDEX(SamplingFeatures[Feature Name],$A2298),CHAR(34),
", SamplingFeatureDescription:  ",CHAR(34),INDEX(SamplingFeatures[Feature Description],$A2298),CHAR(34),
", SamplingFeatureGeotypeCV:  ",CHAR(34),INDEX(SamplingFeatures[Feature Geo Type],$A2298),CHAR(34),
", FeatureGeometry:  ",CHAR(34),INDEX(SamplingFeatures[Feature Geometry],$A2298),CHAR(34),
", Elevation_m:  ",CHAR(34),INDEX(SamplingFeatures[Elevation_m],$A2298),CHAR(34),
", ElevationDatumCV:  ",CHAR(34),ElevationDatum,CHAR(34),"}"))</f>
        <v>#REF!</v>
      </c>
      <c r="L2298" t="e">
        <f>IF(INDEX(SamplingFeatures[Sampling Feature Type],$A2298)&lt;&gt;"Site","",
CONCATENATE("  - &amp;SiteID",TEXT(SUMPRODUCT(--($L$3:$L2297&lt;&gt;"")),"0000"),
" {","SamplingFeatureID:  *SamplingFeatureID",TEXT($A2298,"0000"),
", SiteTypeCV:  ",CHAR(34),INDEX(Sites[Site Type],$A2298),CHAR(34),
", Latitude:  ",INDEX(Sites[Latitude],$A2298),
", Longitude:  ",INDEX(Sites[Longitude],$A2298),
", SRSName:  ",CHAR(34),LatLonDatum,CHAR(34),"}"))</f>
        <v>#REF!</v>
      </c>
      <c r="M2298" t="e">
        <f>IF(INDEX(SamplingFeatures[Sampling Feature Type],$A2298)&lt;&gt;"Specimen","",
CONCATENATE("  - &amp;SpecimenID",TEXT(SUMPRODUCT(--($M$3:$M2297&lt;&gt;"")),"0000"),
" {","SamplingFeatureID:  *SamplingFeatureID",TEXT($A2298,"0000"),
", SpecimenTypeCV:  ",CHAR(34),INDEX(Specimens[Specimen Type],$A2298),CHAR(34),
", SpecimenMediumCV:  ",INDEX(Specimens[Specimen Medium],$A2298),
", IsFieldSpecimen:  ",CHAR(34),INDEX(Specimens[Is Field Specimen?],$A2298),CHAR(34),"}"))</f>
        <v>#REF!</v>
      </c>
      <c r="N2298" t="e">
        <f>IF(COUNTA(SpatialOffsets[])=0,"", IF(INDEX(SpatialOffsets[Spatial Offset Type],$A2298)="","",
CONCATENATE("  - &amp;SpatialOffsetID",TEXT($A2298,"0000"),
" {","SpatialOffsetTypeCV:  ",CHAR(34),INDEX(SpatialOffsets[Spatial Offset Type],$A2298),CHAR(34),
", Offset1Value:  ",INDEX(SpatialOffsets[Offset 1 Value],$A2298),
", Offset1UnitID:  ",CHAR(34),INDEX(SpatialOffsets[Offset 1 Unit],$A2298),CHAR(34),
", Offset2Value:  ",INDEX(SpatialOffsets[Offset 2 Value],$A2298),
", Offset2UnitID:  ",CHAR(34),INDEX(SpatialOffsets[Offset 2 Unit],$A2298),CHAR(34),
", Offset3Value:  ",INDEX(SpatialOffsets[Offset 3 Value],$A2298),
", Offset3UnitID:  ",CHAR(34),INDEX(SpatialOffsets[Offset 3 Unit],$A2298),CHAR(34),,"}")))</f>
        <v>#REF!</v>
      </c>
      <c r="O2298" t="e">
        <f>IF(COUNTA(RelatedFeatures[])=0,"", IF(INDEX(RelatedFeatures[First Sampling Feature Code],$A2298)="","",
CONCATENATE("  - &amp;RelationID",TEXT($A2298,"0000"),
" {","SamplingFeatureID:  *SamplingFeatureID",TEXT(MATCH(INDEX(RelatedFeatures[First Sampling Feature Code],$A2298),SamplingFeatures[Feature Code],0),"0000"),
", RelationshipTypeCV:  ",CHAR(34),INDEX(RelatedFeatures[Relationship Type],$A2298),CHAR(34),
", RelatedFeatureID: *SamplingFeatureID",TEXT(MATCH(INDEX(RelatedFeatures[Second Sampling Feature Code],$A2298),SamplingFeatures[Feature Code],0),"0000"),
", SpatialOffsetID:  ",IF(INDEX(RelatedFeatures[Offset Number],$A2298)="","",CONCATENATE("*SpatialOffsetID",TEXT(INDEX(RelatedFeatures[Offset Number],$A2298),"0000"))),"}")))</f>
        <v>#REF!</v>
      </c>
      <c r="P2298" t="e">
        <f>IF(INDEX(Methods[Method Type],$A2298)="","",
CONCATENATE("  - &amp;MethodID",TEXT($A2298,"0000"),
" {","MethodTypeCV:  ",CHAR(34),INDEX(Methods[Method Type],$A2298),CHAR(34),
", MethodCode:  ",CHAR(34),INDEX(Methods[Method Code],$A2298),CHAR(34),
", MethodName:  ",CHAR(34),INDEX(Methods[Method Name],$A2298),CHAR(34),
", MethodDescription:  ",CHAR(34),INDEX(Methods[Method Description],$A2298),CHAR(34),
", MethodLink:  ",CHAR(34),INDEX(Methods[Method Link],$A2298),CHAR(34),
", OrganizationID: *OrganizationID",TEXT(MATCH(INDEX(Methods[Organization Name],$A2298),Organizations[Organization Name],0),"0000"),"}"))</f>
        <v>#REF!</v>
      </c>
      <c r="Q2298" t="e">
        <f>IF(INDEX(Variables[Variable Type],$A2298)="","",
CONCATENATE("  - &amp;VariableID",TEXT($A2298,"0000"),
" {","VariableTypeCV:  ",CHAR(34),INDEX(Variables[Variable Type],$A2298),CHAR(34),
", VariableCode:  ",CHAR(34),INDEX(Variables[Variable Code],$A2298),CHAR(34),
", VariableNameCV:  ",CHAR(34),INDEX(Variables[Variable Name],$A2298),CHAR(34),
", VariableDefinition:  ",CHAR(34),INDEX(Variables[Variable Definition],$A2298),CHAR(34),
", SpecciationCV:  ",CHAR(34),INDEX(Variables[Speciation],$A2298),CHAR(34),
", NoDataValue:  ",CHAR(34),INDEX(Variables[No Data Value],$A2298),CHAR(34),"}"))</f>
        <v>#REF!</v>
      </c>
    </row>
    <row r="2299" spans="1:17" x14ac:dyDescent="0.25">
      <c r="A2299">
        <v>2296</v>
      </c>
      <c r="D2299" t="e">
        <f>IF(INDEX(People[First Name],$A2299)="","",
CONCATENATE("  - &amp;PersonID",TEXT($A2299,"0000"),
" {","PersonFirstName:  ",CHAR(34),INDEX(People[First Name],$A2299),CHAR(34),
", PersonMiddleName:  ",CHAR(34),INDEX(People[Middle Name],$A2299),CHAR(34),
", PersonLastName:  ",CHAR(34),INDEX(People[Last Name],$A2299),CHAR(34),"}"))</f>
        <v>#REF!</v>
      </c>
      <c r="E2299" t="e">
        <f>IF(INDEX(Organizations[Organization Type '[CV']],$A2299)="","",
CONCATENATE("  - &amp;OrganizationID",TEXT($A2299,"0000"),
" {","OrganizationTypeCV:  ",CHAR(34),INDEX(Organizations[Organization Type '[CV']],$A2299),CHAR(34),
", OrganizationCode:  ",CHAR(34),INDEX(Organizations[Organization Code],$A2299),CHAR(34),
", OrganizationName:  ",CHAR(34),INDEX(Organizations[Organization Name],$A2299),CHAR(34),
", OrganizationDescription:  ",CHAR(34),INDEX(Organizations[Organization Description],$A2299),CHAR(34),
", OrganizationLink:  ",CHAR(34),INDEX(Organizations[Organization Link],$A2299),CHAR(34),"}"))</f>
        <v>#REF!</v>
      </c>
      <c r="F2299" t="e">
        <f>IF(INDEX(People[First Name],$A2299)="","",
CONCATENATE("  - &amp;AffiliationID",TEXT($A2299,"0000"),
" {PersonID: *PersonID",TEXT($A2299,"0000"),
", OrganizationID: *OrganizationID",TEXT(MATCH(INDEX(People[Organization Name],$A2299),Organizations[Organization Name],0),"0000"),
", IsPrimaryOrganizationContact: , AffiliationStartDate: , AffiliationEndDate: , PrimaryPhone: ",
", PrimaryEmail: ",CHAR(34),INDEX(People[Primary Email],$A2299),CHAR(34),
", PrimaryAddress: ",CHAR(34),INDEX(People[Primary Address],$A2299),CHAR(34),
", PersonLink: }"))</f>
        <v>#REF!</v>
      </c>
      <c r="H2299" t="e">
        <f>IF(COUNTA(CitationInformation)=0,"",IF(INDEX(AuthorList[Author Name],$A2299)="","",
CONCATENATE("  - &amp;AuthorListID",TEXT($A2299,"0000"),
"  {CitationID: *CitationID0001",
", PersonID: *PersonID",TEXT(MATCH(INDEX(AuthorList[Author Name],$A2299),People[Full Name],0),"0000"),
", AuthorOrder: ",INDEX(AuthorList[Author Number],$A2299),"}")))</f>
        <v>#REF!</v>
      </c>
      <c r="K2299" t="e">
        <f>IF(INDEX(SamplingFeatures[Feature Code],$A2299)="","",
CONCATENATE("  - &amp;SamplingFeatureID",TEXT($A2299,"0000"),
" {","SamplingFeatureUUID:  ",CHAR(34),INDEX(SamplingFeatures[Sampling Feature UUID],$A2299),CHAR(34),
", SamplingFeatureTypeCV:  ",CHAR(34),INDEX(SamplingFeatures[Sampling Feature Type],$A2299),CHAR(34),
", SamplingFeatureCode:  ",CHAR(34),INDEX(SamplingFeatures[Feature Code],$A2299),CHAR(34),
", SamplingFeatureName:  ",CHAR(34),INDEX(SamplingFeatures[Feature Name],$A2299),CHAR(34),
", SamplingFeatureDescription:  ",CHAR(34),INDEX(SamplingFeatures[Feature Description],$A2299),CHAR(34),
", SamplingFeatureGeotypeCV:  ",CHAR(34),INDEX(SamplingFeatures[Feature Geo Type],$A2299),CHAR(34),
", FeatureGeometry:  ",CHAR(34),INDEX(SamplingFeatures[Feature Geometry],$A2299),CHAR(34),
", Elevation_m:  ",CHAR(34),INDEX(SamplingFeatures[Elevation_m],$A2299),CHAR(34),
", ElevationDatumCV:  ",CHAR(34),ElevationDatum,CHAR(34),"}"))</f>
        <v>#REF!</v>
      </c>
      <c r="L2299" t="e">
        <f>IF(INDEX(SamplingFeatures[Sampling Feature Type],$A2299)&lt;&gt;"Site","",
CONCATENATE("  - &amp;SiteID",TEXT(SUMPRODUCT(--($L$3:$L2298&lt;&gt;"")),"0000"),
" {","SamplingFeatureID:  *SamplingFeatureID",TEXT($A2299,"0000"),
", SiteTypeCV:  ",CHAR(34),INDEX(Sites[Site Type],$A2299),CHAR(34),
", Latitude:  ",INDEX(Sites[Latitude],$A2299),
", Longitude:  ",INDEX(Sites[Longitude],$A2299),
", SRSName:  ",CHAR(34),LatLonDatum,CHAR(34),"}"))</f>
        <v>#REF!</v>
      </c>
      <c r="M2299" t="e">
        <f>IF(INDEX(SamplingFeatures[Sampling Feature Type],$A2299)&lt;&gt;"Specimen","",
CONCATENATE("  - &amp;SpecimenID",TEXT(SUMPRODUCT(--($M$3:$M2298&lt;&gt;"")),"0000"),
" {","SamplingFeatureID:  *SamplingFeatureID",TEXT($A2299,"0000"),
", SpecimenTypeCV:  ",CHAR(34),INDEX(Specimens[Specimen Type],$A2299),CHAR(34),
", SpecimenMediumCV:  ",INDEX(Specimens[Specimen Medium],$A2299),
", IsFieldSpecimen:  ",CHAR(34),INDEX(Specimens[Is Field Specimen?],$A2299),CHAR(34),"}"))</f>
        <v>#REF!</v>
      </c>
      <c r="N2299" t="e">
        <f>IF(COUNTA(SpatialOffsets[])=0,"", IF(INDEX(SpatialOffsets[Spatial Offset Type],$A2299)="","",
CONCATENATE("  - &amp;SpatialOffsetID",TEXT($A2299,"0000"),
" {","SpatialOffsetTypeCV:  ",CHAR(34),INDEX(SpatialOffsets[Spatial Offset Type],$A2299),CHAR(34),
", Offset1Value:  ",INDEX(SpatialOffsets[Offset 1 Value],$A2299),
", Offset1UnitID:  ",CHAR(34),INDEX(SpatialOffsets[Offset 1 Unit],$A2299),CHAR(34),
", Offset2Value:  ",INDEX(SpatialOffsets[Offset 2 Value],$A2299),
", Offset2UnitID:  ",CHAR(34),INDEX(SpatialOffsets[Offset 2 Unit],$A2299),CHAR(34),
", Offset3Value:  ",INDEX(SpatialOffsets[Offset 3 Value],$A2299),
", Offset3UnitID:  ",CHAR(34),INDEX(SpatialOffsets[Offset 3 Unit],$A2299),CHAR(34),,"}")))</f>
        <v>#REF!</v>
      </c>
      <c r="O2299" t="e">
        <f>IF(COUNTA(RelatedFeatures[])=0,"", IF(INDEX(RelatedFeatures[First Sampling Feature Code],$A2299)="","",
CONCATENATE("  - &amp;RelationID",TEXT($A2299,"0000"),
" {","SamplingFeatureID:  *SamplingFeatureID",TEXT(MATCH(INDEX(RelatedFeatures[First Sampling Feature Code],$A2299),SamplingFeatures[Feature Code],0),"0000"),
", RelationshipTypeCV:  ",CHAR(34),INDEX(RelatedFeatures[Relationship Type],$A2299),CHAR(34),
", RelatedFeatureID: *SamplingFeatureID",TEXT(MATCH(INDEX(RelatedFeatures[Second Sampling Feature Code],$A2299),SamplingFeatures[Feature Code],0),"0000"),
", SpatialOffsetID:  ",IF(INDEX(RelatedFeatures[Offset Number],$A2299)="","",CONCATENATE("*SpatialOffsetID",TEXT(INDEX(RelatedFeatures[Offset Number],$A2299),"0000"))),"}")))</f>
        <v>#REF!</v>
      </c>
      <c r="P2299" t="e">
        <f>IF(INDEX(Methods[Method Type],$A2299)="","",
CONCATENATE("  - &amp;MethodID",TEXT($A2299,"0000"),
" {","MethodTypeCV:  ",CHAR(34),INDEX(Methods[Method Type],$A2299),CHAR(34),
", MethodCode:  ",CHAR(34),INDEX(Methods[Method Code],$A2299),CHAR(34),
", MethodName:  ",CHAR(34),INDEX(Methods[Method Name],$A2299),CHAR(34),
", MethodDescription:  ",CHAR(34),INDEX(Methods[Method Description],$A2299),CHAR(34),
", MethodLink:  ",CHAR(34),INDEX(Methods[Method Link],$A2299),CHAR(34),
", OrganizationID: *OrganizationID",TEXT(MATCH(INDEX(Methods[Organization Name],$A2299),Organizations[Organization Name],0),"0000"),"}"))</f>
        <v>#REF!</v>
      </c>
      <c r="Q2299" t="e">
        <f>IF(INDEX(Variables[Variable Type],$A2299)="","",
CONCATENATE("  - &amp;VariableID",TEXT($A2299,"0000"),
" {","VariableTypeCV:  ",CHAR(34),INDEX(Variables[Variable Type],$A2299),CHAR(34),
", VariableCode:  ",CHAR(34),INDEX(Variables[Variable Code],$A2299),CHAR(34),
", VariableNameCV:  ",CHAR(34),INDEX(Variables[Variable Name],$A2299),CHAR(34),
", VariableDefinition:  ",CHAR(34),INDEX(Variables[Variable Definition],$A2299),CHAR(34),
", SpecciationCV:  ",CHAR(34),INDEX(Variables[Speciation],$A2299),CHAR(34),
", NoDataValue:  ",CHAR(34),INDEX(Variables[No Data Value],$A2299),CHAR(34),"}"))</f>
        <v>#REF!</v>
      </c>
    </row>
    <row r="2300" spans="1:17" x14ac:dyDescent="0.25">
      <c r="A2300">
        <v>2297</v>
      </c>
      <c r="D2300" t="e">
        <f>IF(INDEX(People[First Name],$A2300)="","",
CONCATENATE("  - &amp;PersonID",TEXT($A2300,"0000"),
" {","PersonFirstName:  ",CHAR(34),INDEX(People[First Name],$A2300),CHAR(34),
", PersonMiddleName:  ",CHAR(34),INDEX(People[Middle Name],$A2300),CHAR(34),
", PersonLastName:  ",CHAR(34),INDEX(People[Last Name],$A2300),CHAR(34),"}"))</f>
        <v>#REF!</v>
      </c>
      <c r="E2300" t="e">
        <f>IF(INDEX(Organizations[Organization Type '[CV']],$A2300)="","",
CONCATENATE("  - &amp;OrganizationID",TEXT($A2300,"0000"),
" {","OrganizationTypeCV:  ",CHAR(34),INDEX(Organizations[Organization Type '[CV']],$A2300),CHAR(34),
", OrganizationCode:  ",CHAR(34),INDEX(Organizations[Organization Code],$A2300),CHAR(34),
", OrganizationName:  ",CHAR(34),INDEX(Organizations[Organization Name],$A2300),CHAR(34),
", OrganizationDescription:  ",CHAR(34),INDEX(Organizations[Organization Description],$A2300),CHAR(34),
", OrganizationLink:  ",CHAR(34),INDEX(Organizations[Organization Link],$A2300),CHAR(34),"}"))</f>
        <v>#REF!</v>
      </c>
      <c r="F2300" t="e">
        <f>IF(INDEX(People[First Name],$A2300)="","",
CONCATENATE("  - &amp;AffiliationID",TEXT($A2300,"0000"),
" {PersonID: *PersonID",TEXT($A2300,"0000"),
", OrganizationID: *OrganizationID",TEXT(MATCH(INDEX(People[Organization Name],$A2300),Organizations[Organization Name],0),"0000"),
", IsPrimaryOrganizationContact: , AffiliationStartDate: , AffiliationEndDate: , PrimaryPhone: ",
", PrimaryEmail: ",CHAR(34),INDEX(People[Primary Email],$A2300),CHAR(34),
", PrimaryAddress: ",CHAR(34),INDEX(People[Primary Address],$A2300),CHAR(34),
", PersonLink: }"))</f>
        <v>#REF!</v>
      </c>
      <c r="H2300" t="e">
        <f>IF(COUNTA(CitationInformation)=0,"",IF(INDEX(AuthorList[Author Name],$A2300)="","",
CONCATENATE("  - &amp;AuthorListID",TEXT($A2300,"0000"),
"  {CitationID: *CitationID0001",
", PersonID: *PersonID",TEXT(MATCH(INDEX(AuthorList[Author Name],$A2300),People[Full Name],0),"0000"),
", AuthorOrder: ",INDEX(AuthorList[Author Number],$A2300),"}")))</f>
        <v>#REF!</v>
      </c>
      <c r="K2300" t="e">
        <f>IF(INDEX(SamplingFeatures[Feature Code],$A2300)="","",
CONCATENATE("  - &amp;SamplingFeatureID",TEXT($A2300,"0000"),
" {","SamplingFeatureUUID:  ",CHAR(34),INDEX(SamplingFeatures[Sampling Feature UUID],$A2300),CHAR(34),
", SamplingFeatureTypeCV:  ",CHAR(34),INDEX(SamplingFeatures[Sampling Feature Type],$A2300),CHAR(34),
", SamplingFeatureCode:  ",CHAR(34),INDEX(SamplingFeatures[Feature Code],$A2300),CHAR(34),
", SamplingFeatureName:  ",CHAR(34),INDEX(SamplingFeatures[Feature Name],$A2300),CHAR(34),
", SamplingFeatureDescription:  ",CHAR(34),INDEX(SamplingFeatures[Feature Description],$A2300),CHAR(34),
", SamplingFeatureGeotypeCV:  ",CHAR(34),INDEX(SamplingFeatures[Feature Geo Type],$A2300),CHAR(34),
", FeatureGeometry:  ",CHAR(34),INDEX(SamplingFeatures[Feature Geometry],$A2300),CHAR(34),
", Elevation_m:  ",CHAR(34),INDEX(SamplingFeatures[Elevation_m],$A2300),CHAR(34),
", ElevationDatumCV:  ",CHAR(34),ElevationDatum,CHAR(34),"}"))</f>
        <v>#REF!</v>
      </c>
      <c r="L2300" t="e">
        <f>IF(INDEX(SamplingFeatures[Sampling Feature Type],$A2300)&lt;&gt;"Site","",
CONCATENATE("  - &amp;SiteID",TEXT(SUMPRODUCT(--($L$3:$L2299&lt;&gt;"")),"0000"),
" {","SamplingFeatureID:  *SamplingFeatureID",TEXT($A2300,"0000"),
", SiteTypeCV:  ",CHAR(34),INDEX(Sites[Site Type],$A2300),CHAR(34),
", Latitude:  ",INDEX(Sites[Latitude],$A2300),
", Longitude:  ",INDEX(Sites[Longitude],$A2300),
", SRSName:  ",CHAR(34),LatLonDatum,CHAR(34),"}"))</f>
        <v>#REF!</v>
      </c>
      <c r="M2300" t="e">
        <f>IF(INDEX(SamplingFeatures[Sampling Feature Type],$A2300)&lt;&gt;"Specimen","",
CONCATENATE("  - &amp;SpecimenID",TEXT(SUMPRODUCT(--($M$3:$M2299&lt;&gt;"")),"0000"),
" {","SamplingFeatureID:  *SamplingFeatureID",TEXT($A2300,"0000"),
", SpecimenTypeCV:  ",CHAR(34),INDEX(Specimens[Specimen Type],$A2300),CHAR(34),
", SpecimenMediumCV:  ",INDEX(Specimens[Specimen Medium],$A2300),
", IsFieldSpecimen:  ",CHAR(34),INDEX(Specimens[Is Field Specimen?],$A2300),CHAR(34),"}"))</f>
        <v>#REF!</v>
      </c>
      <c r="N2300" t="e">
        <f>IF(COUNTA(SpatialOffsets[])=0,"", IF(INDEX(SpatialOffsets[Spatial Offset Type],$A2300)="","",
CONCATENATE("  - &amp;SpatialOffsetID",TEXT($A2300,"0000"),
" {","SpatialOffsetTypeCV:  ",CHAR(34),INDEX(SpatialOffsets[Spatial Offset Type],$A2300),CHAR(34),
", Offset1Value:  ",INDEX(SpatialOffsets[Offset 1 Value],$A2300),
", Offset1UnitID:  ",CHAR(34),INDEX(SpatialOffsets[Offset 1 Unit],$A2300),CHAR(34),
", Offset2Value:  ",INDEX(SpatialOffsets[Offset 2 Value],$A2300),
", Offset2UnitID:  ",CHAR(34),INDEX(SpatialOffsets[Offset 2 Unit],$A2300),CHAR(34),
", Offset3Value:  ",INDEX(SpatialOffsets[Offset 3 Value],$A2300),
", Offset3UnitID:  ",CHAR(34),INDEX(SpatialOffsets[Offset 3 Unit],$A2300),CHAR(34),,"}")))</f>
        <v>#REF!</v>
      </c>
      <c r="O2300" t="e">
        <f>IF(COUNTA(RelatedFeatures[])=0,"", IF(INDEX(RelatedFeatures[First Sampling Feature Code],$A2300)="","",
CONCATENATE("  - &amp;RelationID",TEXT($A2300,"0000"),
" {","SamplingFeatureID:  *SamplingFeatureID",TEXT(MATCH(INDEX(RelatedFeatures[First Sampling Feature Code],$A2300),SamplingFeatures[Feature Code],0),"0000"),
", RelationshipTypeCV:  ",CHAR(34),INDEX(RelatedFeatures[Relationship Type],$A2300),CHAR(34),
", RelatedFeatureID: *SamplingFeatureID",TEXT(MATCH(INDEX(RelatedFeatures[Second Sampling Feature Code],$A2300),SamplingFeatures[Feature Code],0),"0000"),
", SpatialOffsetID:  ",IF(INDEX(RelatedFeatures[Offset Number],$A2300)="","",CONCATENATE("*SpatialOffsetID",TEXT(INDEX(RelatedFeatures[Offset Number],$A2300),"0000"))),"}")))</f>
        <v>#REF!</v>
      </c>
      <c r="P2300" t="e">
        <f>IF(INDEX(Methods[Method Type],$A2300)="","",
CONCATENATE("  - &amp;MethodID",TEXT($A2300,"0000"),
" {","MethodTypeCV:  ",CHAR(34),INDEX(Methods[Method Type],$A2300),CHAR(34),
", MethodCode:  ",CHAR(34),INDEX(Methods[Method Code],$A2300),CHAR(34),
", MethodName:  ",CHAR(34),INDEX(Methods[Method Name],$A2300),CHAR(34),
", MethodDescription:  ",CHAR(34),INDEX(Methods[Method Description],$A2300),CHAR(34),
", MethodLink:  ",CHAR(34),INDEX(Methods[Method Link],$A2300),CHAR(34),
", OrganizationID: *OrganizationID",TEXT(MATCH(INDEX(Methods[Organization Name],$A2300),Organizations[Organization Name],0),"0000"),"}"))</f>
        <v>#REF!</v>
      </c>
      <c r="Q2300" t="e">
        <f>IF(INDEX(Variables[Variable Type],$A2300)="","",
CONCATENATE("  - &amp;VariableID",TEXT($A2300,"0000"),
" {","VariableTypeCV:  ",CHAR(34),INDEX(Variables[Variable Type],$A2300),CHAR(34),
", VariableCode:  ",CHAR(34),INDEX(Variables[Variable Code],$A2300),CHAR(34),
", VariableNameCV:  ",CHAR(34),INDEX(Variables[Variable Name],$A2300),CHAR(34),
", VariableDefinition:  ",CHAR(34),INDEX(Variables[Variable Definition],$A2300),CHAR(34),
", SpecciationCV:  ",CHAR(34),INDEX(Variables[Speciation],$A2300),CHAR(34),
", NoDataValue:  ",CHAR(34),INDEX(Variables[No Data Value],$A2300),CHAR(34),"}"))</f>
        <v>#REF!</v>
      </c>
    </row>
    <row r="2301" spans="1:17" x14ac:dyDescent="0.25">
      <c r="A2301">
        <v>2298</v>
      </c>
      <c r="D2301" t="e">
        <f>IF(INDEX(People[First Name],$A2301)="","",
CONCATENATE("  - &amp;PersonID",TEXT($A2301,"0000"),
" {","PersonFirstName:  ",CHAR(34),INDEX(People[First Name],$A2301),CHAR(34),
", PersonMiddleName:  ",CHAR(34),INDEX(People[Middle Name],$A2301),CHAR(34),
", PersonLastName:  ",CHAR(34),INDEX(People[Last Name],$A2301),CHAR(34),"}"))</f>
        <v>#REF!</v>
      </c>
      <c r="E2301" t="e">
        <f>IF(INDEX(Organizations[Organization Type '[CV']],$A2301)="","",
CONCATENATE("  - &amp;OrganizationID",TEXT($A2301,"0000"),
" {","OrganizationTypeCV:  ",CHAR(34),INDEX(Organizations[Organization Type '[CV']],$A2301),CHAR(34),
", OrganizationCode:  ",CHAR(34),INDEX(Organizations[Organization Code],$A2301),CHAR(34),
", OrganizationName:  ",CHAR(34),INDEX(Organizations[Organization Name],$A2301),CHAR(34),
", OrganizationDescription:  ",CHAR(34),INDEX(Organizations[Organization Description],$A2301),CHAR(34),
", OrganizationLink:  ",CHAR(34),INDEX(Organizations[Organization Link],$A2301),CHAR(34),"}"))</f>
        <v>#REF!</v>
      </c>
      <c r="F2301" t="e">
        <f>IF(INDEX(People[First Name],$A2301)="","",
CONCATENATE("  - &amp;AffiliationID",TEXT($A2301,"0000"),
" {PersonID: *PersonID",TEXT($A2301,"0000"),
", OrganizationID: *OrganizationID",TEXT(MATCH(INDEX(People[Organization Name],$A2301),Organizations[Organization Name],0),"0000"),
", IsPrimaryOrganizationContact: , AffiliationStartDate: , AffiliationEndDate: , PrimaryPhone: ",
", PrimaryEmail: ",CHAR(34),INDEX(People[Primary Email],$A2301),CHAR(34),
", PrimaryAddress: ",CHAR(34),INDEX(People[Primary Address],$A2301),CHAR(34),
", PersonLink: }"))</f>
        <v>#REF!</v>
      </c>
      <c r="H2301" t="e">
        <f>IF(COUNTA(CitationInformation)=0,"",IF(INDEX(AuthorList[Author Name],$A2301)="","",
CONCATENATE("  - &amp;AuthorListID",TEXT($A2301,"0000"),
"  {CitationID: *CitationID0001",
", PersonID: *PersonID",TEXT(MATCH(INDEX(AuthorList[Author Name],$A2301),People[Full Name],0),"0000"),
", AuthorOrder: ",INDEX(AuthorList[Author Number],$A2301),"}")))</f>
        <v>#REF!</v>
      </c>
      <c r="K2301" t="e">
        <f>IF(INDEX(SamplingFeatures[Feature Code],$A2301)="","",
CONCATENATE("  - &amp;SamplingFeatureID",TEXT($A2301,"0000"),
" {","SamplingFeatureUUID:  ",CHAR(34),INDEX(SamplingFeatures[Sampling Feature UUID],$A2301),CHAR(34),
", SamplingFeatureTypeCV:  ",CHAR(34),INDEX(SamplingFeatures[Sampling Feature Type],$A2301),CHAR(34),
", SamplingFeatureCode:  ",CHAR(34),INDEX(SamplingFeatures[Feature Code],$A2301),CHAR(34),
", SamplingFeatureName:  ",CHAR(34),INDEX(SamplingFeatures[Feature Name],$A2301),CHAR(34),
", SamplingFeatureDescription:  ",CHAR(34),INDEX(SamplingFeatures[Feature Description],$A2301),CHAR(34),
", SamplingFeatureGeotypeCV:  ",CHAR(34),INDEX(SamplingFeatures[Feature Geo Type],$A2301),CHAR(34),
", FeatureGeometry:  ",CHAR(34),INDEX(SamplingFeatures[Feature Geometry],$A2301),CHAR(34),
", Elevation_m:  ",CHAR(34),INDEX(SamplingFeatures[Elevation_m],$A2301),CHAR(34),
", ElevationDatumCV:  ",CHAR(34),ElevationDatum,CHAR(34),"}"))</f>
        <v>#REF!</v>
      </c>
      <c r="L2301" t="e">
        <f>IF(INDEX(SamplingFeatures[Sampling Feature Type],$A2301)&lt;&gt;"Site","",
CONCATENATE("  - &amp;SiteID",TEXT(SUMPRODUCT(--($L$3:$L2300&lt;&gt;"")),"0000"),
" {","SamplingFeatureID:  *SamplingFeatureID",TEXT($A2301,"0000"),
", SiteTypeCV:  ",CHAR(34),INDEX(Sites[Site Type],$A2301),CHAR(34),
", Latitude:  ",INDEX(Sites[Latitude],$A2301),
", Longitude:  ",INDEX(Sites[Longitude],$A2301),
", SRSName:  ",CHAR(34),LatLonDatum,CHAR(34),"}"))</f>
        <v>#REF!</v>
      </c>
      <c r="M2301" t="e">
        <f>IF(INDEX(SamplingFeatures[Sampling Feature Type],$A2301)&lt;&gt;"Specimen","",
CONCATENATE("  - &amp;SpecimenID",TEXT(SUMPRODUCT(--($M$3:$M2300&lt;&gt;"")),"0000"),
" {","SamplingFeatureID:  *SamplingFeatureID",TEXT($A2301,"0000"),
", SpecimenTypeCV:  ",CHAR(34),INDEX(Specimens[Specimen Type],$A2301),CHAR(34),
", SpecimenMediumCV:  ",INDEX(Specimens[Specimen Medium],$A2301),
", IsFieldSpecimen:  ",CHAR(34),INDEX(Specimens[Is Field Specimen?],$A2301),CHAR(34),"}"))</f>
        <v>#REF!</v>
      </c>
      <c r="N2301" t="e">
        <f>IF(COUNTA(SpatialOffsets[])=0,"", IF(INDEX(SpatialOffsets[Spatial Offset Type],$A2301)="","",
CONCATENATE("  - &amp;SpatialOffsetID",TEXT($A2301,"0000"),
" {","SpatialOffsetTypeCV:  ",CHAR(34),INDEX(SpatialOffsets[Spatial Offset Type],$A2301),CHAR(34),
", Offset1Value:  ",INDEX(SpatialOffsets[Offset 1 Value],$A2301),
", Offset1UnitID:  ",CHAR(34),INDEX(SpatialOffsets[Offset 1 Unit],$A2301),CHAR(34),
", Offset2Value:  ",INDEX(SpatialOffsets[Offset 2 Value],$A2301),
", Offset2UnitID:  ",CHAR(34),INDEX(SpatialOffsets[Offset 2 Unit],$A2301),CHAR(34),
", Offset3Value:  ",INDEX(SpatialOffsets[Offset 3 Value],$A2301),
", Offset3UnitID:  ",CHAR(34),INDEX(SpatialOffsets[Offset 3 Unit],$A2301),CHAR(34),,"}")))</f>
        <v>#REF!</v>
      </c>
      <c r="O2301" t="e">
        <f>IF(COUNTA(RelatedFeatures[])=0,"", IF(INDEX(RelatedFeatures[First Sampling Feature Code],$A2301)="","",
CONCATENATE("  - &amp;RelationID",TEXT($A2301,"0000"),
" {","SamplingFeatureID:  *SamplingFeatureID",TEXT(MATCH(INDEX(RelatedFeatures[First Sampling Feature Code],$A2301),SamplingFeatures[Feature Code],0),"0000"),
", RelationshipTypeCV:  ",CHAR(34),INDEX(RelatedFeatures[Relationship Type],$A2301),CHAR(34),
", RelatedFeatureID: *SamplingFeatureID",TEXT(MATCH(INDEX(RelatedFeatures[Second Sampling Feature Code],$A2301),SamplingFeatures[Feature Code],0),"0000"),
", SpatialOffsetID:  ",IF(INDEX(RelatedFeatures[Offset Number],$A2301)="","",CONCATENATE("*SpatialOffsetID",TEXT(INDEX(RelatedFeatures[Offset Number],$A2301),"0000"))),"}")))</f>
        <v>#REF!</v>
      </c>
      <c r="P2301" t="e">
        <f>IF(INDEX(Methods[Method Type],$A2301)="","",
CONCATENATE("  - &amp;MethodID",TEXT($A2301,"0000"),
" {","MethodTypeCV:  ",CHAR(34),INDEX(Methods[Method Type],$A2301),CHAR(34),
", MethodCode:  ",CHAR(34),INDEX(Methods[Method Code],$A2301),CHAR(34),
", MethodName:  ",CHAR(34),INDEX(Methods[Method Name],$A2301),CHAR(34),
", MethodDescription:  ",CHAR(34),INDEX(Methods[Method Description],$A2301),CHAR(34),
", MethodLink:  ",CHAR(34),INDEX(Methods[Method Link],$A2301),CHAR(34),
", OrganizationID: *OrganizationID",TEXT(MATCH(INDEX(Methods[Organization Name],$A2301),Organizations[Organization Name],0),"0000"),"}"))</f>
        <v>#REF!</v>
      </c>
      <c r="Q2301" t="e">
        <f>IF(INDEX(Variables[Variable Type],$A2301)="","",
CONCATENATE("  - &amp;VariableID",TEXT($A2301,"0000"),
" {","VariableTypeCV:  ",CHAR(34),INDEX(Variables[Variable Type],$A2301),CHAR(34),
", VariableCode:  ",CHAR(34),INDEX(Variables[Variable Code],$A2301),CHAR(34),
", VariableNameCV:  ",CHAR(34),INDEX(Variables[Variable Name],$A2301),CHAR(34),
", VariableDefinition:  ",CHAR(34),INDEX(Variables[Variable Definition],$A2301),CHAR(34),
", SpecciationCV:  ",CHAR(34),INDEX(Variables[Speciation],$A2301),CHAR(34),
", NoDataValue:  ",CHAR(34),INDEX(Variables[No Data Value],$A2301),CHAR(34),"}"))</f>
        <v>#REF!</v>
      </c>
    </row>
    <row r="2302" spans="1:17" x14ac:dyDescent="0.25">
      <c r="A2302">
        <v>2299</v>
      </c>
      <c r="D2302" t="e">
        <f>IF(INDEX(People[First Name],$A2302)="","",
CONCATENATE("  - &amp;PersonID",TEXT($A2302,"0000"),
" {","PersonFirstName:  ",CHAR(34),INDEX(People[First Name],$A2302),CHAR(34),
", PersonMiddleName:  ",CHAR(34),INDEX(People[Middle Name],$A2302),CHAR(34),
", PersonLastName:  ",CHAR(34),INDEX(People[Last Name],$A2302),CHAR(34),"}"))</f>
        <v>#REF!</v>
      </c>
      <c r="E2302" t="e">
        <f>IF(INDEX(Organizations[Organization Type '[CV']],$A2302)="","",
CONCATENATE("  - &amp;OrganizationID",TEXT($A2302,"0000"),
" {","OrganizationTypeCV:  ",CHAR(34),INDEX(Organizations[Organization Type '[CV']],$A2302),CHAR(34),
", OrganizationCode:  ",CHAR(34),INDEX(Organizations[Organization Code],$A2302),CHAR(34),
", OrganizationName:  ",CHAR(34),INDEX(Organizations[Organization Name],$A2302),CHAR(34),
", OrganizationDescription:  ",CHAR(34),INDEX(Organizations[Organization Description],$A2302),CHAR(34),
", OrganizationLink:  ",CHAR(34),INDEX(Organizations[Organization Link],$A2302),CHAR(34),"}"))</f>
        <v>#REF!</v>
      </c>
      <c r="F2302" t="e">
        <f>IF(INDEX(People[First Name],$A2302)="","",
CONCATENATE("  - &amp;AffiliationID",TEXT($A2302,"0000"),
" {PersonID: *PersonID",TEXT($A2302,"0000"),
", OrganizationID: *OrganizationID",TEXT(MATCH(INDEX(People[Organization Name],$A2302),Organizations[Organization Name],0),"0000"),
", IsPrimaryOrganizationContact: , AffiliationStartDate: , AffiliationEndDate: , PrimaryPhone: ",
", PrimaryEmail: ",CHAR(34),INDEX(People[Primary Email],$A2302),CHAR(34),
", PrimaryAddress: ",CHAR(34),INDEX(People[Primary Address],$A2302),CHAR(34),
", PersonLink: }"))</f>
        <v>#REF!</v>
      </c>
      <c r="H2302" t="e">
        <f>IF(COUNTA(CitationInformation)=0,"",IF(INDEX(AuthorList[Author Name],$A2302)="","",
CONCATENATE("  - &amp;AuthorListID",TEXT($A2302,"0000"),
"  {CitationID: *CitationID0001",
", PersonID: *PersonID",TEXT(MATCH(INDEX(AuthorList[Author Name],$A2302),People[Full Name],0),"0000"),
", AuthorOrder: ",INDEX(AuthorList[Author Number],$A2302),"}")))</f>
        <v>#REF!</v>
      </c>
      <c r="K2302" t="e">
        <f>IF(INDEX(SamplingFeatures[Feature Code],$A2302)="","",
CONCATENATE("  - &amp;SamplingFeatureID",TEXT($A2302,"0000"),
" {","SamplingFeatureUUID:  ",CHAR(34),INDEX(SamplingFeatures[Sampling Feature UUID],$A2302),CHAR(34),
", SamplingFeatureTypeCV:  ",CHAR(34),INDEX(SamplingFeatures[Sampling Feature Type],$A2302),CHAR(34),
", SamplingFeatureCode:  ",CHAR(34),INDEX(SamplingFeatures[Feature Code],$A2302),CHAR(34),
", SamplingFeatureName:  ",CHAR(34),INDEX(SamplingFeatures[Feature Name],$A2302),CHAR(34),
", SamplingFeatureDescription:  ",CHAR(34),INDEX(SamplingFeatures[Feature Description],$A2302),CHAR(34),
", SamplingFeatureGeotypeCV:  ",CHAR(34),INDEX(SamplingFeatures[Feature Geo Type],$A2302),CHAR(34),
", FeatureGeometry:  ",CHAR(34),INDEX(SamplingFeatures[Feature Geometry],$A2302),CHAR(34),
", Elevation_m:  ",CHAR(34),INDEX(SamplingFeatures[Elevation_m],$A2302),CHAR(34),
", ElevationDatumCV:  ",CHAR(34),ElevationDatum,CHAR(34),"}"))</f>
        <v>#REF!</v>
      </c>
      <c r="L2302" t="e">
        <f>IF(INDEX(SamplingFeatures[Sampling Feature Type],$A2302)&lt;&gt;"Site","",
CONCATENATE("  - &amp;SiteID",TEXT(SUMPRODUCT(--($L$3:$L2301&lt;&gt;"")),"0000"),
" {","SamplingFeatureID:  *SamplingFeatureID",TEXT($A2302,"0000"),
", SiteTypeCV:  ",CHAR(34),INDEX(Sites[Site Type],$A2302),CHAR(34),
", Latitude:  ",INDEX(Sites[Latitude],$A2302),
", Longitude:  ",INDEX(Sites[Longitude],$A2302),
", SRSName:  ",CHAR(34),LatLonDatum,CHAR(34),"}"))</f>
        <v>#REF!</v>
      </c>
      <c r="M2302" t="e">
        <f>IF(INDEX(SamplingFeatures[Sampling Feature Type],$A2302)&lt;&gt;"Specimen","",
CONCATENATE("  - &amp;SpecimenID",TEXT(SUMPRODUCT(--($M$3:$M2301&lt;&gt;"")),"0000"),
" {","SamplingFeatureID:  *SamplingFeatureID",TEXT($A2302,"0000"),
", SpecimenTypeCV:  ",CHAR(34),INDEX(Specimens[Specimen Type],$A2302),CHAR(34),
", SpecimenMediumCV:  ",INDEX(Specimens[Specimen Medium],$A2302),
", IsFieldSpecimen:  ",CHAR(34),INDEX(Specimens[Is Field Specimen?],$A2302),CHAR(34),"}"))</f>
        <v>#REF!</v>
      </c>
      <c r="N2302" t="e">
        <f>IF(COUNTA(SpatialOffsets[])=0,"", IF(INDEX(SpatialOffsets[Spatial Offset Type],$A2302)="","",
CONCATENATE("  - &amp;SpatialOffsetID",TEXT($A2302,"0000"),
" {","SpatialOffsetTypeCV:  ",CHAR(34),INDEX(SpatialOffsets[Spatial Offset Type],$A2302),CHAR(34),
", Offset1Value:  ",INDEX(SpatialOffsets[Offset 1 Value],$A2302),
", Offset1UnitID:  ",CHAR(34),INDEX(SpatialOffsets[Offset 1 Unit],$A2302),CHAR(34),
", Offset2Value:  ",INDEX(SpatialOffsets[Offset 2 Value],$A2302),
", Offset2UnitID:  ",CHAR(34),INDEX(SpatialOffsets[Offset 2 Unit],$A2302),CHAR(34),
", Offset3Value:  ",INDEX(SpatialOffsets[Offset 3 Value],$A2302),
", Offset3UnitID:  ",CHAR(34),INDEX(SpatialOffsets[Offset 3 Unit],$A2302),CHAR(34),,"}")))</f>
        <v>#REF!</v>
      </c>
      <c r="O2302" t="e">
        <f>IF(COUNTA(RelatedFeatures[])=0,"", IF(INDEX(RelatedFeatures[First Sampling Feature Code],$A2302)="","",
CONCATENATE("  - &amp;RelationID",TEXT($A2302,"0000"),
" {","SamplingFeatureID:  *SamplingFeatureID",TEXT(MATCH(INDEX(RelatedFeatures[First Sampling Feature Code],$A2302),SamplingFeatures[Feature Code],0),"0000"),
", RelationshipTypeCV:  ",CHAR(34),INDEX(RelatedFeatures[Relationship Type],$A2302),CHAR(34),
", RelatedFeatureID: *SamplingFeatureID",TEXT(MATCH(INDEX(RelatedFeatures[Second Sampling Feature Code],$A2302),SamplingFeatures[Feature Code],0),"0000"),
", SpatialOffsetID:  ",IF(INDEX(RelatedFeatures[Offset Number],$A2302)="","",CONCATENATE("*SpatialOffsetID",TEXT(INDEX(RelatedFeatures[Offset Number],$A2302),"0000"))),"}")))</f>
        <v>#REF!</v>
      </c>
      <c r="P2302" t="e">
        <f>IF(INDEX(Methods[Method Type],$A2302)="","",
CONCATENATE("  - &amp;MethodID",TEXT($A2302,"0000"),
" {","MethodTypeCV:  ",CHAR(34),INDEX(Methods[Method Type],$A2302),CHAR(34),
", MethodCode:  ",CHAR(34),INDEX(Methods[Method Code],$A2302),CHAR(34),
", MethodName:  ",CHAR(34),INDEX(Methods[Method Name],$A2302),CHAR(34),
", MethodDescription:  ",CHAR(34),INDEX(Methods[Method Description],$A2302),CHAR(34),
", MethodLink:  ",CHAR(34),INDEX(Methods[Method Link],$A2302),CHAR(34),
", OrganizationID: *OrganizationID",TEXT(MATCH(INDEX(Methods[Organization Name],$A2302),Organizations[Organization Name],0),"0000"),"}"))</f>
        <v>#REF!</v>
      </c>
      <c r="Q2302" t="e">
        <f>IF(INDEX(Variables[Variable Type],$A2302)="","",
CONCATENATE("  - &amp;VariableID",TEXT($A2302,"0000"),
" {","VariableTypeCV:  ",CHAR(34),INDEX(Variables[Variable Type],$A2302),CHAR(34),
", VariableCode:  ",CHAR(34),INDEX(Variables[Variable Code],$A2302),CHAR(34),
", VariableNameCV:  ",CHAR(34),INDEX(Variables[Variable Name],$A2302),CHAR(34),
", VariableDefinition:  ",CHAR(34),INDEX(Variables[Variable Definition],$A2302),CHAR(34),
", SpecciationCV:  ",CHAR(34),INDEX(Variables[Speciation],$A2302),CHAR(34),
", NoDataValue:  ",CHAR(34),INDEX(Variables[No Data Value],$A2302),CHAR(34),"}"))</f>
        <v>#REF!</v>
      </c>
    </row>
    <row r="2303" spans="1:17" x14ac:dyDescent="0.25">
      <c r="A2303">
        <v>2300</v>
      </c>
      <c r="D2303" t="e">
        <f>IF(INDEX(People[First Name],$A2303)="","",
CONCATENATE("  - &amp;PersonID",TEXT($A2303,"0000"),
" {","PersonFirstName:  ",CHAR(34),INDEX(People[First Name],$A2303),CHAR(34),
", PersonMiddleName:  ",CHAR(34),INDEX(People[Middle Name],$A2303),CHAR(34),
", PersonLastName:  ",CHAR(34),INDEX(People[Last Name],$A2303),CHAR(34),"}"))</f>
        <v>#REF!</v>
      </c>
      <c r="E2303" t="e">
        <f>IF(INDEX(Organizations[Organization Type '[CV']],$A2303)="","",
CONCATENATE("  - &amp;OrganizationID",TEXT($A2303,"0000"),
" {","OrganizationTypeCV:  ",CHAR(34),INDEX(Organizations[Organization Type '[CV']],$A2303),CHAR(34),
", OrganizationCode:  ",CHAR(34),INDEX(Organizations[Organization Code],$A2303),CHAR(34),
", OrganizationName:  ",CHAR(34),INDEX(Organizations[Organization Name],$A2303),CHAR(34),
", OrganizationDescription:  ",CHAR(34),INDEX(Organizations[Organization Description],$A2303),CHAR(34),
", OrganizationLink:  ",CHAR(34),INDEX(Organizations[Organization Link],$A2303),CHAR(34),"}"))</f>
        <v>#REF!</v>
      </c>
      <c r="F2303" t="e">
        <f>IF(INDEX(People[First Name],$A2303)="","",
CONCATENATE("  - &amp;AffiliationID",TEXT($A2303,"0000"),
" {PersonID: *PersonID",TEXT($A2303,"0000"),
", OrganizationID: *OrganizationID",TEXT(MATCH(INDEX(People[Organization Name],$A2303),Organizations[Organization Name],0),"0000"),
", IsPrimaryOrganizationContact: , AffiliationStartDate: , AffiliationEndDate: , PrimaryPhone: ",
", PrimaryEmail: ",CHAR(34),INDEX(People[Primary Email],$A2303),CHAR(34),
", PrimaryAddress: ",CHAR(34),INDEX(People[Primary Address],$A2303),CHAR(34),
", PersonLink: }"))</f>
        <v>#REF!</v>
      </c>
      <c r="H2303" t="e">
        <f>IF(COUNTA(CitationInformation)=0,"",IF(INDEX(AuthorList[Author Name],$A2303)="","",
CONCATENATE("  - &amp;AuthorListID",TEXT($A2303,"0000"),
"  {CitationID: *CitationID0001",
", PersonID: *PersonID",TEXT(MATCH(INDEX(AuthorList[Author Name],$A2303),People[Full Name],0),"0000"),
", AuthorOrder: ",INDEX(AuthorList[Author Number],$A2303),"}")))</f>
        <v>#REF!</v>
      </c>
      <c r="K2303" t="e">
        <f>IF(INDEX(SamplingFeatures[Feature Code],$A2303)="","",
CONCATENATE("  - &amp;SamplingFeatureID",TEXT($A2303,"0000"),
" {","SamplingFeatureUUID:  ",CHAR(34),INDEX(SamplingFeatures[Sampling Feature UUID],$A2303),CHAR(34),
", SamplingFeatureTypeCV:  ",CHAR(34),INDEX(SamplingFeatures[Sampling Feature Type],$A2303),CHAR(34),
", SamplingFeatureCode:  ",CHAR(34),INDEX(SamplingFeatures[Feature Code],$A2303),CHAR(34),
", SamplingFeatureName:  ",CHAR(34),INDEX(SamplingFeatures[Feature Name],$A2303),CHAR(34),
", SamplingFeatureDescription:  ",CHAR(34),INDEX(SamplingFeatures[Feature Description],$A2303),CHAR(34),
", SamplingFeatureGeotypeCV:  ",CHAR(34),INDEX(SamplingFeatures[Feature Geo Type],$A2303),CHAR(34),
", FeatureGeometry:  ",CHAR(34),INDEX(SamplingFeatures[Feature Geometry],$A2303),CHAR(34),
", Elevation_m:  ",CHAR(34),INDEX(SamplingFeatures[Elevation_m],$A2303),CHAR(34),
", ElevationDatumCV:  ",CHAR(34),ElevationDatum,CHAR(34),"}"))</f>
        <v>#REF!</v>
      </c>
      <c r="L2303" t="e">
        <f>IF(INDEX(SamplingFeatures[Sampling Feature Type],$A2303)&lt;&gt;"Site","",
CONCATENATE("  - &amp;SiteID",TEXT(SUMPRODUCT(--($L$3:$L2302&lt;&gt;"")),"0000"),
" {","SamplingFeatureID:  *SamplingFeatureID",TEXT($A2303,"0000"),
", SiteTypeCV:  ",CHAR(34),INDEX(Sites[Site Type],$A2303),CHAR(34),
", Latitude:  ",INDEX(Sites[Latitude],$A2303),
", Longitude:  ",INDEX(Sites[Longitude],$A2303),
", SRSName:  ",CHAR(34),LatLonDatum,CHAR(34),"}"))</f>
        <v>#REF!</v>
      </c>
      <c r="M2303" t="e">
        <f>IF(INDEX(SamplingFeatures[Sampling Feature Type],$A2303)&lt;&gt;"Specimen","",
CONCATENATE("  - &amp;SpecimenID",TEXT(SUMPRODUCT(--($M$3:$M2302&lt;&gt;"")),"0000"),
" {","SamplingFeatureID:  *SamplingFeatureID",TEXT($A2303,"0000"),
", SpecimenTypeCV:  ",CHAR(34),INDEX(Specimens[Specimen Type],$A2303),CHAR(34),
", SpecimenMediumCV:  ",INDEX(Specimens[Specimen Medium],$A2303),
", IsFieldSpecimen:  ",CHAR(34),INDEX(Specimens[Is Field Specimen?],$A2303),CHAR(34),"}"))</f>
        <v>#REF!</v>
      </c>
      <c r="N2303" t="e">
        <f>IF(COUNTA(SpatialOffsets[])=0,"", IF(INDEX(SpatialOffsets[Spatial Offset Type],$A2303)="","",
CONCATENATE("  - &amp;SpatialOffsetID",TEXT($A2303,"0000"),
" {","SpatialOffsetTypeCV:  ",CHAR(34),INDEX(SpatialOffsets[Spatial Offset Type],$A2303),CHAR(34),
", Offset1Value:  ",INDEX(SpatialOffsets[Offset 1 Value],$A2303),
", Offset1UnitID:  ",CHAR(34),INDEX(SpatialOffsets[Offset 1 Unit],$A2303),CHAR(34),
", Offset2Value:  ",INDEX(SpatialOffsets[Offset 2 Value],$A2303),
", Offset2UnitID:  ",CHAR(34),INDEX(SpatialOffsets[Offset 2 Unit],$A2303),CHAR(34),
", Offset3Value:  ",INDEX(SpatialOffsets[Offset 3 Value],$A2303),
", Offset3UnitID:  ",CHAR(34),INDEX(SpatialOffsets[Offset 3 Unit],$A2303),CHAR(34),,"}")))</f>
        <v>#REF!</v>
      </c>
      <c r="O2303" t="e">
        <f>IF(COUNTA(RelatedFeatures[])=0,"", IF(INDEX(RelatedFeatures[First Sampling Feature Code],$A2303)="","",
CONCATENATE("  - &amp;RelationID",TEXT($A2303,"0000"),
" {","SamplingFeatureID:  *SamplingFeatureID",TEXT(MATCH(INDEX(RelatedFeatures[First Sampling Feature Code],$A2303),SamplingFeatures[Feature Code],0),"0000"),
", RelationshipTypeCV:  ",CHAR(34),INDEX(RelatedFeatures[Relationship Type],$A2303),CHAR(34),
", RelatedFeatureID: *SamplingFeatureID",TEXT(MATCH(INDEX(RelatedFeatures[Second Sampling Feature Code],$A2303),SamplingFeatures[Feature Code],0),"0000"),
", SpatialOffsetID:  ",IF(INDEX(RelatedFeatures[Offset Number],$A2303)="","",CONCATENATE("*SpatialOffsetID",TEXT(INDEX(RelatedFeatures[Offset Number],$A2303),"0000"))),"}")))</f>
        <v>#REF!</v>
      </c>
      <c r="P2303" t="e">
        <f>IF(INDEX(Methods[Method Type],$A2303)="","",
CONCATENATE("  - &amp;MethodID",TEXT($A2303,"0000"),
" {","MethodTypeCV:  ",CHAR(34),INDEX(Methods[Method Type],$A2303),CHAR(34),
", MethodCode:  ",CHAR(34),INDEX(Methods[Method Code],$A2303),CHAR(34),
", MethodName:  ",CHAR(34),INDEX(Methods[Method Name],$A2303),CHAR(34),
", MethodDescription:  ",CHAR(34),INDEX(Methods[Method Description],$A2303),CHAR(34),
", MethodLink:  ",CHAR(34),INDEX(Methods[Method Link],$A2303),CHAR(34),
", OrganizationID: *OrganizationID",TEXT(MATCH(INDEX(Methods[Organization Name],$A2303),Organizations[Organization Name],0),"0000"),"}"))</f>
        <v>#REF!</v>
      </c>
      <c r="Q2303" t="e">
        <f>IF(INDEX(Variables[Variable Type],$A2303)="","",
CONCATENATE("  - &amp;VariableID",TEXT($A2303,"0000"),
" {","VariableTypeCV:  ",CHAR(34),INDEX(Variables[Variable Type],$A2303),CHAR(34),
", VariableCode:  ",CHAR(34),INDEX(Variables[Variable Code],$A2303),CHAR(34),
", VariableNameCV:  ",CHAR(34),INDEX(Variables[Variable Name],$A2303),CHAR(34),
", VariableDefinition:  ",CHAR(34),INDEX(Variables[Variable Definition],$A2303),CHAR(34),
", SpecciationCV:  ",CHAR(34),INDEX(Variables[Speciation],$A2303),CHAR(34),
", NoDataValue:  ",CHAR(34),INDEX(Variables[No Data Value],$A2303),CHAR(34),"}"))</f>
        <v>#REF!</v>
      </c>
    </row>
    <row r="2304" spans="1:17" x14ac:dyDescent="0.25">
      <c r="A2304">
        <v>2301</v>
      </c>
      <c r="D2304" t="e">
        <f>IF(INDEX(People[First Name],$A2304)="","",
CONCATENATE("  - &amp;PersonID",TEXT($A2304,"0000"),
" {","PersonFirstName:  ",CHAR(34),INDEX(People[First Name],$A2304),CHAR(34),
", PersonMiddleName:  ",CHAR(34),INDEX(People[Middle Name],$A2304),CHAR(34),
", PersonLastName:  ",CHAR(34),INDEX(People[Last Name],$A2304),CHAR(34),"}"))</f>
        <v>#REF!</v>
      </c>
      <c r="E2304" t="e">
        <f>IF(INDEX(Organizations[Organization Type '[CV']],$A2304)="","",
CONCATENATE("  - &amp;OrganizationID",TEXT($A2304,"0000"),
" {","OrganizationTypeCV:  ",CHAR(34),INDEX(Organizations[Organization Type '[CV']],$A2304),CHAR(34),
", OrganizationCode:  ",CHAR(34),INDEX(Organizations[Organization Code],$A2304),CHAR(34),
", OrganizationName:  ",CHAR(34),INDEX(Organizations[Organization Name],$A2304),CHAR(34),
", OrganizationDescription:  ",CHAR(34),INDEX(Organizations[Organization Description],$A2304),CHAR(34),
", OrganizationLink:  ",CHAR(34),INDEX(Organizations[Organization Link],$A2304),CHAR(34),"}"))</f>
        <v>#REF!</v>
      </c>
      <c r="F2304" t="e">
        <f>IF(INDEX(People[First Name],$A2304)="","",
CONCATENATE("  - &amp;AffiliationID",TEXT($A2304,"0000"),
" {PersonID: *PersonID",TEXT($A2304,"0000"),
", OrganizationID: *OrganizationID",TEXT(MATCH(INDEX(People[Organization Name],$A2304),Organizations[Organization Name],0),"0000"),
", IsPrimaryOrganizationContact: , AffiliationStartDate: , AffiliationEndDate: , PrimaryPhone: ",
", PrimaryEmail: ",CHAR(34),INDEX(People[Primary Email],$A2304),CHAR(34),
", PrimaryAddress: ",CHAR(34),INDEX(People[Primary Address],$A2304),CHAR(34),
", PersonLink: }"))</f>
        <v>#REF!</v>
      </c>
      <c r="H2304" t="e">
        <f>IF(COUNTA(CitationInformation)=0,"",IF(INDEX(AuthorList[Author Name],$A2304)="","",
CONCATENATE("  - &amp;AuthorListID",TEXT($A2304,"0000"),
"  {CitationID: *CitationID0001",
", PersonID: *PersonID",TEXT(MATCH(INDEX(AuthorList[Author Name],$A2304),People[Full Name],0),"0000"),
", AuthorOrder: ",INDEX(AuthorList[Author Number],$A2304),"}")))</f>
        <v>#REF!</v>
      </c>
      <c r="K2304" t="e">
        <f>IF(INDEX(SamplingFeatures[Feature Code],$A2304)="","",
CONCATENATE("  - &amp;SamplingFeatureID",TEXT($A2304,"0000"),
" {","SamplingFeatureUUID:  ",CHAR(34),INDEX(SamplingFeatures[Sampling Feature UUID],$A2304),CHAR(34),
", SamplingFeatureTypeCV:  ",CHAR(34),INDEX(SamplingFeatures[Sampling Feature Type],$A2304),CHAR(34),
", SamplingFeatureCode:  ",CHAR(34),INDEX(SamplingFeatures[Feature Code],$A2304),CHAR(34),
", SamplingFeatureName:  ",CHAR(34),INDEX(SamplingFeatures[Feature Name],$A2304),CHAR(34),
", SamplingFeatureDescription:  ",CHAR(34),INDEX(SamplingFeatures[Feature Description],$A2304),CHAR(34),
", SamplingFeatureGeotypeCV:  ",CHAR(34),INDEX(SamplingFeatures[Feature Geo Type],$A2304),CHAR(34),
", FeatureGeometry:  ",CHAR(34),INDEX(SamplingFeatures[Feature Geometry],$A2304),CHAR(34),
", Elevation_m:  ",CHAR(34),INDEX(SamplingFeatures[Elevation_m],$A2304),CHAR(34),
", ElevationDatumCV:  ",CHAR(34),ElevationDatum,CHAR(34),"}"))</f>
        <v>#REF!</v>
      </c>
      <c r="L2304" t="e">
        <f>IF(INDEX(SamplingFeatures[Sampling Feature Type],$A2304)&lt;&gt;"Site","",
CONCATENATE("  - &amp;SiteID",TEXT(SUMPRODUCT(--($L$3:$L2303&lt;&gt;"")),"0000"),
" {","SamplingFeatureID:  *SamplingFeatureID",TEXT($A2304,"0000"),
", SiteTypeCV:  ",CHAR(34),INDEX(Sites[Site Type],$A2304),CHAR(34),
", Latitude:  ",INDEX(Sites[Latitude],$A2304),
", Longitude:  ",INDEX(Sites[Longitude],$A2304),
", SRSName:  ",CHAR(34),LatLonDatum,CHAR(34),"}"))</f>
        <v>#REF!</v>
      </c>
      <c r="M2304" t="e">
        <f>IF(INDEX(SamplingFeatures[Sampling Feature Type],$A2304)&lt;&gt;"Specimen","",
CONCATENATE("  - &amp;SpecimenID",TEXT(SUMPRODUCT(--($M$3:$M2303&lt;&gt;"")),"0000"),
" {","SamplingFeatureID:  *SamplingFeatureID",TEXT($A2304,"0000"),
", SpecimenTypeCV:  ",CHAR(34),INDEX(Specimens[Specimen Type],$A2304),CHAR(34),
", SpecimenMediumCV:  ",INDEX(Specimens[Specimen Medium],$A2304),
", IsFieldSpecimen:  ",CHAR(34),INDEX(Specimens[Is Field Specimen?],$A2304),CHAR(34),"}"))</f>
        <v>#REF!</v>
      </c>
      <c r="N2304" t="e">
        <f>IF(COUNTA(SpatialOffsets[])=0,"", IF(INDEX(SpatialOffsets[Spatial Offset Type],$A2304)="","",
CONCATENATE("  - &amp;SpatialOffsetID",TEXT($A2304,"0000"),
" {","SpatialOffsetTypeCV:  ",CHAR(34),INDEX(SpatialOffsets[Spatial Offset Type],$A2304),CHAR(34),
", Offset1Value:  ",INDEX(SpatialOffsets[Offset 1 Value],$A2304),
", Offset1UnitID:  ",CHAR(34),INDEX(SpatialOffsets[Offset 1 Unit],$A2304),CHAR(34),
", Offset2Value:  ",INDEX(SpatialOffsets[Offset 2 Value],$A2304),
", Offset2UnitID:  ",CHAR(34),INDEX(SpatialOffsets[Offset 2 Unit],$A2304),CHAR(34),
", Offset3Value:  ",INDEX(SpatialOffsets[Offset 3 Value],$A2304),
", Offset3UnitID:  ",CHAR(34),INDEX(SpatialOffsets[Offset 3 Unit],$A2304),CHAR(34),,"}")))</f>
        <v>#REF!</v>
      </c>
      <c r="O2304" t="e">
        <f>IF(COUNTA(RelatedFeatures[])=0,"", IF(INDEX(RelatedFeatures[First Sampling Feature Code],$A2304)="","",
CONCATENATE("  - &amp;RelationID",TEXT($A2304,"0000"),
" {","SamplingFeatureID:  *SamplingFeatureID",TEXT(MATCH(INDEX(RelatedFeatures[First Sampling Feature Code],$A2304),SamplingFeatures[Feature Code],0),"0000"),
", RelationshipTypeCV:  ",CHAR(34),INDEX(RelatedFeatures[Relationship Type],$A2304),CHAR(34),
", RelatedFeatureID: *SamplingFeatureID",TEXT(MATCH(INDEX(RelatedFeatures[Second Sampling Feature Code],$A2304),SamplingFeatures[Feature Code],0),"0000"),
", SpatialOffsetID:  ",IF(INDEX(RelatedFeatures[Offset Number],$A2304)="","",CONCATENATE("*SpatialOffsetID",TEXT(INDEX(RelatedFeatures[Offset Number],$A2304),"0000"))),"}")))</f>
        <v>#REF!</v>
      </c>
      <c r="P2304" t="e">
        <f>IF(INDEX(Methods[Method Type],$A2304)="","",
CONCATENATE("  - &amp;MethodID",TEXT($A2304,"0000"),
" {","MethodTypeCV:  ",CHAR(34),INDEX(Methods[Method Type],$A2304),CHAR(34),
", MethodCode:  ",CHAR(34),INDEX(Methods[Method Code],$A2304),CHAR(34),
", MethodName:  ",CHAR(34),INDEX(Methods[Method Name],$A2304),CHAR(34),
", MethodDescription:  ",CHAR(34),INDEX(Methods[Method Description],$A2304),CHAR(34),
", MethodLink:  ",CHAR(34),INDEX(Methods[Method Link],$A2304),CHAR(34),
", OrganizationID: *OrganizationID",TEXT(MATCH(INDEX(Methods[Organization Name],$A2304),Organizations[Organization Name],0),"0000"),"}"))</f>
        <v>#REF!</v>
      </c>
      <c r="Q2304" t="e">
        <f>IF(INDEX(Variables[Variable Type],$A2304)="","",
CONCATENATE("  - &amp;VariableID",TEXT($A2304,"0000"),
" {","VariableTypeCV:  ",CHAR(34),INDEX(Variables[Variable Type],$A2304),CHAR(34),
", VariableCode:  ",CHAR(34),INDEX(Variables[Variable Code],$A2304),CHAR(34),
", VariableNameCV:  ",CHAR(34),INDEX(Variables[Variable Name],$A2304),CHAR(34),
", VariableDefinition:  ",CHAR(34),INDEX(Variables[Variable Definition],$A2304),CHAR(34),
", SpecciationCV:  ",CHAR(34),INDEX(Variables[Speciation],$A2304),CHAR(34),
", NoDataValue:  ",CHAR(34),INDEX(Variables[No Data Value],$A2304),CHAR(34),"}"))</f>
        <v>#REF!</v>
      </c>
    </row>
    <row r="2305" spans="1:17" x14ac:dyDescent="0.25">
      <c r="A2305">
        <v>2302</v>
      </c>
      <c r="D2305" t="e">
        <f>IF(INDEX(People[First Name],$A2305)="","",
CONCATENATE("  - &amp;PersonID",TEXT($A2305,"0000"),
" {","PersonFirstName:  ",CHAR(34),INDEX(People[First Name],$A2305),CHAR(34),
", PersonMiddleName:  ",CHAR(34),INDEX(People[Middle Name],$A2305),CHAR(34),
", PersonLastName:  ",CHAR(34),INDEX(People[Last Name],$A2305),CHAR(34),"}"))</f>
        <v>#REF!</v>
      </c>
      <c r="E2305" t="e">
        <f>IF(INDEX(Organizations[Organization Type '[CV']],$A2305)="","",
CONCATENATE("  - &amp;OrganizationID",TEXT($A2305,"0000"),
" {","OrganizationTypeCV:  ",CHAR(34),INDEX(Organizations[Organization Type '[CV']],$A2305),CHAR(34),
", OrganizationCode:  ",CHAR(34),INDEX(Organizations[Organization Code],$A2305),CHAR(34),
", OrganizationName:  ",CHAR(34),INDEX(Organizations[Organization Name],$A2305),CHAR(34),
", OrganizationDescription:  ",CHAR(34),INDEX(Organizations[Organization Description],$A2305),CHAR(34),
", OrganizationLink:  ",CHAR(34),INDEX(Organizations[Organization Link],$A2305),CHAR(34),"}"))</f>
        <v>#REF!</v>
      </c>
      <c r="F2305" t="e">
        <f>IF(INDEX(People[First Name],$A2305)="","",
CONCATENATE("  - &amp;AffiliationID",TEXT($A2305,"0000"),
" {PersonID: *PersonID",TEXT($A2305,"0000"),
", OrganizationID: *OrganizationID",TEXT(MATCH(INDEX(People[Organization Name],$A2305),Organizations[Organization Name],0),"0000"),
", IsPrimaryOrganizationContact: , AffiliationStartDate: , AffiliationEndDate: , PrimaryPhone: ",
", PrimaryEmail: ",CHAR(34),INDEX(People[Primary Email],$A2305),CHAR(34),
", PrimaryAddress: ",CHAR(34),INDEX(People[Primary Address],$A2305),CHAR(34),
", PersonLink: }"))</f>
        <v>#REF!</v>
      </c>
      <c r="H2305" t="e">
        <f>IF(COUNTA(CitationInformation)=0,"",IF(INDEX(AuthorList[Author Name],$A2305)="","",
CONCATENATE("  - &amp;AuthorListID",TEXT($A2305,"0000"),
"  {CitationID: *CitationID0001",
", PersonID: *PersonID",TEXT(MATCH(INDEX(AuthorList[Author Name],$A2305),People[Full Name],0),"0000"),
", AuthorOrder: ",INDEX(AuthorList[Author Number],$A2305),"}")))</f>
        <v>#REF!</v>
      </c>
      <c r="K2305" t="e">
        <f>IF(INDEX(SamplingFeatures[Feature Code],$A2305)="","",
CONCATENATE("  - &amp;SamplingFeatureID",TEXT($A2305,"0000"),
" {","SamplingFeatureUUID:  ",CHAR(34),INDEX(SamplingFeatures[Sampling Feature UUID],$A2305),CHAR(34),
", SamplingFeatureTypeCV:  ",CHAR(34),INDEX(SamplingFeatures[Sampling Feature Type],$A2305),CHAR(34),
", SamplingFeatureCode:  ",CHAR(34),INDEX(SamplingFeatures[Feature Code],$A2305),CHAR(34),
", SamplingFeatureName:  ",CHAR(34),INDEX(SamplingFeatures[Feature Name],$A2305),CHAR(34),
", SamplingFeatureDescription:  ",CHAR(34),INDEX(SamplingFeatures[Feature Description],$A2305),CHAR(34),
", SamplingFeatureGeotypeCV:  ",CHAR(34),INDEX(SamplingFeatures[Feature Geo Type],$A2305),CHAR(34),
", FeatureGeometry:  ",CHAR(34),INDEX(SamplingFeatures[Feature Geometry],$A2305),CHAR(34),
", Elevation_m:  ",CHAR(34),INDEX(SamplingFeatures[Elevation_m],$A2305),CHAR(34),
", ElevationDatumCV:  ",CHAR(34),ElevationDatum,CHAR(34),"}"))</f>
        <v>#REF!</v>
      </c>
      <c r="L2305" t="e">
        <f>IF(INDEX(SamplingFeatures[Sampling Feature Type],$A2305)&lt;&gt;"Site","",
CONCATENATE("  - &amp;SiteID",TEXT(SUMPRODUCT(--($L$3:$L2304&lt;&gt;"")),"0000"),
" {","SamplingFeatureID:  *SamplingFeatureID",TEXT($A2305,"0000"),
", SiteTypeCV:  ",CHAR(34),INDEX(Sites[Site Type],$A2305),CHAR(34),
", Latitude:  ",INDEX(Sites[Latitude],$A2305),
", Longitude:  ",INDEX(Sites[Longitude],$A2305),
", SRSName:  ",CHAR(34),LatLonDatum,CHAR(34),"}"))</f>
        <v>#REF!</v>
      </c>
      <c r="M2305" t="e">
        <f>IF(INDEX(SamplingFeatures[Sampling Feature Type],$A2305)&lt;&gt;"Specimen","",
CONCATENATE("  - &amp;SpecimenID",TEXT(SUMPRODUCT(--($M$3:$M2304&lt;&gt;"")),"0000"),
" {","SamplingFeatureID:  *SamplingFeatureID",TEXT($A2305,"0000"),
", SpecimenTypeCV:  ",CHAR(34),INDEX(Specimens[Specimen Type],$A2305),CHAR(34),
", SpecimenMediumCV:  ",INDEX(Specimens[Specimen Medium],$A2305),
", IsFieldSpecimen:  ",CHAR(34),INDEX(Specimens[Is Field Specimen?],$A2305),CHAR(34),"}"))</f>
        <v>#REF!</v>
      </c>
      <c r="N2305" t="e">
        <f>IF(COUNTA(SpatialOffsets[])=0,"", IF(INDEX(SpatialOffsets[Spatial Offset Type],$A2305)="","",
CONCATENATE("  - &amp;SpatialOffsetID",TEXT($A2305,"0000"),
" {","SpatialOffsetTypeCV:  ",CHAR(34),INDEX(SpatialOffsets[Spatial Offset Type],$A2305),CHAR(34),
", Offset1Value:  ",INDEX(SpatialOffsets[Offset 1 Value],$A2305),
", Offset1UnitID:  ",CHAR(34),INDEX(SpatialOffsets[Offset 1 Unit],$A2305),CHAR(34),
", Offset2Value:  ",INDEX(SpatialOffsets[Offset 2 Value],$A2305),
", Offset2UnitID:  ",CHAR(34),INDEX(SpatialOffsets[Offset 2 Unit],$A2305),CHAR(34),
", Offset3Value:  ",INDEX(SpatialOffsets[Offset 3 Value],$A2305),
", Offset3UnitID:  ",CHAR(34),INDEX(SpatialOffsets[Offset 3 Unit],$A2305),CHAR(34),,"}")))</f>
        <v>#REF!</v>
      </c>
      <c r="O2305" t="e">
        <f>IF(COUNTA(RelatedFeatures[])=0,"", IF(INDEX(RelatedFeatures[First Sampling Feature Code],$A2305)="","",
CONCATENATE("  - &amp;RelationID",TEXT($A2305,"0000"),
" {","SamplingFeatureID:  *SamplingFeatureID",TEXT(MATCH(INDEX(RelatedFeatures[First Sampling Feature Code],$A2305),SamplingFeatures[Feature Code],0),"0000"),
", RelationshipTypeCV:  ",CHAR(34),INDEX(RelatedFeatures[Relationship Type],$A2305),CHAR(34),
", RelatedFeatureID: *SamplingFeatureID",TEXT(MATCH(INDEX(RelatedFeatures[Second Sampling Feature Code],$A2305),SamplingFeatures[Feature Code],0),"0000"),
", SpatialOffsetID:  ",IF(INDEX(RelatedFeatures[Offset Number],$A2305)="","",CONCATENATE("*SpatialOffsetID",TEXT(INDEX(RelatedFeatures[Offset Number],$A2305),"0000"))),"}")))</f>
        <v>#REF!</v>
      </c>
      <c r="P2305" t="e">
        <f>IF(INDEX(Methods[Method Type],$A2305)="","",
CONCATENATE("  - &amp;MethodID",TEXT($A2305,"0000"),
" {","MethodTypeCV:  ",CHAR(34),INDEX(Methods[Method Type],$A2305),CHAR(34),
", MethodCode:  ",CHAR(34),INDEX(Methods[Method Code],$A2305),CHAR(34),
", MethodName:  ",CHAR(34),INDEX(Methods[Method Name],$A2305),CHAR(34),
", MethodDescription:  ",CHAR(34),INDEX(Methods[Method Description],$A2305),CHAR(34),
", MethodLink:  ",CHAR(34),INDEX(Methods[Method Link],$A2305),CHAR(34),
", OrganizationID: *OrganizationID",TEXT(MATCH(INDEX(Methods[Organization Name],$A2305),Organizations[Organization Name],0),"0000"),"}"))</f>
        <v>#REF!</v>
      </c>
      <c r="Q2305" t="e">
        <f>IF(INDEX(Variables[Variable Type],$A2305)="","",
CONCATENATE("  - &amp;VariableID",TEXT($A2305,"0000"),
" {","VariableTypeCV:  ",CHAR(34),INDEX(Variables[Variable Type],$A2305),CHAR(34),
", VariableCode:  ",CHAR(34),INDEX(Variables[Variable Code],$A2305),CHAR(34),
", VariableNameCV:  ",CHAR(34),INDEX(Variables[Variable Name],$A2305),CHAR(34),
", VariableDefinition:  ",CHAR(34),INDEX(Variables[Variable Definition],$A2305),CHAR(34),
", SpecciationCV:  ",CHAR(34),INDEX(Variables[Speciation],$A2305),CHAR(34),
", NoDataValue:  ",CHAR(34),INDEX(Variables[No Data Value],$A2305),CHAR(34),"}"))</f>
        <v>#REF!</v>
      </c>
    </row>
    <row r="2306" spans="1:17" x14ac:dyDescent="0.25">
      <c r="A2306">
        <v>2303</v>
      </c>
      <c r="D2306" t="e">
        <f>IF(INDEX(People[First Name],$A2306)="","",
CONCATENATE("  - &amp;PersonID",TEXT($A2306,"0000"),
" {","PersonFirstName:  ",CHAR(34),INDEX(People[First Name],$A2306),CHAR(34),
", PersonMiddleName:  ",CHAR(34),INDEX(People[Middle Name],$A2306),CHAR(34),
", PersonLastName:  ",CHAR(34),INDEX(People[Last Name],$A2306),CHAR(34),"}"))</f>
        <v>#REF!</v>
      </c>
      <c r="E2306" t="e">
        <f>IF(INDEX(Organizations[Organization Type '[CV']],$A2306)="","",
CONCATENATE("  - &amp;OrganizationID",TEXT($A2306,"0000"),
" {","OrganizationTypeCV:  ",CHAR(34),INDEX(Organizations[Organization Type '[CV']],$A2306),CHAR(34),
", OrganizationCode:  ",CHAR(34),INDEX(Organizations[Organization Code],$A2306),CHAR(34),
", OrganizationName:  ",CHAR(34),INDEX(Organizations[Organization Name],$A2306),CHAR(34),
", OrganizationDescription:  ",CHAR(34),INDEX(Organizations[Organization Description],$A2306),CHAR(34),
", OrganizationLink:  ",CHAR(34),INDEX(Organizations[Organization Link],$A2306),CHAR(34),"}"))</f>
        <v>#REF!</v>
      </c>
      <c r="F2306" t="e">
        <f>IF(INDEX(People[First Name],$A2306)="","",
CONCATENATE("  - &amp;AffiliationID",TEXT($A2306,"0000"),
" {PersonID: *PersonID",TEXT($A2306,"0000"),
", OrganizationID: *OrganizationID",TEXT(MATCH(INDEX(People[Organization Name],$A2306),Organizations[Organization Name],0),"0000"),
", IsPrimaryOrganizationContact: , AffiliationStartDate: , AffiliationEndDate: , PrimaryPhone: ",
", PrimaryEmail: ",CHAR(34),INDEX(People[Primary Email],$A2306),CHAR(34),
", PrimaryAddress: ",CHAR(34),INDEX(People[Primary Address],$A2306),CHAR(34),
", PersonLink: }"))</f>
        <v>#REF!</v>
      </c>
      <c r="H2306" t="e">
        <f>IF(COUNTA(CitationInformation)=0,"",IF(INDEX(AuthorList[Author Name],$A2306)="","",
CONCATENATE("  - &amp;AuthorListID",TEXT($A2306,"0000"),
"  {CitationID: *CitationID0001",
", PersonID: *PersonID",TEXT(MATCH(INDEX(AuthorList[Author Name],$A2306),People[Full Name],0),"0000"),
", AuthorOrder: ",INDEX(AuthorList[Author Number],$A2306),"}")))</f>
        <v>#REF!</v>
      </c>
      <c r="K2306" t="e">
        <f>IF(INDEX(SamplingFeatures[Feature Code],$A2306)="","",
CONCATENATE("  - &amp;SamplingFeatureID",TEXT($A2306,"0000"),
" {","SamplingFeatureUUID:  ",CHAR(34),INDEX(SamplingFeatures[Sampling Feature UUID],$A2306),CHAR(34),
", SamplingFeatureTypeCV:  ",CHAR(34),INDEX(SamplingFeatures[Sampling Feature Type],$A2306),CHAR(34),
", SamplingFeatureCode:  ",CHAR(34),INDEX(SamplingFeatures[Feature Code],$A2306),CHAR(34),
", SamplingFeatureName:  ",CHAR(34),INDEX(SamplingFeatures[Feature Name],$A2306),CHAR(34),
", SamplingFeatureDescription:  ",CHAR(34),INDEX(SamplingFeatures[Feature Description],$A2306),CHAR(34),
", SamplingFeatureGeotypeCV:  ",CHAR(34),INDEX(SamplingFeatures[Feature Geo Type],$A2306),CHAR(34),
", FeatureGeometry:  ",CHAR(34),INDEX(SamplingFeatures[Feature Geometry],$A2306),CHAR(34),
", Elevation_m:  ",CHAR(34),INDEX(SamplingFeatures[Elevation_m],$A2306),CHAR(34),
", ElevationDatumCV:  ",CHAR(34),ElevationDatum,CHAR(34),"}"))</f>
        <v>#REF!</v>
      </c>
      <c r="L2306" t="e">
        <f>IF(INDEX(SamplingFeatures[Sampling Feature Type],$A2306)&lt;&gt;"Site","",
CONCATENATE("  - &amp;SiteID",TEXT(SUMPRODUCT(--($L$3:$L2305&lt;&gt;"")),"0000"),
" {","SamplingFeatureID:  *SamplingFeatureID",TEXT($A2306,"0000"),
", SiteTypeCV:  ",CHAR(34),INDEX(Sites[Site Type],$A2306),CHAR(34),
", Latitude:  ",INDEX(Sites[Latitude],$A2306),
", Longitude:  ",INDEX(Sites[Longitude],$A2306),
", SRSName:  ",CHAR(34),LatLonDatum,CHAR(34),"}"))</f>
        <v>#REF!</v>
      </c>
      <c r="M2306" t="e">
        <f>IF(INDEX(SamplingFeatures[Sampling Feature Type],$A2306)&lt;&gt;"Specimen","",
CONCATENATE("  - &amp;SpecimenID",TEXT(SUMPRODUCT(--($M$3:$M2305&lt;&gt;"")),"0000"),
" {","SamplingFeatureID:  *SamplingFeatureID",TEXT($A2306,"0000"),
", SpecimenTypeCV:  ",CHAR(34),INDEX(Specimens[Specimen Type],$A2306),CHAR(34),
", SpecimenMediumCV:  ",INDEX(Specimens[Specimen Medium],$A2306),
", IsFieldSpecimen:  ",CHAR(34),INDEX(Specimens[Is Field Specimen?],$A2306),CHAR(34),"}"))</f>
        <v>#REF!</v>
      </c>
      <c r="N2306" t="e">
        <f>IF(COUNTA(SpatialOffsets[])=0,"", IF(INDEX(SpatialOffsets[Spatial Offset Type],$A2306)="","",
CONCATENATE("  - &amp;SpatialOffsetID",TEXT($A2306,"0000"),
" {","SpatialOffsetTypeCV:  ",CHAR(34),INDEX(SpatialOffsets[Spatial Offset Type],$A2306),CHAR(34),
", Offset1Value:  ",INDEX(SpatialOffsets[Offset 1 Value],$A2306),
", Offset1UnitID:  ",CHAR(34),INDEX(SpatialOffsets[Offset 1 Unit],$A2306),CHAR(34),
", Offset2Value:  ",INDEX(SpatialOffsets[Offset 2 Value],$A2306),
", Offset2UnitID:  ",CHAR(34),INDEX(SpatialOffsets[Offset 2 Unit],$A2306),CHAR(34),
", Offset3Value:  ",INDEX(SpatialOffsets[Offset 3 Value],$A2306),
", Offset3UnitID:  ",CHAR(34),INDEX(SpatialOffsets[Offset 3 Unit],$A2306),CHAR(34),,"}")))</f>
        <v>#REF!</v>
      </c>
      <c r="O2306" t="e">
        <f>IF(COUNTA(RelatedFeatures[])=0,"", IF(INDEX(RelatedFeatures[First Sampling Feature Code],$A2306)="","",
CONCATENATE("  - &amp;RelationID",TEXT($A2306,"0000"),
" {","SamplingFeatureID:  *SamplingFeatureID",TEXT(MATCH(INDEX(RelatedFeatures[First Sampling Feature Code],$A2306),SamplingFeatures[Feature Code],0),"0000"),
", RelationshipTypeCV:  ",CHAR(34),INDEX(RelatedFeatures[Relationship Type],$A2306),CHAR(34),
", RelatedFeatureID: *SamplingFeatureID",TEXT(MATCH(INDEX(RelatedFeatures[Second Sampling Feature Code],$A2306),SamplingFeatures[Feature Code],0),"0000"),
", SpatialOffsetID:  ",IF(INDEX(RelatedFeatures[Offset Number],$A2306)="","",CONCATENATE("*SpatialOffsetID",TEXT(INDEX(RelatedFeatures[Offset Number],$A2306),"0000"))),"}")))</f>
        <v>#REF!</v>
      </c>
      <c r="P2306" t="e">
        <f>IF(INDEX(Methods[Method Type],$A2306)="","",
CONCATENATE("  - &amp;MethodID",TEXT($A2306,"0000"),
" {","MethodTypeCV:  ",CHAR(34),INDEX(Methods[Method Type],$A2306),CHAR(34),
", MethodCode:  ",CHAR(34),INDEX(Methods[Method Code],$A2306),CHAR(34),
", MethodName:  ",CHAR(34),INDEX(Methods[Method Name],$A2306),CHAR(34),
", MethodDescription:  ",CHAR(34),INDEX(Methods[Method Description],$A2306),CHAR(34),
", MethodLink:  ",CHAR(34),INDEX(Methods[Method Link],$A2306),CHAR(34),
", OrganizationID: *OrganizationID",TEXT(MATCH(INDEX(Methods[Organization Name],$A2306),Organizations[Organization Name],0),"0000"),"}"))</f>
        <v>#REF!</v>
      </c>
      <c r="Q2306" t="e">
        <f>IF(INDEX(Variables[Variable Type],$A2306)="","",
CONCATENATE("  - &amp;VariableID",TEXT($A2306,"0000"),
" {","VariableTypeCV:  ",CHAR(34),INDEX(Variables[Variable Type],$A2306),CHAR(34),
", VariableCode:  ",CHAR(34),INDEX(Variables[Variable Code],$A2306),CHAR(34),
", VariableNameCV:  ",CHAR(34),INDEX(Variables[Variable Name],$A2306),CHAR(34),
", VariableDefinition:  ",CHAR(34),INDEX(Variables[Variable Definition],$A2306),CHAR(34),
", SpecciationCV:  ",CHAR(34),INDEX(Variables[Speciation],$A2306),CHAR(34),
", NoDataValue:  ",CHAR(34),INDEX(Variables[No Data Value],$A2306),CHAR(34),"}"))</f>
        <v>#REF!</v>
      </c>
    </row>
    <row r="2307" spans="1:17" x14ac:dyDescent="0.25">
      <c r="A2307">
        <v>2304</v>
      </c>
      <c r="D2307" t="e">
        <f>IF(INDEX(People[First Name],$A2307)="","",
CONCATENATE("  - &amp;PersonID",TEXT($A2307,"0000"),
" {","PersonFirstName:  ",CHAR(34),INDEX(People[First Name],$A2307),CHAR(34),
", PersonMiddleName:  ",CHAR(34),INDEX(People[Middle Name],$A2307),CHAR(34),
", PersonLastName:  ",CHAR(34),INDEX(People[Last Name],$A2307),CHAR(34),"}"))</f>
        <v>#REF!</v>
      </c>
      <c r="E2307" t="e">
        <f>IF(INDEX(Organizations[Organization Type '[CV']],$A2307)="","",
CONCATENATE("  - &amp;OrganizationID",TEXT($A2307,"0000"),
" {","OrganizationTypeCV:  ",CHAR(34),INDEX(Organizations[Organization Type '[CV']],$A2307),CHAR(34),
", OrganizationCode:  ",CHAR(34),INDEX(Organizations[Organization Code],$A2307),CHAR(34),
", OrganizationName:  ",CHAR(34),INDEX(Organizations[Organization Name],$A2307),CHAR(34),
", OrganizationDescription:  ",CHAR(34),INDEX(Organizations[Organization Description],$A2307),CHAR(34),
", OrganizationLink:  ",CHAR(34),INDEX(Organizations[Organization Link],$A2307),CHAR(34),"}"))</f>
        <v>#REF!</v>
      </c>
      <c r="F2307" t="e">
        <f>IF(INDEX(People[First Name],$A2307)="","",
CONCATENATE("  - &amp;AffiliationID",TEXT($A2307,"0000"),
" {PersonID: *PersonID",TEXT($A2307,"0000"),
", OrganizationID: *OrganizationID",TEXT(MATCH(INDEX(People[Organization Name],$A2307),Organizations[Organization Name],0),"0000"),
", IsPrimaryOrganizationContact: , AffiliationStartDate: , AffiliationEndDate: , PrimaryPhone: ",
", PrimaryEmail: ",CHAR(34),INDEX(People[Primary Email],$A2307),CHAR(34),
", PrimaryAddress: ",CHAR(34),INDEX(People[Primary Address],$A2307),CHAR(34),
", PersonLink: }"))</f>
        <v>#REF!</v>
      </c>
      <c r="H2307" t="e">
        <f>IF(COUNTA(CitationInformation)=0,"",IF(INDEX(AuthorList[Author Name],$A2307)="","",
CONCATENATE("  - &amp;AuthorListID",TEXT($A2307,"0000"),
"  {CitationID: *CitationID0001",
", PersonID: *PersonID",TEXT(MATCH(INDEX(AuthorList[Author Name],$A2307),People[Full Name],0),"0000"),
", AuthorOrder: ",INDEX(AuthorList[Author Number],$A2307),"}")))</f>
        <v>#REF!</v>
      </c>
      <c r="K2307" t="e">
        <f>IF(INDEX(SamplingFeatures[Feature Code],$A2307)="","",
CONCATENATE("  - &amp;SamplingFeatureID",TEXT($A2307,"0000"),
" {","SamplingFeatureUUID:  ",CHAR(34),INDEX(SamplingFeatures[Sampling Feature UUID],$A2307),CHAR(34),
", SamplingFeatureTypeCV:  ",CHAR(34),INDEX(SamplingFeatures[Sampling Feature Type],$A2307),CHAR(34),
", SamplingFeatureCode:  ",CHAR(34),INDEX(SamplingFeatures[Feature Code],$A2307),CHAR(34),
", SamplingFeatureName:  ",CHAR(34),INDEX(SamplingFeatures[Feature Name],$A2307),CHAR(34),
", SamplingFeatureDescription:  ",CHAR(34),INDEX(SamplingFeatures[Feature Description],$A2307),CHAR(34),
", SamplingFeatureGeotypeCV:  ",CHAR(34),INDEX(SamplingFeatures[Feature Geo Type],$A2307),CHAR(34),
", FeatureGeometry:  ",CHAR(34),INDEX(SamplingFeatures[Feature Geometry],$A2307),CHAR(34),
", Elevation_m:  ",CHAR(34),INDEX(SamplingFeatures[Elevation_m],$A2307),CHAR(34),
", ElevationDatumCV:  ",CHAR(34),ElevationDatum,CHAR(34),"}"))</f>
        <v>#REF!</v>
      </c>
      <c r="L2307" t="e">
        <f>IF(INDEX(SamplingFeatures[Sampling Feature Type],$A2307)&lt;&gt;"Site","",
CONCATENATE("  - &amp;SiteID",TEXT(SUMPRODUCT(--($L$3:$L2306&lt;&gt;"")),"0000"),
" {","SamplingFeatureID:  *SamplingFeatureID",TEXT($A2307,"0000"),
", SiteTypeCV:  ",CHAR(34),INDEX(Sites[Site Type],$A2307),CHAR(34),
", Latitude:  ",INDEX(Sites[Latitude],$A2307),
", Longitude:  ",INDEX(Sites[Longitude],$A2307),
", SRSName:  ",CHAR(34),LatLonDatum,CHAR(34),"}"))</f>
        <v>#REF!</v>
      </c>
      <c r="M2307" t="e">
        <f>IF(INDEX(SamplingFeatures[Sampling Feature Type],$A2307)&lt;&gt;"Specimen","",
CONCATENATE("  - &amp;SpecimenID",TEXT(SUMPRODUCT(--($M$3:$M2306&lt;&gt;"")),"0000"),
" {","SamplingFeatureID:  *SamplingFeatureID",TEXT($A2307,"0000"),
", SpecimenTypeCV:  ",CHAR(34),INDEX(Specimens[Specimen Type],$A2307),CHAR(34),
", SpecimenMediumCV:  ",INDEX(Specimens[Specimen Medium],$A2307),
", IsFieldSpecimen:  ",CHAR(34),INDEX(Specimens[Is Field Specimen?],$A2307),CHAR(34),"}"))</f>
        <v>#REF!</v>
      </c>
      <c r="N2307" t="e">
        <f>IF(COUNTA(SpatialOffsets[])=0,"", IF(INDEX(SpatialOffsets[Spatial Offset Type],$A2307)="","",
CONCATENATE("  - &amp;SpatialOffsetID",TEXT($A2307,"0000"),
" {","SpatialOffsetTypeCV:  ",CHAR(34),INDEX(SpatialOffsets[Spatial Offset Type],$A2307),CHAR(34),
", Offset1Value:  ",INDEX(SpatialOffsets[Offset 1 Value],$A2307),
", Offset1UnitID:  ",CHAR(34),INDEX(SpatialOffsets[Offset 1 Unit],$A2307),CHAR(34),
", Offset2Value:  ",INDEX(SpatialOffsets[Offset 2 Value],$A2307),
", Offset2UnitID:  ",CHAR(34),INDEX(SpatialOffsets[Offset 2 Unit],$A2307),CHAR(34),
", Offset3Value:  ",INDEX(SpatialOffsets[Offset 3 Value],$A2307),
", Offset3UnitID:  ",CHAR(34),INDEX(SpatialOffsets[Offset 3 Unit],$A2307),CHAR(34),,"}")))</f>
        <v>#REF!</v>
      </c>
      <c r="O2307" t="e">
        <f>IF(COUNTA(RelatedFeatures[])=0,"", IF(INDEX(RelatedFeatures[First Sampling Feature Code],$A2307)="","",
CONCATENATE("  - &amp;RelationID",TEXT($A2307,"0000"),
" {","SamplingFeatureID:  *SamplingFeatureID",TEXT(MATCH(INDEX(RelatedFeatures[First Sampling Feature Code],$A2307),SamplingFeatures[Feature Code],0),"0000"),
", RelationshipTypeCV:  ",CHAR(34),INDEX(RelatedFeatures[Relationship Type],$A2307),CHAR(34),
", RelatedFeatureID: *SamplingFeatureID",TEXT(MATCH(INDEX(RelatedFeatures[Second Sampling Feature Code],$A2307),SamplingFeatures[Feature Code],0),"0000"),
", SpatialOffsetID:  ",IF(INDEX(RelatedFeatures[Offset Number],$A2307)="","",CONCATENATE("*SpatialOffsetID",TEXT(INDEX(RelatedFeatures[Offset Number],$A2307),"0000"))),"}")))</f>
        <v>#REF!</v>
      </c>
      <c r="P2307" t="e">
        <f>IF(INDEX(Methods[Method Type],$A2307)="","",
CONCATENATE("  - &amp;MethodID",TEXT($A2307,"0000"),
" {","MethodTypeCV:  ",CHAR(34),INDEX(Methods[Method Type],$A2307),CHAR(34),
", MethodCode:  ",CHAR(34),INDEX(Methods[Method Code],$A2307),CHAR(34),
", MethodName:  ",CHAR(34),INDEX(Methods[Method Name],$A2307),CHAR(34),
", MethodDescription:  ",CHAR(34),INDEX(Methods[Method Description],$A2307),CHAR(34),
", MethodLink:  ",CHAR(34),INDEX(Methods[Method Link],$A2307),CHAR(34),
", OrganizationID: *OrganizationID",TEXT(MATCH(INDEX(Methods[Organization Name],$A2307),Organizations[Organization Name],0),"0000"),"}"))</f>
        <v>#REF!</v>
      </c>
      <c r="Q2307" t="e">
        <f>IF(INDEX(Variables[Variable Type],$A2307)="","",
CONCATENATE("  - &amp;VariableID",TEXT($A2307,"0000"),
" {","VariableTypeCV:  ",CHAR(34),INDEX(Variables[Variable Type],$A2307),CHAR(34),
", VariableCode:  ",CHAR(34),INDEX(Variables[Variable Code],$A2307),CHAR(34),
", VariableNameCV:  ",CHAR(34),INDEX(Variables[Variable Name],$A2307),CHAR(34),
", VariableDefinition:  ",CHAR(34),INDEX(Variables[Variable Definition],$A2307),CHAR(34),
", SpecciationCV:  ",CHAR(34),INDEX(Variables[Speciation],$A2307),CHAR(34),
", NoDataValue:  ",CHAR(34),INDEX(Variables[No Data Value],$A2307),CHAR(34),"}"))</f>
        <v>#REF!</v>
      </c>
    </row>
    <row r="2308" spans="1:17" x14ac:dyDescent="0.25">
      <c r="A2308">
        <v>2305</v>
      </c>
      <c r="D2308" t="e">
        <f>IF(INDEX(People[First Name],$A2308)="","",
CONCATENATE("  - &amp;PersonID",TEXT($A2308,"0000"),
" {","PersonFirstName:  ",CHAR(34),INDEX(People[First Name],$A2308),CHAR(34),
", PersonMiddleName:  ",CHAR(34),INDEX(People[Middle Name],$A2308),CHAR(34),
", PersonLastName:  ",CHAR(34),INDEX(People[Last Name],$A2308),CHAR(34),"}"))</f>
        <v>#REF!</v>
      </c>
      <c r="E2308" t="e">
        <f>IF(INDEX(Organizations[Organization Type '[CV']],$A2308)="","",
CONCATENATE("  - &amp;OrganizationID",TEXT($A2308,"0000"),
" {","OrganizationTypeCV:  ",CHAR(34),INDEX(Organizations[Organization Type '[CV']],$A2308),CHAR(34),
", OrganizationCode:  ",CHAR(34),INDEX(Organizations[Organization Code],$A2308),CHAR(34),
", OrganizationName:  ",CHAR(34),INDEX(Organizations[Organization Name],$A2308),CHAR(34),
", OrganizationDescription:  ",CHAR(34),INDEX(Organizations[Organization Description],$A2308),CHAR(34),
", OrganizationLink:  ",CHAR(34),INDEX(Organizations[Organization Link],$A2308),CHAR(34),"}"))</f>
        <v>#REF!</v>
      </c>
      <c r="F2308" t="e">
        <f>IF(INDEX(People[First Name],$A2308)="","",
CONCATENATE("  - &amp;AffiliationID",TEXT($A2308,"0000"),
" {PersonID: *PersonID",TEXT($A2308,"0000"),
", OrganizationID: *OrganizationID",TEXT(MATCH(INDEX(People[Organization Name],$A2308),Organizations[Organization Name],0),"0000"),
", IsPrimaryOrganizationContact: , AffiliationStartDate: , AffiliationEndDate: , PrimaryPhone: ",
", PrimaryEmail: ",CHAR(34),INDEX(People[Primary Email],$A2308),CHAR(34),
", PrimaryAddress: ",CHAR(34),INDEX(People[Primary Address],$A2308),CHAR(34),
", PersonLink: }"))</f>
        <v>#REF!</v>
      </c>
      <c r="H2308" t="e">
        <f>IF(COUNTA(CitationInformation)=0,"",IF(INDEX(AuthorList[Author Name],$A2308)="","",
CONCATENATE("  - &amp;AuthorListID",TEXT($A2308,"0000"),
"  {CitationID: *CitationID0001",
", PersonID: *PersonID",TEXT(MATCH(INDEX(AuthorList[Author Name],$A2308),People[Full Name],0),"0000"),
", AuthorOrder: ",INDEX(AuthorList[Author Number],$A2308),"}")))</f>
        <v>#REF!</v>
      </c>
      <c r="K2308" t="e">
        <f>IF(INDEX(SamplingFeatures[Feature Code],$A2308)="","",
CONCATENATE("  - &amp;SamplingFeatureID",TEXT($A2308,"0000"),
" {","SamplingFeatureUUID:  ",CHAR(34),INDEX(SamplingFeatures[Sampling Feature UUID],$A2308),CHAR(34),
", SamplingFeatureTypeCV:  ",CHAR(34),INDEX(SamplingFeatures[Sampling Feature Type],$A2308),CHAR(34),
", SamplingFeatureCode:  ",CHAR(34),INDEX(SamplingFeatures[Feature Code],$A2308),CHAR(34),
", SamplingFeatureName:  ",CHAR(34),INDEX(SamplingFeatures[Feature Name],$A2308),CHAR(34),
", SamplingFeatureDescription:  ",CHAR(34),INDEX(SamplingFeatures[Feature Description],$A2308),CHAR(34),
", SamplingFeatureGeotypeCV:  ",CHAR(34),INDEX(SamplingFeatures[Feature Geo Type],$A2308),CHAR(34),
", FeatureGeometry:  ",CHAR(34),INDEX(SamplingFeatures[Feature Geometry],$A2308),CHAR(34),
", Elevation_m:  ",CHAR(34),INDEX(SamplingFeatures[Elevation_m],$A2308),CHAR(34),
", ElevationDatumCV:  ",CHAR(34),ElevationDatum,CHAR(34),"}"))</f>
        <v>#REF!</v>
      </c>
      <c r="L2308" t="e">
        <f>IF(INDEX(SamplingFeatures[Sampling Feature Type],$A2308)&lt;&gt;"Site","",
CONCATENATE("  - &amp;SiteID",TEXT(SUMPRODUCT(--($L$3:$L2307&lt;&gt;"")),"0000"),
" {","SamplingFeatureID:  *SamplingFeatureID",TEXT($A2308,"0000"),
", SiteTypeCV:  ",CHAR(34),INDEX(Sites[Site Type],$A2308),CHAR(34),
", Latitude:  ",INDEX(Sites[Latitude],$A2308),
", Longitude:  ",INDEX(Sites[Longitude],$A2308),
", SRSName:  ",CHAR(34),LatLonDatum,CHAR(34),"}"))</f>
        <v>#REF!</v>
      </c>
      <c r="M2308" t="e">
        <f>IF(INDEX(SamplingFeatures[Sampling Feature Type],$A2308)&lt;&gt;"Specimen","",
CONCATENATE("  - &amp;SpecimenID",TEXT(SUMPRODUCT(--($M$3:$M2307&lt;&gt;"")),"0000"),
" {","SamplingFeatureID:  *SamplingFeatureID",TEXT($A2308,"0000"),
", SpecimenTypeCV:  ",CHAR(34),INDEX(Specimens[Specimen Type],$A2308),CHAR(34),
", SpecimenMediumCV:  ",INDEX(Specimens[Specimen Medium],$A2308),
", IsFieldSpecimen:  ",CHAR(34),INDEX(Specimens[Is Field Specimen?],$A2308),CHAR(34),"}"))</f>
        <v>#REF!</v>
      </c>
      <c r="N2308" t="e">
        <f>IF(COUNTA(SpatialOffsets[])=0,"", IF(INDEX(SpatialOffsets[Spatial Offset Type],$A2308)="","",
CONCATENATE("  - &amp;SpatialOffsetID",TEXT($A2308,"0000"),
" {","SpatialOffsetTypeCV:  ",CHAR(34),INDEX(SpatialOffsets[Spatial Offset Type],$A2308),CHAR(34),
", Offset1Value:  ",INDEX(SpatialOffsets[Offset 1 Value],$A2308),
", Offset1UnitID:  ",CHAR(34),INDEX(SpatialOffsets[Offset 1 Unit],$A2308),CHAR(34),
", Offset2Value:  ",INDEX(SpatialOffsets[Offset 2 Value],$A2308),
", Offset2UnitID:  ",CHAR(34),INDEX(SpatialOffsets[Offset 2 Unit],$A2308),CHAR(34),
", Offset3Value:  ",INDEX(SpatialOffsets[Offset 3 Value],$A2308),
", Offset3UnitID:  ",CHAR(34),INDEX(SpatialOffsets[Offset 3 Unit],$A2308),CHAR(34),,"}")))</f>
        <v>#REF!</v>
      </c>
      <c r="O2308" t="e">
        <f>IF(COUNTA(RelatedFeatures[])=0,"", IF(INDEX(RelatedFeatures[First Sampling Feature Code],$A2308)="","",
CONCATENATE("  - &amp;RelationID",TEXT($A2308,"0000"),
" {","SamplingFeatureID:  *SamplingFeatureID",TEXT(MATCH(INDEX(RelatedFeatures[First Sampling Feature Code],$A2308),SamplingFeatures[Feature Code],0),"0000"),
", RelationshipTypeCV:  ",CHAR(34),INDEX(RelatedFeatures[Relationship Type],$A2308),CHAR(34),
", RelatedFeatureID: *SamplingFeatureID",TEXT(MATCH(INDEX(RelatedFeatures[Second Sampling Feature Code],$A2308),SamplingFeatures[Feature Code],0),"0000"),
", SpatialOffsetID:  ",IF(INDEX(RelatedFeatures[Offset Number],$A2308)="","",CONCATENATE("*SpatialOffsetID",TEXT(INDEX(RelatedFeatures[Offset Number],$A2308),"0000"))),"}")))</f>
        <v>#REF!</v>
      </c>
      <c r="P2308" t="e">
        <f>IF(INDEX(Methods[Method Type],$A2308)="","",
CONCATENATE("  - &amp;MethodID",TEXT($A2308,"0000"),
" {","MethodTypeCV:  ",CHAR(34),INDEX(Methods[Method Type],$A2308),CHAR(34),
", MethodCode:  ",CHAR(34),INDEX(Methods[Method Code],$A2308),CHAR(34),
", MethodName:  ",CHAR(34),INDEX(Methods[Method Name],$A2308),CHAR(34),
", MethodDescription:  ",CHAR(34),INDEX(Methods[Method Description],$A2308),CHAR(34),
", MethodLink:  ",CHAR(34),INDEX(Methods[Method Link],$A2308),CHAR(34),
", OrganizationID: *OrganizationID",TEXT(MATCH(INDEX(Methods[Organization Name],$A2308),Organizations[Organization Name],0),"0000"),"}"))</f>
        <v>#REF!</v>
      </c>
      <c r="Q2308" t="e">
        <f>IF(INDEX(Variables[Variable Type],$A2308)="","",
CONCATENATE("  - &amp;VariableID",TEXT($A2308,"0000"),
" {","VariableTypeCV:  ",CHAR(34),INDEX(Variables[Variable Type],$A2308),CHAR(34),
", VariableCode:  ",CHAR(34),INDEX(Variables[Variable Code],$A2308),CHAR(34),
", VariableNameCV:  ",CHAR(34),INDEX(Variables[Variable Name],$A2308),CHAR(34),
", VariableDefinition:  ",CHAR(34),INDEX(Variables[Variable Definition],$A2308),CHAR(34),
", SpecciationCV:  ",CHAR(34),INDEX(Variables[Speciation],$A2308),CHAR(34),
", NoDataValue:  ",CHAR(34),INDEX(Variables[No Data Value],$A2308),CHAR(34),"}"))</f>
        <v>#REF!</v>
      </c>
    </row>
    <row r="2309" spans="1:17" x14ac:dyDescent="0.25">
      <c r="A2309">
        <v>2306</v>
      </c>
      <c r="D2309" t="e">
        <f>IF(INDEX(People[First Name],$A2309)="","",
CONCATENATE("  - &amp;PersonID",TEXT($A2309,"0000"),
" {","PersonFirstName:  ",CHAR(34),INDEX(People[First Name],$A2309),CHAR(34),
", PersonMiddleName:  ",CHAR(34),INDEX(People[Middle Name],$A2309),CHAR(34),
", PersonLastName:  ",CHAR(34),INDEX(People[Last Name],$A2309),CHAR(34),"}"))</f>
        <v>#REF!</v>
      </c>
      <c r="E2309" t="e">
        <f>IF(INDEX(Organizations[Organization Type '[CV']],$A2309)="","",
CONCATENATE("  - &amp;OrganizationID",TEXT($A2309,"0000"),
" {","OrganizationTypeCV:  ",CHAR(34),INDEX(Organizations[Organization Type '[CV']],$A2309),CHAR(34),
", OrganizationCode:  ",CHAR(34),INDEX(Organizations[Organization Code],$A2309),CHAR(34),
", OrganizationName:  ",CHAR(34),INDEX(Organizations[Organization Name],$A2309),CHAR(34),
", OrganizationDescription:  ",CHAR(34),INDEX(Organizations[Organization Description],$A2309),CHAR(34),
", OrganizationLink:  ",CHAR(34),INDEX(Organizations[Organization Link],$A2309),CHAR(34),"}"))</f>
        <v>#REF!</v>
      </c>
      <c r="F2309" t="e">
        <f>IF(INDEX(People[First Name],$A2309)="","",
CONCATENATE("  - &amp;AffiliationID",TEXT($A2309,"0000"),
" {PersonID: *PersonID",TEXT($A2309,"0000"),
", OrganizationID: *OrganizationID",TEXT(MATCH(INDEX(People[Organization Name],$A2309),Organizations[Organization Name],0),"0000"),
", IsPrimaryOrganizationContact: , AffiliationStartDate: , AffiliationEndDate: , PrimaryPhone: ",
", PrimaryEmail: ",CHAR(34),INDEX(People[Primary Email],$A2309),CHAR(34),
", PrimaryAddress: ",CHAR(34),INDEX(People[Primary Address],$A2309),CHAR(34),
", PersonLink: }"))</f>
        <v>#REF!</v>
      </c>
      <c r="H2309" t="e">
        <f>IF(COUNTA(CitationInformation)=0,"",IF(INDEX(AuthorList[Author Name],$A2309)="","",
CONCATENATE("  - &amp;AuthorListID",TEXT($A2309,"0000"),
"  {CitationID: *CitationID0001",
", PersonID: *PersonID",TEXT(MATCH(INDEX(AuthorList[Author Name],$A2309),People[Full Name],0),"0000"),
", AuthorOrder: ",INDEX(AuthorList[Author Number],$A2309),"}")))</f>
        <v>#REF!</v>
      </c>
      <c r="K2309" t="e">
        <f>IF(INDEX(SamplingFeatures[Feature Code],$A2309)="","",
CONCATENATE("  - &amp;SamplingFeatureID",TEXT($A2309,"0000"),
" {","SamplingFeatureUUID:  ",CHAR(34),INDEX(SamplingFeatures[Sampling Feature UUID],$A2309),CHAR(34),
", SamplingFeatureTypeCV:  ",CHAR(34),INDEX(SamplingFeatures[Sampling Feature Type],$A2309),CHAR(34),
", SamplingFeatureCode:  ",CHAR(34),INDEX(SamplingFeatures[Feature Code],$A2309),CHAR(34),
", SamplingFeatureName:  ",CHAR(34),INDEX(SamplingFeatures[Feature Name],$A2309),CHAR(34),
", SamplingFeatureDescription:  ",CHAR(34),INDEX(SamplingFeatures[Feature Description],$A2309),CHAR(34),
", SamplingFeatureGeotypeCV:  ",CHAR(34),INDEX(SamplingFeatures[Feature Geo Type],$A2309),CHAR(34),
", FeatureGeometry:  ",CHAR(34),INDEX(SamplingFeatures[Feature Geometry],$A2309),CHAR(34),
", Elevation_m:  ",CHAR(34),INDEX(SamplingFeatures[Elevation_m],$A2309),CHAR(34),
", ElevationDatumCV:  ",CHAR(34),ElevationDatum,CHAR(34),"}"))</f>
        <v>#REF!</v>
      </c>
      <c r="L2309" t="e">
        <f>IF(INDEX(SamplingFeatures[Sampling Feature Type],$A2309)&lt;&gt;"Site","",
CONCATENATE("  - &amp;SiteID",TEXT(SUMPRODUCT(--($L$3:$L2308&lt;&gt;"")),"0000"),
" {","SamplingFeatureID:  *SamplingFeatureID",TEXT($A2309,"0000"),
", SiteTypeCV:  ",CHAR(34),INDEX(Sites[Site Type],$A2309),CHAR(34),
", Latitude:  ",INDEX(Sites[Latitude],$A2309),
", Longitude:  ",INDEX(Sites[Longitude],$A2309),
", SRSName:  ",CHAR(34),LatLonDatum,CHAR(34),"}"))</f>
        <v>#REF!</v>
      </c>
      <c r="M2309" t="e">
        <f>IF(INDEX(SamplingFeatures[Sampling Feature Type],$A2309)&lt;&gt;"Specimen","",
CONCATENATE("  - &amp;SpecimenID",TEXT(SUMPRODUCT(--($M$3:$M2308&lt;&gt;"")),"0000"),
" {","SamplingFeatureID:  *SamplingFeatureID",TEXT($A2309,"0000"),
", SpecimenTypeCV:  ",CHAR(34),INDEX(Specimens[Specimen Type],$A2309),CHAR(34),
", SpecimenMediumCV:  ",INDEX(Specimens[Specimen Medium],$A2309),
", IsFieldSpecimen:  ",CHAR(34),INDEX(Specimens[Is Field Specimen?],$A2309),CHAR(34),"}"))</f>
        <v>#REF!</v>
      </c>
      <c r="N2309" t="e">
        <f>IF(COUNTA(SpatialOffsets[])=0,"", IF(INDEX(SpatialOffsets[Spatial Offset Type],$A2309)="","",
CONCATENATE("  - &amp;SpatialOffsetID",TEXT($A2309,"0000"),
" {","SpatialOffsetTypeCV:  ",CHAR(34),INDEX(SpatialOffsets[Spatial Offset Type],$A2309),CHAR(34),
", Offset1Value:  ",INDEX(SpatialOffsets[Offset 1 Value],$A2309),
", Offset1UnitID:  ",CHAR(34),INDEX(SpatialOffsets[Offset 1 Unit],$A2309),CHAR(34),
", Offset2Value:  ",INDEX(SpatialOffsets[Offset 2 Value],$A2309),
", Offset2UnitID:  ",CHAR(34),INDEX(SpatialOffsets[Offset 2 Unit],$A2309),CHAR(34),
", Offset3Value:  ",INDEX(SpatialOffsets[Offset 3 Value],$A2309),
", Offset3UnitID:  ",CHAR(34),INDEX(SpatialOffsets[Offset 3 Unit],$A2309),CHAR(34),,"}")))</f>
        <v>#REF!</v>
      </c>
      <c r="O2309" t="e">
        <f>IF(COUNTA(RelatedFeatures[])=0,"", IF(INDEX(RelatedFeatures[First Sampling Feature Code],$A2309)="","",
CONCATENATE("  - &amp;RelationID",TEXT($A2309,"0000"),
" {","SamplingFeatureID:  *SamplingFeatureID",TEXT(MATCH(INDEX(RelatedFeatures[First Sampling Feature Code],$A2309),SamplingFeatures[Feature Code],0),"0000"),
", RelationshipTypeCV:  ",CHAR(34),INDEX(RelatedFeatures[Relationship Type],$A2309),CHAR(34),
", RelatedFeatureID: *SamplingFeatureID",TEXT(MATCH(INDEX(RelatedFeatures[Second Sampling Feature Code],$A2309),SamplingFeatures[Feature Code],0),"0000"),
", SpatialOffsetID:  ",IF(INDEX(RelatedFeatures[Offset Number],$A2309)="","",CONCATENATE("*SpatialOffsetID",TEXT(INDEX(RelatedFeatures[Offset Number],$A2309),"0000"))),"}")))</f>
        <v>#REF!</v>
      </c>
      <c r="P2309" t="e">
        <f>IF(INDEX(Methods[Method Type],$A2309)="","",
CONCATENATE("  - &amp;MethodID",TEXT($A2309,"0000"),
" {","MethodTypeCV:  ",CHAR(34),INDEX(Methods[Method Type],$A2309),CHAR(34),
", MethodCode:  ",CHAR(34),INDEX(Methods[Method Code],$A2309),CHAR(34),
", MethodName:  ",CHAR(34),INDEX(Methods[Method Name],$A2309),CHAR(34),
", MethodDescription:  ",CHAR(34),INDEX(Methods[Method Description],$A2309),CHAR(34),
", MethodLink:  ",CHAR(34),INDEX(Methods[Method Link],$A2309),CHAR(34),
", OrganizationID: *OrganizationID",TEXT(MATCH(INDEX(Methods[Organization Name],$A2309),Organizations[Organization Name],0),"0000"),"}"))</f>
        <v>#REF!</v>
      </c>
      <c r="Q2309" t="e">
        <f>IF(INDEX(Variables[Variable Type],$A2309)="","",
CONCATENATE("  - &amp;VariableID",TEXT($A2309,"0000"),
" {","VariableTypeCV:  ",CHAR(34),INDEX(Variables[Variable Type],$A2309),CHAR(34),
", VariableCode:  ",CHAR(34),INDEX(Variables[Variable Code],$A2309),CHAR(34),
", VariableNameCV:  ",CHAR(34),INDEX(Variables[Variable Name],$A2309),CHAR(34),
", VariableDefinition:  ",CHAR(34),INDEX(Variables[Variable Definition],$A2309),CHAR(34),
", SpecciationCV:  ",CHAR(34),INDEX(Variables[Speciation],$A2309),CHAR(34),
", NoDataValue:  ",CHAR(34),INDEX(Variables[No Data Value],$A2309),CHAR(34),"}"))</f>
        <v>#REF!</v>
      </c>
    </row>
    <row r="2310" spans="1:17" x14ac:dyDescent="0.25">
      <c r="A2310">
        <v>2307</v>
      </c>
      <c r="D2310" t="e">
        <f>IF(INDEX(People[First Name],$A2310)="","",
CONCATENATE("  - &amp;PersonID",TEXT($A2310,"0000"),
" {","PersonFirstName:  ",CHAR(34),INDEX(People[First Name],$A2310),CHAR(34),
", PersonMiddleName:  ",CHAR(34),INDEX(People[Middle Name],$A2310),CHAR(34),
", PersonLastName:  ",CHAR(34),INDEX(People[Last Name],$A2310),CHAR(34),"}"))</f>
        <v>#REF!</v>
      </c>
      <c r="E2310" t="e">
        <f>IF(INDEX(Organizations[Organization Type '[CV']],$A2310)="","",
CONCATENATE("  - &amp;OrganizationID",TEXT($A2310,"0000"),
" {","OrganizationTypeCV:  ",CHAR(34),INDEX(Organizations[Organization Type '[CV']],$A2310),CHAR(34),
", OrganizationCode:  ",CHAR(34),INDEX(Organizations[Organization Code],$A2310),CHAR(34),
", OrganizationName:  ",CHAR(34),INDEX(Organizations[Organization Name],$A2310),CHAR(34),
", OrganizationDescription:  ",CHAR(34),INDEX(Organizations[Organization Description],$A2310),CHAR(34),
", OrganizationLink:  ",CHAR(34),INDEX(Organizations[Organization Link],$A2310),CHAR(34),"}"))</f>
        <v>#REF!</v>
      </c>
      <c r="F2310" t="e">
        <f>IF(INDEX(People[First Name],$A2310)="","",
CONCATENATE("  - &amp;AffiliationID",TEXT($A2310,"0000"),
" {PersonID: *PersonID",TEXT($A2310,"0000"),
", OrganizationID: *OrganizationID",TEXT(MATCH(INDEX(People[Organization Name],$A2310),Organizations[Organization Name],0),"0000"),
", IsPrimaryOrganizationContact: , AffiliationStartDate: , AffiliationEndDate: , PrimaryPhone: ",
", PrimaryEmail: ",CHAR(34),INDEX(People[Primary Email],$A2310),CHAR(34),
", PrimaryAddress: ",CHAR(34),INDEX(People[Primary Address],$A2310),CHAR(34),
", PersonLink: }"))</f>
        <v>#REF!</v>
      </c>
      <c r="H2310" t="e">
        <f>IF(COUNTA(CitationInformation)=0,"",IF(INDEX(AuthorList[Author Name],$A2310)="","",
CONCATENATE("  - &amp;AuthorListID",TEXT($A2310,"0000"),
"  {CitationID: *CitationID0001",
", PersonID: *PersonID",TEXT(MATCH(INDEX(AuthorList[Author Name],$A2310),People[Full Name],0),"0000"),
", AuthorOrder: ",INDEX(AuthorList[Author Number],$A2310),"}")))</f>
        <v>#REF!</v>
      </c>
      <c r="K2310" t="e">
        <f>IF(INDEX(SamplingFeatures[Feature Code],$A2310)="","",
CONCATENATE("  - &amp;SamplingFeatureID",TEXT($A2310,"0000"),
" {","SamplingFeatureUUID:  ",CHAR(34),INDEX(SamplingFeatures[Sampling Feature UUID],$A2310),CHAR(34),
", SamplingFeatureTypeCV:  ",CHAR(34),INDEX(SamplingFeatures[Sampling Feature Type],$A2310),CHAR(34),
", SamplingFeatureCode:  ",CHAR(34),INDEX(SamplingFeatures[Feature Code],$A2310),CHAR(34),
", SamplingFeatureName:  ",CHAR(34),INDEX(SamplingFeatures[Feature Name],$A2310),CHAR(34),
", SamplingFeatureDescription:  ",CHAR(34),INDEX(SamplingFeatures[Feature Description],$A2310),CHAR(34),
", SamplingFeatureGeotypeCV:  ",CHAR(34),INDEX(SamplingFeatures[Feature Geo Type],$A2310),CHAR(34),
", FeatureGeometry:  ",CHAR(34),INDEX(SamplingFeatures[Feature Geometry],$A2310),CHAR(34),
", Elevation_m:  ",CHAR(34),INDEX(SamplingFeatures[Elevation_m],$A2310),CHAR(34),
", ElevationDatumCV:  ",CHAR(34),ElevationDatum,CHAR(34),"}"))</f>
        <v>#REF!</v>
      </c>
      <c r="L2310" t="e">
        <f>IF(INDEX(SamplingFeatures[Sampling Feature Type],$A2310)&lt;&gt;"Site","",
CONCATENATE("  - &amp;SiteID",TEXT(SUMPRODUCT(--($L$3:$L2309&lt;&gt;"")),"0000"),
" {","SamplingFeatureID:  *SamplingFeatureID",TEXT($A2310,"0000"),
", SiteTypeCV:  ",CHAR(34),INDEX(Sites[Site Type],$A2310),CHAR(34),
", Latitude:  ",INDEX(Sites[Latitude],$A2310),
", Longitude:  ",INDEX(Sites[Longitude],$A2310),
", SRSName:  ",CHAR(34),LatLonDatum,CHAR(34),"}"))</f>
        <v>#REF!</v>
      </c>
      <c r="M2310" t="e">
        <f>IF(INDEX(SamplingFeatures[Sampling Feature Type],$A2310)&lt;&gt;"Specimen","",
CONCATENATE("  - &amp;SpecimenID",TEXT(SUMPRODUCT(--($M$3:$M2309&lt;&gt;"")),"0000"),
" {","SamplingFeatureID:  *SamplingFeatureID",TEXT($A2310,"0000"),
", SpecimenTypeCV:  ",CHAR(34),INDEX(Specimens[Specimen Type],$A2310),CHAR(34),
", SpecimenMediumCV:  ",INDEX(Specimens[Specimen Medium],$A2310),
", IsFieldSpecimen:  ",CHAR(34),INDEX(Specimens[Is Field Specimen?],$A2310),CHAR(34),"}"))</f>
        <v>#REF!</v>
      </c>
      <c r="N2310" t="e">
        <f>IF(COUNTA(SpatialOffsets[])=0,"", IF(INDEX(SpatialOffsets[Spatial Offset Type],$A2310)="","",
CONCATENATE("  - &amp;SpatialOffsetID",TEXT($A2310,"0000"),
" {","SpatialOffsetTypeCV:  ",CHAR(34),INDEX(SpatialOffsets[Spatial Offset Type],$A2310),CHAR(34),
", Offset1Value:  ",INDEX(SpatialOffsets[Offset 1 Value],$A2310),
", Offset1UnitID:  ",CHAR(34),INDEX(SpatialOffsets[Offset 1 Unit],$A2310),CHAR(34),
", Offset2Value:  ",INDEX(SpatialOffsets[Offset 2 Value],$A2310),
", Offset2UnitID:  ",CHAR(34),INDEX(SpatialOffsets[Offset 2 Unit],$A2310),CHAR(34),
", Offset3Value:  ",INDEX(SpatialOffsets[Offset 3 Value],$A2310),
", Offset3UnitID:  ",CHAR(34),INDEX(SpatialOffsets[Offset 3 Unit],$A2310),CHAR(34),,"}")))</f>
        <v>#REF!</v>
      </c>
      <c r="O2310" t="e">
        <f>IF(COUNTA(RelatedFeatures[])=0,"", IF(INDEX(RelatedFeatures[First Sampling Feature Code],$A2310)="","",
CONCATENATE("  - &amp;RelationID",TEXT($A2310,"0000"),
" {","SamplingFeatureID:  *SamplingFeatureID",TEXT(MATCH(INDEX(RelatedFeatures[First Sampling Feature Code],$A2310),SamplingFeatures[Feature Code],0),"0000"),
", RelationshipTypeCV:  ",CHAR(34),INDEX(RelatedFeatures[Relationship Type],$A2310),CHAR(34),
", RelatedFeatureID: *SamplingFeatureID",TEXT(MATCH(INDEX(RelatedFeatures[Second Sampling Feature Code],$A2310),SamplingFeatures[Feature Code],0),"0000"),
", SpatialOffsetID:  ",IF(INDEX(RelatedFeatures[Offset Number],$A2310)="","",CONCATENATE("*SpatialOffsetID",TEXT(INDEX(RelatedFeatures[Offset Number],$A2310),"0000"))),"}")))</f>
        <v>#REF!</v>
      </c>
      <c r="P2310" t="e">
        <f>IF(INDEX(Methods[Method Type],$A2310)="","",
CONCATENATE("  - &amp;MethodID",TEXT($A2310,"0000"),
" {","MethodTypeCV:  ",CHAR(34),INDEX(Methods[Method Type],$A2310),CHAR(34),
", MethodCode:  ",CHAR(34),INDEX(Methods[Method Code],$A2310),CHAR(34),
", MethodName:  ",CHAR(34),INDEX(Methods[Method Name],$A2310),CHAR(34),
", MethodDescription:  ",CHAR(34),INDEX(Methods[Method Description],$A2310),CHAR(34),
", MethodLink:  ",CHAR(34),INDEX(Methods[Method Link],$A2310),CHAR(34),
", OrganizationID: *OrganizationID",TEXT(MATCH(INDEX(Methods[Organization Name],$A2310),Organizations[Organization Name],0),"0000"),"}"))</f>
        <v>#REF!</v>
      </c>
      <c r="Q2310" t="e">
        <f>IF(INDEX(Variables[Variable Type],$A2310)="","",
CONCATENATE("  - &amp;VariableID",TEXT($A2310,"0000"),
" {","VariableTypeCV:  ",CHAR(34),INDEX(Variables[Variable Type],$A2310),CHAR(34),
", VariableCode:  ",CHAR(34),INDEX(Variables[Variable Code],$A2310),CHAR(34),
", VariableNameCV:  ",CHAR(34),INDEX(Variables[Variable Name],$A2310),CHAR(34),
", VariableDefinition:  ",CHAR(34),INDEX(Variables[Variable Definition],$A2310),CHAR(34),
", SpecciationCV:  ",CHAR(34),INDEX(Variables[Speciation],$A2310),CHAR(34),
", NoDataValue:  ",CHAR(34),INDEX(Variables[No Data Value],$A2310),CHAR(34),"}"))</f>
        <v>#REF!</v>
      </c>
    </row>
    <row r="2311" spans="1:17" x14ac:dyDescent="0.25">
      <c r="A2311">
        <v>2308</v>
      </c>
      <c r="D2311" t="e">
        <f>IF(INDEX(People[First Name],$A2311)="","",
CONCATENATE("  - &amp;PersonID",TEXT($A2311,"0000"),
" {","PersonFirstName:  ",CHAR(34),INDEX(People[First Name],$A2311),CHAR(34),
", PersonMiddleName:  ",CHAR(34),INDEX(People[Middle Name],$A2311),CHAR(34),
", PersonLastName:  ",CHAR(34),INDEX(People[Last Name],$A2311),CHAR(34),"}"))</f>
        <v>#REF!</v>
      </c>
      <c r="E2311" t="e">
        <f>IF(INDEX(Organizations[Organization Type '[CV']],$A2311)="","",
CONCATENATE("  - &amp;OrganizationID",TEXT($A2311,"0000"),
" {","OrganizationTypeCV:  ",CHAR(34),INDEX(Organizations[Organization Type '[CV']],$A2311),CHAR(34),
", OrganizationCode:  ",CHAR(34),INDEX(Organizations[Organization Code],$A2311),CHAR(34),
", OrganizationName:  ",CHAR(34),INDEX(Organizations[Organization Name],$A2311),CHAR(34),
", OrganizationDescription:  ",CHAR(34),INDEX(Organizations[Organization Description],$A2311),CHAR(34),
", OrganizationLink:  ",CHAR(34),INDEX(Organizations[Organization Link],$A2311),CHAR(34),"}"))</f>
        <v>#REF!</v>
      </c>
      <c r="F2311" t="e">
        <f>IF(INDEX(People[First Name],$A2311)="","",
CONCATENATE("  - &amp;AffiliationID",TEXT($A2311,"0000"),
" {PersonID: *PersonID",TEXT($A2311,"0000"),
", OrganizationID: *OrganizationID",TEXT(MATCH(INDEX(People[Organization Name],$A2311),Organizations[Organization Name],0),"0000"),
", IsPrimaryOrganizationContact: , AffiliationStartDate: , AffiliationEndDate: , PrimaryPhone: ",
", PrimaryEmail: ",CHAR(34),INDEX(People[Primary Email],$A2311),CHAR(34),
", PrimaryAddress: ",CHAR(34),INDEX(People[Primary Address],$A2311),CHAR(34),
", PersonLink: }"))</f>
        <v>#REF!</v>
      </c>
      <c r="H2311" t="e">
        <f>IF(COUNTA(CitationInformation)=0,"",IF(INDEX(AuthorList[Author Name],$A2311)="","",
CONCATENATE("  - &amp;AuthorListID",TEXT($A2311,"0000"),
"  {CitationID: *CitationID0001",
", PersonID: *PersonID",TEXT(MATCH(INDEX(AuthorList[Author Name],$A2311),People[Full Name],0),"0000"),
", AuthorOrder: ",INDEX(AuthorList[Author Number],$A2311),"}")))</f>
        <v>#REF!</v>
      </c>
      <c r="K2311" t="e">
        <f>IF(INDEX(SamplingFeatures[Feature Code],$A2311)="","",
CONCATENATE("  - &amp;SamplingFeatureID",TEXT($A2311,"0000"),
" {","SamplingFeatureUUID:  ",CHAR(34),INDEX(SamplingFeatures[Sampling Feature UUID],$A2311),CHAR(34),
", SamplingFeatureTypeCV:  ",CHAR(34),INDEX(SamplingFeatures[Sampling Feature Type],$A2311),CHAR(34),
", SamplingFeatureCode:  ",CHAR(34),INDEX(SamplingFeatures[Feature Code],$A2311),CHAR(34),
", SamplingFeatureName:  ",CHAR(34),INDEX(SamplingFeatures[Feature Name],$A2311),CHAR(34),
", SamplingFeatureDescription:  ",CHAR(34),INDEX(SamplingFeatures[Feature Description],$A2311),CHAR(34),
", SamplingFeatureGeotypeCV:  ",CHAR(34),INDEX(SamplingFeatures[Feature Geo Type],$A2311),CHAR(34),
", FeatureGeometry:  ",CHAR(34),INDEX(SamplingFeatures[Feature Geometry],$A2311),CHAR(34),
", Elevation_m:  ",CHAR(34),INDEX(SamplingFeatures[Elevation_m],$A2311),CHAR(34),
", ElevationDatumCV:  ",CHAR(34),ElevationDatum,CHAR(34),"}"))</f>
        <v>#REF!</v>
      </c>
      <c r="L2311" t="e">
        <f>IF(INDEX(SamplingFeatures[Sampling Feature Type],$A2311)&lt;&gt;"Site","",
CONCATENATE("  - &amp;SiteID",TEXT(SUMPRODUCT(--($L$3:$L2310&lt;&gt;"")),"0000"),
" {","SamplingFeatureID:  *SamplingFeatureID",TEXT($A2311,"0000"),
", SiteTypeCV:  ",CHAR(34),INDEX(Sites[Site Type],$A2311),CHAR(34),
", Latitude:  ",INDEX(Sites[Latitude],$A2311),
", Longitude:  ",INDEX(Sites[Longitude],$A2311),
", SRSName:  ",CHAR(34),LatLonDatum,CHAR(34),"}"))</f>
        <v>#REF!</v>
      </c>
      <c r="M2311" t="e">
        <f>IF(INDEX(SamplingFeatures[Sampling Feature Type],$A2311)&lt;&gt;"Specimen","",
CONCATENATE("  - &amp;SpecimenID",TEXT(SUMPRODUCT(--($M$3:$M2310&lt;&gt;"")),"0000"),
" {","SamplingFeatureID:  *SamplingFeatureID",TEXT($A2311,"0000"),
", SpecimenTypeCV:  ",CHAR(34),INDEX(Specimens[Specimen Type],$A2311),CHAR(34),
", SpecimenMediumCV:  ",INDEX(Specimens[Specimen Medium],$A2311),
", IsFieldSpecimen:  ",CHAR(34),INDEX(Specimens[Is Field Specimen?],$A2311),CHAR(34),"}"))</f>
        <v>#REF!</v>
      </c>
      <c r="N2311" t="e">
        <f>IF(COUNTA(SpatialOffsets[])=0,"", IF(INDEX(SpatialOffsets[Spatial Offset Type],$A2311)="","",
CONCATENATE("  - &amp;SpatialOffsetID",TEXT($A2311,"0000"),
" {","SpatialOffsetTypeCV:  ",CHAR(34),INDEX(SpatialOffsets[Spatial Offset Type],$A2311),CHAR(34),
", Offset1Value:  ",INDEX(SpatialOffsets[Offset 1 Value],$A2311),
", Offset1UnitID:  ",CHAR(34),INDEX(SpatialOffsets[Offset 1 Unit],$A2311),CHAR(34),
", Offset2Value:  ",INDEX(SpatialOffsets[Offset 2 Value],$A2311),
", Offset2UnitID:  ",CHAR(34),INDEX(SpatialOffsets[Offset 2 Unit],$A2311),CHAR(34),
", Offset3Value:  ",INDEX(SpatialOffsets[Offset 3 Value],$A2311),
", Offset3UnitID:  ",CHAR(34),INDEX(SpatialOffsets[Offset 3 Unit],$A2311),CHAR(34),,"}")))</f>
        <v>#REF!</v>
      </c>
      <c r="O2311" t="e">
        <f>IF(COUNTA(RelatedFeatures[])=0,"", IF(INDEX(RelatedFeatures[First Sampling Feature Code],$A2311)="","",
CONCATENATE("  - &amp;RelationID",TEXT($A2311,"0000"),
" {","SamplingFeatureID:  *SamplingFeatureID",TEXT(MATCH(INDEX(RelatedFeatures[First Sampling Feature Code],$A2311),SamplingFeatures[Feature Code],0),"0000"),
", RelationshipTypeCV:  ",CHAR(34),INDEX(RelatedFeatures[Relationship Type],$A2311),CHAR(34),
", RelatedFeatureID: *SamplingFeatureID",TEXT(MATCH(INDEX(RelatedFeatures[Second Sampling Feature Code],$A2311),SamplingFeatures[Feature Code],0),"0000"),
", SpatialOffsetID:  ",IF(INDEX(RelatedFeatures[Offset Number],$A2311)="","",CONCATENATE("*SpatialOffsetID",TEXT(INDEX(RelatedFeatures[Offset Number],$A2311),"0000"))),"}")))</f>
        <v>#REF!</v>
      </c>
      <c r="P2311" t="e">
        <f>IF(INDEX(Methods[Method Type],$A2311)="","",
CONCATENATE("  - &amp;MethodID",TEXT($A2311,"0000"),
" {","MethodTypeCV:  ",CHAR(34),INDEX(Methods[Method Type],$A2311),CHAR(34),
", MethodCode:  ",CHAR(34),INDEX(Methods[Method Code],$A2311),CHAR(34),
", MethodName:  ",CHAR(34),INDEX(Methods[Method Name],$A2311),CHAR(34),
", MethodDescription:  ",CHAR(34),INDEX(Methods[Method Description],$A2311),CHAR(34),
", MethodLink:  ",CHAR(34),INDEX(Methods[Method Link],$A2311),CHAR(34),
", OrganizationID: *OrganizationID",TEXT(MATCH(INDEX(Methods[Organization Name],$A2311),Organizations[Organization Name],0),"0000"),"}"))</f>
        <v>#REF!</v>
      </c>
      <c r="Q2311" t="e">
        <f>IF(INDEX(Variables[Variable Type],$A2311)="","",
CONCATENATE("  - &amp;VariableID",TEXT($A2311,"0000"),
" {","VariableTypeCV:  ",CHAR(34),INDEX(Variables[Variable Type],$A2311),CHAR(34),
", VariableCode:  ",CHAR(34),INDEX(Variables[Variable Code],$A2311),CHAR(34),
", VariableNameCV:  ",CHAR(34),INDEX(Variables[Variable Name],$A2311),CHAR(34),
", VariableDefinition:  ",CHAR(34),INDEX(Variables[Variable Definition],$A2311),CHAR(34),
", SpecciationCV:  ",CHAR(34),INDEX(Variables[Speciation],$A2311),CHAR(34),
", NoDataValue:  ",CHAR(34),INDEX(Variables[No Data Value],$A2311),CHAR(34),"}"))</f>
        <v>#REF!</v>
      </c>
    </row>
    <row r="2312" spans="1:17" x14ac:dyDescent="0.25">
      <c r="A2312">
        <v>2309</v>
      </c>
      <c r="D2312" t="e">
        <f>IF(INDEX(People[First Name],$A2312)="","",
CONCATENATE("  - &amp;PersonID",TEXT($A2312,"0000"),
" {","PersonFirstName:  ",CHAR(34),INDEX(People[First Name],$A2312),CHAR(34),
", PersonMiddleName:  ",CHAR(34),INDEX(People[Middle Name],$A2312),CHAR(34),
", PersonLastName:  ",CHAR(34),INDEX(People[Last Name],$A2312),CHAR(34),"}"))</f>
        <v>#REF!</v>
      </c>
      <c r="E2312" t="e">
        <f>IF(INDEX(Organizations[Organization Type '[CV']],$A2312)="","",
CONCATENATE("  - &amp;OrganizationID",TEXT($A2312,"0000"),
" {","OrganizationTypeCV:  ",CHAR(34),INDEX(Organizations[Organization Type '[CV']],$A2312),CHAR(34),
", OrganizationCode:  ",CHAR(34),INDEX(Organizations[Organization Code],$A2312),CHAR(34),
", OrganizationName:  ",CHAR(34),INDEX(Organizations[Organization Name],$A2312),CHAR(34),
", OrganizationDescription:  ",CHAR(34),INDEX(Organizations[Organization Description],$A2312),CHAR(34),
", OrganizationLink:  ",CHAR(34),INDEX(Organizations[Organization Link],$A2312),CHAR(34),"}"))</f>
        <v>#REF!</v>
      </c>
      <c r="F2312" t="e">
        <f>IF(INDEX(People[First Name],$A2312)="","",
CONCATENATE("  - &amp;AffiliationID",TEXT($A2312,"0000"),
" {PersonID: *PersonID",TEXT($A2312,"0000"),
", OrganizationID: *OrganizationID",TEXT(MATCH(INDEX(People[Organization Name],$A2312),Organizations[Organization Name],0),"0000"),
", IsPrimaryOrganizationContact: , AffiliationStartDate: , AffiliationEndDate: , PrimaryPhone: ",
", PrimaryEmail: ",CHAR(34),INDEX(People[Primary Email],$A2312),CHAR(34),
", PrimaryAddress: ",CHAR(34),INDEX(People[Primary Address],$A2312),CHAR(34),
", PersonLink: }"))</f>
        <v>#REF!</v>
      </c>
      <c r="H2312" t="e">
        <f>IF(COUNTA(CitationInformation)=0,"",IF(INDEX(AuthorList[Author Name],$A2312)="","",
CONCATENATE("  - &amp;AuthorListID",TEXT($A2312,"0000"),
"  {CitationID: *CitationID0001",
", PersonID: *PersonID",TEXT(MATCH(INDEX(AuthorList[Author Name],$A2312),People[Full Name],0),"0000"),
", AuthorOrder: ",INDEX(AuthorList[Author Number],$A2312),"}")))</f>
        <v>#REF!</v>
      </c>
      <c r="K2312" t="e">
        <f>IF(INDEX(SamplingFeatures[Feature Code],$A2312)="","",
CONCATENATE("  - &amp;SamplingFeatureID",TEXT($A2312,"0000"),
" {","SamplingFeatureUUID:  ",CHAR(34),INDEX(SamplingFeatures[Sampling Feature UUID],$A2312),CHAR(34),
", SamplingFeatureTypeCV:  ",CHAR(34),INDEX(SamplingFeatures[Sampling Feature Type],$A2312),CHAR(34),
", SamplingFeatureCode:  ",CHAR(34),INDEX(SamplingFeatures[Feature Code],$A2312),CHAR(34),
", SamplingFeatureName:  ",CHAR(34),INDEX(SamplingFeatures[Feature Name],$A2312),CHAR(34),
", SamplingFeatureDescription:  ",CHAR(34),INDEX(SamplingFeatures[Feature Description],$A2312),CHAR(34),
", SamplingFeatureGeotypeCV:  ",CHAR(34),INDEX(SamplingFeatures[Feature Geo Type],$A2312),CHAR(34),
", FeatureGeometry:  ",CHAR(34),INDEX(SamplingFeatures[Feature Geometry],$A2312),CHAR(34),
", Elevation_m:  ",CHAR(34),INDEX(SamplingFeatures[Elevation_m],$A2312),CHAR(34),
", ElevationDatumCV:  ",CHAR(34),ElevationDatum,CHAR(34),"}"))</f>
        <v>#REF!</v>
      </c>
      <c r="L2312" t="e">
        <f>IF(INDEX(SamplingFeatures[Sampling Feature Type],$A2312)&lt;&gt;"Site","",
CONCATENATE("  - &amp;SiteID",TEXT(SUMPRODUCT(--($L$3:$L2311&lt;&gt;"")),"0000"),
" {","SamplingFeatureID:  *SamplingFeatureID",TEXT($A2312,"0000"),
", SiteTypeCV:  ",CHAR(34),INDEX(Sites[Site Type],$A2312),CHAR(34),
", Latitude:  ",INDEX(Sites[Latitude],$A2312),
", Longitude:  ",INDEX(Sites[Longitude],$A2312),
", SRSName:  ",CHAR(34),LatLonDatum,CHAR(34),"}"))</f>
        <v>#REF!</v>
      </c>
      <c r="M2312" t="e">
        <f>IF(INDEX(SamplingFeatures[Sampling Feature Type],$A2312)&lt;&gt;"Specimen","",
CONCATENATE("  - &amp;SpecimenID",TEXT(SUMPRODUCT(--($M$3:$M2311&lt;&gt;"")),"0000"),
" {","SamplingFeatureID:  *SamplingFeatureID",TEXT($A2312,"0000"),
", SpecimenTypeCV:  ",CHAR(34),INDEX(Specimens[Specimen Type],$A2312),CHAR(34),
", SpecimenMediumCV:  ",INDEX(Specimens[Specimen Medium],$A2312),
", IsFieldSpecimen:  ",CHAR(34),INDEX(Specimens[Is Field Specimen?],$A2312),CHAR(34),"}"))</f>
        <v>#REF!</v>
      </c>
      <c r="N2312" t="e">
        <f>IF(COUNTA(SpatialOffsets[])=0,"", IF(INDEX(SpatialOffsets[Spatial Offset Type],$A2312)="","",
CONCATENATE("  - &amp;SpatialOffsetID",TEXT($A2312,"0000"),
" {","SpatialOffsetTypeCV:  ",CHAR(34),INDEX(SpatialOffsets[Spatial Offset Type],$A2312),CHAR(34),
", Offset1Value:  ",INDEX(SpatialOffsets[Offset 1 Value],$A2312),
", Offset1UnitID:  ",CHAR(34),INDEX(SpatialOffsets[Offset 1 Unit],$A2312),CHAR(34),
", Offset2Value:  ",INDEX(SpatialOffsets[Offset 2 Value],$A2312),
", Offset2UnitID:  ",CHAR(34),INDEX(SpatialOffsets[Offset 2 Unit],$A2312),CHAR(34),
", Offset3Value:  ",INDEX(SpatialOffsets[Offset 3 Value],$A2312),
", Offset3UnitID:  ",CHAR(34),INDEX(SpatialOffsets[Offset 3 Unit],$A2312),CHAR(34),,"}")))</f>
        <v>#REF!</v>
      </c>
      <c r="O2312" t="e">
        <f>IF(COUNTA(RelatedFeatures[])=0,"", IF(INDEX(RelatedFeatures[First Sampling Feature Code],$A2312)="","",
CONCATENATE("  - &amp;RelationID",TEXT($A2312,"0000"),
" {","SamplingFeatureID:  *SamplingFeatureID",TEXT(MATCH(INDEX(RelatedFeatures[First Sampling Feature Code],$A2312),SamplingFeatures[Feature Code],0),"0000"),
", RelationshipTypeCV:  ",CHAR(34),INDEX(RelatedFeatures[Relationship Type],$A2312),CHAR(34),
", RelatedFeatureID: *SamplingFeatureID",TEXT(MATCH(INDEX(RelatedFeatures[Second Sampling Feature Code],$A2312),SamplingFeatures[Feature Code],0),"0000"),
", SpatialOffsetID:  ",IF(INDEX(RelatedFeatures[Offset Number],$A2312)="","",CONCATENATE("*SpatialOffsetID",TEXT(INDEX(RelatedFeatures[Offset Number],$A2312),"0000"))),"}")))</f>
        <v>#REF!</v>
      </c>
      <c r="P2312" t="e">
        <f>IF(INDEX(Methods[Method Type],$A2312)="","",
CONCATENATE("  - &amp;MethodID",TEXT($A2312,"0000"),
" {","MethodTypeCV:  ",CHAR(34),INDEX(Methods[Method Type],$A2312),CHAR(34),
", MethodCode:  ",CHAR(34),INDEX(Methods[Method Code],$A2312),CHAR(34),
", MethodName:  ",CHAR(34),INDEX(Methods[Method Name],$A2312),CHAR(34),
", MethodDescription:  ",CHAR(34),INDEX(Methods[Method Description],$A2312),CHAR(34),
", MethodLink:  ",CHAR(34),INDEX(Methods[Method Link],$A2312),CHAR(34),
", OrganizationID: *OrganizationID",TEXT(MATCH(INDEX(Methods[Organization Name],$A2312),Organizations[Organization Name],0),"0000"),"}"))</f>
        <v>#REF!</v>
      </c>
      <c r="Q2312" t="e">
        <f>IF(INDEX(Variables[Variable Type],$A2312)="","",
CONCATENATE("  - &amp;VariableID",TEXT($A2312,"0000"),
" {","VariableTypeCV:  ",CHAR(34),INDEX(Variables[Variable Type],$A2312),CHAR(34),
", VariableCode:  ",CHAR(34),INDEX(Variables[Variable Code],$A2312),CHAR(34),
", VariableNameCV:  ",CHAR(34),INDEX(Variables[Variable Name],$A2312),CHAR(34),
", VariableDefinition:  ",CHAR(34),INDEX(Variables[Variable Definition],$A2312),CHAR(34),
", SpecciationCV:  ",CHAR(34),INDEX(Variables[Speciation],$A2312),CHAR(34),
", NoDataValue:  ",CHAR(34),INDEX(Variables[No Data Value],$A2312),CHAR(34),"}"))</f>
        <v>#REF!</v>
      </c>
    </row>
    <row r="2313" spans="1:17" x14ac:dyDescent="0.25">
      <c r="A2313">
        <v>2310</v>
      </c>
      <c r="D2313" t="e">
        <f>IF(INDEX(People[First Name],$A2313)="","",
CONCATENATE("  - &amp;PersonID",TEXT($A2313,"0000"),
" {","PersonFirstName:  ",CHAR(34),INDEX(People[First Name],$A2313),CHAR(34),
", PersonMiddleName:  ",CHAR(34),INDEX(People[Middle Name],$A2313),CHAR(34),
", PersonLastName:  ",CHAR(34),INDEX(People[Last Name],$A2313),CHAR(34),"}"))</f>
        <v>#REF!</v>
      </c>
      <c r="E2313" t="e">
        <f>IF(INDEX(Organizations[Organization Type '[CV']],$A2313)="","",
CONCATENATE("  - &amp;OrganizationID",TEXT($A2313,"0000"),
" {","OrganizationTypeCV:  ",CHAR(34),INDEX(Organizations[Organization Type '[CV']],$A2313),CHAR(34),
", OrganizationCode:  ",CHAR(34),INDEX(Organizations[Organization Code],$A2313),CHAR(34),
", OrganizationName:  ",CHAR(34),INDEX(Organizations[Organization Name],$A2313),CHAR(34),
", OrganizationDescription:  ",CHAR(34),INDEX(Organizations[Organization Description],$A2313),CHAR(34),
", OrganizationLink:  ",CHAR(34),INDEX(Organizations[Organization Link],$A2313),CHAR(34),"}"))</f>
        <v>#REF!</v>
      </c>
      <c r="F2313" t="e">
        <f>IF(INDEX(People[First Name],$A2313)="","",
CONCATENATE("  - &amp;AffiliationID",TEXT($A2313,"0000"),
" {PersonID: *PersonID",TEXT($A2313,"0000"),
", OrganizationID: *OrganizationID",TEXT(MATCH(INDEX(People[Organization Name],$A2313),Organizations[Organization Name],0),"0000"),
", IsPrimaryOrganizationContact: , AffiliationStartDate: , AffiliationEndDate: , PrimaryPhone: ",
", PrimaryEmail: ",CHAR(34),INDEX(People[Primary Email],$A2313),CHAR(34),
", PrimaryAddress: ",CHAR(34),INDEX(People[Primary Address],$A2313),CHAR(34),
", PersonLink: }"))</f>
        <v>#REF!</v>
      </c>
      <c r="H2313" t="e">
        <f>IF(COUNTA(CitationInformation)=0,"",IF(INDEX(AuthorList[Author Name],$A2313)="","",
CONCATENATE("  - &amp;AuthorListID",TEXT($A2313,"0000"),
"  {CitationID: *CitationID0001",
", PersonID: *PersonID",TEXT(MATCH(INDEX(AuthorList[Author Name],$A2313),People[Full Name],0),"0000"),
", AuthorOrder: ",INDEX(AuthorList[Author Number],$A2313),"}")))</f>
        <v>#REF!</v>
      </c>
      <c r="K2313" t="e">
        <f>IF(INDEX(SamplingFeatures[Feature Code],$A2313)="","",
CONCATENATE("  - &amp;SamplingFeatureID",TEXT($A2313,"0000"),
" {","SamplingFeatureUUID:  ",CHAR(34),INDEX(SamplingFeatures[Sampling Feature UUID],$A2313),CHAR(34),
", SamplingFeatureTypeCV:  ",CHAR(34),INDEX(SamplingFeatures[Sampling Feature Type],$A2313),CHAR(34),
", SamplingFeatureCode:  ",CHAR(34),INDEX(SamplingFeatures[Feature Code],$A2313),CHAR(34),
", SamplingFeatureName:  ",CHAR(34),INDEX(SamplingFeatures[Feature Name],$A2313),CHAR(34),
", SamplingFeatureDescription:  ",CHAR(34),INDEX(SamplingFeatures[Feature Description],$A2313),CHAR(34),
", SamplingFeatureGeotypeCV:  ",CHAR(34),INDEX(SamplingFeatures[Feature Geo Type],$A2313),CHAR(34),
", FeatureGeometry:  ",CHAR(34),INDEX(SamplingFeatures[Feature Geometry],$A2313),CHAR(34),
", Elevation_m:  ",CHAR(34),INDEX(SamplingFeatures[Elevation_m],$A2313),CHAR(34),
", ElevationDatumCV:  ",CHAR(34),ElevationDatum,CHAR(34),"}"))</f>
        <v>#REF!</v>
      </c>
      <c r="L2313" t="e">
        <f>IF(INDEX(SamplingFeatures[Sampling Feature Type],$A2313)&lt;&gt;"Site","",
CONCATENATE("  - &amp;SiteID",TEXT(SUMPRODUCT(--($L$3:$L2312&lt;&gt;"")),"0000"),
" {","SamplingFeatureID:  *SamplingFeatureID",TEXT($A2313,"0000"),
", SiteTypeCV:  ",CHAR(34),INDEX(Sites[Site Type],$A2313),CHAR(34),
", Latitude:  ",INDEX(Sites[Latitude],$A2313),
", Longitude:  ",INDEX(Sites[Longitude],$A2313),
", SRSName:  ",CHAR(34),LatLonDatum,CHAR(34),"}"))</f>
        <v>#REF!</v>
      </c>
      <c r="M2313" t="e">
        <f>IF(INDEX(SamplingFeatures[Sampling Feature Type],$A2313)&lt;&gt;"Specimen","",
CONCATENATE("  - &amp;SpecimenID",TEXT(SUMPRODUCT(--($M$3:$M2312&lt;&gt;"")),"0000"),
" {","SamplingFeatureID:  *SamplingFeatureID",TEXT($A2313,"0000"),
", SpecimenTypeCV:  ",CHAR(34),INDEX(Specimens[Specimen Type],$A2313),CHAR(34),
", SpecimenMediumCV:  ",INDEX(Specimens[Specimen Medium],$A2313),
", IsFieldSpecimen:  ",CHAR(34),INDEX(Specimens[Is Field Specimen?],$A2313),CHAR(34),"}"))</f>
        <v>#REF!</v>
      </c>
      <c r="N2313" t="e">
        <f>IF(COUNTA(SpatialOffsets[])=0,"", IF(INDEX(SpatialOffsets[Spatial Offset Type],$A2313)="","",
CONCATENATE("  - &amp;SpatialOffsetID",TEXT($A2313,"0000"),
" {","SpatialOffsetTypeCV:  ",CHAR(34),INDEX(SpatialOffsets[Spatial Offset Type],$A2313),CHAR(34),
", Offset1Value:  ",INDEX(SpatialOffsets[Offset 1 Value],$A2313),
", Offset1UnitID:  ",CHAR(34),INDEX(SpatialOffsets[Offset 1 Unit],$A2313),CHAR(34),
", Offset2Value:  ",INDEX(SpatialOffsets[Offset 2 Value],$A2313),
", Offset2UnitID:  ",CHAR(34),INDEX(SpatialOffsets[Offset 2 Unit],$A2313),CHAR(34),
", Offset3Value:  ",INDEX(SpatialOffsets[Offset 3 Value],$A2313),
", Offset3UnitID:  ",CHAR(34),INDEX(SpatialOffsets[Offset 3 Unit],$A2313),CHAR(34),,"}")))</f>
        <v>#REF!</v>
      </c>
      <c r="O2313" t="e">
        <f>IF(COUNTA(RelatedFeatures[])=0,"", IF(INDEX(RelatedFeatures[First Sampling Feature Code],$A2313)="","",
CONCATENATE("  - &amp;RelationID",TEXT($A2313,"0000"),
" {","SamplingFeatureID:  *SamplingFeatureID",TEXT(MATCH(INDEX(RelatedFeatures[First Sampling Feature Code],$A2313),SamplingFeatures[Feature Code],0),"0000"),
", RelationshipTypeCV:  ",CHAR(34),INDEX(RelatedFeatures[Relationship Type],$A2313),CHAR(34),
", RelatedFeatureID: *SamplingFeatureID",TEXT(MATCH(INDEX(RelatedFeatures[Second Sampling Feature Code],$A2313),SamplingFeatures[Feature Code],0),"0000"),
", SpatialOffsetID:  ",IF(INDEX(RelatedFeatures[Offset Number],$A2313)="","",CONCATENATE("*SpatialOffsetID",TEXT(INDEX(RelatedFeatures[Offset Number],$A2313),"0000"))),"}")))</f>
        <v>#REF!</v>
      </c>
      <c r="P2313" t="e">
        <f>IF(INDEX(Methods[Method Type],$A2313)="","",
CONCATENATE("  - &amp;MethodID",TEXT($A2313,"0000"),
" {","MethodTypeCV:  ",CHAR(34),INDEX(Methods[Method Type],$A2313),CHAR(34),
", MethodCode:  ",CHAR(34),INDEX(Methods[Method Code],$A2313),CHAR(34),
", MethodName:  ",CHAR(34),INDEX(Methods[Method Name],$A2313),CHAR(34),
", MethodDescription:  ",CHAR(34),INDEX(Methods[Method Description],$A2313),CHAR(34),
", MethodLink:  ",CHAR(34),INDEX(Methods[Method Link],$A2313),CHAR(34),
", OrganizationID: *OrganizationID",TEXT(MATCH(INDEX(Methods[Organization Name],$A2313),Organizations[Organization Name],0),"0000"),"}"))</f>
        <v>#REF!</v>
      </c>
      <c r="Q2313" t="e">
        <f>IF(INDEX(Variables[Variable Type],$A2313)="","",
CONCATENATE("  - &amp;VariableID",TEXT($A2313,"0000"),
" {","VariableTypeCV:  ",CHAR(34),INDEX(Variables[Variable Type],$A2313),CHAR(34),
", VariableCode:  ",CHAR(34),INDEX(Variables[Variable Code],$A2313),CHAR(34),
", VariableNameCV:  ",CHAR(34),INDEX(Variables[Variable Name],$A2313),CHAR(34),
", VariableDefinition:  ",CHAR(34),INDEX(Variables[Variable Definition],$A2313),CHAR(34),
", SpecciationCV:  ",CHAR(34),INDEX(Variables[Speciation],$A2313),CHAR(34),
", NoDataValue:  ",CHAR(34),INDEX(Variables[No Data Value],$A2313),CHAR(34),"}"))</f>
        <v>#REF!</v>
      </c>
    </row>
    <row r="2314" spans="1:17" x14ac:dyDescent="0.25">
      <c r="A2314">
        <v>2311</v>
      </c>
      <c r="D2314" t="e">
        <f>IF(INDEX(People[First Name],$A2314)="","",
CONCATENATE("  - &amp;PersonID",TEXT($A2314,"0000"),
" {","PersonFirstName:  ",CHAR(34),INDEX(People[First Name],$A2314),CHAR(34),
", PersonMiddleName:  ",CHAR(34),INDEX(People[Middle Name],$A2314),CHAR(34),
", PersonLastName:  ",CHAR(34),INDEX(People[Last Name],$A2314),CHAR(34),"}"))</f>
        <v>#REF!</v>
      </c>
      <c r="E2314" t="e">
        <f>IF(INDEX(Organizations[Organization Type '[CV']],$A2314)="","",
CONCATENATE("  - &amp;OrganizationID",TEXT($A2314,"0000"),
" {","OrganizationTypeCV:  ",CHAR(34),INDEX(Organizations[Organization Type '[CV']],$A2314),CHAR(34),
", OrganizationCode:  ",CHAR(34),INDEX(Organizations[Organization Code],$A2314),CHAR(34),
", OrganizationName:  ",CHAR(34),INDEX(Organizations[Organization Name],$A2314),CHAR(34),
", OrganizationDescription:  ",CHAR(34),INDEX(Organizations[Organization Description],$A2314),CHAR(34),
", OrganizationLink:  ",CHAR(34),INDEX(Organizations[Organization Link],$A2314),CHAR(34),"}"))</f>
        <v>#REF!</v>
      </c>
      <c r="F2314" t="e">
        <f>IF(INDEX(People[First Name],$A2314)="","",
CONCATENATE("  - &amp;AffiliationID",TEXT($A2314,"0000"),
" {PersonID: *PersonID",TEXT($A2314,"0000"),
", OrganizationID: *OrganizationID",TEXT(MATCH(INDEX(People[Organization Name],$A2314),Organizations[Organization Name],0),"0000"),
", IsPrimaryOrganizationContact: , AffiliationStartDate: , AffiliationEndDate: , PrimaryPhone: ",
", PrimaryEmail: ",CHAR(34),INDEX(People[Primary Email],$A2314),CHAR(34),
", PrimaryAddress: ",CHAR(34),INDEX(People[Primary Address],$A2314),CHAR(34),
", PersonLink: }"))</f>
        <v>#REF!</v>
      </c>
      <c r="H2314" t="e">
        <f>IF(COUNTA(CitationInformation)=0,"",IF(INDEX(AuthorList[Author Name],$A2314)="","",
CONCATENATE("  - &amp;AuthorListID",TEXT($A2314,"0000"),
"  {CitationID: *CitationID0001",
", PersonID: *PersonID",TEXT(MATCH(INDEX(AuthorList[Author Name],$A2314),People[Full Name],0),"0000"),
", AuthorOrder: ",INDEX(AuthorList[Author Number],$A2314),"}")))</f>
        <v>#REF!</v>
      </c>
      <c r="K2314" t="e">
        <f>IF(INDEX(SamplingFeatures[Feature Code],$A2314)="","",
CONCATENATE("  - &amp;SamplingFeatureID",TEXT($A2314,"0000"),
" {","SamplingFeatureUUID:  ",CHAR(34),INDEX(SamplingFeatures[Sampling Feature UUID],$A2314),CHAR(34),
", SamplingFeatureTypeCV:  ",CHAR(34),INDEX(SamplingFeatures[Sampling Feature Type],$A2314),CHAR(34),
", SamplingFeatureCode:  ",CHAR(34),INDEX(SamplingFeatures[Feature Code],$A2314),CHAR(34),
", SamplingFeatureName:  ",CHAR(34),INDEX(SamplingFeatures[Feature Name],$A2314),CHAR(34),
", SamplingFeatureDescription:  ",CHAR(34),INDEX(SamplingFeatures[Feature Description],$A2314),CHAR(34),
", SamplingFeatureGeotypeCV:  ",CHAR(34),INDEX(SamplingFeatures[Feature Geo Type],$A2314),CHAR(34),
", FeatureGeometry:  ",CHAR(34),INDEX(SamplingFeatures[Feature Geometry],$A2314),CHAR(34),
", Elevation_m:  ",CHAR(34),INDEX(SamplingFeatures[Elevation_m],$A2314),CHAR(34),
", ElevationDatumCV:  ",CHAR(34),ElevationDatum,CHAR(34),"}"))</f>
        <v>#REF!</v>
      </c>
      <c r="L2314" t="e">
        <f>IF(INDEX(SamplingFeatures[Sampling Feature Type],$A2314)&lt;&gt;"Site","",
CONCATENATE("  - &amp;SiteID",TEXT(SUMPRODUCT(--($L$3:$L2313&lt;&gt;"")),"0000"),
" {","SamplingFeatureID:  *SamplingFeatureID",TEXT($A2314,"0000"),
", SiteTypeCV:  ",CHAR(34),INDEX(Sites[Site Type],$A2314),CHAR(34),
", Latitude:  ",INDEX(Sites[Latitude],$A2314),
", Longitude:  ",INDEX(Sites[Longitude],$A2314),
", SRSName:  ",CHAR(34),LatLonDatum,CHAR(34),"}"))</f>
        <v>#REF!</v>
      </c>
      <c r="M2314" t="e">
        <f>IF(INDEX(SamplingFeatures[Sampling Feature Type],$A2314)&lt;&gt;"Specimen","",
CONCATENATE("  - &amp;SpecimenID",TEXT(SUMPRODUCT(--($M$3:$M2313&lt;&gt;"")),"0000"),
" {","SamplingFeatureID:  *SamplingFeatureID",TEXT($A2314,"0000"),
", SpecimenTypeCV:  ",CHAR(34),INDEX(Specimens[Specimen Type],$A2314),CHAR(34),
", SpecimenMediumCV:  ",INDEX(Specimens[Specimen Medium],$A2314),
", IsFieldSpecimen:  ",CHAR(34),INDEX(Specimens[Is Field Specimen?],$A2314),CHAR(34),"}"))</f>
        <v>#REF!</v>
      </c>
      <c r="N2314" t="e">
        <f>IF(COUNTA(SpatialOffsets[])=0,"", IF(INDEX(SpatialOffsets[Spatial Offset Type],$A2314)="","",
CONCATENATE("  - &amp;SpatialOffsetID",TEXT($A2314,"0000"),
" {","SpatialOffsetTypeCV:  ",CHAR(34),INDEX(SpatialOffsets[Spatial Offset Type],$A2314),CHAR(34),
", Offset1Value:  ",INDEX(SpatialOffsets[Offset 1 Value],$A2314),
", Offset1UnitID:  ",CHAR(34),INDEX(SpatialOffsets[Offset 1 Unit],$A2314),CHAR(34),
", Offset2Value:  ",INDEX(SpatialOffsets[Offset 2 Value],$A2314),
", Offset2UnitID:  ",CHAR(34),INDEX(SpatialOffsets[Offset 2 Unit],$A2314),CHAR(34),
", Offset3Value:  ",INDEX(SpatialOffsets[Offset 3 Value],$A2314),
", Offset3UnitID:  ",CHAR(34),INDEX(SpatialOffsets[Offset 3 Unit],$A2314),CHAR(34),,"}")))</f>
        <v>#REF!</v>
      </c>
      <c r="O2314" t="e">
        <f>IF(COUNTA(RelatedFeatures[])=0,"", IF(INDEX(RelatedFeatures[First Sampling Feature Code],$A2314)="","",
CONCATENATE("  - &amp;RelationID",TEXT($A2314,"0000"),
" {","SamplingFeatureID:  *SamplingFeatureID",TEXT(MATCH(INDEX(RelatedFeatures[First Sampling Feature Code],$A2314),SamplingFeatures[Feature Code],0),"0000"),
", RelationshipTypeCV:  ",CHAR(34),INDEX(RelatedFeatures[Relationship Type],$A2314),CHAR(34),
", RelatedFeatureID: *SamplingFeatureID",TEXT(MATCH(INDEX(RelatedFeatures[Second Sampling Feature Code],$A2314),SamplingFeatures[Feature Code],0),"0000"),
", SpatialOffsetID:  ",IF(INDEX(RelatedFeatures[Offset Number],$A2314)="","",CONCATENATE("*SpatialOffsetID",TEXT(INDEX(RelatedFeatures[Offset Number],$A2314),"0000"))),"}")))</f>
        <v>#REF!</v>
      </c>
      <c r="P2314" t="e">
        <f>IF(INDEX(Methods[Method Type],$A2314)="","",
CONCATENATE("  - &amp;MethodID",TEXT($A2314,"0000"),
" {","MethodTypeCV:  ",CHAR(34),INDEX(Methods[Method Type],$A2314),CHAR(34),
", MethodCode:  ",CHAR(34),INDEX(Methods[Method Code],$A2314),CHAR(34),
", MethodName:  ",CHAR(34),INDEX(Methods[Method Name],$A2314),CHAR(34),
", MethodDescription:  ",CHAR(34),INDEX(Methods[Method Description],$A2314),CHAR(34),
", MethodLink:  ",CHAR(34),INDEX(Methods[Method Link],$A2314),CHAR(34),
", OrganizationID: *OrganizationID",TEXT(MATCH(INDEX(Methods[Organization Name],$A2314),Organizations[Organization Name],0),"0000"),"}"))</f>
        <v>#REF!</v>
      </c>
      <c r="Q2314" t="e">
        <f>IF(INDEX(Variables[Variable Type],$A2314)="","",
CONCATENATE("  - &amp;VariableID",TEXT($A2314,"0000"),
" {","VariableTypeCV:  ",CHAR(34),INDEX(Variables[Variable Type],$A2314),CHAR(34),
", VariableCode:  ",CHAR(34),INDEX(Variables[Variable Code],$A2314),CHAR(34),
", VariableNameCV:  ",CHAR(34),INDEX(Variables[Variable Name],$A2314),CHAR(34),
", VariableDefinition:  ",CHAR(34),INDEX(Variables[Variable Definition],$A2314),CHAR(34),
", SpecciationCV:  ",CHAR(34),INDEX(Variables[Speciation],$A2314),CHAR(34),
", NoDataValue:  ",CHAR(34),INDEX(Variables[No Data Value],$A2314),CHAR(34),"}"))</f>
        <v>#REF!</v>
      </c>
    </row>
    <row r="2315" spans="1:17" x14ac:dyDescent="0.25">
      <c r="A2315">
        <v>2312</v>
      </c>
      <c r="D2315" t="e">
        <f>IF(INDEX(People[First Name],$A2315)="","",
CONCATENATE("  - &amp;PersonID",TEXT($A2315,"0000"),
" {","PersonFirstName:  ",CHAR(34),INDEX(People[First Name],$A2315),CHAR(34),
", PersonMiddleName:  ",CHAR(34),INDEX(People[Middle Name],$A2315),CHAR(34),
", PersonLastName:  ",CHAR(34),INDEX(People[Last Name],$A2315),CHAR(34),"}"))</f>
        <v>#REF!</v>
      </c>
      <c r="E2315" t="e">
        <f>IF(INDEX(Organizations[Organization Type '[CV']],$A2315)="","",
CONCATENATE("  - &amp;OrganizationID",TEXT($A2315,"0000"),
" {","OrganizationTypeCV:  ",CHAR(34),INDEX(Organizations[Organization Type '[CV']],$A2315),CHAR(34),
", OrganizationCode:  ",CHAR(34),INDEX(Organizations[Organization Code],$A2315),CHAR(34),
", OrganizationName:  ",CHAR(34),INDEX(Organizations[Organization Name],$A2315),CHAR(34),
", OrganizationDescription:  ",CHAR(34),INDEX(Organizations[Organization Description],$A2315),CHAR(34),
", OrganizationLink:  ",CHAR(34),INDEX(Organizations[Organization Link],$A2315),CHAR(34),"}"))</f>
        <v>#REF!</v>
      </c>
      <c r="F2315" t="e">
        <f>IF(INDEX(People[First Name],$A2315)="","",
CONCATENATE("  - &amp;AffiliationID",TEXT($A2315,"0000"),
" {PersonID: *PersonID",TEXT($A2315,"0000"),
", OrganizationID: *OrganizationID",TEXT(MATCH(INDEX(People[Organization Name],$A2315),Organizations[Organization Name],0),"0000"),
", IsPrimaryOrganizationContact: , AffiliationStartDate: , AffiliationEndDate: , PrimaryPhone: ",
", PrimaryEmail: ",CHAR(34),INDEX(People[Primary Email],$A2315),CHAR(34),
", PrimaryAddress: ",CHAR(34),INDEX(People[Primary Address],$A2315),CHAR(34),
", PersonLink: }"))</f>
        <v>#REF!</v>
      </c>
      <c r="H2315" t="e">
        <f>IF(COUNTA(CitationInformation)=0,"",IF(INDEX(AuthorList[Author Name],$A2315)="","",
CONCATENATE("  - &amp;AuthorListID",TEXT($A2315,"0000"),
"  {CitationID: *CitationID0001",
", PersonID: *PersonID",TEXT(MATCH(INDEX(AuthorList[Author Name],$A2315),People[Full Name],0),"0000"),
", AuthorOrder: ",INDEX(AuthorList[Author Number],$A2315),"}")))</f>
        <v>#REF!</v>
      </c>
      <c r="K2315" t="e">
        <f>IF(INDEX(SamplingFeatures[Feature Code],$A2315)="","",
CONCATENATE("  - &amp;SamplingFeatureID",TEXT($A2315,"0000"),
" {","SamplingFeatureUUID:  ",CHAR(34),INDEX(SamplingFeatures[Sampling Feature UUID],$A2315),CHAR(34),
", SamplingFeatureTypeCV:  ",CHAR(34),INDEX(SamplingFeatures[Sampling Feature Type],$A2315),CHAR(34),
", SamplingFeatureCode:  ",CHAR(34),INDEX(SamplingFeatures[Feature Code],$A2315),CHAR(34),
", SamplingFeatureName:  ",CHAR(34),INDEX(SamplingFeatures[Feature Name],$A2315),CHAR(34),
", SamplingFeatureDescription:  ",CHAR(34),INDEX(SamplingFeatures[Feature Description],$A2315),CHAR(34),
", SamplingFeatureGeotypeCV:  ",CHAR(34),INDEX(SamplingFeatures[Feature Geo Type],$A2315),CHAR(34),
", FeatureGeometry:  ",CHAR(34),INDEX(SamplingFeatures[Feature Geometry],$A2315),CHAR(34),
", Elevation_m:  ",CHAR(34),INDEX(SamplingFeatures[Elevation_m],$A2315),CHAR(34),
", ElevationDatumCV:  ",CHAR(34),ElevationDatum,CHAR(34),"}"))</f>
        <v>#REF!</v>
      </c>
      <c r="L2315" t="e">
        <f>IF(INDEX(SamplingFeatures[Sampling Feature Type],$A2315)&lt;&gt;"Site","",
CONCATENATE("  - &amp;SiteID",TEXT(SUMPRODUCT(--($L$3:$L2314&lt;&gt;"")),"0000"),
" {","SamplingFeatureID:  *SamplingFeatureID",TEXT($A2315,"0000"),
", SiteTypeCV:  ",CHAR(34),INDEX(Sites[Site Type],$A2315),CHAR(34),
", Latitude:  ",INDEX(Sites[Latitude],$A2315),
", Longitude:  ",INDEX(Sites[Longitude],$A2315),
", SRSName:  ",CHAR(34),LatLonDatum,CHAR(34),"}"))</f>
        <v>#REF!</v>
      </c>
      <c r="M2315" t="e">
        <f>IF(INDEX(SamplingFeatures[Sampling Feature Type],$A2315)&lt;&gt;"Specimen","",
CONCATENATE("  - &amp;SpecimenID",TEXT(SUMPRODUCT(--($M$3:$M2314&lt;&gt;"")),"0000"),
" {","SamplingFeatureID:  *SamplingFeatureID",TEXT($A2315,"0000"),
", SpecimenTypeCV:  ",CHAR(34),INDEX(Specimens[Specimen Type],$A2315),CHAR(34),
", SpecimenMediumCV:  ",INDEX(Specimens[Specimen Medium],$A2315),
", IsFieldSpecimen:  ",CHAR(34),INDEX(Specimens[Is Field Specimen?],$A2315),CHAR(34),"}"))</f>
        <v>#REF!</v>
      </c>
      <c r="N2315" t="e">
        <f>IF(COUNTA(SpatialOffsets[])=0,"", IF(INDEX(SpatialOffsets[Spatial Offset Type],$A2315)="","",
CONCATENATE("  - &amp;SpatialOffsetID",TEXT($A2315,"0000"),
" {","SpatialOffsetTypeCV:  ",CHAR(34),INDEX(SpatialOffsets[Spatial Offset Type],$A2315),CHAR(34),
", Offset1Value:  ",INDEX(SpatialOffsets[Offset 1 Value],$A2315),
", Offset1UnitID:  ",CHAR(34),INDEX(SpatialOffsets[Offset 1 Unit],$A2315),CHAR(34),
", Offset2Value:  ",INDEX(SpatialOffsets[Offset 2 Value],$A2315),
", Offset2UnitID:  ",CHAR(34),INDEX(SpatialOffsets[Offset 2 Unit],$A2315),CHAR(34),
", Offset3Value:  ",INDEX(SpatialOffsets[Offset 3 Value],$A2315),
", Offset3UnitID:  ",CHAR(34),INDEX(SpatialOffsets[Offset 3 Unit],$A2315),CHAR(34),,"}")))</f>
        <v>#REF!</v>
      </c>
      <c r="O2315" t="e">
        <f>IF(COUNTA(RelatedFeatures[])=0,"", IF(INDEX(RelatedFeatures[First Sampling Feature Code],$A2315)="","",
CONCATENATE("  - &amp;RelationID",TEXT($A2315,"0000"),
" {","SamplingFeatureID:  *SamplingFeatureID",TEXT(MATCH(INDEX(RelatedFeatures[First Sampling Feature Code],$A2315),SamplingFeatures[Feature Code],0),"0000"),
", RelationshipTypeCV:  ",CHAR(34),INDEX(RelatedFeatures[Relationship Type],$A2315),CHAR(34),
", RelatedFeatureID: *SamplingFeatureID",TEXT(MATCH(INDEX(RelatedFeatures[Second Sampling Feature Code],$A2315),SamplingFeatures[Feature Code],0),"0000"),
", SpatialOffsetID:  ",IF(INDEX(RelatedFeatures[Offset Number],$A2315)="","",CONCATENATE("*SpatialOffsetID",TEXT(INDEX(RelatedFeatures[Offset Number],$A2315),"0000"))),"}")))</f>
        <v>#REF!</v>
      </c>
      <c r="P2315" t="e">
        <f>IF(INDEX(Methods[Method Type],$A2315)="","",
CONCATENATE("  - &amp;MethodID",TEXT($A2315,"0000"),
" {","MethodTypeCV:  ",CHAR(34),INDEX(Methods[Method Type],$A2315),CHAR(34),
", MethodCode:  ",CHAR(34),INDEX(Methods[Method Code],$A2315),CHAR(34),
", MethodName:  ",CHAR(34),INDEX(Methods[Method Name],$A2315),CHAR(34),
", MethodDescription:  ",CHAR(34),INDEX(Methods[Method Description],$A2315),CHAR(34),
", MethodLink:  ",CHAR(34),INDEX(Methods[Method Link],$A2315),CHAR(34),
", OrganizationID: *OrganizationID",TEXT(MATCH(INDEX(Methods[Organization Name],$A2315),Organizations[Organization Name],0),"0000"),"}"))</f>
        <v>#REF!</v>
      </c>
      <c r="Q2315" t="e">
        <f>IF(INDEX(Variables[Variable Type],$A2315)="","",
CONCATENATE("  - &amp;VariableID",TEXT($A2315,"0000"),
" {","VariableTypeCV:  ",CHAR(34),INDEX(Variables[Variable Type],$A2315),CHAR(34),
", VariableCode:  ",CHAR(34),INDEX(Variables[Variable Code],$A2315),CHAR(34),
", VariableNameCV:  ",CHAR(34),INDEX(Variables[Variable Name],$A2315),CHAR(34),
", VariableDefinition:  ",CHAR(34),INDEX(Variables[Variable Definition],$A2315),CHAR(34),
", SpecciationCV:  ",CHAR(34),INDEX(Variables[Speciation],$A2315),CHAR(34),
", NoDataValue:  ",CHAR(34),INDEX(Variables[No Data Value],$A2315),CHAR(34),"}"))</f>
        <v>#REF!</v>
      </c>
    </row>
    <row r="2316" spans="1:17" x14ac:dyDescent="0.25">
      <c r="A2316">
        <v>2313</v>
      </c>
      <c r="D2316" t="e">
        <f>IF(INDEX(People[First Name],$A2316)="","",
CONCATENATE("  - &amp;PersonID",TEXT($A2316,"0000"),
" {","PersonFirstName:  ",CHAR(34),INDEX(People[First Name],$A2316),CHAR(34),
", PersonMiddleName:  ",CHAR(34),INDEX(People[Middle Name],$A2316),CHAR(34),
", PersonLastName:  ",CHAR(34),INDEX(People[Last Name],$A2316),CHAR(34),"}"))</f>
        <v>#REF!</v>
      </c>
      <c r="E2316" t="e">
        <f>IF(INDEX(Organizations[Organization Type '[CV']],$A2316)="","",
CONCATENATE("  - &amp;OrganizationID",TEXT($A2316,"0000"),
" {","OrganizationTypeCV:  ",CHAR(34),INDEX(Organizations[Organization Type '[CV']],$A2316),CHAR(34),
", OrganizationCode:  ",CHAR(34),INDEX(Organizations[Organization Code],$A2316),CHAR(34),
", OrganizationName:  ",CHAR(34),INDEX(Organizations[Organization Name],$A2316),CHAR(34),
", OrganizationDescription:  ",CHAR(34),INDEX(Organizations[Organization Description],$A2316),CHAR(34),
", OrganizationLink:  ",CHAR(34),INDEX(Organizations[Organization Link],$A2316),CHAR(34),"}"))</f>
        <v>#REF!</v>
      </c>
      <c r="F2316" t="e">
        <f>IF(INDEX(People[First Name],$A2316)="","",
CONCATENATE("  - &amp;AffiliationID",TEXT($A2316,"0000"),
" {PersonID: *PersonID",TEXT($A2316,"0000"),
", OrganizationID: *OrganizationID",TEXT(MATCH(INDEX(People[Organization Name],$A2316),Organizations[Organization Name],0),"0000"),
", IsPrimaryOrganizationContact: , AffiliationStartDate: , AffiliationEndDate: , PrimaryPhone: ",
", PrimaryEmail: ",CHAR(34),INDEX(People[Primary Email],$A2316),CHAR(34),
", PrimaryAddress: ",CHAR(34),INDEX(People[Primary Address],$A2316),CHAR(34),
", PersonLink: }"))</f>
        <v>#REF!</v>
      </c>
      <c r="H2316" t="e">
        <f>IF(COUNTA(CitationInformation)=0,"",IF(INDEX(AuthorList[Author Name],$A2316)="","",
CONCATENATE("  - &amp;AuthorListID",TEXT($A2316,"0000"),
"  {CitationID: *CitationID0001",
", PersonID: *PersonID",TEXT(MATCH(INDEX(AuthorList[Author Name],$A2316),People[Full Name],0),"0000"),
", AuthorOrder: ",INDEX(AuthorList[Author Number],$A2316),"}")))</f>
        <v>#REF!</v>
      </c>
      <c r="K2316" t="e">
        <f>IF(INDEX(SamplingFeatures[Feature Code],$A2316)="","",
CONCATENATE("  - &amp;SamplingFeatureID",TEXT($A2316,"0000"),
" {","SamplingFeatureUUID:  ",CHAR(34),INDEX(SamplingFeatures[Sampling Feature UUID],$A2316),CHAR(34),
", SamplingFeatureTypeCV:  ",CHAR(34),INDEX(SamplingFeatures[Sampling Feature Type],$A2316),CHAR(34),
", SamplingFeatureCode:  ",CHAR(34),INDEX(SamplingFeatures[Feature Code],$A2316),CHAR(34),
", SamplingFeatureName:  ",CHAR(34),INDEX(SamplingFeatures[Feature Name],$A2316),CHAR(34),
", SamplingFeatureDescription:  ",CHAR(34),INDEX(SamplingFeatures[Feature Description],$A2316),CHAR(34),
", SamplingFeatureGeotypeCV:  ",CHAR(34),INDEX(SamplingFeatures[Feature Geo Type],$A2316),CHAR(34),
", FeatureGeometry:  ",CHAR(34),INDEX(SamplingFeatures[Feature Geometry],$A2316),CHAR(34),
", Elevation_m:  ",CHAR(34),INDEX(SamplingFeatures[Elevation_m],$A2316),CHAR(34),
", ElevationDatumCV:  ",CHAR(34),ElevationDatum,CHAR(34),"}"))</f>
        <v>#REF!</v>
      </c>
      <c r="L2316" t="e">
        <f>IF(INDEX(SamplingFeatures[Sampling Feature Type],$A2316)&lt;&gt;"Site","",
CONCATENATE("  - &amp;SiteID",TEXT(SUMPRODUCT(--($L$3:$L2315&lt;&gt;"")),"0000"),
" {","SamplingFeatureID:  *SamplingFeatureID",TEXT($A2316,"0000"),
", SiteTypeCV:  ",CHAR(34),INDEX(Sites[Site Type],$A2316),CHAR(34),
", Latitude:  ",INDEX(Sites[Latitude],$A2316),
", Longitude:  ",INDEX(Sites[Longitude],$A2316),
", SRSName:  ",CHAR(34),LatLonDatum,CHAR(34),"}"))</f>
        <v>#REF!</v>
      </c>
      <c r="M2316" t="e">
        <f>IF(INDEX(SamplingFeatures[Sampling Feature Type],$A2316)&lt;&gt;"Specimen","",
CONCATENATE("  - &amp;SpecimenID",TEXT(SUMPRODUCT(--($M$3:$M2315&lt;&gt;"")),"0000"),
" {","SamplingFeatureID:  *SamplingFeatureID",TEXT($A2316,"0000"),
", SpecimenTypeCV:  ",CHAR(34),INDEX(Specimens[Specimen Type],$A2316),CHAR(34),
", SpecimenMediumCV:  ",INDEX(Specimens[Specimen Medium],$A2316),
", IsFieldSpecimen:  ",CHAR(34),INDEX(Specimens[Is Field Specimen?],$A2316),CHAR(34),"}"))</f>
        <v>#REF!</v>
      </c>
      <c r="N2316" t="e">
        <f>IF(COUNTA(SpatialOffsets[])=0,"", IF(INDEX(SpatialOffsets[Spatial Offset Type],$A2316)="","",
CONCATENATE("  - &amp;SpatialOffsetID",TEXT($A2316,"0000"),
" {","SpatialOffsetTypeCV:  ",CHAR(34),INDEX(SpatialOffsets[Spatial Offset Type],$A2316),CHAR(34),
", Offset1Value:  ",INDEX(SpatialOffsets[Offset 1 Value],$A2316),
", Offset1UnitID:  ",CHAR(34),INDEX(SpatialOffsets[Offset 1 Unit],$A2316),CHAR(34),
", Offset2Value:  ",INDEX(SpatialOffsets[Offset 2 Value],$A2316),
", Offset2UnitID:  ",CHAR(34),INDEX(SpatialOffsets[Offset 2 Unit],$A2316),CHAR(34),
", Offset3Value:  ",INDEX(SpatialOffsets[Offset 3 Value],$A2316),
", Offset3UnitID:  ",CHAR(34),INDEX(SpatialOffsets[Offset 3 Unit],$A2316),CHAR(34),,"}")))</f>
        <v>#REF!</v>
      </c>
      <c r="O2316" t="e">
        <f>IF(COUNTA(RelatedFeatures[])=0,"", IF(INDEX(RelatedFeatures[First Sampling Feature Code],$A2316)="","",
CONCATENATE("  - &amp;RelationID",TEXT($A2316,"0000"),
" {","SamplingFeatureID:  *SamplingFeatureID",TEXT(MATCH(INDEX(RelatedFeatures[First Sampling Feature Code],$A2316),SamplingFeatures[Feature Code],0),"0000"),
", RelationshipTypeCV:  ",CHAR(34),INDEX(RelatedFeatures[Relationship Type],$A2316),CHAR(34),
", RelatedFeatureID: *SamplingFeatureID",TEXT(MATCH(INDEX(RelatedFeatures[Second Sampling Feature Code],$A2316),SamplingFeatures[Feature Code],0),"0000"),
", SpatialOffsetID:  ",IF(INDEX(RelatedFeatures[Offset Number],$A2316)="","",CONCATENATE("*SpatialOffsetID",TEXT(INDEX(RelatedFeatures[Offset Number],$A2316),"0000"))),"}")))</f>
        <v>#REF!</v>
      </c>
      <c r="P2316" t="e">
        <f>IF(INDEX(Methods[Method Type],$A2316)="","",
CONCATENATE("  - &amp;MethodID",TEXT($A2316,"0000"),
" {","MethodTypeCV:  ",CHAR(34),INDEX(Methods[Method Type],$A2316),CHAR(34),
", MethodCode:  ",CHAR(34),INDEX(Methods[Method Code],$A2316),CHAR(34),
", MethodName:  ",CHAR(34),INDEX(Methods[Method Name],$A2316),CHAR(34),
", MethodDescription:  ",CHAR(34),INDEX(Methods[Method Description],$A2316),CHAR(34),
", MethodLink:  ",CHAR(34),INDEX(Methods[Method Link],$A2316),CHAR(34),
", OrganizationID: *OrganizationID",TEXT(MATCH(INDEX(Methods[Organization Name],$A2316),Organizations[Organization Name],0),"0000"),"}"))</f>
        <v>#REF!</v>
      </c>
      <c r="Q2316" t="e">
        <f>IF(INDEX(Variables[Variable Type],$A2316)="","",
CONCATENATE("  - &amp;VariableID",TEXT($A2316,"0000"),
" {","VariableTypeCV:  ",CHAR(34),INDEX(Variables[Variable Type],$A2316),CHAR(34),
", VariableCode:  ",CHAR(34),INDEX(Variables[Variable Code],$A2316),CHAR(34),
", VariableNameCV:  ",CHAR(34),INDEX(Variables[Variable Name],$A2316),CHAR(34),
", VariableDefinition:  ",CHAR(34),INDEX(Variables[Variable Definition],$A2316),CHAR(34),
", SpecciationCV:  ",CHAR(34),INDEX(Variables[Speciation],$A2316),CHAR(34),
", NoDataValue:  ",CHAR(34),INDEX(Variables[No Data Value],$A2316),CHAR(34),"}"))</f>
        <v>#REF!</v>
      </c>
    </row>
    <row r="2317" spans="1:17" x14ac:dyDescent="0.25">
      <c r="A2317">
        <v>2314</v>
      </c>
      <c r="D2317" t="e">
        <f>IF(INDEX(People[First Name],$A2317)="","",
CONCATENATE("  - &amp;PersonID",TEXT($A2317,"0000"),
" {","PersonFirstName:  ",CHAR(34),INDEX(People[First Name],$A2317),CHAR(34),
", PersonMiddleName:  ",CHAR(34),INDEX(People[Middle Name],$A2317),CHAR(34),
", PersonLastName:  ",CHAR(34),INDEX(People[Last Name],$A2317),CHAR(34),"}"))</f>
        <v>#REF!</v>
      </c>
      <c r="E2317" t="e">
        <f>IF(INDEX(Organizations[Organization Type '[CV']],$A2317)="","",
CONCATENATE("  - &amp;OrganizationID",TEXT($A2317,"0000"),
" {","OrganizationTypeCV:  ",CHAR(34),INDEX(Organizations[Organization Type '[CV']],$A2317),CHAR(34),
", OrganizationCode:  ",CHAR(34),INDEX(Organizations[Organization Code],$A2317),CHAR(34),
", OrganizationName:  ",CHAR(34),INDEX(Organizations[Organization Name],$A2317),CHAR(34),
", OrganizationDescription:  ",CHAR(34),INDEX(Organizations[Organization Description],$A2317),CHAR(34),
", OrganizationLink:  ",CHAR(34),INDEX(Organizations[Organization Link],$A2317),CHAR(34),"}"))</f>
        <v>#REF!</v>
      </c>
      <c r="F2317" t="e">
        <f>IF(INDEX(People[First Name],$A2317)="","",
CONCATENATE("  - &amp;AffiliationID",TEXT($A2317,"0000"),
" {PersonID: *PersonID",TEXT($A2317,"0000"),
", OrganizationID: *OrganizationID",TEXT(MATCH(INDEX(People[Organization Name],$A2317),Organizations[Organization Name],0),"0000"),
", IsPrimaryOrganizationContact: , AffiliationStartDate: , AffiliationEndDate: , PrimaryPhone: ",
", PrimaryEmail: ",CHAR(34),INDEX(People[Primary Email],$A2317),CHAR(34),
", PrimaryAddress: ",CHAR(34),INDEX(People[Primary Address],$A2317),CHAR(34),
", PersonLink: }"))</f>
        <v>#REF!</v>
      </c>
      <c r="H2317" t="e">
        <f>IF(COUNTA(CitationInformation)=0,"",IF(INDEX(AuthorList[Author Name],$A2317)="","",
CONCATENATE("  - &amp;AuthorListID",TEXT($A2317,"0000"),
"  {CitationID: *CitationID0001",
", PersonID: *PersonID",TEXT(MATCH(INDEX(AuthorList[Author Name],$A2317),People[Full Name],0),"0000"),
", AuthorOrder: ",INDEX(AuthorList[Author Number],$A2317),"}")))</f>
        <v>#REF!</v>
      </c>
      <c r="K2317" t="e">
        <f>IF(INDEX(SamplingFeatures[Feature Code],$A2317)="","",
CONCATENATE("  - &amp;SamplingFeatureID",TEXT($A2317,"0000"),
" {","SamplingFeatureUUID:  ",CHAR(34),INDEX(SamplingFeatures[Sampling Feature UUID],$A2317),CHAR(34),
", SamplingFeatureTypeCV:  ",CHAR(34),INDEX(SamplingFeatures[Sampling Feature Type],$A2317),CHAR(34),
", SamplingFeatureCode:  ",CHAR(34),INDEX(SamplingFeatures[Feature Code],$A2317),CHAR(34),
", SamplingFeatureName:  ",CHAR(34),INDEX(SamplingFeatures[Feature Name],$A2317),CHAR(34),
", SamplingFeatureDescription:  ",CHAR(34),INDEX(SamplingFeatures[Feature Description],$A2317),CHAR(34),
", SamplingFeatureGeotypeCV:  ",CHAR(34),INDEX(SamplingFeatures[Feature Geo Type],$A2317),CHAR(34),
", FeatureGeometry:  ",CHAR(34),INDEX(SamplingFeatures[Feature Geometry],$A2317),CHAR(34),
", Elevation_m:  ",CHAR(34),INDEX(SamplingFeatures[Elevation_m],$A2317),CHAR(34),
", ElevationDatumCV:  ",CHAR(34),ElevationDatum,CHAR(34),"}"))</f>
        <v>#REF!</v>
      </c>
      <c r="L2317" t="e">
        <f>IF(INDEX(SamplingFeatures[Sampling Feature Type],$A2317)&lt;&gt;"Site","",
CONCATENATE("  - &amp;SiteID",TEXT(SUMPRODUCT(--($L$3:$L2316&lt;&gt;"")),"0000"),
" {","SamplingFeatureID:  *SamplingFeatureID",TEXT($A2317,"0000"),
", SiteTypeCV:  ",CHAR(34),INDEX(Sites[Site Type],$A2317),CHAR(34),
", Latitude:  ",INDEX(Sites[Latitude],$A2317),
", Longitude:  ",INDEX(Sites[Longitude],$A2317),
", SRSName:  ",CHAR(34),LatLonDatum,CHAR(34),"}"))</f>
        <v>#REF!</v>
      </c>
      <c r="M2317" t="e">
        <f>IF(INDEX(SamplingFeatures[Sampling Feature Type],$A2317)&lt;&gt;"Specimen","",
CONCATENATE("  - &amp;SpecimenID",TEXT(SUMPRODUCT(--($M$3:$M2316&lt;&gt;"")),"0000"),
" {","SamplingFeatureID:  *SamplingFeatureID",TEXT($A2317,"0000"),
", SpecimenTypeCV:  ",CHAR(34),INDEX(Specimens[Specimen Type],$A2317),CHAR(34),
", SpecimenMediumCV:  ",INDEX(Specimens[Specimen Medium],$A2317),
", IsFieldSpecimen:  ",CHAR(34),INDEX(Specimens[Is Field Specimen?],$A2317),CHAR(34),"}"))</f>
        <v>#REF!</v>
      </c>
      <c r="N2317" t="e">
        <f>IF(COUNTA(SpatialOffsets[])=0,"", IF(INDEX(SpatialOffsets[Spatial Offset Type],$A2317)="","",
CONCATENATE("  - &amp;SpatialOffsetID",TEXT($A2317,"0000"),
" {","SpatialOffsetTypeCV:  ",CHAR(34),INDEX(SpatialOffsets[Spatial Offset Type],$A2317),CHAR(34),
", Offset1Value:  ",INDEX(SpatialOffsets[Offset 1 Value],$A2317),
", Offset1UnitID:  ",CHAR(34),INDEX(SpatialOffsets[Offset 1 Unit],$A2317),CHAR(34),
", Offset2Value:  ",INDEX(SpatialOffsets[Offset 2 Value],$A2317),
", Offset2UnitID:  ",CHAR(34),INDEX(SpatialOffsets[Offset 2 Unit],$A2317),CHAR(34),
", Offset3Value:  ",INDEX(SpatialOffsets[Offset 3 Value],$A2317),
", Offset3UnitID:  ",CHAR(34),INDEX(SpatialOffsets[Offset 3 Unit],$A2317),CHAR(34),,"}")))</f>
        <v>#REF!</v>
      </c>
      <c r="O2317" t="e">
        <f>IF(COUNTA(RelatedFeatures[])=0,"", IF(INDEX(RelatedFeatures[First Sampling Feature Code],$A2317)="","",
CONCATENATE("  - &amp;RelationID",TEXT($A2317,"0000"),
" {","SamplingFeatureID:  *SamplingFeatureID",TEXT(MATCH(INDEX(RelatedFeatures[First Sampling Feature Code],$A2317),SamplingFeatures[Feature Code],0),"0000"),
", RelationshipTypeCV:  ",CHAR(34),INDEX(RelatedFeatures[Relationship Type],$A2317),CHAR(34),
", RelatedFeatureID: *SamplingFeatureID",TEXT(MATCH(INDEX(RelatedFeatures[Second Sampling Feature Code],$A2317),SamplingFeatures[Feature Code],0),"0000"),
", SpatialOffsetID:  ",IF(INDEX(RelatedFeatures[Offset Number],$A2317)="","",CONCATENATE("*SpatialOffsetID",TEXT(INDEX(RelatedFeatures[Offset Number],$A2317),"0000"))),"}")))</f>
        <v>#REF!</v>
      </c>
      <c r="P2317" t="e">
        <f>IF(INDEX(Methods[Method Type],$A2317)="","",
CONCATENATE("  - &amp;MethodID",TEXT($A2317,"0000"),
" {","MethodTypeCV:  ",CHAR(34),INDEX(Methods[Method Type],$A2317),CHAR(34),
", MethodCode:  ",CHAR(34),INDEX(Methods[Method Code],$A2317),CHAR(34),
", MethodName:  ",CHAR(34),INDEX(Methods[Method Name],$A2317),CHAR(34),
", MethodDescription:  ",CHAR(34),INDEX(Methods[Method Description],$A2317),CHAR(34),
", MethodLink:  ",CHAR(34),INDEX(Methods[Method Link],$A2317),CHAR(34),
", OrganizationID: *OrganizationID",TEXT(MATCH(INDEX(Methods[Organization Name],$A2317),Organizations[Organization Name],0),"0000"),"}"))</f>
        <v>#REF!</v>
      </c>
      <c r="Q2317" t="e">
        <f>IF(INDEX(Variables[Variable Type],$A2317)="","",
CONCATENATE("  - &amp;VariableID",TEXT($A2317,"0000"),
" {","VariableTypeCV:  ",CHAR(34),INDEX(Variables[Variable Type],$A2317),CHAR(34),
", VariableCode:  ",CHAR(34),INDEX(Variables[Variable Code],$A2317),CHAR(34),
", VariableNameCV:  ",CHAR(34),INDEX(Variables[Variable Name],$A2317),CHAR(34),
", VariableDefinition:  ",CHAR(34),INDEX(Variables[Variable Definition],$A2317),CHAR(34),
", SpecciationCV:  ",CHAR(34),INDEX(Variables[Speciation],$A2317),CHAR(34),
", NoDataValue:  ",CHAR(34),INDEX(Variables[No Data Value],$A2317),CHAR(34),"}"))</f>
        <v>#REF!</v>
      </c>
    </row>
    <row r="2318" spans="1:17" x14ac:dyDescent="0.25">
      <c r="A2318">
        <v>2315</v>
      </c>
      <c r="D2318" t="e">
        <f>IF(INDEX(People[First Name],$A2318)="","",
CONCATENATE("  - &amp;PersonID",TEXT($A2318,"0000"),
" {","PersonFirstName:  ",CHAR(34),INDEX(People[First Name],$A2318),CHAR(34),
", PersonMiddleName:  ",CHAR(34),INDEX(People[Middle Name],$A2318),CHAR(34),
", PersonLastName:  ",CHAR(34),INDEX(People[Last Name],$A2318),CHAR(34),"}"))</f>
        <v>#REF!</v>
      </c>
      <c r="E2318" t="e">
        <f>IF(INDEX(Organizations[Organization Type '[CV']],$A2318)="","",
CONCATENATE("  - &amp;OrganizationID",TEXT($A2318,"0000"),
" {","OrganizationTypeCV:  ",CHAR(34),INDEX(Organizations[Organization Type '[CV']],$A2318),CHAR(34),
", OrganizationCode:  ",CHAR(34),INDEX(Organizations[Organization Code],$A2318),CHAR(34),
", OrganizationName:  ",CHAR(34),INDEX(Organizations[Organization Name],$A2318),CHAR(34),
", OrganizationDescription:  ",CHAR(34),INDEX(Organizations[Organization Description],$A2318),CHAR(34),
", OrganizationLink:  ",CHAR(34),INDEX(Organizations[Organization Link],$A2318),CHAR(34),"}"))</f>
        <v>#REF!</v>
      </c>
      <c r="F2318" t="e">
        <f>IF(INDEX(People[First Name],$A2318)="","",
CONCATENATE("  - &amp;AffiliationID",TEXT($A2318,"0000"),
" {PersonID: *PersonID",TEXT($A2318,"0000"),
", OrganizationID: *OrganizationID",TEXT(MATCH(INDEX(People[Organization Name],$A2318),Organizations[Organization Name],0),"0000"),
", IsPrimaryOrganizationContact: , AffiliationStartDate: , AffiliationEndDate: , PrimaryPhone: ",
", PrimaryEmail: ",CHAR(34),INDEX(People[Primary Email],$A2318),CHAR(34),
", PrimaryAddress: ",CHAR(34),INDEX(People[Primary Address],$A2318),CHAR(34),
", PersonLink: }"))</f>
        <v>#REF!</v>
      </c>
      <c r="H2318" t="e">
        <f>IF(COUNTA(CitationInformation)=0,"",IF(INDEX(AuthorList[Author Name],$A2318)="","",
CONCATENATE("  - &amp;AuthorListID",TEXT($A2318,"0000"),
"  {CitationID: *CitationID0001",
", PersonID: *PersonID",TEXT(MATCH(INDEX(AuthorList[Author Name],$A2318),People[Full Name],0),"0000"),
", AuthorOrder: ",INDEX(AuthorList[Author Number],$A2318),"}")))</f>
        <v>#REF!</v>
      </c>
      <c r="K2318" t="e">
        <f>IF(INDEX(SamplingFeatures[Feature Code],$A2318)="","",
CONCATENATE("  - &amp;SamplingFeatureID",TEXT($A2318,"0000"),
" {","SamplingFeatureUUID:  ",CHAR(34),INDEX(SamplingFeatures[Sampling Feature UUID],$A2318),CHAR(34),
", SamplingFeatureTypeCV:  ",CHAR(34),INDEX(SamplingFeatures[Sampling Feature Type],$A2318),CHAR(34),
", SamplingFeatureCode:  ",CHAR(34),INDEX(SamplingFeatures[Feature Code],$A2318),CHAR(34),
", SamplingFeatureName:  ",CHAR(34),INDEX(SamplingFeatures[Feature Name],$A2318),CHAR(34),
", SamplingFeatureDescription:  ",CHAR(34),INDEX(SamplingFeatures[Feature Description],$A2318),CHAR(34),
", SamplingFeatureGeotypeCV:  ",CHAR(34),INDEX(SamplingFeatures[Feature Geo Type],$A2318),CHAR(34),
", FeatureGeometry:  ",CHAR(34),INDEX(SamplingFeatures[Feature Geometry],$A2318),CHAR(34),
", Elevation_m:  ",CHAR(34),INDEX(SamplingFeatures[Elevation_m],$A2318),CHAR(34),
", ElevationDatumCV:  ",CHAR(34),ElevationDatum,CHAR(34),"}"))</f>
        <v>#REF!</v>
      </c>
      <c r="L2318" t="e">
        <f>IF(INDEX(SamplingFeatures[Sampling Feature Type],$A2318)&lt;&gt;"Site","",
CONCATENATE("  - &amp;SiteID",TEXT(SUMPRODUCT(--($L$3:$L2317&lt;&gt;"")),"0000"),
" {","SamplingFeatureID:  *SamplingFeatureID",TEXT($A2318,"0000"),
", SiteTypeCV:  ",CHAR(34),INDEX(Sites[Site Type],$A2318),CHAR(34),
", Latitude:  ",INDEX(Sites[Latitude],$A2318),
", Longitude:  ",INDEX(Sites[Longitude],$A2318),
", SRSName:  ",CHAR(34),LatLonDatum,CHAR(34),"}"))</f>
        <v>#REF!</v>
      </c>
      <c r="M2318" t="e">
        <f>IF(INDEX(SamplingFeatures[Sampling Feature Type],$A2318)&lt;&gt;"Specimen","",
CONCATENATE("  - &amp;SpecimenID",TEXT(SUMPRODUCT(--($M$3:$M2317&lt;&gt;"")),"0000"),
" {","SamplingFeatureID:  *SamplingFeatureID",TEXT($A2318,"0000"),
", SpecimenTypeCV:  ",CHAR(34),INDEX(Specimens[Specimen Type],$A2318),CHAR(34),
", SpecimenMediumCV:  ",INDEX(Specimens[Specimen Medium],$A2318),
", IsFieldSpecimen:  ",CHAR(34),INDEX(Specimens[Is Field Specimen?],$A2318),CHAR(34),"}"))</f>
        <v>#REF!</v>
      </c>
      <c r="N2318" t="e">
        <f>IF(COUNTA(SpatialOffsets[])=0,"", IF(INDEX(SpatialOffsets[Spatial Offset Type],$A2318)="","",
CONCATENATE("  - &amp;SpatialOffsetID",TEXT($A2318,"0000"),
" {","SpatialOffsetTypeCV:  ",CHAR(34),INDEX(SpatialOffsets[Spatial Offset Type],$A2318),CHAR(34),
", Offset1Value:  ",INDEX(SpatialOffsets[Offset 1 Value],$A2318),
", Offset1UnitID:  ",CHAR(34),INDEX(SpatialOffsets[Offset 1 Unit],$A2318),CHAR(34),
", Offset2Value:  ",INDEX(SpatialOffsets[Offset 2 Value],$A2318),
", Offset2UnitID:  ",CHAR(34),INDEX(SpatialOffsets[Offset 2 Unit],$A2318),CHAR(34),
", Offset3Value:  ",INDEX(SpatialOffsets[Offset 3 Value],$A2318),
", Offset3UnitID:  ",CHAR(34),INDEX(SpatialOffsets[Offset 3 Unit],$A2318),CHAR(34),,"}")))</f>
        <v>#REF!</v>
      </c>
      <c r="O2318" t="e">
        <f>IF(COUNTA(RelatedFeatures[])=0,"", IF(INDEX(RelatedFeatures[First Sampling Feature Code],$A2318)="","",
CONCATENATE("  - &amp;RelationID",TEXT($A2318,"0000"),
" {","SamplingFeatureID:  *SamplingFeatureID",TEXT(MATCH(INDEX(RelatedFeatures[First Sampling Feature Code],$A2318),SamplingFeatures[Feature Code],0),"0000"),
", RelationshipTypeCV:  ",CHAR(34),INDEX(RelatedFeatures[Relationship Type],$A2318),CHAR(34),
", RelatedFeatureID: *SamplingFeatureID",TEXT(MATCH(INDEX(RelatedFeatures[Second Sampling Feature Code],$A2318),SamplingFeatures[Feature Code],0),"0000"),
", SpatialOffsetID:  ",IF(INDEX(RelatedFeatures[Offset Number],$A2318)="","",CONCATENATE("*SpatialOffsetID",TEXT(INDEX(RelatedFeatures[Offset Number],$A2318),"0000"))),"}")))</f>
        <v>#REF!</v>
      </c>
      <c r="P2318" t="e">
        <f>IF(INDEX(Methods[Method Type],$A2318)="","",
CONCATENATE("  - &amp;MethodID",TEXT($A2318,"0000"),
" {","MethodTypeCV:  ",CHAR(34),INDEX(Methods[Method Type],$A2318),CHAR(34),
", MethodCode:  ",CHAR(34),INDEX(Methods[Method Code],$A2318),CHAR(34),
", MethodName:  ",CHAR(34),INDEX(Methods[Method Name],$A2318),CHAR(34),
", MethodDescription:  ",CHAR(34),INDEX(Methods[Method Description],$A2318),CHAR(34),
", MethodLink:  ",CHAR(34),INDEX(Methods[Method Link],$A2318),CHAR(34),
", OrganizationID: *OrganizationID",TEXT(MATCH(INDEX(Methods[Organization Name],$A2318),Organizations[Organization Name],0),"0000"),"}"))</f>
        <v>#REF!</v>
      </c>
      <c r="Q2318" t="e">
        <f>IF(INDEX(Variables[Variable Type],$A2318)="","",
CONCATENATE("  - &amp;VariableID",TEXT($A2318,"0000"),
" {","VariableTypeCV:  ",CHAR(34),INDEX(Variables[Variable Type],$A2318),CHAR(34),
", VariableCode:  ",CHAR(34),INDEX(Variables[Variable Code],$A2318),CHAR(34),
", VariableNameCV:  ",CHAR(34),INDEX(Variables[Variable Name],$A2318),CHAR(34),
", VariableDefinition:  ",CHAR(34),INDEX(Variables[Variable Definition],$A2318),CHAR(34),
", SpecciationCV:  ",CHAR(34),INDEX(Variables[Speciation],$A2318),CHAR(34),
", NoDataValue:  ",CHAR(34),INDEX(Variables[No Data Value],$A2318),CHAR(34),"}"))</f>
        <v>#REF!</v>
      </c>
    </row>
    <row r="2319" spans="1:17" x14ac:dyDescent="0.25">
      <c r="A2319">
        <v>2316</v>
      </c>
      <c r="D2319" t="e">
        <f>IF(INDEX(People[First Name],$A2319)="","",
CONCATENATE("  - &amp;PersonID",TEXT($A2319,"0000"),
" {","PersonFirstName:  ",CHAR(34),INDEX(People[First Name],$A2319),CHAR(34),
", PersonMiddleName:  ",CHAR(34),INDEX(People[Middle Name],$A2319),CHAR(34),
", PersonLastName:  ",CHAR(34),INDEX(People[Last Name],$A2319),CHAR(34),"}"))</f>
        <v>#REF!</v>
      </c>
      <c r="E2319" t="e">
        <f>IF(INDEX(Organizations[Organization Type '[CV']],$A2319)="","",
CONCATENATE("  - &amp;OrganizationID",TEXT($A2319,"0000"),
" {","OrganizationTypeCV:  ",CHAR(34),INDEX(Organizations[Organization Type '[CV']],$A2319),CHAR(34),
", OrganizationCode:  ",CHAR(34),INDEX(Organizations[Organization Code],$A2319),CHAR(34),
", OrganizationName:  ",CHAR(34),INDEX(Organizations[Organization Name],$A2319),CHAR(34),
", OrganizationDescription:  ",CHAR(34),INDEX(Organizations[Organization Description],$A2319),CHAR(34),
", OrganizationLink:  ",CHAR(34),INDEX(Organizations[Organization Link],$A2319),CHAR(34),"}"))</f>
        <v>#REF!</v>
      </c>
      <c r="F2319" t="e">
        <f>IF(INDEX(People[First Name],$A2319)="","",
CONCATENATE("  - &amp;AffiliationID",TEXT($A2319,"0000"),
" {PersonID: *PersonID",TEXT($A2319,"0000"),
", OrganizationID: *OrganizationID",TEXT(MATCH(INDEX(People[Organization Name],$A2319),Organizations[Organization Name],0),"0000"),
", IsPrimaryOrganizationContact: , AffiliationStartDate: , AffiliationEndDate: , PrimaryPhone: ",
", PrimaryEmail: ",CHAR(34),INDEX(People[Primary Email],$A2319),CHAR(34),
", PrimaryAddress: ",CHAR(34),INDEX(People[Primary Address],$A2319),CHAR(34),
", PersonLink: }"))</f>
        <v>#REF!</v>
      </c>
      <c r="H2319" t="e">
        <f>IF(COUNTA(CitationInformation)=0,"",IF(INDEX(AuthorList[Author Name],$A2319)="","",
CONCATENATE("  - &amp;AuthorListID",TEXT($A2319,"0000"),
"  {CitationID: *CitationID0001",
", PersonID: *PersonID",TEXT(MATCH(INDEX(AuthorList[Author Name],$A2319),People[Full Name],0),"0000"),
", AuthorOrder: ",INDEX(AuthorList[Author Number],$A2319),"}")))</f>
        <v>#REF!</v>
      </c>
      <c r="K2319" t="e">
        <f>IF(INDEX(SamplingFeatures[Feature Code],$A2319)="","",
CONCATENATE("  - &amp;SamplingFeatureID",TEXT($A2319,"0000"),
" {","SamplingFeatureUUID:  ",CHAR(34),INDEX(SamplingFeatures[Sampling Feature UUID],$A2319),CHAR(34),
", SamplingFeatureTypeCV:  ",CHAR(34),INDEX(SamplingFeatures[Sampling Feature Type],$A2319),CHAR(34),
", SamplingFeatureCode:  ",CHAR(34),INDEX(SamplingFeatures[Feature Code],$A2319),CHAR(34),
", SamplingFeatureName:  ",CHAR(34),INDEX(SamplingFeatures[Feature Name],$A2319),CHAR(34),
", SamplingFeatureDescription:  ",CHAR(34),INDEX(SamplingFeatures[Feature Description],$A2319),CHAR(34),
", SamplingFeatureGeotypeCV:  ",CHAR(34),INDEX(SamplingFeatures[Feature Geo Type],$A2319),CHAR(34),
", FeatureGeometry:  ",CHAR(34),INDEX(SamplingFeatures[Feature Geometry],$A2319),CHAR(34),
", Elevation_m:  ",CHAR(34),INDEX(SamplingFeatures[Elevation_m],$A2319),CHAR(34),
", ElevationDatumCV:  ",CHAR(34),ElevationDatum,CHAR(34),"}"))</f>
        <v>#REF!</v>
      </c>
      <c r="L2319" t="e">
        <f>IF(INDEX(SamplingFeatures[Sampling Feature Type],$A2319)&lt;&gt;"Site","",
CONCATENATE("  - &amp;SiteID",TEXT(SUMPRODUCT(--($L$3:$L2318&lt;&gt;"")),"0000"),
" {","SamplingFeatureID:  *SamplingFeatureID",TEXT($A2319,"0000"),
", SiteTypeCV:  ",CHAR(34),INDEX(Sites[Site Type],$A2319),CHAR(34),
", Latitude:  ",INDEX(Sites[Latitude],$A2319),
", Longitude:  ",INDEX(Sites[Longitude],$A2319),
", SRSName:  ",CHAR(34),LatLonDatum,CHAR(34),"}"))</f>
        <v>#REF!</v>
      </c>
      <c r="M2319" t="e">
        <f>IF(INDEX(SamplingFeatures[Sampling Feature Type],$A2319)&lt;&gt;"Specimen","",
CONCATENATE("  - &amp;SpecimenID",TEXT(SUMPRODUCT(--($M$3:$M2318&lt;&gt;"")),"0000"),
" {","SamplingFeatureID:  *SamplingFeatureID",TEXT($A2319,"0000"),
", SpecimenTypeCV:  ",CHAR(34),INDEX(Specimens[Specimen Type],$A2319),CHAR(34),
", SpecimenMediumCV:  ",INDEX(Specimens[Specimen Medium],$A2319),
", IsFieldSpecimen:  ",CHAR(34),INDEX(Specimens[Is Field Specimen?],$A2319),CHAR(34),"}"))</f>
        <v>#REF!</v>
      </c>
      <c r="N2319" t="e">
        <f>IF(COUNTA(SpatialOffsets[])=0,"", IF(INDEX(SpatialOffsets[Spatial Offset Type],$A2319)="","",
CONCATENATE("  - &amp;SpatialOffsetID",TEXT($A2319,"0000"),
" {","SpatialOffsetTypeCV:  ",CHAR(34),INDEX(SpatialOffsets[Spatial Offset Type],$A2319),CHAR(34),
", Offset1Value:  ",INDEX(SpatialOffsets[Offset 1 Value],$A2319),
", Offset1UnitID:  ",CHAR(34),INDEX(SpatialOffsets[Offset 1 Unit],$A2319),CHAR(34),
", Offset2Value:  ",INDEX(SpatialOffsets[Offset 2 Value],$A2319),
", Offset2UnitID:  ",CHAR(34),INDEX(SpatialOffsets[Offset 2 Unit],$A2319),CHAR(34),
", Offset3Value:  ",INDEX(SpatialOffsets[Offset 3 Value],$A2319),
", Offset3UnitID:  ",CHAR(34),INDEX(SpatialOffsets[Offset 3 Unit],$A2319),CHAR(34),,"}")))</f>
        <v>#REF!</v>
      </c>
      <c r="O2319" t="e">
        <f>IF(COUNTA(RelatedFeatures[])=0,"", IF(INDEX(RelatedFeatures[First Sampling Feature Code],$A2319)="","",
CONCATENATE("  - &amp;RelationID",TEXT($A2319,"0000"),
" {","SamplingFeatureID:  *SamplingFeatureID",TEXT(MATCH(INDEX(RelatedFeatures[First Sampling Feature Code],$A2319),SamplingFeatures[Feature Code],0),"0000"),
", RelationshipTypeCV:  ",CHAR(34),INDEX(RelatedFeatures[Relationship Type],$A2319),CHAR(34),
", RelatedFeatureID: *SamplingFeatureID",TEXT(MATCH(INDEX(RelatedFeatures[Second Sampling Feature Code],$A2319),SamplingFeatures[Feature Code],0),"0000"),
", SpatialOffsetID:  ",IF(INDEX(RelatedFeatures[Offset Number],$A2319)="","",CONCATENATE("*SpatialOffsetID",TEXT(INDEX(RelatedFeatures[Offset Number],$A2319),"0000"))),"}")))</f>
        <v>#REF!</v>
      </c>
      <c r="P2319" t="e">
        <f>IF(INDEX(Methods[Method Type],$A2319)="","",
CONCATENATE("  - &amp;MethodID",TEXT($A2319,"0000"),
" {","MethodTypeCV:  ",CHAR(34),INDEX(Methods[Method Type],$A2319),CHAR(34),
", MethodCode:  ",CHAR(34),INDEX(Methods[Method Code],$A2319),CHAR(34),
", MethodName:  ",CHAR(34),INDEX(Methods[Method Name],$A2319),CHAR(34),
", MethodDescription:  ",CHAR(34),INDEX(Methods[Method Description],$A2319),CHAR(34),
", MethodLink:  ",CHAR(34),INDEX(Methods[Method Link],$A2319),CHAR(34),
", OrganizationID: *OrganizationID",TEXT(MATCH(INDEX(Methods[Organization Name],$A2319),Organizations[Organization Name],0),"0000"),"}"))</f>
        <v>#REF!</v>
      </c>
      <c r="Q2319" t="e">
        <f>IF(INDEX(Variables[Variable Type],$A2319)="","",
CONCATENATE("  - &amp;VariableID",TEXT($A2319,"0000"),
" {","VariableTypeCV:  ",CHAR(34),INDEX(Variables[Variable Type],$A2319),CHAR(34),
", VariableCode:  ",CHAR(34),INDEX(Variables[Variable Code],$A2319),CHAR(34),
", VariableNameCV:  ",CHAR(34),INDEX(Variables[Variable Name],$A2319),CHAR(34),
", VariableDefinition:  ",CHAR(34),INDEX(Variables[Variable Definition],$A2319),CHAR(34),
", SpecciationCV:  ",CHAR(34),INDEX(Variables[Speciation],$A2319),CHAR(34),
", NoDataValue:  ",CHAR(34),INDEX(Variables[No Data Value],$A2319),CHAR(34),"}"))</f>
        <v>#REF!</v>
      </c>
    </row>
    <row r="2320" spans="1:17" x14ac:dyDescent="0.25">
      <c r="A2320">
        <v>2317</v>
      </c>
      <c r="D2320" t="e">
        <f>IF(INDEX(People[First Name],$A2320)="","",
CONCATENATE("  - &amp;PersonID",TEXT($A2320,"0000"),
" {","PersonFirstName:  ",CHAR(34),INDEX(People[First Name],$A2320),CHAR(34),
", PersonMiddleName:  ",CHAR(34),INDEX(People[Middle Name],$A2320),CHAR(34),
", PersonLastName:  ",CHAR(34),INDEX(People[Last Name],$A2320),CHAR(34),"}"))</f>
        <v>#REF!</v>
      </c>
      <c r="E2320" t="e">
        <f>IF(INDEX(Organizations[Organization Type '[CV']],$A2320)="","",
CONCATENATE("  - &amp;OrganizationID",TEXT($A2320,"0000"),
" {","OrganizationTypeCV:  ",CHAR(34),INDEX(Organizations[Organization Type '[CV']],$A2320),CHAR(34),
", OrganizationCode:  ",CHAR(34),INDEX(Organizations[Organization Code],$A2320),CHAR(34),
", OrganizationName:  ",CHAR(34),INDEX(Organizations[Organization Name],$A2320),CHAR(34),
", OrganizationDescription:  ",CHAR(34),INDEX(Organizations[Organization Description],$A2320),CHAR(34),
", OrganizationLink:  ",CHAR(34),INDEX(Organizations[Organization Link],$A2320),CHAR(34),"}"))</f>
        <v>#REF!</v>
      </c>
      <c r="F2320" t="e">
        <f>IF(INDEX(People[First Name],$A2320)="","",
CONCATENATE("  - &amp;AffiliationID",TEXT($A2320,"0000"),
" {PersonID: *PersonID",TEXT($A2320,"0000"),
", OrganizationID: *OrganizationID",TEXT(MATCH(INDEX(People[Organization Name],$A2320),Organizations[Organization Name],0),"0000"),
", IsPrimaryOrganizationContact: , AffiliationStartDate: , AffiliationEndDate: , PrimaryPhone: ",
", PrimaryEmail: ",CHAR(34),INDEX(People[Primary Email],$A2320),CHAR(34),
", PrimaryAddress: ",CHAR(34),INDEX(People[Primary Address],$A2320),CHAR(34),
", PersonLink: }"))</f>
        <v>#REF!</v>
      </c>
      <c r="H2320" t="e">
        <f>IF(COUNTA(CitationInformation)=0,"",IF(INDEX(AuthorList[Author Name],$A2320)="","",
CONCATENATE("  - &amp;AuthorListID",TEXT($A2320,"0000"),
"  {CitationID: *CitationID0001",
", PersonID: *PersonID",TEXT(MATCH(INDEX(AuthorList[Author Name],$A2320),People[Full Name],0),"0000"),
", AuthorOrder: ",INDEX(AuthorList[Author Number],$A2320),"}")))</f>
        <v>#REF!</v>
      </c>
      <c r="K2320" t="e">
        <f>IF(INDEX(SamplingFeatures[Feature Code],$A2320)="","",
CONCATENATE("  - &amp;SamplingFeatureID",TEXT($A2320,"0000"),
" {","SamplingFeatureUUID:  ",CHAR(34),INDEX(SamplingFeatures[Sampling Feature UUID],$A2320),CHAR(34),
", SamplingFeatureTypeCV:  ",CHAR(34),INDEX(SamplingFeatures[Sampling Feature Type],$A2320),CHAR(34),
", SamplingFeatureCode:  ",CHAR(34),INDEX(SamplingFeatures[Feature Code],$A2320),CHAR(34),
", SamplingFeatureName:  ",CHAR(34),INDEX(SamplingFeatures[Feature Name],$A2320),CHAR(34),
", SamplingFeatureDescription:  ",CHAR(34),INDEX(SamplingFeatures[Feature Description],$A2320),CHAR(34),
", SamplingFeatureGeotypeCV:  ",CHAR(34),INDEX(SamplingFeatures[Feature Geo Type],$A2320),CHAR(34),
", FeatureGeometry:  ",CHAR(34),INDEX(SamplingFeatures[Feature Geometry],$A2320),CHAR(34),
", Elevation_m:  ",CHAR(34),INDEX(SamplingFeatures[Elevation_m],$A2320),CHAR(34),
", ElevationDatumCV:  ",CHAR(34),ElevationDatum,CHAR(34),"}"))</f>
        <v>#REF!</v>
      </c>
      <c r="L2320" t="e">
        <f>IF(INDEX(SamplingFeatures[Sampling Feature Type],$A2320)&lt;&gt;"Site","",
CONCATENATE("  - &amp;SiteID",TEXT(SUMPRODUCT(--($L$3:$L2319&lt;&gt;"")),"0000"),
" {","SamplingFeatureID:  *SamplingFeatureID",TEXT($A2320,"0000"),
", SiteTypeCV:  ",CHAR(34),INDEX(Sites[Site Type],$A2320),CHAR(34),
", Latitude:  ",INDEX(Sites[Latitude],$A2320),
", Longitude:  ",INDEX(Sites[Longitude],$A2320),
", SRSName:  ",CHAR(34),LatLonDatum,CHAR(34),"}"))</f>
        <v>#REF!</v>
      </c>
      <c r="M2320" t="e">
        <f>IF(INDEX(SamplingFeatures[Sampling Feature Type],$A2320)&lt;&gt;"Specimen","",
CONCATENATE("  - &amp;SpecimenID",TEXT(SUMPRODUCT(--($M$3:$M2319&lt;&gt;"")),"0000"),
" {","SamplingFeatureID:  *SamplingFeatureID",TEXT($A2320,"0000"),
", SpecimenTypeCV:  ",CHAR(34),INDEX(Specimens[Specimen Type],$A2320),CHAR(34),
", SpecimenMediumCV:  ",INDEX(Specimens[Specimen Medium],$A2320),
", IsFieldSpecimen:  ",CHAR(34),INDEX(Specimens[Is Field Specimen?],$A2320),CHAR(34),"}"))</f>
        <v>#REF!</v>
      </c>
      <c r="N2320" t="e">
        <f>IF(COUNTA(SpatialOffsets[])=0,"", IF(INDEX(SpatialOffsets[Spatial Offset Type],$A2320)="","",
CONCATENATE("  - &amp;SpatialOffsetID",TEXT($A2320,"0000"),
" {","SpatialOffsetTypeCV:  ",CHAR(34),INDEX(SpatialOffsets[Spatial Offset Type],$A2320),CHAR(34),
", Offset1Value:  ",INDEX(SpatialOffsets[Offset 1 Value],$A2320),
", Offset1UnitID:  ",CHAR(34),INDEX(SpatialOffsets[Offset 1 Unit],$A2320),CHAR(34),
", Offset2Value:  ",INDEX(SpatialOffsets[Offset 2 Value],$A2320),
", Offset2UnitID:  ",CHAR(34),INDEX(SpatialOffsets[Offset 2 Unit],$A2320),CHAR(34),
", Offset3Value:  ",INDEX(SpatialOffsets[Offset 3 Value],$A2320),
", Offset3UnitID:  ",CHAR(34),INDEX(SpatialOffsets[Offset 3 Unit],$A2320),CHAR(34),,"}")))</f>
        <v>#REF!</v>
      </c>
      <c r="O2320" t="e">
        <f>IF(COUNTA(RelatedFeatures[])=0,"", IF(INDEX(RelatedFeatures[First Sampling Feature Code],$A2320)="","",
CONCATENATE("  - &amp;RelationID",TEXT($A2320,"0000"),
" {","SamplingFeatureID:  *SamplingFeatureID",TEXT(MATCH(INDEX(RelatedFeatures[First Sampling Feature Code],$A2320),SamplingFeatures[Feature Code],0),"0000"),
", RelationshipTypeCV:  ",CHAR(34),INDEX(RelatedFeatures[Relationship Type],$A2320),CHAR(34),
", RelatedFeatureID: *SamplingFeatureID",TEXT(MATCH(INDEX(RelatedFeatures[Second Sampling Feature Code],$A2320),SamplingFeatures[Feature Code],0),"0000"),
", SpatialOffsetID:  ",IF(INDEX(RelatedFeatures[Offset Number],$A2320)="","",CONCATENATE("*SpatialOffsetID",TEXT(INDEX(RelatedFeatures[Offset Number],$A2320),"0000"))),"}")))</f>
        <v>#REF!</v>
      </c>
      <c r="P2320" t="e">
        <f>IF(INDEX(Methods[Method Type],$A2320)="","",
CONCATENATE("  - &amp;MethodID",TEXT($A2320,"0000"),
" {","MethodTypeCV:  ",CHAR(34),INDEX(Methods[Method Type],$A2320),CHAR(34),
", MethodCode:  ",CHAR(34),INDEX(Methods[Method Code],$A2320),CHAR(34),
", MethodName:  ",CHAR(34),INDEX(Methods[Method Name],$A2320),CHAR(34),
", MethodDescription:  ",CHAR(34),INDEX(Methods[Method Description],$A2320),CHAR(34),
", MethodLink:  ",CHAR(34),INDEX(Methods[Method Link],$A2320),CHAR(34),
", OrganizationID: *OrganizationID",TEXT(MATCH(INDEX(Methods[Organization Name],$A2320),Organizations[Organization Name],0),"0000"),"}"))</f>
        <v>#REF!</v>
      </c>
      <c r="Q2320" t="e">
        <f>IF(INDEX(Variables[Variable Type],$A2320)="","",
CONCATENATE("  - &amp;VariableID",TEXT($A2320,"0000"),
" {","VariableTypeCV:  ",CHAR(34),INDEX(Variables[Variable Type],$A2320),CHAR(34),
", VariableCode:  ",CHAR(34),INDEX(Variables[Variable Code],$A2320),CHAR(34),
", VariableNameCV:  ",CHAR(34),INDEX(Variables[Variable Name],$A2320),CHAR(34),
", VariableDefinition:  ",CHAR(34),INDEX(Variables[Variable Definition],$A2320),CHAR(34),
", SpecciationCV:  ",CHAR(34),INDEX(Variables[Speciation],$A2320),CHAR(34),
", NoDataValue:  ",CHAR(34),INDEX(Variables[No Data Value],$A2320),CHAR(34),"}"))</f>
        <v>#REF!</v>
      </c>
    </row>
    <row r="2321" spans="1:17" x14ac:dyDescent="0.25">
      <c r="A2321">
        <v>2318</v>
      </c>
      <c r="D2321" t="e">
        <f>IF(INDEX(People[First Name],$A2321)="","",
CONCATENATE("  - &amp;PersonID",TEXT($A2321,"0000"),
" {","PersonFirstName:  ",CHAR(34),INDEX(People[First Name],$A2321),CHAR(34),
", PersonMiddleName:  ",CHAR(34),INDEX(People[Middle Name],$A2321),CHAR(34),
", PersonLastName:  ",CHAR(34),INDEX(People[Last Name],$A2321),CHAR(34),"}"))</f>
        <v>#REF!</v>
      </c>
      <c r="E2321" t="e">
        <f>IF(INDEX(Organizations[Organization Type '[CV']],$A2321)="","",
CONCATENATE("  - &amp;OrganizationID",TEXT($A2321,"0000"),
" {","OrganizationTypeCV:  ",CHAR(34),INDEX(Organizations[Organization Type '[CV']],$A2321),CHAR(34),
", OrganizationCode:  ",CHAR(34),INDEX(Organizations[Organization Code],$A2321),CHAR(34),
", OrganizationName:  ",CHAR(34),INDEX(Organizations[Organization Name],$A2321),CHAR(34),
", OrganizationDescription:  ",CHAR(34),INDEX(Organizations[Organization Description],$A2321),CHAR(34),
", OrganizationLink:  ",CHAR(34),INDEX(Organizations[Organization Link],$A2321),CHAR(34),"}"))</f>
        <v>#REF!</v>
      </c>
      <c r="F2321" t="e">
        <f>IF(INDEX(People[First Name],$A2321)="","",
CONCATENATE("  - &amp;AffiliationID",TEXT($A2321,"0000"),
" {PersonID: *PersonID",TEXT($A2321,"0000"),
", OrganizationID: *OrganizationID",TEXT(MATCH(INDEX(People[Organization Name],$A2321),Organizations[Organization Name],0),"0000"),
", IsPrimaryOrganizationContact: , AffiliationStartDate: , AffiliationEndDate: , PrimaryPhone: ",
", PrimaryEmail: ",CHAR(34),INDEX(People[Primary Email],$A2321),CHAR(34),
", PrimaryAddress: ",CHAR(34),INDEX(People[Primary Address],$A2321),CHAR(34),
", PersonLink: }"))</f>
        <v>#REF!</v>
      </c>
      <c r="H2321" t="e">
        <f>IF(COUNTA(CitationInformation)=0,"",IF(INDEX(AuthorList[Author Name],$A2321)="","",
CONCATENATE("  - &amp;AuthorListID",TEXT($A2321,"0000"),
"  {CitationID: *CitationID0001",
", PersonID: *PersonID",TEXT(MATCH(INDEX(AuthorList[Author Name],$A2321),People[Full Name],0),"0000"),
", AuthorOrder: ",INDEX(AuthorList[Author Number],$A2321),"}")))</f>
        <v>#REF!</v>
      </c>
      <c r="K2321" t="e">
        <f>IF(INDEX(SamplingFeatures[Feature Code],$A2321)="","",
CONCATENATE("  - &amp;SamplingFeatureID",TEXT($A2321,"0000"),
" {","SamplingFeatureUUID:  ",CHAR(34),INDEX(SamplingFeatures[Sampling Feature UUID],$A2321),CHAR(34),
", SamplingFeatureTypeCV:  ",CHAR(34),INDEX(SamplingFeatures[Sampling Feature Type],$A2321),CHAR(34),
", SamplingFeatureCode:  ",CHAR(34),INDEX(SamplingFeatures[Feature Code],$A2321),CHAR(34),
", SamplingFeatureName:  ",CHAR(34),INDEX(SamplingFeatures[Feature Name],$A2321),CHAR(34),
", SamplingFeatureDescription:  ",CHAR(34),INDEX(SamplingFeatures[Feature Description],$A2321),CHAR(34),
", SamplingFeatureGeotypeCV:  ",CHAR(34),INDEX(SamplingFeatures[Feature Geo Type],$A2321),CHAR(34),
", FeatureGeometry:  ",CHAR(34),INDEX(SamplingFeatures[Feature Geometry],$A2321),CHAR(34),
", Elevation_m:  ",CHAR(34),INDEX(SamplingFeatures[Elevation_m],$A2321),CHAR(34),
", ElevationDatumCV:  ",CHAR(34),ElevationDatum,CHAR(34),"}"))</f>
        <v>#REF!</v>
      </c>
      <c r="L2321" t="e">
        <f>IF(INDEX(SamplingFeatures[Sampling Feature Type],$A2321)&lt;&gt;"Site","",
CONCATENATE("  - &amp;SiteID",TEXT(SUMPRODUCT(--($L$3:$L2320&lt;&gt;"")),"0000"),
" {","SamplingFeatureID:  *SamplingFeatureID",TEXT($A2321,"0000"),
", SiteTypeCV:  ",CHAR(34),INDEX(Sites[Site Type],$A2321),CHAR(34),
", Latitude:  ",INDEX(Sites[Latitude],$A2321),
", Longitude:  ",INDEX(Sites[Longitude],$A2321),
", SRSName:  ",CHAR(34),LatLonDatum,CHAR(34),"}"))</f>
        <v>#REF!</v>
      </c>
      <c r="M2321" t="e">
        <f>IF(INDEX(SamplingFeatures[Sampling Feature Type],$A2321)&lt;&gt;"Specimen","",
CONCATENATE("  - &amp;SpecimenID",TEXT(SUMPRODUCT(--($M$3:$M2320&lt;&gt;"")),"0000"),
" {","SamplingFeatureID:  *SamplingFeatureID",TEXT($A2321,"0000"),
", SpecimenTypeCV:  ",CHAR(34),INDEX(Specimens[Specimen Type],$A2321),CHAR(34),
", SpecimenMediumCV:  ",INDEX(Specimens[Specimen Medium],$A2321),
", IsFieldSpecimen:  ",CHAR(34),INDEX(Specimens[Is Field Specimen?],$A2321),CHAR(34),"}"))</f>
        <v>#REF!</v>
      </c>
      <c r="N2321" t="e">
        <f>IF(COUNTA(SpatialOffsets[])=0,"", IF(INDEX(SpatialOffsets[Spatial Offset Type],$A2321)="","",
CONCATENATE("  - &amp;SpatialOffsetID",TEXT($A2321,"0000"),
" {","SpatialOffsetTypeCV:  ",CHAR(34),INDEX(SpatialOffsets[Spatial Offset Type],$A2321),CHAR(34),
", Offset1Value:  ",INDEX(SpatialOffsets[Offset 1 Value],$A2321),
", Offset1UnitID:  ",CHAR(34),INDEX(SpatialOffsets[Offset 1 Unit],$A2321),CHAR(34),
", Offset2Value:  ",INDEX(SpatialOffsets[Offset 2 Value],$A2321),
", Offset2UnitID:  ",CHAR(34),INDEX(SpatialOffsets[Offset 2 Unit],$A2321),CHAR(34),
", Offset3Value:  ",INDEX(SpatialOffsets[Offset 3 Value],$A2321),
", Offset3UnitID:  ",CHAR(34),INDEX(SpatialOffsets[Offset 3 Unit],$A2321),CHAR(34),,"}")))</f>
        <v>#REF!</v>
      </c>
      <c r="O2321" t="e">
        <f>IF(COUNTA(RelatedFeatures[])=0,"", IF(INDEX(RelatedFeatures[First Sampling Feature Code],$A2321)="","",
CONCATENATE("  - &amp;RelationID",TEXT($A2321,"0000"),
" {","SamplingFeatureID:  *SamplingFeatureID",TEXT(MATCH(INDEX(RelatedFeatures[First Sampling Feature Code],$A2321),SamplingFeatures[Feature Code],0),"0000"),
", RelationshipTypeCV:  ",CHAR(34),INDEX(RelatedFeatures[Relationship Type],$A2321),CHAR(34),
", RelatedFeatureID: *SamplingFeatureID",TEXT(MATCH(INDEX(RelatedFeatures[Second Sampling Feature Code],$A2321),SamplingFeatures[Feature Code],0),"0000"),
", SpatialOffsetID:  ",IF(INDEX(RelatedFeatures[Offset Number],$A2321)="","",CONCATENATE("*SpatialOffsetID",TEXT(INDEX(RelatedFeatures[Offset Number],$A2321),"0000"))),"}")))</f>
        <v>#REF!</v>
      </c>
      <c r="P2321" t="e">
        <f>IF(INDEX(Methods[Method Type],$A2321)="","",
CONCATENATE("  - &amp;MethodID",TEXT($A2321,"0000"),
" {","MethodTypeCV:  ",CHAR(34),INDEX(Methods[Method Type],$A2321),CHAR(34),
", MethodCode:  ",CHAR(34),INDEX(Methods[Method Code],$A2321),CHAR(34),
", MethodName:  ",CHAR(34),INDEX(Methods[Method Name],$A2321),CHAR(34),
", MethodDescription:  ",CHAR(34),INDEX(Methods[Method Description],$A2321),CHAR(34),
", MethodLink:  ",CHAR(34),INDEX(Methods[Method Link],$A2321),CHAR(34),
", OrganizationID: *OrganizationID",TEXT(MATCH(INDEX(Methods[Organization Name],$A2321),Organizations[Organization Name],0),"0000"),"}"))</f>
        <v>#REF!</v>
      </c>
      <c r="Q2321" t="e">
        <f>IF(INDEX(Variables[Variable Type],$A2321)="","",
CONCATENATE("  - &amp;VariableID",TEXT($A2321,"0000"),
" {","VariableTypeCV:  ",CHAR(34),INDEX(Variables[Variable Type],$A2321),CHAR(34),
", VariableCode:  ",CHAR(34),INDEX(Variables[Variable Code],$A2321),CHAR(34),
", VariableNameCV:  ",CHAR(34),INDEX(Variables[Variable Name],$A2321),CHAR(34),
", VariableDefinition:  ",CHAR(34),INDEX(Variables[Variable Definition],$A2321),CHAR(34),
", SpecciationCV:  ",CHAR(34),INDEX(Variables[Speciation],$A2321),CHAR(34),
", NoDataValue:  ",CHAR(34),INDEX(Variables[No Data Value],$A2321),CHAR(34),"}"))</f>
        <v>#REF!</v>
      </c>
    </row>
    <row r="2322" spans="1:17" x14ac:dyDescent="0.25">
      <c r="A2322">
        <v>2319</v>
      </c>
      <c r="D2322" t="e">
        <f>IF(INDEX(People[First Name],$A2322)="","",
CONCATENATE("  - &amp;PersonID",TEXT($A2322,"0000"),
" {","PersonFirstName:  ",CHAR(34),INDEX(People[First Name],$A2322),CHAR(34),
", PersonMiddleName:  ",CHAR(34),INDEX(People[Middle Name],$A2322),CHAR(34),
", PersonLastName:  ",CHAR(34),INDEX(People[Last Name],$A2322),CHAR(34),"}"))</f>
        <v>#REF!</v>
      </c>
      <c r="E2322" t="e">
        <f>IF(INDEX(Organizations[Organization Type '[CV']],$A2322)="","",
CONCATENATE("  - &amp;OrganizationID",TEXT($A2322,"0000"),
" {","OrganizationTypeCV:  ",CHAR(34),INDEX(Organizations[Organization Type '[CV']],$A2322),CHAR(34),
", OrganizationCode:  ",CHAR(34),INDEX(Organizations[Organization Code],$A2322),CHAR(34),
", OrganizationName:  ",CHAR(34),INDEX(Organizations[Organization Name],$A2322),CHAR(34),
", OrganizationDescription:  ",CHAR(34),INDEX(Organizations[Organization Description],$A2322),CHAR(34),
", OrganizationLink:  ",CHAR(34),INDEX(Organizations[Organization Link],$A2322),CHAR(34),"}"))</f>
        <v>#REF!</v>
      </c>
      <c r="F2322" t="e">
        <f>IF(INDEX(People[First Name],$A2322)="","",
CONCATENATE("  - &amp;AffiliationID",TEXT($A2322,"0000"),
" {PersonID: *PersonID",TEXT($A2322,"0000"),
", OrganizationID: *OrganizationID",TEXT(MATCH(INDEX(People[Organization Name],$A2322),Organizations[Organization Name],0),"0000"),
", IsPrimaryOrganizationContact: , AffiliationStartDate: , AffiliationEndDate: , PrimaryPhone: ",
", PrimaryEmail: ",CHAR(34),INDEX(People[Primary Email],$A2322),CHAR(34),
", PrimaryAddress: ",CHAR(34),INDEX(People[Primary Address],$A2322),CHAR(34),
", PersonLink: }"))</f>
        <v>#REF!</v>
      </c>
      <c r="H2322" t="e">
        <f>IF(COUNTA(CitationInformation)=0,"",IF(INDEX(AuthorList[Author Name],$A2322)="","",
CONCATENATE("  - &amp;AuthorListID",TEXT($A2322,"0000"),
"  {CitationID: *CitationID0001",
", PersonID: *PersonID",TEXT(MATCH(INDEX(AuthorList[Author Name],$A2322),People[Full Name],0),"0000"),
", AuthorOrder: ",INDEX(AuthorList[Author Number],$A2322),"}")))</f>
        <v>#REF!</v>
      </c>
      <c r="K2322" t="e">
        <f>IF(INDEX(SamplingFeatures[Feature Code],$A2322)="","",
CONCATENATE("  - &amp;SamplingFeatureID",TEXT($A2322,"0000"),
" {","SamplingFeatureUUID:  ",CHAR(34),INDEX(SamplingFeatures[Sampling Feature UUID],$A2322),CHAR(34),
", SamplingFeatureTypeCV:  ",CHAR(34),INDEX(SamplingFeatures[Sampling Feature Type],$A2322),CHAR(34),
", SamplingFeatureCode:  ",CHAR(34),INDEX(SamplingFeatures[Feature Code],$A2322),CHAR(34),
", SamplingFeatureName:  ",CHAR(34),INDEX(SamplingFeatures[Feature Name],$A2322),CHAR(34),
", SamplingFeatureDescription:  ",CHAR(34),INDEX(SamplingFeatures[Feature Description],$A2322),CHAR(34),
", SamplingFeatureGeotypeCV:  ",CHAR(34),INDEX(SamplingFeatures[Feature Geo Type],$A2322),CHAR(34),
", FeatureGeometry:  ",CHAR(34),INDEX(SamplingFeatures[Feature Geometry],$A2322),CHAR(34),
", Elevation_m:  ",CHAR(34),INDEX(SamplingFeatures[Elevation_m],$A2322),CHAR(34),
", ElevationDatumCV:  ",CHAR(34),ElevationDatum,CHAR(34),"}"))</f>
        <v>#REF!</v>
      </c>
      <c r="L2322" t="e">
        <f>IF(INDEX(SamplingFeatures[Sampling Feature Type],$A2322)&lt;&gt;"Site","",
CONCATENATE("  - &amp;SiteID",TEXT(SUMPRODUCT(--($L$3:$L2321&lt;&gt;"")),"0000"),
" {","SamplingFeatureID:  *SamplingFeatureID",TEXT($A2322,"0000"),
", SiteTypeCV:  ",CHAR(34),INDEX(Sites[Site Type],$A2322),CHAR(34),
", Latitude:  ",INDEX(Sites[Latitude],$A2322),
", Longitude:  ",INDEX(Sites[Longitude],$A2322),
", SRSName:  ",CHAR(34),LatLonDatum,CHAR(34),"}"))</f>
        <v>#REF!</v>
      </c>
      <c r="M2322" t="e">
        <f>IF(INDEX(SamplingFeatures[Sampling Feature Type],$A2322)&lt;&gt;"Specimen","",
CONCATENATE("  - &amp;SpecimenID",TEXT(SUMPRODUCT(--($M$3:$M2321&lt;&gt;"")),"0000"),
" {","SamplingFeatureID:  *SamplingFeatureID",TEXT($A2322,"0000"),
", SpecimenTypeCV:  ",CHAR(34),INDEX(Specimens[Specimen Type],$A2322),CHAR(34),
", SpecimenMediumCV:  ",INDEX(Specimens[Specimen Medium],$A2322),
", IsFieldSpecimen:  ",CHAR(34),INDEX(Specimens[Is Field Specimen?],$A2322),CHAR(34),"}"))</f>
        <v>#REF!</v>
      </c>
      <c r="N2322" t="e">
        <f>IF(COUNTA(SpatialOffsets[])=0,"", IF(INDEX(SpatialOffsets[Spatial Offset Type],$A2322)="","",
CONCATENATE("  - &amp;SpatialOffsetID",TEXT($A2322,"0000"),
" {","SpatialOffsetTypeCV:  ",CHAR(34),INDEX(SpatialOffsets[Spatial Offset Type],$A2322),CHAR(34),
", Offset1Value:  ",INDEX(SpatialOffsets[Offset 1 Value],$A2322),
", Offset1UnitID:  ",CHAR(34),INDEX(SpatialOffsets[Offset 1 Unit],$A2322),CHAR(34),
", Offset2Value:  ",INDEX(SpatialOffsets[Offset 2 Value],$A2322),
", Offset2UnitID:  ",CHAR(34),INDEX(SpatialOffsets[Offset 2 Unit],$A2322),CHAR(34),
", Offset3Value:  ",INDEX(SpatialOffsets[Offset 3 Value],$A2322),
", Offset3UnitID:  ",CHAR(34),INDEX(SpatialOffsets[Offset 3 Unit],$A2322),CHAR(34),,"}")))</f>
        <v>#REF!</v>
      </c>
      <c r="O2322" t="e">
        <f>IF(COUNTA(RelatedFeatures[])=0,"", IF(INDEX(RelatedFeatures[First Sampling Feature Code],$A2322)="","",
CONCATENATE("  - &amp;RelationID",TEXT($A2322,"0000"),
" {","SamplingFeatureID:  *SamplingFeatureID",TEXT(MATCH(INDEX(RelatedFeatures[First Sampling Feature Code],$A2322),SamplingFeatures[Feature Code],0),"0000"),
", RelationshipTypeCV:  ",CHAR(34),INDEX(RelatedFeatures[Relationship Type],$A2322),CHAR(34),
", RelatedFeatureID: *SamplingFeatureID",TEXT(MATCH(INDEX(RelatedFeatures[Second Sampling Feature Code],$A2322),SamplingFeatures[Feature Code],0),"0000"),
", SpatialOffsetID:  ",IF(INDEX(RelatedFeatures[Offset Number],$A2322)="","",CONCATENATE("*SpatialOffsetID",TEXT(INDEX(RelatedFeatures[Offset Number],$A2322),"0000"))),"}")))</f>
        <v>#REF!</v>
      </c>
      <c r="P2322" t="e">
        <f>IF(INDEX(Methods[Method Type],$A2322)="","",
CONCATENATE("  - &amp;MethodID",TEXT($A2322,"0000"),
" {","MethodTypeCV:  ",CHAR(34),INDEX(Methods[Method Type],$A2322),CHAR(34),
", MethodCode:  ",CHAR(34),INDEX(Methods[Method Code],$A2322),CHAR(34),
", MethodName:  ",CHAR(34),INDEX(Methods[Method Name],$A2322),CHAR(34),
", MethodDescription:  ",CHAR(34),INDEX(Methods[Method Description],$A2322),CHAR(34),
", MethodLink:  ",CHAR(34),INDEX(Methods[Method Link],$A2322),CHAR(34),
", OrganizationID: *OrganizationID",TEXT(MATCH(INDEX(Methods[Organization Name],$A2322),Organizations[Organization Name],0),"0000"),"}"))</f>
        <v>#REF!</v>
      </c>
      <c r="Q2322" t="e">
        <f>IF(INDEX(Variables[Variable Type],$A2322)="","",
CONCATENATE("  - &amp;VariableID",TEXT($A2322,"0000"),
" {","VariableTypeCV:  ",CHAR(34),INDEX(Variables[Variable Type],$A2322),CHAR(34),
", VariableCode:  ",CHAR(34),INDEX(Variables[Variable Code],$A2322),CHAR(34),
", VariableNameCV:  ",CHAR(34),INDEX(Variables[Variable Name],$A2322),CHAR(34),
", VariableDefinition:  ",CHAR(34),INDEX(Variables[Variable Definition],$A2322),CHAR(34),
", SpecciationCV:  ",CHAR(34),INDEX(Variables[Speciation],$A2322),CHAR(34),
", NoDataValue:  ",CHAR(34),INDEX(Variables[No Data Value],$A2322),CHAR(34),"}"))</f>
        <v>#REF!</v>
      </c>
    </row>
    <row r="2323" spans="1:17" x14ac:dyDescent="0.25">
      <c r="A2323">
        <v>2320</v>
      </c>
      <c r="D2323" t="e">
        <f>IF(INDEX(People[First Name],$A2323)="","",
CONCATENATE("  - &amp;PersonID",TEXT($A2323,"0000"),
" {","PersonFirstName:  ",CHAR(34),INDEX(People[First Name],$A2323),CHAR(34),
", PersonMiddleName:  ",CHAR(34),INDEX(People[Middle Name],$A2323),CHAR(34),
", PersonLastName:  ",CHAR(34),INDEX(People[Last Name],$A2323),CHAR(34),"}"))</f>
        <v>#REF!</v>
      </c>
      <c r="E2323" t="e">
        <f>IF(INDEX(Organizations[Organization Type '[CV']],$A2323)="","",
CONCATENATE("  - &amp;OrganizationID",TEXT($A2323,"0000"),
" {","OrganizationTypeCV:  ",CHAR(34),INDEX(Organizations[Organization Type '[CV']],$A2323),CHAR(34),
", OrganizationCode:  ",CHAR(34),INDEX(Organizations[Organization Code],$A2323),CHAR(34),
", OrganizationName:  ",CHAR(34),INDEX(Organizations[Organization Name],$A2323),CHAR(34),
", OrganizationDescription:  ",CHAR(34),INDEX(Organizations[Organization Description],$A2323),CHAR(34),
", OrganizationLink:  ",CHAR(34),INDEX(Organizations[Organization Link],$A2323),CHAR(34),"}"))</f>
        <v>#REF!</v>
      </c>
      <c r="F2323" t="e">
        <f>IF(INDEX(People[First Name],$A2323)="","",
CONCATENATE("  - &amp;AffiliationID",TEXT($A2323,"0000"),
" {PersonID: *PersonID",TEXT($A2323,"0000"),
", OrganizationID: *OrganizationID",TEXT(MATCH(INDEX(People[Organization Name],$A2323),Organizations[Organization Name],0),"0000"),
", IsPrimaryOrganizationContact: , AffiliationStartDate: , AffiliationEndDate: , PrimaryPhone: ",
", PrimaryEmail: ",CHAR(34),INDEX(People[Primary Email],$A2323),CHAR(34),
", PrimaryAddress: ",CHAR(34),INDEX(People[Primary Address],$A2323),CHAR(34),
", PersonLink: }"))</f>
        <v>#REF!</v>
      </c>
      <c r="H2323" t="e">
        <f>IF(COUNTA(CitationInformation)=0,"",IF(INDEX(AuthorList[Author Name],$A2323)="","",
CONCATENATE("  - &amp;AuthorListID",TEXT($A2323,"0000"),
"  {CitationID: *CitationID0001",
", PersonID: *PersonID",TEXT(MATCH(INDEX(AuthorList[Author Name],$A2323),People[Full Name],0),"0000"),
", AuthorOrder: ",INDEX(AuthorList[Author Number],$A2323),"}")))</f>
        <v>#REF!</v>
      </c>
      <c r="K2323" t="e">
        <f>IF(INDEX(SamplingFeatures[Feature Code],$A2323)="","",
CONCATENATE("  - &amp;SamplingFeatureID",TEXT($A2323,"0000"),
" {","SamplingFeatureUUID:  ",CHAR(34),INDEX(SamplingFeatures[Sampling Feature UUID],$A2323),CHAR(34),
", SamplingFeatureTypeCV:  ",CHAR(34),INDEX(SamplingFeatures[Sampling Feature Type],$A2323),CHAR(34),
", SamplingFeatureCode:  ",CHAR(34),INDEX(SamplingFeatures[Feature Code],$A2323),CHAR(34),
", SamplingFeatureName:  ",CHAR(34),INDEX(SamplingFeatures[Feature Name],$A2323),CHAR(34),
", SamplingFeatureDescription:  ",CHAR(34),INDEX(SamplingFeatures[Feature Description],$A2323),CHAR(34),
", SamplingFeatureGeotypeCV:  ",CHAR(34),INDEX(SamplingFeatures[Feature Geo Type],$A2323),CHAR(34),
", FeatureGeometry:  ",CHAR(34),INDEX(SamplingFeatures[Feature Geometry],$A2323),CHAR(34),
", Elevation_m:  ",CHAR(34),INDEX(SamplingFeatures[Elevation_m],$A2323),CHAR(34),
", ElevationDatumCV:  ",CHAR(34),ElevationDatum,CHAR(34),"}"))</f>
        <v>#REF!</v>
      </c>
      <c r="L2323" t="e">
        <f>IF(INDEX(SamplingFeatures[Sampling Feature Type],$A2323)&lt;&gt;"Site","",
CONCATENATE("  - &amp;SiteID",TEXT(SUMPRODUCT(--($L$3:$L2322&lt;&gt;"")),"0000"),
" {","SamplingFeatureID:  *SamplingFeatureID",TEXT($A2323,"0000"),
", SiteTypeCV:  ",CHAR(34),INDEX(Sites[Site Type],$A2323),CHAR(34),
", Latitude:  ",INDEX(Sites[Latitude],$A2323),
", Longitude:  ",INDEX(Sites[Longitude],$A2323),
", SRSName:  ",CHAR(34),LatLonDatum,CHAR(34),"}"))</f>
        <v>#REF!</v>
      </c>
      <c r="M2323" t="e">
        <f>IF(INDEX(SamplingFeatures[Sampling Feature Type],$A2323)&lt;&gt;"Specimen","",
CONCATENATE("  - &amp;SpecimenID",TEXT(SUMPRODUCT(--($M$3:$M2322&lt;&gt;"")),"0000"),
" {","SamplingFeatureID:  *SamplingFeatureID",TEXT($A2323,"0000"),
", SpecimenTypeCV:  ",CHAR(34),INDEX(Specimens[Specimen Type],$A2323),CHAR(34),
", SpecimenMediumCV:  ",INDEX(Specimens[Specimen Medium],$A2323),
", IsFieldSpecimen:  ",CHAR(34),INDEX(Specimens[Is Field Specimen?],$A2323),CHAR(34),"}"))</f>
        <v>#REF!</v>
      </c>
      <c r="N2323" t="e">
        <f>IF(COUNTA(SpatialOffsets[])=0,"", IF(INDEX(SpatialOffsets[Spatial Offset Type],$A2323)="","",
CONCATENATE("  - &amp;SpatialOffsetID",TEXT($A2323,"0000"),
" {","SpatialOffsetTypeCV:  ",CHAR(34),INDEX(SpatialOffsets[Spatial Offset Type],$A2323),CHAR(34),
", Offset1Value:  ",INDEX(SpatialOffsets[Offset 1 Value],$A2323),
", Offset1UnitID:  ",CHAR(34),INDEX(SpatialOffsets[Offset 1 Unit],$A2323),CHAR(34),
", Offset2Value:  ",INDEX(SpatialOffsets[Offset 2 Value],$A2323),
", Offset2UnitID:  ",CHAR(34),INDEX(SpatialOffsets[Offset 2 Unit],$A2323),CHAR(34),
", Offset3Value:  ",INDEX(SpatialOffsets[Offset 3 Value],$A2323),
", Offset3UnitID:  ",CHAR(34),INDEX(SpatialOffsets[Offset 3 Unit],$A2323),CHAR(34),,"}")))</f>
        <v>#REF!</v>
      </c>
      <c r="O2323" t="e">
        <f>IF(COUNTA(RelatedFeatures[])=0,"", IF(INDEX(RelatedFeatures[First Sampling Feature Code],$A2323)="","",
CONCATENATE("  - &amp;RelationID",TEXT($A2323,"0000"),
" {","SamplingFeatureID:  *SamplingFeatureID",TEXT(MATCH(INDEX(RelatedFeatures[First Sampling Feature Code],$A2323),SamplingFeatures[Feature Code],0),"0000"),
", RelationshipTypeCV:  ",CHAR(34),INDEX(RelatedFeatures[Relationship Type],$A2323),CHAR(34),
", RelatedFeatureID: *SamplingFeatureID",TEXT(MATCH(INDEX(RelatedFeatures[Second Sampling Feature Code],$A2323),SamplingFeatures[Feature Code],0),"0000"),
", SpatialOffsetID:  ",IF(INDEX(RelatedFeatures[Offset Number],$A2323)="","",CONCATENATE("*SpatialOffsetID",TEXT(INDEX(RelatedFeatures[Offset Number],$A2323),"0000"))),"}")))</f>
        <v>#REF!</v>
      </c>
      <c r="P2323" t="e">
        <f>IF(INDEX(Methods[Method Type],$A2323)="","",
CONCATENATE("  - &amp;MethodID",TEXT($A2323,"0000"),
" {","MethodTypeCV:  ",CHAR(34),INDEX(Methods[Method Type],$A2323),CHAR(34),
", MethodCode:  ",CHAR(34),INDEX(Methods[Method Code],$A2323),CHAR(34),
", MethodName:  ",CHAR(34),INDEX(Methods[Method Name],$A2323),CHAR(34),
", MethodDescription:  ",CHAR(34),INDEX(Methods[Method Description],$A2323),CHAR(34),
", MethodLink:  ",CHAR(34),INDEX(Methods[Method Link],$A2323),CHAR(34),
", OrganizationID: *OrganizationID",TEXT(MATCH(INDEX(Methods[Organization Name],$A2323),Organizations[Organization Name],0),"0000"),"}"))</f>
        <v>#REF!</v>
      </c>
      <c r="Q2323" t="e">
        <f>IF(INDEX(Variables[Variable Type],$A2323)="","",
CONCATENATE("  - &amp;VariableID",TEXT($A2323,"0000"),
" {","VariableTypeCV:  ",CHAR(34),INDEX(Variables[Variable Type],$A2323),CHAR(34),
", VariableCode:  ",CHAR(34),INDEX(Variables[Variable Code],$A2323),CHAR(34),
", VariableNameCV:  ",CHAR(34),INDEX(Variables[Variable Name],$A2323),CHAR(34),
", VariableDefinition:  ",CHAR(34),INDEX(Variables[Variable Definition],$A2323),CHAR(34),
", SpecciationCV:  ",CHAR(34),INDEX(Variables[Speciation],$A2323),CHAR(34),
", NoDataValue:  ",CHAR(34),INDEX(Variables[No Data Value],$A2323),CHAR(34),"}"))</f>
        <v>#REF!</v>
      </c>
    </row>
    <row r="2324" spans="1:17" x14ac:dyDescent="0.25">
      <c r="A2324">
        <v>2321</v>
      </c>
      <c r="D2324" t="e">
        <f>IF(INDEX(People[First Name],$A2324)="","",
CONCATENATE("  - &amp;PersonID",TEXT($A2324,"0000"),
" {","PersonFirstName:  ",CHAR(34),INDEX(People[First Name],$A2324),CHAR(34),
", PersonMiddleName:  ",CHAR(34),INDEX(People[Middle Name],$A2324),CHAR(34),
", PersonLastName:  ",CHAR(34),INDEX(People[Last Name],$A2324),CHAR(34),"}"))</f>
        <v>#REF!</v>
      </c>
      <c r="E2324" t="e">
        <f>IF(INDEX(Organizations[Organization Type '[CV']],$A2324)="","",
CONCATENATE("  - &amp;OrganizationID",TEXT($A2324,"0000"),
" {","OrganizationTypeCV:  ",CHAR(34),INDEX(Organizations[Organization Type '[CV']],$A2324),CHAR(34),
", OrganizationCode:  ",CHAR(34),INDEX(Organizations[Organization Code],$A2324),CHAR(34),
", OrganizationName:  ",CHAR(34),INDEX(Organizations[Organization Name],$A2324),CHAR(34),
", OrganizationDescription:  ",CHAR(34),INDEX(Organizations[Organization Description],$A2324),CHAR(34),
", OrganizationLink:  ",CHAR(34),INDEX(Organizations[Organization Link],$A2324),CHAR(34),"}"))</f>
        <v>#REF!</v>
      </c>
      <c r="F2324" t="e">
        <f>IF(INDEX(People[First Name],$A2324)="","",
CONCATENATE("  - &amp;AffiliationID",TEXT($A2324,"0000"),
" {PersonID: *PersonID",TEXT($A2324,"0000"),
", OrganizationID: *OrganizationID",TEXT(MATCH(INDEX(People[Organization Name],$A2324),Organizations[Organization Name],0),"0000"),
", IsPrimaryOrganizationContact: , AffiliationStartDate: , AffiliationEndDate: , PrimaryPhone: ",
", PrimaryEmail: ",CHAR(34),INDEX(People[Primary Email],$A2324),CHAR(34),
", PrimaryAddress: ",CHAR(34),INDEX(People[Primary Address],$A2324),CHAR(34),
", PersonLink: }"))</f>
        <v>#REF!</v>
      </c>
      <c r="H2324" t="e">
        <f>IF(COUNTA(CitationInformation)=0,"",IF(INDEX(AuthorList[Author Name],$A2324)="","",
CONCATENATE("  - &amp;AuthorListID",TEXT($A2324,"0000"),
"  {CitationID: *CitationID0001",
", PersonID: *PersonID",TEXT(MATCH(INDEX(AuthorList[Author Name],$A2324),People[Full Name],0),"0000"),
", AuthorOrder: ",INDEX(AuthorList[Author Number],$A2324),"}")))</f>
        <v>#REF!</v>
      </c>
      <c r="K2324" t="e">
        <f>IF(INDEX(SamplingFeatures[Feature Code],$A2324)="","",
CONCATENATE("  - &amp;SamplingFeatureID",TEXT($A2324,"0000"),
" {","SamplingFeatureUUID:  ",CHAR(34),INDEX(SamplingFeatures[Sampling Feature UUID],$A2324),CHAR(34),
", SamplingFeatureTypeCV:  ",CHAR(34),INDEX(SamplingFeatures[Sampling Feature Type],$A2324),CHAR(34),
", SamplingFeatureCode:  ",CHAR(34),INDEX(SamplingFeatures[Feature Code],$A2324),CHAR(34),
", SamplingFeatureName:  ",CHAR(34),INDEX(SamplingFeatures[Feature Name],$A2324),CHAR(34),
", SamplingFeatureDescription:  ",CHAR(34),INDEX(SamplingFeatures[Feature Description],$A2324),CHAR(34),
", SamplingFeatureGeotypeCV:  ",CHAR(34),INDEX(SamplingFeatures[Feature Geo Type],$A2324),CHAR(34),
", FeatureGeometry:  ",CHAR(34),INDEX(SamplingFeatures[Feature Geometry],$A2324),CHAR(34),
", Elevation_m:  ",CHAR(34),INDEX(SamplingFeatures[Elevation_m],$A2324),CHAR(34),
", ElevationDatumCV:  ",CHAR(34),ElevationDatum,CHAR(34),"}"))</f>
        <v>#REF!</v>
      </c>
      <c r="L2324" t="e">
        <f>IF(INDEX(SamplingFeatures[Sampling Feature Type],$A2324)&lt;&gt;"Site","",
CONCATENATE("  - &amp;SiteID",TEXT(SUMPRODUCT(--($L$3:$L2323&lt;&gt;"")),"0000"),
" {","SamplingFeatureID:  *SamplingFeatureID",TEXT($A2324,"0000"),
", SiteTypeCV:  ",CHAR(34),INDEX(Sites[Site Type],$A2324),CHAR(34),
", Latitude:  ",INDEX(Sites[Latitude],$A2324),
", Longitude:  ",INDEX(Sites[Longitude],$A2324),
", SRSName:  ",CHAR(34),LatLonDatum,CHAR(34),"}"))</f>
        <v>#REF!</v>
      </c>
      <c r="M2324" t="e">
        <f>IF(INDEX(SamplingFeatures[Sampling Feature Type],$A2324)&lt;&gt;"Specimen","",
CONCATENATE("  - &amp;SpecimenID",TEXT(SUMPRODUCT(--($M$3:$M2323&lt;&gt;"")),"0000"),
" {","SamplingFeatureID:  *SamplingFeatureID",TEXT($A2324,"0000"),
", SpecimenTypeCV:  ",CHAR(34),INDEX(Specimens[Specimen Type],$A2324),CHAR(34),
", SpecimenMediumCV:  ",INDEX(Specimens[Specimen Medium],$A2324),
", IsFieldSpecimen:  ",CHAR(34),INDEX(Specimens[Is Field Specimen?],$A2324),CHAR(34),"}"))</f>
        <v>#REF!</v>
      </c>
      <c r="N2324" t="e">
        <f>IF(COUNTA(SpatialOffsets[])=0,"", IF(INDEX(SpatialOffsets[Spatial Offset Type],$A2324)="","",
CONCATENATE("  - &amp;SpatialOffsetID",TEXT($A2324,"0000"),
" {","SpatialOffsetTypeCV:  ",CHAR(34),INDEX(SpatialOffsets[Spatial Offset Type],$A2324),CHAR(34),
", Offset1Value:  ",INDEX(SpatialOffsets[Offset 1 Value],$A2324),
", Offset1UnitID:  ",CHAR(34),INDEX(SpatialOffsets[Offset 1 Unit],$A2324),CHAR(34),
", Offset2Value:  ",INDEX(SpatialOffsets[Offset 2 Value],$A2324),
", Offset2UnitID:  ",CHAR(34),INDEX(SpatialOffsets[Offset 2 Unit],$A2324),CHAR(34),
", Offset3Value:  ",INDEX(SpatialOffsets[Offset 3 Value],$A2324),
", Offset3UnitID:  ",CHAR(34),INDEX(SpatialOffsets[Offset 3 Unit],$A2324),CHAR(34),,"}")))</f>
        <v>#REF!</v>
      </c>
      <c r="O2324" t="e">
        <f>IF(COUNTA(RelatedFeatures[])=0,"", IF(INDEX(RelatedFeatures[First Sampling Feature Code],$A2324)="","",
CONCATENATE("  - &amp;RelationID",TEXT($A2324,"0000"),
" {","SamplingFeatureID:  *SamplingFeatureID",TEXT(MATCH(INDEX(RelatedFeatures[First Sampling Feature Code],$A2324),SamplingFeatures[Feature Code],0),"0000"),
", RelationshipTypeCV:  ",CHAR(34),INDEX(RelatedFeatures[Relationship Type],$A2324),CHAR(34),
", RelatedFeatureID: *SamplingFeatureID",TEXT(MATCH(INDEX(RelatedFeatures[Second Sampling Feature Code],$A2324),SamplingFeatures[Feature Code],0),"0000"),
", SpatialOffsetID:  ",IF(INDEX(RelatedFeatures[Offset Number],$A2324)="","",CONCATENATE("*SpatialOffsetID",TEXT(INDEX(RelatedFeatures[Offset Number],$A2324),"0000"))),"}")))</f>
        <v>#REF!</v>
      </c>
      <c r="P2324" t="e">
        <f>IF(INDEX(Methods[Method Type],$A2324)="","",
CONCATENATE("  - &amp;MethodID",TEXT($A2324,"0000"),
" {","MethodTypeCV:  ",CHAR(34),INDEX(Methods[Method Type],$A2324),CHAR(34),
", MethodCode:  ",CHAR(34),INDEX(Methods[Method Code],$A2324),CHAR(34),
", MethodName:  ",CHAR(34),INDEX(Methods[Method Name],$A2324),CHAR(34),
", MethodDescription:  ",CHAR(34),INDEX(Methods[Method Description],$A2324),CHAR(34),
", MethodLink:  ",CHAR(34),INDEX(Methods[Method Link],$A2324),CHAR(34),
", OrganizationID: *OrganizationID",TEXT(MATCH(INDEX(Methods[Organization Name],$A2324),Organizations[Organization Name],0),"0000"),"}"))</f>
        <v>#REF!</v>
      </c>
      <c r="Q2324" t="e">
        <f>IF(INDEX(Variables[Variable Type],$A2324)="","",
CONCATENATE("  - &amp;VariableID",TEXT($A2324,"0000"),
" {","VariableTypeCV:  ",CHAR(34),INDEX(Variables[Variable Type],$A2324),CHAR(34),
", VariableCode:  ",CHAR(34),INDEX(Variables[Variable Code],$A2324),CHAR(34),
", VariableNameCV:  ",CHAR(34),INDEX(Variables[Variable Name],$A2324),CHAR(34),
", VariableDefinition:  ",CHAR(34),INDEX(Variables[Variable Definition],$A2324),CHAR(34),
", SpecciationCV:  ",CHAR(34),INDEX(Variables[Speciation],$A2324),CHAR(34),
", NoDataValue:  ",CHAR(34),INDEX(Variables[No Data Value],$A2324),CHAR(34),"}"))</f>
        <v>#REF!</v>
      </c>
    </row>
    <row r="2325" spans="1:17" x14ac:dyDescent="0.25">
      <c r="A2325">
        <v>2322</v>
      </c>
      <c r="D2325" t="e">
        <f>IF(INDEX(People[First Name],$A2325)="","",
CONCATENATE("  - &amp;PersonID",TEXT($A2325,"0000"),
" {","PersonFirstName:  ",CHAR(34),INDEX(People[First Name],$A2325),CHAR(34),
", PersonMiddleName:  ",CHAR(34),INDEX(People[Middle Name],$A2325),CHAR(34),
", PersonLastName:  ",CHAR(34),INDEX(People[Last Name],$A2325),CHAR(34),"}"))</f>
        <v>#REF!</v>
      </c>
      <c r="E2325" t="e">
        <f>IF(INDEX(Organizations[Organization Type '[CV']],$A2325)="","",
CONCATENATE("  - &amp;OrganizationID",TEXT($A2325,"0000"),
" {","OrganizationTypeCV:  ",CHAR(34),INDEX(Organizations[Organization Type '[CV']],$A2325),CHAR(34),
", OrganizationCode:  ",CHAR(34),INDEX(Organizations[Organization Code],$A2325),CHAR(34),
", OrganizationName:  ",CHAR(34),INDEX(Organizations[Organization Name],$A2325),CHAR(34),
", OrganizationDescription:  ",CHAR(34),INDEX(Organizations[Organization Description],$A2325),CHAR(34),
", OrganizationLink:  ",CHAR(34),INDEX(Organizations[Organization Link],$A2325),CHAR(34),"}"))</f>
        <v>#REF!</v>
      </c>
      <c r="F2325" t="e">
        <f>IF(INDEX(People[First Name],$A2325)="","",
CONCATENATE("  - &amp;AffiliationID",TEXT($A2325,"0000"),
" {PersonID: *PersonID",TEXT($A2325,"0000"),
", OrganizationID: *OrganizationID",TEXT(MATCH(INDEX(People[Organization Name],$A2325),Organizations[Organization Name],0),"0000"),
", IsPrimaryOrganizationContact: , AffiliationStartDate: , AffiliationEndDate: , PrimaryPhone: ",
", PrimaryEmail: ",CHAR(34),INDEX(People[Primary Email],$A2325),CHAR(34),
", PrimaryAddress: ",CHAR(34),INDEX(People[Primary Address],$A2325),CHAR(34),
", PersonLink: }"))</f>
        <v>#REF!</v>
      </c>
      <c r="H2325" t="e">
        <f>IF(COUNTA(CitationInformation)=0,"",IF(INDEX(AuthorList[Author Name],$A2325)="","",
CONCATENATE("  - &amp;AuthorListID",TEXT($A2325,"0000"),
"  {CitationID: *CitationID0001",
", PersonID: *PersonID",TEXT(MATCH(INDEX(AuthorList[Author Name],$A2325),People[Full Name],0),"0000"),
", AuthorOrder: ",INDEX(AuthorList[Author Number],$A2325),"}")))</f>
        <v>#REF!</v>
      </c>
      <c r="K2325" t="e">
        <f>IF(INDEX(SamplingFeatures[Feature Code],$A2325)="","",
CONCATENATE("  - &amp;SamplingFeatureID",TEXT($A2325,"0000"),
" {","SamplingFeatureUUID:  ",CHAR(34),INDEX(SamplingFeatures[Sampling Feature UUID],$A2325),CHAR(34),
", SamplingFeatureTypeCV:  ",CHAR(34),INDEX(SamplingFeatures[Sampling Feature Type],$A2325),CHAR(34),
", SamplingFeatureCode:  ",CHAR(34),INDEX(SamplingFeatures[Feature Code],$A2325),CHAR(34),
", SamplingFeatureName:  ",CHAR(34),INDEX(SamplingFeatures[Feature Name],$A2325),CHAR(34),
", SamplingFeatureDescription:  ",CHAR(34),INDEX(SamplingFeatures[Feature Description],$A2325),CHAR(34),
", SamplingFeatureGeotypeCV:  ",CHAR(34),INDEX(SamplingFeatures[Feature Geo Type],$A2325),CHAR(34),
", FeatureGeometry:  ",CHAR(34),INDEX(SamplingFeatures[Feature Geometry],$A2325),CHAR(34),
", Elevation_m:  ",CHAR(34),INDEX(SamplingFeatures[Elevation_m],$A2325),CHAR(34),
", ElevationDatumCV:  ",CHAR(34),ElevationDatum,CHAR(34),"}"))</f>
        <v>#REF!</v>
      </c>
      <c r="L2325" t="e">
        <f>IF(INDEX(SamplingFeatures[Sampling Feature Type],$A2325)&lt;&gt;"Site","",
CONCATENATE("  - &amp;SiteID",TEXT(SUMPRODUCT(--($L$3:$L2324&lt;&gt;"")),"0000"),
" {","SamplingFeatureID:  *SamplingFeatureID",TEXT($A2325,"0000"),
", SiteTypeCV:  ",CHAR(34),INDEX(Sites[Site Type],$A2325),CHAR(34),
", Latitude:  ",INDEX(Sites[Latitude],$A2325),
", Longitude:  ",INDEX(Sites[Longitude],$A2325),
", SRSName:  ",CHAR(34),LatLonDatum,CHAR(34),"}"))</f>
        <v>#REF!</v>
      </c>
      <c r="M2325" t="e">
        <f>IF(INDEX(SamplingFeatures[Sampling Feature Type],$A2325)&lt;&gt;"Specimen","",
CONCATENATE("  - &amp;SpecimenID",TEXT(SUMPRODUCT(--($M$3:$M2324&lt;&gt;"")),"0000"),
" {","SamplingFeatureID:  *SamplingFeatureID",TEXT($A2325,"0000"),
", SpecimenTypeCV:  ",CHAR(34),INDEX(Specimens[Specimen Type],$A2325),CHAR(34),
", SpecimenMediumCV:  ",INDEX(Specimens[Specimen Medium],$A2325),
", IsFieldSpecimen:  ",CHAR(34),INDEX(Specimens[Is Field Specimen?],$A2325),CHAR(34),"}"))</f>
        <v>#REF!</v>
      </c>
      <c r="N2325" t="e">
        <f>IF(COUNTA(SpatialOffsets[])=0,"", IF(INDEX(SpatialOffsets[Spatial Offset Type],$A2325)="","",
CONCATENATE("  - &amp;SpatialOffsetID",TEXT($A2325,"0000"),
" {","SpatialOffsetTypeCV:  ",CHAR(34),INDEX(SpatialOffsets[Spatial Offset Type],$A2325),CHAR(34),
", Offset1Value:  ",INDEX(SpatialOffsets[Offset 1 Value],$A2325),
", Offset1UnitID:  ",CHAR(34),INDEX(SpatialOffsets[Offset 1 Unit],$A2325),CHAR(34),
", Offset2Value:  ",INDEX(SpatialOffsets[Offset 2 Value],$A2325),
", Offset2UnitID:  ",CHAR(34),INDEX(SpatialOffsets[Offset 2 Unit],$A2325),CHAR(34),
", Offset3Value:  ",INDEX(SpatialOffsets[Offset 3 Value],$A2325),
", Offset3UnitID:  ",CHAR(34),INDEX(SpatialOffsets[Offset 3 Unit],$A2325),CHAR(34),,"}")))</f>
        <v>#REF!</v>
      </c>
      <c r="O2325" t="e">
        <f>IF(COUNTA(RelatedFeatures[])=0,"", IF(INDEX(RelatedFeatures[First Sampling Feature Code],$A2325)="","",
CONCATENATE("  - &amp;RelationID",TEXT($A2325,"0000"),
" {","SamplingFeatureID:  *SamplingFeatureID",TEXT(MATCH(INDEX(RelatedFeatures[First Sampling Feature Code],$A2325),SamplingFeatures[Feature Code],0),"0000"),
", RelationshipTypeCV:  ",CHAR(34),INDEX(RelatedFeatures[Relationship Type],$A2325),CHAR(34),
", RelatedFeatureID: *SamplingFeatureID",TEXT(MATCH(INDEX(RelatedFeatures[Second Sampling Feature Code],$A2325),SamplingFeatures[Feature Code],0),"0000"),
", SpatialOffsetID:  ",IF(INDEX(RelatedFeatures[Offset Number],$A2325)="","",CONCATENATE("*SpatialOffsetID",TEXT(INDEX(RelatedFeatures[Offset Number],$A2325),"0000"))),"}")))</f>
        <v>#REF!</v>
      </c>
      <c r="P2325" t="e">
        <f>IF(INDEX(Methods[Method Type],$A2325)="","",
CONCATENATE("  - &amp;MethodID",TEXT($A2325,"0000"),
" {","MethodTypeCV:  ",CHAR(34),INDEX(Methods[Method Type],$A2325),CHAR(34),
", MethodCode:  ",CHAR(34),INDEX(Methods[Method Code],$A2325),CHAR(34),
", MethodName:  ",CHAR(34),INDEX(Methods[Method Name],$A2325),CHAR(34),
", MethodDescription:  ",CHAR(34),INDEX(Methods[Method Description],$A2325),CHAR(34),
", MethodLink:  ",CHAR(34),INDEX(Methods[Method Link],$A2325),CHAR(34),
", OrganizationID: *OrganizationID",TEXT(MATCH(INDEX(Methods[Organization Name],$A2325),Organizations[Organization Name],0),"0000"),"}"))</f>
        <v>#REF!</v>
      </c>
      <c r="Q2325" t="e">
        <f>IF(INDEX(Variables[Variable Type],$A2325)="","",
CONCATENATE("  - &amp;VariableID",TEXT($A2325,"0000"),
" {","VariableTypeCV:  ",CHAR(34),INDEX(Variables[Variable Type],$A2325),CHAR(34),
", VariableCode:  ",CHAR(34),INDEX(Variables[Variable Code],$A2325),CHAR(34),
", VariableNameCV:  ",CHAR(34),INDEX(Variables[Variable Name],$A2325),CHAR(34),
", VariableDefinition:  ",CHAR(34),INDEX(Variables[Variable Definition],$A2325),CHAR(34),
", SpecciationCV:  ",CHAR(34),INDEX(Variables[Speciation],$A2325),CHAR(34),
", NoDataValue:  ",CHAR(34),INDEX(Variables[No Data Value],$A2325),CHAR(34),"}"))</f>
        <v>#REF!</v>
      </c>
    </row>
    <row r="2326" spans="1:17" x14ac:dyDescent="0.25">
      <c r="A2326">
        <v>2323</v>
      </c>
      <c r="D2326" t="e">
        <f>IF(INDEX(People[First Name],$A2326)="","",
CONCATENATE("  - &amp;PersonID",TEXT($A2326,"0000"),
" {","PersonFirstName:  ",CHAR(34),INDEX(People[First Name],$A2326),CHAR(34),
", PersonMiddleName:  ",CHAR(34),INDEX(People[Middle Name],$A2326),CHAR(34),
", PersonLastName:  ",CHAR(34),INDEX(People[Last Name],$A2326),CHAR(34),"}"))</f>
        <v>#REF!</v>
      </c>
      <c r="E2326" t="e">
        <f>IF(INDEX(Organizations[Organization Type '[CV']],$A2326)="","",
CONCATENATE("  - &amp;OrganizationID",TEXT($A2326,"0000"),
" {","OrganizationTypeCV:  ",CHAR(34),INDEX(Organizations[Organization Type '[CV']],$A2326),CHAR(34),
", OrganizationCode:  ",CHAR(34),INDEX(Organizations[Organization Code],$A2326),CHAR(34),
", OrganizationName:  ",CHAR(34),INDEX(Organizations[Organization Name],$A2326),CHAR(34),
", OrganizationDescription:  ",CHAR(34),INDEX(Organizations[Organization Description],$A2326),CHAR(34),
", OrganizationLink:  ",CHAR(34),INDEX(Organizations[Organization Link],$A2326),CHAR(34),"}"))</f>
        <v>#REF!</v>
      </c>
      <c r="F2326" t="e">
        <f>IF(INDEX(People[First Name],$A2326)="","",
CONCATENATE("  - &amp;AffiliationID",TEXT($A2326,"0000"),
" {PersonID: *PersonID",TEXT($A2326,"0000"),
", OrganizationID: *OrganizationID",TEXT(MATCH(INDEX(People[Organization Name],$A2326),Organizations[Organization Name],0),"0000"),
", IsPrimaryOrganizationContact: , AffiliationStartDate: , AffiliationEndDate: , PrimaryPhone: ",
", PrimaryEmail: ",CHAR(34),INDEX(People[Primary Email],$A2326),CHAR(34),
", PrimaryAddress: ",CHAR(34),INDEX(People[Primary Address],$A2326),CHAR(34),
", PersonLink: }"))</f>
        <v>#REF!</v>
      </c>
      <c r="H2326" t="e">
        <f>IF(COUNTA(CitationInformation)=0,"",IF(INDEX(AuthorList[Author Name],$A2326)="","",
CONCATENATE("  - &amp;AuthorListID",TEXT($A2326,"0000"),
"  {CitationID: *CitationID0001",
", PersonID: *PersonID",TEXT(MATCH(INDEX(AuthorList[Author Name],$A2326),People[Full Name],0),"0000"),
", AuthorOrder: ",INDEX(AuthorList[Author Number],$A2326),"}")))</f>
        <v>#REF!</v>
      </c>
      <c r="K2326" t="e">
        <f>IF(INDEX(SamplingFeatures[Feature Code],$A2326)="","",
CONCATENATE("  - &amp;SamplingFeatureID",TEXT($A2326,"0000"),
" {","SamplingFeatureUUID:  ",CHAR(34),INDEX(SamplingFeatures[Sampling Feature UUID],$A2326),CHAR(34),
", SamplingFeatureTypeCV:  ",CHAR(34),INDEX(SamplingFeatures[Sampling Feature Type],$A2326),CHAR(34),
", SamplingFeatureCode:  ",CHAR(34),INDEX(SamplingFeatures[Feature Code],$A2326),CHAR(34),
", SamplingFeatureName:  ",CHAR(34),INDEX(SamplingFeatures[Feature Name],$A2326),CHAR(34),
", SamplingFeatureDescription:  ",CHAR(34),INDEX(SamplingFeatures[Feature Description],$A2326),CHAR(34),
", SamplingFeatureGeotypeCV:  ",CHAR(34),INDEX(SamplingFeatures[Feature Geo Type],$A2326),CHAR(34),
", FeatureGeometry:  ",CHAR(34),INDEX(SamplingFeatures[Feature Geometry],$A2326),CHAR(34),
", Elevation_m:  ",CHAR(34),INDEX(SamplingFeatures[Elevation_m],$A2326),CHAR(34),
", ElevationDatumCV:  ",CHAR(34),ElevationDatum,CHAR(34),"}"))</f>
        <v>#REF!</v>
      </c>
      <c r="L2326" t="e">
        <f>IF(INDEX(SamplingFeatures[Sampling Feature Type],$A2326)&lt;&gt;"Site","",
CONCATENATE("  - &amp;SiteID",TEXT(SUMPRODUCT(--($L$3:$L2325&lt;&gt;"")),"0000"),
" {","SamplingFeatureID:  *SamplingFeatureID",TEXT($A2326,"0000"),
", SiteTypeCV:  ",CHAR(34),INDEX(Sites[Site Type],$A2326),CHAR(34),
", Latitude:  ",INDEX(Sites[Latitude],$A2326),
", Longitude:  ",INDEX(Sites[Longitude],$A2326),
", SRSName:  ",CHAR(34),LatLonDatum,CHAR(34),"}"))</f>
        <v>#REF!</v>
      </c>
      <c r="M2326" t="e">
        <f>IF(INDEX(SamplingFeatures[Sampling Feature Type],$A2326)&lt;&gt;"Specimen","",
CONCATENATE("  - &amp;SpecimenID",TEXT(SUMPRODUCT(--($M$3:$M2325&lt;&gt;"")),"0000"),
" {","SamplingFeatureID:  *SamplingFeatureID",TEXT($A2326,"0000"),
", SpecimenTypeCV:  ",CHAR(34),INDEX(Specimens[Specimen Type],$A2326),CHAR(34),
", SpecimenMediumCV:  ",INDEX(Specimens[Specimen Medium],$A2326),
", IsFieldSpecimen:  ",CHAR(34),INDEX(Specimens[Is Field Specimen?],$A2326),CHAR(34),"}"))</f>
        <v>#REF!</v>
      </c>
      <c r="N2326" t="e">
        <f>IF(COUNTA(SpatialOffsets[])=0,"", IF(INDEX(SpatialOffsets[Spatial Offset Type],$A2326)="","",
CONCATENATE("  - &amp;SpatialOffsetID",TEXT($A2326,"0000"),
" {","SpatialOffsetTypeCV:  ",CHAR(34),INDEX(SpatialOffsets[Spatial Offset Type],$A2326),CHAR(34),
", Offset1Value:  ",INDEX(SpatialOffsets[Offset 1 Value],$A2326),
", Offset1UnitID:  ",CHAR(34),INDEX(SpatialOffsets[Offset 1 Unit],$A2326),CHAR(34),
", Offset2Value:  ",INDEX(SpatialOffsets[Offset 2 Value],$A2326),
", Offset2UnitID:  ",CHAR(34),INDEX(SpatialOffsets[Offset 2 Unit],$A2326),CHAR(34),
", Offset3Value:  ",INDEX(SpatialOffsets[Offset 3 Value],$A2326),
", Offset3UnitID:  ",CHAR(34),INDEX(SpatialOffsets[Offset 3 Unit],$A2326),CHAR(34),,"}")))</f>
        <v>#REF!</v>
      </c>
      <c r="O2326" t="e">
        <f>IF(COUNTA(RelatedFeatures[])=0,"", IF(INDEX(RelatedFeatures[First Sampling Feature Code],$A2326)="","",
CONCATENATE("  - &amp;RelationID",TEXT($A2326,"0000"),
" {","SamplingFeatureID:  *SamplingFeatureID",TEXT(MATCH(INDEX(RelatedFeatures[First Sampling Feature Code],$A2326),SamplingFeatures[Feature Code],0),"0000"),
", RelationshipTypeCV:  ",CHAR(34),INDEX(RelatedFeatures[Relationship Type],$A2326),CHAR(34),
", RelatedFeatureID: *SamplingFeatureID",TEXT(MATCH(INDEX(RelatedFeatures[Second Sampling Feature Code],$A2326),SamplingFeatures[Feature Code],0),"0000"),
", SpatialOffsetID:  ",IF(INDEX(RelatedFeatures[Offset Number],$A2326)="","",CONCATENATE("*SpatialOffsetID",TEXT(INDEX(RelatedFeatures[Offset Number],$A2326),"0000"))),"}")))</f>
        <v>#REF!</v>
      </c>
      <c r="P2326" t="e">
        <f>IF(INDEX(Methods[Method Type],$A2326)="","",
CONCATENATE("  - &amp;MethodID",TEXT($A2326,"0000"),
" {","MethodTypeCV:  ",CHAR(34),INDEX(Methods[Method Type],$A2326),CHAR(34),
", MethodCode:  ",CHAR(34),INDEX(Methods[Method Code],$A2326),CHAR(34),
", MethodName:  ",CHAR(34),INDEX(Methods[Method Name],$A2326),CHAR(34),
", MethodDescription:  ",CHAR(34),INDEX(Methods[Method Description],$A2326),CHAR(34),
", MethodLink:  ",CHAR(34),INDEX(Methods[Method Link],$A2326),CHAR(34),
", OrganizationID: *OrganizationID",TEXT(MATCH(INDEX(Methods[Organization Name],$A2326),Organizations[Organization Name],0),"0000"),"}"))</f>
        <v>#REF!</v>
      </c>
      <c r="Q2326" t="e">
        <f>IF(INDEX(Variables[Variable Type],$A2326)="","",
CONCATENATE("  - &amp;VariableID",TEXT($A2326,"0000"),
" {","VariableTypeCV:  ",CHAR(34),INDEX(Variables[Variable Type],$A2326),CHAR(34),
", VariableCode:  ",CHAR(34),INDEX(Variables[Variable Code],$A2326),CHAR(34),
", VariableNameCV:  ",CHAR(34),INDEX(Variables[Variable Name],$A2326),CHAR(34),
", VariableDefinition:  ",CHAR(34),INDEX(Variables[Variable Definition],$A2326),CHAR(34),
", SpecciationCV:  ",CHAR(34),INDEX(Variables[Speciation],$A2326),CHAR(34),
", NoDataValue:  ",CHAR(34),INDEX(Variables[No Data Value],$A2326),CHAR(34),"}"))</f>
        <v>#REF!</v>
      </c>
    </row>
    <row r="2327" spans="1:17" x14ac:dyDescent="0.25">
      <c r="A2327">
        <v>2324</v>
      </c>
      <c r="D2327" t="e">
        <f>IF(INDEX(People[First Name],$A2327)="","",
CONCATENATE("  - &amp;PersonID",TEXT($A2327,"0000"),
" {","PersonFirstName:  ",CHAR(34),INDEX(People[First Name],$A2327),CHAR(34),
", PersonMiddleName:  ",CHAR(34),INDEX(People[Middle Name],$A2327),CHAR(34),
", PersonLastName:  ",CHAR(34),INDEX(People[Last Name],$A2327),CHAR(34),"}"))</f>
        <v>#REF!</v>
      </c>
      <c r="E2327" t="e">
        <f>IF(INDEX(Organizations[Organization Type '[CV']],$A2327)="","",
CONCATENATE("  - &amp;OrganizationID",TEXT($A2327,"0000"),
" {","OrganizationTypeCV:  ",CHAR(34),INDEX(Organizations[Organization Type '[CV']],$A2327),CHAR(34),
", OrganizationCode:  ",CHAR(34),INDEX(Organizations[Organization Code],$A2327),CHAR(34),
", OrganizationName:  ",CHAR(34),INDEX(Organizations[Organization Name],$A2327),CHAR(34),
", OrganizationDescription:  ",CHAR(34),INDEX(Organizations[Organization Description],$A2327),CHAR(34),
", OrganizationLink:  ",CHAR(34),INDEX(Organizations[Organization Link],$A2327),CHAR(34),"}"))</f>
        <v>#REF!</v>
      </c>
      <c r="F2327" t="e">
        <f>IF(INDEX(People[First Name],$A2327)="","",
CONCATENATE("  - &amp;AffiliationID",TEXT($A2327,"0000"),
" {PersonID: *PersonID",TEXT($A2327,"0000"),
", OrganizationID: *OrganizationID",TEXT(MATCH(INDEX(People[Organization Name],$A2327),Organizations[Organization Name],0),"0000"),
", IsPrimaryOrganizationContact: , AffiliationStartDate: , AffiliationEndDate: , PrimaryPhone: ",
", PrimaryEmail: ",CHAR(34),INDEX(People[Primary Email],$A2327),CHAR(34),
", PrimaryAddress: ",CHAR(34),INDEX(People[Primary Address],$A2327),CHAR(34),
", PersonLink: }"))</f>
        <v>#REF!</v>
      </c>
      <c r="H2327" t="e">
        <f>IF(COUNTA(CitationInformation)=0,"",IF(INDEX(AuthorList[Author Name],$A2327)="","",
CONCATENATE("  - &amp;AuthorListID",TEXT($A2327,"0000"),
"  {CitationID: *CitationID0001",
", PersonID: *PersonID",TEXT(MATCH(INDEX(AuthorList[Author Name],$A2327),People[Full Name],0),"0000"),
", AuthorOrder: ",INDEX(AuthorList[Author Number],$A2327),"}")))</f>
        <v>#REF!</v>
      </c>
      <c r="K2327" t="e">
        <f>IF(INDEX(SamplingFeatures[Feature Code],$A2327)="","",
CONCATENATE("  - &amp;SamplingFeatureID",TEXT($A2327,"0000"),
" {","SamplingFeatureUUID:  ",CHAR(34),INDEX(SamplingFeatures[Sampling Feature UUID],$A2327),CHAR(34),
", SamplingFeatureTypeCV:  ",CHAR(34),INDEX(SamplingFeatures[Sampling Feature Type],$A2327),CHAR(34),
", SamplingFeatureCode:  ",CHAR(34),INDEX(SamplingFeatures[Feature Code],$A2327),CHAR(34),
", SamplingFeatureName:  ",CHAR(34),INDEX(SamplingFeatures[Feature Name],$A2327),CHAR(34),
", SamplingFeatureDescription:  ",CHAR(34),INDEX(SamplingFeatures[Feature Description],$A2327),CHAR(34),
", SamplingFeatureGeotypeCV:  ",CHAR(34),INDEX(SamplingFeatures[Feature Geo Type],$A2327),CHAR(34),
", FeatureGeometry:  ",CHAR(34),INDEX(SamplingFeatures[Feature Geometry],$A2327),CHAR(34),
", Elevation_m:  ",CHAR(34),INDEX(SamplingFeatures[Elevation_m],$A2327),CHAR(34),
", ElevationDatumCV:  ",CHAR(34),ElevationDatum,CHAR(34),"}"))</f>
        <v>#REF!</v>
      </c>
      <c r="L2327" t="e">
        <f>IF(INDEX(SamplingFeatures[Sampling Feature Type],$A2327)&lt;&gt;"Site","",
CONCATENATE("  - &amp;SiteID",TEXT(SUMPRODUCT(--($L$3:$L2326&lt;&gt;"")),"0000"),
" {","SamplingFeatureID:  *SamplingFeatureID",TEXT($A2327,"0000"),
", SiteTypeCV:  ",CHAR(34),INDEX(Sites[Site Type],$A2327),CHAR(34),
", Latitude:  ",INDEX(Sites[Latitude],$A2327),
", Longitude:  ",INDEX(Sites[Longitude],$A2327),
", SRSName:  ",CHAR(34),LatLonDatum,CHAR(34),"}"))</f>
        <v>#REF!</v>
      </c>
      <c r="M2327" t="e">
        <f>IF(INDEX(SamplingFeatures[Sampling Feature Type],$A2327)&lt;&gt;"Specimen","",
CONCATENATE("  - &amp;SpecimenID",TEXT(SUMPRODUCT(--($M$3:$M2326&lt;&gt;"")),"0000"),
" {","SamplingFeatureID:  *SamplingFeatureID",TEXT($A2327,"0000"),
", SpecimenTypeCV:  ",CHAR(34),INDEX(Specimens[Specimen Type],$A2327),CHAR(34),
", SpecimenMediumCV:  ",INDEX(Specimens[Specimen Medium],$A2327),
", IsFieldSpecimen:  ",CHAR(34),INDEX(Specimens[Is Field Specimen?],$A2327),CHAR(34),"}"))</f>
        <v>#REF!</v>
      </c>
      <c r="N2327" t="e">
        <f>IF(COUNTA(SpatialOffsets[])=0,"", IF(INDEX(SpatialOffsets[Spatial Offset Type],$A2327)="","",
CONCATENATE("  - &amp;SpatialOffsetID",TEXT($A2327,"0000"),
" {","SpatialOffsetTypeCV:  ",CHAR(34),INDEX(SpatialOffsets[Spatial Offset Type],$A2327),CHAR(34),
", Offset1Value:  ",INDEX(SpatialOffsets[Offset 1 Value],$A2327),
", Offset1UnitID:  ",CHAR(34),INDEX(SpatialOffsets[Offset 1 Unit],$A2327),CHAR(34),
", Offset2Value:  ",INDEX(SpatialOffsets[Offset 2 Value],$A2327),
", Offset2UnitID:  ",CHAR(34),INDEX(SpatialOffsets[Offset 2 Unit],$A2327),CHAR(34),
", Offset3Value:  ",INDEX(SpatialOffsets[Offset 3 Value],$A2327),
", Offset3UnitID:  ",CHAR(34),INDEX(SpatialOffsets[Offset 3 Unit],$A2327),CHAR(34),,"}")))</f>
        <v>#REF!</v>
      </c>
      <c r="O2327" t="e">
        <f>IF(COUNTA(RelatedFeatures[])=0,"", IF(INDEX(RelatedFeatures[First Sampling Feature Code],$A2327)="","",
CONCATENATE("  - &amp;RelationID",TEXT($A2327,"0000"),
" {","SamplingFeatureID:  *SamplingFeatureID",TEXT(MATCH(INDEX(RelatedFeatures[First Sampling Feature Code],$A2327),SamplingFeatures[Feature Code],0),"0000"),
", RelationshipTypeCV:  ",CHAR(34),INDEX(RelatedFeatures[Relationship Type],$A2327),CHAR(34),
", RelatedFeatureID: *SamplingFeatureID",TEXT(MATCH(INDEX(RelatedFeatures[Second Sampling Feature Code],$A2327),SamplingFeatures[Feature Code],0),"0000"),
", SpatialOffsetID:  ",IF(INDEX(RelatedFeatures[Offset Number],$A2327)="","",CONCATENATE("*SpatialOffsetID",TEXT(INDEX(RelatedFeatures[Offset Number],$A2327),"0000"))),"}")))</f>
        <v>#REF!</v>
      </c>
      <c r="P2327" t="e">
        <f>IF(INDEX(Methods[Method Type],$A2327)="","",
CONCATENATE("  - &amp;MethodID",TEXT($A2327,"0000"),
" {","MethodTypeCV:  ",CHAR(34),INDEX(Methods[Method Type],$A2327),CHAR(34),
", MethodCode:  ",CHAR(34),INDEX(Methods[Method Code],$A2327),CHAR(34),
", MethodName:  ",CHAR(34),INDEX(Methods[Method Name],$A2327),CHAR(34),
", MethodDescription:  ",CHAR(34),INDEX(Methods[Method Description],$A2327),CHAR(34),
", MethodLink:  ",CHAR(34),INDEX(Methods[Method Link],$A2327),CHAR(34),
", OrganizationID: *OrganizationID",TEXT(MATCH(INDEX(Methods[Organization Name],$A2327),Organizations[Organization Name],0),"0000"),"}"))</f>
        <v>#REF!</v>
      </c>
      <c r="Q2327" t="e">
        <f>IF(INDEX(Variables[Variable Type],$A2327)="","",
CONCATENATE("  - &amp;VariableID",TEXT($A2327,"0000"),
" {","VariableTypeCV:  ",CHAR(34),INDEX(Variables[Variable Type],$A2327),CHAR(34),
", VariableCode:  ",CHAR(34),INDEX(Variables[Variable Code],$A2327),CHAR(34),
", VariableNameCV:  ",CHAR(34),INDEX(Variables[Variable Name],$A2327),CHAR(34),
", VariableDefinition:  ",CHAR(34),INDEX(Variables[Variable Definition],$A2327),CHAR(34),
", SpecciationCV:  ",CHAR(34),INDEX(Variables[Speciation],$A2327),CHAR(34),
", NoDataValue:  ",CHAR(34),INDEX(Variables[No Data Value],$A2327),CHAR(34),"}"))</f>
        <v>#REF!</v>
      </c>
    </row>
    <row r="2328" spans="1:17" x14ac:dyDescent="0.25">
      <c r="A2328">
        <v>2325</v>
      </c>
      <c r="D2328" t="e">
        <f>IF(INDEX(People[First Name],$A2328)="","",
CONCATENATE("  - &amp;PersonID",TEXT($A2328,"0000"),
" {","PersonFirstName:  ",CHAR(34),INDEX(People[First Name],$A2328),CHAR(34),
", PersonMiddleName:  ",CHAR(34),INDEX(People[Middle Name],$A2328),CHAR(34),
", PersonLastName:  ",CHAR(34),INDEX(People[Last Name],$A2328),CHAR(34),"}"))</f>
        <v>#REF!</v>
      </c>
      <c r="E2328" t="e">
        <f>IF(INDEX(Organizations[Organization Type '[CV']],$A2328)="","",
CONCATENATE("  - &amp;OrganizationID",TEXT($A2328,"0000"),
" {","OrganizationTypeCV:  ",CHAR(34),INDEX(Organizations[Organization Type '[CV']],$A2328),CHAR(34),
", OrganizationCode:  ",CHAR(34),INDEX(Organizations[Organization Code],$A2328),CHAR(34),
", OrganizationName:  ",CHAR(34),INDEX(Organizations[Organization Name],$A2328),CHAR(34),
", OrganizationDescription:  ",CHAR(34),INDEX(Organizations[Organization Description],$A2328),CHAR(34),
", OrganizationLink:  ",CHAR(34),INDEX(Organizations[Organization Link],$A2328),CHAR(34),"}"))</f>
        <v>#REF!</v>
      </c>
      <c r="F2328" t="e">
        <f>IF(INDEX(People[First Name],$A2328)="","",
CONCATENATE("  - &amp;AffiliationID",TEXT($A2328,"0000"),
" {PersonID: *PersonID",TEXT($A2328,"0000"),
", OrganizationID: *OrganizationID",TEXT(MATCH(INDEX(People[Organization Name],$A2328),Organizations[Organization Name],0),"0000"),
", IsPrimaryOrganizationContact: , AffiliationStartDate: , AffiliationEndDate: , PrimaryPhone: ",
", PrimaryEmail: ",CHAR(34),INDEX(People[Primary Email],$A2328),CHAR(34),
", PrimaryAddress: ",CHAR(34),INDEX(People[Primary Address],$A2328),CHAR(34),
", PersonLink: }"))</f>
        <v>#REF!</v>
      </c>
      <c r="H2328" t="e">
        <f>IF(COUNTA(CitationInformation)=0,"",IF(INDEX(AuthorList[Author Name],$A2328)="","",
CONCATENATE("  - &amp;AuthorListID",TEXT($A2328,"0000"),
"  {CitationID: *CitationID0001",
", PersonID: *PersonID",TEXT(MATCH(INDEX(AuthorList[Author Name],$A2328),People[Full Name],0),"0000"),
", AuthorOrder: ",INDEX(AuthorList[Author Number],$A2328),"}")))</f>
        <v>#REF!</v>
      </c>
      <c r="K2328" t="e">
        <f>IF(INDEX(SamplingFeatures[Feature Code],$A2328)="","",
CONCATENATE("  - &amp;SamplingFeatureID",TEXT($A2328,"0000"),
" {","SamplingFeatureUUID:  ",CHAR(34),INDEX(SamplingFeatures[Sampling Feature UUID],$A2328),CHAR(34),
", SamplingFeatureTypeCV:  ",CHAR(34),INDEX(SamplingFeatures[Sampling Feature Type],$A2328),CHAR(34),
", SamplingFeatureCode:  ",CHAR(34),INDEX(SamplingFeatures[Feature Code],$A2328),CHAR(34),
", SamplingFeatureName:  ",CHAR(34),INDEX(SamplingFeatures[Feature Name],$A2328),CHAR(34),
", SamplingFeatureDescription:  ",CHAR(34),INDEX(SamplingFeatures[Feature Description],$A2328),CHAR(34),
", SamplingFeatureGeotypeCV:  ",CHAR(34),INDEX(SamplingFeatures[Feature Geo Type],$A2328),CHAR(34),
", FeatureGeometry:  ",CHAR(34),INDEX(SamplingFeatures[Feature Geometry],$A2328),CHAR(34),
", Elevation_m:  ",CHAR(34),INDEX(SamplingFeatures[Elevation_m],$A2328),CHAR(34),
", ElevationDatumCV:  ",CHAR(34),ElevationDatum,CHAR(34),"}"))</f>
        <v>#REF!</v>
      </c>
      <c r="L2328" t="e">
        <f>IF(INDEX(SamplingFeatures[Sampling Feature Type],$A2328)&lt;&gt;"Site","",
CONCATENATE("  - &amp;SiteID",TEXT(SUMPRODUCT(--($L$3:$L2327&lt;&gt;"")),"0000"),
" {","SamplingFeatureID:  *SamplingFeatureID",TEXT($A2328,"0000"),
", SiteTypeCV:  ",CHAR(34),INDEX(Sites[Site Type],$A2328),CHAR(34),
", Latitude:  ",INDEX(Sites[Latitude],$A2328),
", Longitude:  ",INDEX(Sites[Longitude],$A2328),
", SRSName:  ",CHAR(34),LatLonDatum,CHAR(34),"}"))</f>
        <v>#REF!</v>
      </c>
      <c r="M2328" t="e">
        <f>IF(INDEX(SamplingFeatures[Sampling Feature Type],$A2328)&lt;&gt;"Specimen","",
CONCATENATE("  - &amp;SpecimenID",TEXT(SUMPRODUCT(--($M$3:$M2327&lt;&gt;"")),"0000"),
" {","SamplingFeatureID:  *SamplingFeatureID",TEXT($A2328,"0000"),
", SpecimenTypeCV:  ",CHAR(34),INDEX(Specimens[Specimen Type],$A2328),CHAR(34),
", SpecimenMediumCV:  ",INDEX(Specimens[Specimen Medium],$A2328),
", IsFieldSpecimen:  ",CHAR(34),INDEX(Specimens[Is Field Specimen?],$A2328),CHAR(34),"}"))</f>
        <v>#REF!</v>
      </c>
      <c r="N2328" t="e">
        <f>IF(COUNTA(SpatialOffsets[])=0,"", IF(INDEX(SpatialOffsets[Spatial Offset Type],$A2328)="","",
CONCATENATE("  - &amp;SpatialOffsetID",TEXT($A2328,"0000"),
" {","SpatialOffsetTypeCV:  ",CHAR(34),INDEX(SpatialOffsets[Spatial Offset Type],$A2328),CHAR(34),
", Offset1Value:  ",INDEX(SpatialOffsets[Offset 1 Value],$A2328),
", Offset1UnitID:  ",CHAR(34),INDEX(SpatialOffsets[Offset 1 Unit],$A2328),CHAR(34),
", Offset2Value:  ",INDEX(SpatialOffsets[Offset 2 Value],$A2328),
", Offset2UnitID:  ",CHAR(34),INDEX(SpatialOffsets[Offset 2 Unit],$A2328),CHAR(34),
", Offset3Value:  ",INDEX(SpatialOffsets[Offset 3 Value],$A2328),
", Offset3UnitID:  ",CHAR(34),INDEX(SpatialOffsets[Offset 3 Unit],$A2328),CHAR(34),,"}")))</f>
        <v>#REF!</v>
      </c>
      <c r="O2328" t="e">
        <f>IF(COUNTA(RelatedFeatures[])=0,"", IF(INDEX(RelatedFeatures[First Sampling Feature Code],$A2328)="","",
CONCATENATE("  - &amp;RelationID",TEXT($A2328,"0000"),
" {","SamplingFeatureID:  *SamplingFeatureID",TEXT(MATCH(INDEX(RelatedFeatures[First Sampling Feature Code],$A2328),SamplingFeatures[Feature Code],0),"0000"),
", RelationshipTypeCV:  ",CHAR(34),INDEX(RelatedFeatures[Relationship Type],$A2328),CHAR(34),
", RelatedFeatureID: *SamplingFeatureID",TEXT(MATCH(INDEX(RelatedFeatures[Second Sampling Feature Code],$A2328),SamplingFeatures[Feature Code],0),"0000"),
", SpatialOffsetID:  ",IF(INDEX(RelatedFeatures[Offset Number],$A2328)="","",CONCATENATE("*SpatialOffsetID",TEXT(INDEX(RelatedFeatures[Offset Number],$A2328),"0000"))),"}")))</f>
        <v>#REF!</v>
      </c>
      <c r="P2328" t="e">
        <f>IF(INDEX(Methods[Method Type],$A2328)="","",
CONCATENATE("  - &amp;MethodID",TEXT($A2328,"0000"),
" {","MethodTypeCV:  ",CHAR(34),INDEX(Methods[Method Type],$A2328),CHAR(34),
", MethodCode:  ",CHAR(34),INDEX(Methods[Method Code],$A2328),CHAR(34),
", MethodName:  ",CHAR(34),INDEX(Methods[Method Name],$A2328),CHAR(34),
", MethodDescription:  ",CHAR(34),INDEX(Methods[Method Description],$A2328),CHAR(34),
", MethodLink:  ",CHAR(34),INDEX(Methods[Method Link],$A2328),CHAR(34),
", OrganizationID: *OrganizationID",TEXT(MATCH(INDEX(Methods[Organization Name],$A2328),Organizations[Organization Name],0),"0000"),"}"))</f>
        <v>#REF!</v>
      </c>
      <c r="Q2328" t="e">
        <f>IF(INDEX(Variables[Variable Type],$A2328)="","",
CONCATENATE("  - &amp;VariableID",TEXT($A2328,"0000"),
" {","VariableTypeCV:  ",CHAR(34),INDEX(Variables[Variable Type],$A2328),CHAR(34),
", VariableCode:  ",CHAR(34),INDEX(Variables[Variable Code],$A2328),CHAR(34),
", VariableNameCV:  ",CHAR(34),INDEX(Variables[Variable Name],$A2328),CHAR(34),
", VariableDefinition:  ",CHAR(34),INDEX(Variables[Variable Definition],$A2328),CHAR(34),
", SpecciationCV:  ",CHAR(34),INDEX(Variables[Speciation],$A2328),CHAR(34),
", NoDataValue:  ",CHAR(34),INDEX(Variables[No Data Value],$A2328),CHAR(34),"}"))</f>
        <v>#REF!</v>
      </c>
    </row>
    <row r="2329" spans="1:17" x14ac:dyDescent="0.25">
      <c r="A2329">
        <v>2326</v>
      </c>
      <c r="D2329" t="e">
        <f>IF(INDEX(People[First Name],$A2329)="","",
CONCATENATE("  - &amp;PersonID",TEXT($A2329,"0000"),
" {","PersonFirstName:  ",CHAR(34),INDEX(People[First Name],$A2329),CHAR(34),
", PersonMiddleName:  ",CHAR(34),INDEX(People[Middle Name],$A2329),CHAR(34),
", PersonLastName:  ",CHAR(34),INDEX(People[Last Name],$A2329),CHAR(34),"}"))</f>
        <v>#REF!</v>
      </c>
      <c r="E2329" t="e">
        <f>IF(INDEX(Organizations[Organization Type '[CV']],$A2329)="","",
CONCATENATE("  - &amp;OrganizationID",TEXT($A2329,"0000"),
" {","OrganizationTypeCV:  ",CHAR(34),INDEX(Organizations[Organization Type '[CV']],$A2329),CHAR(34),
", OrganizationCode:  ",CHAR(34),INDEX(Organizations[Organization Code],$A2329),CHAR(34),
", OrganizationName:  ",CHAR(34),INDEX(Organizations[Organization Name],$A2329),CHAR(34),
", OrganizationDescription:  ",CHAR(34),INDEX(Organizations[Organization Description],$A2329),CHAR(34),
", OrganizationLink:  ",CHAR(34),INDEX(Organizations[Organization Link],$A2329),CHAR(34),"}"))</f>
        <v>#REF!</v>
      </c>
      <c r="F2329" t="e">
        <f>IF(INDEX(People[First Name],$A2329)="","",
CONCATENATE("  - &amp;AffiliationID",TEXT($A2329,"0000"),
" {PersonID: *PersonID",TEXT($A2329,"0000"),
", OrganizationID: *OrganizationID",TEXT(MATCH(INDEX(People[Organization Name],$A2329),Organizations[Organization Name],0),"0000"),
", IsPrimaryOrganizationContact: , AffiliationStartDate: , AffiliationEndDate: , PrimaryPhone: ",
", PrimaryEmail: ",CHAR(34),INDEX(People[Primary Email],$A2329),CHAR(34),
", PrimaryAddress: ",CHAR(34),INDEX(People[Primary Address],$A2329),CHAR(34),
", PersonLink: }"))</f>
        <v>#REF!</v>
      </c>
      <c r="H2329" t="e">
        <f>IF(COUNTA(CitationInformation)=0,"",IF(INDEX(AuthorList[Author Name],$A2329)="","",
CONCATENATE("  - &amp;AuthorListID",TEXT($A2329,"0000"),
"  {CitationID: *CitationID0001",
", PersonID: *PersonID",TEXT(MATCH(INDEX(AuthorList[Author Name],$A2329),People[Full Name],0),"0000"),
", AuthorOrder: ",INDEX(AuthorList[Author Number],$A2329),"}")))</f>
        <v>#REF!</v>
      </c>
      <c r="K2329" t="e">
        <f>IF(INDEX(SamplingFeatures[Feature Code],$A2329)="","",
CONCATENATE("  - &amp;SamplingFeatureID",TEXT($A2329,"0000"),
" {","SamplingFeatureUUID:  ",CHAR(34),INDEX(SamplingFeatures[Sampling Feature UUID],$A2329),CHAR(34),
", SamplingFeatureTypeCV:  ",CHAR(34),INDEX(SamplingFeatures[Sampling Feature Type],$A2329),CHAR(34),
", SamplingFeatureCode:  ",CHAR(34),INDEX(SamplingFeatures[Feature Code],$A2329),CHAR(34),
", SamplingFeatureName:  ",CHAR(34),INDEX(SamplingFeatures[Feature Name],$A2329),CHAR(34),
", SamplingFeatureDescription:  ",CHAR(34),INDEX(SamplingFeatures[Feature Description],$A2329),CHAR(34),
", SamplingFeatureGeotypeCV:  ",CHAR(34),INDEX(SamplingFeatures[Feature Geo Type],$A2329),CHAR(34),
", FeatureGeometry:  ",CHAR(34),INDEX(SamplingFeatures[Feature Geometry],$A2329),CHAR(34),
", Elevation_m:  ",CHAR(34),INDEX(SamplingFeatures[Elevation_m],$A2329),CHAR(34),
", ElevationDatumCV:  ",CHAR(34),ElevationDatum,CHAR(34),"}"))</f>
        <v>#REF!</v>
      </c>
      <c r="L2329" t="e">
        <f>IF(INDEX(SamplingFeatures[Sampling Feature Type],$A2329)&lt;&gt;"Site","",
CONCATENATE("  - &amp;SiteID",TEXT(SUMPRODUCT(--($L$3:$L2328&lt;&gt;"")),"0000"),
" {","SamplingFeatureID:  *SamplingFeatureID",TEXT($A2329,"0000"),
", SiteTypeCV:  ",CHAR(34),INDEX(Sites[Site Type],$A2329),CHAR(34),
", Latitude:  ",INDEX(Sites[Latitude],$A2329),
", Longitude:  ",INDEX(Sites[Longitude],$A2329),
", SRSName:  ",CHAR(34),LatLonDatum,CHAR(34),"}"))</f>
        <v>#REF!</v>
      </c>
      <c r="M2329" t="e">
        <f>IF(INDEX(SamplingFeatures[Sampling Feature Type],$A2329)&lt;&gt;"Specimen","",
CONCATENATE("  - &amp;SpecimenID",TEXT(SUMPRODUCT(--($M$3:$M2328&lt;&gt;"")),"0000"),
" {","SamplingFeatureID:  *SamplingFeatureID",TEXT($A2329,"0000"),
", SpecimenTypeCV:  ",CHAR(34),INDEX(Specimens[Specimen Type],$A2329),CHAR(34),
", SpecimenMediumCV:  ",INDEX(Specimens[Specimen Medium],$A2329),
", IsFieldSpecimen:  ",CHAR(34),INDEX(Specimens[Is Field Specimen?],$A2329),CHAR(34),"}"))</f>
        <v>#REF!</v>
      </c>
      <c r="N2329" t="e">
        <f>IF(COUNTA(SpatialOffsets[])=0,"", IF(INDEX(SpatialOffsets[Spatial Offset Type],$A2329)="","",
CONCATENATE("  - &amp;SpatialOffsetID",TEXT($A2329,"0000"),
" {","SpatialOffsetTypeCV:  ",CHAR(34),INDEX(SpatialOffsets[Spatial Offset Type],$A2329),CHAR(34),
", Offset1Value:  ",INDEX(SpatialOffsets[Offset 1 Value],$A2329),
", Offset1UnitID:  ",CHAR(34),INDEX(SpatialOffsets[Offset 1 Unit],$A2329),CHAR(34),
", Offset2Value:  ",INDEX(SpatialOffsets[Offset 2 Value],$A2329),
", Offset2UnitID:  ",CHAR(34),INDEX(SpatialOffsets[Offset 2 Unit],$A2329),CHAR(34),
", Offset3Value:  ",INDEX(SpatialOffsets[Offset 3 Value],$A2329),
", Offset3UnitID:  ",CHAR(34),INDEX(SpatialOffsets[Offset 3 Unit],$A2329),CHAR(34),,"}")))</f>
        <v>#REF!</v>
      </c>
      <c r="O2329" t="e">
        <f>IF(COUNTA(RelatedFeatures[])=0,"", IF(INDEX(RelatedFeatures[First Sampling Feature Code],$A2329)="","",
CONCATENATE("  - &amp;RelationID",TEXT($A2329,"0000"),
" {","SamplingFeatureID:  *SamplingFeatureID",TEXT(MATCH(INDEX(RelatedFeatures[First Sampling Feature Code],$A2329),SamplingFeatures[Feature Code],0),"0000"),
", RelationshipTypeCV:  ",CHAR(34),INDEX(RelatedFeatures[Relationship Type],$A2329),CHAR(34),
", RelatedFeatureID: *SamplingFeatureID",TEXT(MATCH(INDEX(RelatedFeatures[Second Sampling Feature Code],$A2329),SamplingFeatures[Feature Code],0),"0000"),
", SpatialOffsetID:  ",IF(INDEX(RelatedFeatures[Offset Number],$A2329)="","",CONCATENATE("*SpatialOffsetID",TEXT(INDEX(RelatedFeatures[Offset Number],$A2329),"0000"))),"}")))</f>
        <v>#REF!</v>
      </c>
      <c r="P2329" t="e">
        <f>IF(INDEX(Methods[Method Type],$A2329)="","",
CONCATENATE("  - &amp;MethodID",TEXT($A2329,"0000"),
" {","MethodTypeCV:  ",CHAR(34),INDEX(Methods[Method Type],$A2329),CHAR(34),
", MethodCode:  ",CHAR(34),INDEX(Methods[Method Code],$A2329),CHAR(34),
", MethodName:  ",CHAR(34),INDEX(Methods[Method Name],$A2329),CHAR(34),
", MethodDescription:  ",CHAR(34),INDEX(Methods[Method Description],$A2329),CHAR(34),
", MethodLink:  ",CHAR(34),INDEX(Methods[Method Link],$A2329),CHAR(34),
", OrganizationID: *OrganizationID",TEXT(MATCH(INDEX(Methods[Organization Name],$A2329),Organizations[Organization Name],0),"0000"),"}"))</f>
        <v>#REF!</v>
      </c>
      <c r="Q2329" t="e">
        <f>IF(INDEX(Variables[Variable Type],$A2329)="","",
CONCATENATE("  - &amp;VariableID",TEXT($A2329,"0000"),
" {","VariableTypeCV:  ",CHAR(34),INDEX(Variables[Variable Type],$A2329),CHAR(34),
", VariableCode:  ",CHAR(34),INDEX(Variables[Variable Code],$A2329),CHAR(34),
", VariableNameCV:  ",CHAR(34),INDEX(Variables[Variable Name],$A2329),CHAR(34),
", VariableDefinition:  ",CHAR(34),INDEX(Variables[Variable Definition],$A2329),CHAR(34),
", SpecciationCV:  ",CHAR(34),INDEX(Variables[Speciation],$A2329),CHAR(34),
", NoDataValue:  ",CHAR(34),INDEX(Variables[No Data Value],$A2329),CHAR(34),"}"))</f>
        <v>#REF!</v>
      </c>
    </row>
    <row r="2330" spans="1:17" x14ac:dyDescent="0.25">
      <c r="A2330">
        <v>2327</v>
      </c>
      <c r="D2330" t="e">
        <f>IF(INDEX(People[First Name],$A2330)="","",
CONCATENATE("  - &amp;PersonID",TEXT($A2330,"0000"),
" {","PersonFirstName:  ",CHAR(34),INDEX(People[First Name],$A2330),CHAR(34),
", PersonMiddleName:  ",CHAR(34),INDEX(People[Middle Name],$A2330),CHAR(34),
", PersonLastName:  ",CHAR(34),INDEX(People[Last Name],$A2330),CHAR(34),"}"))</f>
        <v>#REF!</v>
      </c>
      <c r="E2330" t="e">
        <f>IF(INDEX(Organizations[Organization Type '[CV']],$A2330)="","",
CONCATENATE("  - &amp;OrganizationID",TEXT($A2330,"0000"),
" {","OrganizationTypeCV:  ",CHAR(34),INDEX(Organizations[Organization Type '[CV']],$A2330),CHAR(34),
", OrganizationCode:  ",CHAR(34),INDEX(Organizations[Organization Code],$A2330),CHAR(34),
", OrganizationName:  ",CHAR(34),INDEX(Organizations[Organization Name],$A2330),CHAR(34),
", OrganizationDescription:  ",CHAR(34),INDEX(Organizations[Organization Description],$A2330),CHAR(34),
", OrganizationLink:  ",CHAR(34),INDEX(Organizations[Organization Link],$A2330),CHAR(34),"}"))</f>
        <v>#REF!</v>
      </c>
      <c r="F2330" t="e">
        <f>IF(INDEX(People[First Name],$A2330)="","",
CONCATENATE("  - &amp;AffiliationID",TEXT($A2330,"0000"),
" {PersonID: *PersonID",TEXT($A2330,"0000"),
", OrganizationID: *OrganizationID",TEXT(MATCH(INDEX(People[Organization Name],$A2330),Organizations[Organization Name],0),"0000"),
", IsPrimaryOrganizationContact: , AffiliationStartDate: , AffiliationEndDate: , PrimaryPhone: ",
", PrimaryEmail: ",CHAR(34),INDEX(People[Primary Email],$A2330),CHAR(34),
", PrimaryAddress: ",CHAR(34),INDEX(People[Primary Address],$A2330),CHAR(34),
", PersonLink: }"))</f>
        <v>#REF!</v>
      </c>
      <c r="H2330" t="e">
        <f>IF(COUNTA(CitationInformation)=0,"",IF(INDEX(AuthorList[Author Name],$A2330)="","",
CONCATENATE("  - &amp;AuthorListID",TEXT($A2330,"0000"),
"  {CitationID: *CitationID0001",
", PersonID: *PersonID",TEXT(MATCH(INDEX(AuthorList[Author Name],$A2330),People[Full Name],0),"0000"),
", AuthorOrder: ",INDEX(AuthorList[Author Number],$A2330),"}")))</f>
        <v>#REF!</v>
      </c>
      <c r="K2330" t="e">
        <f>IF(INDEX(SamplingFeatures[Feature Code],$A2330)="","",
CONCATENATE("  - &amp;SamplingFeatureID",TEXT($A2330,"0000"),
" {","SamplingFeatureUUID:  ",CHAR(34),INDEX(SamplingFeatures[Sampling Feature UUID],$A2330),CHAR(34),
", SamplingFeatureTypeCV:  ",CHAR(34),INDEX(SamplingFeatures[Sampling Feature Type],$A2330),CHAR(34),
", SamplingFeatureCode:  ",CHAR(34),INDEX(SamplingFeatures[Feature Code],$A2330),CHAR(34),
", SamplingFeatureName:  ",CHAR(34),INDEX(SamplingFeatures[Feature Name],$A2330),CHAR(34),
", SamplingFeatureDescription:  ",CHAR(34),INDEX(SamplingFeatures[Feature Description],$A2330),CHAR(34),
", SamplingFeatureGeotypeCV:  ",CHAR(34),INDEX(SamplingFeatures[Feature Geo Type],$A2330),CHAR(34),
", FeatureGeometry:  ",CHAR(34),INDEX(SamplingFeatures[Feature Geometry],$A2330),CHAR(34),
", Elevation_m:  ",CHAR(34),INDEX(SamplingFeatures[Elevation_m],$A2330),CHAR(34),
", ElevationDatumCV:  ",CHAR(34),ElevationDatum,CHAR(34),"}"))</f>
        <v>#REF!</v>
      </c>
      <c r="L2330" t="e">
        <f>IF(INDEX(SamplingFeatures[Sampling Feature Type],$A2330)&lt;&gt;"Site","",
CONCATENATE("  - &amp;SiteID",TEXT(SUMPRODUCT(--($L$3:$L2329&lt;&gt;"")),"0000"),
" {","SamplingFeatureID:  *SamplingFeatureID",TEXT($A2330,"0000"),
", SiteTypeCV:  ",CHAR(34),INDEX(Sites[Site Type],$A2330),CHAR(34),
", Latitude:  ",INDEX(Sites[Latitude],$A2330),
", Longitude:  ",INDEX(Sites[Longitude],$A2330),
", SRSName:  ",CHAR(34),LatLonDatum,CHAR(34),"}"))</f>
        <v>#REF!</v>
      </c>
      <c r="M2330" t="e">
        <f>IF(INDEX(SamplingFeatures[Sampling Feature Type],$A2330)&lt;&gt;"Specimen","",
CONCATENATE("  - &amp;SpecimenID",TEXT(SUMPRODUCT(--($M$3:$M2329&lt;&gt;"")),"0000"),
" {","SamplingFeatureID:  *SamplingFeatureID",TEXT($A2330,"0000"),
", SpecimenTypeCV:  ",CHAR(34),INDEX(Specimens[Specimen Type],$A2330),CHAR(34),
", SpecimenMediumCV:  ",INDEX(Specimens[Specimen Medium],$A2330),
", IsFieldSpecimen:  ",CHAR(34),INDEX(Specimens[Is Field Specimen?],$A2330),CHAR(34),"}"))</f>
        <v>#REF!</v>
      </c>
      <c r="N2330" t="e">
        <f>IF(COUNTA(SpatialOffsets[])=0,"", IF(INDEX(SpatialOffsets[Spatial Offset Type],$A2330)="","",
CONCATENATE("  - &amp;SpatialOffsetID",TEXT($A2330,"0000"),
" {","SpatialOffsetTypeCV:  ",CHAR(34),INDEX(SpatialOffsets[Spatial Offset Type],$A2330),CHAR(34),
", Offset1Value:  ",INDEX(SpatialOffsets[Offset 1 Value],$A2330),
", Offset1UnitID:  ",CHAR(34),INDEX(SpatialOffsets[Offset 1 Unit],$A2330),CHAR(34),
", Offset2Value:  ",INDEX(SpatialOffsets[Offset 2 Value],$A2330),
", Offset2UnitID:  ",CHAR(34),INDEX(SpatialOffsets[Offset 2 Unit],$A2330),CHAR(34),
", Offset3Value:  ",INDEX(SpatialOffsets[Offset 3 Value],$A2330),
", Offset3UnitID:  ",CHAR(34),INDEX(SpatialOffsets[Offset 3 Unit],$A2330),CHAR(34),,"}")))</f>
        <v>#REF!</v>
      </c>
      <c r="O2330" t="e">
        <f>IF(COUNTA(RelatedFeatures[])=0,"", IF(INDEX(RelatedFeatures[First Sampling Feature Code],$A2330)="","",
CONCATENATE("  - &amp;RelationID",TEXT($A2330,"0000"),
" {","SamplingFeatureID:  *SamplingFeatureID",TEXT(MATCH(INDEX(RelatedFeatures[First Sampling Feature Code],$A2330),SamplingFeatures[Feature Code],0),"0000"),
", RelationshipTypeCV:  ",CHAR(34),INDEX(RelatedFeatures[Relationship Type],$A2330),CHAR(34),
", RelatedFeatureID: *SamplingFeatureID",TEXT(MATCH(INDEX(RelatedFeatures[Second Sampling Feature Code],$A2330),SamplingFeatures[Feature Code],0),"0000"),
", SpatialOffsetID:  ",IF(INDEX(RelatedFeatures[Offset Number],$A2330)="","",CONCATENATE("*SpatialOffsetID",TEXT(INDEX(RelatedFeatures[Offset Number],$A2330),"0000"))),"}")))</f>
        <v>#REF!</v>
      </c>
      <c r="P2330" t="e">
        <f>IF(INDEX(Methods[Method Type],$A2330)="","",
CONCATENATE("  - &amp;MethodID",TEXT($A2330,"0000"),
" {","MethodTypeCV:  ",CHAR(34),INDEX(Methods[Method Type],$A2330),CHAR(34),
", MethodCode:  ",CHAR(34),INDEX(Methods[Method Code],$A2330),CHAR(34),
", MethodName:  ",CHAR(34),INDEX(Methods[Method Name],$A2330),CHAR(34),
", MethodDescription:  ",CHAR(34),INDEX(Methods[Method Description],$A2330),CHAR(34),
", MethodLink:  ",CHAR(34),INDEX(Methods[Method Link],$A2330),CHAR(34),
", OrganizationID: *OrganizationID",TEXT(MATCH(INDEX(Methods[Organization Name],$A2330),Organizations[Organization Name],0),"0000"),"}"))</f>
        <v>#REF!</v>
      </c>
      <c r="Q2330" t="e">
        <f>IF(INDEX(Variables[Variable Type],$A2330)="","",
CONCATENATE("  - &amp;VariableID",TEXT($A2330,"0000"),
" {","VariableTypeCV:  ",CHAR(34),INDEX(Variables[Variable Type],$A2330),CHAR(34),
", VariableCode:  ",CHAR(34),INDEX(Variables[Variable Code],$A2330),CHAR(34),
", VariableNameCV:  ",CHAR(34),INDEX(Variables[Variable Name],$A2330),CHAR(34),
", VariableDefinition:  ",CHAR(34),INDEX(Variables[Variable Definition],$A2330),CHAR(34),
", SpecciationCV:  ",CHAR(34),INDEX(Variables[Speciation],$A2330),CHAR(34),
", NoDataValue:  ",CHAR(34),INDEX(Variables[No Data Value],$A2330),CHAR(34),"}"))</f>
        <v>#REF!</v>
      </c>
    </row>
    <row r="2331" spans="1:17" x14ac:dyDescent="0.25">
      <c r="A2331">
        <v>2328</v>
      </c>
      <c r="D2331" t="e">
        <f>IF(INDEX(People[First Name],$A2331)="","",
CONCATENATE("  - &amp;PersonID",TEXT($A2331,"0000"),
" {","PersonFirstName:  ",CHAR(34),INDEX(People[First Name],$A2331),CHAR(34),
", PersonMiddleName:  ",CHAR(34),INDEX(People[Middle Name],$A2331),CHAR(34),
", PersonLastName:  ",CHAR(34),INDEX(People[Last Name],$A2331),CHAR(34),"}"))</f>
        <v>#REF!</v>
      </c>
      <c r="E2331" t="e">
        <f>IF(INDEX(Organizations[Organization Type '[CV']],$A2331)="","",
CONCATENATE("  - &amp;OrganizationID",TEXT($A2331,"0000"),
" {","OrganizationTypeCV:  ",CHAR(34),INDEX(Organizations[Organization Type '[CV']],$A2331),CHAR(34),
", OrganizationCode:  ",CHAR(34),INDEX(Organizations[Organization Code],$A2331),CHAR(34),
", OrganizationName:  ",CHAR(34),INDEX(Organizations[Organization Name],$A2331),CHAR(34),
", OrganizationDescription:  ",CHAR(34),INDEX(Organizations[Organization Description],$A2331),CHAR(34),
", OrganizationLink:  ",CHAR(34),INDEX(Organizations[Organization Link],$A2331),CHAR(34),"}"))</f>
        <v>#REF!</v>
      </c>
      <c r="F2331" t="e">
        <f>IF(INDEX(People[First Name],$A2331)="","",
CONCATENATE("  - &amp;AffiliationID",TEXT($A2331,"0000"),
" {PersonID: *PersonID",TEXT($A2331,"0000"),
", OrganizationID: *OrganizationID",TEXT(MATCH(INDEX(People[Organization Name],$A2331),Organizations[Organization Name],0),"0000"),
", IsPrimaryOrganizationContact: , AffiliationStartDate: , AffiliationEndDate: , PrimaryPhone: ",
", PrimaryEmail: ",CHAR(34),INDEX(People[Primary Email],$A2331),CHAR(34),
", PrimaryAddress: ",CHAR(34),INDEX(People[Primary Address],$A2331),CHAR(34),
", PersonLink: }"))</f>
        <v>#REF!</v>
      </c>
      <c r="H2331" t="e">
        <f>IF(COUNTA(CitationInformation)=0,"",IF(INDEX(AuthorList[Author Name],$A2331)="","",
CONCATENATE("  - &amp;AuthorListID",TEXT($A2331,"0000"),
"  {CitationID: *CitationID0001",
", PersonID: *PersonID",TEXT(MATCH(INDEX(AuthorList[Author Name],$A2331),People[Full Name],0),"0000"),
", AuthorOrder: ",INDEX(AuthorList[Author Number],$A2331),"}")))</f>
        <v>#REF!</v>
      </c>
      <c r="K2331" t="e">
        <f>IF(INDEX(SamplingFeatures[Feature Code],$A2331)="","",
CONCATENATE("  - &amp;SamplingFeatureID",TEXT($A2331,"0000"),
" {","SamplingFeatureUUID:  ",CHAR(34),INDEX(SamplingFeatures[Sampling Feature UUID],$A2331),CHAR(34),
", SamplingFeatureTypeCV:  ",CHAR(34),INDEX(SamplingFeatures[Sampling Feature Type],$A2331),CHAR(34),
", SamplingFeatureCode:  ",CHAR(34),INDEX(SamplingFeatures[Feature Code],$A2331),CHAR(34),
", SamplingFeatureName:  ",CHAR(34),INDEX(SamplingFeatures[Feature Name],$A2331),CHAR(34),
", SamplingFeatureDescription:  ",CHAR(34),INDEX(SamplingFeatures[Feature Description],$A2331),CHAR(34),
", SamplingFeatureGeotypeCV:  ",CHAR(34),INDEX(SamplingFeatures[Feature Geo Type],$A2331),CHAR(34),
", FeatureGeometry:  ",CHAR(34),INDEX(SamplingFeatures[Feature Geometry],$A2331),CHAR(34),
", Elevation_m:  ",CHAR(34),INDEX(SamplingFeatures[Elevation_m],$A2331),CHAR(34),
", ElevationDatumCV:  ",CHAR(34),ElevationDatum,CHAR(34),"}"))</f>
        <v>#REF!</v>
      </c>
      <c r="L2331" t="e">
        <f>IF(INDEX(SamplingFeatures[Sampling Feature Type],$A2331)&lt;&gt;"Site","",
CONCATENATE("  - &amp;SiteID",TEXT(SUMPRODUCT(--($L$3:$L2330&lt;&gt;"")),"0000"),
" {","SamplingFeatureID:  *SamplingFeatureID",TEXT($A2331,"0000"),
", SiteTypeCV:  ",CHAR(34),INDEX(Sites[Site Type],$A2331),CHAR(34),
", Latitude:  ",INDEX(Sites[Latitude],$A2331),
", Longitude:  ",INDEX(Sites[Longitude],$A2331),
", SRSName:  ",CHAR(34),LatLonDatum,CHAR(34),"}"))</f>
        <v>#REF!</v>
      </c>
      <c r="M2331" t="e">
        <f>IF(INDEX(SamplingFeatures[Sampling Feature Type],$A2331)&lt;&gt;"Specimen","",
CONCATENATE("  - &amp;SpecimenID",TEXT(SUMPRODUCT(--($M$3:$M2330&lt;&gt;"")),"0000"),
" {","SamplingFeatureID:  *SamplingFeatureID",TEXT($A2331,"0000"),
", SpecimenTypeCV:  ",CHAR(34),INDEX(Specimens[Specimen Type],$A2331),CHAR(34),
", SpecimenMediumCV:  ",INDEX(Specimens[Specimen Medium],$A2331),
", IsFieldSpecimen:  ",CHAR(34),INDEX(Specimens[Is Field Specimen?],$A2331),CHAR(34),"}"))</f>
        <v>#REF!</v>
      </c>
      <c r="N2331" t="e">
        <f>IF(COUNTA(SpatialOffsets[])=0,"", IF(INDEX(SpatialOffsets[Spatial Offset Type],$A2331)="","",
CONCATENATE("  - &amp;SpatialOffsetID",TEXT($A2331,"0000"),
" {","SpatialOffsetTypeCV:  ",CHAR(34),INDEX(SpatialOffsets[Spatial Offset Type],$A2331),CHAR(34),
", Offset1Value:  ",INDEX(SpatialOffsets[Offset 1 Value],$A2331),
", Offset1UnitID:  ",CHAR(34),INDEX(SpatialOffsets[Offset 1 Unit],$A2331),CHAR(34),
", Offset2Value:  ",INDEX(SpatialOffsets[Offset 2 Value],$A2331),
", Offset2UnitID:  ",CHAR(34),INDEX(SpatialOffsets[Offset 2 Unit],$A2331),CHAR(34),
", Offset3Value:  ",INDEX(SpatialOffsets[Offset 3 Value],$A2331),
", Offset3UnitID:  ",CHAR(34),INDEX(SpatialOffsets[Offset 3 Unit],$A2331),CHAR(34),,"}")))</f>
        <v>#REF!</v>
      </c>
      <c r="O2331" t="e">
        <f>IF(COUNTA(RelatedFeatures[])=0,"", IF(INDEX(RelatedFeatures[First Sampling Feature Code],$A2331)="","",
CONCATENATE("  - &amp;RelationID",TEXT($A2331,"0000"),
" {","SamplingFeatureID:  *SamplingFeatureID",TEXT(MATCH(INDEX(RelatedFeatures[First Sampling Feature Code],$A2331),SamplingFeatures[Feature Code],0),"0000"),
", RelationshipTypeCV:  ",CHAR(34),INDEX(RelatedFeatures[Relationship Type],$A2331),CHAR(34),
", RelatedFeatureID: *SamplingFeatureID",TEXT(MATCH(INDEX(RelatedFeatures[Second Sampling Feature Code],$A2331),SamplingFeatures[Feature Code],0),"0000"),
", SpatialOffsetID:  ",IF(INDEX(RelatedFeatures[Offset Number],$A2331)="","",CONCATENATE("*SpatialOffsetID",TEXT(INDEX(RelatedFeatures[Offset Number],$A2331),"0000"))),"}")))</f>
        <v>#REF!</v>
      </c>
      <c r="P2331" t="e">
        <f>IF(INDEX(Methods[Method Type],$A2331)="","",
CONCATENATE("  - &amp;MethodID",TEXT($A2331,"0000"),
" {","MethodTypeCV:  ",CHAR(34),INDEX(Methods[Method Type],$A2331),CHAR(34),
", MethodCode:  ",CHAR(34),INDEX(Methods[Method Code],$A2331),CHAR(34),
", MethodName:  ",CHAR(34),INDEX(Methods[Method Name],$A2331),CHAR(34),
", MethodDescription:  ",CHAR(34),INDEX(Methods[Method Description],$A2331),CHAR(34),
", MethodLink:  ",CHAR(34),INDEX(Methods[Method Link],$A2331),CHAR(34),
", OrganizationID: *OrganizationID",TEXT(MATCH(INDEX(Methods[Organization Name],$A2331),Organizations[Organization Name],0),"0000"),"}"))</f>
        <v>#REF!</v>
      </c>
      <c r="Q2331" t="e">
        <f>IF(INDEX(Variables[Variable Type],$A2331)="","",
CONCATENATE("  - &amp;VariableID",TEXT($A2331,"0000"),
" {","VariableTypeCV:  ",CHAR(34),INDEX(Variables[Variable Type],$A2331),CHAR(34),
", VariableCode:  ",CHAR(34),INDEX(Variables[Variable Code],$A2331),CHAR(34),
", VariableNameCV:  ",CHAR(34),INDEX(Variables[Variable Name],$A2331),CHAR(34),
", VariableDefinition:  ",CHAR(34),INDEX(Variables[Variable Definition],$A2331),CHAR(34),
", SpecciationCV:  ",CHAR(34),INDEX(Variables[Speciation],$A2331),CHAR(34),
", NoDataValue:  ",CHAR(34),INDEX(Variables[No Data Value],$A2331),CHAR(34),"}"))</f>
        <v>#REF!</v>
      </c>
    </row>
    <row r="2332" spans="1:17" x14ac:dyDescent="0.25">
      <c r="A2332">
        <v>2329</v>
      </c>
      <c r="D2332" t="e">
        <f>IF(INDEX(People[First Name],$A2332)="","",
CONCATENATE("  - &amp;PersonID",TEXT($A2332,"0000"),
" {","PersonFirstName:  ",CHAR(34),INDEX(People[First Name],$A2332),CHAR(34),
", PersonMiddleName:  ",CHAR(34),INDEX(People[Middle Name],$A2332),CHAR(34),
", PersonLastName:  ",CHAR(34),INDEX(People[Last Name],$A2332),CHAR(34),"}"))</f>
        <v>#REF!</v>
      </c>
      <c r="E2332" t="e">
        <f>IF(INDEX(Organizations[Organization Type '[CV']],$A2332)="","",
CONCATENATE("  - &amp;OrganizationID",TEXT($A2332,"0000"),
" {","OrganizationTypeCV:  ",CHAR(34),INDEX(Organizations[Organization Type '[CV']],$A2332),CHAR(34),
", OrganizationCode:  ",CHAR(34),INDEX(Organizations[Organization Code],$A2332),CHAR(34),
", OrganizationName:  ",CHAR(34),INDEX(Organizations[Organization Name],$A2332),CHAR(34),
", OrganizationDescription:  ",CHAR(34),INDEX(Organizations[Organization Description],$A2332),CHAR(34),
", OrganizationLink:  ",CHAR(34),INDEX(Organizations[Organization Link],$A2332),CHAR(34),"}"))</f>
        <v>#REF!</v>
      </c>
      <c r="F2332" t="e">
        <f>IF(INDEX(People[First Name],$A2332)="","",
CONCATENATE("  - &amp;AffiliationID",TEXT($A2332,"0000"),
" {PersonID: *PersonID",TEXT($A2332,"0000"),
", OrganizationID: *OrganizationID",TEXT(MATCH(INDEX(People[Organization Name],$A2332),Organizations[Organization Name],0),"0000"),
", IsPrimaryOrganizationContact: , AffiliationStartDate: , AffiliationEndDate: , PrimaryPhone: ",
", PrimaryEmail: ",CHAR(34),INDEX(People[Primary Email],$A2332),CHAR(34),
", PrimaryAddress: ",CHAR(34),INDEX(People[Primary Address],$A2332),CHAR(34),
", PersonLink: }"))</f>
        <v>#REF!</v>
      </c>
      <c r="H2332" t="e">
        <f>IF(COUNTA(CitationInformation)=0,"",IF(INDEX(AuthorList[Author Name],$A2332)="","",
CONCATENATE("  - &amp;AuthorListID",TEXT($A2332,"0000"),
"  {CitationID: *CitationID0001",
", PersonID: *PersonID",TEXT(MATCH(INDEX(AuthorList[Author Name],$A2332),People[Full Name],0),"0000"),
", AuthorOrder: ",INDEX(AuthorList[Author Number],$A2332),"}")))</f>
        <v>#REF!</v>
      </c>
      <c r="K2332" t="e">
        <f>IF(INDEX(SamplingFeatures[Feature Code],$A2332)="","",
CONCATENATE("  - &amp;SamplingFeatureID",TEXT($A2332,"0000"),
" {","SamplingFeatureUUID:  ",CHAR(34),INDEX(SamplingFeatures[Sampling Feature UUID],$A2332),CHAR(34),
", SamplingFeatureTypeCV:  ",CHAR(34),INDEX(SamplingFeatures[Sampling Feature Type],$A2332),CHAR(34),
", SamplingFeatureCode:  ",CHAR(34),INDEX(SamplingFeatures[Feature Code],$A2332),CHAR(34),
", SamplingFeatureName:  ",CHAR(34),INDEX(SamplingFeatures[Feature Name],$A2332),CHAR(34),
", SamplingFeatureDescription:  ",CHAR(34),INDEX(SamplingFeatures[Feature Description],$A2332),CHAR(34),
", SamplingFeatureGeotypeCV:  ",CHAR(34),INDEX(SamplingFeatures[Feature Geo Type],$A2332),CHAR(34),
", FeatureGeometry:  ",CHAR(34),INDEX(SamplingFeatures[Feature Geometry],$A2332),CHAR(34),
", Elevation_m:  ",CHAR(34),INDEX(SamplingFeatures[Elevation_m],$A2332),CHAR(34),
", ElevationDatumCV:  ",CHAR(34),ElevationDatum,CHAR(34),"}"))</f>
        <v>#REF!</v>
      </c>
      <c r="L2332" t="e">
        <f>IF(INDEX(SamplingFeatures[Sampling Feature Type],$A2332)&lt;&gt;"Site","",
CONCATENATE("  - &amp;SiteID",TEXT(SUMPRODUCT(--($L$3:$L2331&lt;&gt;"")),"0000"),
" {","SamplingFeatureID:  *SamplingFeatureID",TEXT($A2332,"0000"),
", SiteTypeCV:  ",CHAR(34),INDEX(Sites[Site Type],$A2332),CHAR(34),
", Latitude:  ",INDEX(Sites[Latitude],$A2332),
", Longitude:  ",INDEX(Sites[Longitude],$A2332),
", SRSName:  ",CHAR(34),LatLonDatum,CHAR(34),"}"))</f>
        <v>#REF!</v>
      </c>
      <c r="M2332" t="e">
        <f>IF(INDEX(SamplingFeatures[Sampling Feature Type],$A2332)&lt;&gt;"Specimen","",
CONCATENATE("  - &amp;SpecimenID",TEXT(SUMPRODUCT(--($M$3:$M2331&lt;&gt;"")),"0000"),
" {","SamplingFeatureID:  *SamplingFeatureID",TEXT($A2332,"0000"),
", SpecimenTypeCV:  ",CHAR(34),INDEX(Specimens[Specimen Type],$A2332),CHAR(34),
", SpecimenMediumCV:  ",INDEX(Specimens[Specimen Medium],$A2332),
", IsFieldSpecimen:  ",CHAR(34),INDEX(Specimens[Is Field Specimen?],$A2332),CHAR(34),"}"))</f>
        <v>#REF!</v>
      </c>
      <c r="N2332" t="e">
        <f>IF(COUNTA(SpatialOffsets[])=0,"", IF(INDEX(SpatialOffsets[Spatial Offset Type],$A2332)="","",
CONCATENATE("  - &amp;SpatialOffsetID",TEXT($A2332,"0000"),
" {","SpatialOffsetTypeCV:  ",CHAR(34),INDEX(SpatialOffsets[Spatial Offset Type],$A2332),CHAR(34),
", Offset1Value:  ",INDEX(SpatialOffsets[Offset 1 Value],$A2332),
", Offset1UnitID:  ",CHAR(34),INDEX(SpatialOffsets[Offset 1 Unit],$A2332),CHAR(34),
", Offset2Value:  ",INDEX(SpatialOffsets[Offset 2 Value],$A2332),
", Offset2UnitID:  ",CHAR(34),INDEX(SpatialOffsets[Offset 2 Unit],$A2332),CHAR(34),
", Offset3Value:  ",INDEX(SpatialOffsets[Offset 3 Value],$A2332),
", Offset3UnitID:  ",CHAR(34),INDEX(SpatialOffsets[Offset 3 Unit],$A2332),CHAR(34),,"}")))</f>
        <v>#REF!</v>
      </c>
      <c r="O2332" t="e">
        <f>IF(COUNTA(RelatedFeatures[])=0,"", IF(INDEX(RelatedFeatures[First Sampling Feature Code],$A2332)="","",
CONCATENATE("  - &amp;RelationID",TEXT($A2332,"0000"),
" {","SamplingFeatureID:  *SamplingFeatureID",TEXT(MATCH(INDEX(RelatedFeatures[First Sampling Feature Code],$A2332),SamplingFeatures[Feature Code],0),"0000"),
", RelationshipTypeCV:  ",CHAR(34),INDEX(RelatedFeatures[Relationship Type],$A2332),CHAR(34),
", RelatedFeatureID: *SamplingFeatureID",TEXT(MATCH(INDEX(RelatedFeatures[Second Sampling Feature Code],$A2332),SamplingFeatures[Feature Code],0),"0000"),
", SpatialOffsetID:  ",IF(INDEX(RelatedFeatures[Offset Number],$A2332)="","",CONCATENATE("*SpatialOffsetID",TEXT(INDEX(RelatedFeatures[Offset Number],$A2332),"0000"))),"}")))</f>
        <v>#REF!</v>
      </c>
      <c r="P2332" t="e">
        <f>IF(INDEX(Methods[Method Type],$A2332)="","",
CONCATENATE("  - &amp;MethodID",TEXT($A2332,"0000"),
" {","MethodTypeCV:  ",CHAR(34),INDEX(Methods[Method Type],$A2332),CHAR(34),
", MethodCode:  ",CHAR(34),INDEX(Methods[Method Code],$A2332),CHAR(34),
", MethodName:  ",CHAR(34),INDEX(Methods[Method Name],$A2332),CHAR(34),
", MethodDescription:  ",CHAR(34),INDEX(Methods[Method Description],$A2332),CHAR(34),
", MethodLink:  ",CHAR(34),INDEX(Methods[Method Link],$A2332),CHAR(34),
", OrganizationID: *OrganizationID",TEXT(MATCH(INDEX(Methods[Organization Name],$A2332),Organizations[Organization Name],0),"0000"),"}"))</f>
        <v>#REF!</v>
      </c>
      <c r="Q2332" t="e">
        <f>IF(INDEX(Variables[Variable Type],$A2332)="","",
CONCATENATE("  - &amp;VariableID",TEXT($A2332,"0000"),
" {","VariableTypeCV:  ",CHAR(34),INDEX(Variables[Variable Type],$A2332),CHAR(34),
", VariableCode:  ",CHAR(34),INDEX(Variables[Variable Code],$A2332),CHAR(34),
", VariableNameCV:  ",CHAR(34),INDEX(Variables[Variable Name],$A2332),CHAR(34),
", VariableDefinition:  ",CHAR(34),INDEX(Variables[Variable Definition],$A2332),CHAR(34),
", SpecciationCV:  ",CHAR(34),INDEX(Variables[Speciation],$A2332),CHAR(34),
", NoDataValue:  ",CHAR(34),INDEX(Variables[No Data Value],$A2332),CHAR(34),"}"))</f>
        <v>#REF!</v>
      </c>
    </row>
    <row r="2333" spans="1:17" x14ac:dyDescent="0.25">
      <c r="A2333">
        <v>2330</v>
      </c>
      <c r="D2333" t="e">
        <f>IF(INDEX(People[First Name],$A2333)="","",
CONCATENATE("  - &amp;PersonID",TEXT($A2333,"0000"),
" {","PersonFirstName:  ",CHAR(34),INDEX(People[First Name],$A2333),CHAR(34),
", PersonMiddleName:  ",CHAR(34),INDEX(People[Middle Name],$A2333),CHAR(34),
", PersonLastName:  ",CHAR(34),INDEX(People[Last Name],$A2333),CHAR(34),"}"))</f>
        <v>#REF!</v>
      </c>
      <c r="E2333" t="e">
        <f>IF(INDEX(Organizations[Organization Type '[CV']],$A2333)="","",
CONCATENATE("  - &amp;OrganizationID",TEXT($A2333,"0000"),
" {","OrganizationTypeCV:  ",CHAR(34),INDEX(Organizations[Organization Type '[CV']],$A2333),CHAR(34),
", OrganizationCode:  ",CHAR(34),INDEX(Organizations[Organization Code],$A2333),CHAR(34),
", OrganizationName:  ",CHAR(34),INDEX(Organizations[Organization Name],$A2333),CHAR(34),
", OrganizationDescription:  ",CHAR(34),INDEX(Organizations[Organization Description],$A2333),CHAR(34),
", OrganizationLink:  ",CHAR(34),INDEX(Organizations[Organization Link],$A2333),CHAR(34),"}"))</f>
        <v>#REF!</v>
      </c>
      <c r="F2333" t="e">
        <f>IF(INDEX(People[First Name],$A2333)="","",
CONCATENATE("  - &amp;AffiliationID",TEXT($A2333,"0000"),
" {PersonID: *PersonID",TEXT($A2333,"0000"),
", OrganizationID: *OrganizationID",TEXT(MATCH(INDEX(People[Organization Name],$A2333),Organizations[Organization Name],0),"0000"),
", IsPrimaryOrganizationContact: , AffiliationStartDate: , AffiliationEndDate: , PrimaryPhone: ",
", PrimaryEmail: ",CHAR(34),INDEX(People[Primary Email],$A2333),CHAR(34),
", PrimaryAddress: ",CHAR(34),INDEX(People[Primary Address],$A2333),CHAR(34),
", PersonLink: }"))</f>
        <v>#REF!</v>
      </c>
      <c r="H2333" t="e">
        <f>IF(COUNTA(CitationInformation)=0,"",IF(INDEX(AuthorList[Author Name],$A2333)="","",
CONCATENATE("  - &amp;AuthorListID",TEXT($A2333,"0000"),
"  {CitationID: *CitationID0001",
", PersonID: *PersonID",TEXT(MATCH(INDEX(AuthorList[Author Name],$A2333),People[Full Name],0),"0000"),
", AuthorOrder: ",INDEX(AuthorList[Author Number],$A2333),"}")))</f>
        <v>#REF!</v>
      </c>
      <c r="K2333" t="e">
        <f>IF(INDEX(SamplingFeatures[Feature Code],$A2333)="","",
CONCATENATE("  - &amp;SamplingFeatureID",TEXT($A2333,"0000"),
" {","SamplingFeatureUUID:  ",CHAR(34),INDEX(SamplingFeatures[Sampling Feature UUID],$A2333),CHAR(34),
", SamplingFeatureTypeCV:  ",CHAR(34),INDEX(SamplingFeatures[Sampling Feature Type],$A2333),CHAR(34),
", SamplingFeatureCode:  ",CHAR(34),INDEX(SamplingFeatures[Feature Code],$A2333),CHAR(34),
", SamplingFeatureName:  ",CHAR(34),INDEX(SamplingFeatures[Feature Name],$A2333),CHAR(34),
", SamplingFeatureDescription:  ",CHAR(34),INDEX(SamplingFeatures[Feature Description],$A2333),CHAR(34),
", SamplingFeatureGeotypeCV:  ",CHAR(34),INDEX(SamplingFeatures[Feature Geo Type],$A2333),CHAR(34),
", FeatureGeometry:  ",CHAR(34),INDEX(SamplingFeatures[Feature Geometry],$A2333),CHAR(34),
", Elevation_m:  ",CHAR(34),INDEX(SamplingFeatures[Elevation_m],$A2333),CHAR(34),
", ElevationDatumCV:  ",CHAR(34),ElevationDatum,CHAR(34),"}"))</f>
        <v>#REF!</v>
      </c>
      <c r="L2333" t="e">
        <f>IF(INDEX(SamplingFeatures[Sampling Feature Type],$A2333)&lt;&gt;"Site","",
CONCATENATE("  - &amp;SiteID",TEXT(SUMPRODUCT(--($L$3:$L2332&lt;&gt;"")),"0000"),
" {","SamplingFeatureID:  *SamplingFeatureID",TEXT($A2333,"0000"),
", SiteTypeCV:  ",CHAR(34),INDEX(Sites[Site Type],$A2333),CHAR(34),
", Latitude:  ",INDEX(Sites[Latitude],$A2333),
", Longitude:  ",INDEX(Sites[Longitude],$A2333),
", SRSName:  ",CHAR(34),LatLonDatum,CHAR(34),"}"))</f>
        <v>#REF!</v>
      </c>
      <c r="M2333" t="e">
        <f>IF(INDEX(SamplingFeatures[Sampling Feature Type],$A2333)&lt;&gt;"Specimen","",
CONCATENATE("  - &amp;SpecimenID",TEXT(SUMPRODUCT(--($M$3:$M2332&lt;&gt;"")),"0000"),
" {","SamplingFeatureID:  *SamplingFeatureID",TEXT($A2333,"0000"),
", SpecimenTypeCV:  ",CHAR(34),INDEX(Specimens[Specimen Type],$A2333),CHAR(34),
", SpecimenMediumCV:  ",INDEX(Specimens[Specimen Medium],$A2333),
", IsFieldSpecimen:  ",CHAR(34),INDEX(Specimens[Is Field Specimen?],$A2333),CHAR(34),"}"))</f>
        <v>#REF!</v>
      </c>
      <c r="N2333" t="e">
        <f>IF(COUNTA(SpatialOffsets[])=0,"", IF(INDEX(SpatialOffsets[Spatial Offset Type],$A2333)="","",
CONCATENATE("  - &amp;SpatialOffsetID",TEXT($A2333,"0000"),
" {","SpatialOffsetTypeCV:  ",CHAR(34),INDEX(SpatialOffsets[Spatial Offset Type],$A2333),CHAR(34),
", Offset1Value:  ",INDEX(SpatialOffsets[Offset 1 Value],$A2333),
", Offset1UnitID:  ",CHAR(34),INDEX(SpatialOffsets[Offset 1 Unit],$A2333),CHAR(34),
", Offset2Value:  ",INDEX(SpatialOffsets[Offset 2 Value],$A2333),
", Offset2UnitID:  ",CHAR(34),INDEX(SpatialOffsets[Offset 2 Unit],$A2333),CHAR(34),
", Offset3Value:  ",INDEX(SpatialOffsets[Offset 3 Value],$A2333),
", Offset3UnitID:  ",CHAR(34),INDEX(SpatialOffsets[Offset 3 Unit],$A2333),CHAR(34),,"}")))</f>
        <v>#REF!</v>
      </c>
      <c r="O2333" t="e">
        <f>IF(COUNTA(RelatedFeatures[])=0,"", IF(INDEX(RelatedFeatures[First Sampling Feature Code],$A2333)="","",
CONCATENATE("  - &amp;RelationID",TEXT($A2333,"0000"),
" {","SamplingFeatureID:  *SamplingFeatureID",TEXT(MATCH(INDEX(RelatedFeatures[First Sampling Feature Code],$A2333),SamplingFeatures[Feature Code],0),"0000"),
", RelationshipTypeCV:  ",CHAR(34),INDEX(RelatedFeatures[Relationship Type],$A2333),CHAR(34),
", RelatedFeatureID: *SamplingFeatureID",TEXT(MATCH(INDEX(RelatedFeatures[Second Sampling Feature Code],$A2333),SamplingFeatures[Feature Code],0),"0000"),
", SpatialOffsetID:  ",IF(INDEX(RelatedFeatures[Offset Number],$A2333)="","",CONCATENATE("*SpatialOffsetID",TEXT(INDEX(RelatedFeatures[Offset Number],$A2333),"0000"))),"}")))</f>
        <v>#REF!</v>
      </c>
      <c r="P2333" t="e">
        <f>IF(INDEX(Methods[Method Type],$A2333)="","",
CONCATENATE("  - &amp;MethodID",TEXT($A2333,"0000"),
" {","MethodTypeCV:  ",CHAR(34),INDEX(Methods[Method Type],$A2333),CHAR(34),
", MethodCode:  ",CHAR(34),INDEX(Methods[Method Code],$A2333),CHAR(34),
", MethodName:  ",CHAR(34),INDEX(Methods[Method Name],$A2333),CHAR(34),
", MethodDescription:  ",CHAR(34),INDEX(Methods[Method Description],$A2333),CHAR(34),
", MethodLink:  ",CHAR(34),INDEX(Methods[Method Link],$A2333),CHAR(34),
", OrganizationID: *OrganizationID",TEXT(MATCH(INDEX(Methods[Organization Name],$A2333),Organizations[Organization Name],0),"0000"),"}"))</f>
        <v>#REF!</v>
      </c>
      <c r="Q2333" t="e">
        <f>IF(INDEX(Variables[Variable Type],$A2333)="","",
CONCATENATE("  - &amp;VariableID",TEXT($A2333,"0000"),
" {","VariableTypeCV:  ",CHAR(34),INDEX(Variables[Variable Type],$A2333),CHAR(34),
", VariableCode:  ",CHAR(34),INDEX(Variables[Variable Code],$A2333),CHAR(34),
", VariableNameCV:  ",CHAR(34),INDEX(Variables[Variable Name],$A2333),CHAR(34),
", VariableDefinition:  ",CHAR(34),INDEX(Variables[Variable Definition],$A2333),CHAR(34),
", SpecciationCV:  ",CHAR(34),INDEX(Variables[Speciation],$A2333),CHAR(34),
", NoDataValue:  ",CHAR(34),INDEX(Variables[No Data Value],$A2333),CHAR(34),"}"))</f>
        <v>#REF!</v>
      </c>
    </row>
    <row r="2334" spans="1:17" x14ac:dyDescent="0.25">
      <c r="A2334">
        <v>2331</v>
      </c>
      <c r="D2334" t="e">
        <f>IF(INDEX(People[First Name],$A2334)="","",
CONCATENATE("  - &amp;PersonID",TEXT($A2334,"0000"),
" {","PersonFirstName:  ",CHAR(34),INDEX(People[First Name],$A2334),CHAR(34),
", PersonMiddleName:  ",CHAR(34),INDEX(People[Middle Name],$A2334),CHAR(34),
", PersonLastName:  ",CHAR(34),INDEX(People[Last Name],$A2334),CHAR(34),"}"))</f>
        <v>#REF!</v>
      </c>
      <c r="E2334" t="e">
        <f>IF(INDEX(Organizations[Organization Type '[CV']],$A2334)="","",
CONCATENATE("  - &amp;OrganizationID",TEXT($A2334,"0000"),
" {","OrganizationTypeCV:  ",CHAR(34),INDEX(Organizations[Organization Type '[CV']],$A2334),CHAR(34),
", OrganizationCode:  ",CHAR(34),INDEX(Organizations[Organization Code],$A2334),CHAR(34),
", OrganizationName:  ",CHAR(34),INDEX(Organizations[Organization Name],$A2334),CHAR(34),
", OrganizationDescription:  ",CHAR(34),INDEX(Organizations[Organization Description],$A2334),CHAR(34),
", OrganizationLink:  ",CHAR(34),INDEX(Organizations[Organization Link],$A2334),CHAR(34),"}"))</f>
        <v>#REF!</v>
      </c>
      <c r="F2334" t="e">
        <f>IF(INDEX(People[First Name],$A2334)="","",
CONCATENATE("  - &amp;AffiliationID",TEXT($A2334,"0000"),
" {PersonID: *PersonID",TEXT($A2334,"0000"),
", OrganizationID: *OrganizationID",TEXT(MATCH(INDEX(People[Organization Name],$A2334),Organizations[Organization Name],0),"0000"),
", IsPrimaryOrganizationContact: , AffiliationStartDate: , AffiliationEndDate: , PrimaryPhone: ",
", PrimaryEmail: ",CHAR(34),INDEX(People[Primary Email],$A2334),CHAR(34),
", PrimaryAddress: ",CHAR(34),INDEX(People[Primary Address],$A2334),CHAR(34),
", PersonLink: }"))</f>
        <v>#REF!</v>
      </c>
      <c r="H2334" t="e">
        <f>IF(COUNTA(CitationInformation)=0,"",IF(INDEX(AuthorList[Author Name],$A2334)="","",
CONCATENATE("  - &amp;AuthorListID",TEXT($A2334,"0000"),
"  {CitationID: *CitationID0001",
", PersonID: *PersonID",TEXT(MATCH(INDEX(AuthorList[Author Name],$A2334),People[Full Name],0),"0000"),
", AuthorOrder: ",INDEX(AuthorList[Author Number],$A2334),"}")))</f>
        <v>#REF!</v>
      </c>
      <c r="K2334" t="e">
        <f>IF(INDEX(SamplingFeatures[Feature Code],$A2334)="","",
CONCATENATE("  - &amp;SamplingFeatureID",TEXT($A2334,"0000"),
" {","SamplingFeatureUUID:  ",CHAR(34),INDEX(SamplingFeatures[Sampling Feature UUID],$A2334),CHAR(34),
", SamplingFeatureTypeCV:  ",CHAR(34),INDEX(SamplingFeatures[Sampling Feature Type],$A2334),CHAR(34),
", SamplingFeatureCode:  ",CHAR(34),INDEX(SamplingFeatures[Feature Code],$A2334),CHAR(34),
", SamplingFeatureName:  ",CHAR(34),INDEX(SamplingFeatures[Feature Name],$A2334),CHAR(34),
", SamplingFeatureDescription:  ",CHAR(34),INDEX(SamplingFeatures[Feature Description],$A2334),CHAR(34),
", SamplingFeatureGeotypeCV:  ",CHAR(34),INDEX(SamplingFeatures[Feature Geo Type],$A2334),CHAR(34),
", FeatureGeometry:  ",CHAR(34),INDEX(SamplingFeatures[Feature Geometry],$A2334),CHAR(34),
", Elevation_m:  ",CHAR(34),INDEX(SamplingFeatures[Elevation_m],$A2334),CHAR(34),
", ElevationDatumCV:  ",CHAR(34),ElevationDatum,CHAR(34),"}"))</f>
        <v>#REF!</v>
      </c>
      <c r="L2334" t="e">
        <f>IF(INDEX(SamplingFeatures[Sampling Feature Type],$A2334)&lt;&gt;"Site","",
CONCATENATE("  - &amp;SiteID",TEXT(SUMPRODUCT(--($L$3:$L2333&lt;&gt;"")),"0000"),
" {","SamplingFeatureID:  *SamplingFeatureID",TEXT($A2334,"0000"),
", SiteTypeCV:  ",CHAR(34),INDEX(Sites[Site Type],$A2334),CHAR(34),
", Latitude:  ",INDEX(Sites[Latitude],$A2334),
", Longitude:  ",INDEX(Sites[Longitude],$A2334),
", SRSName:  ",CHAR(34),LatLonDatum,CHAR(34),"}"))</f>
        <v>#REF!</v>
      </c>
      <c r="M2334" t="e">
        <f>IF(INDEX(SamplingFeatures[Sampling Feature Type],$A2334)&lt;&gt;"Specimen","",
CONCATENATE("  - &amp;SpecimenID",TEXT(SUMPRODUCT(--($M$3:$M2333&lt;&gt;"")),"0000"),
" {","SamplingFeatureID:  *SamplingFeatureID",TEXT($A2334,"0000"),
", SpecimenTypeCV:  ",CHAR(34),INDEX(Specimens[Specimen Type],$A2334),CHAR(34),
", SpecimenMediumCV:  ",INDEX(Specimens[Specimen Medium],$A2334),
", IsFieldSpecimen:  ",CHAR(34),INDEX(Specimens[Is Field Specimen?],$A2334),CHAR(34),"}"))</f>
        <v>#REF!</v>
      </c>
      <c r="N2334" t="e">
        <f>IF(COUNTA(SpatialOffsets[])=0,"", IF(INDEX(SpatialOffsets[Spatial Offset Type],$A2334)="","",
CONCATENATE("  - &amp;SpatialOffsetID",TEXT($A2334,"0000"),
" {","SpatialOffsetTypeCV:  ",CHAR(34),INDEX(SpatialOffsets[Spatial Offset Type],$A2334),CHAR(34),
", Offset1Value:  ",INDEX(SpatialOffsets[Offset 1 Value],$A2334),
", Offset1UnitID:  ",CHAR(34),INDEX(SpatialOffsets[Offset 1 Unit],$A2334),CHAR(34),
", Offset2Value:  ",INDEX(SpatialOffsets[Offset 2 Value],$A2334),
", Offset2UnitID:  ",CHAR(34),INDEX(SpatialOffsets[Offset 2 Unit],$A2334),CHAR(34),
", Offset3Value:  ",INDEX(SpatialOffsets[Offset 3 Value],$A2334),
", Offset3UnitID:  ",CHAR(34),INDEX(SpatialOffsets[Offset 3 Unit],$A2334),CHAR(34),,"}")))</f>
        <v>#REF!</v>
      </c>
      <c r="O2334" t="e">
        <f>IF(COUNTA(RelatedFeatures[])=0,"", IF(INDEX(RelatedFeatures[First Sampling Feature Code],$A2334)="","",
CONCATENATE("  - &amp;RelationID",TEXT($A2334,"0000"),
" {","SamplingFeatureID:  *SamplingFeatureID",TEXT(MATCH(INDEX(RelatedFeatures[First Sampling Feature Code],$A2334),SamplingFeatures[Feature Code],0),"0000"),
", RelationshipTypeCV:  ",CHAR(34),INDEX(RelatedFeatures[Relationship Type],$A2334),CHAR(34),
", RelatedFeatureID: *SamplingFeatureID",TEXT(MATCH(INDEX(RelatedFeatures[Second Sampling Feature Code],$A2334),SamplingFeatures[Feature Code],0),"0000"),
", SpatialOffsetID:  ",IF(INDEX(RelatedFeatures[Offset Number],$A2334)="","",CONCATENATE("*SpatialOffsetID",TEXT(INDEX(RelatedFeatures[Offset Number],$A2334),"0000"))),"}")))</f>
        <v>#REF!</v>
      </c>
      <c r="P2334" t="e">
        <f>IF(INDEX(Methods[Method Type],$A2334)="","",
CONCATENATE("  - &amp;MethodID",TEXT($A2334,"0000"),
" {","MethodTypeCV:  ",CHAR(34),INDEX(Methods[Method Type],$A2334),CHAR(34),
", MethodCode:  ",CHAR(34),INDEX(Methods[Method Code],$A2334),CHAR(34),
", MethodName:  ",CHAR(34),INDEX(Methods[Method Name],$A2334),CHAR(34),
", MethodDescription:  ",CHAR(34),INDEX(Methods[Method Description],$A2334),CHAR(34),
", MethodLink:  ",CHAR(34),INDEX(Methods[Method Link],$A2334),CHAR(34),
", OrganizationID: *OrganizationID",TEXT(MATCH(INDEX(Methods[Organization Name],$A2334),Organizations[Organization Name],0),"0000"),"}"))</f>
        <v>#REF!</v>
      </c>
      <c r="Q2334" t="e">
        <f>IF(INDEX(Variables[Variable Type],$A2334)="","",
CONCATENATE("  - &amp;VariableID",TEXT($A2334,"0000"),
" {","VariableTypeCV:  ",CHAR(34),INDEX(Variables[Variable Type],$A2334),CHAR(34),
", VariableCode:  ",CHAR(34),INDEX(Variables[Variable Code],$A2334),CHAR(34),
", VariableNameCV:  ",CHAR(34),INDEX(Variables[Variable Name],$A2334),CHAR(34),
", VariableDefinition:  ",CHAR(34),INDEX(Variables[Variable Definition],$A2334),CHAR(34),
", SpecciationCV:  ",CHAR(34),INDEX(Variables[Speciation],$A2334),CHAR(34),
", NoDataValue:  ",CHAR(34),INDEX(Variables[No Data Value],$A2334),CHAR(34),"}"))</f>
        <v>#REF!</v>
      </c>
    </row>
    <row r="2335" spans="1:17" x14ac:dyDescent="0.25">
      <c r="A2335">
        <v>2332</v>
      </c>
      <c r="D2335" t="e">
        <f>IF(INDEX(People[First Name],$A2335)="","",
CONCATENATE("  - &amp;PersonID",TEXT($A2335,"0000"),
" {","PersonFirstName:  ",CHAR(34),INDEX(People[First Name],$A2335),CHAR(34),
", PersonMiddleName:  ",CHAR(34),INDEX(People[Middle Name],$A2335),CHAR(34),
", PersonLastName:  ",CHAR(34),INDEX(People[Last Name],$A2335),CHAR(34),"}"))</f>
        <v>#REF!</v>
      </c>
      <c r="E2335" t="e">
        <f>IF(INDEX(Organizations[Organization Type '[CV']],$A2335)="","",
CONCATENATE("  - &amp;OrganizationID",TEXT($A2335,"0000"),
" {","OrganizationTypeCV:  ",CHAR(34),INDEX(Organizations[Organization Type '[CV']],$A2335),CHAR(34),
", OrganizationCode:  ",CHAR(34),INDEX(Organizations[Organization Code],$A2335),CHAR(34),
", OrganizationName:  ",CHAR(34),INDEX(Organizations[Organization Name],$A2335),CHAR(34),
", OrganizationDescription:  ",CHAR(34),INDEX(Organizations[Organization Description],$A2335),CHAR(34),
", OrganizationLink:  ",CHAR(34),INDEX(Organizations[Organization Link],$A2335),CHAR(34),"}"))</f>
        <v>#REF!</v>
      </c>
      <c r="F2335" t="e">
        <f>IF(INDEX(People[First Name],$A2335)="","",
CONCATENATE("  - &amp;AffiliationID",TEXT($A2335,"0000"),
" {PersonID: *PersonID",TEXT($A2335,"0000"),
", OrganizationID: *OrganizationID",TEXT(MATCH(INDEX(People[Organization Name],$A2335),Organizations[Organization Name],0),"0000"),
", IsPrimaryOrganizationContact: , AffiliationStartDate: , AffiliationEndDate: , PrimaryPhone: ",
", PrimaryEmail: ",CHAR(34),INDEX(People[Primary Email],$A2335),CHAR(34),
", PrimaryAddress: ",CHAR(34),INDEX(People[Primary Address],$A2335),CHAR(34),
", PersonLink: }"))</f>
        <v>#REF!</v>
      </c>
      <c r="H2335" t="e">
        <f>IF(COUNTA(CitationInformation)=0,"",IF(INDEX(AuthorList[Author Name],$A2335)="","",
CONCATENATE("  - &amp;AuthorListID",TEXT($A2335,"0000"),
"  {CitationID: *CitationID0001",
", PersonID: *PersonID",TEXT(MATCH(INDEX(AuthorList[Author Name],$A2335),People[Full Name],0),"0000"),
", AuthorOrder: ",INDEX(AuthorList[Author Number],$A2335),"}")))</f>
        <v>#REF!</v>
      </c>
      <c r="K2335" t="e">
        <f>IF(INDEX(SamplingFeatures[Feature Code],$A2335)="","",
CONCATENATE("  - &amp;SamplingFeatureID",TEXT($A2335,"0000"),
" {","SamplingFeatureUUID:  ",CHAR(34),INDEX(SamplingFeatures[Sampling Feature UUID],$A2335),CHAR(34),
", SamplingFeatureTypeCV:  ",CHAR(34),INDEX(SamplingFeatures[Sampling Feature Type],$A2335),CHAR(34),
", SamplingFeatureCode:  ",CHAR(34),INDEX(SamplingFeatures[Feature Code],$A2335),CHAR(34),
", SamplingFeatureName:  ",CHAR(34),INDEX(SamplingFeatures[Feature Name],$A2335),CHAR(34),
", SamplingFeatureDescription:  ",CHAR(34),INDEX(SamplingFeatures[Feature Description],$A2335),CHAR(34),
", SamplingFeatureGeotypeCV:  ",CHAR(34),INDEX(SamplingFeatures[Feature Geo Type],$A2335),CHAR(34),
", FeatureGeometry:  ",CHAR(34),INDEX(SamplingFeatures[Feature Geometry],$A2335),CHAR(34),
", Elevation_m:  ",CHAR(34),INDEX(SamplingFeatures[Elevation_m],$A2335),CHAR(34),
", ElevationDatumCV:  ",CHAR(34),ElevationDatum,CHAR(34),"}"))</f>
        <v>#REF!</v>
      </c>
      <c r="L2335" t="e">
        <f>IF(INDEX(SamplingFeatures[Sampling Feature Type],$A2335)&lt;&gt;"Site","",
CONCATENATE("  - &amp;SiteID",TEXT(SUMPRODUCT(--($L$3:$L2334&lt;&gt;"")),"0000"),
" {","SamplingFeatureID:  *SamplingFeatureID",TEXT($A2335,"0000"),
", SiteTypeCV:  ",CHAR(34),INDEX(Sites[Site Type],$A2335),CHAR(34),
", Latitude:  ",INDEX(Sites[Latitude],$A2335),
", Longitude:  ",INDEX(Sites[Longitude],$A2335),
", SRSName:  ",CHAR(34),LatLonDatum,CHAR(34),"}"))</f>
        <v>#REF!</v>
      </c>
      <c r="M2335" t="e">
        <f>IF(INDEX(SamplingFeatures[Sampling Feature Type],$A2335)&lt;&gt;"Specimen","",
CONCATENATE("  - &amp;SpecimenID",TEXT(SUMPRODUCT(--($M$3:$M2334&lt;&gt;"")),"0000"),
" {","SamplingFeatureID:  *SamplingFeatureID",TEXT($A2335,"0000"),
", SpecimenTypeCV:  ",CHAR(34),INDEX(Specimens[Specimen Type],$A2335),CHAR(34),
", SpecimenMediumCV:  ",INDEX(Specimens[Specimen Medium],$A2335),
", IsFieldSpecimen:  ",CHAR(34),INDEX(Specimens[Is Field Specimen?],$A2335),CHAR(34),"}"))</f>
        <v>#REF!</v>
      </c>
      <c r="N2335" t="e">
        <f>IF(COUNTA(SpatialOffsets[])=0,"", IF(INDEX(SpatialOffsets[Spatial Offset Type],$A2335)="","",
CONCATENATE("  - &amp;SpatialOffsetID",TEXT($A2335,"0000"),
" {","SpatialOffsetTypeCV:  ",CHAR(34),INDEX(SpatialOffsets[Spatial Offset Type],$A2335),CHAR(34),
", Offset1Value:  ",INDEX(SpatialOffsets[Offset 1 Value],$A2335),
", Offset1UnitID:  ",CHAR(34),INDEX(SpatialOffsets[Offset 1 Unit],$A2335),CHAR(34),
", Offset2Value:  ",INDEX(SpatialOffsets[Offset 2 Value],$A2335),
", Offset2UnitID:  ",CHAR(34),INDEX(SpatialOffsets[Offset 2 Unit],$A2335),CHAR(34),
", Offset3Value:  ",INDEX(SpatialOffsets[Offset 3 Value],$A2335),
", Offset3UnitID:  ",CHAR(34),INDEX(SpatialOffsets[Offset 3 Unit],$A2335),CHAR(34),,"}")))</f>
        <v>#REF!</v>
      </c>
      <c r="O2335" t="e">
        <f>IF(COUNTA(RelatedFeatures[])=0,"", IF(INDEX(RelatedFeatures[First Sampling Feature Code],$A2335)="","",
CONCATENATE("  - &amp;RelationID",TEXT($A2335,"0000"),
" {","SamplingFeatureID:  *SamplingFeatureID",TEXT(MATCH(INDEX(RelatedFeatures[First Sampling Feature Code],$A2335),SamplingFeatures[Feature Code],0),"0000"),
", RelationshipTypeCV:  ",CHAR(34),INDEX(RelatedFeatures[Relationship Type],$A2335),CHAR(34),
", RelatedFeatureID: *SamplingFeatureID",TEXT(MATCH(INDEX(RelatedFeatures[Second Sampling Feature Code],$A2335),SamplingFeatures[Feature Code],0),"0000"),
", SpatialOffsetID:  ",IF(INDEX(RelatedFeatures[Offset Number],$A2335)="","",CONCATENATE("*SpatialOffsetID",TEXT(INDEX(RelatedFeatures[Offset Number],$A2335),"0000"))),"}")))</f>
        <v>#REF!</v>
      </c>
      <c r="P2335" t="e">
        <f>IF(INDEX(Methods[Method Type],$A2335)="","",
CONCATENATE("  - &amp;MethodID",TEXT($A2335,"0000"),
" {","MethodTypeCV:  ",CHAR(34),INDEX(Methods[Method Type],$A2335),CHAR(34),
", MethodCode:  ",CHAR(34),INDEX(Methods[Method Code],$A2335),CHAR(34),
", MethodName:  ",CHAR(34),INDEX(Methods[Method Name],$A2335),CHAR(34),
", MethodDescription:  ",CHAR(34),INDEX(Methods[Method Description],$A2335),CHAR(34),
", MethodLink:  ",CHAR(34),INDEX(Methods[Method Link],$A2335),CHAR(34),
", OrganizationID: *OrganizationID",TEXT(MATCH(INDEX(Methods[Organization Name],$A2335),Organizations[Organization Name],0),"0000"),"}"))</f>
        <v>#REF!</v>
      </c>
      <c r="Q2335" t="e">
        <f>IF(INDEX(Variables[Variable Type],$A2335)="","",
CONCATENATE("  - &amp;VariableID",TEXT($A2335,"0000"),
" {","VariableTypeCV:  ",CHAR(34),INDEX(Variables[Variable Type],$A2335),CHAR(34),
", VariableCode:  ",CHAR(34),INDEX(Variables[Variable Code],$A2335),CHAR(34),
", VariableNameCV:  ",CHAR(34),INDEX(Variables[Variable Name],$A2335),CHAR(34),
", VariableDefinition:  ",CHAR(34),INDEX(Variables[Variable Definition],$A2335),CHAR(34),
", SpecciationCV:  ",CHAR(34),INDEX(Variables[Speciation],$A2335),CHAR(34),
", NoDataValue:  ",CHAR(34),INDEX(Variables[No Data Value],$A2335),CHAR(34),"}"))</f>
        <v>#REF!</v>
      </c>
    </row>
    <row r="2336" spans="1:17" x14ac:dyDescent="0.25">
      <c r="A2336">
        <v>2333</v>
      </c>
      <c r="D2336" t="e">
        <f>IF(INDEX(People[First Name],$A2336)="","",
CONCATENATE("  - &amp;PersonID",TEXT($A2336,"0000"),
" {","PersonFirstName:  ",CHAR(34),INDEX(People[First Name],$A2336),CHAR(34),
", PersonMiddleName:  ",CHAR(34),INDEX(People[Middle Name],$A2336),CHAR(34),
", PersonLastName:  ",CHAR(34),INDEX(People[Last Name],$A2336),CHAR(34),"}"))</f>
        <v>#REF!</v>
      </c>
      <c r="E2336" t="e">
        <f>IF(INDEX(Organizations[Organization Type '[CV']],$A2336)="","",
CONCATENATE("  - &amp;OrganizationID",TEXT($A2336,"0000"),
" {","OrganizationTypeCV:  ",CHAR(34),INDEX(Organizations[Organization Type '[CV']],$A2336),CHAR(34),
", OrganizationCode:  ",CHAR(34),INDEX(Organizations[Organization Code],$A2336),CHAR(34),
", OrganizationName:  ",CHAR(34),INDEX(Organizations[Organization Name],$A2336),CHAR(34),
", OrganizationDescription:  ",CHAR(34),INDEX(Organizations[Organization Description],$A2336),CHAR(34),
", OrganizationLink:  ",CHAR(34),INDEX(Organizations[Organization Link],$A2336),CHAR(34),"}"))</f>
        <v>#REF!</v>
      </c>
      <c r="F2336" t="e">
        <f>IF(INDEX(People[First Name],$A2336)="","",
CONCATENATE("  - &amp;AffiliationID",TEXT($A2336,"0000"),
" {PersonID: *PersonID",TEXT($A2336,"0000"),
", OrganizationID: *OrganizationID",TEXT(MATCH(INDEX(People[Organization Name],$A2336),Organizations[Organization Name],0),"0000"),
", IsPrimaryOrganizationContact: , AffiliationStartDate: , AffiliationEndDate: , PrimaryPhone: ",
", PrimaryEmail: ",CHAR(34),INDEX(People[Primary Email],$A2336),CHAR(34),
", PrimaryAddress: ",CHAR(34),INDEX(People[Primary Address],$A2336),CHAR(34),
", PersonLink: }"))</f>
        <v>#REF!</v>
      </c>
      <c r="H2336" t="e">
        <f>IF(COUNTA(CitationInformation)=0,"",IF(INDEX(AuthorList[Author Name],$A2336)="","",
CONCATENATE("  - &amp;AuthorListID",TEXT($A2336,"0000"),
"  {CitationID: *CitationID0001",
", PersonID: *PersonID",TEXT(MATCH(INDEX(AuthorList[Author Name],$A2336),People[Full Name],0),"0000"),
", AuthorOrder: ",INDEX(AuthorList[Author Number],$A2336),"}")))</f>
        <v>#REF!</v>
      </c>
      <c r="K2336" t="e">
        <f>IF(INDEX(SamplingFeatures[Feature Code],$A2336)="","",
CONCATENATE("  - &amp;SamplingFeatureID",TEXT($A2336,"0000"),
" {","SamplingFeatureUUID:  ",CHAR(34),INDEX(SamplingFeatures[Sampling Feature UUID],$A2336),CHAR(34),
", SamplingFeatureTypeCV:  ",CHAR(34),INDEX(SamplingFeatures[Sampling Feature Type],$A2336),CHAR(34),
", SamplingFeatureCode:  ",CHAR(34),INDEX(SamplingFeatures[Feature Code],$A2336),CHAR(34),
", SamplingFeatureName:  ",CHAR(34),INDEX(SamplingFeatures[Feature Name],$A2336),CHAR(34),
", SamplingFeatureDescription:  ",CHAR(34),INDEX(SamplingFeatures[Feature Description],$A2336),CHAR(34),
", SamplingFeatureGeotypeCV:  ",CHAR(34),INDEX(SamplingFeatures[Feature Geo Type],$A2336),CHAR(34),
", FeatureGeometry:  ",CHAR(34),INDEX(SamplingFeatures[Feature Geometry],$A2336),CHAR(34),
", Elevation_m:  ",CHAR(34),INDEX(SamplingFeatures[Elevation_m],$A2336),CHAR(34),
", ElevationDatumCV:  ",CHAR(34),ElevationDatum,CHAR(34),"}"))</f>
        <v>#REF!</v>
      </c>
      <c r="L2336" t="e">
        <f>IF(INDEX(SamplingFeatures[Sampling Feature Type],$A2336)&lt;&gt;"Site","",
CONCATENATE("  - &amp;SiteID",TEXT(SUMPRODUCT(--($L$3:$L2335&lt;&gt;"")),"0000"),
" {","SamplingFeatureID:  *SamplingFeatureID",TEXT($A2336,"0000"),
", SiteTypeCV:  ",CHAR(34),INDEX(Sites[Site Type],$A2336),CHAR(34),
", Latitude:  ",INDEX(Sites[Latitude],$A2336),
", Longitude:  ",INDEX(Sites[Longitude],$A2336),
", SRSName:  ",CHAR(34),LatLonDatum,CHAR(34),"}"))</f>
        <v>#REF!</v>
      </c>
      <c r="M2336" t="e">
        <f>IF(INDEX(SamplingFeatures[Sampling Feature Type],$A2336)&lt;&gt;"Specimen","",
CONCATENATE("  - &amp;SpecimenID",TEXT(SUMPRODUCT(--($M$3:$M2335&lt;&gt;"")),"0000"),
" {","SamplingFeatureID:  *SamplingFeatureID",TEXT($A2336,"0000"),
", SpecimenTypeCV:  ",CHAR(34),INDEX(Specimens[Specimen Type],$A2336),CHAR(34),
", SpecimenMediumCV:  ",INDEX(Specimens[Specimen Medium],$A2336),
", IsFieldSpecimen:  ",CHAR(34),INDEX(Specimens[Is Field Specimen?],$A2336),CHAR(34),"}"))</f>
        <v>#REF!</v>
      </c>
      <c r="N2336" t="e">
        <f>IF(COUNTA(SpatialOffsets[])=0,"", IF(INDEX(SpatialOffsets[Spatial Offset Type],$A2336)="","",
CONCATENATE("  - &amp;SpatialOffsetID",TEXT($A2336,"0000"),
" {","SpatialOffsetTypeCV:  ",CHAR(34),INDEX(SpatialOffsets[Spatial Offset Type],$A2336),CHAR(34),
", Offset1Value:  ",INDEX(SpatialOffsets[Offset 1 Value],$A2336),
", Offset1UnitID:  ",CHAR(34),INDEX(SpatialOffsets[Offset 1 Unit],$A2336),CHAR(34),
", Offset2Value:  ",INDEX(SpatialOffsets[Offset 2 Value],$A2336),
", Offset2UnitID:  ",CHAR(34),INDEX(SpatialOffsets[Offset 2 Unit],$A2336),CHAR(34),
", Offset3Value:  ",INDEX(SpatialOffsets[Offset 3 Value],$A2336),
", Offset3UnitID:  ",CHAR(34),INDEX(SpatialOffsets[Offset 3 Unit],$A2336),CHAR(34),,"}")))</f>
        <v>#REF!</v>
      </c>
      <c r="O2336" t="e">
        <f>IF(COUNTA(RelatedFeatures[])=0,"", IF(INDEX(RelatedFeatures[First Sampling Feature Code],$A2336)="","",
CONCATENATE("  - &amp;RelationID",TEXT($A2336,"0000"),
" {","SamplingFeatureID:  *SamplingFeatureID",TEXT(MATCH(INDEX(RelatedFeatures[First Sampling Feature Code],$A2336),SamplingFeatures[Feature Code],0),"0000"),
", RelationshipTypeCV:  ",CHAR(34),INDEX(RelatedFeatures[Relationship Type],$A2336),CHAR(34),
", RelatedFeatureID: *SamplingFeatureID",TEXT(MATCH(INDEX(RelatedFeatures[Second Sampling Feature Code],$A2336),SamplingFeatures[Feature Code],0),"0000"),
", SpatialOffsetID:  ",IF(INDEX(RelatedFeatures[Offset Number],$A2336)="","",CONCATENATE("*SpatialOffsetID",TEXT(INDEX(RelatedFeatures[Offset Number],$A2336),"0000"))),"}")))</f>
        <v>#REF!</v>
      </c>
      <c r="P2336" t="e">
        <f>IF(INDEX(Methods[Method Type],$A2336)="","",
CONCATENATE("  - &amp;MethodID",TEXT($A2336,"0000"),
" {","MethodTypeCV:  ",CHAR(34),INDEX(Methods[Method Type],$A2336),CHAR(34),
", MethodCode:  ",CHAR(34),INDEX(Methods[Method Code],$A2336),CHAR(34),
", MethodName:  ",CHAR(34),INDEX(Methods[Method Name],$A2336),CHAR(34),
", MethodDescription:  ",CHAR(34),INDEX(Methods[Method Description],$A2336),CHAR(34),
", MethodLink:  ",CHAR(34),INDEX(Methods[Method Link],$A2336),CHAR(34),
", OrganizationID: *OrganizationID",TEXT(MATCH(INDEX(Methods[Organization Name],$A2336),Organizations[Organization Name],0),"0000"),"}"))</f>
        <v>#REF!</v>
      </c>
      <c r="Q2336" t="e">
        <f>IF(INDEX(Variables[Variable Type],$A2336)="","",
CONCATENATE("  - &amp;VariableID",TEXT($A2336,"0000"),
" {","VariableTypeCV:  ",CHAR(34),INDEX(Variables[Variable Type],$A2336),CHAR(34),
", VariableCode:  ",CHAR(34),INDEX(Variables[Variable Code],$A2336),CHAR(34),
", VariableNameCV:  ",CHAR(34),INDEX(Variables[Variable Name],$A2336),CHAR(34),
", VariableDefinition:  ",CHAR(34),INDEX(Variables[Variable Definition],$A2336),CHAR(34),
", SpecciationCV:  ",CHAR(34),INDEX(Variables[Speciation],$A2336),CHAR(34),
", NoDataValue:  ",CHAR(34),INDEX(Variables[No Data Value],$A2336),CHAR(34),"}"))</f>
        <v>#REF!</v>
      </c>
    </row>
    <row r="2337" spans="1:17" x14ac:dyDescent="0.25">
      <c r="A2337">
        <v>2334</v>
      </c>
      <c r="D2337" t="e">
        <f>IF(INDEX(People[First Name],$A2337)="","",
CONCATENATE("  - &amp;PersonID",TEXT($A2337,"0000"),
" {","PersonFirstName:  ",CHAR(34),INDEX(People[First Name],$A2337),CHAR(34),
", PersonMiddleName:  ",CHAR(34),INDEX(People[Middle Name],$A2337),CHAR(34),
", PersonLastName:  ",CHAR(34),INDEX(People[Last Name],$A2337),CHAR(34),"}"))</f>
        <v>#REF!</v>
      </c>
      <c r="E2337" t="e">
        <f>IF(INDEX(Organizations[Organization Type '[CV']],$A2337)="","",
CONCATENATE("  - &amp;OrganizationID",TEXT($A2337,"0000"),
" {","OrganizationTypeCV:  ",CHAR(34),INDEX(Organizations[Organization Type '[CV']],$A2337),CHAR(34),
", OrganizationCode:  ",CHAR(34),INDEX(Organizations[Organization Code],$A2337),CHAR(34),
", OrganizationName:  ",CHAR(34),INDEX(Organizations[Organization Name],$A2337),CHAR(34),
", OrganizationDescription:  ",CHAR(34),INDEX(Organizations[Organization Description],$A2337),CHAR(34),
", OrganizationLink:  ",CHAR(34),INDEX(Organizations[Organization Link],$A2337),CHAR(34),"}"))</f>
        <v>#REF!</v>
      </c>
      <c r="F2337" t="e">
        <f>IF(INDEX(People[First Name],$A2337)="","",
CONCATENATE("  - &amp;AffiliationID",TEXT($A2337,"0000"),
" {PersonID: *PersonID",TEXT($A2337,"0000"),
", OrganizationID: *OrganizationID",TEXT(MATCH(INDEX(People[Organization Name],$A2337),Organizations[Organization Name],0),"0000"),
", IsPrimaryOrganizationContact: , AffiliationStartDate: , AffiliationEndDate: , PrimaryPhone: ",
", PrimaryEmail: ",CHAR(34),INDEX(People[Primary Email],$A2337),CHAR(34),
", PrimaryAddress: ",CHAR(34),INDEX(People[Primary Address],$A2337),CHAR(34),
", PersonLink: }"))</f>
        <v>#REF!</v>
      </c>
      <c r="H2337" t="e">
        <f>IF(COUNTA(CitationInformation)=0,"",IF(INDEX(AuthorList[Author Name],$A2337)="","",
CONCATENATE("  - &amp;AuthorListID",TEXT($A2337,"0000"),
"  {CitationID: *CitationID0001",
", PersonID: *PersonID",TEXT(MATCH(INDEX(AuthorList[Author Name],$A2337),People[Full Name],0),"0000"),
", AuthorOrder: ",INDEX(AuthorList[Author Number],$A2337),"}")))</f>
        <v>#REF!</v>
      </c>
      <c r="K2337" t="e">
        <f>IF(INDEX(SamplingFeatures[Feature Code],$A2337)="","",
CONCATENATE("  - &amp;SamplingFeatureID",TEXT($A2337,"0000"),
" {","SamplingFeatureUUID:  ",CHAR(34),INDEX(SamplingFeatures[Sampling Feature UUID],$A2337),CHAR(34),
", SamplingFeatureTypeCV:  ",CHAR(34),INDEX(SamplingFeatures[Sampling Feature Type],$A2337),CHAR(34),
", SamplingFeatureCode:  ",CHAR(34),INDEX(SamplingFeatures[Feature Code],$A2337),CHAR(34),
", SamplingFeatureName:  ",CHAR(34),INDEX(SamplingFeatures[Feature Name],$A2337),CHAR(34),
", SamplingFeatureDescription:  ",CHAR(34),INDEX(SamplingFeatures[Feature Description],$A2337),CHAR(34),
", SamplingFeatureGeotypeCV:  ",CHAR(34),INDEX(SamplingFeatures[Feature Geo Type],$A2337),CHAR(34),
", FeatureGeometry:  ",CHAR(34),INDEX(SamplingFeatures[Feature Geometry],$A2337),CHAR(34),
", Elevation_m:  ",CHAR(34),INDEX(SamplingFeatures[Elevation_m],$A2337),CHAR(34),
", ElevationDatumCV:  ",CHAR(34),ElevationDatum,CHAR(34),"}"))</f>
        <v>#REF!</v>
      </c>
      <c r="L2337" t="e">
        <f>IF(INDEX(SamplingFeatures[Sampling Feature Type],$A2337)&lt;&gt;"Site","",
CONCATENATE("  - &amp;SiteID",TEXT(SUMPRODUCT(--($L$3:$L2336&lt;&gt;"")),"0000"),
" {","SamplingFeatureID:  *SamplingFeatureID",TEXT($A2337,"0000"),
", SiteTypeCV:  ",CHAR(34),INDEX(Sites[Site Type],$A2337),CHAR(34),
", Latitude:  ",INDEX(Sites[Latitude],$A2337),
", Longitude:  ",INDEX(Sites[Longitude],$A2337),
", SRSName:  ",CHAR(34),LatLonDatum,CHAR(34),"}"))</f>
        <v>#REF!</v>
      </c>
      <c r="M2337" t="e">
        <f>IF(INDEX(SamplingFeatures[Sampling Feature Type],$A2337)&lt;&gt;"Specimen","",
CONCATENATE("  - &amp;SpecimenID",TEXT(SUMPRODUCT(--($M$3:$M2336&lt;&gt;"")),"0000"),
" {","SamplingFeatureID:  *SamplingFeatureID",TEXT($A2337,"0000"),
", SpecimenTypeCV:  ",CHAR(34),INDEX(Specimens[Specimen Type],$A2337),CHAR(34),
", SpecimenMediumCV:  ",INDEX(Specimens[Specimen Medium],$A2337),
", IsFieldSpecimen:  ",CHAR(34),INDEX(Specimens[Is Field Specimen?],$A2337),CHAR(34),"}"))</f>
        <v>#REF!</v>
      </c>
      <c r="N2337" t="e">
        <f>IF(COUNTA(SpatialOffsets[])=0,"", IF(INDEX(SpatialOffsets[Spatial Offset Type],$A2337)="","",
CONCATENATE("  - &amp;SpatialOffsetID",TEXT($A2337,"0000"),
" {","SpatialOffsetTypeCV:  ",CHAR(34),INDEX(SpatialOffsets[Spatial Offset Type],$A2337),CHAR(34),
", Offset1Value:  ",INDEX(SpatialOffsets[Offset 1 Value],$A2337),
", Offset1UnitID:  ",CHAR(34),INDEX(SpatialOffsets[Offset 1 Unit],$A2337),CHAR(34),
", Offset2Value:  ",INDEX(SpatialOffsets[Offset 2 Value],$A2337),
", Offset2UnitID:  ",CHAR(34),INDEX(SpatialOffsets[Offset 2 Unit],$A2337),CHAR(34),
", Offset3Value:  ",INDEX(SpatialOffsets[Offset 3 Value],$A2337),
", Offset3UnitID:  ",CHAR(34),INDEX(SpatialOffsets[Offset 3 Unit],$A2337),CHAR(34),,"}")))</f>
        <v>#REF!</v>
      </c>
      <c r="O2337" t="e">
        <f>IF(COUNTA(RelatedFeatures[])=0,"", IF(INDEX(RelatedFeatures[First Sampling Feature Code],$A2337)="","",
CONCATENATE("  - &amp;RelationID",TEXT($A2337,"0000"),
" {","SamplingFeatureID:  *SamplingFeatureID",TEXT(MATCH(INDEX(RelatedFeatures[First Sampling Feature Code],$A2337),SamplingFeatures[Feature Code],0),"0000"),
", RelationshipTypeCV:  ",CHAR(34),INDEX(RelatedFeatures[Relationship Type],$A2337),CHAR(34),
", RelatedFeatureID: *SamplingFeatureID",TEXT(MATCH(INDEX(RelatedFeatures[Second Sampling Feature Code],$A2337),SamplingFeatures[Feature Code],0),"0000"),
", SpatialOffsetID:  ",IF(INDEX(RelatedFeatures[Offset Number],$A2337)="","",CONCATENATE("*SpatialOffsetID",TEXT(INDEX(RelatedFeatures[Offset Number],$A2337),"0000"))),"}")))</f>
        <v>#REF!</v>
      </c>
      <c r="P2337" t="e">
        <f>IF(INDEX(Methods[Method Type],$A2337)="","",
CONCATENATE("  - &amp;MethodID",TEXT($A2337,"0000"),
" {","MethodTypeCV:  ",CHAR(34),INDEX(Methods[Method Type],$A2337),CHAR(34),
", MethodCode:  ",CHAR(34),INDEX(Methods[Method Code],$A2337),CHAR(34),
", MethodName:  ",CHAR(34),INDEX(Methods[Method Name],$A2337),CHAR(34),
", MethodDescription:  ",CHAR(34),INDEX(Methods[Method Description],$A2337),CHAR(34),
", MethodLink:  ",CHAR(34),INDEX(Methods[Method Link],$A2337),CHAR(34),
", OrganizationID: *OrganizationID",TEXT(MATCH(INDEX(Methods[Organization Name],$A2337),Organizations[Organization Name],0),"0000"),"}"))</f>
        <v>#REF!</v>
      </c>
      <c r="Q2337" t="e">
        <f>IF(INDEX(Variables[Variable Type],$A2337)="","",
CONCATENATE("  - &amp;VariableID",TEXT($A2337,"0000"),
" {","VariableTypeCV:  ",CHAR(34),INDEX(Variables[Variable Type],$A2337),CHAR(34),
", VariableCode:  ",CHAR(34),INDEX(Variables[Variable Code],$A2337),CHAR(34),
", VariableNameCV:  ",CHAR(34),INDEX(Variables[Variable Name],$A2337),CHAR(34),
", VariableDefinition:  ",CHAR(34),INDEX(Variables[Variable Definition],$A2337),CHAR(34),
", SpecciationCV:  ",CHAR(34),INDEX(Variables[Speciation],$A2337),CHAR(34),
", NoDataValue:  ",CHAR(34),INDEX(Variables[No Data Value],$A2337),CHAR(34),"}"))</f>
        <v>#REF!</v>
      </c>
    </row>
    <row r="2338" spans="1:17" x14ac:dyDescent="0.25">
      <c r="A2338">
        <v>2335</v>
      </c>
      <c r="D2338" t="e">
        <f>IF(INDEX(People[First Name],$A2338)="","",
CONCATENATE("  - &amp;PersonID",TEXT($A2338,"0000"),
" {","PersonFirstName:  ",CHAR(34),INDEX(People[First Name],$A2338),CHAR(34),
", PersonMiddleName:  ",CHAR(34),INDEX(People[Middle Name],$A2338),CHAR(34),
", PersonLastName:  ",CHAR(34),INDEX(People[Last Name],$A2338),CHAR(34),"}"))</f>
        <v>#REF!</v>
      </c>
      <c r="E2338" t="e">
        <f>IF(INDEX(Organizations[Organization Type '[CV']],$A2338)="","",
CONCATENATE("  - &amp;OrganizationID",TEXT($A2338,"0000"),
" {","OrganizationTypeCV:  ",CHAR(34),INDEX(Organizations[Organization Type '[CV']],$A2338),CHAR(34),
", OrganizationCode:  ",CHAR(34),INDEX(Organizations[Organization Code],$A2338),CHAR(34),
", OrganizationName:  ",CHAR(34),INDEX(Organizations[Organization Name],$A2338),CHAR(34),
", OrganizationDescription:  ",CHAR(34),INDEX(Organizations[Organization Description],$A2338),CHAR(34),
", OrganizationLink:  ",CHAR(34),INDEX(Organizations[Organization Link],$A2338),CHAR(34),"}"))</f>
        <v>#REF!</v>
      </c>
      <c r="F2338" t="e">
        <f>IF(INDEX(People[First Name],$A2338)="","",
CONCATENATE("  - &amp;AffiliationID",TEXT($A2338,"0000"),
" {PersonID: *PersonID",TEXT($A2338,"0000"),
", OrganizationID: *OrganizationID",TEXT(MATCH(INDEX(People[Organization Name],$A2338),Organizations[Organization Name],0),"0000"),
", IsPrimaryOrganizationContact: , AffiliationStartDate: , AffiliationEndDate: , PrimaryPhone: ",
", PrimaryEmail: ",CHAR(34),INDEX(People[Primary Email],$A2338),CHAR(34),
", PrimaryAddress: ",CHAR(34),INDEX(People[Primary Address],$A2338),CHAR(34),
", PersonLink: }"))</f>
        <v>#REF!</v>
      </c>
      <c r="H2338" t="e">
        <f>IF(COUNTA(CitationInformation)=0,"",IF(INDEX(AuthorList[Author Name],$A2338)="","",
CONCATENATE("  - &amp;AuthorListID",TEXT($A2338,"0000"),
"  {CitationID: *CitationID0001",
", PersonID: *PersonID",TEXT(MATCH(INDEX(AuthorList[Author Name],$A2338),People[Full Name],0),"0000"),
", AuthorOrder: ",INDEX(AuthorList[Author Number],$A2338),"}")))</f>
        <v>#REF!</v>
      </c>
      <c r="K2338" t="e">
        <f>IF(INDEX(SamplingFeatures[Feature Code],$A2338)="","",
CONCATENATE("  - &amp;SamplingFeatureID",TEXT($A2338,"0000"),
" {","SamplingFeatureUUID:  ",CHAR(34),INDEX(SamplingFeatures[Sampling Feature UUID],$A2338),CHAR(34),
", SamplingFeatureTypeCV:  ",CHAR(34),INDEX(SamplingFeatures[Sampling Feature Type],$A2338),CHAR(34),
", SamplingFeatureCode:  ",CHAR(34),INDEX(SamplingFeatures[Feature Code],$A2338),CHAR(34),
", SamplingFeatureName:  ",CHAR(34),INDEX(SamplingFeatures[Feature Name],$A2338),CHAR(34),
", SamplingFeatureDescription:  ",CHAR(34),INDEX(SamplingFeatures[Feature Description],$A2338),CHAR(34),
", SamplingFeatureGeotypeCV:  ",CHAR(34),INDEX(SamplingFeatures[Feature Geo Type],$A2338),CHAR(34),
", FeatureGeometry:  ",CHAR(34),INDEX(SamplingFeatures[Feature Geometry],$A2338),CHAR(34),
", Elevation_m:  ",CHAR(34),INDEX(SamplingFeatures[Elevation_m],$A2338),CHAR(34),
", ElevationDatumCV:  ",CHAR(34),ElevationDatum,CHAR(34),"}"))</f>
        <v>#REF!</v>
      </c>
      <c r="L2338" t="e">
        <f>IF(INDEX(SamplingFeatures[Sampling Feature Type],$A2338)&lt;&gt;"Site","",
CONCATENATE("  - &amp;SiteID",TEXT(SUMPRODUCT(--($L$3:$L2337&lt;&gt;"")),"0000"),
" {","SamplingFeatureID:  *SamplingFeatureID",TEXT($A2338,"0000"),
", SiteTypeCV:  ",CHAR(34),INDEX(Sites[Site Type],$A2338),CHAR(34),
", Latitude:  ",INDEX(Sites[Latitude],$A2338),
", Longitude:  ",INDEX(Sites[Longitude],$A2338),
", SRSName:  ",CHAR(34),LatLonDatum,CHAR(34),"}"))</f>
        <v>#REF!</v>
      </c>
      <c r="M2338" t="e">
        <f>IF(INDEX(SamplingFeatures[Sampling Feature Type],$A2338)&lt;&gt;"Specimen","",
CONCATENATE("  - &amp;SpecimenID",TEXT(SUMPRODUCT(--($M$3:$M2337&lt;&gt;"")),"0000"),
" {","SamplingFeatureID:  *SamplingFeatureID",TEXT($A2338,"0000"),
", SpecimenTypeCV:  ",CHAR(34),INDEX(Specimens[Specimen Type],$A2338),CHAR(34),
", SpecimenMediumCV:  ",INDEX(Specimens[Specimen Medium],$A2338),
", IsFieldSpecimen:  ",CHAR(34),INDEX(Specimens[Is Field Specimen?],$A2338),CHAR(34),"}"))</f>
        <v>#REF!</v>
      </c>
      <c r="N2338" t="e">
        <f>IF(COUNTA(SpatialOffsets[])=0,"", IF(INDEX(SpatialOffsets[Spatial Offset Type],$A2338)="","",
CONCATENATE("  - &amp;SpatialOffsetID",TEXT($A2338,"0000"),
" {","SpatialOffsetTypeCV:  ",CHAR(34),INDEX(SpatialOffsets[Spatial Offset Type],$A2338),CHAR(34),
", Offset1Value:  ",INDEX(SpatialOffsets[Offset 1 Value],$A2338),
", Offset1UnitID:  ",CHAR(34),INDEX(SpatialOffsets[Offset 1 Unit],$A2338),CHAR(34),
", Offset2Value:  ",INDEX(SpatialOffsets[Offset 2 Value],$A2338),
", Offset2UnitID:  ",CHAR(34),INDEX(SpatialOffsets[Offset 2 Unit],$A2338),CHAR(34),
", Offset3Value:  ",INDEX(SpatialOffsets[Offset 3 Value],$A2338),
", Offset3UnitID:  ",CHAR(34),INDEX(SpatialOffsets[Offset 3 Unit],$A2338),CHAR(34),,"}")))</f>
        <v>#REF!</v>
      </c>
      <c r="O2338" t="e">
        <f>IF(COUNTA(RelatedFeatures[])=0,"", IF(INDEX(RelatedFeatures[First Sampling Feature Code],$A2338)="","",
CONCATENATE("  - &amp;RelationID",TEXT($A2338,"0000"),
" {","SamplingFeatureID:  *SamplingFeatureID",TEXT(MATCH(INDEX(RelatedFeatures[First Sampling Feature Code],$A2338),SamplingFeatures[Feature Code],0),"0000"),
", RelationshipTypeCV:  ",CHAR(34),INDEX(RelatedFeatures[Relationship Type],$A2338),CHAR(34),
", RelatedFeatureID: *SamplingFeatureID",TEXT(MATCH(INDEX(RelatedFeatures[Second Sampling Feature Code],$A2338),SamplingFeatures[Feature Code],0),"0000"),
", SpatialOffsetID:  ",IF(INDEX(RelatedFeatures[Offset Number],$A2338)="","",CONCATENATE("*SpatialOffsetID",TEXT(INDEX(RelatedFeatures[Offset Number],$A2338),"0000"))),"}")))</f>
        <v>#REF!</v>
      </c>
      <c r="P2338" t="e">
        <f>IF(INDEX(Methods[Method Type],$A2338)="","",
CONCATENATE("  - &amp;MethodID",TEXT($A2338,"0000"),
" {","MethodTypeCV:  ",CHAR(34),INDEX(Methods[Method Type],$A2338),CHAR(34),
", MethodCode:  ",CHAR(34),INDEX(Methods[Method Code],$A2338),CHAR(34),
", MethodName:  ",CHAR(34),INDEX(Methods[Method Name],$A2338),CHAR(34),
", MethodDescription:  ",CHAR(34),INDEX(Methods[Method Description],$A2338),CHAR(34),
", MethodLink:  ",CHAR(34),INDEX(Methods[Method Link],$A2338),CHAR(34),
", OrganizationID: *OrganizationID",TEXT(MATCH(INDEX(Methods[Organization Name],$A2338),Organizations[Organization Name],0),"0000"),"}"))</f>
        <v>#REF!</v>
      </c>
      <c r="Q2338" t="e">
        <f>IF(INDEX(Variables[Variable Type],$A2338)="","",
CONCATENATE("  - &amp;VariableID",TEXT($A2338,"0000"),
" {","VariableTypeCV:  ",CHAR(34),INDEX(Variables[Variable Type],$A2338),CHAR(34),
", VariableCode:  ",CHAR(34),INDEX(Variables[Variable Code],$A2338),CHAR(34),
", VariableNameCV:  ",CHAR(34),INDEX(Variables[Variable Name],$A2338),CHAR(34),
", VariableDefinition:  ",CHAR(34),INDEX(Variables[Variable Definition],$A2338),CHAR(34),
", SpecciationCV:  ",CHAR(34),INDEX(Variables[Speciation],$A2338),CHAR(34),
", NoDataValue:  ",CHAR(34),INDEX(Variables[No Data Value],$A2338),CHAR(34),"}"))</f>
        <v>#REF!</v>
      </c>
    </row>
    <row r="2339" spans="1:17" x14ac:dyDescent="0.25">
      <c r="A2339">
        <v>2336</v>
      </c>
      <c r="D2339" t="e">
        <f>IF(INDEX(People[First Name],$A2339)="","",
CONCATENATE("  - &amp;PersonID",TEXT($A2339,"0000"),
" {","PersonFirstName:  ",CHAR(34),INDEX(People[First Name],$A2339),CHAR(34),
", PersonMiddleName:  ",CHAR(34),INDEX(People[Middle Name],$A2339),CHAR(34),
", PersonLastName:  ",CHAR(34),INDEX(People[Last Name],$A2339),CHAR(34),"}"))</f>
        <v>#REF!</v>
      </c>
      <c r="E2339" t="e">
        <f>IF(INDEX(Organizations[Organization Type '[CV']],$A2339)="","",
CONCATENATE("  - &amp;OrganizationID",TEXT($A2339,"0000"),
" {","OrganizationTypeCV:  ",CHAR(34),INDEX(Organizations[Organization Type '[CV']],$A2339),CHAR(34),
", OrganizationCode:  ",CHAR(34),INDEX(Organizations[Organization Code],$A2339),CHAR(34),
", OrganizationName:  ",CHAR(34),INDEX(Organizations[Organization Name],$A2339),CHAR(34),
", OrganizationDescription:  ",CHAR(34),INDEX(Organizations[Organization Description],$A2339),CHAR(34),
", OrganizationLink:  ",CHAR(34),INDEX(Organizations[Organization Link],$A2339),CHAR(34),"}"))</f>
        <v>#REF!</v>
      </c>
      <c r="F2339" t="e">
        <f>IF(INDEX(People[First Name],$A2339)="","",
CONCATENATE("  - &amp;AffiliationID",TEXT($A2339,"0000"),
" {PersonID: *PersonID",TEXT($A2339,"0000"),
", OrganizationID: *OrganizationID",TEXT(MATCH(INDEX(People[Organization Name],$A2339),Organizations[Organization Name],0),"0000"),
", IsPrimaryOrganizationContact: , AffiliationStartDate: , AffiliationEndDate: , PrimaryPhone: ",
", PrimaryEmail: ",CHAR(34),INDEX(People[Primary Email],$A2339),CHAR(34),
", PrimaryAddress: ",CHAR(34),INDEX(People[Primary Address],$A2339),CHAR(34),
", PersonLink: }"))</f>
        <v>#REF!</v>
      </c>
      <c r="H2339" t="e">
        <f>IF(COUNTA(CitationInformation)=0,"",IF(INDEX(AuthorList[Author Name],$A2339)="","",
CONCATENATE("  - &amp;AuthorListID",TEXT($A2339,"0000"),
"  {CitationID: *CitationID0001",
", PersonID: *PersonID",TEXT(MATCH(INDEX(AuthorList[Author Name],$A2339),People[Full Name],0),"0000"),
", AuthorOrder: ",INDEX(AuthorList[Author Number],$A2339),"}")))</f>
        <v>#REF!</v>
      </c>
      <c r="K2339" t="e">
        <f>IF(INDEX(SamplingFeatures[Feature Code],$A2339)="","",
CONCATENATE("  - &amp;SamplingFeatureID",TEXT($A2339,"0000"),
" {","SamplingFeatureUUID:  ",CHAR(34),INDEX(SamplingFeatures[Sampling Feature UUID],$A2339),CHAR(34),
", SamplingFeatureTypeCV:  ",CHAR(34),INDEX(SamplingFeatures[Sampling Feature Type],$A2339),CHAR(34),
", SamplingFeatureCode:  ",CHAR(34),INDEX(SamplingFeatures[Feature Code],$A2339),CHAR(34),
", SamplingFeatureName:  ",CHAR(34),INDEX(SamplingFeatures[Feature Name],$A2339),CHAR(34),
", SamplingFeatureDescription:  ",CHAR(34),INDEX(SamplingFeatures[Feature Description],$A2339),CHAR(34),
", SamplingFeatureGeotypeCV:  ",CHAR(34),INDEX(SamplingFeatures[Feature Geo Type],$A2339),CHAR(34),
", FeatureGeometry:  ",CHAR(34),INDEX(SamplingFeatures[Feature Geometry],$A2339),CHAR(34),
", Elevation_m:  ",CHAR(34),INDEX(SamplingFeatures[Elevation_m],$A2339),CHAR(34),
", ElevationDatumCV:  ",CHAR(34),ElevationDatum,CHAR(34),"}"))</f>
        <v>#REF!</v>
      </c>
      <c r="L2339" t="e">
        <f>IF(INDEX(SamplingFeatures[Sampling Feature Type],$A2339)&lt;&gt;"Site","",
CONCATENATE("  - &amp;SiteID",TEXT(SUMPRODUCT(--($L$3:$L2338&lt;&gt;"")),"0000"),
" {","SamplingFeatureID:  *SamplingFeatureID",TEXT($A2339,"0000"),
", SiteTypeCV:  ",CHAR(34),INDEX(Sites[Site Type],$A2339),CHAR(34),
", Latitude:  ",INDEX(Sites[Latitude],$A2339),
", Longitude:  ",INDEX(Sites[Longitude],$A2339),
", SRSName:  ",CHAR(34),LatLonDatum,CHAR(34),"}"))</f>
        <v>#REF!</v>
      </c>
      <c r="M2339" t="e">
        <f>IF(INDEX(SamplingFeatures[Sampling Feature Type],$A2339)&lt;&gt;"Specimen","",
CONCATENATE("  - &amp;SpecimenID",TEXT(SUMPRODUCT(--($M$3:$M2338&lt;&gt;"")),"0000"),
" {","SamplingFeatureID:  *SamplingFeatureID",TEXT($A2339,"0000"),
", SpecimenTypeCV:  ",CHAR(34),INDEX(Specimens[Specimen Type],$A2339),CHAR(34),
", SpecimenMediumCV:  ",INDEX(Specimens[Specimen Medium],$A2339),
", IsFieldSpecimen:  ",CHAR(34),INDEX(Specimens[Is Field Specimen?],$A2339),CHAR(34),"}"))</f>
        <v>#REF!</v>
      </c>
      <c r="N2339" t="e">
        <f>IF(COUNTA(SpatialOffsets[])=0,"", IF(INDEX(SpatialOffsets[Spatial Offset Type],$A2339)="","",
CONCATENATE("  - &amp;SpatialOffsetID",TEXT($A2339,"0000"),
" {","SpatialOffsetTypeCV:  ",CHAR(34),INDEX(SpatialOffsets[Spatial Offset Type],$A2339),CHAR(34),
", Offset1Value:  ",INDEX(SpatialOffsets[Offset 1 Value],$A2339),
", Offset1UnitID:  ",CHAR(34),INDEX(SpatialOffsets[Offset 1 Unit],$A2339),CHAR(34),
", Offset2Value:  ",INDEX(SpatialOffsets[Offset 2 Value],$A2339),
", Offset2UnitID:  ",CHAR(34),INDEX(SpatialOffsets[Offset 2 Unit],$A2339),CHAR(34),
", Offset3Value:  ",INDEX(SpatialOffsets[Offset 3 Value],$A2339),
", Offset3UnitID:  ",CHAR(34),INDEX(SpatialOffsets[Offset 3 Unit],$A2339),CHAR(34),,"}")))</f>
        <v>#REF!</v>
      </c>
      <c r="O2339" t="e">
        <f>IF(COUNTA(RelatedFeatures[])=0,"", IF(INDEX(RelatedFeatures[First Sampling Feature Code],$A2339)="","",
CONCATENATE("  - &amp;RelationID",TEXT($A2339,"0000"),
" {","SamplingFeatureID:  *SamplingFeatureID",TEXT(MATCH(INDEX(RelatedFeatures[First Sampling Feature Code],$A2339),SamplingFeatures[Feature Code],0),"0000"),
", RelationshipTypeCV:  ",CHAR(34),INDEX(RelatedFeatures[Relationship Type],$A2339),CHAR(34),
", RelatedFeatureID: *SamplingFeatureID",TEXT(MATCH(INDEX(RelatedFeatures[Second Sampling Feature Code],$A2339),SamplingFeatures[Feature Code],0),"0000"),
", SpatialOffsetID:  ",IF(INDEX(RelatedFeatures[Offset Number],$A2339)="","",CONCATENATE("*SpatialOffsetID",TEXT(INDEX(RelatedFeatures[Offset Number],$A2339),"0000"))),"}")))</f>
        <v>#REF!</v>
      </c>
      <c r="P2339" t="e">
        <f>IF(INDEX(Methods[Method Type],$A2339)="","",
CONCATENATE("  - &amp;MethodID",TEXT($A2339,"0000"),
" {","MethodTypeCV:  ",CHAR(34),INDEX(Methods[Method Type],$A2339),CHAR(34),
", MethodCode:  ",CHAR(34),INDEX(Methods[Method Code],$A2339),CHAR(34),
", MethodName:  ",CHAR(34),INDEX(Methods[Method Name],$A2339),CHAR(34),
", MethodDescription:  ",CHAR(34),INDEX(Methods[Method Description],$A2339),CHAR(34),
", MethodLink:  ",CHAR(34),INDEX(Methods[Method Link],$A2339),CHAR(34),
", OrganizationID: *OrganizationID",TEXT(MATCH(INDEX(Methods[Organization Name],$A2339),Organizations[Organization Name],0),"0000"),"}"))</f>
        <v>#REF!</v>
      </c>
      <c r="Q2339" t="e">
        <f>IF(INDEX(Variables[Variable Type],$A2339)="","",
CONCATENATE("  - &amp;VariableID",TEXT($A2339,"0000"),
" {","VariableTypeCV:  ",CHAR(34),INDEX(Variables[Variable Type],$A2339),CHAR(34),
", VariableCode:  ",CHAR(34),INDEX(Variables[Variable Code],$A2339),CHAR(34),
", VariableNameCV:  ",CHAR(34),INDEX(Variables[Variable Name],$A2339),CHAR(34),
", VariableDefinition:  ",CHAR(34),INDEX(Variables[Variable Definition],$A2339),CHAR(34),
", SpecciationCV:  ",CHAR(34),INDEX(Variables[Speciation],$A2339),CHAR(34),
", NoDataValue:  ",CHAR(34),INDEX(Variables[No Data Value],$A2339),CHAR(34),"}"))</f>
        <v>#REF!</v>
      </c>
    </row>
    <row r="2340" spans="1:17" x14ac:dyDescent="0.25">
      <c r="A2340">
        <v>2337</v>
      </c>
      <c r="D2340" t="e">
        <f>IF(INDEX(People[First Name],$A2340)="","",
CONCATENATE("  - &amp;PersonID",TEXT($A2340,"0000"),
" {","PersonFirstName:  ",CHAR(34),INDEX(People[First Name],$A2340),CHAR(34),
", PersonMiddleName:  ",CHAR(34),INDEX(People[Middle Name],$A2340),CHAR(34),
", PersonLastName:  ",CHAR(34),INDEX(People[Last Name],$A2340),CHAR(34),"}"))</f>
        <v>#REF!</v>
      </c>
      <c r="E2340" t="e">
        <f>IF(INDEX(Organizations[Organization Type '[CV']],$A2340)="","",
CONCATENATE("  - &amp;OrganizationID",TEXT($A2340,"0000"),
" {","OrganizationTypeCV:  ",CHAR(34),INDEX(Organizations[Organization Type '[CV']],$A2340),CHAR(34),
", OrganizationCode:  ",CHAR(34),INDEX(Organizations[Organization Code],$A2340),CHAR(34),
", OrganizationName:  ",CHAR(34),INDEX(Organizations[Organization Name],$A2340),CHAR(34),
", OrganizationDescription:  ",CHAR(34),INDEX(Organizations[Organization Description],$A2340),CHAR(34),
", OrganizationLink:  ",CHAR(34),INDEX(Organizations[Organization Link],$A2340),CHAR(34),"}"))</f>
        <v>#REF!</v>
      </c>
      <c r="F2340" t="e">
        <f>IF(INDEX(People[First Name],$A2340)="","",
CONCATENATE("  - &amp;AffiliationID",TEXT($A2340,"0000"),
" {PersonID: *PersonID",TEXT($A2340,"0000"),
", OrganizationID: *OrganizationID",TEXT(MATCH(INDEX(People[Organization Name],$A2340),Organizations[Organization Name],0),"0000"),
", IsPrimaryOrganizationContact: , AffiliationStartDate: , AffiliationEndDate: , PrimaryPhone: ",
", PrimaryEmail: ",CHAR(34),INDEX(People[Primary Email],$A2340),CHAR(34),
", PrimaryAddress: ",CHAR(34),INDEX(People[Primary Address],$A2340),CHAR(34),
", PersonLink: }"))</f>
        <v>#REF!</v>
      </c>
      <c r="H2340" t="e">
        <f>IF(COUNTA(CitationInformation)=0,"",IF(INDEX(AuthorList[Author Name],$A2340)="","",
CONCATENATE("  - &amp;AuthorListID",TEXT($A2340,"0000"),
"  {CitationID: *CitationID0001",
", PersonID: *PersonID",TEXT(MATCH(INDEX(AuthorList[Author Name],$A2340),People[Full Name],0),"0000"),
", AuthorOrder: ",INDEX(AuthorList[Author Number],$A2340),"}")))</f>
        <v>#REF!</v>
      </c>
      <c r="K2340" t="e">
        <f>IF(INDEX(SamplingFeatures[Feature Code],$A2340)="","",
CONCATENATE("  - &amp;SamplingFeatureID",TEXT($A2340,"0000"),
" {","SamplingFeatureUUID:  ",CHAR(34),INDEX(SamplingFeatures[Sampling Feature UUID],$A2340),CHAR(34),
", SamplingFeatureTypeCV:  ",CHAR(34),INDEX(SamplingFeatures[Sampling Feature Type],$A2340),CHAR(34),
", SamplingFeatureCode:  ",CHAR(34),INDEX(SamplingFeatures[Feature Code],$A2340),CHAR(34),
", SamplingFeatureName:  ",CHAR(34),INDEX(SamplingFeatures[Feature Name],$A2340),CHAR(34),
", SamplingFeatureDescription:  ",CHAR(34),INDEX(SamplingFeatures[Feature Description],$A2340),CHAR(34),
", SamplingFeatureGeotypeCV:  ",CHAR(34),INDEX(SamplingFeatures[Feature Geo Type],$A2340),CHAR(34),
", FeatureGeometry:  ",CHAR(34),INDEX(SamplingFeatures[Feature Geometry],$A2340),CHAR(34),
", Elevation_m:  ",CHAR(34),INDEX(SamplingFeatures[Elevation_m],$A2340),CHAR(34),
", ElevationDatumCV:  ",CHAR(34),ElevationDatum,CHAR(34),"}"))</f>
        <v>#REF!</v>
      </c>
      <c r="L2340" t="e">
        <f>IF(INDEX(SamplingFeatures[Sampling Feature Type],$A2340)&lt;&gt;"Site","",
CONCATENATE("  - &amp;SiteID",TEXT(SUMPRODUCT(--($L$3:$L2339&lt;&gt;"")),"0000"),
" {","SamplingFeatureID:  *SamplingFeatureID",TEXT($A2340,"0000"),
", SiteTypeCV:  ",CHAR(34),INDEX(Sites[Site Type],$A2340),CHAR(34),
", Latitude:  ",INDEX(Sites[Latitude],$A2340),
", Longitude:  ",INDEX(Sites[Longitude],$A2340),
", SRSName:  ",CHAR(34),LatLonDatum,CHAR(34),"}"))</f>
        <v>#REF!</v>
      </c>
      <c r="M2340" t="e">
        <f>IF(INDEX(SamplingFeatures[Sampling Feature Type],$A2340)&lt;&gt;"Specimen","",
CONCATENATE("  - &amp;SpecimenID",TEXT(SUMPRODUCT(--($M$3:$M2339&lt;&gt;"")),"0000"),
" {","SamplingFeatureID:  *SamplingFeatureID",TEXT($A2340,"0000"),
", SpecimenTypeCV:  ",CHAR(34),INDEX(Specimens[Specimen Type],$A2340),CHAR(34),
", SpecimenMediumCV:  ",INDEX(Specimens[Specimen Medium],$A2340),
", IsFieldSpecimen:  ",CHAR(34),INDEX(Specimens[Is Field Specimen?],$A2340),CHAR(34),"}"))</f>
        <v>#REF!</v>
      </c>
      <c r="N2340" t="e">
        <f>IF(COUNTA(SpatialOffsets[])=0,"", IF(INDEX(SpatialOffsets[Spatial Offset Type],$A2340)="","",
CONCATENATE("  - &amp;SpatialOffsetID",TEXT($A2340,"0000"),
" {","SpatialOffsetTypeCV:  ",CHAR(34),INDEX(SpatialOffsets[Spatial Offset Type],$A2340),CHAR(34),
", Offset1Value:  ",INDEX(SpatialOffsets[Offset 1 Value],$A2340),
", Offset1UnitID:  ",CHAR(34),INDEX(SpatialOffsets[Offset 1 Unit],$A2340),CHAR(34),
", Offset2Value:  ",INDEX(SpatialOffsets[Offset 2 Value],$A2340),
", Offset2UnitID:  ",CHAR(34),INDEX(SpatialOffsets[Offset 2 Unit],$A2340),CHAR(34),
", Offset3Value:  ",INDEX(SpatialOffsets[Offset 3 Value],$A2340),
", Offset3UnitID:  ",CHAR(34),INDEX(SpatialOffsets[Offset 3 Unit],$A2340),CHAR(34),,"}")))</f>
        <v>#REF!</v>
      </c>
      <c r="O2340" t="e">
        <f>IF(COUNTA(RelatedFeatures[])=0,"", IF(INDEX(RelatedFeatures[First Sampling Feature Code],$A2340)="","",
CONCATENATE("  - &amp;RelationID",TEXT($A2340,"0000"),
" {","SamplingFeatureID:  *SamplingFeatureID",TEXT(MATCH(INDEX(RelatedFeatures[First Sampling Feature Code],$A2340),SamplingFeatures[Feature Code],0),"0000"),
", RelationshipTypeCV:  ",CHAR(34),INDEX(RelatedFeatures[Relationship Type],$A2340),CHAR(34),
", RelatedFeatureID: *SamplingFeatureID",TEXT(MATCH(INDEX(RelatedFeatures[Second Sampling Feature Code],$A2340),SamplingFeatures[Feature Code],0),"0000"),
", SpatialOffsetID:  ",IF(INDEX(RelatedFeatures[Offset Number],$A2340)="","",CONCATENATE("*SpatialOffsetID",TEXT(INDEX(RelatedFeatures[Offset Number],$A2340),"0000"))),"}")))</f>
        <v>#REF!</v>
      </c>
      <c r="P2340" t="e">
        <f>IF(INDEX(Methods[Method Type],$A2340)="","",
CONCATENATE("  - &amp;MethodID",TEXT($A2340,"0000"),
" {","MethodTypeCV:  ",CHAR(34),INDEX(Methods[Method Type],$A2340),CHAR(34),
", MethodCode:  ",CHAR(34),INDEX(Methods[Method Code],$A2340),CHAR(34),
", MethodName:  ",CHAR(34),INDEX(Methods[Method Name],$A2340),CHAR(34),
", MethodDescription:  ",CHAR(34),INDEX(Methods[Method Description],$A2340),CHAR(34),
", MethodLink:  ",CHAR(34),INDEX(Methods[Method Link],$A2340),CHAR(34),
", OrganizationID: *OrganizationID",TEXT(MATCH(INDEX(Methods[Organization Name],$A2340),Organizations[Organization Name],0),"0000"),"}"))</f>
        <v>#REF!</v>
      </c>
      <c r="Q2340" t="e">
        <f>IF(INDEX(Variables[Variable Type],$A2340)="","",
CONCATENATE("  - &amp;VariableID",TEXT($A2340,"0000"),
" {","VariableTypeCV:  ",CHAR(34),INDEX(Variables[Variable Type],$A2340),CHAR(34),
", VariableCode:  ",CHAR(34),INDEX(Variables[Variable Code],$A2340),CHAR(34),
", VariableNameCV:  ",CHAR(34),INDEX(Variables[Variable Name],$A2340),CHAR(34),
", VariableDefinition:  ",CHAR(34),INDEX(Variables[Variable Definition],$A2340),CHAR(34),
", SpecciationCV:  ",CHAR(34),INDEX(Variables[Speciation],$A2340),CHAR(34),
", NoDataValue:  ",CHAR(34),INDEX(Variables[No Data Value],$A2340),CHAR(34),"}"))</f>
        <v>#REF!</v>
      </c>
    </row>
    <row r="2341" spans="1:17" x14ac:dyDescent="0.25">
      <c r="A2341">
        <v>2338</v>
      </c>
      <c r="D2341" t="e">
        <f>IF(INDEX(People[First Name],$A2341)="","",
CONCATENATE("  - &amp;PersonID",TEXT($A2341,"0000"),
" {","PersonFirstName:  ",CHAR(34),INDEX(People[First Name],$A2341),CHAR(34),
", PersonMiddleName:  ",CHAR(34),INDEX(People[Middle Name],$A2341),CHAR(34),
", PersonLastName:  ",CHAR(34),INDEX(People[Last Name],$A2341),CHAR(34),"}"))</f>
        <v>#REF!</v>
      </c>
      <c r="E2341" t="e">
        <f>IF(INDEX(Organizations[Organization Type '[CV']],$A2341)="","",
CONCATENATE("  - &amp;OrganizationID",TEXT($A2341,"0000"),
" {","OrganizationTypeCV:  ",CHAR(34),INDEX(Organizations[Organization Type '[CV']],$A2341),CHAR(34),
", OrganizationCode:  ",CHAR(34),INDEX(Organizations[Organization Code],$A2341),CHAR(34),
", OrganizationName:  ",CHAR(34),INDEX(Organizations[Organization Name],$A2341),CHAR(34),
", OrganizationDescription:  ",CHAR(34),INDEX(Organizations[Organization Description],$A2341),CHAR(34),
", OrganizationLink:  ",CHAR(34),INDEX(Organizations[Organization Link],$A2341),CHAR(34),"}"))</f>
        <v>#REF!</v>
      </c>
      <c r="F2341" t="e">
        <f>IF(INDEX(People[First Name],$A2341)="","",
CONCATENATE("  - &amp;AffiliationID",TEXT($A2341,"0000"),
" {PersonID: *PersonID",TEXT($A2341,"0000"),
", OrganizationID: *OrganizationID",TEXT(MATCH(INDEX(People[Organization Name],$A2341),Organizations[Organization Name],0),"0000"),
", IsPrimaryOrganizationContact: , AffiliationStartDate: , AffiliationEndDate: , PrimaryPhone: ",
", PrimaryEmail: ",CHAR(34),INDEX(People[Primary Email],$A2341),CHAR(34),
", PrimaryAddress: ",CHAR(34),INDEX(People[Primary Address],$A2341),CHAR(34),
", PersonLink: }"))</f>
        <v>#REF!</v>
      </c>
      <c r="H2341" t="e">
        <f>IF(COUNTA(CitationInformation)=0,"",IF(INDEX(AuthorList[Author Name],$A2341)="","",
CONCATENATE("  - &amp;AuthorListID",TEXT($A2341,"0000"),
"  {CitationID: *CitationID0001",
", PersonID: *PersonID",TEXT(MATCH(INDEX(AuthorList[Author Name],$A2341),People[Full Name],0),"0000"),
", AuthorOrder: ",INDEX(AuthorList[Author Number],$A2341),"}")))</f>
        <v>#REF!</v>
      </c>
      <c r="K2341" t="e">
        <f>IF(INDEX(SamplingFeatures[Feature Code],$A2341)="","",
CONCATENATE("  - &amp;SamplingFeatureID",TEXT($A2341,"0000"),
" {","SamplingFeatureUUID:  ",CHAR(34),INDEX(SamplingFeatures[Sampling Feature UUID],$A2341),CHAR(34),
", SamplingFeatureTypeCV:  ",CHAR(34),INDEX(SamplingFeatures[Sampling Feature Type],$A2341),CHAR(34),
", SamplingFeatureCode:  ",CHAR(34),INDEX(SamplingFeatures[Feature Code],$A2341),CHAR(34),
", SamplingFeatureName:  ",CHAR(34),INDEX(SamplingFeatures[Feature Name],$A2341),CHAR(34),
", SamplingFeatureDescription:  ",CHAR(34),INDEX(SamplingFeatures[Feature Description],$A2341),CHAR(34),
", SamplingFeatureGeotypeCV:  ",CHAR(34),INDEX(SamplingFeatures[Feature Geo Type],$A2341),CHAR(34),
", FeatureGeometry:  ",CHAR(34),INDEX(SamplingFeatures[Feature Geometry],$A2341),CHAR(34),
", Elevation_m:  ",CHAR(34),INDEX(SamplingFeatures[Elevation_m],$A2341),CHAR(34),
", ElevationDatumCV:  ",CHAR(34),ElevationDatum,CHAR(34),"}"))</f>
        <v>#REF!</v>
      </c>
      <c r="L2341" t="e">
        <f>IF(INDEX(SamplingFeatures[Sampling Feature Type],$A2341)&lt;&gt;"Site","",
CONCATENATE("  - &amp;SiteID",TEXT(SUMPRODUCT(--($L$3:$L2340&lt;&gt;"")),"0000"),
" {","SamplingFeatureID:  *SamplingFeatureID",TEXT($A2341,"0000"),
", SiteTypeCV:  ",CHAR(34),INDEX(Sites[Site Type],$A2341),CHAR(34),
", Latitude:  ",INDEX(Sites[Latitude],$A2341),
", Longitude:  ",INDEX(Sites[Longitude],$A2341),
", SRSName:  ",CHAR(34),LatLonDatum,CHAR(34),"}"))</f>
        <v>#REF!</v>
      </c>
      <c r="M2341" t="e">
        <f>IF(INDEX(SamplingFeatures[Sampling Feature Type],$A2341)&lt;&gt;"Specimen","",
CONCATENATE("  - &amp;SpecimenID",TEXT(SUMPRODUCT(--($M$3:$M2340&lt;&gt;"")),"0000"),
" {","SamplingFeatureID:  *SamplingFeatureID",TEXT($A2341,"0000"),
", SpecimenTypeCV:  ",CHAR(34),INDEX(Specimens[Specimen Type],$A2341),CHAR(34),
", SpecimenMediumCV:  ",INDEX(Specimens[Specimen Medium],$A2341),
", IsFieldSpecimen:  ",CHAR(34),INDEX(Specimens[Is Field Specimen?],$A2341),CHAR(34),"}"))</f>
        <v>#REF!</v>
      </c>
      <c r="N2341" t="e">
        <f>IF(COUNTA(SpatialOffsets[])=0,"", IF(INDEX(SpatialOffsets[Spatial Offset Type],$A2341)="","",
CONCATENATE("  - &amp;SpatialOffsetID",TEXT($A2341,"0000"),
" {","SpatialOffsetTypeCV:  ",CHAR(34),INDEX(SpatialOffsets[Spatial Offset Type],$A2341),CHAR(34),
", Offset1Value:  ",INDEX(SpatialOffsets[Offset 1 Value],$A2341),
", Offset1UnitID:  ",CHAR(34),INDEX(SpatialOffsets[Offset 1 Unit],$A2341),CHAR(34),
", Offset2Value:  ",INDEX(SpatialOffsets[Offset 2 Value],$A2341),
", Offset2UnitID:  ",CHAR(34),INDEX(SpatialOffsets[Offset 2 Unit],$A2341),CHAR(34),
", Offset3Value:  ",INDEX(SpatialOffsets[Offset 3 Value],$A2341),
", Offset3UnitID:  ",CHAR(34),INDEX(SpatialOffsets[Offset 3 Unit],$A2341),CHAR(34),,"}")))</f>
        <v>#REF!</v>
      </c>
      <c r="O2341" t="e">
        <f>IF(COUNTA(RelatedFeatures[])=0,"", IF(INDEX(RelatedFeatures[First Sampling Feature Code],$A2341)="","",
CONCATENATE("  - &amp;RelationID",TEXT($A2341,"0000"),
" {","SamplingFeatureID:  *SamplingFeatureID",TEXT(MATCH(INDEX(RelatedFeatures[First Sampling Feature Code],$A2341),SamplingFeatures[Feature Code],0),"0000"),
", RelationshipTypeCV:  ",CHAR(34),INDEX(RelatedFeatures[Relationship Type],$A2341),CHAR(34),
", RelatedFeatureID: *SamplingFeatureID",TEXT(MATCH(INDEX(RelatedFeatures[Second Sampling Feature Code],$A2341),SamplingFeatures[Feature Code],0),"0000"),
", SpatialOffsetID:  ",IF(INDEX(RelatedFeatures[Offset Number],$A2341)="","",CONCATENATE("*SpatialOffsetID",TEXT(INDEX(RelatedFeatures[Offset Number],$A2341),"0000"))),"}")))</f>
        <v>#REF!</v>
      </c>
      <c r="P2341" t="e">
        <f>IF(INDEX(Methods[Method Type],$A2341)="","",
CONCATENATE("  - &amp;MethodID",TEXT($A2341,"0000"),
" {","MethodTypeCV:  ",CHAR(34),INDEX(Methods[Method Type],$A2341),CHAR(34),
", MethodCode:  ",CHAR(34),INDEX(Methods[Method Code],$A2341),CHAR(34),
", MethodName:  ",CHAR(34),INDEX(Methods[Method Name],$A2341),CHAR(34),
", MethodDescription:  ",CHAR(34),INDEX(Methods[Method Description],$A2341),CHAR(34),
", MethodLink:  ",CHAR(34),INDEX(Methods[Method Link],$A2341),CHAR(34),
", OrganizationID: *OrganizationID",TEXT(MATCH(INDEX(Methods[Organization Name],$A2341),Organizations[Organization Name],0),"0000"),"}"))</f>
        <v>#REF!</v>
      </c>
      <c r="Q2341" t="e">
        <f>IF(INDEX(Variables[Variable Type],$A2341)="","",
CONCATENATE("  - &amp;VariableID",TEXT($A2341,"0000"),
" {","VariableTypeCV:  ",CHAR(34),INDEX(Variables[Variable Type],$A2341),CHAR(34),
", VariableCode:  ",CHAR(34),INDEX(Variables[Variable Code],$A2341),CHAR(34),
", VariableNameCV:  ",CHAR(34),INDEX(Variables[Variable Name],$A2341),CHAR(34),
", VariableDefinition:  ",CHAR(34),INDEX(Variables[Variable Definition],$A2341),CHAR(34),
", SpecciationCV:  ",CHAR(34),INDEX(Variables[Speciation],$A2341),CHAR(34),
", NoDataValue:  ",CHAR(34),INDEX(Variables[No Data Value],$A2341),CHAR(34),"}"))</f>
        <v>#REF!</v>
      </c>
    </row>
    <row r="2342" spans="1:17" x14ac:dyDescent="0.25">
      <c r="A2342">
        <v>2339</v>
      </c>
      <c r="D2342" t="e">
        <f>IF(INDEX(People[First Name],$A2342)="","",
CONCATENATE("  - &amp;PersonID",TEXT($A2342,"0000"),
" {","PersonFirstName:  ",CHAR(34),INDEX(People[First Name],$A2342),CHAR(34),
", PersonMiddleName:  ",CHAR(34),INDEX(People[Middle Name],$A2342),CHAR(34),
", PersonLastName:  ",CHAR(34),INDEX(People[Last Name],$A2342),CHAR(34),"}"))</f>
        <v>#REF!</v>
      </c>
      <c r="E2342" t="e">
        <f>IF(INDEX(Organizations[Organization Type '[CV']],$A2342)="","",
CONCATENATE("  - &amp;OrganizationID",TEXT($A2342,"0000"),
" {","OrganizationTypeCV:  ",CHAR(34),INDEX(Organizations[Organization Type '[CV']],$A2342),CHAR(34),
", OrganizationCode:  ",CHAR(34),INDEX(Organizations[Organization Code],$A2342),CHAR(34),
", OrganizationName:  ",CHAR(34),INDEX(Organizations[Organization Name],$A2342),CHAR(34),
", OrganizationDescription:  ",CHAR(34),INDEX(Organizations[Organization Description],$A2342),CHAR(34),
", OrganizationLink:  ",CHAR(34),INDEX(Organizations[Organization Link],$A2342),CHAR(34),"}"))</f>
        <v>#REF!</v>
      </c>
      <c r="F2342" t="e">
        <f>IF(INDEX(People[First Name],$A2342)="","",
CONCATENATE("  - &amp;AffiliationID",TEXT($A2342,"0000"),
" {PersonID: *PersonID",TEXT($A2342,"0000"),
", OrganizationID: *OrganizationID",TEXT(MATCH(INDEX(People[Organization Name],$A2342),Organizations[Organization Name],0),"0000"),
", IsPrimaryOrganizationContact: , AffiliationStartDate: , AffiliationEndDate: , PrimaryPhone: ",
", PrimaryEmail: ",CHAR(34),INDEX(People[Primary Email],$A2342),CHAR(34),
", PrimaryAddress: ",CHAR(34),INDEX(People[Primary Address],$A2342),CHAR(34),
", PersonLink: }"))</f>
        <v>#REF!</v>
      </c>
      <c r="H2342" t="e">
        <f>IF(COUNTA(CitationInformation)=0,"",IF(INDEX(AuthorList[Author Name],$A2342)="","",
CONCATENATE("  - &amp;AuthorListID",TEXT($A2342,"0000"),
"  {CitationID: *CitationID0001",
", PersonID: *PersonID",TEXT(MATCH(INDEX(AuthorList[Author Name],$A2342),People[Full Name],0),"0000"),
", AuthorOrder: ",INDEX(AuthorList[Author Number],$A2342),"}")))</f>
        <v>#REF!</v>
      </c>
      <c r="K2342" t="e">
        <f>IF(INDEX(SamplingFeatures[Feature Code],$A2342)="","",
CONCATENATE("  - &amp;SamplingFeatureID",TEXT($A2342,"0000"),
" {","SamplingFeatureUUID:  ",CHAR(34),INDEX(SamplingFeatures[Sampling Feature UUID],$A2342),CHAR(34),
", SamplingFeatureTypeCV:  ",CHAR(34),INDEX(SamplingFeatures[Sampling Feature Type],$A2342),CHAR(34),
", SamplingFeatureCode:  ",CHAR(34),INDEX(SamplingFeatures[Feature Code],$A2342),CHAR(34),
", SamplingFeatureName:  ",CHAR(34),INDEX(SamplingFeatures[Feature Name],$A2342),CHAR(34),
", SamplingFeatureDescription:  ",CHAR(34),INDEX(SamplingFeatures[Feature Description],$A2342),CHAR(34),
", SamplingFeatureGeotypeCV:  ",CHAR(34),INDEX(SamplingFeatures[Feature Geo Type],$A2342),CHAR(34),
", FeatureGeometry:  ",CHAR(34),INDEX(SamplingFeatures[Feature Geometry],$A2342),CHAR(34),
", Elevation_m:  ",CHAR(34),INDEX(SamplingFeatures[Elevation_m],$A2342),CHAR(34),
", ElevationDatumCV:  ",CHAR(34),ElevationDatum,CHAR(34),"}"))</f>
        <v>#REF!</v>
      </c>
      <c r="L2342" t="e">
        <f>IF(INDEX(SamplingFeatures[Sampling Feature Type],$A2342)&lt;&gt;"Site","",
CONCATENATE("  - &amp;SiteID",TEXT(SUMPRODUCT(--($L$3:$L2341&lt;&gt;"")),"0000"),
" {","SamplingFeatureID:  *SamplingFeatureID",TEXT($A2342,"0000"),
", SiteTypeCV:  ",CHAR(34),INDEX(Sites[Site Type],$A2342),CHAR(34),
", Latitude:  ",INDEX(Sites[Latitude],$A2342),
", Longitude:  ",INDEX(Sites[Longitude],$A2342),
", SRSName:  ",CHAR(34),LatLonDatum,CHAR(34),"}"))</f>
        <v>#REF!</v>
      </c>
      <c r="M2342" t="e">
        <f>IF(INDEX(SamplingFeatures[Sampling Feature Type],$A2342)&lt;&gt;"Specimen","",
CONCATENATE("  - &amp;SpecimenID",TEXT(SUMPRODUCT(--($M$3:$M2341&lt;&gt;"")),"0000"),
" {","SamplingFeatureID:  *SamplingFeatureID",TEXT($A2342,"0000"),
", SpecimenTypeCV:  ",CHAR(34),INDEX(Specimens[Specimen Type],$A2342),CHAR(34),
", SpecimenMediumCV:  ",INDEX(Specimens[Specimen Medium],$A2342),
", IsFieldSpecimen:  ",CHAR(34),INDEX(Specimens[Is Field Specimen?],$A2342),CHAR(34),"}"))</f>
        <v>#REF!</v>
      </c>
      <c r="N2342" t="e">
        <f>IF(COUNTA(SpatialOffsets[])=0,"", IF(INDEX(SpatialOffsets[Spatial Offset Type],$A2342)="","",
CONCATENATE("  - &amp;SpatialOffsetID",TEXT($A2342,"0000"),
" {","SpatialOffsetTypeCV:  ",CHAR(34),INDEX(SpatialOffsets[Spatial Offset Type],$A2342),CHAR(34),
", Offset1Value:  ",INDEX(SpatialOffsets[Offset 1 Value],$A2342),
", Offset1UnitID:  ",CHAR(34),INDEX(SpatialOffsets[Offset 1 Unit],$A2342),CHAR(34),
", Offset2Value:  ",INDEX(SpatialOffsets[Offset 2 Value],$A2342),
", Offset2UnitID:  ",CHAR(34),INDEX(SpatialOffsets[Offset 2 Unit],$A2342),CHAR(34),
", Offset3Value:  ",INDEX(SpatialOffsets[Offset 3 Value],$A2342),
", Offset3UnitID:  ",CHAR(34),INDEX(SpatialOffsets[Offset 3 Unit],$A2342),CHAR(34),,"}")))</f>
        <v>#REF!</v>
      </c>
      <c r="O2342" t="e">
        <f>IF(COUNTA(RelatedFeatures[])=0,"", IF(INDEX(RelatedFeatures[First Sampling Feature Code],$A2342)="","",
CONCATENATE("  - &amp;RelationID",TEXT($A2342,"0000"),
" {","SamplingFeatureID:  *SamplingFeatureID",TEXT(MATCH(INDEX(RelatedFeatures[First Sampling Feature Code],$A2342),SamplingFeatures[Feature Code],0),"0000"),
", RelationshipTypeCV:  ",CHAR(34),INDEX(RelatedFeatures[Relationship Type],$A2342),CHAR(34),
", RelatedFeatureID: *SamplingFeatureID",TEXT(MATCH(INDEX(RelatedFeatures[Second Sampling Feature Code],$A2342),SamplingFeatures[Feature Code],0),"0000"),
", SpatialOffsetID:  ",IF(INDEX(RelatedFeatures[Offset Number],$A2342)="","",CONCATENATE("*SpatialOffsetID",TEXT(INDEX(RelatedFeatures[Offset Number],$A2342),"0000"))),"}")))</f>
        <v>#REF!</v>
      </c>
      <c r="P2342" t="e">
        <f>IF(INDEX(Methods[Method Type],$A2342)="","",
CONCATENATE("  - &amp;MethodID",TEXT($A2342,"0000"),
" {","MethodTypeCV:  ",CHAR(34),INDEX(Methods[Method Type],$A2342),CHAR(34),
", MethodCode:  ",CHAR(34),INDEX(Methods[Method Code],$A2342),CHAR(34),
", MethodName:  ",CHAR(34),INDEX(Methods[Method Name],$A2342),CHAR(34),
", MethodDescription:  ",CHAR(34),INDEX(Methods[Method Description],$A2342),CHAR(34),
", MethodLink:  ",CHAR(34),INDEX(Methods[Method Link],$A2342),CHAR(34),
", OrganizationID: *OrganizationID",TEXT(MATCH(INDEX(Methods[Organization Name],$A2342),Organizations[Organization Name],0),"0000"),"}"))</f>
        <v>#REF!</v>
      </c>
      <c r="Q2342" t="e">
        <f>IF(INDEX(Variables[Variable Type],$A2342)="","",
CONCATENATE("  - &amp;VariableID",TEXT($A2342,"0000"),
" {","VariableTypeCV:  ",CHAR(34),INDEX(Variables[Variable Type],$A2342),CHAR(34),
", VariableCode:  ",CHAR(34),INDEX(Variables[Variable Code],$A2342),CHAR(34),
", VariableNameCV:  ",CHAR(34),INDEX(Variables[Variable Name],$A2342),CHAR(34),
", VariableDefinition:  ",CHAR(34),INDEX(Variables[Variable Definition],$A2342),CHAR(34),
", SpecciationCV:  ",CHAR(34),INDEX(Variables[Speciation],$A2342),CHAR(34),
", NoDataValue:  ",CHAR(34),INDEX(Variables[No Data Value],$A2342),CHAR(34),"}"))</f>
        <v>#REF!</v>
      </c>
    </row>
    <row r="2343" spans="1:17" x14ac:dyDescent="0.25">
      <c r="A2343">
        <v>2340</v>
      </c>
      <c r="D2343" t="e">
        <f>IF(INDEX(People[First Name],$A2343)="","",
CONCATENATE("  - &amp;PersonID",TEXT($A2343,"0000"),
" {","PersonFirstName:  ",CHAR(34),INDEX(People[First Name],$A2343),CHAR(34),
", PersonMiddleName:  ",CHAR(34),INDEX(People[Middle Name],$A2343),CHAR(34),
", PersonLastName:  ",CHAR(34),INDEX(People[Last Name],$A2343),CHAR(34),"}"))</f>
        <v>#REF!</v>
      </c>
      <c r="E2343" t="e">
        <f>IF(INDEX(Organizations[Organization Type '[CV']],$A2343)="","",
CONCATENATE("  - &amp;OrganizationID",TEXT($A2343,"0000"),
" {","OrganizationTypeCV:  ",CHAR(34),INDEX(Organizations[Organization Type '[CV']],$A2343),CHAR(34),
", OrganizationCode:  ",CHAR(34),INDEX(Organizations[Organization Code],$A2343),CHAR(34),
", OrganizationName:  ",CHAR(34),INDEX(Organizations[Organization Name],$A2343),CHAR(34),
", OrganizationDescription:  ",CHAR(34),INDEX(Organizations[Organization Description],$A2343),CHAR(34),
", OrganizationLink:  ",CHAR(34),INDEX(Organizations[Organization Link],$A2343),CHAR(34),"}"))</f>
        <v>#REF!</v>
      </c>
      <c r="F2343" t="e">
        <f>IF(INDEX(People[First Name],$A2343)="","",
CONCATENATE("  - &amp;AffiliationID",TEXT($A2343,"0000"),
" {PersonID: *PersonID",TEXT($A2343,"0000"),
", OrganizationID: *OrganizationID",TEXT(MATCH(INDEX(People[Organization Name],$A2343),Organizations[Organization Name],0),"0000"),
", IsPrimaryOrganizationContact: , AffiliationStartDate: , AffiliationEndDate: , PrimaryPhone: ",
", PrimaryEmail: ",CHAR(34),INDEX(People[Primary Email],$A2343),CHAR(34),
", PrimaryAddress: ",CHAR(34),INDEX(People[Primary Address],$A2343),CHAR(34),
", PersonLink: }"))</f>
        <v>#REF!</v>
      </c>
      <c r="H2343" t="e">
        <f>IF(COUNTA(CitationInformation)=0,"",IF(INDEX(AuthorList[Author Name],$A2343)="","",
CONCATENATE("  - &amp;AuthorListID",TEXT($A2343,"0000"),
"  {CitationID: *CitationID0001",
", PersonID: *PersonID",TEXT(MATCH(INDEX(AuthorList[Author Name],$A2343),People[Full Name],0),"0000"),
", AuthorOrder: ",INDEX(AuthorList[Author Number],$A2343),"}")))</f>
        <v>#REF!</v>
      </c>
      <c r="K2343" t="e">
        <f>IF(INDEX(SamplingFeatures[Feature Code],$A2343)="","",
CONCATENATE("  - &amp;SamplingFeatureID",TEXT($A2343,"0000"),
" {","SamplingFeatureUUID:  ",CHAR(34),INDEX(SamplingFeatures[Sampling Feature UUID],$A2343),CHAR(34),
", SamplingFeatureTypeCV:  ",CHAR(34),INDEX(SamplingFeatures[Sampling Feature Type],$A2343),CHAR(34),
", SamplingFeatureCode:  ",CHAR(34),INDEX(SamplingFeatures[Feature Code],$A2343),CHAR(34),
", SamplingFeatureName:  ",CHAR(34),INDEX(SamplingFeatures[Feature Name],$A2343),CHAR(34),
", SamplingFeatureDescription:  ",CHAR(34),INDEX(SamplingFeatures[Feature Description],$A2343),CHAR(34),
", SamplingFeatureGeotypeCV:  ",CHAR(34),INDEX(SamplingFeatures[Feature Geo Type],$A2343),CHAR(34),
", FeatureGeometry:  ",CHAR(34),INDEX(SamplingFeatures[Feature Geometry],$A2343),CHAR(34),
", Elevation_m:  ",CHAR(34),INDEX(SamplingFeatures[Elevation_m],$A2343),CHAR(34),
", ElevationDatumCV:  ",CHAR(34),ElevationDatum,CHAR(34),"}"))</f>
        <v>#REF!</v>
      </c>
      <c r="L2343" t="e">
        <f>IF(INDEX(SamplingFeatures[Sampling Feature Type],$A2343)&lt;&gt;"Site","",
CONCATENATE("  - &amp;SiteID",TEXT(SUMPRODUCT(--($L$3:$L2342&lt;&gt;"")),"0000"),
" {","SamplingFeatureID:  *SamplingFeatureID",TEXT($A2343,"0000"),
", SiteTypeCV:  ",CHAR(34),INDEX(Sites[Site Type],$A2343),CHAR(34),
", Latitude:  ",INDEX(Sites[Latitude],$A2343),
", Longitude:  ",INDEX(Sites[Longitude],$A2343),
", SRSName:  ",CHAR(34),LatLonDatum,CHAR(34),"}"))</f>
        <v>#REF!</v>
      </c>
      <c r="M2343" t="e">
        <f>IF(INDEX(SamplingFeatures[Sampling Feature Type],$A2343)&lt;&gt;"Specimen","",
CONCATENATE("  - &amp;SpecimenID",TEXT(SUMPRODUCT(--($M$3:$M2342&lt;&gt;"")),"0000"),
" {","SamplingFeatureID:  *SamplingFeatureID",TEXT($A2343,"0000"),
", SpecimenTypeCV:  ",CHAR(34),INDEX(Specimens[Specimen Type],$A2343),CHAR(34),
", SpecimenMediumCV:  ",INDEX(Specimens[Specimen Medium],$A2343),
", IsFieldSpecimen:  ",CHAR(34),INDEX(Specimens[Is Field Specimen?],$A2343),CHAR(34),"}"))</f>
        <v>#REF!</v>
      </c>
      <c r="N2343" t="e">
        <f>IF(COUNTA(SpatialOffsets[])=0,"", IF(INDEX(SpatialOffsets[Spatial Offset Type],$A2343)="","",
CONCATENATE("  - &amp;SpatialOffsetID",TEXT($A2343,"0000"),
" {","SpatialOffsetTypeCV:  ",CHAR(34),INDEX(SpatialOffsets[Spatial Offset Type],$A2343),CHAR(34),
", Offset1Value:  ",INDEX(SpatialOffsets[Offset 1 Value],$A2343),
", Offset1UnitID:  ",CHAR(34),INDEX(SpatialOffsets[Offset 1 Unit],$A2343),CHAR(34),
", Offset2Value:  ",INDEX(SpatialOffsets[Offset 2 Value],$A2343),
", Offset2UnitID:  ",CHAR(34),INDEX(SpatialOffsets[Offset 2 Unit],$A2343),CHAR(34),
", Offset3Value:  ",INDEX(SpatialOffsets[Offset 3 Value],$A2343),
", Offset3UnitID:  ",CHAR(34),INDEX(SpatialOffsets[Offset 3 Unit],$A2343),CHAR(34),,"}")))</f>
        <v>#REF!</v>
      </c>
      <c r="O2343" t="e">
        <f>IF(COUNTA(RelatedFeatures[])=0,"", IF(INDEX(RelatedFeatures[First Sampling Feature Code],$A2343)="","",
CONCATENATE("  - &amp;RelationID",TEXT($A2343,"0000"),
" {","SamplingFeatureID:  *SamplingFeatureID",TEXT(MATCH(INDEX(RelatedFeatures[First Sampling Feature Code],$A2343),SamplingFeatures[Feature Code],0),"0000"),
", RelationshipTypeCV:  ",CHAR(34),INDEX(RelatedFeatures[Relationship Type],$A2343),CHAR(34),
", RelatedFeatureID: *SamplingFeatureID",TEXT(MATCH(INDEX(RelatedFeatures[Second Sampling Feature Code],$A2343),SamplingFeatures[Feature Code],0),"0000"),
", SpatialOffsetID:  ",IF(INDEX(RelatedFeatures[Offset Number],$A2343)="","",CONCATENATE("*SpatialOffsetID",TEXT(INDEX(RelatedFeatures[Offset Number],$A2343),"0000"))),"}")))</f>
        <v>#REF!</v>
      </c>
      <c r="P2343" t="e">
        <f>IF(INDEX(Methods[Method Type],$A2343)="","",
CONCATENATE("  - &amp;MethodID",TEXT($A2343,"0000"),
" {","MethodTypeCV:  ",CHAR(34),INDEX(Methods[Method Type],$A2343),CHAR(34),
", MethodCode:  ",CHAR(34),INDEX(Methods[Method Code],$A2343),CHAR(34),
", MethodName:  ",CHAR(34),INDEX(Methods[Method Name],$A2343),CHAR(34),
", MethodDescription:  ",CHAR(34),INDEX(Methods[Method Description],$A2343),CHAR(34),
", MethodLink:  ",CHAR(34),INDEX(Methods[Method Link],$A2343),CHAR(34),
", OrganizationID: *OrganizationID",TEXT(MATCH(INDEX(Methods[Organization Name],$A2343),Organizations[Organization Name],0),"0000"),"}"))</f>
        <v>#REF!</v>
      </c>
      <c r="Q2343" t="e">
        <f>IF(INDEX(Variables[Variable Type],$A2343)="","",
CONCATENATE("  - &amp;VariableID",TEXT($A2343,"0000"),
" {","VariableTypeCV:  ",CHAR(34),INDEX(Variables[Variable Type],$A2343),CHAR(34),
", VariableCode:  ",CHAR(34),INDEX(Variables[Variable Code],$A2343),CHAR(34),
", VariableNameCV:  ",CHAR(34),INDEX(Variables[Variable Name],$A2343),CHAR(34),
", VariableDefinition:  ",CHAR(34),INDEX(Variables[Variable Definition],$A2343),CHAR(34),
", SpecciationCV:  ",CHAR(34),INDEX(Variables[Speciation],$A2343),CHAR(34),
", NoDataValue:  ",CHAR(34),INDEX(Variables[No Data Value],$A2343),CHAR(34),"}"))</f>
        <v>#REF!</v>
      </c>
    </row>
    <row r="2344" spans="1:17" x14ac:dyDescent="0.25">
      <c r="A2344">
        <v>2341</v>
      </c>
      <c r="D2344" t="e">
        <f>IF(INDEX(People[First Name],$A2344)="","",
CONCATENATE("  - &amp;PersonID",TEXT($A2344,"0000"),
" {","PersonFirstName:  ",CHAR(34),INDEX(People[First Name],$A2344),CHAR(34),
", PersonMiddleName:  ",CHAR(34),INDEX(People[Middle Name],$A2344),CHAR(34),
", PersonLastName:  ",CHAR(34),INDEX(People[Last Name],$A2344),CHAR(34),"}"))</f>
        <v>#REF!</v>
      </c>
      <c r="E2344" t="e">
        <f>IF(INDEX(Organizations[Organization Type '[CV']],$A2344)="","",
CONCATENATE("  - &amp;OrganizationID",TEXT($A2344,"0000"),
" {","OrganizationTypeCV:  ",CHAR(34),INDEX(Organizations[Organization Type '[CV']],$A2344),CHAR(34),
", OrganizationCode:  ",CHAR(34),INDEX(Organizations[Organization Code],$A2344),CHAR(34),
", OrganizationName:  ",CHAR(34),INDEX(Organizations[Organization Name],$A2344),CHAR(34),
", OrganizationDescription:  ",CHAR(34),INDEX(Organizations[Organization Description],$A2344),CHAR(34),
", OrganizationLink:  ",CHAR(34),INDEX(Organizations[Organization Link],$A2344),CHAR(34),"}"))</f>
        <v>#REF!</v>
      </c>
      <c r="F2344" t="e">
        <f>IF(INDEX(People[First Name],$A2344)="","",
CONCATENATE("  - &amp;AffiliationID",TEXT($A2344,"0000"),
" {PersonID: *PersonID",TEXT($A2344,"0000"),
", OrganizationID: *OrganizationID",TEXT(MATCH(INDEX(People[Organization Name],$A2344),Organizations[Organization Name],0),"0000"),
", IsPrimaryOrganizationContact: , AffiliationStartDate: , AffiliationEndDate: , PrimaryPhone: ",
", PrimaryEmail: ",CHAR(34),INDEX(People[Primary Email],$A2344),CHAR(34),
", PrimaryAddress: ",CHAR(34),INDEX(People[Primary Address],$A2344),CHAR(34),
", PersonLink: }"))</f>
        <v>#REF!</v>
      </c>
      <c r="H2344" t="e">
        <f>IF(COUNTA(CitationInformation)=0,"",IF(INDEX(AuthorList[Author Name],$A2344)="","",
CONCATENATE("  - &amp;AuthorListID",TEXT($A2344,"0000"),
"  {CitationID: *CitationID0001",
", PersonID: *PersonID",TEXT(MATCH(INDEX(AuthorList[Author Name],$A2344),People[Full Name],0),"0000"),
", AuthorOrder: ",INDEX(AuthorList[Author Number],$A2344),"}")))</f>
        <v>#REF!</v>
      </c>
      <c r="K2344" t="e">
        <f>IF(INDEX(SamplingFeatures[Feature Code],$A2344)="","",
CONCATENATE("  - &amp;SamplingFeatureID",TEXT($A2344,"0000"),
" {","SamplingFeatureUUID:  ",CHAR(34),INDEX(SamplingFeatures[Sampling Feature UUID],$A2344),CHAR(34),
", SamplingFeatureTypeCV:  ",CHAR(34),INDEX(SamplingFeatures[Sampling Feature Type],$A2344),CHAR(34),
", SamplingFeatureCode:  ",CHAR(34),INDEX(SamplingFeatures[Feature Code],$A2344),CHAR(34),
", SamplingFeatureName:  ",CHAR(34),INDEX(SamplingFeatures[Feature Name],$A2344),CHAR(34),
", SamplingFeatureDescription:  ",CHAR(34),INDEX(SamplingFeatures[Feature Description],$A2344),CHAR(34),
", SamplingFeatureGeotypeCV:  ",CHAR(34),INDEX(SamplingFeatures[Feature Geo Type],$A2344),CHAR(34),
", FeatureGeometry:  ",CHAR(34),INDEX(SamplingFeatures[Feature Geometry],$A2344),CHAR(34),
", Elevation_m:  ",CHAR(34),INDEX(SamplingFeatures[Elevation_m],$A2344),CHAR(34),
", ElevationDatumCV:  ",CHAR(34),ElevationDatum,CHAR(34),"}"))</f>
        <v>#REF!</v>
      </c>
      <c r="L2344" t="e">
        <f>IF(INDEX(SamplingFeatures[Sampling Feature Type],$A2344)&lt;&gt;"Site","",
CONCATENATE("  - &amp;SiteID",TEXT(SUMPRODUCT(--($L$3:$L2343&lt;&gt;"")),"0000"),
" {","SamplingFeatureID:  *SamplingFeatureID",TEXT($A2344,"0000"),
", SiteTypeCV:  ",CHAR(34),INDEX(Sites[Site Type],$A2344),CHAR(34),
", Latitude:  ",INDEX(Sites[Latitude],$A2344),
", Longitude:  ",INDEX(Sites[Longitude],$A2344),
", SRSName:  ",CHAR(34),LatLonDatum,CHAR(34),"}"))</f>
        <v>#REF!</v>
      </c>
      <c r="M2344" t="e">
        <f>IF(INDEX(SamplingFeatures[Sampling Feature Type],$A2344)&lt;&gt;"Specimen","",
CONCATENATE("  - &amp;SpecimenID",TEXT(SUMPRODUCT(--($M$3:$M2343&lt;&gt;"")),"0000"),
" {","SamplingFeatureID:  *SamplingFeatureID",TEXT($A2344,"0000"),
", SpecimenTypeCV:  ",CHAR(34),INDEX(Specimens[Specimen Type],$A2344),CHAR(34),
", SpecimenMediumCV:  ",INDEX(Specimens[Specimen Medium],$A2344),
", IsFieldSpecimen:  ",CHAR(34),INDEX(Specimens[Is Field Specimen?],$A2344),CHAR(34),"}"))</f>
        <v>#REF!</v>
      </c>
      <c r="N2344" t="e">
        <f>IF(COUNTA(SpatialOffsets[])=0,"", IF(INDEX(SpatialOffsets[Spatial Offset Type],$A2344)="","",
CONCATENATE("  - &amp;SpatialOffsetID",TEXT($A2344,"0000"),
" {","SpatialOffsetTypeCV:  ",CHAR(34),INDEX(SpatialOffsets[Spatial Offset Type],$A2344),CHAR(34),
", Offset1Value:  ",INDEX(SpatialOffsets[Offset 1 Value],$A2344),
", Offset1UnitID:  ",CHAR(34),INDEX(SpatialOffsets[Offset 1 Unit],$A2344),CHAR(34),
", Offset2Value:  ",INDEX(SpatialOffsets[Offset 2 Value],$A2344),
", Offset2UnitID:  ",CHAR(34),INDEX(SpatialOffsets[Offset 2 Unit],$A2344),CHAR(34),
", Offset3Value:  ",INDEX(SpatialOffsets[Offset 3 Value],$A2344),
", Offset3UnitID:  ",CHAR(34),INDEX(SpatialOffsets[Offset 3 Unit],$A2344),CHAR(34),,"}")))</f>
        <v>#REF!</v>
      </c>
      <c r="O2344" t="e">
        <f>IF(COUNTA(RelatedFeatures[])=0,"", IF(INDEX(RelatedFeatures[First Sampling Feature Code],$A2344)="","",
CONCATENATE("  - &amp;RelationID",TEXT($A2344,"0000"),
" {","SamplingFeatureID:  *SamplingFeatureID",TEXT(MATCH(INDEX(RelatedFeatures[First Sampling Feature Code],$A2344),SamplingFeatures[Feature Code],0),"0000"),
", RelationshipTypeCV:  ",CHAR(34),INDEX(RelatedFeatures[Relationship Type],$A2344),CHAR(34),
", RelatedFeatureID: *SamplingFeatureID",TEXT(MATCH(INDEX(RelatedFeatures[Second Sampling Feature Code],$A2344),SamplingFeatures[Feature Code],0),"0000"),
", SpatialOffsetID:  ",IF(INDEX(RelatedFeatures[Offset Number],$A2344)="","",CONCATENATE("*SpatialOffsetID",TEXT(INDEX(RelatedFeatures[Offset Number],$A2344),"0000"))),"}")))</f>
        <v>#REF!</v>
      </c>
      <c r="P2344" t="e">
        <f>IF(INDEX(Methods[Method Type],$A2344)="","",
CONCATENATE("  - &amp;MethodID",TEXT($A2344,"0000"),
" {","MethodTypeCV:  ",CHAR(34),INDEX(Methods[Method Type],$A2344),CHAR(34),
", MethodCode:  ",CHAR(34),INDEX(Methods[Method Code],$A2344),CHAR(34),
", MethodName:  ",CHAR(34),INDEX(Methods[Method Name],$A2344),CHAR(34),
", MethodDescription:  ",CHAR(34),INDEX(Methods[Method Description],$A2344),CHAR(34),
", MethodLink:  ",CHAR(34),INDEX(Methods[Method Link],$A2344),CHAR(34),
", OrganizationID: *OrganizationID",TEXT(MATCH(INDEX(Methods[Organization Name],$A2344),Organizations[Organization Name],0),"0000"),"}"))</f>
        <v>#REF!</v>
      </c>
      <c r="Q2344" t="e">
        <f>IF(INDEX(Variables[Variable Type],$A2344)="","",
CONCATENATE("  - &amp;VariableID",TEXT($A2344,"0000"),
" {","VariableTypeCV:  ",CHAR(34),INDEX(Variables[Variable Type],$A2344),CHAR(34),
", VariableCode:  ",CHAR(34),INDEX(Variables[Variable Code],$A2344),CHAR(34),
", VariableNameCV:  ",CHAR(34),INDEX(Variables[Variable Name],$A2344),CHAR(34),
", VariableDefinition:  ",CHAR(34),INDEX(Variables[Variable Definition],$A2344),CHAR(34),
", SpecciationCV:  ",CHAR(34),INDEX(Variables[Speciation],$A2344),CHAR(34),
", NoDataValue:  ",CHAR(34),INDEX(Variables[No Data Value],$A2344),CHAR(34),"}"))</f>
        <v>#REF!</v>
      </c>
    </row>
    <row r="2345" spans="1:17" x14ac:dyDescent="0.25">
      <c r="A2345">
        <v>2342</v>
      </c>
      <c r="D2345" t="e">
        <f>IF(INDEX(People[First Name],$A2345)="","",
CONCATENATE("  - &amp;PersonID",TEXT($A2345,"0000"),
" {","PersonFirstName:  ",CHAR(34),INDEX(People[First Name],$A2345),CHAR(34),
", PersonMiddleName:  ",CHAR(34),INDEX(People[Middle Name],$A2345),CHAR(34),
", PersonLastName:  ",CHAR(34),INDEX(People[Last Name],$A2345),CHAR(34),"}"))</f>
        <v>#REF!</v>
      </c>
      <c r="E2345" t="e">
        <f>IF(INDEX(Organizations[Organization Type '[CV']],$A2345)="","",
CONCATENATE("  - &amp;OrganizationID",TEXT($A2345,"0000"),
" {","OrganizationTypeCV:  ",CHAR(34),INDEX(Organizations[Organization Type '[CV']],$A2345),CHAR(34),
", OrganizationCode:  ",CHAR(34),INDEX(Organizations[Organization Code],$A2345),CHAR(34),
", OrganizationName:  ",CHAR(34),INDEX(Organizations[Organization Name],$A2345),CHAR(34),
", OrganizationDescription:  ",CHAR(34),INDEX(Organizations[Organization Description],$A2345),CHAR(34),
", OrganizationLink:  ",CHAR(34),INDEX(Organizations[Organization Link],$A2345),CHAR(34),"}"))</f>
        <v>#REF!</v>
      </c>
      <c r="F2345" t="e">
        <f>IF(INDEX(People[First Name],$A2345)="","",
CONCATENATE("  - &amp;AffiliationID",TEXT($A2345,"0000"),
" {PersonID: *PersonID",TEXT($A2345,"0000"),
", OrganizationID: *OrganizationID",TEXT(MATCH(INDEX(People[Organization Name],$A2345),Organizations[Organization Name],0),"0000"),
", IsPrimaryOrganizationContact: , AffiliationStartDate: , AffiliationEndDate: , PrimaryPhone: ",
", PrimaryEmail: ",CHAR(34),INDEX(People[Primary Email],$A2345),CHAR(34),
", PrimaryAddress: ",CHAR(34),INDEX(People[Primary Address],$A2345),CHAR(34),
", PersonLink: }"))</f>
        <v>#REF!</v>
      </c>
      <c r="H2345" t="e">
        <f>IF(COUNTA(CitationInformation)=0,"",IF(INDEX(AuthorList[Author Name],$A2345)="","",
CONCATENATE("  - &amp;AuthorListID",TEXT($A2345,"0000"),
"  {CitationID: *CitationID0001",
", PersonID: *PersonID",TEXT(MATCH(INDEX(AuthorList[Author Name],$A2345),People[Full Name],0),"0000"),
", AuthorOrder: ",INDEX(AuthorList[Author Number],$A2345),"}")))</f>
        <v>#REF!</v>
      </c>
      <c r="K2345" t="e">
        <f>IF(INDEX(SamplingFeatures[Feature Code],$A2345)="","",
CONCATENATE("  - &amp;SamplingFeatureID",TEXT($A2345,"0000"),
" {","SamplingFeatureUUID:  ",CHAR(34),INDEX(SamplingFeatures[Sampling Feature UUID],$A2345),CHAR(34),
", SamplingFeatureTypeCV:  ",CHAR(34),INDEX(SamplingFeatures[Sampling Feature Type],$A2345),CHAR(34),
", SamplingFeatureCode:  ",CHAR(34),INDEX(SamplingFeatures[Feature Code],$A2345),CHAR(34),
", SamplingFeatureName:  ",CHAR(34),INDEX(SamplingFeatures[Feature Name],$A2345),CHAR(34),
", SamplingFeatureDescription:  ",CHAR(34),INDEX(SamplingFeatures[Feature Description],$A2345),CHAR(34),
", SamplingFeatureGeotypeCV:  ",CHAR(34),INDEX(SamplingFeatures[Feature Geo Type],$A2345),CHAR(34),
", FeatureGeometry:  ",CHAR(34),INDEX(SamplingFeatures[Feature Geometry],$A2345),CHAR(34),
", Elevation_m:  ",CHAR(34),INDEX(SamplingFeatures[Elevation_m],$A2345),CHAR(34),
", ElevationDatumCV:  ",CHAR(34),ElevationDatum,CHAR(34),"}"))</f>
        <v>#REF!</v>
      </c>
      <c r="L2345" t="e">
        <f>IF(INDEX(SamplingFeatures[Sampling Feature Type],$A2345)&lt;&gt;"Site","",
CONCATENATE("  - &amp;SiteID",TEXT(SUMPRODUCT(--($L$3:$L2344&lt;&gt;"")),"0000"),
" {","SamplingFeatureID:  *SamplingFeatureID",TEXT($A2345,"0000"),
", SiteTypeCV:  ",CHAR(34),INDEX(Sites[Site Type],$A2345),CHAR(34),
", Latitude:  ",INDEX(Sites[Latitude],$A2345),
", Longitude:  ",INDEX(Sites[Longitude],$A2345),
", SRSName:  ",CHAR(34),LatLonDatum,CHAR(34),"}"))</f>
        <v>#REF!</v>
      </c>
      <c r="M2345" t="e">
        <f>IF(INDEX(SamplingFeatures[Sampling Feature Type],$A2345)&lt;&gt;"Specimen","",
CONCATENATE("  - &amp;SpecimenID",TEXT(SUMPRODUCT(--($M$3:$M2344&lt;&gt;"")),"0000"),
" {","SamplingFeatureID:  *SamplingFeatureID",TEXT($A2345,"0000"),
", SpecimenTypeCV:  ",CHAR(34),INDEX(Specimens[Specimen Type],$A2345),CHAR(34),
", SpecimenMediumCV:  ",INDEX(Specimens[Specimen Medium],$A2345),
", IsFieldSpecimen:  ",CHAR(34),INDEX(Specimens[Is Field Specimen?],$A2345),CHAR(34),"}"))</f>
        <v>#REF!</v>
      </c>
      <c r="N2345" t="e">
        <f>IF(COUNTA(SpatialOffsets[])=0,"", IF(INDEX(SpatialOffsets[Spatial Offset Type],$A2345)="","",
CONCATENATE("  - &amp;SpatialOffsetID",TEXT($A2345,"0000"),
" {","SpatialOffsetTypeCV:  ",CHAR(34),INDEX(SpatialOffsets[Spatial Offset Type],$A2345),CHAR(34),
", Offset1Value:  ",INDEX(SpatialOffsets[Offset 1 Value],$A2345),
", Offset1UnitID:  ",CHAR(34),INDEX(SpatialOffsets[Offset 1 Unit],$A2345),CHAR(34),
", Offset2Value:  ",INDEX(SpatialOffsets[Offset 2 Value],$A2345),
", Offset2UnitID:  ",CHAR(34),INDEX(SpatialOffsets[Offset 2 Unit],$A2345),CHAR(34),
", Offset3Value:  ",INDEX(SpatialOffsets[Offset 3 Value],$A2345),
", Offset3UnitID:  ",CHAR(34),INDEX(SpatialOffsets[Offset 3 Unit],$A2345),CHAR(34),,"}")))</f>
        <v>#REF!</v>
      </c>
      <c r="O2345" t="e">
        <f>IF(COUNTA(RelatedFeatures[])=0,"", IF(INDEX(RelatedFeatures[First Sampling Feature Code],$A2345)="","",
CONCATENATE("  - &amp;RelationID",TEXT($A2345,"0000"),
" {","SamplingFeatureID:  *SamplingFeatureID",TEXT(MATCH(INDEX(RelatedFeatures[First Sampling Feature Code],$A2345),SamplingFeatures[Feature Code],0),"0000"),
", RelationshipTypeCV:  ",CHAR(34),INDEX(RelatedFeatures[Relationship Type],$A2345),CHAR(34),
", RelatedFeatureID: *SamplingFeatureID",TEXT(MATCH(INDEX(RelatedFeatures[Second Sampling Feature Code],$A2345),SamplingFeatures[Feature Code],0),"0000"),
", SpatialOffsetID:  ",IF(INDEX(RelatedFeatures[Offset Number],$A2345)="","",CONCATENATE("*SpatialOffsetID",TEXT(INDEX(RelatedFeatures[Offset Number],$A2345),"0000"))),"}")))</f>
        <v>#REF!</v>
      </c>
      <c r="P2345" t="e">
        <f>IF(INDEX(Methods[Method Type],$A2345)="","",
CONCATENATE("  - &amp;MethodID",TEXT($A2345,"0000"),
" {","MethodTypeCV:  ",CHAR(34),INDEX(Methods[Method Type],$A2345),CHAR(34),
", MethodCode:  ",CHAR(34),INDEX(Methods[Method Code],$A2345),CHAR(34),
", MethodName:  ",CHAR(34),INDEX(Methods[Method Name],$A2345),CHAR(34),
", MethodDescription:  ",CHAR(34),INDEX(Methods[Method Description],$A2345),CHAR(34),
", MethodLink:  ",CHAR(34),INDEX(Methods[Method Link],$A2345),CHAR(34),
", OrganizationID: *OrganizationID",TEXT(MATCH(INDEX(Methods[Organization Name],$A2345),Organizations[Organization Name],0),"0000"),"}"))</f>
        <v>#REF!</v>
      </c>
      <c r="Q2345" t="e">
        <f>IF(INDEX(Variables[Variable Type],$A2345)="","",
CONCATENATE("  - &amp;VariableID",TEXT($A2345,"0000"),
" {","VariableTypeCV:  ",CHAR(34),INDEX(Variables[Variable Type],$A2345),CHAR(34),
", VariableCode:  ",CHAR(34),INDEX(Variables[Variable Code],$A2345),CHAR(34),
", VariableNameCV:  ",CHAR(34),INDEX(Variables[Variable Name],$A2345),CHAR(34),
", VariableDefinition:  ",CHAR(34),INDEX(Variables[Variable Definition],$A2345),CHAR(34),
", SpecciationCV:  ",CHAR(34),INDEX(Variables[Speciation],$A2345),CHAR(34),
", NoDataValue:  ",CHAR(34),INDEX(Variables[No Data Value],$A2345),CHAR(34),"}"))</f>
        <v>#REF!</v>
      </c>
    </row>
    <row r="2346" spans="1:17" x14ac:dyDescent="0.25">
      <c r="A2346">
        <v>2343</v>
      </c>
      <c r="D2346" t="e">
        <f>IF(INDEX(People[First Name],$A2346)="","",
CONCATENATE("  - &amp;PersonID",TEXT($A2346,"0000"),
" {","PersonFirstName:  ",CHAR(34),INDEX(People[First Name],$A2346),CHAR(34),
", PersonMiddleName:  ",CHAR(34),INDEX(People[Middle Name],$A2346),CHAR(34),
", PersonLastName:  ",CHAR(34),INDEX(People[Last Name],$A2346),CHAR(34),"}"))</f>
        <v>#REF!</v>
      </c>
      <c r="E2346" t="e">
        <f>IF(INDEX(Organizations[Organization Type '[CV']],$A2346)="","",
CONCATENATE("  - &amp;OrganizationID",TEXT($A2346,"0000"),
" {","OrganizationTypeCV:  ",CHAR(34),INDEX(Organizations[Organization Type '[CV']],$A2346),CHAR(34),
", OrganizationCode:  ",CHAR(34),INDEX(Organizations[Organization Code],$A2346),CHAR(34),
", OrganizationName:  ",CHAR(34),INDEX(Organizations[Organization Name],$A2346),CHAR(34),
", OrganizationDescription:  ",CHAR(34),INDEX(Organizations[Organization Description],$A2346),CHAR(34),
", OrganizationLink:  ",CHAR(34),INDEX(Organizations[Organization Link],$A2346),CHAR(34),"}"))</f>
        <v>#REF!</v>
      </c>
      <c r="F2346" t="e">
        <f>IF(INDEX(People[First Name],$A2346)="","",
CONCATENATE("  - &amp;AffiliationID",TEXT($A2346,"0000"),
" {PersonID: *PersonID",TEXT($A2346,"0000"),
", OrganizationID: *OrganizationID",TEXT(MATCH(INDEX(People[Organization Name],$A2346),Organizations[Organization Name],0),"0000"),
", IsPrimaryOrganizationContact: , AffiliationStartDate: , AffiliationEndDate: , PrimaryPhone: ",
", PrimaryEmail: ",CHAR(34),INDEX(People[Primary Email],$A2346),CHAR(34),
", PrimaryAddress: ",CHAR(34),INDEX(People[Primary Address],$A2346),CHAR(34),
", PersonLink: }"))</f>
        <v>#REF!</v>
      </c>
      <c r="H2346" t="e">
        <f>IF(COUNTA(CitationInformation)=0,"",IF(INDEX(AuthorList[Author Name],$A2346)="","",
CONCATENATE("  - &amp;AuthorListID",TEXT($A2346,"0000"),
"  {CitationID: *CitationID0001",
", PersonID: *PersonID",TEXT(MATCH(INDEX(AuthorList[Author Name],$A2346),People[Full Name],0),"0000"),
", AuthorOrder: ",INDEX(AuthorList[Author Number],$A2346),"}")))</f>
        <v>#REF!</v>
      </c>
      <c r="K2346" t="e">
        <f>IF(INDEX(SamplingFeatures[Feature Code],$A2346)="","",
CONCATENATE("  - &amp;SamplingFeatureID",TEXT($A2346,"0000"),
" {","SamplingFeatureUUID:  ",CHAR(34),INDEX(SamplingFeatures[Sampling Feature UUID],$A2346),CHAR(34),
", SamplingFeatureTypeCV:  ",CHAR(34),INDEX(SamplingFeatures[Sampling Feature Type],$A2346),CHAR(34),
", SamplingFeatureCode:  ",CHAR(34),INDEX(SamplingFeatures[Feature Code],$A2346),CHAR(34),
", SamplingFeatureName:  ",CHAR(34),INDEX(SamplingFeatures[Feature Name],$A2346),CHAR(34),
", SamplingFeatureDescription:  ",CHAR(34),INDEX(SamplingFeatures[Feature Description],$A2346),CHAR(34),
", SamplingFeatureGeotypeCV:  ",CHAR(34),INDEX(SamplingFeatures[Feature Geo Type],$A2346),CHAR(34),
", FeatureGeometry:  ",CHAR(34),INDEX(SamplingFeatures[Feature Geometry],$A2346),CHAR(34),
", Elevation_m:  ",CHAR(34),INDEX(SamplingFeatures[Elevation_m],$A2346),CHAR(34),
", ElevationDatumCV:  ",CHAR(34),ElevationDatum,CHAR(34),"}"))</f>
        <v>#REF!</v>
      </c>
      <c r="L2346" t="e">
        <f>IF(INDEX(SamplingFeatures[Sampling Feature Type],$A2346)&lt;&gt;"Site","",
CONCATENATE("  - &amp;SiteID",TEXT(SUMPRODUCT(--($L$3:$L2345&lt;&gt;"")),"0000"),
" {","SamplingFeatureID:  *SamplingFeatureID",TEXT($A2346,"0000"),
", SiteTypeCV:  ",CHAR(34),INDEX(Sites[Site Type],$A2346),CHAR(34),
", Latitude:  ",INDEX(Sites[Latitude],$A2346),
", Longitude:  ",INDEX(Sites[Longitude],$A2346),
", SRSName:  ",CHAR(34),LatLonDatum,CHAR(34),"}"))</f>
        <v>#REF!</v>
      </c>
      <c r="M2346" t="e">
        <f>IF(INDEX(SamplingFeatures[Sampling Feature Type],$A2346)&lt;&gt;"Specimen","",
CONCATENATE("  - &amp;SpecimenID",TEXT(SUMPRODUCT(--($M$3:$M2345&lt;&gt;"")),"0000"),
" {","SamplingFeatureID:  *SamplingFeatureID",TEXT($A2346,"0000"),
", SpecimenTypeCV:  ",CHAR(34),INDEX(Specimens[Specimen Type],$A2346),CHAR(34),
", SpecimenMediumCV:  ",INDEX(Specimens[Specimen Medium],$A2346),
", IsFieldSpecimen:  ",CHAR(34),INDEX(Specimens[Is Field Specimen?],$A2346),CHAR(34),"}"))</f>
        <v>#REF!</v>
      </c>
      <c r="N2346" t="e">
        <f>IF(COUNTA(SpatialOffsets[])=0,"", IF(INDEX(SpatialOffsets[Spatial Offset Type],$A2346)="","",
CONCATENATE("  - &amp;SpatialOffsetID",TEXT($A2346,"0000"),
" {","SpatialOffsetTypeCV:  ",CHAR(34),INDEX(SpatialOffsets[Spatial Offset Type],$A2346),CHAR(34),
", Offset1Value:  ",INDEX(SpatialOffsets[Offset 1 Value],$A2346),
", Offset1UnitID:  ",CHAR(34),INDEX(SpatialOffsets[Offset 1 Unit],$A2346),CHAR(34),
", Offset2Value:  ",INDEX(SpatialOffsets[Offset 2 Value],$A2346),
", Offset2UnitID:  ",CHAR(34),INDEX(SpatialOffsets[Offset 2 Unit],$A2346),CHAR(34),
", Offset3Value:  ",INDEX(SpatialOffsets[Offset 3 Value],$A2346),
", Offset3UnitID:  ",CHAR(34),INDEX(SpatialOffsets[Offset 3 Unit],$A2346),CHAR(34),,"}")))</f>
        <v>#REF!</v>
      </c>
      <c r="O2346" t="e">
        <f>IF(COUNTA(RelatedFeatures[])=0,"", IF(INDEX(RelatedFeatures[First Sampling Feature Code],$A2346)="","",
CONCATENATE("  - &amp;RelationID",TEXT($A2346,"0000"),
" {","SamplingFeatureID:  *SamplingFeatureID",TEXT(MATCH(INDEX(RelatedFeatures[First Sampling Feature Code],$A2346),SamplingFeatures[Feature Code],0),"0000"),
", RelationshipTypeCV:  ",CHAR(34),INDEX(RelatedFeatures[Relationship Type],$A2346),CHAR(34),
", RelatedFeatureID: *SamplingFeatureID",TEXT(MATCH(INDEX(RelatedFeatures[Second Sampling Feature Code],$A2346),SamplingFeatures[Feature Code],0),"0000"),
", SpatialOffsetID:  ",IF(INDEX(RelatedFeatures[Offset Number],$A2346)="","",CONCATENATE("*SpatialOffsetID",TEXT(INDEX(RelatedFeatures[Offset Number],$A2346),"0000"))),"}")))</f>
        <v>#REF!</v>
      </c>
      <c r="P2346" t="e">
        <f>IF(INDEX(Methods[Method Type],$A2346)="","",
CONCATENATE("  - &amp;MethodID",TEXT($A2346,"0000"),
" {","MethodTypeCV:  ",CHAR(34),INDEX(Methods[Method Type],$A2346),CHAR(34),
", MethodCode:  ",CHAR(34),INDEX(Methods[Method Code],$A2346),CHAR(34),
", MethodName:  ",CHAR(34),INDEX(Methods[Method Name],$A2346),CHAR(34),
", MethodDescription:  ",CHAR(34),INDEX(Methods[Method Description],$A2346),CHAR(34),
", MethodLink:  ",CHAR(34),INDEX(Methods[Method Link],$A2346),CHAR(34),
", OrganizationID: *OrganizationID",TEXT(MATCH(INDEX(Methods[Organization Name],$A2346),Organizations[Organization Name],0),"0000"),"}"))</f>
        <v>#REF!</v>
      </c>
      <c r="Q2346" t="e">
        <f>IF(INDEX(Variables[Variable Type],$A2346)="","",
CONCATENATE("  - &amp;VariableID",TEXT($A2346,"0000"),
" {","VariableTypeCV:  ",CHAR(34),INDEX(Variables[Variable Type],$A2346),CHAR(34),
", VariableCode:  ",CHAR(34),INDEX(Variables[Variable Code],$A2346),CHAR(34),
", VariableNameCV:  ",CHAR(34),INDEX(Variables[Variable Name],$A2346),CHAR(34),
", VariableDefinition:  ",CHAR(34),INDEX(Variables[Variable Definition],$A2346),CHAR(34),
", SpecciationCV:  ",CHAR(34),INDEX(Variables[Speciation],$A2346),CHAR(34),
", NoDataValue:  ",CHAR(34),INDEX(Variables[No Data Value],$A2346),CHAR(34),"}"))</f>
        <v>#REF!</v>
      </c>
    </row>
    <row r="2347" spans="1:17" x14ac:dyDescent="0.25">
      <c r="A2347">
        <v>2344</v>
      </c>
      <c r="D2347" t="e">
        <f>IF(INDEX(People[First Name],$A2347)="","",
CONCATENATE("  - &amp;PersonID",TEXT($A2347,"0000"),
" {","PersonFirstName:  ",CHAR(34),INDEX(People[First Name],$A2347),CHAR(34),
", PersonMiddleName:  ",CHAR(34),INDEX(People[Middle Name],$A2347),CHAR(34),
", PersonLastName:  ",CHAR(34),INDEX(People[Last Name],$A2347),CHAR(34),"}"))</f>
        <v>#REF!</v>
      </c>
      <c r="E2347" t="e">
        <f>IF(INDEX(Organizations[Organization Type '[CV']],$A2347)="","",
CONCATENATE("  - &amp;OrganizationID",TEXT($A2347,"0000"),
" {","OrganizationTypeCV:  ",CHAR(34),INDEX(Organizations[Organization Type '[CV']],$A2347),CHAR(34),
", OrganizationCode:  ",CHAR(34),INDEX(Organizations[Organization Code],$A2347),CHAR(34),
", OrganizationName:  ",CHAR(34),INDEX(Organizations[Organization Name],$A2347),CHAR(34),
", OrganizationDescription:  ",CHAR(34),INDEX(Organizations[Organization Description],$A2347),CHAR(34),
", OrganizationLink:  ",CHAR(34),INDEX(Organizations[Organization Link],$A2347),CHAR(34),"}"))</f>
        <v>#REF!</v>
      </c>
      <c r="F2347" t="e">
        <f>IF(INDEX(People[First Name],$A2347)="","",
CONCATENATE("  - &amp;AffiliationID",TEXT($A2347,"0000"),
" {PersonID: *PersonID",TEXT($A2347,"0000"),
", OrganizationID: *OrganizationID",TEXT(MATCH(INDEX(People[Organization Name],$A2347),Organizations[Organization Name],0),"0000"),
", IsPrimaryOrganizationContact: , AffiliationStartDate: , AffiliationEndDate: , PrimaryPhone: ",
", PrimaryEmail: ",CHAR(34),INDEX(People[Primary Email],$A2347),CHAR(34),
", PrimaryAddress: ",CHAR(34),INDEX(People[Primary Address],$A2347),CHAR(34),
", PersonLink: }"))</f>
        <v>#REF!</v>
      </c>
      <c r="H2347" t="e">
        <f>IF(COUNTA(CitationInformation)=0,"",IF(INDEX(AuthorList[Author Name],$A2347)="","",
CONCATENATE("  - &amp;AuthorListID",TEXT($A2347,"0000"),
"  {CitationID: *CitationID0001",
", PersonID: *PersonID",TEXT(MATCH(INDEX(AuthorList[Author Name],$A2347),People[Full Name],0),"0000"),
", AuthorOrder: ",INDEX(AuthorList[Author Number],$A2347),"}")))</f>
        <v>#REF!</v>
      </c>
      <c r="K2347" t="e">
        <f>IF(INDEX(SamplingFeatures[Feature Code],$A2347)="","",
CONCATENATE("  - &amp;SamplingFeatureID",TEXT($A2347,"0000"),
" {","SamplingFeatureUUID:  ",CHAR(34),INDEX(SamplingFeatures[Sampling Feature UUID],$A2347),CHAR(34),
", SamplingFeatureTypeCV:  ",CHAR(34),INDEX(SamplingFeatures[Sampling Feature Type],$A2347),CHAR(34),
", SamplingFeatureCode:  ",CHAR(34),INDEX(SamplingFeatures[Feature Code],$A2347),CHAR(34),
", SamplingFeatureName:  ",CHAR(34),INDEX(SamplingFeatures[Feature Name],$A2347),CHAR(34),
", SamplingFeatureDescription:  ",CHAR(34),INDEX(SamplingFeatures[Feature Description],$A2347),CHAR(34),
", SamplingFeatureGeotypeCV:  ",CHAR(34),INDEX(SamplingFeatures[Feature Geo Type],$A2347),CHAR(34),
", FeatureGeometry:  ",CHAR(34),INDEX(SamplingFeatures[Feature Geometry],$A2347),CHAR(34),
", Elevation_m:  ",CHAR(34),INDEX(SamplingFeatures[Elevation_m],$A2347),CHAR(34),
", ElevationDatumCV:  ",CHAR(34),ElevationDatum,CHAR(34),"}"))</f>
        <v>#REF!</v>
      </c>
      <c r="L2347" t="e">
        <f>IF(INDEX(SamplingFeatures[Sampling Feature Type],$A2347)&lt;&gt;"Site","",
CONCATENATE("  - &amp;SiteID",TEXT(SUMPRODUCT(--($L$3:$L2346&lt;&gt;"")),"0000"),
" {","SamplingFeatureID:  *SamplingFeatureID",TEXT($A2347,"0000"),
", SiteTypeCV:  ",CHAR(34),INDEX(Sites[Site Type],$A2347),CHAR(34),
", Latitude:  ",INDEX(Sites[Latitude],$A2347),
", Longitude:  ",INDEX(Sites[Longitude],$A2347),
", SRSName:  ",CHAR(34),LatLonDatum,CHAR(34),"}"))</f>
        <v>#REF!</v>
      </c>
      <c r="M2347" t="e">
        <f>IF(INDEX(SamplingFeatures[Sampling Feature Type],$A2347)&lt;&gt;"Specimen","",
CONCATENATE("  - &amp;SpecimenID",TEXT(SUMPRODUCT(--($M$3:$M2346&lt;&gt;"")),"0000"),
" {","SamplingFeatureID:  *SamplingFeatureID",TEXT($A2347,"0000"),
", SpecimenTypeCV:  ",CHAR(34),INDEX(Specimens[Specimen Type],$A2347),CHAR(34),
", SpecimenMediumCV:  ",INDEX(Specimens[Specimen Medium],$A2347),
", IsFieldSpecimen:  ",CHAR(34),INDEX(Specimens[Is Field Specimen?],$A2347),CHAR(34),"}"))</f>
        <v>#REF!</v>
      </c>
      <c r="N2347" t="e">
        <f>IF(COUNTA(SpatialOffsets[])=0,"", IF(INDEX(SpatialOffsets[Spatial Offset Type],$A2347)="","",
CONCATENATE("  - &amp;SpatialOffsetID",TEXT($A2347,"0000"),
" {","SpatialOffsetTypeCV:  ",CHAR(34),INDEX(SpatialOffsets[Spatial Offset Type],$A2347),CHAR(34),
", Offset1Value:  ",INDEX(SpatialOffsets[Offset 1 Value],$A2347),
", Offset1UnitID:  ",CHAR(34),INDEX(SpatialOffsets[Offset 1 Unit],$A2347),CHAR(34),
", Offset2Value:  ",INDEX(SpatialOffsets[Offset 2 Value],$A2347),
", Offset2UnitID:  ",CHAR(34),INDEX(SpatialOffsets[Offset 2 Unit],$A2347),CHAR(34),
", Offset3Value:  ",INDEX(SpatialOffsets[Offset 3 Value],$A2347),
", Offset3UnitID:  ",CHAR(34),INDEX(SpatialOffsets[Offset 3 Unit],$A2347),CHAR(34),,"}")))</f>
        <v>#REF!</v>
      </c>
      <c r="O2347" t="e">
        <f>IF(COUNTA(RelatedFeatures[])=0,"", IF(INDEX(RelatedFeatures[First Sampling Feature Code],$A2347)="","",
CONCATENATE("  - &amp;RelationID",TEXT($A2347,"0000"),
" {","SamplingFeatureID:  *SamplingFeatureID",TEXT(MATCH(INDEX(RelatedFeatures[First Sampling Feature Code],$A2347),SamplingFeatures[Feature Code],0),"0000"),
", RelationshipTypeCV:  ",CHAR(34),INDEX(RelatedFeatures[Relationship Type],$A2347),CHAR(34),
", RelatedFeatureID: *SamplingFeatureID",TEXT(MATCH(INDEX(RelatedFeatures[Second Sampling Feature Code],$A2347),SamplingFeatures[Feature Code],0),"0000"),
", SpatialOffsetID:  ",IF(INDEX(RelatedFeatures[Offset Number],$A2347)="","",CONCATENATE("*SpatialOffsetID",TEXT(INDEX(RelatedFeatures[Offset Number],$A2347),"0000"))),"}")))</f>
        <v>#REF!</v>
      </c>
      <c r="P2347" t="e">
        <f>IF(INDEX(Methods[Method Type],$A2347)="","",
CONCATENATE("  - &amp;MethodID",TEXT($A2347,"0000"),
" {","MethodTypeCV:  ",CHAR(34),INDEX(Methods[Method Type],$A2347),CHAR(34),
", MethodCode:  ",CHAR(34),INDEX(Methods[Method Code],$A2347),CHAR(34),
", MethodName:  ",CHAR(34),INDEX(Methods[Method Name],$A2347),CHAR(34),
", MethodDescription:  ",CHAR(34),INDEX(Methods[Method Description],$A2347),CHAR(34),
", MethodLink:  ",CHAR(34),INDEX(Methods[Method Link],$A2347),CHAR(34),
", OrganizationID: *OrganizationID",TEXT(MATCH(INDEX(Methods[Organization Name],$A2347),Organizations[Organization Name],0),"0000"),"}"))</f>
        <v>#REF!</v>
      </c>
      <c r="Q2347" t="e">
        <f>IF(INDEX(Variables[Variable Type],$A2347)="","",
CONCATENATE("  - &amp;VariableID",TEXT($A2347,"0000"),
" {","VariableTypeCV:  ",CHAR(34),INDEX(Variables[Variable Type],$A2347),CHAR(34),
", VariableCode:  ",CHAR(34),INDEX(Variables[Variable Code],$A2347),CHAR(34),
", VariableNameCV:  ",CHAR(34),INDEX(Variables[Variable Name],$A2347),CHAR(34),
", VariableDefinition:  ",CHAR(34),INDEX(Variables[Variable Definition],$A2347),CHAR(34),
", SpecciationCV:  ",CHAR(34),INDEX(Variables[Speciation],$A2347),CHAR(34),
", NoDataValue:  ",CHAR(34),INDEX(Variables[No Data Value],$A2347),CHAR(34),"}"))</f>
        <v>#REF!</v>
      </c>
    </row>
    <row r="2348" spans="1:17" x14ac:dyDescent="0.25">
      <c r="A2348">
        <v>2345</v>
      </c>
      <c r="D2348" t="e">
        <f>IF(INDEX(People[First Name],$A2348)="","",
CONCATENATE("  - &amp;PersonID",TEXT($A2348,"0000"),
" {","PersonFirstName:  ",CHAR(34),INDEX(People[First Name],$A2348),CHAR(34),
", PersonMiddleName:  ",CHAR(34),INDEX(People[Middle Name],$A2348),CHAR(34),
", PersonLastName:  ",CHAR(34),INDEX(People[Last Name],$A2348),CHAR(34),"}"))</f>
        <v>#REF!</v>
      </c>
      <c r="E2348" t="e">
        <f>IF(INDEX(Organizations[Organization Type '[CV']],$A2348)="","",
CONCATENATE("  - &amp;OrganizationID",TEXT($A2348,"0000"),
" {","OrganizationTypeCV:  ",CHAR(34),INDEX(Organizations[Organization Type '[CV']],$A2348),CHAR(34),
", OrganizationCode:  ",CHAR(34),INDEX(Organizations[Organization Code],$A2348),CHAR(34),
", OrganizationName:  ",CHAR(34),INDEX(Organizations[Organization Name],$A2348),CHAR(34),
", OrganizationDescription:  ",CHAR(34),INDEX(Organizations[Organization Description],$A2348),CHAR(34),
", OrganizationLink:  ",CHAR(34),INDEX(Organizations[Organization Link],$A2348),CHAR(34),"}"))</f>
        <v>#REF!</v>
      </c>
      <c r="F2348" t="e">
        <f>IF(INDEX(People[First Name],$A2348)="","",
CONCATENATE("  - &amp;AffiliationID",TEXT($A2348,"0000"),
" {PersonID: *PersonID",TEXT($A2348,"0000"),
", OrganizationID: *OrganizationID",TEXT(MATCH(INDEX(People[Organization Name],$A2348),Organizations[Organization Name],0),"0000"),
", IsPrimaryOrganizationContact: , AffiliationStartDate: , AffiliationEndDate: , PrimaryPhone: ",
", PrimaryEmail: ",CHAR(34),INDEX(People[Primary Email],$A2348),CHAR(34),
", PrimaryAddress: ",CHAR(34),INDEX(People[Primary Address],$A2348),CHAR(34),
", PersonLink: }"))</f>
        <v>#REF!</v>
      </c>
      <c r="H2348" t="e">
        <f>IF(COUNTA(CitationInformation)=0,"",IF(INDEX(AuthorList[Author Name],$A2348)="","",
CONCATENATE("  - &amp;AuthorListID",TEXT($A2348,"0000"),
"  {CitationID: *CitationID0001",
", PersonID: *PersonID",TEXT(MATCH(INDEX(AuthorList[Author Name],$A2348),People[Full Name],0),"0000"),
", AuthorOrder: ",INDEX(AuthorList[Author Number],$A2348),"}")))</f>
        <v>#REF!</v>
      </c>
      <c r="K2348" t="e">
        <f>IF(INDEX(SamplingFeatures[Feature Code],$A2348)="","",
CONCATENATE("  - &amp;SamplingFeatureID",TEXT($A2348,"0000"),
" {","SamplingFeatureUUID:  ",CHAR(34),INDEX(SamplingFeatures[Sampling Feature UUID],$A2348),CHAR(34),
", SamplingFeatureTypeCV:  ",CHAR(34),INDEX(SamplingFeatures[Sampling Feature Type],$A2348),CHAR(34),
", SamplingFeatureCode:  ",CHAR(34),INDEX(SamplingFeatures[Feature Code],$A2348),CHAR(34),
", SamplingFeatureName:  ",CHAR(34),INDEX(SamplingFeatures[Feature Name],$A2348),CHAR(34),
", SamplingFeatureDescription:  ",CHAR(34),INDEX(SamplingFeatures[Feature Description],$A2348),CHAR(34),
", SamplingFeatureGeotypeCV:  ",CHAR(34),INDEX(SamplingFeatures[Feature Geo Type],$A2348),CHAR(34),
", FeatureGeometry:  ",CHAR(34),INDEX(SamplingFeatures[Feature Geometry],$A2348),CHAR(34),
", Elevation_m:  ",CHAR(34),INDEX(SamplingFeatures[Elevation_m],$A2348),CHAR(34),
", ElevationDatumCV:  ",CHAR(34),ElevationDatum,CHAR(34),"}"))</f>
        <v>#REF!</v>
      </c>
      <c r="L2348" t="e">
        <f>IF(INDEX(SamplingFeatures[Sampling Feature Type],$A2348)&lt;&gt;"Site","",
CONCATENATE("  - &amp;SiteID",TEXT(SUMPRODUCT(--($L$3:$L2347&lt;&gt;"")),"0000"),
" {","SamplingFeatureID:  *SamplingFeatureID",TEXT($A2348,"0000"),
", SiteTypeCV:  ",CHAR(34),INDEX(Sites[Site Type],$A2348),CHAR(34),
", Latitude:  ",INDEX(Sites[Latitude],$A2348),
", Longitude:  ",INDEX(Sites[Longitude],$A2348),
", SRSName:  ",CHAR(34),LatLonDatum,CHAR(34),"}"))</f>
        <v>#REF!</v>
      </c>
      <c r="M2348" t="e">
        <f>IF(INDEX(SamplingFeatures[Sampling Feature Type],$A2348)&lt;&gt;"Specimen","",
CONCATENATE("  - &amp;SpecimenID",TEXT(SUMPRODUCT(--($M$3:$M2347&lt;&gt;"")),"0000"),
" {","SamplingFeatureID:  *SamplingFeatureID",TEXT($A2348,"0000"),
", SpecimenTypeCV:  ",CHAR(34),INDEX(Specimens[Specimen Type],$A2348),CHAR(34),
", SpecimenMediumCV:  ",INDEX(Specimens[Specimen Medium],$A2348),
", IsFieldSpecimen:  ",CHAR(34),INDEX(Specimens[Is Field Specimen?],$A2348),CHAR(34),"}"))</f>
        <v>#REF!</v>
      </c>
      <c r="N2348" t="e">
        <f>IF(COUNTA(SpatialOffsets[])=0,"", IF(INDEX(SpatialOffsets[Spatial Offset Type],$A2348)="","",
CONCATENATE("  - &amp;SpatialOffsetID",TEXT($A2348,"0000"),
" {","SpatialOffsetTypeCV:  ",CHAR(34),INDEX(SpatialOffsets[Spatial Offset Type],$A2348),CHAR(34),
", Offset1Value:  ",INDEX(SpatialOffsets[Offset 1 Value],$A2348),
", Offset1UnitID:  ",CHAR(34),INDEX(SpatialOffsets[Offset 1 Unit],$A2348),CHAR(34),
", Offset2Value:  ",INDEX(SpatialOffsets[Offset 2 Value],$A2348),
", Offset2UnitID:  ",CHAR(34),INDEX(SpatialOffsets[Offset 2 Unit],$A2348),CHAR(34),
", Offset3Value:  ",INDEX(SpatialOffsets[Offset 3 Value],$A2348),
", Offset3UnitID:  ",CHAR(34),INDEX(SpatialOffsets[Offset 3 Unit],$A2348),CHAR(34),,"}")))</f>
        <v>#REF!</v>
      </c>
      <c r="O2348" t="e">
        <f>IF(COUNTA(RelatedFeatures[])=0,"", IF(INDEX(RelatedFeatures[First Sampling Feature Code],$A2348)="","",
CONCATENATE("  - &amp;RelationID",TEXT($A2348,"0000"),
" {","SamplingFeatureID:  *SamplingFeatureID",TEXT(MATCH(INDEX(RelatedFeatures[First Sampling Feature Code],$A2348),SamplingFeatures[Feature Code],0),"0000"),
", RelationshipTypeCV:  ",CHAR(34),INDEX(RelatedFeatures[Relationship Type],$A2348),CHAR(34),
", RelatedFeatureID: *SamplingFeatureID",TEXT(MATCH(INDEX(RelatedFeatures[Second Sampling Feature Code],$A2348),SamplingFeatures[Feature Code],0),"0000"),
", SpatialOffsetID:  ",IF(INDEX(RelatedFeatures[Offset Number],$A2348)="","",CONCATENATE("*SpatialOffsetID",TEXT(INDEX(RelatedFeatures[Offset Number],$A2348),"0000"))),"}")))</f>
        <v>#REF!</v>
      </c>
      <c r="P2348" t="e">
        <f>IF(INDEX(Methods[Method Type],$A2348)="","",
CONCATENATE("  - &amp;MethodID",TEXT($A2348,"0000"),
" {","MethodTypeCV:  ",CHAR(34),INDEX(Methods[Method Type],$A2348),CHAR(34),
", MethodCode:  ",CHAR(34),INDEX(Methods[Method Code],$A2348),CHAR(34),
", MethodName:  ",CHAR(34),INDEX(Methods[Method Name],$A2348),CHAR(34),
", MethodDescription:  ",CHAR(34),INDEX(Methods[Method Description],$A2348),CHAR(34),
", MethodLink:  ",CHAR(34),INDEX(Methods[Method Link],$A2348),CHAR(34),
", OrganizationID: *OrganizationID",TEXT(MATCH(INDEX(Methods[Organization Name],$A2348),Organizations[Organization Name],0),"0000"),"}"))</f>
        <v>#REF!</v>
      </c>
      <c r="Q2348" t="e">
        <f>IF(INDEX(Variables[Variable Type],$A2348)="","",
CONCATENATE("  - &amp;VariableID",TEXT($A2348,"0000"),
" {","VariableTypeCV:  ",CHAR(34),INDEX(Variables[Variable Type],$A2348),CHAR(34),
", VariableCode:  ",CHAR(34),INDEX(Variables[Variable Code],$A2348),CHAR(34),
", VariableNameCV:  ",CHAR(34),INDEX(Variables[Variable Name],$A2348),CHAR(34),
", VariableDefinition:  ",CHAR(34),INDEX(Variables[Variable Definition],$A2348),CHAR(34),
", SpecciationCV:  ",CHAR(34),INDEX(Variables[Speciation],$A2348),CHAR(34),
", NoDataValue:  ",CHAR(34),INDEX(Variables[No Data Value],$A2348),CHAR(34),"}"))</f>
        <v>#REF!</v>
      </c>
    </row>
    <row r="2349" spans="1:17" x14ac:dyDescent="0.25">
      <c r="A2349">
        <v>2346</v>
      </c>
      <c r="D2349" t="e">
        <f>IF(INDEX(People[First Name],$A2349)="","",
CONCATENATE("  - &amp;PersonID",TEXT($A2349,"0000"),
" {","PersonFirstName:  ",CHAR(34),INDEX(People[First Name],$A2349),CHAR(34),
", PersonMiddleName:  ",CHAR(34),INDEX(People[Middle Name],$A2349),CHAR(34),
", PersonLastName:  ",CHAR(34),INDEX(People[Last Name],$A2349),CHAR(34),"}"))</f>
        <v>#REF!</v>
      </c>
      <c r="E2349" t="e">
        <f>IF(INDEX(Organizations[Organization Type '[CV']],$A2349)="","",
CONCATENATE("  - &amp;OrganizationID",TEXT($A2349,"0000"),
" {","OrganizationTypeCV:  ",CHAR(34),INDEX(Organizations[Organization Type '[CV']],$A2349),CHAR(34),
", OrganizationCode:  ",CHAR(34),INDEX(Organizations[Organization Code],$A2349),CHAR(34),
", OrganizationName:  ",CHAR(34),INDEX(Organizations[Organization Name],$A2349),CHAR(34),
", OrganizationDescription:  ",CHAR(34),INDEX(Organizations[Organization Description],$A2349),CHAR(34),
", OrganizationLink:  ",CHAR(34),INDEX(Organizations[Organization Link],$A2349),CHAR(34),"}"))</f>
        <v>#REF!</v>
      </c>
      <c r="F2349" t="e">
        <f>IF(INDEX(People[First Name],$A2349)="","",
CONCATENATE("  - &amp;AffiliationID",TEXT($A2349,"0000"),
" {PersonID: *PersonID",TEXT($A2349,"0000"),
", OrganizationID: *OrganizationID",TEXT(MATCH(INDEX(People[Organization Name],$A2349),Organizations[Organization Name],0),"0000"),
", IsPrimaryOrganizationContact: , AffiliationStartDate: , AffiliationEndDate: , PrimaryPhone: ",
", PrimaryEmail: ",CHAR(34),INDEX(People[Primary Email],$A2349),CHAR(34),
", PrimaryAddress: ",CHAR(34),INDEX(People[Primary Address],$A2349),CHAR(34),
", PersonLink: }"))</f>
        <v>#REF!</v>
      </c>
      <c r="H2349" t="e">
        <f>IF(COUNTA(CitationInformation)=0,"",IF(INDEX(AuthorList[Author Name],$A2349)="","",
CONCATENATE("  - &amp;AuthorListID",TEXT($A2349,"0000"),
"  {CitationID: *CitationID0001",
", PersonID: *PersonID",TEXT(MATCH(INDEX(AuthorList[Author Name],$A2349),People[Full Name],0),"0000"),
", AuthorOrder: ",INDEX(AuthorList[Author Number],$A2349),"}")))</f>
        <v>#REF!</v>
      </c>
      <c r="K2349" t="e">
        <f>IF(INDEX(SamplingFeatures[Feature Code],$A2349)="","",
CONCATENATE("  - &amp;SamplingFeatureID",TEXT($A2349,"0000"),
" {","SamplingFeatureUUID:  ",CHAR(34),INDEX(SamplingFeatures[Sampling Feature UUID],$A2349),CHAR(34),
", SamplingFeatureTypeCV:  ",CHAR(34),INDEX(SamplingFeatures[Sampling Feature Type],$A2349),CHAR(34),
", SamplingFeatureCode:  ",CHAR(34),INDEX(SamplingFeatures[Feature Code],$A2349),CHAR(34),
", SamplingFeatureName:  ",CHAR(34),INDEX(SamplingFeatures[Feature Name],$A2349),CHAR(34),
", SamplingFeatureDescription:  ",CHAR(34),INDEX(SamplingFeatures[Feature Description],$A2349),CHAR(34),
", SamplingFeatureGeotypeCV:  ",CHAR(34),INDEX(SamplingFeatures[Feature Geo Type],$A2349),CHAR(34),
", FeatureGeometry:  ",CHAR(34),INDEX(SamplingFeatures[Feature Geometry],$A2349),CHAR(34),
", Elevation_m:  ",CHAR(34),INDEX(SamplingFeatures[Elevation_m],$A2349),CHAR(34),
", ElevationDatumCV:  ",CHAR(34),ElevationDatum,CHAR(34),"}"))</f>
        <v>#REF!</v>
      </c>
      <c r="L2349" t="e">
        <f>IF(INDEX(SamplingFeatures[Sampling Feature Type],$A2349)&lt;&gt;"Site","",
CONCATENATE("  - &amp;SiteID",TEXT(SUMPRODUCT(--($L$3:$L2348&lt;&gt;"")),"0000"),
" {","SamplingFeatureID:  *SamplingFeatureID",TEXT($A2349,"0000"),
", SiteTypeCV:  ",CHAR(34),INDEX(Sites[Site Type],$A2349),CHAR(34),
", Latitude:  ",INDEX(Sites[Latitude],$A2349),
", Longitude:  ",INDEX(Sites[Longitude],$A2349),
", SRSName:  ",CHAR(34),LatLonDatum,CHAR(34),"}"))</f>
        <v>#REF!</v>
      </c>
      <c r="M2349" t="e">
        <f>IF(INDEX(SamplingFeatures[Sampling Feature Type],$A2349)&lt;&gt;"Specimen","",
CONCATENATE("  - &amp;SpecimenID",TEXT(SUMPRODUCT(--($M$3:$M2348&lt;&gt;"")),"0000"),
" {","SamplingFeatureID:  *SamplingFeatureID",TEXT($A2349,"0000"),
", SpecimenTypeCV:  ",CHAR(34),INDEX(Specimens[Specimen Type],$A2349),CHAR(34),
", SpecimenMediumCV:  ",INDEX(Specimens[Specimen Medium],$A2349),
", IsFieldSpecimen:  ",CHAR(34),INDEX(Specimens[Is Field Specimen?],$A2349),CHAR(34),"}"))</f>
        <v>#REF!</v>
      </c>
      <c r="N2349" t="e">
        <f>IF(COUNTA(SpatialOffsets[])=0,"", IF(INDEX(SpatialOffsets[Spatial Offset Type],$A2349)="","",
CONCATENATE("  - &amp;SpatialOffsetID",TEXT($A2349,"0000"),
" {","SpatialOffsetTypeCV:  ",CHAR(34),INDEX(SpatialOffsets[Spatial Offset Type],$A2349),CHAR(34),
", Offset1Value:  ",INDEX(SpatialOffsets[Offset 1 Value],$A2349),
", Offset1UnitID:  ",CHAR(34),INDEX(SpatialOffsets[Offset 1 Unit],$A2349),CHAR(34),
", Offset2Value:  ",INDEX(SpatialOffsets[Offset 2 Value],$A2349),
", Offset2UnitID:  ",CHAR(34),INDEX(SpatialOffsets[Offset 2 Unit],$A2349),CHAR(34),
", Offset3Value:  ",INDEX(SpatialOffsets[Offset 3 Value],$A2349),
", Offset3UnitID:  ",CHAR(34),INDEX(SpatialOffsets[Offset 3 Unit],$A2349),CHAR(34),,"}")))</f>
        <v>#REF!</v>
      </c>
      <c r="O2349" t="e">
        <f>IF(COUNTA(RelatedFeatures[])=0,"", IF(INDEX(RelatedFeatures[First Sampling Feature Code],$A2349)="","",
CONCATENATE("  - &amp;RelationID",TEXT($A2349,"0000"),
" {","SamplingFeatureID:  *SamplingFeatureID",TEXT(MATCH(INDEX(RelatedFeatures[First Sampling Feature Code],$A2349),SamplingFeatures[Feature Code],0),"0000"),
", RelationshipTypeCV:  ",CHAR(34),INDEX(RelatedFeatures[Relationship Type],$A2349),CHAR(34),
", RelatedFeatureID: *SamplingFeatureID",TEXT(MATCH(INDEX(RelatedFeatures[Second Sampling Feature Code],$A2349),SamplingFeatures[Feature Code],0),"0000"),
", SpatialOffsetID:  ",IF(INDEX(RelatedFeatures[Offset Number],$A2349)="","",CONCATENATE("*SpatialOffsetID",TEXT(INDEX(RelatedFeatures[Offset Number],$A2349),"0000"))),"}")))</f>
        <v>#REF!</v>
      </c>
      <c r="P2349" t="e">
        <f>IF(INDEX(Methods[Method Type],$A2349)="","",
CONCATENATE("  - &amp;MethodID",TEXT($A2349,"0000"),
" {","MethodTypeCV:  ",CHAR(34),INDEX(Methods[Method Type],$A2349),CHAR(34),
", MethodCode:  ",CHAR(34),INDEX(Methods[Method Code],$A2349),CHAR(34),
", MethodName:  ",CHAR(34),INDEX(Methods[Method Name],$A2349),CHAR(34),
", MethodDescription:  ",CHAR(34),INDEX(Methods[Method Description],$A2349),CHAR(34),
", MethodLink:  ",CHAR(34),INDEX(Methods[Method Link],$A2349),CHAR(34),
", OrganizationID: *OrganizationID",TEXT(MATCH(INDEX(Methods[Organization Name],$A2349),Organizations[Organization Name],0),"0000"),"}"))</f>
        <v>#REF!</v>
      </c>
      <c r="Q2349" t="e">
        <f>IF(INDEX(Variables[Variable Type],$A2349)="","",
CONCATENATE("  - &amp;VariableID",TEXT($A2349,"0000"),
" {","VariableTypeCV:  ",CHAR(34),INDEX(Variables[Variable Type],$A2349),CHAR(34),
", VariableCode:  ",CHAR(34),INDEX(Variables[Variable Code],$A2349),CHAR(34),
", VariableNameCV:  ",CHAR(34),INDEX(Variables[Variable Name],$A2349),CHAR(34),
", VariableDefinition:  ",CHAR(34),INDEX(Variables[Variable Definition],$A2349),CHAR(34),
", SpecciationCV:  ",CHAR(34),INDEX(Variables[Speciation],$A2349),CHAR(34),
", NoDataValue:  ",CHAR(34),INDEX(Variables[No Data Value],$A2349),CHAR(34),"}"))</f>
        <v>#REF!</v>
      </c>
    </row>
    <row r="2350" spans="1:17" x14ac:dyDescent="0.25">
      <c r="A2350">
        <v>2347</v>
      </c>
      <c r="D2350" t="e">
        <f>IF(INDEX(People[First Name],$A2350)="","",
CONCATENATE("  - &amp;PersonID",TEXT($A2350,"0000"),
" {","PersonFirstName:  ",CHAR(34),INDEX(People[First Name],$A2350),CHAR(34),
", PersonMiddleName:  ",CHAR(34),INDEX(People[Middle Name],$A2350),CHAR(34),
", PersonLastName:  ",CHAR(34),INDEX(People[Last Name],$A2350),CHAR(34),"}"))</f>
        <v>#REF!</v>
      </c>
      <c r="E2350" t="e">
        <f>IF(INDEX(Organizations[Organization Type '[CV']],$A2350)="","",
CONCATENATE("  - &amp;OrganizationID",TEXT($A2350,"0000"),
" {","OrganizationTypeCV:  ",CHAR(34),INDEX(Organizations[Organization Type '[CV']],$A2350),CHAR(34),
", OrganizationCode:  ",CHAR(34),INDEX(Organizations[Organization Code],$A2350),CHAR(34),
", OrganizationName:  ",CHAR(34),INDEX(Organizations[Organization Name],$A2350),CHAR(34),
", OrganizationDescription:  ",CHAR(34),INDEX(Organizations[Organization Description],$A2350),CHAR(34),
", OrganizationLink:  ",CHAR(34),INDEX(Organizations[Organization Link],$A2350),CHAR(34),"}"))</f>
        <v>#REF!</v>
      </c>
      <c r="F2350" t="e">
        <f>IF(INDEX(People[First Name],$A2350)="","",
CONCATENATE("  - &amp;AffiliationID",TEXT($A2350,"0000"),
" {PersonID: *PersonID",TEXT($A2350,"0000"),
", OrganizationID: *OrganizationID",TEXT(MATCH(INDEX(People[Organization Name],$A2350),Organizations[Organization Name],0),"0000"),
", IsPrimaryOrganizationContact: , AffiliationStartDate: , AffiliationEndDate: , PrimaryPhone: ",
", PrimaryEmail: ",CHAR(34),INDEX(People[Primary Email],$A2350),CHAR(34),
", PrimaryAddress: ",CHAR(34),INDEX(People[Primary Address],$A2350),CHAR(34),
", PersonLink: }"))</f>
        <v>#REF!</v>
      </c>
      <c r="H2350" t="e">
        <f>IF(COUNTA(CitationInformation)=0,"",IF(INDEX(AuthorList[Author Name],$A2350)="","",
CONCATENATE("  - &amp;AuthorListID",TEXT($A2350,"0000"),
"  {CitationID: *CitationID0001",
", PersonID: *PersonID",TEXT(MATCH(INDEX(AuthorList[Author Name],$A2350),People[Full Name],0),"0000"),
", AuthorOrder: ",INDEX(AuthorList[Author Number],$A2350),"}")))</f>
        <v>#REF!</v>
      </c>
      <c r="K2350" t="e">
        <f>IF(INDEX(SamplingFeatures[Feature Code],$A2350)="","",
CONCATENATE("  - &amp;SamplingFeatureID",TEXT($A2350,"0000"),
" {","SamplingFeatureUUID:  ",CHAR(34),INDEX(SamplingFeatures[Sampling Feature UUID],$A2350),CHAR(34),
", SamplingFeatureTypeCV:  ",CHAR(34),INDEX(SamplingFeatures[Sampling Feature Type],$A2350),CHAR(34),
", SamplingFeatureCode:  ",CHAR(34),INDEX(SamplingFeatures[Feature Code],$A2350),CHAR(34),
", SamplingFeatureName:  ",CHAR(34),INDEX(SamplingFeatures[Feature Name],$A2350),CHAR(34),
", SamplingFeatureDescription:  ",CHAR(34),INDEX(SamplingFeatures[Feature Description],$A2350),CHAR(34),
", SamplingFeatureGeotypeCV:  ",CHAR(34),INDEX(SamplingFeatures[Feature Geo Type],$A2350),CHAR(34),
", FeatureGeometry:  ",CHAR(34),INDEX(SamplingFeatures[Feature Geometry],$A2350),CHAR(34),
", Elevation_m:  ",CHAR(34),INDEX(SamplingFeatures[Elevation_m],$A2350),CHAR(34),
", ElevationDatumCV:  ",CHAR(34),ElevationDatum,CHAR(34),"}"))</f>
        <v>#REF!</v>
      </c>
      <c r="L2350" t="e">
        <f>IF(INDEX(SamplingFeatures[Sampling Feature Type],$A2350)&lt;&gt;"Site","",
CONCATENATE("  - &amp;SiteID",TEXT(SUMPRODUCT(--($L$3:$L2349&lt;&gt;"")),"0000"),
" {","SamplingFeatureID:  *SamplingFeatureID",TEXT($A2350,"0000"),
", SiteTypeCV:  ",CHAR(34),INDEX(Sites[Site Type],$A2350),CHAR(34),
", Latitude:  ",INDEX(Sites[Latitude],$A2350),
", Longitude:  ",INDEX(Sites[Longitude],$A2350),
", SRSName:  ",CHAR(34),LatLonDatum,CHAR(34),"}"))</f>
        <v>#REF!</v>
      </c>
      <c r="M2350" t="e">
        <f>IF(INDEX(SamplingFeatures[Sampling Feature Type],$A2350)&lt;&gt;"Specimen","",
CONCATENATE("  - &amp;SpecimenID",TEXT(SUMPRODUCT(--($M$3:$M2349&lt;&gt;"")),"0000"),
" {","SamplingFeatureID:  *SamplingFeatureID",TEXT($A2350,"0000"),
", SpecimenTypeCV:  ",CHAR(34),INDEX(Specimens[Specimen Type],$A2350),CHAR(34),
", SpecimenMediumCV:  ",INDEX(Specimens[Specimen Medium],$A2350),
", IsFieldSpecimen:  ",CHAR(34),INDEX(Specimens[Is Field Specimen?],$A2350),CHAR(34),"}"))</f>
        <v>#REF!</v>
      </c>
      <c r="N2350" t="e">
        <f>IF(COUNTA(SpatialOffsets[])=0,"", IF(INDEX(SpatialOffsets[Spatial Offset Type],$A2350)="","",
CONCATENATE("  - &amp;SpatialOffsetID",TEXT($A2350,"0000"),
" {","SpatialOffsetTypeCV:  ",CHAR(34),INDEX(SpatialOffsets[Spatial Offset Type],$A2350),CHAR(34),
", Offset1Value:  ",INDEX(SpatialOffsets[Offset 1 Value],$A2350),
", Offset1UnitID:  ",CHAR(34),INDEX(SpatialOffsets[Offset 1 Unit],$A2350),CHAR(34),
", Offset2Value:  ",INDEX(SpatialOffsets[Offset 2 Value],$A2350),
", Offset2UnitID:  ",CHAR(34),INDEX(SpatialOffsets[Offset 2 Unit],$A2350),CHAR(34),
", Offset3Value:  ",INDEX(SpatialOffsets[Offset 3 Value],$A2350),
", Offset3UnitID:  ",CHAR(34),INDEX(SpatialOffsets[Offset 3 Unit],$A2350),CHAR(34),,"}")))</f>
        <v>#REF!</v>
      </c>
      <c r="O2350" t="e">
        <f>IF(COUNTA(RelatedFeatures[])=0,"", IF(INDEX(RelatedFeatures[First Sampling Feature Code],$A2350)="","",
CONCATENATE("  - &amp;RelationID",TEXT($A2350,"0000"),
" {","SamplingFeatureID:  *SamplingFeatureID",TEXT(MATCH(INDEX(RelatedFeatures[First Sampling Feature Code],$A2350),SamplingFeatures[Feature Code],0),"0000"),
", RelationshipTypeCV:  ",CHAR(34),INDEX(RelatedFeatures[Relationship Type],$A2350),CHAR(34),
", RelatedFeatureID: *SamplingFeatureID",TEXT(MATCH(INDEX(RelatedFeatures[Second Sampling Feature Code],$A2350),SamplingFeatures[Feature Code],0),"0000"),
", SpatialOffsetID:  ",IF(INDEX(RelatedFeatures[Offset Number],$A2350)="","",CONCATENATE("*SpatialOffsetID",TEXT(INDEX(RelatedFeatures[Offset Number],$A2350),"0000"))),"}")))</f>
        <v>#REF!</v>
      </c>
      <c r="P2350" t="e">
        <f>IF(INDEX(Methods[Method Type],$A2350)="","",
CONCATENATE("  - &amp;MethodID",TEXT($A2350,"0000"),
" {","MethodTypeCV:  ",CHAR(34),INDEX(Methods[Method Type],$A2350),CHAR(34),
", MethodCode:  ",CHAR(34),INDEX(Methods[Method Code],$A2350),CHAR(34),
", MethodName:  ",CHAR(34),INDEX(Methods[Method Name],$A2350),CHAR(34),
", MethodDescription:  ",CHAR(34),INDEX(Methods[Method Description],$A2350),CHAR(34),
", MethodLink:  ",CHAR(34),INDEX(Methods[Method Link],$A2350),CHAR(34),
", OrganizationID: *OrganizationID",TEXT(MATCH(INDEX(Methods[Organization Name],$A2350),Organizations[Organization Name],0),"0000"),"}"))</f>
        <v>#REF!</v>
      </c>
      <c r="Q2350" t="e">
        <f>IF(INDEX(Variables[Variable Type],$A2350)="","",
CONCATENATE("  - &amp;VariableID",TEXT($A2350,"0000"),
" {","VariableTypeCV:  ",CHAR(34),INDEX(Variables[Variable Type],$A2350),CHAR(34),
", VariableCode:  ",CHAR(34),INDEX(Variables[Variable Code],$A2350),CHAR(34),
", VariableNameCV:  ",CHAR(34),INDEX(Variables[Variable Name],$A2350),CHAR(34),
", VariableDefinition:  ",CHAR(34),INDEX(Variables[Variable Definition],$A2350),CHAR(34),
", SpecciationCV:  ",CHAR(34),INDEX(Variables[Speciation],$A2350),CHAR(34),
", NoDataValue:  ",CHAR(34),INDEX(Variables[No Data Value],$A2350),CHAR(34),"}"))</f>
        <v>#REF!</v>
      </c>
    </row>
    <row r="2351" spans="1:17" x14ac:dyDescent="0.25">
      <c r="A2351">
        <v>2348</v>
      </c>
      <c r="D2351" t="e">
        <f>IF(INDEX(People[First Name],$A2351)="","",
CONCATENATE("  - &amp;PersonID",TEXT($A2351,"0000"),
" {","PersonFirstName:  ",CHAR(34),INDEX(People[First Name],$A2351),CHAR(34),
", PersonMiddleName:  ",CHAR(34),INDEX(People[Middle Name],$A2351),CHAR(34),
", PersonLastName:  ",CHAR(34),INDEX(People[Last Name],$A2351),CHAR(34),"}"))</f>
        <v>#REF!</v>
      </c>
      <c r="E2351" t="e">
        <f>IF(INDEX(Organizations[Organization Type '[CV']],$A2351)="","",
CONCATENATE("  - &amp;OrganizationID",TEXT($A2351,"0000"),
" {","OrganizationTypeCV:  ",CHAR(34),INDEX(Organizations[Organization Type '[CV']],$A2351),CHAR(34),
", OrganizationCode:  ",CHAR(34),INDEX(Organizations[Organization Code],$A2351),CHAR(34),
", OrganizationName:  ",CHAR(34),INDEX(Organizations[Organization Name],$A2351),CHAR(34),
", OrganizationDescription:  ",CHAR(34),INDEX(Organizations[Organization Description],$A2351),CHAR(34),
", OrganizationLink:  ",CHAR(34),INDEX(Organizations[Organization Link],$A2351),CHAR(34),"}"))</f>
        <v>#REF!</v>
      </c>
      <c r="F2351" t="e">
        <f>IF(INDEX(People[First Name],$A2351)="","",
CONCATENATE("  - &amp;AffiliationID",TEXT($A2351,"0000"),
" {PersonID: *PersonID",TEXT($A2351,"0000"),
", OrganizationID: *OrganizationID",TEXT(MATCH(INDEX(People[Organization Name],$A2351),Organizations[Organization Name],0),"0000"),
", IsPrimaryOrganizationContact: , AffiliationStartDate: , AffiliationEndDate: , PrimaryPhone: ",
", PrimaryEmail: ",CHAR(34),INDEX(People[Primary Email],$A2351),CHAR(34),
", PrimaryAddress: ",CHAR(34),INDEX(People[Primary Address],$A2351),CHAR(34),
", PersonLink: }"))</f>
        <v>#REF!</v>
      </c>
      <c r="H2351" t="e">
        <f>IF(COUNTA(CitationInformation)=0,"",IF(INDEX(AuthorList[Author Name],$A2351)="","",
CONCATENATE("  - &amp;AuthorListID",TEXT($A2351,"0000"),
"  {CitationID: *CitationID0001",
", PersonID: *PersonID",TEXT(MATCH(INDEX(AuthorList[Author Name],$A2351),People[Full Name],0),"0000"),
", AuthorOrder: ",INDEX(AuthorList[Author Number],$A2351),"}")))</f>
        <v>#REF!</v>
      </c>
      <c r="K2351" t="e">
        <f>IF(INDEX(SamplingFeatures[Feature Code],$A2351)="","",
CONCATENATE("  - &amp;SamplingFeatureID",TEXT($A2351,"0000"),
" {","SamplingFeatureUUID:  ",CHAR(34),INDEX(SamplingFeatures[Sampling Feature UUID],$A2351),CHAR(34),
", SamplingFeatureTypeCV:  ",CHAR(34),INDEX(SamplingFeatures[Sampling Feature Type],$A2351),CHAR(34),
", SamplingFeatureCode:  ",CHAR(34),INDEX(SamplingFeatures[Feature Code],$A2351),CHAR(34),
", SamplingFeatureName:  ",CHAR(34),INDEX(SamplingFeatures[Feature Name],$A2351),CHAR(34),
", SamplingFeatureDescription:  ",CHAR(34),INDEX(SamplingFeatures[Feature Description],$A2351),CHAR(34),
", SamplingFeatureGeotypeCV:  ",CHAR(34),INDEX(SamplingFeatures[Feature Geo Type],$A2351),CHAR(34),
", FeatureGeometry:  ",CHAR(34),INDEX(SamplingFeatures[Feature Geometry],$A2351),CHAR(34),
", Elevation_m:  ",CHAR(34),INDEX(SamplingFeatures[Elevation_m],$A2351),CHAR(34),
", ElevationDatumCV:  ",CHAR(34),ElevationDatum,CHAR(34),"}"))</f>
        <v>#REF!</v>
      </c>
      <c r="L2351" t="e">
        <f>IF(INDEX(SamplingFeatures[Sampling Feature Type],$A2351)&lt;&gt;"Site","",
CONCATENATE("  - &amp;SiteID",TEXT(SUMPRODUCT(--($L$3:$L2350&lt;&gt;"")),"0000"),
" {","SamplingFeatureID:  *SamplingFeatureID",TEXT($A2351,"0000"),
", SiteTypeCV:  ",CHAR(34),INDEX(Sites[Site Type],$A2351),CHAR(34),
", Latitude:  ",INDEX(Sites[Latitude],$A2351),
", Longitude:  ",INDEX(Sites[Longitude],$A2351),
", SRSName:  ",CHAR(34),LatLonDatum,CHAR(34),"}"))</f>
        <v>#REF!</v>
      </c>
      <c r="M2351" t="e">
        <f>IF(INDEX(SamplingFeatures[Sampling Feature Type],$A2351)&lt;&gt;"Specimen","",
CONCATENATE("  - &amp;SpecimenID",TEXT(SUMPRODUCT(--($M$3:$M2350&lt;&gt;"")),"0000"),
" {","SamplingFeatureID:  *SamplingFeatureID",TEXT($A2351,"0000"),
", SpecimenTypeCV:  ",CHAR(34),INDEX(Specimens[Specimen Type],$A2351),CHAR(34),
", SpecimenMediumCV:  ",INDEX(Specimens[Specimen Medium],$A2351),
", IsFieldSpecimen:  ",CHAR(34),INDEX(Specimens[Is Field Specimen?],$A2351),CHAR(34),"}"))</f>
        <v>#REF!</v>
      </c>
      <c r="N2351" t="e">
        <f>IF(COUNTA(SpatialOffsets[])=0,"", IF(INDEX(SpatialOffsets[Spatial Offset Type],$A2351)="","",
CONCATENATE("  - &amp;SpatialOffsetID",TEXT($A2351,"0000"),
" {","SpatialOffsetTypeCV:  ",CHAR(34),INDEX(SpatialOffsets[Spatial Offset Type],$A2351),CHAR(34),
", Offset1Value:  ",INDEX(SpatialOffsets[Offset 1 Value],$A2351),
", Offset1UnitID:  ",CHAR(34),INDEX(SpatialOffsets[Offset 1 Unit],$A2351),CHAR(34),
", Offset2Value:  ",INDEX(SpatialOffsets[Offset 2 Value],$A2351),
", Offset2UnitID:  ",CHAR(34),INDEX(SpatialOffsets[Offset 2 Unit],$A2351),CHAR(34),
", Offset3Value:  ",INDEX(SpatialOffsets[Offset 3 Value],$A2351),
", Offset3UnitID:  ",CHAR(34),INDEX(SpatialOffsets[Offset 3 Unit],$A2351),CHAR(34),,"}")))</f>
        <v>#REF!</v>
      </c>
      <c r="O2351" t="e">
        <f>IF(COUNTA(RelatedFeatures[])=0,"", IF(INDEX(RelatedFeatures[First Sampling Feature Code],$A2351)="","",
CONCATENATE("  - &amp;RelationID",TEXT($A2351,"0000"),
" {","SamplingFeatureID:  *SamplingFeatureID",TEXT(MATCH(INDEX(RelatedFeatures[First Sampling Feature Code],$A2351),SamplingFeatures[Feature Code],0),"0000"),
", RelationshipTypeCV:  ",CHAR(34),INDEX(RelatedFeatures[Relationship Type],$A2351),CHAR(34),
", RelatedFeatureID: *SamplingFeatureID",TEXT(MATCH(INDEX(RelatedFeatures[Second Sampling Feature Code],$A2351),SamplingFeatures[Feature Code],0),"0000"),
", SpatialOffsetID:  ",IF(INDEX(RelatedFeatures[Offset Number],$A2351)="","",CONCATENATE("*SpatialOffsetID",TEXT(INDEX(RelatedFeatures[Offset Number],$A2351),"0000"))),"}")))</f>
        <v>#REF!</v>
      </c>
      <c r="P2351" t="e">
        <f>IF(INDEX(Methods[Method Type],$A2351)="","",
CONCATENATE("  - &amp;MethodID",TEXT($A2351,"0000"),
" {","MethodTypeCV:  ",CHAR(34),INDEX(Methods[Method Type],$A2351),CHAR(34),
", MethodCode:  ",CHAR(34),INDEX(Methods[Method Code],$A2351),CHAR(34),
", MethodName:  ",CHAR(34),INDEX(Methods[Method Name],$A2351),CHAR(34),
", MethodDescription:  ",CHAR(34),INDEX(Methods[Method Description],$A2351),CHAR(34),
", MethodLink:  ",CHAR(34),INDEX(Methods[Method Link],$A2351),CHAR(34),
", OrganizationID: *OrganizationID",TEXT(MATCH(INDEX(Methods[Organization Name],$A2351),Organizations[Organization Name],0),"0000"),"}"))</f>
        <v>#REF!</v>
      </c>
      <c r="Q2351" t="e">
        <f>IF(INDEX(Variables[Variable Type],$A2351)="","",
CONCATENATE("  - &amp;VariableID",TEXT($A2351,"0000"),
" {","VariableTypeCV:  ",CHAR(34),INDEX(Variables[Variable Type],$A2351),CHAR(34),
", VariableCode:  ",CHAR(34),INDEX(Variables[Variable Code],$A2351),CHAR(34),
", VariableNameCV:  ",CHAR(34),INDEX(Variables[Variable Name],$A2351),CHAR(34),
", VariableDefinition:  ",CHAR(34),INDEX(Variables[Variable Definition],$A2351),CHAR(34),
", SpecciationCV:  ",CHAR(34),INDEX(Variables[Speciation],$A2351),CHAR(34),
", NoDataValue:  ",CHAR(34),INDEX(Variables[No Data Value],$A2351),CHAR(34),"}"))</f>
        <v>#REF!</v>
      </c>
    </row>
    <row r="2352" spans="1:17" x14ac:dyDescent="0.25">
      <c r="A2352">
        <v>2349</v>
      </c>
      <c r="D2352" t="e">
        <f>IF(INDEX(People[First Name],$A2352)="","",
CONCATENATE("  - &amp;PersonID",TEXT($A2352,"0000"),
" {","PersonFirstName:  ",CHAR(34),INDEX(People[First Name],$A2352),CHAR(34),
", PersonMiddleName:  ",CHAR(34),INDEX(People[Middle Name],$A2352),CHAR(34),
", PersonLastName:  ",CHAR(34),INDEX(People[Last Name],$A2352),CHAR(34),"}"))</f>
        <v>#REF!</v>
      </c>
      <c r="E2352" t="e">
        <f>IF(INDEX(Organizations[Organization Type '[CV']],$A2352)="","",
CONCATENATE("  - &amp;OrganizationID",TEXT($A2352,"0000"),
" {","OrganizationTypeCV:  ",CHAR(34),INDEX(Organizations[Organization Type '[CV']],$A2352),CHAR(34),
", OrganizationCode:  ",CHAR(34),INDEX(Organizations[Organization Code],$A2352),CHAR(34),
", OrganizationName:  ",CHAR(34),INDEX(Organizations[Organization Name],$A2352),CHAR(34),
", OrganizationDescription:  ",CHAR(34),INDEX(Organizations[Organization Description],$A2352),CHAR(34),
", OrganizationLink:  ",CHAR(34),INDEX(Organizations[Organization Link],$A2352),CHAR(34),"}"))</f>
        <v>#REF!</v>
      </c>
      <c r="F2352" t="e">
        <f>IF(INDEX(People[First Name],$A2352)="","",
CONCATENATE("  - &amp;AffiliationID",TEXT($A2352,"0000"),
" {PersonID: *PersonID",TEXT($A2352,"0000"),
", OrganizationID: *OrganizationID",TEXT(MATCH(INDEX(People[Organization Name],$A2352),Organizations[Organization Name],0),"0000"),
", IsPrimaryOrganizationContact: , AffiliationStartDate: , AffiliationEndDate: , PrimaryPhone: ",
", PrimaryEmail: ",CHAR(34),INDEX(People[Primary Email],$A2352),CHAR(34),
", PrimaryAddress: ",CHAR(34),INDEX(People[Primary Address],$A2352),CHAR(34),
", PersonLink: }"))</f>
        <v>#REF!</v>
      </c>
      <c r="H2352" t="e">
        <f>IF(COUNTA(CitationInformation)=0,"",IF(INDEX(AuthorList[Author Name],$A2352)="","",
CONCATENATE("  - &amp;AuthorListID",TEXT($A2352,"0000"),
"  {CitationID: *CitationID0001",
", PersonID: *PersonID",TEXT(MATCH(INDEX(AuthorList[Author Name],$A2352),People[Full Name],0),"0000"),
", AuthorOrder: ",INDEX(AuthorList[Author Number],$A2352),"}")))</f>
        <v>#REF!</v>
      </c>
      <c r="K2352" t="e">
        <f>IF(INDEX(SamplingFeatures[Feature Code],$A2352)="","",
CONCATENATE("  - &amp;SamplingFeatureID",TEXT($A2352,"0000"),
" {","SamplingFeatureUUID:  ",CHAR(34),INDEX(SamplingFeatures[Sampling Feature UUID],$A2352),CHAR(34),
", SamplingFeatureTypeCV:  ",CHAR(34),INDEX(SamplingFeatures[Sampling Feature Type],$A2352),CHAR(34),
", SamplingFeatureCode:  ",CHAR(34),INDEX(SamplingFeatures[Feature Code],$A2352),CHAR(34),
", SamplingFeatureName:  ",CHAR(34),INDEX(SamplingFeatures[Feature Name],$A2352),CHAR(34),
", SamplingFeatureDescription:  ",CHAR(34),INDEX(SamplingFeatures[Feature Description],$A2352),CHAR(34),
", SamplingFeatureGeotypeCV:  ",CHAR(34),INDEX(SamplingFeatures[Feature Geo Type],$A2352),CHAR(34),
", FeatureGeometry:  ",CHAR(34),INDEX(SamplingFeatures[Feature Geometry],$A2352),CHAR(34),
", Elevation_m:  ",CHAR(34),INDEX(SamplingFeatures[Elevation_m],$A2352),CHAR(34),
", ElevationDatumCV:  ",CHAR(34),ElevationDatum,CHAR(34),"}"))</f>
        <v>#REF!</v>
      </c>
      <c r="L2352" t="e">
        <f>IF(INDEX(SamplingFeatures[Sampling Feature Type],$A2352)&lt;&gt;"Site","",
CONCATENATE("  - &amp;SiteID",TEXT(SUMPRODUCT(--($L$3:$L2351&lt;&gt;"")),"0000"),
" {","SamplingFeatureID:  *SamplingFeatureID",TEXT($A2352,"0000"),
", SiteTypeCV:  ",CHAR(34),INDEX(Sites[Site Type],$A2352),CHAR(34),
", Latitude:  ",INDEX(Sites[Latitude],$A2352),
", Longitude:  ",INDEX(Sites[Longitude],$A2352),
", SRSName:  ",CHAR(34),LatLonDatum,CHAR(34),"}"))</f>
        <v>#REF!</v>
      </c>
      <c r="M2352" t="e">
        <f>IF(INDEX(SamplingFeatures[Sampling Feature Type],$A2352)&lt;&gt;"Specimen","",
CONCATENATE("  - &amp;SpecimenID",TEXT(SUMPRODUCT(--($M$3:$M2351&lt;&gt;"")),"0000"),
" {","SamplingFeatureID:  *SamplingFeatureID",TEXT($A2352,"0000"),
", SpecimenTypeCV:  ",CHAR(34),INDEX(Specimens[Specimen Type],$A2352),CHAR(34),
", SpecimenMediumCV:  ",INDEX(Specimens[Specimen Medium],$A2352),
", IsFieldSpecimen:  ",CHAR(34),INDEX(Specimens[Is Field Specimen?],$A2352),CHAR(34),"}"))</f>
        <v>#REF!</v>
      </c>
      <c r="N2352" t="e">
        <f>IF(COUNTA(SpatialOffsets[])=0,"", IF(INDEX(SpatialOffsets[Spatial Offset Type],$A2352)="","",
CONCATENATE("  - &amp;SpatialOffsetID",TEXT($A2352,"0000"),
" {","SpatialOffsetTypeCV:  ",CHAR(34),INDEX(SpatialOffsets[Spatial Offset Type],$A2352),CHAR(34),
", Offset1Value:  ",INDEX(SpatialOffsets[Offset 1 Value],$A2352),
", Offset1UnitID:  ",CHAR(34),INDEX(SpatialOffsets[Offset 1 Unit],$A2352),CHAR(34),
", Offset2Value:  ",INDEX(SpatialOffsets[Offset 2 Value],$A2352),
", Offset2UnitID:  ",CHAR(34),INDEX(SpatialOffsets[Offset 2 Unit],$A2352),CHAR(34),
", Offset3Value:  ",INDEX(SpatialOffsets[Offset 3 Value],$A2352),
", Offset3UnitID:  ",CHAR(34),INDEX(SpatialOffsets[Offset 3 Unit],$A2352),CHAR(34),,"}")))</f>
        <v>#REF!</v>
      </c>
      <c r="O2352" t="e">
        <f>IF(COUNTA(RelatedFeatures[])=0,"", IF(INDEX(RelatedFeatures[First Sampling Feature Code],$A2352)="","",
CONCATENATE("  - &amp;RelationID",TEXT($A2352,"0000"),
" {","SamplingFeatureID:  *SamplingFeatureID",TEXT(MATCH(INDEX(RelatedFeatures[First Sampling Feature Code],$A2352),SamplingFeatures[Feature Code],0),"0000"),
", RelationshipTypeCV:  ",CHAR(34),INDEX(RelatedFeatures[Relationship Type],$A2352),CHAR(34),
", RelatedFeatureID: *SamplingFeatureID",TEXT(MATCH(INDEX(RelatedFeatures[Second Sampling Feature Code],$A2352),SamplingFeatures[Feature Code],0),"0000"),
", SpatialOffsetID:  ",IF(INDEX(RelatedFeatures[Offset Number],$A2352)="","",CONCATENATE("*SpatialOffsetID",TEXT(INDEX(RelatedFeatures[Offset Number],$A2352),"0000"))),"}")))</f>
        <v>#REF!</v>
      </c>
      <c r="P2352" t="e">
        <f>IF(INDEX(Methods[Method Type],$A2352)="","",
CONCATENATE("  - &amp;MethodID",TEXT($A2352,"0000"),
" {","MethodTypeCV:  ",CHAR(34),INDEX(Methods[Method Type],$A2352),CHAR(34),
", MethodCode:  ",CHAR(34),INDEX(Methods[Method Code],$A2352),CHAR(34),
", MethodName:  ",CHAR(34),INDEX(Methods[Method Name],$A2352),CHAR(34),
", MethodDescription:  ",CHAR(34),INDEX(Methods[Method Description],$A2352),CHAR(34),
", MethodLink:  ",CHAR(34),INDEX(Methods[Method Link],$A2352),CHAR(34),
", OrganizationID: *OrganizationID",TEXT(MATCH(INDEX(Methods[Organization Name],$A2352),Organizations[Organization Name],0),"0000"),"}"))</f>
        <v>#REF!</v>
      </c>
      <c r="Q2352" t="e">
        <f>IF(INDEX(Variables[Variable Type],$A2352)="","",
CONCATENATE("  - &amp;VariableID",TEXT($A2352,"0000"),
" {","VariableTypeCV:  ",CHAR(34),INDEX(Variables[Variable Type],$A2352),CHAR(34),
", VariableCode:  ",CHAR(34),INDEX(Variables[Variable Code],$A2352),CHAR(34),
", VariableNameCV:  ",CHAR(34),INDEX(Variables[Variable Name],$A2352),CHAR(34),
", VariableDefinition:  ",CHAR(34),INDEX(Variables[Variable Definition],$A2352),CHAR(34),
", SpecciationCV:  ",CHAR(34),INDEX(Variables[Speciation],$A2352),CHAR(34),
", NoDataValue:  ",CHAR(34),INDEX(Variables[No Data Value],$A2352),CHAR(34),"}"))</f>
        <v>#REF!</v>
      </c>
    </row>
    <row r="2353" spans="1:17" x14ac:dyDescent="0.25">
      <c r="A2353">
        <v>2350</v>
      </c>
      <c r="D2353" t="e">
        <f>IF(INDEX(People[First Name],$A2353)="","",
CONCATENATE("  - &amp;PersonID",TEXT($A2353,"0000"),
" {","PersonFirstName:  ",CHAR(34),INDEX(People[First Name],$A2353),CHAR(34),
", PersonMiddleName:  ",CHAR(34),INDEX(People[Middle Name],$A2353),CHAR(34),
", PersonLastName:  ",CHAR(34),INDEX(People[Last Name],$A2353),CHAR(34),"}"))</f>
        <v>#REF!</v>
      </c>
      <c r="E2353" t="e">
        <f>IF(INDEX(Organizations[Organization Type '[CV']],$A2353)="","",
CONCATENATE("  - &amp;OrganizationID",TEXT($A2353,"0000"),
" {","OrganizationTypeCV:  ",CHAR(34),INDEX(Organizations[Organization Type '[CV']],$A2353),CHAR(34),
", OrganizationCode:  ",CHAR(34),INDEX(Organizations[Organization Code],$A2353),CHAR(34),
", OrganizationName:  ",CHAR(34),INDEX(Organizations[Organization Name],$A2353),CHAR(34),
", OrganizationDescription:  ",CHAR(34),INDEX(Organizations[Organization Description],$A2353),CHAR(34),
", OrganizationLink:  ",CHAR(34),INDEX(Organizations[Organization Link],$A2353),CHAR(34),"}"))</f>
        <v>#REF!</v>
      </c>
      <c r="F2353" t="e">
        <f>IF(INDEX(People[First Name],$A2353)="","",
CONCATENATE("  - &amp;AffiliationID",TEXT($A2353,"0000"),
" {PersonID: *PersonID",TEXT($A2353,"0000"),
", OrganizationID: *OrganizationID",TEXT(MATCH(INDEX(People[Organization Name],$A2353),Organizations[Organization Name],0),"0000"),
", IsPrimaryOrganizationContact: , AffiliationStartDate: , AffiliationEndDate: , PrimaryPhone: ",
", PrimaryEmail: ",CHAR(34),INDEX(People[Primary Email],$A2353),CHAR(34),
", PrimaryAddress: ",CHAR(34),INDEX(People[Primary Address],$A2353),CHAR(34),
", PersonLink: }"))</f>
        <v>#REF!</v>
      </c>
      <c r="H2353" t="e">
        <f>IF(COUNTA(CitationInformation)=0,"",IF(INDEX(AuthorList[Author Name],$A2353)="","",
CONCATENATE("  - &amp;AuthorListID",TEXT($A2353,"0000"),
"  {CitationID: *CitationID0001",
", PersonID: *PersonID",TEXT(MATCH(INDEX(AuthorList[Author Name],$A2353),People[Full Name],0),"0000"),
", AuthorOrder: ",INDEX(AuthorList[Author Number],$A2353),"}")))</f>
        <v>#REF!</v>
      </c>
      <c r="K2353" t="e">
        <f>IF(INDEX(SamplingFeatures[Feature Code],$A2353)="","",
CONCATENATE("  - &amp;SamplingFeatureID",TEXT($A2353,"0000"),
" {","SamplingFeatureUUID:  ",CHAR(34),INDEX(SamplingFeatures[Sampling Feature UUID],$A2353),CHAR(34),
", SamplingFeatureTypeCV:  ",CHAR(34),INDEX(SamplingFeatures[Sampling Feature Type],$A2353),CHAR(34),
", SamplingFeatureCode:  ",CHAR(34),INDEX(SamplingFeatures[Feature Code],$A2353),CHAR(34),
", SamplingFeatureName:  ",CHAR(34),INDEX(SamplingFeatures[Feature Name],$A2353),CHAR(34),
", SamplingFeatureDescription:  ",CHAR(34),INDEX(SamplingFeatures[Feature Description],$A2353),CHAR(34),
", SamplingFeatureGeotypeCV:  ",CHAR(34),INDEX(SamplingFeatures[Feature Geo Type],$A2353),CHAR(34),
", FeatureGeometry:  ",CHAR(34),INDEX(SamplingFeatures[Feature Geometry],$A2353),CHAR(34),
", Elevation_m:  ",CHAR(34),INDEX(SamplingFeatures[Elevation_m],$A2353),CHAR(34),
", ElevationDatumCV:  ",CHAR(34),ElevationDatum,CHAR(34),"}"))</f>
        <v>#REF!</v>
      </c>
      <c r="L2353" t="e">
        <f>IF(INDEX(SamplingFeatures[Sampling Feature Type],$A2353)&lt;&gt;"Site","",
CONCATENATE("  - &amp;SiteID",TEXT(SUMPRODUCT(--($L$3:$L2352&lt;&gt;"")),"0000"),
" {","SamplingFeatureID:  *SamplingFeatureID",TEXT($A2353,"0000"),
", SiteTypeCV:  ",CHAR(34),INDEX(Sites[Site Type],$A2353),CHAR(34),
", Latitude:  ",INDEX(Sites[Latitude],$A2353),
", Longitude:  ",INDEX(Sites[Longitude],$A2353),
", SRSName:  ",CHAR(34),LatLonDatum,CHAR(34),"}"))</f>
        <v>#REF!</v>
      </c>
      <c r="M2353" t="e">
        <f>IF(INDEX(SamplingFeatures[Sampling Feature Type],$A2353)&lt;&gt;"Specimen","",
CONCATENATE("  - &amp;SpecimenID",TEXT(SUMPRODUCT(--($M$3:$M2352&lt;&gt;"")),"0000"),
" {","SamplingFeatureID:  *SamplingFeatureID",TEXT($A2353,"0000"),
", SpecimenTypeCV:  ",CHAR(34),INDEX(Specimens[Specimen Type],$A2353),CHAR(34),
", SpecimenMediumCV:  ",INDEX(Specimens[Specimen Medium],$A2353),
", IsFieldSpecimen:  ",CHAR(34),INDEX(Specimens[Is Field Specimen?],$A2353),CHAR(34),"}"))</f>
        <v>#REF!</v>
      </c>
      <c r="N2353" t="e">
        <f>IF(COUNTA(SpatialOffsets[])=0,"", IF(INDEX(SpatialOffsets[Spatial Offset Type],$A2353)="","",
CONCATENATE("  - &amp;SpatialOffsetID",TEXT($A2353,"0000"),
" {","SpatialOffsetTypeCV:  ",CHAR(34),INDEX(SpatialOffsets[Spatial Offset Type],$A2353),CHAR(34),
", Offset1Value:  ",INDEX(SpatialOffsets[Offset 1 Value],$A2353),
", Offset1UnitID:  ",CHAR(34),INDEX(SpatialOffsets[Offset 1 Unit],$A2353),CHAR(34),
", Offset2Value:  ",INDEX(SpatialOffsets[Offset 2 Value],$A2353),
", Offset2UnitID:  ",CHAR(34),INDEX(SpatialOffsets[Offset 2 Unit],$A2353),CHAR(34),
", Offset3Value:  ",INDEX(SpatialOffsets[Offset 3 Value],$A2353),
", Offset3UnitID:  ",CHAR(34),INDEX(SpatialOffsets[Offset 3 Unit],$A2353),CHAR(34),,"}")))</f>
        <v>#REF!</v>
      </c>
      <c r="O2353" t="e">
        <f>IF(COUNTA(RelatedFeatures[])=0,"", IF(INDEX(RelatedFeatures[First Sampling Feature Code],$A2353)="","",
CONCATENATE("  - &amp;RelationID",TEXT($A2353,"0000"),
" {","SamplingFeatureID:  *SamplingFeatureID",TEXT(MATCH(INDEX(RelatedFeatures[First Sampling Feature Code],$A2353),SamplingFeatures[Feature Code],0),"0000"),
", RelationshipTypeCV:  ",CHAR(34),INDEX(RelatedFeatures[Relationship Type],$A2353),CHAR(34),
", RelatedFeatureID: *SamplingFeatureID",TEXT(MATCH(INDEX(RelatedFeatures[Second Sampling Feature Code],$A2353),SamplingFeatures[Feature Code],0),"0000"),
", SpatialOffsetID:  ",IF(INDEX(RelatedFeatures[Offset Number],$A2353)="","",CONCATENATE("*SpatialOffsetID",TEXT(INDEX(RelatedFeatures[Offset Number],$A2353),"0000"))),"}")))</f>
        <v>#REF!</v>
      </c>
      <c r="P2353" t="e">
        <f>IF(INDEX(Methods[Method Type],$A2353)="","",
CONCATENATE("  - &amp;MethodID",TEXT($A2353,"0000"),
" {","MethodTypeCV:  ",CHAR(34),INDEX(Methods[Method Type],$A2353),CHAR(34),
", MethodCode:  ",CHAR(34),INDEX(Methods[Method Code],$A2353),CHAR(34),
", MethodName:  ",CHAR(34),INDEX(Methods[Method Name],$A2353),CHAR(34),
", MethodDescription:  ",CHAR(34),INDEX(Methods[Method Description],$A2353),CHAR(34),
", MethodLink:  ",CHAR(34),INDEX(Methods[Method Link],$A2353),CHAR(34),
", OrganizationID: *OrganizationID",TEXT(MATCH(INDEX(Methods[Organization Name],$A2353),Organizations[Organization Name],0),"0000"),"}"))</f>
        <v>#REF!</v>
      </c>
      <c r="Q2353" t="e">
        <f>IF(INDEX(Variables[Variable Type],$A2353)="","",
CONCATENATE("  - &amp;VariableID",TEXT($A2353,"0000"),
" {","VariableTypeCV:  ",CHAR(34),INDEX(Variables[Variable Type],$A2353),CHAR(34),
", VariableCode:  ",CHAR(34),INDEX(Variables[Variable Code],$A2353),CHAR(34),
", VariableNameCV:  ",CHAR(34),INDEX(Variables[Variable Name],$A2353),CHAR(34),
", VariableDefinition:  ",CHAR(34),INDEX(Variables[Variable Definition],$A2353),CHAR(34),
", SpecciationCV:  ",CHAR(34),INDEX(Variables[Speciation],$A2353),CHAR(34),
", NoDataValue:  ",CHAR(34),INDEX(Variables[No Data Value],$A2353),CHAR(34),"}"))</f>
        <v>#REF!</v>
      </c>
    </row>
    <row r="2354" spans="1:17" x14ac:dyDescent="0.25">
      <c r="A2354">
        <v>2351</v>
      </c>
      <c r="D2354" t="e">
        <f>IF(INDEX(People[First Name],$A2354)="","",
CONCATENATE("  - &amp;PersonID",TEXT($A2354,"0000"),
" {","PersonFirstName:  ",CHAR(34),INDEX(People[First Name],$A2354),CHAR(34),
", PersonMiddleName:  ",CHAR(34),INDEX(People[Middle Name],$A2354),CHAR(34),
", PersonLastName:  ",CHAR(34),INDEX(People[Last Name],$A2354),CHAR(34),"}"))</f>
        <v>#REF!</v>
      </c>
      <c r="E2354" t="e">
        <f>IF(INDEX(Organizations[Organization Type '[CV']],$A2354)="","",
CONCATENATE("  - &amp;OrganizationID",TEXT($A2354,"0000"),
" {","OrganizationTypeCV:  ",CHAR(34),INDEX(Organizations[Organization Type '[CV']],$A2354),CHAR(34),
", OrganizationCode:  ",CHAR(34),INDEX(Organizations[Organization Code],$A2354),CHAR(34),
", OrganizationName:  ",CHAR(34),INDEX(Organizations[Organization Name],$A2354),CHAR(34),
", OrganizationDescription:  ",CHAR(34),INDEX(Organizations[Organization Description],$A2354),CHAR(34),
", OrganizationLink:  ",CHAR(34),INDEX(Organizations[Organization Link],$A2354),CHAR(34),"}"))</f>
        <v>#REF!</v>
      </c>
      <c r="F2354" t="e">
        <f>IF(INDEX(People[First Name],$A2354)="","",
CONCATENATE("  - &amp;AffiliationID",TEXT($A2354,"0000"),
" {PersonID: *PersonID",TEXT($A2354,"0000"),
", OrganizationID: *OrganizationID",TEXT(MATCH(INDEX(People[Organization Name],$A2354),Organizations[Organization Name],0),"0000"),
", IsPrimaryOrganizationContact: , AffiliationStartDate: , AffiliationEndDate: , PrimaryPhone: ",
", PrimaryEmail: ",CHAR(34),INDEX(People[Primary Email],$A2354),CHAR(34),
", PrimaryAddress: ",CHAR(34),INDEX(People[Primary Address],$A2354),CHAR(34),
", PersonLink: }"))</f>
        <v>#REF!</v>
      </c>
      <c r="H2354" t="e">
        <f>IF(COUNTA(CitationInformation)=0,"",IF(INDEX(AuthorList[Author Name],$A2354)="","",
CONCATENATE("  - &amp;AuthorListID",TEXT($A2354,"0000"),
"  {CitationID: *CitationID0001",
", PersonID: *PersonID",TEXT(MATCH(INDEX(AuthorList[Author Name],$A2354),People[Full Name],0),"0000"),
", AuthorOrder: ",INDEX(AuthorList[Author Number],$A2354),"}")))</f>
        <v>#REF!</v>
      </c>
      <c r="K2354" t="e">
        <f>IF(INDEX(SamplingFeatures[Feature Code],$A2354)="","",
CONCATENATE("  - &amp;SamplingFeatureID",TEXT($A2354,"0000"),
" {","SamplingFeatureUUID:  ",CHAR(34),INDEX(SamplingFeatures[Sampling Feature UUID],$A2354),CHAR(34),
", SamplingFeatureTypeCV:  ",CHAR(34),INDEX(SamplingFeatures[Sampling Feature Type],$A2354),CHAR(34),
", SamplingFeatureCode:  ",CHAR(34),INDEX(SamplingFeatures[Feature Code],$A2354),CHAR(34),
", SamplingFeatureName:  ",CHAR(34),INDEX(SamplingFeatures[Feature Name],$A2354),CHAR(34),
", SamplingFeatureDescription:  ",CHAR(34),INDEX(SamplingFeatures[Feature Description],$A2354),CHAR(34),
", SamplingFeatureGeotypeCV:  ",CHAR(34),INDEX(SamplingFeatures[Feature Geo Type],$A2354),CHAR(34),
", FeatureGeometry:  ",CHAR(34),INDEX(SamplingFeatures[Feature Geometry],$A2354),CHAR(34),
", Elevation_m:  ",CHAR(34),INDEX(SamplingFeatures[Elevation_m],$A2354),CHAR(34),
", ElevationDatumCV:  ",CHAR(34),ElevationDatum,CHAR(34),"}"))</f>
        <v>#REF!</v>
      </c>
      <c r="L2354" t="e">
        <f>IF(INDEX(SamplingFeatures[Sampling Feature Type],$A2354)&lt;&gt;"Site","",
CONCATENATE("  - &amp;SiteID",TEXT(SUMPRODUCT(--($L$3:$L2353&lt;&gt;"")),"0000"),
" {","SamplingFeatureID:  *SamplingFeatureID",TEXT($A2354,"0000"),
", SiteTypeCV:  ",CHAR(34),INDEX(Sites[Site Type],$A2354),CHAR(34),
", Latitude:  ",INDEX(Sites[Latitude],$A2354),
", Longitude:  ",INDEX(Sites[Longitude],$A2354),
", SRSName:  ",CHAR(34),LatLonDatum,CHAR(34),"}"))</f>
        <v>#REF!</v>
      </c>
      <c r="M2354" t="e">
        <f>IF(INDEX(SamplingFeatures[Sampling Feature Type],$A2354)&lt;&gt;"Specimen","",
CONCATENATE("  - &amp;SpecimenID",TEXT(SUMPRODUCT(--($M$3:$M2353&lt;&gt;"")),"0000"),
" {","SamplingFeatureID:  *SamplingFeatureID",TEXT($A2354,"0000"),
", SpecimenTypeCV:  ",CHAR(34),INDEX(Specimens[Specimen Type],$A2354),CHAR(34),
", SpecimenMediumCV:  ",INDEX(Specimens[Specimen Medium],$A2354),
", IsFieldSpecimen:  ",CHAR(34),INDEX(Specimens[Is Field Specimen?],$A2354),CHAR(34),"}"))</f>
        <v>#REF!</v>
      </c>
      <c r="N2354" t="e">
        <f>IF(COUNTA(SpatialOffsets[])=0,"", IF(INDEX(SpatialOffsets[Spatial Offset Type],$A2354)="","",
CONCATENATE("  - &amp;SpatialOffsetID",TEXT($A2354,"0000"),
" {","SpatialOffsetTypeCV:  ",CHAR(34),INDEX(SpatialOffsets[Spatial Offset Type],$A2354),CHAR(34),
", Offset1Value:  ",INDEX(SpatialOffsets[Offset 1 Value],$A2354),
", Offset1UnitID:  ",CHAR(34),INDEX(SpatialOffsets[Offset 1 Unit],$A2354),CHAR(34),
", Offset2Value:  ",INDEX(SpatialOffsets[Offset 2 Value],$A2354),
", Offset2UnitID:  ",CHAR(34),INDEX(SpatialOffsets[Offset 2 Unit],$A2354),CHAR(34),
", Offset3Value:  ",INDEX(SpatialOffsets[Offset 3 Value],$A2354),
", Offset3UnitID:  ",CHAR(34),INDEX(SpatialOffsets[Offset 3 Unit],$A2354),CHAR(34),,"}")))</f>
        <v>#REF!</v>
      </c>
      <c r="O2354" t="e">
        <f>IF(COUNTA(RelatedFeatures[])=0,"", IF(INDEX(RelatedFeatures[First Sampling Feature Code],$A2354)="","",
CONCATENATE("  - &amp;RelationID",TEXT($A2354,"0000"),
" {","SamplingFeatureID:  *SamplingFeatureID",TEXT(MATCH(INDEX(RelatedFeatures[First Sampling Feature Code],$A2354),SamplingFeatures[Feature Code],0),"0000"),
", RelationshipTypeCV:  ",CHAR(34),INDEX(RelatedFeatures[Relationship Type],$A2354),CHAR(34),
", RelatedFeatureID: *SamplingFeatureID",TEXT(MATCH(INDEX(RelatedFeatures[Second Sampling Feature Code],$A2354),SamplingFeatures[Feature Code],0),"0000"),
", SpatialOffsetID:  ",IF(INDEX(RelatedFeatures[Offset Number],$A2354)="","",CONCATENATE("*SpatialOffsetID",TEXT(INDEX(RelatedFeatures[Offset Number],$A2354),"0000"))),"}")))</f>
        <v>#REF!</v>
      </c>
      <c r="P2354" t="e">
        <f>IF(INDEX(Methods[Method Type],$A2354)="","",
CONCATENATE("  - &amp;MethodID",TEXT($A2354,"0000"),
" {","MethodTypeCV:  ",CHAR(34),INDEX(Methods[Method Type],$A2354),CHAR(34),
", MethodCode:  ",CHAR(34),INDEX(Methods[Method Code],$A2354),CHAR(34),
", MethodName:  ",CHAR(34),INDEX(Methods[Method Name],$A2354),CHAR(34),
", MethodDescription:  ",CHAR(34),INDEX(Methods[Method Description],$A2354),CHAR(34),
", MethodLink:  ",CHAR(34),INDEX(Methods[Method Link],$A2354),CHAR(34),
", OrganizationID: *OrganizationID",TEXT(MATCH(INDEX(Methods[Organization Name],$A2354),Organizations[Organization Name],0),"0000"),"}"))</f>
        <v>#REF!</v>
      </c>
      <c r="Q2354" t="e">
        <f>IF(INDEX(Variables[Variable Type],$A2354)="","",
CONCATENATE("  - &amp;VariableID",TEXT($A2354,"0000"),
" {","VariableTypeCV:  ",CHAR(34),INDEX(Variables[Variable Type],$A2354),CHAR(34),
", VariableCode:  ",CHAR(34),INDEX(Variables[Variable Code],$A2354),CHAR(34),
", VariableNameCV:  ",CHAR(34),INDEX(Variables[Variable Name],$A2354),CHAR(34),
", VariableDefinition:  ",CHAR(34),INDEX(Variables[Variable Definition],$A2354),CHAR(34),
", SpecciationCV:  ",CHAR(34),INDEX(Variables[Speciation],$A2354),CHAR(34),
", NoDataValue:  ",CHAR(34),INDEX(Variables[No Data Value],$A2354),CHAR(34),"}"))</f>
        <v>#REF!</v>
      </c>
    </row>
    <row r="2355" spans="1:17" x14ac:dyDescent="0.25">
      <c r="A2355">
        <v>2352</v>
      </c>
      <c r="D2355" t="e">
        <f>IF(INDEX(People[First Name],$A2355)="","",
CONCATENATE("  - &amp;PersonID",TEXT($A2355,"0000"),
" {","PersonFirstName:  ",CHAR(34),INDEX(People[First Name],$A2355),CHAR(34),
", PersonMiddleName:  ",CHAR(34),INDEX(People[Middle Name],$A2355),CHAR(34),
", PersonLastName:  ",CHAR(34),INDEX(People[Last Name],$A2355),CHAR(34),"}"))</f>
        <v>#REF!</v>
      </c>
      <c r="E2355" t="e">
        <f>IF(INDEX(Organizations[Organization Type '[CV']],$A2355)="","",
CONCATENATE("  - &amp;OrganizationID",TEXT($A2355,"0000"),
" {","OrganizationTypeCV:  ",CHAR(34),INDEX(Organizations[Organization Type '[CV']],$A2355),CHAR(34),
", OrganizationCode:  ",CHAR(34),INDEX(Organizations[Organization Code],$A2355),CHAR(34),
", OrganizationName:  ",CHAR(34),INDEX(Organizations[Organization Name],$A2355),CHAR(34),
", OrganizationDescription:  ",CHAR(34),INDEX(Organizations[Organization Description],$A2355),CHAR(34),
", OrganizationLink:  ",CHAR(34),INDEX(Organizations[Organization Link],$A2355),CHAR(34),"}"))</f>
        <v>#REF!</v>
      </c>
      <c r="F2355" t="e">
        <f>IF(INDEX(People[First Name],$A2355)="","",
CONCATENATE("  - &amp;AffiliationID",TEXT($A2355,"0000"),
" {PersonID: *PersonID",TEXT($A2355,"0000"),
", OrganizationID: *OrganizationID",TEXT(MATCH(INDEX(People[Organization Name],$A2355),Organizations[Organization Name],0),"0000"),
", IsPrimaryOrganizationContact: , AffiliationStartDate: , AffiliationEndDate: , PrimaryPhone: ",
", PrimaryEmail: ",CHAR(34),INDEX(People[Primary Email],$A2355),CHAR(34),
", PrimaryAddress: ",CHAR(34),INDEX(People[Primary Address],$A2355),CHAR(34),
", PersonLink: }"))</f>
        <v>#REF!</v>
      </c>
      <c r="H2355" t="e">
        <f>IF(COUNTA(CitationInformation)=0,"",IF(INDEX(AuthorList[Author Name],$A2355)="","",
CONCATENATE("  - &amp;AuthorListID",TEXT($A2355,"0000"),
"  {CitationID: *CitationID0001",
", PersonID: *PersonID",TEXT(MATCH(INDEX(AuthorList[Author Name],$A2355),People[Full Name],0),"0000"),
", AuthorOrder: ",INDEX(AuthorList[Author Number],$A2355),"}")))</f>
        <v>#REF!</v>
      </c>
      <c r="K2355" t="e">
        <f>IF(INDEX(SamplingFeatures[Feature Code],$A2355)="","",
CONCATENATE("  - &amp;SamplingFeatureID",TEXT($A2355,"0000"),
" {","SamplingFeatureUUID:  ",CHAR(34),INDEX(SamplingFeatures[Sampling Feature UUID],$A2355),CHAR(34),
", SamplingFeatureTypeCV:  ",CHAR(34),INDEX(SamplingFeatures[Sampling Feature Type],$A2355),CHAR(34),
", SamplingFeatureCode:  ",CHAR(34),INDEX(SamplingFeatures[Feature Code],$A2355),CHAR(34),
", SamplingFeatureName:  ",CHAR(34),INDEX(SamplingFeatures[Feature Name],$A2355),CHAR(34),
", SamplingFeatureDescription:  ",CHAR(34),INDEX(SamplingFeatures[Feature Description],$A2355),CHAR(34),
", SamplingFeatureGeotypeCV:  ",CHAR(34),INDEX(SamplingFeatures[Feature Geo Type],$A2355),CHAR(34),
", FeatureGeometry:  ",CHAR(34),INDEX(SamplingFeatures[Feature Geometry],$A2355),CHAR(34),
", Elevation_m:  ",CHAR(34),INDEX(SamplingFeatures[Elevation_m],$A2355),CHAR(34),
", ElevationDatumCV:  ",CHAR(34),ElevationDatum,CHAR(34),"}"))</f>
        <v>#REF!</v>
      </c>
      <c r="L2355" t="e">
        <f>IF(INDEX(SamplingFeatures[Sampling Feature Type],$A2355)&lt;&gt;"Site","",
CONCATENATE("  - &amp;SiteID",TEXT(SUMPRODUCT(--($L$3:$L2354&lt;&gt;"")),"0000"),
" {","SamplingFeatureID:  *SamplingFeatureID",TEXT($A2355,"0000"),
", SiteTypeCV:  ",CHAR(34),INDEX(Sites[Site Type],$A2355),CHAR(34),
", Latitude:  ",INDEX(Sites[Latitude],$A2355),
", Longitude:  ",INDEX(Sites[Longitude],$A2355),
", SRSName:  ",CHAR(34),LatLonDatum,CHAR(34),"}"))</f>
        <v>#REF!</v>
      </c>
      <c r="M2355" t="e">
        <f>IF(INDEX(SamplingFeatures[Sampling Feature Type],$A2355)&lt;&gt;"Specimen","",
CONCATENATE("  - &amp;SpecimenID",TEXT(SUMPRODUCT(--($M$3:$M2354&lt;&gt;"")),"0000"),
" {","SamplingFeatureID:  *SamplingFeatureID",TEXT($A2355,"0000"),
", SpecimenTypeCV:  ",CHAR(34),INDEX(Specimens[Specimen Type],$A2355),CHAR(34),
", SpecimenMediumCV:  ",INDEX(Specimens[Specimen Medium],$A2355),
", IsFieldSpecimen:  ",CHAR(34),INDEX(Specimens[Is Field Specimen?],$A2355),CHAR(34),"}"))</f>
        <v>#REF!</v>
      </c>
      <c r="N2355" t="e">
        <f>IF(COUNTA(SpatialOffsets[])=0,"", IF(INDEX(SpatialOffsets[Spatial Offset Type],$A2355)="","",
CONCATENATE("  - &amp;SpatialOffsetID",TEXT($A2355,"0000"),
" {","SpatialOffsetTypeCV:  ",CHAR(34),INDEX(SpatialOffsets[Spatial Offset Type],$A2355),CHAR(34),
", Offset1Value:  ",INDEX(SpatialOffsets[Offset 1 Value],$A2355),
", Offset1UnitID:  ",CHAR(34),INDEX(SpatialOffsets[Offset 1 Unit],$A2355),CHAR(34),
", Offset2Value:  ",INDEX(SpatialOffsets[Offset 2 Value],$A2355),
", Offset2UnitID:  ",CHAR(34),INDEX(SpatialOffsets[Offset 2 Unit],$A2355),CHAR(34),
", Offset3Value:  ",INDEX(SpatialOffsets[Offset 3 Value],$A2355),
", Offset3UnitID:  ",CHAR(34),INDEX(SpatialOffsets[Offset 3 Unit],$A2355),CHAR(34),,"}")))</f>
        <v>#REF!</v>
      </c>
      <c r="O2355" t="e">
        <f>IF(COUNTA(RelatedFeatures[])=0,"", IF(INDEX(RelatedFeatures[First Sampling Feature Code],$A2355)="","",
CONCATENATE("  - &amp;RelationID",TEXT($A2355,"0000"),
" {","SamplingFeatureID:  *SamplingFeatureID",TEXT(MATCH(INDEX(RelatedFeatures[First Sampling Feature Code],$A2355),SamplingFeatures[Feature Code],0),"0000"),
", RelationshipTypeCV:  ",CHAR(34),INDEX(RelatedFeatures[Relationship Type],$A2355),CHAR(34),
", RelatedFeatureID: *SamplingFeatureID",TEXT(MATCH(INDEX(RelatedFeatures[Second Sampling Feature Code],$A2355),SamplingFeatures[Feature Code],0),"0000"),
", SpatialOffsetID:  ",IF(INDEX(RelatedFeatures[Offset Number],$A2355)="","",CONCATENATE("*SpatialOffsetID",TEXT(INDEX(RelatedFeatures[Offset Number],$A2355),"0000"))),"}")))</f>
        <v>#REF!</v>
      </c>
      <c r="P2355" t="e">
        <f>IF(INDEX(Methods[Method Type],$A2355)="","",
CONCATENATE("  - &amp;MethodID",TEXT($A2355,"0000"),
" {","MethodTypeCV:  ",CHAR(34),INDEX(Methods[Method Type],$A2355),CHAR(34),
", MethodCode:  ",CHAR(34),INDEX(Methods[Method Code],$A2355),CHAR(34),
", MethodName:  ",CHAR(34),INDEX(Methods[Method Name],$A2355),CHAR(34),
", MethodDescription:  ",CHAR(34),INDEX(Methods[Method Description],$A2355),CHAR(34),
", MethodLink:  ",CHAR(34),INDEX(Methods[Method Link],$A2355),CHAR(34),
", OrganizationID: *OrganizationID",TEXT(MATCH(INDEX(Methods[Organization Name],$A2355),Organizations[Organization Name],0),"0000"),"}"))</f>
        <v>#REF!</v>
      </c>
      <c r="Q2355" t="e">
        <f>IF(INDEX(Variables[Variable Type],$A2355)="","",
CONCATENATE("  - &amp;VariableID",TEXT($A2355,"0000"),
" {","VariableTypeCV:  ",CHAR(34),INDEX(Variables[Variable Type],$A2355),CHAR(34),
", VariableCode:  ",CHAR(34),INDEX(Variables[Variable Code],$A2355),CHAR(34),
", VariableNameCV:  ",CHAR(34),INDEX(Variables[Variable Name],$A2355),CHAR(34),
", VariableDefinition:  ",CHAR(34),INDEX(Variables[Variable Definition],$A2355),CHAR(34),
", SpecciationCV:  ",CHAR(34),INDEX(Variables[Speciation],$A2355),CHAR(34),
", NoDataValue:  ",CHAR(34),INDEX(Variables[No Data Value],$A2355),CHAR(34),"}"))</f>
        <v>#REF!</v>
      </c>
    </row>
    <row r="2356" spans="1:17" x14ac:dyDescent="0.25">
      <c r="A2356">
        <v>2353</v>
      </c>
      <c r="D2356" t="e">
        <f>IF(INDEX(People[First Name],$A2356)="","",
CONCATENATE("  - &amp;PersonID",TEXT($A2356,"0000"),
" {","PersonFirstName:  ",CHAR(34),INDEX(People[First Name],$A2356),CHAR(34),
", PersonMiddleName:  ",CHAR(34),INDEX(People[Middle Name],$A2356),CHAR(34),
", PersonLastName:  ",CHAR(34),INDEX(People[Last Name],$A2356),CHAR(34),"}"))</f>
        <v>#REF!</v>
      </c>
      <c r="E2356" t="e">
        <f>IF(INDEX(Organizations[Organization Type '[CV']],$A2356)="","",
CONCATENATE("  - &amp;OrganizationID",TEXT($A2356,"0000"),
" {","OrganizationTypeCV:  ",CHAR(34),INDEX(Organizations[Organization Type '[CV']],$A2356),CHAR(34),
", OrganizationCode:  ",CHAR(34),INDEX(Organizations[Organization Code],$A2356),CHAR(34),
", OrganizationName:  ",CHAR(34),INDEX(Organizations[Organization Name],$A2356),CHAR(34),
", OrganizationDescription:  ",CHAR(34),INDEX(Organizations[Organization Description],$A2356),CHAR(34),
", OrganizationLink:  ",CHAR(34),INDEX(Organizations[Organization Link],$A2356),CHAR(34),"}"))</f>
        <v>#REF!</v>
      </c>
      <c r="F2356" t="e">
        <f>IF(INDEX(People[First Name],$A2356)="","",
CONCATENATE("  - &amp;AffiliationID",TEXT($A2356,"0000"),
" {PersonID: *PersonID",TEXT($A2356,"0000"),
", OrganizationID: *OrganizationID",TEXT(MATCH(INDEX(People[Organization Name],$A2356),Organizations[Organization Name],0),"0000"),
", IsPrimaryOrganizationContact: , AffiliationStartDate: , AffiliationEndDate: , PrimaryPhone: ",
", PrimaryEmail: ",CHAR(34),INDEX(People[Primary Email],$A2356),CHAR(34),
", PrimaryAddress: ",CHAR(34),INDEX(People[Primary Address],$A2356),CHAR(34),
", PersonLink: }"))</f>
        <v>#REF!</v>
      </c>
      <c r="H2356" t="e">
        <f>IF(COUNTA(CitationInformation)=0,"",IF(INDEX(AuthorList[Author Name],$A2356)="","",
CONCATENATE("  - &amp;AuthorListID",TEXT($A2356,"0000"),
"  {CitationID: *CitationID0001",
", PersonID: *PersonID",TEXT(MATCH(INDEX(AuthorList[Author Name],$A2356),People[Full Name],0),"0000"),
", AuthorOrder: ",INDEX(AuthorList[Author Number],$A2356),"}")))</f>
        <v>#REF!</v>
      </c>
      <c r="K2356" t="e">
        <f>IF(INDEX(SamplingFeatures[Feature Code],$A2356)="","",
CONCATENATE("  - &amp;SamplingFeatureID",TEXT($A2356,"0000"),
" {","SamplingFeatureUUID:  ",CHAR(34),INDEX(SamplingFeatures[Sampling Feature UUID],$A2356),CHAR(34),
", SamplingFeatureTypeCV:  ",CHAR(34),INDEX(SamplingFeatures[Sampling Feature Type],$A2356),CHAR(34),
", SamplingFeatureCode:  ",CHAR(34),INDEX(SamplingFeatures[Feature Code],$A2356),CHAR(34),
", SamplingFeatureName:  ",CHAR(34),INDEX(SamplingFeatures[Feature Name],$A2356),CHAR(34),
", SamplingFeatureDescription:  ",CHAR(34),INDEX(SamplingFeatures[Feature Description],$A2356),CHAR(34),
", SamplingFeatureGeotypeCV:  ",CHAR(34),INDEX(SamplingFeatures[Feature Geo Type],$A2356),CHAR(34),
", FeatureGeometry:  ",CHAR(34),INDEX(SamplingFeatures[Feature Geometry],$A2356),CHAR(34),
", Elevation_m:  ",CHAR(34),INDEX(SamplingFeatures[Elevation_m],$A2356),CHAR(34),
", ElevationDatumCV:  ",CHAR(34),ElevationDatum,CHAR(34),"}"))</f>
        <v>#REF!</v>
      </c>
      <c r="L2356" t="e">
        <f>IF(INDEX(SamplingFeatures[Sampling Feature Type],$A2356)&lt;&gt;"Site","",
CONCATENATE("  - &amp;SiteID",TEXT(SUMPRODUCT(--($L$3:$L2355&lt;&gt;"")),"0000"),
" {","SamplingFeatureID:  *SamplingFeatureID",TEXT($A2356,"0000"),
", SiteTypeCV:  ",CHAR(34),INDEX(Sites[Site Type],$A2356),CHAR(34),
", Latitude:  ",INDEX(Sites[Latitude],$A2356),
", Longitude:  ",INDEX(Sites[Longitude],$A2356),
", SRSName:  ",CHAR(34),LatLonDatum,CHAR(34),"}"))</f>
        <v>#REF!</v>
      </c>
      <c r="M2356" t="e">
        <f>IF(INDEX(SamplingFeatures[Sampling Feature Type],$A2356)&lt;&gt;"Specimen","",
CONCATENATE("  - &amp;SpecimenID",TEXT(SUMPRODUCT(--($M$3:$M2355&lt;&gt;"")),"0000"),
" {","SamplingFeatureID:  *SamplingFeatureID",TEXT($A2356,"0000"),
", SpecimenTypeCV:  ",CHAR(34),INDEX(Specimens[Specimen Type],$A2356),CHAR(34),
", SpecimenMediumCV:  ",INDEX(Specimens[Specimen Medium],$A2356),
", IsFieldSpecimen:  ",CHAR(34),INDEX(Specimens[Is Field Specimen?],$A2356),CHAR(34),"}"))</f>
        <v>#REF!</v>
      </c>
      <c r="N2356" t="e">
        <f>IF(COUNTA(SpatialOffsets[])=0,"", IF(INDEX(SpatialOffsets[Spatial Offset Type],$A2356)="","",
CONCATENATE("  - &amp;SpatialOffsetID",TEXT($A2356,"0000"),
" {","SpatialOffsetTypeCV:  ",CHAR(34),INDEX(SpatialOffsets[Spatial Offset Type],$A2356),CHAR(34),
", Offset1Value:  ",INDEX(SpatialOffsets[Offset 1 Value],$A2356),
", Offset1UnitID:  ",CHAR(34),INDEX(SpatialOffsets[Offset 1 Unit],$A2356),CHAR(34),
", Offset2Value:  ",INDEX(SpatialOffsets[Offset 2 Value],$A2356),
", Offset2UnitID:  ",CHAR(34),INDEX(SpatialOffsets[Offset 2 Unit],$A2356),CHAR(34),
", Offset3Value:  ",INDEX(SpatialOffsets[Offset 3 Value],$A2356),
", Offset3UnitID:  ",CHAR(34),INDEX(SpatialOffsets[Offset 3 Unit],$A2356),CHAR(34),,"}")))</f>
        <v>#REF!</v>
      </c>
      <c r="O2356" t="e">
        <f>IF(COUNTA(RelatedFeatures[])=0,"", IF(INDEX(RelatedFeatures[First Sampling Feature Code],$A2356)="","",
CONCATENATE("  - &amp;RelationID",TEXT($A2356,"0000"),
" {","SamplingFeatureID:  *SamplingFeatureID",TEXT(MATCH(INDEX(RelatedFeatures[First Sampling Feature Code],$A2356),SamplingFeatures[Feature Code],0),"0000"),
", RelationshipTypeCV:  ",CHAR(34),INDEX(RelatedFeatures[Relationship Type],$A2356),CHAR(34),
", RelatedFeatureID: *SamplingFeatureID",TEXT(MATCH(INDEX(RelatedFeatures[Second Sampling Feature Code],$A2356),SamplingFeatures[Feature Code],0),"0000"),
", SpatialOffsetID:  ",IF(INDEX(RelatedFeatures[Offset Number],$A2356)="","",CONCATENATE("*SpatialOffsetID",TEXT(INDEX(RelatedFeatures[Offset Number],$A2356),"0000"))),"}")))</f>
        <v>#REF!</v>
      </c>
      <c r="P2356" t="e">
        <f>IF(INDEX(Methods[Method Type],$A2356)="","",
CONCATENATE("  - &amp;MethodID",TEXT($A2356,"0000"),
" {","MethodTypeCV:  ",CHAR(34),INDEX(Methods[Method Type],$A2356),CHAR(34),
", MethodCode:  ",CHAR(34),INDEX(Methods[Method Code],$A2356),CHAR(34),
", MethodName:  ",CHAR(34),INDEX(Methods[Method Name],$A2356),CHAR(34),
", MethodDescription:  ",CHAR(34),INDEX(Methods[Method Description],$A2356),CHAR(34),
", MethodLink:  ",CHAR(34),INDEX(Methods[Method Link],$A2356),CHAR(34),
", OrganizationID: *OrganizationID",TEXT(MATCH(INDEX(Methods[Organization Name],$A2356),Organizations[Organization Name],0),"0000"),"}"))</f>
        <v>#REF!</v>
      </c>
      <c r="Q2356" t="e">
        <f>IF(INDEX(Variables[Variable Type],$A2356)="","",
CONCATENATE("  - &amp;VariableID",TEXT($A2356,"0000"),
" {","VariableTypeCV:  ",CHAR(34),INDEX(Variables[Variable Type],$A2356),CHAR(34),
", VariableCode:  ",CHAR(34),INDEX(Variables[Variable Code],$A2356),CHAR(34),
", VariableNameCV:  ",CHAR(34),INDEX(Variables[Variable Name],$A2356),CHAR(34),
", VariableDefinition:  ",CHAR(34),INDEX(Variables[Variable Definition],$A2356),CHAR(34),
", SpecciationCV:  ",CHAR(34),INDEX(Variables[Speciation],$A2356),CHAR(34),
", NoDataValue:  ",CHAR(34),INDEX(Variables[No Data Value],$A2356),CHAR(34),"}"))</f>
        <v>#REF!</v>
      </c>
    </row>
    <row r="2357" spans="1:17" x14ac:dyDescent="0.25">
      <c r="A2357">
        <v>2354</v>
      </c>
      <c r="D2357" t="e">
        <f>IF(INDEX(People[First Name],$A2357)="","",
CONCATENATE("  - &amp;PersonID",TEXT($A2357,"0000"),
" {","PersonFirstName:  ",CHAR(34),INDEX(People[First Name],$A2357),CHAR(34),
", PersonMiddleName:  ",CHAR(34),INDEX(People[Middle Name],$A2357),CHAR(34),
", PersonLastName:  ",CHAR(34),INDEX(People[Last Name],$A2357),CHAR(34),"}"))</f>
        <v>#REF!</v>
      </c>
      <c r="E2357" t="e">
        <f>IF(INDEX(Organizations[Organization Type '[CV']],$A2357)="","",
CONCATENATE("  - &amp;OrganizationID",TEXT($A2357,"0000"),
" {","OrganizationTypeCV:  ",CHAR(34),INDEX(Organizations[Organization Type '[CV']],$A2357),CHAR(34),
", OrganizationCode:  ",CHAR(34),INDEX(Organizations[Organization Code],$A2357),CHAR(34),
", OrganizationName:  ",CHAR(34),INDEX(Organizations[Organization Name],$A2357),CHAR(34),
", OrganizationDescription:  ",CHAR(34),INDEX(Organizations[Organization Description],$A2357),CHAR(34),
", OrganizationLink:  ",CHAR(34),INDEX(Organizations[Organization Link],$A2357),CHAR(34),"}"))</f>
        <v>#REF!</v>
      </c>
      <c r="F2357" t="e">
        <f>IF(INDEX(People[First Name],$A2357)="","",
CONCATENATE("  - &amp;AffiliationID",TEXT($A2357,"0000"),
" {PersonID: *PersonID",TEXT($A2357,"0000"),
", OrganizationID: *OrganizationID",TEXT(MATCH(INDEX(People[Organization Name],$A2357),Organizations[Organization Name],0),"0000"),
", IsPrimaryOrganizationContact: , AffiliationStartDate: , AffiliationEndDate: , PrimaryPhone: ",
", PrimaryEmail: ",CHAR(34),INDEX(People[Primary Email],$A2357),CHAR(34),
", PrimaryAddress: ",CHAR(34),INDEX(People[Primary Address],$A2357),CHAR(34),
", PersonLink: }"))</f>
        <v>#REF!</v>
      </c>
      <c r="H2357" t="e">
        <f>IF(COUNTA(CitationInformation)=0,"",IF(INDEX(AuthorList[Author Name],$A2357)="","",
CONCATENATE("  - &amp;AuthorListID",TEXT($A2357,"0000"),
"  {CitationID: *CitationID0001",
", PersonID: *PersonID",TEXT(MATCH(INDEX(AuthorList[Author Name],$A2357),People[Full Name],0),"0000"),
", AuthorOrder: ",INDEX(AuthorList[Author Number],$A2357),"}")))</f>
        <v>#REF!</v>
      </c>
      <c r="K2357" t="e">
        <f>IF(INDEX(SamplingFeatures[Feature Code],$A2357)="","",
CONCATENATE("  - &amp;SamplingFeatureID",TEXT($A2357,"0000"),
" {","SamplingFeatureUUID:  ",CHAR(34),INDEX(SamplingFeatures[Sampling Feature UUID],$A2357),CHAR(34),
", SamplingFeatureTypeCV:  ",CHAR(34),INDEX(SamplingFeatures[Sampling Feature Type],$A2357),CHAR(34),
", SamplingFeatureCode:  ",CHAR(34),INDEX(SamplingFeatures[Feature Code],$A2357),CHAR(34),
", SamplingFeatureName:  ",CHAR(34),INDEX(SamplingFeatures[Feature Name],$A2357),CHAR(34),
", SamplingFeatureDescription:  ",CHAR(34),INDEX(SamplingFeatures[Feature Description],$A2357),CHAR(34),
", SamplingFeatureGeotypeCV:  ",CHAR(34),INDEX(SamplingFeatures[Feature Geo Type],$A2357),CHAR(34),
", FeatureGeometry:  ",CHAR(34),INDEX(SamplingFeatures[Feature Geometry],$A2357),CHAR(34),
", Elevation_m:  ",CHAR(34),INDEX(SamplingFeatures[Elevation_m],$A2357),CHAR(34),
", ElevationDatumCV:  ",CHAR(34),ElevationDatum,CHAR(34),"}"))</f>
        <v>#REF!</v>
      </c>
      <c r="L2357" t="e">
        <f>IF(INDEX(SamplingFeatures[Sampling Feature Type],$A2357)&lt;&gt;"Site","",
CONCATENATE("  - &amp;SiteID",TEXT(SUMPRODUCT(--($L$3:$L2356&lt;&gt;"")),"0000"),
" {","SamplingFeatureID:  *SamplingFeatureID",TEXT($A2357,"0000"),
", SiteTypeCV:  ",CHAR(34),INDEX(Sites[Site Type],$A2357),CHAR(34),
", Latitude:  ",INDEX(Sites[Latitude],$A2357),
", Longitude:  ",INDEX(Sites[Longitude],$A2357),
", SRSName:  ",CHAR(34),LatLonDatum,CHAR(34),"}"))</f>
        <v>#REF!</v>
      </c>
      <c r="M2357" t="e">
        <f>IF(INDEX(SamplingFeatures[Sampling Feature Type],$A2357)&lt;&gt;"Specimen","",
CONCATENATE("  - &amp;SpecimenID",TEXT(SUMPRODUCT(--($M$3:$M2356&lt;&gt;"")),"0000"),
" {","SamplingFeatureID:  *SamplingFeatureID",TEXT($A2357,"0000"),
", SpecimenTypeCV:  ",CHAR(34),INDEX(Specimens[Specimen Type],$A2357),CHAR(34),
", SpecimenMediumCV:  ",INDEX(Specimens[Specimen Medium],$A2357),
", IsFieldSpecimen:  ",CHAR(34),INDEX(Specimens[Is Field Specimen?],$A2357),CHAR(34),"}"))</f>
        <v>#REF!</v>
      </c>
      <c r="N2357" t="e">
        <f>IF(COUNTA(SpatialOffsets[])=0,"", IF(INDEX(SpatialOffsets[Spatial Offset Type],$A2357)="","",
CONCATENATE("  - &amp;SpatialOffsetID",TEXT($A2357,"0000"),
" {","SpatialOffsetTypeCV:  ",CHAR(34),INDEX(SpatialOffsets[Spatial Offset Type],$A2357),CHAR(34),
", Offset1Value:  ",INDEX(SpatialOffsets[Offset 1 Value],$A2357),
", Offset1UnitID:  ",CHAR(34),INDEX(SpatialOffsets[Offset 1 Unit],$A2357),CHAR(34),
", Offset2Value:  ",INDEX(SpatialOffsets[Offset 2 Value],$A2357),
", Offset2UnitID:  ",CHAR(34),INDEX(SpatialOffsets[Offset 2 Unit],$A2357),CHAR(34),
", Offset3Value:  ",INDEX(SpatialOffsets[Offset 3 Value],$A2357),
", Offset3UnitID:  ",CHAR(34),INDEX(SpatialOffsets[Offset 3 Unit],$A2357),CHAR(34),,"}")))</f>
        <v>#REF!</v>
      </c>
      <c r="O2357" t="e">
        <f>IF(COUNTA(RelatedFeatures[])=0,"", IF(INDEX(RelatedFeatures[First Sampling Feature Code],$A2357)="","",
CONCATENATE("  - &amp;RelationID",TEXT($A2357,"0000"),
" {","SamplingFeatureID:  *SamplingFeatureID",TEXT(MATCH(INDEX(RelatedFeatures[First Sampling Feature Code],$A2357),SamplingFeatures[Feature Code],0),"0000"),
", RelationshipTypeCV:  ",CHAR(34),INDEX(RelatedFeatures[Relationship Type],$A2357),CHAR(34),
", RelatedFeatureID: *SamplingFeatureID",TEXT(MATCH(INDEX(RelatedFeatures[Second Sampling Feature Code],$A2357),SamplingFeatures[Feature Code],0),"0000"),
", SpatialOffsetID:  ",IF(INDEX(RelatedFeatures[Offset Number],$A2357)="","",CONCATENATE("*SpatialOffsetID",TEXT(INDEX(RelatedFeatures[Offset Number],$A2357),"0000"))),"}")))</f>
        <v>#REF!</v>
      </c>
      <c r="P2357" t="e">
        <f>IF(INDEX(Methods[Method Type],$A2357)="","",
CONCATENATE("  - &amp;MethodID",TEXT($A2357,"0000"),
" {","MethodTypeCV:  ",CHAR(34),INDEX(Methods[Method Type],$A2357),CHAR(34),
", MethodCode:  ",CHAR(34),INDEX(Methods[Method Code],$A2357),CHAR(34),
", MethodName:  ",CHAR(34),INDEX(Methods[Method Name],$A2357),CHAR(34),
", MethodDescription:  ",CHAR(34),INDEX(Methods[Method Description],$A2357),CHAR(34),
", MethodLink:  ",CHAR(34),INDEX(Methods[Method Link],$A2357),CHAR(34),
", OrganizationID: *OrganizationID",TEXT(MATCH(INDEX(Methods[Organization Name],$A2357),Organizations[Organization Name],0),"0000"),"}"))</f>
        <v>#REF!</v>
      </c>
      <c r="Q2357" t="e">
        <f>IF(INDEX(Variables[Variable Type],$A2357)="","",
CONCATENATE("  - &amp;VariableID",TEXT($A2357,"0000"),
" {","VariableTypeCV:  ",CHAR(34),INDEX(Variables[Variable Type],$A2357),CHAR(34),
", VariableCode:  ",CHAR(34),INDEX(Variables[Variable Code],$A2357),CHAR(34),
", VariableNameCV:  ",CHAR(34),INDEX(Variables[Variable Name],$A2357),CHAR(34),
", VariableDefinition:  ",CHAR(34),INDEX(Variables[Variable Definition],$A2357),CHAR(34),
", SpecciationCV:  ",CHAR(34),INDEX(Variables[Speciation],$A2357),CHAR(34),
", NoDataValue:  ",CHAR(34),INDEX(Variables[No Data Value],$A2357),CHAR(34),"}"))</f>
        <v>#REF!</v>
      </c>
    </row>
    <row r="2358" spans="1:17" x14ac:dyDescent="0.25">
      <c r="A2358">
        <v>2355</v>
      </c>
      <c r="D2358" t="e">
        <f>IF(INDEX(People[First Name],$A2358)="","",
CONCATENATE("  - &amp;PersonID",TEXT($A2358,"0000"),
" {","PersonFirstName:  ",CHAR(34),INDEX(People[First Name],$A2358),CHAR(34),
", PersonMiddleName:  ",CHAR(34),INDEX(People[Middle Name],$A2358),CHAR(34),
", PersonLastName:  ",CHAR(34),INDEX(People[Last Name],$A2358),CHAR(34),"}"))</f>
        <v>#REF!</v>
      </c>
      <c r="E2358" t="e">
        <f>IF(INDEX(Organizations[Organization Type '[CV']],$A2358)="","",
CONCATENATE("  - &amp;OrganizationID",TEXT($A2358,"0000"),
" {","OrganizationTypeCV:  ",CHAR(34),INDEX(Organizations[Organization Type '[CV']],$A2358),CHAR(34),
", OrganizationCode:  ",CHAR(34),INDEX(Organizations[Organization Code],$A2358),CHAR(34),
", OrganizationName:  ",CHAR(34),INDEX(Organizations[Organization Name],$A2358),CHAR(34),
", OrganizationDescription:  ",CHAR(34),INDEX(Organizations[Organization Description],$A2358),CHAR(34),
", OrganizationLink:  ",CHAR(34),INDEX(Organizations[Organization Link],$A2358),CHAR(34),"}"))</f>
        <v>#REF!</v>
      </c>
      <c r="F2358" t="e">
        <f>IF(INDEX(People[First Name],$A2358)="","",
CONCATENATE("  - &amp;AffiliationID",TEXT($A2358,"0000"),
" {PersonID: *PersonID",TEXT($A2358,"0000"),
", OrganizationID: *OrganizationID",TEXT(MATCH(INDEX(People[Organization Name],$A2358),Organizations[Organization Name],0),"0000"),
", IsPrimaryOrganizationContact: , AffiliationStartDate: , AffiliationEndDate: , PrimaryPhone: ",
", PrimaryEmail: ",CHAR(34),INDEX(People[Primary Email],$A2358),CHAR(34),
", PrimaryAddress: ",CHAR(34),INDEX(People[Primary Address],$A2358),CHAR(34),
", PersonLink: }"))</f>
        <v>#REF!</v>
      </c>
      <c r="H2358" t="e">
        <f>IF(COUNTA(CitationInformation)=0,"",IF(INDEX(AuthorList[Author Name],$A2358)="","",
CONCATENATE("  - &amp;AuthorListID",TEXT($A2358,"0000"),
"  {CitationID: *CitationID0001",
", PersonID: *PersonID",TEXT(MATCH(INDEX(AuthorList[Author Name],$A2358),People[Full Name],0),"0000"),
", AuthorOrder: ",INDEX(AuthorList[Author Number],$A2358),"}")))</f>
        <v>#REF!</v>
      </c>
      <c r="K2358" t="e">
        <f>IF(INDEX(SamplingFeatures[Feature Code],$A2358)="","",
CONCATENATE("  - &amp;SamplingFeatureID",TEXT($A2358,"0000"),
" {","SamplingFeatureUUID:  ",CHAR(34),INDEX(SamplingFeatures[Sampling Feature UUID],$A2358),CHAR(34),
", SamplingFeatureTypeCV:  ",CHAR(34),INDEX(SamplingFeatures[Sampling Feature Type],$A2358),CHAR(34),
", SamplingFeatureCode:  ",CHAR(34),INDEX(SamplingFeatures[Feature Code],$A2358),CHAR(34),
", SamplingFeatureName:  ",CHAR(34),INDEX(SamplingFeatures[Feature Name],$A2358),CHAR(34),
", SamplingFeatureDescription:  ",CHAR(34),INDEX(SamplingFeatures[Feature Description],$A2358),CHAR(34),
", SamplingFeatureGeotypeCV:  ",CHAR(34),INDEX(SamplingFeatures[Feature Geo Type],$A2358),CHAR(34),
", FeatureGeometry:  ",CHAR(34),INDEX(SamplingFeatures[Feature Geometry],$A2358),CHAR(34),
", Elevation_m:  ",CHAR(34),INDEX(SamplingFeatures[Elevation_m],$A2358),CHAR(34),
", ElevationDatumCV:  ",CHAR(34),ElevationDatum,CHAR(34),"}"))</f>
        <v>#REF!</v>
      </c>
      <c r="L2358" t="e">
        <f>IF(INDEX(SamplingFeatures[Sampling Feature Type],$A2358)&lt;&gt;"Site","",
CONCATENATE("  - &amp;SiteID",TEXT(SUMPRODUCT(--($L$3:$L2357&lt;&gt;"")),"0000"),
" {","SamplingFeatureID:  *SamplingFeatureID",TEXT($A2358,"0000"),
", SiteTypeCV:  ",CHAR(34),INDEX(Sites[Site Type],$A2358),CHAR(34),
", Latitude:  ",INDEX(Sites[Latitude],$A2358),
", Longitude:  ",INDEX(Sites[Longitude],$A2358),
", SRSName:  ",CHAR(34),LatLonDatum,CHAR(34),"}"))</f>
        <v>#REF!</v>
      </c>
      <c r="M2358" t="e">
        <f>IF(INDEX(SamplingFeatures[Sampling Feature Type],$A2358)&lt;&gt;"Specimen","",
CONCATENATE("  - &amp;SpecimenID",TEXT(SUMPRODUCT(--($M$3:$M2357&lt;&gt;"")),"0000"),
" {","SamplingFeatureID:  *SamplingFeatureID",TEXT($A2358,"0000"),
", SpecimenTypeCV:  ",CHAR(34),INDEX(Specimens[Specimen Type],$A2358),CHAR(34),
", SpecimenMediumCV:  ",INDEX(Specimens[Specimen Medium],$A2358),
", IsFieldSpecimen:  ",CHAR(34),INDEX(Specimens[Is Field Specimen?],$A2358),CHAR(34),"}"))</f>
        <v>#REF!</v>
      </c>
      <c r="N2358" t="e">
        <f>IF(COUNTA(SpatialOffsets[])=0,"", IF(INDEX(SpatialOffsets[Spatial Offset Type],$A2358)="","",
CONCATENATE("  - &amp;SpatialOffsetID",TEXT($A2358,"0000"),
" {","SpatialOffsetTypeCV:  ",CHAR(34),INDEX(SpatialOffsets[Spatial Offset Type],$A2358),CHAR(34),
", Offset1Value:  ",INDEX(SpatialOffsets[Offset 1 Value],$A2358),
", Offset1UnitID:  ",CHAR(34),INDEX(SpatialOffsets[Offset 1 Unit],$A2358),CHAR(34),
", Offset2Value:  ",INDEX(SpatialOffsets[Offset 2 Value],$A2358),
", Offset2UnitID:  ",CHAR(34),INDEX(SpatialOffsets[Offset 2 Unit],$A2358),CHAR(34),
", Offset3Value:  ",INDEX(SpatialOffsets[Offset 3 Value],$A2358),
", Offset3UnitID:  ",CHAR(34),INDEX(SpatialOffsets[Offset 3 Unit],$A2358),CHAR(34),,"}")))</f>
        <v>#REF!</v>
      </c>
      <c r="O2358" t="e">
        <f>IF(COUNTA(RelatedFeatures[])=0,"", IF(INDEX(RelatedFeatures[First Sampling Feature Code],$A2358)="","",
CONCATENATE("  - &amp;RelationID",TEXT($A2358,"0000"),
" {","SamplingFeatureID:  *SamplingFeatureID",TEXT(MATCH(INDEX(RelatedFeatures[First Sampling Feature Code],$A2358),SamplingFeatures[Feature Code],0),"0000"),
", RelationshipTypeCV:  ",CHAR(34),INDEX(RelatedFeatures[Relationship Type],$A2358),CHAR(34),
", RelatedFeatureID: *SamplingFeatureID",TEXT(MATCH(INDEX(RelatedFeatures[Second Sampling Feature Code],$A2358),SamplingFeatures[Feature Code],0),"0000"),
", SpatialOffsetID:  ",IF(INDEX(RelatedFeatures[Offset Number],$A2358)="","",CONCATENATE("*SpatialOffsetID",TEXT(INDEX(RelatedFeatures[Offset Number],$A2358),"0000"))),"}")))</f>
        <v>#REF!</v>
      </c>
      <c r="P2358" t="e">
        <f>IF(INDEX(Methods[Method Type],$A2358)="","",
CONCATENATE("  - &amp;MethodID",TEXT($A2358,"0000"),
" {","MethodTypeCV:  ",CHAR(34),INDEX(Methods[Method Type],$A2358),CHAR(34),
", MethodCode:  ",CHAR(34),INDEX(Methods[Method Code],$A2358),CHAR(34),
", MethodName:  ",CHAR(34),INDEX(Methods[Method Name],$A2358),CHAR(34),
", MethodDescription:  ",CHAR(34),INDEX(Methods[Method Description],$A2358),CHAR(34),
", MethodLink:  ",CHAR(34),INDEX(Methods[Method Link],$A2358),CHAR(34),
", OrganizationID: *OrganizationID",TEXT(MATCH(INDEX(Methods[Organization Name],$A2358),Organizations[Organization Name],0),"0000"),"}"))</f>
        <v>#REF!</v>
      </c>
      <c r="Q2358" t="e">
        <f>IF(INDEX(Variables[Variable Type],$A2358)="","",
CONCATENATE("  - &amp;VariableID",TEXT($A2358,"0000"),
" {","VariableTypeCV:  ",CHAR(34),INDEX(Variables[Variable Type],$A2358),CHAR(34),
", VariableCode:  ",CHAR(34),INDEX(Variables[Variable Code],$A2358),CHAR(34),
", VariableNameCV:  ",CHAR(34),INDEX(Variables[Variable Name],$A2358),CHAR(34),
", VariableDefinition:  ",CHAR(34),INDEX(Variables[Variable Definition],$A2358),CHAR(34),
", SpecciationCV:  ",CHAR(34),INDEX(Variables[Speciation],$A2358),CHAR(34),
", NoDataValue:  ",CHAR(34),INDEX(Variables[No Data Value],$A2358),CHAR(34),"}"))</f>
        <v>#REF!</v>
      </c>
    </row>
    <row r="2359" spans="1:17" x14ac:dyDescent="0.25">
      <c r="A2359">
        <v>2356</v>
      </c>
      <c r="D2359" t="e">
        <f>IF(INDEX(People[First Name],$A2359)="","",
CONCATENATE("  - &amp;PersonID",TEXT($A2359,"0000"),
" {","PersonFirstName:  ",CHAR(34),INDEX(People[First Name],$A2359),CHAR(34),
", PersonMiddleName:  ",CHAR(34),INDEX(People[Middle Name],$A2359),CHAR(34),
", PersonLastName:  ",CHAR(34),INDEX(People[Last Name],$A2359),CHAR(34),"}"))</f>
        <v>#REF!</v>
      </c>
      <c r="E2359" t="e">
        <f>IF(INDEX(Organizations[Organization Type '[CV']],$A2359)="","",
CONCATENATE("  - &amp;OrganizationID",TEXT($A2359,"0000"),
" {","OrganizationTypeCV:  ",CHAR(34),INDEX(Organizations[Organization Type '[CV']],$A2359),CHAR(34),
", OrganizationCode:  ",CHAR(34),INDEX(Organizations[Organization Code],$A2359),CHAR(34),
", OrganizationName:  ",CHAR(34),INDEX(Organizations[Organization Name],$A2359),CHAR(34),
", OrganizationDescription:  ",CHAR(34),INDEX(Organizations[Organization Description],$A2359),CHAR(34),
", OrganizationLink:  ",CHAR(34),INDEX(Organizations[Organization Link],$A2359),CHAR(34),"}"))</f>
        <v>#REF!</v>
      </c>
      <c r="F2359" t="e">
        <f>IF(INDEX(People[First Name],$A2359)="","",
CONCATENATE("  - &amp;AffiliationID",TEXT($A2359,"0000"),
" {PersonID: *PersonID",TEXT($A2359,"0000"),
", OrganizationID: *OrganizationID",TEXT(MATCH(INDEX(People[Organization Name],$A2359),Organizations[Organization Name],0),"0000"),
", IsPrimaryOrganizationContact: , AffiliationStartDate: , AffiliationEndDate: , PrimaryPhone: ",
", PrimaryEmail: ",CHAR(34),INDEX(People[Primary Email],$A2359),CHAR(34),
", PrimaryAddress: ",CHAR(34),INDEX(People[Primary Address],$A2359),CHAR(34),
", PersonLink: }"))</f>
        <v>#REF!</v>
      </c>
      <c r="H2359" t="e">
        <f>IF(COUNTA(CitationInformation)=0,"",IF(INDEX(AuthorList[Author Name],$A2359)="","",
CONCATENATE("  - &amp;AuthorListID",TEXT($A2359,"0000"),
"  {CitationID: *CitationID0001",
", PersonID: *PersonID",TEXT(MATCH(INDEX(AuthorList[Author Name],$A2359),People[Full Name],0),"0000"),
", AuthorOrder: ",INDEX(AuthorList[Author Number],$A2359),"}")))</f>
        <v>#REF!</v>
      </c>
      <c r="K2359" t="e">
        <f>IF(INDEX(SamplingFeatures[Feature Code],$A2359)="","",
CONCATENATE("  - &amp;SamplingFeatureID",TEXT($A2359,"0000"),
" {","SamplingFeatureUUID:  ",CHAR(34),INDEX(SamplingFeatures[Sampling Feature UUID],$A2359),CHAR(34),
", SamplingFeatureTypeCV:  ",CHAR(34),INDEX(SamplingFeatures[Sampling Feature Type],$A2359),CHAR(34),
", SamplingFeatureCode:  ",CHAR(34),INDEX(SamplingFeatures[Feature Code],$A2359),CHAR(34),
", SamplingFeatureName:  ",CHAR(34),INDEX(SamplingFeatures[Feature Name],$A2359),CHAR(34),
", SamplingFeatureDescription:  ",CHAR(34),INDEX(SamplingFeatures[Feature Description],$A2359),CHAR(34),
", SamplingFeatureGeotypeCV:  ",CHAR(34),INDEX(SamplingFeatures[Feature Geo Type],$A2359),CHAR(34),
", FeatureGeometry:  ",CHAR(34),INDEX(SamplingFeatures[Feature Geometry],$A2359),CHAR(34),
", Elevation_m:  ",CHAR(34),INDEX(SamplingFeatures[Elevation_m],$A2359),CHAR(34),
", ElevationDatumCV:  ",CHAR(34),ElevationDatum,CHAR(34),"}"))</f>
        <v>#REF!</v>
      </c>
      <c r="L2359" t="e">
        <f>IF(INDEX(SamplingFeatures[Sampling Feature Type],$A2359)&lt;&gt;"Site","",
CONCATENATE("  - &amp;SiteID",TEXT(SUMPRODUCT(--($L$3:$L2358&lt;&gt;"")),"0000"),
" {","SamplingFeatureID:  *SamplingFeatureID",TEXT($A2359,"0000"),
", SiteTypeCV:  ",CHAR(34),INDEX(Sites[Site Type],$A2359),CHAR(34),
", Latitude:  ",INDEX(Sites[Latitude],$A2359),
", Longitude:  ",INDEX(Sites[Longitude],$A2359),
", SRSName:  ",CHAR(34),LatLonDatum,CHAR(34),"}"))</f>
        <v>#REF!</v>
      </c>
      <c r="M2359" t="e">
        <f>IF(INDEX(SamplingFeatures[Sampling Feature Type],$A2359)&lt;&gt;"Specimen","",
CONCATENATE("  - &amp;SpecimenID",TEXT(SUMPRODUCT(--($M$3:$M2358&lt;&gt;"")),"0000"),
" {","SamplingFeatureID:  *SamplingFeatureID",TEXT($A2359,"0000"),
", SpecimenTypeCV:  ",CHAR(34),INDEX(Specimens[Specimen Type],$A2359),CHAR(34),
", SpecimenMediumCV:  ",INDEX(Specimens[Specimen Medium],$A2359),
", IsFieldSpecimen:  ",CHAR(34),INDEX(Specimens[Is Field Specimen?],$A2359),CHAR(34),"}"))</f>
        <v>#REF!</v>
      </c>
      <c r="N2359" t="e">
        <f>IF(COUNTA(SpatialOffsets[])=0,"", IF(INDEX(SpatialOffsets[Spatial Offset Type],$A2359)="","",
CONCATENATE("  - &amp;SpatialOffsetID",TEXT($A2359,"0000"),
" {","SpatialOffsetTypeCV:  ",CHAR(34),INDEX(SpatialOffsets[Spatial Offset Type],$A2359),CHAR(34),
", Offset1Value:  ",INDEX(SpatialOffsets[Offset 1 Value],$A2359),
", Offset1UnitID:  ",CHAR(34),INDEX(SpatialOffsets[Offset 1 Unit],$A2359),CHAR(34),
", Offset2Value:  ",INDEX(SpatialOffsets[Offset 2 Value],$A2359),
", Offset2UnitID:  ",CHAR(34),INDEX(SpatialOffsets[Offset 2 Unit],$A2359),CHAR(34),
", Offset3Value:  ",INDEX(SpatialOffsets[Offset 3 Value],$A2359),
", Offset3UnitID:  ",CHAR(34),INDEX(SpatialOffsets[Offset 3 Unit],$A2359),CHAR(34),,"}")))</f>
        <v>#REF!</v>
      </c>
      <c r="O2359" t="e">
        <f>IF(COUNTA(RelatedFeatures[])=0,"", IF(INDEX(RelatedFeatures[First Sampling Feature Code],$A2359)="","",
CONCATENATE("  - &amp;RelationID",TEXT($A2359,"0000"),
" {","SamplingFeatureID:  *SamplingFeatureID",TEXT(MATCH(INDEX(RelatedFeatures[First Sampling Feature Code],$A2359),SamplingFeatures[Feature Code],0),"0000"),
", RelationshipTypeCV:  ",CHAR(34),INDEX(RelatedFeatures[Relationship Type],$A2359),CHAR(34),
", RelatedFeatureID: *SamplingFeatureID",TEXT(MATCH(INDEX(RelatedFeatures[Second Sampling Feature Code],$A2359),SamplingFeatures[Feature Code],0),"0000"),
", SpatialOffsetID:  ",IF(INDEX(RelatedFeatures[Offset Number],$A2359)="","",CONCATENATE("*SpatialOffsetID",TEXT(INDEX(RelatedFeatures[Offset Number],$A2359),"0000"))),"}")))</f>
        <v>#REF!</v>
      </c>
      <c r="P2359" t="e">
        <f>IF(INDEX(Methods[Method Type],$A2359)="","",
CONCATENATE("  - &amp;MethodID",TEXT($A2359,"0000"),
" {","MethodTypeCV:  ",CHAR(34),INDEX(Methods[Method Type],$A2359),CHAR(34),
", MethodCode:  ",CHAR(34),INDEX(Methods[Method Code],$A2359),CHAR(34),
", MethodName:  ",CHAR(34),INDEX(Methods[Method Name],$A2359),CHAR(34),
", MethodDescription:  ",CHAR(34),INDEX(Methods[Method Description],$A2359),CHAR(34),
", MethodLink:  ",CHAR(34),INDEX(Methods[Method Link],$A2359),CHAR(34),
", OrganizationID: *OrganizationID",TEXT(MATCH(INDEX(Methods[Organization Name],$A2359),Organizations[Organization Name],0),"0000"),"}"))</f>
        <v>#REF!</v>
      </c>
      <c r="Q2359" t="e">
        <f>IF(INDEX(Variables[Variable Type],$A2359)="","",
CONCATENATE("  - &amp;VariableID",TEXT($A2359,"0000"),
" {","VariableTypeCV:  ",CHAR(34),INDEX(Variables[Variable Type],$A2359),CHAR(34),
", VariableCode:  ",CHAR(34),INDEX(Variables[Variable Code],$A2359),CHAR(34),
", VariableNameCV:  ",CHAR(34),INDEX(Variables[Variable Name],$A2359),CHAR(34),
", VariableDefinition:  ",CHAR(34),INDEX(Variables[Variable Definition],$A2359),CHAR(34),
", SpecciationCV:  ",CHAR(34),INDEX(Variables[Speciation],$A2359),CHAR(34),
", NoDataValue:  ",CHAR(34),INDEX(Variables[No Data Value],$A2359),CHAR(34),"}"))</f>
        <v>#REF!</v>
      </c>
    </row>
    <row r="2360" spans="1:17" x14ac:dyDescent="0.25">
      <c r="A2360">
        <v>2357</v>
      </c>
      <c r="D2360" t="e">
        <f>IF(INDEX(People[First Name],$A2360)="","",
CONCATENATE("  - &amp;PersonID",TEXT($A2360,"0000"),
" {","PersonFirstName:  ",CHAR(34),INDEX(People[First Name],$A2360),CHAR(34),
", PersonMiddleName:  ",CHAR(34),INDEX(People[Middle Name],$A2360),CHAR(34),
", PersonLastName:  ",CHAR(34),INDEX(People[Last Name],$A2360),CHAR(34),"}"))</f>
        <v>#REF!</v>
      </c>
      <c r="E2360" t="e">
        <f>IF(INDEX(Organizations[Organization Type '[CV']],$A2360)="","",
CONCATENATE("  - &amp;OrganizationID",TEXT($A2360,"0000"),
" {","OrganizationTypeCV:  ",CHAR(34),INDEX(Organizations[Organization Type '[CV']],$A2360),CHAR(34),
", OrganizationCode:  ",CHAR(34),INDEX(Organizations[Organization Code],$A2360),CHAR(34),
", OrganizationName:  ",CHAR(34),INDEX(Organizations[Organization Name],$A2360),CHAR(34),
", OrganizationDescription:  ",CHAR(34),INDEX(Organizations[Organization Description],$A2360),CHAR(34),
", OrganizationLink:  ",CHAR(34),INDEX(Organizations[Organization Link],$A2360),CHAR(34),"}"))</f>
        <v>#REF!</v>
      </c>
      <c r="F2360" t="e">
        <f>IF(INDEX(People[First Name],$A2360)="","",
CONCATENATE("  - &amp;AffiliationID",TEXT($A2360,"0000"),
" {PersonID: *PersonID",TEXT($A2360,"0000"),
", OrganizationID: *OrganizationID",TEXT(MATCH(INDEX(People[Organization Name],$A2360),Organizations[Organization Name],0),"0000"),
", IsPrimaryOrganizationContact: , AffiliationStartDate: , AffiliationEndDate: , PrimaryPhone: ",
", PrimaryEmail: ",CHAR(34),INDEX(People[Primary Email],$A2360),CHAR(34),
", PrimaryAddress: ",CHAR(34),INDEX(People[Primary Address],$A2360),CHAR(34),
", PersonLink: }"))</f>
        <v>#REF!</v>
      </c>
      <c r="H2360" t="e">
        <f>IF(COUNTA(CitationInformation)=0,"",IF(INDEX(AuthorList[Author Name],$A2360)="","",
CONCATENATE("  - &amp;AuthorListID",TEXT($A2360,"0000"),
"  {CitationID: *CitationID0001",
", PersonID: *PersonID",TEXT(MATCH(INDEX(AuthorList[Author Name],$A2360),People[Full Name],0),"0000"),
", AuthorOrder: ",INDEX(AuthorList[Author Number],$A2360),"}")))</f>
        <v>#REF!</v>
      </c>
      <c r="K2360" t="e">
        <f>IF(INDEX(SamplingFeatures[Feature Code],$A2360)="","",
CONCATENATE("  - &amp;SamplingFeatureID",TEXT($A2360,"0000"),
" {","SamplingFeatureUUID:  ",CHAR(34),INDEX(SamplingFeatures[Sampling Feature UUID],$A2360),CHAR(34),
", SamplingFeatureTypeCV:  ",CHAR(34),INDEX(SamplingFeatures[Sampling Feature Type],$A2360),CHAR(34),
", SamplingFeatureCode:  ",CHAR(34),INDEX(SamplingFeatures[Feature Code],$A2360),CHAR(34),
", SamplingFeatureName:  ",CHAR(34),INDEX(SamplingFeatures[Feature Name],$A2360),CHAR(34),
", SamplingFeatureDescription:  ",CHAR(34),INDEX(SamplingFeatures[Feature Description],$A2360),CHAR(34),
", SamplingFeatureGeotypeCV:  ",CHAR(34),INDEX(SamplingFeatures[Feature Geo Type],$A2360),CHAR(34),
", FeatureGeometry:  ",CHAR(34),INDEX(SamplingFeatures[Feature Geometry],$A2360),CHAR(34),
", Elevation_m:  ",CHAR(34),INDEX(SamplingFeatures[Elevation_m],$A2360),CHAR(34),
", ElevationDatumCV:  ",CHAR(34),ElevationDatum,CHAR(34),"}"))</f>
        <v>#REF!</v>
      </c>
      <c r="L2360" t="e">
        <f>IF(INDEX(SamplingFeatures[Sampling Feature Type],$A2360)&lt;&gt;"Site","",
CONCATENATE("  - &amp;SiteID",TEXT(SUMPRODUCT(--($L$3:$L2359&lt;&gt;"")),"0000"),
" {","SamplingFeatureID:  *SamplingFeatureID",TEXT($A2360,"0000"),
", SiteTypeCV:  ",CHAR(34),INDEX(Sites[Site Type],$A2360),CHAR(34),
", Latitude:  ",INDEX(Sites[Latitude],$A2360),
", Longitude:  ",INDEX(Sites[Longitude],$A2360),
", SRSName:  ",CHAR(34),LatLonDatum,CHAR(34),"}"))</f>
        <v>#REF!</v>
      </c>
      <c r="M2360" t="e">
        <f>IF(INDEX(SamplingFeatures[Sampling Feature Type],$A2360)&lt;&gt;"Specimen","",
CONCATENATE("  - &amp;SpecimenID",TEXT(SUMPRODUCT(--($M$3:$M2359&lt;&gt;"")),"0000"),
" {","SamplingFeatureID:  *SamplingFeatureID",TEXT($A2360,"0000"),
", SpecimenTypeCV:  ",CHAR(34),INDEX(Specimens[Specimen Type],$A2360),CHAR(34),
", SpecimenMediumCV:  ",INDEX(Specimens[Specimen Medium],$A2360),
", IsFieldSpecimen:  ",CHAR(34),INDEX(Specimens[Is Field Specimen?],$A2360),CHAR(34),"}"))</f>
        <v>#REF!</v>
      </c>
      <c r="N2360" t="e">
        <f>IF(COUNTA(SpatialOffsets[])=0,"", IF(INDEX(SpatialOffsets[Spatial Offset Type],$A2360)="","",
CONCATENATE("  - &amp;SpatialOffsetID",TEXT($A2360,"0000"),
" {","SpatialOffsetTypeCV:  ",CHAR(34),INDEX(SpatialOffsets[Spatial Offset Type],$A2360),CHAR(34),
", Offset1Value:  ",INDEX(SpatialOffsets[Offset 1 Value],$A2360),
", Offset1UnitID:  ",CHAR(34),INDEX(SpatialOffsets[Offset 1 Unit],$A2360),CHAR(34),
", Offset2Value:  ",INDEX(SpatialOffsets[Offset 2 Value],$A2360),
", Offset2UnitID:  ",CHAR(34),INDEX(SpatialOffsets[Offset 2 Unit],$A2360),CHAR(34),
", Offset3Value:  ",INDEX(SpatialOffsets[Offset 3 Value],$A2360),
", Offset3UnitID:  ",CHAR(34),INDEX(SpatialOffsets[Offset 3 Unit],$A2360),CHAR(34),,"}")))</f>
        <v>#REF!</v>
      </c>
      <c r="O2360" t="e">
        <f>IF(COUNTA(RelatedFeatures[])=0,"", IF(INDEX(RelatedFeatures[First Sampling Feature Code],$A2360)="","",
CONCATENATE("  - &amp;RelationID",TEXT($A2360,"0000"),
" {","SamplingFeatureID:  *SamplingFeatureID",TEXT(MATCH(INDEX(RelatedFeatures[First Sampling Feature Code],$A2360),SamplingFeatures[Feature Code],0),"0000"),
", RelationshipTypeCV:  ",CHAR(34),INDEX(RelatedFeatures[Relationship Type],$A2360),CHAR(34),
", RelatedFeatureID: *SamplingFeatureID",TEXT(MATCH(INDEX(RelatedFeatures[Second Sampling Feature Code],$A2360),SamplingFeatures[Feature Code],0),"0000"),
", SpatialOffsetID:  ",IF(INDEX(RelatedFeatures[Offset Number],$A2360)="","",CONCATENATE("*SpatialOffsetID",TEXT(INDEX(RelatedFeatures[Offset Number],$A2360),"0000"))),"}")))</f>
        <v>#REF!</v>
      </c>
      <c r="P2360" t="e">
        <f>IF(INDEX(Methods[Method Type],$A2360)="","",
CONCATENATE("  - &amp;MethodID",TEXT($A2360,"0000"),
" {","MethodTypeCV:  ",CHAR(34),INDEX(Methods[Method Type],$A2360),CHAR(34),
", MethodCode:  ",CHAR(34),INDEX(Methods[Method Code],$A2360),CHAR(34),
", MethodName:  ",CHAR(34),INDEX(Methods[Method Name],$A2360),CHAR(34),
", MethodDescription:  ",CHAR(34),INDEX(Methods[Method Description],$A2360),CHAR(34),
", MethodLink:  ",CHAR(34),INDEX(Methods[Method Link],$A2360),CHAR(34),
", OrganizationID: *OrganizationID",TEXT(MATCH(INDEX(Methods[Organization Name],$A2360),Organizations[Organization Name],0),"0000"),"}"))</f>
        <v>#REF!</v>
      </c>
      <c r="Q2360" t="e">
        <f>IF(INDEX(Variables[Variable Type],$A2360)="","",
CONCATENATE("  - &amp;VariableID",TEXT($A2360,"0000"),
" {","VariableTypeCV:  ",CHAR(34),INDEX(Variables[Variable Type],$A2360),CHAR(34),
", VariableCode:  ",CHAR(34),INDEX(Variables[Variable Code],$A2360),CHAR(34),
", VariableNameCV:  ",CHAR(34),INDEX(Variables[Variable Name],$A2360),CHAR(34),
", VariableDefinition:  ",CHAR(34),INDEX(Variables[Variable Definition],$A2360),CHAR(34),
", SpecciationCV:  ",CHAR(34),INDEX(Variables[Speciation],$A2360),CHAR(34),
", NoDataValue:  ",CHAR(34),INDEX(Variables[No Data Value],$A2360),CHAR(34),"}"))</f>
        <v>#REF!</v>
      </c>
    </row>
    <row r="2361" spans="1:17" x14ac:dyDescent="0.25">
      <c r="A2361">
        <v>2358</v>
      </c>
      <c r="D2361" t="e">
        <f>IF(INDEX(People[First Name],$A2361)="","",
CONCATENATE("  - &amp;PersonID",TEXT($A2361,"0000"),
" {","PersonFirstName:  ",CHAR(34),INDEX(People[First Name],$A2361),CHAR(34),
", PersonMiddleName:  ",CHAR(34),INDEX(People[Middle Name],$A2361),CHAR(34),
", PersonLastName:  ",CHAR(34),INDEX(People[Last Name],$A2361),CHAR(34),"}"))</f>
        <v>#REF!</v>
      </c>
      <c r="E2361" t="e">
        <f>IF(INDEX(Organizations[Organization Type '[CV']],$A2361)="","",
CONCATENATE("  - &amp;OrganizationID",TEXT($A2361,"0000"),
" {","OrganizationTypeCV:  ",CHAR(34),INDEX(Organizations[Organization Type '[CV']],$A2361),CHAR(34),
", OrganizationCode:  ",CHAR(34),INDEX(Organizations[Organization Code],$A2361),CHAR(34),
", OrganizationName:  ",CHAR(34),INDEX(Organizations[Organization Name],$A2361),CHAR(34),
", OrganizationDescription:  ",CHAR(34),INDEX(Organizations[Organization Description],$A2361),CHAR(34),
", OrganizationLink:  ",CHAR(34),INDEX(Organizations[Organization Link],$A2361),CHAR(34),"}"))</f>
        <v>#REF!</v>
      </c>
      <c r="F2361" t="e">
        <f>IF(INDEX(People[First Name],$A2361)="","",
CONCATENATE("  - &amp;AffiliationID",TEXT($A2361,"0000"),
" {PersonID: *PersonID",TEXT($A2361,"0000"),
", OrganizationID: *OrganizationID",TEXT(MATCH(INDEX(People[Organization Name],$A2361),Organizations[Organization Name],0),"0000"),
", IsPrimaryOrganizationContact: , AffiliationStartDate: , AffiliationEndDate: , PrimaryPhone: ",
", PrimaryEmail: ",CHAR(34),INDEX(People[Primary Email],$A2361),CHAR(34),
", PrimaryAddress: ",CHAR(34),INDEX(People[Primary Address],$A2361),CHAR(34),
", PersonLink: }"))</f>
        <v>#REF!</v>
      </c>
      <c r="H2361" t="e">
        <f>IF(COUNTA(CitationInformation)=0,"",IF(INDEX(AuthorList[Author Name],$A2361)="","",
CONCATENATE("  - &amp;AuthorListID",TEXT($A2361,"0000"),
"  {CitationID: *CitationID0001",
", PersonID: *PersonID",TEXT(MATCH(INDEX(AuthorList[Author Name],$A2361),People[Full Name],0),"0000"),
", AuthorOrder: ",INDEX(AuthorList[Author Number],$A2361),"}")))</f>
        <v>#REF!</v>
      </c>
      <c r="K2361" t="e">
        <f>IF(INDEX(SamplingFeatures[Feature Code],$A2361)="","",
CONCATENATE("  - &amp;SamplingFeatureID",TEXT($A2361,"0000"),
" {","SamplingFeatureUUID:  ",CHAR(34),INDEX(SamplingFeatures[Sampling Feature UUID],$A2361),CHAR(34),
", SamplingFeatureTypeCV:  ",CHAR(34),INDEX(SamplingFeatures[Sampling Feature Type],$A2361),CHAR(34),
", SamplingFeatureCode:  ",CHAR(34),INDEX(SamplingFeatures[Feature Code],$A2361),CHAR(34),
", SamplingFeatureName:  ",CHAR(34),INDEX(SamplingFeatures[Feature Name],$A2361),CHAR(34),
", SamplingFeatureDescription:  ",CHAR(34),INDEX(SamplingFeatures[Feature Description],$A2361),CHAR(34),
", SamplingFeatureGeotypeCV:  ",CHAR(34),INDEX(SamplingFeatures[Feature Geo Type],$A2361),CHAR(34),
", FeatureGeometry:  ",CHAR(34),INDEX(SamplingFeatures[Feature Geometry],$A2361),CHAR(34),
", Elevation_m:  ",CHAR(34),INDEX(SamplingFeatures[Elevation_m],$A2361),CHAR(34),
", ElevationDatumCV:  ",CHAR(34),ElevationDatum,CHAR(34),"}"))</f>
        <v>#REF!</v>
      </c>
      <c r="L2361" t="e">
        <f>IF(INDEX(SamplingFeatures[Sampling Feature Type],$A2361)&lt;&gt;"Site","",
CONCATENATE("  - &amp;SiteID",TEXT(SUMPRODUCT(--($L$3:$L2360&lt;&gt;"")),"0000"),
" {","SamplingFeatureID:  *SamplingFeatureID",TEXT($A2361,"0000"),
", SiteTypeCV:  ",CHAR(34),INDEX(Sites[Site Type],$A2361),CHAR(34),
", Latitude:  ",INDEX(Sites[Latitude],$A2361),
", Longitude:  ",INDEX(Sites[Longitude],$A2361),
", SRSName:  ",CHAR(34),LatLonDatum,CHAR(34),"}"))</f>
        <v>#REF!</v>
      </c>
      <c r="M2361" t="e">
        <f>IF(INDEX(SamplingFeatures[Sampling Feature Type],$A2361)&lt;&gt;"Specimen","",
CONCATENATE("  - &amp;SpecimenID",TEXT(SUMPRODUCT(--($M$3:$M2360&lt;&gt;"")),"0000"),
" {","SamplingFeatureID:  *SamplingFeatureID",TEXT($A2361,"0000"),
", SpecimenTypeCV:  ",CHAR(34),INDEX(Specimens[Specimen Type],$A2361),CHAR(34),
", SpecimenMediumCV:  ",INDEX(Specimens[Specimen Medium],$A2361),
", IsFieldSpecimen:  ",CHAR(34),INDEX(Specimens[Is Field Specimen?],$A2361),CHAR(34),"}"))</f>
        <v>#REF!</v>
      </c>
      <c r="N2361" t="e">
        <f>IF(COUNTA(SpatialOffsets[])=0,"", IF(INDEX(SpatialOffsets[Spatial Offset Type],$A2361)="","",
CONCATENATE("  - &amp;SpatialOffsetID",TEXT($A2361,"0000"),
" {","SpatialOffsetTypeCV:  ",CHAR(34),INDEX(SpatialOffsets[Spatial Offset Type],$A2361),CHAR(34),
", Offset1Value:  ",INDEX(SpatialOffsets[Offset 1 Value],$A2361),
", Offset1UnitID:  ",CHAR(34),INDEX(SpatialOffsets[Offset 1 Unit],$A2361),CHAR(34),
", Offset2Value:  ",INDEX(SpatialOffsets[Offset 2 Value],$A2361),
", Offset2UnitID:  ",CHAR(34),INDEX(SpatialOffsets[Offset 2 Unit],$A2361),CHAR(34),
", Offset3Value:  ",INDEX(SpatialOffsets[Offset 3 Value],$A2361),
", Offset3UnitID:  ",CHAR(34),INDEX(SpatialOffsets[Offset 3 Unit],$A2361),CHAR(34),,"}")))</f>
        <v>#REF!</v>
      </c>
      <c r="O2361" t="e">
        <f>IF(COUNTA(RelatedFeatures[])=0,"", IF(INDEX(RelatedFeatures[First Sampling Feature Code],$A2361)="","",
CONCATENATE("  - &amp;RelationID",TEXT($A2361,"0000"),
" {","SamplingFeatureID:  *SamplingFeatureID",TEXT(MATCH(INDEX(RelatedFeatures[First Sampling Feature Code],$A2361),SamplingFeatures[Feature Code],0),"0000"),
", RelationshipTypeCV:  ",CHAR(34),INDEX(RelatedFeatures[Relationship Type],$A2361),CHAR(34),
", RelatedFeatureID: *SamplingFeatureID",TEXT(MATCH(INDEX(RelatedFeatures[Second Sampling Feature Code],$A2361),SamplingFeatures[Feature Code],0),"0000"),
", SpatialOffsetID:  ",IF(INDEX(RelatedFeatures[Offset Number],$A2361)="","",CONCATENATE("*SpatialOffsetID",TEXT(INDEX(RelatedFeatures[Offset Number],$A2361),"0000"))),"}")))</f>
        <v>#REF!</v>
      </c>
      <c r="P2361" t="e">
        <f>IF(INDEX(Methods[Method Type],$A2361)="","",
CONCATENATE("  - &amp;MethodID",TEXT($A2361,"0000"),
" {","MethodTypeCV:  ",CHAR(34),INDEX(Methods[Method Type],$A2361),CHAR(34),
", MethodCode:  ",CHAR(34),INDEX(Methods[Method Code],$A2361),CHAR(34),
", MethodName:  ",CHAR(34),INDEX(Methods[Method Name],$A2361),CHAR(34),
", MethodDescription:  ",CHAR(34),INDEX(Methods[Method Description],$A2361),CHAR(34),
", MethodLink:  ",CHAR(34),INDEX(Methods[Method Link],$A2361),CHAR(34),
", OrganizationID: *OrganizationID",TEXT(MATCH(INDEX(Methods[Organization Name],$A2361),Organizations[Organization Name],0),"0000"),"}"))</f>
        <v>#REF!</v>
      </c>
      <c r="Q2361" t="e">
        <f>IF(INDEX(Variables[Variable Type],$A2361)="","",
CONCATENATE("  - &amp;VariableID",TEXT($A2361,"0000"),
" {","VariableTypeCV:  ",CHAR(34),INDEX(Variables[Variable Type],$A2361),CHAR(34),
", VariableCode:  ",CHAR(34),INDEX(Variables[Variable Code],$A2361),CHAR(34),
", VariableNameCV:  ",CHAR(34),INDEX(Variables[Variable Name],$A2361),CHAR(34),
", VariableDefinition:  ",CHAR(34),INDEX(Variables[Variable Definition],$A2361),CHAR(34),
", SpecciationCV:  ",CHAR(34),INDEX(Variables[Speciation],$A2361),CHAR(34),
", NoDataValue:  ",CHAR(34),INDEX(Variables[No Data Value],$A2361),CHAR(34),"}"))</f>
        <v>#REF!</v>
      </c>
    </row>
    <row r="2362" spans="1:17" x14ac:dyDescent="0.25">
      <c r="A2362">
        <v>2359</v>
      </c>
      <c r="D2362" t="e">
        <f>IF(INDEX(People[First Name],$A2362)="","",
CONCATENATE("  - &amp;PersonID",TEXT($A2362,"0000"),
" {","PersonFirstName:  ",CHAR(34),INDEX(People[First Name],$A2362),CHAR(34),
", PersonMiddleName:  ",CHAR(34),INDEX(People[Middle Name],$A2362),CHAR(34),
", PersonLastName:  ",CHAR(34),INDEX(People[Last Name],$A2362),CHAR(34),"}"))</f>
        <v>#REF!</v>
      </c>
      <c r="E2362" t="e">
        <f>IF(INDEX(Organizations[Organization Type '[CV']],$A2362)="","",
CONCATENATE("  - &amp;OrganizationID",TEXT($A2362,"0000"),
" {","OrganizationTypeCV:  ",CHAR(34),INDEX(Organizations[Organization Type '[CV']],$A2362),CHAR(34),
", OrganizationCode:  ",CHAR(34),INDEX(Organizations[Organization Code],$A2362),CHAR(34),
", OrganizationName:  ",CHAR(34),INDEX(Organizations[Organization Name],$A2362),CHAR(34),
", OrganizationDescription:  ",CHAR(34),INDEX(Organizations[Organization Description],$A2362),CHAR(34),
", OrganizationLink:  ",CHAR(34),INDEX(Organizations[Organization Link],$A2362),CHAR(34),"}"))</f>
        <v>#REF!</v>
      </c>
      <c r="F2362" t="e">
        <f>IF(INDEX(People[First Name],$A2362)="","",
CONCATENATE("  - &amp;AffiliationID",TEXT($A2362,"0000"),
" {PersonID: *PersonID",TEXT($A2362,"0000"),
", OrganizationID: *OrganizationID",TEXT(MATCH(INDEX(People[Organization Name],$A2362),Organizations[Organization Name],0),"0000"),
", IsPrimaryOrganizationContact: , AffiliationStartDate: , AffiliationEndDate: , PrimaryPhone: ",
", PrimaryEmail: ",CHAR(34),INDEX(People[Primary Email],$A2362),CHAR(34),
", PrimaryAddress: ",CHAR(34),INDEX(People[Primary Address],$A2362),CHAR(34),
", PersonLink: }"))</f>
        <v>#REF!</v>
      </c>
      <c r="H2362" t="e">
        <f>IF(COUNTA(CitationInformation)=0,"",IF(INDEX(AuthorList[Author Name],$A2362)="","",
CONCATENATE("  - &amp;AuthorListID",TEXT($A2362,"0000"),
"  {CitationID: *CitationID0001",
", PersonID: *PersonID",TEXT(MATCH(INDEX(AuthorList[Author Name],$A2362),People[Full Name],0),"0000"),
", AuthorOrder: ",INDEX(AuthorList[Author Number],$A2362),"}")))</f>
        <v>#REF!</v>
      </c>
      <c r="K2362" t="e">
        <f>IF(INDEX(SamplingFeatures[Feature Code],$A2362)="","",
CONCATENATE("  - &amp;SamplingFeatureID",TEXT($A2362,"0000"),
" {","SamplingFeatureUUID:  ",CHAR(34),INDEX(SamplingFeatures[Sampling Feature UUID],$A2362),CHAR(34),
", SamplingFeatureTypeCV:  ",CHAR(34),INDEX(SamplingFeatures[Sampling Feature Type],$A2362),CHAR(34),
", SamplingFeatureCode:  ",CHAR(34),INDEX(SamplingFeatures[Feature Code],$A2362),CHAR(34),
", SamplingFeatureName:  ",CHAR(34),INDEX(SamplingFeatures[Feature Name],$A2362),CHAR(34),
", SamplingFeatureDescription:  ",CHAR(34),INDEX(SamplingFeatures[Feature Description],$A2362),CHAR(34),
", SamplingFeatureGeotypeCV:  ",CHAR(34),INDEX(SamplingFeatures[Feature Geo Type],$A2362),CHAR(34),
", FeatureGeometry:  ",CHAR(34),INDEX(SamplingFeatures[Feature Geometry],$A2362),CHAR(34),
", Elevation_m:  ",CHAR(34),INDEX(SamplingFeatures[Elevation_m],$A2362),CHAR(34),
", ElevationDatumCV:  ",CHAR(34),ElevationDatum,CHAR(34),"}"))</f>
        <v>#REF!</v>
      </c>
      <c r="L2362" t="e">
        <f>IF(INDEX(SamplingFeatures[Sampling Feature Type],$A2362)&lt;&gt;"Site","",
CONCATENATE("  - &amp;SiteID",TEXT(SUMPRODUCT(--($L$3:$L2361&lt;&gt;"")),"0000"),
" {","SamplingFeatureID:  *SamplingFeatureID",TEXT($A2362,"0000"),
", SiteTypeCV:  ",CHAR(34),INDEX(Sites[Site Type],$A2362),CHAR(34),
", Latitude:  ",INDEX(Sites[Latitude],$A2362),
", Longitude:  ",INDEX(Sites[Longitude],$A2362),
", SRSName:  ",CHAR(34),LatLonDatum,CHAR(34),"}"))</f>
        <v>#REF!</v>
      </c>
      <c r="M2362" t="e">
        <f>IF(INDEX(SamplingFeatures[Sampling Feature Type],$A2362)&lt;&gt;"Specimen","",
CONCATENATE("  - &amp;SpecimenID",TEXT(SUMPRODUCT(--($M$3:$M2361&lt;&gt;"")),"0000"),
" {","SamplingFeatureID:  *SamplingFeatureID",TEXT($A2362,"0000"),
", SpecimenTypeCV:  ",CHAR(34),INDEX(Specimens[Specimen Type],$A2362),CHAR(34),
", SpecimenMediumCV:  ",INDEX(Specimens[Specimen Medium],$A2362),
", IsFieldSpecimen:  ",CHAR(34),INDEX(Specimens[Is Field Specimen?],$A2362),CHAR(34),"}"))</f>
        <v>#REF!</v>
      </c>
      <c r="N2362" t="e">
        <f>IF(COUNTA(SpatialOffsets[])=0,"", IF(INDEX(SpatialOffsets[Spatial Offset Type],$A2362)="","",
CONCATENATE("  - &amp;SpatialOffsetID",TEXT($A2362,"0000"),
" {","SpatialOffsetTypeCV:  ",CHAR(34),INDEX(SpatialOffsets[Spatial Offset Type],$A2362),CHAR(34),
", Offset1Value:  ",INDEX(SpatialOffsets[Offset 1 Value],$A2362),
", Offset1UnitID:  ",CHAR(34),INDEX(SpatialOffsets[Offset 1 Unit],$A2362),CHAR(34),
", Offset2Value:  ",INDEX(SpatialOffsets[Offset 2 Value],$A2362),
", Offset2UnitID:  ",CHAR(34),INDEX(SpatialOffsets[Offset 2 Unit],$A2362),CHAR(34),
", Offset3Value:  ",INDEX(SpatialOffsets[Offset 3 Value],$A2362),
", Offset3UnitID:  ",CHAR(34),INDEX(SpatialOffsets[Offset 3 Unit],$A2362),CHAR(34),,"}")))</f>
        <v>#REF!</v>
      </c>
      <c r="O2362" t="e">
        <f>IF(COUNTA(RelatedFeatures[])=0,"", IF(INDEX(RelatedFeatures[First Sampling Feature Code],$A2362)="","",
CONCATENATE("  - &amp;RelationID",TEXT($A2362,"0000"),
" {","SamplingFeatureID:  *SamplingFeatureID",TEXT(MATCH(INDEX(RelatedFeatures[First Sampling Feature Code],$A2362),SamplingFeatures[Feature Code],0),"0000"),
", RelationshipTypeCV:  ",CHAR(34),INDEX(RelatedFeatures[Relationship Type],$A2362),CHAR(34),
", RelatedFeatureID: *SamplingFeatureID",TEXT(MATCH(INDEX(RelatedFeatures[Second Sampling Feature Code],$A2362),SamplingFeatures[Feature Code],0),"0000"),
", SpatialOffsetID:  ",IF(INDEX(RelatedFeatures[Offset Number],$A2362)="","",CONCATENATE("*SpatialOffsetID",TEXT(INDEX(RelatedFeatures[Offset Number],$A2362),"0000"))),"}")))</f>
        <v>#REF!</v>
      </c>
      <c r="P2362" t="e">
        <f>IF(INDEX(Methods[Method Type],$A2362)="","",
CONCATENATE("  - &amp;MethodID",TEXT($A2362,"0000"),
" {","MethodTypeCV:  ",CHAR(34),INDEX(Methods[Method Type],$A2362),CHAR(34),
", MethodCode:  ",CHAR(34),INDEX(Methods[Method Code],$A2362),CHAR(34),
", MethodName:  ",CHAR(34),INDEX(Methods[Method Name],$A2362),CHAR(34),
", MethodDescription:  ",CHAR(34),INDEX(Methods[Method Description],$A2362),CHAR(34),
", MethodLink:  ",CHAR(34),INDEX(Methods[Method Link],$A2362),CHAR(34),
", OrganizationID: *OrganizationID",TEXT(MATCH(INDEX(Methods[Organization Name],$A2362),Organizations[Organization Name],0),"0000"),"}"))</f>
        <v>#REF!</v>
      </c>
      <c r="Q2362" t="e">
        <f>IF(INDEX(Variables[Variable Type],$A2362)="","",
CONCATENATE("  - &amp;VariableID",TEXT($A2362,"0000"),
" {","VariableTypeCV:  ",CHAR(34),INDEX(Variables[Variable Type],$A2362),CHAR(34),
", VariableCode:  ",CHAR(34),INDEX(Variables[Variable Code],$A2362),CHAR(34),
", VariableNameCV:  ",CHAR(34),INDEX(Variables[Variable Name],$A2362),CHAR(34),
", VariableDefinition:  ",CHAR(34),INDEX(Variables[Variable Definition],$A2362),CHAR(34),
", SpecciationCV:  ",CHAR(34),INDEX(Variables[Speciation],$A2362),CHAR(34),
", NoDataValue:  ",CHAR(34),INDEX(Variables[No Data Value],$A2362),CHAR(34),"}"))</f>
        <v>#REF!</v>
      </c>
    </row>
    <row r="2363" spans="1:17" x14ac:dyDescent="0.25">
      <c r="A2363">
        <v>2360</v>
      </c>
      <c r="D2363" t="e">
        <f>IF(INDEX(People[First Name],$A2363)="","",
CONCATENATE("  - &amp;PersonID",TEXT($A2363,"0000"),
" {","PersonFirstName:  ",CHAR(34),INDEX(People[First Name],$A2363),CHAR(34),
", PersonMiddleName:  ",CHAR(34),INDEX(People[Middle Name],$A2363),CHAR(34),
", PersonLastName:  ",CHAR(34),INDEX(People[Last Name],$A2363),CHAR(34),"}"))</f>
        <v>#REF!</v>
      </c>
      <c r="E2363" t="e">
        <f>IF(INDEX(Organizations[Organization Type '[CV']],$A2363)="","",
CONCATENATE("  - &amp;OrganizationID",TEXT($A2363,"0000"),
" {","OrganizationTypeCV:  ",CHAR(34),INDEX(Organizations[Organization Type '[CV']],$A2363),CHAR(34),
", OrganizationCode:  ",CHAR(34),INDEX(Organizations[Organization Code],$A2363),CHAR(34),
", OrganizationName:  ",CHAR(34),INDEX(Organizations[Organization Name],$A2363),CHAR(34),
", OrganizationDescription:  ",CHAR(34),INDEX(Organizations[Organization Description],$A2363),CHAR(34),
", OrganizationLink:  ",CHAR(34),INDEX(Organizations[Organization Link],$A2363),CHAR(34),"}"))</f>
        <v>#REF!</v>
      </c>
      <c r="F2363" t="e">
        <f>IF(INDEX(People[First Name],$A2363)="","",
CONCATENATE("  - &amp;AffiliationID",TEXT($A2363,"0000"),
" {PersonID: *PersonID",TEXT($A2363,"0000"),
", OrganizationID: *OrganizationID",TEXT(MATCH(INDEX(People[Organization Name],$A2363),Organizations[Organization Name],0),"0000"),
", IsPrimaryOrganizationContact: , AffiliationStartDate: , AffiliationEndDate: , PrimaryPhone: ",
", PrimaryEmail: ",CHAR(34),INDEX(People[Primary Email],$A2363),CHAR(34),
", PrimaryAddress: ",CHAR(34),INDEX(People[Primary Address],$A2363),CHAR(34),
", PersonLink: }"))</f>
        <v>#REF!</v>
      </c>
      <c r="H2363" t="e">
        <f>IF(COUNTA(CitationInformation)=0,"",IF(INDEX(AuthorList[Author Name],$A2363)="","",
CONCATENATE("  - &amp;AuthorListID",TEXT($A2363,"0000"),
"  {CitationID: *CitationID0001",
", PersonID: *PersonID",TEXT(MATCH(INDEX(AuthorList[Author Name],$A2363),People[Full Name],0),"0000"),
", AuthorOrder: ",INDEX(AuthorList[Author Number],$A2363),"}")))</f>
        <v>#REF!</v>
      </c>
      <c r="K2363" t="e">
        <f>IF(INDEX(SamplingFeatures[Feature Code],$A2363)="","",
CONCATENATE("  - &amp;SamplingFeatureID",TEXT($A2363,"0000"),
" {","SamplingFeatureUUID:  ",CHAR(34),INDEX(SamplingFeatures[Sampling Feature UUID],$A2363),CHAR(34),
", SamplingFeatureTypeCV:  ",CHAR(34),INDEX(SamplingFeatures[Sampling Feature Type],$A2363),CHAR(34),
", SamplingFeatureCode:  ",CHAR(34),INDEX(SamplingFeatures[Feature Code],$A2363),CHAR(34),
", SamplingFeatureName:  ",CHAR(34),INDEX(SamplingFeatures[Feature Name],$A2363),CHAR(34),
", SamplingFeatureDescription:  ",CHAR(34),INDEX(SamplingFeatures[Feature Description],$A2363),CHAR(34),
", SamplingFeatureGeotypeCV:  ",CHAR(34),INDEX(SamplingFeatures[Feature Geo Type],$A2363),CHAR(34),
", FeatureGeometry:  ",CHAR(34),INDEX(SamplingFeatures[Feature Geometry],$A2363),CHAR(34),
", Elevation_m:  ",CHAR(34),INDEX(SamplingFeatures[Elevation_m],$A2363),CHAR(34),
", ElevationDatumCV:  ",CHAR(34),ElevationDatum,CHAR(34),"}"))</f>
        <v>#REF!</v>
      </c>
      <c r="L2363" t="e">
        <f>IF(INDEX(SamplingFeatures[Sampling Feature Type],$A2363)&lt;&gt;"Site","",
CONCATENATE("  - &amp;SiteID",TEXT(SUMPRODUCT(--($L$3:$L2362&lt;&gt;"")),"0000"),
" {","SamplingFeatureID:  *SamplingFeatureID",TEXT($A2363,"0000"),
", SiteTypeCV:  ",CHAR(34),INDEX(Sites[Site Type],$A2363),CHAR(34),
", Latitude:  ",INDEX(Sites[Latitude],$A2363),
", Longitude:  ",INDEX(Sites[Longitude],$A2363),
", SRSName:  ",CHAR(34),LatLonDatum,CHAR(34),"}"))</f>
        <v>#REF!</v>
      </c>
      <c r="M2363" t="e">
        <f>IF(INDEX(SamplingFeatures[Sampling Feature Type],$A2363)&lt;&gt;"Specimen","",
CONCATENATE("  - &amp;SpecimenID",TEXT(SUMPRODUCT(--($M$3:$M2362&lt;&gt;"")),"0000"),
" {","SamplingFeatureID:  *SamplingFeatureID",TEXT($A2363,"0000"),
", SpecimenTypeCV:  ",CHAR(34),INDEX(Specimens[Specimen Type],$A2363),CHAR(34),
", SpecimenMediumCV:  ",INDEX(Specimens[Specimen Medium],$A2363),
", IsFieldSpecimen:  ",CHAR(34),INDEX(Specimens[Is Field Specimen?],$A2363),CHAR(34),"}"))</f>
        <v>#REF!</v>
      </c>
      <c r="N2363" t="e">
        <f>IF(COUNTA(SpatialOffsets[])=0,"", IF(INDEX(SpatialOffsets[Spatial Offset Type],$A2363)="","",
CONCATENATE("  - &amp;SpatialOffsetID",TEXT($A2363,"0000"),
" {","SpatialOffsetTypeCV:  ",CHAR(34),INDEX(SpatialOffsets[Spatial Offset Type],$A2363),CHAR(34),
", Offset1Value:  ",INDEX(SpatialOffsets[Offset 1 Value],$A2363),
", Offset1UnitID:  ",CHAR(34),INDEX(SpatialOffsets[Offset 1 Unit],$A2363),CHAR(34),
", Offset2Value:  ",INDEX(SpatialOffsets[Offset 2 Value],$A2363),
", Offset2UnitID:  ",CHAR(34),INDEX(SpatialOffsets[Offset 2 Unit],$A2363),CHAR(34),
", Offset3Value:  ",INDEX(SpatialOffsets[Offset 3 Value],$A2363),
", Offset3UnitID:  ",CHAR(34),INDEX(SpatialOffsets[Offset 3 Unit],$A2363),CHAR(34),,"}")))</f>
        <v>#REF!</v>
      </c>
      <c r="O2363" t="e">
        <f>IF(COUNTA(RelatedFeatures[])=0,"", IF(INDEX(RelatedFeatures[First Sampling Feature Code],$A2363)="","",
CONCATENATE("  - &amp;RelationID",TEXT($A2363,"0000"),
" {","SamplingFeatureID:  *SamplingFeatureID",TEXT(MATCH(INDEX(RelatedFeatures[First Sampling Feature Code],$A2363),SamplingFeatures[Feature Code],0),"0000"),
", RelationshipTypeCV:  ",CHAR(34),INDEX(RelatedFeatures[Relationship Type],$A2363),CHAR(34),
", RelatedFeatureID: *SamplingFeatureID",TEXT(MATCH(INDEX(RelatedFeatures[Second Sampling Feature Code],$A2363),SamplingFeatures[Feature Code],0),"0000"),
", SpatialOffsetID:  ",IF(INDEX(RelatedFeatures[Offset Number],$A2363)="","",CONCATENATE("*SpatialOffsetID",TEXT(INDEX(RelatedFeatures[Offset Number],$A2363),"0000"))),"}")))</f>
        <v>#REF!</v>
      </c>
      <c r="P2363" t="e">
        <f>IF(INDEX(Methods[Method Type],$A2363)="","",
CONCATENATE("  - &amp;MethodID",TEXT($A2363,"0000"),
" {","MethodTypeCV:  ",CHAR(34),INDEX(Methods[Method Type],$A2363),CHAR(34),
", MethodCode:  ",CHAR(34),INDEX(Methods[Method Code],$A2363),CHAR(34),
", MethodName:  ",CHAR(34),INDEX(Methods[Method Name],$A2363),CHAR(34),
", MethodDescription:  ",CHAR(34),INDEX(Methods[Method Description],$A2363),CHAR(34),
", MethodLink:  ",CHAR(34),INDEX(Methods[Method Link],$A2363),CHAR(34),
", OrganizationID: *OrganizationID",TEXT(MATCH(INDEX(Methods[Organization Name],$A2363),Organizations[Organization Name],0),"0000"),"}"))</f>
        <v>#REF!</v>
      </c>
      <c r="Q2363" t="e">
        <f>IF(INDEX(Variables[Variable Type],$A2363)="","",
CONCATENATE("  - &amp;VariableID",TEXT($A2363,"0000"),
" {","VariableTypeCV:  ",CHAR(34),INDEX(Variables[Variable Type],$A2363),CHAR(34),
", VariableCode:  ",CHAR(34),INDEX(Variables[Variable Code],$A2363),CHAR(34),
", VariableNameCV:  ",CHAR(34),INDEX(Variables[Variable Name],$A2363),CHAR(34),
", VariableDefinition:  ",CHAR(34),INDEX(Variables[Variable Definition],$A2363),CHAR(34),
", SpecciationCV:  ",CHAR(34),INDEX(Variables[Speciation],$A2363),CHAR(34),
", NoDataValue:  ",CHAR(34),INDEX(Variables[No Data Value],$A2363),CHAR(34),"}"))</f>
        <v>#REF!</v>
      </c>
    </row>
    <row r="2364" spans="1:17" x14ac:dyDescent="0.25">
      <c r="A2364">
        <v>2361</v>
      </c>
      <c r="D2364" t="e">
        <f>IF(INDEX(People[First Name],$A2364)="","",
CONCATENATE("  - &amp;PersonID",TEXT($A2364,"0000"),
" {","PersonFirstName:  ",CHAR(34),INDEX(People[First Name],$A2364),CHAR(34),
", PersonMiddleName:  ",CHAR(34),INDEX(People[Middle Name],$A2364),CHAR(34),
", PersonLastName:  ",CHAR(34),INDEX(People[Last Name],$A2364),CHAR(34),"}"))</f>
        <v>#REF!</v>
      </c>
      <c r="E2364" t="e">
        <f>IF(INDEX(Organizations[Organization Type '[CV']],$A2364)="","",
CONCATENATE("  - &amp;OrganizationID",TEXT($A2364,"0000"),
" {","OrganizationTypeCV:  ",CHAR(34),INDEX(Organizations[Organization Type '[CV']],$A2364),CHAR(34),
", OrganizationCode:  ",CHAR(34),INDEX(Organizations[Organization Code],$A2364),CHAR(34),
", OrganizationName:  ",CHAR(34),INDEX(Organizations[Organization Name],$A2364),CHAR(34),
", OrganizationDescription:  ",CHAR(34),INDEX(Organizations[Organization Description],$A2364),CHAR(34),
", OrganizationLink:  ",CHAR(34),INDEX(Organizations[Organization Link],$A2364),CHAR(34),"}"))</f>
        <v>#REF!</v>
      </c>
      <c r="F2364" t="e">
        <f>IF(INDEX(People[First Name],$A2364)="","",
CONCATENATE("  - &amp;AffiliationID",TEXT($A2364,"0000"),
" {PersonID: *PersonID",TEXT($A2364,"0000"),
", OrganizationID: *OrganizationID",TEXT(MATCH(INDEX(People[Organization Name],$A2364),Organizations[Organization Name],0),"0000"),
", IsPrimaryOrganizationContact: , AffiliationStartDate: , AffiliationEndDate: , PrimaryPhone: ",
", PrimaryEmail: ",CHAR(34),INDEX(People[Primary Email],$A2364),CHAR(34),
", PrimaryAddress: ",CHAR(34),INDEX(People[Primary Address],$A2364),CHAR(34),
", PersonLink: }"))</f>
        <v>#REF!</v>
      </c>
      <c r="H2364" t="e">
        <f>IF(COUNTA(CitationInformation)=0,"",IF(INDEX(AuthorList[Author Name],$A2364)="","",
CONCATENATE("  - &amp;AuthorListID",TEXT($A2364,"0000"),
"  {CitationID: *CitationID0001",
", PersonID: *PersonID",TEXT(MATCH(INDEX(AuthorList[Author Name],$A2364),People[Full Name],0),"0000"),
", AuthorOrder: ",INDEX(AuthorList[Author Number],$A2364),"}")))</f>
        <v>#REF!</v>
      </c>
      <c r="K2364" t="e">
        <f>IF(INDEX(SamplingFeatures[Feature Code],$A2364)="","",
CONCATENATE("  - &amp;SamplingFeatureID",TEXT($A2364,"0000"),
" {","SamplingFeatureUUID:  ",CHAR(34),INDEX(SamplingFeatures[Sampling Feature UUID],$A2364),CHAR(34),
", SamplingFeatureTypeCV:  ",CHAR(34),INDEX(SamplingFeatures[Sampling Feature Type],$A2364),CHAR(34),
", SamplingFeatureCode:  ",CHAR(34),INDEX(SamplingFeatures[Feature Code],$A2364),CHAR(34),
", SamplingFeatureName:  ",CHAR(34),INDEX(SamplingFeatures[Feature Name],$A2364),CHAR(34),
", SamplingFeatureDescription:  ",CHAR(34),INDEX(SamplingFeatures[Feature Description],$A2364),CHAR(34),
", SamplingFeatureGeotypeCV:  ",CHAR(34),INDEX(SamplingFeatures[Feature Geo Type],$A2364),CHAR(34),
", FeatureGeometry:  ",CHAR(34),INDEX(SamplingFeatures[Feature Geometry],$A2364),CHAR(34),
", Elevation_m:  ",CHAR(34),INDEX(SamplingFeatures[Elevation_m],$A2364),CHAR(34),
", ElevationDatumCV:  ",CHAR(34),ElevationDatum,CHAR(34),"}"))</f>
        <v>#REF!</v>
      </c>
      <c r="L2364" t="e">
        <f>IF(INDEX(SamplingFeatures[Sampling Feature Type],$A2364)&lt;&gt;"Site","",
CONCATENATE("  - &amp;SiteID",TEXT(SUMPRODUCT(--($L$3:$L2363&lt;&gt;"")),"0000"),
" {","SamplingFeatureID:  *SamplingFeatureID",TEXT($A2364,"0000"),
", SiteTypeCV:  ",CHAR(34),INDEX(Sites[Site Type],$A2364),CHAR(34),
", Latitude:  ",INDEX(Sites[Latitude],$A2364),
", Longitude:  ",INDEX(Sites[Longitude],$A2364),
", SRSName:  ",CHAR(34),LatLonDatum,CHAR(34),"}"))</f>
        <v>#REF!</v>
      </c>
      <c r="M2364" t="e">
        <f>IF(INDEX(SamplingFeatures[Sampling Feature Type],$A2364)&lt;&gt;"Specimen","",
CONCATENATE("  - &amp;SpecimenID",TEXT(SUMPRODUCT(--($M$3:$M2363&lt;&gt;"")),"0000"),
" {","SamplingFeatureID:  *SamplingFeatureID",TEXT($A2364,"0000"),
", SpecimenTypeCV:  ",CHAR(34),INDEX(Specimens[Specimen Type],$A2364),CHAR(34),
", SpecimenMediumCV:  ",INDEX(Specimens[Specimen Medium],$A2364),
", IsFieldSpecimen:  ",CHAR(34),INDEX(Specimens[Is Field Specimen?],$A2364),CHAR(34),"}"))</f>
        <v>#REF!</v>
      </c>
      <c r="N2364" t="e">
        <f>IF(COUNTA(SpatialOffsets[])=0,"", IF(INDEX(SpatialOffsets[Spatial Offset Type],$A2364)="","",
CONCATENATE("  - &amp;SpatialOffsetID",TEXT($A2364,"0000"),
" {","SpatialOffsetTypeCV:  ",CHAR(34),INDEX(SpatialOffsets[Spatial Offset Type],$A2364),CHAR(34),
", Offset1Value:  ",INDEX(SpatialOffsets[Offset 1 Value],$A2364),
", Offset1UnitID:  ",CHAR(34),INDEX(SpatialOffsets[Offset 1 Unit],$A2364),CHAR(34),
", Offset2Value:  ",INDEX(SpatialOffsets[Offset 2 Value],$A2364),
", Offset2UnitID:  ",CHAR(34),INDEX(SpatialOffsets[Offset 2 Unit],$A2364),CHAR(34),
", Offset3Value:  ",INDEX(SpatialOffsets[Offset 3 Value],$A2364),
", Offset3UnitID:  ",CHAR(34),INDEX(SpatialOffsets[Offset 3 Unit],$A2364),CHAR(34),,"}")))</f>
        <v>#REF!</v>
      </c>
      <c r="O2364" t="e">
        <f>IF(COUNTA(RelatedFeatures[])=0,"", IF(INDEX(RelatedFeatures[First Sampling Feature Code],$A2364)="","",
CONCATENATE("  - &amp;RelationID",TEXT($A2364,"0000"),
" {","SamplingFeatureID:  *SamplingFeatureID",TEXT(MATCH(INDEX(RelatedFeatures[First Sampling Feature Code],$A2364),SamplingFeatures[Feature Code],0),"0000"),
", RelationshipTypeCV:  ",CHAR(34),INDEX(RelatedFeatures[Relationship Type],$A2364),CHAR(34),
", RelatedFeatureID: *SamplingFeatureID",TEXT(MATCH(INDEX(RelatedFeatures[Second Sampling Feature Code],$A2364),SamplingFeatures[Feature Code],0),"0000"),
", SpatialOffsetID:  ",IF(INDEX(RelatedFeatures[Offset Number],$A2364)="","",CONCATENATE("*SpatialOffsetID",TEXT(INDEX(RelatedFeatures[Offset Number],$A2364),"0000"))),"}")))</f>
        <v>#REF!</v>
      </c>
      <c r="P2364" t="e">
        <f>IF(INDEX(Methods[Method Type],$A2364)="","",
CONCATENATE("  - &amp;MethodID",TEXT($A2364,"0000"),
" {","MethodTypeCV:  ",CHAR(34),INDEX(Methods[Method Type],$A2364),CHAR(34),
", MethodCode:  ",CHAR(34),INDEX(Methods[Method Code],$A2364),CHAR(34),
", MethodName:  ",CHAR(34),INDEX(Methods[Method Name],$A2364),CHAR(34),
", MethodDescription:  ",CHAR(34),INDEX(Methods[Method Description],$A2364),CHAR(34),
", MethodLink:  ",CHAR(34),INDEX(Methods[Method Link],$A2364),CHAR(34),
", OrganizationID: *OrganizationID",TEXT(MATCH(INDEX(Methods[Organization Name],$A2364),Organizations[Organization Name],0),"0000"),"}"))</f>
        <v>#REF!</v>
      </c>
      <c r="Q2364" t="e">
        <f>IF(INDEX(Variables[Variable Type],$A2364)="","",
CONCATENATE("  - &amp;VariableID",TEXT($A2364,"0000"),
" {","VariableTypeCV:  ",CHAR(34),INDEX(Variables[Variable Type],$A2364),CHAR(34),
", VariableCode:  ",CHAR(34),INDEX(Variables[Variable Code],$A2364),CHAR(34),
", VariableNameCV:  ",CHAR(34),INDEX(Variables[Variable Name],$A2364),CHAR(34),
", VariableDefinition:  ",CHAR(34),INDEX(Variables[Variable Definition],$A2364),CHAR(34),
", SpecciationCV:  ",CHAR(34),INDEX(Variables[Speciation],$A2364),CHAR(34),
", NoDataValue:  ",CHAR(34),INDEX(Variables[No Data Value],$A2364),CHAR(34),"}"))</f>
        <v>#REF!</v>
      </c>
    </row>
    <row r="2365" spans="1:17" x14ac:dyDescent="0.25">
      <c r="A2365">
        <v>2362</v>
      </c>
      <c r="D2365" t="e">
        <f>IF(INDEX(People[First Name],$A2365)="","",
CONCATENATE("  - &amp;PersonID",TEXT($A2365,"0000"),
" {","PersonFirstName:  ",CHAR(34),INDEX(People[First Name],$A2365),CHAR(34),
", PersonMiddleName:  ",CHAR(34),INDEX(People[Middle Name],$A2365),CHAR(34),
", PersonLastName:  ",CHAR(34),INDEX(People[Last Name],$A2365),CHAR(34),"}"))</f>
        <v>#REF!</v>
      </c>
      <c r="E2365" t="e">
        <f>IF(INDEX(Organizations[Organization Type '[CV']],$A2365)="","",
CONCATENATE("  - &amp;OrganizationID",TEXT($A2365,"0000"),
" {","OrganizationTypeCV:  ",CHAR(34),INDEX(Organizations[Organization Type '[CV']],$A2365),CHAR(34),
", OrganizationCode:  ",CHAR(34),INDEX(Organizations[Organization Code],$A2365),CHAR(34),
", OrganizationName:  ",CHAR(34),INDEX(Organizations[Organization Name],$A2365),CHAR(34),
", OrganizationDescription:  ",CHAR(34),INDEX(Organizations[Organization Description],$A2365),CHAR(34),
", OrganizationLink:  ",CHAR(34),INDEX(Organizations[Organization Link],$A2365),CHAR(34),"}"))</f>
        <v>#REF!</v>
      </c>
      <c r="F2365" t="e">
        <f>IF(INDEX(People[First Name],$A2365)="","",
CONCATENATE("  - &amp;AffiliationID",TEXT($A2365,"0000"),
" {PersonID: *PersonID",TEXT($A2365,"0000"),
", OrganizationID: *OrganizationID",TEXT(MATCH(INDEX(People[Organization Name],$A2365),Organizations[Organization Name],0),"0000"),
", IsPrimaryOrganizationContact: , AffiliationStartDate: , AffiliationEndDate: , PrimaryPhone: ",
", PrimaryEmail: ",CHAR(34),INDEX(People[Primary Email],$A2365),CHAR(34),
", PrimaryAddress: ",CHAR(34),INDEX(People[Primary Address],$A2365),CHAR(34),
", PersonLink: }"))</f>
        <v>#REF!</v>
      </c>
      <c r="H2365" t="e">
        <f>IF(COUNTA(CitationInformation)=0,"",IF(INDEX(AuthorList[Author Name],$A2365)="","",
CONCATENATE("  - &amp;AuthorListID",TEXT($A2365,"0000"),
"  {CitationID: *CitationID0001",
", PersonID: *PersonID",TEXT(MATCH(INDEX(AuthorList[Author Name],$A2365),People[Full Name],0),"0000"),
", AuthorOrder: ",INDEX(AuthorList[Author Number],$A2365),"}")))</f>
        <v>#REF!</v>
      </c>
      <c r="K2365" t="e">
        <f>IF(INDEX(SamplingFeatures[Feature Code],$A2365)="","",
CONCATENATE("  - &amp;SamplingFeatureID",TEXT($A2365,"0000"),
" {","SamplingFeatureUUID:  ",CHAR(34),INDEX(SamplingFeatures[Sampling Feature UUID],$A2365),CHAR(34),
", SamplingFeatureTypeCV:  ",CHAR(34),INDEX(SamplingFeatures[Sampling Feature Type],$A2365),CHAR(34),
", SamplingFeatureCode:  ",CHAR(34),INDEX(SamplingFeatures[Feature Code],$A2365),CHAR(34),
", SamplingFeatureName:  ",CHAR(34),INDEX(SamplingFeatures[Feature Name],$A2365),CHAR(34),
", SamplingFeatureDescription:  ",CHAR(34),INDEX(SamplingFeatures[Feature Description],$A2365),CHAR(34),
", SamplingFeatureGeotypeCV:  ",CHAR(34),INDEX(SamplingFeatures[Feature Geo Type],$A2365),CHAR(34),
", FeatureGeometry:  ",CHAR(34),INDEX(SamplingFeatures[Feature Geometry],$A2365),CHAR(34),
", Elevation_m:  ",CHAR(34),INDEX(SamplingFeatures[Elevation_m],$A2365),CHAR(34),
", ElevationDatumCV:  ",CHAR(34),ElevationDatum,CHAR(34),"}"))</f>
        <v>#REF!</v>
      </c>
      <c r="L2365" t="e">
        <f>IF(INDEX(SamplingFeatures[Sampling Feature Type],$A2365)&lt;&gt;"Site","",
CONCATENATE("  - &amp;SiteID",TEXT(SUMPRODUCT(--($L$3:$L2364&lt;&gt;"")),"0000"),
" {","SamplingFeatureID:  *SamplingFeatureID",TEXT($A2365,"0000"),
", SiteTypeCV:  ",CHAR(34),INDEX(Sites[Site Type],$A2365),CHAR(34),
", Latitude:  ",INDEX(Sites[Latitude],$A2365),
", Longitude:  ",INDEX(Sites[Longitude],$A2365),
", SRSName:  ",CHAR(34),LatLonDatum,CHAR(34),"}"))</f>
        <v>#REF!</v>
      </c>
      <c r="M2365" t="e">
        <f>IF(INDEX(SamplingFeatures[Sampling Feature Type],$A2365)&lt;&gt;"Specimen","",
CONCATENATE("  - &amp;SpecimenID",TEXT(SUMPRODUCT(--($M$3:$M2364&lt;&gt;"")),"0000"),
" {","SamplingFeatureID:  *SamplingFeatureID",TEXT($A2365,"0000"),
", SpecimenTypeCV:  ",CHAR(34),INDEX(Specimens[Specimen Type],$A2365),CHAR(34),
", SpecimenMediumCV:  ",INDEX(Specimens[Specimen Medium],$A2365),
", IsFieldSpecimen:  ",CHAR(34),INDEX(Specimens[Is Field Specimen?],$A2365),CHAR(34),"}"))</f>
        <v>#REF!</v>
      </c>
      <c r="N2365" t="e">
        <f>IF(COUNTA(SpatialOffsets[])=0,"", IF(INDEX(SpatialOffsets[Spatial Offset Type],$A2365)="","",
CONCATENATE("  - &amp;SpatialOffsetID",TEXT($A2365,"0000"),
" {","SpatialOffsetTypeCV:  ",CHAR(34),INDEX(SpatialOffsets[Spatial Offset Type],$A2365),CHAR(34),
", Offset1Value:  ",INDEX(SpatialOffsets[Offset 1 Value],$A2365),
", Offset1UnitID:  ",CHAR(34),INDEX(SpatialOffsets[Offset 1 Unit],$A2365),CHAR(34),
", Offset2Value:  ",INDEX(SpatialOffsets[Offset 2 Value],$A2365),
", Offset2UnitID:  ",CHAR(34),INDEX(SpatialOffsets[Offset 2 Unit],$A2365),CHAR(34),
", Offset3Value:  ",INDEX(SpatialOffsets[Offset 3 Value],$A2365),
", Offset3UnitID:  ",CHAR(34),INDEX(SpatialOffsets[Offset 3 Unit],$A2365),CHAR(34),,"}")))</f>
        <v>#REF!</v>
      </c>
      <c r="O2365" t="e">
        <f>IF(COUNTA(RelatedFeatures[])=0,"", IF(INDEX(RelatedFeatures[First Sampling Feature Code],$A2365)="","",
CONCATENATE("  - &amp;RelationID",TEXT($A2365,"0000"),
" {","SamplingFeatureID:  *SamplingFeatureID",TEXT(MATCH(INDEX(RelatedFeatures[First Sampling Feature Code],$A2365),SamplingFeatures[Feature Code],0),"0000"),
", RelationshipTypeCV:  ",CHAR(34),INDEX(RelatedFeatures[Relationship Type],$A2365),CHAR(34),
", RelatedFeatureID: *SamplingFeatureID",TEXT(MATCH(INDEX(RelatedFeatures[Second Sampling Feature Code],$A2365),SamplingFeatures[Feature Code],0),"0000"),
", SpatialOffsetID:  ",IF(INDEX(RelatedFeatures[Offset Number],$A2365)="","",CONCATENATE("*SpatialOffsetID",TEXT(INDEX(RelatedFeatures[Offset Number],$A2365),"0000"))),"}")))</f>
        <v>#REF!</v>
      </c>
      <c r="P2365" t="e">
        <f>IF(INDEX(Methods[Method Type],$A2365)="","",
CONCATENATE("  - &amp;MethodID",TEXT($A2365,"0000"),
" {","MethodTypeCV:  ",CHAR(34),INDEX(Methods[Method Type],$A2365),CHAR(34),
", MethodCode:  ",CHAR(34),INDEX(Methods[Method Code],$A2365),CHAR(34),
", MethodName:  ",CHAR(34),INDEX(Methods[Method Name],$A2365),CHAR(34),
", MethodDescription:  ",CHAR(34),INDEX(Methods[Method Description],$A2365),CHAR(34),
", MethodLink:  ",CHAR(34),INDEX(Methods[Method Link],$A2365),CHAR(34),
", OrganizationID: *OrganizationID",TEXT(MATCH(INDEX(Methods[Organization Name],$A2365),Organizations[Organization Name],0),"0000"),"}"))</f>
        <v>#REF!</v>
      </c>
      <c r="Q2365" t="e">
        <f>IF(INDEX(Variables[Variable Type],$A2365)="","",
CONCATENATE("  - &amp;VariableID",TEXT($A2365,"0000"),
" {","VariableTypeCV:  ",CHAR(34),INDEX(Variables[Variable Type],$A2365),CHAR(34),
", VariableCode:  ",CHAR(34),INDEX(Variables[Variable Code],$A2365),CHAR(34),
", VariableNameCV:  ",CHAR(34),INDEX(Variables[Variable Name],$A2365),CHAR(34),
", VariableDefinition:  ",CHAR(34),INDEX(Variables[Variable Definition],$A2365),CHAR(34),
", SpecciationCV:  ",CHAR(34),INDEX(Variables[Speciation],$A2365),CHAR(34),
", NoDataValue:  ",CHAR(34),INDEX(Variables[No Data Value],$A2365),CHAR(34),"}"))</f>
        <v>#REF!</v>
      </c>
    </row>
    <row r="2366" spans="1:17" x14ac:dyDescent="0.25">
      <c r="A2366">
        <v>2363</v>
      </c>
      <c r="D2366" t="e">
        <f>IF(INDEX(People[First Name],$A2366)="","",
CONCATENATE("  - &amp;PersonID",TEXT($A2366,"0000"),
" {","PersonFirstName:  ",CHAR(34),INDEX(People[First Name],$A2366),CHAR(34),
", PersonMiddleName:  ",CHAR(34),INDEX(People[Middle Name],$A2366),CHAR(34),
", PersonLastName:  ",CHAR(34),INDEX(People[Last Name],$A2366),CHAR(34),"}"))</f>
        <v>#REF!</v>
      </c>
      <c r="E2366" t="e">
        <f>IF(INDEX(Organizations[Organization Type '[CV']],$A2366)="","",
CONCATENATE("  - &amp;OrganizationID",TEXT($A2366,"0000"),
" {","OrganizationTypeCV:  ",CHAR(34),INDEX(Organizations[Organization Type '[CV']],$A2366),CHAR(34),
", OrganizationCode:  ",CHAR(34),INDEX(Organizations[Organization Code],$A2366),CHAR(34),
", OrganizationName:  ",CHAR(34),INDEX(Organizations[Organization Name],$A2366),CHAR(34),
", OrganizationDescription:  ",CHAR(34),INDEX(Organizations[Organization Description],$A2366),CHAR(34),
", OrganizationLink:  ",CHAR(34),INDEX(Organizations[Organization Link],$A2366),CHAR(34),"}"))</f>
        <v>#REF!</v>
      </c>
      <c r="F2366" t="e">
        <f>IF(INDEX(People[First Name],$A2366)="","",
CONCATENATE("  - &amp;AffiliationID",TEXT($A2366,"0000"),
" {PersonID: *PersonID",TEXT($A2366,"0000"),
", OrganizationID: *OrganizationID",TEXT(MATCH(INDEX(People[Organization Name],$A2366),Organizations[Organization Name],0),"0000"),
", IsPrimaryOrganizationContact: , AffiliationStartDate: , AffiliationEndDate: , PrimaryPhone: ",
", PrimaryEmail: ",CHAR(34),INDEX(People[Primary Email],$A2366),CHAR(34),
", PrimaryAddress: ",CHAR(34),INDEX(People[Primary Address],$A2366),CHAR(34),
", PersonLink: }"))</f>
        <v>#REF!</v>
      </c>
      <c r="H2366" t="e">
        <f>IF(COUNTA(CitationInformation)=0,"",IF(INDEX(AuthorList[Author Name],$A2366)="","",
CONCATENATE("  - &amp;AuthorListID",TEXT($A2366,"0000"),
"  {CitationID: *CitationID0001",
", PersonID: *PersonID",TEXT(MATCH(INDEX(AuthorList[Author Name],$A2366),People[Full Name],0),"0000"),
", AuthorOrder: ",INDEX(AuthorList[Author Number],$A2366),"}")))</f>
        <v>#REF!</v>
      </c>
      <c r="K2366" t="e">
        <f>IF(INDEX(SamplingFeatures[Feature Code],$A2366)="","",
CONCATENATE("  - &amp;SamplingFeatureID",TEXT($A2366,"0000"),
" {","SamplingFeatureUUID:  ",CHAR(34),INDEX(SamplingFeatures[Sampling Feature UUID],$A2366),CHAR(34),
", SamplingFeatureTypeCV:  ",CHAR(34),INDEX(SamplingFeatures[Sampling Feature Type],$A2366),CHAR(34),
", SamplingFeatureCode:  ",CHAR(34),INDEX(SamplingFeatures[Feature Code],$A2366),CHAR(34),
", SamplingFeatureName:  ",CHAR(34),INDEX(SamplingFeatures[Feature Name],$A2366),CHAR(34),
", SamplingFeatureDescription:  ",CHAR(34),INDEX(SamplingFeatures[Feature Description],$A2366),CHAR(34),
", SamplingFeatureGeotypeCV:  ",CHAR(34),INDEX(SamplingFeatures[Feature Geo Type],$A2366),CHAR(34),
", FeatureGeometry:  ",CHAR(34),INDEX(SamplingFeatures[Feature Geometry],$A2366),CHAR(34),
", Elevation_m:  ",CHAR(34),INDEX(SamplingFeatures[Elevation_m],$A2366),CHAR(34),
", ElevationDatumCV:  ",CHAR(34),ElevationDatum,CHAR(34),"}"))</f>
        <v>#REF!</v>
      </c>
      <c r="L2366" t="e">
        <f>IF(INDEX(SamplingFeatures[Sampling Feature Type],$A2366)&lt;&gt;"Site","",
CONCATENATE("  - &amp;SiteID",TEXT(SUMPRODUCT(--($L$3:$L2365&lt;&gt;"")),"0000"),
" {","SamplingFeatureID:  *SamplingFeatureID",TEXT($A2366,"0000"),
", SiteTypeCV:  ",CHAR(34),INDEX(Sites[Site Type],$A2366),CHAR(34),
", Latitude:  ",INDEX(Sites[Latitude],$A2366),
", Longitude:  ",INDEX(Sites[Longitude],$A2366),
", SRSName:  ",CHAR(34),LatLonDatum,CHAR(34),"}"))</f>
        <v>#REF!</v>
      </c>
      <c r="M2366" t="e">
        <f>IF(INDEX(SamplingFeatures[Sampling Feature Type],$A2366)&lt;&gt;"Specimen","",
CONCATENATE("  - &amp;SpecimenID",TEXT(SUMPRODUCT(--($M$3:$M2365&lt;&gt;"")),"0000"),
" {","SamplingFeatureID:  *SamplingFeatureID",TEXT($A2366,"0000"),
", SpecimenTypeCV:  ",CHAR(34),INDEX(Specimens[Specimen Type],$A2366),CHAR(34),
", SpecimenMediumCV:  ",INDEX(Specimens[Specimen Medium],$A2366),
", IsFieldSpecimen:  ",CHAR(34),INDEX(Specimens[Is Field Specimen?],$A2366),CHAR(34),"}"))</f>
        <v>#REF!</v>
      </c>
      <c r="N2366" t="e">
        <f>IF(COUNTA(SpatialOffsets[])=0,"", IF(INDEX(SpatialOffsets[Spatial Offset Type],$A2366)="","",
CONCATENATE("  - &amp;SpatialOffsetID",TEXT($A2366,"0000"),
" {","SpatialOffsetTypeCV:  ",CHAR(34),INDEX(SpatialOffsets[Spatial Offset Type],$A2366),CHAR(34),
", Offset1Value:  ",INDEX(SpatialOffsets[Offset 1 Value],$A2366),
", Offset1UnitID:  ",CHAR(34),INDEX(SpatialOffsets[Offset 1 Unit],$A2366),CHAR(34),
", Offset2Value:  ",INDEX(SpatialOffsets[Offset 2 Value],$A2366),
", Offset2UnitID:  ",CHAR(34),INDEX(SpatialOffsets[Offset 2 Unit],$A2366),CHAR(34),
", Offset3Value:  ",INDEX(SpatialOffsets[Offset 3 Value],$A2366),
", Offset3UnitID:  ",CHAR(34),INDEX(SpatialOffsets[Offset 3 Unit],$A2366),CHAR(34),,"}")))</f>
        <v>#REF!</v>
      </c>
      <c r="O2366" t="e">
        <f>IF(COUNTA(RelatedFeatures[])=0,"", IF(INDEX(RelatedFeatures[First Sampling Feature Code],$A2366)="","",
CONCATENATE("  - &amp;RelationID",TEXT($A2366,"0000"),
" {","SamplingFeatureID:  *SamplingFeatureID",TEXT(MATCH(INDEX(RelatedFeatures[First Sampling Feature Code],$A2366),SamplingFeatures[Feature Code],0),"0000"),
", RelationshipTypeCV:  ",CHAR(34),INDEX(RelatedFeatures[Relationship Type],$A2366),CHAR(34),
", RelatedFeatureID: *SamplingFeatureID",TEXT(MATCH(INDEX(RelatedFeatures[Second Sampling Feature Code],$A2366),SamplingFeatures[Feature Code],0),"0000"),
", SpatialOffsetID:  ",IF(INDEX(RelatedFeatures[Offset Number],$A2366)="","",CONCATENATE("*SpatialOffsetID",TEXT(INDEX(RelatedFeatures[Offset Number],$A2366),"0000"))),"}")))</f>
        <v>#REF!</v>
      </c>
      <c r="P2366" t="e">
        <f>IF(INDEX(Methods[Method Type],$A2366)="","",
CONCATENATE("  - &amp;MethodID",TEXT($A2366,"0000"),
" {","MethodTypeCV:  ",CHAR(34),INDEX(Methods[Method Type],$A2366),CHAR(34),
", MethodCode:  ",CHAR(34),INDEX(Methods[Method Code],$A2366),CHAR(34),
", MethodName:  ",CHAR(34),INDEX(Methods[Method Name],$A2366),CHAR(34),
", MethodDescription:  ",CHAR(34),INDEX(Methods[Method Description],$A2366),CHAR(34),
", MethodLink:  ",CHAR(34),INDEX(Methods[Method Link],$A2366),CHAR(34),
", OrganizationID: *OrganizationID",TEXT(MATCH(INDEX(Methods[Organization Name],$A2366),Organizations[Organization Name],0),"0000"),"}"))</f>
        <v>#REF!</v>
      </c>
      <c r="Q2366" t="e">
        <f>IF(INDEX(Variables[Variable Type],$A2366)="","",
CONCATENATE("  - &amp;VariableID",TEXT($A2366,"0000"),
" {","VariableTypeCV:  ",CHAR(34),INDEX(Variables[Variable Type],$A2366),CHAR(34),
", VariableCode:  ",CHAR(34),INDEX(Variables[Variable Code],$A2366),CHAR(34),
", VariableNameCV:  ",CHAR(34),INDEX(Variables[Variable Name],$A2366),CHAR(34),
", VariableDefinition:  ",CHAR(34),INDEX(Variables[Variable Definition],$A2366),CHAR(34),
", SpecciationCV:  ",CHAR(34),INDEX(Variables[Speciation],$A2366),CHAR(34),
", NoDataValue:  ",CHAR(34),INDEX(Variables[No Data Value],$A2366),CHAR(34),"}"))</f>
        <v>#REF!</v>
      </c>
    </row>
    <row r="2367" spans="1:17" x14ac:dyDescent="0.25">
      <c r="A2367">
        <v>2364</v>
      </c>
      <c r="D2367" t="e">
        <f>IF(INDEX(People[First Name],$A2367)="","",
CONCATENATE("  - &amp;PersonID",TEXT($A2367,"0000"),
" {","PersonFirstName:  ",CHAR(34),INDEX(People[First Name],$A2367),CHAR(34),
", PersonMiddleName:  ",CHAR(34),INDEX(People[Middle Name],$A2367),CHAR(34),
", PersonLastName:  ",CHAR(34),INDEX(People[Last Name],$A2367),CHAR(34),"}"))</f>
        <v>#REF!</v>
      </c>
      <c r="E2367" t="e">
        <f>IF(INDEX(Organizations[Organization Type '[CV']],$A2367)="","",
CONCATENATE("  - &amp;OrganizationID",TEXT($A2367,"0000"),
" {","OrganizationTypeCV:  ",CHAR(34),INDEX(Organizations[Organization Type '[CV']],$A2367),CHAR(34),
", OrganizationCode:  ",CHAR(34),INDEX(Organizations[Organization Code],$A2367),CHAR(34),
", OrganizationName:  ",CHAR(34),INDEX(Organizations[Organization Name],$A2367),CHAR(34),
", OrganizationDescription:  ",CHAR(34),INDEX(Organizations[Organization Description],$A2367),CHAR(34),
", OrganizationLink:  ",CHAR(34),INDEX(Organizations[Organization Link],$A2367),CHAR(34),"}"))</f>
        <v>#REF!</v>
      </c>
      <c r="F2367" t="e">
        <f>IF(INDEX(People[First Name],$A2367)="","",
CONCATENATE("  - &amp;AffiliationID",TEXT($A2367,"0000"),
" {PersonID: *PersonID",TEXT($A2367,"0000"),
", OrganizationID: *OrganizationID",TEXT(MATCH(INDEX(People[Organization Name],$A2367),Organizations[Organization Name],0),"0000"),
", IsPrimaryOrganizationContact: , AffiliationStartDate: , AffiliationEndDate: , PrimaryPhone: ",
", PrimaryEmail: ",CHAR(34),INDEX(People[Primary Email],$A2367),CHAR(34),
", PrimaryAddress: ",CHAR(34),INDEX(People[Primary Address],$A2367),CHAR(34),
", PersonLink: }"))</f>
        <v>#REF!</v>
      </c>
      <c r="H2367" t="e">
        <f>IF(COUNTA(CitationInformation)=0,"",IF(INDEX(AuthorList[Author Name],$A2367)="","",
CONCATENATE("  - &amp;AuthorListID",TEXT($A2367,"0000"),
"  {CitationID: *CitationID0001",
", PersonID: *PersonID",TEXT(MATCH(INDEX(AuthorList[Author Name],$A2367),People[Full Name],0),"0000"),
", AuthorOrder: ",INDEX(AuthorList[Author Number],$A2367),"}")))</f>
        <v>#REF!</v>
      </c>
      <c r="K2367" t="e">
        <f>IF(INDEX(SamplingFeatures[Feature Code],$A2367)="","",
CONCATENATE("  - &amp;SamplingFeatureID",TEXT($A2367,"0000"),
" {","SamplingFeatureUUID:  ",CHAR(34),INDEX(SamplingFeatures[Sampling Feature UUID],$A2367),CHAR(34),
", SamplingFeatureTypeCV:  ",CHAR(34),INDEX(SamplingFeatures[Sampling Feature Type],$A2367),CHAR(34),
", SamplingFeatureCode:  ",CHAR(34),INDEX(SamplingFeatures[Feature Code],$A2367),CHAR(34),
", SamplingFeatureName:  ",CHAR(34),INDEX(SamplingFeatures[Feature Name],$A2367),CHAR(34),
", SamplingFeatureDescription:  ",CHAR(34),INDEX(SamplingFeatures[Feature Description],$A2367),CHAR(34),
", SamplingFeatureGeotypeCV:  ",CHAR(34),INDEX(SamplingFeatures[Feature Geo Type],$A2367),CHAR(34),
", FeatureGeometry:  ",CHAR(34),INDEX(SamplingFeatures[Feature Geometry],$A2367),CHAR(34),
", Elevation_m:  ",CHAR(34),INDEX(SamplingFeatures[Elevation_m],$A2367),CHAR(34),
", ElevationDatumCV:  ",CHAR(34),ElevationDatum,CHAR(34),"}"))</f>
        <v>#REF!</v>
      </c>
      <c r="L2367" t="e">
        <f>IF(INDEX(SamplingFeatures[Sampling Feature Type],$A2367)&lt;&gt;"Site","",
CONCATENATE("  - &amp;SiteID",TEXT(SUMPRODUCT(--($L$3:$L2366&lt;&gt;"")),"0000"),
" {","SamplingFeatureID:  *SamplingFeatureID",TEXT($A2367,"0000"),
", SiteTypeCV:  ",CHAR(34),INDEX(Sites[Site Type],$A2367),CHAR(34),
", Latitude:  ",INDEX(Sites[Latitude],$A2367),
", Longitude:  ",INDEX(Sites[Longitude],$A2367),
", SRSName:  ",CHAR(34),LatLonDatum,CHAR(34),"}"))</f>
        <v>#REF!</v>
      </c>
      <c r="M2367" t="e">
        <f>IF(INDEX(SamplingFeatures[Sampling Feature Type],$A2367)&lt;&gt;"Specimen","",
CONCATENATE("  - &amp;SpecimenID",TEXT(SUMPRODUCT(--($M$3:$M2366&lt;&gt;"")),"0000"),
" {","SamplingFeatureID:  *SamplingFeatureID",TEXT($A2367,"0000"),
", SpecimenTypeCV:  ",CHAR(34),INDEX(Specimens[Specimen Type],$A2367),CHAR(34),
", SpecimenMediumCV:  ",INDEX(Specimens[Specimen Medium],$A2367),
", IsFieldSpecimen:  ",CHAR(34),INDEX(Specimens[Is Field Specimen?],$A2367),CHAR(34),"}"))</f>
        <v>#REF!</v>
      </c>
      <c r="N2367" t="e">
        <f>IF(COUNTA(SpatialOffsets[])=0,"", IF(INDEX(SpatialOffsets[Spatial Offset Type],$A2367)="","",
CONCATENATE("  - &amp;SpatialOffsetID",TEXT($A2367,"0000"),
" {","SpatialOffsetTypeCV:  ",CHAR(34),INDEX(SpatialOffsets[Spatial Offset Type],$A2367),CHAR(34),
", Offset1Value:  ",INDEX(SpatialOffsets[Offset 1 Value],$A2367),
", Offset1UnitID:  ",CHAR(34),INDEX(SpatialOffsets[Offset 1 Unit],$A2367),CHAR(34),
", Offset2Value:  ",INDEX(SpatialOffsets[Offset 2 Value],$A2367),
", Offset2UnitID:  ",CHAR(34),INDEX(SpatialOffsets[Offset 2 Unit],$A2367),CHAR(34),
", Offset3Value:  ",INDEX(SpatialOffsets[Offset 3 Value],$A2367),
", Offset3UnitID:  ",CHAR(34),INDEX(SpatialOffsets[Offset 3 Unit],$A2367),CHAR(34),,"}")))</f>
        <v>#REF!</v>
      </c>
      <c r="O2367" t="e">
        <f>IF(COUNTA(RelatedFeatures[])=0,"", IF(INDEX(RelatedFeatures[First Sampling Feature Code],$A2367)="","",
CONCATENATE("  - &amp;RelationID",TEXT($A2367,"0000"),
" {","SamplingFeatureID:  *SamplingFeatureID",TEXT(MATCH(INDEX(RelatedFeatures[First Sampling Feature Code],$A2367),SamplingFeatures[Feature Code],0),"0000"),
", RelationshipTypeCV:  ",CHAR(34),INDEX(RelatedFeatures[Relationship Type],$A2367),CHAR(34),
", RelatedFeatureID: *SamplingFeatureID",TEXT(MATCH(INDEX(RelatedFeatures[Second Sampling Feature Code],$A2367),SamplingFeatures[Feature Code],0),"0000"),
", SpatialOffsetID:  ",IF(INDEX(RelatedFeatures[Offset Number],$A2367)="","",CONCATENATE("*SpatialOffsetID",TEXT(INDEX(RelatedFeatures[Offset Number],$A2367),"0000"))),"}")))</f>
        <v>#REF!</v>
      </c>
      <c r="P2367" t="e">
        <f>IF(INDEX(Methods[Method Type],$A2367)="","",
CONCATENATE("  - &amp;MethodID",TEXT($A2367,"0000"),
" {","MethodTypeCV:  ",CHAR(34),INDEX(Methods[Method Type],$A2367),CHAR(34),
", MethodCode:  ",CHAR(34),INDEX(Methods[Method Code],$A2367),CHAR(34),
", MethodName:  ",CHAR(34),INDEX(Methods[Method Name],$A2367),CHAR(34),
", MethodDescription:  ",CHAR(34),INDEX(Methods[Method Description],$A2367),CHAR(34),
", MethodLink:  ",CHAR(34),INDEX(Methods[Method Link],$A2367),CHAR(34),
", OrganizationID: *OrganizationID",TEXT(MATCH(INDEX(Methods[Organization Name],$A2367),Organizations[Organization Name],0),"0000"),"}"))</f>
        <v>#REF!</v>
      </c>
      <c r="Q2367" t="e">
        <f>IF(INDEX(Variables[Variable Type],$A2367)="","",
CONCATENATE("  - &amp;VariableID",TEXT($A2367,"0000"),
" {","VariableTypeCV:  ",CHAR(34),INDEX(Variables[Variable Type],$A2367),CHAR(34),
", VariableCode:  ",CHAR(34),INDEX(Variables[Variable Code],$A2367),CHAR(34),
", VariableNameCV:  ",CHAR(34),INDEX(Variables[Variable Name],$A2367),CHAR(34),
", VariableDefinition:  ",CHAR(34),INDEX(Variables[Variable Definition],$A2367),CHAR(34),
", SpecciationCV:  ",CHAR(34),INDEX(Variables[Speciation],$A2367),CHAR(34),
", NoDataValue:  ",CHAR(34),INDEX(Variables[No Data Value],$A2367),CHAR(34),"}"))</f>
        <v>#REF!</v>
      </c>
    </row>
    <row r="2368" spans="1:17" x14ac:dyDescent="0.25">
      <c r="A2368">
        <v>2365</v>
      </c>
      <c r="D2368" t="e">
        <f>IF(INDEX(People[First Name],$A2368)="","",
CONCATENATE("  - &amp;PersonID",TEXT($A2368,"0000"),
" {","PersonFirstName:  ",CHAR(34),INDEX(People[First Name],$A2368),CHAR(34),
", PersonMiddleName:  ",CHAR(34),INDEX(People[Middle Name],$A2368),CHAR(34),
", PersonLastName:  ",CHAR(34),INDEX(People[Last Name],$A2368),CHAR(34),"}"))</f>
        <v>#REF!</v>
      </c>
      <c r="E2368" t="e">
        <f>IF(INDEX(Organizations[Organization Type '[CV']],$A2368)="","",
CONCATENATE("  - &amp;OrganizationID",TEXT($A2368,"0000"),
" {","OrganizationTypeCV:  ",CHAR(34),INDEX(Organizations[Organization Type '[CV']],$A2368),CHAR(34),
", OrganizationCode:  ",CHAR(34),INDEX(Organizations[Organization Code],$A2368),CHAR(34),
", OrganizationName:  ",CHAR(34),INDEX(Organizations[Organization Name],$A2368),CHAR(34),
", OrganizationDescription:  ",CHAR(34),INDEX(Organizations[Organization Description],$A2368),CHAR(34),
", OrganizationLink:  ",CHAR(34),INDEX(Organizations[Organization Link],$A2368),CHAR(34),"}"))</f>
        <v>#REF!</v>
      </c>
      <c r="F2368" t="e">
        <f>IF(INDEX(People[First Name],$A2368)="","",
CONCATENATE("  - &amp;AffiliationID",TEXT($A2368,"0000"),
" {PersonID: *PersonID",TEXT($A2368,"0000"),
", OrganizationID: *OrganizationID",TEXT(MATCH(INDEX(People[Organization Name],$A2368),Organizations[Organization Name],0),"0000"),
", IsPrimaryOrganizationContact: , AffiliationStartDate: , AffiliationEndDate: , PrimaryPhone: ",
", PrimaryEmail: ",CHAR(34),INDEX(People[Primary Email],$A2368),CHAR(34),
", PrimaryAddress: ",CHAR(34),INDEX(People[Primary Address],$A2368),CHAR(34),
", PersonLink: }"))</f>
        <v>#REF!</v>
      </c>
      <c r="H2368" t="e">
        <f>IF(COUNTA(CitationInformation)=0,"",IF(INDEX(AuthorList[Author Name],$A2368)="","",
CONCATENATE("  - &amp;AuthorListID",TEXT($A2368,"0000"),
"  {CitationID: *CitationID0001",
", PersonID: *PersonID",TEXT(MATCH(INDEX(AuthorList[Author Name],$A2368),People[Full Name],0),"0000"),
", AuthorOrder: ",INDEX(AuthorList[Author Number],$A2368),"}")))</f>
        <v>#REF!</v>
      </c>
      <c r="K2368" t="e">
        <f>IF(INDEX(SamplingFeatures[Feature Code],$A2368)="","",
CONCATENATE("  - &amp;SamplingFeatureID",TEXT($A2368,"0000"),
" {","SamplingFeatureUUID:  ",CHAR(34),INDEX(SamplingFeatures[Sampling Feature UUID],$A2368),CHAR(34),
", SamplingFeatureTypeCV:  ",CHAR(34),INDEX(SamplingFeatures[Sampling Feature Type],$A2368),CHAR(34),
", SamplingFeatureCode:  ",CHAR(34),INDEX(SamplingFeatures[Feature Code],$A2368),CHAR(34),
", SamplingFeatureName:  ",CHAR(34),INDEX(SamplingFeatures[Feature Name],$A2368),CHAR(34),
", SamplingFeatureDescription:  ",CHAR(34),INDEX(SamplingFeatures[Feature Description],$A2368),CHAR(34),
", SamplingFeatureGeotypeCV:  ",CHAR(34),INDEX(SamplingFeatures[Feature Geo Type],$A2368),CHAR(34),
", FeatureGeometry:  ",CHAR(34),INDEX(SamplingFeatures[Feature Geometry],$A2368),CHAR(34),
", Elevation_m:  ",CHAR(34),INDEX(SamplingFeatures[Elevation_m],$A2368),CHAR(34),
", ElevationDatumCV:  ",CHAR(34),ElevationDatum,CHAR(34),"}"))</f>
        <v>#REF!</v>
      </c>
      <c r="L2368" t="e">
        <f>IF(INDEX(SamplingFeatures[Sampling Feature Type],$A2368)&lt;&gt;"Site","",
CONCATENATE("  - &amp;SiteID",TEXT(SUMPRODUCT(--($L$3:$L2367&lt;&gt;"")),"0000"),
" {","SamplingFeatureID:  *SamplingFeatureID",TEXT($A2368,"0000"),
", SiteTypeCV:  ",CHAR(34),INDEX(Sites[Site Type],$A2368),CHAR(34),
", Latitude:  ",INDEX(Sites[Latitude],$A2368),
", Longitude:  ",INDEX(Sites[Longitude],$A2368),
", SRSName:  ",CHAR(34),LatLonDatum,CHAR(34),"}"))</f>
        <v>#REF!</v>
      </c>
      <c r="M2368" t="e">
        <f>IF(INDEX(SamplingFeatures[Sampling Feature Type],$A2368)&lt;&gt;"Specimen","",
CONCATENATE("  - &amp;SpecimenID",TEXT(SUMPRODUCT(--($M$3:$M2367&lt;&gt;"")),"0000"),
" {","SamplingFeatureID:  *SamplingFeatureID",TEXT($A2368,"0000"),
", SpecimenTypeCV:  ",CHAR(34),INDEX(Specimens[Specimen Type],$A2368),CHAR(34),
", SpecimenMediumCV:  ",INDEX(Specimens[Specimen Medium],$A2368),
", IsFieldSpecimen:  ",CHAR(34),INDEX(Specimens[Is Field Specimen?],$A2368),CHAR(34),"}"))</f>
        <v>#REF!</v>
      </c>
      <c r="N2368" t="e">
        <f>IF(COUNTA(SpatialOffsets[])=0,"", IF(INDEX(SpatialOffsets[Spatial Offset Type],$A2368)="","",
CONCATENATE("  - &amp;SpatialOffsetID",TEXT($A2368,"0000"),
" {","SpatialOffsetTypeCV:  ",CHAR(34),INDEX(SpatialOffsets[Spatial Offset Type],$A2368),CHAR(34),
", Offset1Value:  ",INDEX(SpatialOffsets[Offset 1 Value],$A2368),
", Offset1UnitID:  ",CHAR(34),INDEX(SpatialOffsets[Offset 1 Unit],$A2368),CHAR(34),
", Offset2Value:  ",INDEX(SpatialOffsets[Offset 2 Value],$A2368),
", Offset2UnitID:  ",CHAR(34),INDEX(SpatialOffsets[Offset 2 Unit],$A2368),CHAR(34),
", Offset3Value:  ",INDEX(SpatialOffsets[Offset 3 Value],$A2368),
", Offset3UnitID:  ",CHAR(34),INDEX(SpatialOffsets[Offset 3 Unit],$A2368),CHAR(34),,"}")))</f>
        <v>#REF!</v>
      </c>
      <c r="O2368" t="e">
        <f>IF(COUNTA(RelatedFeatures[])=0,"", IF(INDEX(RelatedFeatures[First Sampling Feature Code],$A2368)="","",
CONCATENATE("  - &amp;RelationID",TEXT($A2368,"0000"),
" {","SamplingFeatureID:  *SamplingFeatureID",TEXT(MATCH(INDEX(RelatedFeatures[First Sampling Feature Code],$A2368),SamplingFeatures[Feature Code],0),"0000"),
", RelationshipTypeCV:  ",CHAR(34),INDEX(RelatedFeatures[Relationship Type],$A2368),CHAR(34),
", RelatedFeatureID: *SamplingFeatureID",TEXT(MATCH(INDEX(RelatedFeatures[Second Sampling Feature Code],$A2368),SamplingFeatures[Feature Code],0),"0000"),
", SpatialOffsetID:  ",IF(INDEX(RelatedFeatures[Offset Number],$A2368)="","",CONCATENATE("*SpatialOffsetID",TEXT(INDEX(RelatedFeatures[Offset Number],$A2368),"0000"))),"}")))</f>
        <v>#REF!</v>
      </c>
      <c r="P2368" t="e">
        <f>IF(INDEX(Methods[Method Type],$A2368)="","",
CONCATENATE("  - &amp;MethodID",TEXT($A2368,"0000"),
" {","MethodTypeCV:  ",CHAR(34),INDEX(Methods[Method Type],$A2368),CHAR(34),
", MethodCode:  ",CHAR(34),INDEX(Methods[Method Code],$A2368),CHAR(34),
", MethodName:  ",CHAR(34),INDEX(Methods[Method Name],$A2368),CHAR(34),
", MethodDescription:  ",CHAR(34),INDEX(Methods[Method Description],$A2368),CHAR(34),
", MethodLink:  ",CHAR(34),INDEX(Methods[Method Link],$A2368),CHAR(34),
", OrganizationID: *OrganizationID",TEXT(MATCH(INDEX(Methods[Organization Name],$A2368),Organizations[Organization Name],0),"0000"),"}"))</f>
        <v>#REF!</v>
      </c>
      <c r="Q2368" t="e">
        <f>IF(INDEX(Variables[Variable Type],$A2368)="","",
CONCATENATE("  - &amp;VariableID",TEXT($A2368,"0000"),
" {","VariableTypeCV:  ",CHAR(34),INDEX(Variables[Variable Type],$A2368),CHAR(34),
", VariableCode:  ",CHAR(34),INDEX(Variables[Variable Code],$A2368),CHAR(34),
", VariableNameCV:  ",CHAR(34),INDEX(Variables[Variable Name],$A2368),CHAR(34),
", VariableDefinition:  ",CHAR(34),INDEX(Variables[Variable Definition],$A2368),CHAR(34),
", SpecciationCV:  ",CHAR(34),INDEX(Variables[Speciation],$A2368),CHAR(34),
", NoDataValue:  ",CHAR(34),INDEX(Variables[No Data Value],$A2368),CHAR(34),"}"))</f>
        <v>#REF!</v>
      </c>
    </row>
    <row r="2369" spans="1:17" x14ac:dyDescent="0.25">
      <c r="A2369">
        <v>2366</v>
      </c>
      <c r="D2369" t="e">
        <f>IF(INDEX(People[First Name],$A2369)="","",
CONCATENATE("  - &amp;PersonID",TEXT($A2369,"0000"),
" {","PersonFirstName:  ",CHAR(34),INDEX(People[First Name],$A2369),CHAR(34),
", PersonMiddleName:  ",CHAR(34),INDEX(People[Middle Name],$A2369),CHAR(34),
", PersonLastName:  ",CHAR(34),INDEX(People[Last Name],$A2369),CHAR(34),"}"))</f>
        <v>#REF!</v>
      </c>
      <c r="E2369" t="e">
        <f>IF(INDEX(Organizations[Organization Type '[CV']],$A2369)="","",
CONCATENATE("  - &amp;OrganizationID",TEXT($A2369,"0000"),
" {","OrganizationTypeCV:  ",CHAR(34),INDEX(Organizations[Organization Type '[CV']],$A2369),CHAR(34),
", OrganizationCode:  ",CHAR(34),INDEX(Organizations[Organization Code],$A2369),CHAR(34),
", OrganizationName:  ",CHAR(34),INDEX(Organizations[Organization Name],$A2369),CHAR(34),
", OrganizationDescription:  ",CHAR(34),INDEX(Organizations[Organization Description],$A2369),CHAR(34),
", OrganizationLink:  ",CHAR(34),INDEX(Organizations[Organization Link],$A2369),CHAR(34),"}"))</f>
        <v>#REF!</v>
      </c>
      <c r="F2369" t="e">
        <f>IF(INDEX(People[First Name],$A2369)="","",
CONCATENATE("  - &amp;AffiliationID",TEXT($A2369,"0000"),
" {PersonID: *PersonID",TEXT($A2369,"0000"),
", OrganizationID: *OrganizationID",TEXT(MATCH(INDEX(People[Organization Name],$A2369),Organizations[Organization Name],0),"0000"),
", IsPrimaryOrganizationContact: , AffiliationStartDate: , AffiliationEndDate: , PrimaryPhone: ",
", PrimaryEmail: ",CHAR(34),INDEX(People[Primary Email],$A2369),CHAR(34),
", PrimaryAddress: ",CHAR(34),INDEX(People[Primary Address],$A2369),CHAR(34),
", PersonLink: }"))</f>
        <v>#REF!</v>
      </c>
      <c r="H2369" t="e">
        <f>IF(COUNTA(CitationInformation)=0,"",IF(INDEX(AuthorList[Author Name],$A2369)="","",
CONCATENATE("  - &amp;AuthorListID",TEXT($A2369,"0000"),
"  {CitationID: *CitationID0001",
", PersonID: *PersonID",TEXT(MATCH(INDEX(AuthorList[Author Name],$A2369),People[Full Name],0),"0000"),
", AuthorOrder: ",INDEX(AuthorList[Author Number],$A2369),"}")))</f>
        <v>#REF!</v>
      </c>
      <c r="K2369" t="e">
        <f>IF(INDEX(SamplingFeatures[Feature Code],$A2369)="","",
CONCATENATE("  - &amp;SamplingFeatureID",TEXT($A2369,"0000"),
" {","SamplingFeatureUUID:  ",CHAR(34),INDEX(SamplingFeatures[Sampling Feature UUID],$A2369),CHAR(34),
", SamplingFeatureTypeCV:  ",CHAR(34),INDEX(SamplingFeatures[Sampling Feature Type],$A2369),CHAR(34),
", SamplingFeatureCode:  ",CHAR(34),INDEX(SamplingFeatures[Feature Code],$A2369),CHAR(34),
", SamplingFeatureName:  ",CHAR(34),INDEX(SamplingFeatures[Feature Name],$A2369),CHAR(34),
", SamplingFeatureDescription:  ",CHAR(34),INDEX(SamplingFeatures[Feature Description],$A2369),CHAR(34),
", SamplingFeatureGeotypeCV:  ",CHAR(34),INDEX(SamplingFeatures[Feature Geo Type],$A2369),CHAR(34),
", FeatureGeometry:  ",CHAR(34),INDEX(SamplingFeatures[Feature Geometry],$A2369),CHAR(34),
", Elevation_m:  ",CHAR(34),INDEX(SamplingFeatures[Elevation_m],$A2369),CHAR(34),
", ElevationDatumCV:  ",CHAR(34),ElevationDatum,CHAR(34),"}"))</f>
        <v>#REF!</v>
      </c>
      <c r="L2369" t="e">
        <f>IF(INDEX(SamplingFeatures[Sampling Feature Type],$A2369)&lt;&gt;"Site","",
CONCATENATE("  - &amp;SiteID",TEXT(SUMPRODUCT(--($L$3:$L2368&lt;&gt;"")),"0000"),
" {","SamplingFeatureID:  *SamplingFeatureID",TEXT($A2369,"0000"),
", SiteTypeCV:  ",CHAR(34),INDEX(Sites[Site Type],$A2369),CHAR(34),
", Latitude:  ",INDEX(Sites[Latitude],$A2369),
", Longitude:  ",INDEX(Sites[Longitude],$A2369),
", SRSName:  ",CHAR(34),LatLonDatum,CHAR(34),"}"))</f>
        <v>#REF!</v>
      </c>
      <c r="M2369" t="e">
        <f>IF(INDEX(SamplingFeatures[Sampling Feature Type],$A2369)&lt;&gt;"Specimen","",
CONCATENATE("  - &amp;SpecimenID",TEXT(SUMPRODUCT(--($M$3:$M2368&lt;&gt;"")),"0000"),
" {","SamplingFeatureID:  *SamplingFeatureID",TEXT($A2369,"0000"),
", SpecimenTypeCV:  ",CHAR(34),INDEX(Specimens[Specimen Type],$A2369),CHAR(34),
", SpecimenMediumCV:  ",INDEX(Specimens[Specimen Medium],$A2369),
", IsFieldSpecimen:  ",CHAR(34),INDEX(Specimens[Is Field Specimen?],$A2369),CHAR(34),"}"))</f>
        <v>#REF!</v>
      </c>
      <c r="N2369" t="e">
        <f>IF(COUNTA(SpatialOffsets[])=0,"", IF(INDEX(SpatialOffsets[Spatial Offset Type],$A2369)="","",
CONCATENATE("  - &amp;SpatialOffsetID",TEXT($A2369,"0000"),
" {","SpatialOffsetTypeCV:  ",CHAR(34),INDEX(SpatialOffsets[Spatial Offset Type],$A2369),CHAR(34),
", Offset1Value:  ",INDEX(SpatialOffsets[Offset 1 Value],$A2369),
", Offset1UnitID:  ",CHAR(34),INDEX(SpatialOffsets[Offset 1 Unit],$A2369),CHAR(34),
", Offset2Value:  ",INDEX(SpatialOffsets[Offset 2 Value],$A2369),
", Offset2UnitID:  ",CHAR(34),INDEX(SpatialOffsets[Offset 2 Unit],$A2369),CHAR(34),
", Offset3Value:  ",INDEX(SpatialOffsets[Offset 3 Value],$A2369),
", Offset3UnitID:  ",CHAR(34),INDEX(SpatialOffsets[Offset 3 Unit],$A2369),CHAR(34),,"}")))</f>
        <v>#REF!</v>
      </c>
      <c r="O2369" t="e">
        <f>IF(COUNTA(RelatedFeatures[])=0,"", IF(INDEX(RelatedFeatures[First Sampling Feature Code],$A2369)="","",
CONCATENATE("  - &amp;RelationID",TEXT($A2369,"0000"),
" {","SamplingFeatureID:  *SamplingFeatureID",TEXT(MATCH(INDEX(RelatedFeatures[First Sampling Feature Code],$A2369),SamplingFeatures[Feature Code],0),"0000"),
", RelationshipTypeCV:  ",CHAR(34),INDEX(RelatedFeatures[Relationship Type],$A2369),CHAR(34),
", RelatedFeatureID: *SamplingFeatureID",TEXT(MATCH(INDEX(RelatedFeatures[Second Sampling Feature Code],$A2369),SamplingFeatures[Feature Code],0),"0000"),
", SpatialOffsetID:  ",IF(INDEX(RelatedFeatures[Offset Number],$A2369)="","",CONCATENATE("*SpatialOffsetID",TEXT(INDEX(RelatedFeatures[Offset Number],$A2369),"0000"))),"}")))</f>
        <v>#REF!</v>
      </c>
      <c r="P2369" t="e">
        <f>IF(INDEX(Methods[Method Type],$A2369)="","",
CONCATENATE("  - &amp;MethodID",TEXT($A2369,"0000"),
" {","MethodTypeCV:  ",CHAR(34),INDEX(Methods[Method Type],$A2369),CHAR(34),
", MethodCode:  ",CHAR(34),INDEX(Methods[Method Code],$A2369),CHAR(34),
", MethodName:  ",CHAR(34),INDEX(Methods[Method Name],$A2369),CHAR(34),
", MethodDescription:  ",CHAR(34),INDEX(Methods[Method Description],$A2369),CHAR(34),
", MethodLink:  ",CHAR(34),INDEX(Methods[Method Link],$A2369),CHAR(34),
", OrganizationID: *OrganizationID",TEXT(MATCH(INDEX(Methods[Organization Name],$A2369),Organizations[Organization Name],0),"0000"),"}"))</f>
        <v>#REF!</v>
      </c>
      <c r="Q2369" t="e">
        <f>IF(INDEX(Variables[Variable Type],$A2369)="","",
CONCATENATE("  - &amp;VariableID",TEXT($A2369,"0000"),
" {","VariableTypeCV:  ",CHAR(34),INDEX(Variables[Variable Type],$A2369),CHAR(34),
", VariableCode:  ",CHAR(34),INDEX(Variables[Variable Code],$A2369),CHAR(34),
", VariableNameCV:  ",CHAR(34),INDEX(Variables[Variable Name],$A2369),CHAR(34),
", VariableDefinition:  ",CHAR(34),INDEX(Variables[Variable Definition],$A2369),CHAR(34),
", SpecciationCV:  ",CHAR(34),INDEX(Variables[Speciation],$A2369),CHAR(34),
", NoDataValue:  ",CHAR(34),INDEX(Variables[No Data Value],$A2369),CHAR(34),"}"))</f>
        <v>#REF!</v>
      </c>
    </row>
    <row r="2370" spans="1:17" x14ac:dyDescent="0.25">
      <c r="A2370">
        <v>2367</v>
      </c>
      <c r="D2370" t="e">
        <f>IF(INDEX(People[First Name],$A2370)="","",
CONCATENATE("  - &amp;PersonID",TEXT($A2370,"0000"),
" {","PersonFirstName:  ",CHAR(34),INDEX(People[First Name],$A2370),CHAR(34),
", PersonMiddleName:  ",CHAR(34),INDEX(People[Middle Name],$A2370),CHAR(34),
", PersonLastName:  ",CHAR(34),INDEX(People[Last Name],$A2370),CHAR(34),"}"))</f>
        <v>#REF!</v>
      </c>
      <c r="E2370" t="e">
        <f>IF(INDEX(Organizations[Organization Type '[CV']],$A2370)="","",
CONCATENATE("  - &amp;OrganizationID",TEXT($A2370,"0000"),
" {","OrganizationTypeCV:  ",CHAR(34),INDEX(Organizations[Organization Type '[CV']],$A2370),CHAR(34),
", OrganizationCode:  ",CHAR(34),INDEX(Organizations[Organization Code],$A2370),CHAR(34),
", OrganizationName:  ",CHAR(34),INDEX(Organizations[Organization Name],$A2370),CHAR(34),
", OrganizationDescription:  ",CHAR(34),INDEX(Organizations[Organization Description],$A2370),CHAR(34),
", OrganizationLink:  ",CHAR(34),INDEX(Organizations[Organization Link],$A2370),CHAR(34),"}"))</f>
        <v>#REF!</v>
      </c>
      <c r="F2370" t="e">
        <f>IF(INDEX(People[First Name],$A2370)="","",
CONCATENATE("  - &amp;AffiliationID",TEXT($A2370,"0000"),
" {PersonID: *PersonID",TEXT($A2370,"0000"),
", OrganizationID: *OrganizationID",TEXT(MATCH(INDEX(People[Organization Name],$A2370),Organizations[Organization Name],0),"0000"),
", IsPrimaryOrganizationContact: , AffiliationStartDate: , AffiliationEndDate: , PrimaryPhone: ",
", PrimaryEmail: ",CHAR(34),INDEX(People[Primary Email],$A2370),CHAR(34),
", PrimaryAddress: ",CHAR(34),INDEX(People[Primary Address],$A2370),CHAR(34),
", PersonLink: }"))</f>
        <v>#REF!</v>
      </c>
      <c r="H2370" t="e">
        <f>IF(COUNTA(CitationInformation)=0,"",IF(INDEX(AuthorList[Author Name],$A2370)="","",
CONCATENATE("  - &amp;AuthorListID",TEXT($A2370,"0000"),
"  {CitationID: *CitationID0001",
", PersonID: *PersonID",TEXT(MATCH(INDEX(AuthorList[Author Name],$A2370),People[Full Name],0),"0000"),
", AuthorOrder: ",INDEX(AuthorList[Author Number],$A2370),"}")))</f>
        <v>#REF!</v>
      </c>
      <c r="K2370" t="e">
        <f>IF(INDEX(SamplingFeatures[Feature Code],$A2370)="","",
CONCATENATE("  - &amp;SamplingFeatureID",TEXT($A2370,"0000"),
" {","SamplingFeatureUUID:  ",CHAR(34),INDEX(SamplingFeatures[Sampling Feature UUID],$A2370),CHAR(34),
", SamplingFeatureTypeCV:  ",CHAR(34),INDEX(SamplingFeatures[Sampling Feature Type],$A2370),CHAR(34),
", SamplingFeatureCode:  ",CHAR(34),INDEX(SamplingFeatures[Feature Code],$A2370),CHAR(34),
", SamplingFeatureName:  ",CHAR(34),INDEX(SamplingFeatures[Feature Name],$A2370),CHAR(34),
", SamplingFeatureDescription:  ",CHAR(34),INDEX(SamplingFeatures[Feature Description],$A2370),CHAR(34),
", SamplingFeatureGeotypeCV:  ",CHAR(34),INDEX(SamplingFeatures[Feature Geo Type],$A2370),CHAR(34),
", FeatureGeometry:  ",CHAR(34),INDEX(SamplingFeatures[Feature Geometry],$A2370),CHAR(34),
", Elevation_m:  ",CHAR(34),INDEX(SamplingFeatures[Elevation_m],$A2370),CHAR(34),
", ElevationDatumCV:  ",CHAR(34),ElevationDatum,CHAR(34),"}"))</f>
        <v>#REF!</v>
      </c>
      <c r="L2370" t="e">
        <f>IF(INDEX(SamplingFeatures[Sampling Feature Type],$A2370)&lt;&gt;"Site","",
CONCATENATE("  - &amp;SiteID",TEXT(SUMPRODUCT(--($L$3:$L2369&lt;&gt;"")),"0000"),
" {","SamplingFeatureID:  *SamplingFeatureID",TEXT($A2370,"0000"),
", SiteTypeCV:  ",CHAR(34),INDEX(Sites[Site Type],$A2370),CHAR(34),
", Latitude:  ",INDEX(Sites[Latitude],$A2370),
", Longitude:  ",INDEX(Sites[Longitude],$A2370),
", SRSName:  ",CHAR(34),LatLonDatum,CHAR(34),"}"))</f>
        <v>#REF!</v>
      </c>
      <c r="M2370" t="e">
        <f>IF(INDEX(SamplingFeatures[Sampling Feature Type],$A2370)&lt;&gt;"Specimen","",
CONCATENATE("  - &amp;SpecimenID",TEXT(SUMPRODUCT(--($M$3:$M2369&lt;&gt;"")),"0000"),
" {","SamplingFeatureID:  *SamplingFeatureID",TEXT($A2370,"0000"),
", SpecimenTypeCV:  ",CHAR(34),INDEX(Specimens[Specimen Type],$A2370),CHAR(34),
", SpecimenMediumCV:  ",INDEX(Specimens[Specimen Medium],$A2370),
", IsFieldSpecimen:  ",CHAR(34),INDEX(Specimens[Is Field Specimen?],$A2370),CHAR(34),"}"))</f>
        <v>#REF!</v>
      </c>
      <c r="N2370" t="e">
        <f>IF(COUNTA(SpatialOffsets[])=0,"", IF(INDEX(SpatialOffsets[Spatial Offset Type],$A2370)="","",
CONCATENATE("  - &amp;SpatialOffsetID",TEXT($A2370,"0000"),
" {","SpatialOffsetTypeCV:  ",CHAR(34),INDEX(SpatialOffsets[Spatial Offset Type],$A2370),CHAR(34),
", Offset1Value:  ",INDEX(SpatialOffsets[Offset 1 Value],$A2370),
", Offset1UnitID:  ",CHAR(34),INDEX(SpatialOffsets[Offset 1 Unit],$A2370),CHAR(34),
", Offset2Value:  ",INDEX(SpatialOffsets[Offset 2 Value],$A2370),
", Offset2UnitID:  ",CHAR(34),INDEX(SpatialOffsets[Offset 2 Unit],$A2370),CHAR(34),
", Offset3Value:  ",INDEX(SpatialOffsets[Offset 3 Value],$A2370),
", Offset3UnitID:  ",CHAR(34),INDEX(SpatialOffsets[Offset 3 Unit],$A2370),CHAR(34),,"}")))</f>
        <v>#REF!</v>
      </c>
      <c r="O2370" t="e">
        <f>IF(COUNTA(RelatedFeatures[])=0,"", IF(INDEX(RelatedFeatures[First Sampling Feature Code],$A2370)="","",
CONCATENATE("  - &amp;RelationID",TEXT($A2370,"0000"),
" {","SamplingFeatureID:  *SamplingFeatureID",TEXT(MATCH(INDEX(RelatedFeatures[First Sampling Feature Code],$A2370),SamplingFeatures[Feature Code],0),"0000"),
", RelationshipTypeCV:  ",CHAR(34),INDEX(RelatedFeatures[Relationship Type],$A2370),CHAR(34),
", RelatedFeatureID: *SamplingFeatureID",TEXT(MATCH(INDEX(RelatedFeatures[Second Sampling Feature Code],$A2370),SamplingFeatures[Feature Code],0),"0000"),
", SpatialOffsetID:  ",IF(INDEX(RelatedFeatures[Offset Number],$A2370)="","",CONCATENATE("*SpatialOffsetID",TEXT(INDEX(RelatedFeatures[Offset Number],$A2370),"0000"))),"}")))</f>
        <v>#REF!</v>
      </c>
      <c r="P2370" t="e">
        <f>IF(INDEX(Methods[Method Type],$A2370)="","",
CONCATENATE("  - &amp;MethodID",TEXT($A2370,"0000"),
" {","MethodTypeCV:  ",CHAR(34),INDEX(Methods[Method Type],$A2370),CHAR(34),
", MethodCode:  ",CHAR(34),INDEX(Methods[Method Code],$A2370),CHAR(34),
", MethodName:  ",CHAR(34),INDEX(Methods[Method Name],$A2370),CHAR(34),
", MethodDescription:  ",CHAR(34),INDEX(Methods[Method Description],$A2370),CHAR(34),
", MethodLink:  ",CHAR(34),INDEX(Methods[Method Link],$A2370),CHAR(34),
", OrganizationID: *OrganizationID",TEXT(MATCH(INDEX(Methods[Organization Name],$A2370),Organizations[Organization Name],0),"0000"),"}"))</f>
        <v>#REF!</v>
      </c>
      <c r="Q2370" t="e">
        <f>IF(INDEX(Variables[Variable Type],$A2370)="","",
CONCATENATE("  - &amp;VariableID",TEXT($A2370,"0000"),
" {","VariableTypeCV:  ",CHAR(34),INDEX(Variables[Variable Type],$A2370),CHAR(34),
", VariableCode:  ",CHAR(34),INDEX(Variables[Variable Code],$A2370),CHAR(34),
", VariableNameCV:  ",CHAR(34),INDEX(Variables[Variable Name],$A2370),CHAR(34),
", VariableDefinition:  ",CHAR(34),INDEX(Variables[Variable Definition],$A2370),CHAR(34),
", SpecciationCV:  ",CHAR(34),INDEX(Variables[Speciation],$A2370),CHAR(34),
", NoDataValue:  ",CHAR(34),INDEX(Variables[No Data Value],$A2370),CHAR(34),"}"))</f>
        <v>#REF!</v>
      </c>
    </row>
    <row r="2371" spans="1:17" x14ac:dyDescent="0.25">
      <c r="A2371">
        <v>2368</v>
      </c>
      <c r="D2371" t="e">
        <f>IF(INDEX(People[First Name],$A2371)="","",
CONCATENATE("  - &amp;PersonID",TEXT($A2371,"0000"),
" {","PersonFirstName:  ",CHAR(34),INDEX(People[First Name],$A2371),CHAR(34),
", PersonMiddleName:  ",CHAR(34),INDEX(People[Middle Name],$A2371),CHAR(34),
", PersonLastName:  ",CHAR(34),INDEX(People[Last Name],$A2371),CHAR(34),"}"))</f>
        <v>#REF!</v>
      </c>
      <c r="E2371" t="e">
        <f>IF(INDEX(Organizations[Organization Type '[CV']],$A2371)="","",
CONCATENATE("  - &amp;OrganizationID",TEXT($A2371,"0000"),
" {","OrganizationTypeCV:  ",CHAR(34),INDEX(Organizations[Organization Type '[CV']],$A2371),CHAR(34),
", OrganizationCode:  ",CHAR(34),INDEX(Organizations[Organization Code],$A2371),CHAR(34),
", OrganizationName:  ",CHAR(34),INDEX(Organizations[Organization Name],$A2371),CHAR(34),
", OrganizationDescription:  ",CHAR(34),INDEX(Organizations[Organization Description],$A2371),CHAR(34),
", OrganizationLink:  ",CHAR(34),INDEX(Organizations[Organization Link],$A2371),CHAR(34),"}"))</f>
        <v>#REF!</v>
      </c>
      <c r="F2371" t="e">
        <f>IF(INDEX(People[First Name],$A2371)="","",
CONCATENATE("  - &amp;AffiliationID",TEXT($A2371,"0000"),
" {PersonID: *PersonID",TEXT($A2371,"0000"),
", OrganizationID: *OrganizationID",TEXT(MATCH(INDEX(People[Organization Name],$A2371),Organizations[Organization Name],0),"0000"),
", IsPrimaryOrganizationContact: , AffiliationStartDate: , AffiliationEndDate: , PrimaryPhone: ",
", PrimaryEmail: ",CHAR(34),INDEX(People[Primary Email],$A2371),CHAR(34),
", PrimaryAddress: ",CHAR(34),INDEX(People[Primary Address],$A2371),CHAR(34),
", PersonLink: }"))</f>
        <v>#REF!</v>
      </c>
      <c r="H2371" t="e">
        <f>IF(COUNTA(CitationInformation)=0,"",IF(INDEX(AuthorList[Author Name],$A2371)="","",
CONCATENATE("  - &amp;AuthorListID",TEXT($A2371,"0000"),
"  {CitationID: *CitationID0001",
", PersonID: *PersonID",TEXT(MATCH(INDEX(AuthorList[Author Name],$A2371),People[Full Name],0),"0000"),
", AuthorOrder: ",INDEX(AuthorList[Author Number],$A2371),"}")))</f>
        <v>#REF!</v>
      </c>
      <c r="K2371" t="e">
        <f>IF(INDEX(SamplingFeatures[Feature Code],$A2371)="","",
CONCATENATE("  - &amp;SamplingFeatureID",TEXT($A2371,"0000"),
" {","SamplingFeatureUUID:  ",CHAR(34),INDEX(SamplingFeatures[Sampling Feature UUID],$A2371),CHAR(34),
", SamplingFeatureTypeCV:  ",CHAR(34),INDEX(SamplingFeatures[Sampling Feature Type],$A2371),CHAR(34),
", SamplingFeatureCode:  ",CHAR(34),INDEX(SamplingFeatures[Feature Code],$A2371),CHAR(34),
", SamplingFeatureName:  ",CHAR(34),INDEX(SamplingFeatures[Feature Name],$A2371),CHAR(34),
", SamplingFeatureDescription:  ",CHAR(34),INDEX(SamplingFeatures[Feature Description],$A2371),CHAR(34),
", SamplingFeatureGeotypeCV:  ",CHAR(34),INDEX(SamplingFeatures[Feature Geo Type],$A2371),CHAR(34),
", FeatureGeometry:  ",CHAR(34),INDEX(SamplingFeatures[Feature Geometry],$A2371),CHAR(34),
", Elevation_m:  ",CHAR(34),INDEX(SamplingFeatures[Elevation_m],$A2371),CHAR(34),
", ElevationDatumCV:  ",CHAR(34),ElevationDatum,CHAR(34),"}"))</f>
        <v>#REF!</v>
      </c>
      <c r="L2371" t="e">
        <f>IF(INDEX(SamplingFeatures[Sampling Feature Type],$A2371)&lt;&gt;"Site","",
CONCATENATE("  - &amp;SiteID",TEXT(SUMPRODUCT(--($L$3:$L2370&lt;&gt;"")),"0000"),
" {","SamplingFeatureID:  *SamplingFeatureID",TEXT($A2371,"0000"),
", SiteTypeCV:  ",CHAR(34),INDEX(Sites[Site Type],$A2371),CHAR(34),
", Latitude:  ",INDEX(Sites[Latitude],$A2371),
", Longitude:  ",INDEX(Sites[Longitude],$A2371),
", SRSName:  ",CHAR(34),LatLonDatum,CHAR(34),"}"))</f>
        <v>#REF!</v>
      </c>
      <c r="M2371" t="e">
        <f>IF(INDEX(SamplingFeatures[Sampling Feature Type],$A2371)&lt;&gt;"Specimen","",
CONCATENATE("  - &amp;SpecimenID",TEXT(SUMPRODUCT(--($M$3:$M2370&lt;&gt;"")),"0000"),
" {","SamplingFeatureID:  *SamplingFeatureID",TEXT($A2371,"0000"),
", SpecimenTypeCV:  ",CHAR(34),INDEX(Specimens[Specimen Type],$A2371),CHAR(34),
", SpecimenMediumCV:  ",INDEX(Specimens[Specimen Medium],$A2371),
", IsFieldSpecimen:  ",CHAR(34),INDEX(Specimens[Is Field Specimen?],$A2371),CHAR(34),"}"))</f>
        <v>#REF!</v>
      </c>
      <c r="N2371" t="e">
        <f>IF(COUNTA(SpatialOffsets[])=0,"", IF(INDEX(SpatialOffsets[Spatial Offset Type],$A2371)="","",
CONCATENATE("  - &amp;SpatialOffsetID",TEXT($A2371,"0000"),
" {","SpatialOffsetTypeCV:  ",CHAR(34),INDEX(SpatialOffsets[Spatial Offset Type],$A2371),CHAR(34),
", Offset1Value:  ",INDEX(SpatialOffsets[Offset 1 Value],$A2371),
", Offset1UnitID:  ",CHAR(34),INDEX(SpatialOffsets[Offset 1 Unit],$A2371),CHAR(34),
", Offset2Value:  ",INDEX(SpatialOffsets[Offset 2 Value],$A2371),
", Offset2UnitID:  ",CHAR(34),INDEX(SpatialOffsets[Offset 2 Unit],$A2371),CHAR(34),
", Offset3Value:  ",INDEX(SpatialOffsets[Offset 3 Value],$A2371),
", Offset3UnitID:  ",CHAR(34),INDEX(SpatialOffsets[Offset 3 Unit],$A2371),CHAR(34),,"}")))</f>
        <v>#REF!</v>
      </c>
      <c r="O2371" t="e">
        <f>IF(COUNTA(RelatedFeatures[])=0,"", IF(INDEX(RelatedFeatures[First Sampling Feature Code],$A2371)="","",
CONCATENATE("  - &amp;RelationID",TEXT($A2371,"0000"),
" {","SamplingFeatureID:  *SamplingFeatureID",TEXT(MATCH(INDEX(RelatedFeatures[First Sampling Feature Code],$A2371),SamplingFeatures[Feature Code],0),"0000"),
", RelationshipTypeCV:  ",CHAR(34),INDEX(RelatedFeatures[Relationship Type],$A2371),CHAR(34),
", RelatedFeatureID: *SamplingFeatureID",TEXT(MATCH(INDEX(RelatedFeatures[Second Sampling Feature Code],$A2371),SamplingFeatures[Feature Code],0),"0000"),
", SpatialOffsetID:  ",IF(INDEX(RelatedFeatures[Offset Number],$A2371)="","",CONCATENATE("*SpatialOffsetID",TEXT(INDEX(RelatedFeatures[Offset Number],$A2371),"0000"))),"}")))</f>
        <v>#REF!</v>
      </c>
      <c r="P2371" t="e">
        <f>IF(INDEX(Methods[Method Type],$A2371)="","",
CONCATENATE("  - &amp;MethodID",TEXT($A2371,"0000"),
" {","MethodTypeCV:  ",CHAR(34),INDEX(Methods[Method Type],$A2371),CHAR(34),
", MethodCode:  ",CHAR(34),INDEX(Methods[Method Code],$A2371),CHAR(34),
", MethodName:  ",CHAR(34),INDEX(Methods[Method Name],$A2371),CHAR(34),
", MethodDescription:  ",CHAR(34),INDEX(Methods[Method Description],$A2371),CHAR(34),
", MethodLink:  ",CHAR(34),INDEX(Methods[Method Link],$A2371),CHAR(34),
", OrganizationID: *OrganizationID",TEXT(MATCH(INDEX(Methods[Organization Name],$A2371),Organizations[Organization Name],0),"0000"),"}"))</f>
        <v>#REF!</v>
      </c>
      <c r="Q2371" t="e">
        <f>IF(INDEX(Variables[Variable Type],$A2371)="","",
CONCATENATE("  - &amp;VariableID",TEXT($A2371,"0000"),
" {","VariableTypeCV:  ",CHAR(34),INDEX(Variables[Variable Type],$A2371),CHAR(34),
", VariableCode:  ",CHAR(34),INDEX(Variables[Variable Code],$A2371),CHAR(34),
", VariableNameCV:  ",CHAR(34),INDEX(Variables[Variable Name],$A2371),CHAR(34),
", VariableDefinition:  ",CHAR(34),INDEX(Variables[Variable Definition],$A2371),CHAR(34),
", SpecciationCV:  ",CHAR(34),INDEX(Variables[Speciation],$A2371),CHAR(34),
", NoDataValue:  ",CHAR(34),INDEX(Variables[No Data Value],$A2371),CHAR(34),"}"))</f>
        <v>#REF!</v>
      </c>
    </row>
    <row r="2372" spans="1:17" x14ac:dyDescent="0.25">
      <c r="A2372">
        <v>2369</v>
      </c>
      <c r="D2372" t="e">
        <f>IF(INDEX(People[First Name],$A2372)="","",
CONCATENATE("  - &amp;PersonID",TEXT($A2372,"0000"),
" {","PersonFirstName:  ",CHAR(34),INDEX(People[First Name],$A2372),CHAR(34),
", PersonMiddleName:  ",CHAR(34),INDEX(People[Middle Name],$A2372),CHAR(34),
", PersonLastName:  ",CHAR(34),INDEX(People[Last Name],$A2372),CHAR(34),"}"))</f>
        <v>#REF!</v>
      </c>
      <c r="E2372" t="e">
        <f>IF(INDEX(Organizations[Organization Type '[CV']],$A2372)="","",
CONCATENATE("  - &amp;OrganizationID",TEXT($A2372,"0000"),
" {","OrganizationTypeCV:  ",CHAR(34),INDEX(Organizations[Organization Type '[CV']],$A2372),CHAR(34),
", OrganizationCode:  ",CHAR(34),INDEX(Organizations[Organization Code],$A2372),CHAR(34),
", OrganizationName:  ",CHAR(34),INDEX(Organizations[Organization Name],$A2372),CHAR(34),
", OrganizationDescription:  ",CHAR(34),INDEX(Organizations[Organization Description],$A2372),CHAR(34),
", OrganizationLink:  ",CHAR(34),INDEX(Organizations[Organization Link],$A2372),CHAR(34),"}"))</f>
        <v>#REF!</v>
      </c>
      <c r="F2372" t="e">
        <f>IF(INDEX(People[First Name],$A2372)="","",
CONCATENATE("  - &amp;AffiliationID",TEXT($A2372,"0000"),
" {PersonID: *PersonID",TEXT($A2372,"0000"),
", OrganizationID: *OrganizationID",TEXT(MATCH(INDEX(People[Organization Name],$A2372),Organizations[Organization Name],0),"0000"),
", IsPrimaryOrganizationContact: , AffiliationStartDate: , AffiliationEndDate: , PrimaryPhone: ",
", PrimaryEmail: ",CHAR(34),INDEX(People[Primary Email],$A2372),CHAR(34),
", PrimaryAddress: ",CHAR(34),INDEX(People[Primary Address],$A2372),CHAR(34),
", PersonLink: }"))</f>
        <v>#REF!</v>
      </c>
      <c r="H2372" t="e">
        <f>IF(COUNTA(CitationInformation)=0,"",IF(INDEX(AuthorList[Author Name],$A2372)="","",
CONCATENATE("  - &amp;AuthorListID",TEXT($A2372,"0000"),
"  {CitationID: *CitationID0001",
", PersonID: *PersonID",TEXT(MATCH(INDEX(AuthorList[Author Name],$A2372),People[Full Name],0),"0000"),
", AuthorOrder: ",INDEX(AuthorList[Author Number],$A2372),"}")))</f>
        <v>#REF!</v>
      </c>
      <c r="K2372" t="e">
        <f>IF(INDEX(SamplingFeatures[Feature Code],$A2372)="","",
CONCATENATE("  - &amp;SamplingFeatureID",TEXT($A2372,"0000"),
" {","SamplingFeatureUUID:  ",CHAR(34),INDEX(SamplingFeatures[Sampling Feature UUID],$A2372),CHAR(34),
", SamplingFeatureTypeCV:  ",CHAR(34),INDEX(SamplingFeatures[Sampling Feature Type],$A2372),CHAR(34),
", SamplingFeatureCode:  ",CHAR(34),INDEX(SamplingFeatures[Feature Code],$A2372),CHAR(34),
", SamplingFeatureName:  ",CHAR(34),INDEX(SamplingFeatures[Feature Name],$A2372),CHAR(34),
", SamplingFeatureDescription:  ",CHAR(34),INDEX(SamplingFeatures[Feature Description],$A2372),CHAR(34),
", SamplingFeatureGeotypeCV:  ",CHAR(34),INDEX(SamplingFeatures[Feature Geo Type],$A2372),CHAR(34),
", FeatureGeometry:  ",CHAR(34),INDEX(SamplingFeatures[Feature Geometry],$A2372),CHAR(34),
", Elevation_m:  ",CHAR(34),INDEX(SamplingFeatures[Elevation_m],$A2372),CHAR(34),
", ElevationDatumCV:  ",CHAR(34),ElevationDatum,CHAR(34),"}"))</f>
        <v>#REF!</v>
      </c>
      <c r="L2372" t="e">
        <f>IF(INDEX(SamplingFeatures[Sampling Feature Type],$A2372)&lt;&gt;"Site","",
CONCATENATE("  - &amp;SiteID",TEXT(SUMPRODUCT(--($L$3:$L2371&lt;&gt;"")),"0000"),
" {","SamplingFeatureID:  *SamplingFeatureID",TEXT($A2372,"0000"),
", SiteTypeCV:  ",CHAR(34),INDEX(Sites[Site Type],$A2372),CHAR(34),
", Latitude:  ",INDEX(Sites[Latitude],$A2372),
", Longitude:  ",INDEX(Sites[Longitude],$A2372),
", SRSName:  ",CHAR(34),LatLonDatum,CHAR(34),"}"))</f>
        <v>#REF!</v>
      </c>
      <c r="M2372" t="e">
        <f>IF(INDEX(SamplingFeatures[Sampling Feature Type],$A2372)&lt;&gt;"Specimen","",
CONCATENATE("  - &amp;SpecimenID",TEXT(SUMPRODUCT(--($M$3:$M2371&lt;&gt;"")),"0000"),
" {","SamplingFeatureID:  *SamplingFeatureID",TEXT($A2372,"0000"),
", SpecimenTypeCV:  ",CHAR(34),INDEX(Specimens[Specimen Type],$A2372),CHAR(34),
", SpecimenMediumCV:  ",INDEX(Specimens[Specimen Medium],$A2372),
", IsFieldSpecimen:  ",CHAR(34),INDEX(Specimens[Is Field Specimen?],$A2372),CHAR(34),"}"))</f>
        <v>#REF!</v>
      </c>
      <c r="N2372" t="e">
        <f>IF(COUNTA(SpatialOffsets[])=0,"", IF(INDEX(SpatialOffsets[Spatial Offset Type],$A2372)="","",
CONCATENATE("  - &amp;SpatialOffsetID",TEXT($A2372,"0000"),
" {","SpatialOffsetTypeCV:  ",CHAR(34),INDEX(SpatialOffsets[Spatial Offset Type],$A2372),CHAR(34),
", Offset1Value:  ",INDEX(SpatialOffsets[Offset 1 Value],$A2372),
", Offset1UnitID:  ",CHAR(34),INDEX(SpatialOffsets[Offset 1 Unit],$A2372),CHAR(34),
", Offset2Value:  ",INDEX(SpatialOffsets[Offset 2 Value],$A2372),
", Offset2UnitID:  ",CHAR(34),INDEX(SpatialOffsets[Offset 2 Unit],$A2372),CHAR(34),
", Offset3Value:  ",INDEX(SpatialOffsets[Offset 3 Value],$A2372),
", Offset3UnitID:  ",CHAR(34),INDEX(SpatialOffsets[Offset 3 Unit],$A2372),CHAR(34),,"}")))</f>
        <v>#REF!</v>
      </c>
      <c r="O2372" t="e">
        <f>IF(COUNTA(RelatedFeatures[])=0,"", IF(INDEX(RelatedFeatures[First Sampling Feature Code],$A2372)="","",
CONCATENATE("  - &amp;RelationID",TEXT($A2372,"0000"),
" {","SamplingFeatureID:  *SamplingFeatureID",TEXT(MATCH(INDEX(RelatedFeatures[First Sampling Feature Code],$A2372),SamplingFeatures[Feature Code],0),"0000"),
", RelationshipTypeCV:  ",CHAR(34),INDEX(RelatedFeatures[Relationship Type],$A2372),CHAR(34),
", RelatedFeatureID: *SamplingFeatureID",TEXT(MATCH(INDEX(RelatedFeatures[Second Sampling Feature Code],$A2372),SamplingFeatures[Feature Code],0),"0000"),
", SpatialOffsetID:  ",IF(INDEX(RelatedFeatures[Offset Number],$A2372)="","",CONCATENATE("*SpatialOffsetID",TEXT(INDEX(RelatedFeatures[Offset Number],$A2372),"0000"))),"}")))</f>
        <v>#REF!</v>
      </c>
      <c r="P2372" t="e">
        <f>IF(INDEX(Methods[Method Type],$A2372)="","",
CONCATENATE("  - &amp;MethodID",TEXT($A2372,"0000"),
" {","MethodTypeCV:  ",CHAR(34),INDEX(Methods[Method Type],$A2372),CHAR(34),
", MethodCode:  ",CHAR(34),INDEX(Methods[Method Code],$A2372),CHAR(34),
", MethodName:  ",CHAR(34),INDEX(Methods[Method Name],$A2372),CHAR(34),
", MethodDescription:  ",CHAR(34),INDEX(Methods[Method Description],$A2372),CHAR(34),
", MethodLink:  ",CHAR(34),INDEX(Methods[Method Link],$A2372),CHAR(34),
", OrganizationID: *OrganizationID",TEXT(MATCH(INDEX(Methods[Organization Name],$A2372),Organizations[Organization Name],0),"0000"),"}"))</f>
        <v>#REF!</v>
      </c>
      <c r="Q2372" t="e">
        <f>IF(INDEX(Variables[Variable Type],$A2372)="","",
CONCATENATE("  - &amp;VariableID",TEXT($A2372,"0000"),
" {","VariableTypeCV:  ",CHAR(34),INDEX(Variables[Variable Type],$A2372),CHAR(34),
", VariableCode:  ",CHAR(34),INDEX(Variables[Variable Code],$A2372),CHAR(34),
", VariableNameCV:  ",CHAR(34),INDEX(Variables[Variable Name],$A2372),CHAR(34),
", VariableDefinition:  ",CHAR(34),INDEX(Variables[Variable Definition],$A2372),CHAR(34),
", SpecciationCV:  ",CHAR(34),INDEX(Variables[Speciation],$A2372),CHAR(34),
", NoDataValue:  ",CHAR(34),INDEX(Variables[No Data Value],$A2372),CHAR(34),"}"))</f>
        <v>#REF!</v>
      </c>
    </row>
    <row r="2373" spans="1:17" x14ac:dyDescent="0.25">
      <c r="A2373">
        <v>2370</v>
      </c>
      <c r="D2373" t="e">
        <f>IF(INDEX(People[First Name],$A2373)="","",
CONCATENATE("  - &amp;PersonID",TEXT($A2373,"0000"),
" {","PersonFirstName:  ",CHAR(34),INDEX(People[First Name],$A2373),CHAR(34),
", PersonMiddleName:  ",CHAR(34),INDEX(People[Middle Name],$A2373),CHAR(34),
", PersonLastName:  ",CHAR(34),INDEX(People[Last Name],$A2373),CHAR(34),"}"))</f>
        <v>#REF!</v>
      </c>
      <c r="E2373" t="e">
        <f>IF(INDEX(Organizations[Organization Type '[CV']],$A2373)="","",
CONCATENATE("  - &amp;OrganizationID",TEXT($A2373,"0000"),
" {","OrganizationTypeCV:  ",CHAR(34),INDEX(Organizations[Organization Type '[CV']],$A2373),CHAR(34),
", OrganizationCode:  ",CHAR(34),INDEX(Organizations[Organization Code],$A2373),CHAR(34),
", OrganizationName:  ",CHAR(34),INDEX(Organizations[Organization Name],$A2373),CHAR(34),
", OrganizationDescription:  ",CHAR(34),INDEX(Organizations[Organization Description],$A2373),CHAR(34),
", OrganizationLink:  ",CHAR(34),INDEX(Organizations[Organization Link],$A2373),CHAR(34),"}"))</f>
        <v>#REF!</v>
      </c>
      <c r="F2373" t="e">
        <f>IF(INDEX(People[First Name],$A2373)="","",
CONCATENATE("  - &amp;AffiliationID",TEXT($A2373,"0000"),
" {PersonID: *PersonID",TEXT($A2373,"0000"),
", OrganizationID: *OrganizationID",TEXT(MATCH(INDEX(People[Organization Name],$A2373),Organizations[Organization Name],0),"0000"),
", IsPrimaryOrganizationContact: , AffiliationStartDate: , AffiliationEndDate: , PrimaryPhone: ",
", PrimaryEmail: ",CHAR(34),INDEX(People[Primary Email],$A2373),CHAR(34),
", PrimaryAddress: ",CHAR(34),INDEX(People[Primary Address],$A2373),CHAR(34),
", PersonLink: }"))</f>
        <v>#REF!</v>
      </c>
      <c r="H2373" t="e">
        <f>IF(COUNTA(CitationInformation)=0,"",IF(INDEX(AuthorList[Author Name],$A2373)="","",
CONCATENATE("  - &amp;AuthorListID",TEXT($A2373,"0000"),
"  {CitationID: *CitationID0001",
", PersonID: *PersonID",TEXT(MATCH(INDEX(AuthorList[Author Name],$A2373),People[Full Name],0),"0000"),
", AuthorOrder: ",INDEX(AuthorList[Author Number],$A2373),"}")))</f>
        <v>#REF!</v>
      </c>
      <c r="K2373" t="e">
        <f>IF(INDEX(SamplingFeatures[Feature Code],$A2373)="","",
CONCATENATE("  - &amp;SamplingFeatureID",TEXT($A2373,"0000"),
" {","SamplingFeatureUUID:  ",CHAR(34),INDEX(SamplingFeatures[Sampling Feature UUID],$A2373),CHAR(34),
", SamplingFeatureTypeCV:  ",CHAR(34),INDEX(SamplingFeatures[Sampling Feature Type],$A2373),CHAR(34),
", SamplingFeatureCode:  ",CHAR(34),INDEX(SamplingFeatures[Feature Code],$A2373),CHAR(34),
", SamplingFeatureName:  ",CHAR(34),INDEX(SamplingFeatures[Feature Name],$A2373),CHAR(34),
", SamplingFeatureDescription:  ",CHAR(34),INDEX(SamplingFeatures[Feature Description],$A2373),CHAR(34),
", SamplingFeatureGeotypeCV:  ",CHAR(34),INDEX(SamplingFeatures[Feature Geo Type],$A2373),CHAR(34),
", FeatureGeometry:  ",CHAR(34),INDEX(SamplingFeatures[Feature Geometry],$A2373),CHAR(34),
", Elevation_m:  ",CHAR(34),INDEX(SamplingFeatures[Elevation_m],$A2373),CHAR(34),
", ElevationDatumCV:  ",CHAR(34),ElevationDatum,CHAR(34),"}"))</f>
        <v>#REF!</v>
      </c>
      <c r="L2373" t="e">
        <f>IF(INDEX(SamplingFeatures[Sampling Feature Type],$A2373)&lt;&gt;"Site","",
CONCATENATE("  - &amp;SiteID",TEXT(SUMPRODUCT(--($L$3:$L2372&lt;&gt;"")),"0000"),
" {","SamplingFeatureID:  *SamplingFeatureID",TEXT($A2373,"0000"),
", SiteTypeCV:  ",CHAR(34),INDEX(Sites[Site Type],$A2373),CHAR(34),
", Latitude:  ",INDEX(Sites[Latitude],$A2373),
", Longitude:  ",INDEX(Sites[Longitude],$A2373),
", SRSName:  ",CHAR(34),LatLonDatum,CHAR(34),"}"))</f>
        <v>#REF!</v>
      </c>
      <c r="M2373" t="e">
        <f>IF(INDEX(SamplingFeatures[Sampling Feature Type],$A2373)&lt;&gt;"Specimen","",
CONCATENATE("  - &amp;SpecimenID",TEXT(SUMPRODUCT(--($M$3:$M2372&lt;&gt;"")),"0000"),
" {","SamplingFeatureID:  *SamplingFeatureID",TEXT($A2373,"0000"),
", SpecimenTypeCV:  ",CHAR(34),INDEX(Specimens[Specimen Type],$A2373),CHAR(34),
", SpecimenMediumCV:  ",INDEX(Specimens[Specimen Medium],$A2373),
", IsFieldSpecimen:  ",CHAR(34),INDEX(Specimens[Is Field Specimen?],$A2373),CHAR(34),"}"))</f>
        <v>#REF!</v>
      </c>
      <c r="N2373" t="e">
        <f>IF(COUNTA(SpatialOffsets[])=0,"", IF(INDEX(SpatialOffsets[Spatial Offset Type],$A2373)="","",
CONCATENATE("  - &amp;SpatialOffsetID",TEXT($A2373,"0000"),
" {","SpatialOffsetTypeCV:  ",CHAR(34),INDEX(SpatialOffsets[Spatial Offset Type],$A2373),CHAR(34),
", Offset1Value:  ",INDEX(SpatialOffsets[Offset 1 Value],$A2373),
", Offset1UnitID:  ",CHAR(34),INDEX(SpatialOffsets[Offset 1 Unit],$A2373),CHAR(34),
", Offset2Value:  ",INDEX(SpatialOffsets[Offset 2 Value],$A2373),
", Offset2UnitID:  ",CHAR(34),INDEX(SpatialOffsets[Offset 2 Unit],$A2373),CHAR(34),
", Offset3Value:  ",INDEX(SpatialOffsets[Offset 3 Value],$A2373),
", Offset3UnitID:  ",CHAR(34),INDEX(SpatialOffsets[Offset 3 Unit],$A2373),CHAR(34),,"}")))</f>
        <v>#REF!</v>
      </c>
      <c r="O2373" t="e">
        <f>IF(COUNTA(RelatedFeatures[])=0,"", IF(INDEX(RelatedFeatures[First Sampling Feature Code],$A2373)="","",
CONCATENATE("  - &amp;RelationID",TEXT($A2373,"0000"),
" {","SamplingFeatureID:  *SamplingFeatureID",TEXT(MATCH(INDEX(RelatedFeatures[First Sampling Feature Code],$A2373),SamplingFeatures[Feature Code],0),"0000"),
", RelationshipTypeCV:  ",CHAR(34),INDEX(RelatedFeatures[Relationship Type],$A2373),CHAR(34),
", RelatedFeatureID: *SamplingFeatureID",TEXT(MATCH(INDEX(RelatedFeatures[Second Sampling Feature Code],$A2373),SamplingFeatures[Feature Code],0),"0000"),
", SpatialOffsetID:  ",IF(INDEX(RelatedFeatures[Offset Number],$A2373)="","",CONCATENATE("*SpatialOffsetID",TEXT(INDEX(RelatedFeatures[Offset Number],$A2373),"0000"))),"}")))</f>
        <v>#REF!</v>
      </c>
      <c r="P2373" t="e">
        <f>IF(INDEX(Methods[Method Type],$A2373)="","",
CONCATENATE("  - &amp;MethodID",TEXT($A2373,"0000"),
" {","MethodTypeCV:  ",CHAR(34),INDEX(Methods[Method Type],$A2373),CHAR(34),
", MethodCode:  ",CHAR(34),INDEX(Methods[Method Code],$A2373),CHAR(34),
", MethodName:  ",CHAR(34),INDEX(Methods[Method Name],$A2373),CHAR(34),
", MethodDescription:  ",CHAR(34),INDEX(Methods[Method Description],$A2373),CHAR(34),
", MethodLink:  ",CHAR(34),INDEX(Methods[Method Link],$A2373),CHAR(34),
", OrganizationID: *OrganizationID",TEXT(MATCH(INDEX(Methods[Organization Name],$A2373),Organizations[Organization Name],0),"0000"),"}"))</f>
        <v>#REF!</v>
      </c>
      <c r="Q2373" t="e">
        <f>IF(INDEX(Variables[Variable Type],$A2373)="","",
CONCATENATE("  - &amp;VariableID",TEXT($A2373,"0000"),
" {","VariableTypeCV:  ",CHAR(34),INDEX(Variables[Variable Type],$A2373),CHAR(34),
", VariableCode:  ",CHAR(34),INDEX(Variables[Variable Code],$A2373),CHAR(34),
", VariableNameCV:  ",CHAR(34),INDEX(Variables[Variable Name],$A2373),CHAR(34),
", VariableDefinition:  ",CHAR(34),INDEX(Variables[Variable Definition],$A2373),CHAR(34),
", SpecciationCV:  ",CHAR(34),INDEX(Variables[Speciation],$A2373),CHAR(34),
", NoDataValue:  ",CHAR(34),INDEX(Variables[No Data Value],$A2373),CHAR(34),"}"))</f>
        <v>#REF!</v>
      </c>
    </row>
    <row r="2374" spans="1:17" x14ac:dyDescent="0.25">
      <c r="A2374">
        <v>2371</v>
      </c>
      <c r="D2374" t="e">
        <f>IF(INDEX(People[First Name],$A2374)="","",
CONCATENATE("  - &amp;PersonID",TEXT($A2374,"0000"),
" {","PersonFirstName:  ",CHAR(34),INDEX(People[First Name],$A2374),CHAR(34),
", PersonMiddleName:  ",CHAR(34),INDEX(People[Middle Name],$A2374),CHAR(34),
", PersonLastName:  ",CHAR(34),INDEX(People[Last Name],$A2374),CHAR(34),"}"))</f>
        <v>#REF!</v>
      </c>
      <c r="E2374" t="e">
        <f>IF(INDEX(Organizations[Organization Type '[CV']],$A2374)="","",
CONCATENATE("  - &amp;OrganizationID",TEXT($A2374,"0000"),
" {","OrganizationTypeCV:  ",CHAR(34),INDEX(Organizations[Organization Type '[CV']],$A2374),CHAR(34),
", OrganizationCode:  ",CHAR(34),INDEX(Organizations[Organization Code],$A2374),CHAR(34),
", OrganizationName:  ",CHAR(34),INDEX(Organizations[Organization Name],$A2374),CHAR(34),
", OrganizationDescription:  ",CHAR(34),INDEX(Organizations[Organization Description],$A2374),CHAR(34),
", OrganizationLink:  ",CHAR(34),INDEX(Organizations[Organization Link],$A2374),CHAR(34),"}"))</f>
        <v>#REF!</v>
      </c>
      <c r="F2374" t="e">
        <f>IF(INDEX(People[First Name],$A2374)="","",
CONCATENATE("  - &amp;AffiliationID",TEXT($A2374,"0000"),
" {PersonID: *PersonID",TEXT($A2374,"0000"),
", OrganizationID: *OrganizationID",TEXT(MATCH(INDEX(People[Organization Name],$A2374),Organizations[Organization Name],0),"0000"),
", IsPrimaryOrganizationContact: , AffiliationStartDate: , AffiliationEndDate: , PrimaryPhone: ",
", PrimaryEmail: ",CHAR(34),INDEX(People[Primary Email],$A2374),CHAR(34),
", PrimaryAddress: ",CHAR(34),INDEX(People[Primary Address],$A2374),CHAR(34),
", PersonLink: }"))</f>
        <v>#REF!</v>
      </c>
      <c r="H2374" t="e">
        <f>IF(COUNTA(CitationInformation)=0,"",IF(INDEX(AuthorList[Author Name],$A2374)="","",
CONCATENATE("  - &amp;AuthorListID",TEXT($A2374,"0000"),
"  {CitationID: *CitationID0001",
", PersonID: *PersonID",TEXT(MATCH(INDEX(AuthorList[Author Name],$A2374),People[Full Name],0),"0000"),
", AuthorOrder: ",INDEX(AuthorList[Author Number],$A2374),"}")))</f>
        <v>#REF!</v>
      </c>
      <c r="K2374" t="e">
        <f>IF(INDEX(SamplingFeatures[Feature Code],$A2374)="","",
CONCATENATE("  - &amp;SamplingFeatureID",TEXT($A2374,"0000"),
" {","SamplingFeatureUUID:  ",CHAR(34),INDEX(SamplingFeatures[Sampling Feature UUID],$A2374),CHAR(34),
", SamplingFeatureTypeCV:  ",CHAR(34),INDEX(SamplingFeatures[Sampling Feature Type],$A2374),CHAR(34),
", SamplingFeatureCode:  ",CHAR(34),INDEX(SamplingFeatures[Feature Code],$A2374),CHAR(34),
", SamplingFeatureName:  ",CHAR(34),INDEX(SamplingFeatures[Feature Name],$A2374),CHAR(34),
", SamplingFeatureDescription:  ",CHAR(34),INDEX(SamplingFeatures[Feature Description],$A2374),CHAR(34),
", SamplingFeatureGeotypeCV:  ",CHAR(34),INDEX(SamplingFeatures[Feature Geo Type],$A2374),CHAR(34),
", FeatureGeometry:  ",CHAR(34),INDEX(SamplingFeatures[Feature Geometry],$A2374),CHAR(34),
", Elevation_m:  ",CHAR(34),INDEX(SamplingFeatures[Elevation_m],$A2374),CHAR(34),
", ElevationDatumCV:  ",CHAR(34),ElevationDatum,CHAR(34),"}"))</f>
        <v>#REF!</v>
      </c>
      <c r="L2374" t="e">
        <f>IF(INDEX(SamplingFeatures[Sampling Feature Type],$A2374)&lt;&gt;"Site","",
CONCATENATE("  - &amp;SiteID",TEXT(SUMPRODUCT(--($L$3:$L2373&lt;&gt;"")),"0000"),
" {","SamplingFeatureID:  *SamplingFeatureID",TEXT($A2374,"0000"),
", SiteTypeCV:  ",CHAR(34),INDEX(Sites[Site Type],$A2374),CHAR(34),
", Latitude:  ",INDEX(Sites[Latitude],$A2374),
", Longitude:  ",INDEX(Sites[Longitude],$A2374),
", SRSName:  ",CHAR(34),LatLonDatum,CHAR(34),"}"))</f>
        <v>#REF!</v>
      </c>
      <c r="M2374" t="e">
        <f>IF(INDEX(SamplingFeatures[Sampling Feature Type],$A2374)&lt;&gt;"Specimen","",
CONCATENATE("  - &amp;SpecimenID",TEXT(SUMPRODUCT(--($M$3:$M2373&lt;&gt;"")),"0000"),
" {","SamplingFeatureID:  *SamplingFeatureID",TEXT($A2374,"0000"),
", SpecimenTypeCV:  ",CHAR(34),INDEX(Specimens[Specimen Type],$A2374),CHAR(34),
", SpecimenMediumCV:  ",INDEX(Specimens[Specimen Medium],$A2374),
", IsFieldSpecimen:  ",CHAR(34),INDEX(Specimens[Is Field Specimen?],$A2374),CHAR(34),"}"))</f>
        <v>#REF!</v>
      </c>
      <c r="N2374" t="e">
        <f>IF(COUNTA(SpatialOffsets[])=0,"", IF(INDEX(SpatialOffsets[Spatial Offset Type],$A2374)="","",
CONCATENATE("  - &amp;SpatialOffsetID",TEXT($A2374,"0000"),
" {","SpatialOffsetTypeCV:  ",CHAR(34),INDEX(SpatialOffsets[Spatial Offset Type],$A2374),CHAR(34),
", Offset1Value:  ",INDEX(SpatialOffsets[Offset 1 Value],$A2374),
", Offset1UnitID:  ",CHAR(34),INDEX(SpatialOffsets[Offset 1 Unit],$A2374),CHAR(34),
", Offset2Value:  ",INDEX(SpatialOffsets[Offset 2 Value],$A2374),
", Offset2UnitID:  ",CHAR(34),INDEX(SpatialOffsets[Offset 2 Unit],$A2374),CHAR(34),
", Offset3Value:  ",INDEX(SpatialOffsets[Offset 3 Value],$A2374),
", Offset3UnitID:  ",CHAR(34),INDEX(SpatialOffsets[Offset 3 Unit],$A2374),CHAR(34),,"}")))</f>
        <v>#REF!</v>
      </c>
      <c r="O2374" t="e">
        <f>IF(COUNTA(RelatedFeatures[])=0,"", IF(INDEX(RelatedFeatures[First Sampling Feature Code],$A2374)="","",
CONCATENATE("  - &amp;RelationID",TEXT($A2374,"0000"),
" {","SamplingFeatureID:  *SamplingFeatureID",TEXT(MATCH(INDEX(RelatedFeatures[First Sampling Feature Code],$A2374),SamplingFeatures[Feature Code],0),"0000"),
", RelationshipTypeCV:  ",CHAR(34),INDEX(RelatedFeatures[Relationship Type],$A2374),CHAR(34),
", RelatedFeatureID: *SamplingFeatureID",TEXT(MATCH(INDEX(RelatedFeatures[Second Sampling Feature Code],$A2374),SamplingFeatures[Feature Code],0),"0000"),
", SpatialOffsetID:  ",IF(INDEX(RelatedFeatures[Offset Number],$A2374)="","",CONCATENATE("*SpatialOffsetID",TEXT(INDEX(RelatedFeatures[Offset Number],$A2374),"0000"))),"}")))</f>
        <v>#REF!</v>
      </c>
      <c r="P2374" t="e">
        <f>IF(INDEX(Methods[Method Type],$A2374)="","",
CONCATENATE("  - &amp;MethodID",TEXT($A2374,"0000"),
" {","MethodTypeCV:  ",CHAR(34),INDEX(Methods[Method Type],$A2374),CHAR(34),
", MethodCode:  ",CHAR(34),INDEX(Methods[Method Code],$A2374),CHAR(34),
", MethodName:  ",CHAR(34),INDEX(Methods[Method Name],$A2374),CHAR(34),
", MethodDescription:  ",CHAR(34),INDEX(Methods[Method Description],$A2374),CHAR(34),
", MethodLink:  ",CHAR(34),INDEX(Methods[Method Link],$A2374),CHAR(34),
", OrganizationID: *OrganizationID",TEXT(MATCH(INDEX(Methods[Organization Name],$A2374),Organizations[Organization Name],0),"0000"),"}"))</f>
        <v>#REF!</v>
      </c>
      <c r="Q2374" t="e">
        <f>IF(INDEX(Variables[Variable Type],$A2374)="","",
CONCATENATE("  - &amp;VariableID",TEXT($A2374,"0000"),
" {","VariableTypeCV:  ",CHAR(34),INDEX(Variables[Variable Type],$A2374),CHAR(34),
", VariableCode:  ",CHAR(34),INDEX(Variables[Variable Code],$A2374),CHAR(34),
", VariableNameCV:  ",CHAR(34),INDEX(Variables[Variable Name],$A2374),CHAR(34),
", VariableDefinition:  ",CHAR(34),INDEX(Variables[Variable Definition],$A2374),CHAR(34),
", SpecciationCV:  ",CHAR(34),INDEX(Variables[Speciation],$A2374),CHAR(34),
", NoDataValue:  ",CHAR(34),INDEX(Variables[No Data Value],$A2374),CHAR(34),"}"))</f>
        <v>#REF!</v>
      </c>
    </row>
    <row r="2375" spans="1:17" x14ac:dyDescent="0.25">
      <c r="A2375">
        <v>2372</v>
      </c>
      <c r="D2375" t="e">
        <f>IF(INDEX(People[First Name],$A2375)="","",
CONCATENATE("  - &amp;PersonID",TEXT($A2375,"0000"),
" {","PersonFirstName:  ",CHAR(34),INDEX(People[First Name],$A2375),CHAR(34),
", PersonMiddleName:  ",CHAR(34),INDEX(People[Middle Name],$A2375),CHAR(34),
", PersonLastName:  ",CHAR(34),INDEX(People[Last Name],$A2375),CHAR(34),"}"))</f>
        <v>#REF!</v>
      </c>
      <c r="E2375" t="e">
        <f>IF(INDEX(Organizations[Organization Type '[CV']],$A2375)="","",
CONCATENATE("  - &amp;OrganizationID",TEXT($A2375,"0000"),
" {","OrganizationTypeCV:  ",CHAR(34),INDEX(Organizations[Organization Type '[CV']],$A2375),CHAR(34),
", OrganizationCode:  ",CHAR(34),INDEX(Organizations[Organization Code],$A2375),CHAR(34),
", OrganizationName:  ",CHAR(34),INDEX(Organizations[Organization Name],$A2375),CHAR(34),
", OrganizationDescription:  ",CHAR(34),INDEX(Organizations[Organization Description],$A2375),CHAR(34),
", OrganizationLink:  ",CHAR(34),INDEX(Organizations[Organization Link],$A2375),CHAR(34),"}"))</f>
        <v>#REF!</v>
      </c>
      <c r="F2375" t="e">
        <f>IF(INDEX(People[First Name],$A2375)="","",
CONCATENATE("  - &amp;AffiliationID",TEXT($A2375,"0000"),
" {PersonID: *PersonID",TEXT($A2375,"0000"),
", OrganizationID: *OrganizationID",TEXT(MATCH(INDEX(People[Organization Name],$A2375),Organizations[Organization Name],0),"0000"),
", IsPrimaryOrganizationContact: , AffiliationStartDate: , AffiliationEndDate: , PrimaryPhone: ",
", PrimaryEmail: ",CHAR(34),INDEX(People[Primary Email],$A2375),CHAR(34),
", PrimaryAddress: ",CHAR(34),INDEX(People[Primary Address],$A2375),CHAR(34),
", PersonLink: }"))</f>
        <v>#REF!</v>
      </c>
      <c r="H2375" t="e">
        <f>IF(COUNTA(CitationInformation)=0,"",IF(INDEX(AuthorList[Author Name],$A2375)="","",
CONCATENATE("  - &amp;AuthorListID",TEXT($A2375,"0000"),
"  {CitationID: *CitationID0001",
", PersonID: *PersonID",TEXT(MATCH(INDEX(AuthorList[Author Name],$A2375),People[Full Name],0),"0000"),
", AuthorOrder: ",INDEX(AuthorList[Author Number],$A2375),"}")))</f>
        <v>#REF!</v>
      </c>
      <c r="K2375" t="e">
        <f>IF(INDEX(SamplingFeatures[Feature Code],$A2375)="","",
CONCATENATE("  - &amp;SamplingFeatureID",TEXT($A2375,"0000"),
" {","SamplingFeatureUUID:  ",CHAR(34),INDEX(SamplingFeatures[Sampling Feature UUID],$A2375),CHAR(34),
", SamplingFeatureTypeCV:  ",CHAR(34),INDEX(SamplingFeatures[Sampling Feature Type],$A2375),CHAR(34),
", SamplingFeatureCode:  ",CHAR(34),INDEX(SamplingFeatures[Feature Code],$A2375),CHAR(34),
", SamplingFeatureName:  ",CHAR(34),INDEX(SamplingFeatures[Feature Name],$A2375),CHAR(34),
", SamplingFeatureDescription:  ",CHAR(34),INDEX(SamplingFeatures[Feature Description],$A2375),CHAR(34),
", SamplingFeatureGeotypeCV:  ",CHAR(34),INDEX(SamplingFeatures[Feature Geo Type],$A2375),CHAR(34),
", FeatureGeometry:  ",CHAR(34),INDEX(SamplingFeatures[Feature Geometry],$A2375),CHAR(34),
", Elevation_m:  ",CHAR(34),INDEX(SamplingFeatures[Elevation_m],$A2375),CHAR(34),
", ElevationDatumCV:  ",CHAR(34),ElevationDatum,CHAR(34),"}"))</f>
        <v>#REF!</v>
      </c>
      <c r="L2375" t="e">
        <f>IF(INDEX(SamplingFeatures[Sampling Feature Type],$A2375)&lt;&gt;"Site","",
CONCATENATE("  - &amp;SiteID",TEXT(SUMPRODUCT(--($L$3:$L2374&lt;&gt;"")),"0000"),
" {","SamplingFeatureID:  *SamplingFeatureID",TEXT($A2375,"0000"),
", SiteTypeCV:  ",CHAR(34),INDEX(Sites[Site Type],$A2375),CHAR(34),
", Latitude:  ",INDEX(Sites[Latitude],$A2375),
", Longitude:  ",INDEX(Sites[Longitude],$A2375),
", SRSName:  ",CHAR(34),LatLonDatum,CHAR(34),"}"))</f>
        <v>#REF!</v>
      </c>
      <c r="M2375" t="e">
        <f>IF(INDEX(SamplingFeatures[Sampling Feature Type],$A2375)&lt;&gt;"Specimen","",
CONCATENATE("  - &amp;SpecimenID",TEXT(SUMPRODUCT(--($M$3:$M2374&lt;&gt;"")),"0000"),
" {","SamplingFeatureID:  *SamplingFeatureID",TEXT($A2375,"0000"),
", SpecimenTypeCV:  ",CHAR(34),INDEX(Specimens[Specimen Type],$A2375),CHAR(34),
", SpecimenMediumCV:  ",INDEX(Specimens[Specimen Medium],$A2375),
", IsFieldSpecimen:  ",CHAR(34),INDEX(Specimens[Is Field Specimen?],$A2375),CHAR(34),"}"))</f>
        <v>#REF!</v>
      </c>
      <c r="N2375" t="e">
        <f>IF(COUNTA(SpatialOffsets[])=0,"", IF(INDEX(SpatialOffsets[Spatial Offset Type],$A2375)="","",
CONCATENATE("  - &amp;SpatialOffsetID",TEXT($A2375,"0000"),
" {","SpatialOffsetTypeCV:  ",CHAR(34),INDEX(SpatialOffsets[Spatial Offset Type],$A2375),CHAR(34),
", Offset1Value:  ",INDEX(SpatialOffsets[Offset 1 Value],$A2375),
", Offset1UnitID:  ",CHAR(34),INDEX(SpatialOffsets[Offset 1 Unit],$A2375),CHAR(34),
", Offset2Value:  ",INDEX(SpatialOffsets[Offset 2 Value],$A2375),
", Offset2UnitID:  ",CHAR(34),INDEX(SpatialOffsets[Offset 2 Unit],$A2375),CHAR(34),
", Offset3Value:  ",INDEX(SpatialOffsets[Offset 3 Value],$A2375),
", Offset3UnitID:  ",CHAR(34),INDEX(SpatialOffsets[Offset 3 Unit],$A2375),CHAR(34),,"}")))</f>
        <v>#REF!</v>
      </c>
      <c r="O2375" t="e">
        <f>IF(COUNTA(RelatedFeatures[])=0,"", IF(INDEX(RelatedFeatures[First Sampling Feature Code],$A2375)="","",
CONCATENATE("  - &amp;RelationID",TEXT($A2375,"0000"),
" {","SamplingFeatureID:  *SamplingFeatureID",TEXT(MATCH(INDEX(RelatedFeatures[First Sampling Feature Code],$A2375),SamplingFeatures[Feature Code],0),"0000"),
", RelationshipTypeCV:  ",CHAR(34),INDEX(RelatedFeatures[Relationship Type],$A2375),CHAR(34),
", RelatedFeatureID: *SamplingFeatureID",TEXT(MATCH(INDEX(RelatedFeatures[Second Sampling Feature Code],$A2375),SamplingFeatures[Feature Code],0),"0000"),
", SpatialOffsetID:  ",IF(INDEX(RelatedFeatures[Offset Number],$A2375)="","",CONCATENATE("*SpatialOffsetID",TEXT(INDEX(RelatedFeatures[Offset Number],$A2375),"0000"))),"}")))</f>
        <v>#REF!</v>
      </c>
      <c r="P2375" t="e">
        <f>IF(INDEX(Methods[Method Type],$A2375)="","",
CONCATENATE("  - &amp;MethodID",TEXT($A2375,"0000"),
" {","MethodTypeCV:  ",CHAR(34),INDEX(Methods[Method Type],$A2375),CHAR(34),
", MethodCode:  ",CHAR(34),INDEX(Methods[Method Code],$A2375),CHAR(34),
", MethodName:  ",CHAR(34),INDEX(Methods[Method Name],$A2375),CHAR(34),
", MethodDescription:  ",CHAR(34),INDEX(Methods[Method Description],$A2375),CHAR(34),
", MethodLink:  ",CHAR(34),INDEX(Methods[Method Link],$A2375),CHAR(34),
", OrganizationID: *OrganizationID",TEXT(MATCH(INDEX(Methods[Organization Name],$A2375),Organizations[Organization Name],0),"0000"),"}"))</f>
        <v>#REF!</v>
      </c>
      <c r="Q2375" t="e">
        <f>IF(INDEX(Variables[Variable Type],$A2375)="","",
CONCATENATE("  - &amp;VariableID",TEXT($A2375,"0000"),
" {","VariableTypeCV:  ",CHAR(34),INDEX(Variables[Variable Type],$A2375),CHAR(34),
", VariableCode:  ",CHAR(34),INDEX(Variables[Variable Code],$A2375),CHAR(34),
", VariableNameCV:  ",CHAR(34),INDEX(Variables[Variable Name],$A2375),CHAR(34),
", VariableDefinition:  ",CHAR(34),INDEX(Variables[Variable Definition],$A2375),CHAR(34),
", SpecciationCV:  ",CHAR(34),INDEX(Variables[Speciation],$A2375),CHAR(34),
", NoDataValue:  ",CHAR(34),INDEX(Variables[No Data Value],$A2375),CHAR(34),"}"))</f>
        <v>#REF!</v>
      </c>
    </row>
    <row r="2376" spans="1:17" x14ac:dyDescent="0.25">
      <c r="A2376">
        <v>2373</v>
      </c>
      <c r="D2376" t="e">
        <f>IF(INDEX(People[First Name],$A2376)="","",
CONCATENATE("  - &amp;PersonID",TEXT($A2376,"0000"),
" {","PersonFirstName:  ",CHAR(34),INDEX(People[First Name],$A2376),CHAR(34),
", PersonMiddleName:  ",CHAR(34),INDEX(People[Middle Name],$A2376),CHAR(34),
", PersonLastName:  ",CHAR(34),INDEX(People[Last Name],$A2376),CHAR(34),"}"))</f>
        <v>#REF!</v>
      </c>
      <c r="E2376" t="e">
        <f>IF(INDEX(Organizations[Organization Type '[CV']],$A2376)="","",
CONCATENATE("  - &amp;OrganizationID",TEXT($A2376,"0000"),
" {","OrganizationTypeCV:  ",CHAR(34),INDEX(Organizations[Organization Type '[CV']],$A2376),CHAR(34),
", OrganizationCode:  ",CHAR(34),INDEX(Organizations[Organization Code],$A2376),CHAR(34),
", OrganizationName:  ",CHAR(34),INDEX(Organizations[Organization Name],$A2376),CHAR(34),
", OrganizationDescription:  ",CHAR(34),INDEX(Organizations[Organization Description],$A2376),CHAR(34),
", OrganizationLink:  ",CHAR(34),INDEX(Organizations[Organization Link],$A2376),CHAR(34),"}"))</f>
        <v>#REF!</v>
      </c>
      <c r="F2376" t="e">
        <f>IF(INDEX(People[First Name],$A2376)="","",
CONCATENATE("  - &amp;AffiliationID",TEXT($A2376,"0000"),
" {PersonID: *PersonID",TEXT($A2376,"0000"),
", OrganizationID: *OrganizationID",TEXT(MATCH(INDEX(People[Organization Name],$A2376),Organizations[Organization Name],0),"0000"),
", IsPrimaryOrganizationContact: , AffiliationStartDate: , AffiliationEndDate: , PrimaryPhone: ",
", PrimaryEmail: ",CHAR(34),INDEX(People[Primary Email],$A2376),CHAR(34),
", PrimaryAddress: ",CHAR(34),INDEX(People[Primary Address],$A2376),CHAR(34),
", PersonLink: }"))</f>
        <v>#REF!</v>
      </c>
      <c r="H2376" t="e">
        <f>IF(COUNTA(CitationInformation)=0,"",IF(INDEX(AuthorList[Author Name],$A2376)="","",
CONCATENATE("  - &amp;AuthorListID",TEXT($A2376,"0000"),
"  {CitationID: *CitationID0001",
", PersonID: *PersonID",TEXT(MATCH(INDEX(AuthorList[Author Name],$A2376),People[Full Name],0),"0000"),
", AuthorOrder: ",INDEX(AuthorList[Author Number],$A2376),"}")))</f>
        <v>#REF!</v>
      </c>
      <c r="K2376" t="e">
        <f>IF(INDEX(SamplingFeatures[Feature Code],$A2376)="","",
CONCATENATE("  - &amp;SamplingFeatureID",TEXT($A2376,"0000"),
" {","SamplingFeatureUUID:  ",CHAR(34),INDEX(SamplingFeatures[Sampling Feature UUID],$A2376),CHAR(34),
", SamplingFeatureTypeCV:  ",CHAR(34),INDEX(SamplingFeatures[Sampling Feature Type],$A2376),CHAR(34),
", SamplingFeatureCode:  ",CHAR(34),INDEX(SamplingFeatures[Feature Code],$A2376),CHAR(34),
", SamplingFeatureName:  ",CHAR(34),INDEX(SamplingFeatures[Feature Name],$A2376),CHAR(34),
", SamplingFeatureDescription:  ",CHAR(34),INDEX(SamplingFeatures[Feature Description],$A2376),CHAR(34),
", SamplingFeatureGeotypeCV:  ",CHAR(34),INDEX(SamplingFeatures[Feature Geo Type],$A2376),CHAR(34),
", FeatureGeometry:  ",CHAR(34),INDEX(SamplingFeatures[Feature Geometry],$A2376),CHAR(34),
", Elevation_m:  ",CHAR(34),INDEX(SamplingFeatures[Elevation_m],$A2376),CHAR(34),
", ElevationDatumCV:  ",CHAR(34),ElevationDatum,CHAR(34),"}"))</f>
        <v>#REF!</v>
      </c>
      <c r="L2376" t="e">
        <f>IF(INDEX(SamplingFeatures[Sampling Feature Type],$A2376)&lt;&gt;"Site","",
CONCATENATE("  - &amp;SiteID",TEXT(SUMPRODUCT(--($L$3:$L2375&lt;&gt;"")),"0000"),
" {","SamplingFeatureID:  *SamplingFeatureID",TEXT($A2376,"0000"),
", SiteTypeCV:  ",CHAR(34),INDEX(Sites[Site Type],$A2376),CHAR(34),
", Latitude:  ",INDEX(Sites[Latitude],$A2376),
", Longitude:  ",INDEX(Sites[Longitude],$A2376),
", SRSName:  ",CHAR(34),LatLonDatum,CHAR(34),"}"))</f>
        <v>#REF!</v>
      </c>
      <c r="M2376" t="e">
        <f>IF(INDEX(SamplingFeatures[Sampling Feature Type],$A2376)&lt;&gt;"Specimen","",
CONCATENATE("  - &amp;SpecimenID",TEXT(SUMPRODUCT(--($M$3:$M2375&lt;&gt;"")),"0000"),
" {","SamplingFeatureID:  *SamplingFeatureID",TEXT($A2376,"0000"),
", SpecimenTypeCV:  ",CHAR(34),INDEX(Specimens[Specimen Type],$A2376),CHAR(34),
", SpecimenMediumCV:  ",INDEX(Specimens[Specimen Medium],$A2376),
", IsFieldSpecimen:  ",CHAR(34),INDEX(Specimens[Is Field Specimen?],$A2376),CHAR(34),"}"))</f>
        <v>#REF!</v>
      </c>
      <c r="N2376" t="e">
        <f>IF(COUNTA(SpatialOffsets[])=0,"", IF(INDEX(SpatialOffsets[Spatial Offset Type],$A2376)="","",
CONCATENATE("  - &amp;SpatialOffsetID",TEXT($A2376,"0000"),
" {","SpatialOffsetTypeCV:  ",CHAR(34),INDEX(SpatialOffsets[Spatial Offset Type],$A2376),CHAR(34),
", Offset1Value:  ",INDEX(SpatialOffsets[Offset 1 Value],$A2376),
", Offset1UnitID:  ",CHAR(34),INDEX(SpatialOffsets[Offset 1 Unit],$A2376),CHAR(34),
", Offset2Value:  ",INDEX(SpatialOffsets[Offset 2 Value],$A2376),
", Offset2UnitID:  ",CHAR(34),INDEX(SpatialOffsets[Offset 2 Unit],$A2376),CHAR(34),
", Offset3Value:  ",INDEX(SpatialOffsets[Offset 3 Value],$A2376),
", Offset3UnitID:  ",CHAR(34),INDEX(SpatialOffsets[Offset 3 Unit],$A2376),CHAR(34),,"}")))</f>
        <v>#REF!</v>
      </c>
      <c r="O2376" t="e">
        <f>IF(COUNTA(RelatedFeatures[])=0,"", IF(INDEX(RelatedFeatures[First Sampling Feature Code],$A2376)="","",
CONCATENATE("  - &amp;RelationID",TEXT($A2376,"0000"),
" {","SamplingFeatureID:  *SamplingFeatureID",TEXT(MATCH(INDEX(RelatedFeatures[First Sampling Feature Code],$A2376),SamplingFeatures[Feature Code],0),"0000"),
", RelationshipTypeCV:  ",CHAR(34),INDEX(RelatedFeatures[Relationship Type],$A2376),CHAR(34),
", RelatedFeatureID: *SamplingFeatureID",TEXT(MATCH(INDEX(RelatedFeatures[Second Sampling Feature Code],$A2376),SamplingFeatures[Feature Code],0),"0000"),
", SpatialOffsetID:  ",IF(INDEX(RelatedFeatures[Offset Number],$A2376)="","",CONCATENATE("*SpatialOffsetID",TEXT(INDEX(RelatedFeatures[Offset Number],$A2376),"0000"))),"}")))</f>
        <v>#REF!</v>
      </c>
      <c r="P2376" t="e">
        <f>IF(INDEX(Methods[Method Type],$A2376)="","",
CONCATENATE("  - &amp;MethodID",TEXT($A2376,"0000"),
" {","MethodTypeCV:  ",CHAR(34),INDEX(Methods[Method Type],$A2376),CHAR(34),
", MethodCode:  ",CHAR(34),INDEX(Methods[Method Code],$A2376),CHAR(34),
", MethodName:  ",CHAR(34),INDEX(Methods[Method Name],$A2376),CHAR(34),
", MethodDescription:  ",CHAR(34),INDEX(Methods[Method Description],$A2376),CHAR(34),
", MethodLink:  ",CHAR(34),INDEX(Methods[Method Link],$A2376),CHAR(34),
", OrganizationID: *OrganizationID",TEXT(MATCH(INDEX(Methods[Organization Name],$A2376),Organizations[Organization Name],0),"0000"),"}"))</f>
        <v>#REF!</v>
      </c>
      <c r="Q2376" t="e">
        <f>IF(INDEX(Variables[Variable Type],$A2376)="","",
CONCATENATE("  - &amp;VariableID",TEXT($A2376,"0000"),
" {","VariableTypeCV:  ",CHAR(34),INDEX(Variables[Variable Type],$A2376),CHAR(34),
", VariableCode:  ",CHAR(34),INDEX(Variables[Variable Code],$A2376),CHAR(34),
", VariableNameCV:  ",CHAR(34),INDEX(Variables[Variable Name],$A2376),CHAR(34),
", VariableDefinition:  ",CHAR(34),INDEX(Variables[Variable Definition],$A2376),CHAR(34),
", SpecciationCV:  ",CHAR(34),INDEX(Variables[Speciation],$A2376),CHAR(34),
", NoDataValue:  ",CHAR(34),INDEX(Variables[No Data Value],$A2376),CHAR(34),"}"))</f>
        <v>#REF!</v>
      </c>
    </row>
    <row r="2377" spans="1:17" x14ac:dyDescent="0.25">
      <c r="A2377">
        <v>2374</v>
      </c>
      <c r="D2377" t="e">
        <f>IF(INDEX(People[First Name],$A2377)="","",
CONCATENATE("  - &amp;PersonID",TEXT($A2377,"0000"),
" {","PersonFirstName:  ",CHAR(34),INDEX(People[First Name],$A2377),CHAR(34),
", PersonMiddleName:  ",CHAR(34),INDEX(People[Middle Name],$A2377),CHAR(34),
", PersonLastName:  ",CHAR(34),INDEX(People[Last Name],$A2377),CHAR(34),"}"))</f>
        <v>#REF!</v>
      </c>
      <c r="E2377" t="e">
        <f>IF(INDEX(Organizations[Organization Type '[CV']],$A2377)="","",
CONCATENATE("  - &amp;OrganizationID",TEXT($A2377,"0000"),
" {","OrganizationTypeCV:  ",CHAR(34),INDEX(Organizations[Organization Type '[CV']],$A2377),CHAR(34),
", OrganizationCode:  ",CHAR(34),INDEX(Organizations[Organization Code],$A2377),CHAR(34),
", OrganizationName:  ",CHAR(34),INDEX(Organizations[Organization Name],$A2377),CHAR(34),
", OrganizationDescription:  ",CHAR(34),INDEX(Organizations[Organization Description],$A2377),CHAR(34),
", OrganizationLink:  ",CHAR(34),INDEX(Organizations[Organization Link],$A2377),CHAR(34),"}"))</f>
        <v>#REF!</v>
      </c>
      <c r="F2377" t="e">
        <f>IF(INDEX(People[First Name],$A2377)="","",
CONCATENATE("  - &amp;AffiliationID",TEXT($A2377,"0000"),
" {PersonID: *PersonID",TEXT($A2377,"0000"),
", OrganizationID: *OrganizationID",TEXT(MATCH(INDEX(People[Organization Name],$A2377),Organizations[Organization Name],0),"0000"),
", IsPrimaryOrganizationContact: , AffiliationStartDate: , AffiliationEndDate: , PrimaryPhone: ",
", PrimaryEmail: ",CHAR(34),INDEX(People[Primary Email],$A2377),CHAR(34),
", PrimaryAddress: ",CHAR(34),INDEX(People[Primary Address],$A2377),CHAR(34),
", PersonLink: }"))</f>
        <v>#REF!</v>
      </c>
      <c r="H2377" t="e">
        <f>IF(COUNTA(CitationInformation)=0,"",IF(INDEX(AuthorList[Author Name],$A2377)="","",
CONCATENATE("  - &amp;AuthorListID",TEXT($A2377,"0000"),
"  {CitationID: *CitationID0001",
", PersonID: *PersonID",TEXT(MATCH(INDEX(AuthorList[Author Name],$A2377),People[Full Name],0),"0000"),
", AuthorOrder: ",INDEX(AuthorList[Author Number],$A2377),"}")))</f>
        <v>#REF!</v>
      </c>
      <c r="K2377" t="e">
        <f>IF(INDEX(SamplingFeatures[Feature Code],$A2377)="","",
CONCATENATE("  - &amp;SamplingFeatureID",TEXT($A2377,"0000"),
" {","SamplingFeatureUUID:  ",CHAR(34),INDEX(SamplingFeatures[Sampling Feature UUID],$A2377),CHAR(34),
", SamplingFeatureTypeCV:  ",CHAR(34),INDEX(SamplingFeatures[Sampling Feature Type],$A2377),CHAR(34),
", SamplingFeatureCode:  ",CHAR(34),INDEX(SamplingFeatures[Feature Code],$A2377),CHAR(34),
", SamplingFeatureName:  ",CHAR(34),INDEX(SamplingFeatures[Feature Name],$A2377),CHAR(34),
", SamplingFeatureDescription:  ",CHAR(34),INDEX(SamplingFeatures[Feature Description],$A2377),CHAR(34),
", SamplingFeatureGeotypeCV:  ",CHAR(34),INDEX(SamplingFeatures[Feature Geo Type],$A2377),CHAR(34),
", FeatureGeometry:  ",CHAR(34),INDEX(SamplingFeatures[Feature Geometry],$A2377),CHAR(34),
", Elevation_m:  ",CHAR(34),INDEX(SamplingFeatures[Elevation_m],$A2377),CHAR(34),
", ElevationDatumCV:  ",CHAR(34),ElevationDatum,CHAR(34),"}"))</f>
        <v>#REF!</v>
      </c>
      <c r="L2377" t="e">
        <f>IF(INDEX(SamplingFeatures[Sampling Feature Type],$A2377)&lt;&gt;"Site","",
CONCATENATE("  - &amp;SiteID",TEXT(SUMPRODUCT(--($L$3:$L2376&lt;&gt;"")),"0000"),
" {","SamplingFeatureID:  *SamplingFeatureID",TEXT($A2377,"0000"),
", SiteTypeCV:  ",CHAR(34),INDEX(Sites[Site Type],$A2377),CHAR(34),
", Latitude:  ",INDEX(Sites[Latitude],$A2377),
", Longitude:  ",INDEX(Sites[Longitude],$A2377),
", SRSName:  ",CHAR(34),LatLonDatum,CHAR(34),"}"))</f>
        <v>#REF!</v>
      </c>
      <c r="M2377" t="e">
        <f>IF(INDEX(SamplingFeatures[Sampling Feature Type],$A2377)&lt;&gt;"Specimen","",
CONCATENATE("  - &amp;SpecimenID",TEXT(SUMPRODUCT(--($M$3:$M2376&lt;&gt;"")),"0000"),
" {","SamplingFeatureID:  *SamplingFeatureID",TEXT($A2377,"0000"),
", SpecimenTypeCV:  ",CHAR(34),INDEX(Specimens[Specimen Type],$A2377),CHAR(34),
", SpecimenMediumCV:  ",INDEX(Specimens[Specimen Medium],$A2377),
", IsFieldSpecimen:  ",CHAR(34),INDEX(Specimens[Is Field Specimen?],$A2377),CHAR(34),"}"))</f>
        <v>#REF!</v>
      </c>
      <c r="N2377" t="e">
        <f>IF(COUNTA(SpatialOffsets[])=0,"", IF(INDEX(SpatialOffsets[Spatial Offset Type],$A2377)="","",
CONCATENATE("  - &amp;SpatialOffsetID",TEXT($A2377,"0000"),
" {","SpatialOffsetTypeCV:  ",CHAR(34),INDEX(SpatialOffsets[Spatial Offset Type],$A2377),CHAR(34),
", Offset1Value:  ",INDEX(SpatialOffsets[Offset 1 Value],$A2377),
", Offset1UnitID:  ",CHAR(34),INDEX(SpatialOffsets[Offset 1 Unit],$A2377),CHAR(34),
", Offset2Value:  ",INDEX(SpatialOffsets[Offset 2 Value],$A2377),
", Offset2UnitID:  ",CHAR(34),INDEX(SpatialOffsets[Offset 2 Unit],$A2377),CHAR(34),
", Offset3Value:  ",INDEX(SpatialOffsets[Offset 3 Value],$A2377),
", Offset3UnitID:  ",CHAR(34),INDEX(SpatialOffsets[Offset 3 Unit],$A2377),CHAR(34),,"}")))</f>
        <v>#REF!</v>
      </c>
      <c r="O2377" t="e">
        <f>IF(COUNTA(RelatedFeatures[])=0,"", IF(INDEX(RelatedFeatures[First Sampling Feature Code],$A2377)="","",
CONCATENATE("  - &amp;RelationID",TEXT($A2377,"0000"),
" {","SamplingFeatureID:  *SamplingFeatureID",TEXT(MATCH(INDEX(RelatedFeatures[First Sampling Feature Code],$A2377),SamplingFeatures[Feature Code],0),"0000"),
", RelationshipTypeCV:  ",CHAR(34),INDEX(RelatedFeatures[Relationship Type],$A2377),CHAR(34),
", RelatedFeatureID: *SamplingFeatureID",TEXT(MATCH(INDEX(RelatedFeatures[Second Sampling Feature Code],$A2377),SamplingFeatures[Feature Code],0),"0000"),
", SpatialOffsetID:  ",IF(INDEX(RelatedFeatures[Offset Number],$A2377)="","",CONCATENATE("*SpatialOffsetID",TEXT(INDEX(RelatedFeatures[Offset Number],$A2377),"0000"))),"}")))</f>
        <v>#REF!</v>
      </c>
      <c r="P2377" t="e">
        <f>IF(INDEX(Methods[Method Type],$A2377)="","",
CONCATENATE("  - &amp;MethodID",TEXT($A2377,"0000"),
" {","MethodTypeCV:  ",CHAR(34),INDEX(Methods[Method Type],$A2377),CHAR(34),
", MethodCode:  ",CHAR(34),INDEX(Methods[Method Code],$A2377),CHAR(34),
", MethodName:  ",CHAR(34),INDEX(Methods[Method Name],$A2377),CHAR(34),
", MethodDescription:  ",CHAR(34),INDEX(Methods[Method Description],$A2377),CHAR(34),
", MethodLink:  ",CHAR(34),INDEX(Methods[Method Link],$A2377),CHAR(34),
", OrganizationID: *OrganizationID",TEXT(MATCH(INDEX(Methods[Organization Name],$A2377),Organizations[Organization Name],0),"0000"),"}"))</f>
        <v>#REF!</v>
      </c>
      <c r="Q2377" t="e">
        <f>IF(INDEX(Variables[Variable Type],$A2377)="","",
CONCATENATE("  - &amp;VariableID",TEXT($A2377,"0000"),
" {","VariableTypeCV:  ",CHAR(34),INDEX(Variables[Variable Type],$A2377),CHAR(34),
", VariableCode:  ",CHAR(34),INDEX(Variables[Variable Code],$A2377),CHAR(34),
", VariableNameCV:  ",CHAR(34),INDEX(Variables[Variable Name],$A2377),CHAR(34),
", VariableDefinition:  ",CHAR(34),INDEX(Variables[Variable Definition],$A2377),CHAR(34),
", SpecciationCV:  ",CHAR(34),INDEX(Variables[Speciation],$A2377),CHAR(34),
", NoDataValue:  ",CHAR(34),INDEX(Variables[No Data Value],$A2377),CHAR(34),"}"))</f>
        <v>#REF!</v>
      </c>
    </row>
    <row r="2378" spans="1:17" x14ac:dyDescent="0.25">
      <c r="A2378">
        <v>2375</v>
      </c>
      <c r="D2378" t="e">
        <f>IF(INDEX(People[First Name],$A2378)="","",
CONCATENATE("  - &amp;PersonID",TEXT($A2378,"0000"),
" {","PersonFirstName:  ",CHAR(34),INDEX(People[First Name],$A2378),CHAR(34),
", PersonMiddleName:  ",CHAR(34),INDEX(People[Middle Name],$A2378),CHAR(34),
", PersonLastName:  ",CHAR(34),INDEX(People[Last Name],$A2378),CHAR(34),"}"))</f>
        <v>#REF!</v>
      </c>
      <c r="E2378" t="e">
        <f>IF(INDEX(Organizations[Organization Type '[CV']],$A2378)="","",
CONCATENATE("  - &amp;OrganizationID",TEXT($A2378,"0000"),
" {","OrganizationTypeCV:  ",CHAR(34),INDEX(Organizations[Organization Type '[CV']],$A2378),CHAR(34),
", OrganizationCode:  ",CHAR(34),INDEX(Organizations[Organization Code],$A2378),CHAR(34),
", OrganizationName:  ",CHAR(34),INDEX(Organizations[Organization Name],$A2378),CHAR(34),
", OrganizationDescription:  ",CHAR(34),INDEX(Organizations[Organization Description],$A2378),CHAR(34),
", OrganizationLink:  ",CHAR(34),INDEX(Organizations[Organization Link],$A2378),CHAR(34),"}"))</f>
        <v>#REF!</v>
      </c>
      <c r="F2378" t="e">
        <f>IF(INDEX(People[First Name],$A2378)="","",
CONCATENATE("  - &amp;AffiliationID",TEXT($A2378,"0000"),
" {PersonID: *PersonID",TEXT($A2378,"0000"),
", OrganizationID: *OrganizationID",TEXT(MATCH(INDEX(People[Organization Name],$A2378),Organizations[Organization Name],0),"0000"),
", IsPrimaryOrganizationContact: , AffiliationStartDate: , AffiliationEndDate: , PrimaryPhone: ",
", PrimaryEmail: ",CHAR(34),INDEX(People[Primary Email],$A2378),CHAR(34),
", PrimaryAddress: ",CHAR(34),INDEX(People[Primary Address],$A2378),CHAR(34),
", PersonLink: }"))</f>
        <v>#REF!</v>
      </c>
      <c r="H2378" t="e">
        <f>IF(COUNTA(CitationInformation)=0,"",IF(INDEX(AuthorList[Author Name],$A2378)="","",
CONCATENATE("  - &amp;AuthorListID",TEXT($A2378,"0000"),
"  {CitationID: *CitationID0001",
", PersonID: *PersonID",TEXT(MATCH(INDEX(AuthorList[Author Name],$A2378),People[Full Name],0),"0000"),
", AuthorOrder: ",INDEX(AuthorList[Author Number],$A2378),"}")))</f>
        <v>#REF!</v>
      </c>
      <c r="K2378" t="e">
        <f>IF(INDEX(SamplingFeatures[Feature Code],$A2378)="","",
CONCATENATE("  - &amp;SamplingFeatureID",TEXT($A2378,"0000"),
" {","SamplingFeatureUUID:  ",CHAR(34),INDEX(SamplingFeatures[Sampling Feature UUID],$A2378),CHAR(34),
", SamplingFeatureTypeCV:  ",CHAR(34),INDEX(SamplingFeatures[Sampling Feature Type],$A2378),CHAR(34),
", SamplingFeatureCode:  ",CHAR(34),INDEX(SamplingFeatures[Feature Code],$A2378),CHAR(34),
", SamplingFeatureName:  ",CHAR(34),INDEX(SamplingFeatures[Feature Name],$A2378),CHAR(34),
", SamplingFeatureDescription:  ",CHAR(34),INDEX(SamplingFeatures[Feature Description],$A2378),CHAR(34),
", SamplingFeatureGeotypeCV:  ",CHAR(34),INDEX(SamplingFeatures[Feature Geo Type],$A2378),CHAR(34),
", FeatureGeometry:  ",CHAR(34),INDEX(SamplingFeatures[Feature Geometry],$A2378),CHAR(34),
", Elevation_m:  ",CHAR(34),INDEX(SamplingFeatures[Elevation_m],$A2378),CHAR(34),
", ElevationDatumCV:  ",CHAR(34),ElevationDatum,CHAR(34),"}"))</f>
        <v>#REF!</v>
      </c>
      <c r="L2378" t="e">
        <f>IF(INDEX(SamplingFeatures[Sampling Feature Type],$A2378)&lt;&gt;"Site","",
CONCATENATE("  - &amp;SiteID",TEXT(SUMPRODUCT(--($L$3:$L2377&lt;&gt;"")),"0000"),
" {","SamplingFeatureID:  *SamplingFeatureID",TEXT($A2378,"0000"),
", SiteTypeCV:  ",CHAR(34),INDEX(Sites[Site Type],$A2378),CHAR(34),
", Latitude:  ",INDEX(Sites[Latitude],$A2378),
", Longitude:  ",INDEX(Sites[Longitude],$A2378),
", SRSName:  ",CHAR(34),LatLonDatum,CHAR(34),"}"))</f>
        <v>#REF!</v>
      </c>
      <c r="M2378" t="e">
        <f>IF(INDEX(SamplingFeatures[Sampling Feature Type],$A2378)&lt;&gt;"Specimen","",
CONCATENATE("  - &amp;SpecimenID",TEXT(SUMPRODUCT(--($M$3:$M2377&lt;&gt;"")),"0000"),
" {","SamplingFeatureID:  *SamplingFeatureID",TEXT($A2378,"0000"),
", SpecimenTypeCV:  ",CHAR(34),INDEX(Specimens[Specimen Type],$A2378),CHAR(34),
", SpecimenMediumCV:  ",INDEX(Specimens[Specimen Medium],$A2378),
", IsFieldSpecimen:  ",CHAR(34),INDEX(Specimens[Is Field Specimen?],$A2378),CHAR(34),"}"))</f>
        <v>#REF!</v>
      </c>
      <c r="N2378" t="e">
        <f>IF(COUNTA(SpatialOffsets[])=0,"", IF(INDEX(SpatialOffsets[Spatial Offset Type],$A2378)="","",
CONCATENATE("  - &amp;SpatialOffsetID",TEXT($A2378,"0000"),
" {","SpatialOffsetTypeCV:  ",CHAR(34),INDEX(SpatialOffsets[Spatial Offset Type],$A2378),CHAR(34),
", Offset1Value:  ",INDEX(SpatialOffsets[Offset 1 Value],$A2378),
", Offset1UnitID:  ",CHAR(34),INDEX(SpatialOffsets[Offset 1 Unit],$A2378),CHAR(34),
", Offset2Value:  ",INDEX(SpatialOffsets[Offset 2 Value],$A2378),
", Offset2UnitID:  ",CHAR(34),INDEX(SpatialOffsets[Offset 2 Unit],$A2378),CHAR(34),
", Offset3Value:  ",INDEX(SpatialOffsets[Offset 3 Value],$A2378),
", Offset3UnitID:  ",CHAR(34),INDEX(SpatialOffsets[Offset 3 Unit],$A2378),CHAR(34),,"}")))</f>
        <v>#REF!</v>
      </c>
      <c r="O2378" t="e">
        <f>IF(COUNTA(RelatedFeatures[])=0,"", IF(INDEX(RelatedFeatures[First Sampling Feature Code],$A2378)="","",
CONCATENATE("  - &amp;RelationID",TEXT($A2378,"0000"),
" {","SamplingFeatureID:  *SamplingFeatureID",TEXT(MATCH(INDEX(RelatedFeatures[First Sampling Feature Code],$A2378),SamplingFeatures[Feature Code],0),"0000"),
", RelationshipTypeCV:  ",CHAR(34),INDEX(RelatedFeatures[Relationship Type],$A2378),CHAR(34),
", RelatedFeatureID: *SamplingFeatureID",TEXT(MATCH(INDEX(RelatedFeatures[Second Sampling Feature Code],$A2378),SamplingFeatures[Feature Code],0),"0000"),
", SpatialOffsetID:  ",IF(INDEX(RelatedFeatures[Offset Number],$A2378)="","",CONCATENATE("*SpatialOffsetID",TEXT(INDEX(RelatedFeatures[Offset Number],$A2378),"0000"))),"}")))</f>
        <v>#REF!</v>
      </c>
      <c r="P2378" t="e">
        <f>IF(INDEX(Methods[Method Type],$A2378)="","",
CONCATENATE("  - &amp;MethodID",TEXT($A2378,"0000"),
" {","MethodTypeCV:  ",CHAR(34),INDEX(Methods[Method Type],$A2378),CHAR(34),
", MethodCode:  ",CHAR(34),INDEX(Methods[Method Code],$A2378),CHAR(34),
", MethodName:  ",CHAR(34),INDEX(Methods[Method Name],$A2378),CHAR(34),
", MethodDescription:  ",CHAR(34),INDEX(Methods[Method Description],$A2378),CHAR(34),
", MethodLink:  ",CHAR(34),INDEX(Methods[Method Link],$A2378),CHAR(34),
", OrganizationID: *OrganizationID",TEXT(MATCH(INDEX(Methods[Organization Name],$A2378),Organizations[Organization Name],0),"0000"),"}"))</f>
        <v>#REF!</v>
      </c>
      <c r="Q2378" t="e">
        <f>IF(INDEX(Variables[Variable Type],$A2378)="","",
CONCATENATE("  - &amp;VariableID",TEXT($A2378,"0000"),
" {","VariableTypeCV:  ",CHAR(34),INDEX(Variables[Variable Type],$A2378),CHAR(34),
", VariableCode:  ",CHAR(34),INDEX(Variables[Variable Code],$A2378),CHAR(34),
", VariableNameCV:  ",CHAR(34),INDEX(Variables[Variable Name],$A2378),CHAR(34),
", VariableDefinition:  ",CHAR(34),INDEX(Variables[Variable Definition],$A2378),CHAR(34),
", SpecciationCV:  ",CHAR(34),INDEX(Variables[Speciation],$A2378),CHAR(34),
", NoDataValue:  ",CHAR(34),INDEX(Variables[No Data Value],$A2378),CHAR(34),"}"))</f>
        <v>#REF!</v>
      </c>
    </row>
    <row r="2379" spans="1:17" x14ac:dyDescent="0.25">
      <c r="A2379">
        <v>2376</v>
      </c>
      <c r="D2379" t="e">
        <f>IF(INDEX(People[First Name],$A2379)="","",
CONCATENATE("  - &amp;PersonID",TEXT($A2379,"0000"),
" {","PersonFirstName:  ",CHAR(34),INDEX(People[First Name],$A2379),CHAR(34),
", PersonMiddleName:  ",CHAR(34),INDEX(People[Middle Name],$A2379),CHAR(34),
", PersonLastName:  ",CHAR(34),INDEX(People[Last Name],$A2379),CHAR(34),"}"))</f>
        <v>#REF!</v>
      </c>
      <c r="E2379" t="e">
        <f>IF(INDEX(Organizations[Organization Type '[CV']],$A2379)="","",
CONCATENATE("  - &amp;OrganizationID",TEXT($A2379,"0000"),
" {","OrganizationTypeCV:  ",CHAR(34),INDEX(Organizations[Organization Type '[CV']],$A2379),CHAR(34),
", OrganizationCode:  ",CHAR(34),INDEX(Organizations[Organization Code],$A2379),CHAR(34),
", OrganizationName:  ",CHAR(34),INDEX(Organizations[Organization Name],$A2379),CHAR(34),
", OrganizationDescription:  ",CHAR(34),INDEX(Organizations[Organization Description],$A2379),CHAR(34),
", OrganizationLink:  ",CHAR(34),INDEX(Organizations[Organization Link],$A2379),CHAR(34),"}"))</f>
        <v>#REF!</v>
      </c>
      <c r="F2379" t="e">
        <f>IF(INDEX(People[First Name],$A2379)="","",
CONCATENATE("  - &amp;AffiliationID",TEXT($A2379,"0000"),
" {PersonID: *PersonID",TEXT($A2379,"0000"),
", OrganizationID: *OrganizationID",TEXT(MATCH(INDEX(People[Organization Name],$A2379),Organizations[Organization Name],0),"0000"),
", IsPrimaryOrganizationContact: , AffiliationStartDate: , AffiliationEndDate: , PrimaryPhone: ",
", PrimaryEmail: ",CHAR(34),INDEX(People[Primary Email],$A2379),CHAR(34),
", PrimaryAddress: ",CHAR(34),INDEX(People[Primary Address],$A2379),CHAR(34),
", PersonLink: }"))</f>
        <v>#REF!</v>
      </c>
      <c r="H2379" t="e">
        <f>IF(COUNTA(CitationInformation)=0,"",IF(INDEX(AuthorList[Author Name],$A2379)="","",
CONCATENATE("  - &amp;AuthorListID",TEXT($A2379,"0000"),
"  {CitationID: *CitationID0001",
", PersonID: *PersonID",TEXT(MATCH(INDEX(AuthorList[Author Name],$A2379),People[Full Name],0),"0000"),
", AuthorOrder: ",INDEX(AuthorList[Author Number],$A2379),"}")))</f>
        <v>#REF!</v>
      </c>
      <c r="K2379" t="e">
        <f>IF(INDEX(SamplingFeatures[Feature Code],$A2379)="","",
CONCATENATE("  - &amp;SamplingFeatureID",TEXT($A2379,"0000"),
" {","SamplingFeatureUUID:  ",CHAR(34),INDEX(SamplingFeatures[Sampling Feature UUID],$A2379),CHAR(34),
", SamplingFeatureTypeCV:  ",CHAR(34),INDEX(SamplingFeatures[Sampling Feature Type],$A2379),CHAR(34),
", SamplingFeatureCode:  ",CHAR(34),INDEX(SamplingFeatures[Feature Code],$A2379),CHAR(34),
", SamplingFeatureName:  ",CHAR(34),INDEX(SamplingFeatures[Feature Name],$A2379),CHAR(34),
", SamplingFeatureDescription:  ",CHAR(34),INDEX(SamplingFeatures[Feature Description],$A2379),CHAR(34),
", SamplingFeatureGeotypeCV:  ",CHAR(34),INDEX(SamplingFeatures[Feature Geo Type],$A2379),CHAR(34),
", FeatureGeometry:  ",CHAR(34),INDEX(SamplingFeatures[Feature Geometry],$A2379),CHAR(34),
", Elevation_m:  ",CHAR(34),INDEX(SamplingFeatures[Elevation_m],$A2379),CHAR(34),
", ElevationDatumCV:  ",CHAR(34),ElevationDatum,CHAR(34),"}"))</f>
        <v>#REF!</v>
      </c>
      <c r="L2379" t="e">
        <f>IF(INDEX(SamplingFeatures[Sampling Feature Type],$A2379)&lt;&gt;"Site","",
CONCATENATE("  - &amp;SiteID",TEXT(SUMPRODUCT(--($L$3:$L2378&lt;&gt;"")),"0000"),
" {","SamplingFeatureID:  *SamplingFeatureID",TEXT($A2379,"0000"),
", SiteTypeCV:  ",CHAR(34),INDEX(Sites[Site Type],$A2379),CHAR(34),
", Latitude:  ",INDEX(Sites[Latitude],$A2379),
", Longitude:  ",INDEX(Sites[Longitude],$A2379),
", SRSName:  ",CHAR(34),LatLonDatum,CHAR(34),"}"))</f>
        <v>#REF!</v>
      </c>
      <c r="M2379" t="e">
        <f>IF(INDEX(SamplingFeatures[Sampling Feature Type],$A2379)&lt;&gt;"Specimen","",
CONCATENATE("  - &amp;SpecimenID",TEXT(SUMPRODUCT(--($M$3:$M2378&lt;&gt;"")),"0000"),
" {","SamplingFeatureID:  *SamplingFeatureID",TEXT($A2379,"0000"),
", SpecimenTypeCV:  ",CHAR(34),INDEX(Specimens[Specimen Type],$A2379),CHAR(34),
", SpecimenMediumCV:  ",INDEX(Specimens[Specimen Medium],$A2379),
", IsFieldSpecimen:  ",CHAR(34),INDEX(Specimens[Is Field Specimen?],$A2379),CHAR(34),"}"))</f>
        <v>#REF!</v>
      </c>
      <c r="N2379" t="e">
        <f>IF(COUNTA(SpatialOffsets[])=0,"", IF(INDEX(SpatialOffsets[Spatial Offset Type],$A2379)="","",
CONCATENATE("  - &amp;SpatialOffsetID",TEXT($A2379,"0000"),
" {","SpatialOffsetTypeCV:  ",CHAR(34),INDEX(SpatialOffsets[Spatial Offset Type],$A2379),CHAR(34),
", Offset1Value:  ",INDEX(SpatialOffsets[Offset 1 Value],$A2379),
", Offset1UnitID:  ",CHAR(34),INDEX(SpatialOffsets[Offset 1 Unit],$A2379),CHAR(34),
", Offset2Value:  ",INDEX(SpatialOffsets[Offset 2 Value],$A2379),
", Offset2UnitID:  ",CHAR(34),INDEX(SpatialOffsets[Offset 2 Unit],$A2379),CHAR(34),
", Offset3Value:  ",INDEX(SpatialOffsets[Offset 3 Value],$A2379),
", Offset3UnitID:  ",CHAR(34),INDEX(SpatialOffsets[Offset 3 Unit],$A2379),CHAR(34),,"}")))</f>
        <v>#REF!</v>
      </c>
      <c r="O2379" t="e">
        <f>IF(COUNTA(RelatedFeatures[])=0,"", IF(INDEX(RelatedFeatures[First Sampling Feature Code],$A2379)="","",
CONCATENATE("  - &amp;RelationID",TEXT($A2379,"0000"),
" {","SamplingFeatureID:  *SamplingFeatureID",TEXT(MATCH(INDEX(RelatedFeatures[First Sampling Feature Code],$A2379),SamplingFeatures[Feature Code],0),"0000"),
", RelationshipTypeCV:  ",CHAR(34),INDEX(RelatedFeatures[Relationship Type],$A2379),CHAR(34),
", RelatedFeatureID: *SamplingFeatureID",TEXT(MATCH(INDEX(RelatedFeatures[Second Sampling Feature Code],$A2379),SamplingFeatures[Feature Code],0),"0000"),
", SpatialOffsetID:  ",IF(INDEX(RelatedFeatures[Offset Number],$A2379)="","",CONCATENATE("*SpatialOffsetID",TEXT(INDEX(RelatedFeatures[Offset Number],$A2379),"0000"))),"}")))</f>
        <v>#REF!</v>
      </c>
      <c r="P2379" t="e">
        <f>IF(INDEX(Methods[Method Type],$A2379)="","",
CONCATENATE("  - &amp;MethodID",TEXT($A2379,"0000"),
" {","MethodTypeCV:  ",CHAR(34),INDEX(Methods[Method Type],$A2379),CHAR(34),
", MethodCode:  ",CHAR(34),INDEX(Methods[Method Code],$A2379),CHAR(34),
", MethodName:  ",CHAR(34),INDEX(Methods[Method Name],$A2379),CHAR(34),
", MethodDescription:  ",CHAR(34),INDEX(Methods[Method Description],$A2379),CHAR(34),
", MethodLink:  ",CHAR(34),INDEX(Methods[Method Link],$A2379),CHAR(34),
", OrganizationID: *OrganizationID",TEXT(MATCH(INDEX(Methods[Organization Name],$A2379),Organizations[Organization Name],0),"0000"),"}"))</f>
        <v>#REF!</v>
      </c>
      <c r="Q2379" t="e">
        <f>IF(INDEX(Variables[Variable Type],$A2379)="","",
CONCATENATE("  - &amp;VariableID",TEXT($A2379,"0000"),
" {","VariableTypeCV:  ",CHAR(34),INDEX(Variables[Variable Type],$A2379),CHAR(34),
", VariableCode:  ",CHAR(34),INDEX(Variables[Variable Code],$A2379),CHAR(34),
", VariableNameCV:  ",CHAR(34),INDEX(Variables[Variable Name],$A2379),CHAR(34),
", VariableDefinition:  ",CHAR(34),INDEX(Variables[Variable Definition],$A2379),CHAR(34),
", SpecciationCV:  ",CHAR(34),INDEX(Variables[Speciation],$A2379),CHAR(34),
", NoDataValue:  ",CHAR(34),INDEX(Variables[No Data Value],$A2379),CHAR(34),"}"))</f>
        <v>#REF!</v>
      </c>
    </row>
    <row r="2380" spans="1:17" x14ac:dyDescent="0.25">
      <c r="A2380">
        <v>2377</v>
      </c>
      <c r="D2380" t="e">
        <f>IF(INDEX(People[First Name],$A2380)="","",
CONCATENATE("  - &amp;PersonID",TEXT($A2380,"0000"),
" {","PersonFirstName:  ",CHAR(34),INDEX(People[First Name],$A2380),CHAR(34),
", PersonMiddleName:  ",CHAR(34),INDEX(People[Middle Name],$A2380),CHAR(34),
", PersonLastName:  ",CHAR(34),INDEX(People[Last Name],$A2380),CHAR(34),"}"))</f>
        <v>#REF!</v>
      </c>
      <c r="E2380" t="e">
        <f>IF(INDEX(Organizations[Organization Type '[CV']],$A2380)="","",
CONCATENATE("  - &amp;OrganizationID",TEXT($A2380,"0000"),
" {","OrganizationTypeCV:  ",CHAR(34),INDEX(Organizations[Organization Type '[CV']],$A2380),CHAR(34),
", OrganizationCode:  ",CHAR(34),INDEX(Organizations[Organization Code],$A2380),CHAR(34),
", OrganizationName:  ",CHAR(34),INDEX(Organizations[Organization Name],$A2380),CHAR(34),
", OrganizationDescription:  ",CHAR(34),INDEX(Organizations[Organization Description],$A2380),CHAR(34),
", OrganizationLink:  ",CHAR(34),INDEX(Organizations[Organization Link],$A2380),CHAR(34),"}"))</f>
        <v>#REF!</v>
      </c>
      <c r="F2380" t="e">
        <f>IF(INDEX(People[First Name],$A2380)="","",
CONCATENATE("  - &amp;AffiliationID",TEXT($A2380,"0000"),
" {PersonID: *PersonID",TEXT($A2380,"0000"),
", OrganizationID: *OrganizationID",TEXT(MATCH(INDEX(People[Organization Name],$A2380),Organizations[Organization Name],0),"0000"),
", IsPrimaryOrganizationContact: , AffiliationStartDate: , AffiliationEndDate: , PrimaryPhone: ",
", PrimaryEmail: ",CHAR(34),INDEX(People[Primary Email],$A2380),CHAR(34),
", PrimaryAddress: ",CHAR(34),INDEX(People[Primary Address],$A2380),CHAR(34),
", PersonLink: }"))</f>
        <v>#REF!</v>
      </c>
      <c r="H2380" t="e">
        <f>IF(COUNTA(CitationInformation)=0,"",IF(INDEX(AuthorList[Author Name],$A2380)="","",
CONCATENATE("  - &amp;AuthorListID",TEXT($A2380,"0000"),
"  {CitationID: *CitationID0001",
", PersonID: *PersonID",TEXT(MATCH(INDEX(AuthorList[Author Name],$A2380),People[Full Name],0),"0000"),
", AuthorOrder: ",INDEX(AuthorList[Author Number],$A2380),"}")))</f>
        <v>#REF!</v>
      </c>
      <c r="K2380" t="e">
        <f>IF(INDEX(SamplingFeatures[Feature Code],$A2380)="","",
CONCATENATE("  - &amp;SamplingFeatureID",TEXT($A2380,"0000"),
" {","SamplingFeatureUUID:  ",CHAR(34),INDEX(SamplingFeatures[Sampling Feature UUID],$A2380),CHAR(34),
", SamplingFeatureTypeCV:  ",CHAR(34),INDEX(SamplingFeatures[Sampling Feature Type],$A2380),CHAR(34),
", SamplingFeatureCode:  ",CHAR(34),INDEX(SamplingFeatures[Feature Code],$A2380),CHAR(34),
", SamplingFeatureName:  ",CHAR(34),INDEX(SamplingFeatures[Feature Name],$A2380),CHAR(34),
", SamplingFeatureDescription:  ",CHAR(34),INDEX(SamplingFeatures[Feature Description],$A2380),CHAR(34),
", SamplingFeatureGeotypeCV:  ",CHAR(34),INDEX(SamplingFeatures[Feature Geo Type],$A2380),CHAR(34),
", FeatureGeometry:  ",CHAR(34),INDEX(SamplingFeatures[Feature Geometry],$A2380),CHAR(34),
", Elevation_m:  ",CHAR(34),INDEX(SamplingFeatures[Elevation_m],$A2380),CHAR(34),
", ElevationDatumCV:  ",CHAR(34),ElevationDatum,CHAR(34),"}"))</f>
        <v>#REF!</v>
      </c>
      <c r="L2380" t="e">
        <f>IF(INDEX(SamplingFeatures[Sampling Feature Type],$A2380)&lt;&gt;"Site","",
CONCATENATE("  - &amp;SiteID",TEXT(SUMPRODUCT(--($L$3:$L2379&lt;&gt;"")),"0000"),
" {","SamplingFeatureID:  *SamplingFeatureID",TEXT($A2380,"0000"),
", SiteTypeCV:  ",CHAR(34),INDEX(Sites[Site Type],$A2380),CHAR(34),
", Latitude:  ",INDEX(Sites[Latitude],$A2380),
", Longitude:  ",INDEX(Sites[Longitude],$A2380),
", SRSName:  ",CHAR(34),LatLonDatum,CHAR(34),"}"))</f>
        <v>#REF!</v>
      </c>
      <c r="M2380" t="e">
        <f>IF(INDEX(SamplingFeatures[Sampling Feature Type],$A2380)&lt;&gt;"Specimen","",
CONCATENATE("  - &amp;SpecimenID",TEXT(SUMPRODUCT(--($M$3:$M2379&lt;&gt;"")),"0000"),
" {","SamplingFeatureID:  *SamplingFeatureID",TEXT($A2380,"0000"),
", SpecimenTypeCV:  ",CHAR(34),INDEX(Specimens[Specimen Type],$A2380),CHAR(34),
", SpecimenMediumCV:  ",INDEX(Specimens[Specimen Medium],$A2380),
", IsFieldSpecimen:  ",CHAR(34),INDEX(Specimens[Is Field Specimen?],$A2380),CHAR(34),"}"))</f>
        <v>#REF!</v>
      </c>
      <c r="N2380" t="e">
        <f>IF(COUNTA(SpatialOffsets[])=0,"", IF(INDEX(SpatialOffsets[Spatial Offset Type],$A2380)="","",
CONCATENATE("  - &amp;SpatialOffsetID",TEXT($A2380,"0000"),
" {","SpatialOffsetTypeCV:  ",CHAR(34),INDEX(SpatialOffsets[Spatial Offset Type],$A2380),CHAR(34),
", Offset1Value:  ",INDEX(SpatialOffsets[Offset 1 Value],$A2380),
", Offset1UnitID:  ",CHAR(34),INDEX(SpatialOffsets[Offset 1 Unit],$A2380),CHAR(34),
", Offset2Value:  ",INDEX(SpatialOffsets[Offset 2 Value],$A2380),
", Offset2UnitID:  ",CHAR(34),INDEX(SpatialOffsets[Offset 2 Unit],$A2380),CHAR(34),
", Offset3Value:  ",INDEX(SpatialOffsets[Offset 3 Value],$A2380),
", Offset3UnitID:  ",CHAR(34),INDEX(SpatialOffsets[Offset 3 Unit],$A2380),CHAR(34),,"}")))</f>
        <v>#REF!</v>
      </c>
      <c r="O2380" t="e">
        <f>IF(COUNTA(RelatedFeatures[])=0,"", IF(INDEX(RelatedFeatures[First Sampling Feature Code],$A2380)="","",
CONCATENATE("  - &amp;RelationID",TEXT($A2380,"0000"),
" {","SamplingFeatureID:  *SamplingFeatureID",TEXT(MATCH(INDEX(RelatedFeatures[First Sampling Feature Code],$A2380),SamplingFeatures[Feature Code],0),"0000"),
", RelationshipTypeCV:  ",CHAR(34),INDEX(RelatedFeatures[Relationship Type],$A2380),CHAR(34),
", RelatedFeatureID: *SamplingFeatureID",TEXT(MATCH(INDEX(RelatedFeatures[Second Sampling Feature Code],$A2380),SamplingFeatures[Feature Code],0),"0000"),
", SpatialOffsetID:  ",IF(INDEX(RelatedFeatures[Offset Number],$A2380)="","",CONCATENATE("*SpatialOffsetID",TEXT(INDEX(RelatedFeatures[Offset Number],$A2380),"0000"))),"}")))</f>
        <v>#REF!</v>
      </c>
      <c r="P2380" t="e">
        <f>IF(INDEX(Methods[Method Type],$A2380)="","",
CONCATENATE("  - &amp;MethodID",TEXT($A2380,"0000"),
" {","MethodTypeCV:  ",CHAR(34),INDEX(Methods[Method Type],$A2380),CHAR(34),
", MethodCode:  ",CHAR(34),INDEX(Methods[Method Code],$A2380),CHAR(34),
", MethodName:  ",CHAR(34),INDEX(Methods[Method Name],$A2380),CHAR(34),
", MethodDescription:  ",CHAR(34),INDEX(Methods[Method Description],$A2380),CHAR(34),
", MethodLink:  ",CHAR(34),INDEX(Methods[Method Link],$A2380),CHAR(34),
", OrganizationID: *OrganizationID",TEXT(MATCH(INDEX(Methods[Organization Name],$A2380),Organizations[Organization Name],0),"0000"),"}"))</f>
        <v>#REF!</v>
      </c>
      <c r="Q2380" t="e">
        <f>IF(INDEX(Variables[Variable Type],$A2380)="","",
CONCATENATE("  - &amp;VariableID",TEXT($A2380,"0000"),
" {","VariableTypeCV:  ",CHAR(34),INDEX(Variables[Variable Type],$A2380),CHAR(34),
", VariableCode:  ",CHAR(34),INDEX(Variables[Variable Code],$A2380),CHAR(34),
", VariableNameCV:  ",CHAR(34),INDEX(Variables[Variable Name],$A2380),CHAR(34),
", VariableDefinition:  ",CHAR(34),INDEX(Variables[Variable Definition],$A2380),CHAR(34),
", SpecciationCV:  ",CHAR(34),INDEX(Variables[Speciation],$A2380),CHAR(34),
", NoDataValue:  ",CHAR(34),INDEX(Variables[No Data Value],$A2380),CHAR(34),"}"))</f>
        <v>#REF!</v>
      </c>
    </row>
    <row r="2381" spans="1:17" x14ac:dyDescent="0.25">
      <c r="A2381">
        <v>2378</v>
      </c>
      <c r="D2381" t="e">
        <f>IF(INDEX(People[First Name],$A2381)="","",
CONCATENATE("  - &amp;PersonID",TEXT($A2381,"0000"),
" {","PersonFirstName:  ",CHAR(34),INDEX(People[First Name],$A2381),CHAR(34),
", PersonMiddleName:  ",CHAR(34),INDEX(People[Middle Name],$A2381),CHAR(34),
", PersonLastName:  ",CHAR(34),INDEX(People[Last Name],$A2381),CHAR(34),"}"))</f>
        <v>#REF!</v>
      </c>
      <c r="E2381" t="e">
        <f>IF(INDEX(Organizations[Organization Type '[CV']],$A2381)="","",
CONCATENATE("  - &amp;OrganizationID",TEXT($A2381,"0000"),
" {","OrganizationTypeCV:  ",CHAR(34),INDEX(Organizations[Organization Type '[CV']],$A2381),CHAR(34),
", OrganizationCode:  ",CHAR(34),INDEX(Organizations[Organization Code],$A2381),CHAR(34),
", OrganizationName:  ",CHAR(34),INDEX(Organizations[Organization Name],$A2381),CHAR(34),
", OrganizationDescription:  ",CHAR(34),INDEX(Organizations[Organization Description],$A2381),CHAR(34),
", OrganizationLink:  ",CHAR(34),INDEX(Organizations[Organization Link],$A2381),CHAR(34),"}"))</f>
        <v>#REF!</v>
      </c>
      <c r="F2381" t="e">
        <f>IF(INDEX(People[First Name],$A2381)="","",
CONCATENATE("  - &amp;AffiliationID",TEXT($A2381,"0000"),
" {PersonID: *PersonID",TEXT($A2381,"0000"),
", OrganizationID: *OrganizationID",TEXT(MATCH(INDEX(People[Organization Name],$A2381),Organizations[Organization Name],0),"0000"),
", IsPrimaryOrganizationContact: , AffiliationStartDate: , AffiliationEndDate: , PrimaryPhone: ",
", PrimaryEmail: ",CHAR(34),INDEX(People[Primary Email],$A2381),CHAR(34),
", PrimaryAddress: ",CHAR(34),INDEX(People[Primary Address],$A2381),CHAR(34),
", PersonLink: }"))</f>
        <v>#REF!</v>
      </c>
      <c r="H2381" t="e">
        <f>IF(COUNTA(CitationInformation)=0,"",IF(INDEX(AuthorList[Author Name],$A2381)="","",
CONCATENATE("  - &amp;AuthorListID",TEXT($A2381,"0000"),
"  {CitationID: *CitationID0001",
", PersonID: *PersonID",TEXT(MATCH(INDEX(AuthorList[Author Name],$A2381),People[Full Name],0),"0000"),
", AuthorOrder: ",INDEX(AuthorList[Author Number],$A2381),"}")))</f>
        <v>#REF!</v>
      </c>
      <c r="K2381" t="e">
        <f>IF(INDEX(SamplingFeatures[Feature Code],$A2381)="","",
CONCATENATE("  - &amp;SamplingFeatureID",TEXT($A2381,"0000"),
" {","SamplingFeatureUUID:  ",CHAR(34),INDEX(SamplingFeatures[Sampling Feature UUID],$A2381),CHAR(34),
", SamplingFeatureTypeCV:  ",CHAR(34),INDEX(SamplingFeatures[Sampling Feature Type],$A2381),CHAR(34),
", SamplingFeatureCode:  ",CHAR(34),INDEX(SamplingFeatures[Feature Code],$A2381),CHAR(34),
", SamplingFeatureName:  ",CHAR(34),INDEX(SamplingFeatures[Feature Name],$A2381),CHAR(34),
", SamplingFeatureDescription:  ",CHAR(34),INDEX(SamplingFeatures[Feature Description],$A2381),CHAR(34),
", SamplingFeatureGeotypeCV:  ",CHAR(34),INDEX(SamplingFeatures[Feature Geo Type],$A2381),CHAR(34),
", FeatureGeometry:  ",CHAR(34),INDEX(SamplingFeatures[Feature Geometry],$A2381),CHAR(34),
", Elevation_m:  ",CHAR(34),INDEX(SamplingFeatures[Elevation_m],$A2381),CHAR(34),
", ElevationDatumCV:  ",CHAR(34),ElevationDatum,CHAR(34),"}"))</f>
        <v>#REF!</v>
      </c>
      <c r="L2381" t="e">
        <f>IF(INDEX(SamplingFeatures[Sampling Feature Type],$A2381)&lt;&gt;"Site","",
CONCATENATE("  - &amp;SiteID",TEXT(SUMPRODUCT(--($L$3:$L2380&lt;&gt;"")),"0000"),
" {","SamplingFeatureID:  *SamplingFeatureID",TEXT($A2381,"0000"),
", SiteTypeCV:  ",CHAR(34),INDEX(Sites[Site Type],$A2381),CHAR(34),
", Latitude:  ",INDEX(Sites[Latitude],$A2381),
", Longitude:  ",INDEX(Sites[Longitude],$A2381),
", SRSName:  ",CHAR(34),LatLonDatum,CHAR(34),"}"))</f>
        <v>#REF!</v>
      </c>
      <c r="M2381" t="e">
        <f>IF(INDEX(SamplingFeatures[Sampling Feature Type],$A2381)&lt;&gt;"Specimen","",
CONCATENATE("  - &amp;SpecimenID",TEXT(SUMPRODUCT(--($M$3:$M2380&lt;&gt;"")),"0000"),
" {","SamplingFeatureID:  *SamplingFeatureID",TEXT($A2381,"0000"),
", SpecimenTypeCV:  ",CHAR(34),INDEX(Specimens[Specimen Type],$A2381),CHAR(34),
", SpecimenMediumCV:  ",INDEX(Specimens[Specimen Medium],$A2381),
", IsFieldSpecimen:  ",CHAR(34),INDEX(Specimens[Is Field Specimen?],$A2381),CHAR(34),"}"))</f>
        <v>#REF!</v>
      </c>
      <c r="N2381" t="e">
        <f>IF(COUNTA(SpatialOffsets[])=0,"", IF(INDEX(SpatialOffsets[Spatial Offset Type],$A2381)="","",
CONCATENATE("  - &amp;SpatialOffsetID",TEXT($A2381,"0000"),
" {","SpatialOffsetTypeCV:  ",CHAR(34),INDEX(SpatialOffsets[Spatial Offset Type],$A2381),CHAR(34),
", Offset1Value:  ",INDEX(SpatialOffsets[Offset 1 Value],$A2381),
", Offset1UnitID:  ",CHAR(34),INDEX(SpatialOffsets[Offset 1 Unit],$A2381),CHAR(34),
", Offset2Value:  ",INDEX(SpatialOffsets[Offset 2 Value],$A2381),
", Offset2UnitID:  ",CHAR(34),INDEX(SpatialOffsets[Offset 2 Unit],$A2381),CHAR(34),
", Offset3Value:  ",INDEX(SpatialOffsets[Offset 3 Value],$A2381),
", Offset3UnitID:  ",CHAR(34),INDEX(SpatialOffsets[Offset 3 Unit],$A2381),CHAR(34),,"}")))</f>
        <v>#REF!</v>
      </c>
      <c r="O2381" t="e">
        <f>IF(COUNTA(RelatedFeatures[])=0,"", IF(INDEX(RelatedFeatures[First Sampling Feature Code],$A2381)="","",
CONCATENATE("  - &amp;RelationID",TEXT($A2381,"0000"),
" {","SamplingFeatureID:  *SamplingFeatureID",TEXT(MATCH(INDEX(RelatedFeatures[First Sampling Feature Code],$A2381),SamplingFeatures[Feature Code],0),"0000"),
", RelationshipTypeCV:  ",CHAR(34),INDEX(RelatedFeatures[Relationship Type],$A2381),CHAR(34),
", RelatedFeatureID: *SamplingFeatureID",TEXT(MATCH(INDEX(RelatedFeatures[Second Sampling Feature Code],$A2381),SamplingFeatures[Feature Code],0),"0000"),
", SpatialOffsetID:  ",IF(INDEX(RelatedFeatures[Offset Number],$A2381)="","",CONCATENATE("*SpatialOffsetID",TEXT(INDEX(RelatedFeatures[Offset Number],$A2381),"0000"))),"}")))</f>
        <v>#REF!</v>
      </c>
      <c r="P2381" t="e">
        <f>IF(INDEX(Methods[Method Type],$A2381)="","",
CONCATENATE("  - &amp;MethodID",TEXT($A2381,"0000"),
" {","MethodTypeCV:  ",CHAR(34),INDEX(Methods[Method Type],$A2381),CHAR(34),
", MethodCode:  ",CHAR(34),INDEX(Methods[Method Code],$A2381),CHAR(34),
", MethodName:  ",CHAR(34),INDEX(Methods[Method Name],$A2381),CHAR(34),
", MethodDescription:  ",CHAR(34),INDEX(Methods[Method Description],$A2381),CHAR(34),
", MethodLink:  ",CHAR(34),INDEX(Methods[Method Link],$A2381),CHAR(34),
", OrganizationID: *OrganizationID",TEXT(MATCH(INDEX(Methods[Organization Name],$A2381),Organizations[Organization Name],0),"0000"),"}"))</f>
        <v>#REF!</v>
      </c>
      <c r="Q2381" t="e">
        <f>IF(INDEX(Variables[Variable Type],$A2381)="","",
CONCATENATE("  - &amp;VariableID",TEXT($A2381,"0000"),
" {","VariableTypeCV:  ",CHAR(34),INDEX(Variables[Variable Type],$A2381),CHAR(34),
", VariableCode:  ",CHAR(34),INDEX(Variables[Variable Code],$A2381),CHAR(34),
", VariableNameCV:  ",CHAR(34),INDEX(Variables[Variable Name],$A2381),CHAR(34),
", VariableDefinition:  ",CHAR(34),INDEX(Variables[Variable Definition],$A2381),CHAR(34),
", SpecciationCV:  ",CHAR(34),INDEX(Variables[Speciation],$A2381),CHAR(34),
", NoDataValue:  ",CHAR(34),INDEX(Variables[No Data Value],$A2381),CHAR(34),"}"))</f>
        <v>#REF!</v>
      </c>
    </row>
    <row r="2382" spans="1:17" x14ac:dyDescent="0.25">
      <c r="A2382">
        <v>2379</v>
      </c>
      <c r="D2382" t="e">
        <f>IF(INDEX(People[First Name],$A2382)="","",
CONCATENATE("  - &amp;PersonID",TEXT($A2382,"0000"),
" {","PersonFirstName:  ",CHAR(34),INDEX(People[First Name],$A2382),CHAR(34),
", PersonMiddleName:  ",CHAR(34),INDEX(People[Middle Name],$A2382),CHAR(34),
", PersonLastName:  ",CHAR(34),INDEX(People[Last Name],$A2382),CHAR(34),"}"))</f>
        <v>#REF!</v>
      </c>
      <c r="E2382" t="e">
        <f>IF(INDEX(Organizations[Organization Type '[CV']],$A2382)="","",
CONCATENATE("  - &amp;OrganizationID",TEXT($A2382,"0000"),
" {","OrganizationTypeCV:  ",CHAR(34),INDEX(Organizations[Organization Type '[CV']],$A2382),CHAR(34),
", OrganizationCode:  ",CHAR(34),INDEX(Organizations[Organization Code],$A2382),CHAR(34),
", OrganizationName:  ",CHAR(34),INDEX(Organizations[Organization Name],$A2382),CHAR(34),
", OrganizationDescription:  ",CHAR(34),INDEX(Organizations[Organization Description],$A2382),CHAR(34),
", OrganizationLink:  ",CHAR(34),INDEX(Organizations[Organization Link],$A2382),CHAR(34),"}"))</f>
        <v>#REF!</v>
      </c>
      <c r="F2382" t="e">
        <f>IF(INDEX(People[First Name],$A2382)="","",
CONCATENATE("  - &amp;AffiliationID",TEXT($A2382,"0000"),
" {PersonID: *PersonID",TEXT($A2382,"0000"),
", OrganizationID: *OrganizationID",TEXT(MATCH(INDEX(People[Organization Name],$A2382),Organizations[Organization Name],0),"0000"),
", IsPrimaryOrganizationContact: , AffiliationStartDate: , AffiliationEndDate: , PrimaryPhone: ",
", PrimaryEmail: ",CHAR(34),INDEX(People[Primary Email],$A2382),CHAR(34),
", PrimaryAddress: ",CHAR(34),INDEX(People[Primary Address],$A2382),CHAR(34),
", PersonLink: }"))</f>
        <v>#REF!</v>
      </c>
      <c r="H2382" t="e">
        <f>IF(COUNTA(CitationInformation)=0,"",IF(INDEX(AuthorList[Author Name],$A2382)="","",
CONCATENATE("  - &amp;AuthorListID",TEXT($A2382,"0000"),
"  {CitationID: *CitationID0001",
", PersonID: *PersonID",TEXT(MATCH(INDEX(AuthorList[Author Name],$A2382),People[Full Name],0),"0000"),
", AuthorOrder: ",INDEX(AuthorList[Author Number],$A2382),"}")))</f>
        <v>#REF!</v>
      </c>
      <c r="K2382" t="e">
        <f>IF(INDEX(SamplingFeatures[Feature Code],$A2382)="","",
CONCATENATE("  - &amp;SamplingFeatureID",TEXT($A2382,"0000"),
" {","SamplingFeatureUUID:  ",CHAR(34),INDEX(SamplingFeatures[Sampling Feature UUID],$A2382),CHAR(34),
", SamplingFeatureTypeCV:  ",CHAR(34),INDEX(SamplingFeatures[Sampling Feature Type],$A2382),CHAR(34),
", SamplingFeatureCode:  ",CHAR(34),INDEX(SamplingFeatures[Feature Code],$A2382),CHAR(34),
", SamplingFeatureName:  ",CHAR(34),INDEX(SamplingFeatures[Feature Name],$A2382),CHAR(34),
", SamplingFeatureDescription:  ",CHAR(34),INDEX(SamplingFeatures[Feature Description],$A2382),CHAR(34),
", SamplingFeatureGeotypeCV:  ",CHAR(34),INDEX(SamplingFeatures[Feature Geo Type],$A2382),CHAR(34),
", FeatureGeometry:  ",CHAR(34),INDEX(SamplingFeatures[Feature Geometry],$A2382),CHAR(34),
", Elevation_m:  ",CHAR(34),INDEX(SamplingFeatures[Elevation_m],$A2382),CHAR(34),
", ElevationDatumCV:  ",CHAR(34),ElevationDatum,CHAR(34),"}"))</f>
        <v>#REF!</v>
      </c>
      <c r="L2382" t="e">
        <f>IF(INDEX(SamplingFeatures[Sampling Feature Type],$A2382)&lt;&gt;"Site","",
CONCATENATE("  - &amp;SiteID",TEXT(SUMPRODUCT(--($L$3:$L2381&lt;&gt;"")),"0000"),
" {","SamplingFeatureID:  *SamplingFeatureID",TEXT($A2382,"0000"),
", SiteTypeCV:  ",CHAR(34),INDEX(Sites[Site Type],$A2382),CHAR(34),
", Latitude:  ",INDEX(Sites[Latitude],$A2382),
", Longitude:  ",INDEX(Sites[Longitude],$A2382),
", SRSName:  ",CHAR(34),LatLonDatum,CHAR(34),"}"))</f>
        <v>#REF!</v>
      </c>
      <c r="M2382" t="e">
        <f>IF(INDEX(SamplingFeatures[Sampling Feature Type],$A2382)&lt;&gt;"Specimen","",
CONCATENATE("  - &amp;SpecimenID",TEXT(SUMPRODUCT(--($M$3:$M2381&lt;&gt;"")),"0000"),
" {","SamplingFeatureID:  *SamplingFeatureID",TEXT($A2382,"0000"),
", SpecimenTypeCV:  ",CHAR(34),INDEX(Specimens[Specimen Type],$A2382),CHAR(34),
", SpecimenMediumCV:  ",INDEX(Specimens[Specimen Medium],$A2382),
", IsFieldSpecimen:  ",CHAR(34),INDEX(Specimens[Is Field Specimen?],$A2382),CHAR(34),"}"))</f>
        <v>#REF!</v>
      </c>
      <c r="N2382" t="e">
        <f>IF(COUNTA(SpatialOffsets[])=0,"", IF(INDEX(SpatialOffsets[Spatial Offset Type],$A2382)="","",
CONCATENATE("  - &amp;SpatialOffsetID",TEXT($A2382,"0000"),
" {","SpatialOffsetTypeCV:  ",CHAR(34),INDEX(SpatialOffsets[Spatial Offset Type],$A2382),CHAR(34),
", Offset1Value:  ",INDEX(SpatialOffsets[Offset 1 Value],$A2382),
", Offset1UnitID:  ",CHAR(34),INDEX(SpatialOffsets[Offset 1 Unit],$A2382),CHAR(34),
", Offset2Value:  ",INDEX(SpatialOffsets[Offset 2 Value],$A2382),
", Offset2UnitID:  ",CHAR(34),INDEX(SpatialOffsets[Offset 2 Unit],$A2382),CHAR(34),
", Offset3Value:  ",INDEX(SpatialOffsets[Offset 3 Value],$A2382),
", Offset3UnitID:  ",CHAR(34),INDEX(SpatialOffsets[Offset 3 Unit],$A2382),CHAR(34),,"}")))</f>
        <v>#REF!</v>
      </c>
      <c r="O2382" t="e">
        <f>IF(COUNTA(RelatedFeatures[])=0,"", IF(INDEX(RelatedFeatures[First Sampling Feature Code],$A2382)="","",
CONCATENATE("  - &amp;RelationID",TEXT($A2382,"0000"),
" {","SamplingFeatureID:  *SamplingFeatureID",TEXT(MATCH(INDEX(RelatedFeatures[First Sampling Feature Code],$A2382),SamplingFeatures[Feature Code],0),"0000"),
", RelationshipTypeCV:  ",CHAR(34),INDEX(RelatedFeatures[Relationship Type],$A2382),CHAR(34),
", RelatedFeatureID: *SamplingFeatureID",TEXT(MATCH(INDEX(RelatedFeatures[Second Sampling Feature Code],$A2382),SamplingFeatures[Feature Code],0),"0000"),
", SpatialOffsetID:  ",IF(INDEX(RelatedFeatures[Offset Number],$A2382)="","",CONCATENATE("*SpatialOffsetID",TEXT(INDEX(RelatedFeatures[Offset Number],$A2382),"0000"))),"}")))</f>
        <v>#REF!</v>
      </c>
      <c r="P2382" t="e">
        <f>IF(INDEX(Methods[Method Type],$A2382)="","",
CONCATENATE("  - &amp;MethodID",TEXT($A2382,"0000"),
" {","MethodTypeCV:  ",CHAR(34),INDEX(Methods[Method Type],$A2382),CHAR(34),
", MethodCode:  ",CHAR(34),INDEX(Methods[Method Code],$A2382),CHAR(34),
", MethodName:  ",CHAR(34),INDEX(Methods[Method Name],$A2382),CHAR(34),
", MethodDescription:  ",CHAR(34),INDEX(Methods[Method Description],$A2382),CHAR(34),
", MethodLink:  ",CHAR(34),INDEX(Methods[Method Link],$A2382),CHAR(34),
", OrganizationID: *OrganizationID",TEXT(MATCH(INDEX(Methods[Organization Name],$A2382),Organizations[Organization Name],0),"0000"),"}"))</f>
        <v>#REF!</v>
      </c>
      <c r="Q2382" t="e">
        <f>IF(INDEX(Variables[Variable Type],$A2382)="","",
CONCATENATE("  - &amp;VariableID",TEXT($A2382,"0000"),
" {","VariableTypeCV:  ",CHAR(34),INDEX(Variables[Variable Type],$A2382),CHAR(34),
", VariableCode:  ",CHAR(34),INDEX(Variables[Variable Code],$A2382),CHAR(34),
", VariableNameCV:  ",CHAR(34),INDEX(Variables[Variable Name],$A2382),CHAR(34),
", VariableDefinition:  ",CHAR(34),INDEX(Variables[Variable Definition],$A2382),CHAR(34),
", SpecciationCV:  ",CHAR(34),INDEX(Variables[Speciation],$A2382),CHAR(34),
", NoDataValue:  ",CHAR(34),INDEX(Variables[No Data Value],$A2382),CHAR(34),"}"))</f>
        <v>#REF!</v>
      </c>
    </row>
    <row r="2383" spans="1:17" x14ac:dyDescent="0.25">
      <c r="A2383">
        <v>2380</v>
      </c>
      <c r="D2383" t="e">
        <f>IF(INDEX(People[First Name],$A2383)="","",
CONCATENATE("  - &amp;PersonID",TEXT($A2383,"0000"),
" {","PersonFirstName:  ",CHAR(34),INDEX(People[First Name],$A2383),CHAR(34),
", PersonMiddleName:  ",CHAR(34),INDEX(People[Middle Name],$A2383),CHAR(34),
", PersonLastName:  ",CHAR(34),INDEX(People[Last Name],$A2383),CHAR(34),"}"))</f>
        <v>#REF!</v>
      </c>
      <c r="E2383" t="e">
        <f>IF(INDEX(Organizations[Organization Type '[CV']],$A2383)="","",
CONCATENATE("  - &amp;OrganizationID",TEXT($A2383,"0000"),
" {","OrganizationTypeCV:  ",CHAR(34),INDEX(Organizations[Organization Type '[CV']],$A2383),CHAR(34),
", OrganizationCode:  ",CHAR(34),INDEX(Organizations[Organization Code],$A2383),CHAR(34),
", OrganizationName:  ",CHAR(34),INDEX(Organizations[Organization Name],$A2383),CHAR(34),
", OrganizationDescription:  ",CHAR(34),INDEX(Organizations[Organization Description],$A2383),CHAR(34),
", OrganizationLink:  ",CHAR(34),INDEX(Organizations[Organization Link],$A2383),CHAR(34),"}"))</f>
        <v>#REF!</v>
      </c>
      <c r="F2383" t="e">
        <f>IF(INDEX(People[First Name],$A2383)="","",
CONCATENATE("  - &amp;AffiliationID",TEXT($A2383,"0000"),
" {PersonID: *PersonID",TEXT($A2383,"0000"),
", OrganizationID: *OrganizationID",TEXT(MATCH(INDEX(People[Organization Name],$A2383),Organizations[Organization Name],0),"0000"),
", IsPrimaryOrganizationContact: , AffiliationStartDate: , AffiliationEndDate: , PrimaryPhone: ",
", PrimaryEmail: ",CHAR(34),INDEX(People[Primary Email],$A2383),CHAR(34),
", PrimaryAddress: ",CHAR(34),INDEX(People[Primary Address],$A2383),CHAR(34),
", PersonLink: }"))</f>
        <v>#REF!</v>
      </c>
      <c r="H2383" t="e">
        <f>IF(COUNTA(CitationInformation)=0,"",IF(INDEX(AuthorList[Author Name],$A2383)="","",
CONCATENATE("  - &amp;AuthorListID",TEXT($A2383,"0000"),
"  {CitationID: *CitationID0001",
", PersonID: *PersonID",TEXT(MATCH(INDEX(AuthorList[Author Name],$A2383),People[Full Name],0),"0000"),
", AuthorOrder: ",INDEX(AuthorList[Author Number],$A2383),"}")))</f>
        <v>#REF!</v>
      </c>
      <c r="K2383" t="e">
        <f>IF(INDEX(SamplingFeatures[Feature Code],$A2383)="","",
CONCATENATE("  - &amp;SamplingFeatureID",TEXT($A2383,"0000"),
" {","SamplingFeatureUUID:  ",CHAR(34),INDEX(SamplingFeatures[Sampling Feature UUID],$A2383),CHAR(34),
", SamplingFeatureTypeCV:  ",CHAR(34),INDEX(SamplingFeatures[Sampling Feature Type],$A2383),CHAR(34),
", SamplingFeatureCode:  ",CHAR(34),INDEX(SamplingFeatures[Feature Code],$A2383),CHAR(34),
", SamplingFeatureName:  ",CHAR(34),INDEX(SamplingFeatures[Feature Name],$A2383),CHAR(34),
", SamplingFeatureDescription:  ",CHAR(34),INDEX(SamplingFeatures[Feature Description],$A2383),CHAR(34),
", SamplingFeatureGeotypeCV:  ",CHAR(34),INDEX(SamplingFeatures[Feature Geo Type],$A2383),CHAR(34),
", FeatureGeometry:  ",CHAR(34),INDEX(SamplingFeatures[Feature Geometry],$A2383),CHAR(34),
", Elevation_m:  ",CHAR(34),INDEX(SamplingFeatures[Elevation_m],$A2383),CHAR(34),
", ElevationDatumCV:  ",CHAR(34),ElevationDatum,CHAR(34),"}"))</f>
        <v>#REF!</v>
      </c>
      <c r="L2383" t="e">
        <f>IF(INDEX(SamplingFeatures[Sampling Feature Type],$A2383)&lt;&gt;"Site","",
CONCATENATE("  - &amp;SiteID",TEXT(SUMPRODUCT(--($L$3:$L2382&lt;&gt;"")),"0000"),
" {","SamplingFeatureID:  *SamplingFeatureID",TEXT($A2383,"0000"),
", SiteTypeCV:  ",CHAR(34),INDEX(Sites[Site Type],$A2383),CHAR(34),
", Latitude:  ",INDEX(Sites[Latitude],$A2383),
", Longitude:  ",INDEX(Sites[Longitude],$A2383),
", SRSName:  ",CHAR(34),LatLonDatum,CHAR(34),"}"))</f>
        <v>#REF!</v>
      </c>
      <c r="M2383" t="e">
        <f>IF(INDEX(SamplingFeatures[Sampling Feature Type],$A2383)&lt;&gt;"Specimen","",
CONCATENATE("  - &amp;SpecimenID",TEXT(SUMPRODUCT(--($M$3:$M2382&lt;&gt;"")),"0000"),
" {","SamplingFeatureID:  *SamplingFeatureID",TEXT($A2383,"0000"),
", SpecimenTypeCV:  ",CHAR(34),INDEX(Specimens[Specimen Type],$A2383),CHAR(34),
", SpecimenMediumCV:  ",INDEX(Specimens[Specimen Medium],$A2383),
", IsFieldSpecimen:  ",CHAR(34),INDEX(Specimens[Is Field Specimen?],$A2383),CHAR(34),"}"))</f>
        <v>#REF!</v>
      </c>
      <c r="N2383" t="e">
        <f>IF(COUNTA(SpatialOffsets[])=0,"", IF(INDEX(SpatialOffsets[Spatial Offset Type],$A2383)="","",
CONCATENATE("  - &amp;SpatialOffsetID",TEXT($A2383,"0000"),
" {","SpatialOffsetTypeCV:  ",CHAR(34),INDEX(SpatialOffsets[Spatial Offset Type],$A2383),CHAR(34),
", Offset1Value:  ",INDEX(SpatialOffsets[Offset 1 Value],$A2383),
", Offset1UnitID:  ",CHAR(34),INDEX(SpatialOffsets[Offset 1 Unit],$A2383),CHAR(34),
", Offset2Value:  ",INDEX(SpatialOffsets[Offset 2 Value],$A2383),
", Offset2UnitID:  ",CHAR(34),INDEX(SpatialOffsets[Offset 2 Unit],$A2383),CHAR(34),
", Offset3Value:  ",INDEX(SpatialOffsets[Offset 3 Value],$A2383),
", Offset3UnitID:  ",CHAR(34),INDEX(SpatialOffsets[Offset 3 Unit],$A2383),CHAR(34),,"}")))</f>
        <v>#REF!</v>
      </c>
      <c r="O2383" t="e">
        <f>IF(COUNTA(RelatedFeatures[])=0,"", IF(INDEX(RelatedFeatures[First Sampling Feature Code],$A2383)="","",
CONCATENATE("  - &amp;RelationID",TEXT($A2383,"0000"),
" {","SamplingFeatureID:  *SamplingFeatureID",TEXT(MATCH(INDEX(RelatedFeatures[First Sampling Feature Code],$A2383),SamplingFeatures[Feature Code],0),"0000"),
", RelationshipTypeCV:  ",CHAR(34),INDEX(RelatedFeatures[Relationship Type],$A2383),CHAR(34),
", RelatedFeatureID: *SamplingFeatureID",TEXT(MATCH(INDEX(RelatedFeatures[Second Sampling Feature Code],$A2383),SamplingFeatures[Feature Code],0),"0000"),
", SpatialOffsetID:  ",IF(INDEX(RelatedFeatures[Offset Number],$A2383)="","",CONCATENATE("*SpatialOffsetID",TEXT(INDEX(RelatedFeatures[Offset Number],$A2383),"0000"))),"}")))</f>
        <v>#REF!</v>
      </c>
      <c r="P2383" t="e">
        <f>IF(INDEX(Methods[Method Type],$A2383)="","",
CONCATENATE("  - &amp;MethodID",TEXT($A2383,"0000"),
" {","MethodTypeCV:  ",CHAR(34),INDEX(Methods[Method Type],$A2383),CHAR(34),
", MethodCode:  ",CHAR(34),INDEX(Methods[Method Code],$A2383),CHAR(34),
", MethodName:  ",CHAR(34),INDEX(Methods[Method Name],$A2383),CHAR(34),
", MethodDescription:  ",CHAR(34),INDEX(Methods[Method Description],$A2383),CHAR(34),
", MethodLink:  ",CHAR(34),INDEX(Methods[Method Link],$A2383),CHAR(34),
", OrganizationID: *OrganizationID",TEXT(MATCH(INDEX(Methods[Organization Name],$A2383),Organizations[Organization Name],0),"0000"),"}"))</f>
        <v>#REF!</v>
      </c>
      <c r="Q2383" t="e">
        <f>IF(INDEX(Variables[Variable Type],$A2383)="","",
CONCATENATE("  - &amp;VariableID",TEXT($A2383,"0000"),
" {","VariableTypeCV:  ",CHAR(34),INDEX(Variables[Variable Type],$A2383),CHAR(34),
", VariableCode:  ",CHAR(34),INDEX(Variables[Variable Code],$A2383),CHAR(34),
", VariableNameCV:  ",CHAR(34),INDEX(Variables[Variable Name],$A2383),CHAR(34),
", VariableDefinition:  ",CHAR(34),INDEX(Variables[Variable Definition],$A2383),CHAR(34),
", SpecciationCV:  ",CHAR(34),INDEX(Variables[Speciation],$A2383),CHAR(34),
", NoDataValue:  ",CHAR(34),INDEX(Variables[No Data Value],$A2383),CHAR(34),"}"))</f>
        <v>#REF!</v>
      </c>
    </row>
    <row r="2384" spans="1:17" x14ac:dyDescent="0.25">
      <c r="A2384">
        <v>2381</v>
      </c>
      <c r="D2384" t="e">
        <f>IF(INDEX(People[First Name],$A2384)="","",
CONCATENATE("  - &amp;PersonID",TEXT($A2384,"0000"),
" {","PersonFirstName:  ",CHAR(34),INDEX(People[First Name],$A2384),CHAR(34),
", PersonMiddleName:  ",CHAR(34),INDEX(People[Middle Name],$A2384),CHAR(34),
", PersonLastName:  ",CHAR(34),INDEX(People[Last Name],$A2384),CHAR(34),"}"))</f>
        <v>#REF!</v>
      </c>
      <c r="E2384" t="e">
        <f>IF(INDEX(Organizations[Organization Type '[CV']],$A2384)="","",
CONCATENATE("  - &amp;OrganizationID",TEXT($A2384,"0000"),
" {","OrganizationTypeCV:  ",CHAR(34),INDEX(Organizations[Organization Type '[CV']],$A2384),CHAR(34),
", OrganizationCode:  ",CHAR(34),INDEX(Organizations[Organization Code],$A2384),CHAR(34),
", OrganizationName:  ",CHAR(34),INDEX(Organizations[Organization Name],$A2384),CHAR(34),
", OrganizationDescription:  ",CHAR(34),INDEX(Organizations[Organization Description],$A2384),CHAR(34),
", OrganizationLink:  ",CHAR(34),INDEX(Organizations[Organization Link],$A2384),CHAR(34),"}"))</f>
        <v>#REF!</v>
      </c>
      <c r="F2384" t="e">
        <f>IF(INDEX(People[First Name],$A2384)="","",
CONCATENATE("  - &amp;AffiliationID",TEXT($A2384,"0000"),
" {PersonID: *PersonID",TEXT($A2384,"0000"),
", OrganizationID: *OrganizationID",TEXT(MATCH(INDEX(People[Organization Name],$A2384),Organizations[Organization Name],0),"0000"),
", IsPrimaryOrganizationContact: , AffiliationStartDate: , AffiliationEndDate: , PrimaryPhone: ",
", PrimaryEmail: ",CHAR(34),INDEX(People[Primary Email],$A2384),CHAR(34),
", PrimaryAddress: ",CHAR(34),INDEX(People[Primary Address],$A2384),CHAR(34),
", PersonLink: }"))</f>
        <v>#REF!</v>
      </c>
      <c r="H2384" t="e">
        <f>IF(COUNTA(CitationInformation)=0,"",IF(INDEX(AuthorList[Author Name],$A2384)="","",
CONCATENATE("  - &amp;AuthorListID",TEXT($A2384,"0000"),
"  {CitationID: *CitationID0001",
", PersonID: *PersonID",TEXT(MATCH(INDEX(AuthorList[Author Name],$A2384),People[Full Name],0),"0000"),
", AuthorOrder: ",INDEX(AuthorList[Author Number],$A2384),"}")))</f>
        <v>#REF!</v>
      </c>
      <c r="K2384" t="e">
        <f>IF(INDEX(SamplingFeatures[Feature Code],$A2384)="","",
CONCATENATE("  - &amp;SamplingFeatureID",TEXT($A2384,"0000"),
" {","SamplingFeatureUUID:  ",CHAR(34),INDEX(SamplingFeatures[Sampling Feature UUID],$A2384),CHAR(34),
", SamplingFeatureTypeCV:  ",CHAR(34),INDEX(SamplingFeatures[Sampling Feature Type],$A2384),CHAR(34),
", SamplingFeatureCode:  ",CHAR(34),INDEX(SamplingFeatures[Feature Code],$A2384),CHAR(34),
", SamplingFeatureName:  ",CHAR(34),INDEX(SamplingFeatures[Feature Name],$A2384),CHAR(34),
", SamplingFeatureDescription:  ",CHAR(34),INDEX(SamplingFeatures[Feature Description],$A2384),CHAR(34),
", SamplingFeatureGeotypeCV:  ",CHAR(34),INDEX(SamplingFeatures[Feature Geo Type],$A2384),CHAR(34),
", FeatureGeometry:  ",CHAR(34),INDEX(SamplingFeatures[Feature Geometry],$A2384),CHAR(34),
", Elevation_m:  ",CHAR(34),INDEX(SamplingFeatures[Elevation_m],$A2384),CHAR(34),
", ElevationDatumCV:  ",CHAR(34),ElevationDatum,CHAR(34),"}"))</f>
        <v>#REF!</v>
      </c>
      <c r="L2384" t="e">
        <f>IF(INDEX(SamplingFeatures[Sampling Feature Type],$A2384)&lt;&gt;"Site","",
CONCATENATE("  - &amp;SiteID",TEXT(SUMPRODUCT(--($L$3:$L2383&lt;&gt;"")),"0000"),
" {","SamplingFeatureID:  *SamplingFeatureID",TEXT($A2384,"0000"),
", SiteTypeCV:  ",CHAR(34),INDEX(Sites[Site Type],$A2384),CHAR(34),
", Latitude:  ",INDEX(Sites[Latitude],$A2384),
", Longitude:  ",INDEX(Sites[Longitude],$A2384),
", SRSName:  ",CHAR(34),LatLonDatum,CHAR(34),"}"))</f>
        <v>#REF!</v>
      </c>
      <c r="M2384" t="e">
        <f>IF(INDEX(SamplingFeatures[Sampling Feature Type],$A2384)&lt;&gt;"Specimen","",
CONCATENATE("  - &amp;SpecimenID",TEXT(SUMPRODUCT(--($M$3:$M2383&lt;&gt;"")),"0000"),
" {","SamplingFeatureID:  *SamplingFeatureID",TEXT($A2384,"0000"),
", SpecimenTypeCV:  ",CHAR(34),INDEX(Specimens[Specimen Type],$A2384),CHAR(34),
", SpecimenMediumCV:  ",INDEX(Specimens[Specimen Medium],$A2384),
", IsFieldSpecimen:  ",CHAR(34),INDEX(Specimens[Is Field Specimen?],$A2384),CHAR(34),"}"))</f>
        <v>#REF!</v>
      </c>
      <c r="N2384" t="e">
        <f>IF(COUNTA(SpatialOffsets[])=0,"", IF(INDEX(SpatialOffsets[Spatial Offset Type],$A2384)="","",
CONCATENATE("  - &amp;SpatialOffsetID",TEXT($A2384,"0000"),
" {","SpatialOffsetTypeCV:  ",CHAR(34),INDEX(SpatialOffsets[Spatial Offset Type],$A2384),CHAR(34),
", Offset1Value:  ",INDEX(SpatialOffsets[Offset 1 Value],$A2384),
", Offset1UnitID:  ",CHAR(34),INDEX(SpatialOffsets[Offset 1 Unit],$A2384),CHAR(34),
", Offset2Value:  ",INDEX(SpatialOffsets[Offset 2 Value],$A2384),
", Offset2UnitID:  ",CHAR(34),INDEX(SpatialOffsets[Offset 2 Unit],$A2384),CHAR(34),
", Offset3Value:  ",INDEX(SpatialOffsets[Offset 3 Value],$A2384),
", Offset3UnitID:  ",CHAR(34),INDEX(SpatialOffsets[Offset 3 Unit],$A2384),CHAR(34),,"}")))</f>
        <v>#REF!</v>
      </c>
      <c r="O2384" t="e">
        <f>IF(COUNTA(RelatedFeatures[])=0,"", IF(INDEX(RelatedFeatures[First Sampling Feature Code],$A2384)="","",
CONCATENATE("  - &amp;RelationID",TEXT($A2384,"0000"),
" {","SamplingFeatureID:  *SamplingFeatureID",TEXT(MATCH(INDEX(RelatedFeatures[First Sampling Feature Code],$A2384),SamplingFeatures[Feature Code],0),"0000"),
", RelationshipTypeCV:  ",CHAR(34),INDEX(RelatedFeatures[Relationship Type],$A2384),CHAR(34),
", RelatedFeatureID: *SamplingFeatureID",TEXT(MATCH(INDEX(RelatedFeatures[Second Sampling Feature Code],$A2384),SamplingFeatures[Feature Code],0),"0000"),
", SpatialOffsetID:  ",IF(INDEX(RelatedFeatures[Offset Number],$A2384)="","",CONCATENATE("*SpatialOffsetID",TEXT(INDEX(RelatedFeatures[Offset Number],$A2384),"0000"))),"}")))</f>
        <v>#REF!</v>
      </c>
      <c r="P2384" t="e">
        <f>IF(INDEX(Methods[Method Type],$A2384)="","",
CONCATENATE("  - &amp;MethodID",TEXT($A2384,"0000"),
" {","MethodTypeCV:  ",CHAR(34),INDEX(Methods[Method Type],$A2384),CHAR(34),
", MethodCode:  ",CHAR(34),INDEX(Methods[Method Code],$A2384),CHAR(34),
", MethodName:  ",CHAR(34),INDEX(Methods[Method Name],$A2384),CHAR(34),
", MethodDescription:  ",CHAR(34),INDEX(Methods[Method Description],$A2384),CHAR(34),
", MethodLink:  ",CHAR(34),INDEX(Methods[Method Link],$A2384),CHAR(34),
", OrganizationID: *OrganizationID",TEXT(MATCH(INDEX(Methods[Organization Name],$A2384),Organizations[Organization Name],0),"0000"),"}"))</f>
        <v>#REF!</v>
      </c>
      <c r="Q2384" t="e">
        <f>IF(INDEX(Variables[Variable Type],$A2384)="","",
CONCATENATE("  - &amp;VariableID",TEXT($A2384,"0000"),
" {","VariableTypeCV:  ",CHAR(34),INDEX(Variables[Variable Type],$A2384),CHAR(34),
", VariableCode:  ",CHAR(34),INDEX(Variables[Variable Code],$A2384),CHAR(34),
", VariableNameCV:  ",CHAR(34),INDEX(Variables[Variable Name],$A2384),CHAR(34),
", VariableDefinition:  ",CHAR(34),INDEX(Variables[Variable Definition],$A2384),CHAR(34),
", SpecciationCV:  ",CHAR(34),INDEX(Variables[Speciation],$A2384),CHAR(34),
", NoDataValue:  ",CHAR(34),INDEX(Variables[No Data Value],$A2384),CHAR(34),"}"))</f>
        <v>#REF!</v>
      </c>
    </row>
    <row r="2385" spans="1:17" x14ac:dyDescent="0.25">
      <c r="A2385">
        <v>2382</v>
      </c>
      <c r="D2385" t="e">
        <f>IF(INDEX(People[First Name],$A2385)="","",
CONCATENATE("  - &amp;PersonID",TEXT($A2385,"0000"),
" {","PersonFirstName:  ",CHAR(34),INDEX(People[First Name],$A2385),CHAR(34),
", PersonMiddleName:  ",CHAR(34),INDEX(People[Middle Name],$A2385),CHAR(34),
", PersonLastName:  ",CHAR(34),INDEX(People[Last Name],$A2385),CHAR(34),"}"))</f>
        <v>#REF!</v>
      </c>
      <c r="E2385" t="e">
        <f>IF(INDEX(Organizations[Organization Type '[CV']],$A2385)="","",
CONCATENATE("  - &amp;OrganizationID",TEXT($A2385,"0000"),
" {","OrganizationTypeCV:  ",CHAR(34),INDEX(Organizations[Organization Type '[CV']],$A2385),CHAR(34),
", OrganizationCode:  ",CHAR(34),INDEX(Organizations[Organization Code],$A2385),CHAR(34),
", OrganizationName:  ",CHAR(34),INDEX(Organizations[Organization Name],$A2385),CHAR(34),
", OrganizationDescription:  ",CHAR(34),INDEX(Organizations[Organization Description],$A2385),CHAR(34),
", OrganizationLink:  ",CHAR(34),INDEX(Organizations[Organization Link],$A2385),CHAR(34),"}"))</f>
        <v>#REF!</v>
      </c>
      <c r="F2385" t="e">
        <f>IF(INDEX(People[First Name],$A2385)="","",
CONCATENATE("  - &amp;AffiliationID",TEXT($A2385,"0000"),
" {PersonID: *PersonID",TEXT($A2385,"0000"),
", OrganizationID: *OrganizationID",TEXT(MATCH(INDEX(People[Organization Name],$A2385),Organizations[Organization Name],0),"0000"),
", IsPrimaryOrganizationContact: , AffiliationStartDate: , AffiliationEndDate: , PrimaryPhone: ",
", PrimaryEmail: ",CHAR(34),INDEX(People[Primary Email],$A2385),CHAR(34),
", PrimaryAddress: ",CHAR(34),INDEX(People[Primary Address],$A2385),CHAR(34),
", PersonLink: }"))</f>
        <v>#REF!</v>
      </c>
      <c r="H2385" t="e">
        <f>IF(COUNTA(CitationInformation)=0,"",IF(INDEX(AuthorList[Author Name],$A2385)="","",
CONCATENATE("  - &amp;AuthorListID",TEXT($A2385,"0000"),
"  {CitationID: *CitationID0001",
", PersonID: *PersonID",TEXT(MATCH(INDEX(AuthorList[Author Name],$A2385),People[Full Name],0),"0000"),
", AuthorOrder: ",INDEX(AuthorList[Author Number],$A2385),"}")))</f>
        <v>#REF!</v>
      </c>
      <c r="K2385" t="e">
        <f>IF(INDEX(SamplingFeatures[Feature Code],$A2385)="","",
CONCATENATE("  - &amp;SamplingFeatureID",TEXT($A2385,"0000"),
" {","SamplingFeatureUUID:  ",CHAR(34),INDEX(SamplingFeatures[Sampling Feature UUID],$A2385),CHAR(34),
", SamplingFeatureTypeCV:  ",CHAR(34),INDEX(SamplingFeatures[Sampling Feature Type],$A2385),CHAR(34),
", SamplingFeatureCode:  ",CHAR(34),INDEX(SamplingFeatures[Feature Code],$A2385),CHAR(34),
", SamplingFeatureName:  ",CHAR(34),INDEX(SamplingFeatures[Feature Name],$A2385),CHAR(34),
", SamplingFeatureDescription:  ",CHAR(34),INDEX(SamplingFeatures[Feature Description],$A2385),CHAR(34),
", SamplingFeatureGeotypeCV:  ",CHAR(34),INDEX(SamplingFeatures[Feature Geo Type],$A2385),CHAR(34),
", FeatureGeometry:  ",CHAR(34),INDEX(SamplingFeatures[Feature Geometry],$A2385),CHAR(34),
", Elevation_m:  ",CHAR(34),INDEX(SamplingFeatures[Elevation_m],$A2385),CHAR(34),
", ElevationDatumCV:  ",CHAR(34),ElevationDatum,CHAR(34),"}"))</f>
        <v>#REF!</v>
      </c>
      <c r="L2385" t="e">
        <f>IF(INDEX(SamplingFeatures[Sampling Feature Type],$A2385)&lt;&gt;"Site","",
CONCATENATE("  - &amp;SiteID",TEXT(SUMPRODUCT(--($L$3:$L2384&lt;&gt;"")),"0000"),
" {","SamplingFeatureID:  *SamplingFeatureID",TEXT($A2385,"0000"),
", SiteTypeCV:  ",CHAR(34),INDEX(Sites[Site Type],$A2385),CHAR(34),
", Latitude:  ",INDEX(Sites[Latitude],$A2385),
", Longitude:  ",INDEX(Sites[Longitude],$A2385),
", SRSName:  ",CHAR(34),LatLonDatum,CHAR(34),"}"))</f>
        <v>#REF!</v>
      </c>
      <c r="M2385" t="e">
        <f>IF(INDEX(SamplingFeatures[Sampling Feature Type],$A2385)&lt;&gt;"Specimen","",
CONCATENATE("  - &amp;SpecimenID",TEXT(SUMPRODUCT(--($M$3:$M2384&lt;&gt;"")),"0000"),
" {","SamplingFeatureID:  *SamplingFeatureID",TEXT($A2385,"0000"),
", SpecimenTypeCV:  ",CHAR(34),INDEX(Specimens[Specimen Type],$A2385),CHAR(34),
", SpecimenMediumCV:  ",INDEX(Specimens[Specimen Medium],$A2385),
", IsFieldSpecimen:  ",CHAR(34),INDEX(Specimens[Is Field Specimen?],$A2385),CHAR(34),"}"))</f>
        <v>#REF!</v>
      </c>
      <c r="N2385" t="e">
        <f>IF(COUNTA(SpatialOffsets[])=0,"", IF(INDEX(SpatialOffsets[Spatial Offset Type],$A2385)="","",
CONCATENATE("  - &amp;SpatialOffsetID",TEXT($A2385,"0000"),
" {","SpatialOffsetTypeCV:  ",CHAR(34),INDEX(SpatialOffsets[Spatial Offset Type],$A2385),CHAR(34),
", Offset1Value:  ",INDEX(SpatialOffsets[Offset 1 Value],$A2385),
", Offset1UnitID:  ",CHAR(34),INDEX(SpatialOffsets[Offset 1 Unit],$A2385),CHAR(34),
", Offset2Value:  ",INDEX(SpatialOffsets[Offset 2 Value],$A2385),
", Offset2UnitID:  ",CHAR(34),INDEX(SpatialOffsets[Offset 2 Unit],$A2385),CHAR(34),
", Offset3Value:  ",INDEX(SpatialOffsets[Offset 3 Value],$A2385),
", Offset3UnitID:  ",CHAR(34),INDEX(SpatialOffsets[Offset 3 Unit],$A2385),CHAR(34),,"}")))</f>
        <v>#REF!</v>
      </c>
      <c r="O2385" t="e">
        <f>IF(COUNTA(RelatedFeatures[])=0,"", IF(INDEX(RelatedFeatures[First Sampling Feature Code],$A2385)="","",
CONCATENATE("  - &amp;RelationID",TEXT($A2385,"0000"),
" {","SamplingFeatureID:  *SamplingFeatureID",TEXT(MATCH(INDEX(RelatedFeatures[First Sampling Feature Code],$A2385),SamplingFeatures[Feature Code],0),"0000"),
", RelationshipTypeCV:  ",CHAR(34),INDEX(RelatedFeatures[Relationship Type],$A2385),CHAR(34),
", RelatedFeatureID: *SamplingFeatureID",TEXT(MATCH(INDEX(RelatedFeatures[Second Sampling Feature Code],$A2385),SamplingFeatures[Feature Code],0),"0000"),
", SpatialOffsetID:  ",IF(INDEX(RelatedFeatures[Offset Number],$A2385)="","",CONCATENATE("*SpatialOffsetID",TEXT(INDEX(RelatedFeatures[Offset Number],$A2385),"0000"))),"}")))</f>
        <v>#REF!</v>
      </c>
      <c r="P2385" t="e">
        <f>IF(INDEX(Methods[Method Type],$A2385)="","",
CONCATENATE("  - &amp;MethodID",TEXT($A2385,"0000"),
" {","MethodTypeCV:  ",CHAR(34),INDEX(Methods[Method Type],$A2385),CHAR(34),
", MethodCode:  ",CHAR(34),INDEX(Methods[Method Code],$A2385),CHAR(34),
", MethodName:  ",CHAR(34),INDEX(Methods[Method Name],$A2385),CHAR(34),
", MethodDescription:  ",CHAR(34),INDEX(Methods[Method Description],$A2385),CHAR(34),
", MethodLink:  ",CHAR(34),INDEX(Methods[Method Link],$A2385),CHAR(34),
", OrganizationID: *OrganizationID",TEXT(MATCH(INDEX(Methods[Organization Name],$A2385),Organizations[Organization Name],0),"0000"),"}"))</f>
        <v>#REF!</v>
      </c>
      <c r="Q2385" t="e">
        <f>IF(INDEX(Variables[Variable Type],$A2385)="","",
CONCATENATE("  - &amp;VariableID",TEXT($A2385,"0000"),
" {","VariableTypeCV:  ",CHAR(34),INDEX(Variables[Variable Type],$A2385),CHAR(34),
", VariableCode:  ",CHAR(34),INDEX(Variables[Variable Code],$A2385),CHAR(34),
", VariableNameCV:  ",CHAR(34),INDEX(Variables[Variable Name],$A2385),CHAR(34),
", VariableDefinition:  ",CHAR(34),INDEX(Variables[Variable Definition],$A2385),CHAR(34),
", SpecciationCV:  ",CHAR(34),INDEX(Variables[Speciation],$A2385),CHAR(34),
", NoDataValue:  ",CHAR(34),INDEX(Variables[No Data Value],$A2385),CHAR(34),"}"))</f>
        <v>#REF!</v>
      </c>
    </row>
    <row r="2386" spans="1:17" x14ac:dyDescent="0.25">
      <c r="A2386">
        <v>2383</v>
      </c>
      <c r="D2386" t="e">
        <f>IF(INDEX(People[First Name],$A2386)="","",
CONCATENATE("  - &amp;PersonID",TEXT($A2386,"0000"),
" {","PersonFirstName:  ",CHAR(34),INDEX(People[First Name],$A2386),CHAR(34),
", PersonMiddleName:  ",CHAR(34),INDEX(People[Middle Name],$A2386),CHAR(34),
", PersonLastName:  ",CHAR(34),INDEX(People[Last Name],$A2386),CHAR(34),"}"))</f>
        <v>#REF!</v>
      </c>
      <c r="E2386" t="e">
        <f>IF(INDEX(Organizations[Organization Type '[CV']],$A2386)="","",
CONCATENATE("  - &amp;OrganizationID",TEXT($A2386,"0000"),
" {","OrganizationTypeCV:  ",CHAR(34),INDEX(Organizations[Organization Type '[CV']],$A2386),CHAR(34),
", OrganizationCode:  ",CHAR(34),INDEX(Organizations[Organization Code],$A2386),CHAR(34),
", OrganizationName:  ",CHAR(34),INDEX(Organizations[Organization Name],$A2386),CHAR(34),
", OrganizationDescription:  ",CHAR(34),INDEX(Organizations[Organization Description],$A2386),CHAR(34),
", OrganizationLink:  ",CHAR(34),INDEX(Organizations[Organization Link],$A2386),CHAR(34),"}"))</f>
        <v>#REF!</v>
      </c>
      <c r="F2386" t="e">
        <f>IF(INDEX(People[First Name],$A2386)="","",
CONCATENATE("  - &amp;AffiliationID",TEXT($A2386,"0000"),
" {PersonID: *PersonID",TEXT($A2386,"0000"),
", OrganizationID: *OrganizationID",TEXT(MATCH(INDEX(People[Organization Name],$A2386),Organizations[Organization Name],0),"0000"),
", IsPrimaryOrganizationContact: , AffiliationStartDate: , AffiliationEndDate: , PrimaryPhone: ",
", PrimaryEmail: ",CHAR(34),INDEX(People[Primary Email],$A2386),CHAR(34),
", PrimaryAddress: ",CHAR(34),INDEX(People[Primary Address],$A2386),CHAR(34),
", PersonLink: }"))</f>
        <v>#REF!</v>
      </c>
      <c r="H2386" t="e">
        <f>IF(COUNTA(CitationInformation)=0,"",IF(INDEX(AuthorList[Author Name],$A2386)="","",
CONCATENATE("  - &amp;AuthorListID",TEXT($A2386,"0000"),
"  {CitationID: *CitationID0001",
", PersonID: *PersonID",TEXT(MATCH(INDEX(AuthorList[Author Name],$A2386),People[Full Name],0),"0000"),
", AuthorOrder: ",INDEX(AuthorList[Author Number],$A2386),"}")))</f>
        <v>#REF!</v>
      </c>
      <c r="K2386" t="e">
        <f>IF(INDEX(SamplingFeatures[Feature Code],$A2386)="","",
CONCATENATE("  - &amp;SamplingFeatureID",TEXT($A2386,"0000"),
" {","SamplingFeatureUUID:  ",CHAR(34),INDEX(SamplingFeatures[Sampling Feature UUID],$A2386),CHAR(34),
", SamplingFeatureTypeCV:  ",CHAR(34),INDEX(SamplingFeatures[Sampling Feature Type],$A2386),CHAR(34),
", SamplingFeatureCode:  ",CHAR(34),INDEX(SamplingFeatures[Feature Code],$A2386),CHAR(34),
", SamplingFeatureName:  ",CHAR(34),INDEX(SamplingFeatures[Feature Name],$A2386),CHAR(34),
", SamplingFeatureDescription:  ",CHAR(34),INDEX(SamplingFeatures[Feature Description],$A2386),CHAR(34),
", SamplingFeatureGeotypeCV:  ",CHAR(34),INDEX(SamplingFeatures[Feature Geo Type],$A2386),CHAR(34),
", FeatureGeometry:  ",CHAR(34),INDEX(SamplingFeatures[Feature Geometry],$A2386),CHAR(34),
", Elevation_m:  ",CHAR(34),INDEX(SamplingFeatures[Elevation_m],$A2386),CHAR(34),
", ElevationDatumCV:  ",CHAR(34),ElevationDatum,CHAR(34),"}"))</f>
        <v>#REF!</v>
      </c>
      <c r="L2386" t="e">
        <f>IF(INDEX(SamplingFeatures[Sampling Feature Type],$A2386)&lt;&gt;"Site","",
CONCATENATE("  - &amp;SiteID",TEXT(SUMPRODUCT(--($L$3:$L2385&lt;&gt;"")),"0000"),
" {","SamplingFeatureID:  *SamplingFeatureID",TEXT($A2386,"0000"),
", SiteTypeCV:  ",CHAR(34),INDEX(Sites[Site Type],$A2386),CHAR(34),
", Latitude:  ",INDEX(Sites[Latitude],$A2386),
", Longitude:  ",INDEX(Sites[Longitude],$A2386),
", SRSName:  ",CHAR(34),LatLonDatum,CHAR(34),"}"))</f>
        <v>#REF!</v>
      </c>
      <c r="M2386" t="e">
        <f>IF(INDEX(SamplingFeatures[Sampling Feature Type],$A2386)&lt;&gt;"Specimen","",
CONCATENATE("  - &amp;SpecimenID",TEXT(SUMPRODUCT(--($M$3:$M2385&lt;&gt;"")),"0000"),
" {","SamplingFeatureID:  *SamplingFeatureID",TEXT($A2386,"0000"),
", SpecimenTypeCV:  ",CHAR(34),INDEX(Specimens[Specimen Type],$A2386),CHAR(34),
", SpecimenMediumCV:  ",INDEX(Specimens[Specimen Medium],$A2386),
", IsFieldSpecimen:  ",CHAR(34),INDEX(Specimens[Is Field Specimen?],$A2386),CHAR(34),"}"))</f>
        <v>#REF!</v>
      </c>
      <c r="N2386" t="e">
        <f>IF(COUNTA(SpatialOffsets[])=0,"", IF(INDEX(SpatialOffsets[Spatial Offset Type],$A2386)="","",
CONCATENATE("  - &amp;SpatialOffsetID",TEXT($A2386,"0000"),
" {","SpatialOffsetTypeCV:  ",CHAR(34),INDEX(SpatialOffsets[Spatial Offset Type],$A2386),CHAR(34),
", Offset1Value:  ",INDEX(SpatialOffsets[Offset 1 Value],$A2386),
", Offset1UnitID:  ",CHAR(34),INDEX(SpatialOffsets[Offset 1 Unit],$A2386),CHAR(34),
", Offset2Value:  ",INDEX(SpatialOffsets[Offset 2 Value],$A2386),
", Offset2UnitID:  ",CHAR(34),INDEX(SpatialOffsets[Offset 2 Unit],$A2386),CHAR(34),
", Offset3Value:  ",INDEX(SpatialOffsets[Offset 3 Value],$A2386),
", Offset3UnitID:  ",CHAR(34),INDEX(SpatialOffsets[Offset 3 Unit],$A2386),CHAR(34),,"}")))</f>
        <v>#REF!</v>
      </c>
      <c r="O2386" t="e">
        <f>IF(COUNTA(RelatedFeatures[])=0,"", IF(INDEX(RelatedFeatures[First Sampling Feature Code],$A2386)="","",
CONCATENATE("  - &amp;RelationID",TEXT($A2386,"0000"),
" {","SamplingFeatureID:  *SamplingFeatureID",TEXT(MATCH(INDEX(RelatedFeatures[First Sampling Feature Code],$A2386),SamplingFeatures[Feature Code],0),"0000"),
", RelationshipTypeCV:  ",CHAR(34),INDEX(RelatedFeatures[Relationship Type],$A2386),CHAR(34),
", RelatedFeatureID: *SamplingFeatureID",TEXT(MATCH(INDEX(RelatedFeatures[Second Sampling Feature Code],$A2386),SamplingFeatures[Feature Code],0),"0000"),
", SpatialOffsetID:  ",IF(INDEX(RelatedFeatures[Offset Number],$A2386)="","",CONCATENATE("*SpatialOffsetID",TEXT(INDEX(RelatedFeatures[Offset Number],$A2386),"0000"))),"}")))</f>
        <v>#REF!</v>
      </c>
      <c r="P2386" t="e">
        <f>IF(INDEX(Methods[Method Type],$A2386)="","",
CONCATENATE("  - &amp;MethodID",TEXT($A2386,"0000"),
" {","MethodTypeCV:  ",CHAR(34),INDEX(Methods[Method Type],$A2386),CHAR(34),
", MethodCode:  ",CHAR(34),INDEX(Methods[Method Code],$A2386),CHAR(34),
", MethodName:  ",CHAR(34),INDEX(Methods[Method Name],$A2386),CHAR(34),
", MethodDescription:  ",CHAR(34),INDEX(Methods[Method Description],$A2386),CHAR(34),
", MethodLink:  ",CHAR(34),INDEX(Methods[Method Link],$A2386),CHAR(34),
", OrganizationID: *OrganizationID",TEXT(MATCH(INDEX(Methods[Organization Name],$A2386),Organizations[Organization Name],0),"0000"),"}"))</f>
        <v>#REF!</v>
      </c>
      <c r="Q2386" t="e">
        <f>IF(INDEX(Variables[Variable Type],$A2386)="","",
CONCATENATE("  - &amp;VariableID",TEXT($A2386,"0000"),
" {","VariableTypeCV:  ",CHAR(34),INDEX(Variables[Variable Type],$A2386),CHAR(34),
", VariableCode:  ",CHAR(34),INDEX(Variables[Variable Code],$A2386),CHAR(34),
", VariableNameCV:  ",CHAR(34),INDEX(Variables[Variable Name],$A2386),CHAR(34),
", VariableDefinition:  ",CHAR(34),INDEX(Variables[Variable Definition],$A2386),CHAR(34),
", SpecciationCV:  ",CHAR(34),INDEX(Variables[Speciation],$A2386),CHAR(34),
", NoDataValue:  ",CHAR(34),INDEX(Variables[No Data Value],$A2386),CHAR(34),"}"))</f>
        <v>#REF!</v>
      </c>
    </row>
    <row r="2387" spans="1:17" x14ac:dyDescent="0.25">
      <c r="A2387">
        <v>2384</v>
      </c>
      <c r="D2387" t="e">
        <f>IF(INDEX(People[First Name],$A2387)="","",
CONCATENATE("  - &amp;PersonID",TEXT($A2387,"0000"),
" {","PersonFirstName:  ",CHAR(34),INDEX(People[First Name],$A2387),CHAR(34),
", PersonMiddleName:  ",CHAR(34),INDEX(People[Middle Name],$A2387),CHAR(34),
", PersonLastName:  ",CHAR(34),INDEX(People[Last Name],$A2387),CHAR(34),"}"))</f>
        <v>#REF!</v>
      </c>
      <c r="E2387" t="e">
        <f>IF(INDEX(Organizations[Organization Type '[CV']],$A2387)="","",
CONCATENATE("  - &amp;OrganizationID",TEXT($A2387,"0000"),
" {","OrganizationTypeCV:  ",CHAR(34),INDEX(Organizations[Organization Type '[CV']],$A2387),CHAR(34),
", OrganizationCode:  ",CHAR(34),INDEX(Organizations[Organization Code],$A2387),CHAR(34),
", OrganizationName:  ",CHAR(34),INDEX(Organizations[Organization Name],$A2387),CHAR(34),
", OrganizationDescription:  ",CHAR(34),INDEX(Organizations[Organization Description],$A2387),CHAR(34),
", OrganizationLink:  ",CHAR(34),INDEX(Organizations[Organization Link],$A2387),CHAR(34),"}"))</f>
        <v>#REF!</v>
      </c>
      <c r="F2387" t="e">
        <f>IF(INDEX(People[First Name],$A2387)="","",
CONCATENATE("  - &amp;AffiliationID",TEXT($A2387,"0000"),
" {PersonID: *PersonID",TEXT($A2387,"0000"),
", OrganizationID: *OrganizationID",TEXT(MATCH(INDEX(People[Organization Name],$A2387),Organizations[Organization Name],0),"0000"),
", IsPrimaryOrganizationContact: , AffiliationStartDate: , AffiliationEndDate: , PrimaryPhone: ",
", PrimaryEmail: ",CHAR(34),INDEX(People[Primary Email],$A2387),CHAR(34),
", PrimaryAddress: ",CHAR(34),INDEX(People[Primary Address],$A2387),CHAR(34),
", PersonLink: }"))</f>
        <v>#REF!</v>
      </c>
      <c r="H2387" t="e">
        <f>IF(COUNTA(CitationInformation)=0,"",IF(INDEX(AuthorList[Author Name],$A2387)="","",
CONCATENATE("  - &amp;AuthorListID",TEXT($A2387,"0000"),
"  {CitationID: *CitationID0001",
", PersonID: *PersonID",TEXT(MATCH(INDEX(AuthorList[Author Name],$A2387),People[Full Name],0),"0000"),
", AuthorOrder: ",INDEX(AuthorList[Author Number],$A2387),"}")))</f>
        <v>#REF!</v>
      </c>
      <c r="K2387" t="e">
        <f>IF(INDEX(SamplingFeatures[Feature Code],$A2387)="","",
CONCATENATE("  - &amp;SamplingFeatureID",TEXT($A2387,"0000"),
" {","SamplingFeatureUUID:  ",CHAR(34),INDEX(SamplingFeatures[Sampling Feature UUID],$A2387),CHAR(34),
", SamplingFeatureTypeCV:  ",CHAR(34),INDEX(SamplingFeatures[Sampling Feature Type],$A2387),CHAR(34),
", SamplingFeatureCode:  ",CHAR(34),INDEX(SamplingFeatures[Feature Code],$A2387),CHAR(34),
", SamplingFeatureName:  ",CHAR(34),INDEX(SamplingFeatures[Feature Name],$A2387),CHAR(34),
", SamplingFeatureDescription:  ",CHAR(34),INDEX(SamplingFeatures[Feature Description],$A2387),CHAR(34),
", SamplingFeatureGeotypeCV:  ",CHAR(34),INDEX(SamplingFeatures[Feature Geo Type],$A2387),CHAR(34),
", FeatureGeometry:  ",CHAR(34),INDEX(SamplingFeatures[Feature Geometry],$A2387),CHAR(34),
", Elevation_m:  ",CHAR(34),INDEX(SamplingFeatures[Elevation_m],$A2387),CHAR(34),
", ElevationDatumCV:  ",CHAR(34),ElevationDatum,CHAR(34),"}"))</f>
        <v>#REF!</v>
      </c>
      <c r="L2387" t="e">
        <f>IF(INDEX(SamplingFeatures[Sampling Feature Type],$A2387)&lt;&gt;"Site","",
CONCATENATE("  - &amp;SiteID",TEXT(SUMPRODUCT(--($L$3:$L2386&lt;&gt;"")),"0000"),
" {","SamplingFeatureID:  *SamplingFeatureID",TEXT($A2387,"0000"),
", SiteTypeCV:  ",CHAR(34),INDEX(Sites[Site Type],$A2387),CHAR(34),
", Latitude:  ",INDEX(Sites[Latitude],$A2387),
", Longitude:  ",INDEX(Sites[Longitude],$A2387),
", SRSName:  ",CHAR(34),LatLonDatum,CHAR(34),"}"))</f>
        <v>#REF!</v>
      </c>
      <c r="M2387" t="e">
        <f>IF(INDEX(SamplingFeatures[Sampling Feature Type],$A2387)&lt;&gt;"Specimen","",
CONCATENATE("  - &amp;SpecimenID",TEXT(SUMPRODUCT(--($M$3:$M2386&lt;&gt;"")),"0000"),
" {","SamplingFeatureID:  *SamplingFeatureID",TEXT($A2387,"0000"),
", SpecimenTypeCV:  ",CHAR(34),INDEX(Specimens[Specimen Type],$A2387),CHAR(34),
", SpecimenMediumCV:  ",INDEX(Specimens[Specimen Medium],$A2387),
", IsFieldSpecimen:  ",CHAR(34),INDEX(Specimens[Is Field Specimen?],$A2387),CHAR(34),"}"))</f>
        <v>#REF!</v>
      </c>
      <c r="N2387" t="e">
        <f>IF(COUNTA(SpatialOffsets[])=0,"", IF(INDEX(SpatialOffsets[Spatial Offset Type],$A2387)="","",
CONCATENATE("  - &amp;SpatialOffsetID",TEXT($A2387,"0000"),
" {","SpatialOffsetTypeCV:  ",CHAR(34),INDEX(SpatialOffsets[Spatial Offset Type],$A2387),CHAR(34),
", Offset1Value:  ",INDEX(SpatialOffsets[Offset 1 Value],$A2387),
", Offset1UnitID:  ",CHAR(34),INDEX(SpatialOffsets[Offset 1 Unit],$A2387),CHAR(34),
", Offset2Value:  ",INDEX(SpatialOffsets[Offset 2 Value],$A2387),
", Offset2UnitID:  ",CHAR(34),INDEX(SpatialOffsets[Offset 2 Unit],$A2387),CHAR(34),
", Offset3Value:  ",INDEX(SpatialOffsets[Offset 3 Value],$A2387),
", Offset3UnitID:  ",CHAR(34),INDEX(SpatialOffsets[Offset 3 Unit],$A2387),CHAR(34),,"}")))</f>
        <v>#REF!</v>
      </c>
      <c r="O2387" t="e">
        <f>IF(COUNTA(RelatedFeatures[])=0,"", IF(INDEX(RelatedFeatures[First Sampling Feature Code],$A2387)="","",
CONCATENATE("  - &amp;RelationID",TEXT($A2387,"0000"),
" {","SamplingFeatureID:  *SamplingFeatureID",TEXT(MATCH(INDEX(RelatedFeatures[First Sampling Feature Code],$A2387),SamplingFeatures[Feature Code],0),"0000"),
", RelationshipTypeCV:  ",CHAR(34),INDEX(RelatedFeatures[Relationship Type],$A2387),CHAR(34),
", RelatedFeatureID: *SamplingFeatureID",TEXT(MATCH(INDEX(RelatedFeatures[Second Sampling Feature Code],$A2387),SamplingFeatures[Feature Code],0),"0000"),
", SpatialOffsetID:  ",IF(INDEX(RelatedFeatures[Offset Number],$A2387)="","",CONCATENATE("*SpatialOffsetID",TEXT(INDEX(RelatedFeatures[Offset Number],$A2387),"0000"))),"}")))</f>
        <v>#REF!</v>
      </c>
      <c r="P2387" t="e">
        <f>IF(INDEX(Methods[Method Type],$A2387)="","",
CONCATENATE("  - &amp;MethodID",TEXT($A2387,"0000"),
" {","MethodTypeCV:  ",CHAR(34),INDEX(Methods[Method Type],$A2387),CHAR(34),
", MethodCode:  ",CHAR(34),INDEX(Methods[Method Code],$A2387),CHAR(34),
", MethodName:  ",CHAR(34),INDEX(Methods[Method Name],$A2387),CHAR(34),
", MethodDescription:  ",CHAR(34),INDEX(Methods[Method Description],$A2387),CHAR(34),
", MethodLink:  ",CHAR(34),INDEX(Methods[Method Link],$A2387),CHAR(34),
", OrganizationID: *OrganizationID",TEXT(MATCH(INDEX(Methods[Organization Name],$A2387),Organizations[Organization Name],0),"0000"),"}"))</f>
        <v>#REF!</v>
      </c>
      <c r="Q2387" t="e">
        <f>IF(INDEX(Variables[Variable Type],$A2387)="","",
CONCATENATE("  - &amp;VariableID",TEXT($A2387,"0000"),
" {","VariableTypeCV:  ",CHAR(34),INDEX(Variables[Variable Type],$A2387),CHAR(34),
", VariableCode:  ",CHAR(34),INDEX(Variables[Variable Code],$A2387),CHAR(34),
", VariableNameCV:  ",CHAR(34),INDEX(Variables[Variable Name],$A2387),CHAR(34),
", VariableDefinition:  ",CHAR(34),INDEX(Variables[Variable Definition],$A2387),CHAR(34),
", SpecciationCV:  ",CHAR(34),INDEX(Variables[Speciation],$A2387),CHAR(34),
", NoDataValue:  ",CHAR(34),INDEX(Variables[No Data Value],$A2387),CHAR(34),"}"))</f>
        <v>#REF!</v>
      </c>
    </row>
    <row r="2388" spans="1:17" x14ac:dyDescent="0.25">
      <c r="A2388">
        <v>2385</v>
      </c>
      <c r="D2388" t="e">
        <f>IF(INDEX(People[First Name],$A2388)="","",
CONCATENATE("  - &amp;PersonID",TEXT($A2388,"0000"),
" {","PersonFirstName:  ",CHAR(34),INDEX(People[First Name],$A2388),CHAR(34),
", PersonMiddleName:  ",CHAR(34),INDEX(People[Middle Name],$A2388),CHAR(34),
", PersonLastName:  ",CHAR(34),INDEX(People[Last Name],$A2388),CHAR(34),"}"))</f>
        <v>#REF!</v>
      </c>
      <c r="E2388" t="e">
        <f>IF(INDEX(Organizations[Organization Type '[CV']],$A2388)="","",
CONCATENATE("  - &amp;OrganizationID",TEXT($A2388,"0000"),
" {","OrganizationTypeCV:  ",CHAR(34),INDEX(Organizations[Organization Type '[CV']],$A2388),CHAR(34),
", OrganizationCode:  ",CHAR(34),INDEX(Organizations[Organization Code],$A2388),CHAR(34),
", OrganizationName:  ",CHAR(34),INDEX(Organizations[Organization Name],$A2388),CHAR(34),
", OrganizationDescription:  ",CHAR(34),INDEX(Organizations[Organization Description],$A2388),CHAR(34),
", OrganizationLink:  ",CHAR(34),INDEX(Organizations[Organization Link],$A2388),CHAR(34),"}"))</f>
        <v>#REF!</v>
      </c>
      <c r="F2388" t="e">
        <f>IF(INDEX(People[First Name],$A2388)="","",
CONCATENATE("  - &amp;AffiliationID",TEXT($A2388,"0000"),
" {PersonID: *PersonID",TEXT($A2388,"0000"),
", OrganizationID: *OrganizationID",TEXT(MATCH(INDEX(People[Organization Name],$A2388),Organizations[Organization Name],0),"0000"),
", IsPrimaryOrganizationContact: , AffiliationStartDate: , AffiliationEndDate: , PrimaryPhone: ",
", PrimaryEmail: ",CHAR(34),INDEX(People[Primary Email],$A2388),CHAR(34),
", PrimaryAddress: ",CHAR(34),INDEX(People[Primary Address],$A2388),CHAR(34),
", PersonLink: }"))</f>
        <v>#REF!</v>
      </c>
      <c r="H2388" t="e">
        <f>IF(COUNTA(CitationInformation)=0,"",IF(INDEX(AuthorList[Author Name],$A2388)="","",
CONCATENATE("  - &amp;AuthorListID",TEXT($A2388,"0000"),
"  {CitationID: *CitationID0001",
", PersonID: *PersonID",TEXT(MATCH(INDEX(AuthorList[Author Name],$A2388),People[Full Name],0),"0000"),
", AuthorOrder: ",INDEX(AuthorList[Author Number],$A2388),"}")))</f>
        <v>#REF!</v>
      </c>
      <c r="K2388" t="e">
        <f>IF(INDEX(SamplingFeatures[Feature Code],$A2388)="","",
CONCATENATE("  - &amp;SamplingFeatureID",TEXT($A2388,"0000"),
" {","SamplingFeatureUUID:  ",CHAR(34),INDEX(SamplingFeatures[Sampling Feature UUID],$A2388),CHAR(34),
", SamplingFeatureTypeCV:  ",CHAR(34),INDEX(SamplingFeatures[Sampling Feature Type],$A2388),CHAR(34),
", SamplingFeatureCode:  ",CHAR(34),INDEX(SamplingFeatures[Feature Code],$A2388),CHAR(34),
", SamplingFeatureName:  ",CHAR(34),INDEX(SamplingFeatures[Feature Name],$A2388),CHAR(34),
", SamplingFeatureDescription:  ",CHAR(34),INDEX(SamplingFeatures[Feature Description],$A2388),CHAR(34),
", SamplingFeatureGeotypeCV:  ",CHAR(34),INDEX(SamplingFeatures[Feature Geo Type],$A2388),CHAR(34),
", FeatureGeometry:  ",CHAR(34),INDEX(SamplingFeatures[Feature Geometry],$A2388),CHAR(34),
", Elevation_m:  ",CHAR(34),INDEX(SamplingFeatures[Elevation_m],$A2388),CHAR(34),
", ElevationDatumCV:  ",CHAR(34),ElevationDatum,CHAR(34),"}"))</f>
        <v>#REF!</v>
      </c>
      <c r="L2388" t="e">
        <f>IF(INDEX(SamplingFeatures[Sampling Feature Type],$A2388)&lt;&gt;"Site","",
CONCATENATE("  - &amp;SiteID",TEXT(SUMPRODUCT(--($L$3:$L2387&lt;&gt;"")),"0000"),
" {","SamplingFeatureID:  *SamplingFeatureID",TEXT($A2388,"0000"),
", SiteTypeCV:  ",CHAR(34),INDEX(Sites[Site Type],$A2388),CHAR(34),
", Latitude:  ",INDEX(Sites[Latitude],$A2388),
", Longitude:  ",INDEX(Sites[Longitude],$A2388),
", SRSName:  ",CHAR(34),LatLonDatum,CHAR(34),"}"))</f>
        <v>#REF!</v>
      </c>
      <c r="M2388" t="e">
        <f>IF(INDEX(SamplingFeatures[Sampling Feature Type],$A2388)&lt;&gt;"Specimen","",
CONCATENATE("  - &amp;SpecimenID",TEXT(SUMPRODUCT(--($M$3:$M2387&lt;&gt;"")),"0000"),
" {","SamplingFeatureID:  *SamplingFeatureID",TEXT($A2388,"0000"),
", SpecimenTypeCV:  ",CHAR(34),INDEX(Specimens[Specimen Type],$A2388),CHAR(34),
", SpecimenMediumCV:  ",INDEX(Specimens[Specimen Medium],$A2388),
", IsFieldSpecimen:  ",CHAR(34),INDEX(Specimens[Is Field Specimen?],$A2388),CHAR(34),"}"))</f>
        <v>#REF!</v>
      </c>
      <c r="N2388" t="e">
        <f>IF(COUNTA(SpatialOffsets[])=0,"", IF(INDEX(SpatialOffsets[Spatial Offset Type],$A2388)="","",
CONCATENATE("  - &amp;SpatialOffsetID",TEXT($A2388,"0000"),
" {","SpatialOffsetTypeCV:  ",CHAR(34),INDEX(SpatialOffsets[Spatial Offset Type],$A2388),CHAR(34),
", Offset1Value:  ",INDEX(SpatialOffsets[Offset 1 Value],$A2388),
", Offset1UnitID:  ",CHAR(34),INDEX(SpatialOffsets[Offset 1 Unit],$A2388),CHAR(34),
", Offset2Value:  ",INDEX(SpatialOffsets[Offset 2 Value],$A2388),
", Offset2UnitID:  ",CHAR(34),INDEX(SpatialOffsets[Offset 2 Unit],$A2388),CHAR(34),
", Offset3Value:  ",INDEX(SpatialOffsets[Offset 3 Value],$A2388),
", Offset3UnitID:  ",CHAR(34),INDEX(SpatialOffsets[Offset 3 Unit],$A2388),CHAR(34),,"}")))</f>
        <v>#REF!</v>
      </c>
      <c r="O2388" t="e">
        <f>IF(COUNTA(RelatedFeatures[])=0,"", IF(INDEX(RelatedFeatures[First Sampling Feature Code],$A2388)="","",
CONCATENATE("  - &amp;RelationID",TEXT($A2388,"0000"),
" {","SamplingFeatureID:  *SamplingFeatureID",TEXT(MATCH(INDEX(RelatedFeatures[First Sampling Feature Code],$A2388),SamplingFeatures[Feature Code],0),"0000"),
", RelationshipTypeCV:  ",CHAR(34),INDEX(RelatedFeatures[Relationship Type],$A2388),CHAR(34),
", RelatedFeatureID: *SamplingFeatureID",TEXT(MATCH(INDEX(RelatedFeatures[Second Sampling Feature Code],$A2388),SamplingFeatures[Feature Code],0),"0000"),
", SpatialOffsetID:  ",IF(INDEX(RelatedFeatures[Offset Number],$A2388)="","",CONCATENATE("*SpatialOffsetID",TEXT(INDEX(RelatedFeatures[Offset Number],$A2388),"0000"))),"}")))</f>
        <v>#REF!</v>
      </c>
      <c r="P2388" t="e">
        <f>IF(INDEX(Methods[Method Type],$A2388)="","",
CONCATENATE("  - &amp;MethodID",TEXT($A2388,"0000"),
" {","MethodTypeCV:  ",CHAR(34),INDEX(Methods[Method Type],$A2388),CHAR(34),
", MethodCode:  ",CHAR(34),INDEX(Methods[Method Code],$A2388),CHAR(34),
", MethodName:  ",CHAR(34),INDEX(Methods[Method Name],$A2388),CHAR(34),
", MethodDescription:  ",CHAR(34),INDEX(Methods[Method Description],$A2388),CHAR(34),
", MethodLink:  ",CHAR(34),INDEX(Methods[Method Link],$A2388),CHAR(34),
", OrganizationID: *OrganizationID",TEXT(MATCH(INDEX(Methods[Organization Name],$A2388),Organizations[Organization Name],0),"0000"),"}"))</f>
        <v>#REF!</v>
      </c>
      <c r="Q2388" t="e">
        <f>IF(INDEX(Variables[Variable Type],$A2388)="","",
CONCATENATE("  - &amp;VariableID",TEXT($A2388,"0000"),
" {","VariableTypeCV:  ",CHAR(34),INDEX(Variables[Variable Type],$A2388),CHAR(34),
", VariableCode:  ",CHAR(34),INDEX(Variables[Variable Code],$A2388),CHAR(34),
", VariableNameCV:  ",CHAR(34),INDEX(Variables[Variable Name],$A2388),CHAR(34),
", VariableDefinition:  ",CHAR(34),INDEX(Variables[Variable Definition],$A2388),CHAR(34),
", SpecciationCV:  ",CHAR(34),INDEX(Variables[Speciation],$A2388),CHAR(34),
", NoDataValue:  ",CHAR(34),INDEX(Variables[No Data Value],$A2388),CHAR(34),"}"))</f>
        <v>#REF!</v>
      </c>
    </row>
    <row r="2389" spans="1:17" x14ac:dyDescent="0.25">
      <c r="A2389">
        <v>2386</v>
      </c>
      <c r="D2389" t="e">
        <f>IF(INDEX(People[First Name],$A2389)="","",
CONCATENATE("  - &amp;PersonID",TEXT($A2389,"0000"),
" {","PersonFirstName:  ",CHAR(34),INDEX(People[First Name],$A2389),CHAR(34),
", PersonMiddleName:  ",CHAR(34),INDEX(People[Middle Name],$A2389),CHAR(34),
", PersonLastName:  ",CHAR(34),INDEX(People[Last Name],$A2389),CHAR(34),"}"))</f>
        <v>#REF!</v>
      </c>
      <c r="E2389" t="e">
        <f>IF(INDEX(Organizations[Organization Type '[CV']],$A2389)="","",
CONCATENATE("  - &amp;OrganizationID",TEXT($A2389,"0000"),
" {","OrganizationTypeCV:  ",CHAR(34),INDEX(Organizations[Organization Type '[CV']],$A2389),CHAR(34),
", OrganizationCode:  ",CHAR(34),INDEX(Organizations[Organization Code],$A2389),CHAR(34),
", OrganizationName:  ",CHAR(34),INDEX(Organizations[Organization Name],$A2389),CHAR(34),
", OrganizationDescription:  ",CHAR(34),INDEX(Organizations[Organization Description],$A2389),CHAR(34),
", OrganizationLink:  ",CHAR(34),INDEX(Organizations[Organization Link],$A2389),CHAR(34),"}"))</f>
        <v>#REF!</v>
      </c>
      <c r="F2389" t="e">
        <f>IF(INDEX(People[First Name],$A2389)="","",
CONCATENATE("  - &amp;AffiliationID",TEXT($A2389,"0000"),
" {PersonID: *PersonID",TEXT($A2389,"0000"),
", OrganizationID: *OrganizationID",TEXT(MATCH(INDEX(People[Organization Name],$A2389),Organizations[Organization Name],0),"0000"),
", IsPrimaryOrganizationContact: , AffiliationStartDate: , AffiliationEndDate: , PrimaryPhone: ",
", PrimaryEmail: ",CHAR(34),INDEX(People[Primary Email],$A2389),CHAR(34),
", PrimaryAddress: ",CHAR(34),INDEX(People[Primary Address],$A2389),CHAR(34),
", PersonLink: }"))</f>
        <v>#REF!</v>
      </c>
      <c r="H2389" t="e">
        <f>IF(COUNTA(CitationInformation)=0,"",IF(INDEX(AuthorList[Author Name],$A2389)="","",
CONCATENATE("  - &amp;AuthorListID",TEXT($A2389,"0000"),
"  {CitationID: *CitationID0001",
", PersonID: *PersonID",TEXT(MATCH(INDEX(AuthorList[Author Name],$A2389),People[Full Name],0),"0000"),
", AuthorOrder: ",INDEX(AuthorList[Author Number],$A2389),"}")))</f>
        <v>#REF!</v>
      </c>
      <c r="K2389" t="e">
        <f>IF(INDEX(SamplingFeatures[Feature Code],$A2389)="","",
CONCATENATE("  - &amp;SamplingFeatureID",TEXT($A2389,"0000"),
" {","SamplingFeatureUUID:  ",CHAR(34),INDEX(SamplingFeatures[Sampling Feature UUID],$A2389),CHAR(34),
", SamplingFeatureTypeCV:  ",CHAR(34),INDEX(SamplingFeatures[Sampling Feature Type],$A2389),CHAR(34),
", SamplingFeatureCode:  ",CHAR(34),INDEX(SamplingFeatures[Feature Code],$A2389),CHAR(34),
", SamplingFeatureName:  ",CHAR(34),INDEX(SamplingFeatures[Feature Name],$A2389),CHAR(34),
", SamplingFeatureDescription:  ",CHAR(34),INDEX(SamplingFeatures[Feature Description],$A2389),CHAR(34),
", SamplingFeatureGeotypeCV:  ",CHAR(34),INDEX(SamplingFeatures[Feature Geo Type],$A2389),CHAR(34),
", FeatureGeometry:  ",CHAR(34),INDEX(SamplingFeatures[Feature Geometry],$A2389),CHAR(34),
", Elevation_m:  ",CHAR(34),INDEX(SamplingFeatures[Elevation_m],$A2389),CHAR(34),
", ElevationDatumCV:  ",CHAR(34),ElevationDatum,CHAR(34),"}"))</f>
        <v>#REF!</v>
      </c>
      <c r="L2389" t="e">
        <f>IF(INDEX(SamplingFeatures[Sampling Feature Type],$A2389)&lt;&gt;"Site","",
CONCATENATE("  - &amp;SiteID",TEXT(SUMPRODUCT(--($L$3:$L2388&lt;&gt;"")),"0000"),
" {","SamplingFeatureID:  *SamplingFeatureID",TEXT($A2389,"0000"),
", SiteTypeCV:  ",CHAR(34),INDEX(Sites[Site Type],$A2389),CHAR(34),
", Latitude:  ",INDEX(Sites[Latitude],$A2389),
", Longitude:  ",INDEX(Sites[Longitude],$A2389),
", SRSName:  ",CHAR(34),LatLonDatum,CHAR(34),"}"))</f>
        <v>#REF!</v>
      </c>
      <c r="M2389" t="e">
        <f>IF(INDEX(SamplingFeatures[Sampling Feature Type],$A2389)&lt;&gt;"Specimen","",
CONCATENATE("  - &amp;SpecimenID",TEXT(SUMPRODUCT(--($M$3:$M2388&lt;&gt;"")),"0000"),
" {","SamplingFeatureID:  *SamplingFeatureID",TEXT($A2389,"0000"),
", SpecimenTypeCV:  ",CHAR(34),INDEX(Specimens[Specimen Type],$A2389),CHAR(34),
", SpecimenMediumCV:  ",INDEX(Specimens[Specimen Medium],$A2389),
", IsFieldSpecimen:  ",CHAR(34),INDEX(Specimens[Is Field Specimen?],$A2389),CHAR(34),"}"))</f>
        <v>#REF!</v>
      </c>
      <c r="N2389" t="e">
        <f>IF(COUNTA(SpatialOffsets[])=0,"", IF(INDEX(SpatialOffsets[Spatial Offset Type],$A2389)="","",
CONCATENATE("  - &amp;SpatialOffsetID",TEXT($A2389,"0000"),
" {","SpatialOffsetTypeCV:  ",CHAR(34),INDEX(SpatialOffsets[Spatial Offset Type],$A2389),CHAR(34),
", Offset1Value:  ",INDEX(SpatialOffsets[Offset 1 Value],$A2389),
", Offset1UnitID:  ",CHAR(34),INDEX(SpatialOffsets[Offset 1 Unit],$A2389),CHAR(34),
", Offset2Value:  ",INDEX(SpatialOffsets[Offset 2 Value],$A2389),
", Offset2UnitID:  ",CHAR(34),INDEX(SpatialOffsets[Offset 2 Unit],$A2389),CHAR(34),
", Offset3Value:  ",INDEX(SpatialOffsets[Offset 3 Value],$A2389),
", Offset3UnitID:  ",CHAR(34),INDEX(SpatialOffsets[Offset 3 Unit],$A2389),CHAR(34),,"}")))</f>
        <v>#REF!</v>
      </c>
      <c r="O2389" t="e">
        <f>IF(COUNTA(RelatedFeatures[])=0,"", IF(INDEX(RelatedFeatures[First Sampling Feature Code],$A2389)="","",
CONCATENATE("  - &amp;RelationID",TEXT($A2389,"0000"),
" {","SamplingFeatureID:  *SamplingFeatureID",TEXT(MATCH(INDEX(RelatedFeatures[First Sampling Feature Code],$A2389),SamplingFeatures[Feature Code],0),"0000"),
", RelationshipTypeCV:  ",CHAR(34),INDEX(RelatedFeatures[Relationship Type],$A2389),CHAR(34),
", RelatedFeatureID: *SamplingFeatureID",TEXT(MATCH(INDEX(RelatedFeatures[Second Sampling Feature Code],$A2389),SamplingFeatures[Feature Code],0),"0000"),
", SpatialOffsetID:  ",IF(INDEX(RelatedFeatures[Offset Number],$A2389)="","",CONCATENATE("*SpatialOffsetID",TEXT(INDEX(RelatedFeatures[Offset Number],$A2389),"0000"))),"}")))</f>
        <v>#REF!</v>
      </c>
      <c r="P2389" t="e">
        <f>IF(INDEX(Methods[Method Type],$A2389)="","",
CONCATENATE("  - &amp;MethodID",TEXT($A2389,"0000"),
" {","MethodTypeCV:  ",CHAR(34),INDEX(Methods[Method Type],$A2389),CHAR(34),
", MethodCode:  ",CHAR(34),INDEX(Methods[Method Code],$A2389),CHAR(34),
", MethodName:  ",CHAR(34),INDEX(Methods[Method Name],$A2389),CHAR(34),
", MethodDescription:  ",CHAR(34),INDEX(Methods[Method Description],$A2389),CHAR(34),
", MethodLink:  ",CHAR(34),INDEX(Methods[Method Link],$A2389),CHAR(34),
", OrganizationID: *OrganizationID",TEXT(MATCH(INDEX(Methods[Organization Name],$A2389),Organizations[Organization Name],0),"0000"),"}"))</f>
        <v>#REF!</v>
      </c>
      <c r="Q2389" t="e">
        <f>IF(INDEX(Variables[Variable Type],$A2389)="","",
CONCATENATE("  - &amp;VariableID",TEXT($A2389,"0000"),
" {","VariableTypeCV:  ",CHAR(34),INDEX(Variables[Variable Type],$A2389),CHAR(34),
", VariableCode:  ",CHAR(34),INDEX(Variables[Variable Code],$A2389),CHAR(34),
", VariableNameCV:  ",CHAR(34),INDEX(Variables[Variable Name],$A2389),CHAR(34),
", VariableDefinition:  ",CHAR(34),INDEX(Variables[Variable Definition],$A2389),CHAR(34),
", SpecciationCV:  ",CHAR(34),INDEX(Variables[Speciation],$A2389),CHAR(34),
", NoDataValue:  ",CHAR(34),INDEX(Variables[No Data Value],$A2389),CHAR(34),"}"))</f>
        <v>#REF!</v>
      </c>
    </row>
    <row r="2390" spans="1:17" x14ac:dyDescent="0.25">
      <c r="A2390">
        <v>2387</v>
      </c>
      <c r="D2390" t="e">
        <f>IF(INDEX(People[First Name],$A2390)="","",
CONCATENATE("  - &amp;PersonID",TEXT($A2390,"0000"),
" {","PersonFirstName:  ",CHAR(34),INDEX(People[First Name],$A2390),CHAR(34),
", PersonMiddleName:  ",CHAR(34),INDEX(People[Middle Name],$A2390),CHAR(34),
", PersonLastName:  ",CHAR(34),INDEX(People[Last Name],$A2390),CHAR(34),"}"))</f>
        <v>#REF!</v>
      </c>
      <c r="E2390" t="e">
        <f>IF(INDEX(Organizations[Organization Type '[CV']],$A2390)="","",
CONCATENATE("  - &amp;OrganizationID",TEXT($A2390,"0000"),
" {","OrganizationTypeCV:  ",CHAR(34),INDEX(Organizations[Organization Type '[CV']],$A2390),CHAR(34),
", OrganizationCode:  ",CHAR(34),INDEX(Organizations[Organization Code],$A2390),CHAR(34),
", OrganizationName:  ",CHAR(34),INDEX(Organizations[Organization Name],$A2390),CHAR(34),
", OrganizationDescription:  ",CHAR(34),INDEX(Organizations[Organization Description],$A2390),CHAR(34),
", OrganizationLink:  ",CHAR(34),INDEX(Organizations[Organization Link],$A2390),CHAR(34),"}"))</f>
        <v>#REF!</v>
      </c>
      <c r="F2390" t="e">
        <f>IF(INDEX(People[First Name],$A2390)="","",
CONCATENATE("  - &amp;AffiliationID",TEXT($A2390,"0000"),
" {PersonID: *PersonID",TEXT($A2390,"0000"),
", OrganizationID: *OrganizationID",TEXT(MATCH(INDEX(People[Organization Name],$A2390),Organizations[Organization Name],0),"0000"),
", IsPrimaryOrganizationContact: , AffiliationStartDate: , AffiliationEndDate: , PrimaryPhone: ",
", PrimaryEmail: ",CHAR(34),INDEX(People[Primary Email],$A2390),CHAR(34),
", PrimaryAddress: ",CHAR(34),INDEX(People[Primary Address],$A2390),CHAR(34),
", PersonLink: }"))</f>
        <v>#REF!</v>
      </c>
      <c r="H2390" t="e">
        <f>IF(COUNTA(CitationInformation)=0,"",IF(INDEX(AuthorList[Author Name],$A2390)="","",
CONCATENATE("  - &amp;AuthorListID",TEXT($A2390,"0000"),
"  {CitationID: *CitationID0001",
", PersonID: *PersonID",TEXT(MATCH(INDEX(AuthorList[Author Name],$A2390),People[Full Name],0),"0000"),
", AuthorOrder: ",INDEX(AuthorList[Author Number],$A2390),"}")))</f>
        <v>#REF!</v>
      </c>
      <c r="K2390" t="e">
        <f>IF(INDEX(SamplingFeatures[Feature Code],$A2390)="","",
CONCATENATE("  - &amp;SamplingFeatureID",TEXT($A2390,"0000"),
" {","SamplingFeatureUUID:  ",CHAR(34),INDEX(SamplingFeatures[Sampling Feature UUID],$A2390),CHAR(34),
", SamplingFeatureTypeCV:  ",CHAR(34),INDEX(SamplingFeatures[Sampling Feature Type],$A2390),CHAR(34),
", SamplingFeatureCode:  ",CHAR(34),INDEX(SamplingFeatures[Feature Code],$A2390),CHAR(34),
", SamplingFeatureName:  ",CHAR(34),INDEX(SamplingFeatures[Feature Name],$A2390),CHAR(34),
", SamplingFeatureDescription:  ",CHAR(34),INDEX(SamplingFeatures[Feature Description],$A2390),CHAR(34),
", SamplingFeatureGeotypeCV:  ",CHAR(34),INDEX(SamplingFeatures[Feature Geo Type],$A2390),CHAR(34),
", FeatureGeometry:  ",CHAR(34),INDEX(SamplingFeatures[Feature Geometry],$A2390),CHAR(34),
", Elevation_m:  ",CHAR(34),INDEX(SamplingFeatures[Elevation_m],$A2390),CHAR(34),
", ElevationDatumCV:  ",CHAR(34),ElevationDatum,CHAR(34),"}"))</f>
        <v>#REF!</v>
      </c>
      <c r="L2390" t="e">
        <f>IF(INDEX(SamplingFeatures[Sampling Feature Type],$A2390)&lt;&gt;"Site","",
CONCATENATE("  - &amp;SiteID",TEXT(SUMPRODUCT(--($L$3:$L2389&lt;&gt;"")),"0000"),
" {","SamplingFeatureID:  *SamplingFeatureID",TEXT($A2390,"0000"),
", SiteTypeCV:  ",CHAR(34),INDEX(Sites[Site Type],$A2390),CHAR(34),
", Latitude:  ",INDEX(Sites[Latitude],$A2390),
", Longitude:  ",INDEX(Sites[Longitude],$A2390),
", SRSName:  ",CHAR(34),LatLonDatum,CHAR(34),"}"))</f>
        <v>#REF!</v>
      </c>
      <c r="M2390" t="e">
        <f>IF(INDEX(SamplingFeatures[Sampling Feature Type],$A2390)&lt;&gt;"Specimen","",
CONCATENATE("  - &amp;SpecimenID",TEXT(SUMPRODUCT(--($M$3:$M2389&lt;&gt;"")),"0000"),
" {","SamplingFeatureID:  *SamplingFeatureID",TEXT($A2390,"0000"),
", SpecimenTypeCV:  ",CHAR(34),INDEX(Specimens[Specimen Type],$A2390),CHAR(34),
", SpecimenMediumCV:  ",INDEX(Specimens[Specimen Medium],$A2390),
", IsFieldSpecimen:  ",CHAR(34),INDEX(Specimens[Is Field Specimen?],$A2390),CHAR(34),"}"))</f>
        <v>#REF!</v>
      </c>
      <c r="N2390" t="e">
        <f>IF(COUNTA(SpatialOffsets[])=0,"", IF(INDEX(SpatialOffsets[Spatial Offset Type],$A2390)="","",
CONCATENATE("  - &amp;SpatialOffsetID",TEXT($A2390,"0000"),
" {","SpatialOffsetTypeCV:  ",CHAR(34),INDEX(SpatialOffsets[Spatial Offset Type],$A2390),CHAR(34),
", Offset1Value:  ",INDEX(SpatialOffsets[Offset 1 Value],$A2390),
", Offset1UnitID:  ",CHAR(34),INDEX(SpatialOffsets[Offset 1 Unit],$A2390),CHAR(34),
", Offset2Value:  ",INDEX(SpatialOffsets[Offset 2 Value],$A2390),
", Offset2UnitID:  ",CHAR(34),INDEX(SpatialOffsets[Offset 2 Unit],$A2390),CHAR(34),
", Offset3Value:  ",INDEX(SpatialOffsets[Offset 3 Value],$A2390),
", Offset3UnitID:  ",CHAR(34),INDEX(SpatialOffsets[Offset 3 Unit],$A2390),CHAR(34),,"}")))</f>
        <v>#REF!</v>
      </c>
      <c r="O2390" t="e">
        <f>IF(COUNTA(RelatedFeatures[])=0,"", IF(INDEX(RelatedFeatures[First Sampling Feature Code],$A2390)="","",
CONCATENATE("  - &amp;RelationID",TEXT($A2390,"0000"),
" {","SamplingFeatureID:  *SamplingFeatureID",TEXT(MATCH(INDEX(RelatedFeatures[First Sampling Feature Code],$A2390),SamplingFeatures[Feature Code],0),"0000"),
", RelationshipTypeCV:  ",CHAR(34),INDEX(RelatedFeatures[Relationship Type],$A2390),CHAR(34),
", RelatedFeatureID: *SamplingFeatureID",TEXT(MATCH(INDEX(RelatedFeatures[Second Sampling Feature Code],$A2390),SamplingFeatures[Feature Code],0),"0000"),
", SpatialOffsetID:  ",IF(INDEX(RelatedFeatures[Offset Number],$A2390)="","",CONCATENATE("*SpatialOffsetID",TEXT(INDEX(RelatedFeatures[Offset Number],$A2390),"0000"))),"}")))</f>
        <v>#REF!</v>
      </c>
      <c r="P2390" t="e">
        <f>IF(INDEX(Methods[Method Type],$A2390)="","",
CONCATENATE("  - &amp;MethodID",TEXT($A2390,"0000"),
" {","MethodTypeCV:  ",CHAR(34),INDEX(Methods[Method Type],$A2390),CHAR(34),
", MethodCode:  ",CHAR(34),INDEX(Methods[Method Code],$A2390),CHAR(34),
", MethodName:  ",CHAR(34),INDEX(Methods[Method Name],$A2390),CHAR(34),
", MethodDescription:  ",CHAR(34),INDEX(Methods[Method Description],$A2390),CHAR(34),
", MethodLink:  ",CHAR(34),INDEX(Methods[Method Link],$A2390),CHAR(34),
", OrganizationID: *OrganizationID",TEXT(MATCH(INDEX(Methods[Organization Name],$A2390),Organizations[Organization Name],0),"0000"),"}"))</f>
        <v>#REF!</v>
      </c>
      <c r="Q2390" t="e">
        <f>IF(INDEX(Variables[Variable Type],$A2390)="","",
CONCATENATE("  - &amp;VariableID",TEXT($A2390,"0000"),
" {","VariableTypeCV:  ",CHAR(34),INDEX(Variables[Variable Type],$A2390),CHAR(34),
", VariableCode:  ",CHAR(34),INDEX(Variables[Variable Code],$A2390),CHAR(34),
", VariableNameCV:  ",CHAR(34),INDEX(Variables[Variable Name],$A2390),CHAR(34),
", VariableDefinition:  ",CHAR(34),INDEX(Variables[Variable Definition],$A2390),CHAR(34),
", SpecciationCV:  ",CHAR(34),INDEX(Variables[Speciation],$A2390),CHAR(34),
", NoDataValue:  ",CHAR(34),INDEX(Variables[No Data Value],$A2390),CHAR(34),"}"))</f>
        <v>#REF!</v>
      </c>
    </row>
    <row r="2391" spans="1:17" x14ac:dyDescent="0.25">
      <c r="A2391">
        <v>2388</v>
      </c>
      <c r="D2391" t="e">
        <f>IF(INDEX(People[First Name],$A2391)="","",
CONCATENATE("  - &amp;PersonID",TEXT($A2391,"0000"),
" {","PersonFirstName:  ",CHAR(34),INDEX(People[First Name],$A2391),CHAR(34),
", PersonMiddleName:  ",CHAR(34),INDEX(People[Middle Name],$A2391),CHAR(34),
", PersonLastName:  ",CHAR(34),INDEX(People[Last Name],$A2391),CHAR(34),"}"))</f>
        <v>#REF!</v>
      </c>
      <c r="E2391" t="e">
        <f>IF(INDEX(Organizations[Organization Type '[CV']],$A2391)="","",
CONCATENATE("  - &amp;OrganizationID",TEXT($A2391,"0000"),
" {","OrganizationTypeCV:  ",CHAR(34),INDEX(Organizations[Organization Type '[CV']],$A2391),CHAR(34),
", OrganizationCode:  ",CHAR(34),INDEX(Organizations[Organization Code],$A2391),CHAR(34),
", OrganizationName:  ",CHAR(34),INDEX(Organizations[Organization Name],$A2391),CHAR(34),
", OrganizationDescription:  ",CHAR(34),INDEX(Organizations[Organization Description],$A2391),CHAR(34),
", OrganizationLink:  ",CHAR(34),INDEX(Organizations[Organization Link],$A2391),CHAR(34),"}"))</f>
        <v>#REF!</v>
      </c>
      <c r="F2391" t="e">
        <f>IF(INDEX(People[First Name],$A2391)="","",
CONCATENATE("  - &amp;AffiliationID",TEXT($A2391,"0000"),
" {PersonID: *PersonID",TEXT($A2391,"0000"),
", OrganizationID: *OrganizationID",TEXT(MATCH(INDEX(People[Organization Name],$A2391),Organizations[Organization Name],0),"0000"),
", IsPrimaryOrganizationContact: , AffiliationStartDate: , AffiliationEndDate: , PrimaryPhone: ",
", PrimaryEmail: ",CHAR(34),INDEX(People[Primary Email],$A2391),CHAR(34),
", PrimaryAddress: ",CHAR(34),INDEX(People[Primary Address],$A2391),CHAR(34),
", PersonLink: }"))</f>
        <v>#REF!</v>
      </c>
      <c r="H2391" t="e">
        <f>IF(COUNTA(CitationInformation)=0,"",IF(INDEX(AuthorList[Author Name],$A2391)="","",
CONCATENATE("  - &amp;AuthorListID",TEXT($A2391,"0000"),
"  {CitationID: *CitationID0001",
", PersonID: *PersonID",TEXT(MATCH(INDEX(AuthorList[Author Name],$A2391),People[Full Name],0),"0000"),
", AuthorOrder: ",INDEX(AuthorList[Author Number],$A2391),"}")))</f>
        <v>#REF!</v>
      </c>
      <c r="K2391" t="e">
        <f>IF(INDEX(SamplingFeatures[Feature Code],$A2391)="","",
CONCATENATE("  - &amp;SamplingFeatureID",TEXT($A2391,"0000"),
" {","SamplingFeatureUUID:  ",CHAR(34),INDEX(SamplingFeatures[Sampling Feature UUID],$A2391),CHAR(34),
", SamplingFeatureTypeCV:  ",CHAR(34),INDEX(SamplingFeatures[Sampling Feature Type],$A2391),CHAR(34),
", SamplingFeatureCode:  ",CHAR(34),INDEX(SamplingFeatures[Feature Code],$A2391),CHAR(34),
", SamplingFeatureName:  ",CHAR(34),INDEX(SamplingFeatures[Feature Name],$A2391),CHAR(34),
", SamplingFeatureDescription:  ",CHAR(34),INDEX(SamplingFeatures[Feature Description],$A2391),CHAR(34),
", SamplingFeatureGeotypeCV:  ",CHAR(34),INDEX(SamplingFeatures[Feature Geo Type],$A2391),CHAR(34),
", FeatureGeometry:  ",CHAR(34),INDEX(SamplingFeatures[Feature Geometry],$A2391),CHAR(34),
", Elevation_m:  ",CHAR(34),INDEX(SamplingFeatures[Elevation_m],$A2391),CHAR(34),
", ElevationDatumCV:  ",CHAR(34),ElevationDatum,CHAR(34),"}"))</f>
        <v>#REF!</v>
      </c>
      <c r="L2391" t="e">
        <f>IF(INDEX(SamplingFeatures[Sampling Feature Type],$A2391)&lt;&gt;"Site","",
CONCATENATE("  - &amp;SiteID",TEXT(SUMPRODUCT(--($L$3:$L2390&lt;&gt;"")),"0000"),
" {","SamplingFeatureID:  *SamplingFeatureID",TEXT($A2391,"0000"),
", SiteTypeCV:  ",CHAR(34),INDEX(Sites[Site Type],$A2391),CHAR(34),
", Latitude:  ",INDEX(Sites[Latitude],$A2391),
", Longitude:  ",INDEX(Sites[Longitude],$A2391),
", SRSName:  ",CHAR(34),LatLonDatum,CHAR(34),"}"))</f>
        <v>#REF!</v>
      </c>
      <c r="M2391" t="e">
        <f>IF(INDEX(SamplingFeatures[Sampling Feature Type],$A2391)&lt;&gt;"Specimen","",
CONCATENATE("  - &amp;SpecimenID",TEXT(SUMPRODUCT(--($M$3:$M2390&lt;&gt;"")),"0000"),
" {","SamplingFeatureID:  *SamplingFeatureID",TEXT($A2391,"0000"),
", SpecimenTypeCV:  ",CHAR(34),INDEX(Specimens[Specimen Type],$A2391),CHAR(34),
", SpecimenMediumCV:  ",INDEX(Specimens[Specimen Medium],$A2391),
", IsFieldSpecimen:  ",CHAR(34),INDEX(Specimens[Is Field Specimen?],$A2391),CHAR(34),"}"))</f>
        <v>#REF!</v>
      </c>
      <c r="N2391" t="e">
        <f>IF(COUNTA(SpatialOffsets[])=0,"", IF(INDEX(SpatialOffsets[Spatial Offset Type],$A2391)="","",
CONCATENATE("  - &amp;SpatialOffsetID",TEXT($A2391,"0000"),
" {","SpatialOffsetTypeCV:  ",CHAR(34),INDEX(SpatialOffsets[Spatial Offset Type],$A2391),CHAR(34),
", Offset1Value:  ",INDEX(SpatialOffsets[Offset 1 Value],$A2391),
", Offset1UnitID:  ",CHAR(34),INDEX(SpatialOffsets[Offset 1 Unit],$A2391),CHAR(34),
", Offset2Value:  ",INDEX(SpatialOffsets[Offset 2 Value],$A2391),
", Offset2UnitID:  ",CHAR(34),INDEX(SpatialOffsets[Offset 2 Unit],$A2391),CHAR(34),
", Offset3Value:  ",INDEX(SpatialOffsets[Offset 3 Value],$A2391),
", Offset3UnitID:  ",CHAR(34),INDEX(SpatialOffsets[Offset 3 Unit],$A2391),CHAR(34),,"}")))</f>
        <v>#REF!</v>
      </c>
      <c r="O2391" t="e">
        <f>IF(COUNTA(RelatedFeatures[])=0,"", IF(INDEX(RelatedFeatures[First Sampling Feature Code],$A2391)="","",
CONCATENATE("  - &amp;RelationID",TEXT($A2391,"0000"),
" {","SamplingFeatureID:  *SamplingFeatureID",TEXT(MATCH(INDEX(RelatedFeatures[First Sampling Feature Code],$A2391),SamplingFeatures[Feature Code],0),"0000"),
", RelationshipTypeCV:  ",CHAR(34),INDEX(RelatedFeatures[Relationship Type],$A2391),CHAR(34),
", RelatedFeatureID: *SamplingFeatureID",TEXT(MATCH(INDEX(RelatedFeatures[Second Sampling Feature Code],$A2391),SamplingFeatures[Feature Code],0),"0000"),
", SpatialOffsetID:  ",IF(INDEX(RelatedFeatures[Offset Number],$A2391)="","",CONCATENATE("*SpatialOffsetID",TEXT(INDEX(RelatedFeatures[Offset Number],$A2391),"0000"))),"}")))</f>
        <v>#REF!</v>
      </c>
      <c r="P2391" t="e">
        <f>IF(INDEX(Methods[Method Type],$A2391)="","",
CONCATENATE("  - &amp;MethodID",TEXT($A2391,"0000"),
" {","MethodTypeCV:  ",CHAR(34),INDEX(Methods[Method Type],$A2391),CHAR(34),
", MethodCode:  ",CHAR(34),INDEX(Methods[Method Code],$A2391),CHAR(34),
", MethodName:  ",CHAR(34),INDEX(Methods[Method Name],$A2391),CHAR(34),
", MethodDescription:  ",CHAR(34),INDEX(Methods[Method Description],$A2391),CHAR(34),
", MethodLink:  ",CHAR(34),INDEX(Methods[Method Link],$A2391),CHAR(34),
", OrganizationID: *OrganizationID",TEXT(MATCH(INDEX(Methods[Organization Name],$A2391),Organizations[Organization Name],0),"0000"),"}"))</f>
        <v>#REF!</v>
      </c>
      <c r="Q2391" t="e">
        <f>IF(INDEX(Variables[Variable Type],$A2391)="","",
CONCATENATE("  - &amp;VariableID",TEXT($A2391,"0000"),
" {","VariableTypeCV:  ",CHAR(34),INDEX(Variables[Variable Type],$A2391),CHAR(34),
", VariableCode:  ",CHAR(34),INDEX(Variables[Variable Code],$A2391),CHAR(34),
", VariableNameCV:  ",CHAR(34),INDEX(Variables[Variable Name],$A2391),CHAR(34),
", VariableDefinition:  ",CHAR(34),INDEX(Variables[Variable Definition],$A2391),CHAR(34),
", SpecciationCV:  ",CHAR(34),INDEX(Variables[Speciation],$A2391),CHAR(34),
", NoDataValue:  ",CHAR(34),INDEX(Variables[No Data Value],$A2391),CHAR(34),"}"))</f>
        <v>#REF!</v>
      </c>
    </row>
    <row r="2392" spans="1:17" x14ac:dyDescent="0.25">
      <c r="A2392">
        <v>2389</v>
      </c>
      <c r="D2392" t="e">
        <f>IF(INDEX(People[First Name],$A2392)="","",
CONCATENATE("  - &amp;PersonID",TEXT($A2392,"0000"),
" {","PersonFirstName:  ",CHAR(34),INDEX(People[First Name],$A2392),CHAR(34),
", PersonMiddleName:  ",CHAR(34),INDEX(People[Middle Name],$A2392),CHAR(34),
", PersonLastName:  ",CHAR(34),INDEX(People[Last Name],$A2392),CHAR(34),"}"))</f>
        <v>#REF!</v>
      </c>
      <c r="E2392" t="e">
        <f>IF(INDEX(Organizations[Organization Type '[CV']],$A2392)="","",
CONCATENATE("  - &amp;OrganizationID",TEXT($A2392,"0000"),
" {","OrganizationTypeCV:  ",CHAR(34),INDEX(Organizations[Organization Type '[CV']],$A2392),CHAR(34),
", OrganizationCode:  ",CHAR(34),INDEX(Organizations[Organization Code],$A2392),CHAR(34),
", OrganizationName:  ",CHAR(34),INDEX(Organizations[Organization Name],$A2392),CHAR(34),
", OrganizationDescription:  ",CHAR(34),INDEX(Organizations[Organization Description],$A2392),CHAR(34),
", OrganizationLink:  ",CHAR(34),INDEX(Organizations[Organization Link],$A2392),CHAR(34),"}"))</f>
        <v>#REF!</v>
      </c>
      <c r="F2392" t="e">
        <f>IF(INDEX(People[First Name],$A2392)="","",
CONCATENATE("  - &amp;AffiliationID",TEXT($A2392,"0000"),
" {PersonID: *PersonID",TEXT($A2392,"0000"),
", OrganizationID: *OrganizationID",TEXT(MATCH(INDEX(People[Organization Name],$A2392),Organizations[Organization Name],0),"0000"),
", IsPrimaryOrganizationContact: , AffiliationStartDate: , AffiliationEndDate: , PrimaryPhone: ",
", PrimaryEmail: ",CHAR(34),INDEX(People[Primary Email],$A2392),CHAR(34),
", PrimaryAddress: ",CHAR(34),INDEX(People[Primary Address],$A2392),CHAR(34),
", PersonLink: }"))</f>
        <v>#REF!</v>
      </c>
      <c r="H2392" t="e">
        <f>IF(COUNTA(CitationInformation)=0,"",IF(INDEX(AuthorList[Author Name],$A2392)="","",
CONCATENATE("  - &amp;AuthorListID",TEXT($A2392,"0000"),
"  {CitationID: *CitationID0001",
", PersonID: *PersonID",TEXT(MATCH(INDEX(AuthorList[Author Name],$A2392),People[Full Name],0),"0000"),
", AuthorOrder: ",INDEX(AuthorList[Author Number],$A2392),"}")))</f>
        <v>#REF!</v>
      </c>
      <c r="K2392" t="e">
        <f>IF(INDEX(SamplingFeatures[Feature Code],$A2392)="","",
CONCATENATE("  - &amp;SamplingFeatureID",TEXT($A2392,"0000"),
" {","SamplingFeatureUUID:  ",CHAR(34),INDEX(SamplingFeatures[Sampling Feature UUID],$A2392),CHAR(34),
", SamplingFeatureTypeCV:  ",CHAR(34),INDEX(SamplingFeatures[Sampling Feature Type],$A2392),CHAR(34),
", SamplingFeatureCode:  ",CHAR(34),INDEX(SamplingFeatures[Feature Code],$A2392),CHAR(34),
", SamplingFeatureName:  ",CHAR(34),INDEX(SamplingFeatures[Feature Name],$A2392),CHAR(34),
", SamplingFeatureDescription:  ",CHAR(34),INDEX(SamplingFeatures[Feature Description],$A2392),CHAR(34),
", SamplingFeatureGeotypeCV:  ",CHAR(34),INDEX(SamplingFeatures[Feature Geo Type],$A2392),CHAR(34),
", FeatureGeometry:  ",CHAR(34),INDEX(SamplingFeatures[Feature Geometry],$A2392),CHAR(34),
", Elevation_m:  ",CHAR(34),INDEX(SamplingFeatures[Elevation_m],$A2392),CHAR(34),
", ElevationDatumCV:  ",CHAR(34),ElevationDatum,CHAR(34),"}"))</f>
        <v>#REF!</v>
      </c>
      <c r="L2392" t="e">
        <f>IF(INDEX(SamplingFeatures[Sampling Feature Type],$A2392)&lt;&gt;"Site","",
CONCATENATE("  - &amp;SiteID",TEXT(SUMPRODUCT(--($L$3:$L2391&lt;&gt;"")),"0000"),
" {","SamplingFeatureID:  *SamplingFeatureID",TEXT($A2392,"0000"),
", SiteTypeCV:  ",CHAR(34),INDEX(Sites[Site Type],$A2392),CHAR(34),
", Latitude:  ",INDEX(Sites[Latitude],$A2392),
", Longitude:  ",INDEX(Sites[Longitude],$A2392),
", SRSName:  ",CHAR(34),LatLonDatum,CHAR(34),"}"))</f>
        <v>#REF!</v>
      </c>
      <c r="M2392" t="e">
        <f>IF(INDEX(SamplingFeatures[Sampling Feature Type],$A2392)&lt;&gt;"Specimen","",
CONCATENATE("  - &amp;SpecimenID",TEXT(SUMPRODUCT(--($M$3:$M2391&lt;&gt;"")),"0000"),
" {","SamplingFeatureID:  *SamplingFeatureID",TEXT($A2392,"0000"),
", SpecimenTypeCV:  ",CHAR(34),INDEX(Specimens[Specimen Type],$A2392),CHAR(34),
", SpecimenMediumCV:  ",INDEX(Specimens[Specimen Medium],$A2392),
", IsFieldSpecimen:  ",CHAR(34),INDEX(Specimens[Is Field Specimen?],$A2392),CHAR(34),"}"))</f>
        <v>#REF!</v>
      </c>
      <c r="N2392" t="e">
        <f>IF(COUNTA(SpatialOffsets[])=0,"", IF(INDEX(SpatialOffsets[Spatial Offset Type],$A2392)="","",
CONCATENATE("  - &amp;SpatialOffsetID",TEXT($A2392,"0000"),
" {","SpatialOffsetTypeCV:  ",CHAR(34),INDEX(SpatialOffsets[Spatial Offset Type],$A2392),CHAR(34),
", Offset1Value:  ",INDEX(SpatialOffsets[Offset 1 Value],$A2392),
", Offset1UnitID:  ",CHAR(34),INDEX(SpatialOffsets[Offset 1 Unit],$A2392),CHAR(34),
", Offset2Value:  ",INDEX(SpatialOffsets[Offset 2 Value],$A2392),
", Offset2UnitID:  ",CHAR(34),INDEX(SpatialOffsets[Offset 2 Unit],$A2392),CHAR(34),
", Offset3Value:  ",INDEX(SpatialOffsets[Offset 3 Value],$A2392),
", Offset3UnitID:  ",CHAR(34),INDEX(SpatialOffsets[Offset 3 Unit],$A2392),CHAR(34),,"}")))</f>
        <v>#REF!</v>
      </c>
      <c r="O2392" t="e">
        <f>IF(COUNTA(RelatedFeatures[])=0,"", IF(INDEX(RelatedFeatures[First Sampling Feature Code],$A2392)="","",
CONCATENATE("  - &amp;RelationID",TEXT($A2392,"0000"),
" {","SamplingFeatureID:  *SamplingFeatureID",TEXT(MATCH(INDEX(RelatedFeatures[First Sampling Feature Code],$A2392),SamplingFeatures[Feature Code],0),"0000"),
", RelationshipTypeCV:  ",CHAR(34),INDEX(RelatedFeatures[Relationship Type],$A2392),CHAR(34),
", RelatedFeatureID: *SamplingFeatureID",TEXT(MATCH(INDEX(RelatedFeatures[Second Sampling Feature Code],$A2392),SamplingFeatures[Feature Code],0),"0000"),
", SpatialOffsetID:  ",IF(INDEX(RelatedFeatures[Offset Number],$A2392)="","",CONCATENATE("*SpatialOffsetID",TEXT(INDEX(RelatedFeatures[Offset Number],$A2392),"0000"))),"}")))</f>
        <v>#REF!</v>
      </c>
      <c r="P2392" t="e">
        <f>IF(INDEX(Methods[Method Type],$A2392)="","",
CONCATENATE("  - &amp;MethodID",TEXT($A2392,"0000"),
" {","MethodTypeCV:  ",CHAR(34),INDEX(Methods[Method Type],$A2392),CHAR(34),
", MethodCode:  ",CHAR(34),INDEX(Methods[Method Code],$A2392),CHAR(34),
", MethodName:  ",CHAR(34),INDEX(Methods[Method Name],$A2392),CHAR(34),
", MethodDescription:  ",CHAR(34),INDEX(Methods[Method Description],$A2392),CHAR(34),
", MethodLink:  ",CHAR(34),INDEX(Methods[Method Link],$A2392),CHAR(34),
", OrganizationID: *OrganizationID",TEXT(MATCH(INDEX(Methods[Organization Name],$A2392),Organizations[Organization Name],0),"0000"),"}"))</f>
        <v>#REF!</v>
      </c>
      <c r="Q2392" t="e">
        <f>IF(INDEX(Variables[Variable Type],$A2392)="","",
CONCATENATE("  - &amp;VariableID",TEXT($A2392,"0000"),
" {","VariableTypeCV:  ",CHAR(34),INDEX(Variables[Variable Type],$A2392),CHAR(34),
", VariableCode:  ",CHAR(34),INDEX(Variables[Variable Code],$A2392),CHAR(34),
", VariableNameCV:  ",CHAR(34),INDEX(Variables[Variable Name],$A2392),CHAR(34),
", VariableDefinition:  ",CHAR(34),INDEX(Variables[Variable Definition],$A2392),CHAR(34),
", SpecciationCV:  ",CHAR(34),INDEX(Variables[Speciation],$A2392),CHAR(34),
", NoDataValue:  ",CHAR(34),INDEX(Variables[No Data Value],$A2392),CHAR(34),"}"))</f>
        <v>#REF!</v>
      </c>
    </row>
    <row r="2393" spans="1:17" x14ac:dyDescent="0.25">
      <c r="A2393">
        <v>2390</v>
      </c>
      <c r="D2393" t="e">
        <f>IF(INDEX(People[First Name],$A2393)="","",
CONCATENATE("  - &amp;PersonID",TEXT($A2393,"0000"),
" {","PersonFirstName:  ",CHAR(34),INDEX(People[First Name],$A2393),CHAR(34),
", PersonMiddleName:  ",CHAR(34),INDEX(People[Middle Name],$A2393),CHAR(34),
", PersonLastName:  ",CHAR(34),INDEX(People[Last Name],$A2393),CHAR(34),"}"))</f>
        <v>#REF!</v>
      </c>
      <c r="E2393" t="e">
        <f>IF(INDEX(Organizations[Organization Type '[CV']],$A2393)="","",
CONCATENATE("  - &amp;OrganizationID",TEXT($A2393,"0000"),
" {","OrganizationTypeCV:  ",CHAR(34),INDEX(Organizations[Organization Type '[CV']],$A2393),CHAR(34),
", OrganizationCode:  ",CHAR(34),INDEX(Organizations[Organization Code],$A2393),CHAR(34),
", OrganizationName:  ",CHAR(34),INDEX(Organizations[Organization Name],$A2393),CHAR(34),
", OrganizationDescription:  ",CHAR(34),INDEX(Organizations[Organization Description],$A2393),CHAR(34),
", OrganizationLink:  ",CHAR(34),INDEX(Organizations[Organization Link],$A2393),CHAR(34),"}"))</f>
        <v>#REF!</v>
      </c>
      <c r="F2393" t="e">
        <f>IF(INDEX(People[First Name],$A2393)="","",
CONCATENATE("  - &amp;AffiliationID",TEXT($A2393,"0000"),
" {PersonID: *PersonID",TEXT($A2393,"0000"),
", OrganizationID: *OrganizationID",TEXT(MATCH(INDEX(People[Organization Name],$A2393),Organizations[Organization Name],0),"0000"),
", IsPrimaryOrganizationContact: , AffiliationStartDate: , AffiliationEndDate: , PrimaryPhone: ",
", PrimaryEmail: ",CHAR(34),INDEX(People[Primary Email],$A2393),CHAR(34),
", PrimaryAddress: ",CHAR(34),INDEX(People[Primary Address],$A2393),CHAR(34),
", PersonLink: }"))</f>
        <v>#REF!</v>
      </c>
      <c r="H2393" t="e">
        <f>IF(COUNTA(CitationInformation)=0,"",IF(INDEX(AuthorList[Author Name],$A2393)="","",
CONCATENATE("  - &amp;AuthorListID",TEXT($A2393,"0000"),
"  {CitationID: *CitationID0001",
", PersonID: *PersonID",TEXT(MATCH(INDEX(AuthorList[Author Name],$A2393),People[Full Name],0),"0000"),
", AuthorOrder: ",INDEX(AuthorList[Author Number],$A2393),"}")))</f>
        <v>#REF!</v>
      </c>
      <c r="K2393" t="e">
        <f>IF(INDEX(SamplingFeatures[Feature Code],$A2393)="","",
CONCATENATE("  - &amp;SamplingFeatureID",TEXT($A2393,"0000"),
" {","SamplingFeatureUUID:  ",CHAR(34),INDEX(SamplingFeatures[Sampling Feature UUID],$A2393),CHAR(34),
", SamplingFeatureTypeCV:  ",CHAR(34),INDEX(SamplingFeatures[Sampling Feature Type],$A2393),CHAR(34),
", SamplingFeatureCode:  ",CHAR(34),INDEX(SamplingFeatures[Feature Code],$A2393),CHAR(34),
", SamplingFeatureName:  ",CHAR(34),INDEX(SamplingFeatures[Feature Name],$A2393),CHAR(34),
", SamplingFeatureDescription:  ",CHAR(34),INDEX(SamplingFeatures[Feature Description],$A2393),CHAR(34),
", SamplingFeatureGeotypeCV:  ",CHAR(34),INDEX(SamplingFeatures[Feature Geo Type],$A2393),CHAR(34),
", FeatureGeometry:  ",CHAR(34),INDEX(SamplingFeatures[Feature Geometry],$A2393),CHAR(34),
", Elevation_m:  ",CHAR(34),INDEX(SamplingFeatures[Elevation_m],$A2393),CHAR(34),
", ElevationDatumCV:  ",CHAR(34),ElevationDatum,CHAR(34),"}"))</f>
        <v>#REF!</v>
      </c>
      <c r="L2393" t="e">
        <f>IF(INDEX(SamplingFeatures[Sampling Feature Type],$A2393)&lt;&gt;"Site","",
CONCATENATE("  - &amp;SiteID",TEXT(SUMPRODUCT(--($L$3:$L2392&lt;&gt;"")),"0000"),
" {","SamplingFeatureID:  *SamplingFeatureID",TEXT($A2393,"0000"),
", SiteTypeCV:  ",CHAR(34),INDEX(Sites[Site Type],$A2393),CHAR(34),
", Latitude:  ",INDEX(Sites[Latitude],$A2393),
", Longitude:  ",INDEX(Sites[Longitude],$A2393),
", SRSName:  ",CHAR(34),LatLonDatum,CHAR(34),"}"))</f>
        <v>#REF!</v>
      </c>
      <c r="M2393" t="e">
        <f>IF(INDEX(SamplingFeatures[Sampling Feature Type],$A2393)&lt;&gt;"Specimen","",
CONCATENATE("  - &amp;SpecimenID",TEXT(SUMPRODUCT(--($M$3:$M2392&lt;&gt;"")),"0000"),
" {","SamplingFeatureID:  *SamplingFeatureID",TEXT($A2393,"0000"),
", SpecimenTypeCV:  ",CHAR(34),INDEX(Specimens[Specimen Type],$A2393),CHAR(34),
", SpecimenMediumCV:  ",INDEX(Specimens[Specimen Medium],$A2393),
", IsFieldSpecimen:  ",CHAR(34),INDEX(Specimens[Is Field Specimen?],$A2393),CHAR(34),"}"))</f>
        <v>#REF!</v>
      </c>
      <c r="N2393" t="e">
        <f>IF(COUNTA(SpatialOffsets[])=0,"", IF(INDEX(SpatialOffsets[Spatial Offset Type],$A2393)="","",
CONCATENATE("  - &amp;SpatialOffsetID",TEXT($A2393,"0000"),
" {","SpatialOffsetTypeCV:  ",CHAR(34),INDEX(SpatialOffsets[Spatial Offset Type],$A2393),CHAR(34),
", Offset1Value:  ",INDEX(SpatialOffsets[Offset 1 Value],$A2393),
", Offset1UnitID:  ",CHAR(34),INDEX(SpatialOffsets[Offset 1 Unit],$A2393),CHAR(34),
", Offset2Value:  ",INDEX(SpatialOffsets[Offset 2 Value],$A2393),
", Offset2UnitID:  ",CHAR(34),INDEX(SpatialOffsets[Offset 2 Unit],$A2393),CHAR(34),
", Offset3Value:  ",INDEX(SpatialOffsets[Offset 3 Value],$A2393),
", Offset3UnitID:  ",CHAR(34),INDEX(SpatialOffsets[Offset 3 Unit],$A2393),CHAR(34),,"}")))</f>
        <v>#REF!</v>
      </c>
      <c r="O2393" t="e">
        <f>IF(COUNTA(RelatedFeatures[])=0,"", IF(INDEX(RelatedFeatures[First Sampling Feature Code],$A2393)="","",
CONCATENATE("  - &amp;RelationID",TEXT($A2393,"0000"),
" {","SamplingFeatureID:  *SamplingFeatureID",TEXT(MATCH(INDEX(RelatedFeatures[First Sampling Feature Code],$A2393),SamplingFeatures[Feature Code],0),"0000"),
", RelationshipTypeCV:  ",CHAR(34),INDEX(RelatedFeatures[Relationship Type],$A2393),CHAR(34),
", RelatedFeatureID: *SamplingFeatureID",TEXT(MATCH(INDEX(RelatedFeatures[Second Sampling Feature Code],$A2393),SamplingFeatures[Feature Code],0),"0000"),
", SpatialOffsetID:  ",IF(INDEX(RelatedFeatures[Offset Number],$A2393)="","",CONCATENATE("*SpatialOffsetID",TEXT(INDEX(RelatedFeatures[Offset Number],$A2393),"0000"))),"}")))</f>
        <v>#REF!</v>
      </c>
      <c r="P2393" t="e">
        <f>IF(INDEX(Methods[Method Type],$A2393)="","",
CONCATENATE("  - &amp;MethodID",TEXT($A2393,"0000"),
" {","MethodTypeCV:  ",CHAR(34),INDEX(Methods[Method Type],$A2393),CHAR(34),
", MethodCode:  ",CHAR(34),INDEX(Methods[Method Code],$A2393),CHAR(34),
", MethodName:  ",CHAR(34),INDEX(Methods[Method Name],$A2393),CHAR(34),
", MethodDescription:  ",CHAR(34),INDEX(Methods[Method Description],$A2393),CHAR(34),
", MethodLink:  ",CHAR(34),INDEX(Methods[Method Link],$A2393),CHAR(34),
", OrganizationID: *OrganizationID",TEXT(MATCH(INDEX(Methods[Organization Name],$A2393),Organizations[Organization Name],0),"0000"),"}"))</f>
        <v>#REF!</v>
      </c>
      <c r="Q2393" t="e">
        <f>IF(INDEX(Variables[Variable Type],$A2393)="","",
CONCATENATE("  - &amp;VariableID",TEXT($A2393,"0000"),
" {","VariableTypeCV:  ",CHAR(34),INDEX(Variables[Variable Type],$A2393),CHAR(34),
", VariableCode:  ",CHAR(34),INDEX(Variables[Variable Code],$A2393),CHAR(34),
", VariableNameCV:  ",CHAR(34),INDEX(Variables[Variable Name],$A2393),CHAR(34),
", VariableDefinition:  ",CHAR(34),INDEX(Variables[Variable Definition],$A2393),CHAR(34),
", SpecciationCV:  ",CHAR(34),INDEX(Variables[Speciation],$A2393),CHAR(34),
", NoDataValue:  ",CHAR(34),INDEX(Variables[No Data Value],$A2393),CHAR(34),"}"))</f>
        <v>#REF!</v>
      </c>
    </row>
    <row r="2394" spans="1:17" x14ac:dyDescent="0.25">
      <c r="A2394">
        <v>2391</v>
      </c>
      <c r="D2394" t="e">
        <f>IF(INDEX(People[First Name],$A2394)="","",
CONCATENATE("  - &amp;PersonID",TEXT($A2394,"0000"),
" {","PersonFirstName:  ",CHAR(34),INDEX(People[First Name],$A2394),CHAR(34),
", PersonMiddleName:  ",CHAR(34),INDEX(People[Middle Name],$A2394),CHAR(34),
", PersonLastName:  ",CHAR(34),INDEX(People[Last Name],$A2394),CHAR(34),"}"))</f>
        <v>#REF!</v>
      </c>
      <c r="E2394" t="e">
        <f>IF(INDEX(Organizations[Organization Type '[CV']],$A2394)="","",
CONCATENATE("  - &amp;OrganizationID",TEXT($A2394,"0000"),
" {","OrganizationTypeCV:  ",CHAR(34),INDEX(Organizations[Organization Type '[CV']],$A2394),CHAR(34),
", OrganizationCode:  ",CHAR(34),INDEX(Organizations[Organization Code],$A2394),CHAR(34),
", OrganizationName:  ",CHAR(34),INDEX(Organizations[Organization Name],$A2394),CHAR(34),
", OrganizationDescription:  ",CHAR(34),INDEX(Organizations[Organization Description],$A2394),CHAR(34),
", OrganizationLink:  ",CHAR(34),INDEX(Organizations[Organization Link],$A2394),CHAR(34),"}"))</f>
        <v>#REF!</v>
      </c>
      <c r="F2394" t="e">
        <f>IF(INDEX(People[First Name],$A2394)="","",
CONCATENATE("  - &amp;AffiliationID",TEXT($A2394,"0000"),
" {PersonID: *PersonID",TEXT($A2394,"0000"),
", OrganizationID: *OrganizationID",TEXT(MATCH(INDEX(People[Organization Name],$A2394),Organizations[Organization Name],0),"0000"),
", IsPrimaryOrganizationContact: , AffiliationStartDate: , AffiliationEndDate: , PrimaryPhone: ",
", PrimaryEmail: ",CHAR(34),INDEX(People[Primary Email],$A2394),CHAR(34),
", PrimaryAddress: ",CHAR(34),INDEX(People[Primary Address],$A2394),CHAR(34),
", PersonLink: }"))</f>
        <v>#REF!</v>
      </c>
      <c r="H2394" t="e">
        <f>IF(COUNTA(CitationInformation)=0,"",IF(INDEX(AuthorList[Author Name],$A2394)="","",
CONCATENATE("  - &amp;AuthorListID",TEXT($A2394,"0000"),
"  {CitationID: *CitationID0001",
", PersonID: *PersonID",TEXT(MATCH(INDEX(AuthorList[Author Name],$A2394),People[Full Name],0),"0000"),
", AuthorOrder: ",INDEX(AuthorList[Author Number],$A2394),"}")))</f>
        <v>#REF!</v>
      </c>
      <c r="K2394" t="e">
        <f>IF(INDEX(SamplingFeatures[Feature Code],$A2394)="","",
CONCATENATE("  - &amp;SamplingFeatureID",TEXT($A2394,"0000"),
" {","SamplingFeatureUUID:  ",CHAR(34),INDEX(SamplingFeatures[Sampling Feature UUID],$A2394),CHAR(34),
", SamplingFeatureTypeCV:  ",CHAR(34),INDEX(SamplingFeatures[Sampling Feature Type],$A2394),CHAR(34),
", SamplingFeatureCode:  ",CHAR(34),INDEX(SamplingFeatures[Feature Code],$A2394),CHAR(34),
", SamplingFeatureName:  ",CHAR(34),INDEX(SamplingFeatures[Feature Name],$A2394),CHAR(34),
", SamplingFeatureDescription:  ",CHAR(34),INDEX(SamplingFeatures[Feature Description],$A2394),CHAR(34),
", SamplingFeatureGeotypeCV:  ",CHAR(34),INDEX(SamplingFeatures[Feature Geo Type],$A2394),CHAR(34),
", FeatureGeometry:  ",CHAR(34),INDEX(SamplingFeatures[Feature Geometry],$A2394),CHAR(34),
", Elevation_m:  ",CHAR(34),INDEX(SamplingFeatures[Elevation_m],$A2394),CHAR(34),
", ElevationDatumCV:  ",CHAR(34),ElevationDatum,CHAR(34),"}"))</f>
        <v>#REF!</v>
      </c>
      <c r="L2394" t="e">
        <f>IF(INDEX(SamplingFeatures[Sampling Feature Type],$A2394)&lt;&gt;"Site","",
CONCATENATE("  - &amp;SiteID",TEXT(SUMPRODUCT(--($L$3:$L2393&lt;&gt;"")),"0000"),
" {","SamplingFeatureID:  *SamplingFeatureID",TEXT($A2394,"0000"),
", SiteTypeCV:  ",CHAR(34),INDEX(Sites[Site Type],$A2394),CHAR(34),
", Latitude:  ",INDEX(Sites[Latitude],$A2394),
", Longitude:  ",INDEX(Sites[Longitude],$A2394),
", SRSName:  ",CHAR(34),LatLonDatum,CHAR(34),"}"))</f>
        <v>#REF!</v>
      </c>
      <c r="M2394" t="e">
        <f>IF(INDEX(SamplingFeatures[Sampling Feature Type],$A2394)&lt;&gt;"Specimen","",
CONCATENATE("  - &amp;SpecimenID",TEXT(SUMPRODUCT(--($M$3:$M2393&lt;&gt;"")),"0000"),
" {","SamplingFeatureID:  *SamplingFeatureID",TEXT($A2394,"0000"),
", SpecimenTypeCV:  ",CHAR(34),INDEX(Specimens[Specimen Type],$A2394),CHAR(34),
", SpecimenMediumCV:  ",INDEX(Specimens[Specimen Medium],$A2394),
", IsFieldSpecimen:  ",CHAR(34),INDEX(Specimens[Is Field Specimen?],$A2394),CHAR(34),"}"))</f>
        <v>#REF!</v>
      </c>
      <c r="N2394" t="e">
        <f>IF(COUNTA(SpatialOffsets[])=0,"", IF(INDEX(SpatialOffsets[Spatial Offset Type],$A2394)="","",
CONCATENATE("  - &amp;SpatialOffsetID",TEXT($A2394,"0000"),
" {","SpatialOffsetTypeCV:  ",CHAR(34),INDEX(SpatialOffsets[Spatial Offset Type],$A2394),CHAR(34),
", Offset1Value:  ",INDEX(SpatialOffsets[Offset 1 Value],$A2394),
", Offset1UnitID:  ",CHAR(34),INDEX(SpatialOffsets[Offset 1 Unit],$A2394),CHAR(34),
", Offset2Value:  ",INDEX(SpatialOffsets[Offset 2 Value],$A2394),
", Offset2UnitID:  ",CHAR(34),INDEX(SpatialOffsets[Offset 2 Unit],$A2394),CHAR(34),
", Offset3Value:  ",INDEX(SpatialOffsets[Offset 3 Value],$A2394),
", Offset3UnitID:  ",CHAR(34),INDEX(SpatialOffsets[Offset 3 Unit],$A2394),CHAR(34),,"}")))</f>
        <v>#REF!</v>
      </c>
      <c r="O2394" t="e">
        <f>IF(COUNTA(RelatedFeatures[])=0,"", IF(INDEX(RelatedFeatures[First Sampling Feature Code],$A2394)="","",
CONCATENATE("  - &amp;RelationID",TEXT($A2394,"0000"),
" {","SamplingFeatureID:  *SamplingFeatureID",TEXT(MATCH(INDEX(RelatedFeatures[First Sampling Feature Code],$A2394),SamplingFeatures[Feature Code],0),"0000"),
", RelationshipTypeCV:  ",CHAR(34),INDEX(RelatedFeatures[Relationship Type],$A2394),CHAR(34),
", RelatedFeatureID: *SamplingFeatureID",TEXT(MATCH(INDEX(RelatedFeatures[Second Sampling Feature Code],$A2394),SamplingFeatures[Feature Code],0),"0000"),
", SpatialOffsetID:  ",IF(INDEX(RelatedFeatures[Offset Number],$A2394)="","",CONCATENATE("*SpatialOffsetID",TEXT(INDEX(RelatedFeatures[Offset Number],$A2394),"0000"))),"}")))</f>
        <v>#REF!</v>
      </c>
      <c r="P2394" t="e">
        <f>IF(INDEX(Methods[Method Type],$A2394)="","",
CONCATENATE("  - &amp;MethodID",TEXT($A2394,"0000"),
" {","MethodTypeCV:  ",CHAR(34),INDEX(Methods[Method Type],$A2394),CHAR(34),
", MethodCode:  ",CHAR(34),INDEX(Methods[Method Code],$A2394),CHAR(34),
", MethodName:  ",CHAR(34),INDEX(Methods[Method Name],$A2394),CHAR(34),
", MethodDescription:  ",CHAR(34),INDEX(Methods[Method Description],$A2394),CHAR(34),
", MethodLink:  ",CHAR(34),INDEX(Methods[Method Link],$A2394),CHAR(34),
", OrganizationID: *OrganizationID",TEXT(MATCH(INDEX(Methods[Organization Name],$A2394),Organizations[Organization Name],0),"0000"),"}"))</f>
        <v>#REF!</v>
      </c>
      <c r="Q2394" t="e">
        <f>IF(INDEX(Variables[Variable Type],$A2394)="","",
CONCATENATE("  - &amp;VariableID",TEXT($A2394,"0000"),
" {","VariableTypeCV:  ",CHAR(34),INDEX(Variables[Variable Type],$A2394),CHAR(34),
", VariableCode:  ",CHAR(34),INDEX(Variables[Variable Code],$A2394),CHAR(34),
", VariableNameCV:  ",CHAR(34),INDEX(Variables[Variable Name],$A2394),CHAR(34),
", VariableDefinition:  ",CHAR(34),INDEX(Variables[Variable Definition],$A2394),CHAR(34),
", SpecciationCV:  ",CHAR(34),INDEX(Variables[Speciation],$A2394),CHAR(34),
", NoDataValue:  ",CHAR(34),INDEX(Variables[No Data Value],$A2394),CHAR(34),"}"))</f>
        <v>#REF!</v>
      </c>
    </row>
    <row r="2395" spans="1:17" x14ac:dyDescent="0.25">
      <c r="A2395">
        <v>2392</v>
      </c>
      <c r="D2395" t="e">
        <f>IF(INDEX(People[First Name],$A2395)="","",
CONCATENATE("  - &amp;PersonID",TEXT($A2395,"0000"),
" {","PersonFirstName:  ",CHAR(34),INDEX(People[First Name],$A2395),CHAR(34),
", PersonMiddleName:  ",CHAR(34),INDEX(People[Middle Name],$A2395),CHAR(34),
", PersonLastName:  ",CHAR(34),INDEX(People[Last Name],$A2395),CHAR(34),"}"))</f>
        <v>#REF!</v>
      </c>
      <c r="E2395" t="e">
        <f>IF(INDEX(Organizations[Organization Type '[CV']],$A2395)="","",
CONCATENATE("  - &amp;OrganizationID",TEXT($A2395,"0000"),
" {","OrganizationTypeCV:  ",CHAR(34),INDEX(Organizations[Organization Type '[CV']],$A2395),CHAR(34),
", OrganizationCode:  ",CHAR(34),INDEX(Organizations[Organization Code],$A2395),CHAR(34),
", OrganizationName:  ",CHAR(34),INDEX(Organizations[Organization Name],$A2395),CHAR(34),
", OrganizationDescription:  ",CHAR(34),INDEX(Organizations[Organization Description],$A2395),CHAR(34),
", OrganizationLink:  ",CHAR(34),INDEX(Organizations[Organization Link],$A2395),CHAR(34),"}"))</f>
        <v>#REF!</v>
      </c>
      <c r="F2395" t="e">
        <f>IF(INDEX(People[First Name],$A2395)="","",
CONCATENATE("  - &amp;AffiliationID",TEXT($A2395,"0000"),
" {PersonID: *PersonID",TEXT($A2395,"0000"),
", OrganizationID: *OrganizationID",TEXT(MATCH(INDEX(People[Organization Name],$A2395),Organizations[Organization Name],0),"0000"),
", IsPrimaryOrganizationContact: , AffiliationStartDate: , AffiliationEndDate: , PrimaryPhone: ",
", PrimaryEmail: ",CHAR(34),INDEX(People[Primary Email],$A2395),CHAR(34),
", PrimaryAddress: ",CHAR(34),INDEX(People[Primary Address],$A2395),CHAR(34),
", PersonLink: }"))</f>
        <v>#REF!</v>
      </c>
      <c r="H2395" t="e">
        <f>IF(COUNTA(CitationInformation)=0,"",IF(INDEX(AuthorList[Author Name],$A2395)="","",
CONCATENATE("  - &amp;AuthorListID",TEXT($A2395,"0000"),
"  {CitationID: *CitationID0001",
", PersonID: *PersonID",TEXT(MATCH(INDEX(AuthorList[Author Name],$A2395),People[Full Name],0),"0000"),
", AuthorOrder: ",INDEX(AuthorList[Author Number],$A2395),"}")))</f>
        <v>#REF!</v>
      </c>
      <c r="K2395" t="e">
        <f>IF(INDEX(SamplingFeatures[Feature Code],$A2395)="","",
CONCATENATE("  - &amp;SamplingFeatureID",TEXT($A2395,"0000"),
" {","SamplingFeatureUUID:  ",CHAR(34),INDEX(SamplingFeatures[Sampling Feature UUID],$A2395),CHAR(34),
", SamplingFeatureTypeCV:  ",CHAR(34),INDEX(SamplingFeatures[Sampling Feature Type],$A2395),CHAR(34),
", SamplingFeatureCode:  ",CHAR(34),INDEX(SamplingFeatures[Feature Code],$A2395),CHAR(34),
", SamplingFeatureName:  ",CHAR(34),INDEX(SamplingFeatures[Feature Name],$A2395),CHAR(34),
", SamplingFeatureDescription:  ",CHAR(34),INDEX(SamplingFeatures[Feature Description],$A2395),CHAR(34),
", SamplingFeatureGeotypeCV:  ",CHAR(34),INDEX(SamplingFeatures[Feature Geo Type],$A2395),CHAR(34),
", FeatureGeometry:  ",CHAR(34),INDEX(SamplingFeatures[Feature Geometry],$A2395),CHAR(34),
", Elevation_m:  ",CHAR(34),INDEX(SamplingFeatures[Elevation_m],$A2395),CHAR(34),
", ElevationDatumCV:  ",CHAR(34),ElevationDatum,CHAR(34),"}"))</f>
        <v>#REF!</v>
      </c>
      <c r="L2395" t="e">
        <f>IF(INDEX(SamplingFeatures[Sampling Feature Type],$A2395)&lt;&gt;"Site","",
CONCATENATE("  - &amp;SiteID",TEXT(SUMPRODUCT(--($L$3:$L2394&lt;&gt;"")),"0000"),
" {","SamplingFeatureID:  *SamplingFeatureID",TEXT($A2395,"0000"),
", SiteTypeCV:  ",CHAR(34),INDEX(Sites[Site Type],$A2395),CHAR(34),
", Latitude:  ",INDEX(Sites[Latitude],$A2395),
", Longitude:  ",INDEX(Sites[Longitude],$A2395),
", SRSName:  ",CHAR(34),LatLonDatum,CHAR(34),"}"))</f>
        <v>#REF!</v>
      </c>
      <c r="M2395" t="e">
        <f>IF(INDEX(SamplingFeatures[Sampling Feature Type],$A2395)&lt;&gt;"Specimen","",
CONCATENATE("  - &amp;SpecimenID",TEXT(SUMPRODUCT(--($M$3:$M2394&lt;&gt;"")),"0000"),
" {","SamplingFeatureID:  *SamplingFeatureID",TEXT($A2395,"0000"),
", SpecimenTypeCV:  ",CHAR(34),INDEX(Specimens[Specimen Type],$A2395),CHAR(34),
", SpecimenMediumCV:  ",INDEX(Specimens[Specimen Medium],$A2395),
", IsFieldSpecimen:  ",CHAR(34),INDEX(Specimens[Is Field Specimen?],$A2395),CHAR(34),"}"))</f>
        <v>#REF!</v>
      </c>
      <c r="N2395" t="e">
        <f>IF(COUNTA(SpatialOffsets[])=0,"", IF(INDEX(SpatialOffsets[Spatial Offset Type],$A2395)="","",
CONCATENATE("  - &amp;SpatialOffsetID",TEXT($A2395,"0000"),
" {","SpatialOffsetTypeCV:  ",CHAR(34),INDEX(SpatialOffsets[Spatial Offset Type],$A2395),CHAR(34),
", Offset1Value:  ",INDEX(SpatialOffsets[Offset 1 Value],$A2395),
", Offset1UnitID:  ",CHAR(34),INDEX(SpatialOffsets[Offset 1 Unit],$A2395),CHAR(34),
", Offset2Value:  ",INDEX(SpatialOffsets[Offset 2 Value],$A2395),
", Offset2UnitID:  ",CHAR(34),INDEX(SpatialOffsets[Offset 2 Unit],$A2395),CHAR(34),
", Offset3Value:  ",INDEX(SpatialOffsets[Offset 3 Value],$A2395),
", Offset3UnitID:  ",CHAR(34),INDEX(SpatialOffsets[Offset 3 Unit],$A2395),CHAR(34),,"}")))</f>
        <v>#REF!</v>
      </c>
      <c r="O2395" t="e">
        <f>IF(COUNTA(RelatedFeatures[])=0,"", IF(INDEX(RelatedFeatures[First Sampling Feature Code],$A2395)="","",
CONCATENATE("  - &amp;RelationID",TEXT($A2395,"0000"),
" {","SamplingFeatureID:  *SamplingFeatureID",TEXT(MATCH(INDEX(RelatedFeatures[First Sampling Feature Code],$A2395),SamplingFeatures[Feature Code],0),"0000"),
", RelationshipTypeCV:  ",CHAR(34),INDEX(RelatedFeatures[Relationship Type],$A2395),CHAR(34),
", RelatedFeatureID: *SamplingFeatureID",TEXT(MATCH(INDEX(RelatedFeatures[Second Sampling Feature Code],$A2395),SamplingFeatures[Feature Code],0),"0000"),
", SpatialOffsetID:  ",IF(INDEX(RelatedFeatures[Offset Number],$A2395)="","",CONCATENATE("*SpatialOffsetID",TEXT(INDEX(RelatedFeatures[Offset Number],$A2395),"0000"))),"}")))</f>
        <v>#REF!</v>
      </c>
      <c r="P2395" t="e">
        <f>IF(INDEX(Methods[Method Type],$A2395)="","",
CONCATENATE("  - &amp;MethodID",TEXT($A2395,"0000"),
" {","MethodTypeCV:  ",CHAR(34),INDEX(Methods[Method Type],$A2395),CHAR(34),
", MethodCode:  ",CHAR(34),INDEX(Methods[Method Code],$A2395),CHAR(34),
", MethodName:  ",CHAR(34),INDEX(Methods[Method Name],$A2395),CHAR(34),
", MethodDescription:  ",CHAR(34),INDEX(Methods[Method Description],$A2395),CHAR(34),
", MethodLink:  ",CHAR(34),INDEX(Methods[Method Link],$A2395),CHAR(34),
", OrganizationID: *OrganizationID",TEXT(MATCH(INDEX(Methods[Organization Name],$A2395),Organizations[Organization Name],0),"0000"),"}"))</f>
        <v>#REF!</v>
      </c>
      <c r="Q2395" t="e">
        <f>IF(INDEX(Variables[Variable Type],$A2395)="","",
CONCATENATE("  - &amp;VariableID",TEXT($A2395,"0000"),
" {","VariableTypeCV:  ",CHAR(34),INDEX(Variables[Variable Type],$A2395),CHAR(34),
", VariableCode:  ",CHAR(34),INDEX(Variables[Variable Code],$A2395),CHAR(34),
", VariableNameCV:  ",CHAR(34),INDEX(Variables[Variable Name],$A2395),CHAR(34),
", VariableDefinition:  ",CHAR(34),INDEX(Variables[Variable Definition],$A2395),CHAR(34),
", SpecciationCV:  ",CHAR(34),INDEX(Variables[Speciation],$A2395),CHAR(34),
", NoDataValue:  ",CHAR(34),INDEX(Variables[No Data Value],$A2395),CHAR(34),"}"))</f>
        <v>#REF!</v>
      </c>
    </row>
    <row r="2396" spans="1:17" x14ac:dyDescent="0.25">
      <c r="A2396">
        <v>2393</v>
      </c>
      <c r="D2396" t="e">
        <f>IF(INDEX(People[First Name],$A2396)="","",
CONCATENATE("  - &amp;PersonID",TEXT($A2396,"0000"),
" {","PersonFirstName:  ",CHAR(34),INDEX(People[First Name],$A2396),CHAR(34),
", PersonMiddleName:  ",CHAR(34),INDEX(People[Middle Name],$A2396),CHAR(34),
", PersonLastName:  ",CHAR(34),INDEX(People[Last Name],$A2396),CHAR(34),"}"))</f>
        <v>#REF!</v>
      </c>
      <c r="E2396" t="e">
        <f>IF(INDEX(Organizations[Organization Type '[CV']],$A2396)="","",
CONCATENATE("  - &amp;OrganizationID",TEXT($A2396,"0000"),
" {","OrganizationTypeCV:  ",CHAR(34),INDEX(Organizations[Organization Type '[CV']],$A2396),CHAR(34),
", OrganizationCode:  ",CHAR(34),INDEX(Organizations[Organization Code],$A2396),CHAR(34),
", OrganizationName:  ",CHAR(34),INDEX(Organizations[Organization Name],$A2396),CHAR(34),
", OrganizationDescription:  ",CHAR(34),INDEX(Organizations[Organization Description],$A2396),CHAR(34),
", OrganizationLink:  ",CHAR(34),INDEX(Organizations[Organization Link],$A2396),CHAR(34),"}"))</f>
        <v>#REF!</v>
      </c>
      <c r="F2396" t="e">
        <f>IF(INDEX(People[First Name],$A2396)="","",
CONCATENATE("  - &amp;AffiliationID",TEXT($A2396,"0000"),
" {PersonID: *PersonID",TEXT($A2396,"0000"),
", OrganizationID: *OrganizationID",TEXT(MATCH(INDEX(People[Organization Name],$A2396),Organizations[Organization Name],0),"0000"),
", IsPrimaryOrganizationContact: , AffiliationStartDate: , AffiliationEndDate: , PrimaryPhone: ",
", PrimaryEmail: ",CHAR(34),INDEX(People[Primary Email],$A2396),CHAR(34),
", PrimaryAddress: ",CHAR(34),INDEX(People[Primary Address],$A2396),CHAR(34),
", PersonLink: }"))</f>
        <v>#REF!</v>
      </c>
      <c r="H2396" t="e">
        <f>IF(COUNTA(CitationInformation)=0,"",IF(INDEX(AuthorList[Author Name],$A2396)="","",
CONCATENATE("  - &amp;AuthorListID",TEXT($A2396,"0000"),
"  {CitationID: *CitationID0001",
", PersonID: *PersonID",TEXT(MATCH(INDEX(AuthorList[Author Name],$A2396),People[Full Name],0),"0000"),
", AuthorOrder: ",INDEX(AuthorList[Author Number],$A2396),"}")))</f>
        <v>#REF!</v>
      </c>
      <c r="K2396" t="e">
        <f>IF(INDEX(SamplingFeatures[Feature Code],$A2396)="","",
CONCATENATE("  - &amp;SamplingFeatureID",TEXT($A2396,"0000"),
" {","SamplingFeatureUUID:  ",CHAR(34),INDEX(SamplingFeatures[Sampling Feature UUID],$A2396),CHAR(34),
", SamplingFeatureTypeCV:  ",CHAR(34),INDEX(SamplingFeatures[Sampling Feature Type],$A2396),CHAR(34),
", SamplingFeatureCode:  ",CHAR(34),INDEX(SamplingFeatures[Feature Code],$A2396),CHAR(34),
", SamplingFeatureName:  ",CHAR(34),INDEX(SamplingFeatures[Feature Name],$A2396),CHAR(34),
", SamplingFeatureDescription:  ",CHAR(34),INDEX(SamplingFeatures[Feature Description],$A2396),CHAR(34),
", SamplingFeatureGeotypeCV:  ",CHAR(34),INDEX(SamplingFeatures[Feature Geo Type],$A2396),CHAR(34),
", FeatureGeometry:  ",CHAR(34),INDEX(SamplingFeatures[Feature Geometry],$A2396),CHAR(34),
", Elevation_m:  ",CHAR(34),INDEX(SamplingFeatures[Elevation_m],$A2396),CHAR(34),
", ElevationDatumCV:  ",CHAR(34),ElevationDatum,CHAR(34),"}"))</f>
        <v>#REF!</v>
      </c>
      <c r="L2396" t="e">
        <f>IF(INDEX(SamplingFeatures[Sampling Feature Type],$A2396)&lt;&gt;"Site","",
CONCATENATE("  - &amp;SiteID",TEXT(SUMPRODUCT(--($L$3:$L2395&lt;&gt;"")),"0000"),
" {","SamplingFeatureID:  *SamplingFeatureID",TEXT($A2396,"0000"),
", SiteTypeCV:  ",CHAR(34),INDEX(Sites[Site Type],$A2396),CHAR(34),
", Latitude:  ",INDEX(Sites[Latitude],$A2396),
", Longitude:  ",INDEX(Sites[Longitude],$A2396),
", SRSName:  ",CHAR(34),LatLonDatum,CHAR(34),"}"))</f>
        <v>#REF!</v>
      </c>
      <c r="M2396" t="e">
        <f>IF(INDEX(SamplingFeatures[Sampling Feature Type],$A2396)&lt;&gt;"Specimen","",
CONCATENATE("  - &amp;SpecimenID",TEXT(SUMPRODUCT(--($M$3:$M2395&lt;&gt;"")),"0000"),
" {","SamplingFeatureID:  *SamplingFeatureID",TEXT($A2396,"0000"),
", SpecimenTypeCV:  ",CHAR(34),INDEX(Specimens[Specimen Type],$A2396),CHAR(34),
", SpecimenMediumCV:  ",INDEX(Specimens[Specimen Medium],$A2396),
", IsFieldSpecimen:  ",CHAR(34),INDEX(Specimens[Is Field Specimen?],$A2396),CHAR(34),"}"))</f>
        <v>#REF!</v>
      </c>
      <c r="N2396" t="e">
        <f>IF(COUNTA(SpatialOffsets[])=0,"", IF(INDEX(SpatialOffsets[Spatial Offset Type],$A2396)="","",
CONCATENATE("  - &amp;SpatialOffsetID",TEXT($A2396,"0000"),
" {","SpatialOffsetTypeCV:  ",CHAR(34),INDEX(SpatialOffsets[Spatial Offset Type],$A2396),CHAR(34),
", Offset1Value:  ",INDEX(SpatialOffsets[Offset 1 Value],$A2396),
", Offset1UnitID:  ",CHAR(34),INDEX(SpatialOffsets[Offset 1 Unit],$A2396),CHAR(34),
", Offset2Value:  ",INDEX(SpatialOffsets[Offset 2 Value],$A2396),
", Offset2UnitID:  ",CHAR(34),INDEX(SpatialOffsets[Offset 2 Unit],$A2396),CHAR(34),
", Offset3Value:  ",INDEX(SpatialOffsets[Offset 3 Value],$A2396),
", Offset3UnitID:  ",CHAR(34),INDEX(SpatialOffsets[Offset 3 Unit],$A2396),CHAR(34),,"}")))</f>
        <v>#REF!</v>
      </c>
      <c r="O2396" t="e">
        <f>IF(COUNTA(RelatedFeatures[])=0,"", IF(INDEX(RelatedFeatures[First Sampling Feature Code],$A2396)="","",
CONCATENATE("  - &amp;RelationID",TEXT($A2396,"0000"),
" {","SamplingFeatureID:  *SamplingFeatureID",TEXT(MATCH(INDEX(RelatedFeatures[First Sampling Feature Code],$A2396),SamplingFeatures[Feature Code],0),"0000"),
", RelationshipTypeCV:  ",CHAR(34),INDEX(RelatedFeatures[Relationship Type],$A2396),CHAR(34),
", RelatedFeatureID: *SamplingFeatureID",TEXT(MATCH(INDEX(RelatedFeatures[Second Sampling Feature Code],$A2396),SamplingFeatures[Feature Code],0),"0000"),
", SpatialOffsetID:  ",IF(INDEX(RelatedFeatures[Offset Number],$A2396)="","",CONCATENATE("*SpatialOffsetID",TEXT(INDEX(RelatedFeatures[Offset Number],$A2396),"0000"))),"}")))</f>
        <v>#REF!</v>
      </c>
      <c r="P2396" t="e">
        <f>IF(INDEX(Methods[Method Type],$A2396)="","",
CONCATENATE("  - &amp;MethodID",TEXT($A2396,"0000"),
" {","MethodTypeCV:  ",CHAR(34),INDEX(Methods[Method Type],$A2396),CHAR(34),
", MethodCode:  ",CHAR(34),INDEX(Methods[Method Code],$A2396),CHAR(34),
", MethodName:  ",CHAR(34),INDEX(Methods[Method Name],$A2396),CHAR(34),
", MethodDescription:  ",CHAR(34),INDEX(Methods[Method Description],$A2396),CHAR(34),
", MethodLink:  ",CHAR(34),INDEX(Methods[Method Link],$A2396),CHAR(34),
", OrganizationID: *OrganizationID",TEXT(MATCH(INDEX(Methods[Organization Name],$A2396),Organizations[Organization Name],0),"0000"),"}"))</f>
        <v>#REF!</v>
      </c>
      <c r="Q2396" t="e">
        <f>IF(INDEX(Variables[Variable Type],$A2396)="","",
CONCATENATE("  - &amp;VariableID",TEXT($A2396,"0000"),
" {","VariableTypeCV:  ",CHAR(34),INDEX(Variables[Variable Type],$A2396),CHAR(34),
", VariableCode:  ",CHAR(34),INDEX(Variables[Variable Code],$A2396),CHAR(34),
", VariableNameCV:  ",CHAR(34),INDEX(Variables[Variable Name],$A2396),CHAR(34),
", VariableDefinition:  ",CHAR(34),INDEX(Variables[Variable Definition],$A2396),CHAR(34),
", SpecciationCV:  ",CHAR(34),INDEX(Variables[Speciation],$A2396),CHAR(34),
", NoDataValue:  ",CHAR(34),INDEX(Variables[No Data Value],$A2396),CHAR(34),"}"))</f>
        <v>#REF!</v>
      </c>
    </row>
    <row r="2397" spans="1:17" x14ac:dyDescent="0.25">
      <c r="A2397">
        <v>2394</v>
      </c>
      <c r="D2397" t="e">
        <f>IF(INDEX(People[First Name],$A2397)="","",
CONCATENATE("  - &amp;PersonID",TEXT($A2397,"0000"),
" {","PersonFirstName:  ",CHAR(34),INDEX(People[First Name],$A2397),CHAR(34),
", PersonMiddleName:  ",CHAR(34),INDEX(People[Middle Name],$A2397),CHAR(34),
", PersonLastName:  ",CHAR(34),INDEX(People[Last Name],$A2397),CHAR(34),"}"))</f>
        <v>#REF!</v>
      </c>
      <c r="E2397" t="e">
        <f>IF(INDEX(Organizations[Organization Type '[CV']],$A2397)="","",
CONCATENATE("  - &amp;OrganizationID",TEXT($A2397,"0000"),
" {","OrganizationTypeCV:  ",CHAR(34),INDEX(Organizations[Organization Type '[CV']],$A2397),CHAR(34),
", OrganizationCode:  ",CHAR(34),INDEX(Organizations[Organization Code],$A2397),CHAR(34),
", OrganizationName:  ",CHAR(34),INDEX(Organizations[Organization Name],$A2397),CHAR(34),
", OrganizationDescription:  ",CHAR(34),INDEX(Organizations[Organization Description],$A2397),CHAR(34),
", OrganizationLink:  ",CHAR(34),INDEX(Organizations[Organization Link],$A2397),CHAR(34),"}"))</f>
        <v>#REF!</v>
      </c>
      <c r="F2397" t="e">
        <f>IF(INDEX(People[First Name],$A2397)="","",
CONCATENATE("  - &amp;AffiliationID",TEXT($A2397,"0000"),
" {PersonID: *PersonID",TEXT($A2397,"0000"),
", OrganizationID: *OrganizationID",TEXT(MATCH(INDEX(People[Organization Name],$A2397),Organizations[Organization Name],0),"0000"),
", IsPrimaryOrganizationContact: , AffiliationStartDate: , AffiliationEndDate: , PrimaryPhone: ",
", PrimaryEmail: ",CHAR(34),INDEX(People[Primary Email],$A2397),CHAR(34),
", PrimaryAddress: ",CHAR(34),INDEX(People[Primary Address],$A2397),CHAR(34),
", PersonLink: }"))</f>
        <v>#REF!</v>
      </c>
      <c r="H2397" t="e">
        <f>IF(COUNTA(CitationInformation)=0,"",IF(INDEX(AuthorList[Author Name],$A2397)="","",
CONCATENATE("  - &amp;AuthorListID",TEXT($A2397,"0000"),
"  {CitationID: *CitationID0001",
", PersonID: *PersonID",TEXT(MATCH(INDEX(AuthorList[Author Name],$A2397),People[Full Name],0),"0000"),
", AuthorOrder: ",INDEX(AuthorList[Author Number],$A2397),"}")))</f>
        <v>#REF!</v>
      </c>
      <c r="K2397" t="e">
        <f>IF(INDEX(SamplingFeatures[Feature Code],$A2397)="","",
CONCATENATE("  - &amp;SamplingFeatureID",TEXT($A2397,"0000"),
" {","SamplingFeatureUUID:  ",CHAR(34),INDEX(SamplingFeatures[Sampling Feature UUID],$A2397),CHAR(34),
", SamplingFeatureTypeCV:  ",CHAR(34),INDEX(SamplingFeatures[Sampling Feature Type],$A2397),CHAR(34),
", SamplingFeatureCode:  ",CHAR(34),INDEX(SamplingFeatures[Feature Code],$A2397),CHAR(34),
", SamplingFeatureName:  ",CHAR(34),INDEX(SamplingFeatures[Feature Name],$A2397),CHAR(34),
", SamplingFeatureDescription:  ",CHAR(34),INDEX(SamplingFeatures[Feature Description],$A2397),CHAR(34),
", SamplingFeatureGeotypeCV:  ",CHAR(34),INDEX(SamplingFeatures[Feature Geo Type],$A2397),CHAR(34),
", FeatureGeometry:  ",CHAR(34),INDEX(SamplingFeatures[Feature Geometry],$A2397),CHAR(34),
", Elevation_m:  ",CHAR(34),INDEX(SamplingFeatures[Elevation_m],$A2397),CHAR(34),
", ElevationDatumCV:  ",CHAR(34),ElevationDatum,CHAR(34),"}"))</f>
        <v>#REF!</v>
      </c>
      <c r="L2397" t="e">
        <f>IF(INDEX(SamplingFeatures[Sampling Feature Type],$A2397)&lt;&gt;"Site","",
CONCATENATE("  - &amp;SiteID",TEXT(SUMPRODUCT(--($L$3:$L2396&lt;&gt;"")),"0000"),
" {","SamplingFeatureID:  *SamplingFeatureID",TEXT($A2397,"0000"),
", SiteTypeCV:  ",CHAR(34),INDEX(Sites[Site Type],$A2397),CHAR(34),
", Latitude:  ",INDEX(Sites[Latitude],$A2397),
", Longitude:  ",INDEX(Sites[Longitude],$A2397),
", SRSName:  ",CHAR(34),LatLonDatum,CHAR(34),"}"))</f>
        <v>#REF!</v>
      </c>
      <c r="M2397" t="e">
        <f>IF(INDEX(SamplingFeatures[Sampling Feature Type],$A2397)&lt;&gt;"Specimen","",
CONCATENATE("  - &amp;SpecimenID",TEXT(SUMPRODUCT(--($M$3:$M2396&lt;&gt;"")),"0000"),
" {","SamplingFeatureID:  *SamplingFeatureID",TEXT($A2397,"0000"),
", SpecimenTypeCV:  ",CHAR(34),INDEX(Specimens[Specimen Type],$A2397),CHAR(34),
", SpecimenMediumCV:  ",INDEX(Specimens[Specimen Medium],$A2397),
", IsFieldSpecimen:  ",CHAR(34),INDEX(Specimens[Is Field Specimen?],$A2397),CHAR(34),"}"))</f>
        <v>#REF!</v>
      </c>
      <c r="N2397" t="e">
        <f>IF(COUNTA(SpatialOffsets[])=0,"", IF(INDEX(SpatialOffsets[Spatial Offset Type],$A2397)="","",
CONCATENATE("  - &amp;SpatialOffsetID",TEXT($A2397,"0000"),
" {","SpatialOffsetTypeCV:  ",CHAR(34),INDEX(SpatialOffsets[Spatial Offset Type],$A2397),CHAR(34),
", Offset1Value:  ",INDEX(SpatialOffsets[Offset 1 Value],$A2397),
", Offset1UnitID:  ",CHAR(34),INDEX(SpatialOffsets[Offset 1 Unit],$A2397),CHAR(34),
", Offset2Value:  ",INDEX(SpatialOffsets[Offset 2 Value],$A2397),
", Offset2UnitID:  ",CHAR(34),INDEX(SpatialOffsets[Offset 2 Unit],$A2397),CHAR(34),
", Offset3Value:  ",INDEX(SpatialOffsets[Offset 3 Value],$A2397),
", Offset3UnitID:  ",CHAR(34),INDEX(SpatialOffsets[Offset 3 Unit],$A2397),CHAR(34),,"}")))</f>
        <v>#REF!</v>
      </c>
      <c r="O2397" t="e">
        <f>IF(COUNTA(RelatedFeatures[])=0,"", IF(INDEX(RelatedFeatures[First Sampling Feature Code],$A2397)="","",
CONCATENATE("  - &amp;RelationID",TEXT($A2397,"0000"),
" {","SamplingFeatureID:  *SamplingFeatureID",TEXT(MATCH(INDEX(RelatedFeatures[First Sampling Feature Code],$A2397),SamplingFeatures[Feature Code],0),"0000"),
", RelationshipTypeCV:  ",CHAR(34),INDEX(RelatedFeatures[Relationship Type],$A2397),CHAR(34),
", RelatedFeatureID: *SamplingFeatureID",TEXT(MATCH(INDEX(RelatedFeatures[Second Sampling Feature Code],$A2397),SamplingFeatures[Feature Code],0),"0000"),
", SpatialOffsetID:  ",IF(INDEX(RelatedFeatures[Offset Number],$A2397)="","",CONCATENATE("*SpatialOffsetID",TEXT(INDEX(RelatedFeatures[Offset Number],$A2397),"0000"))),"}")))</f>
        <v>#REF!</v>
      </c>
      <c r="P2397" t="e">
        <f>IF(INDEX(Methods[Method Type],$A2397)="","",
CONCATENATE("  - &amp;MethodID",TEXT($A2397,"0000"),
" {","MethodTypeCV:  ",CHAR(34),INDEX(Methods[Method Type],$A2397),CHAR(34),
", MethodCode:  ",CHAR(34),INDEX(Methods[Method Code],$A2397),CHAR(34),
", MethodName:  ",CHAR(34),INDEX(Methods[Method Name],$A2397),CHAR(34),
", MethodDescription:  ",CHAR(34),INDEX(Methods[Method Description],$A2397),CHAR(34),
", MethodLink:  ",CHAR(34),INDEX(Methods[Method Link],$A2397),CHAR(34),
", OrganizationID: *OrganizationID",TEXT(MATCH(INDEX(Methods[Organization Name],$A2397),Organizations[Organization Name],0),"0000"),"}"))</f>
        <v>#REF!</v>
      </c>
      <c r="Q2397" t="e">
        <f>IF(INDEX(Variables[Variable Type],$A2397)="","",
CONCATENATE("  - &amp;VariableID",TEXT($A2397,"0000"),
" {","VariableTypeCV:  ",CHAR(34),INDEX(Variables[Variable Type],$A2397),CHAR(34),
", VariableCode:  ",CHAR(34),INDEX(Variables[Variable Code],$A2397),CHAR(34),
", VariableNameCV:  ",CHAR(34),INDEX(Variables[Variable Name],$A2397),CHAR(34),
", VariableDefinition:  ",CHAR(34),INDEX(Variables[Variable Definition],$A2397),CHAR(34),
", SpecciationCV:  ",CHAR(34),INDEX(Variables[Speciation],$A2397),CHAR(34),
", NoDataValue:  ",CHAR(34),INDEX(Variables[No Data Value],$A2397),CHAR(34),"}"))</f>
        <v>#REF!</v>
      </c>
    </row>
    <row r="2398" spans="1:17" x14ac:dyDescent="0.25">
      <c r="A2398">
        <v>2395</v>
      </c>
      <c r="D2398" t="e">
        <f>IF(INDEX(People[First Name],$A2398)="","",
CONCATENATE("  - &amp;PersonID",TEXT($A2398,"0000"),
" {","PersonFirstName:  ",CHAR(34),INDEX(People[First Name],$A2398),CHAR(34),
", PersonMiddleName:  ",CHAR(34),INDEX(People[Middle Name],$A2398),CHAR(34),
", PersonLastName:  ",CHAR(34),INDEX(People[Last Name],$A2398),CHAR(34),"}"))</f>
        <v>#REF!</v>
      </c>
      <c r="E2398" t="e">
        <f>IF(INDEX(Organizations[Organization Type '[CV']],$A2398)="","",
CONCATENATE("  - &amp;OrganizationID",TEXT($A2398,"0000"),
" {","OrganizationTypeCV:  ",CHAR(34),INDEX(Organizations[Organization Type '[CV']],$A2398),CHAR(34),
", OrganizationCode:  ",CHAR(34),INDEX(Organizations[Organization Code],$A2398),CHAR(34),
", OrganizationName:  ",CHAR(34),INDEX(Organizations[Organization Name],$A2398),CHAR(34),
", OrganizationDescription:  ",CHAR(34),INDEX(Organizations[Organization Description],$A2398),CHAR(34),
", OrganizationLink:  ",CHAR(34),INDEX(Organizations[Organization Link],$A2398),CHAR(34),"}"))</f>
        <v>#REF!</v>
      </c>
      <c r="F2398" t="e">
        <f>IF(INDEX(People[First Name],$A2398)="","",
CONCATENATE("  - &amp;AffiliationID",TEXT($A2398,"0000"),
" {PersonID: *PersonID",TEXT($A2398,"0000"),
", OrganizationID: *OrganizationID",TEXT(MATCH(INDEX(People[Organization Name],$A2398),Organizations[Organization Name],0),"0000"),
", IsPrimaryOrganizationContact: , AffiliationStartDate: , AffiliationEndDate: , PrimaryPhone: ",
", PrimaryEmail: ",CHAR(34),INDEX(People[Primary Email],$A2398),CHAR(34),
", PrimaryAddress: ",CHAR(34),INDEX(People[Primary Address],$A2398),CHAR(34),
", PersonLink: }"))</f>
        <v>#REF!</v>
      </c>
      <c r="H2398" t="e">
        <f>IF(COUNTA(CitationInformation)=0,"",IF(INDEX(AuthorList[Author Name],$A2398)="","",
CONCATENATE("  - &amp;AuthorListID",TEXT($A2398,"0000"),
"  {CitationID: *CitationID0001",
", PersonID: *PersonID",TEXT(MATCH(INDEX(AuthorList[Author Name],$A2398),People[Full Name],0),"0000"),
", AuthorOrder: ",INDEX(AuthorList[Author Number],$A2398),"}")))</f>
        <v>#REF!</v>
      </c>
      <c r="K2398" t="e">
        <f>IF(INDEX(SamplingFeatures[Feature Code],$A2398)="","",
CONCATENATE("  - &amp;SamplingFeatureID",TEXT($A2398,"0000"),
" {","SamplingFeatureUUID:  ",CHAR(34),INDEX(SamplingFeatures[Sampling Feature UUID],$A2398),CHAR(34),
", SamplingFeatureTypeCV:  ",CHAR(34),INDEX(SamplingFeatures[Sampling Feature Type],$A2398),CHAR(34),
", SamplingFeatureCode:  ",CHAR(34),INDEX(SamplingFeatures[Feature Code],$A2398),CHAR(34),
", SamplingFeatureName:  ",CHAR(34),INDEX(SamplingFeatures[Feature Name],$A2398),CHAR(34),
", SamplingFeatureDescription:  ",CHAR(34),INDEX(SamplingFeatures[Feature Description],$A2398),CHAR(34),
", SamplingFeatureGeotypeCV:  ",CHAR(34),INDEX(SamplingFeatures[Feature Geo Type],$A2398),CHAR(34),
", FeatureGeometry:  ",CHAR(34),INDEX(SamplingFeatures[Feature Geometry],$A2398),CHAR(34),
", Elevation_m:  ",CHAR(34),INDEX(SamplingFeatures[Elevation_m],$A2398),CHAR(34),
", ElevationDatumCV:  ",CHAR(34),ElevationDatum,CHAR(34),"}"))</f>
        <v>#REF!</v>
      </c>
      <c r="L2398" t="e">
        <f>IF(INDEX(SamplingFeatures[Sampling Feature Type],$A2398)&lt;&gt;"Site","",
CONCATENATE("  - &amp;SiteID",TEXT(SUMPRODUCT(--($L$3:$L2397&lt;&gt;"")),"0000"),
" {","SamplingFeatureID:  *SamplingFeatureID",TEXT($A2398,"0000"),
", SiteTypeCV:  ",CHAR(34),INDEX(Sites[Site Type],$A2398),CHAR(34),
", Latitude:  ",INDEX(Sites[Latitude],$A2398),
", Longitude:  ",INDEX(Sites[Longitude],$A2398),
", SRSName:  ",CHAR(34),LatLonDatum,CHAR(34),"}"))</f>
        <v>#REF!</v>
      </c>
      <c r="M2398" t="e">
        <f>IF(INDEX(SamplingFeatures[Sampling Feature Type],$A2398)&lt;&gt;"Specimen","",
CONCATENATE("  - &amp;SpecimenID",TEXT(SUMPRODUCT(--($M$3:$M2397&lt;&gt;"")),"0000"),
" {","SamplingFeatureID:  *SamplingFeatureID",TEXT($A2398,"0000"),
", SpecimenTypeCV:  ",CHAR(34),INDEX(Specimens[Specimen Type],$A2398),CHAR(34),
", SpecimenMediumCV:  ",INDEX(Specimens[Specimen Medium],$A2398),
", IsFieldSpecimen:  ",CHAR(34),INDEX(Specimens[Is Field Specimen?],$A2398),CHAR(34),"}"))</f>
        <v>#REF!</v>
      </c>
      <c r="N2398" t="e">
        <f>IF(COUNTA(SpatialOffsets[])=0,"", IF(INDEX(SpatialOffsets[Spatial Offset Type],$A2398)="","",
CONCATENATE("  - &amp;SpatialOffsetID",TEXT($A2398,"0000"),
" {","SpatialOffsetTypeCV:  ",CHAR(34),INDEX(SpatialOffsets[Spatial Offset Type],$A2398),CHAR(34),
", Offset1Value:  ",INDEX(SpatialOffsets[Offset 1 Value],$A2398),
", Offset1UnitID:  ",CHAR(34),INDEX(SpatialOffsets[Offset 1 Unit],$A2398),CHAR(34),
", Offset2Value:  ",INDEX(SpatialOffsets[Offset 2 Value],$A2398),
", Offset2UnitID:  ",CHAR(34),INDEX(SpatialOffsets[Offset 2 Unit],$A2398),CHAR(34),
", Offset3Value:  ",INDEX(SpatialOffsets[Offset 3 Value],$A2398),
", Offset3UnitID:  ",CHAR(34),INDEX(SpatialOffsets[Offset 3 Unit],$A2398),CHAR(34),,"}")))</f>
        <v>#REF!</v>
      </c>
      <c r="O2398" t="e">
        <f>IF(COUNTA(RelatedFeatures[])=0,"", IF(INDEX(RelatedFeatures[First Sampling Feature Code],$A2398)="","",
CONCATENATE("  - &amp;RelationID",TEXT($A2398,"0000"),
" {","SamplingFeatureID:  *SamplingFeatureID",TEXT(MATCH(INDEX(RelatedFeatures[First Sampling Feature Code],$A2398),SamplingFeatures[Feature Code],0),"0000"),
", RelationshipTypeCV:  ",CHAR(34),INDEX(RelatedFeatures[Relationship Type],$A2398),CHAR(34),
", RelatedFeatureID: *SamplingFeatureID",TEXT(MATCH(INDEX(RelatedFeatures[Second Sampling Feature Code],$A2398),SamplingFeatures[Feature Code],0),"0000"),
", SpatialOffsetID:  ",IF(INDEX(RelatedFeatures[Offset Number],$A2398)="","",CONCATENATE("*SpatialOffsetID",TEXT(INDEX(RelatedFeatures[Offset Number],$A2398),"0000"))),"}")))</f>
        <v>#REF!</v>
      </c>
      <c r="P2398" t="e">
        <f>IF(INDEX(Methods[Method Type],$A2398)="","",
CONCATENATE("  - &amp;MethodID",TEXT($A2398,"0000"),
" {","MethodTypeCV:  ",CHAR(34),INDEX(Methods[Method Type],$A2398),CHAR(34),
", MethodCode:  ",CHAR(34),INDEX(Methods[Method Code],$A2398),CHAR(34),
", MethodName:  ",CHAR(34),INDEX(Methods[Method Name],$A2398),CHAR(34),
", MethodDescription:  ",CHAR(34),INDEX(Methods[Method Description],$A2398),CHAR(34),
", MethodLink:  ",CHAR(34),INDEX(Methods[Method Link],$A2398),CHAR(34),
", OrganizationID: *OrganizationID",TEXT(MATCH(INDEX(Methods[Organization Name],$A2398),Organizations[Organization Name],0),"0000"),"}"))</f>
        <v>#REF!</v>
      </c>
      <c r="Q2398" t="e">
        <f>IF(INDEX(Variables[Variable Type],$A2398)="","",
CONCATENATE("  - &amp;VariableID",TEXT($A2398,"0000"),
" {","VariableTypeCV:  ",CHAR(34),INDEX(Variables[Variable Type],$A2398),CHAR(34),
", VariableCode:  ",CHAR(34),INDEX(Variables[Variable Code],$A2398),CHAR(34),
", VariableNameCV:  ",CHAR(34),INDEX(Variables[Variable Name],$A2398),CHAR(34),
", VariableDefinition:  ",CHAR(34),INDEX(Variables[Variable Definition],$A2398),CHAR(34),
", SpecciationCV:  ",CHAR(34),INDEX(Variables[Speciation],$A2398),CHAR(34),
", NoDataValue:  ",CHAR(34),INDEX(Variables[No Data Value],$A2398),CHAR(34),"}"))</f>
        <v>#REF!</v>
      </c>
    </row>
    <row r="2399" spans="1:17" x14ac:dyDescent="0.25">
      <c r="A2399">
        <v>2396</v>
      </c>
      <c r="D2399" t="e">
        <f>IF(INDEX(People[First Name],$A2399)="","",
CONCATENATE("  - &amp;PersonID",TEXT($A2399,"0000"),
" {","PersonFirstName:  ",CHAR(34),INDEX(People[First Name],$A2399),CHAR(34),
", PersonMiddleName:  ",CHAR(34),INDEX(People[Middle Name],$A2399),CHAR(34),
", PersonLastName:  ",CHAR(34),INDEX(People[Last Name],$A2399),CHAR(34),"}"))</f>
        <v>#REF!</v>
      </c>
      <c r="E2399" t="e">
        <f>IF(INDEX(Organizations[Organization Type '[CV']],$A2399)="","",
CONCATENATE("  - &amp;OrganizationID",TEXT($A2399,"0000"),
" {","OrganizationTypeCV:  ",CHAR(34),INDEX(Organizations[Organization Type '[CV']],$A2399),CHAR(34),
", OrganizationCode:  ",CHAR(34),INDEX(Organizations[Organization Code],$A2399),CHAR(34),
", OrganizationName:  ",CHAR(34),INDEX(Organizations[Organization Name],$A2399),CHAR(34),
", OrganizationDescription:  ",CHAR(34),INDEX(Organizations[Organization Description],$A2399),CHAR(34),
", OrganizationLink:  ",CHAR(34),INDEX(Organizations[Organization Link],$A2399),CHAR(34),"}"))</f>
        <v>#REF!</v>
      </c>
      <c r="F2399" t="e">
        <f>IF(INDEX(People[First Name],$A2399)="","",
CONCATENATE("  - &amp;AffiliationID",TEXT($A2399,"0000"),
" {PersonID: *PersonID",TEXT($A2399,"0000"),
", OrganizationID: *OrganizationID",TEXT(MATCH(INDEX(People[Organization Name],$A2399),Organizations[Organization Name],0),"0000"),
", IsPrimaryOrganizationContact: , AffiliationStartDate: , AffiliationEndDate: , PrimaryPhone: ",
", PrimaryEmail: ",CHAR(34),INDEX(People[Primary Email],$A2399),CHAR(34),
", PrimaryAddress: ",CHAR(34),INDEX(People[Primary Address],$A2399),CHAR(34),
", PersonLink: }"))</f>
        <v>#REF!</v>
      </c>
      <c r="H2399" t="e">
        <f>IF(COUNTA(CitationInformation)=0,"",IF(INDEX(AuthorList[Author Name],$A2399)="","",
CONCATENATE("  - &amp;AuthorListID",TEXT($A2399,"0000"),
"  {CitationID: *CitationID0001",
", PersonID: *PersonID",TEXT(MATCH(INDEX(AuthorList[Author Name],$A2399),People[Full Name],0),"0000"),
", AuthorOrder: ",INDEX(AuthorList[Author Number],$A2399),"}")))</f>
        <v>#REF!</v>
      </c>
      <c r="K2399" t="e">
        <f>IF(INDEX(SamplingFeatures[Feature Code],$A2399)="","",
CONCATENATE("  - &amp;SamplingFeatureID",TEXT($A2399,"0000"),
" {","SamplingFeatureUUID:  ",CHAR(34),INDEX(SamplingFeatures[Sampling Feature UUID],$A2399),CHAR(34),
", SamplingFeatureTypeCV:  ",CHAR(34),INDEX(SamplingFeatures[Sampling Feature Type],$A2399),CHAR(34),
", SamplingFeatureCode:  ",CHAR(34),INDEX(SamplingFeatures[Feature Code],$A2399),CHAR(34),
", SamplingFeatureName:  ",CHAR(34),INDEX(SamplingFeatures[Feature Name],$A2399),CHAR(34),
", SamplingFeatureDescription:  ",CHAR(34),INDEX(SamplingFeatures[Feature Description],$A2399),CHAR(34),
", SamplingFeatureGeotypeCV:  ",CHAR(34),INDEX(SamplingFeatures[Feature Geo Type],$A2399),CHAR(34),
", FeatureGeometry:  ",CHAR(34),INDEX(SamplingFeatures[Feature Geometry],$A2399),CHAR(34),
", Elevation_m:  ",CHAR(34),INDEX(SamplingFeatures[Elevation_m],$A2399),CHAR(34),
", ElevationDatumCV:  ",CHAR(34),ElevationDatum,CHAR(34),"}"))</f>
        <v>#REF!</v>
      </c>
      <c r="L2399" t="e">
        <f>IF(INDEX(SamplingFeatures[Sampling Feature Type],$A2399)&lt;&gt;"Site","",
CONCATENATE("  - &amp;SiteID",TEXT(SUMPRODUCT(--($L$3:$L2398&lt;&gt;"")),"0000"),
" {","SamplingFeatureID:  *SamplingFeatureID",TEXT($A2399,"0000"),
", SiteTypeCV:  ",CHAR(34),INDEX(Sites[Site Type],$A2399),CHAR(34),
", Latitude:  ",INDEX(Sites[Latitude],$A2399),
", Longitude:  ",INDEX(Sites[Longitude],$A2399),
", SRSName:  ",CHAR(34),LatLonDatum,CHAR(34),"}"))</f>
        <v>#REF!</v>
      </c>
      <c r="M2399" t="e">
        <f>IF(INDEX(SamplingFeatures[Sampling Feature Type],$A2399)&lt;&gt;"Specimen","",
CONCATENATE("  - &amp;SpecimenID",TEXT(SUMPRODUCT(--($M$3:$M2398&lt;&gt;"")),"0000"),
" {","SamplingFeatureID:  *SamplingFeatureID",TEXT($A2399,"0000"),
", SpecimenTypeCV:  ",CHAR(34),INDEX(Specimens[Specimen Type],$A2399),CHAR(34),
", SpecimenMediumCV:  ",INDEX(Specimens[Specimen Medium],$A2399),
", IsFieldSpecimen:  ",CHAR(34),INDEX(Specimens[Is Field Specimen?],$A2399),CHAR(34),"}"))</f>
        <v>#REF!</v>
      </c>
      <c r="N2399" t="e">
        <f>IF(COUNTA(SpatialOffsets[])=0,"", IF(INDEX(SpatialOffsets[Spatial Offset Type],$A2399)="","",
CONCATENATE("  - &amp;SpatialOffsetID",TEXT($A2399,"0000"),
" {","SpatialOffsetTypeCV:  ",CHAR(34),INDEX(SpatialOffsets[Spatial Offset Type],$A2399),CHAR(34),
", Offset1Value:  ",INDEX(SpatialOffsets[Offset 1 Value],$A2399),
", Offset1UnitID:  ",CHAR(34),INDEX(SpatialOffsets[Offset 1 Unit],$A2399),CHAR(34),
", Offset2Value:  ",INDEX(SpatialOffsets[Offset 2 Value],$A2399),
", Offset2UnitID:  ",CHAR(34),INDEX(SpatialOffsets[Offset 2 Unit],$A2399),CHAR(34),
", Offset3Value:  ",INDEX(SpatialOffsets[Offset 3 Value],$A2399),
", Offset3UnitID:  ",CHAR(34),INDEX(SpatialOffsets[Offset 3 Unit],$A2399),CHAR(34),,"}")))</f>
        <v>#REF!</v>
      </c>
      <c r="O2399" t="e">
        <f>IF(COUNTA(RelatedFeatures[])=0,"", IF(INDEX(RelatedFeatures[First Sampling Feature Code],$A2399)="","",
CONCATENATE("  - &amp;RelationID",TEXT($A2399,"0000"),
" {","SamplingFeatureID:  *SamplingFeatureID",TEXT(MATCH(INDEX(RelatedFeatures[First Sampling Feature Code],$A2399),SamplingFeatures[Feature Code],0),"0000"),
", RelationshipTypeCV:  ",CHAR(34),INDEX(RelatedFeatures[Relationship Type],$A2399),CHAR(34),
", RelatedFeatureID: *SamplingFeatureID",TEXT(MATCH(INDEX(RelatedFeatures[Second Sampling Feature Code],$A2399),SamplingFeatures[Feature Code],0),"0000"),
", SpatialOffsetID:  ",IF(INDEX(RelatedFeatures[Offset Number],$A2399)="","",CONCATENATE("*SpatialOffsetID",TEXT(INDEX(RelatedFeatures[Offset Number],$A2399),"0000"))),"}")))</f>
        <v>#REF!</v>
      </c>
      <c r="P2399" t="e">
        <f>IF(INDEX(Methods[Method Type],$A2399)="","",
CONCATENATE("  - &amp;MethodID",TEXT($A2399,"0000"),
" {","MethodTypeCV:  ",CHAR(34),INDEX(Methods[Method Type],$A2399),CHAR(34),
", MethodCode:  ",CHAR(34),INDEX(Methods[Method Code],$A2399),CHAR(34),
", MethodName:  ",CHAR(34),INDEX(Methods[Method Name],$A2399),CHAR(34),
", MethodDescription:  ",CHAR(34),INDEX(Methods[Method Description],$A2399),CHAR(34),
", MethodLink:  ",CHAR(34),INDEX(Methods[Method Link],$A2399),CHAR(34),
", OrganizationID: *OrganizationID",TEXT(MATCH(INDEX(Methods[Organization Name],$A2399),Organizations[Organization Name],0),"0000"),"}"))</f>
        <v>#REF!</v>
      </c>
      <c r="Q2399" t="e">
        <f>IF(INDEX(Variables[Variable Type],$A2399)="","",
CONCATENATE("  - &amp;VariableID",TEXT($A2399,"0000"),
" {","VariableTypeCV:  ",CHAR(34),INDEX(Variables[Variable Type],$A2399),CHAR(34),
", VariableCode:  ",CHAR(34),INDEX(Variables[Variable Code],$A2399),CHAR(34),
", VariableNameCV:  ",CHAR(34),INDEX(Variables[Variable Name],$A2399),CHAR(34),
", VariableDefinition:  ",CHAR(34),INDEX(Variables[Variable Definition],$A2399),CHAR(34),
", SpecciationCV:  ",CHAR(34),INDEX(Variables[Speciation],$A2399),CHAR(34),
", NoDataValue:  ",CHAR(34),INDEX(Variables[No Data Value],$A2399),CHAR(34),"}"))</f>
        <v>#REF!</v>
      </c>
    </row>
    <row r="2400" spans="1:17" x14ac:dyDescent="0.25">
      <c r="A2400">
        <v>2397</v>
      </c>
      <c r="D2400" t="e">
        <f>IF(INDEX(People[First Name],$A2400)="","",
CONCATENATE("  - &amp;PersonID",TEXT($A2400,"0000"),
" {","PersonFirstName:  ",CHAR(34),INDEX(People[First Name],$A2400),CHAR(34),
", PersonMiddleName:  ",CHAR(34),INDEX(People[Middle Name],$A2400),CHAR(34),
", PersonLastName:  ",CHAR(34),INDEX(People[Last Name],$A2400),CHAR(34),"}"))</f>
        <v>#REF!</v>
      </c>
      <c r="E2400" t="e">
        <f>IF(INDEX(Organizations[Organization Type '[CV']],$A2400)="","",
CONCATENATE("  - &amp;OrganizationID",TEXT($A2400,"0000"),
" {","OrganizationTypeCV:  ",CHAR(34),INDEX(Organizations[Organization Type '[CV']],$A2400),CHAR(34),
", OrganizationCode:  ",CHAR(34),INDEX(Organizations[Organization Code],$A2400),CHAR(34),
", OrganizationName:  ",CHAR(34),INDEX(Organizations[Organization Name],$A2400),CHAR(34),
", OrganizationDescription:  ",CHAR(34),INDEX(Organizations[Organization Description],$A2400),CHAR(34),
", OrganizationLink:  ",CHAR(34),INDEX(Organizations[Organization Link],$A2400),CHAR(34),"}"))</f>
        <v>#REF!</v>
      </c>
      <c r="F2400" t="e">
        <f>IF(INDEX(People[First Name],$A2400)="","",
CONCATENATE("  - &amp;AffiliationID",TEXT($A2400,"0000"),
" {PersonID: *PersonID",TEXT($A2400,"0000"),
", OrganizationID: *OrganizationID",TEXT(MATCH(INDEX(People[Organization Name],$A2400),Organizations[Organization Name],0),"0000"),
", IsPrimaryOrganizationContact: , AffiliationStartDate: , AffiliationEndDate: , PrimaryPhone: ",
", PrimaryEmail: ",CHAR(34),INDEX(People[Primary Email],$A2400),CHAR(34),
", PrimaryAddress: ",CHAR(34),INDEX(People[Primary Address],$A2400),CHAR(34),
", PersonLink: }"))</f>
        <v>#REF!</v>
      </c>
      <c r="H2400" t="e">
        <f>IF(COUNTA(CitationInformation)=0,"",IF(INDEX(AuthorList[Author Name],$A2400)="","",
CONCATENATE("  - &amp;AuthorListID",TEXT($A2400,"0000"),
"  {CitationID: *CitationID0001",
", PersonID: *PersonID",TEXT(MATCH(INDEX(AuthorList[Author Name],$A2400),People[Full Name],0),"0000"),
", AuthorOrder: ",INDEX(AuthorList[Author Number],$A2400),"}")))</f>
        <v>#REF!</v>
      </c>
      <c r="K2400" t="e">
        <f>IF(INDEX(SamplingFeatures[Feature Code],$A2400)="","",
CONCATENATE("  - &amp;SamplingFeatureID",TEXT($A2400,"0000"),
" {","SamplingFeatureUUID:  ",CHAR(34),INDEX(SamplingFeatures[Sampling Feature UUID],$A2400),CHAR(34),
", SamplingFeatureTypeCV:  ",CHAR(34),INDEX(SamplingFeatures[Sampling Feature Type],$A2400),CHAR(34),
", SamplingFeatureCode:  ",CHAR(34),INDEX(SamplingFeatures[Feature Code],$A2400),CHAR(34),
", SamplingFeatureName:  ",CHAR(34),INDEX(SamplingFeatures[Feature Name],$A2400),CHAR(34),
", SamplingFeatureDescription:  ",CHAR(34),INDEX(SamplingFeatures[Feature Description],$A2400),CHAR(34),
", SamplingFeatureGeotypeCV:  ",CHAR(34),INDEX(SamplingFeatures[Feature Geo Type],$A2400),CHAR(34),
", FeatureGeometry:  ",CHAR(34),INDEX(SamplingFeatures[Feature Geometry],$A2400),CHAR(34),
", Elevation_m:  ",CHAR(34),INDEX(SamplingFeatures[Elevation_m],$A2400),CHAR(34),
", ElevationDatumCV:  ",CHAR(34),ElevationDatum,CHAR(34),"}"))</f>
        <v>#REF!</v>
      </c>
      <c r="L2400" t="e">
        <f>IF(INDEX(SamplingFeatures[Sampling Feature Type],$A2400)&lt;&gt;"Site","",
CONCATENATE("  - &amp;SiteID",TEXT(SUMPRODUCT(--($L$3:$L2399&lt;&gt;"")),"0000"),
" {","SamplingFeatureID:  *SamplingFeatureID",TEXT($A2400,"0000"),
", SiteTypeCV:  ",CHAR(34),INDEX(Sites[Site Type],$A2400),CHAR(34),
", Latitude:  ",INDEX(Sites[Latitude],$A2400),
", Longitude:  ",INDEX(Sites[Longitude],$A2400),
", SRSName:  ",CHAR(34),LatLonDatum,CHAR(34),"}"))</f>
        <v>#REF!</v>
      </c>
      <c r="M2400" t="e">
        <f>IF(INDEX(SamplingFeatures[Sampling Feature Type],$A2400)&lt;&gt;"Specimen","",
CONCATENATE("  - &amp;SpecimenID",TEXT(SUMPRODUCT(--($M$3:$M2399&lt;&gt;"")),"0000"),
" {","SamplingFeatureID:  *SamplingFeatureID",TEXT($A2400,"0000"),
", SpecimenTypeCV:  ",CHAR(34),INDEX(Specimens[Specimen Type],$A2400),CHAR(34),
", SpecimenMediumCV:  ",INDEX(Specimens[Specimen Medium],$A2400),
", IsFieldSpecimen:  ",CHAR(34),INDEX(Specimens[Is Field Specimen?],$A2400),CHAR(34),"}"))</f>
        <v>#REF!</v>
      </c>
      <c r="N2400" t="e">
        <f>IF(COUNTA(SpatialOffsets[])=0,"", IF(INDEX(SpatialOffsets[Spatial Offset Type],$A2400)="","",
CONCATENATE("  - &amp;SpatialOffsetID",TEXT($A2400,"0000"),
" {","SpatialOffsetTypeCV:  ",CHAR(34),INDEX(SpatialOffsets[Spatial Offset Type],$A2400),CHAR(34),
", Offset1Value:  ",INDEX(SpatialOffsets[Offset 1 Value],$A2400),
", Offset1UnitID:  ",CHAR(34),INDEX(SpatialOffsets[Offset 1 Unit],$A2400),CHAR(34),
", Offset2Value:  ",INDEX(SpatialOffsets[Offset 2 Value],$A2400),
", Offset2UnitID:  ",CHAR(34),INDEX(SpatialOffsets[Offset 2 Unit],$A2400),CHAR(34),
", Offset3Value:  ",INDEX(SpatialOffsets[Offset 3 Value],$A2400),
", Offset3UnitID:  ",CHAR(34),INDEX(SpatialOffsets[Offset 3 Unit],$A2400),CHAR(34),,"}")))</f>
        <v>#REF!</v>
      </c>
      <c r="O2400" t="e">
        <f>IF(COUNTA(RelatedFeatures[])=0,"", IF(INDEX(RelatedFeatures[First Sampling Feature Code],$A2400)="","",
CONCATENATE("  - &amp;RelationID",TEXT($A2400,"0000"),
" {","SamplingFeatureID:  *SamplingFeatureID",TEXT(MATCH(INDEX(RelatedFeatures[First Sampling Feature Code],$A2400),SamplingFeatures[Feature Code],0),"0000"),
", RelationshipTypeCV:  ",CHAR(34),INDEX(RelatedFeatures[Relationship Type],$A2400),CHAR(34),
", RelatedFeatureID: *SamplingFeatureID",TEXT(MATCH(INDEX(RelatedFeatures[Second Sampling Feature Code],$A2400),SamplingFeatures[Feature Code],0),"0000"),
", SpatialOffsetID:  ",IF(INDEX(RelatedFeatures[Offset Number],$A2400)="","",CONCATENATE("*SpatialOffsetID",TEXT(INDEX(RelatedFeatures[Offset Number],$A2400),"0000"))),"}")))</f>
        <v>#REF!</v>
      </c>
      <c r="P2400" t="e">
        <f>IF(INDEX(Methods[Method Type],$A2400)="","",
CONCATENATE("  - &amp;MethodID",TEXT($A2400,"0000"),
" {","MethodTypeCV:  ",CHAR(34),INDEX(Methods[Method Type],$A2400),CHAR(34),
", MethodCode:  ",CHAR(34),INDEX(Methods[Method Code],$A2400),CHAR(34),
", MethodName:  ",CHAR(34),INDEX(Methods[Method Name],$A2400),CHAR(34),
", MethodDescription:  ",CHAR(34),INDEX(Methods[Method Description],$A2400),CHAR(34),
", MethodLink:  ",CHAR(34),INDEX(Methods[Method Link],$A2400),CHAR(34),
", OrganizationID: *OrganizationID",TEXT(MATCH(INDEX(Methods[Organization Name],$A2400),Organizations[Organization Name],0),"0000"),"}"))</f>
        <v>#REF!</v>
      </c>
      <c r="Q2400" t="e">
        <f>IF(INDEX(Variables[Variable Type],$A2400)="","",
CONCATENATE("  - &amp;VariableID",TEXT($A2400,"0000"),
" {","VariableTypeCV:  ",CHAR(34),INDEX(Variables[Variable Type],$A2400),CHAR(34),
", VariableCode:  ",CHAR(34),INDEX(Variables[Variable Code],$A2400),CHAR(34),
", VariableNameCV:  ",CHAR(34),INDEX(Variables[Variable Name],$A2400),CHAR(34),
", VariableDefinition:  ",CHAR(34),INDEX(Variables[Variable Definition],$A2400),CHAR(34),
", SpecciationCV:  ",CHAR(34),INDEX(Variables[Speciation],$A2400),CHAR(34),
", NoDataValue:  ",CHAR(34),INDEX(Variables[No Data Value],$A2400),CHAR(34),"}"))</f>
        <v>#REF!</v>
      </c>
    </row>
    <row r="2401" spans="1:17" x14ac:dyDescent="0.25">
      <c r="A2401">
        <v>2398</v>
      </c>
      <c r="D2401" t="e">
        <f>IF(INDEX(People[First Name],$A2401)="","",
CONCATENATE("  - &amp;PersonID",TEXT($A2401,"0000"),
" {","PersonFirstName:  ",CHAR(34),INDEX(People[First Name],$A2401),CHAR(34),
", PersonMiddleName:  ",CHAR(34),INDEX(People[Middle Name],$A2401),CHAR(34),
", PersonLastName:  ",CHAR(34),INDEX(People[Last Name],$A2401),CHAR(34),"}"))</f>
        <v>#REF!</v>
      </c>
      <c r="E2401" t="e">
        <f>IF(INDEX(Organizations[Organization Type '[CV']],$A2401)="","",
CONCATENATE("  - &amp;OrganizationID",TEXT($A2401,"0000"),
" {","OrganizationTypeCV:  ",CHAR(34),INDEX(Organizations[Organization Type '[CV']],$A2401),CHAR(34),
", OrganizationCode:  ",CHAR(34),INDEX(Organizations[Organization Code],$A2401),CHAR(34),
", OrganizationName:  ",CHAR(34),INDEX(Organizations[Organization Name],$A2401),CHAR(34),
", OrganizationDescription:  ",CHAR(34),INDEX(Organizations[Organization Description],$A2401),CHAR(34),
", OrganizationLink:  ",CHAR(34),INDEX(Organizations[Organization Link],$A2401),CHAR(34),"}"))</f>
        <v>#REF!</v>
      </c>
      <c r="F2401" t="e">
        <f>IF(INDEX(People[First Name],$A2401)="","",
CONCATENATE("  - &amp;AffiliationID",TEXT($A2401,"0000"),
" {PersonID: *PersonID",TEXT($A2401,"0000"),
", OrganizationID: *OrganizationID",TEXT(MATCH(INDEX(People[Organization Name],$A2401),Organizations[Organization Name],0),"0000"),
", IsPrimaryOrganizationContact: , AffiliationStartDate: , AffiliationEndDate: , PrimaryPhone: ",
", PrimaryEmail: ",CHAR(34),INDEX(People[Primary Email],$A2401),CHAR(34),
", PrimaryAddress: ",CHAR(34),INDEX(People[Primary Address],$A2401),CHAR(34),
", PersonLink: }"))</f>
        <v>#REF!</v>
      </c>
      <c r="H2401" t="e">
        <f>IF(COUNTA(CitationInformation)=0,"",IF(INDEX(AuthorList[Author Name],$A2401)="","",
CONCATENATE("  - &amp;AuthorListID",TEXT($A2401,"0000"),
"  {CitationID: *CitationID0001",
", PersonID: *PersonID",TEXT(MATCH(INDEX(AuthorList[Author Name],$A2401),People[Full Name],0),"0000"),
", AuthorOrder: ",INDEX(AuthorList[Author Number],$A2401),"}")))</f>
        <v>#REF!</v>
      </c>
      <c r="K2401" t="e">
        <f>IF(INDEX(SamplingFeatures[Feature Code],$A2401)="","",
CONCATENATE("  - &amp;SamplingFeatureID",TEXT($A2401,"0000"),
" {","SamplingFeatureUUID:  ",CHAR(34),INDEX(SamplingFeatures[Sampling Feature UUID],$A2401),CHAR(34),
", SamplingFeatureTypeCV:  ",CHAR(34),INDEX(SamplingFeatures[Sampling Feature Type],$A2401),CHAR(34),
", SamplingFeatureCode:  ",CHAR(34),INDEX(SamplingFeatures[Feature Code],$A2401),CHAR(34),
", SamplingFeatureName:  ",CHAR(34),INDEX(SamplingFeatures[Feature Name],$A2401),CHAR(34),
", SamplingFeatureDescription:  ",CHAR(34),INDEX(SamplingFeatures[Feature Description],$A2401),CHAR(34),
", SamplingFeatureGeotypeCV:  ",CHAR(34),INDEX(SamplingFeatures[Feature Geo Type],$A2401),CHAR(34),
", FeatureGeometry:  ",CHAR(34),INDEX(SamplingFeatures[Feature Geometry],$A2401),CHAR(34),
", Elevation_m:  ",CHAR(34),INDEX(SamplingFeatures[Elevation_m],$A2401),CHAR(34),
", ElevationDatumCV:  ",CHAR(34),ElevationDatum,CHAR(34),"}"))</f>
        <v>#REF!</v>
      </c>
      <c r="L2401" t="e">
        <f>IF(INDEX(SamplingFeatures[Sampling Feature Type],$A2401)&lt;&gt;"Site","",
CONCATENATE("  - &amp;SiteID",TEXT(SUMPRODUCT(--($L$3:$L2400&lt;&gt;"")),"0000"),
" {","SamplingFeatureID:  *SamplingFeatureID",TEXT($A2401,"0000"),
", SiteTypeCV:  ",CHAR(34),INDEX(Sites[Site Type],$A2401),CHAR(34),
", Latitude:  ",INDEX(Sites[Latitude],$A2401),
", Longitude:  ",INDEX(Sites[Longitude],$A2401),
", SRSName:  ",CHAR(34),LatLonDatum,CHAR(34),"}"))</f>
        <v>#REF!</v>
      </c>
      <c r="M2401" t="e">
        <f>IF(INDEX(SamplingFeatures[Sampling Feature Type],$A2401)&lt;&gt;"Specimen","",
CONCATENATE("  - &amp;SpecimenID",TEXT(SUMPRODUCT(--($M$3:$M2400&lt;&gt;"")),"0000"),
" {","SamplingFeatureID:  *SamplingFeatureID",TEXT($A2401,"0000"),
", SpecimenTypeCV:  ",CHAR(34),INDEX(Specimens[Specimen Type],$A2401),CHAR(34),
", SpecimenMediumCV:  ",INDEX(Specimens[Specimen Medium],$A2401),
", IsFieldSpecimen:  ",CHAR(34),INDEX(Specimens[Is Field Specimen?],$A2401),CHAR(34),"}"))</f>
        <v>#REF!</v>
      </c>
      <c r="N2401" t="e">
        <f>IF(COUNTA(SpatialOffsets[])=0,"", IF(INDEX(SpatialOffsets[Spatial Offset Type],$A2401)="","",
CONCATENATE("  - &amp;SpatialOffsetID",TEXT($A2401,"0000"),
" {","SpatialOffsetTypeCV:  ",CHAR(34),INDEX(SpatialOffsets[Spatial Offset Type],$A2401),CHAR(34),
", Offset1Value:  ",INDEX(SpatialOffsets[Offset 1 Value],$A2401),
", Offset1UnitID:  ",CHAR(34),INDEX(SpatialOffsets[Offset 1 Unit],$A2401),CHAR(34),
", Offset2Value:  ",INDEX(SpatialOffsets[Offset 2 Value],$A2401),
", Offset2UnitID:  ",CHAR(34),INDEX(SpatialOffsets[Offset 2 Unit],$A2401),CHAR(34),
", Offset3Value:  ",INDEX(SpatialOffsets[Offset 3 Value],$A2401),
", Offset3UnitID:  ",CHAR(34),INDEX(SpatialOffsets[Offset 3 Unit],$A2401),CHAR(34),,"}")))</f>
        <v>#REF!</v>
      </c>
      <c r="O2401" t="e">
        <f>IF(COUNTA(RelatedFeatures[])=0,"", IF(INDEX(RelatedFeatures[First Sampling Feature Code],$A2401)="","",
CONCATENATE("  - &amp;RelationID",TEXT($A2401,"0000"),
" {","SamplingFeatureID:  *SamplingFeatureID",TEXT(MATCH(INDEX(RelatedFeatures[First Sampling Feature Code],$A2401),SamplingFeatures[Feature Code],0),"0000"),
", RelationshipTypeCV:  ",CHAR(34),INDEX(RelatedFeatures[Relationship Type],$A2401),CHAR(34),
", RelatedFeatureID: *SamplingFeatureID",TEXT(MATCH(INDEX(RelatedFeatures[Second Sampling Feature Code],$A2401),SamplingFeatures[Feature Code],0),"0000"),
", SpatialOffsetID:  ",IF(INDEX(RelatedFeatures[Offset Number],$A2401)="","",CONCATENATE("*SpatialOffsetID",TEXT(INDEX(RelatedFeatures[Offset Number],$A2401),"0000"))),"}")))</f>
        <v>#REF!</v>
      </c>
      <c r="P2401" t="e">
        <f>IF(INDEX(Methods[Method Type],$A2401)="","",
CONCATENATE("  - &amp;MethodID",TEXT($A2401,"0000"),
" {","MethodTypeCV:  ",CHAR(34),INDEX(Methods[Method Type],$A2401),CHAR(34),
", MethodCode:  ",CHAR(34),INDEX(Methods[Method Code],$A2401),CHAR(34),
", MethodName:  ",CHAR(34),INDEX(Methods[Method Name],$A2401),CHAR(34),
", MethodDescription:  ",CHAR(34),INDEX(Methods[Method Description],$A2401),CHAR(34),
", MethodLink:  ",CHAR(34),INDEX(Methods[Method Link],$A2401),CHAR(34),
", OrganizationID: *OrganizationID",TEXT(MATCH(INDEX(Methods[Organization Name],$A2401),Organizations[Organization Name],0),"0000"),"}"))</f>
        <v>#REF!</v>
      </c>
      <c r="Q2401" t="e">
        <f>IF(INDEX(Variables[Variable Type],$A2401)="","",
CONCATENATE("  - &amp;VariableID",TEXT($A2401,"0000"),
" {","VariableTypeCV:  ",CHAR(34),INDEX(Variables[Variable Type],$A2401),CHAR(34),
", VariableCode:  ",CHAR(34),INDEX(Variables[Variable Code],$A2401),CHAR(34),
", VariableNameCV:  ",CHAR(34),INDEX(Variables[Variable Name],$A2401),CHAR(34),
", VariableDefinition:  ",CHAR(34),INDEX(Variables[Variable Definition],$A2401),CHAR(34),
", SpecciationCV:  ",CHAR(34),INDEX(Variables[Speciation],$A2401),CHAR(34),
", NoDataValue:  ",CHAR(34),INDEX(Variables[No Data Value],$A2401),CHAR(34),"}"))</f>
        <v>#REF!</v>
      </c>
    </row>
    <row r="2402" spans="1:17" x14ac:dyDescent="0.25">
      <c r="A2402">
        <v>2399</v>
      </c>
      <c r="D2402" t="e">
        <f>IF(INDEX(People[First Name],$A2402)="","",
CONCATENATE("  - &amp;PersonID",TEXT($A2402,"0000"),
" {","PersonFirstName:  ",CHAR(34),INDEX(People[First Name],$A2402),CHAR(34),
", PersonMiddleName:  ",CHAR(34),INDEX(People[Middle Name],$A2402),CHAR(34),
", PersonLastName:  ",CHAR(34),INDEX(People[Last Name],$A2402),CHAR(34),"}"))</f>
        <v>#REF!</v>
      </c>
      <c r="E2402" t="e">
        <f>IF(INDEX(Organizations[Organization Type '[CV']],$A2402)="","",
CONCATENATE("  - &amp;OrganizationID",TEXT($A2402,"0000"),
" {","OrganizationTypeCV:  ",CHAR(34),INDEX(Organizations[Organization Type '[CV']],$A2402),CHAR(34),
", OrganizationCode:  ",CHAR(34),INDEX(Organizations[Organization Code],$A2402),CHAR(34),
", OrganizationName:  ",CHAR(34),INDEX(Organizations[Organization Name],$A2402),CHAR(34),
", OrganizationDescription:  ",CHAR(34),INDEX(Organizations[Organization Description],$A2402),CHAR(34),
", OrganizationLink:  ",CHAR(34),INDEX(Organizations[Organization Link],$A2402),CHAR(34),"}"))</f>
        <v>#REF!</v>
      </c>
      <c r="F2402" t="e">
        <f>IF(INDEX(People[First Name],$A2402)="","",
CONCATENATE("  - &amp;AffiliationID",TEXT($A2402,"0000"),
" {PersonID: *PersonID",TEXT($A2402,"0000"),
", OrganizationID: *OrganizationID",TEXT(MATCH(INDEX(People[Organization Name],$A2402),Organizations[Organization Name],0),"0000"),
", IsPrimaryOrganizationContact: , AffiliationStartDate: , AffiliationEndDate: , PrimaryPhone: ",
", PrimaryEmail: ",CHAR(34),INDEX(People[Primary Email],$A2402),CHAR(34),
", PrimaryAddress: ",CHAR(34),INDEX(People[Primary Address],$A2402),CHAR(34),
", PersonLink: }"))</f>
        <v>#REF!</v>
      </c>
      <c r="H2402" t="e">
        <f>IF(COUNTA(CitationInformation)=0,"",IF(INDEX(AuthorList[Author Name],$A2402)="","",
CONCATENATE("  - &amp;AuthorListID",TEXT($A2402,"0000"),
"  {CitationID: *CitationID0001",
", PersonID: *PersonID",TEXT(MATCH(INDEX(AuthorList[Author Name],$A2402),People[Full Name],0),"0000"),
", AuthorOrder: ",INDEX(AuthorList[Author Number],$A2402),"}")))</f>
        <v>#REF!</v>
      </c>
      <c r="K2402" t="e">
        <f>IF(INDEX(SamplingFeatures[Feature Code],$A2402)="","",
CONCATENATE("  - &amp;SamplingFeatureID",TEXT($A2402,"0000"),
" {","SamplingFeatureUUID:  ",CHAR(34),INDEX(SamplingFeatures[Sampling Feature UUID],$A2402),CHAR(34),
", SamplingFeatureTypeCV:  ",CHAR(34),INDEX(SamplingFeatures[Sampling Feature Type],$A2402),CHAR(34),
", SamplingFeatureCode:  ",CHAR(34),INDEX(SamplingFeatures[Feature Code],$A2402),CHAR(34),
", SamplingFeatureName:  ",CHAR(34),INDEX(SamplingFeatures[Feature Name],$A2402),CHAR(34),
", SamplingFeatureDescription:  ",CHAR(34),INDEX(SamplingFeatures[Feature Description],$A2402),CHAR(34),
", SamplingFeatureGeotypeCV:  ",CHAR(34),INDEX(SamplingFeatures[Feature Geo Type],$A2402),CHAR(34),
", FeatureGeometry:  ",CHAR(34),INDEX(SamplingFeatures[Feature Geometry],$A2402),CHAR(34),
", Elevation_m:  ",CHAR(34),INDEX(SamplingFeatures[Elevation_m],$A2402),CHAR(34),
", ElevationDatumCV:  ",CHAR(34),ElevationDatum,CHAR(34),"}"))</f>
        <v>#REF!</v>
      </c>
      <c r="L2402" t="e">
        <f>IF(INDEX(SamplingFeatures[Sampling Feature Type],$A2402)&lt;&gt;"Site","",
CONCATENATE("  - &amp;SiteID",TEXT(SUMPRODUCT(--($L$3:$L2401&lt;&gt;"")),"0000"),
" {","SamplingFeatureID:  *SamplingFeatureID",TEXT($A2402,"0000"),
", SiteTypeCV:  ",CHAR(34),INDEX(Sites[Site Type],$A2402),CHAR(34),
", Latitude:  ",INDEX(Sites[Latitude],$A2402),
", Longitude:  ",INDEX(Sites[Longitude],$A2402),
", SRSName:  ",CHAR(34),LatLonDatum,CHAR(34),"}"))</f>
        <v>#REF!</v>
      </c>
      <c r="M2402" t="e">
        <f>IF(INDEX(SamplingFeatures[Sampling Feature Type],$A2402)&lt;&gt;"Specimen","",
CONCATENATE("  - &amp;SpecimenID",TEXT(SUMPRODUCT(--($M$3:$M2401&lt;&gt;"")),"0000"),
" {","SamplingFeatureID:  *SamplingFeatureID",TEXT($A2402,"0000"),
", SpecimenTypeCV:  ",CHAR(34),INDEX(Specimens[Specimen Type],$A2402),CHAR(34),
", SpecimenMediumCV:  ",INDEX(Specimens[Specimen Medium],$A2402),
", IsFieldSpecimen:  ",CHAR(34),INDEX(Specimens[Is Field Specimen?],$A2402),CHAR(34),"}"))</f>
        <v>#REF!</v>
      </c>
      <c r="N2402" t="e">
        <f>IF(COUNTA(SpatialOffsets[])=0,"", IF(INDEX(SpatialOffsets[Spatial Offset Type],$A2402)="","",
CONCATENATE("  - &amp;SpatialOffsetID",TEXT($A2402,"0000"),
" {","SpatialOffsetTypeCV:  ",CHAR(34),INDEX(SpatialOffsets[Spatial Offset Type],$A2402),CHAR(34),
", Offset1Value:  ",INDEX(SpatialOffsets[Offset 1 Value],$A2402),
", Offset1UnitID:  ",CHAR(34),INDEX(SpatialOffsets[Offset 1 Unit],$A2402),CHAR(34),
", Offset2Value:  ",INDEX(SpatialOffsets[Offset 2 Value],$A2402),
", Offset2UnitID:  ",CHAR(34),INDEX(SpatialOffsets[Offset 2 Unit],$A2402),CHAR(34),
", Offset3Value:  ",INDEX(SpatialOffsets[Offset 3 Value],$A2402),
", Offset3UnitID:  ",CHAR(34),INDEX(SpatialOffsets[Offset 3 Unit],$A2402),CHAR(34),,"}")))</f>
        <v>#REF!</v>
      </c>
      <c r="O2402" t="e">
        <f>IF(COUNTA(RelatedFeatures[])=0,"", IF(INDEX(RelatedFeatures[First Sampling Feature Code],$A2402)="","",
CONCATENATE("  - &amp;RelationID",TEXT($A2402,"0000"),
" {","SamplingFeatureID:  *SamplingFeatureID",TEXT(MATCH(INDEX(RelatedFeatures[First Sampling Feature Code],$A2402),SamplingFeatures[Feature Code],0),"0000"),
", RelationshipTypeCV:  ",CHAR(34),INDEX(RelatedFeatures[Relationship Type],$A2402),CHAR(34),
", RelatedFeatureID: *SamplingFeatureID",TEXT(MATCH(INDEX(RelatedFeatures[Second Sampling Feature Code],$A2402),SamplingFeatures[Feature Code],0),"0000"),
", SpatialOffsetID:  ",IF(INDEX(RelatedFeatures[Offset Number],$A2402)="","",CONCATENATE("*SpatialOffsetID",TEXT(INDEX(RelatedFeatures[Offset Number],$A2402),"0000"))),"}")))</f>
        <v>#REF!</v>
      </c>
      <c r="P2402" t="e">
        <f>IF(INDEX(Methods[Method Type],$A2402)="","",
CONCATENATE("  - &amp;MethodID",TEXT($A2402,"0000"),
" {","MethodTypeCV:  ",CHAR(34),INDEX(Methods[Method Type],$A2402),CHAR(34),
", MethodCode:  ",CHAR(34),INDEX(Methods[Method Code],$A2402),CHAR(34),
", MethodName:  ",CHAR(34),INDEX(Methods[Method Name],$A2402),CHAR(34),
", MethodDescription:  ",CHAR(34),INDEX(Methods[Method Description],$A2402),CHAR(34),
", MethodLink:  ",CHAR(34),INDEX(Methods[Method Link],$A2402),CHAR(34),
", OrganizationID: *OrganizationID",TEXT(MATCH(INDEX(Methods[Organization Name],$A2402),Organizations[Organization Name],0),"0000"),"}"))</f>
        <v>#REF!</v>
      </c>
      <c r="Q2402" t="e">
        <f>IF(INDEX(Variables[Variable Type],$A2402)="","",
CONCATENATE("  - &amp;VariableID",TEXT($A2402,"0000"),
" {","VariableTypeCV:  ",CHAR(34),INDEX(Variables[Variable Type],$A2402),CHAR(34),
", VariableCode:  ",CHAR(34),INDEX(Variables[Variable Code],$A2402),CHAR(34),
", VariableNameCV:  ",CHAR(34),INDEX(Variables[Variable Name],$A2402),CHAR(34),
", VariableDefinition:  ",CHAR(34),INDEX(Variables[Variable Definition],$A2402),CHAR(34),
", SpecciationCV:  ",CHAR(34),INDEX(Variables[Speciation],$A2402),CHAR(34),
", NoDataValue:  ",CHAR(34),INDEX(Variables[No Data Value],$A2402),CHAR(34),"}"))</f>
        <v>#REF!</v>
      </c>
    </row>
    <row r="2403" spans="1:17" x14ac:dyDescent="0.25">
      <c r="A2403">
        <v>2400</v>
      </c>
      <c r="D2403" t="e">
        <f>IF(INDEX(People[First Name],$A2403)="","",
CONCATENATE("  - &amp;PersonID",TEXT($A2403,"0000"),
" {","PersonFirstName:  ",CHAR(34),INDEX(People[First Name],$A2403),CHAR(34),
", PersonMiddleName:  ",CHAR(34),INDEX(People[Middle Name],$A2403),CHAR(34),
", PersonLastName:  ",CHAR(34),INDEX(People[Last Name],$A2403),CHAR(34),"}"))</f>
        <v>#REF!</v>
      </c>
      <c r="E2403" t="e">
        <f>IF(INDEX(Organizations[Organization Type '[CV']],$A2403)="","",
CONCATENATE("  - &amp;OrganizationID",TEXT($A2403,"0000"),
" {","OrganizationTypeCV:  ",CHAR(34),INDEX(Organizations[Organization Type '[CV']],$A2403),CHAR(34),
", OrganizationCode:  ",CHAR(34),INDEX(Organizations[Organization Code],$A2403),CHAR(34),
", OrganizationName:  ",CHAR(34),INDEX(Organizations[Organization Name],$A2403),CHAR(34),
", OrganizationDescription:  ",CHAR(34),INDEX(Organizations[Organization Description],$A2403),CHAR(34),
", OrganizationLink:  ",CHAR(34),INDEX(Organizations[Organization Link],$A2403),CHAR(34),"}"))</f>
        <v>#REF!</v>
      </c>
      <c r="F2403" t="e">
        <f>IF(INDEX(People[First Name],$A2403)="","",
CONCATENATE("  - &amp;AffiliationID",TEXT($A2403,"0000"),
" {PersonID: *PersonID",TEXT($A2403,"0000"),
", OrganizationID: *OrganizationID",TEXT(MATCH(INDEX(People[Organization Name],$A2403),Organizations[Organization Name],0),"0000"),
", IsPrimaryOrganizationContact: , AffiliationStartDate: , AffiliationEndDate: , PrimaryPhone: ",
", PrimaryEmail: ",CHAR(34),INDEX(People[Primary Email],$A2403),CHAR(34),
", PrimaryAddress: ",CHAR(34),INDEX(People[Primary Address],$A2403),CHAR(34),
", PersonLink: }"))</f>
        <v>#REF!</v>
      </c>
      <c r="H2403" t="e">
        <f>IF(COUNTA(CitationInformation)=0,"",IF(INDEX(AuthorList[Author Name],$A2403)="","",
CONCATENATE("  - &amp;AuthorListID",TEXT($A2403,"0000"),
"  {CitationID: *CitationID0001",
", PersonID: *PersonID",TEXT(MATCH(INDEX(AuthorList[Author Name],$A2403),People[Full Name],0),"0000"),
", AuthorOrder: ",INDEX(AuthorList[Author Number],$A2403),"}")))</f>
        <v>#REF!</v>
      </c>
      <c r="K2403" t="e">
        <f>IF(INDEX(SamplingFeatures[Feature Code],$A2403)="","",
CONCATENATE("  - &amp;SamplingFeatureID",TEXT($A2403,"0000"),
" {","SamplingFeatureUUID:  ",CHAR(34),INDEX(SamplingFeatures[Sampling Feature UUID],$A2403),CHAR(34),
", SamplingFeatureTypeCV:  ",CHAR(34),INDEX(SamplingFeatures[Sampling Feature Type],$A2403),CHAR(34),
", SamplingFeatureCode:  ",CHAR(34),INDEX(SamplingFeatures[Feature Code],$A2403),CHAR(34),
", SamplingFeatureName:  ",CHAR(34),INDEX(SamplingFeatures[Feature Name],$A2403),CHAR(34),
", SamplingFeatureDescription:  ",CHAR(34),INDEX(SamplingFeatures[Feature Description],$A2403),CHAR(34),
", SamplingFeatureGeotypeCV:  ",CHAR(34),INDEX(SamplingFeatures[Feature Geo Type],$A2403),CHAR(34),
", FeatureGeometry:  ",CHAR(34),INDEX(SamplingFeatures[Feature Geometry],$A2403),CHAR(34),
", Elevation_m:  ",CHAR(34),INDEX(SamplingFeatures[Elevation_m],$A2403),CHAR(34),
", ElevationDatumCV:  ",CHAR(34),ElevationDatum,CHAR(34),"}"))</f>
        <v>#REF!</v>
      </c>
      <c r="L2403" t="e">
        <f>IF(INDEX(SamplingFeatures[Sampling Feature Type],$A2403)&lt;&gt;"Site","",
CONCATENATE("  - &amp;SiteID",TEXT(SUMPRODUCT(--($L$3:$L2402&lt;&gt;"")),"0000"),
" {","SamplingFeatureID:  *SamplingFeatureID",TEXT($A2403,"0000"),
", SiteTypeCV:  ",CHAR(34),INDEX(Sites[Site Type],$A2403),CHAR(34),
", Latitude:  ",INDEX(Sites[Latitude],$A2403),
", Longitude:  ",INDEX(Sites[Longitude],$A2403),
", SRSName:  ",CHAR(34),LatLonDatum,CHAR(34),"}"))</f>
        <v>#REF!</v>
      </c>
      <c r="M2403" t="e">
        <f>IF(INDEX(SamplingFeatures[Sampling Feature Type],$A2403)&lt;&gt;"Specimen","",
CONCATENATE("  - &amp;SpecimenID",TEXT(SUMPRODUCT(--($M$3:$M2402&lt;&gt;"")),"0000"),
" {","SamplingFeatureID:  *SamplingFeatureID",TEXT($A2403,"0000"),
", SpecimenTypeCV:  ",CHAR(34),INDEX(Specimens[Specimen Type],$A2403),CHAR(34),
", SpecimenMediumCV:  ",INDEX(Specimens[Specimen Medium],$A2403),
", IsFieldSpecimen:  ",CHAR(34),INDEX(Specimens[Is Field Specimen?],$A2403),CHAR(34),"}"))</f>
        <v>#REF!</v>
      </c>
      <c r="N2403" t="e">
        <f>IF(COUNTA(SpatialOffsets[])=0,"", IF(INDEX(SpatialOffsets[Spatial Offset Type],$A2403)="","",
CONCATENATE("  - &amp;SpatialOffsetID",TEXT($A2403,"0000"),
" {","SpatialOffsetTypeCV:  ",CHAR(34),INDEX(SpatialOffsets[Spatial Offset Type],$A2403),CHAR(34),
", Offset1Value:  ",INDEX(SpatialOffsets[Offset 1 Value],$A2403),
", Offset1UnitID:  ",CHAR(34),INDEX(SpatialOffsets[Offset 1 Unit],$A2403),CHAR(34),
", Offset2Value:  ",INDEX(SpatialOffsets[Offset 2 Value],$A2403),
", Offset2UnitID:  ",CHAR(34),INDEX(SpatialOffsets[Offset 2 Unit],$A2403),CHAR(34),
", Offset3Value:  ",INDEX(SpatialOffsets[Offset 3 Value],$A2403),
", Offset3UnitID:  ",CHAR(34),INDEX(SpatialOffsets[Offset 3 Unit],$A2403),CHAR(34),,"}")))</f>
        <v>#REF!</v>
      </c>
      <c r="O2403" t="e">
        <f>IF(COUNTA(RelatedFeatures[])=0,"", IF(INDEX(RelatedFeatures[First Sampling Feature Code],$A2403)="","",
CONCATENATE("  - &amp;RelationID",TEXT($A2403,"0000"),
" {","SamplingFeatureID:  *SamplingFeatureID",TEXT(MATCH(INDEX(RelatedFeatures[First Sampling Feature Code],$A2403),SamplingFeatures[Feature Code],0),"0000"),
", RelationshipTypeCV:  ",CHAR(34),INDEX(RelatedFeatures[Relationship Type],$A2403),CHAR(34),
", RelatedFeatureID: *SamplingFeatureID",TEXT(MATCH(INDEX(RelatedFeatures[Second Sampling Feature Code],$A2403),SamplingFeatures[Feature Code],0),"0000"),
", SpatialOffsetID:  ",IF(INDEX(RelatedFeatures[Offset Number],$A2403)="","",CONCATENATE("*SpatialOffsetID",TEXT(INDEX(RelatedFeatures[Offset Number],$A2403),"0000"))),"}")))</f>
        <v>#REF!</v>
      </c>
      <c r="P2403" t="e">
        <f>IF(INDEX(Methods[Method Type],$A2403)="","",
CONCATENATE("  - &amp;MethodID",TEXT($A2403,"0000"),
" {","MethodTypeCV:  ",CHAR(34),INDEX(Methods[Method Type],$A2403),CHAR(34),
", MethodCode:  ",CHAR(34),INDEX(Methods[Method Code],$A2403),CHAR(34),
", MethodName:  ",CHAR(34),INDEX(Methods[Method Name],$A2403),CHAR(34),
", MethodDescription:  ",CHAR(34),INDEX(Methods[Method Description],$A2403),CHAR(34),
", MethodLink:  ",CHAR(34),INDEX(Methods[Method Link],$A2403),CHAR(34),
", OrganizationID: *OrganizationID",TEXT(MATCH(INDEX(Methods[Organization Name],$A2403),Organizations[Organization Name],0),"0000"),"}"))</f>
        <v>#REF!</v>
      </c>
      <c r="Q2403" t="e">
        <f>IF(INDEX(Variables[Variable Type],$A2403)="","",
CONCATENATE("  - &amp;VariableID",TEXT($A2403,"0000"),
" {","VariableTypeCV:  ",CHAR(34),INDEX(Variables[Variable Type],$A2403),CHAR(34),
", VariableCode:  ",CHAR(34),INDEX(Variables[Variable Code],$A2403),CHAR(34),
", VariableNameCV:  ",CHAR(34),INDEX(Variables[Variable Name],$A2403),CHAR(34),
", VariableDefinition:  ",CHAR(34),INDEX(Variables[Variable Definition],$A2403),CHAR(34),
", SpecciationCV:  ",CHAR(34),INDEX(Variables[Speciation],$A2403),CHAR(34),
", NoDataValue:  ",CHAR(34),INDEX(Variables[No Data Value],$A2403),CHAR(34),"}"))</f>
        <v>#REF!</v>
      </c>
    </row>
    <row r="2404" spans="1:17" x14ac:dyDescent="0.25">
      <c r="A2404">
        <v>2401</v>
      </c>
      <c r="D2404" t="e">
        <f>IF(INDEX(People[First Name],$A2404)="","",
CONCATENATE("  - &amp;PersonID",TEXT($A2404,"0000"),
" {","PersonFirstName:  ",CHAR(34),INDEX(People[First Name],$A2404),CHAR(34),
", PersonMiddleName:  ",CHAR(34),INDEX(People[Middle Name],$A2404),CHAR(34),
", PersonLastName:  ",CHAR(34),INDEX(People[Last Name],$A2404),CHAR(34),"}"))</f>
        <v>#REF!</v>
      </c>
      <c r="E2404" t="e">
        <f>IF(INDEX(Organizations[Organization Type '[CV']],$A2404)="","",
CONCATENATE("  - &amp;OrganizationID",TEXT($A2404,"0000"),
" {","OrganizationTypeCV:  ",CHAR(34),INDEX(Organizations[Organization Type '[CV']],$A2404),CHAR(34),
", OrganizationCode:  ",CHAR(34),INDEX(Organizations[Organization Code],$A2404),CHAR(34),
", OrganizationName:  ",CHAR(34),INDEX(Organizations[Organization Name],$A2404),CHAR(34),
", OrganizationDescription:  ",CHAR(34),INDEX(Organizations[Organization Description],$A2404),CHAR(34),
", OrganizationLink:  ",CHAR(34),INDEX(Organizations[Organization Link],$A2404),CHAR(34),"}"))</f>
        <v>#REF!</v>
      </c>
      <c r="F2404" t="e">
        <f>IF(INDEX(People[First Name],$A2404)="","",
CONCATENATE("  - &amp;AffiliationID",TEXT($A2404,"0000"),
" {PersonID: *PersonID",TEXT($A2404,"0000"),
", OrganizationID: *OrganizationID",TEXT(MATCH(INDEX(People[Organization Name],$A2404),Organizations[Organization Name],0),"0000"),
", IsPrimaryOrganizationContact: , AffiliationStartDate: , AffiliationEndDate: , PrimaryPhone: ",
", PrimaryEmail: ",CHAR(34),INDEX(People[Primary Email],$A2404),CHAR(34),
", PrimaryAddress: ",CHAR(34),INDEX(People[Primary Address],$A2404),CHAR(34),
", PersonLink: }"))</f>
        <v>#REF!</v>
      </c>
      <c r="H2404" t="e">
        <f>IF(COUNTA(CitationInformation)=0,"",IF(INDEX(AuthorList[Author Name],$A2404)="","",
CONCATENATE("  - &amp;AuthorListID",TEXT($A2404,"0000"),
"  {CitationID: *CitationID0001",
", PersonID: *PersonID",TEXT(MATCH(INDEX(AuthorList[Author Name],$A2404),People[Full Name],0),"0000"),
", AuthorOrder: ",INDEX(AuthorList[Author Number],$A2404),"}")))</f>
        <v>#REF!</v>
      </c>
      <c r="K2404" t="e">
        <f>IF(INDEX(SamplingFeatures[Feature Code],$A2404)="","",
CONCATENATE("  - &amp;SamplingFeatureID",TEXT($A2404,"0000"),
" {","SamplingFeatureUUID:  ",CHAR(34),INDEX(SamplingFeatures[Sampling Feature UUID],$A2404),CHAR(34),
", SamplingFeatureTypeCV:  ",CHAR(34),INDEX(SamplingFeatures[Sampling Feature Type],$A2404),CHAR(34),
", SamplingFeatureCode:  ",CHAR(34),INDEX(SamplingFeatures[Feature Code],$A2404),CHAR(34),
", SamplingFeatureName:  ",CHAR(34),INDEX(SamplingFeatures[Feature Name],$A2404),CHAR(34),
", SamplingFeatureDescription:  ",CHAR(34),INDEX(SamplingFeatures[Feature Description],$A2404),CHAR(34),
", SamplingFeatureGeotypeCV:  ",CHAR(34),INDEX(SamplingFeatures[Feature Geo Type],$A2404),CHAR(34),
", FeatureGeometry:  ",CHAR(34),INDEX(SamplingFeatures[Feature Geometry],$A2404),CHAR(34),
", Elevation_m:  ",CHAR(34),INDEX(SamplingFeatures[Elevation_m],$A2404),CHAR(34),
", ElevationDatumCV:  ",CHAR(34),ElevationDatum,CHAR(34),"}"))</f>
        <v>#REF!</v>
      </c>
      <c r="L2404" t="e">
        <f>IF(INDEX(SamplingFeatures[Sampling Feature Type],$A2404)&lt;&gt;"Site","",
CONCATENATE("  - &amp;SiteID",TEXT(SUMPRODUCT(--($L$3:$L2403&lt;&gt;"")),"0000"),
" {","SamplingFeatureID:  *SamplingFeatureID",TEXT($A2404,"0000"),
", SiteTypeCV:  ",CHAR(34),INDEX(Sites[Site Type],$A2404),CHAR(34),
", Latitude:  ",INDEX(Sites[Latitude],$A2404),
", Longitude:  ",INDEX(Sites[Longitude],$A2404),
", SRSName:  ",CHAR(34),LatLonDatum,CHAR(34),"}"))</f>
        <v>#REF!</v>
      </c>
      <c r="M2404" t="e">
        <f>IF(INDEX(SamplingFeatures[Sampling Feature Type],$A2404)&lt;&gt;"Specimen","",
CONCATENATE("  - &amp;SpecimenID",TEXT(SUMPRODUCT(--($M$3:$M2403&lt;&gt;"")),"0000"),
" {","SamplingFeatureID:  *SamplingFeatureID",TEXT($A2404,"0000"),
", SpecimenTypeCV:  ",CHAR(34),INDEX(Specimens[Specimen Type],$A2404),CHAR(34),
", SpecimenMediumCV:  ",INDEX(Specimens[Specimen Medium],$A2404),
", IsFieldSpecimen:  ",CHAR(34),INDEX(Specimens[Is Field Specimen?],$A2404),CHAR(34),"}"))</f>
        <v>#REF!</v>
      </c>
      <c r="N2404" t="e">
        <f>IF(COUNTA(SpatialOffsets[])=0,"", IF(INDEX(SpatialOffsets[Spatial Offset Type],$A2404)="","",
CONCATENATE("  - &amp;SpatialOffsetID",TEXT($A2404,"0000"),
" {","SpatialOffsetTypeCV:  ",CHAR(34),INDEX(SpatialOffsets[Spatial Offset Type],$A2404),CHAR(34),
", Offset1Value:  ",INDEX(SpatialOffsets[Offset 1 Value],$A2404),
", Offset1UnitID:  ",CHAR(34),INDEX(SpatialOffsets[Offset 1 Unit],$A2404),CHAR(34),
", Offset2Value:  ",INDEX(SpatialOffsets[Offset 2 Value],$A2404),
", Offset2UnitID:  ",CHAR(34),INDEX(SpatialOffsets[Offset 2 Unit],$A2404),CHAR(34),
", Offset3Value:  ",INDEX(SpatialOffsets[Offset 3 Value],$A2404),
", Offset3UnitID:  ",CHAR(34),INDEX(SpatialOffsets[Offset 3 Unit],$A2404),CHAR(34),,"}")))</f>
        <v>#REF!</v>
      </c>
      <c r="O2404" t="e">
        <f>IF(COUNTA(RelatedFeatures[])=0,"", IF(INDEX(RelatedFeatures[First Sampling Feature Code],$A2404)="","",
CONCATENATE("  - &amp;RelationID",TEXT($A2404,"0000"),
" {","SamplingFeatureID:  *SamplingFeatureID",TEXT(MATCH(INDEX(RelatedFeatures[First Sampling Feature Code],$A2404),SamplingFeatures[Feature Code],0),"0000"),
", RelationshipTypeCV:  ",CHAR(34),INDEX(RelatedFeatures[Relationship Type],$A2404),CHAR(34),
", RelatedFeatureID: *SamplingFeatureID",TEXT(MATCH(INDEX(RelatedFeatures[Second Sampling Feature Code],$A2404),SamplingFeatures[Feature Code],0),"0000"),
", SpatialOffsetID:  ",IF(INDEX(RelatedFeatures[Offset Number],$A2404)="","",CONCATENATE("*SpatialOffsetID",TEXT(INDEX(RelatedFeatures[Offset Number],$A2404),"0000"))),"}")))</f>
        <v>#REF!</v>
      </c>
      <c r="P2404" t="e">
        <f>IF(INDEX(Methods[Method Type],$A2404)="","",
CONCATENATE("  - &amp;MethodID",TEXT($A2404,"0000"),
" {","MethodTypeCV:  ",CHAR(34),INDEX(Methods[Method Type],$A2404),CHAR(34),
", MethodCode:  ",CHAR(34),INDEX(Methods[Method Code],$A2404),CHAR(34),
", MethodName:  ",CHAR(34),INDEX(Methods[Method Name],$A2404),CHAR(34),
", MethodDescription:  ",CHAR(34),INDEX(Methods[Method Description],$A2404),CHAR(34),
", MethodLink:  ",CHAR(34),INDEX(Methods[Method Link],$A2404),CHAR(34),
", OrganizationID: *OrganizationID",TEXT(MATCH(INDEX(Methods[Organization Name],$A2404),Organizations[Organization Name],0),"0000"),"}"))</f>
        <v>#REF!</v>
      </c>
      <c r="Q2404" t="e">
        <f>IF(INDEX(Variables[Variable Type],$A2404)="","",
CONCATENATE("  - &amp;VariableID",TEXT($A2404,"0000"),
" {","VariableTypeCV:  ",CHAR(34),INDEX(Variables[Variable Type],$A2404),CHAR(34),
", VariableCode:  ",CHAR(34),INDEX(Variables[Variable Code],$A2404),CHAR(34),
", VariableNameCV:  ",CHAR(34),INDEX(Variables[Variable Name],$A2404),CHAR(34),
", VariableDefinition:  ",CHAR(34),INDEX(Variables[Variable Definition],$A2404),CHAR(34),
", SpecciationCV:  ",CHAR(34),INDEX(Variables[Speciation],$A2404),CHAR(34),
", NoDataValue:  ",CHAR(34),INDEX(Variables[No Data Value],$A2404),CHAR(34),"}"))</f>
        <v>#REF!</v>
      </c>
    </row>
    <row r="2405" spans="1:17" x14ac:dyDescent="0.25">
      <c r="A2405">
        <v>2402</v>
      </c>
      <c r="D2405" t="e">
        <f>IF(INDEX(People[First Name],$A2405)="","",
CONCATENATE("  - &amp;PersonID",TEXT($A2405,"0000"),
" {","PersonFirstName:  ",CHAR(34),INDEX(People[First Name],$A2405),CHAR(34),
", PersonMiddleName:  ",CHAR(34),INDEX(People[Middle Name],$A2405),CHAR(34),
", PersonLastName:  ",CHAR(34),INDEX(People[Last Name],$A2405),CHAR(34),"}"))</f>
        <v>#REF!</v>
      </c>
      <c r="E2405" t="e">
        <f>IF(INDEX(Organizations[Organization Type '[CV']],$A2405)="","",
CONCATENATE("  - &amp;OrganizationID",TEXT($A2405,"0000"),
" {","OrganizationTypeCV:  ",CHAR(34),INDEX(Organizations[Organization Type '[CV']],$A2405),CHAR(34),
", OrganizationCode:  ",CHAR(34),INDEX(Organizations[Organization Code],$A2405),CHAR(34),
", OrganizationName:  ",CHAR(34),INDEX(Organizations[Organization Name],$A2405),CHAR(34),
", OrganizationDescription:  ",CHAR(34),INDEX(Organizations[Organization Description],$A2405),CHAR(34),
", OrganizationLink:  ",CHAR(34),INDEX(Organizations[Organization Link],$A2405),CHAR(34),"}"))</f>
        <v>#REF!</v>
      </c>
      <c r="F2405" t="e">
        <f>IF(INDEX(People[First Name],$A2405)="","",
CONCATENATE("  - &amp;AffiliationID",TEXT($A2405,"0000"),
" {PersonID: *PersonID",TEXT($A2405,"0000"),
", OrganizationID: *OrganizationID",TEXT(MATCH(INDEX(People[Organization Name],$A2405),Organizations[Organization Name],0),"0000"),
", IsPrimaryOrganizationContact: , AffiliationStartDate: , AffiliationEndDate: , PrimaryPhone: ",
", PrimaryEmail: ",CHAR(34),INDEX(People[Primary Email],$A2405),CHAR(34),
", PrimaryAddress: ",CHAR(34),INDEX(People[Primary Address],$A2405),CHAR(34),
", PersonLink: }"))</f>
        <v>#REF!</v>
      </c>
      <c r="H2405" t="e">
        <f>IF(COUNTA(CitationInformation)=0,"",IF(INDEX(AuthorList[Author Name],$A2405)="","",
CONCATENATE("  - &amp;AuthorListID",TEXT($A2405,"0000"),
"  {CitationID: *CitationID0001",
", PersonID: *PersonID",TEXT(MATCH(INDEX(AuthorList[Author Name],$A2405),People[Full Name],0),"0000"),
", AuthorOrder: ",INDEX(AuthorList[Author Number],$A2405),"}")))</f>
        <v>#REF!</v>
      </c>
      <c r="K2405" t="e">
        <f>IF(INDEX(SamplingFeatures[Feature Code],$A2405)="","",
CONCATENATE("  - &amp;SamplingFeatureID",TEXT($A2405,"0000"),
" {","SamplingFeatureUUID:  ",CHAR(34),INDEX(SamplingFeatures[Sampling Feature UUID],$A2405),CHAR(34),
", SamplingFeatureTypeCV:  ",CHAR(34),INDEX(SamplingFeatures[Sampling Feature Type],$A2405),CHAR(34),
", SamplingFeatureCode:  ",CHAR(34),INDEX(SamplingFeatures[Feature Code],$A2405),CHAR(34),
", SamplingFeatureName:  ",CHAR(34),INDEX(SamplingFeatures[Feature Name],$A2405),CHAR(34),
", SamplingFeatureDescription:  ",CHAR(34),INDEX(SamplingFeatures[Feature Description],$A2405),CHAR(34),
", SamplingFeatureGeotypeCV:  ",CHAR(34),INDEX(SamplingFeatures[Feature Geo Type],$A2405),CHAR(34),
", FeatureGeometry:  ",CHAR(34),INDEX(SamplingFeatures[Feature Geometry],$A2405),CHAR(34),
", Elevation_m:  ",CHAR(34),INDEX(SamplingFeatures[Elevation_m],$A2405),CHAR(34),
", ElevationDatumCV:  ",CHAR(34),ElevationDatum,CHAR(34),"}"))</f>
        <v>#REF!</v>
      </c>
      <c r="L2405" t="e">
        <f>IF(INDEX(SamplingFeatures[Sampling Feature Type],$A2405)&lt;&gt;"Site","",
CONCATENATE("  - &amp;SiteID",TEXT(SUMPRODUCT(--($L$3:$L2404&lt;&gt;"")),"0000"),
" {","SamplingFeatureID:  *SamplingFeatureID",TEXT($A2405,"0000"),
", SiteTypeCV:  ",CHAR(34),INDEX(Sites[Site Type],$A2405),CHAR(34),
", Latitude:  ",INDEX(Sites[Latitude],$A2405),
", Longitude:  ",INDEX(Sites[Longitude],$A2405),
", SRSName:  ",CHAR(34),LatLonDatum,CHAR(34),"}"))</f>
        <v>#REF!</v>
      </c>
      <c r="M2405" t="e">
        <f>IF(INDEX(SamplingFeatures[Sampling Feature Type],$A2405)&lt;&gt;"Specimen","",
CONCATENATE("  - &amp;SpecimenID",TEXT(SUMPRODUCT(--($M$3:$M2404&lt;&gt;"")),"0000"),
" {","SamplingFeatureID:  *SamplingFeatureID",TEXT($A2405,"0000"),
", SpecimenTypeCV:  ",CHAR(34),INDEX(Specimens[Specimen Type],$A2405),CHAR(34),
", SpecimenMediumCV:  ",INDEX(Specimens[Specimen Medium],$A2405),
", IsFieldSpecimen:  ",CHAR(34),INDEX(Specimens[Is Field Specimen?],$A2405),CHAR(34),"}"))</f>
        <v>#REF!</v>
      </c>
      <c r="N2405" t="e">
        <f>IF(COUNTA(SpatialOffsets[])=0,"", IF(INDEX(SpatialOffsets[Spatial Offset Type],$A2405)="","",
CONCATENATE("  - &amp;SpatialOffsetID",TEXT($A2405,"0000"),
" {","SpatialOffsetTypeCV:  ",CHAR(34),INDEX(SpatialOffsets[Spatial Offset Type],$A2405),CHAR(34),
", Offset1Value:  ",INDEX(SpatialOffsets[Offset 1 Value],$A2405),
", Offset1UnitID:  ",CHAR(34),INDEX(SpatialOffsets[Offset 1 Unit],$A2405),CHAR(34),
", Offset2Value:  ",INDEX(SpatialOffsets[Offset 2 Value],$A2405),
", Offset2UnitID:  ",CHAR(34),INDEX(SpatialOffsets[Offset 2 Unit],$A2405),CHAR(34),
", Offset3Value:  ",INDEX(SpatialOffsets[Offset 3 Value],$A2405),
", Offset3UnitID:  ",CHAR(34),INDEX(SpatialOffsets[Offset 3 Unit],$A2405),CHAR(34),,"}")))</f>
        <v>#REF!</v>
      </c>
      <c r="O2405" t="e">
        <f>IF(COUNTA(RelatedFeatures[])=0,"", IF(INDEX(RelatedFeatures[First Sampling Feature Code],$A2405)="","",
CONCATENATE("  - &amp;RelationID",TEXT($A2405,"0000"),
" {","SamplingFeatureID:  *SamplingFeatureID",TEXT(MATCH(INDEX(RelatedFeatures[First Sampling Feature Code],$A2405),SamplingFeatures[Feature Code],0),"0000"),
", RelationshipTypeCV:  ",CHAR(34),INDEX(RelatedFeatures[Relationship Type],$A2405),CHAR(34),
", RelatedFeatureID: *SamplingFeatureID",TEXT(MATCH(INDEX(RelatedFeatures[Second Sampling Feature Code],$A2405),SamplingFeatures[Feature Code],0),"0000"),
", SpatialOffsetID:  ",IF(INDEX(RelatedFeatures[Offset Number],$A2405)="","",CONCATENATE("*SpatialOffsetID",TEXT(INDEX(RelatedFeatures[Offset Number],$A2405),"0000"))),"}")))</f>
        <v>#REF!</v>
      </c>
      <c r="P2405" t="e">
        <f>IF(INDEX(Methods[Method Type],$A2405)="","",
CONCATENATE("  - &amp;MethodID",TEXT($A2405,"0000"),
" {","MethodTypeCV:  ",CHAR(34),INDEX(Methods[Method Type],$A2405),CHAR(34),
", MethodCode:  ",CHAR(34),INDEX(Methods[Method Code],$A2405),CHAR(34),
", MethodName:  ",CHAR(34),INDEX(Methods[Method Name],$A2405),CHAR(34),
", MethodDescription:  ",CHAR(34),INDEX(Methods[Method Description],$A2405),CHAR(34),
", MethodLink:  ",CHAR(34),INDEX(Methods[Method Link],$A2405),CHAR(34),
", OrganizationID: *OrganizationID",TEXT(MATCH(INDEX(Methods[Organization Name],$A2405),Organizations[Organization Name],0),"0000"),"}"))</f>
        <v>#REF!</v>
      </c>
      <c r="Q2405" t="e">
        <f>IF(INDEX(Variables[Variable Type],$A2405)="","",
CONCATENATE("  - &amp;VariableID",TEXT($A2405,"0000"),
" {","VariableTypeCV:  ",CHAR(34),INDEX(Variables[Variable Type],$A2405),CHAR(34),
", VariableCode:  ",CHAR(34),INDEX(Variables[Variable Code],$A2405),CHAR(34),
", VariableNameCV:  ",CHAR(34),INDEX(Variables[Variable Name],$A2405),CHAR(34),
", VariableDefinition:  ",CHAR(34),INDEX(Variables[Variable Definition],$A2405),CHAR(34),
", SpecciationCV:  ",CHAR(34),INDEX(Variables[Speciation],$A2405),CHAR(34),
", NoDataValue:  ",CHAR(34),INDEX(Variables[No Data Value],$A2405),CHAR(34),"}"))</f>
        <v>#REF!</v>
      </c>
    </row>
    <row r="2406" spans="1:17" x14ac:dyDescent="0.25">
      <c r="A2406">
        <v>2403</v>
      </c>
      <c r="D2406" t="e">
        <f>IF(INDEX(People[First Name],$A2406)="","",
CONCATENATE("  - &amp;PersonID",TEXT($A2406,"0000"),
" {","PersonFirstName:  ",CHAR(34),INDEX(People[First Name],$A2406),CHAR(34),
", PersonMiddleName:  ",CHAR(34),INDEX(People[Middle Name],$A2406),CHAR(34),
", PersonLastName:  ",CHAR(34),INDEX(People[Last Name],$A2406),CHAR(34),"}"))</f>
        <v>#REF!</v>
      </c>
      <c r="E2406" t="e">
        <f>IF(INDEX(Organizations[Organization Type '[CV']],$A2406)="","",
CONCATENATE("  - &amp;OrganizationID",TEXT($A2406,"0000"),
" {","OrganizationTypeCV:  ",CHAR(34),INDEX(Organizations[Organization Type '[CV']],$A2406),CHAR(34),
", OrganizationCode:  ",CHAR(34),INDEX(Organizations[Organization Code],$A2406),CHAR(34),
", OrganizationName:  ",CHAR(34),INDEX(Organizations[Organization Name],$A2406),CHAR(34),
", OrganizationDescription:  ",CHAR(34),INDEX(Organizations[Organization Description],$A2406),CHAR(34),
", OrganizationLink:  ",CHAR(34),INDEX(Organizations[Organization Link],$A2406),CHAR(34),"}"))</f>
        <v>#REF!</v>
      </c>
      <c r="F2406" t="e">
        <f>IF(INDEX(People[First Name],$A2406)="","",
CONCATENATE("  - &amp;AffiliationID",TEXT($A2406,"0000"),
" {PersonID: *PersonID",TEXT($A2406,"0000"),
", OrganizationID: *OrganizationID",TEXT(MATCH(INDEX(People[Organization Name],$A2406),Organizations[Organization Name],0),"0000"),
", IsPrimaryOrganizationContact: , AffiliationStartDate: , AffiliationEndDate: , PrimaryPhone: ",
", PrimaryEmail: ",CHAR(34),INDEX(People[Primary Email],$A2406),CHAR(34),
", PrimaryAddress: ",CHAR(34),INDEX(People[Primary Address],$A2406),CHAR(34),
", PersonLink: }"))</f>
        <v>#REF!</v>
      </c>
      <c r="H2406" t="e">
        <f>IF(COUNTA(CitationInformation)=0,"",IF(INDEX(AuthorList[Author Name],$A2406)="","",
CONCATENATE("  - &amp;AuthorListID",TEXT($A2406,"0000"),
"  {CitationID: *CitationID0001",
", PersonID: *PersonID",TEXT(MATCH(INDEX(AuthorList[Author Name],$A2406),People[Full Name],0),"0000"),
", AuthorOrder: ",INDEX(AuthorList[Author Number],$A2406),"}")))</f>
        <v>#REF!</v>
      </c>
      <c r="K2406" t="e">
        <f>IF(INDEX(SamplingFeatures[Feature Code],$A2406)="","",
CONCATENATE("  - &amp;SamplingFeatureID",TEXT($A2406,"0000"),
" {","SamplingFeatureUUID:  ",CHAR(34),INDEX(SamplingFeatures[Sampling Feature UUID],$A2406),CHAR(34),
", SamplingFeatureTypeCV:  ",CHAR(34),INDEX(SamplingFeatures[Sampling Feature Type],$A2406),CHAR(34),
", SamplingFeatureCode:  ",CHAR(34),INDEX(SamplingFeatures[Feature Code],$A2406),CHAR(34),
", SamplingFeatureName:  ",CHAR(34),INDEX(SamplingFeatures[Feature Name],$A2406),CHAR(34),
", SamplingFeatureDescription:  ",CHAR(34),INDEX(SamplingFeatures[Feature Description],$A2406),CHAR(34),
", SamplingFeatureGeotypeCV:  ",CHAR(34),INDEX(SamplingFeatures[Feature Geo Type],$A2406),CHAR(34),
", FeatureGeometry:  ",CHAR(34),INDEX(SamplingFeatures[Feature Geometry],$A2406),CHAR(34),
", Elevation_m:  ",CHAR(34),INDEX(SamplingFeatures[Elevation_m],$A2406),CHAR(34),
", ElevationDatumCV:  ",CHAR(34),ElevationDatum,CHAR(34),"}"))</f>
        <v>#REF!</v>
      </c>
      <c r="L2406" t="e">
        <f>IF(INDEX(SamplingFeatures[Sampling Feature Type],$A2406)&lt;&gt;"Site","",
CONCATENATE("  - &amp;SiteID",TEXT(SUMPRODUCT(--($L$3:$L2405&lt;&gt;"")),"0000"),
" {","SamplingFeatureID:  *SamplingFeatureID",TEXT($A2406,"0000"),
", SiteTypeCV:  ",CHAR(34),INDEX(Sites[Site Type],$A2406),CHAR(34),
", Latitude:  ",INDEX(Sites[Latitude],$A2406),
", Longitude:  ",INDEX(Sites[Longitude],$A2406),
", SRSName:  ",CHAR(34),LatLonDatum,CHAR(34),"}"))</f>
        <v>#REF!</v>
      </c>
      <c r="M2406" t="e">
        <f>IF(INDEX(SamplingFeatures[Sampling Feature Type],$A2406)&lt;&gt;"Specimen","",
CONCATENATE("  - &amp;SpecimenID",TEXT(SUMPRODUCT(--($M$3:$M2405&lt;&gt;"")),"0000"),
" {","SamplingFeatureID:  *SamplingFeatureID",TEXT($A2406,"0000"),
", SpecimenTypeCV:  ",CHAR(34),INDEX(Specimens[Specimen Type],$A2406),CHAR(34),
", SpecimenMediumCV:  ",INDEX(Specimens[Specimen Medium],$A2406),
", IsFieldSpecimen:  ",CHAR(34),INDEX(Specimens[Is Field Specimen?],$A2406),CHAR(34),"}"))</f>
        <v>#REF!</v>
      </c>
      <c r="N2406" t="e">
        <f>IF(COUNTA(SpatialOffsets[])=0,"", IF(INDEX(SpatialOffsets[Spatial Offset Type],$A2406)="","",
CONCATENATE("  - &amp;SpatialOffsetID",TEXT($A2406,"0000"),
" {","SpatialOffsetTypeCV:  ",CHAR(34),INDEX(SpatialOffsets[Spatial Offset Type],$A2406),CHAR(34),
", Offset1Value:  ",INDEX(SpatialOffsets[Offset 1 Value],$A2406),
", Offset1UnitID:  ",CHAR(34),INDEX(SpatialOffsets[Offset 1 Unit],$A2406),CHAR(34),
", Offset2Value:  ",INDEX(SpatialOffsets[Offset 2 Value],$A2406),
", Offset2UnitID:  ",CHAR(34),INDEX(SpatialOffsets[Offset 2 Unit],$A2406),CHAR(34),
", Offset3Value:  ",INDEX(SpatialOffsets[Offset 3 Value],$A2406),
", Offset3UnitID:  ",CHAR(34),INDEX(SpatialOffsets[Offset 3 Unit],$A2406),CHAR(34),,"}")))</f>
        <v>#REF!</v>
      </c>
      <c r="O2406" t="e">
        <f>IF(COUNTA(RelatedFeatures[])=0,"", IF(INDEX(RelatedFeatures[First Sampling Feature Code],$A2406)="","",
CONCATENATE("  - &amp;RelationID",TEXT($A2406,"0000"),
" {","SamplingFeatureID:  *SamplingFeatureID",TEXT(MATCH(INDEX(RelatedFeatures[First Sampling Feature Code],$A2406),SamplingFeatures[Feature Code],0),"0000"),
", RelationshipTypeCV:  ",CHAR(34),INDEX(RelatedFeatures[Relationship Type],$A2406),CHAR(34),
", RelatedFeatureID: *SamplingFeatureID",TEXT(MATCH(INDEX(RelatedFeatures[Second Sampling Feature Code],$A2406),SamplingFeatures[Feature Code],0),"0000"),
", SpatialOffsetID:  ",IF(INDEX(RelatedFeatures[Offset Number],$A2406)="","",CONCATENATE("*SpatialOffsetID",TEXT(INDEX(RelatedFeatures[Offset Number],$A2406),"0000"))),"}")))</f>
        <v>#REF!</v>
      </c>
      <c r="P2406" t="e">
        <f>IF(INDEX(Methods[Method Type],$A2406)="","",
CONCATENATE("  - &amp;MethodID",TEXT($A2406,"0000"),
" {","MethodTypeCV:  ",CHAR(34),INDEX(Methods[Method Type],$A2406),CHAR(34),
", MethodCode:  ",CHAR(34),INDEX(Methods[Method Code],$A2406),CHAR(34),
", MethodName:  ",CHAR(34),INDEX(Methods[Method Name],$A2406),CHAR(34),
", MethodDescription:  ",CHAR(34),INDEX(Methods[Method Description],$A2406),CHAR(34),
", MethodLink:  ",CHAR(34),INDEX(Methods[Method Link],$A2406),CHAR(34),
", OrganizationID: *OrganizationID",TEXT(MATCH(INDEX(Methods[Organization Name],$A2406),Organizations[Organization Name],0),"0000"),"}"))</f>
        <v>#REF!</v>
      </c>
      <c r="Q2406" t="e">
        <f>IF(INDEX(Variables[Variable Type],$A2406)="","",
CONCATENATE("  - &amp;VariableID",TEXT($A2406,"0000"),
" {","VariableTypeCV:  ",CHAR(34),INDEX(Variables[Variable Type],$A2406),CHAR(34),
", VariableCode:  ",CHAR(34),INDEX(Variables[Variable Code],$A2406),CHAR(34),
", VariableNameCV:  ",CHAR(34),INDEX(Variables[Variable Name],$A2406),CHAR(34),
", VariableDefinition:  ",CHAR(34),INDEX(Variables[Variable Definition],$A2406),CHAR(34),
", SpecciationCV:  ",CHAR(34),INDEX(Variables[Speciation],$A2406),CHAR(34),
", NoDataValue:  ",CHAR(34),INDEX(Variables[No Data Value],$A2406),CHAR(34),"}"))</f>
        <v>#REF!</v>
      </c>
    </row>
    <row r="2407" spans="1:17" x14ac:dyDescent="0.25">
      <c r="A2407">
        <v>2404</v>
      </c>
      <c r="D2407" t="e">
        <f>IF(INDEX(People[First Name],$A2407)="","",
CONCATENATE("  - &amp;PersonID",TEXT($A2407,"0000"),
" {","PersonFirstName:  ",CHAR(34),INDEX(People[First Name],$A2407),CHAR(34),
", PersonMiddleName:  ",CHAR(34),INDEX(People[Middle Name],$A2407),CHAR(34),
", PersonLastName:  ",CHAR(34),INDEX(People[Last Name],$A2407),CHAR(34),"}"))</f>
        <v>#REF!</v>
      </c>
      <c r="E2407" t="e">
        <f>IF(INDEX(Organizations[Organization Type '[CV']],$A2407)="","",
CONCATENATE("  - &amp;OrganizationID",TEXT($A2407,"0000"),
" {","OrganizationTypeCV:  ",CHAR(34),INDEX(Organizations[Organization Type '[CV']],$A2407),CHAR(34),
", OrganizationCode:  ",CHAR(34),INDEX(Organizations[Organization Code],$A2407),CHAR(34),
", OrganizationName:  ",CHAR(34),INDEX(Organizations[Organization Name],$A2407),CHAR(34),
", OrganizationDescription:  ",CHAR(34),INDEX(Organizations[Organization Description],$A2407),CHAR(34),
", OrganizationLink:  ",CHAR(34),INDEX(Organizations[Organization Link],$A2407),CHAR(34),"}"))</f>
        <v>#REF!</v>
      </c>
      <c r="F2407" t="e">
        <f>IF(INDEX(People[First Name],$A2407)="","",
CONCATENATE("  - &amp;AffiliationID",TEXT($A2407,"0000"),
" {PersonID: *PersonID",TEXT($A2407,"0000"),
", OrganizationID: *OrganizationID",TEXT(MATCH(INDEX(People[Organization Name],$A2407),Organizations[Organization Name],0),"0000"),
", IsPrimaryOrganizationContact: , AffiliationStartDate: , AffiliationEndDate: , PrimaryPhone: ",
", PrimaryEmail: ",CHAR(34),INDEX(People[Primary Email],$A2407),CHAR(34),
", PrimaryAddress: ",CHAR(34),INDEX(People[Primary Address],$A2407),CHAR(34),
", PersonLink: }"))</f>
        <v>#REF!</v>
      </c>
      <c r="H2407" t="e">
        <f>IF(COUNTA(CitationInformation)=0,"",IF(INDEX(AuthorList[Author Name],$A2407)="","",
CONCATENATE("  - &amp;AuthorListID",TEXT($A2407,"0000"),
"  {CitationID: *CitationID0001",
", PersonID: *PersonID",TEXT(MATCH(INDEX(AuthorList[Author Name],$A2407),People[Full Name],0),"0000"),
", AuthorOrder: ",INDEX(AuthorList[Author Number],$A2407),"}")))</f>
        <v>#REF!</v>
      </c>
      <c r="K2407" t="e">
        <f>IF(INDEX(SamplingFeatures[Feature Code],$A2407)="","",
CONCATENATE("  - &amp;SamplingFeatureID",TEXT($A2407,"0000"),
" {","SamplingFeatureUUID:  ",CHAR(34),INDEX(SamplingFeatures[Sampling Feature UUID],$A2407),CHAR(34),
", SamplingFeatureTypeCV:  ",CHAR(34),INDEX(SamplingFeatures[Sampling Feature Type],$A2407),CHAR(34),
", SamplingFeatureCode:  ",CHAR(34),INDEX(SamplingFeatures[Feature Code],$A2407),CHAR(34),
", SamplingFeatureName:  ",CHAR(34),INDEX(SamplingFeatures[Feature Name],$A2407),CHAR(34),
", SamplingFeatureDescription:  ",CHAR(34),INDEX(SamplingFeatures[Feature Description],$A2407),CHAR(34),
", SamplingFeatureGeotypeCV:  ",CHAR(34),INDEX(SamplingFeatures[Feature Geo Type],$A2407),CHAR(34),
", FeatureGeometry:  ",CHAR(34),INDEX(SamplingFeatures[Feature Geometry],$A2407),CHAR(34),
", Elevation_m:  ",CHAR(34),INDEX(SamplingFeatures[Elevation_m],$A2407),CHAR(34),
", ElevationDatumCV:  ",CHAR(34),ElevationDatum,CHAR(34),"}"))</f>
        <v>#REF!</v>
      </c>
      <c r="L2407" t="e">
        <f>IF(INDEX(SamplingFeatures[Sampling Feature Type],$A2407)&lt;&gt;"Site","",
CONCATENATE("  - &amp;SiteID",TEXT(SUMPRODUCT(--($L$3:$L2406&lt;&gt;"")),"0000"),
" {","SamplingFeatureID:  *SamplingFeatureID",TEXT($A2407,"0000"),
", SiteTypeCV:  ",CHAR(34),INDEX(Sites[Site Type],$A2407),CHAR(34),
", Latitude:  ",INDEX(Sites[Latitude],$A2407),
", Longitude:  ",INDEX(Sites[Longitude],$A2407),
", SRSName:  ",CHAR(34),LatLonDatum,CHAR(34),"}"))</f>
        <v>#REF!</v>
      </c>
      <c r="M2407" t="e">
        <f>IF(INDEX(SamplingFeatures[Sampling Feature Type],$A2407)&lt;&gt;"Specimen","",
CONCATENATE("  - &amp;SpecimenID",TEXT(SUMPRODUCT(--($M$3:$M2406&lt;&gt;"")),"0000"),
" {","SamplingFeatureID:  *SamplingFeatureID",TEXT($A2407,"0000"),
", SpecimenTypeCV:  ",CHAR(34),INDEX(Specimens[Specimen Type],$A2407),CHAR(34),
", SpecimenMediumCV:  ",INDEX(Specimens[Specimen Medium],$A2407),
", IsFieldSpecimen:  ",CHAR(34),INDEX(Specimens[Is Field Specimen?],$A2407),CHAR(34),"}"))</f>
        <v>#REF!</v>
      </c>
      <c r="N2407" t="e">
        <f>IF(COUNTA(SpatialOffsets[])=0,"", IF(INDEX(SpatialOffsets[Spatial Offset Type],$A2407)="","",
CONCATENATE("  - &amp;SpatialOffsetID",TEXT($A2407,"0000"),
" {","SpatialOffsetTypeCV:  ",CHAR(34),INDEX(SpatialOffsets[Spatial Offset Type],$A2407),CHAR(34),
", Offset1Value:  ",INDEX(SpatialOffsets[Offset 1 Value],$A2407),
", Offset1UnitID:  ",CHAR(34),INDEX(SpatialOffsets[Offset 1 Unit],$A2407),CHAR(34),
", Offset2Value:  ",INDEX(SpatialOffsets[Offset 2 Value],$A2407),
", Offset2UnitID:  ",CHAR(34),INDEX(SpatialOffsets[Offset 2 Unit],$A2407),CHAR(34),
", Offset3Value:  ",INDEX(SpatialOffsets[Offset 3 Value],$A2407),
", Offset3UnitID:  ",CHAR(34),INDEX(SpatialOffsets[Offset 3 Unit],$A2407),CHAR(34),,"}")))</f>
        <v>#REF!</v>
      </c>
      <c r="O2407" t="e">
        <f>IF(COUNTA(RelatedFeatures[])=0,"", IF(INDEX(RelatedFeatures[First Sampling Feature Code],$A2407)="","",
CONCATENATE("  - &amp;RelationID",TEXT($A2407,"0000"),
" {","SamplingFeatureID:  *SamplingFeatureID",TEXT(MATCH(INDEX(RelatedFeatures[First Sampling Feature Code],$A2407),SamplingFeatures[Feature Code],0),"0000"),
", RelationshipTypeCV:  ",CHAR(34),INDEX(RelatedFeatures[Relationship Type],$A2407),CHAR(34),
", RelatedFeatureID: *SamplingFeatureID",TEXT(MATCH(INDEX(RelatedFeatures[Second Sampling Feature Code],$A2407),SamplingFeatures[Feature Code],0),"0000"),
", SpatialOffsetID:  ",IF(INDEX(RelatedFeatures[Offset Number],$A2407)="","",CONCATENATE("*SpatialOffsetID",TEXT(INDEX(RelatedFeatures[Offset Number],$A2407),"0000"))),"}")))</f>
        <v>#REF!</v>
      </c>
      <c r="P2407" t="e">
        <f>IF(INDEX(Methods[Method Type],$A2407)="","",
CONCATENATE("  - &amp;MethodID",TEXT($A2407,"0000"),
" {","MethodTypeCV:  ",CHAR(34),INDEX(Methods[Method Type],$A2407),CHAR(34),
", MethodCode:  ",CHAR(34),INDEX(Methods[Method Code],$A2407),CHAR(34),
", MethodName:  ",CHAR(34),INDEX(Methods[Method Name],$A2407),CHAR(34),
", MethodDescription:  ",CHAR(34),INDEX(Methods[Method Description],$A2407),CHAR(34),
", MethodLink:  ",CHAR(34),INDEX(Methods[Method Link],$A2407),CHAR(34),
", OrganizationID: *OrganizationID",TEXT(MATCH(INDEX(Methods[Organization Name],$A2407),Organizations[Organization Name],0),"0000"),"}"))</f>
        <v>#REF!</v>
      </c>
      <c r="Q2407" t="e">
        <f>IF(INDEX(Variables[Variable Type],$A2407)="","",
CONCATENATE("  - &amp;VariableID",TEXT($A2407,"0000"),
" {","VariableTypeCV:  ",CHAR(34),INDEX(Variables[Variable Type],$A2407),CHAR(34),
", VariableCode:  ",CHAR(34),INDEX(Variables[Variable Code],$A2407),CHAR(34),
", VariableNameCV:  ",CHAR(34),INDEX(Variables[Variable Name],$A2407),CHAR(34),
", VariableDefinition:  ",CHAR(34),INDEX(Variables[Variable Definition],$A2407),CHAR(34),
", SpecciationCV:  ",CHAR(34),INDEX(Variables[Speciation],$A2407),CHAR(34),
", NoDataValue:  ",CHAR(34),INDEX(Variables[No Data Value],$A2407),CHAR(34),"}"))</f>
        <v>#REF!</v>
      </c>
    </row>
    <row r="2408" spans="1:17" x14ac:dyDescent="0.25">
      <c r="A2408">
        <v>2405</v>
      </c>
      <c r="D2408" t="e">
        <f>IF(INDEX(People[First Name],$A2408)="","",
CONCATENATE("  - &amp;PersonID",TEXT($A2408,"0000"),
" {","PersonFirstName:  ",CHAR(34),INDEX(People[First Name],$A2408),CHAR(34),
", PersonMiddleName:  ",CHAR(34),INDEX(People[Middle Name],$A2408),CHAR(34),
", PersonLastName:  ",CHAR(34),INDEX(People[Last Name],$A2408),CHAR(34),"}"))</f>
        <v>#REF!</v>
      </c>
      <c r="E2408" t="e">
        <f>IF(INDEX(Organizations[Organization Type '[CV']],$A2408)="","",
CONCATENATE("  - &amp;OrganizationID",TEXT($A2408,"0000"),
" {","OrganizationTypeCV:  ",CHAR(34),INDEX(Organizations[Organization Type '[CV']],$A2408),CHAR(34),
", OrganizationCode:  ",CHAR(34),INDEX(Organizations[Organization Code],$A2408),CHAR(34),
", OrganizationName:  ",CHAR(34),INDEX(Organizations[Organization Name],$A2408),CHAR(34),
", OrganizationDescription:  ",CHAR(34),INDEX(Organizations[Organization Description],$A2408),CHAR(34),
", OrganizationLink:  ",CHAR(34),INDEX(Organizations[Organization Link],$A2408),CHAR(34),"}"))</f>
        <v>#REF!</v>
      </c>
      <c r="F2408" t="e">
        <f>IF(INDEX(People[First Name],$A2408)="","",
CONCATENATE("  - &amp;AffiliationID",TEXT($A2408,"0000"),
" {PersonID: *PersonID",TEXT($A2408,"0000"),
", OrganizationID: *OrganizationID",TEXT(MATCH(INDEX(People[Organization Name],$A2408),Organizations[Organization Name],0),"0000"),
", IsPrimaryOrganizationContact: , AffiliationStartDate: , AffiliationEndDate: , PrimaryPhone: ",
", PrimaryEmail: ",CHAR(34),INDEX(People[Primary Email],$A2408),CHAR(34),
", PrimaryAddress: ",CHAR(34),INDEX(People[Primary Address],$A2408),CHAR(34),
", PersonLink: }"))</f>
        <v>#REF!</v>
      </c>
      <c r="H2408" t="e">
        <f>IF(COUNTA(CitationInformation)=0,"",IF(INDEX(AuthorList[Author Name],$A2408)="","",
CONCATENATE("  - &amp;AuthorListID",TEXT($A2408,"0000"),
"  {CitationID: *CitationID0001",
", PersonID: *PersonID",TEXT(MATCH(INDEX(AuthorList[Author Name],$A2408),People[Full Name],0),"0000"),
", AuthorOrder: ",INDEX(AuthorList[Author Number],$A2408),"}")))</f>
        <v>#REF!</v>
      </c>
      <c r="K2408" t="e">
        <f>IF(INDEX(SamplingFeatures[Feature Code],$A2408)="","",
CONCATENATE("  - &amp;SamplingFeatureID",TEXT($A2408,"0000"),
" {","SamplingFeatureUUID:  ",CHAR(34),INDEX(SamplingFeatures[Sampling Feature UUID],$A2408),CHAR(34),
", SamplingFeatureTypeCV:  ",CHAR(34),INDEX(SamplingFeatures[Sampling Feature Type],$A2408),CHAR(34),
", SamplingFeatureCode:  ",CHAR(34),INDEX(SamplingFeatures[Feature Code],$A2408),CHAR(34),
", SamplingFeatureName:  ",CHAR(34),INDEX(SamplingFeatures[Feature Name],$A2408),CHAR(34),
", SamplingFeatureDescription:  ",CHAR(34),INDEX(SamplingFeatures[Feature Description],$A2408),CHAR(34),
", SamplingFeatureGeotypeCV:  ",CHAR(34),INDEX(SamplingFeatures[Feature Geo Type],$A2408),CHAR(34),
", FeatureGeometry:  ",CHAR(34),INDEX(SamplingFeatures[Feature Geometry],$A2408),CHAR(34),
", Elevation_m:  ",CHAR(34),INDEX(SamplingFeatures[Elevation_m],$A2408),CHAR(34),
", ElevationDatumCV:  ",CHAR(34),ElevationDatum,CHAR(34),"}"))</f>
        <v>#REF!</v>
      </c>
      <c r="L2408" t="e">
        <f>IF(INDEX(SamplingFeatures[Sampling Feature Type],$A2408)&lt;&gt;"Site","",
CONCATENATE("  - &amp;SiteID",TEXT(SUMPRODUCT(--($L$3:$L2407&lt;&gt;"")),"0000"),
" {","SamplingFeatureID:  *SamplingFeatureID",TEXT($A2408,"0000"),
", SiteTypeCV:  ",CHAR(34),INDEX(Sites[Site Type],$A2408),CHAR(34),
", Latitude:  ",INDEX(Sites[Latitude],$A2408),
", Longitude:  ",INDEX(Sites[Longitude],$A2408),
", SRSName:  ",CHAR(34),LatLonDatum,CHAR(34),"}"))</f>
        <v>#REF!</v>
      </c>
      <c r="M2408" t="e">
        <f>IF(INDEX(SamplingFeatures[Sampling Feature Type],$A2408)&lt;&gt;"Specimen","",
CONCATENATE("  - &amp;SpecimenID",TEXT(SUMPRODUCT(--($M$3:$M2407&lt;&gt;"")),"0000"),
" {","SamplingFeatureID:  *SamplingFeatureID",TEXT($A2408,"0000"),
", SpecimenTypeCV:  ",CHAR(34),INDEX(Specimens[Specimen Type],$A2408),CHAR(34),
", SpecimenMediumCV:  ",INDEX(Specimens[Specimen Medium],$A2408),
", IsFieldSpecimen:  ",CHAR(34),INDEX(Specimens[Is Field Specimen?],$A2408),CHAR(34),"}"))</f>
        <v>#REF!</v>
      </c>
      <c r="N2408" t="e">
        <f>IF(COUNTA(SpatialOffsets[])=0,"", IF(INDEX(SpatialOffsets[Spatial Offset Type],$A2408)="","",
CONCATENATE("  - &amp;SpatialOffsetID",TEXT($A2408,"0000"),
" {","SpatialOffsetTypeCV:  ",CHAR(34),INDEX(SpatialOffsets[Spatial Offset Type],$A2408),CHAR(34),
", Offset1Value:  ",INDEX(SpatialOffsets[Offset 1 Value],$A2408),
", Offset1UnitID:  ",CHAR(34),INDEX(SpatialOffsets[Offset 1 Unit],$A2408),CHAR(34),
", Offset2Value:  ",INDEX(SpatialOffsets[Offset 2 Value],$A2408),
", Offset2UnitID:  ",CHAR(34),INDEX(SpatialOffsets[Offset 2 Unit],$A2408),CHAR(34),
", Offset3Value:  ",INDEX(SpatialOffsets[Offset 3 Value],$A2408),
", Offset3UnitID:  ",CHAR(34),INDEX(SpatialOffsets[Offset 3 Unit],$A2408),CHAR(34),,"}")))</f>
        <v>#REF!</v>
      </c>
      <c r="O2408" t="e">
        <f>IF(COUNTA(RelatedFeatures[])=0,"", IF(INDEX(RelatedFeatures[First Sampling Feature Code],$A2408)="","",
CONCATENATE("  - &amp;RelationID",TEXT($A2408,"0000"),
" {","SamplingFeatureID:  *SamplingFeatureID",TEXT(MATCH(INDEX(RelatedFeatures[First Sampling Feature Code],$A2408),SamplingFeatures[Feature Code],0),"0000"),
", RelationshipTypeCV:  ",CHAR(34),INDEX(RelatedFeatures[Relationship Type],$A2408),CHAR(34),
", RelatedFeatureID: *SamplingFeatureID",TEXT(MATCH(INDEX(RelatedFeatures[Second Sampling Feature Code],$A2408),SamplingFeatures[Feature Code],0),"0000"),
", SpatialOffsetID:  ",IF(INDEX(RelatedFeatures[Offset Number],$A2408)="","",CONCATENATE("*SpatialOffsetID",TEXT(INDEX(RelatedFeatures[Offset Number],$A2408),"0000"))),"}")))</f>
        <v>#REF!</v>
      </c>
      <c r="P2408" t="e">
        <f>IF(INDEX(Methods[Method Type],$A2408)="","",
CONCATENATE("  - &amp;MethodID",TEXT($A2408,"0000"),
" {","MethodTypeCV:  ",CHAR(34),INDEX(Methods[Method Type],$A2408),CHAR(34),
", MethodCode:  ",CHAR(34),INDEX(Methods[Method Code],$A2408),CHAR(34),
", MethodName:  ",CHAR(34),INDEX(Methods[Method Name],$A2408),CHAR(34),
", MethodDescription:  ",CHAR(34),INDEX(Methods[Method Description],$A2408),CHAR(34),
", MethodLink:  ",CHAR(34),INDEX(Methods[Method Link],$A2408),CHAR(34),
", OrganizationID: *OrganizationID",TEXT(MATCH(INDEX(Methods[Organization Name],$A2408),Organizations[Organization Name],0),"0000"),"}"))</f>
        <v>#REF!</v>
      </c>
      <c r="Q2408" t="e">
        <f>IF(INDEX(Variables[Variable Type],$A2408)="","",
CONCATENATE("  - &amp;VariableID",TEXT($A2408,"0000"),
" {","VariableTypeCV:  ",CHAR(34),INDEX(Variables[Variable Type],$A2408),CHAR(34),
", VariableCode:  ",CHAR(34),INDEX(Variables[Variable Code],$A2408),CHAR(34),
", VariableNameCV:  ",CHAR(34),INDEX(Variables[Variable Name],$A2408),CHAR(34),
", VariableDefinition:  ",CHAR(34),INDEX(Variables[Variable Definition],$A2408),CHAR(34),
", SpecciationCV:  ",CHAR(34),INDEX(Variables[Speciation],$A2408),CHAR(34),
", NoDataValue:  ",CHAR(34),INDEX(Variables[No Data Value],$A2408),CHAR(34),"}"))</f>
        <v>#REF!</v>
      </c>
    </row>
    <row r="2409" spans="1:17" x14ac:dyDescent="0.25">
      <c r="A2409">
        <v>2406</v>
      </c>
      <c r="D2409" t="e">
        <f>IF(INDEX(People[First Name],$A2409)="","",
CONCATENATE("  - &amp;PersonID",TEXT($A2409,"0000"),
" {","PersonFirstName:  ",CHAR(34),INDEX(People[First Name],$A2409),CHAR(34),
", PersonMiddleName:  ",CHAR(34),INDEX(People[Middle Name],$A2409),CHAR(34),
", PersonLastName:  ",CHAR(34),INDEX(People[Last Name],$A2409),CHAR(34),"}"))</f>
        <v>#REF!</v>
      </c>
      <c r="E2409" t="e">
        <f>IF(INDEX(Organizations[Organization Type '[CV']],$A2409)="","",
CONCATENATE("  - &amp;OrganizationID",TEXT($A2409,"0000"),
" {","OrganizationTypeCV:  ",CHAR(34),INDEX(Organizations[Organization Type '[CV']],$A2409),CHAR(34),
", OrganizationCode:  ",CHAR(34),INDEX(Organizations[Organization Code],$A2409),CHAR(34),
", OrganizationName:  ",CHAR(34),INDEX(Organizations[Organization Name],$A2409),CHAR(34),
", OrganizationDescription:  ",CHAR(34),INDEX(Organizations[Organization Description],$A2409),CHAR(34),
", OrganizationLink:  ",CHAR(34),INDEX(Organizations[Organization Link],$A2409),CHAR(34),"}"))</f>
        <v>#REF!</v>
      </c>
      <c r="F2409" t="e">
        <f>IF(INDEX(People[First Name],$A2409)="","",
CONCATENATE("  - &amp;AffiliationID",TEXT($A2409,"0000"),
" {PersonID: *PersonID",TEXT($A2409,"0000"),
", OrganizationID: *OrganizationID",TEXT(MATCH(INDEX(People[Organization Name],$A2409),Organizations[Organization Name],0),"0000"),
", IsPrimaryOrganizationContact: , AffiliationStartDate: , AffiliationEndDate: , PrimaryPhone: ",
", PrimaryEmail: ",CHAR(34),INDEX(People[Primary Email],$A2409),CHAR(34),
", PrimaryAddress: ",CHAR(34),INDEX(People[Primary Address],$A2409),CHAR(34),
", PersonLink: }"))</f>
        <v>#REF!</v>
      </c>
      <c r="H2409" t="e">
        <f>IF(COUNTA(CitationInformation)=0,"",IF(INDEX(AuthorList[Author Name],$A2409)="","",
CONCATENATE("  - &amp;AuthorListID",TEXT($A2409,"0000"),
"  {CitationID: *CitationID0001",
", PersonID: *PersonID",TEXT(MATCH(INDEX(AuthorList[Author Name],$A2409),People[Full Name],0),"0000"),
", AuthorOrder: ",INDEX(AuthorList[Author Number],$A2409),"}")))</f>
        <v>#REF!</v>
      </c>
      <c r="K2409" t="e">
        <f>IF(INDEX(SamplingFeatures[Feature Code],$A2409)="","",
CONCATENATE("  - &amp;SamplingFeatureID",TEXT($A2409,"0000"),
" {","SamplingFeatureUUID:  ",CHAR(34),INDEX(SamplingFeatures[Sampling Feature UUID],$A2409),CHAR(34),
", SamplingFeatureTypeCV:  ",CHAR(34),INDEX(SamplingFeatures[Sampling Feature Type],$A2409),CHAR(34),
", SamplingFeatureCode:  ",CHAR(34),INDEX(SamplingFeatures[Feature Code],$A2409),CHAR(34),
", SamplingFeatureName:  ",CHAR(34),INDEX(SamplingFeatures[Feature Name],$A2409),CHAR(34),
", SamplingFeatureDescription:  ",CHAR(34),INDEX(SamplingFeatures[Feature Description],$A2409),CHAR(34),
", SamplingFeatureGeotypeCV:  ",CHAR(34),INDEX(SamplingFeatures[Feature Geo Type],$A2409),CHAR(34),
", FeatureGeometry:  ",CHAR(34),INDEX(SamplingFeatures[Feature Geometry],$A2409),CHAR(34),
", Elevation_m:  ",CHAR(34),INDEX(SamplingFeatures[Elevation_m],$A2409),CHAR(34),
", ElevationDatumCV:  ",CHAR(34),ElevationDatum,CHAR(34),"}"))</f>
        <v>#REF!</v>
      </c>
      <c r="L2409" t="e">
        <f>IF(INDEX(SamplingFeatures[Sampling Feature Type],$A2409)&lt;&gt;"Site","",
CONCATENATE("  - &amp;SiteID",TEXT(SUMPRODUCT(--($L$3:$L2408&lt;&gt;"")),"0000"),
" {","SamplingFeatureID:  *SamplingFeatureID",TEXT($A2409,"0000"),
", SiteTypeCV:  ",CHAR(34),INDEX(Sites[Site Type],$A2409),CHAR(34),
", Latitude:  ",INDEX(Sites[Latitude],$A2409),
", Longitude:  ",INDEX(Sites[Longitude],$A2409),
", SRSName:  ",CHAR(34),LatLonDatum,CHAR(34),"}"))</f>
        <v>#REF!</v>
      </c>
      <c r="M2409" t="e">
        <f>IF(INDEX(SamplingFeatures[Sampling Feature Type],$A2409)&lt;&gt;"Specimen","",
CONCATENATE("  - &amp;SpecimenID",TEXT(SUMPRODUCT(--($M$3:$M2408&lt;&gt;"")),"0000"),
" {","SamplingFeatureID:  *SamplingFeatureID",TEXT($A2409,"0000"),
", SpecimenTypeCV:  ",CHAR(34),INDEX(Specimens[Specimen Type],$A2409),CHAR(34),
", SpecimenMediumCV:  ",INDEX(Specimens[Specimen Medium],$A2409),
", IsFieldSpecimen:  ",CHAR(34),INDEX(Specimens[Is Field Specimen?],$A2409),CHAR(34),"}"))</f>
        <v>#REF!</v>
      </c>
      <c r="N2409" t="e">
        <f>IF(COUNTA(SpatialOffsets[])=0,"", IF(INDEX(SpatialOffsets[Spatial Offset Type],$A2409)="","",
CONCATENATE("  - &amp;SpatialOffsetID",TEXT($A2409,"0000"),
" {","SpatialOffsetTypeCV:  ",CHAR(34),INDEX(SpatialOffsets[Spatial Offset Type],$A2409),CHAR(34),
", Offset1Value:  ",INDEX(SpatialOffsets[Offset 1 Value],$A2409),
", Offset1UnitID:  ",CHAR(34),INDEX(SpatialOffsets[Offset 1 Unit],$A2409),CHAR(34),
", Offset2Value:  ",INDEX(SpatialOffsets[Offset 2 Value],$A2409),
", Offset2UnitID:  ",CHAR(34),INDEX(SpatialOffsets[Offset 2 Unit],$A2409),CHAR(34),
", Offset3Value:  ",INDEX(SpatialOffsets[Offset 3 Value],$A2409),
", Offset3UnitID:  ",CHAR(34),INDEX(SpatialOffsets[Offset 3 Unit],$A2409),CHAR(34),,"}")))</f>
        <v>#REF!</v>
      </c>
      <c r="O2409" t="e">
        <f>IF(COUNTA(RelatedFeatures[])=0,"", IF(INDEX(RelatedFeatures[First Sampling Feature Code],$A2409)="","",
CONCATENATE("  - &amp;RelationID",TEXT($A2409,"0000"),
" {","SamplingFeatureID:  *SamplingFeatureID",TEXT(MATCH(INDEX(RelatedFeatures[First Sampling Feature Code],$A2409),SamplingFeatures[Feature Code],0),"0000"),
", RelationshipTypeCV:  ",CHAR(34),INDEX(RelatedFeatures[Relationship Type],$A2409),CHAR(34),
", RelatedFeatureID: *SamplingFeatureID",TEXT(MATCH(INDEX(RelatedFeatures[Second Sampling Feature Code],$A2409),SamplingFeatures[Feature Code],0),"0000"),
", SpatialOffsetID:  ",IF(INDEX(RelatedFeatures[Offset Number],$A2409)="","",CONCATENATE("*SpatialOffsetID",TEXT(INDEX(RelatedFeatures[Offset Number],$A2409),"0000"))),"}")))</f>
        <v>#REF!</v>
      </c>
      <c r="P2409" t="e">
        <f>IF(INDEX(Methods[Method Type],$A2409)="","",
CONCATENATE("  - &amp;MethodID",TEXT($A2409,"0000"),
" {","MethodTypeCV:  ",CHAR(34),INDEX(Methods[Method Type],$A2409),CHAR(34),
", MethodCode:  ",CHAR(34),INDEX(Methods[Method Code],$A2409),CHAR(34),
", MethodName:  ",CHAR(34),INDEX(Methods[Method Name],$A2409),CHAR(34),
", MethodDescription:  ",CHAR(34),INDEX(Methods[Method Description],$A2409),CHAR(34),
", MethodLink:  ",CHAR(34),INDEX(Methods[Method Link],$A2409),CHAR(34),
", OrganizationID: *OrganizationID",TEXT(MATCH(INDEX(Methods[Organization Name],$A2409),Organizations[Organization Name],0),"0000"),"}"))</f>
        <v>#REF!</v>
      </c>
      <c r="Q2409" t="e">
        <f>IF(INDEX(Variables[Variable Type],$A2409)="","",
CONCATENATE("  - &amp;VariableID",TEXT($A2409,"0000"),
" {","VariableTypeCV:  ",CHAR(34),INDEX(Variables[Variable Type],$A2409),CHAR(34),
", VariableCode:  ",CHAR(34),INDEX(Variables[Variable Code],$A2409),CHAR(34),
", VariableNameCV:  ",CHAR(34),INDEX(Variables[Variable Name],$A2409),CHAR(34),
", VariableDefinition:  ",CHAR(34),INDEX(Variables[Variable Definition],$A2409),CHAR(34),
", SpecciationCV:  ",CHAR(34),INDEX(Variables[Speciation],$A2409),CHAR(34),
", NoDataValue:  ",CHAR(34),INDEX(Variables[No Data Value],$A2409),CHAR(34),"}"))</f>
        <v>#REF!</v>
      </c>
    </row>
    <row r="2410" spans="1:17" x14ac:dyDescent="0.25">
      <c r="A2410">
        <v>2407</v>
      </c>
      <c r="D2410" t="e">
        <f>IF(INDEX(People[First Name],$A2410)="","",
CONCATENATE("  - &amp;PersonID",TEXT($A2410,"0000"),
" {","PersonFirstName:  ",CHAR(34),INDEX(People[First Name],$A2410),CHAR(34),
", PersonMiddleName:  ",CHAR(34),INDEX(People[Middle Name],$A2410),CHAR(34),
", PersonLastName:  ",CHAR(34),INDEX(People[Last Name],$A2410),CHAR(34),"}"))</f>
        <v>#REF!</v>
      </c>
      <c r="E2410" t="e">
        <f>IF(INDEX(Organizations[Organization Type '[CV']],$A2410)="","",
CONCATENATE("  - &amp;OrganizationID",TEXT($A2410,"0000"),
" {","OrganizationTypeCV:  ",CHAR(34),INDEX(Organizations[Organization Type '[CV']],$A2410),CHAR(34),
", OrganizationCode:  ",CHAR(34),INDEX(Organizations[Organization Code],$A2410),CHAR(34),
", OrganizationName:  ",CHAR(34),INDEX(Organizations[Organization Name],$A2410),CHAR(34),
", OrganizationDescription:  ",CHAR(34),INDEX(Organizations[Organization Description],$A2410),CHAR(34),
", OrganizationLink:  ",CHAR(34),INDEX(Organizations[Organization Link],$A2410),CHAR(34),"}"))</f>
        <v>#REF!</v>
      </c>
      <c r="F2410" t="e">
        <f>IF(INDEX(People[First Name],$A2410)="","",
CONCATENATE("  - &amp;AffiliationID",TEXT($A2410,"0000"),
" {PersonID: *PersonID",TEXT($A2410,"0000"),
", OrganizationID: *OrganizationID",TEXT(MATCH(INDEX(People[Organization Name],$A2410),Organizations[Organization Name],0),"0000"),
", IsPrimaryOrganizationContact: , AffiliationStartDate: , AffiliationEndDate: , PrimaryPhone: ",
", PrimaryEmail: ",CHAR(34),INDEX(People[Primary Email],$A2410),CHAR(34),
", PrimaryAddress: ",CHAR(34),INDEX(People[Primary Address],$A2410),CHAR(34),
", PersonLink: }"))</f>
        <v>#REF!</v>
      </c>
      <c r="H2410" t="e">
        <f>IF(COUNTA(CitationInformation)=0,"",IF(INDEX(AuthorList[Author Name],$A2410)="","",
CONCATENATE("  - &amp;AuthorListID",TEXT($A2410,"0000"),
"  {CitationID: *CitationID0001",
", PersonID: *PersonID",TEXT(MATCH(INDEX(AuthorList[Author Name],$A2410),People[Full Name],0),"0000"),
", AuthorOrder: ",INDEX(AuthorList[Author Number],$A2410),"}")))</f>
        <v>#REF!</v>
      </c>
      <c r="K2410" t="e">
        <f>IF(INDEX(SamplingFeatures[Feature Code],$A2410)="","",
CONCATENATE("  - &amp;SamplingFeatureID",TEXT($A2410,"0000"),
" {","SamplingFeatureUUID:  ",CHAR(34),INDEX(SamplingFeatures[Sampling Feature UUID],$A2410),CHAR(34),
", SamplingFeatureTypeCV:  ",CHAR(34),INDEX(SamplingFeatures[Sampling Feature Type],$A2410),CHAR(34),
", SamplingFeatureCode:  ",CHAR(34),INDEX(SamplingFeatures[Feature Code],$A2410),CHAR(34),
", SamplingFeatureName:  ",CHAR(34),INDEX(SamplingFeatures[Feature Name],$A2410),CHAR(34),
", SamplingFeatureDescription:  ",CHAR(34),INDEX(SamplingFeatures[Feature Description],$A2410),CHAR(34),
", SamplingFeatureGeotypeCV:  ",CHAR(34),INDEX(SamplingFeatures[Feature Geo Type],$A2410),CHAR(34),
", FeatureGeometry:  ",CHAR(34),INDEX(SamplingFeatures[Feature Geometry],$A2410),CHAR(34),
", Elevation_m:  ",CHAR(34),INDEX(SamplingFeatures[Elevation_m],$A2410),CHAR(34),
", ElevationDatumCV:  ",CHAR(34),ElevationDatum,CHAR(34),"}"))</f>
        <v>#REF!</v>
      </c>
      <c r="L2410" t="e">
        <f>IF(INDEX(SamplingFeatures[Sampling Feature Type],$A2410)&lt;&gt;"Site","",
CONCATENATE("  - &amp;SiteID",TEXT(SUMPRODUCT(--($L$3:$L2409&lt;&gt;"")),"0000"),
" {","SamplingFeatureID:  *SamplingFeatureID",TEXT($A2410,"0000"),
", SiteTypeCV:  ",CHAR(34),INDEX(Sites[Site Type],$A2410),CHAR(34),
", Latitude:  ",INDEX(Sites[Latitude],$A2410),
", Longitude:  ",INDEX(Sites[Longitude],$A2410),
", SRSName:  ",CHAR(34),LatLonDatum,CHAR(34),"}"))</f>
        <v>#REF!</v>
      </c>
      <c r="M2410" t="e">
        <f>IF(INDEX(SamplingFeatures[Sampling Feature Type],$A2410)&lt;&gt;"Specimen","",
CONCATENATE("  - &amp;SpecimenID",TEXT(SUMPRODUCT(--($M$3:$M2409&lt;&gt;"")),"0000"),
" {","SamplingFeatureID:  *SamplingFeatureID",TEXT($A2410,"0000"),
", SpecimenTypeCV:  ",CHAR(34),INDEX(Specimens[Specimen Type],$A2410),CHAR(34),
", SpecimenMediumCV:  ",INDEX(Specimens[Specimen Medium],$A2410),
", IsFieldSpecimen:  ",CHAR(34),INDEX(Specimens[Is Field Specimen?],$A2410),CHAR(34),"}"))</f>
        <v>#REF!</v>
      </c>
      <c r="N2410" t="e">
        <f>IF(COUNTA(SpatialOffsets[])=0,"", IF(INDEX(SpatialOffsets[Spatial Offset Type],$A2410)="","",
CONCATENATE("  - &amp;SpatialOffsetID",TEXT($A2410,"0000"),
" {","SpatialOffsetTypeCV:  ",CHAR(34),INDEX(SpatialOffsets[Spatial Offset Type],$A2410),CHAR(34),
", Offset1Value:  ",INDEX(SpatialOffsets[Offset 1 Value],$A2410),
", Offset1UnitID:  ",CHAR(34),INDEX(SpatialOffsets[Offset 1 Unit],$A2410),CHAR(34),
", Offset2Value:  ",INDEX(SpatialOffsets[Offset 2 Value],$A2410),
", Offset2UnitID:  ",CHAR(34),INDEX(SpatialOffsets[Offset 2 Unit],$A2410),CHAR(34),
", Offset3Value:  ",INDEX(SpatialOffsets[Offset 3 Value],$A2410),
", Offset3UnitID:  ",CHAR(34),INDEX(SpatialOffsets[Offset 3 Unit],$A2410),CHAR(34),,"}")))</f>
        <v>#REF!</v>
      </c>
      <c r="O2410" t="e">
        <f>IF(COUNTA(RelatedFeatures[])=0,"", IF(INDEX(RelatedFeatures[First Sampling Feature Code],$A2410)="","",
CONCATENATE("  - &amp;RelationID",TEXT($A2410,"0000"),
" {","SamplingFeatureID:  *SamplingFeatureID",TEXT(MATCH(INDEX(RelatedFeatures[First Sampling Feature Code],$A2410),SamplingFeatures[Feature Code],0),"0000"),
", RelationshipTypeCV:  ",CHAR(34),INDEX(RelatedFeatures[Relationship Type],$A2410),CHAR(34),
", RelatedFeatureID: *SamplingFeatureID",TEXT(MATCH(INDEX(RelatedFeatures[Second Sampling Feature Code],$A2410),SamplingFeatures[Feature Code],0),"0000"),
", SpatialOffsetID:  ",IF(INDEX(RelatedFeatures[Offset Number],$A2410)="","",CONCATENATE("*SpatialOffsetID",TEXT(INDEX(RelatedFeatures[Offset Number],$A2410),"0000"))),"}")))</f>
        <v>#REF!</v>
      </c>
      <c r="P2410" t="e">
        <f>IF(INDEX(Methods[Method Type],$A2410)="","",
CONCATENATE("  - &amp;MethodID",TEXT($A2410,"0000"),
" {","MethodTypeCV:  ",CHAR(34),INDEX(Methods[Method Type],$A2410),CHAR(34),
", MethodCode:  ",CHAR(34),INDEX(Methods[Method Code],$A2410),CHAR(34),
", MethodName:  ",CHAR(34),INDEX(Methods[Method Name],$A2410),CHAR(34),
", MethodDescription:  ",CHAR(34),INDEX(Methods[Method Description],$A2410),CHAR(34),
", MethodLink:  ",CHAR(34),INDEX(Methods[Method Link],$A2410),CHAR(34),
", OrganizationID: *OrganizationID",TEXT(MATCH(INDEX(Methods[Organization Name],$A2410),Organizations[Organization Name],0),"0000"),"}"))</f>
        <v>#REF!</v>
      </c>
      <c r="Q2410" t="e">
        <f>IF(INDEX(Variables[Variable Type],$A2410)="","",
CONCATENATE("  - &amp;VariableID",TEXT($A2410,"0000"),
" {","VariableTypeCV:  ",CHAR(34),INDEX(Variables[Variable Type],$A2410),CHAR(34),
", VariableCode:  ",CHAR(34),INDEX(Variables[Variable Code],$A2410),CHAR(34),
", VariableNameCV:  ",CHAR(34),INDEX(Variables[Variable Name],$A2410),CHAR(34),
", VariableDefinition:  ",CHAR(34),INDEX(Variables[Variable Definition],$A2410),CHAR(34),
", SpecciationCV:  ",CHAR(34),INDEX(Variables[Speciation],$A2410),CHAR(34),
", NoDataValue:  ",CHAR(34),INDEX(Variables[No Data Value],$A2410),CHAR(34),"}"))</f>
        <v>#REF!</v>
      </c>
    </row>
    <row r="2411" spans="1:17" x14ac:dyDescent="0.25">
      <c r="A2411">
        <v>2408</v>
      </c>
      <c r="D2411" t="e">
        <f>IF(INDEX(People[First Name],$A2411)="","",
CONCATENATE("  - &amp;PersonID",TEXT($A2411,"0000"),
" {","PersonFirstName:  ",CHAR(34),INDEX(People[First Name],$A2411),CHAR(34),
", PersonMiddleName:  ",CHAR(34),INDEX(People[Middle Name],$A2411),CHAR(34),
", PersonLastName:  ",CHAR(34),INDEX(People[Last Name],$A2411),CHAR(34),"}"))</f>
        <v>#REF!</v>
      </c>
      <c r="E2411" t="e">
        <f>IF(INDEX(Organizations[Organization Type '[CV']],$A2411)="","",
CONCATENATE("  - &amp;OrganizationID",TEXT($A2411,"0000"),
" {","OrganizationTypeCV:  ",CHAR(34),INDEX(Organizations[Organization Type '[CV']],$A2411),CHAR(34),
", OrganizationCode:  ",CHAR(34),INDEX(Organizations[Organization Code],$A2411),CHAR(34),
", OrganizationName:  ",CHAR(34),INDEX(Organizations[Organization Name],$A2411),CHAR(34),
", OrganizationDescription:  ",CHAR(34),INDEX(Organizations[Organization Description],$A2411),CHAR(34),
", OrganizationLink:  ",CHAR(34),INDEX(Organizations[Organization Link],$A2411),CHAR(34),"}"))</f>
        <v>#REF!</v>
      </c>
      <c r="F2411" t="e">
        <f>IF(INDEX(People[First Name],$A2411)="","",
CONCATENATE("  - &amp;AffiliationID",TEXT($A2411,"0000"),
" {PersonID: *PersonID",TEXT($A2411,"0000"),
", OrganizationID: *OrganizationID",TEXT(MATCH(INDEX(People[Organization Name],$A2411),Organizations[Organization Name],0),"0000"),
", IsPrimaryOrganizationContact: , AffiliationStartDate: , AffiliationEndDate: , PrimaryPhone: ",
", PrimaryEmail: ",CHAR(34),INDEX(People[Primary Email],$A2411),CHAR(34),
", PrimaryAddress: ",CHAR(34),INDEX(People[Primary Address],$A2411),CHAR(34),
", PersonLink: }"))</f>
        <v>#REF!</v>
      </c>
      <c r="H2411" t="e">
        <f>IF(COUNTA(CitationInformation)=0,"",IF(INDEX(AuthorList[Author Name],$A2411)="","",
CONCATENATE("  - &amp;AuthorListID",TEXT($A2411,"0000"),
"  {CitationID: *CitationID0001",
", PersonID: *PersonID",TEXT(MATCH(INDEX(AuthorList[Author Name],$A2411),People[Full Name],0),"0000"),
", AuthorOrder: ",INDEX(AuthorList[Author Number],$A2411),"}")))</f>
        <v>#REF!</v>
      </c>
      <c r="K2411" t="e">
        <f>IF(INDEX(SamplingFeatures[Feature Code],$A2411)="","",
CONCATENATE("  - &amp;SamplingFeatureID",TEXT($A2411,"0000"),
" {","SamplingFeatureUUID:  ",CHAR(34),INDEX(SamplingFeatures[Sampling Feature UUID],$A2411),CHAR(34),
", SamplingFeatureTypeCV:  ",CHAR(34),INDEX(SamplingFeatures[Sampling Feature Type],$A2411),CHAR(34),
", SamplingFeatureCode:  ",CHAR(34),INDEX(SamplingFeatures[Feature Code],$A2411),CHAR(34),
", SamplingFeatureName:  ",CHAR(34),INDEX(SamplingFeatures[Feature Name],$A2411),CHAR(34),
", SamplingFeatureDescription:  ",CHAR(34),INDEX(SamplingFeatures[Feature Description],$A2411),CHAR(34),
", SamplingFeatureGeotypeCV:  ",CHAR(34),INDEX(SamplingFeatures[Feature Geo Type],$A2411),CHAR(34),
", FeatureGeometry:  ",CHAR(34),INDEX(SamplingFeatures[Feature Geometry],$A2411),CHAR(34),
", Elevation_m:  ",CHAR(34),INDEX(SamplingFeatures[Elevation_m],$A2411),CHAR(34),
", ElevationDatumCV:  ",CHAR(34),ElevationDatum,CHAR(34),"}"))</f>
        <v>#REF!</v>
      </c>
      <c r="L2411" t="e">
        <f>IF(INDEX(SamplingFeatures[Sampling Feature Type],$A2411)&lt;&gt;"Site","",
CONCATENATE("  - &amp;SiteID",TEXT(SUMPRODUCT(--($L$3:$L2410&lt;&gt;"")),"0000"),
" {","SamplingFeatureID:  *SamplingFeatureID",TEXT($A2411,"0000"),
", SiteTypeCV:  ",CHAR(34),INDEX(Sites[Site Type],$A2411),CHAR(34),
", Latitude:  ",INDEX(Sites[Latitude],$A2411),
", Longitude:  ",INDEX(Sites[Longitude],$A2411),
", SRSName:  ",CHAR(34),LatLonDatum,CHAR(34),"}"))</f>
        <v>#REF!</v>
      </c>
      <c r="M2411" t="e">
        <f>IF(INDEX(SamplingFeatures[Sampling Feature Type],$A2411)&lt;&gt;"Specimen","",
CONCATENATE("  - &amp;SpecimenID",TEXT(SUMPRODUCT(--($M$3:$M2410&lt;&gt;"")),"0000"),
" {","SamplingFeatureID:  *SamplingFeatureID",TEXT($A2411,"0000"),
", SpecimenTypeCV:  ",CHAR(34),INDEX(Specimens[Specimen Type],$A2411),CHAR(34),
", SpecimenMediumCV:  ",INDEX(Specimens[Specimen Medium],$A2411),
", IsFieldSpecimen:  ",CHAR(34),INDEX(Specimens[Is Field Specimen?],$A2411),CHAR(34),"}"))</f>
        <v>#REF!</v>
      </c>
      <c r="N2411" t="e">
        <f>IF(COUNTA(SpatialOffsets[])=0,"", IF(INDEX(SpatialOffsets[Spatial Offset Type],$A2411)="","",
CONCATENATE("  - &amp;SpatialOffsetID",TEXT($A2411,"0000"),
" {","SpatialOffsetTypeCV:  ",CHAR(34),INDEX(SpatialOffsets[Spatial Offset Type],$A2411),CHAR(34),
", Offset1Value:  ",INDEX(SpatialOffsets[Offset 1 Value],$A2411),
", Offset1UnitID:  ",CHAR(34),INDEX(SpatialOffsets[Offset 1 Unit],$A2411),CHAR(34),
", Offset2Value:  ",INDEX(SpatialOffsets[Offset 2 Value],$A2411),
", Offset2UnitID:  ",CHAR(34),INDEX(SpatialOffsets[Offset 2 Unit],$A2411),CHAR(34),
", Offset3Value:  ",INDEX(SpatialOffsets[Offset 3 Value],$A2411),
", Offset3UnitID:  ",CHAR(34),INDEX(SpatialOffsets[Offset 3 Unit],$A2411),CHAR(34),,"}")))</f>
        <v>#REF!</v>
      </c>
      <c r="O2411" t="e">
        <f>IF(COUNTA(RelatedFeatures[])=0,"", IF(INDEX(RelatedFeatures[First Sampling Feature Code],$A2411)="","",
CONCATENATE("  - &amp;RelationID",TEXT($A2411,"0000"),
" {","SamplingFeatureID:  *SamplingFeatureID",TEXT(MATCH(INDEX(RelatedFeatures[First Sampling Feature Code],$A2411),SamplingFeatures[Feature Code],0),"0000"),
", RelationshipTypeCV:  ",CHAR(34),INDEX(RelatedFeatures[Relationship Type],$A2411),CHAR(34),
", RelatedFeatureID: *SamplingFeatureID",TEXT(MATCH(INDEX(RelatedFeatures[Second Sampling Feature Code],$A2411),SamplingFeatures[Feature Code],0),"0000"),
", SpatialOffsetID:  ",IF(INDEX(RelatedFeatures[Offset Number],$A2411)="","",CONCATENATE("*SpatialOffsetID",TEXT(INDEX(RelatedFeatures[Offset Number],$A2411),"0000"))),"}")))</f>
        <v>#REF!</v>
      </c>
      <c r="P2411" t="e">
        <f>IF(INDEX(Methods[Method Type],$A2411)="","",
CONCATENATE("  - &amp;MethodID",TEXT($A2411,"0000"),
" {","MethodTypeCV:  ",CHAR(34),INDEX(Methods[Method Type],$A2411),CHAR(34),
", MethodCode:  ",CHAR(34),INDEX(Methods[Method Code],$A2411),CHAR(34),
", MethodName:  ",CHAR(34),INDEX(Methods[Method Name],$A2411),CHAR(34),
", MethodDescription:  ",CHAR(34),INDEX(Methods[Method Description],$A2411),CHAR(34),
", MethodLink:  ",CHAR(34),INDEX(Methods[Method Link],$A2411),CHAR(34),
", OrganizationID: *OrganizationID",TEXT(MATCH(INDEX(Methods[Organization Name],$A2411),Organizations[Organization Name],0),"0000"),"}"))</f>
        <v>#REF!</v>
      </c>
      <c r="Q2411" t="e">
        <f>IF(INDEX(Variables[Variable Type],$A2411)="","",
CONCATENATE("  - &amp;VariableID",TEXT($A2411,"0000"),
" {","VariableTypeCV:  ",CHAR(34),INDEX(Variables[Variable Type],$A2411),CHAR(34),
", VariableCode:  ",CHAR(34),INDEX(Variables[Variable Code],$A2411),CHAR(34),
", VariableNameCV:  ",CHAR(34),INDEX(Variables[Variable Name],$A2411),CHAR(34),
", VariableDefinition:  ",CHAR(34),INDEX(Variables[Variable Definition],$A2411),CHAR(34),
", SpecciationCV:  ",CHAR(34),INDEX(Variables[Speciation],$A2411),CHAR(34),
", NoDataValue:  ",CHAR(34),INDEX(Variables[No Data Value],$A2411),CHAR(34),"}"))</f>
        <v>#REF!</v>
      </c>
    </row>
    <row r="2412" spans="1:17" x14ac:dyDescent="0.25">
      <c r="A2412">
        <v>2409</v>
      </c>
      <c r="D2412" t="e">
        <f>IF(INDEX(People[First Name],$A2412)="","",
CONCATENATE("  - &amp;PersonID",TEXT($A2412,"0000"),
" {","PersonFirstName:  ",CHAR(34),INDEX(People[First Name],$A2412),CHAR(34),
", PersonMiddleName:  ",CHAR(34),INDEX(People[Middle Name],$A2412),CHAR(34),
", PersonLastName:  ",CHAR(34),INDEX(People[Last Name],$A2412),CHAR(34),"}"))</f>
        <v>#REF!</v>
      </c>
      <c r="E2412" t="e">
        <f>IF(INDEX(Organizations[Organization Type '[CV']],$A2412)="","",
CONCATENATE("  - &amp;OrganizationID",TEXT($A2412,"0000"),
" {","OrganizationTypeCV:  ",CHAR(34),INDEX(Organizations[Organization Type '[CV']],$A2412),CHAR(34),
", OrganizationCode:  ",CHAR(34),INDEX(Organizations[Organization Code],$A2412),CHAR(34),
", OrganizationName:  ",CHAR(34),INDEX(Organizations[Organization Name],$A2412),CHAR(34),
", OrganizationDescription:  ",CHAR(34),INDEX(Organizations[Organization Description],$A2412),CHAR(34),
", OrganizationLink:  ",CHAR(34),INDEX(Organizations[Organization Link],$A2412),CHAR(34),"}"))</f>
        <v>#REF!</v>
      </c>
      <c r="F2412" t="e">
        <f>IF(INDEX(People[First Name],$A2412)="","",
CONCATENATE("  - &amp;AffiliationID",TEXT($A2412,"0000"),
" {PersonID: *PersonID",TEXT($A2412,"0000"),
", OrganizationID: *OrganizationID",TEXT(MATCH(INDEX(People[Organization Name],$A2412),Organizations[Organization Name],0),"0000"),
", IsPrimaryOrganizationContact: , AffiliationStartDate: , AffiliationEndDate: , PrimaryPhone: ",
", PrimaryEmail: ",CHAR(34),INDEX(People[Primary Email],$A2412),CHAR(34),
", PrimaryAddress: ",CHAR(34),INDEX(People[Primary Address],$A2412),CHAR(34),
", PersonLink: }"))</f>
        <v>#REF!</v>
      </c>
      <c r="H2412" t="e">
        <f>IF(COUNTA(CitationInformation)=0,"",IF(INDEX(AuthorList[Author Name],$A2412)="","",
CONCATENATE("  - &amp;AuthorListID",TEXT($A2412,"0000"),
"  {CitationID: *CitationID0001",
", PersonID: *PersonID",TEXT(MATCH(INDEX(AuthorList[Author Name],$A2412),People[Full Name],0),"0000"),
", AuthorOrder: ",INDEX(AuthorList[Author Number],$A2412),"}")))</f>
        <v>#REF!</v>
      </c>
      <c r="K2412" t="e">
        <f>IF(INDEX(SamplingFeatures[Feature Code],$A2412)="","",
CONCATENATE("  - &amp;SamplingFeatureID",TEXT($A2412,"0000"),
" {","SamplingFeatureUUID:  ",CHAR(34),INDEX(SamplingFeatures[Sampling Feature UUID],$A2412),CHAR(34),
", SamplingFeatureTypeCV:  ",CHAR(34),INDEX(SamplingFeatures[Sampling Feature Type],$A2412),CHAR(34),
", SamplingFeatureCode:  ",CHAR(34),INDEX(SamplingFeatures[Feature Code],$A2412),CHAR(34),
", SamplingFeatureName:  ",CHAR(34),INDEX(SamplingFeatures[Feature Name],$A2412),CHAR(34),
", SamplingFeatureDescription:  ",CHAR(34),INDEX(SamplingFeatures[Feature Description],$A2412),CHAR(34),
", SamplingFeatureGeotypeCV:  ",CHAR(34),INDEX(SamplingFeatures[Feature Geo Type],$A2412),CHAR(34),
", FeatureGeometry:  ",CHAR(34),INDEX(SamplingFeatures[Feature Geometry],$A2412),CHAR(34),
", Elevation_m:  ",CHAR(34),INDEX(SamplingFeatures[Elevation_m],$A2412),CHAR(34),
", ElevationDatumCV:  ",CHAR(34),ElevationDatum,CHAR(34),"}"))</f>
        <v>#REF!</v>
      </c>
      <c r="L2412" t="e">
        <f>IF(INDEX(SamplingFeatures[Sampling Feature Type],$A2412)&lt;&gt;"Site","",
CONCATENATE("  - &amp;SiteID",TEXT(SUMPRODUCT(--($L$3:$L2411&lt;&gt;"")),"0000"),
" {","SamplingFeatureID:  *SamplingFeatureID",TEXT($A2412,"0000"),
", SiteTypeCV:  ",CHAR(34),INDEX(Sites[Site Type],$A2412),CHAR(34),
", Latitude:  ",INDEX(Sites[Latitude],$A2412),
", Longitude:  ",INDEX(Sites[Longitude],$A2412),
", SRSName:  ",CHAR(34),LatLonDatum,CHAR(34),"}"))</f>
        <v>#REF!</v>
      </c>
      <c r="M2412" t="e">
        <f>IF(INDEX(SamplingFeatures[Sampling Feature Type],$A2412)&lt;&gt;"Specimen","",
CONCATENATE("  - &amp;SpecimenID",TEXT(SUMPRODUCT(--($M$3:$M2411&lt;&gt;"")),"0000"),
" {","SamplingFeatureID:  *SamplingFeatureID",TEXT($A2412,"0000"),
", SpecimenTypeCV:  ",CHAR(34),INDEX(Specimens[Specimen Type],$A2412),CHAR(34),
", SpecimenMediumCV:  ",INDEX(Specimens[Specimen Medium],$A2412),
", IsFieldSpecimen:  ",CHAR(34),INDEX(Specimens[Is Field Specimen?],$A2412),CHAR(34),"}"))</f>
        <v>#REF!</v>
      </c>
      <c r="N2412" t="e">
        <f>IF(COUNTA(SpatialOffsets[])=0,"", IF(INDEX(SpatialOffsets[Spatial Offset Type],$A2412)="","",
CONCATENATE("  - &amp;SpatialOffsetID",TEXT($A2412,"0000"),
" {","SpatialOffsetTypeCV:  ",CHAR(34),INDEX(SpatialOffsets[Spatial Offset Type],$A2412),CHAR(34),
", Offset1Value:  ",INDEX(SpatialOffsets[Offset 1 Value],$A2412),
", Offset1UnitID:  ",CHAR(34),INDEX(SpatialOffsets[Offset 1 Unit],$A2412),CHAR(34),
", Offset2Value:  ",INDEX(SpatialOffsets[Offset 2 Value],$A2412),
", Offset2UnitID:  ",CHAR(34),INDEX(SpatialOffsets[Offset 2 Unit],$A2412),CHAR(34),
", Offset3Value:  ",INDEX(SpatialOffsets[Offset 3 Value],$A2412),
", Offset3UnitID:  ",CHAR(34),INDEX(SpatialOffsets[Offset 3 Unit],$A2412),CHAR(34),,"}")))</f>
        <v>#REF!</v>
      </c>
      <c r="O2412" t="e">
        <f>IF(COUNTA(RelatedFeatures[])=0,"", IF(INDEX(RelatedFeatures[First Sampling Feature Code],$A2412)="","",
CONCATENATE("  - &amp;RelationID",TEXT($A2412,"0000"),
" {","SamplingFeatureID:  *SamplingFeatureID",TEXT(MATCH(INDEX(RelatedFeatures[First Sampling Feature Code],$A2412),SamplingFeatures[Feature Code],0),"0000"),
", RelationshipTypeCV:  ",CHAR(34),INDEX(RelatedFeatures[Relationship Type],$A2412),CHAR(34),
", RelatedFeatureID: *SamplingFeatureID",TEXT(MATCH(INDEX(RelatedFeatures[Second Sampling Feature Code],$A2412),SamplingFeatures[Feature Code],0),"0000"),
", SpatialOffsetID:  ",IF(INDEX(RelatedFeatures[Offset Number],$A2412)="","",CONCATENATE("*SpatialOffsetID",TEXT(INDEX(RelatedFeatures[Offset Number],$A2412),"0000"))),"}")))</f>
        <v>#REF!</v>
      </c>
      <c r="P2412" t="e">
        <f>IF(INDEX(Methods[Method Type],$A2412)="","",
CONCATENATE("  - &amp;MethodID",TEXT($A2412,"0000"),
" {","MethodTypeCV:  ",CHAR(34),INDEX(Methods[Method Type],$A2412),CHAR(34),
", MethodCode:  ",CHAR(34),INDEX(Methods[Method Code],$A2412),CHAR(34),
", MethodName:  ",CHAR(34),INDEX(Methods[Method Name],$A2412),CHAR(34),
", MethodDescription:  ",CHAR(34),INDEX(Methods[Method Description],$A2412),CHAR(34),
", MethodLink:  ",CHAR(34),INDEX(Methods[Method Link],$A2412),CHAR(34),
", OrganizationID: *OrganizationID",TEXT(MATCH(INDEX(Methods[Organization Name],$A2412),Organizations[Organization Name],0),"0000"),"}"))</f>
        <v>#REF!</v>
      </c>
      <c r="Q2412" t="e">
        <f>IF(INDEX(Variables[Variable Type],$A2412)="","",
CONCATENATE("  - &amp;VariableID",TEXT($A2412,"0000"),
" {","VariableTypeCV:  ",CHAR(34),INDEX(Variables[Variable Type],$A2412),CHAR(34),
", VariableCode:  ",CHAR(34),INDEX(Variables[Variable Code],$A2412),CHAR(34),
", VariableNameCV:  ",CHAR(34),INDEX(Variables[Variable Name],$A2412),CHAR(34),
", VariableDefinition:  ",CHAR(34),INDEX(Variables[Variable Definition],$A2412),CHAR(34),
", SpecciationCV:  ",CHAR(34),INDEX(Variables[Speciation],$A2412),CHAR(34),
", NoDataValue:  ",CHAR(34),INDEX(Variables[No Data Value],$A2412),CHAR(34),"}"))</f>
        <v>#REF!</v>
      </c>
    </row>
    <row r="2413" spans="1:17" x14ac:dyDescent="0.25">
      <c r="A2413">
        <v>2410</v>
      </c>
      <c r="D2413" t="e">
        <f>IF(INDEX(People[First Name],$A2413)="","",
CONCATENATE("  - &amp;PersonID",TEXT($A2413,"0000"),
" {","PersonFirstName:  ",CHAR(34),INDEX(People[First Name],$A2413),CHAR(34),
", PersonMiddleName:  ",CHAR(34),INDEX(People[Middle Name],$A2413),CHAR(34),
", PersonLastName:  ",CHAR(34),INDEX(People[Last Name],$A2413),CHAR(34),"}"))</f>
        <v>#REF!</v>
      </c>
      <c r="E2413" t="e">
        <f>IF(INDEX(Organizations[Organization Type '[CV']],$A2413)="","",
CONCATENATE("  - &amp;OrganizationID",TEXT($A2413,"0000"),
" {","OrganizationTypeCV:  ",CHAR(34),INDEX(Organizations[Organization Type '[CV']],$A2413),CHAR(34),
", OrganizationCode:  ",CHAR(34),INDEX(Organizations[Organization Code],$A2413),CHAR(34),
", OrganizationName:  ",CHAR(34),INDEX(Organizations[Organization Name],$A2413),CHAR(34),
", OrganizationDescription:  ",CHAR(34),INDEX(Organizations[Organization Description],$A2413),CHAR(34),
", OrganizationLink:  ",CHAR(34),INDEX(Organizations[Organization Link],$A2413),CHAR(34),"}"))</f>
        <v>#REF!</v>
      </c>
      <c r="F2413" t="e">
        <f>IF(INDEX(People[First Name],$A2413)="","",
CONCATENATE("  - &amp;AffiliationID",TEXT($A2413,"0000"),
" {PersonID: *PersonID",TEXT($A2413,"0000"),
", OrganizationID: *OrganizationID",TEXT(MATCH(INDEX(People[Organization Name],$A2413),Organizations[Organization Name],0),"0000"),
", IsPrimaryOrganizationContact: , AffiliationStartDate: , AffiliationEndDate: , PrimaryPhone: ",
", PrimaryEmail: ",CHAR(34),INDEX(People[Primary Email],$A2413),CHAR(34),
", PrimaryAddress: ",CHAR(34),INDEX(People[Primary Address],$A2413),CHAR(34),
", PersonLink: }"))</f>
        <v>#REF!</v>
      </c>
      <c r="H2413" t="e">
        <f>IF(COUNTA(CitationInformation)=0,"",IF(INDEX(AuthorList[Author Name],$A2413)="","",
CONCATENATE("  - &amp;AuthorListID",TEXT($A2413,"0000"),
"  {CitationID: *CitationID0001",
", PersonID: *PersonID",TEXT(MATCH(INDEX(AuthorList[Author Name],$A2413),People[Full Name],0),"0000"),
", AuthorOrder: ",INDEX(AuthorList[Author Number],$A2413),"}")))</f>
        <v>#REF!</v>
      </c>
      <c r="K2413" t="e">
        <f>IF(INDEX(SamplingFeatures[Feature Code],$A2413)="","",
CONCATENATE("  - &amp;SamplingFeatureID",TEXT($A2413,"0000"),
" {","SamplingFeatureUUID:  ",CHAR(34),INDEX(SamplingFeatures[Sampling Feature UUID],$A2413),CHAR(34),
", SamplingFeatureTypeCV:  ",CHAR(34),INDEX(SamplingFeatures[Sampling Feature Type],$A2413),CHAR(34),
", SamplingFeatureCode:  ",CHAR(34),INDEX(SamplingFeatures[Feature Code],$A2413),CHAR(34),
", SamplingFeatureName:  ",CHAR(34),INDEX(SamplingFeatures[Feature Name],$A2413),CHAR(34),
", SamplingFeatureDescription:  ",CHAR(34),INDEX(SamplingFeatures[Feature Description],$A2413),CHAR(34),
", SamplingFeatureGeotypeCV:  ",CHAR(34),INDEX(SamplingFeatures[Feature Geo Type],$A2413),CHAR(34),
", FeatureGeometry:  ",CHAR(34),INDEX(SamplingFeatures[Feature Geometry],$A2413),CHAR(34),
", Elevation_m:  ",CHAR(34),INDEX(SamplingFeatures[Elevation_m],$A2413),CHAR(34),
", ElevationDatumCV:  ",CHAR(34),ElevationDatum,CHAR(34),"}"))</f>
        <v>#REF!</v>
      </c>
      <c r="L2413" t="e">
        <f>IF(INDEX(SamplingFeatures[Sampling Feature Type],$A2413)&lt;&gt;"Site","",
CONCATENATE("  - &amp;SiteID",TEXT(SUMPRODUCT(--($L$3:$L2412&lt;&gt;"")),"0000"),
" {","SamplingFeatureID:  *SamplingFeatureID",TEXT($A2413,"0000"),
", SiteTypeCV:  ",CHAR(34),INDEX(Sites[Site Type],$A2413),CHAR(34),
", Latitude:  ",INDEX(Sites[Latitude],$A2413),
", Longitude:  ",INDEX(Sites[Longitude],$A2413),
", SRSName:  ",CHAR(34),LatLonDatum,CHAR(34),"}"))</f>
        <v>#REF!</v>
      </c>
      <c r="M2413" t="e">
        <f>IF(INDEX(SamplingFeatures[Sampling Feature Type],$A2413)&lt;&gt;"Specimen","",
CONCATENATE("  - &amp;SpecimenID",TEXT(SUMPRODUCT(--($M$3:$M2412&lt;&gt;"")),"0000"),
" {","SamplingFeatureID:  *SamplingFeatureID",TEXT($A2413,"0000"),
", SpecimenTypeCV:  ",CHAR(34),INDEX(Specimens[Specimen Type],$A2413),CHAR(34),
", SpecimenMediumCV:  ",INDEX(Specimens[Specimen Medium],$A2413),
", IsFieldSpecimen:  ",CHAR(34),INDEX(Specimens[Is Field Specimen?],$A2413),CHAR(34),"}"))</f>
        <v>#REF!</v>
      </c>
      <c r="N2413" t="e">
        <f>IF(COUNTA(SpatialOffsets[])=0,"", IF(INDEX(SpatialOffsets[Spatial Offset Type],$A2413)="","",
CONCATENATE("  - &amp;SpatialOffsetID",TEXT($A2413,"0000"),
" {","SpatialOffsetTypeCV:  ",CHAR(34),INDEX(SpatialOffsets[Spatial Offset Type],$A2413),CHAR(34),
", Offset1Value:  ",INDEX(SpatialOffsets[Offset 1 Value],$A2413),
", Offset1UnitID:  ",CHAR(34),INDEX(SpatialOffsets[Offset 1 Unit],$A2413),CHAR(34),
", Offset2Value:  ",INDEX(SpatialOffsets[Offset 2 Value],$A2413),
", Offset2UnitID:  ",CHAR(34),INDEX(SpatialOffsets[Offset 2 Unit],$A2413),CHAR(34),
", Offset3Value:  ",INDEX(SpatialOffsets[Offset 3 Value],$A2413),
", Offset3UnitID:  ",CHAR(34),INDEX(SpatialOffsets[Offset 3 Unit],$A2413),CHAR(34),,"}")))</f>
        <v>#REF!</v>
      </c>
      <c r="O2413" t="e">
        <f>IF(COUNTA(RelatedFeatures[])=0,"", IF(INDEX(RelatedFeatures[First Sampling Feature Code],$A2413)="","",
CONCATENATE("  - &amp;RelationID",TEXT($A2413,"0000"),
" {","SamplingFeatureID:  *SamplingFeatureID",TEXT(MATCH(INDEX(RelatedFeatures[First Sampling Feature Code],$A2413),SamplingFeatures[Feature Code],0),"0000"),
", RelationshipTypeCV:  ",CHAR(34),INDEX(RelatedFeatures[Relationship Type],$A2413),CHAR(34),
", RelatedFeatureID: *SamplingFeatureID",TEXT(MATCH(INDEX(RelatedFeatures[Second Sampling Feature Code],$A2413),SamplingFeatures[Feature Code],0),"0000"),
", SpatialOffsetID:  ",IF(INDEX(RelatedFeatures[Offset Number],$A2413)="","",CONCATENATE("*SpatialOffsetID",TEXT(INDEX(RelatedFeatures[Offset Number],$A2413),"0000"))),"}")))</f>
        <v>#REF!</v>
      </c>
      <c r="P2413" t="e">
        <f>IF(INDEX(Methods[Method Type],$A2413)="","",
CONCATENATE("  - &amp;MethodID",TEXT($A2413,"0000"),
" {","MethodTypeCV:  ",CHAR(34),INDEX(Methods[Method Type],$A2413),CHAR(34),
", MethodCode:  ",CHAR(34),INDEX(Methods[Method Code],$A2413),CHAR(34),
", MethodName:  ",CHAR(34),INDEX(Methods[Method Name],$A2413),CHAR(34),
", MethodDescription:  ",CHAR(34),INDEX(Methods[Method Description],$A2413),CHAR(34),
", MethodLink:  ",CHAR(34),INDEX(Methods[Method Link],$A2413),CHAR(34),
", OrganizationID: *OrganizationID",TEXT(MATCH(INDEX(Methods[Organization Name],$A2413),Organizations[Organization Name],0),"0000"),"}"))</f>
        <v>#REF!</v>
      </c>
      <c r="Q2413" t="e">
        <f>IF(INDEX(Variables[Variable Type],$A2413)="","",
CONCATENATE("  - &amp;VariableID",TEXT($A2413,"0000"),
" {","VariableTypeCV:  ",CHAR(34),INDEX(Variables[Variable Type],$A2413),CHAR(34),
", VariableCode:  ",CHAR(34),INDEX(Variables[Variable Code],$A2413),CHAR(34),
", VariableNameCV:  ",CHAR(34),INDEX(Variables[Variable Name],$A2413),CHAR(34),
", VariableDefinition:  ",CHAR(34),INDEX(Variables[Variable Definition],$A2413),CHAR(34),
", SpecciationCV:  ",CHAR(34),INDEX(Variables[Speciation],$A2413),CHAR(34),
", NoDataValue:  ",CHAR(34),INDEX(Variables[No Data Value],$A2413),CHAR(34),"}"))</f>
        <v>#REF!</v>
      </c>
    </row>
    <row r="2414" spans="1:17" x14ac:dyDescent="0.25">
      <c r="A2414">
        <v>2411</v>
      </c>
      <c r="D2414" t="e">
        <f>IF(INDEX(People[First Name],$A2414)="","",
CONCATENATE("  - &amp;PersonID",TEXT($A2414,"0000"),
" {","PersonFirstName:  ",CHAR(34),INDEX(People[First Name],$A2414),CHAR(34),
", PersonMiddleName:  ",CHAR(34),INDEX(People[Middle Name],$A2414),CHAR(34),
", PersonLastName:  ",CHAR(34),INDEX(People[Last Name],$A2414),CHAR(34),"}"))</f>
        <v>#REF!</v>
      </c>
      <c r="E2414" t="e">
        <f>IF(INDEX(Organizations[Organization Type '[CV']],$A2414)="","",
CONCATENATE("  - &amp;OrganizationID",TEXT($A2414,"0000"),
" {","OrganizationTypeCV:  ",CHAR(34),INDEX(Organizations[Organization Type '[CV']],$A2414),CHAR(34),
", OrganizationCode:  ",CHAR(34),INDEX(Organizations[Organization Code],$A2414),CHAR(34),
", OrganizationName:  ",CHAR(34),INDEX(Organizations[Organization Name],$A2414),CHAR(34),
", OrganizationDescription:  ",CHAR(34),INDEX(Organizations[Organization Description],$A2414),CHAR(34),
", OrganizationLink:  ",CHAR(34),INDEX(Organizations[Organization Link],$A2414),CHAR(34),"}"))</f>
        <v>#REF!</v>
      </c>
      <c r="F2414" t="e">
        <f>IF(INDEX(People[First Name],$A2414)="","",
CONCATENATE("  - &amp;AffiliationID",TEXT($A2414,"0000"),
" {PersonID: *PersonID",TEXT($A2414,"0000"),
", OrganizationID: *OrganizationID",TEXT(MATCH(INDEX(People[Organization Name],$A2414),Organizations[Organization Name],0),"0000"),
", IsPrimaryOrganizationContact: , AffiliationStartDate: , AffiliationEndDate: , PrimaryPhone: ",
", PrimaryEmail: ",CHAR(34),INDEX(People[Primary Email],$A2414),CHAR(34),
", PrimaryAddress: ",CHAR(34),INDEX(People[Primary Address],$A2414),CHAR(34),
", PersonLink: }"))</f>
        <v>#REF!</v>
      </c>
      <c r="H2414" t="e">
        <f>IF(COUNTA(CitationInformation)=0,"",IF(INDEX(AuthorList[Author Name],$A2414)="","",
CONCATENATE("  - &amp;AuthorListID",TEXT($A2414,"0000"),
"  {CitationID: *CitationID0001",
", PersonID: *PersonID",TEXT(MATCH(INDEX(AuthorList[Author Name],$A2414),People[Full Name],0),"0000"),
", AuthorOrder: ",INDEX(AuthorList[Author Number],$A2414),"}")))</f>
        <v>#REF!</v>
      </c>
      <c r="K2414" t="e">
        <f>IF(INDEX(SamplingFeatures[Feature Code],$A2414)="","",
CONCATENATE("  - &amp;SamplingFeatureID",TEXT($A2414,"0000"),
" {","SamplingFeatureUUID:  ",CHAR(34),INDEX(SamplingFeatures[Sampling Feature UUID],$A2414),CHAR(34),
", SamplingFeatureTypeCV:  ",CHAR(34),INDEX(SamplingFeatures[Sampling Feature Type],$A2414),CHAR(34),
", SamplingFeatureCode:  ",CHAR(34),INDEX(SamplingFeatures[Feature Code],$A2414),CHAR(34),
", SamplingFeatureName:  ",CHAR(34),INDEX(SamplingFeatures[Feature Name],$A2414),CHAR(34),
", SamplingFeatureDescription:  ",CHAR(34),INDEX(SamplingFeatures[Feature Description],$A2414),CHAR(34),
", SamplingFeatureGeotypeCV:  ",CHAR(34),INDEX(SamplingFeatures[Feature Geo Type],$A2414),CHAR(34),
", FeatureGeometry:  ",CHAR(34),INDEX(SamplingFeatures[Feature Geometry],$A2414),CHAR(34),
", Elevation_m:  ",CHAR(34),INDEX(SamplingFeatures[Elevation_m],$A2414),CHAR(34),
", ElevationDatumCV:  ",CHAR(34),ElevationDatum,CHAR(34),"}"))</f>
        <v>#REF!</v>
      </c>
      <c r="L2414" t="e">
        <f>IF(INDEX(SamplingFeatures[Sampling Feature Type],$A2414)&lt;&gt;"Site","",
CONCATENATE("  - &amp;SiteID",TEXT(SUMPRODUCT(--($L$3:$L2413&lt;&gt;"")),"0000"),
" {","SamplingFeatureID:  *SamplingFeatureID",TEXT($A2414,"0000"),
", SiteTypeCV:  ",CHAR(34),INDEX(Sites[Site Type],$A2414),CHAR(34),
", Latitude:  ",INDEX(Sites[Latitude],$A2414),
", Longitude:  ",INDEX(Sites[Longitude],$A2414),
", SRSName:  ",CHAR(34),LatLonDatum,CHAR(34),"}"))</f>
        <v>#REF!</v>
      </c>
      <c r="M2414" t="e">
        <f>IF(INDEX(SamplingFeatures[Sampling Feature Type],$A2414)&lt;&gt;"Specimen","",
CONCATENATE("  - &amp;SpecimenID",TEXT(SUMPRODUCT(--($M$3:$M2413&lt;&gt;"")),"0000"),
" {","SamplingFeatureID:  *SamplingFeatureID",TEXT($A2414,"0000"),
", SpecimenTypeCV:  ",CHAR(34),INDEX(Specimens[Specimen Type],$A2414),CHAR(34),
", SpecimenMediumCV:  ",INDEX(Specimens[Specimen Medium],$A2414),
", IsFieldSpecimen:  ",CHAR(34),INDEX(Specimens[Is Field Specimen?],$A2414),CHAR(34),"}"))</f>
        <v>#REF!</v>
      </c>
      <c r="N2414" t="e">
        <f>IF(COUNTA(SpatialOffsets[])=0,"", IF(INDEX(SpatialOffsets[Spatial Offset Type],$A2414)="","",
CONCATENATE("  - &amp;SpatialOffsetID",TEXT($A2414,"0000"),
" {","SpatialOffsetTypeCV:  ",CHAR(34),INDEX(SpatialOffsets[Spatial Offset Type],$A2414),CHAR(34),
", Offset1Value:  ",INDEX(SpatialOffsets[Offset 1 Value],$A2414),
", Offset1UnitID:  ",CHAR(34),INDEX(SpatialOffsets[Offset 1 Unit],$A2414),CHAR(34),
", Offset2Value:  ",INDEX(SpatialOffsets[Offset 2 Value],$A2414),
", Offset2UnitID:  ",CHAR(34),INDEX(SpatialOffsets[Offset 2 Unit],$A2414),CHAR(34),
", Offset3Value:  ",INDEX(SpatialOffsets[Offset 3 Value],$A2414),
", Offset3UnitID:  ",CHAR(34),INDEX(SpatialOffsets[Offset 3 Unit],$A2414),CHAR(34),,"}")))</f>
        <v>#REF!</v>
      </c>
      <c r="O2414" t="e">
        <f>IF(COUNTA(RelatedFeatures[])=0,"", IF(INDEX(RelatedFeatures[First Sampling Feature Code],$A2414)="","",
CONCATENATE("  - &amp;RelationID",TEXT($A2414,"0000"),
" {","SamplingFeatureID:  *SamplingFeatureID",TEXT(MATCH(INDEX(RelatedFeatures[First Sampling Feature Code],$A2414),SamplingFeatures[Feature Code],0),"0000"),
", RelationshipTypeCV:  ",CHAR(34),INDEX(RelatedFeatures[Relationship Type],$A2414),CHAR(34),
", RelatedFeatureID: *SamplingFeatureID",TEXT(MATCH(INDEX(RelatedFeatures[Second Sampling Feature Code],$A2414),SamplingFeatures[Feature Code],0),"0000"),
", SpatialOffsetID:  ",IF(INDEX(RelatedFeatures[Offset Number],$A2414)="","",CONCATENATE("*SpatialOffsetID",TEXT(INDEX(RelatedFeatures[Offset Number],$A2414),"0000"))),"}")))</f>
        <v>#REF!</v>
      </c>
      <c r="P2414" t="e">
        <f>IF(INDEX(Methods[Method Type],$A2414)="","",
CONCATENATE("  - &amp;MethodID",TEXT($A2414,"0000"),
" {","MethodTypeCV:  ",CHAR(34),INDEX(Methods[Method Type],$A2414),CHAR(34),
", MethodCode:  ",CHAR(34),INDEX(Methods[Method Code],$A2414),CHAR(34),
", MethodName:  ",CHAR(34),INDEX(Methods[Method Name],$A2414),CHAR(34),
", MethodDescription:  ",CHAR(34),INDEX(Methods[Method Description],$A2414),CHAR(34),
", MethodLink:  ",CHAR(34),INDEX(Methods[Method Link],$A2414),CHAR(34),
", OrganizationID: *OrganizationID",TEXT(MATCH(INDEX(Methods[Organization Name],$A2414),Organizations[Organization Name],0),"0000"),"}"))</f>
        <v>#REF!</v>
      </c>
      <c r="Q2414" t="e">
        <f>IF(INDEX(Variables[Variable Type],$A2414)="","",
CONCATENATE("  - &amp;VariableID",TEXT($A2414,"0000"),
" {","VariableTypeCV:  ",CHAR(34),INDEX(Variables[Variable Type],$A2414),CHAR(34),
", VariableCode:  ",CHAR(34),INDEX(Variables[Variable Code],$A2414),CHAR(34),
", VariableNameCV:  ",CHAR(34),INDEX(Variables[Variable Name],$A2414),CHAR(34),
", VariableDefinition:  ",CHAR(34),INDEX(Variables[Variable Definition],$A2414),CHAR(34),
", SpecciationCV:  ",CHAR(34),INDEX(Variables[Speciation],$A2414),CHAR(34),
", NoDataValue:  ",CHAR(34),INDEX(Variables[No Data Value],$A2414),CHAR(34),"}"))</f>
        <v>#REF!</v>
      </c>
    </row>
    <row r="2415" spans="1:17" x14ac:dyDescent="0.25">
      <c r="A2415">
        <v>2412</v>
      </c>
      <c r="D2415" t="e">
        <f>IF(INDEX(People[First Name],$A2415)="","",
CONCATENATE("  - &amp;PersonID",TEXT($A2415,"0000"),
" {","PersonFirstName:  ",CHAR(34),INDEX(People[First Name],$A2415),CHAR(34),
", PersonMiddleName:  ",CHAR(34),INDEX(People[Middle Name],$A2415),CHAR(34),
", PersonLastName:  ",CHAR(34),INDEX(People[Last Name],$A2415),CHAR(34),"}"))</f>
        <v>#REF!</v>
      </c>
      <c r="E2415" t="e">
        <f>IF(INDEX(Organizations[Organization Type '[CV']],$A2415)="","",
CONCATENATE("  - &amp;OrganizationID",TEXT($A2415,"0000"),
" {","OrganizationTypeCV:  ",CHAR(34),INDEX(Organizations[Organization Type '[CV']],$A2415),CHAR(34),
", OrganizationCode:  ",CHAR(34),INDEX(Organizations[Organization Code],$A2415),CHAR(34),
", OrganizationName:  ",CHAR(34),INDEX(Organizations[Organization Name],$A2415),CHAR(34),
", OrganizationDescription:  ",CHAR(34),INDEX(Organizations[Organization Description],$A2415),CHAR(34),
", OrganizationLink:  ",CHAR(34),INDEX(Organizations[Organization Link],$A2415),CHAR(34),"}"))</f>
        <v>#REF!</v>
      </c>
      <c r="F2415" t="e">
        <f>IF(INDEX(People[First Name],$A2415)="","",
CONCATENATE("  - &amp;AffiliationID",TEXT($A2415,"0000"),
" {PersonID: *PersonID",TEXT($A2415,"0000"),
", OrganizationID: *OrganizationID",TEXT(MATCH(INDEX(People[Organization Name],$A2415),Organizations[Organization Name],0),"0000"),
", IsPrimaryOrganizationContact: , AffiliationStartDate: , AffiliationEndDate: , PrimaryPhone: ",
", PrimaryEmail: ",CHAR(34),INDEX(People[Primary Email],$A2415),CHAR(34),
", PrimaryAddress: ",CHAR(34),INDEX(People[Primary Address],$A2415),CHAR(34),
", PersonLink: }"))</f>
        <v>#REF!</v>
      </c>
      <c r="H2415" t="e">
        <f>IF(COUNTA(CitationInformation)=0,"",IF(INDEX(AuthorList[Author Name],$A2415)="","",
CONCATENATE("  - &amp;AuthorListID",TEXT($A2415,"0000"),
"  {CitationID: *CitationID0001",
", PersonID: *PersonID",TEXT(MATCH(INDEX(AuthorList[Author Name],$A2415),People[Full Name],0),"0000"),
", AuthorOrder: ",INDEX(AuthorList[Author Number],$A2415),"}")))</f>
        <v>#REF!</v>
      </c>
      <c r="K2415" t="e">
        <f>IF(INDEX(SamplingFeatures[Feature Code],$A2415)="","",
CONCATENATE("  - &amp;SamplingFeatureID",TEXT($A2415,"0000"),
" {","SamplingFeatureUUID:  ",CHAR(34),INDEX(SamplingFeatures[Sampling Feature UUID],$A2415),CHAR(34),
", SamplingFeatureTypeCV:  ",CHAR(34),INDEX(SamplingFeatures[Sampling Feature Type],$A2415),CHAR(34),
", SamplingFeatureCode:  ",CHAR(34),INDEX(SamplingFeatures[Feature Code],$A2415),CHAR(34),
", SamplingFeatureName:  ",CHAR(34),INDEX(SamplingFeatures[Feature Name],$A2415),CHAR(34),
", SamplingFeatureDescription:  ",CHAR(34),INDEX(SamplingFeatures[Feature Description],$A2415),CHAR(34),
", SamplingFeatureGeotypeCV:  ",CHAR(34),INDEX(SamplingFeatures[Feature Geo Type],$A2415),CHAR(34),
", FeatureGeometry:  ",CHAR(34),INDEX(SamplingFeatures[Feature Geometry],$A2415),CHAR(34),
", Elevation_m:  ",CHAR(34),INDEX(SamplingFeatures[Elevation_m],$A2415),CHAR(34),
", ElevationDatumCV:  ",CHAR(34),ElevationDatum,CHAR(34),"}"))</f>
        <v>#REF!</v>
      </c>
      <c r="L2415" t="e">
        <f>IF(INDEX(SamplingFeatures[Sampling Feature Type],$A2415)&lt;&gt;"Site","",
CONCATENATE("  - &amp;SiteID",TEXT(SUMPRODUCT(--($L$3:$L2414&lt;&gt;"")),"0000"),
" {","SamplingFeatureID:  *SamplingFeatureID",TEXT($A2415,"0000"),
", SiteTypeCV:  ",CHAR(34),INDEX(Sites[Site Type],$A2415),CHAR(34),
", Latitude:  ",INDEX(Sites[Latitude],$A2415),
", Longitude:  ",INDEX(Sites[Longitude],$A2415),
", SRSName:  ",CHAR(34),LatLonDatum,CHAR(34),"}"))</f>
        <v>#REF!</v>
      </c>
      <c r="M2415" t="e">
        <f>IF(INDEX(SamplingFeatures[Sampling Feature Type],$A2415)&lt;&gt;"Specimen","",
CONCATENATE("  - &amp;SpecimenID",TEXT(SUMPRODUCT(--($M$3:$M2414&lt;&gt;"")),"0000"),
" {","SamplingFeatureID:  *SamplingFeatureID",TEXT($A2415,"0000"),
", SpecimenTypeCV:  ",CHAR(34),INDEX(Specimens[Specimen Type],$A2415),CHAR(34),
", SpecimenMediumCV:  ",INDEX(Specimens[Specimen Medium],$A2415),
", IsFieldSpecimen:  ",CHAR(34),INDEX(Specimens[Is Field Specimen?],$A2415),CHAR(34),"}"))</f>
        <v>#REF!</v>
      </c>
      <c r="N2415" t="e">
        <f>IF(COUNTA(SpatialOffsets[])=0,"", IF(INDEX(SpatialOffsets[Spatial Offset Type],$A2415)="","",
CONCATENATE("  - &amp;SpatialOffsetID",TEXT($A2415,"0000"),
" {","SpatialOffsetTypeCV:  ",CHAR(34),INDEX(SpatialOffsets[Spatial Offset Type],$A2415),CHAR(34),
", Offset1Value:  ",INDEX(SpatialOffsets[Offset 1 Value],$A2415),
", Offset1UnitID:  ",CHAR(34),INDEX(SpatialOffsets[Offset 1 Unit],$A2415),CHAR(34),
", Offset2Value:  ",INDEX(SpatialOffsets[Offset 2 Value],$A2415),
", Offset2UnitID:  ",CHAR(34),INDEX(SpatialOffsets[Offset 2 Unit],$A2415),CHAR(34),
", Offset3Value:  ",INDEX(SpatialOffsets[Offset 3 Value],$A2415),
", Offset3UnitID:  ",CHAR(34),INDEX(SpatialOffsets[Offset 3 Unit],$A2415),CHAR(34),,"}")))</f>
        <v>#REF!</v>
      </c>
      <c r="O2415" t="e">
        <f>IF(COUNTA(RelatedFeatures[])=0,"", IF(INDEX(RelatedFeatures[First Sampling Feature Code],$A2415)="","",
CONCATENATE("  - &amp;RelationID",TEXT($A2415,"0000"),
" {","SamplingFeatureID:  *SamplingFeatureID",TEXT(MATCH(INDEX(RelatedFeatures[First Sampling Feature Code],$A2415),SamplingFeatures[Feature Code],0),"0000"),
", RelationshipTypeCV:  ",CHAR(34),INDEX(RelatedFeatures[Relationship Type],$A2415),CHAR(34),
", RelatedFeatureID: *SamplingFeatureID",TEXT(MATCH(INDEX(RelatedFeatures[Second Sampling Feature Code],$A2415),SamplingFeatures[Feature Code],0),"0000"),
", SpatialOffsetID:  ",IF(INDEX(RelatedFeatures[Offset Number],$A2415)="","",CONCATENATE("*SpatialOffsetID",TEXT(INDEX(RelatedFeatures[Offset Number],$A2415),"0000"))),"}")))</f>
        <v>#REF!</v>
      </c>
      <c r="P2415" t="e">
        <f>IF(INDEX(Methods[Method Type],$A2415)="","",
CONCATENATE("  - &amp;MethodID",TEXT($A2415,"0000"),
" {","MethodTypeCV:  ",CHAR(34),INDEX(Methods[Method Type],$A2415),CHAR(34),
", MethodCode:  ",CHAR(34),INDEX(Methods[Method Code],$A2415),CHAR(34),
", MethodName:  ",CHAR(34),INDEX(Methods[Method Name],$A2415),CHAR(34),
", MethodDescription:  ",CHAR(34),INDEX(Methods[Method Description],$A2415),CHAR(34),
", MethodLink:  ",CHAR(34),INDEX(Methods[Method Link],$A2415),CHAR(34),
", OrganizationID: *OrganizationID",TEXT(MATCH(INDEX(Methods[Organization Name],$A2415),Organizations[Organization Name],0),"0000"),"}"))</f>
        <v>#REF!</v>
      </c>
      <c r="Q2415" t="e">
        <f>IF(INDEX(Variables[Variable Type],$A2415)="","",
CONCATENATE("  - &amp;VariableID",TEXT($A2415,"0000"),
" {","VariableTypeCV:  ",CHAR(34),INDEX(Variables[Variable Type],$A2415),CHAR(34),
", VariableCode:  ",CHAR(34),INDEX(Variables[Variable Code],$A2415),CHAR(34),
", VariableNameCV:  ",CHAR(34),INDEX(Variables[Variable Name],$A2415),CHAR(34),
", VariableDefinition:  ",CHAR(34),INDEX(Variables[Variable Definition],$A2415),CHAR(34),
", SpecciationCV:  ",CHAR(34),INDEX(Variables[Speciation],$A2415),CHAR(34),
", NoDataValue:  ",CHAR(34),INDEX(Variables[No Data Value],$A2415),CHAR(34),"}"))</f>
        <v>#REF!</v>
      </c>
    </row>
    <row r="2416" spans="1:17" x14ac:dyDescent="0.25">
      <c r="A2416">
        <v>2413</v>
      </c>
      <c r="D2416" t="e">
        <f>IF(INDEX(People[First Name],$A2416)="","",
CONCATENATE("  - &amp;PersonID",TEXT($A2416,"0000"),
" {","PersonFirstName:  ",CHAR(34),INDEX(People[First Name],$A2416),CHAR(34),
", PersonMiddleName:  ",CHAR(34),INDEX(People[Middle Name],$A2416),CHAR(34),
", PersonLastName:  ",CHAR(34),INDEX(People[Last Name],$A2416),CHAR(34),"}"))</f>
        <v>#REF!</v>
      </c>
      <c r="E2416" t="e">
        <f>IF(INDEX(Organizations[Organization Type '[CV']],$A2416)="","",
CONCATENATE("  - &amp;OrganizationID",TEXT($A2416,"0000"),
" {","OrganizationTypeCV:  ",CHAR(34),INDEX(Organizations[Organization Type '[CV']],$A2416),CHAR(34),
", OrganizationCode:  ",CHAR(34),INDEX(Organizations[Organization Code],$A2416),CHAR(34),
", OrganizationName:  ",CHAR(34),INDEX(Organizations[Organization Name],$A2416),CHAR(34),
", OrganizationDescription:  ",CHAR(34),INDEX(Organizations[Organization Description],$A2416),CHAR(34),
", OrganizationLink:  ",CHAR(34),INDEX(Organizations[Organization Link],$A2416),CHAR(34),"}"))</f>
        <v>#REF!</v>
      </c>
      <c r="F2416" t="e">
        <f>IF(INDEX(People[First Name],$A2416)="","",
CONCATENATE("  - &amp;AffiliationID",TEXT($A2416,"0000"),
" {PersonID: *PersonID",TEXT($A2416,"0000"),
", OrganizationID: *OrganizationID",TEXT(MATCH(INDEX(People[Organization Name],$A2416),Organizations[Organization Name],0),"0000"),
", IsPrimaryOrganizationContact: , AffiliationStartDate: , AffiliationEndDate: , PrimaryPhone: ",
", PrimaryEmail: ",CHAR(34),INDEX(People[Primary Email],$A2416),CHAR(34),
", PrimaryAddress: ",CHAR(34),INDEX(People[Primary Address],$A2416),CHAR(34),
", PersonLink: }"))</f>
        <v>#REF!</v>
      </c>
      <c r="H2416" t="e">
        <f>IF(COUNTA(CitationInformation)=0,"",IF(INDEX(AuthorList[Author Name],$A2416)="","",
CONCATENATE("  - &amp;AuthorListID",TEXT($A2416,"0000"),
"  {CitationID: *CitationID0001",
", PersonID: *PersonID",TEXT(MATCH(INDEX(AuthorList[Author Name],$A2416),People[Full Name],0),"0000"),
", AuthorOrder: ",INDEX(AuthorList[Author Number],$A2416),"}")))</f>
        <v>#REF!</v>
      </c>
      <c r="K2416" t="e">
        <f>IF(INDEX(SamplingFeatures[Feature Code],$A2416)="","",
CONCATENATE("  - &amp;SamplingFeatureID",TEXT($A2416,"0000"),
" {","SamplingFeatureUUID:  ",CHAR(34),INDEX(SamplingFeatures[Sampling Feature UUID],$A2416),CHAR(34),
", SamplingFeatureTypeCV:  ",CHAR(34),INDEX(SamplingFeatures[Sampling Feature Type],$A2416),CHAR(34),
", SamplingFeatureCode:  ",CHAR(34),INDEX(SamplingFeatures[Feature Code],$A2416),CHAR(34),
", SamplingFeatureName:  ",CHAR(34),INDEX(SamplingFeatures[Feature Name],$A2416),CHAR(34),
", SamplingFeatureDescription:  ",CHAR(34),INDEX(SamplingFeatures[Feature Description],$A2416),CHAR(34),
", SamplingFeatureGeotypeCV:  ",CHAR(34),INDEX(SamplingFeatures[Feature Geo Type],$A2416),CHAR(34),
", FeatureGeometry:  ",CHAR(34),INDEX(SamplingFeatures[Feature Geometry],$A2416),CHAR(34),
", Elevation_m:  ",CHAR(34),INDEX(SamplingFeatures[Elevation_m],$A2416),CHAR(34),
", ElevationDatumCV:  ",CHAR(34),ElevationDatum,CHAR(34),"}"))</f>
        <v>#REF!</v>
      </c>
      <c r="L2416" t="e">
        <f>IF(INDEX(SamplingFeatures[Sampling Feature Type],$A2416)&lt;&gt;"Site","",
CONCATENATE("  - &amp;SiteID",TEXT(SUMPRODUCT(--($L$3:$L2415&lt;&gt;"")),"0000"),
" {","SamplingFeatureID:  *SamplingFeatureID",TEXT($A2416,"0000"),
", SiteTypeCV:  ",CHAR(34),INDEX(Sites[Site Type],$A2416),CHAR(34),
", Latitude:  ",INDEX(Sites[Latitude],$A2416),
", Longitude:  ",INDEX(Sites[Longitude],$A2416),
", SRSName:  ",CHAR(34),LatLonDatum,CHAR(34),"}"))</f>
        <v>#REF!</v>
      </c>
      <c r="M2416" t="e">
        <f>IF(INDEX(SamplingFeatures[Sampling Feature Type],$A2416)&lt;&gt;"Specimen","",
CONCATENATE("  - &amp;SpecimenID",TEXT(SUMPRODUCT(--($M$3:$M2415&lt;&gt;"")),"0000"),
" {","SamplingFeatureID:  *SamplingFeatureID",TEXT($A2416,"0000"),
", SpecimenTypeCV:  ",CHAR(34),INDEX(Specimens[Specimen Type],$A2416),CHAR(34),
", SpecimenMediumCV:  ",INDEX(Specimens[Specimen Medium],$A2416),
", IsFieldSpecimen:  ",CHAR(34),INDEX(Specimens[Is Field Specimen?],$A2416),CHAR(34),"}"))</f>
        <v>#REF!</v>
      </c>
      <c r="N2416" t="e">
        <f>IF(COUNTA(SpatialOffsets[])=0,"", IF(INDEX(SpatialOffsets[Spatial Offset Type],$A2416)="","",
CONCATENATE("  - &amp;SpatialOffsetID",TEXT($A2416,"0000"),
" {","SpatialOffsetTypeCV:  ",CHAR(34),INDEX(SpatialOffsets[Spatial Offset Type],$A2416),CHAR(34),
", Offset1Value:  ",INDEX(SpatialOffsets[Offset 1 Value],$A2416),
", Offset1UnitID:  ",CHAR(34),INDEX(SpatialOffsets[Offset 1 Unit],$A2416),CHAR(34),
", Offset2Value:  ",INDEX(SpatialOffsets[Offset 2 Value],$A2416),
", Offset2UnitID:  ",CHAR(34),INDEX(SpatialOffsets[Offset 2 Unit],$A2416),CHAR(34),
", Offset3Value:  ",INDEX(SpatialOffsets[Offset 3 Value],$A2416),
", Offset3UnitID:  ",CHAR(34),INDEX(SpatialOffsets[Offset 3 Unit],$A2416),CHAR(34),,"}")))</f>
        <v>#REF!</v>
      </c>
      <c r="O2416" t="e">
        <f>IF(COUNTA(RelatedFeatures[])=0,"", IF(INDEX(RelatedFeatures[First Sampling Feature Code],$A2416)="","",
CONCATENATE("  - &amp;RelationID",TEXT($A2416,"0000"),
" {","SamplingFeatureID:  *SamplingFeatureID",TEXT(MATCH(INDEX(RelatedFeatures[First Sampling Feature Code],$A2416),SamplingFeatures[Feature Code],0),"0000"),
", RelationshipTypeCV:  ",CHAR(34),INDEX(RelatedFeatures[Relationship Type],$A2416),CHAR(34),
", RelatedFeatureID: *SamplingFeatureID",TEXT(MATCH(INDEX(RelatedFeatures[Second Sampling Feature Code],$A2416),SamplingFeatures[Feature Code],0),"0000"),
", SpatialOffsetID:  ",IF(INDEX(RelatedFeatures[Offset Number],$A2416)="","",CONCATENATE("*SpatialOffsetID",TEXT(INDEX(RelatedFeatures[Offset Number],$A2416),"0000"))),"}")))</f>
        <v>#REF!</v>
      </c>
      <c r="P2416" t="e">
        <f>IF(INDEX(Methods[Method Type],$A2416)="","",
CONCATENATE("  - &amp;MethodID",TEXT($A2416,"0000"),
" {","MethodTypeCV:  ",CHAR(34),INDEX(Methods[Method Type],$A2416),CHAR(34),
", MethodCode:  ",CHAR(34),INDEX(Methods[Method Code],$A2416),CHAR(34),
", MethodName:  ",CHAR(34),INDEX(Methods[Method Name],$A2416),CHAR(34),
", MethodDescription:  ",CHAR(34),INDEX(Methods[Method Description],$A2416),CHAR(34),
", MethodLink:  ",CHAR(34),INDEX(Methods[Method Link],$A2416),CHAR(34),
", OrganizationID: *OrganizationID",TEXT(MATCH(INDEX(Methods[Organization Name],$A2416),Organizations[Organization Name],0),"0000"),"}"))</f>
        <v>#REF!</v>
      </c>
      <c r="Q2416" t="e">
        <f>IF(INDEX(Variables[Variable Type],$A2416)="","",
CONCATENATE("  - &amp;VariableID",TEXT($A2416,"0000"),
" {","VariableTypeCV:  ",CHAR(34),INDEX(Variables[Variable Type],$A2416),CHAR(34),
", VariableCode:  ",CHAR(34),INDEX(Variables[Variable Code],$A2416),CHAR(34),
", VariableNameCV:  ",CHAR(34),INDEX(Variables[Variable Name],$A2416),CHAR(34),
", VariableDefinition:  ",CHAR(34),INDEX(Variables[Variable Definition],$A2416),CHAR(34),
", SpecciationCV:  ",CHAR(34),INDEX(Variables[Speciation],$A2416),CHAR(34),
", NoDataValue:  ",CHAR(34),INDEX(Variables[No Data Value],$A2416),CHAR(34),"}"))</f>
        <v>#REF!</v>
      </c>
    </row>
    <row r="2417" spans="1:17" x14ac:dyDescent="0.25">
      <c r="A2417">
        <v>2414</v>
      </c>
      <c r="D2417" t="e">
        <f>IF(INDEX(People[First Name],$A2417)="","",
CONCATENATE("  - &amp;PersonID",TEXT($A2417,"0000"),
" {","PersonFirstName:  ",CHAR(34),INDEX(People[First Name],$A2417),CHAR(34),
", PersonMiddleName:  ",CHAR(34),INDEX(People[Middle Name],$A2417),CHAR(34),
", PersonLastName:  ",CHAR(34),INDEX(People[Last Name],$A2417),CHAR(34),"}"))</f>
        <v>#REF!</v>
      </c>
      <c r="E2417" t="e">
        <f>IF(INDEX(Organizations[Organization Type '[CV']],$A2417)="","",
CONCATENATE("  - &amp;OrganizationID",TEXT($A2417,"0000"),
" {","OrganizationTypeCV:  ",CHAR(34),INDEX(Organizations[Organization Type '[CV']],$A2417),CHAR(34),
", OrganizationCode:  ",CHAR(34),INDEX(Organizations[Organization Code],$A2417),CHAR(34),
", OrganizationName:  ",CHAR(34),INDEX(Organizations[Organization Name],$A2417),CHAR(34),
", OrganizationDescription:  ",CHAR(34),INDEX(Organizations[Organization Description],$A2417),CHAR(34),
", OrganizationLink:  ",CHAR(34),INDEX(Organizations[Organization Link],$A2417),CHAR(34),"}"))</f>
        <v>#REF!</v>
      </c>
      <c r="F2417" t="e">
        <f>IF(INDEX(People[First Name],$A2417)="","",
CONCATENATE("  - &amp;AffiliationID",TEXT($A2417,"0000"),
" {PersonID: *PersonID",TEXT($A2417,"0000"),
", OrganizationID: *OrganizationID",TEXT(MATCH(INDEX(People[Organization Name],$A2417),Organizations[Organization Name],0),"0000"),
", IsPrimaryOrganizationContact: , AffiliationStartDate: , AffiliationEndDate: , PrimaryPhone: ",
", PrimaryEmail: ",CHAR(34),INDEX(People[Primary Email],$A2417),CHAR(34),
", PrimaryAddress: ",CHAR(34),INDEX(People[Primary Address],$A2417),CHAR(34),
", PersonLink: }"))</f>
        <v>#REF!</v>
      </c>
      <c r="H2417" t="e">
        <f>IF(COUNTA(CitationInformation)=0,"",IF(INDEX(AuthorList[Author Name],$A2417)="","",
CONCATENATE("  - &amp;AuthorListID",TEXT($A2417,"0000"),
"  {CitationID: *CitationID0001",
", PersonID: *PersonID",TEXT(MATCH(INDEX(AuthorList[Author Name],$A2417),People[Full Name],0),"0000"),
", AuthorOrder: ",INDEX(AuthorList[Author Number],$A2417),"}")))</f>
        <v>#REF!</v>
      </c>
      <c r="K2417" t="e">
        <f>IF(INDEX(SamplingFeatures[Feature Code],$A2417)="","",
CONCATENATE("  - &amp;SamplingFeatureID",TEXT($A2417,"0000"),
" {","SamplingFeatureUUID:  ",CHAR(34),INDEX(SamplingFeatures[Sampling Feature UUID],$A2417),CHAR(34),
", SamplingFeatureTypeCV:  ",CHAR(34),INDEX(SamplingFeatures[Sampling Feature Type],$A2417),CHAR(34),
", SamplingFeatureCode:  ",CHAR(34),INDEX(SamplingFeatures[Feature Code],$A2417),CHAR(34),
", SamplingFeatureName:  ",CHAR(34),INDEX(SamplingFeatures[Feature Name],$A2417),CHAR(34),
", SamplingFeatureDescription:  ",CHAR(34),INDEX(SamplingFeatures[Feature Description],$A2417),CHAR(34),
", SamplingFeatureGeotypeCV:  ",CHAR(34),INDEX(SamplingFeatures[Feature Geo Type],$A2417),CHAR(34),
", FeatureGeometry:  ",CHAR(34),INDEX(SamplingFeatures[Feature Geometry],$A2417),CHAR(34),
", Elevation_m:  ",CHAR(34),INDEX(SamplingFeatures[Elevation_m],$A2417),CHAR(34),
", ElevationDatumCV:  ",CHAR(34),ElevationDatum,CHAR(34),"}"))</f>
        <v>#REF!</v>
      </c>
      <c r="L2417" t="e">
        <f>IF(INDEX(SamplingFeatures[Sampling Feature Type],$A2417)&lt;&gt;"Site","",
CONCATENATE("  - &amp;SiteID",TEXT(SUMPRODUCT(--($L$3:$L2416&lt;&gt;"")),"0000"),
" {","SamplingFeatureID:  *SamplingFeatureID",TEXT($A2417,"0000"),
", SiteTypeCV:  ",CHAR(34),INDEX(Sites[Site Type],$A2417),CHAR(34),
", Latitude:  ",INDEX(Sites[Latitude],$A2417),
", Longitude:  ",INDEX(Sites[Longitude],$A2417),
", SRSName:  ",CHAR(34),LatLonDatum,CHAR(34),"}"))</f>
        <v>#REF!</v>
      </c>
      <c r="M2417" t="e">
        <f>IF(INDEX(SamplingFeatures[Sampling Feature Type],$A2417)&lt;&gt;"Specimen","",
CONCATENATE("  - &amp;SpecimenID",TEXT(SUMPRODUCT(--($M$3:$M2416&lt;&gt;"")),"0000"),
" {","SamplingFeatureID:  *SamplingFeatureID",TEXT($A2417,"0000"),
", SpecimenTypeCV:  ",CHAR(34),INDEX(Specimens[Specimen Type],$A2417),CHAR(34),
", SpecimenMediumCV:  ",INDEX(Specimens[Specimen Medium],$A2417),
", IsFieldSpecimen:  ",CHAR(34),INDEX(Specimens[Is Field Specimen?],$A2417),CHAR(34),"}"))</f>
        <v>#REF!</v>
      </c>
      <c r="N2417" t="e">
        <f>IF(COUNTA(SpatialOffsets[])=0,"", IF(INDEX(SpatialOffsets[Spatial Offset Type],$A2417)="","",
CONCATENATE("  - &amp;SpatialOffsetID",TEXT($A2417,"0000"),
" {","SpatialOffsetTypeCV:  ",CHAR(34),INDEX(SpatialOffsets[Spatial Offset Type],$A2417),CHAR(34),
", Offset1Value:  ",INDEX(SpatialOffsets[Offset 1 Value],$A2417),
", Offset1UnitID:  ",CHAR(34),INDEX(SpatialOffsets[Offset 1 Unit],$A2417),CHAR(34),
", Offset2Value:  ",INDEX(SpatialOffsets[Offset 2 Value],$A2417),
", Offset2UnitID:  ",CHAR(34),INDEX(SpatialOffsets[Offset 2 Unit],$A2417),CHAR(34),
", Offset3Value:  ",INDEX(SpatialOffsets[Offset 3 Value],$A2417),
", Offset3UnitID:  ",CHAR(34),INDEX(SpatialOffsets[Offset 3 Unit],$A2417),CHAR(34),,"}")))</f>
        <v>#REF!</v>
      </c>
      <c r="O2417" t="e">
        <f>IF(COUNTA(RelatedFeatures[])=0,"", IF(INDEX(RelatedFeatures[First Sampling Feature Code],$A2417)="","",
CONCATENATE("  - &amp;RelationID",TEXT($A2417,"0000"),
" {","SamplingFeatureID:  *SamplingFeatureID",TEXT(MATCH(INDEX(RelatedFeatures[First Sampling Feature Code],$A2417),SamplingFeatures[Feature Code],0),"0000"),
", RelationshipTypeCV:  ",CHAR(34),INDEX(RelatedFeatures[Relationship Type],$A2417),CHAR(34),
", RelatedFeatureID: *SamplingFeatureID",TEXT(MATCH(INDEX(RelatedFeatures[Second Sampling Feature Code],$A2417),SamplingFeatures[Feature Code],0),"0000"),
", SpatialOffsetID:  ",IF(INDEX(RelatedFeatures[Offset Number],$A2417)="","",CONCATENATE("*SpatialOffsetID",TEXT(INDEX(RelatedFeatures[Offset Number],$A2417),"0000"))),"}")))</f>
        <v>#REF!</v>
      </c>
      <c r="P2417" t="e">
        <f>IF(INDEX(Methods[Method Type],$A2417)="","",
CONCATENATE("  - &amp;MethodID",TEXT($A2417,"0000"),
" {","MethodTypeCV:  ",CHAR(34),INDEX(Methods[Method Type],$A2417),CHAR(34),
", MethodCode:  ",CHAR(34),INDEX(Methods[Method Code],$A2417),CHAR(34),
", MethodName:  ",CHAR(34),INDEX(Methods[Method Name],$A2417),CHAR(34),
", MethodDescription:  ",CHAR(34),INDEX(Methods[Method Description],$A2417),CHAR(34),
", MethodLink:  ",CHAR(34),INDEX(Methods[Method Link],$A2417),CHAR(34),
", OrganizationID: *OrganizationID",TEXT(MATCH(INDEX(Methods[Organization Name],$A2417),Organizations[Organization Name],0),"0000"),"}"))</f>
        <v>#REF!</v>
      </c>
      <c r="Q2417" t="e">
        <f>IF(INDEX(Variables[Variable Type],$A2417)="","",
CONCATENATE("  - &amp;VariableID",TEXT($A2417,"0000"),
" {","VariableTypeCV:  ",CHAR(34),INDEX(Variables[Variable Type],$A2417),CHAR(34),
", VariableCode:  ",CHAR(34),INDEX(Variables[Variable Code],$A2417),CHAR(34),
", VariableNameCV:  ",CHAR(34),INDEX(Variables[Variable Name],$A2417),CHAR(34),
", VariableDefinition:  ",CHAR(34),INDEX(Variables[Variable Definition],$A2417),CHAR(34),
", SpecciationCV:  ",CHAR(34),INDEX(Variables[Speciation],$A2417),CHAR(34),
", NoDataValue:  ",CHAR(34),INDEX(Variables[No Data Value],$A2417),CHAR(34),"}"))</f>
        <v>#REF!</v>
      </c>
    </row>
    <row r="2418" spans="1:17" x14ac:dyDescent="0.25">
      <c r="A2418">
        <v>2415</v>
      </c>
      <c r="D2418" t="e">
        <f>IF(INDEX(People[First Name],$A2418)="","",
CONCATENATE("  - &amp;PersonID",TEXT($A2418,"0000"),
" {","PersonFirstName:  ",CHAR(34),INDEX(People[First Name],$A2418),CHAR(34),
", PersonMiddleName:  ",CHAR(34),INDEX(People[Middle Name],$A2418),CHAR(34),
", PersonLastName:  ",CHAR(34),INDEX(People[Last Name],$A2418),CHAR(34),"}"))</f>
        <v>#REF!</v>
      </c>
      <c r="E2418" t="e">
        <f>IF(INDEX(Organizations[Organization Type '[CV']],$A2418)="","",
CONCATENATE("  - &amp;OrganizationID",TEXT($A2418,"0000"),
" {","OrganizationTypeCV:  ",CHAR(34),INDEX(Organizations[Organization Type '[CV']],$A2418),CHAR(34),
", OrganizationCode:  ",CHAR(34),INDEX(Organizations[Organization Code],$A2418),CHAR(34),
", OrganizationName:  ",CHAR(34),INDEX(Organizations[Organization Name],$A2418),CHAR(34),
", OrganizationDescription:  ",CHAR(34),INDEX(Organizations[Organization Description],$A2418),CHAR(34),
", OrganizationLink:  ",CHAR(34),INDEX(Organizations[Organization Link],$A2418),CHAR(34),"}"))</f>
        <v>#REF!</v>
      </c>
      <c r="F2418" t="e">
        <f>IF(INDEX(People[First Name],$A2418)="","",
CONCATENATE("  - &amp;AffiliationID",TEXT($A2418,"0000"),
" {PersonID: *PersonID",TEXT($A2418,"0000"),
", OrganizationID: *OrganizationID",TEXT(MATCH(INDEX(People[Organization Name],$A2418),Organizations[Organization Name],0),"0000"),
", IsPrimaryOrganizationContact: , AffiliationStartDate: , AffiliationEndDate: , PrimaryPhone: ",
", PrimaryEmail: ",CHAR(34),INDEX(People[Primary Email],$A2418),CHAR(34),
", PrimaryAddress: ",CHAR(34),INDEX(People[Primary Address],$A2418),CHAR(34),
", PersonLink: }"))</f>
        <v>#REF!</v>
      </c>
      <c r="H2418" t="e">
        <f>IF(COUNTA(CitationInformation)=0,"",IF(INDEX(AuthorList[Author Name],$A2418)="","",
CONCATENATE("  - &amp;AuthorListID",TEXT($A2418,"0000"),
"  {CitationID: *CitationID0001",
", PersonID: *PersonID",TEXT(MATCH(INDEX(AuthorList[Author Name],$A2418),People[Full Name],0),"0000"),
", AuthorOrder: ",INDEX(AuthorList[Author Number],$A2418),"}")))</f>
        <v>#REF!</v>
      </c>
      <c r="K2418" t="e">
        <f>IF(INDEX(SamplingFeatures[Feature Code],$A2418)="","",
CONCATENATE("  - &amp;SamplingFeatureID",TEXT($A2418,"0000"),
" {","SamplingFeatureUUID:  ",CHAR(34),INDEX(SamplingFeatures[Sampling Feature UUID],$A2418),CHAR(34),
", SamplingFeatureTypeCV:  ",CHAR(34),INDEX(SamplingFeatures[Sampling Feature Type],$A2418),CHAR(34),
", SamplingFeatureCode:  ",CHAR(34),INDEX(SamplingFeatures[Feature Code],$A2418),CHAR(34),
", SamplingFeatureName:  ",CHAR(34),INDEX(SamplingFeatures[Feature Name],$A2418),CHAR(34),
", SamplingFeatureDescription:  ",CHAR(34),INDEX(SamplingFeatures[Feature Description],$A2418),CHAR(34),
", SamplingFeatureGeotypeCV:  ",CHAR(34),INDEX(SamplingFeatures[Feature Geo Type],$A2418),CHAR(34),
", FeatureGeometry:  ",CHAR(34),INDEX(SamplingFeatures[Feature Geometry],$A2418),CHAR(34),
", Elevation_m:  ",CHAR(34),INDEX(SamplingFeatures[Elevation_m],$A2418),CHAR(34),
", ElevationDatumCV:  ",CHAR(34),ElevationDatum,CHAR(34),"}"))</f>
        <v>#REF!</v>
      </c>
      <c r="L2418" t="e">
        <f>IF(INDEX(SamplingFeatures[Sampling Feature Type],$A2418)&lt;&gt;"Site","",
CONCATENATE("  - &amp;SiteID",TEXT(SUMPRODUCT(--($L$3:$L2417&lt;&gt;"")),"0000"),
" {","SamplingFeatureID:  *SamplingFeatureID",TEXT($A2418,"0000"),
", SiteTypeCV:  ",CHAR(34),INDEX(Sites[Site Type],$A2418),CHAR(34),
", Latitude:  ",INDEX(Sites[Latitude],$A2418),
", Longitude:  ",INDEX(Sites[Longitude],$A2418),
", SRSName:  ",CHAR(34),LatLonDatum,CHAR(34),"}"))</f>
        <v>#REF!</v>
      </c>
      <c r="M2418" t="e">
        <f>IF(INDEX(SamplingFeatures[Sampling Feature Type],$A2418)&lt;&gt;"Specimen","",
CONCATENATE("  - &amp;SpecimenID",TEXT(SUMPRODUCT(--($M$3:$M2417&lt;&gt;"")),"0000"),
" {","SamplingFeatureID:  *SamplingFeatureID",TEXT($A2418,"0000"),
", SpecimenTypeCV:  ",CHAR(34),INDEX(Specimens[Specimen Type],$A2418),CHAR(34),
", SpecimenMediumCV:  ",INDEX(Specimens[Specimen Medium],$A2418),
", IsFieldSpecimen:  ",CHAR(34),INDEX(Specimens[Is Field Specimen?],$A2418),CHAR(34),"}"))</f>
        <v>#REF!</v>
      </c>
      <c r="N2418" t="e">
        <f>IF(COUNTA(SpatialOffsets[])=0,"", IF(INDEX(SpatialOffsets[Spatial Offset Type],$A2418)="","",
CONCATENATE("  - &amp;SpatialOffsetID",TEXT($A2418,"0000"),
" {","SpatialOffsetTypeCV:  ",CHAR(34),INDEX(SpatialOffsets[Spatial Offset Type],$A2418),CHAR(34),
", Offset1Value:  ",INDEX(SpatialOffsets[Offset 1 Value],$A2418),
", Offset1UnitID:  ",CHAR(34),INDEX(SpatialOffsets[Offset 1 Unit],$A2418),CHAR(34),
", Offset2Value:  ",INDEX(SpatialOffsets[Offset 2 Value],$A2418),
", Offset2UnitID:  ",CHAR(34),INDEX(SpatialOffsets[Offset 2 Unit],$A2418),CHAR(34),
", Offset3Value:  ",INDEX(SpatialOffsets[Offset 3 Value],$A2418),
", Offset3UnitID:  ",CHAR(34),INDEX(SpatialOffsets[Offset 3 Unit],$A2418),CHAR(34),,"}")))</f>
        <v>#REF!</v>
      </c>
      <c r="O2418" t="e">
        <f>IF(COUNTA(RelatedFeatures[])=0,"", IF(INDEX(RelatedFeatures[First Sampling Feature Code],$A2418)="","",
CONCATENATE("  - &amp;RelationID",TEXT($A2418,"0000"),
" {","SamplingFeatureID:  *SamplingFeatureID",TEXT(MATCH(INDEX(RelatedFeatures[First Sampling Feature Code],$A2418),SamplingFeatures[Feature Code],0),"0000"),
", RelationshipTypeCV:  ",CHAR(34),INDEX(RelatedFeatures[Relationship Type],$A2418),CHAR(34),
", RelatedFeatureID: *SamplingFeatureID",TEXT(MATCH(INDEX(RelatedFeatures[Second Sampling Feature Code],$A2418),SamplingFeatures[Feature Code],0),"0000"),
", SpatialOffsetID:  ",IF(INDEX(RelatedFeatures[Offset Number],$A2418)="","",CONCATENATE("*SpatialOffsetID",TEXT(INDEX(RelatedFeatures[Offset Number],$A2418),"0000"))),"}")))</f>
        <v>#REF!</v>
      </c>
      <c r="P2418" t="e">
        <f>IF(INDEX(Methods[Method Type],$A2418)="","",
CONCATENATE("  - &amp;MethodID",TEXT($A2418,"0000"),
" {","MethodTypeCV:  ",CHAR(34),INDEX(Methods[Method Type],$A2418),CHAR(34),
", MethodCode:  ",CHAR(34),INDEX(Methods[Method Code],$A2418),CHAR(34),
", MethodName:  ",CHAR(34),INDEX(Methods[Method Name],$A2418),CHAR(34),
", MethodDescription:  ",CHAR(34),INDEX(Methods[Method Description],$A2418),CHAR(34),
", MethodLink:  ",CHAR(34),INDEX(Methods[Method Link],$A2418),CHAR(34),
", OrganizationID: *OrganizationID",TEXT(MATCH(INDEX(Methods[Organization Name],$A2418),Organizations[Organization Name],0),"0000"),"}"))</f>
        <v>#REF!</v>
      </c>
      <c r="Q2418" t="e">
        <f>IF(INDEX(Variables[Variable Type],$A2418)="","",
CONCATENATE("  - &amp;VariableID",TEXT($A2418,"0000"),
" {","VariableTypeCV:  ",CHAR(34),INDEX(Variables[Variable Type],$A2418),CHAR(34),
", VariableCode:  ",CHAR(34),INDEX(Variables[Variable Code],$A2418),CHAR(34),
", VariableNameCV:  ",CHAR(34),INDEX(Variables[Variable Name],$A2418),CHAR(34),
", VariableDefinition:  ",CHAR(34),INDEX(Variables[Variable Definition],$A2418),CHAR(34),
", SpecciationCV:  ",CHAR(34),INDEX(Variables[Speciation],$A2418),CHAR(34),
", NoDataValue:  ",CHAR(34),INDEX(Variables[No Data Value],$A2418),CHAR(34),"}"))</f>
        <v>#REF!</v>
      </c>
    </row>
    <row r="2419" spans="1:17" x14ac:dyDescent="0.25">
      <c r="A2419">
        <v>2416</v>
      </c>
      <c r="D2419" t="e">
        <f>IF(INDEX(People[First Name],$A2419)="","",
CONCATENATE("  - &amp;PersonID",TEXT($A2419,"0000"),
" {","PersonFirstName:  ",CHAR(34),INDEX(People[First Name],$A2419),CHAR(34),
", PersonMiddleName:  ",CHAR(34),INDEX(People[Middle Name],$A2419),CHAR(34),
", PersonLastName:  ",CHAR(34),INDEX(People[Last Name],$A2419),CHAR(34),"}"))</f>
        <v>#REF!</v>
      </c>
      <c r="E2419" t="e">
        <f>IF(INDEX(Organizations[Organization Type '[CV']],$A2419)="","",
CONCATENATE("  - &amp;OrganizationID",TEXT($A2419,"0000"),
" {","OrganizationTypeCV:  ",CHAR(34),INDEX(Organizations[Organization Type '[CV']],$A2419),CHAR(34),
", OrganizationCode:  ",CHAR(34),INDEX(Organizations[Organization Code],$A2419),CHAR(34),
", OrganizationName:  ",CHAR(34),INDEX(Organizations[Organization Name],$A2419),CHAR(34),
", OrganizationDescription:  ",CHAR(34),INDEX(Organizations[Organization Description],$A2419),CHAR(34),
", OrganizationLink:  ",CHAR(34),INDEX(Organizations[Organization Link],$A2419),CHAR(34),"}"))</f>
        <v>#REF!</v>
      </c>
      <c r="F2419" t="e">
        <f>IF(INDEX(People[First Name],$A2419)="","",
CONCATENATE("  - &amp;AffiliationID",TEXT($A2419,"0000"),
" {PersonID: *PersonID",TEXT($A2419,"0000"),
", OrganizationID: *OrganizationID",TEXT(MATCH(INDEX(People[Organization Name],$A2419),Organizations[Organization Name],0),"0000"),
", IsPrimaryOrganizationContact: , AffiliationStartDate: , AffiliationEndDate: , PrimaryPhone: ",
", PrimaryEmail: ",CHAR(34),INDEX(People[Primary Email],$A2419),CHAR(34),
", PrimaryAddress: ",CHAR(34),INDEX(People[Primary Address],$A2419),CHAR(34),
", PersonLink: }"))</f>
        <v>#REF!</v>
      </c>
      <c r="H2419" t="e">
        <f>IF(COUNTA(CitationInformation)=0,"",IF(INDEX(AuthorList[Author Name],$A2419)="","",
CONCATENATE("  - &amp;AuthorListID",TEXT($A2419,"0000"),
"  {CitationID: *CitationID0001",
", PersonID: *PersonID",TEXT(MATCH(INDEX(AuthorList[Author Name],$A2419),People[Full Name],0),"0000"),
", AuthorOrder: ",INDEX(AuthorList[Author Number],$A2419),"}")))</f>
        <v>#REF!</v>
      </c>
      <c r="K2419" t="e">
        <f>IF(INDEX(SamplingFeatures[Feature Code],$A2419)="","",
CONCATENATE("  - &amp;SamplingFeatureID",TEXT($A2419,"0000"),
" {","SamplingFeatureUUID:  ",CHAR(34),INDEX(SamplingFeatures[Sampling Feature UUID],$A2419),CHAR(34),
", SamplingFeatureTypeCV:  ",CHAR(34),INDEX(SamplingFeatures[Sampling Feature Type],$A2419),CHAR(34),
", SamplingFeatureCode:  ",CHAR(34),INDEX(SamplingFeatures[Feature Code],$A2419),CHAR(34),
", SamplingFeatureName:  ",CHAR(34),INDEX(SamplingFeatures[Feature Name],$A2419),CHAR(34),
", SamplingFeatureDescription:  ",CHAR(34),INDEX(SamplingFeatures[Feature Description],$A2419),CHAR(34),
", SamplingFeatureGeotypeCV:  ",CHAR(34),INDEX(SamplingFeatures[Feature Geo Type],$A2419),CHAR(34),
", FeatureGeometry:  ",CHAR(34),INDEX(SamplingFeatures[Feature Geometry],$A2419),CHAR(34),
", Elevation_m:  ",CHAR(34),INDEX(SamplingFeatures[Elevation_m],$A2419),CHAR(34),
", ElevationDatumCV:  ",CHAR(34),ElevationDatum,CHAR(34),"}"))</f>
        <v>#REF!</v>
      </c>
      <c r="L2419" t="e">
        <f>IF(INDEX(SamplingFeatures[Sampling Feature Type],$A2419)&lt;&gt;"Site","",
CONCATENATE("  - &amp;SiteID",TEXT(SUMPRODUCT(--($L$3:$L2418&lt;&gt;"")),"0000"),
" {","SamplingFeatureID:  *SamplingFeatureID",TEXT($A2419,"0000"),
", SiteTypeCV:  ",CHAR(34),INDEX(Sites[Site Type],$A2419),CHAR(34),
", Latitude:  ",INDEX(Sites[Latitude],$A2419),
", Longitude:  ",INDEX(Sites[Longitude],$A2419),
", SRSName:  ",CHAR(34),LatLonDatum,CHAR(34),"}"))</f>
        <v>#REF!</v>
      </c>
      <c r="M2419" t="e">
        <f>IF(INDEX(SamplingFeatures[Sampling Feature Type],$A2419)&lt;&gt;"Specimen","",
CONCATENATE("  - &amp;SpecimenID",TEXT(SUMPRODUCT(--($M$3:$M2418&lt;&gt;"")),"0000"),
" {","SamplingFeatureID:  *SamplingFeatureID",TEXT($A2419,"0000"),
", SpecimenTypeCV:  ",CHAR(34),INDEX(Specimens[Specimen Type],$A2419),CHAR(34),
", SpecimenMediumCV:  ",INDEX(Specimens[Specimen Medium],$A2419),
", IsFieldSpecimen:  ",CHAR(34),INDEX(Specimens[Is Field Specimen?],$A2419),CHAR(34),"}"))</f>
        <v>#REF!</v>
      </c>
      <c r="N2419" t="e">
        <f>IF(COUNTA(SpatialOffsets[])=0,"", IF(INDEX(SpatialOffsets[Spatial Offset Type],$A2419)="","",
CONCATENATE("  - &amp;SpatialOffsetID",TEXT($A2419,"0000"),
" {","SpatialOffsetTypeCV:  ",CHAR(34),INDEX(SpatialOffsets[Spatial Offset Type],$A2419),CHAR(34),
", Offset1Value:  ",INDEX(SpatialOffsets[Offset 1 Value],$A2419),
", Offset1UnitID:  ",CHAR(34),INDEX(SpatialOffsets[Offset 1 Unit],$A2419),CHAR(34),
", Offset2Value:  ",INDEX(SpatialOffsets[Offset 2 Value],$A2419),
", Offset2UnitID:  ",CHAR(34),INDEX(SpatialOffsets[Offset 2 Unit],$A2419),CHAR(34),
", Offset3Value:  ",INDEX(SpatialOffsets[Offset 3 Value],$A2419),
", Offset3UnitID:  ",CHAR(34),INDEX(SpatialOffsets[Offset 3 Unit],$A2419),CHAR(34),,"}")))</f>
        <v>#REF!</v>
      </c>
      <c r="O2419" t="e">
        <f>IF(COUNTA(RelatedFeatures[])=0,"", IF(INDEX(RelatedFeatures[First Sampling Feature Code],$A2419)="","",
CONCATENATE("  - &amp;RelationID",TEXT($A2419,"0000"),
" {","SamplingFeatureID:  *SamplingFeatureID",TEXT(MATCH(INDEX(RelatedFeatures[First Sampling Feature Code],$A2419),SamplingFeatures[Feature Code],0),"0000"),
", RelationshipTypeCV:  ",CHAR(34),INDEX(RelatedFeatures[Relationship Type],$A2419),CHAR(34),
", RelatedFeatureID: *SamplingFeatureID",TEXT(MATCH(INDEX(RelatedFeatures[Second Sampling Feature Code],$A2419),SamplingFeatures[Feature Code],0),"0000"),
", SpatialOffsetID:  ",IF(INDEX(RelatedFeatures[Offset Number],$A2419)="","",CONCATENATE("*SpatialOffsetID",TEXT(INDEX(RelatedFeatures[Offset Number],$A2419),"0000"))),"}")))</f>
        <v>#REF!</v>
      </c>
      <c r="P2419" t="e">
        <f>IF(INDEX(Methods[Method Type],$A2419)="","",
CONCATENATE("  - &amp;MethodID",TEXT($A2419,"0000"),
" {","MethodTypeCV:  ",CHAR(34),INDEX(Methods[Method Type],$A2419),CHAR(34),
", MethodCode:  ",CHAR(34),INDEX(Methods[Method Code],$A2419),CHAR(34),
", MethodName:  ",CHAR(34),INDEX(Methods[Method Name],$A2419),CHAR(34),
", MethodDescription:  ",CHAR(34),INDEX(Methods[Method Description],$A2419),CHAR(34),
", MethodLink:  ",CHAR(34),INDEX(Methods[Method Link],$A2419),CHAR(34),
", OrganizationID: *OrganizationID",TEXT(MATCH(INDEX(Methods[Organization Name],$A2419),Organizations[Organization Name],0),"0000"),"}"))</f>
        <v>#REF!</v>
      </c>
      <c r="Q2419" t="e">
        <f>IF(INDEX(Variables[Variable Type],$A2419)="","",
CONCATENATE("  - &amp;VariableID",TEXT($A2419,"0000"),
" {","VariableTypeCV:  ",CHAR(34),INDEX(Variables[Variable Type],$A2419),CHAR(34),
", VariableCode:  ",CHAR(34),INDEX(Variables[Variable Code],$A2419),CHAR(34),
", VariableNameCV:  ",CHAR(34),INDEX(Variables[Variable Name],$A2419),CHAR(34),
", VariableDefinition:  ",CHAR(34),INDEX(Variables[Variable Definition],$A2419),CHAR(34),
", SpecciationCV:  ",CHAR(34),INDEX(Variables[Speciation],$A2419),CHAR(34),
", NoDataValue:  ",CHAR(34),INDEX(Variables[No Data Value],$A2419),CHAR(34),"}"))</f>
        <v>#REF!</v>
      </c>
    </row>
    <row r="2420" spans="1:17" x14ac:dyDescent="0.25">
      <c r="A2420">
        <v>2417</v>
      </c>
      <c r="D2420" t="e">
        <f>IF(INDEX(People[First Name],$A2420)="","",
CONCATENATE("  - &amp;PersonID",TEXT($A2420,"0000"),
" {","PersonFirstName:  ",CHAR(34),INDEX(People[First Name],$A2420),CHAR(34),
", PersonMiddleName:  ",CHAR(34),INDEX(People[Middle Name],$A2420),CHAR(34),
", PersonLastName:  ",CHAR(34),INDEX(People[Last Name],$A2420),CHAR(34),"}"))</f>
        <v>#REF!</v>
      </c>
      <c r="E2420" t="e">
        <f>IF(INDEX(Organizations[Organization Type '[CV']],$A2420)="","",
CONCATENATE("  - &amp;OrganizationID",TEXT($A2420,"0000"),
" {","OrganizationTypeCV:  ",CHAR(34),INDEX(Organizations[Organization Type '[CV']],$A2420),CHAR(34),
", OrganizationCode:  ",CHAR(34),INDEX(Organizations[Organization Code],$A2420),CHAR(34),
", OrganizationName:  ",CHAR(34),INDEX(Organizations[Organization Name],$A2420),CHAR(34),
", OrganizationDescription:  ",CHAR(34),INDEX(Organizations[Organization Description],$A2420),CHAR(34),
", OrganizationLink:  ",CHAR(34),INDEX(Organizations[Organization Link],$A2420),CHAR(34),"}"))</f>
        <v>#REF!</v>
      </c>
      <c r="F2420" t="e">
        <f>IF(INDEX(People[First Name],$A2420)="","",
CONCATENATE("  - &amp;AffiliationID",TEXT($A2420,"0000"),
" {PersonID: *PersonID",TEXT($A2420,"0000"),
", OrganizationID: *OrganizationID",TEXT(MATCH(INDEX(People[Organization Name],$A2420),Organizations[Organization Name],0),"0000"),
", IsPrimaryOrganizationContact: , AffiliationStartDate: , AffiliationEndDate: , PrimaryPhone: ",
", PrimaryEmail: ",CHAR(34),INDEX(People[Primary Email],$A2420),CHAR(34),
", PrimaryAddress: ",CHAR(34),INDEX(People[Primary Address],$A2420),CHAR(34),
", PersonLink: }"))</f>
        <v>#REF!</v>
      </c>
      <c r="H2420" t="e">
        <f>IF(COUNTA(CitationInformation)=0,"",IF(INDEX(AuthorList[Author Name],$A2420)="","",
CONCATENATE("  - &amp;AuthorListID",TEXT($A2420,"0000"),
"  {CitationID: *CitationID0001",
", PersonID: *PersonID",TEXT(MATCH(INDEX(AuthorList[Author Name],$A2420),People[Full Name],0),"0000"),
", AuthorOrder: ",INDEX(AuthorList[Author Number],$A2420),"}")))</f>
        <v>#REF!</v>
      </c>
      <c r="K2420" t="e">
        <f>IF(INDEX(SamplingFeatures[Feature Code],$A2420)="","",
CONCATENATE("  - &amp;SamplingFeatureID",TEXT($A2420,"0000"),
" {","SamplingFeatureUUID:  ",CHAR(34),INDEX(SamplingFeatures[Sampling Feature UUID],$A2420),CHAR(34),
", SamplingFeatureTypeCV:  ",CHAR(34),INDEX(SamplingFeatures[Sampling Feature Type],$A2420),CHAR(34),
", SamplingFeatureCode:  ",CHAR(34),INDEX(SamplingFeatures[Feature Code],$A2420),CHAR(34),
", SamplingFeatureName:  ",CHAR(34),INDEX(SamplingFeatures[Feature Name],$A2420),CHAR(34),
", SamplingFeatureDescription:  ",CHAR(34),INDEX(SamplingFeatures[Feature Description],$A2420),CHAR(34),
", SamplingFeatureGeotypeCV:  ",CHAR(34),INDEX(SamplingFeatures[Feature Geo Type],$A2420),CHAR(34),
", FeatureGeometry:  ",CHAR(34),INDEX(SamplingFeatures[Feature Geometry],$A2420),CHAR(34),
", Elevation_m:  ",CHAR(34),INDEX(SamplingFeatures[Elevation_m],$A2420),CHAR(34),
", ElevationDatumCV:  ",CHAR(34),ElevationDatum,CHAR(34),"}"))</f>
        <v>#REF!</v>
      </c>
      <c r="L2420" t="e">
        <f>IF(INDEX(SamplingFeatures[Sampling Feature Type],$A2420)&lt;&gt;"Site","",
CONCATENATE("  - &amp;SiteID",TEXT(SUMPRODUCT(--($L$3:$L2419&lt;&gt;"")),"0000"),
" {","SamplingFeatureID:  *SamplingFeatureID",TEXT($A2420,"0000"),
", SiteTypeCV:  ",CHAR(34),INDEX(Sites[Site Type],$A2420),CHAR(34),
", Latitude:  ",INDEX(Sites[Latitude],$A2420),
", Longitude:  ",INDEX(Sites[Longitude],$A2420),
", SRSName:  ",CHAR(34),LatLonDatum,CHAR(34),"}"))</f>
        <v>#REF!</v>
      </c>
      <c r="M2420" t="e">
        <f>IF(INDEX(SamplingFeatures[Sampling Feature Type],$A2420)&lt;&gt;"Specimen","",
CONCATENATE("  - &amp;SpecimenID",TEXT(SUMPRODUCT(--($M$3:$M2419&lt;&gt;"")),"0000"),
" {","SamplingFeatureID:  *SamplingFeatureID",TEXT($A2420,"0000"),
", SpecimenTypeCV:  ",CHAR(34),INDEX(Specimens[Specimen Type],$A2420),CHAR(34),
", SpecimenMediumCV:  ",INDEX(Specimens[Specimen Medium],$A2420),
", IsFieldSpecimen:  ",CHAR(34),INDEX(Specimens[Is Field Specimen?],$A2420),CHAR(34),"}"))</f>
        <v>#REF!</v>
      </c>
      <c r="N2420" t="e">
        <f>IF(COUNTA(SpatialOffsets[])=0,"", IF(INDEX(SpatialOffsets[Spatial Offset Type],$A2420)="","",
CONCATENATE("  - &amp;SpatialOffsetID",TEXT($A2420,"0000"),
" {","SpatialOffsetTypeCV:  ",CHAR(34),INDEX(SpatialOffsets[Spatial Offset Type],$A2420),CHAR(34),
", Offset1Value:  ",INDEX(SpatialOffsets[Offset 1 Value],$A2420),
", Offset1UnitID:  ",CHAR(34),INDEX(SpatialOffsets[Offset 1 Unit],$A2420),CHAR(34),
", Offset2Value:  ",INDEX(SpatialOffsets[Offset 2 Value],$A2420),
", Offset2UnitID:  ",CHAR(34),INDEX(SpatialOffsets[Offset 2 Unit],$A2420),CHAR(34),
", Offset3Value:  ",INDEX(SpatialOffsets[Offset 3 Value],$A2420),
", Offset3UnitID:  ",CHAR(34),INDEX(SpatialOffsets[Offset 3 Unit],$A2420),CHAR(34),,"}")))</f>
        <v>#REF!</v>
      </c>
      <c r="O2420" t="e">
        <f>IF(COUNTA(RelatedFeatures[])=0,"", IF(INDEX(RelatedFeatures[First Sampling Feature Code],$A2420)="","",
CONCATENATE("  - &amp;RelationID",TEXT($A2420,"0000"),
" {","SamplingFeatureID:  *SamplingFeatureID",TEXT(MATCH(INDEX(RelatedFeatures[First Sampling Feature Code],$A2420),SamplingFeatures[Feature Code],0),"0000"),
", RelationshipTypeCV:  ",CHAR(34),INDEX(RelatedFeatures[Relationship Type],$A2420),CHAR(34),
", RelatedFeatureID: *SamplingFeatureID",TEXT(MATCH(INDEX(RelatedFeatures[Second Sampling Feature Code],$A2420),SamplingFeatures[Feature Code],0),"0000"),
", SpatialOffsetID:  ",IF(INDEX(RelatedFeatures[Offset Number],$A2420)="","",CONCATENATE("*SpatialOffsetID",TEXT(INDEX(RelatedFeatures[Offset Number],$A2420),"0000"))),"}")))</f>
        <v>#REF!</v>
      </c>
      <c r="P2420" t="e">
        <f>IF(INDEX(Methods[Method Type],$A2420)="","",
CONCATENATE("  - &amp;MethodID",TEXT($A2420,"0000"),
" {","MethodTypeCV:  ",CHAR(34),INDEX(Methods[Method Type],$A2420),CHAR(34),
", MethodCode:  ",CHAR(34),INDEX(Methods[Method Code],$A2420),CHAR(34),
", MethodName:  ",CHAR(34),INDEX(Methods[Method Name],$A2420),CHAR(34),
", MethodDescription:  ",CHAR(34),INDEX(Methods[Method Description],$A2420),CHAR(34),
", MethodLink:  ",CHAR(34),INDEX(Methods[Method Link],$A2420),CHAR(34),
", OrganizationID: *OrganizationID",TEXT(MATCH(INDEX(Methods[Organization Name],$A2420),Organizations[Organization Name],0),"0000"),"}"))</f>
        <v>#REF!</v>
      </c>
      <c r="Q2420" t="e">
        <f>IF(INDEX(Variables[Variable Type],$A2420)="","",
CONCATENATE("  - &amp;VariableID",TEXT($A2420,"0000"),
" {","VariableTypeCV:  ",CHAR(34),INDEX(Variables[Variable Type],$A2420),CHAR(34),
", VariableCode:  ",CHAR(34),INDEX(Variables[Variable Code],$A2420),CHAR(34),
", VariableNameCV:  ",CHAR(34),INDEX(Variables[Variable Name],$A2420),CHAR(34),
", VariableDefinition:  ",CHAR(34),INDEX(Variables[Variable Definition],$A2420),CHAR(34),
", SpecciationCV:  ",CHAR(34),INDEX(Variables[Speciation],$A2420),CHAR(34),
", NoDataValue:  ",CHAR(34),INDEX(Variables[No Data Value],$A2420),CHAR(34),"}"))</f>
        <v>#REF!</v>
      </c>
    </row>
    <row r="2421" spans="1:17" x14ac:dyDescent="0.25">
      <c r="A2421">
        <v>2418</v>
      </c>
      <c r="D2421" t="e">
        <f>IF(INDEX(People[First Name],$A2421)="","",
CONCATENATE("  - &amp;PersonID",TEXT($A2421,"0000"),
" {","PersonFirstName:  ",CHAR(34),INDEX(People[First Name],$A2421),CHAR(34),
", PersonMiddleName:  ",CHAR(34),INDEX(People[Middle Name],$A2421),CHAR(34),
", PersonLastName:  ",CHAR(34),INDEX(People[Last Name],$A2421),CHAR(34),"}"))</f>
        <v>#REF!</v>
      </c>
      <c r="E2421" t="e">
        <f>IF(INDEX(Organizations[Organization Type '[CV']],$A2421)="","",
CONCATENATE("  - &amp;OrganizationID",TEXT($A2421,"0000"),
" {","OrganizationTypeCV:  ",CHAR(34),INDEX(Organizations[Organization Type '[CV']],$A2421),CHAR(34),
", OrganizationCode:  ",CHAR(34),INDEX(Organizations[Organization Code],$A2421),CHAR(34),
", OrganizationName:  ",CHAR(34),INDEX(Organizations[Organization Name],$A2421),CHAR(34),
", OrganizationDescription:  ",CHAR(34),INDEX(Organizations[Organization Description],$A2421),CHAR(34),
", OrganizationLink:  ",CHAR(34),INDEX(Organizations[Organization Link],$A2421),CHAR(34),"}"))</f>
        <v>#REF!</v>
      </c>
      <c r="F2421" t="e">
        <f>IF(INDEX(People[First Name],$A2421)="","",
CONCATENATE("  - &amp;AffiliationID",TEXT($A2421,"0000"),
" {PersonID: *PersonID",TEXT($A2421,"0000"),
", OrganizationID: *OrganizationID",TEXT(MATCH(INDEX(People[Organization Name],$A2421),Organizations[Organization Name],0),"0000"),
", IsPrimaryOrganizationContact: , AffiliationStartDate: , AffiliationEndDate: , PrimaryPhone: ",
", PrimaryEmail: ",CHAR(34),INDEX(People[Primary Email],$A2421),CHAR(34),
", PrimaryAddress: ",CHAR(34),INDEX(People[Primary Address],$A2421),CHAR(34),
", PersonLink: }"))</f>
        <v>#REF!</v>
      </c>
      <c r="H2421" t="e">
        <f>IF(COUNTA(CitationInformation)=0,"",IF(INDEX(AuthorList[Author Name],$A2421)="","",
CONCATENATE("  - &amp;AuthorListID",TEXT($A2421,"0000"),
"  {CitationID: *CitationID0001",
", PersonID: *PersonID",TEXT(MATCH(INDEX(AuthorList[Author Name],$A2421),People[Full Name],0),"0000"),
", AuthorOrder: ",INDEX(AuthorList[Author Number],$A2421),"}")))</f>
        <v>#REF!</v>
      </c>
      <c r="K2421" t="e">
        <f>IF(INDEX(SamplingFeatures[Feature Code],$A2421)="","",
CONCATENATE("  - &amp;SamplingFeatureID",TEXT($A2421,"0000"),
" {","SamplingFeatureUUID:  ",CHAR(34),INDEX(SamplingFeatures[Sampling Feature UUID],$A2421),CHAR(34),
", SamplingFeatureTypeCV:  ",CHAR(34),INDEX(SamplingFeatures[Sampling Feature Type],$A2421),CHAR(34),
", SamplingFeatureCode:  ",CHAR(34),INDEX(SamplingFeatures[Feature Code],$A2421),CHAR(34),
", SamplingFeatureName:  ",CHAR(34),INDEX(SamplingFeatures[Feature Name],$A2421),CHAR(34),
", SamplingFeatureDescription:  ",CHAR(34),INDEX(SamplingFeatures[Feature Description],$A2421),CHAR(34),
", SamplingFeatureGeotypeCV:  ",CHAR(34),INDEX(SamplingFeatures[Feature Geo Type],$A2421),CHAR(34),
", FeatureGeometry:  ",CHAR(34),INDEX(SamplingFeatures[Feature Geometry],$A2421),CHAR(34),
", Elevation_m:  ",CHAR(34),INDEX(SamplingFeatures[Elevation_m],$A2421),CHAR(34),
", ElevationDatumCV:  ",CHAR(34),ElevationDatum,CHAR(34),"}"))</f>
        <v>#REF!</v>
      </c>
      <c r="L2421" t="e">
        <f>IF(INDEX(SamplingFeatures[Sampling Feature Type],$A2421)&lt;&gt;"Site","",
CONCATENATE("  - &amp;SiteID",TEXT(SUMPRODUCT(--($L$3:$L2420&lt;&gt;"")),"0000"),
" {","SamplingFeatureID:  *SamplingFeatureID",TEXT($A2421,"0000"),
", SiteTypeCV:  ",CHAR(34),INDEX(Sites[Site Type],$A2421),CHAR(34),
", Latitude:  ",INDEX(Sites[Latitude],$A2421),
", Longitude:  ",INDEX(Sites[Longitude],$A2421),
", SRSName:  ",CHAR(34),LatLonDatum,CHAR(34),"}"))</f>
        <v>#REF!</v>
      </c>
      <c r="M2421" t="e">
        <f>IF(INDEX(SamplingFeatures[Sampling Feature Type],$A2421)&lt;&gt;"Specimen","",
CONCATENATE("  - &amp;SpecimenID",TEXT(SUMPRODUCT(--($M$3:$M2420&lt;&gt;"")),"0000"),
" {","SamplingFeatureID:  *SamplingFeatureID",TEXT($A2421,"0000"),
", SpecimenTypeCV:  ",CHAR(34),INDEX(Specimens[Specimen Type],$A2421),CHAR(34),
", SpecimenMediumCV:  ",INDEX(Specimens[Specimen Medium],$A2421),
", IsFieldSpecimen:  ",CHAR(34),INDEX(Specimens[Is Field Specimen?],$A2421),CHAR(34),"}"))</f>
        <v>#REF!</v>
      </c>
      <c r="N2421" t="e">
        <f>IF(COUNTA(SpatialOffsets[])=0,"", IF(INDEX(SpatialOffsets[Spatial Offset Type],$A2421)="","",
CONCATENATE("  - &amp;SpatialOffsetID",TEXT($A2421,"0000"),
" {","SpatialOffsetTypeCV:  ",CHAR(34),INDEX(SpatialOffsets[Spatial Offset Type],$A2421),CHAR(34),
", Offset1Value:  ",INDEX(SpatialOffsets[Offset 1 Value],$A2421),
", Offset1UnitID:  ",CHAR(34),INDEX(SpatialOffsets[Offset 1 Unit],$A2421),CHAR(34),
", Offset2Value:  ",INDEX(SpatialOffsets[Offset 2 Value],$A2421),
", Offset2UnitID:  ",CHAR(34),INDEX(SpatialOffsets[Offset 2 Unit],$A2421),CHAR(34),
", Offset3Value:  ",INDEX(SpatialOffsets[Offset 3 Value],$A2421),
", Offset3UnitID:  ",CHAR(34),INDEX(SpatialOffsets[Offset 3 Unit],$A2421),CHAR(34),,"}")))</f>
        <v>#REF!</v>
      </c>
      <c r="O2421" t="e">
        <f>IF(COUNTA(RelatedFeatures[])=0,"", IF(INDEX(RelatedFeatures[First Sampling Feature Code],$A2421)="","",
CONCATENATE("  - &amp;RelationID",TEXT($A2421,"0000"),
" {","SamplingFeatureID:  *SamplingFeatureID",TEXT(MATCH(INDEX(RelatedFeatures[First Sampling Feature Code],$A2421),SamplingFeatures[Feature Code],0),"0000"),
", RelationshipTypeCV:  ",CHAR(34),INDEX(RelatedFeatures[Relationship Type],$A2421),CHAR(34),
", RelatedFeatureID: *SamplingFeatureID",TEXT(MATCH(INDEX(RelatedFeatures[Second Sampling Feature Code],$A2421),SamplingFeatures[Feature Code],0),"0000"),
", SpatialOffsetID:  ",IF(INDEX(RelatedFeatures[Offset Number],$A2421)="","",CONCATENATE("*SpatialOffsetID",TEXT(INDEX(RelatedFeatures[Offset Number],$A2421),"0000"))),"}")))</f>
        <v>#REF!</v>
      </c>
      <c r="P2421" t="e">
        <f>IF(INDEX(Methods[Method Type],$A2421)="","",
CONCATENATE("  - &amp;MethodID",TEXT($A2421,"0000"),
" {","MethodTypeCV:  ",CHAR(34),INDEX(Methods[Method Type],$A2421),CHAR(34),
", MethodCode:  ",CHAR(34),INDEX(Methods[Method Code],$A2421),CHAR(34),
", MethodName:  ",CHAR(34),INDEX(Methods[Method Name],$A2421),CHAR(34),
", MethodDescription:  ",CHAR(34),INDEX(Methods[Method Description],$A2421),CHAR(34),
", MethodLink:  ",CHAR(34),INDEX(Methods[Method Link],$A2421),CHAR(34),
", OrganizationID: *OrganizationID",TEXT(MATCH(INDEX(Methods[Organization Name],$A2421),Organizations[Organization Name],0),"0000"),"}"))</f>
        <v>#REF!</v>
      </c>
      <c r="Q2421" t="e">
        <f>IF(INDEX(Variables[Variable Type],$A2421)="","",
CONCATENATE("  - &amp;VariableID",TEXT($A2421,"0000"),
" {","VariableTypeCV:  ",CHAR(34),INDEX(Variables[Variable Type],$A2421),CHAR(34),
", VariableCode:  ",CHAR(34),INDEX(Variables[Variable Code],$A2421),CHAR(34),
", VariableNameCV:  ",CHAR(34),INDEX(Variables[Variable Name],$A2421),CHAR(34),
", VariableDefinition:  ",CHAR(34),INDEX(Variables[Variable Definition],$A2421),CHAR(34),
", SpecciationCV:  ",CHAR(34),INDEX(Variables[Speciation],$A2421),CHAR(34),
", NoDataValue:  ",CHAR(34),INDEX(Variables[No Data Value],$A2421),CHAR(34),"}"))</f>
        <v>#REF!</v>
      </c>
    </row>
    <row r="2422" spans="1:17" x14ac:dyDescent="0.25">
      <c r="A2422">
        <v>2419</v>
      </c>
      <c r="D2422" t="e">
        <f>IF(INDEX(People[First Name],$A2422)="","",
CONCATENATE("  - &amp;PersonID",TEXT($A2422,"0000"),
" {","PersonFirstName:  ",CHAR(34),INDEX(People[First Name],$A2422),CHAR(34),
", PersonMiddleName:  ",CHAR(34),INDEX(People[Middle Name],$A2422),CHAR(34),
", PersonLastName:  ",CHAR(34),INDEX(People[Last Name],$A2422),CHAR(34),"}"))</f>
        <v>#REF!</v>
      </c>
      <c r="E2422" t="e">
        <f>IF(INDEX(Organizations[Organization Type '[CV']],$A2422)="","",
CONCATENATE("  - &amp;OrganizationID",TEXT($A2422,"0000"),
" {","OrganizationTypeCV:  ",CHAR(34),INDEX(Organizations[Organization Type '[CV']],$A2422),CHAR(34),
", OrganizationCode:  ",CHAR(34),INDEX(Organizations[Organization Code],$A2422),CHAR(34),
", OrganizationName:  ",CHAR(34),INDEX(Organizations[Organization Name],$A2422),CHAR(34),
", OrganizationDescription:  ",CHAR(34),INDEX(Organizations[Organization Description],$A2422),CHAR(34),
", OrganizationLink:  ",CHAR(34),INDEX(Organizations[Organization Link],$A2422),CHAR(34),"}"))</f>
        <v>#REF!</v>
      </c>
      <c r="F2422" t="e">
        <f>IF(INDEX(People[First Name],$A2422)="","",
CONCATENATE("  - &amp;AffiliationID",TEXT($A2422,"0000"),
" {PersonID: *PersonID",TEXT($A2422,"0000"),
", OrganizationID: *OrganizationID",TEXT(MATCH(INDEX(People[Organization Name],$A2422),Organizations[Organization Name],0),"0000"),
", IsPrimaryOrganizationContact: , AffiliationStartDate: , AffiliationEndDate: , PrimaryPhone: ",
", PrimaryEmail: ",CHAR(34),INDEX(People[Primary Email],$A2422),CHAR(34),
", PrimaryAddress: ",CHAR(34),INDEX(People[Primary Address],$A2422),CHAR(34),
", PersonLink: }"))</f>
        <v>#REF!</v>
      </c>
      <c r="H2422" t="e">
        <f>IF(COUNTA(CitationInformation)=0,"",IF(INDEX(AuthorList[Author Name],$A2422)="","",
CONCATENATE("  - &amp;AuthorListID",TEXT($A2422,"0000"),
"  {CitationID: *CitationID0001",
", PersonID: *PersonID",TEXT(MATCH(INDEX(AuthorList[Author Name],$A2422),People[Full Name],0),"0000"),
", AuthorOrder: ",INDEX(AuthorList[Author Number],$A2422),"}")))</f>
        <v>#REF!</v>
      </c>
      <c r="K2422" t="e">
        <f>IF(INDEX(SamplingFeatures[Feature Code],$A2422)="","",
CONCATENATE("  - &amp;SamplingFeatureID",TEXT($A2422,"0000"),
" {","SamplingFeatureUUID:  ",CHAR(34),INDEX(SamplingFeatures[Sampling Feature UUID],$A2422),CHAR(34),
", SamplingFeatureTypeCV:  ",CHAR(34),INDEX(SamplingFeatures[Sampling Feature Type],$A2422),CHAR(34),
", SamplingFeatureCode:  ",CHAR(34),INDEX(SamplingFeatures[Feature Code],$A2422),CHAR(34),
", SamplingFeatureName:  ",CHAR(34),INDEX(SamplingFeatures[Feature Name],$A2422),CHAR(34),
", SamplingFeatureDescription:  ",CHAR(34),INDEX(SamplingFeatures[Feature Description],$A2422),CHAR(34),
", SamplingFeatureGeotypeCV:  ",CHAR(34),INDEX(SamplingFeatures[Feature Geo Type],$A2422),CHAR(34),
", FeatureGeometry:  ",CHAR(34),INDEX(SamplingFeatures[Feature Geometry],$A2422),CHAR(34),
", Elevation_m:  ",CHAR(34),INDEX(SamplingFeatures[Elevation_m],$A2422),CHAR(34),
", ElevationDatumCV:  ",CHAR(34),ElevationDatum,CHAR(34),"}"))</f>
        <v>#REF!</v>
      </c>
      <c r="L2422" t="e">
        <f>IF(INDEX(SamplingFeatures[Sampling Feature Type],$A2422)&lt;&gt;"Site","",
CONCATENATE("  - &amp;SiteID",TEXT(SUMPRODUCT(--($L$3:$L2421&lt;&gt;"")),"0000"),
" {","SamplingFeatureID:  *SamplingFeatureID",TEXT($A2422,"0000"),
", SiteTypeCV:  ",CHAR(34),INDEX(Sites[Site Type],$A2422),CHAR(34),
", Latitude:  ",INDEX(Sites[Latitude],$A2422),
", Longitude:  ",INDEX(Sites[Longitude],$A2422),
", SRSName:  ",CHAR(34),LatLonDatum,CHAR(34),"}"))</f>
        <v>#REF!</v>
      </c>
      <c r="M2422" t="e">
        <f>IF(INDEX(SamplingFeatures[Sampling Feature Type],$A2422)&lt;&gt;"Specimen","",
CONCATENATE("  - &amp;SpecimenID",TEXT(SUMPRODUCT(--($M$3:$M2421&lt;&gt;"")),"0000"),
" {","SamplingFeatureID:  *SamplingFeatureID",TEXT($A2422,"0000"),
", SpecimenTypeCV:  ",CHAR(34),INDEX(Specimens[Specimen Type],$A2422),CHAR(34),
", SpecimenMediumCV:  ",INDEX(Specimens[Specimen Medium],$A2422),
", IsFieldSpecimen:  ",CHAR(34),INDEX(Specimens[Is Field Specimen?],$A2422),CHAR(34),"}"))</f>
        <v>#REF!</v>
      </c>
      <c r="N2422" t="e">
        <f>IF(COUNTA(SpatialOffsets[])=0,"", IF(INDEX(SpatialOffsets[Spatial Offset Type],$A2422)="","",
CONCATENATE("  - &amp;SpatialOffsetID",TEXT($A2422,"0000"),
" {","SpatialOffsetTypeCV:  ",CHAR(34),INDEX(SpatialOffsets[Spatial Offset Type],$A2422),CHAR(34),
", Offset1Value:  ",INDEX(SpatialOffsets[Offset 1 Value],$A2422),
", Offset1UnitID:  ",CHAR(34),INDEX(SpatialOffsets[Offset 1 Unit],$A2422),CHAR(34),
", Offset2Value:  ",INDEX(SpatialOffsets[Offset 2 Value],$A2422),
", Offset2UnitID:  ",CHAR(34),INDEX(SpatialOffsets[Offset 2 Unit],$A2422),CHAR(34),
", Offset3Value:  ",INDEX(SpatialOffsets[Offset 3 Value],$A2422),
", Offset3UnitID:  ",CHAR(34),INDEX(SpatialOffsets[Offset 3 Unit],$A2422),CHAR(34),,"}")))</f>
        <v>#REF!</v>
      </c>
      <c r="O2422" t="e">
        <f>IF(COUNTA(RelatedFeatures[])=0,"", IF(INDEX(RelatedFeatures[First Sampling Feature Code],$A2422)="","",
CONCATENATE("  - &amp;RelationID",TEXT($A2422,"0000"),
" {","SamplingFeatureID:  *SamplingFeatureID",TEXT(MATCH(INDEX(RelatedFeatures[First Sampling Feature Code],$A2422),SamplingFeatures[Feature Code],0),"0000"),
", RelationshipTypeCV:  ",CHAR(34),INDEX(RelatedFeatures[Relationship Type],$A2422),CHAR(34),
", RelatedFeatureID: *SamplingFeatureID",TEXT(MATCH(INDEX(RelatedFeatures[Second Sampling Feature Code],$A2422),SamplingFeatures[Feature Code],0),"0000"),
", SpatialOffsetID:  ",IF(INDEX(RelatedFeatures[Offset Number],$A2422)="","",CONCATENATE("*SpatialOffsetID",TEXT(INDEX(RelatedFeatures[Offset Number],$A2422),"0000"))),"}")))</f>
        <v>#REF!</v>
      </c>
      <c r="P2422" t="e">
        <f>IF(INDEX(Methods[Method Type],$A2422)="","",
CONCATENATE("  - &amp;MethodID",TEXT($A2422,"0000"),
" {","MethodTypeCV:  ",CHAR(34),INDEX(Methods[Method Type],$A2422),CHAR(34),
", MethodCode:  ",CHAR(34),INDEX(Methods[Method Code],$A2422),CHAR(34),
", MethodName:  ",CHAR(34),INDEX(Methods[Method Name],$A2422),CHAR(34),
", MethodDescription:  ",CHAR(34),INDEX(Methods[Method Description],$A2422),CHAR(34),
", MethodLink:  ",CHAR(34),INDEX(Methods[Method Link],$A2422),CHAR(34),
", OrganizationID: *OrganizationID",TEXT(MATCH(INDEX(Methods[Organization Name],$A2422),Organizations[Organization Name],0),"0000"),"}"))</f>
        <v>#REF!</v>
      </c>
      <c r="Q2422" t="e">
        <f>IF(INDEX(Variables[Variable Type],$A2422)="","",
CONCATENATE("  - &amp;VariableID",TEXT($A2422,"0000"),
" {","VariableTypeCV:  ",CHAR(34),INDEX(Variables[Variable Type],$A2422),CHAR(34),
", VariableCode:  ",CHAR(34),INDEX(Variables[Variable Code],$A2422),CHAR(34),
", VariableNameCV:  ",CHAR(34),INDEX(Variables[Variable Name],$A2422),CHAR(34),
", VariableDefinition:  ",CHAR(34),INDEX(Variables[Variable Definition],$A2422),CHAR(34),
", SpecciationCV:  ",CHAR(34),INDEX(Variables[Speciation],$A2422),CHAR(34),
", NoDataValue:  ",CHAR(34),INDEX(Variables[No Data Value],$A2422),CHAR(34),"}"))</f>
        <v>#REF!</v>
      </c>
    </row>
    <row r="2423" spans="1:17" x14ac:dyDescent="0.25">
      <c r="A2423">
        <v>2420</v>
      </c>
      <c r="D2423" t="e">
        <f>IF(INDEX(People[First Name],$A2423)="","",
CONCATENATE("  - &amp;PersonID",TEXT($A2423,"0000"),
" {","PersonFirstName:  ",CHAR(34),INDEX(People[First Name],$A2423),CHAR(34),
", PersonMiddleName:  ",CHAR(34),INDEX(People[Middle Name],$A2423),CHAR(34),
", PersonLastName:  ",CHAR(34),INDEX(People[Last Name],$A2423),CHAR(34),"}"))</f>
        <v>#REF!</v>
      </c>
      <c r="E2423" t="e">
        <f>IF(INDEX(Organizations[Organization Type '[CV']],$A2423)="","",
CONCATENATE("  - &amp;OrganizationID",TEXT($A2423,"0000"),
" {","OrganizationTypeCV:  ",CHAR(34),INDEX(Organizations[Organization Type '[CV']],$A2423),CHAR(34),
", OrganizationCode:  ",CHAR(34),INDEX(Organizations[Organization Code],$A2423),CHAR(34),
", OrganizationName:  ",CHAR(34),INDEX(Organizations[Organization Name],$A2423),CHAR(34),
", OrganizationDescription:  ",CHAR(34),INDEX(Organizations[Organization Description],$A2423),CHAR(34),
", OrganizationLink:  ",CHAR(34),INDEX(Organizations[Organization Link],$A2423),CHAR(34),"}"))</f>
        <v>#REF!</v>
      </c>
      <c r="F2423" t="e">
        <f>IF(INDEX(People[First Name],$A2423)="","",
CONCATENATE("  - &amp;AffiliationID",TEXT($A2423,"0000"),
" {PersonID: *PersonID",TEXT($A2423,"0000"),
", OrganizationID: *OrganizationID",TEXT(MATCH(INDEX(People[Organization Name],$A2423),Organizations[Organization Name],0),"0000"),
", IsPrimaryOrganizationContact: , AffiliationStartDate: , AffiliationEndDate: , PrimaryPhone: ",
", PrimaryEmail: ",CHAR(34),INDEX(People[Primary Email],$A2423),CHAR(34),
", PrimaryAddress: ",CHAR(34),INDEX(People[Primary Address],$A2423),CHAR(34),
", PersonLink: }"))</f>
        <v>#REF!</v>
      </c>
      <c r="H2423" t="e">
        <f>IF(COUNTA(CitationInformation)=0,"",IF(INDEX(AuthorList[Author Name],$A2423)="","",
CONCATENATE("  - &amp;AuthorListID",TEXT($A2423,"0000"),
"  {CitationID: *CitationID0001",
", PersonID: *PersonID",TEXT(MATCH(INDEX(AuthorList[Author Name],$A2423),People[Full Name],0),"0000"),
", AuthorOrder: ",INDEX(AuthorList[Author Number],$A2423),"}")))</f>
        <v>#REF!</v>
      </c>
      <c r="K2423" t="e">
        <f>IF(INDEX(SamplingFeatures[Feature Code],$A2423)="","",
CONCATENATE("  - &amp;SamplingFeatureID",TEXT($A2423,"0000"),
" {","SamplingFeatureUUID:  ",CHAR(34),INDEX(SamplingFeatures[Sampling Feature UUID],$A2423),CHAR(34),
", SamplingFeatureTypeCV:  ",CHAR(34),INDEX(SamplingFeatures[Sampling Feature Type],$A2423),CHAR(34),
", SamplingFeatureCode:  ",CHAR(34),INDEX(SamplingFeatures[Feature Code],$A2423),CHAR(34),
", SamplingFeatureName:  ",CHAR(34),INDEX(SamplingFeatures[Feature Name],$A2423),CHAR(34),
", SamplingFeatureDescription:  ",CHAR(34),INDEX(SamplingFeatures[Feature Description],$A2423),CHAR(34),
", SamplingFeatureGeotypeCV:  ",CHAR(34),INDEX(SamplingFeatures[Feature Geo Type],$A2423),CHAR(34),
", FeatureGeometry:  ",CHAR(34),INDEX(SamplingFeatures[Feature Geometry],$A2423),CHAR(34),
", Elevation_m:  ",CHAR(34),INDEX(SamplingFeatures[Elevation_m],$A2423),CHAR(34),
", ElevationDatumCV:  ",CHAR(34),ElevationDatum,CHAR(34),"}"))</f>
        <v>#REF!</v>
      </c>
      <c r="L2423" t="e">
        <f>IF(INDEX(SamplingFeatures[Sampling Feature Type],$A2423)&lt;&gt;"Site","",
CONCATENATE("  - &amp;SiteID",TEXT(SUMPRODUCT(--($L$3:$L2422&lt;&gt;"")),"0000"),
" {","SamplingFeatureID:  *SamplingFeatureID",TEXT($A2423,"0000"),
", SiteTypeCV:  ",CHAR(34),INDEX(Sites[Site Type],$A2423),CHAR(34),
", Latitude:  ",INDEX(Sites[Latitude],$A2423),
", Longitude:  ",INDEX(Sites[Longitude],$A2423),
", SRSName:  ",CHAR(34),LatLonDatum,CHAR(34),"}"))</f>
        <v>#REF!</v>
      </c>
      <c r="M2423" t="e">
        <f>IF(INDEX(SamplingFeatures[Sampling Feature Type],$A2423)&lt;&gt;"Specimen","",
CONCATENATE("  - &amp;SpecimenID",TEXT(SUMPRODUCT(--($M$3:$M2422&lt;&gt;"")),"0000"),
" {","SamplingFeatureID:  *SamplingFeatureID",TEXT($A2423,"0000"),
", SpecimenTypeCV:  ",CHAR(34),INDEX(Specimens[Specimen Type],$A2423),CHAR(34),
", SpecimenMediumCV:  ",INDEX(Specimens[Specimen Medium],$A2423),
", IsFieldSpecimen:  ",CHAR(34),INDEX(Specimens[Is Field Specimen?],$A2423),CHAR(34),"}"))</f>
        <v>#REF!</v>
      </c>
      <c r="N2423" t="e">
        <f>IF(COUNTA(SpatialOffsets[])=0,"", IF(INDEX(SpatialOffsets[Spatial Offset Type],$A2423)="","",
CONCATENATE("  - &amp;SpatialOffsetID",TEXT($A2423,"0000"),
" {","SpatialOffsetTypeCV:  ",CHAR(34),INDEX(SpatialOffsets[Spatial Offset Type],$A2423),CHAR(34),
", Offset1Value:  ",INDEX(SpatialOffsets[Offset 1 Value],$A2423),
", Offset1UnitID:  ",CHAR(34),INDEX(SpatialOffsets[Offset 1 Unit],$A2423),CHAR(34),
", Offset2Value:  ",INDEX(SpatialOffsets[Offset 2 Value],$A2423),
", Offset2UnitID:  ",CHAR(34),INDEX(SpatialOffsets[Offset 2 Unit],$A2423),CHAR(34),
", Offset3Value:  ",INDEX(SpatialOffsets[Offset 3 Value],$A2423),
", Offset3UnitID:  ",CHAR(34),INDEX(SpatialOffsets[Offset 3 Unit],$A2423),CHAR(34),,"}")))</f>
        <v>#REF!</v>
      </c>
      <c r="O2423" t="e">
        <f>IF(COUNTA(RelatedFeatures[])=0,"", IF(INDEX(RelatedFeatures[First Sampling Feature Code],$A2423)="","",
CONCATENATE("  - &amp;RelationID",TEXT($A2423,"0000"),
" {","SamplingFeatureID:  *SamplingFeatureID",TEXT(MATCH(INDEX(RelatedFeatures[First Sampling Feature Code],$A2423),SamplingFeatures[Feature Code],0),"0000"),
", RelationshipTypeCV:  ",CHAR(34),INDEX(RelatedFeatures[Relationship Type],$A2423),CHAR(34),
", RelatedFeatureID: *SamplingFeatureID",TEXT(MATCH(INDEX(RelatedFeatures[Second Sampling Feature Code],$A2423),SamplingFeatures[Feature Code],0),"0000"),
", SpatialOffsetID:  ",IF(INDEX(RelatedFeatures[Offset Number],$A2423)="","",CONCATENATE("*SpatialOffsetID",TEXT(INDEX(RelatedFeatures[Offset Number],$A2423),"0000"))),"}")))</f>
        <v>#REF!</v>
      </c>
      <c r="P2423" t="e">
        <f>IF(INDEX(Methods[Method Type],$A2423)="","",
CONCATENATE("  - &amp;MethodID",TEXT($A2423,"0000"),
" {","MethodTypeCV:  ",CHAR(34),INDEX(Methods[Method Type],$A2423),CHAR(34),
", MethodCode:  ",CHAR(34),INDEX(Methods[Method Code],$A2423),CHAR(34),
", MethodName:  ",CHAR(34),INDEX(Methods[Method Name],$A2423),CHAR(34),
", MethodDescription:  ",CHAR(34),INDEX(Methods[Method Description],$A2423),CHAR(34),
", MethodLink:  ",CHAR(34),INDEX(Methods[Method Link],$A2423),CHAR(34),
", OrganizationID: *OrganizationID",TEXT(MATCH(INDEX(Methods[Organization Name],$A2423),Organizations[Organization Name],0),"0000"),"}"))</f>
        <v>#REF!</v>
      </c>
      <c r="Q2423" t="e">
        <f>IF(INDEX(Variables[Variable Type],$A2423)="","",
CONCATENATE("  - &amp;VariableID",TEXT($A2423,"0000"),
" {","VariableTypeCV:  ",CHAR(34),INDEX(Variables[Variable Type],$A2423),CHAR(34),
", VariableCode:  ",CHAR(34),INDEX(Variables[Variable Code],$A2423),CHAR(34),
", VariableNameCV:  ",CHAR(34),INDEX(Variables[Variable Name],$A2423),CHAR(34),
", VariableDefinition:  ",CHAR(34),INDEX(Variables[Variable Definition],$A2423),CHAR(34),
", SpecciationCV:  ",CHAR(34),INDEX(Variables[Speciation],$A2423),CHAR(34),
", NoDataValue:  ",CHAR(34),INDEX(Variables[No Data Value],$A2423),CHAR(34),"}"))</f>
        <v>#REF!</v>
      </c>
    </row>
    <row r="2424" spans="1:17" x14ac:dyDescent="0.25">
      <c r="A2424">
        <v>2421</v>
      </c>
      <c r="D2424" t="e">
        <f>IF(INDEX(People[First Name],$A2424)="","",
CONCATENATE("  - &amp;PersonID",TEXT($A2424,"0000"),
" {","PersonFirstName:  ",CHAR(34),INDEX(People[First Name],$A2424),CHAR(34),
", PersonMiddleName:  ",CHAR(34),INDEX(People[Middle Name],$A2424),CHAR(34),
", PersonLastName:  ",CHAR(34),INDEX(People[Last Name],$A2424),CHAR(34),"}"))</f>
        <v>#REF!</v>
      </c>
      <c r="E2424" t="e">
        <f>IF(INDEX(Organizations[Organization Type '[CV']],$A2424)="","",
CONCATENATE("  - &amp;OrganizationID",TEXT($A2424,"0000"),
" {","OrganizationTypeCV:  ",CHAR(34),INDEX(Organizations[Organization Type '[CV']],$A2424),CHAR(34),
", OrganizationCode:  ",CHAR(34),INDEX(Organizations[Organization Code],$A2424),CHAR(34),
", OrganizationName:  ",CHAR(34),INDEX(Organizations[Organization Name],$A2424),CHAR(34),
", OrganizationDescription:  ",CHAR(34),INDEX(Organizations[Organization Description],$A2424),CHAR(34),
", OrganizationLink:  ",CHAR(34),INDEX(Organizations[Organization Link],$A2424),CHAR(34),"}"))</f>
        <v>#REF!</v>
      </c>
      <c r="F2424" t="e">
        <f>IF(INDEX(People[First Name],$A2424)="","",
CONCATENATE("  - &amp;AffiliationID",TEXT($A2424,"0000"),
" {PersonID: *PersonID",TEXT($A2424,"0000"),
", OrganizationID: *OrganizationID",TEXT(MATCH(INDEX(People[Organization Name],$A2424),Organizations[Organization Name],0),"0000"),
", IsPrimaryOrganizationContact: , AffiliationStartDate: , AffiliationEndDate: , PrimaryPhone: ",
", PrimaryEmail: ",CHAR(34),INDEX(People[Primary Email],$A2424),CHAR(34),
", PrimaryAddress: ",CHAR(34),INDEX(People[Primary Address],$A2424),CHAR(34),
", PersonLink: }"))</f>
        <v>#REF!</v>
      </c>
      <c r="H2424" t="e">
        <f>IF(COUNTA(CitationInformation)=0,"",IF(INDEX(AuthorList[Author Name],$A2424)="","",
CONCATENATE("  - &amp;AuthorListID",TEXT($A2424,"0000"),
"  {CitationID: *CitationID0001",
", PersonID: *PersonID",TEXT(MATCH(INDEX(AuthorList[Author Name],$A2424),People[Full Name],0),"0000"),
", AuthorOrder: ",INDEX(AuthorList[Author Number],$A2424),"}")))</f>
        <v>#REF!</v>
      </c>
      <c r="K2424" t="e">
        <f>IF(INDEX(SamplingFeatures[Feature Code],$A2424)="","",
CONCATENATE("  - &amp;SamplingFeatureID",TEXT($A2424,"0000"),
" {","SamplingFeatureUUID:  ",CHAR(34),INDEX(SamplingFeatures[Sampling Feature UUID],$A2424),CHAR(34),
", SamplingFeatureTypeCV:  ",CHAR(34),INDEX(SamplingFeatures[Sampling Feature Type],$A2424),CHAR(34),
", SamplingFeatureCode:  ",CHAR(34),INDEX(SamplingFeatures[Feature Code],$A2424),CHAR(34),
", SamplingFeatureName:  ",CHAR(34),INDEX(SamplingFeatures[Feature Name],$A2424),CHAR(34),
", SamplingFeatureDescription:  ",CHAR(34),INDEX(SamplingFeatures[Feature Description],$A2424),CHAR(34),
", SamplingFeatureGeotypeCV:  ",CHAR(34),INDEX(SamplingFeatures[Feature Geo Type],$A2424),CHAR(34),
", FeatureGeometry:  ",CHAR(34),INDEX(SamplingFeatures[Feature Geometry],$A2424),CHAR(34),
", Elevation_m:  ",CHAR(34),INDEX(SamplingFeatures[Elevation_m],$A2424),CHAR(34),
", ElevationDatumCV:  ",CHAR(34),ElevationDatum,CHAR(34),"}"))</f>
        <v>#REF!</v>
      </c>
      <c r="L2424" t="e">
        <f>IF(INDEX(SamplingFeatures[Sampling Feature Type],$A2424)&lt;&gt;"Site","",
CONCATENATE("  - &amp;SiteID",TEXT(SUMPRODUCT(--($L$3:$L2423&lt;&gt;"")),"0000"),
" {","SamplingFeatureID:  *SamplingFeatureID",TEXT($A2424,"0000"),
", SiteTypeCV:  ",CHAR(34),INDEX(Sites[Site Type],$A2424),CHAR(34),
", Latitude:  ",INDEX(Sites[Latitude],$A2424),
", Longitude:  ",INDEX(Sites[Longitude],$A2424),
", SRSName:  ",CHAR(34),LatLonDatum,CHAR(34),"}"))</f>
        <v>#REF!</v>
      </c>
      <c r="M2424" t="e">
        <f>IF(INDEX(SamplingFeatures[Sampling Feature Type],$A2424)&lt;&gt;"Specimen","",
CONCATENATE("  - &amp;SpecimenID",TEXT(SUMPRODUCT(--($M$3:$M2423&lt;&gt;"")),"0000"),
" {","SamplingFeatureID:  *SamplingFeatureID",TEXT($A2424,"0000"),
", SpecimenTypeCV:  ",CHAR(34),INDEX(Specimens[Specimen Type],$A2424),CHAR(34),
", SpecimenMediumCV:  ",INDEX(Specimens[Specimen Medium],$A2424),
", IsFieldSpecimen:  ",CHAR(34),INDEX(Specimens[Is Field Specimen?],$A2424),CHAR(34),"}"))</f>
        <v>#REF!</v>
      </c>
      <c r="N2424" t="e">
        <f>IF(COUNTA(SpatialOffsets[])=0,"", IF(INDEX(SpatialOffsets[Spatial Offset Type],$A2424)="","",
CONCATENATE("  - &amp;SpatialOffsetID",TEXT($A2424,"0000"),
" {","SpatialOffsetTypeCV:  ",CHAR(34),INDEX(SpatialOffsets[Spatial Offset Type],$A2424),CHAR(34),
", Offset1Value:  ",INDEX(SpatialOffsets[Offset 1 Value],$A2424),
", Offset1UnitID:  ",CHAR(34),INDEX(SpatialOffsets[Offset 1 Unit],$A2424),CHAR(34),
", Offset2Value:  ",INDEX(SpatialOffsets[Offset 2 Value],$A2424),
", Offset2UnitID:  ",CHAR(34),INDEX(SpatialOffsets[Offset 2 Unit],$A2424),CHAR(34),
", Offset3Value:  ",INDEX(SpatialOffsets[Offset 3 Value],$A2424),
", Offset3UnitID:  ",CHAR(34),INDEX(SpatialOffsets[Offset 3 Unit],$A2424),CHAR(34),,"}")))</f>
        <v>#REF!</v>
      </c>
      <c r="O2424" t="e">
        <f>IF(COUNTA(RelatedFeatures[])=0,"", IF(INDEX(RelatedFeatures[First Sampling Feature Code],$A2424)="","",
CONCATENATE("  - &amp;RelationID",TEXT($A2424,"0000"),
" {","SamplingFeatureID:  *SamplingFeatureID",TEXT(MATCH(INDEX(RelatedFeatures[First Sampling Feature Code],$A2424),SamplingFeatures[Feature Code],0),"0000"),
", RelationshipTypeCV:  ",CHAR(34),INDEX(RelatedFeatures[Relationship Type],$A2424),CHAR(34),
", RelatedFeatureID: *SamplingFeatureID",TEXT(MATCH(INDEX(RelatedFeatures[Second Sampling Feature Code],$A2424),SamplingFeatures[Feature Code],0),"0000"),
", SpatialOffsetID:  ",IF(INDEX(RelatedFeatures[Offset Number],$A2424)="","",CONCATENATE("*SpatialOffsetID",TEXT(INDEX(RelatedFeatures[Offset Number],$A2424),"0000"))),"}")))</f>
        <v>#REF!</v>
      </c>
      <c r="P2424" t="e">
        <f>IF(INDEX(Methods[Method Type],$A2424)="","",
CONCATENATE("  - &amp;MethodID",TEXT($A2424,"0000"),
" {","MethodTypeCV:  ",CHAR(34),INDEX(Methods[Method Type],$A2424),CHAR(34),
", MethodCode:  ",CHAR(34),INDEX(Methods[Method Code],$A2424),CHAR(34),
", MethodName:  ",CHAR(34),INDEX(Methods[Method Name],$A2424),CHAR(34),
", MethodDescription:  ",CHAR(34),INDEX(Methods[Method Description],$A2424),CHAR(34),
", MethodLink:  ",CHAR(34),INDEX(Methods[Method Link],$A2424),CHAR(34),
", OrganizationID: *OrganizationID",TEXT(MATCH(INDEX(Methods[Organization Name],$A2424),Organizations[Organization Name],0),"0000"),"}"))</f>
        <v>#REF!</v>
      </c>
      <c r="Q2424" t="e">
        <f>IF(INDEX(Variables[Variable Type],$A2424)="","",
CONCATENATE("  - &amp;VariableID",TEXT($A2424,"0000"),
" {","VariableTypeCV:  ",CHAR(34),INDEX(Variables[Variable Type],$A2424),CHAR(34),
", VariableCode:  ",CHAR(34),INDEX(Variables[Variable Code],$A2424),CHAR(34),
", VariableNameCV:  ",CHAR(34),INDEX(Variables[Variable Name],$A2424),CHAR(34),
", VariableDefinition:  ",CHAR(34),INDEX(Variables[Variable Definition],$A2424),CHAR(34),
", SpecciationCV:  ",CHAR(34),INDEX(Variables[Speciation],$A2424),CHAR(34),
", NoDataValue:  ",CHAR(34),INDEX(Variables[No Data Value],$A2424),CHAR(34),"}"))</f>
        <v>#REF!</v>
      </c>
    </row>
    <row r="2425" spans="1:17" x14ac:dyDescent="0.25">
      <c r="A2425">
        <v>2422</v>
      </c>
      <c r="D2425" t="e">
        <f>IF(INDEX(People[First Name],$A2425)="","",
CONCATENATE("  - &amp;PersonID",TEXT($A2425,"0000"),
" {","PersonFirstName:  ",CHAR(34),INDEX(People[First Name],$A2425),CHAR(34),
", PersonMiddleName:  ",CHAR(34),INDEX(People[Middle Name],$A2425),CHAR(34),
", PersonLastName:  ",CHAR(34),INDEX(People[Last Name],$A2425),CHAR(34),"}"))</f>
        <v>#REF!</v>
      </c>
      <c r="E2425" t="e">
        <f>IF(INDEX(Organizations[Organization Type '[CV']],$A2425)="","",
CONCATENATE("  - &amp;OrganizationID",TEXT($A2425,"0000"),
" {","OrganizationTypeCV:  ",CHAR(34),INDEX(Organizations[Organization Type '[CV']],$A2425),CHAR(34),
", OrganizationCode:  ",CHAR(34),INDEX(Organizations[Organization Code],$A2425),CHAR(34),
", OrganizationName:  ",CHAR(34),INDEX(Organizations[Organization Name],$A2425),CHAR(34),
", OrganizationDescription:  ",CHAR(34),INDEX(Organizations[Organization Description],$A2425),CHAR(34),
", OrganizationLink:  ",CHAR(34),INDEX(Organizations[Organization Link],$A2425),CHAR(34),"}"))</f>
        <v>#REF!</v>
      </c>
      <c r="F2425" t="e">
        <f>IF(INDEX(People[First Name],$A2425)="","",
CONCATENATE("  - &amp;AffiliationID",TEXT($A2425,"0000"),
" {PersonID: *PersonID",TEXT($A2425,"0000"),
", OrganizationID: *OrganizationID",TEXT(MATCH(INDEX(People[Organization Name],$A2425),Organizations[Organization Name],0),"0000"),
", IsPrimaryOrganizationContact: , AffiliationStartDate: , AffiliationEndDate: , PrimaryPhone: ",
", PrimaryEmail: ",CHAR(34),INDEX(People[Primary Email],$A2425),CHAR(34),
", PrimaryAddress: ",CHAR(34),INDEX(People[Primary Address],$A2425),CHAR(34),
", PersonLink: }"))</f>
        <v>#REF!</v>
      </c>
      <c r="H2425" t="e">
        <f>IF(COUNTA(CitationInformation)=0,"",IF(INDEX(AuthorList[Author Name],$A2425)="","",
CONCATENATE("  - &amp;AuthorListID",TEXT($A2425,"0000"),
"  {CitationID: *CitationID0001",
", PersonID: *PersonID",TEXT(MATCH(INDEX(AuthorList[Author Name],$A2425),People[Full Name],0),"0000"),
", AuthorOrder: ",INDEX(AuthorList[Author Number],$A2425),"}")))</f>
        <v>#REF!</v>
      </c>
      <c r="K2425" t="e">
        <f>IF(INDEX(SamplingFeatures[Feature Code],$A2425)="","",
CONCATENATE("  - &amp;SamplingFeatureID",TEXT($A2425,"0000"),
" {","SamplingFeatureUUID:  ",CHAR(34),INDEX(SamplingFeatures[Sampling Feature UUID],$A2425),CHAR(34),
", SamplingFeatureTypeCV:  ",CHAR(34),INDEX(SamplingFeatures[Sampling Feature Type],$A2425),CHAR(34),
", SamplingFeatureCode:  ",CHAR(34),INDEX(SamplingFeatures[Feature Code],$A2425),CHAR(34),
", SamplingFeatureName:  ",CHAR(34),INDEX(SamplingFeatures[Feature Name],$A2425),CHAR(34),
", SamplingFeatureDescription:  ",CHAR(34),INDEX(SamplingFeatures[Feature Description],$A2425),CHAR(34),
", SamplingFeatureGeotypeCV:  ",CHAR(34),INDEX(SamplingFeatures[Feature Geo Type],$A2425),CHAR(34),
", FeatureGeometry:  ",CHAR(34),INDEX(SamplingFeatures[Feature Geometry],$A2425),CHAR(34),
", Elevation_m:  ",CHAR(34),INDEX(SamplingFeatures[Elevation_m],$A2425),CHAR(34),
", ElevationDatumCV:  ",CHAR(34),ElevationDatum,CHAR(34),"}"))</f>
        <v>#REF!</v>
      </c>
      <c r="L2425" t="e">
        <f>IF(INDEX(SamplingFeatures[Sampling Feature Type],$A2425)&lt;&gt;"Site","",
CONCATENATE("  - &amp;SiteID",TEXT(SUMPRODUCT(--($L$3:$L2424&lt;&gt;"")),"0000"),
" {","SamplingFeatureID:  *SamplingFeatureID",TEXT($A2425,"0000"),
", SiteTypeCV:  ",CHAR(34),INDEX(Sites[Site Type],$A2425),CHAR(34),
", Latitude:  ",INDEX(Sites[Latitude],$A2425),
", Longitude:  ",INDEX(Sites[Longitude],$A2425),
", SRSName:  ",CHAR(34),LatLonDatum,CHAR(34),"}"))</f>
        <v>#REF!</v>
      </c>
      <c r="M2425" t="e">
        <f>IF(INDEX(SamplingFeatures[Sampling Feature Type],$A2425)&lt;&gt;"Specimen","",
CONCATENATE("  - &amp;SpecimenID",TEXT(SUMPRODUCT(--($M$3:$M2424&lt;&gt;"")),"0000"),
" {","SamplingFeatureID:  *SamplingFeatureID",TEXT($A2425,"0000"),
", SpecimenTypeCV:  ",CHAR(34),INDEX(Specimens[Specimen Type],$A2425),CHAR(34),
", SpecimenMediumCV:  ",INDEX(Specimens[Specimen Medium],$A2425),
", IsFieldSpecimen:  ",CHAR(34),INDEX(Specimens[Is Field Specimen?],$A2425),CHAR(34),"}"))</f>
        <v>#REF!</v>
      </c>
      <c r="N2425" t="e">
        <f>IF(COUNTA(SpatialOffsets[])=0,"", IF(INDEX(SpatialOffsets[Spatial Offset Type],$A2425)="","",
CONCATENATE("  - &amp;SpatialOffsetID",TEXT($A2425,"0000"),
" {","SpatialOffsetTypeCV:  ",CHAR(34),INDEX(SpatialOffsets[Spatial Offset Type],$A2425),CHAR(34),
", Offset1Value:  ",INDEX(SpatialOffsets[Offset 1 Value],$A2425),
", Offset1UnitID:  ",CHAR(34),INDEX(SpatialOffsets[Offset 1 Unit],$A2425),CHAR(34),
", Offset2Value:  ",INDEX(SpatialOffsets[Offset 2 Value],$A2425),
", Offset2UnitID:  ",CHAR(34),INDEX(SpatialOffsets[Offset 2 Unit],$A2425),CHAR(34),
", Offset3Value:  ",INDEX(SpatialOffsets[Offset 3 Value],$A2425),
", Offset3UnitID:  ",CHAR(34),INDEX(SpatialOffsets[Offset 3 Unit],$A2425),CHAR(34),,"}")))</f>
        <v>#REF!</v>
      </c>
      <c r="O2425" t="e">
        <f>IF(COUNTA(RelatedFeatures[])=0,"", IF(INDEX(RelatedFeatures[First Sampling Feature Code],$A2425)="","",
CONCATENATE("  - &amp;RelationID",TEXT($A2425,"0000"),
" {","SamplingFeatureID:  *SamplingFeatureID",TEXT(MATCH(INDEX(RelatedFeatures[First Sampling Feature Code],$A2425),SamplingFeatures[Feature Code],0),"0000"),
", RelationshipTypeCV:  ",CHAR(34),INDEX(RelatedFeatures[Relationship Type],$A2425),CHAR(34),
", RelatedFeatureID: *SamplingFeatureID",TEXT(MATCH(INDEX(RelatedFeatures[Second Sampling Feature Code],$A2425),SamplingFeatures[Feature Code],0),"0000"),
", SpatialOffsetID:  ",IF(INDEX(RelatedFeatures[Offset Number],$A2425)="","",CONCATENATE("*SpatialOffsetID",TEXT(INDEX(RelatedFeatures[Offset Number],$A2425),"0000"))),"}")))</f>
        <v>#REF!</v>
      </c>
      <c r="P2425" t="e">
        <f>IF(INDEX(Methods[Method Type],$A2425)="","",
CONCATENATE("  - &amp;MethodID",TEXT($A2425,"0000"),
" {","MethodTypeCV:  ",CHAR(34),INDEX(Methods[Method Type],$A2425),CHAR(34),
", MethodCode:  ",CHAR(34),INDEX(Methods[Method Code],$A2425),CHAR(34),
", MethodName:  ",CHAR(34),INDEX(Methods[Method Name],$A2425),CHAR(34),
", MethodDescription:  ",CHAR(34),INDEX(Methods[Method Description],$A2425),CHAR(34),
", MethodLink:  ",CHAR(34),INDEX(Methods[Method Link],$A2425),CHAR(34),
", OrganizationID: *OrganizationID",TEXT(MATCH(INDEX(Methods[Organization Name],$A2425),Organizations[Organization Name],0),"0000"),"}"))</f>
        <v>#REF!</v>
      </c>
      <c r="Q2425" t="e">
        <f>IF(INDEX(Variables[Variable Type],$A2425)="","",
CONCATENATE("  - &amp;VariableID",TEXT($A2425,"0000"),
" {","VariableTypeCV:  ",CHAR(34),INDEX(Variables[Variable Type],$A2425),CHAR(34),
", VariableCode:  ",CHAR(34),INDEX(Variables[Variable Code],$A2425),CHAR(34),
", VariableNameCV:  ",CHAR(34),INDEX(Variables[Variable Name],$A2425),CHAR(34),
", VariableDefinition:  ",CHAR(34),INDEX(Variables[Variable Definition],$A2425),CHAR(34),
", SpecciationCV:  ",CHAR(34),INDEX(Variables[Speciation],$A2425),CHAR(34),
", NoDataValue:  ",CHAR(34),INDEX(Variables[No Data Value],$A2425),CHAR(34),"}"))</f>
        <v>#REF!</v>
      </c>
    </row>
    <row r="2426" spans="1:17" x14ac:dyDescent="0.25">
      <c r="A2426">
        <v>2423</v>
      </c>
      <c r="D2426" t="e">
        <f>IF(INDEX(People[First Name],$A2426)="","",
CONCATENATE("  - &amp;PersonID",TEXT($A2426,"0000"),
" {","PersonFirstName:  ",CHAR(34),INDEX(People[First Name],$A2426),CHAR(34),
", PersonMiddleName:  ",CHAR(34),INDEX(People[Middle Name],$A2426),CHAR(34),
", PersonLastName:  ",CHAR(34),INDEX(People[Last Name],$A2426),CHAR(34),"}"))</f>
        <v>#REF!</v>
      </c>
      <c r="E2426" t="e">
        <f>IF(INDEX(Organizations[Organization Type '[CV']],$A2426)="","",
CONCATENATE("  - &amp;OrganizationID",TEXT($A2426,"0000"),
" {","OrganizationTypeCV:  ",CHAR(34),INDEX(Organizations[Organization Type '[CV']],$A2426),CHAR(34),
", OrganizationCode:  ",CHAR(34),INDEX(Organizations[Organization Code],$A2426),CHAR(34),
", OrganizationName:  ",CHAR(34),INDEX(Organizations[Organization Name],$A2426),CHAR(34),
", OrganizationDescription:  ",CHAR(34),INDEX(Organizations[Organization Description],$A2426),CHAR(34),
", OrganizationLink:  ",CHAR(34),INDEX(Organizations[Organization Link],$A2426),CHAR(34),"}"))</f>
        <v>#REF!</v>
      </c>
      <c r="F2426" t="e">
        <f>IF(INDEX(People[First Name],$A2426)="","",
CONCATENATE("  - &amp;AffiliationID",TEXT($A2426,"0000"),
" {PersonID: *PersonID",TEXT($A2426,"0000"),
", OrganizationID: *OrganizationID",TEXT(MATCH(INDEX(People[Organization Name],$A2426),Organizations[Organization Name],0),"0000"),
", IsPrimaryOrganizationContact: , AffiliationStartDate: , AffiliationEndDate: , PrimaryPhone: ",
", PrimaryEmail: ",CHAR(34),INDEX(People[Primary Email],$A2426),CHAR(34),
", PrimaryAddress: ",CHAR(34),INDEX(People[Primary Address],$A2426),CHAR(34),
", PersonLink: }"))</f>
        <v>#REF!</v>
      </c>
      <c r="H2426" t="e">
        <f>IF(COUNTA(CitationInformation)=0,"",IF(INDEX(AuthorList[Author Name],$A2426)="","",
CONCATENATE("  - &amp;AuthorListID",TEXT($A2426,"0000"),
"  {CitationID: *CitationID0001",
", PersonID: *PersonID",TEXT(MATCH(INDEX(AuthorList[Author Name],$A2426),People[Full Name],0),"0000"),
", AuthorOrder: ",INDEX(AuthorList[Author Number],$A2426),"}")))</f>
        <v>#REF!</v>
      </c>
      <c r="K2426" t="e">
        <f>IF(INDEX(SamplingFeatures[Feature Code],$A2426)="","",
CONCATENATE("  - &amp;SamplingFeatureID",TEXT($A2426,"0000"),
" {","SamplingFeatureUUID:  ",CHAR(34),INDEX(SamplingFeatures[Sampling Feature UUID],$A2426),CHAR(34),
", SamplingFeatureTypeCV:  ",CHAR(34),INDEX(SamplingFeatures[Sampling Feature Type],$A2426),CHAR(34),
", SamplingFeatureCode:  ",CHAR(34),INDEX(SamplingFeatures[Feature Code],$A2426),CHAR(34),
", SamplingFeatureName:  ",CHAR(34),INDEX(SamplingFeatures[Feature Name],$A2426),CHAR(34),
", SamplingFeatureDescription:  ",CHAR(34),INDEX(SamplingFeatures[Feature Description],$A2426),CHAR(34),
", SamplingFeatureGeotypeCV:  ",CHAR(34),INDEX(SamplingFeatures[Feature Geo Type],$A2426),CHAR(34),
", FeatureGeometry:  ",CHAR(34),INDEX(SamplingFeatures[Feature Geometry],$A2426),CHAR(34),
", Elevation_m:  ",CHAR(34),INDEX(SamplingFeatures[Elevation_m],$A2426),CHAR(34),
", ElevationDatumCV:  ",CHAR(34),ElevationDatum,CHAR(34),"}"))</f>
        <v>#REF!</v>
      </c>
      <c r="L2426" t="e">
        <f>IF(INDEX(SamplingFeatures[Sampling Feature Type],$A2426)&lt;&gt;"Site","",
CONCATENATE("  - &amp;SiteID",TEXT(SUMPRODUCT(--($L$3:$L2425&lt;&gt;"")),"0000"),
" {","SamplingFeatureID:  *SamplingFeatureID",TEXT($A2426,"0000"),
", SiteTypeCV:  ",CHAR(34),INDEX(Sites[Site Type],$A2426),CHAR(34),
", Latitude:  ",INDEX(Sites[Latitude],$A2426),
", Longitude:  ",INDEX(Sites[Longitude],$A2426),
", SRSName:  ",CHAR(34),LatLonDatum,CHAR(34),"}"))</f>
        <v>#REF!</v>
      </c>
      <c r="M2426" t="e">
        <f>IF(INDEX(SamplingFeatures[Sampling Feature Type],$A2426)&lt;&gt;"Specimen","",
CONCATENATE("  - &amp;SpecimenID",TEXT(SUMPRODUCT(--($M$3:$M2425&lt;&gt;"")),"0000"),
" {","SamplingFeatureID:  *SamplingFeatureID",TEXT($A2426,"0000"),
", SpecimenTypeCV:  ",CHAR(34),INDEX(Specimens[Specimen Type],$A2426),CHAR(34),
", SpecimenMediumCV:  ",INDEX(Specimens[Specimen Medium],$A2426),
", IsFieldSpecimen:  ",CHAR(34),INDEX(Specimens[Is Field Specimen?],$A2426),CHAR(34),"}"))</f>
        <v>#REF!</v>
      </c>
      <c r="N2426" t="e">
        <f>IF(COUNTA(SpatialOffsets[])=0,"", IF(INDEX(SpatialOffsets[Spatial Offset Type],$A2426)="","",
CONCATENATE("  - &amp;SpatialOffsetID",TEXT($A2426,"0000"),
" {","SpatialOffsetTypeCV:  ",CHAR(34),INDEX(SpatialOffsets[Spatial Offset Type],$A2426),CHAR(34),
", Offset1Value:  ",INDEX(SpatialOffsets[Offset 1 Value],$A2426),
", Offset1UnitID:  ",CHAR(34),INDEX(SpatialOffsets[Offset 1 Unit],$A2426),CHAR(34),
", Offset2Value:  ",INDEX(SpatialOffsets[Offset 2 Value],$A2426),
", Offset2UnitID:  ",CHAR(34),INDEX(SpatialOffsets[Offset 2 Unit],$A2426),CHAR(34),
", Offset3Value:  ",INDEX(SpatialOffsets[Offset 3 Value],$A2426),
", Offset3UnitID:  ",CHAR(34),INDEX(SpatialOffsets[Offset 3 Unit],$A2426),CHAR(34),,"}")))</f>
        <v>#REF!</v>
      </c>
      <c r="O2426" t="e">
        <f>IF(COUNTA(RelatedFeatures[])=0,"", IF(INDEX(RelatedFeatures[First Sampling Feature Code],$A2426)="","",
CONCATENATE("  - &amp;RelationID",TEXT($A2426,"0000"),
" {","SamplingFeatureID:  *SamplingFeatureID",TEXT(MATCH(INDEX(RelatedFeatures[First Sampling Feature Code],$A2426),SamplingFeatures[Feature Code],0),"0000"),
", RelationshipTypeCV:  ",CHAR(34),INDEX(RelatedFeatures[Relationship Type],$A2426),CHAR(34),
", RelatedFeatureID: *SamplingFeatureID",TEXT(MATCH(INDEX(RelatedFeatures[Second Sampling Feature Code],$A2426),SamplingFeatures[Feature Code],0),"0000"),
", SpatialOffsetID:  ",IF(INDEX(RelatedFeatures[Offset Number],$A2426)="","",CONCATENATE("*SpatialOffsetID",TEXT(INDEX(RelatedFeatures[Offset Number],$A2426),"0000"))),"}")))</f>
        <v>#REF!</v>
      </c>
      <c r="P2426" t="e">
        <f>IF(INDEX(Methods[Method Type],$A2426)="","",
CONCATENATE("  - &amp;MethodID",TEXT($A2426,"0000"),
" {","MethodTypeCV:  ",CHAR(34),INDEX(Methods[Method Type],$A2426),CHAR(34),
", MethodCode:  ",CHAR(34),INDEX(Methods[Method Code],$A2426),CHAR(34),
", MethodName:  ",CHAR(34),INDEX(Methods[Method Name],$A2426),CHAR(34),
", MethodDescription:  ",CHAR(34),INDEX(Methods[Method Description],$A2426),CHAR(34),
", MethodLink:  ",CHAR(34),INDEX(Methods[Method Link],$A2426),CHAR(34),
", OrganizationID: *OrganizationID",TEXT(MATCH(INDEX(Methods[Organization Name],$A2426),Organizations[Organization Name],0),"0000"),"}"))</f>
        <v>#REF!</v>
      </c>
      <c r="Q2426" t="e">
        <f>IF(INDEX(Variables[Variable Type],$A2426)="","",
CONCATENATE("  - &amp;VariableID",TEXT($A2426,"0000"),
" {","VariableTypeCV:  ",CHAR(34),INDEX(Variables[Variable Type],$A2426),CHAR(34),
", VariableCode:  ",CHAR(34),INDEX(Variables[Variable Code],$A2426),CHAR(34),
", VariableNameCV:  ",CHAR(34),INDEX(Variables[Variable Name],$A2426),CHAR(34),
", VariableDefinition:  ",CHAR(34),INDEX(Variables[Variable Definition],$A2426),CHAR(34),
", SpecciationCV:  ",CHAR(34),INDEX(Variables[Speciation],$A2426),CHAR(34),
", NoDataValue:  ",CHAR(34),INDEX(Variables[No Data Value],$A2426),CHAR(34),"}"))</f>
        <v>#REF!</v>
      </c>
    </row>
    <row r="2427" spans="1:17" x14ac:dyDescent="0.25">
      <c r="A2427">
        <v>2424</v>
      </c>
      <c r="D2427" t="e">
        <f>IF(INDEX(People[First Name],$A2427)="","",
CONCATENATE("  - &amp;PersonID",TEXT($A2427,"0000"),
" {","PersonFirstName:  ",CHAR(34),INDEX(People[First Name],$A2427),CHAR(34),
", PersonMiddleName:  ",CHAR(34),INDEX(People[Middle Name],$A2427),CHAR(34),
", PersonLastName:  ",CHAR(34),INDEX(People[Last Name],$A2427),CHAR(34),"}"))</f>
        <v>#REF!</v>
      </c>
      <c r="E2427" t="e">
        <f>IF(INDEX(Organizations[Organization Type '[CV']],$A2427)="","",
CONCATENATE("  - &amp;OrganizationID",TEXT($A2427,"0000"),
" {","OrganizationTypeCV:  ",CHAR(34),INDEX(Organizations[Organization Type '[CV']],$A2427),CHAR(34),
", OrganizationCode:  ",CHAR(34),INDEX(Organizations[Organization Code],$A2427),CHAR(34),
", OrganizationName:  ",CHAR(34),INDEX(Organizations[Organization Name],$A2427),CHAR(34),
", OrganizationDescription:  ",CHAR(34),INDEX(Organizations[Organization Description],$A2427),CHAR(34),
", OrganizationLink:  ",CHAR(34),INDEX(Organizations[Organization Link],$A2427),CHAR(34),"}"))</f>
        <v>#REF!</v>
      </c>
      <c r="F2427" t="e">
        <f>IF(INDEX(People[First Name],$A2427)="","",
CONCATENATE("  - &amp;AffiliationID",TEXT($A2427,"0000"),
" {PersonID: *PersonID",TEXT($A2427,"0000"),
", OrganizationID: *OrganizationID",TEXT(MATCH(INDEX(People[Organization Name],$A2427),Organizations[Organization Name],0),"0000"),
", IsPrimaryOrganizationContact: , AffiliationStartDate: , AffiliationEndDate: , PrimaryPhone: ",
", PrimaryEmail: ",CHAR(34),INDEX(People[Primary Email],$A2427),CHAR(34),
", PrimaryAddress: ",CHAR(34),INDEX(People[Primary Address],$A2427),CHAR(34),
", PersonLink: }"))</f>
        <v>#REF!</v>
      </c>
      <c r="H2427" t="e">
        <f>IF(COUNTA(CitationInformation)=0,"",IF(INDEX(AuthorList[Author Name],$A2427)="","",
CONCATENATE("  - &amp;AuthorListID",TEXT($A2427,"0000"),
"  {CitationID: *CitationID0001",
", PersonID: *PersonID",TEXT(MATCH(INDEX(AuthorList[Author Name],$A2427),People[Full Name],0),"0000"),
", AuthorOrder: ",INDEX(AuthorList[Author Number],$A2427),"}")))</f>
        <v>#REF!</v>
      </c>
      <c r="K2427" t="e">
        <f>IF(INDEX(SamplingFeatures[Feature Code],$A2427)="","",
CONCATENATE("  - &amp;SamplingFeatureID",TEXT($A2427,"0000"),
" {","SamplingFeatureUUID:  ",CHAR(34),INDEX(SamplingFeatures[Sampling Feature UUID],$A2427),CHAR(34),
", SamplingFeatureTypeCV:  ",CHAR(34),INDEX(SamplingFeatures[Sampling Feature Type],$A2427),CHAR(34),
", SamplingFeatureCode:  ",CHAR(34),INDEX(SamplingFeatures[Feature Code],$A2427),CHAR(34),
", SamplingFeatureName:  ",CHAR(34),INDEX(SamplingFeatures[Feature Name],$A2427),CHAR(34),
", SamplingFeatureDescription:  ",CHAR(34),INDEX(SamplingFeatures[Feature Description],$A2427),CHAR(34),
", SamplingFeatureGeotypeCV:  ",CHAR(34),INDEX(SamplingFeatures[Feature Geo Type],$A2427),CHAR(34),
", FeatureGeometry:  ",CHAR(34),INDEX(SamplingFeatures[Feature Geometry],$A2427),CHAR(34),
", Elevation_m:  ",CHAR(34),INDEX(SamplingFeatures[Elevation_m],$A2427),CHAR(34),
", ElevationDatumCV:  ",CHAR(34),ElevationDatum,CHAR(34),"}"))</f>
        <v>#REF!</v>
      </c>
      <c r="L2427" t="e">
        <f>IF(INDEX(SamplingFeatures[Sampling Feature Type],$A2427)&lt;&gt;"Site","",
CONCATENATE("  - &amp;SiteID",TEXT(SUMPRODUCT(--($L$3:$L2426&lt;&gt;"")),"0000"),
" {","SamplingFeatureID:  *SamplingFeatureID",TEXT($A2427,"0000"),
", SiteTypeCV:  ",CHAR(34),INDEX(Sites[Site Type],$A2427),CHAR(34),
", Latitude:  ",INDEX(Sites[Latitude],$A2427),
", Longitude:  ",INDEX(Sites[Longitude],$A2427),
", SRSName:  ",CHAR(34),LatLonDatum,CHAR(34),"}"))</f>
        <v>#REF!</v>
      </c>
      <c r="M2427" t="e">
        <f>IF(INDEX(SamplingFeatures[Sampling Feature Type],$A2427)&lt;&gt;"Specimen","",
CONCATENATE("  - &amp;SpecimenID",TEXT(SUMPRODUCT(--($M$3:$M2426&lt;&gt;"")),"0000"),
" {","SamplingFeatureID:  *SamplingFeatureID",TEXT($A2427,"0000"),
", SpecimenTypeCV:  ",CHAR(34),INDEX(Specimens[Specimen Type],$A2427),CHAR(34),
", SpecimenMediumCV:  ",INDEX(Specimens[Specimen Medium],$A2427),
", IsFieldSpecimen:  ",CHAR(34),INDEX(Specimens[Is Field Specimen?],$A2427),CHAR(34),"}"))</f>
        <v>#REF!</v>
      </c>
      <c r="N2427" t="e">
        <f>IF(COUNTA(SpatialOffsets[])=0,"", IF(INDEX(SpatialOffsets[Spatial Offset Type],$A2427)="","",
CONCATENATE("  - &amp;SpatialOffsetID",TEXT($A2427,"0000"),
" {","SpatialOffsetTypeCV:  ",CHAR(34),INDEX(SpatialOffsets[Spatial Offset Type],$A2427),CHAR(34),
", Offset1Value:  ",INDEX(SpatialOffsets[Offset 1 Value],$A2427),
", Offset1UnitID:  ",CHAR(34),INDEX(SpatialOffsets[Offset 1 Unit],$A2427),CHAR(34),
", Offset2Value:  ",INDEX(SpatialOffsets[Offset 2 Value],$A2427),
", Offset2UnitID:  ",CHAR(34),INDEX(SpatialOffsets[Offset 2 Unit],$A2427),CHAR(34),
", Offset3Value:  ",INDEX(SpatialOffsets[Offset 3 Value],$A2427),
", Offset3UnitID:  ",CHAR(34),INDEX(SpatialOffsets[Offset 3 Unit],$A2427),CHAR(34),,"}")))</f>
        <v>#REF!</v>
      </c>
      <c r="O2427" t="e">
        <f>IF(COUNTA(RelatedFeatures[])=0,"", IF(INDEX(RelatedFeatures[First Sampling Feature Code],$A2427)="","",
CONCATENATE("  - &amp;RelationID",TEXT($A2427,"0000"),
" {","SamplingFeatureID:  *SamplingFeatureID",TEXT(MATCH(INDEX(RelatedFeatures[First Sampling Feature Code],$A2427),SamplingFeatures[Feature Code],0),"0000"),
", RelationshipTypeCV:  ",CHAR(34),INDEX(RelatedFeatures[Relationship Type],$A2427),CHAR(34),
", RelatedFeatureID: *SamplingFeatureID",TEXT(MATCH(INDEX(RelatedFeatures[Second Sampling Feature Code],$A2427),SamplingFeatures[Feature Code],0),"0000"),
", SpatialOffsetID:  ",IF(INDEX(RelatedFeatures[Offset Number],$A2427)="","",CONCATENATE("*SpatialOffsetID",TEXT(INDEX(RelatedFeatures[Offset Number],$A2427),"0000"))),"}")))</f>
        <v>#REF!</v>
      </c>
      <c r="P2427" t="e">
        <f>IF(INDEX(Methods[Method Type],$A2427)="","",
CONCATENATE("  - &amp;MethodID",TEXT($A2427,"0000"),
" {","MethodTypeCV:  ",CHAR(34),INDEX(Methods[Method Type],$A2427),CHAR(34),
", MethodCode:  ",CHAR(34),INDEX(Methods[Method Code],$A2427),CHAR(34),
", MethodName:  ",CHAR(34),INDEX(Methods[Method Name],$A2427),CHAR(34),
", MethodDescription:  ",CHAR(34),INDEX(Methods[Method Description],$A2427),CHAR(34),
", MethodLink:  ",CHAR(34),INDEX(Methods[Method Link],$A2427),CHAR(34),
", OrganizationID: *OrganizationID",TEXT(MATCH(INDEX(Methods[Organization Name],$A2427),Organizations[Organization Name],0),"0000"),"}"))</f>
        <v>#REF!</v>
      </c>
      <c r="Q2427" t="e">
        <f>IF(INDEX(Variables[Variable Type],$A2427)="","",
CONCATENATE("  - &amp;VariableID",TEXT($A2427,"0000"),
" {","VariableTypeCV:  ",CHAR(34),INDEX(Variables[Variable Type],$A2427),CHAR(34),
", VariableCode:  ",CHAR(34),INDEX(Variables[Variable Code],$A2427),CHAR(34),
", VariableNameCV:  ",CHAR(34),INDEX(Variables[Variable Name],$A2427),CHAR(34),
", VariableDefinition:  ",CHAR(34),INDEX(Variables[Variable Definition],$A2427),CHAR(34),
", SpecciationCV:  ",CHAR(34),INDEX(Variables[Speciation],$A2427),CHAR(34),
", NoDataValue:  ",CHAR(34),INDEX(Variables[No Data Value],$A2427),CHAR(34),"}"))</f>
        <v>#REF!</v>
      </c>
    </row>
    <row r="2428" spans="1:17" x14ac:dyDescent="0.25">
      <c r="A2428">
        <v>2425</v>
      </c>
      <c r="D2428" t="e">
        <f>IF(INDEX(People[First Name],$A2428)="","",
CONCATENATE("  - &amp;PersonID",TEXT($A2428,"0000"),
" {","PersonFirstName:  ",CHAR(34),INDEX(People[First Name],$A2428),CHAR(34),
", PersonMiddleName:  ",CHAR(34),INDEX(People[Middle Name],$A2428),CHAR(34),
", PersonLastName:  ",CHAR(34),INDEX(People[Last Name],$A2428),CHAR(34),"}"))</f>
        <v>#REF!</v>
      </c>
      <c r="E2428" t="e">
        <f>IF(INDEX(Organizations[Organization Type '[CV']],$A2428)="","",
CONCATENATE("  - &amp;OrganizationID",TEXT($A2428,"0000"),
" {","OrganizationTypeCV:  ",CHAR(34),INDEX(Organizations[Organization Type '[CV']],$A2428),CHAR(34),
", OrganizationCode:  ",CHAR(34),INDEX(Organizations[Organization Code],$A2428),CHAR(34),
", OrganizationName:  ",CHAR(34),INDEX(Organizations[Organization Name],$A2428),CHAR(34),
", OrganizationDescription:  ",CHAR(34),INDEX(Organizations[Organization Description],$A2428),CHAR(34),
", OrganizationLink:  ",CHAR(34),INDEX(Organizations[Organization Link],$A2428),CHAR(34),"}"))</f>
        <v>#REF!</v>
      </c>
      <c r="F2428" t="e">
        <f>IF(INDEX(People[First Name],$A2428)="","",
CONCATENATE("  - &amp;AffiliationID",TEXT($A2428,"0000"),
" {PersonID: *PersonID",TEXT($A2428,"0000"),
", OrganizationID: *OrganizationID",TEXT(MATCH(INDEX(People[Organization Name],$A2428),Organizations[Organization Name],0),"0000"),
", IsPrimaryOrganizationContact: , AffiliationStartDate: , AffiliationEndDate: , PrimaryPhone: ",
", PrimaryEmail: ",CHAR(34),INDEX(People[Primary Email],$A2428),CHAR(34),
", PrimaryAddress: ",CHAR(34),INDEX(People[Primary Address],$A2428),CHAR(34),
", PersonLink: }"))</f>
        <v>#REF!</v>
      </c>
      <c r="H2428" t="e">
        <f>IF(COUNTA(CitationInformation)=0,"",IF(INDEX(AuthorList[Author Name],$A2428)="","",
CONCATENATE("  - &amp;AuthorListID",TEXT($A2428,"0000"),
"  {CitationID: *CitationID0001",
", PersonID: *PersonID",TEXT(MATCH(INDEX(AuthorList[Author Name],$A2428),People[Full Name],0),"0000"),
", AuthorOrder: ",INDEX(AuthorList[Author Number],$A2428),"}")))</f>
        <v>#REF!</v>
      </c>
      <c r="K2428" t="e">
        <f>IF(INDEX(SamplingFeatures[Feature Code],$A2428)="","",
CONCATENATE("  - &amp;SamplingFeatureID",TEXT($A2428,"0000"),
" {","SamplingFeatureUUID:  ",CHAR(34),INDEX(SamplingFeatures[Sampling Feature UUID],$A2428),CHAR(34),
", SamplingFeatureTypeCV:  ",CHAR(34),INDEX(SamplingFeatures[Sampling Feature Type],$A2428),CHAR(34),
", SamplingFeatureCode:  ",CHAR(34),INDEX(SamplingFeatures[Feature Code],$A2428),CHAR(34),
", SamplingFeatureName:  ",CHAR(34),INDEX(SamplingFeatures[Feature Name],$A2428),CHAR(34),
", SamplingFeatureDescription:  ",CHAR(34),INDEX(SamplingFeatures[Feature Description],$A2428),CHAR(34),
", SamplingFeatureGeotypeCV:  ",CHAR(34),INDEX(SamplingFeatures[Feature Geo Type],$A2428),CHAR(34),
", FeatureGeometry:  ",CHAR(34),INDEX(SamplingFeatures[Feature Geometry],$A2428),CHAR(34),
", Elevation_m:  ",CHAR(34),INDEX(SamplingFeatures[Elevation_m],$A2428),CHAR(34),
", ElevationDatumCV:  ",CHAR(34),ElevationDatum,CHAR(34),"}"))</f>
        <v>#REF!</v>
      </c>
      <c r="L2428" t="e">
        <f>IF(INDEX(SamplingFeatures[Sampling Feature Type],$A2428)&lt;&gt;"Site","",
CONCATENATE("  - &amp;SiteID",TEXT(SUMPRODUCT(--($L$3:$L2427&lt;&gt;"")),"0000"),
" {","SamplingFeatureID:  *SamplingFeatureID",TEXT($A2428,"0000"),
", SiteTypeCV:  ",CHAR(34),INDEX(Sites[Site Type],$A2428),CHAR(34),
", Latitude:  ",INDEX(Sites[Latitude],$A2428),
", Longitude:  ",INDEX(Sites[Longitude],$A2428),
", SRSName:  ",CHAR(34),LatLonDatum,CHAR(34),"}"))</f>
        <v>#REF!</v>
      </c>
      <c r="M2428" t="e">
        <f>IF(INDEX(SamplingFeatures[Sampling Feature Type],$A2428)&lt;&gt;"Specimen","",
CONCATENATE("  - &amp;SpecimenID",TEXT(SUMPRODUCT(--($M$3:$M2427&lt;&gt;"")),"0000"),
" {","SamplingFeatureID:  *SamplingFeatureID",TEXT($A2428,"0000"),
", SpecimenTypeCV:  ",CHAR(34),INDEX(Specimens[Specimen Type],$A2428),CHAR(34),
", SpecimenMediumCV:  ",INDEX(Specimens[Specimen Medium],$A2428),
", IsFieldSpecimen:  ",CHAR(34),INDEX(Specimens[Is Field Specimen?],$A2428),CHAR(34),"}"))</f>
        <v>#REF!</v>
      </c>
      <c r="N2428" t="e">
        <f>IF(COUNTA(SpatialOffsets[])=0,"", IF(INDEX(SpatialOffsets[Spatial Offset Type],$A2428)="","",
CONCATENATE("  - &amp;SpatialOffsetID",TEXT($A2428,"0000"),
" {","SpatialOffsetTypeCV:  ",CHAR(34),INDEX(SpatialOffsets[Spatial Offset Type],$A2428),CHAR(34),
", Offset1Value:  ",INDEX(SpatialOffsets[Offset 1 Value],$A2428),
", Offset1UnitID:  ",CHAR(34),INDEX(SpatialOffsets[Offset 1 Unit],$A2428),CHAR(34),
", Offset2Value:  ",INDEX(SpatialOffsets[Offset 2 Value],$A2428),
", Offset2UnitID:  ",CHAR(34),INDEX(SpatialOffsets[Offset 2 Unit],$A2428),CHAR(34),
", Offset3Value:  ",INDEX(SpatialOffsets[Offset 3 Value],$A2428),
", Offset3UnitID:  ",CHAR(34),INDEX(SpatialOffsets[Offset 3 Unit],$A2428),CHAR(34),,"}")))</f>
        <v>#REF!</v>
      </c>
      <c r="O2428" t="e">
        <f>IF(COUNTA(RelatedFeatures[])=0,"", IF(INDEX(RelatedFeatures[First Sampling Feature Code],$A2428)="","",
CONCATENATE("  - &amp;RelationID",TEXT($A2428,"0000"),
" {","SamplingFeatureID:  *SamplingFeatureID",TEXT(MATCH(INDEX(RelatedFeatures[First Sampling Feature Code],$A2428),SamplingFeatures[Feature Code],0),"0000"),
", RelationshipTypeCV:  ",CHAR(34),INDEX(RelatedFeatures[Relationship Type],$A2428),CHAR(34),
", RelatedFeatureID: *SamplingFeatureID",TEXT(MATCH(INDEX(RelatedFeatures[Second Sampling Feature Code],$A2428),SamplingFeatures[Feature Code],0),"0000"),
", SpatialOffsetID:  ",IF(INDEX(RelatedFeatures[Offset Number],$A2428)="","",CONCATENATE("*SpatialOffsetID",TEXT(INDEX(RelatedFeatures[Offset Number],$A2428),"0000"))),"}")))</f>
        <v>#REF!</v>
      </c>
      <c r="P2428" t="e">
        <f>IF(INDEX(Methods[Method Type],$A2428)="","",
CONCATENATE("  - &amp;MethodID",TEXT($A2428,"0000"),
" {","MethodTypeCV:  ",CHAR(34),INDEX(Methods[Method Type],$A2428),CHAR(34),
", MethodCode:  ",CHAR(34),INDEX(Methods[Method Code],$A2428),CHAR(34),
", MethodName:  ",CHAR(34),INDEX(Methods[Method Name],$A2428),CHAR(34),
", MethodDescription:  ",CHAR(34),INDEX(Methods[Method Description],$A2428),CHAR(34),
", MethodLink:  ",CHAR(34),INDEX(Methods[Method Link],$A2428),CHAR(34),
", OrganizationID: *OrganizationID",TEXT(MATCH(INDEX(Methods[Organization Name],$A2428),Organizations[Organization Name],0),"0000"),"}"))</f>
        <v>#REF!</v>
      </c>
      <c r="Q2428" t="e">
        <f>IF(INDEX(Variables[Variable Type],$A2428)="","",
CONCATENATE("  - &amp;VariableID",TEXT($A2428,"0000"),
" {","VariableTypeCV:  ",CHAR(34),INDEX(Variables[Variable Type],$A2428),CHAR(34),
", VariableCode:  ",CHAR(34),INDEX(Variables[Variable Code],$A2428),CHAR(34),
", VariableNameCV:  ",CHAR(34),INDEX(Variables[Variable Name],$A2428),CHAR(34),
", VariableDefinition:  ",CHAR(34),INDEX(Variables[Variable Definition],$A2428),CHAR(34),
", SpecciationCV:  ",CHAR(34),INDEX(Variables[Speciation],$A2428),CHAR(34),
", NoDataValue:  ",CHAR(34),INDEX(Variables[No Data Value],$A2428),CHAR(34),"}"))</f>
        <v>#REF!</v>
      </c>
    </row>
    <row r="2429" spans="1:17" x14ac:dyDescent="0.25">
      <c r="A2429">
        <v>2426</v>
      </c>
      <c r="D2429" t="e">
        <f>IF(INDEX(People[First Name],$A2429)="","",
CONCATENATE("  - &amp;PersonID",TEXT($A2429,"0000"),
" {","PersonFirstName:  ",CHAR(34),INDEX(People[First Name],$A2429),CHAR(34),
", PersonMiddleName:  ",CHAR(34),INDEX(People[Middle Name],$A2429),CHAR(34),
", PersonLastName:  ",CHAR(34),INDEX(People[Last Name],$A2429),CHAR(34),"}"))</f>
        <v>#REF!</v>
      </c>
      <c r="E2429" t="e">
        <f>IF(INDEX(Organizations[Organization Type '[CV']],$A2429)="","",
CONCATENATE("  - &amp;OrganizationID",TEXT($A2429,"0000"),
" {","OrganizationTypeCV:  ",CHAR(34),INDEX(Organizations[Organization Type '[CV']],$A2429),CHAR(34),
", OrganizationCode:  ",CHAR(34),INDEX(Organizations[Organization Code],$A2429),CHAR(34),
", OrganizationName:  ",CHAR(34),INDEX(Organizations[Organization Name],$A2429),CHAR(34),
", OrganizationDescription:  ",CHAR(34),INDEX(Organizations[Organization Description],$A2429),CHAR(34),
", OrganizationLink:  ",CHAR(34),INDEX(Organizations[Organization Link],$A2429),CHAR(34),"}"))</f>
        <v>#REF!</v>
      </c>
      <c r="F2429" t="e">
        <f>IF(INDEX(People[First Name],$A2429)="","",
CONCATENATE("  - &amp;AffiliationID",TEXT($A2429,"0000"),
" {PersonID: *PersonID",TEXT($A2429,"0000"),
", OrganizationID: *OrganizationID",TEXT(MATCH(INDEX(People[Organization Name],$A2429),Organizations[Organization Name],0),"0000"),
", IsPrimaryOrganizationContact: , AffiliationStartDate: , AffiliationEndDate: , PrimaryPhone: ",
", PrimaryEmail: ",CHAR(34),INDEX(People[Primary Email],$A2429),CHAR(34),
", PrimaryAddress: ",CHAR(34),INDEX(People[Primary Address],$A2429),CHAR(34),
", PersonLink: }"))</f>
        <v>#REF!</v>
      </c>
      <c r="H2429" t="e">
        <f>IF(COUNTA(CitationInformation)=0,"",IF(INDEX(AuthorList[Author Name],$A2429)="","",
CONCATENATE("  - &amp;AuthorListID",TEXT($A2429,"0000"),
"  {CitationID: *CitationID0001",
", PersonID: *PersonID",TEXT(MATCH(INDEX(AuthorList[Author Name],$A2429),People[Full Name],0),"0000"),
", AuthorOrder: ",INDEX(AuthorList[Author Number],$A2429),"}")))</f>
        <v>#REF!</v>
      </c>
      <c r="K2429" t="e">
        <f>IF(INDEX(SamplingFeatures[Feature Code],$A2429)="","",
CONCATENATE("  - &amp;SamplingFeatureID",TEXT($A2429,"0000"),
" {","SamplingFeatureUUID:  ",CHAR(34),INDEX(SamplingFeatures[Sampling Feature UUID],$A2429),CHAR(34),
", SamplingFeatureTypeCV:  ",CHAR(34),INDEX(SamplingFeatures[Sampling Feature Type],$A2429),CHAR(34),
", SamplingFeatureCode:  ",CHAR(34),INDEX(SamplingFeatures[Feature Code],$A2429),CHAR(34),
", SamplingFeatureName:  ",CHAR(34),INDEX(SamplingFeatures[Feature Name],$A2429),CHAR(34),
", SamplingFeatureDescription:  ",CHAR(34),INDEX(SamplingFeatures[Feature Description],$A2429),CHAR(34),
", SamplingFeatureGeotypeCV:  ",CHAR(34),INDEX(SamplingFeatures[Feature Geo Type],$A2429),CHAR(34),
", FeatureGeometry:  ",CHAR(34),INDEX(SamplingFeatures[Feature Geometry],$A2429),CHAR(34),
", Elevation_m:  ",CHAR(34),INDEX(SamplingFeatures[Elevation_m],$A2429),CHAR(34),
", ElevationDatumCV:  ",CHAR(34),ElevationDatum,CHAR(34),"}"))</f>
        <v>#REF!</v>
      </c>
      <c r="L2429" t="e">
        <f>IF(INDEX(SamplingFeatures[Sampling Feature Type],$A2429)&lt;&gt;"Site","",
CONCATENATE("  - &amp;SiteID",TEXT(SUMPRODUCT(--($L$3:$L2428&lt;&gt;"")),"0000"),
" {","SamplingFeatureID:  *SamplingFeatureID",TEXT($A2429,"0000"),
", SiteTypeCV:  ",CHAR(34),INDEX(Sites[Site Type],$A2429),CHAR(34),
", Latitude:  ",INDEX(Sites[Latitude],$A2429),
", Longitude:  ",INDEX(Sites[Longitude],$A2429),
", SRSName:  ",CHAR(34),LatLonDatum,CHAR(34),"}"))</f>
        <v>#REF!</v>
      </c>
      <c r="M2429" t="e">
        <f>IF(INDEX(SamplingFeatures[Sampling Feature Type],$A2429)&lt;&gt;"Specimen","",
CONCATENATE("  - &amp;SpecimenID",TEXT(SUMPRODUCT(--($M$3:$M2428&lt;&gt;"")),"0000"),
" {","SamplingFeatureID:  *SamplingFeatureID",TEXT($A2429,"0000"),
", SpecimenTypeCV:  ",CHAR(34),INDEX(Specimens[Specimen Type],$A2429),CHAR(34),
", SpecimenMediumCV:  ",INDEX(Specimens[Specimen Medium],$A2429),
", IsFieldSpecimen:  ",CHAR(34),INDEX(Specimens[Is Field Specimen?],$A2429),CHAR(34),"}"))</f>
        <v>#REF!</v>
      </c>
      <c r="N2429" t="e">
        <f>IF(COUNTA(SpatialOffsets[])=0,"", IF(INDEX(SpatialOffsets[Spatial Offset Type],$A2429)="","",
CONCATENATE("  - &amp;SpatialOffsetID",TEXT($A2429,"0000"),
" {","SpatialOffsetTypeCV:  ",CHAR(34),INDEX(SpatialOffsets[Spatial Offset Type],$A2429),CHAR(34),
", Offset1Value:  ",INDEX(SpatialOffsets[Offset 1 Value],$A2429),
", Offset1UnitID:  ",CHAR(34),INDEX(SpatialOffsets[Offset 1 Unit],$A2429),CHAR(34),
", Offset2Value:  ",INDEX(SpatialOffsets[Offset 2 Value],$A2429),
", Offset2UnitID:  ",CHAR(34),INDEX(SpatialOffsets[Offset 2 Unit],$A2429),CHAR(34),
", Offset3Value:  ",INDEX(SpatialOffsets[Offset 3 Value],$A2429),
", Offset3UnitID:  ",CHAR(34),INDEX(SpatialOffsets[Offset 3 Unit],$A2429),CHAR(34),,"}")))</f>
        <v>#REF!</v>
      </c>
      <c r="O2429" t="e">
        <f>IF(COUNTA(RelatedFeatures[])=0,"", IF(INDEX(RelatedFeatures[First Sampling Feature Code],$A2429)="","",
CONCATENATE("  - &amp;RelationID",TEXT($A2429,"0000"),
" {","SamplingFeatureID:  *SamplingFeatureID",TEXT(MATCH(INDEX(RelatedFeatures[First Sampling Feature Code],$A2429),SamplingFeatures[Feature Code],0),"0000"),
", RelationshipTypeCV:  ",CHAR(34),INDEX(RelatedFeatures[Relationship Type],$A2429),CHAR(34),
", RelatedFeatureID: *SamplingFeatureID",TEXT(MATCH(INDEX(RelatedFeatures[Second Sampling Feature Code],$A2429),SamplingFeatures[Feature Code],0),"0000"),
", SpatialOffsetID:  ",IF(INDEX(RelatedFeatures[Offset Number],$A2429)="","",CONCATENATE("*SpatialOffsetID",TEXT(INDEX(RelatedFeatures[Offset Number],$A2429),"0000"))),"}")))</f>
        <v>#REF!</v>
      </c>
      <c r="P2429" t="e">
        <f>IF(INDEX(Methods[Method Type],$A2429)="","",
CONCATENATE("  - &amp;MethodID",TEXT($A2429,"0000"),
" {","MethodTypeCV:  ",CHAR(34),INDEX(Methods[Method Type],$A2429),CHAR(34),
", MethodCode:  ",CHAR(34),INDEX(Methods[Method Code],$A2429),CHAR(34),
", MethodName:  ",CHAR(34),INDEX(Methods[Method Name],$A2429),CHAR(34),
", MethodDescription:  ",CHAR(34),INDEX(Methods[Method Description],$A2429),CHAR(34),
", MethodLink:  ",CHAR(34),INDEX(Methods[Method Link],$A2429),CHAR(34),
", OrganizationID: *OrganizationID",TEXT(MATCH(INDEX(Methods[Organization Name],$A2429),Organizations[Organization Name],0),"0000"),"}"))</f>
        <v>#REF!</v>
      </c>
      <c r="Q2429" t="e">
        <f>IF(INDEX(Variables[Variable Type],$A2429)="","",
CONCATENATE("  - &amp;VariableID",TEXT($A2429,"0000"),
" {","VariableTypeCV:  ",CHAR(34),INDEX(Variables[Variable Type],$A2429),CHAR(34),
", VariableCode:  ",CHAR(34),INDEX(Variables[Variable Code],$A2429),CHAR(34),
", VariableNameCV:  ",CHAR(34),INDEX(Variables[Variable Name],$A2429),CHAR(34),
", VariableDefinition:  ",CHAR(34),INDEX(Variables[Variable Definition],$A2429),CHAR(34),
", SpecciationCV:  ",CHAR(34),INDEX(Variables[Speciation],$A2429),CHAR(34),
", NoDataValue:  ",CHAR(34),INDEX(Variables[No Data Value],$A2429),CHAR(34),"}"))</f>
        <v>#REF!</v>
      </c>
    </row>
    <row r="2430" spans="1:17" x14ac:dyDescent="0.25">
      <c r="A2430">
        <v>2427</v>
      </c>
      <c r="D2430" t="e">
        <f>IF(INDEX(People[First Name],$A2430)="","",
CONCATENATE("  - &amp;PersonID",TEXT($A2430,"0000"),
" {","PersonFirstName:  ",CHAR(34),INDEX(People[First Name],$A2430),CHAR(34),
", PersonMiddleName:  ",CHAR(34),INDEX(People[Middle Name],$A2430),CHAR(34),
", PersonLastName:  ",CHAR(34),INDEX(People[Last Name],$A2430),CHAR(34),"}"))</f>
        <v>#REF!</v>
      </c>
      <c r="E2430" t="e">
        <f>IF(INDEX(Organizations[Organization Type '[CV']],$A2430)="","",
CONCATENATE("  - &amp;OrganizationID",TEXT($A2430,"0000"),
" {","OrganizationTypeCV:  ",CHAR(34),INDEX(Organizations[Organization Type '[CV']],$A2430),CHAR(34),
", OrganizationCode:  ",CHAR(34),INDEX(Organizations[Organization Code],$A2430),CHAR(34),
", OrganizationName:  ",CHAR(34),INDEX(Organizations[Organization Name],$A2430),CHAR(34),
", OrganizationDescription:  ",CHAR(34),INDEX(Organizations[Organization Description],$A2430),CHAR(34),
", OrganizationLink:  ",CHAR(34),INDEX(Organizations[Organization Link],$A2430),CHAR(34),"}"))</f>
        <v>#REF!</v>
      </c>
      <c r="F2430" t="e">
        <f>IF(INDEX(People[First Name],$A2430)="","",
CONCATENATE("  - &amp;AffiliationID",TEXT($A2430,"0000"),
" {PersonID: *PersonID",TEXT($A2430,"0000"),
", OrganizationID: *OrganizationID",TEXT(MATCH(INDEX(People[Organization Name],$A2430),Organizations[Organization Name],0),"0000"),
", IsPrimaryOrganizationContact: , AffiliationStartDate: , AffiliationEndDate: , PrimaryPhone: ",
", PrimaryEmail: ",CHAR(34),INDEX(People[Primary Email],$A2430),CHAR(34),
", PrimaryAddress: ",CHAR(34),INDEX(People[Primary Address],$A2430),CHAR(34),
", PersonLink: }"))</f>
        <v>#REF!</v>
      </c>
      <c r="H2430" t="e">
        <f>IF(COUNTA(CitationInformation)=0,"",IF(INDEX(AuthorList[Author Name],$A2430)="","",
CONCATENATE("  - &amp;AuthorListID",TEXT($A2430,"0000"),
"  {CitationID: *CitationID0001",
", PersonID: *PersonID",TEXT(MATCH(INDEX(AuthorList[Author Name],$A2430),People[Full Name],0),"0000"),
", AuthorOrder: ",INDEX(AuthorList[Author Number],$A2430),"}")))</f>
        <v>#REF!</v>
      </c>
      <c r="K2430" t="e">
        <f>IF(INDEX(SamplingFeatures[Feature Code],$A2430)="","",
CONCATENATE("  - &amp;SamplingFeatureID",TEXT($A2430,"0000"),
" {","SamplingFeatureUUID:  ",CHAR(34),INDEX(SamplingFeatures[Sampling Feature UUID],$A2430),CHAR(34),
", SamplingFeatureTypeCV:  ",CHAR(34),INDEX(SamplingFeatures[Sampling Feature Type],$A2430),CHAR(34),
", SamplingFeatureCode:  ",CHAR(34),INDEX(SamplingFeatures[Feature Code],$A2430),CHAR(34),
", SamplingFeatureName:  ",CHAR(34),INDEX(SamplingFeatures[Feature Name],$A2430),CHAR(34),
", SamplingFeatureDescription:  ",CHAR(34),INDEX(SamplingFeatures[Feature Description],$A2430),CHAR(34),
", SamplingFeatureGeotypeCV:  ",CHAR(34),INDEX(SamplingFeatures[Feature Geo Type],$A2430),CHAR(34),
", FeatureGeometry:  ",CHAR(34),INDEX(SamplingFeatures[Feature Geometry],$A2430),CHAR(34),
", Elevation_m:  ",CHAR(34),INDEX(SamplingFeatures[Elevation_m],$A2430),CHAR(34),
", ElevationDatumCV:  ",CHAR(34),ElevationDatum,CHAR(34),"}"))</f>
        <v>#REF!</v>
      </c>
      <c r="L2430" t="e">
        <f>IF(INDEX(SamplingFeatures[Sampling Feature Type],$A2430)&lt;&gt;"Site","",
CONCATENATE("  - &amp;SiteID",TEXT(SUMPRODUCT(--($L$3:$L2429&lt;&gt;"")),"0000"),
" {","SamplingFeatureID:  *SamplingFeatureID",TEXT($A2430,"0000"),
", SiteTypeCV:  ",CHAR(34),INDEX(Sites[Site Type],$A2430),CHAR(34),
", Latitude:  ",INDEX(Sites[Latitude],$A2430),
", Longitude:  ",INDEX(Sites[Longitude],$A2430),
", SRSName:  ",CHAR(34),LatLonDatum,CHAR(34),"}"))</f>
        <v>#REF!</v>
      </c>
      <c r="M2430" t="e">
        <f>IF(INDEX(SamplingFeatures[Sampling Feature Type],$A2430)&lt;&gt;"Specimen","",
CONCATENATE("  - &amp;SpecimenID",TEXT(SUMPRODUCT(--($M$3:$M2429&lt;&gt;"")),"0000"),
" {","SamplingFeatureID:  *SamplingFeatureID",TEXT($A2430,"0000"),
", SpecimenTypeCV:  ",CHAR(34),INDEX(Specimens[Specimen Type],$A2430),CHAR(34),
", SpecimenMediumCV:  ",INDEX(Specimens[Specimen Medium],$A2430),
", IsFieldSpecimen:  ",CHAR(34),INDEX(Specimens[Is Field Specimen?],$A2430),CHAR(34),"}"))</f>
        <v>#REF!</v>
      </c>
      <c r="N2430" t="e">
        <f>IF(COUNTA(SpatialOffsets[])=0,"", IF(INDEX(SpatialOffsets[Spatial Offset Type],$A2430)="","",
CONCATENATE("  - &amp;SpatialOffsetID",TEXT($A2430,"0000"),
" {","SpatialOffsetTypeCV:  ",CHAR(34),INDEX(SpatialOffsets[Spatial Offset Type],$A2430),CHAR(34),
", Offset1Value:  ",INDEX(SpatialOffsets[Offset 1 Value],$A2430),
", Offset1UnitID:  ",CHAR(34),INDEX(SpatialOffsets[Offset 1 Unit],$A2430),CHAR(34),
", Offset2Value:  ",INDEX(SpatialOffsets[Offset 2 Value],$A2430),
", Offset2UnitID:  ",CHAR(34),INDEX(SpatialOffsets[Offset 2 Unit],$A2430),CHAR(34),
", Offset3Value:  ",INDEX(SpatialOffsets[Offset 3 Value],$A2430),
", Offset3UnitID:  ",CHAR(34),INDEX(SpatialOffsets[Offset 3 Unit],$A2430),CHAR(34),,"}")))</f>
        <v>#REF!</v>
      </c>
      <c r="O2430" t="e">
        <f>IF(COUNTA(RelatedFeatures[])=0,"", IF(INDEX(RelatedFeatures[First Sampling Feature Code],$A2430)="","",
CONCATENATE("  - &amp;RelationID",TEXT($A2430,"0000"),
" {","SamplingFeatureID:  *SamplingFeatureID",TEXT(MATCH(INDEX(RelatedFeatures[First Sampling Feature Code],$A2430),SamplingFeatures[Feature Code],0),"0000"),
", RelationshipTypeCV:  ",CHAR(34),INDEX(RelatedFeatures[Relationship Type],$A2430),CHAR(34),
", RelatedFeatureID: *SamplingFeatureID",TEXT(MATCH(INDEX(RelatedFeatures[Second Sampling Feature Code],$A2430),SamplingFeatures[Feature Code],0),"0000"),
", SpatialOffsetID:  ",IF(INDEX(RelatedFeatures[Offset Number],$A2430)="","",CONCATENATE("*SpatialOffsetID",TEXT(INDEX(RelatedFeatures[Offset Number],$A2430),"0000"))),"}")))</f>
        <v>#REF!</v>
      </c>
      <c r="P2430" t="e">
        <f>IF(INDEX(Methods[Method Type],$A2430)="","",
CONCATENATE("  - &amp;MethodID",TEXT($A2430,"0000"),
" {","MethodTypeCV:  ",CHAR(34),INDEX(Methods[Method Type],$A2430),CHAR(34),
", MethodCode:  ",CHAR(34),INDEX(Methods[Method Code],$A2430),CHAR(34),
", MethodName:  ",CHAR(34),INDEX(Methods[Method Name],$A2430),CHAR(34),
", MethodDescription:  ",CHAR(34),INDEX(Methods[Method Description],$A2430),CHAR(34),
", MethodLink:  ",CHAR(34),INDEX(Methods[Method Link],$A2430),CHAR(34),
", OrganizationID: *OrganizationID",TEXT(MATCH(INDEX(Methods[Organization Name],$A2430),Organizations[Organization Name],0),"0000"),"}"))</f>
        <v>#REF!</v>
      </c>
      <c r="Q2430" t="e">
        <f>IF(INDEX(Variables[Variable Type],$A2430)="","",
CONCATENATE("  - &amp;VariableID",TEXT($A2430,"0000"),
" {","VariableTypeCV:  ",CHAR(34),INDEX(Variables[Variable Type],$A2430),CHAR(34),
", VariableCode:  ",CHAR(34),INDEX(Variables[Variable Code],$A2430),CHAR(34),
", VariableNameCV:  ",CHAR(34),INDEX(Variables[Variable Name],$A2430),CHAR(34),
", VariableDefinition:  ",CHAR(34),INDEX(Variables[Variable Definition],$A2430),CHAR(34),
", SpecciationCV:  ",CHAR(34),INDEX(Variables[Speciation],$A2430),CHAR(34),
", NoDataValue:  ",CHAR(34),INDEX(Variables[No Data Value],$A2430),CHAR(34),"}"))</f>
        <v>#REF!</v>
      </c>
    </row>
    <row r="2431" spans="1:17" x14ac:dyDescent="0.25">
      <c r="A2431">
        <v>2428</v>
      </c>
      <c r="D2431" t="e">
        <f>IF(INDEX(People[First Name],$A2431)="","",
CONCATENATE("  - &amp;PersonID",TEXT($A2431,"0000"),
" {","PersonFirstName:  ",CHAR(34),INDEX(People[First Name],$A2431),CHAR(34),
", PersonMiddleName:  ",CHAR(34),INDEX(People[Middle Name],$A2431),CHAR(34),
", PersonLastName:  ",CHAR(34),INDEX(People[Last Name],$A2431),CHAR(34),"}"))</f>
        <v>#REF!</v>
      </c>
      <c r="E2431" t="e">
        <f>IF(INDEX(Organizations[Organization Type '[CV']],$A2431)="","",
CONCATENATE("  - &amp;OrganizationID",TEXT($A2431,"0000"),
" {","OrganizationTypeCV:  ",CHAR(34),INDEX(Organizations[Organization Type '[CV']],$A2431),CHAR(34),
", OrganizationCode:  ",CHAR(34),INDEX(Organizations[Organization Code],$A2431),CHAR(34),
", OrganizationName:  ",CHAR(34),INDEX(Organizations[Organization Name],$A2431),CHAR(34),
", OrganizationDescription:  ",CHAR(34),INDEX(Organizations[Organization Description],$A2431),CHAR(34),
", OrganizationLink:  ",CHAR(34),INDEX(Organizations[Organization Link],$A2431),CHAR(34),"}"))</f>
        <v>#REF!</v>
      </c>
      <c r="F2431" t="e">
        <f>IF(INDEX(People[First Name],$A2431)="","",
CONCATENATE("  - &amp;AffiliationID",TEXT($A2431,"0000"),
" {PersonID: *PersonID",TEXT($A2431,"0000"),
", OrganizationID: *OrganizationID",TEXT(MATCH(INDEX(People[Organization Name],$A2431),Organizations[Organization Name],0),"0000"),
", IsPrimaryOrganizationContact: , AffiliationStartDate: , AffiliationEndDate: , PrimaryPhone: ",
", PrimaryEmail: ",CHAR(34),INDEX(People[Primary Email],$A2431),CHAR(34),
", PrimaryAddress: ",CHAR(34),INDEX(People[Primary Address],$A2431),CHAR(34),
", PersonLink: }"))</f>
        <v>#REF!</v>
      </c>
      <c r="H2431" t="e">
        <f>IF(COUNTA(CitationInformation)=0,"",IF(INDEX(AuthorList[Author Name],$A2431)="","",
CONCATENATE("  - &amp;AuthorListID",TEXT($A2431,"0000"),
"  {CitationID: *CitationID0001",
", PersonID: *PersonID",TEXT(MATCH(INDEX(AuthorList[Author Name],$A2431),People[Full Name],0),"0000"),
", AuthorOrder: ",INDEX(AuthorList[Author Number],$A2431),"}")))</f>
        <v>#REF!</v>
      </c>
      <c r="K2431" t="e">
        <f>IF(INDEX(SamplingFeatures[Feature Code],$A2431)="","",
CONCATENATE("  - &amp;SamplingFeatureID",TEXT($A2431,"0000"),
" {","SamplingFeatureUUID:  ",CHAR(34),INDEX(SamplingFeatures[Sampling Feature UUID],$A2431),CHAR(34),
", SamplingFeatureTypeCV:  ",CHAR(34),INDEX(SamplingFeatures[Sampling Feature Type],$A2431),CHAR(34),
", SamplingFeatureCode:  ",CHAR(34),INDEX(SamplingFeatures[Feature Code],$A2431),CHAR(34),
", SamplingFeatureName:  ",CHAR(34),INDEX(SamplingFeatures[Feature Name],$A2431),CHAR(34),
", SamplingFeatureDescription:  ",CHAR(34),INDEX(SamplingFeatures[Feature Description],$A2431),CHAR(34),
", SamplingFeatureGeotypeCV:  ",CHAR(34),INDEX(SamplingFeatures[Feature Geo Type],$A2431),CHAR(34),
", FeatureGeometry:  ",CHAR(34),INDEX(SamplingFeatures[Feature Geometry],$A2431),CHAR(34),
", Elevation_m:  ",CHAR(34),INDEX(SamplingFeatures[Elevation_m],$A2431),CHAR(34),
", ElevationDatumCV:  ",CHAR(34),ElevationDatum,CHAR(34),"}"))</f>
        <v>#REF!</v>
      </c>
      <c r="L2431" t="e">
        <f>IF(INDEX(SamplingFeatures[Sampling Feature Type],$A2431)&lt;&gt;"Site","",
CONCATENATE("  - &amp;SiteID",TEXT(SUMPRODUCT(--($L$3:$L2430&lt;&gt;"")),"0000"),
" {","SamplingFeatureID:  *SamplingFeatureID",TEXT($A2431,"0000"),
", SiteTypeCV:  ",CHAR(34),INDEX(Sites[Site Type],$A2431),CHAR(34),
", Latitude:  ",INDEX(Sites[Latitude],$A2431),
", Longitude:  ",INDEX(Sites[Longitude],$A2431),
", SRSName:  ",CHAR(34),LatLonDatum,CHAR(34),"}"))</f>
        <v>#REF!</v>
      </c>
      <c r="M2431" t="e">
        <f>IF(INDEX(SamplingFeatures[Sampling Feature Type],$A2431)&lt;&gt;"Specimen","",
CONCATENATE("  - &amp;SpecimenID",TEXT(SUMPRODUCT(--($M$3:$M2430&lt;&gt;"")),"0000"),
" {","SamplingFeatureID:  *SamplingFeatureID",TEXT($A2431,"0000"),
", SpecimenTypeCV:  ",CHAR(34),INDEX(Specimens[Specimen Type],$A2431),CHAR(34),
", SpecimenMediumCV:  ",INDEX(Specimens[Specimen Medium],$A2431),
", IsFieldSpecimen:  ",CHAR(34),INDEX(Specimens[Is Field Specimen?],$A2431),CHAR(34),"}"))</f>
        <v>#REF!</v>
      </c>
      <c r="N2431" t="e">
        <f>IF(COUNTA(SpatialOffsets[])=0,"", IF(INDEX(SpatialOffsets[Spatial Offset Type],$A2431)="","",
CONCATENATE("  - &amp;SpatialOffsetID",TEXT($A2431,"0000"),
" {","SpatialOffsetTypeCV:  ",CHAR(34),INDEX(SpatialOffsets[Spatial Offset Type],$A2431),CHAR(34),
", Offset1Value:  ",INDEX(SpatialOffsets[Offset 1 Value],$A2431),
", Offset1UnitID:  ",CHAR(34),INDEX(SpatialOffsets[Offset 1 Unit],$A2431),CHAR(34),
", Offset2Value:  ",INDEX(SpatialOffsets[Offset 2 Value],$A2431),
", Offset2UnitID:  ",CHAR(34),INDEX(SpatialOffsets[Offset 2 Unit],$A2431),CHAR(34),
", Offset3Value:  ",INDEX(SpatialOffsets[Offset 3 Value],$A2431),
", Offset3UnitID:  ",CHAR(34),INDEX(SpatialOffsets[Offset 3 Unit],$A2431),CHAR(34),,"}")))</f>
        <v>#REF!</v>
      </c>
      <c r="O2431" t="e">
        <f>IF(COUNTA(RelatedFeatures[])=0,"", IF(INDEX(RelatedFeatures[First Sampling Feature Code],$A2431)="","",
CONCATENATE("  - &amp;RelationID",TEXT($A2431,"0000"),
" {","SamplingFeatureID:  *SamplingFeatureID",TEXT(MATCH(INDEX(RelatedFeatures[First Sampling Feature Code],$A2431),SamplingFeatures[Feature Code],0),"0000"),
", RelationshipTypeCV:  ",CHAR(34),INDEX(RelatedFeatures[Relationship Type],$A2431),CHAR(34),
", RelatedFeatureID: *SamplingFeatureID",TEXT(MATCH(INDEX(RelatedFeatures[Second Sampling Feature Code],$A2431),SamplingFeatures[Feature Code],0),"0000"),
", SpatialOffsetID:  ",IF(INDEX(RelatedFeatures[Offset Number],$A2431)="","",CONCATENATE("*SpatialOffsetID",TEXT(INDEX(RelatedFeatures[Offset Number],$A2431),"0000"))),"}")))</f>
        <v>#REF!</v>
      </c>
      <c r="P2431" t="e">
        <f>IF(INDEX(Methods[Method Type],$A2431)="","",
CONCATENATE("  - &amp;MethodID",TEXT($A2431,"0000"),
" {","MethodTypeCV:  ",CHAR(34),INDEX(Methods[Method Type],$A2431),CHAR(34),
", MethodCode:  ",CHAR(34),INDEX(Methods[Method Code],$A2431),CHAR(34),
", MethodName:  ",CHAR(34),INDEX(Methods[Method Name],$A2431),CHAR(34),
", MethodDescription:  ",CHAR(34),INDEX(Methods[Method Description],$A2431),CHAR(34),
", MethodLink:  ",CHAR(34),INDEX(Methods[Method Link],$A2431),CHAR(34),
", OrganizationID: *OrganizationID",TEXT(MATCH(INDEX(Methods[Organization Name],$A2431),Organizations[Organization Name],0),"0000"),"}"))</f>
        <v>#REF!</v>
      </c>
      <c r="Q2431" t="e">
        <f>IF(INDEX(Variables[Variable Type],$A2431)="","",
CONCATENATE("  - &amp;VariableID",TEXT($A2431,"0000"),
" {","VariableTypeCV:  ",CHAR(34),INDEX(Variables[Variable Type],$A2431),CHAR(34),
", VariableCode:  ",CHAR(34),INDEX(Variables[Variable Code],$A2431),CHAR(34),
", VariableNameCV:  ",CHAR(34),INDEX(Variables[Variable Name],$A2431),CHAR(34),
", VariableDefinition:  ",CHAR(34),INDEX(Variables[Variable Definition],$A2431),CHAR(34),
", SpecciationCV:  ",CHAR(34),INDEX(Variables[Speciation],$A2431),CHAR(34),
", NoDataValue:  ",CHAR(34),INDEX(Variables[No Data Value],$A2431),CHAR(34),"}"))</f>
        <v>#REF!</v>
      </c>
    </row>
    <row r="2432" spans="1:17" x14ac:dyDescent="0.25">
      <c r="A2432">
        <v>2429</v>
      </c>
      <c r="D2432" t="e">
        <f>IF(INDEX(People[First Name],$A2432)="","",
CONCATENATE("  - &amp;PersonID",TEXT($A2432,"0000"),
" {","PersonFirstName:  ",CHAR(34),INDEX(People[First Name],$A2432),CHAR(34),
", PersonMiddleName:  ",CHAR(34),INDEX(People[Middle Name],$A2432),CHAR(34),
", PersonLastName:  ",CHAR(34),INDEX(People[Last Name],$A2432),CHAR(34),"}"))</f>
        <v>#REF!</v>
      </c>
      <c r="E2432" t="e">
        <f>IF(INDEX(Organizations[Organization Type '[CV']],$A2432)="","",
CONCATENATE("  - &amp;OrganizationID",TEXT($A2432,"0000"),
" {","OrganizationTypeCV:  ",CHAR(34),INDEX(Organizations[Organization Type '[CV']],$A2432),CHAR(34),
", OrganizationCode:  ",CHAR(34),INDEX(Organizations[Organization Code],$A2432),CHAR(34),
", OrganizationName:  ",CHAR(34),INDEX(Organizations[Organization Name],$A2432),CHAR(34),
", OrganizationDescription:  ",CHAR(34),INDEX(Organizations[Organization Description],$A2432),CHAR(34),
", OrganizationLink:  ",CHAR(34),INDEX(Organizations[Organization Link],$A2432),CHAR(34),"}"))</f>
        <v>#REF!</v>
      </c>
      <c r="F2432" t="e">
        <f>IF(INDEX(People[First Name],$A2432)="","",
CONCATENATE("  - &amp;AffiliationID",TEXT($A2432,"0000"),
" {PersonID: *PersonID",TEXT($A2432,"0000"),
", OrganizationID: *OrganizationID",TEXT(MATCH(INDEX(People[Organization Name],$A2432),Organizations[Organization Name],0),"0000"),
", IsPrimaryOrganizationContact: , AffiliationStartDate: , AffiliationEndDate: , PrimaryPhone: ",
", PrimaryEmail: ",CHAR(34),INDEX(People[Primary Email],$A2432),CHAR(34),
", PrimaryAddress: ",CHAR(34),INDEX(People[Primary Address],$A2432),CHAR(34),
", PersonLink: }"))</f>
        <v>#REF!</v>
      </c>
      <c r="H2432" t="e">
        <f>IF(COUNTA(CitationInformation)=0,"",IF(INDEX(AuthorList[Author Name],$A2432)="","",
CONCATENATE("  - &amp;AuthorListID",TEXT($A2432,"0000"),
"  {CitationID: *CitationID0001",
", PersonID: *PersonID",TEXT(MATCH(INDEX(AuthorList[Author Name],$A2432),People[Full Name],0),"0000"),
", AuthorOrder: ",INDEX(AuthorList[Author Number],$A2432),"}")))</f>
        <v>#REF!</v>
      </c>
      <c r="K2432" t="e">
        <f>IF(INDEX(SamplingFeatures[Feature Code],$A2432)="","",
CONCATENATE("  - &amp;SamplingFeatureID",TEXT($A2432,"0000"),
" {","SamplingFeatureUUID:  ",CHAR(34),INDEX(SamplingFeatures[Sampling Feature UUID],$A2432),CHAR(34),
", SamplingFeatureTypeCV:  ",CHAR(34),INDEX(SamplingFeatures[Sampling Feature Type],$A2432),CHAR(34),
", SamplingFeatureCode:  ",CHAR(34),INDEX(SamplingFeatures[Feature Code],$A2432),CHAR(34),
", SamplingFeatureName:  ",CHAR(34),INDEX(SamplingFeatures[Feature Name],$A2432),CHAR(34),
", SamplingFeatureDescription:  ",CHAR(34),INDEX(SamplingFeatures[Feature Description],$A2432),CHAR(34),
", SamplingFeatureGeotypeCV:  ",CHAR(34),INDEX(SamplingFeatures[Feature Geo Type],$A2432),CHAR(34),
", FeatureGeometry:  ",CHAR(34),INDEX(SamplingFeatures[Feature Geometry],$A2432),CHAR(34),
", Elevation_m:  ",CHAR(34),INDEX(SamplingFeatures[Elevation_m],$A2432),CHAR(34),
", ElevationDatumCV:  ",CHAR(34),ElevationDatum,CHAR(34),"}"))</f>
        <v>#REF!</v>
      </c>
      <c r="L2432" t="e">
        <f>IF(INDEX(SamplingFeatures[Sampling Feature Type],$A2432)&lt;&gt;"Site","",
CONCATENATE("  - &amp;SiteID",TEXT(SUMPRODUCT(--($L$3:$L2431&lt;&gt;"")),"0000"),
" {","SamplingFeatureID:  *SamplingFeatureID",TEXT($A2432,"0000"),
", SiteTypeCV:  ",CHAR(34),INDEX(Sites[Site Type],$A2432),CHAR(34),
", Latitude:  ",INDEX(Sites[Latitude],$A2432),
", Longitude:  ",INDEX(Sites[Longitude],$A2432),
", SRSName:  ",CHAR(34),LatLonDatum,CHAR(34),"}"))</f>
        <v>#REF!</v>
      </c>
      <c r="M2432" t="e">
        <f>IF(INDEX(SamplingFeatures[Sampling Feature Type],$A2432)&lt;&gt;"Specimen","",
CONCATENATE("  - &amp;SpecimenID",TEXT(SUMPRODUCT(--($M$3:$M2431&lt;&gt;"")),"0000"),
" {","SamplingFeatureID:  *SamplingFeatureID",TEXT($A2432,"0000"),
", SpecimenTypeCV:  ",CHAR(34),INDEX(Specimens[Specimen Type],$A2432),CHAR(34),
", SpecimenMediumCV:  ",INDEX(Specimens[Specimen Medium],$A2432),
", IsFieldSpecimen:  ",CHAR(34),INDEX(Specimens[Is Field Specimen?],$A2432),CHAR(34),"}"))</f>
        <v>#REF!</v>
      </c>
      <c r="N2432" t="e">
        <f>IF(COUNTA(SpatialOffsets[])=0,"", IF(INDEX(SpatialOffsets[Spatial Offset Type],$A2432)="","",
CONCATENATE("  - &amp;SpatialOffsetID",TEXT($A2432,"0000"),
" {","SpatialOffsetTypeCV:  ",CHAR(34),INDEX(SpatialOffsets[Spatial Offset Type],$A2432),CHAR(34),
", Offset1Value:  ",INDEX(SpatialOffsets[Offset 1 Value],$A2432),
", Offset1UnitID:  ",CHAR(34),INDEX(SpatialOffsets[Offset 1 Unit],$A2432),CHAR(34),
", Offset2Value:  ",INDEX(SpatialOffsets[Offset 2 Value],$A2432),
", Offset2UnitID:  ",CHAR(34),INDEX(SpatialOffsets[Offset 2 Unit],$A2432),CHAR(34),
", Offset3Value:  ",INDEX(SpatialOffsets[Offset 3 Value],$A2432),
", Offset3UnitID:  ",CHAR(34),INDEX(SpatialOffsets[Offset 3 Unit],$A2432),CHAR(34),,"}")))</f>
        <v>#REF!</v>
      </c>
      <c r="O2432" t="e">
        <f>IF(COUNTA(RelatedFeatures[])=0,"", IF(INDEX(RelatedFeatures[First Sampling Feature Code],$A2432)="","",
CONCATENATE("  - &amp;RelationID",TEXT($A2432,"0000"),
" {","SamplingFeatureID:  *SamplingFeatureID",TEXT(MATCH(INDEX(RelatedFeatures[First Sampling Feature Code],$A2432),SamplingFeatures[Feature Code],0),"0000"),
", RelationshipTypeCV:  ",CHAR(34),INDEX(RelatedFeatures[Relationship Type],$A2432),CHAR(34),
", RelatedFeatureID: *SamplingFeatureID",TEXT(MATCH(INDEX(RelatedFeatures[Second Sampling Feature Code],$A2432),SamplingFeatures[Feature Code],0),"0000"),
", SpatialOffsetID:  ",IF(INDEX(RelatedFeatures[Offset Number],$A2432)="","",CONCATENATE("*SpatialOffsetID",TEXT(INDEX(RelatedFeatures[Offset Number],$A2432),"0000"))),"}")))</f>
        <v>#REF!</v>
      </c>
      <c r="P2432" t="e">
        <f>IF(INDEX(Methods[Method Type],$A2432)="","",
CONCATENATE("  - &amp;MethodID",TEXT($A2432,"0000"),
" {","MethodTypeCV:  ",CHAR(34),INDEX(Methods[Method Type],$A2432),CHAR(34),
", MethodCode:  ",CHAR(34),INDEX(Methods[Method Code],$A2432),CHAR(34),
", MethodName:  ",CHAR(34),INDEX(Methods[Method Name],$A2432),CHAR(34),
", MethodDescription:  ",CHAR(34),INDEX(Methods[Method Description],$A2432),CHAR(34),
", MethodLink:  ",CHAR(34),INDEX(Methods[Method Link],$A2432),CHAR(34),
", OrganizationID: *OrganizationID",TEXT(MATCH(INDEX(Methods[Organization Name],$A2432),Organizations[Organization Name],0),"0000"),"}"))</f>
        <v>#REF!</v>
      </c>
      <c r="Q2432" t="e">
        <f>IF(INDEX(Variables[Variable Type],$A2432)="","",
CONCATENATE("  - &amp;VariableID",TEXT($A2432,"0000"),
" {","VariableTypeCV:  ",CHAR(34),INDEX(Variables[Variable Type],$A2432),CHAR(34),
", VariableCode:  ",CHAR(34),INDEX(Variables[Variable Code],$A2432),CHAR(34),
", VariableNameCV:  ",CHAR(34),INDEX(Variables[Variable Name],$A2432),CHAR(34),
", VariableDefinition:  ",CHAR(34),INDEX(Variables[Variable Definition],$A2432),CHAR(34),
", SpecciationCV:  ",CHAR(34),INDEX(Variables[Speciation],$A2432),CHAR(34),
", NoDataValue:  ",CHAR(34),INDEX(Variables[No Data Value],$A2432),CHAR(34),"}"))</f>
        <v>#REF!</v>
      </c>
    </row>
    <row r="2433" spans="1:17" x14ac:dyDescent="0.25">
      <c r="A2433">
        <v>2430</v>
      </c>
      <c r="D2433" t="e">
        <f>IF(INDEX(People[First Name],$A2433)="","",
CONCATENATE("  - &amp;PersonID",TEXT($A2433,"0000"),
" {","PersonFirstName:  ",CHAR(34),INDEX(People[First Name],$A2433),CHAR(34),
", PersonMiddleName:  ",CHAR(34),INDEX(People[Middle Name],$A2433),CHAR(34),
", PersonLastName:  ",CHAR(34),INDEX(People[Last Name],$A2433),CHAR(34),"}"))</f>
        <v>#REF!</v>
      </c>
      <c r="E2433" t="e">
        <f>IF(INDEX(Organizations[Organization Type '[CV']],$A2433)="","",
CONCATENATE("  - &amp;OrganizationID",TEXT($A2433,"0000"),
" {","OrganizationTypeCV:  ",CHAR(34),INDEX(Organizations[Organization Type '[CV']],$A2433),CHAR(34),
", OrganizationCode:  ",CHAR(34),INDEX(Organizations[Organization Code],$A2433),CHAR(34),
", OrganizationName:  ",CHAR(34),INDEX(Organizations[Organization Name],$A2433),CHAR(34),
", OrganizationDescription:  ",CHAR(34),INDEX(Organizations[Organization Description],$A2433),CHAR(34),
", OrganizationLink:  ",CHAR(34),INDEX(Organizations[Organization Link],$A2433),CHAR(34),"}"))</f>
        <v>#REF!</v>
      </c>
      <c r="F2433" t="e">
        <f>IF(INDEX(People[First Name],$A2433)="","",
CONCATENATE("  - &amp;AffiliationID",TEXT($A2433,"0000"),
" {PersonID: *PersonID",TEXT($A2433,"0000"),
", OrganizationID: *OrganizationID",TEXT(MATCH(INDEX(People[Organization Name],$A2433),Organizations[Organization Name],0),"0000"),
", IsPrimaryOrganizationContact: , AffiliationStartDate: , AffiliationEndDate: , PrimaryPhone: ",
", PrimaryEmail: ",CHAR(34),INDEX(People[Primary Email],$A2433),CHAR(34),
", PrimaryAddress: ",CHAR(34),INDEX(People[Primary Address],$A2433),CHAR(34),
", PersonLink: }"))</f>
        <v>#REF!</v>
      </c>
      <c r="H2433" t="e">
        <f>IF(COUNTA(CitationInformation)=0,"",IF(INDEX(AuthorList[Author Name],$A2433)="","",
CONCATENATE("  - &amp;AuthorListID",TEXT($A2433,"0000"),
"  {CitationID: *CitationID0001",
", PersonID: *PersonID",TEXT(MATCH(INDEX(AuthorList[Author Name],$A2433),People[Full Name],0),"0000"),
", AuthorOrder: ",INDEX(AuthorList[Author Number],$A2433),"}")))</f>
        <v>#REF!</v>
      </c>
      <c r="K2433" t="e">
        <f>IF(INDEX(SamplingFeatures[Feature Code],$A2433)="","",
CONCATENATE("  - &amp;SamplingFeatureID",TEXT($A2433,"0000"),
" {","SamplingFeatureUUID:  ",CHAR(34),INDEX(SamplingFeatures[Sampling Feature UUID],$A2433),CHAR(34),
", SamplingFeatureTypeCV:  ",CHAR(34),INDEX(SamplingFeatures[Sampling Feature Type],$A2433),CHAR(34),
", SamplingFeatureCode:  ",CHAR(34),INDEX(SamplingFeatures[Feature Code],$A2433),CHAR(34),
", SamplingFeatureName:  ",CHAR(34),INDEX(SamplingFeatures[Feature Name],$A2433),CHAR(34),
", SamplingFeatureDescription:  ",CHAR(34),INDEX(SamplingFeatures[Feature Description],$A2433),CHAR(34),
", SamplingFeatureGeotypeCV:  ",CHAR(34),INDEX(SamplingFeatures[Feature Geo Type],$A2433),CHAR(34),
", FeatureGeometry:  ",CHAR(34),INDEX(SamplingFeatures[Feature Geometry],$A2433),CHAR(34),
", Elevation_m:  ",CHAR(34),INDEX(SamplingFeatures[Elevation_m],$A2433),CHAR(34),
", ElevationDatumCV:  ",CHAR(34),ElevationDatum,CHAR(34),"}"))</f>
        <v>#REF!</v>
      </c>
      <c r="L2433" t="e">
        <f>IF(INDEX(SamplingFeatures[Sampling Feature Type],$A2433)&lt;&gt;"Site","",
CONCATENATE("  - &amp;SiteID",TEXT(SUMPRODUCT(--($L$3:$L2432&lt;&gt;"")),"0000"),
" {","SamplingFeatureID:  *SamplingFeatureID",TEXT($A2433,"0000"),
", SiteTypeCV:  ",CHAR(34),INDEX(Sites[Site Type],$A2433),CHAR(34),
", Latitude:  ",INDEX(Sites[Latitude],$A2433),
", Longitude:  ",INDEX(Sites[Longitude],$A2433),
", SRSName:  ",CHAR(34),LatLonDatum,CHAR(34),"}"))</f>
        <v>#REF!</v>
      </c>
      <c r="M2433" t="e">
        <f>IF(INDEX(SamplingFeatures[Sampling Feature Type],$A2433)&lt;&gt;"Specimen","",
CONCATENATE("  - &amp;SpecimenID",TEXT(SUMPRODUCT(--($M$3:$M2432&lt;&gt;"")),"0000"),
" {","SamplingFeatureID:  *SamplingFeatureID",TEXT($A2433,"0000"),
", SpecimenTypeCV:  ",CHAR(34),INDEX(Specimens[Specimen Type],$A2433),CHAR(34),
", SpecimenMediumCV:  ",INDEX(Specimens[Specimen Medium],$A2433),
", IsFieldSpecimen:  ",CHAR(34),INDEX(Specimens[Is Field Specimen?],$A2433),CHAR(34),"}"))</f>
        <v>#REF!</v>
      </c>
      <c r="N2433" t="e">
        <f>IF(COUNTA(SpatialOffsets[])=0,"", IF(INDEX(SpatialOffsets[Spatial Offset Type],$A2433)="","",
CONCATENATE("  - &amp;SpatialOffsetID",TEXT($A2433,"0000"),
" {","SpatialOffsetTypeCV:  ",CHAR(34),INDEX(SpatialOffsets[Spatial Offset Type],$A2433),CHAR(34),
", Offset1Value:  ",INDEX(SpatialOffsets[Offset 1 Value],$A2433),
", Offset1UnitID:  ",CHAR(34),INDEX(SpatialOffsets[Offset 1 Unit],$A2433),CHAR(34),
", Offset2Value:  ",INDEX(SpatialOffsets[Offset 2 Value],$A2433),
", Offset2UnitID:  ",CHAR(34),INDEX(SpatialOffsets[Offset 2 Unit],$A2433),CHAR(34),
", Offset3Value:  ",INDEX(SpatialOffsets[Offset 3 Value],$A2433),
", Offset3UnitID:  ",CHAR(34),INDEX(SpatialOffsets[Offset 3 Unit],$A2433),CHAR(34),,"}")))</f>
        <v>#REF!</v>
      </c>
      <c r="O2433" t="e">
        <f>IF(COUNTA(RelatedFeatures[])=0,"", IF(INDEX(RelatedFeatures[First Sampling Feature Code],$A2433)="","",
CONCATENATE("  - &amp;RelationID",TEXT($A2433,"0000"),
" {","SamplingFeatureID:  *SamplingFeatureID",TEXT(MATCH(INDEX(RelatedFeatures[First Sampling Feature Code],$A2433),SamplingFeatures[Feature Code],0),"0000"),
", RelationshipTypeCV:  ",CHAR(34),INDEX(RelatedFeatures[Relationship Type],$A2433),CHAR(34),
", RelatedFeatureID: *SamplingFeatureID",TEXT(MATCH(INDEX(RelatedFeatures[Second Sampling Feature Code],$A2433),SamplingFeatures[Feature Code],0),"0000"),
", SpatialOffsetID:  ",IF(INDEX(RelatedFeatures[Offset Number],$A2433)="","",CONCATENATE("*SpatialOffsetID",TEXT(INDEX(RelatedFeatures[Offset Number],$A2433),"0000"))),"}")))</f>
        <v>#REF!</v>
      </c>
      <c r="P2433" t="e">
        <f>IF(INDEX(Methods[Method Type],$A2433)="","",
CONCATENATE("  - &amp;MethodID",TEXT($A2433,"0000"),
" {","MethodTypeCV:  ",CHAR(34),INDEX(Methods[Method Type],$A2433),CHAR(34),
", MethodCode:  ",CHAR(34),INDEX(Methods[Method Code],$A2433),CHAR(34),
", MethodName:  ",CHAR(34),INDEX(Methods[Method Name],$A2433),CHAR(34),
", MethodDescription:  ",CHAR(34),INDEX(Methods[Method Description],$A2433),CHAR(34),
", MethodLink:  ",CHAR(34),INDEX(Methods[Method Link],$A2433),CHAR(34),
", OrganizationID: *OrganizationID",TEXT(MATCH(INDEX(Methods[Organization Name],$A2433),Organizations[Organization Name],0),"0000"),"}"))</f>
        <v>#REF!</v>
      </c>
      <c r="Q2433" t="e">
        <f>IF(INDEX(Variables[Variable Type],$A2433)="","",
CONCATENATE("  - &amp;VariableID",TEXT($A2433,"0000"),
" {","VariableTypeCV:  ",CHAR(34),INDEX(Variables[Variable Type],$A2433),CHAR(34),
", VariableCode:  ",CHAR(34),INDEX(Variables[Variable Code],$A2433),CHAR(34),
", VariableNameCV:  ",CHAR(34),INDEX(Variables[Variable Name],$A2433),CHAR(34),
", VariableDefinition:  ",CHAR(34),INDEX(Variables[Variable Definition],$A2433),CHAR(34),
", SpecciationCV:  ",CHAR(34),INDEX(Variables[Speciation],$A2433),CHAR(34),
", NoDataValue:  ",CHAR(34),INDEX(Variables[No Data Value],$A2433),CHAR(34),"}"))</f>
        <v>#REF!</v>
      </c>
    </row>
    <row r="2434" spans="1:17" x14ac:dyDescent="0.25">
      <c r="A2434">
        <v>2431</v>
      </c>
      <c r="D2434" t="e">
        <f>IF(INDEX(People[First Name],$A2434)="","",
CONCATENATE("  - &amp;PersonID",TEXT($A2434,"0000"),
" {","PersonFirstName:  ",CHAR(34),INDEX(People[First Name],$A2434),CHAR(34),
", PersonMiddleName:  ",CHAR(34),INDEX(People[Middle Name],$A2434),CHAR(34),
", PersonLastName:  ",CHAR(34),INDEX(People[Last Name],$A2434),CHAR(34),"}"))</f>
        <v>#REF!</v>
      </c>
      <c r="E2434" t="e">
        <f>IF(INDEX(Organizations[Organization Type '[CV']],$A2434)="","",
CONCATENATE("  - &amp;OrganizationID",TEXT($A2434,"0000"),
" {","OrganizationTypeCV:  ",CHAR(34),INDEX(Organizations[Organization Type '[CV']],$A2434),CHAR(34),
", OrganizationCode:  ",CHAR(34),INDEX(Organizations[Organization Code],$A2434),CHAR(34),
", OrganizationName:  ",CHAR(34),INDEX(Organizations[Organization Name],$A2434),CHAR(34),
", OrganizationDescription:  ",CHAR(34),INDEX(Organizations[Organization Description],$A2434),CHAR(34),
", OrganizationLink:  ",CHAR(34),INDEX(Organizations[Organization Link],$A2434),CHAR(34),"}"))</f>
        <v>#REF!</v>
      </c>
      <c r="F2434" t="e">
        <f>IF(INDEX(People[First Name],$A2434)="","",
CONCATENATE("  - &amp;AffiliationID",TEXT($A2434,"0000"),
" {PersonID: *PersonID",TEXT($A2434,"0000"),
", OrganizationID: *OrganizationID",TEXT(MATCH(INDEX(People[Organization Name],$A2434),Organizations[Organization Name],0),"0000"),
", IsPrimaryOrganizationContact: , AffiliationStartDate: , AffiliationEndDate: , PrimaryPhone: ",
", PrimaryEmail: ",CHAR(34),INDEX(People[Primary Email],$A2434),CHAR(34),
", PrimaryAddress: ",CHAR(34),INDEX(People[Primary Address],$A2434),CHAR(34),
", PersonLink: }"))</f>
        <v>#REF!</v>
      </c>
      <c r="H2434" t="e">
        <f>IF(COUNTA(CitationInformation)=0,"",IF(INDEX(AuthorList[Author Name],$A2434)="","",
CONCATENATE("  - &amp;AuthorListID",TEXT($A2434,"0000"),
"  {CitationID: *CitationID0001",
", PersonID: *PersonID",TEXT(MATCH(INDEX(AuthorList[Author Name],$A2434),People[Full Name],0),"0000"),
", AuthorOrder: ",INDEX(AuthorList[Author Number],$A2434),"}")))</f>
        <v>#REF!</v>
      </c>
      <c r="K2434" t="e">
        <f>IF(INDEX(SamplingFeatures[Feature Code],$A2434)="","",
CONCATENATE("  - &amp;SamplingFeatureID",TEXT($A2434,"0000"),
" {","SamplingFeatureUUID:  ",CHAR(34),INDEX(SamplingFeatures[Sampling Feature UUID],$A2434),CHAR(34),
", SamplingFeatureTypeCV:  ",CHAR(34),INDEX(SamplingFeatures[Sampling Feature Type],$A2434),CHAR(34),
", SamplingFeatureCode:  ",CHAR(34),INDEX(SamplingFeatures[Feature Code],$A2434),CHAR(34),
", SamplingFeatureName:  ",CHAR(34),INDEX(SamplingFeatures[Feature Name],$A2434),CHAR(34),
", SamplingFeatureDescription:  ",CHAR(34),INDEX(SamplingFeatures[Feature Description],$A2434),CHAR(34),
", SamplingFeatureGeotypeCV:  ",CHAR(34),INDEX(SamplingFeatures[Feature Geo Type],$A2434),CHAR(34),
", FeatureGeometry:  ",CHAR(34),INDEX(SamplingFeatures[Feature Geometry],$A2434),CHAR(34),
", Elevation_m:  ",CHAR(34),INDEX(SamplingFeatures[Elevation_m],$A2434),CHAR(34),
", ElevationDatumCV:  ",CHAR(34),ElevationDatum,CHAR(34),"}"))</f>
        <v>#REF!</v>
      </c>
      <c r="L2434" t="e">
        <f>IF(INDEX(SamplingFeatures[Sampling Feature Type],$A2434)&lt;&gt;"Site","",
CONCATENATE("  - &amp;SiteID",TEXT(SUMPRODUCT(--($L$3:$L2433&lt;&gt;"")),"0000"),
" {","SamplingFeatureID:  *SamplingFeatureID",TEXT($A2434,"0000"),
", SiteTypeCV:  ",CHAR(34),INDEX(Sites[Site Type],$A2434),CHAR(34),
", Latitude:  ",INDEX(Sites[Latitude],$A2434),
", Longitude:  ",INDEX(Sites[Longitude],$A2434),
", SRSName:  ",CHAR(34),LatLonDatum,CHAR(34),"}"))</f>
        <v>#REF!</v>
      </c>
      <c r="M2434" t="e">
        <f>IF(INDEX(SamplingFeatures[Sampling Feature Type],$A2434)&lt;&gt;"Specimen","",
CONCATENATE("  - &amp;SpecimenID",TEXT(SUMPRODUCT(--($M$3:$M2433&lt;&gt;"")),"0000"),
" {","SamplingFeatureID:  *SamplingFeatureID",TEXT($A2434,"0000"),
", SpecimenTypeCV:  ",CHAR(34),INDEX(Specimens[Specimen Type],$A2434),CHAR(34),
", SpecimenMediumCV:  ",INDEX(Specimens[Specimen Medium],$A2434),
", IsFieldSpecimen:  ",CHAR(34),INDEX(Specimens[Is Field Specimen?],$A2434),CHAR(34),"}"))</f>
        <v>#REF!</v>
      </c>
      <c r="N2434" t="e">
        <f>IF(COUNTA(SpatialOffsets[])=0,"", IF(INDEX(SpatialOffsets[Spatial Offset Type],$A2434)="","",
CONCATENATE("  - &amp;SpatialOffsetID",TEXT($A2434,"0000"),
" {","SpatialOffsetTypeCV:  ",CHAR(34),INDEX(SpatialOffsets[Spatial Offset Type],$A2434),CHAR(34),
", Offset1Value:  ",INDEX(SpatialOffsets[Offset 1 Value],$A2434),
", Offset1UnitID:  ",CHAR(34),INDEX(SpatialOffsets[Offset 1 Unit],$A2434),CHAR(34),
", Offset2Value:  ",INDEX(SpatialOffsets[Offset 2 Value],$A2434),
", Offset2UnitID:  ",CHAR(34),INDEX(SpatialOffsets[Offset 2 Unit],$A2434),CHAR(34),
", Offset3Value:  ",INDEX(SpatialOffsets[Offset 3 Value],$A2434),
", Offset3UnitID:  ",CHAR(34),INDEX(SpatialOffsets[Offset 3 Unit],$A2434),CHAR(34),,"}")))</f>
        <v>#REF!</v>
      </c>
      <c r="O2434" t="e">
        <f>IF(COUNTA(RelatedFeatures[])=0,"", IF(INDEX(RelatedFeatures[First Sampling Feature Code],$A2434)="","",
CONCATENATE("  - &amp;RelationID",TEXT($A2434,"0000"),
" {","SamplingFeatureID:  *SamplingFeatureID",TEXT(MATCH(INDEX(RelatedFeatures[First Sampling Feature Code],$A2434),SamplingFeatures[Feature Code],0),"0000"),
", RelationshipTypeCV:  ",CHAR(34),INDEX(RelatedFeatures[Relationship Type],$A2434),CHAR(34),
", RelatedFeatureID: *SamplingFeatureID",TEXT(MATCH(INDEX(RelatedFeatures[Second Sampling Feature Code],$A2434),SamplingFeatures[Feature Code],0),"0000"),
", SpatialOffsetID:  ",IF(INDEX(RelatedFeatures[Offset Number],$A2434)="","",CONCATENATE("*SpatialOffsetID",TEXT(INDEX(RelatedFeatures[Offset Number],$A2434),"0000"))),"}")))</f>
        <v>#REF!</v>
      </c>
      <c r="P2434" t="e">
        <f>IF(INDEX(Methods[Method Type],$A2434)="","",
CONCATENATE("  - &amp;MethodID",TEXT($A2434,"0000"),
" {","MethodTypeCV:  ",CHAR(34),INDEX(Methods[Method Type],$A2434),CHAR(34),
", MethodCode:  ",CHAR(34),INDEX(Methods[Method Code],$A2434),CHAR(34),
", MethodName:  ",CHAR(34),INDEX(Methods[Method Name],$A2434),CHAR(34),
", MethodDescription:  ",CHAR(34),INDEX(Methods[Method Description],$A2434),CHAR(34),
", MethodLink:  ",CHAR(34),INDEX(Methods[Method Link],$A2434),CHAR(34),
", OrganizationID: *OrganizationID",TEXT(MATCH(INDEX(Methods[Organization Name],$A2434),Organizations[Organization Name],0),"0000"),"}"))</f>
        <v>#REF!</v>
      </c>
      <c r="Q2434" t="e">
        <f>IF(INDEX(Variables[Variable Type],$A2434)="","",
CONCATENATE("  - &amp;VariableID",TEXT($A2434,"0000"),
" {","VariableTypeCV:  ",CHAR(34),INDEX(Variables[Variable Type],$A2434),CHAR(34),
", VariableCode:  ",CHAR(34),INDEX(Variables[Variable Code],$A2434),CHAR(34),
", VariableNameCV:  ",CHAR(34),INDEX(Variables[Variable Name],$A2434),CHAR(34),
", VariableDefinition:  ",CHAR(34),INDEX(Variables[Variable Definition],$A2434),CHAR(34),
", SpecciationCV:  ",CHAR(34),INDEX(Variables[Speciation],$A2434),CHAR(34),
", NoDataValue:  ",CHAR(34),INDEX(Variables[No Data Value],$A2434),CHAR(34),"}"))</f>
        <v>#REF!</v>
      </c>
    </row>
    <row r="2435" spans="1:17" x14ac:dyDescent="0.25">
      <c r="A2435">
        <v>2432</v>
      </c>
      <c r="D2435" t="e">
        <f>IF(INDEX(People[First Name],$A2435)="","",
CONCATENATE("  - &amp;PersonID",TEXT($A2435,"0000"),
" {","PersonFirstName:  ",CHAR(34),INDEX(People[First Name],$A2435),CHAR(34),
", PersonMiddleName:  ",CHAR(34),INDEX(People[Middle Name],$A2435),CHAR(34),
", PersonLastName:  ",CHAR(34),INDEX(People[Last Name],$A2435),CHAR(34),"}"))</f>
        <v>#REF!</v>
      </c>
      <c r="E2435" t="e">
        <f>IF(INDEX(Organizations[Organization Type '[CV']],$A2435)="","",
CONCATENATE("  - &amp;OrganizationID",TEXT($A2435,"0000"),
" {","OrganizationTypeCV:  ",CHAR(34),INDEX(Organizations[Organization Type '[CV']],$A2435),CHAR(34),
", OrganizationCode:  ",CHAR(34),INDEX(Organizations[Organization Code],$A2435),CHAR(34),
", OrganizationName:  ",CHAR(34),INDEX(Organizations[Organization Name],$A2435),CHAR(34),
", OrganizationDescription:  ",CHAR(34),INDEX(Organizations[Organization Description],$A2435),CHAR(34),
", OrganizationLink:  ",CHAR(34),INDEX(Organizations[Organization Link],$A2435),CHAR(34),"}"))</f>
        <v>#REF!</v>
      </c>
      <c r="F2435" t="e">
        <f>IF(INDEX(People[First Name],$A2435)="","",
CONCATENATE("  - &amp;AffiliationID",TEXT($A2435,"0000"),
" {PersonID: *PersonID",TEXT($A2435,"0000"),
", OrganizationID: *OrganizationID",TEXT(MATCH(INDEX(People[Organization Name],$A2435),Organizations[Organization Name],0),"0000"),
", IsPrimaryOrganizationContact: , AffiliationStartDate: , AffiliationEndDate: , PrimaryPhone: ",
", PrimaryEmail: ",CHAR(34),INDEX(People[Primary Email],$A2435),CHAR(34),
", PrimaryAddress: ",CHAR(34),INDEX(People[Primary Address],$A2435),CHAR(34),
", PersonLink: }"))</f>
        <v>#REF!</v>
      </c>
      <c r="H2435" t="e">
        <f>IF(COUNTA(CitationInformation)=0,"",IF(INDEX(AuthorList[Author Name],$A2435)="","",
CONCATENATE("  - &amp;AuthorListID",TEXT($A2435,"0000"),
"  {CitationID: *CitationID0001",
", PersonID: *PersonID",TEXT(MATCH(INDEX(AuthorList[Author Name],$A2435),People[Full Name],0),"0000"),
", AuthorOrder: ",INDEX(AuthorList[Author Number],$A2435),"}")))</f>
        <v>#REF!</v>
      </c>
      <c r="K2435" t="e">
        <f>IF(INDEX(SamplingFeatures[Feature Code],$A2435)="","",
CONCATENATE("  - &amp;SamplingFeatureID",TEXT($A2435,"0000"),
" {","SamplingFeatureUUID:  ",CHAR(34),INDEX(SamplingFeatures[Sampling Feature UUID],$A2435),CHAR(34),
", SamplingFeatureTypeCV:  ",CHAR(34),INDEX(SamplingFeatures[Sampling Feature Type],$A2435),CHAR(34),
", SamplingFeatureCode:  ",CHAR(34),INDEX(SamplingFeatures[Feature Code],$A2435),CHAR(34),
", SamplingFeatureName:  ",CHAR(34),INDEX(SamplingFeatures[Feature Name],$A2435),CHAR(34),
", SamplingFeatureDescription:  ",CHAR(34),INDEX(SamplingFeatures[Feature Description],$A2435),CHAR(34),
", SamplingFeatureGeotypeCV:  ",CHAR(34),INDEX(SamplingFeatures[Feature Geo Type],$A2435),CHAR(34),
", FeatureGeometry:  ",CHAR(34),INDEX(SamplingFeatures[Feature Geometry],$A2435),CHAR(34),
", Elevation_m:  ",CHAR(34),INDEX(SamplingFeatures[Elevation_m],$A2435),CHAR(34),
", ElevationDatumCV:  ",CHAR(34),ElevationDatum,CHAR(34),"}"))</f>
        <v>#REF!</v>
      </c>
      <c r="L2435" t="e">
        <f>IF(INDEX(SamplingFeatures[Sampling Feature Type],$A2435)&lt;&gt;"Site","",
CONCATENATE("  - &amp;SiteID",TEXT(SUMPRODUCT(--($L$3:$L2434&lt;&gt;"")),"0000"),
" {","SamplingFeatureID:  *SamplingFeatureID",TEXT($A2435,"0000"),
", SiteTypeCV:  ",CHAR(34),INDEX(Sites[Site Type],$A2435),CHAR(34),
", Latitude:  ",INDEX(Sites[Latitude],$A2435),
", Longitude:  ",INDEX(Sites[Longitude],$A2435),
", SRSName:  ",CHAR(34),LatLonDatum,CHAR(34),"}"))</f>
        <v>#REF!</v>
      </c>
      <c r="M2435" t="e">
        <f>IF(INDEX(SamplingFeatures[Sampling Feature Type],$A2435)&lt;&gt;"Specimen","",
CONCATENATE("  - &amp;SpecimenID",TEXT(SUMPRODUCT(--($M$3:$M2434&lt;&gt;"")),"0000"),
" {","SamplingFeatureID:  *SamplingFeatureID",TEXT($A2435,"0000"),
", SpecimenTypeCV:  ",CHAR(34),INDEX(Specimens[Specimen Type],$A2435),CHAR(34),
", SpecimenMediumCV:  ",INDEX(Specimens[Specimen Medium],$A2435),
", IsFieldSpecimen:  ",CHAR(34),INDEX(Specimens[Is Field Specimen?],$A2435),CHAR(34),"}"))</f>
        <v>#REF!</v>
      </c>
      <c r="N2435" t="e">
        <f>IF(COUNTA(SpatialOffsets[])=0,"", IF(INDEX(SpatialOffsets[Spatial Offset Type],$A2435)="","",
CONCATENATE("  - &amp;SpatialOffsetID",TEXT($A2435,"0000"),
" {","SpatialOffsetTypeCV:  ",CHAR(34),INDEX(SpatialOffsets[Spatial Offset Type],$A2435),CHAR(34),
", Offset1Value:  ",INDEX(SpatialOffsets[Offset 1 Value],$A2435),
", Offset1UnitID:  ",CHAR(34),INDEX(SpatialOffsets[Offset 1 Unit],$A2435),CHAR(34),
", Offset2Value:  ",INDEX(SpatialOffsets[Offset 2 Value],$A2435),
", Offset2UnitID:  ",CHAR(34),INDEX(SpatialOffsets[Offset 2 Unit],$A2435),CHAR(34),
", Offset3Value:  ",INDEX(SpatialOffsets[Offset 3 Value],$A2435),
", Offset3UnitID:  ",CHAR(34),INDEX(SpatialOffsets[Offset 3 Unit],$A2435),CHAR(34),,"}")))</f>
        <v>#REF!</v>
      </c>
      <c r="O2435" t="e">
        <f>IF(COUNTA(RelatedFeatures[])=0,"", IF(INDEX(RelatedFeatures[First Sampling Feature Code],$A2435)="","",
CONCATENATE("  - &amp;RelationID",TEXT($A2435,"0000"),
" {","SamplingFeatureID:  *SamplingFeatureID",TEXT(MATCH(INDEX(RelatedFeatures[First Sampling Feature Code],$A2435),SamplingFeatures[Feature Code],0),"0000"),
", RelationshipTypeCV:  ",CHAR(34),INDEX(RelatedFeatures[Relationship Type],$A2435),CHAR(34),
", RelatedFeatureID: *SamplingFeatureID",TEXT(MATCH(INDEX(RelatedFeatures[Second Sampling Feature Code],$A2435),SamplingFeatures[Feature Code],0),"0000"),
", SpatialOffsetID:  ",IF(INDEX(RelatedFeatures[Offset Number],$A2435)="","",CONCATENATE("*SpatialOffsetID",TEXT(INDEX(RelatedFeatures[Offset Number],$A2435),"0000"))),"}")))</f>
        <v>#REF!</v>
      </c>
      <c r="P2435" t="e">
        <f>IF(INDEX(Methods[Method Type],$A2435)="","",
CONCATENATE("  - &amp;MethodID",TEXT($A2435,"0000"),
" {","MethodTypeCV:  ",CHAR(34),INDEX(Methods[Method Type],$A2435),CHAR(34),
", MethodCode:  ",CHAR(34),INDEX(Methods[Method Code],$A2435),CHAR(34),
", MethodName:  ",CHAR(34),INDEX(Methods[Method Name],$A2435),CHAR(34),
", MethodDescription:  ",CHAR(34),INDEX(Methods[Method Description],$A2435),CHAR(34),
", MethodLink:  ",CHAR(34),INDEX(Methods[Method Link],$A2435),CHAR(34),
", OrganizationID: *OrganizationID",TEXT(MATCH(INDEX(Methods[Organization Name],$A2435),Organizations[Organization Name],0),"0000"),"}"))</f>
        <v>#REF!</v>
      </c>
      <c r="Q2435" t="e">
        <f>IF(INDEX(Variables[Variable Type],$A2435)="","",
CONCATENATE("  - &amp;VariableID",TEXT($A2435,"0000"),
" {","VariableTypeCV:  ",CHAR(34),INDEX(Variables[Variable Type],$A2435),CHAR(34),
", VariableCode:  ",CHAR(34),INDEX(Variables[Variable Code],$A2435),CHAR(34),
", VariableNameCV:  ",CHAR(34),INDEX(Variables[Variable Name],$A2435),CHAR(34),
", VariableDefinition:  ",CHAR(34),INDEX(Variables[Variable Definition],$A2435),CHAR(34),
", SpecciationCV:  ",CHAR(34),INDEX(Variables[Speciation],$A2435),CHAR(34),
", NoDataValue:  ",CHAR(34),INDEX(Variables[No Data Value],$A2435),CHAR(34),"}"))</f>
        <v>#REF!</v>
      </c>
    </row>
    <row r="2436" spans="1:17" x14ac:dyDescent="0.25">
      <c r="A2436">
        <v>2433</v>
      </c>
      <c r="D2436" t="e">
        <f>IF(INDEX(People[First Name],$A2436)="","",
CONCATENATE("  - &amp;PersonID",TEXT($A2436,"0000"),
" {","PersonFirstName:  ",CHAR(34),INDEX(People[First Name],$A2436),CHAR(34),
", PersonMiddleName:  ",CHAR(34),INDEX(People[Middle Name],$A2436),CHAR(34),
", PersonLastName:  ",CHAR(34),INDEX(People[Last Name],$A2436),CHAR(34),"}"))</f>
        <v>#REF!</v>
      </c>
      <c r="E2436" t="e">
        <f>IF(INDEX(Organizations[Organization Type '[CV']],$A2436)="","",
CONCATENATE("  - &amp;OrganizationID",TEXT($A2436,"0000"),
" {","OrganizationTypeCV:  ",CHAR(34),INDEX(Organizations[Organization Type '[CV']],$A2436),CHAR(34),
", OrganizationCode:  ",CHAR(34),INDEX(Organizations[Organization Code],$A2436),CHAR(34),
", OrganizationName:  ",CHAR(34),INDEX(Organizations[Organization Name],$A2436),CHAR(34),
", OrganizationDescription:  ",CHAR(34),INDEX(Organizations[Organization Description],$A2436),CHAR(34),
", OrganizationLink:  ",CHAR(34),INDEX(Organizations[Organization Link],$A2436),CHAR(34),"}"))</f>
        <v>#REF!</v>
      </c>
      <c r="F2436" t="e">
        <f>IF(INDEX(People[First Name],$A2436)="","",
CONCATENATE("  - &amp;AffiliationID",TEXT($A2436,"0000"),
" {PersonID: *PersonID",TEXT($A2436,"0000"),
", OrganizationID: *OrganizationID",TEXT(MATCH(INDEX(People[Organization Name],$A2436),Organizations[Organization Name],0),"0000"),
", IsPrimaryOrganizationContact: , AffiliationStartDate: , AffiliationEndDate: , PrimaryPhone: ",
", PrimaryEmail: ",CHAR(34),INDEX(People[Primary Email],$A2436),CHAR(34),
", PrimaryAddress: ",CHAR(34),INDEX(People[Primary Address],$A2436),CHAR(34),
", PersonLink: }"))</f>
        <v>#REF!</v>
      </c>
      <c r="H2436" t="e">
        <f>IF(COUNTA(CitationInformation)=0,"",IF(INDEX(AuthorList[Author Name],$A2436)="","",
CONCATENATE("  - &amp;AuthorListID",TEXT($A2436,"0000"),
"  {CitationID: *CitationID0001",
", PersonID: *PersonID",TEXT(MATCH(INDEX(AuthorList[Author Name],$A2436),People[Full Name],0),"0000"),
", AuthorOrder: ",INDEX(AuthorList[Author Number],$A2436),"}")))</f>
        <v>#REF!</v>
      </c>
      <c r="K2436" t="e">
        <f>IF(INDEX(SamplingFeatures[Feature Code],$A2436)="","",
CONCATENATE("  - &amp;SamplingFeatureID",TEXT($A2436,"0000"),
" {","SamplingFeatureUUID:  ",CHAR(34),INDEX(SamplingFeatures[Sampling Feature UUID],$A2436),CHAR(34),
", SamplingFeatureTypeCV:  ",CHAR(34),INDEX(SamplingFeatures[Sampling Feature Type],$A2436),CHAR(34),
", SamplingFeatureCode:  ",CHAR(34),INDEX(SamplingFeatures[Feature Code],$A2436),CHAR(34),
", SamplingFeatureName:  ",CHAR(34),INDEX(SamplingFeatures[Feature Name],$A2436),CHAR(34),
", SamplingFeatureDescription:  ",CHAR(34),INDEX(SamplingFeatures[Feature Description],$A2436),CHAR(34),
", SamplingFeatureGeotypeCV:  ",CHAR(34),INDEX(SamplingFeatures[Feature Geo Type],$A2436),CHAR(34),
", FeatureGeometry:  ",CHAR(34),INDEX(SamplingFeatures[Feature Geometry],$A2436),CHAR(34),
", Elevation_m:  ",CHAR(34),INDEX(SamplingFeatures[Elevation_m],$A2436),CHAR(34),
", ElevationDatumCV:  ",CHAR(34),ElevationDatum,CHAR(34),"}"))</f>
        <v>#REF!</v>
      </c>
      <c r="L2436" t="e">
        <f>IF(INDEX(SamplingFeatures[Sampling Feature Type],$A2436)&lt;&gt;"Site","",
CONCATENATE("  - &amp;SiteID",TEXT(SUMPRODUCT(--($L$3:$L2435&lt;&gt;"")),"0000"),
" {","SamplingFeatureID:  *SamplingFeatureID",TEXT($A2436,"0000"),
", SiteTypeCV:  ",CHAR(34),INDEX(Sites[Site Type],$A2436),CHAR(34),
", Latitude:  ",INDEX(Sites[Latitude],$A2436),
", Longitude:  ",INDEX(Sites[Longitude],$A2436),
", SRSName:  ",CHAR(34),LatLonDatum,CHAR(34),"}"))</f>
        <v>#REF!</v>
      </c>
      <c r="M2436" t="e">
        <f>IF(INDEX(SamplingFeatures[Sampling Feature Type],$A2436)&lt;&gt;"Specimen","",
CONCATENATE("  - &amp;SpecimenID",TEXT(SUMPRODUCT(--($M$3:$M2435&lt;&gt;"")),"0000"),
" {","SamplingFeatureID:  *SamplingFeatureID",TEXT($A2436,"0000"),
", SpecimenTypeCV:  ",CHAR(34),INDEX(Specimens[Specimen Type],$A2436),CHAR(34),
", SpecimenMediumCV:  ",INDEX(Specimens[Specimen Medium],$A2436),
", IsFieldSpecimen:  ",CHAR(34),INDEX(Specimens[Is Field Specimen?],$A2436),CHAR(34),"}"))</f>
        <v>#REF!</v>
      </c>
      <c r="N2436" t="e">
        <f>IF(COUNTA(SpatialOffsets[])=0,"", IF(INDEX(SpatialOffsets[Spatial Offset Type],$A2436)="","",
CONCATENATE("  - &amp;SpatialOffsetID",TEXT($A2436,"0000"),
" {","SpatialOffsetTypeCV:  ",CHAR(34),INDEX(SpatialOffsets[Spatial Offset Type],$A2436),CHAR(34),
", Offset1Value:  ",INDEX(SpatialOffsets[Offset 1 Value],$A2436),
", Offset1UnitID:  ",CHAR(34),INDEX(SpatialOffsets[Offset 1 Unit],$A2436),CHAR(34),
", Offset2Value:  ",INDEX(SpatialOffsets[Offset 2 Value],$A2436),
", Offset2UnitID:  ",CHAR(34),INDEX(SpatialOffsets[Offset 2 Unit],$A2436),CHAR(34),
", Offset3Value:  ",INDEX(SpatialOffsets[Offset 3 Value],$A2436),
", Offset3UnitID:  ",CHAR(34),INDEX(SpatialOffsets[Offset 3 Unit],$A2436),CHAR(34),,"}")))</f>
        <v>#REF!</v>
      </c>
      <c r="O2436" t="e">
        <f>IF(COUNTA(RelatedFeatures[])=0,"", IF(INDEX(RelatedFeatures[First Sampling Feature Code],$A2436)="","",
CONCATENATE("  - &amp;RelationID",TEXT($A2436,"0000"),
" {","SamplingFeatureID:  *SamplingFeatureID",TEXT(MATCH(INDEX(RelatedFeatures[First Sampling Feature Code],$A2436),SamplingFeatures[Feature Code],0),"0000"),
", RelationshipTypeCV:  ",CHAR(34),INDEX(RelatedFeatures[Relationship Type],$A2436),CHAR(34),
", RelatedFeatureID: *SamplingFeatureID",TEXT(MATCH(INDEX(RelatedFeatures[Second Sampling Feature Code],$A2436),SamplingFeatures[Feature Code],0),"0000"),
", SpatialOffsetID:  ",IF(INDEX(RelatedFeatures[Offset Number],$A2436)="","",CONCATENATE("*SpatialOffsetID",TEXT(INDEX(RelatedFeatures[Offset Number],$A2436),"0000"))),"}")))</f>
        <v>#REF!</v>
      </c>
      <c r="P2436" t="e">
        <f>IF(INDEX(Methods[Method Type],$A2436)="","",
CONCATENATE("  - &amp;MethodID",TEXT($A2436,"0000"),
" {","MethodTypeCV:  ",CHAR(34),INDEX(Methods[Method Type],$A2436),CHAR(34),
", MethodCode:  ",CHAR(34),INDEX(Methods[Method Code],$A2436),CHAR(34),
", MethodName:  ",CHAR(34),INDEX(Methods[Method Name],$A2436),CHAR(34),
", MethodDescription:  ",CHAR(34),INDEX(Methods[Method Description],$A2436),CHAR(34),
", MethodLink:  ",CHAR(34),INDEX(Methods[Method Link],$A2436),CHAR(34),
", OrganizationID: *OrganizationID",TEXT(MATCH(INDEX(Methods[Organization Name],$A2436),Organizations[Organization Name],0),"0000"),"}"))</f>
        <v>#REF!</v>
      </c>
      <c r="Q2436" t="e">
        <f>IF(INDEX(Variables[Variable Type],$A2436)="","",
CONCATENATE("  - &amp;VariableID",TEXT($A2436,"0000"),
" {","VariableTypeCV:  ",CHAR(34),INDEX(Variables[Variable Type],$A2436),CHAR(34),
", VariableCode:  ",CHAR(34),INDEX(Variables[Variable Code],$A2436),CHAR(34),
", VariableNameCV:  ",CHAR(34),INDEX(Variables[Variable Name],$A2436),CHAR(34),
", VariableDefinition:  ",CHAR(34),INDEX(Variables[Variable Definition],$A2436),CHAR(34),
", SpecciationCV:  ",CHAR(34),INDEX(Variables[Speciation],$A2436),CHAR(34),
", NoDataValue:  ",CHAR(34),INDEX(Variables[No Data Value],$A2436),CHAR(34),"}"))</f>
        <v>#REF!</v>
      </c>
    </row>
    <row r="2437" spans="1:17" x14ac:dyDescent="0.25">
      <c r="A2437">
        <v>2434</v>
      </c>
      <c r="D2437" t="e">
        <f>IF(INDEX(People[First Name],$A2437)="","",
CONCATENATE("  - &amp;PersonID",TEXT($A2437,"0000"),
" {","PersonFirstName:  ",CHAR(34),INDEX(People[First Name],$A2437),CHAR(34),
", PersonMiddleName:  ",CHAR(34),INDEX(People[Middle Name],$A2437),CHAR(34),
", PersonLastName:  ",CHAR(34),INDEX(People[Last Name],$A2437),CHAR(34),"}"))</f>
        <v>#REF!</v>
      </c>
      <c r="E2437" t="e">
        <f>IF(INDEX(Organizations[Organization Type '[CV']],$A2437)="","",
CONCATENATE("  - &amp;OrganizationID",TEXT($A2437,"0000"),
" {","OrganizationTypeCV:  ",CHAR(34),INDEX(Organizations[Organization Type '[CV']],$A2437),CHAR(34),
", OrganizationCode:  ",CHAR(34),INDEX(Organizations[Organization Code],$A2437),CHAR(34),
", OrganizationName:  ",CHAR(34),INDEX(Organizations[Organization Name],$A2437),CHAR(34),
", OrganizationDescription:  ",CHAR(34),INDEX(Organizations[Organization Description],$A2437),CHAR(34),
", OrganizationLink:  ",CHAR(34),INDEX(Organizations[Organization Link],$A2437),CHAR(34),"}"))</f>
        <v>#REF!</v>
      </c>
      <c r="F2437" t="e">
        <f>IF(INDEX(People[First Name],$A2437)="","",
CONCATENATE("  - &amp;AffiliationID",TEXT($A2437,"0000"),
" {PersonID: *PersonID",TEXT($A2437,"0000"),
", OrganizationID: *OrganizationID",TEXT(MATCH(INDEX(People[Organization Name],$A2437),Organizations[Organization Name],0),"0000"),
", IsPrimaryOrganizationContact: , AffiliationStartDate: , AffiliationEndDate: , PrimaryPhone: ",
", PrimaryEmail: ",CHAR(34),INDEX(People[Primary Email],$A2437),CHAR(34),
", PrimaryAddress: ",CHAR(34),INDEX(People[Primary Address],$A2437),CHAR(34),
", PersonLink: }"))</f>
        <v>#REF!</v>
      </c>
      <c r="H2437" t="e">
        <f>IF(COUNTA(CitationInformation)=0,"",IF(INDEX(AuthorList[Author Name],$A2437)="","",
CONCATENATE("  - &amp;AuthorListID",TEXT($A2437,"0000"),
"  {CitationID: *CitationID0001",
", PersonID: *PersonID",TEXT(MATCH(INDEX(AuthorList[Author Name],$A2437),People[Full Name],0),"0000"),
", AuthorOrder: ",INDEX(AuthorList[Author Number],$A2437),"}")))</f>
        <v>#REF!</v>
      </c>
      <c r="K2437" t="e">
        <f>IF(INDEX(SamplingFeatures[Feature Code],$A2437)="","",
CONCATENATE("  - &amp;SamplingFeatureID",TEXT($A2437,"0000"),
" {","SamplingFeatureUUID:  ",CHAR(34),INDEX(SamplingFeatures[Sampling Feature UUID],$A2437),CHAR(34),
", SamplingFeatureTypeCV:  ",CHAR(34),INDEX(SamplingFeatures[Sampling Feature Type],$A2437),CHAR(34),
", SamplingFeatureCode:  ",CHAR(34),INDEX(SamplingFeatures[Feature Code],$A2437),CHAR(34),
", SamplingFeatureName:  ",CHAR(34),INDEX(SamplingFeatures[Feature Name],$A2437),CHAR(34),
", SamplingFeatureDescription:  ",CHAR(34),INDEX(SamplingFeatures[Feature Description],$A2437),CHAR(34),
", SamplingFeatureGeotypeCV:  ",CHAR(34),INDEX(SamplingFeatures[Feature Geo Type],$A2437),CHAR(34),
", FeatureGeometry:  ",CHAR(34),INDEX(SamplingFeatures[Feature Geometry],$A2437),CHAR(34),
", Elevation_m:  ",CHAR(34),INDEX(SamplingFeatures[Elevation_m],$A2437),CHAR(34),
", ElevationDatumCV:  ",CHAR(34),ElevationDatum,CHAR(34),"}"))</f>
        <v>#REF!</v>
      </c>
      <c r="L2437" t="e">
        <f>IF(INDEX(SamplingFeatures[Sampling Feature Type],$A2437)&lt;&gt;"Site","",
CONCATENATE("  - &amp;SiteID",TEXT(SUMPRODUCT(--($L$3:$L2436&lt;&gt;"")),"0000"),
" {","SamplingFeatureID:  *SamplingFeatureID",TEXT($A2437,"0000"),
", SiteTypeCV:  ",CHAR(34),INDEX(Sites[Site Type],$A2437),CHAR(34),
", Latitude:  ",INDEX(Sites[Latitude],$A2437),
", Longitude:  ",INDEX(Sites[Longitude],$A2437),
", SRSName:  ",CHAR(34),LatLonDatum,CHAR(34),"}"))</f>
        <v>#REF!</v>
      </c>
      <c r="M2437" t="e">
        <f>IF(INDEX(SamplingFeatures[Sampling Feature Type],$A2437)&lt;&gt;"Specimen","",
CONCATENATE("  - &amp;SpecimenID",TEXT(SUMPRODUCT(--($M$3:$M2436&lt;&gt;"")),"0000"),
" {","SamplingFeatureID:  *SamplingFeatureID",TEXT($A2437,"0000"),
", SpecimenTypeCV:  ",CHAR(34),INDEX(Specimens[Specimen Type],$A2437),CHAR(34),
", SpecimenMediumCV:  ",INDEX(Specimens[Specimen Medium],$A2437),
", IsFieldSpecimen:  ",CHAR(34),INDEX(Specimens[Is Field Specimen?],$A2437),CHAR(34),"}"))</f>
        <v>#REF!</v>
      </c>
      <c r="N2437" t="e">
        <f>IF(COUNTA(SpatialOffsets[])=0,"", IF(INDEX(SpatialOffsets[Spatial Offset Type],$A2437)="","",
CONCATENATE("  - &amp;SpatialOffsetID",TEXT($A2437,"0000"),
" {","SpatialOffsetTypeCV:  ",CHAR(34),INDEX(SpatialOffsets[Spatial Offset Type],$A2437),CHAR(34),
", Offset1Value:  ",INDEX(SpatialOffsets[Offset 1 Value],$A2437),
", Offset1UnitID:  ",CHAR(34),INDEX(SpatialOffsets[Offset 1 Unit],$A2437),CHAR(34),
", Offset2Value:  ",INDEX(SpatialOffsets[Offset 2 Value],$A2437),
", Offset2UnitID:  ",CHAR(34),INDEX(SpatialOffsets[Offset 2 Unit],$A2437),CHAR(34),
", Offset3Value:  ",INDEX(SpatialOffsets[Offset 3 Value],$A2437),
", Offset3UnitID:  ",CHAR(34),INDEX(SpatialOffsets[Offset 3 Unit],$A2437),CHAR(34),,"}")))</f>
        <v>#REF!</v>
      </c>
      <c r="O2437" t="e">
        <f>IF(COUNTA(RelatedFeatures[])=0,"", IF(INDEX(RelatedFeatures[First Sampling Feature Code],$A2437)="","",
CONCATENATE("  - &amp;RelationID",TEXT($A2437,"0000"),
" {","SamplingFeatureID:  *SamplingFeatureID",TEXT(MATCH(INDEX(RelatedFeatures[First Sampling Feature Code],$A2437),SamplingFeatures[Feature Code],0),"0000"),
", RelationshipTypeCV:  ",CHAR(34),INDEX(RelatedFeatures[Relationship Type],$A2437),CHAR(34),
", RelatedFeatureID: *SamplingFeatureID",TEXT(MATCH(INDEX(RelatedFeatures[Second Sampling Feature Code],$A2437),SamplingFeatures[Feature Code],0),"0000"),
", SpatialOffsetID:  ",IF(INDEX(RelatedFeatures[Offset Number],$A2437)="","",CONCATENATE("*SpatialOffsetID",TEXT(INDEX(RelatedFeatures[Offset Number],$A2437),"0000"))),"}")))</f>
        <v>#REF!</v>
      </c>
      <c r="P2437" t="e">
        <f>IF(INDEX(Methods[Method Type],$A2437)="","",
CONCATENATE("  - &amp;MethodID",TEXT($A2437,"0000"),
" {","MethodTypeCV:  ",CHAR(34),INDEX(Methods[Method Type],$A2437),CHAR(34),
", MethodCode:  ",CHAR(34),INDEX(Methods[Method Code],$A2437),CHAR(34),
", MethodName:  ",CHAR(34),INDEX(Methods[Method Name],$A2437),CHAR(34),
", MethodDescription:  ",CHAR(34),INDEX(Methods[Method Description],$A2437),CHAR(34),
", MethodLink:  ",CHAR(34),INDEX(Methods[Method Link],$A2437),CHAR(34),
", OrganizationID: *OrganizationID",TEXT(MATCH(INDEX(Methods[Organization Name],$A2437),Organizations[Organization Name],0),"0000"),"}"))</f>
        <v>#REF!</v>
      </c>
      <c r="Q2437" t="e">
        <f>IF(INDEX(Variables[Variable Type],$A2437)="","",
CONCATENATE("  - &amp;VariableID",TEXT($A2437,"0000"),
" {","VariableTypeCV:  ",CHAR(34),INDEX(Variables[Variable Type],$A2437),CHAR(34),
", VariableCode:  ",CHAR(34),INDEX(Variables[Variable Code],$A2437),CHAR(34),
", VariableNameCV:  ",CHAR(34),INDEX(Variables[Variable Name],$A2437),CHAR(34),
", VariableDefinition:  ",CHAR(34),INDEX(Variables[Variable Definition],$A2437),CHAR(34),
", SpecciationCV:  ",CHAR(34),INDEX(Variables[Speciation],$A2437),CHAR(34),
", NoDataValue:  ",CHAR(34),INDEX(Variables[No Data Value],$A2437),CHAR(34),"}"))</f>
        <v>#REF!</v>
      </c>
    </row>
    <row r="2438" spans="1:17" x14ac:dyDescent="0.25">
      <c r="A2438">
        <v>2435</v>
      </c>
      <c r="D2438" t="e">
        <f>IF(INDEX(People[First Name],$A2438)="","",
CONCATENATE("  - &amp;PersonID",TEXT($A2438,"0000"),
" {","PersonFirstName:  ",CHAR(34),INDEX(People[First Name],$A2438),CHAR(34),
", PersonMiddleName:  ",CHAR(34),INDEX(People[Middle Name],$A2438),CHAR(34),
", PersonLastName:  ",CHAR(34),INDEX(People[Last Name],$A2438),CHAR(34),"}"))</f>
        <v>#REF!</v>
      </c>
      <c r="E2438" t="e">
        <f>IF(INDEX(Organizations[Organization Type '[CV']],$A2438)="","",
CONCATENATE("  - &amp;OrganizationID",TEXT($A2438,"0000"),
" {","OrganizationTypeCV:  ",CHAR(34),INDEX(Organizations[Organization Type '[CV']],$A2438),CHAR(34),
", OrganizationCode:  ",CHAR(34),INDEX(Organizations[Organization Code],$A2438),CHAR(34),
", OrganizationName:  ",CHAR(34),INDEX(Organizations[Organization Name],$A2438),CHAR(34),
", OrganizationDescription:  ",CHAR(34),INDEX(Organizations[Organization Description],$A2438),CHAR(34),
", OrganizationLink:  ",CHAR(34),INDEX(Organizations[Organization Link],$A2438),CHAR(34),"}"))</f>
        <v>#REF!</v>
      </c>
      <c r="F2438" t="e">
        <f>IF(INDEX(People[First Name],$A2438)="","",
CONCATENATE("  - &amp;AffiliationID",TEXT($A2438,"0000"),
" {PersonID: *PersonID",TEXT($A2438,"0000"),
", OrganizationID: *OrganizationID",TEXT(MATCH(INDEX(People[Organization Name],$A2438),Organizations[Organization Name],0),"0000"),
", IsPrimaryOrganizationContact: , AffiliationStartDate: , AffiliationEndDate: , PrimaryPhone: ",
", PrimaryEmail: ",CHAR(34),INDEX(People[Primary Email],$A2438),CHAR(34),
", PrimaryAddress: ",CHAR(34),INDEX(People[Primary Address],$A2438),CHAR(34),
", PersonLink: }"))</f>
        <v>#REF!</v>
      </c>
      <c r="H2438" t="e">
        <f>IF(COUNTA(CitationInformation)=0,"",IF(INDEX(AuthorList[Author Name],$A2438)="","",
CONCATENATE("  - &amp;AuthorListID",TEXT($A2438,"0000"),
"  {CitationID: *CitationID0001",
", PersonID: *PersonID",TEXT(MATCH(INDEX(AuthorList[Author Name],$A2438),People[Full Name],0),"0000"),
", AuthorOrder: ",INDEX(AuthorList[Author Number],$A2438),"}")))</f>
        <v>#REF!</v>
      </c>
      <c r="K2438" t="e">
        <f>IF(INDEX(SamplingFeatures[Feature Code],$A2438)="","",
CONCATENATE("  - &amp;SamplingFeatureID",TEXT($A2438,"0000"),
" {","SamplingFeatureUUID:  ",CHAR(34),INDEX(SamplingFeatures[Sampling Feature UUID],$A2438),CHAR(34),
", SamplingFeatureTypeCV:  ",CHAR(34),INDEX(SamplingFeatures[Sampling Feature Type],$A2438),CHAR(34),
", SamplingFeatureCode:  ",CHAR(34),INDEX(SamplingFeatures[Feature Code],$A2438),CHAR(34),
", SamplingFeatureName:  ",CHAR(34),INDEX(SamplingFeatures[Feature Name],$A2438),CHAR(34),
", SamplingFeatureDescription:  ",CHAR(34),INDEX(SamplingFeatures[Feature Description],$A2438),CHAR(34),
", SamplingFeatureGeotypeCV:  ",CHAR(34),INDEX(SamplingFeatures[Feature Geo Type],$A2438),CHAR(34),
", FeatureGeometry:  ",CHAR(34),INDEX(SamplingFeatures[Feature Geometry],$A2438),CHAR(34),
", Elevation_m:  ",CHAR(34),INDEX(SamplingFeatures[Elevation_m],$A2438),CHAR(34),
", ElevationDatumCV:  ",CHAR(34),ElevationDatum,CHAR(34),"}"))</f>
        <v>#REF!</v>
      </c>
      <c r="L2438" t="e">
        <f>IF(INDEX(SamplingFeatures[Sampling Feature Type],$A2438)&lt;&gt;"Site","",
CONCATENATE("  - &amp;SiteID",TEXT(SUMPRODUCT(--($L$3:$L2437&lt;&gt;"")),"0000"),
" {","SamplingFeatureID:  *SamplingFeatureID",TEXT($A2438,"0000"),
", SiteTypeCV:  ",CHAR(34),INDEX(Sites[Site Type],$A2438),CHAR(34),
", Latitude:  ",INDEX(Sites[Latitude],$A2438),
", Longitude:  ",INDEX(Sites[Longitude],$A2438),
", SRSName:  ",CHAR(34),LatLonDatum,CHAR(34),"}"))</f>
        <v>#REF!</v>
      </c>
      <c r="M2438" t="e">
        <f>IF(INDEX(SamplingFeatures[Sampling Feature Type],$A2438)&lt;&gt;"Specimen","",
CONCATENATE("  - &amp;SpecimenID",TEXT(SUMPRODUCT(--($M$3:$M2437&lt;&gt;"")),"0000"),
" {","SamplingFeatureID:  *SamplingFeatureID",TEXT($A2438,"0000"),
", SpecimenTypeCV:  ",CHAR(34),INDEX(Specimens[Specimen Type],$A2438),CHAR(34),
", SpecimenMediumCV:  ",INDEX(Specimens[Specimen Medium],$A2438),
", IsFieldSpecimen:  ",CHAR(34),INDEX(Specimens[Is Field Specimen?],$A2438),CHAR(34),"}"))</f>
        <v>#REF!</v>
      </c>
      <c r="N2438" t="e">
        <f>IF(COUNTA(SpatialOffsets[])=0,"", IF(INDEX(SpatialOffsets[Spatial Offset Type],$A2438)="","",
CONCATENATE("  - &amp;SpatialOffsetID",TEXT($A2438,"0000"),
" {","SpatialOffsetTypeCV:  ",CHAR(34),INDEX(SpatialOffsets[Spatial Offset Type],$A2438),CHAR(34),
", Offset1Value:  ",INDEX(SpatialOffsets[Offset 1 Value],$A2438),
", Offset1UnitID:  ",CHAR(34),INDEX(SpatialOffsets[Offset 1 Unit],$A2438),CHAR(34),
", Offset2Value:  ",INDEX(SpatialOffsets[Offset 2 Value],$A2438),
", Offset2UnitID:  ",CHAR(34),INDEX(SpatialOffsets[Offset 2 Unit],$A2438),CHAR(34),
", Offset3Value:  ",INDEX(SpatialOffsets[Offset 3 Value],$A2438),
", Offset3UnitID:  ",CHAR(34),INDEX(SpatialOffsets[Offset 3 Unit],$A2438),CHAR(34),,"}")))</f>
        <v>#REF!</v>
      </c>
      <c r="O2438" t="e">
        <f>IF(COUNTA(RelatedFeatures[])=0,"", IF(INDEX(RelatedFeatures[First Sampling Feature Code],$A2438)="","",
CONCATENATE("  - &amp;RelationID",TEXT($A2438,"0000"),
" {","SamplingFeatureID:  *SamplingFeatureID",TEXT(MATCH(INDEX(RelatedFeatures[First Sampling Feature Code],$A2438),SamplingFeatures[Feature Code],0),"0000"),
", RelationshipTypeCV:  ",CHAR(34),INDEX(RelatedFeatures[Relationship Type],$A2438),CHAR(34),
", RelatedFeatureID: *SamplingFeatureID",TEXT(MATCH(INDEX(RelatedFeatures[Second Sampling Feature Code],$A2438),SamplingFeatures[Feature Code],0),"0000"),
", SpatialOffsetID:  ",IF(INDEX(RelatedFeatures[Offset Number],$A2438)="","",CONCATENATE("*SpatialOffsetID",TEXT(INDEX(RelatedFeatures[Offset Number],$A2438),"0000"))),"}")))</f>
        <v>#REF!</v>
      </c>
      <c r="P2438" t="e">
        <f>IF(INDEX(Methods[Method Type],$A2438)="","",
CONCATENATE("  - &amp;MethodID",TEXT($A2438,"0000"),
" {","MethodTypeCV:  ",CHAR(34),INDEX(Methods[Method Type],$A2438),CHAR(34),
", MethodCode:  ",CHAR(34),INDEX(Methods[Method Code],$A2438),CHAR(34),
", MethodName:  ",CHAR(34),INDEX(Methods[Method Name],$A2438),CHAR(34),
", MethodDescription:  ",CHAR(34),INDEX(Methods[Method Description],$A2438),CHAR(34),
", MethodLink:  ",CHAR(34),INDEX(Methods[Method Link],$A2438),CHAR(34),
", OrganizationID: *OrganizationID",TEXT(MATCH(INDEX(Methods[Organization Name],$A2438),Organizations[Organization Name],0),"0000"),"}"))</f>
        <v>#REF!</v>
      </c>
      <c r="Q2438" t="e">
        <f>IF(INDEX(Variables[Variable Type],$A2438)="","",
CONCATENATE("  - &amp;VariableID",TEXT($A2438,"0000"),
" {","VariableTypeCV:  ",CHAR(34),INDEX(Variables[Variable Type],$A2438),CHAR(34),
", VariableCode:  ",CHAR(34),INDEX(Variables[Variable Code],$A2438),CHAR(34),
", VariableNameCV:  ",CHAR(34),INDEX(Variables[Variable Name],$A2438),CHAR(34),
", VariableDefinition:  ",CHAR(34),INDEX(Variables[Variable Definition],$A2438),CHAR(34),
", SpecciationCV:  ",CHAR(34),INDEX(Variables[Speciation],$A2438),CHAR(34),
", NoDataValue:  ",CHAR(34),INDEX(Variables[No Data Value],$A2438),CHAR(34),"}"))</f>
        <v>#REF!</v>
      </c>
    </row>
    <row r="2439" spans="1:17" x14ac:dyDescent="0.25">
      <c r="A2439">
        <v>2436</v>
      </c>
      <c r="D2439" t="e">
        <f>IF(INDEX(People[First Name],$A2439)="","",
CONCATENATE("  - &amp;PersonID",TEXT($A2439,"0000"),
" {","PersonFirstName:  ",CHAR(34),INDEX(People[First Name],$A2439),CHAR(34),
", PersonMiddleName:  ",CHAR(34),INDEX(People[Middle Name],$A2439),CHAR(34),
", PersonLastName:  ",CHAR(34),INDEX(People[Last Name],$A2439),CHAR(34),"}"))</f>
        <v>#REF!</v>
      </c>
      <c r="E2439" t="e">
        <f>IF(INDEX(Organizations[Organization Type '[CV']],$A2439)="","",
CONCATENATE("  - &amp;OrganizationID",TEXT($A2439,"0000"),
" {","OrganizationTypeCV:  ",CHAR(34),INDEX(Organizations[Organization Type '[CV']],$A2439),CHAR(34),
", OrganizationCode:  ",CHAR(34),INDEX(Organizations[Organization Code],$A2439),CHAR(34),
", OrganizationName:  ",CHAR(34),INDEX(Organizations[Organization Name],$A2439),CHAR(34),
", OrganizationDescription:  ",CHAR(34),INDEX(Organizations[Organization Description],$A2439),CHAR(34),
", OrganizationLink:  ",CHAR(34),INDEX(Organizations[Organization Link],$A2439),CHAR(34),"}"))</f>
        <v>#REF!</v>
      </c>
      <c r="F2439" t="e">
        <f>IF(INDEX(People[First Name],$A2439)="","",
CONCATENATE("  - &amp;AffiliationID",TEXT($A2439,"0000"),
" {PersonID: *PersonID",TEXT($A2439,"0000"),
", OrganizationID: *OrganizationID",TEXT(MATCH(INDEX(People[Organization Name],$A2439),Organizations[Organization Name],0),"0000"),
", IsPrimaryOrganizationContact: , AffiliationStartDate: , AffiliationEndDate: , PrimaryPhone: ",
", PrimaryEmail: ",CHAR(34),INDEX(People[Primary Email],$A2439),CHAR(34),
", PrimaryAddress: ",CHAR(34),INDEX(People[Primary Address],$A2439),CHAR(34),
", PersonLink: }"))</f>
        <v>#REF!</v>
      </c>
      <c r="H2439" t="e">
        <f>IF(COUNTA(CitationInformation)=0,"",IF(INDEX(AuthorList[Author Name],$A2439)="","",
CONCATENATE("  - &amp;AuthorListID",TEXT($A2439,"0000"),
"  {CitationID: *CitationID0001",
", PersonID: *PersonID",TEXT(MATCH(INDEX(AuthorList[Author Name],$A2439),People[Full Name],0),"0000"),
", AuthorOrder: ",INDEX(AuthorList[Author Number],$A2439),"}")))</f>
        <v>#REF!</v>
      </c>
      <c r="K2439" t="e">
        <f>IF(INDEX(SamplingFeatures[Feature Code],$A2439)="","",
CONCATENATE("  - &amp;SamplingFeatureID",TEXT($A2439,"0000"),
" {","SamplingFeatureUUID:  ",CHAR(34),INDEX(SamplingFeatures[Sampling Feature UUID],$A2439),CHAR(34),
", SamplingFeatureTypeCV:  ",CHAR(34),INDEX(SamplingFeatures[Sampling Feature Type],$A2439),CHAR(34),
", SamplingFeatureCode:  ",CHAR(34),INDEX(SamplingFeatures[Feature Code],$A2439),CHAR(34),
", SamplingFeatureName:  ",CHAR(34),INDEX(SamplingFeatures[Feature Name],$A2439),CHAR(34),
", SamplingFeatureDescription:  ",CHAR(34),INDEX(SamplingFeatures[Feature Description],$A2439),CHAR(34),
", SamplingFeatureGeotypeCV:  ",CHAR(34),INDEX(SamplingFeatures[Feature Geo Type],$A2439),CHAR(34),
", FeatureGeometry:  ",CHAR(34),INDEX(SamplingFeatures[Feature Geometry],$A2439),CHAR(34),
", Elevation_m:  ",CHAR(34),INDEX(SamplingFeatures[Elevation_m],$A2439),CHAR(34),
", ElevationDatumCV:  ",CHAR(34),ElevationDatum,CHAR(34),"}"))</f>
        <v>#REF!</v>
      </c>
      <c r="L2439" t="e">
        <f>IF(INDEX(SamplingFeatures[Sampling Feature Type],$A2439)&lt;&gt;"Site","",
CONCATENATE("  - &amp;SiteID",TEXT(SUMPRODUCT(--($L$3:$L2438&lt;&gt;"")),"0000"),
" {","SamplingFeatureID:  *SamplingFeatureID",TEXT($A2439,"0000"),
", SiteTypeCV:  ",CHAR(34),INDEX(Sites[Site Type],$A2439),CHAR(34),
", Latitude:  ",INDEX(Sites[Latitude],$A2439),
", Longitude:  ",INDEX(Sites[Longitude],$A2439),
", SRSName:  ",CHAR(34),LatLonDatum,CHAR(34),"}"))</f>
        <v>#REF!</v>
      </c>
      <c r="M2439" t="e">
        <f>IF(INDEX(SamplingFeatures[Sampling Feature Type],$A2439)&lt;&gt;"Specimen","",
CONCATENATE("  - &amp;SpecimenID",TEXT(SUMPRODUCT(--($M$3:$M2438&lt;&gt;"")),"0000"),
" {","SamplingFeatureID:  *SamplingFeatureID",TEXT($A2439,"0000"),
", SpecimenTypeCV:  ",CHAR(34),INDEX(Specimens[Specimen Type],$A2439),CHAR(34),
", SpecimenMediumCV:  ",INDEX(Specimens[Specimen Medium],$A2439),
", IsFieldSpecimen:  ",CHAR(34),INDEX(Specimens[Is Field Specimen?],$A2439),CHAR(34),"}"))</f>
        <v>#REF!</v>
      </c>
      <c r="N2439" t="e">
        <f>IF(COUNTA(SpatialOffsets[])=0,"", IF(INDEX(SpatialOffsets[Spatial Offset Type],$A2439)="","",
CONCATENATE("  - &amp;SpatialOffsetID",TEXT($A2439,"0000"),
" {","SpatialOffsetTypeCV:  ",CHAR(34),INDEX(SpatialOffsets[Spatial Offset Type],$A2439),CHAR(34),
", Offset1Value:  ",INDEX(SpatialOffsets[Offset 1 Value],$A2439),
", Offset1UnitID:  ",CHAR(34),INDEX(SpatialOffsets[Offset 1 Unit],$A2439),CHAR(34),
", Offset2Value:  ",INDEX(SpatialOffsets[Offset 2 Value],$A2439),
", Offset2UnitID:  ",CHAR(34),INDEX(SpatialOffsets[Offset 2 Unit],$A2439),CHAR(34),
", Offset3Value:  ",INDEX(SpatialOffsets[Offset 3 Value],$A2439),
", Offset3UnitID:  ",CHAR(34),INDEX(SpatialOffsets[Offset 3 Unit],$A2439),CHAR(34),,"}")))</f>
        <v>#REF!</v>
      </c>
      <c r="O2439" t="e">
        <f>IF(COUNTA(RelatedFeatures[])=0,"", IF(INDEX(RelatedFeatures[First Sampling Feature Code],$A2439)="","",
CONCATENATE("  - &amp;RelationID",TEXT($A2439,"0000"),
" {","SamplingFeatureID:  *SamplingFeatureID",TEXT(MATCH(INDEX(RelatedFeatures[First Sampling Feature Code],$A2439),SamplingFeatures[Feature Code],0),"0000"),
", RelationshipTypeCV:  ",CHAR(34),INDEX(RelatedFeatures[Relationship Type],$A2439),CHAR(34),
", RelatedFeatureID: *SamplingFeatureID",TEXT(MATCH(INDEX(RelatedFeatures[Second Sampling Feature Code],$A2439),SamplingFeatures[Feature Code],0),"0000"),
", SpatialOffsetID:  ",IF(INDEX(RelatedFeatures[Offset Number],$A2439)="","",CONCATENATE("*SpatialOffsetID",TEXT(INDEX(RelatedFeatures[Offset Number],$A2439),"0000"))),"}")))</f>
        <v>#REF!</v>
      </c>
      <c r="P2439" t="e">
        <f>IF(INDEX(Methods[Method Type],$A2439)="","",
CONCATENATE("  - &amp;MethodID",TEXT($A2439,"0000"),
" {","MethodTypeCV:  ",CHAR(34),INDEX(Methods[Method Type],$A2439),CHAR(34),
", MethodCode:  ",CHAR(34),INDEX(Methods[Method Code],$A2439),CHAR(34),
", MethodName:  ",CHAR(34),INDEX(Methods[Method Name],$A2439),CHAR(34),
", MethodDescription:  ",CHAR(34),INDEX(Methods[Method Description],$A2439),CHAR(34),
", MethodLink:  ",CHAR(34),INDEX(Methods[Method Link],$A2439),CHAR(34),
", OrganizationID: *OrganizationID",TEXT(MATCH(INDEX(Methods[Organization Name],$A2439),Organizations[Organization Name],0),"0000"),"}"))</f>
        <v>#REF!</v>
      </c>
      <c r="Q2439" t="e">
        <f>IF(INDEX(Variables[Variable Type],$A2439)="","",
CONCATENATE("  - &amp;VariableID",TEXT($A2439,"0000"),
" {","VariableTypeCV:  ",CHAR(34),INDEX(Variables[Variable Type],$A2439),CHAR(34),
", VariableCode:  ",CHAR(34),INDEX(Variables[Variable Code],$A2439),CHAR(34),
", VariableNameCV:  ",CHAR(34),INDEX(Variables[Variable Name],$A2439),CHAR(34),
", VariableDefinition:  ",CHAR(34),INDEX(Variables[Variable Definition],$A2439),CHAR(34),
", SpecciationCV:  ",CHAR(34),INDEX(Variables[Speciation],$A2439),CHAR(34),
", NoDataValue:  ",CHAR(34),INDEX(Variables[No Data Value],$A2439),CHAR(34),"}"))</f>
        <v>#REF!</v>
      </c>
    </row>
    <row r="2440" spans="1:17" x14ac:dyDescent="0.25">
      <c r="A2440">
        <v>2437</v>
      </c>
      <c r="D2440" t="e">
        <f>IF(INDEX(People[First Name],$A2440)="","",
CONCATENATE("  - &amp;PersonID",TEXT($A2440,"0000"),
" {","PersonFirstName:  ",CHAR(34),INDEX(People[First Name],$A2440),CHAR(34),
", PersonMiddleName:  ",CHAR(34),INDEX(People[Middle Name],$A2440),CHAR(34),
", PersonLastName:  ",CHAR(34),INDEX(People[Last Name],$A2440),CHAR(34),"}"))</f>
        <v>#REF!</v>
      </c>
      <c r="E2440" t="e">
        <f>IF(INDEX(Organizations[Organization Type '[CV']],$A2440)="","",
CONCATENATE("  - &amp;OrganizationID",TEXT($A2440,"0000"),
" {","OrganizationTypeCV:  ",CHAR(34),INDEX(Organizations[Organization Type '[CV']],$A2440),CHAR(34),
", OrganizationCode:  ",CHAR(34),INDEX(Organizations[Organization Code],$A2440),CHAR(34),
", OrganizationName:  ",CHAR(34),INDEX(Organizations[Organization Name],$A2440),CHAR(34),
", OrganizationDescription:  ",CHAR(34),INDEX(Organizations[Organization Description],$A2440),CHAR(34),
", OrganizationLink:  ",CHAR(34),INDEX(Organizations[Organization Link],$A2440),CHAR(34),"}"))</f>
        <v>#REF!</v>
      </c>
      <c r="F2440" t="e">
        <f>IF(INDEX(People[First Name],$A2440)="","",
CONCATENATE("  - &amp;AffiliationID",TEXT($A2440,"0000"),
" {PersonID: *PersonID",TEXT($A2440,"0000"),
", OrganizationID: *OrganizationID",TEXT(MATCH(INDEX(People[Organization Name],$A2440),Organizations[Organization Name],0),"0000"),
", IsPrimaryOrganizationContact: , AffiliationStartDate: , AffiliationEndDate: , PrimaryPhone: ",
", PrimaryEmail: ",CHAR(34),INDEX(People[Primary Email],$A2440),CHAR(34),
", PrimaryAddress: ",CHAR(34),INDEX(People[Primary Address],$A2440),CHAR(34),
", PersonLink: }"))</f>
        <v>#REF!</v>
      </c>
      <c r="H2440" t="e">
        <f>IF(COUNTA(CitationInformation)=0,"",IF(INDEX(AuthorList[Author Name],$A2440)="","",
CONCATENATE("  - &amp;AuthorListID",TEXT($A2440,"0000"),
"  {CitationID: *CitationID0001",
", PersonID: *PersonID",TEXT(MATCH(INDEX(AuthorList[Author Name],$A2440),People[Full Name],0),"0000"),
", AuthorOrder: ",INDEX(AuthorList[Author Number],$A2440),"}")))</f>
        <v>#REF!</v>
      </c>
      <c r="K2440" t="e">
        <f>IF(INDEX(SamplingFeatures[Feature Code],$A2440)="","",
CONCATENATE("  - &amp;SamplingFeatureID",TEXT($A2440,"0000"),
" {","SamplingFeatureUUID:  ",CHAR(34),INDEX(SamplingFeatures[Sampling Feature UUID],$A2440),CHAR(34),
", SamplingFeatureTypeCV:  ",CHAR(34),INDEX(SamplingFeatures[Sampling Feature Type],$A2440),CHAR(34),
", SamplingFeatureCode:  ",CHAR(34),INDEX(SamplingFeatures[Feature Code],$A2440),CHAR(34),
", SamplingFeatureName:  ",CHAR(34),INDEX(SamplingFeatures[Feature Name],$A2440),CHAR(34),
", SamplingFeatureDescription:  ",CHAR(34),INDEX(SamplingFeatures[Feature Description],$A2440),CHAR(34),
", SamplingFeatureGeotypeCV:  ",CHAR(34),INDEX(SamplingFeatures[Feature Geo Type],$A2440),CHAR(34),
", FeatureGeometry:  ",CHAR(34),INDEX(SamplingFeatures[Feature Geometry],$A2440),CHAR(34),
", Elevation_m:  ",CHAR(34),INDEX(SamplingFeatures[Elevation_m],$A2440),CHAR(34),
", ElevationDatumCV:  ",CHAR(34),ElevationDatum,CHAR(34),"}"))</f>
        <v>#REF!</v>
      </c>
      <c r="L2440" t="e">
        <f>IF(INDEX(SamplingFeatures[Sampling Feature Type],$A2440)&lt;&gt;"Site","",
CONCATENATE("  - &amp;SiteID",TEXT(SUMPRODUCT(--($L$3:$L2439&lt;&gt;"")),"0000"),
" {","SamplingFeatureID:  *SamplingFeatureID",TEXT($A2440,"0000"),
", SiteTypeCV:  ",CHAR(34),INDEX(Sites[Site Type],$A2440),CHAR(34),
", Latitude:  ",INDEX(Sites[Latitude],$A2440),
", Longitude:  ",INDEX(Sites[Longitude],$A2440),
", SRSName:  ",CHAR(34),LatLonDatum,CHAR(34),"}"))</f>
        <v>#REF!</v>
      </c>
      <c r="M2440" t="e">
        <f>IF(INDEX(SamplingFeatures[Sampling Feature Type],$A2440)&lt;&gt;"Specimen","",
CONCATENATE("  - &amp;SpecimenID",TEXT(SUMPRODUCT(--($M$3:$M2439&lt;&gt;"")),"0000"),
" {","SamplingFeatureID:  *SamplingFeatureID",TEXT($A2440,"0000"),
", SpecimenTypeCV:  ",CHAR(34),INDEX(Specimens[Specimen Type],$A2440),CHAR(34),
", SpecimenMediumCV:  ",INDEX(Specimens[Specimen Medium],$A2440),
", IsFieldSpecimen:  ",CHAR(34),INDEX(Specimens[Is Field Specimen?],$A2440),CHAR(34),"}"))</f>
        <v>#REF!</v>
      </c>
      <c r="N2440" t="e">
        <f>IF(COUNTA(SpatialOffsets[])=0,"", IF(INDEX(SpatialOffsets[Spatial Offset Type],$A2440)="","",
CONCATENATE("  - &amp;SpatialOffsetID",TEXT($A2440,"0000"),
" {","SpatialOffsetTypeCV:  ",CHAR(34),INDEX(SpatialOffsets[Spatial Offset Type],$A2440),CHAR(34),
", Offset1Value:  ",INDEX(SpatialOffsets[Offset 1 Value],$A2440),
", Offset1UnitID:  ",CHAR(34),INDEX(SpatialOffsets[Offset 1 Unit],$A2440),CHAR(34),
", Offset2Value:  ",INDEX(SpatialOffsets[Offset 2 Value],$A2440),
", Offset2UnitID:  ",CHAR(34),INDEX(SpatialOffsets[Offset 2 Unit],$A2440),CHAR(34),
", Offset3Value:  ",INDEX(SpatialOffsets[Offset 3 Value],$A2440),
", Offset3UnitID:  ",CHAR(34),INDEX(SpatialOffsets[Offset 3 Unit],$A2440),CHAR(34),,"}")))</f>
        <v>#REF!</v>
      </c>
      <c r="O2440" t="e">
        <f>IF(COUNTA(RelatedFeatures[])=0,"", IF(INDEX(RelatedFeatures[First Sampling Feature Code],$A2440)="","",
CONCATENATE("  - &amp;RelationID",TEXT($A2440,"0000"),
" {","SamplingFeatureID:  *SamplingFeatureID",TEXT(MATCH(INDEX(RelatedFeatures[First Sampling Feature Code],$A2440),SamplingFeatures[Feature Code],0),"0000"),
", RelationshipTypeCV:  ",CHAR(34),INDEX(RelatedFeatures[Relationship Type],$A2440),CHAR(34),
", RelatedFeatureID: *SamplingFeatureID",TEXT(MATCH(INDEX(RelatedFeatures[Second Sampling Feature Code],$A2440),SamplingFeatures[Feature Code],0),"0000"),
", SpatialOffsetID:  ",IF(INDEX(RelatedFeatures[Offset Number],$A2440)="","",CONCATENATE("*SpatialOffsetID",TEXT(INDEX(RelatedFeatures[Offset Number],$A2440),"0000"))),"}")))</f>
        <v>#REF!</v>
      </c>
      <c r="P2440" t="e">
        <f>IF(INDEX(Methods[Method Type],$A2440)="","",
CONCATENATE("  - &amp;MethodID",TEXT($A2440,"0000"),
" {","MethodTypeCV:  ",CHAR(34),INDEX(Methods[Method Type],$A2440),CHAR(34),
", MethodCode:  ",CHAR(34),INDEX(Methods[Method Code],$A2440),CHAR(34),
", MethodName:  ",CHAR(34),INDEX(Methods[Method Name],$A2440),CHAR(34),
", MethodDescription:  ",CHAR(34),INDEX(Methods[Method Description],$A2440),CHAR(34),
", MethodLink:  ",CHAR(34),INDEX(Methods[Method Link],$A2440),CHAR(34),
", OrganizationID: *OrganizationID",TEXT(MATCH(INDEX(Methods[Organization Name],$A2440),Organizations[Organization Name],0),"0000"),"}"))</f>
        <v>#REF!</v>
      </c>
      <c r="Q2440" t="e">
        <f>IF(INDEX(Variables[Variable Type],$A2440)="","",
CONCATENATE("  - &amp;VariableID",TEXT($A2440,"0000"),
" {","VariableTypeCV:  ",CHAR(34),INDEX(Variables[Variable Type],$A2440),CHAR(34),
", VariableCode:  ",CHAR(34),INDEX(Variables[Variable Code],$A2440),CHAR(34),
", VariableNameCV:  ",CHAR(34),INDEX(Variables[Variable Name],$A2440),CHAR(34),
", VariableDefinition:  ",CHAR(34),INDEX(Variables[Variable Definition],$A2440),CHAR(34),
", SpecciationCV:  ",CHAR(34),INDEX(Variables[Speciation],$A2440),CHAR(34),
", NoDataValue:  ",CHAR(34),INDEX(Variables[No Data Value],$A2440),CHAR(34),"}"))</f>
        <v>#REF!</v>
      </c>
    </row>
    <row r="2441" spans="1:17" x14ac:dyDescent="0.25">
      <c r="A2441">
        <v>2438</v>
      </c>
      <c r="D2441" t="e">
        <f>IF(INDEX(People[First Name],$A2441)="","",
CONCATENATE("  - &amp;PersonID",TEXT($A2441,"0000"),
" {","PersonFirstName:  ",CHAR(34),INDEX(People[First Name],$A2441),CHAR(34),
", PersonMiddleName:  ",CHAR(34),INDEX(People[Middle Name],$A2441),CHAR(34),
", PersonLastName:  ",CHAR(34),INDEX(People[Last Name],$A2441),CHAR(34),"}"))</f>
        <v>#REF!</v>
      </c>
      <c r="E2441" t="e">
        <f>IF(INDEX(Organizations[Organization Type '[CV']],$A2441)="","",
CONCATENATE("  - &amp;OrganizationID",TEXT($A2441,"0000"),
" {","OrganizationTypeCV:  ",CHAR(34),INDEX(Organizations[Organization Type '[CV']],$A2441),CHAR(34),
", OrganizationCode:  ",CHAR(34),INDEX(Organizations[Organization Code],$A2441),CHAR(34),
", OrganizationName:  ",CHAR(34),INDEX(Organizations[Organization Name],$A2441),CHAR(34),
", OrganizationDescription:  ",CHAR(34),INDEX(Organizations[Organization Description],$A2441),CHAR(34),
", OrganizationLink:  ",CHAR(34),INDEX(Organizations[Organization Link],$A2441),CHAR(34),"}"))</f>
        <v>#REF!</v>
      </c>
      <c r="F2441" t="e">
        <f>IF(INDEX(People[First Name],$A2441)="","",
CONCATENATE("  - &amp;AffiliationID",TEXT($A2441,"0000"),
" {PersonID: *PersonID",TEXT($A2441,"0000"),
", OrganizationID: *OrganizationID",TEXT(MATCH(INDEX(People[Organization Name],$A2441),Organizations[Organization Name],0),"0000"),
", IsPrimaryOrganizationContact: , AffiliationStartDate: , AffiliationEndDate: , PrimaryPhone: ",
", PrimaryEmail: ",CHAR(34),INDEX(People[Primary Email],$A2441),CHAR(34),
", PrimaryAddress: ",CHAR(34),INDEX(People[Primary Address],$A2441),CHAR(34),
", PersonLink: }"))</f>
        <v>#REF!</v>
      </c>
      <c r="H2441" t="e">
        <f>IF(COUNTA(CitationInformation)=0,"",IF(INDEX(AuthorList[Author Name],$A2441)="","",
CONCATENATE("  - &amp;AuthorListID",TEXT($A2441,"0000"),
"  {CitationID: *CitationID0001",
", PersonID: *PersonID",TEXT(MATCH(INDEX(AuthorList[Author Name],$A2441),People[Full Name],0),"0000"),
", AuthorOrder: ",INDEX(AuthorList[Author Number],$A2441),"}")))</f>
        <v>#REF!</v>
      </c>
      <c r="K2441" t="e">
        <f>IF(INDEX(SamplingFeatures[Feature Code],$A2441)="","",
CONCATENATE("  - &amp;SamplingFeatureID",TEXT($A2441,"0000"),
" {","SamplingFeatureUUID:  ",CHAR(34),INDEX(SamplingFeatures[Sampling Feature UUID],$A2441),CHAR(34),
", SamplingFeatureTypeCV:  ",CHAR(34),INDEX(SamplingFeatures[Sampling Feature Type],$A2441),CHAR(34),
", SamplingFeatureCode:  ",CHAR(34),INDEX(SamplingFeatures[Feature Code],$A2441),CHAR(34),
", SamplingFeatureName:  ",CHAR(34),INDEX(SamplingFeatures[Feature Name],$A2441),CHAR(34),
", SamplingFeatureDescription:  ",CHAR(34),INDEX(SamplingFeatures[Feature Description],$A2441),CHAR(34),
", SamplingFeatureGeotypeCV:  ",CHAR(34),INDEX(SamplingFeatures[Feature Geo Type],$A2441),CHAR(34),
", FeatureGeometry:  ",CHAR(34),INDEX(SamplingFeatures[Feature Geometry],$A2441),CHAR(34),
", Elevation_m:  ",CHAR(34),INDEX(SamplingFeatures[Elevation_m],$A2441),CHAR(34),
", ElevationDatumCV:  ",CHAR(34),ElevationDatum,CHAR(34),"}"))</f>
        <v>#REF!</v>
      </c>
      <c r="L2441" t="e">
        <f>IF(INDEX(SamplingFeatures[Sampling Feature Type],$A2441)&lt;&gt;"Site","",
CONCATENATE("  - &amp;SiteID",TEXT(SUMPRODUCT(--($L$3:$L2440&lt;&gt;"")),"0000"),
" {","SamplingFeatureID:  *SamplingFeatureID",TEXT($A2441,"0000"),
", SiteTypeCV:  ",CHAR(34),INDEX(Sites[Site Type],$A2441),CHAR(34),
", Latitude:  ",INDEX(Sites[Latitude],$A2441),
", Longitude:  ",INDEX(Sites[Longitude],$A2441),
", SRSName:  ",CHAR(34),LatLonDatum,CHAR(34),"}"))</f>
        <v>#REF!</v>
      </c>
      <c r="M2441" t="e">
        <f>IF(INDEX(SamplingFeatures[Sampling Feature Type],$A2441)&lt;&gt;"Specimen","",
CONCATENATE("  - &amp;SpecimenID",TEXT(SUMPRODUCT(--($M$3:$M2440&lt;&gt;"")),"0000"),
" {","SamplingFeatureID:  *SamplingFeatureID",TEXT($A2441,"0000"),
", SpecimenTypeCV:  ",CHAR(34),INDEX(Specimens[Specimen Type],$A2441),CHAR(34),
", SpecimenMediumCV:  ",INDEX(Specimens[Specimen Medium],$A2441),
", IsFieldSpecimen:  ",CHAR(34),INDEX(Specimens[Is Field Specimen?],$A2441),CHAR(34),"}"))</f>
        <v>#REF!</v>
      </c>
      <c r="N2441" t="e">
        <f>IF(COUNTA(SpatialOffsets[])=0,"", IF(INDEX(SpatialOffsets[Spatial Offset Type],$A2441)="","",
CONCATENATE("  - &amp;SpatialOffsetID",TEXT($A2441,"0000"),
" {","SpatialOffsetTypeCV:  ",CHAR(34),INDEX(SpatialOffsets[Spatial Offset Type],$A2441),CHAR(34),
", Offset1Value:  ",INDEX(SpatialOffsets[Offset 1 Value],$A2441),
", Offset1UnitID:  ",CHAR(34),INDEX(SpatialOffsets[Offset 1 Unit],$A2441),CHAR(34),
", Offset2Value:  ",INDEX(SpatialOffsets[Offset 2 Value],$A2441),
", Offset2UnitID:  ",CHAR(34),INDEX(SpatialOffsets[Offset 2 Unit],$A2441),CHAR(34),
", Offset3Value:  ",INDEX(SpatialOffsets[Offset 3 Value],$A2441),
", Offset3UnitID:  ",CHAR(34),INDEX(SpatialOffsets[Offset 3 Unit],$A2441),CHAR(34),,"}")))</f>
        <v>#REF!</v>
      </c>
      <c r="O2441" t="e">
        <f>IF(COUNTA(RelatedFeatures[])=0,"", IF(INDEX(RelatedFeatures[First Sampling Feature Code],$A2441)="","",
CONCATENATE("  - &amp;RelationID",TEXT($A2441,"0000"),
" {","SamplingFeatureID:  *SamplingFeatureID",TEXT(MATCH(INDEX(RelatedFeatures[First Sampling Feature Code],$A2441),SamplingFeatures[Feature Code],0),"0000"),
", RelationshipTypeCV:  ",CHAR(34),INDEX(RelatedFeatures[Relationship Type],$A2441),CHAR(34),
", RelatedFeatureID: *SamplingFeatureID",TEXT(MATCH(INDEX(RelatedFeatures[Second Sampling Feature Code],$A2441),SamplingFeatures[Feature Code],0),"0000"),
", SpatialOffsetID:  ",IF(INDEX(RelatedFeatures[Offset Number],$A2441)="","",CONCATENATE("*SpatialOffsetID",TEXT(INDEX(RelatedFeatures[Offset Number],$A2441),"0000"))),"}")))</f>
        <v>#REF!</v>
      </c>
      <c r="P2441" t="e">
        <f>IF(INDEX(Methods[Method Type],$A2441)="","",
CONCATENATE("  - &amp;MethodID",TEXT($A2441,"0000"),
" {","MethodTypeCV:  ",CHAR(34),INDEX(Methods[Method Type],$A2441),CHAR(34),
", MethodCode:  ",CHAR(34),INDEX(Methods[Method Code],$A2441),CHAR(34),
", MethodName:  ",CHAR(34),INDEX(Methods[Method Name],$A2441),CHAR(34),
", MethodDescription:  ",CHAR(34),INDEX(Methods[Method Description],$A2441),CHAR(34),
", MethodLink:  ",CHAR(34),INDEX(Methods[Method Link],$A2441),CHAR(34),
", OrganizationID: *OrganizationID",TEXT(MATCH(INDEX(Methods[Organization Name],$A2441),Organizations[Organization Name],0),"0000"),"}"))</f>
        <v>#REF!</v>
      </c>
      <c r="Q2441" t="e">
        <f>IF(INDEX(Variables[Variable Type],$A2441)="","",
CONCATENATE("  - &amp;VariableID",TEXT($A2441,"0000"),
" {","VariableTypeCV:  ",CHAR(34),INDEX(Variables[Variable Type],$A2441),CHAR(34),
", VariableCode:  ",CHAR(34),INDEX(Variables[Variable Code],$A2441),CHAR(34),
", VariableNameCV:  ",CHAR(34),INDEX(Variables[Variable Name],$A2441),CHAR(34),
", VariableDefinition:  ",CHAR(34),INDEX(Variables[Variable Definition],$A2441),CHAR(34),
", SpecciationCV:  ",CHAR(34),INDEX(Variables[Speciation],$A2441),CHAR(34),
", NoDataValue:  ",CHAR(34),INDEX(Variables[No Data Value],$A2441),CHAR(34),"}"))</f>
        <v>#REF!</v>
      </c>
    </row>
    <row r="2442" spans="1:17" x14ac:dyDescent="0.25">
      <c r="A2442">
        <v>2439</v>
      </c>
      <c r="D2442" t="e">
        <f>IF(INDEX(People[First Name],$A2442)="","",
CONCATENATE("  - &amp;PersonID",TEXT($A2442,"0000"),
" {","PersonFirstName:  ",CHAR(34),INDEX(People[First Name],$A2442),CHAR(34),
", PersonMiddleName:  ",CHAR(34),INDEX(People[Middle Name],$A2442),CHAR(34),
", PersonLastName:  ",CHAR(34),INDEX(People[Last Name],$A2442),CHAR(34),"}"))</f>
        <v>#REF!</v>
      </c>
      <c r="E2442" t="e">
        <f>IF(INDEX(Organizations[Organization Type '[CV']],$A2442)="","",
CONCATENATE("  - &amp;OrganizationID",TEXT($A2442,"0000"),
" {","OrganizationTypeCV:  ",CHAR(34),INDEX(Organizations[Organization Type '[CV']],$A2442),CHAR(34),
", OrganizationCode:  ",CHAR(34),INDEX(Organizations[Organization Code],$A2442),CHAR(34),
", OrganizationName:  ",CHAR(34),INDEX(Organizations[Organization Name],$A2442),CHAR(34),
", OrganizationDescription:  ",CHAR(34),INDEX(Organizations[Organization Description],$A2442),CHAR(34),
", OrganizationLink:  ",CHAR(34),INDEX(Organizations[Organization Link],$A2442),CHAR(34),"}"))</f>
        <v>#REF!</v>
      </c>
      <c r="F2442" t="e">
        <f>IF(INDEX(People[First Name],$A2442)="","",
CONCATENATE("  - &amp;AffiliationID",TEXT($A2442,"0000"),
" {PersonID: *PersonID",TEXT($A2442,"0000"),
", OrganizationID: *OrganizationID",TEXT(MATCH(INDEX(People[Organization Name],$A2442),Organizations[Organization Name],0),"0000"),
", IsPrimaryOrganizationContact: , AffiliationStartDate: , AffiliationEndDate: , PrimaryPhone: ",
", PrimaryEmail: ",CHAR(34),INDEX(People[Primary Email],$A2442),CHAR(34),
", PrimaryAddress: ",CHAR(34),INDEX(People[Primary Address],$A2442),CHAR(34),
", PersonLink: }"))</f>
        <v>#REF!</v>
      </c>
      <c r="H2442" t="e">
        <f>IF(COUNTA(CitationInformation)=0,"",IF(INDEX(AuthorList[Author Name],$A2442)="","",
CONCATENATE("  - &amp;AuthorListID",TEXT($A2442,"0000"),
"  {CitationID: *CitationID0001",
", PersonID: *PersonID",TEXT(MATCH(INDEX(AuthorList[Author Name],$A2442),People[Full Name],0),"0000"),
", AuthorOrder: ",INDEX(AuthorList[Author Number],$A2442),"}")))</f>
        <v>#REF!</v>
      </c>
      <c r="K2442" t="e">
        <f>IF(INDEX(SamplingFeatures[Feature Code],$A2442)="","",
CONCATENATE("  - &amp;SamplingFeatureID",TEXT($A2442,"0000"),
" {","SamplingFeatureUUID:  ",CHAR(34),INDEX(SamplingFeatures[Sampling Feature UUID],$A2442),CHAR(34),
", SamplingFeatureTypeCV:  ",CHAR(34),INDEX(SamplingFeatures[Sampling Feature Type],$A2442),CHAR(34),
", SamplingFeatureCode:  ",CHAR(34),INDEX(SamplingFeatures[Feature Code],$A2442),CHAR(34),
", SamplingFeatureName:  ",CHAR(34),INDEX(SamplingFeatures[Feature Name],$A2442),CHAR(34),
", SamplingFeatureDescription:  ",CHAR(34),INDEX(SamplingFeatures[Feature Description],$A2442),CHAR(34),
", SamplingFeatureGeotypeCV:  ",CHAR(34),INDEX(SamplingFeatures[Feature Geo Type],$A2442),CHAR(34),
", FeatureGeometry:  ",CHAR(34),INDEX(SamplingFeatures[Feature Geometry],$A2442),CHAR(34),
", Elevation_m:  ",CHAR(34),INDEX(SamplingFeatures[Elevation_m],$A2442),CHAR(34),
", ElevationDatumCV:  ",CHAR(34),ElevationDatum,CHAR(34),"}"))</f>
        <v>#REF!</v>
      </c>
      <c r="L2442" t="e">
        <f>IF(INDEX(SamplingFeatures[Sampling Feature Type],$A2442)&lt;&gt;"Site","",
CONCATENATE("  - &amp;SiteID",TEXT(SUMPRODUCT(--($L$3:$L2441&lt;&gt;"")),"0000"),
" {","SamplingFeatureID:  *SamplingFeatureID",TEXT($A2442,"0000"),
", SiteTypeCV:  ",CHAR(34),INDEX(Sites[Site Type],$A2442),CHAR(34),
", Latitude:  ",INDEX(Sites[Latitude],$A2442),
", Longitude:  ",INDEX(Sites[Longitude],$A2442),
", SRSName:  ",CHAR(34),LatLonDatum,CHAR(34),"}"))</f>
        <v>#REF!</v>
      </c>
      <c r="M2442" t="e">
        <f>IF(INDEX(SamplingFeatures[Sampling Feature Type],$A2442)&lt;&gt;"Specimen","",
CONCATENATE("  - &amp;SpecimenID",TEXT(SUMPRODUCT(--($M$3:$M2441&lt;&gt;"")),"0000"),
" {","SamplingFeatureID:  *SamplingFeatureID",TEXT($A2442,"0000"),
", SpecimenTypeCV:  ",CHAR(34),INDEX(Specimens[Specimen Type],$A2442),CHAR(34),
", SpecimenMediumCV:  ",INDEX(Specimens[Specimen Medium],$A2442),
", IsFieldSpecimen:  ",CHAR(34),INDEX(Specimens[Is Field Specimen?],$A2442),CHAR(34),"}"))</f>
        <v>#REF!</v>
      </c>
      <c r="N2442" t="e">
        <f>IF(COUNTA(SpatialOffsets[])=0,"", IF(INDEX(SpatialOffsets[Spatial Offset Type],$A2442)="","",
CONCATENATE("  - &amp;SpatialOffsetID",TEXT($A2442,"0000"),
" {","SpatialOffsetTypeCV:  ",CHAR(34),INDEX(SpatialOffsets[Spatial Offset Type],$A2442),CHAR(34),
", Offset1Value:  ",INDEX(SpatialOffsets[Offset 1 Value],$A2442),
", Offset1UnitID:  ",CHAR(34),INDEX(SpatialOffsets[Offset 1 Unit],$A2442),CHAR(34),
", Offset2Value:  ",INDEX(SpatialOffsets[Offset 2 Value],$A2442),
", Offset2UnitID:  ",CHAR(34),INDEX(SpatialOffsets[Offset 2 Unit],$A2442),CHAR(34),
", Offset3Value:  ",INDEX(SpatialOffsets[Offset 3 Value],$A2442),
", Offset3UnitID:  ",CHAR(34),INDEX(SpatialOffsets[Offset 3 Unit],$A2442),CHAR(34),,"}")))</f>
        <v>#REF!</v>
      </c>
      <c r="O2442" t="e">
        <f>IF(COUNTA(RelatedFeatures[])=0,"", IF(INDEX(RelatedFeatures[First Sampling Feature Code],$A2442)="","",
CONCATENATE("  - &amp;RelationID",TEXT($A2442,"0000"),
" {","SamplingFeatureID:  *SamplingFeatureID",TEXT(MATCH(INDEX(RelatedFeatures[First Sampling Feature Code],$A2442),SamplingFeatures[Feature Code],0),"0000"),
", RelationshipTypeCV:  ",CHAR(34),INDEX(RelatedFeatures[Relationship Type],$A2442),CHAR(34),
", RelatedFeatureID: *SamplingFeatureID",TEXT(MATCH(INDEX(RelatedFeatures[Second Sampling Feature Code],$A2442),SamplingFeatures[Feature Code],0),"0000"),
", SpatialOffsetID:  ",IF(INDEX(RelatedFeatures[Offset Number],$A2442)="","",CONCATENATE("*SpatialOffsetID",TEXT(INDEX(RelatedFeatures[Offset Number],$A2442),"0000"))),"}")))</f>
        <v>#REF!</v>
      </c>
      <c r="P2442" t="e">
        <f>IF(INDEX(Methods[Method Type],$A2442)="","",
CONCATENATE("  - &amp;MethodID",TEXT($A2442,"0000"),
" {","MethodTypeCV:  ",CHAR(34),INDEX(Methods[Method Type],$A2442),CHAR(34),
", MethodCode:  ",CHAR(34),INDEX(Methods[Method Code],$A2442),CHAR(34),
", MethodName:  ",CHAR(34),INDEX(Methods[Method Name],$A2442),CHAR(34),
", MethodDescription:  ",CHAR(34),INDEX(Methods[Method Description],$A2442),CHAR(34),
", MethodLink:  ",CHAR(34),INDEX(Methods[Method Link],$A2442),CHAR(34),
", OrganizationID: *OrganizationID",TEXT(MATCH(INDEX(Methods[Organization Name],$A2442),Organizations[Organization Name],0),"0000"),"}"))</f>
        <v>#REF!</v>
      </c>
      <c r="Q2442" t="e">
        <f>IF(INDEX(Variables[Variable Type],$A2442)="","",
CONCATENATE("  - &amp;VariableID",TEXT($A2442,"0000"),
" {","VariableTypeCV:  ",CHAR(34),INDEX(Variables[Variable Type],$A2442),CHAR(34),
", VariableCode:  ",CHAR(34),INDEX(Variables[Variable Code],$A2442),CHAR(34),
", VariableNameCV:  ",CHAR(34),INDEX(Variables[Variable Name],$A2442),CHAR(34),
", VariableDefinition:  ",CHAR(34),INDEX(Variables[Variable Definition],$A2442),CHAR(34),
", SpecciationCV:  ",CHAR(34),INDEX(Variables[Speciation],$A2442),CHAR(34),
", NoDataValue:  ",CHAR(34),INDEX(Variables[No Data Value],$A2442),CHAR(34),"}"))</f>
        <v>#REF!</v>
      </c>
    </row>
    <row r="2443" spans="1:17" x14ac:dyDescent="0.25">
      <c r="A2443">
        <v>2440</v>
      </c>
      <c r="D2443" t="e">
        <f>IF(INDEX(People[First Name],$A2443)="","",
CONCATENATE("  - &amp;PersonID",TEXT($A2443,"0000"),
" {","PersonFirstName:  ",CHAR(34),INDEX(People[First Name],$A2443),CHAR(34),
", PersonMiddleName:  ",CHAR(34),INDEX(People[Middle Name],$A2443),CHAR(34),
", PersonLastName:  ",CHAR(34),INDEX(People[Last Name],$A2443),CHAR(34),"}"))</f>
        <v>#REF!</v>
      </c>
      <c r="E2443" t="e">
        <f>IF(INDEX(Organizations[Organization Type '[CV']],$A2443)="","",
CONCATENATE("  - &amp;OrganizationID",TEXT($A2443,"0000"),
" {","OrganizationTypeCV:  ",CHAR(34),INDEX(Organizations[Organization Type '[CV']],$A2443),CHAR(34),
", OrganizationCode:  ",CHAR(34),INDEX(Organizations[Organization Code],$A2443),CHAR(34),
", OrganizationName:  ",CHAR(34),INDEX(Organizations[Organization Name],$A2443),CHAR(34),
", OrganizationDescription:  ",CHAR(34),INDEX(Organizations[Organization Description],$A2443),CHAR(34),
", OrganizationLink:  ",CHAR(34),INDEX(Organizations[Organization Link],$A2443),CHAR(34),"}"))</f>
        <v>#REF!</v>
      </c>
      <c r="F2443" t="e">
        <f>IF(INDEX(People[First Name],$A2443)="","",
CONCATENATE("  - &amp;AffiliationID",TEXT($A2443,"0000"),
" {PersonID: *PersonID",TEXT($A2443,"0000"),
", OrganizationID: *OrganizationID",TEXT(MATCH(INDEX(People[Organization Name],$A2443),Organizations[Organization Name],0),"0000"),
", IsPrimaryOrganizationContact: , AffiliationStartDate: , AffiliationEndDate: , PrimaryPhone: ",
", PrimaryEmail: ",CHAR(34),INDEX(People[Primary Email],$A2443),CHAR(34),
", PrimaryAddress: ",CHAR(34),INDEX(People[Primary Address],$A2443),CHAR(34),
", PersonLink: }"))</f>
        <v>#REF!</v>
      </c>
      <c r="H2443" t="e">
        <f>IF(COUNTA(CitationInformation)=0,"",IF(INDEX(AuthorList[Author Name],$A2443)="","",
CONCATENATE("  - &amp;AuthorListID",TEXT($A2443,"0000"),
"  {CitationID: *CitationID0001",
", PersonID: *PersonID",TEXT(MATCH(INDEX(AuthorList[Author Name],$A2443),People[Full Name],0),"0000"),
", AuthorOrder: ",INDEX(AuthorList[Author Number],$A2443),"}")))</f>
        <v>#REF!</v>
      </c>
      <c r="K2443" t="e">
        <f>IF(INDEX(SamplingFeatures[Feature Code],$A2443)="","",
CONCATENATE("  - &amp;SamplingFeatureID",TEXT($A2443,"0000"),
" {","SamplingFeatureUUID:  ",CHAR(34),INDEX(SamplingFeatures[Sampling Feature UUID],$A2443),CHAR(34),
", SamplingFeatureTypeCV:  ",CHAR(34),INDEX(SamplingFeatures[Sampling Feature Type],$A2443),CHAR(34),
", SamplingFeatureCode:  ",CHAR(34),INDEX(SamplingFeatures[Feature Code],$A2443),CHAR(34),
", SamplingFeatureName:  ",CHAR(34),INDEX(SamplingFeatures[Feature Name],$A2443),CHAR(34),
", SamplingFeatureDescription:  ",CHAR(34),INDEX(SamplingFeatures[Feature Description],$A2443),CHAR(34),
", SamplingFeatureGeotypeCV:  ",CHAR(34),INDEX(SamplingFeatures[Feature Geo Type],$A2443),CHAR(34),
", FeatureGeometry:  ",CHAR(34),INDEX(SamplingFeatures[Feature Geometry],$A2443),CHAR(34),
", Elevation_m:  ",CHAR(34),INDEX(SamplingFeatures[Elevation_m],$A2443),CHAR(34),
", ElevationDatumCV:  ",CHAR(34),ElevationDatum,CHAR(34),"}"))</f>
        <v>#REF!</v>
      </c>
      <c r="L2443" t="e">
        <f>IF(INDEX(SamplingFeatures[Sampling Feature Type],$A2443)&lt;&gt;"Site","",
CONCATENATE("  - &amp;SiteID",TEXT(SUMPRODUCT(--($L$3:$L2442&lt;&gt;"")),"0000"),
" {","SamplingFeatureID:  *SamplingFeatureID",TEXT($A2443,"0000"),
", SiteTypeCV:  ",CHAR(34),INDEX(Sites[Site Type],$A2443),CHAR(34),
", Latitude:  ",INDEX(Sites[Latitude],$A2443),
", Longitude:  ",INDEX(Sites[Longitude],$A2443),
", SRSName:  ",CHAR(34),LatLonDatum,CHAR(34),"}"))</f>
        <v>#REF!</v>
      </c>
      <c r="M2443" t="e">
        <f>IF(INDEX(SamplingFeatures[Sampling Feature Type],$A2443)&lt;&gt;"Specimen","",
CONCATENATE("  - &amp;SpecimenID",TEXT(SUMPRODUCT(--($M$3:$M2442&lt;&gt;"")),"0000"),
" {","SamplingFeatureID:  *SamplingFeatureID",TEXT($A2443,"0000"),
", SpecimenTypeCV:  ",CHAR(34),INDEX(Specimens[Specimen Type],$A2443),CHAR(34),
", SpecimenMediumCV:  ",INDEX(Specimens[Specimen Medium],$A2443),
", IsFieldSpecimen:  ",CHAR(34),INDEX(Specimens[Is Field Specimen?],$A2443),CHAR(34),"}"))</f>
        <v>#REF!</v>
      </c>
      <c r="N2443" t="e">
        <f>IF(COUNTA(SpatialOffsets[])=0,"", IF(INDEX(SpatialOffsets[Spatial Offset Type],$A2443)="","",
CONCATENATE("  - &amp;SpatialOffsetID",TEXT($A2443,"0000"),
" {","SpatialOffsetTypeCV:  ",CHAR(34),INDEX(SpatialOffsets[Spatial Offset Type],$A2443),CHAR(34),
", Offset1Value:  ",INDEX(SpatialOffsets[Offset 1 Value],$A2443),
", Offset1UnitID:  ",CHAR(34),INDEX(SpatialOffsets[Offset 1 Unit],$A2443),CHAR(34),
", Offset2Value:  ",INDEX(SpatialOffsets[Offset 2 Value],$A2443),
", Offset2UnitID:  ",CHAR(34),INDEX(SpatialOffsets[Offset 2 Unit],$A2443),CHAR(34),
", Offset3Value:  ",INDEX(SpatialOffsets[Offset 3 Value],$A2443),
", Offset3UnitID:  ",CHAR(34),INDEX(SpatialOffsets[Offset 3 Unit],$A2443),CHAR(34),,"}")))</f>
        <v>#REF!</v>
      </c>
      <c r="O2443" t="e">
        <f>IF(COUNTA(RelatedFeatures[])=0,"", IF(INDEX(RelatedFeatures[First Sampling Feature Code],$A2443)="","",
CONCATENATE("  - &amp;RelationID",TEXT($A2443,"0000"),
" {","SamplingFeatureID:  *SamplingFeatureID",TEXT(MATCH(INDEX(RelatedFeatures[First Sampling Feature Code],$A2443),SamplingFeatures[Feature Code],0),"0000"),
", RelationshipTypeCV:  ",CHAR(34),INDEX(RelatedFeatures[Relationship Type],$A2443),CHAR(34),
", RelatedFeatureID: *SamplingFeatureID",TEXT(MATCH(INDEX(RelatedFeatures[Second Sampling Feature Code],$A2443),SamplingFeatures[Feature Code],0),"0000"),
", SpatialOffsetID:  ",IF(INDEX(RelatedFeatures[Offset Number],$A2443)="","",CONCATENATE("*SpatialOffsetID",TEXT(INDEX(RelatedFeatures[Offset Number],$A2443),"0000"))),"}")))</f>
        <v>#REF!</v>
      </c>
      <c r="P2443" t="e">
        <f>IF(INDEX(Methods[Method Type],$A2443)="","",
CONCATENATE("  - &amp;MethodID",TEXT($A2443,"0000"),
" {","MethodTypeCV:  ",CHAR(34),INDEX(Methods[Method Type],$A2443),CHAR(34),
", MethodCode:  ",CHAR(34),INDEX(Methods[Method Code],$A2443),CHAR(34),
", MethodName:  ",CHAR(34),INDEX(Methods[Method Name],$A2443),CHAR(34),
", MethodDescription:  ",CHAR(34),INDEX(Methods[Method Description],$A2443),CHAR(34),
", MethodLink:  ",CHAR(34),INDEX(Methods[Method Link],$A2443),CHAR(34),
", OrganizationID: *OrganizationID",TEXT(MATCH(INDEX(Methods[Organization Name],$A2443),Organizations[Organization Name],0),"0000"),"}"))</f>
        <v>#REF!</v>
      </c>
      <c r="Q2443" t="e">
        <f>IF(INDEX(Variables[Variable Type],$A2443)="","",
CONCATENATE("  - &amp;VariableID",TEXT($A2443,"0000"),
" {","VariableTypeCV:  ",CHAR(34),INDEX(Variables[Variable Type],$A2443),CHAR(34),
", VariableCode:  ",CHAR(34),INDEX(Variables[Variable Code],$A2443),CHAR(34),
", VariableNameCV:  ",CHAR(34),INDEX(Variables[Variable Name],$A2443),CHAR(34),
", VariableDefinition:  ",CHAR(34),INDEX(Variables[Variable Definition],$A2443),CHAR(34),
", SpecciationCV:  ",CHAR(34),INDEX(Variables[Speciation],$A2443),CHAR(34),
", NoDataValue:  ",CHAR(34),INDEX(Variables[No Data Value],$A2443),CHAR(34),"}"))</f>
        <v>#REF!</v>
      </c>
    </row>
    <row r="2444" spans="1:17" x14ac:dyDescent="0.25">
      <c r="A2444">
        <v>2441</v>
      </c>
      <c r="D2444" t="e">
        <f>IF(INDEX(People[First Name],$A2444)="","",
CONCATENATE("  - &amp;PersonID",TEXT($A2444,"0000"),
" {","PersonFirstName:  ",CHAR(34),INDEX(People[First Name],$A2444),CHAR(34),
", PersonMiddleName:  ",CHAR(34),INDEX(People[Middle Name],$A2444),CHAR(34),
", PersonLastName:  ",CHAR(34),INDEX(People[Last Name],$A2444),CHAR(34),"}"))</f>
        <v>#REF!</v>
      </c>
      <c r="E2444" t="e">
        <f>IF(INDEX(Organizations[Organization Type '[CV']],$A2444)="","",
CONCATENATE("  - &amp;OrganizationID",TEXT($A2444,"0000"),
" {","OrganizationTypeCV:  ",CHAR(34),INDEX(Organizations[Organization Type '[CV']],$A2444),CHAR(34),
", OrganizationCode:  ",CHAR(34),INDEX(Organizations[Organization Code],$A2444),CHAR(34),
", OrganizationName:  ",CHAR(34),INDEX(Organizations[Organization Name],$A2444),CHAR(34),
", OrganizationDescription:  ",CHAR(34),INDEX(Organizations[Organization Description],$A2444),CHAR(34),
", OrganizationLink:  ",CHAR(34),INDEX(Organizations[Organization Link],$A2444),CHAR(34),"}"))</f>
        <v>#REF!</v>
      </c>
      <c r="F2444" t="e">
        <f>IF(INDEX(People[First Name],$A2444)="","",
CONCATENATE("  - &amp;AffiliationID",TEXT($A2444,"0000"),
" {PersonID: *PersonID",TEXT($A2444,"0000"),
", OrganizationID: *OrganizationID",TEXT(MATCH(INDEX(People[Organization Name],$A2444),Organizations[Organization Name],0),"0000"),
", IsPrimaryOrganizationContact: , AffiliationStartDate: , AffiliationEndDate: , PrimaryPhone: ",
", PrimaryEmail: ",CHAR(34),INDEX(People[Primary Email],$A2444),CHAR(34),
", PrimaryAddress: ",CHAR(34),INDEX(People[Primary Address],$A2444),CHAR(34),
", PersonLink: }"))</f>
        <v>#REF!</v>
      </c>
      <c r="H2444" t="e">
        <f>IF(COUNTA(CitationInformation)=0,"",IF(INDEX(AuthorList[Author Name],$A2444)="","",
CONCATENATE("  - &amp;AuthorListID",TEXT($A2444,"0000"),
"  {CitationID: *CitationID0001",
", PersonID: *PersonID",TEXT(MATCH(INDEX(AuthorList[Author Name],$A2444),People[Full Name],0),"0000"),
", AuthorOrder: ",INDEX(AuthorList[Author Number],$A2444),"}")))</f>
        <v>#REF!</v>
      </c>
      <c r="K2444" t="e">
        <f>IF(INDEX(SamplingFeatures[Feature Code],$A2444)="","",
CONCATENATE("  - &amp;SamplingFeatureID",TEXT($A2444,"0000"),
" {","SamplingFeatureUUID:  ",CHAR(34),INDEX(SamplingFeatures[Sampling Feature UUID],$A2444),CHAR(34),
", SamplingFeatureTypeCV:  ",CHAR(34),INDEX(SamplingFeatures[Sampling Feature Type],$A2444),CHAR(34),
", SamplingFeatureCode:  ",CHAR(34),INDEX(SamplingFeatures[Feature Code],$A2444),CHAR(34),
", SamplingFeatureName:  ",CHAR(34),INDEX(SamplingFeatures[Feature Name],$A2444),CHAR(34),
", SamplingFeatureDescription:  ",CHAR(34),INDEX(SamplingFeatures[Feature Description],$A2444),CHAR(34),
", SamplingFeatureGeotypeCV:  ",CHAR(34),INDEX(SamplingFeatures[Feature Geo Type],$A2444),CHAR(34),
", FeatureGeometry:  ",CHAR(34),INDEX(SamplingFeatures[Feature Geometry],$A2444),CHAR(34),
", Elevation_m:  ",CHAR(34),INDEX(SamplingFeatures[Elevation_m],$A2444),CHAR(34),
", ElevationDatumCV:  ",CHAR(34),ElevationDatum,CHAR(34),"}"))</f>
        <v>#REF!</v>
      </c>
      <c r="L2444" t="e">
        <f>IF(INDEX(SamplingFeatures[Sampling Feature Type],$A2444)&lt;&gt;"Site","",
CONCATENATE("  - &amp;SiteID",TEXT(SUMPRODUCT(--($L$3:$L2443&lt;&gt;"")),"0000"),
" {","SamplingFeatureID:  *SamplingFeatureID",TEXT($A2444,"0000"),
", SiteTypeCV:  ",CHAR(34),INDEX(Sites[Site Type],$A2444),CHAR(34),
", Latitude:  ",INDEX(Sites[Latitude],$A2444),
", Longitude:  ",INDEX(Sites[Longitude],$A2444),
", SRSName:  ",CHAR(34),LatLonDatum,CHAR(34),"}"))</f>
        <v>#REF!</v>
      </c>
      <c r="M2444" t="e">
        <f>IF(INDEX(SamplingFeatures[Sampling Feature Type],$A2444)&lt;&gt;"Specimen","",
CONCATENATE("  - &amp;SpecimenID",TEXT(SUMPRODUCT(--($M$3:$M2443&lt;&gt;"")),"0000"),
" {","SamplingFeatureID:  *SamplingFeatureID",TEXT($A2444,"0000"),
", SpecimenTypeCV:  ",CHAR(34),INDEX(Specimens[Specimen Type],$A2444),CHAR(34),
", SpecimenMediumCV:  ",INDEX(Specimens[Specimen Medium],$A2444),
", IsFieldSpecimen:  ",CHAR(34),INDEX(Specimens[Is Field Specimen?],$A2444),CHAR(34),"}"))</f>
        <v>#REF!</v>
      </c>
      <c r="N2444" t="e">
        <f>IF(COUNTA(SpatialOffsets[])=0,"", IF(INDEX(SpatialOffsets[Spatial Offset Type],$A2444)="","",
CONCATENATE("  - &amp;SpatialOffsetID",TEXT($A2444,"0000"),
" {","SpatialOffsetTypeCV:  ",CHAR(34),INDEX(SpatialOffsets[Spatial Offset Type],$A2444),CHAR(34),
", Offset1Value:  ",INDEX(SpatialOffsets[Offset 1 Value],$A2444),
", Offset1UnitID:  ",CHAR(34),INDEX(SpatialOffsets[Offset 1 Unit],$A2444),CHAR(34),
", Offset2Value:  ",INDEX(SpatialOffsets[Offset 2 Value],$A2444),
", Offset2UnitID:  ",CHAR(34),INDEX(SpatialOffsets[Offset 2 Unit],$A2444),CHAR(34),
", Offset3Value:  ",INDEX(SpatialOffsets[Offset 3 Value],$A2444),
", Offset3UnitID:  ",CHAR(34),INDEX(SpatialOffsets[Offset 3 Unit],$A2444),CHAR(34),,"}")))</f>
        <v>#REF!</v>
      </c>
      <c r="O2444" t="e">
        <f>IF(COUNTA(RelatedFeatures[])=0,"", IF(INDEX(RelatedFeatures[First Sampling Feature Code],$A2444)="","",
CONCATENATE("  - &amp;RelationID",TEXT($A2444,"0000"),
" {","SamplingFeatureID:  *SamplingFeatureID",TEXT(MATCH(INDEX(RelatedFeatures[First Sampling Feature Code],$A2444),SamplingFeatures[Feature Code],0),"0000"),
", RelationshipTypeCV:  ",CHAR(34),INDEX(RelatedFeatures[Relationship Type],$A2444),CHAR(34),
", RelatedFeatureID: *SamplingFeatureID",TEXT(MATCH(INDEX(RelatedFeatures[Second Sampling Feature Code],$A2444),SamplingFeatures[Feature Code],0),"0000"),
", SpatialOffsetID:  ",IF(INDEX(RelatedFeatures[Offset Number],$A2444)="","",CONCATENATE("*SpatialOffsetID",TEXT(INDEX(RelatedFeatures[Offset Number],$A2444),"0000"))),"}")))</f>
        <v>#REF!</v>
      </c>
      <c r="P2444" t="e">
        <f>IF(INDEX(Methods[Method Type],$A2444)="","",
CONCATENATE("  - &amp;MethodID",TEXT($A2444,"0000"),
" {","MethodTypeCV:  ",CHAR(34),INDEX(Methods[Method Type],$A2444),CHAR(34),
", MethodCode:  ",CHAR(34),INDEX(Methods[Method Code],$A2444),CHAR(34),
", MethodName:  ",CHAR(34),INDEX(Methods[Method Name],$A2444),CHAR(34),
", MethodDescription:  ",CHAR(34),INDEX(Methods[Method Description],$A2444),CHAR(34),
", MethodLink:  ",CHAR(34),INDEX(Methods[Method Link],$A2444),CHAR(34),
", OrganizationID: *OrganizationID",TEXT(MATCH(INDEX(Methods[Organization Name],$A2444),Organizations[Organization Name],0),"0000"),"}"))</f>
        <v>#REF!</v>
      </c>
      <c r="Q2444" t="e">
        <f>IF(INDEX(Variables[Variable Type],$A2444)="","",
CONCATENATE("  - &amp;VariableID",TEXT($A2444,"0000"),
" {","VariableTypeCV:  ",CHAR(34),INDEX(Variables[Variable Type],$A2444),CHAR(34),
", VariableCode:  ",CHAR(34),INDEX(Variables[Variable Code],$A2444),CHAR(34),
", VariableNameCV:  ",CHAR(34),INDEX(Variables[Variable Name],$A2444),CHAR(34),
", VariableDefinition:  ",CHAR(34),INDEX(Variables[Variable Definition],$A2444),CHAR(34),
", SpecciationCV:  ",CHAR(34),INDEX(Variables[Speciation],$A2444),CHAR(34),
", NoDataValue:  ",CHAR(34),INDEX(Variables[No Data Value],$A2444),CHAR(34),"}"))</f>
        <v>#REF!</v>
      </c>
    </row>
    <row r="2445" spans="1:17" x14ac:dyDescent="0.25">
      <c r="A2445">
        <v>2442</v>
      </c>
      <c r="D2445" t="e">
        <f>IF(INDEX(People[First Name],$A2445)="","",
CONCATENATE("  - &amp;PersonID",TEXT($A2445,"0000"),
" {","PersonFirstName:  ",CHAR(34),INDEX(People[First Name],$A2445),CHAR(34),
", PersonMiddleName:  ",CHAR(34),INDEX(People[Middle Name],$A2445),CHAR(34),
", PersonLastName:  ",CHAR(34),INDEX(People[Last Name],$A2445),CHAR(34),"}"))</f>
        <v>#REF!</v>
      </c>
      <c r="E2445" t="e">
        <f>IF(INDEX(Organizations[Organization Type '[CV']],$A2445)="","",
CONCATENATE("  - &amp;OrganizationID",TEXT($A2445,"0000"),
" {","OrganizationTypeCV:  ",CHAR(34),INDEX(Organizations[Organization Type '[CV']],$A2445),CHAR(34),
", OrganizationCode:  ",CHAR(34),INDEX(Organizations[Organization Code],$A2445),CHAR(34),
", OrganizationName:  ",CHAR(34),INDEX(Organizations[Organization Name],$A2445),CHAR(34),
", OrganizationDescription:  ",CHAR(34),INDEX(Organizations[Organization Description],$A2445),CHAR(34),
", OrganizationLink:  ",CHAR(34),INDEX(Organizations[Organization Link],$A2445),CHAR(34),"}"))</f>
        <v>#REF!</v>
      </c>
      <c r="F2445" t="e">
        <f>IF(INDEX(People[First Name],$A2445)="","",
CONCATENATE("  - &amp;AffiliationID",TEXT($A2445,"0000"),
" {PersonID: *PersonID",TEXT($A2445,"0000"),
", OrganizationID: *OrganizationID",TEXT(MATCH(INDEX(People[Organization Name],$A2445),Organizations[Organization Name],0),"0000"),
", IsPrimaryOrganizationContact: , AffiliationStartDate: , AffiliationEndDate: , PrimaryPhone: ",
", PrimaryEmail: ",CHAR(34),INDEX(People[Primary Email],$A2445),CHAR(34),
", PrimaryAddress: ",CHAR(34),INDEX(People[Primary Address],$A2445),CHAR(34),
", PersonLink: }"))</f>
        <v>#REF!</v>
      </c>
      <c r="H2445" t="e">
        <f>IF(COUNTA(CitationInformation)=0,"",IF(INDEX(AuthorList[Author Name],$A2445)="","",
CONCATENATE("  - &amp;AuthorListID",TEXT($A2445,"0000"),
"  {CitationID: *CitationID0001",
", PersonID: *PersonID",TEXT(MATCH(INDEX(AuthorList[Author Name],$A2445),People[Full Name],0),"0000"),
", AuthorOrder: ",INDEX(AuthorList[Author Number],$A2445),"}")))</f>
        <v>#REF!</v>
      </c>
      <c r="K2445" t="e">
        <f>IF(INDEX(SamplingFeatures[Feature Code],$A2445)="","",
CONCATENATE("  - &amp;SamplingFeatureID",TEXT($A2445,"0000"),
" {","SamplingFeatureUUID:  ",CHAR(34),INDEX(SamplingFeatures[Sampling Feature UUID],$A2445),CHAR(34),
", SamplingFeatureTypeCV:  ",CHAR(34),INDEX(SamplingFeatures[Sampling Feature Type],$A2445),CHAR(34),
", SamplingFeatureCode:  ",CHAR(34),INDEX(SamplingFeatures[Feature Code],$A2445),CHAR(34),
", SamplingFeatureName:  ",CHAR(34),INDEX(SamplingFeatures[Feature Name],$A2445),CHAR(34),
", SamplingFeatureDescription:  ",CHAR(34),INDEX(SamplingFeatures[Feature Description],$A2445),CHAR(34),
", SamplingFeatureGeotypeCV:  ",CHAR(34),INDEX(SamplingFeatures[Feature Geo Type],$A2445),CHAR(34),
", FeatureGeometry:  ",CHAR(34),INDEX(SamplingFeatures[Feature Geometry],$A2445),CHAR(34),
", Elevation_m:  ",CHAR(34),INDEX(SamplingFeatures[Elevation_m],$A2445),CHAR(34),
", ElevationDatumCV:  ",CHAR(34),ElevationDatum,CHAR(34),"}"))</f>
        <v>#REF!</v>
      </c>
      <c r="L2445" t="e">
        <f>IF(INDEX(SamplingFeatures[Sampling Feature Type],$A2445)&lt;&gt;"Site","",
CONCATENATE("  - &amp;SiteID",TEXT(SUMPRODUCT(--($L$3:$L2444&lt;&gt;"")),"0000"),
" {","SamplingFeatureID:  *SamplingFeatureID",TEXT($A2445,"0000"),
", SiteTypeCV:  ",CHAR(34),INDEX(Sites[Site Type],$A2445),CHAR(34),
", Latitude:  ",INDEX(Sites[Latitude],$A2445),
", Longitude:  ",INDEX(Sites[Longitude],$A2445),
", SRSName:  ",CHAR(34),LatLonDatum,CHAR(34),"}"))</f>
        <v>#REF!</v>
      </c>
      <c r="M2445" t="e">
        <f>IF(INDEX(SamplingFeatures[Sampling Feature Type],$A2445)&lt;&gt;"Specimen","",
CONCATENATE("  - &amp;SpecimenID",TEXT(SUMPRODUCT(--($M$3:$M2444&lt;&gt;"")),"0000"),
" {","SamplingFeatureID:  *SamplingFeatureID",TEXT($A2445,"0000"),
", SpecimenTypeCV:  ",CHAR(34),INDEX(Specimens[Specimen Type],$A2445),CHAR(34),
", SpecimenMediumCV:  ",INDEX(Specimens[Specimen Medium],$A2445),
", IsFieldSpecimen:  ",CHAR(34),INDEX(Specimens[Is Field Specimen?],$A2445),CHAR(34),"}"))</f>
        <v>#REF!</v>
      </c>
      <c r="N2445" t="e">
        <f>IF(COUNTA(SpatialOffsets[])=0,"", IF(INDEX(SpatialOffsets[Spatial Offset Type],$A2445)="","",
CONCATENATE("  - &amp;SpatialOffsetID",TEXT($A2445,"0000"),
" {","SpatialOffsetTypeCV:  ",CHAR(34),INDEX(SpatialOffsets[Spatial Offset Type],$A2445),CHAR(34),
", Offset1Value:  ",INDEX(SpatialOffsets[Offset 1 Value],$A2445),
", Offset1UnitID:  ",CHAR(34),INDEX(SpatialOffsets[Offset 1 Unit],$A2445),CHAR(34),
", Offset2Value:  ",INDEX(SpatialOffsets[Offset 2 Value],$A2445),
", Offset2UnitID:  ",CHAR(34),INDEX(SpatialOffsets[Offset 2 Unit],$A2445),CHAR(34),
", Offset3Value:  ",INDEX(SpatialOffsets[Offset 3 Value],$A2445),
", Offset3UnitID:  ",CHAR(34),INDEX(SpatialOffsets[Offset 3 Unit],$A2445),CHAR(34),,"}")))</f>
        <v>#REF!</v>
      </c>
      <c r="O2445" t="e">
        <f>IF(COUNTA(RelatedFeatures[])=0,"", IF(INDEX(RelatedFeatures[First Sampling Feature Code],$A2445)="","",
CONCATENATE("  - &amp;RelationID",TEXT($A2445,"0000"),
" {","SamplingFeatureID:  *SamplingFeatureID",TEXT(MATCH(INDEX(RelatedFeatures[First Sampling Feature Code],$A2445),SamplingFeatures[Feature Code],0),"0000"),
", RelationshipTypeCV:  ",CHAR(34),INDEX(RelatedFeatures[Relationship Type],$A2445),CHAR(34),
", RelatedFeatureID: *SamplingFeatureID",TEXT(MATCH(INDEX(RelatedFeatures[Second Sampling Feature Code],$A2445),SamplingFeatures[Feature Code],0),"0000"),
", SpatialOffsetID:  ",IF(INDEX(RelatedFeatures[Offset Number],$A2445)="","",CONCATENATE("*SpatialOffsetID",TEXT(INDEX(RelatedFeatures[Offset Number],$A2445),"0000"))),"}")))</f>
        <v>#REF!</v>
      </c>
      <c r="P2445" t="e">
        <f>IF(INDEX(Methods[Method Type],$A2445)="","",
CONCATENATE("  - &amp;MethodID",TEXT($A2445,"0000"),
" {","MethodTypeCV:  ",CHAR(34),INDEX(Methods[Method Type],$A2445),CHAR(34),
", MethodCode:  ",CHAR(34),INDEX(Methods[Method Code],$A2445),CHAR(34),
", MethodName:  ",CHAR(34),INDEX(Methods[Method Name],$A2445),CHAR(34),
", MethodDescription:  ",CHAR(34),INDEX(Methods[Method Description],$A2445),CHAR(34),
", MethodLink:  ",CHAR(34),INDEX(Methods[Method Link],$A2445),CHAR(34),
", OrganizationID: *OrganizationID",TEXT(MATCH(INDEX(Methods[Organization Name],$A2445),Organizations[Organization Name],0),"0000"),"}"))</f>
        <v>#REF!</v>
      </c>
      <c r="Q2445" t="e">
        <f>IF(INDEX(Variables[Variable Type],$A2445)="","",
CONCATENATE("  - &amp;VariableID",TEXT($A2445,"0000"),
" {","VariableTypeCV:  ",CHAR(34),INDEX(Variables[Variable Type],$A2445),CHAR(34),
", VariableCode:  ",CHAR(34),INDEX(Variables[Variable Code],$A2445),CHAR(34),
", VariableNameCV:  ",CHAR(34),INDEX(Variables[Variable Name],$A2445),CHAR(34),
", VariableDefinition:  ",CHAR(34),INDEX(Variables[Variable Definition],$A2445),CHAR(34),
", SpecciationCV:  ",CHAR(34),INDEX(Variables[Speciation],$A2445),CHAR(34),
", NoDataValue:  ",CHAR(34),INDEX(Variables[No Data Value],$A2445),CHAR(34),"}"))</f>
        <v>#REF!</v>
      </c>
    </row>
    <row r="2446" spans="1:17" x14ac:dyDescent="0.25">
      <c r="A2446">
        <v>2443</v>
      </c>
      <c r="D2446" t="e">
        <f>IF(INDEX(People[First Name],$A2446)="","",
CONCATENATE("  - &amp;PersonID",TEXT($A2446,"0000"),
" {","PersonFirstName:  ",CHAR(34),INDEX(People[First Name],$A2446),CHAR(34),
", PersonMiddleName:  ",CHAR(34),INDEX(People[Middle Name],$A2446),CHAR(34),
", PersonLastName:  ",CHAR(34),INDEX(People[Last Name],$A2446),CHAR(34),"}"))</f>
        <v>#REF!</v>
      </c>
      <c r="E2446" t="e">
        <f>IF(INDEX(Organizations[Organization Type '[CV']],$A2446)="","",
CONCATENATE("  - &amp;OrganizationID",TEXT($A2446,"0000"),
" {","OrganizationTypeCV:  ",CHAR(34),INDEX(Organizations[Organization Type '[CV']],$A2446),CHAR(34),
", OrganizationCode:  ",CHAR(34),INDEX(Organizations[Organization Code],$A2446),CHAR(34),
", OrganizationName:  ",CHAR(34),INDEX(Organizations[Organization Name],$A2446),CHAR(34),
", OrganizationDescription:  ",CHAR(34),INDEX(Organizations[Organization Description],$A2446),CHAR(34),
", OrganizationLink:  ",CHAR(34),INDEX(Organizations[Organization Link],$A2446),CHAR(34),"}"))</f>
        <v>#REF!</v>
      </c>
      <c r="F2446" t="e">
        <f>IF(INDEX(People[First Name],$A2446)="","",
CONCATENATE("  - &amp;AffiliationID",TEXT($A2446,"0000"),
" {PersonID: *PersonID",TEXT($A2446,"0000"),
", OrganizationID: *OrganizationID",TEXT(MATCH(INDEX(People[Organization Name],$A2446),Organizations[Organization Name],0),"0000"),
", IsPrimaryOrganizationContact: , AffiliationStartDate: , AffiliationEndDate: , PrimaryPhone: ",
", PrimaryEmail: ",CHAR(34),INDEX(People[Primary Email],$A2446),CHAR(34),
", PrimaryAddress: ",CHAR(34),INDEX(People[Primary Address],$A2446),CHAR(34),
", PersonLink: }"))</f>
        <v>#REF!</v>
      </c>
      <c r="H2446" t="e">
        <f>IF(COUNTA(CitationInformation)=0,"",IF(INDEX(AuthorList[Author Name],$A2446)="","",
CONCATENATE("  - &amp;AuthorListID",TEXT($A2446,"0000"),
"  {CitationID: *CitationID0001",
", PersonID: *PersonID",TEXT(MATCH(INDEX(AuthorList[Author Name],$A2446),People[Full Name],0),"0000"),
", AuthorOrder: ",INDEX(AuthorList[Author Number],$A2446),"}")))</f>
        <v>#REF!</v>
      </c>
      <c r="K2446" t="e">
        <f>IF(INDEX(SamplingFeatures[Feature Code],$A2446)="","",
CONCATENATE("  - &amp;SamplingFeatureID",TEXT($A2446,"0000"),
" {","SamplingFeatureUUID:  ",CHAR(34),INDEX(SamplingFeatures[Sampling Feature UUID],$A2446),CHAR(34),
", SamplingFeatureTypeCV:  ",CHAR(34),INDEX(SamplingFeatures[Sampling Feature Type],$A2446),CHAR(34),
", SamplingFeatureCode:  ",CHAR(34),INDEX(SamplingFeatures[Feature Code],$A2446),CHAR(34),
", SamplingFeatureName:  ",CHAR(34),INDEX(SamplingFeatures[Feature Name],$A2446),CHAR(34),
", SamplingFeatureDescription:  ",CHAR(34),INDEX(SamplingFeatures[Feature Description],$A2446),CHAR(34),
", SamplingFeatureGeotypeCV:  ",CHAR(34),INDEX(SamplingFeatures[Feature Geo Type],$A2446),CHAR(34),
", FeatureGeometry:  ",CHAR(34),INDEX(SamplingFeatures[Feature Geometry],$A2446),CHAR(34),
", Elevation_m:  ",CHAR(34),INDEX(SamplingFeatures[Elevation_m],$A2446),CHAR(34),
", ElevationDatumCV:  ",CHAR(34),ElevationDatum,CHAR(34),"}"))</f>
        <v>#REF!</v>
      </c>
      <c r="L2446" t="e">
        <f>IF(INDEX(SamplingFeatures[Sampling Feature Type],$A2446)&lt;&gt;"Site","",
CONCATENATE("  - &amp;SiteID",TEXT(SUMPRODUCT(--($L$3:$L2445&lt;&gt;"")),"0000"),
" {","SamplingFeatureID:  *SamplingFeatureID",TEXT($A2446,"0000"),
", SiteTypeCV:  ",CHAR(34),INDEX(Sites[Site Type],$A2446),CHAR(34),
", Latitude:  ",INDEX(Sites[Latitude],$A2446),
", Longitude:  ",INDEX(Sites[Longitude],$A2446),
", SRSName:  ",CHAR(34),LatLonDatum,CHAR(34),"}"))</f>
        <v>#REF!</v>
      </c>
      <c r="M2446" t="e">
        <f>IF(INDEX(SamplingFeatures[Sampling Feature Type],$A2446)&lt;&gt;"Specimen","",
CONCATENATE("  - &amp;SpecimenID",TEXT(SUMPRODUCT(--($M$3:$M2445&lt;&gt;"")),"0000"),
" {","SamplingFeatureID:  *SamplingFeatureID",TEXT($A2446,"0000"),
", SpecimenTypeCV:  ",CHAR(34),INDEX(Specimens[Specimen Type],$A2446),CHAR(34),
", SpecimenMediumCV:  ",INDEX(Specimens[Specimen Medium],$A2446),
", IsFieldSpecimen:  ",CHAR(34),INDEX(Specimens[Is Field Specimen?],$A2446),CHAR(34),"}"))</f>
        <v>#REF!</v>
      </c>
      <c r="N2446" t="e">
        <f>IF(COUNTA(SpatialOffsets[])=0,"", IF(INDEX(SpatialOffsets[Spatial Offset Type],$A2446)="","",
CONCATENATE("  - &amp;SpatialOffsetID",TEXT($A2446,"0000"),
" {","SpatialOffsetTypeCV:  ",CHAR(34),INDEX(SpatialOffsets[Spatial Offset Type],$A2446),CHAR(34),
", Offset1Value:  ",INDEX(SpatialOffsets[Offset 1 Value],$A2446),
", Offset1UnitID:  ",CHAR(34),INDEX(SpatialOffsets[Offset 1 Unit],$A2446),CHAR(34),
", Offset2Value:  ",INDEX(SpatialOffsets[Offset 2 Value],$A2446),
", Offset2UnitID:  ",CHAR(34),INDEX(SpatialOffsets[Offset 2 Unit],$A2446),CHAR(34),
", Offset3Value:  ",INDEX(SpatialOffsets[Offset 3 Value],$A2446),
", Offset3UnitID:  ",CHAR(34),INDEX(SpatialOffsets[Offset 3 Unit],$A2446),CHAR(34),,"}")))</f>
        <v>#REF!</v>
      </c>
      <c r="O2446" t="e">
        <f>IF(COUNTA(RelatedFeatures[])=0,"", IF(INDEX(RelatedFeatures[First Sampling Feature Code],$A2446)="","",
CONCATENATE("  - &amp;RelationID",TEXT($A2446,"0000"),
" {","SamplingFeatureID:  *SamplingFeatureID",TEXT(MATCH(INDEX(RelatedFeatures[First Sampling Feature Code],$A2446),SamplingFeatures[Feature Code],0),"0000"),
", RelationshipTypeCV:  ",CHAR(34),INDEX(RelatedFeatures[Relationship Type],$A2446),CHAR(34),
", RelatedFeatureID: *SamplingFeatureID",TEXT(MATCH(INDEX(RelatedFeatures[Second Sampling Feature Code],$A2446),SamplingFeatures[Feature Code],0),"0000"),
", SpatialOffsetID:  ",IF(INDEX(RelatedFeatures[Offset Number],$A2446)="","",CONCATENATE("*SpatialOffsetID",TEXT(INDEX(RelatedFeatures[Offset Number],$A2446),"0000"))),"}")))</f>
        <v>#REF!</v>
      </c>
      <c r="P2446" t="e">
        <f>IF(INDEX(Methods[Method Type],$A2446)="","",
CONCATENATE("  - &amp;MethodID",TEXT($A2446,"0000"),
" {","MethodTypeCV:  ",CHAR(34),INDEX(Methods[Method Type],$A2446),CHAR(34),
", MethodCode:  ",CHAR(34),INDEX(Methods[Method Code],$A2446),CHAR(34),
", MethodName:  ",CHAR(34),INDEX(Methods[Method Name],$A2446),CHAR(34),
", MethodDescription:  ",CHAR(34),INDEX(Methods[Method Description],$A2446),CHAR(34),
", MethodLink:  ",CHAR(34),INDEX(Methods[Method Link],$A2446),CHAR(34),
", OrganizationID: *OrganizationID",TEXT(MATCH(INDEX(Methods[Organization Name],$A2446),Organizations[Organization Name],0),"0000"),"}"))</f>
        <v>#REF!</v>
      </c>
      <c r="Q2446" t="e">
        <f>IF(INDEX(Variables[Variable Type],$A2446)="","",
CONCATENATE("  - &amp;VariableID",TEXT($A2446,"0000"),
" {","VariableTypeCV:  ",CHAR(34),INDEX(Variables[Variable Type],$A2446),CHAR(34),
", VariableCode:  ",CHAR(34),INDEX(Variables[Variable Code],$A2446),CHAR(34),
", VariableNameCV:  ",CHAR(34),INDEX(Variables[Variable Name],$A2446),CHAR(34),
", VariableDefinition:  ",CHAR(34),INDEX(Variables[Variable Definition],$A2446),CHAR(34),
", SpecciationCV:  ",CHAR(34),INDEX(Variables[Speciation],$A2446),CHAR(34),
", NoDataValue:  ",CHAR(34),INDEX(Variables[No Data Value],$A2446),CHAR(34),"}"))</f>
        <v>#REF!</v>
      </c>
    </row>
    <row r="2447" spans="1:17" x14ac:dyDescent="0.25">
      <c r="A2447">
        <v>2444</v>
      </c>
      <c r="D2447" t="e">
        <f>IF(INDEX(People[First Name],$A2447)="","",
CONCATENATE("  - &amp;PersonID",TEXT($A2447,"0000"),
" {","PersonFirstName:  ",CHAR(34),INDEX(People[First Name],$A2447),CHAR(34),
", PersonMiddleName:  ",CHAR(34),INDEX(People[Middle Name],$A2447),CHAR(34),
", PersonLastName:  ",CHAR(34),INDEX(People[Last Name],$A2447),CHAR(34),"}"))</f>
        <v>#REF!</v>
      </c>
      <c r="E2447" t="e">
        <f>IF(INDEX(Organizations[Organization Type '[CV']],$A2447)="","",
CONCATENATE("  - &amp;OrganizationID",TEXT($A2447,"0000"),
" {","OrganizationTypeCV:  ",CHAR(34),INDEX(Organizations[Organization Type '[CV']],$A2447),CHAR(34),
", OrganizationCode:  ",CHAR(34),INDEX(Organizations[Organization Code],$A2447),CHAR(34),
", OrganizationName:  ",CHAR(34),INDEX(Organizations[Organization Name],$A2447),CHAR(34),
", OrganizationDescription:  ",CHAR(34),INDEX(Organizations[Organization Description],$A2447),CHAR(34),
", OrganizationLink:  ",CHAR(34),INDEX(Organizations[Organization Link],$A2447),CHAR(34),"}"))</f>
        <v>#REF!</v>
      </c>
      <c r="F2447" t="e">
        <f>IF(INDEX(People[First Name],$A2447)="","",
CONCATENATE("  - &amp;AffiliationID",TEXT($A2447,"0000"),
" {PersonID: *PersonID",TEXT($A2447,"0000"),
", OrganizationID: *OrganizationID",TEXT(MATCH(INDEX(People[Organization Name],$A2447),Organizations[Organization Name],0),"0000"),
", IsPrimaryOrganizationContact: , AffiliationStartDate: , AffiliationEndDate: , PrimaryPhone: ",
", PrimaryEmail: ",CHAR(34),INDEX(People[Primary Email],$A2447),CHAR(34),
", PrimaryAddress: ",CHAR(34),INDEX(People[Primary Address],$A2447),CHAR(34),
", PersonLink: }"))</f>
        <v>#REF!</v>
      </c>
      <c r="H2447" t="e">
        <f>IF(COUNTA(CitationInformation)=0,"",IF(INDEX(AuthorList[Author Name],$A2447)="","",
CONCATENATE("  - &amp;AuthorListID",TEXT($A2447,"0000"),
"  {CitationID: *CitationID0001",
", PersonID: *PersonID",TEXT(MATCH(INDEX(AuthorList[Author Name],$A2447),People[Full Name],0),"0000"),
", AuthorOrder: ",INDEX(AuthorList[Author Number],$A2447),"}")))</f>
        <v>#REF!</v>
      </c>
      <c r="K2447" t="e">
        <f>IF(INDEX(SamplingFeatures[Feature Code],$A2447)="","",
CONCATENATE("  - &amp;SamplingFeatureID",TEXT($A2447,"0000"),
" {","SamplingFeatureUUID:  ",CHAR(34),INDEX(SamplingFeatures[Sampling Feature UUID],$A2447),CHAR(34),
", SamplingFeatureTypeCV:  ",CHAR(34),INDEX(SamplingFeatures[Sampling Feature Type],$A2447),CHAR(34),
", SamplingFeatureCode:  ",CHAR(34),INDEX(SamplingFeatures[Feature Code],$A2447),CHAR(34),
", SamplingFeatureName:  ",CHAR(34),INDEX(SamplingFeatures[Feature Name],$A2447),CHAR(34),
", SamplingFeatureDescription:  ",CHAR(34),INDEX(SamplingFeatures[Feature Description],$A2447),CHAR(34),
", SamplingFeatureGeotypeCV:  ",CHAR(34),INDEX(SamplingFeatures[Feature Geo Type],$A2447),CHAR(34),
", FeatureGeometry:  ",CHAR(34),INDEX(SamplingFeatures[Feature Geometry],$A2447),CHAR(34),
", Elevation_m:  ",CHAR(34),INDEX(SamplingFeatures[Elevation_m],$A2447),CHAR(34),
", ElevationDatumCV:  ",CHAR(34),ElevationDatum,CHAR(34),"}"))</f>
        <v>#REF!</v>
      </c>
      <c r="L2447" t="e">
        <f>IF(INDEX(SamplingFeatures[Sampling Feature Type],$A2447)&lt;&gt;"Site","",
CONCATENATE("  - &amp;SiteID",TEXT(SUMPRODUCT(--($L$3:$L2446&lt;&gt;"")),"0000"),
" {","SamplingFeatureID:  *SamplingFeatureID",TEXT($A2447,"0000"),
", SiteTypeCV:  ",CHAR(34),INDEX(Sites[Site Type],$A2447),CHAR(34),
", Latitude:  ",INDEX(Sites[Latitude],$A2447),
", Longitude:  ",INDEX(Sites[Longitude],$A2447),
", SRSName:  ",CHAR(34),LatLonDatum,CHAR(34),"}"))</f>
        <v>#REF!</v>
      </c>
      <c r="M2447" t="e">
        <f>IF(INDEX(SamplingFeatures[Sampling Feature Type],$A2447)&lt;&gt;"Specimen","",
CONCATENATE("  - &amp;SpecimenID",TEXT(SUMPRODUCT(--($M$3:$M2446&lt;&gt;"")),"0000"),
" {","SamplingFeatureID:  *SamplingFeatureID",TEXT($A2447,"0000"),
", SpecimenTypeCV:  ",CHAR(34),INDEX(Specimens[Specimen Type],$A2447),CHAR(34),
", SpecimenMediumCV:  ",INDEX(Specimens[Specimen Medium],$A2447),
", IsFieldSpecimen:  ",CHAR(34),INDEX(Specimens[Is Field Specimen?],$A2447),CHAR(34),"}"))</f>
        <v>#REF!</v>
      </c>
      <c r="N2447" t="e">
        <f>IF(COUNTA(SpatialOffsets[])=0,"", IF(INDEX(SpatialOffsets[Spatial Offset Type],$A2447)="","",
CONCATENATE("  - &amp;SpatialOffsetID",TEXT($A2447,"0000"),
" {","SpatialOffsetTypeCV:  ",CHAR(34),INDEX(SpatialOffsets[Spatial Offset Type],$A2447),CHAR(34),
", Offset1Value:  ",INDEX(SpatialOffsets[Offset 1 Value],$A2447),
", Offset1UnitID:  ",CHAR(34),INDEX(SpatialOffsets[Offset 1 Unit],$A2447),CHAR(34),
", Offset2Value:  ",INDEX(SpatialOffsets[Offset 2 Value],$A2447),
", Offset2UnitID:  ",CHAR(34),INDEX(SpatialOffsets[Offset 2 Unit],$A2447),CHAR(34),
", Offset3Value:  ",INDEX(SpatialOffsets[Offset 3 Value],$A2447),
", Offset3UnitID:  ",CHAR(34),INDEX(SpatialOffsets[Offset 3 Unit],$A2447),CHAR(34),,"}")))</f>
        <v>#REF!</v>
      </c>
      <c r="O2447" t="e">
        <f>IF(COUNTA(RelatedFeatures[])=0,"", IF(INDEX(RelatedFeatures[First Sampling Feature Code],$A2447)="","",
CONCATENATE("  - &amp;RelationID",TEXT($A2447,"0000"),
" {","SamplingFeatureID:  *SamplingFeatureID",TEXT(MATCH(INDEX(RelatedFeatures[First Sampling Feature Code],$A2447),SamplingFeatures[Feature Code],0),"0000"),
", RelationshipTypeCV:  ",CHAR(34),INDEX(RelatedFeatures[Relationship Type],$A2447),CHAR(34),
", RelatedFeatureID: *SamplingFeatureID",TEXT(MATCH(INDEX(RelatedFeatures[Second Sampling Feature Code],$A2447),SamplingFeatures[Feature Code],0),"0000"),
", SpatialOffsetID:  ",IF(INDEX(RelatedFeatures[Offset Number],$A2447)="","",CONCATENATE("*SpatialOffsetID",TEXT(INDEX(RelatedFeatures[Offset Number],$A2447),"0000"))),"}")))</f>
        <v>#REF!</v>
      </c>
      <c r="P2447" t="e">
        <f>IF(INDEX(Methods[Method Type],$A2447)="","",
CONCATENATE("  - &amp;MethodID",TEXT($A2447,"0000"),
" {","MethodTypeCV:  ",CHAR(34),INDEX(Methods[Method Type],$A2447),CHAR(34),
", MethodCode:  ",CHAR(34),INDEX(Methods[Method Code],$A2447),CHAR(34),
", MethodName:  ",CHAR(34),INDEX(Methods[Method Name],$A2447),CHAR(34),
", MethodDescription:  ",CHAR(34),INDEX(Methods[Method Description],$A2447),CHAR(34),
", MethodLink:  ",CHAR(34),INDEX(Methods[Method Link],$A2447),CHAR(34),
", OrganizationID: *OrganizationID",TEXT(MATCH(INDEX(Methods[Organization Name],$A2447),Organizations[Organization Name],0),"0000"),"}"))</f>
        <v>#REF!</v>
      </c>
      <c r="Q2447" t="e">
        <f>IF(INDEX(Variables[Variable Type],$A2447)="","",
CONCATENATE("  - &amp;VariableID",TEXT($A2447,"0000"),
" {","VariableTypeCV:  ",CHAR(34),INDEX(Variables[Variable Type],$A2447),CHAR(34),
", VariableCode:  ",CHAR(34),INDEX(Variables[Variable Code],$A2447),CHAR(34),
", VariableNameCV:  ",CHAR(34),INDEX(Variables[Variable Name],$A2447),CHAR(34),
", VariableDefinition:  ",CHAR(34),INDEX(Variables[Variable Definition],$A2447),CHAR(34),
", SpecciationCV:  ",CHAR(34),INDEX(Variables[Speciation],$A2447),CHAR(34),
", NoDataValue:  ",CHAR(34),INDEX(Variables[No Data Value],$A2447),CHAR(34),"}"))</f>
        <v>#REF!</v>
      </c>
    </row>
    <row r="2448" spans="1:17" x14ac:dyDescent="0.25">
      <c r="A2448">
        <v>2445</v>
      </c>
      <c r="D2448" t="e">
        <f>IF(INDEX(People[First Name],$A2448)="","",
CONCATENATE("  - &amp;PersonID",TEXT($A2448,"0000"),
" {","PersonFirstName:  ",CHAR(34),INDEX(People[First Name],$A2448),CHAR(34),
", PersonMiddleName:  ",CHAR(34),INDEX(People[Middle Name],$A2448),CHAR(34),
", PersonLastName:  ",CHAR(34),INDEX(People[Last Name],$A2448),CHAR(34),"}"))</f>
        <v>#REF!</v>
      </c>
      <c r="E2448" t="e">
        <f>IF(INDEX(Organizations[Organization Type '[CV']],$A2448)="","",
CONCATENATE("  - &amp;OrganizationID",TEXT($A2448,"0000"),
" {","OrganizationTypeCV:  ",CHAR(34),INDEX(Organizations[Organization Type '[CV']],$A2448),CHAR(34),
", OrganizationCode:  ",CHAR(34),INDEX(Organizations[Organization Code],$A2448),CHAR(34),
", OrganizationName:  ",CHAR(34),INDEX(Organizations[Organization Name],$A2448),CHAR(34),
", OrganizationDescription:  ",CHAR(34),INDEX(Organizations[Organization Description],$A2448),CHAR(34),
", OrganizationLink:  ",CHAR(34),INDEX(Organizations[Organization Link],$A2448),CHAR(34),"}"))</f>
        <v>#REF!</v>
      </c>
      <c r="F2448" t="e">
        <f>IF(INDEX(People[First Name],$A2448)="","",
CONCATENATE("  - &amp;AffiliationID",TEXT($A2448,"0000"),
" {PersonID: *PersonID",TEXT($A2448,"0000"),
", OrganizationID: *OrganizationID",TEXT(MATCH(INDEX(People[Organization Name],$A2448),Organizations[Organization Name],0),"0000"),
", IsPrimaryOrganizationContact: , AffiliationStartDate: , AffiliationEndDate: , PrimaryPhone: ",
", PrimaryEmail: ",CHAR(34),INDEX(People[Primary Email],$A2448),CHAR(34),
", PrimaryAddress: ",CHAR(34),INDEX(People[Primary Address],$A2448),CHAR(34),
", PersonLink: }"))</f>
        <v>#REF!</v>
      </c>
      <c r="H2448" t="e">
        <f>IF(COUNTA(CitationInformation)=0,"",IF(INDEX(AuthorList[Author Name],$A2448)="","",
CONCATENATE("  - &amp;AuthorListID",TEXT($A2448,"0000"),
"  {CitationID: *CitationID0001",
", PersonID: *PersonID",TEXT(MATCH(INDEX(AuthorList[Author Name],$A2448),People[Full Name],0),"0000"),
", AuthorOrder: ",INDEX(AuthorList[Author Number],$A2448),"}")))</f>
        <v>#REF!</v>
      </c>
      <c r="K2448" t="e">
        <f>IF(INDEX(SamplingFeatures[Feature Code],$A2448)="","",
CONCATENATE("  - &amp;SamplingFeatureID",TEXT($A2448,"0000"),
" {","SamplingFeatureUUID:  ",CHAR(34),INDEX(SamplingFeatures[Sampling Feature UUID],$A2448),CHAR(34),
", SamplingFeatureTypeCV:  ",CHAR(34),INDEX(SamplingFeatures[Sampling Feature Type],$A2448),CHAR(34),
", SamplingFeatureCode:  ",CHAR(34),INDEX(SamplingFeatures[Feature Code],$A2448),CHAR(34),
", SamplingFeatureName:  ",CHAR(34),INDEX(SamplingFeatures[Feature Name],$A2448),CHAR(34),
", SamplingFeatureDescription:  ",CHAR(34),INDEX(SamplingFeatures[Feature Description],$A2448),CHAR(34),
", SamplingFeatureGeotypeCV:  ",CHAR(34),INDEX(SamplingFeatures[Feature Geo Type],$A2448),CHAR(34),
", FeatureGeometry:  ",CHAR(34),INDEX(SamplingFeatures[Feature Geometry],$A2448),CHAR(34),
", Elevation_m:  ",CHAR(34),INDEX(SamplingFeatures[Elevation_m],$A2448),CHAR(34),
", ElevationDatumCV:  ",CHAR(34),ElevationDatum,CHAR(34),"}"))</f>
        <v>#REF!</v>
      </c>
      <c r="L2448" t="e">
        <f>IF(INDEX(SamplingFeatures[Sampling Feature Type],$A2448)&lt;&gt;"Site","",
CONCATENATE("  - &amp;SiteID",TEXT(SUMPRODUCT(--($L$3:$L2447&lt;&gt;"")),"0000"),
" {","SamplingFeatureID:  *SamplingFeatureID",TEXT($A2448,"0000"),
", SiteTypeCV:  ",CHAR(34),INDEX(Sites[Site Type],$A2448),CHAR(34),
", Latitude:  ",INDEX(Sites[Latitude],$A2448),
", Longitude:  ",INDEX(Sites[Longitude],$A2448),
", SRSName:  ",CHAR(34),LatLonDatum,CHAR(34),"}"))</f>
        <v>#REF!</v>
      </c>
      <c r="M2448" t="e">
        <f>IF(INDEX(SamplingFeatures[Sampling Feature Type],$A2448)&lt;&gt;"Specimen","",
CONCATENATE("  - &amp;SpecimenID",TEXT(SUMPRODUCT(--($M$3:$M2447&lt;&gt;"")),"0000"),
" {","SamplingFeatureID:  *SamplingFeatureID",TEXT($A2448,"0000"),
", SpecimenTypeCV:  ",CHAR(34),INDEX(Specimens[Specimen Type],$A2448),CHAR(34),
", SpecimenMediumCV:  ",INDEX(Specimens[Specimen Medium],$A2448),
", IsFieldSpecimen:  ",CHAR(34),INDEX(Specimens[Is Field Specimen?],$A2448),CHAR(34),"}"))</f>
        <v>#REF!</v>
      </c>
      <c r="N2448" t="e">
        <f>IF(COUNTA(SpatialOffsets[])=0,"", IF(INDEX(SpatialOffsets[Spatial Offset Type],$A2448)="","",
CONCATENATE("  - &amp;SpatialOffsetID",TEXT($A2448,"0000"),
" {","SpatialOffsetTypeCV:  ",CHAR(34),INDEX(SpatialOffsets[Spatial Offset Type],$A2448),CHAR(34),
", Offset1Value:  ",INDEX(SpatialOffsets[Offset 1 Value],$A2448),
", Offset1UnitID:  ",CHAR(34),INDEX(SpatialOffsets[Offset 1 Unit],$A2448),CHAR(34),
", Offset2Value:  ",INDEX(SpatialOffsets[Offset 2 Value],$A2448),
", Offset2UnitID:  ",CHAR(34),INDEX(SpatialOffsets[Offset 2 Unit],$A2448),CHAR(34),
", Offset3Value:  ",INDEX(SpatialOffsets[Offset 3 Value],$A2448),
", Offset3UnitID:  ",CHAR(34),INDEX(SpatialOffsets[Offset 3 Unit],$A2448),CHAR(34),,"}")))</f>
        <v>#REF!</v>
      </c>
      <c r="O2448" t="e">
        <f>IF(COUNTA(RelatedFeatures[])=0,"", IF(INDEX(RelatedFeatures[First Sampling Feature Code],$A2448)="","",
CONCATENATE("  - &amp;RelationID",TEXT($A2448,"0000"),
" {","SamplingFeatureID:  *SamplingFeatureID",TEXT(MATCH(INDEX(RelatedFeatures[First Sampling Feature Code],$A2448),SamplingFeatures[Feature Code],0),"0000"),
", RelationshipTypeCV:  ",CHAR(34),INDEX(RelatedFeatures[Relationship Type],$A2448),CHAR(34),
", RelatedFeatureID: *SamplingFeatureID",TEXT(MATCH(INDEX(RelatedFeatures[Second Sampling Feature Code],$A2448),SamplingFeatures[Feature Code],0),"0000"),
", SpatialOffsetID:  ",IF(INDEX(RelatedFeatures[Offset Number],$A2448)="","",CONCATENATE("*SpatialOffsetID",TEXT(INDEX(RelatedFeatures[Offset Number],$A2448),"0000"))),"}")))</f>
        <v>#REF!</v>
      </c>
      <c r="P2448" t="e">
        <f>IF(INDEX(Methods[Method Type],$A2448)="","",
CONCATENATE("  - &amp;MethodID",TEXT($A2448,"0000"),
" {","MethodTypeCV:  ",CHAR(34),INDEX(Methods[Method Type],$A2448),CHAR(34),
", MethodCode:  ",CHAR(34),INDEX(Methods[Method Code],$A2448),CHAR(34),
", MethodName:  ",CHAR(34),INDEX(Methods[Method Name],$A2448),CHAR(34),
", MethodDescription:  ",CHAR(34),INDEX(Methods[Method Description],$A2448),CHAR(34),
", MethodLink:  ",CHAR(34),INDEX(Methods[Method Link],$A2448),CHAR(34),
", OrganizationID: *OrganizationID",TEXT(MATCH(INDEX(Methods[Organization Name],$A2448),Organizations[Organization Name],0),"0000"),"}"))</f>
        <v>#REF!</v>
      </c>
      <c r="Q2448" t="e">
        <f>IF(INDEX(Variables[Variable Type],$A2448)="","",
CONCATENATE("  - &amp;VariableID",TEXT($A2448,"0000"),
" {","VariableTypeCV:  ",CHAR(34),INDEX(Variables[Variable Type],$A2448),CHAR(34),
", VariableCode:  ",CHAR(34),INDEX(Variables[Variable Code],$A2448),CHAR(34),
", VariableNameCV:  ",CHAR(34),INDEX(Variables[Variable Name],$A2448),CHAR(34),
", VariableDefinition:  ",CHAR(34),INDEX(Variables[Variable Definition],$A2448),CHAR(34),
", SpecciationCV:  ",CHAR(34),INDEX(Variables[Speciation],$A2448),CHAR(34),
", NoDataValue:  ",CHAR(34),INDEX(Variables[No Data Value],$A2448),CHAR(34),"}"))</f>
        <v>#REF!</v>
      </c>
    </row>
    <row r="2449" spans="1:17" x14ac:dyDescent="0.25">
      <c r="A2449">
        <v>2446</v>
      </c>
      <c r="D2449" t="e">
        <f>IF(INDEX(People[First Name],$A2449)="","",
CONCATENATE("  - &amp;PersonID",TEXT($A2449,"0000"),
" {","PersonFirstName:  ",CHAR(34),INDEX(People[First Name],$A2449),CHAR(34),
", PersonMiddleName:  ",CHAR(34),INDEX(People[Middle Name],$A2449),CHAR(34),
", PersonLastName:  ",CHAR(34),INDEX(People[Last Name],$A2449),CHAR(34),"}"))</f>
        <v>#REF!</v>
      </c>
      <c r="E2449" t="e">
        <f>IF(INDEX(Organizations[Organization Type '[CV']],$A2449)="","",
CONCATENATE("  - &amp;OrganizationID",TEXT($A2449,"0000"),
" {","OrganizationTypeCV:  ",CHAR(34),INDEX(Organizations[Organization Type '[CV']],$A2449),CHAR(34),
", OrganizationCode:  ",CHAR(34),INDEX(Organizations[Organization Code],$A2449),CHAR(34),
", OrganizationName:  ",CHAR(34),INDEX(Organizations[Organization Name],$A2449),CHAR(34),
", OrganizationDescription:  ",CHAR(34),INDEX(Organizations[Organization Description],$A2449),CHAR(34),
", OrganizationLink:  ",CHAR(34),INDEX(Organizations[Organization Link],$A2449),CHAR(34),"}"))</f>
        <v>#REF!</v>
      </c>
      <c r="F2449" t="e">
        <f>IF(INDEX(People[First Name],$A2449)="","",
CONCATENATE("  - &amp;AffiliationID",TEXT($A2449,"0000"),
" {PersonID: *PersonID",TEXT($A2449,"0000"),
", OrganizationID: *OrganizationID",TEXT(MATCH(INDEX(People[Organization Name],$A2449),Organizations[Organization Name],0),"0000"),
", IsPrimaryOrganizationContact: , AffiliationStartDate: , AffiliationEndDate: , PrimaryPhone: ",
", PrimaryEmail: ",CHAR(34),INDEX(People[Primary Email],$A2449),CHAR(34),
", PrimaryAddress: ",CHAR(34),INDEX(People[Primary Address],$A2449),CHAR(34),
", PersonLink: }"))</f>
        <v>#REF!</v>
      </c>
      <c r="H2449" t="e">
        <f>IF(COUNTA(CitationInformation)=0,"",IF(INDEX(AuthorList[Author Name],$A2449)="","",
CONCATENATE("  - &amp;AuthorListID",TEXT($A2449,"0000"),
"  {CitationID: *CitationID0001",
", PersonID: *PersonID",TEXT(MATCH(INDEX(AuthorList[Author Name],$A2449),People[Full Name],0),"0000"),
", AuthorOrder: ",INDEX(AuthorList[Author Number],$A2449),"}")))</f>
        <v>#REF!</v>
      </c>
      <c r="K2449" t="e">
        <f>IF(INDEX(SamplingFeatures[Feature Code],$A2449)="","",
CONCATENATE("  - &amp;SamplingFeatureID",TEXT($A2449,"0000"),
" {","SamplingFeatureUUID:  ",CHAR(34),INDEX(SamplingFeatures[Sampling Feature UUID],$A2449),CHAR(34),
", SamplingFeatureTypeCV:  ",CHAR(34),INDEX(SamplingFeatures[Sampling Feature Type],$A2449),CHAR(34),
", SamplingFeatureCode:  ",CHAR(34),INDEX(SamplingFeatures[Feature Code],$A2449),CHAR(34),
", SamplingFeatureName:  ",CHAR(34),INDEX(SamplingFeatures[Feature Name],$A2449),CHAR(34),
", SamplingFeatureDescription:  ",CHAR(34),INDEX(SamplingFeatures[Feature Description],$A2449),CHAR(34),
", SamplingFeatureGeotypeCV:  ",CHAR(34),INDEX(SamplingFeatures[Feature Geo Type],$A2449),CHAR(34),
", FeatureGeometry:  ",CHAR(34),INDEX(SamplingFeatures[Feature Geometry],$A2449),CHAR(34),
", Elevation_m:  ",CHAR(34),INDEX(SamplingFeatures[Elevation_m],$A2449),CHAR(34),
", ElevationDatumCV:  ",CHAR(34),ElevationDatum,CHAR(34),"}"))</f>
        <v>#REF!</v>
      </c>
      <c r="L2449" t="e">
        <f>IF(INDEX(SamplingFeatures[Sampling Feature Type],$A2449)&lt;&gt;"Site","",
CONCATENATE("  - &amp;SiteID",TEXT(SUMPRODUCT(--($L$3:$L2448&lt;&gt;"")),"0000"),
" {","SamplingFeatureID:  *SamplingFeatureID",TEXT($A2449,"0000"),
", SiteTypeCV:  ",CHAR(34),INDEX(Sites[Site Type],$A2449),CHAR(34),
", Latitude:  ",INDEX(Sites[Latitude],$A2449),
", Longitude:  ",INDEX(Sites[Longitude],$A2449),
", SRSName:  ",CHAR(34),LatLonDatum,CHAR(34),"}"))</f>
        <v>#REF!</v>
      </c>
      <c r="M2449" t="e">
        <f>IF(INDEX(SamplingFeatures[Sampling Feature Type],$A2449)&lt;&gt;"Specimen","",
CONCATENATE("  - &amp;SpecimenID",TEXT(SUMPRODUCT(--($M$3:$M2448&lt;&gt;"")),"0000"),
" {","SamplingFeatureID:  *SamplingFeatureID",TEXT($A2449,"0000"),
", SpecimenTypeCV:  ",CHAR(34),INDEX(Specimens[Specimen Type],$A2449),CHAR(34),
", SpecimenMediumCV:  ",INDEX(Specimens[Specimen Medium],$A2449),
", IsFieldSpecimen:  ",CHAR(34),INDEX(Specimens[Is Field Specimen?],$A2449),CHAR(34),"}"))</f>
        <v>#REF!</v>
      </c>
      <c r="N2449" t="e">
        <f>IF(COUNTA(SpatialOffsets[])=0,"", IF(INDEX(SpatialOffsets[Spatial Offset Type],$A2449)="","",
CONCATENATE("  - &amp;SpatialOffsetID",TEXT($A2449,"0000"),
" {","SpatialOffsetTypeCV:  ",CHAR(34),INDEX(SpatialOffsets[Spatial Offset Type],$A2449),CHAR(34),
", Offset1Value:  ",INDEX(SpatialOffsets[Offset 1 Value],$A2449),
", Offset1UnitID:  ",CHAR(34),INDEX(SpatialOffsets[Offset 1 Unit],$A2449),CHAR(34),
", Offset2Value:  ",INDEX(SpatialOffsets[Offset 2 Value],$A2449),
", Offset2UnitID:  ",CHAR(34),INDEX(SpatialOffsets[Offset 2 Unit],$A2449),CHAR(34),
", Offset3Value:  ",INDEX(SpatialOffsets[Offset 3 Value],$A2449),
", Offset3UnitID:  ",CHAR(34),INDEX(SpatialOffsets[Offset 3 Unit],$A2449),CHAR(34),,"}")))</f>
        <v>#REF!</v>
      </c>
      <c r="O2449" t="e">
        <f>IF(COUNTA(RelatedFeatures[])=0,"", IF(INDEX(RelatedFeatures[First Sampling Feature Code],$A2449)="","",
CONCATENATE("  - &amp;RelationID",TEXT($A2449,"0000"),
" {","SamplingFeatureID:  *SamplingFeatureID",TEXT(MATCH(INDEX(RelatedFeatures[First Sampling Feature Code],$A2449),SamplingFeatures[Feature Code],0),"0000"),
", RelationshipTypeCV:  ",CHAR(34),INDEX(RelatedFeatures[Relationship Type],$A2449),CHAR(34),
", RelatedFeatureID: *SamplingFeatureID",TEXT(MATCH(INDEX(RelatedFeatures[Second Sampling Feature Code],$A2449),SamplingFeatures[Feature Code],0),"0000"),
", SpatialOffsetID:  ",IF(INDEX(RelatedFeatures[Offset Number],$A2449)="","",CONCATENATE("*SpatialOffsetID",TEXT(INDEX(RelatedFeatures[Offset Number],$A2449),"0000"))),"}")))</f>
        <v>#REF!</v>
      </c>
      <c r="P2449" t="e">
        <f>IF(INDEX(Methods[Method Type],$A2449)="","",
CONCATENATE("  - &amp;MethodID",TEXT($A2449,"0000"),
" {","MethodTypeCV:  ",CHAR(34),INDEX(Methods[Method Type],$A2449),CHAR(34),
", MethodCode:  ",CHAR(34),INDEX(Methods[Method Code],$A2449),CHAR(34),
", MethodName:  ",CHAR(34),INDEX(Methods[Method Name],$A2449),CHAR(34),
", MethodDescription:  ",CHAR(34),INDEX(Methods[Method Description],$A2449),CHAR(34),
", MethodLink:  ",CHAR(34),INDEX(Methods[Method Link],$A2449),CHAR(34),
", OrganizationID: *OrganizationID",TEXT(MATCH(INDEX(Methods[Organization Name],$A2449),Organizations[Organization Name],0),"0000"),"}"))</f>
        <v>#REF!</v>
      </c>
      <c r="Q2449" t="e">
        <f>IF(INDEX(Variables[Variable Type],$A2449)="","",
CONCATENATE("  - &amp;VariableID",TEXT($A2449,"0000"),
" {","VariableTypeCV:  ",CHAR(34),INDEX(Variables[Variable Type],$A2449),CHAR(34),
", VariableCode:  ",CHAR(34),INDEX(Variables[Variable Code],$A2449),CHAR(34),
", VariableNameCV:  ",CHAR(34),INDEX(Variables[Variable Name],$A2449),CHAR(34),
", VariableDefinition:  ",CHAR(34),INDEX(Variables[Variable Definition],$A2449),CHAR(34),
", SpecciationCV:  ",CHAR(34),INDEX(Variables[Speciation],$A2449),CHAR(34),
", NoDataValue:  ",CHAR(34),INDEX(Variables[No Data Value],$A2449),CHAR(34),"}"))</f>
        <v>#REF!</v>
      </c>
    </row>
    <row r="2450" spans="1:17" x14ac:dyDescent="0.25">
      <c r="A2450">
        <v>2447</v>
      </c>
      <c r="D2450" t="e">
        <f>IF(INDEX(People[First Name],$A2450)="","",
CONCATENATE("  - &amp;PersonID",TEXT($A2450,"0000"),
" {","PersonFirstName:  ",CHAR(34),INDEX(People[First Name],$A2450),CHAR(34),
", PersonMiddleName:  ",CHAR(34),INDEX(People[Middle Name],$A2450),CHAR(34),
", PersonLastName:  ",CHAR(34),INDEX(People[Last Name],$A2450),CHAR(34),"}"))</f>
        <v>#REF!</v>
      </c>
      <c r="E2450" t="e">
        <f>IF(INDEX(Organizations[Organization Type '[CV']],$A2450)="","",
CONCATENATE("  - &amp;OrganizationID",TEXT($A2450,"0000"),
" {","OrganizationTypeCV:  ",CHAR(34),INDEX(Organizations[Organization Type '[CV']],$A2450),CHAR(34),
", OrganizationCode:  ",CHAR(34),INDEX(Organizations[Organization Code],$A2450),CHAR(34),
", OrganizationName:  ",CHAR(34),INDEX(Organizations[Organization Name],$A2450),CHAR(34),
", OrganizationDescription:  ",CHAR(34),INDEX(Organizations[Organization Description],$A2450),CHAR(34),
", OrganizationLink:  ",CHAR(34),INDEX(Organizations[Organization Link],$A2450),CHAR(34),"}"))</f>
        <v>#REF!</v>
      </c>
      <c r="F2450" t="e">
        <f>IF(INDEX(People[First Name],$A2450)="","",
CONCATENATE("  - &amp;AffiliationID",TEXT($A2450,"0000"),
" {PersonID: *PersonID",TEXT($A2450,"0000"),
", OrganizationID: *OrganizationID",TEXT(MATCH(INDEX(People[Organization Name],$A2450),Organizations[Organization Name],0),"0000"),
", IsPrimaryOrganizationContact: , AffiliationStartDate: , AffiliationEndDate: , PrimaryPhone: ",
", PrimaryEmail: ",CHAR(34),INDEX(People[Primary Email],$A2450),CHAR(34),
", PrimaryAddress: ",CHAR(34),INDEX(People[Primary Address],$A2450),CHAR(34),
", PersonLink: }"))</f>
        <v>#REF!</v>
      </c>
      <c r="H2450" t="e">
        <f>IF(COUNTA(CitationInformation)=0,"",IF(INDEX(AuthorList[Author Name],$A2450)="","",
CONCATENATE("  - &amp;AuthorListID",TEXT($A2450,"0000"),
"  {CitationID: *CitationID0001",
", PersonID: *PersonID",TEXT(MATCH(INDEX(AuthorList[Author Name],$A2450),People[Full Name],0),"0000"),
", AuthorOrder: ",INDEX(AuthorList[Author Number],$A2450),"}")))</f>
        <v>#REF!</v>
      </c>
      <c r="K2450" t="e">
        <f>IF(INDEX(SamplingFeatures[Feature Code],$A2450)="","",
CONCATENATE("  - &amp;SamplingFeatureID",TEXT($A2450,"0000"),
" {","SamplingFeatureUUID:  ",CHAR(34),INDEX(SamplingFeatures[Sampling Feature UUID],$A2450),CHAR(34),
", SamplingFeatureTypeCV:  ",CHAR(34),INDEX(SamplingFeatures[Sampling Feature Type],$A2450),CHAR(34),
", SamplingFeatureCode:  ",CHAR(34),INDEX(SamplingFeatures[Feature Code],$A2450),CHAR(34),
", SamplingFeatureName:  ",CHAR(34),INDEX(SamplingFeatures[Feature Name],$A2450),CHAR(34),
", SamplingFeatureDescription:  ",CHAR(34),INDEX(SamplingFeatures[Feature Description],$A2450),CHAR(34),
", SamplingFeatureGeotypeCV:  ",CHAR(34),INDEX(SamplingFeatures[Feature Geo Type],$A2450),CHAR(34),
", FeatureGeometry:  ",CHAR(34),INDEX(SamplingFeatures[Feature Geometry],$A2450),CHAR(34),
", Elevation_m:  ",CHAR(34),INDEX(SamplingFeatures[Elevation_m],$A2450),CHAR(34),
", ElevationDatumCV:  ",CHAR(34),ElevationDatum,CHAR(34),"}"))</f>
        <v>#REF!</v>
      </c>
      <c r="L2450" t="e">
        <f>IF(INDEX(SamplingFeatures[Sampling Feature Type],$A2450)&lt;&gt;"Site","",
CONCATENATE("  - &amp;SiteID",TEXT(SUMPRODUCT(--($L$3:$L2449&lt;&gt;"")),"0000"),
" {","SamplingFeatureID:  *SamplingFeatureID",TEXT($A2450,"0000"),
", SiteTypeCV:  ",CHAR(34),INDEX(Sites[Site Type],$A2450),CHAR(34),
", Latitude:  ",INDEX(Sites[Latitude],$A2450),
", Longitude:  ",INDEX(Sites[Longitude],$A2450),
", SRSName:  ",CHAR(34),LatLonDatum,CHAR(34),"}"))</f>
        <v>#REF!</v>
      </c>
      <c r="M2450" t="e">
        <f>IF(INDEX(SamplingFeatures[Sampling Feature Type],$A2450)&lt;&gt;"Specimen","",
CONCATENATE("  - &amp;SpecimenID",TEXT(SUMPRODUCT(--($M$3:$M2449&lt;&gt;"")),"0000"),
" {","SamplingFeatureID:  *SamplingFeatureID",TEXT($A2450,"0000"),
", SpecimenTypeCV:  ",CHAR(34),INDEX(Specimens[Specimen Type],$A2450),CHAR(34),
", SpecimenMediumCV:  ",INDEX(Specimens[Specimen Medium],$A2450),
", IsFieldSpecimen:  ",CHAR(34),INDEX(Specimens[Is Field Specimen?],$A2450),CHAR(34),"}"))</f>
        <v>#REF!</v>
      </c>
      <c r="N2450" t="e">
        <f>IF(COUNTA(SpatialOffsets[])=0,"", IF(INDEX(SpatialOffsets[Spatial Offset Type],$A2450)="","",
CONCATENATE("  - &amp;SpatialOffsetID",TEXT($A2450,"0000"),
" {","SpatialOffsetTypeCV:  ",CHAR(34),INDEX(SpatialOffsets[Spatial Offset Type],$A2450),CHAR(34),
", Offset1Value:  ",INDEX(SpatialOffsets[Offset 1 Value],$A2450),
", Offset1UnitID:  ",CHAR(34),INDEX(SpatialOffsets[Offset 1 Unit],$A2450),CHAR(34),
", Offset2Value:  ",INDEX(SpatialOffsets[Offset 2 Value],$A2450),
", Offset2UnitID:  ",CHAR(34),INDEX(SpatialOffsets[Offset 2 Unit],$A2450),CHAR(34),
", Offset3Value:  ",INDEX(SpatialOffsets[Offset 3 Value],$A2450),
", Offset3UnitID:  ",CHAR(34),INDEX(SpatialOffsets[Offset 3 Unit],$A2450),CHAR(34),,"}")))</f>
        <v>#REF!</v>
      </c>
      <c r="O2450" t="e">
        <f>IF(COUNTA(RelatedFeatures[])=0,"", IF(INDEX(RelatedFeatures[First Sampling Feature Code],$A2450)="","",
CONCATENATE("  - &amp;RelationID",TEXT($A2450,"0000"),
" {","SamplingFeatureID:  *SamplingFeatureID",TEXT(MATCH(INDEX(RelatedFeatures[First Sampling Feature Code],$A2450),SamplingFeatures[Feature Code],0),"0000"),
", RelationshipTypeCV:  ",CHAR(34),INDEX(RelatedFeatures[Relationship Type],$A2450),CHAR(34),
", RelatedFeatureID: *SamplingFeatureID",TEXT(MATCH(INDEX(RelatedFeatures[Second Sampling Feature Code],$A2450),SamplingFeatures[Feature Code],0),"0000"),
", SpatialOffsetID:  ",IF(INDEX(RelatedFeatures[Offset Number],$A2450)="","",CONCATENATE("*SpatialOffsetID",TEXT(INDEX(RelatedFeatures[Offset Number],$A2450),"0000"))),"}")))</f>
        <v>#REF!</v>
      </c>
      <c r="P2450" t="e">
        <f>IF(INDEX(Methods[Method Type],$A2450)="","",
CONCATENATE("  - &amp;MethodID",TEXT($A2450,"0000"),
" {","MethodTypeCV:  ",CHAR(34),INDEX(Methods[Method Type],$A2450),CHAR(34),
", MethodCode:  ",CHAR(34),INDEX(Methods[Method Code],$A2450),CHAR(34),
", MethodName:  ",CHAR(34),INDEX(Methods[Method Name],$A2450),CHAR(34),
", MethodDescription:  ",CHAR(34),INDEX(Methods[Method Description],$A2450),CHAR(34),
", MethodLink:  ",CHAR(34),INDEX(Methods[Method Link],$A2450),CHAR(34),
", OrganizationID: *OrganizationID",TEXT(MATCH(INDEX(Methods[Organization Name],$A2450),Organizations[Organization Name],0),"0000"),"}"))</f>
        <v>#REF!</v>
      </c>
      <c r="Q2450" t="e">
        <f>IF(INDEX(Variables[Variable Type],$A2450)="","",
CONCATENATE("  - &amp;VariableID",TEXT($A2450,"0000"),
" {","VariableTypeCV:  ",CHAR(34),INDEX(Variables[Variable Type],$A2450),CHAR(34),
", VariableCode:  ",CHAR(34),INDEX(Variables[Variable Code],$A2450),CHAR(34),
", VariableNameCV:  ",CHAR(34),INDEX(Variables[Variable Name],$A2450),CHAR(34),
", VariableDefinition:  ",CHAR(34),INDEX(Variables[Variable Definition],$A2450),CHAR(34),
", SpecciationCV:  ",CHAR(34),INDEX(Variables[Speciation],$A2450),CHAR(34),
", NoDataValue:  ",CHAR(34),INDEX(Variables[No Data Value],$A2450),CHAR(34),"}"))</f>
        <v>#REF!</v>
      </c>
    </row>
    <row r="2451" spans="1:17" x14ac:dyDescent="0.25">
      <c r="A2451">
        <v>2448</v>
      </c>
      <c r="D2451" t="e">
        <f>IF(INDEX(People[First Name],$A2451)="","",
CONCATENATE("  - &amp;PersonID",TEXT($A2451,"0000"),
" {","PersonFirstName:  ",CHAR(34),INDEX(People[First Name],$A2451),CHAR(34),
", PersonMiddleName:  ",CHAR(34),INDEX(People[Middle Name],$A2451),CHAR(34),
", PersonLastName:  ",CHAR(34),INDEX(People[Last Name],$A2451),CHAR(34),"}"))</f>
        <v>#REF!</v>
      </c>
      <c r="E2451" t="e">
        <f>IF(INDEX(Organizations[Organization Type '[CV']],$A2451)="","",
CONCATENATE("  - &amp;OrganizationID",TEXT($A2451,"0000"),
" {","OrganizationTypeCV:  ",CHAR(34),INDEX(Organizations[Organization Type '[CV']],$A2451),CHAR(34),
", OrganizationCode:  ",CHAR(34),INDEX(Organizations[Organization Code],$A2451),CHAR(34),
", OrganizationName:  ",CHAR(34),INDEX(Organizations[Organization Name],$A2451),CHAR(34),
", OrganizationDescription:  ",CHAR(34),INDEX(Organizations[Organization Description],$A2451),CHAR(34),
", OrganizationLink:  ",CHAR(34),INDEX(Organizations[Organization Link],$A2451),CHAR(34),"}"))</f>
        <v>#REF!</v>
      </c>
      <c r="F2451" t="e">
        <f>IF(INDEX(People[First Name],$A2451)="","",
CONCATENATE("  - &amp;AffiliationID",TEXT($A2451,"0000"),
" {PersonID: *PersonID",TEXT($A2451,"0000"),
", OrganizationID: *OrganizationID",TEXT(MATCH(INDEX(People[Organization Name],$A2451),Organizations[Organization Name],0),"0000"),
", IsPrimaryOrganizationContact: , AffiliationStartDate: , AffiliationEndDate: , PrimaryPhone: ",
", PrimaryEmail: ",CHAR(34),INDEX(People[Primary Email],$A2451),CHAR(34),
", PrimaryAddress: ",CHAR(34),INDEX(People[Primary Address],$A2451),CHAR(34),
", PersonLink: }"))</f>
        <v>#REF!</v>
      </c>
      <c r="H2451" t="e">
        <f>IF(COUNTA(CitationInformation)=0,"",IF(INDEX(AuthorList[Author Name],$A2451)="","",
CONCATENATE("  - &amp;AuthorListID",TEXT($A2451,"0000"),
"  {CitationID: *CitationID0001",
", PersonID: *PersonID",TEXT(MATCH(INDEX(AuthorList[Author Name],$A2451),People[Full Name],0),"0000"),
", AuthorOrder: ",INDEX(AuthorList[Author Number],$A2451),"}")))</f>
        <v>#REF!</v>
      </c>
      <c r="K2451" t="e">
        <f>IF(INDEX(SamplingFeatures[Feature Code],$A2451)="","",
CONCATENATE("  - &amp;SamplingFeatureID",TEXT($A2451,"0000"),
" {","SamplingFeatureUUID:  ",CHAR(34),INDEX(SamplingFeatures[Sampling Feature UUID],$A2451),CHAR(34),
", SamplingFeatureTypeCV:  ",CHAR(34),INDEX(SamplingFeatures[Sampling Feature Type],$A2451),CHAR(34),
", SamplingFeatureCode:  ",CHAR(34),INDEX(SamplingFeatures[Feature Code],$A2451),CHAR(34),
", SamplingFeatureName:  ",CHAR(34),INDEX(SamplingFeatures[Feature Name],$A2451),CHAR(34),
", SamplingFeatureDescription:  ",CHAR(34),INDEX(SamplingFeatures[Feature Description],$A2451),CHAR(34),
", SamplingFeatureGeotypeCV:  ",CHAR(34),INDEX(SamplingFeatures[Feature Geo Type],$A2451),CHAR(34),
", FeatureGeometry:  ",CHAR(34),INDEX(SamplingFeatures[Feature Geometry],$A2451),CHAR(34),
", Elevation_m:  ",CHAR(34),INDEX(SamplingFeatures[Elevation_m],$A2451),CHAR(34),
", ElevationDatumCV:  ",CHAR(34),ElevationDatum,CHAR(34),"}"))</f>
        <v>#REF!</v>
      </c>
      <c r="L2451" t="e">
        <f>IF(INDEX(SamplingFeatures[Sampling Feature Type],$A2451)&lt;&gt;"Site","",
CONCATENATE("  - &amp;SiteID",TEXT(SUMPRODUCT(--($L$3:$L2450&lt;&gt;"")),"0000"),
" {","SamplingFeatureID:  *SamplingFeatureID",TEXT($A2451,"0000"),
", SiteTypeCV:  ",CHAR(34),INDEX(Sites[Site Type],$A2451),CHAR(34),
", Latitude:  ",INDEX(Sites[Latitude],$A2451),
", Longitude:  ",INDEX(Sites[Longitude],$A2451),
", SRSName:  ",CHAR(34),LatLonDatum,CHAR(34),"}"))</f>
        <v>#REF!</v>
      </c>
      <c r="M2451" t="e">
        <f>IF(INDEX(SamplingFeatures[Sampling Feature Type],$A2451)&lt;&gt;"Specimen","",
CONCATENATE("  - &amp;SpecimenID",TEXT(SUMPRODUCT(--($M$3:$M2450&lt;&gt;"")),"0000"),
" {","SamplingFeatureID:  *SamplingFeatureID",TEXT($A2451,"0000"),
", SpecimenTypeCV:  ",CHAR(34),INDEX(Specimens[Specimen Type],$A2451),CHAR(34),
", SpecimenMediumCV:  ",INDEX(Specimens[Specimen Medium],$A2451),
", IsFieldSpecimen:  ",CHAR(34),INDEX(Specimens[Is Field Specimen?],$A2451),CHAR(34),"}"))</f>
        <v>#REF!</v>
      </c>
      <c r="N2451" t="e">
        <f>IF(COUNTA(SpatialOffsets[])=0,"", IF(INDEX(SpatialOffsets[Spatial Offset Type],$A2451)="","",
CONCATENATE("  - &amp;SpatialOffsetID",TEXT($A2451,"0000"),
" {","SpatialOffsetTypeCV:  ",CHAR(34),INDEX(SpatialOffsets[Spatial Offset Type],$A2451),CHAR(34),
", Offset1Value:  ",INDEX(SpatialOffsets[Offset 1 Value],$A2451),
", Offset1UnitID:  ",CHAR(34),INDEX(SpatialOffsets[Offset 1 Unit],$A2451),CHAR(34),
", Offset2Value:  ",INDEX(SpatialOffsets[Offset 2 Value],$A2451),
", Offset2UnitID:  ",CHAR(34),INDEX(SpatialOffsets[Offset 2 Unit],$A2451),CHAR(34),
", Offset3Value:  ",INDEX(SpatialOffsets[Offset 3 Value],$A2451),
", Offset3UnitID:  ",CHAR(34),INDEX(SpatialOffsets[Offset 3 Unit],$A2451),CHAR(34),,"}")))</f>
        <v>#REF!</v>
      </c>
      <c r="O2451" t="e">
        <f>IF(COUNTA(RelatedFeatures[])=0,"", IF(INDEX(RelatedFeatures[First Sampling Feature Code],$A2451)="","",
CONCATENATE("  - &amp;RelationID",TEXT($A2451,"0000"),
" {","SamplingFeatureID:  *SamplingFeatureID",TEXT(MATCH(INDEX(RelatedFeatures[First Sampling Feature Code],$A2451),SamplingFeatures[Feature Code],0),"0000"),
", RelationshipTypeCV:  ",CHAR(34),INDEX(RelatedFeatures[Relationship Type],$A2451),CHAR(34),
", RelatedFeatureID: *SamplingFeatureID",TEXT(MATCH(INDEX(RelatedFeatures[Second Sampling Feature Code],$A2451),SamplingFeatures[Feature Code],0),"0000"),
", SpatialOffsetID:  ",IF(INDEX(RelatedFeatures[Offset Number],$A2451)="","",CONCATENATE("*SpatialOffsetID",TEXT(INDEX(RelatedFeatures[Offset Number],$A2451),"0000"))),"}")))</f>
        <v>#REF!</v>
      </c>
      <c r="P2451" t="e">
        <f>IF(INDEX(Methods[Method Type],$A2451)="","",
CONCATENATE("  - &amp;MethodID",TEXT($A2451,"0000"),
" {","MethodTypeCV:  ",CHAR(34),INDEX(Methods[Method Type],$A2451),CHAR(34),
", MethodCode:  ",CHAR(34),INDEX(Methods[Method Code],$A2451),CHAR(34),
", MethodName:  ",CHAR(34),INDEX(Methods[Method Name],$A2451),CHAR(34),
", MethodDescription:  ",CHAR(34),INDEX(Methods[Method Description],$A2451),CHAR(34),
", MethodLink:  ",CHAR(34),INDEX(Methods[Method Link],$A2451),CHAR(34),
", OrganizationID: *OrganizationID",TEXT(MATCH(INDEX(Methods[Organization Name],$A2451),Organizations[Organization Name],0),"0000"),"}"))</f>
        <v>#REF!</v>
      </c>
      <c r="Q2451" t="e">
        <f>IF(INDEX(Variables[Variable Type],$A2451)="","",
CONCATENATE("  - &amp;VariableID",TEXT($A2451,"0000"),
" {","VariableTypeCV:  ",CHAR(34),INDEX(Variables[Variable Type],$A2451),CHAR(34),
", VariableCode:  ",CHAR(34),INDEX(Variables[Variable Code],$A2451),CHAR(34),
", VariableNameCV:  ",CHAR(34),INDEX(Variables[Variable Name],$A2451),CHAR(34),
", VariableDefinition:  ",CHAR(34),INDEX(Variables[Variable Definition],$A2451),CHAR(34),
", SpecciationCV:  ",CHAR(34),INDEX(Variables[Speciation],$A2451),CHAR(34),
", NoDataValue:  ",CHAR(34),INDEX(Variables[No Data Value],$A2451),CHAR(34),"}"))</f>
        <v>#REF!</v>
      </c>
    </row>
    <row r="2452" spans="1:17" x14ac:dyDescent="0.25">
      <c r="A2452">
        <v>2449</v>
      </c>
      <c r="D2452" t="e">
        <f>IF(INDEX(People[First Name],$A2452)="","",
CONCATENATE("  - &amp;PersonID",TEXT($A2452,"0000"),
" {","PersonFirstName:  ",CHAR(34),INDEX(People[First Name],$A2452),CHAR(34),
", PersonMiddleName:  ",CHAR(34),INDEX(People[Middle Name],$A2452),CHAR(34),
", PersonLastName:  ",CHAR(34),INDEX(People[Last Name],$A2452),CHAR(34),"}"))</f>
        <v>#REF!</v>
      </c>
      <c r="E2452" t="e">
        <f>IF(INDEX(Organizations[Organization Type '[CV']],$A2452)="","",
CONCATENATE("  - &amp;OrganizationID",TEXT($A2452,"0000"),
" {","OrganizationTypeCV:  ",CHAR(34),INDEX(Organizations[Organization Type '[CV']],$A2452),CHAR(34),
", OrganizationCode:  ",CHAR(34),INDEX(Organizations[Organization Code],$A2452),CHAR(34),
", OrganizationName:  ",CHAR(34),INDEX(Organizations[Organization Name],$A2452),CHAR(34),
", OrganizationDescription:  ",CHAR(34),INDEX(Organizations[Organization Description],$A2452),CHAR(34),
", OrganizationLink:  ",CHAR(34),INDEX(Organizations[Organization Link],$A2452),CHAR(34),"}"))</f>
        <v>#REF!</v>
      </c>
      <c r="F2452" t="e">
        <f>IF(INDEX(People[First Name],$A2452)="","",
CONCATENATE("  - &amp;AffiliationID",TEXT($A2452,"0000"),
" {PersonID: *PersonID",TEXT($A2452,"0000"),
", OrganizationID: *OrganizationID",TEXT(MATCH(INDEX(People[Organization Name],$A2452),Organizations[Organization Name],0),"0000"),
", IsPrimaryOrganizationContact: , AffiliationStartDate: , AffiliationEndDate: , PrimaryPhone: ",
", PrimaryEmail: ",CHAR(34),INDEX(People[Primary Email],$A2452),CHAR(34),
", PrimaryAddress: ",CHAR(34),INDEX(People[Primary Address],$A2452),CHAR(34),
", PersonLink: }"))</f>
        <v>#REF!</v>
      </c>
      <c r="H2452" t="e">
        <f>IF(COUNTA(CitationInformation)=0,"",IF(INDEX(AuthorList[Author Name],$A2452)="","",
CONCATENATE("  - &amp;AuthorListID",TEXT($A2452,"0000"),
"  {CitationID: *CitationID0001",
", PersonID: *PersonID",TEXT(MATCH(INDEX(AuthorList[Author Name],$A2452),People[Full Name],0),"0000"),
", AuthorOrder: ",INDEX(AuthorList[Author Number],$A2452),"}")))</f>
        <v>#REF!</v>
      </c>
      <c r="K2452" t="e">
        <f>IF(INDEX(SamplingFeatures[Feature Code],$A2452)="","",
CONCATENATE("  - &amp;SamplingFeatureID",TEXT($A2452,"0000"),
" {","SamplingFeatureUUID:  ",CHAR(34),INDEX(SamplingFeatures[Sampling Feature UUID],$A2452),CHAR(34),
", SamplingFeatureTypeCV:  ",CHAR(34),INDEX(SamplingFeatures[Sampling Feature Type],$A2452),CHAR(34),
", SamplingFeatureCode:  ",CHAR(34),INDEX(SamplingFeatures[Feature Code],$A2452),CHAR(34),
", SamplingFeatureName:  ",CHAR(34),INDEX(SamplingFeatures[Feature Name],$A2452),CHAR(34),
", SamplingFeatureDescription:  ",CHAR(34),INDEX(SamplingFeatures[Feature Description],$A2452),CHAR(34),
", SamplingFeatureGeotypeCV:  ",CHAR(34),INDEX(SamplingFeatures[Feature Geo Type],$A2452),CHAR(34),
", FeatureGeometry:  ",CHAR(34),INDEX(SamplingFeatures[Feature Geometry],$A2452),CHAR(34),
", Elevation_m:  ",CHAR(34),INDEX(SamplingFeatures[Elevation_m],$A2452),CHAR(34),
", ElevationDatumCV:  ",CHAR(34),ElevationDatum,CHAR(34),"}"))</f>
        <v>#REF!</v>
      </c>
      <c r="L2452" t="e">
        <f>IF(INDEX(SamplingFeatures[Sampling Feature Type],$A2452)&lt;&gt;"Site","",
CONCATENATE("  - &amp;SiteID",TEXT(SUMPRODUCT(--($L$3:$L2451&lt;&gt;"")),"0000"),
" {","SamplingFeatureID:  *SamplingFeatureID",TEXT($A2452,"0000"),
", SiteTypeCV:  ",CHAR(34),INDEX(Sites[Site Type],$A2452),CHAR(34),
", Latitude:  ",INDEX(Sites[Latitude],$A2452),
", Longitude:  ",INDEX(Sites[Longitude],$A2452),
", SRSName:  ",CHAR(34),LatLonDatum,CHAR(34),"}"))</f>
        <v>#REF!</v>
      </c>
      <c r="M2452" t="e">
        <f>IF(INDEX(SamplingFeatures[Sampling Feature Type],$A2452)&lt;&gt;"Specimen","",
CONCATENATE("  - &amp;SpecimenID",TEXT(SUMPRODUCT(--($M$3:$M2451&lt;&gt;"")),"0000"),
" {","SamplingFeatureID:  *SamplingFeatureID",TEXT($A2452,"0000"),
", SpecimenTypeCV:  ",CHAR(34),INDEX(Specimens[Specimen Type],$A2452),CHAR(34),
", SpecimenMediumCV:  ",INDEX(Specimens[Specimen Medium],$A2452),
", IsFieldSpecimen:  ",CHAR(34),INDEX(Specimens[Is Field Specimen?],$A2452),CHAR(34),"}"))</f>
        <v>#REF!</v>
      </c>
      <c r="N2452" t="e">
        <f>IF(COUNTA(SpatialOffsets[])=0,"", IF(INDEX(SpatialOffsets[Spatial Offset Type],$A2452)="","",
CONCATENATE("  - &amp;SpatialOffsetID",TEXT($A2452,"0000"),
" {","SpatialOffsetTypeCV:  ",CHAR(34),INDEX(SpatialOffsets[Spatial Offset Type],$A2452),CHAR(34),
", Offset1Value:  ",INDEX(SpatialOffsets[Offset 1 Value],$A2452),
", Offset1UnitID:  ",CHAR(34),INDEX(SpatialOffsets[Offset 1 Unit],$A2452),CHAR(34),
", Offset2Value:  ",INDEX(SpatialOffsets[Offset 2 Value],$A2452),
", Offset2UnitID:  ",CHAR(34),INDEX(SpatialOffsets[Offset 2 Unit],$A2452),CHAR(34),
", Offset3Value:  ",INDEX(SpatialOffsets[Offset 3 Value],$A2452),
", Offset3UnitID:  ",CHAR(34),INDEX(SpatialOffsets[Offset 3 Unit],$A2452),CHAR(34),,"}")))</f>
        <v>#REF!</v>
      </c>
      <c r="O2452" t="e">
        <f>IF(COUNTA(RelatedFeatures[])=0,"", IF(INDEX(RelatedFeatures[First Sampling Feature Code],$A2452)="","",
CONCATENATE("  - &amp;RelationID",TEXT($A2452,"0000"),
" {","SamplingFeatureID:  *SamplingFeatureID",TEXT(MATCH(INDEX(RelatedFeatures[First Sampling Feature Code],$A2452),SamplingFeatures[Feature Code],0),"0000"),
", RelationshipTypeCV:  ",CHAR(34),INDEX(RelatedFeatures[Relationship Type],$A2452),CHAR(34),
", RelatedFeatureID: *SamplingFeatureID",TEXT(MATCH(INDEX(RelatedFeatures[Second Sampling Feature Code],$A2452),SamplingFeatures[Feature Code],0),"0000"),
", SpatialOffsetID:  ",IF(INDEX(RelatedFeatures[Offset Number],$A2452)="","",CONCATENATE("*SpatialOffsetID",TEXT(INDEX(RelatedFeatures[Offset Number],$A2452),"0000"))),"}")))</f>
        <v>#REF!</v>
      </c>
      <c r="P2452" t="e">
        <f>IF(INDEX(Methods[Method Type],$A2452)="","",
CONCATENATE("  - &amp;MethodID",TEXT($A2452,"0000"),
" {","MethodTypeCV:  ",CHAR(34),INDEX(Methods[Method Type],$A2452),CHAR(34),
", MethodCode:  ",CHAR(34),INDEX(Methods[Method Code],$A2452),CHAR(34),
", MethodName:  ",CHAR(34),INDEX(Methods[Method Name],$A2452),CHAR(34),
", MethodDescription:  ",CHAR(34),INDEX(Methods[Method Description],$A2452),CHAR(34),
", MethodLink:  ",CHAR(34),INDEX(Methods[Method Link],$A2452),CHAR(34),
", OrganizationID: *OrganizationID",TEXT(MATCH(INDEX(Methods[Organization Name],$A2452),Organizations[Organization Name],0),"0000"),"}"))</f>
        <v>#REF!</v>
      </c>
      <c r="Q2452" t="e">
        <f>IF(INDEX(Variables[Variable Type],$A2452)="","",
CONCATENATE("  - &amp;VariableID",TEXT($A2452,"0000"),
" {","VariableTypeCV:  ",CHAR(34),INDEX(Variables[Variable Type],$A2452),CHAR(34),
", VariableCode:  ",CHAR(34),INDEX(Variables[Variable Code],$A2452),CHAR(34),
", VariableNameCV:  ",CHAR(34),INDEX(Variables[Variable Name],$A2452),CHAR(34),
", VariableDefinition:  ",CHAR(34),INDEX(Variables[Variable Definition],$A2452),CHAR(34),
", SpecciationCV:  ",CHAR(34),INDEX(Variables[Speciation],$A2452),CHAR(34),
", NoDataValue:  ",CHAR(34),INDEX(Variables[No Data Value],$A2452),CHAR(34),"}"))</f>
        <v>#REF!</v>
      </c>
    </row>
    <row r="2453" spans="1:17" x14ac:dyDescent="0.25">
      <c r="A2453">
        <v>2450</v>
      </c>
      <c r="D2453" t="e">
        <f>IF(INDEX(People[First Name],$A2453)="","",
CONCATENATE("  - &amp;PersonID",TEXT($A2453,"0000"),
" {","PersonFirstName:  ",CHAR(34),INDEX(People[First Name],$A2453),CHAR(34),
", PersonMiddleName:  ",CHAR(34),INDEX(People[Middle Name],$A2453),CHAR(34),
", PersonLastName:  ",CHAR(34),INDEX(People[Last Name],$A2453),CHAR(34),"}"))</f>
        <v>#REF!</v>
      </c>
      <c r="E2453" t="e">
        <f>IF(INDEX(Organizations[Organization Type '[CV']],$A2453)="","",
CONCATENATE("  - &amp;OrganizationID",TEXT($A2453,"0000"),
" {","OrganizationTypeCV:  ",CHAR(34),INDEX(Organizations[Organization Type '[CV']],$A2453),CHAR(34),
", OrganizationCode:  ",CHAR(34),INDEX(Organizations[Organization Code],$A2453),CHAR(34),
", OrganizationName:  ",CHAR(34),INDEX(Organizations[Organization Name],$A2453),CHAR(34),
", OrganizationDescription:  ",CHAR(34),INDEX(Organizations[Organization Description],$A2453),CHAR(34),
", OrganizationLink:  ",CHAR(34),INDEX(Organizations[Organization Link],$A2453),CHAR(34),"}"))</f>
        <v>#REF!</v>
      </c>
      <c r="F2453" t="e">
        <f>IF(INDEX(People[First Name],$A2453)="","",
CONCATENATE("  - &amp;AffiliationID",TEXT($A2453,"0000"),
" {PersonID: *PersonID",TEXT($A2453,"0000"),
", OrganizationID: *OrganizationID",TEXT(MATCH(INDEX(People[Organization Name],$A2453),Organizations[Organization Name],0),"0000"),
", IsPrimaryOrganizationContact: , AffiliationStartDate: , AffiliationEndDate: , PrimaryPhone: ",
", PrimaryEmail: ",CHAR(34),INDEX(People[Primary Email],$A2453),CHAR(34),
", PrimaryAddress: ",CHAR(34),INDEX(People[Primary Address],$A2453),CHAR(34),
", PersonLink: }"))</f>
        <v>#REF!</v>
      </c>
      <c r="H2453" t="e">
        <f>IF(COUNTA(CitationInformation)=0,"",IF(INDEX(AuthorList[Author Name],$A2453)="","",
CONCATENATE("  - &amp;AuthorListID",TEXT($A2453,"0000"),
"  {CitationID: *CitationID0001",
", PersonID: *PersonID",TEXT(MATCH(INDEX(AuthorList[Author Name],$A2453),People[Full Name],0),"0000"),
", AuthorOrder: ",INDEX(AuthorList[Author Number],$A2453),"}")))</f>
        <v>#REF!</v>
      </c>
      <c r="K2453" t="e">
        <f>IF(INDEX(SamplingFeatures[Feature Code],$A2453)="","",
CONCATENATE("  - &amp;SamplingFeatureID",TEXT($A2453,"0000"),
" {","SamplingFeatureUUID:  ",CHAR(34),INDEX(SamplingFeatures[Sampling Feature UUID],$A2453),CHAR(34),
", SamplingFeatureTypeCV:  ",CHAR(34),INDEX(SamplingFeatures[Sampling Feature Type],$A2453),CHAR(34),
", SamplingFeatureCode:  ",CHAR(34),INDEX(SamplingFeatures[Feature Code],$A2453),CHAR(34),
", SamplingFeatureName:  ",CHAR(34),INDEX(SamplingFeatures[Feature Name],$A2453),CHAR(34),
", SamplingFeatureDescription:  ",CHAR(34),INDEX(SamplingFeatures[Feature Description],$A2453),CHAR(34),
", SamplingFeatureGeotypeCV:  ",CHAR(34),INDEX(SamplingFeatures[Feature Geo Type],$A2453),CHAR(34),
", FeatureGeometry:  ",CHAR(34),INDEX(SamplingFeatures[Feature Geometry],$A2453),CHAR(34),
", Elevation_m:  ",CHAR(34),INDEX(SamplingFeatures[Elevation_m],$A2453),CHAR(34),
", ElevationDatumCV:  ",CHAR(34),ElevationDatum,CHAR(34),"}"))</f>
        <v>#REF!</v>
      </c>
      <c r="L2453" t="e">
        <f>IF(INDEX(SamplingFeatures[Sampling Feature Type],$A2453)&lt;&gt;"Site","",
CONCATENATE("  - &amp;SiteID",TEXT(SUMPRODUCT(--($L$3:$L2452&lt;&gt;"")),"0000"),
" {","SamplingFeatureID:  *SamplingFeatureID",TEXT($A2453,"0000"),
", SiteTypeCV:  ",CHAR(34),INDEX(Sites[Site Type],$A2453),CHAR(34),
", Latitude:  ",INDEX(Sites[Latitude],$A2453),
", Longitude:  ",INDEX(Sites[Longitude],$A2453),
", SRSName:  ",CHAR(34),LatLonDatum,CHAR(34),"}"))</f>
        <v>#REF!</v>
      </c>
      <c r="M2453" t="e">
        <f>IF(INDEX(SamplingFeatures[Sampling Feature Type],$A2453)&lt;&gt;"Specimen","",
CONCATENATE("  - &amp;SpecimenID",TEXT(SUMPRODUCT(--($M$3:$M2452&lt;&gt;"")),"0000"),
" {","SamplingFeatureID:  *SamplingFeatureID",TEXT($A2453,"0000"),
", SpecimenTypeCV:  ",CHAR(34),INDEX(Specimens[Specimen Type],$A2453),CHAR(34),
", SpecimenMediumCV:  ",INDEX(Specimens[Specimen Medium],$A2453),
", IsFieldSpecimen:  ",CHAR(34),INDEX(Specimens[Is Field Specimen?],$A2453),CHAR(34),"}"))</f>
        <v>#REF!</v>
      </c>
      <c r="N2453" t="e">
        <f>IF(COUNTA(SpatialOffsets[])=0,"", IF(INDEX(SpatialOffsets[Spatial Offset Type],$A2453)="","",
CONCATENATE("  - &amp;SpatialOffsetID",TEXT($A2453,"0000"),
" {","SpatialOffsetTypeCV:  ",CHAR(34),INDEX(SpatialOffsets[Spatial Offset Type],$A2453),CHAR(34),
", Offset1Value:  ",INDEX(SpatialOffsets[Offset 1 Value],$A2453),
", Offset1UnitID:  ",CHAR(34),INDEX(SpatialOffsets[Offset 1 Unit],$A2453),CHAR(34),
", Offset2Value:  ",INDEX(SpatialOffsets[Offset 2 Value],$A2453),
", Offset2UnitID:  ",CHAR(34),INDEX(SpatialOffsets[Offset 2 Unit],$A2453),CHAR(34),
", Offset3Value:  ",INDEX(SpatialOffsets[Offset 3 Value],$A2453),
", Offset3UnitID:  ",CHAR(34),INDEX(SpatialOffsets[Offset 3 Unit],$A2453),CHAR(34),,"}")))</f>
        <v>#REF!</v>
      </c>
      <c r="O2453" t="e">
        <f>IF(COUNTA(RelatedFeatures[])=0,"", IF(INDEX(RelatedFeatures[First Sampling Feature Code],$A2453)="","",
CONCATENATE("  - &amp;RelationID",TEXT($A2453,"0000"),
" {","SamplingFeatureID:  *SamplingFeatureID",TEXT(MATCH(INDEX(RelatedFeatures[First Sampling Feature Code],$A2453),SamplingFeatures[Feature Code],0),"0000"),
", RelationshipTypeCV:  ",CHAR(34),INDEX(RelatedFeatures[Relationship Type],$A2453),CHAR(34),
", RelatedFeatureID: *SamplingFeatureID",TEXT(MATCH(INDEX(RelatedFeatures[Second Sampling Feature Code],$A2453),SamplingFeatures[Feature Code],0),"0000"),
", SpatialOffsetID:  ",IF(INDEX(RelatedFeatures[Offset Number],$A2453)="","",CONCATENATE("*SpatialOffsetID",TEXT(INDEX(RelatedFeatures[Offset Number],$A2453),"0000"))),"}")))</f>
        <v>#REF!</v>
      </c>
      <c r="P2453" t="e">
        <f>IF(INDEX(Methods[Method Type],$A2453)="","",
CONCATENATE("  - &amp;MethodID",TEXT($A2453,"0000"),
" {","MethodTypeCV:  ",CHAR(34),INDEX(Methods[Method Type],$A2453),CHAR(34),
", MethodCode:  ",CHAR(34),INDEX(Methods[Method Code],$A2453),CHAR(34),
", MethodName:  ",CHAR(34),INDEX(Methods[Method Name],$A2453),CHAR(34),
", MethodDescription:  ",CHAR(34),INDEX(Methods[Method Description],$A2453),CHAR(34),
", MethodLink:  ",CHAR(34),INDEX(Methods[Method Link],$A2453),CHAR(34),
", OrganizationID: *OrganizationID",TEXT(MATCH(INDEX(Methods[Organization Name],$A2453),Organizations[Organization Name],0),"0000"),"}"))</f>
        <v>#REF!</v>
      </c>
      <c r="Q2453" t="e">
        <f>IF(INDEX(Variables[Variable Type],$A2453)="","",
CONCATENATE("  - &amp;VariableID",TEXT($A2453,"0000"),
" {","VariableTypeCV:  ",CHAR(34),INDEX(Variables[Variable Type],$A2453),CHAR(34),
", VariableCode:  ",CHAR(34),INDEX(Variables[Variable Code],$A2453),CHAR(34),
", VariableNameCV:  ",CHAR(34),INDEX(Variables[Variable Name],$A2453),CHAR(34),
", VariableDefinition:  ",CHAR(34),INDEX(Variables[Variable Definition],$A2453),CHAR(34),
", SpecciationCV:  ",CHAR(34),INDEX(Variables[Speciation],$A2453),CHAR(34),
", NoDataValue:  ",CHAR(34),INDEX(Variables[No Data Value],$A2453),CHAR(34),"}"))</f>
        <v>#REF!</v>
      </c>
    </row>
    <row r="2454" spans="1:17" x14ac:dyDescent="0.25">
      <c r="A2454">
        <v>2451</v>
      </c>
      <c r="D2454" t="e">
        <f>IF(INDEX(People[First Name],$A2454)="","",
CONCATENATE("  - &amp;PersonID",TEXT($A2454,"0000"),
" {","PersonFirstName:  ",CHAR(34),INDEX(People[First Name],$A2454),CHAR(34),
", PersonMiddleName:  ",CHAR(34),INDEX(People[Middle Name],$A2454),CHAR(34),
", PersonLastName:  ",CHAR(34),INDEX(People[Last Name],$A2454),CHAR(34),"}"))</f>
        <v>#REF!</v>
      </c>
      <c r="E2454" t="e">
        <f>IF(INDEX(Organizations[Organization Type '[CV']],$A2454)="","",
CONCATENATE("  - &amp;OrganizationID",TEXT($A2454,"0000"),
" {","OrganizationTypeCV:  ",CHAR(34),INDEX(Organizations[Organization Type '[CV']],$A2454),CHAR(34),
", OrganizationCode:  ",CHAR(34),INDEX(Organizations[Organization Code],$A2454),CHAR(34),
", OrganizationName:  ",CHAR(34),INDEX(Organizations[Organization Name],$A2454),CHAR(34),
", OrganizationDescription:  ",CHAR(34),INDEX(Organizations[Organization Description],$A2454),CHAR(34),
", OrganizationLink:  ",CHAR(34),INDEX(Organizations[Organization Link],$A2454),CHAR(34),"}"))</f>
        <v>#REF!</v>
      </c>
      <c r="F2454" t="e">
        <f>IF(INDEX(People[First Name],$A2454)="","",
CONCATENATE("  - &amp;AffiliationID",TEXT($A2454,"0000"),
" {PersonID: *PersonID",TEXT($A2454,"0000"),
", OrganizationID: *OrganizationID",TEXT(MATCH(INDEX(People[Organization Name],$A2454),Organizations[Organization Name],0),"0000"),
", IsPrimaryOrganizationContact: , AffiliationStartDate: , AffiliationEndDate: , PrimaryPhone: ",
", PrimaryEmail: ",CHAR(34),INDEX(People[Primary Email],$A2454),CHAR(34),
", PrimaryAddress: ",CHAR(34),INDEX(People[Primary Address],$A2454),CHAR(34),
", PersonLink: }"))</f>
        <v>#REF!</v>
      </c>
      <c r="H2454" t="e">
        <f>IF(COUNTA(CitationInformation)=0,"",IF(INDEX(AuthorList[Author Name],$A2454)="","",
CONCATENATE("  - &amp;AuthorListID",TEXT($A2454,"0000"),
"  {CitationID: *CitationID0001",
", PersonID: *PersonID",TEXT(MATCH(INDEX(AuthorList[Author Name],$A2454),People[Full Name],0),"0000"),
", AuthorOrder: ",INDEX(AuthorList[Author Number],$A2454),"}")))</f>
        <v>#REF!</v>
      </c>
      <c r="K2454" t="e">
        <f>IF(INDEX(SamplingFeatures[Feature Code],$A2454)="","",
CONCATENATE("  - &amp;SamplingFeatureID",TEXT($A2454,"0000"),
" {","SamplingFeatureUUID:  ",CHAR(34),INDEX(SamplingFeatures[Sampling Feature UUID],$A2454),CHAR(34),
", SamplingFeatureTypeCV:  ",CHAR(34),INDEX(SamplingFeatures[Sampling Feature Type],$A2454),CHAR(34),
", SamplingFeatureCode:  ",CHAR(34),INDEX(SamplingFeatures[Feature Code],$A2454),CHAR(34),
", SamplingFeatureName:  ",CHAR(34),INDEX(SamplingFeatures[Feature Name],$A2454),CHAR(34),
", SamplingFeatureDescription:  ",CHAR(34),INDEX(SamplingFeatures[Feature Description],$A2454),CHAR(34),
", SamplingFeatureGeotypeCV:  ",CHAR(34),INDEX(SamplingFeatures[Feature Geo Type],$A2454),CHAR(34),
", FeatureGeometry:  ",CHAR(34),INDEX(SamplingFeatures[Feature Geometry],$A2454),CHAR(34),
", Elevation_m:  ",CHAR(34),INDEX(SamplingFeatures[Elevation_m],$A2454),CHAR(34),
", ElevationDatumCV:  ",CHAR(34),ElevationDatum,CHAR(34),"}"))</f>
        <v>#REF!</v>
      </c>
      <c r="L2454" t="e">
        <f>IF(INDEX(SamplingFeatures[Sampling Feature Type],$A2454)&lt;&gt;"Site","",
CONCATENATE("  - &amp;SiteID",TEXT(SUMPRODUCT(--($L$3:$L2453&lt;&gt;"")),"0000"),
" {","SamplingFeatureID:  *SamplingFeatureID",TEXT($A2454,"0000"),
", SiteTypeCV:  ",CHAR(34),INDEX(Sites[Site Type],$A2454),CHAR(34),
", Latitude:  ",INDEX(Sites[Latitude],$A2454),
", Longitude:  ",INDEX(Sites[Longitude],$A2454),
", SRSName:  ",CHAR(34),LatLonDatum,CHAR(34),"}"))</f>
        <v>#REF!</v>
      </c>
      <c r="M2454" t="e">
        <f>IF(INDEX(SamplingFeatures[Sampling Feature Type],$A2454)&lt;&gt;"Specimen","",
CONCATENATE("  - &amp;SpecimenID",TEXT(SUMPRODUCT(--($M$3:$M2453&lt;&gt;"")),"0000"),
" {","SamplingFeatureID:  *SamplingFeatureID",TEXT($A2454,"0000"),
", SpecimenTypeCV:  ",CHAR(34),INDEX(Specimens[Specimen Type],$A2454),CHAR(34),
", SpecimenMediumCV:  ",INDEX(Specimens[Specimen Medium],$A2454),
", IsFieldSpecimen:  ",CHAR(34),INDEX(Specimens[Is Field Specimen?],$A2454),CHAR(34),"}"))</f>
        <v>#REF!</v>
      </c>
      <c r="N2454" t="e">
        <f>IF(COUNTA(SpatialOffsets[])=0,"", IF(INDEX(SpatialOffsets[Spatial Offset Type],$A2454)="","",
CONCATENATE("  - &amp;SpatialOffsetID",TEXT($A2454,"0000"),
" {","SpatialOffsetTypeCV:  ",CHAR(34),INDEX(SpatialOffsets[Spatial Offset Type],$A2454),CHAR(34),
", Offset1Value:  ",INDEX(SpatialOffsets[Offset 1 Value],$A2454),
", Offset1UnitID:  ",CHAR(34),INDEX(SpatialOffsets[Offset 1 Unit],$A2454),CHAR(34),
", Offset2Value:  ",INDEX(SpatialOffsets[Offset 2 Value],$A2454),
", Offset2UnitID:  ",CHAR(34),INDEX(SpatialOffsets[Offset 2 Unit],$A2454),CHAR(34),
", Offset3Value:  ",INDEX(SpatialOffsets[Offset 3 Value],$A2454),
", Offset3UnitID:  ",CHAR(34),INDEX(SpatialOffsets[Offset 3 Unit],$A2454),CHAR(34),,"}")))</f>
        <v>#REF!</v>
      </c>
      <c r="O2454" t="e">
        <f>IF(COUNTA(RelatedFeatures[])=0,"", IF(INDEX(RelatedFeatures[First Sampling Feature Code],$A2454)="","",
CONCATENATE("  - &amp;RelationID",TEXT($A2454,"0000"),
" {","SamplingFeatureID:  *SamplingFeatureID",TEXT(MATCH(INDEX(RelatedFeatures[First Sampling Feature Code],$A2454),SamplingFeatures[Feature Code],0),"0000"),
", RelationshipTypeCV:  ",CHAR(34),INDEX(RelatedFeatures[Relationship Type],$A2454),CHAR(34),
", RelatedFeatureID: *SamplingFeatureID",TEXT(MATCH(INDEX(RelatedFeatures[Second Sampling Feature Code],$A2454),SamplingFeatures[Feature Code],0),"0000"),
", SpatialOffsetID:  ",IF(INDEX(RelatedFeatures[Offset Number],$A2454)="","",CONCATENATE("*SpatialOffsetID",TEXT(INDEX(RelatedFeatures[Offset Number],$A2454),"0000"))),"}")))</f>
        <v>#REF!</v>
      </c>
      <c r="P2454" t="e">
        <f>IF(INDEX(Methods[Method Type],$A2454)="","",
CONCATENATE("  - &amp;MethodID",TEXT($A2454,"0000"),
" {","MethodTypeCV:  ",CHAR(34),INDEX(Methods[Method Type],$A2454),CHAR(34),
", MethodCode:  ",CHAR(34),INDEX(Methods[Method Code],$A2454),CHAR(34),
", MethodName:  ",CHAR(34),INDEX(Methods[Method Name],$A2454),CHAR(34),
", MethodDescription:  ",CHAR(34),INDEX(Methods[Method Description],$A2454),CHAR(34),
", MethodLink:  ",CHAR(34),INDEX(Methods[Method Link],$A2454),CHAR(34),
", OrganizationID: *OrganizationID",TEXT(MATCH(INDEX(Methods[Organization Name],$A2454),Organizations[Organization Name],0),"0000"),"}"))</f>
        <v>#REF!</v>
      </c>
      <c r="Q2454" t="e">
        <f>IF(INDEX(Variables[Variable Type],$A2454)="","",
CONCATENATE("  - &amp;VariableID",TEXT($A2454,"0000"),
" {","VariableTypeCV:  ",CHAR(34),INDEX(Variables[Variable Type],$A2454),CHAR(34),
", VariableCode:  ",CHAR(34),INDEX(Variables[Variable Code],$A2454),CHAR(34),
", VariableNameCV:  ",CHAR(34),INDEX(Variables[Variable Name],$A2454),CHAR(34),
", VariableDefinition:  ",CHAR(34),INDEX(Variables[Variable Definition],$A2454),CHAR(34),
", SpecciationCV:  ",CHAR(34),INDEX(Variables[Speciation],$A2454),CHAR(34),
", NoDataValue:  ",CHAR(34),INDEX(Variables[No Data Value],$A2454),CHAR(34),"}"))</f>
        <v>#REF!</v>
      </c>
    </row>
    <row r="2455" spans="1:17" x14ac:dyDescent="0.25">
      <c r="A2455">
        <v>2452</v>
      </c>
      <c r="D2455" t="e">
        <f>IF(INDEX(People[First Name],$A2455)="","",
CONCATENATE("  - &amp;PersonID",TEXT($A2455,"0000"),
" {","PersonFirstName:  ",CHAR(34),INDEX(People[First Name],$A2455),CHAR(34),
", PersonMiddleName:  ",CHAR(34),INDEX(People[Middle Name],$A2455),CHAR(34),
", PersonLastName:  ",CHAR(34),INDEX(People[Last Name],$A2455),CHAR(34),"}"))</f>
        <v>#REF!</v>
      </c>
      <c r="E2455" t="e">
        <f>IF(INDEX(Organizations[Organization Type '[CV']],$A2455)="","",
CONCATENATE("  - &amp;OrganizationID",TEXT($A2455,"0000"),
" {","OrganizationTypeCV:  ",CHAR(34),INDEX(Organizations[Organization Type '[CV']],$A2455),CHAR(34),
", OrganizationCode:  ",CHAR(34),INDEX(Organizations[Organization Code],$A2455),CHAR(34),
", OrganizationName:  ",CHAR(34),INDEX(Organizations[Organization Name],$A2455),CHAR(34),
", OrganizationDescription:  ",CHAR(34),INDEX(Organizations[Organization Description],$A2455),CHAR(34),
", OrganizationLink:  ",CHAR(34),INDEX(Organizations[Organization Link],$A2455),CHAR(34),"}"))</f>
        <v>#REF!</v>
      </c>
      <c r="F2455" t="e">
        <f>IF(INDEX(People[First Name],$A2455)="","",
CONCATENATE("  - &amp;AffiliationID",TEXT($A2455,"0000"),
" {PersonID: *PersonID",TEXT($A2455,"0000"),
", OrganizationID: *OrganizationID",TEXT(MATCH(INDEX(People[Organization Name],$A2455),Organizations[Organization Name],0),"0000"),
", IsPrimaryOrganizationContact: , AffiliationStartDate: , AffiliationEndDate: , PrimaryPhone: ",
", PrimaryEmail: ",CHAR(34),INDEX(People[Primary Email],$A2455),CHAR(34),
", PrimaryAddress: ",CHAR(34),INDEX(People[Primary Address],$A2455),CHAR(34),
", PersonLink: }"))</f>
        <v>#REF!</v>
      </c>
      <c r="H2455" t="e">
        <f>IF(COUNTA(CitationInformation)=0,"",IF(INDEX(AuthorList[Author Name],$A2455)="","",
CONCATENATE("  - &amp;AuthorListID",TEXT($A2455,"0000"),
"  {CitationID: *CitationID0001",
", PersonID: *PersonID",TEXT(MATCH(INDEX(AuthorList[Author Name],$A2455),People[Full Name],0),"0000"),
", AuthorOrder: ",INDEX(AuthorList[Author Number],$A2455),"}")))</f>
        <v>#REF!</v>
      </c>
      <c r="K2455" t="e">
        <f>IF(INDEX(SamplingFeatures[Feature Code],$A2455)="","",
CONCATENATE("  - &amp;SamplingFeatureID",TEXT($A2455,"0000"),
" {","SamplingFeatureUUID:  ",CHAR(34),INDEX(SamplingFeatures[Sampling Feature UUID],$A2455),CHAR(34),
", SamplingFeatureTypeCV:  ",CHAR(34),INDEX(SamplingFeatures[Sampling Feature Type],$A2455),CHAR(34),
", SamplingFeatureCode:  ",CHAR(34),INDEX(SamplingFeatures[Feature Code],$A2455),CHAR(34),
", SamplingFeatureName:  ",CHAR(34),INDEX(SamplingFeatures[Feature Name],$A2455),CHAR(34),
", SamplingFeatureDescription:  ",CHAR(34),INDEX(SamplingFeatures[Feature Description],$A2455),CHAR(34),
", SamplingFeatureGeotypeCV:  ",CHAR(34),INDEX(SamplingFeatures[Feature Geo Type],$A2455),CHAR(34),
", FeatureGeometry:  ",CHAR(34),INDEX(SamplingFeatures[Feature Geometry],$A2455),CHAR(34),
", Elevation_m:  ",CHAR(34),INDEX(SamplingFeatures[Elevation_m],$A2455),CHAR(34),
", ElevationDatumCV:  ",CHAR(34),ElevationDatum,CHAR(34),"}"))</f>
        <v>#REF!</v>
      </c>
      <c r="L2455" t="e">
        <f>IF(INDEX(SamplingFeatures[Sampling Feature Type],$A2455)&lt;&gt;"Site","",
CONCATENATE("  - &amp;SiteID",TEXT(SUMPRODUCT(--($L$3:$L2454&lt;&gt;"")),"0000"),
" {","SamplingFeatureID:  *SamplingFeatureID",TEXT($A2455,"0000"),
", SiteTypeCV:  ",CHAR(34),INDEX(Sites[Site Type],$A2455),CHAR(34),
", Latitude:  ",INDEX(Sites[Latitude],$A2455),
", Longitude:  ",INDEX(Sites[Longitude],$A2455),
", SRSName:  ",CHAR(34),LatLonDatum,CHAR(34),"}"))</f>
        <v>#REF!</v>
      </c>
      <c r="M2455" t="e">
        <f>IF(INDEX(SamplingFeatures[Sampling Feature Type],$A2455)&lt;&gt;"Specimen","",
CONCATENATE("  - &amp;SpecimenID",TEXT(SUMPRODUCT(--($M$3:$M2454&lt;&gt;"")),"0000"),
" {","SamplingFeatureID:  *SamplingFeatureID",TEXT($A2455,"0000"),
", SpecimenTypeCV:  ",CHAR(34),INDEX(Specimens[Specimen Type],$A2455),CHAR(34),
", SpecimenMediumCV:  ",INDEX(Specimens[Specimen Medium],$A2455),
", IsFieldSpecimen:  ",CHAR(34),INDEX(Specimens[Is Field Specimen?],$A2455),CHAR(34),"}"))</f>
        <v>#REF!</v>
      </c>
      <c r="N2455" t="e">
        <f>IF(COUNTA(SpatialOffsets[])=0,"", IF(INDEX(SpatialOffsets[Spatial Offset Type],$A2455)="","",
CONCATENATE("  - &amp;SpatialOffsetID",TEXT($A2455,"0000"),
" {","SpatialOffsetTypeCV:  ",CHAR(34),INDEX(SpatialOffsets[Spatial Offset Type],$A2455),CHAR(34),
", Offset1Value:  ",INDEX(SpatialOffsets[Offset 1 Value],$A2455),
", Offset1UnitID:  ",CHAR(34),INDEX(SpatialOffsets[Offset 1 Unit],$A2455),CHAR(34),
", Offset2Value:  ",INDEX(SpatialOffsets[Offset 2 Value],$A2455),
", Offset2UnitID:  ",CHAR(34),INDEX(SpatialOffsets[Offset 2 Unit],$A2455),CHAR(34),
", Offset3Value:  ",INDEX(SpatialOffsets[Offset 3 Value],$A2455),
", Offset3UnitID:  ",CHAR(34),INDEX(SpatialOffsets[Offset 3 Unit],$A2455),CHAR(34),,"}")))</f>
        <v>#REF!</v>
      </c>
      <c r="O2455" t="e">
        <f>IF(COUNTA(RelatedFeatures[])=0,"", IF(INDEX(RelatedFeatures[First Sampling Feature Code],$A2455)="","",
CONCATENATE("  - &amp;RelationID",TEXT($A2455,"0000"),
" {","SamplingFeatureID:  *SamplingFeatureID",TEXT(MATCH(INDEX(RelatedFeatures[First Sampling Feature Code],$A2455),SamplingFeatures[Feature Code],0),"0000"),
", RelationshipTypeCV:  ",CHAR(34),INDEX(RelatedFeatures[Relationship Type],$A2455),CHAR(34),
", RelatedFeatureID: *SamplingFeatureID",TEXT(MATCH(INDEX(RelatedFeatures[Second Sampling Feature Code],$A2455),SamplingFeatures[Feature Code],0),"0000"),
", SpatialOffsetID:  ",IF(INDEX(RelatedFeatures[Offset Number],$A2455)="","",CONCATENATE("*SpatialOffsetID",TEXT(INDEX(RelatedFeatures[Offset Number],$A2455),"0000"))),"}")))</f>
        <v>#REF!</v>
      </c>
      <c r="P2455" t="e">
        <f>IF(INDEX(Methods[Method Type],$A2455)="","",
CONCATENATE("  - &amp;MethodID",TEXT($A2455,"0000"),
" {","MethodTypeCV:  ",CHAR(34),INDEX(Methods[Method Type],$A2455),CHAR(34),
", MethodCode:  ",CHAR(34),INDEX(Methods[Method Code],$A2455),CHAR(34),
", MethodName:  ",CHAR(34),INDEX(Methods[Method Name],$A2455),CHAR(34),
", MethodDescription:  ",CHAR(34),INDEX(Methods[Method Description],$A2455),CHAR(34),
", MethodLink:  ",CHAR(34),INDEX(Methods[Method Link],$A2455),CHAR(34),
", OrganizationID: *OrganizationID",TEXT(MATCH(INDEX(Methods[Organization Name],$A2455),Organizations[Organization Name],0),"0000"),"}"))</f>
        <v>#REF!</v>
      </c>
      <c r="Q2455" t="e">
        <f>IF(INDEX(Variables[Variable Type],$A2455)="","",
CONCATENATE("  - &amp;VariableID",TEXT($A2455,"0000"),
" {","VariableTypeCV:  ",CHAR(34),INDEX(Variables[Variable Type],$A2455),CHAR(34),
", VariableCode:  ",CHAR(34),INDEX(Variables[Variable Code],$A2455),CHAR(34),
", VariableNameCV:  ",CHAR(34),INDEX(Variables[Variable Name],$A2455),CHAR(34),
", VariableDefinition:  ",CHAR(34),INDEX(Variables[Variable Definition],$A2455),CHAR(34),
", SpecciationCV:  ",CHAR(34),INDEX(Variables[Speciation],$A2455),CHAR(34),
", NoDataValue:  ",CHAR(34),INDEX(Variables[No Data Value],$A2455),CHAR(34),"}"))</f>
        <v>#REF!</v>
      </c>
    </row>
    <row r="2456" spans="1:17" x14ac:dyDescent="0.25">
      <c r="A2456">
        <v>2453</v>
      </c>
      <c r="D2456" t="e">
        <f>IF(INDEX(People[First Name],$A2456)="","",
CONCATENATE("  - &amp;PersonID",TEXT($A2456,"0000"),
" {","PersonFirstName:  ",CHAR(34),INDEX(People[First Name],$A2456),CHAR(34),
", PersonMiddleName:  ",CHAR(34),INDEX(People[Middle Name],$A2456),CHAR(34),
", PersonLastName:  ",CHAR(34),INDEX(People[Last Name],$A2456),CHAR(34),"}"))</f>
        <v>#REF!</v>
      </c>
      <c r="E2456" t="e">
        <f>IF(INDEX(Organizations[Organization Type '[CV']],$A2456)="","",
CONCATENATE("  - &amp;OrganizationID",TEXT($A2456,"0000"),
" {","OrganizationTypeCV:  ",CHAR(34),INDEX(Organizations[Organization Type '[CV']],$A2456),CHAR(34),
", OrganizationCode:  ",CHAR(34),INDEX(Organizations[Organization Code],$A2456),CHAR(34),
", OrganizationName:  ",CHAR(34),INDEX(Organizations[Organization Name],$A2456),CHAR(34),
", OrganizationDescription:  ",CHAR(34),INDEX(Organizations[Organization Description],$A2456),CHAR(34),
", OrganizationLink:  ",CHAR(34),INDEX(Organizations[Organization Link],$A2456),CHAR(34),"}"))</f>
        <v>#REF!</v>
      </c>
      <c r="F2456" t="e">
        <f>IF(INDEX(People[First Name],$A2456)="","",
CONCATENATE("  - &amp;AffiliationID",TEXT($A2456,"0000"),
" {PersonID: *PersonID",TEXT($A2456,"0000"),
", OrganizationID: *OrganizationID",TEXT(MATCH(INDEX(People[Organization Name],$A2456),Organizations[Organization Name],0),"0000"),
", IsPrimaryOrganizationContact: , AffiliationStartDate: , AffiliationEndDate: , PrimaryPhone: ",
", PrimaryEmail: ",CHAR(34),INDEX(People[Primary Email],$A2456),CHAR(34),
", PrimaryAddress: ",CHAR(34),INDEX(People[Primary Address],$A2456),CHAR(34),
", PersonLink: }"))</f>
        <v>#REF!</v>
      </c>
      <c r="H2456" t="e">
        <f>IF(COUNTA(CitationInformation)=0,"",IF(INDEX(AuthorList[Author Name],$A2456)="","",
CONCATENATE("  - &amp;AuthorListID",TEXT($A2456,"0000"),
"  {CitationID: *CitationID0001",
", PersonID: *PersonID",TEXT(MATCH(INDEX(AuthorList[Author Name],$A2456),People[Full Name],0),"0000"),
", AuthorOrder: ",INDEX(AuthorList[Author Number],$A2456),"}")))</f>
        <v>#REF!</v>
      </c>
      <c r="K2456" t="e">
        <f>IF(INDEX(SamplingFeatures[Feature Code],$A2456)="","",
CONCATENATE("  - &amp;SamplingFeatureID",TEXT($A2456,"0000"),
" {","SamplingFeatureUUID:  ",CHAR(34),INDEX(SamplingFeatures[Sampling Feature UUID],$A2456),CHAR(34),
", SamplingFeatureTypeCV:  ",CHAR(34),INDEX(SamplingFeatures[Sampling Feature Type],$A2456),CHAR(34),
", SamplingFeatureCode:  ",CHAR(34),INDEX(SamplingFeatures[Feature Code],$A2456),CHAR(34),
", SamplingFeatureName:  ",CHAR(34),INDEX(SamplingFeatures[Feature Name],$A2456),CHAR(34),
", SamplingFeatureDescription:  ",CHAR(34),INDEX(SamplingFeatures[Feature Description],$A2456),CHAR(34),
", SamplingFeatureGeotypeCV:  ",CHAR(34),INDEX(SamplingFeatures[Feature Geo Type],$A2456),CHAR(34),
", FeatureGeometry:  ",CHAR(34),INDEX(SamplingFeatures[Feature Geometry],$A2456),CHAR(34),
", Elevation_m:  ",CHAR(34),INDEX(SamplingFeatures[Elevation_m],$A2456),CHAR(34),
", ElevationDatumCV:  ",CHAR(34),ElevationDatum,CHAR(34),"}"))</f>
        <v>#REF!</v>
      </c>
      <c r="L2456" t="e">
        <f>IF(INDEX(SamplingFeatures[Sampling Feature Type],$A2456)&lt;&gt;"Site","",
CONCATENATE("  - &amp;SiteID",TEXT(SUMPRODUCT(--($L$3:$L2455&lt;&gt;"")),"0000"),
" {","SamplingFeatureID:  *SamplingFeatureID",TEXT($A2456,"0000"),
", SiteTypeCV:  ",CHAR(34),INDEX(Sites[Site Type],$A2456),CHAR(34),
", Latitude:  ",INDEX(Sites[Latitude],$A2456),
", Longitude:  ",INDEX(Sites[Longitude],$A2456),
", SRSName:  ",CHAR(34),LatLonDatum,CHAR(34),"}"))</f>
        <v>#REF!</v>
      </c>
      <c r="M2456" t="e">
        <f>IF(INDEX(SamplingFeatures[Sampling Feature Type],$A2456)&lt;&gt;"Specimen","",
CONCATENATE("  - &amp;SpecimenID",TEXT(SUMPRODUCT(--($M$3:$M2455&lt;&gt;"")),"0000"),
" {","SamplingFeatureID:  *SamplingFeatureID",TEXT($A2456,"0000"),
", SpecimenTypeCV:  ",CHAR(34),INDEX(Specimens[Specimen Type],$A2456),CHAR(34),
", SpecimenMediumCV:  ",INDEX(Specimens[Specimen Medium],$A2456),
", IsFieldSpecimen:  ",CHAR(34),INDEX(Specimens[Is Field Specimen?],$A2456),CHAR(34),"}"))</f>
        <v>#REF!</v>
      </c>
      <c r="N2456" t="e">
        <f>IF(COUNTA(SpatialOffsets[])=0,"", IF(INDEX(SpatialOffsets[Spatial Offset Type],$A2456)="","",
CONCATENATE("  - &amp;SpatialOffsetID",TEXT($A2456,"0000"),
" {","SpatialOffsetTypeCV:  ",CHAR(34),INDEX(SpatialOffsets[Spatial Offset Type],$A2456),CHAR(34),
", Offset1Value:  ",INDEX(SpatialOffsets[Offset 1 Value],$A2456),
", Offset1UnitID:  ",CHAR(34),INDEX(SpatialOffsets[Offset 1 Unit],$A2456),CHAR(34),
", Offset2Value:  ",INDEX(SpatialOffsets[Offset 2 Value],$A2456),
", Offset2UnitID:  ",CHAR(34),INDEX(SpatialOffsets[Offset 2 Unit],$A2456),CHAR(34),
", Offset3Value:  ",INDEX(SpatialOffsets[Offset 3 Value],$A2456),
", Offset3UnitID:  ",CHAR(34),INDEX(SpatialOffsets[Offset 3 Unit],$A2456),CHAR(34),,"}")))</f>
        <v>#REF!</v>
      </c>
      <c r="O2456" t="e">
        <f>IF(COUNTA(RelatedFeatures[])=0,"", IF(INDEX(RelatedFeatures[First Sampling Feature Code],$A2456)="","",
CONCATENATE("  - &amp;RelationID",TEXT($A2456,"0000"),
" {","SamplingFeatureID:  *SamplingFeatureID",TEXT(MATCH(INDEX(RelatedFeatures[First Sampling Feature Code],$A2456),SamplingFeatures[Feature Code],0),"0000"),
", RelationshipTypeCV:  ",CHAR(34),INDEX(RelatedFeatures[Relationship Type],$A2456),CHAR(34),
", RelatedFeatureID: *SamplingFeatureID",TEXT(MATCH(INDEX(RelatedFeatures[Second Sampling Feature Code],$A2456),SamplingFeatures[Feature Code],0),"0000"),
", SpatialOffsetID:  ",IF(INDEX(RelatedFeatures[Offset Number],$A2456)="","",CONCATENATE("*SpatialOffsetID",TEXT(INDEX(RelatedFeatures[Offset Number],$A2456),"0000"))),"}")))</f>
        <v>#REF!</v>
      </c>
      <c r="P2456" t="e">
        <f>IF(INDEX(Methods[Method Type],$A2456)="","",
CONCATENATE("  - &amp;MethodID",TEXT($A2456,"0000"),
" {","MethodTypeCV:  ",CHAR(34),INDEX(Methods[Method Type],$A2456),CHAR(34),
", MethodCode:  ",CHAR(34),INDEX(Methods[Method Code],$A2456),CHAR(34),
", MethodName:  ",CHAR(34),INDEX(Methods[Method Name],$A2456),CHAR(34),
", MethodDescription:  ",CHAR(34),INDEX(Methods[Method Description],$A2456),CHAR(34),
", MethodLink:  ",CHAR(34),INDEX(Methods[Method Link],$A2456),CHAR(34),
", OrganizationID: *OrganizationID",TEXT(MATCH(INDEX(Methods[Organization Name],$A2456),Organizations[Organization Name],0),"0000"),"}"))</f>
        <v>#REF!</v>
      </c>
      <c r="Q2456" t="e">
        <f>IF(INDEX(Variables[Variable Type],$A2456)="","",
CONCATENATE("  - &amp;VariableID",TEXT($A2456,"0000"),
" {","VariableTypeCV:  ",CHAR(34),INDEX(Variables[Variable Type],$A2456),CHAR(34),
", VariableCode:  ",CHAR(34),INDEX(Variables[Variable Code],$A2456),CHAR(34),
", VariableNameCV:  ",CHAR(34),INDEX(Variables[Variable Name],$A2456),CHAR(34),
", VariableDefinition:  ",CHAR(34),INDEX(Variables[Variable Definition],$A2456),CHAR(34),
", SpecciationCV:  ",CHAR(34),INDEX(Variables[Speciation],$A2456),CHAR(34),
", NoDataValue:  ",CHAR(34),INDEX(Variables[No Data Value],$A2456),CHAR(34),"}"))</f>
        <v>#REF!</v>
      </c>
    </row>
    <row r="2457" spans="1:17" x14ac:dyDescent="0.25">
      <c r="A2457">
        <v>2454</v>
      </c>
      <c r="D2457" t="e">
        <f>IF(INDEX(People[First Name],$A2457)="","",
CONCATENATE("  - &amp;PersonID",TEXT($A2457,"0000"),
" {","PersonFirstName:  ",CHAR(34),INDEX(People[First Name],$A2457),CHAR(34),
", PersonMiddleName:  ",CHAR(34),INDEX(People[Middle Name],$A2457),CHAR(34),
", PersonLastName:  ",CHAR(34),INDEX(People[Last Name],$A2457),CHAR(34),"}"))</f>
        <v>#REF!</v>
      </c>
      <c r="E2457" t="e">
        <f>IF(INDEX(Organizations[Organization Type '[CV']],$A2457)="","",
CONCATENATE("  - &amp;OrganizationID",TEXT($A2457,"0000"),
" {","OrganizationTypeCV:  ",CHAR(34),INDEX(Organizations[Organization Type '[CV']],$A2457),CHAR(34),
", OrganizationCode:  ",CHAR(34),INDEX(Organizations[Organization Code],$A2457),CHAR(34),
", OrganizationName:  ",CHAR(34),INDEX(Organizations[Organization Name],$A2457),CHAR(34),
", OrganizationDescription:  ",CHAR(34),INDEX(Organizations[Organization Description],$A2457),CHAR(34),
", OrganizationLink:  ",CHAR(34),INDEX(Organizations[Organization Link],$A2457),CHAR(34),"}"))</f>
        <v>#REF!</v>
      </c>
      <c r="F2457" t="e">
        <f>IF(INDEX(People[First Name],$A2457)="","",
CONCATENATE("  - &amp;AffiliationID",TEXT($A2457,"0000"),
" {PersonID: *PersonID",TEXT($A2457,"0000"),
", OrganizationID: *OrganizationID",TEXT(MATCH(INDEX(People[Organization Name],$A2457),Organizations[Organization Name],0),"0000"),
", IsPrimaryOrganizationContact: , AffiliationStartDate: , AffiliationEndDate: , PrimaryPhone: ",
", PrimaryEmail: ",CHAR(34),INDEX(People[Primary Email],$A2457),CHAR(34),
", PrimaryAddress: ",CHAR(34),INDEX(People[Primary Address],$A2457),CHAR(34),
", PersonLink: }"))</f>
        <v>#REF!</v>
      </c>
      <c r="H2457" t="e">
        <f>IF(COUNTA(CitationInformation)=0,"",IF(INDEX(AuthorList[Author Name],$A2457)="","",
CONCATENATE("  - &amp;AuthorListID",TEXT($A2457,"0000"),
"  {CitationID: *CitationID0001",
", PersonID: *PersonID",TEXT(MATCH(INDEX(AuthorList[Author Name],$A2457),People[Full Name],0),"0000"),
", AuthorOrder: ",INDEX(AuthorList[Author Number],$A2457),"}")))</f>
        <v>#REF!</v>
      </c>
      <c r="K2457" t="e">
        <f>IF(INDEX(SamplingFeatures[Feature Code],$A2457)="","",
CONCATENATE("  - &amp;SamplingFeatureID",TEXT($A2457,"0000"),
" {","SamplingFeatureUUID:  ",CHAR(34),INDEX(SamplingFeatures[Sampling Feature UUID],$A2457),CHAR(34),
", SamplingFeatureTypeCV:  ",CHAR(34),INDEX(SamplingFeatures[Sampling Feature Type],$A2457),CHAR(34),
", SamplingFeatureCode:  ",CHAR(34),INDEX(SamplingFeatures[Feature Code],$A2457),CHAR(34),
", SamplingFeatureName:  ",CHAR(34),INDEX(SamplingFeatures[Feature Name],$A2457),CHAR(34),
", SamplingFeatureDescription:  ",CHAR(34),INDEX(SamplingFeatures[Feature Description],$A2457),CHAR(34),
", SamplingFeatureGeotypeCV:  ",CHAR(34),INDEX(SamplingFeatures[Feature Geo Type],$A2457),CHAR(34),
", FeatureGeometry:  ",CHAR(34),INDEX(SamplingFeatures[Feature Geometry],$A2457),CHAR(34),
", Elevation_m:  ",CHAR(34),INDEX(SamplingFeatures[Elevation_m],$A2457),CHAR(34),
", ElevationDatumCV:  ",CHAR(34),ElevationDatum,CHAR(34),"}"))</f>
        <v>#REF!</v>
      </c>
      <c r="L2457" t="e">
        <f>IF(INDEX(SamplingFeatures[Sampling Feature Type],$A2457)&lt;&gt;"Site","",
CONCATENATE("  - &amp;SiteID",TEXT(SUMPRODUCT(--($L$3:$L2456&lt;&gt;"")),"0000"),
" {","SamplingFeatureID:  *SamplingFeatureID",TEXT($A2457,"0000"),
", SiteTypeCV:  ",CHAR(34),INDEX(Sites[Site Type],$A2457),CHAR(34),
", Latitude:  ",INDEX(Sites[Latitude],$A2457),
", Longitude:  ",INDEX(Sites[Longitude],$A2457),
", SRSName:  ",CHAR(34),LatLonDatum,CHAR(34),"}"))</f>
        <v>#REF!</v>
      </c>
      <c r="M2457" t="e">
        <f>IF(INDEX(SamplingFeatures[Sampling Feature Type],$A2457)&lt;&gt;"Specimen","",
CONCATENATE("  - &amp;SpecimenID",TEXT(SUMPRODUCT(--($M$3:$M2456&lt;&gt;"")),"0000"),
" {","SamplingFeatureID:  *SamplingFeatureID",TEXT($A2457,"0000"),
", SpecimenTypeCV:  ",CHAR(34),INDEX(Specimens[Specimen Type],$A2457),CHAR(34),
", SpecimenMediumCV:  ",INDEX(Specimens[Specimen Medium],$A2457),
", IsFieldSpecimen:  ",CHAR(34),INDEX(Specimens[Is Field Specimen?],$A2457),CHAR(34),"}"))</f>
        <v>#REF!</v>
      </c>
      <c r="N2457" t="e">
        <f>IF(COUNTA(SpatialOffsets[])=0,"", IF(INDEX(SpatialOffsets[Spatial Offset Type],$A2457)="","",
CONCATENATE("  - &amp;SpatialOffsetID",TEXT($A2457,"0000"),
" {","SpatialOffsetTypeCV:  ",CHAR(34),INDEX(SpatialOffsets[Spatial Offset Type],$A2457),CHAR(34),
", Offset1Value:  ",INDEX(SpatialOffsets[Offset 1 Value],$A2457),
", Offset1UnitID:  ",CHAR(34),INDEX(SpatialOffsets[Offset 1 Unit],$A2457),CHAR(34),
", Offset2Value:  ",INDEX(SpatialOffsets[Offset 2 Value],$A2457),
", Offset2UnitID:  ",CHAR(34),INDEX(SpatialOffsets[Offset 2 Unit],$A2457),CHAR(34),
", Offset3Value:  ",INDEX(SpatialOffsets[Offset 3 Value],$A2457),
", Offset3UnitID:  ",CHAR(34),INDEX(SpatialOffsets[Offset 3 Unit],$A2457),CHAR(34),,"}")))</f>
        <v>#REF!</v>
      </c>
      <c r="O2457" t="e">
        <f>IF(COUNTA(RelatedFeatures[])=0,"", IF(INDEX(RelatedFeatures[First Sampling Feature Code],$A2457)="","",
CONCATENATE("  - &amp;RelationID",TEXT($A2457,"0000"),
" {","SamplingFeatureID:  *SamplingFeatureID",TEXT(MATCH(INDEX(RelatedFeatures[First Sampling Feature Code],$A2457),SamplingFeatures[Feature Code],0),"0000"),
", RelationshipTypeCV:  ",CHAR(34),INDEX(RelatedFeatures[Relationship Type],$A2457),CHAR(34),
", RelatedFeatureID: *SamplingFeatureID",TEXT(MATCH(INDEX(RelatedFeatures[Second Sampling Feature Code],$A2457),SamplingFeatures[Feature Code],0),"0000"),
", SpatialOffsetID:  ",IF(INDEX(RelatedFeatures[Offset Number],$A2457)="","",CONCATENATE("*SpatialOffsetID",TEXT(INDEX(RelatedFeatures[Offset Number],$A2457),"0000"))),"}")))</f>
        <v>#REF!</v>
      </c>
      <c r="P2457" t="e">
        <f>IF(INDEX(Methods[Method Type],$A2457)="","",
CONCATENATE("  - &amp;MethodID",TEXT($A2457,"0000"),
" {","MethodTypeCV:  ",CHAR(34),INDEX(Methods[Method Type],$A2457),CHAR(34),
", MethodCode:  ",CHAR(34),INDEX(Methods[Method Code],$A2457),CHAR(34),
", MethodName:  ",CHAR(34),INDEX(Methods[Method Name],$A2457),CHAR(34),
", MethodDescription:  ",CHAR(34),INDEX(Methods[Method Description],$A2457),CHAR(34),
", MethodLink:  ",CHAR(34),INDEX(Methods[Method Link],$A2457),CHAR(34),
", OrganizationID: *OrganizationID",TEXT(MATCH(INDEX(Methods[Organization Name],$A2457),Organizations[Organization Name],0),"0000"),"}"))</f>
        <v>#REF!</v>
      </c>
      <c r="Q2457" t="e">
        <f>IF(INDEX(Variables[Variable Type],$A2457)="","",
CONCATENATE("  - &amp;VariableID",TEXT($A2457,"0000"),
" {","VariableTypeCV:  ",CHAR(34),INDEX(Variables[Variable Type],$A2457),CHAR(34),
", VariableCode:  ",CHAR(34),INDEX(Variables[Variable Code],$A2457),CHAR(34),
", VariableNameCV:  ",CHAR(34),INDEX(Variables[Variable Name],$A2457),CHAR(34),
", VariableDefinition:  ",CHAR(34),INDEX(Variables[Variable Definition],$A2457),CHAR(34),
", SpecciationCV:  ",CHAR(34),INDEX(Variables[Speciation],$A2457),CHAR(34),
", NoDataValue:  ",CHAR(34),INDEX(Variables[No Data Value],$A2457),CHAR(34),"}"))</f>
        <v>#REF!</v>
      </c>
    </row>
    <row r="2458" spans="1:17" x14ac:dyDescent="0.25">
      <c r="A2458">
        <v>2455</v>
      </c>
      <c r="D2458" t="e">
        <f>IF(INDEX(People[First Name],$A2458)="","",
CONCATENATE("  - &amp;PersonID",TEXT($A2458,"0000"),
" {","PersonFirstName:  ",CHAR(34),INDEX(People[First Name],$A2458),CHAR(34),
", PersonMiddleName:  ",CHAR(34),INDEX(People[Middle Name],$A2458),CHAR(34),
", PersonLastName:  ",CHAR(34),INDEX(People[Last Name],$A2458),CHAR(34),"}"))</f>
        <v>#REF!</v>
      </c>
      <c r="E2458" t="e">
        <f>IF(INDEX(Organizations[Organization Type '[CV']],$A2458)="","",
CONCATENATE("  - &amp;OrganizationID",TEXT($A2458,"0000"),
" {","OrganizationTypeCV:  ",CHAR(34),INDEX(Organizations[Organization Type '[CV']],$A2458),CHAR(34),
", OrganizationCode:  ",CHAR(34),INDEX(Organizations[Organization Code],$A2458),CHAR(34),
", OrganizationName:  ",CHAR(34),INDEX(Organizations[Organization Name],$A2458),CHAR(34),
", OrganizationDescription:  ",CHAR(34),INDEX(Organizations[Organization Description],$A2458),CHAR(34),
", OrganizationLink:  ",CHAR(34),INDEX(Organizations[Organization Link],$A2458),CHAR(34),"}"))</f>
        <v>#REF!</v>
      </c>
      <c r="F2458" t="e">
        <f>IF(INDEX(People[First Name],$A2458)="","",
CONCATENATE("  - &amp;AffiliationID",TEXT($A2458,"0000"),
" {PersonID: *PersonID",TEXT($A2458,"0000"),
", OrganizationID: *OrganizationID",TEXT(MATCH(INDEX(People[Organization Name],$A2458),Organizations[Organization Name],0),"0000"),
", IsPrimaryOrganizationContact: , AffiliationStartDate: , AffiliationEndDate: , PrimaryPhone: ",
", PrimaryEmail: ",CHAR(34),INDEX(People[Primary Email],$A2458),CHAR(34),
", PrimaryAddress: ",CHAR(34),INDEX(People[Primary Address],$A2458),CHAR(34),
", PersonLink: }"))</f>
        <v>#REF!</v>
      </c>
      <c r="H2458" t="e">
        <f>IF(COUNTA(CitationInformation)=0,"",IF(INDEX(AuthorList[Author Name],$A2458)="","",
CONCATENATE("  - &amp;AuthorListID",TEXT($A2458,"0000"),
"  {CitationID: *CitationID0001",
", PersonID: *PersonID",TEXT(MATCH(INDEX(AuthorList[Author Name],$A2458),People[Full Name],0),"0000"),
", AuthorOrder: ",INDEX(AuthorList[Author Number],$A2458),"}")))</f>
        <v>#REF!</v>
      </c>
      <c r="K2458" t="e">
        <f>IF(INDEX(SamplingFeatures[Feature Code],$A2458)="","",
CONCATENATE("  - &amp;SamplingFeatureID",TEXT($A2458,"0000"),
" {","SamplingFeatureUUID:  ",CHAR(34),INDEX(SamplingFeatures[Sampling Feature UUID],$A2458),CHAR(34),
", SamplingFeatureTypeCV:  ",CHAR(34),INDEX(SamplingFeatures[Sampling Feature Type],$A2458),CHAR(34),
", SamplingFeatureCode:  ",CHAR(34),INDEX(SamplingFeatures[Feature Code],$A2458),CHAR(34),
", SamplingFeatureName:  ",CHAR(34),INDEX(SamplingFeatures[Feature Name],$A2458),CHAR(34),
", SamplingFeatureDescription:  ",CHAR(34),INDEX(SamplingFeatures[Feature Description],$A2458),CHAR(34),
", SamplingFeatureGeotypeCV:  ",CHAR(34),INDEX(SamplingFeatures[Feature Geo Type],$A2458),CHAR(34),
", FeatureGeometry:  ",CHAR(34),INDEX(SamplingFeatures[Feature Geometry],$A2458),CHAR(34),
", Elevation_m:  ",CHAR(34),INDEX(SamplingFeatures[Elevation_m],$A2458),CHAR(34),
", ElevationDatumCV:  ",CHAR(34),ElevationDatum,CHAR(34),"}"))</f>
        <v>#REF!</v>
      </c>
      <c r="L2458" t="e">
        <f>IF(INDEX(SamplingFeatures[Sampling Feature Type],$A2458)&lt;&gt;"Site","",
CONCATENATE("  - &amp;SiteID",TEXT(SUMPRODUCT(--($L$3:$L2457&lt;&gt;"")),"0000"),
" {","SamplingFeatureID:  *SamplingFeatureID",TEXT($A2458,"0000"),
", SiteTypeCV:  ",CHAR(34),INDEX(Sites[Site Type],$A2458),CHAR(34),
", Latitude:  ",INDEX(Sites[Latitude],$A2458),
", Longitude:  ",INDEX(Sites[Longitude],$A2458),
", SRSName:  ",CHAR(34),LatLonDatum,CHAR(34),"}"))</f>
        <v>#REF!</v>
      </c>
      <c r="M2458" t="e">
        <f>IF(INDEX(SamplingFeatures[Sampling Feature Type],$A2458)&lt;&gt;"Specimen","",
CONCATENATE("  - &amp;SpecimenID",TEXT(SUMPRODUCT(--($M$3:$M2457&lt;&gt;"")),"0000"),
" {","SamplingFeatureID:  *SamplingFeatureID",TEXT($A2458,"0000"),
", SpecimenTypeCV:  ",CHAR(34),INDEX(Specimens[Specimen Type],$A2458),CHAR(34),
", SpecimenMediumCV:  ",INDEX(Specimens[Specimen Medium],$A2458),
", IsFieldSpecimen:  ",CHAR(34),INDEX(Specimens[Is Field Specimen?],$A2458),CHAR(34),"}"))</f>
        <v>#REF!</v>
      </c>
      <c r="N2458" t="e">
        <f>IF(COUNTA(SpatialOffsets[])=0,"", IF(INDEX(SpatialOffsets[Spatial Offset Type],$A2458)="","",
CONCATENATE("  - &amp;SpatialOffsetID",TEXT($A2458,"0000"),
" {","SpatialOffsetTypeCV:  ",CHAR(34),INDEX(SpatialOffsets[Spatial Offset Type],$A2458),CHAR(34),
", Offset1Value:  ",INDEX(SpatialOffsets[Offset 1 Value],$A2458),
", Offset1UnitID:  ",CHAR(34),INDEX(SpatialOffsets[Offset 1 Unit],$A2458),CHAR(34),
", Offset2Value:  ",INDEX(SpatialOffsets[Offset 2 Value],$A2458),
", Offset2UnitID:  ",CHAR(34),INDEX(SpatialOffsets[Offset 2 Unit],$A2458),CHAR(34),
", Offset3Value:  ",INDEX(SpatialOffsets[Offset 3 Value],$A2458),
", Offset3UnitID:  ",CHAR(34),INDEX(SpatialOffsets[Offset 3 Unit],$A2458),CHAR(34),,"}")))</f>
        <v>#REF!</v>
      </c>
      <c r="O2458" t="e">
        <f>IF(COUNTA(RelatedFeatures[])=0,"", IF(INDEX(RelatedFeatures[First Sampling Feature Code],$A2458)="","",
CONCATENATE("  - &amp;RelationID",TEXT($A2458,"0000"),
" {","SamplingFeatureID:  *SamplingFeatureID",TEXT(MATCH(INDEX(RelatedFeatures[First Sampling Feature Code],$A2458),SamplingFeatures[Feature Code],0),"0000"),
", RelationshipTypeCV:  ",CHAR(34),INDEX(RelatedFeatures[Relationship Type],$A2458),CHAR(34),
", RelatedFeatureID: *SamplingFeatureID",TEXT(MATCH(INDEX(RelatedFeatures[Second Sampling Feature Code],$A2458),SamplingFeatures[Feature Code],0),"0000"),
", SpatialOffsetID:  ",IF(INDEX(RelatedFeatures[Offset Number],$A2458)="","",CONCATENATE("*SpatialOffsetID",TEXT(INDEX(RelatedFeatures[Offset Number],$A2458),"0000"))),"}")))</f>
        <v>#REF!</v>
      </c>
      <c r="P2458" t="e">
        <f>IF(INDEX(Methods[Method Type],$A2458)="","",
CONCATENATE("  - &amp;MethodID",TEXT($A2458,"0000"),
" {","MethodTypeCV:  ",CHAR(34),INDEX(Methods[Method Type],$A2458),CHAR(34),
", MethodCode:  ",CHAR(34),INDEX(Methods[Method Code],$A2458),CHAR(34),
", MethodName:  ",CHAR(34),INDEX(Methods[Method Name],$A2458),CHAR(34),
", MethodDescription:  ",CHAR(34),INDEX(Methods[Method Description],$A2458),CHAR(34),
", MethodLink:  ",CHAR(34),INDEX(Methods[Method Link],$A2458),CHAR(34),
", OrganizationID: *OrganizationID",TEXT(MATCH(INDEX(Methods[Organization Name],$A2458),Organizations[Organization Name],0),"0000"),"}"))</f>
        <v>#REF!</v>
      </c>
      <c r="Q2458" t="e">
        <f>IF(INDEX(Variables[Variable Type],$A2458)="","",
CONCATENATE("  - &amp;VariableID",TEXT($A2458,"0000"),
" {","VariableTypeCV:  ",CHAR(34),INDEX(Variables[Variable Type],$A2458),CHAR(34),
", VariableCode:  ",CHAR(34),INDEX(Variables[Variable Code],$A2458),CHAR(34),
", VariableNameCV:  ",CHAR(34),INDEX(Variables[Variable Name],$A2458),CHAR(34),
", VariableDefinition:  ",CHAR(34),INDEX(Variables[Variable Definition],$A2458),CHAR(34),
", SpecciationCV:  ",CHAR(34),INDEX(Variables[Speciation],$A2458),CHAR(34),
", NoDataValue:  ",CHAR(34),INDEX(Variables[No Data Value],$A2458),CHAR(34),"}"))</f>
        <v>#REF!</v>
      </c>
    </row>
    <row r="2459" spans="1:17" x14ac:dyDescent="0.25">
      <c r="A2459">
        <v>2456</v>
      </c>
      <c r="D2459" t="e">
        <f>IF(INDEX(People[First Name],$A2459)="","",
CONCATENATE("  - &amp;PersonID",TEXT($A2459,"0000"),
" {","PersonFirstName:  ",CHAR(34),INDEX(People[First Name],$A2459),CHAR(34),
", PersonMiddleName:  ",CHAR(34),INDEX(People[Middle Name],$A2459),CHAR(34),
", PersonLastName:  ",CHAR(34),INDEX(People[Last Name],$A2459),CHAR(34),"}"))</f>
        <v>#REF!</v>
      </c>
      <c r="E2459" t="e">
        <f>IF(INDEX(Organizations[Organization Type '[CV']],$A2459)="","",
CONCATENATE("  - &amp;OrganizationID",TEXT($A2459,"0000"),
" {","OrganizationTypeCV:  ",CHAR(34),INDEX(Organizations[Organization Type '[CV']],$A2459),CHAR(34),
", OrganizationCode:  ",CHAR(34),INDEX(Organizations[Organization Code],$A2459),CHAR(34),
", OrganizationName:  ",CHAR(34),INDEX(Organizations[Organization Name],$A2459),CHAR(34),
", OrganizationDescription:  ",CHAR(34),INDEX(Organizations[Organization Description],$A2459),CHAR(34),
", OrganizationLink:  ",CHAR(34),INDEX(Organizations[Organization Link],$A2459),CHAR(34),"}"))</f>
        <v>#REF!</v>
      </c>
      <c r="F2459" t="e">
        <f>IF(INDEX(People[First Name],$A2459)="","",
CONCATENATE("  - &amp;AffiliationID",TEXT($A2459,"0000"),
" {PersonID: *PersonID",TEXT($A2459,"0000"),
", OrganizationID: *OrganizationID",TEXT(MATCH(INDEX(People[Organization Name],$A2459),Organizations[Organization Name],0),"0000"),
", IsPrimaryOrganizationContact: , AffiliationStartDate: , AffiliationEndDate: , PrimaryPhone: ",
", PrimaryEmail: ",CHAR(34),INDEX(People[Primary Email],$A2459),CHAR(34),
", PrimaryAddress: ",CHAR(34),INDEX(People[Primary Address],$A2459),CHAR(34),
", PersonLink: }"))</f>
        <v>#REF!</v>
      </c>
      <c r="H2459" t="e">
        <f>IF(COUNTA(CitationInformation)=0,"",IF(INDEX(AuthorList[Author Name],$A2459)="","",
CONCATENATE("  - &amp;AuthorListID",TEXT($A2459,"0000"),
"  {CitationID: *CitationID0001",
", PersonID: *PersonID",TEXT(MATCH(INDEX(AuthorList[Author Name],$A2459),People[Full Name],0),"0000"),
", AuthorOrder: ",INDEX(AuthorList[Author Number],$A2459),"}")))</f>
        <v>#REF!</v>
      </c>
      <c r="K2459" t="e">
        <f>IF(INDEX(SamplingFeatures[Feature Code],$A2459)="","",
CONCATENATE("  - &amp;SamplingFeatureID",TEXT($A2459,"0000"),
" {","SamplingFeatureUUID:  ",CHAR(34),INDEX(SamplingFeatures[Sampling Feature UUID],$A2459),CHAR(34),
", SamplingFeatureTypeCV:  ",CHAR(34),INDEX(SamplingFeatures[Sampling Feature Type],$A2459),CHAR(34),
", SamplingFeatureCode:  ",CHAR(34),INDEX(SamplingFeatures[Feature Code],$A2459),CHAR(34),
", SamplingFeatureName:  ",CHAR(34),INDEX(SamplingFeatures[Feature Name],$A2459),CHAR(34),
", SamplingFeatureDescription:  ",CHAR(34),INDEX(SamplingFeatures[Feature Description],$A2459),CHAR(34),
", SamplingFeatureGeotypeCV:  ",CHAR(34),INDEX(SamplingFeatures[Feature Geo Type],$A2459),CHAR(34),
", FeatureGeometry:  ",CHAR(34),INDEX(SamplingFeatures[Feature Geometry],$A2459),CHAR(34),
", Elevation_m:  ",CHAR(34),INDEX(SamplingFeatures[Elevation_m],$A2459),CHAR(34),
", ElevationDatumCV:  ",CHAR(34),ElevationDatum,CHAR(34),"}"))</f>
        <v>#REF!</v>
      </c>
      <c r="L2459" t="e">
        <f>IF(INDEX(SamplingFeatures[Sampling Feature Type],$A2459)&lt;&gt;"Site","",
CONCATENATE("  - &amp;SiteID",TEXT(SUMPRODUCT(--($L$3:$L2458&lt;&gt;"")),"0000"),
" {","SamplingFeatureID:  *SamplingFeatureID",TEXT($A2459,"0000"),
", SiteTypeCV:  ",CHAR(34),INDEX(Sites[Site Type],$A2459),CHAR(34),
", Latitude:  ",INDEX(Sites[Latitude],$A2459),
", Longitude:  ",INDEX(Sites[Longitude],$A2459),
", SRSName:  ",CHAR(34),LatLonDatum,CHAR(34),"}"))</f>
        <v>#REF!</v>
      </c>
      <c r="M2459" t="e">
        <f>IF(INDEX(SamplingFeatures[Sampling Feature Type],$A2459)&lt;&gt;"Specimen","",
CONCATENATE("  - &amp;SpecimenID",TEXT(SUMPRODUCT(--($M$3:$M2458&lt;&gt;"")),"0000"),
" {","SamplingFeatureID:  *SamplingFeatureID",TEXT($A2459,"0000"),
", SpecimenTypeCV:  ",CHAR(34),INDEX(Specimens[Specimen Type],$A2459),CHAR(34),
", SpecimenMediumCV:  ",INDEX(Specimens[Specimen Medium],$A2459),
", IsFieldSpecimen:  ",CHAR(34),INDEX(Specimens[Is Field Specimen?],$A2459),CHAR(34),"}"))</f>
        <v>#REF!</v>
      </c>
      <c r="N2459" t="e">
        <f>IF(COUNTA(SpatialOffsets[])=0,"", IF(INDEX(SpatialOffsets[Spatial Offset Type],$A2459)="","",
CONCATENATE("  - &amp;SpatialOffsetID",TEXT($A2459,"0000"),
" {","SpatialOffsetTypeCV:  ",CHAR(34),INDEX(SpatialOffsets[Spatial Offset Type],$A2459),CHAR(34),
", Offset1Value:  ",INDEX(SpatialOffsets[Offset 1 Value],$A2459),
", Offset1UnitID:  ",CHAR(34),INDEX(SpatialOffsets[Offset 1 Unit],$A2459),CHAR(34),
", Offset2Value:  ",INDEX(SpatialOffsets[Offset 2 Value],$A2459),
", Offset2UnitID:  ",CHAR(34),INDEX(SpatialOffsets[Offset 2 Unit],$A2459),CHAR(34),
", Offset3Value:  ",INDEX(SpatialOffsets[Offset 3 Value],$A2459),
", Offset3UnitID:  ",CHAR(34),INDEX(SpatialOffsets[Offset 3 Unit],$A2459),CHAR(34),,"}")))</f>
        <v>#REF!</v>
      </c>
      <c r="O2459" t="e">
        <f>IF(COUNTA(RelatedFeatures[])=0,"", IF(INDEX(RelatedFeatures[First Sampling Feature Code],$A2459)="","",
CONCATENATE("  - &amp;RelationID",TEXT($A2459,"0000"),
" {","SamplingFeatureID:  *SamplingFeatureID",TEXT(MATCH(INDEX(RelatedFeatures[First Sampling Feature Code],$A2459),SamplingFeatures[Feature Code],0),"0000"),
", RelationshipTypeCV:  ",CHAR(34),INDEX(RelatedFeatures[Relationship Type],$A2459),CHAR(34),
", RelatedFeatureID: *SamplingFeatureID",TEXT(MATCH(INDEX(RelatedFeatures[Second Sampling Feature Code],$A2459),SamplingFeatures[Feature Code],0),"0000"),
", SpatialOffsetID:  ",IF(INDEX(RelatedFeatures[Offset Number],$A2459)="","",CONCATENATE("*SpatialOffsetID",TEXT(INDEX(RelatedFeatures[Offset Number],$A2459),"0000"))),"}")))</f>
        <v>#REF!</v>
      </c>
      <c r="P2459" t="e">
        <f>IF(INDEX(Methods[Method Type],$A2459)="","",
CONCATENATE("  - &amp;MethodID",TEXT($A2459,"0000"),
" {","MethodTypeCV:  ",CHAR(34),INDEX(Methods[Method Type],$A2459),CHAR(34),
", MethodCode:  ",CHAR(34),INDEX(Methods[Method Code],$A2459),CHAR(34),
", MethodName:  ",CHAR(34),INDEX(Methods[Method Name],$A2459),CHAR(34),
", MethodDescription:  ",CHAR(34),INDEX(Methods[Method Description],$A2459),CHAR(34),
", MethodLink:  ",CHAR(34),INDEX(Methods[Method Link],$A2459),CHAR(34),
", OrganizationID: *OrganizationID",TEXT(MATCH(INDEX(Methods[Organization Name],$A2459),Organizations[Organization Name],0),"0000"),"}"))</f>
        <v>#REF!</v>
      </c>
      <c r="Q2459" t="e">
        <f>IF(INDEX(Variables[Variable Type],$A2459)="","",
CONCATENATE("  - &amp;VariableID",TEXT($A2459,"0000"),
" {","VariableTypeCV:  ",CHAR(34),INDEX(Variables[Variable Type],$A2459),CHAR(34),
", VariableCode:  ",CHAR(34),INDEX(Variables[Variable Code],$A2459),CHAR(34),
", VariableNameCV:  ",CHAR(34),INDEX(Variables[Variable Name],$A2459),CHAR(34),
", VariableDefinition:  ",CHAR(34),INDEX(Variables[Variable Definition],$A2459),CHAR(34),
", SpecciationCV:  ",CHAR(34),INDEX(Variables[Speciation],$A2459),CHAR(34),
", NoDataValue:  ",CHAR(34),INDEX(Variables[No Data Value],$A2459),CHAR(34),"}"))</f>
        <v>#REF!</v>
      </c>
    </row>
    <row r="2460" spans="1:17" x14ac:dyDescent="0.25">
      <c r="A2460">
        <v>2457</v>
      </c>
      <c r="D2460" t="e">
        <f>IF(INDEX(People[First Name],$A2460)="","",
CONCATENATE("  - &amp;PersonID",TEXT($A2460,"0000"),
" {","PersonFirstName:  ",CHAR(34),INDEX(People[First Name],$A2460),CHAR(34),
", PersonMiddleName:  ",CHAR(34),INDEX(People[Middle Name],$A2460),CHAR(34),
", PersonLastName:  ",CHAR(34),INDEX(People[Last Name],$A2460),CHAR(34),"}"))</f>
        <v>#REF!</v>
      </c>
      <c r="E2460" t="e">
        <f>IF(INDEX(Organizations[Organization Type '[CV']],$A2460)="","",
CONCATENATE("  - &amp;OrganizationID",TEXT($A2460,"0000"),
" {","OrganizationTypeCV:  ",CHAR(34),INDEX(Organizations[Organization Type '[CV']],$A2460),CHAR(34),
", OrganizationCode:  ",CHAR(34),INDEX(Organizations[Organization Code],$A2460),CHAR(34),
", OrganizationName:  ",CHAR(34),INDEX(Organizations[Organization Name],$A2460),CHAR(34),
", OrganizationDescription:  ",CHAR(34),INDEX(Organizations[Organization Description],$A2460),CHAR(34),
", OrganizationLink:  ",CHAR(34),INDEX(Organizations[Organization Link],$A2460),CHAR(34),"}"))</f>
        <v>#REF!</v>
      </c>
      <c r="F2460" t="e">
        <f>IF(INDEX(People[First Name],$A2460)="","",
CONCATENATE("  - &amp;AffiliationID",TEXT($A2460,"0000"),
" {PersonID: *PersonID",TEXT($A2460,"0000"),
", OrganizationID: *OrganizationID",TEXT(MATCH(INDEX(People[Organization Name],$A2460),Organizations[Organization Name],0),"0000"),
", IsPrimaryOrganizationContact: , AffiliationStartDate: , AffiliationEndDate: , PrimaryPhone: ",
", PrimaryEmail: ",CHAR(34),INDEX(People[Primary Email],$A2460),CHAR(34),
", PrimaryAddress: ",CHAR(34),INDEX(People[Primary Address],$A2460),CHAR(34),
", PersonLink: }"))</f>
        <v>#REF!</v>
      </c>
      <c r="H2460" t="e">
        <f>IF(COUNTA(CitationInformation)=0,"",IF(INDEX(AuthorList[Author Name],$A2460)="","",
CONCATENATE("  - &amp;AuthorListID",TEXT($A2460,"0000"),
"  {CitationID: *CitationID0001",
", PersonID: *PersonID",TEXT(MATCH(INDEX(AuthorList[Author Name],$A2460),People[Full Name],0),"0000"),
", AuthorOrder: ",INDEX(AuthorList[Author Number],$A2460),"}")))</f>
        <v>#REF!</v>
      </c>
      <c r="K2460" t="e">
        <f>IF(INDEX(SamplingFeatures[Feature Code],$A2460)="","",
CONCATENATE("  - &amp;SamplingFeatureID",TEXT($A2460,"0000"),
" {","SamplingFeatureUUID:  ",CHAR(34),INDEX(SamplingFeatures[Sampling Feature UUID],$A2460),CHAR(34),
", SamplingFeatureTypeCV:  ",CHAR(34),INDEX(SamplingFeatures[Sampling Feature Type],$A2460),CHAR(34),
", SamplingFeatureCode:  ",CHAR(34),INDEX(SamplingFeatures[Feature Code],$A2460),CHAR(34),
", SamplingFeatureName:  ",CHAR(34),INDEX(SamplingFeatures[Feature Name],$A2460),CHAR(34),
", SamplingFeatureDescription:  ",CHAR(34),INDEX(SamplingFeatures[Feature Description],$A2460),CHAR(34),
", SamplingFeatureGeotypeCV:  ",CHAR(34),INDEX(SamplingFeatures[Feature Geo Type],$A2460),CHAR(34),
", FeatureGeometry:  ",CHAR(34),INDEX(SamplingFeatures[Feature Geometry],$A2460),CHAR(34),
", Elevation_m:  ",CHAR(34),INDEX(SamplingFeatures[Elevation_m],$A2460),CHAR(34),
", ElevationDatumCV:  ",CHAR(34),ElevationDatum,CHAR(34),"}"))</f>
        <v>#REF!</v>
      </c>
      <c r="L2460" t="e">
        <f>IF(INDEX(SamplingFeatures[Sampling Feature Type],$A2460)&lt;&gt;"Site","",
CONCATENATE("  - &amp;SiteID",TEXT(SUMPRODUCT(--($L$3:$L2459&lt;&gt;"")),"0000"),
" {","SamplingFeatureID:  *SamplingFeatureID",TEXT($A2460,"0000"),
", SiteTypeCV:  ",CHAR(34),INDEX(Sites[Site Type],$A2460),CHAR(34),
", Latitude:  ",INDEX(Sites[Latitude],$A2460),
", Longitude:  ",INDEX(Sites[Longitude],$A2460),
", SRSName:  ",CHAR(34),LatLonDatum,CHAR(34),"}"))</f>
        <v>#REF!</v>
      </c>
      <c r="M2460" t="e">
        <f>IF(INDEX(SamplingFeatures[Sampling Feature Type],$A2460)&lt;&gt;"Specimen","",
CONCATENATE("  - &amp;SpecimenID",TEXT(SUMPRODUCT(--($M$3:$M2459&lt;&gt;"")),"0000"),
" {","SamplingFeatureID:  *SamplingFeatureID",TEXT($A2460,"0000"),
", SpecimenTypeCV:  ",CHAR(34),INDEX(Specimens[Specimen Type],$A2460),CHAR(34),
", SpecimenMediumCV:  ",INDEX(Specimens[Specimen Medium],$A2460),
", IsFieldSpecimen:  ",CHAR(34),INDEX(Specimens[Is Field Specimen?],$A2460),CHAR(34),"}"))</f>
        <v>#REF!</v>
      </c>
      <c r="N2460" t="e">
        <f>IF(COUNTA(SpatialOffsets[])=0,"", IF(INDEX(SpatialOffsets[Spatial Offset Type],$A2460)="","",
CONCATENATE("  - &amp;SpatialOffsetID",TEXT($A2460,"0000"),
" {","SpatialOffsetTypeCV:  ",CHAR(34),INDEX(SpatialOffsets[Spatial Offset Type],$A2460),CHAR(34),
", Offset1Value:  ",INDEX(SpatialOffsets[Offset 1 Value],$A2460),
", Offset1UnitID:  ",CHAR(34),INDEX(SpatialOffsets[Offset 1 Unit],$A2460),CHAR(34),
", Offset2Value:  ",INDEX(SpatialOffsets[Offset 2 Value],$A2460),
", Offset2UnitID:  ",CHAR(34),INDEX(SpatialOffsets[Offset 2 Unit],$A2460),CHAR(34),
", Offset3Value:  ",INDEX(SpatialOffsets[Offset 3 Value],$A2460),
", Offset3UnitID:  ",CHAR(34),INDEX(SpatialOffsets[Offset 3 Unit],$A2460),CHAR(34),,"}")))</f>
        <v>#REF!</v>
      </c>
      <c r="O2460" t="e">
        <f>IF(COUNTA(RelatedFeatures[])=0,"", IF(INDEX(RelatedFeatures[First Sampling Feature Code],$A2460)="","",
CONCATENATE("  - &amp;RelationID",TEXT($A2460,"0000"),
" {","SamplingFeatureID:  *SamplingFeatureID",TEXT(MATCH(INDEX(RelatedFeatures[First Sampling Feature Code],$A2460),SamplingFeatures[Feature Code],0),"0000"),
", RelationshipTypeCV:  ",CHAR(34),INDEX(RelatedFeatures[Relationship Type],$A2460),CHAR(34),
", RelatedFeatureID: *SamplingFeatureID",TEXT(MATCH(INDEX(RelatedFeatures[Second Sampling Feature Code],$A2460),SamplingFeatures[Feature Code],0),"0000"),
", SpatialOffsetID:  ",IF(INDEX(RelatedFeatures[Offset Number],$A2460)="","",CONCATENATE("*SpatialOffsetID",TEXT(INDEX(RelatedFeatures[Offset Number],$A2460),"0000"))),"}")))</f>
        <v>#REF!</v>
      </c>
      <c r="P2460" t="e">
        <f>IF(INDEX(Methods[Method Type],$A2460)="","",
CONCATENATE("  - &amp;MethodID",TEXT($A2460,"0000"),
" {","MethodTypeCV:  ",CHAR(34),INDEX(Methods[Method Type],$A2460),CHAR(34),
", MethodCode:  ",CHAR(34),INDEX(Methods[Method Code],$A2460),CHAR(34),
", MethodName:  ",CHAR(34),INDEX(Methods[Method Name],$A2460),CHAR(34),
", MethodDescription:  ",CHAR(34),INDEX(Methods[Method Description],$A2460),CHAR(34),
", MethodLink:  ",CHAR(34),INDEX(Methods[Method Link],$A2460),CHAR(34),
", OrganizationID: *OrganizationID",TEXT(MATCH(INDEX(Methods[Organization Name],$A2460),Organizations[Organization Name],0),"0000"),"}"))</f>
        <v>#REF!</v>
      </c>
      <c r="Q2460" t="e">
        <f>IF(INDEX(Variables[Variable Type],$A2460)="","",
CONCATENATE("  - &amp;VariableID",TEXT($A2460,"0000"),
" {","VariableTypeCV:  ",CHAR(34),INDEX(Variables[Variable Type],$A2460),CHAR(34),
", VariableCode:  ",CHAR(34),INDEX(Variables[Variable Code],$A2460),CHAR(34),
", VariableNameCV:  ",CHAR(34),INDEX(Variables[Variable Name],$A2460),CHAR(34),
", VariableDefinition:  ",CHAR(34),INDEX(Variables[Variable Definition],$A2460),CHAR(34),
", SpecciationCV:  ",CHAR(34),INDEX(Variables[Speciation],$A2460),CHAR(34),
", NoDataValue:  ",CHAR(34),INDEX(Variables[No Data Value],$A2460),CHAR(34),"}"))</f>
        <v>#REF!</v>
      </c>
    </row>
    <row r="2461" spans="1:17" x14ac:dyDescent="0.25">
      <c r="A2461">
        <v>2458</v>
      </c>
      <c r="D2461" t="e">
        <f>IF(INDEX(People[First Name],$A2461)="","",
CONCATENATE("  - &amp;PersonID",TEXT($A2461,"0000"),
" {","PersonFirstName:  ",CHAR(34),INDEX(People[First Name],$A2461),CHAR(34),
", PersonMiddleName:  ",CHAR(34),INDEX(People[Middle Name],$A2461),CHAR(34),
", PersonLastName:  ",CHAR(34),INDEX(People[Last Name],$A2461),CHAR(34),"}"))</f>
        <v>#REF!</v>
      </c>
      <c r="E2461" t="e">
        <f>IF(INDEX(Organizations[Organization Type '[CV']],$A2461)="","",
CONCATENATE("  - &amp;OrganizationID",TEXT($A2461,"0000"),
" {","OrganizationTypeCV:  ",CHAR(34),INDEX(Organizations[Organization Type '[CV']],$A2461),CHAR(34),
", OrganizationCode:  ",CHAR(34),INDEX(Organizations[Organization Code],$A2461),CHAR(34),
", OrganizationName:  ",CHAR(34),INDEX(Organizations[Organization Name],$A2461),CHAR(34),
", OrganizationDescription:  ",CHAR(34),INDEX(Organizations[Organization Description],$A2461),CHAR(34),
", OrganizationLink:  ",CHAR(34),INDEX(Organizations[Organization Link],$A2461),CHAR(34),"}"))</f>
        <v>#REF!</v>
      </c>
      <c r="F2461" t="e">
        <f>IF(INDEX(People[First Name],$A2461)="","",
CONCATENATE("  - &amp;AffiliationID",TEXT($A2461,"0000"),
" {PersonID: *PersonID",TEXT($A2461,"0000"),
", OrganizationID: *OrganizationID",TEXT(MATCH(INDEX(People[Organization Name],$A2461),Organizations[Organization Name],0),"0000"),
", IsPrimaryOrganizationContact: , AffiliationStartDate: , AffiliationEndDate: , PrimaryPhone: ",
", PrimaryEmail: ",CHAR(34),INDEX(People[Primary Email],$A2461),CHAR(34),
", PrimaryAddress: ",CHAR(34),INDEX(People[Primary Address],$A2461),CHAR(34),
", PersonLink: }"))</f>
        <v>#REF!</v>
      </c>
      <c r="H2461" t="e">
        <f>IF(COUNTA(CitationInformation)=0,"",IF(INDEX(AuthorList[Author Name],$A2461)="","",
CONCATENATE("  - &amp;AuthorListID",TEXT($A2461,"0000"),
"  {CitationID: *CitationID0001",
", PersonID: *PersonID",TEXT(MATCH(INDEX(AuthorList[Author Name],$A2461),People[Full Name],0),"0000"),
", AuthorOrder: ",INDEX(AuthorList[Author Number],$A2461),"}")))</f>
        <v>#REF!</v>
      </c>
      <c r="K2461" t="e">
        <f>IF(INDEX(SamplingFeatures[Feature Code],$A2461)="","",
CONCATENATE("  - &amp;SamplingFeatureID",TEXT($A2461,"0000"),
" {","SamplingFeatureUUID:  ",CHAR(34),INDEX(SamplingFeatures[Sampling Feature UUID],$A2461),CHAR(34),
", SamplingFeatureTypeCV:  ",CHAR(34),INDEX(SamplingFeatures[Sampling Feature Type],$A2461),CHAR(34),
", SamplingFeatureCode:  ",CHAR(34),INDEX(SamplingFeatures[Feature Code],$A2461),CHAR(34),
", SamplingFeatureName:  ",CHAR(34),INDEX(SamplingFeatures[Feature Name],$A2461),CHAR(34),
", SamplingFeatureDescription:  ",CHAR(34),INDEX(SamplingFeatures[Feature Description],$A2461),CHAR(34),
", SamplingFeatureGeotypeCV:  ",CHAR(34),INDEX(SamplingFeatures[Feature Geo Type],$A2461),CHAR(34),
", FeatureGeometry:  ",CHAR(34),INDEX(SamplingFeatures[Feature Geometry],$A2461),CHAR(34),
", Elevation_m:  ",CHAR(34),INDEX(SamplingFeatures[Elevation_m],$A2461),CHAR(34),
", ElevationDatumCV:  ",CHAR(34),ElevationDatum,CHAR(34),"}"))</f>
        <v>#REF!</v>
      </c>
      <c r="L2461" t="e">
        <f>IF(INDEX(SamplingFeatures[Sampling Feature Type],$A2461)&lt;&gt;"Site","",
CONCATENATE("  - &amp;SiteID",TEXT(SUMPRODUCT(--($L$3:$L2460&lt;&gt;"")),"0000"),
" {","SamplingFeatureID:  *SamplingFeatureID",TEXT($A2461,"0000"),
", SiteTypeCV:  ",CHAR(34),INDEX(Sites[Site Type],$A2461),CHAR(34),
", Latitude:  ",INDEX(Sites[Latitude],$A2461),
", Longitude:  ",INDEX(Sites[Longitude],$A2461),
", SRSName:  ",CHAR(34),LatLonDatum,CHAR(34),"}"))</f>
        <v>#REF!</v>
      </c>
      <c r="M2461" t="e">
        <f>IF(INDEX(SamplingFeatures[Sampling Feature Type],$A2461)&lt;&gt;"Specimen","",
CONCATENATE("  - &amp;SpecimenID",TEXT(SUMPRODUCT(--($M$3:$M2460&lt;&gt;"")),"0000"),
" {","SamplingFeatureID:  *SamplingFeatureID",TEXT($A2461,"0000"),
", SpecimenTypeCV:  ",CHAR(34),INDEX(Specimens[Specimen Type],$A2461),CHAR(34),
", SpecimenMediumCV:  ",INDEX(Specimens[Specimen Medium],$A2461),
", IsFieldSpecimen:  ",CHAR(34),INDEX(Specimens[Is Field Specimen?],$A2461),CHAR(34),"}"))</f>
        <v>#REF!</v>
      </c>
      <c r="N2461" t="e">
        <f>IF(COUNTA(SpatialOffsets[])=0,"", IF(INDEX(SpatialOffsets[Spatial Offset Type],$A2461)="","",
CONCATENATE("  - &amp;SpatialOffsetID",TEXT($A2461,"0000"),
" {","SpatialOffsetTypeCV:  ",CHAR(34),INDEX(SpatialOffsets[Spatial Offset Type],$A2461),CHAR(34),
", Offset1Value:  ",INDEX(SpatialOffsets[Offset 1 Value],$A2461),
", Offset1UnitID:  ",CHAR(34),INDEX(SpatialOffsets[Offset 1 Unit],$A2461),CHAR(34),
", Offset2Value:  ",INDEX(SpatialOffsets[Offset 2 Value],$A2461),
", Offset2UnitID:  ",CHAR(34),INDEX(SpatialOffsets[Offset 2 Unit],$A2461),CHAR(34),
", Offset3Value:  ",INDEX(SpatialOffsets[Offset 3 Value],$A2461),
", Offset3UnitID:  ",CHAR(34),INDEX(SpatialOffsets[Offset 3 Unit],$A2461),CHAR(34),,"}")))</f>
        <v>#REF!</v>
      </c>
      <c r="O2461" t="e">
        <f>IF(COUNTA(RelatedFeatures[])=0,"", IF(INDEX(RelatedFeatures[First Sampling Feature Code],$A2461)="","",
CONCATENATE("  - &amp;RelationID",TEXT($A2461,"0000"),
" {","SamplingFeatureID:  *SamplingFeatureID",TEXT(MATCH(INDEX(RelatedFeatures[First Sampling Feature Code],$A2461),SamplingFeatures[Feature Code],0),"0000"),
", RelationshipTypeCV:  ",CHAR(34),INDEX(RelatedFeatures[Relationship Type],$A2461),CHAR(34),
", RelatedFeatureID: *SamplingFeatureID",TEXT(MATCH(INDEX(RelatedFeatures[Second Sampling Feature Code],$A2461),SamplingFeatures[Feature Code],0),"0000"),
", SpatialOffsetID:  ",IF(INDEX(RelatedFeatures[Offset Number],$A2461)="","",CONCATENATE("*SpatialOffsetID",TEXT(INDEX(RelatedFeatures[Offset Number],$A2461),"0000"))),"}")))</f>
        <v>#REF!</v>
      </c>
      <c r="P2461" t="e">
        <f>IF(INDEX(Methods[Method Type],$A2461)="","",
CONCATENATE("  - &amp;MethodID",TEXT($A2461,"0000"),
" {","MethodTypeCV:  ",CHAR(34),INDEX(Methods[Method Type],$A2461),CHAR(34),
", MethodCode:  ",CHAR(34),INDEX(Methods[Method Code],$A2461),CHAR(34),
", MethodName:  ",CHAR(34),INDEX(Methods[Method Name],$A2461),CHAR(34),
", MethodDescription:  ",CHAR(34),INDEX(Methods[Method Description],$A2461),CHAR(34),
", MethodLink:  ",CHAR(34),INDEX(Methods[Method Link],$A2461),CHAR(34),
", OrganizationID: *OrganizationID",TEXT(MATCH(INDEX(Methods[Organization Name],$A2461),Organizations[Organization Name],0),"0000"),"}"))</f>
        <v>#REF!</v>
      </c>
      <c r="Q2461" t="e">
        <f>IF(INDEX(Variables[Variable Type],$A2461)="","",
CONCATENATE("  - &amp;VariableID",TEXT($A2461,"0000"),
" {","VariableTypeCV:  ",CHAR(34),INDEX(Variables[Variable Type],$A2461),CHAR(34),
", VariableCode:  ",CHAR(34),INDEX(Variables[Variable Code],$A2461),CHAR(34),
", VariableNameCV:  ",CHAR(34),INDEX(Variables[Variable Name],$A2461),CHAR(34),
", VariableDefinition:  ",CHAR(34),INDEX(Variables[Variable Definition],$A2461),CHAR(34),
", SpecciationCV:  ",CHAR(34),INDEX(Variables[Speciation],$A2461),CHAR(34),
", NoDataValue:  ",CHAR(34),INDEX(Variables[No Data Value],$A2461),CHAR(34),"}"))</f>
        <v>#REF!</v>
      </c>
    </row>
    <row r="2462" spans="1:17" x14ac:dyDescent="0.25">
      <c r="A2462">
        <v>2459</v>
      </c>
      <c r="D2462" t="e">
        <f>IF(INDEX(People[First Name],$A2462)="","",
CONCATENATE("  - &amp;PersonID",TEXT($A2462,"0000"),
" {","PersonFirstName:  ",CHAR(34),INDEX(People[First Name],$A2462),CHAR(34),
", PersonMiddleName:  ",CHAR(34),INDEX(People[Middle Name],$A2462),CHAR(34),
", PersonLastName:  ",CHAR(34),INDEX(People[Last Name],$A2462),CHAR(34),"}"))</f>
        <v>#REF!</v>
      </c>
      <c r="E2462" t="e">
        <f>IF(INDEX(Organizations[Organization Type '[CV']],$A2462)="","",
CONCATENATE("  - &amp;OrganizationID",TEXT($A2462,"0000"),
" {","OrganizationTypeCV:  ",CHAR(34),INDEX(Organizations[Organization Type '[CV']],$A2462),CHAR(34),
", OrganizationCode:  ",CHAR(34),INDEX(Organizations[Organization Code],$A2462),CHAR(34),
", OrganizationName:  ",CHAR(34),INDEX(Organizations[Organization Name],$A2462),CHAR(34),
", OrganizationDescription:  ",CHAR(34),INDEX(Organizations[Organization Description],$A2462),CHAR(34),
", OrganizationLink:  ",CHAR(34),INDEX(Organizations[Organization Link],$A2462),CHAR(34),"}"))</f>
        <v>#REF!</v>
      </c>
      <c r="F2462" t="e">
        <f>IF(INDEX(People[First Name],$A2462)="","",
CONCATENATE("  - &amp;AffiliationID",TEXT($A2462,"0000"),
" {PersonID: *PersonID",TEXT($A2462,"0000"),
", OrganizationID: *OrganizationID",TEXT(MATCH(INDEX(People[Organization Name],$A2462),Organizations[Organization Name],0),"0000"),
", IsPrimaryOrganizationContact: , AffiliationStartDate: , AffiliationEndDate: , PrimaryPhone: ",
", PrimaryEmail: ",CHAR(34),INDEX(People[Primary Email],$A2462),CHAR(34),
", PrimaryAddress: ",CHAR(34),INDEX(People[Primary Address],$A2462),CHAR(34),
", PersonLink: }"))</f>
        <v>#REF!</v>
      </c>
      <c r="H2462" t="e">
        <f>IF(COUNTA(CitationInformation)=0,"",IF(INDEX(AuthorList[Author Name],$A2462)="","",
CONCATENATE("  - &amp;AuthorListID",TEXT($A2462,"0000"),
"  {CitationID: *CitationID0001",
", PersonID: *PersonID",TEXT(MATCH(INDEX(AuthorList[Author Name],$A2462),People[Full Name],0),"0000"),
", AuthorOrder: ",INDEX(AuthorList[Author Number],$A2462),"}")))</f>
        <v>#REF!</v>
      </c>
      <c r="K2462" t="e">
        <f>IF(INDEX(SamplingFeatures[Feature Code],$A2462)="","",
CONCATENATE("  - &amp;SamplingFeatureID",TEXT($A2462,"0000"),
" {","SamplingFeatureUUID:  ",CHAR(34),INDEX(SamplingFeatures[Sampling Feature UUID],$A2462),CHAR(34),
", SamplingFeatureTypeCV:  ",CHAR(34),INDEX(SamplingFeatures[Sampling Feature Type],$A2462),CHAR(34),
", SamplingFeatureCode:  ",CHAR(34),INDEX(SamplingFeatures[Feature Code],$A2462),CHAR(34),
", SamplingFeatureName:  ",CHAR(34),INDEX(SamplingFeatures[Feature Name],$A2462),CHAR(34),
", SamplingFeatureDescription:  ",CHAR(34),INDEX(SamplingFeatures[Feature Description],$A2462),CHAR(34),
", SamplingFeatureGeotypeCV:  ",CHAR(34),INDEX(SamplingFeatures[Feature Geo Type],$A2462),CHAR(34),
", FeatureGeometry:  ",CHAR(34),INDEX(SamplingFeatures[Feature Geometry],$A2462),CHAR(34),
", Elevation_m:  ",CHAR(34),INDEX(SamplingFeatures[Elevation_m],$A2462),CHAR(34),
", ElevationDatumCV:  ",CHAR(34),ElevationDatum,CHAR(34),"}"))</f>
        <v>#REF!</v>
      </c>
      <c r="L2462" t="e">
        <f>IF(INDEX(SamplingFeatures[Sampling Feature Type],$A2462)&lt;&gt;"Site","",
CONCATENATE("  - &amp;SiteID",TEXT(SUMPRODUCT(--($L$3:$L2461&lt;&gt;"")),"0000"),
" {","SamplingFeatureID:  *SamplingFeatureID",TEXT($A2462,"0000"),
", SiteTypeCV:  ",CHAR(34),INDEX(Sites[Site Type],$A2462),CHAR(34),
", Latitude:  ",INDEX(Sites[Latitude],$A2462),
", Longitude:  ",INDEX(Sites[Longitude],$A2462),
", SRSName:  ",CHAR(34),LatLonDatum,CHAR(34),"}"))</f>
        <v>#REF!</v>
      </c>
      <c r="M2462" t="e">
        <f>IF(INDEX(SamplingFeatures[Sampling Feature Type],$A2462)&lt;&gt;"Specimen","",
CONCATENATE("  - &amp;SpecimenID",TEXT(SUMPRODUCT(--($M$3:$M2461&lt;&gt;"")),"0000"),
" {","SamplingFeatureID:  *SamplingFeatureID",TEXT($A2462,"0000"),
", SpecimenTypeCV:  ",CHAR(34),INDEX(Specimens[Specimen Type],$A2462),CHAR(34),
", SpecimenMediumCV:  ",INDEX(Specimens[Specimen Medium],$A2462),
", IsFieldSpecimen:  ",CHAR(34),INDEX(Specimens[Is Field Specimen?],$A2462),CHAR(34),"}"))</f>
        <v>#REF!</v>
      </c>
      <c r="N2462" t="e">
        <f>IF(COUNTA(SpatialOffsets[])=0,"", IF(INDEX(SpatialOffsets[Spatial Offset Type],$A2462)="","",
CONCATENATE("  - &amp;SpatialOffsetID",TEXT($A2462,"0000"),
" {","SpatialOffsetTypeCV:  ",CHAR(34),INDEX(SpatialOffsets[Spatial Offset Type],$A2462),CHAR(34),
", Offset1Value:  ",INDEX(SpatialOffsets[Offset 1 Value],$A2462),
", Offset1UnitID:  ",CHAR(34),INDEX(SpatialOffsets[Offset 1 Unit],$A2462),CHAR(34),
", Offset2Value:  ",INDEX(SpatialOffsets[Offset 2 Value],$A2462),
", Offset2UnitID:  ",CHAR(34),INDEX(SpatialOffsets[Offset 2 Unit],$A2462),CHAR(34),
", Offset3Value:  ",INDEX(SpatialOffsets[Offset 3 Value],$A2462),
", Offset3UnitID:  ",CHAR(34),INDEX(SpatialOffsets[Offset 3 Unit],$A2462),CHAR(34),,"}")))</f>
        <v>#REF!</v>
      </c>
      <c r="O2462" t="e">
        <f>IF(COUNTA(RelatedFeatures[])=0,"", IF(INDEX(RelatedFeatures[First Sampling Feature Code],$A2462)="","",
CONCATENATE("  - &amp;RelationID",TEXT($A2462,"0000"),
" {","SamplingFeatureID:  *SamplingFeatureID",TEXT(MATCH(INDEX(RelatedFeatures[First Sampling Feature Code],$A2462),SamplingFeatures[Feature Code],0),"0000"),
", RelationshipTypeCV:  ",CHAR(34),INDEX(RelatedFeatures[Relationship Type],$A2462),CHAR(34),
", RelatedFeatureID: *SamplingFeatureID",TEXT(MATCH(INDEX(RelatedFeatures[Second Sampling Feature Code],$A2462),SamplingFeatures[Feature Code],0),"0000"),
", SpatialOffsetID:  ",IF(INDEX(RelatedFeatures[Offset Number],$A2462)="","",CONCATENATE("*SpatialOffsetID",TEXT(INDEX(RelatedFeatures[Offset Number],$A2462),"0000"))),"}")))</f>
        <v>#REF!</v>
      </c>
      <c r="P2462" t="e">
        <f>IF(INDEX(Methods[Method Type],$A2462)="","",
CONCATENATE("  - &amp;MethodID",TEXT($A2462,"0000"),
" {","MethodTypeCV:  ",CHAR(34),INDEX(Methods[Method Type],$A2462),CHAR(34),
", MethodCode:  ",CHAR(34),INDEX(Methods[Method Code],$A2462),CHAR(34),
", MethodName:  ",CHAR(34),INDEX(Methods[Method Name],$A2462),CHAR(34),
", MethodDescription:  ",CHAR(34),INDEX(Methods[Method Description],$A2462),CHAR(34),
", MethodLink:  ",CHAR(34),INDEX(Methods[Method Link],$A2462),CHAR(34),
", OrganizationID: *OrganizationID",TEXT(MATCH(INDEX(Methods[Organization Name],$A2462),Organizations[Organization Name],0),"0000"),"}"))</f>
        <v>#REF!</v>
      </c>
      <c r="Q2462" t="e">
        <f>IF(INDEX(Variables[Variable Type],$A2462)="","",
CONCATENATE("  - &amp;VariableID",TEXT($A2462,"0000"),
" {","VariableTypeCV:  ",CHAR(34),INDEX(Variables[Variable Type],$A2462),CHAR(34),
", VariableCode:  ",CHAR(34),INDEX(Variables[Variable Code],$A2462),CHAR(34),
", VariableNameCV:  ",CHAR(34),INDEX(Variables[Variable Name],$A2462),CHAR(34),
", VariableDefinition:  ",CHAR(34),INDEX(Variables[Variable Definition],$A2462),CHAR(34),
", SpecciationCV:  ",CHAR(34),INDEX(Variables[Speciation],$A2462),CHAR(34),
", NoDataValue:  ",CHAR(34),INDEX(Variables[No Data Value],$A2462),CHAR(34),"}"))</f>
        <v>#REF!</v>
      </c>
    </row>
    <row r="2463" spans="1:17" x14ac:dyDescent="0.25">
      <c r="A2463">
        <v>2460</v>
      </c>
      <c r="D2463" t="e">
        <f>IF(INDEX(People[First Name],$A2463)="","",
CONCATENATE("  - &amp;PersonID",TEXT($A2463,"0000"),
" {","PersonFirstName:  ",CHAR(34),INDEX(People[First Name],$A2463),CHAR(34),
", PersonMiddleName:  ",CHAR(34),INDEX(People[Middle Name],$A2463),CHAR(34),
", PersonLastName:  ",CHAR(34),INDEX(People[Last Name],$A2463),CHAR(34),"}"))</f>
        <v>#REF!</v>
      </c>
      <c r="E2463" t="e">
        <f>IF(INDEX(Organizations[Organization Type '[CV']],$A2463)="","",
CONCATENATE("  - &amp;OrganizationID",TEXT($A2463,"0000"),
" {","OrganizationTypeCV:  ",CHAR(34),INDEX(Organizations[Organization Type '[CV']],$A2463),CHAR(34),
", OrganizationCode:  ",CHAR(34),INDEX(Organizations[Organization Code],$A2463),CHAR(34),
", OrganizationName:  ",CHAR(34),INDEX(Organizations[Organization Name],$A2463),CHAR(34),
", OrganizationDescription:  ",CHAR(34),INDEX(Organizations[Organization Description],$A2463),CHAR(34),
", OrganizationLink:  ",CHAR(34),INDEX(Organizations[Organization Link],$A2463),CHAR(34),"}"))</f>
        <v>#REF!</v>
      </c>
      <c r="F2463" t="e">
        <f>IF(INDEX(People[First Name],$A2463)="","",
CONCATENATE("  - &amp;AffiliationID",TEXT($A2463,"0000"),
" {PersonID: *PersonID",TEXT($A2463,"0000"),
", OrganizationID: *OrganizationID",TEXT(MATCH(INDEX(People[Organization Name],$A2463),Organizations[Organization Name],0),"0000"),
", IsPrimaryOrganizationContact: , AffiliationStartDate: , AffiliationEndDate: , PrimaryPhone: ",
", PrimaryEmail: ",CHAR(34),INDEX(People[Primary Email],$A2463),CHAR(34),
", PrimaryAddress: ",CHAR(34),INDEX(People[Primary Address],$A2463),CHAR(34),
", PersonLink: }"))</f>
        <v>#REF!</v>
      </c>
      <c r="H2463" t="e">
        <f>IF(COUNTA(CitationInformation)=0,"",IF(INDEX(AuthorList[Author Name],$A2463)="","",
CONCATENATE("  - &amp;AuthorListID",TEXT($A2463,"0000"),
"  {CitationID: *CitationID0001",
", PersonID: *PersonID",TEXT(MATCH(INDEX(AuthorList[Author Name],$A2463),People[Full Name],0),"0000"),
", AuthorOrder: ",INDEX(AuthorList[Author Number],$A2463),"}")))</f>
        <v>#REF!</v>
      </c>
      <c r="K2463" t="e">
        <f>IF(INDEX(SamplingFeatures[Feature Code],$A2463)="","",
CONCATENATE("  - &amp;SamplingFeatureID",TEXT($A2463,"0000"),
" {","SamplingFeatureUUID:  ",CHAR(34),INDEX(SamplingFeatures[Sampling Feature UUID],$A2463),CHAR(34),
", SamplingFeatureTypeCV:  ",CHAR(34),INDEX(SamplingFeatures[Sampling Feature Type],$A2463),CHAR(34),
", SamplingFeatureCode:  ",CHAR(34),INDEX(SamplingFeatures[Feature Code],$A2463),CHAR(34),
", SamplingFeatureName:  ",CHAR(34),INDEX(SamplingFeatures[Feature Name],$A2463),CHAR(34),
", SamplingFeatureDescription:  ",CHAR(34),INDEX(SamplingFeatures[Feature Description],$A2463),CHAR(34),
", SamplingFeatureGeotypeCV:  ",CHAR(34),INDEX(SamplingFeatures[Feature Geo Type],$A2463),CHAR(34),
", FeatureGeometry:  ",CHAR(34),INDEX(SamplingFeatures[Feature Geometry],$A2463),CHAR(34),
", Elevation_m:  ",CHAR(34),INDEX(SamplingFeatures[Elevation_m],$A2463),CHAR(34),
", ElevationDatumCV:  ",CHAR(34),ElevationDatum,CHAR(34),"}"))</f>
        <v>#REF!</v>
      </c>
      <c r="L2463" t="e">
        <f>IF(INDEX(SamplingFeatures[Sampling Feature Type],$A2463)&lt;&gt;"Site","",
CONCATENATE("  - &amp;SiteID",TEXT(SUMPRODUCT(--($L$3:$L2462&lt;&gt;"")),"0000"),
" {","SamplingFeatureID:  *SamplingFeatureID",TEXT($A2463,"0000"),
", SiteTypeCV:  ",CHAR(34),INDEX(Sites[Site Type],$A2463),CHAR(34),
", Latitude:  ",INDEX(Sites[Latitude],$A2463),
", Longitude:  ",INDEX(Sites[Longitude],$A2463),
", SRSName:  ",CHAR(34),LatLonDatum,CHAR(34),"}"))</f>
        <v>#REF!</v>
      </c>
      <c r="M2463" t="e">
        <f>IF(INDEX(SamplingFeatures[Sampling Feature Type],$A2463)&lt;&gt;"Specimen","",
CONCATENATE("  - &amp;SpecimenID",TEXT(SUMPRODUCT(--($M$3:$M2462&lt;&gt;"")),"0000"),
" {","SamplingFeatureID:  *SamplingFeatureID",TEXT($A2463,"0000"),
", SpecimenTypeCV:  ",CHAR(34),INDEX(Specimens[Specimen Type],$A2463),CHAR(34),
", SpecimenMediumCV:  ",INDEX(Specimens[Specimen Medium],$A2463),
", IsFieldSpecimen:  ",CHAR(34),INDEX(Specimens[Is Field Specimen?],$A2463),CHAR(34),"}"))</f>
        <v>#REF!</v>
      </c>
      <c r="N2463" t="e">
        <f>IF(COUNTA(SpatialOffsets[])=0,"", IF(INDEX(SpatialOffsets[Spatial Offset Type],$A2463)="","",
CONCATENATE("  - &amp;SpatialOffsetID",TEXT($A2463,"0000"),
" {","SpatialOffsetTypeCV:  ",CHAR(34),INDEX(SpatialOffsets[Spatial Offset Type],$A2463),CHAR(34),
", Offset1Value:  ",INDEX(SpatialOffsets[Offset 1 Value],$A2463),
", Offset1UnitID:  ",CHAR(34),INDEX(SpatialOffsets[Offset 1 Unit],$A2463),CHAR(34),
", Offset2Value:  ",INDEX(SpatialOffsets[Offset 2 Value],$A2463),
", Offset2UnitID:  ",CHAR(34),INDEX(SpatialOffsets[Offset 2 Unit],$A2463),CHAR(34),
", Offset3Value:  ",INDEX(SpatialOffsets[Offset 3 Value],$A2463),
", Offset3UnitID:  ",CHAR(34),INDEX(SpatialOffsets[Offset 3 Unit],$A2463),CHAR(34),,"}")))</f>
        <v>#REF!</v>
      </c>
      <c r="O2463" t="e">
        <f>IF(COUNTA(RelatedFeatures[])=0,"", IF(INDEX(RelatedFeatures[First Sampling Feature Code],$A2463)="","",
CONCATENATE("  - &amp;RelationID",TEXT($A2463,"0000"),
" {","SamplingFeatureID:  *SamplingFeatureID",TEXT(MATCH(INDEX(RelatedFeatures[First Sampling Feature Code],$A2463),SamplingFeatures[Feature Code],0),"0000"),
", RelationshipTypeCV:  ",CHAR(34),INDEX(RelatedFeatures[Relationship Type],$A2463),CHAR(34),
", RelatedFeatureID: *SamplingFeatureID",TEXT(MATCH(INDEX(RelatedFeatures[Second Sampling Feature Code],$A2463),SamplingFeatures[Feature Code],0),"0000"),
", SpatialOffsetID:  ",IF(INDEX(RelatedFeatures[Offset Number],$A2463)="","",CONCATENATE("*SpatialOffsetID",TEXT(INDEX(RelatedFeatures[Offset Number],$A2463),"0000"))),"}")))</f>
        <v>#REF!</v>
      </c>
      <c r="P2463" t="e">
        <f>IF(INDEX(Methods[Method Type],$A2463)="","",
CONCATENATE("  - &amp;MethodID",TEXT($A2463,"0000"),
" {","MethodTypeCV:  ",CHAR(34),INDEX(Methods[Method Type],$A2463),CHAR(34),
", MethodCode:  ",CHAR(34),INDEX(Methods[Method Code],$A2463),CHAR(34),
", MethodName:  ",CHAR(34),INDEX(Methods[Method Name],$A2463),CHAR(34),
", MethodDescription:  ",CHAR(34),INDEX(Methods[Method Description],$A2463),CHAR(34),
", MethodLink:  ",CHAR(34),INDEX(Methods[Method Link],$A2463),CHAR(34),
", OrganizationID: *OrganizationID",TEXT(MATCH(INDEX(Methods[Organization Name],$A2463),Organizations[Organization Name],0),"0000"),"}"))</f>
        <v>#REF!</v>
      </c>
      <c r="Q2463" t="e">
        <f>IF(INDEX(Variables[Variable Type],$A2463)="","",
CONCATENATE("  - &amp;VariableID",TEXT($A2463,"0000"),
" {","VariableTypeCV:  ",CHAR(34),INDEX(Variables[Variable Type],$A2463),CHAR(34),
", VariableCode:  ",CHAR(34),INDEX(Variables[Variable Code],$A2463),CHAR(34),
", VariableNameCV:  ",CHAR(34),INDEX(Variables[Variable Name],$A2463),CHAR(34),
", VariableDefinition:  ",CHAR(34),INDEX(Variables[Variable Definition],$A2463),CHAR(34),
", SpecciationCV:  ",CHAR(34),INDEX(Variables[Speciation],$A2463),CHAR(34),
", NoDataValue:  ",CHAR(34),INDEX(Variables[No Data Value],$A2463),CHAR(34),"}"))</f>
        <v>#REF!</v>
      </c>
    </row>
    <row r="2464" spans="1:17" x14ac:dyDescent="0.25">
      <c r="A2464">
        <v>2461</v>
      </c>
      <c r="D2464" t="e">
        <f>IF(INDEX(People[First Name],$A2464)="","",
CONCATENATE("  - &amp;PersonID",TEXT($A2464,"0000"),
" {","PersonFirstName:  ",CHAR(34),INDEX(People[First Name],$A2464),CHAR(34),
", PersonMiddleName:  ",CHAR(34),INDEX(People[Middle Name],$A2464),CHAR(34),
", PersonLastName:  ",CHAR(34),INDEX(People[Last Name],$A2464),CHAR(34),"}"))</f>
        <v>#REF!</v>
      </c>
      <c r="E2464" t="e">
        <f>IF(INDEX(Organizations[Organization Type '[CV']],$A2464)="","",
CONCATENATE("  - &amp;OrganizationID",TEXT($A2464,"0000"),
" {","OrganizationTypeCV:  ",CHAR(34),INDEX(Organizations[Organization Type '[CV']],$A2464),CHAR(34),
", OrganizationCode:  ",CHAR(34),INDEX(Organizations[Organization Code],$A2464),CHAR(34),
", OrganizationName:  ",CHAR(34),INDEX(Organizations[Organization Name],$A2464),CHAR(34),
", OrganizationDescription:  ",CHAR(34),INDEX(Organizations[Organization Description],$A2464),CHAR(34),
", OrganizationLink:  ",CHAR(34),INDEX(Organizations[Organization Link],$A2464),CHAR(34),"}"))</f>
        <v>#REF!</v>
      </c>
      <c r="F2464" t="e">
        <f>IF(INDEX(People[First Name],$A2464)="","",
CONCATENATE("  - &amp;AffiliationID",TEXT($A2464,"0000"),
" {PersonID: *PersonID",TEXT($A2464,"0000"),
", OrganizationID: *OrganizationID",TEXT(MATCH(INDEX(People[Organization Name],$A2464),Organizations[Organization Name],0),"0000"),
", IsPrimaryOrganizationContact: , AffiliationStartDate: , AffiliationEndDate: , PrimaryPhone: ",
", PrimaryEmail: ",CHAR(34),INDEX(People[Primary Email],$A2464),CHAR(34),
", PrimaryAddress: ",CHAR(34),INDEX(People[Primary Address],$A2464),CHAR(34),
", PersonLink: }"))</f>
        <v>#REF!</v>
      </c>
      <c r="H2464" t="e">
        <f>IF(COUNTA(CitationInformation)=0,"",IF(INDEX(AuthorList[Author Name],$A2464)="","",
CONCATENATE("  - &amp;AuthorListID",TEXT($A2464,"0000"),
"  {CitationID: *CitationID0001",
", PersonID: *PersonID",TEXT(MATCH(INDEX(AuthorList[Author Name],$A2464),People[Full Name],0),"0000"),
", AuthorOrder: ",INDEX(AuthorList[Author Number],$A2464),"}")))</f>
        <v>#REF!</v>
      </c>
      <c r="K2464" t="e">
        <f>IF(INDEX(SamplingFeatures[Feature Code],$A2464)="","",
CONCATENATE("  - &amp;SamplingFeatureID",TEXT($A2464,"0000"),
" {","SamplingFeatureUUID:  ",CHAR(34),INDEX(SamplingFeatures[Sampling Feature UUID],$A2464),CHAR(34),
", SamplingFeatureTypeCV:  ",CHAR(34),INDEX(SamplingFeatures[Sampling Feature Type],$A2464),CHAR(34),
", SamplingFeatureCode:  ",CHAR(34),INDEX(SamplingFeatures[Feature Code],$A2464),CHAR(34),
", SamplingFeatureName:  ",CHAR(34),INDEX(SamplingFeatures[Feature Name],$A2464),CHAR(34),
", SamplingFeatureDescription:  ",CHAR(34),INDEX(SamplingFeatures[Feature Description],$A2464),CHAR(34),
", SamplingFeatureGeotypeCV:  ",CHAR(34),INDEX(SamplingFeatures[Feature Geo Type],$A2464),CHAR(34),
", FeatureGeometry:  ",CHAR(34),INDEX(SamplingFeatures[Feature Geometry],$A2464),CHAR(34),
", Elevation_m:  ",CHAR(34),INDEX(SamplingFeatures[Elevation_m],$A2464),CHAR(34),
", ElevationDatumCV:  ",CHAR(34),ElevationDatum,CHAR(34),"}"))</f>
        <v>#REF!</v>
      </c>
      <c r="L2464" t="e">
        <f>IF(INDEX(SamplingFeatures[Sampling Feature Type],$A2464)&lt;&gt;"Site","",
CONCATENATE("  - &amp;SiteID",TEXT(SUMPRODUCT(--($L$3:$L2463&lt;&gt;"")),"0000"),
" {","SamplingFeatureID:  *SamplingFeatureID",TEXT($A2464,"0000"),
", SiteTypeCV:  ",CHAR(34),INDEX(Sites[Site Type],$A2464),CHAR(34),
", Latitude:  ",INDEX(Sites[Latitude],$A2464),
", Longitude:  ",INDEX(Sites[Longitude],$A2464),
", SRSName:  ",CHAR(34),LatLonDatum,CHAR(34),"}"))</f>
        <v>#REF!</v>
      </c>
      <c r="M2464" t="e">
        <f>IF(INDEX(SamplingFeatures[Sampling Feature Type],$A2464)&lt;&gt;"Specimen","",
CONCATENATE("  - &amp;SpecimenID",TEXT(SUMPRODUCT(--($M$3:$M2463&lt;&gt;"")),"0000"),
" {","SamplingFeatureID:  *SamplingFeatureID",TEXT($A2464,"0000"),
", SpecimenTypeCV:  ",CHAR(34),INDEX(Specimens[Specimen Type],$A2464),CHAR(34),
", SpecimenMediumCV:  ",INDEX(Specimens[Specimen Medium],$A2464),
", IsFieldSpecimen:  ",CHAR(34),INDEX(Specimens[Is Field Specimen?],$A2464),CHAR(34),"}"))</f>
        <v>#REF!</v>
      </c>
      <c r="N2464" t="e">
        <f>IF(COUNTA(SpatialOffsets[])=0,"", IF(INDEX(SpatialOffsets[Spatial Offset Type],$A2464)="","",
CONCATENATE("  - &amp;SpatialOffsetID",TEXT($A2464,"0000"),
" {","SpatialOffsetTypeCV:  ",CHAR(34),INDEX(SpatialOffsets[Spatial Offset Type],$A2464),CHAR(34),
", Offset1Value:  ",INDEX(SpatialOffsets[Offset 1 Value],$A2464),
", Offset1UnitID:  ",CHAR(34),INDEX(SpatialOffsets[Offset 1 Unit],$A2464),CHAR(34),
", Offset2Value:  ",INDEX(SpatialOffsets[Offset 2 Value],$A2464),
", Offset2UnitID:  ",CHAR(34),INDEX(SpatialOffsets[Offset 2 Unit],$A2464),CHAR(34),
", Offset3Value:  ",INDEX(SpatialOffsets[Offset 3 Value],$A2464),
", Offset3UnitID:  ",CHAR(34),INDEX(SpatialOffsets[Offset 3 Unit],$A2464),CHAR(34),,"}")))</f>
        <v>#REF!</v>
      </c>
      <c r="O2464" t="e">
        <f>IF(COUNTA(RelatedFeatures[])=0,"", IF(INDEX(RelatedFeatures[First Sampling Feature Code],$A2464)="","",
CONCATENATE("  - &amp;RelationID",TEXT($A2464,"0000"),
" {","SamplingFeatureID:  *SamplingFeatureID",TEXT(MATCH(INDEX(RelatedFeatures[First Sampling Feature Code],$A2464),SamplingFeatures[Feature Code],0),"0000"),
", RelationshipTypeCV:  ",CHAR(34),INDEX(RelatedFeatures[Relationship Type],$A2464),CHAR(34),
", RelatedFeatureID: *SamplingFeatureID",TEXT(MATCH(INDEX(RelatedFeatures[Second Sampling Feature Code],$A2464),SamplingFeatures[Feature Code],0),"0000"),
", SpatialOffsetID:  ",IF(INDEX(RelatedFeatures[Offset Number],$A2464)="","",CONCATENATE("*SpatialOffsetID",TEXT(INDEX(RelatedFeatures[Offset Number],$A2464),"0000"))),"}")))</f>
        <v>#REF!</v>
      </c>
      <c r="P2464" t="e">
        <f>IF(INDEX(Methods[Method Type],$A2464)="","",
CONCATENATE("  - &amp;MethodID",TEXT($A2464,"0000"),
" {","MethodTypeCV:  ",CHAR(34),INDEX(Methods[Method Type],$A2464),CHAR(34),
", MethodCode:  ",CHAR(34),INDEX(Methods[Method Code],$A2464),CHAR(34),
", MethodName:  ",CHAR(34),INDEX(Methods[Method Name],$A2464),CHAR(34),
", MethodDescription:  ",CHAR(34),INDEX(Methods[Method Description],$A2464),CHAR(34),
", MethodLink:  ",CHAR(34),INDEX(Methods[Method Link],$A2464),CHAR(34),
", OrganizationID: *OrganizationID",TEXT(MATCH(INDEX(Methods[Organization Name],$A2464),Organizations[Organization Name],0),"0000"),"}"))</f>
        <v>#REF!</v>
      </c>
      <c r="Q2464" t="e">
        <f>IF(INDEX(Variables[Variable Type],$A2464)="","",
CONCATENATE("  - &amp;VariableID",TEXT($A2464,"0000"),
" {","VariableTypeCV:  ",CHAR(34),INDEX(Variables[Variable Type],$A2464),CHAR(34),
", VariableCode:  ",CHAR(34),INDEX(Variables[Variable Code],$A2464),CHAR(34),
", VariableNameCV:  ",CHAR(34),INDEX(Variables[Variable Name],$A2464),CHAR(34),
", VariableDefinition:  ",CHAR(34),INDEX(Variables[Variable Definition],$A2464),CHAR(34),
", SpecciationCV:  ",CHAR(34),INDEX(Variables[Speciation],$A2464),CHAR(34),
", NoDataValue:  ",CHAR(34),INDEX(Variables[No Data Value],$A2464),CHAR(34),"}"))</f>
        <v>#REF!</v>
      </c>
    </row>
    <row r="2465" spans="1:17" x14ac:dyDescent="0.25">
      <c r="A2465">
        <v>2462</v>
      </c>
      <c r="D2465" t="e">
        <f>IF(INDEX(People[First Name],$A2465)="","",
CONCATENATE("  - &amp;PersonID",TEXT($A2465,"0000"),
" {","PersonFirstName:  ",CHAR(34),INDEX(People[First Name],$A2465),CHAR(34),
", PersonMiddleName:  ",CHAR(34),INDEX(People[Middle Name],$A2465),CHAR(34),
", PersonLastName:  ",CHAR(34),INDEX(People[Last Name],$A2465),CHAR(34),"}"))</f>
        <v>#REF!</v>
      </c>
      <c r="E2465" t="e">
        <f>IF(INDEX(Organizations[Organization Type '[CV']],$A2465)="","",
CONCATENATE("  - &amp;OrganizationID",TEXT($A2465,"0000"),
" {","OrganizationTypeCV:  ",CHAR(34),INDEX(Organizations[Organization Type '[CV']],$A2465),CHAR(34),
", OrganizationCode:  ",CHAR(34),INDEX(Organizations[Organization Code],$A2465),CHAR(34),
", OrganizationName:  ",CHAR(34),INDEX(Organizations[Organization Name],$A2465),CHAR(34),
", OrganizationDescription:  ",CHAR(34),INDEX(Organizations[Organization Description],$A2465),CHAR(34),
", OrganizationLink:  ",CHAR(34),INDEX(Organizations[Organization Link],$A2465),CHAR(34),"}"))</f>
        <v>#REF!</v>
      </c>
      <c r="F2465" t="e">
        <f>IF(INDEX(People[First Name],$A2465)="","",
CONCATENATE("  - &amp;AffiliationID",TEXT($A2465,"0000"),
" {PersonID: *PersonID",TEXT($A2465,"0000"),
", OrganizationID: *OrganizationID",TEXT(MATCH(INDEX(People[Organization Name],$A2465),Organizations[Organization Name],0),"0000"),
", IsPrimaryOrganizationContact: , AffiliationStartDate: , AffiliationEndDate: , PrimaryPhone: ",
", PrimaryEmail: ",CHAR(34),INDEX(People[Primary Email],$A2465),CHAR(34),
", PrimaryAddress: ",CHAR(34),INDEX(People[Primary Address],$A2465),CHAR(34),
", PersonLink: }"))</f>
        <v>#REF!</v>
      </c>
      <c r="H2465" t="e">
        <f>IF(COUNTA(CitationInformation)=0,"",IF(INDEX(AuthorList[Author Name],$A2465)="","",
CONCATENATE("  - &amp;AuthorListID",TEXT($A2465,"0000"),
"  {CitationID: *CitationID0001",
", PersonID: *PersonID",TEXT(MATCH(INDEX(AuthorList[Author Name],$A2465),People[Full Name],0),"0000"),
", AuthorOrder: ",INDEX(AuthorList[Author Number],$A2465),"}")))</f>
        <v>#REF!</v>
      </c>
      <c r="K2465" t="e">
        <f>IF(INDEX(SamplingFeatures[Feature Code],$A2465)="","",
CONCATENATE("  - &amp;SamplingFeatureID",TEXT($A2465,"0000"),
" {","SamplingFeatureUUID:  ",CHAR(34),INDEX(SamplingFeatures[Sampling Feature UUID],$A2465),CHAR(34),
", SamplingFeatureTypeCV:  ",CHAR(34),INDEX(SamplingFeatures[Sampling Feature Type],$A2465),CHAR(34),
", SamplingFeatureCode:  ",CHAR(34),INDEX(SamplingFeatures[Feature Code],$A2465),CHAR(34),
", SamplingFeatureName:  ",CHAR(34),INDEX(SamplingFeatures[Feature Name],$A2465),CHAR(34),
", SamplingFeatureDescription:  ",CHAR(34),INDEX(SamplingFeatures[Feature Description],$A2465),CHAR(34),
", SamplingFeatureGeotypeCV:  ",CHAR(34),INDEX(SamplingFeatures[Feature Geo Type],$A2465),CHAR(34),
", FeatureGeometry:  ",CHAR(34),INDEX(SamplingFeatures[Feature Geometry],$A2465),CHAR(34),
", Elevation_m:  ",CHAR(34),INDEX(SamplingFeatures[Elevation_m],$A2465),CHAR(34),
", ElevationDatumCV:  ",CHAR(34),ElevationDatum,CHAR(34),"}"))</f>
        <v>#REF!</v>
      </c>
      <c r="L2465" t="e">
        <f>IF(INDEX(SamplingFeatures[Sampling Feature Type],$A2465)&lt;&gt;"Site","",
CONCATENATE("  - &amp;SiteID",TEXT(SUMPRODUCT(--($L$3:$L2464&lt;&gt;"")),"0000"),
" {","SamplingFeatureID:  *SamplingFeatureID",TEXT($A2465,"0000"),
", SiteTypeCV:  ",CHAR(34),INDEX(Sites[Site Type],$A2465),CHAR(34),
", Latitude:  ",INDEX(Sites[Latitude],$A2465),
", Longitude:  ",INDEX(Sites[Longitude],$A2465),
", SRSName:  ",CHAR(34),LatLonDatum,CHAR(34),"}"))</f>
        <v>#REF!</v>
      </c>
      <c r="M2465" t="e">
        <f>IF(INDEX(SamplingFeatures[Sampling Feature Type],$A2465)&lt;&gt;"Specimen","",
CONCATENATE("  - &amp;SpecimenID",TEXT(SUMPRODUCT(--($M$3:$M2464&lt;&gt;"")),"0000"),
" {","SamplingFeatureID:  *SamplingFeatureID",TEXT($A2465,"0000"),
", SpecimenTypeCV:  ",CHAR(34),INDEX(Specimens[Specimen Type],$A2465),CHAR(34),
", SpecimenMediumCV:  ",INDEX(Specimens[Specimen Medium],$A2465),
", IsFieldSpecimen:  ",CHAR(34),INDEX(Specimens[Is Field Specimen?],$A2465),CHAR(34),"}"))</f>
        <v>#REF!</v>
      </c>
      <c r="N2465" t="e">
        <f>IF(COUNTA(SpatialOffsets[])=0,"", IF(INDEX(SpatialOffsets[Spatial Offset Type],$A2465)="","",
CONCATENATE("  - &amp;SpatialOffsetID",TEXT($A2465,"0000"),
" {","SpatialOffsetTypeCV:  ",CHAR(34),INDEX(SpatialOffsets[Spatial Offset Type],$A2465),CHAR(34),
", Offset1Value:  ",INDEX(SpatialOffsets[Offset 1 Value],$A2465),
", Offset1UnitID:  ",CHAR(34),INDEX(SpatialOffsets[Offset 1 Unit],$A2465),CHAR(34),
", Offset2Value:  ",INDEX(SpatialOffsets[Offset 2 Value],$A2465),
", Offset2UnitID:  ",CHAR(34),INDEX(SpatialOffsets[Offset 2 Unit],$A2465),CHAR(34),
", Offset3Value:  ",INDEX(SpatialOffsets[Offset 3 Value],$A2465),
", Offset3UnitID:  ",CHAR(34),INDEX(SpatialOffsets[Offset 3 Unit],$A2465),CHAR(34),,"}")))</f>
        <v>#REF!</v>
      </c>
      <c r="O2465" t="e">
        <f>IF(COUNTA(RelatedFeatures[])=0,"", IF(INDEX(RelatedFeatures[First Sampling Feature Code],$A2465)="","",
CONCATENATE("  - &amp;RelationID",TEXT($A2465,"0000"),
" {","SamplingFeatureID:  *SamplingFeatureID",TEXT(MATCH(INDEX(RelatedFeatures[First Sampling Feature Code],$A2465),SamplingFeatures[Feature Code],0),"0000"),
", RelationshipTypeCV:  ",CHAR(34),INDEX(RelatedFeatures[Relationship Type],$A2465),CHAR(34),
", RelatedFeatureID: *SamplingFeatureID",TEXT(MATCH(INDEX(RelatedFeatures[Second Sampling Feature Code],$A2465),SamplingFeatures[Feature Code],0),"0000"),
", SpatialOffsetID:  ",IF(INDEX(RelatedFeatures[Offset Number],$A2465)="","",CONCATENATE("*SpatialOffsetID",TEXT(INDEX(RelatedFeatures[Offset Number],$A2465),"0000"))),"}")))</f>
        <v>#REF!</v>
      </c>
      <c r="P2465" t="e">
        <f>IF(INDEX(Methods[Method Type],$A2465)="","",
CONCATENATE("  - &amp;MethodID",TEXT($A2465,"0000"),
" {","MethodTypeCV:  ",CHAR(34),INDEX(Methods[Method Type],$A2465),CHAR(34),
", MethodCode:  ",CHAR(34),INDEX(Methods[Method Code],$A2465),CHAR(34),
", MethodName:  ",CHAR(34),INDEX(Methods[Method Name],$A2465),CHAR(34),
", MethodDescription:  ",CHAR(34),INDEX(Methods[Method Description],$A2465),CHAR(34),
", MethodLink:  ",CHAR(34),INDEX(Methods[Method Link],$A2465),CHAR(34),
", OrganizationID: *OrganizationID",TEXT(MATCH(INDEX(Methods[Organization Name],$A2465),Organizations[Organization Name],0),"0000"),"}"))</f>
        <v>#REF!</v>
      </c>
      <c r="Q2465" t="e">
        <f>IF(INDEX(Variables[Variable Type],$A2465)="","",
CONCATENATE("  - &amp;VariableID",TEXT($A2465,"0000"),
" {","VariableTypeCV:  ",CHAR(34),INDEX(Variables[Variable Type],$A2465),CHAR(34),
", VariableCode:  ",CHAR(34),INDEX(Variables[Variable Code],$A2465),CHAR(34),
", VariableNameCV:  ",CHAR(34),INDEX(Variables[Variable Name],$A2465),CHAR(34),
", VariableDefinition:  ",CHAR(34),INDEX(Variables[Variable Definition],$A2465),CHAR(34),
", SpecciationCV:  ",CHAR(34),INDEX(Variables[Speciation],$A2465),CHAR(34),
", NoDataValue:  ",CHAR(34),INDEX(Variables[No Data Value],$A2465),CHAR(34),"}"))</f>
        <v>#REF!</v>
      </c>
    </row>
    <row r="2466" spans="1:17" x14ac:dyDescent="0.25">
      <c r="A2466">
        <v>2463</v>
      </c>
      <c r="D2466" t="e">
        <f>IF(INDEX(People[First Name],$A2466)="","",
CONCATENATE("  - &amp;PersonID",TEXT($A2466,"0000"),
" {","PersonFirstName:  ",CHAR(34),INDEX(People[First Name],$A2466),CHAR(34),
", PersonMiddleName:  ",CHAR(34),INDEX(People[Middle Name],$A2466),CHAR(34),
", PersonLastName:  ",CHAR(34),INDEX(People[Last Name],$A2466),CHAR(34),"}"))</f>
        <v>#REF!</v>
      </c>
      <c r="E2466" t="e">
        <f>IF(INDEX(Organizations[Organization Type '[CV']],$A2466)="","",
CONCATENATE("  - &amp;OrganizationID",TEXT($A2466,"0000"),
" {","OrganizationTypeCV:  ",CHAR(34),INDEX(Organizations[Organization Type '[CV']],$A2466),CHAR(34),
", OrganizationCode:  ",CHAR(34),INDEX(Organizations[Organization Code],$A2466),CHAR(34),
", OrganizationName:  ",CHAR(34),INDEX(Organizations[Organization Name],$A2466),CHAR(34),
", OrganizationDescription:  ",CHAR(34),INDEX(Organizations[Organization Description],$A2466),CHAR(34),
", OrganizationLink:  ",CHAR(34),INDEX(Organizations[Organization Link],$A2466),CHAR(34),"}"))</f>
        <v>#REF!</v>
      </c>
      <c r="F2466" t="e">
        <f>IF(INDEX(People[First Name],$A2466)="","",
CONCATENATE("  - &amp;AffiliationID",TEXT($A2466,"0000"),
" {PersonID: *PersonID",TEXT($A2466,"0000"),
", OrganizationID: *OrganizationID",TEXT(MATCH(INDEX(People[Organization Name],$A2466),Organizations[Organization Name],0),"0000"),
", IsPrimaryOrganizationContact: , AffiliationStartDate: , AffiliationEndDate: , PrimaryPhone: ",
", PrimaryEmail: ",CHAR(34),INDEX(People[Primary Email],$A2466),CHAR(34),
", PrimaryAddress: ",CHAR(34),INDEX(People[Primary Address],$A2466),CHAR(34),
", PersonLink: }"))</f>
        <v>#REF!</v>
      </c>
      <c r="H2466" t="e">
        <f>IF(COUNTA(CitationInformation)=0,"",IF(INDEX(AuthorList[Author Name],$A2466)="","",
CONCATENATE("  - &amp;AuthorListID",TEXT($A2466,"0000"),
"  {CitationID: *CitationID0001",
", PersonID: *PersonID",TEXT(MATCH(INDEX(AuthorList[Author Name],$A2466),People[Full Name],0),"0000"),
", AuthorOrder: ",INDEX(AuthorList[Author Number],$A2466),"}")))</f>
        <v>#REF!</v>
      </c>
      <c r="K2466" t="e">
        <f>IF(INDEX(SamplingFeatures[Feature Code],$A2466)="","",
CONCATENATE("  - &amp;SamplingFeatureID",TEXT($A2466,"0000"),
" {","SamplingFeatureUUID:  ",CHAR(34),INDEX(SamplingFeatures[Sampling Feature UUID],$A2466),CHAR(34),
", SamplingFeatureTypeCV:  ",CHAR(34),INDEX(SamplingFeatures[Sampling Feature Type],$A2466),CHAR(34),
", SamplingFeatureCode:  ",CHAR(34),INDEX(SamplingFeatures[Feature Code],$A2466),CHAR(34),
", SamplingFeatureName:  ",CHAR(34),INDEX(SamplingFeatures[Feature Name],$A2466),CHAR(34),
", SamplingFeatureDescription:  ",CHAR(34),INDEX(SamplingFeatures[Feature Description],$A2466),CHAR(34),
", SamplingFeatureGeotypeCV:  ",CHAR(34),INDEX(SamplingFeatures[Feature Geo Type],$A2466),CHAR(34),
", FeatureGeometry:  ",CHAR(34),INDEX(SamplingFeatures[Feature Geometry],$A2466),CHAR(34),
", Elevation_m:  ",CHAR(34),INDEX(SamplingFeatures[Elevation_m],$A2466),CHAR(34),
", ElevationDatumCV:  ",CHAR(34),ElevationDatum,CHAR(34),"}"))</f>
        <v>#REF!</v>
      </c>
      <c r="L2466" t="e">
        <f>IF(INDEX(SamplingFeatures[Sampling Feature Type],$A2466)&lt;&gt;"Site","",
CONCATENATE("  - &amp;SiteID",TEXT(SUMPRODUCT(--($L$3:$L2465&lt;&gt;"")),"0000"),
" {","SamplingFeatureID:  *SamplingFeatureID",TEXT($A2466,"0000"),
", SiteTypeCV:  ",CHAR(34),INDEX(Sites[Site Type],$A2466),CHAR(34),
", Latitude:  ",INDEX(Sites[Latitude],$A2466),
", Longitude:  ",INDEX(Sites[Longitude],$A2466),
", SRSName:  ",CHAR(34),LatLonDatum,CHAR(34),"}"))</f>
        <v>#REF!</v>
      </c>
      <c r="M2466" t="e">
        <f>IF(INDEX(SamplingFeatures[Sampling Feature Type],$A2466)&lt;&gt;"Specimen","",
CONCATENATE("  - &amp;SpecimenID",TEXT(SUMPRODUCT(--($M$3:$M2465&lt;&gt;"")),"0000"),
" {","SamplingFeatureID:  *SamplingFeatureID",TEXT($A2466,"0000"),
", SpecimenTypeCV:  ",CHAR(34),INDEX(Specimens[Specimen Type],$A2466),CHAR(34),
", SpecimenMediumCV:  ",INDEX(Specimens[Specimen Medium],$A2466),
", IsFieldSpecimen:  ",CHAR(34),INDEX(Specimens[Is Field Specimen?],$A2466),CHAR(34),"}"))</f>
        <v>#REF!</v>
      </c>
      <c r="N2466" t="e">
        <f>IF(COUNTA(SpatialOffsets[])=0,"", IF(INDEX(SpatialOffsets[Spatial Offset Type],$A2466)="","",
CONCATENATE("  - &amp;SpatialOffsetID",TEXT($A2466,"0000"),
" {","SpatialOffsetTypeCV:  ",CHAR(34),INDEX(SpatialOffsets[Spatial Offset Type],$A2466),CHAR(34),
", Offset1Value:  ",INDEX(SpatialOffsets[Offset 1 Value],$A2466),
", Offset1UnitID:  ",CHAR(34),INDEX(SpatialOffsets[Offset 1 Unit],$A2466),CHAR(34),
", Offset2Value:  ",INDEX(SpatialOffsets[Offset 2 Value],$A2466),
", Offset2UnitID:  ",CHAR(34),INDEX(SpatialOffsets[Offset 2 Unit],$A2466),CHAR(34),
", Offset3Value:  ",INDEX(SpatialOffsets[Offset 3 Value],$A2466),
", Offset3UnitID:  ",CHAR(34),INDEX(SpatialOffsets[Offset 3 Unit],$A2466),CHAR(34),,"}")))</f>
        <v>#REF!</v>
      </c>
      <c r="O2466" t="e">
        <f>IF(COUNTA(RelatedFeatures[])=0,"", IF(INDEX(RelatedFeatures[First Sampling Feature Code],$A2466)="","",
CONCATENATE("  - &amp;RelationID",TEXT($A2466,"0000"),
" {","SamplingFeatureID:  *SamplingFeatureID",TEXT(MATCH(INDEX(RelatedFeatures[First Sampling Feature Code],$A2466),SamplingFeatures[Feature Code],0),"0000"),
", RelationshipTypeCV:  ",CHAR(34),INDEX(RelatedFeatures[Relationship Type],$A2466),CHAR(34),
", RelatedFeatureID: *SamplingFeatureID",TEXT(MATCH(INDEX(RelatedFeatures[Second Sampling Feature Code],$A2466),SamplingFeatures[Feature Code],0),"0000"),
", SpatialOffsetID:  ",IF(INDEX(RelatedFeatures[Offset Number],$A2466)="","",CONCATENATE("*SpatialOffsetID",TEXT(INDEX(RelatedFeatures[Offset Number],$A2466),"0000"))),"}")))</f>
        <v>#REF!</v>
      </c>
      <c r="P2466" t="e">
        <f>IF(INDEX(Methods[Method Type],$A2466)="","",
CONCATENATE("  - &amp;MethodID",TEXT($A2466,"0000"),
" {","MethodTypeCV:  ",CHAR(34),INDEX(Methods[Method Type],$A2466),CHAR(34),
", MethodCode:  ",CHAR(34),INDEX(Methods[Method Code],$A2466),CHAR(34),
", MethodName:  ",CHAR(34),INDEX(Methods[Method Name],$A2466),CHAR(34),
", MethodDescription:  ",CHAR(34),INDEX(Methods[Method Description],$A2466),CHAR(34),
", MethodLink:  ",CHAR(34),INDEX(Methods[Method Link],$A2466),CHAR(34),
", OrganizationID: *OrganizationID",TEXT(MATCH(INDEX(Methods[Organization Name],$A2466),Organizations[Organization Name],0),"0000"),"}"))</f>
        <v>#REF!</v>
      </c>
      <c r="Q2466" t="e">
        <f>IF(INDEX(Variables[Variable Type],$A2466)="","",
CONCATENATE("  - &amp;VariableID",TEXT($A2466,"0000"),
" {","VariableTypeCV:  ",CHAR(34),INDEX(Variables[Variable Type],$A2466),CHAR(34),
", VariableCode:  ",CHAR(34),INDEX(Variables[Variable Code],$A2466),CHAR(34),
", VariableNameCV:  ",CHAR(34),INDEX(Variables[Variable Name],$A2466),CHAR(34),
", VariableDefinition:  ",CHAR(34),INDEX(Variables[Variable Definition],$A2466),CHAR(34),
", SpecciationCV:  ",CHAR(34),INDEX(Variables[Speciation],$A2466),CHAR(34),
", NoDataValue:  ",CHAR(34),INDEX(Variables[No Data Value],$A2466),CHAR(34),"}"))</f>
        <v>#REF!</v>
      </c>
    </row>
    <row r="2467" spans="1:17" x14ac:dyDescent="0.25">
      <c r="A2467">
        <v>2464</v>
      </c>
      <c r="D2467" t="e">
        <f>IF(INDEX(People[First Name],$A2467)="","",
CONCATENATE("  - &amp;PersonID",TEXT($A2467,"0000"),
" {","PersonFirstName:  ",CHAR(34),INDEX(People[First Name],$A2467),CHAR(34),
", PersonMiddleName:  ",CHAR(34),INDEX(People[Middle Name],$A2467),CHAR(34),
", PersonLastName:  ",CHAR(34),INDEX(People[Last Name],$A2467),CHAR(34),"}"))</f>
        <v>#REF!</v>
      </c>
      <c r="E2467" t="e">
        <f>IF(INDEX(Organizations[Organization Type '[CV']],$A2467)="","",
CONCATENATE("  - &amp;OrganizationID",TEXT($A2467,"0000"),
" {","OrganizationTypeCV:  ",CHAR(34),INDEX(Organizations[Organization Type '[CV']],$A2467),CHAR(34),
", OrganizationCode:  ",CHAR(34),INDEX(Organizations[Organization Code],$A2467),CHAR(34),
", OrganizationName:  ",CHAR(34),INDEX(Organizations[Organization Name],$A2467),CHAR(34),
", OrganizationDescription:  ",CHAR(34),INDEX(Organizations[Organization Description],$A2467),CHAR(34),
", OrganizationLink:  ",CHAR(34),INDEX(Organizations[Organization Link],$A2467),CHAR(34),"}"))</f>
        <v>#REF!</v>
      </c>
      <c r="F2467" t="e">
        <f>IF(INDEX(People[First Name],$A2467)="","",
CONCATENATE("  - &amp;AffiliationID",TEXT($A2467,"0000"),
" {PersonID: *PersonID",TEXT($A2467,"0000"),
", OrganizationID: *OrganizationID",TEXT(MATCH(INDEX(People[Organization Name],$A2467),Organizations[Organization Name],0),"0000"),
", IsPrimaryOrganizationContact: , AffiliationStartDate: , AffiliationEndDate: , PrimaryPhone: ",
", PrimaryEmail: ",CHAR(34),INDEX(People[Primary Email],$A2467),CHAR(34),
", PrimaryAddress: ",CHAR(34),INDEX(People[Primary Address],$A2467),CHAR(34),
", PersonLink: }"))</f>
        <v>#REF!</v>
      </c>
      <c r="H2467" t="e">
        <f>IF(COUNTA(CitationInformation)=0,"",IF(INDEX(AuthorList[Author Name],$A2467)="","",
CONCATENATE("  - &amp;AuthorListID",TEXT($A2467,"0000"),
"  {CitationID: *CitationID0001",
", PersonID: *PersonID",TEXT(MATCH(INDEX(AuthorList[Author Name],$A2467),People[Full Name],0),"0000"),
", AuthorOrder: ",INDEX(AuthorList[Author Number],$A2467),"}")))</f>
        <v>#REF!</v>
      </c>
      <c r="K2467" t="e">
        <f>IF(INDEX(SamplingFeatures[Feature Code],$A2467)="","",
CONCATENATE("  - &amp;SamplingFeatureID",TEXT($A2467,"0000"),
" {","SamplingFeatureUUID:  ",CHAR(34),INDEX(SamplingFeatures[Sampling Feature UUID],$A2467),CHAR(34),
", SamplingFeatureTypeCV:  ",CHAR(34),INDEX(SamplingFeatures[Sampling Feature Type],$A2467),CHAR(34),
", SamplingFeatureCode:  ",CHAR(34),INDEX(SamplingFeatures[Feature Code],$A2467),CHAR(34),
", SamplingFeatureName:  ",CHAR(34),INDEX(SamplingFeatures[Feature Name],$A2467),CHAR(34),
", SamplingFeatureDescription:  ",CHAR(34),INDEX(SamplingFeatures[Feature Description],$A2467),CHAR(34),
", SamplingFeatureGeotypeCV:  ",CHAR(34),INDEX(SamplingFeatures[Feature Geo Type],$A2467),CHAR(34),
", FeatureGeometry:  ",CHAR(34),INDEX(SamplingFeatures[Feature Geometry],$A2467),CHAR(34),
", Elevation_m:  ",CHAR(34),INDEX(SamplingFeatures[Elevation_m],$A2467),CHAR(34),
", ElevationDatumCV:  ",CHAR(34),ElevationDatum,CHAR(34),"}"))</f>
        <v>#REF!</v>
      </c>
      <c r="L2467" t="e">
        <f>IF(INDEX(SamplingFeatures[Sampling Feature Type],$A2467)&lt;&gt;"Site","",
CONCATENATE("  - &amp;SiteID",TEXT(SUMPRODUCT(--($L$3:$L2466&lt;&gt;"")),"0000"),
" {","SamplingFeatureID:  *SamplingFeatureID",TEXT($A2467,"0000"),
", SiteTypeCV:  ",CHAR(34),INDEX(Sites[Site Type],$A2467),CHAR(34),
", Latitude:  ",INDEX(Sites[Latitude],$A2467),
", Longitude:  ",INDEX(Sites[Longitude],$A2467),
", SRSName:  ",CHAR(34),LatLonDatum,CHAR(34),"}"))</f>
        <v>#REF!</v>
      </c>
      <c r="M2467" t="e">
        <f>IF(INDEX(SamplingFeatures[Sampling Feature Type],$A2467)&lt;&gt;"Specimen","",
CONCATENATE("  - &amp;SpecimenID",TEXT(SUMPRODUCT(--($M$3:$M2466&lt;&gt;"")),"0000"),
" {","SamplingFeatureID:  *SamplingFeatureID",TEXT($A2467,"0000"),
", SpecimenTypeCV:  ",CHAR(34),INDEX(Specimens[Specimen Type],$A2467),CHAR(34),
", SpecimenMediumCV:  ",INDEX(Specimens[Specimen Medium],$A2467),
", IsFieldSpecimen:  ",CHAR(34),INDEX(Specimens[Is Field Specimen?],$A2467),CHAR(34),"}"))</f>
        <v>#REF!</v>
      </c>
      <c r="N2467" t="e">
        <f>IF(COUNTA(SpatialOffsets[])=0,"", IF(INDEX(SpatialOffsets[Spatial Offset Type],$A2467)="","",
CONCATENATE("  - &amp;SpatialOffsetID",TEXT($A2467,"0000"),
" {","SpatialOffsetTypeCV:  ",CHAR(34),INDEX(SpatialOffsets[Spatial Offset Type],$A2467),CHAR(34),
", Offset1Value:  ",INDEX(SpatialOffsets[Offset 1 Value],$A2467),
", Offset1UnitID:  ",CHAR(34),INDEX(SpatialOffsets[Offset 1 Unit],$A2467),CHAR(34),
", Offset2Value:  ",INDEX(SpatialOffsets[Offset 2 Value],$A2467),
", Offset2UnitID:  ",CHAR(34),INDEX(SpatialOffsets[Offset 2 Unit],$A2467),CHAR(34),
", Offset3Value:  ",INDEX(SpatialOffsets[Offset 3 Value],$A2467),
", Offset3UnitID:  ",CHAR(34),INDEX(SpatialOffsets[Offset 3 Unit],$A2467),CHAR(34),,"}")))</f>
        <v>#REF!</v>
      </c>
      <c r="O2467" t="e">
        <f>IF(COUNTA(RelatedFeatures[])=0,"", IF(INDEX(RelatedFeatures[First Sampling Feature Code],$A2467)="","",
CONCATENATE("  - &amp;RelationID",TEXT($A2467,"0000"),
" {","SamplingFeatureID:  *SamplingFeatureID",TEXT(MATCH(INDEX(RelatedFeatures[First Sampling Feature Code],$A2467),SamplingFeatures[Feature Code],0),"0000"),
", RelationshipTypeCV:  ",CHAR(34),INDEX(RelatedFeatures[Relationship Type],$A2467),CHAR(34),
", RelatedFeatureID: *SamplingFeatureID",TEXT(MATCH(INDEX(RelatedFeatures[Second Sampling Feature Code],$A2467),SamplingFeatures[Feature Code],0),"0000"),
", SpatialOffsetID:  ",IF(INDEX(RelatedFeatures[Offset Number],$A2467)="","",CONCATENATE("*SpatialOffsetID",TEXT(INDEX(RelatedFeatures[Offset Number],$A2467),"0000"))),"}")))</f>
        <v>#REF!</v>
      </c>
      <c r="P2467" t="e">
        <f>IF(INDEX(Methods[Method Type],$A2467)="","",
CONCATENATE("  - &amp;MethodID",TEXT($A2467,"0000"),
" {","MethodTypeCV:  ",CHAR(34),INDEX(Methods[Method Type],$A2467),CHAR(34),
", MethodCode:  ",CHAR(34),INDEX(Methods[Method Code],$A2467),CHAR(34),
", MethodName:  ",CHAR(34),INDEX(Methods[Method Name],$A2467),CHAR(34),
", MethodDescription:  ",CHAR(34),INDEX(Methods[Method Description],$A2467),CHAR(34),
", MethodLink:  ",CHAR(34),INDEX(Methods[Method Link],$A2467),CHAR(34),
", OrganizationID: *OrganizationID",TEXT(MATCH(INDEX(Methods[Organization Name],$A2467),Organizations[Organization Name],0),"0000"),"}"))</f>
        <v>#REF!</v>
      </c>
      <c r="Q2467" t="e">
        <f>IF(INDEX(Variables[Variable Type],$A2467)="","",
CONCATENATE("  - &amp;VariableID",TEXT($A2467,"0000"),
" {","VariableTypeCV:  ",CHAR(34),INDEX(Variables[Variable Type],$A2467),CHAR(34),
", VariableCode:  ",CHAR(34),INDEX(Variables[Variable Code],$A2467),CHAR(34),
", VariableNameCV:  ",CHAR(34),INDEX(Variables[Variable Name],$A2467),CHAR(34),
", VariableDefinition:  ",CHAR(34),INDEX(Variables[Variable Definition],$A2467),CHAR(34),
", SpecciationCV:  ",CHAR(34),INDEX(Variables[Speciation],$A2467),CHAR(34),
", NoDataValue:  ",CHAR(34),INDEX(Variables[No Data Value],$A2467),CHAR(34),"}"))</f>
        <v>#REF!</v>
      </c>
    </row>
    <row r="2468" spans="1:17" x14ac:dyDescent="0.25">
      <c r="A2468">
        <v>2465</v>
      </c>
      <c r="D2468" t="e">
        <f>IF(INDEX(People[First Name],$A2468)="","",
CONCATENATE("  - &amp;PersonID",TEXT($A2468,"0000"),
" {","PersonFirstName:  ",CHAR(34),INDEX(People[First Name],$A2468),CHAR(34),
", PersonMiddleName:  ",CHAR(34),INDEX(People[Middle Name],$A2468),CHAR(34),
", PersonLastName:  ",CHAR(34),INDEX(People[Last Name],$A2468),CHAR(34),"}"))</f>
        <v>#REF!</v>
      </c>
      <c r="E2468" t="e">
        <f>IF(INDEX(Organizations[Organization Type '[CV']],$A2468)="","",
CONCATENATE("  - &amp;OrganizationID",TEXT($A2468,"0000"),
" {","OrganizationTypeCV:  ",CHAR(34),INDEX(Organizations[Organization Type '[CV']],$A2468),CHAR(34),
", OrganizationCode:  ",CHAR(34),INDEX(Organizations[Organization Code],$A2468),CHAR(34),
", OrganizationName:  ",CHAR(34),INDEX(Organizations[Organization Name],$A2468),CHAR(34),
", OrganizationDescription:  ",CHAR(34),INDEX(Organizations[Organization Description],$A2468),CHAR(34),
", OrganizationLink:  ",CHAR(34),INDEX(Organizations[Organization Link],$A2468),CHAR(34),"}"))</f>
        <v>#REF!</v>
      </c>
      <c r="F2468" t="e">
        <f>IF(INDEX(People[First Name],$A2468)="","",
CONCATENATE("  - &amp;AffiliationID",TEXT($A2468,"0000"),
" {PersonID: *PersonID",TEXT($A2468,"0000"),
", OrganizationID: *OrganizationID",TEXT(MATCH(INDEX(People[Organization Name],$A2468),Organizations[Organization Name],0),"0000"),
", IsPrimaryOrganizationContact: , AffiliationStartDate: , AffiliationEndDate: , PrimaryPhone: ",
", PrimaryEmail: ",CHAR(34),INDEX(People[Primary Email],$A2468),CHAR(34),
", PrimaryAddress: ",CHAR(34),INDEX(People[Primary Address],$A2468),CHAR(34),
", PersonLink: }"))</f>
        <v>#REF!</v>
      </c>
      <c r="H2468" t="e">
        <f>IF(COUNTA(CitationInformation)=0,"",IF(INDEX(AuthorList[Author Name],$A2468)="","",
CONCATENATE("  - &amp;AuthorListID",TEXT($A2468,"0000"),
"  {CitationID: *CitationID0001",
", PersonID: *PersonID",TEXT(MATCH(INDEX(AuthorList[Author Name],$A2468),People[Full Name],0),"0000"),
", AuthorOrder: ",INDEX(AuthorList[Author Number],$A2468),"}")))</f>
        <v>#REF!</v>
      </c>
      <c r="K2468" t="e">
        <f>IF(INDEX(SamplingFeatures[Feature Code],$A2468)="","",
CONCATENATE("  - &amp;SamplingFeatureID",TEXT($A2468,"0000"),
" {","SamplingFeatureUUID:  ",CHAR(34),INDEX(SamplingFeatures[Sampling Feature UUID],$A2468),CHAR(34),
", SamplingFeatureTypeCV:  ",CHAR(34),INDEX(SamplingFeatures[Sampling Feature Type],$A2468),CHAR(34),
", SamplingFeatureCode:  ",CHAR(34),INDEX(SamplingFeatures[Feature Code],$A2468),CHAR(34),
", SamplingFeatureName:  ",CHAR(34),INDEX(SamplingFeatures[Feature Name],$A2468),CHAR(34),
", SamplingFeatureDescription:  ",CHAR(34),INDEX(SamplingFeatures[Feature Description],$A2468),CHAR(34),
", SamplingFeatureGeotypeCV:  ",CHAR(34),INDEX(SamplingFeatures[Feature Geo Type],$A2468),CHAR(34),
", FeatureGeometry:  ",CHAR(34),INDEX(SamplingFeatures[Feature Geometry],$A2468),CHAR(34),
", Elevation_m:  ",CHAR(34),INDEX(SamplingFeatures[Elevation_m],$A2468),CHAR(34),
", ElevationDatumCV:  ",CHAR(34),ElevationDatum,CHAR(34),"}"))</f>
        <v>#REF!</v>
      </c>
      <c r="L2468" t="e">
        <f>IF(INDEX(SamplingFeatures[Sampling Feature Type],$A2468)&lt;&gt;"Site","",
CONCATENATE("  - &amp;SiteID",TEXT(SUMPRODUCT(--($L$3:$L2467&lt;&gt;"")),"0000"),
" {","SamplingFeatureID:  *SamplingFeatureID",TEXT($A2468,"0000"),
", SiteTypeCV:  ",CHAR(34),INDEX(Sites[Site Type],$A2468),CHAR(34),
", Latitude:  ",INDEX(Sites[Latitude],$A2468),
", Longitude:  ",INDEX(Sites[Longitude],$A2468),
", SRSName:  ",CHAR(34),LatLonDatum,CHAR(34),"}"))</f>
        <v>#REF!</v>
      </c>
      <c r="M2468" t="e">
        <f>IF(INDEX(SamplingFeatures[Sampling Feature Type],$A2468)&lt;&gt;"Specimen","",
CONCATENATE("  - &amp;SpecimenID",TEXT(SUMPRODUCT(--($M$3:$M2467&lt;&gt;"")),"0000"),
" {","SamplingFeatureID:  *SamplingFeatureID",TEXT($A2468,"0000"),
", SpecimenTypeCV:  ",CHAR(34),INDEX(Specimens[Specimen Type],$A2468),CHAR(34),
", SpecimenMediumCV:  ",INDEX(Specimens[Specimen Medium],$A2468),
", IsFieldSpecimen:  ",CHAR(34),INDEX(Specimens[Is Field Specimen?],$A2468),CHAR(34),"}"))</f>
        <v>#REF!</v>
      </c>
      <c r="N2468" t="e">
        <f>IF(COUNTA(SpatialOffsets[])=0,"", IF(INDEX(SpatialOffsets[Spatial Offset Type],$A2468)="","",
CONCATENATE("  - &amp;SpatialOffsetID",TEXT($A2468,"0000"),
" {","SpatialOffsetTypeCV:  ",CHAR(34),INDEX(SpatialOffsets[Spatial Offset Type],$A2468),CHAR(34),
", Offset1Value:  ",INDEX(SpatialOffsets[Offset 1 Value],$A2468),
", Offset1UnitID:  ",CHAR(34),INDEX(SpatialOffsets[Offset 1 Unit],$A2468),CHAR(34),
", Offset2Value:  ",INDEX(SpatialOffsets[Offset 2 Value],$A2468),
", Offset2UnitID:  ",CHAR(34),INDEX(SpatialOffsets[Offset 2 Unit],$A2468),CHAR(34),
", Offset3Value:  ",INDEX(SpatialOffsets[Offset 3 Value],$A2468),
", Offset3UnitID:  ",CHAR(34),INDEX(SpatialOffsets[Offset 3 Unit],$A2468),CHAR(34),,"}")))</f>
        <v>#REF!</v>
      </c>
      <c r="O2468" t="e">
        <f>IF(COUNTA(RelatedFeatures[])=0,"", IF(INDEX(RelatedFeatures[First Sampling Feature Code],$A2468)="","",
CONCATENATE("  - &amp;RelationID",TEXT($A2468,"0000"),
" {","SamplingFeatureID:  *SamplingFeatureID",TEXT(MATCH(INDEX(RelatedFeatures[First Sampling Feature Code],$A2468),SamplingFeatures[Feature Code],0),"0000"),
", RelationshipTypeCV:  ",CHAR(34),INDEX(RelatedFeatures[Relationship Type],$A2468),CHAR(34),
", RelatedFeatureID: *SamplingFeatureID",TEXT(MATCH(INDEX(RelatedFeatures[Second Sampling Feature Code],$A2468),SamplingFeatures[Feature Code],0),"0000"),
", SpatialOffsetID:  ",IF(INDEX(RelatedFeatures[Offset Number],$A2468)="","",CONCATENATE("*SpatialOffsetID",TEXT(INDEX(RelatedFeatures[Offset Number],$A2468),"0000"))),"}")))</f>
        <v>#REF!</v>
      </c>
      <c r="P2468" t="e">
        <f>IF(INDEX(Methods[Method Type],$A2468)="","",
CONCATENATE("  - &amp;MethodID",TEXT($A2468,"0000"),
" {","MethodTypeCV:  ",CHAR(34),INDEX(Methods[Method Type],$A2468),CHAR(34),
", MethodCode:  ",CHAR(34),INDEX(Methods[Method Code],$A2468),CHAR(34),
", MethodName:  ",CHAR(34),INDEX(Methods[Method Name],$A2468),CHAR(34),
", MethodDescription:  ",CHAR(34),INDEX(Methods[Method Description],$A2468),CHAR(34),
", MethodLink:  ",CHAR(34),INDEX(Methods[Method Link],$A2468),CHAR(34),
", OrganizationID: *OrganizationID",TEXT(MATCH(INDEX(Methods[Organization Name],$A2468),Organizations[Organization Name],0),"0000"),"}"))</f>
        <v>#REF!</v>
      </c>
      <c r="Q2468" t="e">
        <f>IF(INDEX(Variables[Variable Type],$A2468)="","",
CONCATENATE("  - &amp;VariableID",TEXT($A2468,"0000"),
" {","VariableTypeCV:  ",CHAR(34),INDEX(Variables[Variable Type],$A2468),CHAR(34),
", VariableCode:  ",CHAR(34),INDEX(Variables[Variable Code],$A2468),CHAR(34),
", VariableNameCV:  ",CHAR(34),INDEX(Variables[Variable Name],$A2468),CHAR(34),
", VariableDefinition:  ",CHAR(34),INDEX(Variables[Variable Definition],$A2468),CHAR(34),
", SpecciationCV:  ",CHAR(34),INDEX(Variables[Speciation],$A2468),CHAR(34),
", NoDataValue:  ",CHAR(34),INDEX(Variables[No Data Value],$A2468),CHAR(34),"}"))</f>
        <v>#REF!</v>
      </c>
    </row>
    <row r="2469" spans="1:17" x14ac:dyDescent="0.25">
      <c r="A2469">
        <v>2466</v>
      </c>
      <c r="D2469" t="e">
        <f>IF(INDEX(People[First Name],$A2469)="","",
CONCATENATE("  - &amp;PersonID",TEXT($A2469,"0000"),
" {","PersonFirstName:  ",CHAR(34),INDEX(People[First Name],$A2469),CHAR(34),
", PersonMiddleName:  ",CHAR(34),INDEX(People[Middle Name],$A2469),CHAR(34),
", PersonLastName:  ",CHAR(34),INDEX(People[Last Name],$A2469),CHAR(34),"}"))</f>
        <v>#REF!</v>
      </c>
      <c r="E2469" t="e">
        <f>IF(INDEX(Organizations[Organization Type '[CV']],$A2469)="","",
CONCATENATE("  - &amp;OrganizationID",TEXT($A2469,"0000"),
" {","OrganizationTypeCV:  ",CHAR(34),INDEX(Organizations[Organization Type '[CV']],$A2469),CHAR(34),
", OrganizationCode:  ",CHAR(34),INDEX(Organizations[Organization Code],$A2469),CHAR(34),
", OrganizationName:  ",CHAR(34),INDEX(Organizations[Organization Name],$A2469),CHAR(34),
", OrganizationDescription:  ",CHAR(34),INDEX(Organizations[Organization Description],$A2469),CHAR(34),
", OrganizationLink:  ",CHAR(34),INDEX(Organizations[Organization Link],$A2469),CHAR(34),"}"))</f>
        <v>#REF!</v>
      </c>
      <c r="F2469" t="e">
        <f>IF(INDEX(People[First Name],$A2469)="","",
CONCATENATE("  - &amp;AffiliationID",TEXT($A2469,"0000"),
" {PersonID: *PersonID",TEXT($A2469,"0000"),
", OrganizationID: *OrganizationID",TEXT(MATCH(INDEX(People[Organization Name],$A2469),Organizations[Organization Name],0),"0000"),
", IsPrimaryOrganizationContact: , AffiliationStartDate: , AffiliationEndDate: , PrimaryPhone: ",
", PrimaryEmail: ",CHAR(34),INDEX(People[Primary Email],$A2469),CHAR(34),
", PrimaryAddress: ",CHAR(34),INDEX(People[Primary Address],$A2469),CHAR(34),
", PersonLink: }"))</f>
        <v>#REF!</v>
      </c>
      <c r="H2469" t="e">
        <f>IF(COUNTA(CitationInformation)=0,"",IF(INDEX(AuthorList[Author Name],$A2469)="","",
CONCATENATE("  - &amp;AuthorListID",TEXT($A2469,"0000"),
"  {CitationID: *CitationID0001",
", PersonID: *PersonID",TEXT(MATCH(INDEX(AuthorList[Author Name],$A2469),People[Full Name],0),"0000"),
", AuthorOrder: ",INDEX(AuthorList[Author Number],$A2469),"}")))</f>
        <v>#REF!</v>
      </c>
      <c r="K2469" t="e">
        <f>IF(INDEX(SamplingFeatures[Feature Code],$A2469)="","",
CONCATENATE("  - &amp;SamplingFeatureID",TEXT($A2469,"0000"),
" {","SamplingFeatureUUID:  ",CHAR(34),INDEX(SamplingFeatures[Sampling Feature UUID],$A2469),CHAR(34),
", SamplingFeatureTypeCV:  ",CHAR(34),INDEX(SamplingFeatures[Sampling Feature Type],$A2469),CHAR(34),
", SamplingFeatureCode:  ",CHAR(34),INDEX(SamplingFeatures[Feature Code],$A2469),CHAR(34),
", SamplingFeatureName:  ",CHAR(34),INDEX(SamplingFeatures[Feature Name],$A2469),CHAR(34),
", SamplingFeatureDescription:  ",CHAR(34),INDEX(SamplingFeatures[Feature Description],$A2469),CHAR(34),
", SamplingFeatureGeotypeCV:  ",CHAR(34),INDEX(SamplingFeatures[Feature Geo Type],$A2469),CHAR(34),
", FeatureGeometry:  ",CHAR(34),INDEX(SamplingFeatures[Feature Geometry],$A2469),CHAR(34),
", Elevation_m:  ",CHAR(34),INDEX(SamplingFeatures[Elevation_m],$A2469),CHAR(34),
", ElevationDatumCV:  ",CHAR(34),ElevationDatum,CHAR(34),"}"))</f>
        <v>#REF!</v>
      </c>
      <c r="L2469" t="e">
        <f>IF(INDEX(SamplingFeatures[Sampling Feature Type],$A2469)&lt;&gt;"Site","",
CONCATENATE("  - &amp;SiteID",TEXT(SUMPRODUCT(--($L$3:$L2468&lt;&gt;"")),"0000"),
" {","SamplingFeatureID:  *SamplingFeatureID",TEXT($A2469,"0000"),
", SiteTypeCV:  ",CHAR(34),INDEX(Sites[Site Type],$A2469),CHAR(34),
", Latitude:  ",INDEX(Sites[Latitude],$A2469),
", Longitude:  ",INDEX(Sites[Longitude],$A2469),
", SRSName:  ",CHAR(34),LatLonDatum,CHAR(34),"}"))</f>
        <v>#REF!</v>
      </c>
      <c r="M2469" t="e">
        <f>IF(INDEX(SamplingFeatures[Sampling Feature Type],$A2469)&lt;&gt;"Specimen","",
CONCATENATE("  - &amp;SpecimenID",TEXT(SUMPRODUCT(--($M$3:$M2468&lt;&gt;"")),"0000"),
" {","SamplingFeatureID:  *SamplingFeatureID",TEXT($A2469,"0000"),
", SpecimenTypeCV:  ",CHAR(34),INDEX(Specimens[Specimen Type],$A2469),CHAR(34),
", SpecimenMediumCV:  ",INDEX(Specimens[Specimen Medium],$A2469),
", IsFieldSpecimen:  ",CHAR(34),INDEX(Specimens[Is Field Specimen?],$A2469),CHAR(34),"}"))</f>
        <v>#REF!</v>
      </c>
      <c r="N2469" t="e">
        <f>IF(COUNTA(SpatialOffsets[])=0,"", IF(INDEX(SpatialOffsets[Spatial Offset Type],$A2469)="","",
CONCATENATE("  - &amp;SpatialOffsetID",TEXT($A2469,"0000"),
" {","SpatialOffsetTypeCV:  ",CHAR(34),INDEX(SpatialOffsets[Spatial Offset Type],$A2469),CHAR(34),
", Offset1Value:  ",INDEX(SpatialOffsets[Offset 1 Value],$A2469),
", Offset1UnitID:  ",CHAR(34),INDEX(SpatialOffsets[Offset 1 Unit],$A2469),CHAR(34),
", Offset2Value:  ",INDEX(SpatialOffsets[Offset 2 Value],$A2469),
", Offset2UnitID:  ",CHAR(34),INDEX(SpatialOffsets[Offset 2 Unit],$A2469),CHAR(34),
", Offset3Value:  ",INDEX(SpatialOffsets[Offset 3 Value],$A2469),
", Offset3UnitID:  ",CHAR(34),INDEX(SpatialOffsets[Offset 3 Unit],$A2469),CHAR(34),,"}")))</f>
        <v>#REF!</v>
      </c>
      <c r="O2469" t="e">
        <f>IF(COUNTA(RelatedFeatures[])=0,"", IF(INDEX(RelatedFeatures[First Sampling Feature Code],$A2469)="","",
CONCATENATE("  - &amp;RelationID",TEXT($A2469,"0000"),
" {","SamplingFeatureID:  *SamplingFeatureID",TEXT(MATCH(INDEX(RelatedFeatures[First Sampling Feature Code],$A2469),SamplingFeatures[Feature Code],0),"0000"),
", RelationshipTypeCV:  ",CHAR(34),INDEX(RelatedFeatures[Relationship Type],$A2469),CHAR(34),
", RelatedFeatureID: *SamplingFeatureID",TEXT(MATCH(INDEX(RelatedFeatures[Second Sampling Feature Code],$A2469),SamplingFeatures[Feature Code],0),"0000"),
", SpatialOffsetID:  ",IF(INDEX(RelatedFeatures[Offset Number],$A2469)="","",CONCATENATE("*SpatialOffsetID",TEXT(INDEX(RelatedFeatures[Offset Number],$A2469),"0000"))),"}")))</f>
        <v>#REF!</v>
      </c>
      <c r="P2469" t="e">
        <f>IF(INDEX(Methods[Method Type],$A2469)="","",
CONCATENATE("  - &amp;MethodID",TEXT($A2469,"0000"),
" {","MethodTypeCV:  ",CHAR(34),INDEX(Methods[Method Type],$A2469),CHAR(34),
", MethodCode:  ",CHAR(34),INDEX(Methods[Method Code],$A2469),CHAR(34),
", MethodName:  ",CHAR(34),INDEX(Methods[Method Name],$A2469),CHAR(34),
", MethodDescription:  ",CHAR(34),INDEX(Methods[Method Description],$A2469),CHAR(34),
", MethodLink:  ",CHAR(34),INDEX(Methods[Method Link],$A2469),CHAR(34),
", OrganizationID: *OrganizationID",TEXT(MATCH(INDEX(Methods[Organization Name],$A2469),Organizations[Organization Name],0),"0000"),"}"))</f>
        <v>#REF!</v>
      </c>
      <c r="Q2469" t="e">
        <f>IF(INDEX(Variables[Variable Type],$A2469)="","",
CONCATENATE("  - &amp;VariableID",TEXT($A2469,"0000"),
" {","VariableTypeCV:  ",CHAR(34),INDEX(Variables[Variable Type],$A2469),CHAR(34),
", VariableCode:  ",CHAR(34),INDEX(Variables[Variable Code],$A2469),CHAR(34),
", VariableNameCV:  ",CHAR(34),INDEX(Variables[Variable Name],$A2469),CHAR(34),
", VariableDefinition:  ",CHAR(34),INDEX(Variables[Variable Definition],$A2469),CHAR(34),
", SpecciationCV:  ",CHAR(34),INDEX(Variables[Speciation],$A2469),CHAR(34),
", NoDataValue:  ",CHAR(34),INDEX(Variables[No Data Value],$A2469),CHAR(34),"}"))</f>
        <v>#REF!</v>
      </c>
    </row>
    <row r="2470" spans="1:17" x14ac:dyDescent="0.25">
      <c r="A2470">
        <v>2467</v>
      </c>
      <c r="D2470" t="e">
        <f>IF(INDEX(People[First Name],$A2470)="","",
CONCATENATE("  - &amp;PersonID",TEXT($A2470,"0000"),
" {","PersonFirstName:  ",CHAR(34),INDEX(People[First Name],$A2470),CHAR(34),
", PersonMiddleName:  ",CHAR(34),INDEX(People[Middle Name],$A2470),CHAR(34),
", PersonLastName:  ",CHAR(34),INDEX(People[Last Name],$A2470),CHAR(34),"}"))</f>
        <v>#REF!</v>
      </c>
      <c r="E2470" t="e">
        <f>IF(INDEX(Organizations[Organization Type '[CV']],$A2470)="","",
CONCATENATE("  - &amp;OrganizationID",TEXT($A2470,"0000"),
" {","OrganizationTypeCV:  ",CHAR(34),INDEX(Organizations[Organization Type '[CV']],$A2470),CHAR(34),
", OrganizationCode:  ",CHAR(34),INDEX(Organizations[Organization Code],$A2470),CHAR(34),
", OrganizationName:  ",CHAR(34),INDEX(Organizations[Organization Name],$A2470),CHAR(34),
", OrganizationDescription:  ",CHAR(34),INDEX(Organizations[Organization Description],$A2470),CHAR(34),
", OrganizationLink:  ",CHAR(34),INDEX(Organizations[Organization Link],$A2470),CHAR(34),"}"))</f>
        <v>#REF!</v>
      </c>
      <c r="F2470" t="e">
        <f>IF(INDEX(People[First Name],$A2470)="","",
CONCATENATE("  - &amp;AffiliationID",TEXT($A2470,"0000"),
" {PersonID: *PersonID",TEXT($A2470,"0000"),
", OrganizationID: *OrganizationID",TEXT(MATCH(INDEX(People[Organization Name],$A2470),Organizations[Organization Name],0),"0000"),
", IsPrimaryOrganizationContact: , AffiliationStartDate: , AffiliationEndDate: , PrimaryPhone: ",
", PrimaryEmail: ",CHAR(34),INDEX(People[Primary Email],$A2470),CHAR(34),
", PrimaryAddress: ",CHAR(34),INDEX(People[Primary Address],$A2470),CHAR(34),
", PersonLink: }"))</f>
        <v>#REF!</v>
      </c>
      <c r="H2470" t="e">
        <f>IF(COUNTA(CitationInformation)=0,"",IF(INDEX(AuthorList[Author Name],$A2470)="","",
CONCATENATE("  - &amp;AuthorListID",TEXT($A2470,"0000"),
"  {CitationID: *CitationID0001",
", PersonID: *PersonID",TEXT(MATCH(INDEX(AuthorList[Author Name],$A2470),People[Full Name],0),"0000"),
", AuthorOrder: ",INDEX(AuthorList[Author Number],$A2470),"}")))</f>
        <v>#REF!</v>
      </c>
      <c r="K2470" t="e">
        <f>IF(INDEX(SamplingFeatures[Feature Code],$A2470)="","",
CONCATENATE("  - &amp;SamplingFeatureID",TEXT($A2470,"0000"),
" {","SamplingFeatureUUID:  ",CHAR(34),INDEX(SamplingFeatures[Sampling Feature UUID],$A2470),CHAR(34),
", SamplingFeatureTypeCV:  ",CHAR(34),INDEX(SamplingFeatures[Sampling Feature Type],$A2470),CHAR(34),
", SamplingFeatureCode:  ",CHAR(34),INDEX(SamplingFeatures[Feature Code],$A2470),CHAR(34),
", SamplingFeatureName:  ",CHAR(34),INDEX(SamplingFeatures[Feature Name],$A2470),CHAR(34),
", SamplingFeatureDescription:  ",CHAR(34),INDEX(SamplingFeatures[Feature Description],$A2470),CHAR(34),
", SamplingFeatureGeotypeCV:  ",CHAR(34),INDEX(SamplingFeatures[Feature Geo Type],$A2470),CHAR(34),
", FeatureGeometry:  ",CHAR(34),INDEX(SamplingFeatures[Feature Geometry],$A2470),CHAR(34),
", Elevation_m:  ",CHAR(34),INDEX(SamplingFeatures[Elevation_m],$A2470),CHAR(34),
", ElevationDatumCV:  ",CHAR(34),ElevationDatum,CHAR(34),"}"))</f>
        <v>#REF!</v>
      </c>
      <c r="L2470" t="e">
        <f>IF(INDEX(SamplingFeatures[Sampling Feature Type],$A2470)&lt;&gt;"Site","",
CONCATENATE("  - &amp;SiteID",TEXT(SUMPRODUCT(--($L$3:$L2469&lt;&gt;"")),"0000"),
" {","SamplingFeatureID:  *SamplingFeatureID",TEXT($A2470,"0000"),
", SiteTypeCV:  ",CHAR(34),INDEX(Sites[Site Type],$A2470),CHAR(34),
", Latitude:  ",INDEX(Sites[Latitude],$A2470),
", Longitude:  ",INDEX(Sites[Longitude],$A2470),
", SRSName:  ",CHAR(34),LatLonDatum,CHAR(34),"}"))</f>
        <v>#REF!</v>
      </c>
      <c r="M2470" t="e">
        <f>IF(INDEX(SamplingFeatures[Sampling Feature Type],$A2470)&lt;&gt;"Specimen","",
CONCATENATE("  - &amp;SpecimenID",TEXT(SUMPRODUCT(--($M$3:$M2469&lt;&gt;"")),"0000"),
" {","SamplingFeatureID:  *SamplingFeatureID",TEXT($A2470,"0000"),
", SpecimenTypeCV:  ",CHAR(34),INDEX(Specimens[Specimen Type],$A2470),CHAR(34),
", SpecimenMediumCV:  ",INDEX(Specimens[Specimen Medium],$A2470),
", IsFieldSpecimen:  ",CHAR(34),INDEX(Specimens[Is Field Specimen?],$A2470),CHAR(34),"}"))</f>
        <v>#REF!</v>
      </c>
      <c r="N2470" t="e">
        <f>IF(COUNTA(SpatialOffsets[])=0,"", IF(INDEX(SpatialOffsets[Spatial Offset Type],$A2470)="","",
CONCATENATE("  - &amp;SpatialOffsetID",TEXT($A2470,"0000"),
" {","SpatialOffsetTypeCV:  ",CHAR(34),INDEX(SpatialOffsets[Spatial Offset Type],$A2470),CHAR(34),
", Offset1Value:  ",INDEX(SpatialOffsets[Offset 1 Value],$A2470),
", Offset1UnitID:  ",CHAR(34),INDEX(SpatialOffsets[Offset 1 Unit],$A2470),CHAR(34),
", Offset2Value:  ",INDEX(SpatialOffsets[Offset 2 Value],$A2470),
", Offset2UnitID:  ",CHAR(34),INDEX(SpatialOffsets[Offset 2 Unit],$A2470),CHAR(34),
", Offset3Value:  ",INDEX(SpatialOffsets[Offset 3 Value],$A2470),
", Offset3UnitID:  ",CHAR(34),INDEX(SpatialOffsets[Offset 3 Unit],$A2470),CHAR(34),,"}")))</f>
        <v>#REF!</v>
      </c>
      <c r="O2470" t="e">
        <f>IF(COUNTA(RelatedFeatures[])=0,"", IF(INDEX(RelatedFeatures[First Sampling Feature Code],$A2470)="","",
CONCATENATE("  - &amp;RelationID",TEXT($A2470,"0000"),
" {","SamplingFeatureID:  *SamplingFeatureID",TEXT(MATCH(INDEX(RelatedFeatures[First Sampling Feature Code],$A2470),SamplingFeatures[Feature Code],0),"0000"),
", RelationshipTypeCV:  ",CHAR(34),INDEX(RelatedFeatures[Relationship Type],$A2470),CHAR(34),
", RelatedFeatureID: *SamplingFeatureID",TEXT(MATCH(INDEX(RelatedFeatures[Second Sampling Feature Code],$A2470),SamplingFeatures[Feature Code],0),"0000"),
", SpatialOffsetID:  ",IF(INDEX(RelatedFeatures[Offset Number],$A2470)="","",CONCATENATE("*SpatialOffsetID",TEXT(INDEX(RelatedFeatures[Offset Number],$A2470),"0000"))),"}")))</f>
        <v>#REF!</v>
      </c>
      <c r="P2470" t="e">
        <f>IF(INDEX(Methods[Method Type],$A2470)="","",
CONCATENATE("  - &amp;MethodID",TEXT($A2470,"0000"),
" {","MethodTypeCV:  ",CHAR(34),INDEX(Methods[Method Type],$A2470),CHAR(34),
", MethodCode:  ",CHAR(34),INDEX(Methods[Method Code],$A2470),CHAR(34),
", MethodName:  ",CHAR(34),INDEX(Methods[Method Name],$A2470),CHAR(34),
", MethodDescription:  ",CHAR(34),INDEX(Methods[Method Description],$A2470),CHAR(34),
", MethodLink:  ",CHAR(34),INDEX(Methods[Method Link],$A2470),CHAR(34),
", OrganizationID: *OrganizationID",TEXT(MATCH(INDEX(Methods[Organization Name],$A2470),Organizations[Organization Name],0),"0000"),"}"))</f>
        <v>#REF!</v>
      </c>
      <c r="Q2470" t="e">
        <f>IF(INDEX(Variables[Variable Type],$A2470)="","",
CONCATENATE("  - &amp;VariableID",TEXT($A2470,"0000"),
" {","VariableTypeCV:  ",CHAR(34),INDEX(Variables[Variable Type],$A2470),CHAR(34),
", VariableCode:  ",CHAR(34),INDEX(Variables[Variable Code],$A2470),CHAR(34),
", VariableNameCV:  ",CHAR(34),INDEX(Variables[Variable Name],$A2470),CHAR(34),
", VariableDefinition:  ",CHAR(34),INDEX(Variables[Variable Definition],$A2470),CHAR(34),
", SpecciationCV:  ",CHAR(34),INDEX(Variables[Speciation],$A2470),CHAR(34),
", NoDataValue:  ",CHAR(34),INDEX(Variables[No Data Value],$A2470),CHAR(34),"}"))</f>
        <v>#REF!</v>
      </c>
    </row>
    <row r="2471" spans="1:17" x14ac:dyDescent="0.25">
      <c r="A2471">
        <v>2468</v>
      </c>
      <c r="D2471" t="e">
        <f>IF(INDEX(People[First Name],$A2471)="","",
CONCATENATE("  - &amp;PersonID",TEXT($A2471,"0000"),
" {","PersonFirstName:  ",CHAR(34),INDEX(People[First Name],$A2471),CHAR(34),
", PersonMiddleName:  ",CHAR(34),INDEX(People[Middle Name],$A2471),CHAR(34),
", PersonLastName:  ",CHAR(34),INDEX(People[Last Name],$A2471),CHAR(34),"}"))</f>
        <v>#REF!</v>
      </c>
      <c r="E2471" t="e">
        <f>IF(INDEX(Organizations[Organization Type '[CV']],$A2471)="","",
CONCATENATE("  - &amp;OrganizationID",TEXT($A2471,"0000"),
" {","OrganizationTypeCV:  ",CHAR(34),INDEX(Organizations[Organization Type '[CV']],$A2471),CHAR(34),
", OrganizationCode:  ",CHAR(34),INDEX(Organizations[Organization Code],$A2471),CHAR(34),
", OrganizationName:  ",CHAR(34),INDEX(Organizations[Organization Name],$A2471),CHAR(34),
", OrganizationDescription:  ",CHAR(34),INDEX(Organizations[Organization Description],$A2471),CHAR(34),
", OrganizationLink:  ",CHAR(34),INDEX(Organizations[Organization Link],$A2471),CHAR(34),"}"))</f>
        <v>#REF!</v>
      </c>
      <c r="F2471" t="e">
        <f>IF(INDEX(People[First Name],$A2471)="","",
CONCATENATE("  - &amp;AffiliationID",TEXT($A2471,"0000"),
" {PersonID: *PersonID",TEXT($A2471,"0000"),
", OrganizationID: *OrganizationID",TEXT(MATCH(INDEX(People[Organization Name],$A2471),Organizations[Organization Name],0),"0000"),
", IsPrimaryOrganizationContact: , AffiliationStartDate: , AffiliationEndDate: , PrimaryPhone: ",
", PrimaryEmail: ",CHAR(34),INDEX(People[Primary Email],$A2471),CHAR(34),
", PrimaryAddress: ",CHAR(34),INDEX(People[Primary Address],$A2471),CHAR(34),
", PersonLink: }"))</f>
        <v>#REF!</v>
      </c>
      <c r="H2471" t="e">
        <f>IF(COUNTA(CitationInformation)=0,"",IF(INDEX(AuthorList[Author Name],$A2471)="","",
CONCATENATE("  - &amp;AuthorListID",TEXT($A2471,"0000"),
"  {CitationID: *CitationID0001",
", PersonID: *PersonID",TEXT(MATCH(INDEX(AuthorList[Author Name],$A2471),People[Full Name],0),"0000"),
", AuthorOrder: ",INDEX(AuthorList[Author Number],$A2471),"}")))</f>
        <v>#REF!</v>
      </c>
      <c r="K2471" t="e">
        <f>IF(INDEX(SamplingFeatures[Feature Code],$A2471)="","",
CONCATENATE("  - &amp;SamplingFeatureID",TEXT($A2471,"0000"),
" {","SamplingFeatureUUID:  ",CHAR(34),INDEX(SamplingFeatures[Sampling Feature UUID],$A2471),CHAR(34),
", SamplingFeatureTypeCV:  ",CHAR(34),INDEX(SamplingFeatures[Sampling Feature Type],$A2471),CHAR(34),
", SamplingFeatureCode:  ",CHAR(34),INDEX(SamplingFeatures[Feature Code],$A2471),CHAR(34),
", SamplingFeatureName:  ",CHAR(34),INDEX(SamplingFeatures[Feature Name],$A2471),CHAR(34),
", SamplingFeatureDescription:  ",CHAR(34),INDEX(SamplingFeatures[Feature Description],$A2471),CHAR(34),
", SamplingFeatureGeotypeCV:  ",CHAR(34),INDEX(SamplingFeatures[Feature Geo Type],$A2471),CHAR(34),
", FeatureGeometry:  ",CHAR(34),INDEX(SamplingFeatures[Feature Geometry],$A2471),CHAR(34),
", Elevation_m:  ",CHAR(34),INDEX(SamplingFeatures[Elevation_m],$A2471),CHAR(34),
", ElevationDatumCV:  ",CHAR(34),ElevationDatum,CHAR(34),"}"))</f>
        <v>#REF!</v>
      </c>
      <c r="L2471" t="e">
        <f>IF(INDEX(SamplingFeatures[Sampling Feature Type],$A2471)&lt;&gt;"Site","",
CONCATENATE("  - &amp;SiteID",TEXT(SUMPRODUCT(--($L$3:$L2470&lt;&gt;"")),"0000"),
" {","SamplingFeatureID:  *SamplingFeatureID",TEXT($A2471,"0000"),
", SiteTypeCV:  ",CHAR(34),INDEX(Sites[Site Type],$A2471),CHAR(34),
", Latitude:  ",INDEX(Sites[Latitude],$A2471),
", Longitude:  ",INDEX(Sites[Longitude],$A2471),
", SRSName:  ",CHAR(34),LatLonDatum,CHAR(34),"}"))</f>
        <v>#REF!</v>
      </c>
      <c r="M2471" t="e">
        <f>IF(INDEX(SamplingFeatures[Sampling Feature Type],$A2471)&lt;&gt;"Specimen","",
CONCATENATE("  - &amp;SpecimenID",TEXT(SUMPRODUCT(--($M$3:$M2470&lt;&gt;"")),"0000"),
" {","SamplingFeatureID:  *SamplingFeatureID",TEXT($A2471,"0000"),
", SpecimenTypeCV:  ",CHAR(34),INDEX(Specimens[Specimen Type],$A2471),CHAR(34),
", SpecimenMediumCV:  ",INDEX(Specimens[Specimen Medium],$A2471),
", IsFieldSpecimen:  ",CHAR(34),INDEX(Specimens[Is Field Specimen?],$A2471),CHAR(34),"}"))</f>
        <v>#REF!</v>
      </c>
      <c r="N2471" t="e">
        <f>IF(COUNTA(SpatialOffsets[])=0,"", IF(INDEX(SpatialOffsets[Spatial Offset Type],$A2471)="","",
CONCATENATE("  - &amp;SpatialOffsetID",TEXT($A2471,"0000"),
" {","SpatialOffsetTypeCV:  ",CHAR(34),INDEX(SpatialOffsets[Spatial Offset Type],$A2471),CHAR(34),
", Offset1Value:  ",INDEX(SpatialOffsets[Offset 1 Value],$A2471),
", Offset1UnitID:  ",CHAR(34),INDEX(SpatialOffsets[Offset 1 Unit],$A2471),CHAR(34),
", Offset2Value:  ",INDEX(SpatialOffsets[Offset 2 Value],$A2471),
", Offset2UnitID:  ",CHAR(34),INDEX(SpatialOffsets[Offset 2 Unit],$A2471),CHAR(34),
", Offset3Value:  ",INDEX(SpatialOffsets[Offset 3 Value],$A2471),
", Offset3UnitID:  ",CHAR(34),INDEX(SpatialOffsets[Offset 3 Unit],$A2471),CHAR(34),,"}")))</f>
        <v>#REF!</v>
      </c>
      <c r="O2471" t="e">
        <f>IF(COUNTA(RelatedFeatures[])=0,"", IF(INDEX(RelatedFeatures[First Sampling Feature Code],$A2471)="","",
CONCATENATE("  - &amp;RelationID",TEXT($A2471,"0000"),
" {","SamplingFeatureID:  *SamplingFeatureID",TEXT(MATCH(INDEX(RelatedFeatures[First Sampling Feature Code],$A2471),SamplingFeatures[Feature Code],0),"0000"),
", RelationshipTypeCV:  ",CHAR(34),INDEX(RelatedFeatures[Relationship Type],$A2471),CHAR(34),
", RelatedFeatureID: *SamplingFeatureID",TEXT(MATCH(INDEX(RelatedFeatures[Second Sampling Feature Code],$A2471),SamplingFeatures[Feature Code],0),"0000"),
", SpatialOffsetID:  ",IF(INDEX(RelatedFeatures[Offset Number],$A2471)="","",CONCATENATE("*SpatialOffsetID",TEXT(INDEX(RelatedFeatures[Offset Number],$A2471),"0000"))),"}")))</f>
        <v>#REF!</v>
      </c>
      <c r="P2471" t="e">
        <f>IF(INDEX(Methods[Method Type],$A2471)="","",
CONCATENATE("  - &amp;MethodID",TEXT($A2471,"0000"),
" {","MethodTypeCV:  ",CHAR(34),INDEX(Methods[Method Type],$A2471),CHAR(34),
", MethodCode:  ",CHAR(34),INDEX(Methods[Method Code],$A2471),CHAR(34),
", MethodName:  ",CHAR(34),INDEX(Methods[Method Name],$A2471),CHAR(34),
", MethodDescription:  ",CHAR(34),INDEX(Methods[Method Description],$A2471),CHAR(34),
", MethodLink:  ",CHAR(34),INDEX(Methods[Method Link],$A2471),CHAR(34),
", OrganizationID: *OrganizationID",TEXT(MATCH(INDEX(Methods[Organization Name],$A2471),Organizations[Organization Name],0),"0000"),"}"))</f>
        <v>#REF!</v>
      </c>
      <c r="Q2471" t="e">
        <f>IF(INDEX(Variables[Variable Type],$A2471)="","",
CONCATENATE("  - &amp;VariableID",TEXT($A2471,"0000"),
" {","VariableTypeCV:  ",CHAR(34),INDEX(Variables[Variable Type],$A2471),CHAR(34),
", VariableCode:  ",CHAR(34),INDEX(Variables[Variable Code],$A2471),CHAR(34),
", VariableNameCV:  ",CHAR(34),INDEX(Variables[Variable Name],$A2471),CHAR(34),
", VariableDefinition:  ",CHAR(34),INDEX(Variables[Variable Definition],$A2471),CHAR(34),
", SpecciationCV:  ",CHAR(34),INDEX(Variables[Speciation],$A2471),CHAR(34),
", NoDataValue:  ",CHAR(34),INDEX(Variables[No Data Value],$A2471),CHAR(34),"}"))</f>
        <v>#REF!</v>
      </c>
    </row>
    <row r="2472" spans="1:17" x14ac:dyDescent="0.25">
      <c r="A2472">
        <v>2469</v>
      </c>
      <c r="D2472" t="e">
        <f>IF(INDEX(People[First Name],$A2472)="","",
CONCATENATE("  - &amp;PersonID",TEXT($A2472,"0000"),
" {","PersonFirstName:  ",CHAR(34),INDEX(People[First Name],$A2472),CHAR(34),
", PersonMiddleName:  ",CHAR(34),INDEX(People[Middle Name],$A2472),CHAR(34),
", PersonLastName:  ",CHAR(34),INDEX(People[Last Name],$A2472),CHAR(34),"}"))</f>
        <v>#REF!</v>
      </c>
      <c r="E2472" t="e">
        <f>IF(INDEX(Organizations[Organization Type '[CV']],$A2472)="","",
CONCATENATE("  - &amp;OrganizationID",TEXT($A2472,"0000"),
" {","OrganizationTypeCV:  ",CHAR(34),INDEX(Organizations[Organization Type '[CV']],$A2472),CHAR(34),
", OrganizationCode:  ",CHAR(34),INDEX(Organizations[Organization Code],$A2472),CHAR(34),
", OrganizationName:  ",CHAR(34),INDEX(Organizations[Organization Name],$A2472),CHAR(34),
", OrganizationDescription:  ",CHAR(34),INDEX(Organizations[Organization Description],$A2472),CHAR(34),
", OrganizationLink:  ",CHAR(34),INDEX(Organizations[Organization Link],$A2472),CHAR(34),"}"))</f>
        <v>#REF!</v>
      </c>
      <c r="F2472" t="e">
        <f>IF(INDEX(People[First Name],$A2472)="","",
CONCATENATE("  - &amp;AffiliationID",TEXT($A2472,"0000"),
" {PersonID: *PersonID",TEXT($A2472,"0000"),
", OrganizationID: *OrganizationID",TEXT(MATCH(INDEX(People[Organization Name],$A2472),Organizations[Organization Name],0),"0000"),
", IsPrimaryOrganizationContact: , AffiliationStartDate: , AffiliationEndDate: , PrimaryPhone: ",
", PrimaryEmail: ",CHAR(34),INDEX(People[Primary Email],$A2472),CHAR(34),
", PrimaryAddress: ",CHAR(34),INDEX(People[Primary Address],$A2472),CHAR(34),
", PersonLink: }"))</f>
        <v>#REF!</v>
      </c>
      <c r="H2472" t="e">
        <f>IF(COUNTA(CitationInformation)=0,"",IF(INDEX(AuthorList[Author Name],$A2472)="","",
CONCATENATE("  - &amp;AuthorListID",TEXT($A2472,"0000"),
"  {CitationID: *CitationID0001",
", PersonID: *PersonID",TEXT(MATCH(INDEX(AuthorList[Author Name],$A2472),People[Full Name],0),"0000"),
", AuthorOrder: ",INDEX(AuthorList[Author Number],$A2472),"}")))</f>
        <v>#REF!</v>
      </c>
      <c r="K2472" t="e">
        <f>IF(INDEX(SamplingFeatures[Feature Code],$A2472)="","",
CONCATENATE("  - &amp;SamplingFeatureID",TEXT($A2472,"0000"),
" {","SamplingFeatureUUID:  ",CHAR(34),INDEX(SamplingFeatures[Sampling Feature UUID],$A2472),CHAR(34),
", SamplingFeatureTypeCV:  ",CHAR(34),INDEX(SamplingFeatures[Sampling Feature Type],$A2472),CHAR(34),
", SamplingFeatureCode:  ",CHAR(34),INDEX(SamplingFeatures[Feature Code],$A2472),CHAR(34),
", SamplingFeatureName:  ",CHAR(34),INDEX(SamplingFeatures[Feature Name],$A2472),CHAR(34),
", SamplingFeatureDescription:  ",CHAR(34),INDEX(SamplingFeatures[Feature Description],$A2472),CHAR(34),
", SamplingFeatureGeotypeCV:  ",CHAR(34),INDEX(SamplingFeatures[Feature Geo Type],$A2472),CHAR(34),
", FeatureGeometry:  ",CHAR(34),INDEX(SamplingFeatures[Feature Geometry],$A2472),CHAR(34),
", Elevation_m:  ",CHAR(34),INDEX(SamplingFeatures[Elevation_m],$A2472),CHAR(34),
", ElevationDatumCV:  ",CHAR(34),ElevationDatum,CHAR(34),"}"))</f>
        <v>#REF!</v>
      </c>
      <c r="L2472" t="e">
        <f>IF(INDEX(SamplingFeatures[Sampling Feature Type],$A2472)&lt;&gt;"Site","",
CONCATENATE("  - &amp;SiteID",TEXT(SUMPRODUCT(--($L$3:$L2471&lt;&gt;"")),"0000"),
" {","SamplingFeatureID:  *SamplingFeatureID",TEXT($A2472,"0000"),
", SiteTypeCV:  ",CHAR(34),INDEX(Sites[Site Type],$A2472),CHAR(34),
", Latitude:  ",INDEX(Sites[Latitude],$A2472),
", Longitude:  ",INDEX(Sites[Longitude],$A2472),
", SRSName:  ",CHAR(34),LatLonDatum,CHAR(34),"}"))</f>
        <v>#REF!</v>
      </c>
      <c r="M2472" t="e">
        <f>IF(INDEX(SamplingFeatures[Sampling Feature Type],$A2472)&lt;&gt;"Specimen","",
CONCATENATE("  - &amp;SpecimenID",TEXT(SUMPRODUCT(--($M$3:$M2471&lt;&gt;"")),"0000"),
" {","SamplingFeatureID:  *SamplingFeatureID",TEXT($A2472,"0000"),
", SpecimenTypeCV:  ",CHAR(34),INDEX(Specimens[Specimen Type],$A2472),CHAR(34),
", SpecimenMediumCV:  ",INDEX(Specimens[Specimen Medium],$A2472),
", IsFieldSpecimen:  ",CHAR(34),INDEX(Specimens[Is Field Specimen?],$A2472),CHAR(34),"}"))</f>
        <v>#REF!</v>
      </c>
      <c r="N2472" t="e">
        <f>IF(COUNTA(SpatialOffsets[])=0,"", IF(INDEX(SpatialOffsets[Spatial Offset Type],$A2472)="","",
CONCATENATE("  - &amp;SpatialOffsetID",TEXT($A2472,"0000"),
" {","SpatialOffsetTypeCV:  ",CHAR(34),INDEX(SpatialOffsets[Spatial Offset Type],$A2472),CHAR(34),
", Offset1Value:  ",INDEX(SpatialOffsets[Offset 1 Value],$A2472),
", Offset1UnitID:  ",CHAR(34),INDEX(SpatialOffsets[Offset 1 Unit],$A2472),CHAR(34),
", Offset2Value:  ",INDEX(SpatialOffsets[Offset 2 Value],$A2472),
", Offset2UnitID:  ",CHAR(34),INDEX(SpatialOffsets[Offset 2 Unit],$A2472),CHAR(34),
", Offset3Value:  ",INDEX(SpatialOffsets[Offset 3 Value],$A2472),
", Offset3UnitID:  ",CHAR(34),INDEX(SpatialOffsets[Offset 3 Unit],$A2472),CHAR(34),,"}")))</f>
        <v>#REF!</v>
      </c>
      <c r="O2472" t="e">
        <f>IF(COUNTA(RelatedFeatures[])=0,"", IF(INDEX(RelatedFeatures[First Sampling Feature Code],$A2472)="","",
CONCATENATE("  - &amp;RelationID",TEXT($A2472,"0000"),
" {","SamplingFeatureID:  *SamplingFeatureID",TEXT(MATCH(INDEX(RelatedFeatures[First Sampling Feature Code],$A2472),SamplingFeatures[Feature Code],0),"0000"),
", RelationshipTypeCV:  ",CHAR(34),INDEX(RelatedFeatures[Relationship Type],$A2472),CHAR(34),
", RelatedFeatureID: *SamplingFeatureID",TEXT(MATCH(INDEX(RelatedFeatures[Second Sampling Feature Code],$A2472),SamplingFeatures[Feature Code],0),"0000"),
", SpatialOffsetID:  ",IF(INDEX(RelatedFeatures[Offset Number],$A2472)="","",CONCATENATE("*SpatialOffsetID",TEXT(INDEX(RelatedFeatures[Offset Number],$A2472),"0000"))),"}")))</f>
        <v>#REF!</v>
      </c>
      <c r="P2472" t="e">
        <f>IF(INDEX(Methods[Method Type],$A2472)="","",
CONCATENATE("  - &amp;MethodID",TEXT($A2472,"0000"),
" {","MethodTypeCV:  ",CHAR(34),INDEX(Methods[Method Type],$A2472),CHAR(34),
", MethodCode:  ",CHAR(34),INDEX(Methods[Method Code],$A2472),CHAR(34),
", MethodName:  ",CHAR(34),INDEX(Methods[Method Name],$A2472),CHAR(34),
", MethodDescription:  ",CHAR(34),INDEX(Methods[Method Description],$A2472),CHAR(34),
", MethodLink:  ",CHAR(34),INDEX(Methods[Method Link],$A2472),CHAR(34),
", OrganizationID: *OrganizationID",TEXT(MATCH(INDEX(Methods[Organization Name],$A2472),Organizations[Organization Name],0),"0000"),"}"))</f>
        <v>#REF!</v>
      </c>
      <c r="Q2472" t="e">
        <f>IF(INDEX(Variables[Variable Type],$A2472)="","",
CONCATENATE("  - &amp;VariableID",TEXT($A2472,"0000"),
" {","VariableTypeCV:  ",CHAR(34),INDEX(Variables[Variable Type],$A2472),CHAR(34),
", VariableCode:  ",CHAR(34),INDEX(Variables[Variable Code],$A2472),CHAR(34),
", VariableNameCV:  ",CHAR(34),INDEX(Variables[Variable Name],$A2472),CHAR(34),
", VariableDefinition:  ",CHAR(34),INDEX(Variables[Variable Definition],$A2472),CHAR(34),
", SpecciationCV:  ",CHAR(34),INDEX(Variables[Speciation],$A2472),CHAR(34),
", NoDataValue:  ",CHAR(34),INDEX(Variables[No Data Value],$A2472),CHAR(34),"}"))</f>
        <v>#REF!</v>
      </c>
    </row>
    <row r="2473" spans="1:17" x14ac:dyDescent="0.25">
      <c r="A2473">
        <v>2470</v>
      </c>
      <c r="D2473" t="e">
        <f>IF(INDEX(People[First Name],$A2473)="","",
CONCATENATE("  - &amp;PersonID",TEXT($A2473,"0000"),
" {","PersonFirstName:  ",CHAR(34),INDEX(People[First Name],$A2473),CHAR(34),
", PersonMiddleName:  ",CHAR(34),INDEX(People[Middle Name],$A2473),CHAR(34),
", PersonLastName:  ",CHAR(34),INDEX(People[Last Name],$A2473),CHAR(34),"}"))</f>
        <v>#REF!</v>
      </c>
      <c r="E2473" t="e">
        <f>IF(INDEX(Organizations[Organization Type '[CV']],$A2473)="","",
CONCATENATE("  - &amp;OrganizationID",TEXT($A2473,"0000"),
" {","OrganizationTypeCV:  ",CHAR(34),INDEX(Organizations[Organization Type '[CV']],$A2473),CHAR(34),
", OrganizationCode:  ",CHAR(34),INDEX(Organizations[Organization Code],$A2473),CHAR(34),
", OrganizationName:  ",CHAR(34),INDEX(Organizations[Organization Name],$A2473),CHAR(34),
", OrganizationDescription:  ",CHAR(34),INDEX(Organizations[Organization Description],$A2473),CHAR(34),
", OrganizationLink:  ",CHAR(34),INDEX(Organizations[Organization Link],$A2473),CHAR(34),"}"))</f>
        <v>#REF!</v>
      </c>
      <c r="F2473" t="e">
        <f>IF(INDEX(People[First Name],$A2473)="","",
CONCATENATE("  - &amp;AffiliationID",TEXT($A2473,"0000"),
" {PersonID: *PersonID",TEXT($A2473,"0000"),
", OrganizationID: *OrganizationID",TEXT(MATCH(INDEX(People[Organization Name],$A2473),Organizations[Organization Name],0),"0000"),
", IsPrimaryOrganizationContact: , AffiliationStartDate: , AffiliationEndDate: , PrimaryPhone: ",
", PrimaryEmail: ",CHAR(34),INDEX(People[Primary Email],$A2473),CHAR(34),
", PrimaryAddress: ",CHAR(34),INDEX(People[Primary Address],$A2473),CHAR(34),
", PersonLink: }"))</f>
        <v>#REF!</v>
      </c>
      <c r="H2473" t="e">
        <f>IF(COUNTA(CitationInformation)=0,"",IF(INDEX(AuthorList[Author Name],$A2473)="","",
CONCATENATE("  - &amp;AuthorListID",TEXT($A2473,"0000"),
"  {CitationID: *CitationID0001",
", PersonID: *PersonID",TEXT(MATCH(INDEX(AuthorList[Author Name],$A2473),People[Full Name],0),"0000"),
", AuthorOrder: ",INDEX(AuthorList[Author Number],$A2473),"}")))</f>
        <v>#REF!</v>
      </c>
      <c r="K2473" t="e">
        <f>IF(INDEX(SamplingFeatures[Feature Code],$A2473)="","",
CONCATENATE("  - &amp;SamplingFeatureID",TEXT($A2473,"0000"),
" {","SamplingFeatureUUID:  ",CHAR(34),INDEX(SamplingFeatures[Sampling Feature UUID],$A2473),CHAR(34),
", SamplingFeatureTypeCV:  ",CHAR(34),INDEX(SamplingFeatures[Sampling Feature Type],$A2473),CHAR(34),
", SamplingFeatureCode:  ",CHAR(34),INDEX(SamplingFeatures[Feature Code],$A2473),CHAR(34),
", SamplingFeatureName:  ",CHAR(34),INDEX(SamplingFeatures[Feature Name],$A2473),CHAR(34),
", SamplingFeatureDescription:  ",CHAR(34),INDEX(SamplingFeatures[Feature Description],$A2473),CHAR(34),
", SamplingFeatureGeotypeCV:  ",CHAR(34),INDEX(SamplingFeatures[Feature Geo Type],$A2473),CHAR(34),
", FeatureGeometry:  ",CHAR(34),INDEX(SamplingFeatures[Feature Geometry],$A2473),CHAR(34),
", Elevation_m:  ",CHAR(34),INDEX(SamplingFeatures[Elevation_m],$A2473),CHAR(34),
", ElevationDatumCV:  ",CHAR(34),ElevationDatum,CHAR(34),"}"))</f>
        <v>#REF!</v>
      </c>
      <c r="L2473" t="e">
        <f>IF(INDEX(SamplingFeatures[Sampling Feature Type],$A2473)&lt;&gt;"Site","",
CONCATENATE("  - &amp;SiteID",TEXT(SUMPRODUCT(--($L$3:$L2472&lt;&gt;"")),"0000"),
" {","SamplingFeatureID:  *SamplingFeatureID",TEXT($A2473,"0000"),
", SiteTypeCV:  ",CHAR(34),INDEX(Sites[Site Type],$A2473),CHAR(34),
", Latitude:  ",INDEX(Sites[Latitude],$A2473),
", Longitude:  ",INDEX(Sites[Longitude],$A2473),
", SRSName:  ",CHAR(34),LatLonDatum,CHAR(34),"}"))</f>
        <v>#REF!</v>
      </c>
      <c r="M2473" t="e">
        <f>IF(INDEX(SamplingFeatures[Sampling Feature Type],$A2473)&lt;&gt;"Specimen","",
CONCATENATE("  - &amp;SpecimenID",TEXT(SUMPRODUCT(--($M$3:$M2472&lt;&gt;"")),"0000"),
" {","SamplingFeatureID:  *SamplingFeatureID",TEXT($A2473,"0000"),
", SpecimenTypeCV:  ",CHAR(34),INDEX(Specimens[Specimen Type],$A2473),CHAR(34),
", SpecimenMediumCV:  ",INDEX(Specimens[Specimen Medium],$A2473),
", IsFieldSpecimen:  ",CHAR(34),INDEX(Specimens[Is Field Specimen?],$A2473),CHAR(34),"}"))</f>
        <v>#REF!</v>
      </c>
      <c r="N2473" t="e">
        <f>IF(COUNTA(SpatialOffsets[])=0,"", IF(INDEX(SpatialOffsets[Spatial Offset Type],$A2473)="","",
CONCATENATE("  - &amp;SpatialOffsetID",TEXT($A2473,"0000"),
" {","SpatialOffsetTypeCV:  ",CHAR(34),INDEX(SpatialOffsets[Spatial Offset Type],$A2473),CHAR(34),
", Offset1Value:  ",INDEX(SpatialOffsets[Offset 1 Value],$A2473),
", Offset1UnitID:  ",CHAR(34),INDEX(SpatialOffsets[Offset 1 Unit],$A2473),CHAR(34),
", Offset2Value:  ",INDEX(SpatialOffsets[Offset 2 Value],$A2473),
", Offset2UnitID:  ",CHAR(34),INDEX(SpatialOffsets[Offset 2 Unit],$A2473),CHAR(34),
", Offset3Value:  ",INDEX(SpatialOffsets[Offset 3 Value],$A2473),
", Offset3UnitID:  ",CHAR(34),INDEX(SpatialOffsets[Offset 3 Unit],$A2473),CHAR(34),,"}")))</f>
        <v>#REF!</v>
      </c>
      <c r="O2473" t="e">
        <f>IF(COUNTA(RelatedFeatures[])=0,"", IF(INDEX(RelatedFeatures[First Sampling Feature Code],$A2473)="","",
CONCATENATE("  - &amp;RelationID",TEXT($A2473,"0000"),
" {","SamplingFeatureID:  *SamplingFeatureID",TEXT(MATCH(INDEX(RelatedFeatures[First Sampling Feature Code],$A2473),SamplingFeatures[Feature Code],0),"0000"),
", RelationshipTypeCV:  ",CHAR(34),INDEX(RelatedFeatures[Relationship Type],$A2473),CHAR(34),
", RelatedFeatureID: *SamplingFeatureID",TEXT(MATCH(INDEX(RelatedFeatures[Second Sampling Feature Code],$A2473),SamplingFeatures[Feature Code],0),"0000"),
", SpatialOffsetID:  ",IF(INDEX(RelatedFeatures[Offset Number],$A2473)="","",CONCATENATE("*SpatialOffsetID",TEXT(INDEX(RelatedFeatures[Offset Number],$A2473),"0000"))),"}")))</f>
        <v>#REF!</v>
      </c>
      <c r="P2473" t="e">
        <f>IF(INDEX(Methods[Method Type],$A2473)="","",
CONCATENATE("  - &amp;MethodID",TEXT($A2473,"0000"),
" {","MethodTypeCV:  ",CHAR(34),INDEX(Methods[Method Type],$A2473),CHAR(34),
", MethodCode:  ",CHAR(34),INDEX(Methods[Method Code],$A2473),CHAR(34),
", MethodName:  ",CHAR(34),INDEX(Methods[Method Name],$A2473),CHAR(34),
", MethodDescription:  ",CHAR(34),INDEX(Methods[Method Description],$A2473),CHAR(34),
", MethodLink:  ",CHAR(34),INDEX(Methods[Method Link],$A2473),CHAR(34),
", OrganizationID: *OrganizationID",TEXT(MATCH(INDEX(Methods[Organization Name],$A2473),Organizations[Organization Name],0),"0000"),"}"))</f>
        <v>#REF!</v>
      </c>
      <c r="Q2473" t="e">
        <f>IF(INDEX(Variables[Variable Type],$A2473)="","",
CONCATENATE("  - &amp;VariableID",TEXT($A2473,"0000"),
" {","VariableTypeCV:  ",CHAR(34),INDEX(Variables[Variable Type],$A2473),CHAR(34),
", VariableCode:  ",CHAR(34),INDEX(Variables[Variable Code],$A2473),CHAR(34),
", VariableNameCV:  ",CHAR(34),INDEX(Variables[Variable Name],$A2473),CHAR(34),
", VariableDefinition:  ",CHAR(34),INDEX(Variables[Variable Definition],$A2473),CHAR(34),
", SpecciationCV:  ",CHAR(34),INDEX(Variables[Speciation],$A2473),CHAR(34),
", NoDataValue:  ",CHAR(34),INDEX(Variables[No Data Value],$A2473),CHAR(34),"}"))</f>
        <v>#REF!</v>
      </c>
    </row>
    <row r="2474" spans="1:17" x14ac:dyDescent="0.25">
      <c r="A2474">
        <v>2471</v>
      </c>
      <c r="D2474" t="e">
        <f>IF(INDEX(People[First Name],$A2474)="","",
CONCATENATE("  - &amp;PersonID",TEXT($A2474,"0000"),
" {","PersonFirstName:  ",CHAR(34),INDEX(People[First Name],$A2474),CHAR(34),
", PersonMiddleName:  ",CHAR(34),INDEX(People[Middle Name],$A2474),CHAR(34),
", PersonLastName:  ",CHAR(34),INDEX(People[Last Name],$A2474),CHAR(34),"}"))</f>
        <v>#REF!</v>
      </c>
      <c r="E2474" t="e">
        <f>IF(INDEX(Organizations[Organization Type '[CV']],$A2474)="","",
CONCATENATE("  - &amp;OrganizationID",TEXT($A2474,"0000"),
" {","OrganizationTypeCV:  ",CHAR(34),INDEX(Organizations[Organization Type '[CV']],$A2474),CHAR(34),
", OrganizationCode:  ",CHAR(34),INDEX(Organizations[Organization Code],$A2474),CHAR(34),
", OrganizationName:  ",CHAR(34),INDEX(Organizations[Organization Name],$A2474),CHAR(34),
", OrganizationDescription:  ",CHAR(34),INDEX(Organizations[Organization Description],$A2474),CHAR(34),
", OrganizationLink:  ",CHAR(34),INDEX(Organizations[Organization Link],$A2474),CHAR(34),"}"))</f>
        <v>#REF!</v>
      </c>
      <c r="F2474" t="e">
        <f>IF(INDEX(People[First Name],$A2474)="","",
CONCATENATE("  - &amp;AffiliationID",TEXT($A2474,"0000"),
" {PersonID: *PersonID",TEXT($A2474,"0000"),
", OrganizationID: *OrganizationID",TEXT(MATCH(INDEX(People[Organization Name],$A2474),Organizations[Organization Name],0),"0000"),
", IsPrimaryOrganizationContact: , AffiliationStartDate: , AffiliationEndDate: , PrimaryPhone: ",
", PrimaryEmail: ",CHAR(34),INDEX(People[Primary Email],$A2474),CHAR(34),
", PrimaryAddress: ",CHAR(34),INDEX(People[Primary Address],$A2474),CHAR(34),
", PersonLink: }"))</f>
        <v>#REF!</v>
      </c>
      <c r="H2474" t="e">
        <f>IF(COUNTA(CitationInformation)=0,"",IF(INDEX(AuthorList[Author Name],$A2474)="","",
CONCATENATE("  - &amp;AuthorListID",TEXT($A2474,"0000"),
"  {CitationID: *CitationID0001",
", PersonID: *PersonID",TEXT(MATCH(INDEX(AuthorList[Author Name],$A2474),People[Full Name],0),"0000"),
", AuthorOrder: ",INDEX(AuthorList[Author Number],$A2474),"}")))</f>
        <v>#REF!</v>
      </c>
      <c r="K2474" t="e">
        <f>IF(INDEX(SamplingFeatures[Feature Code],$A2474)="","",
CONCATENATE("  - &amp;SamplingFeatureID",TEXT($A2474,"0000"),
" {","SamplingFeatureUUID:  ",CHAR(34),INDEX(SamplingFeatures[Sampling Feature UUID],$A2474),CHAR(34),
", SamplingFeatureTypeCV:  ",CHAR(34),INDEX(SamplingFeatures[Sampling Feature Type],$A2474),CHAR(34),
", SamplingFeatureCode:  ",CHAR(34),INDEX(SamplingFeatures[Feature Code],$A2474),CHAR(34),
", SamplingFeatureName:  ",CHAR(34),INDEX(SamplingFeatures[Feature Name],$A2474),CHAR(34),
", SamplingFeatureDescription:  ",CHAR(34),INDEX(SamplingFeatures[Feature Description],$A2474),CHAR(34),
", SamplingFeatureGeotypeCV:  ",CHAR(34),INDEX(SamplingFeatures[Feature Geo Type],$A2474),CHAR(34),
", FeatureGeometry:  ",CHAR(34),INDEX(SamplingFeatures[Feature Geometry],$A2474),CHAR(34),
", Elevation_m:  ",CHAR(34),INDEX(SamplingFeatures[Elevation_m],$A2474),CHAR(34),
", ElevationDatumCV:  ",CHAR(34),ElevationDatum,CHAR(34),"}"))</f>
        <v>#REF!</v>
      </c>
      <c r="L2474" t="e">
        <f>IF(INDEX(SamplingFeatures[Sampling Feature Type],$A2474)&lt;&gt;"Site","",
CONCATENATE("  - &amp;SiteID",TEXT(SUMPRODUCT(--($L$3:$L2473&lt;&gt;"")),"0000"),
" {","SamplingFeatureID:  *SamplingFeatureID",TEXT($A2474,"0000"),
", SiteTypeCV:  ",CHAR(34),INDEX(Sites[Site Type],$A2474),CHAR(34),
", Latitude:  ",INDEX(Sites[Latitude],$A2474),
", Longitude:  ",INDEX(Sites[Longitude],$A2474),
", SRSName:  ",CHAR(34),LatLonDatum,CHAR(34),"}"))</f>
        <v>#REF!</v>
      </c>
      <c r="M2474" t="e">
        <f>IF(INDEX(SamplingFeatures[Sampling Feature Type],$A2474)&lt;&gt;"Specimen","",
CONCATENATE("  - &amp;SpecimenID",TEXT(SUMPRODUCT(--($M$3:$M2473&lt;&gt;"")),"0000"),
" {","SamplingFeatureID:  *SamplingFeatureID",TEXT($A2474,"0000"),
", SpecimenTypeCV:  ",CHAR(34),INDEX(Specimens[Specimen Type],$A2474),CHAR(34),
", SpecimenMediumCV:  ",INDEX(Specimens[Specimen Medium],$A2474),
", IsFieldSpecimen:  ",CHAR(34),INDEX(Specimens[Is Field Specimen?],$A2474),CHAR(34),"}"))</f>
        <v>#REF!</v>
      </c>
      <c r="N2474" t="e">
        <f>IF(COUNTA(SpatialOffsets[])=0,"", IF(INDEX(SpatialOffsets[Spatial Offset Type],$A2474)="","",
CONCATENATE("  - &amp;SpatialOffsetID",TEXT($A2474,"0000"),
" {","SpatialOffsetTypeCV:  ",CHAR(34),INDEX(SpatialOffsets[Spatial Offset Type],$A2474),CHAR(34),
", Offset1Value:  ",INDEX(SpatialOffsets[Offset 1 Value],$A2474),
", Offset1UnitID:  ",CHAR(34),INDEX(SpatialOffsets[Offset 1 Unit],$A2474),CHAR(34),
", Offset2Value:  ",INDEX(SpatialOffsets[Offset 2 Value],$A2474),
", Offset2UnitID:  ",CHAR(34),INDEX(SpatialOffsets[Offset 2 Unit],$A2474),CHAR(34),
", Offset3Value:  ",INDEX(SpatialOffsets[Offset 3 Value],$A2474),
", Offset3UnitID:  ",CHAR(34),INDEX(SpatialOffsets[Offset 3 Unit],$A2474),CHAR(34),,"}")))</f>
        <v>#REF!</v>
      </c>
      <c r="O2474" t="e">
        <f>IF(COUNTA(RelatedFeatures[])=0,"", IF(INDEX(RelatedFeatures[First Sampling Feature Code],$A2474)="","",
CONCATENATE("  - &amp;RelationID",TEXT($A2474,"0000"),
" {","SamplingFeatureID:  *SamplingFeatureID",TEXT(MATCH(INDEX(RelatedFeatures[First Sampling Feature Code],$A2474),SamplingFeatures[Feature Code],0),"0000"),
", RelationshipTypeCV:  ",CHAR(34),INDEX(RelatedFeatures[Relationship Type],$A2474),CHAR(34),
", RelatedFeatureID: *SamplingFeatureID",TEXT(MATCH(INDEX(RelatedFeatures[Second Sampling Feature Code],$A2474),SamplingFeatures[Feature Code],0),"0000"),
", SpatialOffsetID:  ",IF(INDEX(RelatedFeatures[Offset Number],$A2474)="","",CONCATENATE("*SpatialOffsetID",TEXT(INDEX(RelatedFeatures[Offset Number],$A2474),"0000"))),"}")))</f>
        <v>#REF!</v>
      </c>
      <c r="P2474" t="e">
        <f>IF(INDEX(Methods[Method Type],$A2474)="","",
CONCATENATE("  - &amp;MethodID",TEXT($A2474,"0000"),
" {","MethodTypeCV:  ",CHAR(34),INDEX(Methods[Method Type],$A2474),CHAR(34),
", MethodCode:  ",CHAR(34),INDEX(Methods[Method Code],$A2474),CHAR(34),
", MethodName:  ",CHAR(34),INDEX(Methods[Method Name],$A2474),CHAR(34),
", MethodDescription:  ",CHAR(34),INDEX(Methods[Method Description],$A2474),CHAR(34),
", MethodLink:  ",CHAR(34),INDEX(Methods[Method Link],$A2474),CHAR(34),
", OrganizationID: *OrganizationID",TEXT(MATCH(INDEX(Methods[Organization Name],$A2474),Organizations[Organization Name],0),"0000"),"}"))</f>
        <v>#REF!</v>
      </c>
      <c r="Q2474" t="e">
        <f>IF(INDEX(Variables[Variable Type],$A2474)="","",
CONCATENATE("  - &amp;VariableID",TEXT($A2474,"0000"),
" {","VariableTypeCV:  ",CHAR(34),INDEX(Variables[Variable Type],$A2474),CHAR(34),
", VariableCode:  ",CHAR(34),INDEX(Variables[Variable Code],$A2474),CHAR(34),
", VariableNameCV:  ",CHAR(34),INDEX(Variables[Variable Name],$A2474),CHAR(34),
", VariableDefinition:  ",CHAR(34),INDEX(Variables[Variable Definition],$A2474),CHAR(34),
", SpecciationCV:  ",CHAR(34),INDEX(Variables[Speciation],$A2474),CHAR(34),
", NoDataValue:  ",CHAR(34),INDEX(Variables[No Data Value],$A2474),CHAR(34),"}"))</f>
        <v>#REF!</v>
      </c>
    </row>
    <row r="2475" spans="1:17" x14ac:dyDescent="0.25">
      <c r="A2475">
        <v>2472</v>
      </c>
      <c r="D2475" t="e">
        <f>IF(INDEX(People[First Name],$A2475)="","",
CONCATENATE("  - &amp;PersonID",TEXT($A2475,"0000"),
" {","PersonFirstName:  ",CHAR(34),INDEX(People[First Name],$A2475),CHAR(34),
", PersonMiddleName:  ",CHAR(34),INDEX(People[Middle Name],$A2475),CHAR(34),
", PersonLastName:  ",CHAR(34),INDEX(People[Last Name],$A2475),CHAR(34),"}"))</f>
        <v>#REF!</v>
      </c>
      <c r="E2475" t="e">
        <f>IF(INDEX(Organizations[Organization Type '[CV']],$A2475)="","",
CONCATENATE("  - &amp;OrganizationID",TEXT($A2475,"0000"),
" {","OrganizationTypeCV:  ",CHAR(34),INDEX(Organizations[Organization Type '[CV']],$A2475),CHAR(34),
", OrganizationCode:  ",CHAR(34),INDEX(Organizations[Organization Code],$A2475),CHAR(34),
", OrganizationName:  ",CHAR(34),INDEX(Organizations[Organization Name],$A2475),CHAR(34),
", OrganizationDescription:  ",CHAR(34),INDEX(Organizations[Organization Description],$A2475),CHAR(34),
", OrganizationLink:  ",CHAR(34),INDEX(Organizations[Organization Link],$A2475),CHAR(34),"}"))</f>
        <v>#REF!</v>
      </c>
      <c r="F2475" t="e">
        <f>IF(INDEX(People[First Name],$A2475)="","",
CONCATENATE("  - &amp;AffiliationID",TEXT($A2475,"0000"),
" {PersonID: *PersonID",TEXT($A2475,"0000"),
", OrganizationID: *OrganizationID",TEXT(MATCH(INDEX(People[Organization Name],$A2475),Organizations[Organization Name],0),"0000"),
", IsPrimaryOrganizationContact: , AffiliationStartDate: , AffiliationEndDate: , PrimaryPhone: ",
", PrimaryEmail: ",CHAR(34),INDEX(People[Primary Email],$A2475),CHAR(34),
", PrimaryAddress: ",CHAR(34),INDEX(People[Primary Address],$A2475),CHAR(34),
", PersonLink: }"))</f>
        <v>#REF!</v>
      </c>
      <c r="H2475" t="e">
        <f>IF(COUNTA(CitationInformation)=0,"",IF(INDEX(AuthorList[Author Name],$A2475)="","",
CONCATENATE("  - &amp;AuthorListID",TEXT($A2475,"0000"),
"  {CitationID: *CitationID0001",
", PersonID: *PersonID",TEXT(MATCH(INDEX(AuthorList[Author Name],$A2475),People[Full Name],0),"0000"),
", AuthorOrder: ",INDEX(AuthorList[Author Number],$A2475),"}")))</f>
        <v>#REF!</v>
      </c>
      <c r="K2475" t="e">
        <f>IF(INDEX(SamplingFeatures[Feature Code],$A2475)="","",
CONCATENATE("  - &amp;SamplingFeatureID",TEXT($A2475,"0000"),
" {","SamplingFeatureUUID:  ",CHAR(34),INDEX(SamplingFeatures[Sampling Feature UUID],$A2475),CHAR(34),
", SamplingFeatureTypeCV:  ",CHAR(34),INDEX(SamplingFeatures[Sampling Feature Type],$A2475),CHAR(34),
", SamplingFeatureCode:  ",CHAR(34),INDEX(SamplingFeatures[Feature Code],$A2475),CHAR(34),
", SamplingFeatureName:  ",CHAR(34),INDEX(SamplingFeatures[Feature Name],$A2475),CHAR(34),
", SamplingFeatureDescription:  ",CHAR(34),INDEX(SamplingFeatures[Feature Description],$A2475),CHAR(34),
", SamplingFeatureGeotypeCV:  ",CHAR(34),INDEX(SamplingFeatures[Feature Geo Type],$A2475),CHAR(34),
", FeatureGeometry:  ",CHAR(34),INDEX(SamplingFeatures[Feature Geometry],$A2475),CHAR(34),
", Elevation_m:  ",CHAR(34),INDEX(SamplingFeatures[Elevation_m],$A2475),CHAR(34),
", ElevationDatumCV:  ",CHAR(34),ElevationDatum,CHAR(34),"}"))</f>
        <v>#REF!</v>
      </c>
      <c r="L2475" t="e">
        <f>IF(INDEX(SamplingFeatures[Sampling Feature Type],$A2475)&lt;&gt;"Site","",
CONCATENATE("  - &amp;SiteID",TEXT(SUMPRODUCT(--($L$3:$L2474&lt;&gt;"")),"0000"),
" {","SamplingFeatureID:  *SamplingFeatureID",TEXT($A2475,"0000"),
", SiteTypeCV:  ",CHAR(34),INDEX(Sites[Site Type],$A2475),CHAR(34),
", Latitude:  ",INDEX(Sites[Latitude],$A2475),
", Longitude:  ",INDEX(Sites[Longitude],$A2475),
", SRSName:  ",CHAR(34),LatLonDatum,CHAR(34),"}"))</f>
        <v>#REF!</v>
      </c>
      <c r="M2475" t="e">
        <f>IF(INDEX(SamplingFeatures[Sampling Feature Type],$A2475)&lt;&gt;"Specimen","",
CONCATENATE("  - &amp;SpecimenID",TEXT(SUMPRODUCT(--($M$3:$M2474&lt;&gt;"")),"0000"),
" {","SamplingFeatureID:  *SamplingFeatureID",TEXT($A2475,"0000"),
", SpecimenTypeCV:  ",CHAR(34),INDEX(Specimens[Specimen Type],$A2475),CHAR(34),
", SpecimenMediumCV:  ",INDEX(Specimens[Specimen Medium],$A2475),
", IsFieldSpecimen:  ",CHAR(34),INDEX(Specimens[Is Field Specimen?],$A2475),CHAR(34),"}"))</f>
        <v>#REF!</v>
      </c>
      <c r="N2475" t="e">
        <f>IF(COUNTA(SpatialOffsets[])=0,"", IF(INDEX(SpatialOffsets[Spatial Offset Type],$A2475)="","",
CONCATENATE("  - &amp;SpatialOffsetID",TEXT($A2475,"0000"),
" {","SpatialOffsetTypeCV:  ",CHAR(34),INDEX(SpatialOffsets[Spatial Offset Type],$A2475),CHAR(34),
", Offset1Value:  ",INDEX(SpatialOffsets[Offset 1 Value],$A2475),
", Offset1UnitID:  ",CHAR(34),INDEX(SpatialOffsets[Offset 1 Unit],$A2475),CHAR(34),
", Offset2Value:  ",INDEX(SpatialOffsets[Offset 2 Value],$A2475),
", Offset2UnitID:  ",CHAR(34),INDEX(SpatialOffsets[Offset 2 Unit],$A2475),CHAR(34),
", Offset3Value:  ",INDEX(SpatialOffsets[Offset 3 Value],$A2475),
", Offset3UnitID:  ",CHAR(34),INDEX(SpatialOffsets[Offset 3 Unit],$A2475),CHAR(34),,"}")))</f>
        <v>#REF!</v>
      </c>
      <c r="O2475" t="e">
        <f>IF(COUNTA(RelatedFeatures[])=0,"", IF(INDEX(RelatedFeatures[First Sampling Feature Code],$A2475)="","",
CONCATENATE("  - &amp;RelationID",TEXT($A2475,"0000"),
" {","SamplingFeatureID:  *SamplingFeatureID",TEXT(MATCH(INDEX(RelatedFeatures[First Sampling Feature Code],$A2475),SamplingFeatures[Feature Code],0),"0000"),
", RelationshipTypeCV:  ",CHAR(34),INDEX(RelatedFeatures[Relationship Type],$A2475),CHAR(34),
", RelatedFeatureID: *SamplingFeatureID",TEXT(MATCH(INDEX(RelatedFeatures[Second Sampling Feature Code],$A2475),SamplingFeatures[Feature Code],0),"0000"),
", SpatialOffsetID:  ",IF(INDEX(RelatedFeatures[Offset Number],$A2475)="","",CONCATENATE("*SpatialOffsetID",TEXT(INDEX(RelatedFeatures[Offset Number],$A2475),"0000"))),"}")))</f>
        <v>#REF!</v>
      </c>
      <c r="P2475" t="e">
        <f>IF(INDEX(Methods[Method Type],$A2475)="","",
CONCATENATE("  - &amp;MethodID",TEXT($A2475,"0000"),
" {","MethodTypeCV:  ",CHAR(34),INDEX(Methods[Method Type],$A2475),CHAR(34),
", MethodCode:  ",CHAR(34),INDEX(Methods[Method Code],$A2475),CHAR(34),
", MethodName:  ",CHAR(34),INDEX(Methods[Method Name],$A2475),CHAR(34),
", MethodDescription:  ",CHAR(34),INDEX(Methods[Method Description],$A2475),CHAR(34),
", MethodLink:  ",CHAR(34),INDEX(Methods[Method Link],$A2475),CHAR(34),
", OrganizationID: *OrganizationID",TEXT(MATCH(INDEX(Methods[Organization Name],$A2475),Organizations[Organization Name],0),"0000"),"}"))</f>
        <v>#REF!</v>
      </c>
      <c r="Q2475" t="e">
        <f>IF(INDEX(Variables[Variable Type],$A2475)="","",
CONCATENATE("  - &amp;VariableID",TEXT($A2475,"0000"),
" {","VariableTypeCV:  ",CHAR(34),INDEX(Variables[Variable Type],$A2475),CHAR(34),
", VariableCode:  ",CHAR(34),INDEX(Variables[Variable Code],$A2475),CHAR(34),
", VariableNameCV:  ",CHAR(34),INDEX(Variables[Variable Name],$A2475),CHAR(34),
", VariableDefinition:  ",CHAR(34),INDEX(Variables[Variable Definition],$A2475),CHAR(34),
", SpecciationCV:  ",CHAR(34),INDEX(Variables[Speciation],$A2475),CHAR(34),
", NoDataValue:  ",CHAR(34),INDEX(Variables[No Data Value],$A2475),CHAR(34),"}"))</f>
        <v>#REF!</v>
      </c>
    </row>
    <row r="2476" spans="1:17" x14ac:dyDescent="0.25">
      <c r="A2476">
        <v>2473</v>
      </c>
      <c r="D2476" t="e">
        <f>IF(INDEX(People[First Name],$A2476)="","",
CONCATENATE("  - &amp;PersonID",TEXT($A2476,"0000"),
" {","PersonFirstName:  ",CHAR(34),INDEX(People[First Name],$A2476),CHAR(34),
", PersonMiddleName:  ",CHAR(34),INDEX(People[Middle Name],$A2476),CHAR(34),
", PersonLastName:  ",CHAR(34),INDEX(People[Last Name],$A2476),CHAR(34),"}"))</f>
        <v>#REF!</v>
      </c>
      <c r="E2476" t="e">
        <f>IF(INDEX(Organizations[Organization Type '[CV']],$A2476)="","",
CONCATENATE("  - &amp;OrganizationID",TEXT($A2476,"0000"),
" {","OrganizationTypeCV:  ",CHAR(34),INDEX(Organizations[Organization Type '[CV']],$A2476),CHAR(34),
", OrganizationCode:  ",CHAR(34),INDEX(Organizations[Organization Code],$A2476),CHAR(34),
", OrganizationName:  ",CHAR(34),INDEX(Organizations[Organization Name],$A2476),CHAR(34),
", OrganizationDescription:  ",CHAR(34),INDEX(Organizations[Organization Description],$A2476),CHAR(34),
", OrganizationLink:  ",CHAR(34),INDEX(Organizations[Organization Link],$A2476),CHAR(34),"}"))</f>
        <v>#REF!</v>
      </c>
      <c r="F2476" t="e">
        <f>IF(INDEX(People[First Name],$A2476)="","",
CONCATENATE("  - &amp;AffiliationID",TEXT($A2476,"0000"),
" {PersonID: *PersonID",TEXT($A2476,"0000"),
", OrganizationID: *OrganizationID",TEXT(MATCH(INDEX(People[Organization Name],$A2476),Organizations[Organization Name],0),"0000"),
", IsPrimaryOrganizationContact: , AffiliationStartDate: , AffiliationEndDate: , PrimaryPhone: ",
", PrimaryEmail: ",CHAR(34),INDEX(People[Primary Email],$A2476),CHAR(34),
", PrimaryAddress: ",CHAR(34),INDEX(People[Primary Address],$A2476),CHAR(34),
", PersonLink: }"))</f>
        <v>#REF!</v>
      </c>
      <c r="H2476" t="e">
        <f>IF(COUNTA(CitationInformation)=0,"",IF(INDEX(AuthorList[Author Name],$A2476)="","",
CONCATENATE("  - &amp;AuthorListID",TEXT($A2476,"0000"),
"  {CitationID: *CitationID0001",
", PersonID: *PersonID",TEXT(MATCH(INDEX(AuthorList[Author Name],$A2476),People[Full Name],0),"0000"),
", AuthorOrder: ",INDEX(AuthorList[Author Number],$A2476),"}")))</f>
        <v>#REF!</v>
      </c>
      <c r="K2476" t="e">
        <f>IF(INDEX(SamplingFeatures[Feature Code],$A2476)="","",
CONCATENATE("  - &amp;SamplingFeatureID",TEXT($A2476,"0000"),
" {","SamplingFeatureUUID:  ",CHAR(34),INDEX(SamplingFeatures[Sampling Feature UUID],$A2476),CHAR(34),
", SamplingFeatureTypeCV:  ",CHAR(34),INDEX(SamplingFeatures[Sampling Feature Type],$A2476),CHAR(34),
", SamplingFeatureCode:  ",CHAR(34),INDEX(SamplingFeatures[Feature Code],$A2476),CHAR(34),
", SamplingFeatureName:  ",CHAR(34),INDEX(SamplingFeatures[Feature Name],$A2476),CHAR(34),
", SamplingFeatureDescription:  ",CHAR(34),INDEX(SamplingFeatures[Feature Description],$A2476),CHAR(34),
", SamplingFeatureGeotypeCV:  ",CHAR(34),INDEX(SamplingFeatures[Feature Geo Type],$A2476),CHAR(34),
", FeatureGeometry:  ",CHAR(34),INDEX(SamplingFeatures[Feature Geometry],$A2476),CHAR(34),
", Elevation_m:  ",CHAR(34),INDEX(SamplingFeatures[Elevation_m],$A2476),CHAR(34),
", ElevationDatumCV:  ",CHAR(34),ElevationDatum,CHAR(34),"}"))</f>
        <v>#REF!</v>
      </c>
      <c r="L2476" t="e">
        <f>IF(INDEX(SamplingFeatures[Sampling Feature Type],$A2476)&lt;&gt;"Site","",
CONCATENATE("  - &amp;SiteID",TEXT(SUMPRODUCT(--($L$3:$L2475&lt;&gt;"")),"0000"),
" {","SamplingFeatureID:  *SamplingFeatureID",TEXT($A2476,"0000"),
", SiteTypeCV:  ",CHAR(34),INDEX(Sites[Site Type],$A2476),CHAR(34),
", Latitude:  ",INDEX(Sites[Latitude],$A2476),
", Longitude:  ",INDEX(Sites[Longitude],$A2476),
", SRSName:  ",CHAR(34),LatLonDatum,CHAR(34),"}"))</f>
        <v>#REF!</v>
      </c>
      <c r="M2476" t="e">
        <f>IF(INDEX(SamplingFeatures[Sampling Feature Type],$A2476)&lt;&gt;"Specimen","",
CONCATENATE("  - &amp;SpecimenID",TEXT(SUMPRODUCT(--($M$3:$M2475&lt;&gt;"")),"0000"),
" {","SamplingFeatureID:  *SamplingFeatureID",TEXT($A2476,"0000"),
", SpecimenTypeCV:  ",CHAR(34),INDEX(Specimens[Specimen Type],$A2476),CHAR(34),
", SpecimenMediumCV:  ",INDEX(Specimens[Specimen Medium],$A2476),
", IsFieldSpecimen:  ",CHAR(34),INDEX(Specimens[Is Field Specimen?],$A2476),CHAR(34),"}"))</f>
        <v>#REF!</v>
      </c>
      <c r="N2476" t="e">
        <f>IF(COUNTA(SpatialOffsets[])=0,"", IF(INDEX(SpatialOffsets[Spatial Offset Type],$A2476)="","",
CONCATENATE("  - &amp;SpatialOffsetID",TEXT($A2476,"0000"),
" {","SpatialOffsetTypeCV:  ",CHAR(34),INDEX(SpatialOffsets[Spatial Offset Type],$A2476),CHAR(34),
", Offset1Value:  ",INDEX(SpatialOffsets[Offset 1 Value],$A2476),
", Offset1UnitID:  ",CHAR(34),INDEX(SpatialOffsets[Offset 1 Unit],$A2476),CHAR(34),
", Offset2Value:  ",INDEX(SpatialOffsets[Offset 2 Value],$A2476),
", Offset2UnitID:  ",CHAR(34),INDEX(SpatialOffsets[Offset 2 Unit],$A2476),CHAR(34),
", Offset3Value:  ",INDEX(SpatialOffsets[Offset 3 Value],$A2476),
", Offset3UnitID:  ",CHAR(34),INDEX(SpatialOffsets[Offset 3 Unit],$A2476),CHAR(34),,"}")))</f>
        <v>#REF!</v>
      </c>
      <c r="O2476" t="e">
        <f>IF(COUNTA(RelatedFeatures[])=0,"", IF(INDEX(RelatedFeatures[First Sampling Feature Code],$A2476)="","",
CONCATENATE("  - &amp;RelationID",TEXT($A2476,"0000"),
" {","SamplingFeatureID:  *SamplingFeatureID",TEXT(MATCH(INDEX(RelatedFeatures[First Sampling Feature Code],$A2476),SamplingFeatures[Feature Code],0),"0000"),
", RelationshipTypeCV:  ",CHAR(34),INDEX(RelatedFeatures[Relationship Type],$A2476),CHAR(34),
", RelatedFeatureID: *SamplingFeatureID",TEXT(MATCH(INDEX(RelatedFeatures[Second Sampling Feature Code],$A2476),SamplingFeatures[Feature Code],0),"0000"),
", SpatialOffsetID:  ",IF(INDEX(RelatedFeatures[Offset Number],$A2476)="","",CONCATENATE("*SpatialOffsetID",TEXT(INDEX(RelatedFeatures[Offset Number],$A2476),"0000"))),"}")))</f>
        <v>#REF!</v>
      </c>
      <c r="P2476" t="e">
        <f>IF(INDEX(Methods[Method Type],$A2476)="","",
CONCATENATE("  - &amp;MethodID",TEXT($A2476,"0000"),
" {","MethodTypeCV:  ",CHAR(34),INDEX(Methods[Method Type],$A2476),CHAR(34),
", MethodCode:  ",CHAR(34),INDEX(Methods[Method Code],$A2476),CHAR(34),
", MethodName:  ",CHAR(34),INDEX(Methods[Method Name],$A2476),CHAR(34),
", MethodDescription:  ",CHAR(34),INDEX(Methods[Method Description],$A2476),CHAR(34),
", MethodLink:  ",CHAR(34),INDEX(Methods[Method Link],$A2476),CHAR(34),
", OrganizationID: *OrganizationID",TEXT(MATCH(INDEX(Methods[Organization Name],$A2476),Organizations[Organization Name],0),"0000"),"}"))</f>
        <v>#REF!</v>
      </c>
      <c r="Q2476" t="e">
        <f>IF(INDEX(Variables[Variable Type],$A2476)="","",
CONCATENATE("  - &amp;VariableID",TEXT($A2476,"0000"),
" {","VariableTypeCV:  ",CHAR(34),INDEX(Variables[Variable Type],$A2476),CHAR(34),
", VariableCode:  ",CHAR(34),INDEX(Variables[Variable Code],$A2476),CHAR(34),
", VariableNameCV:  ",CHAR(34),INDEX(Variables[Variable Name],$A2476),CHAR(34),
", VariableDefinition:  ",CHAR(34),INDEX(Variables[Variable Definition],$A2476),CHAR(34),
", SpecciationCV:  ",CHAR(34),INDEX(Variables[Speciation],$A2476),CHAR(34),
", NoDataValue:  ",CHAR(34),INDEX(Variables[No Data Value],$A2476),CHAR(34),"}"))</f>
        <v>#REF!</v>
      </c>
    </row>
    <row r="2477" spans="1:17" x14ac:dyDescent="0.25">
      <c r="A2477">
        <v>2474</v>
      </c>
      <c r="D2477" t="e">
        <f>IF(INDEX(People[First Name],$A2477)="","",
CONCATENATE("  - &amp;PersonID",TEXT($A2477,"0000"),
" {","PersonFirstName:  ",CHAR(34),INDEX(People[First Name],$A2477),CHAR(34),
", PersonMiddleName:  ",CHAR(34),INDEX(People[Middle Name],$A2477),CHAR(34),
", PersonLastName:  ",CHAR(34),INDEX(People[Last Name],$A2477),CHAR(34),"}"))</f>
        <v>#REF!</v>
      </c>
      <c r="E2477" t="e">
        <f>IF(INDEX(Organizations[Organization Type '[CV']],$A2477)="","",
CONCATENATE("  - &amp;OrganizationID",TEXT($A2477,"0000"),
" {","OrganizationTypeCV:  ",CHAR(34),INDEX(Organizations[Organization Type '[CV']],$A2477),CHAR(34),
", OrganizationCode:  ",CHAR(34),INDEX(Organizations[Organization Code],$A2477),CHAR(34),
", OrganizationName:  ",CHAR(34),INDEX(Organizations[Organization Name],$A2477),CHAR(34),
", OrganizationDescription:  ",CHAR(34),INDEX(Organizations[Organization Description],$A2477),CHAR(34),
", OrganizationLink:  ",CHAR(34),INDEX(Organizations[Organization Link],$A2477),CHAR(34),"}"))</f>
        <v>#REF!</v>
      </c>
      <c r="F2477" t="e">
        <f>IF(INDEX(People[First Name],$A2477)="","",
CONCATENATE("  - &amp;AffiliationID",TEXT($A2477,"0000"),
" {PersonID: *PersonID",TEXT($A2477,"0000"),
", OrganizationID: *OrganizationID",TEXT(MATCH(INDEX(People[Organization Name],$A2477),Organizations[Organization Name],0),"0000"),
", IsPrimaryOrganizationContact: , AffiliationStartDate: , AffiliationEndDate: , PrimaryPhone: ",
", PrimaryEmail: ",CHAR(34),INDEX(People[Primary Email],$A2477),CHAR(34),
", PrimaryAddress: ",CHAR(34),INDEX(People[Primary Address],$A2477),CHAR(34),
", PersonLink: }"))</f>
        <v>#REF!</v>
      </c>
      <c r="H2477" t="e">
        <f>IF(COUNTA(CitationInformation)=0,"",IF(INDEX(AuthorList[Author Name],$A2477)="","",
CONCATENATE("  - &amp;AuthorListID",TEXT($A2477,"0000"),
"  {CitationID: *CitationID0001",
", PersonID: *PersonID",TEXT(MATCH(INDEX(AuthorList[Author Name],$A2477),People[Full Name],0),"0000"),
", AuthorOrder: ",INDEX(AuthorList[Author Number],$A2477),"}")))</f>
        <v>#REF!</v>
      </c>
      <c r="K2477" t="e">
        <f>IF(INDEX(SamplingFeatures[Feature Code],$A2477)="","",
CONCATENATE("  - &amp;SamplingFeatureID",TEXT($A2477,"0000"),
" {","SamplingFeatureUUID:  ",CHAR(34),INDEX(SamplingFeatures[Sampling Feature UUID],$A2477),CHAR(34),
", SamplingFeatureTypeCV:  ",CHAR(34),INDEX(SamplingFeatures[Sampling Feature Type],$A2477),CHAR(34),
", SamplingFeatureCode:  ",CHAR(34),INDEX(SamplingFeatures[Feature Code],$A2477),CHAR(34),
", SamplingFeatureName:  ",CHAR(34),INDEX(SamplingFeatures[Feature Name],$A2477),CHAR(34),
", SamplingFeatureDescription:  ",CHAR(34),INDEX(SamplingFeatures[Feature Description],$A2477),CHAR(34),
", SamplingFeatureGeotypeCV:  ",CHAR(34),INDEX(SamplingFeatures[Feature Geo Type],$A2477),CHAR(34),
", FeatureGeometry:  ",CHAR(34),INDEX(SamplingFeatures[Feature Geometry],$A2477),CHAR(34),
", Elevation_m:  ",CHAR(34),INDEX(SamplingFeatures[Elevation_m],$A2477),CHAR(34),
", ElevationDatumCV:  ",CHAR(34),ElevationDatum,CHAR(34),"}"))</f>
        <v>#REF!</v>
      </c>
      <c r="L2477" t="e">
        <f>IF(INDEX(SamplingFeatures[Sampling Feature Type],$A2477)&lt;&gt;"Site","",
CONCATENATE("  - &amp;SiteID",TEXT(SUMPRODUCT(--($L$3:$L2476&lt;&gt;"")),"0000"),
" {","SamplingFeatureID:  *SamplingFeatureID",TEXT($A2477,"0000"),
", SiteTypeCV:  ",CHAR(34),INDEX(Sites[Site Type],$A2477),CHAR(34),
", Latitude:  ",INDEX(Sites[Latitude],$A2477),
", Longitude:  ",INDEX(Sites[Longitude],$A2477),
", SRSName:  ",CHAR(34),LatLonDatum,CHAR(34),"}"))</f>
        <v>#REF!</v>
      </c>
      <c r="M2477" t="e">
        <f>IF(INDEX(SamplingFeatures[Sampling Feature Type],$A2477)&lt;&gt;"Specimen","",
CONCATENATE("  - &amp;SpecimenID",TEXT(SUMPRODUCT(--($M$3:$M2476&lt;&gt;"")),"0000"),
" {","SamplingFeatureID:  *SamplingFeatureID",TEXT($A2477,"0000"),
", SpecimenTypeCV:  ",CHAR(34),INDEX(Specimens[Specimen Type],$A2477),CHAR(34),
", SpecimenMediumCV:  ",INDEX(Specimens[Specimen Medium],$A2477),
", IsFieldSpecimen:  ",CHAR(34),INDEX(Specimens[Is Field Specimen?],$A2477),CHAR(34),"}"))</f>
        <v>#REF!</v>
      </c>
      <c r="N2477" t="e">
        <f>IF(COUNTA(SpatialOffsets[])=0,"", IF(INDEX(SpatialOffsets[Spatial Offset Type],$A2477)="","",
CONCATENATE("  - &amp;SpatialOffsetID",TEXT($A2477,"0000"),
" {","SpatialOffsetTypeCV:  ",CHAR(34),INDEX(SpatialOffsets[Spatial Offset Type],$A2477),CHAR(34),
", Offset1Value:  ",INDEX(SpatialOffsets[Offset 1 Value],$A2477),
", Offset1UnitID:  ",CHAR(34),INDEX(SpatialOffsets[Offset 1 Unit],$A2477),CHAR(34),
", Offset2Value:  ",INDEX(SpatialOffsets[Offset 2 Value],$A2477),
", Offset2UnitID:  ",CHAR(34),INDEX(SpatialOffsets[Offset 2 Unit],$A2477),CHAR(34),
", Offset3Value:  ",INDEX(SpatialOffsets[Offset 3 Value],$A2477),
", Offset3UnitID:  ",CHAR(34),INDEX(SpatialOffsets[Offset 3 Unit],$A2477),CHAR(34),,"}")))</f>
        <v>#REF!</v>
      </c>
      <c r="O2477" t="e">
        <f>IF(COUNTA(RelatedFeatures[])=0,"", IF(INDEX(RelatedFeatures[First Sampling Feature Code],$A2477)="","",
CONCATENATE("  - &amp;RelationID",TEXT($A2477,"0000"),
" {","SamplingFeatureID:  *SamplingFeatureID",TEXT(MATCH(INDEX(RelatedFeatures[First Sampling Feature Code],$A2477),SamplingFeatures[Feature Code],0),"0000"),
", RelationshipTypeCV:  ",CHAR(34),INDEX(RelatedFeatures[Relationship Type],$A2477),CHAR(34),
", RelatedFeatureID: *SamplingFeatureID",TEXT(MATCH(INDEX(RelatedFeatures[Second Sampling Feature Code],$A2477),SamplingFeatures[Feature Code],0),"0000"),
", SpatialOffsetID:  ",IF(INDEX(RelatedFeatures[Offset Number],$A2477)="","",CONCATENATE("*SpatialOffsetID",TEXT(INDEX(RelatedFeatures[Offset Number],$A2477),"0000"))),"}")))</f>
        <v>#REF!</v>
      </c>
      <c r="P2477" t="e">
        <f>IF(INDEX(Methods[Method Type],$A2477)="","",
CONCATENATE("  - &amp;MethodID",TEXT($A2477,"0000"),
" {","MethodTypeCV:  ",CHAR(34),INDEX(Methods[Method Type],$A2477),CHAR(34),
", MethodCode:  ",CHAR(34),INDEX(Methods[Method Code],$A2477),CHAR(34),
", MethodName:  ",CHAR(34),INDEX(Methods[Method Name],$A2477),CHAR(34),
", MethodDescription:  ",CHAR(34),INDEX(Methods[Method Description],$A2477),CHAR(34),
", MethodLink:  ",CHAR(34),INDEX(Methods[Method Link],$A2477),CHAR(34),
", OrganizationID: *OrganizationID",TEXT(MATCH(INDEX(Methods[Organization Name],$A2477),Organizations[Organization Name],0),"0000"),"}"))</f>
        <v>#REF!</v>
      </c>
      <c r="Q2477" t="e">
        <f>IF(INDEX(Variables[Variable Type],$A2477)="","",
CONCATENATE("  - &amp;VariableID",TEXT($A2477,"0000"),
" {","VariableTypeCV:  ",CHAR(34),INDEX(Variables[Variable Type],$A2477),CHAR(34),
", VariableCode:  ",CHAR(34),INDEX(Variables[Variable Code],$A2477),CHAR(34),
", VariableNameCV:  ",CHAR(34),INDEX(Variables[Variable Name],$A2477),CHAR(34),
", VariableDefinition:  ",CHAR(34),INDEX(Variables[Variable Definition],$A2477),CHAR(34),
", SpecciationCV:  ",CHAR(34),INDEX(Variables[Speciation],$A2477),CHAR(34),
", NoDataValue:  ",CHAR(34),INDEX(Variables[No Data Value],$A2477),CHAR(34),"}"))</f>
        <v>#REF!</v>
      </c>
    </row>
    <row r="2478" spans="1:17" x14ac:dyDescent="0.25">
      <c r="A2478">
        <v>2475</v>
      </c>
      <c r="D2478" t="e">
        <f>IF(INDEX(People[First Name],$A2478)="","",
CONCATENATE("  - &amp;PersonID",TEXT($A2478,"0000"),
" {","PersonFirstName:  ",CHAR(34),INDEX(People[First Name],$A2478),CHAR(34),
", PersonMiddleName:  ",CHAR(34),INDEX(People[Middle Name],$A2478),CHAR(34),
", PersonLastName:  ",CHAR(34),INDEX(People[Last Name],$A2478),CHAR(34),"}"))</f>
        <v>#REF!</v>
      </c>
      <c r="E2478" t="e">
        <f>IF(INDEX(Organizations[Organization Type '[CV']],$A2478)="","",
CONCATENATE("  - &amp;OrganizationID",TEXT($A2478,"0000"),
" {","OrganizationTypeCV:  ",CHAR(34),INDEX(Organizations[Organization Type '[CV']],$A2478),CHAR(34),
", OrganizationCode:  ",CHAR(34),INDEX(Organizations[Organization Code],$A2478),CHAR(34),
", OrganizationName:  ",CHAR(34),INDEX(Organizations[Organization Name],$A2478),CHAR(34),
", OrganizationDescription:  ",CHAR(34),INDEX(Organizations[Organization Description],$A2478),CHAR(34),
", OrganizationLink:  ",CHAR(34),INDEX(Organizations[Organization Link],$A2478),CHAR(34),"}"))</f>
        <v>#REF!</v>
      </c>
      <c r="F2478" t="e">
        <f>IF(INDEX(People[First Name],$A2478)="","",
CONCATENATE("  - &amp;AffiliationID",TEXT($A2478,"0000"),
" {PersonID: *PersonID",TEXT($A2478,"0000"),
", OrganizationID: *OrganizationID",TEXT(MATCH(INDEX(People[Organization Name],$A2478),Organizations[Organization Name],0),"0000"),
", IsPrimaryOrganizationContact: , AffiliationStartDate: , AffiliationEndDate: , PrimaryPhone: ",
", PrimaryEmail: ",CHAR(34),INDEX(People[Primary Email],$A2478),CHAR(34),
", PrimaryAddress: ",CHAR(34),INDEX(People[Primary Address],$A2478),CHAR(34),
", PersonLink: }"))</f>
        <v>#REF!</v>
      </c>
      <c r="H2478" t="e">
        <f>IF(COUNTA(CitationInformation)=0,"",IF(INDEX(AuthorList[Author Name],$A2478)="","",
CONCATENATE("  - &amp;AuthorListID",TEXT($A2478,"0000"),
"  {CitationID: *CitationID0001",
", PersonID: *PersonID",TEXT(MATCH(INDEX(AuthorList[Author Name],$A2478),People[Full Name],0),"0000"),
", AuthorOrder: ",INDEX(AuthorList[Author Number],$A2478),"}")))</f>
        <v>#REF!</v>
      </c>
      <c r="K2478" t="e">
        <f>IF(INDEX(SamplingFeatures[Feature Code],$A2478)="","",
CONCATENATE("  - &amp;SamplingFeatureID",TEXT($A2478,"0000"),
" {","SamplingFeatureUUID:  ",CHAR(34),INDEX(SamplingFeatures[Sampling Feature UUID],$A2478),CHAR(34),
", SamplingFeatureTypeCV:  ",CHAR(34),INDEX(SamplingFeatures[Sampling Feature Type],$A2478),CHAR(34),
", SamplingFeatureCode:  ",CHAR(34),INDEX(SamplingFeatures[Feature Code],$A2478),CHAR(34),
", SamplingFeatureName:  ",CHAR(34),INDEX(SamplingFeatures[Feature Name],$A2478),CHAR(34),
", SamplingFeatureDescription:  ",CHAR(34),INDEX(SamplingFeatures[Feature Description],$A2478),CHAR(34),
", SamplingFeatureGeotypeCV:  ",CHAR(34),INDEX(SamplingFeatures[Feature Geo Type],$A2478),CHAR(34),
", FeatureGeometry:  ",CHAR(34),INDEX(SamplingFeatures[Feature Geometry],$A2478),CHAR(34),
", Elevation_m:  ",CHAR(34),INDEX(SamplingFeatures[Elevation_m],$A2478),CHAR(34),
", ElevationDatumCV:  ",CHAR(34),ElevationDatum,CHAR(34),"}"))</f>
        <v>#REF!</v>
      </c>
      <c r="L2478" t="e">
        <f>IF(INDEX(SamplingFeatures[Sampling Feature Type],$A2478)&lt;&gt;"Site","",
CONCATENATE("  - &amp;SiteID",TEXT(SUMPRODUCT(--($L$3:$L2477&lt;&gt;"")),"0000"),
" {","SamplingFeatureID:  *SamplingFeatureID",TEXT($A2478,"0000"),
", SiteTypeCV:  ",CHAR(34),INDEX(Sites[Site Type],$A2478),CHAR(34),
", Latitude:  ",INDEX(Sites[Latitude],$A2478),
", Longitude:  ",INDEX(Sites[Longitude],$A2478),
", SRSName:  ",CHAR(34),LatLonDatum,CHAR(34),"}"))</f>
        <v>#REF!</v>
      </c>
      <c r="M2478" t="e">
        <f>IF(INDEX(SamplingFeatures[Sampling Feature Type],$A2478)&lt;&gt;"Specimen","",
CONCATENATE("  - &amp;SpecimenID",TEXT(SUMPRODUCT(--($M$3:$M2477&lt;&gt;"")),"0000"),
" {","SamplingFeatureID:  *SamplingFeatureID",TEXT($A2478,"0000"),
", SpecimenTypeCV:  ",CHAR(34),INDEX(Specimens[Specimen Type],$A2478),CHAR(34),
", SpecimenMediumCV:  ",INDEX(Specimens[Specimen Medium],$A2478),
", IsFieldSpecimen:  ",CHAR(34),INDEX(Specimens[Is Field Specimen?],$A2478),CHAR(34),"}"))</f>
        <v>#REF!</v>
      </c>
      <c r="N2478" t="e">
        <f>IF(COUNTA(SpatialOffsets[])=0,"", IF(INDEX(SpatialOffsets[Spatial Offset Type],$A2478)="","",
CONCATENATE("  - &amp;SpatialOffsetID",TEXT($A2478,"0000"),
" {","SpatialOffsetTypeCV:  ",CHAR(34),INDEX(SpatialOffsets[Spatial Offset Type],$A2478),CHAR(34),
", Offset1Value:  ",INDEX(SpatialOffsets[Offset 1 Value],$A2478),
", Offset1UnitID:  ",CHAR(34),INDEX(SpatialOffsets[Offset 1 Unit],$A2478),CHAR(34),
", Offset2Value:  ",INDEX(SpatialOffsets[Offset 2 Value],$A2478),
", Offset2UnitID:  ",CHAR(34),INDEX(SpatialOffsets[Offset 2 Unit],$A2478),CHAR(34),
", Offset3Value:  ",INDEX(SpatialOffsets[Offset 3 Value],$A2478),
", Offset3UnitID:  ",CHAR(34),INDEX(SpatialOffsets[Offset 3 Unit],$A2478),CHAR(34),,"}")))</f>
        <v>#REF!</v>
      </c>
      <c r="O2478" t="e">
        <f>IF(COUNTA(RelatedFeatures[])=0,"", IF(INDEX(RelatedFeatures[First Sampling Feature Code],$A2478)="","",
CONCATENATE("  - &amp;RelationID",TEXT($A2478,"0000"),
" {","SamplingFeatureID:  *SamplingFeatureID",TEXT(MATCH(INDEX(RelatedFeatures[First Sampling Feature Code],$A2478),SamplingFeatures[Feature Code],0),"0000"),
", RelationshipTypeCV:  ",CHAR(34),INDEX(RelatedFeatures[Relationship Type],$A2478),CHAR(34),
", RelatedFeatureID: *SamplingFeatureID",TEXT(MATCH(INDEX(RelatedFeatures[Second Sampling Feature Code],$A2478),SamplingFeatures[Feature Code],0),"0000"),
", SpatialOffsetID:  ",IF(INDEX(RelatedFeatures[Offset Number],$A2478)="","",CONCATENATE("*SpatialOffsetID",TEXT(INDEX(RelatedFeatures[Offset Number],$A2478),"0000"))),"}")))</f>
        <v>#REF!</v>
      </c>
      <c r="P2478" t="e">
        <f>IF(INDEX(Methods[Method Type],$A2478)="","",
CONCATENATE("  - &amp;MethodID",TEXT($A2478,"0000"),
" {","MethodTypeCV:  ",CHAR(34),INDEX(Methods[Method Type],$A2478),CHAR(34),
", MethodCode:  ",CHAR(34),INDEX(Methods[Method Code],$A2478),CHAR(34),
", MethodName:  ",CHAR(34),INDEX(Methods[Method Name],$A2478),CHAR(34),
", MethodDescription:  ",CHAR(34),INDEX(Methods[Method Description],$A2478),CHAR(34),
", MethodLink:  ",CHAR(34),INDEX(Methods[Method Link],$A2478),CHAR(34),
", OrganizationID: *OrganizationID",TEXT(MATCH(INDEX(Methods[Organization Name],$A2478),Organizations[Organization Name],0),"0000"),"}"))</f>
        <v>#REF!</v>
      </c>
      <c r="Q2478" t="e">
        <f>IF(INDEX(Variables[Variable Type],$A2478)="","",
CONCATENATE("  - &amp;VariableID",TEXT($A2478,"0000"),
" {","VariableTypeCV:  ",CHAR(34),INDEX(Variables[Variable Type],$A2478),CHAR(34),
", VariableCode:  ",CHAR(34),INDEX(Variables[Variable Code],$A2478),CHAR(34),
", VariableNameCV:  ",CHAR(34),INDEX(Variables[Variable Name],$A2478),CHAR(34),
", VariableDefinition:  ",CHAR(34),INDEX(Variables[Variable Definition],$A2478),CHAR(34),
", SpecciationCV:  ",CHAR(34),INDEX(Variables[Speciation],$A2478),CHAR(34),
", NoDataValue:  ",CHAR(34),INDEX(Variables[No Data Value],$A2478),CHAR(34),"}"))</f>
        <v>#REF!</v>
      </c>
    </row>
    <row r="2479" spans="1:17" x14ac:dyDescent="0.25">
      <c r="A2479">
        <v>2476</v>
      </c>
      <c r="D2479" t="e">
        <f>IF(INDEX(People[First Name],$A2479)="","",
CONCATENATE("  - &amp;PersonID",TEXT($A2479,"0000"),
" {","PersonFirstName:  ",CHAR(34),INDEX(People[First Name],$A2479),CHAR(34),
", PersonMiddleName:  ",CHAR(34),INDEX(People[Middle Name],$A2479),CHAR(34),
", PersonLastName:  ",CHAR(34),INDEX(People[Last Name],$A2479),CHAR(34),"}"))</f>
        <v>#REF!</v>
      </c>
      <c r="E2479" t="e">
        <f>IF(INDEX(Organizations[Organization Type '[CV']],$A2479)="","",
CONCATENATE("  - &amp;OrganizationID",TEXT($A2479,"0000"),
" {","OrganizationTypeCV:  ",CHAR(34),INDEX(Organizations[Organization Type '[CV']],$A2479),CHAR(34),
", OrganizationCode:  ",CHAR(34),INDEX(Organizations[Organization Code],$A2479),CHAR(34),
", OrganizationName:  ",CHAR(34),INDEX(Organizations[Organization Name],$A2479),CHAR(34),
", OrganizationDescription:  ",CHAR(34),INDEX(Organizations[Organization Description],$A2479),CHAR(34),
", OrganizationLink:  ",CHAR(34),INDEX(Organizations[Organization Link],$A2479),CHAR(34),"}"))</f>
        <v>#REF!</v>
      </c>
      <c r="F2479" t="e">
        <f>IF(INDEX(People[First Name],$A2479)="","",
CONCATENATE("  - &amp;AffiliationID",TEXT($A2479,"0000"),
" {PersonID: *PersonID",TEXT($A2479,"0000"),
", OrganizationID: *OrganizationID",TEXT(MATCH(INDEX(People[Organization Name],$A2479),Organizations[Organization Name],0),"0000"),
", IsPrimaryOrganizationContact: , AffiliationStartDate: , AffiliationEndDate: , PrimaryPhone: ",
", PrimaryEmail: ",CHAR(34),INDEX(People[Primary Email],$A2479),CHAR(34),
", PrimaryAddress: ",CHAR(34),INDEX(People[Primary Address],$A2479),CHAR(34),
", PersonLink: }"))</f>
        <v>#REF!</v>
      </c>
      <c r="H2479" t="e">
        <f>IF(COUNTA(CitationInformation)=0,"",IF(INDEX(AuthorList[Author Name],$A2479)="","",
CONCATENATE("  - &amp;AuthorListID",TEXT($A2479,"0000"),
"  {CitationID: *CitationID0001",
", PersonID: *PersonID",TEXT(MATCH(INDEX(AuthorList[Author Name],$A2479),People[Full Name],0),"0000"),
", AuthorOrder: ",INDEX(AuthorList[Author Number],$A2479),"}")))</f>
        <v>#REF!</v>
      </c>
      <c r="K2479" t="e">
        <f>IF(INDEX(SamplingFeatures[Feature Code],$A2479)="","",
CONCATENATE("  - &amp;SamplingFeatureID",TEXT($A2479,"0000"),
" {","SamplingFeatureUUID:  ",CHAR(34),INDEX(SamplingFeatures[Sampling Feature UUID],$A2479),CHAR(34),
", SamplingFeatureTypeCV:  ",CHAR(34),INDEX(SamplingFeatures[Sampling Feature Type],$A2479),CHAR(34),
", SamplingFeatureCode:  ",CHAR(34),INDEX(SamplingFeatures[Feature Code],$A2479),CHAR(34),
", SamplingFeatureName:  ",CHAR(34),INDEX(SamplingFeatures[Feature Name],$A2479),CHAR(34),
", SamplingFeatureDescription:  ",CHAR(34),INDEX(SamplingFeatures[Feature Description],$A2479),CHAR(34),
", SamplingFeatureGeotypeCV:  ",CHAR(34),INDEX(SamplingFeatures[Feature Geo Type],$A2479),CHAR(34),
", FeatureGeometry:  ",CHAR(34),INDEX(SamplingFeatures[Feature Geometry],$A2479),CHAR(34),
", Elevation_m:  ",CHAR(34),INDEX(SamplingFeatures[Elevation_m],$A2479),CHAR(34),
", ElevationDatumCV:  ",CHAR(34),ElevationDatum,CHAR(34),"}"))</f>
        <v>#REF!</v>
      </c>
      <c r="L2479" t="e">
        <f>IF(INDEX(SamplingFeatures[Sampling Feature Type],$A2479)&lt;&gt;"Site","",
CONCATENATE("  - &amp;SiteID",TEXT(SUMPRODUCT(--($L$3:$L2478&lt;&gt;"")),"0000"),
" {","SamplingFeatureID:  *SamplingFeatureID",TEXT($A2479,"0000"),
", SiteTypeCV:  ",CHAR(34),INDEX(Sites[Site Type],$A2479),CHAR(34),
", Latitude:  ",INDEX(Sites[Latitude],$A2479),
", Longitude:  ",INDEX(Sites[Longitude],$A2479),
", SRSName:  ",CHAR(34),LatLonDatum,CHAR(34),"}"))</f>
        <v>#REF!</v>
      </c>
      <c r="M2479" t="e">
        <f>IF(INDEX(SamplingFeatures[Sampling Feature Type],$A2479)&lt;&gt;"Specimen","",
CONCATENATE("  - &amp;SpecimenID",TEXT(SUMPRODUCT(--($M$3:$M2478&lt;&gt;"")),"0000"),
" {","SamplingFeatureID:  *SamplingFeatureID",TEXT($A2479,"0000"),
", SpecimenTypeCV:  ",CHAR(34),INDEX(Specimens[Specimen Type],$A2479),CHAR(34),
", SpecimenMediumCV:  ",INDEX(Specimens[Specimen Medium],$A2479),
", IsFieldSpecimen:  ",CHAR(34),INDEX(Specimens[Is Field Specimen?],$A2479),CHAR(34),"}"))</f>
        <v>#REF!</v>
      </c>
      <c r="N2479" t="e">
        <f>IF(COUNTA(SpatialOffsets[])=0,"", IF(INDEX(SpatialOffsets[Spatial Offset Type],$A2479)="","",
CONCATENATE("  - &amp;SpatialOffsetID",TEXT($A2479,"0000"),
" {","SpatialOffsetTypeCV:  ",CHAR(34),INDEX(SpatialOffsets[Spatial Offset Type],$A2479),CHAR(34),
", Offset1Value:  ",INDEX(SpatialOffsets[Offset 1 Value],$A2479),
", Offset1UnitID:  ",CHAR(34),INDEX(SpatialOffsets[Offset 1 Unit],$A2479),CHAR(34),
", Offset2Value:  ",INDEX(SpatialOffsets[Offset 2 Value],$A2479),
", Offset2UnitID:  ",CHAR(34),INDEX(SpatialOffsets[Offset 2 Unit],$A2479),CHAR(34),
", Offset3Value:  ",INDEX(SpatialOffsets[Offset 3 Value],$A2479),
", Offset3UnitID:  ",CHAR(34),INDEX(SpatialOffsets[Offset 3 Unit],$A2479),CHAR(34),,"}")))</f>
        <v>#REF!</v>
      </c>
      <c r="O2479" t="e">
        <f>IF(COUNTA(RelatedFeatures[])=0,"", IF(INDEX(RelatedFeatures[First Sampling Feature Code],$A2479)="","",
CONCATENATE("  - &amp;RelationID",TEXT($A2479,"0000"),
" {","SamplingFeatureID:  *SamplingFeatureID",TEXT(MATCH(INDEX(RelatedFeatures[First Sampling Feature Code],$A2479),SamplingFeatures[Feature Code],0),"0000"),
", RelationshipTypeCV:  ",CHAR(34),INDEX(RelatedFeatures[Relationship Type],$A2479),CHAR(34),
", RelatedFeatureID: *SamplingFeatureID",TEXT(MATCH(INDEX(RelatedFeatures[Second Sampling Feature Code],$A2479),SamplingFeatures[Feature Code],0),"0000"),
", SpatialOffsetID:  ",IF(INDEX(RelatedFeatures[Offset Number],$A2479)="","",CONCATENATE("*SpatialOffsetID",TEXT(INDEX(RelatedFeatures[Offset Number],$A2479),"0000"))),"}")))</f>
        <v>#REF!</v>
      </c>
      <c r="P2479" t="e">
        <f>IF(INDEX(Methods[Method Type],$A2479)="","",
CONCATENATE("  - &amp;MethodID",TEXT($A2479,"0000"),
" {","MethodTypeCV:  ",CHAR(34),INDEX(Methods[Method Type],$A2479),CHAR(34),
", MethodCode:  ",CHAR(34),INDEX(Methods[Method Code],$A2479),CHAR(34),
", MethodName:  ",CHAR(34),INDEX(Methods[Method Name],$A2479),CHAR(34),
", MethodDescription:  ",CHAR(34),INDEX(Methods[Method Description],$A2479),CHAR(34),
", MethodLink:  ",CHAR(34),INDEX(Methods[Method Link],$A2479),CHAR(34),
", OrganizationID: *OrganizationID",TEXT(MATCH(INDEX(Methods[Organization Name],$A2479),Organizations[Organization Name],0),"0000"),"}"))</f>
        <v>#REF!</v>
      </c>
      <c r="Q2479" t="e">
        <f>IF(INDEX(Variables[Variable Type],$A2479)="","",
CONCATENATE("  - &amp;VariableID",TEXT($A2479,"0000"),
" {","VariableTypeCV:  ",CHAR(34),INDEX(Variables[Variable Type],$A2479),CHAR(34),
", VariableCode:  ",CHAR(34),INDEX(Variables[Variable Code],$A2479),CHAR(34),
", VariableNameCV:  ",CHAR(34),INDEX(Variables[Variable Name],$A2479),CHAR(34),
", VariableDefinition:  ",CHAR(34),INDEX(Variables[Variable Definition],$A2479),CHAR(34),
", SpecciationCV:  ",CHAR(34),INDEX(Variables[Speciation],$A2479),CHAR(34),
", NoDataValue:  ",CHAR(34),INDEX(Variables[No Data Value],$A2479),CHAR(34),"}"))</f>
        <v>#REF!</v>
      </c>
    </row>
    <row r="2480" spans="1:17" x14ac:dyDescent="0.25">
      <c r="A2480">
        <v>2477</v>
      </c>
      <c r="D2480" t="e">
        <f>IF(INDEX(People[First Name],$A2480)="","",
CONCATENATE("  - &amp;PersonID",TEXT($A2480,"0000"),
" {","PersonFirstName:  ",CHAR(34),INDEX(People[First Name],$A2480),CHAR(34),
", PersonMiddleName:  ",CHAR(34),INDEX(People[Middle Name],$A2480),CHAR(34),
", PersonLastName:  ",CHAR(34),INDEX(People[Last Name],$A2480),CHAR(34),"}"))</f>
        <v>#REF!</v>
      </c>
      <c r="E2480" t="e">
        <f>IF(INDEX(Organizations[Organization Type '[CV']],$A2480)="","",
CONCATENATE("  - &amp;OrganizationID",TEXT($A2480,"0000"),
" {","OrganizationTypeCV:  ",CHAR(34),INDEX(Organizations[Organization Type '[CV']],$A2480),CHAR(34),
", OrganizationCode:  ",CHAR(34),INDEX(Organizations[Organization Code],$A2480),CHAR(34),
", OrganizationName:  ",CHAR(34),INDEX(Organizations[Organization Name],$A2480),CHAR(34),
", OrganizationDescription:  ",CHAR(34),INDEX(Organizations[Organization Description],$A2480),CHAR(34),
", OrganizationLink:  ",CHAR(34),INDEX(Organizations[Organization Link],$A2480),CHAR(34),"}"))</f>
        <v>#REF!</v>
      </c>
      <c r="F2480" t="e">
        <f>IF(INDEX(People[First Name],$A2480)="","",
CONCATENATE("  - &amp;AffiliationID",TEXT($A2480,"0000"),
" {PersonID: *PersonID",TEXT($A2480,"0000"),
", OrganizationID: *OrganizationID",TEXT(MATCH(INDEX(People[Organization Name],$A2480),Organizations[Organization Name],0),"0000"),
", IsPrimaryOrganizationContact: , AffiliationStartDate: , AffiliationEndDate: , PrimaryPhone: ",
", PrimaryEmail: ",CHAR(34),INDEX(People[Primary Email],$A2480),CHAR(34),
", PrimaryAddress: ",CHAR(34),INDEX(People[Primary Address],$A2480),CHAR(34),
", PersonLink: }"))</f>
        <v>#REF!</v>
      </c>
      <c r="H2480" t="e">
        <f>IF(COUNTA(CitationInformation)=0,"",IF(INDEX(AuthorList[Author Name],$A2480)="","",
CONCATENATE("  - &amp;AuthorListID",TEXT($A2480,"0000"),
"  {CitationID: *CitationID0001",
", PersonID: *PersonID",TEXT(MATCH(INDEX(AuthorList[Author Name],$A2480),People[Full Name],0),"0000"),
", AuthorOrder: ",INDEX(AuthorList[Author Number],$A2480),"}")))</f>
        <v>#REF!</v>
      </c>
      <c r="K2480" t="e">
        <f>IF(INDEX(SamplingFeatures[Feature Code],$A2480)="","",
CONCATENATE("  - &amp;SamplingFeatureID",TEXT($A2480,"0000"),
" {","SamplingFeatureUUID:  ",CHAR(34),INDEX(SamplingFeatures[Sampling Feature UUID],$A2480),CHAR(34),
", SamplingFeatureTypeCV:  ",CHAR(34),INDEX(SamplingFeatures[Sampling Feature Type],$A2480),CHAR(34),
", SamplingFeatureCode:  ",CHAR(34),INDEX(SamplingFeatures[Feature Code],$A2480),CHAR(34),
", SamplingFeatureName:  ",CHAR(34),INDEX(SamplingFeatures[Feature Name],$A2480),CHAR(34),
", SamplingFeatureDescription:  ",CHAR(34),INDEX(SamplingFeatures[Feature Description],$A2480),CHAR(34),
", SamplingFeatureGeotypeCV:  ",CHAR(34),INDEX(SamplingFeatures[Feature Geo Type],$A2480),CHAR(34),
", FeatureGeometry:  ",CHAR(34),INDEX(SamplingFeatures[Feature Geometry],$A2480),CHAR(34),
", Elevation_m:  ",CHAR(34),INDEX(SamplingFeatures[Elevation_m],$A2480),CHAR(34),
", ElevationDatumCV:  ",CHAR(34),ElevationDatum,CHAR(34),"}"))</f>
        <v>#REF!</v>
      </c>
      <c r="L2480" t="e">
        <f>IF(INDEX(SamplingFeatures[Sampling Feature Type],$A2480)&lt;&gt;"Site","",
CONCATENATE("  - &amp;SiteID",TEXT(SUMPRODUCT(--($L$3:$L2479&lt;&gt;"")),"0000"),
" {","SamplingFeatureID:  *SamplingFeatureID",TEXT($A2480,"0000"),
", SiteTypeCV:  ",CHAR(34),INDEX(Sites[Site Type],$A2480),CHAR(34),
", Latitude:  ",INDEX(Sites[Latitude],$A2480),
", Longitude:  ",INDEX(Sites[Longitude],$A2480),
", SRSName:  ",CHAR(34),LatLonDatum,CHAR(34),"}"))</f>
        <v>#REF!</v>
      </c>
      <c r="M2480" t="e">
        <f>IF(INDEX(SamplingFeatures[Sampling Feature Type],$A2480)&lt;&gt;"Specimen","",
CONCATENATE("  - &amp;SpecimenID",TEXT(SUMPRODUCT(--($M$3:$M2479&lt;&gt;"")),"0000"),
" {","SamplingFeatureID:  *SamplingFeatureID",TEXT($A2480,"0000"),
", SpecimenTypeCV:  ",CHAR(34),INDEX(Specimens[Specimen Type],$A2480),CHAR(34),
", SpecimenMediumCV:  ",INDEX(Specimens[Specimen Medium],$A2480),
", IsFieldSpecimen:  ",CHAR(34),INDEX(Specimens[Is Field Specimen?],$A2480),CHAR(34),"}"))</f>
        <v>#REF!</v>
      </c>
      <c r="N2480" t="e">
        <f>IF(COUNTA(SpatialOffsets[])=0,"", IF(INDEX(SpatialOffsets[Spatial Offset Type],$A2480)="","",
CONCATENATE("  - &amp;SpatialOffsetID",TEXT($A2480,"0000"),
" {","SpatialOffsetTypeCV:  ",CHAR(34),INDEX(SpatialOffsets[Spatial Offset Type],$A2480),CHAR(34),
", Offset1Value:  ",INDEX(SpatialOffsets[Offset 1 Value],$A2480),
", Offset1UnitID:  ",CHAR(34),INDEX(SpatialOffsets[Offset 1 Unit],$A2480),CHAR(34),
", Offset2Value:  ",INDEX(SpatialOffsets[Offset 2 Value],$A2480),
", Offset2UnitID:  ",CHAR(34),INDEX(SpatialOffsets[Offset 2 Unit],$A2480),CHAR(34),
", Offset3Value:  ",INDEX(SpatialOffsets[Offset 3 Value],$A2480),
", Offset3UnitID:  ",CHAR(34),INDEX(SpatialOffsets[Offset 3 Unit],$A2480),CHAR(34),,"}")))</f>
        <v>#REF!</v>
      </c>
      <c r="O2480" t="e">
        <f>IF(COUNTA(RelatedFeatures[])=0,"", IF(INDEX(RelatedFeatures[First Sampling Feature Code],$A2480)="","",
CONCATENATE("  - &amp;RelationID",TEXT($A2480,"0000"),
" {","SamplingFeatureID:  *SamplingFeatureID",TEXT(MATCH(INDEX(RelatedFeatures[First Sampling Feature Code],$A2480),SamplingFeatures[Feature Code],0),"0000"),
", RelationshipTypeCV:  ",CHAR(34),INDEX(RelatedFeatures[Relationship Type],$A2480),CHAR(34),
", RelatedFeatureID: *SamplingFeatureID",TEXT(MATCH(INDEX(RelatedFeatures[Second Sampling Feature Code],$A2480),SamplingFeatures[Feature Code],0),"0000"),
", SpatialOffsetID:  ",IF(INDEX(RelatedFeatures[Offset Number],$A2480)="","",CONCATENATE("*SpatialOffsetID",TEXT(INDEX(RelatedFeatures[Offset Number],$A2480),"0000"))),"}")))</f>
        <v>#REF!</v>
      </c>
      <c r="P2480" t="e">
        <f>IF(INDEX(Methods[Method Type],$A2480)="","",
CONCATENATE("  - &amp;MethodID",TEXT($A2480,"0000"),
" {","MethodTypeCV:  ",CHAR(34),INDEX(Methods[Method Type],$A2480),CHAR(34),
", MethodCode:  ",CHAR(34),INDEX(Methods[Method Code],$A2480),CHAR(34),
", MethodName:  ",CHAR(34),INDEX(Methods[Method Name],$A2480),CHAR(34),
", MethodDescription:  ",CHAR(34),INDEX(Methods[Method Description],$A2480),CHAR(34),
", MethodLink:  ",CHAR(34),INDEX(Methods[Method Link],$A2480),CHAR(34),
", OrganizationID: *OrganizationID",TEXT(MATCH(INDEX(Methods[Organization Name],$A2480),Organizations[Organization Name],0),"0000"),"}"))</f>
        <v>#REF!</v>
      </c>
      <c r="Q2480" t="e">
        <f>IF(INDEX(Variables[Variable Type],$A2480)="","",
CONCATENATE("  - &amp;VariableID",TEXT($A2480,"0000"),
" {","VariableTypeCV:  ",CHAR(34),INDEX(Variables[Variable Type],$A2480),CHAR(34),
", VariableCode:  ",CHAR(34),INDEX(Variables[Variable Code],$A2480),CHAR(34),
", VariableNameCV:  ",CHAR(34),INDEX(Variables[Variable Name],$A2480),CHAR(34),
", VariableDefinition:  ",CHAR(34),INDEX(Variables[Variable Definition],$A2480),CHAR(34),
", SpecciationCV:  ",CHAR(34),INDEX(Variables[Speciation],$A2480),CHAR(34),
", NoDataValue:  ",CHAR(34),INDEX(Variables[No Data Value],$A2480),CHAR(34),"}"))</f>
        <v>#REF!</v>
      </c>
    </row>
    <row r="2481" spans="1:17" x14ac:dyDescent="0.25">
      <c r="A2481">
        <v>2478</v>
      </c>
      <c r="D2481" t="e">
        <f>IF(INDEX(People[First Name],$A2481)="","",
CONCATENATE("  - &amp;PersonID",TEXT($A2481,"0000"),
" {","PersonFirstName:  ",CHAR(34),INDEX(People[First Name],$A2481),CHAR(34),
", PersonMiddleName:  ",CHAR(34),INDEX(People[Middle Name],$A2481),CHAR(34),
", PersonLastName:  ",CHAR(34),INDEX(People[Last Name],$A2481),CHAR(34),"}"))</f>
        <v>#REF!</v>
      </c>
      <c r="E2481" t="e">
        <f>IF(INDEX(Organizations[Organization Type '[CV']],$A2481)="","",
CONCATENATE("  - &amp;OrganizationID",TEXT($A2481,"0000"),
" {","OrganizationTypeCV:  ",CHAR(34),INDEX(Organizations[Organization Type '[CV']],$A2481),CHAR(34),
", OrganizationCode:  ",CHAR(34),INDEX(Organizations[Organization Code],$A2481),CHAR(34),
", OrganizationName:  ",CHAR(34),INDEX(Organizations[Organization Name],$A2481),CHAR(34),
", OrganizationDescription:  ",CHAR(34),INDEX(Organizations[Organization Description],$A2481),CHAR(34),
", OrganizationLink:  ",CHAR(34),INDEX(Organizations[Organization Link],$A2481),CHAR(34),"}"))</f>
        <v>#REF!</v>
      </c>
      <c r="F2481" t="e">
        <f>IF(INDEX(People[First Name],$A2481)="","",
CONCATENATE("  - &amp;AffiliationID",TEXT($A2481,"0000"),
" {PersonID: *PersonID",TEXT($A2481,"0000"),
", OrganizationID: *OrganizationID",TEXT(MATCH(INDEX(People[Organization Name],$A2481),Organizations[Organization Name],0),"0000"),
", IsPrimaryOrganizationContact: , AffiliationStartDate: , AffiliationEndDate: , PrimaryPhone: ",
", PrimaryEmail: ",CHAR(34),INDEX(People[Primary Email],$A2481),CHAR(34),
", PrimaryAddress: ",CHAR(34),INDEX(People[Primary Address],$A2481),CHAR(34),
", PersonLink: }"))</f>
        <v>#REF!</v>
      </c>
      <c r="H2481" t="e">
        <f>IF(COUNTA(CitationInformation)=0,"",IF(INDEX(AuthorList[Author Name],$A2481)="","",
CONCATENATE("  - &amp;AuthorListID",TEXT($A2481,"0000"),
"  {CitationID: *CitationID0001",
", PersonID: *PersonID",TEXT(MATCH(INDEX(AuthorList[Author Name],$A2481),People[Full Name],0),"0000"),
", AuthorOrder: ",INDEX(AuthorList[Author Number],$A2481),"}")))</f>
        <v>#REF!</v>
      </c>
      <c r="K2481" t="e">
        <f>IF(INDEX(SamplingFeatures[Feature Code],$A2481)="","",
CONCATENATE("  - &amp;SamplingFeatureID",TEXT($A2481,"0000"),
" {","SamplingFeatureUUID:  ",CHAR(34),INDEX(SamplingFeatures[Sampling Feature UUID],$A2481),CHAR(34),
", SamplingFeatureTypeCV:  ",CHAR(34),INDEX(SamplingFeatures[Sampling Feature Type],$A2481),CHAR(34),
", SamplingFeatureCode:  ",CHAR(34),INDEX(SamplingFeatures[Feature Code],$A2481),CHAR(34),
", SamplingFeatureName:  ",CHAR(34),INDEX(SamplingFeatures[Feature Name],$A2481),CHAR(34),
", SamplingFeatureDescription:  ",CHAR(34),INDEX(SamplingFeatures[Feature Description],$A2481),CHAR(34),
", SamplingFeatureGeotypeCV:  ",CHAR(34),INDEX(SamplingFeatures[Feature Geo Type],$A2481),CHAR(34),
", FeatureGeometry:  ",CHAR(34),INDEX(SamplingFeatures[Feature Geometry],$A2481),CHAR(34),
", Elevation_m:  ",CHAR(34),INDEX(SamplingFeatures[Elevation_m],$A2481),CHAR(34),
", ElevationDatumCV:  ",CHAR(34),ElevationDatum,CHAR(34),"}"))</f>
        <v>#REF!</v>
      </c>
      <c r="L2481" t="e">
        <f>IF(INDEX(SamplingFeatures[Sampling Feature Type],$A2481)&lt;&gt;"Site","",
CONCATENATE("  - &amp;SiteID",TEXT(SUMPRODUCT(--($L$3:$L2480&lt;&gt;"")),"0000"),
" {","SamplingFeatureID:  *SamplingFeatureID",TEXT($A2481,"0000"),
", SiteTypeCV:  ",CHAR(34),INDEX(Sites[Site Type],$A2481),CHAR(34),
", Latitude:  ",INDEX(Sites[Latitude],$A2481),
", Longitude:  ",INDEX(Sites[Longitude],$A2481),
", SRSName:  ",CHAR(34),LatLonDatum,CHAR(34),"}"))</f>
        <v>#REF!</v>
      </c>
      <c r="M2481" t="e">
        <f>IF(INDEX(SamplingFeatures[Sampling Feature Type],$A2481)&lt;&gt;"Specimen","",
CONCATENATE("  - &amp;SpecimenID",TEXT(SUMPRODUCT(--($M$3:$M2480&lt;&gt;"")),"0000"),
" {","SamplingFeatureID:  *SamplingFeatureID",TEXT($A2481,"0000"),
", SpecimenTypeCV:  ",CHAR(34),INDEX(Specimens[Specimen Type],$A2481),CHAR(34),
", SpecimenMediumCV:  ",INDEX(Specimens[Specimen Medium],$A2481),
", IsFieldSpecimen:  ",CHAR(34),INDEX(Specimens[Is Field Specimen?],$A2481),CHAR(34),"}"))</f>
        <v>#REF!</v>
      </c>
      <c r="N2481" t="e">
        <f>IF(COUNTA(SpatialOffsets[])=0,"", IF(INDEX(SpatialOffsets[Spatial Offset Type],$A2481)="","",
CONCATENATE("  - &amp;SpatialOffsetID",TEXT($A2481,"0000"),
" {","SpatialOffsetTypeCV:  ",CHAR(34),INDEX(SpatialOffsets[Spatial Offset Type],$A2481),CHAR(34),
", Offset1Value:  ",INDEX(SpatialOffsets[Offset 1 Value],$A2481),
", Offset1UnitID:  ",CHAR(34),INDEX(SpatialOffsets[Offset 1 Unit],$A2481),CHAR(34),
", Offset2Value:  ",INDEX(SpatialOffsets[Offset 2 Value],$A2481),
", Offset2UnitID:  ",CHAR(34),INDEX(SpatialOffsets[Offset 2 Unit],$A2481),CHAR(34),
", Offset3Value:  ",INDEX(SpatialOffsets[Offset 3 Value],$A2481),
", Offset3UnitID:  ",CHAR(34),INDEX(SpatialOffsets[Offset 3 Unit],$A2481),CHAR(34),,"}")))</f>
        <v>#REF!</v>
      </c>
      <c r="O2481" t="e">
        <f>IF(COUNTA(RelatedFeatures[])=0,"", IF(INDEX(RelatedFeatures[First Sampling Feature Code],$A2481)="","",
CONCATENATE("  - &amp;RelationID",TEXT($A2481,"0000"),
" {","SamplingFeatureID:  *SamplingFeatureID",TEXT(MATCH(INDEX(RelatedFeatures[First Sampling Feature Code],$A2481),SamplingFeatures[Feature Code],0),"0000"),
", RelationshipTypeCV:  ",CHAR(34),INDEX(RelatedFeatures[Relationship Type],$A2481),CHAR(34),
", RelatedFeatureID: *SamplingFeatureID",TEXT(MATCH(INDEX(RelatedFeatures[Second Sampling Feature Code],$A2481),SamplingFeatures[Feature Code],0),"0000"),
", SpatialOffsetID:  ",IF(INDEX(RelatedFeatures[Offset Number],$A2481)="","",CONCATENATE("*SpatialOffsetID",TEXT(INDEX(RelatedFeatures[Offset Number],$A2481),"0000"))),"}")))</f>
        <v>#REF!</v>
      </c>
      <c r="P2481" t="e">
        <f>IF(INDEX(Methods[Method Type],$A2481)="","",
CONCATENATE("  - &amp;MethodID",TEXT($A2481,"0000"),
" {","MethodTypeCV:  ",CHAR(34),INDEX(Methods[Method Type],$A2481),CHAR(34),
", MethodCode:  ",CHAR(34),INDEX(Methods[Method Code],$A2481),CHAR(34),
", MethodName:  ",CHAR(34),INDEX(Methods[Method Name],$A2481),CHAR(34),
", MethodDescription:  ",CHAR(34),INDEX(Methods[Method Description],$A2481),CHAR(34),
", MethodLink:  ",CHAR(34),INDEX(Methods[Method Link],$A2481),CHAR(34),
", OrganizationID: *OrganizationID",TEXT(MATCH(INDEX(Methods[Organization Name],$A2481),Organizations[Organization Name],0),"0000"),"}"))</f>
        <v>#REF!</v>
      </c>
      <c r="Q2481" t="e">
        <f>IF(INDEX(Variables[Variable Type],$A2481)="","",
CONCATENATE("  - &amp;VariableID",TEXT($A2481,"0000"),
" {","VariableTypeCV:  ",CHAR(34),INDEX(Variables[Variable Type],$A2481),CHAR(34),
", VariableCode:  ",CHAR(34),INDEX(Variables[Variable Code],$A2481),CHAR(34),
", VariableNameCV:  ",CHAR(34),INDEX(Variables[Variable Name],$A2481),CHAR(34),
", VariableDefinition:  ",CHAR(34),INDEX(Variables[Variable Definition],$A2481),CHAR(34),
", SpecciationCV:  ",CHAR(34),INDEX(Variables[Speciation],$A2481),CHAR(34),
", NoDataValue:  ",CHAR(34),INDEX(Variables[No Data Value],$A2481),CHAR(34),"}"))</f>
        <v>#REF!</v>
      </c>
    </row>
    <row r="2482" spans="1:17" x14ac:dyDescent="0.25">
      <c r="A2482">
        <v>2479</v>
      </c>
      <c r="D2482" t="e">
        <f>IF(INDEX(People[First Name],$A2482)="","",
CONCATENATE("  - &amp;PersonID",TEXT($A2482,"0000"),
" {","PersonFirstName:  ",CHAR(34),INDEX(People[First Name],$A2482),CHAR(34),
", PersonMiddleName:  ",CHAR(34),INDEX(People[Middle Name],$A2482),CHAR(34),
", PersonLastName:  ",CHAR(34),INDEX(People[Last Name],$A2482),CHAR(34),"}"))</f>
        <v>#REF!</v>
      </c>
      <c r="E2482" t="e">
        <f>IF(INDEX(Organizations[Organization Type '[CV']],$A2482)="","",
CONCATENATE("  - &amp;OrganizationID",TEXT($A2482,"0000"),
" {","OrganizationTypeCV:  ",CHAR(34),INDEX(Organizations[Organization Type '[CV']],$A2482),CHAR(34),
", OrganizationCode:  ",CHAR(34),INDEX(Organizations[Organization Code],$A2482),CHAR(34),
", OrganizationName:  ",CHAR(34),INDEX(Organizations[Organization Name],$A2482),CHAR(34),
", OrganizationDescription:  ",CHAR(34),INDEX(Organizations[Organization Description],$A2482),CHAR(34),
", OrganizationLink:  ",CHAR(34),INDEX(Organizations[Organization Link],$A2482),CHAR(34),"}"))</f>
        <v>#REF!</v>
      </c>
      <c r="F2482" t="e">
        <f>IF(INDEX(People[First Name],$A2482)="","",
CONCATENATE("  - &amp;AffiliationID",TEXT($A2482,"0000"),
" {PersonID: *PersonID",TEXT($A2482,"0000"),
", OrganizationID: *OrganizationID",TEXT(MATCH(INDEX(People[Organization Name],$A2482),Organizations[Organization Name],0),"0000"),
", IsPrimaryOrganizationContact: , AffiliationStartDate: , AffiliationEndDate: , PrimaryPhone: ",
", PrimaryEmail: ",CHAR(34),INDEX(People[Primary Email],$A2482),CHAR(34),
", PrimaryAddress: ",CHAR(34),INDEX(People[Primary Address],$A2482),CHAR(34),
", PersonLink: }"))</f>
        <v>#REF!</v>
      </c>
      <c r="H2482" t="e">
        <f>IF(COUNTA(CitationInformation)=0,"",IF(INDEX(AuthorList[Author Name],$A2482)="","",
CONCATENATE("  - &amp;AuthorListID",TEXT($A2482,"0000"),
"  {CitationID: *CitationID0001",
", PersonID: *PersonID",TEXT(MATCH(INDEX(AuthorList[Author Name],$A2482),People[Full Name],0),"0000"),
", AuthorOrder: ",INDEX(AuthorList[Author Number],$A2482),"}")))</f>
        <v>#REF!</v>
      </c>
      <c r="K2482" t="e">
        <f>IF(INDEX(SamplingFeatures[Feature Code],$A2482)="","",
CONCATENATE("  - &amp;SamplingFeatureID",TEXT($A2482,"0000"),
" {","SamplingFeatureUUID:  ",CHAR(34),INDEX(SamplingFeatures[Sampling Feature UUID],$A2482),CHAR(34),
", SamplingFeatureTypeCV:  ",CHAR(34),INDEX(SamplingFeatures[Sampling Feature Type],$A2482),CHAR(34),
", SamplingFeatureCode:  ",CHAR(34),INDEX(SamplingFeatures[Feature Code],$A2482),CHAR(34),
", SamplingFeatureName:  ",CHAR(34),INDEX(SamplingFeatures[Feature Name],$A2482),CHAR(34),
", SamplingFeatureDescription:  ",CHAR(34),INDEX(SamplingFeatures[Feature Description],$A2482),CHAR(34),
", SamplingFeatureGeotypeCV:  ",CHAR(34),INDEX(SamplingFeatures[Feature Geo Type],$A2482),CHAR(34),
", FeatureGeometry:  ",CHAR(34),INDEX(SamplingFeatures[Feature Geometry],$A2482),CHAR(34),
", Elevation_m:  ",CHAR(34),INDEX(SamplingFeatures[Elevation_m],$A2482),CHAR(34),
", ElevationDatumCV:  ",CHAR(34),ElevationDatum,CHAR(34),"}"))</f>
        <v>#REF!</v>
      </c>
      <c r="L2482" t="e">
        <f>IF(INDEX(SamplingFeatures[Sampling Feature Type],$A2482)&lt;&gt;"Site","",
CONCATENATE("  - &amp;SiteID",TEXT(SUMPRODUCT(--($L$3:$L2481&lt;&gt;"")),"0000"),
" {","SamplingFeatureID:  *SamplingFeatureID",TEXT($A2482,"0000"),
", SiteTypeCV:  ",CHAR(34),INDEX(Sites[Site Type],$A2482),CHAR(34),
", Latitude:  ",INDEX(Sites[Latitude],$A2482),
", Longitude:  ",INDEX(Sites[Longitude],$A2482),
", SRSName:  ",CHAR(34),LatLonDatum,CHAR(34),"}"))</f>
        <v>#REF!</v>
      </c>
      <c r="M2482" t="e">
        <f>IF(INDEX(SamplingFeatures[Sampling Feature Type],$A2482)&lt;&gt;"Specimen","",
CONCATENATE("  - &amp;SpecimenID",TEXT(SUMPRODUCT(--($M$3:$M2481&lt;&gt;"")),"0000"),
" {","SamplingFeatureID:  *SamplingFeatureID",TEXT($A2482,"0000"),
", SpecimenTypeCV:  ",CHAR(34),INDEX(Specimens[Specimen Type],$A2482),CHAR(34),
", SpecimenMediumCV:  ",INDEX(Specimens[Specimen Medium],$A2482),
", IsFieldSpecimen:  ",CHAR(34),INDEX(Specimens[Is Field Specimen?],$A2482),CHAR(34),"}"))</f>
        <v>#REF!</v>
      </c>
      <c r="N2482" t="e">
        <f>IF(COUNTA(SpatialOffsets[])=0,"", IF(INDEX(SpatialOffsets[Spatial Offset Type],$A2482)="","",
CONCATENATE("  - &amp;SpatialOffsetID",TEXT($A2482,"0000"),
" {","SpatialOffsetTypeCV:  ",CHAR(34),INDEX(SpatialOffsets[Spatial Offset Type],$A2482),CHAR(34),
", Offset1Value:  ",INDEX(SpatialOffsets[Offset 1 Value],$A2482),
", Offset1UnitID:  ",CHAR(34),INDEX(SpatialOffsets[Offset 1 Unit],$A2482),CHAR(34),
", Offset2Value:  ",INDEX(SpatialOffsets[Offset 2 Value],$A2482),
", Offset2UnitID:  ",CHAR(34),INDEX(SpatialOffsets[Offset 2 Unit],$A2482),CHAR(34),
", Offset3Value:  ",INDEX(SpatialOffsets[Offset 3 Value],$A2482),
", Offset3UnitID:  ",CHAR(34),INDEX(SpatialOffsets[Offset 3 Unit],$A2482),CHAR(34),,"}")))</f>
        <v>#REF!</v>
      </c>
      <c r="O2482" t="e">
        <f>IF(COUNTA(RelatedFeatures[])=0,"", IF(INDEX(RelatedFeatures[First Sampling Feature Code],$A2482)="","",
CONCATENATE("  - &amp;RelationID",TEXT($A2482,"0000"),
" {","SamplingFeatureID:  *SamplingFeatureID",TEXT(MATCH(INDEX(RelatedFeatures[First Sampling Feature Code],$A2482),SamplingFeatures[Feature Code],0),"0000"),
", RelationshipTypeCV:  ",CHAR(34),INDEX(RelatedFeatures[Relationship Type],$A2482),CHAR(34),
", RelatedFeatureID: *SamplingFeatureID",TEXT(MATCH(INDEX(RelatedFeatures[Second Sampling Feature Code],$A2482),SamplingFeatures[Feature Code],0),"0000"),
", SpatialOffsetID:  ",IF(INDEX(RelatedFeatures[Offset Number],$A2482)="","",CONCATENATE("*SpatialOffsetID",TEXT(INDEX(RelatedFeatures[Offset Number],$A2482),"0000"))),"}")))</f>
        <v>#REF!</v>
      </c>
      <c r="P2482" t="e">
        <f>IF(INDEX(Methods[Method Type],$A2482)="","",
CONCATENATE("  - &amp;MethodID",TEXT($A2482,"0000"),
" {","MethodTypeCV:  ",CHAR(34),INDEX(Methods[Method Type],$A2482),CHAR(34),
", MethodCode:  ",CHAR(34),INDEX(Methods[Method Code],$A2482),CHAR(34),
", MethodName:  ",CHAR(34),INDEX(Methods[Method Name],$A2482),CHAR(34),
", MethodDescription:  ",CHAR(34),INDEX(Methods[Method Description],$A2482),CHAR(34),
", MethodLink:  ",CHAR(34),INDEX(Methods[Method Link],$A2482),CHAR(34),
", OrganizationID: *OrganizationID",TEXT(MATCH(INDEX(Methods[Organization Name],$A2482),Organizations[Organization Name],0),"0000"),"}"))</f>
        <v>#REF!</v>
      </c>
      <c r="Q2482" t="e">
        <f>IF(INDEX(Variables[Variable Type],$A2482)="","",
CONCATENATE("  - &amp;VariableID",TEXT($A2482,"0000"),
" {","VariableTypeCV:  ",CHAR(34),INDEX(Variables[Variable Type],$A2482),CHAR(34),
", VariableCode:  ",CHAR(34),INDEX(Variables[Variable Code],$A2482),CHAR(34),
", VariableNameCV:  ",CHAR(34),INDEX(Variables[Variable Name],$A2482),CHAR(34),
", VariableDefinition:  ",CHAR(34),INDEX(Variables[Variable Definition],$A2482),CHAR(34),
", SpecciationCV:  ",CHAR(34),INDEX(Variables[Speciation],$A2482),CHAR(34),
", NoDataValue:  ",CHAR(34),INDEX(Variables[No Data Value],$A2482),CHAR(34),"}"))</f>
        <v>#REF!</v>
      </c>
    </row>
    <row r="2483" spans="1:17" x14ac:dyDescent="0.25">
      <c r="A2483">
        <v>2480</v>
      </c>
      <c r="D2483" t="e">
        <f>IF(INDEX(People[First Name],$A2483)="","",
CONCATENATE("  - &amp;PersonID",TEXT($A2483,"0000"),
" {","PersonFirstName:  ",CHAR(34),INDEX(People[First Name],$A2483),CHAR(34),
", PersonMiddleName:  ",CHAR(34),INDEX(People[Middle Name],$A2483),CHAR(34),
", PersonLastName:  ",CHAR(34),INDEX(People[Last Name],$A2483),CHAR(34),"}"))</f>
        <v>#REF!</v>
      </c>
      <c r="E2483" t="e">
        <f>IF(INDEX(Organizations[Organization Type '[CV']],$A2483)="","",
CONCATENATE("  - &amp;OrganizationID",TEXT($A2483,"0000"),
" {","OrganizationTypeCV:  ",CHAR(34),INDEX(Organizations[Organization Type '[CV']],$A2483),CHAR(34),
", OrganizationCode:  ",CHAR(34),INDEX(Organizations[Organization Code],$A2483),CHAR(34),
", OrganizationName:  ",CHAR(34),INDEX(Organizations[Organization Name],$A2483),CHAR(34),
", OrganizationDescription:  ",CHAR(34),INDEX(Organizations[Organization Description],$A2483),CHAR(34),
", OrganizationLink:  ",CHAR(34),INDEX(Organizations[Organization Link],$A2483),CHAR(34),"}"))</f>
        <v>#REF!</v>
      </c>
      <c r="F2483" t="e">
        <f>IF(INDEX(People[First Name],$A2483)="","",
CONCATENATE("  - &amp;AffiliationID",TEXT($A2483,"0000"),
" {PersonID: *PersonID",TEXT($A2483,"0000"),
", OrganizationID: *OrganizationID",TEXT(MATCH(INDEX(People[Organization Name],$A2483),Organizations[Organization Name],0),"0000"),
", IsPrimaryOrganizationContact: , AffiliationStartDate: , AffiliationEndDate: , PrimaryPhone: ",
", PrimaryEmail: ",CHAR(34),INDEX(People[Primary Email],$A2483),CHAR(34),
", PrimaryAddress: ",CHAR(34),INDEX(People[Primary Address],$A2483),CHAR(34),
", PersonLink: }"))</f>
        <v>#REF!</v>
      </c>
      <c r="H2483" t="e">
        <f>IF(COUNTA(CitationInformation)=0,"",IF(INDEX(AuthorList[Author Name],$A2483)="","",
CONCATENATE("  - &amp;AuthorListID",TEXT($A2483,"0000"),
"  {CitationID: *CitationID0001",
", PersonID: *PersonID",TEXT(MATCH(INDEX(AuthorList[Author Name],$A2483),People[Full Name],0),"0000"),
", AuthorOrder: ",INDEX(AuthorList[Author Number],$A2483),"}")))</f>
        <v>#REF!</v>
      </c>
      <c r="K2483" t="e">
        <f>IF(INDEX(SamplingFeatures[Feature Code],$A2483)="","",
CONCATENATE("  - &amp;SamplingFeatureID",TEXT($A2483,"0000"),
" {","SamplingFeatureUUID:  ",CHAR(34),INDEX(SamplingFeatures[Sampling Feature UUID],$A2483),CHAR(34),
", SamplingFeatureTypeCV:  ",CHAR(34),INDEX(SamplingFeatures[Sampling Feature Type],$A2483),CHAR(34),
", SamplingFeatureCode:  ",CHAR(34),INDEX(SamplingFeatures[Feature Code],$A2483),CHAR(34),
", SamplingFeatureName:  ",CHAR(34),INDEX(SamplingFeatures[Feature Name],$A2483),CHAR(34),
", SamplingFeatureDescription:  ",CHAR(34),INDEX(SamplingFeatures[Feature Description],$A2483),CHAR(34),
", SamplingFeatureGeotypeCV:  ",CHAR(34),INDEX(SamplingFeatures[Feature Geo Type],$A2483),CHAR(34),
", FeatureGeometry:  ",CHAR(34),INDEX(SamplingFeatures[Feature Geometry],$A2483),CHAR(34),
", Elevation_m:  ",CHAR(34),INDEX(SamplingFeatures[Elevation_m],$A2483),CHAR(34),
", ElevationDatumCV:  ",CHAR(34),ElevationDatum,CHAR(34),"}"))</f>
        <v>#REF!</v>
      </c>
      <c r="L2483" t="e">
        <f>IF(INDEX(SamplingFeatures[Sampling Feature Type],$A2483)&lt;&gt;"Site","",
CONCATENATE("  - &amp;SiteID",TEXT(SUMPRODUCT(--($L$3:$L2482&lt;&gt;"")),"0000"),
" {","SamplingFeatureID:  *SamplingFeatureID",TEXT($A2483,"0000"),
", SiteTypeCV:  ",CHAR(34),INDEX(Sites[Site Type],$A2483),CHAR(34),
", Latitude:  ",INDEX(Sites[Latitude],$A2483),
", Longitude:  ",INDEX(Sites[Longitude],$A2483),
", SRSName:  ",CHAR(34),LatLonDatum,CHAR(34),"}"))</f>
        <v>#REF!</v>
      </c>
      <c r="M2483" t="e">
        <f>IF(INDEX(SamplingFeatures[Sampling Feature Type],$A2483)&lt;&gt;"Specimen","",
CONCATENATE("  - &amp;SpecimenID",TEXT(SUMPRODUCT(--($M$3:$M2482&lt;&gt;"")),"0000"),
" {","SamplingFeatureID:  *SamplingFeatureID",TEXT($A2483,"0000"),
", SpecimenTypeCV:  ",CHAR(34),INDEX(Specimens[Specimen Type],$A2483),CHAR(34),
", SpecimenMediumCV:  ",INDEX(Specimens[Specimen Medium],$A2483),
", IsFieldSpecimen:  ",CHAR(34),INDEX(Specimens[Is Field Specimen?],$A2483),CHAR(34),"}"))</f>
        <v>#REF!</v>
      </c>
      <c r="N2483" t="e">
        <f>IF(COUNTA(SpatialOffsets[])=0,"", IF(INDEX(SpatialOffsets[Spatial Offset Type],$A2483)="","",
CONCATENATE("  - &amp;SpatialOffsetID",TEXT($A2483,"0000"),
" {","SpatialOffsetTypeCV:  ",CHAR(34),INDEX(SpatialOffsets[Spatial Offset Type],$A2483),CHAR(34),
", Offset1Value:  ",INDEX(SpatialOffsets[Offset 1 Value],$A2483),
", Offset1UnitID:  ",CHAR(34),INDEX(SpatialOffsets[Offset 1 Unit],$A2483),CHAR(34),
", Offset2Value:  ",INDEX(SpatialOffsets[Offset 2 Value],$A2483),
", Offset2UnitID:  ",CHAR(34),INDEX(SpatialOffsets[Offset 2 Unit],$A2483),CHAR(34),
", Offset3Value:  ",INDEX(SpatialOffsets[Offset 3 Value],$A2483),
", Offset3UnitID:  ",CHAR(34),INDEX(SpatialOffsets[Offset 3 Unit],$A2483),CHAR(34),,"}")))</f>
        <v>#REF!</v>
      </c>
      <c r="O2483" t="e">
        <f>IF(COUNTA(RelatedFeatures[])=0,"", IF(INDEX(RelatedFeatures[First Sampling Feature Code],$A2483)="","",
CONCATENATE("  - &amp;RelationID",TEXT($A2483,"0000"),
" {","SamplingFeatureID:  *SamplingFeatureID",TEXT(MATCH(INDEX(RelatedFeatures[First Sampling Feature Code],$A2483),SamplingFeatures[Feature Code],0),"0000"),
", RelationshipTypeCV:  ",CHAR(34),INDEX(RelatedFeatures[Relationship Type],$A2483),CHAR(34),
", RelatedFeatureID: *SamplingFeatureID",TEXT(MATCH(INDEX(RelatedFeatures[Second Sampling Feature Code],$A2483),SamplingFeatures[Feature Code],0),"0000"),
", SpatialOffsetID:  ",IF(INDEX(RelatedFeatures[Offset Number],$A2483)="","",CONCATENATE("*SpatialOffsetID",TEXT(INDEX(RelatedFeatures[Offset Number],$A2483),"0000"))),"}")))</f>
        <v>#REF!</v>
      </c>
      <c r="P2483" t="e">
        <f>IF(INDEX(Methods[Method Type],$A2483)="","",
CONCATENATE("  - &amp;MethodID",TEXT($A2483,"0000"),
" {","MethodTypeCV:  ",CHAR(34),INDEX(Methods[Method Type],$A2483),CHAR(34),
", MethodCode:  ",CHAR(34),INDEX(Methods[Method Code],$A2483),CHAR(34),
", MethodName:  ",CHAR(34),INDEX(Methods[Method Name],$A2483),CHAR(34),
", MethodDescription:  ",CHAR(34),INDEX(Methods[Method Description],$A2483),CHAR(34),
", MethodLink:  ",CHAR(34),INDEX(Methods[Method Link],$A2483),CHAR(34),
", OrganizationID: *OrganizationID",TEXT(MATCH(INDEX(Methods[Organization Name],$A2483),Organizations[Organization Name],0),"0000"),"}"))</f>
        <v>#REF!</v>
      </c>
      <c r="Q2483" t="e">
        <f>IF(INDEX(Variables[Variable Type],$A2483)="","",
CONCATENATE("  - &amp;VariableID",TEXT($A2483,"0000"),
" {","VariableTypeCV:  ",CHAR(34),INDEX(Variables[Variable Type],$A2483),CHAR(34),
", VariableCode:  ",CHAR(34),INDEX(Variables[Variable Code],$A2483),CHAR(34),
", VariableNameCV:  ",CHAR(34),INDEX(Variables[Variable Name],$A2483),CHAR(34),
", VariableDefinition:  ",CHAR(34),INDEX(Variables[Variable Definition],$A2483),CHAR(34),
", SpecciationCV:  ",CHAR(34),INDEX(Variables[Speciation],$A2483),CHAR(34),
", NoDataValue:  ",CHAR(34),INDEX(Variables[No Data Value],$A2483),CHAR(34),"}"))</f>
        <v>#REF!</v>
      </c>
    </row>
    <row r="2484" spans="1:17" x14ac:dyDescent="0.25">
      <c r="A2484">
        <v>2481</v>
      </c>
      <c r="D2484" t="e">
        <f>IF(INDEX(People[First Name],$A2484)="","",
CONCATENATE("  - &amp;PersonID",TEXT($A2484,"0000"),
" {","PersonFirstName:  ",CHAR(34),INDEX(People[First Name],$A2484),CHAR(34),
", PersonMiddleName:  ",CHAR(34),INDEX(People[Middle Name],$A2484),CHAR(34),
", PersonLastName:  ",CHAR(34),INDEX(People[Last Name],$A2484),CHAR(34),"}"))</f>
        <v>#REF!</v>
      </c>
      <c r="E2484" t="e">
        <f>IF(INDEX(Organizations[Organization Type '[CV']],$A2484)="","",
CONCATENATE("  - &amp;OrganizationID",TEXT($A2484,"0000"),
" {","OrganizationTypeCV:  ",CHAR(34),INDEX(Organizations[Organization Type '[CV']],$A2484),CHAR(34),
", OrganizationCode:  ",CHAR(34),INDEX(Organizations[Organization Code],$A2484),CHAR(34),
", OrganizationName:  ",CHAR(34),INDEX(Organizations[Organization Name],$A2484),CHAR(34),
", OrganizationDescription:  ",CHAR(34),INDEX(Organizations[Organization Description],$A2484),CHAR(34),
", OrganizationLink:  ",CHAR(34),INDEX(Organizations[Organization Link],$A2484),CHAR(34),"}"))</f>
        <v>#REF!</v>
      </c>
      <c r="F2484" t="e">
        <f>IF(INDEX(People[First Name],$A2484)="","",
CONCATENATE("  - &amp;AffiliationID",TEXT($A2484,"0000"),
" {PersonID: *PersonID",TEXT($A2484,"0000"),
", OrganizationID: *OrganizationID",TEXT(MATCH(INDEX(People[Organization Name],$A2484),Organizations[Organization Name],0),"0000"),
", IsPrimaryOrganizationContact: , AffiliationStartDate: , AffiliationEndDate: , PrimaryPhone: ",
", PrimaryEmail: ",CHAR(34),INDEX(People[Primary Email],$A2484),CHAR(34),
", PrimaryAddress: ",CHAR(34),INDEX(People[Primary Address],$A2484),CHAR(34),
", PersonLink: }"))</f>
        <v>#REF!</v>
      </c>
      <c r="H2484" t="e">
        <f>IF(COUNTA(CitationInformation)=0,"",IF(INDEX(AuthorList[Author Name],$A2484)="","",
CONCATENATE("  - &amp;AuthorListID",TEXT($A2484,"0000"),
"  {CitationID: *CitationID0001",
", PersonID: *PersonID",TEXT(MATCH(INDEX(AuthorList[Author Name],$A2484),People[Full Name],0),"0000"),
", AuthorOrder: ",INDEX(AuthorList[Author Number],$A2484),"}")))</f>
        <v>#REF!</v>
      </c>
      <c r="K2484" t="e">
        <f>IF(INDEX(SamplingFeatures[Feature Code],$A2484)="","",
CONCATENATE("  - &amp;SamplingFeatureID",TEXT($A2484,"0000"),
" {","SamplingFeatureUUID:  ",CHAR(34),INDEX(SamplingFeatures[Sampling Feature UUID],$A2484),CHAR(34),
", SamplingFeatureTypeCV:  ",CHAR(34),INDEX(SamplingFeatures[Sampling Feature Type],$A2484),CHAR(34),
", SamplingFeatureCode:  ",CHAR(34),INDEX(SamplingFeatures[Feature Code],$A2484),CHAR(34),
", SamplingFeatureName:  ",CHAR(34),INDEX(SamplingFeatures[Feature Name],$A2484),CHAR(34),
", SamplingFeatureDescription:  ",CHAR(34),INDEX(SamplingFeatures[Feature Description],$A2484),CHAR(34),
", SamplingFeatureGeotypeCV:  ",CHAR(34),INDEX(SamplingFeatures[Feature Geo Type],$A2484),CHAR(34),
", FeatureGeometry:  ",CHAR(34),INDEX(SamplingFeatures[Feature Geometry],$A2484),CHAR(34),
", Elevation_m:  ",CHAR(34),INDEX(SamplingFeatures[Elevation_m],$A2484),CHAR(34),
", ElevationDatumCV:  ",CHAR(34),ElevationDatum,CHAR(34),"}"))</f>
        <v>#REF!</v>
      </c>
      <c r="L2484" t="e">
        <f>IF(INDEX(SamplingFeatures[Sampling Feature Type],$A2484)&lt;&gt;"Site","",
CONCATENATE("  - &amp;SiteID",TEXT(SUMPRODUCT(--($L$3:$L2483&lt;&gt;"")),"0000"),
" {","SamplingFeatureID:  *SamplingFeatureID",TEXT($A2484,"0000"),
", SiteTypeCV:  ",CHAR(34),INDEX(Sites[Site Type],$A2484),CHAR(34),
", Latitude:  ",INDEX(Sites[Latitude],$A2484),
", Longitude:  ",INDEX(Sites[Longitude],$A2484),
", SRSName:  ",CHAR(34),LatLonDatum,CHAR(34),"}"))</f>
        <v>#REF!</v>
      </c>
      <c r="M2484" t="e">
        <f>IF(INDEX(SamplingFeatures[Sampling Feature Type],$A2484)&lt;&gt;"Specimen","",
CONCATENATE("  - &amp;SpecimenID",TEXT(SUMPRODUCT(--($M$3:$M2483&lt;&gt;"")),"0000"),
" {","SamplingFeatureID:  *SamplingFeatureID",TEXT($A2484,"0000"),
", SpecimenTypeCV:  ",CHAR(34),INDEX(Specimens[Specimen Type],$A2484),CHAR(34),
", SpecimenMediumCV:  ",INDEX(Specimens[Specimen Medium],$A2484),
", IsFieldSpecimen:  ",CHAR(34),INDEX(Specimens[Is Field Specimen?],$A2484),CHAR(34),"}"))</f>
        <v>#REF!</v>
      </c>
      <c r="N2484" t="e">
        <f>IF(COUNTA(SpatialOffsets[])=0,"", IF(INDEX(SpatialOffsets[Spatial Offset Type],$A2484)="","",
CONCATENATE("  - &amp;SpatialOffsetID",TEXT($A2484,"0000"),
" {","SpatialOffsetTypeCV:  ",CHAR(34),INDEX(SpatialOffsets[Spatial Offset Type],$A2484),CHAR(34),
", Offset1Value:  ",INDEX(SpatialOffsets[Offset 1 Value],$A2484),
", Offset1UnitID:  ",CHAR(34),INDEX(SpatialOffsets[Offset 1 Unit],$A2484),CHAR(34),
", Offset2Value:  ",INDEX(SpatialOffsets[Offset 2 Value],$A2484),
", Offset2UnitID:  ",CHAR(34),INDEX(SpatialOffsets[Offset 2 Unit],$A2484),CHAR(34),
", Offset3Value:  ",INDEX(SpatialOffsets[Offset 3 Value],$A2484),
", Offset3UnitID:  ",CHAR(34),INDEX(SpatialOffsets[Offset 3 Unit],$A2484),CHAR(34),,"}")))</f>
        <v>#REF!</v>
      </c>
      <c r="O2484" t="e">
        <f>IF(COUNTA(RelatedFeatures[])=0,"", IF(INDEX(RelatedFeatures[First Sampling Feature Code],$A2484)="","",
CONCATENATE("  - &amp;RelationID",TEXT($A2484,"0000"),
" {","SamplingFeatureID:  *SamplingFeatureID",TEXT(MATCH(INDEX(RelatedFeatures[First Sampling Feature Code],$A2484),SamplingFeatures[Feature Code],0),"0000"),
", RelationshipTypeCV:  ",CHAR(34),INDEX(RelatedFeatures[Relationship Type],$A2484),CHAR(34),
", RelatedFeatureID: *SamplingFeatureID",TEXT(MATCH(INDEX(RelatedFeatures[Second Sampling Feature Code],$A2484),SamplingFeatures[Feature Code],0),"0000"),
", SpatialOffsetID:  ",IF(INDEX(RelatedFeatures[Offset Number],$A2484)="","",CONCATENATE("*SpatialOffsetID",TEXT(INDEX(RelatedFeatures[Offset Number],$A2484),"0000"))),"}")))</f>
        <v>#REF!</v>
      </c>
      <c r="P2484" t="e">
        <f>IF(INDEX(Methods[Method Type],$A2484)="","",
CONCATENATE("  - &amp;MethodID",TEXT($A2484,"0000"),
" {","MethodTypeCV:  ",CHAR(34),INDEX(Methods[Method Type],$A2484),CHAR(34),
", MethodCode:  ",CHAR(34),INDEX(Methods[Method Code],$A2484),CHAR(34),
", MethodName:  ",CHAR(34),INDEX(Methods[Method Name],$A2484),CHAR(34),
", MethodDescription:  ",CHAR(34),INDEX(Methods[Method Description],$A2484),CHAR(34),
", MethodLink:  ",CHAR(34),INDEX(Methods[Method Link],$A2484),CHAR(34),
", OrganizationID: *OrganizationID",TEXT(MATCH(INDEX(Methods[Organization Name],$A2484),Organizations[Organization Name],0),"0000"),"}"))</f>
        <v>#REF!</v>
      </c>
      <c r="Q2484" t="e">
        <f>IF(INDEX(Variables[Variable Type],$A2484)="","",
CONCATENATE("  - &amp;VariableID",TEXT($A2484,"0000"),
" {","VariableTypeCV:  ",CHAR(34),INDEX(Variables[Variable Type],$A2484),CHAR(34),
", VariableCode:  ",CHAR(34),INDEX(Variables[Variable Code],$A2484),CHAR(34),
", VariableNameCV:  ",CHAR(34),INDEX(Variables[Variable Name],$A2484),CHAR(34),
", VariableDefinition:  ",CHAR(34),INDEX(Variables[Variable Definition],$A2484),CHAR(34),
", SpecciationCV:  ",CHAR(34),INDEX(Variables[Speciation],$A2484),CHAR(34),
", NoDataValue:  ",CHAR(34),INDEX(Variables[No Data Value],$A2484),CHAR(34),"}"))</f>
        <v>#REF!</v>
      </c>
    </row>
    <row r="2485" spans="1:17" x14ac:dyDescent="0.25">
      <c r="A2485">
        <v>2482</v>
      </c>
      <c r="D2485" t="e">
        <f>IF(INDEX(People[First Name],$A2485)="","",
CONCATENATE("  - &amp;PersonID",TEXT($A2485,"0000"),
" {","PersonFirstName:  ",CHAR(34),INDEX(People[First Name],$A2485),CHAR(34),
", PersonMiddleName:  ",CHAR(34),INDEX(People[Middle Name],$A2485),CHAR(34),
", PersonLastName:  ",CHAR(34),INDEX(People[Last Name],$A2485),CHAR(34),"}"))</f>
        <v>#REF!</v>
      </c>
      <c r="E2485" t="e">
        <f>IF(INDEX(Organizations[Organization Type '[CV']],$A2485)="","",
CONCATENATE("  - &amp;OrganizationID",TEXT($A2485,"0000"),
" {","OrganizationTypeCV:  ",CHAR(34),INDEX(Organizations[Organization Type '[CV']],$A2485),CHAR(34),
", OrganizationCode:  ",CHAR(34),INDEX(Organizations[Organization Code],$A2485),CHAR(34),
", OrganizationName:  ",CHAR(34),INDEX(Organizations[Organization Name],$A2485),CHAR(34),
", OrganizationDescription:  ",CHAR(34),INDEX(Organizations[Organization Description],$A2485),CHAR(34),
", OrganizationLink:  ",CHAR(34),INDEX(Organizations[Organization Link],$A2485),CHAR(34),"}"))</f>
        <v>#REF!</v>
      </c>
      <c r="F2485" t="e">
        <f>IF(INDEX(People[First Name],$A2485)="","",
CONCATENATE("  - &amp;AffiliationID",TEXT($A2485,"0000"),
" {PersonID: *PersonID",TEXT($A2485,"0000"),
", OrganizationID: *OrganizationID",TEXT(MATCH(INDEX(People[Organization Name],$A2485),Organizations[Organization Name],0),"0000"),
", IsPrimaryOrganizationContact: , AffiliationStartDate: , AffiliationEndDate: , PrimaryPhone: ",
", PrimaryEmail: ",CHAR(34),INDEX(People[Primary Email],$A2485),CHAR(34),
", PrimaryAddress: ",CHAR(34),INDEX(People[Primary Address],$A2485),CHAR(34),
", PersonLink: }"))</f>
        <v>#REF!</v>
      </c>
      <c r="H2485" t="e">
        <f>IF(COUNTA(CitationInformation)=0,"",IF(INDEX(AuthorList[Author Name],$A2485)="","",
CONCATENATE("  - &amp;AuthorListID",TEXT($A2485,"0000"),
"  {CitationID: *CitationID0001",
", PersonID: *PersonID",TEXT(MATCH(INDEX(AuthorList[Author Name],$A2485),People[Full Name],0),"0000"),
", AuthorOrder: ",INDEX(AuthorList[Author Number],$A2485),"}")))</f>
        <v>#REF!</v>
      </c>
      <c r="K2485" t="e">
        <f>IF(INDEX(SamplingFeatures[Feature Code],$A2485)="","",
CONCATENATE("  - &amp;SamplingFeatureID",TEXT($A2485,"0000"),
" {","SamplingFeatureUUID:  ",CHAR(34),INDEX(SamplingFeatures[Sampling Feature UUID],$A2485),CHAR(34),
", SamplingFeatureTypeCV:  ",CHAR(34),INDEX(SamplingFeatures[Sampling Feature Type],$A2485),CHAR(34),
", SamplingFeatureCode:  ",CHAR(34),INDEX(SamplingFeatures[Feature Code],$A2485),CHAR(34),
", SamplingFeatureName:  ",CHAR(34),INDEX(SamplingFeatures[Feature Name],$A2485),CHAR(34),
", SamplingFeatureDescription:  ",CHAR(34),INDEX(SamplingFeatures[Feature Description],$A2485),CHAR(34),
", SamplingFeatureGeotypeCV:  ",CHAR(34),INDEX(SamplingFeatures[Feature Geo Type],$A2485),CHAR(34),
", FeatureGeometry:  ",CHAR(34),INDEX(SamplingFeatures[Feature Geometry],$A2485),CHAR(34),
", Elevation_m:  ",CHAR(34),INDEX(SamplingFeatures[Elevation_m],$A2485),CHAR(34),
", ElevationDatumCV:  ",CHAR(34),ElevationDatum,CHAR(34),"}"))</f>
        <v>#REF!</v>
      </c>
      <c r="L2485" t="e">
        <f>IF(INDEX(SamplingFeatures[Sampling Feature Type],$A2485)&lt;&gt;"Site","",
CONCATENATE("  - &amp;SiteID",TEXT(SUMPRODUCT(--($L$3:$L2484&lt;&gt;"")),"0000"),
" {","SamplingFeatureID:  *SamplingFeatureID",TEXT($A2485,"0000"),
", SiteTypeCV:  ",CHAR(34),INDEX(Sites[Site Type],$A2485),CHAR(34),
", Latitude:  ",INDEX(Sites[Latitude],$A2485),
", Longitude:  ",INDEX(Sites[Longitude],$A2485),
", SRSName:  ",CHAR(34),LatLonDatum,CHAR(34),"}"))</f>
        <v>#REF!</v>
      </c>
      <c r="M2485" t="e">
        <f>IF(INDEX(SamplingFeatures[Sampling Feature Type],$A2485)&lt;&gt;"Specimen","",
CONCATENATE("  - &amp;SpecimenID",TEXT(SUMPRODUCT(--($M$3:$M2484&lt;&gt;"")),"0000"),
" {","SamplingFeatureID:  *SamplingFeatureID",TEXT($A2485,"0000"),
", SpecimenTypeCV:  ",CHAR(34),INDEX(Specimens[Specimen Type],$A2485),CHAR(34),
", SpecimenMediumCV:  ",INDEX(Specimens[Specimen Medium],$A2485),
", IsFieldSpecimen:  ",CHAR(34),INDEX(Specimens[Is Field Specimen?],$A2485),CHAR(34),"}"))</f>
        <v>#REF!</v>
      </c>
      <c r="N2485" t="e">
        <f>IF(COUNTA(SpatialOffsets[])=0,"", IF(INDEX(SpatialOffsets[Spatial Offset Type],$A2485)="","",
CONCATENATE("  - &amp;SpatialOffsetID",TEXT($A2485,"0000"),
" {","SpatialOffsetTypeCV:  ",CHAR(34),INDEX(SpatialOffsets[Spatial Offset Type],$A2485),CHAR(34),
", Offset1Value:  ",INDEX(SpatialOffsets[Offset 1 Value],$A2485),
", Offset1UnitID:  ",CHAR(34),INDEX(SpatialOffsets[Offset 1 Unit],$A2485),CHAR(34),
", Offset2Value:  ",INDEX(SpatialOffsets[Offset 2 Value],$A2485),
", Offset2UnitID:  ",CHAR(34),INDEX(SpatialOffsets[Offset 2 Unit],$A2485),CHAR(34),
", Offset3Value:  ",INDEX(SpatialOffsets[Offset 3 Value],$A2485),
", Offset3UnitID:  ",CHAR(34),INDEX(SpatialOffsets[Offset 3 Unit],$A2485),CHAR(34),,"}")))</f>
        <v>#REF!</v>
      </c>
      <c r="O2485" t="e">
        <f>IF(COUNTA(RelatedFeatures[])=0,"", IF(INDEX(RelatedFeatures[First Sampling Feature Code],$A2485)="","",
CONCATENATE("  - &amp;RelationID",TEXT($A2485,"0000"),
" {","SamplingFeatureID:  *SamplingFeatureID",TEXT(MATCH(INDEX(RelatedFeatures[First Sampling Feature Code],$A2485),SamplingFeatures[Feature Code],0),"0000"),
", RelationshipTypeCV:  ",CHAR(34),INDEX(RelatedFeatures[Relationship Type],$A2485),CHAR(34),
", RelatedFeatureID: *SamplingFeatureID",TEXT(MATCH(INDEX(RelatedFeatures[Second Sampling Feature Code],$A2485),SamplingFeatures[Feature Code],0),"0000"),
", SpatialOffsetID:  ",IF(INDEX(RelatedFeatures[Offset Number],$A2485)="","",CONCATENATE("*SpatialOffsetID",TEXT(INDEX(RelatedFeatures[Offset Number],$A2485),"0000"))),"}")))</f>
        <v>#REF!</v>
      </c>
      <c r="P2485" t="e">
        <f>IF(INDEX(Methods[Method Type],$A2485)="","",
CONCATENATE("  - &amp;MethodID",TEXT($A2485,"0000"),
" {","MethodTypeCV:  ",CHAR(34),INDEX(Methods[Method Type],$A2485),CHAR(34),
", MethodCode:  ",CHAR(34),INDEX(Methods[Method Code],$A2485),CHAR(34),
", MethodName:  ",CHAR(34),INDEX(Methods[Method Name],$A2485),CHAR(34),
", MethodDescription:  ",CHAR(34),INDEX(Methods[Method Description],$A2485),CHAR(34),
", MethodLink:  ",CHAR(34),INDEX(Methods[Method Link],$A2485),CHAR(34),
", OrganizationID: *OrganizationID",TEXT(MATCH(INDEX(Methods[Organization Name],$A2485),Organizations[Organization Name],0),"0000"),"}"))</f>
        <v>#REF!</v>
      </c>
      <c r="Q2485" t="e">
        <f>IF(INDEX(Variables[Variable Type],$A2485)="","",
CONCATENATE("  - &amp;VariableID",TEXT($A2485,"0000"),
" {","VariableTypeCV:  ",CHAR(34),INDEX(Variables[Variable Type],$A2485),CHAR(34),
", VariableCode:  ",CHAR(34),INDEX(Variables[Variable Code],$A2485),CHAR(34),
", VariableNameCV:  ",CHAR(34),INDEX(Variables[Variable Name],$A2485),CHAR(34),
", VariableDefinition:  ",CHAR(34),INDEX(Variables[Variable Definition],$A2485),CHAR(34),
", SpecciationCV:  ",CHAR(34),INDEX(Variables[Speciation],$A2485),CHAR(34),
", NoDataValue:  ",CHAR(34),INDEX(Variables[No Data Value],$A2485),CHAR(34),"}"))</f>
        <v>#REF!</v>
      </c>
    </row>
    <row r="2486" spans="1:17" x14ac:dyDescent="0.25">
      <c r="A2486">
        <v>2483</v>
      </c>
      <c r="D2486" t="e">
        <f>IF(INDEX(People[First Name],$A2486)="","",
CONCATENATE("  - &amp;PersonID",TEXT($A2486,"0000"),
" {","PersonFirstName:  ",CHAR(34),INDEX(People[First Name],$A2486),CHAR(34),
", PersonMiddleName:  ",CHAR(34),INDEX(People[Middle Name],$A2486),CHAR(34),
", PersonLastName:  ",CHAR(34),INDEX(People[Last Name],$A2486),CHAR(34),"}"))</f>
        <v>#REF!</v>
      </c>
      <c r="E2486" t="e">
        <f>IF(INDEX(Organizations[Organization Type '[CV']],$A2486)="","",
CONCATENATE("  - &amp;OrganizationID",TEXT($A2486,"0000"),
" {","OrganizationTypeCV:  ",CHAR(34),INDEX(Organizations[Organization Type '[CV']],$A2486),CHAR(34),
", OrganizationCode:  ",CHAR(34),INDEX(Organizations[Organization Code],$A2486),CHAR(34),
", OrganizationName:  ",CHAR(34),INDEX(Organizations[Organization Name],$A2486),CHAR(34),
", OrganizationDescription:  ",CHAR(34),INDEX(Organizations[Organization Description],$A2486),CHAR(34),
", OrganizationLink:  ",CHAR(34),INDEX(Organizations[Organization Link],$A2486),CHAR(34),"}"))</f>
        <v>#REF!</v>
      </c>
      <c r="F2486" t="e">
        <f>IF(INDEX(People[First Name],$A2486)="","",
CONCATENATE("  - &amp;AffiliationID",TEXT($A2486,"0000"),
" {PersonID: *PersonID",TEXT($A2486,"0000"),
", OrganizationID: *OrganizationID",TEXT(MATCH(INDEX(People[Organization Name],$A2486),Organizations[Organization Name],0),"0000"),
", IsPrimaryOrganizationContact: , AffiliationStartDate: , AffiliationEndDate: , PrimaryPhone: ",
", PrimaryEmail: ",CHAR(34),INDEX(People[Primary Email],$A2486),CHAR(34),
", PrimaryAddress: ",CHAR(34),INDEX(People[Primary Address],$A2486),CHAR(34),
", PersonLink: }"))</f>
        <v>#REF!</v>
      </c>
      <c r="H2486" t="e">
        <f>IF(COUNTA(CitationInformation)=0,"",IF(INDEX(AuthorList[Author Name],$A2486)="","",
CONCATENATE("  - &amp;AuthorListID",TEXT($A2486,"0000"),
"  {CitationID: *CitationID0001",
", PersonID: *PersonID",TEXT(MATCH(INDEX(AuthorList[Author Name],$A2486),People[Full Name],0),"0000"),
", AuthorOrder: ",INDEX(AuthorList[Author Number],$A2486),"}")))</f>
        <v>#REF!</v>
      </c>
      <c r="K2486" t="e">
        <f>IF(INDEX(SamplingFeatures[Feature Code],$A2486)="","",
CONCATENATE("  - &amp;SamplingFeatureID",TEXT($A2486,"0000"),
" {","SamplingFeatureUUID:  ",CHAR(34),INDEX(SamplingFeatures[Sampling Feature UUID],$A2486),CHAR(34),
", SamplingFeatureTypeCV:  ",CHAR(34),INDEX(SamplingFeatures[Sampling Feature Type],$A2486),CHAR(34),
", SamplingFeatureCode:  ",CHAR(34),INDEX(SamplingFeatures[Feature Code],$A2486),CHAR(34),
", SamplingFeatureName:  ",CHAR(34),INDEX(SamplingFeatures[Feature Name],$A2486),CHAR(34),
", SamplingFeatureDescription:  ",CHAR(34),INDEX(SamplingFeatures[Feature Description],$A2486),CHAR(34),
", SamplingFeatureGeotypeCV:  ",CHAR(34),INDEX(SamplingFeatures[Feature Geo Type],$A2486),CHAR(34),
", FeatureGeometry:  ",CHAR(34),INDEX(SamplingFeatures[Feature Geometry],$A2486),CHAR(34),
", Elevation_m:  ",CHAR(34),INDEX(SamplingFeatures[Elevation_m],$A2486),CHAR(34),
", ElevationDatumCV:  ",CHAR(34),ElevationDatum,CHAR(34),"}"))</f>
        <v>#REF!</v>
      </c>
      <c r="L2486" t="e">
        <f>IF(INDEX(SamplingFeatures[Sampling Feature Type],$A2486)&lt;&gt;"Site","",
CONCATENATE("  - &amp;SiteID",TEXT(SUMPRODUCT(--($L$3:$L2485&lt;&gt;"")),"0000"),
" {","SamplingFeatureID:  *SamplingFeatureID",TEXT($A2486,"0000"),
", SiteTypeCV:  ",CHAR(34),INDEX(Sites[Site Type],$A2486),CHAR(34),
", Latitude:  ",INDEX(Sites[Latitude],$A2486),
", Longitude:  ",INDEX(Sites[Longitude],$A2486),
", SRSName:  ",CHAR(34),LatLonDatum,CHAR(34),"}"))</f>
        <v>#REF!</v>
      </c>
      <c r="M2486" t="e">
        <f>IF(INDEX(SamplingFeatures[Sampling Feature Type],$A2486)&lt;&gt;"Specimen","",
CONCATENATE("  - &amp;SpecimenID",TEXT(SUMPRODUCT(--($M$3:$M2485&lt;&gt;"")),"0000"),
" {","SamplingFeatureID:  *SamplingFeatureID",TEXT($A2486,"0000"),
", SpecimenTypeCV:  ",CHAR(34),INDEX(Specimens[Specimen Type],$A2486),CHAR(34),
", SpecimenMediumCV:  ",INDEX(Specimens[Specimen Medium],$A2486),
", IsFieldSpecimen:  ",CHAR(34),INDEX(Specimens[Is Field Specimen?],$A2486),CHAR(34),"}"))</f>
        <v>#REF!</v>
      </c>
      <c r="N2486" t="e">
        <f>IF(COUNTA(SpatialOffsets[])=0,"", IF(INDEX(SpatialOffsets[Spatial Offset Type],$A2486)="","",
CONCATENATE("  - &amp;SpatialOffsetID",TEXT($A2486,"0000"),
" {","SpatialOffsetTypeCV:  ",CHAR(34),INDEX(SpatialOffsets[Spatial Offset Type],$A2486),CHAR(34),
", Offset1Value:  ",INDEX(SpatialOffsets[Offset 1 Value],$A2486),
", Offset1UnitID:  ",CHAR(34),INDEX(SpatialOffsets[Offset 1 Unit],$A2486),CHAR(34),
", Offset2Value:  ",INDEX(SpatialOffsets[Offset 2 Value],$A2486),
", Offset2UnitID:  ",CHAR(34),INDEX(SpatialOffsets[Offset 2 Unit],$A2486),CHAR(34),
", Offset3Value:  ",INDEX(SpatialOffsets[Offset 3 Value],$A2486),
", Offset3UnitID:  ",CHAR(34),INDEX(SpatialOffsets[Offset 3 Unit],$A2486),CHAR(34),,"}")))</f>
        <v>#REF!</v>
      </c>
      <c r="O2486" t="e">
        <f>IF(COUNTA(RelatedFeatures[])=0,"", IF(INDEX(RelatedFeatures[First Sampling Feature Code],$A2486)="","",
CONCATENATE("  - &amp;RelationID",TEXT($A2486,"0000"),
" {","SamplingFeatureID:  *SamplingFeatureID",TEXT(MATCH(INDEX(RelatedFeatures[First Sampling Feature Code],$A2486),SamplingFeatures[Feature Code],0),"0000"),
", RelationshipTypeCV:  ",CHAR(34),INDEX(RelatedFeatures[Relationship Type],$A2486),CHAR(34),
", RelatedFeatureID: *SamplingFeatureID",TEXT(MATCH(INDEX(RelatedFeatures[Second Sampling Feature Code],$A2486),SamplingFeatures[Feature Code],0),"0000"),
", SpatialOffsetID:  ",IF(INDEX(RelatedFeatures[Offset Number],$A2486)="","",CONCATENATE("*SpatialOffsetID",TEXT(INDEX(RelatedFeatures[Offset Number],$A2486),"0000"))),"}")))</f>
        <v>#REF!</v>
      </c>
      <c r="P2486" t="e">
        <f>IF(INDEX(Methods[Method Type],$A2486)="","",
CONCATENATE("  - &amp;MethodID",TEXT($A2486,"0000"),
" {","MethodTypeCV:  ",CHAR(34),INDEX(Methods[Method Type],$A2486),CHAR(34),
", MethodCode:  ",CHAR(34),INDEX(Methods[Method Code],$A2486),CHAR(34),
", MethodName:  ",CHAR(34),INDEX(Methods[Method Name],$A2486),CHAR(34),
", MethodDescription:  ",CHAR(34),INDEX(Methods[Method Description],$A2486),CHAR(34),
", MethodLink:  ",CHAR(34),INDEX(Methods[Method Link],$A2486),CHAR(34),
", OrganizationID: *OrganizationID",TEXT(MATCH(INDEX(Methods[Organization Name],$A2486),Organizations[Organization Name],0),"0000"),"}"))</f>
        <v>#REF!</v>
      </c>
      <c r="Q2486" t="e">
        <f>IF(INDEX(Variables[Variable Type],$A2486)="","",
CONCATENATE("  - &amp;VariableID",TEXT($A2486,"0000"),
" {","VariableTypeCV:  ",CHAR(34),INDEX(Variables[Variable Type],$A2486),CHAR(34),
", VariableCode:  ",CHAR(34),INDEX(Variables[Variable Code],$A2486),CHAR(34),
", VariableNameCV:  ",CHAR(34),INDEX(Variables[Variable Name],$A2486),CHAR(34),
", VariableDefinition:  ",CHAR(34),INDEX(Variables[Variable Definition],$A2486),CHAR(34),
", SpecciationCV:  ",CHAR(34),INDEX(Variables[Speciation],$A2486),CHAR(34),
", NoDataValue:  ",CHAR(34),INDEX(Variables[No Data Value],$A2486),CHAR(34),"}"))</f>
        <v>#REF!</v>
      </c>
    </row>
    <row r="2487" spans="1:17" x14ac:dyDescent="0.25">
      <c r="A2487">
        <v>2484</v>
      </c>
      <c r="D2487" t="e">
        <f>IF(INDEX(People[First Name],$A2487)="","",
CONCATENATE("  - &amp;PersonID",TEXT($A2487,"0000"),
" {","PersonFirstName:  ",CHAR(34),INDEX(People[First Name],$A2487),CHAR(34),
", PersonMiddleName:  ",CHAR(34),INDEX(People[Middle Name],$A2487),CHAR(34),
", PersonLastName:  ",CHAR(34),INDEX(People[Last Name],$A2487),CHAR(34),"}"))</f>
        <v>#REF!</v>
      </c>
      <c r="E2487" t="e">
        <f>IF(INDEX(Organizations[Organization Type '[CV']],$A2487)="","",
CONCATENATE("  - &amp;OrganizationID",TEXT($A2487,"0000"),
" {","OrganizationTypeCV:  ",CHAR(34),INDEX(Organizations[Organization Type '[CV']],$A2487),CHAR(34),
", OrganizationCode:  ",CHAR(34),INDEX(Organizations[Organization Code],$A2487),CHAR(34),
", OrganizationName:  ",CHAR(34),INDEX(Organizations[Organization Name],$A2487),CHAR(34),
", OrganizationDescription:  ",CHAR(34),INDEX(Organizations[Organization Description],$A2487),CHAR(34),
", OrganizationLink:  ",CHAR(34),INDEX(Organizations[Organization Link],$A2487),CHAR(34),"}"))</f>
        <v>#REF!</v>
      </c>
      <c r="F2487" t="e">
        <f>IF(INDEX(People[First Name],$A2487)="","",
CONCATENATE("  - &amp;AffiliationID",TEXT($A2487,"0000"),
" {PersonID: *PersonID",TEXT($A2487,"0000"),
", OrganizationID: *OrganizationID",TEXT(MATCH(INDEX(People[Organization Name],$A2487),Organizations[Organization Name],0),"0000"),
", IsPrimaryOrganizationContact: , AffiliationStartDate: , AffiliationEndDate: , PrimaryPhone: ",
", PrimaryEmail: ",CHAR(34),INDEX(People[Primary Email],$A2487),CHAR(34),
", PrimaryAddress: ",CHAR(34),INDEX(People[Primary Address],$A2487),CHAR(34),
", PersonLink: }"))</f>
        <v>#REF!</v>
      </c>
      <c r="H2487" t="e">
        <f>IF(COUNTA(CitationInformation)=0,"",IF(INDEX(AuthorList[Author Name],$A2487)="","",
CONCATENATE("  - &amp;AuthorListID",TEXT($A2487,"0000"),
"  {CitationID: *CitationID0001",
", PersonID: *PersonID",TEXT(MATCH(INDEX(AuthorList[Author Name],$A2487),People[Full Name],0),"0000"),
", AuthorOrder: ",INDEX(AuthorList[Author Number],$A2487),"}")))</f>
        <v>#REF!</v>
      </c>
      <c r="K2487" t="e">
        <f>IF(INDEX(SamplingFeatures[Feature Code],$A2487)="","",
CONCATENATE("  - &amp;SamplingFeatureID",TEXT($A2487,"0000"),
" {","SamplingFeatureUUID:  ",CHAR(34),INDEX(SamplingFeatures[Sampling Feature UUID],$A2487),CHAR(34),
", SamplingFeatureTypeCV:  ",CHAR(34),INDEX(SamplingFeatures[Sampling Feature Type],$A2487),CHAR(34),
", SamplingFeatureCode:  ",CHAR(34),INDEX(SamplingFeatures[Feature Code],$A2487),CHAR(34),
", SamplingFeatureName:  ",CHAR(34),INDEX(SamplingFeatures[Feature Name],$A2487),CHAR(34),
", SamplingFeatureDescription:  ",CHAR(34),INDEX(SamplingFeatures[Feature Description],$A2487),CHAR(34),
", SamplingFeatureGeotypeCV:  ",CHAR(34),INDEX(SamplingFeatures[Feature Geo Type],$A2487),CHAR(34),
", FeatureGeometry:  ",CHAR(34),INDEX(SamplingFeatures[Feature Geometry],$A2487),CHAR(34),
", Elevation_m:  ",CHAR(34),INDEX(SamplingFeatures[Elevation_m],$A2487),CHAR(34),
", ElevationDatumCV:  ",CHAR(34),ElevationDatum,CHAR(34),"}"))</f>
        <v>#REF!</v>
      </c>
      <c r="L2487" t="e">
        <f>IF(INDEX(SamplingFeatures[Sampling Feature Type],$A2487)&lt;&gt;"Site","",
CONCATENATE("  - &amp;SiteID",TEXT(SUMPRODUCT(--($L$3:$L2486&lt;&gt;"")),"0000"),
" {","SamplingFeatureID:  *SamplingFeatureID",TEXT($A2487,"0000"),
", SiteTypeCV:  ",CHAR(34),INDEX(Sites[Site Type],$A2487),CHAR(34),
", Latitude:  ",INDEX(Sites[Latitude],$A2487),
", Longitude:  ",INDEX(Sites[Longitude],$A2487),
", SRSName:  ",CHAR(34),LatLonDatum,CHAR(34),"}"))</f>
        <v>#REF!</v>
      </c>
      <c r="M2487" t="e">
        <f>IF(INDEX(SamplingFeatures[Sampling Feature Type],$A2487)&lt;&gt;"Specimen","",
CONCATENATE("  - &amp;SpecimenID",TEXT(SUMPRODUCT(--($M$3:$M2486&lt;&gt;"")),"0000"),
" {","SamplingFeatureID:  *SamplingFeatureID",TEXT($A2487,"0000"),
", SpecimenTypeCV:  ",CHAR(34),INDEX(Specimens[Specimen Type],$A2487),CHAR(34),
", SpecimenMediumCV:  ",INDEX(Specimens[Specimen Medium],$A2487),
", IsFieldSpecimen:  ",CHAR(34),INDEX(Specimens[Is Field Specimen?],$A2487),CHAR(34),"}"))</f>
        <v>#REF!</v>
      </c>
      <c r="N2487" t="e">
        <f>IF(COUNTA(SpatialOffsets[])=0,"", IF(INDEX(SpatialOffsets[Spatial Offset Type],$A2487)="","",
CONCATENATE("  - &amp;SpatialOffsetID",TEXT($A2487,"0000"),
" {","SpatialOffsetTypeCV:  ",CHAR(34),INDEX(SpatialOffsets[Spatial Offset Type],$A2487),CHAR(34),
", Offset1Value:  ",INDEX(SpatialOffsets[Offset 1 Value],$A2487),
", Offset1UnitID:  ",CHAR(34),INDEX(SpatialOffsets[Offset 1 Unit],$A2487),CHAR(34),
", Offset2Value:  ",INDEX(SpatialOffsets[Offset 2 Value],$A2487),
", Offset2UnitID:  ",CHAR(34),INDEX(SpatialOffsets[Offset 2 Unit],$A2487),CHAR(34),
", Offset3Value:  ",INDEX(SpatialOffsets[Offset 3 Value],$A2487),
", Offset3UnitID:  ",CHAR(34),INDEX(SpatialOffsets[Offset 3 Unit],$A2487),CHAR(34),,"}")))</f>
        <v>#REF!</v>
      </c>
      <c r="O2487" t="e">
        <f>IF(COUNTA(RelatedFeatures[])=0,"", IF(INDEX(RelatedFeatures[First Sampling Feature Code],$A2487)="","",
CONCATENATE("  - &amp;RelationID",TEXT($A2487,"0000"),
" {","SamplingFeatureID:  *SamplingFeatureID",TEXT(MATCH(INDEX(RelatedFeatures[First Sampling Feature Code],$A2487),SamplingFeatures[Feature Code],0),"0000"),
", RelationshipTypeCV:  ",CHAR(34),INDEX(RelatedFeatures[Relationship Type],$A2487),CHAR(34),
", RelatedFeatureID: *SamplingFeatureID",TEXT(MATCH(INDEX(RelatedFeatures[Second Sampling Feature Code],$A2487),SamplingFeatures[Feature Code],0),"0000"),
", SpatialOffsetID:  ",IF(INDEX(RelatedFeatures[Offset Number],$A2487)="","",CONCATENATE("*SpatialOffsetID",TEXT(INDEX(RelatedFeatures[Offset Number],$A2487),"0000"))),"}")))</f>
        <v>#REF!</v>
      </c>
      <c r="P2487" t="e">
        <f>IF(INDEX(Methods[Method Type],$A2487)="","",
CONCATENATE("  - &amp;MethodID",TEXT($A2487,"0000"),
" {","MethodTypeCV:  ",CHAR(34),INDEX(Methods[Method Type],$A2487),CHAR(34),
", MethodCode:  ",CHAR(34),INDEX(Methods[Method Code],$A2487),CHAR(34),
", MethodName:  ",CHAR(34),INDEX(Methods[Method Name],$A2487),CHAR(34),
", MethodDescription:  ",CHAR(34),INDEX(Methods[Method Description],$A2487),CHAR(34),
", MethodLink:  ",CHAR(34),INDEX(Methods[Method Link],$A2487),CHAR(34),
", OrganizationID: *OrganizationID",TEXT(MATCH(INDEX(Methods[Organization Name],$A2487),Organizations[Organization Name],0),"0000"),"}"))</f>
        <v>#REF!</v>
      </c>
      <c r="Q2487" t="e">
        <f>IF(INDEX(Variables[Variable Type],$A2487)="","",
CONCATENATE("  - &amp;VariableID",TEXT($A2487,"0000"),
" {","VariableTypeCV:  ",CHAR(34),INDEX(Variables[Variable Type],$A2487),CHAR(34),
", VariableCode:  ",CHAR(34),INDEX(Variables[Variable Code],$A2487),CHAR(34),
", VariableNameCV:  ",CHAR(34),INDEX(Variables[Variable Name],$A2487),CHAR(34),
", VariableDefinition:  ",CHAR(34),INDEX(Variables[Variable Definition],$A2487),CHAR(34),
", SpecciationCV:  ",CHAR(34),INDEX(Variables[Speciation],$A2487),CHAR(34),
", NoDataValue:  ",CHAR(34),INDEX(Variables[No Data Value],$A2487),CHAR(34),"}"))</f>
        <v>#REF!</v>
      </c>
    </row>
    <row r="2488" spans="1:17" x14ac:dyDescent="0.25">
      <c r="A2488">
        <v>2485</v>
      </c>
      <c r="D2488" t="e">
        <f>IF(INDEX(People[First Name],$A2488)="","",
CONCATENATE("  - &amp;PersonID",TEXT($A2488,"0000"),
" {","PersonFirstName:  ",CHAR(34),INDEX(People[First Name],$A2488),CHAR(34),
", PersonMiddleName:  ",CHAR(34),INDEX(People[Middle Name],$A2488),CHAR(34),
", PersonLastName:  ",CHAR(34),INDEX(People[Last Name],$A2488),CHAR(34),"}"))</f>
        <v>#REF!</v>
      </c>
      <c r="E2488" t="e">
        <f>IF(INDEX(Organizations[Organization Type '[CV']],$A2488)="","",
CONCATENATE("  - &amp;OrganizationID",TEXT($A2488,"0000"),
" {","OrganizationTypeCV:  ",CHAR(34),INDEX(Organizations[Organization Type '[CV']],$A2488),CHAR(34),
", OrganizationCode:  ",CHAR(34),INDEX(Organizations[Organization Code],$A2488),CHAR(34),
", OrganizationName:  ",CHAR(34),INDEX(Organizations[Organization Name],$A2488),CHAR(34),
", OrganizationDescription:  ",CHAR(34),INDEX(Organizations[Organization Description],$A2488),CHAR(34),
", OrganizationLink:  ",CHAR(34),INDEX(Organizations[Organization Link],$A2488),CHAR(34),"}"))</f>
        <v>#REF!</v>
      </c>
      <c r="F2488" t="e">
        <f>IF(INDEX(People[First Name],$A2488)="","",
CONCATENATE("  - &amp;AffiliationID",TEXT($A2488,"0000"),
" {PersonID: *PersonID",TEXT($A2488,"0000"),
", OrganizationID: *OrganizationID",TEXT(MATCH(INDEX(People[Organization Name],$A2488),Organizations[Organization Name],0),"0000"),
", IsPrimaryOrganizationContact: , AffiliationStartDate: , AffiliationEndDate: , PrimaryPhone: ",
", PrimaryEmail: ",CHAR(34),INDEX(People[Primary Email],$A2488),CHAR(34),
", PrimaryAddress: ",CHAR(34),INDEX(People[Primary Address],$A2488),CHAR(34),
", PersonLink: }"))</f>
        <v>#REF!</v>
      </c>
      <c r="H2488" t="e">
        <f>IF(COUNTA(CitationInformation)=0,"",IF(INDEX(AuthorList[Author Name],$A2488)="","",
CONCATENATE("  - &amp;AuthorListID",TEXT($A2488,"0000"),
"  {CitationID: *CitationID0001",
", PersonID: *PersonID",TEXT(MATCH(INDEX(AuthorList[Author Name],$A2488),People[Full Name],0),"0000"),
", AuthorOrder: ",INDEX(AuthorList[Author Number],$A2488),"}")))</f>
        <v>#REF!</v>
      </c>
      <c r="K2488" t="e">
        <f>IF(INDEX(SamplingFeatures[Feature Code],$A2488)="","",
CONCATENATE("  - &amp;SamplingFeatureID",TEXT($A2488,"0000"),
" {","SamplingFeatureUUID:  ",CHAR(34),INDEX(SamplingFeatures[Sampling Feature UUID],$A2488),CHAR(34),
", SamplingFeatureTypeCV:  ",CHAR(34),INDEX(SamplingFeatures[Sampling Feature Type],$A2488),CHAR(34),
", SamplingFeatureCode:  ",CHAR(34),INDEX(SamplingFeatures[Feature Code],$A2488),CHAR(34),
", SamplingFeatureName:  ",CHAR(34),INDEX(SamplingFeatures[Feature Name],$A2488),CHAR(34),
", SamplingFeatureDescription:  ",CHAR(34),INDEX(SamplingFeatures[Feature Description],$A2488),CHAR(34),
", SamplingFeatureGeotypeCV:  ",CHAR(34),INDEX(SamplingFeatures[Feature Geo Type],$A2488),CHAR(34),
", FeatureGeometry:  ",CHAR(34),INDEX(SamplingFeatures[Feature Geometry],$A2488),CHAR(34),
", Elevation_m:  ",CHAR(34),INDEX(SamplingFeatures[Elevation_m],$A2488),CHAR(34),
", ElevationDatumCV:  ",CHAR(34),ElevationDatum,CHAR(34),"}"))</f>
        <v>#REF!</v>
      </c>
      <c r="L2488" t="e">
        <f>IF(INDEX(SamplingFeatures[Sampling Feature Type],$A2488)&lt;&gt;"Site","",
CONCATENATE("  - &amp;SiteID",TEXT(SUMPRODUCT(--($L$3:$L2487&lt;&gt;"")),"0000"),
" {","SamplingFeatureID:  *SamplingFeatureID",TEXT($A2488,"0000"),
", SiteTypeCV:  ",CHAR(34),INDEX(Sites[Site Type],$A2488),CHAR(34),
", Latitude:  ",INDEX(Sites[Latitude],$A2488),
", Longitude:  ",INDEX(Sites[Longitude],$A2488),
", SRSName:  ",CHAR(34),LatLonDatum,CHAR(34),"}"))</f>
        <v>#REF!</v>
      </c>
      <c r="M2488" t="e">
        <f>IF(INDEX(SamplingFeatures[Sampling Feature Type],$A2488)&lt;&gt;"Specimen","",
CONCATENATE("  - &amp;SpecimenID",TEXT(SUMPRODUCT(--($M$3:$M2487&lt;&gt;"")),"0000"),
" {","SamplingFeatureID:  *SamplingFeatureID",TEXT($A2488,"0000"),
", SpecimenTypeCV:  ",CHAR(34),INDEX(Specimens[Specimen Type],$A2488),CHAR(34),
", SpecimenMediumCV:  ",INDEX(Specimens[Specimen Medium],$A2488),
", IsFieldSpecimen:  ",CHAR(34),INDEX(Specimens[Is Field Specimen?],$A2488),CHAR(34),"}"))</f>
        <v>#REF!</v>
      </c>
      <c r="N2488" t="e">
        <f>IF(COUNTA(SpatialOffsets[])=0,"", IF(INDEX(SpatialOffsets[Spatial Offset Type],$A2488)="","",
CONCATENATE("  - &amp;SpatialOffsetID",TEXT($A2488,"0000"),
" {","SpatialOffsetTypeCV:  ",CHAR(34),INDEX(SpatialOffsets[Spatial Offset Type],$A2488),CHAR(34),
", Offset1Value:  ",INDEX(SpatialOffsets[Offset 1 Value],$A2488),
", Offset1UnitID:  ",CHAR(34),INDEX(SpatialOffsets[Offset 1 Unit],$A2488),CHAR(34),
", Offset2Value:  ",INDEX(SpatialOffsets[Offset 2 Value],$A2488),
", Offset2UnitID:  ",CHAR(34),INDEX(SpatialOffsets[Offset 2 Unit],$A2488),CHAR(34),
", Offset3Value:  ",INDEX(SpatialOffsets[Offset 3 Value],$A2488),
", Offset3UnitID:  ",CHAR(34),INDEX(SpatialOffsets[Offset 3 Unit],$A2488),CHAR(34),,"}")))</f>
        <v>#REF!</v>
      </c>
      <c r="O2488" t="e">
        <f>IF(COUNTA(RelatedFeatures[])=0,"", IF(INDEX(RelatedFeatures[First Sampling Feature Code],$A2488)="","",
CONCATENATE("  - &amp;RelationID",TEXT($A2488,"0000"),
" {","SamplingFeatureID:  *SamplingFeatureID",TEXT(MATCH(INDEX(RelatedFeatures[First Sampling Feature Code],$A2488),SamplingFeatures[Feature Code],0),"0000"),
", RelationshipTypeCV:  ",CHAR(34),INDEX(RelatedFeatures[Relationship Type],$A2488),CHAR(34),
", RelatedFeatureID: *SamplingFeatureID",TEXT(MATCH(INDEX(RelatedFeatures[Second Sampling Feature Code],$A2488),SamplingFeatures[Feature Code],0),"0000"),
", SpatialOffsetID:  ",IF(INDEX(RelatedFeatures[Offset Number],$A2488)="","",CONCATENATE("*SpatialOffsetID",TEXT(INDEX(RelatedFeatures[Offset Number],$A2488),"0000"))),"}")))</f>
        <v>#REF!</v>
      </c>
      <c r="P2488" t="e">
        <f>IF(INDEX(Methods[Method Type],$A2488)="","",
CONCATENATE("  - &amp;MethodID",TEXT($A2488,"0000"),
" {","MethodTypeCV:  ",CHAR(34),INDEX(Methods[Method Type],$A2488),CHAR(34),
", MethodCode:  ",CHAR(34),INDEX(Methods[Method Code],$A2488),CHAR(34),
", MethodName:  ",CHAR(34),INDEX(Methods[Method Name],$A2488),CHAR(34),
", MethodDescription:  ",CHAR(34),INDEX(Methods[Method Description],$A2488),CHAR(34),
", MethodLink:  ",CHAR(34),INDEX(Methods[Method Link],$A2488),CHAR(34),
", OrganizationID: *OrganizationID",TEXT(MATCH(INDEX(Methods[Organization Name],$A2488),Organizations[Organization Name],0),"0000"),"}"))</f>
        <v>#REF!</v>
      </c>
      <c r="Q2488" t="e">
        <f>IF(INDEX(Variables[Variable Type],$A2488)="","",
CONCATENATE("  - &amp;VariableID",TEXT($A2488,"0000"),
" {","VariableTypeCV:  ",CHAR(34),INDEX(Variables[Variable Type],$A2488),CHAR(34),
", VariableCode:  ",CHAR(34),INDEX(Variables[Variable Code],$A2488),CHAR(34),
", VariableNameCV:  ",CHAR(34),INDEX(Variables[Variable Name],$A2488),CHAR(34),
", VariableDefinition:  ",CHAR(34),INDEX(Variables[Variable Definition],$A2488),CHAR(34),
", SpecciationCV:  ",CHAR(34),INDEX(Variables[Speciation],$A2488),CHAR(34),
", NoDataValue:  ",CHAR(34),INDEX(Variables[No Data Value],$A2488),CHAR(34),"}"))</f>
        <v>#REF!</v>
      </c>
    </row>
    <row r="2489" spans="1:17" x14ac:dyDescent="0.25">
      <c r="A2489">
        <v>2486</v>
      </c>
      <c r="D2489" t="e">
        <f>IF(INDEX(People[First Name],$A2489)="","",
CONCATENATE("  - &amp;PersonID",TEXT($A2489,"0000"),
" {","PersonFirstName:  ",CHAR(34),INDEX(People[First Name],$A2489),CHAR(34),
", PersonMiddleName:  ",CHAR(34),INDEX(People[Middle Name],$A2489),CHAR(34),
", PersonLastName:  ",CHAR(34),INDEX(People[Last Name],$A2489),CHAR(34),"}"))</f>
        <v>#REF!</v>
      </c>
      <c r="E2489" t="e">
        <f>IF(INDEX(Organizations[Organization Type '[CV']],$A2489)="","",
CONCATENATE("  - &amp;OrganizationID",TEXT($A2489,"0000"),
" {","OrganizationTypeCV:  ",CHAR(34),INDEX(Organizations[Organization Type '[CV']],$A2489),CHAR(34),
", OrganizationCode:  ",CHAR(34),INDEX(Organizations[Organization Code],$A2489),CHAR(34),
", OrganizationName:  ",CHAR(34),INDEX(Organizations[Organization Name],$A2489),CHAR(34),
", OrganizationDescription:  ",CHAR(34),INDEX(Organizations[Organization Description],$A2489),CHAR(34),
", OrganizationLink:  ",CHAR(34),INDEX(Organizations[Organization Link],$A2489),CHAR(34),"}"))</f>
        <v>#REF!</v>
      </c>
      <c r="F2489" t="e">
        <f>IF(INDEX(People[First Name],$A2489)="","",
CONCATENATE("  - &amp;AffiliationID",TEXT($A2489,"0000"),
" {PersonID: *PersonID",TEXT($A2489,"0000"),
", OrganizationID: *OrganizationID",TEXT(MATCH(INDEX(People[Organization Name],$A2489),Organizations[Organization Name],0),"0000"),
", IsPrimaryOrganizationContact: , AffiliationStartDate: , AffiliationEndDate: , PrimaryPhone: ",
", PrimaryEmail: ",CHAR(34),INDEX(People[Primary Email],$A2489),CHAR(34),
", PrimaryAddress: ",CHAR(34),INDEX(People[Primary Address],$A2489),CHAR(34),
", PersonLink: }"))</f>
        <v>#REF!</v>
      </c>
      <c r="H2489" t="e">
        <f>IF(COUNTA(CitationInformation)=0,"",IF(INDEX(AuthorList[Author Name],$A2489)="","",
CONCATENATE("  - &amp;AuthorListID",TEXT($A2489,"0000"),
"  {CitationID: *CitationID0001",
", PersonID: *PersonID",TEXT(MATCH(INDEX(AuthorList[Author Name],$A2489),People[Full Name],0),"0000"),
", AuthorOrder: ",INDEX(AuthorList[Author Number],$A2489),"}")))</f>
        <v>#REF!</v>
      </c>
      <c r="K2489" t="e">
        <f>IF(INDEX(SamplingFeatures[Feature Code],$A2489)="","",
CONCATENATE("  - &amp;SamplingFeatureID",TEXT($A2489,"0000"),
" {","SamplingFeatureUUID:  ",CHAR(34),INDEX(SamplingFeatures[Sampling Feature UUID],$A2489),CHAR(34),
", SamplingFeatureTypeCV:  ",CHAR(34),INDEX(SamplingFeatures[Sampling Feature Type],$A2489),CHAR(34),
", SamplingFeatureCode:  ",CHAR(34),INDEX(SamplingFeatures[Feature Code],$A2489),CHAR(34),
", SamplingFeatureName:  ",CHAR(34),INDEX(SamplingFeatures[Feature Name],$A2489),CHAR(34),
", SamplingFeatureDescription:  ",CHAR(34),INDEX(SamplingFeatures[Feature Description],$A2489),CHAR(34),
", SamplingFeatureGeotypeCV:  ",CHAR(34),INDEX(SamplingFeatures[Feature Geo Type],$A2489),CHAR(34),
", FeatureGeometry:  ",CHAR(34),INDEX(SamplingFeatures[Feature Geometry],$A2489),CHAR(34),
", Elevation_m:  ",CHAR(34),INDEX(SamplingFeatures[Elevation_m],$A2489),CHAR(34),
", ElevationDatumCV:  ",CHAR(34),ElevationDatum,CHAR(34),"}"))</f>
        <v>#REF!</v>
      </c>
      <c r="L2489" t="e">
        <f>IF(INDEX(SamplingFeatures[Sampling Feature Type],$A2489)&lt;&gt;"Site","",
CONCATENATE("  - &amp;SiteID",TEXT(SUMPRODUCT(--($L$3:$L2488&lt;&gt;"")),"0000"),
" {","SamplingFeatureID:  *SamplingFeatureID",TEXT($A2489,"0000"),
", SiteTypeCV:  ",CHAR(34),INDEX(Sites[Site Type],$A2489),CHAR(34),
", Latitude:  ",INDEX(Sites[Latitude],$A2489),
", Longitude:  ",INDEX(Sites[Longitude],$A2489),
", SRSName:  ",CHAR(34),LatLonDatum,CHAR(34),"}"))</f>
        <v>#REF!</v>
      </c>
      <c r="M2489" t="e">
        <f>IF(INDEX(SamplingFeatures[Sampling Feature Type],$A2489)&lt;&gt;"Specimen","",
CONCATENATE("  - &amp;SpecimenID",TEXT(SUMPRODUCT(--($M$3:$M2488&lt;&gt;"")),"0000"),
" {","SamplingFeatureID:  *SamplingFeatureID",TEXT($A2489,"0000"),
", SpecimenTypeCV:  ",CHAR(34),INDEX(Specimens[Specimen Type],$A2489),CHAR(34),
", SpecimenMediumCV:  ",INDEX(Specimens[Specimen Medium],$A2489),
", IsFieldSpecimen:  ",CHAR(34),INDEX(Specimens[Is Field Specimen?],$A2489),CHAR(34),"}"))</f>
        <v>#REF!</v>
      </c>
      <c r="N2489" t="e">
        <f>IF(COUNTA(SpatialOffsets[])=0,"", IF(INDEX(SpatialOffsets[Spatial Offset Type],$A2489)="","",
CONCATENATE("  - &amp;SpatialOffsetID",TEXT($A2489,"0000"),
" {","SpatialOffsetTypeCV:  ",CHAR(34),INDEX(SpatialOffsets[Spatial Offset Type],$A2489),CHAR(34),
", Offset1Value:  ",INDEX(SpatialOffsets[Offset 1 Value],$A2489),
", Offset1UnitID:  ",CHAR(34),INDEX(SpatialOffsets[Offset 1 Unit],$A2489),CHAR(34),
", Offset2Value:  ",INDEX(SpatialOffsets[Offset 2 Value],$A2489),
", Offset2UnitID:  ",CHAR(34),INDEX(SpatialOffsets[Offset 2 Unit],$A2489),CHAR(34),
", Offset3Value:  ",INDEX(SpatialOffsets[Offset 3 Value],$A2489),
", Offset3UnitID:  ",CHAR(34),INDEX(SpatialOffsets[Offset 3 Unit],$A2489),CHAR(34),,"}")))</f>
        <v>#REF!</v>
      </c>
      <c r="O2489" t="e">
        <f>IF(COUNTA(RelatedFeatures[])=0,"", IF(INDEX(RelatedFeatures[First Sampling Feature Code],$A2489)="","",
CONCATENATE("  - &amp;RelationID",TEXT($A2489,"0000"),
" {","SamplingFeatureID:  *SamplingFeatureID",TEXT(MATCH(INDEX(RelatedFeatures[First Sampling Feature Code],$A2489),SamplingFeatures[Feature Code],0),"0000"),
", RelationshipTypeCV:  ",CHAR(34),INDEX(RelatedFeatures[Relationship Type],$A2489),CHAR(34),
", RelatedFeatureID: *SamplingFeatureID",TEXT(MATCH(INDEX(RelatedFeatures[Second Sampling Feature Code],$A2489),SamplingFeatures[Feature Code],0),"0000"),
", SpatialOffsetID:  ",IF(INDEX(RelatedFeatures[Offset Number],$A2489)="","",CONCATENATE("*SpatialOffsetID",TEXT(INDEX(RelatedFeatures[Offset Number],$A2489),"0000"))),"}")))</f>
        <v>#REF!</v>
      </c>
      <c r="P2489" t="e">
        <f>IF(INDEX(Methods[Method Type],$A2489)="","",
CONCATENATE("  - &amp;MethodID",TEXT($A2489,"0000"),
" {","MethodTypeCV:  ",CHAR(34),INDEX(Methods[Method Type],$A2489),CHAR(34),
", MethodCode:  ",CHAR(34),INDEX(Methods[Method Code],$A2489),CHAR(34),
", MethodName:  ",CHAR(34),INDEX(Methods[Method Name],$A2489),CHAR(34),
", MethodDescription:  ",CHAR(34),INDEX(Methods[Method Description],$A2489),CHAR(34),
", MethodLink:  ",CHAR(34),INDEX(Methods[Method Link],$A2489),CHAR(34),
", OrganizationID: *OrganizationID",TEXT(MATCH(INDEX(Methods[Organization Name],$A2489),Organizations[Organization Name],0),"0000"),"}"))</f>
        <v>#REF!</v>
      </c>
      <c r="Q2489" t="e">
        <f>IF(INDEX(Variables[Variable Type],$A2489)="","",
CONCATENATE("  - &amp;VariableID",TEXT($A2489,"0000"),
" {","VariableTypeCV:  ",CHAR(34),INDEX(Variables[Variable Type],$A2489),CHAR(34),
", VariableCode:  ",CHAR(34),INDEX(Variables[Variable Code],$A2489),CHAR(34),
", VariableNameCV:  ",CHAR(34),INDEX(Variables[Variable Name],$A2489),CHAR(34),
", VariableDefinition:  ",CHAR(34),INDEX(Variables[Variable Definition],$A2489),CHAR(34),
", SpecciationCV:  ",CHAR(34),INDEX(Variables[Speciation],$A2489),CHAR(34),
", NoDataValue:  ",CHAR(34),INDEX(Variables[No Data Value],$A2489),CHAR(34),"}"))</f>
        <v>#REF!</v>
      </c>
    </row>
    <row r="2490" spans="1:17" x14ac:dyDescent="0.25">
      <c r="A2490">
        <v>2487</v>
      </c>
      <c r="D2490" t="e">
        <f>IF(INDEX(People[First Name],$A2490)="","",
CONCATENATE("  - &amp;PersonID",TEXT($A2490,"0000"),
" {","PersonFirstName:  ",CHAR(34),INDEX(People[First Name],$A2490),CHAR(34),
", PersonMiddleName:  ",CHAR(34),INDEX(People[Middle Name],$A2490),CHAR(34),
", PersonLastName:  ",CHAR(34),INDEX(People[Last Name],$A2490),CHAR(34),"}"))</f>
        <v>#REF!</v>
      </c>
      <c r="E2490" t="e">
        <f>IF(INDEX(Organizations[Organization Type '[CV']],$A2490)="","",
CONCATENATE("  - &amp;OrganizationID",TEXT($A2490,"0000"),
" {","OrganizationTypeCV:  ",CHAR(34),INDEX(Organizations[Organization Type '[CV']],$A2490),CHAR(34),
", OrganizationCode:  ",CHAR(34),INDEX(Organizations[Organization Code],$A2490),CHAR(34),
", OrganizationName:  ",CHAR(34),INDEX(Organizations[Organization Name],$A2490),CHAR(34),
", OrganizationDescription:  ",CHAR(34),INDEX(Organizations[Organization Description],$A2490),CHAR(34),
", OrganizationLink:  ",CHAR(34),INDEX(Organizations[Organization Link],$A2490),CHAR(34),"}"))</f>
        <v>#REF!</v>
      </c>
      <c r="F2490" t="e">
        <f>IF(INDEX(People[First Name],$A2490)="","",
CONCATENATE("  - &amp;AffiliationID",TEXT($A2490,"0000"),
" {PersonID: *PersonID",TEXT($A2490,"0000"),
", OrganizationID: *OrganizationID",TEXT(MATCH(INDEX(People[Organization Name],$A2490),Organizations[Organization Name],0),"0000"),
", IsPrimaryOrganizationContact: , AffiliationStartDate: , AffiliationEndDate: , PrimaryPhone: ",
", PrimaryEmail: ",CHAR(34),INDEX(People[Primary Email],$A2490),CHAR(34),
", PrimaryAddress: ",CHAR(34),INDEX(People[Primary Address],$A2490),CHAR(34),
", PersonLink: }"))</f>
        <v>#REF!</v>
      </c>
      <c r="H2490" t="e">
        <f>IF(COUNTA(CitationInformation)=0,"",IF(INDEX(AuthorList[Author Name],$A2490)="","",
CONCATENATE("  - &amp;AuthorListID",TEXT($A2490,"0000"),
"  {CitationID: *CitationID0001",
", PersonID: *PersonID",TEXT(MATCH(INDEX(AuthorList[Author Name],$A2490),People[Full Name],0),"0000"),
", AuthorOrder: ",INDEX(AuthorList[Author Number],$A2490),"}")))</f>
        <v>#REF!</v>
      </c>
      <c r="K2490" t="e">
        <f>IF(INDEX(SamplingFeatures[Feature Code],$A2490)="","",
CONCATENATE("  - &amp;SamplingFeatureID",TEXT($A2490,"0000"),
" {","SamplingFeatureUUID:  ",CHAR(34),INDEX(SamplingFeatures[Sampling Feature UUID],$A2490),CHAR(34),
", SamplingFeatureTypeCV:  ",CHAR(34),INDEX(SamplingFeatures[Sampling Feature Type],$A2490),CHAR(34),
", SamplingFeatureCode:  ",CHAR(34),INDEX(SamplingFeatures[Feature Code],$A2490),CHAR(34),
", SamplingFeatureName:  ",CHAR(34),INDEX(SamplingFeatures[Feature Name],$A2490),CHAR(34),
", SamplingFeatureDescription:  ",CHAR(34),INDEX(SamplingFeatures[Feature Description],$A2490),CHAR(34),
", SamplingFeatureGeotypeCV:  ",CHAR(34),INDEX(SamplingFeatures[Feature Geo Type],$A2490),CHAR(34),
", FeatureGeometry:  ",CHAR(34),INDEX(SamplingFeatures[Feature Geometry],$A2490),CHAR(34),
", Elevation_m:  ",CHAR(34),INDEX(SamplingFeatures[Elevation_m],$A2490),CHAR(34),
", ElevationDatumCV:  ",CHAR(34),ElevationDatum,CHAR(34),"}"))</f>
        <v>#REF!</v>
      </c>
      <c r="L2490" t="e">
        <f>IF(INDEX(SamplingFeatures[Sampling Feature Type],$A2490)&lt;&gt;"Site","",
CONCATENATE("  - &amp;SiteID",TEXT(SUMPRODUCT(--($L$3:$L2489&lt;&gt;"")),"0000"),
" {","SamplingFeatureID:  *SamplingFeatureID",TEXT($A2490,"0000"),
", SiteTypeCV:  ",CHAR(34),INDEX(Sites[Site Type],$A2490),CHAR(34),
", Latitude:  ",INDEX(Sites[Latitude],$A2490),
", Longitude:  ",INDEX(Sites[Longitude],$A2490),
", SRSName:  ",CHAR(34),LatLonDatum,CHAR(34),"}"))</f>
        <v>#REF!</v>
      </c>
      <c r="M2490" t="e">
        <f>IF(INDEX(SamplingFeatures[Sampling Feature Type],$A2490)&lt;&gt;"Specimen","",
CONCATENATE("  - &amp;SpecimenID",TEXT(SUMPRODUCT(--($M$3:$M2489&lt;&gt;"")),"0000"),
" {","SamplingFeatureID:  *SamplingFeatureID",TEXT($A2490,"0000"),
", SpecimenTypeCV:  ",CHAR(34),INDEX(Specimens[Specimen Type],$A2490),CHAR(34),
", SpecimenMediumCV:  ",INDEX(Specimens[Specimen Medium],$A2490),
", IsFieldSpecimen:  ",CHAR(34),INDEX(Specimens[Is Field Specimen?],$A2490),CHAR(34),"}"))</f>
        <v>#REF!</v>
      </c>
      <c r="N2490" t="e">
        <f>IF(COUNTA(SpatialOffsets[])=0,"", IF(INDEX(SpatialOffsets[Spatial Offset Type],$A2490)="","",
CONCATENATE("  - &amp;SpatialOffsetID",TEXT($A2490,"0000"),
" {","SpatialOffsetTypeCV:  ",CHAR(34),INDEX(SpatialOffsets[Spatial Offset Type],$A2490),CHAR(34),
", Offset1Value:  ",INDEX(SpatialOffsets[Offset 1 Value],$A2490),
", Offset1UnitID:  ",CHAR(34),INDEX(SpatialOffsets[Offset 1 Unit],$A2490),CHAR(34),
", Offset2Value:  ",INDEX(SpatialOffsets[Offset 2 Value],$A2490),
", Offset2UnitID:  ",CHAR(34),INDEX(SpatialOffsets[Offset 2 Unit],$A2490),CHAR(34),
", Offset3Value:  ",INDEX(SpatialOffsets[Offset 3 Value],$A2490),
", Offset3UnitID:  ",CHAR(34),INDEX(SpatialOffsets[Offset 3 Unit],$A2490),CHAR(34),,"}")))</f>
        <v>#REF!</v>
      </c>
      <c r="O2490" t="e">
        <f>IF(COUNTA(RelatedFeatures[])=0,"", IF(INDEX(RelatedFeatures[First Sampling Feature Code],$A2490)="","",
CONCATENATE("  - &amp;RelationID",TEXT($A2490,"0000"),
" {","SamplingFeatureID:  *SamplingFeatureID",TEXT(MATCH(INDEX(RelatedFeatures[First Sampling Feature Code],$A2490),SamplingFeatures[Feature Code],0),"0000"),
", RelationshipTypeCV:  ",CHAR(34),INDEX(RelatedFeatures[Relationship Type],$A2490),CHAR(34),
", RelatedFeatureID: *SamplingFeatureID",TEXT(MATCH(INDEX(RelatedFeatures[Second Sampling Feature Code],$A2490),SamplingFeatures[Feature Code],0),"0000"),
", SpatialOffsetID:  ",IF(INDEX(RelatedFeatures[Offset Number],$A2490)="","",CONCATENATE("*SpatialOffsetID",TEXT(INDEX(RelatedFeatures[Offset Number],$A2490),"0000"))),"}")))</f>
        <v>#REF!</v>
      </c>
      <c r="P2490" t="e">
        <f>IF(INDEX(Methods[Method Type],$A2490)="","",
CONCATENATE("  - &amp;MethodID",TEXT($A2490,"0000"),
" {","MethodTypeCV:  ",CHAR(34),INDEX(Methods[Method Type],$A2490),CHAR(34),
", MethodCode:  ",CHAR(34),INDEX(Methods[Method Code],$A2490),CHAR(34),
", MethodName:  ",CHAR(34),INDEX(Methods[Method Name],$A2490),CHAR(34),
", MethodDescription:  ",CHAR(34),INDEX(Methods[Method Description],$A2490),CHAR(34),
", MethodLink:  ",CHAR(34),INDEX(Methods[Method Link],$A2490),CHAR(34),
", OrganizationID: *OrganizationID",TEXT(MATCH(INDEX(Methods[Organization Name],$A2490),Organizations[Organization Name],0),"0000"),"}"))</f>
        <v>#REF!</v>
      </c>
      <c r="Q2490" t="e">
        <f>IF(INDEX(Variables[Variable Type],$A2490)="","",
CONCATENATE("  - &amp;VariableID",TEXT($A2490,"0000"),
" {","VariableTypeCV:  ",CHAR(34),INDEX(Variables[Variable Type],$A2490),CHAR(34),
", VariableCode:  ",CHAR(34),INDEX(Variables[Variable Code],$A2490),CHAR(34),
", VariableNameCV:  ",CHAR(34),INDEX(Variables[Variable Name],$A2490),CHAR(34),
", VariableDefinition:  ",CHAR(34),INDEX(Variables[Variable Definition],$A2490),CHAR(34),
", SpecciationCV:  ",CHAR(34),INDEX(Variables[Speciation],$A2490),CHAR(34),
", NoDataValue:  ",CHAR(34),INDEX(Variables[No Data Value],$A2490),CHAR(34),"}"))</f>
        <v>#REF!</v>
      </c>
    </row>
    <row r="2491" spans="1:17" x14ac:dyDescent="0.25">
      <c r="A2491">
        <v>2488</v>
      </c>
      <c r="D2491" t="e">
        <f>IF(INDEX(People[First Name],$A2491)="","",
CONCATENATE("  - &amp;PersonID",TEXT($A2491,"0000"),
" {","PersonFirstName:  ",CHAR(34),INDEX(People[First Name],$A2491),CHAR(34),
", PersonMiddleName:  ",CHAR(34),INDEX(People[Middle Name],$A2491),CHAR(34),
", PersonLastName:  ",CHAR(34),INDEX(People[Last Name],$A2491),CHAR(34),"}"))</f>
        <v>#REF!</v>
      </c>
      <c r="E2491" t="e">
        <f>IF(INDEX(Organizations[Organization Type '[CV']],$A2491)="","",
CONCATENATE("  - &amp;OrganizationID",TEXT($A2491,"0000"),
" {","OrganizationTypeCV:  ",CHAR(34),INDEX(Organizations[Organization Type '[CV']],$A2491),CHAR(34),
", OrganizationCode:  ",CHAR(34),INDEX(Organizations[Organization Code],$A2491),CHAR(34),
", OrganizationName:  ",CHAR(34),INDEX(Organizations[Organization Name],$A2491),CHAR(34),
", OrganizationDescription:  ",CHAR(34),INDEX(Organizations[Organization Description],$A2491),CHAR(34),
", OrganizationLink:  ",CHAR(34),INDEX(Organizations[Organization Link],$A2491),CHAR(34),"}"))</f>
        <v>#REF!</v>
      </c>
      <c r="F2491" t="e">
        <f>IF(INDEX(People[First Name],$A2491)="","",
CONCATENATE("  - &amp;AffiliationID",TEXT($A2491,"0000"),
" {PersonID: *PersonID",TEXT($A2491,"0000"),
", OrganizationID: *OrganizationID",TEXT(MATCH(INDEX(People[Organization Name],$A2491),Organizations[Organization Name],0),"0000"),
", IsPrimaryOrganizationContact: , AffiliationStartDate: , AffiliationEndDate: , PrimaryPhone: ",
", PrimaryEmail: ",CHAR(34),INDEX(People[Primary Email],$A2491),CHAR(34),
", PrimaryAddress: ",CHAR(34),INDEX(People[Primary Address],$A2491),CHAR(34),
", PersonLink: }"))</f>
        <v>#REF!</v>
      </c>
      <c r="H2491" t="e">
        <f>IF(COUNTA(CitationInformation)=0,"",IF(INDEX(AuthorList[Author Name],$A2491)="","",
CONCATENATE("  - &amp;AuthorListID",TEXT($A2491,"0000"),
"  {CitationID: *CitationID0001",
", PersonID: *PersonID",TEXT(MATCH(INDEX(AuthorList[Author Name],$A2491),People[Full Name],0),"0000"),
", AuthorOrder: ",INDEX(AuthorList[Author Number],$A2491),"}")))</f>
        <v>#REF!</v>
      </c>
      <c r="K2491" t="e">
        <f>IF(INDEX(SamplingFeatures[Feature Code],$A2491)="","",
CONCATENATE("  - &amp;SamplingFeatureID",TEXT($A2491,"0000"),
" {","SamplingFeatureUUID:  ",CHAR(34),INDEX(SamplingFeatures[Sampling Feature UUID],$A2491),CHAR(34),
", SamplingFeatureTypeCV:  ",CHAR(34),INDEX(SamplingFeatures[Sampling Feature Type],$A2491),CHAR(34),
", SamplingFeatureCode:  ",CHAR(34),INDEX(SamplingFeatures[Feature Code],$A2491),CHAR(34),
", SamplingFeatureName:  ",CHAR(34),INDEX(SamplingFeatures[Feature Name],$A2491),CHAR(34),
", SamplingFeatureDescription:  ",CHAR(34),INDEX(SamplingFeatures[Feature Description],$A2491),CHAR(34),
", SamplingFeatureGeotypeCV:  ",CHAR(34),INDEX(SamplingFeatures[Feature Geo Type],$A2491),CHAR(34),
", FeatureGeometry:  ",CHAR(34),INDEX(SamplingFeatures[Feature Geometry],$A2491),CHAR(34),
", Elevation_m:  ",CHAR(34),INDEX(SamplingFeatures[Elevation_m],$A2491),CHAR(34),
", ElevationDatumCV:  ",CHAR(34),ElevationDatum,CHAR(34),"}"))</f>
        <v>#REF!</v>
      </c>
      <c r="L2491" t="e">
        <f>IF(INDEX(SamplingFeatures[Sampling Feature Type],$A2491)&lt;&gt;"Site","",
CONCATENATE("  - &amp;SiteID",TEXT(SUMPRODUCT(--($L$3:$L2490&lt;&gt;"")),"0000"),
" {","SamplingFeatureID:  *SamplingFeatureID",TEXT($A2491,"0000"),
", SiteTypeCV:  ",CHAR(34),INDEX(Sites[Site Type],$A2491),CHAR(34),
", Latitude:  ",INDEX(Sites[Latitude],$A2491),
", Longitude:  ",INDEX(Sites[Longitude],$A2491),
", SRSName:  ",CHAR(34),LatLonDatum,CHAR(34),"}"))</f>
        <v>#REF!</v>
      </c>
      <c r="M2491" t="e">
        <f>IF(INDEX(SamplingFeatures[Sampling Feature Type],$A2491)&lt;&gt;"Specimen","",
CONCATENATE("  - &amp;SpecimenID",TEXT(SUMPRODUCT(--($M$3:$M2490&lt;&gt;"")),"0000"),
" {","SamplingFeatureID:  *SamplingFeatureID",TEXT($A2491,"0000"),
", SpecimenTypeCV:  ",CHAR(34),INDEX(Specimens[Specimen Type],$A2491),CHAR(34),
", SpecimenMediumCV:  ",INDEX(Specimens[Specimen Medium],$A2491),
", IsFieldSpecimen:  ",CHAR(34),INDEX(Specimens[Is Field Specimen?],$A2491),CHAR(34),"}"))</f>
        <v>#REF!</v>
      </c>
      <c r="N2491" t="e">
        <f>IF(COUNTA(SpatialOffsets[])=0,"", IF(INDEX(SpatialOffsets[Spatial Offset Type],$A2491)="","",
CONCATENATE("  - &amp;SpatialOffsetID",TEXT($A2491,"0000"),
" {","SpatialOffsetTypeCV:  ",CHAR(34),INDEX(SpatialOffsets[Spatial Offset Type],$A2491),CHAR(34),
", Offset1Value:  ",INDEX(SpatialOffsets[Offset 1 Value],$A2491),
", Offset1UnitID:  ",CHAR(34),INDEX(SpatialOffsets[Offset 1 Unit],$A2491),CHAR(34),
", Offset2Value:  ",INDEX(SpatialOffsets[Offset 2 Value],$A2491),
", Offset2UnitID:  ",CHAR(34),INDEX(SpatialOffsets[Offset 2 Unit],$A2491),CHAR(34),
", Offset3Value:  ",INDEX(SpatialOffsets[Offset 3 Value],$A2491),
", Offset3UnitID:  ",CHAR(34),INDEX(SpatialOffsets[Offset 3 Unit],$A2491),CHAR(34),,"}")))</f>
        <v>#REF!</v>
      </c>
      <c r="O2491" t="e">
        <f>IF(COUNTA(RelatedFeatures[])=0,"", IF(INDEX(RelatedFeatures[First Sampling Feature Code],$A2491)="","",
CONCATENATE("  - &amp;RelationID",TEXT($A2491,"0000"),
" {","SamplingFeatureID:  *SamplingFeatureID",TEXT(MATCH(INDEX(RelatedFeatures[First Sampling Feature Code],$A2491),SamplingFeatures[Feature Code],0),"0000"),
", RelationshipTypeCV:  ",CHAR(34),INDEX(RelatedFeatures[Relationship Type],$A2491),CHAR(34),
", RelatedFeatureID: *SamplingFeatureID",TEXT(MATCH(INDEX(RelatedFeatures[Second Sampling Feature Code],$A2491),SamplingFeatures[Feature Code],0),"0000"),
", SpatialOffsetID:  ",IF(INDEX(RelatedFeatures[Offset Number],$A2491)="","",CONCATENATE("*SpatialOffsetID",TEXT(INDEX(RelatedFeatures[Offset Number],$A2491),"0000"))),"}")))</f>
        <v>#REF!</v>
      </c>
      <c r="P2491" t="e">
        <f>IF(INDEX(Methods[Method Type],$A2491)="","",
CONCATENATE("  - &amp;MethodID",TEXT($A2491,"0000"),
" {","MethodTypeCV:  ",CHAR(34),INDEX(Methods[Method Type],$A2491),CHAR(34),
", MethodCode:  ",CHAR(34),INDEX(Methods[Method Code],$A2491),CHAR(34),
", MethodName:  ",CHAR(34),INDEX(Methods[Method Name],$A2491),CHAR(34),
", MethodDescription:  ",CHAR(34),INDEX(Methods[Method Description],$A2491),CHAR(34),
", MethodLink:  ",CHAR(34),INDEX(Methods[Method Link],$A2491),CHAR(34),
", OrganizationID: *OrganizationID",TEXT(MATCH(INDEX(Methods[Organization Name],$A2491),Organizations[Organization Name],0),"0000"),"}"))</f>
        <v>#REF!</v>
      </c>
      <c r="Q2491" t="e">
        <f>IF(INDEX(Variables[Variable Type],$A2491)="","",
CONCATENATE("  - &amp;VariableID",TEXT($A2491,"0000"),
" {","VariableTypeCV:  ",CHAR(34),INDEX(Variables[Variable Type],$A2491),CHAR(34),
", VariableCode:  ",CHAR(34),INDEX(Variables[Variable Code],$A2491),CHAR(34),
", VariableNameCV:  ",CHAR(34),INDEX(Variables[Variable Name],$A2491),CHAR(34),
", VariableDefinition:  ",CHAR(34),INDEX(Variables[Variable Definition],$A2491),CHAR(34),
", SpecciationCV:  ",CHAR(34),INDEX(Variables[Speciation],$A2491),CHAR(34),
", NoDataValue:  ",CHAR(34),INDEX(Variables[No Data Value],$A2491),CHAR(34),"}"))</f>
        <v>#REF!</v>
      </c>
    </row>
    <row r="2492" spans="1:17" x14ac:dyDescent="0.25">
      <c r="A2492">
        <v>2489</v>
      </c>
      <c r="D2492" t="e">
        <f>IF(INDEX(People[First Name],$A2492)="","",
CONCATENATE("  - &amp;PersonID",TEXT($A2492,"0000"),
" {","PersonFirstName:  ",CHAR(34),INDEX(People[First Name],$A2492),CHAR(34),
", PersonMiddleName:  ",CHAR(34),INDEX(People[Middle Name],$A2492),CHAR(34),
", PersonLastName:  ",CHAR(34),INDEX(People[Last Name],$A2492),CHAR(34),"}"))</f>
        <v>#REF!</v>
      </c>
      <c r="E2492" t="e">
        <f>IF(INDEX(Organizations[Organization Type '[CV']],$A2492)="","",
CONCATENATE("  - &amp;OrganizationID",TEXT($A2492,"0000"),
" {","OrganizationTypeCV:  ",CHAR(34),INDEX(Organizations[Organization Type '[CV']],$A2492),CHAR(34),
", OrganizationCode:  ",CHAR(34),INDEX(Organizations[Organization Code],$A2492),CHAR(34),
", OrganizationName:  ",CHAR(34),INDEX(Organizations[Organization Name],$A2492),CHAR(34),
", OrganizationDescription:  ",CHAR(34),INDEX(Organizations[Organization Description],$A2492),CHAR(34),
", OrganizationLink:  ",CHAR(34),INDEX(Organizations[Organization Link],$A2492),CHAR(34),"}"))</f>
        <v>#REF!</v>
      </c>
      <c r="F2492" t="e">
        <f>IF(INDEX(People[First Name],$A2492)="","",
CONCATENATE("  - &amp;AffiliationID",TEXT($A2492,"0000"),
" {PersonID: *PersonID",TEXT($A2492,"0000"),
", OrganizationID: *OrganizationID",TEXT(MATCH(INDEX(People[Organization Name],$A2492),Organizations[Organization Name],0),"0000"),
", IsPrimaryOrganizationContact: , AffiliationStartDate: , AffiliationEndDate: , PrimaryPhone: ",
", PrimaryEmail: ",CHAR(34),INDEX(People[Primary Email],$A2492),CHAR(34),
", PrimaryAddress: ",CHAR(34),INDEX(People[Primary Address],$A2492),CHAR(34),
", PersonLink: }"))</f>
        <v>#REF!</v>
      </c>
      <c r="H2492" t="e">
        <f>IF(COUNTA(CitationInformation)=0,"",IF(INDEX(AuthorList[Author Name],$A2492)="","",
CONCATENATE("  - &amp;AuthorListID",TEXT($A2492,"0000"),
"  {CitationID: *CitationID0001",
", PersonID: *PersonID",TEXT(MATCH(INDEX(AuthorList[Author Name],$A2492),People[Full Name],0),"0000"),
", AuthorOrder: ",INDEX(AuthorList[Author Number],$A2492),"}")))</f>
        <v>#REF!</v>
      </c>
      <c r="K2492" t="e">
        <f>IF(INDEX(SamplingFeatures[Feature Code],$A2492)="","",
CONCATENATE("  - &amp;SamplingFeatureID",TEXT($A2492,"0000"),
" {","SamplingFeatureUUID:  ",CHAR(34),INDEX(SamplingFeatures[Sampling Feature UUID],$A2492),CHAR(34),
", SamplingFeatureTypeCV:  ",CHAR(34),INDEX(SamplingFeatures[Sampling Feature Type],$A2492),CHAR(34),
", SamplingFeatureCode:  ",CHAR(34),INDEX(SamplingFeatures[Feature Code],$A2492),CHAR(34),
", SamplingFeatureName:  ",CHAR(34),INDEX(SamplingFeatures[Feature Name],$A2492),CHAR(34),
", SamplingFeatureDescription:  ",CHAR(34),INDEX(SamplingFeatures[Feature Description],$A2492),CHAR(34),
", SamplingFeatureGeotypeCV:  ",CHAR(34),INDEX(SamplingFeatures[Feature Geo Type],$A2492),CHAR(34),
", FeatureGeometry:  ",CHAR(34),INDEX(SamplingFeatures[Feature Geometry],$A2492),CHAR(34),
", Elevation_m:  ",CHAR(34),INDEX(SamplingFeatures[Elevation_m],$A2492),CHAR(34),
", ElevationDatumCV:  ",CHAR(34),ElevationDatum,CHAR(34),"}"))</f>
        <v>#REF!</v>
      </c>
      <c r="L2492" t="e">
        <f>IF(INDEX(SamplingFeatures[Sampling Feature Type],$A2492)&lt;&gt;"Site","",
CONCATENATE("  - &amp;SiteID",TEXT(SUMPRODUCT(--($L$3:$L2491&lt;&gt;"")),"0000"),
" {","SamplingFeatureID:  *SamplingFeatureID",TEXT($A2492,"0000"),
", SiteTypeCV:  ",CHAR(34),INDEX(Sites[Site Type],$A2492),CHAR(34),
", Latitude:  ",INDEX(Sites[Latitude],$A2492),
", Longitude:  ",INDEX(Sites[Longitude],$A2492),
", SRSName:  ",CHAR(34),LatLonDatum,CHAR(34),"}"))</f>
        <v>#REF!</v>
      </c>
      <c r="M2492" t="e">
        <f>IF(INDEX(SamplingFeatures[Sampling Feature Type],$A2492)&lt;&gt;"Specimen","",
CONCATENATE("  - &amp;SpecimenID",TEXT(SUMPRODUCT(--($M$3:$M2491&lt;&gt;"")),"0000"),
" {","SamplingFeatureID:  *SamplingFeatureID",TEXT($A2492,"0000"),
", SpecimenTypeCV:  ",CHAR(34),INDEX(Specimens[Specimen Type],$A2492),CHAR(34),
", SpecimenMediumCV:  ",INDEX(Specimens[Specimen Medium],$A2492),
", IsFieldSpecimen:  ",CHAR(34),INDEX(Specimens[Is Field Specimen?],$A2492),CHAR(34),"}"))</f>
        <v>#REF!</v>
      </c>
      <c r="N2492" t="e">
        <f>IF(COUNTA(SpatialOffsets[])=0,"", IF(INDEX(SpatialOffsets[Spatial Offset Type],$A2492)="","",
CONCATENATE("  - &amp;SpatialOffsetID",TEXT($A2492,"0000"),
" {","SpatialOffsetTypeCV:  ",CHAR(34),INDEX(SpatialOffsets[Spatial Offset Type],$A2492),CHAR(34),
", Offset1Value:  ",INDEX(SpatialOffsets[Offset 1 Value],$A2492),
", Offset1UnitID:  ",CHAR(34),INDEX(SpatialOffsets[Offset 1 Unit],$A2492),CHAR(34),
", Offset2Value:  ",INDEX(SpatialOffsets[Offset 2 Value],$A2492),
", Offset2UnitID:  ",CHAR(34),INDEX(SpatialOffsets[Offset 2 Unit],$A2492),CHAR(34),
", Offset3Value:  ",INDEX(SpatialOffsets[Offset 3 Value],$A2492),
", Offset3UnitID:  ",CHAR(34),INDEX(SpatialOffsets[Offset 3 Unit],$A2492),CHAR(34),,"}")))</f>
        <v>#REF!</v>
      </c>
      <c r="O2492" t="e">
        <f>IF(COUNTA(RelatedFeatures[])=0,"", IF(INDEX(RelatedFeatures[First Sampling Feature Code],$A2492)="","",
CONCATENATE("  - &amp;RelationID",TEXT($A2492,"0000"),
" {","SamplingFeatureID:  *SamplingFeatureID",TEXT(MATCH(INDEX(RelatedFeatures[First Sampling Feature Code],$A2492),SamplingFeatures[Feature Code],0),"0000"),
", RelationshipTypeCV:  ",CHAR(34),INDEX(RelatedFeatures[Relationship Type],$A2492),CHAR(34),
", RelatedFeatureID: *SamplingFeatureID",TEXT(MATCH(INDEX(RelatedFeatures[Second Sampling Feature Code],$A2492),SamplingFeatures[Feature Code],0),"0000"),
", SpatialOffsetID:  ",IF(INDEX(RelatedFeatures[Offset Number],$A2492)="","",CONCATENATE("*SpatialOffsetID",TEXT(INDEX(RelatedFeatures[Offset Number],$A2492),"0000"))),"}")))</f>
        <v>#REF!</v>
      </c>
      <c r="P2492" t="e">
        <f>IF(INDEX(Methods[Method Type],$A2492)="","",
CONCATENATE("  - &amp;MethodID",TEXT($A2492,"0000"),
" {","MethodTypeCV:  ",CHAR(34),INDEX(Methods[Method Type],$A2492),CHAR(34),
", MethodCode:  ",CHAR(34),INDEX(Methods[Method Code],$A2492),CHAR(34),
", MethodName:  ",CHAR(34),INDEX(Methods[Method Name],$A2492),CHAR(34),
", MethodDescription:  ",CHAR(34),INDEX(Methods[Method Description],$A2492),CHAR(34),
", MethodLink:  ",CHAR(34),INDEX(Methods[Method Link],$A2492),CHAR(34),
", OrganizationID: *OrganizationID",TEXT(MATCH(INDEX(Methods[Organization Name],$A2492),Organizations[Organization Name],0),"0000"),"}"))</f>
        <v>#REF!</v>
      </c>
      <c r="Q2492" t="e">
        <f>IF(INDEX(Variables[Variable Type],$A2492)="","",
CONCATENATE("  - &amp;VariableID",TEXT($A2492,"0000"),
" {","VariableTypeCV:  ",CHAR(34),INDEX(Variables[Variable Type],$A2492),CHAR(34),
", VariableCode:  ",CHAR(34),INDEX(Variables[Variable Code],$A2492),CHAR(34),
", VariableNameCV:  ",CHAR(34),INDEX(Variables[Variable Name],$A2492),CHAR(34),
", VariableDefinition:  ",CHAR(34),INDEX(Variables[Variable Definition],$A2492),CHAR(34),
", SpecciationCV:  ",CHAR(34),INDEX(Variables[Speciation],$A2492),CHAR(34),
", NoDataValue:  ",CHAR(34),INDEX(Variables[No Data Value],$A2492),CHAR(34),"}"))</f>
        <v>#REF!</v>
      </c>
    </row>
    <row r="2493" spans="1:17" x14ac:dyDescent="0.25">
      <c r="A2493">
        <v>2490</v>
      </c>
      <c r="D2493" t="e">
        <f>IF(INDEX(People[First Name],$A2493)="","",
CONCATENATE("  - &amp;PersonID",TEXT($A2493,"0000"),
" {","PersonFirstName:  ",CHAR(34),INDEX(People[First Name],$A2493),CHAR(34),
", PersonMiddleName:  ",CHAR(34),INDEX(People[Middle Name],$A2493),CHAR(34),
", PersonLastName:  ",CHAR(34),INDEX(People[Last Name],$A2493),CHAR(34),"}"))</f>
        <v>#REF!</v>
      </c>
      <c r="E2493" t="e">
        <f>IF(INDEX(Organizations[Organization Type '[CV']],$A2493)="","",
CONCATENATE("  - &amp;OrganizationID",TEXT($A2493,"0000"),
" {","OrganizationTypeCV:  ",CHAR(34),INDEX(Organizations[Organization Type '[CV']],$A2493),CHAR(34),
", OrganizationCode:  ",CHAR(34),INDEX(Organizations[Organization Code],$A2493),CHAR(34),
", OrganizationName:  ",CHAR(34),INDEX(Organizations[Organization Name],$A2493),CHAR(34),
", OrganizationDescription:  ",CHAR(34),INDEX(Organizations[Organization Description],$A2493),CHAR(34),
", OrganizationLink:  ",CHAR(34),INDEX(Organizations[Organization Link],$A2493),CHAR(34),"}"))</f>
        <v>#REF!</v>
      </c>
      <c r="F2493" t="e">
        <f>IF(INDEX(People[First Name],$A2493)="","",
CONCATENATE("  - &amp;AffiliationID",TEXT($A2493,"0000"),
" {PersonID: *PersonID",TEXT($A2493,"0000"),
", OrganizationID: *OrganizationID",TEXT(MATCH(INDEX(People[Organization Name],$A2493),Organizations[Organization Name],0),"0000"),
", IsPrimaryOrganizationContact: , AffiliationStartDate: , AffiliationEndDate: , PrimaryPhone: ",
", PrimaryEmail: ",CHAR(34),INDEX(People[Primary Email],$A2493),CHAR(34),
", PrimaryAddress: ",CHAR(34),INDEX(People[Primary Address],$A2493),CHAR(34),
", PersonLink: }"))</f>
        <v>#REF!</v>
      </c>
      <c r="H2493" t="e">
        <f>IF(COUNTA(CitationInformation)=0,"",IF(INDEX(AuthorList[Author Name],$A2493)="","",
CONCATENATE("  - &amp;AuthorListID",TEXT($A2493,"0000"),
"  {CitationID: *CitationID0001",
", PersonID: *PersonID",TEXT(MATCH(INDEX(AuthorList[Author Name],$A2493),People[Full Name],0),"0000"),
", AuthorOrder: ",INDEX(AuthorList[Author Number],$A2493),"}")))</f>
        <v>#REF!</v>
      </c>
      <c r="K2493" t="e">
        <f>IF(INDEX(SamplingFeatures[Feature Code],$A2493)="","",
CONCATENATE("  - &amp;SamplingFeatureID",TEXT($A2493,"0000"),
" {","SamplingFeatureUUID:  ",CHAR(34),INDEX(SamplingFeatures[Sampling Feature UUID],$A2493),CHAR(34),
", SamplingFeatureTypeCV:  ",CHAR(34),INDEX(SamplingFeatures[Sampling Feature Type],$A2493),CHAR(34),
", SamplingFeatureCode:  ",CHAR(34),INDEX(SamplingFeatures[Feature Code],$A2493),CHAR(34),
", SamplingFeatureName:  ",CHAR(34),INDEX(SamplingFeatures[Feature Name],$A2493),CHAR(34),
", SamplingFeatureDescription:  ",CHAR(34),INDEX(SamplingFeatures[Feature Description],$A2493),CHAR(34),
", SamplingFeatureGeotypeCV:  ",CHAR(34),INDEX(SamplingFeatures[Feature Geo Type],$A2493),CHAR(34),
", FeatureGeometry:  ",CHAR(34),INDEX(SamplingFeatures[Feature Geometry],$A2493),CHAR(34),
", Elevation_m:  ",CHAR(34),INDEX(SamplingFeatures[Elevation_m],$A2493),CHAR(34),
", ElevationDatumCV:  ",CHAR(34),ElevationDatum,CHAR(34),"}"))</f>
        <v>#REF!</v>
      </c>
      <c r="L2493" t="e">
        <f>IF(INDEX(SamplingFeatures[Sampling Feature Type],$A2493)&lt;&gt;"Site","",
CONCATENATE("  - &amp;SiteID",TEXT(SUMPRODUCT(--($L$3:$L2492&lt;&gt;"")),"0000"),
" {","SamplingFeatureID:  *SamplingFeatureID",TEXT($A2493,"0000"),
", SiteTypeCV:  ",CHAR(34),INDEX(Sites[Site Type],$A2493),CHAR(34),
", Latitude:  ",INDEX(Sites[Latitude],$A2493),
", Longitude:  ",INDEX(Sites[Longitude],$A2493),
", SRSName:  ",CHAR(34),LatLonDatum,CHAR(34),"}"))</f>
        <v>#REF!</v>
      </c>
      <c r="M2493" t="e">
        <f>IF(INDEX(SamplingFeatures[Sampling Feature Type],$A2493)&lt;&gt;"Specimen","",
CONCATENATE("  - &amp;SpecimenID",TEXT(SUMPRODUCT(--($M$3:$M2492&lt;&gt;"")),"0000"),
" {","SamplingFeatureID:  *SamplingFeatureID",TEXT($A2493,"0000"),
", SpecimenTypeCV:  ",CHAR(34),INDEX(Specimens[Specimen Type],$A2493),CHAR(34),
", SpecimenMediumCV:  ",INDEX(Specimens[Specimen Medium],$A2493),
", IsFieldSpecimen:  ",CHAR(34),INDEX(Specimens[Is Field Specimen?],$A2493),CHAR(34),"}"))</f>
        <v>#REF!</v>
      </c>
      <c r="N2493" t="e">
        <f>IF(COUNTA(SpatialOffsets[])=0,"", IF(INDEX(SpatialOffsets[Spatial Offset Type],$A2493)="","",
CONCATENATE("  - &amp;SpatialOffsetID",TEXT($A2493,"0000"),
" {","SpatialOffsetTypeCV:  ",CHAR(34),INDEX(SpatialOffsets[Spatial Offset Type],$A2493),CHAR(34),
", Offset1Value:  ",INDEX(SpatialOffsets[Offset 1 Value],$A2493),
", Offset1UnitID:  ",CHAR(34),INDEX(SpatialOffsets[Offset 1 Unit],$A2493),CHAR(34),
", Offset2Value:  ",INDEX(SpatialOffsets[Offset 2 Value],$A2493),
", Offset2UnitID:  ",CHAR(34),INDEX(SpatialOffsets[Offset 2 Unit],$A2493),CHAR(34),
", Offset3Value:  ",INDEX(SpatialOffsets[Offset 3 Value],$A2493),
", Offset3UnitID:  ",CHAR(34),INDEX(SpatialOffsets[Offset 3 Unit],$A2493),CHAR(34),,"}")))</f>
        <v>#REF!</v>
      </c>
      <c r="O2493" t="e">
        <f>IF(COUNTA(RelatedFeatures[])=0,"", IF(INDEX(RelatedFeatures[First Sampling Feature Code],$A2493)="","",
CONCATENATE("  - &amp;RelationID",TEXT($A2493,"0000"),
" {","SamplingFeatureID:  *SamplingFeatureID",TEXT(MATCH(INDEX(RelatedFeatures[First Sampling Feature Code],$A2493),SamplingFeatures[Feature Code],0),"0000"),
", RelationshipTypeCV:  ",CHAR(34),INDEX(RelatedFeatures[Relationship Type],$A2493),CHAR(34),
", RelatedFeatureID: *SamplingFeatureID",TEXT(MATCH(INDEX(RelatedFeatures[Second Sampling Feature Code],$A2493),SamplingFeatures[Feature Code],0),"0000"),
", SpatialOffsetID:  ",IF(INDEX(RelatedFeatures[Offset Number],$A2493)="","",CONCATENATE("*SpatialOffsetID",TEXT(INDEX(RelatedFeatures[Offset Number],$A2493),"0000"))),"}")))</f>
        <v>#REF!</v>
      </c>
      <c r="P2493" t="e">
        <f>IF(INDEX(Methods[Method Type],$A2493)="","",
CONCATENATE("  - &amp;MethodID",TEXT($A2493,"0000"),
" {","MethodTypeCV:  ",CHAR(34),INDEX(Methods[Method Type],$A2493),CHAR(34),
", MethodCode:  ",CHAR(34),INDEX(Methods[Method Code],$A2493),CHAR(34),
", MethodName:  ",CHAR(34),INDEX(Methods[Method Name],$A2493),CHAR(34),
", MethodDescription:  ",CHAR(34),INDEX(Methods[Method Description],$A2493),CHAR(34),
", MethodLink:  ",CHAR(34),INDEX(Methods[Method Link],$A2493),CHAR(34),
", OrganizationID: *OrganizationID",TEXT(MATCH(INDEX(Methods[Organization Name],$A2493),Organizations[Organization Name],0),"0000"),"}"))</f>
        <v>#REF!</v>
      </c>
      <c r="Q2493" t="e">
        <f>IF(INDEX(Variables[Variable Type],$A2493)="","",
CONCATENATE("  - &amp;VariableID",TEXT($A2493,"0000"),
" {","VariableTypeCV:  ",CHAR(34),INDEX(Variables[Variable Type],$A2493),CHAR(34),
", VariableCode:  ",CHAR(34),INDEX(Variables[Variable Code],$A2493),CHAR(34),
", VariableNameCV:  ",CHAR(34),INDEX(Variables[Variable Name],$A2493),CHAR(34),
", VariableDefinition:  ",CHAR(34),INDEX(Variables[Variable Definition],$A2493),CHAR(34),
", SpecciationCV:  ",CHAR(34),INDEX(Variables[Speciation],$A2493),CHAR(34),
", NoDataValue:  ",CHAR(34),INDEX(Variables[No Data Value],$A2493),CHAR(34),"}"))</f>
        <v>#REF!</v>
      </c>
    </row>
    <row r="2494" spans="1:17" x14ac:dyDescent="0.25">
      <c r="A2494">
        <v>2491</v>
      </c>
      <c r="D2494" t="e">
        <f>IF(INDEX(People[First Name],$A2494)="","",
CONCATENATE("  - &amp;PersonID",TEXT($A2494,"0000"),
" {","PersonFirstName:  ",CHAR(34),INDEX(People[First Name],$A2494),CHAR(34),
", PersonMiddleName:  ",CHAR(34),INDEX(People[Middle Name],$A2494),CHAR(34),
", PersonLastName:  ",CHAR(34),INDEX(People[Last Name],$A2494),CHAR(34),"}"))</f>
        <v>#REF!</v>
      </c>
      <c r="E2494" t="e">
        <f>IF(INDEX(Organizations[Organization Type '[CV']],$A2494)="","",
CONCATENATE("  - &amp;OrganizationID",TEXT($A2494,"0000"),
" {","OrganizationTypeCV:  ",CHAR(34),INDEX(Organizations[Organization Type '[CV']],$A2494),CHAR(34),
", OrganizationCode:  ",CHAR(34),INDEX(Organizations[Organization Code],$A2494),CHAR(34),
", OrganizationName:  ",CHAR(34),INDEX(Organizations[Organization Name],$A2494),CHAR(34),
", OrganizationDescription:  ",CHAR(34),INDEX(Organizations[Organization Description],$A2494),CHAR(34),
", OrganizationLink:  ",CHAR(34),INDEX(Organizations[Organization Link],$A2494),CHAR(34),"}"))</f>
        <v>#REF!</v>
      </c>
      <c r="F2494" t="e">
        <f>IF(INDEX(People[First Name],$A2494)="","",
CONCATENATE("  - &amp;AffiliationID",TEXT($A2494,"0000"),
" {PersonID: *PersonID",TEXT($A2494,"0000"),
", OrganizationID: *OrganizationID",TEXT(MATCH(INDEX(People[Organization Name],$A2494),Organizations[Organization Name],0),"0000"),
", IsPrimaryOrganizationContact: , AffiliationStartDate: , AffiliationEndDate: , PrimaryPhone: ",
", PrimaryEmail: ",CHAR(34),INDEX(People[Primary Email],$A2494),CHAR(34),
", PrimaryAddress: ",CHAR(34),INDEX(People[Primary Address],$A2494),CHAR(34),
", PersonLink: }"))</f>
        <v>#REF!</v>
      </c>
      <c r="H2494" t="e">
        <f>IF(COUNTA(CitationInformation)=0,"",IF(INDEX(AuthorList[Author Name],$A2494)="","",
CONCATENATE("  - &amp;AuthorListID",TEXT($A2494,"0000"),
"  {CitationID: *CitationID0001",
", PersonID: *PersonID",TEXT(MATCH(INDEX(AuthorList[Author Name],$A2494),People[Full Name],0),"0000"),
", AuthorOrder: ",INDEX(AuthorList[Author Number],$A2494),"}")))</f>
        <v>#REF!</v>
      </c>
      <c r="K2494" t="e">
        <f>IF(INDEX(SamplingFeatures[Feature Code],$A2494)="","",
CONCATENATE("  - &amp;SamplingFeatureID",TEXT($A2494,"0000"),
" {","SamplingFeatureUUID:  ",CHAR(34),INDEX(SamplingFeatures[Sampling Feature UUID],$A2494),CHAR(34),
", SamplingFeatureTypeCV:  ",CHAR(34),INDEX(SamplingFeatures[Sampling Feature Type],$A2494),CHAR(34),
", SamplingFeatureCode:  ",CHAR(34),INDEX(SamplingFeatures[Feature Code],$A2494),CHAR(34),
", SamplingFeatureName:  ",CHAR(34),INDEX(SamplingFeatures[Feature Name],$A2494),CHAR(34),
", SamplingFeatureDescription:  ",CHAR(34),INDEX(SamplingFeatures[Feature Description],$A2494),CHAR(34),
", SamplingFeatureGeotypeCV:  ",CHAR(34),INDEX(SamplingFeatures[Feature Geo Type],$A2494),CHAR(34),
", FeatureGeometry:  ",CHAR(34),INDEX(SamplingFeatures[Feature Geometry],$A2494),CHAR(34),
", Elevation_m:  ",CHAR(34),INDEX(SamplingFeatures[Elevation_m],$A2494),CHAR(34),
", ElevationDatumCV:  ",CHAR(34),ElevationDatum,CHAR(34),"}"))</f>
        <v>#REF!</v>
      </c>
      <c r="L2494" t="e">
        <f>IF(INDEX(SamplingFeatures[Sampling Feature Type],$A2494)&lt;&gt;"Site","",
CONCATENATE("  - &amp;SiteID",TEXT(SUMPRODUCT(--($L$3:$L2493&lt;&gt;"")),"0000"),
" {","SamplingFeatureID:  *SamplingFeatureID",TEXT($A2494,"0000"),
", SiteTypeCV:  ",CHAR(34),INDEX(Sites[Site Type],$A2494),CHAR(34),
", Latitude:  ",INDEX(Sites[Latitude],$A2494),
", Longitude:  ",INDEX(Sites[Longitude],$A2494),
", SRSName:  ",CHAR(34),LatLonDatum,CHAR(34),"}"))</f>
        <v>#REF!</v>
      </c>
      <c r="M2494" t="e">
        <f>IF(INDEX(SamplingFeatures[Sampling Feature Type],$A2494)&lt;&gt;"Specimen","",
CONCATENATE("  - &amp;SpecimenID",TEXT(SUMPRODUCT(--($M$3:$M2493&lt;&gt;"")),"0000"),
" {","SamplingFeatureID:  *SamplingFeatureID",TEXT($A2494,"0000"),
", SpecimenTypeCV:  ",CHAR(34),INDEX(Specimens[Specimen Type],$A2494),CHAR(34),
", SpecimenMediumCV:  ",INDEX(Specimens[Specimen Medium],$A2494),
", IsFieldSpecimen:  ",CHAR(34),INDEX(Specimens[Is Field Specimen?],$A2494),CHAR(34),"}"))</f>
        <v>#REF!</v>
      </c>
      <c r="N2494" t="e">
        <f>IF(COUNTA(SpatialOffsets[])=0,"", IF(INDEX(SpatialOffsets[Spatial Offset Type],$A2494)="","",
CONCATENATE("  - &amp;SpatialOffsetID",TEXT($A2494,"0000"),
" {","SpatialOffsetTypeCV:  ",CHAR(34),INDEX(SpatialOffsets[Spatial Offset Type],$A2494),CHAR(34),
", Offset1Value:  ",INDEX(SpatialOffsets[Offset 1 Value],$A2494),
", Offset1UnitID:  ",CHAR(34),INDEX(SpatialOffsets[Offset 1 Unit],$A2494),CHAR(34),
", Offset2Value:  ",INDEX(SpatialOffsets[Offset 2 Value],$A2494),
", Offset2UnitID:  ",CHAR(34),INDEX(SpatialOffsets[Offset 2 Unit],$A2494),CHAR(34),
", Offset3Value:  ",INDEX(SpatialOffsets[Offset 3 Value],$A2494),
", Offset3UnitID:  ",CHAR(34),INDEX(SpatialOffsets[Offset 3 Unit],$A2494),CHAR(34),,"}")))</f>
        <v>#REF!</v>
      </c>
      <c r="O2494" t="e">
        <f>IF(COUNTA(RelatedFeatures[])=0,"", IF(INDEX(RelatedFeatures[First Sampling Feature Code],$A2494)="","",
CONCATENATE("  - &amp;RelationID",TEXT($A2494,"0000"),
" {","SamplingFeatureID:  *SamplingFeatureID",TEXT(MATCH(INDEX(RelatedFeatures[First Sampling Feature Code],$A2494),SamplingFeatures[Feature Code],0),"0000"),
", RelationshipTypeCV:  ",CHAR(34),INDEX(RelatedFeatures[Relationship Type],$A2494),CHAR(34),
", RelatedFeatureID: *SamplingFeatureID",TEXT(MATCH(INDEX(RelatedFeatures[Second Sampling Feature Code],$A2494),SamplingFeatures[Feature Code],0),"0000"),
", SpatialOffsetID:  ",IF(INDEX(RelatedFeatures[Offset Number],$A2494)="","",CONCATENATE("*SpatialOffsetID",TEXT(INDEX(RelatedFeatures[Offset Number],$A2494),"0000"))),"}")))</f>
        <v>#REF!</v>
      </c>
      <c r="P2494" t="e">
        <f>IF(INDEX(Methods[Method Type],$A2494)="","",
CONCATENATE("  - &amp;MethodID",TEXT($A2494,"0000"),
" {","MethodTypeCV:  ",CHAR(34),INDEX(Methods[Method Type],$A2494),CHAR(34),
", MethodCode:  ",CHAR(34),INDEX(Methods[Method Code],$A2494),CHAR(34),
", MethodName:  ",CHAR(34),INDEX(Methods[Method Name],$A2494),CHAR(34),
", MethodDescription:  ",CHAR(34),INDEX(Methods[Method Description],$A2494),CHAR(34),
", MethodLink:  ",CHAR(34),INDEX(Methods[Method Link],$A2494),CHAR(34),
", OrganizationID: *OrganizationID",TEXT(MATCH(INDEX(Methods[Organization Name],$A2494),Organizations[Organization Name],0),"0000"),"}"))</f>
        <v>#REF!</v>
      </c>
      <c r="Q2494" t="e">
        <f>IF(INDEX(Variables[Variable Type],$A2494)="","",
CONCATENATE("  - &amp;VariableID",TEXT($A2494,"0000"),
" {","VariableTypeCV:  ",CHAR(34),INDEX(Variables[Variable Type],$A2494),CHAR(34),
", VariableCode:  ",CHAR(34),INDEX(Variables[Variable Code],$A2494),CHAR(34),
", VariableNameCV:  ",CHAR(34),INDEX(Variables[Variable Name],$A2494),CHAR(34),
", VariableDefinition:  ",CHAR(34),INDEX(Variables[Variable Definition],$A2494),CHAR(34),
", SpecciationCV:  ",CHAR(34),INDEX(Variables[Speciation],$A2494),CHAR(34),
", NoDataValue:  ",CHAR(34),INDEX(Variables[No Data Value],$A2494),CHAR(34),"}"))</f>
        <v>#REF!</v>
      </c>
    </row>
    <row r="2495" spans="1:17" x14ac:dyDescent="0.25">
      <c r="A2495">
        <v>2492</v>
      </c>
      <c r="D2495" t="e">
        <f>IF(INDEX(People[First Name],$A2495)="","",
CONCATENATE("  - &amp;PersonID",TEXT($A2495,"0000"),
" {","PersonFirstName:  ",CHAR(34),INDEX(People[First Name],$A2495),CHAR(34),
", PersonMiddleName:  ",CHAR(34),INDEX(People[Middle Name],$A2495),CHAR(34),
", PersonLastName:  ",CHAR(34),INDEX(People[Last Name],$A2495),CHAR(34),"}"))</f>
        <v>#REF!</v>
      </c>
      <c r="E2495" t="e">
        <f>IF(INDEX(Organizations[Organization Type '[CV']],$A2495)="","",
CONCATENATE("  - &amp;OrganizationID",TEXT($A2495,"0000"),
" {","OrganizationTypeCV:  ",CHAR(34),INDEX(Organizations[Organization Type '[CV']],$A2495),CHAR(34),
", OrganizationCode:  ",CHAR(34),INDEX(Organizations[Organization Code],$A2495),CHAR(34),
", OrganizationName:  ",CHAR(34),INDEX(Organizations[Organization Name],$A2495),CHAR(34),
", OrganizationDescription:  ",CHAR(34),INDEX(Organizations[Organization Description],$A2495),CHAR(34),
", OrganizationLink:  ",CHAR(34),INDEX(Organizations[Organization Link],$A2495),CHAR(34),"}"))</f>
        <v>#REF!</v>
      </c>
      <c r="F2495" t="e">
        <f>IF(INDEX(People[First Name],$A2495)="","",
CONCATENATE("  - &amp;AffiliationID",TEXT($A2495,"0000"),
" {PersonID: *PersonID",TEXT($A2495,"0000"),
", OrganizationID: *OrganizationID",TEXT(MATCH(INDEX(People[Organization Name],$A2495),Organizations[Organization Name],0),"0000"),
", IsPrimaryOrganizationContact: , AffiliationStartDate: , AffiliationEndDate: , PrimaryPhone: ",
", PrimaryEmail: ",CHAR(34),INDEX(People[Primary Email],$A2495),CHAR(34),
", PrimaryAddress: ",CHAR(34),INDEX(People[Primary Address],$A2495),CHAR(34),
", PersonLink: }"))</f>
        <v>#REF!</v>
      </c>
      <c r="H2495" t="e">
        <f>IF(COUNTA(CitationInformation)=0,"",IF(INDEX(AuthorList[Author Name],$A2495)="","",
CONCATENATE("  - &amp;AuthorListID",TEXT($A2495,"0000"),
"  {CitationID: *CitationID0001",
", PersonID: *PersonID",TEXT(MATCH(INDEX(AuthorList[Author Name],$A2495),People[Full Name],0),"0000"),
", AuthorOrder: ",INDEX(AuthorList[Author Number],$A2495),"}")))</f>
        <v>#REF!</v>
      </c>
      <c r="K2495" t="e">
        <f>IF(INDEX(SamplingFeatures[Feature Code],$A2495)="","",
CONCATENATE("  - &amp;SamplingFeatureID",TEXT($A2495,"0000"),
" {","SamplingFeatureUUID:  ",CHAR(34),INDEX(SamplingFeatures[Sampling Feature UUID],$A2495),CHAR(34),
", SamplingFeatureTypeCV:  ",CHAR(34),INDEX(SamplingFeatures[Sampling Feature Type],$A2495),CHAR(34),
", SamplingFeatureCode:  ",CHAR(34),INDEX(SamplingFeatures[Feature Code],$A2495),CHAR(34),
", SamplingFeatureName:  ",CHAR(34),INDEX(SamplingFeatures[Feature Name],$A2495),CHAR(34),
", SamplingFeatureDescription:  ",CHAR(34),INDEX(SamplingFeatures[Feature Description],$A2495),CHAR(34),
", SamplingFeatureGeotypeCV:  ",CHAR(34),INDEX(SamplingFeatures[Feature Geo Type],$A2495),CHAR(34),
", FeatureGeometry:  ",CHAR(34),INDEX(SamplingFeatures[Feature Geometry],$A2495),CHAR(34),
", Elevation_m:  ",CHAR(34),INDEX(SamplingFeatures[Elevation_m],$A2495),CHAR(34),
", ElevationDatumCV:  ",CHAR(34),ElevationDatum,CHAR(34),"}"))</f>
        <v>#REF!</v>
      </c>
      <c r="L2495" t="e">
        <f>IF(INDEX(SamplingFeatures[Sampling Feature Type],$A2495)&lt;&gt;"Site","",
CONCATENATE("  - &amp;SiteID",TEXT(SUMPRODUCT(--($L$3:$L2494&lt;&gt;"")),"0000"),
" {","SamplingFeatureID:  *SamplingFeatureID",TEXT($A2495,"0000"),
", SiteTypeCV:  ",CHAR(34),INDEX(Sites[Site Type],$A2495),CHAR(34),
", Latitude:  ",INDEX(Sites[Latitude],$A2495),
", Longitude:  ",INDEX(Sites[Longitude],$A2495),
", SRSName:  ",CHAR(34),LatLonDatum,CHAR(34),"}"))</f>
        <v>#REF!</v>
      </c>
      <c r="M2495" t="e">
        <f>IF(INDEX(SamplingFeatures[Sampling Feature Type],$A2495)&lt;&gt;"Specimen","",
CONCATENATE("  - &amp;SpecimenID",TEXT(SUMPRODUCT(--($M$3:$M2494&lt;&gt;"")),"0000"),
" {","SamplingFeatureID:  *SamplingFeatureID",TEXT($A2495,"0000"),
", SpecimenTypeCV:  ",CHAR(34),INDEX(Specimens[Specimen Type],$A2495),CHAR(34),
", SpecimenMediumCV:  ",INDEX(Specimens[Specimen Medium],$A2495),
", IsFieldSpecimen:  ",CHAR(34),INDEX(Specimens[Is Field Specimen?],$A2495),CHAR(34),"}"))</f>
        <v>#REF!</v>
      </c>
      <c r="N2495" t="e">
        <f>IF(COUNTA(SpatialOffsets[])=0,"", IF(INDEX(SpatialOffsets[Spatial Offset Type],$A2495)="","",
CONCATENATE("  - &amp;SpatialOffsetID",TEXT($A2495,"0000"),
" {","SpatialOffsetTypeCV:  ",CHAR(34),INDEX(SpatialOffsets[Spatial Offset Type],$A2495),CHAR(34),
", Offset1Value:  ",INDEX(SpatialOffsets[Offset 1 Value],$A2495),
", Offset1UnitID:  ",CHAR(34),INDEX(SpatialOffsets[Offset 1 Unit],$A2495),CHAR(34),
", Offset2Value:  ",INDEX(SpatialOffsets[Offset 2 Value],$A2495),
", Offset2UnitID:  ",CHAR(34),INDEX(SpatialOffsets[Offset 2 Unit],$A2495),CHAR(34),
", Offset3Value:  ",INDEX(SpatialOffsets[Offset 3 Value],$A2495),
", Offset3UnitID:  ",CHAR(34),INDEX(SpatialOffsets[Offset 3 Unit],$A2495),CHAR(34),,"}")))</f>
        <v>#REF!</v>
      </c>
      <c r="O2495" t="e">
        <f>IF(COUNTA(RelatedFeatures[])=0,"", IF(INDEX(RelatedFeatures[First Sampling Feature Code],$A2495)="","",
CONCATENATE("  - &amp;RelationID",TEXT($A2495,"0000"),
" {","SamplingFeatureID:  *SamplingFeatureID",TEXT(MATCH(INDEX(RelatedFeatures[First Sampling Feature Code],$A2495),SamplingFeatures[Feature Code],0),"0000"),
", RelationshipTypeCV:  ",CHAR(34),INDEX(RelatedFeatures[Relationship Type],$A2495),CHAR(34),
", RelatedFeatureID: *SamplingFeatureID",TEXT(MATCH(INDEX(RelatedFeatures[Second Sampling Feature Code],$A2495),SamplingFeatures[Feature Code],0),"0000"),
", SpatialOffsetID:  ",IF(INDEX(RelatedFeatures[Offset Number],$A2495)="","",CONCATENATE("*SpatialOffsetID",TEXT(INDEX(RelatedFeatures[Offset Number],$A2495),"0000"))),"}")))</f>
        <v>#REF!</v>
      </c>
      <c r="P2495" t="e">
        <f>IF(INDEX(Methods[Method Type],$A2495)="","",
CONCATENATE("  - &amp;MethodID",TEXT($A2495,"0000"),
" {","MethodTypeCV:  ",CHAR(34),INDEX(Methods[Method Type],$A2495),CHAR(34),
", MethodCode:  ",CHAR(34),INDEX(Methods[Method Code],$A2495),CHAR(34),
", MethodName:  ",CHAR(34),INDEX(Methods[Method Name],$A2495),CHAR(34),
", MethodDescription:  ",CHAR(34),INDEX(Methods[Method Description],$A2495),CHAR(34),
", MethodLink:  ",CHAR(34),INDEX(Methods[Method Link],$A2495),CHAR(34),
", OrganizationID: *OrganizationID",TEXT(MATCH(INDEX(Methods[Organization Name],$A2495),Organizations[Organization Name],0),"0000"),"}"))</f>
        <v>#REF!</v>
      </c>
      <c r="Q2495" t="e">
        <f>IF(INDEX(Variables[Variable Type],$A2495)="","",
CONCATENATE("  - &amp;VariableID",TEXT($A2495,"0000"),
" {","VariableTypeCV:  ",CHAR(34),INDEX(Variables[Variable Type],$A2495),CHAR(34),
", VariableCode:  ",CHAR(34),INDEX(Variables[Variable Code],$A2495),CHAR(34),
", VariableNameCV:  ",CHAR(34),INDEX(Variables[Variable Name],$A2495),CHAR(34),
", VariableDefinition:  ",CHAR(34),INDEX(Variables[Variable Definition],$A2495),CHAR(34),
", SpecciationCV:  ",CHAR(34),INDEX(Variables[Speciation],$A2495),CHAR(34),
", NoDataValue:  ",CHAR(34),INDEX(Variables[No Data Value],$A2495),CHAR(34),"}"))</f>
        <v>#REF!</v>
      </c>
    </row>
    <row r="2496" spans="1:17" x14ac:dyDescent="0.25">
      <c r="A2496">
        <v>2493</v>
      </c>
      <c r="D2496" t="e">
        <f>IF(INDEX(People[First Name],$A2496)="","",
CONCATENATE("  - &amp;PersonID",TEXT($A2496,"0000"),
" {","PersonFirstName:  ",CHAR(34),INDEX(People[First Name],$A2496),CHAR(34),
", PersonMiddleName:  ",CHAR(34),INDEX(People[Middle Name],$A2496),CHAR(34),
", PersonLastName:  ",CHAR(34),INDEX(People[Last Name],$A2496),CHAR(34),"}"))</f>
        <v>#REF!</v>
      </c>
      <c r="E2496" t="e">
        <f>IF(INDEX(Organizations[Organization Type '[CV']],$A2496)="","",
CONCATENATE("  - &amp;OrganizationID",TEXT($A2496,"0000"),
" {","OrganizationTypeCV:  ",CHAR(34),INDEX(Organizations[Organization Type '[CV']],$A2496),CHAR(34),
", OrganizationCode:  ",CHAR(34),INDEX(Organizations[Organization Code],$A2496),CHAR(34),
", OrganizationName:  ",CHAR(34),INDEX(Organizations[Organization Name],$A2496),CHAR(34),
", OrganizationDescription:  ",CHAR(34),INDEX(Organizations[Organization Description],$A2496),CHAR(34),
", OrganizationLink:  ",CHAR(34),INDEX(Organizations[Organization Link],$A2496),CHAR(34),"}"))</f>
        <v>#REF!</v>
      </c>
      <c r="F2496" t="e">
        <f>IF(INDEX(People[First Name],$A2496)="","",
CONCATENATE("  - &amp;AffiliationID",TEXT($A2496,"0000"),
" {PersonID: *PersonID",TEXT($A2496,"0000"),
", OrganizationID: *OrganizationID",TEXT(MATCH(INDEX(People[Organization Name],$A2496),Organizations[Organization Name],0),"0000"),
", IsPrimaryOrganizationContact: , AffiliationStartDate: , AffiliationEndDate: , PrimaryPhone: ",
", PrimaryEmail: ",CHAR(34),INDEX(People[Primary Email],$A2496),CHAR(34),
", PrimaryAddress: ",CHAR(34),INDEX(People[Primary Address],$A2496),CHAR(34),
", PersonLink: }"))</f>
        <v>#REF!</v>
      </c>
      <c r="H2496" t="e">
        <f>IF(COUNTA(CitationInformation)=0,"",IF(INDEX(AuthorList[Author Name],$A2496)="","",
CONCATENATE("  - &amp;AuthorListID",TEXT($A2496,"0000"),
"  {CitationID: *CitationID0001",
", PersonID: *PersonID",TEXT(MATCH(INDEX(AuthorList[Author Name],$A2496),People[Full Name],0),"0000"),
", AuthorOrder: ",INDEX(AuthorList[Author Number],$A2496),"}")))</f>
        <v>#REF!</v>
      </c>
      <c r="K2496" t="e">
        <f>IF(INDEX(SamplingFeatures[Feature Code],$A2496)="","",
CONCATENATE("  - &amp;SamplingFeatureID",TEXT($A2496,"0000"),
" {","SamplingFeatureUUID:  ",CHAR(34),INDEX(SamplingFeatures[Sampling Feature UUID],$A2496),CHAR(34),
", SamplingFeatureTypeCV:  ",CHAR(34),INDEX(SamplingFeatures[Sampling Feature Type],$A2496),CHAR(34),
", SamplingFeatureCode:  ",CHAR(34),INDEX(SamplingFeatures[Feature Code],$A2496),CHAR(34),
", SamplingFeatureName:  ",CHAR(34),INDEX(SamplingFeatures[Feature Name],$A2496),CHAR(34),
", SamplingFeatureDescription:  ",CHAR(34),INDEX(SamplingFeatures[Feature Description],$A2496),CHAR(34),
", SamplingFeatureGeotypeCV:  ",CHAR(34),INDEX(SamplingFeatures[Feature Geo Type],$A2496),CHAR(34),
", FeatureGeometry:  ",CHAR(34),INDEX(SamplingFeatures[Feature Geometry],$A2496),CHAR(34),
", Elevation_m:  ",CHAR(34),INDEX(SamplingFeatures[Elevation_m],$A2496),CHAR(34),
", ElevationDatumCV:  ",CHAR(34),ElevationDatum,CHAR(34),"}"))</f>
        <v>#REF!</v>
      </c>
      <c r="L2496" t="e">
        <f>IF(INDEX(SamplingFeatures[Sampling Feature Type],$A2496)&lt;&gt;"Site","",
CONCATENATE("  - &amp;SiteID",TEXT(SUMPRODUCT(--($L$3:$L2495&lt;&gt;"")),"0000"),
" {","SamplingFeatureID:  *SamplingFeatureID",TEXT($A2496,"0000"),
", SiteTypeCV:  ",CHAR(34),INDEX(Sites[Site Type],$A2496),CHAR(34),
", Latitude:  ",INDEX(Sites[Latitude],$A2496),
", Longitude:  ",INDEX(Sites[Longitude],$A2496),
", SRSName:  ",CHAR(34),LatLonDatum,CHAR(34),"}"))</f>
        <v>#REF!</v>
      </c>
      <c r="M2496" t="e">
        <f>IF(INDEX(SamplingFeatures[Sampling Feature Type],$A2496)&lt;&gt;"Specimen","",
CONCATENATE("  - &amp;SpecimenID",TEXT(SUMPRODUCT(--($M$3:$M2495&lt;&gt;"")),"0000"),
" {","SamplingFeatureID:  *SamplingFeatureID",TEXT($A2496,"0000"),
", SpecimenTypeCV:  ",CHAR(34),INDEX(Specimens[Specimen Type],$A2496),CHAR(34),
", SpecimenMediumCV:  ",INDEX(Specimens[Specimen Medium],$A2496),
", IsFieldSpecimen:  ",CHAR(34),INDEX(Specimens[Is Field Specimen?],$A2496),CHAR(34),"}"))</f>
        <v>#REF!</v>
      </c>
      <c r="N2496" t="e">
        <f>IF(COUNTA(SpatialOffsets[])=0,"", IF(INDEX(SpatialOffsets[Spatial Offset Type],$A2496)="","",
CONCATENATE("  - &amp;SpatialOffsetID",TEXT($A2496,"0000"),
" {","SpatialOffsetTypeCV:  ",CHAR(34),INDEX(SpatialOffsets[Spatial Offset Type],$A2496),CHAR(34),
", Offset1Value:  ",INDEX(SpatialOffsets[Offset 1 Value],$A2496),
", Offset1UnitID:  ",CHAR(34),INDEX(SpatialOffsets[Offset 1 Unit],$A2496),CHAR(34),
", Offset2Value:  ",INDEX(SpatialOffsets[Offset 2 Value],$A2496),
", Offset2UnitID:  ",CHAR(34),INDEX(SpatialOffsets[Offset 2 Unit],$A2496),CHAR(34),
", Offset3Value:  ",INDEX(SpatialOffsets[Offset 3 Value],$A2496),
", Offset3UnitID:  ",CHAR(34),INDEX(SpatialOffsets[Offset 3 Unit],$A2496),CHAR(34),,"}")))</f>
        <v>#REF!</v>
      </c>
      <c r="O2496" t="e">
        <f>IF(COUNTA(RelatedFeatures[])=0,"", IF(INDEX(RelatedFeatures[First Sampling Feature Code],$A2496)="","",
CONCATENATE("  - &amp;RelationID",TEXT($A2496,"0000"),
" {","SamplingFeatureID:  *SamplingFeatureID",TEXT(MATCH(INDEX(RelatedFeatures[First Sampling Feature Code],$A2496),SamplingFeatures[Feature Code],0),"0000"),
", RelationshipTypeCV:  ",CHAR(34),INDEX(RelatedFeatures[Relationship Type],$A2496),CHAR(34),
", RelatedFeatureID: *SamplingFeatureID",TEXT(MATCH(INDEX(RelatedFeatures[Second Sampling Feature Code],$A2496),SamplingFeatures[Feature Code],0),"0000"),
", SpatialOffsetID:  ",IF(INDEX(RelatedFeatures[Offset Number],$A2496)="","",CONCATENATE("*SpatialOffsetID",TEXT(INDEX(RelatedFeatures[Offset Number],$A2496),"0000"))),"}")))</f>
        <v>#REF!</v>
      </c>
      <c r="P2496" t="e">
        <f>IF(INDEX(Methods[Method Type],$A2496)="","",
CONCATENATE("  - &amp;MethodID",TEXT($A2496,"0000"),
" {","MethodTypeCV:  ",CHAR(34),INDEX(Methods[Method Type],$A2496),CHAR(34),
", MethodCode:  ",CHAR(34),INDEX(Methods[Method Code],$A2496),CHAR(34),
", MethodName:  ",CHAR(34),INDEX(Methods[Method Name],$A2496),CHAR(34),
", MethodDescription:  ",CHAR(34),INDEX(Methods[Method Description],$A2496),CHAR(34),
", MethodLink:  ",CHAR(34),INDEX(Methods[Method Link],$A2496),CHAR(34),
", OrganizationID: *OrganizationID",TEXT(MATCH(INDEX(Methods[Organization Name],$A2496),Organizations[Organization Name],0),"0000"),"}"))</f>
        <v>#REF!</v>
      </c>
      <c r="Q2496" t="e">
        <f>IF(INDEX(Variables[Variable Type],$A2496)="","",
CONCATENATE("  - &amp;VariableID",TEXT($A2496,"0000"),
" {","VariableTypeCV:  ",CHAR(34),INDEX(Variables[Variable Type],$A2496),CHAR(34),
", VariableCode:  ",CHAR(34),INDEX(Variables[Variable Code],$A2496),CHAR(34),
", VariableNameCV:  ",CHAR(34),INDEX(Variables[Variable Name],$A2496),CHAR(34),
", VariableDefinition:  ",CHAR(34),INDEX(Variables[Variable Definition],$A2496),CHAR(34),
", SpecciationCV:  ",CHAR(34),INDEX(Variables[Speciation],$A2496),CHAR(34),
", NoDataValue:  ",CHAR(34),INDEX(Variables[No Data Value],$A2496),CHAR(34),"}"))</f>
        <v>#REF!</v>
      </c>
    </row>
    <row r="2497" spans="1:17" x14ac:dyDescent="0.25">
      <c r="A2497">
        <v>2494</v>
      </c>
      <c r="D2497" t="e">
        <f>IF(INDEX(People[First Name],$A2497)="","",
CONCATENATE("  - &amp;PersonID",TEXT($A2497,"0000"),
" {","PersonFirstName:  ",CHAR(34),INDEX(People[First Name],$A2497),CHAR(34),
", PersonMiddleName:  ",CHAR(34),INDEX(People[Middle Name],$A2497),CHAR(34),
", PersonLastName:  ",CHAR(34),INDEX(People[Last Name],$A2497),CHAR(34),"}"))</f>
        <v>#REF!</v>
      </c>
      <c r="E2497" t="e">
        <f>IF(INDEX(Organizations[Organization Type '[CV']],$A2497)="","",
CONCATENATE("  - &amp;OrganizationID",TEXT($A2497,"0000"),
" {","OrganizationTypeCV:  ",CHAR(34),INDEX(Organizations[Organization Type '[CV']],$A2497),CHAR(34),
", OrganizationCode:  ",CHAR(34),INDEX(Organizations[Organization Code],$A2497),CHAR(34),
", OrganizationName:  ",CHAR(34),INDEX(Organizations[Organization Name],$A2497),CHAR(34),
", OrganizationDescription:  ",CHAR(34),INDEX(Organizations[Organization Description],$A2497),CHAR(34),
", OrganizationLink:  ",CHAR(34),INDEX(Organizations[Organization Link],$A2497),CHAR(34),"}"))</f>
        <v>#REF!</v>
      </c>
      <c r="F2497" t="e">
        <f>IF(INDEX(People[First Name],$A2497)="","",
CONCATENATE("  - &amp;AffiliationID",TEXT($A2497,"0000"),
" {PersonID: *PersonID",TEXT($A2497,"0000"),
", OrganizationID: *OrganizationID",TEXT(MATCH(INDEX(People[Organization Name],$A2497),Organizations[Organization Name],0),"0000"),
", IsPrimaryOrganizationContact: , AffiliationStartDate: , AffiliationEndDate: , PrimaryPhone: ",
", PrimaryEmail: ",CHAR(34),INDEX(People[Primary Email],$A2497),CHAR(34),
", PrimaryAddress: ",CHAR(34),INDEX(People[Primary Address],$A2497),CHAR(34),
", PersonLink: }"))</f>
        <v>#REF!</v>
      </c>
      <c r="H2497" t="e">
        <f>IF(COUNTA(CitationInformation)=0,"",IF(INDEX(AuthorList[Author Name],$A2497)="","",
CONCATENATE("  - &amp;AuthorListID",TEXT($A2497,"0000"),
"  {CitationID: *CitationID0001",
", PersonID: *PersonID",TEXT(MATCH(INDEX(AuthorList[Author Name],$A2497),People[Full Name],0),"0000"),
", AuthorOrder: ",INDEX(AuthorList[Author Number],$A2497),"}")))</f>
        <v>#REF!</v>
      </c>
      <c r="K2497" t="e">
        <f>IF(INDEX(SamplingFeatures[Feature Code],$A2497)="","",
CONCATENATE("  - &amp;SamplingFeatureID",TEXT($A2497,"0000"),
" {","SamplingFeatureUUID:  ",CHAR(34),INDEX(SamplingFeatures[Sampling Feature UUID],$A2497),CHAR(34),
", SamplingFeatureTypeCV:  ",CHAR(34),INDEX(SamplingFeatures[Sampling Feature Type],$A2497),CHAR(34),
", SamplingFeatureCode:  ",CHAR(34),INDEX(SamplingFeatures[Feature Code],$A2497),CHAR(34),
", SamplingFeatureName:  ",CHAR(34),INDEX(SamplingFeatures[Feature Name],$A2497),CHAR(34),
", SamplingFeatureDescription:  ",CHAR(34),INDEX(SamplingFeatures[Feature Description],$A2497),CHAR(34),
", SamplingFeatureGeotypeCV:  ",CHAR(34),INDEX(SamplingFeatures[Feature Geo Type],$A2497),CHAR(34),
", FeatureGeometry:  ",CHAR(34),INDEX(SamplingFeatures[Feature Geometry],$A2497),CHAR(34),
", Elevation_m:  ",CHAR(34),INDEX(SamplingFeatures[Elevation_m],$A2497),CHAR(34),
", ElevationDatumCV:  ",CHAR(34),ElevationDatum,CHAR(34),"}"))</f>
        <v>#REF!</v>
      </c>
      <c r="L2497" t="e">
        <f>IF(INDEX(SamplingFeatures[Sampling Feature Type],$A2497)&lt;&gt;"Site","",
CONCATENATE("  - &amp;SiteID",TEXT(SUMPRODUCT(--($L$3:$L2496&lt;&gt;"")),"0000"),
" {","SamplingFeatureID:  *SamplingFeatureID",TEXT($A2497,"0000"),
", SiteTypeCV:  ",CHAR(34),INDEX(Sites[Site Type],$A2497),CHAR(34),
", Latitude:  ",INDEX(Sites[Latitude],$A2497),
", Longitude:  ",INDEX(Sites[Longitude],$A2497),
", SRSName:  ",CHAR(34),LatLonDatum,CHAR(34),"}"))</f>
        <v>#REF!</v>
      </c>
      <c r="M2497" t="e">
        <f>IF(INDEX(SamplingFeatures[Sampling Feature Type],$A2497)&lt;&gt;"Specimen","",
CONCATENATE("  - &amp;SpecimenID",TEXT(SUMPRODUCT(--($M$3:$M2496&lt;&gt;"")),"0000"),
" {","SamplingFeatureID:  *SamplingFeatureID",TEXT($A2497,"0000"),
", SpecimenTypeCV:  ",CHAR(34),INDEX(Specimens[Specimen Type],$A2497),CHAR(34),
", SpecimenMediumCV:  ",INDEX(Specimens[Specimen Medium],$A2497),
", IsFieldSpecimen:  ",CHAR(34),INDEX(Specimens[Is Field Specimen?],$A2497),CHAR(34),"}"))</f>
        <v>#REF!</v>
      </c>
      <c r="N2497" t="e">
        <f>IF(COUNTA(SpatialOffsets[])=0,"", IF(INDEX(SpatialOffsets[Spatial Offset Type],$A2497)="","",
CONCATENATE("  - &amp;SpatialOffsetID",TEXT($A2497,"0000"),
" {","SpatialOffsetTypeCV:  ",CHAR(34),INDEX(SpatialOffsets[Spatial Offset Type],$A2497),CHAR(34),
", Offset1Value:  ",INDEX(SpatialOffsets[Offset 1 Value],$A2497),
", Offset1UnitID:  ",CHAR(34),INDEX(SpatialOffsets[Offset 1 Unit],$A2497),CHAR(34),
", Offset2Value:  ",INDEX(SpatialOffsets[Offset 2 Value],$A2497),
", Offset2UnitID:  ",CHAR(34),INDEX(SpatialOffsets[Offset 2 Unit],$A2497),CHAR(34),
", Offset3Value:  ",INDEX(SpatialOffsets[Offset 3 Value],$A2497),
", Offset3UnitID:  ",CHAR(34),INDEX(SpatialOffsets[Offset 3 Unit],$A2497),CHAR(34),,"}")))</f>
        <v>#REF!</v>
      </c>
      <c r="O2497" t="e">
        <f>IF(COUNTA(RelatedFeatures[])=0,"", IF(INDEX(RelatedFeatures[First Sampling Feature Code],$A2497)="","",
CONCATENATE("  - &amp;RelationID",TEXT($A2497,"0000"),
" {","SamplingFeatureID:  *SamplingFeatureID",TEXT(MATCH(INDEX(RelatedFeatures[First Sampling Feature Code],$A2497),SamplingFeatures[Feature Code],0),"0000"),
", RelationshipTypeCV:  ",CHAR(34),INDEX(RelatedFeatures[Relationship Type],$A2497),CHAR(34),
", RelatedFeatureID: *SamplingFeatureID",TEXT(MATCH(INDEX(RelatedFeatures[Second Sampling Feature Code],$A2497),SamplingFeatures[Feature Code],0),"0000"),
", SpatialOffsetID:  ",IF(INDEX(RelatedFeatures[Offset Number],$A2497)="","",CONCATENATE("*SpatialOffsetID",TEXT(INDEX(RelatedFeatures[Offset Number],$A2497),"0000"))),"}")))</f>
        <v>#REF!</v>
      </c>
      <c r="P2497" t="e">
        <f>IF(INDEX(Methods[Method Type],$A2497)="","",
CONCATENATE("  - &amp;MethodID",TEXT($A2497,"0000"),
" {","MethodTypeCV:  ",CHAR(34),INDEX(Methods[Method Type],$A2497),CHAR(34),
", MethodCode:  ",CHAR(34),INDEX(Methods[Method Code],$A2497),CHAR(34),
", MethodName:  ",CHAR(34),INDEX(Methods[Method Name],$A2497),CHAR(34),
", MethodDescription:  ",CHAR(34),INDEX(Methods[Method Description],$A2497),CHAR(34),
", MethodLink:  ",CHAR(34),INDEX(Methods[Method Link],$A2497),CHAR(34),
", OrganizationID: *OrganizationID",TEXT(MATCH(INDEX(Methods[Organization Name],$A2497),Organizations[Organization Name],0),"0000"),"}"))</f>
        <v>#REF!</v>
      </c>
      <c r="Q2497" t="e">
        <f>IF(INDEX(Variables[Variable Type],$A2497)="","",
CONCATENATE("  - &amp;VariableID",TEXT($A2497,"0000"),
" {","VariableTypeCV:  ",CHAR(34),INDEX(Variables[Variable Type],$A2497),CHAR(34),
", VariableCode:  ",CHAR(34),INDEX(Variables[Variable Code],$A2497),CHAR(34),
", VariableNameCV:  ",CHAR(34),INDEX(Variables[Variable Name],$A2497),CHAR(34),
", VariableDefinition:  ",CHAR(34),INDEX(Variables[Variable Definition],$A2497),CHAR(34),
", SpecciationCV:  ",CHAR(34),INDEX(Variables[Speciation],$A2497),CHAR(34),
", NoDataValue:  ",CHAR(34),INDEX(Variables[No Data Value],$A2497),CHAR(34),"}"))</f>
        <v>#REF!</v>
      </c>
    </row>
    <row r="2498" spans="1:17" x14ac:dyDescent="0.25">
      <c r="A2498">
        <v>2495</v>
      </c>
      <c r="D2498" t="e">
        <f>IF(INDEX(People[First Name],$A2498)="","",
CONCATENATE("  - &amp;PersonID",TEXT($A2498,"0000"),
" {","PersonFirstName:  ",CHAR(34),INDEX(People[First Name],$A2498),CHAR(34),
", PersonMiddleName:  ",CHAR(34),INDEX(People[Middle Name],$A2498),CHAR(34),
", PersonLastName:  ",CHAR(34),INDEX(People[Last Name],$A2498),CHAR(34),"}"))</f>
        <v>#REF!</v>
      </c>
      <c r="E2498" t="e">
        <f>IF(INDEX(Organizations[Organization Type '[CV']],$A2498)="","",
CONCATENATE("  - &amp;OrganizationID",TEXT($A2498,"0000"),
" {","OrganizationTypeCV:  ",CHAR(34),INDEX(Organizations[Organization Type '[CV']],$A2498),CHAR(34),
", OrganizationCode:  ",CHAR(34),INDEX(Organizations[Organization Code],$A2498),CHAR(34),
", OrganizationName:  ",CHAR(34),INDEX(Organizations[Organization Name],$A2498),CHAR(34),
", OrganizationDescription:  ",CHAR(34),INDEX(Organizations[Organization Description],$A2498),CHAR(34),
", OrganizationLink:  ",CHAR(34),INDEX(Organizations[Organization Link],$A2498),CHAR(34),"}"))</f>
        <v>#REF!</v>
      </c>
      <c r="F2498" t="e">
        <f>IF(INDEX(People[First Name],$A2498)="","",
CONCATENATE("  - &amp;AffiliationID",TEXT($A2498,"0000"),
" {PersonID: *PersonID",TEXT($A2498,"0000"),
", OrganizationID: *OrganizationID",TEXT(MATCH(INDEX(People[Organization Name],$A2498),Organizations[Organization Name],0),"0000"),
", IsPrimaryOrganizationContact: , AffiliationStartDate: , AffiliationEndDate: , PrimaryPhone: ",
", PrimaryEmail: ",CHAR(34),INDEX(People[Primary Email],$A2498),CHAR(34),
", PrimaryAddress: ",CHAR(34),INDEX(People[Primary Address],$A2498),CHAR(34),
", PersonLink: }"))</f>
        <v>#REF!</v>
      </c>
      <c r="H2498" t="e">
        <f>IF(COUNTA(CitationInformation)=0,"",IF(INDEX(AuthorList[Author Name],$A2498)="","",
CONCATENATE("  - &amp;AuthorListID",TEXT($A2498,"0000"),
"  {CitationID: *CitationID0001",
", PersonID: *PersonID",TEXT(MATCH(INDEX(AuthorList[Author Name],$A2498),People[Full Name],0),"0000"),
", AuthorOrder: ",INDEX(AuthorList[Author Number],$A2498),"}")))</f>
        <v>#REF!</v>
      </c>
      <c r="K2498" t="e">
        <f>IF(INDEX(SamplingFeatures[Feature Code],$A2498)="","",
CONCATENATE("  - &amp;SamplingFeatureID",TEXT($A2498,"0000"),
" {","SamplingFeatureUUID:  ",CHAR(34),INDEX(SamplingFeatures[Sampling Feature UUID],$A2498),CHAR(34),
", SamplingFeatureTypeCV:  ",CHAR(34),INDEX(SamplingFeatures[Sampling Feature Type],$A2498),CHAR(34),
", SamplingFeatureCode:  ",CHAR(34),INDEX(SamplingFeatures[Feature Code],$A2498),CHAR(34),
", SamplingFeatureName:  ",CHAR(34),INDEX(SamplingFeatures[Feature Name],$A2498),CHAR(34),
", SamplingFeatureDescription:  ",CHAR(34),INDEX(SamplingFeatures[Feature Description],$A2498),CHAR(34),
", SamplingFeatureGeotypeCV:  ",CHAR(34),INDEX(SamplingFeatures[Feature Geo Type],$A2498),CHAR(34),
", FeatureGeometry:  ",CHAR(34),INDEX(SamplingFeatures[Feature Geometry],$A2498),CHAR(34),
", Elevation_m:  ",CHAR(34),INDEX(SamplingFeatures[Elevation_m],$A2498),CHAR(34),
", ElevationDatumCV:  ",CHAR(34),ElevationDatum,CHAR(34),"}"))</f>
        <v>#REF!</v>
      </c>
      <c r="L2498" t="e">
        <f>IF(INDEX(SamplingFeatures[Sampling Feature Type],$A2498)&lt;&gt;"Site","",
CONCATENATE("  - &amp;SiteID",TEXT(SUMPRODUCT(--($L$3:$L2497&lt;&gt;"")),"0000"),
" {","SamplingFeatureID:  *SamplingFeatureID",TEXT($A2498,"0000"),
", SiteTypeCV:  ",CHAR(34),INDEX(Sites[Site Type],$A2498),CHAR(34),
", Latitude:  ",INDEX(Sites[Latitude],$A2498),
", Longitude:  ",INDEX(Sites[Longitude],$A2498),
", SRSName:  ",CHAR(34),LatLonDatum,CHAR(34),"}"))</f>
        <v>#REF!</v>
      </c>
      <c r="M2498" t="e">
        <f>IF(INDEX(SamplingFeatures[Sampling Feature Type],$A2498)&lt;&gt;"Specimen","",
CONCATENATE("  - &amp;SpecimenID",TEXT(SUMPRODUCT(--($M$3:$M2497&lt;&gt;"")),"0000"),
" {","SamplingFeatureID:  *SamplingFeatureID",TEXT($A2498,"0000"),
", SpecimenTypeCV:  ",CHAR(34),INDEX(Specimens[Specimen Type],$A2498),CHAR(34),
", SpecimenMediumCV:  ",INDEX(Specimens[Specimen Medium],$A2498),
", IsFieldSpecimen:  ",CHAR(34),INDEX(Specimens[Is Field Specimen?],$A2498),CHAR(34),"}"))</f>
        <v>#REF!</v>
      </c>
      <c r="N2498" t="e">
        <f>IF(COUNTA(SpatialOffsets[])=0,"", IF(INDEX(SpatialOffsets[Spatial Offset Type],$A2498)="","",
CONCATENATE("  - &amp;SpatialOffsetID",TEXT($A2498,"0000"),
" {","SpatialOffsetTypeCV:  ",CHAR(34),INDEX(SpatialOffsets[Spatial Offset Type],$A2498),CHAR(34),
", Offset1Value:  ",INDEX(SpatialOffsets[Offset 1 Value],$A2498),
", Offset1UnitID:  ",CHAR(34),INDEX(SpatialOffsets[Offset 1 Unit],$A2498),CHAR(34),
", Offset2Value:  ",INDEX(SpatialOffsets[Offset 2 Value],$A2498),
", Offset2UnitID:  ",CHAR(34),INDEX(SpatialOffsets[Offset 2 Unit],$A2498),CHAR(34),
", Offset3Value:  ",INDEX(SpatialOffsets[Offset 3 Value],$A2498),
", Offset3UnitID:  ",CHAR(34),INDEX(SpatialOffsets[Offset 3 Unit],$A2498),CHAR(34),,"}")))</f>
        <v>#REF!</v>
      </c>
      <c r="O2498" t="e">
        <f>IF(COUNTA(RelatedFeatures[])=0,"", IF(INDEX(RelatedFeatures[First Sampling Feature Code],$A2498)="","",
CONCATENATE("  - &amp;RelationID",TEXT($A2498,"0000"),
" {","SamplingFeatureID:  *SamplingFeatureID",TEXT(MATCH(INDEX(RelatedFeatures[First Sampling Feature Code],$A2498),SamplingFeatures[Feature Code],0),"0000"),
", RelationshipTypeCV:  ",CHAR(34),INDEX(RelatedFeatures[Relationship Type],$A2498),CHAR(34),
", RelatedFeatureID: *SamplingFeatureID",TEXT(MATCH(INDEX(RelatedFeatures[Second Sampling Feature Code],$A2498),SamplingFeatures[Feature Code],0),"0000"),
", SpatialOffsetID:  ",IF(INDEX(RelatedFeatures[Offset Number],$A2498)="","",CONCATENATE("*SpatialOffsetID",TEXT(INDEX(RelatedFeatures[Offset Number],$A2498),"0000"))),"}")))</f>
        <v>#REF!</v>
      </c>
      <c r="P2498" t="e">
        <f>IF(INDEX(Methods[Method Type],$A2498)="","",
CONCATENATE("  - &amp;MethodID",TEXT($A2498,"0000"),
" {","MethodTypeCV:  ",CHAR(34),INDEX(Methods[Method Type],$A2498),CHAR(34),
", MethodCode:  ",CHAR(34),INDEX(Methods[Method Code],$A2498),CHAR(34),
", MethodName:  ",CHAR(34),INDEX(Methods[Method Name],$A2498),CHAR(34),
", MethodDescription:  ",CHAR(34),INDEX(Methods[Method Description],$A2498),CHAR(34),
", MethodLink:  ",CHAR(34),INDEX(Methods[Method Link],$A2498),CHAR(34),
", OrganizationID: *OrganizationID",TEXT(MATCH(INDEX(Methods[Organization Name],$A2498),Organizations[Organization Name],0),"0000"),"}"))</f>
        <v>#REF!</v>
      </c>
      <c r="Q2498" t="e">
        <f>IF(INDEX(Variables[Variable Type],$A2498)="","",
CONCATENATE("  - &amp;VariableID",TEXT($A2498,"0000"),
" {","VariableTypeCV:  ",CHAR(34),INDEX(Variables[Variable Type],$A2498),CHAR(34),
", VariableCode:  ",CHAR(34),INDEX(Variables[Variable Code],$A2498),CHAR(34),
", VariableNameCV:  ",CHAR(34),INDEX(Variables[Variable Name],$A2498),CHAR(34),
", VariableDefinition:  ",CHAR(34),INDEX(Variables[Variable Definition],$A2498),CHAR(34),
", SpecciationCV:  ",CHAR(34),INDEX(Variables[Speciation],$A2498),CHAR(34),
", NoDataValue:  ",CHAR(34),INDEX(Variables[No Data Value],$A2498),CHAR(34),"}"))</f>
        <v>#REF!</v>
      </c>
    </row>
    <row r="2499" spans="1:17" x14ac:dyDescent="0.25">
      <c r="A2499">
        <v>2496</v>
      </c>
      <c r="D2499" t="e">
        <f>IF(INDEX(People[First Name],$A2499)="","",
CONCATENATE("  - &amp;PersonID",TEXT($A2499,"0000"),
" {","PersonFirstName:  ",CHAR(34),INDEX(People[First Name],$A2499),CHAR(34),
", PersonMiddleName:  ",CHAR(34),INDEX(People[Middle Name],$A2499),CHAR(34),
", PersonLastName:  ",CHAR(34),INDEX(People[Last Name],$A2499),CHAR(34),"}"))</f>
        <v>#REF!</v>
      </c>
      <c r="E2499" t="e">
        <f>IF(INDEX(Organizations[Organization Type '[CV']],$A2499)="","",
CONCATENATE("  - &amp;OrganizationID",TEXT($A2499,"0000"),
" {","OrganizationTypeCV:  ",CHAR(34),INDEX(Organizations[Organization Type '[CV']],$A2499),CHAR(34),
", OrganizationCode:  ",CHAR(34),INDEX(Organizations[Organization Code],$A2499),CHAR(34),
", OrganizationName:  ",CHAR(34),INDEX(Organizations[Organization Name],$A2499),CHAR(34),
", OrganizationDescription:  ",CHAR(34),INDEX(Organizations[Organization Description],$A2499),CHAR(34),
", OrganizationLink:  ",CHAR(34),INDEX(Organizations[Organization Link],$A2499),CHAR(34),"}"))</f>
        <v>#REF!</v>
      </c>
      <c r="F2499" t="e">
        <f>IF(INDEX(People[First Name],$A2499)="","",
CONCATENATE("  - &amp;AffiliationID",TEXT($A2499,"0000"),
" {PersonID: *PersonID",TEXT($A2499,"0000"),
", OrganizationID: *OrganizationID",TEXT(MATCH(INDEX(People[Organization Name],$A2499),Organizations[Organization Name],0),"0000"),
", IsPrimaryOrganizationContact: , AffiliationStartDate: , AffiliationEndDate: , PrimaryPhone: ",
", PrimaryEmail: ",CHAR(34),INDEX(People[Primary Email],$A2499),CHAR(34),
", PrimaryAddress: ",CHAR(34),INDEX(People[Primary Address],$A2499),CHAR(34),
", PersonLink: }"))</f>
        <v>#REF!</v>
      </c>
      <c r="H2499" t="e">
        <f>IF(COUNTA(CitationInformation)=0,"",IF(INDEX(AuthorList[Author Name],$A2499)="","",
CONCATENATE("  - &amp;AuthorListID",TEXT($A2499,"0000"),
"  {CitationID: *CitationID0001",
", PersonID: *PersonID",TEXT(MATCH(INDEX(AuthorList[Author Name],$A2499),People[Full Name],0),"0000"),
", AuthorOrder: ",INDEX(AuthorList[Author Number],$A2499),"}")))</f>
        <v>#REF!</v>
      </c>
      <c r="K2499" t="e">
        <f>IF(INDEX(SamplingFeatures[Feature Code],$A2499)="","",
CONCATENATE("  - &amp;SamplingFeatureID",TEXT($A2499,"0000"),
" {","SamplingFeatureUUID:  ",CHAR(34),INDEX(SamplingFeatures[Sampling Feature UUID],$A2499),CHAR(34),
", SamplingFeatureTypeCV:  ",CHAR(34),INDEX(SamplingFeatures[Sampling Feature Type],$A2499),CHAR(34),
", SamplingFeatureCode:  ",CHAR(34),INDEX(SamplingFeatures[Feature Code],$A2499),CHAR(34),
", SamplingFeatureName:  ",CHAR(34),INDEX(SamplingFeatures[Feature Name],$A2499),CHAR(34),
", SamplingFeatureDescription:  ",CHAR(34),INDEX(SamplingFeatures[Feature Description],$A2499),CHAR(34),
", SamplingFeatureGeotypeCV:  ",CHAR(34),INDEX(SamplingFeatures[Feature Geo Type],$A2499),CHAR(34),
", FeatureGeometry:  ",CHAR(34),INDEX(SamplingFeatures[Feature Geometry],$A2499),CHAR(34),
", Elevation_m:  ",CHAR(34),INDEX(SamplingFeatures[Elevation_m],$A2499),CHAR(34),
", ElevationDatumCV:  ",CHAR(34),ElevationDatum,CHAR(34),"}"))</f>
        <v>#REF!</v>
      </c>
      <c r="L2499" t="e">
        <f>IF(INDEX(SamplingFeatures[Sampling Feature Type],$A2499)&lt;&gt;"Site","",
CONCATENATE("  - &amp;SiteID",TEXT(SUMPRODUCT(--($L$3:$L2498&lt;&gt;"")),"0000"),
" {","SamplingFeatureID:  *SamplingFeatureID",TEXT($A2499,"0000"),
", SiteTypeCV:  ",CHAR(34),INDEX(Sites[Site Type],$A2499),CHAR(34),
", Latitude:  ",INDEX(Sites[Latitude],$A2499),
", Longitude:  ",INDEX(Sites[Longitude],$A2499),
", SRSName:  ",CHAR(34),LatLonDatum,CHAR(34),"}"))</f>
        <v>#REF!</v>
      </c>
      <c r="M2499" t="e">
        <f>IF(INDEX(SamplingFeatures[Sampling Feature Type],$A2499)&lt;&gt;"Specimen","",
CONCATENATE("  - &amp;SpecimenID",TEXT(SUMPRODUCT(--($M$3:$M2498&lt;&gt;"")),"0000"),
" {","SamplingFeatureID:  *SamplingFeatureID",TEXT($A2499,"0000"),
", SpecimenTypeCV:  ",CHAR(34),INDEX(Specimens[Specimen Type],$A2499),CHAR(34),
", SpecimenMediumCV:  ",INDEX(Specimens[Specimen Medium],$A2499),
", IsFieldSpecimen:  ",CHAR(34),INDEX(Specimens[Is Field Specimen?],$A2499),CHAR(34),"}"))</f>
        <v>#REF!</v>
      </c>
      <c r="N2499" t="e">
        <f>IF(COUNTA(SpatialOffsets[])=0,"", IF(INDEX(SpatialOffsets[Spatial Offset Type],$A2499)="","",
CONCATENATE("  - &amp;SpatialOffsetID",TEXT($A2499,"0000"),
" {","SpatialOffsetTypeCV:  ",CHAR(34),INDEX(SpatialOffsets[Spatial Offset Type],$A2499),CHAR(34),
", Offset1Value:  ",INDEX(SpatialOffsets[Offset 1 Value],$A2499),
", Offset1UnitID:  ",CHAR(34),INDEX(SpatialOffsets[Offset 1 Unit],$A2499),CHAR(34),
", Offset2Value:  ",INDEX(SpatialOffsets[Offset 2 Value],$A2499),
", Offset2UnitID:  ",CHAR(34),INDEX(SpatialOffsets[Offset 2 Unit],$A2499),CHAR(34),
", Offset3Value:  ",INDEX(SpatialOffsets[Offset 3 Value],$A2499),
", Offset3UnitID:  ",CHAR(34),INDEX(SpatialOffsets[Offset 3 Unit],$A2499),CHAR(34),,"}")))</f>
        <v>#REF!</v>
      </c>
      <c r="O2499" t="e">
        <f>IF(COUNTA(RelatedFeatures[])=0,"", IF(INDEX(RelatedFeatures[First Sampling Feature Code],$A2499)="","",
CONCATENATE("  - &amp;RelationID",TEXT($A2499,"0000"),
" {","SamplingFeatureID:  *SamplingFeatureID",TEXT(MATCH(INDEX(RelatedFeatures[First Sampling Feature Code],$A2499),SamplingFeatures[Feature Code],0),"0000"),
", RelationshipTypeCV:  ",CHAR(34),INDEX(RelatedFeatures[Relationship Type],$A2499),CHAR(34),
", RelatedFeatureID: *SamplingFeatureID",TEXT(MATCH(INDEX(RelatedFeatures[Second Sampling Feature Code],$A2499),SamplingFeatures[Feature Code],0),"0000"),
", SpatialOffsetID:  ",IF(INDEX(RelatedFeatures[Offset Number],$A2499)="","",CONCATENATE("*SpatialOffsetID",TEXT(INDEX(RelatedFeatures[Offset Number],$A2499),"0000"))),"}")))</f>
        <v>#REF!</v>
      </c>
      <c r="P2499" t="e">
        <f>IF(INDEX(Methods[Method Type],$A2499)="","",
CONCATENATE("  - &amp;MethodID",TEXT($A2499,"0000"),
" {","MethodTypeCV:  ",CHAR(34),INDEX(Methods[Method Type],$A2499),CHAR(34),
", MethodCode:  ",CHAR(34),INDEX(Methods[Method Code],$A2499),CHAR(34),
", MethodName:  ",CHAR(34),INDEX(Methods[Method Name],$A2499),CHAR(34),
", MethodDescription:  ",CHAR(34),INDEX(Methods[Method Description],$A2499),CHAR(34),
", MethodLink:  ",CHAR(34),INDEX(Methods[Method Link],$A2499),CHAR(34),
", OrganizationID: *OrganizationID",TEXT(MATCH(INDEX(Methods[Organization Name],$A2499),Organizations[Organization Name],0),"0000"),"}"))</f>
        <v>#REF!</v>
      </c>
      <c r="Q2499" t="e">
        <f>IF(INDEX(Variables[Variable Type],$A2499)="","",
CONCATENATE("  - &amp;VariableID",TEXT($A2499,"0000"),
" {","VariableTypeCV:  ",CHAR(34),INDEX(Variables[Variable Type],$A2499),CHAR(34),
", VariableCode:  ",CHAR(34),INDEX(Variables[Variable Code],$A2499),CHAR(34),
", VariableNameCV:  ",CHAR(34),INDEX(Variables[Variable Name],$A2499),CHAR(34),
", VariableDefinition:  ",CHAR(34),INDEX(Variables[Variable Definition],$A2499),CHAR(34),
", SpecciationCV:  ",CHAR(34),INDEX(Variables[Speciation],$A2499),CHAR(34),
", NoDataValue:  ",CHAR(34),INDEX(Variables[No Data Value],$A2499),CHAR(34),"}"))</f>
        <v>#REF!</v>
      </c>
    </row>
    <row r="2500" spans="1:17" x14ac:dyDescent="0.25">
      <c r="A2500">
        <v>2497</v>
      </c>
      <c r="D2500" t="e">
        <f>IF(INDEX(People[First Name],$A2500)="","",
CONCATENATE("  - &amp;PersonID",TEXT($A2500,"0000"),
" {","PersonFirstName:  ",CHAR(34),INDEX(People[First Name],$A2500),CHAR(34),
", PersonMiddleName:  ",CHAR(34),INDEX(People[Middle Name],$A2500),CHAR(34),
", PersonLastName:  ",CHAR(34),INDEX(People[Last Name],$A2500),CHAR(34),"}"))</f>
        <v>#REF!</v>
      </c>
      <c r="E2500" t="e">
        <f>IF(INDEX(Organizations[Organization Type '[CV']],$A2500)="","",
CONCATENATE("  - &amp;OrganizationID",TEXT($A2500,"0000"),
" {","OrganizationTypeCV:  ",CHAR(34),INDEX(Organizations[Organization Type '[CV']],$A2500),CHAR(34),
", OrganizationCode:  ",CHAR(34),INDEX(Organizations[Organization Code],$A2500),CHAR(34),
", OrganizationName:  ",CHAR(34),INDEX(Organizations[Organization Name],$A2500),CHAR(34),
", OrganizationDescription:  ",CHAR(34),INDEX(Organizations[Organization Description],$A2500),CHAR(34),
", OrganizationLink:  ",CHAR(34),INDEX(Organizations[Organization Link],$A2500),CHAR(34),"}"))</f>
        <v>#REF!</v>
      </c>
      <c r="F2500" t="e">
        <f>IF(INDEX(People[First Name],$A2500)="","",
CONCATENATE("  - &amp;AffiliationID",TEXT($A2500,"0000"),
" {PersonID: *PersonID",TEXT($A2500,"0000"),
", OrganizationID: *OrganizationID",TEXT(MATCH(INDEX(People[Organization Name],$A2500),Organizations[Organization Name],0),"0000"),
", IsPrimaryOrganizationContact: , AffiliationStartDate: , AffiliationEndDate: , PrimaryPhone: ",
", PrimaryEmail: ",CHAR(34),INDEX(People[Primary Email],$A2500),CHAR(34),
", PrimaryAddress: ",CHAR(34),INDEX(People[Primary Address],$A2500),CHAR(34),
", PersonLink: }"))</f>
        <v>#REF!</v>
      </c>
      <c r="H2500" t="e">
        <f>IF(COUNTA(CitationInformation)=0,"",IF(INDEX(AuthorList[Author Name],$A2500)="","",
CONCATENATE("  - &amp;AuthorListID",TEXT($A2500,"0000"),
"  {CitationID: *CitationID0001",
", PersonID: *PersonID",TEXT(MATCH(INDEX(AuthorList[Author Name],$A2500),People[Full Name],0),"0000"),
", AuthorOrder: ",INDEX(AuthorList[Author Number],$A2500),"}")))</f>
        <v>#REF!</v>
      </c>
      <c r="K2500" t="e">
        <f>IF(INDEX(SamplingFeatures[Feature Code],$A2500)="","",
CONCATENATE("  - &amp;SamplingFeatureID",TEXT($A2500,"0000"),
" {","SamplingFeatureUUID:  ",CHAR(34),INDEX(SamplingFeatures[Sampling Feature UUID],$A2500),CHAR(34),
", SamplingFeatureTypeCV:  ",CHAR(34),INDEX(SamplingFeatures[Sampling Feature Type],$A2500),CHAR(34),
", SamplingFeatureCode:  ",CHAR(34),INDEX(SamplingFeatures[Feature Code],$A2500),CHAR(34),
", SamplingFeatureName:  ",CHAR(34),INDEX(SamplingFeatures[Feature Name],$A2500),CHAR(34),
", SamplingFeatureDescription:  ",CHAR(34),INDEX(SamplingFeatures[Feature Description],$A2500),CHAR(34),
", SamplingFeatureGeotypeCV:  ",CHAR(34),INDEX(SamplingFeatures[Feature Geo Type],$A2500),CHAR(34),
", FeatureGeometry:  ",CHAR(34),INDEX(SamplingFeatures[Feature Geometry],$A2500),CHAR(34),
", Elevation_m:  ",CHAR(34),INDEX(SamplingFeatures[Elevation_m],$A2500),CHAR(34),
", ElevationDatumCV:  ",CHAR(34),ElevationDatum,CHAR(34),"}"))</f>
        <v>#REF!</v>
      </c>
      <c r="L2500" t="e">
        <f>IF(INDEX(SamplingFeatures[Sampling Feature Type],$A2500)&lt;&gt;"Site","",
CONCATENATE("  - &amp;SiteID",TEXT(SUMPRODUCT(--($L$3:$L2499&lt;&gt;"")),"0000"),
" {","SamplingFeatureID:  *SamplingFeatureID",TEXT($A2500,"0000"),
", SiteTypeCV:  ",CHAR(34),INDEX(Sites[Site Type],$A2500),CHAR(34),
", Latitude:  ",INDEX(Sites[Latitude],$A2500),
", Longitude:  ",INDEX(Sites[Longitude],$A2500),
", SRSName:  ",CHAR(34),LatLonDatum,CHAR(34),"}"))</f>
        <v>#REF!</v>
      </c>
      <c r="M2500" t="e">
        <f>IF(INDEX(SamplingFeatures[Sampling Feature Type],$A2500)&lt;&gt;"Specimen","",
CONCATENATE("  - &amp;SpecimenID",TEXT(SUMPRODUCT(--($M$3:$M2499&lt;&gt;"")),"0000"),
" {","SamplingFeatureID:  *SamplingFeatureID",TEXT($A2500,"0000"),
", SpecimenTypeCV:  ",CHAR(34),INDEX(Specimens[Specimen Type],$A2500),CHAR(34),
", SpecimenMediumCV:  ",INDEX(Specimens[Specimen Medium],$A2500),
", IsFieldSpecimen:  ",CHAR(34),INDEX(Specimens[Is Field Specimen?],$A2500),CHAR(34),"}"))</f>
        <v>#REF!</v>
      </c>
      <c r="N2500" t="e">
        <f>IF(COUNTA(SpatialOffsets[])=0,"", IF(INDEX(SpatialOffsets[Spatial Offset Type],$A2500)="","",
CONCATENATE("  - &amp;SpatialOffsetID",TEXT($A2500,"0000"),
" {","SpatialOffsetTypeCV:  ",CHAR(34),INDEX(SpatialOffsets[Spatial Offset Type],$A2500),CHAR(34),
", Offset1Value:  ",INDEX(SpatialOffsets[Offset 1 Value],$A2500),
", Offset1UnitID:  ",CHAR(34),INDEX(SpatialOffsets[Offset 1 Unit],$A2500),CHAR(34),
", Offset2Value:  ",INDEX(SpatialOffsets[Offset 2 Value],$A2500),
", Offset2UnitID:  ",CHAR(34),INDEX(SpatialOffsets[Offset 2 Unit],$A2500),CHAR(34),
", Offset3Value:  ",INDEX(SpatialOffsets[Offset 3 Value],$A2500),
", Offset3UnitID:  ",CHAR(34),INDEX(SpatialOffsets[Offset 3 Unit],$A2500),CHAR(34),,"}")))</f>
        <v>#REF!</v>
      </c>
      <c r="O2500" t="e">
        <f>IF(COUNTA(RelatedFeatures[])=0,"", IF(INDEX(RelatedFeatures[First Sampling Feature Code],$A2500)="","",
CONCATENATE("  - &amp;RelationID",TEXT($A2500,"0000"),
" {","SamplingFeatureID:  *SamplingFeatureID",TEXT(MATCH(INDEX(RelatedFeatures[First Sampling Feature Code],$A2500),SamplingFeatures[Feature Code],0),"0000"),
", RelationshipTypeCV:  ",CHAR(34),INDEX(RelatedFeatures[Relationship Type],$A2500),CHAR(34),
", RelatedFeatureID: *SamplingFeatureID",TEXT(MATCH(INDEX(RelatedFeatures[Second Sampling Feature Code],$A2500),SamplingFeatures[Feature Code],0),"0000"),
", SpatialOffsetID:  ",IF(INDEX(RelatedFeatures[Offset Number],$A2500)="","",CONCATENATE("*SpatialOffsetID",TEXT(INDEX(RelatedFeatures[Offset Number],$A2500),"0000"))),"}")))</f>
        <v>#REF!</v>
      </c>
      <c r="P2500" t="e">
        <f>IF(INDEX(Methods[Method Type],$A2500)="","",
CONCATENATE("  - &amp;MethodID",TEXT($A2500,"0000"),
" {","MethodTypeCV:  ",CHAR(34),INDEX(Methods[Method Type],$A2500),CHAR(34),
", MethodCode:  ",CHAR(34),INDEX(Methods[Method Code],$A2500),CHAR(34),
", MethodName:  ",CHAR(34),INDEX(Methods[Method Name],$A2500),CHAR(34),
", MethodDescription:  ",CHAR(34),INDEX(Methods[Method Description],$A2500),CHAR(34),
", MethodLink:  ",CHAR(34),INDEX(Methods[Method Link],$A2500),CHAR(34),
", OrganizationID: *OrganizationID",TEXT(MATCH(INDEX(Methods[Organization Name],$A2500),Organizations[Organization Name],0),"0000"),"}"))</f>
        <v>#REF!</v>
      </c>
      <c r="Q2500" t="e">
        <f>IF(INDEX(Variables[Variable Type],$A2500)="","",
CONCATENATE("  - &amp;VariableID",TEXT($A2500,"0000"),
" {","VariableTypeCV:  ",CHAR(34),INDEX(Variables[Variable Type],$A2500),CHAR(34),
", VariableCode:  ",CHAR(34),INDEX(Variables[Variable Code],$A2500),CHAR(34),
", VariableNameCV:  ",CHAR(34),INDEX(Variables[Variable Name],$A2500),CHAR(34),
", VariableDefinition:  ",CHAR(34),INDEX(Variables[Variable Definition],$A2500),CHAR(34),
", SpecciationCV:  ",CHAR(34),INDEX(Variables[Speciation],$A2500),CHAR(34),
", NoDataValue:  ",CHAR(34),INDEX(Variables[No Data Value],$A2500),CHAR(34),"}"))</f>
        <v>#REF!</v>
      </c>
    </row>
    <row r="2501" spans="1:17" x14ac:dyDescent="0.25">
      <c r="A2501">
        <v>2498</v>
      </c>
      <c r="D2501" t="e">
        <f>IF(INDEX(People[First Name],$A2501)="","",
CONCATENATE("  - &amp;PersonID",TEXT($A2501,"0000"),
" {","PersonFirstName:  ",CHAR(34),INDEX(People[First Name],$A2501),CHAR(34),
", PersonMiddleName:  ",CHAR(34),INDEX(People[Middle Name],$A2501),CHAR(34),
", PersonLastName:  ",CHAR(34),INDEX(People[Last Name],$A2501),CHAR(34),"}"))</f>
        <v>#REF!</v>
      </c>
      <c r="E2501" t="e">
        <f>IF(INDEX(Organizations[Organization Type '[CV']],$A2501)="","",
CONCATENATE("  - &amp;OrganizationID",TEXT($A2501,"0000"),
" {","OrganizationTypeCV:  ",CHAR(34),INDEX(Organizations[Organization Type '[CV']],$A2501),CHAR(34),
", OrganizationCode:  ",CHAR(34),INDEX(Organizations[Organization Code],$A2501),CHAR(34),
", OrganizationName:  ",CHAR(34),INDEX(Organizations[Organization Name],$A2501),CHAR(34),
", OrganizationDescription:  ",CHAR(34),INDEX(Organizations[Organization Description],$A2501),CHAR(34),
", OrganizationLink:  ",CHAR(34),INDEX(Organizations[Organization Link],$A2501),CHAR(34),"}"))</f>
        <v>#REF!</v>
      </c>
      <c r="F2501" t="e">
        <f>IF(INDEX(People[First Name],$A2501)="","",
CONCATENATE("  - &amp;AffiliationID",TEXT($A2501,"0000"),
" {PersonID: *PersonID",TEXT($A2501,"0000"),
", OrganizationID: *OrganizationID",TEXT(MATCH(INDEX(People[Organization Name],$A2501),Organizations[Organization Name],0),"0000"),
", IsPrimaryOrganizationContact: , AffiliationStartDate: , AffiliationEndDate: , PrimaryPhone: ",
", PrimaryEmail: ",CHAR(34),INDEX(People[Primary Email],$A2501),CHAR(34),
", PrimaryAddress: ",CHAR(34),INDEX(People[Primary Address],$A2501),CHAR(34),
", PersonLink: }"))</f>
        <v>#REF!</v>
      </c>
      <c r="H2501" t="e">
        <f>IF(COUNTA(CitationInformation)=0,"",IF(INDEX(AuthorList[Author Name],$A2501)="","",
CONCATENATE("  - &amp;AuthorListID",TEXT($A2501,"0000"),
"  {CitationID: *CitationID0001",
", PersonID: *PersonID",TEXT(MATCH(INDEX(AuthorList[Author Name],$A2501),People[Full Name],0),"0000"),
", AuthorOrder: ",INDEX(AuthorList[Author Number],$A2501),"}")))</f>
        <v>#REF!</v>
      </c>
      <c r="K2501" t="e">
        <f>IF(INDEX(SamplingFeatures[Feature Code],$A2501)="","",
CONCATENATE("  - &amp;SamplingFeatureID",TEXT($A2501,"0000"),
" {","SamplingFeatureUUID:  ",CHAR(34),INDEX(SamplingFeatures[Sampling Feature UUID],$A2501),CHAR(34),
", SamplingFeatureTypeCV:  ",CHAR(34),INDEX(SamplingFeatures[Sampling Feature Type],$A2501),CHAR(34),
", SamplingFeatureCode:  ",CHAR(34),INDEX(SamplingFeatures[Feature Code],$A2501),CHAR(34),
", SamplingFeatureName:  ",CHAR(34),INDEX(SamplingFeatures[Feature Name],$A2501),CHAR(34),
", SamplingFeatureDescription:  ",CHAR(34),INDEX(SamplingFeatures[Feature Description],$A2501),CHAR(34),
", SamplingFeatureGeotypeCV:  ",CHAR(34),INDEX(SamplingFeatures[Feature Geo Type],$A2501),CHAR(34),
", FeatureGeometry:  ",CHAR(34),INDEX(SamplingFeatures[Feature Geometry],$A2501),CHAR(34),
", Elevation_m:  ",CHAR(34),INDEX(SamplingFeatures[Elevation_m],$A2501),CHAR(34),
", ElevationDatumCV:  ",CHAR(34),ElevationDatum,CHAR(34),"}"))</f>
        <v>#REF!</v>
      </c>
      <c r="L2501" t="e">
        <f>IF(INDEX(SamplingFeatures[Sampling Feature Type],$A2501)&lt;&gt;"Site","",
CONCATENATE("  - &amp;SiteID",TEXT(SUMPRODUCT(--($L$3:$L2500&lt;&gt;"")),"0000"),
" {","SamplingFeatureID:  *SamplingFeatureID",TEXT($A2501,"0000"),
", SiteTypeCV:  ",CHAR(34),INDEX(Sites[Site Type],$A2501),CHAR(34),
", Latitude:  ",INDEX(Sites[Latitude],$A2501),
", Longitude:  ",INDEX(Sites[Longitude],$A2501),
", SRSName:  ",CHAR(34),LatLonDatum,CHAR(34),"}"))</f>
        <v>#REF!</v>
      </c>
      <c r="M2501" t="e">
        <f>IF(INDEX(SamplingFeatures[Sampling Feature Type],$A2501)&lt;&gt;"Specimen","",
CONCATENATE("  - &amp;SpecimenID",TEXT(SUMPRODUCT(--($M$3:$M2500&lt;&gt;"")),"0000"),
" {","SamplingFeatureID:  *SamplingFeatureID",TEXT($A2501,"0000"),
", SpecimenTypeCV:  ",CHAR(34),INDEX(Specimens[Specimen Type],$A2501),CHAR(34),
", SpecimenMediumCV:  ",INDEX(Specimens[Specimen Medium],$A2501),
", IsFieldSpecimen:  ",CHAR(34),INDEX(Specimens[Is Field Specimen?],$A2501),CHAR(34),"}"))</f>
        <v>#REF!</v>
      </c>
      <c r="N2501" t="e">
        <f>IF(COUNTA(SpatialOffsets[])=0,"", IF(INDEX(SpatialOffsets[Spatial Offset Type],$A2501)="","",
CONCATENATE("  - &amp;SpatialOffsetID",TEXT($A2501,"0000"),
" {","SpatialOffsetTypeCV:  ",CHAR(34),INDEX(SpatialOffsets[Spatial Offset Type],$A2501),CHAR(34),
", Offset1Value:  ",INDEX(SpatialOffsets[Offset 1 Value],$A2501),
", Offset1UnitID:  ",CHAR(34),INDEX(SpatialOffsets[Offset 1 Unit],$A2501),CHAR(34),
", Offset2Value:  ",INDEX(SpatialOffsets[Offset 2 Value],$A2501),
", Offset2UnitID:  ",CHAR(34),INDEX(SpatialOffsets[Offset 2 Unit],$A2501),CHAR(34),
", Offset3Value:  ",INDEX(SpatialOffsets[Offset 3 Value],$A2501),
", Offset3UnitID:  ",CHAR(34),INDEX(SpatialOffsets[Offset 3 Unit],$A2501),CHAR(34),,"}")))</f>
        <v>#REF!</v>
      </c>
      <c r="O2501" t="e">
        <f>IF(COUNTA(RelatedFeatures[])=0,"", IF(INDEX(RelatedFeatures[First Sampling Feature Code],$A2501)="","",
CONCATENATE("  - &amp;RelationID",TEXT($A2501,"0000"),
" {","SamplingFeatureID:  *SamplingFeatureID",TEXT(MATCH(INDEX(RelatedFeatures[First Sampling Feature Code],$A2501),SamplingFeatures[Feature Code],0),"0000"),
", RelationshipTypeCV:  ",CHAR(34),INDEX(RelatedFeatures[Relationship Type],$A2501),CHAR(34),
", RelatedFeatureID: *SamplingFeatureID",TEXT(MATCH(INDEX(RelatedFeatures[Second Sampling Feature Code],$A2501),SamplingFeatures[Feature Code],0),"0000"),
", SpatialOffsetID:  ",IF(INDEX(RelatedFeatures[Offset Number],$A2501)="","",CONCATENATE("*SpatialOffsetID",TEXT(INDEX(RelatedFeatures[Offset Number],$A2501),"0000"))),"}")))</f>
        <v>#REF!</v>
      </c>
      <c r="P2501" t="e">
        <f>IF(INDEX(Methods[Method Type],$A2501)="","",
CONCATENATE("  - &amp;MethodID",TEXT($A2501,"0000"),
" {","MethodTypeCV:  ",CHAR(34),INDEX(Methods[Method Type],$A2501),CHAR(34),
", MethodCode:  ",CHAR(34),INDEX(Methods[Method Code],$A2501),CHAR(34),
", MethodName:  ",CHAR(34),INDEX(Methods[Method Name],$A2501),CHAR(34),
", MethodDescription:  ",CHAR(34),INDEX(Methods[Method Description],$A2501),CHAR(34),
", MethodLink:  ",CHAR(34),INDEX(Methods[Method Link],$A2501),CHAR(34),
", OrganizationID: *OrganizationID",TEXT(MATCH(INDEX(Methods[Organization Name],$A2501),Organizations[Organization Name],0),"0000"),"}"))</f>
        <v>#REF!</v>
      </c>
      <c r="Q2501" t="e">
        <f>IF(INDEX(Variables[Variable Type],$A2501)="","",
CONCATENATE("  - &amp;VariableID",TEXT($A2501,"0000"),
" {","VariableTypeCV:  ",CHAR(34),INDEX(Variables[Variable Type],$A2501),CHAR(34),
", VariableCode:  ",CHAR(34),INDEX(Variables[Variable Code],$A2501),CHAR(34),
", VariableNameCV:  ",CHAR(34),INDEX(Variables[Variable Name],$A2501),CHAR(34),
", VariableDefinition:  ",CHAR(34),INDEX(Variables[Variable Definition],$A2501),CHAR(34),
", SpecciationCV:  ",CHAR(34),INDEX(Variables[Speciation],$A2501),CHAR(34),
", NoDataValue:  ",CHAR(34),INDEX(Variables[No Data Value],$A2501),CHAR(34),"}"))</f>
        <v>#REF!</v>
      </c>
    </row>
    <row r="2502" spans="1:17" x14ac:dyDescent="0.25">
      <c r="A2502">
        <v>2499</v>
      </c>
      <c r="D2502" t="e">
        <f>IF(INDEX(People[First Name],$A2502)="","",
CONCATENATE("  - &amp;PersonID",TEXT($A2502,"0000"),
" {","PersonFirstName:  ",CHAR(34),INDEX(People[First Name],$A2502),CHAR(34),
", PersonMiddleName:  ",CHAR(34),INDEX(People[Middle Name],$A2502),CHAR(34),
", PersonLastName:  ",CHAR(34),INDEX(People[Last Name],$A2502),CHAR(34),"}"))</f>
        <v>#REF!</v>
      </c>
      <c r="E2502" t="e">
        <f>IF(INDEX(Organizations[Organization Type '[CV']],$A2502)="","",
CONCATENATE("  - &amp;OrganizationID",TEXT($A2502,"0000"),
" {","OrganizationTypeCV:  ",CHAR(34),INDEX(Organizations[Organization Type '[CV']],$A2502),CHAR(34),
", OrganizationCode:  ",CHAR(34),INDEX(Organizations[Organization Code],$A2502),CHAR(34),
", OrganizationName:  ",CHAR(34),INDEX(Organizations[Organization Name],$A2502),CHAR(34),
", OrganizationDescription:  ",CHAR(34),INDEX(Organizations[Organization Description],$A2502),CHAR(34),
", OrganizationLink:  ",CHAR(34),INDEX(Organizations[Organization Link],$A2502),CHAR(34),"}"))</f>
        <v>#REF!</v>
      </c>
      <c r="F2502" t="e">
        <f>IF(INDEX(People[First Name],$A2502)="","",
CONCATENATE("  - &amp;AffiliationID",TEXT($A2502,"0000"),
" {PersonID: *PersonID",TEXT($A2502,"0000"),
", OrganizationID: *OrganizationID",TEXT(MATCH(INDEX(People[Organization Name],$A2502),Organizations[Organization Name],0),"0000"),
", IsPrimaryOrganizationContact: , AffiliationStartDate: , AffiliationEndDate: , PrimaryPhone: ",
", PrimaryEmail: ",CHAR(34),INDEX(People[Primary Email],$A2502),CHAR(34),
", PrimaryAddress: ",CHAR(34),INDEX(People[Primary Address],$A2502),CHAR(34),
", PersonLink: }"))</f>
        <v>#REF!</v>
      </c>
      <c r="H2502" t="e">
        <f>IF(COUNTA(CitationInformation)=0,"",IF(INDEX(AuthorList[Author Name],$A2502)="","",
CONCATENATE("  - &amp;AuthorListID",TEXT($A2502,"0000"),
"  {CitationID: *CitationID0001",
", PersonID: *PersonID",TEXT(MATCH(INDEX(AuthorList[Author Name],$A2502),People[Full Name],0),"0000"),
", AuthorOrder: ",INDEX(AuthorList[Author Number],$A2502),"}")))</f>
        <v>#REF!</v>
      </c>
      <c r="K2502" t="e">
        <f>IF(INDEX(SamplingFeatures[Feature Code],$A2502)="","",
CONCATENATE("  - &amp;SamplingFeatureID",TEXT($A2502,"0000"),
" {","SamplingFeatureUUID:  ",CHAR(34),INDEX(SamplingFeatures[Sampling Feature UUID],$A2502),CHAR(34),
", SamplingFeatureTypeCV:  ",CHAR(34),INDEX(SamplingFeatures[Sampling Feature Type],$A2502),CHAR(34),
", SamplingFeatureCode:  ",CHAR(34),INDEX(SamplingFeatures[Feature Code],$A2502),CHAR(34),
", SamplingFeatureName:  ",CHAR(34),INDEX(SamplingFeatures[Feature Name],$A2502),CHAR(34),
", SamplingFeatureDescription:  ",CHAR(34),INDEX(SamplingFeatures[Feature Description],$A2502),CHAR(34),
", SamplingFeatureGeotypeCV:  ",CHAR(34),INDEX(SamplingFeatures[Feature Geo Type],$A2502),CHAR(34),
", FeatureGeometry:  ",CHAR(34),INDEX(SamplingFeatures[Feature Geometry],$A2502),CHAR(34),
", Elevation_m:  ",CHAR(34),INDEX(SamplingFeatures[Elevation_m],$A2502),CHAR(34),
", ElevationDatumCV:  ",CHAR(34),ElevationDatum,CHAR(34),"}"))</f>
        <v>#REF!</v>
      </c>
      <c r="L2502" t="e">
        <f>IF(INDEX(SamplingFeatures[Sampling Feature Type],$A2502)&lt;&gt;"Site","",
CONCATENATE("  - &amp;SiteID",TEXT(SUMPRODUCT(--($L$3:$L2501&lt;&gt;"")),"0000"),
" {","SamplingFeatureID:  *SamplingFeatureID",TEXT($A2502,"0000"),
", SiteTypeCV:  ",CHAR(34),INDEX(Sites[Site Type],$A2502),CHAR(34),
", Latitude:  ",INDEX(Sites[Latitude],$A2502),
", Longitude:  ",INDEX(Sites[Longitude],$A2502),
", SRSName:  ",CHAR(34),LatLonDatum,CHAR(34),"}"))</f>
        <v>#REF!</v>
      </c>
      <c r="M2502" t="e">
        <f>IF(INDEX(SamplingFeatures[Sampling Feature Type],$A2502)&lt;&gt;"Specimen","",
CONCATENATE("  - &amp;SpecimenID",TEXT(SUMPRODUCT(--($M$3:$M2501&lt;&gt;"")),"0000"),
" {","SamplingFeatureID:  *SamplingFeatureID",TEXT($A2502,"0000"),
", SpecimenTypeCV:  ",CHAR(34),INDEX(Specimens[Specimen Type],$A2502),CHAR(34),
", SpecimenMediumCV:  ",INDEX(Specimens[Specimen Medium],$A2502),
", IsFieldSpecimen:  ",CHAR(34),INDEX(Specimens[Is Field Specimen?],$A2502),CHAR(34),"}"))</f>
        <v>#REF!</v>
      </c>
      <c r="N2502" t="e">
        <f>IF(COUNTA(SpatialOffsets[])=0,"", IF(INDEX(SpatialOffsets[Spatial Offset Type],$A2502)="","",
CONCATENATE("  - &amp;SpatialOffsetID",TEXT($A2502,"0000"),
" {","SpatialOffsetTypeCV:  ",CHAR(34),INDEX(SpatialOffsets[Spatial Offset Type],$A2502),CHAR(34),
", Offset1Value:  ",INDEX(SpatialOffsets[Offset 1 Value],$A2502),
", Offset1UnitID:  ",CHAR(34),INDEX(SpatialOffsets[Offset 1 Unit],$A2502),CHAR(34),
", Offset2Value:  ",INDEX(SpatialOffsets[Offset 2 Value],$A2502),
", Offset2UnitID:  ",CHAR(34),INDEX(SpatialOffsets[Offset 2 Unit],$A2502),CHAR(34),
", Offset3Value:  ",INDEX(SpatialOffsets[Offset 3 Value],$A2502),
", Offset3UnitID:  ",CHAR(34),INDEX(SpatialOffsets[Offset 3 Unit],$A2502),CHAR(34),,"}")))</f>
        <v>#REF!</v>
      </c>
      <c r="O2502" t="e">
        <f>IF(COUNTA(RelatedFeatures[])=0,"", IF(INDEX(RelatedFeatures[First Sampling Feature Code],$A2502)="","",
CONCATENATE("  - &amp;RelationID",TEXT($A2502,"0000"),
" {","SamplingFeatureID:  *SamplingFeatureID",TEXT(MATCH(INDEX(RelatedFeatures[First Sampling Feature Code],$A2502),SamplingFeatures[Feature Code],0),"0000"),
", RelationshipTypeCV:  ",CHAR(34),INDEX(RelatedFeatures[Relationship Type],$A2502),CHAR(34),
", RelatedFeatureID: *SamplingFeatureID",TEXT(MATCH(INDEX(RelatedFeatures[Second Sampling Feature Code],$A2502),SamplingFeatures[Feature Code],0),"0000"),
", SpatialOffsetID:  ",IF(INDEX(RelatedFeatures[Offset Number],$A2502)="","",CONCATENATE("*SpatialOffsetID",TEXT(INDEX(RelatedFeatures[Offset Number],$A2502),"0000"))),"}")))</f>
        <v>#REF!</v>
      </c>
      <c r="P2502" t="e">
        <f>IF(INDEX(Methods[Method Type],$A2502)="","",
CONCATENATE("  - &amp;MethodID",TEXT($A2502,"0000"),
" {","MethodTypeCV:  ",CHAR(34),INDEX(Methods[Method Type],$A2502),CHAR(34),
", MethodCode:  ",CHAR(34),INDEX(Methods[Method Code],$A2502),CHAR(34),
", MethodName:  ",CHAR(34),INDEX(Methods[Method Name],$A2502),CHAR(34),
", MethodDescription:  ",CHAR(34),INDEX(Methods[Method Description],$A2502),CHAR(34),
", MethodLink:  ",CHAR(34),INDEX(Methods[Method Link],$A2502),CHAR(34),
", OrganizationID: *OrganizationID",TEXT(MATCH(INDEX(Methods[Organization Name],$A2502),Organizations[Organization Name],0),"0000"),"}"))</f>
        <v>#REF!</v>
      </c>
      <c r="Q2502" t="e">
        <f>IF(INDEX(Variables[Variable Type],$A2502)="","",
CONCATENATE("  - &amp;VariableID",TEXT($A2502,"0000"),
" {","VariableTypeCV:  ",CHAR(34),INDEX(Variables[Variable Type],$A2502),CHAR(34),
", VariableCode:  ",CHAR(34),INDEX(Variables[Variable Code],$A2502),CHAR(34),
", VariableNameCV:  ",CHAR(34),INDEX(Variables[Variable Name],$A2502),CHAR(34),
", VariableDefinition:  ",CHAR(34),INDEX(Variables[Variable Definition],$A2502),CHAR(34),
", SpecciationCV:  ",CHAR(34),INDEX(Variables[Speciation],$A2502),CHAR(34),
", NoDataValue:  ",CHAR(34),INDEX(Variables[No Data Value],$A2502),CHAR(34),"}"))</f>
        <v>#REF!</v>
      </c>
    </row>
    <row r="2503" spans="1:17" x14ac:dyDescent="0.25">
      <c r="A2503">
        <v>2500</v>
      </c>
      <c r="D2503" t="e">
        <f>IF(INDEX(People[First Name],$A2503)="","",
CONCATENATE("  - &amp;PersonID",TEXT($A2503,"0000"),
" {","PersonFirstName:  ",CHAR(34),INDEX(People[First Name],$A2503),CHAR(34),
", PersonMiddleName:  ",CHAR(34),INDEX(People[Middle Name],$A2503),CHAR(34),
", PersonLastName:  ",CHAR(34),INDEX(People[Last Name],$A2503),CHAR(34),"}"))</f>
        <v>#REF!</v>
      </c>
      <c r="E2503" t="e">
        <f>IF(INDEX(Organizations[Organization Type '[CV']],$A2503)="","",
CONCATENATE("  - &amp;OrganizationID",TEXT($A2503,"0000"),
" {","OrganizationTypeCV:  ",CHAR(34),INDEX(Organizations[Organization Type '[CV']],$A2503),CHAR(34),
", OrganizationCode:  ",CHAR(34),INDEX(Organizations[Organization Code],$A2503),CHAR(34),
", OrganizationName:  ",CHAR(34),INDEX(Organizations[Organization Name],$A2503),CHAR(34),
", OrganizationDescription:  ",CHAR(34),INDEX(Organizations[Organization Description],$A2503),CHAR(34),
", OrganizationLink:  ",CHAR(34),INDEX(Organizations[Organization Link],$A2503),CHAR(34),"}"))</f>
        <v>#REF!</v>
      </c>
      <c r="F2503" t="e">
        <f>IF(INDEX(People[First Name],$A2503)="","",
CONCATENATE("  - &amp;AffiliationID",TEXT($A2503,"0000"),
" {PersonID: *PersonID",TEXT($A2503,"0000"),
", OrganizationID: *OrganizationID",TEXT(MATCH(INDEX(People[Organization Name],$A2503),Organizations[Organization Name],0),"0000"),
", IsPrimaryOrganizationContact: , AffiliationStartDate: , AffiliationEndDate: , PrimaryPhone: ",
", PrimaryEmail: ",CHAR(34),INDEX(People[Primary Email],$A2503),CHAR(34),
", PrimaryAddress: ",CHAR(34),INDEX(People[Primary Address],$A2503),CHAR(34),
", PersonLink: }"))</f>
        <v>#REF!</v>
      </c>
      <c r="H2503" t="e">
        <f>IF(COUNTA(CitationInformation)=0,"",IF(INDEX(AuthorList[Author Name],$A2503)="","",
CONCATENATE("  - &amp;AuthorListID",TEXT($A2503,"0000"),
"  {CitationID: *CitationID0001",
", PersonID: *PersonID",TEXT(MATCH(INDEX(AuthorList[Author Name],$A2503),People[Full Name],0),"0000"),
", AuthorOrder: ",INDEX(AuthorList[Author Number],$A2503),"}")))</f>
        <v>#REF!</v>
      </c>
      <c r="K2503" t="e">
        <f>IF(INDEX(SamplingFeatures[Feature Code],$A2503)="","",
CONCATENATE("  - &amp;SamplingFeatureID",TEXT($A2503,"0000"),
" {","SamplingFeatureUUID:  ",CHAR(34),INDEX(SamplingFeatures[Sampling Feature UUID],$A2503),CHAR(34),
", SamplingFeatureTypeCV:  ",CHAR(34),INDEX(SamplingFeatures[Sampling Feature Type],$A2503),CHAR(34),
", SamplingFeatureCode:  ",CHAR(34),INDEX(SamplingFeatures[Feature Code],$A2503),CHAR(34),
", SamplingFeatureName:  ",CHAR(34),INDEX(SamplingFeatures[Feature Name],$A2503),CHAR(34),
", SamplingFeatureDescription:  ",CHAR(34),INDEX(SamplingFeatures[Feature Description],$A2503),CHAR(34),
", SamplingFeatureGeotypeCV:  ",CHAR(34),INDEX(SamplingFeatures[Feature Geo Type],$A2503),CHAR(34),
", FeatureGeometry:  ",CHAR(34),INDEX(SamplingFeatures[Feature Geometry],$A2503),CHAR(34),
", Elevation_m:  ",CHAR(34),INDEX(SamplingFeatures[Elevation_m],$A2503),CHAR(34),
", ElevationDatumCV:  ",CHAR(34),ElevationDatum,CHAR(34),"}"))</f>
        <v>#REF!</v>
      </c>
      <c r="L2503" t="e">
        <f>IF(INDEX(SamplingFeatures[Sampling Feature Type],$A2503)&lt;&gt;"Site","",
CONCATENATE("  - &amp;SiteID",TEXT(SUMPRODUCT(--($L$3:$L2502&lt;&gt;"")),"0000"),
" {","SamplingFeatureID:  *SamplingFeatureID",TEXT($A2503,"0000"),
", SiteTypeCV:  ",CHAR(34),INDEX(Sites[Site Type],$A2503),CHAR(34),
", Latitude:  ",INDEX(Sites[Latitude],$A2503),
", Longitude:  ",INDEX(Sites[Longitude],$A2503),
", SRSName:  ",CHAR(34),LatLonDatum,CHAR(34),"}"))</f>
        <v>#REF!</v>
      </c>
      <c r="M2503" t="e">
        <f>IF(INDEX(SamplingFeatures[Sampling Feature Type],$A2503)&lt;&gt;"Specimen","",
CONCATENATE("  - &amp;SpecimenID",TEXT(SUMPRODUCT(--($M$3:$M2502&lt;&gt;"")),"0000"),
" {","SamplingFeatureID:  *SamplingFeatureID",TEXT($A2503,"0000"),
", SpecimenTypeCV:  ",CHAR(34),INDEX(Specimens[Specimen Type],$A2503),CHAR(34),
", SpecimenMediumCV:  ",INDEX(Specimens[Specimen Medium],$A2503),
", IsFieldSpecimen:  ",CHAR(34),INDEX(Specimens[Is Field Specimen?],$A2503),CHAR(34),"}"))</f>
        <v>#REF!</v>
      </c>
      <c r="N2503" t="e">
        <f>IF(COUNTA(SpatialOffsets[])=0,"", IF(INDEX(SpatialOffsets[Spatial Offset Type],$A2503)="","",
CONCATENATE("  - &amp;SpatialOffsetID",TEXT($A2503,"0000"),
" {","SpatialOffsetTypeCV:  ",CHAR(34),INDEX(SpatialOffsets[Spatial Offset Type],$A2503),CHAR(34),
", Offset1Value:  ",INDEX(SpatialOffsets[Offset 1 Value],$A2503),
", Offset1UnitID:  ",CHAR(34),INDEX(SpatialOffsets[Offset 1 Unit],$A2503),CHAR(34),
", Offset2Value:  ",INDEX(SpatialOffsets[Offset 2 Value],$A2503),
", Offset2UnitID:  ",CHAR(34),INDEX(SpatialOffsets[Offset 2 Unit],$A2503),CHAR(34),
", Offset3Value:  ",INDEX(SpatialOffsets[Offset 3 Value],$A2503),
", Offset3UnitID:  ",CHAR(34),INDEX(SpatialOffsets[Offset 3 Unit],$A2503),CHAR(34),,"}")))</f>
        <v>#REF!</v>
      </c>
      <c r="O2503" t="e">
        <f>IF(COUNTA(RelatedFeatures[])=0,"", IF(INDEX(RelatedFeatures[First Sampling Feature Code],$A2503)="","",
CONCATENATE("  - &amp;RelationID",TEXT($A2503,"0000"),
" {","SamplingFeatureID:  *SamplingFeatureID",TEXT(MATCH(INDEX(RelatedFeatures[First Sampling Feature Code],$A2503),SamplingFeatures[Feature Code],0),"0000"),
", RelationshipTypeCV:  ",CHAR(34),INDEX(RelatedFeatures[Relationship Type],$A2503),CHAR(34),
", RelatedFeatureID: *SamplingFeatureID",TEXT(MATCH(INDEX(RelatedFeatures[Second Sampling Feature Code],$A2503),SamplingFeatures[Feature Code],0),"0000"),
", SpatialOffsetID:  ",IF(INDEX(RelatedFeatures[Offset Number],$A2503)="","",CONCATENATE("*SpatialOffsetID",TEXT(INDEX(RelatedFeatures[Offset Number],$A2503),"0000"))),"}")))</f>
        <v>#REF!</v>
      </c>
      <c r="P2503" t="e">
        <f>IF(INDEX(Methods[Method Type],$A2503)="","",
CONCATENATE("  - &amp;MethodID",TEXT($A2503,"0000"),
" {","MethodTypeCV:  ",CHAR(34),INDEX(Methods[Method Type],$A2503),CHAR(34),
", MethodCode:  ",CHAR(34),INDEX(Methods[Method Code],$A2503),CHAR(34),
", MethodName:  ",CHAR(34),INDEX(Methods[Method Name],$A2503),CHAR(34),
", MethodDescription:  ",CHAR(34),INDEX(Methods[Method Description],$A2503),CHAR(34),
", MethodLink:  ",CHAR(34),INDEX(Methods[Method Link],$A2503),CHAR(34),
", OrganizationID: *OrganizationID",TEXT(MATCH(INDEX(Methods[Organization Name],$A2503),Organizations[Organization Name],0),"0000"),"}"))</f>
        <v>#REF!</v>
      </c>
      <c r="Q2503" t="e">
        <f>IF(INDEX(Variables[Variable Type],$A2503)="","",
CONCATENATE("  - &amp;VariableID",TEXT($A2503,"0000"),
" {","VariableTypeCV:  ",CHAR(34),INDEX(Variables[Variable Type],$A2503),CHAR(34),
", VariableCode:  ",CHAR(34),INDEX(Variables[Variable Code],$A2503),CHAR(34),
", VariableNameCV:  ",CHAR(34),INDEX(Variables[Variable Name],$A2503),CHAR(34),
", VariableDefinition:  ",CHAR(34),INDEX(Variables[Variable Definition],$A2503),CHAR(34),
", SpecciationCV:  ",CHAR(34),INDEX(Variables[Speciation],$A2503),CHAR(34),
", NoDataValue:  ",CHAR(34),INDEX(Variables[No Data Value],$A2503),CHAR(34),"}"))</f>
        <v>#REF!</v>
      </c>
    </row>
    <row r="2504" spans="1:17" x14ac:dyDescent="0.25">
      <c r="A2504">
        <v>2501</v>
      </c>
      <c r="D2504" t="e">
        <f>IF(INDEX(People[First Name],$A2504)="","",
CONCATENATE("  - &amp;PersonID",TEXT($A2504,"0000"),
" {","PersonFirstName:  ",CHAR(34),INDEX(People[First Name],$A2504),CHAR(34),
", PersonMiddleName:  ",CHAR(34),INDEX(People[Middle Name],$A2504),CHAR(34),
", PersonLastName:  ",CHAR(34),INDEX(People[Last Name],$A2504),CHAR(34),"}"))</f>
        <v>#REF!</v>
      </c>
      <c r="E2504" t="e">
        <f>IF(INDEX(Organizations[Organization Type '[CV']],$A2504)="","",
CONCATENATE("  - &amp;OrganizationID",TEXT($A2504,"0000"),
" {","OrganizationTypeCV:  ",CHAR(34),INDEX(Organizations[Organization Type '[CV']],$A2504),CHAR(34),
", OrganizationCode:  ",CHAR(34),INDEX(Organizations[Organization Code],$A2504),CHAR(34),
", OrganizationName:  ",CHAR(34),INDEX(Organizations[Organization Name],$A2504),CHAR(34),
", OrganizationDescription:  ",CHAR(34),INDEX(Organizations[Organization Description],$A2504),CHAR(34),
", OrganizationLink:  ",CHAR(34),INDEX(Organizations[Organization Link],$A2504),CHAR(34),"}"))</f>
        <v>#REF!</v>
      </c>
      <c r="F2504" t="e">
        <f>IF(INDEX(People[First Name],$A2504)="","",
CONCATENATE("  - &amp;AffiliationID",TEXT($A2504,"0000"),
" {PersonID: *PersonID",TEXT($A2504,"0000"),
", OrganizationID: *OrganizationID",TEXT(MATCH(INDEX(People[Organization Name],$A2504),Organizations[Organization Name],0),"0000"),
", IsPrimaryOrganizationContact: , AffiliationStartDate: , AffiliationEndDate: , PrimaryPhone: ",
", PrimaryEmail: ",CHAR(34),INDEX(People[Primary Email],$A2504),CHAR(34),
", PrimaryAddress: ",CHAR(34),INDEX(People[Primary Address],$A2504),CHAR(34),
", PersonLink: }"))</f>
        <v>#REF!</v>
      </c>
      <c r="H2504" t="e">
        <f>IF(COUNTA(CitationInformation)=0,"",IF(INDEX(AuthorList[Author Name],$A2504)="","",
CONCATENATE("  - &amp;AuthorListID",TEXT($A2504,"0000"),
"  {CitationID: *CitationID0001",
", PersonID: *PersonID",TEXT(MATCH(INDEX(AuthorList[Author Name],$A2504),People[Full Name],0),"0000"),
", AuthorOrder: ",INDEX(AuthorList[Author Number],$A2504),"}")))</f>
        <v>#REF!</v>
      </c>
      <c r="K2504" t="e">
        <f>IF(INDEX(SamplingFeatures[Feature Code],$A2504)="","",
CONCATENATE("  - &amp;SamplingFeatureID",TEXT($A2504,"0000"),
" {","SamplingFeatureUUID:  ",CHAR(34),INDEX(SamplingFeatures[Sampling Feature UUID],$A2504),CHAR(34),
", SamplingFeatureTypeCV:  ",CHAR(34),INDEX(SamplingFeatures[Sampling Feature Type],$A2504),CHAR(34),
", SamplingFeatureCode:  ",CHAR(34),INDEX(SamplingFeatures[Feature Code],$A2504),CHAR(34),
", SamplingFeatureName:  ",CHAR(34),INDEX(SamplingFeatures[Feature Name],$A2504),CHAR(34),
", SamplingFeatureDescription:  ",CHAR(34),INDEX(SamplingFeatures[Feature Description],$A2504),CHAR(34),
", SamplingFeatureGeotypeCV:  ",CHAR(34),INDEX(SamplingFeatures[Feature Geo Type],$A2504),CHAR(34),
", FeatureGeometry:  ",CHAR(34),INDEX(SamplingFeatures[Feature Geometry],$A2504),CHAR(34),
", Elevation_m:  ",CHAR(34),INDEX(SamplingFeatures[Elevation_m],$A2504),CHAR(34),
", ElevationDatumCV:  ",CHAR(34),ElevationDatum,CHAR(34),"}"))</f>
        <v>#REF!</v>
      </c>
      <c r="L2504" t="e">
        <f>IF(INDEX(SamplingFeatures[Sampling Feature Type],$A2504)&lt;&gt;"Site","",
CONCATENATE("  - &amp;SiteID",TEXT(SUMPRODUCT(--($L$3:$L2503&lt;&gt;"")),"0000"),
" {","SamplingFeatureID:  *SamplingFeatureID",TEXT($A2504,"0000"),
", SiteTypeCV:  ",CHAR(34),INDEX(Sites[Site Type],$A2504),CHAR(34),
", Latitude:  ",INDEX(Sites[Latitude],$A2504),
", Longitude:  ",INDEX(Sites[Longitude],$A2504),
", SRSName:  ",CHAR(34),LatLonDatum,CHAR(34),"}"))</f>
        <v>#REF!</v>
      </c>
      <c r="M2504" t="e">
        <f>IF(INDEX(SamplingFeatures[Sampling Feature Type],$A2504)&lt;&gt;"Specimen","",
CONCATENATE("  - &amp;SpecimenID",TEXT(SUMPRODUCT(--($M$3:$M2503&lt;&gt;"")),"0000"),
" {","SamplingFeatureID:  *SamplingFeatureID",TEXT($A2504,"0000"),
", SpecimenTypeCV:  ",CHAR(34),INDEX(Specimens[Specimen Type],$A2504),CHAR(34),
", SpecimenMediumCV:  ",INDEX(Specimens[Specimen Medium],$A2504),
", IsFieldSpecimen:  ",CHAR(34),INDEX(Specimens[Is Field Specimen?],$A2504),CHAR(34),"}"))</f>
        <v>#REF!</v>
      </c>
      <c r="N2504" t="e">
        <f>IF(COUNTA(SpatialOffsets[])=0,"", IF(INDEX(SpatialOffsets[Spatial Offset Type],$A2504)="","",
CONCATENATE("  - &amp;SpatialOffsetID",TEXT($A2504,"0000"),
" {","SpatialOffsetTypeCV:  ",CHAR(34),INDEX(SpatialOffsets[Spatial Offset Type],$A2504),CHAR(34),
", Offset1Value:  ",INDEX(SpatialOffsets[Offset 1 Value],$A2504),
", Offset1UnitID:  ",CHAR(34),INDEX(SpatialOffsets[Offset 1 Unit],$A2504),CHAR(34),
", Offset2Value:  ",INDEX(SpatialOffsets[Offset 2 Value],$A2504),
", Offset2UnitID:  ",CHAR(34),INDEX(SpatialOffsets[Offset 2 Unit],$A2504),CHAR(34),
", Offset3Value:  ",INDEX(SpatialOffsets[Offset 3 Value],$A2504),
", Offset3UnitID:  ",CHAR(34),INDEX(SpatialOffsets[Offset 3 Unit],$A2504),CHAR(34),,"}")))</f>
        <v>#REF!</v>
      </c>
      <c r="O2504" t="e">
        <f>IF(COUNTA(RelatedFeatures[])=0,"", IF(INDEX(RelatedFeatures[First Sampling Feature Code],$A2504)="","",
CONCATENATE("  - &amp;RelationID",TEXT($A2504,"0000"),
" {","SamplingFeatureID:  *SamplingFeatureID",TEXT(MATCH(INDEX(RelatedFeatures[First Sampling Feature Code],$A2504),SamplingFeatures[Feature Code],0),"0000"),
", RelationshipTypeCV:  ",CHAR(34),INDEX(RelatedFeatures[Relationship Type],$A2504),CHAR(34),
", RelatedFeatureID: *SamplingFeatureID",TEXT(MATCH(INDEX(RelatedFeatures[Second Sampling Feature Code],$A2504),SamplingFeatures[Feature Code],0),"0000"),
", SpatialOffsetID:  ",IF(INDEX(RelatedFeatures[Offset Number],$A2504)="","",CONCATENATE("*SpatialOffsetID",TEXT(INDEX(RelatedFeatures[Offset Number],$A2504),"0000"))),"}")))</f>
        <v>#REF!</v>
      </c>
      <c r="P2504" t="e">
        <f>IF(INDEX(Methods[Method Type],$A2504)="","",
CONCATENATE("  - &amp;MethodID",TEXT($A2504,"0000"),
" {","MethodTypeCV:  ",CHAR(34),INDEX(Methods[Method Type],$A2504),CHAR(34),
", MethodCode:  ",CHAR(34),INDEX(Methods[Method Code],$A2504),CHAR(34),
", MethodName:  ",CHAR(34),INDEX(Methods[Method Name],$A2504),CHAR(34),
", MethodDescription:  ",CHAR(34),INDEX(Methods[Method Description],$A2504),CHAR(34),
", MethodLink:  ",CHAR(34),INDEX(Methods[Method Link],$A2504),CHAR(34),
", OrganizationID: *OrganizationID",TEXT(MATCH(INDEX(Methods[Organization Name],$A2504),Organizations[Organization Name],0),"0000"),"}"))</f>
        <v>#REF!</v>
      </c>
      <c r="Q2504" t="e">
        <f>IF(INDEX(Variables[Variable Type],$A2504)="","",
CONCATENATE("  - &amp;VariableID",TEXT($A2504,"0000"),
" {","VariableTypeCV:  ",CHAR(34),INDEX(Variables[Variable Type],$A2504),CHAR(34),
", VariableCode:  ",CHAR(34),INDEX(Variables[Variable Code],$A2504),CHAR(34),
", VariableNameCV:  ",CHAR(34),INDEX(Variables[Variable Name],$A2504),CHAR(34),
", VariableDefinition:  ",CHAR(34),INDEX(Variables[Variable Definition],$A2504),CHAR(34),
", SpecciationCV:  ",CHAR(34),INDEX(Variables[Speciation],$A2504),CHAR(34),
", NoDataValue:  ",CHAR(34),INDEX(Variables[No Data Value],$A2504),CHAR(34),"}"))</f>
        <v>#REF!</v>
      </c>
    </row>
    <row r="2505" spans="1:17" x14ac:dyDescent="0.25">
      <c r="A2505">
        <v>2502</v>
      </c>
      <c r="D2505" t="e">
        <f>IF(INDEX(People[First Name],$A2505)="","",
CONCATENATE("  - &amp;PersonID",TEXT($A2505,"0000"),
" {","PersonFirstName:  ",CHAR(34),INDEX(People[First Name],$A2505),CHAR(34),
", PersonMiddleName:  ",CHAR(34),INDEX(People[Middle Name],$A2505),CHAR(34),
", PersonLastName:  ",CHAR(34),INDEX(People[Last Name],$A2505),CHAR(34),"}"))</f>
        <v>#REF!</v>
      </c>
      <c r="E2505" t="e">
        <f>IF(INDEX(Organizations[Organization Type '[CV']],$A2505)="","",
CONCATENATE("  - &amp;OrganizationID",TEXT($A2505,"0000"),
" {","OrganizationTypeCV:  ",CHAR(34),INDEX(Organizations[Organization Type '[CV']],$A2505),CHAR(34),
", OrganizationCode:  ",CHAR(34),INDEX(Organizations[Organization Code],$A2505),CHAR(34),
", OrganizationName:  ",CHAR(34),INDEX(Organizations[Organization Name],$A2505),CHAR(34),
", OrganizationDescription:  ",CHAR(34),INDEX(Organizations[Organization Description],$A2505),CHAR(34),
", OrganizationLink:  ",CHAR(34),INDEX(Organizations[Organization Link],$A2505),CHAR(34),"}"))</f>
        <v>#REF!</v>
      </c>
      <c r="F2505" t="e">
        <f>IF(INDEX(People[First Name],$A2505)="","",
CONCATENATE("  - &amp;AffiliationID",TEXT($A2505,"0000"),
" {PersonID: *PersonID",TEXT($A2505,"0000"),
", OrganizationID: *OrganizationID",TEXT(MATCH(INDEX(People[Organization Name],$A2505),Organizations[Organization Name],0),"0000"),
", IsPrimaryOrganizationContact: , AffiliationStartDate: , AffiliationEndDate: , PrimaryPhone: ",
", PrimaryEmail: ",CHAR(34),INDEX(People[Primary Email],$A2505),CHAR(34),
", PrimaryAddress: ",CHAR(34),INDEX(People[Primary Address],$A2505),CHAR(34),
", PersonLink: }"))</f>
        <v>#REF!</v>
      </c>
      <c r="H2505" t="e">
        <f>IF(COUNTA(CitationInformation)=0,"",IF(INDEX(AuthorList[Author Name],$A2505)="","",
CONCATENATE("  - &amp;AuthorListID",TEXT($A2505,"0000"),
"  {CitationID: *CitationID0001",
", PersonID: *PersonID",TEXT(MATCH(INDEX(AuthorList[Author Name],$A2505),People[Full Name],0),"0000"),
", AuthorOrder: ",INDEX(AuthorList[Author Number],$A2505),"}")))</f>
        <v>#REF!</v>
      </c>
      <c r="K2505" t="e">
        <f>IF(INDEX(SamplingFeatures[Feature Code],$A2505)="","",
CONCATENATE("  - &amp;SamplingFeatureID",TEXT($A2505,"0000"),
" {","SamplingFeatureUUID:  ",CHAR(34),INDEX(SamplingFeatures[Sampling Feature UUID],$A2505),CHAR(34),
", SamplingFeatureTypeCV:  ",CHAR(34),INDEX(SamplingFeatures[Sampling Feature Type],$A2505),CHAR(34),
", SamplingFeatureCode:  ",CHAR(34),INDEX(SamplingFeatures[Feature Code],$A2505),CHAR(34),
", SamplingFeatureName:  ",CHAR(34),INDEX(SamplingFeatures[Feature Name],$A2505),CHAR(34),
", SamplingFeatureDescription:  ",CHAR(34),INDEX(SamplingFeatures[Feature Description],$A2505),CHAR(34),
", SamplingFeatureGeotypeCV:  ",CHAR(34),INDEX(SamplingFeatures[Feature Geo Type],$A2505),CHAR(34),
", FeatureGeometry:  ",CHAR(34),INDEX(SamplingFeatures[Feature Geometry],$A2505),CHAR(34),
", Elevation_m:  ",CHAR(34),INDEX(SamplingFeatures[Elevation_m],$A2505),CHAR(34),
", ElevationDatumCV:  ",CHAR(34),ElevationDatum,CHAR(34),"}"))</f>
        <v>#REF!</v>
      </c>
      <c r="L2505" t="e">
        <f>IF(INDEX(SamplingFeatures[Sampling Feature Type],$A2505)&lt;&gt;"Site","",
CONCATENATE("  - &amp;SiteID",TEXT(SUMPRODUCT(--($L$3:$L2504&lt;&gt;"")),"0000"),
" {","SamplingFeatureID:  *SamplingFeatureID",TEXT($A2505,"0000"),
", SiteTypeCV:  ",CHAR(34),INDEX(Sites[Site Type],$A2505),CHAR(34),
", Latitude:  ",INDEX(Sites[Latitude],$A2505),
", Longitude:  ",INDEX(Sites[Longitude],$A2505),
", SRSName:  ",CHAR(34),LatLonDatum,CHAR(34),"}"))</f>
        <v>#REF!</v>
      </c>
      <c r="M2505" t="e">
        <f>IF(INDEX(SamplingFeatures[Sampling Feature Type],$A2505)&lt;&gt;"Specimen","",
CONCATENATE("  - &amp;SpecimenID",TEXT(SUMPRODUCT(--($M$3:$M2504&lt;&gt;"")),"0000"),
" {","SamplingFeatureID:  *SamplingFeatureID",TEXT($A2505,"0000"),
", SpecimenTypeCV:  ",CHAR(34),INDEX(Specimens[Specimen Type],$A2505),CHAR(34),
", SpecimenMediumCV:  ",INDEX(Specimens[Specimen Medium],$A2505),
", IsFieldSpecimen:  ",CHAR(34),INDEX(Specimens[Is Field Specimen?],$A2505),CHAR(34),"}"))</f>
        <v>#REF!</v>
      </c>
      <c r="N2505" t="e">
        <f>IF(COUNTA(SpatialOffsets[])=0,"", IF(INDEX(SpatialOffsets[Spatial Offset Type],$A2505)="","",
CONCATENATE("  - &amp;SpatialOffsetID",TEXT($A2505,"0000"),
" {","SpatialOffsetTypeCV:  ",CHAR(34),INDEX(SpatialOffsets[Spatial Offset Type],$A2505),CHAR(34),
", Offset1Value:  ",INDEX(SpatialOffsets[Offset 1 Value],$A2505),
", Offset1UnitID:  ",CHAR(34),INDEX(SpatialOffsets[Offset 1 Unit],$A2505),CHAR(34),
", Offset2Value:  ",INDEX(SpatialOffsets[Offset 2 Value],$A2505),
", Offset2UnitID:  ",CHAR(34),INDEX(SpatialOffsets[Offset 2 Unit],$A2505),CHAR(34),
", Offset3Value:  ",INDEX(SpatialOffsets[Offset 3 Value],$A2505),
", Offset3UnitID:  ",CHAR(34),INDEX(SpatialOffsets[Offset 3 Unit],$A2505),CHAR(34),,"}")))</f>
        <v>#REF!</v>
      </c>
      <c r="O2505" t="e">
        <f>IF(COUNTA(RelatedFeatures[])=0,"", IF(INDEX(RelatedFeatures[First Sampling Feature Code],$A2505)="","",
CONCATENATE("  - &amp;RelationID",TEXT($A2505,"0000"),
" {","SamplingFeatureID:  *SamplingFeatureID",TEXT(MATCH(INDEX(RelatedFeatures[First Sampling Feature Code],$A2505),SamplingFeatures[Feature Code],0),"0000"),
", RelationshipTypeCV:  ",CHAR(34),INDEX(RelatedFeatures[Relationship Type],$A2505),CHAR(34),
", RelatedFeatureID: *SamplingFeatureID",TEXT(MATCH(INDEX(RelatedFeatures[Second Sampling Feature Code],$A2505),SamplingFeatures[Feature Code],0),"0000"),
", SpatialOffsetID:  ",IF(INDEX(RelatedFeatures[Offset Number],$A2505)="","",CONCATENATE("*SpatialOffsetID",TEXT(INDEX(RelatedFeatures[Offset Number],$A2505),"0000"))),"}")))</f>
        <v>#REF!</v>
      </c>
      <c r="P2505" t="e">
        <f>IF(INDEX(Methods[Method Type],$A2505)="","",
CONCATENATE("  - &amp;MethodID",TEXT($A2505,"0000"),
" {","MethodTypeCV:  ",CHAR(34),INDEX(Methods[Method Type],$A2505),CHAR(34),
", MethodCode:  ",CHAR(34),INDEX(Methods[Method Code],$A2505),CHAR(34),
", MethodName:  ",CHAR(34),INDEX(Methods[Method Name],$A2505),CHAR(34),
", MethodDescription:  ",CHAR(34),INDEX(Methods[Method Description],$A2505),CHAR(34),
", MethodLink:  ",CHAR(34),INDEX(Methods[Method Link],$A2505),CHAR(34),
", OrganizationID: *OrganizationID",TEXT(MATCH(INDEX(Methods[Organization Name],$A2505),Organizations[Organization Name],0),"0000"),"}"))</f>
        <v>#REF!</v>
      </c>
      <c r="Q2505" t="e">
        <f>IF(INDEX(Variables[Variable Type],$A2505)="","",
CONCATENATE("  - &amp;VariableID",TEXT($A2505,"0000"),
" {","VariableTypeCV:  ",CHAR(34),INDEX(Variables[Variable Type],$A2505),CHAR(34),
", VariableCode:  ",CHAR(34),INDEX(Variables[Variable Code],$A2505),CHAR(34),
", VariableNameCV:  ",CHAR(34),INDEX(Variables[Variable Name],$A2505),CHAR(34),
", VariableDefinition:  ",CHAR(34),INDEX(Variables[Variable Definition],$A2505),CHAR(34),
", SpecciationCV:  ",CHAR(34),INDEX(Variables[Speciation],$A2505),CHAR(34),
", NoDataValue:  ",CHAR(34),INDEX(Variables[No Data Value],$A2505),CHAR(34),"}"))</f>
        <v>#REF!</v>
      </c>
    </row>
    <row r="2506" spans="1:17" x14ac:dyDescent="0.25">
      <c r="A2506">
        <v>2503</v>
      </c>
      <c r="D2506" t="e">
        <f>IF(INDEX(People[First Name],$A2506)="","",
CONCATENATE("  - &amp;PersonID",TEXT($A2506,"0000"),
" {","PersonFirstName:  ",CHAR(34),INDEX(People[First Name],$A2506),CHAR(34),
", PersonMiddleName:  ",CHAR(34),INDEX(People[Middle Name],$A2506),CHAR(34),
", PersonLastName:  ",CHAR(34),INDEX(People[Last Name],$A2506),CHAR(34),"}"))</f>
        <v>#REF!</v>
      </c>
      <c r="E2506" t="e">
        <f>IF(INDEX(Organizations[Organization Type '[CV']],$A2506)="","",
CONCATENATE("  - &amp;OrganizationID",TEXT($A2506,"0000"),
" {","OrganizationTypeCV:  ",CHAR(34),INDEX(Organizations[Organization Type '[CV']],$A2506),CHAR(34),
", OrganizationCode:  ",CHAR(34),INDEX(Organizations[Organization Code],$A2506),CHAR(34),
", OrganizationName:  ",CHAR(34),INDEX(Organizations[Organization Name],$A2506),CHAR(34),
", OrganizationDescription:  ",CHAR(34),INDEX(Organizations[Organization Description],$A2506),CHAR(34),
", OrganizationLink:  ",CHAR(34),INDEX(Organizations[Organization Link],$A2506),CHAR(34),"}"))</f>
        <v>#REF!</v>
      </c>
      <c r="F2506" t="e">
        <f>IF(INDEX(People[First Name],$A2506)="","",
CONCATENATE("  - &amp;AffiliationID",TEXT($A2506,"0000"),
" {PersonID: *PersonID",TEXT($A2506,"0000"),
", OrganizationID: *OrganizationID",TEXT(MATCH(INDEX(People[Organization Name],$A2506),Organizations[Organization Name],0),"0000"),
", IsPrimaryOrganizationContact: , AffiliationStartDate: , AffiliationEndDate: , PrimaryPhone: ",
", PrimaryEmail: ",CHAR(34),INDEX(People[Primary Email],$A2506),CHAR(34),
", PrimaryAddress: ",CHAR(34),INDEX(People[Primary Address],$A2506),CHAR(34),
", PersonLink: }"))</f>
        <v>#REF!</v>
      </c>
      <c r="H2506" t="e">
        <f>IF(COUNTA(CitationInformation)=0,"",IF(INDEX(AuthorList[Author Name],$A2506)="","",
CONCATENATE("  - &amp;AuthorListID",TEXT($A2506,"0000"),
"  {CitationID: *CitationID0001",
", PersonID: *PersonID",TEXT(MATCH(INDEX(AuthorList[Author Name],$A2506),People[Full Name],0),"0000"),
", AuthorOrder: ",INDEX(AuthorList[Author Number],$A2506),"}")))</f>
        <v>#REF!</v>
      </c>
      <c r="K2506" t="e">
        <f>IF(INDEX(SamplingFeatures[Feature Code],$A2506)="","",
CONCATENATE("  - &amp;SamplingFeatureID",TEXT($A2506,"0000"),
" {","SamplingFeatureUUID:  ",CHAR(34),INDEX(SamplingFeatures[Sampling Feature UUID],$A2506),CHAR(34),
", SamplingFeatureTypeCV:  ",CHAR(34),INDEX(SamplingFeatures[Sampling Feature Type],$A2506),CHAR(34),
", SamplingFeatureCode:  ",CHAR(34),INDEX(SamplingFeatures[Feature Code],$A2506),CHAR(34),
", SamplingFeatureName:  ",CHAR(34),INDEX(SamplingFeatures[Feature Name],$A2506),CHAR(34),
", SamplingFeatureDescription:  ",CHAR(34),INDEX(SamplingFeatures[Feature Description],$A2506),CHAR(34),
", SamplingFeatureGeotypeCV:  ",CHAR(34),INDEX(SamplingFeatures[Feature Geo Type],$A2506),CHAR(34),
", FeatureGeometry:  ",CHAR(34),INDEX(SamplingFeatures[Feature Geometry],$A2506),CHAR(34),
", Elevation_m:  ",CHAR(34),INDEX(SamplingFeatures[Elevation_m],$A2506),CHAR(34),
", ElevationDatumCV:  ",CHAR(34),ElevationDatum,CHAR(34),"}"))</f>
        <v>#REF!</v>
      </c>
      <c r="L2506" t="e">
        <f>IF(INDEX(SamplingFeatures[Sampling Feature Type],$A2506)&lt;&gt;"Site","",
CONCATENATE("  - &amp;SiteID",TEXT(SUMPRODUCT(--($L$3:$L2505&lt;&gt;"")),"0000"),
" {","SamplingFeatureID:  *SamplingFeatureID",TEXT($A2506,"0000"),
", SiteTypeCV:  ",CHAR(34),INDEX(Sites[Site Type],$A2506),CHAR(34),
", Latitude:  ",INDEX(Sites[Latitude],$A2506),
", Longitude:  ",INDEX(Sites[Longitude],$A2506),
", SRSName:  ",CHAR(34),LatLonDatum,CHAR(34),"}"))</f>
        <v>#REF!</v>
      </c>
      <c r="M2506" t="e">
        <f>IF(INDEX(SamplingFeatures[Sampling Feature Type],$A2506)&lt;&gt;"Specimen","",
CONCATENATE("  - &amp;SpecimenID",TEXT(SUMPRODUCT(--($M$3:$M2505&lt;&gt;"")),"0000"),
" {","SamplingFeatureID:  *SamplingFeatureID",TEXT($A2506,"0000"),
", SpecimenTypeCV:  ",CHAR(34),INDEX(Specimens[Specimen Type],$A2506),CHAR(34),
", SpecimenMediumCV:  ",INDEX(Specimens[Specimen Medium],$A2506),
", IsFieldSpecimen:  ",CHAR(34),INDEX(Specimens[Is Field Specimen?],$A2506),CHAR(34),"}"))</f>
        <v>#REF!</v>
      </c>
      <c r="N2506" t="e">
        <f>IF(COUNTA(SpatialOffsets[])=0,"", IF(INDEX(SpatialOffsets[Spatial Offset Type],$A2506)="","",
CONCATENATE("  - &amp;SpatialOffsetID",TEXT($A2506,"0000"),
" {","SpatialOffsetTypeCV:  ",CHAR(34),INDEX(SpatialOffsets[Spatial Offset Type],$A2506),CHAR(34),
", Offset1Value:  ",INDEX(SpatialOffsets[Offset 1 Value],$A2506),
", Offset1UnitID:  ",CHAR(34),INDEX(SpatialOffsets[Offset 1 Unit],$A2506),CHAR(34),
", Offset2Value:  ",INDEX(SpatialOffsets[Offset 2 Value],$A2506),
", Offset2UnitID:  ",CHAR(34),INDEX(SpatialOffsets[Offset 2 Unit],$A2506),CHAR(34),
", Offset3Value:  ",INDEX(SpatialOffsets[Offset 3 Value],$A2506),
", Offset3UnitID:  ",CHAR(34),INDEX(SpatialOffsets[Offset 3 Unit],$A2506),CHAR(34),,"}")))</f>
        <v>#REF!</v>
      </c>
      <c r="O2506" t="e">
        <f>IF(COUNTA(RelatedFeatures[])=0,"", IF(INDEX(RelatedFeatures[First Sampling Feature Code],$A2506)="","",
CONCATENATE("  - &amp;RelationID",TEXT($A2506,"0000"),
" {","SamplingFeatureID:  *SamplingFeatureID",TEXT(MATCH(INDEX(RelatedFeatures[First Sampling Feature Code],$A2506),SamplingFeatures[Feature Code],0),"0000"),
", RelationshipTypeCV:  ",CHAR(34),INDEX(RelatedFeatures[Relationship Type],$A2506),CHAR(34),
", RelatedFeatureID: *SamplingFeatureID",TEXT(MATCH(INDEX(RelatedFeatures[Second Sampling Feature Code],$A2506),SamplingFeatures[Feature Code],0),"0000"),
", SpatialOffsetID:  ",IF(INDEX(RelatedFeatures[Offset Number],$A2506)="","",CONCATENATE("*SpatialOffsetID",TEXT(INDEX(RelatedFeatures[Offset Number],$A2506),"0000"))),"}")))</f>
        <v>#REF!</v>
      </c>
      <c r="P2506" t="e">
        <f>IF(INDEX(Methods[Method Type],$A2506)="","",
CONCATENATE("  - &amp;MethodID",TEXT($A2506,"0000"),
" {","MethodTypeCV:  ",CHAR(34),INDEX(Methods[Method Type],$A2506),CHAR(34),
", MethodCode:  ",CHAR(34),INDEX(Methods[Method Code],$A2506),CHAR(34),
", MethodName:  ",CHAR(34),INDEX(Methods[Method Name],$A2506),CHAR(34),
", MethodDescription:  ",CHAR(34),INDEX(Methods[Method Description],$A2506),CHAR(34),
", MethodLink:  ",CHAR(34),INDEX(Methods[Method Link],$A2506),CHAR(34),
", OrganizationID: *OrganizationID",TEXT(MATCH(INDEX(Methods[Organization Name],$A2506),Organizations[Organization Name],0),"0000"),"}"))</f>
        <v>#REF!</v>
      </c>
      <c r="Q2506" t="e">
        <f>IF(INDEX(Variables[Variable Type],$A2506)="","",
CONCATENATE("  - &amp;VariableID",TEXT($A2506,"0000"),
" {","VariableTypeCV:  ",CHAR(34),INDEX(Variables[Variable Type],$A2506),CHAR(34),
", VariableCode:  ",CHAR(34),INDEX(Variables[Variable Code],$A2506),CHAR(34),
", VariableNameCV:  ",CHAR(34),INDEX(Variables[Variable Name],$A2506),CHAR(34),
", VariableDefinition:  ",CHAR(34),INDEX(Variables[Variable Definition],$A2506),CHAR(34),
", SpecciationCV:  ",CHAR(34),INDEX(Variables[Speciation],$A2506),CHAR(34),
", NoDataValue:  ",CHAR(34),INDEX(Variables[No Data Value],$A2506),CHAR(34),"}"))</f>
        <v>#REF!</v>
      </c>
    </row>
    <row r="2507" spans="1:17" x14ac:dyDescent="0.25">
      <c r="A2507">
        <v>2504</v>
      </c>
      <c r="D2507" t="e">
        <f>IF(INDEX(People[First Name],$A2507)="","",
CONCATENATE("  - &amp;PersonID",TEXT($A2507,"0000"),
" {","PersonFirstName:  ",CHAR(34),INDEX(People[First Name],$A2507),CHAR(34),
", PersonMiddleName:  ",CHAR(34),INDEX(People[Middle Name],$A2507),CHAR(34),
", PersonLastName:  ",CHAR(34),INDEX(People[Last Name],$A2507),CHAR(34),"}"))</f>
        <v>#REF!</v>
      </c>
      <c r="E2507" t="e">
        <f>IF(INDEX(Organizations[Organization Type '[CV']],$A2507)="","",
CONCATENATE("  - &amp;OrganizationID",TEXT($A2507,"0000"),
" {","OrganizationTypeCV:  ",CHAR(34),INDEX(Organizations[Organization Type '[CV']],$A2507),CHAR(34),
", OrganizationCode:  ",CHAR(34),INDEX(Organizations[Organization Code],$A2507),CHAR(34),
", OrganizationName:  ",CHAR(34),INDEX(Organizations[Organization Name],$A2507),CHAR(34),
", OrganizationDescription:  ",CHAR(34),INDEX(Organizations[Organization Description],$A2507),CHAR(34),
", OrganizationLink:  ",CHAR(34),INDEX(Organizations[Organization Link],$A2507),CHAR(34),"}"))</f>
        <v>#REF!</v>
      </c>
      <c r="F2507" t="e">
        <f>IF(INDEX(People[First Name],$A2507)="","",
CONCATENATE("  - &amp;AffiliationID",TEXT($A2507,"0000"),
" {PersonID: *PersonID",TEXT($A2507,"0000"),
", OrganizationID: *OrganizationID",TEXT(MATCH(INDEX(People[Organization Name],$A2507),Organizations[Organization Name],0),"0000"),
", IsPrimaryOrganizationContact: , AffiliationStartDate: , AffiliationEndDate: , PrimaryPhone: ",
", PrimaryEmail: ",CHAR(34),INDEX(People[Primary Email],$A2507),CHAR(34),
", PrimaryAddress: ",CHAR(34),INDEX(People[Primary Address],$A2507),CHAR(34),
", PersonLink: }"))</f>
        <v>#REF!</v>
      </c>
      <c r="H2507" t="e">
        <f>IF(COUNTA(CitationInformation)=0,"",IF(INDEX(AuthorList[Author Name],$A2507)="","",
CONCATENATE("  - &amp;AuthorListID",TEXT($A2507,"0000"),
"  {CitationID: *CitationID0001",
", PersonID: *PersonID",TEXT(MATCH(INDEX(AuthorList[Author Name],$A2507),People[Full Name],0),"0000"),
", AuthorOrder: ",INDEX(AuthorList[Author Number],$A2507),"}")))</f>
        <v>#REF!</v>
      </c>
      <c r="K2507" t="e">
        <f>IF(INDEX(SamplingFeatures[Feature Code],$A2507)="","",
CONCATENATE("  - &amp;SamplingFeatureID",TEXT($A2507,"0000"),
" {","SamplingFeatureUUID:  ",CHAR(34),INDEX(SamplingFeatures[Sampling Feature UUID],$A2507),CHAR(34),
", SamplingFeatureTypeCV:  ",CHAR(34),INDEX(SamplingFeatures[Sampling Feature Type],$A2507),CHAR(34),
", SamplingFeatureCode:  ",CHAR(34),INDEX(SamplingFeatures[Feature Code],$A2507),CHAR(34),
", SamplingFeatureName:  ",CHAR(34),INDEX(SamplingFeatures[Feature Name],$A2507),CHAR(34),
", SamplingFeatureDescription:  ",CHAR(34),INDEX(SamplingFeatures[Feature Description],$A2507),CHAR(34),
", SamplingFeatureGeotypeCV:  ",CHAR(34),INDEX(SamplingFeatures[Feature Geo Type],$A2507),CHAR(34),
", FeatureGeometry:  ",CHAR(34),INDEX(SamplingFeatures[Feature Geometry],$A2507),CHAR(34),
", Elevation_m:  ",CHAR(34),INDEX(SamplingFeatures[Elevation_m],$A2507),CHAR(34),
", ElevationDatumCV:  ",CHAR(34),ElevationDatum,CHAR(34),"}"))</f>
        <v>#REF!</v>
      </c>
      <c r="L2507" t="e">
        <f>IF(INDEX(SamplingFeatures[Sampling Feature Type],$A2507)&lt;&gt;"Site","",
CONCATENATE("  - &amp;SiteID",TEXT(SUMPRODUCT(--($L$3:$L2506&lt;&gt;"")),"0000"),
" {","SamplingFeatureID:  *SamplingFeatureID",TEXT($A2507,"0000"),
", SiteTypeCV:  ",CHAR(34),INDEX(Sites[Site Type],$A2507),CHAR(34),
", Latitude:  ",INDEX(Sites[Latitude],$A2507),
", Longitude:  ",INDEX(Sites[Longitude],$A2507),
", SRSName:  ",CHAR(34),LatLonDatum,CHAR(34),"}"))</f>
        <v>#REF!</v>
      </c>
      <c r="M2507" t="e">
        <f>IF(INDEX(SamplingFeatures[Sampling Feature Type],$A2507)&lt;&gt;"Specimen","",
CONCATENATE("  - &amp;SpecimenID",TEXT(SUMPRODUCT(--($M$3:$M2506&lt;&gt;"")),"0000"),
" {","SamplingFeatureID:  *SamplingFeatureID",TEXT($A2507,"0000"),
", SpecimenTypeCV:  ",CHAR(34),INDEX(Specimens[Specimen Type],$A2507),CHAR(34),
", SpecimenMediumCV:  ",INDEX(Specimens[Specimen Medium],$A2507),
", IsFieldSpecimen:  ",CHAR(34),INDEX(Specimens[Is Field Specimen?],$A2507),CHAR(34),"}"))</f>
        <v>#REF!</v>
      </c>
      <c r="N2507" t="e">
        <f>IF(COUNTA(SpatialOffsets[])=0,"", IF(INDEX(SpatialOffsets[Spatial Offset Type],$A2507)="","",
CONCATENATE("  - &amp;SpatialOffsetID",TEXT($A2507,"0000"),
" {","SpatialOffsetTypeCV:  ",CHAR(34),INDEX(SpatialOffsets[Spatial Offset Type],$A2507),CHAR(34),
", Offset1Value:  ",INDEX(SpatialOffsets[Offset 1 Value],$A2507),
", Offset1UnitID:  ",CHAR(34),INDEX(SpatialOffsets[Offset 1 Unit],$A2507),CHAR(34),
", Offset2Value:  ",INDEX(SpatialOffsets[Offset 2 Value],$A2507),
", Offset2UnitID:  ",CHAR(34),INDEX(SpatialOffsets[Offset 2 Unit],$A2507),CHAR(34),
", Offset3Value:  ",INDEX(SpatialOffsets[Offset 3 Value],$A2507),
", Offset3UnitID:  ",CHAR(34),INDEX(SpatialOffsets[Offset 3 Unit],$A2507),CHAR(34),,"}")))</f>
        <v>#REF!</v>
      </c>
      <c r="O2507" t="e">
        <f>IF(COUNTA(RelatedFeatures[])=0,"", IF(INDEX(RelatedFeatures[First Sampling Feature Code],$A2507)="","",
CONCATENATE("  - &amp;RelationID",TEXT($A2507,"0000"),
" {","SamplingFeatureID:  *SamplingFeatureID",TEXT(MATCH(INDEX(RelatedFeatures[First Sampling Feature Code],$A2507),SamplingFeatures[Feature Code],0),"0000"),
", RelationshipTypeCV:  ",CHAR(34),INDEX(RelatedFeatures[Relationship Type],$A2507),CHAR(34),
", RelatedFeatureID: *SamplingFeatureID",TEXT(MATCH(INDEX(RelatedFeatures[Second Sampling Feature Code],$A2507),SamplingFeatures[Feature Code],0),"0000"),
", SpatialOffsetID:  ",IF(INDEX(RelatedFeatures[Offset Number],$A2507)="","",CONCATENATE("*SpatialOffsetID",TEXT(INDEX(RelatedFeatures[Offset Number],$A2507),"0000"))),"}")))</f>
        <v>#REF!</v>
      </c>
      <c r="P2507" t="e">
        <f>IF(INDEX(Methods[Method Type],$A2507)="","",
CONCATENATE("  - &amp;MethodID",TEXT($A2507,"0000"),
" {","MethodTypeCV:  ",CHAR(34),INDEX(Methods[Method Type],$A2507),CHAR(34),
", MethodCode:  ",CHAR(34),INDEX(Methods[Method Code],$A2507),CHAR(34),
", MethodName:  ",CHAR(34),INDEX(Methods[Method Name],$A2507),CHAR(34),
", MethodDescription:  ",CHAR(34),INDEX(Methods[Method Description],$A2507),CHAR(34),
", MethodLink:  ",CHAR(34),INDEX(Methods[Method Link],$A2507),CHAR(34),
", OrganizationID: *OrganizationID",TEXT(MATCH(INDEX(Methods[Organization Name],$A2507),Organizations[Organization Name],0),"0000"),"}"))</f>
        <v>#REF!</v>
      </c>
      <c r="Q2507" t="e">
        <f>IF(INDEX(Variables[Variable Type],$A2507)="","",
CONCATENATE("  - &amp;VariableID",TEXT($A2507,"0000"),
" {","VariableTypeCV:  ",CHAR(34),INDEX(Variables[Variable Type],$A2507),CHAR(34),
", VariableCode:  ",CHAR(34),INDEX(Variables[Variable Code],$A2507),CHAR(34),
", VariableNameCV:  ",CHAR(34),INDEX(Variables[Variable Name],$A2507),CHAR(34),
", VariableDefinition:  ",CHAR(34),INDEX(Variables[Variable Definition],$A2507),CHAR(34),
", SpecciationCV:  ",CHAR(34),INDEX(Variables[Speciation],$A2507),CHAR(34),
", NoDataValue:  ",CHAR(34),INDEX(Variables[No Data Value],$A2507),CHAR(34),"}"))</f>
        <v>#REF!</v>
      </c>
    </row>
    <row r="2508" spans="1:17" x14ac:dyDescent="0.25">
      <c r="A2508">
        <v>2505</v>
      </c>
      <c r="D2508" t="e">
        <f>IF(INDEX(People[First Name],$A2508)="","",
CONCATENATE("  - &amp;PersonID",TEXT($A2508,"0000"),
" {","PersonFirstName:  ",CHAR(34),INDEX(People[First Name],$A2508),CHAR(34),
", PersonMiddleName:  ",CHAR(34),INDEX(People[Middle Name],$A2508),CHAR(34),
", PersonLastName:  ",CHAR(34),INDEX(People[Last Name],$A2508),CHAR(34),"}"))</f>
        <v>#REF!</v>
      </c>
      <c r="E2508" t="e">
        <f>IF(INDEX(Organizations[Organization Type '[CV']],$A2508)="","",
CONCATENATE("  - &amp;OrganizationID",TEXT($A2508,"0000"),
" {","OrganizationTypeCV:  ",CHAR(34),INDEX(Organizations[Organization Type '[CV']],$A2508),CHAR(34),
", OrganizationCode:  ",CHAR(34),INDEX(Organizations[Organization Code],$A2508),CHAR(34),
", OrganizationName:  ",CHAR(34),INDEX(Organizations[Organization Name],$A2508),CHAR(34),
", OrganizationDescription:  ",CHAR(34),INDEX(Organizations[Organization Description],$A2508),CHAR(34),
", OrganizationLink:  ",CHAR(34),INDEX(Organizations[Organization Link],$A2508),CHAR(34),"}"))</f>
        <v>#REF!</v>
      </c>
      <c r="F2508" t="e">
        <f>IF(INDEX(People[First Name],$A2508)="","",
CONCATENATE("  - &amp;AffiliationID",TEXT($A2508,"0000"),
" {PersonID: *PersonID",TEXT($A2508,"0000"),
", OrganizationID: *OrganizationID",TEXT(MATCH(INDEX(People[Organization Name],$A2508),Organizations[Organization Name],0),"0000"),
", IsPrimaryOrganizationContact: , AffiliationStartDate: , AffiliationEndDate: , PrimaryPhone: ",
", PrimaryEmail: ",CHAR(34),INDEX(People[Primary Email],$A2508),CHAR(34),
", PrimaryAddress: ",CHAR(34),INDEX(People[Primary Address],$A2508),CHAR(34),
", PersonLink: }"))</f>
        <v>#REF!</v>
      </c>
      <c r="H2508" t="e">
        <f>IF(COUNTA(CitationInformation)=0,"",IF(INDEX(AuthorList[Author Name],$A2508)="","",
CONCATENATE("  - &amp;AuthorListID",TEXT($A2508,"0000"),
"  {CitationID: *CitationID0001",
", PersonID: *PersonID",TEXT(MATCH(INDEX(AuthorList[Author Name],$A2508),People[Full Name],0),"0000"),
", AuthorOrder: ",INDEX(AuthorList[Author Number],$A2508),"}")))</f>
        <v>#REF!</v>
      </c>
      <c r="K2508" t="e">
        <f>IF(INDEX(SamplingFeatures[Feature Code],$A2508)="","",
CONCATENATE("  - &amp;SamplingFeatureID",TEXT($A2508,"0000"),
" {","SamplingFeatureUUID:  ",CHAR(34),INDEX(SamplingFeatures[Sampling Feature UUID],$A2508),CHAR(34),
", SamplingFeatureTypeCV:  ",CHAR(34),INDEX(SamplingFeatures[Sampling Feature Type],$A2508),CHAR(34),
", SamplingFeatureCode:  ",CHAR(34),INDEX(SamplingFeatures[Feature Code],$A2508),CHAR(34),
", SamplingFeatureName:  ",CHAR(34),INDEX(SamplingFeatures[Feature Name],$A2508),CHAR(34),
", SamplingFeatureDescription:  ",CHAR(34),INDEX(SamplingFeatures[Feature Description],$A2508),CHAR(34),
", SamplingFeatureGeotypeCV:  ",CHAR(34),INDEX(SamplingFeatures[Feature Geo Type],$A2508),CHAR(34),
", FeatureGeometry:  ",CHAR(34),INDEX(SamplingFeatures[Feature Geometry],$A2508),CHAR(34),
", Elevation_m:  ",CHAR(34),INDEX(SamplingFeatures[Elevation_m],$A2508),CHAR(34),
", ElevationDatumCV:  ",CHAR(34),ElevationDatum,CHAR(34),"}"))</f>
        <v>#REF!</v>
      </c>
      <c r="L2508" t="e">
        <f>IF(INDEX(SamplingFeatures[Sampling Feature Type],$A2508)&lt;&gt;"Site","",
CONCATENATE("  - &amp;SiteID",TEXT(SUMPRODUCT(--($L$3:$L2507&lt;&gt;"")),"0000"),
" {","SamplingFeatureID:  *SamplingFeatureID",TEXT($A2508,"0000"),
", SiteTypeCV:  ",CHAR(34),INDEX(Sites[Site Type],$A2508),CHAR(34),
", Latitude:  ",INDEX(Sites[Latitude],$A2508),
", Longitude:  ",INDEX(Sites[Longitude],$A2508),
", SRSName:  ",CHAR(34),LatLonDatum,CHAR(34),"}"))</f>
        <v>#REF!</v>
      </c>
      <c r="M2508" t="e">
        <f>IF(INDEX(SamplingFeatures[Sampling Feature Type],$A2508)&lt;&gt;"Specimen","",
CONCATENATE("  - &amp;SpecimenID",TEXT(SUMPRODUCT(--($M$3:$M2507&lt;&gt;"")),"0000"),
" {","SamplingFeatureID:  *SamplingFeatureID",TEXT($A2508,"0000"),
", SpecimenTypeCV:  ",CHAR(34),INDEX(Specimens[Specimen Type],$A2508),CHAR(34),
", SpecimenMediumCV:  ",INDEX(Specimens[Specimen Medium],$A2508),
", IsFieldSpecimen:  ",CHAR(34),INDEX(Specimens[Is Field Specimen?],$A2508),CHAR(34),"}"))</f>
        <v>#REF!</v>
      </c>
      <c r="N2508" t="e">
        <f>IF(COUNTA(SpatialOffsets[])=0,"", IF(INDEX(SpatialOffsets[Spatial Offset Type],$A2508)="","",
CONCATENATE("  - &amp;SpatialOffsetID",TEXT($A2508,"0000"),
" {","SpatialOffsetTypeCV:  ",CHAR(34),INDEX(SpatialOffsets[Spatial Offset Type],$A2508),CHAR(34),
", Offset1Value:  ",INDEX(SpatialOffsets[Offset 1 Value],$A2508),
", Offset1UnitID:  ",CHAR(34),INDEX(SpatialOffsets[Offset 1 Unit],$A2508),CHAR(34),
", Offset2Value:  ",INDEX(SpatialOffsets[Offset 2 Value],$A2508),
", Offset2UnitID:  ",CHAR(34),INDEX(SpatialOffsets[Offset 2 Unit],$A2508),CHAR(34),
", Offset3Value:  ",INDEX(SpatialOffsets[Offset 3 Value],$A2508),
", Offset3UnitID:  ",CHAR(34),INDEX(SpatialOffsets[Offset 3 Unit],$A2508),CHAR(34),,"}")))</f>
        <v>#REF!</v>
      </c>
      <c r="O2508" t="e">
        <f>IF(COUNTA(RelatedFeatures[])=0,"", IF(INDEX(RelatedFeatures[First Sampling Feature Code],$A2508)="","",
CONCATENATE("  - &amp;RelationID",TEXT($A2508,"0000"),
" {","SamplingFeatureID:  *SamplingFeatureID",TEXT(MATCH(INDEX(RelatedFeatures[First Sampling Feature Code],$A2508),SamplingFeatures[Feature Code],0),"0000"),
", RelationshipTypeCV:  ",CHAR(34),INDEX(RelatedFeatures[Relationship Type],$A2508),CHAR(34),
", RelatedFeatureID: *SamplingFeatureID",TEXT(MATCH(INDEX(RelatedFeatures[Second Sampling Feature Code],$A2508),SamplingFeatures[Feature Code],0),"0000"),
", SpatialOffsetID:  ",IF(INDEX(RelatedFeatures[Offset Number],$A2508)="","",CONCATENATE("*SpatialOffsetID",TEXT(INDEX(RelatedFeatures[Offset Number],$A2508),"0000"))),"}")))</f>
        <v>#REF!</v>
      </c>
      <c r="P2508" t="e">
        <f>IF(INDEX(Methods[Method Type],$A2508)="","",
CONCATENATE("  - &amp;MethodID",TEXT($A2508,"0000"),
" {","MethodTypeCV:  ",CHAR(34),INDEX(Methods[Method Type],$A2508),CHAR(34),
", MethodCode:  ",CHAR(34),INDEX(Methods[Method Code],$A2508),CHAR(34),
", MethodName:  ",CHAR(34),INDEX(Methods[Method Name],$A2508),CHAR(34),
", MethodDescription:  ",CHAR(34),INDEX(Methods[Method Description],$A2508),CHAR(34),
", MethodLink:  ",CHAR(34),INDEX(Methods[Method Link],$A2508),CHAR(34),
", OrganizationID: *OrganizationID",TEXT(MATCH(INDEX(Methods[Organization Name],$A2508),Organizations[Organization Name],0),"0000"),"}"))</f>
        <v>#REF!</v>
      </c>
      <c r="Q2508" t="e">
        <f>IF(INDEX(Variables[Variable Type],$A2508)="","",
CONCATENATE("  - &amp;VariableID",TEXT($A2508,"0000"),
" {","VariableTypeCV:  ",CHAR(34),INDEX(Variables[Variable Type],$A2508),CHAR(34),
", VariableCode:  ",CHAR(34),INDEX(Variables[Variable Code],$A2508),CHAR(34),
", VariableNameCV:  ",CHAR(34),INDEX(Variables[Variable Name],$A2508),CHAR(34),
", VariableDefinition:  ",CHAR(34),INDEX(Variables[Variable Definition],$A2508),CHAR(34),
", SpecciationCV:  ",CHAR(34),INDEX(Variables[Speciation],$A2508),CHAR(34),
", NoDataValue:  ",CHAR(34),INDEX(Variables[No Data Value],$A2508),CHAR(34),"}"))</f>
        <v>#REF!</v>
      </c>
    </row>
    <row r="2509" spans="1:17" x14ac:dyDescent="0.25">
      <c r="A2509">
        <v>2506</v>
      </c>
      <c r="D2509" t="e">
        <f>IF(INDEX(People[First Name],$A2509)="","",
CONCATENATE("  - &amp;PersonID",TEXT($A2509,"0000"),
" {","PersonFirstName:  ",CHAR(34),INDEX(People[First Name],$A2509),CHAR(34),
", PersonMiddleName:  ",CHAR(34),INDEX(People[Middle Name],$A2509),CHAR(34),
", PersonLastName:  ",CHAR(34),INDEX(People[Last Name],$A2509),CHAR(34),"}"))</f>
        <v>#REF!</v>
      </c>
      <c r="E2509" t="e">
        <f>IF(INDEX(Organizations[Organization Type '[CV']],$A2509)="","",
CONCATENATE("  - &amp;OrganizationID",TEXT($A2509,"0000"),
" {","OrganizationTypeCV:  ",CHAR(34),INDEX(Organizations[Organization Type '[CV']],$A2509),CHAR(34),
", OrganizationCode:  ",CHAR(34),INDEX(Organizations[Organization Code],$A2509),CHAR(34),
", OrganizationName:  ",CHAR(34),INDEX(Organizations[Organization Name],$A2509),CHAR(34),
", OrganizationDescription:  ",CHAR(34),INDEX(Organizations[Organization Description],$A2509),CHAR(34),
", OrganizationLink:  ",CHAR(34),INDEX(Organizations[Organization Link],$A2509),CHAR(34),"}"))</f>
        <v>#REF!</v>
      </c>
      <c r="F2509" t="e">
        <f>IF(INDEX(People[First Name],$A2509)="","",
CONCATENATE("  - &amp;AffiliationID",TEXT($A2509,"0000"),
" {PersonID: *PersonID",TEXT($A2509,"0000"),
", OrganizationID: *OrganizationID",TEXT(MATCH(INDEX(People[Organization Name],$A2509),Organizations[Organization Name],0),"0000"),
", IsPrimaryOrganizationContact: , AffiliationStartDate: , AffiliationEndDate: , PrimaryPhone: ",
", PrimaryEmail: ",CHAR(34),INDEX(People[Primary Email],$A2509),CHAR(34),
", PrimaryAddress: ",CHAR(34),INDEX(People[Primary Address],$A2509),CHAR(34),
", PersonLink: }"))</f>
        <v>#REF!</v>
      </c>
      <c r="H2509" t="e">
        <f>IF(COUNTA(CitationInformation)=0,"",IF(INDEX(AuthorList[Author Name],$A2509)="","",
CONCATENATE("  - &amp;AuthorListID",TEXT($A2509,"0000"),
"  {CitationID: *CitationID0001",
", PersonID: *PersonID",TEXT(MATCH(INDEX(AuthorList[Author Name],$A2509),People[Full Name],0),"0000"),
", AuthorOrder: ",INDEX(AuthorList[Author Number],$A2509),"}")))</f>
        <v>#REF!</v>
      </c>
      <c r="K2509" t="e">
        <f>IF(INDEX(SamplingFeatures[Feature Code],$A2509)="","",
CONCATENATE("  - &amp;SamplingFeatureID",TEXT($A2509,"0000"),
" {","SamplingFeatureUUID:  ",CHAR(34),INDEX(SamplingFeatures[Sampling Feature UUID],$A2509),CHAR(34),
", SamplingFeatureTypeCV:  ",CHAR(34),INDEX(SamplingFeatures[Sampling Feature Type],$A2509),CHAR(34),
", SamplingFeatureCode:  ",CHAR(34),INDEX(SamplingFeatures[Feature Code],$A2509),CHAR(34),
", SamplingFeatureName:  ",CHAR(34),INDEX(SamplingFeatures[Feature Name],$A2509),CHAR(34),
", SamplingFeatureDescription:  ",CHAR(34),INDEX(SamplingFeatures[Feature Description],$A2509),CHAR(34),
", SamplingFeatureGeotypeCV:  ",CHAR(34),INDEX(SamplingFeatures[Feature Geo Type],$A2509),CHAR(34),
", FeatureGeometry:  ",CHAR(34),INDEX(SamplingFeatures[Feature Geometry],$A2509),CHAR(34),
", Elevation_m:  ",CHAR(34),INDEX(SamplingFeatures[Elevation_m],$A2509),CHAR(34),
", ElevationDatumCV:  ",CHAR(34),ElevationDatum,CHAR(34),"}"))</f>
        <v>#REF!</v>
      </c>
      <c r="L2509" t="e">
        <f>IF(INDEX(SamplingFeatures[Sampling Feature Type],$A2509)&lt;&gt;"Site","",
CONCATENATE("  - &amp;SiteID",TEXT(SUMPRODUCT(--($L$3:$L2508&lt;&gt;"")),"0000"),
" {","SamplingFeatureID:  *SamplingFeatureID",TEXT($A2509,"0000"),
", SiteTypeCV:  ",CHAR(34),INDEX(Sites[Site Type],$A2509),CHAR(34),
", Latitude:  ",INDEX(Sites[Latitude],$A2509),
", Longitude:  ",INDEX(Sites[Longitude],$A2509),
", SRSName:  ",CHAR(34),LatLonDatum,CHAR(34),"}"))</f>
        <v>#REF!</v>
      </c>
      <c r="M2509" t="e">
        <f>IF(INDEX(SamplingFeatures[Sampling Feature Type],$A2509)&lt;&gt;"Specimen","",
CONCATENATE("  - &amp;SpecimenID",TEXT(SUMPRODUCT(--($M$3:$M2508&lt;&gt;"")),"0000"),
" {","SamplingFeatureID:  *SamplingFeatureID",TEXT($A2509,"0000"),
", SpecimenTypeCV:  ",CHAR(34),INDEX(Specimens[Specimen Type],$A2509),CHAR(34),
", SpecimenMediumCV:  ",INDEX(Specimens[Specimen Medium],$A2509),
", IsFieldSpecimen:  ",CHAR(34),INDEX(Specimens[Is Field Specimen?],$A2509),CHAR(34),"}"))</f>
        <v>#REF!</v>
      </c>
      <c r="N2509" t="e">
        <f>IF(COUNTA(SpatialOffsets[])=0,"", IF(INDEX(SpatialOffsets[Spatial Offset Type],$A2509)="","",
CONCATENATE("  - &amp;SpatialOffsetID",TEXT($A2509,"0000"),
" {","SpatialOffsetTypeCV:  ",CHAR(34),INDEX(SpatialOffsets[Spatial Offset Type],$A2509),CHAR(34),
", Offset1Value:  ",INDEX(SpatialOffsets[Offset 1 Value],$A2509),
", Offset1UnitID:  ",CHAR(34),INDEX(SpatialOffsets[Offset 1 Unit],$A2509),CHAR(34),
", Offset2Value:  ",INDEX(SpatialOffsets[Offset 2 Value],$A2509),
", Offset2UnitID:  ",CHAR(34),INDEX(SpatialOffsets[Offset 2 Unit],$A2509),CHAR(34),
", Offset3Value:  ",INDEX(SpatialOffsets[Offset 3 Value],$A2509),
", Offset3UnitID:  ",CHAR(34),INDEX(SpatialOffsets[Offset 3 Unit],$A2509),CHAR(34),,"}")))</f>
        <v>#REF!</v>
      </c>
      <c r="O2509" t="e">
        <f>IF(COUNTA(RelatedFeatures[])=0,"", IF(INDEX(RelatedFeatures[First Sampling Feature Code],$A2509)="","",
CONCATENATE("  - &amp;RelationID",TEXT($A2509,"0000"),
" {","SamplingFeatureID:  *SamplingFeatureID",TEXT(MATCH(INDEX(RelatedFeatures[First Sampling Feature Code],$A2509),SamplingFeatures[Feature Code],0),"0000"),
", RelationshipTypeCV:  ",CHAR(34),INDEX(RelatedFeatures[Relationship Type],$A2509),CHAR(34),
", RelatedFeatureID: *SamplingFeatureID",TEXT(MATCH(INDEX(RelatedFeatures[Second Sampling Feature Code],$A2509),SamplingFeatures[Feature Code],0),"0000"),
", SpatialOffsetID:  ",IF(INDEX(RelatedFeatures[Offset Number],$A2509)="","",CONCATENATE("*SpatialOffsetID",TEXT(INDEX(RelatedFeatures[Offset Number],$A2509),"0000"))),"}")))</f>
        <v>#REF!</v>
      </c>
      <c r="P2509" t="e">
        <f>IF(INDEX(Methods[Method Type],$A2509)="","",
CONCATENATE("  - &amp;MethodID",TEXT($A2509,"0000"),
" {","MethodTypeCV:  ",CHAR(34),INDEX(Methods[Method Type],$A2509),CHAR(34),
", MethodCode:  ",CHAR(34),INDEX(Methods[Method Code],$A2509),CHAR(34),
", MethodName:  ",CHAR(34),INDEX(Methods[Method Name],$A2509),CHAR(34),
", MethodDescription:  ",CHAR(34),INDEX(Methods[Method Description],$A2509),CHAR(34),
", MethodLink:  ",CHAR(34),INDEX(Methods[Method Link],$A2509),CHAR(34),
", OrganizationID: *OrganizationID",TEXT(MATCH(INDEX(Methods[Organization Name],$A2509),Organizations[Organization Name],0),"0000"),"}"))</f>
        <v>#REF!</v>
      </c>
      <c r="Q2509" t="e">
        <f>IF(INDEX(Variables[Variable Type],$A2509)="","",
CONCATENATE("  - &amp;VariableID",TEXT($A2509,"0000"),
" {","VariableTypeCV:  ",CHAR(34),INDEX(Variables[Variable Type],$A2509),CHAR(34),
", VariableCode:  ",CHAR(34),INDEX(Variables[Variable Code],$A2509),CHAR(34),
", VariableNameCV:  ",CHAR(34),INDEX(Variables[Variable Name],$A2509),CHAR(34),
", VariableDefinition:  ",CHAR(34),INDEX(Variables[Variable Definition],$A2509),CHAR(34),
", SpecciationCV:  ",CHAR(34),INDEX(Variables[Speciation],$A2509),CHAR(34),
", NoDataValue:  ",CHAR(34),INDEX(Variables[No Data Value],$A2509),CHAR(34),"}"))</f>
        <v>#REF!</v>
      </c>
    </row>
    <row r="2510" spans="1:17" x14ac:dyDescent="0.25">
      <c r="A2510">
        <v>2507</v>
      </c>
      <c r="D2510" t="e">
        <f>IF(INDEX(People[First Name],$A2510)="","",
CONCATENATE("  - &amp;PersonID",TEXT($A2510,"0000"),
" {","PersonFirstName:  ",CHAR(34),INDEX(People[First Name],$A2510),CHAR(34),
", PersonMiddleName:  ",CHAR(34),INDEX(People[Middle Name],$A2510),CHAR(34),
", PersonLastName:  ",CHAR(34),INDEX(People[Last Name],$A2510),CHAR(34),"}"))</f>
        <v>#REF!</v>
      </c>
      <c r="E2510" t="e">
        <f>IF(INDEX(Organizations[Organization Type '[CV']],$A2510)="","",
CONCATENATE("  - &amp;OrganizationID",TEXT($A2510,"0000"),
" {","OrganizationTypeCV:  ",CHAR(34),INDEX(Organizations[Organization Type '[CV']],$A2510),CHAR(34),
", OrganizationCode:  ",CHAR(34),INDEX(Organizations[Organization Code],$A2510),CHAR(34),
", OrganizationName:  ",CHAR(34),INDEX(Organizations[Organization Name],$A2510),CHAR(34),
", OrganizationDescription:  ",CHAR(34),INDEX(Organizations[Organization Description],$A2510),CHAR(34),
", OrganizationLink:  ",CHAR(34),INDEX(Organizations[Organization Link],$A2510),CHAR(34),"}"))</f>
        <v>#REF!</v>
      </c>
      <c r="F2510" t="e">
        <f>IF(INDEX(People[First Name],$A2510)="","",
CONCATENATE("  - &amp;AffiliationID",TEXT($A2510,"0000"),
" {PersonID: *PersonID",TEXT($A2510,"0000"),
", OrganizationID: *OrganizationID",TEXT(MATCH(INDEX(People[Organization Name],$A2510),Organizations[Organization Name],0),"0000"),
", IsPrimaryOrganizationContact: , AffiliationStartDate: , AffiliationEndDate: , PrimaryPhone: ",
", PrimaryEmail: ",CHAR(34),INDEX(People[Primary Email],$A2510),CHAR(34),
", PrimaryAddress: ",CHAR(34),INDEX(People[Primary Address],$A2510),CHAR(34),
", PersonLink: }"))</f>
        <v>#REF!</v>
      </c>
      <c r="H2510" t="e">
        <f>IF(COUNTA(CitationInformation)=0,"",IF(INDEX(AuthorList[Author Name],$A2510)="","",
CONCATENATE("  - &amp;AuthorListID",TEXT($A2510,"0000"),
"  {CitationID: *CitationID0001",
", PersonID: *PersonID",TEXT(MATCH(INDEX(AuthorList[Author Name],$A2510),People[Full Name],0),"0000"),
", AuthorOrder: ",INDEX(AuthorList[Author Number],$A2510),"}")))</f>
        <v>#REF!</v>
      </c>
      <c r="K2510" t="e">
        <f>IF(INDEX(SamplingFeatures[Feature Code],$A2510)="","",
CONCATENATE("  - &amp;SamplingFeatureID",TEXT($A2510,"0000"),
" {","SamplingFeatureUUID:  ",CHAR(34),INDEX(SamplingFeatures[Sampling Feature UUID],$A2510),CHAR(34),
", SamplingFeatureTypeCV:  ",CHAR(34),INDEX(SamplingFeatures[Sampling Feature Type],$A2510),CHAR(34),
", SamplingFeatureCode:  ",CHAR(34),INDEX(SamplingFeatures[Feature Code],$A2510),CHAR(34),
", SamplingFeatureName:  ",CHAR(34),INDEX(SamplingFeatures[Feature Name],$A2510),CHAR(34),
", SamplingFeatureDescription:  ",CHAR(34),INDEX(SamplingFeatures[Feature Description],$A2510),CHAR(34),
", SamplingFeatureGeotypeCV:  ",CHAR(34),INDEX(SamplingFeatures[Feature Geo Type],$A2510),CHAR(34),
", FeatureGeometry:  ",CHAR(34),INDEX(SamplingFeatures[Feature Geometry],$A2510),CHAR(34),
", Elevation_m:  ",CHAR(34),INDEX(SamplingFeatures[Elevation_m],$A2510),CHAR(34),
", ElevationDatumCV:  ",CHAR(34),ElevationDatum,CHAR(34),"}"))</f>
        <v>#REF!</v>
      </c>
      <c r="L2510" t="e">
        <f>IF(INDEX(SamplingFeatures[Sampling Feature Type],$A2510)&lt;&gt;"Site","",
CONCATENATE("  - &amp;SiteID",TEXT(SUMPRODUCT(--($L$3:$L2509&lt;&gt;"")),"0000"),
" {","SamplingFeatureID:  *SamplingFeatureID",TEXT($A2510,"0000"),
", SiteTypeCV:  ",CHAR(34),INDEX(Sites[Site Type],$A2510),CHAR(34),
", Latitude:  ",INDEX(Sites[Latitude],$A2510),
", Longitude:  ",INDEX(Sites[Longitude],$A2510),
", SRSName:  ",CHAR(34),LatLonDatum,CHAR(34),"}"))</f>
        <v>#REF!</v>
      </c>
      <c r="M2510" t="e">
        <f>IF(INDEX(SamplingFeatures[Sampling Feature Type],$A2510)&lt;&gt;"Specimen","",
CONCATENATE("  - &amp;SpecimenID",TEXT(SUMPRODUCT(--($M$3:$M2509&lt;&gt;"")),"0000"),
" {","SamplingFeatureID:  *SamplingFeatureID",TEXT($A2510,"0000"),
", SpecimenTypeCV:  ",CHAR(34),INDEX(Specimens[Specimen Type],$A2510),CHAR(34),
", SpecimenMediumCV:  ",INDEX(Specimens[Specimen Medium],$A2510),
", IsFieldSpecimen:  ",CHAR(34),INDEX(Specimens[Is Field Specimen?],$A2510),CHAR(34),"}"))</f>
        <v>#REF!</v>
      </c>
      <c r="N2510" t="e">
        <f>IF(COUNTA(SpatialOffsets[])=0,"", IF(INDEX(SpatialOffsets[Spatial Offset Type],$A2510)="","",
CONCATENATE("  - &amp;SpatialOffsetID",TEXT($A2510,"0000"),
" {","SpatialOffsetTypeCV:  ",CHAR(34),INDEX(SpatialOffsets[Spatial Offset Type],$A2510),CHAR(34),
", Offset1Value:  ",INDEX(SpatialOffsets[Offset 1 Value],$A2510),
", Offset1UnitID:  ",CHAR(34),INDEX(SpatialOffsets[Offset 1 Unit],$A2510),CHAR(34),
", Offset2Value:  ",INDEX(SpatialOffsets[Offset 2 Value],$A2510),
", Offset2UnitID:  ",CHAR(34),INDEX(SpatialOffsets[Offset 2 Unit],$A2510),CHAR(34),
", Offset3Value:  ",INDEX(SpatialOffsets[Offset 3 Value],$A2510),
", Offset3UnitID:  ",CHAR(34),INDEX(SpatialOffsets[Offset 3 Unit],$A2510),CHAR(34),,"}")))</f>
        <v>#REF!</v>
      </c>
      <c r="O2510" t="e">
        <f>IF(COUNTA(RelatedFeatures[])=0,"", IF(INDEX(RelatedFeatures[First Sampling Feature Code],$A2510)="","",
CONCATENATE("  - &amp;RelationID",TEXT($A2510,"0000"),
" {","SamplingFeatureID:  *SamplingFeatureID",TEXT(MATCH(INDEX(RelatedFeatures[First Sampling Feature Code],$A2510),SamplingFeatures[Feature Code],0),"0000"),
", RelationshipTypeCV:  ",CHAR(34),INDEX(RelatedFeatures[Relationship Type],$A2510),CHAR(34),
", RelatedFeatureID: *SamplingFeatureID",TEXT(MATCH(INDEX(RelatedFeatures[Second Sampling Feature Code],$A2510),SamplingFeatures[Feature Code],0),"0000"),
", SpatialOffsetID:  ",IF(INDEX(RelatedFeatures[Offset Number],$A2510)="","",CONCATENATE("*SpatialOffsetID",TEXT(INDEX(RelatedFeatures[Offset Number],$A2510),"0000"))),"}")))</f>
        <v>#REF!</v>
      </c>
      <c r="P2510" t="e">
        <f>IF(INDEX(Methods[Method Type],$A2510)="","",
CONCATENATE("  - &amp;MethodID",TEXT($A2510,"0000"),
" {","MethodTypeCV:  ",CHAR(34),INDEX(Methods[Method Type],$A2510),CHAR(34),
", MethodCode:  ",CHAR(34),INDEX(Methods[Method Code],$A2510),CHAR(34),
", MethodName:  ",CHAR(34),INDEX(Methods[Method Name],$A2510),CHAR(34),
", MethodDescription:  ",CHAR(34),INDEX(Methods[Method Description],$A2510),CHAR(34),
", MethodLink:  ",CHAR(34),INDEX(Methods[Method Link],$A2510),CHAR(34),
", OrganizationID: *OrganizationID",TEXT(MATCH(INDEX(Methods[Organization Name],$A2510),Organizations[Organization Name],0),"0000"),"}"))</f>
        <v>#REF!</v>
      </c>
      <c r="Q2510" t="e">
        <f>IF(INDEX(Variables[Variable Type],$A2510)="","",
CONCATENATE("  - &amp;VariableID",TEXT($A2510,"0000"),
" {","VariableTypeCV:  ",CHAR(34),INDEX(Variables[Variable Type],$A2510),CHAR(34),
", VariableCode:  ",CHAR(34),INDEX(Variables[Variable Code],$A2510),CHAR(34),
", VariableNameCV:  ",CHAR(34),INDEX(Variables[Variable Name],$A2510),CHAR(34),
", VariableDefinition:  ",CHAR(34),INDEX(Variables[Variable Definition],$A2510),CHAR(34),
", SpecciationCV:  ",CHAR(34),INDEX(Variables[Speciation],$A2510),CHAR(34),
", NoDataValue:  ",CHAR(34),INDEX(Variables[No Data Value],$A2510),CHAR(34),"}"))</f>
        <v>#REF!</v>
      </c>
    </row>
    <row r="2511" spans="1:17" x14ac:dyDescent="0.25">
      <c r="A2511">
        <v>2508</v>
      </c>
      <c r="D2511" t="e">
        <f>IF(INDEX(People[First Name],$A2511)="","",
CONCATENATE("  - &amp;PersonID",TEXT($A2511,"0000"),
" {","PersonFirstName:  ",CHAR(34),INDEX(People[First Name],$A2511),CHAR(34),
", PersonMiddleName:  ",CHAR(34),INDEX(People[Middle Name],$A2511),CHAR(34),
", PersonLastName:  ",CHAR(34),INDEX(People[Last Name],$A2511),CHAR(34),"}"))</f>
        <v>#REF!</v>
      </c>
      <c r="E2511" t="e">
        <f>IF(INDEX(Organizations[Organization Type '[CV']],$A2511)="","",
CONCATENATE("  - &amp;OrganizationID",TEXT($A2511,"0000"),
" {","OrganizationTypeCV:  ",CHAR(34),INDEX(Organizations[Organization Type '[CV']],$A2511),CHAR(34),
", OrganizationCode:  ",CHAR(34),INDEX(Organizations[Organization Code],$A2511),CHAR(34),
", OrganizationName:  ",CHAR(34),INDEX(Organizations[Organization Name],$A2511),CHAR(34),
", OrganizationDescription:  ",CHAR(34),INDEX(Organizations[Organization Description],$A2511),CHAR(34),
", OrganizationLink:  ",CHAR(34),INDEX(Organizations[Organization Link],$A2511),CHAR(34),"}"))</f>
        <v>#REF!</v>
      </c>
      <c r="F2511" t="e">
        <f>IF(INDEX(People[First Name],$A2511)="","",
CONCATENATE("  - &amp;AffiliationID",TEXT($A2511,"0000"),
" {PersonID: *PersonID",TEXT($A2511,"0000"),
", OrganizationID: *OrganizationID",TEXT(MATCH(INDEX(People[Organization Name],$A2511),Organizations[Organization Name],0),"0000"),
", IsPrimaryOrganizationContact: , AffiliationStartDate: , AffiliationEndDate: , PrimaryPhone: ",
", PrimaryEmail: ",CHAR(34),INDEX(People[Primary Email],$A2511),CHAR(34),
", PrimaryAddress: ",CHAR(34),INDEX(People[Primary Address],$A2511),CHAR(34),
", PersonLink: }"))</f>
        <v>#REF!</v>
      </c>
      <c r="H2511" t="e">
        <f>IF(COUNTA(CitationInformation)=0,"",IF(INDEX(AuthorList[Author Name],$A2511)="","",
CONCATENATE("  - &amp;AuthorListID",TEXT($A2511,"0000"),
"  {CitationID: *CitationID0001",
", PersonID: *PersonID",TEXT(MATCH(INDEX(AuthorList[Author Name],$A2511),People[Full Name],0),"0000"),
", AuthorOrder: ",INDEX(AuthorList[Author Number],$A2511),"}")))</f>
        <v>#REF!</v>
      </c>
      <c r="K2511" t="e">
        <f>IF(INDEX(SamplingFeatures[Feature Code],$A2511)="","",
CONCATENATE("  - &amp;SamplingFeatureID",TEXT($A2511,"0000"),
" {","SamplingFeatureUUID:  ",CHAR(34),INDEX(SamplingFeatures[Sampling Feature UUID],$A2511),CHAR(34),
", SamplingFeatureTypeCV:  ",CHAR(34),INDEX(SamplingFeatures[Sampling Feature Type],$A2511),CHAR(34),
", SamplingFeatureCode:  ",CHAR(34),INDEX(SamplingFeatures[Feature Code],$A2511),CHAR(34),
", SamplingFeatureName:  ",CHAR(34),INDEX(SamplingFeatures[Feature Name],$A2511),CHAR(34),
", SamplingFeatureDescription:  ",CHAR(34),INDEX(SamplingFeatures[Feature Description],$A2511),CHAR(34),
", SamplingFeatureGeotypeCV:  ",CHAR(34),INDEX(SamplingFeatures[Feature Geo Type],$A2511),CHAR(34),
", FeatureGeometry:  ",CHAR(34),INDEX(SamplingFeatures[Feature Geometry],$A2511),CHAR(34),
", Elevation_m:  ",CHAR(34),INDEX(SamplingFeatures[Elevation_m],$A2511),CHAR(34),
", ElevationDatumCV:  ",CHAR(34),ElevationDatum,CHAR(34),"}"))</f>
        <v>#REF!</v>
      </c>
      <c r="L2511" t="e">
        <f>IF(INDEX(SamplingFeatures[Sampling Feature Type],$A2511)&lt;&gt;"Site","",
CONCATENATE("  - &amp;SiteID",TEXT(SUMPRODUCT(--($L$3:$L2510&lt;&gt;"")),"0000"),
" {","SamplingFeatureID:  *SamplingFeatureID",TEXT($A2511,"0000"),
", SiteTypeCV:  ",CHAR(34),INDEX(Sites[Site Type],$A2511),CHAR(34),
", Latitude:  ",INDEX(Sites[Latitude],$A2511),
", Longitude:  ",INDEX(Sites[Longitude],$A2511),
", SRSName:  ",CHAR(34),LatLonDatum,CHAR(34),"}"))</f>
        <v>#REF!</v>
      </c>
      <c r="M2511" t="e">
        <f>IF(INDEX(SamplingFeatures[Sampling Feature Type],$A2511)&lt;&gt;"Specimen","",
CONCATENATE("  - &amp;SpecimenID",TEXT(SUMPRODUCT(--($M$3:$M2510&lt;&gt;"")),"0000"),
" {","SamplingFeatureID:  *SamplingFeatureID",TEXT($A2511,"0000"),
", SpecimenTypeCV:  ",CHAR(34),INDEX(Specimens[Specimen Type],$A2511),CHAR(34),
", SpecimenMediumCV:  ",INDEX(Specimens[Specimen Medium],$A2511),
", IsFieldSpecimen:  ",CHAR(34),INDEX(Specimens[Is Field Specimen?],$A2511),CHAR(34),"}"))</f>
        <v>#REF!</v>
      </c>
      <c r="N2511" t="e">
        <f>IF(COUNTA(SpatialOffsets[])=0,"", IF(INDEX(SpatialOffsets[Spatial Offset Type],$A2511)="","",
CONCATENATE("  - &amp;SpatialOffsetID",TEXT($A2511,"0000"),
" {","SpatialOffsetTypeCV:  ",CHAR(34),INDEX(SpatialOffsets[Spatial Offset Type],$A2511),CHAR(34),
", Offset1Value:  ",INDEX(SpatialOffsets[Offset 1 Value],$A2511),
", Offset1UnitID:  ",CHAR(34),INDEX(SpatialOffsets[Offset 1 Unit],$A2511),CHAR(34),
", Offset2Value:  ",INDEX(SpatialOffsets[Offset 2 Value],$A2511),
", Offset2UnitID:  ",CHAR(34),INDEX(SpatialOffsets[Offset 2 Unit],$A2511),CHAR(34),
", Offset3Value:  ",INDEX(SpatialOffsets[Offset 3 Value],$A2511),
", Offset3UnitID:  ",CHAR(34),INDEX(SpatialOffsets[Offset 3 Unit],$A2511),CHAR(34),,"}")))</f>
        <v>#REF!</v>
      </c>
      <c r="O2511" t="e">
        <f>IF(COUNTA(RelatedFeatures[])=0,"", IF(INDEX(RelatedFeatures[First Sampling Feature Code],$A2511)="","",
CONCATENATE("  - &amp;RelationID",TEXT($A2511,"0000"),
" {","SamplingFeatureID:  *SamplingFeatureID",TEXT(MATCH(INDEX(RelatedFeatures[First Sampling Feature Code],$A2511),SamplingFeatures[Feature Code],0),"0000"),
", RelationshipTypeCV:  ",CHAR(34),INDEX(RelatedFeatures[Relationship Type],$A2511),CHAR(34),
", RelatedFeatureID: *SamplingFeatureID",TEXT(MATCH(INDEX(RelatedFeatures[Second Sampling Feature Code],$A2511),SamplingFeatures[Feature Code],0),"0000"),
", SpatialOffsetID:  ",IF(INDEX(RelatedFeatures[Offset Number],$A2511)="","",CONCATENATE("*SpatialOffsetID",TEXT(INDEX(RelatedFeatures[Offset Number],$A2511),"0000"))),"}")))</f>
        <v>#REF!</v>
      </c>
      <c r="P2511" t="e">
        <f>IF(INDEX(Methods[Method Type],$A2511)="","",
CONCATENATE("  - &amp;MethodID",TEXT($A2511,"0000"),
" {","MethodTypeCV:  ",CHAR(34),INDEX(Methods[Method Type],$A2511),CHAR(34),
", MethodCode:  ",CHAR(34),INDEX(Methods[Method Code],$A2511),CHAR(34),
", MethodName:  ",CHAR(34),INDEX(Methods[Method Name],$A2511),CHAR(34),
", MethodDescription:  ",CHAR(34),INDEX(Methods[Method Description],$A2511),CHAR(34),
", MethodLink:  ",CHAR(34),INDEX(Methods[Method Link],$A2511),CHAR(34),
", OrganizationID: *OrganizationID",TEXT(MATCH(INDEX(Methods[Organization Name],$A2511),Organizations[Organization Name],0),"0000"),"}"))</f>
        <v>#REF!</v>
      </c>
      <c r="Q2511" t="e">
        <f>IF(INDEX(Variables[Variable Type],$A2511)="","",
CONCATENATE("  - &amp;VariableID",TEXT($A2511,"0000"),
" {","VariableTypeCV:  ",CHAR(34),INDEX(Variables[Variable Type],$A2511),CHAR(34),
", VariableCode:  ",CHAR(34),INDEX(Variables[Variable Code],$A2511),CHAR(34),
", VariableNameCV:  ",CHAR(34),INDEX(Variables[Variable Name],$A2511),CHAR(34),
", VariableDefinition:  ",CHAR(34),INDEX(Variables[Variable Definition],$A2511),CHAR(34),
", SpecciationCV:  ",CHAR(34),INDEX(Variables[Speciation],$A2511),CHAR(34),
", NoDataValue:  ",CHAR(34),INDEX(Variables[No Data Value],$A2511),CHAR(34),"}"))</f>
        <v>#REF!</v>
      </c>
    </row>
    <row r="2512" spans="1:17" x14ac:dyDescent="0.25">
      <c r="A2512">
        <v>2509</v>
      </c>
      <c r="D2512" t="e">
        <f>IF(INDEX(People[First Name],$A2512)="","",
CONCATENATE("  - &amp;PersonID",TEXT($A2512,"0000"),
" {","PersonFirstName:  ",CHAR(34),INDEX(People[First Name],$A2512),CHAR(34),
", PersonMiddleName:  ",CHAR(34),INDEX(People[Middle Name],$A2512),CHAR(34),
", PersonLastName:  ",CHAR(34),INDEX(People[Last Name],$A2512),CHAR(34),"}"))</f>
        <v>#REF!</v>
      </c>
      <c r="E2512" t="e">
        <f>IF(INDEX(Organizations[Organization Type '[CV']],$A2512)="","",
CONCATENATE("  - &amp;OrganizationID",TEXT($A2512,"0000"),
" {","OrganizationTypeCV:  ",CHAR(34),INDEX(Organizations[Organization Type '[CV']],$A2512),CHAR(34),
", OrganizationCode:  ",CHAR(34),INDEX(Organizations[Organization Code],$A2512),CHAR(34),
", OrganizationName:  ",CHAR(34),INDEX(Organizations[Organization Name],$A2512),CHAR(34),
", OrganizationDescription:  ",CHAR(34),INDEX(Organizations[Organization Description],$A2512),CHAR(34),
", OrganizationLink:  ",CHAR(34),INDEX(Organizations[Organization Link],$A2512),CHAR(34),"}"))</f>
        <v>#REF!</v>
      </c>
      <c r="F2512" t="e">
        <f>IF(INDEX(People[First Name],$A2512)="","",
CONCATENATE("  - &amp;AffiliationID",TEXT($A2512,"0000"),
" {PersonID: *PersonID",TEXT($A2512,"0000"),
", OrganizationID: *OrganizationID",TEXT(MATCH(INDEX(People[Organization Name],$A2512),Organizations[Organization Name],0),"0000"),
", IsPrimaryOrganizationContact: , AffiliationStartDate: , AffiliationEndDate: , PrimaryPhone: ",
", PrimaryEmail: ",CHAR(34),INDEX(People[Primary Email],$A2512),CHAR(34),
", PrimaryAddress: ",CHAR(34),INDEX(People[Primary Address],$A2512),CHAR(34),
", PersonLink: }"))</f>
        <v>#REF!</v>
      </c>
      <c r="H2512" t="e">
        <f>IF(COUNTA(CitationInformation)=0,"",IF(INDEX(AuthorList[Author Name],$A2512)="","",
CONCATENATE("  - &amp;AuthorListID",TEXT($A2512,"0000"),
"  {CitationID: *CitationID0001",
", PersonID: *PersonID",TEXT(MATCH(INDEX(AuthorList[Author Name],$A2512),People[Full Name],0),"0000"),
", AuthorOrder: ",INDEX(AuthorList[Author Number],$A2512),"}")))</f>
        <v>#REF!</v>
      </c>
      <c r="K2512" t="e">
        <f>IF(INDEX(SamplingFeatures[Feature Code],$A2512)="","",
CONCATENATE("  - &amp;SamplingFeatureID",TEXT($A2512,"0000"),
" {","SamplingFeatureUUID:  ",CHAR(34),INDEX(SamplingFeatures[Sampling Feature UUID],$A2512),CHAR(34),
", SamplingFeatureTypeCV:  ",CHAR(34),INDEX(SamplingFeatures[Sampling Feature Type],$A2512),CHAR(34),
", SamplingFeatureCode:  ",CHAR(34),INDEX(SamplingFeatures[Feature Code],$A2512),CHAR(34),
", SamplingFeatureName:  ",CHAR(34),INDEX(SamplingFeatures[Feature Name],$A2512),CHAR(34),
", SamplingFeatureDescription:  ",CHAR(34),INDEX(SamplingFeatures[Feature Description],$A2512),CHAR(34),
", SamplingFeatureGeotypeCV:  ",CHAR(34),INDEX(SamplingFeatures[Feature Geo Type],$A2512),CHAR(34),
", FeatureGeometry:  ",CHAR(34),INDEX(SamplingFeatures[Feature Geometry],$A2512),CHAR(34),
", Elevation_m:  ",CHAR(34),INDEX(SamplingFeatures[Elevation_m],$A2512),CHAR(34),
", ElevationDatumCV:  ",CHAR(34),ElevationDatum,CHAR(34),"}"))</f>
        <v>#REF!</v>
      </c>
      <c r="L2512" t="e">
        <f>IF(INDEX(SamplingFeatures[Sampling Feature Type],$A2512)&lt;&gt;"Site","",
CONCATENATE("  - &amp;SiteID",TEXT(SUMPRODUCT(--($L$3:$L2511&lt;&gt;"")),"0000"),
" {","SamplingFeatureID:  *SamplingFeatureID",TEXT($A2512,"0000"),
", SiteTypeCV:  ",CHAR(34),INDEX(Sites[Site Type],$A2512),CHAR(34),
", Latitude:  ",INDEX(Sites[Latitude],$A2512),
", Longitude:  ",INDEX(Sites[Longitude],$A2512),
", SRSName:  ",CHAR(34),LatLonDatum,CHAR(34),"}"))</f>
        <v>#REF!</v>
      </c>
      <c r="M2512" t="e">
        <f>IF(INDEX(SamplingFeatures[Sampling Feature Type],$A2512)&lt;&gt;"Specimen","",
CONCATENATE("  - &amp;SpecimenID",TEXT(SUMPRODUCT(--($M$3:$M2511&lt;&gt;"")),"0000"),
" {","SamplingFeatureID:  *SamplingFeatureID",TEXT($A2512,"0000"),
", SpecimenTypeCV:  ",CHAR(34),INDEX(Specimens[Specimen Type],$A2512),CHAR(34),
", SpecimenMediumCV:  ",INDEX(Specimens[Specimen Medium],$A2512),
", IsFieldSpecimen:  ",CHAR(34),INDEX(Specimens[Is Field Specimen?],$A2512),CHAR(34),"}"))</f>
        <v>#REF!</v>
      </c>
      <c r="N2512" t="e">
        <f>IF(COUNTA(SpatialOffsets[])=0,"", IF(INDEX(SpatialOffsets[Spatial Offset Type],$A2512)="","",
CONCATENATE("  - &amp;SpatialOffsetID",TEXT($A2512,"0000"),
" {","SpatialOffsetTypeCV:  ",CHAR(34),INDEX(SpatialOffsets[Spatial Offset Type],$A2512),CHAR(34),
", Offset1Value:  ",INDEX(SpatialOffsets[Offset 1 Value],$A2512),
", Offset1UnitID:  ",CHAR(34),INDEX(SpatialOffsets[Offset 1 Unit],$A2512),CHAR(34),
", Offset2Value:  ",INDEX(SpatialOffsets[Offset 2 Value],$A2512),
", Offset2UnitID:  ",CHAR(34),INDEX(SpatialOffsets[Offset 2 Unit],$A2512),CHAR(34),
", Offset3Value:  ",INDEX(SpatialOffsets[Offset 3 Value],$A2512),
", Offset3UnitID:  ",CHAR(34),INDEX(SpatialOffsets[Offset 3 Unit],$A2512),CHAR(34),,"}")))</f>
        <v>#REF!</v>
      </c>
      <c r="O2512" t="e">
        <f>IF(COUNTA(RelatedFeatures[])=0,"", IF(INDEX(RelatedFeatures[First Sampling Feature Code],$A2512)="","",
CONCATENATE("  - &amp;RelationID",TEXT($A2512,"0000"),
" {","SamplingFeatureID:  *SamplingFeatureID",TEXT(MATCH(INDEX(RelatedFeatures[First Sampling Feature Code],$A2512),SamplingFeatures[Feature Code],0),"0000"),
", RelationshipTypeCV:  ",CHAR(34),INDEX(RelatedFeatures[Relationship Type],$A2512),CHAR(34),
", RelatedFeatureID: *SamplingFeatureID",TEXT(MATCH(INDEX(RelatedFeatures[Second Sampling Feature Code],$A2512),SamplingFeatures[Feature Code],0),"0000"),
", SpatialOffsetID:  ",IF(INDEX(RelatedFeatures[Offset Number],$A2512)="","",CONCATENATE("*SpatialOffsetID",TEXT(INDEX(RelatedFeatures[Offset Number],$A2512),"0000"))),"}")))</f>
        <v>#REF!</v>
      </c>
      <c r="P2512" t="e">
        <f>IF(INDEX(Methods[Method Type],$A2512)="","",
CONCATENATE("  - &amp;MethodID",TEXT($A2512,"0000"),
" {","MethodTypeCV:  ",CHAR(34),INDEX(Methods[Method Type],$A2512),CHAR(34),
", MethodCode:  ",CHAR(34),INDEX(Methods[Method Code],$A2512),CHAR(34),
", MethodName:  ",CHAR(34),INDEX(Methods[Method Name],$A2512),CHAR(34),
", MethodDescription:  ",CHAR(34),INDEX(Methods[Method Description],$A2512),CHAR(34),
", MethodLink:  ",CHAR(34),INDEX(Methods[Method Link],$A2512),CHAR(34),
", OrganizationID: *OrganizationID",TEXT(MATCH(INDEX(Methods[Organization Name],$A2512),Organizations[Organization Name],0),"0000"),"}"))</f>
        <v>#REF!</v>
      </c>
      <c r="Q2512" t="e">
        <f>IF(INDEX(Variables[Variable Type],$A2512)="","",
CONCATENATE("  - &amp;VariableID",TEXT($A2512,"0000"),
" {","VariableTypeCV:  ",CHAR(34),INDEX(Variables[Variable Type],$A2512),CHAR(34),
", VariableCode:  ",CHAR(34),INDEX(Variables[Variable Code],$A2512),CHAR(34),
", VariableNameCV:  ",CHAR(34),INDEX(Variables[Variable Name],$A2512),CHAR(34),
", VariableDefinition:  ",CHAR(34),INDEX(Variables[Variable Definition],$A2512),CHAR(34),
", SpecciationCV:  ",CHAR(34),INDEX(Variables[Speciation],$A2512),CHAR(34),
", NoDataValue:  ",CHAR(34),INDEX(Variables[No Data Value],$A2512),CHAR(34),"}"))</f>
        <v>#REF!</v>
      </c>
    </row>
    <row r="2513" spans="1:17" x14ac:dyDescent="0.25">
      <c r="A2513">
        <v>2510</v>
      </c>
      <c r="D2513" t="e">
        <f>IF(INDEX(People[First Name],$A2513)="","",
CONCATENATE("  - &amp;PersonID",TEXT($A2513,"0000"),
" {","PersonFirstName:  ",CHAR(34),INDEX(People[First Name],$A2513),CHAR(34),
", PersonMiddleName:  ",CHAR(34),INDEX(People[Middle Name],$A2513),CHAR(34),
", PersonLastName:  ",CHAR(34),INDEX(People[Last Name],$A2513),CHAR(34),"}"))</f>
        <v>#REF!</v>
      </c>
      <c r="E2513" t="e">
        <f>IF(INDEX(Organizations[Organization Type '[CV']],$A2513)="","",
CONCATENATE("  - &amp;OrganizationID",TEXT($A2513,"0000"),
" {","OrganizationTypeCV:  ",CHAR(34),INDEX(Organizations[Organization Type '[CV']],$A2513),CHAR(34),
", OrganizationCode:  ",CHAR(34),INDEX(Organizations[Organization Code],$A2513),CHAR(34),
", OrganizationName:  ",CHAR(34),INDEX(Organizations[Organization Name],$A2513),CHAR(34),
", OrganizationDescription:  ",CHAR(34),INDEX(Organizations[Organization Description],$A2513),CHAR(34),
", OrganizationLink:  ",CHAR(34),INDEX(Organizations[Organization Link],$A2513),CHAR(34),"}"))</f>
        <v>#REF!</v>
      </c>
      <c r="F2513" t="e">
        <f>IF(INDEX(People[First Name],$A2513)="","",
CONCATENATE("  - &amp;AffiliationID",TEXT($A2513,"0000"),
" {PersonID: *PersonID",TEXT($A2513,"0000"),
", OrganizationID: *OrganizationID",TEXT(MATCH(INDEX(People[Organization Name],$A2513),Organizations[Organization Name],0),"0000"),
", IsPrimaryOrganizationContact: , AffiliationStartDate: , AffiliationEndDate: , PrimaryPhone: ",
", PrimaryEmail: ",CHAR(34),INDEX(People[Primary Email],$A2513),CHAR(34),
", PrimaryAddress: ",CHAR(34),INDEX(People[Primary Address],$A2513),CHAR(34),
", PersonLink: }"))</f>
        <v>#REF!</v>
      </c>
      <c r="H2513" t="e">
        <f>IF(COUNTA(CitationInformation)=0,"",IF(INDEX(AuthorList[Author Name],$A2513)="","",
CONCATENATE("  - &amp;AuthorListID",TEXT($A2513,"0000"),
"  {CitationID: *CitationID0001",
", PersonID: *PersonID",TEXT(MATCH(INDEX(AuthorList[Author Name],$A2513),People[Full Name],0),"0000"),
", AuthorOrder: ",INDEX(AuthorList[Author Number],$A2513),"}")))</f>
        <v>#REF!</v>
      </c>
      <c r="K2513" t="e">
        <f>IF(INDEX(SamplingFeatures[Feature Code],$A2513)="","",
CONCATENATE("  - &amp;SamplingFeatureID",TEXT($A2513,"0000"),
" {","SamplingFeatureUUID:  ",CHAR(34),INDEX(SamplingFeatures[Sampling Feature UUID],$A2513),CHAR(34),
", SamplingFeatureTypeCV:  ",CHAR(34),INDEX(SamplingFeatures[Sampling Feature Type],$A2513),CHAR(34),
", SamplingFeatureCode:  ",CHAR(34),INDEX(SamplingFeatures[Feature Code],$A2513),CHAR(34),
", SamplingFeatureName:  ",CHAR(34),INDEX(SamplingFeatures[Feature Name],$A2513),CHAR(34),
", SamplingFeatureDescription:  ",CHAR(34),INDEX(SamplingFeatures[Feature Description],$A2513),CHAR(34),
", SamplingFeatureGeotypeCV:  ",CHAR(34),INDEX(SamplingFeatures[Feature Geo Type],$A2513),CHAR(34),
", FeatureGeometry:  ",CHAR(34),INDEX(SamplingFeatures[Feature Geometry],$A2513),CHAR(34),
", Elevation_m:  ",CHAR(34),INDEX(SamplingFeatures[Elevation_m],$A2513),CHAR(34),
", ElevationDatumCV:  ",CHAR(34),ElevationDatum,CHAR(34),"}"))</f>
        <v>#REF!</v>
      </c>
      <c r="L2513" t="e">
        <f>IF(INDEX(SamplingFeatures[Sampling Feature Type],$A2513)&lt;&gt;"Site","",
CONCATENATE("  - &amp;SiteID",TEXT(SUMPRODUCT(--($L$3:$L2512&lt;&gt;"")),"0000"),
" {","SamplingFeatureID:  *SamplingFeatureID",TEXT($A2513,"0000"),
", SiteTypeCV:  ",CHAR(34),INDEX(Sites[Site Type],$A2513),CHAR(34),
", Latitude:  ",INDEX(Sites[Latitude],$A2513),
", Longitude:  ",INDEX(Sites[Longitude],$A2513),
", SRSName:  ",CHAR(34),LatLonDatum,CHAR(34),"}"))</f>
        <v>#REF!</v>
      </c>
      <c r="M2513" t="e">
        <f>IF(INDEX(SamplingFeatures[Sampling Feature Type],$A2513)&lt;&gt;"Specimen","",
CONCATENATE("  - &amp;SpecimenID",TEXT(SUMPRODUCT(--($M$3:$M2512&lt;&gt;"")),"0000"),
" {","SamplingFeatureID:  *SamplingFeatureID",TEXT($A2513,"0000"),
", SpecimenTypeCV:  ",CHAR(34),INDEX(Specimens[Specimen Type],$A2513),CHAR(34),
", SpecimenMediumCV:  ",INDEX(Specimens[Specimen Medium],$A2513),
", IsFieldSpecimen:  ",CHAR(34),INDEX(Specimens[Is Field Specimen?],$A2513),CHAR(34),"}"))</f>
        <v>#REF!</v>
      </c>
      <c r="N2513" t="e">
        <f>IF(COUNTA(SpatialOffsets[])=0,"", IF(INDEX(SpatialOffsets[Spatial Offset Type],$A2513)="","",
CONCATENATE("  - &amp;SpatialOffsetID",TEXT($A2513,"0000"),
" {","SpatialOffsetTypeCV:  ",CHAR(34),INDEX(SpatialOffsets[Spatial Offset Type],$A2513),CHAR(34),
", Offset1Value:  ",INDEX(SpatialOffsets[Offset 1 Value],$A2513),
", Offset1UnitID:  ",CHAR(34),INDEX(SpatialOffsets[Offset 1 Unit],$A2513),CHAR(34),
", Offset2Value:  ",INDEX(SpatialOffsets[Offset 2 Value],$A2513),
", Offset2UnitID:  ",CHAR(34),INDEX(SpatialOffsets[Offset 2 Unit],$A2513),CHAR(34),
", Offset3Value:  ",INDEX(SpatialOffsets[Offset 3 Value],$A2513),
", Offset3UnitID:  ",CHAR(34),INDEX(SpatialOffsets[Offset 3 Unit],$A2513),CHAR(34),,"}")))</f>
        <v>#REF!</v>
      </c>
      <c r="O2513" t="e">
        <f>IF(COUNTA(RelatedFeatures[])=0,"", IF(INDEX(RelatedFeatures[First Sampling Feature Code],$A2513)="","",
CONCATENATE("  - &amp;RelationID",TEXT($A2513,"0000"),
" {","SamplingFeatureID:  *SamplingFeatureID",TEXT(MATCH(INDEX(RelatedFeatures[First Sampling Feature Code],$A2513),SamplingFeatures[Feature Code],0),"0000"),
", RelationshipTypeCV:  ",CHAR(34),INDEX(RelatedFeatures[Relationship Type],$A2513),CHAR(34),
", RelatedFeatureID: *SamplingFeatureID",TEXT(MATCH(INDEX(RelatedFeatures[Second Sampling Feature Code],$A2513),SamplingFeatures[Feature Code],0),"0000"),
", SpatialOffsetID:  ",IF(INDEX(RelatedFeatures[Offset Number],$A2513)="","",CONCATENATE("*SpatialOffsetID",TEXT(INDEX(RelatedFeatures[Offset Number],$A2513),"0000"))),"}")))</f>
        <v>#REF!</v>
      </c>
      <c r="P2513" t="e">
        <f>IF(INDEX(Methods[Method Type],$A2513)="","",
CONCATENATE("  - &amp;MethodID",TEXT($A2513,"0000"),
" {","MethodTypeCV:  ",CHAR(34),INDEX(Methods[Method Type],$A2513),CHAR(34),
", MethodCode:  ",CHAR(34),INDEX(Methods[Method Code],$A2513),CHAR(34),
", MethodName:  ",CHAR(34),INDEX(Methods[Method Name],$A2513),CHAR(34),
", MethodDescription:  ",CHAR(34),INDEX(Methods[Method Description],$A2513),CHAR(34),
", MethodLink:  ",CHAR(34),INDEX(Methods[Method Link],$A2513),CHAR(34),
", OrganizationID: *OrganizationID",TEXT(MATCH(INDEX(Methods[Organization Name],$A2513),Organizations[Organization Name],0),"0000"),"}"))</f>
        <v>#REF!</v>
      </c>
      <c r="Q2513" t="e">
        <f>IF(INDEX(Variables[Variable Type],$A2513)="","",
CONCATENATE("  - &amp;VariableID",TEXT($A2513,"0000"),
" {","VariableTypeCV:  ",CHAR(34),INDEX(Variables[Variable Type],$A2513),CHAR(34),
", VariableCode:  ",CHAR(34),INDEX(Variables[Variable Code],$A2513),CHAR(34),
", VariableNameCV:  ",CHAR(34),INDEX(Variables[Variable Name],$A2513),CHAR(34),
", VariableDefinition:  ",CHAR(34),INDEX(Variables[Variable Definition],$A2513),CHAR(34),
", SpecciationCV:  ",CHAR(34),INDEX(Variables[Speciation],$A2513),CHAR(34),
", NoDataValue:  ",CHAR(34),INDEX(Variables[No Data Value],$A2513),CHAR(34),"}"))</f>
        <v>#REF!</v>
      </c>
    </row>
    <row r="2514" spans="1:17" x14ac:dyDescent="0.25">
      <c r="A2514">
        <v>2511</v>
      </c>
      <c r="D2514" t="e">
        <f>IF(INDEX(People[First Name],$A2514)="","",
CONCATENATE("  - &amp;PersonID",TEXT($A2514,"0000"),
" {","PersonFirstName:  ",CHAR(34),INDEX(People[First Name],$A2514),CHAR(34),
", PersonMiddleName:  ",CHAR(34),INDEX(People[Middle Name],$A2514),CHAR(34),
", PersonLastName:  ",CHAR(34),INDEX(People[Last Name],$A2514),CHAR(34),"}"))</f>
        <v>#REF!</v>
      </c>
      <c r="E2514" t="e">
        <f>IF(INDEX(Organizations[Organization Type '[CV']],$A2514)="","",
CONCATENATE("  - &amp;OrganizationID",TEXT($A2514,"0000"),
" {","OrganizationTypeCV:  ",CHAR(34),INDEX(Organizations[Organization Type '[CV']],$A2514),CHAR(34),
", OrganizationCode:  ",CHAR(34),INDEX(Organizations[Organization Code],$A2514),CHAR(34),
", OrganizationName:  ",CHAR(34),INDEX(Organizations[Organization Name],$A2514),CHAR(34),
", OrganizationDescription:  ",CHAR(34),INDEX(Organizations[Organization Description],$A2514),CHAR(34),
", OrganizationLink:  ",CHAR(34),INDEX(Organizations[Organization Link],$A2514),CHAR(34),"}"))</f>
        <v>#REF!</v>
      </c>
      <c r="F2514" t="e">
        <f>IF(INDEX(People[First Name],$A2514)="","",
CONCATENATE("  - &amp;AffiliationID",TEXT($A2514,"0000"),
" {PersonID: *PersonID",TEXT($A2514,"0000"),
", OrganizationID: *OrganizationID",TEXT(MATCH(INDEX(People[Organization Name],$A2514),Organizations[Organization Name],0),"0000"),
", IsPrimaryOrganizationContact: , AffiliationStartDate: , AffiliationEndDate: , PrimaryPhone: ",
", PrimaryEmail: ",CHAR(34),INDEX(People[Primary Email],$A2514),CHAR(34),
", PrimaryAddress: ",CHAR(34),INDEX(People[Primary Address],$A2514),CHAR(34),
", PersonLink: }"))</f>
        <v>#REF!</v>
      </c>
      <c r="H2514" t="e">
        <f>IF(COUNTA(CitationInformation)=0,"",IF(INDEX(AuthorList[Author Name],$A2514)="","",
CONCATENATE("  - &amp;AuthorListID",TEXT($A2514,"0000"),
"  {CitationID: *CitationID0001",
", PersonID: *PersonID",TEXT(MATCH(INDEX(AuthorList[Author Name],$A2514),People[Full Name],0),"0000"),
", AuthorOrder: ",INDEX(AuthorList[Author Number],$A2514),"}")))</f>
        <v>#REF!</v>
      </c>
      <c r="K2514" t="e">
        <f>IF(INDEX(SamplingFeatures[Feature Code],$A2514)="","",
CONCATENATE("  - &amp;SamplingFeatureID",TEXT($A2514,"0000"),
" {","SamplingFeatureUUID:  ",CHAR(34),INDEX(SamplingFeatures[Sampling Feature UUID],$A2514),CHAR(34),
", SamplingFeatureTypeCV:  ",CHAR(34),INDEX(SamplingFeatures[Sampling Feature Type],$A2514),CHAR(34),
", SamplingFeatureCode:  ",CHAR(34),INDEX(SamplingFeatures[Feature Code],$A2514),CHAR(34),
", SamplingFeatureName:  ",CHAR(34),INDEX(SamplingFeatures[Feature Name],$A2514),CHAR(34),
", SamplingFeatureDescription:  ",CHAR(34),INDEX(SamplingFeatures[Feature Description],$A2514),CHAR(34),
", SamplingFeatureGeotypeCV:  ",CHAR(34),INDEX(SamplingFeatures[Feature Geo Type],$A2514),CHAR(34),
", FeatureGeometry:  ",CHAR(34),INDEX(SamplingFeatures[Feature Geometry],$A2514),CHAR(34),
", Elevation_m:  ",CHAR(34),INDEX(SamplingFeatures[Elevation_m],$A2514),CHAR(34),
", ElevationDatumCV:  ",CHAR(34),ElevationDatum,CHAR(34),"}"))</f>
        <v>#REF!</v>
      </c>
      <c r="L2514" t="e">
        <f>IF(INDEX(SamplingFeatures[Sampling Feature Type],$A2514)&lt;&gt;"Site","",
CONCATENATE("  - &amp;SiteID",TEXT(SUMPRODUCT(--($L$3:$L2513&lt;&gt;"")),"0000"),
" {","SamplingFeatureID:  *SamplingFeatureID",TEXT($A2514,"0000"),
", SiteTypeCV:  ",CHAR(34),INDEX(Sites[Site Type],$A2514),CHAR(34),
", Latitude:  ",INDEX(Sites[Latitude],$A2514),
", Longitude:  ",INDEX(Sites[Longitude],$A2514),
", SRSName:  ",CHAR(34),LatLonDatum,CHAR(34),"}"))</f>
        <v>#REF!</v>
      </c>
      <c r="M2514" t="e">
        <f>IF(INDEX(SamplingFeatures[Sampling Feature Type],$A2514)&lt;&gt;"Specimen","",
CONCATENATE("  - &amp;SpecimenID",TEXT(SUMPRODUCT(--($M$3:$M2513&lt;&gt;"")),"0000"),
" {","SamplingFeatureID:  *SamplingFeatureID",TEXT($A2514,"0000"),
", SpecimenTypeCV:  ",CHAR(34),INDEX(Specimens[Specimen Type],$A2514),CHAR(34),
", SpecimenMediumCV:  ",INDEX(Specimens[Specimen Medium],$A2514),
", IsFieldSpecimen:  ",CHAR(34),INDEX(Specimens[Is Field Specimen?],$A2514),CHAR(34),"}"))</f>
        <v>#REF!</v>
      </c>
      <c r="N2514" t="e">
        <f>IF(COUNTA(SpatialOffsets[])=0,"", IF(INDEX(SpatialOffsets[Spatial Offset Type],$A2514)="","",
CONCATENATE("  - &amp;SpatialOffsetID",TEXT($A2514,"0000"),
" {","SpatialOffsetTypeCV:  ",CHAR(34),INDEX(SpatialOffsets[Spatial Offset Type],$A2514),CHAR(34),
", Offset1Value:  ",INDEX(SpatialOffsets[Offset 1 Value],$A2514),
", Offset1UnitID:  ",CHAR(34),INDEX(SpatialOffsets[Offset 1 Unit],$A2514),CHAR(34),
", Offset2Value:  ",INDEX(SpatialOffsets[Offset 2 Value],$A2514),
", Offset2UnitID:  ",CHAR(34),INDEX(SpatialOffsets[Offset 2 Unit],$A2514),CHAR(34),
", Offset3Value:  ",INDEX(SpatialOffsets[Offset 3 Value],$A2514),
", Offset3UnitID:  ",CHAR(34),INDEX(SpatialOffsets[Offset 3 Unit],$A2514),CHAR(34),,"}")))</f>
        <v>#REF!</v>
      </c>
      <c r="O2514" t="e">
        <f>IF(COUNTA(RelatedFeatures[])=0,"", IF(INDEX(RelatedFeatures[First Sampling Feature Code],$A2514)="","",
CONCATENATE("  - &amp;RelationID",TEXT($A2514,"0000"),
" {","SamplingFeatureID:  *SamplingFeatureID",TEXT(MATCH(INDEX(RelatedFeatures[First Sampling Feature Code],$A2514),SamplingFeatures[Feature Code],0),"0000"),
", RelationshipTypeCV:  ",CHAR(34),INDEX(RelatedFeatures[Relationship Type],$A2514),CHAR(34),
", RelatedFeatureID: *SamplingFeatureID",TEXT(MATCH(INDEX(RelatedFeatures[Second Sampling Feature Code],$A2514),SamplingFeatures[Feature Code],0),"0000"),
", SpatialOffsetID:  ",IF(INDEX(RelatedFeatures[Offset Number],$A2514)="","",CONCATENATE("*SpatialOffsetID",TEXT(INDEX(RelatedFeatures[Offset Number],$A2514),"0000"))),"}")))</f>
        <v>#REF!</v>
      </c>
      <c r="P2514" t="e">
        <f>IF(INDEX(Methods[Method Type],$A2514)="","",
CONCATENATE("  - &amp;MethodID",TEXT($A2514,"0000"),
" {","MethodTypeCV:  ",CHAR(34),INDEX(Methods[Method Type],$A2514),CHAR(34),
", MethodCode:  ",CHAR(34),INDEX(Methods[Method Code],$A2514),CHAR(34),
", MethodName:  ",CHAR(34),INDEX(Methods[Method Name],$A2514),CHAR(34),
", MethodDescription:  ",CHAR(34),INDEX(Methods[Method Description],$A2514),CHAR(34),
", MethodLink:  ",CHAR(34),INDEX(Methods[Method Link],$A2514),CHAR(34),
", OrganizationID: *OrganizationID",TEXT(MATCH(INDEX(Methods[Organization Name],$A2514),Organizations[Organization Name],0),"0000"),"}"))</f>
        <v>#REF!</v>
      </c>
      <c r="Q2514" t="e">
        <f>IF(INDEX(Variables[Variable Type],$A2514)="","",
CONCATENATE("  - &amp;VariableID",TEXT($A2514,"0000"),
" {","VariableTypeCV:  ",CHAR(34),INDEX(Variables[Variable Type],$A2514),CHAR(34),
", VariableCode:  ",CHAR(34),INDEX(Variables[Variable Code],$A2514),CHAR(34),
", VariableNameCV:  ",CHAR(34),INDEX(Variables[Variable Name],$A2514),CHAR(34),
", VariableDefinition:  ",CHAR(34),INDEX(Variables[Variable Definition],$A2514),CHAR(34),
", SpecciationCV:  ",CHAR(34),INDEX(Variables[Speciation],$A2514),CHAR(34),
", NoDataValue:  ",CHAR(34),INDEX(Variables[No Data Value],$A2514),CHAR(34),"}"))</f>
        <v>#REF!</v>
      </c>
    </row>
    <row r="2515" spans="1:17" x14ac:dyDescent="0.25">
      <c r="A2515">
        <v>2512</v>
      </c>
      <c r="D2515" t="e">
        <f>IF(INDEX(People[First Name],$A2515)="","",
CONCATENATE("  - &amp;PersonID",TEXT($A2515,"0000"),
" {","PersonFirstName:  ",CHAR(34),INDEX(People[First Name],$A2515),CHAR(34),
", PersonMiddleName:  ",CHAR(34),INDEX(People[Middle Name],$A2515),CHAR(34),
", PersonLastName:  ",CHAR(34),INDEX(People[Last Name],$A2515),CHAR(34),"}"))</f>
        <v>#REF!</v>
      </c>
      <c r="E2515" t="e">
        <f>IF(INDEX(Organizations[Organization Type '[CV']],$A2515)="","",
CONCATENATE("  - &amp;OrganizationID",TEXT($A2515,"0000"),
" {","OrganizationTypeCV:  ",CHAR(34),INDEX(Organizations[Organization Type '[CV']],$A2515),CHAR(34),
", OrganizationCode:  ",CHAR(34),INDEX(Organizations[Organization Code],$A2515),CHAR(34),
", OrganizationName:  ",CHAR(34),INDEX(Organizations[Organization Name],$A2515),CHAR(34),
", OrganizationDescription:  ",CHAR(34),INDEX(Organizations[Organization Description],$A2515),CHAR(34),
", OrganizationLink:  ",CHAR(34),INDEX(Organizations[Organization Link],$A2515),CHAR(34),"}"))</f>
        <v>#REF!</v>
      </c>
      <c r="F2515" t="e">
        <f>IF(INDEX(People[First Name],$A2515)="","",
CONCATENATE("  - &amp;AffiliationID",TEXT($A2515,"0000"),
" {PersonID: *PersonID",TEXT($A2515,"0000"),
", OrganizationID: *OrganizationID",TEXT(MATCH(INDEX(People[Organization Name],$A2515),Organizations[Organization Name],0),"0000"),
", IsPrimaryOrganizationContact: , AffiliationStartDate: , AffiliationEndDate: , PrimaryPhone: ",
", PrimaryEmail: ",CHAR(34),INDEX(People[Primary Email],$A2515),CHAR(34),
", PrimaryAddress: ",CHAR(34),INDEX(People[Primary Address],$A2515),CHAR(34),
", PersonLink: }"))</f>
        <v>#REF!</v>
      </c>
      <c r="H2515" t="e">
        <f>IF(COUNTA(CitationInformation)=0,"",IF(INDEX(AuthorList[Author Name],$A2515)="","",
CONCATENATE("  - &amp;AuthorListID",TEXT($A2515,"0000"),
"  {CitationID: *CitationID0001",
", PersonID: *PersonID",TEXT(MATCH(INDEX(AuthorList[Author Name],$A2515),People[Full Name],0),"0000"),
", AuthorOrder: ",INDEX(AuthorList[Author Number],$A2515),"}")))</f>
        <v>#REF!</v>
      </c>
      <c r="K2515" t="e">
        <f>IF(INDEX(SamplingFeatures[Feature Code],$A2515)="","",
CONCATENATE("  - &amp;SamplingFeatureID",TEXT($A2515,"0000"),
" {","SamplingFeatureUUID:  ",CHAR(34),INDEX(SamplingFeatures[Sampling Feature UUID],$A2515),CHAR(34),
", SamplingFeatureTypeCV:  ",CHAR(34),INDEX(SamplingFeatures[Sampling Feature Type],$A2515),CHAR(34),
", SamplingFeatureCode:  ",CHAR(34),INDEX(SamplingFeatures[Feature Code],$A2515),CHAR(34),
", SamplingFeatureName:  ",CHAR(34),INDEX(SamplingFeatures[Feature Name],$A2515),CHAR(34),
", SamplingFeatureDescription:  ",CHAR(34),INDEX(SamplingFeatures[Feature Description],$A2515),CHAR(34),
", SamplingFeatureGeotypeCV:  ",CHAR(34),INDEX(SamplingFeatures[Feature Geo Type],$A2515),CHAR(34),
", FeatureGeometry:  ",CHAR(34),INDEX(SamplingFeatures[Feature Geometry],$A2515),CHAR(34),
", Elevation_m:  ",CHAR(34),INDEX(SamplingFeatures[Elevation_m],$A2515),CHAR(34),
", ElevationDatumCV:  ",CHAR(34),ElevationDatum,CHAR(34),"}"))</f>
        <v>#REF!</v>
      </c>
      <c r="L2515" t="e">
        <f>IF(INDEX(SamplingFeatures[Sampling Feature Type],$A2515)&lt;&gt;"Site","",
CONCATENATE("  - &amp;SiteID",TEXT(SUMPRODUCT(--($L$3:$L2514&lt;&gt;"")),"0000"),
" {","SamplingFeatureID:  *SamplingFeatureID",TEXT($A2515,"0000"),
", SiteTypeCV:  ",CHAR(34),INDEX(Sites[Site Type],$A2515),CHAR(34),
", Latitude:  ",INDEX(Sites[Latitude],$A2515),
", Longitude:  ",INDEX(Sites[Longitude],$A2515),
", SRSName:  ",CHAR(34),LatLonDatum,CHAR(34),"}"))</f>
        <v>#REF!</v>
      </c>
      <c r="M2515" t="e">
        <f>IF(INDEX(SamplingFeatures[Sampling Feature Type],$A2515)&lt;&gt;"Specimen","",
CONCATENATE("  - &amp;SpecimenID",TEXT(SUMPRODUCT(--($M$3:$M2514&lt;&gt;"")),"0000"),
" {","SamplingFeatureID:  *SamplingFeatureID",TEXT($A2515,"0000"),
", SpecimenTypeCV:  ",CHAR(34),INDEX(Specimens[Specimen Type],$A2515),CHAR(34),
", SpecimenMediumCV:  ",INDEX(Specimens[Specimen Medium],$A2515),
", IsFieldSpecimen:  ",CHAR(34),INDEX(Specimens[Is Field Specimen?],$A2515),CHAR(34),"}"))</f>
        <v>#REF!</v>
      </c>
      <c r="N2515" t="e">
        <f>IF(COUNTA(SpatialOffsets[])=0,"", IF(INDEX(SpatialOffsets[Spatial Offset Type],$A2515)="","",
CONCATENATE("  - &amp;SpatialOffsetID",TEXT($A2515,"0000"),
" {","SpatialOffsetTypeCV:  ",CHAR(34),INDEX(SpatialOffsets[Spatial Offset Type],$A2515),CHAR(34),
", Offset1Value:  ",INDEX(SpatialOffsets[Offset 1 Value],$A2515),
", Offset1UnitID:  ",CHAR(34),INDEX(SpatialOffsets[Offset 1 Unit],$A2515),CHAR(34),
", Offset2Value:  ",INDEX(SpatialOffsets[Offset 2 Value],$A2515),
", Offset2UnitID:  ",CHAR(34),INDEX(SpatialOffsets[Offset 2 Unit],$A2515),CHAR(34),
", Offset3Value:  ",INDEX(SpatialOffsets[Offset 3 Value],$A2515),
", Offset3UnitID:  ",CHAR(34),INDEX(SpatialOffsets[Offset 3 Unit],$A2515),CHAR(34),,"}")))</f>
        <v>#REF!</v>
      </c>
      <c r="O2515" t="e">
        <f>IF(COUNTA(RelatedFeatures[])=0,"", IF(INDEX(RelatedFeatures[First Sampling Feature Code],$A2515)="","",
CONCATENATE("  - &amp;RelationID",TEXT($A2515,"0000"),
" {","SamplingFeatureID:  *SamplingFeatureID",TEXT(MATCH(INDEX(RelatedFeatures[First Sampling Feature Code],$A2515),SamplingFeatures[Feature Code],0),"0000"),
", RelationshipTypeCV:  ",CHAR(34),INDEX(RelatedFeatures[Relationship Type],$A2515),CHAR(34),
", RelatedFeatureID: *SamplingFeatureID",TEXT(MATCH(INDEX(RelatedFeatures[Second Sampling Feature Code],$A2515),SamplingFeatures[Feature Code],0),"0000"),
", SpatialOffsetID:  ",IF(INDEX(RelatedFeatures[Offset Number],$A2515)="","",CONCATENATE("*SpatialOffsetID",TEXT(INDEX(RelatedFeatures[Offset Number],$A2515),"0000"))),"}")))</f>
        <v>#REF!</v>
      </c>
      <c r="P2515" t="e">
        <f>IF(INDEX(Methods[Method Type],$A2515)="","",
CONCATENATE("  - &amp;MethodID",TEXT($A2515,"0000"),
" {","MethodTypeCV:  ",CHAR(34),INDEX(Methods[Method Type],$A2515),CHAR(34),
", MethodCode:  ",CHAR(34),INDEX(Methods[Method Code],$A2515),CHAR(34),
", MethodName:  ",CHAR(34),INDEX(Methods[Method Name],$A2515),CHAR(34),
", MethodDescription:  ",CHAR(34),INDEX(Methods[Method Description],$A2515),CHAR(34),
", MethodLink:  ",CHAR(34),INDEX(Methods[Method Link],$A2515),CHAR(34),
", OrganizationID: *OrganizationID",TEXT(MATCH(INDEX(Methods[Organization Name],$A2515),Organizations[Organization Name],0),"0000"),"}"))</f>
        <v>#REF!</v>
      </c>
      <c r="Q2515" t="e">
        <f>IF(INDEX(Variables[Variable Type],$A2515)="","",
CONCATENATE("  - &amp;VariableID",TEXT($A2515,"0000"),
" {","VariableTypeCV:  ",CHAR(34),INDEX(Variables[Variable Type],$A2515),CHAR(34),
", VariableCode:  ",CHAR(34),INDEX(Variables[Variable Code],$A2515),CHAR(34),
", VariableNameCV:  ",CHAR(34),INDEX(Variables[Variable Name],$A2515),CHAR(34),
", VariableDefinition:  ",CHAR(34),INDEX(Variables[Variable Definition],$A2515),CHAR(34),
", SpecciationCV:  ",CHAR(34),INDEX(Variables[Speciation],$A2515),CHAR(34),
", NoDataValue:  ",CHAR(34),INDEX(Variables[No Data Value],$A2515),CHAR(34),"}"))</f>
        <v>#REF!</v>
      </c>
    </row>
    <row r="2516" spans="1:17" x14ac:dyDescent="0.25">
      <c r="A2516">
        <v>2513</v>
      </c>
      <c r="D2516" t="e">
        <f>IF(INDEX(People[First Name],$A2516)="","",
CONCATENATE("  - &amp;PersonID",TEXT($A2516,"0000"),
" {","PersonFirstName:  ",CHAR(34),INDEX(People[First Name],$A2516),CHAR(34),
", PersonMiddleName:  ",CHAR(34),INDEX(People[Middle Name],$A2516),CHAR(34),
", PersonLastName:  ",CHAR(34),INDEX(People[Last Name],$A2516),CHAR(34),"}"))</f>
        <v>#REF!</v>
      </c>
      <c r="E2516" t="e">
        <f>IF(INDEX(Organizations[Organization Type '[CV']],$A2516)="","",
CONCATENATE("  - &amp;OrganizationID",TEXT($A2516,"0000"),
" {","OrganizationTypeCV:  ",CHAR(34),INDEX(Organizations[Organization Type '[CV']],$A2516),CHAR(34),
", OrganizationCode:  ",CHAR(34),INDEX(Organizations[Organization Code],$A2516),CHAR(34),
", OrganizationName:  ",CHAR(34),INDEX(Organizations[Organization Name],$A2516),CHAR(34),
", OrganizationDescription:  ",CHAR(34),INDEX(Organizations[Organization Description],$A2516),CHAR(34),
", OrganizationLink:  ",CHAR(34),INDEX(Organizations[Organization Link],$A2516),CHAR(34),"}"))</f>
        <v>#REF!</v>
      </c>
      <c r="F2516" t="e">
        <f>IF(INDEX(People[First Name],$A2516)="","",
CONCATENATE("  - &amp;AffiliationID",TEXT($A2516,"0000"),
" {PersonID: *PersonID",TEXT($A2516,"0000"),
", OrganizationID: *OrganizationID",TEXT(MATCH(INDEX(People[Organization Name],$A2516),Organizations[Organization Name],0),"0000"),
", IsPrimaryOrganizationContact: , AffiliationStartDate: , AffiliationEndDate: , PrimaryPhone: ",
", PrimaryEmail: ",CHAR(34),INDEX(People[Primary Email],$A2516),CHAR(34),
", PrimaryAddress: ",CHAR(34),INDEX(People[Primary Address],$A2516),CHAR(34),
", PersonLink: }"))</f>
        <v>#REF!</v>
      </c>
      <c r="H2516" t="e">
        <f>IF(COUNTA(CitationInformation)=0,"",IF(INDEX(AuthorList[Author Name],$A2516)="","",
CONCATENATE("  - &amp;AuthorListID",TEXT($A2516,"0000"),
"  {CitationID: *CitationID0001",
", PersonID: *PersonID",TEXT(MATCH(INDEX(AuthorList[Author Name],$A2516),People[Full Name],0),"0000"),
", AuthorOrder: ",INDEX(AuthorList[Author Number],$A2516),"}")))</f>
        <v>#REF!</v>
      </c>
      <c r="K2516" t="e">
        <f>IF(INDEX(SamplingFeatures[Feature Code],$A2516)="","",
CONCATENATE("  - &amp;SamplingFeatureID",TEXT($A2516,"0000"),
" {","SamplingFeatureUUID:  ",CHAR(34),INDEX(SamplingFeatures[Sampling Feature UUID],$A2516),CHAR(34),
", SamplingFeatureTypeCV:  ",CHAR(34),INDEX(SamplingFeatures[Sampling Feature Type],$A2516),CHAR(34),
", SamplingFeatureCode:  ",CHAR(34),INDEX(SamplingFeatures[Feature Code],$A2516),CHAR(34),
", SamplingFeatureName:  ",CHAR(34),INDEX(SamplingFeatures[Feature Name],$A2516),CHAR(34),
", SamplingFeatureDescription:  ",CHAR(34),INDEX(SamplingFeatures[Feature Description],$A2516),CHAR(34),
", SamplingFeatureGeotypeCV:  ",CHAR(34),INDEX(SamplingFeatures[Feature Geo Type],$A2516),CHAR(34),
", FeatureGeometry:  ",CHAR(34),INDEX(SamplingFeatures[Feature Geometry],$A2516),CHAR(34),
", Elevation_m:  ",CHAR(34),INDEX(SamplingFeatures[Elevation_m],$A2516),CHAR(34),
", ElevationDatumCV:  ",CHAR(34),ElevationDatum,CHAR(34),"}"))</f>
        <v>#REF!</v>
      </c>
      <c r="L2516" t="e">
        <f>IF(INDEX(SamplingFeatures[Sampling Feature Type],$A2516)&lt;&gt;"Site","",
CONCATENATE("  - &amp;SiteID",TEXT(SUMPRODUCT(--($L$3:$L2515&lt;&gt;"")),"0000"),
" {","SamplingFeatureID:  *SamplingFeatureID",TEXT($A2516,"0000"),
", SiteTypeCV:  ",CHAR(34),INDEX(Sites[Site Type],$A2516),CHAR(34),
", Latitude:  ",INDEX(Sites[Latitude],$A2516),
", Longitude:  ",INDEX(Sites[Longitude],$A2516),
", SRSName:  ",CHAR(34),LatLonDatum,CHAR(34),"}"))</f>
        <v>#REF!</v>
      </c>
      <c r="M2516" t="e">
        <f>IF(INDEX(SamplingFeatures[Sampling Feature Type],$A2516)&lt;&gt;"Specimen","",
CONCATENATE("  - &amp;SpecimenID",TEXT(SUMPRODUCT(--($M$3:$M2515&lt;&gt;"")),"0000"),
" {","SamplingFeatureID:  *SamplingFeatureID",TEXT($A2516,"0000"),
", SpecimenTypeCV:  ",CHAR(34),INDEX(Specimens[Specimen Type],$A2516),CHAR(34),
", SpecimenMediumCV:  ",INDEX(Specimens[Specimen Medium],$A2516),
", IsFieldSpecimen:  ",CHAR(34),INDEX(Specimens[Is Field Specimen?],$A2516),CHAR(34),"}"))</f>
        <v>#REF!</v>
      </c>
      <c r="N2516" t="e">
        <f>IF(COUNTA(SpatialOffsets[])=0,"", IF(INDEX(SpatialOffsets[Spatial Offset Type],$A2516)="","",
CONCATENATE("  - &amp;SpatialOffsetID",TEXT($A2516,"0000"),
" {","SpatialOffsetTypeCV:  ",CHAR(34),INDEX(SpatialOffsets[Spatial Offset Type],$A2516),CHAR(34),
", Offset1Value:  ",INDEX(SpatialOffsets[Offset 1 Value],$A2516),
", Offset1UnitID:  ",CHAR(34),INDEX(SpatialOffsets[Offset 1 Unit],$A2516),CHAR(34),
", Offset2Value:  ",INDEX(SpatialOffsets[Offset 2 Value],$A2516),
", Offset2UnitID:  ",CHAR(34),INDEX(SpatialOffsets[Offset 2 Unit],$A2516),CHAR(34),
", Offset3Value:  ",INDEX(SpatialOffsets[Offset 3 Value],$A2516),
", Offset3UnitID:  ",CHAR(34),INDEX(SpatialOffsets[Offset 3 Unit],$A2516),CHAR(34),,"}")))</f>
        <v>#REF!</v>
      </c>
      <c r="O2516" t="e">
        <f>IF(COUNTA(RelatedFeatures[])=0,"", IF(INDEX(RelatedFeatures[First Sampling Feature Code],$A2516)="","",
CONCATENATE("  - &amp;RelationID",TEXT($A2516,"0000"),
" {","SamplingFeatureID:  *SamplingFeatureID",TEXT(MATCH(INDEX(RelatedFeatures[First Sampling Feature Code],$A2516),SamplingFeatures[Feature Code],0),"0000"),
", RelationshipTypeCV:  ",CHAR(34),INDEX(RelatedFeatures[Relationship Type],$A2516),CHAR(34),
", RelatedFeatureID: *SamplingFeatureID",TEXT(MATCH(INDEX(RelatedFeatures[Second Sampling Feature Code],$A2516),SamplingFeatures[Feature Code],0),"0000"),
", SpatialOffsetID:  ",IF(INDEX(RelatedFeatures[Offset Number],$A2516)="","",CONCATENATE("*SpatialOffsetID",TEXT(INDEX(RelatedFeatures[Offset Number],$A2516),"0000"))),"}")))</f>
        <v>#REF!</v>
      </c>
      <c r="P2516" t="e">
        <f>IF(INDEX(Methods[Method Type],$A2516)="","",
CONCATENATE("  - &amp;MethodID",TEXT($A2516,"0000"),
" {","MethodTypeCV:  ",CHAR(34),INDEX(Methods[Method Type],$A2516),CHAR(34),
", MethodCode:  ",CHAR(34),INDEX(Methods[Method Code],$A2516),CHAR(34),
", MethodName:  ",CHAR(34),INDEX(Methods[Method Name],$A2516),CHAR(34),
", MethodDescription:  ",CHAR(34),INDEX(Methods[Method Description],$A2516),CHAR(34),
", MethodLink:  ",CHAR(34),INDEX(Methods[Method Link],$A2516),CHAR(34),
", OrganizationID: *OrganizationID",TEXT(MATCH(INDEX(Methods[Organization Name],$A2516),Organizations[Organization Name],0),"0000"),"}"))</f>
        <v>#REF!</v>
      </c>
      <c r="Q2516" t="e">
        <f>IF(INDEX(Variables[Variable Type],$A2516)="","",
CONCATENATE("  - &amp;VariableID",TEXT($A2516,"0000"),
" {","VariableTypeCV:  ",CHAR(34),INDEX(Variables[Variable Type],$A2516),CHAR(34),
", VariableCode:  ",CHAR(34),INDEX(Variables[Variable Code],$A2516),CHAR(34),
", VariableNameCV:  ",CHAR(34),INDEX(Variables[Variable Name],$A2516),CHAR(34),
", VariableDefinition:  ",CHAR(34),INDEX(Variables[Variable Definition],$A2516),CHAR(34),
", SpecciationCV:  ",CHAR(34),INDEX(Variables[Speciation],$A2516),CHAR(34),
", NoDataValue:  ",CHAR(34),INDEX(Variables[No Data Value],$A2516),CHAR(34),"}"))</f>
        <v>#REF!</v>
      </c>
    </row>
    <row r="2517" spans="1:17" x14ac:dyDescent="0.25">
      <c r="A2517">
        <v>2514</v>
      </c>
      <c r="D2517" t="e">
        <f>IF(INDEX(People[First Name],$A2517)="","",
CONCATENATE("  - &amp;PersonID",TEXT($A2517,"0000"),
" {","PersonFirstName:  ",CHAR(34),INDEX(People[First Name],$A2517),CHAR(34),
", PersonMiddleName:  ",CHAR(34),INDEX(People[Middle Name],$A2517),CHAR(34),
", PersonLastName:  ",CHAR(34),INDEX(People[Last Name],$A2517),CHAR(34),"}"))</f>
        <v>#REF!</v>
      </c>
      <c r="E2517" t="e">
        <f>IF(INDEX(Organizations[Organization Type '[CV']],$A2517)="","",
CONCATENATE("  - &amp;OrganizationID",TEXT($A2517,"0000"),
" {","OrganizationTypeCV:  ",CHAR(34),INDEX(Organizations[Organization Type '[CV']],$A2517),CHAR(34),
", OrganizationCode:  ",CHAR(34),INDEX(Organizations[Organization Code],$A2517),CHAR(34),
", OrganizationName:  ",CHAR(34),INDEX(Organizations[Organization Name],$A2517),CHAR(34),
", OrganizationDescription:  ",CHAR(34),INDEX(Organizations[Organization Description],$A2517),CHAR(34),
", OrganizationLink:  ",CHAR(34),INDEX(Organizations[Organization Link],$A2517),CHAR(34),"}"))</f>
        <v>#REF!</v>
      </c>
      <c r="F2517" t="e">
        <f>IF(INDEX(People[First Name],$A2517)="","",
CONCATENATE("  - &amp;AffiliationID",TEXT($A2517,"0000"),
" {PersonID: *PersonID",TEXT($A2517,"0000"),
", OrganizationID: *OrganizationID",TEXT(MATCH(INDEX(People[Organization Name],$A2517),Organizations[Organization Name],0),"0000"),
", IsPrimaryOrganizationContact: , AffiliationStartDate: , AffiliationEndDate: , PrimaryPhone: ",
", PrimaryEmail: ",CHAR(34),INDEX(People[Primary Email],$A2517),CHAR(34),
", PrimaryAddress: ",CHAR(34),INDEX(People[Primary Address],$A2517),CHAR(34),
", PersonLink: }"))</f>
        <v>#REF!</v>
      </c>
      <c r="H2517" t="e">
        <f>IF(COUNTA(CitationInformation)=0,"",IF(INDEX(AuthorList[Author Name],$A2517)="","",
CONCATENATE("  - &amp;AuthorListID",TEXT($A2517,"0000"),
"  {CitationID: *CitationID0001",
", PersonID: *PersonID",TEXT(MATCH(INDEX(AuthorList[Author Name],$A2517),People[Full Name],0),"0000"),
", AuthorOrder: ",INDEX(AuthorList[Author Number],$A2517),"}")))</f>
        <v>#REF!</v>
      </c>
      <c r="K2517" t="e">
        <f>IF(INDEX(SamplingFeatures[Feature Code],$A2517)="","",
CONCATENATE("  - &amp;SamplingFeatureID",TEXT($A2517,"0000"),
" {","SamplingFeatureUUID:  ",CHAR(34),INDEX(SamplingFeatures[Sampling Feature UUID],$A2517),CHAR(34),
", SamplingFeatureTypeCV:  ",CHAR(34),INDEX(SamplingFeatures[Sampling Feature Type],$A2517),CHAR(34),
", SamplingFeatureCode:  ",CHAR(34),INDEX(SamplingFeatures[Feature Code],$A2517),CHAR(34),
", SamplingFeatureName:  ",CHAR(34),INDEX(SamplingFeatures[Feature Name],$A2517),CHAR(34),
", SamplingFeatureDescription:  ",CHAR(34),INDEX(SamplingFeatures[Feature Description],$A2517),CHAR(34),
", SamplingFeatureGeotypeCV:  ",CHAR(34),INDEX(SamplingFeatures[Feature Geo Type],$A2517),CHAR(34),
", FeatureGeometry:  ",CHAR(34),INDEX(SamplingFeatures[Feature Geometry],$A2517),CHAR(34),
", Elevation_m:  ",CHAR(34),INDEX(SamplingFeatures[Elevation_m],$A2517),CHAR(34),
", ElevationDatumCV:  ",CHAR(34),ElevationDatum,CHAR(34),"}"))</f>
        <v>#REF!</v>
      </c>
      <c r="L2517" t="e">
        <f>IF(INDEX(SamplingFeatures[Sampling Feature Type],$A2517)&lt;&gt;"Site","",
CONCATENATE("  - &amp;SiteID",TEXT(SUMPRODUCT(--($L$3:$L2516&lt;&gt;"")),"0000"),
" {","SamplingFeatureID:  *SamplingFeatureID",TEXT($A2517,"0000"),
", SiteTypeCV:  ",CHAR(34),INDEX(Sites[Site Type],$A2517),CHAR(34),
", Latitude:  ",INDEX(Sites[Latitude],$A2517),
", Longitude:  ",INDEX(Sites[Longitude],$A2517),
", SRSName:  ",CHAR(34),LatLonDatum,CHAR(34),"}"))</f>
        <v>#REF!</v>
      </c>
      <c r="M2517" t="e">
        <f>IF(INDEX(SamplingFeatures[Sampling Feature Type],$A2517)&lt;&gt;"Specimen","",
CONCATENATE("  - &amp;SpecimenID",TEXT(SUMPRODUCT(--($M$3:$M2516&lt;&gt;"")),"0000"),
" {","SamplingFeatureID:  *SamplingFeatureID",TEXT($A2517,"0000"),
", SpecimenTypeCV:  ",CHAR(34),INDEX(Specimens[Specimen Type],$A2517),CHAR(34),
", SpecimenMediumCV:  ",INDEX(Specimens[Specimen Medium],$A2517),
", IsFieldSpecimen:  ",CHAR(34),INDEX(Specimens[Is Field Specimen?],$A2517),CHAR(34),"}"))</f>
        <v>#REF!</v>
      </c>
      <c r="N2517" t="e">
        <f>IF(COUNTA(SpatialOffsets[])=0,"", IF(INDEX(SpatialOffsets[Spatial Offset Type],$A2517)="","",
CONCATENATE("  - &amp;SpatialOffsetID",TEXT($A2517,"0000"),
" {","SpatialOffsetTypeCV:  ",CHAR(34),INDEX(SpatialOffsets[Spatial Offset Type],$A2517),CHAR(34),
", Offset1Value:  ",INDEX(SpatialOffsets[Offset 1 Value],$A2517),
", Offset1UnitID:  ",CHAR(34),INDEX(SpatialOffsets[Offset 1 Unit],$A2517),CHAR(34),
", Offset2Value:  ",INDEX(SpatialOffsets[Offset 2 Value],$A2517),
", Offset2UnitID:  ",CHAR(34),INDEX(SpatialOffsets[Offset 2 Unit],$A2517),CHAR(34),
", Offset3Value:  ",INDEX(SpatialOffsets[Offset 3 Value],$A2517),
", Offset3UnitID:  ",CHAR(34),INDEX(SpatialOffsets[Offset 3 Unit],$A2517),CHAR(34),,"}")))</f>
        <v>#REF!</v>
      </c>
      <c r="O2517" t="e">
        <f>IF(COUNTA(RelatedFeatures[])=0,"", IF(INDEX(RelatedFeatures[First Sampling Feature Code],$A2517)="","",
CONCATENATE("  - &amp;RelationID",TEXT($A2517,"0000"),
" {","SamplingFeatureID:  *SamplingFeatureID",TEXT(MATCH(INDEX(RelatedFeatures[First Sampling Feature Code],$A2517),SamplingFeatures[Feature Code],0),"0000"),
", RelationshipTypeCV:  ",CHAR(34),INDEX(RelatedFeatures[Relationship Type],$A2517),CHAR(34),
", RelatedFeatureID: *SamplingFeatureID",TEXT(MATCH(INDEX(RelatedFeatures[Second Sampling Feature Code],$A2517),SamplingFeatures[Feature Code],0),"0000"),
", SpatialOffsetID:  ",IF(INDEX(RelatedFeatures[Offset Number],$A2517)="","",CONCATENATE("*SpatialOffsetID",TEXT(INDEX(RelatedFeatures[Offset Number],$A2517),"0000"))),"}")))</f>
        <v>#REF!</v>
      </c>
      <c r="P2517" t="e">
        <f>IF(INDEX(Methods[Method Type],$A2517)="","",
CONCATENATE("  - &amp;MethodID",TEXT($A2517,"0000"),
" {","MethodTypeCV:  ",CHAR(34),INDEX(Methods[Method Type],$A2517),CHAR(34),
", MethodCode:  ",CHAR(34),INDEX(Methods[Method Code],$A2517),CHAR(34),
", MethodName:  ",CHAR(34),INDEX(Methods[Method Name],$A2517),CHAR(34),
", MethodDescription:  ",CHAR(34),INDEX(Methods[Method Description],$A2517),CHAR(34),
", MethodLink:  ",CHAR(34),INDEX(Methods[Method Link],$A2517),CHAR(34),
", OrganizationID: *OrganizationID",TEXT(MATCH(INDEX(Methods[Organization Name],$A2517),Organizations[Organization Name],0),"0000"),"}"))</f>
        <v>#REF!</v>
      </c>
      <c r="Q2517" t="e">
        <f>IF(INDEX(Variables[Variable Type],$A2517)="","",
CONCATENATE("  - &amp;VariableID",TEXT($A2517,"0000"),
" {","VariableTypeCV:  ",CHAR(34),INDEX(Variables[Variable Type],$A2517),CHAR(34),
", VariableCode:  ",CHAR(34),INDEX(Variables[Variable Code],$A2517),CHAR(34),
", VariableNameCV:  ",CHAR(34),INDEX(Variables[Variable Name],$A2517),CHAR(34),
", VariableDefinition:  ",CHAR(34),INDEX(Variables[Variable Definition],$A2517),CHAR(34),
", SpecciationCV:  ",CHAR(34),INDEX(Variables[Speciation],$A2517),CHAR(34),
", NoDataValue:  ",CHAR(34),INDEX(Variables[No Data Value],$A2517),CHAR(34),"}"))</f>
        <v>#REF!</v>
      </c>
    </row>
    <row r="2518" spans="1:17" x14ac:dyDescent="0.25">
      <c r="A2518">
        <v>2515</v>
      </c>
      <c r="D2518" t="e">
        <f>IF(INDEX(People[First Name],$A2518)="","",
CONCATENATE("  - &amp;PersonID",TEXT($A2518,"0000"),
" {","PersonFirstName:  ",CHAR(34),INDEX(People[First Name],$A2518),CHAR(34),
", PersonMiddleName:  ",CHAR(34),INDEX(People[Middle Name],$A2518),CHAR(34),
", PersonLastName:  ",CHAR(34),INDEX(People[Last Name],$A2518),CHAR(34),"}"))</f>
        <v>#REF!</v>
      </c>
      <c r="E2518" t="e">
        <f>IF(INDEX(Organizations[Organization Type '[CV']],$A2518)="","",
CONCATENATE("  - &amp;OrganizationID",TEXT($A2518,"0000"),
" {","OrganizationTypeCV:  ",CHAR(34),INDEX(Organizations[Organization Type '[CV']],$A2518),CHAR(34),
", OrganizationCode:  ",CHAR(34),INDEX(Organizations[Organization Code],$A2518),CHAR(34),
", OrganizationName:  ",CHAR(34),INDEX(Organizations[Organization Name],$A2518),CHAR(34),
", OrganizationDescription:  ",CHAR(34),INDEX(Organizations[Organization Description],$A2518),CHAR(34),
", OrganizationLink:  ",CHAR(34),INDEX(Organizations[Organization Link],$A2518),CHAR(34),"}"))</f>
        <v>#REF!</v>
      </c>
      <c r="F2518" t="e">
        <f>IF(INDEX(People[First Name],$A2518)="","",
CONCATENATE("  - &amp;AffiliationID",TEXT($A2518,"0000"),
" {PersonID: *PersonID",TEXT($A2518,"0000"),
", OrganizationID: *OrganizationID",TEXT(MATCH(INDEX(People[Organization Name],$A2518),Organizations[Organization Name],0),"0000"),
", IsPrimaryOrganizationContact: , AffiliationStartDate: , AffiliationEndDate: , PrimaryPhone: ",
", PrimaryEmail: ",CHAR(34),INDEX(People[Primary Email],$A2518),CHAR(34),
", PrimaryAddress: ",CHAR(34),INDEX(People[Primary Address],$A2518),CHAR(34),
", PersonLink: }"))</f>
        <v>#REF!</v>
      </c>
      <c r="H2518" t="e">
        <f>IF(COUNTA(CitationInformation)=0,"",IF(INDEX(AuthorList[Author Name],$A2518)="","",
CONCATENATE("  - &amp;AuthorListID",TEXT($A2518,"0000"),
"  {CitationID: *CitationID0001",
", PersonID: *PersonID",TEXT(MATCH(INDEX(AuthorList[Author Name],$A2518),People[Full Name],0),"0000"),
", AuthorOrder: ",INDEX(AuthorList[Author Number],$A2518),"}")))</f>
        <v>#REF!</v>
      </c>
      <c r="K2518" t="e">
        <f>IF(INDEX(SamplingFeatures[Feature Code],$A2518)="","",
CONCATENATE("  - &amp;SamplingFeatureID",TEXT($A2518,"0000"),
" {","SamplingFeatureUUID:  ",CHAR(34),INDEX(SamplingFeatures[Sampling Feature UUID],$A2518),CHAR(34),
", SamplingFeatureTypeCV:  ",CHAR(34),INDEX(SamplingFeatures[Sampling Feature Type],$A2518),CHAR(34),
", SamplingFeatureCode:  ",CHAR(34),INDEX(SamplingFeatures[Feature Code],$A2518),CHAR(34),
", SamplingFeatureName:  ",CHAR(34),INDEX(SamplingFeatures[Feature Name],$A2518),CHAR(34),
", SamplingFeatureDescription:  ",CHAR(34),INDEX(SamplingFeatures[Feature Description],$A2518),CHAR(34),
", SamplingFeatureGeotypeCV:  ",CHAR(34),INDEX(SamplingFeatures[Feature Geo Type],$A2518),CHAR(34),
", FeatureGeometry:  ",CHAR(34),INDEX(SamplingFeatures[Feature Geometry],$A2518),CHAR(34),
", Elevation_m:  ",CHAR(34),INDEX(SamplingFeatures[Elevation_m],$A2518),CHAR(34),
", ElevationDatumCV:  ",CHAR(34),ElevationDatum,CHAR(34),"}"))</f>
        <v>#REF!</v>
      </c>
      <c r="L2518" t="e">
        <f>IF(INDEX(SamplingFeatures[Sampling Feature Type],$A2518)&lt;&gt;"Site","",
CONCATENATE("  - &amp;SiteID",TEXT(SUMPRODUCT(--($L$3:$L2517&lt;&gt;"")),"0000"),
" {","SamplingFeatureID:  *SamplingFeatureID",TEXT($A2518,"0000"),
", SiteTypeCV:  ",CHAR(34),INDEX(Sites[Site Type],$A2518),CHAR(34),
", Latitude:  ",INDEX(Sites[Latitude],$A2518),
", Longitude:  ",INDEX(Sites[Longitude],$A2518),
", SRSName:  ",CHAR(34),LatLonDatum,CHAR(34),"}"))</f>
        <v>#REF!</v>
      </c>
      <c r="M2518" t="e">
        <f>IF(INDEX(SamplingFeatures[Sampling Feature Type],$A2518)&lt;&gt;"Specimen","",
CONCATENATE("  - &amp;SpecimenID",TEXT(SUMPRODUCT(--($M$3:$M2517&lt;&gt;"")),"0000"),
" {","SamplingFeatureID:  *SamplingFeatureID",TEXT($A2518,"0000"),
", SpecimenTypeCV:  ",CHAR(34),INDEX(Specimens[Specimen Type],$A2518),CHAR(34),
", SpecimenMediumCV:  ",INDEX(Specimens[Specimen Medium],$A2518),
", IsFieldSpecimen:  ",CHAR(34),INDEX(Specimens[Is Field Specimen?],$A2518),CHAR(34),"}"))</f>
        <v>#REF!</v>
      </c>
      <c r="N2518" t="e">
        <f>IF(COUNTA(SpatialOffsets[])=0,"", IF(INDEX(SpatialOffsets[Spatial Offset Type],$A2518)="","",
CONCATENATE("  - &amp;SpatialOffsetID",TEXT($A2518,"0000"),
" {","SpatialOffsetTypeCV:  ",CHAR(34),INDEX(SpatialOffsets[Spatial Offset Type],$A2518),CHAR(34),
", Offset1Value:  ",INDEX(SpatialOffsets[Offset 1 Value],$A2518),
", Offset1UnitID:  ",CHAR(34),INDEX(SpatialOffsets[Offset 1 Unit],$A2518),CHAR(34),
", Offset2Value:  ",INDEX(SpatialOffsets[Offset 2 Value],$A2518),
", Offset2UnitID:  ",CHAR(34),INDEX(SpatialOffsets[Offset 2 Unit],$A2518),CHAR(34),
", Offset3Value:  ",INDEX(SpatialOffsets[Offset 3 Value],$A2518),
", Offset3UnitID:  ",CHAR(34),INDEX(SpatialOffsets[Offset 3 Unit],$A2518),CHAR(34),,"}")))</f>
        <v>#REF!</v>
      </c>
      <c r="O2518" t="e">
        <f>IF(COUNTA(RelatedFeatures[])=0,"", IF(INDEX(RelatedFeatures[First Sampling Feature Code],$A2518)="","",
CONCATENATE("  - &amp;RelationID",TEXT($A2518,"0000"),
" {","SamplingFeatureID:  *SamplingFeatureID",TEXT(MATCH(INDEX(RelatedFeatures[First Sampling Feature Code],$A2518),SamplingFeatures[Feature Code],0),"0000"),
", RelationshipTypeCV:  ",CHAR(34),INDEX(RelatedFeatures[Relationship Type],$A2518),CHAR(34),
", RelatedFeatureID: *SamplingFeatureID",TEXT(MATCH(INDEX(RelatedFeatures[Second Sampling Feature Code],$A2518),SamplingFeatures[Feature Code],0),"0000"),
", SpatialOffsetID:  ",IF(INDEX(RelatedFeatures[Offset Number],$A2518)="","",CONCATENATE("*SpatialOffsetID",TEXT(INDEX(RelatedFeatures[Offset Number],$A2518),"0000"))),"}")))</f>
        <v>#REF!</v>
      </c>
      <c r="P2518" t="e">
        <f>IF(INDEX(Methods[Method Type],$A2518)="","",
CONCATENATE("  - &amp;MethodID",TEXT($A2518,"0000"),
" {","MethodTypeCV:  ",CHAR(34),INDEX(Methods[Method Type],$A2518),CHAR(34),
", MethodCode:  ",CHAR(34),INDEX(Methods[Method Code],$A2518),CHAR(34),
", MethodName:  ",CHAR(34),INDEX(Methods[Method Name],$A2518),CHAR(34),
", MethodDescription:  ",CHAR(34),INDEX(Methods[Method Description],$A2518),CHAR(34),
", MethodLink:  ",CHAR(34),INDEX(Methods[Method Link],$A2518),CHAR(34),
", OrganizationID: *OrganizationID",TEXT(MATCH(INDEX(Methods[Organization Name],$A2518),Organizations[Organization Name],0),"0000"),"}"))</f>
        <v>#REF!</v>
      </c>
      <c r="Q2518" t="e">
        <f>IF(INDEX(Variables[Variable Type],$A2518)="","",
CONCATENATE("  - &amp;VariableID",TEXT($A2518,"0000"),
" {","VariableTypeCV:  ",CHAR(34),INDEX(Variables[Variable Type],$A2518),CHAR(34),
", VariableCode:  ",CHAR(34),INDEX(Variables[Variable Code],$A2518),CHAR(34),
", VariableNameCV:  ",CHAR(34),INDEX(Variables[Variable Name],$A2518),CHAR(34),
", VariableDefinition:  ",CHAR(34),INDEX(Variables[Variable Definition],$A2518),CHAR(34),
", SpecciationCV:  ",CHAR(34),INDEX(Variables[Speciation],$A2518),CHAR(34),
", NoDataValue:  ",CHAR(34),INDEX(Variables[No Data Value],$A2518),CHAR(34),"}"))</f>
        <v>#REF!</v>
      </c>
    </row>
    <row r="2519" spans="1:17" x14ac:dyDescent="0.25">
      <c r="A2519">
        <v>2516</v>
      </c>
      <c r="D2519" t="e">
        <f>IF(INDEX(People[First Name],$A2519)="","",
CONCATENATE("  - &amp;PersonID",TEXT($A2519,"0000"),
" {","PersonFirstName:  ",CHAR(34),INDEX(People[First Name],$A2519),CHAR(34),
", PersonMiddleName:  ",CHAR(34),INDEX(People[Middle Name],$A2519),CHAR(34),
", PersonLastName:  ",CHAR(34),INDEX(People[Last Name],$A2519),CHAR(34),"}"))</f>
        <v>#REF!</v>
      </c>
      <c r="E2519" t="e">
        <f>IF(INDEX(Organizations[Organization Type '[CV']],$A2519)="","",
CONCATENATE("  - &amp;OrganizationID",TEXT($A2519,"0000"),
" {","OrganizationTypeCV:  ",CHAR(34),INDEX(Organizations[Organization Type '[CV']],$A2519),CHAR(34),
", OrganizationCode:  ",CHAR(34),INDEX(Organizations[Organization Code],$A2519),CHAR(34),
", OrganizationName:  ",CHAR(34),INDEX(Organizations[Organization Name],$A2519),CHAR(34),
", OrganizationDescription:  ",CHAR(34),INDEX(Organizations[Organization Description],$A2519),CHAR(34),
", OrganizationLink:  ",CHAR(34),INDEX(Organizations[Organization Link],$A2519),CHAR(34),"}"))</f>
        <v>#REF!</v>
      </c>
      <c r="F2519" t="e">
        <f>IF(INDEX(People[First Name],$A2519)="","",
CONCATENATE("  - &amp;AffiliationID",TEXT($A2519,"0000"),
" {PersonID: *PersonID",TEXT($A2519,"0000"),
", OrganizationID: *OrganizationID",TEXT(MATCH(INDEX(People[Organization Name],$A2519),Organizations[Organization Name],0),"0000"),
", IsPrimaryOrganizationContact: , AffiliationStartDate: , AffiliationEndDate: , PrimaryPhone: ",
", PrimaryEmail: ",CHAR(34),INDEX(People[Primary Email],$A2519),CHAR(34),
", PrimaryAddress: ",CHAR(34),INDEX(People[Primary Address],$A2519),CHAR(34),
", PersonLink: }"))</f>
        <v>#REF!</v>
      </c>
      <c r="H2519" t="e">
        <f>IF(COUNTA(CitationInformation)=0,"",IF(INDEX(AuthorList[Author Name],$A2519)="","",
CONCATENATE("  - &amp;AuthorListID",TEXT($A2519,"0000"),
"  {CitationID: *CitationID0001",
", PersonID: *PersonID",TEXT(MATCH(INDEX(AuthorList[Author Name],$A2519),People[Full Name],0),"0000"),
", AuthorOrder: ",INDEX(AuthorList[Author Number],$A2519),"}")))</f>
        <v>#REF!</v>
      </c>
      <c r="K2519" t="e">
        <f>IF(INDEX(SamplingFeatures[Feature Code],$A2519)="","",
CONCATENATE("  - &amp;SamplingFeatureID",TEXT($A2519,"0000"),
" {","SamplingFeatureUUID:  ",CHAR(34),INDEX(SamplingFeatures[Sampling Feature UUID],$A2519),CHAR(34),
", SamplingFeatureTypeCV:  ",CHAR(34),INDEX(SamplingFeatures[Sampling Feature Type],$A2519),CHAR(34),
", SamplingFeatureCode:  ",CHAR(34),INDEX(SamplingFeatures[Feature Code],$A2519),CHAR(34),
", SamplingFeatureName:  ",CHAR(34),INDEX(SamplingFeatures[Feature Name],$A2519),CHAR(34),
", SamplingFeatureDescription:  ",CHAR(34),INDEX(SamplingFeatures[Feature Description],$A2519),CHAR(34),
", SamplingFeatureGeotypeCV:  ",CHAR(34),INDEX(SamplingFeatures[Feature Geo Type],$A2519),CHAR(34),
", FeatureGeometry:  ",CHAR(34),INDEX(SamplingFeatures[Feature Geometry],$A2519),CHAR(34),
", Elevation_m:  ",CHAR(34),INDEX(SamplingFeatures[Elevation_m],$A2519),CHAR(34),
", ElevationDatumCV:  ",CHAR(34),ElevationDatum,CHAR(34),"}"))</f>
        <v>#REF!</v>
      </c>
      <c r="L2519" t="e">
        <f>IF(INDEX(SamplingFeatures[Sampling Feature Type],$A2519)&lt;&gt;"Site","",
CONCATENATE("  - &amp;SiteID",TEXT(SUMPRODUCT(--($L$3:$L2518&lt;&gt;"")),"0000"),
" {","SamplingFeatureID:  *SamplingFeatureID",TEXT($A2519,"0000"),
", SiteTypeCV:  ",CHAR(34),INDEX(Sites[Site Type],$A2519),CHAR(34),
", Latitude:  ",INDEX(Sites[Latitude],$A2519),
", Longitude:  ",INDEX(Sites[Longitude],$A2519),
", SRSName:  ",CHAR(34),LatLonDatum,CHAR(34),"}"))</f>
        <v>#REF!</v>
      </c>
      <c r="M2519" t="e">
        <f>IF(INDEX(SamplingFeatures[Sampling Feature Type],$A2519)&lt;&gt;"Specimen","",
CONCATENATE("  - &amp;SpecimenID",TEXT(SUMPRODUCT(--($M$3:$M2518&lt;&gt;"")),"0000"),
" {","SamplingFeatureID:  *SamplingFeatureID",TEXT($A2519,"0000"),
", SpecimenTypeCV:  ",CHAR(34),INDEX(Specimens[Specimen Type],$A2519),CHAR(34),
", SpecimenMediumCV:  ",INDEX(Specimens[Specimen Medium],$A2519),
", IsFieldSpecimen:  ",CHAR(34),INDEX(Specimens[Is Field Specimen?],$A2519),CHAR(34),"}"))</f>
        <v>#REF!</v>
      </c>
      <c r="N2519" t="e">
        <f>IF(COUNTA(SpatialOffsets[])=0,"", IF(INDEX(SpatialOffsets[Spatial Offset Type],$A2519)="","",
CONCATENATE("  - &amp;SpatialOffsetID",TEXT($A2519,"0000"),
" {","SpatialOffsetTypeCV:  ",CHAR(34),INDEX(SpatialOffsets[Spatial Offset Type],$A2519),CHAR(34),
", Offset1Value:  ",INDEX(SpatialOffsets[Offset 1 Value],$A2519),
", Offset1UnitID:  ",CHAR(34),INDEX(SpatialOffsets[Offset 1 Unit],$A2519),CHAR(34),
", Offset2Value:  ",INDEX(SpatialOffsets[Offset 2 Value],$A2519),
", Offset2UnitID:  ",CHAR(34),INDEX(SpatialOffsets[Offset 2 Unit],$A2519),CHAR(34),
", Offset3Value:  ",INDEX(SpatialOffsets[Offset 3 Value],$A2519),
", Offset3UnitID:  ",CHAR(34),INDEX(SpatialOffsets[Offset 3 Unit],$A2519),CHAR(34),,"}")))</f>
        <v>#REF!</v>
      </c>
      <c r="O2519" t="e">
        <f>IF(COUNTA(RelatedFeatures[])=0,"", IF(INDEX(RelatedFeatures[First Sampling Feature Code],$A2519)="","",
CONCATENATE("  - &amp;RelationID",TEXT($A2519,"0000"),
" {","SamplingFeatureID:  *SamplingFeatureID",TEXT(MATCH(INDEX(RelatedFeatures[First Sampling Feature Code],$A2519),SamplingFeatures[Feature Code],0),"0000"),
", RelationshipTypeCV:  ",CHAR(34),INDEX(RelatedFeatures[Relationship Type],$A2519),CHAR(34),
", RelatedFeatureID: *SamplingFeatureID",TEXT(MATCH(INDEX(RelatedFeatures[Second Sampling Feature Code],$A2519),SamplingFeatures[Feature Code],0),"0000"),
", SpatialOffsetID:  ",IF(INDEX(RelatedFeatures[Offset Number],$A2519)="","",CONCATENATE("*SpatialOffsetID",TEXT(INDEX(RelatedFeatures[Offset Number],$A2519),"0000"))),"}")))</f>
        <v>#REF!</v>
      </c>
      <c r="P2519" t="e">
        <f>IF(INDEX(Methods[Method Type],$A2519)="","",
CONCATENATE("  - &amp;MethodID",TEXT($A2519,"0000"),
" {","MethodTypeCV:  ",CHAR(34),INDEX(Methods[Method Type],$A2519),CHAR(34),
", MethodCode:  ",CHAR(34),INDEX(Methods[Method Code],$A2519),CHAR(34),
", MethodName:  ",CHAR(34),INDEX(Methods[Method Name],$A2519),CHAR(34),
", MethodDescription:  ",CHAR(34),INDEX(Methods[Method Description],$A2519),CHAR(34),
", MethodLink:  ",CHAR(34),INDEX(Methods[Method Link],$A2519),CHAR(34),
", OrganizationID: *OrganizationID",TEXT(MATCH(INDEX(Methods[Organization Name],$A2519),Organizations[Organization Name],0),"0000"),"}"))</f>
        <v>#REF!</v>
      </c>
      <c r="Q2519" t="e">
        <f>IF(INDEX(Variables[Variable Type],$A2519)="","",
CONCATENATE("  - &amp;VariableID",TEXT($A2519,"0000"),
" {","VariableTypeCV:  ",CHAR(34),INDEX(Variables[Variable Type],$A2519),CHAR(34),
", VariableCode:  ",CHAR(34),INDEX(Variables[Variable Code],$A2519),CHAR(34),
", VariableNameCV:  ",CHAR(34),INDEX(Variables[Variable Name],$A2519),CHAR(34),
", VariableDefinition:  ",CHAR(34),INDEX(Variables[Variable Definition],$A2519),CHAR(34),
", SpecciationCV:  ",CHAR(34),INDEX(Variables[Speciation],$A2519),CHAR(34),
", NoDataValue:  ",CHAR(34),INDEX(Variables[No Data Value],$A2519),CHAR(34),"}"))</f>
        <v>#REF!</v>
      </c>
    </row>
    <row r="2520" spans="1:17" x14ac:dyDescent="0.25">
      <c r="A2520">
        <v>2517</v>
      </c>
      <c r="D2520" t="e">
        <f>IF(INDEX(People[First Name],$A2520)="","",
CONCATENATE("  - &amp;PersonID",TEXT($A2520,"0000"),
" {","PersonFirstName:  ",CHAR(34),INDEX(People[First Name],$A2520),CHAR(34),
", PersonMiddleName:  ",CHAR(34),INDEX(People[Middle Name],$A2520),CHAR(34),
", PersonLastName:  ",CHAR(34),INDEX(People[Last Name],$A2520),CHAR(34),"}"))</f>
        <v>#REF!</v>
      </c>
      <c r="E2520" t="e">
        <f>IF(INDEX(Organizations[Organization Type '[CV']],$A2520)="","",
CONCATENATE("  - &amp;OrganizationID",TEXT($A2520,"0000"),
" {","OrganizationTypeCV:  ",CHAR(34),INDEX(Organizations[Organization Type '[CV']],$A2520),CHAR(34),
", OrganizationCode:  ",CHAR(34),INDEX(Organizations[Organization Code],$A2520),CHAR(34),
", OrganizationName:  ",CHAR(34),INDEX(Organizations[Organization Name],$A2520),CHAR(34),
", OrganizationDescription:  ",CHAR(34),INDEX(Organizations[Organization Description],$A2520),CHAR(34),
", OrganizationLink:  ",CHAR(34),INDEX(Organizations[Organization Link],$A2520),CHAR(34),"}"))</f>
        <v>#REF!</v>
      </c>
      <c r="F2520" t="e">
        <f>IF(INDEX(People[First Name],$A2520)="","",
CONCATENATE("  - &amp;AffiliationID",TEXT($A2520,"0000"),
" {PersonID: *PersonID",TEXT($A2520,"0000"),
", OrganizationID: *OrganizationID",TEXT(MATCH(INDEX(People[Organization Name],$A2520),Organizations[Organization Name],0),"0000"),
", IsPrimaryOrganizationContact: , AffiliationStartDate: , AffiliationEndDate: , PrimaryPhone: ",
", PrimaryEmail: ",CHAR(34),INDEX(People[Primary Email],$A2520),CHAR(34),
", PrimaryAddress: ",CHAR(34),INDEX(People[Primary Address],$A2520),CHAR(34),
", PersonLink: }"))</f>
        <v>#REF!</v>
      </c>
      <c r="H2520" t="e">
        <f>IF(COUNTA(CitationInformation)=0,"",IF(INDEX(AuthorList[Author Name],$A2520)="","",
CONCATENATE("  - &amp;AuthorListID",TEXT($A2520,"0000"),
"  {CitationID: *CitationID0001",
", PersonID: *PersonID",TEXT(MATCH(INDEX(AuthorList[Author Name],$A2520),People[Full Name],0),"0000"),
", AuthorOrder: ",INDEX(AuthorList[Author Number],$A2520),"}")))</f>
        <v>#REF!</v>
      </c>
      <c r="K2520" t="e">
        <f>IF(INDEX(SamplingFeatures[Feature Code],$A2520)="","",
CONCATENATE("  - &amp;SamplingFeatureID",TEXT($A2520,"0000"),
" {","SamplingFeatureUUID:  ",CHAR(34),INDEX(SamplingFeatures[Sampling Feature UUID],$A2520),CHAR(34),
", SamplingFeatureTypeCV:  ",CHAR(34),INDEX(SamplingFeatures[Sampling Feature Type],$A2520),CHAR(34),
", SamplingFeatureCode:  ",CHAR(34),INDEX(SamplingFeatures[Feature Code],$A2520),CHAR(34),
", SamplingFeatureName:  ",CHAR(34),INDEX(SamplingFeatures[Feature Name],$A2520),CHAR(34),
", SamplingFeatureDescription:  ",CHAR(34),INDEX(SamplingFeatures[Feature Description],$A2520),CHAR(34),
", SamplingFeatureGeotypeCV:  ",CHAR(34),INDEX(SamplingFeatures[Feature Geo Type],$A2520),CHAR(34),
", FeatureGeometry:  ",CHAR(34),INDEX(SamplingFeatures[Feature Geometry],$A2520),CHAR(34),
", Elevation_m:  ",CHAR(34),INDEX(SamplingFeatures[Elevation_m],$A2520),CHAR(34),
", ElevationDatumCV:  ",CHAR(34),ElevationDatum,CHAR(34),"}"))</f>
        <v>#REF!</v>
      </c>
      <c r="L2520" t="e">
        <f>IF(INDEX(SamplingFeatures[Sampling Feature Type],$A2520)&lt;&gt;"Site","",
CONCATENATE("  - &amp;SiteID",TEXT(SUMPRODUCT(--($L$3:$L2519&lt;&gt;"")),"0000"),
" {","SamplingFeatureID:  *SamplingFeatureID",TEXT($A2520,"0000"),
", SiteTypeCV:  ",CHAR(34),INDEX(Sites[Site Type],$A2520),CHAR(34),
", Latitude:  ",INDEX(Sites[Latitude],$A2520),
", Longitude:  ",INDEX(Sites[Longitude],$A2520),
", SRSName:  ",CHAR(34),LatLonDatum,CHAR(34),"}"))</f>
        <v>#REF!</v>
      </c>
      <c r="M2520" t="e">
        <f>IF(INDEX(SamplingFeatures[Sampling Feature Type],$A2520)&lt;&gt;"Specimen","",
CONCATENATE("  - &amp;SpecimenID",TEXT(SUMPRODUCT(--($M$3:$M2519&lt;&gt;"")),"0000"),
" {","SamplingFeatureID:  *SamplingFeatureID",TEXT($A2520,"0000"),
", SpecimenTypeCV:  ",CHAR(34),INDEX(Specimens[Specimen Type],$A2520),CHAR(34),
", SpecimenMediumCV:  ",INDEX(Specimens[Specimen Medium],$A2520),
", IsFieldSpecimen:  ",CHAR(34),INDEX(Specimens[Is Field Specimen?],$A2520),CHAR(34),"}"))</f>
        <v>#REF!</v>
      </c>
      <c r="N2520" t="e">
        <f>IF(COUNTA(SpatialOffsets[])=0,"", IF(INDEX(SpatialOffsets[Spatial Offset Type],$A2520)="","",
CONCATENATE("  - &amp;SpatialOffsetID",TEXT($A2520,"0000"),
" {","SpatialOffsetTypeCV:  ",CHAR(34),INDEX(SpatialOffsets[Spatial Offset Type],$A2520),CHAR(34),
", Offset1Value:  ",INDEX(SpatialOffsets[Offset 1 Value],$A2520),
", Offset1UnitID:  ",CHAR(34),INDEX(SpatialOffsets[Offset 1 Unit],$A2520),CHAR(34),
", Offset2Value:  ",INDEX(SpatialOffsets[Offset 2 Value],$A2520),
", Offset2UnitID:  ",CHAR(34),INDEX(SpatialOffsets[Offset 2 Unit],$A2520),CHAR(34),
", Offset3Value:  ",INDEX(SpatialOffsets[Offset 3 Value],$A2520),
", Offset3UnitID:  ",CHAR(34),INDEX(SpatialOffsets[Offset 3 Unit],$A2520),CHAR(34),,"}")))</f>
        <v>#REF!</v>
      </c>
      <c r="O2520" t="e">
        <f>IF(COUNTA(RelatedFeatures[])=0,"", IF(INDEX(RelatedFeatures[First Sampling Feature Code],$A2520)="","",
CONCATENATE("  - &amp;RelationID",TEXT($A2520,"0000"),
" {","SamplingFeatureID:  *SamplingFeatureID",TEXT(MATCH(INDEX(RelatedFeatures[First Sampling Feature Code],$A2520),SamplingFeatures[Feature Code],0),"0000"),
", RelationshipTypeCV:  ",CHAR(34),INDEX(RelatedFeatures[Relationship Type],$A2520),CHAR(34),
", RelatedFeatureID: *SamplingFeatureID",TEXT(MATCH(INDEX(RelatedFeatures[Second Sampling Feature Code],$A2520),SamplingFeatures[Feature Code],0),"0000"),
", SpatialOffsetID:  ",IF(INDEX(RelatedFeatures[Offset Number],$A2520)="","",CONCATENATE("*SpatialOffsetID",TEXT(INDEX(RelatedFeatures[Offset Number],$A2520),"0000"))),"}")))</f>
        <v>#REF!</v>
      </c>
      <c r="P2520" t="e">
        <f>IF(INDEX(Methods[Method Type],$A2520)="","",
CONCATENATE("  - &amp;MethodID",TEXT($A2520,"0000"),
" {","MethodTypeCV:  ",CHAR(34),INDEX(Methods[Method Type],$A2520),CHAR(34),
", MethodCode:  ",CHAR(34),INDEX(Methods[Method Code],$A2520),CHAR(34),
", MethodName:  ",CHAR(34),INDEX(Methods[Method Name],$A2520),CHAR(34),
", MethodDescription:  ",CHAR(34),INDEX(Methods[Method Description],$A2520),CHAR(34),
", MethodLink:  ",CHAR(34),INDEX(Methods[Method Link],$A2520),CHAR(34),
", OrganizationID: *OrganizationID",TEXT(MATCH(INDEX(Methods[Organization Name],$A2520),Organizations[Organization Name],0),"0000"),"}"))</f>
        <v>#REF!</v>
      </c>
      <c r="Q2520" t="e">
        <f>IF(INDEX(Variables[Variable Type],$A2520)="","",
CONCATENATE("  - &amp;VariableID",TEXT($A2520,"0000"),
" {","VariableTypeCV:  ",CHAR(34),INDEX(Variables[Variable Type],$A2520),CHAR(34),
", VariableCode:  ",CHAR(34),INDEX(Variables[Variable Code],$A2520),CHAR(34),
", VariableNameCV:  ",CHAR(34),INDEX(Variables[Variable Name],$A2520),CHAR(34),
", VariableDefinition:  ",CHAR(34),INDEX(Variables[Variable Definition],$A2520),CHAR(34),
", SpecciationCV:  ",CHAR(34),INDEX(Variables[Speciation],$A2520),CHAR(34),
", NoDataValue:  ",CHAR(34),INDEX(Variables[No Data Value],$A2520),CHAR(34),"}"))</f>
        <v>#REF!</v>
      </c>
    </row>
    <row r="2521" spans="1:17" x14ac:dyDescent="0.25">
      <c r="A2521">
        <v>2518</v>
      </c>
      <c r="D2521" t="e">
        <f>IF(INDEX(People[First Name],$A2521)="","",
CONCATENATE("  - &amp;PersonID",TEXT($A2521,"0000"),
" {","PersonFirstName:  ",CHAR(34),INDEX(People[First Name],$A2521),CHAR(34),
", PersonMiddleName:  ",CHAR(34),INDEX(People[Middle Name],$A2521),CHAR(34),
", PersonLastName:  ",CHAR(34),INDEX(People[Last Name],$A2521),CHAR(34),"}"))</f>
        <v>#REF!</v>
      </c>
      <c r="E2521" t="e">
        <f>IF(INDEX(Organizations[Organization Type '[CV']],$A2521)="","",
CONCATENATE("  - &amp;OrganizationID",TEXT($A2521,"0000"),
" {","OrganizationTypeCV:  ",CHAR(34),INDEX(Organizations[Organization Type '[CV']],$A2521),CHAR(34),
", OrganizationCode:  ",CHAR(34),INDEX(Organizations[Organization Code],$A2521),CHAR(34),
", OrganizationName:  ",CHAR(34),INDEX(Organizations[Organization Name],$A2521),CHAR(34),
", OrganizationDescription:  ",CHAR(34),INDEX(Organizations[Organization Description],$A2521),CHAR(34),
", OrganizationLink:  ",CHAR(34),INDEX(Organizations[Organization Link],$A2521),CHAR(34),"}"))</f>
        <v>#REF!</v>
      </c>
      <c r="F2521" t="e">
        <f>IF(INDEX(People[First Name],$A2521)="","",
CONCATENATE("  - &amp;AffiliationID",TEXT($A2521,"0000"),
" {PersonID: *PersonID",TEXT($A2521,"0000"),
", OrganizationID: *OrganizationID",TEXT(MATCH(INDEX(People[Organization Name],$A2521),Organizations[Organization Name],0),"0000"),
", IsPrimaryOrganizationContact: , AffiliationStartDate: , AffiliationEndDate: , PrimaryPhone: ",
", PrimaryEmail: ",CHAR(34),INDEX(People[Primary Email],$A2521),CHAR(34),
", PrimaryAddress: ",CHAR(34),INDEX(People[Primary Address],$A2521),CHAR(34),
", PersonLink: }"))</f>
        <v>#REF!</v>
      </c>
      <c r="H2521" t="e">
        <f>IF(COUNTA(CitationInformation)=0,"",IF(INDEX(AuthorList[Author Name],$A2521)="","",
CONCATENATE("  - &amp;AuthorListID",TEXT($A2521,"0000"),
"  {CitationID: *CitationID0001",
", PersonID: *PersonID",TEXT(MATCH(INDEX(AuthorList[Author Name],$A2521),People[Full Name],0),"0000"),
", AuthorOrder: ",INDEX(AuthorList[Author Number],$A2521),"}")))</f>
        <v>#REF!</v>
      </c>
      <c r="K2521" t="e">
        <f>IF(INDEX(SamplingFeatures[Feature Code],$A2521)="","",
CONCATENATE("  - &amp;SamplingFeatureID",TEXT($A2521,"0000"),
" {","SamplingFeatureUUID:  ",CHAR(34),INDEX(SamplingFeatures[Sampling Feature UUID],$A2521),CHAR(34),
", SamplingFeatureTypeCV:  ",CHAR(34),INDEX(SamplingFeatures[Sampling Feature Type],$A2521),CHAR(34),
", SamplingFeatureCode:  ",CHAR(34),INDEX(SamplingFeatures[Feature Code],$A2521),CHAR(34),
", SamplingFeatureName:  ",CHAR(34),INDEX(SamplingFeatures[Feature Name],$A2521),CHAR(34),
", SamplingFeatureDescription:  ",CHAR(34),INDEX(SamplingFeatures[Feature Description],$A2521),CHAR(34),
", SamplingFeatureGeotypeCV:  ",CHAR(34),INDEX(SamplingFeatures[Feature Geo Type],$A2521),CHAR(34),
", FeatureGeometry:  ",CHAR(34),INDEX(SamplingFeatures[Feature Geometry],$A2521),CHAR(34),
", Elevation_m:  ",CHAR(34),INDEX(SamplingFeatures[Elevation_m],$A2521),CHAR(34),
", ElevationDatumCV:  ",CHAR(34),ElevationDatum,CHAR(34),"}"))</f>
        <v>#REF!</v>
      </c>
      <c r="L2521" t="e">
        <f>IF(INDEX(SamplingFeatures[Sampling Feature Type],$A2521)&lt;&gt;"Site","",
CONCATENATE("  - &amp;SiteID",TEXT(SUMPRODUCT(--($L$3:$L2520&lt;&gt;"")),"0000"),
" {","SamplingFeatureID:  *SamplingFeatureID",TEXT($A2521,"0000"),
", SiteTypeCV:  ",CHAR(34),INDEX(Sites[Site Type],$A2521),CHAR(34),
", Latitude:  ",INDEX(Sites[Latitude],$A2521),
", Longitude:  ",INDEX(Sites[Longitude],$A2521),
", SRSName:  ",CHAR(34),LatLonDatum,CHAR(34),"}"))</f>
        <v>#REF!</v>
      </c>
      <c r="M2521" t="e">
        <f>IF(INDEX(SamplingFeatures[Sampling Feature Type],$A2521)&lt;&gt;"Specimen","",
CONCATENATE("  - &amp;SpecimenID",TEXT(SUMPRODUCT(--($M$3:$M2520&lt;&gt;"")),"0000"),
" {","SamplingFeatureID:  *SamplingFeatureID",TEXT($A2521,"0000"),
", SpecimenTypeCV:  ",CHAR(34),INDEX(Specimens[Specimen Type],$A2521),CHAR(34),
", SpecimenMediumCV:  ",INDEX(Specimens[Specimen Medium],$A2521),
", IsFieldSpecimen:  ",CHAR(34),INDEX(Specimens[Is Field Specimen?],$A2521),CHAR(34),"}"))</f>
        <v>#REF!</v>
      </c>
      <c r="N2521" t="e">
        <f>IF(COUNTA(SpatialOffsets[])=0,"", IF(INDEX(SpatialOffsets[Spatial Offset Type],$A2521)="","",
CONCATENATE("  - &amp;SpatialOffsetID",TEXT($A2521,"0000"),
" {","SpatialOffsetTypeCV:  ",CHAR(34),INDEX(SpatialOffsets[Spatial Offset Type],$A2521),CHAR(34),
", Offset1Value:  ",INDEX(SpatialOffsets[Offset 1 Value],$A2521),
", Offset1UnitID:  ",CHAR(34),INDEX(SpatialOffsets[Offset 1 Unit],$A2521),CHAR(34),
", Offset2Value:  ",INDEX(SpatialOffsets[Offset 2 Value],$A2521),
", Offset2UnitID:  ",CHAR(34),INDEX(SpatialOffsets[Offset 2 Unit],$A2521),CHAR(34),
", Offset3Value:  ",INDEX(SpatialOffsets[Offset 3 Value],$A2521),
", Offset3UnitID:  ",CHAR(34),INDEX(SpatialOffsets[Offset 3 Unit],$A2521),CHAR(34),,"}")))</f>
        <v>#REF!</v>
      </c>
      <c r="O2521" t="e">
        <f>IF(COUNTA(RelatedFeatures[])=0,"", IF(INDEX(RelatedFeatures[First Sampling Feature Code],$A2521)="","",
CONCATENATE("  - &amp;RelationID",TEXT($A2521,"0000"),
" {","SamplingFeatureID:  *SamplingFeatureID",TEXT(MATCH(INDEX(RelatedFeatures[First Sampling Feature Code],$A2521),SamplingFeatures[Feature Code],0),"0000"),
", RelationshipTypeCV:  ",CHAR(34),INDEX(RelatedFeatures[Relationship Type],$A2521),CHAR(34),
", RelatedFeatureID: *SamplingFeatureID",TEXT(MATCH(INDEX(RelatedFeatures[Second Sampling Feature Code],$A2521),SamplingFeatures[Feature Code],0),"0000"),
", SpatialOffsetID:  ",IF(INDEX(RelatedFeatures[Offset Number],$A2521)="","",CONCATENATE("*SpatialOffsetID",TEXT(INDEX(RelatedFeatures[Offset Number],$A2521),"0000"))),"}")))</f>
        <v>#REF!</v>
      </c>
      <c r="P2521" t="e">
        <f>IF(INDEX(Methods[Method Type],$A2521)="","",
CONCATENATE("  - &amp;MethodID",TEXT($A2521,"0000"),
" {","MethodTypeCV:  ",CHAR(34),INDEX(Methods[Method Type],$A2521),CHAR(34),
", MethodCode:  ",CHAR(34),INDEX(Methods[Method Code],$A2521),CHAR(34),
", MethodName:  ",CHAR(34),INDEX(Methods[Method Name],$A2521),CHAR(34),
", MethodDescription:  ",CHAR(34),INDEX(Methods[Method Description],$A2521),CHAR(34),
", MethodLink:  ",CHAR(34),INDEX(Methods[Method Link],$A2521),CHAR(34),
", OrganizationID: *OrganizationID",TEXT(MATCH(INDEX(Methods[Organization Name],$A2521),Organizations[Organization Name],0),"0000"),"}"))</f>
        <v>#REF!</v>
      </c>
      <c r="Q2521" t="e">
        <f>IF(INDEX(Variables[Variable Type],$A2521)="","",
CONCATENATE("  - &amp;VariableID",TEXT($A2521,"0000"),
" {","VariableTypeCV:  ",CHAR(34),INDEX(Variables[Variable Type],$A2521),CHAR(34),
", VariableCode:  ",CHAR(34),INDEX(Variables[Variable Code],$A2521),CHAR(34),
", VariableNameCV:  ",CHAR(34),INDEX(Variables[Variable Name],$A2521),CHAR(34),
", VariableDefinition:  ",CHAR(34),INDEX(Variables[Variable Definition],$A2521),CHAR(34),
", SpecciationCV:  ",CHAR(34),INDEX(Variables[Speciation],$A2521),CHAR(34),
", NoDataValue:  ",CHAR(34),INDEX(Variables[No Data Value],$A2521),CHAR(34),"}"))</f>
        <v>#REF!</v>
      </c>
    </row>
    <row r="2522" spans="1:17" x14ac:dyDescent="0.25">
      <c r="A2522">
        <v>2519</v>
      </c>
      <c r="D2522" t="e">
        <f>IF(INDEX(People[First Name],$A2522)="","",
CONCATENATE("  - &amp;PersonID",TEXT($A2522,"0000"),
" {","PersonFirstName:  ",CHAR(34),INDEX(People[First Name],$A2522),CHAR(34),
", PersonMiddleName:  ",CHAR(34),INDEX(People[Middle Name],$A2522),CHAR(34),
", PersonLastName:  ",CHAR(34),INDEX(People[Last Name],$A2522),CHAR(34),"}"))</f>
        <v>#REF!</v>
      </c>
      <c r="E2522" t="e">
        <f>IF(INDEX(Organizations[Organization Type '[CV']],$A2522)="","",
CONCATENATE("  - &amp;OrganizationID",TEXT($A2522,"0000"),
" {","OrganizationTypeCV:  ",CHAR(34),INDEX(Organizations[Organization Type '[CV']],$A2522),CHAR(34),
", OrganizationCode:  ",CHAR(34),INDEX(Organizations[Organization Code],$A2522),CHAR(34),
", OrganizationName:  ",CHAR(34),INDEX(Organizations[Organization Name],$A2522),CHAR(34),
", OrganizationDescription:  ",CHAR(34),INDEX(Organizations[Organization Description],$A2522),CHAR(34),
", OrganizationLink:  ",CHAR(34),INDEX(Organizations[Organization Link],$A2522),CHAR(34),"}"))</f>
        <v>#REF!</v>
      </c>
      <c r="F2522" t="e">
        <f>IF(INDEX(People[First Name],$A2522)="","",
CONCATENATE("  - &amp;AffiliationID",TEXT($A2522,"0000"),
" {PersonID: *PersonID",TEXT($A2522,"0000"),
", OrganizationID: *OrganizationID",TEXT(MATCH(INDEX(People[Organization Name],$A2522),Organizations[Organization Name],0),"0000"),
", IsPrimaryOrganizationContact: , AffiliationStartDate: , AffiliationEndDate: , PrimaryPhone: ",
", PrimaryEmail: ",CHAR(34),INDEX(People[Primary Email],$A2522),CHAR(34),
", PrimaryAddress: ",CHAR(34),INDEX(People[Primary Address],$A2522),CHAR(34),
", PersonLink: }"))</f>
        <v>#REF!</v>
      </c>
      <c r="H2522" t="e">
        <f>IF(COUNTA(CitationInformation)=0,"",IF(INDEX(AuthorList[Author Name],$A2522)="","",
CONCATENATE("  - &amp;AuthorListID",TEXT($A2522,"0000"),
"  {CitationID: *CitationID0001",
", PersonID: *PersonID",TEXT(MATCH(INDEX(AuthorList[Author Name],$A2522),People[Full Name],0),"0000"),
", AuthorOrder: ",INDEX(AuthorList[Author Number],$A2522),"}")))</f>
        <v>#REF!</v>
      </c>
      <c r="K2522" t="e">
        <f>IF(INDEX(SamplingFeatures[Feature Code],$A2522)="","",
CONCATENATE("  - &amp;SamplingFeatureID",TEXT($A2522,"0000"),
" {","SamplingFeatureUUID:  ",CHAR(34),INDEX(SamplingFeatures[Sampling Feature UUID],$A2522),CHAR(34),
", SamplingFeatureTypeCV:  ",CHAR(34),INDEX(SamplingFeatures[Sampling Feature Type],$A2522),CHAR(34),
", SamplingFeatureCode:  ",CHAR(34),INDEX(SamplingFeatures[Feature Code],$A2522),CHAR(34),
", SamplingFeatureName:  ",CHAR(34),INDEX(SamplingFeatures[Feature Name],$A2522),CHAR(34),
", SamplingFeatureDescription:  ",CHAR(34),INDEX(SamplingFeatures[Feature Description],$A2522),CHAR(34),
", SamplingFeatureGeotypeCV:  ",CHAR(34),INDEX(SamplingFeatures[Feature Geo Type],$A2522),CHAR(34),
", FeatureGeometry:  ",CHAR(34),INDEX(SamplingFeatures[Feature Geometry],$A2522),CHAR(34),
", Elevation_m:  ",CHAR(34),INDEX(SamplingFeatures[Elevation_m],$A2522),CHAR(34),
", ElevationDatumCV:  ",CHAR(34),ElevationDatum,CHAR(34),"}"))</f>
        <v>#REF!</v>
      </c>
      <c r="L2522" t="e">
        <f>IF(INDEX(SamplingFeatures[Sampling Feature Type],$A2522)&lt;&gt;"Site","",
CONCATENATE("  - &amp;SiteID",TEXT(SUMPRODUCT(--($L$3:$L2521&lt;&gt;"")),"0000"),
" {","SamplingFeatureID:  *SamplingFeatureID",TEXT($A2522,"0000"),
", SiteTypeCV:  ",CHAR(34),INDEX(Sites[Site Type],$A2522),CHAR(34),
", Latitude:  ",INDEX(Sites[Latitude],$A2522),
", Longitude:  ",INDEX(Sites[Longitude],$A2522),
", SRSName:  ",CHAR(34),LatLonDatum,CHAR(34),"}"))</f>
        <v>#REF!</v>
      </c>
      <c r="M2522" t="e">
        <f>IF(INDEX(SamplingFeatures[Sampling Feature Type],$A2522)&lt;&gt;"Specimen","",
CONCATENATE("  - &amp;SpecimenID",TEXT(SUMPRODUCT(--($M$3:$M2521&lt;&gt;"")),"0000"),
" {","SamplingFeatureID:  *SamplingFeatureID",TEXT($A2522,"0000"),
", SpecimenTypeCV:  ",CHAR(34),INDEX(Specimens[Specimen Type],$A2522),CHAR(34),
", SpecimenMediumCV:  ",INDEX(Specimens[Specimen Medium],$A2522),
", IsFieldSpecimen:  ",CHAR(34),INDEX(Specimens[Is Field Specimen?],$A2522),CHAR(34),"}"))</f>
        <v>#REF!</v>
      </c>
      <c r="N2522" t="e">
        <f>IF(COUNTA(SpatialOffsets[])=0,"", IF(INDEX(SpatialOffsets[Spatial Offset Type],$A2522)="","",
CONCATENATE("  - &amp;SpatialOffsetID",TEXT($A2522,"0000"),
" {","SpatialOffsetTypeCV:  ",CHAR(34),INDEX(SpatialOffsets[Spatial Offset Type],$A2522),CHAR(34),
", Offset1Value:  ",INDEX(SpatialOffsets[Offset 1 Value],$A2522),
", Offset1UnitID:  ",CHAR(34),INDEX(SpatialOffsets[Offset 1 Unit],$A2522),CHAR(34),
", Offset2Value:  ",INDEX(SpatialOffsets[Offset 2 Value],$A2522),
", Offset2UnitID:  ",CHAR(34),INDEX(SpatialOffsets[Offset 2 Unit],$A2522),CHAR(34),
", Offset3Value:  ",INDEX(SpatialOffsets[Offset 3 Value],$A2522),
", Offset3UnitID:  ",CHAR(34),INDEX(SpatialOffsets[Offset 3 Unit],$A2522),CHAR(34),,"}")))</f>
        <v>#REF!</v>
      </c>
      <c r="O2522" t="e">
        <f>IF(COUNTA(RelatedFeatures[])=0,"", IF(INDEX(RelatedFeatures[First Sampling Feature Code],$A2522)="","",
CONCATENATE("  - &amp;RelationID",TEXT($A2522,"0000"),
" {","SamplingFeatureID:  *SamplingFeatureID",TEXT(MATCH(INDEX(RelatedFeatures[First Sampling Feature Code],$A2522),SamplingFeatures[Feature Code],0),"0000"),
", RelationshipTypeCV:  ",CHAR(34),INDEX(RelatedFeatures[Relationship Type],$A2522),CHAR(34),
", RelatedFeatureID: *SamplingFeatureID",TEXT(MATCH(INDEX(RelatedFeatures[Second Sampling Feature Code],$A2522),SamplingFeatures[Feature Code],0),"0000"),
", SpatialOffsetID:  ",IF(INDEX(RelatedFeatures[Offset Number],$A2522)="","",CONCATENATE("*SpatialOffsetID",TEXT(INDEX(RelatedFeatures[Offset Number],$A2522),"0000"))),"}")))</f>
        <v>#REF!</v>
      </c>
      <c r="P2522" t="e">
        <f>IF(INDEX(Methods[Method Type],$A2522)="","",
CONCATENATE("  - &amp;MethodID",TEXT($A2522,"0000"),
" {","MethodTypeCV:  ",CHAR(34),INDEX(Methods[Method Type],$A2522),CHAR(34),
", MethodCode:  ",CHAR(34),INDEX(Methods[Method Code],$A2522),CHAR(34),
", MethodName:  ",CHAR(34),INDEX(Methods[Method Name],$A2522),CHAR(34),
", MethodDescription:  ",CHAR(34),INDEX(Methods[Method Description],$A2522),CHAR(34),
", MethodLink:  ",CHAR(34),INDEX(Methods[Method Link],$A2522),CHAR(34),
", OrganizationID: *OrganizationID",TEXT(MATCH(INDEX(Methods[Organization Name],$A2522),Organizations[Organization Name],0),"0000"),"}"))</f>
        <v>#REF!</v>
      </c>
      <c r="Q2522" t="e">
        <f>IF(INDEX(Variables[Variable Type],$A2522)="","",
CONCATENATE("  - &amp;VariableID",TEXT($A2522,"0000"),
" {","VariableTypeCV:  ",CHAR(34),INDEX(Variables[Variable Type],$A2522),CHAR(34),
", VariableCode:  ",CHAR(34),INDEX(Variables[Variable Code],$A2522),CHAR(34),
", VariableNameCV:  ",CHAR(34),INDEX(Variables[Variable Name],$A2522),CHAR(34),
", VariableDefinition:  ",CHAR(34),INDEX(Variables[Variable Definition],$A2522),CHAR(34),
", SpecciationCV:  ",CHAR(34),INDEX(Variables[Speciation],$A2522),CHAR(34),
", NoDataValue:  ",CHAR(34),INDEX(Variables[No Data Value],$A2522),CHAR(34),"}"))</f>
        <v>#REF!</v>
      </c>
    </row>
    <row r="2523" spans="1:17" x14ac:dyDescent="0.25">
      <c r="A2523">
        <v>2520</v>
      </c>
      <c r="D2523" t="e">
        <f>IF(INDEX(People[First Name],$A2523)="","",
CONCATENATE("  - &amp;PersonID",TEXT($A2523,"0000"),
" {","PersonFirstName:  ",CHAR(34),INDEX(People[First Name],$A2523),CHAR(34),
", PersonMiddleName:  ",CHAR(34),INDEX(People[Middle Name],$A2523),CHAR(34),
", PersonLastName:  ",CHAR(34),INDEX(People[Last Name],$A2523),CHAR(34),"}"))</f>
        <v>#REF!</v>
      </c>
      <c r="E2523" t="e">
        <f>IF(INDEX(Organizations[Organization Type '[CV']],$A2523)="","",
CONCATENATE("  - &amp;OrganizationID",TEXT($A2523,"0000"),
" {","OrganizationTypeCV:  ",CHAR(34),INDEX(Organizations[Organization Type '[CV']],$A2523),CHAR(34),
", OrganizationCode:  ",CHAR(34),INDEX(Organizations[Organization Code],$A2523),CHAR(34),
", OrganizationName:  ",CHAR(34),INDEX(Organizations[Organization Name],$A2523),CHAR(34),
", OrganizationDescription:  ",CHAR(34),INDEX(Organizations[Organization Description],$A2523),CHAR(34),
", OrganizationLink:  ",CHAR(34),INDEX(Organizations[Organization Link],$A2523),CHAR(34),"}"))</f>
        <v>#REF!</v>
      </c>
      <c r="F2523" t="e">
        <f>IF(INDEX(People[First Name],$A2523)="","",
CONCATENATE("  - &amp;AffiliationID",TEXT($A2523,"0000"),
" {PersonID: *PersonID",TEXT($A2523,"0000"),
", OrganizationID: *OrganizationID",TEXT(MATCH(INDEX(People[Organization Name],$A2523),Organizations[Organization Name],0),"0000"),
", IsPrimaryOrganizationContact: , AffiliationStartDate: , AffiliationEndDate: , PrimaryPhone: ",
", PrimaryEmail: ",CHAR(34),INDEX(People[Primary Email],$A2523),CHAR(34),
", PrimaryAddress: ",CHAR(34),INDEX(People[Primary Address],$A2523),CHAR(34),
", PersonLink: }"))</f>
        <v>#REF!</v>
      </c>
      <c r="H2523" t="e">
        <f>IF(COUNTA(CitationInformation)=0,"",IF(INDEX(AuthorList[Author Name],$A2523)="","",
CONCATENATE("  - &amp;AuthorListID",TEXT($A2523,"0000"),
"  {CitationID: *CitationID0001",
", PersonID: *PersonID",TEXT(MATCH(INDEX(AuthorList[Author Name],$A2523),People[Full Name],0),"0000"),
", AuthorOrder: ",INDEX(AuthorList[Author Number],$A2523),"}")))</f>
        <v>#REF!</v>
      </c>
      <c r="K2523" t="e">
        <f>IF(INDEX(SamplingFeatures[Feature Code],$A2523)="","",
CONCATENATE("  - &amp;SamplingFeatureID",TEXT($A2523,"0000"),
" {","SamplingFeatureUUID:  ",CHAR(34),INDEX(SamplingFeatures[Sampling Feature UUID],$A2523),CHAR(34),
", SamplingFeatureTypeCV:  ",CHAR(34),INDEX(SamplingFeatures[Sampling Feature Type],$A2523),CHAR(34),
", SamplingFeatureCode:  ",CHAR(34),INDEX(SamplingFeatures[Feature Code],$A2523),CHAR(34),
", SamplingFeatureName:  ",CHAR(34),INDEX(SamplingFeatures[Feature Name],$A2523),CHAR(34),
", SamplingFeatureDescription:  ",CHAR(34),INDEX(SamplingFeatures[Feature Description],$A2523),CHAR(34),
", SamplingFeatureGeotypeCV:  ",CHAR(34),INDEX(SamplingFeatures[Feature Geo Type],$A2523),CHAR(34),
", FeatureGeometry:  ",CHAR(34),INDEX(SamplingFeatures[Feature Geometry],$A2523),CHAR(34),
", Elevation_m:  ",CHAR(34),INDEX(SamplingFeatures[Elevation_m],$A2523),CHAR(34),
", ElevationDatumCV:  ",CHAR(34),ElevationDatum,CHAR(34),"}"))</f>
        <v>#REF!</v>
      </c>
      <c r="L2523" t="e">
        <f>IF(INDEX(SamplingFeatures[Sampling Feature Type],$A2523)&lt;&gt;"Site","",
CONCATENATE("  - &amp;SiteID",TEXT(SUMPRODUCT(--($L$3:$L2522&lt;&gt;"")),"0000"),
" {","SamplingFeatureID:  *SamplingFeatureID",TEXT($A2523,"0000"),
", SiteTypeCV:  ",CHAR(34),INDEX(Sites[Site Type],$A2523),CHAR(34),
", Latitude:  ",INDEX(Sites[Latitude],$A2523),
", Longitude:  ",INDEX(Sites[Longitude],$A2523),
", SRSName:  ",CHAR(34),LatLonDatum,CHAR(34),"}"))</f>
        <v>#REF!</v>
      </c>
      <c r="M2523" t="e">
        <f>IF(INDEX(SamplingFeatures[Sampling Feature Type],$A2523)&lt;&gt;"Specimen","",
CONCATENATE("  - &amp;SpecimenID",TEXT(SUMPRODUCT(--($M$3:$M2522&lt;&gt;"")),"0000"),
" {","SamplingFeatureID:  *SamplingFeatureID",TEXT($A2523,"0000"),
", SpecimenTypeCV:  ",CHAR(34),INDEX(Specimens[Specimen Type],$A2523),CHAR(34),
", SpecimenMediumCV:  ",INDEX(Specimens[Specimen Medium],$A2523),
", IsFieldSpecimen:  ",CHAR(34),INDEX(Specimens[Is Field Specimen?],$A2523),CHAR(34),"}"))</f>
        <v>#REF!</v>
      </c>
      <c r="N2523" t="e">
        <f>IF(COUNTA(SpatialOffsets[])=0,"", IF(INDEX(SpatialOffsets[Spatial Offset Type],$A2523)="","",
CONCATENATE("  - &amp;SpatialOffsetID",TEXT($A2523,"0000"),
" {","SpatialOffsetTypeCV:  ",CHAR(34),INDEX(SpatialOffsets[Spatial Offset Type],$A2523),CHAR(34),
", Offset1Value:  ",INDEX(SpatialOffsets[Offset 1 Value],$A2523),
", Offset1UnitID:  ",CHAR(34),INDEX(SpatialOffsets[Offset 1 Unit],$A2523),CHAR(34),
", Offset2Value:  ",INDEX(SpatialOffsets[Offset 2 Value],$A2523),
", Offset2UnitID:  ",CHAR(34),INDEX(SpatialOffsets[Offset 2 Unit],$A2523),CHAR(34),
", Offset3Value:  ",INDEX(SpatialOffsets[Offset 3 Value],$A2523),
", Offset3UnitID:  ",CHAR(34),INDEX(SpatialOffsets[Offset 3 Unit],$A2523),CHAR(34),,"}")))</f>
        <v>#REF!</v>
      </c>
      <c r="O2523" t="e">
        <f>IF(COUNTA(RelatedFeatures[])=0,"", IF(INDEX(RelatedFeatures[First Sampling Feature Code],$A2523)="","",
CONCATENATE("  - &amp;RelationID",TEXT($A2523,"0000"),
" {","SamplingFeatureID:  *SamplingFeatureID",TEXT(MATCH(INDEX(RelatedFeatures[First Sampling Feature Code],$A2523),SamplingFeatures[Feature Code],0),"0000"),
", RelationshipTypeCV:  ",CHAR(34),INDEX(RelatedFeatures[Relationship Type],$A2523),CHAR(34),
", RelatedFeatureID: *SamplingFeatureID",TEXT(MATCH(INDEX(RelatedFeatures[Second Sampling Feature Code],$A2523),SamplingFeatures[Feature Code],0),"0000"),
", SpatialOffsetID:  ",IF(INDEX(RelatedFeatures[Offset Number],$A2523)="","",CONCATENATE("*SpatialOffsetID",TEXT(INDEX(RelatedFeatures[Offset Number],$A2523),"0000"))),"}")))</f>
        <v>#REF!</v>
      </c>
      <c r="P2523" t="e">
        <f>IF(INDEX(Methods[Method Type],$A2523)="","",
CONCATENATE("  - &amp;MethodID",TEXT($A2523,"0000"),
" {","MethodTypeCV:  ",CHAR(34),INDEX(Methods[Method Type],$A2523),CHAR(34),
", MethodCode:  ",CHAR(34),INDEX(Methods[Method Code],$A2523),CHAR(34),
", MethodName:  ",CHAR(34),INDEX(Methods[Method Name],$A2523),CHAR(34),
", MethodDescription:  ",CHAR(34),INDEX(Methods[Method Description],$A2523),CHAR(34),
", MethodLink:  ",CHAR(34),INDEX(Methods[Method Link],$A2523),CHAR(34),
", OrganizationID: *OrganizationID",TEXT(MATCH(INDEX(Methods[Organization Name],$A2523),Organizations[Organization Name],0),"0000"),"}"))</f>
        <v>#REF!</v>
      </c>
      <c r="Q2523" t="e">
        <f>IF(INDEX(Variables[Variable Type],$A2523)="","",
CONCATENATE("  - &amp;VariableID",TEXT($A2523,"0000"),
" {","VariableTypeCV:  ",CHAR(34),INDEX(Variables[Variable Type],$A2523),CHAR(34),
", VariableCode:  ",CHAR(34),INDEX(Variables[Variable Code],$A2523),CHAR(34),
", VariableNameCV:  ",CHAR(34),INDEX(Variables[Variable Name],$A2523),CHAR(34),
", VariableDefinition:  ",CHAR(34),INDEX(Variables[Variable Definition],$A2523),CHAR(34),
", SpecciationCV:  ",CHAR(34),INDEX(Variables[Speciation],$A2523),CHAR(34),
", NoDataValue:  ",CHAR(34),INDEX(Variables[No Data Value],$A2523),CHAR(34),"}"))</f>
        <v>#REF!</v>
      </c>
    </row>
    <row r="2524" spans="1:17" x14ac:dyDescent="0.25">
      <c r="A2524">
        <v>2521</v>
      </c>
      <c r="D2524" t="e">
        <f>IF(INDEX(People[First Name],$A2524)="","",
CONCATENATE("  - &amp;PersonID",TEXT($A2524,"0000"),
" {","PersonFirstName:  ",CHAR(34),INDEX(People[First Name],$A2524),CHAR(34),
", PersonMiddleName:  ",CHAR(34),INDEX(People[Middle Name],$A2524),CHAR(34),
", PersonLastName:  ",CHAR(34),INDEX(People[Last Name],$A2524),CHAR(34),"}"))</f>
        <v>#REF!</v>
      </c>
      <c r="E2524" t="e">
        <f>IF(INDEX(Organizations[Organization Type '[CV']],$A2524)="","",
CONCATENATE("  - &amp;OrganizationID",TEXT($A2524,"0000"),
" {","OrganizationTypeCV:  ",CHAR(34),INDEX(Organizations[Organization Type '[CV']],$A2524),CHAR(34),
", OrganizationCode:  ",CHAR(34),INDEX(Organizations[Organization Code],$A2524),CHAR(34),
", OrganizationName:  ",CHAR(34),INDEX(Organizations[Organization Name],$A2524),CHAR(34),
", OrganizationDescription:  ",CHAR(34),INDEX(Organizations[Organization Description],$A2524),CHAR(34),
", OrganizationLink:  ",CHAR(34),INDEX(Organizations[Organization Link],$A2524),CHAR(34),"}"))</f>
        <v>#REF!</v>
      </c>
      <c r="F2524" t="e">
        <f>IF(INDEX(People[First Name],$A2524)="","",
CONCATENATE("  - &amp;AffiliationID",TEXT($A2524,"0000"),
" {PersonID: *PersonID",TEXT($A2524,"0000"),
", OrganizationID: *OrganizationID",TEXT(MATCH(INDEX(People[Organization Name],$A2524),Organizations[Organization Name],0),"0000"),
", IsPrimaryOrganizationContact: , AffiliationStartDate: , AffiliationEndDate: , PrimaryPhone: ",
", PrimaryEmail: ",CHAR(34),INDEX(People[Primary Email],$A2524),CHAR(34),
", PrimaryAddress: ",CHAR(34),INDEX(People[Primary Address],$A2524),CHAR(34),
", PersonLink: }"))</f>
        <v>#REF!</v>
      </c>
      <c r="H2524" t="e">
        <f>IF(COUNTA(CitationInformation)=0,"",IF(INDEX(AuthorList[Author Name],$A2524)="","",
CONCATENATE("  - &amp;AuthorListID",TEXT($A2524,"0000"),
"  {CitationID: *CitationID0001",
", PersonID: *PersonID",TEXT(MATCH(INDEX(AuthorList[Author Name],$A2524),People[Full Name],0),"0000"),
", AuthorOrder: ",INDEX(AuthorList[Author Number],$A2524),"}")))</f>
        <v>#REF!</v>
      </c>
      <c r="K2524" t="e">
        <f>IF(INDEX(SamplingFeatures[Feature Code],$A2524)="","",
CONCATENATE("  - &amp;SamplingFeatureID",TEXT($A2524,"0000"),
" {","SamplingFeatureUUID:  ",CHAR(34),INDEX(SamplingFeatures[Sampling Feature UUID],$A2524),CHAR(34),
", SamplingFeatureTypeCV:  ",CHAR(34),INDEX(SamplingFeatures[Sampling Feature Type],$A2524),CHAR(34),
", SamplingFeatureCode:  ",CHAR(34),INDEX(SamplingFeatures[Feature Code],$A2524),CHAR(34),
", SamplingFeatureName:  ",CHAR(34),INDEX(SamplingFeatures[Feature Name],$A2524),CHAR(34),
", SamplingFeatureDescription:  ",CHAR(34),INDEX(SamplingFeatures[Feature Description],$A2524),CHAR(34),
", SamplingFeatureGeotypeCV:  ",CHAR(34),INDEX(SamplingFeatures[Feature Geo Type],$A2524),CHAR(34),
", FeatureGeometry:  ",CHAR(34),INDEX(SamplingFeatures[Feature Geometry],$A2524),CHAR(34),
", Elevation_m:  ",CHAR(34),INDEX(SamplingFeatures[Elevation_m],$A2524),CHAR(34),
", ElevationDatumCV:  ",CHAR(34),ElevationDatum,CHAR(34),"}"))</f>
        <v>#REF!</v>
      </c>
      <c r="L2524" t="e">
        <f>IF(INDEX(SamplingFeatures[Sampling Feature Type],$A2524)&lt;&gt;"Site","",
CONCATENATE("  - &amp;SiteID",TEXT(SUMPRODUCT(--($L$3:$L2523&lt;&gt;"")),"0000"),
" {","SamplingFeatureID:  *SamplingFeatureID",TEXT($A2524,"0000"),
", SiteTypeCV:  ",CHAR(34),INDEX(Sites[Site Type],$A2524),CHAR(34),
", Latitude:  ",INDEX(Sites[Latitude],$A2524),
", Longitude:  ",INDEX(Sites[Longitude],$A2524),
", SRSName:  ",CHAR(34),LatLonDatum,CHAR(34),"}"))</f>
        <v>#REF!</v>
      </c>
      <c r="M2524" t="e">
        <f>IF(INDEX(SamplingFeatures[Sampling Feature Type],$A2524)&lt;&gt;"Specimen","",
CONCATENATE("  - &amp;SpecimenID",TEXT(SUMPRODUCT(--($M$3:$M2523&lt;&gt;"")),"0000"),
" {","SamplingFeatureID:  *SamplingFeatureID",TEXT($A2524,"0000"),
", SpecimenTypeCV:  ",CHAR(34),INDEX(Specimens[Specimen Type],$A2524),CHAR(34),
", SpecimenMediumCV:  ",INDEX(Specimens[Specimen Medium],$A2524),
", IsFieldSpecimen:  ",CHAR(34),INDEX(Specimens[Is Field Specimen?],$A2524),CHAR(34),"}"))</f>
        <v>#REF!</v>
      </c>
      <c r="N2524" t="e">
        <f>IF(COUNTA(SpatialOffsets[])=0,"", IF(INDEX(SpatialOffsets[Spatial Offset Type],$A2524)="","",
CONCATENATE("  - &amp;SpatialOffsetID",TEXT($A2524,"0000"),
" {","SpatialOffsetTypeCV:  ",CHAR(34),INDEX(SpatialOffsets[Spatial Offset Type],$A2524),CHAR(34),
", Offset1Value:  ",INDEX(SpatialOffsets[Offset 1 Value],$A2524),
", Offset1UnitID:  ",CHAR(34),INDEX(SpatialOffsets[Offset 1 Unit],$A2524),CHAR(34),
", Offset2Value:  ",INDEX(SpatialOffsets[Offset 2 Value],$A2524),
", Offset2UnitID:  ",CHAR(34),INDEX(SpatialOffsets[Offset 2 Unit],$A2524),CHAR(34),
", Offset3Value:  ",INDEX(SpatialOffsets[Offset 3 Value],$A2524),
", Offset3UnitID:  ",CHAR(34),INDEX(SpatialOffsets[Offset 3 Unit],$A2524),CHAR(34),,"}")))</f>
        <v>#REF!</v>
      </c>
      <c r="O2524" t="e">
        <f>IF(COUNTA(RelatedFeatures[])=0,"", IF(INDEX(RelatedFeatures[First Sampling Feature Code],$A2524)="","",
CONCATENATE("  - &amp;RelationID",TEXT($A2524,"0000"),
" {","SamplingFeatureID:  *SamplingFeatureID",TEXT(MATCH(INDEX(RelatedFeatures[First Sampling Feature Code],$A2524),SamplingFeatures[Feature Code],0),"0000"),
", RelationshipTypeCV:  ",CHAR(34),INDEX(RelatedFeatures[Relationship Type],$A2524),CHAR(34),
", RelatedFeatureID: *SamplingFeatureID",TEXT(MATCH(INDEX(RelatedFeatures[Second Sampling Feature Code],$A2524),SamplingFeatures[Feature Code],0),"0000"),
", SpatialOffsetID:  ",IF(INDEX(RelatedFeatures[Offset Number],$A2524)="","",CONCATENATE("*SpatialOffsetID",TEXT(INDEX(RelatedFeatures[Offset Number],$A2524),"0000"))),"}")))</f>
        <v>#REF!</v>
      </c>
      <c r="P2524" t="e">
        <f>IF(INDEX(Methods[Method Type],$A2524)="","",
CONCATENATE("  - &amp;MethodID",TEXT($A2524,"0000"),
" {","MethodTypeCV:  ",CHAR(34),INDEX(Methods[Method Type],$A2524),CHAR(34),
", MethodCode:  ",CHAR(34),INDEX(Methods[Method Code],$A2524),CHAR(34),
", MethodName:  ",CHAR(34),INDEX(Methods[Method Name],$A2524),CHAR(34),
", MethodDescription:  ",CHAR(34),INDEX(Methods[Method Description],$A2524),CHAR(34),
", MethodLink:  ",CHAR(34),INDEX(Methods[Method Link],$A2524),CHAR(34),
", OrganizationID: *OrganizationID",TEXT(MATCH(INDEX(Methods[Organization Name],$A2524),Organizations[Organization Name],0),"0000"),"}"))</f>
        <v>#REF!</v>
      </c>
      <c r="Q2524" t="e">
        <f>IF(INDEX(Variables[Variable Type],$A2524)="","",
CONCATENATE("  - &amp;VariableID",TEXT($A2524,"0000"),
" {","VariableTypeCV:  ",CHAR(34),INDEX(Variables[Variable Type],$A2524),CHAR(34),
", VariableCode:  ",CHAR(34),INDEX(Variables[Variable Code],$A2524),CHAR(34),
", VariableNameCV:  ",CHAR(34),INDEX(Variables[Variable Name],$A2524),CHAR(34),
", VariableDefinition:  ",CHAR(34),INDEX(Variables[Variable Definition],$A2524),CHAR(34),
", SpecciationCV:  ",CHAR(34),INDEX(Variables[Speciation],$A2524),CHAR(34),
", NoDataValue:  ",CHAR(34),INDEX(Variables[No Data Value],$A2524),CHAR(34),"}"))</f>
        <v>#REF!</v>
      </c>
    </row>
    <row r="2525" spans="1:17" x14ac:dyDescent="0.25">
      <c r="A2525">
        <v>2522</v>
      </c>
      <c r="D2525" t="e">
        <f>IF(INDEX(People[First Name],$A2525)="","",
CONCATENATE("  - &amp;PersonID",TEXT($A2525,"0000"),
" {","PersonFirstName:  ",CHAR(34),INDEX(People[First Name],$A2525),CHAR(34),
", PersonMiddleName:  ",CHAR(34),INDEX(People[Middle Name],$A2525),CHAR(34),
", PersonLastName:  ",CHAR(34),INDEX(People[Last Name],$A2525),CHAR(34),"}"))</f>
        <v>#REF!</v>
      </c>
      <c r="E2525" t="e">
        <f>IF(INDEX(Organizations[Organization Type '[CV']],$A2525)="","",
CONCATENATE("  - &amp;OrganizationID",TEXT($A2525,"0000"),
" {","OrganizationTypeCV:  ",CHAR(34),INDEX(Organizations[Organization Type '[CV']],$A2525),CHAR(34),
", OrganizationCode:  ",CHAR(34),INDEX(Organizations[Organization Code],$A2525),CHAR(34),
", OrganizationName:  ",CHAR(34),INDEX(Organizations[Organization Name],$A2525),CHAR(34),
", OrganizationDescription:  ",CHAR(34),INDEX(Organizations[Organization Description],$A2525),CHAR(34),
", OrganizationLink:  ",CHAR(34),INDEX(Organizations[Organization Link],$A2525),CHAR(34),"}"))</f>
        <v>#REF!</v>
      </c>
      <c r="F2525" t="e">
        <f>IF(INDEX(People[First Name],$A2525)="","",
CONCATENATE("  - &amp;AffiliationID",TEXT($A2525,"0000"),
" {PersonID: *PersonID",TEXT($A2525,"0000"),
", OrganizationID: *OrganizationID",TEXT(MATCH(INDEX(People[Organization Name],$A2525),Organizations[Organization Name],0),"0000"),
", IsPrimaryOrganizationContact: , AffiliationStartDate: , AffiliationEndDate: , PrimaryPhone: ",
", PrimaryEmail: ",CHAR(34),INDEX(People[Primary Email],$A2525),CHAR(34),
", PrimaryAddress: ",CHAR(34),INDEX(People[Primary Address],$A2525),CHAR(34),
", PersonLink: }"))</f>
        <v>#REF!</v>
      </c>
      <c r="H2525" t="e">
        <f>IF(COUNTA(CitationInformation)=0,"",IF(INDEX(AuthorList[Author Name],$A2525)="","",
CONCATENATE("  - &amp;AuthorListID",TEXT($A2525,"0000"),
"  {CitationID: *CitationID0001",
", PersonID: *PersonID",TEXT(MATCH(INDEX(AuthorList[Author Name],$A2525),People[Full Name],0),"0000"),
", AuthorOrder: ",INDEX(AuthorList[Author Number],$A2525),"}")))</f>
        <v>#REF!</v>
      </c>
      <c r="K2525" t="e">
        <f>IF(INDEX(SamplingFeatures[Feature Code],$A2525)="","",
CONCATENATE("  - &amp;SamplingFeatureID",TEXT($A2525,"0000"),
" {","SamplingFeatureUUID:  ",CHAR(34),INDEX(SamplingFeatures[Sampling Feature UUID],$A2525),CHAR(34),
", SamplingFeatureTypeCV:  ",CHAR(34),INDEX(SamplingFeatures[Sampling Feature Type],$A2525),CHAR(34),
", SamplingFeatureCode:  ",CHAR(34),INDEX(SamplingFeatures[Feature Code],$A2525),CHAR(34),
", SamplingFeatureName:  ",CHAR(34),INDEX(SamplingFeatures[Feature Name],$A2525),CHAR(34),
", SamplingFeatureDescription:  ",CHAR(34),INDEX(SamplingFeatures[Feature Description],$A2525),CHAR(34),
", SamplingFeatureGeotypeCV:  ",CHAR(34),INDEX(SamplingFeatures[Feature Geo Type],$A2525),CHAR(34),
", FeatureGeometry:  ",CHAR(34),INDEX(SamplingFeatures[Feature Geometry],$A2525),CHAR(34),
", Elevation_m:  ",CHAR(34),INDEX(SamplingFeatures[Elevation_m],$A2525),CHAR(34),
", ElevationDatumCV:  ",CHAR(34),ElevationDatum,CHAR(34),"}"))</f>
        <v>#REF!</v>
      </c>
      <c r="L2525" t="e">
        <f>IF(INDEX(SamplingFeatures[Sampling Feature Type],$A2525)&lt;&gt;"Site","",
CONCATENATE("  - &amp;SiteID",TEXT(SUMPRODUCT(--($L$3:$L2524&lt;&gt;"")),"0000"),
" {","SamplingFeatureID:  *SamplingFeatureID",TEXT($A2525,"0000"),
", SiteTypeCV:  ",CHAR(34),INDEX(Sites[Site Type],$A2525),CHAR(34),
", Latitude:  ",INDEX(Sites[Latitude],$A2525),
", Longitude:  ",INDEX(Sites[Longitude],$A2525),
", SRSName:  ",CHAR(34),LatLonDatum,CHAR(34),"}"))</f>
        <v>#REF!</v>
      </c>
      <c r="M2525" t="e">
        <f>IF(INDEX(SamplingFeatures[Sampling Feature Type],$A2525)&lt;&gt;"Specimen","",
CONCATENATE("  - &amp;SpecimenID",TEXT(SUMPRODUCT(--($M$3:$M2524&lt;&gt;"")),"0000"),
" {","SamplingFeatureID:  *SamplingFeatureID",TEXT($A2525,"0000"),
", SpecimenTypeCV:  ",CHAR(34),INDEX(Specimens[Specimen Type],$A2525),CHAR(34),
", SpecimenMediumCV:  ",INDEX(Specimens[Specimen Medium],$A2525),
", IsFieldSpecimen:  ",CHAR(34),INDEX(Specimens[Is Field Specimen?],$A2525),CHAR(34),"}"))</f>
        <v>#REF!</v>
      </c>
      <c r="N2525" t="e">
        <f>IF(COUNTA(SpatialOffsets[])=0,"", IF(INDEX(SpatialOffsets[Spatial Offset Type],$A2525)="","",
CONCATENATE("  - &amp;SpatialOffsetID",TEXT($A2525,"0000"),
" {","SpatialOffsetTypeCV:  ",CHAR(34),INDEX(SpatialOffsets[Spatial Offset Type],$A2525),CHAR(34),
", Offset1Value:  ",INDEX(SpatialOffsets[Offset 1 Value],$A2525),
", Offset1UnitID:  ",CHAR(34),INDEX(SpatialOffsets[Offset 1 Unit],$A2525),CHAR(34),
", Offset2Value:  ",INDEX(SpatialOffsets[Offset 2 Value],$A2525),
", Offset2UnitID:  ",CHAR(34),INDEX(SpatialOffsets[Offset 2 Unit],$A2525),CHAR(34),
", Offset3Value:  ",INDEX(SpatialOffsets[Offset 3 Value],$A2525),
", Offset3UnitID:  ",CHAR(34),INDEX(SpatialOffsets[Offset 3 Unit],$A2525),CHAR(34),,"}")))</f>
        <v>#REF!</v>
      </c>
      <c r="O2525" t="e">
        <f>IF(COUNTA(RelatedFeatures[])=0,"", IF(INDEX(RelatedFeatures[First Sampling Feature Code],$A2525)="","",
CONCATENATE("  - &amp;RelationID",TEXT($A2525,"0000"),
" {","SamplingFeatureID:  *SamplingFeatureID",TEXT(MATCH(INDEX(RelatedFeatures[First Sampling Feature Code],$A2525),SamplingFeatures[Feature Code],0),"0000"),
", RelationshipTypeCV:  ",CHAR(34),INDEX(RelatedFeatures[Relationship Type],$A2525),CHAR(34),
", RelatedFeatureID: *SamplingFeatureID",TEXT(MATCH(INDEX(RelatedFeatures[Second Sampling Feature Code],$A2525),SamplingFeatures[Feature Code],0),"0000"),
", SpatialOffsetID:  ",IF(INDEX(RelatedFeatures[Offset Number],$A2525)="","",CONCATENATE("*SpatialOffsetID",TEXT(INDEX(RelatedFeatures[Offset Number],$A2525),"0000"))),"}")))</f>
        <v>#REF!</v>
      </c>
      <c r="P2525" t="e">
        <f>IF(INDEX(Methods[Method Type],$A2525)="","",
CONCATENATE("  - &amp;MethodID",TEXT($A2525,"0000"),
" {","MethodTypeCV:  ",CHAR(34),INDEX(Methods[Method Type],$A2525),CHAR(34),
", MethodCode:  ",CHAR(34),INDEX(Methods[Method Code],$A2525),CHAR(34),
", MethodName:  ",CHAR(34),INDEX(Methods[Method Name],$A2525),CHAR(34),
", MethodDescription:  ",CHAR(34),INDEX(Methods[Method Description],$A2525),CHAR(34),
", MethodLink:  ",CHAR(34),INDEX(Methods[Method Link],$A2525),CHAR(34),
", OrganizationID: *OrganizationID",TEXT(MATCH(INDEX(Methods[Organization Name],$A2525),Organizations[Organization Name],0),"0000"),"}"))</f>
        <v>#REF!</v>
      </c>
      <c r="Q2525" t="e">
        <f>IF(INDEX(Variables[Variable Type],$A2525)="","",
CONCATENATE("  - &amp;VariableID",TEXT($A2525,"0000"),
" {","VariableTypeCV:  ",CHAR(34),INDEX(Variables[Variable Type],$A2525),CHAR(34),
", VariableCode:  ",CHAR(34),INDEX(Variables[Variable Code],$A2525),CHAR(34),
", VariableNameCV:  ",CHAR(34),INDEX(Variables[Variable Name],$A2525),CHAR(34),
", VariableDefinition:  ",CHAR(34),INDEX(Variables[Variable Definition],$A2525),CHAR(34),
", SpecciationCV:  ",CHAR(34),INDEX(Variables[Speciation],$A2525),CHAR(34),
", NoDataValue:  ",CHAR(34),INDEX(Variables[No Data Value],$A2525),CHAR(34),"}"))</f>
        <v>#REF!</v>
      </c>
    </row>
    <row r="2526" spans="1:17" x14ac:dyDescent="0.25">
      <c r="A2526">
        <v>2523</v>
      </c>
      <c r="D2526" t="e">
        <f>IF(INDEX(People[First Name],$A2526)="","",
CONCATENATE("  - &amp;PersonID",TEXT($A2526,"0000"),
" {","PersonFirstName:  ",CHAR(34),INDEX(People[First Name],$A2526),CHAR(34),
", PersonMiddleName:  ",CHAR(34),INDEX(People[Middle Name],$A2526),CHAR(34),
", PersonLastName:  ",CHAR(34),INDEX(People[Last Name],$A2526),CHAR(34),"}"))</f>
        <v>#REF!</v>
      </c>
      <c r="E2526" t="e">
        <f>IF(INDEX(Organizations[Organization Type '[CV']],$A2526)="","",
CONCATENATE("  - &amp;OrganizationID",TEXT($A2526,"0000"),
" {","OrganizationTypeCV:  ",CHAR(34),INDEX(Organizations[Organization Type '[CV']],$A2526),CHAR(34),
", OrganizationCode:  ",CHAR(34),INDEX(Organizations[Organization Code],$A2526),CHAR(34),
", OrganizationName:  ",CHAR(34),INDEX(Organizations[Organization Name],$A2526),CHAR(34),
", OrganizationDescription:  ",CHAR(34),INDEX(Organizations[Organization Description],$A2526),CHAR(34),
", OrganizationLink:  ",CHAR(34),INDEX(Organizations[Organization Link],$A2526),CHAR(34),"}"))</f>
        <v>#REF!</v>
      </c>
      <c r="F2526" t="e">
        <f>IF(INDEX(People[First Name],$A2526)="","",
CONCATENATE("  - &amp;AffiliationID",TEXT($A2526,"0000"),
" {PersonID: *PersonID",TEXT($A2526,"0000"),
", OrganizationID: *OrganizationID",TEXT(MATCH(INDEX(People[Organization Name],$A2526),Organizations[Organization Name],0),"0000"),
", IsPrimaryOrganizationContact: , AffiliationStartDate: , AffiliationEndDate: , PrimaryPhone: ",
", PrimaryEmail: ",CHAR(34),INDEX(People[Primary Email],$A2526),CHAR(34),
", PrimaryAddress: ",CHAR(34),INDEX(People[Primary Address],$A2526),CHAR(34),
", PersonLink: }"))</f>
        <v>#REF!</v>
      </c>
      <c r="H2526" t="e">
        <f>IF(COUNTA(CitationInformation)=0,"",IF(INDEX(AuthorList[Author Name],$A2526)="","",
CONCATENATE("  - &amp;AuthorListID",TEXT($A2526,"0000"),
"  {CitationID: *CitationID0001",
", PersonID: *PersonID",TEXT(MATCH(INDEX(AuthorList[Author Name],$A2526),People[Full Name],0),"0000"),
", AuthorOrder: ",INDEX(AuthorList[Author Number],$A2526),"}")))</f>
        <v>#REF!</v>
      </c>
      <c r="K2526" t="e">
        <f>IF(INDEX(SamplingFeatures[Feature Code],$A2526)="","",
CONCATENATE("  - &amp;SamplingFeatureID",TEXT($A2526,"0000"),
" {","SamplingFeatureUUID:  ",CHAR(34),INDEX(SamplingFeatures[Sampling Feature UUID],$A2526),CHAR(34),
", SamplingFeatureTypeCV:  ",CHAR(34),INDEX(SamplingFeatures[Sampling Feature Type],$A2526),CHAR(34),
", SamplingFeatureCode:  ",CHAR(34),INDEX(SamplingFeatures[Feature Code],$A2526),CHAR(34),
", SamplingFeatureName:  ",CHAR(34),INDEX(SamplingFeatures[Feature Name],$A2526),CHAR(34),
", SamplingFeatureDescription:  ",CHAR(34),INDEX(SamplingFeatures[Feature Description],$A2526),CHAR(34),
", SamplingFeatureGeotypeCV:  ",CHAR(34),INDEX(SamplingFeatures[Feature Geo Type],$A2526),CHAR(34),
", FeatureGeometry:  ",CHAR(34),INDEX(SamplingFeatures[Feature Geometry],$A2526),CHAR(34),
", Elevation_m:  ",CHAR(34),INDEX(SamplingFeatures[Elevation_m],$A2526),CHAR(34),
", ElevationDatumCV:  ",CHAR(34),ElevationDatum,CHAR(34),"}"))</f>
        <v>#REF!</v>
      </c>
      <c r="L2526" t="e">
        <f>IF(INDEX(SamplingFeatures[Sampling Feature Type],$A2526)&lt;&gt;"Site","",
CONCATENATE("  - &amp;SiteID",TEXT(SUMPRODUCT(--($L$3:$L2525&lt;&gt;"")),"0000"),
" {","SamplingFeatureID:  *SamplingFeatureID",TEXT($A2526,"0000"),
", SiteTypeCV:  ",CHAR(34),INDEX(Sites[Site Type],$A2526),CHAR(34),
", Latitude:  ",INDEX(Sites[Latitude],$A2526),
", Longitude:  ",INDEX(Sites[Longitude],$A2526),
", SRSName:  ",CHAR(34),LatLonDatum,CHAR(34),"}"))</f>
        <v>#REF!</v>
      </c>
      <c r="M2526" t="e">
        <f>IF(INDEX(SamplingFeatures[Sampling Feature Type],$A2526)&lt;&gt;"Specimen","",
CONCATENATE("  - &amp;SpecimenID",TEXT(SUMPRODUCT(--($M$3:$M2525&lt;&gt;"")),"0000"),
" {","SamplingFeatureID:  *SamplingFeatureID",TEXT($A2526,"0000"),
", SpecimenTypeCV:  ",CHAR(34),INDEX(Specimens[Specimen Type],$A2526),CHAR(34),
", SpecimenMediumCV:  ",INDEX(Specimens[Specimen Medium],$A2526),
", IsFieldSpecimen:  ",CHAR(34),INDEX(Specimens[Is Field Specimen?],$A2526),CHAR(34),"}"))</f>
        <v>#REF!</v>
      </c>
      <c r="N2526" t="e">
        <f>IF(COUNTA(SpatialOffsets[])=0,"", IF(INDEX(SpatialOffsets[Spatial Offset Type],$A2526)="","",
CONCATENATE("  - &amp;SpatialOffsetID",TEXT($A2526,"0000"),
" {","SpatialOffsetTypeCV:  ",CHAR(34),INDEX(SpatialOffsets[Spatial Offset Type],$A2526),CHAR(34),
", Offset1Value:  ",INDEX(SpatialOffsets[Offset 1 Value],$A2526),
", Offset1UnitID:  ",CHAR(34),INDEX(SpatialOffsets[Offset 1 Unit],$A2526),CHAR(34),
", Offset2Value:  ",INDEX(SpatialOffsets[Offset 2 Value],$A2526),
", Offset2UnitID:  ",CHAR(34),INDEX(SpatialOffsets[Offset 2 Unit],$A2526),CHAR(34),
", Offset3Value:  ",INDEX(SpatialOffsets[Offset 3 Value],$A2526),
", Offset3UnitID:  ",CHAR(34),INDEX(SpatialOffsets[Offset 3 Unit],$A2526),CHAR(34),,"}")))</f>
        <v>#REF!</v>
      </c>
      <c r="O2526" t="e">
        <f>IF(COUNTA(RelatedFeatures[])=0,"", IF(INDEX(RelatedFeatures[First Sampling Feature Code],$A2526)="","",
CONCATENATE("  - &amp;RelationID",TEXT($A2526,"0000"),
" {","SamplingFeatureID:  *SamplingFeatureID",TEXT(MATCH(INDEX(RelatedFeatures[First Sampling Feature Code],$A2526),SamplingFeatures[Feature Code],0),"0000"),
", RelationshipTypeCV:  ",CHAR(34),INDEX(RelatedFeatures[Relationship Type],$A2526),CHAR(34),
", RelatedFeatureID: *SamplingFeatureID",TEXT(MATCH(INDEX(RelatedFeatures[Second Sampling Feature Code],$A2526),SamplingFeatures[Feature Code],0),"0000"),
", SpatialOffsetID:  ",IF(INDEX(RelatedFeatures[Offset Number],$A2526)="","",CONCATENATE("*SpatialOffsetID",TEXT(INDEX(RelatedFeatures[Offset Number],$A2526),"0000"))),"}")))</f>
        <v>#REF!</v>
      </c>
      <c r="P2526" t="e">
        <f>IF(INDEX(Methods[Method Type],$A2526)="","",
CONCATENATE("  - &amp;MethodID",TEXT($A2526,"0000"),
" {","MethodTypeCV:  ",CHAR(34),INDEX(Methods[Method Type],$A2526),CHAR(34),
", MethodCode:  ",CHAR(34),INDEX(Methods[Method Code],$A2526),CHAR(34),
", MethodName:  ",CHAR(34),INDEX(Methods[Method Name],$A2526),CHAR(34),
", MethodDescription:  ",CHAR(34),INDEX(Methods[Method Description],$A2526),CHAR(34),
", MethodLink:  ",CHAR(34),INDEX(Methods[Method Link],$A2526),CHAR(34),
", OrganizationID: *OrganizationID",TEXT(MATCH(INDEX(Methods[Organization Name],$A2526),Organizations[Organization Name],0),"0000"),"}"))</f>
        <v>#REF!</v>
      </c>
      <c r="Q2526" t="e">
        <f>IF(INDEX(Variables[Variable Type],$A2526)="","",
CONCATENATE("  - &amp;VariableID",TEXT($A2526,"0000"),
" {","VariableTypeCV:  ",CHAR(34),INDEX(Variables[Variable Type],$A2526),CHAR(34),
", VariableCode:  ",CHAR(34),INDEX(Variables[Variable Code],$A2526),CHAR(34),
", VariableNameCV:  ",CHAR(34),INDEX(Variables[Variable Name],$A2526),CHAR(34),
", VariableDefinition:  ",CHAR(34),INDEX(Variables[Variable Definition],$A2526),CHAR(34),
", SpecciationCV:  ",CHAR(34),INDEX(Variables[Speciation],$A2526),CHAR(34),
", NoDataValue:  ",CHAR(34),INDEX(Variables[No Data Value],$A2526),CHAR(34),"}"))</f>
        <v>#REF!</v>
      </c>
    </row>
    <row r="2527" spans="1:17" x14ac:dyDescent="0.25">
      <c r="A2527">
        <v>2524</v>
      </c>
      <c r="D2527" t="e">
        <f>IF(INDEX(People[First Name],$A2527)="","",
CONCATENATE("  - &amp;PersonID",TEXT($A2527,"0000"),
" {","PersonFirstName:  ",CHAR(34),INDEX(People[First Name],$A2527),CHAR(34),
", PersonMiddleName:  ",CHAR(34),INDEX(People[Middle Name],$A2527),CHAR(34),
", PersonLastName:  ",CHAR(34),INDEX(People[Last Name],$A2527),CHAR(34),"}"))</f>
        <v>#REF!</v>
      </c>
      <c r="E2527" t="e">
        <f>IF(INDEX(Organizations[Organization Type '[CV']],$A2527)="","",
CONCATENATE("  - &amp;OrganizationID",TEXT($A2527,"0000"),
" {","OrganizationTypeCV:  ",CHAR(34),INDEX(Organizations[Organization Type '[CV']],$A2527),CHAR(34),
", OrganizationCode:  ",CHAR(34),INDEX(Organizations[Organization Code],$A2527),CHAR(34),
", OrganizationName:  ",CHAR(34),INDEX(Organizations[Organization Name],$A2527),CHAR(34),
", OrganizationDescription:  ",CHAR(34),INDEX(Organizations[Organization Description],$A2527),CHAR(34),
", OrganizationLink:  ",CHAR(34),INDEX(Organizations[Organization Link],$A2527),CHAR(34),"}"))</f>
        <v>#REF!</v>
      </c>
      <c r="F2527" t="e">
        <f>IF(INDEX(People[First Name],$A2527)="","",
CONCATENATE("  - &amp;AffiliationID",TEXT($A2527,"0000"),
" {PersonID: *PersonID",TEXT($A2527,"0000"),
", OrganizationID: *OrganizationID",TEXT(MATCH(INDEX(People[Organization Name],$A2527),Organizations[Organization Name],0),"0000"),
", IsPrimaryOrganizationContact: , AffiliationStartDate: , AffiliationEndDate: , PrimaryPhone: ",
", PrimaryEmail: ",CHAR(34),INDEX(People[Primary Email],$A2527),CHAR(34),
", PrimaryAddress: ",CHAR(34),INDEX(People[Primary Address],$A2527),CHAR(34),
", PersonLink: }"))</f>
        <v>#REF!</v>
      </c>
      <c r="H2527" t="e">
        <f>IF(COUNTA(CitationInformation)=0,"",IF(INDEX(AuthorList[Author Name],$A2527)="","",
CONCATENATE("  - &amp;AuthorListID",TEXT($A2527,"0000"),
"  {CitationID: *CitationID0001",
", PersonID: *PersonID",TEXT(MATCH(INDEX(AuthorList[Author Name],$A2527),People[Full Name],0),"0000"),
", AuthorOrder: ",INDEX(AuthorList[Author Number],$A2527),"}")))</f>
        <v>#REF!</v>
      </c>
      <c r="K2527" t="e">
        <f>IF(INDEX(SamplingFeatures[Feature Code],$A2527)="","",
CONCATENATE("  - &amp;SamplingFeatureID",TEXT($A2527,"0000"),
" {","SamplingFeatureUUID:  ",CHAR(34),INDEX(SamplingFeatures[Sampling Feature UUID],$A2527),CHAR(34),
", SamplingFeatureTypeCV:  ",CHAR(34),INDEX(SamplingFeatures[Sampling Feature Type],$A2527),CHAR(34),
", SamplingFeatureCode:  ",CHAR(34),INDEX(SamplingFeatures[Feature Code],$A2527),CHAR(34),
", SamplingFeatureName:  ",CHAR(34),INDEX(SamplingFeatures[Feature Name],$A2527),CHAR(34),
", SamplingFeatureDescription:  ",CHAR(34),INDEX(SamplingFeatures[Feature Description],$A2527),CHAR(34),
", SamplingFeatureGeotypeCV:  ",CHAR(34),INDEX(SamplingFeatures[Feature Geo Type],$A2527),CHAR(34),
", FeatureGeometry:  ",CHAR(34),INDEX(SamplingFeatures[Feature Geometry],$A2527),CHAR(34),
", Elevation_m:  ",CHAR(34),INDEX(SamplingFeatures[Elevation_m],$A2527),CHAR(34),
", ElevationDatumCV:  ",CHAR(34),ElevationDatum,CHAR(34),"}"))</f>
        <v>#REF!</v>
      </c>
      <c r="L2527" t="e">
        <f>IF(INDEX(SamplingFeatures[Sampling Feature Type],$A2527)&lt;&gt;"Site","",
CONCATENATE("  - &amp;SiteID",TEXT(SUMPRODUCT(--($L$3:$L2526&lt;&gt;"")),"0000"),
" {","SamplingFeatureID:  *SamplingFeatureID",TEXT($A2527,"0000"),
", SiteTypeCV:  ",CHAR(34),INDEX(Sites[Site Type],$A2527),CHAR(34),
", Latitude:  ",INDEX(Sites[Latitude],$A2527),
", Longitude:  ",INDEX(Sites[Longitude],$A2527),
", SRSName:  ",CHAR(34),LatLonDatum,CHAR(34),"}"))</f>
        <v>#REF!</v>
      </c>
      <c r="M2527" t="e">
        <f>IF(INDEX(SamplingFeatures[Sampling Feature Type],$A2527)&lt;&gt;"Specimen","",
CONCATENATE("  - &amp;SpecimenID",TEXT(SUMPRODUCT(--($M$3:$M2526&lt;&gt;"")),"0000"),
" {","SamplingFeatureID:  *SamplingFeatureID",TEXT($A2527,"0000"),
", SpecimenTypeCV:  ",CHAR(34),INDEX(Specimens[Specimen Type],$A2527),CHAR(34),
", SpecimenMediumCV:  ",INDEX(Specimens[Specimen Medium],$A2527),
", IsFieldSpecimen:  ",CHAR(34),INDEX(Specimens[Is Field Specimen?],$A2527),CHAR(34),"}"))</f>
        <v>#REF!</v>
      </c>
      <c r="N2527" t="e">
        <f>IF(COUNTA(SpatialOffsets[])=0,"", IF(INDEX(SpatialOffsets[Spatial Offset Type],$A2527)="","",
CONCATENATE("  - &amp;SpatialOffsetID",TEXT($A2527,"0000"),
" {","SpatialOffsetTypeCV:  ",CHAR(34),INDEX(SpatialOffsets[Spatial Offset Type],$A2527),CHAR(34),
", Offset1Value:  ",INDEX(SpatialOffsets[Offset 1 Value],$A2527),
", Offset1UnitID:  ",CHAR(34),INDEX(SpatialOffsets[Offset 1 Unit],$A2527),CHAR(34),
", Offset2Value:  ",INDEX(SpatialOffsets[Offset 2 Value],$A2527),
", Offset2UnitID:  ",CHAR(34),INDEX(SpatialOffsets[Offset 2 Unit],$A2527),CHAR(34),
", Offset3Value:  ",INDEX(SpatialOffsets[Offset 3 Value],$A2527),
", Offset3UnitID:  ",CHAR(34),INDEX(SpatialOffsets[Offset 3 Unit],$A2527),CHAR(34),,"}")))</f>
        <v>#REF!</v>
      </c>
      <c r="O2527" t="e">
        <f>IF(COUNTA(RelatedFeatures[])=0,"", IF(INDEX(RelatedFeatures[First Sampling Feature Code],$A2527)="","",
CONCATENATE("  - &amp;RelationID",TEXT($A2527,"0000"),
" {","SamplingFeatureID:  *SamplingFeatureID",TEXT(MATCH(INDEX(RelatedFeatures[First Sampling Feature Code],$A2527),SamplingFeatures[Feature Code],0),"0000"),
", RelationshipTypeCV:  ",CHAR(34),INDEX(RelatedFeatures[Relationship Type],$A2527),CHAR(34),
", RelatedFeatureID: *SamplingFeatureID",TEXT(MATCH(INDEX(RelatedFeatures[Second Sampling Feature Code],$A2527),SamplingFeatures[Feature Code],0),"0000"),
", SpatialOffsetID:  ",IF(INDEX(RelatedFeatures[Offset Number],$A2527)="","",CONCATENATE("*SpatialOffsetID",TEXT(INDEX(RelatedFeatures[Offset Number],$A2527),"0000"))),"}")))</f>
        <v>#REF!</v>
      </c>
      <c r="P2527" t="e">
        <f>IF(INDEX(Methods[Method Type],$A2527)="","",
CONCATENATE("  - &amp;MethodID",TEXT($A2527,"0000"),
" {","MethodTypeCV:  ",CHAR(34),INDEX(Methods[Method Type],$A2527),CHAR(34),
", MethodCode:  ",CHAR(34),INDEX(Methods[Method Code],$A2527),CHAR(34),
", MethodName:  ",CHAR(34),INDEX(Methods[Method Name],$A2527),CHAR(34),
", MethodDescription:  ",CHAR(34),INDEX(Methods[Method Description],$A2527),CHAR(34),
", MethodLink:  ",CHAR(34),INDEX(Methods[Method Link],$A2527),CHAR(34),
", OrganizationID: *OrganizationID",TEXT(MATCH(INDEX(Methods[Organization Name],$A2527),Organizations[Organization Name],0),"0000"),"}"))</f>
        <v>#REF!</v>
      </c>
      <c r="Q2527" t="e">
        <f>IF(INDEX(Variables[Variable Type],$A2527)="","",
CONCATENATE("  - &amp;VariableID",TEXT($A2527,"0000"),
" {","VariableTypeCV:  ",CHAR(34),INDEX(Variables[Variable Type],$A2527),CHAR(34),
", VariableCode:  ",CHAR(34),INDEX(Variables[Variable Code],$A2527),CHAR(34),
", VariableNameCV:  ",CHAR(34),INDEX(Variables[Variable Name],$A2527),CHAR(34),
", VariableDefinition:  ",CHAR(34),INDEX(Variables[Variable Definition],$A2527),CHAR(34),
", SpecciationCV:  ",CHAR(34),INDEX(Variables[Speciation],$A2527),CHAR(34),
", NoDataValue:  ",CHAR(34),INDEX(Variables[No Data Value],$A2527),CHAR(34),"}"))</f>
        <v>#REF!</v>
      </c>
    </row>
    <row r="2528" spans="1:17" x14ac:dyDescent="0.25">
      <c r="A2528">
        <v>2525</v>
      </c>
      <c r="D2528" t="e">
        <f>IF(INDEX(People[First Name],$A2528)="","",
CONCATENATE("  - &amp;PersonID",TEXT($A2528,"0000"),
" {","PersonFirstName:  ",CHAR(34),INDEX(People[First Name],$A2528),CHAR(34),
", PersonMiddleName:  ",CHAR(34),INDEX(People[Middle Name],$A2528),CHAR(34),
", PersonLastName:  ",CHAR(34),INDEX(People[Last Name],$A2528),CHAR(34),"}"))</f>
        <v>#REF!</v>
      </c>
      <c r="E2528" t="e">
        <f>IF(INDEX(Organizations[Organization Type '[CV']],$A2528)="","",
CONCATENATE("  - &amp;OrganizationID",TEXT($A2528,"0000"),
" {","OrganizationTypeCV:  ",CHAR(34),INDEX(Organizations[Organization Type '[CV']],$A2528),CHAR(34),
", OrganizationCode:  ",CHAR(34),INDEX(Organizations[Organization Code],$A2528),CHAR(34),
", OrganizationName:  ",CHAR(34),INDEX(Organizations[Organization Name],$A2528),CHAR(34),
", OrganizationDescription:  ",CHAR(34),INDEX(Organizations[Organization Description],$A2528),CHAR(34),
", OrganizationLink:  ",CHAR(34),INDEX(Organizations[Organization Link],$A2528),CHAR(34),"}"))</f>
        <v>#REF!</v>
      </c>
      <c r="F2528" t="e">
        <f>IF(INDEX(People[First Name],$A2528)="","",
CONCATENATE("  - &amp;AffiliationID",TEXT($A2528,"0000"),
" {PersonID: *PersonID",TEXT($A2528,"0000"),
", OrganizationID: *OrganizationID",TEXT(MATCH(INDEX(People[Organization Name],$A2528),Organizations[Organization Name],0),"0000"),
", IsPrimaryOrganizationContact: , AffiliationStartDate: , AffiliationEndDate: , PrimaryPhone: ",
", PrimaryEmail: ",CHAR(34),INDEX(People[Primary Email],$A2528),CHAR(34),
", PrimaryAddress: ",CHAR(34),INDEX(People[Primary Address],$A2528),CHAR(34),
", PersonLink: }"))</f>
        <v>#REF!</v>
      </c>
      <c r="H2528" t="e">
        <f>IF(COUNTA(CitationInformation)=0,"",IF(INDEX(AuthorList[Author Name],$A2528)="","",
CONCATENATE("  - &amp;AuthorListID",TEXT($A2528,"0000"),
"  {CitationID: *CitationID0001",
", PersonID: *PersonID",TEXT(MATCH(INDEX(AuthorList[Author Name],$A2528),People[Full Name],0),"0000"),
", AuthorOrder: ",INDEX(AuthorList[Author Number],$A2528),"}")))</f>
        <v>#REF!</v>
      </c>
      <c r="K2528" t="e">
        <f>IF(INDEX(SamplingFeatures[Feature Code],$A2528)="","",
CONCATENATE("  - &amp;SamplingFeatureID",TEXT($A2528,"0000"),
" {","SamplingFeatureUUID:  ",CHAR(34),INDEX(SamplingFeatures[Sampling Feature UUID],$A2528),CHAR(34),
", SamplingFeatureTypeCV:  ",CHAR(34),INDEX(SamplingFeatures[Sampling Feature Type],$A2528),CHAR(34),
", SamplingFeatureCode:  ",CHAR(34),INDEX(SamplingFeatures[Feature Code],$A2528),CHAR(34),
", SamplingFeatureName:  ",CHAR(34),INDEX(SamplingFeatures[Feature Name],$A2528),CHAR(34),
", SamplingFeatureDescription:  ",CHAR(34),INDEX(SamplingFeatures[Feature Description],$A2528),CHAR(34),
", SamplingFeatureGeotypeCV:  ",CHAR(34),INDEX(SamplingFeatures[Feature Geo Type],$A2528),CHAR(34),
", FeatureGeometry:  ",CHAR(34),INDEX(SamplingFeatures[Feature Geometry],$A2528),CHAR(34),
", Elevation_m:  ",CHAR(34),INDEX(SamplingFeatures[Elevation_m],$A2528),CHAR(34),
", ElevationDatumCV:  ",CHAR(34),ElevationDatum,CHAR(34),"}"))</f>
        <v>#REF!</v>
      </c>
      <c r="L2528" t="e">
        <f>IF(INDEX(SamplingFeatures[Sampling Feature Type],$A2528)&lt;&gt;"Site","",
CONCATENATE("  - &amp;SiteID",TEXT(SUMPRODUCT(--($L$3:$L2527&lt;&gt;"")),"0000"),
" {","SamplingFeatureID:  *SamplingFeatureID",TEXT($A2528,"0000"),
", SiteTypeCV:  ",CHAR(34),INDEX(Sites[Site Type],$A2528),CHAR(34),
", Latitude:  ",INDEX(Sites[Latitude],$A2528),
", Longitude:  ",INDEX(Sites[Longitude],$A2528),
", SRSName:  ",CHAR(34),LatLonDatum,CHAR(34),"}"))</f>
        <v>#REF!</v>
      </c>
      <c r="M2528" t="e">
        <f>IF(INDEX(SamplingFeatures[Sampling Feature Type],$A2528)&lt;&gt;"Specimen","",
CONCATENATE("  - &amp;SpecimenID",TEXT(SUMPRODUCT(--($M$3:$M2527&lt;&gt;"")),"0000"),
" {","SamplingFeatureID:  *SamplingFeatureID",TEXT($A2528,"0000"),
", SpecimenTypeCV:  ",CHAR(34),INDEX(Specimens[Specimen Type],$A2528),CHAR(34),
", SpecimenMediumCV:  ",INDEX(Specimens[Specimen Medium],$A2528),
", IsFieldSpecimen:  ",CHAR(34),INDEX(Specimens[Is Field Specimen?],$A2528),CHAR(34),"}"))</f>
        <v>#REF!</v>
      </c>
      <c r="N2528" t="e">
        <f>IF(COUNTA(SpatialOffsets[])=0,"", IF(INDEX(SpatialOffsets[Spatial Offset Type],$A2528)="","",
CONCATENATE("  - &amp;SpatialOffsetID",TEXT($A2528,"0000"),
" {","SpatialOffsetTypeCV:  ",CHAR(34),INDEX(SpatialOffsets[Spatial Offset Type],$A2528),CHAR(34),
", Offset1Value:  ",INDEX(SpatialOffsets[Offset 1 Value],$A2528),
", Offset1UnitID:  ",CHAR(34),INDEX(SpatialOffsets[Offset 1 Unit],$A2528),CHAR(34),
", Offset2Value:  ",INDEX(SpatialOffsets[Offset 2 Value],$A2528),
", Offset2UnitID:  ",CHAR(34),INDEX(SpatialOffsets[Offset 2 Unit],$A2528),CHAR(34),
", Offset3Value:  ",INDEX(SpatialOffsets[Offset 3 Value],$A2528),
", Offset3UnitID:  ",CHAR(34),INDEX(SpatialOffsets[Offset 3 Unit],$A2528),CHAR(34),,"}")))</f>
        <v>#REF!</v>
      </c>
      <c r="O2528" t="e">
        <f>IF(COUNTA(RelatedFeatures[])=0,"", IF(INDEX(RelatedFeatures[First Sampling Feature Code],$A2528)="","",
CONCATENATE("  - &amp;RelationID",TEXT($A2528,"0000"),
" {","SamplingFeatureID:  *SamplingFeatureID",TEXT(MATCH(INDEX(RelatedFeatures[First Sampling Feature Code],$A2528),SamplingFeatures[Feature Code],0),"0000"),
", RelationshipTypeCV:  ",CHAR(34),INDEX(RelatedFeatures[Relationship Type],$A2528),CHAR(34),
", RelatedFeatureID: *SamplingFeatureID",TEXT(MATCH(INDEX(RelatedFeatures[Second Sampling Feature Code],$A2528),SamplingFeatures[Feature Code],0),"0000"),
", SpatialOffsetID:  ",IF(INDEX(RelatedFeatures[Offset Number],$A2528)="","",CONCATENATE("*SpatialOffsetID",TEXT(INDEX(RelatedFeatures[Offset Number],$A2528),"0000"))),"}")))</f>
        <v>#REF!</v>
      </c>
      <c r="P2528" t="e">
        <f>IF(INDEX(Methods[Method Type],$A2528)="","",
CONCATENATE("  - &amp;MethodID",TEXT($A2528,"0000"),
" {","MethodTypeCV:  ",CHAR(34),INDEX(Methods[Method Type],$A2528),CHAR(34),
", MethodCode:  ",CHAR(34),INDEX(Methods[Method Code],$A2528),CHAR(34),
", MethodName:  ",CHAR(34),INDEX(Methods[Method Name],$A2528),CHAR(34),
", MethodDescription:  ",CHAR(34),INDEX(Methods[Method Description],$A2528),CHAR(34),
", MethodLink:  ",CHAR(34),INDEX(Methods[Method Link],$A2528),CHAR(34),
", OrganizationID: *OrganizationID",TEXT(MATCH(INDEX(Methods[Organization Name],$A2528),Organizations[Organization Name],0),"0000"),"}"))</f>
        <v>#REF!</v>
      </c>
      <c r="Q2528" t="e">
        <f>IF(INDEX(Variables[Variable Type],$A2528)="","",
CONCATENATE("  - &amp;VariableID",TEXT($A2528,"0000"),
" {","VariableTypeCV:  ",CHAR(34),INDEX(Variables[Variable Type],$A2528),CHAR(34),
", VariableCode:  ",CHAR(34),INDEX(Variables[Variable Code],$A2528),CHAR(34),
", VariableNameCV:  ",CHAR(34),INDEX(Variables[Variable Name],$A2528),CHAR(34),
", VariableDefinition:  ",CHAR(34),INDEX(Variables[Variable Definition],$A2528),CHAR(34),
", SpecciationCV:  ",CHAR(34),INDEX(Variables[Speciation],$A2528),CHAR(34),
", NoDataValue:  ",CHAR(34),INDEX(Variables[No Data Value],$A2528),CHAR(34),"}"))</f>
        <v>#REF!</v>
      </c>
    </row>
    <row r="2529" spans="1:17" x14ac:dyDescent="0.25">
      <c r="A2529">
        <v>2526</v>
      </c>
      <c r="D2529" t="e">
        <f>IF(INDEX(People[First Name],$A2529)="","",
CONCATENATE("  - &amp;PersonID",TEXT($A2529,"0000"),
" {","PersonFirstName:  ",CHAR(34),INDEX(People[First Name],$A2529),CHAR(34),
", PersonMiddleName:  ",CHAR(34),INDEX(People[Middle Name],$A2529),CHAR(34),
", PersonLastName:  ",CHAR(34),INDEX(People[Last Name],$A2529),CHAR(34),"}"))</f>
        <v>#REF!</v>
      </c>
      <c r="E2529" t="e">
        <f>IF(INDEX(Organizations[Organization Type '[CV']],$A2529)="","",
CONCATENATE("  - &amp;OrganizationID",TEXT($A2529,"0000"),
" {","OrganizationTypeCV:  ",CHAR(34),INDEX(Organizations[Organization Type '[CV']],$A2529),CHAR(34),
", OrganizationCode:  ",CHAR(34),INDEX(Organizations[Organization Code],$A2529),CHAR(34),
", OrganizationName:  ",CHAR(34),INDEX(Organizations[Organization Name],$A2529),CHAR(34),
", OrganizationDescription:  ",CHAR(34),INDEX(Organizations[Organization Description],$A2529),CHAR(34),
", OrganizationLink:  ",CHAR(34),INDEX(Organizations[Organization Link],$A2529),CHAR(34),"}"))</f>
        <v>#REF!</v>
      </c>
      <c r="F2529" t="e">
        <f>IF(INDEX(People[First Name],$A2529)="","",
CONCATENATE("  - &amp;AffiliationID",TEXT($A2529,"0000"),
" {PersonID: *PersonID",TEXT($A2529,"0000"),
", OrganizationID: *OrganizationID",TEXT(MATCH(INDEX(People[Organization Name],$A2529),Organizations[Organization Name],0),"0000"),
", IsPrimaryOrganizationContact: , AffiliationStartDate: , AffiliationEndDate: , PrimaryPhone: ",
", PrimaryEmail: ",CHAR(34),INDEX(People[Primary Email],$A2529),CHAR(34),
", PrimaryAddress: ",CHAR(34),INDEX(People[Primary Address],$A2529),CHAR(34),
", PersonLink: }"))</f>
        <v>#REF!</v>
      </c>
      <c r="H2529" t="e">
        <f>IF(COUNTA(CitationInformation)=0,"",IF(INDEX(AuthorList[Author Name],$A2529)="","",
CONCATENATE("  - &amp;AuthorListID",TEXT($A2529,"0000"),
"  {CitationID: *CitationID0001",
", PersonID: *PersonID",TEXT(MATCH(INDEX(AuthorList[Author Name],$A2529),People[Full Name],0),"0000"),
", AuthorOrder: ",INDEX(AuthorList[Author Number],$A2529),"}")))</f>
        <v>#REF!</v>
      </c>
      <c r="K2529" t="e">
        <f>IF(INDEX(SamplingFeatures[Feature Code],$A2529)="","",
CONCATENATE("  - &amp;SamplingFeatureID",TEXT($A2529,"0000"),
" {","SamplingFeatureUUID:  ",CHAR(34),INDEX(SamplingFeatures[Sampling Feature UUID],$A2529),CHAR(34),
", SamplingFeatureTypeCV:  ",CHAR(34),INDEX(SamplingFeatures[Sampling Feature Type],$A2529),CHAR(34),
", SamplingFeatureCode:  ",CHAR(34),INDEX(SamplingFeatures[Feature Code],$A2529),CHAR(34),
", SamplingFeatureName:  ",CHAR(34),INDEX(SamplingFeatures[Feature Name],$A2529),CHAR(34),
", SamplingFeatureDescription:  ",CHAR(34),INDEX(SamplingFeatures[Feature Description],$A2529),CHAR(34),
", SamplingFeatureGeotypeCV:  ",CHAR(34),INDEX(SamplingFeatures[Feature Geo Type],$A2529),CHAR(34),
", FeatureGeometry:  ",CHAR(34),INDEX(SamplingFeatures[Feature Geometry],$A2529),CHAR(34),
", Elevation_m:  ",CHAR(34),INDEX(SamplingFeatures[Elevation_m],$A2529),CHAR(34),
", ElevationDatumCV:  ",CHAR(34),ElevationDatum,CHAR(34),"}"))</f>
        <v>#REF!</v>
      </c>
      <c r="L2529" t="e">
        <f>IF(INDEX(SamplingFeatures[Sampling Feature Type],$A2529)&lt;&gt;"Site","",
CONCATENATE("  - &amp;SiteID",TEXT(SUMPRODUCT(--($L$3:$L2528&lt;&gt;"")),"0000"),
" {","SamplingFeatureID:  *SamplingFeatureID",TEXT($A2529,"0000"),
", SiteTypeCV:  ",CHAR(34),INDEX(Sites[Site Type],$A2529),CHAR(34),
", Latitude:  ",INDEX(Sites[Latitude],$A2529),
", Longitude:  ",INDEX(Sites[Longitude],$A2529),
", SRSName:  ",CHAR(34),LatLonDatum,CHAR(34),"}"))</f>
        <v>#REF!</v>
      </c>
      <c r="M2529" t="e">
        <f>IF(INDEX(SamplingFeatures[Sampling Feature Type],$A2529)&lt;&gt;"Specimen","",
CONCATENATE("  - &amp;SpecimenID",TEXT(SUMPRODUCT(--($M$3:$M2528&lt;&gt;"")),"0000"),
" {","SamplingFeatureID:  *SamplingFeatureID",TEXT($A2529,"0000"),
", SpecimenTypeCV:  ",CHAR(34),INDEX(Specimens[Specimen Type],$A2529),CHAR(34),
", SpecimenMediumCV:  ",INDEX(Specimens[Specimen Medium],$A2529),
", IsFieldSpecimen:  ",CHAR(34),INDEX(Specimens[Is Field Specimen?],$A2529),CHAR(34),"}"))</f>
        <v>#REF!</v>
      </c>
      <c r="N2529" t="e">
        <f>IF(COUNTA(SpatialOffsets[])=0,"", IF(INDEX(SpatialOffsets[Spatial Offset Type],$A2529)="","",
CONCATENATE("  - &amp;SpatialOffsetID",TEXT($A2529,"0000"),
" {","SpatialOffsetTypeCV:  ",CHAR(34),INDEX(SpatialOffsets[Spatial Offset Type],$A2529),CHAR(34),
", Offset1Value:  ",INDEX(SpatialOffsets[Offset 1 Value],$A2529),
", Offset1UnitID:  ",CHAR(34),INDEX(SpatialOffsets[Offset 1 Unit],$A2529),CHAR(34),
", Offset2Value:  ",INDEX(SpatialOffsets[Offset 2 Value],$A2529),
", Offset2UnitID:  ",CHAR(34),INDEX(SpatialOffsets[Offset 2 Unit],$A2529),CHAR(34),
", Offset3Value:  ",INDEX(SpatialOffsets[Offset 3 Value],$A2529),
", Offset3UnitID:  ",CHAR(34),INDEX(SpatialOffsets[Offset 3 Unit],$A2529),CHAR(34),,"}")))</f>
        <v>#REF!</v>
      </c>
      <c r="O2529" t="e">
        <f>IF(COUNTA(RelatedFeatures[])=0,"", IF(INDEX(RelatedFeatures[First Sampling Feature Code],$A2529)="","",
CONCATENATE("  - &amp;RelationID",TEXT($A2529,"0000"),
" {","SamplingFeatureID:  *SamplingFeatureID",TEXT(MATCH(INDEX(RelatedFeatures[First Sampling Feature Code],$A2529),SamplingFeatures[Feature Code],0),"0000"),
", RelationshipTypeCV:  ",CHAR(34),INDEX(RelatedFeatures[Relationship Type],$A2529),CHAR(34),
", RelatedFeatureID: *SamplingFeatureID",TEXT(MATCH(INDEX(RelatedFeatures[Second Sampling Feature Code],$A2529),SamplingFeatures[Feature Code],0),"0000"),
", SpatialOffsetID:  ",IF(INDEX(RelatedFeatures[Offset Number],$A2529)="","",CONCATENATE("*SpatialOffsetID",TEXT(INDEX(RelatedFeatures[Offset Number],$A2529),"0000"))),"}")))</f>
        <v>#REF!</v>
      </c>
      <c r="P2529" t="e">
        <f>IF(INDEX(Methods[Method Type],$A2529)="","",
CONCATENATE("  - &amp;MethodID",TEXT($A2529,"0000"),
" {","MethodTypeCV:  ",CHAR(34),INDEX(Methods[Method Type],$A2529),CHAR(34),
", MethodCode:  ",CHAR(34),INDEX(Methods[Method Code],$A2529),CHAR(34),
", MethodName:  ",CHAR(34),INDEX(Methods[Method Name],$A2529),CHAR(34),
", MethodDescription:  ",CHAR(34),INDEX(Methods[Method Description],$A2529),CHAR(34),
", MethodLink:  ",CHAR(34),INDEX(Methods[Method Link],$A2529),CHAR(34),
", OrganizationID: *OrganizationID",TEXT(MATCH(INDEX(Methods[Organization Name],$A2529),Organizations[Organization Name],0),"0000"),"}"))</f>
        <v>#REF!</v>
      </c>
      <c r="Q2529" t="e">
        <f>IF(INDEX(Variables[Variable Type],$A2529)="","",
CONCATENATE("  - &amp;VariableID",TEXT($A2529,"0000"),
" {","VariableTypeCV:  ",CHAR(34),INDEX(Variables[Variable Type],$A2529),CHAR(34),
", VariableCode:  ",CHAR(34),INDEX(Variables[Variable Code],$A2529),CHAR(34),
", VariableNameCV:  ",CHAR(34),INDEX(Variables[Variable Name],$A2529),CHAR(34),
", VariableDefinition:  ",CHAR(34),INDEX(Variables[Variable Definition],$A2529),CHAR(34),
", SpecciationCV:  ",CHAR(34),INDEX(Variables[Speciation],$A2529),CHAR(34),
", NoDataValue:  ",CHAR(34),INDEX(Variables[No Data Value],$A2529),CHAR(34),"}"))</f>
        <v>#REF!</v>
      </c>
    </row>
    <row r="2530" spans="1:17" x14ac:dyDescent="0.25">
      <c r="A2530">
        <v>2527</v>
      </c>
      <c r="D2530" t="e">
        <f>IF(INDEX(People[First Name],$A2530)="","",
CONCATENATE("  - &amp;PersonID",TEXT($A2530,"0000"),
" {","PersonFirstName:  ",CHAR(34),INDEX(People[First Name],$A2530),CHAR(34),
", PersonMiddleName:  ",CHAR(34),INDEX(People[Middle Name],$A2530),CHAR(34),
", PersonLastName:  ",CHAR(34),INDEX(People[Last Name],$A2530),CHAR(34),"}"))</f>
        <v>#REF!</v>
      </c>
      <c r="E2530" t="e">
        <f>IF(INDEX(Organizations[Organization Type '[CV']],$A2530)="","",
CONCATENATE("  - &amp;OrganizationID",TEXT($A2530,"0000"),
" {","OrganizationTypeCV:  ",CHAR(34),INDEX(Organizations[Organization Type '[CV']],$A2530),CHAR(34),
", OrganizationCode:  ",CHAR(34),INDEX(Organizations[Organization Code],$A2530),CHAR(34),
", OrganizationName:  ",CHAR(34),INDEX(Organizations[Organization Name],$A2530),CHAR(34),
", OrganizationDescription:  ",CHAR(34),INDEX(Organizations[Organization Description],$A2530),CHAR(34),
", OrganizationLink:  ",CHAR(34),INDEX(Organizations[Organization Link],$A2530),CHAR(34),"}"))</f>
        <v>#REF!</v>
      </c>
      <c r="F2530" t="e">
        <f>IF(INDEX(People[First Name],$A2530)="","",
CONCATENATE("  - &amp;AffiliationID",TEXT($A2530,"0000"),
" {PersonID: *PersonID",TEXT($A2530,"0000"),
", OrganizationID: *OrganizationID",TEXT(MATCH(INDEX(People[Organization Name],$A2530),Organizations[Organization Name],0),"0000"),
", IsPrimaryOrganizationContact: , AffiliationStartDate: , AffiliationEndDate: , PrimaryPhone: ",
", PrimaryEmail: ",CHAR(34),INDEX(People[Primary Email],$A2530),CHAR(34),
", PrimaryAddress: ",CHAR(34),INDEX(People[Primary Address],$A2530),CHAR(34),
", PersonLink: }"))</f>
        <v>#REF!</v>
      </c>
      <c r="H2530" t="e">
        <f>IF(COUNTA(CitationInformation)=0,"",IF(INDEX(AuthorList[Author Name],$A2530)="","",
CONCATENATE("  - &amp;AuthorListID",TEXT($A2530,"0000"),
"  {CitationID: *CitationID0001",
", PersonID: *PersonID",TEXT(MATCH(INDEX(AuthorList[Author Name],$A2530),People[Full Name],0),"0000"),
", AuthorOrder: ",INDEX(AuthorList[Author Number],$A2530),"}")))</f>
        <v>#REF!</v>
      </c>
      <c r="K2530" t="e">
        <f>IF(INDEX(SamplingFeatures[Feature Code],$A2530)="","",
CONCATENATE("  - &amp;SamplingFeatureID",TEXT($A2530,"0000"),
" {","SamplingFeatureUUID:  ",CHAR(34),INDEX(SamplingFeatures[Sampling Feature UUID],$A2530),CHAR(34),
", SamplingFeatureTypeCV:  ",CHAR(34),INDEX(SamplingFeatures[Sampling Feature Type],$A2530),CHAR(34),
", SamplingFeatureCode:  ",CHAR(34),INDEX(SamplingFeatures[Feature Code],$A2530),CHAR(34),
", SamplingFeatureName:  ",CHAR(34),INDEX(SamplingFeatures[Feature Name],$A2530),CHAR(34),
", SamplingFeatureDescription:  ",CHAR(34),INDEX(SamplingFeatures[Feature Description],$A2530),CHAR(34),
", SamplingFeatureGeotypeCV:  ",CHAR(34),INDEX(SamplingFeatures[Feature Geo Type],$A2530),CHAR(34),
", FeatureGeometry:  ",CHAR(34),INDEX(SamplingFeatures[Feature Geometry],$A2530),CHAR(34),
", Elevation_m:  ",CHAR(34),INDEX(SamplingFeatures[Elevation_m],$A2530),CHAR(34),
", ElevationDatumCV:  ",CHAR(34),ElevationDatum,CHAR(34),"}"))</f>
        <v>#REF!</v>
      </c>
      <c r="L2530" t="e">
        <f>IF(INDEX(SamplingFeatures[Sampling Feature Type],$A2530)&lt;&gt;"Site","",
CONCATENATE("  - &amp;SiteID",TEXT(SUMPRODUCT(--($L$3:$L2529&lt;&gt;"")),"0000"),
" {","SamplingFeatureID:  *SamplingFeatureID",TEXT($A2530,"0000"),
", SiteTypeCV:  ",CHAR(34),INDEX(Sites[Site Type],$A2530),CHAR(34),
", Latitude:  ",INDEX(Sites[Latitude],$A2530),
", Longitude:  ",INDEX(Sites[Longitude],$A2530),
", SRSName:  ",CHAR(34),LatLonDatum,CHAR(34),"}"))</f>
        <v>#REF!</v>
      </c>
      <c r="M2530" t="e">
        <f>IF(INDEX(SamplingFeatures[Sampling Feature Type],$A2530)&lt;&gt;"Specimen","",
CONCATENATE("  - &amp;SpecimenID",TEXT(SUMPRODUCT(--($M$3:$M2529&lt;&gt;"")),"0000"),
" {","SamplingFeatureID:  *SamplingFeatureID",TEXT($A2530,"0000"),
", SpecimenTypeCV:  ",CHAR(34),INDEX(Specimens[Specimen Type],$A2530),CHAR(34),
", SpecimenMediumCV:  ",INDEX(Specimens[Specimen Medium],$A2530),
", IsFieldSpecimen:  ",CHAR(34),INDEX(Specimens[Is Field Specimen?],$A2530),CHAR(34),"}"))</f>
        <v>#REF!</v>
      </c>
      <c r="N2530" t="e">
        <f>IF(COUNTA(SpatialOffsets[])=0,"", IF(INDEX(SpatialOffsets[Spatial Offset Type],$A2530)="","",
CONCATENATE("  - &amp;SpatialOffsetID",TEXT($A2530,"0000"),
" {","SpatialOffsetTypeCV:  ",CHAR(34),INDEX(SpatialOffsets[Spatial Offset Type],$A2530),CHAR(34),
", Offset1Value:  ",INDEX(SpatialOffsets[Offset 1 Value],$A2530),
", Offset1UnitID:  ",CHAR(34),INDEX(SpatialOffsets[Offset 1 Unit],$A2530),CHAR(34),
", Offset2Value:  ",INDEX(SpatialOffsets[Offset 2 Value],$A2530),
", Offset2UnitID:  ",CHAR(34),INDEX(SpatialOffsets[Offset 2 Unit],$A2530),CHAR(34),
", Offset3Value:  ",INDEX(SpatialOffsets[Offset 3 Value],$A2530),
", Offset3UnitID:  ",CHAR(34),INDEX(SpatialOffsets[Offset 3 Unit],$A2530),CHAR(34),,"}")))</f>
        <v>#REF!</v>
      </c>
      <c r="O2530" t="e">
        <f>IF(COUNTA(RelatedFeatures[])=0,"", IF(INDEX(RelatedFeatures[First Sampling Feature Code],$A2530)="","",
CONCATENATE("  - &amp;RelationID",TEXT($A2530,"0000"),
" {","SamplingFeatureID:  *SamplingFeatureID",TEXT(MATCH(INDEX(RelatedFeatures[First Sampling Feature Code],$A2530),SamplingFeatures[Feature Code],0),"0000"),
", RelationshipTypeCV:  ",CHAR(34),INDEX(RelatedFeatures[Relationship Type],$A2530),CHAR(34),
", RelatedFeatureID: *SamplingFeatureID",TEXT(MATCH(INDEX(RelatedFeatures[Second Sampling Feature Code],$A2530),SamplingFeatures[Feature Code],0),"0000"),
", SpatialOffsetID:  ",IF(INDEX(RelatedFeatures[Offset Number],$A2530)="","",CONCATENATE("*SpatialOffsetID",TEXT(INDEX(RelatedFeatures[Offset Number],$A2530),"0000"))),"}")))</f>
        <v>#REF!</v>
      </c>
      <c r="P2530" t="e">
        <f>IF(INDEX(Methods[Method Type],$A2530)="","",
CONCATENATE("  - &amp;MethodID",TEXT($A2530,"0000"),
" {","MethodTypeCV:  ",CHAR(34),INDEX(Methods[Method Type],$A2530),CHAR(34),
", MethodCode:  ",CHAR(34),INDEX(Methods[Method Code],$A2530),CHAR(34),
", MethodName:  ",CHAR(34),INDEX(Methods[Method Name],$A2530),CHAR(34),
", MethodDescription:  ",CHAR(34),INDEX(Methods[Method Description],$A2530),CHAR(34),
", MethodLink:  ",CHAR(34),INDEX(Methods[Method Link],$A2530),CHAR(34),
", OrganizationID: *OrganizationID",TEXT(MATCH(INDEX(Methods[Organization Name],$A2530),Organizations[Organization Name],0),"0000"),"}"))</f>
        <v>#REF!</v>
      </c>
      <c r="Q2530" t="e">
        <f>IF(INDEX(Variables[Variable Type],$A2530)="","",
CONCATENATE("  - &amp;VariableID",TEXT($A2530,"0000"),
" {","VariableTypeCV:  ",CHAR(34),INDEX(Variables[Variable Type],$A2530),CHAR(34),
", VariableCode:  ",CHAR(34),INDEX(Variables[Variable Code],$A2530),CHAR(34),
", VariableNameCV:  ",CHAR(34),INDEX(Variables[Variable Name],$A2530),CHAR(34),
", VariableDefinition:  ",CHAR(34),INDEX(Variables[Variable Definition],$A2530),CHAR(34),
", SpecciationCV:  ",CHAR(34),INDEX(Variables[Speciation],$A2530),CHAR(34),
", NoDataValue:  ",CHAR(34),INDEX(Variables[No Data Value],$A2530),CHAR(34),"}"))</f>
        <v>#REF!</v>
      </c>
    </row>
    <row r="2531" spans="1:17" x14ac:dyDescent="0.25">
      <c r="A2531">
        <v>2528</v>
      </c>
      <c r="D2531" t="e">
        <f>IF(INDEX(People[First Name],$A2531)="","",
CONCATENATE("  - &amp;PersonID",TEXT($A2531,"0000"),
" {","PersonFirstName:  ",CHAR(34),INDEX(People[First Name],$A2531),CHAR(34),
", PersonMiddleName:  ",CHAR(34),INDEX(People[Middle Name],$A2531),CHAR(34),
", PersonLastName:  ",CHAR(34),INDEX(People[Last Name],$A2531),CHAR(34),"}"))</f>
        <v>#REF!</v>
      </c>
      <c r="E2531" t="e">
        <f>IF(INDEX(Organizations[Organization Type '[CV']],$A2531)="","",
CONCATENATE("  - &amp;OrganizationID",TEXT($A2531,"0000"),
" {","OrganizationTypeCV:  ",CHAR(34),INDEX(Organizations[Organization Type '[CV']],$A2531),CHAR(34),
", OrganizationCode:  ",CHAR(34),INDEX(Organizations[Organization Code],$A2531),CHAR(34),
", OrganizationName:  ",CHAR(34),INDEX(Organizations[Organization Name],$A2531),CHAR(34),
", OrganizationDescription:  ",CHAR(34),INDEX(Organizations[Organization Description],$A2531),CHAR(34),
", OrganizationLink:  ",CHAR(34),INDEX(Organizations[Organization Link],$A2531),CHAR(34),"}"))</f>
        <v>#REF!</v>
      </c>
      <c r="F2531" t="e">
        <f>IF(INDEX(People[First Name],$A2531)="","",
CONCATENATE("  - &amp;AffiliationID",TEXT($A2531,"0000"),
" {PersonID: *PersonID",TEXT($A2531,"0000"),
", OrganizationID: *OrganizationID",TEXT(MATCH(INDEX(People[Organization Name],$A2531),Organizations[Organization Name],0),"0000"),
", IsPrimaryOrganizationContact: , AffiliationStartDate: , AffiliationEndDate: , PrimaryPhone: ",
", PrimaryEmail: ",CHAR(34),INDEX(People[Primary Email],$A2531),CHAR(34),
", PrimaryAddress: ",CHAR(34),INDEX(People[Primary Address],$A2531),CHAR(34),
", PersonLink: }"))</f>
        <v>#REF!</v>
      </c>
      <c r="H2531" t="e">
        <f>IF(COUNTA(CitationInformation)=0,"",IF(INDEX(AuthorList[Author Name],$A2531)="","",
CONCATENATE("  - &amp;AuthorListID",TEXT($A2531,"0000"),
"  {CitationID: *CitationID0001",
", PersonID: *PersonID",TEXT(MATCH(INDEX(AuthorList[Author Name],$A2531),People[Full Name],0),"0000"),
", AuthorOrder: ",INDEX(AuthorList[Author Number],$A2531),"}")))</f>
        <v>#REF!</v>
      </c>
      <c r="K2531" t="e">
        <f>IF(INDEX(SamplingFeatures[Feature Code],$A2531)="","",
CONCATENATE("  - &amp;SamplingFeatureID",TEXT($A2531,"0000"),
" {","SamplingFeatureUUID:  ",CHAR(34),INDEX(SamplingFeatures[Sampling Feature UUID],$A2531),CHAR(34),
", SamplingFeatureTypeCV:  ",CHAR(34),INDEX(SamplingFeatures[Sampling Feature Type],$A2531),CHAR(34),
", SamplingFeatureCode:  ",CHAR(34),INDEX(SamplingFeatures[Feature Code],$A2531),CHAR(34),
", SamplingFeatureName:  ",CHAR(34),INDEX(SamplingFeatures[Feature Name],$A2531),CHAR(34),
", SamplingFeatureDescription:  ",CHAR(34),INDEX(SamplingFeatures[Feature Description],$A2531),CHAR(34),
", SamplingFeatureGeotypeCV:  ",CHAR(34),INDEX(SamplingFeatures[Feature Geo Type],$A2531),CHAR(34),
", FeatureGeometry:  ",CHAR(34),INDEX(SamplingFeatures[Feature Geometry],$A2531),CHAR(34),
", Elevation_m:  ",CHAR(34),INDEX(SamplingFeatures[Elevation_m],$A2531),CHAR(34),
", ElevationDatumCV:  ",CHAR(34),ElevationDatum,CHAR(34),"}"))</f>
        <v>#REF!</v>
      </c>
      <c r="L2531" t="e">
        <f>IF(INDEX(SamplingFeatures[Sampling Feature Type],$A2531)&lt;&gt;"Site","",
CONCATENATE("  - &amp;SiteID",TEXT(SUMPRODUCT(--($L$3:$L2530&lt;&gt;"")),"0000"),
" {","SamplingFeatureID:  *SamplingFeatureID",TEXT($A2531,"0000"),
", SiteTypeCV:  ",CHAR(34),INDEX(Sites[Site Type],$A2531),CHAR(34),
", Latitude:  ",INDEX(Sites[Latitude],$A2531),
", Longitude:  ",INDEX(Sites[Longitude],$A2531),
", SRSName:  ",CHAR(34),LatLonDatum,CHAR(34),"}"))</f>
        <v>#REF!</v>
      </c>
      <c r="M2531" t="e">
        <f>IF(INDEX(SamplingFeatures[Sampling Feature Type],$A2531)&lt;&gt;"Specimen","",
CONCATENATE("  - &amp;SpecimenID",TEXT(SUMPRODUCT(--($M$3:$M2530&lt;&gt;"")),"0000"),
" {","SamplingFeatureID:  *SamplingFeatureID",TEXT($A2531,"0000"),
", SpecimenTypeCV:  ",CHAR(34),INDEX(Specimens[Specimen Type],$A2531),CHAR(34),
", SpecimenMediumCV:  ",INDEX(Specimens[Specimen Medium],$A2531),
", IsFieldSpecimen:  ",CHAR(34),INDEX(Specimens[Is Field Specimen?],$A2531),CHAR(34),"}"))</f>
        <v>#REF!</v>
      </c>
      <c r="N2531" t="e">
        <f>IF(COUNTA(SpatialOffsets[])=0,"", IF(INDEX(SpatialOffsets[Spatial Offset Type],$A2531)="","",
CONCATENATE("  - &amp;SpatialOffsetID",TEXT($A2531,"0000"),
" {","SpatialOffsetTypeCV:  ",CHAR(34),INDEX(SpatialOffsets[Spatial Offset Type],$A2531),CHAR(34),
", Offset1Value:  ",INDEX(SpatialOffsets[Offset 1 Value],$A2531),
", Offset1UnitID:  ",CHAR(34),INDEX(SpatialOffsets[Offset 1 Unit],$A2531),CHAR(34),
", Offset2Value:  ",INDEX(SpatialOffsets[Offset 2 Value],$A2531),
", Offset2UnitID:  ",CHAR(34),INDEX(SpatialOffsets[Offset 2 Unit],$A2531),CHAR(34),
", Offset3Value:  ",INDEX(SpatialOffsets[Offset 3 Value],$A2531),
", Offset3UnitID:  ",CHAR(34),INDEX(SpatialOffsets[Offset 3 Unit],$A2531),CHAR(34),,"}")))</f>
        <v>#REF!</v>
      </c>
      <c r="O2531" t="e">
        <f>IF(COUNTA(RelatedFeatures[])=0,"", IF(INDEX(RelatedFeatures[First Sampling Feature Code],$A2531)="","",
CONCATENATE("  - &amp;RelationID",TEXT($A2531,"0000"),
" {","SamplingFeatureID:  *SamplingFeatureID",TEXT(MATCH(INDEX(RelatedFeatures[First Sampling Feature Code],$A2531),SamplingFeatures[Feature Code],0),"0000"),
", RelationshipTypeCV:  ",CHAR(34),INDEX(RelatedFeatures[Relationship Type],$A2531),CHAR(34),
", RelatedFeatureID: *SamplingFeatureID",TEXT(MATCH(INDEX(RelatedFeatures[Second Sampling Feature Code],$A2531),SamplingFeatures[Feature Code],0),"0000"),
", SpatialOffsetID:  ",IF(INDEX(RelatedFeatures[Offset Number],$A2531)="","",CONCATENATE("*SpatialOffsetID",TEXT(INDEX(RelatedFeatures[Offset Number],$A2531),"0000"))),"}")))</f>
        <v>#REF!</v>
      </c>
      <c r="P2531" t="e">
        <f>IF(INDEX(Methods[Method Type],$A2531)="","",
CONCATENATE("  - &amp;MethodID",TEXT($A2531,"0000"),
" {","MethodTypeCV:  ",CHAR(34),INDEX(Methods[Method Type],$A2531),CHAR(34),
", MethodCode:  ",CHAR(34),INDEX(Methods[Method Code],$A2531),CHAR(34),
", MethodName:  ",CHAR(34),INDEX(Methods[Method Name],$A2531),CHAR(34),
", MethodDescription:  ",CHAR(34),INDEX(Methods[Method Description],$A2531),CHAR(34),
", MethodLink:  ",CHAR(34),INDEX(Methods[Method Link],$A2531),CHAR(34),
", OrganizationID: *OrganizationID",TEXT(MATCH(INDEX(Methods[Organization Name],$A2531),Organizations[Organization Name],0),"0000"),"}"))</f>
        <v>#REF!</v>
      </c>
      <c r="Q2531" t="e">
        <f>IF(INDEX(Variables[Variable Type],$A2531)="","",
CONCATENATE("  - &amp;VariableID",TEXT($A2531,"0000"),
" {","VariableTypeCV:  ",CHAR(34),INDEX(Variables[Variable Type],$A2531),CHAR(34),
", VariableCode:  ",CHAR(34),INDEX(Variables[Variable Code],$A2531),CHAR(34),
", VariableNameCV:  ",CHAR(34),INDEX(Variables[Variable Name],$A2531),CHAR(34),
", VariableDefinition:  ",CHAR(34),INDEX(Variables[Variable Definition],$A2531),CHAR(34),
", SpecciationCV:  ",CHAR(34),INDEX(Variables[Speciation],$A2531),CHAR(34),
", NoDataValue:  ",CHAR(34),INDEX(Variables[No Data Value],$A2531),CHAR(34),"}"))</f>
        <v>#REF!</v>
      </c>
    </row>
    <row r="2532" spans="1:17" x14ac:dyDescent="0.25">
      <c r="A2532">
        <v>2529</v>
      </c>
      <c r="D2532" t="e">
        <f>IF(INDEX(People[First Name],$A2532)="","",
CONCATENATE("  - &amp;PersonID",TEXT($A2532,"0000"),
" {","PersonFirstName:  ",CHAR(34),INDEX(People[First Name],$A2532),CHAR(34),
", PersonMiddleName:  ",CHAR(34),INDEX(People[Middle Name],$A2532),CHAR(34),
", PersonLastName:  ",CHAR(34),INDEX(People[Last Name],$A2532),CHAR(34),"}"))</f>
        <v>#REF!</v>
      </c>
      <c r="E2532" t="e">
        <f>IF(INDEX(Organizations[Organization Type '[CV']],$A2532)="","",
CONCATENATE("  - &amp;OrganizationID",TEXT($A2532,"0000"),
" {","OrganizationTypeCV:  ",CHAR(34),INDEX(Organizations[Organization Type '[CV']],$A2532),CHAR(34),
", OrganizationCode:  ",CHAR(34),INDEX(Organizations[Organization Code],$A2532),CHAR(34),
", OrganizationName:  ",CHAR(34),INDEX(Organizations[Organization Name],$A2532),CHAR(34),
", OrganizationDescription:  ",CHAR(34),INDEX(Organizations[Organization Description],$A2532),CHAR(34),
", OrganizationLink:  ",CHAR(34),INDEX(Organizations[Organization Link],$A2532),CHAR(34),"}"))</f>
        <v>#REF!</v>
      </c>
      <c r="F2532" t="e">
        <f>IF(INDEX(People[First Name],$A2532)="","",
CONCATENATE("  - &amp;AffiliationID",TEXT($A2532,"0000"),
" {PersonID: *PersonID",TEXT($A2532,"0000"),
", OrganizationID: *OrganizationID",TEXT(MATCH(INDEX(People[Organization Name],$A2532),Organizations[Organization Name],0),"0000"),
", IsPrimaryOrganizationContact: , AffiliationStartDate: , AffiliationEndDate: , PrimaryPhone: ",
", PrimaryEmail: ",CHAR(34),INDEX(People[Primary Email],$A2532),CHAR(34),
", PrimaryAddress: ",CHAR(34),INDEX(People[Primary Address],$A2532),CHAR(34),
", PersonLink: }"))</f>
        <v>#REF!</v>
      </c>
      <c r="H2532" t="e">
        <f>IF(COUNTA(CitationInformation)=0,"",IF(INDEX(AuthorList[Author Name],$A2532)="","",
CONCATENATE("  - &amp;AuthorListID",TEXT($A2532,"0000"),
"  {CitationID: *CitationID0001",
", PersonID: *PersonID",TEXT(MATCH(INDEX(AuthorList[Author Name],$A2532),People[Full Name],0),"0000"),
", AuthorOrder: ",INDEX(AuthorList[Author Number],$A2532),"}")))</f>
        <v>#REF!</v>
      </c>
      <c r="K2532" t="e">
        <f>IF(INDEX(SamplingFeatures[Feature Code],$A2532)="","",
CONCATENATE("  - &amp;SamplingFeatureID",TEXT($A2532,"0000"),
" {","SamplingFeatureUUID:  ",CHAR(34),INDEX(SamplingFeatures[Sampling Feature UUID],$A2532),CHAR(34),
", SamplingFeatureTypeCV:  ",CHAR(34),INDEX(SamplingFeatures[Sampling Feature Type],$A2532),CHAR(34),
", SamplingFeatureCode:  ",CHAR(34),INDEX(SamplingFeatures[Feature Code],$A2532),CHAR(34),
", SamplingFeatureName:  ",CHAR(34),INDEX(SamplingFeatures[Feature Name],$A2532),CHAR(34),
", SamplingFeatureDescription:  ",CHAR(34),INDEX(SamplingFeatures[Feature Description],$A2532),CHAR(34),
", SamplingFeatureGeotypeCV:  ",CHAR(34),INDEX(SamplingFeatures[Feature Geo Type],$A2532),CHAR(34),
", FeatureGeometry:  ",CHAR(34),INDEX(SamplingFeatures[Feature Geometry],$A2532),CHAR(34),
", Elevation_m:  ",CHAR(34),INDEX(SamplingFeatures[Elevation_m],$A2532),CHAR(34),
", ElevationDatumCV:  ",CHAR(34),ElevationDatum,CHAR(34),"}"))</f>
        <v>#REF!</v>
      </c>
      <c r="L2532" t="e">
        <f>IF(INDEX(SamplingFeatures[Sampling Feature Type],$A2532)&lt;&gt;"Site","",
CONCATENATE("  - &amp;SiteID",TEXT(SUMPRODUCT(--($L$3:$L2531&lt;&gt;"")),"0000"),
" {","SamplingFeatureID:  *SamplingFeatureID",TEXT($A2532,"0000"),
", SiteTypeCV:  ",CHAR(34),INDEX(Sites[Site Type],$A2532),CHAR(34),
", Latitude:  ",INDEX(Sites[Latitude],$A2532),
", Longitude:  ",INDEX(Sites[Longitude],$A2532),
", SRSName:  ",CHAR(34),LatLonDatum,CHAR(34),"}"))</f>
        <v>#REF!</v>
      </c>
      <c r="M2532" t="e">
        <f>IF(INDEX(SamplingFeatures[Sampling Feature Type],$A2532)&lt;&gt;"Specimen","",
CONCATENATE("  - &amp;SpecimenID",TEXT(SUMPRODUCT(--($M$3:$M2531&lt;&gt;"")),"0000"),
" {","SamplingFeatureID:  *SamplingFeatureID",TEXT($A2532,"0000"),
", SpecimenTypeCV:  ",CHAR(34),INDEX(Specimens[Specimen Type],$A2532),CHAR(34),
", SpecimenMediumCV:  ",INDEX(Specimens[Specimen Medium],$A2532),
", IsFieldSpecimen:  ",CHAR(34),INDEX(Specimens[Is Field Specimen?],$A2532),CHAR(34),"}"))</f>
        <v>#REF!</v>
      </c>
      <c r="N2532" t="e">
        <f>IF(COUNTA(SpatialOffsets[])=0,"", IF(INDEX(SpatialOffsets[Spatial Offset Type],$A2532)="","",
CONCATENATE("  - &amp;SpatialOffsetID",TEXT($A2532,"0000"),
" {","SpatialOffsetTypeCV:  ",CHAR(34),INDEX(SpatialOffsets[Spatial Offset Type],$A2532),CHAR(34),
", Offset1Value:  ",INDEX(SpatialOffsets[Offset 1 Value],$A2532),
", Offset1UnitID:  ",CHAR(34),INDEX(SpatialOffsets[Offset 1 Unit],$A2532),CHAR(34),
", Offset2Value:  ",INDEX(SpatialOffsets[Offset 2 Value],$A2532),
", Offset2UnitID:  ",CHAR(34),INDEX(SpatialOffsets[Offset 2 Unit],$A2532),CHAR(34),
", Offset3Value:  ",INDEX(SpatialOffsets[Offset 3 Value],$A2532),
", Offset3UnitID:  ",CHAR(34),INDEX(SpatialOffsets[Offset 3 Unit],$A2532),CHAR(34),,"}")))</f>
        <v>#REF!</v>
      </c>
      <c r="O2532" t="e">
        <f>IF(COUNTA(RelatedFeatures[])=0,"", IF(INDEX(RelatedFeatures[First Sampling Feature Code],$A2532)="","",
CONCATENATE("  - &amp;RelationID",TEXT($A2532,"0000"),
" {","SamplingFeatureID:  *SamplingFeatureID",TEXT(MATCH(INDEX(RelatedFeatures[First Sampling Feature Code],$A2532),SamplingFeatures[Feature Code],0),"0000"),
", RelationshipTypeCV:  ",CHAR(34),INDEX(RelatedFeatures[Relationship Type],$A2532),CHAR(34),
", RelatedFeatureID: *SamplingFeatureID",TEXT(MATCH(INDEX(RelatedFeatures[Second Sampling Feature Code],$A2532),SamplingFeatures[Feature Code],0),"0000"),
", SpatialOffsetID:  ",IF(INDEX(RelatedFeatures[Offset Number],$A2532)="","",CONCATENATE("*SpatialOffsetID",TEXT(INDEX(RelatedFeatures[Offset Number],$A2532),"0000"))),"}")))</f>
        <v>#REF!</v>
      </c>
      <c r="P2532" t="e">
        <f>IF(INDEX(Methods[Method Type],$A2532)="","",
CONCATENATE("  - &amp;MethodID",TEXT($A2532,"0000"),
" {","MethodTypeCV:  ",CHAR(34),INDEX(Methods[Method Type],$A2532),CHAR(34),
", MethodCode:  ",CHAR(34),INDEX(Methods[Method Code],$A2532),CHAR(34),
", MethodName:  ",CHAR(34),INDEX(Methods[Method Name],$A2532),CHAR(34),
", MethodDescription:  ",CHAR(34),INDEX(Methods[Method Description],$A2532),CHAR(34),
", MethodLink:  ",CHAR(34),INDEX(Methods[Method Link],$A2532),CHAR(34),
", OrganizationID: *OrganizationID",TEXT(MATCH(INDEX(Methods[Organization Name],$A2532),Organizations[Organization Name],0),"0000"),"}"))</f>
        <v>#REF!</v>
      </c>
      <c r="Q2532" t="e">
        <f>IF(INDEX(Variables[Variable Type],$A2532)="","",
CONCATENATE("  - &amp;VariableID",TEXT($A2532,"0000"),
" {","VariableTypeCV:  ",CHAR(34),INDEX(Variables[Variable Type],$A2532),CHAR(34),
", VariableCode:  ",CHAR(34),INDEX(Variables[Variable Code],$A2532),CHAR(34),
", VariableNameCV:  ",CHAR(34),INDEX(Variables[Variable Name],$A2532),CHAR(34),
", VariableDefinition:  ",CHAR(34),INDEX(Variables[Variable Definition],$A2532),CHAR(34),
", SpecciationCV:  ",CHAR(34),INDEX(Variables[Speciation],$A2532),CHAR(34),
", NoDataValue:  ",CHAR(34),INDEX(Variables[No Data Value],$A2532),CHAR(34),"}"))</f>
        <v>#REF!</v>
      </c>
    </row>
    <row r="2533" spans="1:17" x14ac:dyDescent="0.25">
      <c r="A2533">
        <v>2530</v>
      </c>
      <c r="D2533" t="e">
        <f>IF(INDEX(People[First Name],$A2533)="","",
CONCATENATE("  - &amp;PersonID",TEXT($A2533,"0000"),
" {","PersonFirstName:  ",CHAR(34),INDEX(People[First Name],$A2533),CHAR(34),
", PersonMiddleName:  ",CHAR(34),INDEX(People[Middle Name],$A2533),CHAR(34),
", PersonLastName:  ",CHAR(34),INDEX(People[Last Name],$A2533),CHAR(34),"}"))</f>
        <v>#REF!</v>
      </c>
      <c r="E2533" t="e">
        <f>IF(INDEX(Organizations[Organization Type '[CV']],$A2533)="","",
CONCATENATE("  - &amp;OrganizationID",TEXT($A2533,"0000"),
" {","OrganizationTypeCV:  ",CHAR(34),INDEX(Organizations[Organization Type '[CV']],$A2533),CHAR(34),
", OrganizationCode:  ",CHAR(34),INDEX(Organizations[Organization Code],$A2533),CHAR(34),
", OrganizationName:  ",CHAR(34),INDEX(Organizations[Organization Name],$A2533),CHAR(34),
", OrganizationDescription:  ",CHAR(34),INDEX(Organizations[Organization Description],$A2533),CHAR(34),
", OrganizationLink:  ",CHAR(34),INDEX(Organizations[Organization Link],$A2533),CHAR(34),"}"))</f>
        <v>#REF!</v>
      </c>
      <c r="F2533" t="e">
        <f>IF(INDEX(People[First Name],$A2533)="","",
CONCATENATE("  - &amp;AffiliationID",TEXT($A2533,"0000"),
" {PersonID: *PersonID",TEXT($A2533,"0000"),
", OrganizationID: *OrganizationID",TEXT(MATCH(INDEX(People[Organization Name],$A2533),Organizations[Organization Name],0),"0000"),
", IsPrimaryOrganizationContact: , AffiliationStartDate: , AffiliationEndDate: , PrimaryPhone: ",
", PrimaryEmail: ",CHAR(34),INDEX(People[Primary Email],$A2533),CHAR(34),
", PrimaryAddress: ",CHAR(34),INDEX(People[Primary Address],$A2533),CHAR(34),
", PersonLink: }"))</f>
        <v>#REF!</v>
      </c>
      <c r="H2533" t="e">
        <f>IF(COUNTA(CitationInformation)=0,"",IF(INDEX(AuthorList[Author Name],$A2533)="","",
CONCATENATE("  - &amp;AuthorListID",TEXT($A2533,"0000"),
"  {CitationID: *CitationID0001",
", PersonID: *PersonID",TEXT(MATCH(INDEX(AuthorList[Author Name],$A2533),People[Full Name],0),"0000"),
", AuthorOrder: ",INDEX(AuthorList[Author Number],$A2533),"}")))</f>
        <v>#REF!</v>
      </c>
      <c r="K2533" t="e">
        <f>IF(INDEX(SamplingFeatures[Feature Code],$A2533)="","",
CONCATENATE("  - &amp;SamplingFeatureID",TEXT($A2533,"0000"),
" {","SamplingFeatureUUID:  ",CHAR(34),INDEX(SamplingFeatures[Sampling Feature UUID],$A2533),CHAR(34),
", SamplingFeatureTypeCV:  ",CHAR(34),INDEX(SamplingFeatures[Sampling Feature Type],$A2533),CHAR(34),
", SamplingFeatureCode:  ",CHAR(34),INDEX(SamplingFeatures[Feature Code],$A2533),CHAR(34),
", SamplingFeatureName:  ",CHAR(34),INDEX(SamplingFeatures[Feature Name],$A2533),CHAR(34),
", SamplingFeatureDescription:  ",CHAR(34),INDEX(SamplingFeatures[Feature Description],$A2533),CHAR(34),
", SamplingFeatureGeotypeCV:  ",CHAR(34),INDEX(SamplingFeatures[Feature Geo Type],$A2533),CHAR(34),
", FeatureGeometry:  ",CHAR(34),INDEX(SamplingFeatures[Feature Geometry],$A2533),CHAR(34),
", Elevation_m:  ",CHAR(34),INDEX(SamplingFeatures[Elevation_m],$A2533),CHAR(34),
", ElevationDatumCV:  ",CHAR(34),ElevationDatum,CHAR(34),"}"))</f>
        <v>#REF!</v>
      </c>
      <c r="L2533" t="e">
        <f>IF(INDEX(SamplingFeatures[Sampling Feature Type],$A2533)&lt;&gt;"Site","",
CONCATENATE("  - &amp;SiteID",TEXT(SUMPRODUCT(--($L$3:$L2532&lt;&gt;"")),"0000"),
" {","SamplingFeatureID:  *SamplingFeatureID",TEXT($A2533,"0000"),
", SiteTypeCV:  ",CHAR(34),INDEX(Sites[Site Type],$A2533),CHAR(34),
", Latitude:  ",INDEX(Sites[Latitude],$A2533),
", Longitude:  ",INDEX(Sites[Longitude],$A2533),
", SRSName:  ",CHAR(34),LatLonDatum,CHAR(34),"}"))</f>
        <v>#REF!</v>
      </c>
      <c r="M2533" t="e">
        <f>IF(INDEX(SamplingFeatures[Sampling Feature Type],$A2533)&lt;&gt;"Specimen","",
CONCATENATE("  - &amp;SpecimenID",TEXT(SUMPRODUCT(--($M$3:$M2532&lt;&gt;"")),"0000"),
" {","SamplingFeatureID:  *SamplingFeatureID",TEXT($A2533,"0000"),
", SpecimenTypeCV:  ",CHAR(34),INDEX(Specimens[Specimen Type],$A2533),CHAR(34),
", SpecimenMediumCV:  ",INDEX(Specimens[Specimen Medium],$A2533),
", IsFieldSpecimen:  ",CHAR(34),INDEX(Specimens[Is Field Specimen?],$A2533),CHAR(34),"}"))</f>
        <v>#REF!</v>
      </c>
      <c r="N2533" t="e">
        <f>IF(COUNTA(SpatialOffsets[])=0,"", IF(INDEX(SpatialOffsets[Spatial Offset Type],$A2533)="","",
CONCATENATE("  - &amp;SpatialOffsetID",TEXT($A2533,"0000"),
" {","SpatialOffsetTypeCV:  ",CHAR(34),INDEX(SpatialOffsets[Spatial Offset Type],$A2533),CHAR(34),
", Offset1Value:  ",INDEX(SpatialOffsets[Offset 1 Value],$A2533),
", Offset1UnitID:  ",CHAR(34),INDEX(SpatialOffsets[Offset 1 Unit],$A2533),CHAR(34),
", Offset2Value:  ",INDEX(SpatialOffsets[Offset 2 Value],$A2533),
", Offset2UnitID:  ",CHAR(34),INDEX(SpatialOffsets[Offset 2 Unit],$A2533),CHAR(34),
", Offset3Value:  ",INDEX(SpatialOffsets[Offset 3 Value],$A2533),
", Offset3UnitID:  ",CHAR(34),INDEX(SpatialOffsets[Offset 3 Unit],$A2533),CHAR(34),,"}")))</f>
        <v>#REF!</v>
      </c>
      <c r="O2533" t="e">
        <f>IF(COUNTA(RelatedFeatures[])=0,"", IF(INDEX(RelatedFeatures[First Sampling Feature Code],$A2533)="","",
CONCATENATE("  - &amp;RelationID",TEXT($A2533,"0000"),
" {","SamplingFeatureID:  *SamplingFeatureID",TEXT(MATCH(INDEX(RelatedFeatures[First Sampling Feature Code],$A2533),SamplingFeatures[Feature Code],0),"0000"),
", RelationshipTypeCV:  ",CHAR(34),INDEX(RelatedFeatures[Relationship Type],$A2533),CHAR(34),
", RelatedFeatureID: *SamplingFeatureID",TEXT(MATCH(INDEX(RelatedFeatures[Second Sampling Feature Code],$A2533),SamplingFeatures[Feature Code],0),"0000"),
", SpatialOffsetID:  ",IF(INDEX(RelatedFeatures[Offset Number],$A2533)="","",CONCATENATE("*SpatialOffsetID",TEXT(INDEX(RelatedFeatures[Offset Number],$A2533),"0000"))),"}")))</f>
        <v>#REF!</v>
      </c>
      <c r="P2533" t="e">
        <f>IF(INDEX(Methods[Method Type],$A2533)="","",
CONCATENATE("  - &amp;MethodID",TEXT($A2533,"0000"),
" {","MethodTypeCV:  ",CHAR(34),INDEX(Methods[Method Type],$A2533),CHAR(34),
", MethodCode:  ",CHAR(34),INDEX(Methods[Method Code],$A2533),CHAR(34),
", MethodName:  ",CHAR(34),INDEX(Methods[Method Name],$A2533),CHAR(34),
", MethodDescription:  ",CHAR(34),INDEX(Methods[Method Description],$A2533),CHAR(34),
", MethodLink:  ",CHAR(34),INDEX(Methods[Method Link],$A2533),CHAR(34),
", OrganizationID: *OrganizationID",TEXT(MATCH(INDEX(Methods[Organization Name],$A2533),Organizations[Organization Name],0),"0000"),"}"))</f>
        <v>#REF!</v>
      </c>
      <c r="Q2533" t="e">
        <f>IF(INDEX(Variables[Variable Type],$A2533)="","",
CONCATENATE("  - &amp;VariableID",TEXT($A2533,"0000"),
" {","VariableTypeCV:  ",CHAR(34),INDEX(Variables[Variable Type],$A2533),CHAR(34),
", VariableCode:  ",CHAR(34),INDEX(Variables[Variable Code],$A2533),CHAR(34),
", VariableNameCV:  ",CHAR(34),INDEX(Variables[Variable Name],$A2533),CHAR(34),
", VariableDefinition:  ",CHAR(34),INDEX(Variables[Variable Definition],$A2533),CHAR(34),
", SpecciationCV:  ",CHAR(34),INDEX(Variables[Speciation],$A2533),CHAR(34),
", NoDataValue:  ",CHAR(34),INDEX(Variables[No Data Value],$A2533),CHAR(34),"}"))</f>
        <v>#REF!</v>
      </c>
    </row>
    <row r="2534" spans="1:17" x14ac:dyDescent="0.25">
      <c r="A2534">
        <v>2531</v>
      </c>
      <c r="D2534" t="e">
        <f>IF(INDEX(People[First Name],$A2534)="","",
CONCATENATE("  - &amp;PersonID",TEXT($A2534,"0000"),
" {","PersonFirstName:  ",CHAR(34),INDEX(People[First Name],$A2534),CHAR(34),
", PersonMiddleName:  ",CHAR(34),INDEX(People[Middle Name],$A2534),CHAR(34),
", PersonLastName:  ",CHAR(34),INDEX(People[Last Name],$A2534),CHAR(34),"}"))</f>
        <v>#REF!</v>
      </c>
      <c r="E2534" t="e">
        <f>IF(INDEX(Organizations[Organization Type '[CV']],$A2534)="","",
CONCATENATE("  - &amp;OrganizationID",TEXT($A2534,"0000"),
" {","OrganizationTypeCV:  ",CHAR(34),INDEX(Organizations[Organization Type '[CV']],$A2534),CHAR(34),
", OrganizationCode:  ",CHAR(34),INDEX(Organizations[Organization Code],$A2534),CHAR(34),
", OrganizationName:  ",CHAR(34),INDEX(Organizations[Organization Name],$A2534),CHAR(34),
", OrganizationDescription:  ",CHAR(34),INDEX(Organizations[Organization Description],$A2534),CHAR(34),
", OrganizationLink:  ",CHAR(34),INDEX(Organizations[Organization Link],$A2534),CHAR(34),"}"))</f>
        <v>#REF!</v>
      </c>
      <c r="F2534" t="e">
        <f>IF(INDEX(People[First Name],$A2534)="","",
CONCATENATE("  - &amp;AffiliationID",TEXT($A2534,"0000"),
" {PersonID: *PersonID",TEXT($A2534,"0000"),
", OrganizationID: *OrganizationID",TEXT(MATCH(INDEX(People[Organization Name],$A2534),Organizations[Organization Name],0),"0000"),
", IsPrimaryOrganizationContact: , AffiliationStartDate: , AffiliationEndDate: , PrimaryPhone: ",
", PrimaryEmail: ",CHAR(34),INDEX(People[Primary Email],$A2534),CHAR(34),
", PrimaryAddress: ",CHAR(34),INDEX(People[Primary Address],$A2534),CHAR(34),
", PersonLink: }"))</f>
        <v>#REF!</v>
      </c>
      <c r="H2534" t="e">
        <f>IF(COUNTA(CitationInformation)=0,"",IF(INDEX(AuthorList[Author Name],$A2534)="","",
CONCATENATE("  - &amp;AuthorListID",TEXT($A2534,"0000"),
"  {CitationID: *CitationID0001",
", PersonID: *PersonID",TEXT(MATCH(INDEX(AuthorList[Author Name],$A2534),People[Full Name],0),"0000"),
", AuthorOrder: ",INDEX(AuthorList[Author Number],$A2534),"}")))</f>
        <v>#REF!</v>
      </c>
      <c r="K2534" t="e">
        <f>IF(INDEX(SamplingFeatures[Feature Code],$A2534)="","",
CONCATENATE("  - &amp;SamplingFeatureID",TEXT($A2534,"0000"),
" {","SamplingFeatureUUID:  ",CHAR(34),INDEX(SamplingFeatures[Sampling Feature UUID],$A2534),CHAR(34),
", SamplingFeatureTypeCV:  ",CHAR(34),INDEX(SamplingFeatures[Sampling Feature Type],$A2534),CHAR(34),
", SamplingFeatureCode:  ",CHAR(34),INDEX(SamplingFeatures[Feature Code],$A2534),CHAR(34),
", SamplingFeatureName:  ",CHAR(34),INDEX(SamplingFeatures[Feature Name],$A2534),CHAR(34),
", SamplingFeatureDescription:  ",CHAR(34),INDEX(SamplingFeatures[Feature Description],$A2534),CHAR(34),
", SamplingFeatureGeotypeCV:  ",CHAR(34),INDEX(SamplingFeatures[Feature Geo Type],$A2534),CHAR(34),
", FeatureGeometry:  ",CHAR(34),INDEX(SamplingFeatures[Feature Geometry],$A2534),CHAR(34),
", Elevation_m:  ",CHAR(34),INDEX(SamplingFeatures[Elevation_m],$A2534),CHAR(34),
", ElevationDatumCV:  ",CHAR(34),ElevationDatum,CHAR(34),"}"))</f>
        <v>#REF!</v>
      </c>
      <c r="L2534" t="e">
        <f>IF(INDEX(SamplingFeatures[Sampling Feature Type],$A2534)&lt;&gt;"Site","",
CONCATENATE("  - &amp;SiteID",TEXT(SUMPRODUCT(--($L$3:$L2533&lt;&gt;"")),"0000"),
" {","SamplingFeatureID:  *SamplingFeatureID",TEXT($A2534,"0000"),
", SiteTypeCV:  ",CHAR(34),INDEX(Sites[Site Type],$A2534),CHAR(34),
", Latitude:  ",INDEX(Sites[Latitude],$A2534),
", Longitude:  ",INDEX(Sites[Longitude],$A2534),
", SRSName:  ",CHAR(34),LatLonDatum,CHAR(34),"}"))</f>
        <v>#REF!</v>
      </c>
      <c r="M2534" t="e">
        <f>IF(INDEX(SamplingFeatures[Sampling Feature Type],$A2534)&lt;&gt;"Specimen","",
CONCATENATE("  - &amp;SpecimenID",TEXT(SUMPRODUCT(--($M$3:$M2533&lt;&gt;"")),"0000"),
" {","SamplingFeatureID:  *SamplingFeatureID",TEXT($A2534,"0000"),
", SpecimenTypeCV:  ",CHAR(34),INDEX(Specimens[Specimen Type],$A2534),CHAR(34),
", SpecimenMediumCV:  ",INDEX(Specimens[Specimen Medium],$A2534),
", IsFieldSpecimen:  ",CHAR(34),INDEX(Specimens[Is Field Specimen?],$A2534),CHAR(34),"}"))</f>
        <v>#REF!</v>
      </c>
      <c r="N2534" t="e">
        <f>IF(COUNTA(SpatialOffsets[])=0,"", IF(INDEX(SpatialOffsets[Spatial Offset Type],$A2534)="","",
CONCATENATE("  - &amp;SpatialOffsetID",TEXT($A2534,"0000"),
" {","SpatialOffsetTypeCV:  ",CHAR(34),INDEX(SpatialOffsets[Spatial Offset Type],$A2534),CHAR(34),
", Offset1Value:  ",INDEX(SpatialOffsets[Offset 1 Value],$A2534),
", Offset1UnitID:  ",CHAR(34),INDEX(SpatialOffsets[Offset 1 Unit],$A2534),CHAR(34),
", Offset2Value:  ",INDEX(SpatialOffsets[Offset 2 Value],$A2534),
", Offset2UnitID:  ",CHAR(34),INDEX(SpatialOffsets[Offset 2 Unit],$A2534),CHAR(34),
", Offset3Value:  ",INDEX(SpatialOffsets[Offset 3 Value],$A2534),
", Offset3UnitID:  ",CHAR(34),INDEX(SpatialOffsets[Offset 3 Unit],$A2534),CHAR(34),,"}")))</f>
        <v>#REF!</v>
      </c>
      <c r="O2534" t="e">
        <f>IF(COUNTA(RelatedFeatures[])=0,"", IF(INDEX(RelatedFeatures[First Sampling Feature Code],$A2534)="","",
CONCATENATE("  - &amp;RelationID",TEXT($A2534,"0000"),
" {","SamplingFeatureID:  *SamplingFeatureID",TEXT(MATCH(INDEX(RelatedFeatures[First Sampling Feature Code],$A2534),SamplingFeatures[Feature Code],0),"0000"),
", RelationshipTypeCV:  ",CHAR(34),INDEX(RelatedFeatures[Relationship Type],$A2534),CHAR(34),
", RelatedFeatureID: *SamplingFeatureID",TEXT(MATCH(INDEX(RelatedFeatures[Second Sampling Feature Code],$A2534),SamplingFeatures[Feature Code],0),"0000"),
", SpatialOffsetID:  ",IF(INDEX(RelatedFeatures[Offset Number],$A2534)="","",CONCATENATE("*SpatialOffsetID",TEXT(INDEX(RelatedFeatures[Offset Number],$A2534),"0000"))),"}")))</f>
        <v>#REF!</v>
      </c>
      <c r="P2534" t="e">
        <f>IF(INDEX(Methods[Method Type],$A2534)="","",
CONCATENATE("  - &amp;MethodID",TEXT($A2534,"0000"),
" {","MethodTypeCV:  ",CHAR(34),INDEX(Methods[Method Type],$A2534),CHAR(34),
", MethodCode:  ",CHAR(34),INDEX(Methods[Method Code],$A2534),CHAR(34),
", MethodName:  ",CHAR(34),INDEX(Methods[Method Name],$A2534),CHAR(34),
", MethodDescription:  ",CHAR(34),INDEX(Methods[Method Description],$A2534),CHAR(34),
", MethodLink:  ",CHAR(34),INDEX(Methods[Method Link],$A2534),CHAR(34),
", OrganizationID: *OrganizationID",TEXT(MATCH(INDEX(Methods[Organization Name],$A2534),Organizations[Organization Name],0),"0000"),"}"))</f>
        <v>#REF!</v>
      </c>
      <c r="Q2534" t="e">
        <f>IF(INDEX(Variables[Variable Type],$A2534)="","",
CONCATENATE("  - &amp;VariableID",TEXT($A2534,"0000"),
" {","VariableTypeCV:  ",CHAR(34),INDEX(Variables[Variable Type],$A2534),CHAR(34),
", VariableCode:  ",CHAR(34),INDEX(Variables[Variable Code],$A2534),CHAR(34),
", VariableNameCV:  ",CHAR(34),INDEX(Variables[Variable Name],$A2534),CHAR(34),
", VariableDefinition:  ",CHAR(34),INDEX(Variables[Variable Definition],$A2534),CHAR(34),
", SpecciationCV:  ",CHAR(34),INDEX(Variables[Speciation],$A2534),CHAR(34),
", NoDataValue:  ",CHAR(34),INDEX(Variables[No Data Value],$A2534),CHAR(34),"}"))</f>
        <v>#REF!</v>
      </c>
    </row>
    <row r="2535" spans="1:17" x14ac:dyDescent="0.25">
      <c r="A2535">
        <v>2532</v>
      </c>
      <c r="D2535" t="e">
        <f>IF(INDEX(People[First Name],$A2535)="","",
CONCATENATE("  - &amp;PersonID",TEXT($A2535,"0000"),
" {","PersonFirstName:  ",CHAR(34),INDEX(People[First Name],$A2535),CHAR(34),
", PersonMiddleName:  ",CHAR(34),INDEX(People[Middle Name],$A2535),CHAR(34),
", PersonLastName:  ",CHAR(34),INDEX(People[Last Name],$A2535),CHAR(34),"}"))</f>
        <v>#REF!</v>
      </c>
      <c r="E2535" t="e">
        <f>IF(INDEX(Organizations[Organization Type '[CV']],$A2535)="","",
CONCATENATE("  - &amp;OrganizationID",TEXT($A2535,"0000"),
" {","OrganizationTypeCV:  ",CHAR(34),INDEX(Organizations[Organization Type '[CV']],$A2535),CHAR(34),
", OrganizationCode:  ",CHAR(34),INDEX(Organizations[Organization Code],$A2535),CHAR(34),
", OrganizationName:  ",CHAR(34),INDEX(Organizations[Organization Name],$A2535),CHAR(34),
", OrganizationDescription:  ",CHAR(34),INDEX(Organizations[Organization Description],$A2535),CHAR(34),
", OrganizationLink:  ",CHAR(34),INDEX(Organizations[Organization Link],$A2535),CHAR(34),"}"))</f>
        <v>#REF!</v>
      </c>
      <c r="F2535" t="e">
        <f>IF(INDEX(People[First Name],$A2535)="","",
CONCATENATE("  - &amp;AffiliationID",TEXT($A2535,"0000"),
" {PersonID: *PersonID",TEXT($A2535,"0000"),
", OrganizationID: *OrganizationID",TEXT(MATCH(INDEX(People[Organization Name],$A2535),Organizations[Organization Name],0),"0000"),
", IsPrimaryOrganizationContact: , AffiliationStartDate: , AffiliationEndDate: , PrimaryPhone: ",
", PrimaryEmail: ",CHAR(34),INDEX(People[Primary Email],$A2535),CHAR(34),
", PrimaryAddress: ",CHAR(34),INDEX(People[Primary Address],$A2535),CHAR(34),
", PersonLink: }"))</f>
        <v>#REF!</v>
      </c>
      <c r="H2535" t="e">
        <f>IF(COUNTA(CitationInformation)=0,"",IF(INDEX(AuthorList[Author Name],$A2535)="","",
CONCATENATE("  - &amp;AuthorListID",TEXT($A2535,"0000"),
"  {CitationID: *CitationID0001",
", PersonID: *PersonID",TEXT(MATCH(INDEX(AuthorList[Author Name],$A2535),People[Full Name],0),"0000"),
", AuthorOrder: ",INDEX(AuthorList[Author Number],$A2535),"}")))</f>
        <v>#REF!</v>
      </c>
      <c r="K2535" t="e">
        <f>IF(INDEX(SamplingFeatures[Feature Code],$A2535)="","",
CONCATENATE("  - &amp;SamplingFeatureID",TEXT($A2535,"0000"),
" {","SamplingFeatureUUID:  ",CHAR(34),INDEX(SamplingFeatures[Sampling Feature UUID],$A2535),CHAR(34),
", SamplingFeatureTypeCV:  ",CHAR(34),INDEX(SamplingFeatures[Sampling Feature Type],$A2535),CHAR(34),
", SamplingFeatureCode:  ",CHAR(34),INDEX(SamplingFeatures[Feature Code],$A2535),CHAR(34),
", SamplingFeatureName:  ",CHAR(34),INDEX(SamplingFeatures[Feature Name],$A2535),CHAR(34),
", SamplingFeatureDescription:  ",CHAR(34),INDEX(SamplingFeatures[Feature Description],$A2535),CHAR(34),
", SamplingFeatureGeotypeCV:  ",CHAR(34),INDEX(SamplingFeatures[Feature Geo Type],$A2535),CHAR(34),
", FeatureGeometry:  ",CHAR(34),INDEX(SamplingFeatures[Feature Geometry],$A2535),CHAR(34),
", Elevation_m:  ",CHAR(34),INDEX(SamplingFeatures[Elevation_m],$A2535),CHAR(34),
", ElevationDatumCV:  ",CHAR(34),ElevationDatum,CHAR(34),"}"))</f>
        <v>#REF!</v>
      </c>
      <c r="L2535" t="e">
        <f>IF(INDEX(SamplingFeatures[Sampling Feature Type],$A2535)&lt;&gt;"Site","",
CONCATENATE("  - &amp;SiteID",TEXT(SUMPRODUCT(--($L$3:$L2534&lt;&gt;"")),"0000"),
" {","SamplingFeatureID:  *SamplingFeatureID",TEXT($A2535,"0000"),
", SiteTypeCV:  ",CHAR(34),INDEX(Sites[Site Type],$A2535),CHAR(34),
", Latitude:  ",INDEX(Sites[Latitude],$A2535),
", Longitude:  ",INDEX(Sites[Longitude],$A2535),
", SRSName:  ",CHAR(34),LatLonDatum,CHAR(34),"}"))</f>
        <v>#REF!</v>
      </c>
      <c r="M2535" t="e">
        <f>IF(INDEX(SamplingFeatures[Sampling Feature Type],$A2535)&lt;&gt;"Specimen","",
CONCATENATE("  - &amp;SpecimenID",TEXT(SUMPRODUCT(--($M$3:$M2534&lt;&gt;"")),"0000"),
" {","SamplingFeatureID:  *SamplingFeatureID",TEXT($A2535,"0000"),
", SpecimenTypeCV:  ",CHAR(34),INDEX(Specimens[Specimen Type],$A2535),CHAR(34),
", SpecimenMediumCV:  ",INDEX(Specimens[Specimen Medium],$A2535),
", IsFieldSpecimen:  ",CHAR(34),INDEX(Specimens[Is Field Specimen?],$A2535),CHAR(34),"}"))</f>
        <v>#REF!</v>
      </c>
      <c r="N2535" t="e">
        <f>IF(COUNTA(SpatialOffsets[])=0,"", IF(INDEX(SpatialOffsets[Spatial Offset Type],$A2535)="","",
CONCATENATE("  - &amp;SpatialOffsetID",TEXT($A2535,"0000"),
" {","SpatialOffsetTypeCV:  ",CHAR(34),INDEX(SpatialOffsets[Spatial Offset Type],$A2535),CHAR(34),
", Offset1Value:  ",INDEX(SpatialOffsets[Offset 1 Value],$A2535),
", Offset1UnitID:  ",CHAR(34),INDEX(SpatialOffsets[Offset 1 Unit],$A2535),CHAR(34),
", Offset2Value:  ",INDEX(SpatialOffsets[Offset 2 Value],$A2535),
", Offset2UnitID:  ",CHAR(34),INDEX(SpatialOffsets[Offset 2 Unit],$A2535),CHAR(34),
", Offset3Value:  ",INDEX(SpatialOffsets[Offset 3 Value],$A2535),
", Offset3UnitID:  ",CHAR(34),INDEX(SpatialOffsets[Offset 3 Unit],$A2535),CHAR(34),,"}")))</f>
        <v>#REF!</v>
      </c>
      <c r="O2535" t="e">
        <f>IF(COUNTA(RelatedFeatures[])=0,"", IF(INDEX(RelatedFeatures[First Sampling Feature Code],$A2535)="","",
CONCATENATE("  - &amp;RelationID",TEXT($A2535,"0000"),
" {","SamplingFeatureID:  *SamplingFeatureID",TEXT(MATCH(INDEX(RelatedFeatures[First Sampling Feature Code],$A2535),SamplingFeatures[Feature Code],0),"0000"),
", RelationshipTypeCV:  ",CHAR(34),INDEX(RelatedFeatures[Relationship Type],$A2535),CHAR(34),
", RelatedFeatureID: *SamplingFeatureID",TEXT(MATCH(INDEX(RelatedFeatures[Second Sampling Feature Code],$A2535),SamplingFeatures[Feature Code],0),"0000"),
", SpatialOffsetID:  ",IF(INDEX(RelatedFeatures[Offset Number],$A2535)="","",CONCATENATE("*SpatialOffsetID",TEXT(INDEX(RelatedFeatures[Offset Number],$A2535),"0000"))),"}")))</f>
        <v>#REF!</v>
      </c>
      <c r="P2535" t="e">
        <f>IF(INDEX(Methods[Method Type],$A2535)="","",
CONCATENATE("  - &amp;MethodID",TEXT($A2535,"0000"),
" {","MethodTypeCV:  ",CHAR(34),INDEX(Methods[Method Type],$A2535),CHAR(34),
", MethodCode:  ",CHAR(34),INDEX(Methods[Method Code],$A2535),CHAR(34),
", MethodName:  ",CHAR(34),INDEX(Methods[Method Name],$A2535),CHAR(34),
", MethodDescription:  ",CHAR(34),INDEX(Methods[Method Description],$A2535),CHAR(34),
", MethodLink:  ",CHAR(34),INDEX(Methods[Method Link],$A2535),CHAR(34),
", OrganizationID: *OrganizationID",TEXT(MATCH(INDEX(Methods[Organization Name],$A2535),Organizations[Organization Name],0),"0000"),"}"))</f>
        <v>#REF!</v>
      </c>
      <c r="Q2535" t="e">
        <f>IF(INDEX(Variables[Variable Type],$A2535)="","",
CONCATENATE("  - &amp;VariableID",TEXT($A2535,"0000"),
" {","VariableTypeCV:  ",CHAR(34),INDEX(Variables[Variable Type],$A2535),CHAR(34),
", VariableCode:  ",CHAR(34),INDEX(Variables[Variable Code],$A2535),CHAR(34),
", VariableNameCV:  ",CHAR(34),INDEX(Variables[Variable Name],$A2535),CHAR(34),
", VariableDefinition:  ",CHAR(34),INDEX(Variables[Variable Definition],$A2535),CHAR(34),
", SpecciationCV:  ",CHAR(34),INDEX(Variables[Speciation],$A2535),CHAR(34),
", NoDataValue:  ",CHAR(34),INDEX(Variables[No Data Value],$A2535),CHAR(34),"}"))</f>
        <v>#REF!</v>
      </c>
    </row>
    <row r="2536" spans="1:17" x14ac:dyDescent="0.25">
      <c r="A2536">
        <v>2533</v>
      </c>
      <c r="D2536" t="e">
        <f>IF(INDEX(People[First Name],$A2536)="","",
CONCATENATE("  - &amp;PersonID",TEXT($A2536,"0000"),
" {","PersonFirstName:  ",CHAR(34),INDEX(People[First Name],$A2536),CHAR(34),
", PersonMiddleName:  ",CHAR(34),INDEX(People[Middle Name],$A2536),CHAR(34),
", PersonLastName:  ",CHAR(34),INDEX(People[Last Name],$A2536),CHAR(34),"}"))</f>
        <v>#REF!</v>
      </c>
      <c r="E2536" t="e">
        <f>IF(INDEX(Organizations[Organization Type '[CV']],$A2536)="","",
CONCATENATE("  - &amp;OrganizationID",TEXT($A2536,"0000"),
" {","OrganizationTypeCV:  ",CHAR(34),INDEX(Organizations[Organization Type '[CV']],$A2536),CHAR(34),
", OrganizationCode:  ",CHAR(34),INDEX(Organizations[Organization Code],$A2536),CHAR(34),
", OrganizationName:  ",CHAR(34),INDEX(Organizations[Organization Name],$A2536),CHAR(34),
", OrganizationDescription:  ",CHAR(34),INDEX(Organizations[Organization Description],$A2536),CHAR(34),
", OrganizationLink:  ",CHAR(34),INDEX(Organizations[Organization Link],$A2536),CHAR(34),"}"))</f>
        <v>#REF!</v>
      </c>
      <c r="F2536" t="e">
        <f>IF(INDEX(People[First Name],$A2536)="","",
CONCATENATE("  - &amp;AffiliationID",TEXT($A2536,"0000"),
" {PersonID: *PersonID",TEXT($A2536,"0000"),
", OrganizationID: *OrganizationID",TEXT(MATCH(INDEX(People[Organization Name],$A2536),Organizations[Organization Name],0),"0000"),
", IsPrimaryOrganizationContact: , AffiliationStartDate: , AffiliationEndDate: , PrimaryPhone: ",
", PrimaryEmail: ",CHAR(34),INDEX(People[Primary Email],$A2536),CHAR(34),
", PrimaryAddress: ",CHAR(34),INDEX(People[Primary Address],$A2536),CHAR(34),
", PersonLink: }"))</f>
        <v>#REF!</v>
      </c>
      <c r="H2536" t="e">
        <f>IF(COUNTA(CitationInformation)=0,"",IF(INDEX(AuthorList[Author Name],$A2536)="","",
CONCATENATE("  - &amp;AuthorListID",TEXT($A2536,"0000"),
"  {CitationID: *CitationID0001",
", PersonID: *PersonID",TEXT(MATCH(INDEX(AuthorList[Author Name],$A2536),People[Full Name],0),"0000"),
", AuthorOrder: ",INDEX(AuthorList[Author Number],$A2536),"}")))</f>
        <v>#REF!</v>
      </c>
      <c r="K2536" t="e">
        <f>IF(INDEX(SamplingFeatures[Feature Code],$A2536)="","",
CONCATENATE("  - &amp;SamplingFeatureID",TEXT($A2536,"0000"),
" {","SamplingFeatureUUID:  ",CHAR(34),INDEX(SamplingFeatures[Sampling Feature UUID],$A2536),CHAR(34),
", SamplingFeatureTypeCV:  ",CHAR(34),INDEX(SamplingFeatures[Sampling Feature Type],$A2536),CHAR(34),
", SamplingFeatureCode:  ",CHAR(34),INDEX(SamplingFeatures[Feature Code],$A2536),CHAR(34),
", SamplingFeatureName:  ",CHAR(34),INDEX(SamplingFeatures[Feature Name],$A2536),CHAR(34),
", SamplingFeatureDescription:  ",CHAR(34),INDEX(SamplingFeatures[Feature Description],$A2536),CHAR(34),
", SamplingFeatureGeotypeCV:  ",CHAR(34),INDEX(SamplingFeatures[Feature Geo Type],$A2536),CHAR(34),
", FeatureGeometry:  ",CHAR(34),INDEX(SamplingFeatures[Feature Geometry],$A2536),CHAR(34),
", Elevation_m:  ",CHAR(34),INDEX(SamplingFeatures[Elevation_m],$A2536),CHAR(34),
", ElevationDatumCV:  ",CHAR(34),ElevationDatum,CHAR(34),"}"))</f>
        <v>#REF!</v>
      </c>
      <c r="L2536" t="e">
        <f>IF(INDEX(SamplingFeatures[Sampling Feature Type],$A2536)&lt;&gt;"Site","",
CONCATENATE("  - &amp;SiteID",TEXT(SUMPRODUCT(--($L$3:$L2535&lt;&gt;"")),"0000"),
" {","SamplingFeatureID:  *SamplingFeatureID",TEXT($A2536,"0000"),
", SiteTypeCV:  ",CHAR(34),INDEX(Sites[Site Type],$A2536),CHAR(34),
", Latitude:  ",INDEX(Sites[Latitude],$A2536),
", Longitude:  ",INDEX(Sites[Longitude],$A2536),
", SRSName:  ",CHAR(34),LatLonDatum,CHAR(34),"}"))</f>
        <v>#REF!</v>
      </c>
      <c r="M2536" t="e">
        <f>IF(INDEX(SamplingFeatures[Sampling Feature Type],$A2536)&lt;&gt;"Specimen","",
CONCATENATE("  - &amp;SpecimenID",TEXT(SUMPRODUCT(--($M$3:$M2535&lt;&gt;"")),"0000"),
" {","SamplingFeatureID:  *SamplingFeatureID",TEXT($A2536,"0000"),
", SpecimenTypeCV:  ",CHAR(34),INDEX(Specimens[Specimen Type],$A2536),CHAR(34),
", SpecimenMediumCV:  ",INDEX(Specimens[Specimen Medium],$A2536),
", IsFieldSpecimen:  ",CHAR(34),INDEX(Specimens[Is Field Specimen?],$A2536),CHAR(34),"}"))</f>
        <v>#REF!</v>
      </c>
      <c r="N2536" t="e">
        <f>IF(COUNTA(SpatialOffsets[])=0,"", IF(INDEX(SpatialOffsets[Spatial Offset Type],$A2536)="","",
CONCATENATE("  - &amp;SpatialOffsetID",TEXT($A2536,"0000"),
" {","SpatialOffsetTypeCV:  ",CHAR(34),INDEX(SpatialOffsets[Spatial Offset Type],$A2536),CHAR(34),
", Offset1Value:  ",INDEX(SpatialOffsets[Offset 1 Value],$A2536),
", Offset1UnitID:  ",CHAR(34),INDEX(SpatialOffsets[Offset 1 Unit],$A2536),CHAR(34),
", Offset2Value:  ",INDEX(SpatialOffsets[Offset 2 Value],$A2536),
", Offset2UnitID:  ",CHAR(34),INDEX(SpatialOffsets[Offset 2 Unit],$A2536),CHAR(34),
", Offset3Value:  ",INDEX(SpatialOffsets[Offset 3 Value],$A2536),
", Offset3UnitID:  ",CHAR(34),INDEX(SpatialOffsets[Offset 3 Unit],$A2536),CHAR(34),,"}")))</f>
        <v>#REF!</v>
      </c>
      <c r="O2536" t="e">
        <f>IF(COUNTA(RelatedFeatures[])=0,"", IF(INDEX(RelatedFeatures[First Sampling Feature Code],$A2536)="","",
CONCATENATE("  - &amp;RelationID",TEXT($A2536,"0000"),
" {","SamplingFeatureID:  *SamplingFeatureID",TEXT(MATCH(INDEX(RelatedFeatures[First Sampling Feature Code],$A2536),SamplingFeatures[Feature Code],0),"0000"),
", RelationshipTypeCV:  ",CHAR(34),INDEX(RelatedFeatures[Relationship Type],$A2536),CHAR(34),
", RelatedFeatureID: *SamplingFeatureID",TEXT(MATCH(INDEX(RelatedFeatures[Second Sampling Feature Code],$A2536),SamplingFeatures[Feature Code],0),"0000"),
", SpatialOffsetID:  ",IF(INDEX(RelatedFeatures[Offset Number],$A2536)="","",CONCATENATE("*SpatialOffsetID",TEXT(INDEX(RelatedFeatures[Offset Number],$A2536),"0000"))),"}")))</f>
        <v>#REF!</v>
      </c>
      <c r="P2536" t="e">
        <f>IF(INDEX(Methods[Method Type],$A2536)="","",
CONCATENATE("  - &amp;MethodID",TEXT($A2536,"0000"),
" {","MethodTypeCV:  ",CHAR(34),INDEX(Methods[Method Type],$A2536),CHAR(34),
", MethodCode:  ",CHAR(34),INDEX(Methods[Method Code],$A2536),CHAR(34),
", MethodName:  ",CHAR(34),INDEX(Methods[Method Name],$A2536),CHAR(34),
", MethodDescription:  ",CHAR(34),INDEX(Methods[Method Description],$A2536),CHAR(34),
", MethodLink:  ",CHAR(34),INDEX(Methods[Method Link],$A2536),CHAR(34),
", OrganizationID: *OrganizationID",TEXT(MATCH(INDEX(Methods[Organization Name],$A2536),Organizations[Organization Name],0),"0000"),"}"))</f>
        <v>#REF!</v>
      </c>
      <c r="Q2536" t="e">
        <f>IF(INDEX(Variables[Variable Type],$A2536)="","",
CONCATENATE("  - &amp;VariableID",TEXT($A2536,"0000"),
" {","VariableTypeCV:  ",CHAR(34),INDEX(Variables[Variable Type],$A2536),CHAR(34),
", VariableCode:  ",CHAR(34),INDEX(Variables[Variable Code],$A2536),CHAR(34),
", VariableNameCV:  ",CHAR(34),INDEX(Variables[Variable Name],$A2536),CHAR(34),
", VariableDefinition:  ",CHAR(34),INDEX(Variables[Variable Definition],$A2536),CHAR(34),
", SpecciationCV:  ",CHAR(34),INDEX(Variables[Speciation],$A2536),CHAR(34),
", NoDataValue:  ",CHAR(34),INDEX(Variables[No Data Value],$A2536),CHAR(34),"}"))</f>
        <v>#REF!</v>
      </c>
    </row>
    <row r="2537" spans="1:17" x14ac:dyDescent="0.25">
      <c r="A2537">
        <v>2534</v>
      </c>
      <c r="D2537" t="e">
        <f>IF(INDEX(People[First Name],$A2537)="","",
CONCATENATE("  - &amp;PersonID",TEXT($A2537,"0000"),
" {","PersonFirstName:  ",CHAR(34),INDEX(People[First Name],$A2537),CHAR(34),
", PersonMiddleName:  ",CHAR(34),INDEX(People[Middle Name],$A2537),CHAR(34),
", PersonLastName:  ",CHAR(34),INDEX(People[Last Name],$A2537),CHAR(34),"}"))</f>
        <v>#REF!</v>
      </c>
      <c r="E2537" t="e">
        <f>IF(INDEX(Organizations[Organization Type '[CV']],$A2537)="","",
CONCATENATE("  - &amp;OrganizationID",TEXT($A2537,"0000"),
" {","OrganizationTypeCV:  ",CHAR(34),INDEX(Organizations[Organization Type '[CV']],$A2537),CHAR(34),
", OrganizationCode:  ",CHAR(34),INDEX(Organizations[Organization Code],$A2537),CHAR(34),
", OrganizationName:  ",CHAR(34),INDEX(Organizations[Organization Name],$A2537),CHAR(34),
", OrganizationDescription:  ",CHAR(34),INDEX(Organizations[Organization Description],$A2537),CHAR(34),
", OrganizationLink:  ",CHAR(34),INDEX(Organizations[Organization Link],$A2537),CHAR(34),"}"))</f>
        <v>#REF!</v>
      </c>
      <c r="F2537" t="e">
        <f>IF(INDEX(People[First Name],$A2537)="","",
CONCATENATE("  - &amp;AffiliationID",TEXT($A2537,"0000"),
" {PersonID: *PersonID",TEXT($A2537,"0000"),
", OrganizationID: *OrganizationID",TEXT(MATCH(INDEX(People[Organization Name],$A2537),Organizations[Organization Name],0),"0000"),
", IsPrimaryOrganizationContact: , AffiliationStartDate: , AffiliationEndDate: , PrimaryPhone: ",
", PrimaryEmail: ",CHAR(34),INDEX(People[Primary Email],$A2537),CHAR(34),
", PrimaryAddress: ",CHAR(34),INDEX(People[Primary Address],$A2537),CHAR(34),
", PersonLink: }"))</f>
        <v>#REF!</v>
      </c>
      <c r="H2537" t="e">
        <f>IF(COUNTA(CitationInformation)=0,"",IF(INDEX(AuthorList[Author Name],$A2537)="","",
CONCATENATE("  - &amp;AuthorListID",TEXT($A2537,"0000"),
"  {CitationID: *CitationID0001",
", PersonID: *PersonID",TEXT(MATCH(INDEX(AuthorList[Author Name],$A2537),People[Full Name],0),"0000"),
", AuthorOrder: ",INDEX(AuthorList[Author Number],$A2537),"}")))</f>
        <v>#REF!</v>
      </c>
      <c r="K2537" t="e">
        <f>IF(INDEX(SamplingFeatures[Feature Code],$A2537)="","",
CONCATENATE("  - &amp;SamplingFeatureID",TEXT($A2537,"0000"),
" {","SamplingFeatureUUID:  ",CHAR(34),INDEX(SamplingFeatures[Sampling Feature UUID],$A2537),CHAR(34),
", SamplingFeatureTypeCV:  ",CHAR(34),INDEX(SamplingFeatures[Sampling Feature Type],$A2537),CHAR(34),
", SamplingFeatureCode:  ",CHAR(34),INDEX(SamplingFeatures[Feature Code],$A2537),CHAR(34),
", SamplingFeatureName:  ",CHAR(34),INDEX(SamplingFeatures[Feature Name],$A2537),CHAR(34),
", SamplingFeatureDescription:  ",CHAR(34),INDEX(SamplingFeatures[Feature Description],$A2537),CHAR(34),
", SamplingFeatureGeotypeCV:  ",CHAR(34),INDEX(SamplingFeatures[Feature Geo Type],$A2537),CHAR(34),
", FeatureGeometry:  ",CHAR(34),INDEX(SamplingFeatures[Feature Geometry],$A2537),CHAR(34),
", Elevation_m:  ",CHAR(34),INDEX(SamplingFeatures[Elevation_m],$A2537),CHAR(34),
", ElevationDatumCV:  ",CHAR(34),ElevationDatum,CHAR(34),"}"))</f>
        <v>#REF!</v>
      </c>
      <c r="L2537" t="e">
        <f>IF(INDEX(SamplingFeatures[Sampling Feature Type],$A2537)&lt;&gt;"Site","",
CONCATENATE("  - &amp;SiteID",TEXT(SUMPRODUCT(--($L$3:$L2536&lt;&gt;"")),"0000"),
" {","SamplingFeatureID:  *SamplingFeatureID",TEXT($A2537,"0000"),
", SiteTypeCV:  ",CHAR(34),INDEX(Sites[Site Type],$A2537),CHAR(34),
", Latitude:  ",INDEX(Sites[Latitude],$A2537),
", Longitude:  ",INDEX(Sites[Longitude],$A2537),
", SRSName:  ",CHAR(34),LatLonDatum,CHAR(34),"}"))</f>
        <v>#REF!</v>
      </c>
      <c r="M2537" t="e">
        <f>IF(INDEX(SamplingFeatures[Sampling Feature Type],$A2537)&lt;&gt;"Specimen","",
CONCATENATE("  - &amp;SpecimenID",TEXT(SUMPRODUCT(--($M$3:$M2536&lt;&gt;"")),"0000"),
" {","SamplingFeatureID:  *SamplingFeatureID",TEXT($A2537,"0000"),
", SpecimenTypeCV:  ",CHAR(34),INDEX(Specimens[Specimen Type],$A2537),CHAR(34),
", SpecimenMediumCV:  ",INDEX(Specimens[Specimen Medium],$A2537),
", IsFieldSpecimen:  ",CHAR(34),INDEX(Specimens[Is Field Specimen?],$A2537),CHAR(34),"}"))</f>
        <v>#REF!</v>
      </c>
      <c r="N2537" t="e">
        <f>IF(COUNTA(SpatialOffsets[])=0,"", IF(INDEX(SpatialOffsets[Spatial Offset Type],$A2537)="","",
CONCATENATE("  - &amp;SpatialOffsetID",TEXT($A2537,"0000"),
" {","SpatialOffsetTypeCV:  ",CHAR(34),INDEX(SpatialOffsets[Spatial Offset Type],$A2537),CHAR(34),
", Offset1Value:  ",INDEX(SpatialOffsets[Offset 1 Value],$A2537),
", Offset1UnitID:  ",CHAR(34),INDEX(SpatialOffsets[Offset 1 Unit],$A2537),CHAR(34),
", Offset2Value:  ",INDEX(SpatialOffsets[Offset 2 Value],$A2537),
", Offset2UnitID:  ",CHAR(34),INDEX(SpatialOffsets[Offset 2 Unit],$A2537),CHAR(34),
", Offset3Value:  ",INDEX(SpatialOffsets[Offset 3 Value],$A2537),
", Offset3UnitID:  ",CHAR(34),INDEX(SpatialOffsets[Offset 3 Unit],$A2537),CHAR(34),,"}")))</f>
        <v>#REF!</v>
      </c>
      <c r="O2537" t="e">
        <f>IF(COUNTA(RelatedFeatures[])=0,"", IF(INDEX(RelatedFeatures[First Sampling Feature Code],$A2537)="","",
CONCATENATE("  - &amp;RelationID",TEXT($A2537,"0000"),
" {","SamplingFeatureID:  *SamplingFeatureID",TEXT(MATCH(INDEX(RelatedFeatures[First Sampling Feature Code],$A2537),SamplingFeatures[Feature Code],0),"0000"),
", RelationshipTypeCV:  ",CHAR(34),INDEX(RelatedFeatures[Relationship Type],$A2537),CHAR(34),
", RelatedFeatureID: *SamplingFeatureID",TEXT(MATCH(INDEX(RelatedFeatures[Second Sampling Feature Code],$A2537),SamplingFeatures[Feature Code],0),"0000"),
", SpatialOffsetID:  ",IF(INDEX(RelatedFeatures[Offset Number],$A2537)="","",CONCATENATE("*SpatialOffsetID",TEXT(INDEX(RelatedFeatures[Offset Number],$A2537),"0000"))),"}")))</f>
        <v>#REF!</v>
      </c>
      <c r="P2537" t="e">
        <f>IF(INDEX(Methods[Method Type],$A2537)="","",
CONCATENATE("  - &amp;MethodID",TEXT($A2537,"0000"),
" {","MethodTypeCV:  ",CHAR(34),INDEX(Methods[Method Type],$A2537),CHAR(34),
", MethodCode:  ",CHAR(34),INDEX(Methods[Method Code],$A2537),CHAR(34),
", MethodName:  ",CHAR(34),INDEX(Methods[Method Name],$A2537),CHAR(34),
", MethodDescription:  ",CHAR(34),INDEX(Methods[Method Description],$A2537),CHAR(34),
", MethodLink:  ",CHAR(34),INDEX(Methods[Method Link],$A2537),CHAR(34),
", OrganizationID: *OrganizationID",TEXT(MATCH(INDEX(Methods[Organization Name],$A2537),Organizations[Organization Name],0),"0000"),"}"))</f>
        <v>#REF!</v>
      </c>
      <c r="Q2537" t="e">
        <f>IF(INDEX(Variables[Variable Type],$A2537)="","",
CONCATENATE("  - &amp;VariableID",TEXT($A2537,"0000"),
" {","VariableTypeCV:  ",CHAR(34),INDEX(Variables[Variable Type],$A2537),CHAR(34),
", VariableCode:  ",CHAR(34),INDEX(Variables[Variable Code],$A2537),CHAR(34),
", VariableNameCV:  ",CHAR(34),INDEX(Variables[Variable Name],$A2537),CHAR(34),
", VariableDefinition:  ",CHAR(34),INDEX(Variables[Variable Definition],$A2537),CHAR(34),
", SpecciationCV:  ",CHAR(34),INDEX(Variables[Speciation],$A2537),CHAR(34),
", NoDataValue:  ",CHAR(34),INDEX(Variables[No Data Value],$A2537),CHAR(34),"}"))</f>
        <v>#REF!</v>
      </c>
    </row>
    <row r="2538" spans="1:17" x14ac:dyDescent="0.25">
      <c r="A2538">
        <v>2535</v>
      </c>
      <c r="D2538" t="e">
        <f>IF(INDEX(People[First Name],$A2538)="","",
CONCATENATE("  - &amp;PersonID",TEXT($A2538,"0000"),
" {","PersonFirstName:  ",CHAR(34),INDEX(People[First Name],$A2538),CHAR(34),
", PersonMiddleName:  ",CHAR(34),INDEX(People[Middle Name],$A2538),CHAR(34),
", PersonLastName:  ",CHAR(34),INDEX(People[Last Name],$A2538),CHAR(34),"}"))</f>
        <v>#REF!</v>
      </c>
      <c r="E2538" t="e">
        <f>IF(INDEX(Organizations[Organization Type '[CV']],$A2538)="","",
CONCATENATE("  - &amp;OrganizationID",TEXT($A2538,"0000"),
" {","OrganizationTypeCV:  ",CHAR(34),INDEX(Organizations[Organization Type '[CV']],$A2538),CHAR(34),
", OrganizationCode:  ",CHAR(34),INDEX(Organizations[Organization Code],$A2538),CHAR(34),
", OrganizationName:  ",CHAR(34),INDEX(Organizations[Organization Name],$A2538),CHAR(34),
", OrganizationDescription:  ",CHAR(34),INDEX(Organizations[Organization Description],$A2538),CHAR(34),
", OrganizationLink:  ",CHAR(34),INDEX(Organizations[Organization Link],$A2538),CHAR(34),"}"))</f>
        <v>#REF!</v>
      </c>
      <c r="F2538" t="e">
        <f>IF(INDEX(People[First Name],$A2538)="","",
CONCATENATE("  - &amp;AffiliationID",TEXT($A2538,"0000"),
" {PersonID: *PersonID",TEXT($A2538,"0000"),
", OrganizationID: *OrganizationID",TEXT(MATCH(INDEX(People[Organization Name],$A2538),Organizations[Organization Name],0),"0000"),
", IsPrimaryOrganizationContact: , AffiliationStartDate: , AffiliationEndDate: , PrimaryPhone: ",
", PrimaryEmail: ",CHAR(34),INDEX(People[Primary Email],$A2538),CHAR(34),
", PrimaryAddress: ",CHAR(34),INDEX(People[Primary Address],$A2538),CHAR(34),
", PersonLink: }"))</f>
        <v>#REF!</v>
      </c>
      <c r="H2538" t="e">
        <f>IF(COUNTA(CitationInformation)=0,"",IF(INDEX(AuthorList[Author Name],$A2538)="","",
CONCATENATE("  - &amp;AuthorListID",TEXT($A2538,"0000"),
"  {CitationID: *CitationID0001",
", PersonID: *PersonID",TEXT(MATCH(INDEX(AuthorList[Author Name],$A2538),People[Full Name],0),"0000"),
", AuthorOrder: ",INDEX(AuthorList[Author Number],$A2538),"}")))</f>
        <v>#REF!</v>
      </c>
      <c r="K2538" t="e">
        <f>IF(INDEX(SamplingFeatures[Feature Code],$A2538)="","",
CONCATENATE("  - &amp;SamplingFeatureID",TEXT($A2538,"0000"),
" {","SamplingFeatureUUID:  ",CHAR(34),INDEX(SamplingFeatures[Sampling Feature UUID],$A2538),CHAR(34),
", SamplingFeatureTypeCV:  ",CHAR(34),INDEX(SamplingFeatures[Sampling Feature Type],$A2538),CHAR(34),
", SamplingFeatureCode:  ",CHAR(34),INDEX(SamplingFeatures[Feature Code],$A2538),CHAR(34),
", SamplingFeatureName:  ",CHAR(34),INDEX(SamplingFeatures[Feature Name],$A2538),CHAR(34),
", SamplingFeatureDescription:  ",CHAR(34),INDEX(SamplingFeatures[Feature Description],$A2538),CHAR(34),
", SamplingFeatureGeotypeCV:  ",CHAR(34),INDEX(SamplingFeatures[Feature Geo Type],$A2538),CHAR(34),
", FeatureGeometry:  ",CHAR(34),INDEX(SamplingFeatures[Feature Geometry],$A2538),CHAR(34),
", Elevation_m:  ",CHAR(34),INDEX(SamplingFeatures[Elevation_m],$A2538),CHAR(34),
", ElevationDatumCV:  ",CHAR(34),ElevationDatum,CHAR(34),"}"))</f>
        <v>#REF!</v>
      </c>
      <c r="L2538" t="e">
        <f>IF(INDEX(SamplingFeatures[Sampling Feature Type],$A2538)&lt;&gt;"Site","",
CONCATENATE("  - &amp;SiteID",TEXT(SUMPRODUCT(--($L$3:$L2537&lt;&gt;"")),"0000"),
" {","SamplingFeatureID:  *SamplingFeatureID",TEXT($A2538,"0000"),
", SiteTypeCV:  ",CHAR(34),INDEX(Sites[Site Type],$A2538),CHAR(34),
", Latitude:  ",INDEX(Sites[Latitude],$A2538),
", Longitude:  ",INDEX(Sites[Longitude],$A2538),
", SRSName:  ",CHAR(34),LatLonDatum,CHAR(34),"}"))</f>
        <v>#REF!</v>
      </c>
      <c r="M2538" t="e">
        <f>IF(INDEX(SamplingFeatures[Sampling Feature Type],$A2538)&lt;&gt;"Specimen","",
CONCATENATE("  - &amp;SpecimenID",TEXT(SUMPRODUCT(--($M$3:$M2537&lt;&gt;"")),"0000"),
" {","SamplingFeatureID:  *SamplingFeatureID",TEXT($A2538,"0000"),
", SpecimenTypeCV:  ",CHAR(34),INDEX(Specimens[Specimen Type],$A2538),CHAR(34),
", SpecimenMediumCV:  ",INDEX(Specimens[Specimen Medium],$A2538),
", IsFieldSpecimen:  ",CHAR(34),INDEX(Specimens[Is Field Specimen?],$A2538),CHAR(34),"}"))</f>
        <v>#REF!</v>
      </c>
      <c r="N2538" t="e">
        <f>IF(COUNTA(SpatialOffsets[])=0,"", IF(INDEX(SpatialOffsets[Spatial Offset Type],$A2538)="","",
CONCATENATE("  - &amp;SpatialOffsetID",TEXT($A2538,"0000"),
" {","SpatialOffsetTypeCV:  ",CHAR(34),INDEX(SpatialOffsets[Spatial Offset Type],$A2538),CHAR(34),
", Offset1Value:  ",INDEX(SpatialOffsets[Offset 1 Value],$A2538),
", Offset1UnitID:  ",CHAR(34),INDEX(SpatialOffsets[Offset 1 Unit],$A2538),CHAR(34),
", Offset2Value:  ",INDEX(SpatialOffsets[Offset 2 Value],$A2538),
", Offset2UnitID:  ",CHAR(34),INDEX(SpatialOffsets[Offset 2 Unit],$A2538),CHAR(34),
", Offset3Value:  ",INDEX(SpatialOffsets[Offset 3 Value],$A2538),
", Offset3UnitID:  ",CHAR(34),INDEX(SpatialOffsets[Offset 3 Unit],$A2538),CHAR(34),,"}")))</f>
        <v>#REF!</v>
      </c>
      <c r="O2538" t="e">
        <f>IF(COUNTA(RelatedFeatures[])=0,"", IF(INDEX(RelatedFeatures[First Sampling Feature Code],$A2538)="","",
CONCATENATE("  - &amp;RelationID",TEXT($A2538,"0000"),
" {","SamplingFeatureID:  *SamplingFeatureID",TEXT(MATCH(INDEX(RelatedFeatures[First Sampling Feature Code],$A2538),SamplingFeatures[Feature Code],0),"0000"),
", RelationshipTypeCV:  ",CHAR(34),INDEX(RelatedFeatures[Relationship Type],$A2538),CHAR(34),
", RelatedFeatureID: *SamplingFeatureID",TEXT(MATCH(INDEX(RelatedFeatures[Second Sampling Feature Code],$A2538),SamplingFeatures[Feature Code],0),"0000"),
", SpatialOffsetID:  ",IF(INDEX(RelatedFeatures[Offset Number],$A2538)="","",CONCATENATE("*SpatialOffsetID",TEXT(INDEX(RelatedFeatures[Offset Number],$A2538),"0000"))),"}")))</f>
        <v>#REF!</v>
      </c>
      <c r="P2538" t="e">
        <f>IF(INDEX(Methods[Method Type],$A2538)="","",
CONCATENATE("  - &amp;MethodID",TEXT($A2538,"0000"),
" {","MethodTypeCV:  ",CHAR(34),INDEX(Methods[Method Type],$A2538),CHAR(34),
", MethodCode:  ",CHAR(34),INDEX(Methods[Method Code],$A2538),CHAR(34),
", MethodName:  ",CHAR(34),INDEX(Methods[Method Name],$A2538),CHAR(34),
", MethodDescription:  ",CHAR(34),INDEX(Methods[Method Description],$A2538),CHAR(34),
", MethodLink:  ",CHAR(34),INDEX(Methods[Method Link],$A2538),CHAR(34),
", OrganizationID: *OrganizationID",TEXT(MATCH(INDEX(Methods[Organization Name],$A2538),Organizations[Organization Name],0),"0000"),"}"))</f>
        <v>#REF!</v>
      </c>
      <c r="Q2538" t="e">
        <f>IF(INDEX(Variables[Variable Type],$A2538)="","",
CONCATENATE("  - &amp;VariableID",TEXT($A2538,"0000"),
" {","VariableTypeCV:  ",CHAR(34),INDEX(Variables[Variable Type],$A2538),CHAR(34),
", VariableCode:  ",CHAR(34),INDEX(Variables[Variable Code],$A2538),CHAR(34),
", VariableNameCV:  ",CHAR(34),INDEX(Variables[Variable Name],$A2538),CHAR(34),
", VariableDefinition:  ",CHAR(34),INDEX(Variables[Variable Definition],$A2538),CHAR(34),
", SpecciationCV:  ",CHAR(34),INDEX(Variables[Speciation],$A2538),CHAR(34),
", NoDataValue:  ",CHAR(34),INDEX(Variables[No Data Value],$A2538),CHAR(34),"}"))</f>
        <v>#REF!</v>
      </c>
    </row>
    <row r="2539" spans="1:17" x14ac:dyDescent="0.25">
      <c r="A2539">
        <v>2536</v>
      </c>
      <c r="D2539" t="e">
        <f>IF(INDEX(People[First Name],$A2539)="","",
CONCATENATE("  - &amp;PersonID",TEXT($A2539,"0000"),
" {","PersonFirstName:  ",CHAR(34),INDEX(People[First Name],$A2539),CHAR(34),
", PersonMiddleName:  ",CHAR(34),INDEX(People[Middle Name],$A2539),CHAR(34),
", PersonLastName:  ",CHAR(34),INDEX(People[Last Name],$A2539),CHAR(34),"}"))</f>
        <v>#REF!</v>
      </c>
      <c r="E2539" t="e">
        <f>IF(INDEX(Organizations[Organization Type '[CV']],$A2539)="","",
CONCATENATE("  - &amp;OrganizationID",TEXT($A2539,"0000"),
" {","OrganizationTypeCV:  ",CHAR(34),INDEX(Organizations[Organization Type '[CV']],$A2539),CHAR(34),
", OrganizationCode:  ",CHAR(34),INDEX(Organizations[Organization Code],$A2539),CHAR(34),
", OrganizationName:  ",CHAR(34),INDEX(Organizations[Organization Name],$A2539),CHAR(34),
", OrganizationDescription:  ",CHAR(34),INDEX(Organizations[Organization Description],$A2539),CHAR(34),
", OrganizationLink:  ",CHAR(34),INDEX(Organizations[Organization Link],$A2539),CHAR(34),"}"))</f>
        <v>#REF!</v>
      </c>
      <c r="F2539" t="e">
        <f>IF(INDEX(People[First Name],$A2539)="","",
CONCATENATE("  - &amp;AffiliationID",TEXT($A2539,"0000"),
" {PersonID: *PersonID",TEXT($A2539,"0000"),
", OrganizationID: *OrganizationID",TEXT(MATCH(INDEX(People[Organization Name],$A2539),Organizations[Organization Name],0),"0000"),
", IsPrimaryOrganizationContact: , AffiliationStartDate: , AffiliationEndDate: , PrimaryPhone: ",
", PrimaryEmail: ",CHAR(34),INDEX(People[Primary Email],$A2539),CHAR(34),
", PrimaryAddress: ",CHAR(34),INDEX(People[Primary Address],$A2539),CHAR(34),
", PersonLink: }"))</f>
        <v>#REF!</v>
      </c>
      <c r="H2539" t="e">
        <f>IF(COUNTA(CitationInformation)=0,"",IF(INDEX(AuthorList[Author Name],$A2539)="","",
CONCATENATE("  - &amp;AuthorListID",TEXT($A2539,"0000"),
"  {CitationID: *CitationID0001",
", PersonID: *PersonID",TEXT(MATCH(INDEX(AuthorList[Author Name],$A2539),People[Full Name],0),"0000"),
", AuthorOrder: ",INDEX(AuthorList[Author Number],$A2539),"}")))</f>
        <v>#REF!</v>
      </c>
      <c r="K2539" t="e">
        <f>IF(INDEX(SamplingFeatures[Feature Code],$A2539)="","",
CONCATENATE("  - &amp;SamplingFeatureID",TEXT($A2539,"0000"),
" {","SamplingFeatureUUID:  ",CHAR(34),INDEX(SamplingFeatures[Sampling Feature UUID],$A2539),CHAR(34),
", SamplingFeatureTypeCV:  ",CHAR(34),INDEX(SamplingFeatures[Sampling Feature Type],$A2539),CHAR(34),
", SamplingFeatureCode:  ",CHAR(34),INDEX(SamplingFeatures[Feature Code],$A2539),CHAR(34),
", SamplingFeatureName:  ",CHAR(34),INDEX(SamplingFeatures[Feature Name],$A2539),CHAR(34),
", SamplingFeatureDescription:  ",CHAR(34),INDEX(SamplingFeatures[Feature Description],$A2539),CHAR(34),
", SamplingFeatureGeotypeCV:  ",CHAR(34),INDEX(SamplingFeatures[Feature Geo Type],$A2539),CHAR(34),
", FeatureGeometry:  ",CHAR(34),INDEX(SamplingFeatures[Feature Geometry],$A2539),CHAR(34),
", Elevation_m:  ",CHAR(34),INDEX(SamplingFeatures[Elevation_m],$A2539),CHAR(34),
", ElevationDatumCV:  ",CHAR(34),ElevationDatum,CHAR(34),"}"))</f>
        <v>#REF!</v>
      </c>
      <c r="L2539" t="e">
        <f>IF(INDEX(SamplingFeatures[Sampling Feature Type],$A2539)&lt;&gt;"Site","",
CONCATENATE("  - &amp;SiteID",TEXT(SUMPRODUCT(--($L$3:$L2538&lt;&gt;"")),"0000"),
" {","SamplingFeatureID:  *SamplingFeatureID",TEXT($A2539,"0000"),
", SiteTypeCV:  ",CHAR(34),INDEX(Sites[Site Type],$A2539),CHAR(34),
", Latitude:  ",INDEX(Sites[Latitude],$A2539),
", Longitude:  ",INDEX(Sites[Longitude],$A2539),
", SRSName:  ",CHAR(34),LatLonDatum,CHAR(34),"}"))</f>
        <v>#REF!</v>
      </c>
      <c r="M2539" t="e">
        <f>IF(INDEX(SamplingFeatures[Sampling Feature Type],$A2539)&lt;&gt;"Specimen","",
CONCATENATE("  - &amp;SpecimenID",TEXT(SUMPRODUCT(--($M$3:$M2538&lt;&gt;"")),"0000"),
" {","SamplingFeatureID:  *SamplingFeatureID",TEXT($A2539,"0000"),
", SpecimenTypeCV:  ",CHAR(34),INDEX(Specimens[Specimen Type],$A2539),CHAR(34),
", SpecimenMediumCV:  ",INDEX(Specimens[Specimen Medium],$A2539),
", IsFieldSpecimen:  ",CHAR(34),INDEX(Specimens[Is Field Specimen?],$A2539),CHAR(34),"}"))</f>
        <v>#REF!</v>
      </c>
      <c r="N2539" t="e">
        <f>IF(COUNTA(SpatialOffsets[])=0,"", IF(INDEX(SpatialOffsets[Spatial Offset Type],$A2539)="","",
CONCATENATE("  - &amp;SpatialOffsetID",TEXT($A2539,"0000"),
" {","SpatialOffsetTypeCV:  ",CHAR(34),INDEX(SpatialOffsets[Spatial Offset Type],$A2539),CHAR(34),
", Offset1Value:  ",INDEX(SpatialOffsets[Offset 1 Value],$A2539),
", Offset1UnitID:  ",CHAR(34),INDEX(SpatialOffsets[Offset 1 Unit],$A2539),CHAR(34),
", Offset2Value:  ",INDEX(SpatialOffsets[Offset 2 Value],$A2539),
", Offset2UnitID:  ",CHAR(34),INDEX(SpatialOffsets[Offset 2 Unit],$A2539),CHAR(34),
", Offset3Value:  ",INDEX(SpatialOffsets[Offset 3 Value],$A2539),
", Offset3UnitID:  ",CHAR(34),INDEX(SpatialOffsets[Offset 3 Unit],$A2539),CHAR(34),,"}")))</f>
        <v>#REF!</v>
      </c>
      <c r="O2539" t="e">
        <f>IF(COUNTA(RelatedFeatures[])=0,"", IF(INDEX(RelatedFeatures[First Sampling Feature Code],$A2539)="","",
CONCATENATE("  - &amp;RelationID",TEXT($A2539,"0000"),
" {","SamplingFeatureID:  *SamplingFeatureID",TEXT(MATCH(INDEX(RelatedFeatures[First Sampling Feature Code],$A2539),SamplingFeatures[Feature Code],0),"0000"),
", RelationshipTypeCV:  ",CHAR(34),INDEX(RelatedFeatures[Relationship Type],$A2539),CHAR(34),
", RelatedFeatureID: *SamplingFeatureID",TEXT(MATCH(INDEX(RelatedFeatures[Second Sampling Feature Code],$A2539),SamplingFeatures[Feature Code],0),"0000"),
", SpatialOffsetID:  ",IF(INDEX(RelatedFeatures[Offset Number],$A2539)="","",CONCATENATE("*SpatialOffsetID",TEXT(INDEX(RelatedFeatures[Offset Number],$A2539),"0000"))),"}")))</f>
        <v>#REF!</v>
      </c>
      <c r="P2539" t="e">
        <f>IF(INDEX(Methods[Method Type],$A2539)="","",
CONCATENATE("  - &amp;MethodID",TEXT($A2539,"0000"),
" {","MethodTypeCV:  ",CHAR(34),INDEX(Methods[Method Type],$A2539),CHAR(34),
", MethodCode:  ",CHAR(34),INDEX(Methods[Method Code],$A2539),CHAR(34),
", MethodName:  ",CHAR(34),INDEX(Methods[Method Name],$A2539),CHAR(34),
", MethodDescription:  ",CHAR(34),INDEX(Methods[Method Description],$A2539),CHAR(34),
", MethodLink:  ",CHAR(34),INDEX(Methods[Method Link],$A2539),CHAR(34),
", OrganizationID: *OrganizationID",TEXT(MATCH(INDEX(Methods[Organization Name],$A2539),Organizations[Organization Name],0),"0000"),"}"))</f>
        <v>#REF!</v>
      </c>
      <c r="Q2539" t="e">
        <f>IF(INDEX(Variables[Variable Type],$A2539)="","",
CONCATENATE("  - &amp;VariableID",TEXT($A2539,"0000"),
" {","VariableTypeCV:  ",CHAR(34),INDEX(Variables[Variable Type],$A2539),CHAR(34),
", VariableCode:  ",CHAR(34),INDEX(Variables[Variable Code],$A2539),CHAR(34),
", VariableNameCV:  ",CHAR(34),INDEX(Variables[Variable Name],$A2539),CHAR(34),
", VariableDefinition:  ",CHAR(34),INDEX(Variables[Variable Definition],$A2539),CHAR(34),
", SpecciationCV:  ",CHAR(34),INDEX(Variables[Speciation],$A2539),CHAR(34),
", NoDataValue:  ",CHAR(34),INDEX(Variables[No Data Value],$A2539),CHAR(34),"}"))</f>
        <v>#REF!</v>
      </c>
    </row>
    <row r="2540" spans="1:17" x14ac:dyDescent="0.25">
      <c r="A2540">
        <v>2537</v>
      </c>
      <c r="D2540" t="e">
        <f>IF(INDEX(People[First Name],$A2540)="","",
CONCATENATE("  - &amp;PersonID",TEXT($A2540,"0000"),
" {","PersonFirstName:  ",CHAR(34),INDEX(People[First Name],$A2540),CHAR(34),
", PersonMiddleName:  ",CHAR(34),INDEX(People[Middle Name],$A2540),CHAR(34),
", PersonLastName:  ",CHAR(34),INDEX(People[Last Name],$A2540),CHAR(34),"}"))</f>
        <v>#REF!</v>
      </c>
      <c r="E2540" t="e">
        <f>IF(INDEX(Organizations[Organization Type '[CV']],$A2540)="","",
CONCATENATE("  - &amp;OrganizationID",TEXT($A2540,"0000"),
" {","OrganizationTypeCV:  ",CHAR(34),INDEX(Organizations[Organization Type '[CV']],$A2540),CHAR(34),
", OrganizationCode:  ",CHAR(34),INDEX(Organizations[Organization Code],$A2540),CHAR(34),
", OrganizationName:  ",CHAR(34),INDEX(Organizations[Organization Name],$A2540),CHAR(34),
", OrganizationDescription:  ",CHAR(34),INDEX(Organizations[Organization Description],$A2540),CHAR(34),
", OrganizationLink:  ",CHAR(34),INDEX(Organizations[Organization Link],$A2540),CHAR(34),"}"))</f>
        <v>#REF!</v>
      </c>
      <c r="F2540" t="e">
        <f>IF(INDEX(People[First Name],$A2540)="","",
CONCATENATE("  - &amp;AffiliationID",TEXT($A2540,"0000"),
" {PersonID: *PersonID",TEXT($A2540,"0000"),
", OrganizationID: *OrganizationID",TEXT(MATCH(INDEX(People[Organization Name],$A2540),Organizations[Organization Name],0),"0000"),
", IsPrimaryOrganizationContact: , AffiliationStartDate: , AffiliationEndDate: , PrimaryPhone: ",
", PrimaryEmail: ",CHAR(34),INDEX(People[Primary Email],$A2540),CHAR(34),
", PrimaryAddress: ",CHAR(34),INDEX(People[Primary Address],$A2540),CHAR(34),
", PersonLink: }"))</f>
        <v>#REF!</v>
      </c>
      <c r="H2540" t="e">
        <f>IF(COUNTA(CitationInformation)=0,"",IF(INDEX(AuthorList[Author Name],$A2540)="","",
CONCATENATE("  - &amp;AuthorListID",TEXT($A2540,"0000"),
"  {CitationID: *CitationID0001",
", PersonID: *PersonID",TEXT(MATCH(INDEX(AuthorList[Author Name],$A2540),People[Full Name],0),"0000"),
", AuthorOrder: ",INDEX(AuthorList[Author Number],$A2540),"}")))</f>
        <v>#REF!</v>
      </c>
      <c r="K2540" t="e">
        <f>IF(INDEX(SamplingFeatures[Feature Code],$A2540)="","",
CONCATENATE("  - &amp;SamplingFeatureID",TEXT($A2540,"0000"),
" {","SamplingFeatureUUID:  ",CHAR(34),INDEX(SamplingFeatures[Sampling Feature UUID],$A2540),CHAR(34),
", SamplingFeatureTypeCV:  ",CHAR(34),INDEX(SamplingFeatures[Sampling Feature Type],$A2540),CHAR(34),
", SamplingFeatureCode:  ",CHAR(34),INDEX(SamplingFeatures[Feature Code],$A2540),CHAR(34),
", SamplingFeatureName:  ",CHAR(34),INDEX(SamplingFeatures[Feature Name],$A2540),CHAR(34),
", SamplingFeatureDescription:  ",CHAR(34),INDEX(SamplingFeatures[Feature Description],$A2540),CHAR(34),
", SamplingFeatureGeotypeCV:  ",CHAR(34),INDEX(SamplingFeatures[Feature Geo Type],$A2540),CHAR(34),
", FeatureGeometry:  ",CHAR(34),INDEX(SamplingFeatures[Feature Geometry],$A2540),CHAR(34),
", Elevation_m:  ",CHAR(34),INDEX(SamplingFeatures[Elevation_m],$A2540),CHAR(34),
", ElevationDatumCV:  ",CHAR(34),ElevationDatum,CHAR(34),"}"))</f>
        <v>#REF!</v>
      </c>
      <c r="L2540" t="e">
        <f>IF(INDEX(SamplingFeatures[Sampling Feature Type],$A2540)&lt;&gt;"Site","",
CONCATENATE("  - &amp;SiteID",TEXT(SUMPRODUCT(--($L$3:$L2539&lt;&gt;"")),"0000"),
" {","SamplingFeatureID:  *SamplingFeatureID",TEXT($A2540,"0000"),
", SiteTypeCV:  ",CHAR(34),INDEX(Sites[Site Type],$A2540),CHAR(34),
", Latitude:  ",INDEX(Sites[Latitude],$A2540),
", Longitude:  ",INDEX(Sites[Longitude],$A2540),
", SRSName:  ",CHAR(34),LatLonDatum,CHAR(34),"}"))</f>
        <v>#REF!</v>
      </c>
      <c r="M2540" t="e">
        <f>IF(INDEX(SamplingFeatures[Sampling Feature Type],$A2540)&lt;&gt;"Specimen","",
CONCATENATE("  - &amp;SpecimenID",TEXT(SUMPRODUCT(--($M$3:$M2539&lt;&gt;"")),"0000"),
" {","SamplingFeatureID:  *SamplingFeatureID",TEXT($A2540,"0000"),
", SpecimenTypeCV:  ",CHAR(34),INDEX(Specimens[Specimen Type],$A2540),CHAR(34),
", SpecimenMediumCV:  ",INDEX(Specimens[Specimen Medium],$A2540),
", IsFieldSpecimen:  ",CHAR(34),INDEX(Specimens[Is Field Specimen?],$A2540),CHAR(34),"}"))</f>
        <v>#REF!</v>
      </c>
      <c r="N2540" t="e">
        <f>IF(COUNTA(SpatialOffsets[])=0,"", IF(INDEX(SpatialOffsets[Spatial Offset Type],$A2540)="","",
CONCATENATE("  - &amp;SpatialOffsetID",TEXT($A2540,"0000"),
" {","SpatialOffsetTypeCV:  ",CHAR(34),INDEX(SpatialOffsets[Spatial Offset Type],$A2540),CHAR(34),
", Offset1Value:  ",INDEX(SpatialOffsets[Offset 1 Value],$A2540),
", Offset1UnitID:  ",CHAR(34),INDEX(SpatialOffsets[Offset 1 Unit],$A2540),CHAR(34),
", Offset2Value:  ",INDEX(SpatialOffsets[Offset 2 Value],$A2540),
", Offset2UnitID:  ",CHAR(34),INDEX(SpatialOffsets[Offset 2 Unit],$A2540),CHAR(34),
", Offset3Value:  ",INDEX(SpatialOffsets[Offset 3 Value],$A2540),
", Offset3UnitID:  ",CHAR(34),INDEX(SpatialOffsets[Offset 3 Unit],$A2540),CHAR(34),,"}")))</f>
        <v>#REF!</v>
      </c>
      <c r="O2540" t="e">
        <f>IF(COUNTA(RelatedFeatures[])=0,"", IF(INDEX(RelatedFeatures[First Sampling Feature Code],$A2540)="","",
CONCATENATE("  - &amp;RelationID",TEXT($A2540,"0000"),
" {","SamplingFeatureID:  *SamplingFeatureID",TEXT(MATCH(INDEX(RelatedFeatures[First Sampling Feature Code],$A2540),SamplingFeatures[Feature Code],0),"0000"),
", RelationshipTypeCV:  ",CHAR(34),INDEX(RelatedFeatures[Relationship Type],$A2540),CHAR(34),
", RelatedFeatureID: *SamplingFeatureID",TEXT(MATCH(INDEX(RelatedFeatures[Second Sampling Feature Code],$A2540),SamplingFeatures[Feature Code],0),"0000"),
", SpatialOffsetID:  ",IF(INDEX(RelatedFeatures[Offset Number],$A2540)="","",CONCATENATE("*SpatialOffsetID",TEXT(INDEX(RelatedFeatures[Offset Number],$A2540),"0000"))),"}")))</f>
        <v>#REF!</v>
      </c>
      <c r="P2540" t="e">
        <f>IF(INDEX(Methods[Method Type],$A2540)="","",
CONCATENATE("  - &amp;MethodID",TEXT($A2540,"0000"),
" {","MethodTypeCV:  ",CHAR(34),INDEX(Methods[Method Type],$A2540),CHAR(34),
", MethodCode:  ",CHAR(34),INDEX(Methods[Method Code],$A2540),CHAR(34),
", MethodName:  ",CHAR(34),INDEX(Methods[Method Name],$A2540),CHAR(34),
", MethodDescription:  ",CHAR(34),INDEX(Methods[Method Description],$A2540),CHAR(34),
", MethodLink:  ",CHAR(34),INDEX(Methods[Method Link],$A2540),CHAR(34),
", OrganizationID: *OrganizationID",TEXT(MATCH(INDEX(Methods[Organization Name],$A2540),Organizations[Organization Name],0),"0000"),"}"))</f>
        <v>#REF!</v>
      </c>
      <c r="Q2540" t="e">
        <f>IF(INDEX(Variables[Variable Type],$A2540)="","",
CONCATENATE("  - &amp;VariableID",TEXT($A2540,"0000"),
" {","VariableTypeCV:  ",CHAR(34),INDEX(Variables[Variable Type],$A2540),CHAR(34),
", VariableCode:  ",CHAR(34),INDEX(Variables[Variable Code],$A2540),CHAR(34),
", VariableNameCV:  ",CHAR(34),INDEX(Variables[Variable Name],$A2540),CHAR(34),
", VariableDefinition:  ",CHAR(34),INDEX(Variables[Variable Definition],$A2540),CHAR(34),
", SpecciationCV:  ",CHAR(34),INDEX(Variables[Speciation],$A2540),CHAR(34),
", NoDataValue:  ",CHAR(34),INDEX(Variables[No Data Value],$A2540),CHAR(34),"}"))</f>
        <v>#REF!</v>
      </c>
    </row>
    <row r="2541" spans="1:17" x14ac:dyDescent="0.25">
      <c r="A2541">
        <v>2538</v>
      </c>
      <c r="D2541" t="e">
        <f>IF(INDEX(People[First Name],$A2541)="","",
CONCATENATE("  - &amp;PersonID",TEXT($A2541,"0000"),
" {","PersonFirstName:  ",CHAR(34),INDEX(People[First Name],$A2541),CHAR(34),
", PersonMiddleName:  ",CHAR(34),INDEX(People[Middle Name],$A2541),CHAR(34),
", PersonLastName:  ",CHAR(34),INDEX(People[Last Name],$A2541),CHAR(34),"}"))</f>
        <v>#REF!</v>
      </c>
      <c r="E2541" t="e">
        <f>IF(INDEX(Organizations[Organization Type '[CV']],$A2541)="","",
CONCATENATE("  - &amp;OrganizationID",TEXT($A2541,"0000"),
" {","OrganizationTypeCV:  ",CHAR(34),INDEX(Organizations[Organization Type '[CV']],$A2541),CHAR(34),
", OrganizationCode:  ",CHAR(34),INDEX(Organizations[Organization Code],$A2541),CHAR(34),
", OrganizationName:  ",CHAR(34),INDEX(Organizations[Organization Name],$A2541),CHAR(34),
", OrganizationDescription:  ",CHAR(34),INDEX(Organizations[Organization Description],$A2541),CHAR(34),
", OrganizationLink:  ",CHAR(34),INDEX(Organizations[Organization Link],$A2541),CHAR(34),"}"))</f>
        <v>#REF!</v>
      </c>
      <c r="F2541" t="e">
        <f>IF(INDEX(People[First Name],$A2541)="","",
CONCATENATE("  - &amp;AffiliationID",TEXT($A2541,"0000"),
" {PersonID: *PersonID",TEXT($A2541,"0000"),
", OrganizationID: *OrganizationID",TEXT(MATCH(INDEX(People[Organization Name],$A2541),Organizations[Organization Name],0),"0000"),
", IsPrimaryOrganizationContact: , AffiliationStartDate: , AffiliationEndDate: , PrimaryPhone: ",
", PrimaryEmail: ",CHAR(34),INDEX(People[Primary Email],$A2541),CHAR(34),
", PrimaryAddress: ",CHAR(34),INDEX(People[Primary Address],$A2541),CHAR(34),
", PersonLink: }"))</f>
        <v>#REF!</v>
      </c>
      <c r="H2541" t="e">
        <f>IF(COUNTA(CitationInformation)=0,"",IF(INDEX(AuthorList[Author Name],$A2541)="","",
CONCATENATE("  - &amp;AuthorListID",TEXT($A2541,"0000"),
"  {CitationID: *CitationID0001",
", PersonID: *PersonID",TEXT(MATCH(INDEX(AuthorList[Author Name],$A2541),People[Full Name],0),"0000"),
", AuthorOrder: ",INDEX(AuthorList[Author Number],$A2541),"}")))</f>
        <v>#REF!</v>
      </c>
      <c r="K2541" t="e">
        <f>IF(INDEX(SamplingFeatures[Feature Code],$A2541)="","",
CONCATENATE("  - &amp;SamplingFeatureID",TEXT($A2541,"0000"),
" {","SamplingFeatureUUID:  ",CHAR(34),INDEX(SamplingFeatures[Sampling Feature UUID],$A2541),CHAR(34),
", SamplingFeatureTypeCV:  ",CHAR(34),INDEX(SamplingFeatures[Sampling Feature Type],$A2541),CHAR(34),
", SamplingFeatureCode:  ",CHAR(34),INDEX(SamplingFeatures[Feature Code],$A2541),CHAR(34),
", SamplingFeatureName:  ",CHAR(34),INDEX(SamplingFeatures[Feature Name],$A2541),CHAR(34),
", SamplingFeatureDescription:  ",CHAR(34),INDEX(SamplingFeatures[Feature Description],$A2541),CHAR(34),
", SamplingFeatureGeotypeCV:  ",CHAR(34),INDEX(SamplingFeatures[Feature Geo Type],$A2541),CHAR(34),
", FeatureGeometry:  ",CHAR(34),INDEX(SamplingFeatures[Feature Geometry],$A2541),CHAR(34),
", Elevation_m:  ",CHAR(34),INDEX(SamplingFeatures[Elevation_m],$A2541),CHAR(34),
", ElevationDatumCV:  ",CHAR(34),ElevationDatum,CHAR(34),"}"))</f>
        <v>#REF!</v>
      </c>
      <c r="L2541" t="e">
        <f>IF(INDEX(SamplingFeatures[Sampling Feature Type],$A2541)&lt;&gt;"Site","",
CONCATENATE("  - &amp;SiteID",TEXT(SUMPRODUCT(--($L$3:$L2540&lt;&gt;"")),"0000"),
" {","SamplingFeatureID:  *SamplingFeatureID",TEXT($A2541,"0000"),
", SiteTypeCV:  ",CHAR(34),INDEX(Sites[Site Type],$A2541),CHAR(34),
", Latitude:  ",INDEX(Sites[Latitude],$A2541),
", Longitude:  ",INDEX(Sites[Longitude],$A2541),
", SRSName:  ",CHAR(34),LatLonDatum,CHAR(34),"}"))</f>
        <v>#REF!</v>
      </c>
      <c r="M2541" t="e">
        <f>IF(INDEX(SamplingFeatures[Sampling Feature Type],$A2541)&lt;&gt;"Specimen","",
CONCATENATE("  - &amp;SpecimenID",TEXT(SUMPRODUCT(--($M$3:$M2540&lt;&gt;"")),"0000"),
" {","SamplingFeatureID:  *SamplingFeatureID",TEXT($A2541,"0000"),
", SpecimenTypeCV:  ",CHAR(34),INDEX(Specimens[Specimen Type],$A2541),CHAR(34),
", SpecimenMediumCV:  ",INDEX(Specimens[Specimen Medium],$A2541),
", IsFieldSpecimen:  ",CHAR(34),INDEX(Specimens[Is Field Specimen?],$A2541),CHAR(34),"}"))</f>
        <v>#REF!</v>
      </c>
      <c r="N2541" t="e">
        <f>IF(COUNTA(SpatialOffsets[])=0,"", IF(INDEX(SpatialOffsets[Spatial Offset Type],$A2541)="","",
CONCATENATE("  - &amp;SpatialOffsetID",TEXT($A2541,"0000"),
" {","SpatialOffsetTypeCV:  ",CHAR(34),INDEX(SpatialOffsets[Spatial Offset Type],$A2541),CHAR(34),
", Offset1Value:  ",INDEX(SpatialOffsets[Offset 1 Value],$A2541),
", Offset1UnitID:  ",CHAR(34),INDEX(SpatialOffsets[Offset 1 Unit],$A2541),CHAR(34),
", Offset2Value:  ",INDEX(SpatialOffsets[Offset 2 Value],$A2541),
", Offset2UnitID:  ",CHAR(34),INDEX(SpatialOffsets[Offset 2 Unit],$A2541),CHAR(34),
", Offset3Value:  ",INDEX(SpatialOffsets[Offset 3 Value],$A2541),
", Offset3UnitID:  ",CHAR(34),INDEX(SpatialOffsets[Offset 3 Unit],$A2541),CHAR(34),,"}")))</f>
        <v>#REF!</v>
      </c>
      <c r="O2541" t="e">
        <f>IF(COUNTA(RelatedFeatures[])=0,"", IF(INDEX(RelatedFeatures[First Sampling Feature Code],$A2541)="","",
CONCATENATE("  - &amp;RelationID",TEXT($A2541,"0000"),
" {","SamplingFeatureID:  *SamplingFeatureID",TEXT(MATCH(INDEX(RelatedFeatures[First Sampling Feature Code],$A2541),SamplingFeatures[Feature Code],0),"0000"),
", RelationshipTypeCV:  ",CHAR(34),INDEX(RelatedFeatures[Relationship Type],$A2541),CHAR(34),
", RelatedFeatureID: *SamplingFeatureID",TEXT(MATCH(INDEX(RelatedFeatures[Second Sampling Feature Code],$A2541),SamplingFeatures[Feature Code],0),"0000"),
", SpatialOffsetID:  ",IF(INDEX(RelatedFeatures[Offset Number],$A2541)="","",CONCATENATE("*SpatialOffsetID",TEXT(INDEX(RelatedFeatures[Offset Number],$A2541),"0000"))),"}")))</f>
        <v>#REF!</v>
      </c>
      <c r="P2541" t="e">
        <f>IF(INDEX(Methods[Method Type],$A2541)="","",
CONCATENATE("  - &amp;MethodID",TEXT($A2541,"0000"),
" {","MethodTypeCV:  ",CHAR(34),INDEX(Methods[Method Type],$A2541),CHAR(34),
", MethodCode:  ",CHAR(34),INDEX(Methods[Method Code],$A2541),CHAR(34),
", MethodName:  ",CHAR(34),INDEX(Methods[Method Name],$A2541),CHAR(34),
", MethodDescription:  ",CHAR(34),INDEX(Methods[Method Description],$A2541),CHAR(34),
", MethodLink:  ",CHAR(34),INDEX(Methods[Method Link],$A2541),CHAR(34),
", OrganizationID: *OrganizationID",TEXT(MATCH(INDEX(Methods[Organization Name],$A2541),Organizations[Organization Name],0),"0000"),"}"))</f>
        <v>#REF!</v>
      </c>
      <c r="Q2541" t="e">
        <f>IF(INDEX(Variables[Variable Type],$A2541)="","",
CONCATENATE("  - &amp;VariableID",TEXT($A2541,"0000"),
" {","VariableTypeCV:  ",CHAR(34),INDEX(Variables[Variable Type],$A2541),CHAR(34),
", VariableCode:  ",CHAR(34),INDEX(Variables[Variable Code],$A2541),CHAR(34),
", VariableNameCV:  ",CHAR(34),INDEX(Variables[Variable Name],$A2541),CHAR(34),
", VariableDefinition:  ",CHAR(34),INDEX(Variables[Variable Definition],$A2541),CHAR(34),
", SpecciationCV:  ",CHAR(34),INDEX(Variables[Speciation],$A2541),CHAR(34),
", NoDataValue:  ",CHAR(34),INDEX(Variables[No Data Value],$A2541),CHAR(34),"}"))</f>
        <v>#REF!</v>
      </c>
    </row>
    <row r="2542" spans="1:17" x14ac:dyDescent="0.25">
      <c r="A2542">
        <v>2539</v>
      </c>
      <c r="D2542" t="e">
        <f>IF(INDEX(People[First Name],$A2542)="","",
CONCATENATE("  - &amp;PersonID",TEXT($A2542,"0000"),
" {","PersonFirstName:  ",CHAR(34),INDEX(People[First Name],$A2542),CHAR(34),
", PersonMiddleName:  ",CHAR(34),INDEX(People[Middle Name],$A2542),CHAR(34),
", PersonLastName:  ",CHAR(34),INDEX(People[Last Name],$A2542),CHAR(34),"}"))</f>
        <v>#REF!</v>
      </c>
      <c r="E2542" t="e">
        <f>IF(INDEX(Organizations[Organization Type '[CV']],$A2542)="","",
CONCATENATE("  - &amp;OrganizationID",TEXT($A2542,"0000"),
" {","OrganizationTypeCV:  ",CHAR(34),INDEX(Organizations[Organization Type '[CV']],$A2542),CHAR(34),
", OrganizationCode:  ",CHAR(34),INDEX(Organizations[Organization Code],$A2542),CHAR(34),
", OrganizationName:  ",CHAR(34),INDEX(Organizations[Organization Name],$A2542),CHAR(34),
", OrganizationDescription:  ",CHAR(34),INDEX(Organizations[Organization Description],$A2542),CHAR(34),
", OrganizationLink:  ",CHAR(34),INDEX(Organizations[Organization Link],$A2542),CHAR(34),"}"))</f>
        <v>#REF!</v>
      </c>
      <c r="F2542" t="e">
        <f>IF(INDEX(People[First Name],$A2542)="","",
CONCATENATE("  - &amp;AffiliationID",TEXT($A2542,"0000"),
" {PersonID: *PersonID",TEXT($A2542,"0000"),
", OrganizationID: *OrganizationID",TEXT(MATCH(INDEX(People[Organization Name],$A2542),Organizations[Organization Name],0),"0000"),
", IsPrimaryOrganizationContact: , AffiliationStartDate: , AffiliationEndDate: , PrimaryPhone: ",
", PrimaryEmail: ",CHAR(34),INDEX(People[Primary Email],$A2542),CHAR(34),
", PrimaryAddress: ",CHAR(34),INDEX(People[Primary Address],$A2542),CHAR(34),
", PersonLink: }"))</f>
        <v>#REF!</v>
      </c>
      <c r="H2542" t="e">
        <f>IF(COUNTA(CitationInformation)=0,"",IF(INDEX(AuthorList[Author Name],$A2542)="","",
CONCATENATE("  - &amp;AuthorListID",TEXT($A2542,"0000"),
"  {CitationID: *CitationID0001",
", PersonID: *PersonID",TEXT(MATCH(INDEX(AuthorList[Author Name],$A2542),People[Full Name],0),"0000"),
", AuthorOrder: ",INDEX(AuthorList[Author Number],$A2542),"}")))</f>
        <v>#REF!</v>
      </c>
      <c r="K2542" t="e">
        <f>IF(INDEX(SamplingFeatures[Feature Code],$A2542)="","",
CONCATENATE("  - &amp;SamplingFeatureID",TEXT($A2542,"0000"),
" {","SamplingFeatureUUID:  ",CHAR(34),INDEX(SamplingFeatures[Sampling Feature UUID],$A2542),CHAR(34),
", SamplingFeatureTypeCV:  ",CHAR(34),INDEX(SamplingFeatures[Sampling Feature Type],$A2542),CHAR(34),
", SamplingFeatureCode:  ",CHAR(34),INDEX(SamplingFeatures[Feature Code],$A2542),CHAR(34),
", SamplingFeatureName:  ",CHAR(34),INDEX(SamplingFeatures[Feature Name],$A2542),CHAR(34),
", SamplingFeatureDescription:  ",CHAR(34),INDEX(SamplingFeatures[Feature Description],$A2542),CHAR(34),
", SamplingFeatureGeotypeCV:  ",CHAR(34),INDEX(SamplingFeatures[Feature Geo Type],$A2542),CHAR(34),
", FeatureGeometry:  ",CHAR(34),INDEX(SamplingFeatures[Feature Geometry],$A2542),CHAR(34),
", Elevation_m:  ",CHAR(34),INDEX(SamplingFeatures[Elevation_m],$A2542),CHAR(34),
", ElevationDatumCV:  ",CHAR(34),ElevationDatum,CHAR(34),"}"))</f>
        <v>#REF!</v>
      </c>
      <c r="L2542" t="e">
        <f>IF(INDEX(SamplingFeatures[Sampling Feature Type],$A2542)&lt;&gt;"Site","",
CONCATENATE("  - &amp;SiteID",TEXT(SUMPRODUCT(--($L$3:$L2541&lt;&gt;"")),"0000"),
" {","SamplingFeatureID:  *SamplingFeatureID",TEXT($A2542,"0000"),
", SiteTypeCV:  ",CHAR(34),INDEX(Sites[Site Type],$A2542),CHAR(34),
", Latitude:  ",INDEX(Sites[Latitude],$A2542),
", Longitude:  ",INDEX(Sites[Longitude],$A2542),
", SRSName:  ",CHAR(34),LatLonDatum,CHAR(34),"}"))</f>
        <v>#REF!</v>
      </c>
      <c r="M2542" t="e">
        <f>IF(INDEX(SamplingFeatures[Sampling Feature Type],$A2542)&lt;&gt;"Specimen","",
CONCATENATE("  - &amp;SpecimenID",TEXT(SUMPRODUCT(--($M$3:$M2541&lt;&gt;"")),"0000"),
" {","SamplingFeatureID:  *SamplingFeatureID",TEXT($A2542,"0000"),
", SpecimenTypeCV:  ",CHAR(34),INDEX(Specimens[Specimen Type],$A2542),CHAR(34),
", SpecimenMediumCV:  ",INDEX(Specimens[Specimen Medium],$A2542),
", IsFieldSpecimen:  ",CHAR(34),INDEX(Specimens[Is Field Specimen?],$A2542),CHAR(34),"}"))</f>
        <v>#REF!</v>
      </c>
      <c r="N2542" t="e">
        <f>IF(COUNTA(SpatialOffsets[])=0,"", IF(INDEX(SpatialOffsets[Spatial Offset Type],$A2542)="","",
CONCATENATE("  - &amp;SpatialOffsetID",TEXT($A2542,"0000"),
" {","SpatialOffsetTypeCV:  ",CHAR(34),INDEX(SpatialOffsets[Spatial Offset Type],$A2542),CHAR(34),
", Offset1Value:  ",INDEX(SpatialOffsets[Offset 1 Value],$A2542),
", Offset1UnitID:  ",CHAR(34),INDEX(SpatialOffsets[Offset 1 Unit],$A2542),CHAR(34),
", Offset2Value:  ",INDEX(SpatialOffsets[Offset 2 Value],$A2542),
", Offset2UnitID:  ",CHAR(34),INDEX(SpatialOffsets[Offset 2 Unit],$A2542),CHAR(34),
", Offset3Value:  ",INDEX(SpatialOffsets[Offset 3 Value],$A2542),
", Offset3UnitID:  ",CHAR(34),INDEX(SpatialOffsets[Offset 3 Unit],$A2542),CHAR(34),,"}")))</f>
        <v>#REF!</v>
      </c>
      <c r="O2542" t="e">
        <f>IF(COUNTA(RelatedFeatures[])=0,"", IF(INDEX(RelatedFeatures[First Sampling Feature Code],$A2542)="","",
CONCATENATE("  - &amp;RelationID",TEXT($A2542,"0000"),
" {","SamplingFeatureID:  *SamplingFeatureID",TEXT(MATCH(INDEX(RelatedFeatures[First Sampling Feature Code],$A2542),SamplingFeatures[Feature Code],0),"0000"),
", RelationshipTypeCV:  ",CHAR(34),INDEX(RelatedFeatures[Relationship Type],$A2542),CHAR(34),
", RelatedFeatureID: *SamplingFeatureID",TEXT(MATCH(INDEX(RelatedFeatures[Second Sampling Feature Code],$A2542),SamplingFeatures[Feature Code],0),"0000"),
", SpatialOffsetID:  ",IF(INDEX(RelatedFeatures[Offset Number],$A2542)="","",CONCATENATE("*SpatialOffsetID",TEXT(INDEX(RelatedFeatures[Offset Number],$A2542),"0000"))),"}")))</f>
        <v>#REF!</v>
      </c>
      <c r="P2542" t="e">
        <f>IF(INDEX(Methods[Method Type],$A2542)="","",
CONCATENATE("  - &amp;MethodID",TEXT($A2542,"0000"),
" {","MethodTypeCV:  ",CHAR(34),INDEX(Methods[Method Type],$A2542),CHAR(34),
", MethodCode:  ",CHAR(34),INDEX(Methods[Method Code],$A2542),CHAR(34),
", MethodName:  ",CHAR(34),INDEX(Methods[Method Name],$A2542),CHAR(34),
", MethodDescription:  ",CHAR(34),INDEX(Methods[Method Description],$A2542),CHAR(34),
", MethodLink:  ",CHAR(34),INDEX(Methods[Method Link],$A2542),CHAR(34),
", OrganizationID: *OrganizationID",TEXT(MATCH(INDEX(Methods[Organization Name],$A2542),Organizations[Organization Name],0),"0000"),"}"))</f>
        <v>#REF!</v>
      </c>
      <c r="Q2542" t="e">
        <f>IF(INDEX(Variables[Variable Type],$A2542)="","",
CONCATENATE("  - &amp;VariableID",TEXT($A2542,"0000"),
" {","VariableTypeCV:  ",CHAR(34),INDEX(Variables[Variable Type],$A2542),CHAR(34),
", VariableCode:  ",CHAR(34),INDEX(Variables[Variable Code],$A2542),CHAR(34),
", VariableNameCV:  ",CHAR(34),INDEX(Variables[Variable Name],$A2542),CHAR(34),
", VariableDefinition:  ",CHAR(34),INDEX(Variables[Variable Definition],$A2542),CHAR(34),
", SpecciationCV:  ",CHAR(34),INDEX(Variables[Speciation],$A2542),CHAR(34),
", NoDataValue:  ",CHAR(34),INDEX(Variables[No Data Value],$A2542),CHAR(34),"}"))</f>
        <v>#REF!</v>
      </c>
    </row>
    <row r="2543" spans="1:17" x14ac:dyDescent="0.25">
      <c r="A2543">
        <v>2540</v>
      </c>
      <c r="D2543" t="e">
        <f>IF(INDEX(People[First Name],$A2543)="","",
CONCATENATE("  - &amp;PersonID",TEXT($A2543,"0000"),
" {","PersonFirstName:  ",CHAR(34),INDEX(People[First Name],$A2543),CHAR(34),
", PersonMiddleName:  ",CHAR(34),INDEX(People[Middle Name],$A2543),CHAR(34),
", PersonLastName:  ",CHAR(34),INDEX(People[Last Name],$A2543),CHAR(34),"}"))</f>
        <v>#REF!</v>
      </c>
      <c r="E2543" t="e">
        <f>IF(INDEX(Organizations[Organization Type '[CV']],$A2543)="","",
CONCATENATE("  - &amp;OrganizationID",TEXT($A2543,"0000"),
" {","OrganizationTypeCV:  ",CHAR(34),INDEX(Organizations[Organization Type '[CV']],$A2543),CHAR(34),
", OrganizationCode:  ",CHAR(34),INDEX(Organizations[Organization Code],$A2543),CHAR(34),
", OrganizationName:  ",CHAR(34),INDEX(Organizations[Organization Name],$A2543),CHAR(34),
", OrganizationDescription:  ",CHAR(34),INDEX(Organizations[Organization Description],$A2543),CHAR(34),
", OrganizationLink:  ",CHAR(34),INDEX(Organizations[Organization Link],$A2543),CHAR(34),"}"))</f>
        <v>#REF!</v>
      </c>
      <c r="F2543" t="e">
        <f>IF(INDEX(People[First Name],$A2543)="","",
CONCATENATE("  - &amp;AffiliationID",TEXT($A2543,"0000"),
" {PersonID: *PersonID",TEXT($A2543,"0000"),
", OrganizationID: *OrganizationID",TEXT(MATCH(INDEX(People[Organization Name],$A2543),Organizations[Organization Name],0),"0000"),
", IsPrimaryOrganizationContact: , AffiliationStartDate: , AffiliationEndDate: , PrimaryPhone: ",
", PrimaryEmail: ",CHAR(34),INDEX(People[Primary Email],$A2543),CHAR(34),
", PrimaryAddress: ",CHAR(34),INDEX(People[Primary Address],$A2543),CHAR(34),
", PersonLink: }"))</f>
        <v>#REF!</v>
      </c>
      <c r="H2543" t="e">
        <f>IF(COUNTA(CitationInformation)=0,"",IF(INDEX(AuthorList[Author Name],$A2543)="","",
CONCATENATE("  - &amp;AuthorListID",TEXT($A2543,"0000"),
"  {CitationID: *CitationID0001",
", PersonID: *PersonID",TEXT(MATCH(INDEX(AuthorList[Author Name],$A2543),People[Full Name],0),"0000"),
", AuthorOrder: ",INDEX(AuthorList[Author Number],$A2543),"}")))</f>
        <v>#REF!</v>
      </c>
      <c r="K2543" t="e">
        <f>IF(INDEX(SamplingFeatures[Feature Code],$A2543)="","",
CONCATENATE("  - &amp;SamplingFeatureID",TEXT($A2543,"0000"),
" {","SamplingFeatureUUID:  ",CHAR(34),INDEX(SamplingFeatures[Sampling Feature UUID],$A2543),CHAR(34),
", SamplingFeatureTypeCV:  ",CHAR(34),INDEX(SamplingFeatures[Sampling Feature Type],$A2543),CHAR(34),
", SamplingFeatureCode:  ",CHAR(34),INDEX(SamplingFeatures[Feature Code],$A2543),CHAR(34),
", SamplingFeatureName:  ",CHAR(34),INDEX(SamplingFeatures[Feature Name],$A2543),CHAR(34),
", SamplingFeatureDescription:  ",CHAR(34),INDEX(SamplingFeatures[Feature Description],$A2543),CHAR(34),
", SamplingFeatureGeotypeCV:  ",CHAR(34),INDEX(SamplingFeatures[Feature Geo Type],$A2543),CHAR(34),
", FeatureGeometry:  ",CHAR(34),INDEX(SamplingFeatures[Feature Geometry],$A2543),CHAR(34),
", Elevation_m:  ",CHAR(34),INDEX(SamplingFeatures[Elevation_m],$A2543),CHAR(34),
", ElevationDatumCV:  ",CHAR(34),ElevationDatum,CHAR(34),"}"))</f>
        <v>#REF!</v>
      </c>
      <c r="L2543" t="e">
        <f>IF(INDEX(SamplingFeatures[Sampling Feature Type],$A2543)&lt;&gt;"Site","",
CONCATENATE("  - &amp;SiteID",TEXT(SUMPRODUCT(--($L$3:$L2542&lt;&gt;"")),"0000"),
" {","SamplingFeatureID:  *SamplingFeatureID",TEXT($A2543,"0000"),
", SiteTypeCV:  ",CHAR(34),INDEX(Sites[Site Type],$A2543),CHAR(34),
", Latitude:  ",INDEX(Sites[Latitude],$A2543),
", Longitude:  ",INDEX(Sites[Longitude],$A2543),
", SRSName:  ",CHAR(34),LatLonDatum,CHAR(34),"}"))</f>
        <v>#REF!</v>
      </c>
      <c r="M2543" t="e">
        <f>IF(INDEX(SamplingFeatures[Sampling Feature Type],$A2543)&lt;&gt;"Specimen","",
CONCATENATE("  - &amp;SpecimenID",TEXT(SUMPRODUCT(--($M$3:$M2542&lt;&gt;"")),"0000"),
" {","SamplingFeatureID:  *SamplingFeatureID",TEXT($A2543,"0000"),
", SpecimenTypeCV:  ",CHAR(34),INDEX(Specimens[Specimen Type],$A2543),CHAR(34),
", SpecimenMediumCV:  ",INDEX(Specimens[Specimen Medium],$A2543),
", IsFieldSpecimen:  ",CHAR(34),INDEX(Specimens[Is Field Specimen?],$A2543),CHAR(34),"}"))</f>
        <v>#REF!</v>
      </c>
      <c r="N2543" t="e">
        <f>IF(COUNTA(SpatialOffsets[])=0,"", IF(INDEX(SpatialOffsets[Spatial Offset Type],$A2543)="","",
CONCATENATE("  - &amp;SpatialOffsetID",TEXT($A2543,"0000"),
" {","SpatialOffsetTypeCV:  ",CHAR(34),INDEX(SpatialOffsets[Spatial Offset Type],$A2543),CHAR(34),
", Offset1Value:  ",INDEX(SpatialOffsets[Offset 1 Value],$A2543),
", Offset1UnitID:  ",CHAR(34),INDEX(SpatialOffsets[Offset 1 Unit],$A2543),CHAR(34),
", Offset2Value:  ",INDEX(SpatialOffsets[Offset 2 Value],$A2543),
", Offset2UnitID:  ",CHAR(34),INDEX(SpatialOffsets[Offset 2 Unit],$A2543),CHAR(34),
", Offset3Value:  ",INDEX(SpatialOffsets[Offset 3 Value],$A2543),
", Offset3UnitID:  ",CHAR(34),INDEX(SpatialOffsets[Offset 3 Unit],$A2543),CHAR(34),,"}")))</f>
        <v>#REF!</v>
      </c>
      <c r="O2543" t="e">
        <f>IF(COUNTA(RelatedFeatures[])=0,"", IF(INDEX(RelatedFeatures[First Sampling Feature Code],$A2543)="","",
CONCATENATE("  - &amp;RelationID",TEXT($A2543,"0000"),
" {","SamplingFeatureID:  *SamplingFeatureID",TEXT(MATCH(INDEX(RelatedFeatures[First Sampling Feature Code],$A2543),SamplingFeatures[Feature Code],0),"0000"),
", RelationshipTypeCV:  ",CHAR(34),INDEX(RelatedFeatures[Relationship Type],$A2543),CHAR(34),
", RelatedFeatureID: *SamplingFeatureID",TEXT(MATCH(INDEX(RelatedFeatures[Second Sampling Feature Code],$A2543),SamplingFeatures[Feature Code],0),"0000"),
", SpatialOffsetID:  ",IF(INDEX(RelatedFeatures[Offset Number],$A2543)="","",CONCATENATE("*SpatialOffsetID",TEXT(INDEX(RelatedFeatures[Offset Number],$A2543),"0000"))),"}")))</f>
        <v>#REF!</v>
      </c>
      <c r="P2543" t="e">
        <f>IF(INDEX(Methods[Method Type],$A2543)="","",
CONCATENATE("  - &amp;MethodID",TEXT($A2543,"0000"),
" {","MethodTypeCV:  ",CHAR(34),INDEX(Methods[Method Type],$A2543),CHAR(34),
", MethodCode:  ",CHAR(34),INDEX(Methods[Method Code],$A2543),CHAR(34),
", MethodName:  ",CHAR(34),INDEX(Methods[Method Name],$A2543),CHAR(34),
", MethodDescription:  ",CHAR(34),INDEX(Methods[Method Description],$A2543),CHAR(34),
", MethodLink:  ",CHAR(34),INDEX(Methods[Method Link],$A2543),CHAR(34),
", OrganizationID: *OrganizationID",TEXT(MATCH(INDEX(Methods[Organization Name],$A2543),Organizations[Organization Name],0),"0000"),"}"))</f>
        <v>#REF!</v>
      </c>
      <c r="Q2543" t="e">
        <f>IF(INDEX(Variables[Variable Type],$A2543)="","",
CONCATENATE("  - &amp;VariableID",TEXT($A2543,"0000"),
" {","VariableTypeCV:  ",CHAR(34),INDEX(Variables[Variable Type],$A2543),CHAR(34),
", VariableCode:  ",CHAR(34),INDEX(Variables[Variable Code],$A2543),CHAR(34),
", VariableNameCV:  ",CHAR(34),INDEX(Variables[Variable Name],$A2543),CHAR(34),
", VariableDefinition:  ",CHAR(34),INDEX(Variables[Variable Definition],$A2543),CHAR(34),
", SpecciationCV:  ",CHAR(34),INDEX(Variables[Speciation],$A2543),CHAR(34),
", NoDataValue:  ",CHAR(34),INDEX(Variables[No Data Value],$A2543),CHAR(34),"}"))</f>
        <v>#REF!</v>
      </c>
    </row>
    <row r="2544" spans="1:17" x14ac:dyDescent="0.25">
      <c r="A2544">
        <v>2541</v>
      </c>
      <c r="D2544" t="e">
        <f>IF(INDEX(People[First Name],$A2544)="","",
CONCATENATE("  - &amp;PersonID",TEXT($A2544,"0000"),
" {","PersonFirstName:  ",CHAR(34),INDEX(People[First Name],$A2544),CHAR(34),
", PersonMiddleName:  ",CHAR(34),INDEX(People[Middle Name],$A2544),CHAR(34),
", PersonLastName:  ",CHAR(34),INDEX(People[Last Name],$A2544),CHAR(34),"}"))</f>
        <v>#REF!</v>
      </c>
      <c r="E2544" t="e">
        <f>IF(INDEX(Organizations[Organization Type '[CV']],$A2544)="","",
CONCATENATE("  - &amp;OrganizationID",TEXT($A2544,"0000"),
" {","OrganizationTypeCV:  ",CHAR(34),INDEX(Organizations[Organization Type '[CV']],$A2544),CHAR(34),
", OrganizationCode:  ",CHAR(34),INDEX(Organizations[Organization Code],$A2544),CHAR(34),
", OrganizationName:  ",CHAR(34),INDEX(Organizations[Organization Name],$A2544),CHAR(34),
", OrganizationDescription:  ",CHAR(34),INDEX(Organizations[Organization Description],$A2544),CHAR(34),
", OrganizationLink:  ",CHAR(34),INDEX(Organizations[Organization Link],$A2544),CHAR(34),"}"))</f>
        <v>#REF!</v>
      </c>
      <c r="F2544" t="e">
        <f>IF(INDEX(People[First Name],$A2544)="","",
CONCATENATE("  - &amp;AffiliationID",TEXT($A2544,"0000"),
" {PersonID: *PersonID",TEXT($A2544,"0000"),
", OrganizationID: *OrganizationID",TEXT(MATCH(INDEX(People[Organization Name],$A2544),Organizations[Organization Name],0),"0000"),
", IsPrimaryOrganizationContact: , AffiliationStartDate: , AffiliationEndDate: , PrimaryPhone: ",
", PrimaryEmail: ",CHAR(34),INDEX(People[Primary Email],$A2544),CHAR(34),
", PrimaryAddress: ",CHAR(34),INDEX(People[Primary Address],$A2544),CHAR(34),
", PersonLink: }"))</f>
        <v>#REF!</v>
      </c>
      <c r="H2544" t="e">
        <f>IF(COUNTA(CitationInformation)=0,"",IF(INDEX(AuthorList[Author Name],$A2544)="","",
CONCATENATE("  - &amp;AuthorListID",TEXT($A2544,"0000"),
"  {CitationID: *CitationID0001",
", PersonID: *PersonID",TEXT(MATCH(INDEX(AuthorList[Author Name],$A2544),People[Full Name],0),"0000"),
", AuthorOrder: ",INDEX(AuthorList[Author Number],$A2544),"}")))</f>
        <v>#REF!</v>
      </c>
      <c r="K2544" t="e">
        <f>IF(INDEX(SamplingFeatures[Feature Code],$A2544)="","",
CONCATENATE("  - &amp;SamplingFeatureID",TEXT($A2544,"0000"),
" {","SamplingFeatureUUID:  ",CHAR(34),INDEX(SamplingFeatures[Sampling Feature UUID],$A2544),CHAR(34),
", SamplingFeatureTypeCV:  ",CHAR(34),INDEX(SamplingFeatures[Sampling Feature Type],$A2544),CHAR(34),
", SamplingFeatureCode:  ",CHAR(34),INDEX(SamplingFeatures[Feature Code],$A2544),CHAR(34),
", SamplingFeatureName:  ",CHAR(34),INDEX(SamplingFeatures[Feature Name],$A2544),CHAR(34),
", SamplingFeatureDescription:  ",CHAR(34),INDEX(SamplingFeatures[Feature Description],$A2544),CHAR(34),
", SamplingFeatureGeotypeCV:  ",CHAR(34),INDEX(SamplingFeatures[Feature Geo Type],$A2544),CHAR(34),
", FeatureGeometry:  ",CHAR(34),INDEX(SamplingFeatures[Feature Geometry],$A2544),CHAR(34),
", Elevation_m:  ",CHAR(34),INDEX(SamplingFeatures[Elevation_m],$A2544),CHAR(34),
", ElevationDatumCV:  ",CHAR(34),ElevationDatum,CHAR(34),"}"))</f>
        <v>#REF!</v>
      </c>
      <c r="L2544" t="e">
        <f>IF(INDEX(SamplingFeatures[Sampling Feature Type],$A2544)&lt;&gt;"Site","",
CONCATENATE("  - &amp;SiteID",TEXT(SUMPRODUCT(--($L$3:$L2543&lt;&gt;"")),"0000"),
" {","SamplingFeatureID:  *SamplingFeatureID",TEXT($A2544,"0000"),
", SiteTypeCV:  ",CHAR(34),INDEX(Sites[Site Type],$A2544),CHAR(34),
", Latitude:  ",INDEX(Sites[Latitude],$A2544),
", Longitude:  ",INDEX(Sites[Longitude],$A2544),
", SRSName:  ",CHAR(34),LatLonDatum,CHAR(34),"}"))</f>
        <v>#REF!</v>
      </c>
      <c r="M2544" t="e">
        <f>IF(INDEX(SamplingFeatures[Sampling Feature Type],$A2544)&lt;&gt;"Specimen","",
CONCATENATE("  - &amp;SpecimenID",TEXT(SUMPRODUCT(--($M$3:$M2543&lt;&gt;"")),"0000"),
" {","SamplingFeatureID:  *SamplingFeatureID",TEXT($A2544,"0000"),
", SpecimenTypeCV:  ",CHAR(34),INDEX(Specimens[Specimen Type],$A2544),CHAR(34),
", SpecimenMediumCV:  ",INDEX(Specimens[Specimen Medium],$A2544),
", IsFieldSpecimen:  ",CHAR(34),INDEX(Specimens[Is Field Specimen?],$A2544),CHAR(34),"}"))</f>
        <v>#REF!</v>
      </c>
      <c r="N2544" t="e">
        <f>IF(COUNTA(SpatialOffsets[])=0,"", IF(INDEX(SpatialOffsets[Spatial Offset Type],$A2544)="","",
CONCATENATE("  - &amp;SpatialOffsetID",TEXT($A2544,"0000"),
" {","SpatialOffsetTypeCV:  ",CHAR(34),INDEX(SpatialOffsets[Spatial Offset Type],$A2544),CHAR(34),
", Offset1Value:  ",INDEX(SpatialOffsets[Offset 1 Value],$A2544),
", Offset1UnitID:  ",CHAR(34),INDEX(SpatialOffsets[Offset 1 Unit],$A2544),CHAR(34),
", Offset2Value:  ",INDEX(SpatialOffsets[Offset 2 Value],$A2544),
", Offset2UnitID:  ",CHAR(34),INDEX(SpatialOffsets[Offset 2 Unit],$A2544),CHAR(34),
", Offset3Value:  ",INDEX(SpatialOffsets[Offset 3 Value],$A2544),
", Offset3UnitID:  ",CHAR(34),INDEX(SpatialOffsets[Offset 3 Unit],$A2544),CHAR(34),,"}")))</f>
        <v>#REF!</v>
      </c>
      <c r="O2544" t="e">
        <f>IF(COUNTA(RelatedFeatures[])=0,"", IF(INDEX(RelatedFeatures[First Sampling Feature Code],$A2544)="","",
CONCATENATE("  - &amp;RelationID",TEXT($A2544,"0000"),
" {","SamplingFeatureID:  *SamplingFeatureID",TEXT(MATCH(INDEX(RelatedFeatures[First Sampling Feature Code],$A2544),SamplingFeatures[Feature Code],0),"0000"),
", RelationshipTypeCV:  ",CHAR(34),INDEX(RelatedFeatures[Relationship Type],$A2544),CHAR(34),
", RelatedFeatureID: *SamplingFeatureID",TEXT(MATCH(INDEX(RelatedFeatures[Second Sampling Feature Code],$A2544),SamplingFeatures[Feature Code],0),"0000"),
", SpatialOffsetID:  ",IF(INDEX(RelatedFeatures[Offset Number],$A2544)="","",CONCATENATE("*SpatialOffsetID",TEXT(INDEX(RelatedFeatures[Offset Number],$A2544),"0000"))),"}")))</f>
        <v>#REF!</v>
      </c>
      <c r="P2544" t="e">
        <f>IF(INDEX(Methods[Method Type],$A2544)="","",
CONCATENATE("  - &amp;MethodID",TEXT($A2544,"0000"),
" {","MethodTypeCV:  ",CHAR(34),INDEX(Methods[Method Type],$A2544),CHAR(34),
", MethodCode:  ",CHAR(34),INDEX(Methods[Method Code],$A2544),CHAR(34),
", MethodName:  ",CHAR(34),INDEX(Methods[Method Name],$A2544),CHAR(34),
", MethodDescription:  ",CHAR(34),INDEX(Methods[Method Description],$A2544),CHAR(34),
", MethodLink:  ",CHAR(34),INDEX(Methods[Method Link],$A2544),CHAR(34),
", OrganizationID: *OrganizationID",TEXT(MATCH(INDEX(Methods[Organization Name],$A2544),Organizations[Organization Name],0),"0000"),"}"))</f>
        <v>#REF!</v>
      </c>
      <c r="Q2544" t="e">
        <f>IF(INDEX(Variables[Variable Type],$A2544)="","",
CONCATENATE("  - &amp;VariableID",TEXT($A2544,"0000"),
" {","VariableTypeCV:  ",CHAR(34),INDEX(Variables[Variable Type],$A2544),CHAR(34),
", VariableCode:  ",CHAR(34),INDEX(Variables[Variable Code],$A2544),CHAR(34),
", VariableNameCV:  ",CHAR(34),INDEX(Variables[Variable Name],$A2544),CHAR(34),
", VariableDefinition:  ",CHAR(34),INDEX(Variables[Variable Definition],$A2544),CHAR(34),
", SpecciationCV:  ",CHAR(34),INDEX(Variables[Speciation],$A2544),CHAR(34),
", NoDataValue:  ",CHAR(34),INDEX(Variables[No Data Value],$A2544),CHAR(34),"}"))</f>
        <v>#REF!</v>
      </c>
    </row>
    <row r="2545" spans="1:17" x14ac:dyDescent="0.25">
      <c r="A2545">
        <v>2542</v>
      </c>
      <c r="D2545" t="e">
        <f>IF(INDEX(People[First Name],$A2545)="","",
CONCATENATE("  - &amp;PersonID",TEXT($A2545,"0000"),
" {","PersonFirstName:  ",CHAR(34),INDEX(People[First Name],$A2545),CHAR(34),
", PersonMiddleName:  ",CHAR(34),INDEX(People[Middle Name],$A2545),CHAR(34),
", PersonLastName:  ",CHAR(34),INDEX(People[Last Name],$A2545),CHAR(34),"}"))</f>
        <v>#REF!</v>
      </c>
      <c r="E2545" t="e">
        <f>IF(INDEX(Organizations[Organization Type '[CV']],$A2545)="","",
CONCATENATE("  - &amp;OrganizationID",TEXT($A2545,"0000"),
" {","OrganizationTypeCV:  ",CHAR(34),INDEX(Organizations[Organization Type '[CV']],$A2545),CHAR(34),
", OrganizationCode:  ",CHAR(34),INDEX(Organizations[Organization Code],$A2545),CHAR(34),
", OrganizationName:  ",CHAR(34),INDEX(Organizations[Organization Name],$A2545),CHAR(34),
", OrganizationDescription:  ",CHAR(34),INDEX(Organizations[Organization Description],$A2545),CHAR(34),
", OrganizationLink:  ",CHAR(34),INDEX(Organizations[Organization Link],$A2545),CHAR(34),"}"))</f>
        <v>#REF!</v>
      </c>
      <c r="F2545" t="e">
        <f>IF(INDEX(People[First Name],$A2545)="","",
CONCATENATE("  - &amp;AffiliationID",TEXT($A2545,"0000"),
" {PersonID: *PersonID",TEXT($A2545,"0000"),
", OrganizationID: *OrganizationID",TEXT(MATCH(INDEX(People[Organization Name],$A2545),Organizations[Organization Name],0),"0000"),
", IsPrimaryOrganizationContact: , AffiliationStartDate: , AffiliationEndDate: , PrimaryPhone: ",
", PrimaryEmail: ",CHAR(34),INDEX(People[Primary Email],$A2545),CHAR(34),
", PrimaryAddress: ",CHAR(34),INDEX(People[Primary Address],$A2545),CHAR(34),
", PersonLink: }"))</f>
        <v>#REF!</v>
      </c>
      <c r="H2545" t="e">
        <f>IF(COUNTA(CitationInformation)=0,"",IF(INDEX(AuthorList[Author Name],$A2545)="","",
CONCATENATE("  - &amp;AuthorListID",TEXT($A2545,"0000"),
"  {CitationID: *CitationID0001",
", PersonID: *PersonID",TEXT(MATCH(INDEX(AuthorList[Author Name],$A2545),People[Full Name],0),"0000"),
", AuthorOrder: ",INDEX(AuthorList[Author Number],$A2545),"}")))</f>
        <v>#REF!</v>
      </c>
      <c r="K2545" t="e">
        <f>IF(INDEX(SamplingFeatures[Feature Code],$A2545)="","",
CONCATENATE("  - &amp;SamplingFeatureID",TEXT($A2545,"0000"),
" {","SamplingFeatureUUID:  ",CHAR(34),INDEX(SamplingFeatures[Sampling Feature UUID],$A2545),CHAR(34),
", SamplingFeatureTypeCV:  ",CHAR(34),INDEX(SamplingFeatures[Sampling Feature Type],$A2545),CHAR(34),
", SamplingFeatureCode:  ",CHAR(34),INDEX(SamplingFeatures[Feature Code],$A2545),CHAR(34),
", SamplingFeatureName:  ",CHAR(34),INDEX(SamplingFeatures[Feature Name],$A2545),CHAR(34),
", SamplingFeatureDescription:  ",CHAR(34),INDEX(SamplingFeatures[Feature Description],$A2545),CHAR(34),
", SamplingFeatureGeotypeCV:  ",CHAR(34),INDEX(SamplingFeatures[Feature Geo Type],$A2545),CHAR(34),
", FeatureGeometry:  ",CHAR(34),INDEX(SamplingFeatures[Feature Geometry],$A2545),CHAR(34),
", Elevation_m:  ",CHAR(34),INDEX(SamplingFeatures[Elevation_m],$A2545),CHAR(34),
", ElevationDatumCV:  ",CHAR(34),ElevationDatum,CHAR(34),"}"))</f>
        <v>#REF!</v>
      </c>
      <c r="L2545" t="e">
        <f>IF(INDEX(SamplingFeatures[Sampling Feature Type],$A2545)&lt;&gt;"Site","",
CONCATENATE("  - &amp;SiteID",TEXT(SUMPRODUCT(--($L$3:$L2544&lt;&gt;"")),"0000"),
" {","SamplingFeatureID:  *SamplingFeatureID",TEXT($A2545,"0000"),
", SiteTypeCV:  ",CHAR(34),INDEX(Sites[Site Type],$A2545),CHAR(34),
", Latitude:  ",INDEX(Sites[Latitude],$A2545),
", Longitude:  ",INDEX(Sites[Longitude],$A2545),
", SRSName:  ",CHAR(34),LatLonDatum,CHAR(34),"}"))</f>
        <v>#REF!</v>
      </c>
      <c r="M2545" t="e">
        <f>IF(INDEX(SamplingFeatures[Sampling Feature Type],$A2545)&lt;&gt;"Specimen","",
CONCATENATE("  - &amp;SpecimenID",TEXT(SUMPRODUCT(--($M$3:$M2544&lt;&gt;"")),"0000"),
" {","SamplingFeatureID:  *SamplingFeatureID",TEXT($A2545,"0000"),
", SpecimenTypeCV:  ",CHAR(34),INDEX(Specimens[Specimen Type],$A2545),CHAR(34),
", SpecimenMediumCV:  ",INDEX(Specimens[Specimen Medium],$A2545),
", IsFieldSpecimen:  ",CHAR(34),INDEX(Specimens[Is Field Specimen?],$A2545),CHAR(34),"}"))</f>
        <v>#REF!</v>
      </c>
      <c r="N2545" t="e">
        <f>IF(COUNTA(SpatialOffsets[])=0,"", IF(INDEX(SpatialOffsets[Spatial Offset Type],$A2545)="","",
CONCATENATE("  - &amp;SpatialOffsetID",TEXT($A2545,"0000"),
" {","SpatialOffsetTypeCV:  ",CHAR(34),INDEX(SpatialOffsets[Spatial Offset Type],$A2545),CHAR(34),
", Offset1Value:  ",INDEX(SpatialOffsets[Offset 1 Value],$A2545),
", Offset1UnitID:  ",CHAR(34),INDEX(SpatialOffsets[Offset 1 Unit],$A2545),CHAR(34),
", Offset2Value:  ",INDEX(SpatialOffsets[Offset 2 Value],$A2545),
", Offset2UnitID:  ",CHAR(34),INDEX(SpatialOffsets[Offset 2 Unit],$A2545),CHAR(34),
", Offset3Value:  ",INDEX(SpatialOffsets[Offset 3 Value],$A2545),
", Offset3UnitID:  ",CHAR(34),INDEX(SpatialOffsets[Offset 3 Unit],$A2545),CHAR(34),,"}")))</f>
        <v>#REF!</v>
      </c>
      <c r="O2545" t="e">
        <f>IF(COUNTA(RelatedFeatures[])=0,"", IF(INDEX(RelatedFeatures[First Sampling Feature Code],$A2545)="","",
CONCATENATE("  - &amp;RelationID",TEXT($A2545,"0000"),
" {","SamplingFeatureID:  *SamplingFeatureID",TEXT(MATCH(INDEX(RelatedFeatures[First Sampling Feature Code],$A2545),SamplingFeatures[Feature Code],0),"0000"),
", RelationshipTypeCV:  ",CHAR(34),INDEX(RelatedFeatures[Relationship Type],$A2545),CHAR(34),
", RelatedFeatureID: *SamplingFeatureID",TEXT(MATCH(INDEX(RelatedFeatures[Second Sampling Feature Code],$A2545),SamplingFeatures[Feature Code],0),"0000"),
", SpatialOffsetID:  ",IF(INDEX(RelatedFeatures[Offset Number],$A2545)="","",CONCATENATE("*SpatialOffsetID",TEXT(INDEX(RelatedFeatures[Offset Number],$A2545),"0000"))),"}")))</f>
        <v>#REF!</v>
      </c>
      <c r="P2545" t="e">
        <f>IF(INDEX(Methods[Method Type],$A2545)="","",
CONCATENATE("  - &amp;MethodID",TEXT($A2545,"0000"),
" {","MethodTypeCV:  ",CHAR(34),INDEX(Methods[Method Type],$A2545),CHAR(34),
", MethodCode:  ",CHAR(34),INDEX(Methods[Method Code],$A2545),CHAR(34),
", MethodName:  ",CHAR(34),INDEX(Methods[Method Name],$A2545),CHAR(34),
", MethodDescription:  ",CHAR(34),INDEX(Methods[Method Description],$A2545),CHAR(34),
", MethodLink:  ",CHAR(34),INDEX(Methods[Method Link],$A2545),CHAR(34),
", OrganizationID: *OrganizationID",TEXT(MATCH(INDEX(Methods[Organization Name],$A2545),Organizations[Organization Name],0),"0000"),"}"))</f>
        <v>#REF!</v>
      </c>
      <c r="Q2545" t="e">
        <f>IF(INDEX(Variables[Variable Type],$A2545)="","",
CONCATENATE("  - &amp;VariableID",TEXT($A2545,"0000"),
" {","VariableTypeCV:  ",CHAR(34),INDEX(Variables[Variable Type],$A2545),CHAR(34),
", VariableCode:  ",CHAR(34),INDEX(Variables[Variable Code],$A2545),CHAR(34),
", VariableNameCV:  ",CHAR(34),INDEX(Variables[Variable Name],$A2545),CHAR(34),
", VariableDefinition:  ",CHAR(34),INDEX(Variables[Variable Definition],$A2545),CHAR(34),
", SpecciationCV:  ",CHAR(34),INDEX(Variables[Speciation],$A2545),CHAR(34),
", NoDataValue:  ",CHAR(34),INDEX(Variables[No Data Value],$A2545),CHAR(34),"}"))</f>
        <v>#REF!</v>
      </c>
    </row>
    <row r="2546" spans="1:17" x14ac:dyDescent="0.25">
      <c r="A2546">
        <v>2543</v>
      </c>
      <c r="D2546" t="e">
        <f>IF(INDEX(People[First Name],$A2546)="","",
CONCATENATE("  - &amp;PersonID",TEXT($A2546,"0000"),
" {","PersonFirstName:  ",CHAR(34),INDEX(People[First Name],$A2546),CHAR(34),
", PersonMiddleName:  ",CHAR(34),INDEX(People[Middle Name],$A2546),CHAR(34),
", PersonLastName:  ",CHAR(34),INDEX(People[Last Name],$A2546),CHAR(34),"}"))</f>
        <v>#REF!</v>
      </c>
      <c r="E2546" t="e">
        <f>IF(INDEX(Organizations[Organization Type '[CV']],$A2546)="","",
CONCATENATE("  - &amp;OrganizationID",TEXT($A2546,"0000"),
" {","OrganizationTypeCV:  ",CHAR(34),INDEX(Organizations[Organization Type '[CV']],$A2546),CHAR(34),
", OrganizationCode:  ",CHAR(34),INDEX(Organizations[Organization Code],$A2546),CHAR(34),
", OrganizationName:  ",CHAR(34),INDEX(Organizations[Organization Name],$A2546),CHAR(34),
", OrganizationDescription:  ",CHAR(34),INDEX(Organizations[Organization Description],$A2546),CHAR(34),
", OrganizationLink:  ",CHAR(34),INDEX(Organizations[Organization Link],$A2546),CHAR(34),"}"))</f>
        <v>#REF!</v>
      </c>
      <c r="F2546" t="e">
        <f>IF(INDEX(People[First Name],$A2546)="","",
CONCATENATE("  - &amp;AffiliationID",TEXT($A2546,"0000"),
" {PersonID: *PersonID",TEXT($A2546,"0000"),
", OrganizationID: *OrganizationID",TEXT(MATCH(INDEX(People[Organization Name],$A2546),Organizations[Organization Name],0),"0000"),
", IsPrimaryOrganizationContact: , AffiliationStartDate: , AffiliationEndDate: , PrimaryPhone: ",
", PrimaryEmail: ",CHAR(34),INDEX(People[Primary Email],$A2546),CHAR(34),
", PrimaryAddress: ",CHAR(34),INDEX(People[Primary Address],$A2546),CHAR(34),
", PersonLink: }"))</f>
        <v>#REF!</v>
      </c>
      <c r="H2546" t="e">
        <f>IF(COUNTA(CitationInformation)=0,"",IF(INDEX(AuthorList[Author Name],$A2546)="","",
CONCATENATE("  - &amp;AuthorListID",TEXT($A2546,"0000"),
"  {CitationID: *CitationID0001",
", PersonID: *PersonID",TEXT(MATCH(INDEX(AuthorList[Author Name],$A2546),People[Full Name],0),"0000"),
", AuthorOrder: ",INDEX(AuthorList[Author Number],$A2546),"}")))</f>
        <v>#REF!</v>
      </c>
      <c r="K2546" t="e">
        <f>IF(INDEX(SamplingFeatures[Feature Code],$A2546)="","",
CONCATENATE("  - &amp;SamplingFeatureID",TEXT($A2546,"0000"),
" {","SamplingFeatureUUID:  ",CHAR(34),INDEX(SamplingFeatures[Sampling Feature UUID],$A2546),CHAR(34),
", SamplingFeatureTypeCV:  ",CHAR(34),INDEX(SamplingFeatures[Sampling Feature Type],$A2546),CHAR(34),
", SamplingFeatureCode:  ",CHAR(34),INDEX(SamplingFeatures[Feature Code],$A2546),CHAR(34),
", SamplingFeatureName:  ",CHAR(34),INDEX(SamplingFeatures[Feature Name],$A2546),CHAR(34),
", SamplingFeatureDescription:  ",CHAR(34),INDEX(SamplingFeatures[Feature Description],$A2546),CHAR(34),
", SamplingFeatureGeotypeCV:  ",CHAR(34),INDEX(SamplingFeatures[Feature Geo Type],$A2546),CHAR(34),
", FeatureGeometry:  ",CHAR(34),INDEX(SamplingFeatures[Feature Geometry],$A2546),CHAR(34),
", Elevation_m:  ",CHAR(34),INDEX(SamplingFeatures[Elevation_m],$A2546),CHAR(34),
", ElevationDatumCV:  ",CHAR(34),ElevationDatum,CHAR(34),"}"))</f>
        <v>#REF!</v>
      </c>
      <c r="L2546" t="e">
        <f>IF(INDEX(SamplingFeatures[Sampling Feature Type],$A2546)&lt;&gt;"Site","",
CONCATENATE("  - &amp;SiteID",TEXT(SUMPRODUCT(--($L$3:$L2545&lt;&gt;"")),"0000"),
" {","SamplingFeatureID:  *SamplingFeatureID",TEXT($A2546,"0000"),
", SiteTypeCV:  ",CHAR(34),INDEX(Sites[Site Type],$A2546),CHAR(34),
", Latitude:  ",INDEX(Sites[Latitude],$A2546),
", Longitude:  ",INDEX(Sites[Longitude],$A2546),
", SRSName:  ",CHAR(34),LatLonDatum,CHAR(34),"}"))</f>
        <v>#REF!</v>
      </c>
      <c r="M2546" t="e">
        <f>IF(INDEX(SamplingFeatures[Sampling Feature Type],$A2546)&lt;&gt;"Specimen","",
CONCATENATE("  - &amp;SpecimenID",TEXT(SUMPRODUCT(--($M$3:$M2545&lt;&gt;"")),"0000"),
" {","SamplingFeatureID:  *SamplingFeatureID",TEXT($A2546,"0000"),
", SpecimenTypeCV:  ",CHAR(34),INDEX(Specimens[Specimen Type],$A2546),CHAR(34),
", SpecimenMediumCV:  ",INDEX(Specimens[Specimen Medium],$A2546),
", IsFieldSpecimen:  ",CHAR(34),INDEX(Specimens[Is Field Specimen?],$A2546),CHAR(34),"}"))</f>
        <v>#REF!</v>
      </c>
      <c r="N2546" t="e">
        <f>IF(COUNTA(SpatialOffsets[])=0,"", IF(INDEX(SpatialOffsets[Spatial Offset Type],$A2546)="","",
CONCATENATE("  - &amp;SpatialOffsetID",TEXT($A2546,"0000"),
" {","SpatialOffsetTypeCV:  ",CHAR(34),INDEX(SpatialOffsets[Spatial Offset Type],$A2546),CHAR(34),
", Offset1Value:  ",INDEX(SpatialOffsets[Offset 1 Value],$A2546),
", Offset1UnitID:  ",CHAR(34),INDEX(SpatialOffsets[Offset 1 Unit],$A2546),CHAR(34),
", Offset2Value:  ",INDEX(SpatialOffsets[Offset 2 Value],$A2546),
", Offset2UnitID:  ",CHAR(34),INDEX(SpatialOffsets[Offset 2 Unit],$A2546),CHAR(34),
", Offset3Value:  ",INDEX(SpatialOffsets[Offset 3 Value],$A2546),
", Offset3UnitID:  ",CHAR(34),INDEX(SpatialOffsets[Offset 3 Unit],$A2546),CHAR(34),,"}")))</f>
        <v>#REF!</v>
      </c>
      <c r="O2546" t="e">
        <f>IF(COUNTA(RelatedFeatures[])=0,"", IF(INDEX(RelatedFeatures[First Sampling Feature Code],$A2546)="","",
CONCATENATE("  - &amp;RelationID",TEXT($A2546,"0000"),
" {","SamplingFeatureID:  *SamplingFeatureID",TEXT(MATCH(INDEX(RelatedFeatures[First Sampling Feature Code],$A2546),SamplingFeatures[Feature Code],0),"0000"),
", RelationshipTypeCV:  ",CHAR(34),INDEX(RelatedFeatures[Relationship Type],$A2546),CHAR(34),
", RelatedFeatureID: *SamplingFeatureID",TEXT(MATCH(INDEX(RelatedFeatures[Second Sampling Feature Code],$A2546),SamplingFeatures[Feature Code],0),"0000"),
", SpatialOffsetID:  ",IF(INDEX(RelatedFeatures[Offset Number],$A2546)="","",CONCATENATE("*SpatialOffsetID",TEXT(INDEX(RelatedFeatures[Offset Number],$A2546),"0000"))),"}")))</f>
        <v>#REF!</v>
      </c>
      <c r="P2546" t="e">
        <f>IF(INDEX(Methods[Method Type],$A2546)="","",
CONCATENATE("  - &amp;MethodID",TEXT($A2546,"0000"),
" {","MethodTypeCV:  ",CHAR(34),INDEX(Methods[Method Type],$A2546),CHAR(34),
", MethodCode:  ",CHAR(34),INDEX(Methods[Method Code],$A2546),CHAR(34),
", MethodName:  ",CHAR(34),INDEX(Methods[Method Name],$A2546),CHAR(34),
", MethodDescription:  ",CHAR(34),INDEX(Methods[Method Description],$A2546),CHAR(34),
", MethodLink:  ",CHAR(34),INDEX(Methods[Method Link],$A2546),CHAR(34),
", OrganizationID: *OrganizationID",TEXT(MATCH(INDEX(Methods[Organization Name],$A2546),Organizations[Organization Name],0),"0000"),"}"))</f>
        <v>#REF!</v>
      </c>
      <c r="Q2546" t="e">
        <f>IF(INDEX(Variables[Variable Type],$A2546)="","",
CONCATENATE("  - &amp;VariableID",TEXT($A2546,"0000"),
" {","VariableTypeCV:  ",CHAR(34),INDEX(Variables[Variable Type],$A2546),CHAR(34),
", VariableCode:  ",CHAR(34),INDEX(Variables[Variable Code],$A2546),CHAR(34),
", VariableNameCV:  ",CHAR(34),INDEX(Variables[Variable Name],$A2546),CHAR(34),
", VariableDefinition:  ",CHAR(34),INDEX(Variables[Variable Definition],$A2546),CHAR(34),
", SpecciationCV:  ",CHAR(34),INDEX(Variables[Speciation],$A2546),CHAR(34),
", NoDataValue:  ",CHAR(34),INDEX(Variables[No Data Value],$A2546),CHAR(34),"}"))</f>
        <v>#REF!</v>
      </c>
    </row>
    <row r="2547" spans="1:17" x14ac:dyDescent="0.25">
      <c r="A2547">
        <v>2544</v>
      </c>
      <c r="D2547" t="e">
        <f>IF(INDEX(People[First Name],$A2547)="","",
CONCATENATE("  - &amp;PersonID",TEXT($A2547,"0000"),
" {","PersonFirstName:  ",CHAR(34),INDEX(People[First Name],$A2547),CHAR(34),
", PersonMiddleName:  ",CHAR(34),INDEX(People[Middle Name],$A2547),CHAR(34),
", PersonLastName:  ",CHAR(34),INDEX(People[Last Name],$A2547),CHAR(34),"}"))</f>
        <v>#REF!</v>
      </c>
      <c r="E2547" t="e">
        <f>IF(INDEX(Organizations[Organization Type '[CV']],$A2547)="","",
CONCATENATE("  - &amp;OrganizationID",TEXT($A2547,"0000"),
" {","OrganizationTypeCV:  ",CHAR(34),INDEX(Organizations[Organization Type '[CV']],$A2547),CHAR(34),
", OrganizationCode:  ",CHAR(34),INDEX(Organizations[Organization Code],$A2547),CHAR(34),
", OrganizationName:  ",CHAR(34),INDEX(Organizations[Organization Name],$A2547),CHAR(34),
", OrganizationDescription:  ",CHAR(34),INDEX(Organizations[Organization Description],$A2547),CHAR(34),
", OrganizationLink:  ",CHAR(34),INDEX(Organizations[Organization Link],$A2547),CHAR(34),"}"))</f>
        <v>#REF!</v>
      </c>
      <c r="F2547" t="e">
        <f>IF(INDEX(People[First Name],$A2547)="","",
CONCATENATE("  - &amp;AffiliationID",TEXT($A2547,"0000"),
" {PersonID: *PersonID",TEXT($A2547,"0000"),
", OrganizationID: *OrganizationID",TEXT(MATCH(INDEX(People[Organization Name],$A2547),Organizations[Organization Name],0),"0000"),
", IsPrimaryOrganizationContact: , AffiliationStartDate: , AffiliationEndDate: , PrimaryPhone: ",
", PrimaryEmail: ",CHAR(34),INDEX(People[Primary Email],$A2547),CHAR(34),
", PrimaryAddress: ",CHAR(34),INDEX(People[Primary Address],$A2547),CHAR(34),
", PersonLink: }"))</f>
        <v>#REF!</v>
      </c>
      <c r="H2547" t="e">
        <f>IF(COUNTA(CitationInformation)=0,"",IF(INDEX(AuthorList[Author Name],$A2547)="","",
CONCATENATE("  - &amp;AuthorListID",TEXT($A2547,"0000"),
"  {CitationID: *CitationID0001",
", PersonID: *PersonID",TEXT(MATCH(INDEX(AuthorList[Author Name],$A2547),People[Full Name],0),"0000"),
", AuthorOrder: ",INDEX(AuthorList[Author Number],$A2547),"}")))</f>
        <v>#REF!</v>
      </c>
      <c r="K2547" t="e">
        <f>IF(INDEX(SamplingFeatures[Feature Code],$A2547)="","",
CONCATENATE("  - &amp;SamplingFeatureID",TEXT($A2547,"0000"),
" {","SamplingFeatureUUID:  ",CHAR(34),INDEX(SamplingFeatures[Sampling Feature UUID],$A2547),CHAR(34),
", SamplingFeatureTypeCV:  ",CHAR(34),INDEX(SamplingFeatures[Sampling Feature Type],$A2547),CHAR(34),
", SamplingFeatureCode:  ",CHAR(34),INDEX(SamplingFeatures[Feature Code],$A2547),CHAR(34),
", SamplingFeatureName:  ",CHAR(34),INDEX(SamplingFeatures[Feature Name],$A2547),CHAR(34),
", SamplingFeatureDescription:  ",CHAR(34),INDEX(SamplingFeatures[Feature Description],$A2547),CHAR(34),
", SamplingFeatureGeotypeCV:  ",CHAR(34),INDEX(SamplingFeatures[Feature Geo Type],$A2547),CHAR(34),
", FeatureGeometry:  ",CHAR(34),INDEX(SamplingFeatures[Feature Geometry],$A2547),CHAR(34),
", Elevation_m:  ",CHAR(34),INDEX(SamplingFeatures[Elevation_m],$A2547),CHAR(34),
", ElevationDatumCV:  ",CHAR(34),ElevationDatum,CHAR(34),"}"))</f>
        <v>#REF!</v>
      </c>
      <c r="L2547" t="e">
        <f>IF(INDEX(SamplingFeatures[Sampling Feature Type],$A2547)&lt;&gt;"Site","",
CONCATENATE("  - &amp;SiteID",TEXT(SUMPRODUCT(--($L$3:$L2546&lt;&gt;"")),"0000"),
" {","SamplingFeatureID:  *SamplingFeatureID",TEXT($A2547,"0000"),
", SiteTypeCV:  ",CHAR(34),INDEX(Sites[Site Type],$A2547),CHAR(34),
", Latitude:  ",INDEX(Sites[Latitude],$A2547),
", Longitude:  ",INDEX(Sites[Longitude],$A2547),
", SRSName:  ",CHAR(34),LatLonDatum,CHAR(34),"}"))</f>
        <v>#REF!</v>
      </c>
      <c r="M2547" t="e">
        <f>IF(INDEX(SamplingFeatures[Sampling Feature Type],$A2547)&lt;&gt;"Specimen","",
CONCATENATE("  - &amp;SpecimenID",TEXT(SUMPRODUCT(--($M$3:$M2546&lt;&gt;"")),"0000"),
" {","SamplingFeatureID:  *SamplingFeatureID",TEXT($A2547,"0000"),
", SpecimenTypeCV:  ",CHAR(34),INDEX(Specimens[Specimen Type],$A2547),CHAR(34),
", SpecimenMediumCV:  ",INDEX(Specimens[Specimen Medium],$A2547),
", IsFieldSpecimen:  ",CHAR(34),INDEX(Specimens[Is Field Specimen?],$A2547),CHAR(34),"}"))</f>
        <v>#REF!</v>
      </c>
      <c r="N2547" t="e">
        <f>IF(COUNTA(SpatialOffsets[])=0,"", IF(INDEX(SpatialOffsets[Spatial Offset Type],$A2547)="","",
CONCATENATE("  - &amp;SpatialOffsetID",TEXT($A2547,"0000"),
" {","SpatialOffsetTypeCV:  ",CHAR(34),INDEX(SpatialOffsets[Spatial Offset Type],$A2547),CHAR(34),
", Offset1Value:  ",INDEX(SpatialOffsets[Offset 1 Value],$A2547),
", Offset1UnitID:  ",CHAR(34),INDEX(SpatialOffsets[Offset 1 Unit],$A2547),CHAR(34),
", Offset2Value:  ",INDEX(SpatialOffsets[Offset 2 Value],$A2547),
", Offset2UnitID:  ",CHAR(34),INDEX(SpatialOffsets[Offset 2 Unit],$A2547),CHAR(34),
", Offset3Value:  ",INDEX(SpatialOffsets[Offset 3 Value],$A2547),
", Offset3UnitID:  ",CHAR(34),INDEX(SpatialOffsets[Offset 3 Unit],$A2547),CHAR(34),,"}")))</f>
        <v>#REF!</v>
      </c>
      <c r="O2547" t="e">
        <f>IF(COUNTA(RelatedFeatures[])=0,"", IF(INDEX(RelatedFeatures[First Sampling Feature Code],$A2547)="","",
CONCATENATE("  - &amp;RelationID",TEXT($A2547,"0000"),
" {","SamplingFeatureID:  *SamplingFeatureID",TEXT(MATCH(INDEX(RelatedFeatures[First Sampling Feature Code],$A2547),SamplingFeatures[Feature Code],0),"0000"),
", RelationshipTypeCV:  ",CHAR(34),INDEX(RelatedFeatures[Relationship Type],$A2547),CHAR(34),
", RelatedFeatureID: *SamplingFeatureID",TEXT(MATCH(INDEX(RelatedFeatures[Second Sampling Feature Code],$A2547),SamplingFeatures[Feature Code],0),"0000"),
", SpatialOffsetID:  ",IF(INDEX(RelatedFeatures[Offset Number],$A2547)="","",CONCATENATE("*SpatialOffsetID",TEXT(INDEX(RelatedFeatures[Offset Number],$A2547),"0000"))),"}")))</f>
        <v>#REF!</v>
      </c>
      <c r="P2547" t="e">
        <f>IF(INDEX(Methods[Method Type],$A2547)="","",
CONCATENATE("  - &amp;MethodID",TEXT($A2547,"0000"),
" {","MethodTypeCV:  ",CHAR(34),INDEX(Methods[Method Type],$A2547),CHAR(34),
", MethodCode:  ",CHAR(34),INDEX(Methods[Method Code],$A2547),CHAR(34),
", MethodName:  ",CHAR(34),INDEX(Methods[Method Name],$A2547),CHAR(34),
", MethodDescription:  ",CHAR(34),INDEX(Methods[Method Description],$A2547),CHAR(34),
", MethodLink:  ",CHAR(34),INDEX(Methods[Method Link],$A2547),CHAR(34),
", OrganizationID: *OrganizationID",TEXT(MATCH(INDEX(Methods[Organization Name],$A2547),Organizations[Organization Name],0),"0000"),"}"))</f>
        <v>#REF!</v>
      </c>
      <c r="Q2547" t="e">
        <f>IF(INDEX(Variables[Variable Type],$A2547)="","",
CONCATENATE("  - &amp;VariableID",TEXT($A2547,"0000"),
" {","VariableTypeCV:  ",CHAR(34),INDEX(Variables[Variable Type],$A2547),CHAR(34),
", VariableCode:  ",CHAR(34),INDEX(Variables[Variable Code],$A2547),CHAR(34),
", VariableNameCV:  ",CHAR(34),INDEX(Variables[Variable Name],$A2547),CHAR(34),
", VariableDefinition:  ",CHAR(34),INDEX(Variables[Variable Definition],$A2547),CHAR(34),
", SpecciationCV:  ",CHAR(34),INDEX(Variables[Speciation],$A2547),CHAR(34),
", NoDataValue:  ",CHAR(34),INDEX(Variables[No Data Value],$A2547),CHAR(34),"}"))</f>
        <v>#REF!</v>
      </c>
    </row>
    <row r="2548" spans="1:17" x14ac:dyDescent="0.25">
      <c r="A2548">
        <v>2545</v>
      </c>
      <c r="D2548" t="e">
        <f>IF(INDEX(People[First Name],$A2548)="","",
CONCATENATE("  - &amp;PersonID",TEXT($A2548,"0000"),
" {","PersonFirstName:  ",CHAR(34),INDEX(People[First Name],$A2548),CHAR(34),
", PersonMiddleName:  ",CHAR(34),INDEX(People[Middle Name],$A2548),CHAR(34),
", PersonLastName:  ",CHAR(34),INDEX(People[Last Name],$A2548),CHAR(34),"}"))</f>
        <v>#REF!</v>
      </c>
      <c r="E2548" t="e">
        <f>IF(INDEX(Organizations[Organization Type '[CV']],$A2548)="","",
CONCATENATE("  - &amp;OrganizationID",TEXT($A2548,"0000"),
" {","OrganizationTypeCV:  ",CHAR(34),INDEX(Organizations[Organization Type '[CV']],$A2548),CHAR(34),
", OrganizationCode:  ",CHAR(34),INDEX(Organizations[Organization Code],$A2548),CHAR(34),
", OrganizationName:  ",CHAR(34),INDEX(Organizations[Organization Name],$A2548),CHAR(34),
", OrganizationDescription:  ",CHAR(34),INDEX(Organizations[Organization Description],$A2548),CHAR(34),
", OrganizationLink:  ",CHAR(34),INDEX(Organizations[Organization Link],$A2548),CHAR(34),"}"))</f>
        <v>#REF!</v>
      </c>
      <c r="F2548" t="e">
        <f>IF(INDEX(People[First Name],$A2548)="","",
CONCATENATE("  - &amp;AffiliationID",TEXT($A2548,"0000"),
" {PersonID: *PersonID",TEXT($A2548,"0000"),
", OrganizationID: *OrganizationID",TEXT(MATCH(INDEX(People[Organization Name],$A2548),Organizations[Organization Name],0),"0000"),
", IsPrimaryOrganizationContact: , AffiliationStartDate: , AffiliationEndDate: , PrimaryPhone: ",
", PrimaryEmail: ",CHAR(34),INDEX(People[Primary Email],$A2548),CHAR(34),
", PrimaryAddress: ",CHAR(34),INDEX(People[Primary Address],$A2548),CHAR(34),
", PersonLink: }"))</f>
        <v>#REF!</v>
      </c>
      <c r="H2548" t="e">
        <f>IF(COUNTA(CitationInformation)=0,"",IF(INDEX(AuthorList[Author Name],$A2548)="","",
CONCATENATE("  - &amp;AuthorListID",TEXT($A2548,"0000"),
"  {CitationID: *CitationID0001",
", PersonID: *PersonID",TEXT(MATCH(INDEX(AuthorList[Author Name],$A2548),People[Full Name],0),"0000"),
", AuthorOrder: ",INDEX(AuthorList[Author Number],$A2548),"}")))</f>
        <v>#REF!</v>
      </c>
      <c r="K2548" t="e">
        <f>IF(INDEX(SamplingFeatures[Feature Code],$A2548)="","",
CONCATENATE("  - &amp;SamplingFeatureID",TEXT($A2548,"0000"),
" {","SamplingFeatureUUID:  ",CHAR(34),INDEX(SamplingFeatures[Sampling Feature UUID],$A2548),CHAR(34),
", SamplingFeatureTypeCV:  ",CHAR(34),INDEX(SamplingFeatures[Sampling Feature Type],$A2548),CHAR(34),
", SamplingFeatureCode:  ",CHAR(34),INDEX(SamplingFeatures[Feature Code],$A2548),CHAR(34),
", SamplingFeatureName:  ",CHAR(34),INDEX(SamplingFeatures[Feature Name],$A2548),CHAR(34),
", SamplingFeatureDescription:  ",CHAR(34),INDEX(SamplingFeatures[Feature Description],$A2548),CHAR(34),
", SamplingFeatureGeotypeCV:  ",CHAR(34),INDEX(SamplingFeatures[Feature Geo Type],$A2548),CHAR(34),
", FeatureGeometry:  ",CHAR(34),INDEX(SamplingFeatures[Feature Geometry],$A2548),CHAR(34),
", Elevation_m:  ",CHAR(34),INDEX(SamplingFeatures[Elevation_m],$A2548),CHAR(34),
", ElevationDatumCV:  ",CHAR(34),ElevationDatum,CHAR(34),"}"))</f>
        <v>#REF!</v>
      </c>
      <c r="L2548" t="e">
        <f>IF(INDEX(SamplingFeatures[Sampling Feature Type],$A2548)&lt;&gt;"Site","",
CONCATENATE("  - &amp;SiteID",TEXT(SUMPRODUCT(--($L$3:$L2547&lt;&gt;"")),"0000"),
" {","SamplingFeatureID:  *SamplingFeatureID",TEXT($A2548,"0000"),
", SiteTypeCV:  ",CHAR(34),INDEX(Sites[Site Type],$A2548),CHAR(34),
", Latitude:  ",INDEX(Sites[Latitude],$A2548),
", Longitude:  ",INDEX(Sites[Longitude],$A2548),
", SRSName:  ",CHAR(34),LatLonDatum,CHAR(34),"}"))</f>
        <v>#REF!</v>
      </c>
      <c r="M2548" t="e">
        <f>IF(INDEX(SamplingFeatures[Sampling Feature Type],$A2548)&lt;&gt;"Specimen","",
CONCATENATE("  - &amp;SpecimenID",TEXT(SUMPRODUCT(--($M$3:$M2547&lt;&gt;"")),"0000"),
" {","SamplingFeatureID:  *SamplingFeatureID",TEXT($A2548,"0000"),
", SpecimenTypeCV:  ",CHAR(34),INDEX(Specimens[Specimen Type],$A2548),CHAR(34),
", SpecimenMediumCV:  ",INDEX(Specimens[Specimen Medium],$A2548),
", IsFieldSpecimen:  ",CHAR(34),INDEX(Specimens[Is Field Specimen?],$A2548),CHAR(34),"}"))</f>
        <v>#REF!</v>
      </c>
      <c r="N2548" t="e">
        <f>IF(COUNTA(SpatialOffsets[])=0,"", IF(INDEX(SpatialOffsets[Spatial Offset Type],$A2548)="","",
CONCATENATE("  - &amp;SpatialOffsetID",TEXT($A2548,"0000"),
" {","SpatialOffsetTypeCV:  ",CHAR(34),INDEX(SpatialOffsets[Spatial Offset Type],$A2548),CHAR(34),
", Offset1Value:  ",INDEX(SpatialOffsets[Offset 1 Value],$A2548),
", Offset1UnitID:  ",CHAR(34),INDEX(SpatialOffsets[Offset 1 Unit],$A2548),CHAR(34),
", Offset2Value:  ",INDEX(SpatialOffsets[Offset 2 Value],$A2548),
", Offset2UnitID:  ",CHAR(34),INDEX(SpatialOffsets[Offset 2 Unit],$A2548),CHAR(34),
", Offset3Value:  ",INDEX(SpatialOffsets[Offset 3 Value],$A2548),
", Offset3UnitID:  ",CHAR(34),INDEX(SpatialOffsets[Offset 3 Unit],$A2548),CHAR(34),,"}")))</f>
        <v>#REF!</v>
      </c>
      <c r="O2548" t="e">
        <f>IF(COUNTA(RelatedFeatures[])=0,"", IF(INDEX(RelatedFeatures[First Sampling Feature Code],$A2548)="","",
CONCATENATE("  - &amp;RelationID",TEXT($A2548,"0000"),
" {","SamplingFeatureID:  *SamplingFeatureID",TEXT(MATCH(INDEX(RelatedFeatures[First Sampling Feature Code],$A2548),SamplingFeatures[Feature Code],0),"0000"),
", RelationshipTypeCV:  ",CHAR(34),INDEX(RelatedFeatures[Relationship Type],$A2548),CHAR(34),
", RelatedFeatureID: *SamplingFeatureID",TEXT(MATCH(INDEX(RelatedFeatures[Second Sampling Feature Code],$A2548),SamplingFeatures[Feature Code],0),"0000"),
", SpatialOffsetID:  ",IF(INDEX(RelatedFeatures[Offset Number],$A2548)="","",CONCATENATE("*SpatialOffsetID",TEXT(INDEX(RelatedFeatures[Offset Number],$A2548),"0000"))),"}")))</f>
        <v>#REF!</v>
      </c>
      <c r="P2548" t="e">
        <f>IF(INDEX(Methods[Method Type],$A2548)="","",
CONCATENATE("  - &amp;MethodID",TEXT($A2548,"0000"),
" {","MethodTypeCV:  ",CHAR(34),INDEX(Methods[Method Type],$A2548),CHAR(34),
", MethodCode:  ",CHAR(34),INDEX(Methods[Method Code],$A2548),CHAR(34),
", MethodName:  ",CHAR(34),INDEX(Methods[Method Name],$A2548),CHAR(34),
", MethodDescription:  ",CHAR(34),INDEX(Methods[Method Description],$A2548),CHAR(34),
", MethodLink:  ",CHAR(34),INDEX(Methods[Method Link],$A2548),CHAR(34),
", OrganizationID: *OrganizationID",TEXT(MATCH(INDEX(Methods[Organization Name],$A2548),Organizations[Organization Name],0),"0000"),"}"))</f>
        <v>#REF!</v>
      </c>
      <c r="Q2548" t="e">
        <f>IF(INDEX(Variables[Variable Type],$A2548)="","",
CONCATENATE("  - &amp;VariableID",TEXT($A2548,"0000"),
" {","VariableTypeCV:  ",CHAR(34),INDEX(Variables[Variable Type],$A2548),CHAR(34),
", VariableCode:  ",CHAR(34),INDEX(Variables[Variable Code],$A2548),CHAR(34),
", VariableNameCV:  ",CHAR(34),INDEX(Variables[Variable Name],$A2548),CHAR(34),
", VariableDefinition:  ",CHAR(34),INDEX(Variables[Variable Definition],$A2548),CHAR(34),
", SpecciationCV:  ",CHAR(34),INDEX(Variables[Speciation],$A2548),CHAR(34),
", NoDataValue:  ",CHAR(34),INDEX(Variables[No Data Value],$A2548),CHAR(34),"}"))</f>
        <v>#REF!</v>
      </c>
    </row>
    <row r="2549" spans="1:17" x14ac:dyDescent="0.25">
      <c r="A2549">
        <v>2546</v>
      </c>
      <c r="D2549" t="e">
        <f>IF(INDEX(People[First Name],$A2549)="","",
CONCATENATE("  - &amp;PersonID",TEXT($A2549,"0000"),
" {","PersonFirstName:  ",CHAR(34),INDEX(People[First Name],$A2549),CHAR(34),
", PersonMiddleName:  ",CHAR(34),INDEX(People[Middle Name],$A2549),CHAR(34),
", PersonLastName:  ",CHAR(34),INDEX(People[Last Name],$A2549),CHAR(34),"}"))</f>
        <v>#REF!</v>
      </c>
      <c r="E2549" t="e">
        <f>IF(INDEX(Organizations[Organization Type '[CV']],$A2549)="","",
CONCATENATE("  - &amp;OrganizationID",TEXT($A2549,"0000"),
" {","OrganizationTypeCV:  ",CHAR(34),INDEX(Organizations[Organization Type '[CV']],$A2549),CHAR(34),
", OrganizationCode:  ",CHAR(34),INDEX(Organizations[Organization Code],$A2549),CHAR(34),
", OrganizationName:  ",CHAR(34),INDEX(Organizations[Organization Name],$A2549),CHAR(34),
", OrganizationDescription:  ",CHAR(34),INDEX(Organizations[Organization Description],$A2549),CHAR(34),
", OrganizationLink:  ",CHAR(34),INDEX(Organizations[Organization Link],$A2549),CHAR(34),"}"))</f>
        <v>#REF!</v>
      </c>
      <c r="F2549" t="e">
        <f>IF(INDEX(People[First Name],$A2549)="","",
CONCATENATE("  - &amp;AffiliationID",TEXT($A2549,"0000"),
" {PersonID: *PersonID",TEXT($A2549,"0000"),
", OrganizationID: *OrganizationID",TEXT(MATCH(INDEX(People[Organization Name],$A2549),Organizations[Organization Name],0),"0000"),
", IsPrimaryOrganizationContact: , AffiliationStartDate: , AffiliationEndDate: , PrimaryPhone: ",
", PrimaryEmail: ",CHAR(34),INDEX(People[Primary Email],$A2549),CHAR(34),
", PrimaryAddress: ",CHAR(34),INDEX(People[Primary Address],$A2549),CHAR(34),
", PersonLink: }"))</f>
        <v>#REF!</v>
      </c>
      <c r="H2549" t="e">
        <f>IF(COUNTA(CitationInformation)=0,"",IF(INDEX(AuthorList[Author Name],$A2549)="","",
CONCATENATE("  - &amp;AuthorListID",TEXT($A2549,"0000"),
"  {CitationID: *CitationID0001",
", PersonID: *PersonID",TEXT(MATCH(INDEX(AuthorList[Author Name],$A2549),People[Full Name],0),"0000"),
", AuthorOrder: ",INDEX(AuthorList[Author Number],$A2549),"}")))</f>
        <v>#REF!</v>
      </c>
      <c r="K2549" t="e">
        <f>IF(INDEX(SamplingFeatures[Feature Code],$A2549)="","",
CONCATENATE("  - &amp;SamplingFeatureID",TEXT($A2549,"0000"),
" {","SamplingFeatureUUID:  ",CHAR(34),INDEX(SamplingFeatures[Sampling Feature UUID],$A2549),CHAR(34),
", SamplingFeatureTypeCV:  ",CHAR(34),INDEX(SamplingFeatures[Sampling Feature Type],$A2549),CHAR(34),
", SamplingFeatureCode:  ",CHAR(34),INDEX(SamplingFeatures[Feature Code],$A2549),CHAR(34),
", SamplingFeatureName:  ",CHAR(34),INDEX(SamplingFeatures[Feature Name],$A2549),CHAR(34),
", SamplingFeatureDescription:  ",CHAR(34),INDEX(SamplingFeatures[Feature Description],$A2549),CHAR(34),
", SamplingFeatureGeotypeCV:  ",CHAR(34),INDEX(SamplingFeatures[Feature Geo Type],$A2549),CHAR(34),
", FeatureGeometry:  ",CHAR(34),INDEX(SamplingFeatures[Feature Geometry],$A2549),CHAR(34),
", Elevation_m:  ",CHAR(34),INDEX(SamplingFeatures[Elevation_m],$A2549),CHAR(34),
", ElevationDatumCV:  ",CHAR(34),ElevationDatum,CHAR(34),"}"))</f>
        <v>#REF!</v>
      </c>
      <c r="L2549" t="e">
        <f>IF(INDEX(SamplingFeatures[Sampling Feature Type],$A2549)&lt;&gt;"Site","",
CONCATENATE("  - &amp;SiteID",TEXT(SUMPRODUCT(--($L$3:$L2548&lt;&gt;"")),"0000"),
" {","SamplingFeatureID:  *SamplingFeatureID",TEXT($A2549,"0000"),
", SiteTypeCV:  ",CHAR(34),INDEX(Sites[Site Type],$A2549),CHAR(34),
", Latitude:  ",INDEX(Sites[Latitude],$A2549),
", Longitude:  ",INDEX(Sites[Longitude],$A2549),
", SRSName:  ",CHAR(34),LatLonDatum,CHAR(34),"}"))</f>
        <v>#REF!</v>
      </c>
      <c r="M2549" t="e">
        <f>IF(INDEX(SamplingFeatures[Sampling Feature Type],$A2549)&lt;&gt;"Specimen","",
CONCATENATE("  - &amp;SpecimenID",TEXT(SUMPRODUCT(--($M$3:$M2548&lt;&gt;"")),"0000"),
" {","SamplingFeatureID:  *SamplingFeatureID",TEXT($A2549,"0000"),
", SpecimenTypeCV:  ",CHAR(34),INDEX(Specimens[Specimen Type],$A2549),CHAR(34),
", SpecimenMediumCV:  ",INDEX(Specimens[Specimen Medium],$A2549),
", IsFieldSpecimen:  ",CHAR(34),INDEX(Specimens[Is Field Specimen?],$A2549),CHAR(34),"}"))</f>
        <v>#REF!</v>
      </c>
      <c r="N2549" t="e">
        <f>IF(COUNTA(SpatialOffsets[])=0,"", IF(INDEX(SpatialOffsets[Spatial Offset Type],$A2549)="","",
CONCATENATE("  - &amp;SpatialOffsetID",TEXT($A2549,"0000"),
" {","SpatialOffsetTypeCV:  ",CHAR(34),INDEX(SpatialOffsets[Spatial Offset Type],$A2549),CHAR(34),
", Offset1Value:  ",INDEX(SpatialOffsets[Offset 1 Value],$A2549),
", Offset1UnitID:  ",CHAR(34),INDEX(SpatialOffsets[Offset 1 Unit],$A2549),CHAR(34),
", Offset2Value:  ",INDEX(SpatialOffsets[Offset 2 Value],$A2549),
", Offset2UnitID:  ",CHAR(34),INDEX(SpatialOffsets[Offset 2 Unit],$A2549),CHAR(34),
", Offset3Value:  ",INDEX(SpatialOffsets[Offset 3 Value],$A2549),
", Offset3UnitID:  ",CHAR(34),INDEX(SpatialOffsets[Offset 3 Unit],$A2549),CHAR(34),,"}")))</f>
        <v>#REF!</v>
      </c>
      <c r="O2549" t="e">
        <f>IF(COUNTA(RelatedFeatures[])=0,"", IF(INDEX(RelatedFeatures[First Sampling Feature Code],$A2549)="","",
CONCATENATE("  - &amp;RelationID",TEXT($A2549,"0000"),
" {","SamplingFeatureID:  *SamplingFeatureID",TEXT(MATCH(INDEX(RelatedFeatures[First Sampling Feature Code],$A2549),SamplingFeatures[Feature Code],0),"0000"),
", RelationshipTypeCV:  ",CHAR(34),INDEX(RelatedFeatures[Relationship Type],$A2549),CHAR(34),
", RelatedFeatureID: *SamplingFeatureID",TEXT(MATCH(INDEX(RelatedFeatures[Second Sampling Feature Code],$A2549),SamplingFeatures[Feature Code],0),"0000"),
", SpatialOffsetID:  ",IF(INDEX(RelatedFeatures[Offset Number],$A2549)="","",CONCATENATE("*SpatialOffsetID",TEXT(INDEX(RelatedFeatures[Offset Number],$A2549),"0000"))),"}")))</f>
        <v>#REF!</v>
      </c>
      <c r="P2549" t="e">
        <f>IF(INDEX(Methods[Method Type],$A2549)="","",
CONCATENATE("  - &amp;MethodID",TEXT($A2549,"0000"),
" {","MethodTypeCV:  ",CHAR(34),INDEX(Methods[Method Type],$A2549),CHAR(34),
", MethodCode:  ",CHAR(34),INDEX(Methods[Method Code],$A2549),CHAR(34),
", MethodName:  ",CHAR(34),INDEX(Methods[Method Name],$A2549),CHAR(34),
", MethodDescription:  ",CHAR(34),INDEX(Methods[Method Description],$A2549),CHAR(34),
", MethodLink:  ",CHAR(34),INDEX(Methods[Method Link],$A2549),CHAR(34),
", OrganizationID: *OrganizationID",TEXT(MATCH(INDEX(Methods[Organization Name],$A2549),Organizations[Organization Name],0),"0000"),"}"))</f>
        <v>#REF!</v>
      </c>
      <c r="Q2549" t="e">
        <f>IF(INDEX(Variables[Variable Type],$A2549)="","",
CONCATENATE("  - &amp;VariableID",TEXT($A2549,"0000"),
" {","VariableTypeCV:  ",CHAR(34),INDEX(Variables[Variable Type],$A2549),CHAR(34),
", VariableCode:  ",CHAR(34),INDEX(Variables[Variable Code],$A2549),CHAR(34),
", VariableNameCV:  ",CHAR(34),INDEX(Variables[Variable Name],$A2549),CHAR(34),
", VariableDefinition:  ",CHAR(34),INDEX(Variables[Variable Definition],$A2549),CHAR(34),
", SpecciationCV:  ",CHAR(34),INDEX(Variables[Speciation],$A2549),CHAR(34),
", NoDataValue:  ",CHAR(34),INDEX(Variables[No Data Value],$A2549),CHAR(34),"}"))</f>
        <v>#REF!</v>
      </c>
    </row>
    <row r="2550" spans="1:17" x14ac:dyDescent="0.25">
      <c r="A2550">
        <v>2547</v>
      </c>
      <c r="D2550" t="e">
        <f>IF(INDEX(People[First Name],$A2550)="","",
CONCATENATE("  - &amp;PersonID",TEXT($A2550,"0000"),
" {","PersonFirstName:  ",CHAR(34),INDEX(People[First Name],$A2550),CHAR(34),
", PersonMiddleName:  ",CHAR(34),INDEX(People[Middle Name],$A2550),CHAR(34),
", PersonLastName:  ",CHAR(34),INDEX(People[Last Name],$A2550),CHAR(34),"}"))</f>
        <v>#REF!</v>
      </c>
      <c r="E2550" t="e">
        <f>IF(INDEX(Organizations[Organization Type '[CV']],$A2550)="","",
CONCATENATE("  - &amp;OrganizationID",TEXT($A2550,"0000"),
" {","OrganizationTypeCV:  ",CHAR(34),INDEX(Organizations[Organization Type '[CV']],$A2550),CHAR(34),
", OrganizationCode:  ",CHAR(34),INDEX(Organizations[Organization Code],$A2550),CHAR(34),
", OrganizationName:  ",CHAR(34),INDEX(Organizations[Organization Name],$A2550),CHAR(34),
", OrganizationDescription:  ",CHAR(34),INDEX(Organizations[Organization Description],$A2550),CHAR(34),
", OrganizationLink:  ",CHAR(34),INDEX(Organizations[Organization Link],$A2550),CHAR(34),"}"))</f>
        <v>#REF!</v>
      </c>
      <c r="F2550" t="e">
        <f>IF(INDEX(People[First Name],$A2550)="","",
CONCATENATE("  - &amp;AffiliationID",TEXT($A2550,"0000"),
" {PersonID: *PersonID",TEXT($A2550,"0000"),
", OrganizationID: *OrganizationID",TEXT(MATCH(INDEX(People[Organization Name],$A2550),Organizations[Organization Name],0),"0000"),
", IsPrimaryOrganizationContact: , AffiliationStartDate: , AffiliationEndDate: , PrimaryPhone: ",
", PrimaryEmail: ",CHAR(34),INDEX(People[Primary Email],$A2550),CHAR(34),
", PrimaryAddress: ",CHAR(34),INDEX(People[Primary Address],$A2550),CHAR(34),
", PersonLink: }"))</f>
        <v>#REF!</v>
      </c>
      <c r="H2550" t="e">
        <f>IF(COUNTA(CitationInformation)=0,"",IF(INDEX(AuthorList[Author Name],$A2550)="","",
CONCATENATE("  - &amp;AuthorListID",TEXT($A2550,"0000"),
"  {CitationID: *CitationID0001",
", PersonID: *PersonID",TEXT(MATCH(INDEX(AuthorList[Author Name],$A2550),People[Full Name],0),"0000"),
", AuthorOrder: ",INDEX(AuthorList[Author Number],$A2550),"}")))</f>
        <v>#REF!</v>
      </c>
      <c r="K2550" t="e">
        <f>IF(INDEX(SamplingFeatures[Feature Code],$A2550)="","",
CONCATENATE("  - &amp;SamplingFeatureID",TEXT($A2550,"0000"),
" {","SamplingFeatureUUID:  ",CHAR(34),INDEX(SamplingFeatures[Sampling Feature UUID],$A2550),CHAR(34),
", SamplingFeatureTypeCV:  ",CHAR(34),INDEX(SamplingFeatures[Sampling Feature Type],$A2550),CHAR(34),
", SamplingFeatureCode:  ",CHAR(34),INDEX(SamplingFeatures[Feature Code],$A2550),CHAR(34),
", SamplingFeatureName:  ",CHAR(34),INDEX(SamplingFeatures[Feature Name],$A2550),CHAR(34),
", SamplingFeatureDescription:  ",CHAR(34),INDEX(SamplingFeatures[Feature Description],$A2550),CHAR(34),
", SamplingFeatureGeotypeCV:  ",CHAR(34),INDEX(SamplingFeatures[Feature Geo Type],$A2550),CHAR(34),
", FeatureGeometry:  ",CHAR(34),INDEX(SamplingFeatures[Feature Geometry],$A2550),CHAR(34),
", Elevation_m:  ",CHAR(34),INDEX(SamplingFeatures[Elevation_m],$A2550),CHAR(34),
", ElevationDatumCV:  ",CHAR(34),ElevationDatum,CHAR(34),"}"))</f>
        <v>#REF!</v>
      </c>
      <c r="L2550" t="e">
        <f>IF(INDEX(SamplingFeatures[Sampling Feature Type],$A2550)&lt;&gt;"Site","",
CONCATENATE("  - &amp;SiteID",TEXT(SUMPRODUCT(--($L$3:$L2549&lt;&gt;"")),"0000"),
" {","SamplingFeatureID:  *SamplingFeatureID",TEXT($A2550,"0000"),
", SiteTypeCV:  ",CHAR(34),INDEX(Sites[Site Type],$A2550),CHAR(34),
", Latitude:  ",INDEX(Sites[Latitude],$A2550),
", Longitude:  ",INDEX(Sites[Longitude],$A2550),
", SRSName:  ",CHAR(34),LatLonDatum,CHAR(34),"}"))</f>
        <v>#REF!</v>
      </c>
      <c r="M2550" t="e">
        <f>IF(INDEX(SamplingFeatures[Sampling Feature Type],$A2550)&lt;&gt;"Specimen","",
CONCATENATE("  - &amp;SpecimenID",TEXT(SUMPRODUCT(--($M$3:$M2549&lt;&gt;"")),"0000"),
" {","SamplingFeatureID:  *SamplingFeatureID",TEXT($A2550,"0000"),
", SpecimenTypeCV:  ",CHAR(34),INDEX(Specimens[Specimen Type],$A2550),CHAR(34),
", SpecimenMediumCV:  ",INDEX(Specimens[Specimen Medium],$A2550),
", IsFieldSpecimen:  ",CHAR(34),INDEX(Specimens[Is Field Specimen?],$A2550),CHAR(34),"}"))</f>
        <v>#REF!</v>
      </c>
      <c r="N2550" t="e">
        <f>IF(COUNTA(SpatialOffsets[])=0,"", IF(INDEX(SpatialOffsets[Spatial Offset Type],$A2550)="","",
CONCATENATE("  - &amp;SpatialOffsetID",TEXT($A2550,"0000"),
" {","SpatialOffsetTypeCV:  ",CHAR(34),INDEX(SpatialOffsets[Spatial Offset Type],$A2550),CHAR(34),
", Offset1Value:  ",INDEX(SpatialOffsets[Offset 1 Value],$A2550),
", Offset1UnitID:  ",CHAR(34),INDEX(SpatialOffsets[Offset 1 Unit],$A2550),CHAR(34),
", Offset2Value:  ",INDEX(SpatialOffsets[Offset 2 Value],$A2550),
", Offset2UnitID:  ",CHAR(34),INDEX(SpatialOffsets[Offset 2 Unit],$A2550),CHAR(34),
", Offset3Value:  ",INDEX(SpatialOffsets[Offset 3 Value],$A2550),
", Offset3UnitID:  ",CHAR(34),INDEX(SpatialOffsets[Offset 3 Unit],$A2550),CHAR(34),,"}")))</f>
        <v>#REF!</v>
      </c>
      <c r="O2550" t="e">
        <f>IF(COUNTA(RelatedFeatures[])=0,"", IF(INDEX(RelatedFeatures[First Sampling Feature Code],$A2550)="","",
CONCATENATE("  - &amp;RelationID",TEXT($A2550,"0000"),
" {","SamplingFeatureID:  *SamplingFeatureID",TEXT(MATCH(INDEX(RelatedFeatures[First Sampling Feature Code],$A2550),SamplingFeatures[Feature Code],0),"0000"),
", RelationshipTypeCV:  ",CHAR(34),INDEX(RelatedFeatures[Relationship Type],$A2550),CHAR(34),
", RelatedFeatureID: *SamplingFeatureID",TEXT(MATCH(INDEX(RelatedFeatures[Second Sampling Feature Code],$A2550),SamplingFeatures[Feature Code],0),"0000"),
", SpatialOffsetID:  ",IF(INDEX(RelatedFeatures[Offset Number],$A2550)="","",CONCATENATE("*SpatialOffsetID",TEXT(INDEX(RelatedFeatures[Offset Number],$A2550),"0000"))),"}")))</f>
        <v>#REF!</v>
      </c>
      <c r="P2550" t="e">
        <f>IF(INDEX(Methods[Method Type],$A2550)="","",
CONCATENATE("  - &amp;MethodID",TEXT($A2550,"0000"),
" {","MethodTypeCV:  ",CHAR(34),INDEX(Methods[Method Type],$A2550),CHAR(34),
", MethodCode:  ",CHAR(34),INDEX(Methods[Method Code],$A2550),CHAR(34),
", MethodName:  ",CHAR(34),INDEX(Methods[Method Name],$A2550),CHAR(34),
", MethodDescription:  ",CHAR(34),INDEX(Methods[Method Description],$A2550),CHAR(34),
", MethodLink:  ",CHAR(34),INDEX(Methods[Method Link],$A2550),CHAR(34),
", OrganizationID: *OrganizationID",TEXT(MATCH(INDEX(Methods[Organization Name],$A2550),Organizations[Organization Name],0),"0000"),"}"))</f>
        <v>#REF!</v>
      </c>
      <c r="Q2550" t="e">
        <f>IF(INDEX(Variables[Variable Type],$A2550)="","",
CONCATENATE("  - &amp;VariableID",TEXT($A2550,"0000"),
" {","VariableTypeCV:  ",CHAR(34),INDEX(Variables[Variable Type],$A2550),CHAR(34),
", VariableCode:  ",CHAR(34),INDEX(Variables[Variable Code],$A2550),CHAR(34),
", VariableNameCV:  ",CHAR(34),INDEX(Variables[Variable Name],$A2550),CHAR(34),
", VariableDefinition:  ",CHAR(34),INDEX(Variables[Variable Definition],$A2550),CHAR(34),
", SpecciationCV:  ",CHAR(34),INDEX(Variables[Speciation],$A2550),CHAR(34),
", NoDataValue:  ",CHAR(34),INDEX(Variables[No Data Value],$A2550),CHAR(34),"}"))</f>
        <v>#REF!</v>
      </c>
    </row>
    <row r="2551" spans="1:17" x14ac:dyDescent="0.25">
      <c r="A2551">
        <v>2548</v>
      </c>
      <c r="D2551" t="e">
        <f>IF(INDEX(People[First Name],$A2551)="","",
CONCATENATE("  - &amp;PersonID",TEXT($A2551,"0000"),
" {","PersonFirstName:  ",CHAR(34),INDEX(People[First Name],$A2551),CHAR(34),
", PersonMiddleName:  ",CHAR(34),INDEX(People[Middle Name],$A2551),CHAR(34),
", PersonLastName:  ",CHAR(34),INDEX(People[Last Name],$A2551),CHAR(34),"}"))</f>
        <v>#REF!</v>
      </c>
      <c r="E2551" t="e">
        <f>IF(INDEX(Organizations[Organization Type '[CV']],$A2551)="","",
CONCATENATE("  - &amp;OrganizationID",TEXT($A2551,"0000"),
" {","OrganizationTypeCV:  ",CHAR(34),INDEX(Organizations[Organization Type '[CV']],$A2551),CHAR(34),
", OrganizationCode:  ",CHAR(34),INDEX(Organizations[Organization Code],$A2551),CHAR(34),
", OrganizationName:  ",CHAR(34),INDEX(Organizations[Organization Name],$A2551),CHAR(34),
", OrganizationDescription:  ",CHAR(34),INDEX(Organizations[Organization Description],$A2551),CHAR(34),
", OrganizationLink:  ",CHAR(34),INDEX(Organizations[Organization Link],$A2551),CHAR(34),"}"))</f>
        <v>#REF!</v>
      </c>
      <c r="F2551" t="e">
        <f>IF(INDEX(People[First Name],$A2551)="","",
CONCATENATE("  - &amp;AffiliationID",TEXT($A2551,"0000"),
" {PersonID: *PersonID",TEXT($A2551,"0000"),
", OrganizationID: *OrganizationID",TEXT(MATCH(INDEX(People[Organization Name],$A2551),Organizations[Organization Name],0),"0000"),
", IsPrimaryOrganizationContact: , AffiliationStartDate: , AffiliationEndDate: , PrimaryPhone: ",
", PrimaryEmail: ",CHAR(34),INDEX(People[Primary Email],$A2551),CHAR(34),
", PrimaryAddress: ",CHAR(34),INDEX(People[Primary Address],$A2551),CHAR(34),
", PersonLink: }"))</f>
        <v>#REF!</v>
      </c>
      <c r="H2551" t="e">
        <f>IF(COUNTA(CitationInformation)=0,"",IF(INDEX(AuthorList[Author Name],$A2551)="","",
CONCATENATE("  - &amp;AuthorListID",TEXT($A2551,"0000"),
"  {CitationID: *CitationID0001",
", PersonID: *PersonID",TEXT(MATCH(INDEX(AuthorList[Author Name],$A2551),People[Full Name],0),"0000"),
", AuthorOrder: ",INDEX(AuthorList[Author Number],$A2551),"}")))</f>
        <v>#REF!</v>
      </c>
      <c r="K2551" t="e">
        <f>IF(INDEX(SamplingFeatures[Feature Code],$A2551)="","",
CONCATENATE("  - &amp;SamplingFeatureID",TEXT($A2551,"0000"),
" {","SamplingFeatureUUID:  ",CHAR(34),INDEX(SamplingFeatures[Sampling Feature UUID],$A2551),CHAR(34),
", SamplingFeatureTypeCV:  ",CHAR(34),INDEX(SamplingFeatures[Sampling Feature Type],$A2551),CHAR(34),
", SamplingFeatureCode:  ",CHAR(34),INDEX(SamplingFeatures[Feature Code],$A2551),CHAR(34),
", SamplingFeatureName:  ",CHAR(34),INDEX(SamplingFeatures[Feature Name],$A2551),CHAR(34),
", SamplingFeatureDescription:  ",CHAR(34),INDEX(SamplingFeatures[Feature Description],$A2551),CHAR(34),
", SamplingFeatureGeotypeCV:  ",CHAR(34),INDEX(SamplingFeatures[Feature Geo Type],$A2551),CHAR(34),
", FeatureGeometry:  ",CHAR(34),INDEX(SamplingFeatures[Feature Geometry],$A2551),CHAR(34),
", Elevation_m:  ",CHAR(34),INDEX(SamplingFeatures[Elevation_m],$A2551),CHAR(34),
", ElevationDatumCV:  ",CHAR(34),ElevationDatum,CHAR(34),"}"))</f>
        <v>#REF!</v>
      </c>
      <c r="L2551" t="e">
        <f>IF(INDEX(SamplingFeatures[Sampling Feature Type],$A2551)&lt;&gt;"Site","",
CONCATENATE("  - &amp;SiteID",TEXT(SUMPRODUCT(--($L$3:$L2550&lt;&gt;"")),"0000"),
" {","SamplingFeatureID:  *SamplingFeatureID",TEXT($A2551,"0000"),
", SiteTypeCV:  ",CHAR(34),INDEX(Sites[Site Type],$A2551),CHAR(34),
", Latitude:  ",INDEX(Sites[Latitude],$A2551),
", Longitude:  ",INDEX(Sites[Longitude],$A2551),
", SRSName:  ",CHAR(34),LatLonDatum,CHAR(34),"}"))</f>
        <v>#REF!</v>
      </c>
      <c r="M2551" t="e">
        <f>IF(INDEX(SamplingFeatures[Sampling Feature Type],$A2551)&lt;&gt;"Specimen","",
CONCATENATE("  - &amp;SpecimenID",TEXT(SUMPRODUCT(--($M$3:$M2550&lt;&gt;"")),"0000"),
" {","SamplingFeatureID:  *SamplingFeatureID",TEXT($A2551,"0000"),
", SpecimenTypeCV:  ",CHAR(34),INDEX(Specimens[Specimen Type],$A2551),CHAR(34),
", SpecimenMediumCV:  ",INDEX(Specimens[Specimen Medium],$A2551),
", IsFieldSpecimen:  ",CHAR(34),INDEX(Specimens[Is Field Specimen?],$A2551),CHAR(34),"}"))</f>
        <v>#REF!</v>
      </c>
      <c r="N2551" t="e">
        <f>IF(COUNTA(SpatialOffsets[])=0,"", IF(INDEX(SpatialOffsets[Spatial Offset Type],$A2551)="","",
CONCATENATE("  - &amp;SpatialOffsetID",TEXT($A2551,"0000"),
" {","SpatialOffsetTypeCV:  ",CHAR(34),INDEX(SpatialOffsets[Spatial Offset Type],$A2551),CHAR(34),
", Offset1Value:  ",INDEX(SpatialOffsets[Offset 1 Value],$A2551),
", Offset1UnitID:  ",CHAR(34),INDEX(SpatialOffsets[Offset 1 Unit],$A2551),CHAR(34),
", Offset2Value:  ",INDEX(SpatialOffsets[Offset 2 Value],$A2551),
", Offset2UnitID:  ",CHAR(34),INDEX(SpatialOffsets[Offset 2 Unit],$A2551),CHAR(34),
", Offset3Value:  ",INDEX(SpatialOffsets[Offset 3 Value],$A2551),
", Offset3UnitID:  ",CHAR(34),INDEX(SpatialOffsets[Offset 3 Unit],$A2551),CHAR(34),,"}")))</f>
        <v>#REF!</v>
      </c>
      <c r="O2551" t="e">
        <f>IF(COUNTA(RelatedFeatures[])=0,"", IF(INDEX(RelatedFeatures[First Sampling Feature Code],$A2551)="","",
CONCATENATE("  - &amp;RelationID",TEXT($A2551,"0000"),
" {","SamplingFeatureID:  *SamplingFeatureID",TEXT(MATCH(INDEX(RelatedFeatures[First Sampling Feature Code],$A2551),SamplingFeatures[Feature Code],0),"0000"),
", RelationshipTypeCV:  ",CHAR(34),INDEX(RelatedFeatures[Relationship Type],$A2551),CHAR(34),
", RelatedFeatureID: *SamplingFeatureID",TEXT(MATCH(INDEX(RelatedFeatures[Second Sampling Feature Code],$A2551),SamplingFeatures[Feature Code],0),"0000"),
", SpatialOffsetID:  ",IF(INDEX(RelatedFeatures[Offset Number],$A2551)="","",CONCATENATE("*SpatialOffsetID",TEXT(INDEX(RelatedFeatures[Offset Number],$A2551),"0000"))),"}")))</f>
        <v>#REF!</v>
      </c>
      <c r="P2551" t="e">
        <f>IF(INDEX(Methods[Method Type],$A2551)="","",
CONCATENATE("  - &amp;MethodID",TEXT($A2551,"0000"),
" {","MethodTypeCV:  ",CHAR(34),INDEX(Methods[Method Type],$A2551),CHAR(34),
", MethodCode:  ",CHAR(34),INDEX(Methods[Method Code],$A2551),CHAR(34),
", MethodName:  ",CHAR(34),INDEX(Methods[Method Name],$A2551),CHAR(34),
", MethodDescription:  ",CHAR(34),INDEX(Methods[Method Description],$A2551),CHAR(34),
", MethodLink:  ",CHAR(34),INDEX(Methods[Method Link],$A2551),CHAR(34),
", OrganizationID: *OrganizationID",TEXT(MATCH(INDEX(Methods[Organization Name],$A2551),Organizations[Organization Name],0),"0000"),"}"))</f>
        <v>#REF!</v>
      </c>
      <c r="Q2551" t="e">
        <f>IF(INDEX(Variables[Variable Type],$A2551)="","",
CONCATENATE("  - &amp;VariableID",TEXT($A2551,"0000"),
" {","VariableTypeCV:  ",CHAR(34),INDEX(Variables[Variable Type],$A2551),CHAR(34),
", VariableCode:  ",CHAR(34),INDEX(Variables[Variable Code],$A2551),CHAR(34),
", VariableNameCV:  ",CHAR(34),INDEX(Variables[Variable Name],$A2551),CHAR(34),
", VariableDefinition:  ",CHAR(34),INDEX(Variables[Variable Definition],$A2551),CHAR(34),
", SpecciationCV:  ",CHAR(34),INDEX(Variables[Speciation],$A2551),CHAR(34),
", NoDataValue:  ",CHAR(34),INDEX(Variables[No Data Value],$A2551),CHAR(34),"}"))</f>
        <v>#REF!</v>
      </c>
    </row>
    <row r="2552" spans="1:17" x14ac:dyDescent="0.25">
      <c r="A2552">
        <v>2549</v>
      </c>
      <c r="D2552" t="e">
        <f>IF(INDEX(People[First Name],$A2552)="","",
CONCATENATE("  - &amp;PersonID",TEXT($A2552,"0000"),
" {","PersonFirstName:  ",CHAR(34),INDEX(People[First Name],$A2552),CHAR(34),
", PersonMiddleName:  ",CHAR(34),INDEX(People[Middle Name],$A2552),CHAR(34),
", PersonLastName:  ",CHAR(34),INDEX(People[Last Name],$A2552),CHAR(34),"}"))</f>
        <v>#REF!</v>
      </c>
      <c r="E2552" t="e">
        <f>IF(INDEX(Organizations[Organization Type '[CV']],$A2552)="","",
CONCATENATE("  - &amp;OrganizationID",TEXT($A2552,"0000"),
" {","OrganizationTypeCV:  ",CHAR(34),INDEX(Organizations[Organization Type '[CV']],$A2552),CHAR(34),
", OrganizationCode:  ",CHAR(34),INDEX(Organizations[Organization Code],$A2552),CHAR(34),
", OrganizationName:  ",CHAR(34),INDEX(Organizations[Organization Name],$A2552),CHAR(34),
", OrganizationDescription:  ",CHAR(34),INDEX(Organizations[Organization Description],$A2552),CHAR(34),
", OrganizationLink:  ",CHAR(34),INDEX(Organizations[Organization Link],$A2552),CHAR(34),"}"))</f>
        <v>#REF!</v>
      </c>
      <c r="F2552" t="e">
        <f>IF(INDEX(People[First Name],$A2552)="","",
CONCATENATE("  - &amp;AffiliationID",TEXT($A2552,"0000"),
" {PersonID: *PersonID",TEXT($A2552,"0000"),
", OrganizationID: *OrganizationID",TEXT(MATCH(INDEX(People[Organization Name],$A2552),Organizations[Organization Name],0),"0000"),
", IsPrimaryOrganizationContact: , AffiliationStartDate: , AffiliationEndDate: , PrimaryPhone: ",
", PrimaryEmail: ",CHAR(34),INDEX(People[Primary Email],$A2552),CHAR(34),
", PrimaryAddress: ",CHAR(34),INDEX(People[Primary Address],$A2552),CHAR(34),
", PersonLink: }"))</f>
        <v>#REF!</v>
      </c>
      <c r="H2552" t="e">
        <f>IF(COUNTA(CitationInformation)=0,"",IF(INDEX(AuthorList[Author Name],$A2552)="","",
CONCATENATE("  - &amp;AuthorListID",TEXT($A2552,"0000"),
"  {CitationID: *CitationID0001",
", PersonID: *PersonID",TEXT(MATCH(INDEX(AuthorList[Author Name],$A2552),People[Full Name],0),"0000"),
", AuthorOrder: ",INDEX(AuthorList[Author Number],$A2552),"}")))</f>
        <v>#REF!</v>
      </c>
      <c r="K2552" t="e">
        <f>IF(INDEX(SamplingFeatures[Feature Code],$A2552)="","",
CONCATENATE("  - &amp;SamplingFeatureID",TEXT($A2552,"0000"),
" {","SamplingFeatureUUID:  ",CHAR(34),INDEX(SamplingFeatures[Sampling Feature UUID],$A2552),CHAR(34),
", SamplingFeatureTypeCV:  ",CHAR(34),INDEX(SamplingFeatures[Sampling Feature Type],$A2552),CHAR(34),
", SamplingFeatureCode:  ",CHAR(34),INDEX(SamplingFeatures[Feature Code],$A2552),CHAR(34),
", SamplingFeatureName:  ",CHAR(34),INDEX(SamplingFeatures[Feature Name],$A2552),CHAR(34),
", SamplingFeatureDescription:  ",CHAR(34),INDEX(SamplingFeatures[Feature Description],$A2552),CHAR(34),
", SamplingFeatureGeotypeCV:  ",CHAR(34),INDEX(SamplingFeatures[Feature Geo Type],$A2552),CHAR(34),
", FeatureGeometry:  ",CHAR(34),INDEX(SamplingFeatures[Feature Geometry],$A2552),CHAR(34),
", Elevation_m:  ",CHAR(34),INDEX(SamplingFeatures[Elevation_m],$A2552),CHAR(34),
", ElevationDatumCV:  ",CHAR(34),ElevationDatum,CHAR(34),"}"))</f>
        <v>#REF!</v>
      </c>
      <c r="L2552" t="e">
        <f>IF(INDEX(SamplingFeatures[Sampling Feature Type],$A2552)&lt;&gt;"Site","",
CONCATENATE("  - &amp;SiteID",TEXT(SUMPRODUCT(--($L$3:$L2551&lt;&gt;"")),"0000"),
" {","SamplingFeatureID:  *SamplingFeatureID",TEXT($A2552,"0000"),
", SiteTypeCV:  ",CHAR(34),INDEX(Sites[Site Type],$A2552),CHAR(34),
", Latitude:  ",INDEX(Sites[Latitude],$A2552),
", Longitude:  ",INDEX(Sites[Longitude],$A2552),
", SRSName:  ",CHAR(34),LatLonDatum,CHAR(34),"}"))</f>
        <v>#REF!</v>
      </c>
      <c r="M2552" t="e">
        <f>IF(INDEX(SamplingFeatures[Sampling Feature Type],$A2552)&lt;&gt;"Specimen","",
CONCATENATE("  - &amp;SpecimenID",TEXT(SUMPRODUCT(--($M$3:$M2551&lt;&gt;"")),"0000"),
" {","SamplingFeatureID:  *SamplingFeatureID",TEXT($A2552,"0000"),
", SpecimenTypeCV:  ",CHAR(34),INDEX(Specimens[Specimen Type],$A2552),CHAR(34),
", SpecimenMediumCV:  ",INDEX(Specimens[Specimen Medium],$A2552),
", IsFieldSpecimen:  ",CHAR(34),INDEX(Specimens[Is Field Specimen?],$A2552),CHAR(34),"}"))</f>
        <v>#REF!</v>
      </c>
      <c r="N2552" t="e">
        <f>IF(COUNTA(SpatialOffsets[])=0,"", IF(INDEX(SpatialOffsets[Spatial Offset Type],$A2552)="","",
CONCATENATE("  - &amp;SpatialOffsetID",TEXT($A2552,"0000"),
" {","SpatialOffsetTypeCV:  ",CHAR(34),INDEX(SpatialOffsets[Spatial Offset Type],$A2552),CHAR(34),
", Offset1Value:  ",INDEX(SpatialOffsets[Offset 1 Value],$A2552),
", Offset1UnitID:  ",CHAR(34),INDEX(SpatialOffsets[Offset 1 Unit],$A2552),CHAR(34),
", Offset2Value:  ",INDEX(SpatialOffsets[Offset 2 Value],$A2552),
", Offset2UnitID:  ",CHAR(34),INDEX(SpatialOffsets[Offset 2 Unit],$A2552),CHAR(34),
", Offset3Value:  ",INDEX(SpatialOffsets[Offset 3 Value],$A2552),
", Offset3UnitID:  ",CHAR(34),INDEX(SpatialOffsets[Offset 3 Unit],$A2552),CHAR(34),,"}")))</f>
        <v>#REF!</v>
      </c>
      <c r="O2552" t="e">
        <f>IF(COUNTA(RelatedFeatures[])=0,"", IF(INDEX(RelatedFeatures[First Sampling Feature Code],$A2552)="","",
CONCATENATE("  - &amp;RelationID",TEXT($A2552,"0000"),
" {","SamplingFeatureID:  *SamplingFeatureID",TEXT(MATCH(INDEX(RelatedFeatures[First Sampling Feature Code],$A2552),SamplingFeatures[Feature Code],0),"0000"),
", RelationshipTypeCV:  ",CHAR(34),INDEX(RelatedFeatures[Relationship Type],$A2552),CHAR(34),
", RelatedFeatureID: *SamplingFeatureID",TEXT(MATCH(INDEX(RelatedFeatures[Second Sampling Feature Code],$A2552),SamplingFeatures[Feature Code],0),"0000"),
", SpatialOffsetID:  ",IF(INDEX(RelatedFeatures[Offset Number],$A2552)="","",CONCATENATE("*SpatialOffsetID",TEXT(INDEX(RelatedFeatures[Offset Number],$A2552),"0000"))),"}")))</f>
        <v>#REF!</v>
      </c>
      <c r="P2552" t="e">
        <f>IF(INDEX(Methods[Method Type],$A2552)="","",
CONCATENATE("  - &amp;MethodID",TEXT($A2552,"0000"),
" {","MethodTypeCV:  ",CHAR(34),INDEX(Methods[Method Type],$A2552),CHAR(34),
", MethodCode:  ",CHAR(34),INDEX(Methods[Method Code],$A2552),CHAR(34),
", MethodName:  ",CHAR(34),INDEX(Methods[Method Name],$A2552),CHAR(34),
", MethodDescription:  ",CHAR(34),INDEX(Methods[Method Description],$A2552),CHAR(34),
", MethodLink:  ",CHAR(34),INDEX(Methods[Method Link],$A2552),CHAR(34),
", OrganizationID: *OrganizationID",TEXT(MATCH(INDEX(Methods[Organization Name],$A2552),Organizations[Organization Name],0),"0000"),"}"))</f>
        <v>#REF!</v>
      </c>
      <c r="Q2552" t="e">
        <f>IF(INDEX(Variables[Variable Type],$A2552)="","",
CONCATENATE("  - &amp;VariableID",TEXT($A2552,"0000"),
" {","VariableTypeCV:  ",CHAR(34),INDEX(Variables[Variable Type],$A2552),CHAR(34),
", VariableCode:  ",CHAR(34),INDEX(Variables[Variable Code],$A2552),CHAR(34),
", VariableNameCV:  ",CHAR(34),INDEX(Variables[Variable Name],$A2552),CHAR(34),
", VariableDefinition:  ",CHAR(34),INDEX(Variables[Variable Definition],$A2552),CHAR(34),
", SpecciationCV:  ",CHAR(34),INDEX(Variables[Speciation],$A2552),CHAR(34),
", NoDataValue:  ",CHAR(34),INDEX(Variables[No Data Value],$A2552),CHAR(34),"}"))</f>
        <v>#REF!</v>
      </c>
    </row>
    <row r="2553" spans="1:17" x14ac:dyDescent="0.25">
      <c r="A2553">
        <v>2550</v>
      </c>
      <c r="D2553" t="e">
        <f>IF(INDEX(People[First Name],$A2553)="","",
CONCATENATE("  - &amp;PersonID",TEXT($A2553,"0000"),
" {","PersonFirstName:  ",CHAR(34),INDEX(People[First Name],$A2553),CHAR(34),
", PersonMiddleName:  ",CHAR(34),INDEX(People[Middle Name],$A2553),CHAR(34),
", PersonLastName:  ",CHAR(34),INDEX(People[Last Name],$A2553),CHAR(34),"}"))</f>
        <v>#REF!</v>
      </c>
      <c r="E2553" t="e">
        <f>IF(INDEX(Organizations[Organization Type '[CV']],$A2553)="","",
CONCATENATE("  - &amp;OrganizationID",TEXT($A2553,"0000"),
" {","OrganizationTypeCV:  ",CHAR(34),INDEX(Organizations[Organization Type '[CV']],$A2553),CHAR(34),
", OrganizationCode:  ",CHAR(34),INDEX(Organizations[Organization Code],$A2553),CHAR(34),
", OrganizationName:  ",CHAR(34),INDEX(Organizations[Organization Name],$A2553),CHAR(34),
", OrganizationDescription:  ",CHAR(34),INDEX(Organizations[Organization Description],$A2553),CHAR(34),
", OrganizationLink:  ",CHAR(34),INDEX(Organizations[Organization Link],$A2553),CHAR(34),"}"))</f>
        <v>#REF!</v>
      </c>
      <c r="F2553" t="e">
        <f>IF(INDEX(People[First Name],$A2553)="","",
CONCATENATE("  - &amp;AffiliationID",TEXT($A2553,"0000"),
" {PersonID: *PersonID",TEXT($A2553,"0000"),
", OrganizationID: *OrganizationID",TEXT(MATCH(INDEX(People[Organization Name],$A2553),Organizations[Organization Name],0),"0000"),
", IsPrimaryOrganizationContact: , AffiliationStartDate: , AffiliationEndDate: , PrimaryPhone: ",
", PrimaryEmail: ",CHAR(34),INDEX(People[Primary Email],$A2553),CHAR(34),
", PrimaryAddress: ",CHAR(34),INDEX(People[Primary Address],$A2553),CHAR(34),
", PersonLink: }"))</f>
        <v>#REF!</v>
      </c>
      <c r="H2553" t="e">
        <f>IF(COUNTA(CitationInformation)=0,"",IF(INDEX(AuthorList[Author Name],$A2553)="","",
CONCATENATE("  - &amp;AuthorListID",TEXT($A2553,"0000"),
"  {CitationID: *CitationID0001",
", PersonID: *PersonID",TEXT(MATCH(INDEX(AuthorList[Author Name],$A2553),People[Full Name],0),"0000"),
", AuthorOrder: ",INDEX(AuthorList[Author Number],$A2553),"}")))</f>
        <v>#REF!</v>
      </c>
      <c r="K2553" t="e">
        <f>IF(INDEX(SamplingFeatures[Feature Code],$A2553)="","",
CONCATENATE("  - &amp;SamplingFeatureID",TEXT($A2553,"0000"),
" {","SamplingFeatureUUID:  ",CHAR(34),INDEX(SamplingFeatures[Sampling Feature UUID],$A2553),CHAR(34),
", SamplingFeatureTypeCV:  ",CHAR(34),INDEX(SamplingFeatures[Sampling Feature Type],$A2553),CHAR(34),
", SamplingFeatureCode:  ",CHAR(34),INDEX(SamplingFeatures[Feature Code],$A2553),CHAR(34),
", SamplingFeatureName:  ",CHAR(34),INDEX(SamplingFeatures[Feature Name],$A2553),CHAR(34),
", SamplingFeatureDescription:  ",CHAR(34),INDEX(SamplingFeatures[Feature Description],$A2553),CHAR(34),
", SamplingFeatureGeotypeCV:  ",CHAR(34),INDEX(SamplingFeatures[Feature Geo Type],$A2553),CHAR(34),
", FeatureGeometry:  ",CHAR(34),INDEX(SamplingFeatures[Feature Geometry],$A2553),CHAR(34),
", Elevation_m:  ",CHAR(34),INDEX(SamplingFeatures[Elevation_m],$A2553),CHAR(34),
", ElevationDatumCV:  ",CHAR(34),ElevationDatum,CHAR(34),"}"))</f>
        <v>#REF!</v>
      </c>
      <c r="L2553" t="e">
        <f>IF(INDEX(SamplingFeatures[Sampling Feature Type],$A2553)&lt;&gt;"Site","",
CONCATENATE("  - &amp;SiteID",TEXT(SUMPRODUCT(--($L$3:$L2552&lt;&gt;"")),"0000"),
" {","SamplingFeatureID:  *SamplingFeatureID",TEXT($A2553,"0000"),
", SiteTypeCV:  ",CHAR(34),INDEX(Sites[Site Type],$A2553),CHAR(34),
", Latitude:  ",INDEX(Sites[Latitude],$A2553),
", Longitude:  ",INDEX(Sites[Longitude],$A2553),
", SRSName:  ",CHAR(34),LatLonDatum,CHAR(34),"}"))</f>
        <v>#REF!</v>
      </c>
      <c r="M2553" t="e">
        <f>IF(INDEX(SamplingFeatures[Sampling Feature Type],$A2553)&lt;&gt;"Specimen","",
CONCATENATE("  - &amp;SpecimenID",TEXT(SUMPRODUCT(--($M$3:$M2552&lt;&gt;"")),"0000"),
" {","SamplingFeatureID:  *SamplingFeatureID",TEXT($A2553,"0000"),
", SpecimenTypeCV:  ",CHAR(34),INDEX(Specimens[Specimen Type],$A2553),CHAR(34),
", SpecimenMediumCV:  ",INDEX(Specimens[Specimen Medium],$A2553),
", IsFieldSpecimen:  ",CHAR(34),INDEX(Specimens[Is Field Specimen?],$A2553),CHAR(34),"}"))</f>
        <v>#REF!</v>
      </c>
      <c r="N2553" t="e">
        <f>IF(COUNTA(SpatialOffsets[])=0,"", IF(INDEX(SpatialOffsets[Spatial Offset Type],$A2553)="","",
CONCATENATE("  - &amp;SpatialOffsetID",TEXT($A2553,"0000"),
" {","SpatialOffsetTypeCV:  ",CHAR(34),INDEX(SpatialOffsets[Spatial Offset Type],$A2553),CHAR(34),
", Offset1Value:  ",INDEX(SpatialOffsets[Offset 1 Value],$A2553),
", Offset1UnitID:  ",CHAR(34),INDEX(SpatialOffsets[Offset 1 Unit],$A2553),CHAR(34),
", Offset2Value:  ",INDEX(SpatialOffsets[Offset 2 Value],$A2553),
", Offset2UnitID:  ",CHAR(34),INDEX(SpatialOffsets[Offset 2 Unit],$A2553),CHAR(34),
", Offset3Value:  ",INDEX(SpatialOffsets[Offset 3 Value],$A2553),
", Offset3UnitID:  ",CHAR(34),INDEX(SpatialOffsets[Offset 3 Unit],$A2553),CHAR(34),,"}")))</f>
        <v>#REF!</v>
      </c>
      <c r="O2553" t="e">
        <f>IF(COUNTA(RelatedFeatures[])=0,"", IF(INDEX(RelatedFeatures[First Sampling Feature Code],$A2553)="","",
CONCATENATE("  - &amp;RelationID",TEXT($A2553,"0000"),
" {","SamplingFeatureID:  *SamplingFeatureID",TEXT(MATCH(INDEX(RelatedFeatures[First Sampling Feature Code],$A2553),SamplingFeatures[Feature Code],0),"0000"),
", RelationshipTypeCV:  ",CHAR(34),INDEX(RelatedFeatures[Relationship Type],$A2553),CHAR(34),
", RelatedFeatureID: *SamplingFeatureID",TEXT(MATCH(INDEX(RelatedFeatures[Second Sampling Feature Code],$A2553),SamplingFeatures[Feature Code],0),"0000"),
", SpatialOffsetID:  ",IF(INDEX(RelatedFeatures[Offset Number],$A2553)="","",CONCATENATE("*SpatialOffsetID",TEXT(INDEX(RelatedFeatures[Offset Number],$A2553),"0000"))),"}")))</f>
        <v>#REF!</v>
      </c>
      <c r="P2553" t="e">
        <f>IF(INDEX(Methods[Method Type],$A2553)="","",
CONCATENATE("  - &amp;MethodID",TEXT($A2553,"0000"),
" {","MethodTypeCV:  ",CHAR(34),INDEX(Methods[Method Type],$A2553),CHAR(34),
", MethodCode:  ",CHAR(34),INDEX(Methods[Method Code],$A2553),CHAR(34),
", MethodName:  ",CHAR(34),INDEX(Methods[Method Name],$A2553),CHAR(34),
", MethodDescription:  ",CHAR(34),INDEX(Methods[Method Description],$A2553),CHAR(34),
", MethodLink:  ",CHAR(34),INDEX(Methods[Method Link],$A2553),CHAR(34),
", OrganizationID: *OrganizationID",TEXT(MATCH(INDEX(Methods[Organization Name],$A2553),Organizations[Organization Name],0),"0000"),"}"))</f>
        <v>#REF!</v>
      </c>
      <c r="Q2553" t="e">
        <f>IF(INDEX(Variables[Variable Type],$A2553)="","",
CONCATENATE("  - &amp;VariableID",TEXT($A2553,"0000"),
" {","VariableTypeCV:  ",CHAR(34),INDEX(Variables[Variable Type],$A2553),CHAR(34),
", VariableCode:  ",CHAR(34),INDEX(Variables[Variable Code],$A2553),CHAR(34),
", VariableNameCV:  ",CHAR(34),INDEX(Variables[Variable Name],$A2553),CHAR(34),
", VariableDefinition:  ",CHAR(34),INDEX(Variables[Variable Definition],$A2553),CHAR(34),
", SpecciationCV:  ",CHAR(34),INDEX(Variables[Speciation],$A2553),CHAR(34),
", NoDataValue:  ",CHAR(34),INDEX(Variables[No Data Value],$A2553),CHAR(34),"}"))</f>
        <v>#REF!</v>
      </c>
    </row>
    <row r="2554" spans="1:17" x14ac:dyDescent="0.25">
      <c r="A2554">
        <v>2551</v>
      </c>
      <c r="D2554" t="e">
        <f>IF(INDEX(People[First Name],$A2554)="","",
CONCATENATE("  - &amp;PersonID",TEXT($A2554,"0000"),
" {","PersonFirstName:  ",CHAR(34),INDEX(People[First Name],$A2554),CHAR(34),
", PersonMiddleName:  ",CHAR(34),INDEX(People[Middle Name],$A2554),CHAR(34),
", PersonLastName:  ",CHAR(34),INDEX(People[Last Name],$A2554),CHAR(34),"}"))</f>
        <v>#REF!</v>
      </c>
      <c r="E2554" t="e">
        <f>IF(INDEX(Organizations[Organization Type '[CV']],$A2554)="","",
CONCATENATE("  - &amp;OrganizationID",TEXT($A2554,"0000"),
" {","OrganizationTypeCV:  ",CHAR(34),INDEX(Organizations[Organization Type '[CV']],$A2554),CHAR(34),
", OrganizationCode:  ",CHAR(34),INDEX(Organizations[Organization Code],$A2554),CHAR(34),
", OrganizationName:  ",CHAR(34),INDEX(Organizations[Organization Name],$A2554),CHAR(34),
", OrganizationDescription:  ",CHAR(34),INDEX(Organizations[Organization Description],$A2554),CHAR(34),
", OrganizationLink:  ",CHAR(34),INDEX(Organizations[Organization Link],$A2554),CHAR(34),"}"))</f>
        <v>#REF!</v>
      </c>
      <c r="F2554" t="e">
        <f>IF(INDEX(People[First Name],$A2554)="","",
CONCATENATE("  - &amp;AffiliationID",TEXT($A2554,"0000"),
" {PersonID: *PersonID",TEXT($A2554,"0000"),
", OrganizationID: *OrganizationID",TEXT(MATCH(INDEX(People[Organization Name],$A2554),Organizations[Organization Name],0),"0000"),
", IsPrimaryOrganizationContact: , AffiliationStartDate: , AffiliationEndDate: , PrimaryPhone: ",
", PrimaryEmail: ",CHAR(34),INDEX(People[Primary Email],$A2554),CHAR(34),
", PrimaryAddress: ",CHAR(34),INDEX(People[Primary Address],$A2554),CHAR(34),
", PersonLink: }"))</f>
        <v>#REF!</v>
      </c>
      <c r="H2554" t="e">
        <f>IF(COUNTA(CitationInformation)=0,"",IF(INDEX(AuthorList[Author Name],$A2554)="","",
CONCATENATE("  - &amp;AuthorListID",TEXT($A2554,"0000"),
"  {CitationID: *CitationID0001",
", PersonID: *PersonID",TEXT(MATCH(INDEX(AuthorList[Author Name],$A2554),People[Full Name],0),"0000"),
", AuthorOrder: ",INDEX(AuthorList[Author Number],$A2554),"}")))</f>
        <v>#REF!</v>
      </c>
      <c r="K2554" t="e">
        <f>IF(INDEX(SamplingFeatures[Feature Code],$A2554)="","",
CONCATENATE("  - &amp;SamplingFeatureID",TEXT($A2554,"0000"),
" {","SamplingFeatureUUID:  ",CHAR(34),INDEX(SamplingFeatures[Sampling Feature UUID],$A2554),CHAR(34),
", SamplingFeatureTypeCV:  ",CHAR(34),INDEX(SamplingFeatures[Sampling Feature Type],$A2554),CHAR(34),
", SamplingFeatureCode:  ",CHAR(34),INDEX(SamplingFeatures[Feature Code],$A2554),CHAR(34),
", SamplingFeatureName:  ",CHAR(34),INDEX(SamplingFeatures[Feature Name],$A2554),CHAR(34),
", SamplingFeatureDescription:  ",CHAR(34),INDEX(SamplingFeatures[Feature Description],$A2554),CHAR(34),
", SamplingFeatureGeotypeCV:  ",CHAR(34),INDEX(SamplingFeatures[Feature Geo Type],$A2554),CHAR(34),
", FeatureGeometry:  ",CHAR(34),INDEX(SamplingFeatures[Feature Geometry],$A2554),CHAR(34),
", Elevation_m:  ",CHAR(34),INDEX(SamplingFeatures[Elevation_m],$A2554),CHAR(34),
", ElevationDatumCV:  ",CHAR(34),ElevationDatum,CHAR(34),"}"))</f>
        <v>#REF!</v>
      </c>
      <c r="L2554" t="e">
        <f>IF(INDEX(SamplingFeatures[Sampling Feature Type],$A2554)&lt;&gt;"Site","",
CONCATENATE("  - &amp;SiteID",TEXT(SUMPRODUCT(--($L$3:$L2553&lt;&gt;"")),"0000"),
" {","SamplingFeatureID:  *SamplingFeatureID",TEXT($A2554,"0000"),
", SiteTypeCV:  ",CHAR(34),INDEX(Sites[Site Type],$A2554),CHAR(34),
", Latitude:  ",INDEX(Sites[Latitude],$A2554),
", Longitude:  ",INDEX(Sites[Longitude],$A2554),
", SRSName:  ",CHAR(34),LatLonDatum,CHAR(34),"}"))</f>
        <v>#REF!</v>
      </c>
      <c r="M2554" t="e">
        <f>IF(INDEX(SamplingFeatures[Sampling Feature Type],$A2554)&lt;&gt;"Specimen","",
CONCATENATE("  - &amp;SpecimenID",TEXT(SUMPRODUCT(--($M$3:$M2553&lt;&gt;"")),"0000"),
" {","SamplingFeatureID:  *SamplingFeatureID",TEXT($A2554,"0000"),
", SpecimenTypeCV:  ",CHAR(34),INDEX(Specimens[Specimen Type],$A2554),CHAR(34),
", SpecimenMediumCV:  ",INDEX(Specimens[Specimen Medium],$A2554),
", IsFieldSpecimen:  ",CHAR(34),INDEX(Specimens[Is Field Specimen?],$A2554),CHAR(34),"}"))</f>
        <v>#REF!</v>
      </c>
      <c r="N2554" t="e">
        <f>IF(COUNTA(SpatialOffsets[])=0,"", IF(INDEX(SpatialOffsets[Spatial Offset Type],$A2554)="","",
CONCATENATE("  - &amp;SpatialOffsetID",TEXT($A2554,"0000"),
" {","SpatialOffsetTypeCV:  ",CHAR(34),INDEX(SpatialOffsets[Spatial Offset Type],$A2554),CHAR(34),
", Offset1Value:  ",INDEX(SpatialOffsets[Offset 1 Value],$A2554),
", Offset1UnitID:  ",CHAR(34),INDEX(SpatialOffsets[Offset 1 Unit],$A2554),CHAR(34),
", Offset2Value:  ",INDEX(SpatialOffsets[Offset 2 Value],$A2554),
", Offset2UnitID:  ",CHAR(34),INDEX(SpatialOffsets[Offset 2 Unit],$A2554),CHAR(34),
", Offset3Value:  ",INDEX(SpatialOffsets[Offset 3 Value],$A2554),
", Offset3UnitID:  ",CHAR(34),INDEX(SpatialOffsets[Offset 3 Unit],$A2554),CHAR(34),,"}")))</f>
        <v>#REF!</v>
      </c>
      <c r="O2554" t="e">
        <f>IF(COUNTA(RelatedFeatures[])=0,"", IF(INDEX(RelatedFeatures[First Sampling Feature Code],$A2554)="","",
CONCATENATE("  - &amp;RelationID",TEXT($A2554,"0000"),
" {","SamplingFeatureID:  *SamplingFeatureID",TEXT(MATCH(INDEX(RelatedFeatures[First Sampling Feature Code],$A2554),SamplingFeatures[Feature Code],0),"0000"),
", RelationshipTypeCV:  ",CHAR(34),INDEX(RelatedFeatures[Relationship Type],$A2554),CHAR(34),
", RelatedFeatureID: *SamplingFeatureID",TEXT(MATCH(INDEX(RelatedFeatures[Second Sampling Feature Code],$A2554),SamplingFeatures[Feature Code],0),"0000"),
", SpatialOffsetID:  ",IF(INDEX(RelatedFeatures[Offset Number],$A2554)="","",CONCATENATE("*SpatialOffsetID",TEXT(INDEX(RelatedFeatures[Offset Number],$A2554),"0000"))),"}")))</f>
        <v>#REF!</v>
      </c>
      <c r="P2554" t="e">
        <f>IF(INDEX(Methods[Method Type],$A2554)="","",
CONCATENATE("  - &amp;MethodID",TEXT($A2554,"0000"),
" {","MethodTypeCV:  ",CHAR(34),INDEX(Methods[Method Type],$A2554),CHAR(34),
", MethodCode:  ",CHAR(34),INDEX(Methods[Method Code],$A2554),CHAR(34),
", MethodName:  ",CHAR(34),INDEX(Methods[Method Name],$A2554),CHAR(34),
", MethodDescription:  ",CHAR(34),INDEX(Methods[Method Description],$A2554),CHAR(34),
", MethodLink:  ",CHAR(34),INDEX(Methods[Method Link],$A2554),CHAR(34),
", OrganizationID: *OrganizationID",TEXT(MATCH(INDEX(Methods[Organization Name],$A2554),Organizations[Organization Name],0),"0000"),"}"))</f>
        <v>#REF!</v>
      </c>
      <c r="Q2554" t="e">
        <f>IF(INDEX(Variables[Variable Type],$A2554)="","",
CONCATENATE("  - &amp;VariableID",TEXT($A2554,"0000"),
" {","VariableTypeCV:  ",CHAR(34),INDEX(Variables[Variable Type],$A2554),CHAR(34),
", VariableCode:  ",CHAR(34),INDEX(Variables[Variable Code],$A2554),CHAR(34),
", VariableNameCV:  ",CHAR(34),INDEX(Variables[Variable Name],$A2554),CHAR(34),
", VariableDefinition:  ",CHAR(34),INDEX(Variables[Variable Definition],$A2554),CHAR(34),
", SpecciationCV:  ",CHAR(34),INDEX(Variables[Speciation],$A2554),CHAR(34),
", NoDataValue:  ",CHAR(34),INDEX(Variables[No Data Value],$A2554),CHAR(34),"}"))</f>
        <v>#REF!</v>
      </c>
    </row>
    <row r="2555" spans="1:17" x14ac:dyDescent="0.25">
      <c r="A2555">
        <v>2552</v>
      </c>
      <c r="D2555" t="e">
        <f>IF(INDEX(People[First Name],$A2555)="","",
CONCATENATE("  - &amp;PersonID",TEXT($A2555,"0000"),
" {","PersonFirstName:  ",CHAR(34),INDEX(People[First Name],$A2555),CHAR(34),
", PersonMiddleName:  ",CHAR(34),INDEX(People[Middle Name],$A2555),CHAR(34),
", PersonLastName:  ",CHAR(34),INDEX(People[Last Name],$A2555),CHAR(34),"}"))</f>
        <v>#REF!</v>
      </c>
      <c r="E2555" t="e">
        <f>IF(INDEX(Organizations[Organization Type '[CV']],$A2555)="","",
CONCATENATE("  - &amp;OrganizationID",TEXT($A2555,"0000"),
" {","OrganizationTypeCV:  ",CHAR(34),INDEX(Organizations[Organization Type '[CV']],$A2555),CHAR(34),
", OrganizationCode:  ",CHAR(34),INDEX(Organizations[Organization Code],$A2555),CHAR(34),
", OrganizationName:  ",CHAR(34),INDEX(Organizations[Organization Name],$A2555),CHAR(34),
", OrganizationDescription:  ",CHAR(34),INDEX(Organizations[Organization Description],$A2555),CHAR(34),
", OrganizationLink:  ",CHAR(34),INDEX(Organizations[Organization Link],$A2555),CHAR(34),"}"))</f>
        <v>#REF!</v>
      </c>
      <c r="F2555" t="e">
        <f>IF(INDEX(People[First Name],$A2555)="","",
CONCATENATE("  - &amp;AffiliationID",TEXT($A2555,"0000"),
" {PersonID: *PersonID",TEXT($A2555,"0000"),
", OrganizationID: *OrganizationID",TEXT(MATCH(INDEX(People[Organization Name],$A2555),Organizations[Organization Name],0),"0000"),
", IsPrimaryOrganizationContact: , AffiliationStartDate: , AffiliationEndDate: , PrimaryPhone: ",
", PrimaryEmail: ",CHAR(34),INDEX(People[Primary Email],$A2555),CHAR(34),
", PrimaryAddress: ",CHAR(34),INDEX(People[Primary Address],$A2555),CHAR(34),
", PersonLink: }"))</f>
        <v>#REF!</v>
      </c>
      <c r="H2555" t="e">
        <f>IF(COUNTA(CitationInformation)=0,"",IF(INDEX(AuthorList[Author Name],$A2555)="","",
CONCATENATE("  - &amp;AuthorListID",TEXT($A2555,"0000"),
"  {CitationID: *CitationID0001",
", PersonID: *PersonID",TEXT(MATCH(INDEX(AuthorList[Author Name],$A2555),People[Full Name],0),"0000"),
", AuthorOrder: ",INDEX(AuthorList[Author Number],$A2555),"}")))</f>
        <v>#REF!</v>
      </c>
      <c r="K2555" t="e">
        <f>IF(INDEX(SamplingFeatures[Feature Code],$A2555)="","",
CONCATENATE("  - &amp;SamplingFeatureID",TEXT($A2555,"0000"),
" {","SamplingFeatureUUID:  ",CHAR(34),INDEX(SamplingFeatures[Sampling Feature UUID],$A2555),CHAR(34),
", SamplingFeatureTypeCV:  ",CHAR(34),INDEX(SamplingFeatures[Sampling Feature Type],$A2555),CHAR(34),
", SamplingFeatureCode:  ",CHAR(34),INDEX(SamplingFeatures[Feature Code],$A2555),CHAR(34),
", SamplingFeatureName:  ",CHAR(34),INDEX(SamplingFeatures[Feature Name],$A2555),CHAR(34),
", SamplingFeatureDescription:  ",CHAR(34),INDEX(SamplingFeatures[Feature Description],$A2555),CHAR(34),
", SamplingFeatureGeotypeCV:  ",CHAR(34),INDEX(SamplingFeatures[Feature Geo Type],$A2555),CHAR(34),
", FeatureGeometry:  ",CHAR(34),INDEX(SamplingFeatures[Feature Geometry],$A2555),CHAR(34),
", Elevation_m:  ",CHAR(34),INDEX(SamplingFeatures[Elevation_m],$A2555),CHAR(34),
", ElevationDatumCV:  ",CHAR(34),ElevationDatum,CHAR(34),"}"))</f>
        <v>#REF!</v>
      </c>
      <c r="L2555" t="e">
        <f>IF(INDEX(SamplingFeatures[Sampling Feature Type],$A2555)&lt;&gt;"Site","",
CONCATENATE("  - &amp;SiteID",TEXT(SUMPRODUCT(--($L$3:$L2554&lt;&gt;"")),"0000"),
" {","SamplingFeatureID:  *SamplingFeatureID",TEXT($A2555,"0000"),
", SiteTypeCV:  ",CHAR(34),INDEX(Sites[Site Type],$A2555),CHAR(34),
", Latitude:  ",INDEX(Sites[Latitude],$A2555),
", Longitude:  ",INDEX(Sites[Longitude],$A2555),
", SRSName:  ",CHAR(34),LatLonDatum,CHAR(34),"}"))</f>
        <v>#REF!</v>
      </c>
      <c r="M2555" t="e">
        <f>IF(INDEX(SamplingFeatures[Sampling Feature Type],$A2555)&lt;&gt;"Specimen","",
CONCATENATE("  - &amp;SpecimenID",TEXT(SUMPRODUCT(--($M$3:$M2554&lt;&gt;"")),"0000"),
" {","SamplingFeatureID:  *SamplingFeatureID",TEXT($A2555,"0000"),
", SpecimenTypeCV:  ",CHAR(34),INDEX(Specimens[Specimen Type],$A2555),CHAR(34),
", SpecimenMediumCV:  ",INDEX(Specimens[Specimen Medium],$A2555),
", IsFieldSpecimen:  ",CHAR(34),INDEX(Specimens[Is Field Specimen?],$A2555),CHAR(34),"}"))</f>
        <v>#REF!</v>
      </c>
      <c r="N2555" t="e">
        <f>IF(COUNTA(SpatialOffsets[])=0,"", IF(INDEX(SpatialOffsets[Spatial Offset Type],$A2555)="","",
CONCATENATE("  - &amp;SpatialOffsetID",TEXT($A2555,"0000"),
" {","SpatialOffsetTypeCV:  ",CHAR(34),INDEX(SpatialOffsets[Spatial Offset Type],$A2555),CHAR(34),
", Offset1Value:  ",INDEX(SpatialOffsets[Offset 1 Value],$A2555),
", Offset1UnitID:  ",CHAR(34),INDEX(SpatialOffsets[Offset 1 Unit],$A2555),CHAR(34),
", Offset2Value:  ",INDEX(SpatialOffsets[Offset 2 Value],$A2555),
", Offset2UnitID:  ",CHAR(34),INDEX(SpatialOffsets[Offset 2 Unit],$A2555),CHAR(34),
", Offset3Value:  ",INDEX(SpatialOffsets[Offset 3 Value],$A2555),
", Offset3UnitID:  ",CHAR(34),INDEX(SpatialOffsets[Offset 3 Unit],$A2555),CHAR(34),,"}")))</f>
        <v>#REF!</v>
      </c>
      <c r="O2555" t="e">
        <f>IF(COUNTA(RelatedFeatures[])=0,"", IF(INDEX(RelatedFeatures[First Sampling Feature Code],$A2555)="","",
CONCATENATE("  - &amp;RelationID",TEXT($A2555,"0000"),
" {","SamplingFeatureID:  *SamplingFeatureID",TEXT(MATCH(INDEX(RelatedFeatures[First Sampling Feature Code],$A2555),SamplingFeatures[Feature Code],0),"0000"),
", RelationshipTypeCV:  ",CHAR(34),INDEX(RelatedFeatures[Relationship Type],$A2555),CHAR(34),
", RelatedFeatureID: *SamplingFeatureID",TEXT(MATCH(INDEX(RelatedFeatures[Second Sampling Feature Code],$A2555),SamplingFeatures[Feature Code],0),"0000"),
", SpatialOffsetID:  ",IF(INDEX(RelatedFeatures[Offset Number],$A2555)="","",CONCATENATE("*SpatialOffsetID",TEXT(INDEX(RelatedFeatures[Offset Number],$A2555),"0000"))),"}")))</f>
        <v>#REF!</v>
      </c>
      <c r="P2555" t="e">
        <f>IF(INDEX(Methods[Method Type],$A2555)="","",
CONCATENATE("  - &amp;MethodID",TEXT($A2555,"0000"),
" {","MethodTypeCV:  ",CHAR(34),INDEX(Methods[Method Type],$A2555),CHAR(34),
", MethodCode:  ",CHAR(34),INDEX(Methods[Method Code],$A2555),CHAR(34),
", MethodName:  ",CHAR(34),INDEX(Methods[Method Name],$A2555),CHAR(34),
", MethodDescription:  ",CHAR(34),INDEX(Methods[Method Description],$A2555),CHAR(34),
", MethodLink:  ",CHAR(34),INDEX(Methods[Method Link],$A2555),CHAR(34),
", OrganizationID: *OrganizationID",TEXT(MATCH(INDEX(Methods[Organization Name],$A2555),Organizations[Organization Name],0),"0000"),"}"))</f>
        <v>#REF!</v>
      </c>
      <c r="Q2555" t="e">
        <f>IF(INDEX(Variables[Variable Type],$A2555)="","",
CONCATENATE("  - &amp;VariableID",TEXT($A2555,"0000"),
" {","VariableTypeCV:  ",CHAR(34),INDEX(Variables[Variable Type],$A2555),CHAR(34),
", VariableCode:  ",CHAR(34),INDEX(Variables[Variable Code],$A2555),CHAR(34),
", VariableNameCV:  ",CHAR(34),INDEX(Variables[Variable Name],$A2555),CHAR(34),
", VariableDefinition:  ",CHAR(34),INDEX(Variables[Variable Definition],$A2555),CHAR(34),
", SpecciationCV:  ",CHAR(34),INDEX(Variables[Speciation],$A2555),CHAR(34),
", NoDataValue:  ",CHAR(34),INDEX(Variables[No Data Value],$A2555),CHAR(34),"}"))</f>
        <v>#REF!</v>
      </c>
    </row>
    <row r="2556" spans="1:17" x14ac:dyDescent="0.25">
      <c r="A2556">
        <v>2553</v>
      </c>
      <c r="D2556" t="e">
        <f>IF(INDEX(People[First Name],$A2556)="","",
CONCATENATE("  - &amp;PersonID",TEXT($A2556,"0000"),
" {","PersonFirstName:  ",CHAR(34),INDEX(People[First Name],$A2556),CHAR(34),
", PersonMiddleName:  ",CHAR(34),INDEX(People[Middle Name],$A2556),CHAR(34),
", PersonLastName:  ",CHAR(34),INDEX(People[Last Name],$A2556),CHAR(34),"}"))</f>
        <v>#REF!</v>
      </c>
      <c r="E2556" t="e">
        <f>IF(INDEX(Organizations[Organization Type '[CV']],$A2556)="","",
CONCATENATE("  - &amp;OrganizationID",TEXT($A2556,"0000"),
" {","OrganizationTypeCV:  ",CHAR(34),INDEX(Organizations[Organization Type '[CV']],$A2556),CHAR(34),
", OrganizationCode:  ",CHAR(34),INDEX(Organizations[Organization Code],$A2556),CHAR(34),
", OrganizationName:  ",CHAR(34),INDEX(Organizations[Organization Name],$A2556),CHAR(34),
", OrganizationDescription:  ",CHAR(34),INDEX(Organizations[Organization Description],$A2556),CHAR(34),
", OrganizationLink:  ",CHAR(34),INDEX(Organizations[Organization Link],$A2556),CHAR(34),"}"))</f>
        <v>#REF!</v>
      </c>
      <c r="F2556" t="e">
        <f>IF(INDEX(People[First Name],$A2556)="","",
CONCATENATE("  - &amp;AffiliationID",TEXT($A2556,"0000"),
" {PersonID: *PersonID",TEXT($A2556,"0000"),
", OrganizationID: *OrganizationID",TEXT(MATCH(INDEX(People[Organization Name],$A2556),Organizations[Organization Name],0),"0000"),
", IsPrimaryOrganizationContact: , AffiliationStartDate: , AffiliationEndDate: , PrimaryPhone: ",
", PrimaryEmail: ",CHAR(34),INDEX(People[Primary Email],$A2556),CHAR(34),
", PrimaryAddress: ",CHAR(34),INDEX(People[Primary Address],$A2556),CHAR(34),
", PersonLink: }"))</f>
        <v>#REF!</v>
      </c>
      <c r="H2556" t="e">
        <f>IF(COUNTA(CitationInformation)=0,"",IF(INDEX(AuthorList[Author Name],$A2556)="","",
CONCATENATE("  - &amp;AuthorListID",TEXT($A2556,"0000"),
"  {CitationID: *CitationID0001",
", PersonID: *PersonID",TEXT(MATCH(INDEX(AuthorList[Author Name],$A2556),People[Full Name],0),"0000"),
", AuthorOrder: ",INDEX(AuthorList[Author Number],$A2556),"}")))</f>
        <v>#REF!</v>
      </c>
      <c r="K2556" t="e">
        <f>IF(INDEX(SamplingFeatures[Feature Code],$A2556)="","",
CONCATENATE("  - &amp;SamplingFeatureID",TEXT($A2556,"0000"),
" {","SamplingFeatureUUID:  ",CHAR(34),INDEX(SamplingFeatures[Sampling Feature UUID],$A2556),CHAR(34),
", SamplingFeatureTypeCV:  ",CHAR(34),INDEX(SamplingFeatures[Sampling Feature Type],$A2556),CHAR(34),
", SamplingFeatureCode:  ",CHAR(34),INDEX(SamplingFeatures[Feature Code],$A2556),CHAR(34),
", SamplingFeatureName:  ",CHAR(34),INDEX(SamplingFeatures[Feature Name],$A2556),CHAR(34),
", SamplingFeatureDescription:  ",CHAR(34),INDEX(SamplingFeatures[Feature Description],$A2556),CHAR(34),
", SamplingFeatureGeotypeCV:  ",CHAR(34),INDEX(SamplingFeatures[Feature Geo Type],$A2556),CHAR(34),
", FeatureGeometry:  ",CHAR(34),INDEX(SamplingFeatures[Feature Geometry],$A2556),CHAR(34),
", Elevation_m:  ",CHAR(34),INDEX(SamplingFeatures[Elevation_m],$A2556),CHAR(34),
", ElevationDatumCV:  ",CHAR(34),ElevationDatum,CHAR(34),"}"))</f>
        <v>#REF!</v>
      </c>
      <c r="L2556" t="e">
        <f>IF(INDEX(SamplingFeatures[Sampling Feature Type],$A2556)&lt;&gt;"Site","",
CONCATENATE("  - &amp;SiteID",TEXT(SUMPRODUCT(--($L$3:$L2555&lt;&gt;"")),"0000"),
" {","SamplingFeatureID:  *SamplingFeatureID",TEXT($A2556,"0000"),
", SiteTypeCV:  ",CHAR(34),INDEX(Sites[Site Type],$A2556),CHAR(34),
", Latitude:  ",INDEX(Sites[Latitude],$A2556),
", Longitude:  ",INDEX(Sites[Longitude],$A2556),
", SRSName:  ",CHAR(34),LatLonDatum,CHAR(34),"}"))</f>
        <v>#REF!</v>
      </c>
      <c r="M2556" t="e">
        <f>IF(INDEX(SamplingFeatures[Sampling Feature Type],$A2556)&lt;&gt;"Specimen","",
CONCATENATE("  - &amp;SpecimenID",TEXT(SUMPRODUCT(--($M$3:$M2555&lt;&gt;"")),"0000"),
" {","SamplingFeatureID:  *SamplingFeatureID",TEXT($A2556,"0000"),
", SpecimenTypeCV:  ",CHAR(34),INDEX(Specimens[Specimen Type],$A2556),CHAR(34),
", SpecimenMediumCV:  ",INDEX(Specimens[Specimen Medium],$A2556),
", IsFieldSpecimen:  ",CHAR(34),INDEX(Specimens[Is Field Specimen?],$A2556),CHAR(34),"}"))</f>
        <v>#REF!</v>
      </c>
      <c r="N2556" t="e">
        <f>IF(COUNTA(SpatialOffsets[])=0,"", IF(INDEX(SpatialOffsets[Spatial Offset Type],$A2556)="","",
CONCATENATE("  - &amp;SpatialOffsetID",TEXT($A2556,"0000"),
" {","SpatialOffsetTypeCV:  ",CHAR(34),INDEX(SpatialOffsets[Spatial Offset Type],$A2556),CHAR(34),
", Offset1Value:  ",INDEX(SpatialOffsets[Offset 1 Value],$A2556),
", Offset1UnitID:  ",CHAR(34),INDEX(SpatialOffsets[Offset 1 Unit],$A2556),CHAR(34),
", Offset2Value:  ",INDEX(SpatialOffsets[Offset 2 Value],$A2556),
", Offset2UnitID:  ",CHAR(34),INDEX(SpatialOffsets[Offset 2 Unit],$A2556),CHAR(34),
", Offset3Value:  ",INDEX(SpatialOffsets[Offset 3 Value],$A2556),
", Offset3UnitID:  ",CHAR(34),INDEX(SpatialOffsets[Offset 3 Unit],$A2556),CHAR(34),,"}")))</f>
        <v>#REF!</v>
      </c>
      <c r="O2556" t="e">
        <f>IF(COUNTA(RelatedFeatures[])=0,"", IF(INDEX(RelatedFeatures[First Sampling Feature Code],$A2556)="","",
CONCATENATE("  - &amp;RelationID",TEXT($A2556,"0000"),
" {","SamplingFeatureID:  *SamplingFeatureID",TEXT(MATCH(INDEX(RelatedFeatures[First Sampling Feature Code],$A2556),SamplingFeatures[Feature Code],0),"0000"),
", RelationshipTypeCV:  ",CHAR(34),INDEX(RelatedFeatures[Relationship Type],$A2556),CHAR(34),
", RelatedFeatureID: *SamplingFeatureID",TEXT(MATCH(INDEX(RelatedFeatures[Second Sampling Feature Code],$A2556),SamplingFeatures[Feature Code],0),"0000"),
", SpatialOffsetID:  ",IF(INDEX(RelatedFeatures[Offset Number],$A2556)="","",CONCATENATE("*SpatialOffsetID",TEXT(INDEX(RelatedFeatures[Offset Number],$A2556),"0000"))),"}")))</f>
        <v>#REF!</v>
      </c>
      <c r="P2556" t="e">
        <f>IF(INDEX(Methods[Method Type],$A2556)="","",
CONCATENATE("  - &amp;MethodID",TEXT($A2556,"0000"),
" {","MethodTypeCV:  ",CHAR(34),INDEX(Methods[Method Type],$A2556),CHAR(34),
", MethodCode:  ",CHAR(34),INDEX(Methods[Method Code],$A2556),CHAR(34),
", MethodName:  ",CHAR(34),INDEX(Methods[Method Name],$A2556),CHAR(34),
", MethodDescription:  ",CHAR(34),INDEX(Methods[Method Description],$A2556),CHAR(34),
", MethodLink:  ",CHAR(34),INDEX(Methods[Method Link],$A2556),CHAR(34),
", OrganizationID: *OrganizationID",TEXT(MATCH(INDEX(Methods[Organization Name],$A2556),Organizations[Organization Name],0),"0000"),"}"))</f>
        <v>#REF!</v>
      </c>
      <c r="Q2556" t="e">
        <f>IF(INDEX(Variables[Variable Type],$A2556)="","",
CONCATENATE("  - &amp;VariableID",TEXT($A2556,"0000"),
" {","VariableTypeCV:  ",CHAR(34),INDEX(Variables[Variable Type],$A2556),CHAR(34),
", VariableCode:  ",CHAR(34),INDEX(Variables[Variable Code],$A2556),CHAR(34),
", VariableNameCV:  ",CHAR(34),INDEX(Variables[Variable Name],$A2556),CHAR(34),
", VariableDefinition:  ",CHAR(34),INDEX(Variables[Variable Definition],$A2556),CHAR(34),
", SpecciationCV:  ",CHAR(34),INDEX(Variables[Speciation],$A2556),CHAR(34),
", NoDataValue:  ",CHAR(34),INDEX(Variables[No Data Value],$A2556),CHAR(34),"}"))</f>
        <v>#REF!</v>
      </c>
    </row>
    <row r="2557" spans="1:17" x14ac:dyDescent="0.25">
      <c r="A2557">
        <v>2554</v>
      </c>
      <c r="D2557" t="e">
        <f>IF(INDEX(People[First Name],$A2557)="","",
CONCATENATE("  - &amp;PersonID",TEXT($A2557,"0000"),
" {","PersonFirstName:  ",CHAR(34),INDEX(People[First Name],$A2557),CHAR(34),
", PersonMiddleName:  ",CHAR(34),INDEX(People[Middle Name],$A2557),CHAR(34),
", PersonLastName:  ",CHAR(34),INDEX(People[Last Name],$A2557),CHAR(34),"}"))</f>
        <v>#REF!</v>
      </c>
      <c r="E2557" t="e">
        <f>IF(INDEX(Organizations[Organization Type '[CV']],$A2557)="","",
CONCATENATE("  - &amp;OrganizationID",TEXT($A2557,"0000"),
" {","OrganizationTypeCV:  ",CHAR(34),INDEX(Organizations[Organization Type '[CV']],$A2557),CHAR(34),
", OrganizationCode:  ",CHAR(34),INDEX(Organizations[Organization Code],$A2557),CHAR(34),
", OrganizationName:  ",CHAR(34),INDEX(Organizations[Organization Name],$A2557),CHAR(34),
", OrganizationDescription:  ",CHAR(34),INDEX(Organizations[Organization Description],$A2557),CHAR(34),
", OrganizationLink:  ",CHAR(34),INDEX(Organizations[Organization Link],$A2557),CHAR(34),"}"))</f>
        <v>#REF!</v>
      </c>
      <c r="F2557" t="e">
        <f>IF(INDEX(People[First Name],$A2557)="","",
CONCATENATE("  - &amp;AffiliationID",TEXT($A2557,"0000"),
" {PersonID: *PersonID",TEXT($A2557,"0000"),
", OrganizationID: *OrganizationID",TEXT(MATCH(INDEX(People[Organization Name],$A2557),Organizations[Organization Name],0),"0000"),
", IsPrimaryOrganizationContact: , AffiliationStartDate: , AffiliationEndDate: , PrimaryPhone: ",
", PrimaryEmail: ",CHAR(34),INDEX(People[Primary Email],$A2557),CHAR(34),
", PrimaryAddress: ",CHAR(34),INDEX(People[Primary Address],$A2557),CHAR(34),
", PersonLink: }"))</f>
        <v>#REF!</v>
      </c>
      <c r="H2557" t="e">
        <f>IF(COUNTA(CitationInformation)=0,"",IF(INDEX(AuthorList[Author Name],$A2557)="","",
CONCATENATE("  - &amp;AuthorListID",TEXT($A2557,"0000"),
"  {CitationID: *CitationID0001",
", PersonID: *PersonID",TEXT(MATCH(INDEX(AuthorList[Author Name],$A2557),People[Full Name],0),"0000"),
", AuthorOrder: ",INDEX(AuthorList[Author Number],$A2557),"}")))</f>
        <v>#REF!</v>
      </c>
      <c r="K2557" t="e">
        <f>IF(INDEX(SamplingFeatures[Feature Code],$A2557)="","",
CONCATENATE("  - &amp;SamplingFeatureID",TEXT($A2557,"0000"),
" {","SamplingFeatureUUID:  ",CHAR(34),INDEX(SamplingFeatures[Sampling Feature UUID],$A2557),CHAR(34),
", SamplingFeatureTypeCV:  ",CHAR(34),INDEX(SamplingFeatures[Sampling Feature Type],$A2557),CHAR(34),
", SamplingFeatureCode:  ",CHAR(34),INDEX(SamplingFeatures[Feature Code],$A2557),CHAR(34),
", SamplingFeatureName:  ",CHAR(34),INDEX(SamplingFeatures[Feature Name],$A2557),CHAR(34),
", SamplingFeatureDescription:  ",CHAR(34),INDEX(SamplingFeatures[Feature Description],$A2557),CHAR(34),
", SamplingFeatureGeotypeCV:  ",CHAR(34),INDEX(SamplingFeatures[Feature Geo Type],$A2557),CHAR(34),
", FeatureGeometry:  ",CHAR(34),INDEX(SamplingFeatures[Feature Geometry],$A2557),CHAR(34),
", Elevation_m:  ",CHAR(34),INDEX(SamplingFeatures[Elevation_m],$A2557),CHAR(34),
", ElevationDatumCV:  ",CHAR(34),ElevationDatum,CHAR(34),"}"))</f>
        <v>#REF!</v>
      </c>
      <c r="L2557" t="e">
        <f>IF(INDEX(SamplingFeatures[Sampling Feature Type],$A2557)&lt;&gt;"Site","",
CONCATENATE("  - &amp;SiteID",TEXT(SUMPRODUCT(--($L$3:$L2556&lt;&gt;"")),"0000"),
" {","SamplingFeatureID:  *SamplingFeatureID",TEXT($A2557,"0000"),
", SiteTypeCV:  ",CHAR(34),INDEX(Sites[Site Type],$A2557),CHAR(34),
", Latitude:  ",INDEX(Sites[Latitude],$A2557),
", Longitude:  ",INDEX(Sites[Longitude],$A2557),
", SRSName:  ",CHAR(34),LatLonDatum,CHAR(34),"}"))</f>
        <v>#REF!</v>
      </c>
      <c r="M2557" t="e">
        <f>IF(INDEX(SamplingFeatures[Sampling Feature Type],$A2557)&lt;&gt;"Specimen","",
CONCATENATE("  - &amp;SpecimenID",TEXT(SUMPRODUCT(--($M$3:$M2556&lt;&gt;"")),"0000"),
" {","SamplingFeatureID:  *SamplingFeatureID",TEXT($A2557,"0000"),
", SpecimenTypeCV:  ",CHAR(34),INDEX(Specimens[Specimen Type],$A2557),CHAR(34),
", SpecimenMediumCV:  ",INDEX(Specimens[Specimen Medium],$A2557),
", IsFieldSpecimen:  ",CHAR(34),INDEX(Specimens[Is Field Specimen?],$A2557),CHAR(34),"}"))</f>
        <v>#REF!</v>
      </c>
      <c r="N2557" t="e">
        <f>IF(COUNTA(SpatialOffsets[])=0,"", IF(INDEX(SpatialOffsets[Spatial Offset Type],$A2557)="","",
CONCATENATE("  - &amp;SpatialOffsetID",TEXT($A2557,"0000"),
" {","SpatialOffsetTypeCV:  ",CHAR(34),INDEX(SpatialOffsets[Spatial Offset Type],$A2557),CHAR(34),
", Offset1Value:  ",INDEX(SpatialOffsets[Offset 1 Value],$A2557),
", Offset1UnitID:  ",CHAR(34),INDEX(SpatialOffsets[Offset 1 Unit],$A2557),CHAR(34),
", Offset2Value:  ",INDEX(SpatialOffsets[Offset 2 Value],$A2557),
", Offset2UnitID:  ",CHAR(34),INDEX(SpatialOffsets[Offset 2 Unit],$A2557),CHAR(34),
", Offset3Value:  ",INDEX(SpatialOffsets[Offset 3 Value],$A2557),
", Offset3UnitID:  ",CHAR(34),INDEX(SpatialOffsets[Offset 3 Unit],$A2557),CHAR(34),,"}")))</f>
        <v>#REF!</v>
      </c>
      <c r="O2557" t="e">
        <f>IF(COUNTA(RelatedFeatures[])=0,"", IF(INDEX(RelatedFeatures[First Sampling Feature Code],$A2557)="","",
CONCATENATE("  - &amp;RelationID",TEXT($A2557,"0000"),
" {","SamplingFeatureID:  *SamplingFeatureID",TEXT(MATCH(INDEX(RelatedFeatures[First Sampling Feature Code],$A2557),SamplingFeatures[Feature Code],0),"0000"),
", RelationshipTypeCV:  ",CHAR(34),INDEX(RelatedFeatures[Relationship Type],$A2557),CHAR(34),
", RelatedFeatureID: *SamplingFeatureID",TEXT(MATCH(INDEX(RelatedFeatures[Second Sampling Feature Code],$A2557),SamplingFeatures[Feature Code],0),"0000"),
", SpatialOffsetID:  ",IF(INDEX(RelatedFeatures[Offset Number],$A2557)="","",CONCATENATE("*SpatialOffsetID",TEXT(INDEX(RelatedFeatures[Offset Number],$A2557),"0000"))),"}")))</f>
        <v>#REF!</v>
      </c>
      <c r="P2557" t="e">
        <f>IF(INDEX(Methods[Method Type],$A2557)="","",
CONCATENATE("  - &amp;MethodID",TEXT($A2557,"0000"),
" {","MethodTypeCV:  ",CHAR(34),INDEX(Methods[Method Type],$A2557),CHAR(34),
", MethodCode:  ",CHAR(34),INDEX(Methods[Method Code],$A2557),CHAR(34),
", MethodName:  ",CHAR(34),INDEX(Methods[Method Name],$A2557),CHAR(34),
", MethodDescription:  ",CHAR(34),INDEX(Methods[Method Description],$A2557),CHAR(34),
", MethodLink:  ",CHAR(34),INDEX(Methods[Method Link],$A2557),CHAR(34),
", OrganizationID: *OrganizationID",TEXT(MATCH(INDEX(Methods[Organization Name],$A2557),Organizations[Organization Name],0),"0000"),"}"))</f>
        <v>#REF!</v>
      </c>
      <c r="Q2557" t="e">
        <f>IF(INDEX(Variables[Variable Type],$A2557)="","",
CONCATENATE("  - &amp;VariableID",TEXT($A2557,"0000"),
" {","VariableTypeCV:  ",CHAR(34),INDEX(Variables[Variable Type],$A2557),CHAR(34),
", VariableCode:  ",CHAR(34),INDEX(Variables[Variable Code],$A2557),CHAR(34),
", VariableNameCV:  ",CHAR(34),INDEX(Variables[Variable Name],$A2557),CHAR(34),
", VariableDefinition:  ",CHAR(34),INDEX(Variables[Variable Definition],$A2557),CHAR(34),
", SpecciationCV:  ",CHAR(34),INDEX(Variables[Speciation],$A2557),CHAR(34),
", NoDataValue:  ",CHAR(34),INDEX(Variables[No Data Value],$A2557),CHAR(34),"}"))</f>
        <v>#REF!</v>
      </c>
    </row>
    <row r="2558" spans="1:17" x14ac:dyDescent="0.25">
      <c r="A2558">
        <v>2555</v>
      </c>
      <c r="D2558" t="e">
        <f>IF(INDEX(People[First Name],$A2558)="","",
CONCATENATE("  - &amp;PersonID",TEXT($A2558,"0000"),
" {","PersonFirstName:  ",CHAR(34),INDEX(People[First Name],$A2558),CHAR(34),
", PersonMiddleName:  ",CHAR(34),INDEX(People[Middle Name],$A2558),CHAR(34),
", PersonLastName:  ",CHAR(34),INDEX(People[Last Name],$A2558),CHAR(34),"}"))</f>
        <v>#REF!</v>
      </c>
      <c r="E2558" t="e">
        <f>IF(INDEX(Organizations[Organization Type '[CV']],$A2558)="","",
CONCATENATE("  - &amp;OrganizationID",TEXT($A2558,"0000"),
" {","OrganizationTypeCV:  ",CHAR(34),INDEX(Organizations[Organization Type '[CV']],$A2558),CHAR(34),
", OrganizationCode:  ",CHAR(34),INDEX(Organizations[Organization Code],$A2558),CHAR(34),
", OrganizationName:  ",CHAR(34),INDEX(Organizations[Organization Name],$A2558),CHAR(34),
", OrganizationDescription:  ",CHAR(34),INDEX(Organizations[Organization Description],$A2558),CHAR(34),
", OrganizationLink:  ",CHAR(34),INDEX(Organizations[Organization Link],$A2558),CHAR(34),"}"))</f>
        <v>#REF!</v>
      </c>
      <c r="F2558" t="e">
        <f>IF(INDEX(People[First Name],$A2558)="","",
CONCATENATE("  - &amp;AffiliationID",TEXT($A2558,"0000"),
" {PersonID: *PersonID",TEXT($A2558,"0000"),
", OrganizationID: *OrganizationID",TEXT(MATCH(INDEX(People[Organization Name],$A2558),Organizations[Organization Name],0),"0000"),
", IsPrimaryOrganizationContact: , AffiliationStartDate: , AffiliationEndDate: , PrimaryPhone: ",
", PrimaryEmail: ",CHAR(34),INDEX(People[Primary Email],$A2558),CHAR(34),
", PrimaryAddress: ",CHAR(34),INDEX(People[Primary Address],$A2558),CHAR(34),
", PersonLink: }"))</f>
        <v>#REF!</v>
      </c>
      <c r="H2558" t="e">
        <f>IF(COUNTA(CitationInformation)=0,"",IF(INDEX(AuthorList[Author Name],$A2558)="","",
CONCATENATE("  - &amp;AuthorListID",TEXT($A2558,"0000"),
"  {CitationID: *CitationID0001",
", PersonID: *PersonID",TEXT(MATCH(INDEX(AuthorList[Author Name],$A2558),People[Full Name],0),"0000"),
", AuthorOrder: ",INDEX(AuthorList[Author Number],$A2558),"}")))</f>
        <v>#REF!</v>
      </c>
      <c r="K2558" t="e">
        <f>IF(INDEX(SamplingFeatures[Feature Code],$A2558)="","",
CONCATENATE("  - &amp;SamplingFeatureID",TEXT($A2558,"0000"),
" {","SamplingFeatureUUID:  ",CHAR(34),INDEX(SamplingFeatures[Sampling Feature UUID],$A2558),CHAR(34),
", SamplingFeatureTypeCV:  ",CHAR(34),INDEX(SamplingFeatures[Sampling Feature Type],$A2558),CHAR(34),
", SamplingFeatureCode:  ",CHAR(34),INDEX(SamplingFeatures[Feature Code],$A2558),CHAR(34),
", SamplingFeatureName:  ",CHAR(34),INDEX(SamplingFeatures[Feature Name],$A2558),CHAR(34),
", SamplingFeatureDescription:  ",CHAR(34),INDEX(SamplingFeatures[Feature Description],$A2558),CHAR(34),
", SamplingFeatureGeotypeCV:  ",CHAR(34),INDEX(SamplingFeatures[Feature Geo Type],$A2558),CHAR(34),
", FeatureGeometry:  ",CHAR(34),INDEX(SamplingFeatures[Feature Geometry],$A2558),CHAR(34),
", Elevation_m:  ",CHAR(34),INDEX(SamplingFeatures[Elevation_m],$A2558),CHAR(34),
", ElevationDatumCV:  ",CHAR(34),ElevationDatum,CHAR(34),"}"))</f>
        <v>#REF!</v>
      </c>
      <c r="L2558" t="e">
        <f>IF(INDEX(SamplingFeatures[Sampling Feature Type],$A2558)&lt;&gt;"Site","",
CONCATENATE("  - &amp;SiteID",TEXT(SUMPRODUCT(--($L$3:$L2557&lt;&gt;"")),"0000"),
" {","SamplingFeatureID:  *SamplingFeatureID",TEXT($A2558,"0000"),
", SiteTypeCV:  ",CHAR(34),INDEX(Sites[Site Type],$A2558),CHAR(34),
", Latitude:  ",INDEX(Sites[Latitude],$A2558),
", Longitude:  ",INDEX(Sites[Longitude],$A2558),
", SRSName:  ",CHAR(34),LatLonDatum,CHAR(34),"}"))</f>
        <v>#REF!</v>
      </c>
      <c r="M2558" t="e">
        <f>IF(INDEX(SamplingFeatures[Sampling Feature Type],$A2558)&lt;&gt;"Specimen","",
CONCATENATE("  - &amp;SpecimenID",TEXT(SUMPRODUCT(--($M$3:$M2557&lt;&gt;"")),"0000"),
" {","SamplingFeatureID:  *SamplingFeatureID",TEXT($A2558,"0000"),
", SpecimenTypeCV:  ",CHAR(34),INDEX(Specimens[Specimen Type],$A2558),CHAR(34),
", SpecimenMediumCV:  ",INDEX(Specimens[Specimen Medium],$A2558),
", IsFieldSpecimen:  ",CHAR(34),INDEX(Specimens[Is Field Specimen?],$A2558),CHAR(34),"}"))</f>
        <v>#REF!</v>
      </c>
      <c r="N2558" t="e">
        <f>IF(COUNTA(SpatialOffsets[])=0,"", IF(INDEX(SpatialOffsets[Spatial Offset Type],$A2558)="","",
CONCATENATE("  - &amp;SpatialOffsetID",TEXT($A2558,"0000"),
" {","SpatialOffsetTypeCV:  ",CHAR(34),INDEX(SpatialOffsets[Spatial Offset Type],$A2558),CHAR(34),
", Offset1Value:  ",INDEX(SpatialOffsets[Offset 1 Value],$A2558),
", Offset1UnitID:  ",CHAR(34),INDEX(SpatialOffsets[Offset 1 Unit],$A2558),CHAR(34),
", Offset2Value:  ",INDEX(SpatialOffsets[Offset 2 Value],$A2558),
", Offset2UnitID:  ",CHAR(34),INDEX(SpatialOffsets[Offset 2 Unit],$A2558),CHAR(34),
", Offset3Value:  ",INDEX(SpatialOffsets[Offset 3 Value],$A2558),
", Offset3UnitID:  ",CHAR(34),INDEX(SpatialOffsets[Offset 3 Unit],$A2558),CHAR(34),,"}")))</f>
        <v>#REF!</v>
      </c>
      <c r="O2558" t="e">
        <f>IF(COUNTA(RelatedFeatures[])=0,"", IF(INDEX(RelatedFeatures[First Sampling Feature Code],$A2558)="","",
CONCATENATE("  - &amp;RelationID",TEXT($A2558,"0000"),
" {","SamplingFeatureID:  *SamplingFeatureID",TEXT(MATCH(INDEX(RelatedFeatures[First Sampling Feature Code],$A2558),SamplingFeatures[Feature Code],0),"0000"),
", RelationshipTypeCV:  ",CHAR(34),INDEX(RelatedFeatures[Relationship Type],$A2558),CHAR(34),
", RelatedFeatureID: *SamplingFeatureID",TEXT(MATCH(INDEX(RelatedFeatures[Second Sampling Feature Code],$A2558),SamplingFeatures[Feature Code],0),"0000"),
", SpatialOffsetID:  ",IF(INDEX(RelatedFeatures[Offset Number],$A2558)="","",CONCATENATE("*SpatialOffsetID",TEXT(INDEX(RelatedFeatures[Offset Number],$A2558),"0000"))),"}")))</f>
        <v>#REF!</v>
      </c>
      <c r="P2558" t="e">
        <f>IF(INDEX(Methods[Method Type],$A2558)="","",
CONCATENATE("  - &amp;MethodID",TEXT($A2558,"0000"),
" {","MethodTypeCV:  ",CHAR(34),INDEX(Methods[Method Type],$A2558),CHAR(34),
", MethodCode:  ",CHAR(34),INDEX(Methods[Method Code],$A2558),CHAR(34),
", MethodName:  ",CHAR(34),INDEX(Methods[Method Name],$A2558),CHAR(34),
", MethodDescription:  ",CHAR(34),INDEX(Methods[Method Description],$A2558),CHAR(34),
", MethodLink:  ",CHAR(34),INDEX(Methods[Method Link],$A2558),CHAR(34),
", OrganizationID: *OrganizationID",TEXT(MATCH(INDEX(Methods[Organization Name],$A2558),Organizations[Organization Name],0),"0000"),"}"))</f>
        <v>#REF!</v>
      </c>
      <c r="Q2558" t="e">
        <f>IF(INDEX(Variables[Variable Type],$A2558)="","",
CONCATENATE("  - &amp;VariableID",TEXT($A2558,"0000"),
" {","VariableTypeCV:  ",CHAR(34),INDEX(Variables[Variable Type],$A2558),CHAR(34),
", VariableCode:  ",CHAR(34),INDEX(Variables[Variable Code],$A2558),CHAR(34),
", VariableNameCV:  ",CHAR(34),INDEX(Variables[Variable Name],$A2558),CHAR(34),
", VariableDefinition:  ",CHAR(34),INDEX(Variables[Variable Definition],$A2558),CHAR(34),
", SpecciationCV:  ",CHAR(34),INDEX(Variables[Speciation],$A2558),CHAR(34),
", NoDataValue:  ",CHAR(34),INDEX(Variables[No Data Value],$A2558),CHAR(34),"}"))</f>
        <v>#REF!</v>
      </c>
    </row>
    <row r="2559" spans="1:17" x14ac:dyDescent="0.25">
      <c r="A2559">
        <v>2556</v>
      </c>
      <c r="D2559" t="e">
        <f>IF(INDEX(People[First Name],$A2559)="","",
CONCATENATE("  - &amp;PersonID",TEXT($A2559,"0000"),
" {","PersonFirstName:  ",CHAR(34),INDEX(People[First Name],$A2559),CHAR(34),
", PersonMiddleName:  ",CHAR(34),INDEX(People[Middle Name],$A2559),CHAR(34),
", PersonLastName:  ",CHAR(34),INDEX(People[Last Name],$A2559),CHAR(34),"}"))</f>
        <v>#REF!</v>
      </c>
      <c r="E2559" t="e">
        <f>IF(INDEX(Organizations[Organization Type '[CV']],$A2559)="","",
CONCATENATE("  - &amp;OrganizationID",TEXT($A2559,"0000"),
" {","OrganizationTypeCV:  ",CHAR(34),INDEX(Organizations[Organization Type '[CV']],$A2559),CHAR(34),
", OrganizationCode:  ",CHAR(34),INDEX(Organizations[Organization Code],$A2559),CHAR(34),
", OrganizationName:  ",CHAR(34),INDEX(Organizations[Organization Name],$A2559),CHAR(34),
", OrganizationDescription:  ",CHAR(34),INDEX(Organizations[Organization Description],$A2559),CHAR(34),
", OrganizationLink:  ",CHAR(34),INDEX(Organizations[Organization Link],$A2559),CHAR(34),"}"))</f>
        <v>#REF!</v>
      </c>
      <c r="F2559" t="e">
        <f>IF(INDEX(People[First Name],$A2559)="","",
CONCATENATE("  - &amp;AffiliationID",TEXT($A2559,"0000"),
" {PersonID: *PersonID",TEXT($A2559,"0000"),
", OrganizationID: *OrganizationID",TEXT(MATCH(INDEX(People[Organization Name],$A2559),Organizations[Organization Name],0),"0000"),
", IsPrimaryOrganizationContact: , AffiliationStartDate: , AffiliationEndDate: , PrimaryPhone: ",
", PrimaryEmail: ",CHAR(34),INDEX(People[Primary Email],$A2559),CHAR(34),
", PrimaryAddress: ",CHAR(34),INDEX(People[Primary Address],$A2559),CHAR(34),
", PersonLink: }"))</f>
        <v>#REF!</v>
      </c>
      <c r="H2559" t="e">
        <f>IF(COUNTA(CitationInformation)=0,"",IF(INDEX(AuthorList[Author Name],$A2559)="","",
CONCATENATE("  - &amp;AuthorListID",TEXT($A2559,"0000"),
"  {CitationID: *CitationID0001",
", PersonID: *PersonID",TEXT(MATCH(INDEX(AuthorList[Author Name],$A2559),People[Full Name],0),"0000"),
", AuthorOrder: ",INDEX(AuthorList[Author Number],$A2559),"}")))</f>
        <v>#REF!</v>
      </c>
      <c r="K2559" t="e">
        <f>IF(INDEX(SamplingFeatures[Feature Code],$A2559)="","",
CONCATENATE("  - &amp;SamplingFeatureID",TEXT($A2559,"0000"),
" {","SamplingFeatureUUID:  ",CHAR(34),INDEX(SamplingFeatures[Sampling Feature UUID],$A2559),CHAR(34),
", SamplingFeatureTypeCV:  ",CHAR(34),INDEX(SamplingFeatures[Sampling Feature Type],$A2559),CHAR(34),
", SamplingFeatureCode:  ",CHAR(34),INDEX(SamplingFeatures[Feature Code],$A2559),CHAR(34),
", SamplingFeatureName:  ",CHAR(34),INDEX(SamplingFeatures[Feature Name],$A2559),CHAR(34),
", SamplingFeatureDescription:  ",CHAR(34),INDEX(SamplingFeatures[Feature Description],$A2559),CHAR(34),
", SamplingFeatureGeotypeCV:  ",CHAR(34),INDEX(SamplingFeatures[Feature Geo Type],$A2559),CHAR(34),
", FeatureGeometry:  ",CHAR(34),INDEX(SamplingFeatures[Feature Geometry],$A2559),CHAR(34),
", Elevation_m:  ",CHAR(34),INDEX(SamplingFeatures[Elevation_m],$A2559),CHAR(34),
", ElevationDatumCV:  ",CHAR(34),ElevationDatum,CHAR(34),"}"))</f>
        <v>#REF!</v>
      </c>
      <c r="L2559" t="e">
        <f>IF(INDEX(SamplingFeatures[Sampling Feature Type],$A2559)&lt;&gt;"Site","",
CONCATENATE("  - &amp;SiteID",TEXT(SUMPRODUCT(--($L$3:$L2558&lt;&gt;"")),"0000"),
" {","SamplingFeatureID:  *SamplingFeatureID",TEXT($A2559,"0000"),
", SiteTypeCV:  ",CHAR(34),INDEX(Sites[Site Type],$A2559),CHAR(34),
", Latitude:  ",INDEX(Sites[Latitude],$A2559),
", Longitude:  ",INDEX(Sites[Longitude],$A2559),
", SRSName:  ",CHAR(34),LatLonDatum,CHAR(34),"}"))</f>
        <v>#REF!</v>
      </c>
      <c r="M2559" t="e">
        <f>IF(INDEX(SamplingFeatures[Sampling Feature Type],$A2559)&lt;&gt;"Specimen","",
CONCATENATE("  - &amp;SpecimenID",TEXT(SUMPRODUCT(--($M$3:$M2558&lt;&gt;"")),"0000"),
" {","SamplingFeatureID:  *SamplingFeatureID",TEXT($A2559,"0000"),
", SpecimenTypeCV:  ",CHAR(34),INDEX(Specimens[Specimen Type],$A2559),CHAR(34),
", SpecimenMediumCV:  ",INDEX(Specimens[Specimen Medium],$A2559),
", IsFieldSpecimen:  ",CHAR(34),INDEX(Specimens[Is Field Specimen?],$A2559),CHAR(34),"}"))</f>
        <v>#REF!</v>
      </c>
      <c r="N2559" t="e">
        <f>IF(COUNTA(SpatialOffsets[])=0,"", IF(INDEX(SpatialOffsets[Spatial Offset Type],$A2559)="","",
CONCATENATE("  - &amp;SpatialOffsetID",TEXT($A2559,"0000"),
" {","SpatialOffsetTypeCV:  ",CHAR(34),INDEX(SpatialOffsets[Spatial Offset Type],$A2559),CHAR(34),
", Offset1Value:  ",INDEX(SpatialOffsets[Offset 1 Value],$A2559),
", Offset1UnitID:  ",CHAR(34),INDEX(SpatialOffsets[Offset 1 Unit],$A2559),CHAR(34),
", Offset2Value:  ",INDEX(SpatialOffsets[Offset 2 Value],$A2559),
", Offset2UnitID:  ",CHAR(34),INDEX(SpatialOffsets[Offset 2 Unit],$A2559),CHAR(34),
", Offset3Value:  ",INDEX(SpatialOffsets[Offset 3 Value],$A2559),
", Offset3UnitID:  ",CHAR(34),INDEX(SpatialOffsets[Offset 3 Unit],$A2559),CHAR(34),,"}")))</f>
        <v>#REF!</v>
      </c>
      <c r="O2559" t="e">
        <f>IF(COUNTA(RelatedFeatures[])=0,"", IF(INDEX(RelatedFeatures[First Sampling Feature Code],$A2559)="","",
CONCATENATE("  - &amp;RelationID",TEXT($A2559,"0000"),
" {","SamplingFeatureID:  *SamplingFeatureID",TEXT(MATCH(INDEX(RelatedFeatures[First Sampling Feature Code],$A2559),SamplingFeatures[Feature Code],0),"0000"),
", RelationshipTypeCV:  ",CHAR(34),INDEX(RelatedFeatures[Relationship Type],$A2559),CHAR(34),
", RelatedFeatureID: *SamplingFeatureID",TEXT(MATCH(INDEX(RelatedFeatures[Second Sampling Feature Code],$A2559),SamplingFeatures[Feature Code],0),"0000"),
", SpatialOffsetID:  ",IF(INDEX(RelatedFeatures[Offset Number],$A2559)="","",CONCATENATE("*SpatialOffsetID",TEXT(INDEX(RelatedFeatures[Offset Number],$A2559),"0000"))),"}")))</f>
        <v>#REF!</v>
      </c>
      <c r="P2559" t="e">
        <f>IF(INDEX(Methods[Method Type],$A2559)="","",
CONCATENATE("  - &amp;MethodID",TEXT($A2559,"0000"),
" {","MethodTypeCV:  ",CHAR(34),INDEX(Methods[Method Type],$A2559),CHAR(34),
", MethodCode:  ",CHAR(34),INDEX(Methods[Method Code],$A2559),CHAR(34),
", MethodName:  ",CHAR(34),INDEX(Methods[Method Name],$A2559),CHAR(34),
", MethodDescription:  ",CHAR(34),INDEX(Methods[Method Description],$A2559),CHAR(34),
", MethodLink:  ",CHAR(34),INDEX(Methods[Method Link],$A2559),CHAR(34),
", OrganizationID: *OrganizationID",TEXT(MATCH(INDEX(Methods[Organization Name],$A2559),Organizations[Organization Name],0),"0000"),"}"))</f>
        <v>#REF!</v>
      </c>
      <c r="Q2559" t="e">
        <f>IF(INDEX(Variables[Variable Type],$A2559)="","",
CONCATENATE("  - &amp;VariableID",TEXT($A2559,"0000"),
" {","VariableTypeCV:  ",CHAR(34),INDEX(Variables[Variable Type],$A2559),CHAR(34),
", VariableCode:  ",CHAR(34),INDEX(Variables[Variable Code],$A2559),CHAR(34),
", VariableNameCV:  ",CHAR(34),INDEX(Variables[Variable Name],$A2559),CHAR(34),
", VariableDefinition:  ",CHAR(34),INDEX(Variables[Variable Definition],$A2559),CHAR(34),
", SpecciationCV:  ",CHAR(34),INDEX(Variables[Speciation],$A2559),CHAR(34),
", NoDataValue:  ",CHAR(34),INDEX(Variables[No Data Value],$A2559),CHAR(34),"}"))</f>
        <v>#REF!</v>
      </c>
    </row>
    <row r="2560" spans="1:17" x14ac:dyDescent="0.25">
      <c r="A2560">
        <v>2557</v>
      </c>
      <c r="D2560" t="e">
        <f>IF(INDEX(People[First Name],$A2560)="","",
CONCATENATE("  - &amp;PersonID",TEXT($A2560,"0000"),
" {","PersonFirstName:  ",CHAR(34),INDEX(People[First Name],$A2560),CHAR(34),
", PersonMiddleName:  ",CHAR(34),INDEX(People[Middle Name],$A2560),CHAR(34),
", PersonLastName:  ",CHAR(34),INDEX(People[Last Name],$A2560),CHAR(34),"}"))</f>
        <v>#REF!</v>
      </c>
      <c r="E2560" t="e">
        <f>IF(INDEX(Organizations[Organization Type '[CV']],$A2560)="","",
CONCATENATE("  - &amp;OrganizationID",TEXT($A2560,"0000"),
" {","OrganizationTypeCV:  ",CHAR(34),INDEX(Organizations[Organization Type '[CV']],$A2560),CHAR(34),
", OrganizationCode:  ",CHAR(34),INDEX(Organizations[Organization Code],$A2560),CHAR(34),
", OrganizationName:  ",CHAR(34),INDEX(Organizations[Organization Name],$A2560),CHAR(34),
", OrganizationDescription:  ",CHAR(34),INDEX(Organizations[Organization Description],$A2560),CHAR(34),
", OrganizationLink:  ",CHAR(34),INDEX(Organizations[Organization Link],$A2560),CHAR(34),"}"))</f>
        <v>#REF!</v>
      </c>
      <c r="F2560" t="e">
        <f>IF(INDEX(People[First Name],$A2560)="","",
CONCATENATE("  - &amp;AffiliationID",TEXT($A2560,"0000"),
" {PersonID: *PersonID",TEXT($A2560,"0000"),
", OrganizationID: *OrganizationID",TEXT(MATCH(INDEX(People[Organization Name],$A2560),Organizations[Organization Name],0),"0000"),
", IsPrimaryOrganizationContact: , AffiliationStartDate: , AffiliationEndDate: , PrimaryPhone: ",
", PrimaryEmail: ",CHAR(34),INDEX(People[Primary Email],$A2560),CHAR(34),
", PrimaryAddress: ",CHAR(34),INDEX(People[Primary Address],$A2560),CHAR(34),
", PersonLink: }"))</f>
        <v>#REF!</v>
      </c>
      <c r="H2560" t="e">
        <f>IF(COUNTA(CitationInformation)=0,"",IF(INDEX(AuthorList[Author Name],$A2560)="","",
CONCATENATE("  - &amp;AuthorListID",TEXT($A2560,"0000"),
"  {CitationID: *CitationID0001",
", PersonID: *PersonID",TEXT(MATCH(INDEX(AuthorList[Author Name],$A2560),People[Full Name],0),"0000"),
", AuthorOrder: ",INDEX(AuthorList[Author Number],$A2560),"}")))</f>
        <v>#REF!</v>
      </c>
      <c r="K2560" t="e">
        <f>IF(INDEX(SamplingFeatures[Feature Code],$A2560)="","",
CONCATENATE("  - &amp;SamplingFeatureID",TEXT($A2560,"0000"),
" {","SamplingFeatureUUID:  ",CHAR(34),INDEX(SamplingFeatures[Sampling Feature UUID],$A2560),CHAR(34),
", SamplingFeatureTypeCV:  ",CHAR(34),INDEX(SamplingFeatures[Sampling Feature Type],$A2560),CHAR(34),
", SamplingFeatureCode:  ",CHAR(34),INDEX(SamplingFeatures[Feature Code],$A2560),CHAR(34),
", SamplingFeatureName:  ",CHAR(34),INDEX(SamplingFeatures[Feature Name],$A2560),CHAR(34),
", SamplingFeatureDescription:  ",CHAR(34),INDEX(SamplingFeatures[Feature Description],$A2560),CHAR(34),
", SamplingFeatureGeotypeCV:  ",CHAR(34),INDEX(SamplingFeatures[Feature Geo Type],$A2560),CHAR(34),
", FeatureGeometry:  ",CHAR(34),INDEX(SamplingFeatures[Feature Geometry],$A2560),CHAR(34),
", Elevation_m:  ",CHAR(34),INDEX(SamplingFeatures[Elevation_m],$A2560),CHAR(34),
", ElevationDatumCV:  ",CHAR(34),ElevationDatum,CHAR(34),"}"))</f>
        <v>#REF!</v>
      </c>
      <c r="L2560" t="e">
        <f>IF(INDEX(SamplingFeatures[Sampling Feature Type],$A2560)&lt;&gt;"Site","",
CONCATENATE("  - &amp;SiteID",TEXT(SUMPRODUCT(--($L$3:$L2559&lt;&gt;"")),"0000"),
" {","SamplingFeatureID:  *SamplingFeatureID",TEXT($A2560,"0000"),
", SiteTypeCV:  ",CHAR(34),INDEX(Sites[Site Type],$A2560),CHAR(34),
", Latitude:  ",INDEX(Sites[Latitude],$A2560),
", Longitude:  ",INDEX(Sites[Longitude],$A2560),
", SRSName:  ",CHAR(34),LatLonDatum,CHAR(34),"}"))</f>
        <v>#REF!</v>
      </c>
      <c r="M2560" t="e">
        <f>IF(INDEX(SamplingFeatures[Sampling Feature Type],$A2560)&lt;&gt;"Specimen","",
CONCATENATE("  - &amp;SpecimenID",TEXT(SUMPRODUCT(--($M$3:$M2559&lt;&gt;"")),"0000"),
" {","SamplingFeatureID:  *SamplingFeatureID",TEXT($A2560,"0000"),
", SpecimenTypeCV:  ",CHAR(34),INDEX(Specimens[Specimen Type],$A2560),CHAR(34),
", SpecimenMediumCV:  ",INDEX(Specimens[Specimen Medium],$A2560),
", IsFieldSpecimen:  ",CHAR(34),INDEX(Specimens[Is Field Specimen?],$A2560),CHAR(34),"}"))</f>
        <v>#REF!</v>
      </c>
      <c r="N2560" t="e">
        <f>IF(COUNTA(SpatialOffsets[])=0,"", IF(INDEX(SpatialOffsets[Spatial Offset Type],$A2560)="","",
CONCATENATE("  - &amp;SpatialOffsetID",TEXT($A2560,"0000"),
" {","SpatialOffsetTypeCV:  ",CHAR(34),INDEX(SpatialOffsets[Spatial Offset Type],$A2560),CHAR(34),
", Offset1Value:  ",INDEX(SpatialOffsets[Offset 1 Value],$A2560),
", Offset1UnitID:  ",CHAR(34),INDEX(SpatialOffsets[Offset 1 Unit],$A2560),CHAR(34),
", Offset2Value:  ",INDEX(SpatialOffsets[Offset 2 Value],$A2560),
", Offset2UnitID:  ",CHAR(34),INDEX(SpatialOffsets[Offset 2 Unit],$A2560),CHAR(34),
", Offset3Value:  ",INDEX(SpatialOffsets[Offset 3 Value],$A2560),
", Offset3UnitID:  ",CHAR(34),INDEX(SpatialOffsets[Offset 3 Unit],$A2560),CHAR(34),,"}")))</f>
        <v>#REF!</v>
      </c>
      <c r="O2560" t="e">
        <f>IF(COUNTA(RelatedFeatures[])=0,"", IF(INDEX(RelatedFeatures[First Sampling Feature Code],$A2560)="","",
CONCATENATE("  - &amp;RelationID",TEXT($A2560,"0000"),
" {","SamplingFeatureID:  *SamplingFeatureID",TEXT(MATCH(INDEX(RelatedFeatures[First Sampling Feature Code],$A2560),SamplingFeatures[Feature Code],0),"0000"),
", RelationshipTypeCV:  ",CHAR(34),INDEX(RelatedFeatures[Relationship Type],$A2560),CHAR(34),
", RelatedFeatureID: *SamplingFeatureID",TEXT(MATCH(INDEX(RelatedFeatures[Second Sampling Feature Code],$A2560),SamplingFeatures[Feature Code],0),"0000"),
", SpatialOffsetID:  ",IF(INDEX(RelatedFeatures[Offset Number],$A2560)="","",CONCATENATE("*SpatialOffsetID",TEXT(INDEX(RelatedFeatures[Offset Number],$A2560),"0000"))),"}")))</f>
        <v>#REF!</v>
      </c>
      <c r="P2560" t="e">
        <f>IF(INDEX(Methods[Method Type],$A2560)="","",
CONCATENATE("  - &amp;MethodID",TEXT($A2560,"0000"),
" {","MethodTypeCV:  ",CHAR(34),INDEX(Methods[Method Type],$A2560),CHAR(34),
", MethodCode:  ",CHAR(34),INDEX(Methods[Method Code],$A2560),CHAR(34),
", MethodName:  ",CHAR(34),INDEX(Methods[Method Name],$A2560),CHAR(34),
", MethodDescription:  ",CHAR(34),INDEX(Methods[Method Description],$A2560),CHAR(34),
", MethodLink:  ",CHAR(34),INDEX(Methods[Method Link],$A2560),CHAR(34),
", OrganizationID: *OrganizationID",TEXT(MATCH(INDEX(Methods[Organization Name],$A2560),Organizations[Organization Name],0),"0000"),"}"))</f>
        <v>#REF!</v>
      </c>
      <c r="Q2560" t="e">
        <f>IF(INDEX(Variables[Variable Type],$A2560)="","",
CONCATENATE("  - &amp;VariableID",TEXT($A2560,"0000"),
" {","VariableTypeCV:  ",CHAR(34),INDEX(Variables[Variable Type],$A2560),CHAR(34),
", VariableCode:  ",CHAR(34),INDEX(Variables[Variable Code],$A2560),CHAR(34),
", VariableNameCV:  ",CHAR(34),INDEX(Variables[Variable Name],$A2560),CHAR(34),
", VariableDefinition:  ",CHAR(34),INDEX(Variables[Variable Definition],$A2560),CHAR(34),
", SpecciationCV:  ",CHAR(34),INDEX(Variables[Speciation],$A2560),CHAR(34),
", NoDataValue:  ",CHAR(34),INDEX(Variables[No Data Value],$A2560),CHAR(34),"}"))</f>
        <v>#REF!</v>
      </c>
    </row>
    <row r="2561" spans="1:17" x14ac:dyDescent="0.25">
      <c r="A2561">
        <v>2558</v>
      </c>
      <c r="D2561" t="e">
        <f>IF(INDEX(People[First Name],$A2561)="","",
CONCATENATE("  - &amp;PersonID",TEXT($A2561,"0000"),
" {","PersonFirstName:  ",CHAR(34),INDEX(People[First Name],$A2561),CHAR(34),
", PersonMiddleName:  ",CHAR(34),INDEX(People[Middle Name],$A2561),CHAR(34),
", PersonLastName:  ",CHAR(34),INDEX(People[Last Name],$A2561),CHAR(34),"}"))</f>
        <v>#REF!</v>
      </c>
      <c r="E2561" t="e">
        <f>IF(INDEX(Organizations[Organization Type '[CV']],$A2561)="","",
CONCATENATE("  - &amp;OrganizationID",TEXT($A2561,"0000"),
" {","OrganizationTypeCV:  ",CHAR(34),INDEX(Organizations[Organization Type '[CV']],$A2561),CHAR(34),
", OrganizationCode:  ",CHAR(34),INDEX(Organizations[Organization Code],$A2561),CHAR(34),
", OrganizationName:  ",CHAR(34),INDEX(Organizations[Organization Name],$A2561),CHAR(34),
", OrganizationDescription:  ",CHAR(34),INDEX(Organizations[Organization Description],$A2561),CHAR(34),
", OrganizationLink:  ",CHAR(34),INDEX(Organizations[Organization Link],$A2561),CHAR(34),"}"))</f>
        <v>#REF!</v>
      </c>
      <c r="F2561" t="e">
        <f>IF(INDEX(People[First Name],$A2561)="","",
CONCATENATE("  - &amp;AffiliationID",TEXT($A2561,"0000"),
" {PersonID: *PersonID",TEXT($A2561,"0000"),
", OrganizationID: *OrganizationID",TEXT(MATCH(INDEX(People[Organization Name],$A2561),Organizations[Organization Name],0),"0000"),
", IsPrimaryOrganizationContact: , AffiliationStartDate: , AffiliationEndDate: , PrimaryPhone: ",
", PrimaryEmail: ",CHAR(34),INDEX(People[Primary Email],$A2561),CHAR(34),
", PrimaryAddress: ",CHAR(34),INDEX(People[Primary Address],$A2561),CHAR(34),
", PersonLink: }"))</f>
        <v>#REF!</v>
      </c>
      <c r="H2561" t="e">
        <f>IF(COUNTA(CitationInformation)=0,"",IF(INDEX(AuthorList[Author Name],$A2561)="","",
CONCATENATE("  - &amp;AuthorListID",TEXT($A2561,"0000"),
"  {CitationID: *CitationID0001",
", PersonID: *PersonID",TEXT(MATCH(INDEX(AuthorList[Author Name],$A2561),People[Full Name],0),"0000"),
", AuthorOrder: ",INDEX(AuthorList[Author Number],$A2561),"}")))</f>
        <v>#REF!</v>
      </c>
      <c r="K2561" t="e">
        <f>IF(INDEX(SamplingFeatures[Feature Code],$A2561)="","",
CONCATENATE("  - &amp;SamplingFeatureID",TEXT($A2561,"0000"),
" {","SamplingFeatureUUID:  ",CHAR(34),INDEX(SamplingFeatures[Sampling Feature UUID],$A2561),CHAR(34),
", SamplingFeatureTypeCV:  ",CHAR(34),INDEX(SamplingFeatures[Sampling Feature Type],$A2561),CHAR(34),
", SamplingFeatureCode:  ",CHAR(34),INDEX(SamplingFeatures[Feature Code],$A2561),CHAR(34),
", SamplingFeatureName:  ",CHAR(34),INDEX(SamplingFeatures[Feature Name],$A2561),CHAR(34),
", SamplingFeatureDescription:  ",CHAR(34),INDEX(SamplingFeatures[Feature Description],$A2561),CHAR(34),
", SamplingFeatureGeotypeCV:  ",CHAR(34),INDEX(SamplingFeatures[Feature Geo Type],$A2561),CHAR(34),
", FeatureGeometry:  ",CHAR(34),INDEX(SamplingFeatures[Feature Geometry],$A2561),CHAR(34),
", Elevation_m:  ",CHAR(34),INDEX(SamplingFeatures[Elevation_m],$A2561),CHAR(34),
", ElevationDatumCV:  ",CHAR(34),ElevationDatum,CHAR(34),"}"))</f>
        <v>#REF!</v>
      </c>
      <c r="L2561" t="e">
        <f>IF(INDEX(SamplingFeatures[Sampling Feature Type],$A2561)&lt;&gt;"Site","",
CONCATENATE("  - &amp;SiteID",TEXT(SUMPRODUCT(--($L$3:$L2560&lt;&gt;"")),"0000"),
" {","SamplingFeatureID:  *SamplingFeatureID",TEXT($A2561,"0000"),
", SiteTypeCV:  ",CHAR(34),INDEX(Sites[Site Type],$A2561),CHAR(34),
", Latitude:  ",INDEX(Sites[Latitude],$A2561),
", Longitude:  ",INDEX(Sites[Longitude],$A2561),
", SRSName:  ",CHAR(34),LatLonDatum,CHAR(34),"}"))</f>
        <v>#REF!</v>
      </c>
      <c r="M2561" t="e">
        <f>IF(INDEX(SamplingFeatures[Sampling Feature Type],$A2561)&lt;&gt;"Specimen","",
CONCATENATE("  - &amp;SpecimenID",TEXT(SUMPRODUCT(--($M$3:$M2560&lt;&gt;"")),"0000"),
" {","SamplingFeatureID:  *SamplingFeatureID",TEXT($A2561,"0000"),
", SpecimenTypeCV:  ",CHAR(34),INDEX(Specimens[Specimen Type],$A2561),CHAR(34),
", SpecimenMediumCV:  ",INDEX(Specimens[Specimen Medium],$A2561),
", IsFieldSpecimen:  ",CHAR(34),INDEX(Specimens[Is Field Specimen?],$A2561),CHAR(34),"}"))</f>
        <v>#REF!</v>
      </c>
      <c r="N2561" t="e">
        <f>IF(COUNTA(SpatialOffsets[])=0,"", IF(INDEX(SpatialOffsets[Spatial Offset Type],$A2561)="","",
CONCATENATE("  - &amp;SpatialOffsetID",TEXT($A2561,"0000"),
" {","SpatialOffsetTypeCV:  ",CHAR(34),INDEX(SpatialOffsets[Spatial Offset Type],$A2561),CHAR(34),
", Offset1Value:  ",INDEX(SpatialOffsets[Offset 1 Value],$A2561),
", Offset1UnitID:  ",CHAR(34),INDEX(SpatialOffsets[Offset 1 Unit],$A2561),CHAR(34),
", Offset2Value:  ",INDEX(SpatialOffsets[Offset 2 Value],$A2561),
", Offset2UnitID:  ",CHAR(34),INDEX(SpatialOffsets[Offset 2 Unit],$A2561),CHAR(34),
", Offset3Value:  ",INDEX(SpatialOffsets[Offset 3 Value],$A2561),
", Offset3UnitID:  ",CHAR(34),INDEX(SpatialOffsets[Offset 3 Unit],$A2561),CHAR(34),,"}")))</f>
        <v>#REF!</v>
      </c>
      <c r="O2561" t="e">
        <f>IF(COUNTA(RelatedFeatures[])=0,"", IF(INDEX(RelatedFeatures[First Sampling Feature Code],$A2561)="","",
CONCATENATE("  - &amp;RelationID",TEXT($A2561,"0000"),
" {","SamplingFeatureID:  *SamplingFeatureID",TEXT(MATCH(INDEX(RelatedFeatures[First Sampling Feature Code],$A2561),SamplingFeatures[Feature Code],0),"0000"),
", RelationshipTypeCV:  ",CHAR(34),INDEX(RelatedFeatures[Relationship Type],$A2561),CHAR(34),
", RelatedFeatureID: *SamplingFeatureID",TEXT(MATCH(INDEX(RelatedFeatures[Second Sampling Feature Code],$A2561),SamplingFeatures[Feature Code],0),"0000"),
", SpatialOffsetID:  ",IF(INDEX(RelatedFeatures[Offset Number],$A2561)="","",CONCATENATE("*SpatialOffsetID",TEXT(INDEX(RelatedFeatures[Offset Number],$A2561),"0000"))),"}")))</f>
        <v>#REF!</v>
      </c>
      <c r="P2561" t="e">
        <f>IF(INDEX(Methods[Method Type],$A2561)="","",
CONCATENATE("  - &amp;MethodID",TEXT($A2561,"0000"),
" {","MethodTypeCV:  ",CHAR(34),INDEX(Methods[Method Type],$A2561),CHAR(34),
", MethodCode:  ",CHAR(34),INDEX(Methods[Method Code],$A2561),CHAR(34),
", MethodName:  ",CHAR(34),INDEX(Methods[Method Name],$A2561),CHAR(34),
", MethodDescription:  ",CHAR(34),INDEX(Methods[Method Description],$A2561),CHAR(34),
", MethodLink:  ",CHAR(34),INDEX(Methods[Method Link],$A2561),CHAR(34),
", OrganizationID: *OrganizationID",TEXT(MATCH(INDEX(Methods[Organization Name],$A2561),Organizations[Organization Name],0),"0000"),"}"))</f>
        <v>#REF!</v>
      </c>
      <c r="Q2561" t="e">
        <f>IF(INDEX(Variables[Variable Type],$A2561)="","",
CONCATENATE("  - &amp;VariableID",TEXT($A2561,"0000"),
" {","VariableTypeCV:  ",CHAR(34),INDEX(Variables[Variable Type],$A2561),CHAR(34),
", VariableCode:  ",CHAR(34),INDEX(Variables[Variable Code],$A2561),CHAR(34),
", VariableNameCV:  ",CHAR(34),INDEX(Variables[Variable Name],$A2561),CHAR(34),
", VariableDefinition:  ",CHAR(34),INDEX(Variables[Variable Definition],$A2561),CHAR(34),
", SpecciationCV:  ",CHAR(34),INDEX(Variables[Speciation],$A2561),CHAR(34),
", NoDataValue:  ",CHAR(34),INDEX(Variables[No Data Value],$A2561),CHAR(34),"}"))</f>
        <v>#REF!</v>
      </c>
    </row>
    <row r="2562" spans="1:17" x14ac:dyDescent="0.25">
      <c r="A2562">
        <v>2559</v>
      </c>
      <c r="D2562" t="e">
        <f>IF(INDEX(People[First Name],$A2562)="","",
CONCATENATE("  - &amp;PersonID",TEXT($A2562,"0000"),
" {","PersonFirstName:  ",CHAR(34),INDEX(People[First Name],$A2562),CHAR(34),
", PersonMiddleName:  ",CHAR(34),INDEX(People[Middle Name],$A2562),CHAR(34),
", PersonLastName:  ",CHAR(34),INDEX(People[Last Name],$A2562),CHAR(34),"}"))</f>
        <v>#REF!</v>
      </c>
      <c r="E2562" t="e">
        <f>IF(INDEX(Organizations[Organization Type '[CV']],$A2562)="","",
CONCATENATE("  - &amp;OrganizationID",TEXT($A2562,"0000"),
" {","OrganizationTypeCV:  ",CHAR(34),INDEX(Organizations[Organization Type '[CV']],$A2562),CHAR(34),
", OrganizationCode:  ",CHAR(34),INDEX(Organizations[Organization Code],$A2562),CHAR(34),
", OrganizationName:  ",CHAR(34),INDEX(Organizations[Organization Name],$A2562),CHAR(34),
", OrganizationDescription:  ",CHAR(34),INDEX(Organizations[Organization Description],$A2562),CHAR(34),
", OrganizationLink:  ",CHAR(34),INDEX(Organizations[Organization Link],$A2562),CHAR(34),"}"))</f>
        <v>#REF!</v>
      </c>
      <c r="F2562" t="e">
        <f>IF(INDEX(People[First Name],$A2562)="","",
CONCATENATE("  - &amp;AffiliationID",TEXT($A2562,"0000"),
" {PersonID: *PersonID",TEXT($A2562,"0000"),
", OrganizationID: *OrganizationID",TEXT(MATCH(INDEX(People[Organization Name],$A2562),Organizations[Organization Name],0),"0000"),
", IsPrimaryOrganizationContact: , AffiliationStartDate: , AffiliationEndDate: , PrimaryPhone: ",
", PrimaryEmail: ",CHAR(34),INDEX(People[Primary Email],$A2562),CHAR(34),
", PrimaryAddress: ",CHAR(34),INDEX(People[Primary Address],$A2562),CHAR(34),
", PersonLink: }"))</f>
        <v>#REF!</v>
      </c>
      <c r="H2562" t="e">
        <f>IF(COUNTA(CitationInformation)=0,"",IF(INDEX(AuthorList[Author Name],$A2562)="","",
CONCATENATE("  - &amp;AuthorListID",TEXT($A2562,"0000"),
"  {CitationID: *CitationID0001",
", PersonID: *PersonID",TEXT(MATCH(INDEX(AuthorList[Author Name],$A2562),People[Full Name],0),"0000"),
", AuthorOrder: ",INDEX(AuthorList[Author Number],$A2562),"}")))</f>
        <v>#REF!</v>
      </c>
      <c r="K2562" t="e">
        <f>IF(INDEX(SamplingFeatures[Feature Code],$A2562)="","",
CONCATENATE("  - &amp;SamplingFeatureID",TEXT($A2562,"0000"),
" {","SamplingFeatureUUID:  ",CHAR(34),INDEX(SamplingFeatures[Sampling Feature UUID],$A2562),CHAR(34),
", SamplingFeatureTypeCV:  ",CHAR(34),INDEX(SamplingFeatures[Sampling Feature Type],$A2562),CHAR(34),
", SamplingFeatureCode:  ",CHAR(34),INDEX(SamplingFeatures[Feature Code],$A2562),CHAR(34),
", SamplingFeatureName:  ",CHAR(34),INDEX(SamplingFeatures[Feature Name],$A2562),CHAR(34),
", SamplingFeatureDescription:  ",CHAR(34),INDEX(SamplingFeatures[Feature Description],$A2562),CHAR(34),
", SamplingFeatureGeotypeCV:  ",CHAR(34),INDEX(SamplingFeatures[Feature Geo Type],$A2562),CHAR(34),
", FeatureGeometry:  ",CHAR(34),INDEX(SamplingFeatures[Feature Geometry],$A2562),CHAR(34),
", Elevation_m:  ",CHAR(34),INDEX(SamplingFeatures[Elevation_m],$A2562),CHAR(34),
", ElevationDatumCV:  ",CHAR(34),ElevationDatum,CHAR(34),"}"))</f>
        <v>#REF!</v>
      </c>
      <c r="L2562" t="e">
        <f>IF(INDEX(SamplingFeatures[Sampling Feature Type],$A2562)&lt;&gt;"Site","",
CONCATENATE("  - &amp;SiteID",TEXT(SUMPRODUCT(--($L$3:$L2561&lt;&gt;"")),"0000"),
" {","SamplingFeatureID:  *SamplingFeatureID",TEXT($A2562,"0000"),
", SiteTypeCV:  ",CHAR(34),INDEX(Sites[Site Type],$A2562),CHAR(34),
", Latitude:  ",INDEX(Sites[Latitude],$A2562),
", Longitude:  ",INDEX(Sites[Longitude],$A2562),
", SRSName:  ",CHAR(34),LatLonDatum,CHAR(34),"}"))</f>
        <v>#REF!</v>
      </c>
      <c r="M2562" t="e">
        <f>IF(INDEX(SamplingFeatures[Sampling Feature Type],$A2562)&lt;&gt;"Specimen","",
CONCATENATE("  - &amp;SpecimenID",TEXT(SUMPRODUCT(--($M$3:$M2561&lt;&gt;"")),"0000"),
" {","SamplingFeatureID:  *SamplingFeatureID",TEXT($A2562,"0000"),
", SpecimenTypeCV:  ",CHAR(34),INDEX(Specimens[Specimen Type],$A2562),CHAR(34),
", SpecimenMediumCV:  ",INDEX(Specimens[Specimen Medium],$A2562),
", IsFieldSpecimen:  ",CHAR(34),INDEX(Specimens[Is Field Specimen?],$A2562),CHAR(34),"}"))</f>
        <v>#REF!</v>
      </c>
      <c r="N2562" t="e">
        <f>IF(COUNTA(SpatialOffsets[])=0,"", IF(INDEX(SpatialOffsets[Spatial Offset Type],$A2562)="","",
CONCATENATE("  - &amp;SpatialOffsetID",TEXT($A2562,"0000"),
" {","SpatialOffsetTypeCV:  ",CHAR(34),INDEX(SpatialOffsets[Spatial Offset Type],$A2562),CHAR(34),
", Offset1Value:  ",INDEX(SpatialOffsets[Offset 1 Value],$A2562),
", Offset1UnitID:  ",CHAR(34),INDEX(SpatialOffsets[Offset 1 Unit],$A2562),CHAR(34),
", Offset2Value:  ",INDEX(SpatialOffsets[Offset 2 Value],$A2562),
", Offset2UnitID:  ",CHAR(34),INDEX(SpatialOffsets[Offset 2 Unit],$A2562),CHAR(34),
", Offset3Value:  ",INDEX(SpatialOffsets[Offset 3 Value],$A2562),
", Offset3UnitID:  ",CHAR(34),INDEX(SpatialOffsets[Offset 3 Unit],$A2562),CHAR(34),,"}")))</f>
        <v>#REF!</v>
      </c>
      <c r="O2562" t="e">
        <f>IF(COUNTA(RelatedFeatures[])=0,"", IF(INDEX(RelatedFeatures[First Sampling Feature Code],$A2562)="","",
CONCATENATE("  - &amp;RelationID",TEXT($A2562,"0000"),
" {","SamplingFeatureID:  *SamplingFeatureID",TEXT(MATCH(INDEX(RelatedFeatures[First Sampling Feature Code],$A2562),SamplingFeatures[Feature Code],0),"0000"),
", RelationshipTypeCV:  ",CHAR(34),INDEX(RelatedFeatures[Relationship Type],$A2562),CHAR(34),
", RelatedFeatureID: *SamplingFeatureID",TEXT(MATCH(INDEX(RelatedFeatures[Second Sampling Feature Code],$A2562),SamplingFeatures[Feature Code],0),"0000"),
", SpatialOffsetID:  ",IF(INDEX(RelatedFeatures[Offset Number],$A2562)="","",CONCATENATE("*SpatialOffsetID",TEXT(INDEX(RelatedFeatures[Offset Number],$A2562),"0000"))),"}")))</f>
        <v>#REF!</v>
      </c>
      <c r="P2562" t="e">
        <f>IF(INDEX(Methods[Method Type],$A2562)="","",
CONCATENATE("  - &amp;MethodID",TEXT($A2562,"0000"),
" {","MethodTypeCV:  ",CHAR(34),INDEX(Methods[Method Type],$A2562),CHAR(34),
", MethodCode:  ",CHAR(34),INDEX(Methods[Method Code],$A2562),CHAR(34),
", MethodName:  ",CHAR(34),INDEX(Methods[Method Name],$A2562),CHAR(34),
", MethodDescription:  ",CHAR(34),INDEX(Methods[Method Description],$A2562),CHAR(34),
", MethodLink:  ",CHAR(34),INDEX(Methods[Method Link],$A2562),CHAR(34),
", OrganizationID: *OrganizationID",TEXT(MATCH(INDEX(Methods[Organization Name],$A2562),Organizations[Organization Name],0),"0000"),"}"))</f>
        <v>#REF!</v>
      </c>
      <c r="Q2562" t="e">
        <f>IF(INDEX(Variables[Variable Type],$A2562)="","",
CONCATENATE("  - &amp;VariableID",TEXT($A2562,"0000"),
" {","VariableTypeCV:  ",CHAR(34),INDEX(Variables[Variable Type],$A2562),CHAR(34),
", VariableCode:  ",CHAR(34),INDEX(Variables[Variable Code],$A2562),CHAR(34),
", VariableNameCV:  ",CHAR(34),INDEX(Variables[Variable Name],$A2562),CHAR(34),
", VariableDefinition:  ",CHAR(34),INDEX(Variables[Variable Definition],$A2562),CHAR(34),
", SpecciationCV:  ",CHAR(34),INDEX(Variables[Speciation],$A2562),CHAR(34),
", NoDataValue:  ",CHAR(34),INDEX(Variables[No Data Value],$A2562),CHAR(34),"}"))</f>
        <v>#REF!</v>
      </c>
    </row>
    <row r="2563" spans="1:17" x14ac:dyDescent="0.25">
      <c r="A2563">
        <v>2560</v>
      </c>
      <c r="D2563" t="e">
        <f>IF(INDEX(People[First Name],$A2563)="","",
CONCATENATE("  - &amp;PersonID",TEXT($A2563,"0000"),
" {","PersonFirstName:  ",CHAR(34),INDEX(People[First Name],$A2563),CHAR(34),
", PersonMiddleName:  ",CHAR(34),INDEX(People[Middle Name],$A2563),CHAR(34),
", PersonLastName:  ",CHAR(34),INDEX(People[Last Name],$A2563),CHAR(34),"}"))</f>
        <v>#REF!</v>
      </c>
      <c r="E2563" t="e">
        <f>IF(INDEX(Organizations[Organization Type '[CV']],$A2563)="","",
CONCATENATE("  - &amp;OrganizationID",TEXT($A2563,"0000"),
" {","OrganizationTypeCV:  ",CHAR(34),INDEX(Organizations[Organization Type '[CV']],$A2563),CHAR(34),
", OrganizationCode:  ",CHAR(34),INDEX(Organizations[Organization Code],$A2563),CHAR(34),
", OrganizationName:  ",CHAR(34),INDEX(Organizations[Organization Name],$A2563),CHAR(34),
", OrganizationDescription:  ",CHAR(34),INDEX(Organizations[Organization Description],$A2563),CHAR(34),
", OrganizationLink:  ",CHAR(34),INDEX(Organizations[Organization Link],$A2563),CHAR(34),"}"))</f>
        <v>#REF!</v>
      </c>
      <c r="F2563" t="e">
        <f>IF(INDEX(People[First Name],$A2563)="","",
CONCATENATE("  - &amp;AffiliationID",TEXT($A2563,"0000"),
" {PersonID: *PersonID",TEXT($A2563,"0000"),
", OrganizationID: *OrganizationID",TEXT(MATCH(INDEX(People[Organization Name],$A2563),Organizations[Organization Name],0),"0000"),
", IsPrimaryOrganizationContact: , AffiliationStartDate: , AffiliationEndDate: , PrimaryPhone: ",
", PrimaryEmail: ",CHAR(34),INDEX(People[Primary Email],$A2563),CHAR(34),
", PrimaryAddress: ",CHAR(34),INDEX(People[Primary Address],$A2563),CHAR(34),
", PersonLink: }"))</f>
        <v>#REF!</v>
      </c>
      <c r="H2563" t="e">
        <f>IF(COUNTA(CitationInformation)=0,"",IF(INDEX(AuthorList[Author Name],$A2563)="","",
CONCATENATE("  - &amp;AuthorListID",TEXT($A2563,"0000"),
"  {CitationID: *CitationID0001",
", PersonID: *PersonID",TEXT(MATCH(INDEX(AuthorList[Author Name],$A2563),People[Full Name],0),"0000"),
", AuthorOrder: ",INDEX(AuthorList[Author Number],$A2563),"}")))</f>
        <v>#REF!</v>
      </c>
      <c r="K2563" t="e">
        <f>IF(INDEX(SamplingFeatures[Feature Code],$A2563)="","",
CONCATENATE("  - &amp;SamplingFeatureID",TEXT($A2563,"0000"),
" {","SamplingFeatureUUID:  ",CHAR(34),INDEX(SamplingFeatures[Sampling Feature UUID],$A2563),CHAR(34),
", SamplingFeatureTypeCV:  ",CHAR(34),INDEX(SamplingFeatures[Sampling Feature Type],$A2563),CHAR(34),
", SamplingFeatureCode:  ",CHAR(34),INDEX(SamplingFeatures[Feature Code],$A2563),CHAR(34),
", SamplingFeatureName:  ",CHAR(34),INDEX(SamplingFeatures[Feature Name],$A2563),CHAR(34),
", SamplingFeatureDescription:  ",CHAR(34),INDEX(SamplingFeatures[Feature Description],$A2563),CHAR(34),
", SamplingFeatureGeotypeCV:  ",CHAR(34),INDEX(SamplingFeatures[Feature Geo Type],$A2563),CHAR(34),
", FeatureGeometry:  ",CHAR(34),INDEX(SamplingFeatures[Feature Geometry],$A2563),CHAR(34),
", Elevation_m:  ",CHAR(34),INDEX(SamplingFeatures[Elevation_m],$A2563),CHAR(34),
", ElevationDatumCV:  ",CHAR(34),ElevationDatum,CHAR(34),"}"))</f>
        <v>#REF!</v>
      </c>
      <c r="L2563" t="e">
        <f>IF(INDEX(SamplingFeatures[Sampling Feature Type],$A2563)&lt;&gt;"Site","",
CONCATENATE("  - &amp;SiteID",TEXT(SUMPRODUCT(--($L$3:$L2562&lt;&gt;"")),"0000"),
" {","SamplingFeatureID:  *SamplingFeatureID",TEXT($A2563,"0000"),
", SiteTypeCV:  ",CHAR(34),INDEX(Sites[Site Type],$A2563),CHAR(34),
", Latitude:  ",INDEX(Sites[Latitude],$A2563),
", Longitude:  ",INDEX(Sites[Longitude],$A2563),
", SRSName:  ",CHAR(34),LatLonDatum,CHAR(34),"}"))</f>
        <v>#REF!</v>
      </c>
      <c r="M2563" t="e">
        <f>IF(INDEX(SamplingFeatures[Sampling Feature Type],$A2563)&lt;&gt;"Specimen","",
CONCATENATE("  - &amp;SpecimenID",TEXT(SUMPRODUCT(--($M$3:$M2562&lt;&gt;"")),"0000"),
" {","SamplingFeatureID:  *SamplingFeatureID",TEXT($A2563,"0000"),
", SpecimenTypeCV:  ",CHAR(34),INDEX(Specimens[Specimen Type],$A2563),CHAR(34),
", SpecimenMediumCV:  ",INDEX(Specimens[Specimen Medium],$A2563),
", IsFieldSpecimen:  ",CHAR(34),INDEX(Specimens[Is Field Specimen?],$A2563),CHAR(34),"}"))</f>
        <v>#REF!</v>
      </c>
      <c r="N2563" t="e">
        <f>IF(COUNTA(SpatialOffsets[])=0,"", IF(INDEX(SpatialOffsets[Spatial Offset Type],$A2563)="","",
CONCATENATE("  - &amp;SpatialOffsetID",TEXT($A2563,"0000"),
" {","SpatialOffsetTypeCV:  ",CHAR(34),INDEX(SpatialOffsets[Spatial Offset Type],$A2563),CHAR(34),
", Offset1Value:  ",INDEX(SpatialOffsets[Offset 1 Value],$A2563),
", Offset1UnitID:  ",CHAR(34),INDEX(SpatialOffsets[Offset 1 Unit],$A2563),CHAR(34),
", Offset2Value:  ",INDEX(SpatialOffsets[Offset 2 Value],$A2563),
", Offset2UnitID:  ",CHAR(34),INDEX(SpatialOffsets[Offset 2 Unit],$A2563),CHAR(34),
", Offset3Value:  ",INDEX(SpatialOffsets[Offset 3 Value],$A2563),
", Offset3UnitID:  ",CHAR(34),INDEX(SpatialOffsets[Offset 3 Unit],$A2563),CHAR(34),,"}")))</f>
        <v>#REF!</v>
      </c>
      <c r="O2563" t="e">
        <f>IF(COUNTA(RelatedFeatures[])=0,"", IF(INDEX(RelatedFeatures[First Sampling Feature Code],$A2563)="","",
CONCATENATE("  - &amp;RelationID",TEXT($A2563,"0000"),
" {","SamplingFeatureID:  *SamplingFeatureID",TEXT(MATCH(INDEX(RelatedFeatures[First Sampling Feature Code],$A2563),SamplingFeatures[Feature Code],0),"0000"),
", RelationshipTypeCV:  ",CHAR(34),INDEX(RelatedFeatures[Relationship Type],$A2563),CHAR(34),
", RelatedFeatureID: *SamplingFeatureID",TEXT(MATCH(INDEX(RelatedFeatures[Second Sampling Feature Code],$A2563),SamplingFeatures[Feature Code],0),"0000"),
", SpatialOffsetID:  ",IF(INDEX(RelatedFeatures[Offset Number],$A2563)="","",CONCATENATE("*SpatialOffsetID",TEXT(INDEX(RelatedFeatures[Offset Number],$A2563),"0000"))),"}")))</f>
        <v>#REF!</v>
      </c>
      <c r="P2563" t="e">
        <f>IF(INDEX(Methods[Method Type],$A2563)="","",
CONCATENATE("  - &amp;MethodID",TEXT($A2563,"0000"),
" {","MethodTypeCV:  ",CHAR(34),INDEX(Methods[Method Type],$A2563),CHAR(34),
", MethodCode:  ",CHAR(34),INDEX(Methods[Method Code],$A2563),CHAR(34),
", MethodName:  ",CHAR(34),INDEX(Methods[Method Name],$A2563),CHAR(34),
", MethodDescription:  ",CHAR(34),INDEX(Methods[Method Description],$A2563),CHAR(34),
", MethodLink:  ",CHAR(34),INDEX(Methods[Method Link],$A2563),CHAR(34),
", OrganizationID: *OrganizationID",TEXT(MATCH(INDEX(Methods[Organization Name],$A2563),Organizations[Organization Name],0),"0000"),"}"))</f>
        <v>#REF!</v>
      </c>
      <c r="Q2563" t="e">
        <f>IF(INDEX(Variables[Variable Type],$A2563)="","",
CONCATENATE("  - &amp;VariableID",TEXT($A2563,"0000"),
" {","VariableTypeCV:  ",CHAR(34),INDEX(Variables[Variable Type],$A2563),CHAR(34),
", VariableCode:  ",CHAR(34),INDEX(Variables[Variable Code],$A2563),CHAR(34),
", VariableNameCV:  ",CHAR(34),INDEX(Variables[Variable Name],$A2563),CHAR(34),
", VariableDefinition:  ",CHAR(34),INDEX(Variables[Variable Definition],$A2563),CHAR(34),
", SpecciationCV:  ",CHAR(34),INDEX(Variables[Speciation],$A2563),CHAR(34),
", NoDataValue:  ",CHAR(34),INDEX(Variables[No Data Value],$A2563),CHAR(34),"}"))</f>
        <v>#REF!</v>
      </c>
    </row>
    <row r="2564" spans="1:17" x14ac:dyDescent="0.25">
      <c r="A2564">
        <v>2561</v>
      </c>
      <c r="D2564" t="e">
        <f>IF(INDEX(People[First Name],$A2564)="","",
CONCATENATE("  - &amp;PersonID",TEXT($A2564,"0000"),
" {","PersonFirstName:  ",CHAR(34),INDEX(People[First Name],$A2564),CHAR(34),
", PersonMiddleName:  ",CHAR(34),INDEX(People[Middle Name],$A2564),CHAR(34),
", PersonLastName:  ",CHAR(34),INDEX(People[Last Name],$A2564),CHAR(34),"}"))</f>
        <v>#REF!</v>
      </c>
      <c r="E2564" t="e">
        <f>IF(INDEX(Organizations[Organization Type '[CV']],$A2564)="","",
CONCATENATE("  - &amp;OrganizationID",TEXT($A2564,"0000"),
" {","OrganizationTypeCV:  ",CHAR(34),INDEX(Organizations[Organization Type '[CV']],$A2564),CHAR(34),
", OrganizationCode:  ",CHAR(34),INDEX(Organizations[Organization Code],$A2564),CHAR(34),
", OrganizationName:  ",CHAR(34),INDEX(Organizations[Organization Name],$A2564),CHAR(34),
", OrganizationDescription:  ",CHAR(34),INDEX(Organizations[Organization Description],$A2564),CHAR(34),
", OrganizationLink:  ",CHAR(34),INDEX(Organizations[Organization Link],$A2564),CHAR(34),"}"))</f>
        <v>#REF!</v>
      </c>
      <c r="F2564" t="e">
        <f>IF(INDEX(People[First Name],$A2564)="","",
CONCATENATE("  - &amp;AffiliationID",TEXT($A2564,"0000"),
" {PersonID: *PersonID",TEXT($A2564,"0000"),
", OrganizationID: *OrganizationID",TEXT(MATCH(INDEX(People[Organization Name],$A2564),Organizations[Organization Name],0),"0000"),
", IsPrimaryOrganizationContact: , AffiliationStartDate: , AffiliationEndDate: , PrimaryPhone: ",
", PrimaryEmail: ",CHAR(34),INDEX(People[Primary Email],$A2564),CHAR(34),
", PrimaryAddress: ",CHAR(34),INDEX(People[Primary Address],$A2564),CHAR(34),
", PersonLink: }"))</f>
        <v>#REF!</v>
      </c>
      <c r="H2564" t="e">
        <f>IF(COUNTA(CitationInformation)=0,"",IF(INDEX(AuthorList[Author Name],$A2564)="","",
CONCATENATE("  - &amp;AuthorListID",TEXT($A2564,"0000"),
"  {CitationID: *CitationID0001",
", PersonID: *PersonID",TEXT(MATCH(INDEX(AuthorList[Author Name],$A2564),People[Full Name],0),"0000"),
", AuthorOrder: ",INDEX(AuthorList[Author Number],$A2564),"}")))</f>
        <v>#REF!</v>
      </c>
      <c r="K2564" t="e">
        <f>IF(INDEX(SamplingFeatures[Feature Code],$A2564)="","",
CONCATENATE("  - &amp;SamplingFeatureID",TEXT($A2564,"0000"),
" {","SamplingFeatureUUID:  ",CHAR(34),INDEX(SamplingFeatures[Sampling Feature UUID],$A2564),CHAR(34),
", SamplingFeatureTypeCV:  ",CHAR(34),INDEX(SamplingFeatures[Sampling Feature Type],$A2564),CHAR(34),
", SamplingFeatureCode:  ",CHAR(34),INDEX(SamplingFeatures[Feature Code],$A2564),CHAR(34),
", SamplingFeatureName:  ",CHAR(34),INDEX(SamplingFeatures[Feature Name],$A2564),CHAR(34),
", SamplingFeatureDescription:  ",CHAR(34),INDEX(SamplingFeatures[Feature Description],$A2564),CHAR(34),
", SamplingFeatureGeotypeCV:  ",CHAR(34),INDEX(SamplingFeatures[Feature Geo Type],$A2564),CHAR(34),
", FeatureGeometry:  ",CHAR(34),INDEX(SamplingFeatures[Feature Geometry],$A2564),CHAR(34),
", Elevation_m:  ",CHAR(34),INDEX(SamplingFeatures[Elevation_m],$A2564),CHAR(34),
", ElevationDatumCV:  ",CHAR(34),ElevationDatum,CHAR(34),"}"))</f>
        <v>#REF!</v>
      </c>
      <c r="L2564" t="e">
        <f>IF(INDEX(SamplingFeatures[Sampling Feature Type],$A2564)&lt;&gt;"Site","",
CONCATENATE("  - &amp;SiteID",TEXT(SUMPRODUCT(--($L$3:$L2563&lt;&gt;"")),"0000"),
" {","SamplingFeatureID:  *SamplingFeatureID",TEXT($A2564,"0000"),
", SiteTypeCV:  ",CHAR(34),INDEX(Sites[Site Type],$A2564),CHAR(34),
", Latitude:  ",INDEX(Sites[Latitude],$A2564),
", Longitude:  ",INDEX(Sites[Longitude],$A2564),
", SRSName:  ",CHAR(34),LatLonDatum,CHAR(34),"}"))</f>
        <v>#REF!</v>
      </c>
      <c r="M2564" t="e">
        <f>IF(INDEX(SamplingFeatures[Sampling Feature Type],$A2564)&lt;&gt;"Specimen","",
CONCATENATE("  - &amp;SpecimenID",TEXT(SUMPRODUCT(--($M$3:$M2563&lt;&gt;"")),"0000"),
" {","SamplingFeatureID:  *SamplingFeatureID",TEXT($A2564,"0000"),
", SpecimenTypeCV:  ",CHAR(34),INDEX(Specimens[Specimen Type],$A2564),CHAR(34),
", SpecimenMediumCV:  ",INDEX(Specimens[Specimen Medium],$A2564),
", IsFieldSpecimen:  ",CHAR(34),INDEX(Specimens[Is Field Specimen?],$A2564),CHAR(34),"}"))</f>
        <v>#REF!</v>
      </c>
      <c r="N2564" t="e">
        <f>IF(COUNTA(SpatialOffsets[])=0,"", IF(INDEX(SpatialOffsets[Spatial Offset Type],$A2564)="","",
CONCATENATE("  - &amp;SpatialOffsetID",TEXT($A2564,"0000"),
" {","SpatialOffsetTypeCV:  ",CHAR(34),INDEX(SpatialOffsets[Spatial Offset Type],$A2564),CHAR(34),
", Offset1Value:  ",INDEX(SpatialOffsets[Offset 1 Value],$A2564),
", Offset1UnitID:  ",CHAR(34),INDEX(SpatialOffsets[Offset 1 Unit],$A2564),CHAR(34),
", Offset2Value:  ",INDEX(SpatialOffsets[Offset 2 Value],$A2564),
", Offset2UnitID:  ",CHAR(34),INDEX(SpatialOffsets[Offset 2 Unit],$A2564),CHAR(34),
", Offset3Value:  ",INDEX(SpatialOffsets[Offset 3 Value],$A2564),
", Offset3UnitID:  ",CHAR(34),INDEX(SpatialOffsets[Offset 3 Unit],$A2564),CHAR(34),,"}")))</f>
        <v>#REF!</v>
      </c>
      <c r="O2564" t="e">
        <f>IF(COUNTA(RelatedFeatures[])=0,"", IF(INDEX(RelatedFeatures[First Sampling Feature Code],$A2564)="","",
CONCATENATE("  - &amp;RelationID",TEXT($A2564,"0000"),
" {","SamplingFeatureID:  *SamplingFeatureID",TEXT(MATCH(INDEX(RelatedFeatures[First Sampling Feature Code],$A2564),SamplingFeatures[Feature Code],0),"0000"),
", RelationshipTypeCV:  ",CHAR(34),INDEX(RelatedFeatures[Relationship Type],$A2564),CHAR(34),
", RelatedFeatureID: *SamplingFeatureID",TEXT(MATCH(INDEX(RelatedFeatures[Second Sampling Feature Code],$A2564),SamplingFeatures[Feature Code],0),"0000"),
", SpatialOffsetID:  ",IF(INDEX(RelatedFeatures[Offset Number],$A2564)="","",CONCATENATE("*SpatialOffsetID",TEXT(INDEX(RelatedFeatures[Offset Number],$A2564),"0000"))),"}")))</f>
        <v>#REF!</v>
      </c>
      <c r="P2564" t="e">
        <f>IF(INDEX(Methods[Method Type],$A2564)="","",
CONCATENATE("  - &amp;MethodID",TEXT($A2564,"0000"),
" {","MethodTypeCV:  ",CHAR(34),INDEX(Methods[Method Type],$A2564),CHAR(34),
", MethodCode:  ",CHAR(34),INDEX(Methods[Method Code],$A2564),CHAR(34),
", MethodName:  ",CHAR(34),INDEX(Methods[Method Name],$A2564),CHAR(34),
", MethodDescription:  ",CHAR(34),INDEX(Methods[Method Description],$A2564),CHAR(34),
", MethodLink:  ",CHAR(34),INDEX(Methods[Method Link],$A2564),CHAR(34),
", OrganizationID: *OrganizationID",TEXT(MATCH(INDEX(Methods[Organization Name],$A2564),Organizations[Organization Name],0),"0000"),"}"))</f>
        <v>#REF!</v>
      </c>
      <c r="Q2564" t="e">
        <f>IF(INDEX(Variables[Variable Type],$A2564)="","",
CONCATENATE("  - &amp;VariableID",TEXT($A2564,"0000"),
" {","VariableTypeCV:  ",CHAR(34),INDEX(Variables[Variable Type],$A2564),CHAR(34),
", VariableCode:  ",CHAR(34),INDEX(Variables[Variable Code],$A2564),CHAR(34),
", VariableNameCV:  ",CHAR(34),INDEX(Variables[Variable Name],$A2564),CHAR(34),
", VariableDefinition:  ",CHAR(34),INDEX(Variables[Variable Definition],$A2564),CHAR(34),
", SpecciationCV:  ",CHAR(34),INDEX(Variables[Speciation],$A2564),CHAR(34),
", NoDataValue:  ",CHAR(34),INDEX(Variables[No Data Value],$A2564),CHAR(34),"}"))</f>
        <v>#REF!</v>
      </c>
    </row>
    <row r="2565" spans="1:17" x14ac:dyDescent="0.25">
      <c r="A2565">
        <v>2562</v>
      </c>
      <c r="D2565" t="e">
        <f>IF(INDEX(People[First Name],$A2565)="","",
CONCATENATE("  - &amp;PersonID",TEXT($A2565,"0000"),
" {","PersonFirstName:  ",CHAR(34),INDEX(People[First Name],$A2565),CHAR(34),
", PersonMiddleName:  ",CHAR(34),INDEX(People[Middle Name],$A2565),CHAR(34),
", PersonLastName:  ",CHAR(34),INDEX(People[Last Name],$A2565),CHAR(34),"}"))</f>
        <v>#REF!</v>
      </c>
      <c r="E2565" t="e">
        <f>IF(INDEX(Organizations[Organization Type '[CV']],$A2565)="","",
CONCATENATE("  - &amp;OrganizationID",TEXT($A2565,"0000"),
" {","OrganizationTypeCV:  ",CHAR(34),INDEX(Organizations[Organization Type '[CV']],$A2565),CHAR(34),
", OrganizationCode:  ",CHAR(34),INDEX(Organizations[Organization Code],$A2565),CHAR(34),
", OrganizationName:  ",CHAR(34),INDEX(Organizations[Organization Name],$A2565),CHAR(34),
", OrganizationDescription:  ",CHAR(34),INDEX(Organizations[Organization Description],$A2565),CHAR(34),
", OrganizationLink:  ",CHAR(34),INDEX(Organizations[Organization Link],$A2565),CHAR(34),"}"))</f>
        <v>#REF!</v>
      </c>
      <c r="F2565" t="e">
        <f>IF(INDEX(People[First Name],$A2565)="","",
CONCATENATE("  - &amp;AffiliationID",TEXT($A2565,"0000"),
" {PersonID: *PersonID",TEXT($A2565,"0000"),
", OrganizationID: *OrganizationID",TEXT(MATCH(INDEX(People[Organization Name],$A2565),Organizations[Organization Name],0),"0000"),
", IsPrimaryOrganizationContact: , AffiliationStartDate: , AffiliationEndDate: , PrimaryPhone: ",
", PrimaryEmail: ",CHAR(34),INDEX(People[Primary Email],$A2565),CHAR(34),
", PrimaryAddress: ",CHAR(34),INDEX(People[Primary Address],$A2565),CHAR(34),
", PersonLink: }"))</f>
        <v>#REF!</v>
      </c>
      <c r="H2565" t="e">
        <f>IF(COUNTA(CitationInformation)=0,"",IF(INDEX(AuthorList[Author Name],$A2565)="","",
CONCATENATE("  - &amp;AuthorListID",TEXT($A2565,"0000"),
"  {CitationID: *CitationID0001",
", PersonID: *PersonID",TEXT(MATCH(INDEX(AuthorList[Author Name],$A2565),People[Full Name],0),"0000"),
", AuthorOrder: ",INDEX(AuthorList[Author Number],$A2565),"}")))</f>
        <v>#REF!</v>
      </c>
      <c r="K2565" t="e">
        <f>IF(INDEX(SamplingFeatures[Feature Code],$A2565)="","",
CONCATENATE("  - &amp;SamplingFeatureID",TEXT($A2565,"0000"),
" {","SamplingFeatureUUID:  ",CHAR(34),INDEX(SamplingFeatures[Sampling Feature UUID],$A2565),CHAR(34),
", SamplingFeatureTypeCV:  ",CHAR(34),INDEX(SamplingFeatures[Sampling Feature Type],$A2565),CHAR(34),
", SamplingFeatureCode:  ",CHAR(34),INDEX(SamplingFeatures[Feature Code],$A2565),CHAR(34),
", SamplingFeatureName:  ",CHAR(34),INDEX(SamplingFeatures[Feature Name],$A2565),CHAR(34),
", SamplingFeatureDescription:  ",CHAR(34),INDEX(SamplingFeatures[Feature Description],$A2565),CHAR(34),
", SamplingFeatureGeotypeCV:  ",CHAR(34),INDEX(SamplingFeatures[Feature Geo Type],$A2565),CHAR(34),
", FeatureGeometry:  ",CHAR(34),INDEX(SamplingFeatures[Feature Geometry],$A2565),CHAR(34),
", Elevation_m:  ",CHAR(34),INDEX(SamplingFeatures[Elevation_m],$A2565),CHAR(34),
", ElevationDatumCV:  ",CHAR(34),ElevationDatum,CHAR(34),"}"))</f>
        <v>#REF!</v>
      </c>
      <c r="L2565" t="e">
        <f>IF(INDEX(SamplingFeatures[Sampling Feature Type],$A2565)&lt;&gt;"Site","",
CONCATENATE("  - &amp;SiteID",TEXT(SUMPRODUCT(--($L$3:$L2564&lt;&gt;"")),"0000"),
" {","SamplingFeatureID:  *SamplingFeatureID",TEXT($A2565,"0000"),
", SiteTypeCV:  ",CHAR(34),INDEX(Sites[Site Type],$A2565),CHAR(34),
", Latitude:  ",INDEX(Sites[Latitude],$A2565),
", Longitude:  ",INDEX(Sites[Longitude],$A2565),
", SRSName:  ",CHAR(34),LatLonDatum,CHAR(34),"}"))</f>
        <v>#REF!</v>
      </c>
      <c r="M2565" t="e">
        <f>IF(INDEX(SamplingFeatures[Sampling Feature Type],$A2565)&lt;&gt;"Specimen","",
CONCATENATE("  - &amp;SpecimenID",TEXT(SUMPRODUCT(--($M$3:$M2564&lt;&gt;"")),"0000"),
" {","SamplingFeatureID:  *SamplingFeatureID",TEXT($A2565,"0000"),
", SpecimenTypeCV:  ",CHAR(34),INDEX(Specimens[Specimen Type],$A2565),CHAR(34),
", SpecimenMediumCV:  ",INDEX(Specimens[Specimen Medium],$A2565),
", IsFieldSpecimen:  ",CHAR(34),INDEX(Specimens[Is Field Specimen?],$A2565),CHAR(34),"}"))</f>
        <v>#REF!</v>
      </c>
      <c r="N2565" t="e">
        <f>IF(COUNTA(SpatialOffsets[])=0,"", IF(INDEX(SpatialOffsets[Spatial Offset Type],$A2565)="","",
CONCATENATE("  - &amp;SpatialOffsetID",TEXT($A2565,"0000"),
" {","SpatialOffsetTypeCV:  ",CHAR(34),INDEX(SpatialOffsets[Spatial Offset Type],$A2565),CHAR(34),
", Offset1Value:  ",INDEX(SpatialOffsets[Offset 1 Value],$A2565),
", Offset1UnitID:  ",CHAR(34),INDEX(SpatialOffsets[Offset 1 Unit],$A2565),CHAR(34),
", Offset2Value:  ",INDEX(SpatialOffsets[Offset 2 Value],$A2565),
", Offset2UnitID:  ",CHAR(34),INDEX(SpatialOffsets[Offset 2 Unit],$A2565),CHAR(34),
", Offset3Value:  ",INDEX(SpatialOffsets[Offset 3 Value],$A2565),
", Offset3UnitID:  ",CHAR(34),INDEX(SpatialOffsets[Offset 3 Unit],$A2565),CHAR(34),,"}")))</f>
        <v>#REF!</v>
      </c>
      <c r="O2565" t="e">
        <f>IF(COUNTA(RelatedFeatures[])=0,"", IF(INDEX(RelatedFeatures[First Sampling Feature Code],$A2565)="","",
CONCATENATE("  - &amp;RelationID",TEXT($A2565,"0000"),
" {","SamplingFeatureID:  *SamplingFeatureID",TEXT(MATCH(INDEX(RelatedFeatures[First Sampling Feature Code],$A2565),SamplingFeatures[Feature Code],0),"0000"),
", RelationshipTypeCV:  ",CHAR(34),INDEX(RelatedFeatures[Relationship Type],$A2565),CHAR(34),
", RelatedFeatureID: *SamplingFeatureID",TEXT(MATCH(INDEX(RelatedFeatures[Second Sampling Feature Code],$A2565),SamplingFeatures[Feature Code],0),"0000"),
", SpatialOffsetID:  ",IF(INDEX(RelatedFeatures[Offset Number],$A2565)="","",CONCATENATE("*SpatialOffsetID",TEXT(INDEX(RelatedFeatures[Offset Number],$A2565),"0000"))),"}")))</f>
        <v>#REF!</v>
      </c>
      <c r="P2565" t="e">
        <f>IF(INDEX(Methods[Method Type],$A2565)="","",
CONCATENATE("  - &amp;MethodID",TEXT($A2565,"0000"),
" {","MethodTypeCV:  ",CHAR(34),INDEX(Methods[Method Type],$A2565),CHAR(34),
", MethodCode:  ",CHAR(34),INDEX(Methods[Method Code],$A2565),CHAR(34),
", MethodName:  ",CHAR(34),INDEX(Methods[Method Name],$A2565),CHAR(34),
", MethodDescription:  ",CHAR(34),INDEX(Methods[Method Description],$A2565),CHAR(34),
", MethodLink:  ",CHAR(34),INDEX(Methods[Method Link],$A2565),CHAR(34),
", OrganizationID: *OrganizationID",TEXT(MATCH(INDEX(Methods[Organization Name],$A2565),Organizations[Organization Name],0),"0000"),"}"))</f>
        <v>#REF!</v>
      </c>
      <c r="Q2565" t="e">
        <f>IF(INDEX(Variables[Variable Type],$A2565)="","",
CONCATENATE("  - &amp;VariableID",TEXT($A2565,"0000"),
" {","VariableTypeCV:  ",CHAR(34),INDEX(Variables[Variable Type],$A2565),CHAR(34),
", VariableCode:  ",CHAR(34),INDEX(Variables[Variable Code],$A2565),CHAR(34),
", VariableNameCV:  ",CHAR(34),INDEX(Variables[Variable Name],$A2565),CHAR(34),
", VariableDefinition:  ",CHAR(34),INDEX(Variables[Variable Definition],$A2565),CHAR(34),
", SpecciationCV:  ",CHAR(34),INDEX(Variables[Speciation],$A2565),CHAR(34),
", NoDataValue:  ",CHAR(34),INDEX(Variables[No Data Value],$A2565),CHAR(34),"}"))</f>
        <v>#REF!</v>
      </c>
    </row>
    <row r="2566" spans="1:17" x14ac:dyDescent="0.25">
      <c r="A2566">
        <v>2563</v>
      </c>
      <c r="D2566" t="e">
        <f>IF(INDEX(People[First Name],$A2566)="","",
CONCATENATE("  - &amp;PersonID",TEXT($A2566,"0000"),
" {","PersonFirstName:  ",CHAR(34),INDEX(People[First Name],$A2566),CHAR(34),
", PersonMiddleName:  ",CHAR(34),INDEX(People[Middle Name],$A2566),CHAR(34),
", PersonLastName:  ",CHAR(34),INDEX(People[Last Name],$A2566),CHAR(34),"}"))</f>
        <v>#REF!</v>
      </c>
      <c r="E2566" t="e">
        <f>IF(INDEX(Organizations[Organization Type '[CV']],$A2566)="","",
CONCATENATE("  - &amp;OrganizationID",TEXT($A2566,"0000"),
" {","OrganizationTypeCV:  ",CHAR(34),INDEX(Organizations[Organization Type '[CV']],$A2566),CHAR(34),
", OrganizationCode:  ",CHAR(34),INDEX(Organizations[Organization Code],$A2566),CHAR(34),
", OrganizationName:  ",CHAR(34),INDEX(Organizations[Organization Name],$A2566),CHAR(34),
", OrganizationDescription:  ",CHAR(34),INDEX(Organizations[Organization Description],$A2566),CHAR(34),
", OrganizationLink:  ",CHAR(34),INDEX(Organizations[Organization Link],$A2566),CHAR(34),"}"))</f>
        <v>#REF!</v>
      </c>
      <c r="F2566" t="e">
        <f>IF(INDEX(People[First Name],$A2566)="","",
CONCATENATE("  - &amp;AffiliationID",TEXT($A2566,"0000"),
" {PersonID: *PersonID",TEXT($A2566,"0000"),
", OrganizationID: *OrganizationID",TEXT(MATCH(INDEX(People[Organization Name],$A2566),Organizations[Organization Name],0),"0000"),
", IsPrimaryOrganizationContact: , AffiliationStartDate: , AffiliationEndDate: , PrimaryPhone: ",
", PrimaryEmail: ",CHAR(34),INDEX(People[Primary Email],$A2566),CHAR(34),
", PrimaryAddress: ",CHAR(34),INDEX(People[Primary Address],$A2566),CHAR(34),
", PersonLink: }"))</f>
        <v>#REF!</v>
      </c>
      <c r="H2566" t="e">
        <f>IF(COUNTA(CitationInformation)=0,"",IF(INDEX(AuthorList[Author Name],$A2566)="","",
CONCATENATE("  - &amp;AuthorListID",TEXT($A2566,"0000"),
"  {CitationID: *CitationID0001",
", PersonID: *PersonID",TEXT(MATCH(INDEX(AuthorList[Author Name],$A2566),People[Full Name],0),"0000"),
", AuthorOrder: ",INDEX(AuthorList[Author Number],$A2566),"}")))</f>
        <v>#REF!</v>
      </c>
      <c r="K2566" t="e">
        <f>IF(INDEX(SamplingFeatures[Feature Code],$A2566)="","",
CONCATENATE("  - &amp;SamplingFeatureID",TEXT($A2566,"0000"),
" {","SamplingFeatureUUID:  ",CHAR(34),INDEX(SamplingFeatures[Sampling Feature UUID],$A2566),CHAR(34),
", SamplingFeatureTypeCV:  ",CHAR(34),INDEX(SamplingFeatures[Sampling Feature Type],$A2566),CHAR(34),
", SamplingFeatureCode:  ",CHAR(34),INDEX(SamplingFeatures[Feature Code],$A2566),CHAR(34),
", SamplingFeatureName:  ",CHAR(34),INDEX(SamplingFeatures[Feature Name],$A2566),CHAR(34),
", SamplingFeatureDescription:  ",CHAR(34),INDEX(SamplingFeatures[Feature Description],$A2566),CHAR(34),
", SamplingFeatureGeotypeCV:  ",CHAR(34),INDEX(SamplingFeatures[Feature Geo Type],$A2566),CHAR(34),
", FeatureGeometry:  ",CHAR(34),INDEX(SamplingFeatures[Feature Geometry],$A2566),CHAR(34),
", Elevation_m:  ",CHAR(34),INDEX(SamplingFeatures[Elevation_m],$A2566),CHAR(34),
", ElevationDatumCV:  ",CHAR(34),ElevationDatum,CHAR(34),"}"))</f>
        <v>#REF!</v>
      </c>
      <c r="L2566" t="e">
        <f>IF(INDEX(SamplingFeatures[Sampling Feature Type],$A2566)&lt;&gt;"Site","",
CONCATENATE("  - &amp;SiteID",TEXT(SUMPRODUCT(--($L$3:$L2565&lt;&gt;"")),"0000"),
" {","SamplingFeatureID:  *SamplingFeatureID",TEXT($A2566,"0000"),
", SiteTypeCV:  ",CHAR(34),INDEX(Sites[Site Type],$A2566),CHAR(34),
", Latitude:  ",INDEX(Sites[Latitude],$A2566),
", Longitude:  ",INDEX(Sites[Longitude],$A2566),
", SRSName:  ",CHAR(34),LatLonDatum,CHAR(34),"}"))</f>
        <v>#REF!</v>
      </c>
      <c r="M2566" t="e">
        <f>IF(INDEX(SamplingFeatures[Sampling Feature Type],$A2566)&lt;&gt;"Specimen","",
CONCATENATE("  - &amp;SpecimenID",TEXT(SUMPRODUCT(--($M$3:$M2565&lt;&gt;"")),"0000"),
" {","SamplingFeatureID:  *SamplingFeatureID",TEXT($A2566,"0000"),
", SpecimenTypeCV:  ",CHAR(34),INDEX(Specimens[Specimen Type],$A2566),CHAR(34),
", SpecimenMediumCV:  ",INDEX(Specimens[Specimen Medium],$A2566),
", IsFieldSpecimen:  ",CHAR(34),INDEX(Specimens[Is Field Specimen?],$A2566),CHAR(34),"}"))</f>
        <v>#REF!</v>
      </c>
      <c r="N2566" t="e">
        <f>IF(COUNTA(SpatialOffsets[])=0,"", IF(INDEX(SpatialOffsets[Spatial Offset Type],$A2566)="","",
CONCATENATE("  - &amp;SpatialOffsetID",TEXT($A2566,"0000"),
" {","SpatialOffsetTypeCV:  ",CHAR(34),INDEX(SpatialOffsets[Spatial Offset Type],$A2566),CHAR(34),
", Offset1Value:  ",INDEX(SpatialOffsets[Offset 1 Value],$A2566),
", Offset1UnitID:  ",CHAR(34),INDEX(SpatialOffsets[Offset 1 Unit],$A2566),CHAR(34),
", Offset2Value:  ",INDEX(SpatialOffsets[Offset 2 Value],$A2566),
", Offset2UnitID:  ",CHAR(34),INDEX(SpatialOffsets[Offset 2 Unit],$A2566),CHAR(34),
", Offset3Value:  ",INDEX(SpatialOffsets[Offset 3 Value],$A2566),
", Offset3UnitID:  ",CHAR(34),INDEX(SpatialOffsets[Offset 3 Unit],$A2566),CHAR(34),,"}")))</f>
        <v>#REF!</v>
      </c>
      <c r="O2566" t="e">
        <f>IF(COUNTA(RelatedFeatures[])=0,"", IF(INDEX(RelatedFeatures[First Sampling Feature Code],$A2566)="","",
CONCATENATE("  - &amp;RelationID",TEXT($A2566,"0000"),
" {","SamplingFeatureID:  *SamplingFeatureID",TEXT(MATCH(INDEX(RelatedFeatures[First Sampling Feature Code],$A2566),SamplingFeatures[Feature Code],0),"0000"),
", RelationshipTypeCV:  ",CHAR(34),INDEX(RelatedFeatures[Relationship Type],$A2566),CHAR(34),
", RelatedFeatureID: *SamplingFeatureID",TEXT(MATCH(INDEX(RelatedFeatures[Second Sampling Feature Code],$A2566),SamplingFeatures[Feature Code],0),"0000"),
", SpatialOffsetID:  ",IF(INDEX(RelatedFeatures[Offset Number],$A2566)="","",CONCATENATE("*SpatialOffsetID",TEXT(INDEX(RelatedFeatures[Offset Number],$A2566),"0000"))),"}")))</f>
        <v>#REF!</v>
      </c>
      <c r="P2566" t="e">
        <f>IF(INDEX(Methods[Method Type],$A2566)="","",
CONCATENATE("  - &amp;MethodID",TEXT($A2566,"0000"),
" {","MethodTypeCV:  ",CHAR(34),INDEX(Methods[Method Type],$A2566),CHAR(34),
", MethodCode:  ",CHAR(34),INDEX(Methods[Method Code],$A2566),CHAR(34),
", MethodName:  ",CHAR(34),INDEX(Methods[Method Name],$A2566),CHAR(34),
", MethodDescription:  ",CHAR(34),INDEX(Methods[Method Description],$A2566),CHAR(34),
", MethodLink:  ",CHAR(34),INDEX(Methods[Method Link],$A2566),CHAR(34),
", OrganizationID: *OrganizationID",TEXT(MATCH(INDEX(Methods[Organization Name],$A2566),Organizations[Organization Name],0),"0000"),"}"))</f>
        <v>#REF!</v>
      </c>
      <c r="Q2566" t="e">
        <f>IF(INDEX(Variables[Variable Type],$A2566)="","",
CONCATENATE("  - &amp;VariableID",TEXT($A2566,"0000"),
" {","VariableTypeCV:  ",CHAR(34),INDEX(Variables[Variable Type],$A2566),CHAR(34),
", VariableCode:  ",CHAR(34),INDEX(Variables[Variable Code],$A2566),CHAR(34),
", VariableNameCV:  ",CHAR(34),INDEX(Variables[Variable Name],$A2566),CHAR(34),
", VariableDefinition:  ",CHAR(34),INDEX(Variables[Variable Definition],$A2566),CHAR(34),
", SpecciationCV:  ",CHAR(34),INDEX(Variables[Speciation],$A2566),CHAR(34),
", NoDataValue:  ",CHAR(34),INDEX(Variables[No Data Value],$A2566),CHAR(34),"}"))</f>
        <v>#REF!</v>
      </c>
    </row>
    <row r="2567" spans="1:17" x14ac:dyDescent="0.25">
      <c r="A2567">
        <v>2564</v>
      </c>
      <c r="D2567" t="e">
        <f>IF(INDEX(People[First Name],$A2567)="","",
CONCATENATE("  - &amp;PersonID",TEXT($A2567,"0000"),
" {","PersonFirstName:  ",CHAR(34),INDEX(People[First Name],$A2567),CHAR(34),
", PersonMiddleName:  ",CHAR(34),INDEX(People[Middle Name],$A2567),CHAR(34),
", PersonLastName:  ",CHAR(34),INDEX(People[Last Name],$A2567),CHAR(34),"}"))</f>
        <v>#REF!</v>
      </c>
      <c r="E2567" t="e">
        <f>IF(INDEX(Organizations[Organization Type '[CV']],$A2567)="","",
CONCATENATE("  - &amp;OrganizationID",TEXT($A2567,"0000"),
" {","OrganizationTypeCV:  ",CHAR(34),INDEX(Organizations[Organization Type '[CV']],$A2567),CHAR(34),
", OrganizationCode:  ",CHAR(34),INDEX(Organizations[Organization Code],$A2567),CHAR(34),
", OrganizationName:  ",CHAR(34),INDEX(Organizations[Organization Name],$A2567),CHAR(34),
", OrganizationDescription:  ",CHAR(34),INDEX(Organizations[Organization Description],$A2567),CHAR(34),
", OrganizationLink:  ",CHAR(34),INDEX(Organizations[Organization Link],$A2567),CHAR(34),"}"))</f>
        <v>#REF!</v>
      </c>
      <c r="F2567" t="e">
        <f>IF(INDEX(People[First Name],$A2567)="","",
CONCATENATE("  - &amp;AffiliationID",TEXT($A2567,"0000"),
" {PersonID: *PersonID",TEXT($A2567,"0000"),
", OrganizationID: *OrganizationID",TEXT(MATCH(INDEX(People[Organization Name],$A2567),Organizations[Organization Name],0),"0000"),
", IsPrimaryOrganizationContact: , AffiliationStartDate: , AffiliationEndDate: , PrimaryPhone: ",
", PrimaryEmail: ",CHAR(34),INDEX(People[Primary Email],$A2567),CHAR(34),
", PrimaryAddress: ",CHAR(34),INDEX(People[Primary Address],$A2567),CHAR(34),
", PersonLink: }"))</f>
        <v>#REF!</v>
      </c>
      <c r="H2567" t="e">
        <f>IF(COUNTA(CitationInformation)=0,"",IF(INDEX(AuthorList[Author Name],$A2567)="","",
CONCATENATE("  - &amp;AuthorListID",TEXT($A2567,"0000"),
"  {CitationID: *CitationID0001",
", PersonID: *PersonID",TEXT(MATCH(INDEX(AuthorList[Author Name],$A2567),People[Full Name],0),"0000"),
", AuthorOrder: ",INDEX(AuthorList[Author Number],$A2567),"}")))</f>
        <v>#REF!</v>
      </c>
      <c r="K2567" t="e">
        <f>IF(INDEX(SamplingFeatures[Feature Code],$A2567)="","",
CONCATENATE("  - &amp;SamplingFeatureID",TEXT($A2567,"0000"),
" {","SamplingFeatureUUID:  ",CHAR(34),INDEX(SamplingFeatures[Sampling Feature UUID],$A2567),CHAR(34),
", SamplingFeatureTypeCV:  ",CHAR(34),INDEX(SamplingFeatures[Sampling Feature Type],$A2567),CHAR(34),
", SamplingFeatureCode:  ",CHAR(34),INDEX(SamplingFeatures[Feature Code],$A2567),CHAR(34),
", SamplingFeatureName:  ",CHAR(34),INDEX(SamplingFeatures[Feature Name],$A2567),CHAR(34),
", SamplingFeatureDescription:  ",CHAR(34),INDEX(SamplingFeatures[Feature Description],$A2567),CHAR(34),
", SamplingFeatureGeotypeCV:  ",CHAR(34),INDEX(SamplingFeatures[Feature Geo Type],$A2567),CHAR(34),
", FeatureGeometry:  ",CHAR(34),INDEX(SamplingFeatures[Feature Geometry],$A2567),CHAR(34),
", Elevation_m:  ",CHAR(34),INDEX(SamplingFeatures[Elevation_m],$A2567),CHAR(34),
", ElevationDatumCV:  ",CHAR(34),ElevationDatum,CHAR(34),"}"))</f>
        <v>#REF!</v>
      </c>
      <c r="L2567" t="e">
        <f>IF(INDEX(SamplingFeatures[Sampling Feature Type],$A2567)&lt;&gt;"Site","",
CONCATENATE("  - &amp;SiteID",TEXT(SUMPRODUCT(--($L$3:$L2566&lt;&gt;"")),"0000"),
" {","SamplingFeatureID:  *SamplingFeatureID",TEXT($A2567,"0000"),
", SiteTypeCV:  ",CHAR(34),INDEX(Sites[Site Type],$A2567),CHAR(34),
", Latitude:  ",INDEX(Sites[Latitude],$A2567),
", Longitude:  ",INDEX(Sites[Longitude],$A2567),
", SRSName:  ",CHAR(34),LatLonDatum,CHAR(34),"}"))</f>
        <v>#REF!</v>
      </c>
      <c r="M2567" t="e">
        <f>IF(INDEX(SamplingFeatures[Sampling Feature Type],$A2567)&lt;&gt;"Specimen","",
CONCATENATE("  - &amp;SpecimenID",TEXT(SUMPRODUCT(--($M$3:$M2566&lt;&gt;"")),"0000"),
" {","SamplingFeatureID:  *SamplingFeatureID",TEXT($A2567,"0000"),
", SpecimenTypeCV:  ",CHAR(34),INDEX(Specimens[Specimen Type],$A2567),CHAR(34),
", SpecimenMediumCV:  ",INDEX(Specimens[Specimen Medium],$A2567),
", IsFieldSpecimen:  ",CHAR(34),INDEX(Specimens[Is Field Specimen?],$A2567),CHAR(34),"}"))</f>
        <v>#REF!</v>
      </c>
      <c r="N2567" t="e">
        <f>IF(COUNTA(SpatialOffsets[])=0,"", IF(INDEX(SpatialOffsets[Spatial Offset Type],$A2567)="","",
CONCATENATE("  - &amp;SpatialOffsetID",TEXT($A2567,"0000"),
" {","SpatialOffsetTypeCV:  ",CHAR(34),INDEX(SpatialOffsets[Spatial Offset Type],$A2567),CHAR(34),
", Offset1Value:  ",INDEX(SpatialOffsets[Offset 1 Value],$A2567),
", Offset1UnitID:  ",CHAR(34),INDEX(SpatialOffsets[Offset 1 Unit],$A2567),CHAR(34),
", Offset2Value:  ",INDEX(SpatialOffsets[Offset 2 Value],$A2567),
", Offset2UnitID:  ",CHAR(34),INDEX(SpatialOffsets[Offset 2 Unit],$A2567),CHAR(34),
", Offset3Value:  ",INDEX(SpatialOffsets[Offset 3 Value],$A2567),
", Offset3UnitID:  ",CHAR(34),INDEX(SpatialOffsets[Offset 3 Unit],$A2567),CHAR(34),,"}")))</f>
        <v>#REF!</v>
      </c>
      <c r="O2567" t="e">
        <f>IF(COUNTA(RelatedFeatures[])=0,"", IF(INDEX(RelatedFeatures[First Sampling Feature Code],$A2567)="","",
CONCATENATE("  - &amp;RelationID",TEXT($A2567,"0000"),
" {","SamplingFeatureID:  *SamplingFeatureID",TEXT(MATCH(INDEX(RelatedFeatures[First Sampling Feature Code],$A2567),SamplingFeatures[Feature Code],0),"0000"),
", RelationshipTypeCV:  ",CHAR(34),INDEX(RelatedFeatures[Relationship Type],$A2567),CHAR(34),
", RelatedFeatureID: *SamplingFeatureID",TEXT(MATCH(INDEX(RelatedFeatures[Second Sampling Feature Code],$A2567),SamplingFeatures[Feature Code],0),"0000"),
", SpatialOffsetID:  ",IF(INDEX(RelatedFeatures[Offset Number],$A2567)="","",CONCATENATE("*SpatialOffsetID",TEXT(INDEX(RelatedFeatures[Offset Number],$A2567),"0000"))),"}")))</f>
        <v>#REF!</v>
      </c>
      <c r="P2567" t="e">
        <f>IF(INDEX(Methods[Method Type],$A2567)="","",
CONCATENATE("  - &amp;MethodID",TEXT($A2567,"0000"),
" {","MethodTypeCV:  ",CHAR(34),INDEX(Methods[Method Type],$A2567),CHAR(34),
", MethodCode:  ",CHAR(34),INDEX(Methods[Method Code],$A2567),CHAR(34),
", MethodName:  ",CHAR(34),INDEX(Methods[Method Name],$A2567),CHAR(34),
", MethodDescription:  ",CHAR(34),INDEX(Methods[Method Description],$A2567),CHAR(34),
", MethodLink:  ",CHAR(34),INDEX(Methods[Method Link],$A2567),CHAR(34),
", OrganizationID: *OrganizationID",TEXT(MATCH(INDEX(Methods[Organization Name],$A2567),Organizations[Organization Name],0),"0000"),"}"))</f>
        <v>#REF!</v>
      </c>
      <c r="Q2567" t="e">
        <f>IF(INDEX(Variables[Variable Type],$A2567)="","",
CONCATENATE("  - &amp;VariableID",TEXT($A2567,"0000"),
" {","VariableTypeCV:  ",CHAR(34),INDEX(Variables[Variable Type],$A2567),CHAR(34),
", VariableCode:  ",CHAR(34),INDEX(Variables[Variable Code],$A2567),CHAR(34),
", VariableNameCV:  ",CHAR(34),INDEX(Variables[Variable Name],$A2567),CHAR(34),
", VariableDefinition:  ",CHAR(34),INDEX(Variables[Variable Definition],$A2567),CHAR(34),
", SpecciationCV:  ",CHAR(34),INDEX(Variables[Speciation],$A2567),CHAR(34),
", NoDataValue:  ",CHAR(34),INDEX(Variables[No Data Value],$A2567),CHAR(34),"}"))</f>
        <v>#REF!</v>
      </c>
    </row>
    <row r="2568" spans="1:17" x14ac:dyDescent="0.25">
      <c r="A2568">
        <v>2565</v>
      </c>
      <c r="D2568" t="e">
        <f>IF(INDEX(People[First Name],$A2568)="","",
CONCATENATE("  - &amp;PersonID",TEXT($A2568,"0000"),
" {","PersonFirstName:  ",CHAR(34),INDEX(People[First Name],$A2568),CHAR(34),
", PersonMiddleName:  ",CHAR(34),INDEX(People[Middle Name],$A2568),CHAR(34),
", PersonLastName:  ",CHAR(34),INDEX(People[Last Name],$A2568),CHAR(34),"}"))</f>
        <v>#REF!</v>
      </c>
      <c r="E2568" t="e">
        <f>IF(INDEX(Organizations[Organization Type '[CV']],$A2568)="","",
CONCATENATE("  - &amp;OrganizationID",TEXT($A2568,"0000"),
" {","OrganizationTypeCV:  ",CHAR(34),INDEX(Organizations[Organization Type '[CV']],$A2568),CHAR(34),
", OrganizationCode:  ",CHAR(34),INDEX(Organizations[Organization Code],$A2568),CHAR(34),
", OrganizationName:  ",CHAR(34),INDEX(Organizations[Organization Name],$A2568),CHAR(34),
", OrganizationDescription:  ",CHAR(34),INDEX(Organizations[Organization Description],$A2568),CHAR(34),
", OrganizationLink:  ",CHAR(34),INDEX(Organizations[Organization Link],$A2568),CHAR(34),"}"))</f>
        <v>#REF!</v>
      </c>
      <c r="F2568" t="e">
        <f>IF(INDEX(People[First Name],$A2568)="","",
CONCATENATE("  - &amp;AffiliationID",TEXT($A2568,"0000"),
" {PersonID: *PersonID",TEXT($A2568,"0000"),
", OrganizationID: *OrganizationID",TEXT(MATCH(INDEX(People[Organization Name],$A2568),Organizations[Organization Name],0),"0000"),
", IsPrimaryOrganizationContact: , AffiliationStartDate: , AffiliationEndDate: , PrimaryPhone: ",
", PrimaryEmail: ",CHAR(34),INDEX(People[Primary Email],$A2568),CHAR(34),
", PrimaryAddress: ",CHAR(34),INDEX(People[Primary Address],$A2568),CHAR(34),
", PersonLink: }"))</f>
        <v>#REF!</v>
      </c>
      <c r="H2568" t="e">
        <f>IF(COUNTA(CitationInformation)=0,"",IF(INDEX(AuthorList[Author Name],$A2568)="","",
CONCATENATE("  - &amp;AuthorListID",TEXT($A2568,"0000"),
"  {CitationID: *CitationID0001",
", PersonID: *PersonID",TEXT(MATCH(INDEX(AuthorList[Author Name],$A2568),People[Full Name],0),"0000"),
", AuthorOrder: ",INDEX(AuthorList[Author Number],$A2568),"}")))</f>
        <v>#REF!</v>
      </c>
      <c r="K2568" t="e">
        <f>IF(INDEX(SamplingFeatures[Feature Code],$A2568)="","",
CONCATENATE("  - &amp;SamplingFeatureID",TEXT($A2568,"0000"),
" {","SamplingFeatureUUID:  ",CHAR(34),INDEX(SamplingFeatures[Sampling Feature UUID],$A2568),CHAR(34),
", SamplingFeatureTypeCV:  ",CHAR(34),INDEX(SamplingFeatures[Sampling Feature Type],$A2568),CHAR(34),
", SamplingFeatureCode:  ",CHAR(34),INDEX(SamplingFeatures[Feature Code],$A2568),CHAR(34),
", SamplingFeatureName:  ",CHAR(34),INDEX(SamplingFeatures[Feature Name],$A2568),CHAR(34),
", SamplingFeatureDescription:  ",CHAR(34),INDEX(SamplingFeatures[Feature Description],$A2568),CHAR(34),
", SamplingFeatureGeotypeCV:  ",CHAR(34),INDEX(SamplingFeatures[Feature Geo Type],$A2568),CHAR(34),
", FeatureGeometry:  ",CHAR(34),INDEX(SamplingFeatures[Feature Geometry],$A2568),CHAR(34),
", Elevation_m:  ",CHAR(34),INDEX(SamplingFeatures[Elevation_m],$A2568),CHAR(34),
", ElevationDatumCV:  ",CHAR(34),ElevationDatum,CHAR(34),"}"))</f>
        <v>#REF!</v>
      </c>
      <c r="L2568" t="e">
        <f>IF(INDEX(SamplingFeatures[Sampling Feature Type],$A2568)&lt;&gt;"Site","",
CONCATENATE("  - &amp;SiteID",TEXT(SUMPRODUCT(--($L$3:$L2567&lt;&gt;"")),"0000"),
" {","SamplingFeatureID:  *SamplingFeatureID",TEXT($A2568,"0000"),
", SiteTypeCV:  ",CHAR(34),INDEX(Sites[Site Type],$A2568),CHAR(34),
", Latitude:  ",INDEX(Sites[Latitude],$A2568),
", Longitude:  ",INDEX(Sites[Longitude],$A2568),
", SRSName:  ",CHAR(34),LatLonDatum,CHAR(34),"}"))</f>
        <v>#REF!</v>
      </c>
      <c r="M2568" t="e">
        <f>IF(INDEX(SamplingFeatures[Sampling Feature Type],$A2568)&lt;&gt;"Specimen","",
CONCATENATE("  - &amp;SpecimenID",TEXT(SUMPRODUCT(--($M$3:$M2567&lt;&gt;"")),"0000"),
" {","SamplingFeatureID:  *SamplingFeatureID",TEXT($A2568,"0000"),
", SpecimenTypeCV:  ",CHAR(34),INDEX(Specimens[Specimen Type],$A2568),CHAR(34),
", SpecimenMediumCV:  ",INDEX(Specimens[Specimen Medium],$A2568),
", IsFieldSpecimen:  ",CHAR(34),INDEX(Specimens[Is Field Specimen?],$A2568),CHAR(34),"}"))</f>
        <v>#REF!</v>
      </c>
      <c r="N2568" t="e">
        <f>IF(COUNTA(SpatialOffsets[])=0,"", IF(INDEX(SpatialOffsets[Spatial Offset Type],$A2568)="","",
CONCATENATE("  - &amp;SpatialOffsetID",TEXT($A2568,"0000"),
" {","SpatialOffsetTypeCV:  ",CHAR(34),INDEX(SpatialOffsets[Spatial Offset Type],$A2568),CHAR(34),
", Offset1Value:  ",INDEX(SpatialOffsets[Offset 1 Value],$A2568),
", Offset1UnitID:  ",CHAR(34),INDEX(SpatialOffsets[Offset 1 Unit],$A2568),CHAR(34),
", Offset2Value:  ",INDEX(SpatialOffsets[Offset 2 Value],$A2568),
", Offset2UnitID:  ",CHAR(34),INDEX(SpatialOffsets[Offset 2 Unit],$A2568),CHAR(34),
", Offset3Value:  ",INDEX(SpatialOffsets[Offset 3 Value],$A2568),
", Offset3UnitID:  ",CHAR(34),INDEX(SpatialOffsets[Offset 3 Unit],$A2568),CHAR(34),,"}")))</f>
        <v>#REF!</v>
      </c>
      <c r="O2568" t="e">
        <f>IF(COUNTA(RelatedFeatures[])=0,"", IF(INDEX(RelatedFeatures[First Sampling Feature Code],$A2568)="","",
CONCATENATE("  - &amp;RelationID",TEXT($A2568,"0000"),
" {","SamplingFeatureID:  *SamplingFeatureID",TEXT(MATCH(INDEX(RelatedFeatures[First Sampling Feature Code],$A2568),SamplingFeatures[Feature Code],0),"0000"),
", RelationshipTypeCV:  ",CHAR(34),INDEX(RelatedFeatures[Relationship Type],$A2568),CHAR(34),
", RelatedFeatureID: *SamplingFeatureID",TEXT(MATCH(INDEX(RelatedFeatures[Second Sampling Feature Code],$A2568),SamplingFeatures[Feature Code],0),"0000"),
", SpatialOffsetID:  ",IF(INDEX(RelatedFeatures[Offset Number],$A2568)="","",CONCATENATE("*SpatialOffsetID",TEXT(INDEX(RelatedFeatures[Offset Number],$A2568),"0000"))),"}")))</f>
        <v>#REF!</v>
      </c>
      <c r="P2568" t="e">
        <f>IF(INDEX(Methods[Method Type],$A2568)="","",
CONCATENATE("  - &amp;MethodID",TEXT($A2568,"0000"),
" {","MethodTypeCV:  ",CHAR(34),INDEX(Methods[Method Type],$A2568),CHAR(34),
", MethodCode:  ",CHAR(34),INDEX(Methods[Method Code],$A2568),CHAR(34),
", MethodName:  ",CHAR(34),INDEX(Methods[Method Name],$A2568),CHAR(34),
", MethodDescription:  ",CHAR(34),INDEX(Methods[Method Description],$A2568),CHAR(34),
", MethodLink:  ",CHAR(34),INDEX(Methods[Method Link],$A2568),CHAR(34),
", OrganizationID: *OrganizationID",TEXT(MATCH(INDEX(Methods[Organization Name],$A2568),Organizations[Organization Name],0),"0000"),"}"))</f>
        <v>#REF!</v>
      </c>
      <c r="Q2568" t="e">
        <f>IF(INDEX(Variables[Variable Type],$A2568)="","",
CONCATENATE("  - &amp;VariableID",TEXT($A2568,"0000"),
" {","VariableTypeCV:  ",CHAR(34),INDEX(Variables[Variable Type],$A2568),CHAR(34),
", VariableCode:  ",CHAR(34),INDEX(Variables[Variable Code],$A2568),CHAR(34),
", VariableNameCV:  ",CHAR(34),INDEX(Variables[Variable Name],$A2568),CHAR(34),
", VariableDefinition:  ",CHAR(34),INDEX(Variables[Variable Definition],$A2568),CHAR(34),
", SpecciationCV:  ",CHAR(34),INDEX(Variables[Speciation],$A2568),CHAR(34),
", NoDataValue:  ",CHAR(34),INDEX(Variables[No Data Value],$A2568),CHAR(34),"}"))</f>
        <v>#REF!</v>
      </c>
    </row>
    <row r="2569" spans="1:17" x14ac:dyDescent="0.25">
      <c r="A2569">
        <v>2566</v>
      </c>
      <c r="D2569" t="e">
        <f>IF(INDEX(People[First Name],$A2569)="","",
CONCATENATE("  - &amp;PersonID",TEXT($A2569,"0000"),
" {","PersonFirstName:  ",CHAR(34),INDEX(People[First Name],$A2569),CHAR(34),
", PersonMiddleName:  ",CHAR(34),INDEX(People[Middle Name],$A2569),CHAR(34),
", PersonLastName:  ",CHAR(34),INDEX(People[Last Name],$A2569),CHAR(34),"}"))</f>
        <v>#REF!</v>
      </c>
      <c r="E2569" t="e">
        <f>IF(INDEX(Organizations[Organization Type '[CV']],$A2569)="","",
CONCATENATE("  - &amp;OrganizationID",TEXT($A2569,"0000"),
" {","OrganizationTypeCV:  ",CHAR(34),INDEX(Organizations[Organization Type '[CV']],$A2569),CHAR(34),
", OrganizationCode:  ",CHAR(34),INDEX(Organizations[Organization Code],$A2569),CHAR(34),
", OrganizationName:  ",CHAR(34),INDEX(Organizations[Organization Name],$A2569),CHAR(34),
", OrganizationDescription:  ",CHAR(34),INDEX(Organizations[Organization Description],$A2569),CHAR(34),
", OrganizationLink:  ",CHAR(34),INDEX(Organizations[Organization Link],$A2569),CHAR(34),"}"))</f>
        <v>#REF!</v>
      </c>
      <c r="F2569" t="e">
        <f>IF(INDEX(People[First Name],$A2569)="","",
CONCATENATE("  - &amp;AffiliationID",TEXT($A2569,"0000"),
" {PersonID: *PersonID",TEXT($A2569,"0000"),
", OrganizationID: *OrganizationID",TEXT(MATCH(INDEX(People[Organization Name],$A2569),Organizations[Organization Name],0),"0000"),
", IsPrimaryOrganizationContact: , AffiliationStartDate: , AffiliationEndDate: , PrimaryPhone: ",
", PrimaryEmail: ",CHAR(34),INDEX(People[Primary Email],$A2569),CHAR(34),
", PrimaryAddress: ",CHAR(34),INDEX(People[Primary Address],$A2569),CHAR(34),
", PersonLink: }"))</f>
        <v>#REF!</v>
      </c>
      <c r="H2569" t="e">
        <f>IF(COUNTA(CitationInformation)=0,"",IF(INDEX(AuthorList[Author Name],$A2569)="","",
CONCATENATE("  - &amp;AuthorListID",TEXT($A2569,"0000"),
"  {CitationID: *CitationID0001",
", PersonID: *PersonID",TEXT(MATCH(INDEX(AuthorList[Author Name],$A2569),People[Full Name],0),"0000"),
", AuthorOrder: ",INDEX(AuthorList[Author Number],$A2569),"}")))</f>
        <v>#REF!</v>
      </c>
      <c r="K2569" t="e">
        <f>IF(INDEX(SamplingFeatures[Feature Code],$A2569)="","",
CONCATENATE("  - &amp;SamplingFeatureID",TEXT($A2569,"0000"),
" {","SamplingFeatureUUID:  ",CHAR(34),INDEX(SamplingFeatures[Sampling Feature UUID],$A2569),CHAR(34),
", SamplingFeatureTypeCV:  ",CHAR(34),INDEX(SamplingFeatures[Sampling Feature Type],$A2569),CHAR(34),
", SamplingFeatureCode:  ",CHAR(34),INDEX(SamplingFeatures[Feature Code],$A2569),CHAR(34),
", SamplingFeatureName:  ",CHAR(34),INDEX(SamplingFeatures[Feature Name],$A2569),CHAR(34),
", SamplingFeatureDescription:  ",CHAR(34),INDEX(SamplingFeatures[Feature Description],$A2569),CHAR(34),
", SamplingFeatureGeotypeCV:  ",CHAR(34),INDEX(SamplingFeatures[Feature Geo Type],$A2569),CHAR(34),
", FeatureGeometry:  ",CHAR(34),INDEX(SamplingFeatures[Feature Geometry],$A2569),CHAR(34),
", Elevation_m:  ",CHAR(34),INDEX(SamplingFeatures[Elevation_m],$A2569),CHAR(34),
", ElevationDatumCV:  ",CHAR(34),ElevationDatum,CHAR(34),"}"))</f>
        <v>#REF!</v>
      </c>
      <c r="L2569" t="e">
        <f>IF(INDEX(SamplingFeatures[Sampling Feature Type],$A2569)&lt;&gt;"Site","",
CONCATENATE("  - &amp;SiteID",TEXT(SUMPRODUCT(--($L$3:$L2568&lt;&gt;"")),"0000"),
" {","SamplingFeatureID:  *SamplingFeatureID",TEXT($A2569,"0000"),
", SiteTypeCV:  ",CHAR(34),INDEX(Sites[Site Type],$A2569),CHAR(34),
", Latitude:  ",INDEX(Sites[Latitude],$A2569),
", Longitude:  ",INDEX(Sites[Longitude],$A2569),
", SRSName:  ",CHAR(34),LatLonDatum,CHAR(34),"}"))</f>
        <v>#REF!</v>
      </c>
      <c r="M2569" t="e">
        <f>IF(INDEX(SamplingFeatures[Sampling Feature Type],$A2569)&lt;&gt;"Specimen","",
CONCATENATE("  - &amp;SpecimenID",TEXT(SUMPRODUCT(--($M$3:$M2568&lt;&gt;"")),"0000"),
" {","SamplingFeatureID:  *SamplingFeatureID",TEXT($A2569,"0000"),
", SpecimenTypeCV:  ",CHAR(34),INDEX(Specimens[Specimen Type],$A2569),CHAR(34),
", SpecimenMediumCV:  ",INDEX(Specimens[Specimen Medium],$A2569),
", IsFieldSpecimen:  ",CHAR(34),INDEX(Specimens[Is Field Specimen?],$A2569),CHAR(34),"}"))</f>
        <v>#REF!</v>
      </c>
      <c r="N2569" t="e">
        <f>IF(COUNTA(SpatialOffsets[])=0,"", IF(INDEX(SpatialOffsets[Spatial Offset Type],$A2569)="","",
CONCATENATE("  - &amp;SpatialOffsetID",TEXT($A2569,"0000"),
" {","SpatialOffsetTypeCV:  ",CHAR(34),INDEX(SpatialOffsets[Spatial Offset Type],$A2569),CHAR(34),
", Offset1Value:  ",INDEX(SpatialOffsets[Offset 1 Value],$A2569),
", Offset1UnitID:  ",CHAR(34),INDEX(SpatialOffsets[Offset 1 Unit],$A2569),CHAR(34),
", Offset2Value:  ",INDEX(SpatialOffsets[Offset 2 Value],$A2569),
", Offset2UnitID:  ",CHAR(34),INDEX(SpatialOffsets[Offset 2 Unit],$A2569),CHAR(34),
", Offset3Value:  ",INDEX(SpatialOffsets[Offset 3 Value],$A2569),
", Offset3UnitID:  ",CHAR(34),INDEX(SpatialOffsets[Offset 3 Unit],$A2569),CHAR(34),,"}")))</f>
        <v>#REF!</v>
      </c>
      <c r="O2569" t="e">
        <f>IF(COUNTA(RelatedFeatures[])=0,"", IF(INDEX(RelatedFeatures[First Sampling Feature Code],$A2569)="","",
CONCATENATE("  - &amp;RelationID",TEXT($A2569,"0000"),
" {","SamplingFeatureID:  *SamplingFeatureID",TEXT(MATCH(INDEX(RelatedFeatures[First Sampling Feature Code],$A2569),SamplingFeatures[Feature Code],0),"0000"),
", RelationshipTypeCV:  ",CHAR(34),INDEX(RelatedFeatures[Relationship Type],$A2569),CHAR(34),
", RelatedFeatureID: *SamplingFeatureID",TEXT(MATCH(INDEX(RelatedFeatures[Second Sampling Feature Code],$A2569),SamplingFeatures[Feature Code],0),"0000"),
", SpatialOffsetID:  ",IF(INDEX(RelatedFeatures[Offset Number],$A2569)="","",CONCATENATE("*SpatialOffsetID",TEXT(INDEX(RelatedFeatures[Offset Number],$A2569),"0000"))),"}")))</f>
        <v>#REF!</v>
      </c>
      <c r="P2569" t="e">
        <f>IF(INDEX(Methods[Method Type],$A2569)="","",
CONCATENATE("  - &amp;MethodID",TEXT($A2569,"0000"),
" {","MethodTypeCV:  ",CHAR(34),INDEX(Methods[Method Type],$A2569),CHAR(34),
", MethodCode:  ",CHAR(34),INDEX(Methods[Method Code],$A2569),CHAR(34),
", MethodName:  ",CHAR(34),INDEX(Methods[Method Name],$A2569),CHAR(34),
", MethodDescription:  ",CHAR(34),INDEX(Methods[Method Description],$A2569),CHAR(34),
", MethodLink:  ",CHAR(34),INDEX(Methods[Method Link],$A2569),CHAR(34),
", OrganizationID: *OrganizationID",TEXT(MATCH(INDEX(Methods[Organization Name],$A2569),Organizations[Organization Name],0),"0000"),"}"))</f>
        <v>#REF!</v>
      </c>
      <c r="Q2569" t="e">
        <f>IF(INDEX(Variables[Variable Type],$A2569)="","",
CONCATENATE("  - &amp;VariableID",TEXT($A2569,"0000"),
" {","VariableTypeCV:  ",CHAR(34),INDEX(Variables[Variable Type],$A2569),CHAR(34),
", VariableCode:  ",CHAR(34),INDEX(Variables[Variable Code],$A2569),CHAR(34),
", VariableNameCV:  ",CHAR(34),INDEX(Variables[Variable Name],$A2569),CHAR(34),
", VariableDefinition:  ",CHAR(34),INDEX(Variables[Variable Definition],$A2569),CHAR(34),
", SpecciationCV:  ",CHAR(34),INDEX(Variables[Speciation],$A2569),CHAR(34),
", NoDataValue:  ",CHAR(34),INDEX(Variables[No Data Value],$A2569),CHAR(34),"}"))</f>
        <v>#REF!</v>
      </c>
    </row>
    <row r="2570" spans="1:17" x14ac:dyDescent="0.25">
      <c r="A2570">
        <v>2567</v>
      </c>
      <c r="D2570" t="e">
        <f>IF(INDEX(People[First Name],$A2570)="","",
CONCATENATE("  - &amp;PersonID",TEXT($A2570,"0000"),
" {","PersonFirstName:  ",CHAR(34),INDEX(People[First Name],$A2570),CHAR(34),
", PersonMiddleName:  ",CHAR(34),INDEX(People[Middle Name],$A2570),CHAR(34),
", PersonLastName:  ",CHAR(34),INDEX(People[Last Name],$A2570),CHAR(34),"}"))</f>
        <v>#REF!</v>
      </c>
      <c r="E2570" t="e">
        <f>IF(INDEX(Organizations[Organization Type '[CV']],$A2570)="","",
CONCATENATE("  - &amp;OrganizationID",TEXT($A2570,"0000"),
" {","OrganizationTypeCV:  ",CHAR(34),INDEX(Organizations[Organization Type '[CV']],$A2570),CHAR(34),
", OrganizationCode:  ",CHAR(34),INDEX(Organizations[Organization Code],$A2570),CHAR(34),
", OrganizationName:  ",CHAR(34),INDEX(Organizations[Organization Name],$A2570),CHAR(34),
", OrganizationDescription:  ",CHAR(34),INDEX(Organizations[Organization Description],$A2570),CHAR(34),
", OrganizationLink:  ",CHAR(34),INDEX(Organizations[Organization Link],$A2570),CHAR(34),"}"))</f>
        <v>#REF!</v>
      </c>
      <c r="F2570" t="e">
        <f>IF(INDEX(People[First Name],$A2570)="","",
CONCATENATE("  - &amp;AffiliationID",TEXT($A2570,"0000"),
" {PersonID: *PersonID",TEXT($A2570,"0000"),
", OrganizationID: *OrganizationID",TEXT(MATCH(INDEX(People[Organization Name],$A2570),Organizations[Organization Name],0),"0000"),
", IsPrimaryOrganizationContact: , AffiliationStartDate: , AffiliationEndDate: , PrimaryPhone: ",
", PrimaryEmail: ",CHAR(34),INDEX(People[Primary Email],$A2570),CHAR(34),
", PrimaryAddress: ",CHAR(34),INDEX(People[Primary Address],$A2570),CHAR(34),
", PersonLink: }"))</f>
        <v>#REF!</v>
      </c>
      <c r="H2570" t="e">
        <f>IF(COUNTA(CitationInformation)=0,"",IF(INDEX(AuthorList[Author Name],$A2570)="","",
CONCATENATE("  - &amp;AuthorListID",TEXT($A2570,"0000"),
"  {CitationID: *CitationID0001",
", PersonID: *PersonID",TEXT(MATCH(INDEX(AuthorList[Author Name],$A2570),People[Full Name],0),"0000"),
", AuthorOrder: ",INDEX(AuthorList[Author Number],$A2570),"}")))</f>
        <v>#REF!</v>
      </c>
      <c r="K2570" t="e">
        <f>IF(INDEX(SamplingFeatures[Feature Code],$A2570)="","",
CONCATENATE("  - &amp;SamplingFeatureID",TEXT($A2570,"0000"),
" {","SamplingFeatureUUID:  ",CHAR(34),INDEX(SamplingFeatures[Sampling Feature UUID],$A2570),CHAR(34),
", SamplingFeatureTypeCV:  ",CHAR(34),INDEX(SamplingFeatures[Sampling Feature Type],$A2570),CHAR(34),
", SamplingFeatureCode:  ",CHAR(34),INDEX(SamplingFeatures[Feature Code],$A2570),CHAR(34),
", SamplingFeatureName:  ",CHAR(34),INDEX(SamplingFeatures[Feature Name],$A2570),CHAR(34),
", SamplingFeatureDescription:  ",CHAR(34),INDEX(SamplingFeatures[Feature Description],$A2570),CHAR(34),
", SamplingFeatureGeotypeCV:  ",CHAR(34),INDEX(SamplingFeatures[Feature Geo Type],$A2570),CHAR(34),
", FeatureGeometry:  ",CHAR(34),INDEX(SamplingFeatures[Feature Geometry],$A2570),CHAR(34),
", Elevation_m:  ",CHAR(34),INDEX(SamplingFeatures[Elevation_m],$A2570),CHAR(34),
", ElevationDatumCV:  ",CHAR(34),ElevationDatum,CHAR(34),"}"))</f>
        <v>#REF!</v>
      </c>
      <c r="L2570" t="e">
        <f>IF(INDEX(SamplingFeatures[Sampling Feature Type],$A2570)&lt;&gt;"Site","",
CONCATENATE("  - &amp;SiteID",TEXT(SUMPRODUCT(--($L$3:$L2569&lt;&gt;"")),"0000"),
" {","SamplingFeatureID:  *SamplingFeatureID",TEXT($A2570,"0000"),
", SiteTypeCV:  ",CHAR(34),INDEX(Sites[Site Type],$A2570),CHAR(34),
", Latitude:  ",INDEX(Sites[Latitude],$A2570),
", Longitude:  ",INDEX(Sites[Longitude],$A2570),
", SRSName:  ",CHAR(34),LatLonDatum,CHAR(34),"}"))</f>
        <v>#REF!</v>
      </c>
      <c r="M2570" t="e">
        <f>IF(INDEX(SamplingFeatures[Sampling Feature Type],$A2570)&lt;&gt;"Specimen","",
CONCATENATE("  - &amp;SpecimenID",TEXT(SUMPRODUCT(--($M$3:$M2569&lt;&gt;"")),"0000"),
" {","SamplingFeatureID:  *SamplingFeatureID",TEXT($A2570,"0000"),
", SpecimenTypeCV:  ",CHAR(34),INDEX(Specimens[Specimen Type],$A2570),CHAR(34),
", SpecimenMediumCV:  ",INDEX(Specimens[Specimen Medium],$A2570),
", IsFieldSpecimen:  ",CHAR(34),INDEX(Specimens[Is Field Specimen?],$A2570),CHAR(34),"}"))</f>
        <v>#REF!</v>
      </c>
      <c r="N2570" t="e">
        <f>IF(COUNTA(SpatialOffsets[])=0,"", IF(INDEX(SpatialOffsets[Spatial Offset Type],$A2570)="","",
CONCATENATE("  - &amp;SpatialOffsetID",TEXT($A2570,"0000"),
" {","SpatialOffsetTypeCV:  ",CHAR(34),INDEX(SpatialOffsets[Spatial Offset Type],$A2570),CHAR(34),
", Offset1Value:  ",INDEX(SpatialOffsets[Offset 1 Value],$A2570),
", Offset1UnitID:  ",CHAR(34),INDEX(SpatialOffsets[Offset 1 Unit],$A2570),CHAR(34),
", Offset2Value:  ",INDEX(SpatialOffsets[Offset 2 Value],$A2570),
", Offset2UnitID:  ",CHAR(34),INDEX(SpatialOffsets[Offset 2 Unit],$A2570),CHAR(34),
", Offset3Value:  ",INDEX(SpatialOffsets[Offset 3 Value],$A2570),
", Offset3UnitID:  ",CHAR(34),INDEX(SpatialOffsets[Offset 3 Unit],$A2570),CHAR(34),,"}")))</f>
        <v>#REF!</v>
      </c>
      <c r="O2570" t="e">
        <f>IF(COUNTA(RelatedFeatures[])=0,"", IF(INDEX(RelatedFeatures[First Sampling Feature Code],$A2570)="","",
CONCATENATE("  - &amp;RelationID",TEXT($A2570,"0000"),
" {","SamplingFeatureID:  *SamplingFeatureID",TEXT(MATCH(INDEX(RelatedFeatures[First Sampling Feature Code],$A2570),SamplingFeatures[Feature Code],0),"0000"),
", RelationshipTypeCV:  ",CHAR(34),INDEX(RelatedFeatures[Relationship Type],$A2570),CHAR(34),
", RelatedFeatureID: *SamplingFeatureID",TEXT(MATCH(INDEX(RelatedFeatures[Second Sampling Feature Code],$A2570),SamplingFeatures[Feature Code],0),"0000"),
", SpatialOffsetID:  ",IF(INDEX(RelatedFeatures[Offset Number],$A2570)="","",CONCATENATE("*SpatialOffsetID",TEXT(INDEX(RelatedFeatures[Offset Number],$A2570),"0000"))),"}")))</f>
        <v>#REF!</v>
      </c>
      <c r="P2570" t="e">
        <f>IF(INDEX(Methods[Method Type],$A2570)="","",
CONCATENATE("  - &amp;MethodID",TEXT($A2570,"0000"),
" {","MethodTypeCV:  ",CHAR(34),INDEX(Methods[Method Type],$A2570),CHAR(34),
", MethodCode:  ",CHAR(34),INDEX(Methods[Method Code],$A2570),CHAR(34),
", MethodName:  ",CHAR(34),INDEX(Methods[Method Name],$A2570),CHAR(34),
", MethodDescription:  ",CHAR(34),INDEX(Methods[Method Description],$A2570),CHAR(34),
", MethodLink:  ",CHAR(34),INDEX(Methods[Method Link],$A2570),CHAR(34),
", OrganizationID: *OrganizationID",TEXT(MATCH(INDEX(Methods[Organization Name],$A2570),Organizations[Organization Name],0),"0000"),"}"))</f>
        <v>#REF!</v>
      </c>
      <c r="Q2570" t="e">
        <f>IF(INDEX(Variables[Variable Type],$A2570)="","",
CONCATENATE("  - &amp;VariableID",TEXT($A2570,"0000"),
" {","VariableTypeCV:  ",CHAR(34),INDEX(Variables[Variable Type],$A2570),CHAR(34),
", VariableCode:  ",CHAR(34),INDEX(Variables[Variable Code],$A2570),CHAR(34),
", VariableNameCV:  ",CHAR(34),INDEX(Variables[Variable Name],$A2570),CHAR(34),
", VariableDefinition:  ",CHAR(34),INDEX(Variables[Variable Definition],$A2570),CHAR(34),
", SpecciationCV:  ",CHAR(34),INDEX(Variables[Speciation],$A2570),CHAR(34),
", NoDataValue:  ",CHAR(34),INDEX(Variables[No Data Value],$A2570),CHAR(34),"}"))</f>
        <v>#REF!</v>
      </c>
    </row>
    <row r="2571" spans="1:17" x14ac:dyDescent="0.25">
      <c r="A2571">
        <v>2568</v>
      </c>
      <c r="D2571" t="e">
        <f>IF(INDEX(People[First Name],$A2571)="","",
CONCATENATE("  - &amp;PersonID",TEXT($A2571,"0000"),
" {","PersonFirstName:  ",CHAR(34),INDEX(People[First Name],$A2571),CHAR(34),
", PersonMiddleName:  ",CHAR(34),INDEX(People[Middle Name],$A2571),CHAR(34),
", PersonLastName:  ",CHAR(34),INDEX(People[Last Name],$A2571),CHAR(34),"}"))</f>
        <v>#REF!</v>
      </c>
      <c r="E2571" t="e">
        <f>IF(INDEX(Organizations[Organization Type '[CV']],$A2571)="","",
CONCATENATE("  - &amp;OrganizationID",TEXT($A2571,"0000"),
" {","OrganizationTypeCV:  ",CHAR(34),INDEX(Organizations[Organization Type '[CV']],$A2571),CHAR(34),
", OrganizationCode:  ",CHAR(34),INDEX(Organizations[Organization Code],$A2571),CHAR(34),
", OrganizationName:  ",CHAR(34),INDEX(Organizations[Organization Name],$A2571),CHAR(34),
", OrganizationDescription:  ",CHAR(34),INDEX(Organizations[Organization Description],$A2571),CHAR(34),
", OrganizationLink:  ",CHAR(34),INDEX(Organizations[Organization Link],$A2571),CHAR(34),"}"))</f>
        <v>#REF!</v>
      </c>
      <c r="F2571" t="e">
        <f>IF(INDEX(People[First Name],$A2571)="","",
CONCATENATE("  - &amp;AffiliationID",TEXT($A2571,"0000"),
" {PersonID: *PersonID",TEXT($A2571,"0000"),
", OrganizationID: *OrganizationID",TEXT(MATCH(INDEX(People[Organization Name],$A2571),Organizations[Organization Name],0),"0000"),
", IsPrimaryOrganizationContact: , AffiliationStartDate: , AffiliationEndDate: , PrimaryPhone: ",
", PrimaryEmail: ",CHAR(34),INDEX(People[Primary Email],$A2571),CHAR(34),
", PrimaryAddress: ",CHAR(34),INDEX(People[Primary Address],$A2571),CHAR(34),
", PersonLink: }"))</f>
        <v>#REF!</v>
      </c>
      <c r="H2571" t="e">
        <f>IF(COUNTA(CitationInformation)=0,"",IF(INDEX(AuthorList[Author Name],$A2571)="","",
CONCATENATE("  - &amp;AuthorListID",TEXT($A2571,"0000"),
"  {CitationID: *CitationID0001",
", PersonID: *PersonID",TEXT(MATCH(INDEX(AuthorList[Author Name],$A2571),People[Full Name],0),"0000"),
", AuthorOrder: ",INDEX(AuthorList[Author Number],$A2571),"}")))</f>
        <v>#REF!</v>
      </c>
      <c r="K2571" t="e">
        <f>IF(INDEX(SamplingFeatures[Feature Code],$A2571)="","",
CONCATENATE("  - &amp;SamplingFeatureID",TEXT($A2571,"0000"),
" {","SamplingFeatureUUID:  ",CHAR(34),INDEX(SamplingFeatures[Sampling Feature UUID],$A2571),CHAR(34),
", SamplingFeatureTypeCV:  ",CHAR(34),INDEX(SamplingFeatures[Sampling Feature Type],$A2571),CHAR(34),
", SamplingFeatureCode:  ",CHAR(34),INDEX(SamplingFeatures[Feature Code],$A2571),CHAR(34),
", SamplingFeatureName:  ",CHAR(34),INDEX(SamplingFeatures[Feature Name],$A2571),CHAR(34),
", SamplingFeatureDescription:  ",CHAR(34),INDEX(SamplingFeatures[Feature Description],$A2571),CHAR(34),
", SamplingFeatureGeotypeCV:  ",CHAR(34),INDEX(SamplingFeatures[Feature Geo Type],$A2571),CHAR(34),
", FeatureGeometry:  ",CHAR(34),INDEX(SamplingFeatures[Feature Geometry],$A2571),CHAR(34),
", Elevation_m:  ",CHAR(34),INDEX(SamplingFeatures[Elevation_m],$A2571),CHAR(34),
", ElevationDatumCV:  ",CHAR(34),ElevationDatum,CHAR(34),"}"))</f>
        <v>#REF!</v>
      </c>
      <c r="L2571" t="e">
        <f>IF(INDEX(SamplingFeatures[Sampling Feature Type],$A2571)&lt;&gt;"Site","",
CONCATENATE("  - &amp;SiteID",TEXT(SUMPRODUCT(--($L$3:$L2570&lt;&gt;"")),"0000"),
" {","SamplingFeatureID:  *SamplingFeatureID",TEXT($A2571,"0000"),
", SiteTypeCV:  ",CHAR(34),INDEX(Sites[Site Type],$A2571),CHAR(34),
", Latitude:  ",INDEX(Sites[Latitude],$A2571),
", Longitude:  ",INDEX(Sites[Longitude],$A2571),
", SRSName:  ",CHAR(34),LatLonDatum,CHAR(34),"}"))</f>
        <v>#REF!</v>
      </c>
      <c r="M2571" t="e">
        <f>IF(INDEX(SamplingFeatures[Sampling Feature Type],$A2571)&lt;&gt;"Specimen","",
CONCATENATE("  - &amp;SpecimenID",TEXT(SUMPRODUCT(--($M$3:$M2570&lt;&gt;"")),"0000"),
" {","SamplingFeatureID:  *SamplingFeatureID",TEXT($A2571,"0000"),
", SpecimenTypeCV:  ",CHAR(34),INDEX(Specimens[Specimen Type],$A2571),CHAR(34),
", SpecimenMediumCV:  ",INDEX(Specimens[Specimen Medium],$A2571),
", IsFieldSpecimen:  ",CHAR(34),INDEX(Specimens[Is Field Specimen?],$A2571),CHAR(34),"}"))</f>
        <v>#REF!</v>
      </c>
      <c r="N2571" t="e">
        <f>IF(COUNTA(SpatialOffsets[])=0,"", IF(INDEX(SpatialOffsets[Spatial Offset Type],$A2571)="","",
CONCATENATE("  - &amp;SpatialOffsetID",TEXT($A2571,"0000"),
" {","SpatialOffsetTypeCV:  ",CHAR(34),INDEX(SpatialOffsets[Spatial Offset Type],$A2571),CHAR(34),
", Offset1Value:  ",INDEX(SpatialOffsets[Offset 1 Value],$A2571),
", Offset1UnitID:  ",CHAR(34),INDEX(SpatialOffsets[Offset 1 Unit],$A2571),CHAR(34),
", Offset2Value:  ",INDEX(SpatialOffsets[Offset 2 Value],$A2571),
", Offset2UnitID:  ",CHAR(34),INDEX(SpatialOffsets[Offset 2 Unit],$A2571),CHAR(34),
", Offset3Value:  ",INDEX(SpatialOffsets[Offset 3 Value],$A2571),
", Offset3UnitID:  ",CHAR(34),INDEX(SpatialOffsets[Offset 3 Unit],$A2571),CHAR(34),,"}")))</f>
        <v>#REF!</v>
      </c>
      <c r="O2571" t="e">
        <f>IF(COUNTA(RelatedFeatures[])=0,"", IF(INDEX(RelatedFeatures[First Sampling Feature Code],$A2571)="","",
CONCATENATE("  - &amp;RelationID",TEXT($A2571,"0000"),
" {","SamplingFeatureID:  *SamplingFeatureID",TEXT(MATCH(INDEX(RelatedFeatures[First Sampling Feature Code],$A2571),SamplingFeatures[Feature Code],0),"0000"),
", RelationshipTypeCV:  ",CHAR(34),INDEX(RelatedFeatures[Relationship Type],$A2571),CHAR(34),
", RelatedFeatureID: *SamplingFeatureID",TEXT(MATCH(INDEX(RelatedFeatures[Second Sampling Feature Code],$A2571),SamplingFeatures[Feature Code],0),"0000"),
", SpatialOffsetID:  ",IF(INDEX(RelatedFeatures[Offset Number],$A2571)="","",CONCATENATE("*SpatialOffsetID",TEXT(INDEX(RelatedFeatures[Offset Number],$A2571),"0000"))),"}")))</f>
        <v>#REF!</v>
      </c>
      <c r="P2571" t="e">
        <f>IF(INDEX(Methods[Method Type],$A2571)="","",
CONCATENATE("  - &amp;MethodID",TEXT($A2571,"0000"),
" {","MethodTypeCV:  ",CHAR(34),INDEX(Methods[Method Type],$A2571),CHAR(34),
", MethodCode:  ",CHAR(34),INDEX(Methods[Method Code],$A2571),CHAR(34),
", MethodName:  ",CHAR(34),INDEX(Methods[Method Name],$A2571),CHAR(34),
", MethodDescription:  ",CHAR(34),INDEX(Methods[Method Description],$A2571),CHAR(34),
", MethodLink:  ",CHAR(34),INDEX(Methods[Method Link],$A2571),CHAR(34),
", OrganizationID: *OrganizationID",TEXT(MATCH(INDEX(Methods[Organization Name],$A2571),Organizations[Organization Name],0),"0000"),"}"))</f>
        <v>#REF!</v>
      </c>
      <c r="Q2571" t="e">
        <f>IF(INDEX(Variables[Variable Type],$A2571)="","",
CONCATENATE("  - &amp;VariableID",TEXT($A2571,"0000"),
" {","VariableTypeCV:  ",CHAR(34),INDEX(Variables[Variable Type],$A2571),CHAR(34),
", VariableCode:  ",CHAR(34),INDEX(Variables[Variable Code],$A2571),CHAR(34),
", VariableNameCV:  ",CHAR(34),INDEX(Variables[Variable Name],$A2571),CHAR(34),
", VariableDefinition:  ",CHAR(34),INDEX(Variables[Variable Definition],$A2571),CHAR(34),
", SpecciationCV:  ",CHAR(34),INDEX(Variables[Speciation],$A2571),CHAR(34),
", NoDataValue:  ",CHAR(34),INDEX(Variables[No Data Value],$A2571),CHAR(34),"}"))</f>
        <v>#REF!</v>
      </c>
    </row>
    <row r="2572" spans="1:17" x14ac:dyDescent="0.25">
      <c r="A2572">
        <v>2569</v>
      </c>
      <c r="D2572" t="e">
        <f>IF(INDEX(People[First Name],$A2572)="","",
CONCATENATE("  - &amp;PersonID",TEXT($A2572,"0000"),
" {","PersonFirstName:  ",CHAR(34),INDEX(People[First Name],$A2572),CHAR(34),
", PersonMiddleName:  ",CHAR(34),INDEX(People[Middle Name],$A2572),CHAR(34),
", PersonLastName:  ",CHAR(34),INDEX(People[Last Name],$A2572),CHAR(34),"}"))</f>
        <v>#REF!</v>
      </c>
      <c r="E2572" t="e">
        <f>IF(INDEX(Organizations[Organization Type '[CV']],$A2572)="","",
CONCATENATE("  - &amp;OrganizationID",TEXT($A2572,"0000"),
" {","OrganizationTypeCV:  ",CHAR(34),INDEX(Organizations[Organization Type '[CV']],$A2572),CHAR(34),
", OrganizationCode:  ",CHAR(34),INDEX(Organizations[Organization Code],$A2572),CHAR(34),
", OrganizationName:  ",CHAR(34),INDEX(Organizations[Organization Name],$A2572),CHAR(34),
", OrganizationDescription:  ",CHAR(34),INDEX(Organizations[Organization Description],$A2572),CHAR(34),
", OrganizationLink:  ",CHAR(34),INDEX(Organizations[Organization Link],$A2572),CHAR(34),"}"))</f>
        <v>#REF!</v>
      </c>
      <c r="F2572" t="e">
        <f>IF(INDEX(People[First Name],$A2572)="","",
CONCATENATE("  - &amp;AffiliationID",TEXT($A2572,"0000"),
" {PersonID: *PersonID",TEXT($A2572,"0000"),
", OrganizationID: *OrganizationID",TEXT(MATCH(INDEX(People[Organization Name],$A2572),Organizations[Organization Name],0),"0000"),
", IsPrimaryOrganizationContact: , AffiliationStartDate: , AffiliationEndDate: , PrimaryPhone: ",
", PrimaryEmail: ",CHAR(34),INDEX(People[Primary Email],$A2572),CHAR(34),
", PrimaryAddress: ",CHAR(34),INDEX(People[Primary Address],$A2572),CHAR(34),
", PersonLink: }"))</f>
        <v>#REF!</v>
      </c>
      <c r="H2572" t="e">
        <f>IF(COUNTA(CitationInformation)=0,"",IF(INDEX(AuthorList[Author Name],$A2572)="","",
CONCATENATE("  - &amp;AuthorListID",TEXT($A2572,"0000"),
"  {CitationID: *CitationID0001",
", PersonID: *PersonID",TEXT(MATCH(INDEX(AuthorList[Author Name],$A2572),People[Full Name],0),"0000"),
", AuthorOrder: ",INDEX(AuthorList[Author Number],$A2572),"}")))</f>
        <v>#REF!</v>
      </c>
      <c r="K2572" t="e">
        <f>IF(INDEX(SamplingFeatures[Feature Code],$A2572)="","",
CONCATENATE("  - &amp;SamplingFeatureID",TEXT($A2572,"0000"),
" {","SamplingFeatureUUID:  ",CHAR(34),INDEX(SamplingFeatures[Sampling Feature UUID],$A2572),CHAR(34),
", SamplingFeatureTypeCV:  ",CHAR(34),INDEX(SamplingFeatures[Sampling Feature Type],$A2572),CHAR(34),
", SamplingFeatureCode:  ",CHAR(34),INDEX(SamplingFeatures[Feature Code],$A2572),CHAR(34),
", SamplingFeatureName:  ",CHAR(34),INDEX(SamplingFeatures[Feature Name],$A2572),CHAR(34),
", SamplingFeatureDescription:  ",CHAR(34),INDEX(SamplingFeatures[Feature Description],$A2572),CHAR(34),
", SamplingFeatureGeotypeCV:  ",CHAR(34),INDEX(SamplingFeatures[Feature Geo Type],$A2572),CHAR(34),
", FeatureGeometry:  ",CHAR(34),INDEX(SamplingFeatures[Feature Geometry],$A2572),CHAR(34),
", Elevation_m:  ",CHAR(34),INDEX(SamplingFeatures[Elevation_m],$A2572),CHAR(34),
", ElevationDatumCV:  ",CHAR(34),ElevationDatum,CHAR(34),"}"))</f>
        <v>#REF!</v>
      </c>
      <c r="L2572" t="e">
        <f>IF(INDEX(SamplingFeatures[Sampling Feature Type],$A2572)&lt;&gt;"Site","",
CONCATENATE("  - &amp;SiteID",TEXT(SUMPRODUCT(--($L$3:$L2571&lt;&gt;"")),"0000"),
" {","SamplingFeatureID:  *SamplingFeatureID",TEXT($A2572,"0000"),
", SiteTypeCV:  ",CHAR(34),INDEX(Sites[Site Type],$A2572),CHAR(34),
", Latitude:  ",INDEX(Sites[Latitude],$A2572),
", Longitude:  ",INDEX(Sites[Longitude],$A2572),
", SRSName:  ",CHAR(34),LatLonDatum,CHAR(34),"}"))</f>
        <v>#REF!</v>
      </c>
      <c r="M2572" t="e">
        <f>IF(INDEX(SamplingFeatures[Sampling Feature Type],$A2572)&lt;&gt;"Specimen","",
CONCATENATE("  - &amp;SpecimenID",TEXT(SUMPRODUCT(--($M$3:$M2571&lt;&gt;"")),"0000"),
" {","SamplingFeatureID:  *SamplingFeatureID",TEXT($A2572,"0000"),
", SpecimenTypeCV:  ",CHAR(34),INDEX(Specimens[Specimen Type],$A2572),CHAR(34),
", SpecimenMediumCV:  ",INDEX(Specimens[Specimen Medium],$A2572),
", IsFieldSpecimen:  ",CHAR(34),INDEX(Specimens[Is Field Specimen?],$A2572),CHAR(34),"}"))</f>
        <v>#REF!</v>
      </c>
      <c r="N2572" t="e">
        <f>IF(COUNTA(SpatialOffsets[])=0,"", IF(INDEX(SpatialOffsets[Spatial Offset Type],$A2572)="","",
CONCATENATE("  - &amp;SpatialOffsetID",TEXT($A2572,"0000"),
" {","SpatialOffsetTypeCV:  ",CHAR(34),INDEX(SpatialOffsets[Spatial Offset Type],$A2572),CHAR(34),
", Offset1Value:  ",INDEX(SpatialOffsets[Offset 1 Value],$A2572),
", Offset1UnitID:  ",CHAR(34),INDEX(SpatialOffsets[Offset 1 Unit],$A2572),CHAR(34),
", Offset2Value:  ",INDEX(SpatialOffsets[Offset 2 Value],$A2572),
", Offset2UnitID:  ",CHAR(34),INDEX(SpatialOffsets[Offset 2 Unit],$A2572),CHAR(34),
", Offset3Value:  ",INDEX(SpatialOffsets[Offset 3 Value],$A2572),
", Offset3UnitID:  ",CHAR(34),INDEX(SpatialOffsets[Offset 3 Unit],$A2572),CHAR(34),,"}")))</f>
        <v>#REF!</v>
      </c>
      <c r="O2572" t="e">
        <f>IF(COUNTA(RelatedFeatures[])=0,"", IF(INDEX(RelatedFeatures[First Sampling Feature Code],$A2572)="","",
CONCATENATE("  - &amp;RelationID",TEXT($A2572,"0000"),
" {","SamplingFeatureID:  *SamplingFeatureID",TEXT(MATCH(INDEX(RelatedFeatures[First Sampling Feature Code],$A2572),SamplingFeatures[Feature Code],0),"0000"),
", RelationshipTypeCV:  ",CHAR(34),INDEX(RelatedFeatures[Relationship Type],$A2572),CHAR(34),
", RelatedFeatureID: *SamplingFeatureID",TEXT(MATCH(INDEX(RelatedFeatures[Second Sampling Feature Code],$A2572),SamplingFeatures[Feature Code],0),"0000"),
", SpatialOffsetID:  ",IF(INDEX(RelatedFeatures[Offset Number],$A2572)="","",CONCATENATE("*SpatialOffsetID",TEXT(INDEX(RelatedFeatures[Offset Number],$A2572),"0000"))),"}")))</f>
        <v>#REF!</v>
      </c>
      <c r="P2572" t="e">
        <f>IF(INDEX(Methods[Method Type],$A2572)="","",
CONCATENATE("  - &amp;MethodID",TEXT($A2572,"0000"),
" {","MethodTypeCV:  ",CHAR(34),INDEX(Methods[Method Type],$A2572),CHAR(34),
", MethodCode:  ",CHAR(34),INDEX(Methods[Method Code],$A2572),CHAR(34),
", MethodName:  ",CHAR(34),INDEX(Methods[Method Name],$A2572),CHAR(34),
", MethodDescription:  ",CHAR(34),INDEX(Methods[Method Description],$A2572),CHAR(34),
", MethodLink:  ",CHAR(34),INDEX(Methods[Method Link],$A2572),CHAR(34),
", OrganizationID: *OrganizationID",TEXT(MATCH(INDEX(Methods[Organization Name],$A2572),Organizations[Organization Name],0),"0000"),"}"))</f>
        <v>#REF!</v>
      </c>
      <c r="Q2572" t="e">
        <f>IF(INDEX(Variables[Variable Type],$A2572)="","",
CONCATENATE("  - &amp;VariableID",TEXT($A2572,"0000"),
" {","VariableTypeCV:  ",CHAR(34),INDEX(Variables[Variable Type],$A2572),CHAR(34),
", VariableCode:  ",CHAR(34),INDEX(Variables[Variable Code],$A2572),CHAR(34),
", VariableNameCV:  ",CHAR(34),INDEX(Variables[Variable Name],$A2572),CHAR(34),
", VariableDefinition:  ",CHAR(34),INDEX(Variables[Variable Definition],$A2572),CHAR(34),
", SpecciationCV:  ",CHAR(34),INDEX(Variables[Speciation],$A2572),CHAR(34),
", NoDataValue:  ",CHAR(34),INDEX(Variables[No Data Value],$A2572),CHAR(34),"}"))</f>
        <v>#REF!</v>
      </c>
    </row>
    <row r="2573" spans="1:17" x14ac:dyDescent="0.25">
      <c r="A2573">
        <v>2570</v>
      </c>
      <c r="D2573" t="e">
        <f>IF(INDEX(People[First Name],$A2573)="","",
CONCATENATE("  - &amp;PersonID",TEXT($A2573,"0000"),
" {","PersonFirstName:  ",CHAR(34),INDEX(People[First Name],$A2573),CHAR(34),
", PersonMiddleName:  ",CHAR(34),INDEX(People[Middle Name],$A2573),CHAR(34),
", PersonLastName:  ",CHAR(34),INDEX(People[Last Name],$A2573),CHAR(34),"}"))</f>
        <v>#REF!</v>
      </c>
      <c r="E2573" t="e">
        <f>IF(INDEX(Organizations[Organization Type '[CV']],$A2573)="","",
CONCATENATE("  - &amp;OrganizationID",TEXT($A2573,"0000"),
" {","OrganizationTypeCV:  ",CHAR(34),INDEX(Organizations[Organization Type '[CV']],$A2573),CHAR(34),
", OrganizationCode:  ",CHAR(34),INDEX(Organizations[Organization Code],$A2573),CHAR(34),
", OrganizationName:  ",CHAR(34),INDEX(Organizations[Organization Name],$A2573),CHAR(34),
", OrganizationDescription:  ",CHAR(34),INDEX(Organizations[Organization Description],$A2573),CHAR(34),
", OrganizationLink:  ",CHAR(34),INDEX(Organizations[Organization Link],$A2573),CHAR(34),"}"))</f>
        <v>#REF!</v>
      </c>
      <c r="F2573" t="e">
        <f>IF(INDEX(People[First Name],$A2573)="","",
CONCATENATE("  - &amp;AffiliationID",TEXT($A2573,"0000"),
" {PersonID: *PersonID",TEXT($A2573,"0000"),
", OrganizationID: *OrganizationID",TEXT(MATCH(INDEX(People[Organization Name],$A2573),Organizations[Organization Name],0),"0000"),
", IsPrimaryOrganizationContact: , AffiliationStartDate: , AffiliationEndDate: , PrimaryPhone: ",
", PrimaryEmail: ",CHAR(34),INDEX(People[Primary Email],$A2573),CHAR(34),
", PrimaryAddress: ",CHAR(34),INDEX(People[Primary Address],$A2573),CHAR(34),
", PersonLink: }"))</f>
        <v>#REF!</v>
      </c>
      <c r="H2573" t="e">
        <f>IF(COUNTA(CitationInformation)=0,"",IF(INDEX(AuthorList[Author Name],$A2573)="","",
CONCATENATE("  - &amp;AuthorListID",TEXT($A2573,"0000"),
"  {CitationID: *CitationID0001",
", PersonID: *PersonID",TEXT(MATCH(INDEX(AuthorList[Author Name],$A2573),People[Full Name],0),"0000"),
", AuthorOrder: ",INDEX(AuthorList[Author Number],$A2573),"}")))</f>
        <v>#REF!</v>
      </c>
      <c r="K2573" t="e">
        <f>IF(INDEX(SamplingFeatures[Feature Code],$A2573)="","",
CONCATENATE("  - &amp;SamplingFeatureID",TEXT($A2573,"0000"),
" {","SamplingFeatureUUID:  ",CHAR(34),INDEX(SamplingFeatures[Sampling Feature UUID],$A2573),CHAR(34),
", SamplingFeatureTypeCV:  ",CHAR(34),INDEX(SamplingFeatures[Sampling Feature Type],$A2573),CHAR(34),
", SamplingFeatureCode:  ",CHAR(34),INDEX(SamplingFeatures[Feature Code],$A2573),CHAR(34),
", SamplingFeatureName:  ",CHAR(34),INDEX(SamplingFeatures[Feature Name],$A2573),CHAR(34),
", SamplingFeatureDescription:  ",CHAR(34),INDEX(SamplingFeatures[Feature Description],$A2573),CHAR(34),
", SamplingFeatureGeotypeCV:  ",CHAR(34),INDEX(SamplingFeatures[Feature Geo Type],$A2573),CHAR(34),
", FeatureGeometry:  ",CHAR(34),INDEX(SamplingFeatures[Feature Geometry],$A2573),CHAR(34),
", Elevation_m:  ",CHAR(34),INDEX(SamplingFeatures[Elevation_m],$A2573),CHAR(34),
", ElevationDatumCV:  ",CHAR(34),ElevationDatum,CHAR(34),"}"))</f>
        <v>#REF!</v>
      </c>
      <c r="L2573" t="e">
        <f>IF(INDEX(SamplingFeatures[Sampling Feature Type],$A2573)&lt;&gt;"Site","",
CONCATENATE("  - &amp;SiteID",TEXT(SUMPRODUCT(--($L$3:$L2572&lt;&gt;"")),"0000"),
" {","SamplingFeatureID:  *SamplingFeatureID",TEXT($A2573,"0000"),
", SiteTypeCV:  ",CHAR(34),INDEX(Sites[Site Type],$A2573),CHAR(34),
", Latitude:  ",INDEX(Sites[Latitude],$A2573),
", Longitude:  ",INDEX(Sites[Longitude],$A2573),
", SRSName:  ",CHAR(34),LatLonDatum,CHAR(34),"}"))</f>
        <v>#REF!</v>
      </c>
      <c r="M2573" t="e">
        <f>IF(INDEX(SamplingFeatures[Sampling Feature Type],$A2573)&lt;&gt;"Specimen","",
CONCATENATE("  - &amp;SpecimenID",TEXT(SUMPRODUCT(--($M$3:$M2572&lt;&gt;"")),"0000"),
" {","SamplingFeatureID:  *SamplingFeatureID",TEXT($A2573,"0000"),
", SpecimenTypeCV:  ",CHAR(34),INDEX(Specimens[Specimen Type],$A2573),CHAR(34),
", SpecimenMediumCV:  ",INDEX(Specimens[Specimen Medium],$A2573),
", IsFieldSpecimen:  ",CHAR(34),INDEX(Specimens[Is Field Specimen?],$A2573),CHAR(34),"}"))</f>
        <v>#REF!</v>
      </c>
      <c r="N2573" t="e">
        <f>IF(COUNTA(SpatialOffsets[])=0,"", IF(INDEX(SpatialOffsets[Spatial Offset Type],$A2573)="","",
CONCATENATE("  - &amp;SpatialOffsetID",TEXT($A2573,"0000"),
" {","SpatialOffsetTypeCV:  ",CHAR(34),INDEX(SpatialOffsets[Spatial Offset Type],$A2573),CHAR(34),
", Offset1Value:  ",INDEX(SpatialOffsets[Offset 1 Value],$A2573),
", Offset1UnitID:  ",CHAR(34),INDEX(SpatialOffsets[Offset 1 Unit],$A2573),CHAR(34),
", Offset2Value:  ",INDEX(SpatialOffsets[Offset 2 Value],$A2573),
", Offset2UnitID:  ",CHAR(34),INDEX(SpatialOffsets[Offset 2 Unit],$A2573),CHAR(34),
", Offset3Value:  ",INDEX(SpatialOffsets[Offset 3 Value],$A2573),
", Offset3UnitID:  ",CHAR(34),INDEX(SpatialOffsets[Offset 3 Unit],$A2573),CHAR(34),,"}")))</f>
        <v>#REF!</v>
      </c>
      <c r="O2573" t="e">
        <f>IF(COUNTA(RelatedFeatures[])=0,"", IF(INDEX(RelatedFeatures[First Sampling Feature Code],$A2573)="","",
CONCATENATE("  - &amp;RelationID",TEXT($A2573,"0000"),
" {","SamplingFeatureID:  *SamplingFeatureID",TEXT(MATCH(INDEX(RelatedFeatures[First Sampling Feature Code],$A2573),SamplingFeatures[Feature Code],0),"0000"),
", RelationshipTypeCV:  ",CHAR(34),INDEX(RelatedFeatures[Relationship Type],$A2573),CHAR(34),
", RelatedFeatureID: *SamplingFeatureID",TEXT(MATCH(INDEX(RelatedFeatures[Second Sampling Feature Code],$A2573),SamplingFeatures[Feature Code],0),"0000"),
", SpatialOffsetID:  ",IF(INDEX(RelatedFeatures[Offset Number],$A2573)="","",CONCATENATE("*SpatialOffsetID",TEXT(INDEX(RelatedFeatures[Offset Number],$A2573),"0000"))),"}")))</f>
        <v>#REF!</v>
      </c>
      <c r="P2573" t="e">
        <f>IF(INDEX(Methods[Method Type],$A2573)="","",
CONCATENATE("  - &amp;MethodID",TEXT($A2573,"0000"),
" {","MethodTypeCV:  ",CHAR(34),INDEX(Methods[Method Type],$A2573),CHAR(34),
", MethodCode:  ",CHAR(34),INDEX(Methods[Method Code],$A2573),CHAR(34),
", MethodName:  ",CHAR(34),INDEX(Methods[Method Name],$A2573),CHAR(34),
", MethodDescription:  ",CHAR(34),INDEX(Methods[Method Description],$A2573),CHAR(34),
", MethodLink:  ",CHAR(34),INDEX(Methods[Method Link],$A2573),CHAR(34),
", OrganizationID: *OrganizationID",TEXT(MATCH(INDEX(Methods[Organization Name],$A2573),Organizations[Organization Name],0),"0000"),"}"))</f>
        <v>#REF!</v>
      </c>
      <c r="Q2573" t="e">
        <f>IF(INDEX(Variables[Variable Type],$A2573)="","",
CONCATENATE("  - &amp;VariableID",TEXT($A2573,"0000"),
" {","VariableTypeCV:  ",CHAR(34),INDEX(Variables[Variable Type],$A2573),CHAR(34),
", VariableCode:  ",CHAR(34),INDEX(Variables[Variable Code],$A2573),CHAR(34),
", VariableNameCV:  ",CHAR(34),INDEX(Variables[Variable Name],$A2573),CHAR(34),
", VariableDefinition:  ",CHAR(34),INDEX(Variables[Variable Definition],$A2573),CHAR(34),
", SpecciationCV:  ",CHAR(34),INDEX(Variables[Speciation],$A2573),CHAR(34),
", NoDataValue:  ",CHAR(34),INDEX(Variables[No Data Value],$A2573),CHAR(34),"}"))</f>
        <v>#REF!</v>
      </c>
    </row>
    <row r="2574" spans="1:17" x14ac:dyDescent="0.25">
      <c r="A2574">
        <v>2571</v>
      </c>
      <c r="D2574" t="e">
        <f>IF(INDEX(People[First Name],$A2574)="","",
CONCATENATE("  - &amp;PersonID",TEXT($A2574,"0000"),
" {","PersonFirstName:  ",CHAR(34),INDEX(People[First Name],$A2574),CHAR(34),
", PersonMiddleName:  ",CHAR(34),INDEX(People[Middle Name],$A2574),CHAR(34),
", PersonLastName:  ",CHAR(34),INDEX(People[Last Name],$A2574),CHAR(34),"}"))</f>
        <v>#REF!</v>
      </c>
      <c r="E2574" t="e">
        <f>IF(INDEX(Organizations[Organization Type '[CV']],$A2574)="","",
CONCATENATE("  - &amp;OrganizationID",TEXT($A2574,"0000"),
" {","OrganizationTypeCV:  ",CHAR(34),INDEX(Organizations[Organization Type '[CV']],$A2574),CHAR(34),
", OrganizationCode:  ",CHAR(34),INDEX(Organizations[Organization Code],$A2574),CHAR(34),
", OrganizationName:  ",CHAR(34),INDEX(Organizations[Organization Name],$A2574),CHAR(34),
", OrganizationDescription:  ",CHAR(34),INDEX(Organizations[Organization Description],$A2574),CHAR(34),
", OrganizationLink:  ",CHAR(34),INDEX(Organizations[Organization Link],$A2574),CHAR(34),"}"))</f>
        <v>#REF!</v>
      </c>
      <c r="F2574" t="e">
        <f>IF(INDEX(People[First Name],$A2574)="","",
CONCATENATE("  - &amp;AffiliationID",TEXT($A2574,"0000"),
" {PersonID: *PersonID",TEXT($A2574,"0000"),
", OrganizationID: *OrganizationID",TEXT(MATCH(INDEX(People[Organization Name],$A2574),Organizations[Organization Name],0),"0000"),
", IsPrimaryOrganizationContact: , AffiliationStartDate: , AffiliationEndDate: , PrimaryPhone: ",
", PrimaryEmail: ",CHAR(34),INDEX(People[Primary Email],$A2574),CHAR(34),
", PrimaryAddress: ",CHAR(34),INDEX(People[Primary Address],$A2574),CHAR(34),
", PersonLink: }"))</f>
        <v>#REF!</v>
      </c>
      <c r="H2574" t="e">
        <f>IF(COUNTA(CitationInformation)=0,"",IF(INDEX(AuthorList[Author Name],$A2574)="","",
CONCATENATE("  - &amp;AuthorListID",TEXT($A2574,"0000"),
"  {CitationID: *CitationID0001",
", PersonID: *PersonID",TEXT(MATCH(INDEX(AuthorList[Author Name],$A2574),People[Full Name],0),"0000"),
", AuthorOrder: ",INDEX(AuthorList[Author Number],$A2574),"}")))</f>
        <v>#REF!</v>
      </c>
      <c r="K2574" t="e">
        <f>IF(INDEX(SamplingFeatures[Feature Code],$A2574)="","",
CONCATENATE("  - &amp;SamplingFeatureID",TEXT($A2574,"0000"),
" {","SamplingFeatureUUID:  ",CHAR(34),INDEX(SamplingFeatures[Sampling Feature UUID],$A2574),CHAR(34),
", SamplingFeatureTypeCV:  ",CHAR(34),INDEX(SamplingFeatures[Sampling Feature Type],$A2574),CHAR(34),
", SamplingFeatureCode:  ",CHAR(34),INDEX(SamplingFeatures[Feature Code],$A2574),CHAR(34),
", SamplingFeatureName:  ",CHAR(34),INDEX(SamplingFeatures[Feature Name],$A2574),CHAR(34),
", SamplingFeatureDescription:  ",CHAR(34),INDEX(SamplingFeatures[Feature Description],$A2574),CHAR(34),
", SamplingFeatureGeotypeCV:  ",CHAR(34),INDEX(SamplingFeatures[Feature Geo Type],$A2574),CHAR(34),
", FeatureGeometry:  ",CHAR(34),INDEX(SamplingFeatures[Feature Geometry],$A2574),CHAR(34),
", Elevation_m:  ",CHAR(34),INDEX(SamplingFeatures[Elevation_m],$A2574),CHAR(34),
", ElevationDatumCV:  ",CHAR(34),ElevationDatum,CHAR(34),"}"))</f>
        <v>#REF!</v>
      </c>
      <c r="L2574" t="e">
        <f>IF(INDEX(SamplingFeatures[Sampling Feature Type],$A2574)&lt;&gt;"Site","",
CONCATENATE("  - &amp;SiteID",TEXT(SUMPRODUCT(--($L$3:$L2573&lt;&gt;"")),"0000"),
" {","SamplingFeatureID:  *SamplingFeatureID",TEXT($A2574,"0000"),
", SiteTypeCV:  ",CHAR(34),INDEX(Sites[Site Type],$A2574),CHAR(34),
", Latitude:  ",INDEX(Sites[Latitude],$A2574),
", Longitude:  ",INDEX(Sites[Longitude],$A2574),
", SRSName:  ",CHAR(34),LatLonDatum,CHAR(34),"}"))</f>
        <v>#REF!</v>
      </c>
      <c r="M2574" t="e">
        <f>IF(INDEX(SamplingFeatures[Sampling Feature Type],$A2574)&lt;&gt;"Specimen","",
CONCATENATE("  - &amp;SpecimenID",TEXT(SUMPRODUCT(--($M$3:$M2573&lt;&gt;"")),"0000"),
" {","SamplingFeatureID:  *SamplingFeatureID",TEXT($A2574,"0000"),
", SpecimenTypeCV:  ",CHAR(34),INDEX(Specimens[Specimen Type],$A2574),CHAR(34),
", SpecimenMediumCV:  ",INDEX(Specimens[Specimen Medium],$A2574),
", IsFieldSpecimen:  ",CHAR(34),INDEX(Specimens[Is Field Specimen?],$A2574),CHAR(34),"}"))</f>
        <v>#REF!</v>
      </c>
      <c r="N2574" t="e">
        <f>IF(COUNTA(SpatialOffsets[])=0,"", IF(INDEX(SpatialOffsets[Spatial Offset Type],$A2574)="","",
CONCATENATE("  - &amp;SpatialOffsetID",TEXT($A2574,"0000"),
" {","SpatialOffsetTypeCV:  ",CHAR(34),INDEX(SpatialOffsets[Spatial Offset Type],$A2574),CHAR(34),
", Offset1Value:  ",INDEX(SpatialOffsets[Offset 1 Value],$A2574),
", Offset1UnitID:  ",CHAR(34),INDEX(SpatialOffsets[Offset 1 Unit],$A2574),CHAR(34),
", Offset2Value:  ",INDEX(SpatialOffsets[Offset 2 Value],$A2574),
", Offset2UnitID:  ",CHAR(34),INDEX(SpatialOffsets[Offset 2 Unit],$A2574),CHAR(34),
", Offset3Value:  ",INDEX(SpatialOffsets[Offset 3 Value],$A2574),
", Offset3UnitID:  ",CHAR(34),INDEX(SpatialOffsets[Offset 3 Unit],$A2574),CHAR(34),,"}")))</f>
        <v>#REF!</v>
      </c>
      <c r="O2574" t="e">
        <f>IF(COUNTA(RelatedFeatures[])=0,"", IF(INDEX(RelatedFeatures[First Sampling Feature Code],$A2574)="","",
CONCATENATE("  - &amp;RelationID",TEXT($A2574,"0000"),
" {","SamplingFeatureID:  *SamplingFeatureID",TEXT(MATCH(INDEX(RelatedFeatures[First Sampling Feature Code],$A2574),SamplingFeatures[Feature Code],0),"0000"),
", RelationshipTypeCV:  ",CHAR(34),INDEX(RelatedFeatures[Relationship Type],$A2574),CHAR(34),
", RelatedFeatureID: *SamplingFeatureID",TEXT(MATCH(INDEX(RelatedFeatures[Second Sampling Feature Code],$A2574),SamplingFeatures[Feature Code],0),"0000"),
", SpatialOffsetID:  ",IF(INDEX(RelatedFeatures[Offset Number],$A2574)="","",CONCATENATE("*SpatialOffsetID",TEXT(INDEX(RelatedFeatures[Offset Number],$A2574),"0000"))),"}")))</f>
        <v>#REF!</v>
      </c>
      <c r="P2574" t="e">
        <f>IF(INDEX(Methods[Method Type],$A2574)="","",
CONCATENATE("  - &amp;MethodID",TEXT($A2574,"0000"),
" {","MethodTypeCV:  ",CHAR(34),INDEX(Methods[Method Type],$A2574),CHAR(34),
", MethodCode:  ",CHAR(34),INDEX(Methods[Method Code],$A2574),CHAR(34),
", MethodName:  ",CHAR(34),INDEX(Methods[Method Name],$A2574),CHAR(34),
", MethodDescription:  ",CHAR(34),INDEX(Methods[Method Description],$A2574),CHAR(34),
", MethodLink:  ",CHAR(34),INDEX(Methods[Method Link],$A2574),CHAR(34),
", OrganizationID: *OrganizationID",TEXT(MATCH(INDEX(Methods[Organization Name],$A2574),Organizations[Organization Name],0),"0000"),"}"))</f>
        <v>#REF!</v>
      </c>
      <c r="Q2574" t="e">
        <f>IF(INDEX(Variables[Variable Type],$A2574)="","",
CONCATENATE("  - &amp;VariableID",TEXT($A2574,"0000"),
" {","VariableTypeCV:  ",CHAR(34),INDEX(Variables[Variable Type],$A2574),CHAR(34),
", VariableCode:  ",CHAR(34),INDEX(Variables[Variable Code],$A2574),CHAR(34),
", VariableNameCV:  ",CHAR(34),INDEX(Variables[Variable Name],$A2574),CHAR(34),
", VariableDefinition:  ",CHAR(34),INDEX(Variables[Variable Definition],$A2574),CHAR(34),
", SpecciationCV:  ",CHAR(34),INDEX(Variables[Speciation],$A2574),CHAR(34),
", NoDataValue:  ",CHAR(34),INDEX(Variables[No Data Value],$A2574),CHAR(34),"}"))</f>
        <v>#REF!</v>
      </c>
    </row>
    <row r="2575" spans="1:17" x14ac:dyDescent="0.25">
      <c r="A2575">
        <v>2572</v>
      </c>
      <c r="D2575" t="e">
        <f>IF(INDEX(People[First Name],$A2575)="","",
CONCATENATE("  - &amp;PersonID",TEXT($A2575,"0000"),
" {","PersonFirstName:  ",CHAR(34),INDEX(People[First Name],$A2575),CHAR(34),
", PersonMiddleName:  ",CHAR(34),INDEX(People[Middle Name],$A2575),CHAR(34),
", PersonLastName:  ",CHAR(34),INDEX(People[Last Name],$A2575),CHAR(34),"}"))</f>
        <v>#REF!</v>
      </c>
      <c r="E2575" t="e">
        <f>IF(INDEX(Organizations[Organization Type '[CV']],$A2575)="","",
CONCATENATE("  - &amp;OrganizationID",TEXT($A2575,"0000"),
" {","OrganizationTypeCV:  ",CHAR(34),INDEX(Organizations[Organization Type '[CV']],$A2575),CHAR(34),
", OrganizationCode:  ",CHAR(34),INDEX(Organizations[Organization Code],$A2575),CHAR(34),
", OrganizationName:  ",CHAR(34),INDEX(Organizations[Organization Name],$A2575),CHAR(34),
", OrganizationDescription:  ",CHAR(34),INDEX(Organizations[Organization Description],$A2575),CHAR(34),
", OrganizationLink:  ",CHAR(34),INDEX(Organizations[Organization Link],$A2575),CHAR(34),"}"))</f>
        <v>#REF!</v>
      </c>
      <c r="F2575" t="e">
        <f>IF(INDEX(People[First Name],$A2575)="","",
CONCATENATE("  - &amp;AffiliationID",TEXT($A2575,"0000"),
" {PersonID: *PersonID",TEXT($A2575,"0000"),
", OrganizationID: *OrganizationID",TEXT(MATCH(INDEX(People[Organization Name],$A2575),Organizations[Organization Name],0),"0000"),
", IsPrimaryOrganizationContact: , AffiliationStartDate: , AffiliationEndDate: , PrimaryPhone: ",
", PrimaryEmail: ",CHAR(34),INDEX(People[Primary Email],$A2575),CHAR(34),
", PrimaryAddress: ",CHAR(34),INDEX(People[Primary Address],$A2575),CHAR(34),
", PersonLink: }"))</f>
        <v>#REF!</v>
      </c>
      <c r="H2575" t="e">
        <f>IF(COUNTA(CitationInformation)=0,"",IF(INDEX(AuthorList[Author Name],$A2575)="","",
CONCATENATE("  - &amp;AuthorListID",TEXT($A2575,"0000"),
"  {CitationID: *CitationID0001",
", PersonID: *PersonID",TEXT(MATCH(INDEX(AuthorList[Author Name],$A2575),People[Full Name],0),"0000"),
", AuthorOrder: ",INDEX(AuthorList[Author Number],$A2575),"}")))</f>
        <v>#REF!</v>
      </c>
      <c r="K2575" t="e">
        <f>IF(INDEX(SamplingFeatures[Feature Code],$A2575)="","",
CONCATENATE("  - &amp;SamplingFeatureID",TEXT($A2575,"0000"),
" {","SamplingFeatureUUID:  ",CHAR(34),INDEX(SamplingFeatures[Sampling Feature UUID],$A2575),CHAR(34),
", SamplingFeatureTypeCV:  ",CHAR(34),INDEX(SamplingFeatures[Sampling Feature Type],$A2575),CHAR(34),
", SamplingFeatureCode:  ",CHAR(34),INDEX(SamplingFeatures[Feature Code],$A2575),CHAR(34),
", SamplingFeatureName:  ",CHAR(34),INDEX(SamplingFeatures[Feature Name],$A2575),CHAR(34),
", SamplingFeatureDescription:  ",CHAR(34),INDEX(SamplingFeatures[Feature Description],$A2575),CHAR(34),
", SamplingFeatureGeotypeCV:  ",CHAR(34),INDEX(SamplingFeatures[Feature Geo Type],$A2575),CHAR(34),
", FeatureGeometry:  ",CHAR(34),INDEX(SamplingFeatures[Feature Geometry],$A2575),CHAR(34),
", Elevation_m:  ",CHAR(34),INDEX(SamplingFeatures[Elevation_m],$A2575),CHAR(34),
", ElevationDatumCV:  ",CHAR(34),ElevationDatum,CHAR(34),"}"))</f>
        <v>#REF!</v>
      </c>
      <c r="L2575" t="e">
        <f>IF(INDEX(SamplingFeatures[Sampling Feature Type],$A2575)&lt;&gt;"Site","",
CONCATENATE("  - &amp;SiteID",TEXT(SUMPRODUCT(--($L$3:$L2574&lt;&gt;"")),"0000"),
" {","SamplingFeatureID:  *SamplingFeatureID",TEXT($A2575,"0000"),
", SiteTypeCV:  ",CHAR(34),INDEX(Sites[Site Type],$A2575),CHAR(34),
", Latitude:  ",INDEX(Sites[Latitude],$A2575),
", Longitude:  ",INDEX(Sites[Longitude],$A2575),
", SRSName:  ",CHAR(34),LatLonDatum,CHAR(34),"}"))</f>
        <v>#REF!</v>
      </c>
      <c r="M2575" t="e">
        <f>IF(INDEX(SamplingFeatures[Sampling Feature Type],$A2575)&lt;&gt;"Specimen","",
CONCATENATE("  - &amp;SpecimenID",TEXT(SUMPRODUCT(--($M$3:$M2574&lt;&gt;"")),"0000"),
" {","SamplingFeatureID:  *SamplingFeatureID",TEXT($A2575,"0000"),
", SpecimenTypeCV:  ",CHAR(34),INDEX(Specimens[Specimen Type],$A2575),CHAR(34),
", SpecimenMediumCV:  ",INDEX(Specimens[Specimen Medium],$A2575),
", IsFieldSpecimen:  ",CHAR(34),INDEX(Specimens[Is Field Specimen?],$A2575),CHAR(34),"}"))</f>
        <v>#REF!</v>
      </c>
      <c r="N2575" t="e">
        <f>IF(COUNTA(SpatialOffsets[])=0,"", IF(INDEX(SpatialOffsets[Spatial Offset Type],$A2575)="","",
CONCATENATE("  - &amp;SpatialOffsetID",TEXT($A2575,"0000"),
" {","SpatialOffsetTypeCV:  ",CHAR(34),INDEX(SpatialOffsets[Spatial Offset Type],$A2575),CHAR(34),
", Offset1Value:  ",INDEX(SpatialOffsets[Offset 1 Value],$A2575),
", Offset1UnitID:  ",CHAR(34),INDEX(SpatialOffsets[Offset 1 Unit],$A2575),CHAR(34),
", Offset2Value:  ",INDEX(SpatialOffsets[Offset 2 Value],$A2575),
", Offset2UnitID:  ",CHAR(34),INDEX(SpatialOffsets[Offset 2 Unit],$A2575),CHAR(34),
", Offset3Value:  ",INDEX(SpatialOffsets[Offset 3 Value],$A2575),
", Offset3UnitID:  ",CHAR(34),INDEX(SpatialOffsets[Offset 3 Unit],$A2575),CHAR(34),,"}")))</f>
        <v>#REF!</v>
      </c>
      <c r="O2575" t="e">
        <f>IF(COUNTA(RelatedFeatures[])=0,"", IF(INDEX(RelatedFeatures[First Sampling Feature Code],$A2575)="","",
CONCATENATE("  - &amp;RelationID",TEXT($A2575,"0000"),
" {","SamplingFeatureID:  *SamplingFeatureID",TEXT(MATCH(INDEX(RelatedFeatures[First Sampling Feature Code],$A2575),SamplingFeatures[Feature Code],0),"0000"),
", RelationshipTypeCV:  ",CHAR(34),INDEX(RelatedFeatures[Relationship Type],$A2575),CHAR(34),
", RelatedFeatureID: *SamplingFeatureID",TEXT(MATCH(INDEX(RelatedFeatures[Second Sampling Feature Code],$A2575),SamplingFeatures[Feature Code],0),"0000"),
", SpatialOffsetID:  ",IF(INDEX(RelatedFeatures[Offset Number],$A2575)="","",CONCATENATE("*SpatialOffsetID",TEXT(INDEX(RelatedFeatures[Offset Number],$A2575),"0000"))),"}")))</f>
        <v>#REF!</v>
      </c>
      <c r="P2575" t="e">
        <f>IF(INDEX(Methods[Method Type],$A2575)="","",
CONCATENATE("  - &amp;MethodID",TEXT($A2575,"0000"),
" {","MethodTypeCV:  ",CHAR(34),INDEX(Methods[Method Type],$A2575),CHAR(34),
", MethodCode:  ",CHAR(34),INDEX(Methods[Method Code],$A2575),CHAR(34),
", MethodName:  ",CHAR(34),INDEX(Methods[Method Name],$A2575),CHAR(34),
", MethodDescription:  ",CHAR(34),INDEX(Methods[Method Description],$A2575),CHAR(34),
", MethodLink:  ",CHAR(34),INDEX(Methods[Method Link],$A2575),CHAR(34),
", OrganizationID: *OrganizationID",TEXT(MATCH(INDEX(Methods[Organization Name],$A2575),Organizations[Organization Name],0),"0000"),"}"))</f>
        <v>#REF!</v>
      </c>
      <c r="Q2575" t="e">
        <f>IF(INDEX(Variables[Variable Type],$A2575)="","",
CONCATENATE("  - &amp;VariableID",TEXT($A2575,"0000"),
" {","VariableTypeCV:  ",CHAR(34),INDEX(Variables[Variable Type],$A2575),CHAR(34),
", VariableCode:  ",CHAR(34),INDEX(Variables[Variable Code],$A2575),CHAR(34),
", VariableNameCV:  ",CHAR(34),INDEX(Variables[Variable Name],$A2575),CHAR(34),
", VariableDefinition:  ",CHAR(34),INDEX(Variables[Variable Definition],$A2575),CHAR(34),
", SpecciationCV:  ",CHAR(34),INDEX(Variables[Speciation],$A2575),CHAR(34),
", NoDataValue:  ",CHAR(34),INDEX(Variables[No Data Value],$A2575),CHAR(34),"}"))</f>
        <v>#REF!</v>
      </c>
    </row>
    <row r="2576" spans="1:17" x14ac:dyDescent="0.25">
      <c r="A2576">
        <v>2573</v>
      </c>
      <c r="D2576" t="e">
        <f>IF(INDEX(People[First Name],$A2576)="","",
CONCATENATE("  - &amp;PersonID",TEXT($A2576,"0000"),
" {","PersonFirstName:  ",CHAR(34),INDEX(People[First Name],$A2576),CHAR(34),
", PersonMiddleName:  ",CHAR(34),INDEX(People[Middle Name],$A2576),CHAR(34),
", PersonLastName:  ",CHAR(34),INDEX(People[Last Name],$A2576),CHAR(34),"}"))</f>
        <v>#REF!</v>
      </c>
      <c r="E2576" t="e">
        <f>IF(INDEX(Organizations[Organization Type '[CV']],$A2576)="","",
CONCATENATE("  - &amp;OrganizationID",TEXT($A2576,"0000"),
" {","OrganizationTypeCV:  ",CHAR(34),INDEX(Organizations[Organization Type '[CV']],$A2576),CHAR(34),
", OrganizationCode:  ",CHAR(34),INDEX(Organizations[Organization Code],$A2576),CHAR(34),
", OrganizationName:  ",CHAR(34),INDEX(Organizations[Organization Name],$A2576),CHAR(34),
", OrganizationDescription:  ",CHAR(34),INDEX(Organizations[Organization Description],$A2576),CHAR(34),
", OrganizationLink:  ",CHAR(34),INDEX(Organizations[Organization Link],$A2576),CHAR(34),"}"))</f>
        <v>#REF!</v>
      </c>
      <c r="F2576" t="e">
        <f>IF(INDEX(People[First Name],$A2576)="","",
CONCATENATE("  - &amp;AffiliationID",TEXT($A2576,"0000"),
" {PersonID: *PersonID",TEXT($A2576,"0000"),
", OrganizationID: *OrganizationID",TEXT(MATCH(INDEX(People[Organization Name],$A2576),Organizations[Organization Name],0),"0000"),
", IsPrimaryOrganizationContact: , AffiliationStartDate: , AffiliationEndDate: , PrimaryPhone: ",
", PrimaryEmail: ",CHAR(34),INDEX(People[Primary Email],$A2576),CHAR(34),
", PrimaryAddress: ",CHAR(34),INDEX(People[Primary Address],$A2576),CHAR(34),
", PersonLink: }"))</f>
        <v>#REF!</v>
      </c>
      <c r="H2576" t="e">
        <f>IF(COUNTA(CitationInformation)=0,"",IF(INDEX(AuthorList[Author Name],$A2576)="","",
CONCATENATE("  - &amp;AuthorListID",TEXT($A2576,"0000"),
"  {CitationID: *CitationID0001",
", PersonID: *PersonID",TEXT(MATCH(INDEX(AuthorList[Author Name],$A2576),People[Full Name],0),"0000"),
", AuthorOrder: ",INDEX(AuthorList[Author Number],$A2576),"}")))</f>
        <v>#REF!</v>
      </c>
      <c r="K2576" t="e">
        <f>IF(INDEX(SamplingFeatures[Feature Code],$A2576)="","",
CONCATENATE("  - &amp;SamplingFeatureID",TEXT($A2576,"0000"),
" {","SamplingFeatureUUID:  ",CHAR(34),INDEX(SamplingFeatures[Sampling Feature UUID],$A2576),CHAR(34),
", SamplingFeatureTypeCV:  ",CHAR(34),INDEX(SamplingFeatures[Sampling Feature Type],$A2576),CHAR(34),
", SamplingFeatureCode:  ",CHAR(34),INDEX(SamplingFeatures[Feature Code],$A2576),CHAR(34),
", SamplingFeatureName:  ",CHAR(34),INDEX(SamplingFeatures[Feature Name],$A2576),CHAR(34),
", SamplingFeatureDescription:  ",CHAR(34),INDEX(SamplingFeatures[Feature Description],$A2576),CHAR(34),
", SamplingFeatureGeotypeCV:  ",CHAR(34),INDEX(SamplingFeatures[Feature Geo Type],$A2576),CHAR(34),
", FeatureGeometry:  ",CHAR(34),INDEX(SamplingFeatures[Feature Geometry],$A2576),CHAR(34),
", Elevation_m:  ",CHAR(34),INDEX(SamplingFeatures[Elevation_m],$A2576),CHAR(34),
", ElevationDatumCV:  ",CHAR(34),ElevationDatum,CHAR(34),"}"))</f>
        <v>#REF!</v>
      </c>
      <c r="L2576" t="e">
        <f>IF(INDEX(SamplingFeatures[Sampling Feature Type],$A2576)&lt;&gt;"Site","",
CONCATENATE("  - &amp;SiteID",TEXT(SUMPRODUCT(--($L$3:$L2575&lt;&gt;"")),"0000"),
" {","SamplingFeatureID:  *SamplingFeatureID",TEXT($A2576,"0000"),
", SiteTypeCV:  ",CHAR(34),INDEX(Sites[Site Type],$A2576),CHAR(34),
", Latitude:  ",INDEX(Sites[Latitude],$A2576),
", Longitude:  ",INDEX(Sites[Longitude],$A2576),
", SRSName:  ",CHAR(34),LatLonDatum,CHAR(34),"}"))</f>
        <v>#REF!</v>
      </c>
      <c r="M2576" t="e">
        <f>IF(INDEX(SamplingFeatures[Sampling Feature Type],$A2576)&lt;&gt;"Specimen","",
CONCATENATE("  - &amp;SpecimenID",TEXT(SUMPRODUCT(--($M$3:$M2575&lt;&gt;"")),"0000"),
" {","SamplingFeatureID:  *SamplingFeatureID",TEXT($A2576,"0000"),
", SpecimenTypeCV:  ",CHAR(34),INDEX(Specimens[Specimen Type],$A2576),CHAR(34),
", SpecimenMediumCV:  ",INDEX(Specimens[Specimen Medium],$A2576),
", IsFieldSpecimen:  ",CHAR(34),INDEX(Specimens[Is Field Specimen?],$A2576),CHAR(34),"}"))</f>
        <v>#REF!</v>
      </c>
      <c r="N2576" t="e">
        <f>IF(COUNTA(SpatialOffsets[])=0,"", IF(INDEX(SpatialOffsets[Spatial Offset Type],$A2576)="","",
CONCATENATE("  - &amp;SpatialOffsetID",TEXT($A2576,"0000"),
" {","SpatialOffsetTypeCV:  ",CHAR(34),INDEX(SpatialOffsets[Spatial Offset Type],$A2576),CHAR(34),
", Offset1Value:  ",INDEX(SpatialOffsets[Offset 1 Value],$A2576),
", Offset1UnitID:  ",CHAR(34),INDEX(SpatialOffsets[Offset 1 Unit],$A2576),CHAR(34),
", Offset2Value:  ",INDEX(SpatialOffsets[Offset 2 Value],$A2576),
", Offset2UnitID:  ",CHAR(34),INDEX(SpatialOffsets[Offset 2 Unit],$A2576),CHAR(34),
", Offset3Value:  ",INDEX(SpatialOffsets[Offset 3 Value],$A2576),
", Offset3UnitID:  ",CHAR(34),INDEX(SpatialOffsets[Offset 3 Unit],$A2576),CHAR(34),,"}")))</f>
        <v>#REF!</v>
      </c>
      <c r="O2576" t="e">
        <f>IF(COUNTA(RelatedFeatures[])=0,"", IF(INDEX(RelatedFeatures[First Sampling Feature Code],$A2576)="","",
CONCATENATE("  - &amp;RelationID",TEXT($A2576,"0000"),
" {","SamplingFeatureID:  *SamplingFeatureID",TEXT(MATCH(INDEX(RelatedFeatures[First Sampling Feature Code],$A2576),SamplingFeatures[Feature Code],0),"0000"),
", RelationshipTypeCV:  ",CHAR(34),INDEX(RelatedFeatures[Relationship Type],$A2576),CHAR(34),
", RelatedFeatureID: *SamplingFeatureID",TEXT(MATCH(INDEX(RelatedFeatures[Second Sampling Feature Code],$A2576),SamplingFeatures[Feature Code],0),"0000"),
", SpatialOffsetID:  ",IF(INDEX(RelatedFeatures[Offset Number],$A2576)="","",CONCATENATE("*SpatialOffsetID",TEXT(INDEX(RelatedFeatures[Offset Number],$A2576),"0000"))),"}")))</f>
        <v>#REF!</v>
      </c>
      <c r="P2576" t="e">
        <f>IF(INDEX(Methods[Method Type],$A2576)="","",
CONCATENATE("  - &amp;MethodID",TEXT($A2576,"0000"),
" {","MethodTypeCV:  ",CHAR(34),INDEX(Methods[Method Type],$A2576),CHAR(34),
", MethodCode:  ",CHAR(34),INDEX(Methods[Method Code],$A2576),CHAR(34),
", MethodName:  ",CHAR(34),INDEX(Methods[Method Name],$A2576),CHAR(34),
", MethodDescription:  ",CHAR(34),INDEX(Methods[Method Description],$A2576),CHAR(34),
", MethodLink:  ",CHAR(34),INDEX(Methods[Method Link],$A2576),CHAR(34),
", OrganizationID: *OrganizationID",TEXT(MATCH(INDEX(Methods[Organization Name],$A2576),Organizations[Organization Name],0),"0000"),"}"))</f>
        <v>#REF!</v>
      </c>
      <c r="Q2576" t="e">
        <f>IF(INDEX(Variables[Variable Type],$A2576)="","",
CONCATENATE("  - &amp;VariableID",TEXT($A2576,"0000"),
" {","VariableTypeCV:  ",CHAR(34),INDEX(Variables[Variable Type],$A2576),CHAR(34),
", VariableCode:  ",CHAR(34),INDEX(Variables[Variable Code],$A2576),CHAR(34),
", VariableNameCV:  ",CHAR(34),INDEX(Variables[Variable Name],$A2576),CHAR(34),
", VariableDefinition:  ",CHAR(34),INDEX(Variables[Variable Definition],$A2576),CHAR(34),
", SpecciationCV:  ",CHAR(34),INDEX(Variables[Speciation],$A2576),CHAR(34),
", NoDataValue:  ",CHAR(34),INDEX(Variables[No Data Value],$A2576),CHAR(34),"}"))</f>
        <v>#REF!</v>
      </c>
    </row>
    <row r="2577" spans="1:17" x14ac:dyDescent="0.25">
      <c r="A2577">
        <v>2574</v>
      </c>
      <c r="D2577" t="e">
        <f>IF(INDEX(People[First Name],$A2577)="","",
CONCATENATE("  - &amp;PersonID",TEXT($A2577,"0000"),
" {","PersonFirstName:  ",CHAR(34),INDEX(People[First Name],$A2577),CHAR(34),
", PersonMiddleName:  ",CHAR(34),INDEX(People[Middle Name],$A2577),CHAR(34),
", PersonLastName:  ",CHAR(34),INDEX(People[Last Name],$A2577),CHAR(34),"}"))</f>
        <v>#REF!</v>
      </c>
      <c r="E2577" t="e">
        <f>IF(INDEX(Organizations[Organization Type '[CV']],$A2577)="","",
CONCATENATE("  - &amp;OrganizationID",TEXT($A2577,"0000"),
" {","OrganizationTypeCV:  ",CHAR(34),INDEX(Organizations[Organization Type '[CV']],$A2577),CHAR(34),
", OrganizationCode:  ",CHAR(34),INDEX(Organizations[Organization Code],$A2577),CHAR(34),
", OrganizationName:  ",CHAR(34),INDEX(Organizations[Organization Name],$A2577),CHAR(34),
", OrganizationDescription:  ",CHAR(34),INDEX(Organizations[Organization Description],$A2577),CHAR(34),
", OrganizationLink:  ",CHAR(34),INDEX(Organizations[Organization Link],$A2577),CHAR(34),"}"))</f>
        <v>#REF!</v>
      </c>
      <c r="F2577" t="e">
        <f>IF(INDEX(People[First Name],$A2577)="","",
CONCATENATE("  - &amp;AffiliationID",TEXT($A2577,"0000"),
" {PersonID: *PersonID",TEXT($A2577,"0000"),
", OrganizationID: *OrganizationID",TEXT(MATCH(INDEX(People[Organization Name],$A2577),Organizations[Organization Name],0),"0000"),
", IsPrimaryOrganizationContact: , AffiliationStartDate: , AffiliationEndDate: , PrimaryPhone: ",
", PrimaryEmail: ",CHAR(34),INDEX(People[Primary Email],$A2577),CHAR(34),
", PrimaryAddress: ",CHAR(34),INDEX(People[Primary Address],$A2577),CHAR(34),
", PersonLink: }"))</f>
        <v>#REF!</v>
      </c>
      <c r="H2577" t="e">
        <f>IF(COUNTA(CitationInformation)=0,"",IF(INDEX(AuthorList[Author Name],$A2577)="","",
CONCATENATE("  - &amp;AuthorListID",TEXT($A2577,"0000"),
"  {CitationID: *CitationID0001",
", PersonID: *PersonID",TEXT(MATCH(INDEX(AuthorList[Author Name],$A2577),People[Full Name],0),"0000"),
", AuthorOrder: ",INDEX(AuthorList[Author Number],$A2577),"}")))</f>
        <v>#REF!</v>
      </c>
      <c r="K2577" t="e">
        <f>IF(INDEX(SamplingFeatures[Feature Code],$A2577)="","",
CONCATENATE("  - &amp;SamplingFeatureID",TEXT($A2577,"0000"),
" {","SamplingFeatureUUID:  ",CHAR(34),INDEX(SamplingFeatures[Sampling Feature UUID],$A2577),CHAR(34),
", SamplingFeatureTypeCV:  ",CHAR(34),INDEX(SamplingFeatures[Sampling Feature Type],$A2577),CHAR(34),
", SamplingFeatureCode:  ",CHAR(34),INDEX(SamplingFeatures[Feature Code],$A2577),CHAR(34),
", SamplingFeatureName:  ",CHAR(34),INDEX(SamplingFeatures[Feature Name],$A2577),CHAR(34),
", SamplingFeatureDescription:  ",CHAR(34),INDEX(SamplingFeatures[Feature Description],$A2577),CHAR(34),
", SamplingFeatureGeotypeCV:  ",CHAR(34),INDEX(SamplingFeatures[Feature Geo Type],$A2577),CHAR(34),
", FeatureGeometry:  ",CHAR(34),INDEX(SamplingFeatures[Feature Geometry],$A2577),CHAR(34),
", Elevation_m:  ",CHAR(34),INDEX(SamplingFeatures[Elevation_m],$A2577),CHAR(34),
", ElevationDatumCV:  ",CHAR(34),ElevationDatum,CHAR(34),"}"))</f>
        <v>#REF!</v>
      </c>
      <c r="L2577" t="e">
        <f>IF(INDEX(SamplingFeatures[Sampling Feature Type],$A2577)&lt;&gt;"Site","",
CONCATENATE("  - &amp;SiteID",TEXT(SUMPRODUCT(--($L$3:$L2576&lt;&gt;"")),"0000"),
" {","SamplingFeatureID:  *SamplingFeatureID",TEXT($A2577,"0000"),
", SiteTypeCV:  ",CHAR(34),INDEX(Sites[Site Type],$A2577),CHAR(34),
", Latitude:  ",INDEX(Sites[Latitude],$A2577),
", Longitude:  ",INDEX(Sites[Longitude],$A2577),
", SRSName:  ",CHAR(34),LatLonDatum,CHAR(34),"}"))</f>
        <v>#REF!</v>
      </c>
      <c r="M2577" t="e">
        <f>IF(INDEX(SamplingFeatures[Sampling Feature Type],$A2577)&lt;&gt;"Specimen","",
CONCATENATE("  - &amp;SpecimenID",TEXT(SUMPRODUCT(--($M$3:$M2576&lt;&gt;"")),"0000"),
" {","SamplingFeatureID:  *SamplingFeatureID",TEXT($A2577,"0000"),
", SpecimenTypeCV:  ",CHAR(34),INDEX(Specimens[Specimen Type],$A2577),CHAR(34),
", SpecimenMediumCV:  ",INDEX(Specimens[Specimen Medium],$A2577),
", IsFieldSpecimen:  ",CHAR(34),INDEX(Specimens[Is Field Specimen?],$A2577),CHAR(34),"}"))</f>
        <v>#REF!</v>
      </c>
      <c r="N2577" t="e">
        <f>IF(COUNTA(SpatialOffsets[])=0,"", IF(INDEX(SpatialOffsets[Spatial Offset Type],$A2577)="","",
CONCATENATE("  - &amp;SpatialOffsetID",TEXT($A2577,"0000"),
" {","SpatialOffsetTypeCV:  ",CHAR(34),INDEX(SpatialOffsets[Spatial Offset Type],$A2577),CHAR(34),
", Offset1Value:  ",INDEX(SpatialOffsets[Offset 1 Value],$A2577),
", Offset1UnitID:  ",CHAR(34),INDEX(SpatialOffsets[Offset 1 Unit],$A2577),CHAR(34),
", Offset2Value:  ",INDEX(SpatialOffsets[Offset 2 Value],$A2577),
", Offset2UnitID:  ",CHAR(34),INDEX(SpatialOffsets[Offset 2 Unit],$A2577),CHAR(34),
", Offset3Value:  ",INDEX(SpatialOffsets[Offset 3 Value],$A2577),
", Offset3UnitID:  ",CHAR(34),INDEX(SpatialOffsets[Offset 3 Unit],$A2577),CHAR(34),,"}")))</f>
        <v>#REF!</v>
      </c>
      <c r="O2577" t="e">
        <f>IF(COUNTA(RelatedFeatures[])=0,"", IF(INDEX(RelatedFeatures[First Sampling Feature Code],$A2577)="","",
CONCATENATE("  - &amp;RelationID",TEXT($A2577,"0000"),
" {","SamplingFeatureID:  *SamplingFeatureID",TEXT(MATCH(INDEX(RelatedFeatures[First Sampling Feature Code],$A2577),SamplingFeatures[Feature Code],0),"0000"),
", RelationshipTypeCV:  ",CHAR(34),INDEX(RelatedFeatures[Relationship Type],$A2577),CHAR(34),
", RelatedFeatureID: *SamplingFeatureID",TEXT(MATCH(INDEX(RelatedFeatures[Second Sampling Feature Code],$A2577),SamplingFeatures[Feature Code],0),"0000"),
", SpatialOffsetID:  ",IF(INDEX(RelatedFeatures[Offset Number],$A2577)="","",CONCATENATE("*SpatialOffsetID",TEXT(INDEX(RelatedFeatures[Offset Number],$A2577),"0000"))),"}")))</f>
        <v>#REF!</v>
      </c>
      <c r="P2577" t="e">
        <f>IF(INDEX(Methods[Method Type],$A2577)="","",
CONCATENATE("  - &amp;MethodID",TEXT($A2577,"0000"),
" {","MethodTypeCV:  ",CHAR(34),INDEX(Methods[Method Type],$A2577),CHAR(34),
", MethodCode:  ",CHAR(34),INDEX(Methods[Method Code],$A2577),CHAR(34),
", MethodName:  ",CHAR(34),INDEX(Methods[Method Name],$A2577),CHAR(34),
", MethodDescription:  ",CHAR(34),INDEX(Methods[Method Description],$A2577),CHAR(34),
", MethodLink:  ",CHAR(34),INDEX(Methods[Method Link],$A2577),CHAR(34),
", OrganizationID: *OrganizationID",TEXT(MATCH(INDEX(Methods[Organization Name],$A2577),Organizations[Organization Name],0),"0000"),"}"))</f>
        <v>#REF!</v>
      </c>
      <c r="Q2577" t="e">
        <f>IF(INDEX(Variables[Variable Type],$A2577)="","",
CONCATENATE("  - &amp;VariableID",TEXT($A2577,"0000"),
" {","VariableTypeCV:  ",CHAR(34),INDEX(Variables[Variable Type],$A2577),CHAR(34),
", VariableCode:  ",CHAR(34),INDEX(Variables[Variable Code],$A2577),CHAR(34),
", VariableNameCV:  ",CHAR(34),INDEX(Variables[Variable Name],$A2577),CHAR(34),
", VariableDefinition:  ",CHAR(34),INDEX(Variables[Variable Definition],$A2577),CHAR(34),
", SpecciationCV:  ",CHAR(34),INDEX(Variables[Speciation],$A2577),CHAR(34),
", NoDataValue:  ",CHAR(34),INDEX(Variables[No Data Value],$A2577),CHAR(34),"}"))</f>
        <v>#REF!</v>
      </c>
    </row>
    <row r="2578" spans="1:17" x14ac:dyDescent="0.25">
      <c r="A2578">
        <v>2575</v>
      </c>
      <c r="D2578" t="e">
        <f>IF(INDEX(People[First Name],$A2578)="","",
CONCATENATE("  - &amp;PersonID",TEXT($A2578,"0000"),
" {","PersonFirstName:  ",CHAR(34),INDEX(People[First Name],$A2578),CHAR(34),
", PersonMiddleName:  ",CHAR(34),INDEX(People[Middle Name],$A2578),CHAR(34),
", PersonLastName:  ",CHAR(34),INDEX(People[Last Name],$A2578),CHAR(34),"}"))</f>
        <v>#REF!</v>
      </c>
      <c r="E2578" t="e">
        <f>IF(INDEX(Organizations[Organization Type '[CV']],$A2578)="","",
CONCATENATE("  - &amp;OrganizationID",TEXT($A2578,"0000"),
" {","OrganizationTypeCV:  ",CHAR(34),INDEX(Organizations[Organization Type '[CV']],$A2578),CHAR(34),
", OrganizationCode:  ",CHAR(34),INDEX(Organizations[Organization Code],$A2578),CHAR(34),
", OrganizationName:  ",CHAR(34),INDEX(Organizations[Organization Name],$A2578),CHAR(34),
", OrganizationDescription:  ",CHAR(34),INDEX(Organizations[Organization Description],$A2578),CHAR(34),
", OrganizationLink:  ",CHAR(34),INDEX(Organizations[Organization Link],$A2578),CHAR(34),"}"))</f>
        <v>#REF!</v>
      </c>
      <c r="F2578" t="e">
        <f>IF(INDEX(People[First Name],$A2578)="","",
CONCATENATE("  - &amp;AffiliationID",TEXT($A2578,"0000"),
" {PersonID: *PersonID",TEXT($A2578,"0000"),
", OrganizationID: *OrganizationID",TEXT(MATCH(INDEX(People[Organization Name],$A2578),Organizations[Organization Name],0),"0000"),
", IsPrimaryOrganizationContact: , AffiliationStartDate: , AffiliationEndDate: , PrimaryPhone: ",
", PrimaryEmail: ",CHAR(34),INDEX(People[Primary Email],$A2578),CHAR(34),
", PrimaryAddress: ",CHAR(34),INDEX(People[Primary Address],$A2578),CHAR(34),
", PersonLink: }"))</f>
        <v>#REF!</v>
      </c>
      <c r="H2578" t="e">
        <f>IF(COUNTA(CitationInformation)=0,"",IF(INDEX(AuthorList[Author Name],$A2578)="","",
CONCATENATE("  - &amp;AuthorListID",TEXT($A2578,"0000"),
"  {CitationID: *CitationID0001",
", PersonID: *PersonID",TEXT(MATCH(INDEX(AuthorList[Author Name],$A2578),People[Full Name],0),"0000"),
", AuthorOrder: ",INDEX(AuthorList[Author Number],$A2578),"}")))</f>
        <v>#REF!</v>
      </c>
      <c r="K2578" t="e">
        <f>IF(INDEX(SamplingFeatures[Feature Code],$A2578)="","",
CONCATENATE("  - &amp;SamplingFeatureID",TEXT($A2578,"0000"),
" {","SamplingFeatureUUID:  ",CHAR(34),INDEX(SamplingFeatures[Sampling Feature UUID],$A2578),CHAR(34),
", SamplingFeatureTypeCV:  ",CHAR(34),INDEX(SamplingFeatures[Sampling Feature Type],$A2578),CHAR(34),
", SamplingFeatureCode:  ",CHAR(34),INDEX(SamplingFeatures[Feature Code],$A2578),CHAR(34),
", SamplingFeatureName:  ",CHAR(34),INDEX(SamplingFeatures[Feature Name],$A2578),CHAR(34),
", SamplingFeatureDescription:  ",CHAR(34),INDEX(SamplingFeatures[Feature Description],$A2578),CHAR(34),
", SamplingFeatureGeotypeCV:  ",CHAR(34),INDEX(SamplingFeatures[Feature Geo Type],$A2578),CHAR(34),
", FeatureGeometry:  ",CHAR(34),INDEX(SamplingFeatures[Feature Geometry],$A2578),CHAR(34),
", Elevation_m:  ",CHAR(34),INDEX(SamplingFeatures[Elevation_m],$A2578),CHAR(34),
", ElevationDatumCV:  ",CHAR(34),ElevationDatum,CHAR(34),"}"))</f>
        <v>#REF!</v>
      </c>
      <c r="L2578" t="e">
        <f>IF(INDEX(SamplingFeatures[Sampling Feature Type],$A2578)&lt;&gt;"Site","",
CONCATENATE("  - &amp;SiteID",TEXT(SUMPRODUCT(--($L$3:$L2577&lt;&gt;"")),"0000"),
" {","SamplingFeatureID:  *SamplingFeatureID",TEXT($A2578,"0000"),
", SiteTypeCV:  ",CHAR(34),INDEX(Sites[Site Type],$A2578),CHAR(34),
", Latitude:  ",INDEX(Sites[Latitude],$A2578),
", Longitude:  ",INDEX(Sites[Longitude],$A2578),
", SRSName:  ",CHAR(34),LatLonDatum,CHAR(34),"}"))</f>
        <v>#REF!</v>
      </c>
      <c r="M2578" t="e">
        <f>IF(INDEX(SamplingFeatures[Sampling Feature Type],$A2578)&lt;&gt;"Specimen","",
CONCATENATE("  - &amp;SpecimenID",TEXT(SUMPRODUCT(--($M$3:$M2577&lt;&gt;"")),"0000"),
" {","SamplingFeatureID:  *SamplingFeatureID",TEXT($A2578,"0000"),
", SpecimenTypeCV:  ",CHAR(34),INDEX(Specimens[Specimen Type],$A2578),CHAR(34),
", SpecimenMediumCV:  ",INDEX(Specimens[Specimen Medium],$A2578),
", IsFieldSpecimen:  ",CHAR(34),INDEX(Specimens[Is Field Specimen?],$A2578),CHAR(34),"}"))</f>
        <v>#REF!</v>
      </c>
      <c r="N2578" t="e">
        <f>IF(COUNTA(SpatialOffsets[])=0,"", IF(INDEX(SpatialOffsets[Spatial Offset Type],$A2578)="","",
CONCATENATE("  - &amp;SpatialOffsetID",TEXT($A2578,"0000"),
" {","SpatialOffsetTypeCV:  ",CHAR(34),INDEX(SpatialOffsets[Spatial Offset Type],$A2578),CHAR(34),
", Offset1Value:  ",INDEX(SpatialOffsets[Offset 1 Value],$A2578),
", Offset1UnitID:  ",CHAR(34),INDEX(SpatialOffsets[Offset 1 Unit],$A2578),CHAR(34),
", Offset2Value:  ",INDEX(SpatialOffsets[Offset 2 Value],$A2578),
", Offset2UnitID:  ",CHAR(34),INDEX(SpatialOffsets[Offset 2 Unit],$A2578),CHAR(34),
", Offset3Value:  ",INDEX(SpatialOffsets[Offset 3 Value],$A2578),
", Offset3UnitID:  ",CHAR(34),INDEX(SpatialOffsets[Offset 3 Unit],$A2578),CHAR(34),,"}")))</f>
        <v>#REF!</v>
      </c>
      <c r="O2578" t="e">
        <f>IF(COUNTA(RelatedFeatures[])=0,"", IF(INDEX(RelatedFeatures[First Sampling Feature Code],$A2578)="","",
CONCATENATE("  - &amp;RelationID",TEXT($A2578,"0000"),
" {","SamplingFeatureID:  *SamplingFeatureID",TEXT(MATCH(INDEX(RelatedFeatures[First Sampling Feature Code],$A2578),SamplingFeatures[Feature Code],0),"0000"),
", RelationshipTypeCV:  ",CHAR(34),INDEX(RelatedFeatures[Relationship Type],$A2578),CHAR(34),
", RelatedFeatureID: *SamplingFeatureID",TEXT(MATCH(INDEX(RelatedFeatures[Second Sampling Feature Code],$A2578),SamplingFeatures[Feature Code],0),"0000"),
", SpatialOffsetID:  ",IF(INDEX(RelatedFeatures[Offset Number],$A2578)="","",CONCATENATE("*SpatialOffsetID",TEXT(INDEX(RelatedFeatures[Offset Number],$A2578),"0000"))),"}")))</f>
        <v>#REF!</v>
      </c>
      <c r="P2578" t="e">
        <f>IF(INDEX(Methods[Method Type],$A2578)="","",
CONCATENATE("  - &amp;MethodID",TEXT($A2578,"0000"),
" {","MethodTypeCV:  ",CHAR(34),INDEX(Methods[Method Type],$A2578),CHAR(34),
", MethodCode:  ",CHAR(34),INDEX(Methods[Method Code],$A2578),CHAR(34),
", MethodName:  ",CHAR(34),INDEX(Methods[Method Name],$A2578),CHAR(34),
", MethodDescription:  ",CHAR(34),INDEX(Methods[Method Description],$A2578),CHAR(34),
", MethodLink:  ",CHAR(34),INDEX(Methods[Method Link],$A2578),CHAR(34),
", OrganizationID: *OrganizationID",TEXT(MATCH(INDEX(Methods[Organization Name],$A2578),Organizations[Organization Name],0),"0000"),"}"))</f>
        <v>#REF!</v>
      </c>
      <c r="Q2578" t="e">
        <f>IF(INDEX(Variables[Variable Type],$A2578)="","",
CONCATENATE("  - &amp;VariableID",TEXT($A2578,"0000"),
" {","VariableTypeCV:  ",CHAR(34),INDEX(Variables[Variable Type],$A2578),CHAR(34),
", VariableCode:  ",CHAR(34),INDEX(Variables[Variable Code],$A2578),CHAR(34),
", VariableNameCV:  ",CHAR(34),INDEX(Variables[Variable Name],$A2578),CHAR(34),
", VariableDefinition:  ",CHAR(34),INDEX(Variables[Variable Definition],$A2578),CHAR(34),
", SpecciationCV:  ",CHAR(34),INDEX(Variables[Speciation],$A2578),CHAR(34),
", NoDataValue:  ",CHAR(34),INDEX(Variables[No Data Value],$A2578),CHAR(34),"}"))</f>
        <v>#REF!</v>
      </c>
    </row>
    <row r="2579" spans="1:17" x14ac:dyDescent="0.25">
      <c r="A2579">
        <v>2576</v>
      </c>
      <c r="D2579" t="e">
        <f>IF(INDEX(People[First Name],$A2579)="","",
CONCATENATE("  - &amp;PersonID",TEXT($A2579,"0000"),
" {","PersonFirstName:  ",CHAR(34),INDEX(People[First Name],$A2579),CHAR(34),
", PersonMiddleName:  ",CHAR(34),INDEX(People[Middle Name],$A2579),CHAR(34),
", PersonLastName:  ",CHAR(34),INDEX(People[Last Name],$A2579),CHAR(34),"}"))</f>
        <v>#REF!</v>
      </c>
      <c r="E2579" t="e">
        <f>IF(INDEX(Organizations[Organization Type '[CV']],$A2579)="","",
CONCATENATE("  - &amp;OrganizationID",TEXT($A2579,"0000"),
" {","OrganizationTypeCV:  ",CHAR(34),INDEX(Organizations[Organization Type '[CV']],$A2579),CHAR(34),
", OrganizationCode:  ",CHAR(34),INDEX(Organizations[Organization Code],$A2579),CHAR(34),
", OrganizationName:  ",CHAR(34),INDEX(Organizations[Organization Name],$A2579),CHAR(34),
", OrganizationDescription:  ",CHAR(34),INDEX(Organizations[Organization Description],$A2579),CHAR(34),
", OrganizationLink:  ",CHAR(34),INDEX(Organizations[Organization Link],$A2579),CHAR(34),"}"))</f>
        <v>#REF!</v>
      </c>
      <c r="F2579" t="e">
        <f>IF(INDEX(People[First Name],$A2579)="","",
CONCATENATE("  - &amp;AffiliationID",TEXT($A2579,"0000"),
" {PersonID: *PersonID",TEXT($A2579,"0000"),
", OrganizationID: *OrganizationID",TEXT(MATCH(INDEX(People[Organization Name],$A2579),Organizations[Organization Name],0),"0000"),
", IsPrimaryOrganizationContact: , AffiliationStartDate: , AffiliationEndDate: , PrimaryPhone: ",
", PrimaryEmail: ",CHAR(34),INDEX(People[Primary Email],$A2579),CHAR(34),
", PrimaryAddress: ",CHAR(34),INDEX(People[Primary Address],$A2579),CHAR(34),
", PersonLink: }"))</f>
        <v>#REF!</v>
      </c>
      <c r="H2579" t="e">
        <f>IF(COUNTA(CitationInformation)=0,"",IF(INDEX(AuthorList[Author Name],$A2579)="","",
CONCATENATE("  - &amp;AuthorListID",TEXT($A2579,"0000"),
"  {CitationID: *CitationID0001",
", PersonID: *PersonID",TEXT(MATCH(INDEX(AuthorList[Author Name],$A2579),People[Full Name],0),"0000"),
", AuthorOrder: ",INDEX(AuthorList[Author Number],$A2579),"}")))</f>
        <v>#REF!</v>
      </c>
      <c r="K2579" t="e">
        <f>IF(INDEX(SamplingFeatures[Feature Code],$A2579)="","",
CONCATENATE("  - &amp;SamplingFeatureID",TEXT($A2579,"0000"),
" {","SamplingFeatureUUID:  ",CHAR(34),INDEX(SamplingFeatures[Sampling Feature UUID],$A2579),CHAR(34),
", SamplingFeatureTypeCV:  ",CHAR(34),INDEX(SamplingFeatures[Sampling Feature Type],$A2579),CHAR(34),
", SamplingFeatureCode:  ",CHAR(34),INDEX(SamplingFeatures[Feature Code],$A2579),CHAR(34),
", SamplingFeatureName:  ",CHAR(34),INDEX(SamplingFeatures[Feature Name],$A2579),CHAR(34),
", SamplingFeatureDescription:  ",CHAR(34),INDEX(SamplingFeatures[Feature Description],$A2579),CHAR(34),
", SamplingFeatureGeotypeCV:  ",CHAR(34),INDEX(SamplingFeatures[Feature Geo Type],$A2579),CHAR(34),
", FeatureGeometry:  ",CHAR(34),INDEX(SamplingFeatures[Feature Geometry],$A2579),CHAR(34),
", Elevation_m:  ",CHAR(34),INDEX(SamplingFeatures[Elevation_m],$A2579),CHAR(34),
", ElevationDatumCV:  ",CHAR(34),ElevationDatum,CHAR(34),"}"))</f>
        <v>#REF!</v>
      </c>
      <c r="L2579" t="e">
        <f>IF(INDEX(SamplingFeatures[Sampling Feature Type],$A2579)&lt;&gt;"Site","",
CONCATENATE("  - &amp;SiteID",TEXT(SUMPRODUCT(--($L$3:$L2578&lt;&gt;"")),"0000"),
" {","SamplingFeatureID:  *SamplingFeatureID",TEXT($A2579,"0000"),
", SiteTypeCV:  ",CHAR(34),INDEX(Sites[Site Type],$A2579),CHAR(34),
", Latitude:  ",INDEX(Sites[Latitude],$A2579),
", Longitude:  ",INDEX(Sites[Longitude],$A2579),
", SRSName:  ",CHAR(34),LatLonDatum,CHAR(34),"}"))</f>
        <v>#REF!</v>
      </c>
      <c r="M2579" t="e">
        <f>IF(INDEX(SamplingFeatures[Sampling Feature Type],$A2579)&lt;&gt;"Specimen","",
CONCATENATE("  - &amp;SpecimenID",TEXT(SUMPRODUCT(--($M$3:$M2578&lt;&gt;"")),"0000"),
" {","SamplingFeatureID:  *SamplingFeatureID",TEXT($A2579,"0000"),
", SpecimenTypeCV:  ",CHAR(34),INDEX(Specimens[Specimen Type],$A2579),CHAR(34),
", SpecimenMediumCV:  ",INDEX(Specimens[Specimen Medium],$A2579),
", IsFieldSpecimen:  ",CHAR(34),INDEX(Specimens[Is Field Specimen?],$A2579),CHAR(34),"}"))</f>
        <v>#REF!</v>
      </c>
      <c r="N2579" t="e">
        <f>IF(COUNTA(SpatialOffsets[])=0,"", IF(INDEX(SpatialOffsets[Spatial Offset Type],$A2579)="","",
CONCATENATE("  - &amp;SpatialOffsetID",TEXT($A2579,"0000"),
" {","SpatialOffsetTypeCV:  ",CHAR(34),INDEX(SpatialOffsets[Spatial Offset Type],$A2579),CHAR(34),
", Offset1Value:  ",INDEX(SpatialOffsets[Offset 1 Value],$A2579),
", Offset1UnitID:  ",CHAR(34),INDEX(SpatialOffsets[Offset 1 Unit],$A2579),CHAR(34),
", Offset2Value:  ",INDEX(SpatialOffsets[Offset 2 Value],$A2579),
", Offset2UnitID:  ",CHAR(34),INDEX(SpatialOffsets[Offset 2 Unit],$A2579),CHAR(34),
", Offset3Value:  ",INDEX(SpatialOffsets[Offset 3 Value],$A2579),
", Offset3UnitID:  ",CHAR(34),INDEX(SpatialOffsets[Offset 3 Unit],$A2579),CHAR(34),,"}")))</f>
        <v>#REF!</v>
      </c>
      <c r="O2579" t="e">
        <f>IF(COUNTA(RelatedFeatures[])=0,"", IF(INDEX(RelatedFeatures[First Sampling Feature Code],$A2579)="","",
CONCATENATE("  - &amp;RelationID",TEXT($A2579,"0000"),
" {","SamplingFeatureID:  *SamplingFeatureID",TEXT(MATCH(INDEX(RelatedFeatures[First Sampling Feature Code],$A2579),SamplingFeatures[Feature Code],0),"0000"),
", RelationshipTypeCV:  ",CHAR(34),INDEX(RelatedFeatures[Relationship Type],$A2579),CHAR(34),
", RelatedFeatureID: *SamplingFeatureID",TEXT(MATCH(INDEX(RelatedFeatures[Second Sampling Feature Code],$A2579),SamplingFeatures[Feature Code],0),"0000"),
", SpatialOffsetID:  ",IF(INDEX(RelatedFeatures[Offset Number],$A2579)="","",CONCATENATE("*SpatialOffsetID",TEXT(INDEX(RelatedFeatures[Offset Number],$A2579),"0000"))),"}")))</f>
        <v>#REF!</v>
      </c>
      <c r="P2579" t="e">
        <f>IF(INDEX(Methods[Method Type],$A2579)="","",
CONCATENATE("  - &amp;MethodID",TEXT($A2579,"0000"),
" {","MethodTypeCV:  ",CHAR(34),INDEX(Methods[Method Type],$A2579),CHAR(34),
", MethodCode:  ",CHAR(34),INDEX(Methods[Method Code],$A2579),CHAR(34),
", MethodName:  ",CHAR(34),INDEX(Methods[Method Name],$A2579),CHAR(34),
", MethodDescription:  ",CHAR(34),INDEX(Methods[Method Description],$A2579),CHAR(34),
", MethodLink:  ",CHAR(34),INDEX(Methods[Method Link],$A2579),CHAR(34),
", OrganizationID: *OrganizationID",TEXT(MATCH(INDEX(Methods[Organization Name],$A2579),Organizations[Organization Name],0),"0000"),"}"))</f>
        <v>#REF!</v>
      </c>
      <c r="Q2579" t="e">
        <f>IF(INDEX(Variables[Variable Type],$A2579)="","",
CONCATENATE("  - &amp;VariableID",TEXT($A2579,"0000"),
" {","VariableTypeCV:  ",CHAR(34),INDEX(Variables[Variable Type],$A2579),CHAR(34),
", VariableCode:  ",CHAR(34),INDEX(Variables[Variable Code],$A2579),CHAR(34),
", VariableNameCV:  ",CHAR(34),INDEX(Variables[Variable Name],$A2579),CHAR(34),
", VariableDefinition:  ",CHAR(34),INDEX(Variables[Variable Definition],$A2579),CHAR(34),
", SpecciationCV:  ",CHAR(34),INDEX(Variables[Speciation],$A2579),CHAR(34),
", NoDataValue:  ",CHAR(34),INDEX(Variables[No Data Value],$A2579),CHAR(34),"}"))</f>
        <v>#REF!</v>
      </c>
    </row>
    <row r="2580" spans="1:17" x14ac:dyDescent="0.25">
      <c r="A2580">
        <v>2577</v>
      </c>
      <c r="D2580" t="e">
        <f>IF(INDEX(People[First Name],$A2580)="","",
CONCATENATE("  - &amp;PersonID",TEXT($A2580,"0000"),
" {","PersonFirstName:  ",CHAR(34),INDEX(People[First Name],$A2580),CHAR(34),
", PersonMiddleName:  ",CHAR(34),INDEX(People[Middle Name],$A2580),CHAR(34),
", PersonLastName:  ",CHAR(34),INDEX(People[Last Name],$A2580),CHAR(34),"}"))</f>
        <v>#REF!</v>
      </c>
      <c r="E2580" t="e">
        <f>IF(INDEX(Organizations[Organization Type '[CV']],$A2580)="","",
CONCATENATE("  - &amp;OrganizationID",TEXT($A2580,"0000"),
" {","OrganizationTypeCV:  ",CHAR(34),INDEX(Organizations[Organization Type '[CV']],$A2580),CHAR(34),
", OrganizationCode:  ",CHAR(34),INDEX(Organizations[Organization Code],$A2580),CHAR(34),
", OrganizationName:  ",CHAR(34),INDEX(Organizations[Organization Name],$A2580),CHAR(34),
", OrganizationDescription:  ",CHAR(34),INDEX(Organizations[Organization Description],$A2580),CHAR(34),
", OrganizationLink:  ",CHAR(34),INDEX(Organizations[Organization Link],$A2580),CHAR(34),"}"))</f>
        <v>#REF!</v>
      </c>
      <c r="F2580" t="e">
        <f>IF(INDEX(People[First Name],$A2580)="","",
CONCATENATE("  - &amp;AffiliationID",TEXT($A2580,"0000"),
" {PersonID: *PersonID",TEXT($A2580,"0000"),
", OrganizationID: *OrganizationID",TEXT(MATCH(INDEX(People[Organization Name],$A2580),Organizations[Organization Name],0),"0000"),
", IsPrimaryOrganizationContact: , AffiliationStartDate: , AffiliationEndDate: , PrimaryPhone: ",
", PrimaryEmail: ",CHAR(34),INDEX(People[Primary Email],$A2580),CHAR(34),
", PrimaryAddress: ",CHAR(34),INDEX(People[Primary Address],$A2580),CHAR(34),
", PersonLink: }"))</f>
        <v>#REF!</v>
      </c>
      <c r="H2580" t="e">
        <f>IF(COUNTA(CitationInformation)=0,"",IF(INDEX(AuthorList[Author Name],$A2580)="","",
CONCATENATE("  - &amp;AuthorListID",TEXT($A2580,"0000"),
"  {CitationID: *CitationID0001",
", PersonID: *PersonID",TEXT(MATCH(INDEX(AuthorList[Author Name],$A2580),People[Full Name],0),"0000"),
", AuthorOrder: ",INDEX(AuthorList[Author Number],$A2580),"}")))</f>
        <v>#REF!</v>
      </c>
      <c r="K2580" t="e">
        <f>IF(INDEX(SamplingFeatures[Feature Code],$A2580)="","",
CONCATENATE("  - &amp;SamplingFeatureID",TEXT($A2580,"0000"),
" {","SamplingFeatureUUID:  ",CHAR(34),INDEX(SamplingFeatures[Sampling Feature UUID],$A2580),CHAR(34),
", SamplingFeatureTypeCV:  ",CHAR(34),INDEX(SamplingFeatures[Sampling Feature Type],$A2580),CHAR(34),
", SamplingFeatureCode:  ",CHAR(34),INDEX(SamplingFeatures[Feature Code],$A2580),CHAR(34),
", SamplingFeatureName:  ",CHAR(34),INDEX(SamplingFeatures[Feature Name],$A2580),CHAR(34),
", SamplingFeatureDescription:  ",CHAR(34),INDEX(SamplingFeatures[Feature Description],$A2580),CHAR(34),
", SamplingFeatureGeotypeCV:  ",CHAR(34),INDEX(SamplingFeatures[Feature Geo Type],$A2580),CHAR(34),
", FeatureGeometry:  ",CHAR(34),INDEX(SamplingFeatures[Feature Geometry],$A2580),CHAR(34),
", Elevation_m:  ",CHAR(34),INDEX(SamplingFeatures[Elevation_m],$A2580),CHAR(34),
", ElevationDatumCV:  ",CHAR(34),ElevationDatum,CHAR(34),"}"))</f>
        <v>#REF!</v>
      </c>
      <c r="L2580" t="e">
        <f>IF(INDEX(SamplingFeatures[Sampling Feature Type],$A2580)&lt;&gt;"Site","",
CONCATENATE("  - &amp;SiteID",TEXT(SUMPRODUCT(--($L$3:$L2579&lt;&gt;"")),"0000"),
" {","SamplingFeatureID:  *SamplingFeatureID",TEXT($A2580,"0000"),
", SiteTypeCV:  ",CHAR(34),INDEX(Sites[Site Type],$A2580),CHAR(34),
", Latitude:  ",INDEX(Sites[Latitude],$A2580),
", Longitude:  ",INDEX(Sites[Longitude],$A2580),
", SRSName:  ",CHAR(34),LatLonDatum,CHAR(34),"}"))</f>
        <v>#REF!</v>
      </c>
      <c r="M2580" t="e">
        <f>IF(INDEX(SamplingFeatures[Sampling Feature Type],$A2580)&lt;&gt;"Specimen","",
CONCATENATE("  - &amp;SpecimenID",TEXT(SUMPRODUCT(--($M$3:$M2579&lt;&gt;"")),"0000"),
" {","SamplingFeatureID:  *SamplingFeatureID",TEXT($A2580,"0000"),
", SpecimenTypeCV:  ",CHAR(34),INDEX(Specimens[Specimen Type],$A2580),CHAR(34),
", SpecimenMediumCV:  ",INDEX(Specimens[Specimen Medium],$A2580),
", IsFieldSpecimen:  ",CHAR(34),INDEX(Specimens[Is Field Specimen?],$A2580),CHAR(34),"}"))</f>
        <v>#REF!</v>
      </c>
      <c r="N2580" t="e">
        <f>IF(COUNTA(SpatialOffsets[])=0,"", IF(INDEX(SpatialOffsets[Spatial Offset Type],$A2580)="","",
CONCATENATE("  - &amp;SpatialOffsetID",TEXT($A2580,"0000"),
" {","SpatialOffsetTypeCV:  ",CHAR(34),INDEX(SpatialOffsets[Spatial Offset Type],$A2580),CHAR(34),
", Offset1Value:  ",INDEX(SpatialOffsets[Offset 1 Value],$A2580),
", Offset1UnitID:  ",CHAR(34),INDEX(SpatialOffsets[Offset 1 Unit],$A2580),CHAR(34),
", Offset2Value:  ",INDEX(SpatialOffsets[Offset 2 Value],$A2580),
", Offset2UnitID:  ",CHAR(34),INDEX(SpatialOffsets[Offset 2 Unit],$A2580),CHAR(34),
", Offset3Value:  ",INDEX(SpatialOffsets[Offset 3 Value],$A2580),
", Offset3UnitID:  ",CHAR(34),INDEX(SpatialOffsets[Offset 3 Unit],$A2580),CHAR(34),,"}")))</f>
        <v>#REF!</v>
      </c>
      <c r="O2580" t="e">
        <f>IF(COUNTA(RelatedFeatures[])=0,"", IF(INDEX(RelatedFeatures[First Sampling Feature Code],$A2580)="","",
CONCATENATE("  - &amp;RelationID",TEXT($A2580,"0000"),
" {","SamplingFeatureID:  *SamplingFeatureID",TEXT(MATCH(INDEX(RelatedFeatures[First Sampling Feature Code],$A2580),SamplingFeatures[Feature Code],0),"0000"),
", RelationshipTypeCV:  ",CHAR(34),INDEX(RelatedFeatures[Relationship Type],$A2580),CHAR(34),
", RelatedFeatureID: *SamplingFeatureID",TEXT(MATCH(INDEX(RelatedFeatures[Second Sampling Feature Code],$A2580),SamplingFeatures[Feature Code],0),"0000"),
", SpatialOffsetID:  ",IF(INDEX(RelatedFeatures[Offset Number],$A2580)="","",CONCATENATE("*SpatialOffsetID",TEXT(INDEX(RelatedFeatures[Offset Number],$A2580),"0000"))),"}")))</f>
        <v>#REF!</v>
      </c>
      <c r="P2580" t="e">
        <f>IF(INDEX(Methods[Method Type],$A2580)="","",
CONCATENATE("  - &amp;MethodID",TEXT($A2580,"0000"),
" {","MethodTypeCV:  ",CHAR(34),INDEX(Methods[Method Type],$A2580),CHAR(34),
", MethodCode:  ",CHAR(34),INDEX(Methods[Method Code],$A2580),CHAR(34),
", MethodName:  ",CHAR(34),INDEX(Methods[Method Name],$A2580),CHAR(34),
", MethodDescription:  ",CHAR(34),INDEX(Methods[Method Description],$A2580),CHAR(34),
", MethodLink:  ",CHAR(34),INDEX(Methods[Method Link],$A2580),CHAR(34),
", OrganizationID: *OrganizationID",TEXT(MATCH(INDEX(Methods[Organization Name],$A2580),Organizations[Organization Name],0),"0000"),"}"))</f>
        <v>#REF!</v>
      </c>
      <c r="Q2580" t="e">
        <f>IF(INDEX(Variables[Variable Type],$A2580)="","",
CONCATENATE("  - &amp;VariableID",TEXT($A2580,"0000"),
" {","VariableTypeCV:  ",CHAR(34),INDEX(Variables[Variable Type],$A2580),CHAR(34),
", VariableCode:  ",CHAR(34),INDEX(Variables[Variable Code],$A2580),CHAR(34),
", VariableNameCV:  ",CHAR(34),INDEX(Variables[Variable Name],$A2580),CHAR(34),
", VariableDefinition:  ",CHAR(34),INDEX(Variables[Variable Definition],$A2580),CHAR(34),
", SpecciationCV:  ",CHAR(34),INDEX(Variables[Speciation],$A2580),CHAR(34),
", NoDataValue:  ",CHAR(34),INDEX(Variables[No Data Value],$A2580),CHAR(34),"}"))</f>
        <v>#REF!</v>
      </c>
    </row>
    <row r="2581" spans="1:17" x14ac:dyDescent="0.25">
      <c r="A2581">
        <v>2578</v>
      </c>
      <c r="D2581" t="e">
        <f>IF(INDEX(People[First Name],$A2581)="","",
CONCATENATE("  - &amp;PersonID",TEXT($A2581,"0000"),
" {","PersonFirstName:  ",CHAR(34),INDEX(People[First Name],$A2581),CHAR(34),
", PersonMiddleName:  ",CHAR(34),INDEX(People[Middle Name],$A2581),CHAR(34),
", PersonLastName:  ",CHAR(34),INDEX(People[Last Name],$A2581),CHAR(34),"}"))</f>
        <v>#REF!</v>
      </c>
      <c r="E2581" t="e">
        <f>IF(INDEX(Organizations[Organization Type '[CV']],$A2581)="","",
CONCATENATE("  - &amp;OrganizationID",TEXT($A2581,"0000"),
" {","OrganizationTypeCV:  ",CHAR(34),INDEX(Organizations[Organization Type '[CV']],$A2581),CHAR(34),
", OrganizationCode:  ",CHAR(34),INDEX(Organizations[Organization Code],$A2581),CHAR(34),
", OrganizationName:  ",CHAR(34),INDEX(Organizations[Organization Name],$A2581),CHAR(34),
", OrganizationDescription:  ",CHAR(34),INDEX(Organizations[Organization Description],$A2581),CHAR(34),
", OrganizationLink:  ",CHAR(34),INDEX(Organizations[Organization Link],$A2581),CHAR(34),"}"))</f>
        <v>#REF!</v>
      </c>
      <c r="F2581" t="e">
        <f>IF(INDEX(People[First Name],$A2581)="","",
CONCATENATE("  - &amp;AffiliationID",TEXT($A2581,"0000"),
" {PersonID: *PersonID",TEXT($A2581,"0000"),
", OrganizationID: *OrganizationID",TEXT(MATCH(INDEX(People[Organization Name],$A2581),Organizations[Organization Name],0),"0000"),
", IsPrimaryOrganizationContact: , AffiliationStartDate: , AffiliationEndDate: , PrimaryPhone: ",
", PrimaryEmail: ",CHAR(34),INDEX(People[Primary Email],$A2581),CHAR(34),
", PrimaryAddress: ",CHAR(34),INDEX(People[Primary Address],$A2581),CHAR(34),
", PersonLink: }"))</f>
        <v>#REF!</v>
      </c>
      <c r="H2581" t="e">
        <f>IF(COUNTA(CitationInformation)=0,"",IF(INDEX(AuthorList[Author Name],$A2581)="","",
CONCATENATE("  - &amp;AuthorListID",TEXT($A2581,"0000"),
"  {CitationID: *CitationID0001",
", PersonID: *PersonID",TEXT(MATCH(INDEX(AuthorList[Author Name],$A2581),People[Full Name],0),"0000"),
", AuthorOrder: ",INDEX(AuthorList[Author Number],$A2581),"}")))</f>
        <v>#REF!</v>
      </c>
      <c r="K2581" t="e">
        <f>IF(INDEX(SamplingFeatures[Feature Code],$A2581)="","",
CONCATENATE("  - &amp;SamplingFeatureID",TEXT($A2581,"0000"),
" {","SamplingFeatureUUID:  ",CHAR(34),INDEX(SamplingFeatures[Sampling Feature UUID],$A2581),CHAR(34),
", SamplingFeatureTypeCV:  ",CHAR(34),INDEX(SamplingFeatures[Sampling Feature Type],$A2581),CHAR(34),
", SamplingFeatureCode:  ",CHAR(34),INDEX(SamplingFeatures[Feature Code],$A2581),CHAR(34),
", SamplingFeatureName:  ",CHAR(34),INDEX(SamplingFeatures[Feature Name],$A2581),CHAR(34),
", SamplingFeatureDescription:  ",CHAR(34),INDEX(SamplingFeatures[Feature Description],$A2581),CHAR(34),
", SamplingFeatureGeotypeCV:  ",CHAR(34),INDEX(SamplingFeatures[Feature Geo Type],$A2581),CHAR(34),
", FeatureGeometry:  ",CHAR(34),INDEX(SamplingFeatures[Feature Geometry],$A2581),CHAR(34),
", Elevation_m:  ",CHAR(34),INDEX(SamplingFeatures[Elevation_m],$A2581),CHAR(34),
", ElevationDatumCV:  ",CHAR(34),ElevationDatum,CHAR(34),"}"))</f>
        <v>#REF!</v>
      </c>
      <c r="L2581" t="e">
        <f>IF(INDEX(SamplingFeatures[Sampling Feature Type],$A2581)&lt;&gt;"Site","",
CONCATENATE("  - &amp;SiteID",TEXT(SUMPRODUCT(--($L$3:$L2580&lt;&gt;"")),"0000"),
" {","SamplingFeatureID:  *SamplingFeatureID",TEXT($A2581,"0000"),
", SiteTypeCV:  ",CHAR(34),INDEX(Sites[Site Type],$A2581),CHAR(34),
", Latitude:  ",INDEX(Sites[Latitude],$A2581),
", Longitude:  ",INDEX(Sites[Longitude],$A2581),
", SRSName:  ",CHAR(34),LatLonDatum,CHAR(34),"}"))</f>
        <v>#REF!</v>
      </c>
      <c r="M2581" t="e">
        <f>IF(INDEX(SamplingFeatures[Sampling Feature Type],$A2581)&lt;&gt;"Specimen","",
CONCATENATE("  - &amp;SpecimenID",TEXT(SUMPRODUCT(--($M$3:$M2580&lt;&gt;"")),"0000"),
" {","SamplingFeatureID:  *SamplingFeatureID",TEXT($A2581,"0000"),
", SpecimenTypeCV:  ",CHAR(34),INDEX(Specimens[Specimen Type],$A2581),CHAR(34),
", SpecimenMediumCV:  ",INDEX(Specimens[Specimen Medium],$A2581),
", IsFieldSpecimen:  ",CHAR(34),INDEX(Specimens[Is Field Specimen?],$A2581),CHAR(34),"}"))</f>
        <v>#REF!</v>
      </c>
      <c r="N2581" t="e">
        <f>IF(COUNTA(SpatialOffsets[])=0,"", IF(INDEX(SpatialOffsets[Spatial Offset Type],$A2581)="","",
CONCATENATE("  - &amp;SpatialOffsetID",TEXT($A2581,"0000"),
" {","SpatialOffsetTypeCV:  ",CHAR(34),INDEX(SpatialOffsets[Spatial Offset Type],$A2581),CHAR(34),
", Offset1Value:  ",INDEX(SpatialOffsets[Offset 1 Value],$A2581),
", Offset1UnitID:  ",CHAR(34),INDEX(SpatialOffsets[Offset 1 Unit],$A2581),CHAR(34),
", Offset2Value:  ",INDEX(SpatialOffsets[Offset 2 Value],$A2581),
", Offset2UnitID:  ",CHAR(34),INDEX(SpatialOffsets[Offset 2 Unit],$A2581),CHAR(34),
", Offset3Value:  ",INDEX(SpatialOffsets[Offset 3 Value],$A2581),
", Offset3UnitID:  ",CHAR(34),INDEX(SpatialOffsets[Offset 3 Unit],$A2581),CHAR(34),,"}")))</f>
        <v>#REF!</v>
      </c>
      <c r="O2581" t="e">
        <f>IF(COUNTA(RelatedFeatures[])=0,"", IF(INDEX(RelatedFeatures[First Sampling Feature Code],$A2581)="","",
CONCATENATE("  - &amp;RelationID",TEXT($A2581,"0000"),
" {","SamplingFeatureID:  *SamplingFeatureID",TEXT(MATCH(INDEX(RelatedFeatures[First Sampling Feature Code],$A2581),SamplingFeatures[Feature Code],0),"0000"),
", RelationshipTypeCV:  ",CHAR(34),INDEX(RelatedFeatures[Relationship Type],$A2581),CHAR(34),
", RelatedFeatureID: *SamplingFeatureID",TEXT(MATCH(INDEX(RelatedFeatures[Second Sampling Feature Code],$A2581),SamplingFeatures[Feature Code],0),"0000"),
", SpatialOffsetID:  ",IF(INDEX(RelatedFeatures[Offset Number],$A2581)="","",CONCATENATE("*SpatialOffsetID",TEXT(INDEX(RelatedFeatures[Offset Number],$A2581),"0000"))),"}")))</f>
        <v>#REF!</v>
      </c>
      <c r="P2581" t="e">
        <f>IF(INDEX(Methods[Method Type],$A2581)="","",
CONCATENATE("  - &amp;MethodID",TEXT($A2581,"0000"),
" {","MethodTypeCV:  ",CHAR(34),INDEX(Methods[Method Type],$A2581),CHAR(34),
", MethodCode:  ",CHAR(34),INDEX(Methods[Method Code],$A2581),CHAR(34),
", MethodName:  ",CHAR(34),INDEX(Methods[Method Name],$A2581),CHAR(34),
", MethodDescription:  ",CHAR(34),INDEX(Methods[Method Description],$A2581),CHAR(34),
", MethodLink:  ",CHAR(34),INDEX(Methods[Method Link],$A2581),CHAR(34),
", OrganizationID: *OrganizationID",TEXT(MATCH(INDEX(Methods[Organization Name],$A2581),Organizations[Organization Name],0),"0000"),"}"))</f>
        <v>#REF!</v>
      </c>
      <c r="Q2581" t="e">
        <f>IF(INDEX(Variables[Variable Type],$A2581)="","",
CONCATENATE("  - &amp;VariableID",TEXT($A2581,"0000"),
" {","VariableTypeCV:  ",CHAR(34),INDEX(Variables[Variable Type],$A2581),CHAR(34),
", VariableCode:  ",CHAR(34),INDEX(Variables[Variable Code],$A2581),CHAR(34),
", VariableNameCV:  ",CHAR(34),INDEX(Variables[Variable Name],$A2581),CHAR(34),
", VariableDefinition:  ",CHAR(34),INDEX(Variables[Variable Definition],$A2581),CHAR(34),
", SpecciationCV:  ",CHAR(34),INDEX(Variables[Speciation],$A2581),CHAR(34),
", NoDataValue:  ",CHAR(34),INDEX(Variables[No Data Value],$A2581),CHAR(34),"}"))</f>
        <v>#REF!</v>
      </c>
    </row>
    <row r="2582" spans="1:17" x14ac:dyDescent="0.25">
      <c r="A2582">
        <v>2579</v>
      </c>
      <c r="D2582" t="e">
        <f>IF(INDEX(People[First Name],$A2582)="","",
CONCATENATE("  - &amp;PersonID",TEXT($A2582,"0000"),
" {","PersonFirstName:  ",CHAR(34),INDEX(People[First Name],$A2582),CHAR(34),
", PersonMiddleName:  ",CHAR(34),INDEX(People[Middle Name],$A2582),CHAR(34),
", PersonLastName:  ",CHAR(34),INDEX(People[Last Name],$A2582),CHAR(34),"}"))</f>
        <v>#REF!</v>
      </c>
      <c r="E2582" t="e">
        <f>IF(INDEX(Organizations[Organization Type '[CV']],$A2582)="","",
CONCATENATE("  - &amp;OrganizationID",TEXT($A2582,"0000"),
" {","OrganizationTypeCV:  ",CHAR(34),INDEX(Organizations[Organization Type '[CV']],$A2582),CHAR(34),
", OrganizationCode:  ",CHAR(34),INDEX(Organizations[Organization Code],$A2582),CHAR(34),
", OrganizationName:  ",CHAR(34),INDEX(Organizations[Organization Name],$A2582),CHAR(34),
", OrganizationDescription:  ",CHAR(34),INDEX(Organizations[Organization Description],$A2582),CHAR(34),
", OrganizationLink:  ",CHAR(34),INDEX(Organizations[Organization Link],$A2582),CHAR(34),"}"))</f>
        <v>#REF!</v>
      </c>
      <c r="F2582" t="e">
        <f>IF(INDEX(People[First Name],$A2582)="","",
CONCATENATE("  - &amp;AffiliationID",TEXT($A2582,"0000"),
" {PersonID: *PersonID",TEXT($A2582,"0000"),
", OrganizationID: *OrganizationID",TEXT(MATCH(INDEX(People[Organization Name],$A2582),Organizations[Organization Name],0),"0000"),
", IsPrimaryOrganizationContact: , AffiliationStartDate: , AffiliationEndDate: , PrimaryPhone: ",
", PrimaryEmail: ",CHAR(34),INDEX(People[Primary Email],$A2582),CHAR(34),
", PrimaryAddress: ",CHAR(34),INDEX(People[Primary Address],$A2582),CHAR(34),
", PersonLink: }"))</f>
        <v>#REF!</v>
      </c>
      <c r="H2582" t="e">
        <f>IF(COUNTA(CitationInformation)=0,"",IF(INDEX(AuthorList[Author Name],$A2582)="","",
CONCATENATE("  - &amp;AuthorListID",TEXT($A2582,"0000"),
"  {CitationID: *CitationID0001",
", PersonID: *PersonID",TEXT(MATCH(INDEX(AuthorList[Author Name],$A2582),People[Full Name],0),"0000"),
", AuthorOrder: ",INDEX(AuthorList[Author Number],$A2582),"}")))</f>
        <v>#REF!</v>
      </c>
      <c r="K2582" t="e">
        <f>IF(INDEX(SamplingFeatures[Feature Code],$A2582)="","",
CONCATENATE("  - &amp;SamplingFeatureID",TEXT($A2582,"0000"),
" {","SamplingFeatureUUID:  ",CHAR(34),INDEX(SamplingFeatures[Sampling Feature UUID],$A2582),CHAR(34),
", SamplingFeatureTypeCV:  ",CHAR(34),INDEX(SamplingFeatures[Sampling Feature Type],$A2582),CHAR(34),
", SamplingFeatureCode:  ",CHAR(34),INDEX(SamplingFeatures[Feature Code],$A2582),CHAR(34),
", SamplingFeatureName:  ",CHAR(34),INDEX(SamplingFeatures[Feature Name],$A2582),CHAR(34),
", SamplingFeatureDescription:  ",CHAR(34),INDEX(SamplingFeatures[Feature Description],$A2582),CHAR(34),
", SamplingFeatureGeotypeCV:  ",CHAR(34),INDEX(SamplingFeatures[Feature Geo Type],$A2582),CHAR(34),
", FeatureGeometry:  ",CHAR(34),INDEX(SamplingFeatures[Feature Geometry],$A2582),CHAR(34),
", Elevation_m:  ",CHAR(34),INDEX(SamplingFeatures[Elevation_m],$A2582),CHAR(34),
", ElevationDatumCV:  ",CHAR(34),ElevationDatum,CHAR(34),"}"))</f>
        <v>#REF!</v>
      </c>
      <c r="L2582" t="e">
        <f>IF(INDEX(SamplingFeatures[Sampling Feature Type],$A2582)&lt;&gt;"Site","",
CONCATENATE("  - &amp;SiteID",TEXT(SUMPRODUCT(--($L$3:$L2581&lt;&gt;"")),"0000"),
" {","SamplingFeatureID:  *SamplingFeatureID",TEXT($A2582,"0000"),
", SiteTypeCV:  ",CHAR(34),INDEX(Sites[Site Type],$A2582),CHAR(34),
", Latitude:  ",INDEX(Sites[Latitude],$A2582),
", Longitude:  ",INDEX(Sites[Longitude],$A2582),
", SRSName:  ",CHAR(34),LatLonDatum,CHAR(34),"}"))</f>
        <v>#REF!</v>
      </c>
      <c r="M2582" t="e">
        <f>IF(INDEX(SamplingFeatures[Sampling Feature Type],$A2582)&lt;&gt;"Specimen","",
CONCATENATE("  - &amp;SpecimenID",TEXT(SUMPRODUCT(--($M$3:$M2581&lt;&gt;"")),"0000"),
" {","SamplingFeatureID:  *SamplingFeatureID",TEXT($A2582,"0000"),
", SpecimenTypeCV:  ",CHAR(34),INDEX(Specimens[Specimen Type],$A2582),CHAR(34),
", SpecimenMediumCV:  ",INDEX(Specimens[Specimen Medium],$A2582),
", IsFieldSpecimen:  ",CHAR(34),INDEX(Specimens[Is Field Specimen?],$A2582),CHAR(34),"}"))</f>
        <v>#REF!</v>
      </c>
      <c r="N2582" t="e">
        <f>IF(COUNTA(SpatialOffsets[])=0,"", IF(INDEX(SpatialOffsets[Spatial Offset Type],$A2582)="","",
CONCATENATE("  - &amp;SpatialOffsetID",TEXT($A2582,"0000"),
" {","SpatialOffsetTypeCV:  ",CHAR(34),INDEX(SpatialOffsets[Spatial Offset Type],$A2582),CHAR(34),
", Offset1Value:  ",INDEX(SpatialOffsets[Offset 1 Value],$A2582),
", Offset1UnitID:  ",CHAR(34),INDEX(SpatialOffsets[Offset 1 Unit],$A2582),CHAR(34),
", Offset2Value:  ",INDEX(SpatialOffsets[Offset 2 Value],$A2582),
", Offset2UnitID:  ",CHAR(34),INDEX(SpatialOffsets[Offset 2 Unit],$A2582),CHAR(34),
", Offset3Value:  ",INDEX(SpatialOffsets[Offset 3 Value],$A2582),
", Offset3UnitID:  ",CHAR(34),INDEX(SpatialOffsets[Offset 3 Unit],$A2582),CHAR(34),,"}")))</f>
        <v>#REF!</v>
      </c>
      <c r="O2582" t="e">
        <f>IF(COUNTA(RelatedFeatures[])=0,"", IF(INDEX(RelatedFeatures[First Sampling Feature Code],$A2582)="","",
CONCATENATE("  - &amp;RelationID",TEXT($A2582,"0000"),
" {","SamplingFeatureID:  *SamplingFeatureID",TEXT(MATCH(INDEX(RelatedFeatures[First Sampling Feature Code],$A2582),SamplingFeatures[Feature Code],0),"0000"),
", RelationshipTypeCV:  ",CHAR(34),INDEX(RelatedFeatures[Relationship Type],$A2582),CHAR(34),
", RelatedFeatureID: *SamplingFeatureID",TEXT(MATCH(INDEX(RelatedFeatures[Second Sampling Feature Code],$A2582),SamplingFeatures[Feature Code],0),"0000"),
", SpatialOffsetID:  ",IF(INDEX(RelatedFeatures[Offset Number],$A2582)="","",CONCATENATE("*SpatialOffsetID",TEXT(INDEX(RelatedFeatures[Offset Number],$A2582),"0000"))),"}")))</f>
        <v>#REF!</v>
      </c>
      <c r="P2582" t="e">
        <f>IF(INDEX(Methods[Method Type],$A2582)="","",
CONCATENATE("  - &amp;MethodID",TEXT($A2582,"0000"),
" {","MethodTypeCV:  ",CHAR(34),INDEX(Methods[Method Type],$A2582),CHAR(34),
", MethodCode:  ",CHAR(34),INDEX(Methods[Method Code],$A2582),CHAR(34),
", MethodName:  ",CHAR(34),INDEX(Methods[Method Name],$A2582),CHAR(34),
", MethodDescription:  ",CHAR(34),INDEX(Methods[Method Description],$A2582),CHAR(34),
", MethodLink:  ",CHAR(34),INDEX(Methods[Method Link],$A2582),CHAR(34),
", OrganizationID: *OrganizationID",TEXT(MATCH(INDEX(Methods[Organization Name],$A2582),Organizations[Organization Name],0),"0000"),"}"))</f>
        <v>#REF!</v>
      </c>
      <c r="Q2582" t="e">
        <f>IF(INDEX(Variables[Variable Type],$A2582)="","",
CONCATENATE("  - &amp;VariableID",TEXT($A2582,"0000"),
" {","VariableTypeCV:  ",CHAR(34),INDEX(Variables[Variable Type],$A2582),CHAR(34),
", VariableCode:  ",CHAR(34),INDEX(Variables[Variable Code],$A2582),CHAR(34),
", VariableNameCV:  ",CHAR(34),INDEX(Variables[Variable Name],$A2582),CHAR(34),
", VariableDefinition:  ",CHAR(34),INDEX(Variables[Variable Definition],$A2582),CHAR(34),
", SpecciationCV:  ",CHAR(34),INDEX(Variables[Speciation],$A2582),CHAR(34),
", NoDataValue:  ",CHAR(34),INDEX(Variables[No Data Value],$A2582),CHAR(34),"}"))</f>
        <v>#REF!</v>
      </c>
    </row>
    <row r="2583" spans="1:17" x14ac:dyDescent="0.25">
      <c r="A2583">
        <v>2580</v>
      </c>
      <c r="D2583" t="e">
        <f>IF(INDEX(People[First Name],$A2583)="","",
CONCATENATE("  - &amp;PersonID",TEXT($A2583,"0000"),
" {","PersonFirstName:  ",CHAR(34),INDEX(People[First Name],$A2583),CHAR(34),
", PersonMiddleName:  ",CHAR(34),INDEX(People[Middle Name],$A2583),CHAR(34),
", PersonLastName:  ",CHAR(34),INDEX(People[Last Name],$A2583),CHAR(34),"}"))</f>
        <v>#REF!</v>
      </c>
      <c r="E2583" t="e">
        <f>IF(INDEX(Organizations[Organization Type '[CV']],$A2583)="","",
CONCATENATE("  - &amp;OrganizationID",TEXT($A2583,"0000"),
" {","OrganizationTypeCV:  ",CHAR(34),INDEX(Organizations[Organization Type '[CV']],$A2583),CHAR(34),
", OrganizationCode:  ",CHAR(34),INDEX(Organizations[Organization Code],$A2583),CHAR(34),
", OrganizationName:  ",CHAR(34),INDEX(Organizations[Organization Name],$A2583),CHAR(34),
", OrganizationDescription:  ",CHAR(34),INDEX(Organizations[Organization Description],$A2583),CHAR(34),
", OrganizationLink:  ",CHAR(34),INDEX(Organizations[Organization Link],$A2583),CHAR(34),"}"))</f>
        <v>#REF!</v>
      </c>
      <c r="F2583" t="e">
        <f>IF(INDEX(People[First Name],$A2583)="","",
CONCATENATE("  - &amp;AffiliationID",TEXT($A2583,"0000"),
" {PersonID: *PersonID",TEXT($A2583,"0000"),
", OrganizationID: *OrganizationID",TEXT(MATCH(INDEX(People[Organization Name],$A2583),Organizations[Organization Name],0),"0000"),
", IsPrimaryOrganizationContact: , AffiliationStartDate: , AffiliationEndDate: , PrimaryPhone: ",
", PrimaryEmail: ",CHAR(34),INDEX(People[Primary Email],$A2583),CHAR(34),
", PrimaryAddress: ",CHAR(34),INDEX(People[Primary Address],$A2583),CHAR(34),
", PersonLink: }"))</f>
        <v>#REF!</v>
      </c>
      <c r="H2583" t="e">
        <f>IF(COUNTA(CitationInformation)=0,"",IF(INDEX(AuthorList[Author Name],$A2583)="","",
CONCATENATE("  - &amp;AuthorListID",TEXT($A2583,"0000"),
"  {CitationID: *CitationID0001",
", PersonID: *PersonID",TEXT(MATCH(INDEX(AuthorList[Author Name],$A2583),People[Full Name],0),"0000"),
", AuthorOrder: ",INDEX(AuthorList[Author Number],$A2583),"}")))</f>
        <v>#REF!</v>
      </c>
      <c r="K2583" t="e">
        <f>IF(INDEX(SamplingFeatures[Feature Code],$A2583)="","",
CONCATENATE("  - &amp;SamplingFeatureID",TEXT($A2583,"0000"),
" {","SamplingFeatureUUID:  ",CHAR(34),INDEX(SamplingFeatures[Sampling Feature UUID],$A2583),CHAR(34),
", SamplingFeatureTypeCV:  ",CHAR(34),INDEX(SamplingFeatures[Sampling Feature Type],$A2583),CHAR(34),
", SamplingFeatureCode:  ",CHAR(34),INDEX(SamplingFeatures[Feature Code],$A2583),CHAR(34),
", SamplingFeatureName:  ",CHAR(34),INDEX(SamplingFeatures[Feature Name],$A2583),CHAR(34),
", SamplingFeatureDescription:  ",CHAR(34),INDEX(SamplingFeatures[Feature Description],$A2583),CHAR(34),
", SamplingFeatureGeotypeCV:  ",CHAR(34),INDEX(SamplingFeatures[Feature Geo Type],$A2583),CHAR(34),
", FeatureGeometry:  ",CHAR(34),INDEX(SamplingFeatures[Feature Geometry],$A2583),CHAR(34),
", Elevation_m:  ",CHAR(34),INDEX(SamplingFeatures[Elevation_m],$A2583),CHAR(34),
", ElevationDatumCV:  ",CHAR(34),ElevationDatum,CHAR(34),"}"))</f>
        <v>#REF!</v>
      </c>
      <c r="L2583" t="e">
        <f>IF(INDEX(SamplingFeatures[Sampling Feature Type],$A2583)&lt;&gt;"Site","",
CONCATENATE("  - &amp;SiteID",TEXT(SUMPRODUCT(--($L$3:$L2582&lt;&gt;"")),"0000"),
" {","SamplingFeatureID:  *SamplingFeatureID",TEXT($A2583,"0000"),
", SiteTypeCV:  ",CHAR(34),INDEX(Sites[Site Type],$A2583),CHAR(34),
", Latitude:  ",INDEX(Sites[Latitude],$A2583),
", Longitude:  ",INDEX(Sites[Longitude],$A2583),
", SRSName:  ",CHAR(34),LatLonDatum,CHAR(34),"}"))</f>
        <v>#REF!</v>
      </c>
      <c r="M2583" t="e">
        <f>IF(INDEX(SamplingFeatures[Sampling Feature Type],$A2583)&lt;&gt;"Specimen","",
CONCATENATE("  - &amp;SpecimenID",TEXT(SUMPRODUCT(--($M$3:$M2582&lt;&gt;"")),"0000"),
" {","SamplingFeatureID:  *SamplingFeatureID",TEXT($A2583,"0000"),
", SpecimenTypeCV:  ",CHAR(34),INDEX(Specimens[Specimen Type],$A2583),CHAR(34),
", SpecimenMediumCV:  ",INDEX(Specimens[Specimen Medium],$A2583),
", IsFieldSpecimen:  ",CHAR(34),INDEX(Specimens[Is Field Specimen?],$A2583),CHAR(34),"}"))</f>
        <v>#REF!</v>
      </c>
      <c r="N2583" t="e">
        <f>IF(COUNTA(SpatialOffsets[])=0,"", IF(INDEX(SpatialOffsets[Spatial Offset Type],$A2583)="","",
CONCATENATE("  - &amp;SpatialOffsetID",TEXT($A2583,"0000"),
" {","SpatialOffsetTypeCV:  ",CHAR(34),INDEX(SpatialOffsets[Spatial Offset Type],$A2583),CHAR(34),
", Offset1Value:  ",INDEX(SpatialOffsets[Offset 1 Value],$A2583),
", Offset1UnitID:  ",CHAR(34),INDEX(SpatialOffsets[Offset 1 Unit],$A2583),CHAR(34),
", Offset2Value:  ",INDEX(SpatialOffsets[Offset 2 Value],$A2583),
", Offset2UnitID:  ",CHAR(34),INDEX(SpatialOffsets[Offset 2 Unit],$A2583),CHAR(34),
", Offset3Value:  ",INDEX(SpatialOffsets[Offset 3 Value],$A2583),
", Offset3UnitID:  ",CHAR(34),INDEX(SpatialOffsets[Offset 3 Unit],$A2583),CHAR(34),,"}")))</f>
        <v>#REF!</v>
      </c>
      <c r="O2583" t="e">
        <f>IF(COUNTA(RelatedFeatures[])=0,"", IF(INDEX(RelatedFeatures[First Sampling Feature Code],$A2583)="","",
CONCATENATE("  - &amp;RelationID",TEXT($A2583,"0000"),
" {","SamplingFeatureID:  *SamplingFeatureID",TEXT(MATCH(INDEX(RelatedFeatures[First Sampling Feature Code],$A2583),SamplingFeatures[Feature Code],0),"0000"),
", RelationshipTypeCV:  ",CHAR(34),INDEX(RelatedFeatures[Relationship Type],$A2583),CHAR(34),
", RelatedFeatureID: *SamplingFeatureID",TEXT(MATCH(INDEX(RelatedFeatures[Second Sampling Feature Code],$A2583),SamplingFeatures[Feature Code],0),"0000"),
", SpatialOffsetID:  ",IF(INDEX(RelatedFeatures[Offset Number],$A2583)="","",CONCATENATE("*SpatialOffsetID",TEXT(INDEX(RelatedFeatures[Offset Number],$A2583),"0000"))),"}")))</f>
        <v>#REF!</v>
      </c>
      <c r="P2583" t="e">
        <f>IF(INDEX(Methods[Method Type],$A2583)="","",
CONCATENATE("  - &amp;MethodID",TEXT($A2583,"0000"),
" {","MethodTypeCV:  ",CHAR(34),INDEX(Methods[Method Type],$A2583),CHAR(34),
", MethodCode:  ",CHAR(34),INDEX(Methods[Method Code],$A2583),CHAR(34),
", MethodName:  ",CHAR(34),INDEX(Methods[Method Name],$A2583),CHAR(34),
", MethodDescription:  ",CHAR(34),INDEX(Methods[Method Description],$A2583),CHAR(34),
", MethodLink:  ",CHAR(34),INDEX(Methods[Method Link],$A2583),CHAR(34),
", OrganizationID: *OrganizationID",TEXT(MATCH(INDEX(Methods[Organization Name],$A2583),Organizations[Organization Name],0),"0000"),"}"))</f>
        <v>#REF!</v>
      </c>
      <c r="Q2583" t="e">
        <f>IF(INDEX(Variables[Variable Type],$A2583)="","",
CONCATENATE("  - &amp;VariableID",TEXT($A2583,"0000"),
" {","VariableTypeCV:  ",CHAR(34),INDEX(Variables[Variable Type],$A2583),CHAR(34),
", VariableCode:  ",CHAR(34),INDEX(Variables[Variable Code],$A2583),CHAR(34),
", VariableNameCV:  ",CHAR(34),INDEX(Variables[Variable Name],$A2583),CHAR(34),
", VariableDefinition:  ",CHAR(34),INDEX(Variables[Variable Definition],$A2583),CHAR(34),
", SpecciationCV:  ",CHAR(34),INDEX(Variables[Speciation],$A2583),CHAR(34),
", NoDataValue:  ",CHAR(34),INDEX(Variables[No Data Value],$A2583),CHAR(34),"}"))</f>
        <v>#REF!</v>
      </c>
    </row>
    <row r="2584" spans="1:17" x14ac:dyDescent="0.25">
      <c r="A2584">
        <v>2581</v>
      </c>
      <c r="D2584" t="e">
        <f>IF(INDEX(People[First Name],$A2584)="","",
CONCATENATE("  - &amp;PersonID",TEXT($A2584,"0000"),
" {","PersonFirstName:  ",CHAR(34),INDEX(People[First Name],$A2584),CHAR(34),
", PersonMiddleName:  ",CHAR(34),INDEX(People[Middle Name],$A2584),CHAR(34),
", PersonLastName:  ",CHAR(34),INDEX(People[Last Name],$A2584),CHAR(34),"}"))</f>
        <v>#REF!</v>
      </c>
      <c r="E2584" t="e">
        <f>IF(INDEX(Organizations[Organization Type '[CV']],$A2584)="","",
CONCATENATE("  - &amp;OrganizationID",TEXT($A2584,"0000"),
" {","OrganizationTypeCV:  ",CHAR(34),INDEX(Organizations[Organization Type '[CV']],$A2584),CHAR(34),
", OrganizationCode:  ",CHAR(34),INDEX(Organizations[Organization Code],$A2584),CHAR(34),
", OrganizationName:  ",CHAR(34),INDEX(Organizations[Organization Name],$A2584),CHAR(34),
", OrganizationDescription:  ",CHAR(34),INDEX(Organizations[Organization Description],$A2584),CHAR(34),
", OrganizationLink:  ",CHAR(34),INDEX(Organizations[Organization Link],$A2584),CHAR(34),"}"))</f>
        <v>#REF!</v>
      </c>
      <c r="F2584" t="e">
        <f>IF(INDEX(People[First Name],$A2584)="","",
CONCATENATE("  - &amp;AffiliationID",TEXT($A2584,"0000"),
" {PersonID: *PersonID",TEXT($A2584,"0000"),
", OrganizationID: *OrganizationID",TEXT(MATCH(INDEX(People[Organization Name],$A2584),Organizations[Organization Name],0),"0000"),
", IsPrimaryOrganizationContact: , AffiliationStartDate: , AffiliationEndDate: , PrimaryPhone: ",
", PrimaryEmail: ",CHAR(34),INDEX(People[Primary Email],$A2584),CHAR(34),
", PrimaryAddress: ",CHAR(34),INDEX(People[Primary Address],$A2584),CHAR(34),
", PersonLink: }"))</f>
        <v>#REF!</v>
      </c>
      <c r="H2584" t="e">
        <f>IF(COUNTA(CitationInformation)=0,"",IF(INDEX(AuthorList[Author Name],$A2584)="","",
CONCATENATE("  - &amp;AuthorListID",TEXT($A2584,"0000"),
"  {CitationID: *CitationID0001",
", PersonID: *PersonID",TEXT(MATCH(INDEX(AuthorList[Author Name],$A2584),People[Full Name],0),"0000"),
", AuthorOrder: ",INDEX(AuthorList[Author Number],$A2584),"}")))</f>
        <v>#REF!</v>
      </c>
      <c r="K2584" t="e">
        <f>IF(INDEX(SamplingFeatures[Feature Code],$A2584)="","",
CONCATENATE("  - &amp;SamplingFeatureID",TEXT($A2584,"0000"),
" {","SamplingFeatureUUID:  ",CHAR(34),INDEX(SamplingFeatures[Sampling Feature UUID],$A2584),CHAR(34),
", SamplingFeatureTypeCV:  ",CHAR(34),INDEX(SamplingFeatures[Sampling Feature Type],$A2584),CHAR(34),
", SamplingFeatureCode:  ",CHAR(34),INDEX(SamplingFeatures[Feature Code],$A2584),CHAR(34),
", SamplingFeatureName:  ",CHAR(34),INDEX(SamplingFeatures[Feature Name],$A2584),CHAR(34),
", SamplingFeatureDescription:  ",CHAR(34),INDEX(SamplingFeatures[Feature Description],$A2584),CHAR(34),
", SamplingFeatureGeotypeCV:  ",CHAR(34),INDEX(SamplingFeatures[Feature Geo Type],$A2584),CHAR(34),
", FeatureGeometry:  ",CHAR(34),INDEX(SamplingFeatures[Feature Geometry],$A2584),CHAR(34),
", Elevation_m:  ",CHAR(34),INDEX(SamplingFeatures[Elevation_m],$A2584),CHAR(34),
", ElevationDatumCV:  ",CHAR(34),ElevationDatum,CHAR(34),"}"))</f>
        <v>#REF!</v>
      </c>
      <c r="L2584" t="e">
        <f>IF(INDEX(SamplingFeatures[Sampling Feature Type],$A2584)&lt;&gt;"Site","",
CONCATENATE("  - &amp;SiteID",TEXT(SUMPRODUCT(--($L$3:$L2583&lt;&gt;"")),"0000"),
" {","SamplingFeatureID:  *SamplingFeatureID",TEXT($A2584,"0000"),
", SiteTypeCV:  ",CHAR(34),INDEX(Sites[Site Type],$A2584),CHAR(34),
", Latitude:  ",INDEX(Sites[Latitude],$A2584),
", Longitude:  ",INDEX(Sites[Longitude],$A2584),
", SRSName:  ",CHAR(34),LatLonDatum,CHAR(34),"}"))</f>
        <v>#REF!</v>
      </c>
      <c r="M2584" t="e">
        <f>IF(INDEX(SamplingFeatures[Sampling Feature Type],$A2584)&lt;&gt;"Specimen","",
CONCATENATE("  - &amp;SpecimenID",TEXT(SUMPRODUCT(--($M$3:$M2583&lt;&gt;"")),"0000"),
" {","SamplingFeatureID:  *SamplingFeatureID",TEXT($A2584,"0000"),
", SpecimenTypeCV:  ",CHAR(34),INDEX(Specimens[Specimen Type],$A2584),CHAR(34),
", SpecimenMediumCV:  ",INDEX(Specimens[Specimen Medium],$A2584),
", IsFieldSpecimen:  ",CHAR(34),INDEX(Specimens[Is Field Specimen?],$A2584),CHAR(34),"}"))</f>
        <v>#REF!</v>
      </c>
      <c r="N2584" t="e">
        <f>IF(COUNTA(SpatialOffsets[])=0,"", IF(INDEX(SpatialOffsets[Spatial Offset Type],$A2584)="","",
CONCATENATE("  - &amp;SpatialOffsetID",TEXT($A2584,"0000"),
" {","SpatialOffsetTypeCV:  ",CHAR(34),INDEX(SpatialOffsets[Spatial Offset Type],$A2584),CHAR(34),
", Offset1Value:  ",INDEX(SpatialOffsets[Offset 1 Value],$A2584),
", Offset1UnitID:  ",CHAR(34),INDEX(SpatialOffsets[Offset 1 Unit],$A2584),CHAR(34),
", Offset2Value:  ",INDEX(SpatialOffsets[Offset 2 Value],$A2584),
", Offset2UnitID:  ",CHAR(34),INDEX(SpatialOffsets[Offset 2 Unit],$A2584),CHAR(34),
", Offset3Value:  ",INDEX(SpatialOffsets[Offset 3 Value],$A2584),
", Offset3UnitID:  ",CHAR(34),INDEX(SpatialOffsets[Offset 3 Unit],$A2584),CHAR(34),,"}")))</f>
        <v>#REF!</v>
      </c>
      <c r="O2584" t="e">
        <f>IF(COUNTA(RelatedFeatures[])=0,"", IF(INDEX(RelatedFeatures[First Sampling Feature Code],$A2584)="","",
CONCATENATE("  - &amp;RelationID",TEXT($A2584,"0000"),
" {","SamplingFeatureID:  *SamplingFeatureID",TEXT(MATCH(INDEX(RelatedFeatures[First Sampling Feature Code],$A2584),SamplingFeatures[Feature Code],0),"0000"),
", RelationshipTypeCV:  ",CHAR(34),INDEX(RelatedFeatures[Relationship Type],$A2584),CHAR(34),
", RelatedFeatureID: *SamplingFeatureID",TEXT(MATCH(INDEX(RelatedFeatures[Second Sampling Feature Code],$A2584),SamplingFeatures[Feature Code],0),"0000"),
", SpatialOffsetID:  ",IF(INDEX(RelatedFeatures[Offset Number],$A2584)="","",CONCATENATE("*SpatialOffsetID",TEXT(INDEX(RelatedFeatures[Offset Number],$A2584),"0000"))),"}")))</f>
        <v>#REF!</v>
      </c>
      <c r="P2584" t="e">
        <f>IF(INDEX(Methods[Method Type],$A2584)="","",
CONCATENATE("  - &amp;MethodID",TEXT($A2584,"0000"),
" {","MethodTypeCV:  ",CHAR(34),INDEX(Methods[Method Type],$A2584),CHAR(34),
", MethodCode:  ",CHAR(34),INDEX(Methods[Method Code],$A2584),CHAR(34),
", MethodName:  ",CHAR(34),INDEX(Methods[Method Name],$A2584),CHAR(34),
", MethodDescription:  ",CHAR(34),INDEX(Methods[Method Description],$A2584),CHAR(34),
", MethodLink:  ",CHAR(34),INDEX(Methods[Method Link],$A2584),CHAR(34),
", OrganizationID: *OrganizationID",TEXT(MATCH(INDEX(Methods[Organization Name],$A2584),Organizations[Organization Name],0),"0000"),"}"))</f>
        <v>#REF!</v>
      </c>
      <c r="Q2584" t="e">
        <f>IF(INDEX(Variables[Variable Type],$A2584)="","",
CONCATENATE("  - &amp;VariableID",TEXT($A2584,"0000"),
" {","VariableTypeCV:  ",CHAR(34),INDEX(Variables[Variable Type],$A2584),CHAR(34),
", VariableCode:  ",CHAR(34),INDEX(Variables[Variable Code],$A2584),CHAR(34),
", VariableNameCV:  ",CHAR(34),INDEX(Variables[Variable Name],$A2584),CHAR(34),
", VariableDefinition:  ",CHAR(34),INDEX(Variables[Variable Definition],$A2584),CHAR(34),
", SpecciationCV:  ",CHAR(34),INDEX(Variables[Speciation],$A2584),CHAR(34),
", NoDataValue:  ",CHAR(34),INDEX(Variables[No Data Value],$A2584),CHAR(34),"}"))</f>
        <v>#REF!</v>
      </c>
    </row>
    <row r="2585" spans="1:17" x14ac:dyDescent="0.25">
      <c r="A2585">
        <v>2582</v>
      </c>
      <c r="D2585" t="e">
        <f>IF(INDEX(People[First Name],$A2585)="","",
CONCATENATE("  - &amp;PersonID",TEXT($A2585,"0000"),
" {","PersonFirstName:  ",CHAR(34),INDEX(People[First Name],$A2585),CHAR(34),
", PersonMiddleName:  ",CHAR(34),INDEX(People[Middle Name],$A2585),CHAR(34),
", PersonLastName:  ",CHAR(34),INDEX(People[Last Name],$A2585),CHAR(34),"}"))</f>
        <v>#REF!</v>
      </c>
      <c r="E2585" t="e">
        <f>IF(INDEX(Organizations[Organization Type '[CV']],$A2585)="","",
CONCATENATE("  - &amp;OrganizationID",TEXT($A2585,"0000"),
" {","OrganizationTypeCV:  ",CHAR(34),INDEX(Organizations[Organization Type '[CV']],$A2585),CHAR(34),
", OrganizationCode:  ",CHAR(34),INDEX(Organizations[Organization Code],$A2585),CHAR(34),
", OrganizationName:  ",CHAR(34),INDEX(Organizations[Organization Name],$A2585),CHAR(34),
", OrganizationDescription:  ",CHAR(34),INDEX(Organizations[Organization Description],$A2585),CHAR(34),
", OrganizationLink:  ",CHAR(34),INDEX(Organizations[Organization Link],$A2585),CHAR(34),"}"))</f>
        <v>#REF!</v>
      </c>
      <c r="F2585" t="e">
        <f>IF(INDEX(People[First Name],$A2585)="","",
CONCATENATE("  - &amp;AffiliationID",TEXT($A2585,"0000"),
" {PersonID: *PersonID",TEXT($A2585,"0000"),
", OrganizationID: *OrganizationID",TEXT(MATCH(INDEX(People[Organization Name],$A2585),Organizations[Organization Name],0),"0000"),
", IsPrimaryOrganizationContact: , AffiliationStartDate: , AffiliationEndDate: , PrimaryPhone: ",
", PrimaryEmail: ",CHAR(34),INDEX(People[Primary Email],$A2585),CHAR(34),
", PrimaryAddress: ",CHAR(34),INDEX(People[Primary Address],$A2585),CHAR(34),
", PersonLink: }"))</f>
        <v>#REF!</v>
      </c>
      <c r="H2585" t="e">
        <f>IF(COUNTA(CitationInformation)=0,"",IF(INDEX(AuthorList[Author Name],$A2585)="","",
CONCATENATE("  - &amp;AuthorListID",TEXT($A2585,"0000"),
"  {CitationID: *CitationID0001",
", PersonID: *PersonID",TEXT(MATCH(INDEX(AuthorList[Author Name],$A2585),People[Full Name],0),"0000"),
", AuthorOrder: ",INDEX(AuthorList[Author Number],$A2585),"}")))</f>
        <v>#REF!</v>
      </c>
      <c r="K2585" t="e">
        <f>IF(INDEX(SamplingFeatures[Feature Code],$A2585)="","",
CONCATENATE("  - &amp;SamplingFeatureID",TEXT($A2585,"0000"),
" {","SamplingFeatureUUID:  ",CHAR(34),INDEX(SamplingFeatures[Sampling Feature UUID],$A2585),CHAR(34),
", SamplingFeatureTypeCV:  ",CHAR(34),INDEX(SamplingFeatures[Sampling Feature Type],$A2585),CHAR(34),
", SamplingFeatureCode:  ",CHAR(34),INDEX(SamplingFeatures[Feature Code],$A2585),CHAR(34),
", SamplingFeatureName:  ",CHAR(34),INDEX(SamplingFeatures[Feature Name],$A2585),CHAR(34),
", SamplingFeatureDescription:  ",CHAR(34),INDEX(SamplingFeatures[Feature Description],$A2585),CHAR(34),
", SamplingFeatureGeotypeCV:  ",CHAR(34),INDEX(SamplingFeatures[Feature Geo Type],$A2585),CHAR(34),
", FeatureGeometry:  ",CHAR(34),INDEX(SamplingFeatures[Feature Geometry],$A2585),CHAR(34),
", Elevation_m:  ",CHAR(34),INDEX(SamplingFeatures[Elevation_m],$A2585),CHAR(34),
", ElevationDatumCV:  ",CHAR(34),ElevationDatum,CHAR(34),"}"))</f>
        <v>#REF!</v>
      </c>
      <c r="L2585" t="e">
        <f>IF(INDEX(SamplingFeatures[Sampling Feature Type],$A2585)&lt;&gt;"Site","",
CONCATENATE("  - &amp;SiteID",TEXT(SUMPRODUCT(--($L$3:$L2584&lt;&gt;"")),"0000"),
" {","SamplingFeatureID:  *SamplingFeatureID",TEXT($A2585,"0000"),
", SiteTypeCV:  ",CHAR(34),INDEX(Sites[Site Type],$A2585),CHAR(34),
", Latitude:  ",INDEX(Sites[Latitude],$A2585),
", Longitude:  ",INDEX(Sites[Longitude],$A2585),
", SRSName:  ",CHAR(34),LatLonDatum,CHAR(34),"}"))</f>
        <v>#REF!</v>
      </c>
      <c r="M2585" t="e">
        <f>IF(INDEX(SamplingFeatures[Sampling Feature Type],$A2585)&lt;&gt;"Specimen","",
CONCATENATE("  - &amp;SpecimenID",TEXT(SUMPRODUCT(--($M$3:$M2584&lt;&gt;"")),"0000"),
" {","SamplingFeatureID:  *SamplingFeatureID",TEXT($A2585,"0000"),
", SpecimenTypeCV:  ",CHAR(34),INDEX(Specimens[Specimen Type],$A2585),CHAR(34),
", SpecimenMediumCV:  ",INDEX(Specimens[Specimen Medium],$A2585),
", IsFieldSpecimen:  ",CHAR(34),INDEX(Specimens[Is Field Specimen?],$A2585),CHAR(34),"}"))</f>
        <v>#REF!</v>
      </c>
      <c r="N2585" t="e">
        <f>IF(COUNTA(SpatialOffsets[])=0,"", IF(INDEX(SpatialOffsets[Spatial Offset Type],$A2585)="","",
CONCATENATE("  - &amp;SpatialOffsetID",TEXT($A2585,"0000"),
" {","SpatialOffsetTypeCV:  ",CHAR(34),INDEX(SpatialOffsets[Spatial Offset Type],$A2585),CHAR(34),
", Offset1Value:  ",INDEX(SpatialOffsets[Offset 1 Value],$A2585),
", Offset1UnitID:  ",CHAR(34),INDEX(SpatialOffsets[Offset 1 Unit],$A2585),CHAR(34),
", Offset2Value:  ",INDEX(SpatialOffsets[Offset 2 Value],$A2585),
", Offset2UnitID:  ",CHAR(34),INDEX(SpatialOffsets[Offset 2 Unit],$A2585),CHAR(34),
", Offset3Value:  ",INDEX(SpatialOffsets[Offset 3 Value],$A2585),
", Offset3UnitID:  ",CHAR(34),INDEX(SpatialOffsets[Offset 3 Unit],$A2585),CHAR(34),,"}")))</f>
        <v>#REF!</v>
      </c>
      <c r="O2585" t="e">
        <f>IF(COUNTA(RelatedFeatures[])=0,"", IF(INDEX(RelatedFeatures[First Sampling Feature Code],$A2585)="","",
CONCATENATE("  - &amp;RelationID",TEXT($A2585,"0000"),
" {","SamplingFeatureID:  *SamplingFeatureID",TEXT(MATCH(INDEX(RelatedFeatures[First Sampling Feature Code],$A2585),SamplingFeatures[Feature Code],0),"0000"),
", RelationshipTypeCV:  ",CHAR(34),INDEX(RelatedFeatures[Relationship Type],$A2585),CHAR(34),
", RelatedFeatureID: *SamplingFeatureID",TEXT(MATCH(INDEX(RelatedFeatures[Second Sampling Feature Code],$A2585),SamplingFeatures[Feature Code],0),"0000"),
", SpatialOffsetID:  ",IF(INDEX(RelatedFeatures[Offset Number],$A2585)="","",CONCATENATE("*SpatialOffsetID",TEXT(INDEX(RelatedFeatures[Offset Number],$A2585),"0000"))),"}")))</f>
        <v>#REF!</v>
      </c>
      <c r="P2585" t="e">
        <f>IF(INDEX(Methods[Method Type],$A2585)="","",
CONCATENATE("  - &amp;MethodID",TEXT($A2585,"0000"),
" {","MethodTypeCV:  ",CHAR(34),INDEX(Methods[Method Type],$A2585),CHAR(34),
", MethodCode:  ",CHAR(34),INDEX(Methods[Method Code],$A2585),CHAR(34),
", MethodName:  ",CHAR(34),INDEX(Methods[Method Name],$A2585),CHAR(34),
", MethodDescription:  ",CHAR(34),INDEX(Methods[Method Description],$A2585),CHAR(34),
", MethodLink:  ",CHAR(34),INDEX(Methods[Method Link],$A2585),CHAR(34),
", OrganizationID: *OrganizationID",TEXT(MATCH(INDEX(Methods[Organization Name],$A2585),Organizations[Organization Name],0),"0000"),"}"))</f>
        <v>#REF!</v>
      </c>
      <c r="Q2585" t="e">
        <f>IF(INDEX(Variables[Variable Type],$A2585)="","",
CONCATENATE("  - &amp;VariableID",TEXT($A2585,"0000"),
" {","VariableTypeCV:  ",CHAR(34),INDEX(Variables[Variable Type],$A2585),CHAR(34),
", VariableCode:  ",CHAR(34),INDEX(Variables[Variable Code],$A2585),CHAR(34),
", VariableNameCV:  ",CHAR(34),INDEX(Variables[Variable Name],$A2585),CHAR(34),
", VariableDefinition:  ",CHAR(34),INDEX(Variables[Variable Definition],$A2585),CHAR(34),
", SpecciationCV:  ",CHAR(34),INDEX(Variables[Speciation],$A2585),CHAR(34),
", NoDataValue:  ",CHAR(34),INDEX(Variables[No Data Value],$A2585),CHAR(34),"}"))</f>
        <v>#REF!</v>
      </c>
    </row>
    <row r="2586" spans="1:17" x14ac:dyDescent="0.25">
      <c r="A2586">
        <v>2583</v>
      </c>
      <c r="D2586" t="e">
        <f>IF(INDEX(People[First Name],$A2586)="","",
CONCATENATE("  - &amp;PersonID",TEXT($A2586,"0000"),
" {","PersonFirstName:  ",CHAR(34),INDEX(People[First Name],$A2586),CHAR(34),
", PersonMiddleName:  ",CHAR(34),INDEX(People[Middle Name],$A2586),CHAR(34),
", PersonLastName:  ",CHAR(34),INDEX(People[Last Name],$A2586),CHAR(34),"}"))</f>
        <v>#REF!</v>
      </c>
      <c r="E2586" t="e">
        <f>IF(INDEX(Organizations[Organization Type '[CV']],$A2586)="","",
CONCATENATE("  - &amp;OrganizationID",TEXT($A2586,"0000"),
" {","OrganizationTypeCV:  ",CHAR(34),INDEX(Organizations[Organization Type '[CV']],$A2586),CHAR(34),
", OrganizationCode:  ",CHAR(34),INDEX(Organizations[Organization Code],$A2586),CHAR(34),
", OrganizationName:  ",CHAR(34),INDEX(Organizations[Organization Name],$A2586),CHAR(34),
", OrganizationDescription:  ",CHAR(34),INDEX(Organizations[Organization Description],$A2586),CHAR(34),
", OrganizationLink:  ",CHAR(34),INDEX(Organizations[Organization Link],$A2586),CHAR(34),"}"))</f>
        <v>#REF!</v>
      </c>
      <c r="F2586" t="e">
        <f>IF(INDEX(People[First Name],$A2586)="","",
CONCATENATE("  - &amp;AffiliationID",TEXT($A2586,"0000"),
" {PersonID: *PersonID",TEXT($A2586,"0000"),
", OrganizationID: *OrganizationID",TEXT(MATCH(INDEX(People[Organization Name],$A2586),Organizations[Organization Name],0),"0000"),
", IsPrimaryOrganizationContact: , AffiliationStartDate: , AffiliationEndDate: , PrimaryPhone: ",
", PrimaryEmail: ",CHAR(34),INDEX(People[Primary Email],$A2586),CHAR(34),
", PrimaryAddress: ",CHAR(34),INDEX(People[Primary Address],$A2586),CHAR(34),
", PersonLink: }"))</f>
        <v>#REF!</v>
      </c>
      <c r="H2586" t="e">
        <f>IF(COUNTA(CitationInformation)=0,"",IF(INDEX(AuthorList[Author Name],$A2586)="","",
CONCATENATE("  - &amp;AuthorListID",TEXT($A2586,"0000"),
"  {CitationID: *CitationID0001",
", PersonID: *PersonID",TEXT(MATCH(INDEX(AuthorList[Author Name],$A2586),People[Full Name],0),"0000"),
", AuthorOrder: ",INDEX(AuthorList[Author Number],$A2586),"}")))</f>
        <v>#REF!</v>
      </c>
      <c r="K2586" t="e">
        <f>IF(INDEX(SamplingFeatures[Feature Code],$A2586)="","",
CONCATENATE("  - &amp;SamplingFeatureID",TEXT($A2586,"0000"),
" {","SamplingFeatureUUID:  ",CHAR(34),INDEX(SamplingFeatures[Sampling Feature UUID],$A2586),CHAR(34),
", SamplingFeatureTypeCV:  ",CHAR(34),INDEX(SamplingFeatures[Sampling Feature Type],$A2586),CHAR(34),
", SamplingFeatureCode:  ",CHAR(34),INDEX(SamplingFeatures[Feature Code],$A2586),CHAR(34),
", SamplingFeatureName:  ",CHAR(34),INDEX(SamplingFeatures[Feature Name],$A2586),CHAR(34),
", SamplingFeatureDescription:  ",CHAR(34),INDEX(SamplingFeatures[Feature Description],$A2586),CHAR(34),
", SamplingFeatureGeotypeCV:  ",CHAR(34),INDEX(SamplingFeatures[Feature Geo Type],$A2586),CHAR(34),
", FeatureGeometry:  ",CHAR(34),INDEX(SamplingFeatures[Feature Geometry],$A2586),CHAR(34),
", Elevation_m:  ",CHAR(34),INDEX(SamplingFeatures[Elevation_m],$A2586),CHAR(34),
", ElevationDatumCV:  ",CHAR(34),ElevationDatum,CHAR(34),"}"))</f>
        <v>#REF!</v>
      </c>
      <c r="L2586" t="e">
        <f>IF(INDEX(SamplingFeatures[Sampling Feature Type],$A2586)&lt;&gt;"Site","",
CONCATENATE("  - &amp;SiteID",TEXT(SUMPRODUCT(--($L$3:$L2585&lt;&gt;"")),"0000"),
" {","SamplingFeatureID:  *SamplingFeatureID",TEXT($A2586,"0000"),
", SiteTypeCV:  ",CHAR(34),INDEX(Sites[Site Type],$A2586),CHAR(34),
", Latitude:  ",INDEX(Sites[Latitude],$A2586),
", Longitude:  ",INDEX(Sites[Longitude],$A2586),
", SRSName:  ",CHAR(34),LatLonDatum,CHAR(34),"}"))</f>
        <v>#REF!</v>
      </c>
      <c r="M2586" t="e">
        <f>IF(INDEX(SamplingFeatures[Sampling Feature Type],$A2586)&lt;&gt;"Specimen","",
CONCATENATE("  - &amp;SpecimenID",TEXT(SUMPRODUCT(--($M$3:$M2585&lt;&gt;"")),"0000"),
" {","SamplingFeatureID:  *SamplingFeatureID",TEXT($A2586,"0000"),
", SpecimenTypeCV:  ",CHAR(34),INDEX(Specimens[Specimen Type],$A2586),CHAR(34),
", SpecimenMediumCV:  ",INDEX(Specimens[Specimen Medium],$A2586),
", IsFieldSpecimen:  ",CHAR(34),INDEX(Specimens[Is Field Specimen?],$A2586),CHAR(34),"}"))</f>
        <v>#REF!</v>
      </c>
      <c r="N2586" t="e">
        <f>IF(COUNTA(SpatialOffsets[])=0,"", IF(INDEX(SpatialOffsets[Spatial Offset Type],$A2586)="","",
CONCATENATE("  - &amp;SpatialOffsetID",TEXT($A2586,"0000"),
" {","SpatialOffsetTypeCV:  ",CHAR(34),INDEX(SpatialOffsets[Spatial Offset Type],$A2586),CHAR(34),
", Offset1Value:  ",INDEX(SpatialOffsets[Offset 1 Value],$A2586),
", Offset1UnitID:  ",CHAR(34),INDEX(SpatialOffsets[Offset 1 Unit],$A2586),CHAR(34),
", Offset2Value:  ",INDEX(SpatialOffsets[Offset 2 Value],$A2586),
", Offset2UnitID:  ",CHAR(34),INDEX(SpatialOffsets[Offset 2 Unit],$A2586),CHAR(34),
", Offset3Value:  ",INDEX(SpatialOffsets[Offset 3 Value],$A2586),
", Offset3UnitID:  ",CHAR(34),INDEX(SpatialOffsets[Offset 3 Unit],$A2586),CHAR(34),,"}")))</f>
        <v>#REF!</v>
      </c>
      <c r="O2586" t="e">
        <f>IF(COUNTA(RelatedFeatures[])=0,"", IF(INDEX(RelatedFeatures[First Sampling Feature Code],$A2586)="","",
CONCATENATE("  - &amp;RelationID",TEXT($A2586,"0000"),
" {","SamplingFeatureID:  *SamplingFeatureID",TEXT(MATCH(INDEX(RelatedFeatures[First Sampling Feature Code],$A2586),SamplingFeatures[Feature Code],0),"0000"),
", RelationshipTypeCV:  ",CHAR(34),INDEX(RelatedFeatures[Relationship Type],$A2586),CHAR(34),
", RelatedFeatureID: *SamplingFeatureID",TEXT(MATCH(INDEX(RelatedFeatures[Second Sampling Feature Code],$A2586),SamplingFeatures[Feature Code],0),"0000"),
", SpatialOffsetID:  ",IF(INDEX(RelatedFeatures[Offset Number],$A2586)="","",CONCATENATE("*SpatialOffsetID",TEXT(INDEX(RelatedFeatures[Offset Number],$A2586),"0000"))),"}")))</f>
        <v>#REF!</v>
      </c>
      <c r="P2586" t="e">
        <f>IF(INDEX(Methods[Method Type],$A2586)="","",
CONCATENATE("  - &amp;MethodID",TEXT($A2586,"0000"),
" {","MethodTypeCV:  ",CHAR(34),INDEX(Methods[Method Type],$A2586),CHAR(34),
", MethodCode:  ",CHAR(34),INDEX(Methods[Method Code],$A2586),CHAR(34),
", MethodName:  ",CHAR(34),INDEX(Methods[Method Name],$A2586),CHAR(34),
", MethodDescription:  ",CHAR(34),INDEX(Methods[Method Description],$A2586),CHAR(34),
", MethodLink:  ",CHAR(34),INDEX(Methods[Method Link],$A2586),CHAR(34),
", OrganizationID: *OrganizationID",TEXT(MATCH(INDEX(Methods[Organization Name],$A2586),Organizations[Organization Name],0),"0000"),"}"))</f>
        <v>#REF!</v>
      </c>
      <c r="Q2586" t="e">
        <f>IF(INDEX(Variables[Variable Type],$A2586)="","",
CONCATENATE("  - &amp;VariableID",TEXT($A2586,"0000"),
" {","VariableTypeCV:  ",CHAR(34),INDEX(Variables[Variable Type],$A2586),CHAR(34),
", VariableCode:  ",CHAR(34),INDEX(Variables[Variable Code],$A2586),CHAR(34),
", VariableNameCV:  ",CHAR(34),INDEX(Variables[Variable Name],$A2586),CHAR(34),
", VariableDefinition:  ",CHAR(34),INDEX(Variables[Variable Definition],$A2586),CHAR(34),
", SpecciationCV:  ",CHAR(34),INDEX(Variables[Speciation],$A2586),CHAR(34),
", NoDataValue:  ",CHAR(34),INDEX(Variables[No Data Value],$A2586),CHAR(34),"}"))</f>
        <v>#REF!</v>
      </c>
    </row>
    <row r="2587" spans="1:17" x14ac:dyDescent="0.25">
      <c r="A2587">
        <v>2584</v>
      </c>
      <c r="D2587" t="e">
        <f>IF(INDEX(People[First Name],$A2587)="","",
CONCATENATE("  - &amp;PersonID",TEXT($A2587,"0000"),
" {","PersonFirstName:  ",CHAR(34),INDEX(People[First Name],$A2587),CHAR(34),
", PersonMiddleName:  ",CHAR(34),INDEX(People[Middle Name],$A2587),CHAR(34),
", PersonLastName:  ",CHAR(34),INDEX(People[Last Name],$A2587),CHAR(34),"}"))</f>
        <v>#REF!</v>
      </c>
      <c r="E2587" t="e">
        <f>IF(INDEX(Organizations[Organization Type '[CV']],$A2587)="","",
CONCATENATE("  - &amp;OrganizationID",TEXT($A2587,"0000"),
" {","OrganizationTypeCV:  ",CHAR(34),INDEX(Organizations[Organization Type '[CV']],$A2587),CHAR(34),
", OrganizationCode:  ",CHAR(34),INDEX(Organizations[Organization Code],$A2587),CHAR(34),
", OrganizationName:  ",CHAR(34),INDEX(Organizations[Organization Name],$A2587),CHAR(34),
", OrganizationDescription:  ",CHAR(34),INDEX(Organizations[Organization Description],$A2587),CHAR(34),
", OrganizationLink:  ",CHAR(34),INDEX(Organizations[Organization Link],$A2587),CHAR(34),"}"))</f>
        <v>#REF!</v>
      </c>
      <c r="F2587" t="e">
        <f>IF(INDEX(People[First Name],$A2587)="","",
CONCATENATE("  - &amp;AffiliationID",TEXT($A2587,"0000"),
" {PersonID: *PersonID",TEXT($A2587,"0000"),
", OrganizationID: *OrganizationID",TEXT(MATCH(INDEX(People[Organization Name],$A2587),Organizations[Organization Name],0),"0000"),
", IsPrimaryOrganizationContact: , AffiliationStartDate: , AffiliationEndDate: , PrimaryPhone: ",
", PrimaryEmail: ",CHAR(34),INDEX(People[Primary Email],$A2587),CHAR(34),
", PrimaryAddress: ",CHAR(34),INDEX(People[Primary Address],$A2587),CHAR(34),
", PersonLink: }"))</f>
        <v>#REF!</v>
      </c>
      <c r="H2587" t="e">
        <f>IF(COUNTA(CitationInformation)=0,"",IF(INDEX(AuthorList[Author Name],$A2587)="","",
CONCATENATE("  - &amp;AuthorListID",TEXT($A2587,"0000"),
"  {CitationID: *CitationID0001",
", PersonID: *PersonID",TEXT(MATCH(INDEX(AuthorList[Author Name],$A2587),People[Full Name],0),"0000"),
", AuthorOrder: ",INDEX(AuthorList[Author Number],$A2587),"}")))</f>
        <v>#REF!</v>
      </c>
      <c r="K2587" t="e">
        <f>IF(INDEX(SamplingFeatures[Feature Code],$A2587)="","",
CONCATENATE("  - &amp;SamplingFeatureID",TEXT($A2587,"0000"),
" {","SamplingFeatureUUID:  ",CHAR(34),INDEX(SamplingFeatures[Sampling Feature UUID],$A2587),CHAR(34),
", SamplingFeatureTypeCV:  ",CHAR(34),INDEX(SamplingFeatures[Sampling Feature Type],$A2587),CHAR(34),
", SamplingFeatureCode:  ",CHAR(34),INDEX(SamplingFeatures[Feature Code],$A2587),CHAR(34),
", SamplingFeatureName:  ",CHAR(34),INDEX(SamplingFeatures[Feature Name],$A2587),CHAR(34),
", SamplingFeatureDescription:  ",CHAR(34),INDEX(SamplingFeatures[Feature Description],$A2587),CHAR(34),
", SamplingFeatureGeotypeCV:  ",CHAR(34),INDEX(SamplingFeatures[Feature Geo Type],$A2587),CHAR(34),
", FeatureGeometry:  ",CHAR(34),INDEX(SamplingFeatures[Feature Geometry],$A2587),CHAR(34),
", Elevation_m:  ",CHAR(34),INDEX(SamplingFeatures[Elevation_m],$A2587),CHAR(34),
", ElevationDatumCV:  ",CHAR(34),ElevationDatum,CHAR(34),"}"))</f>
        <v>#REF!</v>
      </c>
      <c r="L2587" t="e">
        <f>IF(INDEX(SamplingFeatures[Sampling Feature Type],$A2587)&lt;&gt;"Site","",
CONCATENATE("  - &amp;SiteID",TEXT(SUMPRODUCT(--($L$3:$L2586&lt;&gt;"")),"0000"),
" {","SamplingFeatureID:  *SamplingFeatureID",TEXT($A2587,"0000"),
", SiteTypeCV:  ",CHAR(34),INDEX(Sites[Site Type],$A2587),CHAR(34),
", Latitude:  ",INDEX(Sites[Latitude],$A2587),
", Longitude:  ",INDEX(Sites[Longitude],$A2587),
", SRSName:  ",CHAR(34),LatLonDatum,CHAR(34),"}"))</f>
        <v>#REF!</v>
      </c>
      <c r="M2587" t="e">
        <f>IF(INDEX(SamplingFeatures[Sampling Feature Type],$A2587)&lt;&gt;"Specimen","",
CONCATENATE("  - &amp;SpecimenID",TEXT(SUMPRODUCT(--($M$3:$M2586&lt;&gt;"")),"0000"),
" {","SamplingFeatureID:  *SamplingFeatureID",TEXT($A2587,"0000"),
", SpecimenTypeCV:  ",CHAR(34),INDEX(Specimens[Specimen Type],$A2587),CHAR(34),
", SpecimenMediumCV:  ",INDEX(Specimens[Specimen Medium],$A2587),
", IsFieldSpecimen:  ",CHAR(34),INDEX(Specimens[Is Field Specimen?],$A2587),CHAR(34),"}"))</f>
        <v>#REF!</v>
      </c>
      <c r="N2587" t="e">
        <f>IF(COUNTA(SpatialOffsets[])=0,"", IF(INDEX(SpatialOffsets[Spatial Offset Type],$A2587)="","",
CONCATENATE("  - &amp;SpatialOffsetID",TEXT($A2587,"0000"),
" {","SpatialOffsetTypeCV:  ",CHAR(34),INDEX(SpatialOffsets[Spatial Offset Type],$A2587),CHAR(34),
", Offset1Value:  ",INDEX(SpatialOffsets[Offset 1 Value],$A2587),
", Offset1UnitID:  ",CHAR(34),INDEX(SpatialOffsets[Offset 1 Unit],$A2587),CHAR(34),
", Offset2Value:  ",INDEX(SpatialOffsets[Offset 2 Value],$A2587),
", Offset2UnitID:  ",CHAR(34),INDEX(SpatialOffsets[Offset 2 Unit],$A2587),CHAR(34),
", Offset3Value:  ",INDEX(SpatialOffsets[Offset 3 Value],$A2587),
", Offset3UnitID:  ",CHAR(34),INDEX(SpatialOffsets[Offset 3 Unit],$A2587),CHAR(34),,"}")))</f>
        <v>#REF!</v>
      </c>
      <c r="O2587" t="e">
        <f>IF(COUNTA(RelatedFeatures[])=0,"", IF(INDEX(RelatedFeatures[First Sampling Feature Code],$A2587)="","",
CONCATENATE("  - &amp;RelationID",TEXT($A2587,"0000"),
" {","SamplingFeatureID:  *SamplingFeatureID",TEXT(MATCH(INDEX(RelatedFeatures[First Sampling Feature Code],$A2587),SamplingFeatures[Feature Code],0),"0000"),
", RelationshipTypeCV:  ",CHAR(34),INDEX(RelatedFeatures[Relationship Type],$A2587),CHAR(34),
", RelatedFeatureID: *SamplingFeatureID",TEXT(MATCH(INDEX(RelatedFeatures[Second Sampling Feature Code],$A2587),SamplingFeatures[Feature Code],0),"0000"),
", SpatialOffsetID:  ",IF(INDEX(RelatedFeatures[Offset Number],$A2587)="","",CONCATENATE("*SpatialOffsetID",TEXT(INDEX(RelatedFeatures[Offset Number],$A2587),"0000"))),"}")))</f>
        <v>#REF!</v>
      </c>
      <c r="P2587" t="e">
        <f>IF(INDEX(Methods[Method Type],$A2587)="","",
CONCATENATE("  - &amp;MethodID",TEXT($A2587,"0000"),
" {","MethodTypeCV:  ",CHAR(34),INDEX(Methods[Method Type],$A2587),CHAR(34),
", MethodCode:  ",CHAR(34),INDEX(Methods[Method Code],$A2587),CHAR(34),
", MethodName:  ",CHAR(34),INDEX(Methods[Method Name],$A2587),CHAR(34),
", MethodDescription:  ",CHAR(34),INDEX(Methods[Method Description],$A2587),CHAR(34),
", MethodLink:  ",CHAR(34),INDEX(Methods[Method Link],$A2587),CHAR(34),
", OrganizationID: *OrganizationID",TEXT(MATCH(INDEX(Methods[Organization Name],$A2587),Organizations[Organization Name],0),"0000"),"}"))</f>
        <v>#REF!</v>
      </c>
      <c r="Q2587" t="e">
        <f>IF(INDEX(Variables[Variable Type],$A2587)="","",
CONCATENATE("  - &amp;VariableID",TEXT($A2587,"0000"),
" {","VariableTypeCV:  ",CHAR(34),INDEX(Variables[Variable Type],$A2587),CHAR(34),
", VariableCode:  ",CHAR(34),INDEX(Variables[Variable Code],$A2587),CHAR(34),
", VariableNameCV:  ",CHAR(34),INDEX(Variables[Variable Name],$A2587),CHAR(34),
", VariableDefinition:  ",CHAR(34),INDEX(Variables[Variable Definition],$A2587),CHAR(34),
", SpecciationCV:  ",CHAR(34),INDEX(Variables[Speciation],$A2587),CHAR(34),
", NoDataValue:  ",CHAR(34),INDEX(Variables[No Data Value],$A2587),CHAR(34),"}"))</f>
        <v>#REF!</v>
      </c>
    </row>
    <row r="2588" spans="1:17" x14ac:dyDescent="0.25">
      <c r="A2588">
        <v>2585</v>
      </c>
      <c r="D2588" t="e">
        <f>IF(INDEX(People[First Name],$A2588)="","",
CONCATENATE("  - &amp;PersonID",TEXT($A2588,"0000"),
" {","PersonFirstName:  ",CHAR(34),INDEX(People[First Name],$A2588),CHAR(34),
", PersonMiddleName:  ",CHAR(34),INDEX(People[Middle Name],$A2588),CHAR(34),
", PersonLastName:  ",CHAR(34),INDEX(People[Last Name],$A2588),CHAR(34),"}"))</f>
        <v>#REF!</v>
      </c>
      <c r="E2588" t="e">
        <f>IF(INDEX(Organizations[Organization Type '[CV']],$A2588)="","",
CONCATENATE("  - &amp;OrganizationID",TEXT($A2588,"0000"),
" {","OrganizationTypeCV:  ",CHAR(34),INDEX(Organizations[Organization Type '[CV']],$A2588),CHAR(34),
", OrganizationCode:  ",CHAR(34),INDEX(Organizations[Organization Code],$A2588),CHAR(34),
", OrganizationName:  ",CHAR(34),INDEX(Organizations[Organization Name],$A2588),CHAR(34),
", OrganizationDescription:  ",CHAR(34),INDEX(Organizations[Organization Description],$A2588),CHAR(34),
", OrganizationLink:  ",CHAR(34),INDEX(Organizations[Organization Link],$A2588),CHAR(34),"}"))</f>
        <v>#REF!</v>
      </c>
      <c r="F2588" t="e">
        <f>IF(INDEX(People[First Name],$A2588)="","",
CONCATENATE("  - &amp;AffiliationID",TEXT($A2588,"0000"),
" {PersonID: *PersonID",TEXT($A2588,"0000"),
", OrganizationID: *OrganizationID",TEXT(MATCH(INDEX(People[Organization Name],$A2588),Organizations[Organization Name],0),"0000"),
", IsPrimaryOrganizationContact: , AffiliationStartDate: , AffiliationEndDate: , PrimaryPhone: ",
", PrimaryEmail: ",CHAR(34),INDEX(People[Primary Email],$A2588),CHAR(34),
", PrimaryAddress: ",CHAR(34),INDEX(People[Primary Address],$A2588),CHAR(34),
", PersonLink: }"))</f>
        <v>#REF!</v>
      </c>
      <c r="H2588" t="e">
        <f>IF(COUNTA(CitationInformation)=0,"",IF(INDEX(AuthorList[Author Name],$A2588)="","",
CONCATENATE("  - &amp;AuthorListID",TEXT($A2588,"0000"),
"  {CitationID: *CitationID0001",
", PersonID: *PersonID",TEXT(MATCH(INDEX(AuthorList[Author Name],$A2588),People[Full Name],0),"0000"),
", AuthorOrder: ",INDEX(AuthorList[Author Number],$A2588),"}")))</f>
        <v>#REF!</v>
      </c>
      <c r="K2588" t="e">
        <f>IF(INDEX(SamplingFeatures[Feature Code],$A2588)="","",
CONCATENATE("  - &amp;SamplingFeatureID",TEXT($A2588,"0000"),
" {","SamplingFeatureUUID:  ",CHAR(34),INDEX(SamplingFeatures[Sampling Feature UUID],$A2588),CHAR(34),
", SamplingFeatureTypeCV:  ",CHAR(34),INDEX(SamplingFeatures[Sampling Feature Type],$A2588),CHAR(34),
", SamplingFeatureCode:  ",CHAR(34),INDEX(SamplingFeatures[Feature Code],$A2588),CHAR(34),
", SamplingFeatureName:  ",CHAR(34),INDEX(SamplingFeatures[Feature Name],$A2588),CHAR(34),
", SamplingFeatureDescription:  ",CHAR(34),INDEX(SamplingFeatures[Feature Description],$A2588),CHAR(34),
", SamplingFeatureGeotypeCV:  ",CHAR(34),INDEX(SamplingFeatures[Feature Geo Type],$A2588),CHAR(34),
", FeatureGeometry:  ",CHAR(34),INDEX(SamplingFeatures[Feature Geometry],$A2588),CHAR(34),
", Elevation_m:  ",CHAR(34),INDEX(SamplingFeatures[Elevation_m],$A2588),CHAR(34),
", ElevationDatumCV:  ",CHAR(34),ElevationDatum,CHAR(34),"}"))</f>
        <v>#REF!</v>
      </c>
      <c r="L2588" t="e">
        <f>IF(INDEX(SamplingFeatures[Sampling Feature Type],$A2588)&lt;&gt;"Site","",
CONCATENATE("  - &amp;SiteID",TEXT(SUMPRODUCT(--($L$3:$L2587&lt;&gt;"")),"0000"),
" {","SamplingFeatureID:  *SamplingFeatureID",TEXT($A2588,"0000"),
", SiteTypeCV:  ",CHAR(34),INDEX(Sites[Site Type],$A2588),CHAR(34),
", Latitude:  ",INDEX(Sites[Latitude],$A2588),
", Longitude:  ",INDEX(Sites[Longitude],$A2588),
", SRSName:  ",CHAR(34),LatLonDatum,CHAR(34),"}"))</f>
        <v>#REF!</v>
      </c>
      <c r="M2588" t="e">
        <f>IF(INDEX(SamplingFeatures[Sampling Feature Type],$A2588)&lt;&gt;"Specimen","",
CONCATENATE("  - &amp;SpecimenID",TEXT(SUMPRODUCT(--($M$3:$M2587&lt;&gt;"")),"0000"),
" {","SamplingFeatureID:  *SamplingFeatureID",TEXT($A2588,"0000"),
", SpecimenTypeCV:  ",CHAR(34),INDEX(Specimens[Specimen Type],$A2588),CHAR(34),
", SpecimenMediumCV:  ",INDEX(Specimens[Specimen Medium],$A2588),
", IsFieldSpecimen:  ",CHAR(34),INDEX(Specimens[Is Field Specimen?],$A2588),CHAR(34),"}"))</f>
        <v>#REF!</v>
      </c>
      <c r="N2588" t="e">
        <f>IF(COUNTA(SpatialOffsets[])=0,"", IF(INDEX(SpatialOffsets[Spatial Offset Type],$A2588)="","",
CONCATENATE("  - &amp;SpatialOffsetID",TEXT($A2588,"0000"),
" {","SpatialOffsetTypeCV:  ",CHAR(34),INDEX(SpatialOffsets[Spatial Offset Type],$A2588),CHAR(34),
", Offset1Value:  ",INDEX(SpatialOffsets[Offset 1 Value],$A2588),
", Offset1UnitID:  ",CHAR(34),INDEX(SpatialOffsets[Offset 1 Unit],$A2588),CHAR(34),
", Offset2Value:  ",INDEX(SpatialOffsets[Offset 2 Value],$A2588),
", Offset2UnitID:  ",CHAR(34),INDEX(SpatialOffsets[Offset 2 Unit],$A2588),CHAR(34),
", Offset3Value:  ",INDEX(SpatialOffsets[Offset 3 Value],$A2588),
", Offset3UnitID:  ",CHAR(34),INDEX(SpatialOffsets[Offset 3 Unit],$A2588),CHAR(34),,"}")))</f>
        <v>#REF!</v>
      </c>
      <c r="O2588" t="e">
        <f>IF(COUNTA(RelatedFeatures[])=0,"", IF(INDEX(RelatedFeatures[First Sampling Feature Code],$A2588)="","",
CONCATENATE("  - &amp;RelationID",TEXT($A2588,"0000"),
" {","SamplingFeatureID:  *SamplingFeatureID",TEXT(MATCH(INDEX(RelatedFeatures[First Sampling Feature Code],$A2588),SamplingFeatures[Feature Code],0),"0000"),
", RelationshipTypeCV:  ",CHAR(34),INDEX(RelatedFeatures[Relationship Type],$A2588),CHAR(34),
", RelatedFeatureID: *SamplingFeatureID",TEXT(MATCH(INDEX(RelatedFeatures[Second Sampling Feature Code],$A2588),SamplingFeatures[Feature Code],0),"0000"),
", SpatialOffsetID:  ",IF(INDEX(RelatedFeatures[Offset Number],$A2588)="","",CONCATENATE("*SpatialOffsetID",TEXT(INDEX(RelatedFeatures[Offset Number],$A2588),"0000"))),"}")))</f>
        <v>#REF!</v>
      </c>
      <c r="P2588" t="e">
        <f>IF(INDEX(Methods[Method Type],$A2588)="","",
CONCATENATE("  - &amp;MethodID",TEXT($A2588,"0000"),
" {","MethodTypeCV:  ",CHAR(34),INDEX(Methods[Method Type],$A2588),CHAR(34),
", MethodCode:  ",CHAR(34),INDEX(Methods[Method Code],$A2588),CHAR(34),
", MethodName:  ",CHAR(34),INDEX(Methods[Method Name],$A2588),CHAR(34),
", MethodDescription:  ",CHAR(34),INDEX(Methods[Method Description],$A2588),CHAR(34),
", MethodLink:  ",CHAR(34),INDEX(Methods[Method Link],$A2588),CHAR(34),
", OrganizationID: *OrganizationID",TEXT(MATCH(INDEX(Methods[Organization Name],$A2588),Organizations[Organization Name],0),"0000"),"}"))</f>
        <v>#REF!</v>
      </c>
      <c r="Q2588" t="e">
        <f>IF(INDEX(Variables[Variable Type],$A2588)="","",
CONCATENATE("  - &amp;VariableID",TEXT($A2588,"0000"),
" {","VariableTypeCV:  ",CHAR(34),INDEX(Variables[Variable Type],$A2588),CHAR(34),
", VariableCode:  ",CHAR(34),INDEX(Variables[Variable Code],$A2588),CHAR(34),
", VariableNameCV:  ",CHAR(34),INDEX(Variables[Variable Name],$A2588),CHAR(34),
", VariableDefinition:  ",CHAR(34),INDEX(Variables[Variable Definition],$A2588),CHAR(34),
", SpecciationCV:  ",CHAR(34),INDEX(Variables[Speciation],$A2588),CHAR(34),
", NoDataValue:  ",CHAR(34),INDEX(Variables[No Data Value],$A2588),CHAR(34),"}"))</f>
        <v>#REF!</v>
      </c>
    </row>
    <row r="2589" spans="1:17" x14ac:dyDescent="0.25">
      <c r="A2589">
        <v>2586</v>
      </c>
      <c r="D2589" t="e">
        <f>IF(INDEX(People[First Name],$A2589)="","",
CONCATENATE("  - &amp;PersonID",TEXT($A2589,"0000"),
" {","PersonFirstName:  ",CHAR(34),INDEX(People[First Name],$A2589),CHAR(34),
", PersonMiddleName:  ",CHAR(34),INDEX(People[Middle Name],$A2589),CHAR(34),
", PersonLastName:  ",CHAR(34),INDEX(People[Last Name],$A2589),CHAR(34),"}"))</f>
        <v>#REF!</v>
      </c>
      <c r="E2589" t="e">
        <f>IF(INDEX(Organizations[Organization Type '[CV']],$A2589)="","",
CONCATENATE("  - &amp;OrganizationID",TEXT($A2589,"0000"),
" {","OrganizationTypeCV:  ",CHAR(34),INDEX(Organizations[Organization Type '[CV']],$A2589),CHAR(34),
", OrganizationCode:  ",CHAR(34),INDEX(Organizations[Organization Code],$A2589),CHAR(34),
", OrganizationName:  ",CHAR(34),INDEX(Organizations[Organization Name],$A2589),CHAR(34),
", OrganizationDescription:  ",CHAR(34),INDEX(Organizations[Organization Description],$A2589),CHAR(34),
", OrganizationLink:  ",CHAR(34),INDEX(Organizations[Organization Link],$A2589),CHAR(34),"}"))</f>
        <v>#REF!</v>
      </c>
      <c r="F2589" t="e">
        <f>IF(INDEX(People[First Name],$A2589)="","",
CONCATENATE("  - &amp;AffiliationID",TEXT($A2589,"0000"),
" {PersonID: *PersonID",TEXT($A2589,"0000"),
", OrganizationID: *OrganizationID",TEXT(MATCH(INDEX(People[Organization Name],$A2589),Organizations[Organization Name],0),"0000"),
", IsPrimaryOrganizationContact: , AffiliationStartDate: , AffiliationEndDate: , PrimaryPhone: ",
", PrimaryEmail: ",CHAR(34),INDEX(People[Primary Email],$A2589),CHAR(34),
", PrimaryAddress: ",CHAR(34),INDEX(People[Primary Address],$A2589),CHAR(34),
", PersonLink: }"))</f>
        <v>#REF!</v>
      </c>
      <c r="H2589" t="e">
        <f>IF(COUNTA(CitationInformation)=0,"",IF(INDEX(AuthorList[Author Name],$A2589)="","",
CONCATENATE("  - &amp;AuthorListID",TEXT($A2589,"0000"),
"  {CitationID: *CitationID0001",
", PersonID: *PersonID",TEXT(MATCH(INDEX(AuthorList[Author Name],$A2589),People[Full Name],0),"0000"),
", AuthorOrder: ",INDEX(AuthorList[Author Number],$A2589),"}")))</f>
        <v>#REF!</v>
      </c>
      <c r="K2589" t="e">
        <f>IF(INDEX(SamplingFeatures[Feature Code],$A2589)="","",
CONCATENATE("  - &amp;SamplingFeatureID",TEXT($A2589,"0000"),
" {","SamplingFeatureUUID:  ",CHAR(34),INDEX(SamplingFeatures[Sampling Feature UUID],$A2589),CHAR(34),
", SamplingFeatureTypeCV:  ",CHAR(34),INDEX(SamplingFeatures[Sampling Feature Type],$A2589),CHAR(34),
", SamplingFeatureCode:  ",CHAR(34),INDEX(SamplingFeatures[Feature Code],$A2589),CHAR(34),
", SamplingFeatureName:  ",CHAR(34),INDEX(SamplingFeatures[Feature Name],$A2589),CHAR(34),
", SamplingFeatureDescription:  ",CHAR(34),INDEX(SamplingFeatures[Feature Description],$A2589),CHAR(34),
", SamplingFeatureGeotypeCV:  ",CHAR(34),INDEX(SamplingFeatures[Feature Geo Type],$A2589),CHAR(34),
", FeatureGeometry:  ",CHAR(34),INDEX(SamplingFeatures[Feature Geometry],$A2589),CHAR(34),
", Elevation_m:  ",CHAR(34),INDEX(SamplingFeatures[Elevation_m],$A2589),CHAR(34),
", ElevationDatumCV:  ",CHAR(34),ElevationDatum,CHAR(34),"}"))</f>
        <v>#REF!</v>
      </c>
      <c r="L2589" t="e">
        <f>IF(INDEX(SamplingFeatures[Sampling Feature Type],$A2589)&lt;&gt;"Site","",
CONCATENATE("  - &amp;SiteID",TEXT(SUMPRODUCT(--($L$3:$L2588&lt;&gt;"")),"0000"),
" {","SamplingFeatureID:  *SamplingFeatureID",TEXT($A2589,"0000"),
", SiteTypeCV:  ",CHAR(34),INDEX(Sites[Site Type],$A2589),CHAR(34),
", Latitude:  ",INDEX(Sites[Latitude],$A2589),
", Longitude:  ",INDEX(Sites[Longitude],$A2589),
", SRSName:  ",CHAR(34),LatLonDatum,CHAR(34),"}"))</f>
        <v>#REF!</v>
      </c>
      <c r="M2589" t="e">
        <f>IF(INDEX(SamplingFeatures[Sampling Feature Type],$A2589)&lt;&gt;"Specimen","",
CONCATENATE("  - &amp;SpecimenID",TEXT(SUMPRODUCT(--($M$3:$M2588&lt;&gt;"")),"0000"),
" {","SamplingFeatureID:  *SamplingFeatureID",TEXT($A2589,"0000"),
", SpecimenTypeCV:  ",CHAR(34),INDEX(Specimens[Specimen Type],$A2589),CHAR(34),
", SpecimenMediumCV:  ",INDEX(Specimens[Specimen Medium],$A2589),
", IsFieldSpecimen:  ",CHAR(34),INDEX(Specimens[Is Field Specimen?],$A2589),CHAR(34),"}"))</f>
        <v>#REF!</v>
      </c>
      <c r="N2589" t="e">
        <f>IF(COUNTA(SpatialOffsets[])=0,"", IF(INDEX(SpatialOffsets[Spatial Offset Type],$A2589)="","",
CONCATENATE("  - &amp;SpatialOffsetID",TEXT($A2589,"0000"),
" {","SpatialOffsetTypeCV:  ",CHAR(34),INDEX(SpatialOffsets[Spatial Offset Type],$A2589),CHAR(34),
", Offset1Value:  ",INDEX(SpatialOffsets[Offset 1 Value],$A2589),
", Offset1UnitID:  ",CHAR(34),INDEX(SpatialOffsets[Offset 1 Unit],$A2589),CHAR(34),
", Offset2Value:  ",INDEX(SpatialOffsets[Offset 2 Value],$A2589),
", Offset2UnitID:  ",CHAR(34),INDEX(SpatialOffsets[Offset 2 Unit],$A2589),CHAR(34),
", Offset3Value:  ",INDEX(SpatialOffsets[Offset 3 Value],$A2589),
", Offset3UnitID:  ",CHAR(34),INDEX(SpatialOffsets[Offset 3 Unit],$A2589),CHAR(34),,"}")))</f>
        <v>#REF!</v>
      </c>
      <c r="O2589" t="e">
        <f>IF(COUNTA(RelatedFeatures[])=0,"", IF(INDEX(RelatedFeatures[First Sampling Feature Code],$A2589)="","",
CONCATENATE("  - &amp;RelationID",TEXT($A2589,"0000"),
" {","SamplingFeatureID:  *SamplingFeatureID",TEXT(MATCH(INDEX(RelatedFeatures[First Sampling Feature Code],$A2589),SamplingFeatures[Feature Code],0),"0000"),
", RelationshipTypeCV:  ",CHAR(34),INDEX(RelatedFeatures[Relationship Type],$A2589),CHAR(34),
", RelatedFeatureID: *SamplingFeatureID",TEXT(MATCH(INDEX(RelatedFeatures[Second Sampling Feature Code],$A2589),SamplingFeatures[Feature Code],0),"0000"),
", SpatialOffsetID:  ",IF(INDEX(RelatedFeatures[Offset Number],$A2589)="","",CONCATENATE("*SpatialOffsetID",TEXT(INDEX(RelatedFeatures[Offset Number],$A2589),"0000"))),"}")))</f>
        <v>#REF!</v>
      </c>
      <c r="P2589" t="e">
        <f>IF(INDEX(Methods[Method Type],$A2589)="","",
CONCATENATE("  - &amp;MethodID",TEXT($A2589,"0000"),
" {","MethodTypeCV:  ",CHAR(34),INDEX(Methods[Method Type],$A2589),CHAR(34),
", MethodCode:  ",CHAR(34),INDEX(Methods[Method Code],$A2589),CHAR(34),
", MethodName:  ",CHAR(34),INDEX(Methods[Method Name],$A2589),CHAR(34),
", MethodDescription:  ",CHAR(34),INDEX(Methods[Method Description],$A2589),CHAR(34),
", MethodLink:  ",CHAR(34),INDEX(Methods[Method Link],$A2589),CHAR(34),
", OrganizationID: *OrganizationID",TEXT(MATCH(INDEX(Methods[Organization Name],$A2589),Organizations[Organization Name],0),"0000"),"}"))</f>
        <v>#REF!</v>
      </c>
      <c r="Q2589" t="e">
        <f>IF(INDEX(Variables[Variable Type],$A2589)="","",
CONCATENATE("  - &amp;VariableID",TEXT($A2589,"0000"),
" {","VariableTypeCV:  ",CHAR(34),INDEX(Variables[Variable Type],$A2589),CHAR(34),
", VariableCode:  ",CHAR(34),INDEX(Variables[Variable Code],$A2589),CHAR(34),
", VariableNameCV:  ",CHAR(34),INDEX(Variables[Variable Name],$A2589),CHAR(34),
", VariableDefinition:  ",CHAR(34),INDEX(Variables[Variable Definition],$A2589),CHAR(34),
", SpecciationCV:  ",CHAR(34),INDEX(Variables[Speciation],$A2589),CHAR(34),
", NoDataValue:  ",CHAR(34),INDEX(Variables[No Data Value],$A2589),CHAR(34),"}"))</f>
        <v>#REF!</v>
      </c>
    </row>
    <row r="2590" spans="1:17" x14ac:dyDescent="0.25">
      <c r="A2590">
        <v>2587</v>
      </c>
      <c r="D2590" t="e">
        <f>IF(INDEX(People[First Name],$A2590)="","",
CONCATENATE("  - &amp;PersonID",TEXT($A2590,"0000"),
" {","PersonFirstName:  ",CHAR(34),INDEX(People[First Name],$A2590),CHAR(34),
", PersonMiddleName:  ",CHAR(34),INDEX(People[Middle Name],$A2590),CHAR(34),
", PersonLastName:  ",CHAR(34),INDEX(People[Last Name],$A2590),CHAR(34),"}"))</f>
        <v>#REF!</v>
      </c>
      <c r="E2590" t="e">
        <f>IF(INDEX(Organizations[Organization Type '[CV']],$A2590)="","",
CONCATENATE("  - &amp;OrganizationID",TEXT($A2590,"0000"),
" {","OrganizationTypeCV:  ",CHAR(34),INDEX(Organizations[Organization Type '[CV']],$A2590),CHAR(34),
", OrganizationCode:  ",CHAR(34),INDEX(Organizations[Organization Code],$A2590),CHAR(34),
", OrganizationName:  ",CHAR(34),INDEX(Organizations[Organization Name],$A2590),CHAR(34),
", OrganizationDescription:  ",CHAR(34),INDEX(Organizations[Organization Description],$A2590),CHAR(34),
", OrganizationLink:  ",CHAR(34),INDEX(Organizations[Organization Link],$A2590),CHAR(34),"}"))</f>
        <v>#REF!</v>
      </c>
      <c r="F2590" t="e">
        <f>IF(INDEX(People[First Name],$A2590)="","",
CONCATENATE("  - &amp;AffiliationID",TEXT($A2590,"0000"),
" {PersonID: *PersonID",TEXT($A2590,"0000"),
", OrganizationID: *OrganizationID",TEXT(MATCH(INDEX(People[Organization Name],$A2590),Organizations[Organization Name],0),"0000"),
", IsPrimaryOrganizationContact: , AffiliationStartDate: , AffiliationEndDate: , PrimaryPhone: ",
", PrimaryEmail: ",CHAR(34),INDEX(People[Primary Email],$A2590),CHAR(34),
", PrimaryAddress: ",CHAR(34),INDEX(People[Primary Address],$A2590),CHAR(34),
", PersonLink: }"))</f>
        <v>#REF!</v>
      </c>
      <c r="H2590" t="e">
        <f>IF(COUNTA(CitationInformation)=0,"",IF(INDEX(AuthorList[Author Name],$A2590)="","",
CONCATENATE("  - &amp;AuthorListID",TEXT($A2590,"0000"),
"  {CitationID: *CitationID0001",
", PersonID: *PersonID",TEXT(MATCH(INDEX(AuthorList[Author Name],$A2590),People[Full Name],0),"0000"),
", AuthorOrder: ",INDEX(AuthorList[Author Number],$A2590),"}")))</f>
        <v>#REF!</v>
      </c>
      <c r="K2590" t="e">
        <f>IF(INDEX(SamplingFeatures[Feature Code],$A2590)="","",
CONCATENATE("  - &amp;SamplingFeatureID",TEXT($A2590,"0000"),
" {","SamplingFeatureUUID:  ",CHAR(34),INDEX(SamplingFeatures[Sampling Feature UUID],$A2590),CHAR(34),
", SamplingFeatureTypeCV:  ",CHAR(34),INDEX(SamplingFeatures[Sampling Feature Type],$A2590),CHAR(34),
", SamplingFeatureCode:  ",CHAR(34),INDEX(SamplingFeatures[Feature Code],$A2590),CHAR(34),
", SamplingFeatureName:  ",CHAR(34),INDEX(SamplingFeatures[Feature Name],$A2590),CHAR(34),
", SamplingFeatureDescription:  ",CHAR(34),INDEX(SamplingFeatures[Feature Description],$A2590),CHAR(34),
", SamplingFeatureGeotypeCV:  ",CHAR(34),INDEX(SamplingFeatures[Feature Geo Type],$A2590),CHAR(34),
", FeatureGeometry:  ",CHAR(34),INDEX(SamplingFeatures[Feature Geometry],$A2590),CHAR(34),
", Elevation_m:  ",CHAR(34),INDEX(SamplingFeatures[Elevation_m],$A2590),CHAR(34),
", ElevationDatumCV:  ",CHAR(34),ElevationDatum,CHAR(34),"}"))</f>
        <v>#REF!</v>
      </c>
      <c r="L2590" t="e">
        <f>IF(INDEX(SamplingFeatures[Sampling Feature Type],$A2590)&lt;&gt;"Site","",
CONCATENATE("  - &amp;SiteID",TEXT(SUMPRODUCT(--($L$3:$L2589&lt;&gt;"")),"0000"),
" {","SamplingFeatureID:  *SamplingFeatureID",TEXT($A2590,"0000"),
", SiteTypeCV:  ",CHAR(34),INDEX(Sites[Site Type],$A2590),CHAR(34),
", Latitude:  ",INDEX(Sites[Latitude],$A2590),
", Longitude:  ",INDEX(Sites[Longitude],$A2590),
", SRSName:  ",CHAR(34),LatLonDatum,CHAR(34),"}"))</f>
        <v>#REF!</v>
      </c>
      <c r="M2590" t="e">
        <f>IF(INDEX(SamplingFeatures[Sampling Feature Type],$A2590)&lt;&gt;"Specimen","",
CONCATENATE("  - &amp;SpecimenID",TEXT(SUMPRODUCT(--($M$3:$M2589&lt;&gt;"")),"0000"),
" {","SamplingFeatureID:  *SamplingFeatureID",TEXT($A2590,"0000"),
", SpecimenTypeCV:  ",CHAR(34),INDEX(Specimens[Specimen Type],$A2590),CHAR(34),
", SpecimenMediumCV:  ",INDEX(Specimens[Specimen Medium],$A2590),
", IsFieldSpecimen:  ",CHAR(34),INDEX(Specimens[Is Field Specimen?],$A2590),CHAR(34),"}"))</f>
        <v>#REF!</v>
      </c>
      <c r="N2590" t="e">
        <f>IF(COUNTA(SpatialOffsets[])=0,"", IF(INDEX(SpatialOffsets[Spatial Offset Type],$A2590)="","",
CONCATENATE("  - &amp;SpatialOffsetID",TEXT($A2590,"0000"),
" {","SpatialOffsetTypeCV:  ",CHAR(34),INDEX(SpatialOffsets[Spatial Offset Type],$A2590),CHAR(34),
", Offset1Value:  ",INDEX(SpatialOffsets[Offset 1 Value],$A2590),
", Offset1UnitID:  ",CHAR(34),INDEX(SpatialOffsets[Offset 1 Unit],$A2590),CHAR(34),
", Offset2Value:  ",INDEX(SpatialOffsets[Offset 2 Value],$A2590),
", Offset2UnitID:  ",CHAR(34),INDEX(SpatialOffsets[Offset 2 Unit],$A2590),CHAR(34),
", Offset3Value:  ",INDEX(SpatialOffsets[Offset 3 Value],$A2590),
", Offset3UnitID:  ",CHAR(34),INDEX(SpatialOffsets[Offset 3 Unit],$A2590),CHAR(34),,"}")))</f>
        <v>#REF!</v>
      </c>
      <c r="O2590" t="e">
        <f>IF(COUNTA(RelatedFeatures[])=0,"", IF(INDEX(RelatedFeatures[First Sampling Feature Code],$A2590)="","",
CONCATENATE("  - &amp;RelationID",TEXT($A2590,"0000"),
" {","SamplingFeatureID:  *SamplingFeatureID",TEXT(MATCH(INDEX(RelatedFeatures[First Sampling Feature Code],$A2590),SamplingFeatures[Feature Code],0),"0000"),
", RelationshipTypeCV:  ",CHAR(34),INDEX(RelatedFeatures[Relationship Type],$A2590),CHAR(34),
", RelatedFeatureID: *SamplingFeatureID",TEXT(MATCH(INDEX(RelatedFeatures[Second Sampling Feature Code],$A2590),SamplingFeatures[Feature Code],0),"0000"),
", SpatialOffsetID:  ",IF(INDEX(RelatedFeatures[Offset Number],$A2590)="","",CONCATENATE("*SpatialOffsetID",TEXT(INDEX(RelatedFeatures[Offset Number],$A2590),"0000"))),"}")))</f>
        <v>#REF!</v>
      </c>
      <c r="P2590" t="e">
        <f>IF(INDEX(Methods[Method Type],$A2590)="","",
CONCATENATE("  - &amp;MethodID",TEXT($A2590,"0000"),
" {","MethodTypeCV:  ",CHAR(34),INDEX(Methods[Method Type],$A2590),CHAR(34),
", MethodCode:  ",CHAR(34),INDEX(Methods[Method Code],$A2590),CHAR(34),
", MethodName:  ",CHAR(34),INDEX(Methods[Method Name],$A2590),CHAR(34),
", MethodDescription:  ",CHAR(34),INDEX(Methods[Method Description],$A2590),CHAR(34),
", MethodLink:  ",CHAR(34),INDEX(Methods[Method Link],$A2590),CHAR(34),
", OrganizationID: *OrganizationID",TEXT(MATCH(INDEX(Methods[Organization Name],$A2590),Organizations[Organization Name],0),"0000"),"}"))</f>
        <v>#REF!</v>
      </c>
      <c r="Q2590" t="e">
        <f>IF(INDEX(Variables[Variable Type],$A2590)="","",
CONCATENATE("  - &amp;VariableID",TEXT($A2590,"0000"),
" {","VariableTypeCV:  ",CHAR(34),INDEX(Variables[Variable Type],$A2590),CHAR(34),
", VariableCode:  ",CHAR(34),INDEX(Variables[Variable Code],$A2590),CHAR(34),
", VariableNameCV:  ",CHAR(34),INDEX(Variables[Variable Name],$A2590),CHAR(34),
", VariableDefinition:  ",CHAR(34),INDEX(Variables[Variable Definition],$A2590),CHAR(34),
", SpecciationCV:  ",CHAR(34),INDEX(Variables[Speciation],$A2590),CHAR(34),
", NoDataValue:  ",CHAR(34),INDEX(Variables[No Data Value],$A2590),CHAR(34),"}"))</f>
        <v>#REF!</v>
      </c>
    </row>
    <row r="2591" spans="1:17" x14ac:dyDescent="0.25">
      <c r="A2591">
        <v>2588</v>
      </c>
      <c r="D2591" t="e">
        <f>IF(INDEX(People[First Name],$A2591)="","",
CONCATENATE("  - &amp;PersonID",TEXT($A2591,"0000"),
" {","PersonFirstName:  ",CHAR(34),INDEX(People[First Name],$A2591),CHAR(34),
", PersonMiddleName:  ",CHAR(34),INDEX(People[Middle Name],$A2591),CHAR(34),
", PersonLastName:  ",CHAR(34),INDEX(People[Last Name],$A2591),CHAR(34),"}"))</f>
        <v>#REF!</v>
      </c>
      <c r="E2591" t="e">
        <f>IF(INDEX(Organizations[Organization Type '[CV']],$A2591)="","",
CONCATENATE("  - &amp;OrganizationID",TEXT($A2591,"0000"),
" {","OrganizationTypeCV:  ",CHAR(34),INDEX(Organizations[Organization Type '[CV']],$A2591),CHAR(34),
", OrganizationCode:  ",CHAR(34),INDEX(Organizations[Organization Code],$A2591),CHAR(34),
", OrganizationName:  ",CHAR(34),INDEX(Organizations[Organization Name],$A2591),CHAR(34),
", OrganizationDescription:  ",CHAR(34),INDEX(Organizations[Organization Description],$A2591),CHAR(34),
", OrganizationLink:  ",CHAR(34),INDEX(Organizations[Organization Link],$A2591),CHAR(34),"}"))</f>
        <v>#REF!</v>
      </c>
      <c r="F2591" t="e">
        <f>IF(INDEX(People[First Name],$A2591)="","",
CONCATENATE("  - &amp;AffiliationID",TEXT($A2591,"0000"),
" {PersonID: *PersonID",TEXT($A2591,"0000"),
", OrganizationID: *OrganizationID",TEXT(MATCH(INDEX(People[Organization Name],$A2591),Organizations[Organization Name],0),"0000"),
", IsPrimaryOrganizationContact: , AffiliationStartDate: , AffiliationEndDate: , PrimaryPhone: ",
", PrimaryEmail: ",CHAR(34),INDEX(People[Primary Email],$A2591),CHAR(34),
", PrimaryAddress: ",CHAR(34),INDEX(People[Primary Address],$A2591),CHAR(34),
", PersonLink: }"))</f>
        <v>#REF!</v>
      </c>
      <c r="H2591" t="e">
        <f>IF(COUNTA(CitationInformation)=0,"",IF(INDEX(AuthorList[Author Name],$A2591)="","",
CONCATENATE("  - &amp;AuthorListID",TEXT($A2591,"0000"),
"  {CitationID: *CitationID0001",
", PersonID: *PersonID",TEXT(MATCH(INDEX(AuthorList[Author Name],$A2591),People[Full Name],0),"0000"),
", AuthorOrder: ",INDEX(AuthorList[Author Number],$A2591),"}")))</f>
        <v>#REF!</v>
      </c>
      <c r="K2591" t="e">
        <f>IF(INDEX(SamplingFeatures[Feature Code],$A2591)="","",
CONCATENATE("  - &amp;SamplingFeatureID",TEXT($A2591,"0000"),
" {","SamplingFeatureUUID:  ",CHAR(34),INDEX(SamplingFeatures[Sampling Feature UUID],$A2591),CHAR(34),
", SamplingFeatureTypeCV:  ",CHAR(34),INDEX(SamplingFeatures[Sampling Feature Type],$A2591),CHAR(34),
", SamplingFeatureCode:  ",CHAR(34),INDEX(SamplingFeatures[Feature Code],$A2591),CHAR(34),
", SamplingFeatureName:  ",CHAR(34),INDEX(SamplingFeatures[Feature Name],$A2591),CHAR(34),
", SamplingFeatureDescription:  ",CHAR(34),INDEX(SamplingFeatures[Feature Description],$A2591),CHAR(34),
", SamplingFeatureGeotypeCV:  ",CHAR(34),INDEX(SamplingFeatures[Feature Geo Type],$A2591),CHAR(34),
", FeatureGeometry:  ",CHAR(34),INDEX(SamplingFeatures[Feature Geometry],$A2591),CHAR(34),
", Elevation_m:  ",CHAR(34),INDEX(SamplingFeatures[Elevation_m],$A2591),CHAR(34),
", ElevationDatumCV:  ",CHAR(34),ElevationDatum,CHAR(34),"}"))</f>
        <v>#REF!</v>
      </c>
      <c r="L2591" t="e">
        <f>IF(INDEX(SamplingFeatures[Sampling Feature Type],$A2591)&lt;&gt;"Site","",
CONCATENATE("  - &amp;SiteID",TEXT(SUMPRODUCT(--($L$3:$L2590&lt;&gt;"")),"0000"),
" {","SamplingFeatureID:  *SamplingFeatureID",TEXT($A2591,"0000"),
", SiteTypeCV:  ",CHAR(34),INDEX(Sites[Site Type],$A2591),CHAR(34),
", Latitude:  ",INDEX(Sites[Latitude],$A2591),
", Longitude:  ",INDEX(Sites[Longitude],$A2591),
", SRSName:  ",CHAR(34),LatLonDatum,CHAR(34),"}"))</f>
        <v>#REF!</v>
      </c>
      <c r="M2591" t="e">
        <f>IF(INDEX(SamplingFeatures[Sampling Feature Type],$A2591)&lt;&gt;"Specimen","",
CONCATENATE("  - &amp;SpecimenID",TEXT(SUMPRODUCT(--($M$3:$M2590&lt;&gt;"")),"0000"),
" {","SamplingFeatureID:  *SamplingFeatureID",TEXT($A2591,"0000"),
", SpecimenTypeCV:  ",CHAR(34),INDEX(Specimens[Specimen Type],$A2591),CHAR(34),
", SpecimenMediumCV:  ",INDEX(Specimens[Specimen Medium],$A2591),
", IsFieldSpecimen:  ",CHAR(34),INDEX(Specimens[Is Field Specimen?],$A2591),CHAR(34),"}"))</f>
        <v>#REF!</v>
      </c>
      <c r="N2591" t="e">
        <f>IF(COUNTA(SpatialOffsets[])=0,"", IF(INDEX(SpatialOffsets[Spatial Offset Type],$A2591)="","",
CONCATENATE("  - &amp;SpatialOffsetID",TEXT($A2591,"0000"),
" {","SpatialOffsetTypeCV:  ",CHAR(34),INDEX(SpatialOffsets[Spatial Offset Type],$A2591),CHAR(34),
", Offset1Value:  ",INDEX(SpatialOffsets[Offset 1 Value],$A2591),
", Offset1UnitID:  ",CHAR(34),INDEX(SpatialOffsets[Offset 1 Unit],$A2591),CHAR(34),
", Offset2Value:  ",INDEX(SpatialOffsets[Offset 2 Value],$A2591),
", Offset2UnitID:  ",CHAR(34),INDEX(SpatialOffsets[Offset 2 Unit],$A2591),CHAR(34),
", Offset3Value:  ",INDEX(SpatialOffsets[Offset 3 Value],$A2591),
", Offset3UnitID:  ",CHAR(34),INDEX(SpatialOffsets[Offset 3 Unit],$A2591),CHAR(34),,"}")))</f>
        <v>#REF!</v>
      </c>
      <c r="O2591" t="e">
        <f>IF(COUNTA(RelatedFeatures[])=0,"", IF(INDEX(RelatedFeatures[First Sampling Feature Code],$A2591)="","",
CONCATENATE("  - &amp;RelationID",TEXT($A2591,"0000"),
" {","SamplingFeatureID:  *SamplingFeatureID",TEXT(MATCH(INDEX(RelatedFeatures[First Sampling Feature Code],$A2591),SamplingFeatures[Feature Code],0),"0000"),
", RelationshipTypeCV:  ",CHAR(34),INDEX(RelatedFeatures[Relationship Type],$A2591),CHAR(34),
", RelatedFeatureID: *SamplingFeatureID",TEXT(MATCH(INDEX(RelatedFeatures[Second Sampling Feature Code],$A2591),SamplingFeatures[Feature Code],0),"0000"),
", SpatialOffsetID:  ",IF(INDEX(RelatedFeatures[Offset Number],$A2591)="","",CONCATENATE("*SpatialOffsetID",TEXT(INDEX(RelatedFeatures[Offset Number],$A2591),"0000"))),"}")))</f>
        <v>#REF!</v>
      </c>
      <c r="P2591" t="e">
        <f>IF(INDEX(Methods[Method Type],$A2591)="","",
CONCATENATE("  - &amp;MethodID",TEXT($A2591,"0000"),
" {","MethodTypeCV:  ",CHAR(34),INDEX(Methods[Method Type],$A2591),CHAR(34),
", MethodCode:  ",CHAR(34),INDEX(Methods[Method Code],$A2591),CHAR(34),
", MethodName:  ",CHAR(34),INDEX(Methods[Method Name],$A2591),CHAR(34),
", MethodDescription:  ",CHAR(34),INDEX(Methods[Method Description],$A2591),CHAR(34),
", MethodLink:  ",CHAR(34),INDEX(Methods[Method Link],$A2591),CHAR(34),
", OrganizationID: *OrganizationID",TEXT(MATCH(INDEX(Methods[Organization Name],$A2591),Organizations[Organization Name],0),"0000"),"}"))</f>
        <v>#REF!</v>
      </c>
      <c r="Q2591" t="e">
        <f>IF(INDEX(Variables[Variable Type],$A2591)="","",
CONCATENATE("  - &amp;VariableID",TEXT($A2591,"0000"),
" {","VariableTypeCV:  ",CHAR(34),INDEX(Variables[Variable Type],$A2591),CHAR(34),
", VariableCode:  ",CHAR(34),INDEX(Variables[Variable Code],$A2591),CHAR(34),
", VariableNameCV:  ",CHAR(34),INDEX(Variables[Variable Name],$A2591),CHAR(34),
", VariableDefinition:  ",CHAR(34),INDEX(Variables[Variable Definition],$A2591),CHAR(34),
", SpecciationCV:  ",CHAR(34),INDEX(Variables[Speciation],$A2591),CHAR(34),
", NoDataValue:  ",CHAR(34),INDEX(Variables[No Data Value],$A2591),CHAR(34),"}"))</f>
        <v>#REF!</v>
      </c>
    </row>
    <row r="2592" spans="1:17" x14ac:dyDescent="0.25">
      <c r="A2592">
        <v>2589</v>
      </c>
      <c r="D2592" t="e">
        <f>IF(INDEX(People[First Name],$A2592)="","",
CONCATENATE("  - &amp;PersonID",TEXT($A2592,"0000"),
" {","PersonFirstName:  ",CHAR(34),INDEX(People[First Name],$A2592),CHAR(34),
", PersonMiddleName:  ",CHAR(34),INDEX(People[Middle Name],$A2592),CHAR(34),
", PersonLastName:  ",CHAR(34),INDEX(People[Last Name],$A2592),CHAR(34),"}"))</f>
        <v>#REF!</v>
      </c>
      <c r="E2592" t="e">
        <f>IF(INDEX(Organizations[Organization Type '[CV']],$A2592)="","",
CONCATENATE("  - &amp;OrganizationID",TEXT($A2592,"0000"),
" {","OrganizationTypeCV:  ",CHAR(34),INDEX(Organizations[Organization Type '[CV']],$A2592),CHAR(34),
", OrganizationCode:  ",CHAR(34),INDEX(Organizations[Organization Code],$A2592),CHAR(34),
", OrganizationName:  ",CHAR(34),INDEX(Organizations[Organization Name],$A2592),CHAR(34),
", OrganizationDescription:  ",CHAR(34),INDEX(Organizations[Organization Description],$A2592),CHAR(34),
", OrganizationLink:  ",CHAR(34),INDEX(Organizations[Organization Link],$A2592),CHAR(34),"}"))</f>
        <v>#REF!</v>
      </c>
      <c r="F2592" t="e">
        <f>IF(INDEX(People[First Name],$A2592)="","",
CONCATENATE("  - &amp;AffiliationID",TEXT($A2592,"0000"),
" {PersonID: *PersonID",TEXT($A2592,"0000"),
", OrganizationID: *OrganizationID",TEXT(MATCH(INDEX(People[Organization Name],$A2592),Organizations[Organization Name],0),"0000"),
", IsPrimaryOrganizationContact: , AffiliationStartDate: , AffiliationEndDate: , PrimaryPhone: ",
", PrimaryEmail: ",CHAR(34),INDEX(People[Primary Email],$A2592),CHAR(34),
", PrimaryAddress: ",CHAR(34),INDEX(People[Primary Address],$A2592),CHAR(34),
", PersonLink: }"))</f>
        <v>#REF!</v>
      </c>
      <c r="H2592" t="e">
        <f>IF(COUNTA(CitationInformation)=0,"",IF(INDEX(AuthorList[Author Name],$A2592)="","",
CONCATENATE("  - &amp;AuthorListID",TEXT($A2592,"0000"),
"  {CitationID: *CitationID0001",
", PersonID: *PersonID",TEXT(MATCH(INDEX(AuthorList[Author Name],$A2592),People[Full Name],0),"0000"),
", AuthorOrder: ",INDEX(AuthorList[Author Number],$A2592),"}")))</f>
        <v>#REF!</v>
      </c>
      <c r="K2592" t="e">
        <f>IF(INDEX(SamplingFeatures[Feature Code],$A2592)="","",
CONCATENATE("  - &amp;SamplingFeatureID",TEXT($A2592,"0000"),
" {","SamplingFeatureUUID:  ",CHAR(34),INDEX(SamplingFeatures[Sampling Feature UUID],$A2592),CHAR(34),
", SamplingFeatureTypeCV:  ",CHAR(34),INDEX(SamplingFeatures[Sampling Feature Type],$A2592),CHAR(34),
", SamplingFeatureCode:  ",CHAR(34),INDEX(SamplingFeatures[Feature Code],$A2592),CHAR(34),
", SamplingFeatureName:  ",CHAR(34),INDEX(SamplingFeatures[Feature Name],$A2592),CHAR(34),
", SamplingFeatureDescription:  ",CHAR(34),INDEX(SamplingFeatures[Feature Description],$A2592),CHAR(34),
", SamplingFeatureGeotypeCV:  ",CHAR(34),INDEX(SamplingFeatures[Feature Geo Type],$A2592),CHAR(34),
", FeatureGeometry:  ",CHAR(34),INDEX(SamplingFeatures[Feature Geometry],$A2592),CHAR(34),
", Elevation_m:  ",CHAR(34),INDEX(SamplingFeatures[Elevation_m],$A2592),CHAR(34),
", ElevationDatumCV:  ",CHAR(34),ElevationDatum,CHAR(34),"}"))</f>
        <v>#REF!</v>
      </c>
      <c r="L2592" t="e">
        <f>IF(INDEX(SamplingFeatures[Sampling Feature Type],$A2592)&lt;&gt;"Site","",
CONCATENATE("  - &amp;SiteID",TEXT(SUMPRODUCT(--($L$3:$L2591&lt;&gt;"")),"0000"),
" {","SamplingFeatureID:  *SamplingFeatureID",TEXT($A2592,"0000"),
", SiteTypeCV:  ",CHAR(34),INDEX(Sites[Site Type],$A2592),CHAR(34),
", Latitude:  ",INDEX(Sites[Latitude],$A2592),
", Longitude:  ",INDEX(Sites[Longitude],$A2592),
", SRSName:  ",CHAR(34),LatLonDatum,CHAR(34),"}"))</f>
        <v>#REF!</v>
      </c>
      <c r="M2592" t="e">
        <f>IF(INDEX(SamplingFeatures[Sampling Feature Type],$A2592)&lt;&gt;"Specimen","",
CONCATENATE("  - &amp;SpecimenID",TEXT(SUMPRODUCT(--($M$3:$M2591&lt;&gt;"")),"0000"),
" {","SamplingFeatureID:  *SamplingFeatureID",TEXT($A2592,"0000"),
", SpecimenTypeCV:  ",CHAR(34),INDEX(Specimens[Specimen Type],$A2592),CHAR(34),
", SpecimenMediumCV:  ",INDEX(Specimens[Specimen Medium],$A2592),
", IsFieldSpecimen:  ",CHAR(34),INDEX(Specimens[Is Field Specimen?],$A2592),CHAR(34),"}"))</f>
        <v>#REF!</v>
      </c>
      <c r="N2592" t="e">
        <f>IF(COUNTA(SpatialOffsets[])=0,"", IF(INDEX(SpatialOffsets[Spatial Offset Type],$A2592)="","",
CONCATENATE("  - &amp;SpatialOffsetID",TEXT($A2592,"0000"),
" {","SpatialOffsetTypeCV:  ",CHAR(34),INDEX(SpatialOffsets[Spatial Offset Type],$A2592),CHAR(34),
", Offset1Value:  ",INDEX(SpatialOffsets[Offset 1 Value],$A2592),
", Offset1UnitID:  ",CHAR(34),INDEX(SpatialOffsets[Offset 1 Unit],$A2592),CHAR(34),
", Offset2Value:  ",INDEX(SpatialOffsets[Offset 2 Value],$A2592),
", Offset2UnitID:  ",CHAR(34),INDEX(SpatialOffsets[Offset 2 Unit],$A2592),CHAR(34),
", Offset3Value:  ",INDEX(SpatialOffsets[Offset 3 Value],$A2592),
", Offset3UnitID:  ",CHAR(34),INDEX(SpatialOffsets[Offset 3 Unit],$A2592),CHAR(34),,"}")))</f>
        <v>#REF!</v>
      </c>
      <c r="O2592" t="e">
        <f>IF(COUNTA(RelatedFeatures[])=0,"", IF(INDEX(RelatedFeatures[First Sampling Feature Code],$A2592)="","",
CONCATENATE("  - &amp;RelationID",TEXT($A2592,"0000"),
" {","SamplingFeatureID:  *SamplingFeatureID",TEXT(MATCH(INDEX(RelatedFeatures[First Sampling Feature Code],$A2592),SamplingFeatures[Feature Code],0),"0000"),
", RelationshipTypeCV:  ",CHAR(34),INDEX(RelatedFeatures[Relationship Type],$A2592),CHAR(34),
", RelatedFeatureID: *SamplingFeatureID",TEXT(MATCH(INDEX(RelatedFeatures[Second Sampling Feature Code],$A2592),SamplingFeatures[Feature Code],0),"0000"),
", SpatialOffsetID:  ",IF(INDEX(RelatedFeatures[Offset Number],$A2592)="","",CONCATENATE("*SpatialOffsetID",TEXT(INDEX(RelatedFeatures[Offset Number],$A2592),"0000"))),"}")))</f>
        <v>#REF!</v>
      </c>
      <c r="P2592" t="e">
        <f>IF(INDEX(Methods[Method Type],$A2592)="","",
CONCATENATE("  - &amp;MethodID",TEXT($A2592,"0000"),
" {","MethodTypeCV:  ",CHAR(34),INDEX(Methods[Method Type],$A2592),CHAR(34),
", MethodCode:  ",CHAR(34),INDEX(Methods[Method Code],$A2592),CHAR(34),
", MethodName:  ",CHAR(34),INDEX(Methods[Method Name],$A2592),CHAR(34),
", MethodDescription:  ",CHAR(34),INDEX(Methods[Method Description],$A2592),CHAR(34),
", MethodLink:  ",CHAR(34),INDEX(Methods[Method Link],$A2592),CHAR(34),
", OrganizationID: *OrganizationID",TEXT(MATCH(INDEX(Methods[Organization Name],$A2592),Organizations[Organization Name],0),"0000"),"}"))</f>
        <v>#REF!</v>
      </c>
      <c r="Q2592" t="e">
        <f>IF(INDEX(Variables[Variable Type],$A2592)="","",
CONCATENATE("  - &amp;VariableID",TEXT($A2592,"0000"),
" {","VariableTypeCV:  ",CHAR(34),INDEX(Variables[Variable Type],$A2592),CHAR(34),
", VariableCode:  ",CHAR(34),INDEX(Variables[Variable Code],$A2592),CHAR(34),
", VariableNameCV:  ",CHAR(34),INDEX(Variables[Variable Name],$A2592),CHAR(34),
", VariableDefinition:  ",CHAR(34),INDEX(Variables[Variable Definition],$A2592),CHAR(34),
", SpecciationCV:  ",CHAR(34),INDEX(Variables[Speciation],$A2592),CHAR(34),
", NoDataValue:  ",CHAR(34),INDEX(Variables[No Data Value],$A2592),CHAR(34),"}"))</f>
        <v>#REF!</v>
      </c>
    </row>
    <row r="2593" spans="1:17" x14ac:dyDescent="0.25">
      <c r="A2593">
        <v>2590</v>
      </c>
      <c r="D2593" t="e">
        <f>IF(INDEX(People[First Name],$A2593)="","",
CONCATENATE("  - &amp;PersonID",TEXT($A2593,"0000"),
" {","PersonFirstName:  ",CHAR(34),INDEX(People[First Name],$A2593),CHAR(34),
", PersonMiddleName:  ",CHAR(34),INDEX(People[Middle Name],$A2593),CHAR(34),
", PersonLastName:  ",CHAR(34),INDEX(People[Last Name],$A2593),CHAR(34),"}"))</f>
        <v>#REF!</v>
      </c>
      <c r="E2593" t="e">
        <f>IF(INDEX(Organizations[Organization Type '[CV']],$A2593)="","",
CONCATENATE("  - &amp;OrganizationID",TEXT($A2593,"0000"),
" {","OrganizationTypeCV:  ",CHAR(34),INDEX(Organizations[Organization Type '[CV']],$A2593),CHAR(34),
", OrganizationCode:  ",CHAR(34),INDEX(Organizations[Organization Code],$A2593),CHAR(34),
", OrganizationName:  ",CHAR(34),INDEX(Organizations[Organization Name],$A2593),CHAR(34),
", OrganizationDescription:  ",CHAR(34),INDEX(Organizations[Organization Description],$A2593),CHAR(34),
", OrganizationLink:  ",CHAR(34),INDEX(Organizations[Organization Link],$A2593),CHAR(34),"}"))</f>
        <v>#REF!</v>
      </c>
      <c r="F2593" t="e">
        <f>IF(INDEX(People[First Name],$A2593)="","",
CONCATENATE("  - &amp;AffiliationID",TEXT($A2593,"0000"),
" {PersonID: *PersonID",TEXT($A2593,"0000"),
", OrganizationID: *OrganizationID",TEXT(MATCH(INDEX(People[Organization Name],$A2593),Organizations[Organization Name],0),"0000"),
", IsPrimaryOrganizationContact: , AffiliationStartDate: , AffiliationEndDate: , PrimaryPhone: ",
", PrimaryEmail: ",CHAR(34),INDEX(People[Primary Email],$A2593),CHAR(34),
", PrimaryAddress: ",CHAR(34),INDEX(People[Primary Address],$A2593),CHAR(34),
", PersonLink: }"))</f>
        <v>#REF!</v>
      </c>
      <c r="H2593" t="e">
        <f>IF(COUNTA(CitationInformation)=0,"",IF(INDEX(AuthorList[Author Name],$A2593)="","",
CONCATENATE("  - &amp;AuthorListID",TEXT($A2593,"0000"),
"  {CitationID: *CitationID0001",
", PersonID: *PersonID",TEXT(MATCH(INDEX(AuthorList[Author Name],$A2593),People[Full Name],0),"0000"),
", AuthorOrder: ",INDEX(AuthorList[Author Number],$A2593),"}")))</f>
        <v>#REF!</v>
      </c>
      <c r="K2593" t="e">
        <f>IF(INDEX(SamplingFeatures[Feature Code],$A2593)="","",
CONCATENATE("  - &amp;SamplingFeatureID",TEXT($A2593,"0000"),
" {","SamplingFeatureUUID:  ",CHAR(34),INDEX(SamplingFeatures[Sampling Feature UUID],$A2593),CHAR(34),
", SamplingFeatureTypeCV:  ",CHAR(34),INDEX(SamplingFeatures[Sampling Feature Type],$A2593),CHAR(34),
", SamplingFeatureCode:  ",CHAR(34),INDEX(SamplingFeatures[Feature Code],$A2593),CHAR(34),
", SamplingFeatureName:  ",CHAR(34),INDEX(SamplingFeatures[Feature Name],$A2593),CHAR(34),
", SamplingFeatureDescription:  ",CHAR(34),INDEX(SamplingFeatures[Feature Description],$A2593),CHAR(34),
", SamplingFeatureGeotypeCV:  ",CHAR(34),INDEX(SamplingFeatures[Feature Geo Type],$A2593),CHAR(34),
", FeatureGeometry:  ",CHAR(34),INDEX(SamplingFeatures[Feature Geometry],$A2593),CHAR(34),
", Elevation_m:  ",CHAR(34),INDEX(SamplingFeatures[Elevation_m],$A2593),CHAR(34),
", ElevationDatumCV:  ",CHAR(34),ElevationDatum,CHAR(34),"}"))</f>
        <v>#REF!</v>
      </c>
      <c r="L2593" t="e">
        <f>IF(INDEX(SamplingFeatures[Sampling Feature Type],$A2593)&lt;&gt;"Site","",
CONCATENATE("  - &amp;SiteID",TEXT(SUMPRODUCT(--($L$3:$L2592&lt;&gt;"")),"0000"),
" {","SamplingFeatureID:  *SamplingFeatureID",TEXT($A2593,"0000"),
", SiteTypeCV:  ",CHAR(34),INDEX(Sites[Site Type],$A2593),CHAR(34),
", Latitude:  ",INDEX(Sites[Latitude],$A2593),
", Longitude:  ",INDEX(Sites[Longitude],$A2593),
", SRSName:  ",CHAR(34),LatLonDatum,CHAR(34),"}"))</f>
        <v>#REF!</v>
      </c>
      <c r="M2593" t="e">
        <f>IF(INDEX(SamplingFeatures[Sampling Feature Type],$A2593)&lt;&gt;"Specimen","",
CONCATENATE("  - &amp;SpecimenID",TEXT(SUMPRODUCT(--($M$3:$M2592&lt;&gt;"")),"0000"),
" {","SamplingFeatureID:  *SamplingFeatureID",TEXT($A2593,"0000"),
", SpecimenTypeCV:  ",CHAR(34),INDEX(Specimens[Specimen Type],$A2593),CHAR(34),
", SpecimenMediumCV:  ",INDEX(Specimens[Specimen Medium],$A2593),
", IsFieldSpecimen:  ",CHAR(34),INDEX(Specimens[Is Field Specimen?],$A2593),CHAR(34),"}"))</f>
        <v>#REF!</v>
      </c>
      <c r="N2593" t="e">
        <f>IF(COUNTA(SpatialOffsets[])=0,"", IF(INDEX(SpatialOffsets[Spatial Offset Type],$A2593)="","",
CONCATENATE("  - &amp;SpatialOffsetID",TEXT($A2593,"0000"),
" {","SpatialOffsetTypeCV:  ",CHAR(34),INDEX(SpatialOffsets[Spatial Offset Type],$A2593),CHAR(34),
", Offset1Value:  ",INDEX(SpatialOffsets[Offset 1 Value],$A2593),
", Offset1UnitID:  ",CHAR(34),INDEX(SpatialOffsets[Offset 1 Unit],$A2593),CHAR(34),
", Offset2Value:  ",INDEX(SpatialOffsets[Offset 2 Value],$A2593),
", Offset2UnitID:  ",CHAR(34),INDEX(SpatialOffsets[Offset 2 Unit],$A2593),CHAR(34),
", Offset3Value:  ",INDEX(SpatialOffsets[Offset 3 Value],$A2593),
", Offset3UnitID:  ",CHAR(34),INDEX(SpatialOffsets[Offset 3 Unit],$A2593),CHAR(34),,"}")))</f>
        <v>#REF!</v>
      </c>
      <c r="O2593" t="e">
        <f>IF(COUNTA(RelatedFeatures[])=0,"", IF(INDEX(RelatedFeatures[First Sampling Feature Code],$A2593)="","",
CONCATENATE("  - &amp;RelationID",TEXT($A2593,"0000"),
" {","SamplingFeatureID:  *SamplingFeatureID",TEXT(MATCH(INDEX(RelatedFeatures[First Sampling Feature Code],$A2593),SamplingFeatures[Feature Code],0),"0000"),
", RelationshipTypeCV:  ",CHAR(34),INDEX(RelatedFeatures[Relationship Type],$A2593),CHAR(34),
", RelatedFeatureID: *SamplingFeatureID",TEXT(MATCH(INDEX(RelatedFeatures[Second Sampling Feature Code],$A2593),SamplingFeatures[Feature Code],0),"0000"),
", SpatialOffsetID:  ",IF(INDEX(RelatedFeatures[Offset Number],$A2593)="","",CONCATENATE("*SpatialOffsetID",TEXT(INDEX(RelatedFeatures[Offset Number],$A2593),"0000"))),"}")))</f>
        <v>#REF!</v>
      </c>
      <c r="P2593" t="e">
        <f>IF(INDEX(Methods[Method Type],$A2593)="","",
CONCATENATE("  - &amp;MethodID",TEXT($A2593,"0000"),
" {","MethodTypeCV:  ",CHAR(34),INDEX(Methods[Method Type],$A2593),CHAR(34),
", MethodCode:  ",CHAR(34),INDEX(Methods[Method Code],$A2593),CHAR(34),
", MethodName:  ",CHAR(34),INDEX(Methods[Method Name],$A2593),CHAR(34),
", MethodDescription:  ",CHAR(34),INDEX(Methods[Method Description],$A2593),CHAR(34),
", MethodLink:  ",CHAR(34),INDEX(Methods[Method Link],$A2593),CHAR(34),
", OrganizationID: *OrganizationID",TEXT(MATCH(INDEX(Methods[Organization Name],$A2593),Organizations[Organization Name],0),"0000"),"}"))</f>
        <v>#REF!</v>
      </c>
      <c r="Q2593" t="e">
        <f>IF(INDEX(Variables[Variable Type],$A2593)="","",
CONCATENATE("  - &amp;VariableID",TEXT($A2593,"0000"),
" {","VariableTypeCV:  ",CHAR(34),INDEX(Variables[Variable Type],$A2593),CHAR(34),
", VariableCode:  ",CHAR(34),INDEX(Variables[Variable Code],$A2593),CHAR(34),
", VariableNameCV:  ",CHAR(34),INDEX(Variables[Variable Name],$A2593),CHAR(34),
", VariableDefinition:  ",CHAR(34),INDEX(Variables[Variable Definition],$A2593),CHAR(34),
", SpecciationCV:  ",CHAR(34),INDEX(Variables[Speciation],$A2593),CHAR(34),
", NoDataValue:  ",CHAR(34),INDEX(Variables[No Data Value],$A2593),CHAR(34),"}"))</f>
        <v>#REF!</v>
      </c>
    </row>
    <row r="2594" spans="1:17" x14ac:dyDescent="0.25">
      <c r="A2594">
        <v>2591</v>
      </c>
      <c r="D2594" t="e">
        <f>IF(INDEX(People[First Name],$A2594)="","",
CONCATENATE("  - &amp;PersonID",TEXT($A2594,"0000"),
" {","PersonFirstName:  ",CHAR(34),INDEX(People[First Name],$A2594),CHAR(34),
", PersonMiddleName:  ",CHAR(34),INDEX(People[Middle Name],$A2594),CHAR(34),
", PersonLastName:  ",CHAR(34),INDEX(People[Last Name],$A2594),CHAR(34),"}"))</f>
        <v>#REF!</v>
      </c>
      <c r="E2594" t="e">
        <f>IF(INDEX(Organizations[Organization Type '[CV']],$A2594)="","",
CONCATENATE("  - &amp;OrganizationID",TEXT($A2594,"0000"),
" {","OrganizationTypeCV:  ",CHAR(34),INDEX(Organizations[Organization Type '[CV']],$A2594),CHAR(34),
", OrganizationCode:  ",CHAR(34),INDEX(Organizations[Organization Code],$A2594),CHAR(34),
", OrganizationName:  ",CHAR(34),INDEX(Organizations[Organization Name],$A2594),CHAR(34),
", OrganizationDescription:  ",CHAR(34),INDEX(Organizations[Organization Description],$A2594),CHAR(34),
", OrganizationLink:  ",CHAR(34),INDEX(Organizations[Organization Link],$A2594),CHAR(34),"}"))</f>
        <v>#REF!</v>
      </c>
      <c r="F2594" t="e">
        <f>IF(INDEX(People[First Name],$A2594)="","",
CONCATENATE("  - &amp;AffiliationID",TEXT($A2594,"0000"),
" {PersonID: *PersonID",TEXT($A2594,"0000"),
", OrganizationID: *OrganizationID",TEXT(MATCH(INDEX(People[Organization Name],$A2594),Organizations[Organization Name],0),"0000"),
", IsPrimaryOrganizationContact: , AffiliationStartDate: , AffiliationEndDate: , PrimaryPhone: ",
", PrimaryEmail: ",CHAR(34),INDEX(People[Primary Email],$A2594),CHAR(34),
", PrimaryAddress: ",CHAR(34),INDEX(People[Primary Address],$A2594),CHAR(34),
", PersonLink: }"))</f>
        <v>#REF!</v>
      </c>
      <c r="H2594" t="e">
        <f>IF(COUNTA(CitationInformation)=0,"",IF(INDEX(AuthorList[Author Name],$A2594)="","",
CONCATENATE("  - &amp;AuthorListID",TEXT($A2594,"0000"),
"  {CitationID: *CitationID0001",
", PersonID: *PersonID",TEXT(MATCH(INDEX(AuthorList[Author Name],$A2594),People[Full Name],0),"0000"),
", AuthorOrder: ",INDEX(AuthorList[Author Number],$A2594),"}")))</f>
        <v>#REF!</v>
      </c>
      <c r="K2594" t="e">
        <f>IF(INDEX(SamplingFeatures[Feature Code],$A2594)="","",
CONCATENATE("  - &amp;SamplingFeatureID",TEXT($A2594,"0000"),
" {","SamplingFeatureUUID:  ",CHAR(34),INDEX(SamplingFeatures[Sampling Feature UUID],$A2594),CHAR(34),
", SamplingFeatureTypeCV:  ",CHAR(34),INDEX(SamplingFeatures[Sampling Feature Type],$A2594),CHAR(34),
", SamplingFeatureCode:  ",CHAR(34),INDEX(SamplingFeatures[Feature Code],$A2594),CHAR(34),
", SamplingFeatureName:  ",CHAR(34),INDEX(SamplingFeatures[Feature Name],$A2594),CHAR(34),
", SamplingFeatureDescription:  ",CHAR(34),INDEX(SamplingFeatures[Feature Description],$A2594),CHAR(34),
", SamplingFeatureGeotypeCV:  ",CHAR(34),INDEX(SamplingFeatures[Feature Geo Type],$A2594),CHAR(34),
", FeatureGeometry:  ",CHAR(34),INDEX(SamplingFeatures[Feature Geometry],$A2594),CHAR(34),
", Elevation_m:  ",CHAR(34),INDEX(SamplingFeatures[Elevation_m],$A2594),CHAR(34),
", ElevationDatumCV:  ",CHAR(34),ElevationDatum,CHAR(34),"}"))</f>
        <v>#REF!</v>
      </c>
      <c r="L2594" t="e">
        <f>IF(INDEX(SamplingFeatures[Sampling Feature Type],$A2594)&lt;&gt;"Site","",
CONCATENATE("  - &amp;SiteID",TEXT(SUMPRODUCT(--($L$3:$L2593&lt;&gt;"")),"0000"),
" {","SamplingFeatureID:  *SamplingFeatureID",TEXT($A2594,"0000"),
", SiteTypeCV:  ",CHAR(34),INDEX(Sites[Site Type],$A2594),CHAR(34),
", Latitude:  ",INDEX(Sites[Latitude],$A2594),
", Longitude:  ",INDEX(Sites[Longitude],$A2594),
", SRSName:  ",CHAR(34),LatLonDatum,CHAR(34),"}"))</f>
        <v>#REF!</v>
      </c>
      <c r="M2594" t="e">
        <f>IF(INDEX(SamplingFeatures[Sampling Feature Type],$A2594)&lt;&gt;"Specimen","",
CONCATENATE("  - &amp;SpecimenID",TEXT(SUMPRODUCT(--($M$3:$M2593&lt;&gt;"")),"0000"),
" {","SamplingFeatureID:  *SamplingFeatureID",TEXT($A2594,"0000"),
", SpecimenTypeCV:  ",CHAR(34),INDEX(Specimens[Specimen Type],$A2594),CHAR(34),
", SpecimenMediumCV:  ",INDEX(Specimens[Specimen Medium],$A2594),
", IsFieldSpecimen:  ",CHAR(34),INDEX(Specimens[Is Field Specimen?],$A2594),CHAR(34),"}"))</f>
        <v>#REF!</v>
      </c>
      <c r="N2594" t="e">
        <f>IF(COUNTA(SpatialOffsets[])=0,"", IF(INDEX(SpatialOffsets[Spatial Offset Type],$A2594)="","",
CONCATENATE("  - &amp;SpatialOffsetID",TEXT($A2594,"0000"),
" {","SpatialOffsetTypeCV:  ",CHAR(34),INDEX(SpatialOffsets[Spatial Offset Type],$A2594),CHAR(34),
", Offset1Value:  ",INDEX(SpatialOffsets[Offset 1 Value],$A2594),
", Offset1UnitID:  ",CHAR(34),INDEX(SpatialOffsets[Offset 1 Unit],$A2594),CHAR(34),
", Offset2Value:  ",INDEX(SpatialOffsets[Offset 2 Value],$A2594),
", Offset2UnitID:  ",CHAR(34),INDEX(SpatialOffsets[Offset 2 Unit],$A2594),CHAR(34),
", Offset3Value:  ",INDEX(SpatialOffsets[Offset 3 Value],$A2594),
", Offset3UnitID:  ",CHAR(34),INDEX(SpatialOffsets[Offset 3 Unit],$A2594),CHAR(34),,"}")))</f>
        <v>#REF!</v>
      </c>
      <c r="O2594" t="e">
        <f>IF(COUNTA(RelatedFeatures[])=0,"", IF(INDEX(RelatedFeatures[First Sampling Feature Code],$A2594)="","",
CONCATENATE("  - &amp;RelationID",TEXT($A2594,"0000"),
" {","SamplingFeatureID:  *SamplingFeatureID",TEXT(MATCH(INDEX(RelatedFeatures[First Sampling Feature Code],$A2594),SamplingFeatures[Feature Code],0),"0000"),
", RelationshipTypeCV:  ",CHAR(34),INDEX(RelatedFeatures[Relationship Type],$A2594),CHAR(34),
", RelatedFeatureID: *SamplingFeatureID",TEXT(MATCH(INDEX(RelatedFeatures[Second Sampling Feature Code],$A2594),SamplingFeatures[Feature Code],0),"0000"),
", SpatialOffsetID:  ",IF(INDEX(RelatedFeatures[Offset Number],$A2594)="","",CONCATENATE("*SpatialOffsetID",TEXT(INDEX(RelatedFeatures[Offset Number],$A2594),"0000"))),"}")))</f>
        <v>#REF!</v>
      </c>
      <c r="P2594" t="e">
        <f>IF(INDEX(Methods[Method Type],$A2594)="","",
CONCATENATE("  - &amp;MethodID",TEXT($A2594,"0000"),
" {","MethodTypeCV:  ",CHAR(34),INDEX(Methods[Method Type],$A2594),CHAR(34),
", MethodCode:  ",CHAR(34),INDEX(Methods[Method Code],$A2594),CHAR(34),
", MethodName:  ",CHAR(34),INDEX(Methods[Method Name],$A2594),CHAR(34),
", MethodDescription:  ",CHAR(34),INDEX(Methods[Method Description],$A2594),CHAR(34),
", MethodLink:  ",CHAR(34),INDEX(Methods[Method Link],$A2594),CHAR(34),
", OrganizationID: *OrganizationID",TEXT(MATCH(INDEX(Methods[Organization Name],$A2594),Organizations[Organization Name],0),"0000"),"}"))</f>
        <v>#REF!</v>
      </c>
      <c r="Q2594" t="e">
        <f>IF(INDEX(Variables[Variable Type],$A2594)="","",
CONCATENATE("  - &amp;VariableID",TEXT($A2594,"0000"),
" {","VariableTypeCV:  ",CHAR(34),INDEX(Variables[Variable Type],$A2594),CHAR(34),
", VariableCode:  ",CHAR(34),INDEX(Variables[Variable Code],$A2594),CHAR(34),
", VariableNameCV:  ",CHAR(34),INDEX(Variables[Variable Name],$A2594),CHAR(34),
", VariableDefinition:  ",CHAR(34),INDEX(Variables[Variable Definition],$A2594),CHAR(34),
", SpecciationCV:  ",CHAR(34),INDEX(Variables[Speciation],$A2594),CHAR(34),
", NoDataValue:  ",CHAR(34),INDEX(Variables[No Data Value],$A2594),CHAR(34),"}"))</f>
        <v>#REF!</v>
      </c>
    </row>
    <row r="2595" spans="1:17" x14ac:dyDescent="0.25">
      <c r="A2595">
        <v>2592</v>
      </c>
      <c r="D2595" t="e">
        <f>IF(INDEX(People[First Name],$A2595)="","",
CONCATENATE("  - &amp;PersonID",TEXT($A2595,"0000"),
" {","PersonFirstName:  ",CHAR(34),INDEX(People[First Name],$A2595),CHAR(34),
", PersonMiddleName:  ",CHAR(34),INDEX(People[Middle Name],$A2595),CHAR(34),
", PersonLastName:  ",CHAR(34),INDEX(People[Last Name],$A2595),CHAR(34),"}"))</f>
        <v>#REF!</v>
      </c>
      <c r="E2595" t="e">
        <f>IF(INDEX(Organizations[Organization Type '[CV']],$A2595)="","",
CONCATENATE("  - &amp;OrganizationID",TEXT($A2595,"0000"),
" {","OrganizationTypeCV:  ",CHAR(34),INDEX(Organizations[Organization Type '[CV']],$A2595),CHAR(34),
", OrganizationCode:  ",CHAR(34),INDEX(Organizations[Organization Code],$A2595),CHAR(34),
", OrganizationName:  ",CHAR(34),INDEX(Organizations[Organization Name],$A2595),CHAR(34),
", OrganizationDescription:  ",CHAR(34),INDEX(Organizations[Organization Description],$A2595),CHAR(34),
", OrganizationLink:  ",CHAR(34),INDEX(Organizations[Organization Link],$A2595),CHAR(34),"}"))</f>
        <v>#REF!</v>
      </c>
      <c r="F2595" t="e">
        <f>IF(INDEX(People[First Name],$A2595)="","",
CONCATENATE("  - &amp;AffiliationID",TEXT($A2595,"0000"),
" {PersonID: *PersonID",TEXT($A2595,"0000"),
", OrganizationID: *OrganizationID",TEXT(MATCH(INDEX(People[Organization Name],$A2595),Organizations[Organization Name],0),"0000"),
", IsPrimaryOrganizationContact: , AffiliationStartDate: , AffiliationEndDate: , PrimaryPhone: ",
", PrimaryEmail: ",CHAR(34),INDEX(People[Primary Email],$A2595),CHAR(34),
", PrimaryAddress: ",CHAR(34),INDEX(People[Primary Address],$A2595),CHAR(34),
", PersonLink: }"))</f>
        <v>#REF!</v>
      </c>
      <c r="H2595" t="e">
        <f>IF(COUNTA(CitationInformation)=0,"",IF(INDEX(AuthorList[Author Name],$A2595)="","",
CONCATENATE("  - &amp;AuthorListID",TEXT($A2595,"0000"),
"  {CitationID: *CitationID0001",
", PersonID: *PersonID",TEXT(MATCH(INDEX(AuthorList[Author Name],$A2595),People[Full Name],0),"0000"),
", AuthorOrder: ",INDEX(AuthorList[Author Number],$A2595),"}")))</f>
        <v>#REF!</v>
      </c>
      <c r="K2595" t="e">
        <f>IF(INDEX(SamplingFeatures[Feature Code],$A2595)="","",
CONCATENATE("  - &amp;SamplingFeatureID",TEXT($A2595,"0000"),
" {","SamplingFeatureUUID:  ",CHAR(34),INDEX(SamplingFeatures[Sampling Feature UUID],$A2595),CHAR(34),
", SamplingFeatureTypeCV:  ",CHAR(34),INDEX(SamplingFeatures[Sampling Feature Type],$A2595),CHAR(34),
", SamplingFeatureCode:  ",CHAR(34),INDEX(SamplingFeatures[Feature Code],$A2595),CHAR(34),
", SamplingFeatureName:  ",CHAR(34),INDEX(SamplingFeatures[Feature Name],$A2595),CHAR(34),
", SamplingFeatureDescription:  ",CHAR(34),INDEX(SamplingFeatures[Feature Description],$A2595),CHAR(34),
", SamplingFeatureGeotypeCV:  ",CHAR(34),INDEX(SamplingFeatures[Feature Geo Type],$A2595),CHAR(34),
", FeatureGeometry:  ",CHAR(34),INDEX(SamplingFeatures[Feature Geometry],$A2595),CHAR(34),
", Elevation_m:  ",CHAR(34),INDEX(SamplingFeatures[Elevation_m],$A2595),CHAR(34),
", ElevationDatumCV:  ",CHAR(34),ElevationDatum,CHAR(34),"}"))</f>
        <v>#REF!</v>
      </c>
      <c r="L2595" t="e">
        <f>IF(INDEX(SamplingFeatures[Sampling Feature Type],$A2595)&lt;&gt;"Site","",
CONCATENATE("  - &amp;SiteID",TEXT(SUMPRODUCT(--($L$3:$L2594&lt;&gt;"")),"0000"),
" {","SamplingFeatureID:  *SamplingFeatureID",TEXT($A2595,"0000"),
", SiteTypeCV:  ",CHAR(34),INDEX(Sites[Site Type],$A2595),CHAR(34),
", Latitude:  ",INDEX(Sites[Latitude],$A2595),
", Longitude:  ",INDEX(Sites[Longitude],$A2595),
", SRSName:  ",CHAR(34),LatLonDatum,CHAR(34),"}"))</f>
        <v>#REF!</v>
      </c>
      <c r="M2595" t="e">
        <f>IF(INDEX(SamplingFeatures[Sampling Feature Type],$A2595)&lt;&gt;"Specimen","",
CONCATENATE("  - &amp;SpecimenID",TEXT(SUMPRODUCT(--($M$3:$M2594&lt;&gt;"")),"0000"),
" {","SamplingFeatureID:  *SamplingFeatureID",TEXT($A2595,"0000"),
", SpecimenTypeCV:  ",CHAR(34),INDEX(Specimens[Specimen Type],$A2595),CHAR(34),
", SpecimenMediumCV:  ",INDEX(Specimens[Specimen Medium],$A2595),
", IsFieldSpecimen:  ",CHAR(34),INDEX(Specimens[Is Field Specimen?],$A2595),CHAR(34),"}"))</f>
        <v>#REF!</v>
      </c>
      <c r="N2595" t="e">
        <f>IF(COUNTA(SpatialOffsets[])=0,"", IF(INDEX(SpatialOffsets[Spatial Offset Type],$A2595)="","",
CONCATENATE("  - &amp;SpatialOffsetID",TEXT($A2595,"0000"),
" {","SpatialOffsetTypeCV:  ",CHAR(34),INDEX(SpatialOffsets[Spatial Offset Type],$A2595),CHAR(34),
", Offset1Value:  ",INDEX(SpatialOffsets[Offset 1 Value],$A2595),
", Offset1UnitID:  ",CHAR(34),INDEX(SpatialOffsets[Offset 1 Unit],$A2595),CHAR(34),
", Offset2Value:  ",INDEX(SpatialOffsets[Offset 2 Value],$A2595),
", Offset2UnitID:  ",CHAR(34),INDEX(SpatialOffsets[Offset 2 Unit],$A2595),CHAR(34),
", Offset3Value:  ",INDEX(SpatialOffsets[Offset 3 Value],$A2595),
", Offset3UnitID:  ",CHAR(34),INDEX(SpatialOffsets[Offset 3 Unit],$A2595),CHAR(34),,"}")))</f>
        <v>#REF!</v>
      </c>
      <c r="O2595" t="e">
        <f>IF(COUNTA(RelatedFeatures[])=0,"", IF(INDEX(RelatedFeatures[First Sampling Feature Code],$A2595)="","",
CONCATENATE("  - &amp;RelationID",TEXT($A2595,"0000"),
" {","SamplingFeatureID:  *SamplingFeatureID",TEXT(MATCH(INDEX(RelatedFeatures[First Sampling Feature Code],$A2595),SamplingFeatures[Feature Code],0),"0000"),
", RelationshipTypeCV:  ",CHAR(34),INDEX(RelatedFeatures[Relationship Type],$A2595),CHAR(34),
", RelatedFeatureID: *SamplingFeatureID",TEXT(MATCH(INDEX(RelatedFeatures[Second Sampling Feature Code],$A2595),SamplingFeatures[Feature Code],0),"0000"),
", SpatialOffsetID:  ",IF(INDEX(RelatedFeatures[Offset Number],$A2595)="","",CONCATENATE("*SpatialOffsetID",TEXT(INDEX(RelatedFeatures[Offset Number],$A2595),"0000"))),"}")))</f>
        <v>#REF!</v>
      </c>
      <c r="P2595" t="e">
        <f>IF(INDEX(Methods[Method Type],$A2595)="","",
CONCATENATE("  - &amp;MethodID",TEXT($A2595,"0000"),
" {","MethodTypeCV:  ",CHAR(34),INDEX(Methods[Method Type],$A2595),CHAR(34),
", MethodCode:  ",CHAR(34),INDEX(Methods[Method Code],$A2595),CHAR(34),
", MethodName:  ",CHAR(34),INDEX(Methods[Method Name],$A2595),CHAR(34),
", MethodDescription:  ",CHAR(34),INDEX(Methods[Method Description],$A2595),CHAR(34),
", MethodLink:  ",CHAR(34),INDEX(Methods[Method Link],$A2595),CHAR(34),
", OrganizationID: *OrganizationID",TEXT(MATCH(INDEX(Methods[Organization Name],$A2595),Organizations[Organization Name],0),"0000"),"}"))</f>
        <v>#REF!</v>
      </c>
      <c r="Q2595" t="e">
        <f>IF(INDEX(Variables[Variable Type],$A2595)="","",
CONCATENATE("  - &amp;VariableID",TEXT($A2595,"0000"),
" {","VariableTypeCV:  ",CHAR(34),INDEX(Variables[Variable Type],$A2595),CHAR(34),
", VariableCode:  ",CHAR(34),INDEX(Variables[Variable Code],$A2595),CHAR(34),
", VariableNameCV:  ",CHAR(34),INDEX(Variables[Variable Name],$A2595),CHAR(34),
", VariableDefinition:  ",CHAR(34),INDEX(Variables[Variable Definition],$A2595),CHAR(34),
", SpecciationCV:  ",CHAR(34),INDEX(Variables[Speciation],$A2595),CHAR(34),
", NoDataValue:  ",CHAR(34),INDEX(Variables[No Data Value],$A2595),CHAR(34),"}"))</f>
        <v>#REF!</v>
      </c>
    </row>
    <row r="2596" spans="1:17" x14ac:dyDescent="0.25">
      <c r="A2596">
        <v>2593</v>
      </c>
      <c r="D2596" t="e">
        <f>IF(INDEX(People[First Name],$A2596)="","",
CONCATENATE("  - &amp;PersonID",TEXT($A2596,"0000"),
" {","PersonFirstName:  ",CHAR(34),INDEX(People[First Name],$A2596),CHAR(34),
", PersonMiddleName:  ",CHAR(34),INDEX(People[Middle Name],$A2596),CHAR(34),
", PersonLastName:  ",CHAR(34),INDEX(People[Last Name],$A2596),CHAR(34),"}"))</f>
        <v>#REF!</v>
      </c>
      <c r="E2596" t="e">
        <f>IF(INDEX(Organizations[Organization Type '[CV']],$A2596)="","",
CONCATENATE("  - &amp;OrganizationID",TEXT($A2596,"0000"),
" {","OrganizationTypeCV:  ",CHAR(34),INDEX(Organizations[Organization Type '[CV']],$A2596),CHAR(34),
", OrganizationCode:  ",CHAR(34),INDEX(Organizations[Organization Code],$A2596),CHAR(34),
", OrganizationName:  ",CHAR(34),INDEX(Organizations[Organization Name],$A2596),CHAR(34),
", OrganizationDescription:  ",CHAR(34),INDEX(Organizations[Organization Description],$A2596),CHAR(34),
", OrganizationLink:  ",CHAR(34),INDEX(Organizations[Organization Link],$A2596),CHAR(34),"}"))</f>
        <v>#REF!</v>
      </c>
      <c r="F2596" t="e">
        <f>IF(INDEX(People[First Name],$A2596)="","",
CONCATENATE("  - &amp;AffiliationID",TEXT($A2596,"0000"),
" {PersonID: *PersonID",TEXT($A2596,"0000"),
", OrganizationID: *OrganizationID",TEXT(MATCH(INDEX(People[Organization Name],$A2596),Organizations[Organization Name],0),"0000"),
", IsPrimaryOrganizationContact: , AffiliationStartDate: , AffiliationEndDate: , PrimaryPhone: ",
", PrimaryEmail: ",CHAR(34),INDEX(People[Primary Email],$A2596),CHAR(34),
", PrimaryAddress: ",CHAR(34),INDEX(People[Primary Address],$A2596),CHAR(34),
", PersonLink: }"))</f>
        <v>#REF!</v>
      </c>
      <c r="H2596" t="e">
        <f>IF(COUNTA(CitationInformation)=0,"",IF(INDEX(AuthorList[Author Name],$A2596)="","",
CONCATENATE("  - &amp;AuthorListID",TEXT($A2596,"0000"),
"  {CitationID: *CitationID0001",
", PersonID: *PersonID",TEXT(MATCH(INDEX(AuthorList[Author Name],$A2596),People[Full Name],0),"0000"),
", AuthorOrder: ",INDEX(AuthorList[Author Number],$A2596),"}")))</f>
        <v>#REF!</v>
      </c>
      <c r="K2596" t="e">
        <f>IF(INDEX(SamplingFeatures[Feature Code],$A2596)="","",
CONCATENATE("  - &amp;SamplingFeatureID",TEXT($A2596,"0000"),
" {","SamplingFeatureUUID:  ",CHAR(34),INDEX(SamplingFeatures[Sampling Feature UUID],$A2596),CHAR(34),
", SamplingFeatureTypeCV:  ",CHAR(34),INDEX(SamplingFeatures[Sampling Feature Type],$A2596),CHAR(34),
", SamplingFeatureCode:  ",CHAR(34),INDEX(SamplingFeatures[Feature Code],$A2596),CHAR(34),
", SamplingFeatureName:  ",CHAR(34),INDEX(SamplingFeatures[Feature Name],$A2596),CHAR(34),
", SamplingFeatureDescription:  ",CHAR(34),INDEX(SamplingFeatures[Feature Description],$A2596),CHAR(34),
", SamplingFeatureGeotypeCV:  ",CHAR(34),INDEX(SamplingFeatures[Feature Geo Type],$A2596),CHAR(34),
", FeatureGeometry:  ",CHAR(34),INDEX(SamplingFeatures[Feature Geometry],$A2596),CHAR(34),
", Elevation_m:  ",CHAR(34),INDEX(SamplingFeatures[Elevation_m],$A2596),CHAR(34),
", ElevationDatumCV:  ",CHAR(34),ElevationDatum,CHAR(34),"}"))</f>
        <v>#REF!</v>
      </c>
      <c r="L2596" t="e">
        <f>IF(INDEX(SamplingFeatures[Sampling Feature Type],$A2596)&lt;&gt;"Site","",
CONCATENATE("  - &amp;SiteID",TEXT(SUMPRODUCT(--($L$3:$L2595&lt;&gt;"")),"0000"),
" {","SamplingFeatureID:  *SamplingFeatureID",TEXT($A2596,"0000"),
", SiteTypeCV:  ",CHAR(34),INDEX(Sites[Site Type],$A2596),CHAR(34),
", Latitude:  ",INDEX(Sites[Latitude],$A2596),
", Longitude:  ",INDEX(Sites[Longitude],$A2596),
", SRSName:  ",CHAR(34),LatLonDatum,CHAR(34),"}"))</f>
        <v>#REF!</v>
      </c>
      <c r="M2596" t="e">
        <f>IF(INDEX(SamplingFeatures[Sampling Feature Type],$A2596)&lt;&gt;"Specimen","",
CONCATENATE("  - &amp;SpecimenID",TEXT(SUMPRODUCT(--($M$3:$M2595&lt;&gt;"")),"0000"),
" {","SamplingFeatureID:  *SamplingFeatureID",TEXT($A2596,"0000"),
", SpecimenTypeCV:  ",CHAR(34),INDEX(Specimens[Specimen Type],$A2596),CHAR(34),
", SpecimenMediumCV:  ",INDEX(Specimens[Specimen Medium],$A2596),
", IsFieldSpecimen:  ",CHAR(34),INDEX(Specimens[Is Field Specimen?],$A2596),CHAR(34),"}"))</f>
        <v>#REF!</v>
      </c>
      <c r="N2596" t="e">
        <f>IF(COUNTA(SpatialOffsets[])=0,"", IF(INDEX(SpatialOffsets[Spatial Offset Type],$A2596)="","",
CONCATENATE("  - &amp;SpatialOffsetID",TEXT($A2596,"0000"),
" {","SpatialOffsetTypeCV:  ",CHAR(34),INDEX(SpatialOffsets[Spatial Offset Type],$A2596),CHAR(34),
", Offset1Value:  ",INDEX(SpatialOffsets[Offset 1 Value],$A2596),
", Offset1UnitID:  ",CHAR(34),INDEX(SpatialOffsets[Offset 1 Unit],$A2596),CHAR(34),
", Offset2Value:  ",INDEX(SpatialOffsets[Offset 2 Value],$A2596),
", Offset2UnitID:  ",CHAR(34),INDEX(SpatialOffsets[Offset 2 Unit],$A2596),CHAR(34),
", Offset3Value:  ",INDEX(SpatialOffsets[Offset 3 Value],$A2596),
", Offset3UnitID:  ",CHAR(34),INDEX(SpatialOffsets[Offset 3 Unit],$A2596),CHAR(34),,"}")))</f>
        <v>#REF!</v>
      </c>
      <c r="O2596" t="e">
        <f>IF(COUNTA(RelatedFeatures[])=0,"", IF(INDEX(RelatedFeatures[First Sampling Feature Code],$A2596)="","",
CONCATENATE("  - &amp;RelationID",TEXT($A2596,"0000"),
" {","SamplingFeatureID:  *SamplingFeatureID",TEXT(MATCH(INDEX(RelatedFeatures[First Sampling Feature Code],$A2596),SamplingFeatures[Feature Code],0),"0000"),
", RelationshipTypeCV:  ",CHAR(34),INDEX(RelatedFeatures[Relationship Type],$A2596),CHAR(34),
", RelatedFeatureID: *SamplingFeatureID",TEXT(MATCH(INDEX(RelatedFeatures[Second Sampling Feature Code],$A2596),SamplingFeatures[Feature Code],0),"0000"),
", SpatialOffsetID:  ",IF(INDEX(RelatedFeatures[Offset Number],$A2596)="","",CONCATENATE("*SpatialOffsetID",TEXT(INDEX(RelatedFeatures[Offset Number],$A2596),"0000"))),"}")))</f>
        <v>#REF!</v>
      </c>
      <c r="P2596" t="e">
        <f>IF(INDEX(Methods[Method Type],$A2596)="","",
CONCATENATE("  - &amp;MethodID",TEXT($A2596,"0000"),
" {","MethodTypeCV:  ",CHAR(34),INDEX(Methods[Method Type],$A2596),CHAR(34),
", MethodCode:  ",CHAR(34),INDEX(Methods[Method Code],$A2596),CHAR(34),
", MethodName:  ",CHAR(34),INDEX(Methods[Method Name],$A2596),CHAR(34),
", MethodDescription:  ",CHAR(34),INDEX(Methods[Method Description],$A2596),CHAR(34),
", MethodLink:  ",CHAR(34),INDEX(Methods[Method Link],$A2596),CHAR(34),
", OrganizationID: *OrganizationID",TEXT(MATCH(INDEX(Methods[Organization Name],$A2596),Organizations[Organization Name],0),"0000"),"}"))</f>
        <v>#REF!</v>
      </c>
      <c r="Q2596" t="e">
        <f>IF(INDEX(Variables[Variable Type],$A2596)="","",
CONCATENATE("  - &amp;VariableID",TEXT($A2596,"0000"),
" {","VariableTypeCV:  ",CHAR(34),INDEX(Variables[Variable Type],$A2596),CHAR(34),
", VariableCode:  ",CHAR(34),INDEX(Variables[Variable Code],$A2596),CHAR(34),
", VariableNameCV:  ",CHAR(34),INDEX(Variables[Variable Name],$A2596),CHAR(34),
", VariableDefinition:  ",CHAR(34),INDEX(Variables[Variable Definition],$A2596),CHAR(34),
", SpecciationCV:  ",CHAR(34),INDEX(Variables[Speciation],$A2596),CHAR(34),
", NoDataValue:  ",CHAR(34),INDEX(Variables[No Data Value],$A2596),CHAR(34),"}"))</f>
        <v>#REF!</v>
      </c>
    </row>
    <row r="2597" spans="1:17" x14ac:dyDescent="0.25">
      <c r="A2597">
        <v>2594</v>
      </c>
      <c r="D2597" t="e">
        <f>IF(INDEX(People[First Name],$A2597)="","",
CONCATENATE("  - &amp;PersonID",TEXT($A2597,"0000"),
" {","PersonFirstName:  ",CHAR(34),INDEX(People[First Name],$A2597),CHAR(34),
", PersonMiddleName:  ",CHAR(34),INDEX(People[Middle Name],$A2597),CHAR(34),
", PersonLastName:  ",CHAR(34),INDEX(People[Last Name],$A2597),CHAR(34),"}"))</f>
        <v>#REF!</v>
      </c>
      <c r="E2597" t="e">
        <f>IF(INDEX(Organizations[Organization Type '[CV']],$A2597)="","",
CONCATENATE("  - &amp;OrganizationID",TEXT($A2597,"0000"),
" {","OrganizationTypeCV:  ",CHAR(34),INDEX(Organizations[Organization Type '[CV']],$A2597),CHAR(34),
", OrganizationCode:  ",CHAR(34),INDEX(Organizations[Organization Code],$A2597),CHAR(34),
", OrganizationName:  ",CHAR(34),INDEX(Organizations[Organization Name],$A2597),CHAR(34),
", OrganizationDescription:  ",CHAR(34),INDEX(Organizations[Organization Description],$A2597),CHAR(34),
", OrganizationLink:  ",CHAR(34),INDEX(Organizations[Organization Link],$A2597),CHAR(34),"}"))</f>
        <v>#REF!</v>
      </c>
      <c r="F2597" t="e">
        <f>IF(INDEX(People[First Name],$A2597)="","",
CONCATENATE("  - &amp;AffiliationID",TEXT($A2597,"0000"),
" {PersonID: *PersonID",TEXT($A2597,"0000"),
", OrganizationID: *OrganizationID",TEXT(MATCH(INDEX(People[Organization Name],$A2597),Organizations[Organization Name],0),"0000"),
", IsPrimaryOrganizationContact: , AffiliationStartDate: , AffiliationEndDate: , PrimaryPhone: ",
", PrimaryEmail: ",CHAR(34),INDEX(People[Primary Email],$A2597),CHAR(34),
", PrimaryAddress: ",CHAR(34),INDEX(People[Primary Address],$A2597),CHAR(34),
", PersonLink: }"))</f>
        <v>#REF!</v>
      </c>
      <c r="H2597" t="e">
        <f>IF(COUNTA(CitationInformation)=0,"",IF(INDEX(AuthorList[Author Name],$A2597)="","",
CONCATENATE("  - &amp;AuthorListID",TEXT($A2597,"0000"),
"  {CitationID: *CitationID0001",
", PersonID: *PersonID",TEXT(MATCH(INDEX(AuthorList[Author Name],$A2597),People[Full Name],0),"0000"),
", AuthorOrder: ",INDEX(AuthorList[Author Number],$A2597),"}")))</f>
        <v>#REF!</v>
      </c>
      <c r="K2597" t="e">
        <f>IF(INDEX(SamplingFeatures[Feature Code],$A2597)="","",
CONCATENATE("  - &amp;SamplingFeatureID",TEXT($A2597,"0000"),
" {","SamplingFeatureUUID:  ",CHAR(34),INDEX(SamplingFeatures[Sampling Feature UUID],$A2597),CHAR(34),
", SamplingFeatureTypeCV:  ",CHAR(34),INDEX(SamplingFeatures[Sampling Feature Type],$A2597),CHAR(34),
", SamplingFeatureCode:  ",CHAR(34),INDEX(SamplingFeatures[Feature Code],$A2597),CHAR(34),
", SamplingFeatureName:  ",CHAR(34),INDEX(SamplingFeatures[Feature Name],$A2597),CHAR(34),
", SamplingFeatureDescription:  ",CHAR(34),INDEX(SamplingFeatures[Feature Description],$A2597),CHAR(34),
", SamplingFeatureGeotypeCV:  ",CHAR(34),INDEX(SamplingFeatures[Feature Geo Type],$A2597),CHAR(34),
", FeatureGeometry:  ",CHAR(34),INDEX(SamplingFeatures[Feature Geometry],$A2597),CHAR(34),
", Elevation_m:  ",CHAR(34),INDEX(SamplingFeatures[Elevation_m],$A2597),CHAR(34),
", ElevationDatumCV:  ",CHAR(34),ElevationDatum,CHAR(34),"}"))</f>
        <v>#REF!</v>
      </c>
      <c r="L2597" t="e">
        <f>IF(INDEX(SamplingFeatures[Sampling Feature Type],$A2597)&lt;&gt;"Site","",
CONCATENATE("  - &amp;SiteID",TEXT(SUMPRODUCT(--($L$3:$L2596&lt;&gt;"")),"0000"),
" {","SamplingFeatureID:  *SamplingFeatureID",TEXT($A2597,"0000"),
", SiteTypeCV:  ",CHAR(34),INDEX(Sites[Site Type],$A2597),CHAR(34),
", Latitude:  ",INDEX(Sites[Latitude],$A2597),
", Longitude:  ",INDEX(Sites[Longitude],$A2597),
", SRSName:  ",CHAR(34),LatLonDatum,CHAR(34),"}"))</f>
        <v>#REF!</v>
      </c>
      <c r="M2597" t="e">
        <f>IF(INDEX(SamplingFeatures[Sampling Feature Type],$A2597)&lt;&gt;"Specimen","",
CONCATENATE("  - &amp;SpecimenID",TEXT(SUMPRODUCT(--($M$3:$M2596&lt;&gt;"")),"0000"),
" {","SamplingFeatureID:  *SamplingFeatureID",TEXT($A2597,"0000"),
", SpecimenTypeCV:  ",CHAR(34),INDEX(Specimens[Specimen Type],$A2597),CHAR(34),
", SpecimenMediumCV:  ",INDEX(Specimens[Specimen Medium],$A2597),
", IsFieldSpecimen:  ",CHAR(34),INDEX(Specimens[Is Field Specimen?],$A2597),CHAR(34),"}"))</f>
        <v>#REF!</v>
      </c>
      <c r="N2597" t="e">
        <f>IF(COUNTA(SpatialOffsets[])=0,"", IF(INDEX(SpatialOffsets[Spatial Offset Type],$A2597)="","",
CONCATENATE("  - &amp;SpatialOffsetID",TEXT($A2597,"0000"),
" {","SpatialOffsetTypeCV:  ",CHAR(34),INDEX(SpatialOffsets[Spatial Offset Type],$A2597),CHAR(34),
", Offset1Value:  ",INDEX(SpatialOffsets[Offset 1 Value],$A2597),
", Offset1UnitID:  ",CHAR(34),INDEX(SpatialOffsets[Offset 1 Unit],$A2597),CHAR(34),
", Offset2Value:  ",INDEX(SpatialOffsets[Offset 2 Value],$A2597),
", Offset2UnitID:  ",CHAR(34),INDEX(SpatialOffsets[Offset 2 Unit],$A2597),CHAR(34),
", Offset3Value:  ",INDEX(SpatialOffsets[Offset 3 Value],$A2597),
", Offset3UnitID:  ",CHAR(34),INDEX(SpatialOffsets[Offset 3 Unit],$A2597),CHAR(34),,"}")))</f>
        <v>#REF!</v>
      </c>
      <c r="O2597" t="e">
        <f>IF(COUNTA(RelatedFeatures[])=0,"", IF(INDEX(RelatedFeatures[First Sampling Feature Code],$A2597)="","",
CONCATENATE("  - &amp;RelationID",TEXT($A2597,"0000"),
" {","SamplingFeatureID:  *SamplingFeatureID",TEXT(MATCH(INDEX(RelatedFeatures[First Sampling Feature Code],$A2597),SamplingFeatures[Feature Code],0),"0000"),
", RelationshipTypeCV:  ",CHAR(34),INDEX(RelatedFeatures[Relationship Type],$A2597),CHAR(34),
", RelatedFeatureID: *SamplingFeatureID",TEXT(MATCH(INDEX(RelatedFeatures[Second Sampling Feature Code],$A2597),SamplingFeatures[Feature Code],0),"0000"),
", SpatialOffsetID:  ",IF(INDEX(RelatedFeatures[Offset Number],$A2597)="","",CONCATENATE("*SpatialOffsetID",TEXT(INDEX(RelatedFeatures[Offset Number],$A2597),"0000"))),"}")))</f>
        <v>#REF!</v>
      </c>
      <c r="P2597" t="e">
        <f>IF(INDEX(Methods[Method Type],$A2597)="","",
CONCATENATE("  - &amp;MethodID",TEXT($A2597,"0000"),
" {","MethodTypeCV:  ",CHAR(34),INDEX(Methods[Method Type],$A2597),CHAR(34),
", MethodCode:  ",CHAR(34),INDEX(Methods[Method Code],$A2597),CHAR(34),
", MethodName:  ",CHAR(34),INDEX(Methods[Method Name],$A2597),CHAR(34),
", MethodDescription:  ",CHAR(34),INDEX(Methods[Method Description],$A2597),CHAR(34),
", MethodLink:  ",CHAR(34),INDEX(Methods[Method Link],$A2597),CHAR(34),
", OrganizationID: *OrganizationID",TEXT(MATCH(INDEX(Methods[Organization Name],$A2597),Organizations[Organization Name],0),"0000"),"}"))</f>
        <v>#REF!</v>
      </c>
      <c r="Q2597" t="e">
        <f>IF(INDEX(Variables[Variable Type],$A2597)="","",
CONCATENATE("  - &amp;VariableID",TEXT($A2597,"0000"),
" {","VariableTypeCV:  ",CHAR(34),INDEX(Variables[Variable Type],$A2597),CHAR(34),
", VariableCode:  ",CHAR(34),INDEX(Variables[Variable Code],$A2597),CHAR(34),
", VariableNameCV:  ",CHAR(34),INDEX(Variables[Variable Name],$A2597),CHAR(34),
", VariableDefinition:  ",CHAR(34),INDEX(Variables[Variable Definition],$A2597),CHAR(34),
", SpecciationCV:  ",CHAR(34),INDEX(Variables[Speciation],$A2597),CHAR(34),
", NoDataValue:  ",CHAR(34),INDEX(Variables[No Data Value],$A2597),CHAR(34),"}"))</f>
        <v>#REF!</v>
      </c>
    </row>
    <row r="2598" spans="1:17" x14ac:dyDescent="0.25">
      <c r="A2598">
        <v>2595</v>
      </c>
      <c r="D2598" t="e">
        <f>IF(INDEX(People[First Name],$A2598)="","",
CONCATENATE("  - &amp;PersonID",TEXT($A2598,"0000"),
" {","PersonFirstName:  ",CHAR(34),INDEX(People[First Name],$A2598),CHAR(34),
", PersonMiddleName:  ",CHAR(34),INDEX(People[Middle Name],$A2598),CHAR(34),
", PersonLastName:  ",CHAR(34),INDEX(People[Last Name],$A2598),CHAR(34),"}"))</f>
        <v>#REF!</v>
      </c>
      <c r="E2598" t="e">
        <f>IF(INDEX(Organizations[Organization Type '[CV']],$A2598)="","",
CONCATENATE("  - &amp;OrganizationID",TEXT($A2598,"0000"),
" {","OrganizationTypeCV:  ",CHAR(34),INDEX(Organizations[Organization Type '[CV']],$A2598),CHAR(34),
", OrganizationCode:  ",CHAR(34),INDEX(Organizations[Organization Code],$A2598),CHAR(34),
", OrganizationName:  ",CHAR(34),INDEX(Organizations[Organization Name],$A2598),CHAR(34),
", OrganizationDescription:  ",CHAR(34),INDEX(Organizations[Organization Description],$A2598),CHAR(34),
", OrganizationLink:  ",CHAR(34),INDEX(Organizations[Organization Link],$A2598),CHAR(34),"}"))</f>
        <v>#REF!</v>
      </c>
      <c r="F2598" t="e">
        <f>IF(INDEX(People[First Name],$A2598)="","",
CONCATENATE("  - &amp;AffiliationID",TEXT($A2598,"0000"),
" {PersonID: *PersonID",TEXT($A2598,"0000"),
", OrganizationID: *OrganizationID",TEXT(MATCH(INDEX(People[Organization Name],$A2598),Organizations[Organization Name],0),"0000"),
", IsPrimaryOrganizationContact: , AffiliationStartDate: , AffiliationEndDate: , PrimaryPhone: ",
", PrimaryEmail: ",CHAR(34),INDEX(People[Primary Email],$A2598),CHAR(34),
", PrimaryAddress: ",CHAR(34),INDEX(People[Primary Address],$A2598),CHAR(34),
", PersonLink: }"))</f>
        <v>#REF!</v>
      </c>
      <c r="H2598" t="e">
        <f>IF(COUNTA(CitationInformation)=0,"",IF(INDEX(AuthorList[Author Name],$A2598)="","",
CONCATENATE("  - &amp;AuthorListID",TEXT($A2598,"0000"),
"  {CitationID: *CitationID0001",
", PersonID: *PersonID",TEXT(MATCH(INDEX(AuthorList[Author Name],$A2598),People[Full Name],0),"0000"),
", AuthorOrder: ",INDEX(AuthorList[Author Number],$A2598),"}")))</f>
        <v>#REF!</v>
      </c>
      <c r="K2598" t="e">
        <f>IF(INDEX(SamplingFeatures[Feature Code],$A2598)="","",
CONCATENATE("  - &amp;SamplingFeatureID",TEXT($A2598,"0000"),
" {","SamplingFeatureUUID:  ",CHAR(34),INDEX(SamplingFeatures[Sampling Feature UUID],$A2598),CHAR(34),
", SamplingFeatureTypeCV:  ",CHAR(34),INDEX(SamplingFeatures[Sampling Feature Type],$A2598),CHAR(34),
", SamplingFeatureCode:  ",CHAR(34),INDEX(SamplingFeatures[Feature Code],$A2598),CHAR(34),
", SamplingFeatureName:  ",CHAR(34),INDEX(SamplingFeatures[Feature Name],$A2598),CHAR(34),
", SamplingFeatureDescription:  ",CHAR(34),INDEX(SamplingFeatures[Feature Description],$A2598),CHAR(34),
", SamplingFeatureGeotypeCV:  ",CHAR(34),INDEX(SamplingFeatures[Feature Geo Type],$A2598),CHAR(34),
", FeatureGeometry:  ",CHAR(34),INDEX(SamplingFeatures[Feature Geometry],$A2598),CHAR(34),
", Elevation_m:  ",CHAR(34),INDEX(SamplingFeatures[Elevation_m],$A2598),CHAR(34),
", ElevationDatumCV:  ",CHAR(34),ElevationDatum,CHAR(34),"}"))</f>
        <v>#REF!</v>
      </c>
      <c r="L2598" t="e">
        <f>IF(INDEX(SamplingFeatures[Sampling Feature Type],$A2598)&lt;&gt;"Site","",
CONCATENATE("  - &amp;SiteID",TEXT(SUMPRODUCT(--($L$3:$L2597&lt;&gt;"")),"0000"),
" {","SamplingFeatureID:  *SamplingFeatureID",TEXT($A2598,"0000"),
", SiteTypeCV:  ",CHAR(34),INDEX(Sites[Site Type],$A2598),CHAR(34),
", Latitude:  ",INDEX(Sites[Latitude],$A2598),
", Longitude:  ",INDEX(Sites[Longitude],$A2598),
", SRSName:  ",CHAR(34),LatLonDatum,CHAR(34),"}"))</f>
        <v>#REF!</v>
      </c>
      <c r="M2598" t="e">
        <f>IF(INDEX(SamplingFeatures[Sampling Feature Type],$A2598)&lt;&gt;"Specimen","",
CONCATENATE("  - &amp;SpecimenID",TEXT(SUMPRODUCT(--($M$3:$M2597&lt;&gt;"")),"0000"),
" {","SamplingFeatureID:  *SamplingFeatureID",TEXT($A2598,"0000"),
", SpecimenTypeCV:  ",CHAR(34),INDEX(Specimens[Specimen Type],$A2598),CHAR(34),
", SpecimenMediumCV:  ",INDEX(Specimens[Specimen Medium],$A2598),
", IsFieldSpecimen:  ",CHAR(34),INDEX(Specimens[Is Field Specimen?],$A2598),CHAR(34),"}"))</f>
        <v>#REF!</v>
      </c>
      <c r="N2598" t="e">
        <f>IF(COUNTA(SpatialOffsets[])=0,"", IF(INDEX(SpatialOffsets[Spatial Offset Type],$A2598)="","",
CONCATENATE("  - &amp;SpatialOffsetID",TEXT($A2598,"0000"),
" {","SpatialOffsetTypeCV:  ",CHAR(34),INDEX(SpatialOffsets[Spatial Offset Type],$A2598),CHAR(34),
", Offset1Value:  ",INDEX(SpatialOffsets[Offset 1 Value],$A2598),
", Offset1UnitID:  ",CHAR(34),INDEX(SpatialOffsets[Offset 1 Unit],$A2598),CHAR(34),
", Offset2Value:  ",INDEX(SpatialOffsets[Offset 2 Value],$A2598),
", Offset2UnitID:  ",CHAR(34),INDEX(SpatialOffsets[Offset 2 Unit],$A2598),CHAR(34),
", Offset3Value:  ",INDEX(SpatialOffsets[Offset 3 Value],$A2598),
", Offset3UnitID:  ",CHAR(34),INDEX(SpatialOffsets[Offset 3 Unit],$A2598),CHAR(34),,"}")))</f>
        <v>#REF!</v>
      </c>
      <c r="O2598" t="e">
        <f>IF(COUNTA(RelatedFeatures[])=0,"", IF(INDEX(RelatedFeatures[First Sampling Feature Code],$A2598)="","",
CONCATENATE("  - &amp;RelationID",TEXT($A2598,"0000"),
" {","SamplingFeatureID:  *SamplingFeatureID",TEXT(MATCH(INDEX(RelatedFeatures[First Sampling Feature Code],$A2598),SamplingFeatures[Feature Code],0),"0000"),
", RelationshipTypeCV:  ",CHAR(34),INDEX(RelatedFeatures[Relationship Type],$A2598),CHAR(34),
", RelatedFeatureID: *SamplingFeatureID",TEXT(MATCH(INDEX(RelatedFeatures[Second Sampling Feature Code],$A2598),SamplingFeatures[Feature Code],0),"0000"),
", SpatialOffsetID:  ",IF(INDEX(RelatedFeatures[Offset Number],$A2598)="","",CONCATENATE("*SpatialOffsetID",TEXT(INDEX(RelatedFeatures[Offset Number],$A2598),"0000"))),"}")))</f>
        <v>#REF!</v>
      </c>
      <c r="P2598" t="e">
        <f>IF(INDEX(Methods[Method Type],$A2598)="","",
CONCATENATE("  - &amp;MethodID",TEXT($A2598,"0000"),
" {","MethodTypeCV:  ",CHAR(34),INDEX(Methods[Method Type],$A2598),CHAR(34),
", MethodCode:  ",CHAR(34),INDEX(Methods[Method Code],$A2598),CHAR(34),
", MethodName:  ",CHAR(34),INDEX(Methods[Method Name],$A2598),CHAR(34),
", MethodDescription:  ",CHAR(34),INDEX(Methods[Method Description],$A2598),CHAR(34),
", MethodLink:  ",CHAR(34),INDEX(Methods[Method Link],$A2598),CHAR(34),
", OrganizationID: *OrganizationID",TEXT(MATCH(INDEX(Methods[Organization Name],$A2598),Organizations[Organization Name],0),"0000"),"}"))</f>
        <v>#REF!</v>
      </c>
      <c r="Q2598" t="e">
        <f>IF(INDEX(Variables[Variable Type],$A2598)="","",
CONCATENATE("  - &amp;VariableID",TEXT($A2598,"0000"),
" {","VariableTypeCV:  ",CHAR(34),INDEX(Variables[Variable Type],$A2598),CHAR(34),
", VariableCode:  ",CHAR(34),INDEX(Variables[Variable Code],$A2598),CHAR(34),
", VariableNameCV:  ",CHAR(34),INDEX(Variables[Variable Name],$A2598),CHAR(34),
", VariableDefinition:  ",CHAR(34),INDEX(Variables[Variable Definition],$A2598),CHAR(34),
", SpecciationCV:  ",CHAR(34),INDEX(Variables[Speciation],$A2598),CHAR(34),
", NoDataValue:  ",CHAR(34),INDEX(Variables[No Data Value],$A2598),CHAR(34),"}"))</f>
        <v>#REF!</v>
      </c>
    </row>
    <row r="2599" spans="1:17" x14ac:dyDescent="0.25">
      <c r="A2599">
        <v>2596</v>
      </c>
      <c r="D2599" t="e">
        <f>IF(INDEX(People[First Name],$A2599)="","",
CONCATENATE("  - &amp;PersonID",TEXT($A2599,"0000"),
" {","PersonFirstName:  ",CHAR(34),INDEX(People[First Name],$A2599),CHAR(34),
", PersonMiddleName:  ",CHAR(34),INDEX(People[Middle Name],$A2599),CHAR(34),
", PersonLastName:  ",CHAR(34),INDEX(People[Last Name],$A2599),CHAR(34),"}"))</f>
        <v>#REF!</v>
      </c>
      <c r="E2599" t="e">
        <f>IF(INDEX(Organizations[Organization Type '[CV']],$A2599)="","",
CONCATENATE("  - &amp;OrganizationID",TEXT($A2599,"0000"),
" {","OrganizationTypeCV:  ",CHAR(34),INDEX(Organizations[Organization Type '[CV']],$A2599),CHAR(34),
", OrganizationCode:  ",CHAR(34),INDEX(Organizations[Organization Code],$A2599),CHAR(34),
", OrganizationName:  ",CHAR(34),INDEX(Organizations[Organization Name],$A2599),CHAR(34),
", OrganizationDescription:  ",CHAR(34),INDEX(Organizations[Organization Description],$A2599),CHAR(34),
", OrganizationLink:  ",CHAR(34),INDEX(Organizations[Organization Link],$A2599),CHAR(34),"}"))</f>
        <v>#REF!</v>
      </c>
      <c r="F2599" t="e">
        <f>IF(INDEX(People[First Name],$A2599)="","",
CONCATENATE("  - &amp;AffiliationID",TEXT($A2599,"0000"),
" {PersonID: *PersonID",TEXT($A2599,"0000"),
", OrganizationID: *OrganizationID",TEXT(MATCH(INDEX(People[Organization Name],$A2599),Organizations[Organization Name],0),"0000"),
", IsPrimaryOrganizationContact: , AffiliationStartDate: , AffiliationEndDate: , PrimaryPhone: ",
", PrimaryEmail: ",CHAR(34),INDEX(People[Primary Email],$A2599),CHAR(34),
", PrimaryAddress: ",CHAR(34),INDEX(People[Primary Address],$A2599),CHAR(34),
", PersonLink: }"))</f>
        <v>#REF!</v>
      </c>
      <c r="H2599" t="e">
        <f>IF(COUNTA(CitationInformation)=0,"",IF(INDEX(AuthorList[Author Name],$A2599)="","",
CONCATENATE("  - &amp;AuthorListID",TEXT($A2599,"0000"),
"  {CitationID: *CitationID0001",
", PersonID: *PersonID",TEXT(MATCH(INDEX(AuthorList[Author Name],$A2599),People[Full Name],0),"0000"),
", AuthorOrder: ",INDEX(AuthorList[Author Number],$A2599),"}")))</f>
        <v>#REF!</v>
      </c>
      <c r="K2599" t="e">
        <f>IF(INDEX(SamplingFeatures[Feature Code],$A2599)="","",
CONCATENATE("  - &amp;SamplingFeatureID",TEXT($A2599,"0000"),
" {","SamplingFeatureUUID:  ",CHAR(34),INDEX(SamplingFeatures[Sampling Feature UUID],$A2599),CHAR(34),
", SamplingFeatureTypeCV:  ",CHAR(34),INDEX(SamplingFeatures[Sampling Feature Type],$A2599),CHAR(34),
", SamplingFeatureCode:  ",CHAR(34),INDEX(SamplingFeatures[Feature Code],$A2599),CHAR(34),
", SamplingFeatureName:  ",CHAR(34),INDEX(SamplingFeatures[Feature Name],$A2599),CHAR(34),
", SamplingFeatureDescription:  ",CHAR(34),INDEX(SamplingFeatures[Feature Description],$A2599),CHAR(34),
", SamplingFeatureGeotypeCV:  ",CHAR(34),INDEX(SamplingFeatures[Feature Geo Type],$A2599),CHAR(34),
", FeatureGeometry:  ",CHAR(34),INDEX(SamplingFeatures[Feature Geometry],$A2599),CHAR(34),
", Elevation_m:  ",CHAR(34),INDEX(SamplingFeatures[Elevation_m],$A2599),CHAR(34),
", ElevationDatumCV:  ",CHAR(34),ElevationDatum,CHAR(34),"}"))</f>
        <v>#REF!</v>
      </c>
      <c r="L2599" t="e">
        <f>IF(INDEX(SamplingFeatures[Sampling Feature Type],$A2599)&lt;&gt;"Site","",
CONCATENATE("  - &amp;SiteID",TEXT(SUMPRODUCT(--($L$3:$L2598&lt;&gt;"")),"0000"),
" {","SamplingFeatureID:  *SamplingFeatureID",TEXT($A2599,"0000"),
", SiteTypeCV:  ",CHAR(34),INDEX(Sites[Site Type],$A2599),CHAR(34),
", Latitude:  ",INDEX(Sites[Latitude],$A2599),
", Longitude:  ",INDEX(Sites[Longitude],$A2599),
", SRSName:  ",CHAR(34),LatLonDatum,CHAR(34),"}"))</f>
        <v>#REF!</v>
      </c>
      <c r="M2599" t="e">
        <f>IF(INDEX(SamplingFeatures[Sampling Feature Type],$A2599)&lt;&gt;"Specimen","",
CONCATENATE("  - &amp;SpecimenID",TEXT(SUMPRODUCT(--($M$3:$M2598&lt;&gt;"")),"0000"),
" {","SamplingFeatureID:  *SamplingFeatureID",TEXT($A2599,"0000"),
", SpecimenTypeCV:  ",CHAR(34),INDEX(Specimens[Specimen Type],$A2599),CHAR(34),
", SpecimenMediumCV:  ",INDEX(Specimens[Specimen Medium],$A2599),
", IsFieldSpecimen:  ",CHAR(34),INDEX(Specimens[Is Field Specimen?],$A2599),CHAR(34),"}"))</f>
        <v>#REF!</v>
      </c>
      <c r="N2599" t="e">
        <f>IF(COUNTA(SpatialOffsets[])=0,"", IF(INDEX(SpatialOffsets[Spatial Offset Type],$A2599)="","",
CONCATENATE("  - &amp;SpatialOffsetID",TEXT($A2599,"0000"),
" {","SpatialOffsetTypeCV:  ",CHAR(34),INDEX(SpatialOffsets[Spatial Offset Type],$A2599),CHAR(34),
", Offset1Value:  ",INDEX(SpatialOffsets[Offset 1 Value],$A2599),
", Offset1UnitID:  ",CHAR(34),INDEX(SpatialOffsets[Offset 1 Unit],$A2599),CHAR(34),
", Offset2Value:  ",INDEX(SpatialOffsets[Offset 2 Value],$A2599),
", Offset2UnitID:  ",CHAR(34),INDEX(SpatialOffsets[Offset 2 Unit],$A2599),CHAR(34),
", Offset3Value:  ",INDEX(SpatialOffsets[Offset 3 Value],$A2599),
", Offset3UnitID:  ",CHAR(34),INDEX(SpatialOffsets[Offset 3 Unit],$A2599),CHAR(34),,"}")))</f>
        <v>#REF!</v>
      </c>
      <c r="O2599" t="e">
        <f>IF(COUNTA(RelatedFeatures[])=0,"", IF(INDEX(RelatedFeatures[First Sampling Feature Code],$A2599)="","",
CONCATENATE("  - &amp;RelationID",TEXT($A2599,"0000"),
" {","SamplingFeatureID:  *SamplingFeatureID",TEXT(MATCH(INDEX(RelatedFeatures[First Sampling Feature Code],$A2599),SamplingFeatures[Feature Code],0),"0000"),
", RelationshipTypeCV:  ",CHAR(34),INDEX(RelatedFeatures[Relationship Type],$A2599),CHAR(34),
", RelatedFeatureID: *SamplingFeatureID",TEXT(MATCH(INDEX(RelatedFeatures[Second Sampling Feature Code],$A2599),SamplingFeatures[Feature Code],0),"0000"),
", SpatialOffsetID:  ",IF(INDEX(RelatedFeatures[Offset Number],$A2599)="","",CONCATENATE("*SpatialOffsetID",TEXT(INDEX(RelatedFeatures[Offset Number],$A2599),"0000"))),"}")))</f>
        <v>#REF!</v>
      </c>
      <c r="P2599" t="e">
        <f>IF(INDEX(Methods[Method Type],$A2599)="","",
CONCATENATE("  - &amp;MethodID",TEXT($A2599,"0000"),
" {","MethodTypeCV:  ",CHAR(34),INDEX(Methods[Method Type],$A2599),CHAR(34),
", MethodCode:  ",CHAR(34),INDEX(Methods[Method Code],$A2599),CHAR(34),
", MethodName:  ",CHAR(34),INDEX(Methods[Method Name],$A2599),CHAR(34),
", MethodDescription:  ",CHAR(34),INDEX(Methods[Method Description],$A2599),CHAR(34),
", MethodLink:  ",CHAR(34),INDEX(Methods[Method Link],$A2599),CHAR(34),
", OrganizationID: *OrganizationID",TEXT(MATCH(INDEX(Methods[Organization Name],$A2599),Organizations[Organization Name],0),"0000"),"}"))</f>
        <v>#REF!</v>
      </c>
      <c r="Q2599" t="e">
        <f>IF(INDEX(Variables[Variable Type],$A2599)="","",
CONCATENATE("  - &amp;VariableID",TEXT($A2599,"0000"),
" {","VariableTypeCV:  ",CHAR(34),INDEX(Variables[Variable Type],$A2599),CHAR(34),
", VariableCode:  ",CHAR(34),INDEX(Variables[Variable Code],$A2599),CHAR(34),
", VariableNameCV:  ",CHAR(34),INDEX(Variables[Variable Name],$A2599),CHAR(34),
", VariableDefinition:  ",CHAR(34),INDEX(Variables[Variable Definition],$A2599),CHAR(34),
", SpecciationCV:  ",CHAR(34),INDEX(Variables[Speciation],$A2599),CHAR(34),
", NoDataValue:  ",CHAR(34),INDEX(Variables[No Data Value],$A2599),CHAR(34),"}"))</f>
        <v>#REF!</v>
      </c>
    </row>
    <row r="2600" spans="1:17" x14ac:dyDescent="0.25">
      <c r="A2600">
        <v>2597</v>
      </c>
      <c r="D2600" t="e">
        <f>IF(INDEX(People[First Name],$A2600)="","",
CONCATENATE("  - &amp;PersonID",TEXT($A2600,"0000"),
" {","PersonFirstName:  ",CHAR(34),INDEX(People[First Name],$A2600),CHAR(34),
", PersonMiddleName:  ",CHAR(34),INDEX(People[Middle Name],$A2600),CHAR(34),
", PersonLastName:  ",CHAR(34),INDEX(People[Last Name],$A2600),CHAR(34),"}"))</f>
        <v>#REF!</v>
      </c>
      <c r="E2600" t="e">
        <f>IF(INDEX(Organizations[Organization Type '[CV']],$A2600)="","",
CONCATENATE("  - &amp;OrganizationID",TEXT($A2600,"0000"),
" {","OrganizationTypeCV:  ",CHAR(34),INDEX(Organizations[Organization Type '[CV']],$A2600),CHAR(34),
", OrganizationCode:  ",CHAR(34),INDEX(Organizations[Organization Code],$A2600),CHAR(34),
", OrganizationName:  ",CHAR(34),INDEX(Organizations[Organization Name],$A2600),CHAR(34),
", OrganizationDescription:  ",CHAR(34),INDEX(Organizations[Organization Description],$A2600),CHAR(34),
", OrganizationLink:  ",CHAR(34),INDEX(Organizations[Organization Link],$A2600),CHAR(34),"}"))</f>
        <v>#REF!</v>
      </c>
      <c r="F2600" t="e">
        <f>IF(INDEX(People[First Name],$A2600)="","",
CONCATENATE("  - &amp;AffiliationID",TEXT($A2600,"0000"),
" {PersonID: *PersonID",TEXT($A2600,"0000"),
", OrganizationID: *OrganizationID",TEXT(MATCH(INDEX(People[Organization Name],$A2600),Organizations[Organization Name],0),"0000"),
", IsPrimaryOrganizationContact: , AffiliationStartDate: , AffiliationEndDate: , PrimaryPhone: ",
", PrimaryEmail: ",CHAR(34),INDEX(People[Primary Email],$A2600),CHAR(34),
", PrimaryAddress: ",CHAR(34),INDEX(People[Primary Address],$A2600),CHAR(34),
", PersonLink: }"))</f>
        <v>#REF!</v>
      </c>
      <c r="H2600" t="e">
        <f>IF(COUNTA(CitationInformation)=0,"",IF(INDEX(AuthorList[Author Name],$A2600)="","",
CONCATENATE("  - &amp;AuthorListID",TEXT($A2600,"0000"),
"  {CitationID: *CitationID0001",
", PersonID: *PersonID",TEXT(MATCH(INDEX(AuthorList[Author Name],$A2600),People[Full Name],0),"0000"),
", AuthorOrder: ",INDEX(AuthorList[Author Number],$A2600),"}")))</f>
        <v>#REF!</v>
      </c>
      <c r="K2600" t="e">
        <f>IF(INDEX(SamplingFeatures[Feature Code],$A2600)="","",
CONCATENATE("  - &amp;SamplingFeatureID",TEXT($A2600,"0000"),
" {","SamplingFeatureUUID:  ",CHAR(34),INDEX(SamplingFeatures[Sampling Feature UUID],$A2600),CHAR(34),
", SamplingFeatureTypeCV:  ",CHAR(34),INDEX(SamplingFeatures[Sampling Feature Type],$A2600),CHAR(34),
", SamplingFeatureCode:  ",CHAR(34),INDEX(SamplingFeatures[Feature Code],$A2600),CHAR(34),
", SamplingFeatureName:  ",CHAR(34),INDEX(SamplingFeatures[Feature Name],$A2600),CHAR(34),
", SamplingFeatureDescription:  ",CHAR(34),INDEX(SamplingFeatures[Feature Description],$A2600),CHAR(34),
", SamplingFeatureGeotypeCV:  ",CHAR(34),INDEX(SamplingFeatures[Feature Geo Type],$A2600),CHAR(34),
", FeatureGeometry:  ",CHAR(34),INDEX(SamplingFeatures[Feature Geometry],$A2600),CHAR(34),
", Elevation_m:  ",CHAR(34),INDEX(SamplingFeatures[Elevation_m],$A2600),CHAR(34),
", ElevationDatumCV:  ",CHAR(34),ElevationDatum,CHAR(34),"}"))</f>
        <v>#REF!</v>
      </c>
      <c r="L2600" t="e">
        <f>IF(INDEX(SamplingFeatures[Sampling Feature Type],$A2600)&lt;&gt;"Site","",
CONCATENATE("  - &amp;SiteID",TEXT(SUMPRODUCT(--($L$3:$L2599&lt;&gt;"")),"0000"),
" {","SamplingFeatureID:  *SamplingFeatureID",TEXT($A2600,"0000"),
", SiteTypeCV:  ",CHAR(34),INDEX(Sites[Site Type],$A2600),CHAR(34),
", Latitude:  ",INDEX(Sites[Latitude],$A2600),
", Longitude:  ",INDEX(Sites[Longitude],$A2600),
", SRSName:  ",CHAR(34),LatLonDatum,CHAR(34),"}"))</f>
        <v>#REF!</v>
      </c>
      <c r="M2600" t="e">
        <f>IF(INDEX(SamplingFeatures[Sampling Feature Type],$A2600)&lt;&gt;"Specimen","",
CONCATENATE("  - &amp;SpecimenID",TEXT(SUMPRODUCT(--($M$3:$M2599&lt;&gt;"")),"0000"),
" {","SamplingFeatureID:  *SamplingFeatureID",TEXT($A2600,"0000"),
", SpecimenTypeCV:  ",CHAR(34),INDEX(Specimens[Specimen Type],$A2600),CHAR(34),
", SpecimenMediumCV:  ",INDEX(Specimens[Specimen Medium],$A2600),
", IsFieldSpecimen:  ",CHAR(34),INDEX(Specimens[Is Field Specimen?],$A2600),CHAR(34),"}"))</f>
        <v>#REF!</v>
      </c>
      <c r="N2600" t="e">
        <f>IF(COUNTA(SpatialOffsets[])=0,"", IF(INDEX(SpatialOffsets[Spatial Offset Type],$A2600)="","",
CONCATENATE("  - &amp;SpatialOffsetID",TEXT($A2600,"0000"),
" {","SpatialOffsetTypeCV:  ",CHAR(34),INDEX(SpatialOffsets[Spatial Offset Type],$A2600),CHAR(34),
", Offset1Value:  ",INDEX(SpatialOffsets[Offset 1 Value],$A2600),
", Offset1UnitID:  ",CHAR(34),INDEX(SpatialOffsets[Offset 1 Unit],$A2600),CHAR(34),
", Offset2Value:  ",INDEX(SpatialOffsets[Offset 2 Value],$A2600),
", Offset2UnitID:  ",CHAR(34),INDEX(SpatialOffsets[Offset 2 Unit],$A2600),CHAR(34),
", Offset3Value:  ",INDEX(SpatialOffsets[Offset 3 Value],$A2600),
", Offset3UnitID:  ",CHAR(34),INDEX(SpatialOffsets[Offset 3 Unit],$A2600),CHAR(34),,"}")))</f>
        <v>#REF!</v>
      </c>
      <c r="O2600" t="e">
        <f>IF(COUNTA(RelatedFeatures[])=0,"", IF(INDEX(RelatedFeatures[First Sampling Feature Code],$A2600)="","",
CONCATENATE("  - &amp;RelationID",TEXT($A2600,"0000"),
" {","SamplingFeatureID:  *SamplingFeatureID",TEXT(MATCH(INDEX(RelatedFeatures[First Sampling Feature Code],$A2600),SamplingFeatures[Feature Code],0),"0000"),
", RelationshipTypeCV:  ",CHAR(34),INDEX(RelatedFeatures[Relationship Type],$A2600),CHAR(34),
", RelatedFeatureID: *SamplingFeatureID",TEXT(MATCH(INDEX(RelatedFeatures[Second Sampling Feature Code],$A2600),SamplingFeatures[Feature Code],0),"0000"),
", SpatialOffsetID:  ",IF(INDEX(RelatedFeatures[Offset Number],$A2600)="","",CONCATENATE("*SpatialOffsetID",TEXT(INDEX(RelatedFeatures[Offset Number],$A2600),"0000"))),"}")))</f>
        <v>#REF!</v>
      </c>
      <c r="P2600" t="e">
        <f>IF(INDEX(Methods[Method Type],$A2600)="","",
CONCATENATE("  - &amp;MethodID",TEXT($A2600,"0000"),
" {","MethodTypeCV:  ",CHAR(34),INDEX(Methods[Method Type],$A2600),CHAR(34),
", MethodCode:  ",CHAR(34),INDEX(Methods[Method Code],$A2600),CHAR(34),
", MethodName:  ",CHAR(34),INDEX(Methods[Method Name],$A2600),CHAR(34),
", MethodDescription:  ",CHAR(34),INDEX(Methods[Method Description],$A2600),CHAR(34),
", MethodLink:  ",CHAR(34),INDEX(Methods[Method Link],$A2600),CHAR(34),
", OrganizationID: *OrganizationID",TEXT(MATCH(INDEX(Methods[Organization Name],$A2600),Organizations[Organization Name],0),"0000"),"}"))</f>
        <v>#REF!</v>
      </c>
      <c r="Q2600" t="e">
        <f>IF(INDEX(Variables[Variable Type],$A2600)="","",
CONCATENATE("  - &amp;VariableID",TEXT($A2600,"0000"),
" {","VariableTypeCV:  ",CHAR(34),INDEX(Variables[Variable Type],$A2600),CHAR(34),
", VariableCode:  ",CHAR(34),INDEX(Variables[Variable Code],$A2600),CHAR(34),
", VariableNameCV:  ",CHAR(34),INDEX(Variables[Variable Name],$A2600),CHAR(34),
", VariableDefinition:  ",CHAR(34),INDEX(Variables[Variable Definition],$A2600),CHAR(34),
", SpecciationCV:  ",CHAR(34),INDEX(Variables[Speciation],$A2600),CHAR(34),
", NoDataValue:  ",CHAR(34),INDEX(Variables[No Data Value],$A2600),CHAR(34),"}"))</f>
        <v>#REF!</v>
      </c>
    </row>
    <row r="2601" spans="1:17" x14ac:dyDescent="0.25">
      <c r="A2601">
        <v>2598</v>
      </c>
      <c r="D2601" t="e">
        <f>IF(INDEX(People[First Name],$A2601)="","",
CONCATENATE("  - &amp;PersonID",TEXT($A2601,"0000"),
" {","PersonFirstName:  ",CHAR(34),INDEX(People[First Name],$A2601),CHAR(34),
", PersonMiddleName:  ",CHAR(34),INDEX(People[Middle Name],$A2601),CHAR(34),
", PersonLastName:  ",CHAR(34),INDEX(People[Last Name],$A2601),CHAR(34),"}"))</f>
        <v>#REF!</v>
      </c>
      <c r="E2601" t="e">
        <f>IF(INDEX(Organizations[Organization Type '[CV']],$A2601)="","",
CONCATENATE("  - &amp;OrganizationID",TEXT($A2601,"0000"),
" {","OrganizationTypeCV:  ",CHAR(34),INDEX(Organizations[Organization Type '[CV']],$A2601),CHAR(34),
", OrganizationCode:  ",CHAR(34),INDEX(Organizations[Organization Code],$A2601),CHAR(34),
", OrganizationName:  ",CHAR(34),INDEX(Organizations[Organization Name],$A2601),CHAR(34),
", OrganizationDescription:  ",CHAR(34),INDEX(Organizations[Organization Description],$A2601),CHAR(34),
", OrganizationLink:  ",CHAR(34),INDEX(Organizations[Organization Link],$A2601),CHAR(34),"}"))</f>
        <v>#REF!</v>
      </c>
      <c r="F2601" t="e">
        <f>IF(INDEX(People[First Name],$A2601)="","",
CONCATENATE("  - &amp;AffiliationID",TEXT($A2601,"0000"),
" {PersonID: *PersonID",TEXT($A2601,"0000"),
", OrganizationID: *OrganizationID",TEXT(MATCH(INDEX(People[Organization Name],$A2601),Organizations[Organization Name],0),"0000"),
", IsPrimaryOrganizationContact: , AffiliationStartDate: , AffiliationEndDate: , PrimaryPhone: ",
", PrimaryEmail: ",CHAR(34),INDEX(People[Primary Email],$A2601),CHAR(34),
", PrimaryAddress: ",CHAR(34),INDEX(People[Primary Address],$A2601),CHAR(34),
", PersonLink: }"))</f>
        <v>#REF!</v>
      </c>
      <c r="H2601" t="e">
        <f>IF(COUNTA(CitationInformation)=0,"",IF(INDEX(AuthorList[Author Name],$A2601)="","",
CONCATENATE("  - &amp;AuthorListID",TEXT($A2601,"0000"),
"  {CitationID: *CitationID0001",
", PersonID: *PersonID",TEXT(MATCH(INDEX(AuthorList[Author Name],$A2601),People[Full Name],0),"0000"),
", AuthorOrder: ",INDEX(AuthorList[Author Number],$A2601),"}")))</f>
        <v>#REF!</v>
      </c>
      <c r="K2601" t="e">
        <f>IF(INDEX(SamplingFeatures[Feature Code],$A2601)="","",
CONCATENATE("  - &amp;SamplingFeatureID",TEXT($A2601,"0000"),
" {","SamplingFeatureUUID:  ",CHAR(34),INDEX(SamplingFeatures[Sampling Feature UUID],$A2601),CHAR(34),
", SamplingFeatureTypeCV:  ",CHAR(34),INDEX(SamplingFeatures[Sampling Feature Type],$A2601),CHAR(34),
", SamplingFeatureCode:  ",CHAR(34),INDEX(SamplingFeatures[Feature Code],$A2601),CHAR(34),
", SamplingFeatureName:  ",CHAR(34),INDEX(SamplingFeatures[Feature Name],$A2601),CHAR(34),
", SamplingFeatureDescription:  ",CHAR(34),INDEX(SamplingFeatures[Feature Description],$A2601),CHAR(34),
", SamplingFeatureGeotypeCV:  ",CHAR(34),INDEX(SamplingFeatures[Feature Geo Type],$A2601),CHAR(34),
", FeatureGeometry:  ",CHAR(34),INDEX(SamplingFeatures[Feature Geometry],$A2601),CHAR(34),
", Elevation_m:  ",CHAR(34),INDEX(SamplingFeatures[Elevation_m],$A2601),CHAR(34),
", ElevationDatumCV:  ",CHAR(34),ElevationDatum,CHAR(34),"}"))</f>
        <v>#REF!</v>
      </c>
      <c r="L2601" t="e">
        <f>IF(INDEX(SamplingFeatures[Sampling Feature Type],$A2601)&lt;&gt;"Site","",
CONCATENATE("  - &amp;SiteID",TEXT(SUMPRODUCT(--($L$3:$L2600&lt;&gt;"")),"0000"),
" {","SamplingFeatureID:  *SamplingFeatureID",TEXT($A2601,"0000"),
", SiteTypeCV:  ",CHAR(34),INDEX(Sites[Site Type],$A2601),CHAR(34),
", Latitude:  ",INDEX(Sites[Latitude],$A2601),
", Longitude:  ",INDEX(Sites[Longitude],$A2601),
", SRSName:  ",CHAR(34),LatLonDatum,CHAR(34),"}"))</f>
        <v>#REF!</v>
      </c>
      <c r="M2601" t="e">
        <f>IF(INDEX(SamplingFeatures[Sampling Feature Type],$A2601)&lt;&gt;"Specimen","",
CONCATENATE("  - &amp;SpecimenID",TEXT(SUMPRODUCT(--($M$3:$M2600&lt;&gt;"")),"0000"),
" {","SamplingFeatureID:  *SamplingFeatureID",TEXT($A2601,"0000"),
", SpecimenTypeCV:  ",CHAR(34),INDEX(Specimens[Specimen Type],$A2601),CHAR(34),
", SpecimenMediumCV:  ",INDEX(Specimens[Specimen Medium],$A2601),
", IsFieldSpecimen:  ",CHAR(34),INDEX(Specimens[Is Field Specimen?],$A2601),CHAR(34),"}"))</f>
        <v>#REF!</v>
      </c>
      <c r="N2601" t="e">
        <f>IF(COUNTA(SpatialOffsets[])=0,"", IF(INDEX(SpatialOffsets[Spatial Offset Type],$A2601)="","",
CONCATENATE("  - &amp;SpatialOffsetID",TEXT($A2601,"0000"),
" {","SpatialOffsetTypeCV:  ",CHAR(34),INDEX(SpatialOffsets[Spatial Offset Type],$A2601),CHAR(34),
", Offset1Value:  ",INDEX(SpatialOffsets[Offset 1 Value],$A2601),
", Offset1UnitID:  ",CHAR(34),INDEX(SpatialOffsets[Offset 1 Unit],$A2601),CHAR(34),
", Offset2Value:  ",INDEX(SpatialOffsets[Offset 2 Value],$A2601),
", Offset2UnitID:  ",CHAR(34),INDEX(SpatialOffsets[Offset 2 Unit],$A2601),CHAR(34),
", Offset3Value:  ",INDEX(SpatialOffsets[Offset 3 Value],$A2601),
", Offset3UnitID:  ",CHAR(34),INDEX(SpatialOffsets[Offset 3 Unit],$A2601),CHAR(34),,"}")))</f>
        <v>#REF!</v>
      </c>
      <c r="O2601" t="e">
        <f>IF(COUNTA(RelatedFeatures[])=0,"", IF(INDEX(RelatedFeatures[First Sampling Feature Code],$A2601)="","",
CONCATENATE("  - &amp;RelationID",TEXT($A2601,"0000"),
" {","SamplingFeatureID:  *SamplingFeatureID",TEXT(MATCH(INDEX(RelatedFeatures[First Sampling Feature Code],$A2601),SamplingFeatures[Feature Code],0),"0000"),
", RelationshipTypeCV:  ",CHAR(34),INDEX(RelatedFeatures[Relationship Type],$A2601),CHAR(34),
", RelatedFeatureID: *SamplingFeatureID",TEXT(MATCH(INDEX(RelatedFeatures[Second Sampling Feature Code],$A2601),SamplingFeatures[Feature Code],0),"0000"),
", SpatialOffsetID:  ",IF(INDEX(RelatedFeatures[Offset Number],$A2601)="","",CONCATENATE("*SpatialOffsetID",TEXT(INDEX(RelatedFeatures[Offset Number],$A2601),"0000"))),"}")))</f>
        <v>#REF!</v>
      </c>
      <c r="P2601" t="e">
        <f>IF(INDEX(Methods[Method Type],$A2601)="","",
CONCATENATE("  - &amp;MethodID",TEXT($A2601,"0000"),
" {","MethodTypeCV:  ",CHAR(34),INDEX(Methods[Method Type],$A2601),CHAR(34),
", MethodCode:  ",CHAR(34),INDEX(Methods[Method Code],$A2601),CHAR(34),
", MethodName:  ",CHAR(34),INDEX(Methods[Method Name],$A2601),CHAR(34),
", MethodDescription:  ",CHAR(34),INDEX(Methods[Method Description],$A2601),CHAR(34),
", MethodLink:  ",CHAR(34),INDEX(Methods[Method Link],$A2601),CHAR(34),
", OrganizationID: *OrganizationID",TEXT(MATCH(INDEX(Methods[Organization Name],$A2601),Organizations[Organization Name],0),"0000"),"}"))</f>
        <v>#REF!</v>
      </c>
      <c r="Q2601" t="e">
        <f>IF(INDEX(Variables[Variable Type],$A2601)="","",
CONCATENATE("  - &amp;VariableID",TEXT($A2601,"0000"),
" {","VariableTypeCV:  ",CHAR(34),INDEX(Variables[Variable Type],$A2601),CHAR(34),
", VariableCode:  ",CHAR(34),INDEX(Variables[Variable Code],$A2601),CHAR(34),
", VariableNameCV:  ",CHAR(34),INDEX(Variables[Variable Name],$A2601),CHAR(34),
", VariableDefinition:  ",CHAR(34),INDEX(Variables[Variable Definition],$A2601),CHAR(34),
", SpecciationCV:  ",CHAR(34),INDEX(Variables[Speciation],$A2601),CHAR(34),
", NoDataValue:  ",CHAR(34),INDEX(Variables[No Data Value],$A2601),CHAR(34),"}"))</f>
        <v>#REF!</v>
      </c>
    </row>
    <row r="2602" spans="1:17" x14ac:dyDescent="0.25">
      <c r="A2602">
        <v>2599</v>
      </c>
      <c r="D2602" t="e">
        <f>IF(INDEX(People[First Name],$A2602)="","",
CONCATENATE("  - &amp;PersonID",TEXT($A2602,"0000"),
" {","PersonFirstName:  ",CHAR(34),INDEX(People[First Name],$A2602),CHAR(34),
", PersonMiddleName:  ",CHAR(34),INDEX(People[Middle Name],$A2602),CHAR(34),
", PersonLastName:  ",CHAR(34),INDEX(People[Last Name],$A2602),CHAR(34),"}"))</f>
        <v>#REF!</v>
      </c>
      <c r="E2602" t="e">
        <f>IF(INDEX(Organizations[Organization Type '[CV']],$A2602)="","",
CONCATENATE("  - &amp;OrganizationID",TEXT($A2602,"0000"),
" {","OrganizationTypeCV:  ",CHAR(34),INDEX(Organizations[Organization Type '[CV']],$A2602),CHAR(34),
", OrganizationCode:  ",CHAR(34),INDEX(Organizations[Organization Code],$A2602),CHAR(34),
", OrganizationName:  ",CHAR(34),INDEX(Organizations[Organization Name],$A2602),CHAR(34),
", OrganizationDescription:  ",CHAR(34),INDEX(Organizations[Organization Description],$A2602),CHAR(34),
", OrganizationLink:  ",CHAR(34),INDEX(Organizations[Organization Link],$A2602),CHAR(34),"}"))</f>
        <v>#REF!</v>
      </c>
      <c r="F2602" t="e">
        <f>IF(INDEX(People[First Name],$A2602)="","",
CONCATENATE("  - &amp;AffiliationID",TEXT($A2602,"0000"),
" {PersonID: *PersonID",TEXT($A2602,"0000"),
", OrganizationID: *OrganizationID",TEXT(MATCH(INDEX(People[Organization Name],$A2602),Organizations[Organization Name],0),"0000"),
", IsPrimaryOrganizationContact: , AffiliationStartDate: , AffiliationEndDate: , PrimaryPhone: ",
", PrimaryEmail: ",CHAR(34),INDEX(People[Primary Email],$A2602),CHAR(34),
", PrimaryAddress: ",CHAR(34),INDEX(People[Primary Address],$A2602),CHAR(34),
", PersonLink: }"))</f>
        <v>#REF!</v>
      </c>
      <c r="H2602" t="e">
        <f>IF(COUNTA(CitationInformation)=0,"",IF(INDEX(AuthorList[Author Name],$A2602)="","",
CONCATENATE("  - &amp;AuthorListID",TEXT($A2602,"0000"),
"  {CitationID: *CitationID0001",
", PersonID: *PersonID",TEXT(MATCH(INDEX(AuthorList[Author Name],$A2602),People[Full Name],0),"0000"),
", AuthorOrder: ",INDEX(AuthorList[Author Number],$A2602),"}")))</f>
        <v>#REF!</v>
      </c>
      <c r="K2602" t="e">
        <f>IF(INDEX(SamplingFeatures[Feature Code],$A2602)="","",
CONCATENATE("  - &amp;SamplingFeatureID",TEXT($A2602,"0000"),
" {","SamplingFeatureUUID:  ",CHAR(34),INDEX(SamplingFeatures[Sampling Feature UUID],$A2602),CHAR(34),
", SamplingFeatureTypeCV:  ",CHAR(34),INDEX(SamplingFeatures[Sampling Feature Type],$A2602),CHAR(34),
", SamplingFeatureCode:  ",CHAR(34),INDEX(SamplingFeatures[Feature Code],$A2602),CHAR(34),
", SamplingFeatureName:  ",CHAR(34),INDEX(SamplingFeatures[Feature Name],$A2602),CHAR(34),
", SamplingFeatureDescription:  ",CHAR(34),INDEX(SamplingFeatures[Feature Description],$A2602),CHAR(34),
", SamplingFeatureGeotypeCV:  ",CHAR(34),INDEX(SamplingFeatures[Feature Geo Type],$A2602),CHAR(34),
", FeatureGeometry:  ",CHAR(34),INDEX(SamplingFeatures[Feature Geometry],$A2602),CHAR(34),
", Elevation_m:  ",CHAR(34),INDEX(SamplingFeatures[Elevation_m],$A2602),CHAR(34),
", ElevationDatumCV:  ",CHAR(34),ElevationDatum,CHAR(34),"}"))</f>
        <v>#REF!</v>
      </c>
      <c r="L2602" t="e">
        <f>IF(INDEX(SamplingFeatures[Sampling Feature Type],$A2602)&lt;&gt;"Site","",
CONCATENATE("  - &amp;SiteID",TEXT(SUMPRODUCT(--($L$3:$L2601&lt;&gt;"")),"0000"),
" {","SamplingFeatureID:  *SamplingFeatureID",TEXT($A2602,"0000"),
", SiteTypeCV:  ",CHAR(34),INDEX(Sites[Site Type],$A2602),CHAR(34),
", Latitude:  ",INDEX(Sites[Latitude],$A2602),
", Longitude:  ",INDEX(Sites[Longitude],$A2602),
", SRSName:  ",CHAR(34),LatLonDatum,CHAR(34),"}"))</f>
        <v>#REF!</v>
      </c>
      <c r="M2602" t="e">
        <f>IF(INDEX(SamplingFeatures[Sampling Feature Type],$A2602)&lt;&gt;"Specimen","",
CONCATENATE("  - &amp;SpecimenID",TEXT(SUMPRODUCT(--($M$3:$M2601&lt;&gt;"")),"0000"),
" {","SamplingFeatureID:  *SamplingFeatureID",TEXT($A2602,"0000"),
", SpecimenTypeCV:  ",CHAR(34),INDEX(Specimens[Specimen Type],$A2602),CHAR(34),
", SpecimenMediumCV:  ",INDEX(Specimens[Specimen Medium],$A2602),
", IsFieldSpecimen:  ",CHAR(34),INDEX(Specimens[Is Field Specimen?],$A2602),CHAR(34),"}"))</f>
        <v>#REF!</v>
      </c>
      <c r="N2602" t="e">
        <f>IF(COUNTA(SpatialOffsets[])=0,"", IF(INDEX(SpatialOffsets[Spatial Offset Type],$A2602)="","",
CONCATENATE("  - &amp;SpatialOffsetID",TEXT($A2602,"0000"),
" {","SpatialOffsetTypeCV:  ",CHAR(34),INDEX(SpatialOffsets[Spatial Offset Type],$A2602),CHAR(34),
", Offset1Value:  ",INDEX(SpatialOffsets[Offset 1 Value],$A2602),
", Offset1UnitID:  ",CHAR(34),INDEX(SpatialOffsets[Offset 1 Unit],$A2602),CHAR(34),
", Offset2Value:  ",INDEX(SpatialOffsets[Offset 2 Value],$A2602),
", Offset2UnitID:  ",CHAR(34),INDEX(SpatialOffsets[Offset 2 Unit],$A2602),CHAR(34),
", Offset3Value:  ",INDEX(SpatialOffsets[Offset 3 Value],$A2602),
", Offset3UnitID:  ",CHAR(34),INDEX(SpatialOffsets[Offset 3 Unit],$A2602),CHAR(34),,"}")))</f>
        <v>#REF!</v>
      </c>
      <c r="O2602" t="e">
        <f>IF(COUNTA(RelatedFeatures[])=0,"", IF(INDEX(RelatedFeatures[First Sampling Feature Code],$A2602)="","",
CONCATENATE("  - &amp;RelationID",TEXT($A2602,"0000"),
" {","SamplingFeatureID:  *SamplingFeatureID",TEXT(MATCH(INDEX(RelatedFeatures[First Sampling Feature Code],$A2602),SamplingFeatures[Feature Code],0),"0000"),
", RelationshipTypeCV:  ",CHAR(34),INDEX(RelatedFeatures[Relationship Type],$A2602),CHAR(34),
", RelatedFeatureID: *SamplingFeatureID",TEXT(MATCH(INDEX(RelatedFeatures[Second Sampling Feature Code],$A2602),SamplingFeatures[Feature Code],0),"0000"),
", SpatialOffsetID:  ",IF(INDEX(RelatedFeatures[Offset Number],$A2602)="","",CONCATENATE("*SpatialOffsetID",TEXT(INDEX(RelatedFeatures[Offset Number],$A2602),"0000"))),"}")))</f>
        <v>#REF!</v>
      </c>
      <c r="P2602" t="e">
        <f>IF(INDEX(Methods[Method Type],$A2602)="","",
CONCATENATE("  - &amp;MethodID",TEXT($A2602,"0000"),
" {","MethodTypeCV:  ",CHAR(34),INDEX(Methods[Method Type],$A2602),CHAR(34),
", MethodCode:  ",CHAR(34),INDEX(Methods[Method Code],$A2602),CHAR(34),
", MethodName:  ",CHAR(34),INDEX(Methods[Method Name],$A2602),CHAR(34),
", MethodDescription:  ",CHAR(34),INDEX(Methods[Method Description],$A2602),CHAR(34),
", MethodLink:  ",CHAR(34),INDEX(Methods[Method Link],$A2602),CHAR(34),
", OrganizationID: *OrganizationID",TEXT(MATCH(INDEX(Methods[Organization Name],$A2602),Organizations[Organization Name],0),"0000"),"}"))</f>
        <v>#REF!</v>
      </c>
      <c r="Q2602" t="e">
        <f>IF(INDEX(Variables[Variable Type],$A2602)="","",
CONCATENATE("  - &amp;VariableID",TEXT($A2602,"0000"),
" {","VariableTypeCV:  ",CHAR(34),INDEX(Variables[Variable Type],$A2602),CHAR(34),
", VariableCode:  ",CHAR(34),INDEX(Variables[Variable Code],$A2602),CHAR(34),
", VariableNameCV:  ",CHAR(34),INDEX(Variables[Variable Name],$A2602),CHAR(34),
", VariableDefinition:  ",CHAR(34),INDEX(Variables[Variable Definition],$A2602),CHAR(34),
", SpecciationCV:  ",CHAR(34),INDEX(Variables[Speciation],$A2602),CHAR(34),
", NoDataValue:  ",CHAR(34),INDEX(Variables[No Data Value],$A2602),CHAR(34),"}"))</f>
        <v>#REF!</v>
      </c>
    </row>
    <row r="2603" spans="1:17" x14ac:dyDescent="0.25">
      <c r="A2603">
        <v>2600</v>
      </c>
      <c r="D2603" t="e">
        <f>IF(INDEX(People[First Name],$A2603)="","",
CONCATENATE("  - &amp;PersonID",TEXT($A2603,"0000"),
" {","PersonFirstName:  ",CHAR(34),INDEX(People[First Name],$A2603),CHAR(34),
", PersonMiddleName:  ",CHAR(34),INDEX(People[Middle Name],$A2603),CHAR(34),
", PersonLastName:  ",CHAR(34),INDEX(People[Last Name],$A2603),CHAR(34),"}"))</f>
        <v>#REF!</v>
      </c>
      <c r="E2603" t="e">
        <f>IF(INDEX(Organizations[Organization Type '[CV']],$A2603)="","",
CONCATENATE("  - &amp;OrganizationID",TEXT($A2603,"0000"),
" {","OrganizationTypeCV:  ",CHAR(34),INDEX(Organizations[Organization Type '[CV']],$A2603),CHAR(34),
", OrganizationCode:  ",CHAR(34),INDEX(Organizations[Organization Code],$A2603),CHAR(34),
", OrganizationName:  ",CHAR(34),INDEX(Organizations[Organization Name],$A2603),CHAR(34),
", OrganizationDescription:  ",CHAR(34),INDEX(Organizations[Organization Description],$A2603),CHAR(34),
", OrganizationLink:  ",CHAR(34),INDEX(Organizations[Organization Link],$A2603),CHAR(34),"}"))</f>
        <v>#REF!</v>
      </c>
      <c r="F2603" t="e">
        <f>IF(INDEX(People[First Name],$A2603)="","",
CONCATENATE("  - &amp;AffiliationID",TEXT($A2603,"0000"),
" {PersonID: *PersonID",TEXT($A2603,"0000"),
", OrganizationID: *OrganizationID",TEXT(MATCH(INDEX(People[Organization Name],$A2603),Organizations[Organization Name],0),"0000"),
", IsPrimaryOrganizationContact: , AffiliationStartDate: , AffiliationEndDate: , PrimaryPhone: ",
", PrimaryEmail: ",CHAR(34),INDEX(People[Primary Email],$A2603),CHAR(34),
", PrimaryAddress: ",CHAR(34),INDEX(People[Primary Address],$A2603),CHAR(34),
", PersonLink: }"))</f>
        <v>#REF!</v>
      </c>
      <c r="H2603" t="e">
        <f>IF(COUNTA(CitationInformation)=0,"",IF(INDEX(AuthorList[Author Name],$A2603)="","",
CONCATENATE("  - &amp;AuthorListID",TEXT($A2603,"0000"),
"  {CitationID: *CitationID0001",
", PersonID: *PersonID",TEXT(MATCH(INDEX(AuthorList[Author Name],$A2603),People[Full Name],0),"0000"),
", AuthorOrder: ",INDEX(AuthorList[Author Number],$A2603),"}")))</f>
        <v>#REF!</v>
      </c>
      <c r="K2603" t="e">
        <f>IF(INDEX(SamplingFeatures[Feature Code],$A2603)="","",
CONCATENATE("  - &amp;SamplingFeatureID",TEXT($A2603,"0000"),
" {","SamplingFeatureUUID:  ",CHAR(34),INDEX(SamplingFeatures[Sampling Feature UUID],$A2603),CHAR(34),
", SamplingFeatureTypeCV:  ",CHAR(34),INDEX(SamplingFeatures[Sampling Feature Type],$A2603),CHAR(34),
", SamplingFeatureCode:  ",CHAR(34),INDEX(SamplingFeatures[Feature Code],$A2603),CHAR(34),
", SamplingFeatureName:  ",CHAR(34),INDEX(SamplingFeatures[Feature Name],$A2603),CHAR(34),
", SamplingFeatureDescription:  ",CHAR(34),INDEX(SamplingFeatures[Feature Description],$A2603),CHAR(34),
", SamplingFeatureGeotypeCV:  ",CHAR(34),INDEX(SamplingFeatures[Feature Geo Type],$A2603),CHAR(34),
", FeatureGeometry:  ",CHAR(34),INDEX(SamplingFeatures[Feature Geometry],$A2603),CHAR(34),
", Elevation_m:  ",CHAR(34),INDEX(SamplingFeatures[Elevation_m],$A2603),CHAR(34),
", ElevationDatumCV:  ",CHAR(34),ElevationDatum,CHAR(34),"}"))</f>
        <v>#REF!</v>
      </c>
      <c r="L2603" t="e">
        <f>IF(INDEX(SamplingFeatures[Sampling Feature Type],$A2603)&lt;&gt;"Site","",
CONCATENATE("  - &amp;SiteID",TEXT(SUMPRODUCT(--($L$3:$L2602&lt;&gt;"")),"0000"),
" {","SamplingFeatureID:  *SamplingFeatureID",TEXT($A2603,"0000"),
", SiteTypeCV:  ",CHAR(34),INDEX(Sites[Site Type],$A2603),CHAR(34),
", Latitude:  ",INDEX(Sites[Latitude],$A2603),
", Longitude:  ",INDEX(Sites[Longitude],$A2603),
", SRSName:  ",CHAR(34),LatLonDatum,CHAR(34),"}"))</f>
        <v>#REF!</v>
      </c>
      <c r="M2603" t="e">
        <f>IF(INDEX(SamplingFeatures[Sampling Feature Type],$A2603)&lt;&gt;"Specimen","",
CONCATENATE("  - &amp;SpecimenID",TEXT(SUMPRODUCT(--($M$3:$M2602&lt;&gt;"")),"0000"),
" {","SamplingFeatureID:  *SamplingFeatureID",TEXT($A2603,"0000"),
", SpecimenTypeCV:  ",CHAR(34),INDEX(Specimens[Specimen Type],$A2603),CHAR(34),
", SpecimenMediumCV:  ",INDEX(Specimens[Specimen Medium],$A2603),
", IsFieldSpecimen:  ",CHAR(34),INDEX(Specimens[Is Field Specimen?],$A2603),CHAR(34),"}"))</f>
        <v>#REF!</v>
      </c>
      <c r="N2603" t="e">
        <f>IF(COUNTA(SpatialOffsets[])=0,"", IF(INDEX(SpatialOffsets[Spatial Offset Type],$A2603)="","",
CONCATENATE("  - &amp;SpatialOffsetID",TEXT($A2603,"0000"),
" {","SpatialOffsetTypeCV:  ",CHAR(34),INDEX(SpatialOffsets[Spatial Offset Type],$A2603),CHAR(34),
", Offset1Value:  ",INDEX(SpatialOffsets[Offset 1 Value],$A2603),
", Offset1UnitID:  ",CHAR(34),INDEX(SpatialOffsets[Offset 1 Unit],$A2603),CHAR(34),
", Offset2Value:  ",INDEX(SpatialOffsets[Offset 2 Value],$A2603),
", Offset2UnitID:  ",CHAR(34),INDEX(SpatialOffsets[Offset 2 Unit],$A2603),CHAR(34),
", Offset3Value:  ",INDEX(SpatialOffsets[Offset 3 Value],$A2603),
", Offset3UnitID:  ",CHAR(34),INDEX(SpatialOffsets[Offset 3 Unit],$A2603),CHAR(34),,"}")))</f>
        <v>#REF!</v>
      </c>
      <c r="O2603" t="e">
        <f>IF(COUNTA(RelatedFeatures[])=0,"", IF(INDEX(RelatedFeatures[First Sampling Feature Code],$A2603)="","",
CONCATENATE("  - &amp;RelationID",TEXT($A2603,"0000"),
" {","SamplingFeatureID:  *SamplingFeatureID",TEXT(MATCH(INDEX(RelatedFeatures[First Sampling Feature Code],$A2603),SamplingFeatures[Feature Code],0),"0000"),
", RelationshipTypeCV:  ",CHAR(34),INDEX(RelatedFeatures[Relationship Type],$A2603),CHAR(34),
", RelatedFeatureID: *SamplingFeatureID",TEXT(MATCH(INDEX(RelatedFeatures[Second Sampling Feature Code],$A2603),SamplingFeatures[Feature Code],0),"0000"),
", SpatialOffsetID:  ",IF(INDEX(RelatedFeatures[Offset Number],$A2603)="","",CONCATENATE("*SpatialOffsetID",TEXT(INDEX(RelatedFeatures[Offset Number],$A2603),"0000"))),"}")))</f>
        <v>#REF!</v>
      </c>
      <c r="P2603" t="e">
        <f>IF(INDEX(Methods[Method Type],$A2603)="","",
CONCATENATE("  - &amp;MethodID",TEXT($A2603,"0000"),
" {","MethodTypeCV:  ",CHAR(34),INDEX(Methods[Method Type],$A2603),CHAR(34),
", MethodCode:  ",CHAR(34),INDEX(Methods[Method Code],$A2603),CHAR(34),
", MethodName:  ",CHAR(34),INDEX(Methods[Method Name],$A2603),CHAR(34),
", MethodDescription:  ",CHAR(34),INDEX(Methods[Method Description],$A2603),CHAR(34),
", MethodLink:  ",CHAR(34),INDEX(Methods[Method Link],$A2603),CHAR(34),
", OrganizationID: *OrganizationID",TEXT(MATCH(INDEX(Methods[Organization Name],$A2603),Organizations[Organization Name],0),"0000"),"}"))</f>
        <v>#REF!</v>
      </c>
      <c r="Q2603" t="e">
        <f>IF(INDEX(Variables[Variable Type],$A2603)="","",
CONCATENATE("  - &amp;VariableID",TEXT($A2603,"0000"),
" {","VariableTypeCV:  ",CHAR(34),INDEX(Variables[Variable Type],$A2603),CHAR(34),
", VariableCode:  ",CHAR(34),INDEX(Variables[Variable Code],$A2603),CHAR(34),
", VariableNameCV:  ",CHAR(34),INDEX(Variables[Variable Name],$A2603),CHAR(34),
", VariableDefinition:  ",CHAR(34),INDEX(Variables[Variable Definition],$A2603),CHAR(34),
", SpecciationCV:  ",CHAR(34),INDEX(Variables[Speciation],$A2603),CHAR(34),
", NoDataValue:  ",CHAR(34),INDEX(Variables[No Data Value],$A2603),CHAR(34),"}"))</f>
        <v>#REF!</v>
      </c>
    </row>
    <row r="2604" spans="1:17" x14ac:dyDescent="0.25">
      <c r="A2604">
        <v>2601</v>
      </c>
      <c r="D2604" t="e">
        <f>IF(INDEX(People[First Name],$A2604)="","",
CONCATENATE("  - &amp;PersonID",TEXT($A2604,"0000"),
" {","PersonFirstName:  ",CHAR(34),INDEX(People[First Name],$A2604),CHAR(34),
", PersonMiddleName:  ",CHAR(34),INDEX(People[Middle Name],$A2604),CHAR(34),
", PersonLastName:  ",CHAR(34),INDEX(People[Last Name],$A2604),CHAR(34),"}"))</f>
        <v>#REF!</v>
      </c>
      <c r="E2604" t="e">
        <f>IF(INDEX(Organizations[Organization Type '[CV']],$A2604)="","",
CONCATENATE("  - &amp;OrganizationID",TEXT($A2604,"0000"),
" {","OrganizationTypeCV:  ",CHAR(34),INDEX(Organizations[Organization Type '[CV']],$A2604),CHAR(34),
", OrganizationCode:  ",CHAR(34),INDEX(Organizations[Organization Code],$A2604),CHAR(34),
", OrganizationName:  ",CHAR(34),INDEX(Organizations[Organization Name],$A2604),CHAR(34),
", OrganizationDescription:  ",CHAR(34),INDEX(Organizations[Organization Description],$A2604),CHAR(34),
", OrganizationLink:  ",CHAR(34),INDEX(Organizations[Organization Link],$A2604),CHAR(34),"}"))</f>
        <v>#REF!</v>
      </c>
      <c r="F2604" t="e">
        <f>IF(INDEX(People[First Name],$A2604)="","",
CONCATENATE("  - &amp;AffiliationID",TEXT($A2604,"0000"),
" {PersonID: *PersonID",TEXT($A2604,"0000"),
", OrganizationID: *OrganizationID",TEXT(MATCH(INDEX(People[Organization Name],$A2604),Organizations[Organization Name],0),"0000"),
", IsPrimaryOrganizationContact: , AffiliationStartDate: , AffiliationEndDate: , PrimaryPhone: ",
", PrimaryEmail: ",CHAR(34),INDEX(People[Primary Email],$A2604),CHAR(34),
", PrimaryAddress: ",CHAR(34),INDEX(People[Primary Address],$A2604),CHAR(34),
", PersonLink: }"))</f>
        <v>#REF!</v>
      </c>
      <c r="H2604" t="e">
        <f>IF(COUNTA(CitationInformation)=0,"",IF(INDEX(AuthorList[Author Name],$A2604)="","",
CONCATENATE("  - &amp;AuthorListID",TEXT($A2604,"0000"),
"  {CitationID: *CitationID0001",
", PersonID: *PersonID",TEXT(MATCH(INDEX(AuthorList[Author Name],$A2604),People[Full Name],0),"0000"),
", AuthorOrder: ",INDEX(AuthorList[Author Number],$A2604),"}")))</f>
        <v>#REF!</v>
      </c>
      <c r="K2604" t="e">
        <f>IF(INDEX(SamplingFeatures[Feature Code],$A2604)="","",
CONCATENATE("  - &amp;SamplingFeatureID",TEXT($A2604,"0000"),
" {","SamplingFeatureUUID:  ",CHAR(34),INDEX(SamplingFeatures[Sampling Feature UUID],$A2604),CHAR(34),
", SamplingFeatureTypeCV:  ",CHAR(34),INDEX(SamplingFeatures[Sampling Feature Type],$A2604),CHAR(34),
", SamplingFeatureCode:  ",CHAR(34),INDEX(SamplingFeatures[Feature Code],$A2604),CHAR(34),
", SamplingFeatureName:  ",CHAR(34),INDEX(SamplingFeatures[Feature Name],$A2604),CHAR(34),
", SamplingFeatureDescription:  ",CHAR(34),INDEX(SamplingFeatures[Feature Description],$A2604),CHAR(34),
", SamplingFeatureGeotypeCV:  ",CHAR(34),INDEX(SamplingFeatures[Feature Geo Type],$A2604),CHAR(34),
", FeatureGeometry:  ",CHAR(34),INDEX(SamplingFeatures[Feature Geometry],$A2604),CHAR(34),
", Elevation_m:  ",CHAR(34),INDEX(SamplingFeatures[Elevation_m],$A2604),CHAR(34),
", ElevationDatumCV:  ",CHAR(34),ElevationDatum,CHAR(34),"}"))</f>
        <v>#REF!</v>
      </c>
      <c r="L2604" t="e">
        <f>IF(INDEX(SamplingFeatures[Sampling Feature Type],$A2604)&lt;&gt;"Site","",
CONCATENATE("  - &amp;SiteID",TEXT(SUMPRODUCT(--($L$3:$L2603&lt;&gt;"")),"0000"),
" {","SamplingFeatureID:  *SamplingFeatureID",TEXT($A2604,"0000"),
", SiteTypeCV:  ",CHAR(34),INDEX(Sites[Site Type],$A2604),CHAR(34),
", Latitude:  ",INDEX(Sites[Latitude],$A2604),
", Longitude:  ",INDEX(Sites[Longitude],$A2604),
", SRSName:  ",CHAR(34),LatLonDatum,CHAR(34),"}"))</f>
        <v>#REF!</v>
      </c>
      <c r="M2604" t="e">
        <f>IF(INDEX(SamplingFeatures[Sampling Feature Type],$A2604)&lt;&gt;"Specimen","",
CONCATENATE("  - &amp;SpecimenID",TEXT(SUMPRODUCT(--($M$3:$M2603&lt;&gt;"")),"0000"),
" {","SamplingFeatureID:  *SamplingFeatureID",TEXT($A2604,"0000"),
", SpecimenTypeCV:  ",CHAR(34),INDEX(Specimens[Specimen Type],$A2604),CHAR(34),
", SpecimenMediumCV:  ",INDEX(Specimens[Specimen Medium],$A2604),
", IsFieldSpecimen:  ",CHAR(34),INDEX(Specimens[Is Field Specimen?],$A2604),CHAR(34),"}"))</f>
        <v>#REF!</v>
      </c>
      <c r="N2604" t="e">
        <f>IF(COUNTA(SpatialOffsets[])=0,"", IF(INDEX(SpatialOffsets[Spatial Offset Type],$A2604)="","",
CONCATENATE("  - &amp;SpatialOffsetID",TEXT($A2604,"0000"),
" {","SpatialOffsetTypeCV:  ",CHAR(34),INDEX(SpatialOffsets[Spatial Offset Type],$A2604),CHAR(34),
", Offset1Value:  ",INDEX(SpatialOffsets[Offset 1 Value],$A2604),
", Offset1UnitID:  ",CHAR(34),INDEX(SpatialOffsets[Offset 1 Unit],$A2604),CHAR(34),
", Offset2Value:  ",INDEX(SpatialOffsets[Offset 2 Value],$A2604),
", Offset2UnitID:  ",CHAR(34),INDEX(SpatialOffsets[Offset 2 Unit],$A2604),CHAR(34),
", Offset3Value:  ",INDEX(SpatialOffsets[Offset 3 Value],$A2604),
", Offset3UnitID:  ",CHAR(34),INDEX(SpatialOffsets[Offset 3 Unit],$A2604),CHAR(34),,"}")))</f>
        <v>#REF!</v>
      </c>
      <c r="O2604" t="e">
        <f>IF(COUNTA(RelatedFeatures[])=0,"", IF(INDEX(RelatedFeatures[First Sampling Feature Code],$A2604)="","",
CONCATENATE("  - &amp;RelationID",TEXT($A2604,"0000"),
" {","SamplingFeatureID:  *SamplingFeatureID",TEXT(MATCH(INDEX(RelatedFeatures[First Sampling Feature Code],$A2604),SamplingFeatures[Feature Code],0),"0000"),
", RelationshipTypeCV:  ",CHAR(34),INDEX(RelatedFeatures[Relationship Type],$A2604),CHAR(34),
", RelatedFeatureID: *SamplingFeatureID",TEXT(MATCH(INDEX(RelatedFeatures[Second Sampling Feature Code],$A2604),SamplingFeatures[Feature Code],0),"0000"),
", SpatialOffsetID:  ",IF(INDEX(RelatedFeatures[Offset Number],$A2604)="","",CONCATENATE("*SpatialOffsetID",TEXT(INDEX(RelatedFeatures[Offset Number],$A2604),"0000"))),"}")))</f>
        <v>#REF!</v>
      </c>
      <c r="P2604" t="e">
        <f>IF(INDEX(Methods[Method Type],$A2604)="","",
CONCATENATE("  - &amp;MethodID",TEXT($A2604,"0000"),
" {","MethodTypeCV:  ",CHAR(34),INDEX(Methods[Method Type],$A2604),CHAR(34),
", MethodCode:  ",CHAR(34),INDEX(Methods[Method Code],$A2604),CHAR(34),
", MethodName:  ",CHAR(34),INDEX(Methods[Method Name],$A2604),CHAR(34),
", MethodDescription:  ",CHAR(34),INDEX(Methods[Method Description],$A2604),CHAR(34),
", MethodLink:  ",CHAR(34),INDEX(Methods[Method Link],$A2604),CHAR(34),
", OrganizationID: *OrganizationID",TEXT(MATCH(INDEX(Methods[Organization Name],$A2604),Organizations[Organization Name],0),"0000"),"}"))</f>
        <v>#REF!</v>
      </c>
      <c r="Q2604" t="e">
        <f>IF(INDEX(Variables[Variable Type],$A2604)="","",
CONCATENATE("  - &amp;VariableID",TEXT($A2604,"0000"),
" {","VariableTypeCV:  ",CHAR(34),INDEX(Variables[Variable Type],$A2604),CHAR(34),
", VariableCode:  ",CHAR(34),INDEX(Variables[Variable Code],$A2604),CHAR(34),
", VariableNameCV:  ",CHAR(34),INDEX(Variables[Variable Name],$A2604),CHAR(34),
", VariableDefinition:  ",CHAR(34),INDEX(Variables[Variable Definition],$A2604),CHAR(34),
", SpecciationCV:  ",CHAR(34),INDEX(Variables[Speciation],$A2604),CHAR(34),
", NoDataValue:  ",CHAR(34),INDEX(Variables[No Data Value],$A2604),CHAR(34),"}"))</f>
        <v>#REF!</v>
      </c>
    </row>
    <row r="2605" spans="1:17" x14ac:dyDescent="0.25">
      <c r="A2605">
        <v>2602</v>
      </c>
      <c r="D2605" t="e">
        <f>IF(INDEX(People[First Name],$A2605)="","",
CONCATENATE("  - &amp;PersonID",TEXT($A2605,"0000"),
" {","PersonFirstName:  ",CHAR(34),INDEX(People[First Name],$A2605),CHAR(34),
", PersonMiddleName:  ",CHAR(34),INDEX(People[Middle Name],$A2605),CHAR(34),
", PersonLastName:  ",CHAR(34),INDEX(People[Last Name],$A2605),CHAR(34),"}"))</f>
        <v>#REF!</v>
      </c>
      <c r="E2605" t="e">
        <f>IF(INDEX(Organizations[Organization Type '[CV']],$A2605)="","",
CONCATENATE("  - &amp;OrganizationID",TEXT($A2605,"0000"),
" {","OrganizationTypeCV:  ",CHAR(34),INDEX(Organizations[Organization Type '[CV']],$A2605),CHAR(34),
", OrganizationCode:  ",CHAR(34),INDEX(Organizations[Organization Code],$A2605),CHAR(34),
", OrganizationName:  ",CHAR(34),INDEX(Organizations[Organization Name],$A2605),CHAR(34),
", OrganizationDescription:  ",CHAR(34),INDEX(Organizations[Organization Description],$A2605),CHAR(34),
", OrganizationLink:  ",CHAR(34),INDEX(Organizations[Organization Link],$A2605),CHAR(34),"}"))</f>
        <v>#REF!</v>
      </c>
      <c r="F2605" t="e">
        <f>IF(INDEX(People[First Name],$A2605)="","",
CONCATENATE("  - &amp;AffiliationID",TEXT($A2605,"0000"),
" {PersonID: *PersonID",TEXT($A2605,"0000"),
", OrganizationID: *OrganizationID",TEXT(MATCH(INDEX(People[Organization Name],$A2605),Organizations[Organization Name],0),"0000"),
", IsPrimaryOrganizationContact: , AffiliationStartDate: , AffiliationEndDate: , PrimaryPhone: ",
", PrimaryEmail: ",CHAR(34),INDEX(People[Primary Email],$A2605),CHAR(34),
", PrimaryAddress: ",CHAR(34),INDEX(People[Primary Address],$A2605),CHAR(34),
", PersonLink: }"))</f>
        <v>#REF!</v>
      </c>
      <c r="H2605" t="e">
        <f>IF(COUNTA(CitationInformation)=0,"",IF(INDEX(AuthorList[Author Name],$A2605)="","",
CONCATENATE("  - &amp;AuthorListID",TEXT($A2605,"0000"),
"  {CitationID: *CitationID0001",
", PersonID: *PersonID",TEXT(MATCH(INDEX(AuthorList[Author Name],$A2605),People[Full Name],0),"0000"),
", AuthorOrder: ",INDEX(AuthorList[Author Number],$A2605),"}")))</f>
        <v>#REF!</v>
      </c>
      <c r="K2605" t="e">
        <f>IF(INDEX(SamplingFeatures[Feature Code],$A2605)="","",
CONCATENATE("  - &amp;SamplingFeatureID",TEXT($A2605,"0000"),
" {","SamplingFeatureUUID:  ",CHAR(34),INDEX(SamplingFeatures[Sampling Feature UUID],$A2605),CHAR(34),
", SamplingFeatureTypeCV:  ",CHAR(34),INDEX(SamplingFeatures[Sampling Feature Type],$A2605),CHAR(34),
", SamplingFeatureCode:  ",CHAR(34),INDEX(SamplingFeatures[Feature Code],$A2605),CHAR(34),
", SamplingFeatureName:  ",CHAR(34),INDEX(SamplingFeatures[Feature Name],$A2605),CHAR(34),
", SamplingFeatureDescription:  ",CHAR(34),INDEX(SamplingFeatures[Feature Description],$A2605),CHAR(34),
", SamplingFeatureGeotypeCV:  ",CHAR(34),INDEX(SamplingFeatures[Feature Geo Type],$A2605),CHAR(34),
", FeatureGeometry:  ",CHAR(34),INDEX(SamplingFeatures[Feature Geometry],$A2605),CHAR(34),
", Elevation_m:  ",CHAR(34),INDEX(SamplingFeatures[Elevation_m],$A2605),CHAR(34),
", ElevationDatumCV:  ",CHAR(34),ElevationDatum,CHAR(34),"}"))</f>
        <v>#REF!</v>
      </c>
      <c r="L2605" t="e">
        <f>IF(INDEX(SamplingFeatures[Sampling Feature Type],$A2605)&lt;&gt;"Site","",
CONCATENATE("  - &amp;SiteID",TEXT(SUMPRODUCT(--($L$3:$L2604&lt;&gt;"")),"0000"),
" {","SamplingFeatureID:  *SamplingFeatureID",TEXT($A2605,"0000"),
", SiteTypeCV:  ",CHAR(34),INDEX(Sites[Site Type],$A2605),CHAR(34),
", Latitude:  ",INDEX(Sites[Latitude],$A2605),
", Longitude:  ",INDEX(Sites[Longitude],$A2605),
", SRSName:  ",CHAR(34),LatLonDatum,CHAR(34),"}"))</f>
        <v>#REF!</v>
      </c>
      <c r="M2605" t="e">
        <f>IF(INDEX(SamplingFeatures[Sampling Feature Type],$A2605)&lt;&gt;"Specimen","",
CONCATENATE("  - &amp;SpecimenID",TEXT(SUMPRODUCT(--($M$3:$M2604&lt;&gt;"")),"0000"),
" {","SamplingFeatureID:  *SamplingFeatureID",TEXT($A2605,"0000"),
", SpecimenTypeCV:  ",CHAR(34),INDEX(Specimens[Specimen Type],$A2605),CHAR(34),
", SpecimenMediumCV:  ",INDEX(Specimens[Specimen Medium],$A2605),
", IsFieldSpecimen:  ",CHAR(34),INDEX(Specimens[Is Field Specimen?],$A2605),CHAR(34),"}"))</f>
        <v>#REF!</v>
      </c>
      <c r="N2605" t="e">
        <f>IF(COUNTA(SpatialOffsets[])=0,"", IF(INDEX(SpatialOffsets[Spatial Offset Type],$A2605)="","",
CONCATENATE("  - &amp;SpatialOffsetID",TEXT($A2605,"0000"),
" {","SpatialOffsetTypeCV:  ",CHAR(34),INDEX(SpatialOffsets[Spatial Offset Type],$A2605),CHAR(34),
", Offset1Value:  ",INDEX(SpatialOffsets[Offset 1 Value],$A2605),
", Offset1UnitID:  ",CHAR(34),INDEX(SpatialOffsets[Offset 1 Unit],$A2605),CHAR(34),
", Offset2Value:  ",INDEX(SpatialOffsets[Offset 2 Value],$A2605),
", Offset2UnitID:  ",CHAR(34),INDEX(SpatialOffsets[Offset 2 Unit],$A2605),CHAR(34),
", Offset3Value:  ",INDEX(SpatialOffsets[Offset 3 Value],$A2605),
", Offset3UnitID:  ",CHAR(34),INDEX(SpatialOffsets[Offset 3 Unit],$A2605),CHAR(34),,"}")))</f>
        <v>#REF!</v>
      </c>
      <c r="O2605" t="e">
        <f>IF(COUNTA(RelatedFeatures[])=0,"", IF(INDEX(RelatedFeatures[First Sampling Feature Code],$A2605)="","",
CONCATENATE("  - &amp;RelationID",TEXT($A2605,"0000"),
" {","SamplingFeatureID:  *SamplingFeatureID",TEXT(MATCH(INDEX(RelatedFeatures[First Sampling Feature Code],$A2605),SamplingFeatures[Feature Code],0),"0000"),
", RelationshipTypeCV:  ",CHAR(34),INDEX(RelatedFeatures[Relationship Type],$A2605),CHAR(34),
", RelatedFeatureID: *SamplingFeatureID",TEXT(MATCH(INDEX(RelatedFeatures[Second Sampling Feature Code],$A2605),SamplingFeatures[Feature Code],0),"0000"),
", SpatialOffsetID:  ",IF(INDEX(RelatedFeatures[Offset Number],$A2605)="","",CONCATENATE("*SpatialOffsetID",TEXT(INDEX(RelatedFeatures[Offset Number],$A2605),"0000"))),"}")))</f>
        <v>#REF!</v>
      </c>
      <c r="P2605" t="e">
        <f>IF(INDEX(Methods[Method Type],$A2605)="","",
CONCATENATE("  - &amp;MethodID",TEXT($A2605,"0000"),
" {","MethodTypeCV:  ",CHAR(34),INDEX(Methods[Method Type],$A2605),CHAR(34),
", MethodCode:  ",CHAR(34),INDEX(Methods[Method Code],$A2605),CHAR(34),
", MethodName:  ",CHAR(34),INDEX(Methods[Method Name],$A2605),CHAR(34),
", MethodDescription:  ",CHAR(34),INDEX(Methods[Method Description],$A2605),CHAR(34),
", MethodLink:  ",CHAR(34),INDEX(Methods[Method Link],$A2605),CHAR(34),
", OrganizationID: *OrganizationID",TEXT(MATCH(INDEX(Methods[Organization Name],$A2605),Organizations[Organization Name],0),"0000"),"}"))</f>
        <v>#REF!</v>
      </c>
      <c r="Q2605" t="e">
        <f>IF(INDEX(Variables[Variable Type],$A2605)="","",
CONCATENATE("  - &amp;VariableID",TEXT($A2605,"0000"),
" {","VariableTypeCV:  ",CHAR(34),INDEX(Variables[Variable Type],$A2605),CHAR(34),
", VariableCode:  ",CHAR(34),INDEX(Variables[Variable Code],$A2605),CHAR(34),
", VariableNameCV:  ",CHAR(34),INDEX(Variables[Variable Name],$A2605),CHAR(34),
", VariableDefinition:  ",CHAR(34),INDEX(Variables[Variable Definition],$A2605),CHAR(34),
", SpecciationCV:  ",CHAR(34),INDEX(Variables[Speciation],$A2605),CHAR(34),
", NoDataValue:  ",CHAR(34),INDEX(Variables[No Data Value],$A2605),CHAR(34),"}"))</f>
        <v>#REF!</v>
      </c>
    </row>
    <row r="2606" spans="1:17" x14ac:dyDescent="0.25">
      <c r="A2606">
        <v>2603</v>
      </c>
      <c r="D2606" t="e">
        <f>IF(INDEX(People[First Name],$A2606)="","",
CONCATENATE("  - &amp;PersonID",TEXT($A2606,"0000"),
" {","PersonFirstName:  ",CHAR(34),INDEX(People[First Name],$A2606),CHAR(34),
", PersonMiddleName:  ",CHAR(34),INDEX(People[Middle Name],$A2606),CHAR(34),
", PersonLastName:  ",CHAR(34),INDEX(People[Last Name],$A2606),CHAR(34),"}"))</f>
        <v>#REF!</v>
      </c>
      <c r="E2606" t="e">
        <f>IF(INDEX(Organizations[Organization Type '[CV']],$A2606)="","",
CONCATENATE("  - &amp;OrganizationID",TEXT($A2606,"0000"),
" {","OrganizationTypeCV:  ",CHAR(34),INDEX(Organizations[Organization Type '[CV']],$A2606),CHAR(34),
", OrganizationCode:  ",CHAR(34),INDEX(Organizations[Organization Code],$A2606),CHAR(34),
", OrganizationName:  ",CHAR(34),INDEX(Organizations[Organization Name],$A2606),CHAR(34),
", OrganizationDescription:  ",CHAR(34),INDEX(Organizations[Organization Description],$A2606),CHAR(34),
", OrganizationLink:  ",CHAR(34),INDEX(Organizations[Organization Link],$A2606),CHAR(34),"}"))</f>
        <v>#REF!</v>
      </c>
      <c r="F2606" t="e">
        <f>IF(INDEX(People[First Name],$A2606)="","",
CONCATENATE("  - &amp;AffiliationID",TEXT($A2606,"0000"),
" {PersonID: *PersonID",TEXT($A2606,"0000"),
", OrganizationID: *OrganizationID",TEXT(MATCH(INDEX(People[Organization Name],$A2606),Organizations[Organization Name],0),"0000"),
", IsPrimaryOrganizationContact: , AffiliationStartDate: , AffiliationEndDate: , PrimaryPhone: ",
", PrimaryEmail: ",CHAR(34),INDEX(People[Primary Email],$A2606),CHAR(34),
", PrimaryAddress: ",CHAR(34),INDEX(People[Primary Address],$A2606),CHAR(34),
", PersonLink: }"))</f>
        <v>#REF!</v>
      </c>
      <c r="H2606" t="e">
        <f>IF(COUNTA(CitationInformation)=0,"",IF(INDEX(AuthorList[Author Name],$A2606)="","",
CONCATENATE("  - &amp;AuthorListID",TEXT($A2606,"0000"),
"  {CitationID: *CitationID0001",
", PersonID: *PersonID",TEXT(MATCH(INDEX(AuthorList[Author Name],$A2606),People[Full Name],0),"0000"),
", AuthorOrder: ",INDEX(AuthorList[Author Number],$A2606),"}")))</f>
        <v>#REF!</v>
      </c>
      <c r="K2606" t="e">
        <f>IF(INDEX(SamplingFeatures[Feature Code],$A2606)="","",
CONCATENATE("  - &amp;SamplingFeatureID",TEXT($A2606,"0000"),
" {","SamplingFeatureUUID:  ",CHAR(34),INDEX(SamplingFeatures[Sampling Feature UUID],$A2606),CHAR(34),
", SamplingFeatureTypeCV:  ",CHAR(34),INDEX(SamplingFeatures[Sampling Feature Type],$A2606),CHAR(34),
", SamplingFeatureCode:  ",CHAR(34),INDEX(SamplingFeatures[Feature Code],$A2606),CHAR(34),
", SamplingFeatureName:  ",CHAR(34),INDEX(SamplingFeatures[Feature Name],$A2606),CHAR(34),
", SamplingFeatureDescription:  ",CHAR(34),INDEX(SamplingFeatures[Feature Description],$A2606),CHAR(34),
", SamplingFeatureGeotypeCV:  ",CHAR(34),INDEX(SamplingFeatures[Feature Geo Type],$A2606),CHAR(34),
", FeatureGeometry:  ",CHAR(34),INDEX(SamplingFeatures[Feature Geometry],$A2606),CHAR(34),
", Elevation_m:  ",CHAR(34),INDEX(SamplingFeatures[Elevation_m],$A2606),CHAR(34),
", ElevationDatumCV:  ",CHAR(34),ElevationDatum,CHAR(34),"}"))</f>
        <v>#REF!</v>
      </c>
      <c r="L2606" t="e">
        <f>IF(INDEX(SamplingFeatures[Sampling Feature Type],$A2606)&lt;&gt;"Site","",
CONCATENATE("  - &amp;SiteID",TEXT(SUMPRODUCT(--($L$3:$L2605&lt;&gt;"")),"0000"),
" {","SamplingFeatureID:  *SamplingFeatureID",TEXT($A2606,"0000"),
", SiteTypeCV:  ",CHAR(34),INDEX(Sites[Site Type],$A2606),CHAR(34),
", Latitude:  ",INDEX(Sites[Latitude],$A2606),
", Longitude:  ",INDEX(Sites[Longitude],$A2606),
", SRSName:  ",CHAR(34),LatLonDatum,CHAR(34),"}"))</f>
        <v>#REF!</v>
      </c>
      <c r="M2606" t="e">
        <f>IF(INDEX(SamplingFeatures[Sampling Feature Type],$A2606)&lt;&gt;"Specimen","",
CONCATENATE("  - &amp;SpecimenID",TEXT(SUMPRODUCT(--($M$3:$M2605&lt;&gt;"")),"0000"),
" {","SamplingFeatureID:  *SamplingFeatureID",TEXT($A2606,"0000"),
", SpecimenTypeCV:  ",CHAR(34),INDEX(Specimens[Specimen Type],$A2606),CHAR(34),
", SpecimenMediumCV:  ",INDEX(Specimens[Specimen Medium],$A2606),
", IsFieldSpecimen:  ",CHAR(34),INDEX(Specimens[Is Field Specimen?],$A2606),CHAR(34),"}"))</f>
        <v>#REF!</v>
      </c>
      <c r="N2606" t="e">
        <f>IF(COUNTA(SpatialOffsets[])=0,"", IF(INDEX(SpatialOffsets[Spatial Offset Type],$A2606)="","",
CONCATENATE("  - &amp;SpatialOffsetID",TEXT($A2606,"0000"),
" {","SpatialOffsetTypeCV:  ",CHAR(34),INDEX(SpatialOffsets[Spatial Offset Type],$A2606),CHAR(34),
", Offset1Value:  ",INDEX(SpatialOffsets[Offset 1 Value],$A2606),
", Offset1UnitID:  ",CHAR(34),INDEX(SpatialOffsets[Offset 1 Unit],$A2606),CHAR(34),
", Offset2Value:  ",INDEX(SpatialOffsets[Offset 2 Value],$A2606),
", Offset2UnitID:  ",CHAR(34),INDEX(SpatialOffsets[Offset 2 Unit],$A2606),CHAR(34),
", Offset3Value:  ",INDEX(SpatialOffsets[Offset 3 Value],$A2606),
", Offset3UnitID:  ",CHAR(34),INDEX(SpatialOffsets[Offset 3 Unit],$A2606),CHAR(34),,"}")))</f>
        <v>#REF!</v>
      </c>
      <c r="O2606" t="e">
        <f>IF(COUNTA(RelatedFeatures[])=0,"", IF(INDEX(RelatedFeatures[First Sampling Feature Code],$A2606)="","",
CONCATENATE("  - &amp;RelationID",TEXT($A2606,"0000"),
" {","SamplingFeatureID:  *SamplingFeatureID",TEXT(MATCH(INDEX(RelatedFeatures[First Sampling Feature Code],$A2606),SamplingFeatures[Feature Code],0),"0000"),
", RelationshipTypeCV:  ",CHAR(34),INDEX(RelatedFeatures[Relationship Type],$A2606),CHAR(34),
", RelatedFeatureID: *SamplingFeatureID",TEXT(MATCH(INDEX(RelatedFeatures[Second Sampling Feature Code],$A2606),SamplingFeatures[Feature Code],0),"0000"),
", SpatialOffsetID:  ",IF(INDEX(RelatedFeatures[Offset Number],$A2606)="","",CONCATENATE("*SpatialOffsetID",TEXT(INDEX(RelatedFeatures[Offset Number],$A2606),"0000"))),"}")))</f>
        <v>#REF!</v>
      </c>
      <c r="P2606" t="e">
        <f>IF(INDEX(Methods[Method Type],$A2606)="","",
CONCATENATE("  - &amp;MethodID",TEXT($A2606,"0000"),
" {","MethodTypeCV:  ",CHAR(34),INDEX(Methods[Method Type],$A2606),CHAR(34),
", MethodCode:  ",CHAR(34),INDEX(Methods[Method Code],$A2606),CHAR(34),
", MethodName:  ",CHAR(34),INDEX(Methods[Method Name],$A2606),CHAR(34),
", MethodDescription:  ",CHAR(34),INDEX(Methods[Method Description],$A2606),CHAR(34),
", MethodLink:  ",CHAR(34),INDEX(Methods[Method Link],$A2606),CHAR(34),
", OrganizationID: *OrganizationID",TEXT(MATCH(INDEX(Methods[Organization Name],$A2606),Organizations[Organization Name],0),"0000"),"}"))</f>
        <v>#REF!</v>
      </c>
      <c r="Q2606" t="e">
        <f>IF(INDEX(Variables[Variable Type],$A2606)="","",
CONCATENATE("  - &amp;VariableID",TEXT($A2606,"0000"),
" {","VariableTypeCV:  ",CHAR(34),INDEX(Variables[Variable Type],$A2606),CHAR(34),
", VariableCode:  ",CHAR(34),INDEX(Variables[Variable Code],$A2606),CHAR(34),
", VariableNameCV:  ",CHAR(34),INDEX(Variables[Variable Name],$A2606),CHAR(34),
", VariableDefinition:  ",CHAR(34),INDEX(Variables[Variable Definition],$A2606),CHAR(34),
", SpecciationCV:  ",CHAR(34),INDEX(Variables[Speciation],$A2606),CHAR(34),
", NoDataValue:  ",CHAR(34),INDEX(Variables[No Data Value],$A2606),CHAR(34),"}"))</f>
        <v>#REF!</v>
      </c>
    </row>
    <row r="2607" spans="1:17" x14ac:dyDescent="0.25">
      <c r="A2607">
        <v>2604</v>
      </c>
      <c r="D2607" t="e">
        <f>IF(INDEX(People[First Name],$A2607)="","",
CONCATENATE("  - &amp;PersonID",TEXT($A2607,"0000"),
" {","PersonFirstName:  ",CHAR(34),INDEX(People[First Name],$A2607),CHAR(34),
", PersonMiddleName:  ",CHAR(34),INDEX(People[Middle Name],$A2607),CHAR(34),
", PersonLastName:  ",CHAR(34),INDEX(People[Last Name],$A2607),CHAR(34),"}"))</f>
        <v>#REF!</v>
      </c>
      <c r="E2607" t="e">
        <f>IF(INDEX(Organizations[Organization Type '[CV']],$A2607)="","",
CONCATENATE("  - &amp;OrganizationID",TEXT($A2607,"0000"),
" {","OrganizationTypeCV:  ",CHAR(34),INDEX(Organizations[Organization Type '[CV']],$A2607),CHAR(34),
", OrganizationCode:  ",CHAR(34),INDEX(Organizations[Organization Code],$A2607),CHAR(34),
", OrganizationName:  ",CHAR(34),INDEX(Organizations[Organization Name],$A2607),CHAR(34),
", OrganizationDescription:  ",CHAR(34),INDEX(Organizations[Organization Description],$A2607),CHAR(34),
", OrganizationLink:  ",CHAR(34),INDEX(Organizations[Organization Link],$A2607),CHAR(34),"}"))</f>
        <v>#REF!</v>
      </c>
      <c r="F2607" t="e">
        <f>IF(INDEX(People[First Name],$A2607)="","",
CONCATENATE("  - &amp;AffiliationID",TEXT($A2607,"0000"),
" {PersonID: *PersonID",TEXT($A2607,"0000"),
", OrganizationID: *OrganizationID",TEXT(MATCH(INDEX(People[Organization Name],$A2607),Organizations[Organization Name],0),"0000"),
", IsPrimaryOrganizationContact: , AffiliationStartDate: , AffiliationEndDate: , PrimaryPhone: ",
", PrimaryEmail: ",CHAR(34),INDEX(People[Primary Email],$A2607),CHAR(34),
", PrimaryAddress: ",CHAR(34),INDEX(People[Primary Address],$A2607),CHAR(34),
", PersonLink: }"))</f>
        <v>#REF!</v>
      </c>
      <c r="H2607" t="e">
        <f>IF(COUNTA(CitationInformation)=0,"",IF(INDEX(AuthorList[Author Name],$A2607)="","",
CONCATENATE("  - &amp;AuthorListID",TEXT($A2607,"0000"),
"  {CitationID: *CitationID0001",
", PersonID: *PersonID",TEXT(MATCH(INDEX(AuthorList[Author Name],$A2607),People[Full Name],0),"0000"),
", AuthorOrder: ",INDEX(AuthorList[Author Number],$A2607),"}")))</f>
        <v>#REF!</v>
      </c>
      <c r="K2607" t="e">
        <f>IF(INDEX(SamplingFeatures[Feature Code],$A2607)="","",
CONCATENATE("  - &amp;SamplingFeatureID",TEXT($A2607,"0000"),
" {","SamplingFeatureUUID:  ",CHAR(34),INDEX(SamplingFeatures[Sampling Feature UUID],$A2607),CHAR(34),
", SamplingFeatureTypeCV:  ",CHAR(34),INDEX(SamplingFeatures[Sampling Feature Type],$A2607),CHAR(34),
", SamplingFeatureCode:  ",CHAR(34),INDEX(SamplingFeatures[Feature Code],$A2607),CHAR(34),
", SamplingFeatureName:  ",CHAR(34),INDEX(SamplingFeatures[Feature Name],$A2607),CHAR(34),
", SamplingFeatureDescription:  ",CHAR(34),INDEX(SamplingFeatures[Feature Description],$A2607),CHAR(34),
", SamplingFeatureGeotypeCV:  ",CHAR(34),INDEX(SamplingFeatures[Feature Geo Type],$A2607),CHAR(34),
", FeatureGeometry:  ",CHAR(34),INDEX(SamplingFeatures[Feature Geometry],$A2607),CHAR(34),
", Elevation_m:  ",CHAR(34),INDEX(SamplingFeatures[Elevation_m],$A2607),CHAR(34),
", ElevationDatumCV:  ",CHAR(34),ElevationDatum,CHAR(34),"}"))</f>
        <v>#REF!</v>
      </c>
      <c r="L2607" t="e">
        <f>IF(INDEX(SamplingFeatures[Sampling Feature Type],$A2607)&lt;&gt;"Site","",
CONCATENATE("  - &amp;SiteID",TEXT(SUMPRODUCT(--($L$3:$L2606&lt;&gt;"")),"0000"),
" {","SamplingFeatureID:  *SamplingFeatureID",TEXT($A2607,"0000"),
", SiteTypeCV:  ",CHAR(34),INDEX(Sites[Site Type],$A2607),CHAR(34),
", Latitude:  ",INDEX(Sites[Latitude],$A2607),
", Longitude:  ",INDEX(Sites[Longitude],$A2607),
", SRSName:  ",CHAR(34),LatLonDatum,CHAR(34),"}"))</f>
        <v>#REF!</v>
      </c>
      <c r="M2607" t="e">
        <f>IF(INDEX(SamplingFeatures[Sampling Feature Type],$A2607)&lt;&gt;"Specimen","",
CONCATENATE("  - &amp;SpecimenID",TEXT(SUMPRODUCT(--($M$3:$M2606&lt;&gt;"")),"0000"),
" {","SamplingFeatureID:  *SamplingFeatureID",TEXT($A2607,"0000"),
", SpecimenTypeCV:  ",CHAR(34),INDEX(Specimens[Specimen Type],$A2607),CHAR(34),
", SpecimenMediumCV:  ",INDEX(Specimens[Specimen Medium],$A2607),
", IsFieldSpecimen:  ",CHAR(34),INDEX(Specimens[Is Field Specimen?],$A2607),CHAR(34),"}"))</f>
        <v>#REF!</v>
      </c>
      <c r="N2607" t="e">
        <f>IF(COUNTA(SpatialOffsets[])=0,"", IF(INDEX(SpatialOffsets[Spatial Offset Type],$A2607)="","",
CONCATENATE("  - &amp;SpatialOffsetID",TEXT($A2607,"0000"),
" {","SpatialOffsetTypeCV:  ",CHAR(34),INDEX(SpatialOffsets[Spatial Offset Type],$A2607),CHAR(34),
", Offset1Value:  ",INDEX(SpatialOffsets[Offset 1 Value],$A2607),
", Offset1UnitID:  ",CHAR(34),INDEX(SpatialOffsets[Offset 1 Unit],$A2607),CHAR(34),
", Offset2Value:  ",INDEX(SpatialOffsets[Offset 2 Value],$A2607),
", Offset2UnitID:  ",CHAR(34),INDEX(SpatialOffsets[Offset 2 Unit],$A2607),CHAR(34),
", Offset3Value:  ",INDEX(SpatialOffsets[Offset 3 Value],$A2607),
", Offset3UnitID:  ",CHAR(34),INDEX(SpatialOffsets[Offset 3 Unit],$A2607),CHAR(34),,"}")))</f>
        <v>#REF!</v>
      </c>
      <c r="O2607" t="e">
        <f>IF(COUNTA(RelatedFeatures[])=0,"", IF(INDEX(RelatedFeatures[First Sampling Feature Code],$A2607)="","",
CONCATENATE("  - &amp;RelationID",TEXT($A2607,"0000"),
" {","SamplingFeatureID:  *SamplingFeatureID",TEXT(MATCH(INDEX(RelatedFeatures[First Sampling Feature Code],$A2607),SamplingFeatures[Feature Code],0),"0000"),
", RelationshipTypeCV:  ",CHAR(34),INDEX(RelatedFeatures[Relationship Type],$A2607),CHAR(34),
", RelatedFeatureID: *SamplingFeatureID",TEXT(MATCH(INDEX(RelatedFeatures[Second Sampling Feature Code],$A2607),SamplingFeatures[Feature Code],0),"0000"),
", SpatialOffsetID:  ",IF(INDEX(RelatedFeatures[Offset Number],$A2607)="","",CONCATENATE("*SpatialOffsetID",TEXT(INDEX(RelatedFeatures[Offset Number],$A2607),"0000"))),"}")))</f>
        <v>#REF!</v>
      </c>
      <c r="P2607" t="e">
        <f>IF(INDEX(Methods[Method Type],$A2607)="","",
CONCATENATE("  - &amp;MethodID",TEXT($A2607,"0000"),
" {","MethodTypeCV:  ",CHAR(34),INDEX(Methods[Method Type],$A2607),CHAR(34),
", MethodCode:  ",CHAR(34),INDEX(Methods[Method Code],$A2607),CHAR(34),
", MethodName:  ",CHAR(34),INDEX(Methods[Method Name],$A2607),CHAR(34),
", MethodDescription:  ",CHAR(34),INDEX(Methods[Method Description],$A2607),CHAR(34),
", MethodLink:  ",CHAR(34),INDEX(Methods[Method Link],$A2607),CHAR(34),
", OrganizationID: *OrganizationID",TEXT(MATCH(INDEX(Methods[Organization Name],$A2607),Organizations[Organization Name],0),"0000"),"}"))</f>
        <v>#REF!</v>
      </c>
      <c r="Q2607" t="e">
        <f>IF(INDEX(Variables[Variable Type],$A2607)="","",
CONCATENATE("  - &amp;VariableID",TEXT($A2607,"0000"),
" {","VariableTypeCV:  ",CHAR(34),INDEX(Variables[Variable Type],$A2607),CHAR(34),
", VariableCode:  ",CHAR(34),INDEX(Variables[Variable Code],$A2607),CHAR(34),
", VariableNameCV:  ",CHAR(34),INDEX(Variables[Variable Name],$A2607),CHAR(34),
", VariableDefinition:  ",CHAR(34),INDEX(Variables[Variable Definition],$A2607),CHAR(34),
", SpecciationCV:  ",CHAR(34),INDEX(Variables[Speciation],$A2607),CHAR(34),
", NoDataValue:  ",CHAR(34),INDEX(Variables[No Data Value],$A2607),CHAR(34),"}"))</f>
        <v>#REF!</v>
      </c>
    </row>
    <row r="2608" spans="1:17" x14ac:dyDescent="0.25">
      <c r="A2608">
        <v>2605</v>
      </c>
      <c r="D2608" t="e">
        <f>IF(INDEX(People[First Name],$A2608)="","",
CONCATENATE("  - &amp;PersonID",TEXT($A2608,"0000"),
" {","PersonFirstName:  ",CHAR(34),INDEX(People[First Name],$A2608),CHAR(34),
", PersonMiddleName:  ",CHAR(34),INDEX(People[Middle Name],$A2608),CHAR(34),
", PersonLastName:  ",CHAR(34),INDEX(People[Last Name],$A2608),CHAR(34),"}"))</f>
        <v>#REF!</v>
      </c>
      <c r="E2608" t="e">
        <f>IF(INDEX(Organizations[Organization Type '[CV']],$A2608)="","",
CONCATENATE("  - &amp;OrganizationID",TEXT($A2608,"0000"),
" {","OrganizationTypeCV:  ",CHAR(34),INDEX(Organizations[Organization Type '[CV']],$A2608),CHAR(34),
", OrganizationCode:  ",CHAR(34),INDEX(Organizations[Organization Code],$A2608),CHAR(34),
", OrganizationName:  ",CHAR(34),INDEX(Organizations[Organization Name],$A2608),CHAR(34),
", OrganizationDescription:  ",CHAR(34),INDEX(Organizations[Organization Description],$A2608),CHAR(34),
", OrganizationLink:  ",CHAR(34),INDEX(Organizations[Organization Link],$A2608),CHAR(34),"}"))</f>
        <v>#REF!</v>
      </c>
      <c r="F2608" t="e">
        <f>IF(INDEX(People[First Name],$A2608)="","",
CONCATENATE("  - &amp;AffiliationID",TEXT($A2608,"0000"),
" {PersonID: *PersonID",TEXT($A2608,"0000"),
", OrganizationID: *OrganizationID",TEXT(MATCH(INDEX(People[Organization Name],$A2608),Organizations[Organization Name],0),"0000"),
", IsPrimaryOrganizationContact: , AffiliationStartDate: , AffiliationEndDate: , PrimaryPhone: ",
", PrimaryEmail: ",CHAR(34),INDEX(People[Primary Email],$A2608),CHAR(34),
", PrimaryAddress: ",CHAR(34),INDEX(People[Primary Address],$A2608),CHAR(34),
", PersonLink: }"))</f>
        <v>#REF!</v>
      </c>
      <c r="H2608" t="e">
        <f>IF(COUNTA(CitationInformation)=0,"",IF(INDEX(AuthorList[Author Name],$A2608)="","",
CONCATENATE("  - &amp;AuthorListID",TEXT($A2608,"0000"),
"  {CitationID: *CitationID0001",
", PersonID: *PersonID",TEXT(MATCH(INDEX(AuthorList[Author Name],$A2608),People[Full Name],0),"0000"),
", AuthorOrder: ",INDEX(AuthorList[Author Number],$A2608),"}")))</f>
        <v>#REF!</v>
      </c>
      <c r="K2608" t="e">
        <f>IF(INDEX(SamplingFeatures[Feature Code],$A2608)="","",
CONCATENATE("  - &amp;SamplingFeatureID",TEXT($A2608,"0000"),
" {","SamplingFeatureUUID:  ",CHAR(34),INDEX(SamplingFeatures[Sampling Feature UUID],$A2608),CHAR(34),
", SamplingFeatureTypeCV:  ",CHAR(34),INDEX(SamplingFeatures[Sampling Feature Type],$A2608),CHAR(34),
", SamplingFeatureCode:  ",CHAR(34),INDEX(SamplingFeatures[Feature Code],$A2608),CHAR(34),
", SamplingFeatureName:  ",CHAR(34),INDEX(SamplingFeatures[Feature Name],$A2608),CHAR(34),
", SamplingFeatureDescription:  ",CHAR(34),INDEX(SamplingFeatures[Feature Description],$A2608),CHAR(34),
", SamplingFeatureGeotypeCV:  ",CHAR(34),INDEX(SamplingFeatures[Feature Geo Type],$A2608),CHAR(34),
", FeatureGeometry:  ",CHAR(34),INDEX(SamplingFeatures[Feature Geometry],$A2608),CHAR(34),
", Elevation_m:  ",CHAR(34),INDEX(SamplingFeatures[Elevation_m],$A2608),CHAR(34),
", ElevationDatumCV:  ",CHAR(34),ElevationDatum,CHAR(34),"}"))</f>
        <v>#REF!</v>
      </c>
      <c r="L2608" t="e">
        <f>IF(INDEX(SamplingFeatures[Sampling Feature Type],$A2608)&lt;&gt;"Site","",
CONCATENATE("  - &amp;SiteID",TEXT(SUMPRODUCT(--($L$3:$L2607&lt;&gt;"")),"0000"),
" {","SamplingFeatureID:  *SamplingFeatureID",TEXT($A2608,"0000"),
", SiteTypeCV:  ",CHAR(34),INDEX(Sites[Site Type],$A2608),CHAR(34),
", Latitude:  ",INDEX(Sites[Latitude],$A2608),
", Longitude:  ",INDEX(Sites[Longitude],$A2608),
", SRSName:  ",CHAR(34),LatLonDatum,CHAR(34),"}"))</f>
        <v>#REF!</v>
      </c>
      <c r="M2608" t="e">
        <f>IF(INDEX(SamplingFeatures[Sampling Feature Type],$A2608)&lt;&gt;"Specimen","",
CONCATENATE("  - &amp;SpecimenID",TEXT(SUMPRODUCT(--($M$3:$M2607&lt;&gt;"")),"0000"),
" {","SamplingFeatureID:  *SamplingFeatureID",TEXT($A2608,"0000"),
", SpecimenTypeCV:  ",CHAR(34),INDEX(Specimens[Specimen Type],$A2608),CHAR(34),
", SpecimenMediumCV:  ",INDEX(Specimens[Specimen Medium],$A2608),
", IsFieldSpecimen:  ",CHAR(34),INDEX(Specimens[Is Field Specimen?],$A2608),CHAR(34),"}"))</f>
        <v>#REF!</v>
      </c>
      <c r="N2608" t="e">
        <f>IF(COUNTA(SpatialOffsets[])=0,"", IF(INDEX(SpatialOffsets[Spatial Offset Type],$A2608)="","",
CONCATENATE("  - &amp;SpatialOffsetID",TEXT($A2608,"0000"),
" {","SpatialOffsetTypeCV:  ",CHAR(34),INDEX(SpatialOffsets[Spatial Offset Type],$A2608),CHAR(34),
", Offset1Value:  ",INDEX(SpatialOffsets[Offset 1 Value],$A2608),
", Offset1UnitID:  ",CHAR(34),INDEX(SpatialOffsets[Offset 1 Unit],$A2608),CHAR(34),
", Offset2Value:  ",INDEX(SpatialOffsets[Offset 2 Value],$A2608),
", Offset2UnitID:  ",CHAR(34),INDEX(SpatialOffsets[Offset 2 Unit],$A2608),CHAR(34),
", Offset3Value:  ",INDEX(SpatialOffsets[Offset 3 Value],$A2608),
", Offset3UnitID:  ",CHAR(34),INDEX(SpatialOffsets[Offset 3 Unit],$A2608),CHAR(34),,"}")))</f>
        <v>#REF!</v>
      </c>
      <c r="O2608" t="e">
        <f>IF(COUNTA(RelatedFeatures[])=0,"", IF(INDEX(RelatedFeatures[First Sampling Feature Code],$A2608)="","",
CONCATENATE("  - &amp;RelationID",TEXT($A2608,"0000"),
" {","SamplingFeatureID:  *SamplingFeatureID",TEXT(MATCH(INDEX(RelatedFeatures[First Sampling Feature Code],$A2608),SamplingFeatures[Feature Code],0),"0000"),
", RelationshipTypeCV:  ",CHAR(34),INDEX(RelatedFeatures[Relationship Type],$A2608),CHAR(34),
", RelatedFeatureID: *SamplingFeatureID",TEXT(MATCH(INDEX(RelatedFeatures[Second Sampling Feature Code],$A2608),SamplingFeatures[Feature Code],0),"0000"),
", SpatialOffsetID:  ",IF(INDEX(RelatedFeatures[Offset Number],$A2608)="","",CONCATENATE("*SpatialOffsetID",TEXT(INDEX(RelatedFeatures[Offset Number],$A2608),"0000"))),"}")))</f>
        <v>#REF!</v>
      </c>
      <c r="P2608" t="e">
        <f>IF(INDEX(Methods[Method Type],$A2608)="","",
CONCATENATE("  - &amp;MethodID",TEXT($A2608,"0000"),
" {","MethodTypeCV:  ",CHAR(34),INDEX(Methods[Method Type],$A2608),CHAR(34),
", MethodCode:  ",CHAR(34),INDEX(Methods[Method Code],$A2608),CHAR(34),
", MethodName:  ",CHAR(34),INDEX(Methods[Method Name],$A2608),CHAR(34),
", MethodDescription:  ",CHAR(34),INDEX(Methods[Method Description],$A2608),CHAR(34),
", MethodLink:  ",CHAR(34),INDEX(Methods[Method Link],$A2608),CHAR(34),
", OrganizationID: *OrganizationID",TEXT(MATCH(INDEX(Methods[Organization Name],$A2608),Organizations[Organization Name],0),"0000"),"}"))</f>
        <v>#REF!</v>
      </c>
      <c r="Q2608" t="e">
        <f>IF(INDEX(Variables[Variable Type],$A2608)="","",
CONCATENATE("  - &amp;VariableID",TEXT($A2608,"0000"),
" {","VariableTypeCV:  ",CHAR(34),INDEX(Variables[Variable Type],$A2608),CHAR(34),
", VariableCode:  ",CHAR(34),INDEX(Variables[Variable Code],$A2608),CHAR(34),
", VariableNameCV:  ",CHAR(34),INDEX(Variables[Variable Name],$A2608),CHAR(34),
", VariableDefinition:  ",CHAR(34),INDEX(Variables[Variable Definition],$A2608),CHAR(34),
", SpecciationCV:  ",CHAR(34),INDEX(Variables[Speciation],$A2608),CHAR(34),
", NoDataValue:  ",CHAR(34),INDEX(Variables[No Data Value],$A2608),CHAR(34),"}"))</f>
        <v>#REF!</v>
      </c>
    </row>
    <row r="2609" spans="1:17" x14ac:dyDescent="0.25">
      <c r="A2609">
        <v>2606</v>
      </c>
      <c r="D2609" t="e">
        <f>IF(INDEX(People[First Name],$A2609)="","",
CONCATENATE("  - &amp;PersonID",TEXT($A2609,"0000"),
" {","PersonFirstName:  ",CHAR(34),INDEX(People[First Name],$A2609),CHAR(34),
", PersonMiddleName:  ",CHAR(34),INDEX(People[Middle Name],$A2609),CHAR(34),
", PersonLastName:  ",CHAR(34),INDEX(People[Last Name],$A2609),CHAR(34),"}"))</f>
        <v>#REF!</v>
      </c>
      <c r="E2609" t="e">
        <f>IF(INDEX(Organizations[Organization Type '[CV']],$A2609)="","",
CONCATENATE("  - &amp;OrganizationID",TEXT($A2609,"0000"),
" {","OrganizationTypeCV:  ",CHAR(34),INDEX(Organizations[Organization Type '[CV']],$A2609),CHAR(34),
", OrganizationCode:  ",CHAR(34),INDEX(Organizations[Organization Code],$A2609),CHAR(34),
", OrganizationName:  ",CHAR(34),INDEX(Organizations[Organization Name],$A2609),CHAR(34),
", OrganizationDescription:  ",CHAR(34),INDEX(Organizations[Organization Description],$A2609),CHAR(34),
", OrganizationLink:  ",CHAR(34),INDEX(Organizations[Organization Link],$A2609),CHAR(34),"}"))</f>
        <v>#REF!</v>
      </c>
      <c r="F2609" t="e">
        <f>IF(INDEX(People[First Name],$A2609)="","",
CONCATENATE("  - &amp;AffiliationID",TEXT($A2609,"0000"),
" {PersonID: *PersonID",TEXT($A2609,"0000"),
", OrganizationID: *OrganizationID",TEXT(MATCH(INDEX(People[Organization Name],$A2609),Organizations[Organization Name],0),"0000"),
", IsPrimaryOrganizationContact: , AffiliationStartDate: , AffiliationEndDate: , PrimaryPhone: ",
", PrimaryEmail: ",CHAR(34),INDEX(People[Primary Email],$A2609),CHAR(34),
", PrimaryAddress: ",CHAR(34),INDEX(People[Primary Address],$A2609),CHAR(34),
", PersonLink: }"))</f>
        <v>#REF!</v>
      </c>
      <c r="H2609" t="e">
        <f>IF(COUNTA(CitationInformation)=0,"",IF(INDEX(AuthorList[Author Name],$A2609)="","",
CONCATENATE("  - &amp;AuthorListID",TEXT($A2609,"0000"),
"  {CitationID: *CitationID0001",
", PersonID: *PersonID",TEXT(MATCH(INDEX(AuthorList[Author Name],$A2609),People[Full Name],0),"0000"),
", AuthorOrder: ",INDEX(AuthorList[Author Number],$A2609),"}")))</f>
        <v>#REF!</v>
      </c>
      <c r="K2609" t="e">
        <f>IF(INDEX(SamplingFeatures[Feature Code],$A2609)="","",
CONCATENATE("  - &amp;SamplingFeatureID",TEXT($A2609,"0000"),
" {","SamplingFeatureUUID:  ",CHAR(34),INDEX(SamplingFeatures[Sampling Feature UUID],$A2609),CHAR(34),
", SamplingFeatureTypeCV:  ",CHAR(34),INDEX(SamplingFeatures[Sampling Feature Type],$A2609),CHAR(34),
", SamplingFeatureCode:  ",CHAR(34),INDEX(SamplingFeatures[Feature Code],$A2609),CHAR(34),
", SamplingFeatureName:  ",CHAR(34),INDEX(SamplingFeatures[Feature Name],$A2609),CHAR(34),
", SamplingFeatureDescription:  ",CHAR(34),INDEX(SamplingFeatures[Feature Description],$A2609),CHAR(34),
", SamplingFeatureGeotypeCV:  ",CHAR(34),INDEX(SamplingFeatures[Feature Geo Type],$A2609),CHAR(34),
", FeatureGeometry:  ",CHAR(34),INDEX(SamplingFeatures[Feature Geometry],$A2609),CHAR(34),
", Elevation_m:  ",CHAR(34),INDEX(SamplingFeatures[Elevation_m],$A2609),CHAR(34),
", ElevationDatumCV:  ",CHAR(34),ElevationDatum,CHAR(34),"}"))</f>
        <v>#REF!</v>
      </c>
      <c r="L2609" t="e">
        <f>IF(INDEX(SamplingFeatures[Sampling Feature Type],$A2609)&lt;&gt;"Site","",
CONCATENATE("  - &amp;SiteID",TEXT(SUMPRODUCT(--($L$3:$L2608&lt;&gt;"")),"0000"),
" {","SamplingFeatureID:  *SamplingFeatureID",TEXT($A2609,"0000"),
", SiteTypeCV:  ",CHAR(34),INDEX(Sites[Site Type],$A2609),CHAR(34),
", Latitude:  ",INDEX(Sites[Latitude],$A2609),
", Longitude:  ",INDEX(Sites[Longitude],$A2609),
", SRSName:  ",CHAR(34),LatLonDatum,CHAR(34),"}"))</f>
        <v>#REF!</v>
      </c>
      <c r="M2609" t="e">
        <f>IF(INDEX(SamplingFeatures[Sampling Feature Type],$A2609)&lt;&gt;"Specimen","",
CONCATENATE("  - &amp;SpecimenID",TEXT(SUMPRODUCT(--($M$3:$M2608&lt;&gt;"")),"0000"),
" {","SamplingFeatureID:  *SamplingFeatureID",TEXT($A2609,"0000"),
", SpecimenTypeCV:  ",CHAR(34),INDEX(Specimens[Specimen Type],$A2609),CHAR(34),
", SpecimenMediumCV:  ",INDEX(Specimens[Specimen Medium],$A2609),
", IsFieldSpecimen:  ",CHAR(34),INDEX(Specimens[Is Field Specimen?],$A2609),CHAR(34),"}"))</f>
        <v>#REF!</v>
      </c>
      <c r="N2609" t="e">
        <f>IF(COUNTA(SpatialOffsets[])=0,"", IF(INDEX(SpatialOffsets[Spatial Offset Type],$A2609)="","",
CONCATENATE("  - &amp;SpatialOffsetID",TEXT($A2609,"0000"),
" {","SpatialOffsetTypeCV:  ",CHAR(34),INDEX(SpatialOffsets[Spatial Offset Type],$A2609),CHAR(34),
", Offset1Value:  ",INDEX(SpatialOffsets[Offset 1 Value],$A2609),
", Offset1UnitID:  ",CHAR(34),INDEX(SpatialOffsets[Offset 1 Unit],$A2609),CHAR(34),
", Offset2Value:  ",INDEX(SpatialOffsets[Offset 2 Value],$A2609),
", Offset2UnitID:  ",CHAR(34),INDEX(SpatialOffsets[Offset 2 Unit],$A2609),CHAR(34),
", Offset3Value:  ",INDEX(SpatialOffsets[Offset 3 Value],$A2609),
", Offset3UnitID:  ",CHAR(34),INDEX(SpatialOffsets[Offset 3 Unit],$A2609),CHAR(34),,"}")))</f>
        <v>#REF!</v>
      </c>
      <c r="O2609" t="e">
        <f>IF(COUNTA(RelatedFeatures[])=0,"", IF(INDEX(RelatedFeatures[First Sampling Feature Code],$A2609)="","",
CONCATENATE("  - &amp;RelationID",TEXT($A2609,"0000"),
" {","SamplingFeatureID:  *SamplingFeatureID",TEXT(MATCH(INDEX(RelatedFeatures[First Sampling Feature Code],$A2609),SamplingFeatures[Feature Code],0),"0000"),
", RelationshipTypeCV:  ",CHAR(34),INDEX(RelatedFeatures[Relationship Type],$A2609),CHAR(34),
", RelatedFeatureID: *SamplingFeatureID",TEXT(MATCH(INDEX(RelatedFeatures[Second Sampling Feature Code],$A2609),SamplingFeatures[Feature Code],0),"0000"),
", SpatialOffsetID:  ",IF(INDEX(RelatedFeatures[Offset Number],$A2609)="","",CONCATENATE("*SpatialOffsetID",TEXT(INDEX(RelatedFeatures[Offset Number],$A2609),"0000"))),"}")))</f>
        <v>#REF!</v>
      </c>
      <c r="P2609" t="e">
        <f>IF(INDEX(Methods[Method Type],$A2609)="","",
CONCATENATE("  - &amp;MethodID",TEXT($A2609,"0000"),
" {","MethodTypeCV:  ",CHAR(34),INDEX(Methods[Method Type],$A2609),CHAR(34),
", MethodCode:  ",CHAR(34),INDEX(Methods[Method Code],$A2609),CHAR(34),
", MethodName:  ",CHAR(34),INDEX(Methods[Method Name],$A2609),CHAR(34),
", MethodDescription:  ",CHAR(34),INDEX(Methods[Method Description],$A2609),CHAR(34),
", MethodLink:  ",CHAR(34),INDEX(Methods[Method Link],$A2609),CHAR(34),
", OrganizationID: *OrganizationID",TEXT(MATCH(INDEX(Methods[Organization Name],$A2609),Organizations[Organization Name],0),"0000"),"}"))</f>
        <v>#REF!</v>
      </c>
      <c r="Q2609" t="e">
        <f>IF(INDEX(Variables[Variable Type],$A2609)="","",
CONCATENATE("  - &amp;VariableID",TEXT($A2609,"0000"),
" {","VariableTypeCV:  ",CHAR(34),INDEX(Variables[Variable Type],$A2609),CHAR(34),
", VariableCode:  ",CHAR(34),INDEX(Variables[Variable Code],$A2609),CHAR(34),
", VariableNameCV:  ",CHAR(34),INDEX(Variables[Variable Name],$A2609),CHAR(34),
", VariableDefinition:  ",CHAR(34),INDEX(Variables[Variable Definition],$A2609),CHAR(34),
", SpecciationCV:  ",CHAR(34),INDEX(Variables[Speciation],$A2609),CHAR(34),
", NoDataValue:  ",CHAR(34),INDEX(Variables[No Data Value],$A2609),CHAR(34),"}"))</f>
        <v>#REF!</v>
      </c>
    </row>
    <row r="2610" spans="1:17" x14ac:dyDescent="0.25">
      <c r="A2610">
        <v>2607</v>
      </c>
      <c r="D2610" t="e">
        <f>IF(INDEX(People[First Name],$A2610)="","",
CONCATENATE("  - &amp;PersonID",TEXT($A2610,"0000"),
" {","PersonFirstName:  ",CHAR(34),INDEX(People[First Name],$A2610),CHAR(34),
", PersonMiddleName:  ",CHAR(34),INDEX(People[Middle Name],$A2610),CHAR(34),
", PersonLastName:  ",CHAR(34),INDEX(People[Last Name],$A2610),CHAR(34),"}"))</f>
        <v>#REF!</v>
      </c>
      <c r="E2610" t="e">
        <f>IF(INDEX(Organizations[Organization Type '[CV']],$A2610)="","",
CONCATENATE("  - &amp;OrganizationID",TEXT($A2610,"0000"),
" {","OrganizationTypeCV:  ",CHAR(34),INDEX(Organizations[Organization Type '[CV']],$A2610),CHAR(34),
", OrganizationCode:  ",CHAR(34),INDEX(Organizations[Organization Code],$A2610),CHAR(34),
", OrganizationName:  ",CHAR(34),INDEX(Organizations[Organization Name],$A2610),CHAR(34),
", OrganizationDescription:  ",CHAR(34),INDEX(Organizations[Organization Description],$A2610),CHAR(34),
", OrganizationLink:  ",CHAR(34),INDEX(Organizations[Organization Link],$A2610),CHAR(34),"}"))</f>
        <v>#REF!</v>
      </c>
      <c r="F2610" t="e">
        <f>IF(INDEX(People[First Name],$A2610)="","",
CONCATENATE("  - &amp;AffiliationID",TEXT($A2610,"0000"),
" {PersonID: *PersonID",TEXT($A2610,"0000"),
", OrganizationID: *OrganizationID",TEXT(MATCH(INDEX(People[Organization Name],$A2610),Organizations[Organization Name],0),"0000"),
", IsPrimaryOrganizationContact: , AffiliationStartDate: , AffiliationEndDate: , PrimaryPhone: ",
", PrimaryEmail: ",CHAR(34),INDEX(People[Primary Email],$A2610),CHAR(34),
", PrimaryAddress: ",CHAR(34),INDEX(People[Primary Address],$A2610),CHAR(34),
", PersonLink: }"))</f>
        <v>#REF!</v>
      </c>
      <c r="H2610" t="e">
        <f>IF(COUNTA(CitationInformation)=0,"",IF(INDEX(AuthorList[Author Name],$A2610)="","",
CONCATENATE("  - &amp;AuthorListID",TEXT($A2610,"0000"),
"  {CitationID: *CitationID0001",
", PersonID: *PersonID",TEXT(MATCH(INDEX(AuthorList[Author Name],$A2610),People[Full Name],0),"0000"),
", AuthorOrder: ",INDEX(AuthorList[Author Number],$A2610),"}")))</f>
        <v>#REF!</v>
      </c>
      <c r="K2610" t="e">
        <f>IF(INDEX(SamplingFeatures[Feature Code],$A2610)="","",
CONCATENATE("  - &amp;SamplingFeatureID",TEXT($A2610,"0000"),
" {","SamplingFeatureUUID:  ",CHAR(34),INDEX(SamplingFeatures[Sampling Feature UUID],$A2610),CHAR(34),
", SamplingFeatureTypeCV:  ",CHAR(34),INDEX(SamplingFeatures[Sampling Feature Type],$A2610),CHAR(34),
", SamplingFeatureCode:  ",CHAR(34),INDEX(SamplingFeatures[Feature Code],$A2610),CHAR(34),
", SamplingFeatureName:  ",CHAR(34),INDEX(SamplingFeatures[Feature Name],$A2610),CHAR(34),
", SamplingFeatureDescription:  ",CHAR(34),INDEX(SamplingFeatures[Feature Description],$A2610),CHAR(34),
", SamplingFeatureGeotypeCV:  ",CHAR(34),INDEX(SamplingFeatures[Feature Geo Type],$A2610),CHAR(34),
", FeatureGeometry:  ",CHAR(34),INDEX(SamplingFeatures[Feature Geometry],$A2610),CHAR(34),
", Elevation_m:  ",CHAR(34),INDEX(SamplingFeatures[Elevation_m],$A2610),CHAR(34),
", ElevationDatumCV:  ",CHAR(34),ElevationDatum,CHAR(34),"}"))</f>
        <v>#REF!</v>
      </c>
      <c r="L2610" t="e">
        <f>IF(INDEX(SamplingFeatures[Sampling Feature Type],$A2610)&lt;&gt;"Site","",
CONCATENATE("  - &amp;SiteID",TEXT(SUMPRODUCT(--($L$3:$L2609&lt;&gt;"")),"0000"),
" {","SamplingFeatureID:  *SamplingFeatureID",TEXT($A2610,"0000"),
", SiteTypeCV:  ",CHAR(34),INDEX(Sites[Site Type],$A2610),CHAR(34),
", Latitude:  ",INDEX(Sites[Latitude],$A2610),
", Longitude:  ",INDEX(Sites[Longitude],$A2610),
", SRSName:  ",CHAR(34),LatLonDatum,CHAR(34),"}"))</f>
        <v>#REF!</v>
      </c>
      <c r="M2610" t="e">
        <f>IF(INDEX(SamplingFeatures[Sampling Feature Type],$A2610)&lt;&gt;"Specimen","",
CONCATENATE("  - &amp;SpecimenID",TEXT(SUMPRODUCT(--($M$3:$M2609&lt;&gt;"")),"0000"),
" {","SamplingFeatureID:  *SamplingFeatureID",TEXT($A2610,"0000"),
", SpecimenTypeCV:  ",CHAR(34),INDEX(Specimens[Specimen Type],$A2610),CHAR(34),
", SpecimenMediumCV:  ",INDEX(Specimens[Specimen Medium],$A2610),
", IsFieldSpecimen:  ",CHAR(34),INDEX(Specimens[Is Field Specimen?],$A2610),CHAR(34),"}"))</f>
        <v>#REF!</v>
      </c>
      <c r="N2610" t="e">
        <f>IF(COUNTA(SpatialOffsets[])=0,"", IF(INDEX(SpatialOffsets[Spatial Offset Type],$A2610)="","",
CONCATENATE("  - &amp;SpatialOffsetID",TEXT($A2610,"0000"),
" {","SpatialOffsetTypeCV:  ",CHAR(34),INDEX(SpatialOffsets[Spatial Offset Type],$A2610),CHAR(34),
", Offset1Value:  ",INDEX(SpatialOffsets[Offset 1 Value],$A2610),
", Offset1UnitID:  ",CHAR(34),INDEX(SpatialOffsets[Offset 1 Unit],$A2610),CHAR(34),
", Offset2Value:  ",INDEX(SpatialOffsets[Offset 2 Value],$A2610),
", Offset2UnitID:  ",CHAR(34),INDEX(SpatialOffsets[Offset 2 Unit],$A2610),CHAR(34),
", Offset3Value:  ",INDEX(SpatialOffsets[Offset 3 Value],$A2610),
", Offset3UnitID:  ",CHAR(34),INDEX(SpatialOffsets[Offset 3 Unit],$A2610),CHAR(34),,"}")))</f>
        <v>#REF!</v>
      </c>
      <c r="O2610" t="e">
        <f>IF(COUNTA(RelatedFeatures[])=0,"", IF(INDEX(RelatedFeatures[First Sampling Feature Code],$A2610)="","",
CONCATENATE("  - &amp;RelationID",TEXT($A2610,"0000"),
" {","SamplingFeatureID:  *SamplingFeatureID",TEXT(MATCH(INDEX(RelatedFeatures[First Sampling Feature Code],$A2610),SamplingFeatures[Feature Code],0),"0000"),
", RelationshipTypeCV:  ",CHAR(34),INDEX(RelatedFeatures[Relationship Type],$A2610),CHAR(34),
", RelatedFeatureID: *SamplingFeatureID",TEXT(MATCH(INDEX(RelatedFeatures[Second Sampling Feature Code],$A2610),SamplingFeatures[Feature Code],0),"0000"),
", SpatialOffsetID:  ",IF(INDEX(RelatedFeatures[Offset Number],$A2610)="","",CONCATENATE("*SpatialOffsetID",TEXT(INDEX(RelatedFeatures[Offset Number],$A2610),"0000"))),"}")))</f>
        <v>#REF!</v>
      </c>
      <c r="P2610" t="e">
        <f>IF(INDEX(Methods[Method Type],$A2610)="","",
CONCATENATE("  - &amp;MethodID",TEXT($A2610,"0000"),
" {","MethodTypeCV:  ",CHAR(34),INDEX(Methods[Method Type],$A2610),CHAR(34),
", MethodCode:  ",CHAR(34),INDEX(Methods[Method Code],$A2610),CHAR(34),
", MethodName:  ",CHAR(34),INDEX(Methods[Method Name],$A2610),CHAR(34),
", MethodDescription:  ",CHAR(34),INDEX(Methods[Method Description],$A2610),CHAR(34),
", MethodLink:  ",CHAR(34),INDEX(Methods[Method Link],$A2610),CHAR(34),
", OrganizationID: *OrganizationID",TEXT(MATCH(INDEX(Methods[Organization Name],$A2610),Organizations[Organization Name],0),"0000"),"}"))</f>
        <v>#REF!</v>
      </c>
      <c r="Q2610" t="e">
        <f>IF(INDEX(Variables[Variable Type],$A2610)="","",
CONCATENATE("  - &amp;VariableID",TEXT($A2610,"0000"),
" {","VariableTypeCV:  ",CHAR(34),INDEX(Variables[Variable Type],$A2610),CHAR(34),
", VariableCode:  ",CHAR(34),INDEX(Variables[Variable Code],$A2610),CHAR(34),
", VariableNameCV:  ",CHAR(34),INDEX(Variables[Variable Name],$A2610),CHAR(34),
", VariableDefinition:  ",CHAR(34),INDEX(Variables[Variable Definition],$A2610),CHAR(34),
", SpecciationCV:  ",CHAR(34),INDEX(Variables[Speciation],$A2610),CHAR(34),
", NoDataValue:  ",CHAR(34),INDEX(Variables[No Data Value],$A2610),CHAR(34),"}"))</f>
        <v>#REF!</v>
      </c>
    </row>
    <row r="2611" spans="1:17" x14ac:dyDescent="0.25">
      <c r="A2611">
        <v>2608</v>
      </c>
      <c r="D2611" t="e">
        <f>IF(INDEX(People[First Name],$A2611)="","",
CONCATENATE("  - &amp;PersonID",TEXT($A2611,"0000"),
" {","PersonFirstName:  ",CHAR(34),INDEX(People[First Name],$A2611),CHAR(34),
", PersonMiddleName:  ",CHAR(34),INDEX(People[Middle Name],$A2611),CHAR(34),
", PersonLastName:  ",CHAR(34),INDEX(People[Last Name],$A2611),CHAR(34),"}"))</f>
        <v>#REF!</v>
      </c>
      <c r="E2611" t="e">
        <f>IF(INDEX(Organizations[Organization Type '[CV']],$A2611)="","",
CONCATENATE("  - &amp;OrganizationID",TEXT($A2611,"0000"),
" {","OrganizationTypeCV:  ",CHAR(34),INDEX(Organizations[Organization Type '[CV']],$A2611),CHAR(34),
", OrganizationCode:  ",CHAR(34),INDEX(Organizations[Organization Code],$A2611),CHAR(34),
", OrganizationName:  ",CHAR(34),INDEX(Organizations[Organization Name],$A2611),CHAR(34),
", OrganizationDescription:  ",CHAR(34),INDEX(Organizations[Organization Description],$A2611),CHAR(34),
", OrganizationLink:  ",CHAR(34),INDEX(Organizations[Organization Link],$A2611),CHAR(34),"}"))</f>
        <v>#REF!</v>
      </c>
      <c r="F2611" t="e">
        <f>IF(INDEX(People[First Name],$A2611)="","",
CONCATENATE("  - &amp;AffiliationID",TEXT($A2611,"0000"),
" {PersonID: *PersonID",TEXT($A2611,"0000"),
", OrganizationID: *OrganizationID",TEXT(MATCH(INDEX(People[Organization Name],$A2611),Organizations[Organization Name],0),"0000"),
", IsPrimaryOrganizationContact: , AffiliationStartDate: , AffiliationEndDate: , PrimaryPhone: ",
", PrimaryEmail: ",CHAR(34),INDEX(People[Primary Email],$A2611),CHAR(34),
", PrimaryAddress: ",CHAR(34),INDEX(People[Primary Address],$A2611),CHAR(34),
", PersonLink: }"))</f>
        <v>#REF!</v>
      </c>
      <c r="H2611" t="e">
        <f>IF(COUNTA(CitationInformation)=0,"",IF(INDEX(AuthorList[Author Name],$A2611)="","",
CONCATENATE("  - &amp;AuthorListID",TEXT($A2611,"0000"),
"  {CitationID: *CitationID0001",
", PersonID: *PersonID",TEXT(MATCH(INDEX(AuthorList[Author Name],$A2611),People[Full Name],0),"0000"),
", AuthorOrder: ",INDEX(AuthorList[Author Number],$A2611),"}")))</f>
        <v>#REF!</v>
      </c>
      <c r="K2611" t="e">
        <f>IF(INDEX(SamplingFeatures[Feature Code],$A2611)="","",
CONCATENATE("  - &amp;SamplingFeatureID",TEXT($A2611,"0000"),
" {","SamplingFeatureUUID:  ",CHAR(34),INDEX(SamplingFeatures[Sampling Feature UUID],$A2611),CHAR(34),
", SamplingFeatureTypeCV:  ",CHAR(34),INDEX(SamplingFeatures[Sampling Feature Type],$A2611),CHAR(34),
", SamplingFeatureCode:  ",CHAR(34),INDEX(SamplingFeatures[Feature Code],$A2611),CHAR(34),
", SamplingFeatureName:  ",CHAR(34),INDEX(SamplingFeatures[Feature Name],$A2611),CHAR(34),
", SamplingFeatureDescription:  ",CHAR(34),INDEX(SamplingFeatures[Feature Description],$A2611),CHAR(34),
", SamplingFeatureGeotypeCV:  ",CHAR(34),INDEX(SamplingFeatures[Feature Geo Type],$A2611),CHAR(34),
", FeatureGeometry:  ",CHAR(34),INDEX(SamplingFeatures[Feature Geometry],$A2611),CHAR(34),
", Elevation_m:  ",CHAR(34),INDEX(SamplingFeatures[Elevation_m],$A2611),CHAR(34),
", ElevationDatumCV:  ",CHAR(34),ElevationDatum,CHAR(34),"}"))</f>
        <v>#REF!</v>
      </c>
      <c r="L2611" t="e">
        <f>IF(INDEX(SamplingFeatures[Sampling Feature Type],$A2611)&lt;&gt;"Site","",
CONCATENATE("  - &amp;SiteID",TEXT(SUMPRODUCT(--($L$3:$L2610&lt;&gt;"")),"0000"),
" {","SamplingFeatureID:  *SamplingFeatureID",TEXT($A2611,"0000"),
", SiteTypeCV:  ",CHAR(34),INDEX(Sites[Site Type],$A2611),CHAR(34),
", Latitude:  ",INDEX(Sites[Latitude],$A2611),
", Longitude:  ",INDEX(Sites[Longitude],$A2611),
", SRSName:  ",CHAR(34),LatLonDatum,CHAR(34),"}"))</f>
        <v>#REF!</v>
      </c>
      <c r="M2611" t="e">
        <f>IF(INDEX(SamplingFeatures[Sampling Feature Type],$A2611)&lt;&gt;"Specimen","",
CONCATENATE("  - &amp;SpecimenID",TEXT(SUMPRODUCT(--($M$3:$M2610&lt;&gt;"")),"0000"),
" {","SamplingFeatureID:  *SamplingFeatureID",TEXT($A2611,"0000"),
", SpecimenTypeCV:  ",CHAR(34),INDEX(Specimens[Specimen Type],$A2611),CHAR(34),
", SpecimenMediumCV:  ",INDEX(Specimens[Specimen Medium],$A2611),
", IsFieldSpecimen:  ",CHAR(34),INDEX(Specimens[Is Field Specimen?],$A2611),CHAR(34),"}"))</f>
        <v>#REF!</v>
      </c>
      <c r="N2611" t="e">
        <f>IF(COUNTA(SpatialOffsets[])=0,"", IF(INDEX(SpatialOffsets[Spatial Offset Type],$A2611)="","",
CONCATENATE("  - &amp;SpatialOffsetID",TEXT($A2611,"0000"),
" {","SpatialOffsetTypeCV:  ",CHAR(34),INDEX(SpatialOffsets[Spatial Offset Type],$A2611),CHAR(34),
", Offset1Value:  ",INDEX(SpatialOffsets[Offset 1 Value],$A2611),
", Offset1UnitID:  ",CHAR(34),INDEX(SpatialOffsets[Offset 1 Unit],$A2611),CHAR(34),
", Offset2Value:  ",INDEX(SpatialOffsets[Offset 2 Value],$A2611),
", Offset2UnitID:  ",CHAR(34),INDEX(SpatialOffsets[Offset 2 Unit],$A2611),CHAR(34),
", Offset3Value:  ",INDEX(SpatialOffsets[Offset 3 Value],$A2611),
", Offset3UnitID:  ",CHAR(34),INDEX(SpatialOffsets[Offset 3 Unit],$A2611),CHAR(34),,"}")))</f>
        <v>#REF!</v>
      </c>
      <c r="O2611" t="e">
        <f>IF(COUNTA(RelatedFeatures[])=0,"", IF(INDEX(RelatedFeatures[First Sampling Feature Code],$A2611)="","",
CONCATENATE("  - &amp;RelationID",TEXT($A2611,"0000"),
" {","SamplingFeatureID:  *SamplingFeatureID",TEXT(MATCH(INDEX(RelatedFeatures[First Sampling Feature Code],$A2611),SamplingFeatures[Feature Code],0),"0000"),
", RelationshipTypeCV:  ",CHAR(34),INDEX(RelatedFeatures[Relationship Type],$A2611),CHAR(34),
", RelatedFeatureID: *SamplingFeatureID",TEXT(MATCH(INDEX(RelatedFeatures[Second Sampling Feature Code],$A2611),SamplingFeatures[Feature Code],0),"0000"),
", SpatialOffsetID:  ",IF(INDEX(RelatedFeatures[Offset Number],$A2611)="","",CONCATENATE("*SpatialOffsetID",TEXT(INDEX(RelatedFeatures[Offset Number],$A2611),"0000"))),"}")))</f>
        <v>#REF!</v>
      </c>
      <c r="P2611" t="e">
        <f>IF(INDEX(Methods[Method Type],$A2611)="","",
CONCATENATE("  - &amp;MethodID",TEXT($A2611,"0000"),
" {","MethodTypeCV:  ",CHAR(34),INDEX(Methods[Method Type],$A2611),CHAR(34),
", MethodCode:  ",CHAR(34),INDEX(Methods[Method Code],$A2611),CHAR(34),
", MethodName:  ",CHAR(34),INDEX(Methods[Method Name],$A2611),CHAR(34),
", MethodDescription:  ",CHAR(34),INDEX(Methods[Method Description],$A2611),CHAR(34),
", MethodLink:  ",CHAR(34),INDEX(Methods[Method Link],$A2611),CHAR(34),
", OrganizationID: *OrganizationID",TEXT(MATCH(INDEX(Methods[Organization Name],$A2611),Organizations[Organization Name],0),"0000"),"}"))</f>
        <v>#REF!</v>
      </c>
      <c r="Q2611" t="e">
        <f>IF(INDEX(Variables[Variable Type],$A2611)="","",
CONCATENATE("  - &amp;VariableID",TEXT($A2611,"0000"),
" {","VariableTypeCV:  ",CHAR(34),INDEX(Variables[Variable Type],$A2611),CHAR(34),
", VariableCode:  ",CHAR(34),INDEX(Variables[Variable Code],$A2611),CHAR(34),
", VariableNameCV:  ",CHAR(34),INDEX(Variables[Variable Name],$A2611),CHAR(34),
", VariableDefinition:  ",CHAR(34),INDEX(Variables[Variable Definition],$A2611),CHAR(34),
", SpecciationCV:  ",CHAR(34),INDEX(Variables[Speciation],$A2611),CHAR(34),
", NoDataValue:  ",CHAR(34),INDEX(Variables[No Data Value],$A2611),CHAR(34),"}"))</f>
        <v>#REF!</v>
      </c>
    </row>
    <row r="2612" spans="1:17" x14ac:dyDescent="0.25">
      <c r="A2612">
        <v>2609</v>
      </c>
      <c r="D2612" t="e">
        <f>IF(INDEX(People[First Name],$A2612)="","",
CONCATENATE("  - &amp;PersonID",TEXT($A2612,"0000"),
" {","PersonFirstName:  ",CHAR(34),INDEX(People[First Name],$A2612),CHAR(34),
", PersonMiddleName:  ",CHAR(34),INDEX(People[Middle Name],$A2612),CHAR(34),
", PersonLastName:  ",CHAR(34),INDEX(People[Last Name],$A2612),CHAR(34),"}"))</f>
        <v>#REF!</v>
      </c>
      <c r="E2612" t="e">
        <f>IF(INDEX(Organizations[Organization Type '[CV']],$A2612)="","",
CONCATENATE("  - &amp;OrganizationID",TEXT($A2612,"0000"),
" {","OrganizationTypeCV:  ",CHAR(34),INDEX(Organizations[Organization Type '[CV']],$A2612),CHAR(34),
", OrganizationCode:  ",CHAR(34),INDEX(Organizations[Organization Code],$A2612),CHAR(34),
", OrganizationName:  ",CHAR(34),INDEX(Organizations[Organization Name],$A2612),CHAR(34),
", OrganizationDescription:  ",CHAR(34),INDEX(Organizations[Organization Description],$A2612),CHAR(34),
", OrganizationLink:  ",CHAR(34),INDEX(Organizations[Organization Link],$A2612),CHAR(34),"}"))</f>
        <v>#REF!</v>
      </c>
      <c r="F2612" t="e">
        <f>IF(INDEX(People[First Name],$A2612)="","",
CONCATENATE("  - &amp;AffiliationID",TEXT($A2612,"0000"),
" {PersonID: *PersonID",TEXT($A2612,"0000"),
", OrganizationID: *OrganizationID",TEXT(MATCH(INDEX(People[Organization Name],$A2612),Organizations[Organization Name],0),"0000"),
", IsPrimaryOrganizationContact: , AffiliationStartDate: , AffiliationEndDate: , PrimaryPhone: ",
", PrimaryEmail: ",CHAR(34),INDEX(People[Primary Email],$A2612),CHAR(34),
", PrimaryAddress: ",CHAR(34),INDEX(People[Primary Address],$A2612),CHAR(34),
", PersonLink: }"))</f>
        <v>#REF!</v>
      </c>
      <c r="H2612" t="e">
        <f>IF(COUNTA(CitationInformation)=0,"",IF(INDEX(AuthorList[Author Name],$A2612)="","",
CONCATENATE("  - &amp;AuthorListID",TEXT($A2612,"0000"),
"  {CitationID: *CitationID0001",
", PersonID: *PersonID",TEXT(MATCH(INDEX(AuthorList[Author Name],$A2612),People[Full Name],0),"0000"),
", AuthorOrder: ",INDEX(AuthorList[Author Number],$A2612),"}")))</f>
        <v>#REF!</v>
      </c>
      <c r="K2612" t="e">
        <f>IF(INDEX(SamplingFeatures[Feature Code],$A2612)="","",
CONCATENATE("  - &amp;SamplingFeatureID",TEXT($A2612,"0000"),
" {","SamplingFeatureUUID:  ",CHAR(34),INDEX(SamplingFeatures[Sampling Feature UUID],$A2612),CHAR(34),
", SamplingFeatureTypeCV:  ",CHAR(34),INDEX(SamplingFeatures[Sampling Feature Type],$A2612),CHAR(34),
", SamplingFeatureCode:  ",CHAR(34),INDEX(SamplingFeatures[Feature Code],$A2612),CHAR(34),
", SamplingFeatureName:  ",CHAR(34),INDEX(SamplingFeatures[Feature Name],$A2612),CHAR(34),
", SamplingFeatureDescription:  ",CHAR(34),INDEX(SamplingFeatures[Feature Description],$A2612),CHAR(34),
", SamplingFeatureGeotypeCV:  ",CHAR(34),INDEX(SamplingFeatures[Feature Geo Type],$A2612),CHAR(34),
", FeatureGeometry:  ",CHAR(34),INDEX(SamplingFeatures[Feature Geometry],$A2612),CHAR(34),
", Elevation_m:  ",CHAR(34),INDEX(SamplingFeatures[Elevation_m],$A2612),CHAR(34),
", ElevationDatumCV:  ",CHAR(34),ElevationDatum,CHAR(34),"}"))</f>
        <v>#REF!</v>
      </c>
      <c r="L2612" t="e">
        <f>IF(INDEX(SamplingFeatures[Sampling Feature Type],$A2612)&lt;&gt;"Site","",
CONCATENATE("  - &amp;SiteID",TEXT(SUMPRODUCT(--($L$3:$L2611&lt;&gt;"")),"0000"),
" {","SamplingFeatureID:  *SamplingFeatureID",TEXT($A2612,"0000"),
", SiteTypeCV:  ",CHAR(34),INDEX(Sites[Site Type],$A2612),CHAR(34),
", Latitude:  ",INDEX(Sites[Latitude],$A2612),
", Longitude:  ",INDEX(Sites[Longitude],$A2612),
", SRSName:  ",CHAR(34),LatLonDatum,CHAR(34),"}"))</f>
        <v>#REF!</v>
      </c>
      <c r="M2612" t="e">
        <f>IF(INDEX(SamplingFeatures[Sampling Feature Type],$A2612)&lt;&gt;"Specimen","",
CONCATENATE("  - &amp;SpecimenID",TEXT(SUMPRODUCT(--($M$3:$M2611&lt;&gt;"")),"0000"),
" {","SamplingFeatureID:  *SamplingFeatureID",TEXT($A2612,"0000"),
", SpecimenTypeCV:  ",CHAR(34),INDEX(Specimens[Specimen Type],$A2612),CHAR(34),
", SpecimenMediumCV:  ",INDEX(Specimens[Specimen Medium],$A2612),
", IsFieldSpecimen:  ",CHAR(34),INDEX(Specimens[Is Field Specimen?],$A2612),CHAR(34),"}"))</f>
        <v>#REF!</v>
      </c>
      <c r="N2612" t="e">
        <f>IF(COUNTA(SpatialOffsets[])=0,"", IF(INDEX(SpatialOffsets[Spatial Offset Type],$A2612)="","",
CONCATENATE("  - &amp;SpatialOffsetID",TEXT($A2612,"0000"),
" {","SpatialOffsetTypeCV:  ",CHAR(34),INDEX(SpatialOffsets[Spatial Offset Type],$A2612),CHAR(34),
", Offset1Value:  ",INDEX(SpatialOffsets[Offset 1 Value],$A2612),
", Offset1UnitID:  ",CHAR(34),INDEX(SpatialOffsets[Offset 1 Unit],$A2612),CHAR(34),
", Offset2Value:  ",INDEX(SpatialOffsets[Offset 2 Value],$A2612),
", Offset2UnitID:  ",CHAR(34),INDEX(SpatialOffsets[Offset 2 Unit],$A2612),CHAR(34),
", Offset3Value:  ",INDEX(SpatialOffsets[Offset 3 Value],$A2612),
", Offset3UnitID:  ",CHAR(34),INDEX(SpatialOffsets[Offset 3 Unit],$A2612),CHAR(34),,"}")))</f>
        <v>#REF!</v>
      </c>
      <c r="O2612" t="e">
        <f>IF(COUNTA(RelatedFeatures[])=0,"", IF(INDEX(RelatedFeatures[First Sampling Feature Code],$A2612)="","",
CONCATENATE("  - &amp;RelationID",TEXT($A2612,"0000"),
" {","SamplingFeatureID:  *SamplingFeatureID",TEXT(MATCH(INDEX(RelatedFeatures[First Sampling Feature Code],$A2612),SamplingFeatures[Feature Code],0),"0000"),
", RelationshipTypeCV:  ",CHAR(34),INDEX(RelatedFeatures[Relationship Type],$A2612),CHAR(34),
", RelatedFeatureID: *SamplingFeatureID",TEXT(MATCH(INDEX(RelatedFeatures[Second Sampling Feature Code],$A2612),SamplingFeatures[Feature Code],0),"0000"),
", SpatialOffsetID:  ",IF(INDEX(RelatedFeatures[Offset Number],$A2612)="","",CONCATENATE("*SpatialOffsetID",TEXT(INDEX(RelatedFeatures[Offset Number],$A2612),"0000"))),"}")))</f>
        <v>#REF!</v>
      </c>
      <c r="P2612" t="e">
        <f>IF(INDEX(Methods[Method Type],$A2612)="","",
CONCATENATE("  - &amp;MethodID",TEXT($A2612,"0000"),
" {","MethodTypeCV:  ",CHAR(34),INDEX(Methods[Method Type],$A2612),CHAR(34),
", MethodCode:  ",CHAR(34),INDEX(Methods[Method Code],$A2612),CHAR(34),
", MethodName:  ",CHAR(34),INDEX(Methods[Method Name],$A2612),CHAR(34),
", MethodDescription:  ",CHAR(34),INDEX(Methods[Method Description],$A2612),CHAR(34),
", MethodLink:  ",CHAR(34),INDEX(Methods[Method Link],$A2612),CHAR(34),
", OrganizationID: *OrganizationID",TEXT(MATCH(INDEX(Methods[Organization Name],$A2612),Organizations[Organization Name],0),"0000"),"}"))</f>
        <v>#REF!</v>
      </c>
      <c r="Q2612" t="e">
        <f>IF(INDEX(Variables[Variable Type],$A2612)="","",
CONCATENATE("  - &amp;VariableID",TEXT($A2612,"0000"),
" {","VariableTypeCV:  ",CHAR(34),INDEX(Variables[Variable Type],$A2612),CHAR(34),
", VariableCode:  ",CHAR(34),INDEX(Variables[Variable Code],$A2612),CHAR(34),
", VariableNameCV:  ",CHAR(34),INDEX(Variables[Variable Name],$A2612),CHAR(34),
", VariableDefinition:  ",CHAR(34),INDEX(Variables[Variable Definition],$A2612),CHAR(34),
", SpecciationCV:  ",CHAR(34),INDEX(Variables[Speciation],$A2612),CHAR(34),
", NoDataValue:  ",CHAR(34),INDEX(Variables[No Data Value],$A2612),CHAR(34),"}"))</f>
        <v>#REF!</v>
      </c>
    </row>
    <row r="2613" spans="1:17" x14ac:dyDescent="0.25">
      <c r="A2613">
        <v>2610</v>
      </c>
      <c r="D2613" t="e">
        <f>IF(INDEX(People[First Name],$A2613)="","",
CONCATENATE("  - &amp;PersonID",TEXT($A2613,"0000"),
" {","PersonFirstName:  ",CHAR(34),INDEX(People[First Name],$A2613),CHAR(34),
", PersonMiddleName:  ",CHAR(34),INDEX(People[Middle Name],$A2613),CHAR(34),
", PersonLastName:  ",CHAR(34),INDEX(People[Last Name],$A2613),CHAR(34),"}"))</f>
        <v>#REF!</v>
      </c>
      <c r="E2613" t="e">
        <f>IF(INDEX(Organizations[Organization Type '[CV']],$A2613)="","",
CONCATENATE("  - &amp;OrganizationID",TEXT($A2613,"0000"),
" {","OrganizationTypeCV:  ",CHAR(34),INDEX(Organizations[Organization Type '[CV']],$A2613),CHAR(34),
", OrganizationCode:  ",CHAR(34),INDEX(Organizations[Organization Code],$A2613),CHAR(34),
", OrganizationName:  ",CHAR(34),INDEX(Organizations[Organization Name],$A2613),CHAR(34),
", OrganizationDescription:  ",CHAR(34),INDEX(Organizations[Organization Description],$A2613),CHAR(34),
", OrganizationLink:  ",CHAR(34),INDEX(Organizations[Organization Link],$A2613),CHAR(34),"}"))</f>
        <v>#REF!</v>
      </c>
      <c r="F2613" t="e">
        <f>IF(INDEX(People[First Name],$A2613)="","",
CONCATENATE("  - &amp;AffiliationID",TEXT($A2613,"0000"),
" {PersonID: *PersonID",TEXT($A2613,"0000"),
", OrganizationID: *OrganizationID",TEXT(MATCH(INDEX(People[Organization Name],$A2613),Organizations[Organization Name],0),"0000"),
", IsPrimaryOrganizationContact: , AffiliationStartDate: , AffiliationEndDate: , PrimaryPhone: ",
", PrimaryEmail: ",CHAR(34),INDEX(People[Primary Email],$A2613),CHAR(34),
", PrimaryAddress: ",CHAR(34),INDEX(People[Primary Address],$A2613),CHAR(34),
", PersonLink: }"))</f>
        <v>#REF!</v>
      </c>
      <c r="H2613" t="e">
        <f>IF(COUNTA(CitationInformation)=0,"",IF(INDEX(AuthorList[Author Name],$A2613)="","",
CONCATENATE("  - &amp;AuthorListID",TEXT($A2613,"0000"),
"  {CitationID: *CitationID0001",
", PersonID: *PersonID",TEXT(MATCH(INDEX(AuthorList[Author Name],$A2613),People[Full Name],0),"0000"),
", AuthorOrder: ",INDEX(AuthorList[Author Number],$A2613),"}")))</f>
        <v>#REF!</v>
      </c>
      <c r="K2613" t="e">
        <f>IF(INDEX(SamplingFeatures[Feature Code],$A2613)="","",
CONCATENATE("  - &amp;SamplingFeatureID",TEXT($A2613,"0000"),
" {","SamplingFeatureUUID:  ",CHAR(34),INDEX(SamplingFeatures[Sampling Feature UUID],$A2613),CHAR(34),
", SamplingFeatureTypeCV:  ",CHAR(34),INDEX(SamplingFeatures[Sampling Feature Type],$A2613),CHAR(34),
", SamplingFeatureCode:  ",CHAR(34),INDEX(SamplingFeatures[Feature Code],$A2613),CHAR(34),
", SamplingFeatureName:  ",CHAR(34),INDEX(SamplingFeatures[Feature Name],$A2613),CHAR(34),
", SamplingFeatureDescription:  ",CHAR(34),INDEX(SamplingFeatures[Feature Description],$A2613),CHAR(34),
", SamplingFeatureGeotypeCV:  ",CHAR(34),INDEX(SamplingFeatures[Feature Geo Type],$A2613),CHAR(34),
", FeatureGeometry:  ",CHAR(34),INDEX(SamplingFeatures[Feature Geometry],$A2613),CHAR(34),
", Elevation_m:  ",CHAR(34),INDEX(SamplingFeatures[Elevation_m],$A2613),CHAR(34),
", ElevationDatumCV:  ",CHAR(34),ElevationDatum,CHAR(34),"}"))</f>
        <v>#REF!</v>
      </c>
      <c r="L2613" t="e">
        <f>IF(INDEX(SamplingFeatures[Sampling Feature Type],$A2613)&lt;&gt;"Site","",
CONCATENATE("  - &amp;SiteID",TEXT(SUMPRODUCT(--($L$3:$L2612&lt;&gt;"")),"0000"),
" {","SamplingFeatureID:  *SamplingFeatureID",TEXT($A2613,"0000"),
", SiteTypeCV:  ",CHAR(34),INDEX(Sites[Site Type],$A2613),CHAR(34),
", Latitude:  ",INDEX(Sites[Latitude],$A2613),
", Longitude:  ",INDEX(Sites[Longitude],$A2613),
", SRSName:  ",CHAR(34),LatLonDatum,CHAR(34),"}"))</f>
        <v>#REF!</v>
      </c>
      <c r="M2613" t="e">
        <f>IF(INDEX(SamplingFeatures[Sampling Feature Type],$A2613)&lt;&gt;"Specimen","",
CONCATENATE("  - &amp;SpecimenID",TEXT(SUMPRODUCT(--($M$3:$M2612&lt;&gt;"")),"0000"),
" {","SamplingFeatureID:  *SamplingFeatureID",TEXT($A2613,"0000"),
", SpecimenTypeCV:  ",CHAR(34),INDEX(Specimens[Specimen Type],$A2613),CHAR(34),
", SpecimenMediumCV:  ",INDEX(Specimens[Specimen Medium],$A2613),
", IsFieldSpecimen:  ",CHAR(34),INDEX(Specimens[Is Field Specimen?],$A2613),CHAR(34),"}"))</f>
        <v>#REF!</v>
      </c>
      <c r="N2613" t="e">
        <f>IF(COUNTA(SpatialOffsets[])=0,"", IF(INDEX(SpatialOffsets[Spatial Offset Type],$A2613)="","",
CONCATENATE("  - &amp;SpatialOffsetID",TEXT($A2613,"0000"),
" {","SpatialOffsetTypeCV:  ",CHAR(34),INDEX(SpatialOffsets[Spatial Offset Type],$A2613),CHAR(34),
", Offset1Value:  ",INDEX(SpatialOffsets[Offset 1 Value],$A2613),
", Offset1UnitID:  ",CHAR(34),INDEX(SpatialOffsets[Offset 1 Unit],$A2613),CHAR(34),
", Offset2Value:  ",INDEX(SpatialOffsets[Offset 2 Value],$A2613),
", Offset2UnitID:  ",CHAR(34),INDEX(SpatialOffsets[Offset 2 Unit],$A2613),CHAR(34),
", Offset3Value:  ",INDEX(SpatialOffsets[Offset 3 Value],$A2613),
", Offset3UnitID:  ",CHAR(34),INDEX(SpatialOffsets[Offset 3 Unit],$A2613),CHAR(34),,"}")))</f>
        <v>#REF!</v>
      </c>
      <c r="O2613" t="e">
        <f>IF(COUNTA(RelatedFeatures[])=0,"", IF(INDEX(RelatedFeatures[First Sampling Feature Code],$A2613)="","",
CONCATENATE("  - &amp;RelationID",TEXT($A2613,"0000"),
" {","SamplingFeatureID:  *SamplingFeatureID",TEXT(MATCH(INDEX(RelatedFeatures[First Sampling Feature Code],$A2613),SamplingFeatures[Feature Code],0),"0000"),
", RelationshipTypeCV:  ",CHAR(34),INDEX(RelatedFeatures[Relationship Type],$A2613),CHAR(34),
", RelatedFeatureID: *SamplingFeatureID",TEXT(MATCH(INDEX(RelatedFeatures[Second Sampling Feature Code],$A2613),SamplingFeatures[Feature Code],0),"0000"),
", SpatialOffsetID:  ",IF(INDEX(RelatedFeatures[Offset Number],$A2613)="","",CONCATENATE("*SpatialOffsetID",TEXT(INDEX(RelatedFeatures[Offset Number],$A2613),"0000"))),"}")))</f>
        <v>#REF!</v>
      </c>
      <c r="P2613" t="e">
        <f>IF(INDEX(Methods[Method Type],$A2613)="","",
CONCATENATE("  - &amp;MethodID",TEXT($A2613,"0000"),
" {","MethodTypeCV:  ",CHAR(34),INDEX(Methods[Method Type],$A2613),CHAR(34),
", MethodCode:  ",CHAR(34),INDEX(Methods[Method Code],$A2613),CHAR(34),
", MethodName:  ",CHAR(34),INDEX(Methods[Method Name],$A2613),CHAR(34),
", MethodDescription:  ",CHAR(34),INDEX(Methods[Method Description],$A2613),CHAR(34),
", MethodLink:  ",CHAR(34),INDEX(Methods[Method Link],$A2613),CHAR(34),
", OrganizationID: *OrganizationID",TEXT(MATCH(INDEX(Methods[Organization Name],$A2613),Organizations[Organization Name],0),"0000"),"}"))</f>
        <v>#REF!</v>
      </c>
      <c r="Q2613" t="e">
        <f>IF(INDEX(Variables[Variable Type],$A2613)="","",
CONCATENATE("  - &amp;VariableID",TEXT($A2613,"0000"),
" {","VariableTypeCV:  ",CHAR(34),INDEX(Variables[Variable Type],$A2613),CHAR(34),
", VariableCode:  ",CHAR(34),INDEX(Variables[Variable Code],$A2613),CHAR(34),
", VariableNameCV:  ",CHAR(34),INDEX(Variables[Variable Name],$A2613),CHAR(34),
", VariableDefinition:  ",CHAR(34),INDEX(Variables[Variable Definition],$A2613),CHAR(34),
", SpecciationCV:  ",CHAR(34),INDEX(Variables[Speciation],$A2613),CHAR(34),
", NoDataValue:  ",CHAR(34),INDEX(Variables[No Data Value],$A2613),CHAR(34),"}"))</f>
        <v>#REF!</v>
      </c>
    </row>
    <row r="2614" spans="1:17" x14ac:dyDescent="0.25">
      <c r="A2614">
        <v>2611</v>
      </c>
      <c r="D2614" t="e">
        <f>IF(INDEX(People[First Name],$A2614)="","",
CONCATENATE("  - &amp;PersonID",TEXT($A2614,"0000"),
" {","PersonFirstName:  ",CHAR(34),INDEX(People[First Name],$A2614),CHAR(34),
", PersonMiddleName:  ",CHAR(34),INDEX(People[Middle Name],$A2614),CHAR(34),
", PersonLastName:  ",CHAR(34),INDEX(People[Last Name],$A2614),CHAR(34),"}"))</f>
        <v>#REF!</v>
      </c>
      <c r="E2614" t="e">
        <f>IF(INDEX(Organizations[Organization Type '[CV']],$A2614)="","",
CONCATENATE("  - &amp;OrganizationID",TEXT($A2614,"0000"),
" {","OrganizationTypeCV:  ",CHAR(34),INDEX(Organizations[Organization Type '[CV']],$A2614),CHAR(34),
", OrganizationCode:  ",CHAR(34),INDEX(Organizations[Organization Code],$A2614),CHAR(34),
", OrganizationName:  ",CHAR(34),INDEX(Organizations[Organization Name],$A2614),CHAR(34),
", OrganizationDescription:  ",CHAR(34),INDEX(Organizations[Organization Description],$A2614),CHAR(34),
", OrganizationLink:  ",CHAR(34),INDEX(Organizations[Organization Link],$A2614),CHAR(34),"}"))</f>
        <v>#REF!</v>
      </c>
      <c r="F2614" t="e">
        <f>IF(INDEX(People[First Name],$A2614)="","",
CONCATENATE("  - &amp;AffiliationID",TEXT($A2614,"0000"),
" {PersonID: *PersonID",TEXT($A2614,"0000"),
", OrganizationID: *OrganizationID",TEXT(MATCH(INDEX(People[Organization Name],$A2614),Organizations[Organization Name],0),"0000"),
", IsPrimaryOrganizationContact: , AffiliationStartDate: , AffiliationEndDate: , PrimaryPhone: ",
", PrimaryEmail: ",CHAR(34),INDEX(People[Primary Email],$A2614),CHAR(34),
", PrimaryAddress: ",CHAR(34),INDEX(People[Primary Address],$A2614),CHAR(34),
", PersonLink: }"))</f>
        <v>#REF!</v>
      </c>
      <c r="H2614" t="e">
        <f>IF(COUNTA(CitationInformation)=0,"",IF(INDEX(AuthorList[Author Name],$A2614)="","",
CONCATENATE("  - &amp;AuthorListID",TEXT($A2614,"0000"),
"  {CitationID: *CitationID0001",
", PersonID: *PersonID",TEXT(MATCH(INDEX(AuthorList[Author Name],$A2614),People[Full Name],0),"0000"),
", AuthorOrder: ",INDEX(AuthorList[Author Number],$A2614),"}")))</f>
        <v>#REF!</v>
      </c>
      <c r="K2614" t="e">
        <f>IF(INDEX(SamplingFeatures[Feature Code],$A2614)="","",
CONCATENATE("  - &amp;SamplingFeatureID",TEXT($A2614,"0000"),
" {","SamplingFeatureUUID:  ",CHAR(34),INDEX(SamplingFeatures[Sampling Feature UUID],$A2614),CHAR(34),
", SamplingFeatureTypeCV:  ",CHAR(34),INDEX(SamplingFeatures[Sampling Feature Type],$A2614),CHAR(34),
", SamplingFeatureCode:  ",CHAR(34),INDEX(SamplingFeatures[Feature Code],$A2614),CHAR(34),
", SamplingFeatureName:  ",CHAR(34),INDEX(SamplingFeatures[Feature Name],$A2614),CHAR(34),
", SamplingFeatureDescription:  ",CHAR(34),INDEX(SamplingFeatures[Feature Description],$A2614),CHAR(34),
", SamplingFeatureGeotypeCV:  ",CHAR(34),INDEX(SamplingFeatures[Feature Geo Type],$A2614),CHAR(34),
", FeatureGeometry:  ",CHAR(34),INDEX(SamplingFeatures[Feature Geometry],$A2614),CHAR(34),
", Elevation_m:  ",CHAR(34),INDEX(SamplingFeatures[Elevation_m],$A2614),CHAR(34),
", ElevationDatumCV:  ",CHAR(34),ElevationDatum,CHAR(34),"}"))</f>
        <v>#REF!</v>
      </c>
      <c r="L2614" t="e">
        <f>IF(INDEX(SamplingFeatures[Sampling Feature Type],$A2614)&lt;&gt;"Site","",
CONCATENATE("  - &amp;SiteID",TEXT(SUMPRODUCT(--($L$3:$L2613&lt;&gt;"")),"0000"),
" {","SamplingFeatureID:  *SamplingFeatureID",TEXT($A2614,"0000"),
", SiteTypeCV:  ",CHAR(34),INDEX(Sites[Site Type],$A2614),CHAR(34),
", Latitude:  ",INDEX(Sites[Latitude],$A2614),
", Longitude:  ",INDEX(Sites[Longitude],$A2614),
", SRSName:  ",CHAR(34),LatLonDatum,CHAR(34),"}"))</f>
        <v>#REF!</v>
      </c>
      <c r="M2614" t="e">
        <f>IF(INDEX(SamplingFeatures[Sampling Feature Type],$A2614)&lt;&gt;"Specimen","",
CONCATENATE("  - &amp;SpecimenID",TEXT(SUMPRODUCT(--($M$3:$M2613&lt;&gt;"")),"0000"),
" {","SamplingFeatureID:  *SamplingFeatureID",TEXT($A2614,"0000"),
", SpecimenTypeCV:  ",CHAR(34),INDEX(Specimens[Specimen Type],$A2614),CHAR(34),
", SpecimenMediumCV:  ",INDEX(Specimens[Specimen Medium],$A2614),
", IsFieldSpecimen:  ",CHAR(34),INDEX(Specimens[Is Field Specimen?],$A2614),CHAR(34),"}"))</f>
        <v>#REF!</v>
      </c>
      <c r="N2614" t="e">
        <f>IF(COUNTA(SpatialOffsets[])=0,"", IF(INDEX(SpatialOffsets[Spatial Offset Type],$A2614)="","",
CONCATENATE("  - &amp;SpatialOffsetID",TEXT($A2614,"0000"),
" {","SpatialOffsetTypeCV:  ",CHAR(34),INDEX(SpatialOffsets[Spatial Offset Type],$A2614),CHAR(34),
", Offset1Value:  ",INDEX(SpatialOffsets[Offset 1 Value],$A2614),
", Offset1UnitID:  ",CHAR(34),INDEX(SpatialOffsets[Offset 1 Unit],$A2614),CHAR(34),
", Offset2Value:  ",INDEX(SpatialOffsets[Offset 2 Value],$A2614),
", Offset2UnitID:  ",CHAR(34),INDEX(SpatialOffsets[Offset 2 Unit],$A2614),CHAR(34),
", Offset3Value:  ",INDEX(SpatialOffsets[Offset 3 Value],$A2614),
", Offset3UnitID:  ",CHAR(34),INDEX(SpatialOffsets[Offset 3 Unit],$A2614),CHAR(34),,"}")))</f>
        <v>#REF!</v>
      </c>
      <c r="O2614" t="e">
        <f>IF(COUNTA(RelatedFeatures[])=0,"", IF(INDEX(RelatedFeatures[First Sampling Feature Code],$A2614)="","",
CONCATENATE("  - &amp;RelationID",TEXT($A2614,"0000"),
" {","SamplingFeatureID:  *SamplingFeatureID",TEXT(MATCH(INDEX(RelatedFeatures[First Sampling Feature Code],$A2614),SamplingFeatures[Feature Code],0),"0000"),
", RelationshipTypeCV:  ",CHAR(34),INDEX(RelatedFeatures[Relationship Type],$A2614),CHAR(34),
", RelatedFeatureID: *SamplingFeatureID",TEXT(MATCH(INDEX(RelatedFeatures[Second Sampling Feature Code],$A2614),SamplingFeatures[Feature Code],0),"0000"),
", SpatialOffsetID:  ",IF(INDEX(RelatedFeatures[Offset Number],$A2614)="","",CONCATENATE("*SpatialOffsetID",TEXT(INDEX(RelatedFeatures[Offset Number],$A2614),"0000"))),"}")))</f>
        <v>#REF!</v>
      </c>
      <c r="P2614" t="e">
        <f>IF(INDEX(Methods[Method Type],$A2614)="","",
CONCATENATE("  - &amp;MethodID",TEXT($A2614,"0000"),
" {","MethodTypeCV:  ",CHAR(34),INDEX(Methods[Method Type],$A2614),CHAR(34),
", MethodCode:  ",CHAR(34),INDEX(Methods[Method Code],$A2614),CHAR(34),
", MethodName:  ",CHAR(34),INDEX(Methods[Method Name],$A2614),CHAR(34),
", MethodDescription:  ",CHAR(34),INDEX(Methods[Method Description],$A2614),CHAR(34),
", MethodLink:  ",CHAR(34),INDEX(Methods[Method Link],$A2614),CHAR(34),
", OrganizationID: *OrganizationID",TEXT(MATCH(INDEX(Methods[Organization Name],$A2614),Organizations[Organization Name],0),"0000"),"}"))</f>
        <v>#REF!</v>
      </c>
      <c r="Q2614" t="e">
        <f>IF(INDEX(Variables[Variable Type],$A2614)="","",
CONCATENATE("  - &amp;VariableID",TEXT($A2614,"0000"),
" {","VariableTypeCV:  ",CHAR(34),INDEX(Variables[Variable Type],$A2614),CHAR(34),
", VariableCode:  ",CHAR(34),INDEX(Variables[Variable Code],$A2614),CHAR(34),
", VariableNameCV:  ",CHAR(34),INDEX(Variables[Variable Name],$A2614),CHAR(34),
", VariableDefinition:  ",CHAR(34),INDEX(Variables[Variable Definition],$A2614),CHAR(34),
", SpecciationCV:  ",CHAR(34),INDEX(Variables[Speciation],$A2614),CHAR(34),
", NoDataValue:  ",CHAR(34),INDEX(Variables[No Data Value],$A2614),CHAR(34),"}"))</f>
        <v>#REF!</v>
      </c>
    </row>
    <row r="2615" spans="1:17" x14ac:dyDescent="0.25">
      <c r="A2615">
        <v>2612</v>
      </c>
      <c r="D2615" t="e">
        <f>IF(INDEX(People[First Name],$A2615)="","",
CONCATENATE("  - &amp;PersonID",TEXT($A2615,"0000"),
" {","PersonFirstName:  ",CHAR(34),INDEX(People[First Name],$A2615),CHAR(34),
", PersonMiddleName:  ",CHAR(34),INDEX(People[Middle Name],$A2615),CHAR(34),
", PersonLastName:  ",CHAR(34),INDEX(People[Last Name],$A2615),CHAR(34),"}"))</f>
        <v>#REF!</v>
      </c>
      <c r="E2615" t="e">
        <f>IF(INDEX(Organizations[Organization Type '[CV']],$A2615)="","",
CONCATENATE("  - &amp;OrganizationID",TEXT($A2615,"0000"),
" {","OrganizationTypeCV:  ",CHAR(34),INDEX(Organizations[Organization Type '[CV']],$A2615),CHAR(34),
", OrganizationCode:  ",CHAR(34),INDEX(Organizations[Organization Code],$A2615),CHAR(34),
", OrganizationName:  ",CHAR(34),INDEX(Organizations[Organization Name],$A2615),CHAR(34),
", OrganizationDescription:  ",CHAR(34),INDEX(Organizations[Organization Description],$A2615),CHAR(34),
", OrganizationLink:  ",CHAR(34),INDEX(Organizations[Organization Link],$A2615),CHAR(34),"}"))</f>
        <v>#REF!</v>
      </c>
      <c r="F2615" t="e">
        <f>IF(INDEX(People[First Name],$A2615)="","",
CONCATENATE("  - &amp;AffiliationID",TEXT($A2615,"0000"),
" {PersonID: *PersonID",TEXT($A2615,"0000"),
", OrganizationID: *OrganizationID",TEXT(MATCH(INDEX(People[Organization Name],$A2615),Organizations[Organization Name],0),"0000"),
", IsPrimaryOrganizationContact: , AffiliationStartDate: , AffiliationEndDate: , PrimaryPhone: ",
", PrimaryEmail: ",CHAR(34),INDEX(People[Primary Email],$A2615),CHAR(34),
", PrimaryAddress: ",CHAR(34),INDEX(People[Primary Address],$A2615),CHAR(34),
", PersonLink: }"))</f>
        <v>#REF!</v>
      </c>
      <c r="H2615" t="e">
        <f>IF(COUNTA(CitationInformation)=0,"",IF(INDEX(AuthorList[Author Name],$A2615)="","",
CONCATENATE("  - &amp;AuthorListID",TEXT($A2615,"0000"),
"  {CitationID: *CitationID0001",
", PersonID: *PersonID",TEXT(MATCH(INDEX(AuthorList[Author Name],$A2615),People[Full Name],0),"0000"),
", AuthorOrder: ",INDEX(AuthorList[Author Number],$A2615),"}")))</f>
        <v>#REF!</v>
      </c>
      <c r="K2615" t="e">
        <f>IF(INDEX(SamplingFeatures[Feature Code],$A2615)="","",
CONCATENATE("  - &amp;SamplingFeatureID",TEXT($A2615,"0000"),
" {","SamplingFeatureUUID:  ",CHAR(34),INDEX(SamplingFeatures[Sampling Feature UUID],$A2615),CHAR(34),
", SamplingFeatureTypeCV:  ",CHAR(34),INDEX(SamplingFeatures[Sampling Feature Type],$A2615),CHAR(34),
", SamplingFeatureCode:  ",CHAR(34),INDEX(SamplingFeatures[Feature Code],$A2615),CHAR(34),
", SamplingFeatureName:  ",CHAR(34),INDEX(SamplingFeatures[Feature Name],$A2615),CHAR(34),
", SamplingFeatureDescription:  ",CHAR(34),INDEX(SamplingFeatures[Feature Description],$A2615),CHAR(34),
", SamplingFeatureGeotypeCV:  ",CHAR(34),INDEX(SamplingFeatures[Feature Geo Type],$A2615),CHAR(34),
", FeatureGeometry:  ",CHAR(34),INDEX(SamplingFeatures[Feature Geometry],$A2615),CHAR(34),
", Elevation_m:  ",CHAR(34),INDEX(SamplingFeatures[Elevation_m],$A2615),CHAR(34),
", ElevationDatumCV:  ",CHAR(34),ElevationDatum,CHAR(34),"}"))</f>
        <v>#REF!</v>
      </c>
      <c r="L2615" t="e">
        <f>IF(INDEX(SamplingFeatures[Sampling Feature Type],$A2615)&lt;&gt;"Site","",
CONCATENATE("  - &amp;SiteID",TEXT(SUMPRODUCT(--($L$3:$L2614&lt;&gt;"")),"0000"),
" {","SamplingFeatureID:  *SamplingFeatureID",TEXT($A2615,"0000"),
", SiteTypeCV:  ",CHAR(34),INDEX(Sites[Site Type],$A2615),CHAR(34),
", Latitude:  ",INDEX(Sites[Latitude],$A2615),
", Longitude:  ",INDEX(Sites[Longitude],$A2615),
", SRSName:  ",CHAR(34),LatLonDatum,CHAR(34),"}"))</f>
        <v>#REF!</v>
      </c>
      <c r="M2615" t="e">
        <f>IF(INDEX(SamplingFeatures[Sampling Feature Type],$A2615)&lt;&gt;"Specimen","",
CONCATENATE("  - &amp;SpecimenID",TEXT(SUMPRODUCT(--($M$3:$M2614&lt;&gt;"")),"0000"),
" {","SamplingFeatureID:  *SamplingFeatureID",TEXT($A2615,"0000"),
", SpecimenTypeCV:  ",CHAR(34),INDEX(Specimens[Specimen Type],$A2615),CHAR(34),
", SpecimenMediumCV:  ",INDEX(Specimens[Specimen Medium],$A2615),
", IsFieldSpecimen:  ",CHAR(34),INDEX(Specimens[Is Field Specimen?],$A2615),CHAR(34),"}"))</f>
        <v>#REF!</v>
      </c>
      <c r="N2615" t="e">
        <f>IF(COUNTA(SpatialOffsets[])=0,"", IF(INDEX(SpatialOffsets[Spatial Offset Type],$A2615)="","",
CONCATENATE("  - &amp;SpatialOffsetID",TEXT($A2615,"0000"),
" {","SpatialOffsetTypeCV:  ",CHAR(34),INDEX(SpatialOffsets[Spatial Offset Type],$A2615),CHAR(34),
", Offset1Value:  ",INDEX(SpatialOffsets[Offset 1 Value],$A2615),
", Offset1UnitID:  ",CHAR(34),INDEX(SpatialOffsets[Offset 1 Unit],$A2615),CHAR(34),
", Offset2Value:  ",INDEX(SpatialOffsets[Offset 2 Value],$A2615),
", Offset2UnitID:  ",CHAR(34),INDEX(SpatialOffsets[Offset 2 Unit],$A2615),CHAR(34),
", Offset3Value:  ",INDEX(SpatialOffsets[Offset 3 Value],$A2615),
", Offset3UnitID:  ",CHAR(34),INDEX(SpatialOffsets[Offset 3 Unit],$A2615),CHAR(34),,"}")))</f>
        <v>#REF!</v>
      </c>
      <c r="O2615" t="e">
        <f>IF(COUNTA(RelatedFeatures[])=0,"", IF(INDEX(RelatedFeatures[First Sampling Feature Code],$A2615)="","",
CONCATENATE("  - &amp;RelationID",TEXT($A2615,"0000"),
" {","SamplingFeatureID:  *SamplingFeatureID",TEXT(MATCH(INDEX(RelatedFeatures[First Sampling Feature Code],$A2615),SamplingFeatures[Feature Code],0),"0000"),
", RelationshipTypeCV:  ",CHAR(34),INDEX(RelatedFeatures[Relationship Type],$A2615),CHAR(34),
", RelatedFeatureID: *SamplingFeatureID",TEXT(MATCH(INDEX(RelatedFeatures[Second Sampling Feature Code],$A2615),SamplingFeatures[Feature Code],0),"0000"),
", SpatialOffsetID:  ",IF(INDEX(RelatedFeatures[Offset Number],$A2615)="","",CONCATENATE("*SpatialOffsetID",TEXT(INDEX(RelatedFeatures[Offset Number],$A2615),"0000"))),"}")))</f>
        <v>#REF!</v>
      </c>
      <c r="P2615" t="e">
        <f>IF(INDEX(Methods[Method Type],$A2615)="","",
CONCATENATE("  - &amp;MethodID",TEXT($A2615,"0000"),
" {","MethodTypeCV:  ",CHAR(34),INDEX(Methods[Method Type],$A2615),CHAR(34),
", MethodCode:  ",CHAR(34),INDEX(Methods[Method Code],$A2615),CHAR(34),
", MethodName:  ",CHAR(34),INDEX(Methods[Method Name],$A2615),CHAR(34),
", MethodDescription:  ",CHAR(34),INDEX(Methods[Method Description],$A2615),CHAR(34),
", MethodLink:  ",CHAR(34),INDEX(Methods[Method Link],$A2615),CHAR(34),
", OrganizationID: *OrganizationID",TEXT(MATCH(INDEX(Methods[Organization Name],$A2615),Organizations[Organization Name],0),"0000"),"}"))</f>
        <v>#REF!</v>
      </c>
      <c r="Q2615" t="e">
        <f>IF(INDEX(Variables[Variable Type],$A2615)="","",
CONCATENATE("  - &amp;VariableID",TEXT($A2615,"0000"),
" {","VariableTypeCV:  ",CHAR(34),INDEX(Variables[Variable Type],$A2615),CHAR(34),
", VariableCode:  ",CHAR(34),INDEX(Variables[Variable Code],$A2615),CHAR(34),
", VariableNameCV:  ",CHAR(34),INDEX(Variables[Variable Name],$A2615),CHAR(34),
", VariableDefinition:  ",CHAR(34),INDEX(Variables[Variable Definition],$A2615),CHAR(34),
", SpecciationCV:  ",CHAR(34),INDEX(Variables[Speciation],$A2615),CHAR(34),
", NoDataValue:  ",CHAR(34),INDEX(Variables[No Data Value],$A2615),CHAR(34),"}"))</f>
        <v>#REF!</v>
      </c>
    </row>
    <row r="2616" spans="1:17" x14ac:dyDescent="0.25">
      <c r="A2616">
        <v>2613</v>
      </c>
      <c r="D2616" t="e">
        <f>IF(INDEX(People[First Name],$A2616)="","",
CONCATENATE("  - &amp;PersonID",TEXT($A2616,"0000"),
" {","PersonFirstName:  ",CHAR(34),INDEX(People[First Name],$A2616),CHAR(34),
", PersonMiddleName:  ",CHAR(34),INDEX(People[Middle Name],$A2616),CHAR(34),
", PersonLastName:  ",CHAR(34),INDEX(People[Last Name],$A2616),CHAR(34),"}"))</f>
        <v>#REF!</v>
      </c>
      <c r="E2616" t="e">
        <f>IF(INDEX(Organizations[Organization Type '[CV']],$A2616)="","",
CONCATENATE("  - &amp;OrganizationID",TEXT($A2616,"0000"),
" {","OrganizationTypeCV:  ",CHAR(34),INDEX(Organizations[Organization Type '[CV']],$A2616),CHAR(34),
", OrganizationCode:  ",CHAR(34),INDEX(Organizations[Organization Code],$A2616),CHAR(34),
", OrganizationName:  ",CHAR(34),INDEX(Organizations[Organization Name],$A2616),CHAR(34),
", OrganizationDescription:  ",CHAR(34),INDEX(Organizations[Organization Description],$A2616),CHAR(34),
", OrganizationLink:  ",CHAR(34),INDEX(Organizations[Organization Link],$A2616),CHAR(34),"}"))</f>
        <v>#REF!</v>
      </c>
      <c r="F2616" t="e">
        <f>IF(INDEX(People[First Name],$A2616)="","",
CONCATENATE("  - &amp;AffiliationID",TEXT($A2616,"0000"),
" {PersonID: *PersonID",TEXT($A2616,"0000"),
", OrganizationID: *OrganizationID",TEXT(MATCH(INDEX(People[Organization Name],$A2616),Organizations[Organization Name],0),"0000"),
", IsPrimaryOrganizationContact: , AffiliationStartDate: , AffiliationEndDate: , PrimaryPhone: ",
", PrimaryEmail: ",CHAR(34),INDEX(People[Primary Email],$A2616),CHAR(34),
", PrimaryAddress: ",CHAR(34),INDEX(People[Primary Address],$A2616),CHAR(34),
", PersonLink: }"))</f>
        <v>#REF!</v>
      </c>
      <c r="H2616" t="e">
        <f>IF(COUNTA(CitationInformation)=0,"",IF(INDEX(AuthorList[Author Name],$A2616)="","",
CONCATENATE("  - &amp;AuthorListID",TEXT($A2616,"0000"),
"  {CitationID: *CitationID0001",
", PersonID: *PersonID",TEXT(MATCH(INDEX(AuthorList[Author Name],$A2616),People[Full Name],0),"0000"),
", AuthorOrder: ",INDEX(AuthorList[Author Number],$A2616),"}")))</f>
        <v>#REF!</v>
      </c>
      <c r="K2616" t="e">
        <f>IF(INDEX(SamplingFeatures[Feature Code],$A2616)="","",
CONCATENATE("  - &amp;SamplingFeatureID",TEXT($A2616,"0000"),
" {","SamplingFeatureUUID:  ",CHAR(34),INDEX(SamplingFeatures[Sampling Feature UUID],$A2616),CHAR(34),
", SamplingFeatureTypeCV:  ",CHAR(34),INDEX(SamplingFeatures[Sampling Feature Type],$A2616),CHAR(34),
", SamplingFeatureCode:  ",CHAR(34),INDEX(SamplingFeatures[Feature Code],$A2616),CHAR(34),
", SamplingFeatureName:  ",CHAR(34),INDEX(SamplingFeatures[Feature Name],$A2616),CHAR(34),
", SamplingFeatureDescription:  ",CHAR(34),INDEX(SamplingFeatures[Feature Description],$A2616),CHAR(34),
", SamplingFeatureGeotypeCV:  ",CHAR(34),INDEX(SamplingFeatures[Feature Geo Type],$A2616),CHAR(34),
", FeatureGeometry:  ",CHAR(34),INDEX(SamplingFeatures[Feature Geometry],$A2616),CHAR(34),
", Elevation_m:  ",CHAR(34),INDEX(SamplingFeatures[Elevation_m],$A2616),CHAR(34),
", ElevationDatumCV:  ",CHAR(34),ElevationDatum,CHAR(34),"}"))</f>
        <v>#REF!</v>
      </c>
      <c r="L2616" t="e">
        <f>IF(INDEX(SamplingFeatures[Sampling Feature Type],$A2616)&lt;&gt;"Site","",
CONCATENATE("  - &amp;SiteID",TEXT(SUMPRODUCT(--($L$3:$L2615&lt;&gt;"")),"0000"),
" {","SamplingFeatureID:  *SamplingFeatureID",TEXT($A2616,"0000"),
", SiteTypeCV:  ",CHAR(34),INDEX(Sites[Site Type],$A2616),CHAR(34),
", Latitude:  ",INDEX(Sites[Latitude],$A2616),
", Longitude:  ",INDEX(Sites[Longitude],$A2616),
", SRSName:  ",CHAR(34),LatLonDatum,CHAR(34),"}"))</f>
        <v>#REF!</v>
      </c>
      <c r="M2616" t="e">
        <f>IF(INDEX(SamplingFeatures[Sampling Feature Type],$A2616)&lt;&gt;"Specimen","",
CONCATENATE("  - &amp;SpecimenID",TEXT(SUMPRODUCT(--($M$3:$M2615&lt;&gt;"")),"0000"),
" {","SamplingFeatureID:  *SamplingFeatureID",TEXT($A2616,"0000"),
", SpecimenTypeCV:  ",CHAR(34),INDEX(Specimens[Specimen Type],$A2616),CHAR(34),
", SpecimenMediumCV:  ",INDEX(Specimens[Specimen Medium],$A2616),
", IsFieldSpecimen:  ",CHAR(34),INDEX(Specimens[Is Field Specimen?],$A2616),CHAR(34),"}"))</f>
        <v>#REF!</v>
      </c>
      <c r="N2616" t="e">
        <f>IF(COUNTA(SpatialOffsets[])=0,"", IF(INDEX(SpatialOffsets[Spatial Offset Type],$A2616)="","",
CONCATENATE("  - &amp;SpatialOffsetID",TEXT($A2616,"0000"),
" {","SpatialOffsetTypeCV:  ",CHAR(34),INDEX(SpatialOffsets[Spatial Offset Type],$A2616),CHAR(34),
", Offset1Value:  ",INDEX(SpatialOffsets[Offset 1 Value],$A2616),
", Offset1UnitID:  ",CHAR(34),INDEX(SpatialOffsets[Offset 1 Unit],$A2616),CHAR(34),
", Offset2Value:  ",INDEX(SpatialOffsets[Offset 2 Value],$A2616),
", Offset2UnitID:  ",CHAR(34),INDEX(SpatialOffsets[Offset 2 Unit],$A2616),CHAR(34),
", Offset3Value:  ",INDEX(SpatialOffsets[Offset 3 Value],$A2616),
", Offset3UnitID:  ",CHAR(34),INDEX(SpatialOffsets[Offset 3 Unit],$A2616),CHAR(34),,"}")))</f>
        <v>#REF!</v>
      </c>
      <c r="O2616" t="e">
        <f>IF(COUNTA(RelatedFeatures[])=0,"", IF(INDEX(RelatedFeatures[First Sampling Feature Code],$A2616)="","",
CONCATENATE("  - &amp;RelationID",TEXT($A2616,"0000"),
" {","SamplingFeatureID:  *SamplingFeatureID",TEXT(MATCH(INDEX(RelatedFeatures[First Sampling Feature Code],$A2616),SamplingFeatures[Feature Code],0),"0000"),
", RelationshipTypeCV:  ",CHAR(34),INDEX(RelatedFeatures[Relationship Type],$A2616),CHAR(34),
", RelatedFeatureID: *SamplingFeatureID",TEXT(MATCH(INDEX(RelatedFeatures[Second Sampling Feature Code],$A2616),SamplingFeatures[Feature Code],0),"0000"),
", SpatialOffsetID:  ",IF(INDEX(RelatedFeatures[Offset Number],$A2616)="","",CONCATENATE("*SpatialOffsetID",TEXT(INDEX(RelatedFeatures[Offset Number],$A2616),"0000"))),"}")))</f>
        <v>#REF!</v>
      </c>
      <c r="P2616" t="e">
        <f>IF(INDEX(Methods[Method Type],$A2616)="","",
CONCATENATE("  - &amp;MethodID",TEXT($A2616,"0000"),
" {","MethodTypeCV:  ",CHAR(34),INDEX(Methods[Method Type],$A2616),CHAR(34),
", MethodCode:  ",CHAR(34),INDEX(Methods[Method Code],$A2616),CHAR(34),
", MethodName:  ",CHAR(34),INDEX(Methods[Method Name],$A2616),CHAR(34),
", MethodDescription:  ",CHAR(34),INDEX(Methods[Method Description],$A2616),CHAR(34),
", MethodLink:  ",CHAR(34),INDEX(Methods[Method Link],$A2616),CHAR(34),
", OrganizationID: *OrganizationID",TEXT(MATCH(INDEX(Methods[Organization Name],$A2616),Organizations[Organization Name],0),"0000"),"}"))</f>
        <v>#REF!</v>
      </c>
      <c r="Q2616" t="e">
        <f>IF(INDEX(Variables[Variable Type],$A2616)="","",
CONCATENATE("  - &amp;VariableID",TEXT($A2616,"0000"),
" {","VariableTypeCV:  ",CHAR(34),INDEX(Variables[Variable Type],$A2616),CHAR(34),
", VariableCode:  ",CHAR(34),INDEX(Variables[Variable Code],$A2616),CHAR(34),
", VariableNameCV:  ",CHAR(34),INDEX(Variables[Variable Name],$A2616),CHAR(34),
", VariableDefinition:  ",CHAR(34),INDEX(Variables[Variable Definition],$A2616),CHAR(34),
", SpecciationCV:  ",CHAR(34),INDEX(Variables[Speciation],$A2616),CHAR(34),
", NoDataValue:  ",CHAR(34),INDEX(Variables[No Data Value],$A2616),CHAR(34),"}"))</f>
        <v>#REF!</v>
      </c>
    </row>
    <row r="2617" spans="1:17" x14ac:dyDescent="0.25">
      <c r="A2617">
        <v>2614</v>
      </c>
      <c r="D2617" t="e">
        <f>IF(INDEX(People[First Name],$A2617)="","",
CONCATENATE("  - &amp;PersonID",TEXT($A2617,"0000"),
" {","PersonFirstName:  ",CHAR(34),INDEX(People[First Name],$A2617),CHAR(34),
", PersonMiddleName:  ",CHAR(34),INDEX(People[Middle Name],$A2617),CHAR(34),
", PersonLastName:  ",CHAR(34),INDEX(People[Last Name],$A2617),CHAR(34),"}"))</f>
        <v>#REF!</v>
      </c>
      <c r="E2617" t="e">
        <f>IF(INDEX(Organizations[Organization Type '[CV']],$A2617)="","",
CONCATENATE("  - &amp;OrganizationID",TEXT($A2617,"0000"),
" {","OrganizationTypeCV:  ",CHAR(34),INDEX(Organizations[Organization Type '[CV']],$A2617),CHAR(34),
", OrganizationCode:  ",CHAR(34),INDEX(Organizations[Organization Code],$A2617),CHAR(34),
", OrganizationName:  ",CHAR(34),INDEX(Organizations[Organization Name],$A2617),CHAR(34),
", OrganizationDescription:  ",CHAR(34),INDEX(Organizations[Organization Description],$A2617),CHAR(34),
", OrganizationLink:  ",CHAR(34),INDEX(Organizations[Organization Link],$A2617),CHAR(34),"}"))</f>
        <v>#REF!</v>
      </c>
      <c r="F2617" t="e">
        <f>IF(INDEX(People[First Name],$A2617)="","",
CONCATENATE("  - &amp;AffiliationID",TEXT($A2617,"0000"),
" {PersonID: *PersonID",TEXT($A2617,"0000"),
", OrganizationID: *OrganizationID",TEXT(MATCH(INDEX(People[Organization Name],$A2617),Organizations[Organization Name],0),"0000"),
", IsPrimaryOrganizationContact: , AffiliationStartDate: , AffiliationEndDate: , PrimaryPhone: ",
", PrimaryEmail: ",CHAR(34),INDEX(People[Primary Email],$A2617),CHAR(34),
", PrimaryAddress: ",CHAR(34),INDEX(People[Primary Address],$A2617),CHAR(34),
", PersonLink: }"))</f>
        <v>#REF!</v>
      </c>
      <c r="H2617" t="e">
        <f>IF(COUNTA(CitationInformation)=0,"",IF(INDEX(AuthorList[Author Name],$A2617)="","",
CONCATENATE("  - &amp;AuthorListID",TEXT($A2617,"0000"),
"  {CitationID: *CitationID0001",
", PersonID: *PersonID",TEXT(MATCH(INDEX(AuthorList[Author Name],$A2617),People[Full Name],0),"0000"),
", AuthorOrder: ",INDEX(AuthorList[Author Number],$A2617),"}")))</f>
        <v>#REF!</v>
      </c>
      <c r="K2617" t="e">
        <f>IF(INDEX(SamplingFeatures[Feature Code],$A2617)="","",
CONCATENATE("  - &amp;SamplingFeatureID",TEXT($A2617,"0000"),
" {","SamplingFeatureUUID:  ",CHAR(34),INDEX(SamplingFeatures[Sampling Feature UUID],$A2617),CHAR(34),
", SamplingFeatureTypeCV:  ",CHAR(34),INDEX(SamplingFeatures[Sampling Feature Type],$A2617),CHAR(34),
", SamplingFeatureCode:  ",CHAR(34),INDEX(SamplingFeatures[Feature Code],$A2617),CHAR(34),
", SamplingFeatureName:  ",CHAR(34),INDEX(SamplingFeatures[Feature Name],$A2617),CHAR(34),
", SamplingFeatureDescription:  ",CHAR(34),INDEX(SamplingFeatures[Feature Description],$A2617),CHAR(34),
", SamplingFeatureGeotypeCV:  ",CHAR(34),INDEX(SamplingFeatures[Feature Geo Type],$A2617),CHAR(34),
", FeatureGeometry:  ",CHAR(34),INDEX(SamplingFeatures[Feature Geometry],$A2617),CHAR(34),
", Elevation_m:  ",CHAR(34),INDEX(SamplingFeatures[Elevation_m],$A2617),CHAR(34),
", ElevationDatumCV:  ",CHAR(34),ElevationDatum,CHAR(34),"}"))</f>
        <v>#REF!</v>
      </c>
      <c r="L2617" t="e">
        <f>IF(INDEX(SamplingFeatures[Sampling Feature Type],$A2617)&lt;&gt;"Site","",
CONCATENATE("  - &amp;SiteID",TEXT(SUMPRODUCT(--($L$3:$L2616&lt;&gt;"")),"0000"),
" {","SamplingFeatureID:  *SamplingFeatureID",TEXT($A2617,"0000"),
", SiteTypeCV:  ",CHAR(34),INDEX(Sites[Site Type],$A2617),CHAR(34),
", Latitude:  ",INDEX(Sites[Latitude],$A2617),
", Longitude:  ",INDEX(Sites[Longitude],$A2617),
", SRSName:  ",CHAR(34),LatLonDatum,CHAR(34),"}"))</f>
        <v>#REF!</v>
      </c>
      <c r="M2617" t="e">
        <f>IF(INDEX(SamplingFeatures[Sampling Feature Type],$A2617)&lt;&gt;"Specimen","",
CONCATENATE("  - &amp;SpecimenID",TEXT(SUMPRODUCT(--($M$3:$M2616&lt;&gt;"")),"0000"),
" {","SamplingFeatureID:  *SamplingFeatureID",TEXT($A2617,"0000"),
", SpecimenTypeCV:  ",CHAR(34),INDEX(Specimens[Specimen Type],$A2617),CHAR(34),
", SpecimenMediumCV:  ",INDEX(Specimens[Specimen Medium],$A2617),
", IsFieldSpecimen:  ",CHAR(34),INDEX(Specimens[Is Field Specimen?],$A2617),CHAR(34),"}"))</f>
        <v>#REF!</v>
      </c>
      <c r="N2617" t="e">
        <f>IF(COUNTA(SpatialOffsets[])=0,"", IF(INDEX(SpatialOffsets[Spatial Offset Type],$A2617)="","",
CONCATENATE("  - &amp;SpatialOffsetID",TEXT($A2617,"0000"),
" {","SpatialOffsetTypeCV:  ",CHAR(34),INDEX(SpatialOffsets[Spatial Offset Type],$A2617),CHAR(34),
", Offset1Value:  ",INDEX(SpatialOffsets[Offset 1 Value],$A2617),
", Offset1UnitID:  ",CHAR(34),INDEX(SpatialOffsets[Offset 1 Unit],$A2617),CHAR(34),
", Offset2Value:  ",INDEX(SpatialOffsets[Offset 2 Value],$A2617),
", Offset2UnitID:  ",CHAR(34),INDEX(SpatialOffsets[Offset 2 Unit],$A2617),CHAR(34),
", Offset3Value:  ",INDEX(SpatialOffsets[Offset 3 Value],$A2617),
", Offset3UnitID:  ",CHAR(34),INDEX(SpatialOffsets[Offset 3 Unit],$A2617),CHAR(34),,"}")))</f>
        <v>#REF!</v>
      </c>
      <c r="O2617" t="e">
        <f>IF(COUNTA(RelatedFeatures[])=0,"", IF(INDEX(RelatedFeatures[First Sampling Feature Code],$A2617)="","",
CONCATENATE("  - &amp;RelationID",TEXT($A2617,"0000"),
" {","SamplingFeatureID:  *SamplingFeatureID",TEXT(MATCH(INDEX(RelatedFeatures[First Sampling Feature Code],$A2617),SamplingFeatures[Feature Code],0),"0000"),
", RelationshipTypeCV:  ",CHAR(34),INDEX(RelatedFeatures[Relationship Type],$A2617),CHAR(34),
", RelatedFeatureID: *SamplingFeatureID",TEXT(MATCH(INDEX(RelatedFeatures[Second Sampling Feature Code],$A2617),SamplingFeatures[Feature Code],0),"0000"),
", SpatialOffsetID:  ",IF(INDEX(RelatedFeatures[Offset Number],$A2617)="","",CONCATENATE("*SpatialOffsetID",TEXT(INDEX(RelatedFeatures[Offset Number],$A2617),"0000"))),"}")))</f>
        <v>#REF!</v>
      </c>
      <c r="P2617" t="e">
        <f>IF(INDEX(Methods[Method Type],$A2617)="","",
CONCATENATE("  - &amp;MethodID",TEXT($A2617,"0000"),
" {","MethodTypeCV:  ",CHAR(34),INDEX(Methods[Method Type],$A2617),CHAR(34),
", MethodCode:  ",CHAR(34),INDEX(Methods[Method Code],$A2617),CHAR(34),
", MethodName:  ",CHAR(34),INDEX(Methods[Method Name],$A2617),CHAR(34),
", MethodDescription:  ",CHAR(34),INDEX(Methods[Method Description],$A2617),CHAR(34),
", MethodLink:  ",CHAR(34),INDEX(Methods[Method Link],$A2617),CHAR(34),
", OrganizationID: *OrganizationID",TEXT(MATCH(INDEX(Methods[Organization Name],$A2617),Organizations[Organization Name],0),"0000"),"}"))</f>
        <v>#REF!</v>
      </c>
      <c r="Q2617" t="e">
        <f>IF(INDEX(Variables[Variable Type],$A2617)="","",
CONCATENATE("  - &amp;VariableID",TEXT($A2617,"0000"),
" {","VariableTypeCV:  ",CHAR(34),INDEX(Variables[Variable Type],$A2617),CHAR(34),
", VariableCode:  ",CHAR(34),INDEX(Variables[Variable Code],$A2617),CHAR(34),
", VariableNameCV:  ",CHAR(34),INDEX(Variables[Variable Name],$A2617),CHAR(34),
", VariableDefinition:  ",CHAR(34),INDEX(Variables[Variable Definition],$A2617),CHAR(34),
", SpecciationCV:  ",CHAR(34),INDEX(Variables[Speciation],$A2617),CHAR(34),
", NoDataValue:  ",CHAR(34),INDEX(Variables[No Data Value],$A2617),CHAR(34),"}"))</f>
        <v>#REF!</v>
      </c>
    </row>
    <row r="2618" spans="1:17" x14ac:dyDescent="0.25">
      <c r="A2618">
        <v>2615</v>
      </c>
      <c r="D2618" t="e">
        <f>IF(INDEX(People[First Name],$A2618)="","",
CONCATENATE("  - &amp;PersonID",TEXT($A2618,"0000"),
" {","PersonFirstName:  ",CHAR(34),INDEX(People[First Name],$A2618),CHAR(34),
", PersonMiddleName:  ",CHAR(34),INDEX(People[Middle Name],$A2618),CHAR(34),
", PersonLastName:  ",CHAR(34),INDEX(People[Last Name],$A2618),CHAR(34),"}"))</f>
        <v>#REF!</v>
      </c>
      <c r="E2618" t="e">
        <f>IF(INDEX(Organizations[Organization Type '[CV']],$A2618)="","",
CONCATENATE("  - &amp;OrganizationID",TEXT($A2618,"0000"),
" {","OrganizationTypeCV:  ",CHAR(34),INDEX(Organizations[Organization Type '[CV']],$A2618),CHAR(34),
", OrganizationCode:  ",CHAR(34),INDEX(Organizations[Organization Code],$A2618),CHAR(34),
", OrganizationName:  ",CHAR(34),INDEX(Organizations[Organization Name],$A2618),CHAR(34),
", OrganizationDescription:  ",CHAR(34),INDEX(Organizations[Organization Description],$A2618),CHAR(34),
", OrganizationLink:  ",CHAR(34),INDEX(Organizations[Organization Link],$A2618),CHAR(34),"}"))</f>
        <v>#REF!</v>
      </c>
      <c r="F2618" t="e">
        <f>IF(INDEX(People[First Name],$A2618)="","",
CONCATENATE("  - &amp;AffiliationID",TEXT($A2618,"0000"),
" {PersonID: *PersonID",TEXT($A2618,"0000"),
", OrganizationID: *OrganizationID",TEXT(MATCH(INDEX(People[Organization Name],$A2618),Organizations[Organization Name],0),"0000"),
", IsPrimaryOrganizationContact: , AffiliationStartDate: , AffiliationEndDate: , PrimaryPhone: ",
", PrimaryEmail: ",CHAR(34),INDEX(People[Primary Email],$A2618),CHAR(34),
", PrimaryAddress: ",CHAR(34),INDEX(People[Primary Address],$A2618),CHAR(34),
", PersonLink: }"))</f>
        <v>#REF!</v>
      </c>
      <c r="H2618" t="e">
        <f>IF(COUNTA(CitationInformation)=0,"",IF(INDEX(AuthorList[Author Name],$A2618)="","",
CONCATENATE("  - &amp;AuthorListID",TEXT($A2618,"0000"),
"  {CitationID: *CitationID0001",
", PersonID: *PersonID",TEXT(MATCH(INDEX(AuthorList[Author Name],$A2618),People[Full Name],0),"0000"),
", AuthorOrder: ",INDEX(AuthorList[Author Number],$A2618),"}")))</f>
        <v>#REF!</v>
      </c>
      <c r="K2618" t="e">
        <f>IF(INDEX(SamplingFeatures[Feature Code],$A2618)="","",
CONCATENATE("  - &amp;SamplingFeatureID",TEXT($A2618,"0000"),
" {","SamplingFeatureUUID:  ",CHAR(34),INDEX(SamplingFeatures[Sampling Feature UUID],$A2618),CHAR(34),
", SamplingFeatureTypeCV:  ",CHAR(34),INDEX(SamplingFeatures[Sampling Feature Type],$A2618),CHAR(34),
", SamplingFeatureCode:  ",CHAR(34),INDEX(SamplingFeatures[Feature Code],$A2618),CHAR(34),
", SamplingFeatureName:  ",CHAR(34),INDEX(SamplingFeatures[Feature Name],$A2618),CHAR(34),
", SamplingFeatureDescription:  ",CHAR(34),INDEX(SamplingFeatures[Feature Description],$A2618),CHAR(34),
", SamplingFeatureGeotypeCV:  ",CHAR(34),INDEX(SamplingFeatures[Feature Geo Type],$A2618),CHAR(34),
", FeatureGeometry:  ",CHAR(34),INDEX(SamplingFeatures[Feature Geometry],$A2618),CHAR(34),
", Elevation_m:  ",CHAR(34),INDEX(SamplingFeatures[Elevation_m],$A2618),CHAR(34),
", ElevationDatumCV:  ",CHAR(34),ElevationDatum,CHAR(34),"}"))</f>
        <v>#REF!</v>
      </c>
      <c r="L2618" t="e">
        <f>IF(INDEX(SamplingFeatures[Sampling Feature Type],$A2618)&lt;&gt;"Site","",
CONCATENATE("  - &amp;SiteID",TEXT(SUMPRODUCT(--($L$3:$L2617&lt;&gt;"")),"0000"),
" {","SamplingFeatureID:  *SamplingFeatureID",TEXT($A2618,"0000"),
", SiteTypeCV:  ",CHAR(34),INDEX(Sites[Site Type],$A2618),CHAR(34),
", Latitude:  ",INDEX(Sites[Latitude],$A2618),
", Longitude:  ",INDEX(Sites[Longitude],$A2618),
", SRSName:  ",CHAR(34),LatLonDatum,CHAR(34),"}"))</f>
        <v>#REF!</v>
      </c>
      <c r="M2618" t="e">
        <f>IF(INDEX(SamplingFeatures[Sampling Feature Type],$A2618)&lt;&gt;"Specimen","",
CONCATENATE("  - &amp;SpecimenID",TEXT(SUMPRODUCT(--($M$3:$M2617&lt;&gt;"")),"0000"),
" {","SamplingFeatureID:  *SamplingFeatureID",TEXT($A2618,"0000"),
", SpecimenTypeCV:  ",CHAR(34),INDEX(Specimens[Specimen Type],$A2618),CHAR(34),
", SpecimenMediumCV:  ",INDEX(Specimens[Specimen Medium],$A2618),
", IsFieldSpecimen:  ",CHAR(34),INDEX(Specimens[Is Field Specimen?],$A2618),CHAR(34),"}"))</f>
        <v>#REF!</v>
      </c>
      <c r="N2618" t="e">
        <f>IF(COUNTA(SpatialOffsets[])=0,"", IF(INDEX(SpatialOffsets[Spatial Offset Type],$A2618)="","",
CONCATENATE("  - &amp;SpatialOffsetID",TEXT($A2618,"0000"),
" {","SpatialOffsetTypeCV:  ",CHAR(34),INDEX(SpatialOffsets[Spatial Offset Type],$A2618),CHAR(34),
", Offset1Value:  ",INDEX(SpatialOffsets[Offset 1 Value],$A2618),
", Offset1UnitID:  ",CHAR(34),INDEX(SpatialOffsets[Offset 1 Unit],$A2618),CHAR(34),
", Offset2Value:  ",INDEX(SpatialOffsets[Offset 2 Value],$A2618),
", Offset2UnitID:  ",CHAR(34),INDEX(SpatialOffsets[Offset 2 Unit],$A2618),CHAR(34),
", Offset3Value:  ",INDEX(SpatialOffsets[Offset 3 Value],$A2618),
", Offset3UnitID:  ",CHAR(34),INDEX(SpatialOffsets[Offset 3 Unit],$A2618),CHAR(34),,"}")))</f>
        <v>#REF!</v>
      </c>
      <c r="O2618" t="e">
        <f>IF(COUNTA(RelatedFeatures[])=0,"", IF(INDEX(RelatedFeatures[First Sampling Feature Code],$A2618)="","",
CONCATENATE("  - &amp;RelationID",TEXT($A2618,"0000"),
" {","SamplingFeatureID:  *SamplingFeatureID",TEXT(MATCH(INDEX(RelatedFeatures[First Sampling Feature Code],$A2618),SamplingFeatures[Feature Code],0),"0000"),
", RelationshipTypeCV:  ",CHAR(34),INDEX(RelatedFeatures[Relationship Type],$A2618),CHAR(34),
", RelatedFeatureID: *SamplingFeatureID",TEXT(MATCH(INDEX(RelatedFeatures[Second Sampling Feature Code],$A2618),SamplingFeatures[Feature Code],0),"0000"),
", SpatialOffsetID:  ",IF(INDEX(RelatedFeatures[Offset Number],$A2618)="","",CONCATENATE("*SpatialOffsetID",TEXT(INDEX(RelatedFeatures[Offset Number],$A2618),"0000"))),"}")))</f>
        <v>#REF!</v>
      </c>
      <c r="P2618" t="e">
        <f>IF(INDEX(Methods[Method Type],$A2618)="","",
CONCATENATE("  - &amp;MethodID",TEXT($A2618,"0000"),
" {","MethodTypeCV:  ",CHAR(34),INDEX(Methods[Method Type],$A2618),CHAR(34),
", MethodCode:  ",CHAR(34),INDEX(Methods[Method Code],$A2618),CHAR(34),
", MethodName:  ",CHAR(34),INDEX(Methods[Method Name],$A2618),CHAR(34),
", MethodDescription:  ",CHAR(34),INDEX(Methods[Method Description],$A2618),CHAR(34),
", MethodLink:  ",CHAR(34),INDEX(Methods[Method Link],$A2618),CHAR(34),
", OrganizationID: *OrganizationID",TEXT(MATCH(INDEX(Methods[Organization Name],$A2618),Organizations[Organization Name],0),"0000"),"}"))</f>
        <v>#REF!</v>
      </c>
      <c r="Q2618" t="e">
        <f>IF(INDEX(Variables[Variable Type],$A2618)="","",
CONCATENATE("  - &amp;VariableID",TEXT($A2618,"0000"),
" {","VariableTypeCV:  ",CHAR(34),INDEX(Variables[Variable Type],$A2618),CHAR(34),
", VariableCode:  ",CHAR(34),INDEX(Variables[Variable Code],$A2618),CHAR(34),
", VariableNameCV:  ",CHAR(34),INDEX(Variables[Variable Name],$A2618),CHAR(34),
", VariableDefinition:  ",CHAR(34),INDEX(Variables[Variable Definition],$A2618),CHAR(34),
", SpecciationCV:  ",CHAR(34),INDEX(Variables[Speciation],$A2618),CHAR(34),
", NoDataValue:  ",CHAR(34),INDEX(Variables[No Data Value],$A2618),CHAR(34),"}"))</f>
        <v>#REF!</v>
      </c>
    </row>
    <row r="2619" spans="1:17" x14ac:dyDescent="0.25">
      <c r="A2619">
        <v>2616</v>
      </c>
      <c r="D2619" t="e">
        <f>IF(INDEX(People[First Name],$A2619)="","",
CONCATENATE("  - &amp;PersonID",TEXT($A2619,"0000"),
" {","PersonFirstName:  ",CHAR(34),INDEX(People[First Name],$A2619),CHAR(34),
", PersonMiddleName:  ",CHAR(34),INDEX(People[Middle Name],$A2619),CHAR(34),
", PersonLastName:  ",CHAR(34),INDEX(People[Last Name],$A2619),CHAR(34),"}"))</f>
        <v>#REF!</v>
      </c>
      <c r="E2619" t="e">
        <f>IF(INDEX(Organizations[Organization Type '[CV']],$A2619)="","",
CONCATENATE("  - &amp;OrganizationID",TEXT($A2619,"0000"),
" {","OrganizationTypeCV:  ",CHAR(34),INDEX(Organizations[Organization Type '[CV']],$A2619),CHAR(34),
", OrganizationCode:  ",CHAR(34),INDEX(Organizations[Organization Code],$A2619),CHAR(34),
", OrganizationName:  ",CHAR(34),INDEX(Organizations[Organization Name],$A2619),CHAR(34),
", OrganizationDescription:  ",CHAR(34),INDEX(Organizations[Organization Description],$A2619),CHAR(34),
", OrganizationLink:  ",CHAR(34),INDEX(Organizations[Organization Link],$A2619),CHAR(34),"}"))</f>
        <v>#REF!</v>
      </c>
      <c r="F2619" t="e">
        <f>IF(INDEX(People[First Name],$A2619)="","",
CONCATENATE("  - &amp;AffiliationID",TEXT($A2619,"0000"),
" {PersonID: *PersonID",TEXT($A2619,"0000"),
", OrganizationID: *OrganizationID",TEXT(MATCH(INDEX(People[Organization Name],$A2619),Organizations[Organization Name],0),"0000"),
", IsPrimaryOrganizationContact: , AffiliationStartDate: , AffiliationEndDate: , PrimaryPhone: ",
", PrimaryEmail: ",CHAR(34),INDEX(People[Primary Email],$A2619),CHAR(34),
", PrimaryAddress: ",CHAR(34),INDEX(People[Primary Address],$A2619),CHAR(34),
", PersonLink: }"))</f>
        <v>#REF!</v>
      </c>
      <c r="H2619" t="e">
        <f>IF(COUNTA(CitationInformation)=0,"",IF(INDEX(AuthorList[Author Name],$A2619)="","",
CONCATENATE("  - &amp;AuthorListID",TEXT($A2619,"0000"),
"  {CitationID: *CitationID0001",
", PersonID: *PersonID",TEXT(MATCH(INDEX(AuthorList[Author Name],$A2619),People[Full Name],0),"0000"),
", AuthorOrder: ",INDEX(AuthorList[Author Number],$A2619),"}")))</f>
        <v>#REF!</v>
      </c>
      <c r="K2619" t="e">
        <f>IF(INDEX(SamplingFeatures[Feature Code],$A2619)="","",
CONCATENATE("  - &amp;SamplingFeatureID",TEXT($A2619,"0000"),
" {","SamplingFeatureUUID:  ",CHAR(34),INDEX(SamplingFeatures[Sampling Feature UUID],$A2619),CHAR(34),
", SamplingFeatureTypeCV:  ",CHAR(34),INDEX(SamplingFeatures[Sampling Feature Type],$A2619),CHAR(34),
", SamplingFeatureCode:  ",CHAR(34),INDEX(SamplingFeatures[Feature Code],$A2619),CHAR(34),
", SamplingFeatureName:  ",CHAR(34),INDEX(SamplingFeatures[Feature Name],$A2619),CHAR(34),
", SamplingFeatureDescription:  ",CHAR(34),INDEX(SamplingFeatures[Feature Description],$A2619),CHAR(34),
", SamplingFeatureGeotypeCV:  ",CHAR(34),INDEX(SamplingFeatures[Feature Geo Type],$A2619),CHAR(34),
", FeatureGeometry:  ",CHAR(34),INDEX(SamplingFeatures[Feature Geometry],$A2619),CHAR(34),
", Elevation_m:  ",CHAR(34),INDEX(SamplingFeatures[Elevation_m],$A2619),CHAR(34),
", ElevationDatumCV:  ",CHAR(34),ElevationDatum,CHAR(34),"}"))</f>
        <v>#REF!</v>
      </c>
      <c r="L2619" t="e">
        <f>IF(INDEX(SamplingFeatures[Sampling Feature Type],$A2619)&lt;&gt;"Site","",
CONCATENATE("  - &amp;SiteID",TEXT(SUMPRODUCT(--($L$3:$L2618&lt;&gt;"")),"0000"),
" {","SamplingFeatureID:  *SamplingFeatureID",TEXT($A2619,"0000"),
", SiteTypeCV:  ",CHAR(34),INDEX(Sites[Site Type],$A2619),CHAR(34),
", Latitude:  ",INDEX(Sites[Latitude],$A2619),
", Longitude:  ",INDEX(Sites[Longitude],$A2619),
", SRSName:  ",CHAR(34),LatLonDatum,CHAR(34),"}"))</f>
        <v>#REF!</v>
      </c>
      <c r="M2619" t="e">
        <f>IF(INDEX(SamplingFeatures[Sampling Feature Type],$A2619)&lt;&gt;"Specimen","",
CONCATENATE("  - &amp;SpecimenID",TEXT(SUMPRODUCT(--($M$3:$M2618&lt;&gt;"")),"0000"),
" {","SamplingFeatureID:  *SamplingFeatureID",TEXT($A2619,"0000"),
", SpecimenTypeCV:  ",CHAR(34),INDEX(Specimens[Specimen Type],$A2619),CHAR(34),
", SpecimenMediumCV:  ",INDEX(Specimens[Specimen Medium],$A2619),
", IsFieldSpecimen:  ",CHAR(34),INDEX(Specimens[Is Field Specimen?],$A2619),CHAR(34),"}"))</f>
        <v>#REF!</v>
      </c>
      <c r="N2619" t="e">
        <f>IF(COUNTA(SpatialOffsets[])=0,"", IF(INDEX(SpatialOffsets[Spatial Offset Type],$A2619)="","",
CONCATENATE("  - &amp;SpatialOffsetID",TEXT($A2619,"0000"),
" {","SpatialOffsetTypeCV:  ",CHAR(34),INDEX(SpatialOffsets[Spatial Offset Type],$A2619),CHAR(34),
", Offset1Value:  ",INDEX(SpatialOffsets[Offset 1 Value],$A2619),
", Offset1UnitID:  ",CHAR(34),INDEX(SpatialOffsets[Offset 1 Unit],$A2619),CHAR(34),
", Offset2Value:  ",INDEX(SpatialOffsets[Offset 2 Value],$A2619),
", Offset2UnitID:  ",CHAR(34),INDEX(SpatialOffsets[Offset 2 Unit],$A2619),CHAR(34),
", Offset3Value:  ",INDEX(SpatialOffsets[Offset 3 Value],$A2619),
", Offset3UnitID:  ",CHAR(34),INDEX(SpatialOffsets[Offset 3 Unit],$A2619),CHAR(34),,"}")))</f>
        <v>#REF!</v>
      </c>
      <c r="O2619" t="e">
        <f>IF(COUNTA(RelatedFeatures[])=0,"", IF(INDEX(RelatedFeatures[First Sampling Feature Code],$A2619)="","",
CONCATENATE("  - &amp;RelationID",TEXT($A2619,"0000"),
" {","SamplingFeatureID:  *SamplingFeatureID",TEXT(MATCH(INDEX(RelatedFeatures[First Sampling Feature Code],$A2619),SamplingFeatures[Feature Code],0),"0000"),
", RelationshipTypeCV:  ",CHAR(34),INDEX(RelatedFeatures[Relationship Type],$A2619),CHAR(34),
", RelatedFeatureID: *SamplingFeatureID",TEXT(MATCH(INDEX(RelatedFeatures[Second Sampling Feature Code],$A2619),SamplingFeatures[Feature Code],0),"0000"),
", SpatialOffsetID:  ",IF(INDEX(RelatedFeatures[Offset Number],$A2619)="","",CONCATENATE("*SpatialOffsetID",TEXT(INDEX(RelatedFeatures[Offset Number],$A2619),"0000"))),"}")))</f>
        <v>#REF!</v>
      </c>
      <c r="P2619" t="e">
        <f>IF(INDEX(Methods[Method Type],$A2619)="","",
CONCATENATE("  - &amp;MethodID",TEXT($A2619,"0000"),
" {","MethodTypeCV:  ",CHAR(34),INDEX(Methods[Method Type],$A2619),CHAR(34),
", MethodCode:  ",CHAR(34),INDEX(Methods[Method Code],$A2619),CHAR(34),
", MethodName:  ",CHAR(34),INDEX(Methods[Method Name],$A2619),CHAR(34),
", MethodDescription:  ",CHAR(34),INDEX(Methods[Method Description],$A2619),CHAR(34),
", MethodLink:  ",CHAR(34),INDEX(Methods[Method Link],$A2619),CHAR(34),
", OrganizationID: *OrganizationID",TEXT(MATCH(INDEX(Methods[Organization Name],$A2619),Organizations[Organization Name],0),"0000"),"}"))</f>
        <v>#REF!</v>
      </c>
      <c r="Q2619" t="e">
        <f>IF(INDEX(Variables[Variable Type],$A2619)="","",
CONCATENATE("  - &amp;VariableID",TEXT($A2619,"0000"),
" {","VariableTypeCV:  ",CHAR(34),INDEX(Variables[Variable Type],$A2619),CHAR(34),
", VariableCode:  ",CHAR(34),INDEX(Variables[Variable Code],$A2619),CHAR(34),
", VariableNameCV:  ",CHAR(34),INDEX(Variables[Variable Name],$A2619),CHAR(34),
", VariableDefinition:  ",CHAR(34),INDEX(Variables[Variable Definition],$A2619),CHAR(34),
", SpecciationCV:  ",CHAR(34),INDEX(Variables[Speciation],$A2619),CHAR(34),
", NoDataValue:  ",CHAR(34),INDEX(Variables[No Data Value],$A2619),CHAR(34),"}"))</f>
        <v>#REF!</v>
      </c>
    </row>
    <row r="2620" spans="1:17" x14ac:dyDescent="0.25">
      <c r="A2620">
        <v>2617</v>
      </c>
      <c r="D2620" t="e">
        <f>IF(INDEX(People[First Name],$A2620)="","",
CONCATENATE("  - &amp;PersonID",TEXT($A2620,"0000"),
" {","PersonFirstName:  ",CHAR(34),INDEX(People[First Name],$A2620),CHAR(34),
", PersonMiddleName:  ",CHAR(34),INDEX(People[Middle Name],$A2620),CHAR(34),
", PersonLastName:  ",CHAR(34),INDEX(People[Last Name],$A2620),CHAR(34),"}"))</f>
        <v>#REF!</v>
      </c>
      <c r="E2620" t="e">
        <f>IF(INDEX(Organizations[Organization Type '[CV']],$A2620)="","",
CONCATENATE("  - &amp;OrganizationID",TEXT($A2620,"0000"),
" {","OrganizationTypeCV:  ",CHAR(34),INDEX(Organizations[Organization Type '[CV']],$A2620),CHAR(34),
", OrganizationCode:  ",CHAR(34),INDEX(Organizations[Organization Code],$A2620),CHAR(34),
", OrganizationName:  ",CHAR(34),INDEX(Organizations[Organization Name],$A2620),CHAR(34),
", OrganizationDescription:  ",CHAR(34),INDEX(Organizations[Organization Description],$A2620),CHAR(34),
", OrganizationLink:  ",CHAR(34),INDEX(Organizations[Organization Link],$A2620),CHAR(34),"}"))</f>
        <v>#REF!</v>
      </c>
      <c r="F2620" t="e">
        <f>IF(INDEX(People[First Name],$A2620)="","",
CONCATENATE("  - &amp;AffiliationID",TEXT($A2620,"0000"),
" {PersonID: *PersonID",TEXT($A2620,"0000"),
", OrganizationID: *OrganizationID",TEXT(MATCH(INDEX(People[Organization Name],$A2620),Organizations[Organization Name],0),"0000"),
", IsPrimaryOrganizationContact: , AffiliationStartDate: , AffiliationEndDate: , PrimaryPhone: ",
", PrimaryEmail: ",CHAR(34),INDEX(People[Primary Email],$A2620),CHAR(34),
", PrimaryAddress: ",CHAR(34),INDEX(People[Primary Address],$A2620),CHAR(34),
", PersonLink: }"))</f>
        <v>#REF!</v>
      </c>
      <c r="H2620" t="e">
        <f>IF(COUNTA(CitationInformation)=0,"",IF(INDEX(AuthorList[Author Name],$A2620)="","",
CONCATENATE("  - &amp;AuthorListID",TEXT($A2620,"0000"),
"  {CitationID: *CitationID0001",
", PersonID: *PersonID",TEXT(MATCH(INDEX(AuthorList[Author Name],$A2620),People[Full Name],0),"0000"),
", AuthorOrder: ",INDEX(AuthorList[Author Number],$A2620),"}")))</f>
        <v>#REF!</v>
      </c>
      <c r="K2620" t="e">
        <f>IF(INDEX(SamplingFeatures[Feature Code],$A2620)="","",
CONCATENATE("  - &amp;SamplingFeatureID",TEXT($A2620,"0000"),
" {","SamplingFeatureUUID:  ",CHAR(34),INDEX(SamplingFeatures[Sampling Feature UUID],$A2620),CHAR(34),
", SamplingFeatureTypeCV:  ",CHAR(34),INDEX(SamplingFeatures[Sampling Feature Type],$A2620),CHAR(34),
", SamplingFeatureCode:  ",CHAR(34),INDEX(SamplingFeatures[Feature Code],$A2620),CHAR(34),
", SamplingFeatureName:  ",CHAR(34),INDEX(SamplingFeatures[Feature Name],$A2620),CHAR(34),
", SamplingFeatureDescription:  ",CHAR(34),INDEX(SamplingFeatures[Feature Description],$A2620),CHAR(34),
", SamplingFeatureGeotypeCV:  ",CHAR(34),INDEX(SamplingFeatures[Feature Geo Type],$A2620),CHAR(34),
", FeatureGeometry:  ",CHAR(34),INDEX(SamplingFeatures[Feature Geometry],$A2620),CHAR(34),
", Elevation_m:  ",CHAR(34),INDEX(SamplingFeatures[Elevation_m],$A2620),CHAR(34),
", ElevationDatumCV:  ",CHAR(34),ElevationDatum,CHAR(34),"}"))</f>
        <v>#REF!</v>
      </c>
      <c r="L2620" t="e">
        <f>IF(INDEX(SamplingFeatures[Sampling Feature Type],$A2620)&lt;&gt;"Site","",
CONCATENATE("  - &amp;SiteID",TEXT(SUMPRODUCT(--($L$3:$L2619&lt;&gt;"")),"0000"),
" {","SamplingFeatureID:  *SamplingFeatureID",TEXT($A2620,"0000"),
", SiteTypeCV:  ",CHAR(34),INDEX(Sites[Site Type],$A2620),CHAR(34),
", Latitude:  ",INDEX(Sites[Latitude],$A2620),
", Longitude:  ",INDEX(Sites[Longitude],$A2620),
", SRSName:  ",CHAR(34),LatLonDatum,CHAR(34),"}"))</f>
        <v>#REF!</v>
      </c>
      <c r="M2620" t="e">
        <f>IF(INDEX(SamplingFeatures[Sampling Feature Type],$A2620)&lt;&gt;"Specimen","",
CONCATENATE("  - &amp;SpecimenID",TEXT(SUMPRODUCT(--($M$3:$M2619&lt;&gt;"")),"0000"),
" {","SamplingFeatureID:  *SamplingFeatureID",TEXT($A2620,"0000"),
", SpecimenTypeCV:  ",CHAR(34),INDEX(Specimens[Specimen Type],$A2620),CHAR(34),
", SpecimenMediumCV:  ",INDEX(Specimens[Specimen Medium],$A2620),
", IsFieldSpecimen:  ",CHAR(34),INDEX(Specimens[Is Field Specimen?],$A2620),CHAR(34),"}"))</f>
        <v>#REF!</v>
      </c>
      <c r="N2620" t="e">
        <f>IF(COUNTA(SpatialOffsets[])=0,"", IF(INDEX(SpatialOffsets[Spatial Offset Type],$A2620)="","",
CONCATENATE("  - &amp;SpatialOffsetID",TEXT($A2620,"0000"),
" {","SpatialOffsetTypeCV:  ",CHAR(34),INDEX(SpatialOffsets[Spatial Offset Type],$A2620),CHAR(34),
", Offset1Value:  ",INDEX(SpatialOffsets[Offset 1 Value],$A2620),
", Offset1UnitID:  ",CHAR(34),INDEX(SpatialOffsets[Offset 1 Unit],$A2620),CHAR(34),
", Offset2Value:  ",INDEX(SpatialOffsets[Offset 2 Value],$A2620),
", Offset2UnitID:  ",CHAR(34),INDEX(SpatialOffsets[Offset 2 Unit],$A2620),CHAR(34),
", Offset3Value:  ",INDEX(SpatialOffsets[Offset 3 Value],$A2620),
", Offset3UnitID:  ",CHAR(34),INDEX(SpatialOffsets[Offset 3 Unit],$A2620),CHAR(34),,"}")))</f>
        <v>#REF!</v>
      </c>
      <c r="O2620" t="e">
        <f>IF(COUNTA(RelatedFeatures[])=0,"", IF(INDEX(RelatedFeatures[First Sampling Feature Code],$A2620)="","",
CONCATENATE("  - &amp;RelationID",TEXT($A2620,"0000"),
" {","SamplingFeatureID:  *SamplingFeatureID",TEXT(MATCH(INDEX(RelatedFeatures[First Sampling Feature Code],$A2620),SamplingFeatures[Feature Code],0),"0000"),
", RelationshipTypeCV:  ",CHAR(34),INDEX(RelatedFeatures[Relationship Type],$A2620),CHAR(34),
", RelatedFeatureID: *SamplingFeatureID",TEXT(MATCH(INDEX(RelatedFeatures[Second Sampling Feature Code],$A2620),SamplingFeatures[Feature Code],0),"0000"),
", SpatialOffsetID:  ",IF(INDEX(RelatedFeatures[Offset Number],$A2620)="","",CONCATENATE("*SpatialOffsetID",TEXT(INDEX(RelatedFeatures[Offset Number],$A2620),"0000"))),"}")))</f>
        <v>#REF!</v>
      </c>
      <c r="P2620" t="e">
        <f>IF(INDEX(Methods[Method Type],$A2620)="","",
CONCATENATE("  - &amp;MethodID",TEXT($A2620,"0000"),
" {","MethodTypeCV:  ",CHAR(34),INDEX(Methods[Method Type],$A2620),CHAR(34),
", MethodCode:  ",CHAR(34),INDEX(Methods[Method Code],$A2620),CHAR(34),
", MethodName:  ",CHAR(34),INDEX(Methods[Method Name],$A2620),CHAR(34),
", MethodDescription:  ",CHAR(34),INDEX(Methods[Method Description],$A2620),CHAR(34),
", MethodLink:  ",CHAR(34),INDEX(Methods[Method Link],$A2620),CHAR(34),
", OrganizationID: *OrganizationID",TEXT(MATCH(INDEX(Methods[Organization Name],$A2620),Organizations[Organization Name],0),"0000"),"}"))</f>
        <v>#REF!</v>
      </c>
      <c r="Q2620" t="e">
        <f>IF(INDEX(Variables[Variable Type],$A2620)="","",
CONCATENATE("  - &amp;VariableID",TEXT($A2620,"0000"),
" {","VariableTypeCV:  ",CHAR(34),INDEX(Variables[Variable Type],$A2620),CHAR(34),
", VariableCode:  ",CHAR(34),INDEX(Variables[Variable Code],$A2620),CHAR(34),
", VariableNameCV:  ",CHAR(34),INDEX(Variables[Variable Name],$A2620),CHAR(34),
", VariableDefinition:  ",CHAR(34),INDEX(Variables[Variable Definition],$A2620),CHAR(34),
", SpecciationCV:  ",CHAR(34),INDEX(Variables[Speciation],$A2620),CHAR(34),
", NoDataValue:  ",CHAR(34),INDEX(Variables[No Data Value],$A2620),CHAR(34),"}"))</f>
        <v>#REF!</v>
      </c>
    </row>
    <row r="2621" spans="1:17" x14ac:dyDescent="0.25">
      <c r="A2621">
        <v>2618</v>
      </c>
      <c r="D2621" t="e">
        <f>IF(INDEX(People[First Name],$A2621)="","",
CONCATENATE("  - &amp;PersonID",TEXT($A2621,"0000"),
" {","PersonFirstName:  ",CHAR(34),INDEX(People[First Name],$A2621),CHAR(34),
", PersonMiddleName:  ",CHAR(34),INDEX(People[Middle Name],$A2621),CHAR(34),
", PersonLastName:  ",CHAR(34),INDEX(People[Last Name],$A2621),CHAR(34),"}"))</f>
        <v>#REF!</v>
      </c>
      <c r="E2621" t="e">
        <f>IF(INDEX(Organizations[Organization Type '[CV']],$A2621)="","",
CONCATENATE("  - &amp;OrganizationID",TEXT($A2621,"0000"),
" {","OrganizationTypeCV:  ",CHAR(34),INDEX(Organizations[Organization Type '[CV']],$A2621),CHAR(34),
", OrganizationCode:  ",CHAR(34),INDEX(Organizations[Organization Code],$A2621),CHAR(34),
", OrganizationName:  ",CHAR(34),INDEX(Organizations[Organization Name],$A2621),CHAR(34),
", OrganizationDescription:  ",CHAR(34),INDEX(Organizations[Organization Description],$A2621),CHAR(34),
", OrganizationLink:  ",CHAR(34),INDEX(Organizations[Organization Link],$A2621),CHAR(34),"}"))</f>
        <v>#REF!</v>
      </c>
      <c r="F2621" t="e">
        <f>IF(INDEX(People[First Name],$A2621)="","",
CONCATENATE("  - &amp;AffiliationID",TEXT($A2621,"0000"),
" {PersonID: *PersonID",TEXT($A2621,"0000"),
", OrganizationID: *OrganizationID",TEXT(MATCH(INDEX(People[Organization Name],$A2621),Organizations[Organization Name],0),"0000"),
", IsPrimaryOrganizationContact: , AffiliationStartDate: , AffiliationEndDate: , PrimaryPhone: ",
", PrimaryEmail: ",CHAR(34),INDEX(People[Primary Email],$A2621),CHAR(34),
", PrimaryAddress: ",CHAR(34),INDEX(People[Primary Address],$A2621),CHAR(34),
", PersonLink: }"))</f>
        <v>#REF!</v>
      </c>
      <c r="H2621" t="e">
        <f>IF(COUNTA(CitationInformation)=0,"",IF(INDEX(AuthorList[Author Name],$A2621)="","",
CONCATENATE("  - &amp;AuthorListID",TEXT($A2621,"0000"),
"  {CitationID: *CitationID0001",
", PersonID: *PersonID",TEXT(MATCH(INDEX(AuthorList[Author Name],$A2621),People[Full Name],0),"0000"),
", AuthorOrder: ",INDEX(AuthorList[Author Number],$A2621),"}")))</f>
        <v>#REF!</v>
      </c>
      <c r="K2621" t="e">
        <f>IF(INDEX(SamplingFeatures[Feature Code],$A2621)="","",
CONCATENATE("  - &amp;SamplingFeatureID",TEXT($A2621,"0000"),
" {","SamplingFeatureUUID:  ",CHAR(34),INDEX(SamplingFeatures[Sampling Feature UUID],$A2621),CHAR(34),
", SamplingFeatureTypeCV:  ",CHAR(34),INDEX(SamplingFeatures[Sampling Feature Type],$A2621),CHAR(34),
", SamplingFeatureCode:  ",CHAR(34),INDEX(SamplingFeatures[Feature Code],$A2621),CHAR(34),
", SamplingFeatureName:  ",CHAR(34),INDEX(SamplingFeatures[Feature Name],$A2621),CHAR(34),
", SamplingFeatureDescription:  ",CHAR(34),INDEX(SamplingFeatures[Feature Description],$A2621),CHAR(34),
", SamplingFeatureGeotypeCV:  ",CHAR(34),INDEX(SamplingFeatures[Feature Geo Type],$A2621),CHAR(34),
", FeatureGeometry:  ",CHAR(34),INDEX(SamplingFeatures[Feature Geometry],$A2621),CHAR(34),
", Elevation_m:  ",CHAR(34),INDEX(SamplingFeatures[Elevation_m],$A2621),CHAR(34),
", ElevationDatumCV:  ",CHAR(34),ElevationDatum,CHAR(34),"}"))</f>
        <v>#REF!</v>
      </c>
      <c r="L2621" t="e">
        <f>IF(INDEX(SamplingFeatures[Sampling Feature Type],$A2621)&lt;&gt;"Site","",
CONCATENATE("  - &amp;SiteID",TEXT(SUMPRODUCT(--($L$3:$L2620&lt;&gt;"")),"0000"),
" {","SamplingFeatureID:  *SamplingFeatureID",TEXT($A2621,"0000"),
", SiteTypeCV:  ",CHAR(34),INDEX(Sites[Site Type],$A2621),CHAR(34),
", Latitude:  ",INDEX(Sites[Latitude],$A2621),
", Longitude:  ",INDEX(Sites[Longitude],$A2621),
", SRSName:  ",CHAR(34),LatLonDatum,CHAR(34),"}"))</f>
        <v>#REF!</v>
      </c>
      <c r="M2621" t="e">
        <f>IF(INDEX(SamplingFeatures[Sampling Feature Type],$A2621)&lt;&gt;"Specimen","",
CONCATENATE("  - &amp;SpecimenID",TEXT(SUMPRODUCT(--($M$3:$M2620&lt;&gt;"")),"0000"),
" {","SamplingFeatureID:  *SamplingFeatureID",TEXT($A2621,"0000"),
", SpecimenTypeCV:  ",CHAR(34),INDEX(Specimens[Specimen Type],$A2621),CHAR(34),
", SpecimenMediumCV:  ",INDEX(Specimens[Specimen Medium],$A2621),
", IsFieldSpecimen:  ",CHAR(34),INDEX(Specimens[Is Field Specimen?],$A2621),CHAR(34),"}"))</f>
        <v>#REF!</v>
      </c>
      <c r="N2621" t="e">
        <f>IF(COUNTA(SpatialOffsets[])=0,"", IF(INDEX(SpatialOffsets[Spatial Offset Type],$A2621)="","",
CONCATENATE("  - &amp;SpatialOffsetID",TEXT($A2621,"0000"),
" {","SpatialOffsetTypeCV:  ",CHAR(34),INDEX(SpatialOffsets[Spatial Offset Type],$A2621),CHAR(34),
", Offset1Value:  ",INDEX(SpatialOffsets[Offset 1 Value],$A2621),
", Offset1UnitID:  ",CHAR(34),INDEX(SpatialOffsets[Offset 1 Unit],$A2621),CHAR(34),
", Offset2Value:  ",INDEX(SpatialOffsets[Offset 2 Value],$A2621),
", Offset2UnitID:  ",CHAR(34),INDEX(SpatialOffsets[Offset 2 Unit],$A2621),CHAR(34),
", Offset3Value:  ",INDEX(SpatialOffsets[Offset 3 Value],$A2621),
", Offset3UnitID:  ",CHAR(34),INDEX(SpatialOffsets[Offset 3 Unit],$A2621),CHAR(34),,"}")))</f>
        <v>#REF!</v>
      </c>
      <c r="O2621" t="e">
        <f>IF(COUNTA(RelatedFeatures[])=0,"", IF(INDEX(RelatedFeatures[First Sampling Feature Code],$A2621)="","",
CONCATENATE("  - &amp;RelationID",TEXT($A2621,"0000"),
" {","SamplingFeatureID:  *SamplingFeatureID",TEXT(MATCH(INDEX(RelatedFeatures[First Sampling Feature Code],$A2621),SamplingFeatures[Feature Code],0),"0000"),
", RelationshipTypeCV:  ",CHAR(34),INDEX(RelatedFeatures[Relationship Type],$A2621),CHAR(34),
", RelatedFeatureID: *SamplingFeatureID",TEXT(MATCH(INDEX(RelatedFeatures[Second Sampling Feature Code],$A2621),SamplingFeatures[Feature Code],0),"0000"),
", SpatialOffsetID:  ",IF(INDEX(RelatedFeatures[Offset Number],$A2621)="","",CONCATENATE("*SpatialOffsetID",TEXT(INDEX(RelatedFeatures[Offset Number],$A2621),"0000"))),"}")))</f>
        <v>#REF!</v>
      </c>
      <c r="P2621" t="e">
        <f>IF(INDEX(Methods[Method Type],$A2621)="","",
CONCATENATE("  - &amp;MethodID",TEXT($A2621,"0000"),
" {","MethodTypeCV:  ",CHAR(34),INDEX(Methods[Method Type],$A2621),CHAR(34),
", MethodCode:  ",CHAR(34),INDEX(Methods[Method Code],$A2621),CHAR(34),
", MethodName:  ",CHAR(34),INDEX(Methods[Method Name],$A2621),CHAR(34),
", MethodDescription:  ",CHAR(34),INDEX(Methods[Method Description],$A2621),CHAR(34),
", MethodLink:  ",CHAR(34),INDEX(Methods[Method Link],$A2621),CHAR(34),
", OrganizationID: *OrganizationID",TEXT(MATCH(INDEX(Methods[Organization Name],$A2621),Organizations[Organization Name],0),"0000"),"}"))</f>
        <v>#REF!</v>
      </c>
      <c r="Q2621" t="e">
        <f>IF(INDEX(Variables[Variable Type],$A2621)="","",
CONCATENATE("  - &amp;VariableID",TEXT($A2621,"0000"),
" {","VariableTypeCV:  ",CHAR(34),INDEX(Variables[Variable Type],$A2621),CHAR(34),
", VariableCode:  ",CHAR(34),INDEX(Variables[Variable Code],$A2621),CHAR(34),
", VariableNameCV:  ",CHAR(34),INDEX(Variables[Variable Name],$A2621),CHAR(34),
", VariableDefinition:  ",CHAR(34),INDEX(Variables[Variable Definition],$A2621),CHAR(34),
", SpecciationCV:  ",CHAR(34),INDEX(Variables[Speciation],$A2621),CHAR(34),
", NoDataValue:  ",CHAR(34),INDEX(Variables[No Data Value],$A2621),CHAR(34),"}"))</f>
        <v>#REF!</v>
      </c>
    </row>
    <row r="2622" spans="1:17" x14ac:dyDescent="0.25">
      <c r="A2622">
        <v>2619</v>
      </c>
      <c r="D2622" t="e">
        <f>IF(INDEX(People[First Name],$A2622)="","",
CONCATENATE("  - &amp;PersonID",TEXT($A2622,"0000"),
" {","PersonFirstName:  ",CHAR(34),INDEX(People[First Name],$A2622),CHAR(34),
", PersonMiddleName:  ",CHAR(34),INDEX(People[Middle Name],$A2622),CHAR(34),
", PersonLastName:  ",CHAR(34),INDEX(People[Last Name],$A2622),CHAR(34),"}"))</f>
        <v>#REF!</v>
      </c>
      <c r="E2622" t="e">
        <f>IF(INDEX(Organizations[Organization Type '[CV']],$A2622)="","",
CONCATENATE("  - &amp;OrganizationID",TEXT($A2622,"0000"),
" {","OrganizationTypeCV:  ",CHAR(34),INDEX(Organizations[Organization Type '[CV']],$A2622),CHAR(34),
", OrganizationCode:  ",CHAR(34),INDEX(Organizations[Organization Code],$A2622),CHAR(34),
", OrganizationName:  ",CHAR(34),INDEX(Organizations[Organization Name],$A2622),CHAR(34),
", OrganizationDescription:  ",CHAR(34),INDEX(Organizations[Organization Description],$A2622),CHAR(34),
", OrganizationLink:  ",CHAR(34),INDEX(Organizations[Organization Link],$A2622),CHAR(34),"}"))</f>
        <v>#REF!</v>
      </c>
      <c r="F2622" t="e">
        <f>IF(INDEX(People[First Name],$A2622)="","",
CONCATENATE("  - &amp;AffiliationID",TEXT($A2622,"0000"),
" {PersonID: *PersonID",TEXT($A2622,"0000"),
", OrganizationID: *OrganizationID",TEXT(MATCH(INDEX(People[Organization Name],$A2622),Organizations[Organization Name],0),"0000"),
", IsPrimaryOrganizationContact: , AffiliationStartDate: , AffiliationEndDate: , PrimaryPhone: ",
", PrimaryEmail: ",CHAR(34),INDEX(People[Primary Email],$A2622),CHAR(34),
", PrimaryAddress: ",CHAR(34),INDEX(People[Primary Address],$A2622),CHAR(34),
", PersonLink: }"))</f>
        <v>#REF!</v>
      </c>
      <c r="H2622" t="e">
        <f>IF(COUNTA(CitationInformation)=0,"",IF(INDEX(AuthorList[Author Name],$A2622)="","",
CONCATENATE("  - &amp;AuthorListID",TEXT($A2622,"0000"),
"  {CitationID: *CitationID0001",
", PersonID: *PersonID",TEXT(MATCH(INDEX(AuthorList[Author Name],$A2622),People[Full Name],0),"0000"),
", AuthorOrder: ",INDEX(AuthorList[Author Number],$A2622),"}")))</f>
        <v>#REF!</v>
      </c>
      <c r="K2622" t="e">
        <f>IF(INDEX(SamplingFeatures[Feature Code],$A2622)="","",
CONCATENATE("  - &amp;SamplingFeatureID",TEXT($A2622,"0000"),
" {","SamplingFeatureUUID:  ",CHAR(34),INDEX(SamplingFeatures[Sampling Feature UUID],$A2622),CHAR(34),
", SamplingFeatureTypeCV:  ",CHAR(34),INDEX(SamplingFeatures[Sampling Feature Type],$A2622),CHAR(34),
", SamplingFeatureCode:  ",CHAR(34),INDEX(SamplingFeatures[Feature Code],$A2622),CHAR(34),
", SamplingFeatureName:  ",CHAR(34),INDEX(SamplingFeatures[Feature Name],$A2622),CHAR(34),
", SamplingFeatureDescription:  ",CHAR(34),INDEX(SamplingFeatures[Feature Description],$A2622),CHAR(34),
", SamplingFeatureGeotypeCV:  ",CHAR(34),INDEX(SamplingFeatures[Feature Geo Type],$A2622),CHAR(34),
", FeatureGeometry:  ",CHAR(34),INDEX(SamplingFeatures[Feature Geometry],$A2622),CHAR(34),
", Elevation_m:  ",CHAR(34),INDEX(SamplingFeatures[Elevation_m],$A2622),CHAR(34),
", ElevationDatumCV:  ",CHAR(34),ElevationDatum,CHAR(34),"}"))</f>
        <v>#REF!</v>
      </c>
      <c r="L2622" t="e">
        <f>IF(INDEX(SamplingFeatures[Sampling Feature Type],$A2622)&lt;&gt;"Site","",
CONCATENATE("  - &amp;SiteID",TEXT(SUMPRODUCT(--($L$3:$L2621&lt;&gt;"")),"0000"),
" {","SamplingFeatureID:  *SamplingFeatureID",TEXT($A2622,"0000"),
", SiteTypeCV:  ",CHAR(34),INDEX(Sites[Site Type],$A2622),CHAR(34),
", Latitude:  ",INDEX(Sites[Latitude],$A2622),
", Longitude:  ",INDEX(Sites[Longitude],$A2622),
", SRSName:  ",CHAR(34),LatLonDatum,CHAR(34),"}"))</f>
        <v>#REF!</v>
      </c>
      <c r="M2622" t="e">
        <f>IF(INDEX(SamplingFeatures[Sampling Feature Type],$A2622)&lt;&gt;"Specimen","",
CONCATENATE("  - &amp;SpecimenID",TEXT(SUMPRODUCT(--($M$3:$M2621&lt;&gt;"")),"0000"),
" {","SamplingFeatureID:  *SamplingFeatureID",TEXT($A2622,"0000"),
", SpecimenTypeCV:  ",CHAR(34),INDEX(Specimens[Specimen Type],$A2622),CHAR(34),
", SpecimenMediumCV:  ",INDEX(Specimens[Specimen Medium],$A2622),
", IsFieldSpecimen:  ",CHAR(34),INDEX(Specimens[Is Field Specimen?],$A2622),CHAR(34),"}"))</f>
        <v>#REF!</v>
      </c>
      <c r="N2622" t="e">
        <f>IF(COUNTA(SpatialOffsets[])=0,"", IF(INDEX(SpatialOffsets[Spatial Offset Type],$A2622)="","",
CONCATENATE("  - &amp;SpatialOffsetID",TEXT($A2622,"0000"),
" {","SpatialOffsetTypeCV:  ",CHAR(34),INDEX(SpatialOffsets[Spatial Offset Type],$A2622),CHAR(34),
", Offset1Value:  ",INDEX(SpatialOffsets[Offset 1 Value],$A2622),
", Offset1UnitID:  ",CHAR(34),INDEX(SpatialOffsets[Offset 1 Unit],$A2622),CHAR(34),
", Offset2Value:  ",INDEX(SpatialOffsets[Offset 2 Value],$A2622),
", Offset2UnitID:  ",CHAR(34),INDEX(SpatialOffsets[Offset 2 Unit],$A2622),CHAR(34),
", Offset3Value:  ",INDEX(SpatialOffsets[Offset 3 Value],$A2622),
", Offset3UnitID:  ",CHAR(34),INDEX(SpatialOffsets[Offset 3 Unit],$A2622),CHAR(34),,"}")))</f>
        <v>#REF!</v>
      </c>
      <c r="O2622" t="e">
        <f>IF(COUNTA(RelatedFeatures[])=0,"", IF(INDEX(RelatedFeatures[First Sampling Feature Code],$A2622)="","",
CONCATENATE("  - &amp;RelationID",TEXT($A2622,"0000"),
" {","SamplingFeatureID:  *SamplingFeatureID",TEXT(MATCH(INDEX(RelatedFeatures[First Sampling Feature Code],$A2622),SamplingFeatures[Feature Code],0),"0000"),
", RelationshipTypeCV:  ",CHAR(34),INDEX(RelatedFeatures[Relationship Type],$A2622),CHAR(34),
", RelatedFeatureID: *SamplingFeatureID",TEXT(MATCH(INDEX(RelatedFeatures[Second Sampling Feature Code],$A2622),SamplingFeatures[Feature Code],0),"0000"),
", SpatialOffsetID:  ",IF(INDEX(RelatedFeatures[Offset Number],$A2622)="","",CONCATENATE("*SpatialOffsetID",TEXT(INDEX(RelatedFeatures[Offset Number],$A2622),"0000"))),"}")))</f>
        <v>#REF!</v>
      </c>
      <c r="P2622" t="e">
        <f>IF(INDEX(Methods[Method Type],$A2622)="","",
CONCATENATE("  - &amp;MethodID",TEXT($A2622,"0000"),
" {","MethodTypeCV:  ",CHAR(34),INDEX(Methods[Method Type],$A2622),CHAR(34),
", MethodCode:  ",CHAR(34),INDEX(Methods[Method Code],$A2622),CHAR(34),
", MethodName:  ",CHAR(34),INDEX(Methods[Method Name],$A2622),CHAR(34),
", MethodDescription:  ",CHAR(34),INDEX(Methods[Method Description],$A2622),CHAR(34),
", MethodLink:  ",CHAR(34),INDEX(Methods[Method Link],$A2622),CHAR(34),
", OrganizationID: *OrganizationID",TEXT(MATCH(INDEX(Methods[Organization Name],$A2622),Organizations[Organization Name],0),"0000"),"}"))</f>
        <v>#REF!</v>
      </c>
      <c r="Q2622" t="e">
        <f>IF(INDEX(Variables[Variable Type],$A2622)="","",
CONCATENATE("  - &amp;VariableID",TEXT($A2622,"0000"),
" {","VariableTypeCV:  ",CHAR(34),INDEX(Variables[Variable Type],$A2622),CHAR(34),
", VariableCode:  ",CHAR(34),INDEX(Variables[Variable Code],$A2622),CHAR(34),
", VariableNameCV:  ",CHAR(34),INDEX(Variables[Variable Name],$A2622),CHAR(34),
", VariableDefinition:  ",CHAR(34),INDEX(Variables[Variable Definition],$A2622),CHAR(34),
", SpecciationCV:  ",CHAR(34),INDEX(Variables[Speciation],$A2622),CHAR(34),
", NoDataValue:  ",CHAR(34),INDEX(Variables[No Data Value],$A2622),CHAR(34),"}"))</f>
        <v>#REF!</v>
      </c>
    </row>
    <row r="2623" spans="1:17" x14ac:dyDescent="0.25">
      <c r="A2623">
        <v>2620</v>
      </c>
      <c r="D2623" t="e">
        <f>IF(INDEX(People[First Name],$A2623)="","",
CONCATENATE("  - &amp;PersonID",TEXT($A2623,"0000"),
" {","PersonFirstName:  ",CHAR(34),INDEX(People[First Name],$A2623),CHAR(34),
", PersonMiddleName:  ",CHAR(34),INDEX(People[Middle Name],$A2623),CHAR(34),
", PersonLastName:  ",CHAR(34),INDEX(People[Last Name],$A2623),CHAR(34),"}"))</f>
        <v>#REF!</v>
      </c>
      <c r="E2623" t="e">
        <f>IF(INDEX(Organizations[Organization Type '[CV']],$A2623)="","",
CONCATENATE("  - &amp;OrganizationID",TEXT($A2623,"0000"),
" {","OrganizationTypeCV:  ",CHAR(34),INDEX(Organizations[Organization Type '[CV']],$A2623),CHAR(34),
", OrganizationCode:  ",CHAR(34),INDEX(Organizations[Organization Code],$A2623),CHAR(34),
", OrganizationName:  ",CHAR(34),INDEX(Organizations[Organization Name],$A2623),CHAR(34),
", OrganizationDescription:  ",CHAR(34),INDEX(Organizations[Organization Description],$A2623),CHAR(34),
", OrganizationLink:  ",CHAR(34),INDEX(Organizations[Organization Link],$A2623),CHAR(34),"}"))</f>
        <v>#REF!</v>
      </c>
      <c r="F2623" t="e">
        <f>IF(INDEX(People[First Name],$A2623)="","",
CONCATENATE("  - &amp;AffiliationID",TEXT($A2623,"0000"),
" {PersonID: *PersonID",TEXT($A2623,"0000"),
", OrganizationID: *OrganizationID",TEXT(MATCH(INDEX(People[Organization Name],$A2623),Organizations[Organization Name],0),"0000"),
", IsPrimaryOrganizationContact: , AffiliationStartDate: , AffiliationEndDate: , PrimaryPhone: ",
", PrimaryEmail: ",CHAR(34),INDEX(People[Primary Email],$A2623),CHAR(34),
", PrimaryAddress: ",CHAR(34),INDEX(People[Primary Address],$A2623),CHAR(34),
", PersonLink: }"))</f>
        <v>#REF!</v>
      </c>
      <c r="H2623" t="e">
        <f>IF(COUNTA(CitationInformation)=0,"",IF(INDEX(AuthorList[Author Name],$A2623)="","",
CONCATENATE("  - &amp;AuthorListID",TEXT($A2623,"0000"),
"  {CitationID: *CitationID0001",
", PersonID: *PersonID",TEXT(MATCH(INDEX(AuthorList[Author Name],$A2623),People[Full Name],0),"0000"),
", AuthorOrder: ",INDEX(AuthorList[Author Number],$A2623),"}")))</f>
        <v>#REF!</v>
      </c>
      <c r="K2623" t="e">
        <f>IF(INDEX(SamplingFeatures[Feature Code],$A2623)="","",
CONCATENATE("  - &amp;SamplingFeatureID",TEXT($A2623,"0000"),
" {","SamplingFeatureUUID:  ",CHAR(34),INDEX(SamplingFeatures[Sampling Feature UUID],$A2623),CHAR(34),
", SamplingFeatureTypeCV:  ",CHAR(34),INDEX(SamplingFeatures[Sampling Feature Type],$A2623),CHAR(34),
", SamplingFeatureCode:  ",CHAR(34),INDEX(SamplingFeatures[Feature Code],$A2623),CHAR(34),
", SamplingFeatureName:  ",CHAR(34),INDEX(SamplingFeatures[Feature Name],$A2623),CHAR(34),
", SamplingFeatureDescription:  ",CHAR(34),INDEX(SamplingFeatures[Feature Description],$A2623),CHAR(34),
", SamplingFeatureGeotypeCV:  ",CHAR(34),INDEX(SamplingFeatures[Feature Geo Type],$A2623),CHAR(34),
", FeatureGeometry:  ",CHAR(34),INDEX(SamplingFeatures[Feature Geometry],$A2623),CHAR(34),
", Elevation_m:  ",CHAR(34),INDEX(SamplingFeatures[Elevation_m],$A2623),CHAR(34),
", ElevationDatumCV:  ",CHAR(34),ElevationDatum,CHAR(34),"}"))</f>
        <v>#REF!</v>
      </c>
      <c r="L2623" t="e">
        <f>IF(INDEX(SamplingFeatures[Sampling Feature Type],$A2623)&lt;&gt;"Site","",
CONCATENATE("  - &amp;SiteID",TEXT(SUMPRODUCT(--($L$3:$L2622&lt;&gt;"")),"0000"),
" {","SamplingFeatureID:  *SamplingFeatureID",TEXT($A2623,"0000"),
", SiteTypeCV:  ",CHAR(34),INDEX(Sites[Site Type],$A2623),CHAR(34),
", Latitude:  ",INDEX(Sites[Latitude],$A2623),
", Longitude:  ",INDEX(Sites[Longitude],$A2623),
", SRSName:  ",CHAR(34),LatLonDatum,CHAR(34),"}"))</f>
        <v>#REF!</v>
      </c>
      <c r="M2623" t="e">
        <f>IF(INDEX(SamplingFeatures[Sampling Feature Type],$A2623)&lt;&gt;"Specimen","",
CONCATENATE("  - &amp;SpecimenID",TEXT(SUMPRODUCT(--($M$3:$M2622&lt;&gt;"")),"0000"),
" {","SamplingFeatureID:  *SamplingFeatureID",TEXT($A2623,"0000"),
", SpecimenTypeCV:  ",CHAR(34),INDEX(Specimens[Specimen Type],$A2623),CHAR(34),
", SpecimenMediumCV:  ",INDEX(Specimens[Specimen Medium],$A2623),
", IsFieldSpecimen:  ",CHAR(34),INDEX(Specimens[Is Field Specimen?],$A2623),CHAR(34),"}"))</f>
        <v>#REF!</v>
      </c>
      <c r="N2623" t="e">
        <f>IF(COUNTA(SpatialOffsets[])=0,"", IF(INDEX(SpatialOffsets[Spatial Offset Type],$A2623)="","",
CONCATENATE("  - &amp;SpatialOffsetID",TEXT($A2623,"0000"),
" {","SpatialOffsetTypeCV:  ",CHAR(34),INDEX(SpatialOffsets[Spatial Offset Type],$A2623),CHAR(34),
", Offset1Value:  ",INDEX(SpatialOffsets[Offset 1 Value],$A2623),
", Offset1UnitID:  ",CHAR(34),INDEX(SpatialOffsets[Offset 1 Unit],$A2623),CHAR(34),
", Offset2Value:  ",INDEX(SpatialOffsets[Offset 2 Value],$A2623),
", Offset2UnitID:  ",CHAR(34),INDEX(SpatialOffsets[Offset 2 Unit],$A2623),CHAR(34),
", Offset3Value:  ",INDEX(SpatialOffsets[Offset 3 Value],$A2623),
", Offset3UnitID:  ",CHAR(34),INDEX(SpatialOffsets[Offset 3 Unit],$A2623),CHAR(34),,"}")))</f>
        <v>#REF!</v>
      </c>
      <c r="O2623" t="e">
        <f>IF(COUNTA(RelatedFeatures[])=0,"", IF(INDEX(RelatedFeatures[First Sampling Feature Code],$A2623)="","",
CONCATENATE("  - &amp;RelationID",TEXT($A2623,"0000"),
" {","SamplingFeatureID:  *SamplingFeatureID",TEXT(MATCH(INDEX(RelatedFeatures[First Sampling Feature Code],$A2623),SamplingFeatures[Feature Code],0),"0000"),
", RelationshipTypeCV:  ",CHAR(34),INDEX(RelatedFeatures[Relationship Type],$A2623),CHAR(34),
", RelatedFeatureID: *SamplingFeatureID",TEXT(MATCH(INDEX(RelatedFeatures[Second Sampling Feature Code],$A2623),SamplingFeatures[Feature Code],0),"0000"),
", SpatialOffsetID:  ",IF(INDEX(RelatedFeatures[Offset Number],$A2623)="","",CONCATENATE("*SpatialOffsetID",TEXT(INDEX(RelatedFeatures[Offset Number],$A2623),"0000"))),"}")))</f>
        <v>#REF!</v>
      </c>
      <c r="P2623" t="e">
        <f>IF(INDEX(Methods[Method Type],$A2623)="","",
CONCATENATE("  - &amp;MethodID",TEXT($A2623,"0000"),
" {","MethodTypeCV:  ",CHAR(34),INDEX(Methods[Method Type],$A2623),CHAR(34),
", MethodCode:  ",CHAR(34),INDEX(Methods[Method Code],$A2623),CHAR(34),
", MethodName:  ",CHAR(34),INDEX(Methods[Method Name],$A2623),CHAR(34),
", MethodDescription:  ",CHAR(34),INDEX(Methods[Method Description],$A2623),CHAR(34),
", MethodLink:  ",CHAR(34),INDEX(Methods[Method Link],$A2623),CHAR(34),
", OrganizationID: *OrganizationID",TEXT(MATCH(INDEX(Methods[Organization Name],$A2623),Organizations[Organization Name],0),"0000"),"}"))</f>
        <v>#REF!</v>
      </c>
      <c r="Q2623" t="e">
        <f>IF(INDEX(Variables[Variable Type],$A2623)="","",
CONCATENATE("  - &amp;VariableID",TEXT($A2623,"0000"),
" {","VariableTypeCV:  ",CHAR(34),INDEX(Variables[Variable Type],$A2623),CHAR(34),
", VariableCode:  ",CHAR(34),INDEX(Variables[Variable Code],$A2623),CHAR(34),
", VariableNameCV:  ",CHAR(34),INDEX(Variables[Variable Name],$A2623),CHAR(34),
", VariableDefinition:  ",CHAR(34),INDEX(Variables[Variable Definition],$A2623),CHAR(34),
", SpecciationCV:  ",CHAR(34),INDEX(Variables[Speciation],$A2623),CHAR(34),
", NoDataValue:  ",CHAR(34),INDEX(Variables[No Data Value],$A2623),CHAR(34),"}"))</f>
        <v>#REF!</v>
      </c>
    </row>
    <row r="2624" spans="1:17" x14ac:dyDescent="0.25">
      <c r="A2624">
        <v>2621</v>
      </c>
      <c r="D2624" t="e">
        <f>IF(INDEX(People[First Name],$A2624)="","",
CONCATENATE("  - &amp;PersonID",TEXT($A2624,"0000"),
" {","PersonFirstName:  ",CHAR(34),INDEX(People[First Name],$A2624),CHAR(34),
", PersonMiddleName:  ",CHAR(34),INDEX(People[Middle Name],$A2624),CHAR(34),
", PersonLastName:  ",CHAR(34),INDEX(People[Last Name],$A2624),CHAR(34),"}"))</f>
        <v>#REF!</v>
      </c>
      <c r="E2624" t="e">
        <f>IF(INDEX(Organizations[Organization Type '[CV']],$A2624)="","",
CONCATENATE("  - &amp;OrganizationID",TEXT($A2624,"0000"),
" {","OrganizationTypeCV:  ",CHAR(34),INDEX(Organizations[Organization Type '[CV']],$A2624),CHAR(34),
", OrganizationCode:  ",CHAR(34),INDEX(Organizations[Organization Code],$A2624),CHAR(34),
", OrganizationName:  ",CHAR(34),INDEX(Organizations[Organization Name],$A2624),CHAR(34),
", OrganizationDescription:  ",CHAR(34),INDEX(Organizations[Organization Description],$A2624),CHAR(34),
", OrganizationLink:  ",CHAR(34),INDEX(Organizations[Organization Link],$A2624),CHAR(34),"}"))</f>
        <v>#REF!</v>
      </c>
      <c r="F2624" t="e">
        <f>IF(INDEX(People[First Name],$A2624)="","",
CONCATENATE("  - &amp;AffiliationID",TEXT($A2624,"0000"),
" {PersonID: *PersonID",TEXT($A2624,"0000"),
", OrganizationID: *OrganizationID",TEXT(MATCH(INDEX(People[Organization Name],$A2624),Organizations[Organization Name],0),"0000"),
", IsPrimaryOrganizationContact: , AffiliationStartDate: , AffiliationEndDate: , PrimaryPhone: ",
", PrimaryEmail: ",CHAR(34),INDEX(People[Primary Email],$A2624),CHAR(34),
", PrimaryAddress: ",CHAR(34),INDEX(People[Primary Address],$A2624),CHAR(34),
", PersonLink: }"))</f>
        <v>#REF!</v>
      </c>
      <c r="H2624" t="e">
        <f>IF(COUNTA(CitationInformation)=0,"",IF(INDEX(AuthorList[Author Name],$A2624)="","",
CONCATENATE("  - &amp;AuthorListID",TEXT($A2624,"0000"),
"  {CitationID: *CitationID0001",
", PersonID: *PersonID",TEXT(MATCH(INDEX(AuthorList[Author Name],$A2624),People[Full Name],0),"0000"),
", AuthorOrder: ",INDEX(AuthorList[Author Number],$A2624),"}")))</f>
        <v>#REF!</v>
      </c>
      <c r="K2624" t="e">
        <f>IF(INDEX(SamplingFeatures[Feature Code],$A2624)="","",
CONCATENATE("  - &amp;SamplingFeatureID",TEXT($A2624,"0000"),
" {","SamplingFeatureUUID:  ",CHAR(34),INDEX(SamplingFeatures[Sampling Feature UUID],$A2624),CHAR(34),
", SamplingFeatureTypeCV:  ",CHAR(34),INDEX(SamplingFeatures[Sampling Feature Type],$A2624),CHAR(34),
", SamplingFeatureCode:  ",CHAR(34),INDEX(SamplingFeatures[Feature Code],$A2624),CHAR(34),
", SamplingFeatureName:  ",CHAR(34),INDEX(SamplingFeatures[Feature Name],$A2624),CHAR(34),
", SamplingFeatureDescription:  ",CHAR(34),INDEX(SamplingFeatures[Feature Description],$A2624),CHAR(34),
", SamplingFeatureGeotypeCV:  ",CHAR(34),INDEX(SamplingFeatures[Feature Geo Type],$A2624),CHAR(34),
", FeatureGeometry:  ",CHAR(34),INDEX(SamplingFeatures[Feature Geometry],$A2624),CHAR(34),
", Elevation_m:  ",CHAR(34),INDEX(SamplingFeatures[Elevation_m],$A2624),CHAR(34),
", ElevationDatumCV:  ",CHAR(34),ElevationDatum,CHAR(34),"}"))</f>
        <v>#REF!</v>
      </c>
      <c r="L2624" t="e">
        <f>IF(INDEX(SamplingFeatures[Sampling Feature Type],$A2624)&lt;&gt;"Site","",
CONCATENATE("  - &amp;SiteID",TEXT(SUMPRODUCT(--($L$3:$L2623&lt;&gt;"")),"0000"),
" {","SamplingFeatureID:  *SamplingFeatureID",TEXT($A2624,"0000"),
", SiteTypeCV:  ",CHAR(34),INDEX(Sites[Site Type],$A2624),CHAR(34),
", Latitude:  ",INDEX(Sites[Latitude],$A2624),
", Longitude:  ",INDEX(Sites[Longitude],$A2624),
", SRSName:  ",CHAR(34),LatLonDatum,CHAR(34),"}"))</f>
        <v>#REF!</v>
      </c>
      <c r="M2624" t="e">
        <f>IF(INDEX(SamplingFeatures[Sampling Feature Type],$A2624)&lt;&gt;"Specimen","",
CONCATENATE("  - &amp;SpecimenID",TEXT(SUMPRODUCT(--($M$3:$M2623&lt;&gt;"")),"0000"),
" {","SamplingFeatureID:  *SamplingFeatureID",TEXT($A2624,"0000"),
", SpecimenTypeCV:  ",CHAR(34),INDEX(Specimens[Specimen Type],$A2624),CHAR(34),
", SpecimenMediumCV:  ",INDEX(Specimens[Specimen Medium],$A2624),
", IsFieldSpecimen:  ",CHAR(34),INDEX(Specimens[Is Field Specimen?],$A2624),CHAR(34),"}"))</f>
        <v>#REF!</v>
      </c>
      <c r="N2624" t="e">
        <f>IF(COUNTA(SpatialOffsets[])=0,"", IF(INDEX(SpatialOffsets[Spatial Offset Type],$A2624)="","",
CONCATENATE("  - &amp;SpatialOffsetID",TEXT($A2624,"0000"),
" {","SpatialOffsetTypeCV:  ",CHAR(34),INDEX(SpatialOffsets[Spatial Offset Type],$A2624),CHAR(34),
", Offset1Value:  ",INDEX(SpatialOffsets[Offset 1 Value],$A2624),
", Offset1UnitID:  ",CHAR(34),INDEX(SpatialOffsets[Offset 1 Unit],$A2624),CHAR(34),
", Offset2Value:  ",INDEX(SpatialOffsets[Offset 2 Value],$A2624),
", Offset2UnitID:  ",CHAR(34),INDEX(SpatialOffsets[Offset 2 Unit],$A2624),CHAR(34),
", Offset3Value:  ",INDEX(SpatialOffsets[Offset 3 Value],$A2624),
", Offset3UnitID:  ",CHAR(34),INDEX(SpatialOffsets[Offset 3 Unit],$A2624),CHAR(34),,"}")))</f>
        <v>#REF!</v>
      </c>
      <c r="O2624" t="e">
        <f>IF(COUNTA(RelatedFeatures[])=0,"", IF(INDEX(RelatedFeatures[First Sampling Feature Code],$A2624)="","",
CONCATENATE("  - &amp;RelationID",TEXT($A2624,"0000"),
" {","SamplingFeatureID:  *SamplingFeatureID",TEXT(MATCH(INDEX(RelatedFeatures[First Sampling Feature Code],$A2624),SamplingFeatures[Feature Code],0),"0000"),
", RelationshipTypeCV:  ",CHAR(34),INDEX(RelatedFeatures[Relationship Type],$A2624),CHAR(34),
", RelatedFeatureID: *SamplingFeatureID",TEXT(MATCH(INDEX(RelatedFeatures[Second Sampling Feature Code],$A2624),SamplingFeatures[Feature Code],0),"0000"),
", SpatialOffsetID:  ",IF(INDEX(RelatedFeatures[Offset Number],$A2624)="","",CONCATENATE("*SpatialOffsetID",TEXT(INDEX(RelatedFeatures[Offset Number],$A2624),"0000"))),"}")))</f>
        <v>#REF!</v>
      </c>
      <c r="P2624" t="e">
        <f>IF(INDEX(Methods[Method Type],$A2624)="","",
CONCATENATE("  - &amp;MethodID",TEXT($A2624,"0000"),
" {","MethodTypeCV:  ",CHAR(34),INDEX(Methods[Method Type],$A2624),CHAR(34),
", MethodCode:  ",CHAR(34),INDEX(Methods[Method Code],$A2624),CHAR(34),
", MethodName:  ",CHAR(34),INDEX(Methods[Method Name],$A2624),CHAR(34),
", MethodDescription:  ",CHAR(34),INDEX(Methods[Method Description],$A2624),CHAR(34),
", MethodLink:  ",CHAR(34),INDEX(Methods[Method Link],$A2624),CHAR(34),
", OrganizationID: *OrganizationID",TEXT(MATCH(INDEX(Methods[Organization Name],$A2624),Organizations[Organization Name],0),"0000"),"}"))</f>
        <v>#REF!</v>
      </c>
      <c r="Q2624" t="e">
        <f>IF(INDEX(Variables[Variable Type],$A2624)="","",
CONCATENATE("  - &amp;VariableID",TEXT($A2624,"0000"),
" {","VariableTypeCV:  ",CHAR(34),INDEX(Variables[Variable Type],$A2624),CHAR(34),
", VariableCode:  ",CHAR(34),INDEX(Variables[Variable Code],$A2624),CHAR(34),
", VariableNameCV:  ",CHAR(34),INDEX(Variables[Variable Name],$A2624),CHAR(34),
", VariableDefinition:  ",CHAR(34),INDEX(Variables[Variable Definition],$A2624),CHAR(34),
", SpecciationCV:  ",CHAR(34),INDEX(Variables[Speciation],$A2624),CHAR(34),
", NoDataValue:  ",CHAR(34),INDEX(Variables[No Data Value],$A2624),CHAR(34),"}"))</f>
        <v>#REF!</v>
      </c>
    </row>
    <row r="2625" spans="1:17" x14ac:dyDescent="0.25">
      <c r="A2625">
        <v>2622</v>
      </c>
      <c r="D2625" t="e">
        <f>IF(INDEX(People[First Name],$A2625)="","",
CONCATENATE("  - &amp;PersonID",TEXT($A2625,"0000"),
" {","PersonFirstName:  ",CHAR(34),INDEX(People[First Name],$A2625),CHAR(34),
", PersonMiddleName:  ",CHAR(34),INDEX(People[Middle Name],$A2625),CHAR(34),
", PersonLastName:  ",CHAR(34),INDEX(People[Last Name],$A2625),CHAR(34),"}"))</f>
        <v>#REF!</v>
      </c>
      <c r="E2625" t="e">
        <f>IF(INDEX(Organizations[Organization Type '[CV']],$A2625)="","",
CONCATENATE("  - &amp;OrganizationID",TEXT($A2625,"0000"),
" {","OrganizationTypeCV:  ",CHAR(34),INDEX(Organizations[Organization Type '[CV']],$A2625),CHAR(34),
", OrganizationCode:  ",CHAR(34),INDEX(Organizations[Organization Code],$A2625),CHAR(34),
", OrganizationName:  ",CHAR(34),INDEX(Organizations[Organization Name],$A2625),CHAR(34),
", OrganizationDescription:  ",CHAR(34),INDEX(Organizations[Organization Description],$A2625),CHAR(34),
", OrganizationLink:  ",CHAR(34),INDEX(Organizations[Organization Link],$A2625),CHAR(34),"}"))</f>
        <v>#REF!</v>
      </c>
      <c r="F2625" t="e">
        <f>IF(INDEX(People[First Name],$A2625)="","",
CONCATENATE("  - &amp;AffiliationID",TEXT($A2625,"0000"),
" {PersonID: *PersonID",TEXT($A2625,"0000"),
", OrganizationID: *OrganizationID",TEXT(MATCH(INDEX(People[Organization Name],$A2625),Organizations[Organization Name],0),"0000"),
", IsPrimaryOrganizationContact: , AffiliationStartDate: , AffiliationEndDate: , PrimaryPhone: ",
", PrimaryEmail: ",CHAR(34),INDEX(People[Primary Email],$A2625),CHAR(34),
", PrimaryAddress: ",CHAR(34),INDEX(People[Primary Address],$A2625),CHAR(34),
", PersonLink: }"))</f>
        <v>#REF!</v>
      </c>
      <c r="H2625" t="e">
        <f>IF(COUNTA(CitationInformation)=0,"",IF(INDEX(AuthorList[Author Name],$A2625)="","",
CONCATENATE("  - &amp;AuthorListID",TEXT($A2625,"0000"),
"  {CitationID: *CitationID0001",
", PersonID: *PersonID",TEXT(MATCH(INDEX(AuthorList[Author Name],$A2625),People[Full Name],0),"0000"),
", AuthorOrder: ",INDEX(AuthorList[Author Number],$A2625),"}")))</f>
        <v>#REF!</v>
      </c>
      <c r="K2625" t="e">
        <f>IF(INDEX(SamplingFeatures[Feature Code],$A2625)="","",
CONCATENATE("  - &amp;SamplingFeatureID",TEXT($A2625,"0000"),
" {","SamplingFeatureUUID:  ",CHAR(34),INDEX(SamplingFeatures[Sampling Feature UUID],$A2625),CHAR(34),
", SamplingFeatureTypeCV:  ",CHAR(34),INDEX(SamplingFeatures[Sampling Feature Type],$A2625),CHAR(34),
", SamplingFeatureCode:  ",CHAR(34),INDEX(SamplingFeatures[Feature Code],$A2625),CHAR(34),
", SamplingFeatureName:  ",CHAR(34),INDEX(SamplingFeatures[Feature Name],$A2625),CHAR(34),
", SamplingFeatureDescription:  ",CHAR(34),INDEX(SamplingFeatures[Feature Description],$A2625),CHAR(34),
", SamplingFeatureGeotypeCV:  ",CHAR(34),INDEX(SamplingFeatures[Feature Geo Type],$A2625),CHAR(34),
", FeatureGeometry:  ",CHAR(34),INDEX(SamplingFeatures[Feature Geometry],$A2625),CHAR(34),
", Elevation_m:  ",CHAR(34),INDEX(SamplingFeatures[Elevation_m],$A2625),CHAR(34),
", ElevationDatumCV:  ",CHAR(34),ElevationDatum,CHAR(34),"}"))</f>
        <v>#REF!</v>
      </c>
      <c r="L2625" t="e">
        <f>IF(INDEX(SamplingFeatures[Sampling Feature Type],$A2625)&lt;&gt;"Site","",
CONCATENATE("  - &amp;SiteID",TEXT(SUMPRODUCT(--($L$3:$L2624&lt;&gt;"")),"0000"),
" {","SamplingFeatureID:  *SamplingFeatureID",TEXT($A2625,"0000"),
", SiteTypeCV:  ",CHAR(34),INDEX(Sites[Site Type],$A2625),CHAR(34),
", Latitude:  ",INDEX(Sites[Latitude],$A2625),
", Longitude:  ",INDEX(Sites[Longitude],$A2625),
", SRSName:  ",CHAR(34),LatLonDatum,CHAR(34),"}"))</f>
        <v>#REF!</v>
      </c>
      <c r="M2625" t="e">
        <f>IF(INDEX(SamplingFeatures[Sampling Feature Type],$A2625)&lt;&gt;"Specimen","",
CONCATENATE("  - &amp;SpecimenID",TEXT(SUMPRODUCT(--($M$3:$M2624&lt;&gt;"")),"0000"),
" {","SamplingFeatureID:  *SamplingFeatureID",TEXT($A2625,"0000"),
", SpecimenTypeCV:  ",CHAR(34),INDEX(Specimens[Specimen Type],$A2625),CHAR(34),
", SpecimenMediumCV:  ",INDEX(Specimens[Specimen Medium],$A2625),
", IsFieldSpecimen:  ",CHAR(34),INDEX(Specimens[Is Field Specimen?],$A2625),CHAR(34),"}"))</f>
        <v>#REF!</v>
      </c>
      <c r="N2625" t="e">
        <f>IF(COUNTA(SpatialOffsets[])=0,"", IF(INDEX(SpatialOffsets[Spatial Offset Type],$A2625)="","",
CONCATENATE("  - &amp;SpatialOffsetID",TEXT($A2625,"0000"),
" {","SpatialOffsetTypeCV:  ",CHAR(34),INDEX(SpatialOffsets[Spatial Offset Type],$A2625),CHAR(34),
", Offset1Value:  ",INDEX(SpatialOffsets[Offset 1 Value],$A2625),
", Offset1UnitID:  ",CHAR(34),INDEX(SpatialOffsets[Offset 1 Unit],$A2625),CHAR(34),
", Offset2Value:  ",INDEX(SpatialOffsets[Offset 2 Value],$A2625),
", Offset2UnitID:  ",CHAR(34),INDEX(SpatialOffsets[Offset 2 Unit],$A2625),CHAR(34),
", Offset3Value:  ",INDEX(SpatialOffsets[Offset 3 Value],$A2625),
", Offset3UnitID:  ",CHAR(34),INDEX(SpatialOffsets[Offset 3 Unit],$A2625),CHAR(34),,"}")))</f>
        <v>#REF!</v>
      </c>
      <c r="O2625" t="e">
        <f>IF(COUNTA(RelatedFeatures[])=0,"", IF(INDEX(RelatedFeatures[First Sampling Feature Code],$A2625)="","",
CONCATENATE("  - &amp;RelationID",TEXT($A2625,"0000"),
" {","SamplingFeatureID:  *SamplingFeatureID",TEXT(MATCH(INDEX(RelatedFeatures[First Sampling Feature Code],$A2625),SamplingFeatures[Feature Code],0),"0000"),
", RelationshipTypeCV:  ",CHAR(34),INDEX(RelatedFeatures[Relationship Type],$A2625),CHAR(34),
", RelatedFeatureID: *SamplingFeatureID",TEXT(MATCH(INDEX(RelatedFeatures[Second Sampling Feature Code],$A2625),SamplingFeatures[Feature Code],0),"0000"),
", SpatialOffsetID:  ",IF(INDEX(RelatedFeatures[Offset Number],$A2625)="","",CONCATENATE("*SpatialOffsetID",TEXT(INDEX(RelatedFeatures[Offset Number],$A2625),"0000"))),"}")))</f>
        <v>#REF!</v>
      </c>
      <c r="P2625" t="e">
        <f>IF(INDEX(Methods[Method Type],$A2625)="","",
CONCATENATE("  - &amp;MethodID",TEXT($A2625,"0000"),
" {","MethodTypeCV:  ",CHAR(34),INDEX(Methods[Method Type],$A2625),CHAR(34),
", MethodCode:  ",CHAR(34),INDEX(Methods[Method Code],$A2625),CHAR(34),
", MethodName:  ",CHAR(34),INDEX(Methods[Method Name],$A2625),CHAR(34),
", MethodDescription:  ",CHAR(34),INDEX(Methods[Method Description],$A2625),CHAR(34),
", MethodLink:  ",CHAR(34),INDEX(Methods[Method Link],$A2625),CHAR(34),
", OrganizationID: *OrganizationID",TEXT(MATCH(INDEX(Methods[Organization Name],$A2625),Organizations[Organization Name],0),"0000"),"}"))</f>
        <v>#REF!</v>
      </c>
      <c r="Q2625" t="e">
        <f>IF(INDEX(Variables[Variable Type],$A2625)="","",
CONCATENATE("  - &amp;VariableID",TEXT($A2625,"0000"),
" {","VariableTypeCV:  ",CHAR(34),INDEX(Variables[Variable Type],$A2625),CHAR(34),
", VariableCode:  ",CHAR(34),INDEX(Variables[Variable Code],$A2625),CHAR(34),
", VariableNameCV:  ",CHAR(34),INDEX(Variables[Variable Name],$A2625),CHAR(34),
", VariableDefinition:  ",CHAR(34),INDEX(Variables[Variable Definition],$A2625),CHAR(34),
", SpecciationCV:  ",CHAR(34),INDEX(Variables[Speciation],$A2625),CHAR(34),
", NoDataValue:  ",CHAR(34),INDEX(Variables[No Data Value],$A2625),CHAR(34),"}"))</f>
        <v>#REF!</v>
      </c>
    </row>
    <row r="2626" spans="1:17" x14ac:dyDescent="0.25">
      <c r="A2626">
        <v>2623</v>
      </c>
      <c r="D2626" t="e">
        <f>IF(INDEX(People[First Name],$A2626)="","",
CONCATENATE("  - &amp;PersonID",TEXT($A2626,"0000"),
" {","PersonFirstName:  ",CHAR(34),INDEX(People[First Name],$A2626),CHAR(34),
", PersonMiddleName:  ",CHAR(34),INDEX(People[Middle Name],$A2626),CHAR(34),
", PersonLastName:  ",CHAR(34),INDEX(People[Last Name],$A2626),CHAR(34),"}"))</f>
        <v>#REF!</v>
      </c>
      <c r="E2626" t="e">
        <f>IF(INDEX(Organizations[Organization Type '[CV']],$A2626)="","",
CONCATENATE("  - &amp;OrganizationID",TEXT($A2626,"0000"),
" {","OrganizationTypeCV:  ",CHAR(34),INDEX(Organizations[Organization Type '[CV']],$A2626),CHAR(34),
", OrganizationCode:  ",CHAR(34),INDEX(Organizations[Organization Code],$A2626),CHAR(34),
", OrganizationName:  ",CHAR(34),INDEX(Organizations[Organization Name],$A2626),CHAR(34),
", OrganizationDescription:  ",CHAR(34),INDEX(Organizations[Organization Description],$A2626),CHAR(34),
", OrganizationLink:  ",CHAR(34),INDEX(Organizations[Organization Link],$A2626),CHAR(34),"}"))</f>
        <v>#REF!</v>
      </c>
      <c r="F2626" t="e">
        <f>IF(INDEX(People[First Name],$A2626)="","",
CONCATENATE("  - &amp;AffiliationID",TEXT($A2626,"0000"),
" {PersonID: *PersonID",TEXT($A2626,"0000"),
", OrganizationID: *OrganizationID",TEXT(MATCH(INDEX(People[Organization Name],$A2626),Organizations[Organization Name],0),"0000"),
", IsPrimaryOrganizationContact: , AffiliationStartDate: , AffiliationEndDate: , PrimaryPhone: ",
", PrimaryEmail: ",CHAR(34),INDEX(People[Primary Email],$A2626),CHAR(34),
", PrimaryAddress: ",CHAR(34),INDEX(People[Primary Address],$A2626),CHAR(34),
", PersonLink: }"))</f>
        <v>#REF!</v>
      </c>
      <c r="H2626" t="e">
        <f>IF(COUNTA(CitationInformation)=0,"",IF(INDEX(AuthorList[Author Name],$A2626)="","",
CONCATENATE("  - &amp;AuthorListID",TEXT($A2626,"0000"),
"  {CitationID: *CitationID0001",
", PersonID: *PersonID",TEXT(MATCH(INDEX(AuthorList[Author Name],$A2626),People[Full Name],0),"0000"),
", AuthorOrder: ",INDEX(AuthorList[Author Number],$A2626),"}")))</f>
        <v>#REF!</v>
      </c>
      <c r="K2626" t="e">
        <f>IF(INDEX(SamplingFeatures[Feature Code],$A2626)="","",
CONCATENATE("  - &amp;SamplingFeatureID",TEXT($A2626,"0000"),
" {","SamplingFeatureUUID:  ",CHAR(34),INDEX(SamplingFeatures[Sampling Feature UUID],$A2626),CHAR(34),
", SamplingFeatureTypeCV:  ",CHAR(34),INDEX(SamplingFeatures[Sampling Feature Type],$A2626),CHAR(34),
", SamplingFeatureCode:  ",CHAR(34),INDEX(SamplingFeatures[Feature Code],$A2626),CHAR(34),
", SamplingFeatureName:  ",CHAR(34),INDEX(SamplingFeatures[Feature Name],$A2626),CHAR(34),
", SamplingFeatureDescription:  ",CHAR(34),INDEX(SamplingFeatures[Feature Description],$A2626),CHAR(34),
", SamplingFeatureGeotypeCV:  ",CHAR(34),INDEX(SamplingFeatures[Feature Geo Type],$A2626),CHAR(34),
", FeatureGeometry:  ",CHAR(34),INDEX(SamplingFeatures[Feature Geometry],$A2626),CHAR(34),
", Elevation_m:  ",CHAR(34),INDEX(SamplingFeatures[Elevation_m],$A2626),CHAR(34),
", ElevationDatumCV:  ",CHAR(34),ElevationDatum,CHAR(34),"}"))</f>
        <v>#REF!</v>
      </c>
      <c r="L2626" t="e">
        <f>IF(INDEX(SamplingFeatures[Sampling Feature Type],$A2626)&lt;&gt;"Site","",
CONCATENATE("  - &amp;SiteID",TEXT(SUMPRODUCT(--($L$3:$L2625&lt;&gt;"")),"0000"),
" {","SamplingFeatureID:  *SamplingFeatureID",TEXT($A2626,"0000"),
", SiteTypeCV:  ",CHAR(34),INDEX(Sites[Site Type],$A2626),CHAR(34),
", Latitude:  ",INDEX(Sites[Latitude],$A2626),
", Longitude:  ",INDEX(Sites[Longitude],$A2626),
", SRSName:  ",CHAR(34),LatLonDatum,CHAR(34),"}"))</f>
        <v>#REF!</v>
      </c>
      <c r="M2626" t="e">
        <f>IF(INDEX(SamplingFeatures[Sampling Feature Type],$A2626)&lt;&gt;"Specimen","",
CONCATENATE("  - &amp;SpecimenID",TEXT(SUMPRODUCT(--($M$3:$M2625&lt;&gt;"")),"0000"),
" {","SamplingFeatureID:  *SamplingFeatureID",TEXT($A2626,"0000"),
", SpecimenTypeCV:  ",CHAR(34),INDEX(Specimens[Specimen Type],$A2626),CHAR(34),
", SpecimenMediumCV:  ",INDEX(Specimens[Specimen Medium],$A2626),
", IsFieldSpecimen:  ",CHAR(34),INDEX(Specimens[Is Field Specimen?],$A2626),CHAR(34),"}"))</f>
        <v>#REF!</v>
      </c>
      <c r="N2626" t="e">
        <f>IF(COUNTA(SpatialOffsets[])=0,"", IF(INDEX(SpatialOffsets[Spatial Offset Type],$A2626)="","",
CONCATENATE("  - &amp;SpatialOffsetID",TEXT($A2626,"0000"),
" {","SpatialOffsetTypeCV:  ",CHAR(34),INDEX(SpatialOffsets[Spatial Offset Type],$A2626),CHAR(34),
", Offset1Value:  ",INDEX(SpatialOffsets[Offset 1 Value],$A2626),
", Offset1UnitID:  ",CHAR(34),INDEX(SpatialOffsets[Offset 1 Unit],$A2626),CHAR(34),
", Offset2Value:  ",INDEX(SpatialOffsets[Offset 2 Value],$A2626),
", Offset2UnitID:  ",CHAR(34),INDEX(SpatialOffsets[Offset 2 Unit],$A2626),CHAR(34),
", Offset3Value:  ",INDEX(SpatialOffsets[Offset 3 Value],$A2626),
", Offset3UnitID:  ",CHAR(34),INDEX(SpatialOffsets[Offset 3 Unit],$A2626),CHAR(34),,"}")))</f>
        <v>#REF!</v>
      </c>
      <c r="O2626" t="e">
        <f>IF(COUNTA(RelatedFeatures[])=0,"", IF(INDEX(RelatedFeatures[First Sampling Feature Code],$A2626)="","",
CONCATENATE("  - &amp;RelationID",TEXT($A2626,"0000"),
" {","SamplingFeatureID:  *SamplingFeatureID",TEXT(MATCH(INDEX(RelatedFeatures[First Sampling Feature Code],$A2626),SamplingFeatures[Feature Code],0),"0000"),
", RelationshipTypeCV:  ",CHAR(34),INDEX(RelatedFeatures[Relationship Type],$A2626),CHAR(34),
", RelatedFeatureID: *SamplingFeatureID",TEXT(MATCH(INDEX(RelatedFeatures[Second Sampling Feature Code],$A2626),SamplingFeatures[Feature Code],0),"0000"),
", SpatialOffsetID:  ",IF(INDEX(RelatedFeatures[Offset Number],$A2626)="","",CONCATENATE("*SpatialOffsetID",TEXT(INDEX(RelatedFeatures[Offset Number],$A2626),"0000"))),"}")))</f>
        <v>#REF!</v>
      </c>
      <c r="P2626" t="e">
        <f>IF(INDEX(Methods[Method Type],$A2626)="","",
CONCATENATE("  - &amp;MethodID",TEXT($A2626,"0000"),
" {","MethodTypeCV:  ",CHAR(34),INDEX(Methods[Method Type],$A2626),CHAR(34),
", MethodCode:  ",CHAR(34),INDEX(Methods[Method Code],$A2626),CHAR(34),
", MethodName:  ",CHAR(34),INDEX(Methods[Method Name],$A2626),CHAR(34),
", MethodDescription:  ",CHAR(34),INDEX(Methods[Method Description],$A2626),CHAR(34),
", MethodLink:  ",CHAR(34),INDEX(Methods[Method Link],$A2626),CHAR(34),
", OrganizationID: *OrganizationID",TEXT(MATCH(INDEX(Methods[Organization Name],$A2626),Organizations[Organization Name],0),"0000"),"}"))</f>
        <v>#REF!</v>
      </c>
      <c r="Q2626" t="e">
        <f>IF(INDEX(Variables[Variable Type],$A2626)="","",
CONCATENATE("  - &amp;VariableID",TEXT($A2626,"0000"),
" {","VariableTypeCV:  ",CHAR(34),INDEX(Variables[Variable Type],$A2626),CHAR(34),
", VariableCode:  ",CHAR(34),INDEX(Variables[Variable Code],$A2626),CHAR(34),
", VariableNameCV:  ",CHAR(34),INDEX(Variables[Variable Name],$A2626),CHAR(34),
", VariableDefinition:  ",CHAR(34),INDEX(Variables[Variable Definition],$A2626),CHAR(34),
", SpecciationCV:  ",CHAR(34),INDEX(Variables[Speciation],$A2626),CHAR(34),
", NoDataValue:  ",CHAR(34),INDEX(Variables[No Data Value],$A2626),CHAR(34),"}"))</f>
        <v>#REF!</v>
      </c>
    </row>
    <row r="2627" spans="1:17" x14ac:dyDescent="0.25">
      <c r="A2627">
        <v>2624</v>
      </c>
      <c r="D2627" t="e">
        <f>IF(INDEX(People[First Name],$A2627)="","",
CONCATENATE("  - &amp;PersonID",TEXT($A2627,"0000"),
" {","PersonFirstName:  ",CHAR(34),INDEX(People[First Name],$A2627),CHAR(34),
", PersonMiddleName:  ",CHAR(34),INDEX(People[Middle Name],$A2627),CHAR(34),
", PersonLastName:  ",CHAR(34),INDEX(People[Last Name],$A2627),CHAR(34),"}"))</f>
        <v>#REF!</v>
      </c>
      <c r="E2627" t="e">
        <f>IF(INDEX(Organizations[Organization Type '[CV']],$A2627)="","",
CONCATENATE("  - &amp;OrganizationID",TEXT($A2627,"0000"),
" {","OrganizationTypeCV:  ",CHAR(34),INDEX(Organizations[Organization Type '[CV']],$A2627),CHAR(34),
", OrganizationCode:  ",CHAR(34),INDEX(Organizations[Organization Code],$A2627),CHAR(34),
", OrganizationName:  ",CHAR(34),INDEX(Organizations[Organization Name],$A2627),CHAR(34),
", OrganizationDescription:  ",CHAR(34),INDEX(Organizations[Organization Description],$A2627),CHAR(34),
", OrganizationLink:  ",CHAR(34),INDEX(Organizations[Organization Link],$A2627),CHAR(34),"}"))</f>
        <v>#REF!</v>
      </c>
      <c r="F2627" t="e">
        <f>IF(INDEX(People[First Name],$A2627)="","",
CONCATENATE("  - &amp;AffiliationID",TEXT($A2627,"0000"),
" {PersonID: *PersonID",TEXT($A2627,"0000"),
", OrganizationID: *OrganizationID",TEXT(MATCH(INDEX(People[Organization Name],$A2627),Organizations[Organization Name],0),"0000"),
", IsPrimaryOrganizationContact: , AffiliationStartDate: , AffiliationEndDate: , PrimaryPhone: ",
", PrimaryEmail: ",CHAR(34),INDEX(People[Primary Email],$A2627),CHAR(34),
", PrimaryAddress: ",CHAR(34),INDEX(People[Primary Address],$A2627),CHAR(34),
", PersonLink: }"))</f>
        <v>#REF!</v>
      </c>
      <c r="H2627" t="e">
        <f>IF(COUNTA(CitationInformation)=0,"",IF(INDEX(AuthorList[Author Name],$A2627)="","",
CONCATENATE("  - &amp;AuthorListID",TEXT($A2627,"0000"),
"  {CitationID: *CitationID0001",
", PersonID: *PersonID",TEXT(MATCH(INDEX(AuthorList[Author Name],$A2627),People[Full Name],0),"0000"),
", AuthorOrder: ",INDEX(AuthorList[Author Number],$A2627),"}")))</f>
        <v>#REF!</v>
      </c>
      <c r="K2627" t="e">
        <f>IF(INDEX(SamplingFeatures[Feature Code],$A2627)="","",
CONCATENATE("  - &amp;SamplingFeatureID",TEXT($A2627,"0000"),
" {","SamplingFeatureUUID:  ",CHAR(34),INDEX(SamplingFeatures[Sampling Feature UUID],$A2627),CHAR(34),
", SamplingFeatureTypeCV:  ",CHAR(34),INDEX(SamplingFeatures[Sampling Feature Type],$A2627),CHAR(34),
", SamplingFeatureCode:  ",CHAR(34),INDEX(SamplingFeatures[Feature Code],$A2627),CHAR(34),
", SamplingFeatureName:  ",CHAR(34),INDEX(SamplingFeatures[Feature Name],$A2627),CHAR(34),
", SamplingFeatureDescription:  ",CHAR(34),INDEX(SamplingFeatures[Feature Description],$A2627),CHAR(34),
", SamplingFeatureGeotypeCV:  ",CHAR(34),INDEX(SamplingFeatures[Feature Geo Type],$A2627),CHAR(34),
", FeatureGeometry:  ",CHAR(34),INDEX(SamplingFeatures[Feature Geometry],$A2627),CHAR(34),
", Elevation_m:  ",CHAR(34),INDEX(SamplingFeatures[Elevation_m],$A2627),CHAR(34),
", ElevationDatumCV:  ",CHAR(34),ElevationDatum,CHAR(34),"}"))</f>
        <v>#REF!</v>
      </c>
      <c r="L2627" t="e">
        <f>IF(INDEX(SamplingFeatures[Sampling Feature Type],$A2627)&lt;&gt;"Site","",
CONCATENATE("  - &amp;SiteID",TEXT(SUMPRODUCT(--($L$3:$L2626&lt;&gt;"")),"0000"),
" {","SamplingFeatureID:  *SamplingFeatureID",TEXT($A2627,"0000"),
", SiteTypeCV:  ",CHAR(34),INDEX(Sites[Site Type],$A2627),CHAR(34),
", Latitude:  ",INDEX(Sites[Latitude],$A2627),
", Longitude:  ",INDEX(Sites[Longitude],$A2627),
", SRSName:  ",CHAR(34),LatLonDatum,CHAR(34),"}"))</f>
        <v>#REF!</v>
      </c>
      <c r="M2627" t="e">
        <f>IF(INDEX(SamplingFeatures[Sampling Feature Type],$A2627)&lt;&gt;"Specimen","",
CONCATENATE("  - &amp;SpecimenID",TEXT(SUMPRODUCT(--($M$3:$M2626&lt;&gt;"")),"0000"),
" {","SamplingFeatureID:  *SamplingFeatureID",TEXT($A2627,"0000"),
", SpecimenTypeCV:  ",CHAR(34),INDEX(Specimens[Specimen Type],$A2627),CHAR(34),
", SpecimenMediumCV:  ",INDEX(Specimens[Specimen Medium],$A2627),
", IsFieldSpecimen:  ",CHAR(34),INDEX(Specimens[Is Field Specimen?],$A2627),CHAR(34),"}"))</f>
        <v>#REF!</v>
      </c>
      <c r="N2627" t="e">
        <f>IF(COUNTA(SpatialOffsets[])=0,"", IF(INDEX(SpatialOffsets[Spatial Offset Type],$A2627)="","",
CONCATENATE("  - &amp;SpatialOffsetID",TEXT($A2627,"0000"),
" {","SpatialOffsetTypeCV:  ",CHAR(34),INDEX(SpatialOffsets[Spatial Offset Type],$A2627),CHAR(34),
", Offset1Value:  ",INDEX(SpatialOffsets[Offset 1 Value],$A2627),
", Offset1UnitID:  ",CHAR(34),INDEX(SpatialOffsets[Offset 1 Unit],$A2627),CHAR(34),
", Offset2Value:  ",INDEX(SpatialOffsets[Offset 2 Value],$A2627),
", Offset2UnitID:  ",CHAR(34),INDEX(SpatialOffsets[Offset 2 Unit],$A2627),CHAR(34),
", Offset3Value:  ",INDEX(SpatialOffsets[Offset 3 Value],$A2627),
", Offset3UnitID:  ",CHAR(34),INDEX(SpatialOffsets[Offset 3 Unit],$A2627),CHAR(34),,"}")))</f>
        <v>#REF!</v>
      </c>
      <c r="O2627" t="e">
        <f>IF(COUNTA(RelatedFeatures[])=0,"", IF(INDEX(RelatedFeatures[First Sampling Feature Code],$A2627)="","",
CONCATENATE("  - &amp;RelationID",TEXT($A2627,"0000"),
" {","SamplingFeatureID:  *SamplingFeatureID",TEXT(MATCH(INDEX(RelatedFeatures[First Sampling Feature Code],$A2627),SamplingFeatures[Feature Code],0),"0000"),
", RelationshipTypeCV:  ",CHAR(34),INDEX(RelatedFeatures[Relationship Type],$A2627),CHAR(34),
", RelatedFeatureID: *SamplingFeatureID",TEXT(MATCH(INDEX(RelatedFeatures[Second Sampling Feature Code],$A2627),SamplingFeatures[Feature Code],0),"0000"),
", SpatialOffsetID:  ",IF(INDEX(RelatedFeatures[Offset Number],$A2627)="","",CONCATENATE("*SpatialOffsetID",TEXT(INDEX(RelatedFeatures[Offset Number],$A2627),"0000"))),"}")))</f>
        <v>#REF!</v>
      </c>
      <c r="P2627" t="e">
        <f>IF(INDEX(Methods[Method Type],$A2627)="","",
CONCATENATE("  - &amp;MethodID",TEXT($A2627,"0000"),
" {","MethodTypeCV:  ",CHAR(34),INDEX(Methods[Method Type],$A2627),CHAR(34),
", MethodCode:  ",CHAR(34),INDEX(Methods[Method Code],$A2627),CHAR(34),
", MethodName:  ",CHAR(34),INDEX(Methods[Method Name],$A2627),CHAR(34),
", MethodDescription:  ",CHAR(34),INDEX(Methods[Method Description],$A2627),CHAR(34),
", MethodLink:  ",CHAR(34),INDEX(Methods[Method Link],$A2627),CHAR(34),
", OrganizationID: *OrganizationID",TEXT(MATCH(INDEX(Methods[Organization Name],$A2627),Organizations[Organization Name],0),"0000"),"}"))</f>
        <v>#REF!</v>
      </c>
      <c r="Q2627" t="e">
        <f>IF(INDEX(Variables[Variable Type],$A2627)="","",
CONCATENATE("  - &amp;VariableID",TEXT($A2627,"0000"),
" {","VariableTypeCV:  ",CHAR(34),INDEX(Variables[Variable Type],$A2627),CHAR(34),
", VariableCode:  ",CHAR(34),INDEX(Variables[Variable Code],$A2627),CHAR(34),
", VariableNameCV:  ",CHAR(34),INDEX(Variables[Variable Name],$A2627),CHAR(34),
", VariableDefinition:  ",CHAR(34),INDEX(Variables[Variable Definition],$A2627),CHAR(34),
", SpecciationCV:  ",CHAR(34),INDEX(Variables[Speciation],$A2627),CHAR(34),
", NoDataValue:  ",CHAR(34),INDEX(Variables[No Data Value],$A2627),CHAR(34),"}"))</f>
        <v>#REF!</v>
      </c>
    </row>
    <row r="2628" spans="1:17" x14ac:dyDescent="0.25">
      <c r="A2628">
        <v>2625</v>
      </c>
      <c r="D2628" t="e">
        <f>IF(INDEX(People[First Name],$A2628)="","",
CONCATENATE("  - &amp;PersonID",TEXT($A2628,"0000"),
" {","PersonFirstName:  ",CHAR(34),INDEX(People[First Name],$A2628),CHAR(34),
", PersonMiddleName:  ",CHAR(34),INDEX(People[Middle Name],$A2628),CHAR(34),
", PersonLastName:  ",CHAR(34),INDEX(People[Last Name],$A2628),CHAR(34),"}"))</f>
        <v>#REF!</v>
      </c>
      <c r="E2628" t="e">
        <f>IF(INDEX(Organizations[Organization Type '[CV']],$A2628)="","",
CONCATENATE("  - &amp;OrganizationID",TEXT($A2628,"0000"),
" {","OrganizationTypeCV:  ",CHAR(34),INDEX(Organizations[Organization Type '[CV']],$A2628),CHAR(34),
", OrganizationCode:  ",CHAR(34),INDEX(Organizations[Organization Code],$A2628),CHAR(34),
", OrganizationName:  ",CHAR(34),INDEX(Organizations[Organization Name],$A2628),CHAR(34),
", OrganizationDescription:  ",CHAR(34),INDEX(Organizations[Organization Description],$A2628),CHAR(34),
", OrganizationLink:  ",CHAR(34),INDEX(Organizations[Organization Link],$A2628),CHAR(34),"}"))</f>
        <v>#REF!</v>
      </c>
      <c r="F2628" t="e">
        <f>IF(INDEX(People[First Name],$A2628)="","",
CONCATENATE("  - &amp;AffiliationID",TEXT($A2628,"0000"),
" {PersonID: *PersonID",TEXT($A2628,"0000"),
", OrganizationID: *OrganizationID",TEXT(MATCH(INDEX(People[Organization Name],$A2628),Organizations[Organization Name],0),"0000"),
", IsPrimaryOrganizationContact: , AffiliationStartDate: , AffiliationEndDate: , PrimaryPhone: ",
", PrimaryEmail: ",CHAR(34),INDEX(People[Primary Email],$A2628),CHAR(34),
", PrimaryAddress: ",CHAR(34),INDEX(People[Primary Address],$A2628),CHAR(34),
", PersonLink: }"))</f>
        <v>#REF!</v>
      </c>
      <c r="H2628" t="e">
        <f>IF(COUNTA(CitationInformation)=0,"",IF(INDEX(AuthorList[Author Name],$A2628)="","",
CONCATENATE("  - &amp;AuthorListID",TEXT($A2628,"0000"),
"  {CitationID: *CitationID0001",
", PersonID: *PersonID",TEXT(MATCH(INDEX(AuthorList[Author Name],$A2628),People[Full Name],0),"0000"),
", AuthorOrder: ",INDEX(AuthorList[Author Number],$A2628),"}")))</f>
        <v>#REF!</v>
      </c>
      <c r="K2628" t="e">
        <f>IF(INDEX(SamplingFeatures[Feature Code],$A2628)="","",
CONCATENATE("  - &amp;SamplingFeatureID",TEXT($A2628,"0000"),
" {","SamplingFeatureUUID:  ",CHAR(34),INDEX(SamplingFeatures[Sampling Feature UUID],$A2628),CHAR(34),
", SamplingFeatureTypeCV:  ",CHAR(34),INDEX(SamplingFeatures[Sampling Feature Type],$A2628),CHAR(34),
", SamplingFeatureCode:  ",CHAR(34),INDEX(SamplingFeatures[Feature Code],$A2628),CHAR(34),
", SamplingFeatureName:  ",CHAR(34),INDEX(SamplingFeatures[Feature Name],$A2628),CHAR(34),
", SamplingFeatureDescription:  ",CHAR(34),INDEX(SamplingFeatures[Feature Description],$A2628),CHAR(34),
", SamplingFeatureGeotypeCV:  ",CHAR(34),INDEX(SamplingFeatures[Feature Geo Type],$A2628),CHAR(34),
", FeatureGeometry:  ",CHAR(34),INDEX(SamplingFeatures[Feature Geometry],$A2628),CHAR(34),
", Elevation_m:  ",CHAR(34),INDEX(SamplingFeatures[Elevation_m],$A2628),CHAR(34),
", ElevationDatumCV:  ",CHAR(34),ElevationDatum,CHAR(34),"}"))</f>
        <v>#REF!</v>
      </c>
      <c r="L2628" t="e">
        <f>IF(INDEX(SamplingFeatures[Sampling Feature Type],$A2628)&lt;&gt;"Site","",
CONCATENATE("  - &amp;SiteID",TEXT(SUMPRODUCT(--($L$3:$L2627&lt;&gt;"")),"0000"),
" {","SamplingFeatureID:  *SamplingFeatureID",TEXT($A2628,"0000"),
", SiteTypeCV:  ",CHAR(34),INDEX(Sites[Site Type],$A2628),CHAR(34),
", Latitude:  ",INDEX(Sites[Latitude],$A2628),
", Longitude:  ",INDEX(Sites[Longitude],$A2628),
", SRSName:  ",CHAR(34),LatLonDatum,CHAR(34),"}"))</f>
        <v>#REF!</v>
      </c>
      <c r="M2628" t="e">
        <f>IF(INDEX(SamplingFeatures[Sampling Feature Type],$A2628)&lt;&gt;"Specimen","",
CONCATENATE("  - &amp;SpecimenID",TEXT(SUMPRODUCT(--($M$3:$M2627&lt;&gt;"")),"0000"),
" {","SamplingFeatureID:  *SamplingFeatureID",TEXT($A2628,"0000"),
", SpecimenTypeCV:  ",CHAR(34),INDEX(Specimens[Specimen Type],$A2628),CHAR(34),
", SpecimenMediumCV:  ",INDEX(Specimens[Specimen Medium],$A2628),
", IsFieldSpecimen:  ",CHAR(34),INDEX(Specimens[Is Field Specimen?],$A2628),CHAR(34),"}"))</f>
        <v>#REF!</v>
      </c>
      <c r="N2628" t="e">
        <f>IF(COUNTA(SpatialOffsets[])=0,"", IF(INDEX(SpatialOffsets[Spatial Offset Type],$A2628)="","",
CONCATENATE("  - &amp;SpatialOffsetID",TEXT($A2628,"0000"),
" {","SpatialOffsetTypeCV:  ",CHAR(34),INDEX(SpatialOffsets[Spatial Offset Type],$A2628),CHAR(34),
", Offset1Value:  ",INDEX(SpatialOffsets[Offset 1 Value],$A2628),
", Offset1UnitID:  ",CHAR(34),INDEX(SpatialOffsets[Offset 1 Unit],$A2628),CHAR(34),
", Offset2Value:  ",INDEX(SpatialOffsets[Offset 2 Value],$A2628),
", Offset2UnitID:  ",CHAR(34),INDEX(SpatialOffsets[Offset 2 Unit],$A2628),CHAR(34),
", Offset3Value:  ",INDEX(SpatialOffsets[Offset 3 Value],$A2628),
", Offset3UnitID:  ",CHAR(34),INDEX(SpatialOffsets[Offset 3 Unit],$A2628),CHAR(34),,"}")))</f>
        <v>#REF!</v>
      </c>
      <c r="O2628" t="e">
        <f>IF(COUNTA(RelatedFeatures[])=0,"", IF(INDEX(RelatedFeatures[First Sampling Feature Code],$A2628)="","",
CONCATENATE("  - &amp;RelationID",TEXT($A2628,"0000"),
" {","SamplingFeatureID:  *SamplingFeatureID",TEXT(MATCH(INDEX(RelatedFeatures[First Sampling Feature Code],$A2628),SamplingFeatures[Feature Code],0),"0000"),
", RelationshipTypeCV:  ",CHAR(34),INDEX(RelatedFeatures[Relationship Type],$A2628),CHAR(34),
", RelatedFeatureID: *SamplingFeatureID",TEXT(MATCH(INDEX(RelatedFeatures[Second Sampling Feature Code],$A2628),SamplingFeatures[Feature Code],0),"0000"),
", SpatialOffsetID:  ",IF(INDEX(RelatedFeatures[Offset Number],$A2628)="","",CONCATENATE("*SpatialOffsetID",TEXT(INDEX(RelatedFeatures[Offset Number],$A2628),"0000"))),"}")))</f>
        <v>#REF!</v>
      </c>
      <c r="P2628" t="e">
        <f>IF(INDEX(Methods[Method Type],$A2628)="","",
CONCATENATE("  - &amp;MethodID",TEXT($A2628,"0000"),
" {","MethodTypeCV:  ",CHAR(34),INDEX(Methods[Method Type],$A2628),CHAR(34),
", MethodCode:  ",CHAR(34),INDEX(Methods[Method Code],$A2628),CHAR(34),
", MethodName:  ",CHAR(34),INDEX(Methods[Method Name],$A2628),CHAR(34),
", MethodDescription:  ",CHAR(34),INDEX(Methods[Method Description],$A2628),CHAR(34),
", MethodLink:  ",CHAR(34),INDEX(Methods[Method Link],$A2628),CHAR(34),
", OrganizationID: *OrganizationID",TEXT(MATCH(INDEX(Methods[Organization Name],$A2628),Organizations[Organization Name],0),"0000"),"}"))</f>
        <v>#REF!</v>
      </c>
      <c r="Q2628" t="e">
        <f>IF(INDEX(Variables[Variable Type],$A2628)="","",
CONCATENATE("  - &amp;VariableID",TEXT($A2628,"0000"),
" {","VariableTypeCV:  ",CHAR(34),INDEX(Variables[Variable Type],$A2628),CHAR(34),
", VariableCode:  ",CHAR(34),INDEX(Variables[Variable Code],$A2628),CHAR(34),
", VariableNameCV:  ",CHAR(34),INDEX(Variables[Variable Name],$A2628),CHAR(34),
", VariableDefinition:  ",CHAR(34),INDEX(Variables[Variable Definition],$A2628),CHAR(34),
", SpecciationCV:  ",CHAR(34),INDEX(Variables[Speciation],$A2628),CHAR(34),
", NoDataValue:  ",CHAR(34),INDEX(Variables[No Data Value],$A2628),CHAR(34),"}"))</f>
        <v>#REF!</v>
      </c>
    </row>
    <row r="2629" spans="1:17" x14ac:dyDescent="0.25">
      <c r="A2629">
        <v>2626</v>
      </c>
      <c r="D2629" t="e">
        <f>IF(INDEX(People[First Name],$A2629)="","",
CONCATENATE("  - &amp;PersonID",TEXT($A2629,"0000"),
" {","PersonFirstName:  ",CHAR(34),INDEX(People[First Name],$A2629),CHAR(34),
", PersonMiddleName:  ",CHAR(34),INDEX(People[Middle Name],$A2629),CHAR(34),
", PersonLastName:  ",CHAR(34),INDEX(People[Last Name],$A2629),CHAR(34),"}"))</f>
        <v>#REF!</v>
      </c>
      <c r="E2629" t="e">
        <f>IF(INDEX(Organizations[Organization Type '[CV']],$A2629)="","",
CONCATENATE("  - &amp;OrganizationID",TEXT($A2629,"0000"),
" {","OrganizationTypeCV:  ",CHAR(34),INDEX(Organizations[Organization Type '[CV']],$A2629),CHAR(34),
", OrganizationCode:  ",CHAR(34),INDEX(Organizations[Organization Code],$A2629),CHAR(34),
", OrganizationName:  ",CHAR(34),INDEX(Organizations[Organization Name],$A2629),CHAR(34),
", OrganizationDescription:  ",CHAR(34),INDEX(Organizations[Organization Description],$A2629),CHAR(34),
", OrganizationLink:  ",CHAR(34),INDEX(Organizations[Organization Link],$A2629),CHAR(34),"}"))</f>
        <v>#REF!</v>
      </c>
      <c r="F2629" t="e">
        <f>IF(INDEX(People[First Name],$A2629)="","",
CONCATENATE("  - &amp;AffiliationID",TEXT($A2629,"0000"),
" {PersonID: *PersonID",TEXT($A2629,"0000"),
", OrganizationID: *OrganizationID",TEXT(MATCH(INDEX(People[Organization Name],$A2629),Organizations[Organization Name],0),"0000"),
", IsPrimaryOrganizationContact: , AffiliationStartDate: , AffiliationEndDate: , PrimaryPhone: ",
", PrimaryEmail: ",CHAR(34),INDEX(People[Primary Email],$A2629),CHAR(34),
", PrimaryAddress: ",CHAR(34),INDEX(People[Primary Address],$A2629),CHAR(34),
", PersonLink: }"))</f>
        <v>#REF!</v>
      </c>
      <c r="H2629" t="e">
        <f>IF(COUNTA(CitationInformation)=0,"",IF(INDEX(AuthorList[Author Name],$A2629)="","",
CONCATENATE("  - &amp;AuthorListID",TEXT($A2629,"0000"),
"  {CitationID: *CitationID0001",
", PersonID: *PersonID",TEXT(MATCH(INDEX(AuthorList[Author Name],$A2629),People[Full Name],0),"0000"),
", AuthorOrder: ",INDEX(AuthorList[Author Number],$A2629),"}")))</f>
        <v>#REF!</v>
      </c>
      <c r="K2629" t="e">
        <f>IF(INDEX(SamplingFeatures[Feature Code],$A2629)="","",
CONCATENATE("  - &amp;SamplingFeatureID",TEXT($A2629,"0000"),
" {","SamplingFeatureUUID:  ",CHAR(34),INDEX(SamplingFeatures[Sampling Feature UUID],$A2629),CHAR(34),
", SamplingFeatureTypeCV:  ",CHAR(34),INDEX(SamplingFeatures[Sampling Feature Type],$A2629),CHAR(34),
", SamplingFeatureCode:  ",CHAR(34),INDEX(SamplingFeatures[Feature Code],$A2629),CHAR(34),
", SamplingFeatureName:  ",CHAR(34),INDEX(SamplingFeatures[Feature Name],$A2629),CHAR(34),
", SamplingFeatureDescription:  ",CHAR(34),INDEX(SamplingFeatures[Feature Description],$A2629),CHAR(34),
", SamplingFeatureGeotypeCV:  ",CHAR(34),INDEX(SamplingFeatures[Feature Geo Type],$A2629),CHAR(34),
", FeatureGeometry:  ",CHAR(34),INDEX(SamplingFeatures[Feature Geometry],$A2629),CHAR(34),
", Elevation_m:  ",CHAR(34),INDEX(SamplingFeatures[Elevation_m],$A2629),CHAR(34),
", ElevationDatumCV:  ",CHAR(34),ElevationDatum,CHAR(34),"}"))</f>
        <v>#REF!</v>
      </c>
      <c r="L2629" t="e">
        <f>IF(INDEX(SamplingFeatures[Sampling Feature Type],$A2629)&lt;&gt;"Site","",
CONCATENATE("  - &amp;SiteID",TEXT(SUMPRODUCT(--($L$3:$L2628&lt;&gt;"")),"0000"),
" {","SamplingFeatureID:  *SamplingFeatureID",TEXT($A2629,"0000"),
", SiteTypeCV:  ",CHAR(34),INDEX(Sites[Site Type],$A2629),CHAR(34),
", Latitude:  ",INDEX(Sites[Latitude],$A2629),
", Longitude:  ",INDEX(Sites[Longitude],$A2629),
", SRSName:  ",CHAR(34),LatLonDatum,CHAR(34),"}"))</f>
        <v>#REF!</v>
      </c>
      <c r="M2629" t="e">
        <f>IF(INDEX(SamplingFeatures[Sampling Feature Type],$A2629)&lt;&gt;"Specimen","",
CONCATENATE("  - &amp;SpecimenID",TEXT(SUMPRODUCT(--($M$3:$M2628&lt;&gt;"")),"0000"),
" {","SamplingFeatureID:  *SamplingFeatureID",TEXT($A2629,"0000"),
", SpecimenTypeCV:  ",CHAR(34),INDEX(Specimens[Specimen Type],$A2629),CHAR(34),
", SpecimenMediumCV:  ",INDEX(Specimens[Specimen Medium],$A2629),
", IsFieldSpecimen:  ",CHAR(34),INDEX(Specimens[Is Field Specimen?],$A2629),CHAR(34),"}"))</f>
        <v>#REF!</v>
      </c>
      <c r="N2629" t="e">
        <f>IF(COUNTA(SpatialOffsets[])=0,"", IF(INDEX(SpatialOffsets[Spatial Offset Type],$A2629)="","",
CONCATENATE("  - &amp;SpatialOffsetID",TEXT($A2629,"0000"),
" {","SpatialOffsetTypeCV:  ",CHAR(34),INDEX(SpatialOffsets[Spatial Offset Type],$A2629),CHAR(34),
", Offset1Value:  ",INDEX(SpatialOffsets[Offset 1 Value],$A2629),
", Offset1UnitID:  ",CHAR(34),INDEX(SpatialOffsets[Offset 1 Unit],$A2629),CHAR(34),
", Offset2Value:  ",INDEX(SpatialOffsets[Offset 2 Value],$A2629),
", Offset2UnitID:  ",CHAR(34),INDEX(SpatialOffsets[Offset 2 Unit],$A2629),CHAR(34),
", Offset3Value:  ",INDEX(SpatialOffsets[Offset 3 Value],$A2629),
", Offset3UnitID:  ",CHAR(34),INDEX(SpatialOffsets[Offset 3 Unit],$A2629),CHAR(34),,"}")))</f>
        <v>#REF!</v>
      </c>
      <c r="O2629" t="e">
        <f>IF(COUNTA(RelatedFeatures[])=0,"", IF(INDEX(RelatedFeatures[First Sampling Feature Code],$A2629)="","",
CONCATENATE("  - &amp;RelationID",TEXT($A2629,"0000"),
" {","SamplingFeatureID:  *SamplingFeatureID",TEXT(MATCH(INDEX(RelatedFeatures[First Sampling Feature Code],$A2629),SamplingFeatures[Feature Code],0),"0000"),
", RelationshipTypeCV:  ",CHAR(34),INDEX(RelatedFeatures[Relationship Type],$A2629),CHAR(34),
", RelatedFeatureID: *SamplingFeatureID",TEXT(MATCH(INDEX(RelatedFeatures[Second Sampling Feature Code],$A2629),SamplingFeatures[Feature Code],0),"0000"),
", SpatialOffsetID:  ",IF(INDEX(RelatedFeatures[Offset Number],$A2629)="","",CONCATENATE("*SpatialOffsetID",TEXT(INDEX(RelatedFeatures[Offset Number],$A2629),"0000"))),"}")))</f>
        <v>#REF!</v>
      </c>
      <c r="P2629" t="e">
        <f>IF(INDEX(Methods[Method Type],$A2629)="","",
CONCATENATE("  - &amp;MethodID",TEXT($A2629,"0000"),
" {","MethodTypeCV:  ",CHAR(34),INDEX(Methods[Method Type],$A2629),CHAR(34),
", MethodCode:  ",CHAR(34),INDEX(Methods[Method Code],$A2629),CHAR(34),
", MethodName:  ",CHAR(34),INDEX(Methods[Method Name],$A2629),CHAR(34),
", MethodDescription:  ",CHAR(34),INDEX(Methods[Method Description],$A2629),CHAR(34),
", MethodLink:  ",CHAR(34),INDEX(Methods[Method Link],$A2629),CHAR(34),
", OrganizationID: *OrganizationID",TEXT(MATCH(INDEX(Methods[Organization Name],$A2629),Organizations[Organization Name],0),"0000"),"}"))</f>
        <v>#REF!</v>
      </c>
      <c r="Q2629" t="e">
        <f>IF(INDEX(Variables[Variable Type],$A2629)="","",
CONCATENATE("  - &amp;VariableID",TEXT($A2629,"0000"),
" {","VariableTypeCV:  ",CHAR(34),INDEX(Variables[Variable Type],$A2629),CHAR(34),
", VariableCode:  ",CHAR(34),INDEX(Variables[Variable Code],$A2629),CHAR(34),
", VariableNameCV:  ",CHAR(34),INDEX(Variables[Variable Name],$A2629),CHAR(34),
", VariableDefinition:  ",CHAR(34),INDEX(Variables[Variable Definition],$A2629),CHAR(34),
", SpecciationCV:  ",CHAR(34),INDEX(Variables[Speciation],$A2629),CHAR(34),
", NoDataValue:  ",CHAR(34),INDEX(Variables[No Data Value],$A2629),CHAR(34),"}"))</f>
        <v>#REF!</v>
      </c>
    </row>
    <row r="2630" spans="1:17" x14ac:dyDescent="0.25">
      <c r="A2630">
        <v>2627</v>
      </c>
      <c r="D2630" t="e">
        <f>IF(INDEX(People[First Name],$A2630)="","",
CONCATENATE("  - &amp;PersonID",TEXT($A2630,"0000"),
" {","PersonFirstName:  ",CHAR(34),INDEX(People[First Name],$A2630),CHAR(34),
", PersonMiddleName:  ",CHAR(34),INDEX(People[Middle Name],$A2630),CHAR(34),
", PersonLastName:  ",CHAR(34),INDEX(People[Last Name],$A2630),CHAR(34),"}"))</f>
        <v>#REF!</v>
      </c>
      <c r="E2630" t="e">
        <f>IF(INDEX(Organizations[Organization Type '[CV']],$A2630)="","",
CONCATENATE("  - &amp;OrganizationID",TEXT($A2630,"0000"),
" {","OrganizationTypeCV:  ",CHAR(34),INDEX(Organizations[Organization Type '[CV']],$A2630),CHAR(34),
", OrganizationCode:  ",CHAR(34),INDEX(Organizations[Organization Code],$A2630),CHAR(34),
", OrganizationName:  ",CHAR(34),INDEX(Organizations[Organization Name],$A2630),CHAR(34),
", OrganizationDescription:  ",CHAR(34),INDEX(Organizations[Organization Description],$A2630),CHAR(34),
", OrganizationLink:  ",CHAR(34),INDEX(Organizations[Organization Link],$A2630),CHAR(34),"}"))</f>
        <v>#REF!</v>
      </c>
      <c r="F2630" t="e">
        <f>IF(INDEX(People[First Name],$A2630)="","",
CONCATENATE("  - &amp;AffiliationID",TEXT($A2630,"0000"),
" {PersonID: *PersonID",TEXT($A2630,"0000"),
", OrganizationID: *OrganizationID",TEXT(MATCH(INDEX(People[Organization Name],$A2630),Organizations[Organization Name],0),"0000"),
", IsPrimaryOrganizationContact: , AffiliationStartDate: , AffiliationEndDate: , PrimaryPhone: ",
", PrimaryEmail: ",CHAR(34),INDEX(People[Primary Email],$A2630),CHAR(34),
", PrimaryAddress: ",CHAR(34),INDEX(People[Primary Address],$A2630),CHAR(34),
", PersonLink: }"))</f>
        <v>#REF!</v>
      </c>
      <c r="H2630" t="e">
        <f>IF(COUNTA(CitationInformation)=0,"",IF(INDEX(AuthorList[Author Name],$A2630)="","",
CONCATENATE("  - &amp;AuthorListID",TEXT($A2630,"0000"),
"  {CitationID: *CitationID0001",
", PersonID: *PersonID",TEXT(MATCH(INDEX(AuthorList[Author Name],$A2630),People[Full Name],0),"0000"),
", AuthorOrder: ",INDEX(AuthorList[Author Number],$A2630),"}")))</f>
        <v>#REF!</v>
      </c>
      <c r="K2630" t="e">
        <f>IF(INDEX(SamplingFeatures[Feature Code],$A2630)="","",
CONCATENATE("  - &amp;SamplingFeatureID",TEXT($A2630,"0000"),
" {","SamplingFeatureUUID:  ",CHAR(34),INDEX(SamplingFeatures[Sampling Feature UUID],$A2630),CHAR(34),
", SamplingFeatureTypeCV:  ",CHAR(34),INDEX(SamplingFeatures[Sampling Feature Type],$A2630),CHAR(34),
", SamplingFeatureCode:  ",CHAR(34),INDEX(SamplingFeatures[Feature Code],$A2630),CHAR(34),
", SamplingFeatureName:  ",CHAR(34),INDEX(SamplingFeatures[Feature Name],$A2630),CHAR(34),
", SamplingFeatureDescription:  ",CHAR(34),INDEX(SamplingFeatures[Feature Description],$A2630),CHAR(34),
", SamplingFeatureGeotypeCV:  ",CHAR(34),INDEX(SamplingFeatures[Feature Geo Type],$A2630),CHAR(34),
", FeatureGeometry:  ",CHAR(34),INDEX(SamplingFeatures[Feature Geometry],$A2630),CHAR(34),
", Elevation_m:  ",CHAR(34),INDEX(SamplingFeatures[Elevation_m],$A2630),CHAR(34),
", ElevationDatumCV:  ",CHAR(34),ElevationDatum,CHAR(34),"}"))</f>
        <v>#REF!</v>
      </c>
      <c r="L2630" t="e">
        <f>IF(INDEX(SamplingFeatures[Sampling Feature Type],$A2630)&lt;&gt;"Site","",
CONCATENATE("  - &amp;SiteID",TEXT(SUMPRODUCT(--($L$3:$L2629&lt;&gt;"")),"0000"),
" {","SamplingFeatureID:  *SamplingFeatureID",TEXT($A2630,"0000"),
", SiteTypeCV:  ",CHAR(34),INDEX(Sites[Site Type],$A2630),CHAR(34),
", Latitude:  ",INDEX(Sites[Latitude],$A2630),
", Longitude:  ",INDEX(Sites[Longitude],$A2630),
", SRSName:  ",CHAR(34),LatLonDatum,CHAR(34),"}"))</f>
        <v>#REF!</v>
      </c>
      <c r="M2630" t="e">
        <f>IF(INDEX(SamplingFeatures[Sampling Feature Type],$A2630)&lt;&gt;"Specimen","",
CONCATENATE("  - &amp;SpecimenID",TEXT(SUMPRODUCT(--($M$3:$M2629&lt;&gt;"")),"0000"),
" {","SamplingFeatureID:  *SamplingFeatureID",TEXT($A2630,"0000"),
", SpecimenTypeCV:  ",CHAR(34),INDEX(Specimens[Specimen Type],$A2630),CHAR(34),
", SpecimenMediumCV:  ",INDEX(Specimens[Specimen Medium],$A2630),
", IsFieldSpecimen:  ",CHAR(34),INDEX(Specimens[Is Field Specimen?],$A2630),CHAR(34),"}"))</f>
        <v>#REF!</v>
      </c>
      <c r="N2630" t="e">
        <f>IF(COUNTA(SpatialOffsets[])=0,"", IF(INDEX(SpatialOffsets[Spatial Offset Type],$A2630)="","",
CONCATENATE("  - &amp;SpatialOffsetID",TEXT($A2630,"0000"),
" {","SpatialOffsetTypeCV:  ",CHAR(34),INDEX(SpatialOffsets[Spatial Offset Type],$A2630),CHAR(34),
", Offset1Value:  ",INDEX(SpatialOffsets[Offset 1 Value],$A2630),
", Offset1UnitID:  ",CHAR(34),INDEX(SpatialOffsets[Offset 1 Unit],$A2630),CHAR(34),
", Offset2Value:  ",INDEX(SpatialOffsets[Offset 2 Value],$A2630),
", Offset2UnitID:  ",CHAR(34),INDEX(SpatialOffsets[Offset 2 Unit],$A2630),CHAR(34),
", Offset3Value:  ",INDEX(SpatialOffsets[Offset 3 Value],$A2630),
", Offset3UnitID:  ",CHAR(34),INDEX(SpatialOffsets[Offset 3 Unit],$A2630),CHAR(34),,"}")))</f>
        <v>#REF!</v>
      </c>
      <c r="O2630" t="e">
        <f>IF(COUNTA(RelatedFeatures[])=0,"", IF(INDEX(RelatedFeatures[First Sampling Feature Code],$A2630)="","",
CONCATENATE("  - &amp;RelationID",TEXT($A2630,"0000"),
" {","SamplingFeatureID:  *SamplingFeatureID",TEXT(MATCH(INDEX(RelatedFeatures[First Sampling Feature Code],$A2630),SamplingFeatures[Feature Code],0),"0000"),
", RelationshipTypeCV:  ",CHAR(34),INDEX(RelatedFeatures[Relationship Type],$A2630),CHAR(34),
", RelatedFeatureID: *SamplingFeatureID",TEXT(MATCH(INDEX(RelatedFeatures[Second Sampling Feature Code],$A2630),SamplingFeatures[Feature Code],0),"0000"),
", SpatialOffsetID:  ",IF(INDEX(RelatedFeatures[Offset Number],$A2630)="","",CONCATENATE("*SpatialOffsetID",TEXT(INDEX(RelatedFeatures[Offset Number],$A2630),"0000"))),"}")))</f>
        <v>#REF!</v>
      </c>
      <c r="P2630" t="e">
        <f>IF(INDEX(Methods[Method Type],$A2630)="","",
CONCATENATE("  - &amp;MethodID",TEXT($A2630,"0000"),
" {","MethodTypeCV:  ",CHAR(34),INDEX(Methods[Method Type],$A2630),CHAR(34),
", MethodCode:  ",CHAR(34),INDEX(Methods[Method Code],$A2630),CHAR(34),
", MethodName:  ",CHAR(34),INDEX(Methods[Method Name],$A2630),CHAR(34),
", MethodDescription:  ",CHAR(34),INDEX(Methods[Method Description],$A2630),CHAR(34),
", MethodLink:  ",CHAR(34),INDEX(Methods[Method Link],$A2630),CHAR(34),
", OrganizationID: *OrganizationID",TEXT(MATCH(INDEX(Methods[Organization Name],$A2630),Organizations[Organization Name],0),"0000"),"}"))</f>
        <v>#REF!</v>
      </c>
      <c r="Q2630" t="e">
        <f>IF(INDEX(Variables[Variable Type],$A2630)="","",
CONCATENATE("  - &amp;VariableID",TEXT($A2630,"0000"),
" {","VariableTypeCV:  ",CHAR(34),INDEX(Variables[Variable Type],$A2630),CHAR(34),
", VariableCode:  ",CHAR(34),INDEX(Variables[Variable Code],$A2630),CHAR(34),
", VariableNameCV:  ",CHAR(34),INDEX(Variables[Variable Name],$A2630),CHAR(34),
", VariableDefinition:  ",CHAR(34),INDEX(Variables[Variable Definition],$A2630),CHAR(34),
", SpecciationCV:  ",CHAR(34),INDEX(Variables[Speciation],$A2630),CHAR(34),
", NoDataValue:  ",CHAR(34),INDEX(Variables[No Data Value],$A2630),CHAR(34),"}"))</f>
        <v>#REF!</v>
      </c>
    </row>
    <row r="2631" spans="1:17" x14ac:dyDescent="0.25">
      <c r="A2631">
        <v>2628</v>
      </c>
      <c r="D2631" t="e">
        <f>IF(INDEX(People[First Name],$A2631)="","",
CONCATENATE("  - &amp;PersonID",TEXT($A2631,"0000"),
" {","PersonFirstName:  ",CHAR(34),INDEX(People[First Name],$A2631),CHAR(34),
", PersonMiddleName:  ",CHAR(34),INDEX(People[Middle Name],$A2631),CHAR(34),
", PersonLastName:  ",CHAR(34),INDEX(People[Last Name],$A2631),CHAR(34),"}"))</f>
        <v>#REF!</v>
      </c>
      <c r="E2631" t="e">
        <f>IF(INDEX(Organizations[Organization Type '[CV']],$A2631)="","",
CONCATENATE("  - &amp;OrganizationID",TEXT($A2631,"0000"),
" {","OrganizationTypeCV:  ",CHAR(34),INDEX(Organizations[Organization Type '[CV']],$A2631),CHAR(34),
", OrganizationCode:  ",CHAR(34),INDEX(Organizations[Organization Code],$A2631),CHAR(34),
", OrganizationName:  ",CHAR(34),INDEX(Organizations[Organization Name],$A2631),CHAR(34),
", OrganizationDescription:  ",CHAR(34),INDEX(Organizations[Organization Description],$A2631),CHAR(34),
", OrganizationLink:  ",CHAR(34),INDEX(Organizations[Organization Link],$A2631),CHAR(34),"}"))</f>
        <v>#REF!</v>
      </c>
      <c r="F2631" t="e">
        <f>IF(INDEX(People[First Name],$A2631)="","",
CONCATENATE("  - &amp;AffiliationID",TEXT($A2631,"0000"),
" {PersonID: *PersonID",TEXT($A2631,"0000"),
", OrganizationID: *OrganizationID",TEXT(MATCH(INDEX(People[Organization Name],$A2631),Organizations[Organization Name],0),"0000"),
", IsPrimaryOrganizationContact: , AffiliationStartDate: , AffiliationEndDate: , PrimaryPhone: ",
", PrimaryEmail: ",CHAR(34),INDEX(People[Primary Email],$A2631),CHAR(34),
", PrimaryAddress: ",CHAR(34),INDEX(People[Primary Address],$A2631),CHAR(34),
", PersonLink: }"))</f>
        <v>#REF!</v>
      </c>
      <c r="H2631" t="e">
        <f>IF(COUNTA(CitationInformation)=0,"",IF(INDEX(AuthorList[Author Name],$A2631)="","",
CONCATENATE("  - &amp;AuthorListID",TEXT($A2631,"0000"),
"  {CitationID: *CitationID0001",
", PersonID: *PersonID",TEXT(MATCH(INDEX(AuthorList[Author Name],$A2631),People[Full Name],0),"0000"),
", AuthorOrder: ",INDEX(AuthorList[Author Number],$A2631),"}")))</f>
        <v>#REF!</v>
      </c>
      <c r="K2631" t="e">
        <f>IF(INDEX(SamplingFeatures[Feature Code],$A2631)="","",
CONCATENATE("  - &amp;SamplingFeatureID",TEXT($A2631,"0000"),
" {","SamplingFeatureUUID:  ",CHAR(34),INDEX(SamplingFeatures[Sampling Feature UUID],$A2631),CHAR(34),
", SamplingFeatureTypeCV:  ",CHAR(34),INDEX(SamplingFeatures[Sampling Feature Type],$A2631),CHAR(34),
", SamplingFeatureCode:  ",CHAR(34),INDEX(SamplingFeatures[Feature Code],$A2631),CHAR(34),
", SamplingFeatureName:  ",CHAR(34),INDEX(SamplingFeatures[Feature Name],$A2631),CHAR(34),
", SamplingFeatureDescription:  ",CHAR(34),INDEX(SamplingFeatures[Feature Description],$A2631),CHAR(34),
", SamplingFeatureGeotypeCV:  ",CHAR(34),INDEX(SamplingFeatures[Feature Geo Type],$A2631),CHAR(34),
", FeatureGeometry:  ",CHAR(34),INDEX(SamplingFeatures[Feature Geometry],$A2631),CHAR(34),
", Elevation_m:  ",CHAR(34),INDEX(SamplingFeatures[Elevation_m],$A2631),CHAR(34),
", ElevationDatumCV:  ",CHAR(34),ElevationDatum,CHAR(34),"}"))</f>
        <v>#REF!</v>
      </c>
      <c r="L2631" t="e">
        <f>IF(INDEX(SamplingFeatures[Sampling Feature Type],$A2631)&lt;&gt;"Site","",
CONCATENATE("  - &amp;SiteID",TEXT(SUMPRODUCT(--($L$3:$L2630&lt;&gt;"")),"0000"),
" {","SamplingFeatureID:  *SamplingFeatureID",TEXT($A2631,"0000"),
", SiteTypeCV:  ",CHAR(34),INDEX(Sites[Site Type],$A2631),CHAR(34),
", Latitude:  ",INDEX(Sites[Latitude],$A2631),
", Longitude:  ",INDEX(Sites[Longitude],$A2631),
", SRSName:  ",CHAR(34),LatLonDatum,CHAR(34),"}"))</f>
        <v>#REF!</v>
      </c>
      <c r="M2631" t="e">
        <f>IF(INDEX(SamplingFeatures[Sampling Feature Type],$A2631)&lt;&gt;"Specimen","",
CONCATENATE("  - &amp;SpecimenID",TEXT(SUMPRODUCT(--($M$3:$M2630&lt;&gt;"")),"0000"),
" {","SamplingFeatureID:  *SamplingFeatureID",TEXT($A2631,"0000"),
", SpecimenTypeCV:  ",CHAR(34),INDEX(Specimens[Specimen Type],$A2631),CHAR(34),
", SpecimenMediumCV:  ",INDEX(Specimens[Specimen Medium],$A2631),
", IsFieldSpecimen:  ",CHAR(34),INDEX(Specimens[Is Field Specimen?],$A2631),CHAR(34),"}"))</f>
        <v>#REF!</v>
      </c>
      <c r="N2631" t="e">
        <f>IF(COUNTA(SpatialOffsets[])=0,"", IF(INDEX(SpatialOffsets[Spatial Offset Type],$A2631)="","",
CONCATENATE("  - &amp;SpatialOffsetID",TEXT($A2631,"0000"),
" {","SpatialOffsetTypeCV:  ",CHAR(34),INDEX(SpatialOffsets[Spatial Offset Type],$A2631),CHAR(34),
", Offset1Value:  ",INDEX(SpatialOffsets[Offset 1 Value],$A2631),
", Offset1UnitID:  ",CHAR(34),INDEX(SpatialOffsets[Offset 1 Unit],$A2631),CHAR(34),
", Offset2Value:  ",INDEX(SpatialOffsets[Offset 2 Value],$A2631),
", Offset2UnitID:  ",CHAR(34),INDEX(SpatialOffsets[Offset 2 Unit],$A2631),CHAR(34),
", Offset3Value:  ",INDEX(SpatialOffsets[Offset 3 Value],$A2631),
", Offset3UnitID:  ",CHAR(34),INDEX(SpatialOffsets[Offset 3 Unit],$A2631),CHAR(34),,"}")))</f>
        <v>#REF!</v>
      </c>
      <c r="O2631" t="e">
        <f>IF(COUNTA(RelatedFeatures[])=0,"", IF(INDEX(RelatedFeatures[First Sampling Feature Code],$A2631)="","",
CONCATENATE("  - &amp;RelationID",TEXT($A2631,"0000"),
" {","SamplingFeatureID:  *SamplingFeatureID",TEXT(MATCH(INDEX(RelatedFeatures[First Sampling Feature Code],$A2631),SamplingFeatures[Feature Code],0),"0000"),
", RelationshipTypeCV:  ",CHAR(34),INDEX(RelatedFeatures[Relationship Type],$A2631),CHAR(34),
", RelatedFeatureID: *SamplingFeatureID",TEXT(MATCH(INDEX(RelatedFeatures[Second Sampling Feature Code],$A2631),SamplingFeatures[Feature Code],0),"0000"),
", SpatialOffsetID:  ",IF(INDEX(RelatedFeatures[Offset Number],$A2631)="","",CONCATENATE("*SpatialOffsetID",TEXT(INDEX(RelatedFeatures[Offset Number],$A2631),"0000"))),"}")))</f>
        <v>#REF!</v>
      </c>
      <c r="P2631" t="e">
        <f>IF(INDEX(Methods[Method Type],$A2631)="","",
CONCATENATE("  - &amp;MethodID",TEXT($A2631,"0000"),
" {","MethodTypeCV:  ",CHAR(34),INDEX(Methods[Method Type],$A2631),CHAR(34),
", MethodCode:  ",CHAR(34),INDEX(Methods[Method Code],$A2631),CHAR(34),
", MethodName:  ",CHAR(34),INDEX(Methods[Method Name],$A2631),CHAR(34),
", MethodDescription:  ",CHAR(34),INDEX(Methods[Method Description],$A2631),CHAR(34),
", MethodLink:  ",CHAR(34),INDEX(Methods[Method Link],$A2631),CHAR(34),
", OrganizationID: *OrganizationID",TEXT(MATCH(INDEX(Methods[Organization Name],$A2631),Organizations[Organization Name],0),"0000"),"}"))</f>
        <v>#REF!</v>
      </c>
      <c r="Q2631" t="e">
        <f>IF(INDEX(Variables[Variable Type],$A2631)="","",
CONCATENATE("  - &amp;VariableID",TEXT($A2631,"0000"),
" {","VariableTypeCV:  ",CHAR(34),INDEX(Variables[Variable Type],$A2631),CHAR(34),
", VariableCode:  ",CHAR(34),INDEX(Variables[Variable Code],$A2631),CHAR(34),
", VariableNameCV:  ",CHAR(34),INDEX(Variables[Variable Name],$A2631),CHAR(34),
", VariableDefinition:  ",CHAR(34),INDEX(Variables[Variable Definition],$A2631),CHAR(34),
", SpecciationCV:  ",CHAR(34),INDEX(Variables[Speciation],$A2631),CHAR(34),
", NoDataValue:  ",CHAR(34),INDEX(Variables[No Data Value],$A2631),CHAR(34),"}"))</f>
        <v>#REF!</v>
      </c>
    </row>
    <row r="2632" spans="1:17" x14ac:dyDescent="0.25">
      <c r="A2632">
        <v>2629</v>
      </c>
      <c r="D2632" t="e">
        <f>IF(INDEX(People[First Name],$A2632)="","",
CONCATENATE("  - &amp;PersonID",TEXT($A2632,"0000"),
" {","PersonFirstName:  ",CHAR(34),INDEX(People[First Name],$A2632),CHAR(34),
", PersonMiddleName:  ",CHAR(34),INDEX(People[Middle Name],$A2632),CHAR(34),
", PersonLastName:  ",CHAR(34),INDEX(People[Last Name],$A2632),CHAR(34),"}"))</f>
        <v>#REF!</v>
      </c>
      <c r="E2632" t="e">
        <f>IF(INDEX(Organizations[Organization Type '[CV']],$A2632)="","",
CONCATENATE("  - &amp;OrganizationID",TEXT($A2632,"0000"),
" {","OrganizationTypeCV:  ",CHAR(34),INDEX(Organizations[Organization Type '[CV']],$A2632),CHAR(34),
", OrganizationCode:  ",CHAR(34),INDEX(Organizations[Organization Code],$A2632),CHAR(34),
", OrganizationName:  ",CHAR(34),INDEX(Organizations[Organization Name],$A2632),CHAR(34),
", OrganizationDescription:  ",CHAR(34),INDEX(Organizations[Organization Description],$A2632),CHAR(34),
", OrganizationLink:  ",CHAR(34),INDEX(Organizations[Organization Link],$A2632),CHAR(34),"}"))</f>
        <v>#REF!</v>
      </c>
      <c r="F2632" t="e">
        <f>IF(INDEX(People[First Name],$A2632)="","",
CONCATENATE("  - &amp;AffiliationID",TEXT($A2632,"0000"),
" {PersonID: *PersonID",TEXT($A2632,"0000"),
", OrganizationID: *OrganizationID",TEXT(MATCH(INDEX(People[Organization Name],$A2632),Organizations[Organization Name],0),"0000"),
", IsPrimaryOrganizationContact: , AffiliationStartDate: , AffiliationEndDate: , PrimaryPhone: ",
", PrimaryEmail: ",CHAR(34),INDEX(People[Primary Email],$A2632),CHAR(34),
", PrimaryAddress: ",CHAR(34),INDEX(People[Primary Address],$A2632),CHAR(34),
", PersonLink: }"))</f>
        <v>#REF!</v>
      </c>
      <c r="H2632" t="e">
        <f>IF(COUNTA(CitationInformation)=0,"",IF(INDEX(AuthorList[Author Name],$A2632)="","",
CONCATENATE("  - &amp;AuthorListID",TEXT($A2632,"0000"),
"  {CitationID: *CitationID0001",
", PersonID: *PersonID",TEXT(MATCH(INDEX(AuthorList[Author Name],$A2632),People[Full Name],0),"0000"),
", AuthorOrder: ",INDEX(AuthorList[Author Number],$A2632),"}")))</f>
        <v>#REF!</v>
      </c>
      <c r="K2632" t="e">
        <f>IF(INDEX(SamplingFeatures[Feature Code],$A2632)="","",
CONCATENATE("  - &amp;SamplingFeatureID",TEXT($A2632,"0000"),
" {","SamplingFeatureUUID:  ",CHAR(34),INDEX(SamplingFeatures[Sampling Feature UUID],$A2632),CHAR(34),
", SamplingFeatureTypeCV:  ",CHAR(34),INDEX(SamplingFeatures[Sampling Feature Type],$A2632),CHAR(34),
", SamplingFeatureCode:  ",CHAR(34),INDEX(SamplingFeatures[Feature Code],$A2632),CHAR(34),
", SamplingFeatureName:  ",CHAR(34),INDEX(SamplingFeatures[Feature Name],$A2632),CHAR(34),
", SamplingFeatureDescription:  ",CHAR(34),INDEX(SamplingFeatures[Feature Description],$A2632),CHAR(34),
", SamplingFeatureGeotypeCV:  ",CHAR(34),INDEX(SamplingFeatures[Feature Geo Type],$A2632),CHAR(34),
", FeatureGeometry:  ",CHAR(34),INDEX(SamplingFeatures[Feature Geometry],$A2632),CHAR(34),
", Elevation_m:  ",CHAR(34),INDEX(SamplingFeatures[Elevation_m],$A2632),CHAR(34),
", ElevationDatumCV:  ",CHAR(34),ElevationDatum,CHAR(34),"}"))</f>
        <v>#REF!</v>
      </c>
      <c r="L2632" t="e">
        <f>IF(INDEX(SamplingFeatures[Sampling Feature Type],$A2632)&lt;&gt;"Site","",
CONCATENATE("  - &amp;SiteID",TEXT(SUMPRODUCT(--($L$3:$L2631&lt;&gt;"")),"0000"),
" {","SamplingFeatureID:  *SamplingFeatureID",TEXT($A2632,"0000"),
", SiteTypeCV:  ",CHAR(34),INDEX(Sites[Site Type],$A2632),CHAR(34),
", Latitude:  ",INDEX(Sites[Latitude],$A2632),
", Longitude:  ",INDEX(Sites[Longitude],$A2632),
", SRSName:  ",CHAR(34),LatLonDatum,CHAR(34),"}"))</f>
        <v>#REF!</v>
      </c>
      <c r="M2632" t="e">
        <f>IF(INDEX(SamplingFeatures[Sampling Feature Type],$A2632)&lt;&gt;"Specimen","",
CONCATENATE("  - &amp;SpecimenID",TEXT(SUMPRODUCT(--($M$3:$M2631&lt;&gt;"")),"0000"),
" {","SamplingFeatureID:  *SamplingFeatureID",TEXT($A2632,"0000"),
", SpecimenTypeCV:  ",CHAR(34),INDEX(Specimens[Specimen Type],$A2632),CHAR(34),
", SpecimenMediumCV:  ",INDEX(Specimens[Specimen Medium],$A2632),
", IsFieldSpecimen:  ",CHAR(34),INDEX(Specimens[Is Field Specimen?],$A2632),CHAR(34),"}"))</f>
        <v>#REF!</v>
      </c>
      <c r="N2632" t="e">
        <f>IF(COUNTA(SpatialOffsets[])=0,"", IF(INDEX(SpatialOffsets[Spatial Offset Type],$A2632)="","",
CONCATENATE("  - &amp;SpatialOffsetID",TEXT($A2632,"0000"),
" {","SpatialOffsetTypeCV:  ",CHAR(34),INDEX(SpatialOffsets[Spatial Offset Type],$A2632),CHAR(34),
", Offset1Value:  ",INDEX(SpatialOffsets[Offset 1 Value],$A2632),
", Offset1UnitID:  ",CHAR(34),INDEX(SpatialOffsets[Offset 1 Unit],$A2632),CHAR(34),
", Offset2Value:  ",INDEX(SpatialOffsets[Offset 2 Value],$A2632),
", Offset2UnitID:  ",CHAR(34),INDEX(SpatialOffsets[Offset 2 Unit],$A2632),CHAR(34),
", Offset3Value:  ",INDEX(SpatialOffsets[Offset 3 Value],$A2632),
", Offset3UnitID:  ",CHAR(34),INDEX(SpatialOffsets[Offset 3 Unit],$A2632),CHAR(34),,"}")))</f>
        <v>#REF!</v>
      </c>
      <c r="O2632" t="e">
        <f>IF(COUNTA(RelatedFeatures[])=0,"", IF(INDEX(RelatedFeatures[First Sampling Feature Code],$A2632)="","",
CONCATENATE("  - &amp;RelationID",TEXT($A2632,"0000"),
" {","SamplingFeatureID:  *SamplingFeatureID",TEXT(MATCH(INDEX(RelatedFeatures[First Sampling Feature Code],$A2632),SamplingFeatures[Feature Code],0),"0000"),
", RelationshipTypeCV:  ",CHAR(34),INDEX(RelatedFeatures[Relationship Type],$A2632),CHAR(34),
", RelatedFeatureID: *SamplingFeatureID",TEXT(MATCH(INDEX(RelatedFeatures[Second Sampling Feature Code],$A2632),SamplingFeatures[Feature Code],0),"0000"),
", SpatialOffsetID:  ",IF(INDEX(RelatedFeatures[Offset Number],$A2632)="","",CONCATENATE("*SpatialOffsetID",TEXT(INDEX(RelatedFeatures[Offset Number],$A2632),"0000"))),"}")))</f>
        <v>#REF!</v>
      </c>
      <c r="P2632" t="e">
        <f>IF(INDEX(Methods[Method Type],$A2632)="","",
CONCATENATE("  - &amp;MethodID",TEXT($A2632,"0000"),
" {","MethodTypeCV:  ",CHAR(34),INDEX(Methods[Method Type],$A2632),CHAR(34),
", MethodCode:  ",CHAR(34),INDEX(Methods[Method Code],$A2632),CHAR(34),
", MethodName:  ",CHAR(34),INDEX(Methods[Method Name],$A2632),CHAR(34),
", MethodDescription:  ",CHAR(34),INDEX(Methods[Method Description],$A2632),CHAR(34),
", MethodLink:  ",CHAR(34),INDEX(Methods[Method Link],$A2632),CHAR(34),
", OrganizationID: *OrganizationID",TEXT(MATCH(INDEX(Methods[Organization Name],$A2632),Organizations[Organization Name],0),"0000"),"}"))</f>
        <v>#REF!</v>
      </c>
      <c r="Q2632" t="e">
        <f>IF(INDEX(Variables[Variable Type],$A2632)="","",
CONCATENATE("  - &amp;VariableID",TEXT($A2632,"0000"),
" {","VariableTypeCV:  ",CHAR(34),INDEX(Variables[Variable Type],$A2632),CHAR(34),
", VariableCode:  ",CHAR(34),INDEX(Variables[Variable Code],$A2632),CHAR(34),
", VariableNameCV:  ",CHAR(34),INDEX(Variables[Variable Name],$A2632),CHAR(34),
", VariableDefinition:  ",CHAR(34),INDEX(Variables[Variable Definition],$A2632),CHAR(34),
", SpecciationCV:  ",CHAR(34),INDEX(Variables[Speciation],$A2632),CHAR(34),
", NoDataValue:  ",CHAR(34),INDEX(Variables[No Data Value],$A2632),CHAR(34),"}"))</f>
        <v>#REF!</v>
      </c>
    </row>
    <row r="2633" spans="1:17" x14ac:dyDescent="0.25">
      <c r="A2633">
        <v>2630</v>
      </c>
      <c r="D2633" t="e">
        <f>IF(INDEX(People[First Name],$A2633)="","",
CONCATENATE("  - &amp;PersonID",TEXT($A2633,"0000"),
" {","PersonFirstName:  ",CHAR(34),INDEX(People[First Name],$A2633),CHAR(34),
", PersonMiddleName:  ",CHAR(34),INDEX(People[Middle Name],$A2633),CHAR(34),
", PersonLastName:  ",CHAR(34),INDEX(People[Last Name],$A2633),CHAR(34),"}"))</f>
        <v>#REF!</v>
      </c>
      <c r="E2633" t="e">
        <f>IF(INDEX(Organizations[Organization Type '[CV']],$A2633)="","",
CONCATENATE("  - &amp;OrganizationID",TEXT($A2633,"0000"),
" {","OrganizationTypeCV:  ",CHAR(34),INDEX(Organizations[Organization Type '[CV']],$A2633),CHAR(34),
", OrganizationCode:  ",CHAR(34),INDEX(Organizations[Organization Code],$A2633),CHAR(34),
", OrganizationName:  ",CHAR(34),INDEX(Organizations[Organization Name],$A2633),CHAR(34),
", OrganizationDescription:  ",CHAR(34),INDEX(Organizations[Organization Description],$A2633),CHAR(34),
", OrganizationLink:  ",CHAR(34),INDEX(Organizations[Organization Link],$A2633),CHAR(34),"}"))</f>
        <v>#REF!</v>
      </c>
      <c r="F2633" t="e">
        <f>IF(INDEX(People[First Name],$A2633)="","",
CONCATENATE("  - &amp;AffiliationID",TEXT($A2633,"0000"),
" {PersonID: *PersonID",TEXT($A2633,"0000"),
", OrganizationID: *OrganizationID",TEXT(MATCH(INDEX(People[Organization Name],$A2633),Organizations[Organization Name],0),"0000"),
", IsPrimaryOrganizationContact: , AffiliationStartDate: , AffiliationEndDate: , PrimaryPhone: ",
", PrimaryEmail: ",CHAR(34),INDEX(People[Primary Email],$A2633),CHAR(34),
", PrimaryAddress: ",CHAR(34),INDEX(People[Primary Address],$A2633),CHAR(34),
", PersonLink: }"))</f>
        <v>#REF!</v>
      </c>
      <c r="H2633" t="e">
        <f>IF(COUNTA(CitationInformation)=0,"",IF(INDEX(AuthorList[Author Name],$A2633)="","",
CONCATENATE("  - &amp;AuthorListID",TEXT($A2633,"0000"),
"  {CitationID: *CitationID0001",
", PersonID: *PersonID",TEXT(MATCH(INDEX(AuthorList[Author Name],$A2633),People[Full Name],0),"0000"),
", AuthorOrder: ",INDEX(AuthorList[Author Number],$A2633),"}")))</f>
        <v>#REF!</v>
      </c>
      <c r="K2633" t="e">
        <f>IF(INDEX(SamplingFeatures[Feature Code],$A2633)="","",
CONCATENATE("  - &amp;SamplingFeatureID",TEXT($A2633,"0000"),
" {","SamplingFeatureUUID:  ",CHAR(34),INDEX(SamplingFeatures[Sampling Feature UUID],$A2633),CHAR(34),
", SamplingFeatureTypeCV:  ",CHAR(34),INDEX(SamplingFeatures[Sampling Feature Type],$A2633),CHAR(34),
", SamplingFeatureCode:  ",CHAR(34),INDEX(SamplingFeatures[Feature Code],$A2633),CHAR(34),
", SamplingFeatureName:  ",CHAR(34),INDEX(SamplingFeatures[Feature Name],$A2633),CHAR(34),
", SamplingFeatureDescription:  ",CHAR(34),INDEX(SamplingFeatures[Feature Description],$A2633),CHAR(34),
", SamplingFeatureGeotypeCV:  ",CHAR(34),INDEX(SamplingFeatures[Feature Geo Type],$A2633),CHAR(34),
", FeatureGeometry:  ",CHAR(34),INDEX(SamplingFeatures[Feature Geometry],$A2633),CHAR(34),
", Elevation_m:  ",CHAR(34),INDEX(SamplingFeatures[Elevation_m],$A2633),CHAR(34),
", ElevationDatumCV:  ",CHAR(34),ElevationDatum,CHAR(34),"}"))</f>
        <v>#REF!</v>
      </c>
      <c r="L2633" t="e">
        <f>IF(INDEX(SamplingFeatures[Sampling Feature Type],$A2633)&lt;&gt;"Site","",
CONCATENATE("  - &amp;SiteID",TEXT(SUMPRODUCT(--($L$3:$L2632&lt;&gt;"")),"0000"),
" {","SamplingFeatureID:  *SamplingFeatureID",TEXT($A2633,"0000"),
", SiteTypeCV:  ",CHAR(34),INDEX(Sites[Site Type],$A2633),CHAR(34),
", Latitude:  ",INDEX(Sites[Latitude],$A2633),
", Longitude:  ",INDEX(Sites[Longitude],$A2633),
", SRSName:  ",CHAR(34),LatLonDatum,CHAR(34),"}"))</f>
        <v>#REF!</v>
      </c>
      <c r="M2633" t="e">
        <f>IF(INDEX(SamplingFeatures[Sampling Feature Type],$A2633)&lt;&gt;"Specimen","",
CONCATENATE("  - &amp;SpecimenID",TEXT(SUMPRODUCT(--($M$3:$M2632&lt;&gt;"")),"0000"),
" {","SamplingFeatureID:  *SamplingFeatureID",TEXT($A2633,"0000"),
", SpecimenTypeCV:  ",CHAR(34),INDEX(Specimens[Specimen Type],$A2633),CHAR(34),
", SpecimenMediumCV:  ",INDEX(Specimens[Specimen Medium],$A2633),
", IsFieldSpecimen:  ",CHAR(34),INDEX(Specimens[Is Field Specimen?],$A2633),CHAR(34),"}"))</f>
        <v>#REF!</v>
      </c>
      <c r="N2633" t="e">
        <f>IF(COUNTA(SpatialOffsets[])=0,"", IF(INDEX(SpatialOffsets[Spatial Offset Type],$A2633)="","",
CONCATENATE("  - &amp;SpatialOffsetID",TEXT($A2633,"0000"),
" {","SpatialOffsetTypeCV:  ",CHAR(34),INDEX(SpatialOffsets[Spatial Offset Type],$A2633),CHAR(34),
", Offset1Value:  ",INDEX(SpatialOffsets[Offset 1 Value],$A2633),
", Offset1UnitID:  ",CHAR(34),INDEX(SpatialOffsets[Offset 1 Unit],$A2633),CHAR(34),
", Offset2Value:  ",INDEX(SpatialOffsets[Offset 2 Value],$A2633),
", Offset2UnitID:  ",CHAR(34),INDEX(SpatialOffsets[Offset 2 Unit],$A2633),CHAR(34),
", Offset3Value:  ",INDEX(SpatialOffsets[Offset 3 Value],$A2633),
", Offset3UnitID:  ",CHAR(34),INDEX(SpatialOffsets[Offset 3 Unit],$A2633),CHAR(34),,"}")))</f>
        <v>#REF!</v>
      </c>
      <c r="O2633" t="e">
        <f>IF(COUNTA(RelatedFeatures[])=0,"", IF(INDEX(RelatedFeatures[First Sampling Feature Code],$A2633)="","",
CONCATENATE("  - &amp;RelationID",TEXT($A2633,"0000"),
" {","SamplingFeatureID:  *SamplingFeatureID",TEXT(MATCH(INDEX(RelatedFeatures[First Sampling Feature Code],$A2633),SamplingFeatures[Feature Code],0),"0000"),
", RelationshipTypeCV:  ",CHAR(34),INDEX(RelatedFeatures[Relationship Type],$A2633),CHAR(34),
", RelatedFeatureID: *SamplingFeatureID",TEXT(MATCH(INDEX(RelatedFeatures[Second Sampling Feature Code],$A2633),SamplingFeatures[Feature Code],0),"0000"),
", SpatialOffsetID:  ",IF(INDEX(RelatedFeatures[Offset Number],$A2633)="","",CONCATENATE("*SpatialOffsetID",TEXT(INDEX(RelatedFeatures[Offset Number],$A2633),"0000"))),"}")))</f>
        <v>#REF!</v>
      </c>
      <c r="P2633" t="e">
        <f>IF(INDEX(Methods[Method Type],$A2633)="","",
CONCATENATE("  - &amp;MethodID",TEXT($A2633,"0000"),
" {","MethodTypeCV:  ",CHAR(34),INDEX(Methods[Method Type],$A2633),CHAR(34),
", MethodCode:  ",CHAR(34),INDEX(Methods[Method Code],$A2633),CHAR(34),
", MethodName:  ",CHAR(34),INDEX(Methods[Method Name],$A2633),CHAR(34),
", MethodDescription:  ",CHAR(34),INDEX(Methods[Method Description],$A2633),CHAR(34),
", MethodLink:  ",CHAR(34),INDEX(Methods[Method Link],$A2633),CHAR(34),
", OrganizationID: *OrganizationID",TEXT(MATCH(INDEX(Methods[Organization Name],$A2633),Organizations[Organization Name],0),"0000"),"}"))</f>
        <v>#REF!</v>
      </c>
      <c r="Q2633" t="e">
        <f>IF(INDEX(Variables[Variable Type],$A2633)="","",
CONCATENATE("  - &amp;VariableID",TEXT($A2633,"0000"),
" {","VariableTypeCV:  ",CHAR(34),INDEX(Variables[Variable Type],$A2633),CHAR(34),
", VariableCode:  ",CHAR(34),INDEX(Variables[Variable Code],$A2633),CHAR(34),
", VariableNameCV:  ",CHAR(34),INDEX(Variables[Variable Name],$A2633),CHAR(34),
", VariableDefinition:  ",CHAR(34),INDEX(Variables[Variable Definition],$A2633),CHAR(34),
", SpecciationCV:  ",CHAR(34),INDEX(Variables[Speciation],$A2633),CHAR(34),
", NoDataValue:  ",CHAR(34),INDEX(Variables[No Data Value],$A2633),CHAR(34),"}"))</f>
        <v>#REF!</v>
      </c>
    </row>
    <row r="2634" spans="1:17" x14ac:dyDescent="0.25">
      <c r="A2634">
        <v>2631</v>
      </c>
      <c r="D2634" t="e">
        <f>IF(INDEX(People[First Name],$A2634)="","",
CONCATENATE("  - &amp;PersonID",TEXT($A2634,"0000"),
" {","PersonFirstName:  ",CHAR(34),INDEX(People[First Name],$A2634),CHAR(34),
", PersonMiddleName:  ",CHAR(34),INDEX(People[Middle Name],$A2634),CHAR(34),
", PersonLastName:  ",CHAR(34),INDEX(People[Last Name],$A2634),CHAR(34),"}"))</f>
        <v>#REF!</v>
      </c>
      <c r="E2634" t="e">
        <f>IF(INDEX(Organizations[Organization Type '[CV']],$A2634)="","",
CONCATENATE("  - &amp;OrganizationID",TEXT($A2634,"0000"),
" {","OrganizationTypeCV:  ",CHAR(34),INDEX(Organizations[Organization Type '[CV']],$A2634),CHAR(34),
", OrganizationCode:  ",CHAR(34),INDEX(Organizations[Organization Code],$A2634),CHAR(34),
", OrganizationName:  ",CHAR(34),INDEX(Organizations[Organization Name],$A2634),CHAR(34),
", OrganizationDescription:  ",CHAR(34),INDEX(Organizations[Organization Description],$A2634),CHAR(34),
", OrganizationLink:  ",CHAR(34),INDEX(Organizations[Organization Link],$A2634),CHAR(34),"}"))</f>
        <v>#REF!</v>
      </c>
      <c r="F2634" t="e">
        <f>IF(INDEX(People[First Name],$A2634)="","",
CONCATENATE("  - &amp;AffiliationID",TEXT($A2634,"0000"),
" {PersonID: *PersonID",TEXT($A2634,"0000"),
", OrganizationID: *OrganizationID",TEXT(MATCH(INDEX(People[Organization Name],$A2634),Organizations[Organization Name],0),"0000"),
", IsPrimaryOrganizationContact: , AffiliationStartDate: , AffiliationEndDate: , PrimaryPhone: ",
", PrimaryEmail: ",CHAR(34),INDEX(People[Primary Email],$A2634),CHAR(34),
", PrimaryAddress: ",CHAR(34),INDEX(People[Primary Address],$A2634),CHAR(34),
", PersonLink: }"))</f>
        <v>#REF!</v>
      </c>
      <c r="H2634" t="e">
        <f>IF(COUNTA(CitationInformation)=0,"",IF(INDEX(AuthorList[Author Name],$A2634)="","",
CONCATENATE("  - &amp;AuthorListID",TEXT($A2634,"0000"),
"  {CitationID: *CitationID0001",
", PersonID: *PersonID",TEXT(MATCH(INDEX(AuthorList[Author Name],$A2634),People[Full Name],0),"0000"),
", AuthorOrder: ",INDEX(AuthorList[Author Number],$A2634),"}")))</f>
        <v>#REF!</v>
      </c>
      <c r="K2634" t="e">
        <f>IF(INDEX(SamplingFeatures[Feature Code],$A2634)="","",
CONCATENATE("  - &amp;SamplingFeatureID",TEXT($A2634,"0000"),
" {","SamplingFeatureUUID:  ",CHAR(34),INDEX(SamplingFeatures[Sampling Feature UUID],$A2634),CHAR(34),
", SamplingFeatureTypeCV:  ",CHAR(34),INDEX(SamplingFeatures[Sampling Feature Type],$A2634),CHAR(34),
", SamplingFeatureCode:  ",CHAR(34),INDEX(SamplingFeatures[Feature Code],$A2634),CHAR(34),
", SamplingFeatureName:  ",CHAR(34),INDEX(SamplingFeatures[Feature Name],$A2634),CHAR(34),
", SamplingFeatureDescription:  ",CHAR(34),INDEX(SamplingFeatures[Feature Description],$A2634),CHAR(34),
", SamplingFeatureGeotypeCV:  ",CHAR(34),INDEX(SamplingFeatures[Feature Geo Type],$A2634),CHAR(34),
", FeatureGeometry:  ",CHAR(34),INDEX(SamplingFeatures[Feature Geometry],$A2634),CHAR(34),
", Elevation_m:  ",CHAR(34),INDEX(SamplingFeatures[Elevation_m],$A2634),CHAR(34),
", ElevationDatumCV:  ",CHAR(34),ElevationDatum,CHAR(34),"}"))</f>
        <v>#REF!</v>
      </c>
      <c r="L2634" t="e">
        <f>IF(INDEX(SamplingFeatures[Sampling Feature Type],$A2634)&lt;&gt;"Site","",
CONCATENATE("  - &amp;SiteID",TEXT(SUMPRODUCT(--($L$3:$L2633&lt;&gt;"")),"0000"),
" {","SamplingFeatureID:  *SamplingFeatureID",TEXT($A2634,"0000"),
", SiteTypeCV:  ",CHAR(34),INDEX(Sites[Site Type],$A2634),CHAR(34),
", Latitude:  ",INDEX(Sites[Latitude],$A2634),
", Longitude:  ",INDEX(Sites[Longitude],$A2634),
", SRSName:  ",CHAR(34),LatLonDatum,CHAR(34),"}"))</f>
        <v>#REF!</v>
      </c>
      <c r="M2634" t="e">
        <f>IF(INDEX(SamplingFeatures[Sampling Feature Type],$A2634)&lt;&gt;"Specimen","",
CONCATENATE("  - &amp;SpecimenID",TEXT(SUMPRODUCT(--($M$3:$M2633&lt;&gt;"")),"0000"),
" {","SamplingFeatureID:  *SamplingFeatureID",TEXT($A2634,"0000"),
", SpecimenTypeCV:  ",CHAR(34),INDEX(Specimens[Specimen Type],$A2634),CHAR(34),
", SpecimenMediumCV:  ",INDEX(Specimens[Specimen Medium],$A2634),
", IsFieldSpecimen:  ",CHAR(34),INDEX(Specimens[Is Field Specimen?],$A2634),CHAR(34),"}"))</f>
        <v>#REF!</v>
      </c>
      <c r="N2634" t="e">
        <f>IF(COUNTA(SpatialOffsets[])=0,"", IF(INDEX(SpatialOffsets[Spatial Offset Type],$A2634)="","",
CONCATENATE("  - &amp;SpatialOffsetID",TEXT($A2634,"0000"),
" {","SpatialOffsetTypeCV:  ",CHAR(34),INDEX(SpatialOffsets[Spatial Offset Type],$A2634),CHAR(34),
", Offset1Value:  ",INDEX(SpatialOffsets[Offset 1 Value],$A2634),
", Offset1UnitID:  ",CHAR(34),INDEX(SpatialOffsets[Offset 1 Unit],$A2634),CHAR(34),
", Offset2Value:  ",INDEX(SpatialOffsets[Offset 2 Value],$A2634),
", Offset2UnitID:  ",CHAR(34),INDEX(SpatialOffsets[Offset 2 Unit],$A2634),CHAR(34),
", Offset3Value:  ",INDEX(SpatialOffsets[Offset 3 Value],$A2634),
", Offset3UnitID:  ",CHAR(34),INDEX(SpatialOffsets[Offset 3 Unit],$A2634),CHAR(34),,"}")))</f>
        <v>#REF!</v>
      </c>
      <c r="O2634" t="e">
        <f>IF(COUNTA(RelatedFeatures[])=0,"", IF(INDEX(RelatedFeatures[First Sampling Feature Code],$A2634)="","",
CONCATENATE("  - &amp;RelationID",TEXT($A2634,"0000"),
" {","SamplingFeatureID:  *SamplingFeatureID",TEXT(MATCH(INDEX(RelatedFeatures[First Sampling Feature Code],$A2634),SamplingFeatures[Feature Code],0),"0000"),
", RelationshipTypeCV:  ",CHAR(34),INDEX(RelatedFeatures[Relationship Type],$A2634),CHAR(34),
", RelatedFeatureID: *SamplingFeatureID",TEXT(MATCH(INDEX(RelatedFeatures[Second Sampling Feature Code],$A2634),SamplingFeatures[Feature Code],0),"0000"),
", SpatialOffsetID:  ",IF(INDEX(RelatedFeatures[Offset Number],$A2634)="","",CONCATENATE("*SpatialOffsetID",TEXT(INDEX(RelatedFeatures[Offset Number],$A2634),"0000"))),"}")))</f>
        <v>#REF!</v>
      </c>
      <c r="P2634" t="e">
        <f>IF(INDEX(Methods[Method Type],$A2634)="","",
CONCATENATE("  - &amp;MethodID",TEXT($A2634,"0000"),
" {","MethodTypeCV:  ",CHAR(34),INDEX(Methods[Method Type],$A2634),CHAR(34),
", MethodCode:  ",CHAR(34),INDEX(Methods[Method Code],$A2634),CHAR(34),
", MethodName:  ",CHAR(34),INDEX(Methods[Method Name],$A2634),CHAR(34),
", MethodDescription:  ",CHAR(34),INDEX(Methods[Method Description],$A2634),CHAR(34),
", MethodLink:  ",CHAR(34),INDEX(Methods[Method Link],$A2634),CHAR(34),
", OrganizationID: *OrganizationID",TEXT(MATCH(INDEX(Methods[Organization Name],$A2634),Organizations[Organization Name],0),"0000"),"}"))</f>
        <v>#REF!</v>
      </c>
      <c r="Q2634" t="e">
        <f>IF(INDEX(Variables[Variable Type],$A2634)="","",
CONCATENATE("  - &amp;VariableID",TEXT($A2634,"0000"),
" {","VariableTypeCV:  ",CHAR(34),INDEX(Variables[Variable Type],$A2634),CHAR(34),
", VariableCode:  ",CHAR(34),INDEX(Variables[Variable Code],$A2634),CHAR(34),
", VariableNameCV:  ",CHAR(34),INDEX(Variables[Variable Name],$A2634),CHAR(34),
", VariableDefinition:  ",CHAR(34),INDEX(Variables[Variable Definition],$A2634),CHAR(34),
", SpecciationCV:  ",CHAR(34),INDEX(Variables[Speciation],$A2634),CHAR(34),
", NoDataValue:  ",CHAR(34),INDEX(Variables[No Data Value],$A2634),CHAR(34),"}"))</f>
        <v>#REF!</v>
      </c>
    </row>
    <row r="2635" spans="1:17" x14ac:dyDescent="0.25">
      <c r="A2635">
        <v>2632</v>
      </c>
      <c r="D2635" t="e">
        <f>IF(INDEX(People[First Name],$A2635)="","",
CONCATENATE("  - &amp;PersonID",TEXT($A2635,"0000"),
" {","PersonFirstName:  ",CHAR(34),INDEX(People[First Name],$A2635),CHAR(34),
", PersonMiddleName:  ",CHAR(34),INDEX(People[Middle Name],$A2635),CHAR(34),
", PersonLastName:  ",CHAR(34),INDEX(People[Last Name],$A2635),CHAR(34),"}"))</f>
        <v>#REF!</v>
      </c>
      <c r="E2635" t="e">
        <f>IF(INDEX(Organizations[Organization Type '[CV']],$A2635)="","",
CONCATENATE("  - &amp;OrganizationID",TEXT($A2635,"0000"),
" {","OrganizationTypeCV:  ",CHAR(34),INDEX(Organizations[Organization Type '[CV']],$A2635),CHAR(34),
", OrganizationCode:  ",CHAR(34),INDEX(Organizations[Organization Code],$A2635),CHAR(34),
", OrganizationName:  ",CHAR(34),INDEX(Organizations[Organization Name],$A2635),CHAR(34),
", OrganizationDescription:  ",CHAR(34),INDEX(Organizations[Organization Description],$A2635),CHAR(34),
", OrganizationLink:  ",CHAR(34),INDEX(Organizations[Organization Link],$A2635),CHAR(34),"}"))</f>
        <v>#REF!</v>
      </c>
      <c r="F2635" t="e">
        <f>IF(INDEX(People[First Name],$A2635)="","",
CONCATENATE("  - &amp;AffiliationID",TEXT($A2635,"0000"),
" {PersonID: *PersonID",TEXT($A2635,"0000"),
", OrganizationID: *OrganizationID",TEXT(MATCH(INDEX(People[Organization Name],$A2635),Organizations[Organization Name],0),"0000"),
", IsPrimaryOrganizationContact: , AffiliationStartDate: , AffiliationEndDate: , PrimaryPhone: ",
", PrimaryEmail: ",CHAR(34),INDEX(People[Primary Email],$A2635),CHAR(34),
", PrimaryAddress: ",CHAR(34),INDEX(People[Primary Address],$A2635),CHAR(34),
", PersonLink: }"))</f>
        <v>#REF!</v>
      </c>
      <c r="H2635" t="e">
        <f>IF(COUNTA(CitationInformation)=0,"",IF(INDEX(AuthorList[Author Name],$A2635)="","",
CONCATENATE("  - &amp;AuthorListID",TEXT($A2635,"0000"),
"  {CitationID: *CitationID0001",
", PersonID: *PersonID",TEXT(MATCH(INDEX(AuthorList[Author Name],$A2635),People[Full Name],0),"0000"),
", AuthorOrder: ",INDEX(AuthorList[Author Number],$A2635),"}")))</f>
        <v>#REF!</v>
      </c>
      <c r="K2635" t="e">
        <f>IF(INDEX(SamplingFeatures[Feature Code],$A2635)="","",
CONCATENATE("  - &amp;SamplingFeatureID",TEXT($A2635,"0000"),
" {","SamplingFeatureUUID:  ",CHAR(34),INDEX(SamplingFeatures[Sampling Feature UUID],$A2635),CHAR(34),
", SamplingFeatureTypeCV:  ",CHAR(34),INDEX(SamplingFeatures[Sampling Feature Type],$A2635),CHAR(34),
", SamplingFeatureCode:  ",CHAR(34),INDEX(SamplingFeatures[Feature Code],$A2635),CHAR(34),
", SamplingFeatureName:  ",CHAR(34),INDEX(SamplingFeatures[Feature Name],$A2635),CHAR(34),
", SamplingFeatureDescription:  ",CHAR(34),INDEX(SamplingFeatures[Feature Description],$A2635),CHAR(34),
", SamplingFeatureGeotypeCV:  ",CHAR(34),INDEX(SamplingFeatures[Feature Geo Type],$A2635),CHAR(34),
", FeatureGeometry:  ",CHAR(34),INDEX(SamplingFeatures[Feature Geometry],$A2635),CHAR(34),
", Elevation_m:  ",CHAR(34),INDEX(SamplingFeatures[Elevation_m],$A2635),CHAR(34),
", ElevationDatumCV:  ",CHAR(34),ElevationDatum,CHAR(34),"}"))</f>
        <v>#REF!</v>
      </c>
      <c r="L2635" t="e">
        <f>IF(INDEX(SamplingFeatures[Sampling Feature Type],$A2635)&lt;&gt;"Site","",
CONCATENATE("  - &amp;SiteID",TEXT(SUMPRODUCT(--($L$3:$L2634&lt;&gt;"")),"0000"),
" {","SamplingFeatureID:  *SamplingFeatureID",TEXT($A2635,"0000"),
", SiteTypeCV:  ",CHAR(34),INDEX(Sites[Site Type],$A2635),CHAR(34),
", Latitude:  ",INDEX(Sites[Latitude],$A2635),
", Longitude:  ",INDEX(Sites[Longitude],$A2635),
", SRSName:  ",CHAR(34),LatLonDatum,CHAR(34),"}"))</f>
        <v>#REF!</v>
      </c>
      <c r="M2635" t="e">
        <f>IF(INDEX(SamplingFeatures[Sampling Feature Type],$A2635)&lt;&gt;"Specimen","",
CONCATENATE("  - &amp;SpecimenID",TEXT(SUMPRODUCT(--($M$3:$M2634&lt;&gt;"")),"0000"),
" {","SamplingFeatureID:  *SamplingFeatureID",TEXT($A2635,"0000"),
", SpecimenTypeCV:  ",CHAR(34),INDEX(Specimens[Specimen Type],$A2635),CHAR(34),
", SpecimenMediumCV:  ",INDEX(Specimens[Specimen Medium],$A2635),
", IsFieldSpecimen:  ",CHAR(34),INDEX(Specimens[Is Field Specimen?],$A2635),CHAR(34),"}"))</f>
        <v>#REF!</v>
      </c>
      <c r="N2635" t="e">
        <f>IF(COUNTA(SpatialOffsets[])=0,"", IF(INDEX(SpatialOffsets[Spatial Offset Type],$A2635)="","",
CONCATENATE("  - &amp;SpatialOffsetID",TEXT($A2635,"0000"),
" {","SpatialOffsetTypeCV:  ",CHAR(34),INDEX(SpatialOffsets[Spatial Offset Type],$A2635),CHAR(34),
", Offset1Value:  ",INDEX(SpatialOffsets[Offset 1 Value],$A2635),
", Offset1UnitID:  ",CHAR(34),INDEX(SpatialOffsets[Offset 1 Unit],$A2635),CHAR(34),
", Offset2Value:  ",INDEX(SpatialOffsets[Offset 2 Value],$A2635),
", Offset2UnitID:  ",CHAR(34),INDEX(SpatialOffsets[Offset 2 Unit],$A2635),CHAR(34),
", Offset3Value:  ",INDEX(SpatialOffsets[Offset 3 Value],$A2635),
", Offset3UnitID:  ",CHAR(34),INDEX(SpatialOffsets[Offset 3 Unit],$A2635),CHAR(34),,"}")))</f>
        <v>#REF!</v>
      </c>
      <c r="O2635" t="e">
        <f>IF(COUNTA(RelatedFeatures[])=0,"", IF(INDEX(RelatedFeatures[First Sampling Feature Code],$A2635)="","",
CONCATENATE("  - &amp;RelationID",TEXT($A2635,"0000"),
" {","SamplingFeatureID:  *SamplingFeatureID",TEXT(MATCH(INDEX(RelatedFeatures[First Sampling Feature Code],$A2635),SamplingFeatures[Feature Code],0),"0000"),
", RelationshipTypeCV:  ",CHAR(34),INDEX(RelatedFeatures[Relationship Type],$A2635),CHAR(34),
", RelatedFeatureID: *SamplingFeatureID",TEXT(MATCH(INDEX(RelatedFeatures[Second Sampling Feature Code],$A2635),SamplingFeatures[Feature Code],0),"0000"),
", SpatialOffsetID:  ",IF(INDEX(RelatedFeatures[Offset Number],$A2635)="","",CONCATENATE("*SpatialOffsetID",TEXT(INDEX(RelatedFeatures[Offset Number],$A2635),"0000"))),"}")))</f>
        <v>#REF!</v>
      </c>
      <c r="P2635" t="e">
        <f>IF(INDEX(Methods[Method Type],$A2635)="","",
CONCATENATE("  - &amp;MethodID",TEXT($A2635,"0000"),
" {","MethodTypeCV:  ",CHAR(34),INDEX(Methods[Method Type],$A2635),CHAR(34),
", MethodCode:  ",CHAR(34),INDEX(Methods[Method Code],$A2635),CHAR(34),
", MethodName:  ",CHAR(34),INDEX(Methods[Method Name],$A2635),CHAR(34),
", MethodDescription:  ",CHAR(34),INDEX(Methods[Method Description],$A2635),CHAR(34),
", MethodLink:  ",CHAR(34),INDEX(Methods[Method Link],$A2635),CHAR(34),
", OrganizationID: *OrganizationID",TEXT(MATCH(INDEX(Methods[Organization Name],$A2635),Organizations[Organization Name],0),"0000"),"}"))</f>
        <v>#REF!</v>
      </c>
      <c r="Q2635" t="e">
        <f>IF(INDEX(Variables[Variable Type],$A2635)="","",
CONCATENATE("  - &amp;VariableID",TEXT($A2635,"0000"),
" {","VariableTypeCV:  ",CHAR(34),INDEX(Variables[Variable Type],$A2635),CHAR(34),
", VariableCode:  ",CHAR(34),INDEX(Variables[Variable Code],$A2635),CHAR(34),
", VariableNameCV:  ",CHAR(34),INDEX(Variables[Variable Name],$A2635),CHAR(34),
", VariableDefinition:  ",CHAR(34),INDEX(Variables[Variable Definition],$A2635),CHAR(34),
", SpecciationCV:  ",CHAR(34),INDEX(Variables[Speciation],$A2635),CHAR(34),
", NoDataValue:  ",CHAR(34),INDEX(Variables[No Data Value],$A2635),CHAR(34),"}"))</f>
        <v>#REF!</v>
      </c>
    </row>
    <row r="2636" spans="1:17" x14ac:dyDescent="0.25">
      <c r="A2636">
        <v>2633</v>
      </c>
      <c r="D2636" t="e">
        <f>IF(INDEX(People[First Name],$A2636)="","",
CONCATENATE("  - &amp;PersonID",TEXT($A2636,"0000"),
" {","PersonFirstName:  ",CHAR(34),INDEX(People[First Name],$A2636),CHAR(34),
", PersonMiddleName:  ",CHAR(34),INDEX(People[Middle Name],$A2636),CHAR(34),
", PersonLastName:  ",CHAR(34),INDEX(People[Last Name],$A2636),CHAR(34),"}"))</f>
        <v>#REF!</v>
      </c>
      <c r="E2636" t="e">
        <f>IF(INDEX(Organizations[Organization Type '[CV']],$A2636)="","",
CONCATENATE("  - &amp;OrganizationID",TEXT($A2636,"0000"),
" {","OrganizationTypeCV:  ",CHAR(34),INDEX(Organizations[Organization Type '[CV']],$A2636),CHAR(34),
", OrganizationCode:  ",CHAR(34),INDEX(Organizations[Organization Code],$A2636),CHAR(34),
", OrganizationName:  ",CHAR(34),INDEX(Organizations[Organization Name],$A2636),CHAR(34),
", OrganizationDescription:  ",CHAR(34),INDEX(Organizations[Organization Description],$A2636),CHAR(34),
", OrganizationLink:  ",CHAR(34),INDEX(Organizations[Organization Link],$A2636),CHAR(34),"}"))</f>
        <v>#REF!</v>
      </c>
      <c r="F2636" t="e">
        <f>IF(INDEX(People[First Name],$A2636)="","",
CONCATENATE("  - &amp;AffiliationID",TEXT($A2636,"0000"),
" {PersonID: *PersonID",TEXT($A2636,"0000"),
", OrganizationID: *OrganizationID",TEXT(MATCH(INDEX(People[Organization Name],$A2636),Organizations[Organization Name],0),"0000"),
", IsPrimaryOrganizationContact: , AffiliationStartDate: , AffiliationEndDate: , PrimaryPhone: ",
", PrimaryEmail: ",CHAR(34),INDEX(People[Primary Email],$A2636),CHAR(34),
", PrimaryAddress: ",CHAR(34),INDEX(People[Primary Address],$A2636),CHAR(34),
", PersonLink: }"))</f>
        <v>#REF!</v>
      </c>
      <c r="H2636" t="e">
        <f>IF(COUNTA(CitationInformation)=0,"",IF(INDEX(AuthorList[Author Name],$A2636)="","",
CONCATENATE("  - &amp;AuthorListID",TEXT($A2636,"0000"),
"  {CitationID: *CitationID0001",
", PersonID: *PersonID",TEXT(MATCH(INDEX(AuthorList[Author Name],$A2636),People[Full Name],0),"0000"),
", AuthorOrder: ",INDEX(AuthorList[Author Number],$A2636),"}")))</f>
        <v>#REF!</v>
      </c>
      <c r="K2636" t="e">
        <f>IF(INDEX(SamplingFeatures[Feature Code],$A2636)="","",
CONCATENATE("  - &amp;SamplingFeatureID",TEXT($A2636,"0000"),
" {","SamplingFeatureUUID:  ",CHAR(34),INDEX(SamplingFeatures[Sampling Feature UUID],$A2636),CHAR(34),
", SamplingFeatureTypeCV:  ",CHAR(34),INDEX(SamplingFeatures[Sampling Feature Type],$A2636),CHAR(34),
", SamplingFeatureCode:  ",CHAR(34),INDEX(SamplingFeatures[Feature Code],$A2636),CHAR(34),
", SamplingFeatureName:  ",CHAR(34),INDEX(SamplingFeatures[Feature Name],$A2636),CHAR(34),
", SamplingFeatureDescription:  ",CHAR(34),INDEX(SamplingFeatures[Feature Description],$A2636),CHAR(34),
", SamplingFeatureGeotypeCV:  ",CHAR(34),INDEX(SamplingFeatures[Feature Geo Type],$A2636),CHAR(34),
", FeatureGeometry:  ",CHAR(34),INDEX(SamplingFeatures[Feature Geometry],$A2636),CHAR(34),
", Elevation_m:  ",CHAR(34),INDEX(SamplingFeatures[Elevation_m],$A2636),CHAR(34),
", ElevationDatumCV:  ",CHAR(34),ElevationDatum,CHAR(34),"}"))</f>
        <v>#REF!</v>
      </c>
      <c r="L2636" t="e">
        <f>IF(INDEX(SamplingFeatures[Sampling Feature Type],$A2636)&lt;&gt;"Site","",
CONCATENATE("  - &amp;SiteID",TEXT(SUMPRODUCT(--($L$3:$L2635&lt;&gt;"")),"0000"),
" {","SamplingFeatureID:  *SamplingFeatureID",TEXT($A2636,"0000"),
", SiteTypeCV:  ",CHAR(34),INDEX(Sites[Site Type],$A2636),CHAR(34),
", Latitude:  ",INDEX(Sites[Latitude],$A2636),
", Longitude:  ",INDEX(Sites[Longitude],$A2636),
", SRSName:  ",CHAR(34),LatLonDatum,CHAR(34),"}"))</f>
        <v>#REF!</v>
      </c>
      <c r="M2636" t="e">
        <f>IF(INDEX(SamplingFeatures[Sampling Feature Type],$A2636)&lt;&gt;"Specimen","",
CONCATENATE("  - &amp;SpecimenID",TEXT(SUMPRODUCT(--($M$3:$M2635&lt;&gt;"")),"0000"),
" {","SamplingFeatureID:  *SamplingFeatureID",TEXT($A2636,"0000"),
", SpecimenTypeCV:  ",CHAR(34),INDEX(Specimens[Specimen Type],$A2636),CHAR(34),
", SpecimenMediumCV:  ",INDEX(Specimens[Specimen Medium],$A2636),
", IsFieldSpecimen:  ",CHAR(34),INDEX(Specimens[Is Field Specimen?],$A2636),CHAR(34),"}"))</f>
        <v>#REF!</v>
      </c>
      <c r="N2636" t="e">
        <f>IF(COUNTA(SpatialOffsets[])=0,"", IF(INDEX(SpatialOffsets[Spatial Offset Type],$A2636)="","",
CONCATENATE("  - &amp;SpatialOffsetID",TEXT($A2636,"0000"),
" {","SpatialOffsetTypeCV:  ",CHAR(34),INDEX(SpatialOffsets[Spatial Offset Type],$A2636),CHAR(34),
", Offset1Value:  ",INDEX(SpatialOffsets[Offset 1 Value],$A2636),
", Offset1UnitID:  ",CHAR(34),INDEX(SpatialOffsets[Offset 1 Unit],$A2636),CHAR(34),
", Offset2Value:  ",INDEX(SpatialOffsets[Offset 2 Value],$A2636),
", Offset2UnitID:  ",CHAR(34),INDEX(SpatialOffsets[Offset 2 Unit],$A2636),CHAR(34),
", Offset3Value:  ",INDEX(SpatialOffsets[Offset 3 Value],$A2636),
", Offset3UnitID:  ",CHAR(34),INDEX(SpatialOffsets[Offset 3 Unit],$A2636),CHAR(34),,"}")))</f>
        <v>#REF!</v>
      </c>
      <c r="O2636" t="e">
        <f>IF(COUNTA(RelatedFeatures[])=0,"", IF(INDEX(RelatedFeatures[First Sampling Feature Code],$A2636)="","",
CONCATENATE("  - &amp;RelationID",TEXT($A2636,"0000"),
" {","SamplingFeatureID:  *SamplingFeatureID",TEXT(MATCH(INDEX(RelatedFeatures[First Sampling Feature Code],$A2636),SamplingFeatures[Feature Code],0),"0000"),
", RelationshipTypeCV:  ",CHAR(34),INDEX(RelatedFeatures[Relationship Type],$A2636),CHAR(34),
", RelatedFeatureID: *SamplingFeatureID",TEXT(MATCH(INDEX(RelatedFeatures[Second Sampling Feature Code],$A2636),SamplingFeatures[Feature Code],0),"0000"),
", SpatialOffsetID:  ",IF(INDEX(RelatedFeatures[Offset Number],$A2636)="","",CONCATENATE("*SpatialOffsetID",TEXT(INDEX(RelatedFeatures[Offset Number],$A2636),"0000"))),"}")))</f>
        <v>#REF!</v>
      </c>
      <c r="P2636" t="e">
        <f>IF(INDEX(Methods[Method Type],$A2636)="","",
CONCATENATE("  - &amp;MethodID",TEXT($A2636,"0000"),
" {","MethodTypeCV:  ",CHAR(34),INDEX(Methods[Method Type],$A2636),CHAR(34),
", MethodCode:  ",CHAR(34),INDEX(Methods[Method Code],$A2636),CHAR(34),
", MethodName:  ",CHAR(34),INDEX(Methods[Method Name],$A2636),CHAR(34),
", MethodDescription:  ",CHAR(34),INDEX(Methods[Method Description],$A2636),CHAR(34),
", MethodLink:  ",CHAR(34),INDEX(Methods[Method Link],$A2636),CHAR(34),
", OrganizationID: *OrganizationID",TEXT(MATCH(INDEX(Methods[Organization Name],$A2636),Organizations[Organization Name],0),"0000"),"}"))</f>
        <v>#REF!</v>
      </c>
      <c r="Q2636" t="e">
        <f>IF(INDEX(Variables[Variable Type],$A2636)="","",
CONCATENATE("  - &amp;VariableID",TEXT($A2636,"0000"),
" {","VariableTypeCV:  ",CHAR(34),INDEX(Variables[Variable Type],$A2636),CHAR(34),
", VariableCode:  ",CHAR(34),INDEX(Variables[Variable Code],$A2636),CHAR(34),
", VariableNameCV:  ",CHAR(34),INDEX(Variables[Variable Name],$A2636),CHAR(34),
", VariableDefinition:  ",CHAR(34),INDEX(Variables[Variable Definition],$A2636),CHAR(34),
", SpecciationCV:  ",CHAR(34),INDEX(Variables[Speciation],$A2636),CHAR(34),
", NoDataValue:  ",CHAR(34),INDEX(Variables[No Data Value],$A2636),CHAR(34),"}"))</f>
        <v>#REF!</v>
      </c>
    </row>
    <row r="2637" spans="1:17" x14ac:dyDescent="0.25">
      <c r="A2637">
        <v>2634</v>
      </c>
      <c r="D2637" t="e">
        <f>IF(INDEX(People[First Name],$A2637)="","",
CONCATENATE("  - &amp;PersonID",TEXT($A2637,"0000"),
" {","PersonFirstName:  ",CHAR(34),INDEX(People[First Name],$A2637),CHAR(34),
", PersonMiddleName:  ",CHAR(34),INDEX(People[Middle Name],$A2637),CHAR(34),
", PersonLastName:  ",CHAR(34),INDEX(People[Last Name],$A2637),CHAR(34),"}"))</f>
        <v>#REF!</v>
      </c>
      <c r="E2637" t="e">
        <f>IF(INDEX(Organizations[Organization Type '[CV']],$A2637)="","",
CONCATENATE("  - &amp;OrganizationID",TEXT($A2637,"0000"),
" {","OrganizationTypeCV:  ",CHAR(34),INDEX(Organizations[Organization Type '[CV']],$A2637),CHAR(34),
", OrganizationCode:  ",CHAR(34),INDEX(Organizations[Organization Code],$A2637),CHAR(34),
", OrganizationName:  ",CHAR(34),INDEX(Organizations[Organization Name],$A2637),CHAR(34),
", OrganizationDescription:  ",CHAR(34),INDEX(Organizations[Organization Description],$A2637),CHAR(34),
", OrganizationLink:  ",CHAR(34),INDEX(Organizations[Organization Link],$A2637),CHAR(34),"}"))</f>
        <v>#REF!</v>
      </c>
      <c r="F2637" t="e">
        <f>IF(INDEX(People[First Name],$A2637)="","",
CONCATENATE("  - &amp;AffiliationID",TEXT($A2637,"0000"),
" {PersonID: *PersonID",TEXT($A2637,"0000"),
", OrganizationID: *OrganizationID",TEXT(MATCH(INDEX(People[Organization Name],$A2637),Organizations[Organization Name],0),"0000"),
", IsPrimaryOrganizationContact: , AffiliationStartDate: , AffiliationEndDate: , PrimaryPhone: ",
", PrimaryEmail: ",CHAR(34),INDEX(People[Primary Email],$A2637),CHAR(34),
", PrimaryAddress: ",CHAR(34),INDEX(People[Primary Address],$A2637),CHAR(34),
", PersonLink: }"))</f>
        <v>#REF!</v>
      </c>
      <c r="H2637" t="e">
        <f>IF(COUNTA(CitationInformation)=0,"",IF(INDEX(AuthorList[Author Name],$A2637)="","",
CONCATENATE("  - &amp;AuthorListID",TEXT($A2637,"0000"),
"  {CitationID: *CitationID0001",
", PersonID: *PersonID",TEXT(MATCH(INDEX(AuthorList[Author Name],$A2637),People[Full Name],0),"0000"),
", AuthorOrder: ",INDEX(AuthorList[Author Number],$A2637),"}")))</f>
        <v>#REF!</v>
      </c>
      <c r="K2637" t="e">
        <f>IF(INDEX(SamplingFeatures[Feature Code],$A2637)="","",
CONCATENATE("  - &amp;SamplingFeatureID",TEXT($A2637,"0000"),
" {","SamplingFeatureUUID:  ",CHAR(34),INDEX(SamplingFeatures[Sampling Feature UUID],$A2637),CHAR(34),
", SamplingFeatureTypeCV:  ",CHAR(34),INDEX(SamplingFeatures[Sampling Feature Type],$A2637),CHAR(34),
", SamplingFeatureCode:  ",CHAR(34),INDEX(SamplingFeatures[Feature Code],$A2637),CHAR(34),
", SamplingFeatureName:  ",CHAR(34),INDEX(SamplingFeatures[Feature Name],$A2637),CHAR(34),
", SamplingFeatureDescription:  ",CHAR(34),INDEX(SamplingFeatures[Feature Description],$A2637),CHAR(34),
", SamplingFeatureGeotypeCV:  ",CHAR(34),INDEX(SamplingFeatures[Feature Geo Type],$A2637),CHAR(34),
", FeatureGeometry:  ",CHAR(34),INDEX(SamplingFeatures[Feature Geometry],$A2637),CHAR(34),
", Elevation_m:  ",CHAR(34),INDEX(SamplingFeatures[Elevation_m],$A2637),CHAR(34),
", ElevationDatumCV:  ",CHAR(34),ElevationDatum,CHAR(34),"}"))</f>
        <v>#REF!</v>
      </c>
      <c r="L2637" t="e">
        <f>IF(INDEX(SamplingFeatures[Sampling Feature Type],$A2637)&lt;&gt;"Site","",
CONCATENATE("  - &amp;SiteID",TEXT(SUMPRODUCT(--($L$3:$L2636&lt;&gt;"")),"0000"),
" {","SamplingFeatureID:  *SamplingFeatureID",TEXT($A2637,"0000"),
", SiteTypeCV:  ",CHAR(34),INDEX(Sites[Site Type],$A2637),CHAR(34),
", Latitude:  ",INDEX(Sites[Latitude],$A2637),
", Longitude:  ",INDEX(Sites[Longitude],$A2637),
", SRSName:  ",CHAR(34),LatLonDatum,CHAR(34),"}"))</f>
        <v>#REF!</v>
      </c>
      <c r="M2637" t="e">
        <f>IF(INDEX(SamplingFeatures[Sampling Feature Type],$A2637)&lt;&gt;"Specimen","",
CONCATENATE("  - &amp;SpecimenID",TEXT(SUMPRODUCT(--($M$3:$M2636&lt;&gt;"")),"0000"),
" {","SamplingFeatureID:  *SamplingFeatureID",TEXT($A2637,"0000"),
", SpecimenTypeCV:  ",CHAR(34),INDEX(Specimens[Specimen Type],$A2637),CHAR(34),
", SpecimenMediumCV:  ",INDEX(Specimens[Specimen Medium],$A2637),
", IsFieldSpecimen:  ",CHAR(34),INDEX(Specimens[Is Field Specimen?],$A2637),CHAR(34),"}"))</f>
        <v>#REF!</v>
      </c>
      <c r="N2637" t="e">
        <f>IF(COUNTA(SpatialOffsets[])=0,"", IF(INDEX(SpatialOffsets[Spatial Offset Type],$A2637)="","",
CONCATENATE("  - &amp;SpatialOffsetID",TEXT($A2637,"0000"),
" {","SpatialOffsetTypeCV:  ",CHAR(34),INDEX(SpatialOffsets[Spatial Offset Type],$A2637),CHAR(34),
", Offset1Value:  ",INDEX(SpatialOffsets[Offset 1 Value],$A2637),
", Offset1UnitID:  ",CHAR(34),INDEX(SpatialOffsets[Offset 1 Unit],$A2637),CHAR(34),
", Offset2Value:  ",INDEX(SpatialOffsets[Offset 2 Value],$A2637),
", Offset2UnitID:  ",CHAR(34),INDEX(SpatialOffsets[Offset 2 Unit],$A2637),CHAR(34),
", Offset3Value:  ",INDEX(SpatialOffsets[Offset 3 Value],$A2637),
", Offset3UnitID:  ",CHAR(34),INDEX(SpatialOffsets[Offset 3 Unit],$A2637),CHAR(34),,"}")))</f>
        <v>#REF!</v>
      </c>
      <c r="O2637" t="e">
        <f>IF(COUNTA(RelatedFeatures[])=0,"", IF(INDEX(RelatedFeatures[First Sampling Feature Code],$A2637)="","",
CONCATENATE("  - &amp;RelationID",TEXT($A2637,"0000"),
" {","SamplingFeatureID:  *SamplingFeatureID",TEXT(MATCH(INDEX(RelatedFeatures[First Sampling Feature Code],$A2637),SamplingFeatures[Feature Code],0),"0000"),
", RelationshipTypeCV:  ",CHAR(34),INDEX(RelatedFeatures[Relationship Type],$A2637),CHAR(34),
", RelatedFeatureID: *SamplingFeatureID",TEXT(MATCH(INDEX(RelatedFeatures[Second Sampling Feature Code],$A2637),SamplingFeatures[Feature Code],0),"0000"),
", SpatialOffsetID:  ",IF(INDEX(RelatedFeatures[Offset Number],$A2637)="","",CONCATENATE("*SpatialOffsetID",TEXT(INDEX(RelatedFeatures[Offset Number],$A2637),"0000"))),"}")))</f>
        <v>#REF!</v>
      </c>
      <c r="P2637" t="e">
        <f>IF(INDEX(Methods[Method Type],$A2637)="","",
CONCATENATE("  - &amp;MethodID",TEXT($A2637,"0000"),
" {","MethodTypeCV:  ",CHAR(34),INDEX(Methods[Method Type],$A2637),CHAR(34),
", MethodCode:  ",CHAR(34),INDEX(Methods[Method Code],$A2637),CHAR(34),
", MethodName:  ",CHAR(34),INDEX(Methods[Method Name],$A2637),CHAR(34),
", MethodDescription:  ",CHAR(34),INDEX(Methods[Method Description],$A2637),CHAR(34),
", MethodLink:  ",CHAR(34),INDEX(Methods[Method Link],$A2637),CHAR(34),
", OrganizationID: *OrganizationID",TEXT(MATCH(INDEX(Methods[Organization Name],$A2637),Organizations[Organization Name],0),"0000"),"}"))</f>
        <v>#REF!</v>
      </c>
      <c r="Q2637" t="e">
        <f>IF(INDEX(Variables[Variable Type],$A2637)="","",
CONCATENATE("  - &amp;VariableID",TEXT($A2637,"0000"),
" {","VariableTypeCV:  ",CHAR(34),INDEX(Variables[Variable Type],$A2637),CHAR(34),
", VariableCode:  ",CHAR(34),INDEX(Variables[Variable Code],$A2637),CHAR(34),
", VariableNameCV:  ",CHAR(34),INDEX(Variables[Variable Name],$A2637),CHAR(34),
", VariableDefinition:  ",CHAR(34),INDEX(Variables[Variable Definition],$A2637),CHAR(34),
", SpecciationCV:  ",CHAR(34),INDEX(Variables[Speciation],$A2637),CHAR(34),
", NoDataValue:  ",CHAR(34),INDEX(Variables[No Data Value],$A2637),CHAR(34),"}"))</f>
        <v>#REF!</v>
      </c>
    </row>
    <row r="2638" spans="1:17" x14ac:dyDescent="0.25">
      <c r="A2638">
        <v>2635</v>
      </c>
      <c r="D2638" t="e">
        <f>IF(INDEX(People[First Name],$A2638)="","",
CONCATENATE("  - &amp;PersonID",TEXT($A2638,"0000"),
" {","PersonFirstName:  ",CHAR(34),INDEX(People[First Name],$A2638),CHAR(34),
", PersonMiddleName:  ",CHAR(34),INDEX(People[Middle Name],$A2638),CHAR(34),
", PersonLastName:  ",CHAR(34),INDEX(People[Last Name],$A2638),CHAR(34),"}"))</f>
        <v>#REF!</v>
      </c>
      <c r="E2638" t="e">
        <f>IF(INDEX(Organizations[Organization Type '[CV']],$A2638)="","",
CONCATENATE("  - &amp;OrganizationID",TEXT($A2638,"0000"),
" {","OrganizationTypeCV:  ",CHAR(34),INDEX(Organizations[Organization Type '[CV']],$A2638),CHAR(34),
", OrganizationCode:  ",CHAR(34),INDEX(Organizations[Organization Code],$A2638),CHAR(34),
", OrganizationName:  ",CHAR(34),INDEX(Organizations[Organization Name],$A2638),CHAR(34),
", OrganizationDescription:  ",CHAR(34),INDEX(Organizations[Organization Description],$A2638),CHAR(34),
", OrganizationLink:  ",CHAR(34),INDEX(Organizations[Organization Link],$A2638),CHAR(34),"}"))</f>
        <v>#REF!</v>
      </c>
      <c r="F2638" t="e">
        <f>IF(INDEX(People[First Name],$A2638)="","",
CONCATENATE("  - &amp;AffiliationID",TEXT($A2638,"0000"),
" {PersonID: *PersonID",TEXT($A2638,"0000"),
", OrganizationID: *OrganizationID",TEXT(MATCH(INDEX(People[Organization Name],$A2638),Organizations[Organization Name],0),"0000"),
", IsPrimaryOrganizationContact: , AffiliationStartDate: , AffiliationEndDate: , PrimaryPhone: ",
", PrimaryEmail: ",CHAR(34),INDEX(People[Primary Email],$A2638),CHAR(34),
", PrimaryAddress: ",CHAR(34),INDEX(People[Primary Address],$A2638),CHAR(34),
", PersonLink: }"))</f>
        <v>#REF!</v>
      </c>
      <c r="H2638" t="e">
        <f>IF(COUNTA(CitationInformation)=0,"",IF(INDEX(AuthorList[Author Name],$A2638)="","",
CONCATENATE("  - &amp;AuthorListID",TEXT($A2638,"0000"),
"  {CitationID: *CitationID0001",
", PersonID: *PersonID",TEXT(MATCH(INDEX(AuthorList[Author Name],$A2638),People[Full Name],0),"0000"),
", AuthorOrder: ",INDEX(AuthorList[Author Number],$A2638),"}")))</f>
        <v>#REF!</v>
      </c>
      <c r="K2638" t="e">
        <f>IF(INDEX(SamplingFeatures[Feature Code],$A2638)="","",
CONCATENATE("  - &amp;SamplingFeatureID",TEXT($A2638,"0000"),
" {","SamplingFeatureUUID:  ",CHAR(34),INDEX(SamplingFeatures[Sampling Feature UUID],$A2638),CHAR(34),
", SamplingFeatureTypeCV:  ",CHAR(34),INDEX(SamplingFeatures[Sampling Feature Type],$A2638),CHAR(34),
", SamplingFeatureCode:  ",CHAR(34),INDEX(SamplingFeatures[Feature Code],$A2638),CHAR(34),
", SamplingFeatureName:  ",CHAR(34),INDEX(SamplingFeatures[Feature Name],$A2638),CHAR(34),
", SamplingFeatureDescription:  ",CHAR(34),INDEX(SamplingFeatures[Feature Description],$A2638),CHAR(34),
", SamplingFeatureGeotypeCV:  ",CHAR(34),INDEX(SamplingFeatures[Feature Geo Type],$A2638),CHAR(34),
", FeatureGeometry:  ",CHAR(34),INDEX(SamplingFeatures[Feature Geometry],$A2638),CHAR(34),
", Elevation_m:  ",CHAR(34),INDEX(SamplingFeatures[Elevation_m],$A2638),CHAR(34),
", ElevationDatumCV:  ",CHAR(34),ElevationDatum,CHAR(34),"}"))</f>
        <v>#REF!</v>
      </c>
      <c r="L2638" t="e">
        <f>IF(INDEX(SamplingFeatures[Sampling Feature Type],$A2638)&lt;&gt;"Site","",
CONCATENATE("  - &amp;SiteID",TEXT(SUMPRODUCT(--($L$3:$L2637&lt;&gt;"")),"0000"),
" {","SamplingFeatureID:  *SamplingFeatureID",TEXT($A2638,"0000"),
", SiteTypeCV:  ",CHAR(34),INDEX(Sites[Site Type],$A2638),CHAR(34),
", Latitude:  ",INDEX(Sites[Latitude],$A2638),
", Longitude:  ",INDEX(Sites[Longitude],$A2638),
", SRSName:  ",CHAR(34),LatLonDatum,CHAR(34),"}"))</f>
        <v>#REF!</v>
      </c>
      <c r="M2638" t="e">
        <f>IF(INDEX(SamplingFeatures[Sampling Feature Type],$A2638)&lt;&gt;"Specimen","",
CONCATENATE("  - &amp;SpecimenID",TEXT(SUMPRODUCT(--($M$3:$M2637&lt;&gt;"")),"0000"),
" {","SamplingFeatureID:  *SamplingFeatureID",TEXT($A2638,"0000"),
", SpecimenTypeCV:  ",CHAR(34),INDEX(Specimens[Specimen Type],$A2638),CHAR(34),
", SpecimenMediumCV:  ",INDEX(Specimens[Specimen Medium],$A2638),
", IsFieldSpecimen:  ",CHAR(34),INDEX(Specimens[Is Field Specimen?],$A2638),CHAR(34),"}"))</f>
        <v>#REF!</v>
      </c>
      <c r="N2638" t="e">
        <f>IF(COUNTA(SpatialOffsets[])=0,"", IF(INDEX(SpatialOffsets[Spatial Offset Type],$A2638)="","",
CONCATENATE("  - &amp;SpatialOffsetID",TEXT($A2638,"0000"),
" {","SpatialOffsetTypeCV:  ",CHAR(34),INDEX(SpatialOffsets[Spatial Offset Type],$A2638),CHAR(34),
", Offset1Value:  ",INDEX(SpatialOffsets[Offset 1 Value],$A2638),
", Offset1UnitID:  ",CHAR(34),INDEX(SpatialOffsets[Offset 1 Unit],$A2638),CHAR(34),
", Offset2Value:  ",INDEX(SpatialOffsets[Offset 2 Value],$A2638),
", Offset2UnitID:  ",CHAR(34),INDEX(SpatialOffsets[Offset 2 Unit],$A2638),CHAR(34),
", Offset3Value:  ",INDEX(SpatialOffsets[Offset 3 Value],$A2638),
", Offset3UnitID:  ",CHAR(34),INDEX(SpatialOffsets[Offset 3 Unit],$A2638),CHAR(34),,"}")))</f>
        <v>#REF!</v>
      </c>
      <c r="O2638" t="e">
        <f>IF(COUNTA(RelatedFeatures[])=0,"", IF(INDEX(RelatedFeatures[First Sampling Feature Code],$A2638)="","",
CONCATENATE("  - &amp;RelationID",TEXT($A2638,"0000"),
" {","SamplingFeatureID:  *SamplingFeatureID",TEXT(MATCH(INDEX(RelatedFeatures[First Sampling Feature Code],$A2638),SamplingFeatures[Feature Code],0),"0000"),
", RelationshipTypeCV:  ",CHAR(34),INDEX(RelatedFeatures[Relationship Type],$A2638),CHAR(34),
", RelatedFeatureID: *SamplingFeatureID",TEXT(MATCH(INDEX(RelatedFeatures[Second Sampling Feature Code],$A2638),SamplingFeatures[Feature Code],0),"0000"),
", SpatialOffsetID:  ",IF(INDEX(RelatedFeatures[Offset Number],$A2638)="","",CONCATENATE("*SpatialOffsetID",TEXT(INDEX(RelatedFeatures[Offset Number],$A2638),"0000"))),"}")))</f>
        <v>#REF!</v>
      </c>
      <c r="P2638" t="e">
        <f>IF(INDEX(Methods[Method Type],$A2638)="","",
CONCATENATE("  - &amp;MethodID",TEXT($A2638,"0000"),
" {","MethodTypeCV:  ",CHAR(34),INDEX(Methods[Method Type],$A2638),CHAR(34),
", MethodCode:  ",CHAR(34),INDEX(Methods[Method Code],$A2638),CHAR(34),
", MethodName:  ",CHAR(34),INDEX(Methods[Method Name],$A2638),CHAR(34),
", MethodDescription:  ",CHAR(34),INDEX(Methods[Method Description],$A2638),CHAR(34),
", MethodLink:  ",CHAR(34),INDEX(Methods[Method Link],$A2638),CHAR(34),
", OrganizationID: *OrganizationID",TEXT(MATCH(INDEX(Methods[Organization Name],$A2638),Organizations[Organization Name],0),"0000"),"}"))</f>
        <v>#REF!</v>
      </c>
      <c r="Q2638" t="e">
        <f>IF(INDEX(Variables[Variable Type],$A2638)="","",
CONCATENATE("  - &amp;VariableID",TEXT($A2638,"0000"),
" {","VariableTypeCV:  ",CHAR(34),INDEX(Variables[Variable Type],$A2638),CHAR(34),
", VariableCode:  ",CHAR(34),INDEX(Variables[Variable Code],$A2638),CHAR(34),
", VariableNameCV:  ",CHAR(34),INDEX(Variables[Variable Name],$A2638),CHAR(34),
", VariableDefinition:  ",CHAR(34),INDEX(Variables[Variable Definition],$A2638),CHAR(34),
", SpecciationCV:  ",CHAR(34),INDEX(Variables[Speciation],$A2638),CHAR(34),
", NoDataValue:  ",CHAR(34),INDEX(Variables[No Data Value],$A2638),CHAR(34),"}"))</f>
        <v>#REF!</v>
      </c>
    </row>
    <row r="2639" spans="1:17" x14ac:dyDescent="0.25">
      <c r="A2639">
        <v>2636</v>
      </c>
      <c r="D2639" t="e">
        <f>IF(INDEX(People[First Name],$A2639)="","",
CONCATENATE("  - &amp;PersonID",TEXT($A2639,"0000"),
" {","PersonFirstName:  ",CHAR(34),INDEX(People[First Name],$A2639),CHAR(34),
", PersonMiddleName:  ",CHAR(34),INDEX(People[Middle Name],$A2639),CHAR(34),
", PersonLastName:  ",CHAR(34),INDEX(People[Last Name],$A2639),CHAR(34),"}"))</f>
        <v>#REF!</v>
      </c>
      <c r="E2639" t="e">
        <f>IF(INDEX(Organizations[Organization Type '[CV']],$A2639)="","",
CONCATENATE("  - &amp;OrganizationID",TEXT($A2639,"0000"),
" {","OrganizationTypeCV:  ",CHAR(34),INDEX(Organizations[Organization Type '[CV']],$A2639),CHAR(34),
", OrganizationCode:  ",CHAR(34),INDEX(Organizations[Organization Code],$A2639),CHAR(34),
", OrganizationName:  ",CHAR(34),INDEX(Organizations[Organization Name],$A2639),CHAR(34),
", OrganizationDescription:  ",CHAR(34),INDEX(Organizations[Organization Description],$A2639),CHAR(34),
", OrganizationLink:  ",CHAR(34),INDEX(Organizations[Organization Link],$A2639),CHAR(34),"}"))</f>
        <v>#REF!</v>
      </c>
      <c r="F2639" t="e">
        <f>IF(INDEX(People[First Name],$A2639)="","",
CONCATENATE("  - &amp;AffiliationID",TEXT($A2639,"0000"),
" {PersonID: *PersonID",TEXT($A2639,"0000"),
", OrganizationID: *OrganizationID",TEXT(MATCH(INDEX(People[Organization Name],$A2639),Organizations[Organization Name],0),"0000"),
", IsPrimaryOrganizationContact: , AffiliationStartDate: , AffiliationEndDate: , PrimaryPhone: ",
", PrimaryEmail: ",CHAR(34),INDEX(People[Primary Email],$A2639),CHAR(34),
", PrimaryAddress: ",CHAR(34),INDEX(People[Primary Address],$A2639),CHAR(34),
", PersonLink: }"))</f>
        <v>#REF!</v>
      </c>
      <c r="H2639" t="e">
        <f>IF(COUNTA(CitationInformation)=0,"",IF(INDEX(AuthorList[Author Name],$A2639)="","",
CONCATENATE("  - &amp;AuthorListID",TEXT($A2639,"0000"),
"  {CitationID: *CitationID0001",
", PersonID: *PersonID",TEXT(MATCH(INDEX(AuthorList[Author Name],$A2639),People[Full Name],0),"0000"),
", AuthorOrder: ",INDEX(AuthorList[Author Number],$A2639),"}")))</f>
        <v>#REF!</v>
      </c>
      <c r="K2639" t="e">
        <f>IF(INDEX(SamplingFeatures[Feature Code],$A2639)="","",
CONCATENATE("  - &amp;SamplingFeatureID",TEXT($A2639,"0000"),
" {","SamplingFeatureUUID:  ",CHAR(34),INDEX(SamplingFeatures[Sampling Feature UUID],$A2639),CHAR(34),
", SamplingFeatureTypeCV:  ",CHAR(34),INDEX(SamplingFeatures[Sampling Feature Type],$A2639),CHAR(34),
", SamplingFeatureCode:  ",CHAR(34),INDEX(SamplingFeatures[Feature Code],$A2639),CHAR(34),
", SamplingFeatureName:  ",CHAR(34),INDEX(SamplingFeatures[Feature Name],$A2639),CHAR(34),
", SamplingFeatureDescription:  ",CHAR(34),INDEX(SamplingFeatures[Feature Description],$A2639),CHAR(34),
", SamplingFeatureGeotypeCV:  ",CHAR(34),INDEX(SamplingFeatures[Feature Geo Type],$A2639),CHAR(34),
", FeatureGeometry:  ",CHAR(34),INDEX(SamplingFeatures[Feature Geometry],$A2639),CHAR(34),
", Elevation_m:  ",CHAR(34),INDEX(SamplingFeatures[Elevation_m],$A2639),CHAR(34),
", ElevationDatumCV:  ",CHAR(34),ElevationDatum,CHAR(34),"}"))</f>
        <v>#REF!</v>
      </c>
      <c r="L2639" t="e">
        <f>IF(INDEX(SamplingFeatures[Sampling Feature Type],$A2639)&lt;&gt;"Site","",
CONCATENATE("  - &amp;SiteID",TEXT(SUMPRODUCT(--($L$3:$L2638&lt;&gt;"")),"0000"),
" {","SamplingFeatureID:  *SamplingFeatureID",TEXT($A2639,"0000"),
", SiteTypeCV:  ",CHAR(34),INDEX(Sites[Site Type],$A2639),CHAR(34),
", Latitude:  ",INDEX(Sites[Latitude],$A2639),
", Longitude:  ",INDEX(Sites[Longitude],$A2639),
", SRSName:  ",CHAR(34),LatLonDatum,CHAR(34),"}"))</f>
        <v>#REF!</v>
      </c>
      <c r="M2639" t="e">
        <f>IF(INDEX(SamplingFeatures[Sampling Feature Type],$A2639)&lt;&gt;"Specimen","",
CONCATENATE("  - &amp;SpecimenID",TEXT(SUMPRODUCT(--($M$3:$M2638&lt;&gt;"")),"0000"),
" {","SamplingFeatureID:  *SamplingFeatureID",TEXT($A2639,"0000"),
", SpecimenTypeCV:  ",CHAR(34),INDEX(Specimens[Specimen Type],$A2639),CHAR(34),
", SpecimenMediumCV:  ",INDEX(Specimens[Specimen Medium],$A2639),
", IsFieldSpecimen:  ",CHAR(34),INDEX(Specimens[Is Field Specimen?],$A2639),CHAR(34),"}"))</f>
        <v>#REF!</v>
      </c>
      <c r="N2639" t="e">
        <f>IF(COUNTA(SpatialOffsets[])=0,"", IF(INDEX(SpatialOffsets[Spatial Offset Type],$A2639)="","",
CONCATENATE("  - &amp;SpatialOffsetID",TEXT($A2639,"0000"),
" {","SpatialOffsetTypeCV:  ",CHAR(34),INDEX(SpatialOffsets[Spatial Offset Type],$A2639),CHAR(34),
", Offset1Value:  ",INDEX(SpatialOffsets[Offset 1 Value],$A2639),
", Offset1UnitID:  ",CHAR(34),INDEX(SpatialOffsets[Offset 1 Unit],$A2639),CHAR(34),
", Offset2Value:  ",INDEX(SpatialOffsets[Offset 2 Value],$A2639),
", Offset2UnitID:  ",CHAR(34),INDEX(SpatialOffsets[Offset 2 Unit],$A2639),CHAR(34),
", Offset3Value:  ",INDEX(SpatialOffsets[Offset 3 Value],$A2639),
", Offset3UnitID:  ",CHAR(34),INDEX(SpatialOffsets[Offset 3 Unit],$A2639),CHAR(34),,"}")))</f>
        <v>#REF!</v>
      </c>
      <c r="O2639" t="e">
        <f>IF(COUNTA(RelatedFeatures[])=0,"", IF(INDEX(RelatedFeatures[First Sampling Feature Code],$A2639)="","",
CONCATENATE("  - &amp;RelationID",TEXT($A2639,"0000"),
" {","SamplingFeatureID:  *SamplingFeatureID",TEXT(MATCH(INDEX(RelatedFeatures[First Sampling Feature Code],$A2639),SamplingFeatures[Feature Code],0),"0000"),
", RelationshipTypeCV:  ",CHAR(34),INDEX(RelatedFeatures[Relationship Type],$A2639),CHAR(34),
", RelatedFeatureID: *SamplingFeatureID",TEXT(MATCH(INDEX(RelatedFeatures[Second Sampling Feature Code],$A2639),SamplingFeatures[Feature Code],0),"0000"),
", SpatialOffsetID:  ",IF(INDEX(RelatedFeatures[Offset Number],$A2639)="","",CONCATENATE("*SpatialOffsetID",TEXT(INDEX(RelatedFeatures[Offset Number],$A2639),"0000"))),"}")))</f>
        <v>#REF!</v>
      </c>
      <c r="P2639" t="e">
        <f>IF(INDEX(Methods[Method Type],$A2639)="","",
CONCATENATE("  - &amp;MethodID",TEXT($A2639,"0000"),
" {","MethodTypeCV:  ",CHAR(34),INDEX(Methods[Method Type],$A2639),CHAR(34),
", MethodCode:  ",CHAR(34),INDEX(Methods[Method Code],$A2639),CHAR(34),
", MethodName:  ",CHAR(34),INDEX(Methods[Method Name],$A2639),CHAR(34),
", MethodDescription:  ",CHAR(34),INDEX(Methods[Method Description],$A2639),CHAR(34),
", MethodLink:  ",CHAR(34),INDEX(Methods[Method Link],$A2639),CHAR(34),
", OrganizationID: *OrganizationID",TEXT(MATCH(INDEX(Methods[Organization Name],$A2639),Organizations[Organization Name],0),"0000"),"}"))</f>
        <v>#REF!</v>
      </c>
      <c r="Q2639" t="e">
        <f>IF(INDEX(Variables[Variable Type],$A2639)="","",
CONCATENATE("  - &amp;VariableID",TEXT($A2639,"0000"),
" {","VariableTypeCV:  ",CHAR(34),INDEX(Variables[Variable Type],$A2639),CHAR(34),
", VariableCode:  ",CHAR(34),INDEX(Variables[Variable Code],$A2639),CHAR(34),
", VariableNameCV:  ",CHAR(34),INDEX(Variables[Variable Name],$A2639),CHAR(34),
", VariableDefinition:  ",CHAR(34),INDEX(Variables[Variable Definition],$A2639),CHAR(34),
", SpecciationCV:  ",CHAR(34),INDEX(Variables[Speciation],$A2639),CHAR(34),
", NoDataValue:  ",CHAR(34),INDEX(Variables[No Data Value],$A2639),CHAR(34),"}"))</f>
        <v>#REF!</v>
      </c>
    </row>
    <row r="2640" spans="1:17" x14ac:dyDescent="0.25">
      <c r="A2640">
        <v>2637</v>
      </c>
      <c r="D2640" t="e">
        <f>IF(INDEX(People[First Name],$A2640)="","",
CONCATENATE("  - &amp;PersonID",TEXT($A2640,"0000"),
" {","PersonFirstName:  ",CHAR(34),INDEX(People[First Name],$A2640),CHAR(34),
", PersonMiddleName:  ",CHAR(34),INDEX(People[Middle Name],$A2640),CHAR(34),
", PersonLastName:  ",CHAR(34),INDEX(People[Last Name],$A2640),CHAR(34),"}"))</f>
        <v>#REF!</v>
      </c>
      <c r="E2640" t="e">
        <f>IF(INDEX(Organizations[Organization Type '[CV']],$A2640)="","",
CONCATENATE("  - &amp;OrganizationID",TEXT($A2640,"0000"),
" {","OrganizationTypeCV:  ",CHAR(34),INDEX(Organizations[Organization Type '[CV']],$A2640),CHAR(34),
", OrganizationCode:  ",CHAR(34),INDEX(Organizations[Organization Code],$A2640),CHAR(34),
", OrganizationName:  ",CHAR(34),INDEX(Organizations[Organization Name],$A2640),CHAR(34),
", OrganizationDescription:  ",CHAR(34),INDEX(Organizations[Organization Description],$A2640),CHAR(34),
", OrganizationLink:  ",CHAR(34),INDEX(Organizations[Organization Link],$A2640),CHAR(34),"}"))</f>
        <v>#REF!</v>
      </c>
      <c r="F2640" t="e">
        <f>IF(INDEX(People[First Name],$A2640)="","",
CONCATENATE("  - &amp;AffiliationID",TEXT($A2640,"0000"),
" {PersonID: *PersonID",TEXT($A2640,"0000"),
", OrganizationID: *OrganizationID",TEXT(MATCH(INDEX(People[Organization Name],$A2640),Organizations[Organization Name],0),"0000"),
", IsPrimaryOrganizationContact: , AffiliationStartDate: , AffiliationEndDate: , PrimaryPhone: ",
", PrimaryEmail: ",CHAR(34),INDEX(People[Primary Email],$A2640),CHAR(34),
", PrimaryAddress: ",CHAR(34),INDEX(People[Primary Address],$A2640),CHAR(34),
", PersonLink: }"))</f>
        <v>#REF!</v>
      </c>
      <c r="H2640" t="e">
        <f>IF(COUNTA(CitationInformation)=0,"",IF(INDEX(AuthorList[Author Name],$A2640)="","",
CONCATENATE("  - &amp;AuthorListID",TEXT($A2640,"0000"),
"  {CitationID: *CitationID0001",
", PersonID: *PersonID",TEXT(MATCH(INDEX(AuthorList[Author Name],$A2640),People[Full Name],0),"0000"),
", AuthorOrder: ",INDEX(AuthorList[Author Number],$A2640),"}")))</f>
        <v>#REF!</v>
      </c>
      <c r="K2640" t="e">
        <f>IF(INDEX(SamplingFeatures[Feature Code],$A2640)="","",
CONCATENATE("  - &amp;SamplingFeatureID",TEXT($A2640,"0000"),
" {","SamplingFeatureUUID:  ",CHAR(34),INDEX(SamplingFeatures[Sampling Feature UUID],$A2640),CHAR(34),
", SamplingFeatureTypeCV:  ",CHAR(34),INDEX(SamplingFeatures[Sampling Feature Type],$A2640),CHAR(34),
", SamplingFeatureCode:  ",CHAR(34),INDEX(SamplingFeatures[Feature Code],$A2640),CHAR(34),
", SamplingFeatureName:  ",CHAR(34),INDEX(SamplingFeatures[Feature Name],$A2640),CHAR(34),
", SamplingFeatureDescription:  ",CHAR(34),INDEX(SamplingFeatures[Feature Description],$A2640),CHAR(34),
", SamplingFeatureGeotypeCV:  ",CHAR(34),INDEX(SamplingFeatures[Feature Geo Type],$A2640),CHAR(34),
", FeatureGeometry:  ",CHAR(34),INDEX(SamplingFeatures[Feature Geometry],$A2640),CHAR(34),
", Elevation_m:  ",CHAR(34),INDEX(SamplingFeatures[Elevation_m],$A2640),CHAR(34),
", ElevationDatumCV:  ",CHAR(34),ElevationDatum,CHAR(34),"}"))</f>
        <v>#REF!</v>
      </c>
      <c r="L2640" t="e">
        <f>IF(INDEX(SamplingFeatures[Sampling Feature Type],$A2640)&lt;&gt;"Site","",
CONCATENATE("  - &amp;SiteID",TEXT(SUMPRODUCT(--($L$3:$L2639&lt;&gt;"")),"0000"),
" {","SamplingFeatureID:  *SamplingFeatureID",TEXT($A2640,"0000"),
", SiteTypeCV:  ",CHAR(34),INDEX(Sites[Site Type],$A2640),CHAR(34),
", Latitude:  ",INDEX(Sites[Latitude],$A2640),
", Longitude:  ",INDEX(Sites[Longitude],$A2640),
", SRSName:  ",CHAR(34),LatLonDatum,CHAR(34),"}"))</f>
        <v>#REF!</v>
      </c>
      <c r="M2640" t="e">
        <f>IF(INDEX(SamplingFeatures[Sampling Feature Type],$A2640)&lt;&gt;"Specimen","",
CONCATENATE("  - &amp;SpecimenID",TEXT(SUMPRODUCT(--($M$3:$M2639&lt;&gt;"")),"0000"),
" {","SamplingFeatureID:  *SamplingFeatureID",TEXT($A2640,"0000"),
", SpecimenTypeCV:  ",CHAR(34),INDEX(Specimens[Specimen Type],$A2640),CHAR(34),
", SpecimenMediumCV:  ",INDEX(Specimens[Specimen Medium],$A2640),
", IsFieldSpecimen:  ",CHAR(34),INDEX(Specimens[Is Field Specimen?],$A2640),CHAR(34),"}"))</f>
        <v>#REF!</v>
      </c>
      <c r="N2640" t="e">
        <f>IF(COUNTA(SpatialOffsets[])=0,"", IF(INDEX(SpatialOffsets[Spatial Offset Type],$A2640)="","",
CONCATENATE("  - &amp;SpatialOffsetID",TEXT($A2640,"0000"),
" {","SpatialOffsetTypeCV:  ",CHAR(34),INDEX(SpatialOffsets[Spatial Offset Type],$A2640),CHAR(34),
", Offset1Value:  ",INDEX(SpatialOffsets[Offset 1 Value],$A2640),
", Offset1UnitID:  ",CHAR(34),INDEX(SpatialOffsets[Offset 1 Unit],$A2640),CHAR(34),
", Offset2Value:  ",INDEX(SpatialOffsets[Offset 2 Value],$A2640),
", Offset2UnitID:  ",CHAR(34),INDEX(SpatialOffsets[Offset 2 Unit],$A2640),CHAR(34),
", Offset3Value:  ",INDEX(SpatialOffsets[Offset 3 Value],$A2640),
", Offset3UnitID:  ",CHAR(34),INDEX(SpatialOffsets[Offset 3 Unit],$A2640),CHAR(34),,"}")))</f>
        <v>#REF!</v>
      </c>
      <c r="O2640" t="e">
        <f>IF(COUNTA(RelatedFeatures[])=0,"", IF(INDEX(RelatedFeatures[First Sampling Feature Code],$A2640)="","",
CONCATENATE("  - &amp;RelationID",TEXT($A2640,"0000"),
" {","SamplingFeatureID:  *SamplingFeatureID",TEXT(MATCH(INDEX(RelatedFeatures[First Sampling Feature Code],$A2640),SamplingFeatures[Feature Code],0),"0000"),
", RelationshipTypeCV:  ",CHAR(34),INDEX(RelatedFeatures[Relationship Type],$A2640),CHAR(34),
", RelatedFeatureID: *SamplingFeatureID",TEXT(MATCH(INDEX(RelatedFeatures[Second Sampling Feature Code],$A2640),SamplingFeatures[Feature Code],0),"0000"),
", SpatialOffsetID:  ",IF(INDEX(RelatedFeatures[Offset Number],$A2640)="","",CONCATENATE("*SpatialOffsetID",TEXT(INDEX(RelatedFeatures[Offset Number],$A2640),"0000"))),"}")))</f>
        <v>#REF!</v>
      </c>
      <c r="P2640" t="e">
        <f>IF(INDEX(Methods[Method Type],$A2640)="","",
CONCATENATE("  - &amp;MethodID",TEXT($A2640,"0000"),
" {","MethodTypeCV:  ",CHAR(34),INDEX(Methods[Method Type],$A2640),CHAR(34),
", MethodCode:  ",CHAR(34),INDEX(Methods[Method Code],$A2640),CHAR(34),
", MethodName:  ",CHAR(34),INDEX(Methods[Method Name],$A2640),CHAR(34),
", MethodDescription:  ",CHAR(34),INDEX(Methods[Method Description],$A2640),CHAR(34),
", MethodLink:  ",CHAR(34),INDEX(Methods[Method Link],$A2640),CHAR(34),
", OrganizationID: *OrganizationID",TEXT(MATCH(INDEX(Methods[Organization Name],$A2640),Organizations[Organization Name],0),"0000"),"}"))</f>
        <v>#REF!</v>
      </c>
      <c r="Q2640" t="e">
        <f>IF(INDEX(Variables[Variable Type],$A2640)="","",
CONCATENATE("  - &amp;VariableID",TEXT($A2640,"0000"),
" {","VariableTypeCV:  ",CHAR(34),INDEX(Variables[Variable Type],$A2640),CHAR(34),
", VariableCode:  ",CHAR(34),INDEX(Variables[Variable Code],$A2640),CHAR(34),
", VariableNameCV:  ",CHAR(34),INDEX(Variables[Variable Name],$A2640),CHAR(34),
", VariableDefinition:  ",CHAR(34),INDEX(Variables[Variable Definition],$A2640),CHAR(34),
", SpecciationCV:  ",CHAR(34),INDEX(Variables[Speciation],$A2640),CHAR(34),
", NoDataValue:  ",CHAR(34),INDEX(Variables[No Data Value],$A2640),CHAR(34),"}"))</f>
        <v>#REF!</v>
      </c>
    </row>
    <row r="2641" spans="1:17" x14ac:dyDescent="0.25">
      <c r="A2641">
        <v>2638</v>
      </c>
      <c r="D2641" t="e">
        <f>IF(INDEX(People[First Name],$A2641)="","",
CONCATENATE("  - &amp;PersonID",TEXT($A2641,"0000"),
" {","PersonFirstName:  ",CHAR(34),INDEX(People[First Name],$A2641),CHAR(34),
", PersonMiddleName:  ",CHAR(34),INDEX(People[Middle Name],$A2641),CHAR(34),
", PersonLastName:  ",CHAR(34),INDEX(People[Last Name],$A2641),CHAR(34),"}"))</f>
        <v>#REF!</v>
      </c>
      <c r="E2641" t="e">
        <f>IF(INDEX(Organizations[Organization Type '[CV']],$A2641)="","",
CONCATENATE("  - &amp;OrganizationID",TEXT($A2641,"0000"),
" {","OrganizationTypeCV:  ",CHAR(34),INDEX(Organizations[Organization Type '[CV']],$A2641),CHAR(34),
", OrganizationCode:  ",CHAR(34),INDEX(Organizations[Organization Code],$A2641),CHAR(34),
", OrganizationName:  ",CHAR(34),INDEX(Organizations[Organization Name],$A2641),CHAR(34),
", OrganizationDescription:  ",CHAR(34),INDEX(Organizations[Organization Description],$A2641),CHAR(34),
", OrganizationLink:  ",CHAR(34),INDEX(Organizations[Organization Link],$A2641),CHAR(34),"}"))</f>
        <v>#REF!</v>
      </c>
      <c r="F2641" t="e">
        <f>IF(INDEX(People[First Name],$A2641)="","",
CONCATENATE("  - &amp;AffiliationID",TEXT($A2641,"0000"),
" {PersonID: *PersonID",TEXT($A2641,"0000"),
", OrganizationID: *OrganizationID",TEXT(MATCH(INDEX(People[Organization Name],$A2641),Organizations[Organization Name],0),"0000"),
", IsPrimaryOrganizationContact: , AffiliationStartDate: , AffiliationEndDate: , PrimaryPhone: ",
", PrimaryEmail: ",CHAR(34),INDEX(People[Primary Email],$A2641),CHAR(34),
", PrimaryAddress: ",CHAR(34),INDEX(People[Primary Address],$A2641),CHAR(34),
", PersonLink: }"))</f>
        <v>#REF!</v>
      </c>
      <c r="H2641" t="e">
        <f>IF(COUNTA(CitationInformation)=0,"",IF(INDEX(AuthorList[Author Name],$A2641)="","",
CONCATENATE("  - &amp;AuthorListID",TEXT($A2641,"0000"),
"  {CitationID: *CitationID0001",
", PersonID: *PersonID",TEXT(MATCH(INDEX(AuthorList[Author Name],$A2641),People[Full Name],0),"0000"),
", AuthorOrder: ",INDEX(AuthorList[Author Number],$A2641),"}")))</f>
        <v>#REF!</v>
      </c>
      <c r="K2641" t="e">
        <f>IF(INDEX(SamplingFeatures[Feature Code],$A2641)="","",
CONCATENATE("  - &amp;SamplingFeatureID",TEXT($A2641,"0000"),
" {","SamplingFeatureUUID:  ",CHAR(34),INDEX(SamplingFeatures[Sampling Feature UUID],$A2641),CHAR(34),
", SamplingFeatureTypeCV:  ",CHAR(34),INDEX(SamplingFeatures[Sampling Feature Type],$A2641),CHAR(34),
", SamplingFeatureCode:  ",CHAR(34),INDEX(SamplingFeatures[Feature Code],$A2641),CHAR(34),
", SamplingFeatureName:  ",CHAR(34),INDEX(SamplingFeatures[Feature Name],$A2641),CHAR(34),
", SamplingFeatureDescription:  ",CHAR(34),INDEX(SamplingFeatures[Feature Description],$A2641),CHAR(34),
", SamplingFeatureGeotypeCV:  ",CHAR(34),INDEX(SamplingFeatures[Feature Geo Type],$A2641),CHAR(34),
", FeatureGeometry:  ",CHAR(34),INDEX(SamplingFeatures[Feature Geometry],$A2641),CHAR(34),
", Elevation_m:  ",CHAR(34),INDEX(SamplingFeatures[Elevation_m],$A2641),CHAR(34),
", ElevationDatumCV:  ",CHAR(34),ElevationDatum,CHAR(34),"}"))</f>
        <v>#REF!</v>
      </c>
      <c r="L2641" t="e">
        <f>IF(INDEX(SamplingFeatures[Sampling Feature Type],$A2641)&lt;&gt;"Site","",
CONCATENATE("  - &amp;SiteID",TEXT(SUMPRODUCT(--($L$3:$L2640&lt;&gt;"")),"0000"),
" {","SamplingFeatureID:  *SamplingFeatureID",TEXT($A2641,"0000"),
", SiteTypeCV:  ",CHAR(34),INDEX(Sites[Site Type],$A2641),CHAR(34),
", Latitude:  ",INDEX(Sites[Latitude],$A2641),
", Longitude:  ",INDEX(Sites[Longitude],$A2641),
", SRSName:  ",CHAR(34),LatLonDatum,CHAR(34),"}"))</f>
        <v>#REF!</v>
      </c>
      <c r="M2641" t="e">
        <f>IF(INDEX(SamplingFeatures[Sampling Feature Type],$A2641)&lt;&gt;"Specimen","",
CONCATENATE("  - &amp;SpecimenID",TEXT(SUMPRODUCT(--($M$3:$M2640&lt;&gt;"")),"0000"),
" {","SamplingFeatureID:  *SamplingFeatureID",TEXT($A2641,"0000"),
", SpecimenTypeCV:  ",CHAR(34),INDEX(Specimens[Specimen Type],$A2641),CHAR(34),
", SpecimenMediumCV:  ",INDEX(Specimens[Specimen Medium],$A2641),
", IsFieldSpecimen:  ",CHAR(34),INDEX(Specimens[Is Field Specimen?],$A2641),CHAR(34),"}"))</f>
        <v>#REF!</v>
      </c>
      <c r="N2641" t="e">
        <f>IF(COUNTA(SpatialOffsets[])=0,"", IF(INDEX(SpatialOffsets[Spatial Offset Type],$A2641)="","",
CONCATENATE("  - &amp;SpatialOffsetID",TEXT($A2641,"0000"),
" {","SpatialOffsetTypeCV:  ",CHAR(34),INDEX(SpatialOffsets[Spatial Offset Type],$A2641),CHAR(34),
", Offset1Value:  ",INDEX(SpatialOffsets[Offset 1 Value],$A2641),
", Offset1UnitID:  ",CHAR(34),INDEX(SpatialOffsets[Offset 1 Unit],$A2641),CHAR(34),
", Offset2Value:  ",INDEX(SpatialOffsets[Offset 2 Value],$A2641),
", Offset2UnitID:  ",CHAR(34),INDEX(SpatialOffsets[Offset 2 Unit],$A2641),CHAR(34),
", Offset3Value:  ",INDEX(SpatialOffsets[Offset 3 Value],$A2641),
", Offset3UnitID:  ",CHAR(34),INDEX(SpatialOffsets[Offset 3 Unit],$A2641),CHAR(34),,"}")))</f>
        <v>#REF!</v>
      </c>
      <c r="O2641" t="e">
        <f>IF(COUNTA(RelatedFeatures[])=0,"", IF(INDEX(RelatedFeatures[First Sampling Feature Code],$A2641)="","",
CONCATENATE("  - &amp;RelationID",TEXT($A2641,"0000"),
" {","SamplingFeatureID:  *SamplingFeatureID",TEXT(MATCH(INDEX(RelatedFeatures[First Sampling Feature Code],$A2641),SamplingFeatures[Feature Code],0),"0000"),
", RelationshipTypeCV:  ",CHAR(34),INDEX(RelatedFeatures[Relationship Type],$A2641),CHAR(34),
", RelatedFeatureID: *SamplingFeatureID",TEXT(MATCH(INDEX(RelatedFeatures[Second Sampling Feature Code],$A2641),SamplingFeatures[Feature Code],0),"0000"),
", SpatialOffsetID:  ",IF(INDEX(RelatedFeatures[Offset Number],$A2641)="","",CONCATENATE("*SpatialOffsetID",TEXT(INDEX(RelatedFeatures[Offset Number],$A2641),"0000"))),"}")))</f>
        <v>#REF!</v>
      </c>
      <c r="P2641" t="e">
        <f>IF(INDEX(Methods[Method Type],$A2641)="","",
CONCATENATE("  - &amp;MethodID",TEXT($A2641,"0000"),
" {","MethodTypeCV:  ",CHAR(34),INDEX(Methods[Method Type],$A2641),CHAR(34),
", MethodCode:  ",CHAR(34),INDEX(Methods[Method Code],$A2641),CHAR(34),
", MethodName:  ",CHAR(34),INDEX(Methods[Method Name],$A2641),CHAR(34),
", MethodDescription:  ",CHAR(34),INDEX(Methods[Method Description],$A2641),CHAR(34),
", MethodLink:  ",CHAR(34),INDEX(Methods[Method Link],$A2641),CHAR(34),
", OrganizationID: *OrganizationID",TEXT(MATCH(INDEX(Methods[Organization Name],$A2641),Organizations[Organization Name],0),"0000"),"}"))</f>
        <v>#REF!</v>
      </c>
      <c r="Q2641" t="e">
        <f>IF(INDEX(Variables[Variable Type],$A2641)="","",
CONCATENATE("  - &amp;VariableID",TEXT($A2641,"0000"),
" {","VariableTypeCV:  ",CHAR(34),INDEX(Variables[Variable Type],$A2641),CHAR(34),
", VariableCode:  ",CHAR(34),INDEX(Variables[Variable Code],$A2641),CHAR(34),
", VariableNameCV:  ",CHAR(34),INDEX(Variables[Variable Name],$A2641),CHAR(34),
", VariableDefinition:  ",CHAR(34),INDEX(Variables[Variable Definition],$A2641),CHAR(34),
", SpecciationCV:  ",CHAR(34),INDEX(Variables[Speciation],$A2641),CHAR(34),
", NoDataValue:  ",CHAR(34),INDEX(Variables[No Data Value],$A2641),CHAR(34),"}"))</f>
        <v>#REF!</v>
      </c>
    </row>
    <row r="2642" spans="1:17" x14ac:dyDescent="0.25">
      <c r="A2642">
        <v>2639</v>
      </c>
      <c r="D2642" t="e">
        <f>IF(INDEX(People[First Name],$A2642)="","",
CONCATENATE("  - &amp;PersonID",TEXT($A2642,"0000"),
" {","PersonFirstName:  ",CHAR(34),INDEX(People[First Name],$A2642),CHAR(34),
", PersonMiddleName:  ",CHAR(34),INDEX(People[Middle Name],$A2642),CHAR(34),
", PersonLastName:  ",CHAR(34),INDEX(People[Last Name],$A2642),CHAR(34),"}"))</f>
        <v>#REF!</v>
      </c>
      <c r="E2642" t="e">
        <f>IF(INDEX(Organizations[Organization Type '[CV']],$A2642)="","",
CONCATENATE("  - &amp;OrganizationID",TEXT($A2642,"0000"),
" {","OrganizationTypeCV:  ",CHAR(34),INDEX(Organizations[Organization Type '[CV']],$A2642),CHAR(34),
", OrganizationCode:  ",CHAR(34),INDEX(Organizations[Organization Code],$A2642),CHAR(34),
", OrganizationName:  ",CHAR(34),INDEX(Organizations[Organization Name],$A2642),CHAR(34),
", OrganizationDescription:  ",CHAR(34),INDEX(Organizations[Organization Description],$A2642),CHAR(34),
", OrganizationLink:  ",CHAR(34),INDEX(Organizations[Organization Link],$A2642),CHAR(34),"}"))</f>
        <v>#REF!</v>
      </c>
      <c r="F2642" t="e">
        <f>IF(INDEX(People[First Name],$A2642)="","",
CONCATENATE("  - &amp;AffiliationID",TEXT($A2642,"0000"),
" {PersonID: *PersonID",TEXT($A2642,"0000"),
", OrganizationID: *OrganizationID",TEXT(MATCH(INDEX(People[Organization Name],$A2642),Organizations[Organization Name],0),"0000"),
", IsPrimaryOrganizationContact: , AffiliationStartDate: , AffiliationEndDate: , PrimaryPhone: ",
", PrimaryEmail: ",CHAR(34),INDEX(People[Primary Email],$A2642),CHAR(34),
", PrimaryAddress: ",CHAR(34),INDEX(People[Primary Address],$A2642),CHAR(34),
", PersonLink: }"))</f>
        <v>#REF!</v>
      </c>
      <c r="H2642" t="e">
        <f>IF(COUNTA(CitationInformation)=0,"",IF(INDEX(AuthorList[Author Name],$A2642)="","",
CONCATENATE("  - &amp;AuthorListID",TEXT($A2642,"0000"),
"  {CitationID: *CitationID0001",
", PersonID: *PersonID",TEXT(MATCH(INDEX(AuthorList[Author Name],$A2642),People[Full Name],0),"0000"),
", AuthorOrder: ",INDEX(AuthorList[Author Number],$A2642),"}")))</f>
        <v>#REF!</v>
      </c>
      <c r="K2642" t="e">
        <f>IF(INDEX(SamplingFeatures[Feature Code],$A2642)="","",
CONCATENATE("  - &amp;SamplingFeatureID",TEXT($A2642,"0000"),
" {","SamplingFeatureUUID:  ",CHAR(34),INDEX(SamplingFeatures[Sampling Feature UUID],$A2642),CHAR(34),
", SamplingFeatureTypeCV:  ",CHAR(34),INDEX(SamplingFeatures[Sampling Feature Type],$A2642),CHAR(34),
", SamplingFeatureCode:  ",CHAR(34),INDEX(SamplingFeatures[Feature Code],$A2642),CHAR(34),
", SamplingFeatureName:  ",CHAR(34),INDEX(SamplingFeatures[Feature Name],$A2642),CHAR(34),
", SamplingFeatureDescription:  ",CHAR(34),INDEX(SamplingFeatures[Feature Description],$A2642),CHAR(34),
", SamplingFeatureGeotypeCV:  ",CHAR(34),INDEX(SamplingFeatures[Feature Geo Type],$A2642),CHAR(34),
", FeatureGeometry:  ",CHAR(34),INDEX(SamplingFeatures[Feature Geometry],$A2642),CHAR(34),
", Elevation_m:  ",CHAR(34),INDEX(SamplingFeatures[Elevation_m],$A2642),CHAR(34),
", ElevationDatumCV:  ",CHAR(34),ElevationDatum,CHAR(34),"}"))</f>
        <v>#REF!</v>
      </c>
      <c r="L2642" t="e">
        <f>IF(INDEX(SamplingFeatures[Sampling Feature Type],$A2642)&lt;&gt;"Site","",
CONCATENATE("  - &amp;SiteID",TEXT(SUMPRODUCT(--($L$3:$L2641&lt;&gt;"")),"0000"),
" {","SamplingFeatureID:  *SamplingFeatureID",TEXT($A2642,"0000"),
", SiteTypeCV:  ",CHAR(34),INDEX(Sites[Site Type],$A2642),CHAR(34),
", Latitude:  ",INDEX(Sites[Latitude],$A2642),
", Longitude:  ",INDEX(Sites[Longitude],$A2642),
", SRSName:  ",CHAR(34),LatLonDatum,CHAR(34),"}"))</f>
        <v>#REF!</v>
      </c>
      <c r="M2642" t="e">
        <f>IF(INDEX(SamplingFeatures[Sampling Feature Type],$A2642)&lt;&gt;"Specimen","",
CONCATENATE("  - &amp;SpecimenID",TEXT(SUMPRODUCT(--($M$3:$M2641&lt;&gt;"")),"0000"),
" {","SamplingFeatureID:  *SamplingFeatureID",TEXT($A2642,"0000"),
", SpecimenTypeCV:  ",CHAR(34),INDEX(Specimens[Specimen Type],$A2642),CHAR(34),
", SpecimenMediumCV:  ",INDEX(Specimens[Specimen Medium],$A2642),
", IsFieldSpecimen:  ",CHAR(34),INDEX(Specimens[Is Field Specimen?],$A2642),CHAR(34),"}"))</f>
        <v>#REF!</v>
      </c>
      <c r="N2642" t="e">
        <f>IF(COUNTA(SpatialOffsets[])=0,"", IF(INDEX(SpatialOffsets[Spatial Offset Type],$A2642)="","",
CONCATENATE("  - &amp;SpatialOffsetID",TEXT($A2642,"0000"),
" {","SpatialOffsetTypeCV:  ",CHAR(34),INDEX(SpatialOffsets[Spatial Offset Type],$A2642),CHAR(34),
", Offset1Value:  ",INDEX(SpatialOffsets[Offset 1 Value],$A2642),
", Offset1UnitID:  ",CHAR(34),INDEX(SpatialOffsets[Offset 1 Unit],$A2642),CHAR(34),
", Offset2Value:  ",INDEX(SpatialOffsets[Offset 2 Value],$A2642),
", Offset2UnitID:  ",CHAR(34),INDEX(SpatialOffsets[Offset 2 Unit],$A2642),CHAR(34),
", Offset3Value:  ",INDEX(SpatialOffsets[Offset 3 Value],$A2642),
", Offset3UnitID:  ",CHAR(34),INDEX(SpatialOffsets[Offset 3 Unit],$A2642),CHAR(34),,"}")))</f>
        <v>#REF!</v>
      </c>
      <c r="O2642" t="e">
        <f>IF(COUNTA(RelatedFeatures[])=0,"", IF(INDEX(RelatedFeatures[First Sampling Feature Code],$A2642)="","",
CONCATENATE("  - &amp;RelationID",TEXT($A2642,"0000"),
" {","SamplingFeatureID:  *SamplingFeatureID",TEXT(MATCH(INDEX(RelatedFeatures[First Sampling Feature Code],$A2642),SamplingFeatures[Feature Code],0),"0000"),
", RelationshipTypeCV:  ",CHAR(34),INDEX(RelatedFeatures[Relationship Type],$A2642),CHAR(34),
", RelatedFeatureID: *SamplingFeatureID",TEXT(MATCH(INDEX(RelatedFeatures[Second Sampling Feature Code],$A2642),SamplingFeatures[Feature Code],0),"0000"),
", SpatialOffsetID:  ",IF(INDEX(RelatedFeatures[Offset Number],$A2642)="","",CONCATENATE("*SpatialOffsetID",TEXT(INDEX(RelatedFeatures[Offset Number],$A2642),"0000"))),"}")))</f>
        <v>#REF!</v>
      </c>
      <c r="P2642" t="e">
        <f>IF(INDEX(Methods[Method Type],$A2642)="","",
CONCATENATE("  - &amp;MethodID",TEXT($A2642,"0000"),
" {","MethodTypeCV:  ",CHAR(34),INDEX(Methods[Method Type],$A2642),CHAR(34),
", MethodCode:  ",CHAR(34),INDEX(Methods[Method Code],$A2642),CHAR(34),
", MethodName:  ",CHAR(34),INDEX(Methods[Method Name],$A2642),CHAR(34),
", MethodDescription:  ",CHAR(34),INDEX(Methods[Method Description],$A2642),CHAR(34),
", MethodLink:  ",CHAR(34),INDEX(Methods[Method Link],$A2642),CHAR(34),
", OrganizationID: *OrganizationID",TEXT(MATCH(INDEX(Methods[Organization Name],$A2642),Organizations[Organization Name],0),"0000"),"}"))</f>
        <v>#REF!</v>
      </c>
      <c r="Q2642" t="e">
        <f>IF(INDEX(Variables[Variable Type],$A2642)="","",
CONCATENATE("  - &amp;VariableID",TEXT($A2642,"0000"),
" {","VariableTypeCV:  ",CHAR(34),INDEX(Variables[Variable Type],$A2642),CHAR(34),
", VariableCode:  ",CHAR(34),INDEX(Variables[Variable Code],$A2642),CHAR(34),
", VariableNameCV:  ",CHAR(34),INDEX(Variables[Variable Name],$A2642),CHAR(34),
", VariableDefinition:  ",CHAR(34),INDEX(Variables[Variable Definition],$A2642),CHAR(34),
", SpecciationCV:  ",CHAR(34),INDEX(Variables[Speciation],$A2642),CHAR(34),
", NoDataValue:  ",CHAR(34),INDEX(Variables[No Data Value],$A2642),CHAR(34),"}"))</f>
        <v>#REF!</v>
      </c>
    </row>
    <row r="2643" spans="1:17" x14ac:dyDescent="0.25">
      <c r="A2643">
        <v>2640</v>
      </c>
      <c r="D2643" t="e">
        <f>IF(INDEX(People[First Name],$A2643)="","",
CONCATENATE("  - &amp;PersonID",TEXT($A2643,"0000"),
" {","PersonFirstName:  ",CHAR(34),INDEX(People[First Name],$A2643),CHAR(34),
", PersonMiddleName:  ",CHAR(34),INDEX(People[Middle Name],$A2643),CHAR(34),
", PersonLastName:  ",CHAR(34),INDEX(People[Last Name],$A2643),CHAR(34),"}"))</f>
        <v>#REF!</v>
      </c>
      <c r="E2643" t="e">
        <f>IF(INDEX(Organizations[Organization Type '[CV']],$A2643)="","",
CONCATENATE("  - &amp;OrganizationID",TEXT($A2643,"0000"),
" {","OrganizationTypeCV:  ",CHAR(34),INDEX(Organizations[Organization Type '[CV']],$A2643),CHAR(34),
", OrganizationCode:  ",CHAR(34),INDEX(Organizations[Organization Code],$A2643),CHAR(34),
", OrganizationName:  ",CHAR(34),INDEX(Organizations[Organization Name],$A2643),CHAR(34),
", OrganizationDescription:  ",CHAR(34),INDEX(Organizations[Organization Description],$A2643),CHAR(34),
", OrganizationLink:  ",CHAR(34),INDEX(Organizations[Organization Link],$A2643),CHAR(34),"}"))</f>
        <v>#REF!</v>
      </c>
      <c r="F2643" t="e">
        <f>IF(INDEX(People[First Name],$A2643)="","",
CONCATENATE("  - &amp;AffiliationID",TEXT($A2643,"0000"),
" {PersonID: *PersonID",TEXT($A2643,"0000"),
", OrganizationID: *OrganizationID",TEXT(MATCH(INDEX(People[Organization Name],$A2643),Organizations[Organization Name],0),"0000"),
", IsPrimaryOrganizationContact: , AffiliationStartDate: , AffiliationEndDate: , PrimaryPhone: ",
", PrimaryEmail: ",CHAR(34),INDEX(People[Primary Email],$A2643),CHAR(34),
", PrimaryAddress: ",CHAR(34),INDEX(People[Primary Address],$A2643),CHAR(34),
", PersonLink: }"))</f>
        <v>#REF!</v>
      </c>
      <c r="H2643" t="e">
        <f>IF(COUNTA(CitationInformation)=0,"",IF(INDEX(AuthorList[Author Name],$A2643)="","",
CONCATENATE("  - &amp;AuthorListID",TEXT($A2643,"0000"),
"  {CitationID: *CitationID0001",
", PersonID: *PersonID",TEXT(MATCH(INDEX(AuthorList[Author Name],$A2643),People[Full Name],0),"0000"),
", AuthorOrder: ",INDEX(AuthorList[Author Number],$A2643),"}")))</f>
        <v>#REF!</v>
      </c>
      <c r="K2643" t="e">
        <f>IF(INDEX(SamplingFeatures[Feature Code],$A2643)="","",
CONCATENATE("  - &amp;SamplingFeatureID",TEXT($A2643,"0000"),
" {","SamplingFeatureUUID:  ",CHAR(34),INDEX(SamplingFeatures[Sampling Feature UUID],$A2643),CHAR(34),
", SamplingFeatureTypeCV:  ",CHAR(34),INDEX(SamplingFeatures[Sampling Feature Type],$A2643),CHAR(34),
", SamplingFeatureCode:  ",CHAR(34),INDEX(SamplingFeatures[Feature Code],$A2643),CHAR(34),
", SamplingFeatureName:  ",CHAR(34),INDEX(SamplingFeatures[Feature Name],$A2643),CHAR(34),
", SamplingFeatureDescription:  ",CHAR(34),INDEX(SamplingFeatures[Feature Description],$A2643),CHAR(34),
", SamplingFeatureGeotypeCV:  ",CHAR(34),INDEX(SamplingFeatures[Feature Geo Type],$A2643),CHAR(34),
", FeatureGeometry:  ",CHAR(34),INDEX(SamplingFeatures[Feature Geometry],$A2643),CHAR(34),
", Elevation_m:  ",CHAR(34),INDEX(SamplingFeatures[Elevation_m],$A2643),CHAR(34),
", ElevationDatumCV:  ",CHAR(34),ElevationDatum,CHAR(34),"}"))</f>
        <v>#REF!</v>
      </c>
      <c r="L2643" t="e">
        <f>IF(INDEX(SamplingFeatures[Sampling Feature Type],$A2643)&lt;&gt;"Site","",
CONCATENATE("  - &amp;SiteID",TEXT(SUMPRODUCT(--($L$3:$L2642&lt;&gt;"")),"0000"),
" {","SamplingFeatureID:  *SamplingFeatureID",TEXT($A2643,"0000"),
", SiteTypeCV:  ",CHAR(34),INDEX(Sites[Site Type],$A2643),CHAR(34),
", Latitude:  ",INDEX(Sites[Latitude],$A2643),
", Longitude:  ",INDEX(Sites[Longitude],$A2643),
", SRSName:  ",CHAR(34),LatLonDatum,CHAR(34),"}"))</f>
        <v>#REF!</v>
      </c>
      <c r="M2643" t="e">
        <f>IF(INDEX(SamplingFeatures[Sampling Feature Type],$A2643)&lt;&gt;"Specimen","",
CONCATENATE("  - &amp;SpecimenID",TEXT(SUMPRODUCT(--($M$3:$M2642&lt;&gt;"")),"0000"),
" {","SamplingFeatureID:  *SamplingFeatureID",TEXT($A2643,"0000"),
", SpecimenTypeCV:  ",CHAR(34),INDEX(Specimens[Specimen Type],$A2643),CHAR(34),
", SpecimenMediumCV:  ",INDEX(Specimens[Specimen Medium],$A2643),
", IsFieldSpecimen:  ",CHAR(34),INDEX(Specimens[Is Field Specimen?],$A2643),CHAR(34),"}"))</f>
        <v>#REF!</v>
      </c>
      <c r="N2643" t="e">
        <f>IF(COUNTA(SpatialOffsets[])=0,"", IF(INDEX(SpatialOffsets[Spatial Offset Type],$A2643)="","",
CONCATENATE("  - &amp;SpatialOffsetID",TEXT($A2643,"0000"),
" {","SpatialOffsetTypeCV:  ",CHAR(34),INDEX(SpatialOffsets[Spatial Offset Type],$A2643),CHAR(34),
", Offset1Value:  ",INDEX(SpatialOffsets[Offset 1 Value],$A2643),
", Offset1UnitID:  ",CHAR(34),INDEX(SpatialOffsets[Offset 1 Unit],$A2643),CHAR(34),
", Offset2Value:  ",INDEX(SpatialOffsets[Offset 2 Value],$A2643),
", Offset2UnitID:  ",CHAR(34),INDEX(SpatialOffsets[Offset 2 Unit],$A2643),CHAR(34),
", Offset3Value:  ",INDEX(SpatialOffsets[Offset 3 Value],$A2643),
", Offset3UnitID:  ",CHAR(34),INDEX(SpatialOffsets[Offset 3 Unit],$A2643),CHAR(34),,"}")))</f>
        <v>#REF!</v>
      </c>
      <c r="O2643" t="e">
        <f>IF(COUNTA(RelatedFeatures[])=0,"", IF(INDEX(RelatedFeatures[First Sampling Feature Code],$A2643)="","",
CONCATENATE("  - &amp;RelationID",TEXT($A2643,"0000"),
" {","SamplingFeatureID:  *SamplingFeatureID",TEXT(MATCH(INDEX(RelatedFeatures[First Sampling Feature Code],$A2643),SamplingFeatures[Feature Code],0),"0000"),
", RelationshipTypeCV:  ",CHAR(34),INDEX(RelatedFeatures[Relationship Type],$A2643),CHAR(34),
", RelatedFeatureID: *SamplingFeatureID",TEXT(MATCH(INDEX(RelatedFeatures[Second Sampling Feature Code],$A2643),SamplingFeatures[Feature Code],0),"0000"),
", SpatialOffsetID:  ",IF(INDEX(RelatedFeatures[Offset Number],$A2643)="","",CONCATENATE("*SpatialOffsetID",TEXT(INDEX(RelatedFeatures[Offset Number],$A2643),"0000"))),"}")))</f>
        <v>#REF!</v>
      </c>
      <c r="P2643" t="e">
        <f>IF(INDEX(Methods[Method Type],$A2643)="","",
CONCATENATE("  - &amp;MethodID",TEXT($A2643,"0000"),
" {","MethodTypeCV:  ",CHAR(34),INDEX(Methods[Method Type],$A2643),CHAR(34),
", MethodCode:  ",CHAR(34),INDEX(Methods[Method Code],$A2643),CHAR(34),
", MethodName:  ",CHAR(34),INDEX(Methods[Method Name],$A2643),CHAR(34),
", MethodDescription:  ",CHAR(34),INDEX(Methods[Method Description],$A2643),CHAR(34),
", MethodLink:  ",CHAR(34),INDEX(Methods[Method Link],$A2643),CHAR(34),
", OrganizationID: *OrganizationID",TEXT(MATCH(INDEX(Methods[Organization Name],$A2643),Organizations[Organization Name],0),"0000"),"}"))</f>
        <v>#REF!</v>
      </c>
      <c r="Q2643" t="e">
        <f>IF(INDEX(Variables[Variable Type],$A2643)="","",
CONCATENATE("  - &amp;VariableID",TEXT($A2643,"0000"),
" {","VariableTypeCV:  ",CHAR(34),INDEX(Variables[Variable Type],$A2643),CHAR(34),
", VariableCode:  ",CHAR(34),INDEX(Variables[Variable Code],$A2643),CHAR(34),
", VariableNameCV:  ",CHAR(34),INDEX(Variables[Variable Name],$A2643),CHAR(34),
", VariableDefinition:  ",CHAR(34),INDEX(Variables[Variable Definition],$A2643),CHAR(34),
", SpecciationCV:  ",CHAR(34),INDEX(Variables[Speciation],$A2643),CHAR(34),
", NoDataValue:  ",CHAR(34),INDEX(Variables[No Data Value],$A2643),CHAR(34),"}"))</f>
        <v>#REF!</v>
      </c>
    </row>
    <row r="2644" spans="1:17" x14ac:dyDescent="0.25">
      <c r="A2644">
        <v>2641</v>
      </c>
      <c r="D2644" t="e">
        <f>IF(INDEX(People[First Name],$A2644)="","",
CONCATENATE("  - &amp;PersonID",TEXT($A2644,"0000"),
" {","PersonFirstName:  ",CHAR(34),INDEX(People[First Name],$A2644),CHAR(34),
", PersonMiddleName:  ",CHAR(34),INDEX(People[Middle Name],$A2644),CHAR(34),
", PersonLastName:  ",CHAR(34),INDEX(People[Last Name],$A2644),CHAR(34),"}"))</f>
        <v>#REF!</v>
      </c>
      <c r="E2644" t="e">
        <f>IF(INDEX(Organizations[Organization Type '[CV']],$A2644)="","",
CONCATENATE("  - &amp;OrganizationID",TEXT($A2644,"0000"),
" {","OrganizationTypeCV:  ",CHAR(34),INDEX(Organizations[Organization Type '[CV']],$A2644),CHAR(34),
", OrganizationCode:  ",CHAR(34),INDEX(Organizations[Organization Code],$A2644),CHAR(34),
", OrganizationName:  ",CHAR(34),INDEX(Organizations[Organization Name],$A2644),CHAR(34),
", OrganizationDescription:  ",CHAR(34),INDEX(Organizations[Organization Description],$A2644),CHAR(34),
", OrganizationLink:  ",CHAR(34),INDEX(Organizations[Organization Link],$A2644),CHAR(34),"}"))</f>
        <v>#REF!</v>
      </c>
      <c r="F2644" t="e">
        <f>IF(INDEX(People[First Name],$A2644)="","",
CONCATENATE("  - &amp;AffiliationID",TEXT($A2644,"0000"),
" {PersonID: *PersonID",TEXT($A2644,"0000"),
", OrganizationID: *OrganizationID",TEXT(MATCH(INDEX(People[Organization Name],$A2644),Organizations[Organization Name],0),"0000"),
", IsPrimaryOrganizationContact: , AffiliationStartDate: , AffiliationEndDate: , PrimaryPhone: ",
", PrimaryEmail: ",CHAR(34),INDEX(People[Primary Email],$A2644),CHAR(34),
", PrimaryAddress: ",CHAR(34),INDEX(People[Primary Address],$A2644),CHAR(34),
", PersonLink: }"))</f>
        <v>#REF!</v>
      </c>
      <c r="H2644" t="e">
        <f>IF(COUNTA(CitationInformation)=0,"",IF(INDEX(AuthorList[Author Name],$A2644)="","",
CONCATENATE("  - &amp;AuthorListID",TEXT($A2644,"0000"),
"  {CitationID: *CitationID0001",
", PersonID: *PersonID",TEXT(MATCH(INDEX(AuthorList[Author Name],$A2644),People[Full Name],0),"0000"),
", AuthorOrder: ",INDEX(AuthorList[Author Number],$A2644),"}")))</f>
        <v>#REF!</v>
      </c>
      <c r="K2644" t="e">
        <f>IF(INDEX(SamplingFeatures[Feature Code],$A2644)="","",
CONCATENATE("  - &amp;SamplingFeatureID",TEXT($A2644,"0000"),
" {","SamplingFeatureUUID:  ",CHAR(34),INDEX(SamplingFeatures[Sampling Feature UUID],$A2644),CHAR(34),
", SamplingFeatureTypeCV:  ",CHAR(34),INDEX(SamplingFeatures[Sampling Feature Type],$A2644),CHAR(34),
", SamplingFeatureCode:  ",CHAR(34),INDEX(SamplingFeatures[Feature Code],$A2644),CHAR(34),
", SamplingFeatureName:  ",CHAR(34),INDEX(SamplingFeatures[Feature Name],$A2644),CHAR(34),
", SamplingFeatureDescription:  ",CHAR(34),INDEX(SamplingFeatures[Feature Description],$A2644),CHAR(34),
", SamplingFeatureGeotypeCV:  ",CHAR(34),INDEX(SamplingFeatures[Feature Geo Type],$A2644),CHAR(34),
", FeatureGeometry:  ",CHAR(34),INDEX(SamplingFeatures[Feature Geometry],$A2644),CHAR(34),
", Elevation_m:  ",CHAR(34),INDEX(SamplingFeatures[Elevation_m],$A2644),CHAR(34),
", ElevationDatumCV:  ",CHAR(34),ElevationDatum,CHAR(34),"}"))</f>
        <v>#REF!</v>
      </c>
      <c r="L2644" t="e">
        <f>IF(INDEX(SamplingFeatures[Sampling Feature Type],$A2644)&lt;&gt;"Site","",
CONCATENATE("  - &amp;SiteID",TEXT(SUMPRODUCT(--($L$3:$L2643&lt;&gt;"")),"0000"),
" {","SamplingFeatureID:  *SamplingFeatureID",TEXT($A2644,"0000"),
", SiteTypeCV:  ",CHAR(34),INDEX(Sites[Site Type],$A2644),CHAR(34),
", Latitude:  ",INDEX(Sites[Latitude],$A2644),
", Longitude:  ",INDEX(Sites[Longitude],$A2644),
", SRSName:  ",CHAR(34),LatLonDatum,CHAR(34),"}"))</f>
        <v>#REF!</v>
      </c>
      <c r="M2644" t="e">
        <f>IF(INDEX(SamplingFeatures[Sampling Feature Type],$A2644)&lt;&gt;"Specimen","",
CONCATENATE("  - &amp;SpecimenID",TEXT(SUMPRODUCT(--($M$3:$M2643&lt;&gt;"")),"0000"),
" {","SamplingFeatureID:  *SamplingFeatureID",TEXT($A2644,"0000"),
", SpecimenTypeCV:  ",CHAR(34),INDEX(Specimens[Specimen Type],$A2644),CHAR(34),
", SpecimenMediumCV:  ",INDEX(Specimens[Specimen Medium],$A2644),
", IsFieldSpecimen:  ",CHAR(34),INDEX(Specimens[Is Field Specimen?],$A2644),CHAR(34),"}"))</f>
        <v>#REF!</v>
      </c>
      <c r="N2644" t="e">
        <f>IF(COUNTA(SpatialOffsets[])=0,"", IF(INDEX(SpatialOffsets[Spatial Offset Type],$A2644)="","",
CONCATENATE("  - &amp;SpatialOffsetID",TEXT($A2644,"0000"),
" {","SpatialOffsetTypeCV:  ",CHAR(34),INDEX(SpatialOffsets[Spatial Offset Type],$A2644),CHAR(34),
", Offset1Value:  ",INDEX(SpatialOffsets[Offset 1 Value],$A2644),
", Offset1UnitID:  ",CHAR(34),INDEX(SpatialOffsets[Offset 1 Unit],$A2644),CHAR(34),
", Offset2Value:  ",INDEX(SpatialOffsets[Offset 2 Value],$A2644),
", Offset2UnitID:  ",CHAR(34),INDEX(SpatialOffsets[Offset 2 Unit],$A2644),CHAR(34),
", Offset3Value:  ",INDEX(SpatialOffsets[Offset 3 Value],$A2644),
", Offset3UnitID:  ",CHAR(34),INDEX(SpatialOffsets[Offset 3 Unit],$A2644),CHAR(34),,"}")))</f>
        <v>#REF!</v>
      </c>
      <c r="O2644" t="e">
        <f>IF(COUNTA(RelatedFeatures[])=0,"", IF(INDEX(RelatedFeatures[First Sampling Feature Code],$A2644)="","",
CONCATENATE("  - &amp;RelationID",TEXT($A2644,"0000"),
" {","SamplingFeatureID:  *SamplingFeatureID",TEXT(MATCH(INDEX(RelatedFeatures[First Sampling Feature Code],$A2644),SamplingFeatures[Feature Code],0),"0000"),
", RelationshipTypeCV:  ",CHAR(34),INDEX(RelatedFeatures[Relationship Type],$A2644),CHAR(34),
", RelatedFeatureID: *SamplingFeatureID",TEXT(MATCH(INDEX(RelatedFeatures[Second Sampling Feature Code],$A2644),SamplingFeatures[Feature Code],0),"0000"),
", SpatialOffsetID:  ",IF(INDEX(RelatedFeatures[Offset Number],$A2644)="","",CONCATENATE("*SpatialOffsetID",TEXT(INDEX(RelatedFeatures[Offset Number],$A2644),"0000"))),"}")))</f>
        <v>#REF!</v>
      </c>
      <c r="P2644" t="e">
        <f>IF(INDEX(Methods[Method Type],$A2644)="","",
CONCATENATE("  - &amp;MethodID",TEXT($A2644,"0000"),
" {","MethodTypeCV:  ",CHAR(34),INDEX(Methods[Method Type],$A2644),CHAR(34),
", MethodCode:  ",CHAR(34),INDEX(Methods[Method Code],$A2644),CHAR(34),
", MethodName:  ",CHAR(34),INDEX(Methods[Method Name],$A2644),CHAR(34),
", MethodDescription:  ",CHAR(34),INDEX(Methods[Method Description],$A2644),CHAR(34),
", MethodLink:  ",CHAR(34),INDEX(Methods[Method Link],$A2644),CHAR(34),
", OrganizationID: *OrganizationID",TEXT(MATCH(INDEX(Methods[Organization Name],$A2644),Organizations[Organization Name],0),"0000"),"}"))</f>
        <v>#REF!</v>
      </c>
      <c r="Q2644" t="e">
        <f>IF(INDEX(Variables[Variable Type],$A2644)="","",
CONCATENATE("  - &amp;VariableID",TEXT($A2644,"0000"),
" {","VariableTypeCV:  ",CHAR(34),INDEX(Variables[Variable Type],$A2644),CHAR(34),
", VariableCode:  ",CHAR(34),INDEX(Variables[Variable Code],$A2644),CHAR(34),
", VariableNameCV:  ",CHAR(34),INDEX(Variables[Variable Name],$A2644),CHAR(34),
", VariableDefinition:  ",CHAR(34),INDEX(Variables[Variable Definition],$A2644),CHAR(34),
", SpecciationCV:  ",CHAR(34),INDEX(Variables[Speciation],$A2644),CHAR(34),
", NoDataValue:  ",CHAR(34),INDEX(Variables[No Data Value],$A2644),CHAR(34),"}"))</f>
        <v>#REF!</v>
      </c>
    </row>
    <row r="2645" spans="1:17" x14ac:dyDescent="0.25">
      <c r="A2645">
        <v>2642</v>
      </c>
      <c r="D2645" t="e">
        <f>IF(INDEX(People[First Name],$A2645)="","",
CONCATENATE("  - &amp;PersonID",TEXT($A2645,"0000"),
" {","PersonFirstName:  ",CHAR(34),INDEX(People[First Name],$A2645),CHAR(34),
", PersonMiddleName:  ",CHAR(34),INDEX(People[Middle Name],$A2645),CHAR(34),
", PersonLastName:  ",CHAR(34),INDEX(People[Last Name],$A2645),CHAR(34),"}"))</f>
        <v>#REF!</v>
      </c>
      <c r="E2645" t="e">
        <f>IF(INDEX(Organizations[Organization Type '[CV']],$A2645)="","",
CONCATENATE("  - &amp;OrganizationID",TEXT($A2645,"0000"),
" {","OrganizationTypeCV:  ",CHAR(34),INDEX(Organizations[Organization Type '[CV']],$A2645),CHAR(34),
", OrganizationCode:  ",CHAR(34),INDEX(Organizations[Organization Code],$A2645),CHAR(34),
", OrganizationName:  ",CHAR(34),INDEX(Organizations[Organization Name],$A2645),CHAR(34),
", OrganizationDescription:  ",CHAR(34),INDEX(Organizations[Organization Description],$A2645),CHAR(34),
", OrganizationLink:  ",CHAR(34),INDEX(Organizations[Organization Link],$A2645),CHAR(34),"}"))</f>
        <v>#REF!</v>
      </c>
      <c r="F2645" t="e">
        <f>IF(INDEX(People[First Name],$A2645)="","",
CONCATENATE("  - &amp;AffiliationID",TEXT($A2645,"0000"),
" {PersonID: *PersonID",TEXT($A2645,"0000"),
", OrganizationID: *OrganizationID",TEXT(MATCH(INDEX(People[Organization Name],$A2645),Organizations[Organization Name],0),"0000"),
", IsPrimaryOrganizationContact: , AffiliationStartDate: , AffiliationEndDate: , PrimaryPhone: ",
", PrimaryEmail: ",CHAR(34),INDEX(People[Primary Email],$A2645),CHAR(34),
", PrimaryAddress: ",CHAR(34),INDEX(People[Primary Address],$A2645),CHAR(34),
", PersonLink: }"))</f>
        <v>#REF!</v>
      </c>
      <c r="H2645" t="e">
        <f>IF(COUNTA(CitationInformation)=0,"",IF(INDEX(AuthorList[Author Name],$A2645)="","",
CONCATENATE("  - &amp;AuthorListID",TEXT($A2645,"0000"),
"  {CitationID: *CitationID0001",
", PersonID: *PersonID",TEXT(MATCH(INDEX(AuthorList[Author Name],$A2645),People[Full Name],0),"0000"),
", AuthorOrder: ",INDEX(AuthorList[Author Number],$A2645),"}")))</f>
        <v>#REF!</v>
      </c>
      <c r="K2645" t="e">
        <f>IF(INDEX(SamplingFeatures[Feature Code],$A2645)="","",
CONCATENATE("  - &amp;SamplingFeatureID",TEXT($A2645,"0000"),
" {","SamplingFeatureUUID:  ",CHAR(34),INDEX(SamplingFeatures[Sampling Feature UUID],$A2645),CHAR(34),
", SamplingFeatureTypeCV:  ",CHAR(34),INDEX(SamplingFeatures[Sampling Feature Type],$A2645),CHAR(34),
", SamplingFeatureCode:  ",CHAR(34),INDEX(SamplingFeatures[Feature Code],$A2645),CHAR(34),
", SamplingFeatureName:  ",CHAR(34),INDEX(SamplingFeatures[Feature Name],$A2645),CHAR(34),
", SamplingFeatureDescription:  ",CHAR(34),INDEX(SamplingFeatures[Feature Description],$A2645),CHAR(34),
", SamplingFeatureGeotypeCV:  ",CHAR(34),INDEX(SamplingFeatures[Feature Geo Type],$A2645),CHAR(34),
", FeatureGeometry:  ",CHAR(34),INDEX(SamplingFeatures[Feature Geometry],$A2645),CHAR(34),
", Elevation_m:  ",CHAR(34),INDEX(SamplingFeatures[Elevation_m],$A2645),CHAR(34),
", ElevationDatumCV:  ",CHAR(34),ElevationDatum,CHAR(34),"}"))</f>
        <v>#REF!</v>
      </c>
      <c r="L2645" t="e">
        <f>IF(INDEX(SamplingFeatures[Sampling Feature Type],$A2645)&lt;&gt;"Site","",
CONCATENATE("  - &amp;SiteID",TEXT(SUMPRODUCT(--($L$3:$L2644&lt;&gt;"")),"0000"),
" {","SamplingFeatureID:  *SamplingFeatureID",TEXT($A2645,"0000"),
", SiteTypeCV:  ",CHAR(34),INDEX(Sites[Site Type],$A2645),CHAR(34),
", Latitude:  ",INDEX(Sites[Latitude],$A2645),
", Longitude:  ",INDEX(Sites[Longitude],$A2645),
", SRSName:  ",CHAR(34),LatLonDatum,CHAR(34),"}"))</f>
        <v>#REF!</v>
      </c>
      <c r="M2645" t="e">
        <f>IF(INDEX(SamplingFeatures[Sampling Feature Type],$A2645)&lt;&gt;"Specimen","",
CONCATENATE("  - &amp;SpecimenID",TEXT(SUMPRODUCT(--($M$3:$M2644&lt;&gt;"")),"0000"),
" {","SamplingFeatureID:  *SamplingFeatureID",TEXT($A2645,"0000"),
", SpecimenTypeCV:  ",CHAR(34),INDEX(Specimens[Specimen Type],$A2645),CHAR(34),
", SpecimenMediumCV:  ",INDEX(Specimens[Specimen Medium],$A2645),
", IsFieldSpecimen:  ",CHAR(34),INDEX(Specimens[Is Field Specimen?],$A2645),CHAR(34),"}"))</f>
        <v>#REF!</v>
      </c>
      <c r="N2645" t="e">
        <f>IF(COUNTA(SpatialOffsets[])=0,"", IF(INDEX(SpatialOffsets[Spatial Offset Type],$A2645)="","",
CONCATENATE("  - &amp;SpatialOffsetID",TEXT($A2645,"0000"),
" {","SpatialOffsetTypeCV:  ",CHAR(34),INDEX(SpatialOffsets[Spatial Offset Type],$A2645),CHAR(34),
", Offset1Value:  ",INDEX(SpatialOffsets[Offset 1 Value],$A2645),
", Offset1UnitID:  ",CHAR(34),INDEX(SpatialOffsets[Offset 1 Unit],$A2645),CHAR(34),
", Offset2Value:  ",INDEX(SpatialOffsets[Offset 2 Value],$A2645),
", Offset2UnitID:  ",CHAR(34),INDEX(SpatialOffsets[Offset 2 Unit],$A2645),CHAR(34),
", Offset3Value:  ",INDEX(SpatialOffsets[Offset 3 Value],$A2645),
", Offset3UnitID:  ",CHAR(34),INDEX(SpatialOffsets[Offset 3 Unit],$A2645),CHAR(34),,"}")))</f>
        <v>#REF!</v>
      </c>
      <c r="O2645" t="e">
        <f>IF(COUNTA(RelatedFeatures[])=0,"", IF(INDEX(RelatedFeatures[First Sampling Feature Code],$A2645)="","",
CONCATENATE("  - &amp;RelationID",TEXT($A2645,"0000"),
" {","SamplingFeatureID:  *SamplingFeatureID",TEXT(MATCH(INDEX(RelatedFeatures[First Sampling Feature Code],$A2645),SamplingFeatures[Feature Code],0),"0000"),
", RelationshipTypeCV:  ",CHAR(34),INDEX(RelatedFeatures[Relationship Type],$A2645),CHAR(34),
", RelatedFeatureID: *SamplingFeatureID",TEXT(MATCH(INDEX(RelatedFeatures[Second Sampling Feature Code],$A2645),SamplingFeatures[Feature Code],0),"0000"),
", SpatialOffsetID:  ",IF(INDEX(RelatedFeatures[Offset Number],$A2645)="","",CONCATENATE("*SpatialOffsetID",TEXT(INDEX(RelatedFeatures[Offset Number],$A2645),"0000"))),"}")))</f>
        <v>#REF!</v>
      </c>
      <c r="P2645" t="e">
        <f>IF(INDEX(Methods[Method Type],$A2645)="","",
CONCATENATE("  - &amp;MethodID",TEXT($A2645,"0000"),
" {","MethodTypeCV:  ",CHAR(34),INDEX(Methods[Method Type],$A2645),CHAR(34),
", MethodCode:  ",CHAR(34),INDEX(Methods[Method Code],$A2645),CHAR(34),
", MethodName:  ",CHAR(34),INDEX(Methods[Method Name],$A2645),CHAR(34),
", MethodDescription:  ",CHAR(34),INDEX(Methods[Method Description],$A2645),CHAR(34),
", MethodLink:  ",CHAR(34),INDEX(Methods[Method Link],$A2645),CHAR(34),
", OrganizationID: *OrganizationID",TEXT(MATCH(INDEX(Methods[Organization Name],$A2645),Organizations[Organization Name],0),"0000"),"}"))</f>
        <v>#REF!</v>
      </c>
      <c r="Q2645" t="e">
        <f>IF(INDEX(Variables[Variable Type],$A2645)="","",
CONCATENATE("  - &amp;VariableID",TEXT($A2645,"0000"),
" {","VariableTypeCV:  ",CHAR(34),INDEX(Variables[Variable Type],$A2645),CHAR(34),
", VariableCode:  ",CHAR(34),INDEX(Variables[Variable Code],$A2645),CHAR(34),
", VariableNameCV:  ",CHAR(34),INDEX(Variables[Variable Name],$A2645),CHAR(34),
", VariableDefinition:  ",CHAR(34),INDEX(Variables[Variable Definition],$A2645),CHAR(34),
", SpecciationCV:  ",CHAR(34),INDEX(Variables[Speciation],$A2645),CHAR(34),
", NoDataValue:  ",CHAR(34),INDEX(Variables[No Data Value],$A2645),CHAR(34),"}"))</f>
        <v>#REF!</v>
      </c>
    </row>
    <row r="2646" spans="1:17" x14ac:dyDescent="0.25">
      <c r="A2646">
        <v>2643</v>
      </c>
      <c r="D2646" t="e">
        <f>IF(INDEX(People[First Name],$A2646)="","",
CONCATENATE("  - &amp;PersonID",TEXT($A2646,"0000"),
" {","PersonFirstName:  ",CHAR(34),INDEX(People[First Name],$A2646),CHAR(34),
", PersonMiddleName:  ",CHAR(34),INDEX(People[Middle Name],$A2646),CHAR(34),
", PersonLastName:  ",CHAR(34),INDEX(People[Last Name],$A2646),CHAR(34),"}"))</f>
        <v>#REF!</v>
      </c>
      <c r="E2646" t="e">
        <f>IF(INDEX(Organizations[Organization Type '[CV']],$A2646)="","",
CONCATENATE("  - &amp;OrganizationID",TEXT($A2646,"0000"),
" {","OrganizationTypeCV:  ",CHAR(34),INDEX(Organizations[Organization Type '[CV']],$A2646),CHAR(34),
", OrganizationCode:  ",CHAR(34),INDEX(Organizations[Organization Code],$A2646),CHAR(34),
", OrganizationName:  ",CHAR(34),INDEX(Organizations[Organization Name],$A2646),CHAR(34),
", OrganizationDescription:  ",CHAR(34),INDEX(Organizations[Organization Description],$A2646),CHAR(34),
", OrganizationLink:  ",CHAR(34),INDEX(Organizations[Organization Link],$A2646),CHAR(34),"}"))</f>
        <v>#REF!</v>
      </c>
      <c r="F2646" t="e">
        <f>IF(INDEX(People[First Name],$A2646)="","",
CONCATENATE("  - &amp;AffiliationID",TEXT($A2646,"0000"),
" {PersonID: *PersonID",TEXT($A2646,"0000"),
", OrganizationID: *OrganizationID",TEXT(MATCH(INDEX(People[Organization Name],$A2646),Organizations[Organization Name],0),"0000"),
", IsPrimaryOrganizationContact: , AffiliationStartDate: , AffiliationEndDate: , PrimaryPhone: ",
", PrimaryEmail: ",CHAR(34),INDEX(People[Primary Email],$A2646),CHAR(34),
", PrimaryAddress: ",CHAR(34),INDEX(People[Primary Address],$A2646),CHAR(34),
", PersonLink: }"))</f>
        <v>#REF!</v>
      </c>
      <c r="H2646" t="e">
        <f>IF(COUNTA(CitationInformation)=0,"",IF(INDEX(AuthorList[Author Name],$A2646)="","",
CONCATENATE("  - &amp;AuthorListID",TEXT($A2646,"0000"),
"  {CitationID: *CitationID0001",
", PersonID: *PersonID",TEXT(MATCH(INDEX(AuthorList[Author Name],$A2646),People[Full Name],0),"0000"),
", AuthorOrder: ",INDEX(AuthorList[Author Number],$A2646),"}")))</f>
        <v>#REF!</v>
      </c>
      <c r="K2646" t="e">
        <f>IF(INDEX(SamplingFeatures[Feature Code],$A2646)="","",
CONCATENATE("  - &amp;SamplingFeatureID",TEXT($A2646,"0000"),
" {","SamplingFeatureUUID:  ",CHAR(34),INDEX(SamplingFeatures[Sampling Feature UUID],$A2646),CHAR(34),
", SamplingFeatureTypeCV:  ",CHAR(34),INDEX(SamplingFeatures[Sampling Feature Type],$A2646),CHAR(34),
", SamplingFeatureCode:  ",CHAR(34),INDEX(SamplingFeatures[Feature Code],$A2646),CHAR(34),
", SamplingFeatureName:  ",CHAR(34),INDEX(SamplingFeatures[Feature Name],$A2646),CHAR(34),
", SamplingFeatureDescription:  ",CHAR(34),INDEX(SamplingFeatures[Feature Description],$A2646),CHAR(34),
", SamplingFeatureGeotypeCV:  ",CHAR(34),INDEX(SamplingFeatures[Feature Geo Type],$A2646),CHAR(34),
", FeatureGeometry:  ",CHAR(34),INDEX(SamplingFeatures[Feature Geometry],$A2646),CHAR(34),
", Elevation_m:  ",CHAR(34),INDEX(SamplingFeatures[Elevation_m],$A2646),CHAR(34),
", ElevationDatumCV:  ",CHAR(34),ElevationDatum,CHAR(34),"}"))</f>
        <v>#REF!</v>
      </c>
      <c r="L2646" t="e">
        <f>IF(INDEX(SamplingFeatures[Sampling Feature Type],$A2646)&lt;&gt;"Site","",
CONCATENATE("  - &amp;SiteID",TEXT(SUMPRODUCT(--($L$3:$L2645&lt;&gt;"")),"0000"),
" {","SamplingFeatureID:  *SamplingFeatureID",TEXT($A2646,"0000"),
", SiteTypeCV:  ",CHAR(34),INDEX(Sites[Site Type],$A2646),CHAR(34),
", Latitude:  ",INDEX(Sites[Latitude],$A2646),
", Longitude:  ",INDEX(Sites[Longitude],$A2646),
", SRSName:  ",CHAR(34),LatLonDatum,CHAR(34),"}"))</f>
        <v>#REF!</v>
      </c>
      <c r="M2646" t="e">
        <f>IF(INDEX(SamplingFeatures[Sampling Feature Type],$A2646)&lt;&gt;"Specimen","",
CONCATENATE("  - &amp;SpecimenID",TEXT(SUMPRODUCT(--($M$3:$M2645&lt;&gt;"")),"0000"),
" {","SamplingFeatureID:  *SamplingFeatureID",TEXT($A2646,"0000"),
", SpecimenTypeCV:  ",CHAR(34),INDEX(Specimens[Specimen Type],$A2646),CHAR(34),
", SpecimenMediumCV:  ",INDEX(Specimens[Specimen Medium],$A2646),
", IsFieldSpecimen:  ",CHAR(34),INDEX(Specimens[Is Field Specimen?],$A2646),CHAR(34),"}"))</f>
        <v>#REF!</v>
      </c>
      <c r="N2646" t="e">
        <f>IF(COUNTA(SpatialOffsets[])=0,"", IF(INDEX(SpatialOffsets[Spatial Offset Type],$A2646)="","",
CONCATENATE("  - &amp;SpatialOffsetID",TEXT($A2646,"0000"),
" {","SpatialOffsetTypeCV:  ",CHAR(34),INDEX(SpatialOffsets[Spatial Offset Type],$A2646),CHAR(34),
", Offset1Value:  ",INDEX(SpatialOffsets[Offset 1 Value],$A2646),
", Offset1UnitID:  ",CHAR(34),INDEX(SpatialOffsets[Offset 1 Unit],$A2646),CHAR(34),
", Offset2Value:  ",INDEX(SpatialOffsets[Offset 2 Value],$A2646),
", Offset2UnitID:  ",CHAR(34),INDEX(SpatialOffsets[Offset 2 Unit],$A2646),CHAR(34),
", Offset3Value:  ",INDEX(SpatialOffsets[Offset 3 Value],$A2646),
", Offset3UnitID:  ",CHAR(34),INDEX(SpatialOffsets[Offset 3 Unit],$A2646),CHAR(34),,"}")))</f>
        <v>#REF!</v>
      </c>
      <c r="O2646" t="e">
        <f>IF(COUNTA(RelatedFeatures[])=0,"", IF(INDEX(RelatedFeatures[First Sampling Feature Code],$A2646)="","",
CONCATENATE("  - &amp;RelationID",TEXT($A2646,"0000"),
" {","SamplingFeatureID:  *SamplingFeatureID",TEXT(MATCH(INDEX(RelatedFeatures[First Sampling Feature Code],$A2646),SamplingFeatures[Feature Code],0),"0000"),
", RelationshipTypeCV:  ",CHAR(34),INDEX(RelatedFeatures[Relationship Type],$A2646),CHAR(34),
", RelatedFeatureID: *SamplingFeatureID",TEXT(MATCH(INDEX(RelatedFeatures[Second Sampling Feature Code],$A2646),SamplingFeatures[Feature Code],0),"0000"),
", SpatialOffsetID:  ",IF(INDEX(RelatedFeatures[Offset Number],$A2646)="","",CONCATENATE("*SpatialOffsetID",TEXT(INDEX(RelatedFeatures[Offset Number],$A2646),"0000"))),"}")))</f>
        <v>#REF!</v>
      </c>
      <c r="P2646" t="e">
        <f>IF(INDEX(Methods[Method Type],$A2646)="","",
CONCATENATE("  - &amp;MethodID",TEXT($A2646,"0000"),
" {","MethodTypeCV:  ",CHAR(34),INDEX(Methods[Method Type],$A2646),CHAR(34),
", MethodCode:  ",CHAR(34),INDEX(Methods[Method Code],$A2646),CHAR(34),
", MethodName:  ",CHAR(34),INDEX(Methods[Method Name],$A2646),CHAR(34),
", MethodDescription:  ",CHAR(34),INDEX(Methods[Method Description],$A2646),CHAR(34),
", MethodLink:  ",CHAR(34),INDEX(Methods[Method Link],$A2646),CHAR(34),
", OrganizationID: *OrganizationID",TEXT(MATCH(INDEX(Methods[Organization Name],$A2646),Organizations[Organization Name],0),"0000"),"}"))</f>
        <v>#REF!</v>
      </c>
      <c r="Q2646" t="e">
        <f>IF(INDEX(Variables[Variable Type],$A2646)="","",
CONCATENATE("  - &amp;VariableID",TEXT($A2646,"0000"),
" {","VariableTypeCV:  ",CHAR(34),INDEX(Variables[Variable Type],$A2646),CHAR(34),
", VariableCode:  ",CHAR(34),INDEX(Variables[Variable Code],$A2646),CHAR(34),
", VariableNameCV:  ",CHAR(34),INDEX(Variables[Variable Name],$A2646),CHAR(34),
", VariableDefinition:  ",CHAR(34),INDEX(Variables[Variable Definition],$A2646),CHAR(34),
", SpecciationCV:  ",CHAR(34),INDEX(Variables[Speciation],$A2646),CHAR(34),
", NoDataValue:  ",CHAR(34),INDEX(Variables[No Data Value],$A2646),CHAR(34),"}"))</f>
        <v>#REF!</v>
      </c>
    </row>
    <row r="2647" spans="1:17" x14ac:dyDescent="0.25">
      <c r="A2647">
        <v>2644</v>
      </c>
      <c r="D2647" t="e">
        <f>IF(INDEX(People[First Name],$A2647)="","",
CONCATENATE("  - &amp;PersonID",TEXT($A2647,"0000"),
" {","PersonFirstName:  ",CHAR(34),INDEX(People[First Name],$A2647),CHAR(34),
", PersonMiddleName:  ",CHAR(34),INDEX(People[Middle Name],$A2647),CHAR(34),
", PersonLastName:  ",CHAR(34),INDEX(People[Last Name],$A2647),CHAR(34),"}"))</f>
        <v>#REF!</v>
      </c>
      <c r="E2647" t="e">
        <f>IF(INDEX(Organizations[Organization Type '[CV']],$A2647)="","",
CONCATENATE("  - &amp;OrganizationID",TEXT($A2647,"0000"),
" {","OrganizationTypeCV:  ",CHAR(34),INDEX(Organizations[Organization Type '[CV']],$A2647),CHAR(34),
", OrganizationCode:  ",CHAR(34),INDEX(Organizations[Organization Code],$A2647),CHAR(34),
", OrganizationName:  ",CHAR(34),INDEX(Organizations[Organization Name],$A2647),CHAR(34),
", OrganizationDescription:  ",CHAR(34),INDEX(Organizations[Organization Description],$A2647),CHAR(34),
", OrganizationLink:  ",CHAR(34),INDEX(Organizations[Organization Link],$A2647),CHAR(34),"}"))</f>
        <v>#REF!</v>
      </c>
      <c r="F2647" t="e">
        <f>IF(INDEX(People[First Name],$A2647)="","",
CONCATENATE("  - &amp;AffiliationID",TEXT($A2647,"0000"),
" {PersonID: *PersonID",TEXT($A2647,"0000"),
", OrganizationID: *OrganizationID",TEXT(MATCH(INDEX(People[Organization Name],$A2647),Organizations[Organization Name],0),"0000"),
", IsPrimaryOrganizationContact: , AffiliationStartDate: , AffiliationEndDate: , PrimaryPhone: ",
", PrimaryEmail: ",CHAR(34),INDEX(People[Primary Email],$A2647),CHAR(34),
", PrimaryAddress: ",CHAR(34),INDEX(People[Primary Address],$A2647),CHAR(34),
", PersonLink: }"))</f>
        <v>#REF!</v>
      </c>
      <c r="H2647" t="e">
        <f>IF(COUNTA(CitationInformation)=0,"",IF(INDEX(AuthorList[Author Name],$A2647)="","",
CONCATENATE("  - &amp;AuthorListID",TEXT($A2647,"0000"),
"  {CitationID: *CitationID0001",
", PersonID: *PersonID",TEXT(MATCH(INDEX(AuthorList[Author Name],$A2647),People[Full Name],0),"0000"),
", AuthorOrder: ",INDEX(AuthorList[Author Number],$A2647),"}")))</f>
        <v>#REF!</v>
      </c>
      <c r="K2647" t="e">
        <f>IF(INDEX(SamplingFeatures[Feature Code],$A2647)="","",
CONCATENATE("  - &amp;SamplingFeatureID",TEXT($A2647,"0000"),
" {","SamplingFeatureUUID:  ",CHAR(34),INDEX(SamplingFeatures[Sampling Feature UUID],$A2647),CHAR(34),
", SamplingFeatureTypeCV:  ",CHAR(34),INDEX(SamplingFeatures[Sampling Feature Type],$A2647),CHAR(34),
", SamplingFeatureCode:  ",CHAR(34),INDEX(SamplingFeatures[Feature Code],$A2647),CHAR(34),
", SamplingFeatureName:  ",CHAR(34),INDEX(SamplingFeatures[Feature Name],$A2647),CHAR(34),
", SamplingFeatureDescription:  ",CHAR(34),INDEX(SamplingFeatures[Feature Description],$A2647),CHAR(34),
", SamplingFeatureGeotypeCV:  ",CHAR(34),INDEX(SamplingFeatures[Feature Geo Type],$A2647),CHAR(34),
", FeatureGeometry:  ",CHAR(34),INDEX(SamplingFeatures[Feature Geometry],$A2647),CHAR(34),
", Elevation_m:  ",CHAR(34),INDEX(SamplingFeatures[Elevation_m],$A2647),CHAR(34),
", ElevationDatumCV:  ",CHAR(34),ElevationDatum,CHAR(34),"}"))</f>
        <v>#REF!</v>
      </c>
      <c r="L2647" t="e">
        <f>IF(INDEX(SamplingFeatures[Sampling Feature Type],$A2647)&lt;&gt;"Site","",
CONCATENATE("  - &amp;SiteID",TEXT(SUMPRODUCT(--($L$3:$L2646&lt;&gt;"")),"0000"),
" {","SamplingFeatureID:  *SamplingFeatureID",TEXT($A2647,"0000"),
", SiteTypeCV:  ",CHAR(34),INDEX(Sites[Site Type],$A2647),CHAR(34),
", Latitude:  ",INDEX(Sites[Latitude],$A2647),
", Longitude:  ",INDEX(Sites[Longitude],$A2647),
", SRSName:  ",CHAR(34),LatLonDatum,CHAR(34),"}"))</f>
        <v>#REF!</v>
      </c>
      <c r="M2647" t="e">
        <f>IF(INDEX(SamplingFeatures[Sampling Feature Type],$A2647)&lt;&gt;"Specimen","",
CONCATENATE("  - &amp;SpecimenID",TEXT(SUMPRODUCT(--($M$3:$M2646&lt;&gt;"")),"0000"),
" {","SamplingFeatureID:  *SamplingFeatureID",TEXT($A2647,"0000"),
", SpecimenTypeCV:  ",CHAR(34),INDEX(Specimens[Specimen Type],$A2647),CHAR(34),
", SpecimenMediumCV:  ",INDEX(Specimens[Specimen Medium],$A2647),
", IsFieldSpecimen:  ",CHAR(34),INDEX(Specimens[Is Field Specimen?],$A2647),CHAR(34),"}"))</f>
        <v>#REF!</v>
      </c>
      <c r="N2647" t="e">
        <f>IF(COUNTA(SpatialOffsets[])=0,"", IF(INDEX(SpatialOffsets[Spatial Offset Type],$A2647)="","",
CONCATENATE("  - &amp;SpatialOffsetID",TEXT($A2647,"0000"),
" {","SpatialOffsetTypeCV:  ",CHAR(34),INDEX(SpatialOffsets[Spatial Offset Type],$A2647),CHAR(34),
", Offset1Value:  ",INDEX(SpatialOffsets[Offset 1 Value],$A2647),
", Offset1UnitID:  ",CHAR(34),INDEX(SpatialOffsets[Offset 1 Unit],$A2647),CHAR(34),
", Offset2Value:  ",INDEX(SpatialOffsets[Offset 2 Value],$A2647),
", Offset2UnitID:  ",CHAR(34),INDEX(SpatialOffsets[Offset 2 Unit],$A2647),CHAR(34),
", Offset3Value:  ",INDEX(SpatialOffsets[Offset 3 Value],$A2647),
", Offset3UnitID:  ",CHAR(34),INDEX(SpatialOffsets[Offset 3 Unit],$A2647),CHAR(34),,"}")))</f>
        <v>#REF!</v>
      </c>
      <c r="O2647" t="e">
        <f>IF(COUNTA(RelatedFeatures[])=0,"", IF(INDEX(RelatedFeatures[First Sampling Feature Code],$A2647)="","",
CONCATENATE("  - &amp;RelationID",TEXT($A2647,"0000"),
" {","SamplingFeatureID:  *SamplingFeatureID",TEXT(MATCH(INDEX(RelatedFeatures[First Sampling Feature Code],$A2647),SamplingFeatures[Feature Code],0),"0000"),
", RelationshipTypeCV:  ",CHAR(34),INDEX(RelatedFeatures[Relationship Type],$A2647),CHAR(34),
", RelatedFeatureID: *SamplingFeatureID",TEXT(MATCH(INDEX(RelatedFeatures[Second Sampling Feature Code],$A2647),SamplingFeatures[Feature Code],0),"0000"),
", SpatialOffsetID:  ",IF(INDEX(RelatedFeatures[Offset Number],$A2647)="","",CONCATENATE("*SpatialOffsetID",TEXT(INDEX(RelatedFeatures[Offset Number],$A2647),"0000"))),"}")))</f>
        <v>#REF!</v>
      </c>
      <c r="P2647" t="e">
        <f>IF(INDEX(Methods[Method Type],$A2647)="","",
CONCATENATE("  - &amp;MethodID",TEXT($A2647,"0000"),
" {","MethodTypeCV:  ",CHAR(34),INDEX(Methods[Method Type],$A2647),CHAR(34),
", MethodCode:  ",CHAR(34),INDEX(Methods[Method Code],$A2647),CHAR(34),
", MethodName:  ",CHAR(34),INDEX(Methods[Method Name],$A2647),CHAR(34),
", MethodDescription:  ",CHAR(34),INDEX(Methods[Method Description],$A2647),CHAR(34),
", MethodLink:  ",CHAR(34),INDEX(Methods[Method Link],$A2647),CHAR(34),
", OrganizationID: *OrganizationID",TEXT(MATCH(INDEX(Methods[Organization Name],$A2647),Organizations[Organization Name],0),"0000"),"}"))</f>
        <v>#REF!</v>
      </c>
      <c r="Q2647" t="e">
        <f>IF(INDEX(Variables[Variable Type],$A2647)="","",
CONCATENATE("  - &amp;VariableID",TEXT($A2647,"0000"),
" {","VariableTypeCV:  ",CHAR(34),INDEX(Variables[Variable Type],$A2647),CHAR(34),
", VariableCode:  ",CHAR(34),INDEX(Variables[Variable Code],$A2647),CHAR(34),
", VariableNameCV:  ",CHAR(34),INDEX(Variables[Variable Name],$A2647),CHAR(34),
", VariableDefinition:  ",CHAR(34),INDEX(Variables[Variable Definition],$A2647),CHAR(34),
", SpecciationCV:  ",CHAR(34),INDEX(Variables[Speciation],$A2647),CHAR(34),
", NoDataValue:  ",CHAR(34),INDEX(Variables[No Data Value],$A2647),CHAR(34),"}"))</f>
        <v>#REF!</v>
      </c>
    </row>
    <row r="2648" spans="1:17" x14ac:dyDescent="0.25">
      <c r="A2648">
        <v>2645</v>
      </c>
      <c r="D2648" t="e">
        <f>IF(INDEX(People[First Name],$A2648)="","",
CONCATENATE("  - &amp;PersonID",TEXT($A2648,"0000"),
" {","PersonFirstName:  ",CHAR(34),INDEX(People[First Name],$A2648),CHAR(34),
", PersonMiddleName:  ",CHAR(34),INDEX(People[Middle Name],$A2648),CHAR(34),
", PersonLastName:  ",CHAR(34),INDEX(People[Last Name],$A2648),CHAR(34),"}"))</f>
        <v>#REF!</v>
      </c>
      <c r="E2648" t="e">
        <f>IF(INDEX(Organizations[Organization Type '[CV']],$A2648)="","",
CONCATENATE("  - &amp;OrganizationID",TEXT($A2648,"0000"),
" {","OrganizationTypeCV:  ",CHAR(34),INDEX(Organizations[Organization Type '[CV']],$A2648),CHAR(34),
", OrganizationCode:  ",CHAR(34),INDEX(Organizations[Organization Code],$A2648),CHAR(34),
", OrganizationName:  ",CHAR(34),INDEX(Organizations[Organization Name],$A2648),CHAR(34),
", OrganizationDescription:  ",CHAR(34),INDEX(Organizations[Organization Description],$A2648),CHAR(34),
", OrganizationLink:  ",CHAR(34),INDEX(Organizations[Organization Link],$A2648),CHAR(34),"}"))</f>
        <v>#REF!</v>
      </c>
      <c r="F2648" t="e">
        <f>IF(INDEX(People[First Name],$A2648)="","",
CONCATENATE("  - &amp;AffiliationID",TEXT($A2648,"0000"),
" {PersonID: *PersonID",TEXT($A2648,"0000"),
", OrganizationID: *OrganizationID",TEXT(MATCH(INDEX(People[Organization Name],$A2648),Organizations[Organization Name],0),"0000"),
", IsPrimaryOrganizationContact: , AffiliationStartDate: , AffiliationEndDate: , PrimaryPhone: ",
", PrimaryEmail: ",CHAR(34),INDEX(People[Primary Email],$A2648),CHAR(34),
", PrimaryAddress: ",CHAR(34),INDEX(People[Primary Address],$A2648),CHAR(34),
", PersonLink: }"))</f>
        <v>#REF!</v>
      </c>
      <c r="H2648" t="e">
        <f>IF(COUNTA(CitationInformation)=0,"",IF(INDEX(AuthorList[Author Name],$A2648)="","",
CONCATENATE("  - &amp;AuthorListID",TEXT($A2648,"0000"),
"  {CitationID: *CitationID0001",
", PersonID: *PersonID",TEXT(MATCH(INDEX(AuthorList[Author Name],$A2648),People[Full Name],0),"0000"),
", AuthorOrder: ",INDEX(AuthorList[Author Number],$A2648),"}")))</f>
        <v>#REF!</v>
      </c>
      <c r="K2648" t="e">
        <f>IF(INDEX(SamplingFeatures[Feature Code],$A2648)="","",
CONCATENATE("  - &amp;SamplingFeatureID",TEXT($A2648,"0000"),
" {","SamplingFeatureUUID:  ",CHAR(34),INDEX(SamplingFeatures[Sampling Feature UUID],$A2648),CHAR(34),
", SamplingFeatureTypeCV:  ",CHAR(34),INDEX(SamplingFeatures[Sampling Feature Type],$A2648),CHAR(34),
", SamplingFeatureCode:  ",CHAR(34),INDEX(SamplingFeatures[Feature Code],$A2648),CHAR(34),
", SamplingFeatureName:  ",CHAR(34),INDEX(SamplingFeatures[Feature Name],$A2648),CHAR(34),
", SamplingFeatureDescription:  ",CHAR(34),INDEX(SamplingFeatures[Feature Description],$A2648),CHAR(34),
", SamplingFeatureGeotypeCV:  ",CHAR(34),INDEX(SamplingFeatures[Feature Geo Type],$A2648),CHAR(34),
", FeatureGeometry:  ",CHAR(34),INDEX(SamplingFeatures[Feature Geometry],$A2648),CHAR(34),
", Elevation_m:  ",CHAR(34),INDEX(SamplingFeatures[Elevation_m],$A2648),CHAR(34),
", ElevationDatumCV:  ",CHAR(34),ElevationDatum,CHAR(34),"}"))</f>
        <v>#REF!</v>
      </c>
      <c r="L2648" t="e">
        <f>IF(INDEX(SamplingFeatures[Sampling Feature Type],$A2648)&lt;&gt;"Site","",
CONCATENATE("  - &amp;SiteID",TEXT(SUMPRODUCT(--($L$3:$L2647&lt;&gt;"")),"0000"),
" {","SamplingFeatureID:  *SamplingFeatureID",TEXT($A2648,"0000"),
", SiteTypeCV:  ",CHAR(34),INDEX(Sites[Site Type],$A2648),CHAR(34),
", Latitude:  ",INDEX(Sites[Latitude],$A2648),
", Longitude:  ",INDEX(Sites[Longitude],$A2648),
", SRSName:  ",CHAR(34),LatLonDatum,CHAR(34),"}"))</f>
        <v>#REF!</v>
      </c>
      <c r="M2648" t="e">
        <f>IF(INDEX(SamplingFeatures[Sampling Feature Type],$A2648)&lt;&gt;"Specimen","",
CONCATENATE("  - &amp;SpecimenID",TEXT(SUMPRODUCT(--($M$3:$M2647&lt;&gt;"")),"0000"),
" {","SamplingFeatureID:  *SamplingFeatureID",TEXT($A2648,"0000"),
", SpecimenTypeCV:  ",CHAR(34),INDEX(Specimens[Specimen Type],$A2648),CHAR(34),
", SpecimenMediumCV:  ",INDEX(Specimens[Specimen Medium],$A2648),
", IsFieldSpecimen:  ",CHAR(34),INDEX(Specimens[Is Field Specimen?],$A2648),CHAR(34),"}"))</f>
        <v>#REF!</v>
      </c>
      <c r="N2648" t="e">
        <f>IF(COUNTA(SpatialOffsets[])=0,"", IF(INDEX(SpatialOffsets[Spatial Offset Type],$A2648)="","",
CONCATENATE("  - &amp;SpatialOffsetID",TEXT($A2648,"0000"),
" {","SpatialOffsetTypeCV:  ",CHAR(34),INDEX(SpatialOffsets[Spatial Offset Type],$A2648),CHAR(34),
", Offset1Value:  ",INDEX(SpatialOffsets[Offset 1 Value],$A2648),
", Offset1UnitID:  ",CHAR(34),INDEX(SpatialOffsets[Offset 1 Unit],$A2648),CHAR(34),
", Offset2Value:  ",INDEX(SpatialOffsets[Offset 2 Value],$A2648),
", Offset2UnitID:  ",CHAR(34),INDEX(SpatialOffsets[Offset 2 Unit],$A2648),CHAR(34),
", Offset3Value:  ",INDEX(SpatialOffsets[Offset 3 Value],$A2648),
", Offset3UnitID:  ",CHAR(34),INDEX(SpatialOffsets[Offset 3 Unit],$A2648),CHAR(34),,"}")))</f>
        <v>#REF!</v>
      </c>
      <c r="O2648" t="e">
        <f>IF(COUNTA(RelatedFeatures[])=0,"", IF(INDEX(RelatedFeatures[First Sampling Feature Code],$A2648)="","",
CONCATENATE("  - &amp;RelationID",TEXT($A2648,"0000"),
" {","SamplingFeatureID:  *SamplingFeatureID",TEXT(MATCH(INDEX(RelatedFeatures[First Sampling Feature Code],$A2648),SamplingFeatures[Feature Code],0),"0000"),
", RelationshipTypeCV:  ",CHAR(34),INDEX(RelatedFeatures[Relationship Type],$A2648),CHAR(34),
", RelatedFeatureID: *SamplingFeatureID",TEXT(MATCH(INDEX(RelatedFeatures[Second Sampling Feature Code],$A2648),SamplingFeatures[Feature Code],0),"0000"),
", SpatialOffsetID:  ",IF(INDEX(RelatedFeatures[Offset Number],$A2648)="","",CONCATENATE("*SpatialOffsetID",TEXT(INDEX(RelatedFeatures[Offset Number],$A2648),"0000"))),"}")))</f>
        <v>#REF!</v>
      </c>
      <c r="P2648" t="e">
        <f>IF(INDEX(Methods[Method Type],$A2648)="","",
CONCATENATE("  - &amp;MethodID",TEXT($A2648,"0000"),
" {","MethodTypeCV:  ",CHAR(34),INDEX(Methods[Method Type],$A2648),CHAR(34),
", MethodCode:  ",CHAR(34),INDEX(Methods[Method Code],$A2648),CHAR(34),
", MethodName:  ",CHAR(34),INDEX(Methods[Method Name],$A2648),CHAR(34),
", MethodDescription:  ",CHAR(34),INDEX(Methods[Method Description],$A2648),CHAR(34),
", MethodLink:  ",CHAR(34),INDEX(Methods[Method Link],$A2648),CHAR(34),
", OrganizationID: *OrganizationID",TEXT(MATCH(INDEX(Methods[Organization Name],$A2648),Organizations[Organization Name],0),"0000"),"}"))</f>
        <v>#REF!</v>
      </c>
      <c r="Q2648" t="e">
        <f>IF(INDEX(Variables[Variable Type],$A2648)="","",
CONCATENATE("  - &amp;VariableID",TEXT($A2648,"0000"),
" {","VariableTypeCV:  ",CHAR(34),INDEX(Variables[Variable Type],$A2648),CHAR(34),
", VariableCode:  ",CHAR(34),INDEX(Variables[Variable Code],$A2648),CHAR(34),
", VariableNameCV:  ",CHAR(34),INDEX(Variables[Variable Name],$A2648),CHAR(34),
", VariableDefinition:  ",CHAR(34),INDEX(Variables[Variable Definition],$A2648),CHAR(34),
", SpecciationCV:  ",CHAR(34),INDEX(Variables[Speciation],$A2648),CHAR(34),
", NoDataValue:  ",CHAR(34),INDEX(Variables[No Data Value],$A2648),CHAR(34),"}"))</f>
        <v>#REF!</v>
      </c>
    </row>
    <row r="2649" spans="1:17" x14ac:dyDescent="0.25">
      <c r="A2649">
        <v>2646</v>
      </c>
      <c r="D2649" t="e">
        <f>IF(INDEX(People[First Name],$A2649)="","",
CONCATENATE("  - &amp;PersonID",TEXT($A2649,"0000"),
" {","PersonFirstName:  ",CHAR(34),INDEX(People[First Name],$A2649),CHAR(34),
", PersonMiddleName:  ",CHAR(34),INDEX(People[Middle Name],$A2649),CHAR(34),
", PersonLastName:  ",CHAR(34),INDEX(People[Last Name],$A2649),CHAR(34),"}"))</f>
        <v>#REF!</v>
      </c>
      <c r="E2649" t="e">
        <f>IF(INDEX(Organizations[Organization Type '[CV']],$A2649)="","",
CONCATENATE("  - &amp;OrganizationID",TEXT($A2649,"0000"),
" {","OrganizationTypeCV:  ",CHAR(34),INDEX(Organizations[Organization Type '[CV']],$A2649),CHAR(34),
", OrganizationCode:  ",CHAR(34),INDEX(Organizations[Organization Code],$A2649),CHAR(34),
", OrganizationName:  ",CHAR(34),INDEX(Organizations[Organization Name],$A2649),CHAR(34),
", OrganizationDescription:  ",CHAR(34),INDEX(Organizations[Organization Description],$A2649),CHAR(34),
", OrganizationLink:  ",CHAR(34),INDEX(Organizations[Organization Link],$A2649),CHAR(34),"}"))</f>
        <v>#REF!</v>
      </c>
      <c r="F2649" t="e">
        <f>IF(INDEX(People[First Name],$A2649)="","",
CONCATENATE("  - &amp;AffiliationID",TEXT($A2649,"0000"),
" {PersonID: *PersonID",TEXT($A2649,"0000"),
", OrganizationID: *OrganizationID",TEXT(MATCH(INDEX(People[Organization Name],$A2649),Organizations[Organization Name],0),"0000"),
", IsPrimaryOrganizationContact: , AffiliationStartDate: , AffiliationEndDate: , PrimaryPhone: ",
", PrimaryEmail: ",CHAR(34),INDEX(People[Primary Email],$A2649),CHAR(34),
", PrimaryAddress: ",CHAR(34),INDEX(People[Primary Address],$A2649),CHAR(34),
", PersonLink: }"))</f>
        <v>#REF!</v>
      </c>
      <c r="H2649" t="e">
        <f>IF(COUNTA(CitationInformation)=0,"",IF(INDEX(AuthorList[Author Name],$A2649)="","",
CONCATENATE("  - &amp;AuthorListID",TEXT($A2649,"0000"),
"  {CitationID: *CitationID0001",
", PersonID: *PersonID",TEXT(MATCH(INDEX(AuthorList[Author Name],$A2649),People[Full Name],0),"0000"),
", AuthorOrder: ",INDEX(AuthorList[Author Number],$A2649),"}")))</f>
        <v>#REF!</v>
      </c>
      <c r="K2649" t="e">
        <f>IF(INDEX(SamplingFeatures[Feature Code],$A2649)="","",
CONCATENATE("  - &amp;SamplingFeatureID",TEXT($A2649,"0000"),
" {","SamplingFeatureUUID:  ",CHAR(34),INDEX(SamplingFeatures[Sampling Feature UUID],$A2649),CHAR(34),
", SamplingFeatureTypeCV:  ",CHAR(34),INDEX(SamplingFeatures[Sampling Feature Type],$A2649),CHAR(34),
", SamplingFeatureCode:  ",CHAR(34),INDEX(SamplingFeatures[Feature Code],$A2649),CHAR(34),
", SamplingFeatureName:  ",CHAR(34),INDEX(SamplingFeatures[Feature Name],$A2649),CHAR(34),
", SamplingFeatureDescription:  ",CHAR(34),INDEX(SamplingFeatures[Feature Description],$A2649),CHAR(34),
", SamplingFeatureGeotypeCV:  ",CHAR(34),INDEX(SamplingFeatures[Feature Geo Type],$A2649),CHAR(34),
", FeatureGeometry:  ",CHAR(34),INDEX(SamplingFeatures[Feature Geometry],$A2649),CHAR(34),
", Elevation_m:  ",CHAR(34),INDEX(SamplingFeatures[Elevation_m],$A2649),CHAR(34),
", ElevationDatumCV:  ",CHAR(34),ElevationDatum,CHAR(34),"}"))</f>
        <v>#REF!</v>
      </c>
      <c r="L2649" t="e">
        <f>IF(INDEX(SamplingFeatures[Sampling Feature Type],$A2649)&lt;&gt;"Site","",
CONCATENATE("  - &amp;SiteID",TEXT(SUMPRODUCT(--($L$3:$L2648&lt;&gt;"")),"0000"),
" {","SamplingFeatureID:  *SamplingFeatureID",TEXT($A2649,"0000"),
", SiteTypeCV:  ",CHAR(34),INDEX(Sites[Site Type],$A2649),CHAR(34),
", Latitude:  ",INDEX(Sites[Latitude],$A2649),
", Longitude:  ",INDEX(Sites[Longitude],$A2649),
", SRSName:  ",CHAR(34),LatLonDatum,CHAR(34),"}"))</f>
        <v>#REF!</v>
      </c>
      <c r="M2649" t="e">
        <f>IF(INDEX(SamplingFeatures[Sampling Feature Type],$A2649)&lt;&gt;"Specimen","",
CONCATENATE("  - &amp;SpecimenID",TEXT(SUMPRODUCT(--($M$3:$M2648&lt;&gt;"")),"0000"),
" {","SamplingFeatureID:  *SamplingFeatureID",TEXT($A2649,"0000"),
", SpecimenTypeCV:  ",CHAR(34),INDEX(Specimens[Specimen Type],$A2649),CHAR(34),
", SpecimenMediumCV:  ",INDEX(Specimens[Specimen Medium],$A2649),
", IsFieldSpecimen:  ",CHAR(34),INDEX(Specimens[Is Field Specimen?],$A2649),CHAR(34),"}"))</f>
        <v>#REF!</v>
      </c>
      <c r="N2649" t="e">
        <f>IF(COUNTA(SpatialOffsets[])=0,"", IF(INDEX(SpatialOffsets[Spatial Offset Type],$A2649)="","",
CONCATENATE("  - &amp;SpatialOffsetID",TEXT($A2649,"0000"),
" {","SpatialOffsetTypeCV:  ",CHAR(34),INDEX(SpatialOffsets[Spatial Offset Type],$A2649),CHAR(34),
", Offset1Value:  ",INDEX(SpatialOffsets[Offset 1 Value],$A2649),
", Offset1UnitID:  ",CHAR(34),INDEX(SpatialOffsets[Offset 1 Unit],$A2649),CHAR(34),
", Offset2Value:  ",INDEX(SpatialOffsets[Offset 2 Value],$A2649),
", Offset2UnitID:  ",CHAR(34),INDEX(SpatialOffsets[Offset 2 Unit],$A2649),CHAR(34),
", Offset3Value:  ",INDEX(SpatialOffsets[Offset 3 Value],$A2649),
", Offset3UnitID:  ",CHAR(34),INDEX(SpatialOffsets[Offset 3 Unit],$A2649),CHAR(34),,"}")))</f>
        <v>#REF!</v>
      </c>
      <c r="O2649" t="e">
        <f>IF(COUNTA(RelatedFeatures[])=0,"", IF(INDEX(RelatedFeatures[First Sampling Feature Code],$A2649)="","",
CONCATENATE("  - &amp;RelationID",TEXT($A2649,"0000"),
" {","SamplingFeatureID:  *SamplingFeatureID",TEXT(MATCH(INDEX(RelatedFeatures[First Sampling Feature Code],$A2649),SamplingFeatures[Feature Code],0),"0000"),
", RelationshipTypeCV:  ",CHAR(34),INDEX(RelatedFeatures[Relationship Type],$A2649),CHAR(34),
", RelatedFeatureID: *SamplingFeatureID",TEXT(MATCH(INDEX(RelatedFeatures[Second Sampling Feature Code],$A2649),SamplingFeatures[Feature Code],0),"0000"),
", SpatialOffsetID:  ",IF(INDEX(RelatedFeatures[Offset Number],$A2649)="","",CONCATENATE("*SpatialOffsetID",TEXT(INDEX(RelatedFeatures[Offset Number],$A2649),"0000"))),"}")))</f>
        <v>#REF!</v>
      </c>
      <c r="P2649" t="e">
        <f>IF(INDEX(Methods[Method Type],$A2649)="","",
CONCATENATE("  - &amp;MethodID",TEXT($A2649,"0000"),
" {","MethodTypeCV:  ",CHAR(34),INDEX(Methods[Method Type],$A2649),CHAR(34),
", MethodCode:  ",CHAR(34),INDEX(Methods[Method Code],$A2649),CHAR(34),
", MethodName:  ",CHAR(34),INDEX(Methods[Method Name],$A2649),CHAR(34),
", MethodDescription:  ",CHAR(34),INDEX(Methods[Method Description],$A2649),CHAR(34),
", MethodLink:  ",CHAR(34),INDEX(Methods[Method Link],$A2649),CHAR(34),
", OrganizationID: *OrganizationID",TEXT(MATCH(INDEX(Methods[Organization Name],$A2649),Organizations[Organization Name],0),"0000"),"}"))</f>
        <v>#REF!</v>
      </c>
      <c r="Q2649" t="e">
        <f>IF(INDEX(Variables[Variable Type],$A2649)="","",
CONCATENATE("  - &amp;VariableID",TEXT($A2649,"0000"),
" {","VariableTypeCV:  ",CHAR(34),INDEX(Variables[Variable Type],$A2649),CHAR(34),
", VariableCode:  ",CHAR(34),INDEX(Variables[Variable Code],$A2649),CHAR(34),
", VariableNameCV:  ",CHAR(34),INDEX(Variables[Variable Name],$A2649),CHAR(34),
", VariableDefinition:  ",CHAR(34),INDEX(Variables[Variable Definition],$A2649),CHAR(34),
", SpecciationCV:  ",CHAR(34),INDEX(Variables[Speciation],$A2649),CHAR(34),
", NoDataValue:  ",CHAR(34),INDEX(Variables[No Data Value],$A2649),CHAR(34),"}"))</f>
        <v>#REF!</v>
      </c>
    </row>
    <row r="2650" spans="1:17" x14ac:dyDescent="0.25">
      <c r="A2650">
        <v>2647</v>
      </c>
      <c r="D2650" t="e">
        <f>IF(INDEX(People[First Name],$A2650)="","",
CONCATENATE("  - &amp;PersonID",TEXT($A2650,"0000"),
" {","PersonFirstName:  ",CHAR(34),INDEX(People[First Name],$A2650),CHAR(34),
", PersonMiddleName:  ",CHAR(34),INDEX(People[Middle Name],$A2650),CHAR(34),
", PersonLastName:  ",CHAR(34),INDEX(People[Last Name],$A2650),CHAR(34),"}"))</f>
        <v>#REF!</v>
      </c>
      <c r="E2650" t="e">
        <f>IF(INDEX(Organizations[Organization Type '[CV']],$A2650)="","",
CONCATENATE("  - &amp;OrganizationID",TEXT($A2650,"0000"),
" {","OrganizationTypeCV:  ",CHAR(34),INDEX(Organizations[Organization Type '[CV']],$A2650),CHAR(34),
", OrganizationCode:  ",CHAR(34),INDEX(Organizations[Organization Code],$A2650),CHAR(34),
", OrganizationName:  ",CHAR(34),INDEX(Organizations[Organization Name],$A2650),CHAR(34),
", OrganizationDescription:  ",CHAR(34),INDEX(Organizations[Organization Description],$A2650),CHAR(34),
", OrganizationLink:  ",CHAR(34),INDEX(Organizations[Organization Link],$A2650),CHAR(34),"}"))</f>
        <v>#REF!</v>
      </c>
      <c r="F2650" t="e">
        <f>IF(INDEX(People[First Name],$A2650)="","",
CONCATENATE("  - &amp;AffiliationID",TEXT($A2650,"0000"),
" {PersonID: *PersonID",TEXT($A2650,"0000"),
", OrganizationID: *OrganizationID",TEXT(MATCH(INDEX(People[Organization Name],$A2650),Organizations[Organization Name],0),"0000"),
", IsPrimaryOrganizationContact: , AffiliationStartDate: , AffiliationEndDate: , PrimaryPhone: ",
", PrimaryEmail: ",CHAR(34),INDEX(People[Primary Email],$A2650),CHAR(34),
", PrimaryAddress: ",CHAR(34),INDEX(People[Primary Address],$A2650),CHAR(34),
", PersonLink: }"))</f>
        <v>#REF!</v>
      </c>
      <c r="H2650" t="e">
        <f>IF(COUNTA(CitationInformation)=0,"",IF(INDEX(AuthorList[Author Name],$A2650)="","",
CONCATENATE("  - &amp;AuthorListID",TEXT($A2650,"0000"),
"  {CitationID: *CitationID0001",
", PersonID: *PersonID",TEXT(MATCH(INDEX(AuthorList[Author Name],$A2650),People[Full Name],0),"0000"),
", AuthorOrder: ",INDEX(AuthorList[Author Number],$A2650),"}")))</f>
        <v>#REF!</v>
      </c>
      <c r="K2650" t="e">
        <f>IF(INDEX(SamplingFeatures[Feature Code],$A2650)="","",
CONCATENATE("  - &amp;SamplingFeatureID",TEXT($A2650,"0000"),
" {","SamplingFeatureUUID:  ",CHAR(34),INDEX(SamplingFeatures[Sampling Feature UUID],$A2650),CHAR(34),
", SamplingFeatureTypeCV:  ",CHAR(34),INDEX(SamplingFeatures[Sampling Feature Type],$A2650),CHAR(34),
", SamplingFeatureCode:  ",CHAR(34),INDEX(SamplingFeatures[Feature Code],$A2650),CHAR(34),
", SamplingFeatureName:  ",CHAR(34),INDEX(SamplingFeatures[Feature Name],$A2650),CHAR(34),
", SamplingFeatureDescription:  ",CHAR(34),INDEX(SamplingFeatures[Feature Description],$A2650),CHAR(34),
", SamplingFeatureGeotypeCV:  ",CHAR(34),INDEX(SamplingFeatures[Feature Geo Type],$A2650),CHAR(34),
", FeatureGeometry:  ",CHAR(34),INDEX(SamplingFeatures[Feature Geometry],$A2650),CHAR(34),
", Elevation_m:  ",CHAR(34),INDEX(SamplingFeatures[Elevation_m],$A2650),CHAR(34),
", ElevationDatumCV:  ",CHAR(34),ElevationDatum,CHAR(34),"}"))</f>
        <v>#REF!</v>
      </c>
      <c r="L2650" t="e">
        <f>IF(INDEX(SamplingFeatures[Sampling Feature Type],$A2650)&lt;&gt;"Site","",
CONCATENATE("  - &amp;SiteID",TEXT(SUMPRODUCT(--($L$3:$L2649&lt;&gt;"")),"0000"),
" {","SamplingFeatureID:  *SamplingFeatureID",TEXT($A2650,"0000"),
", SiteTypeCV:  ",CHAR(34),INDEX(Sites[Site Type],$A2650),CHAR(34),
", Latitude:  ",INDEX(Sites[Latitude],$A2650),
", Longitude:  ",INDEX(Sites[Longitude],$A2650),
", SRSName:  ",CHAR(34),LatLonDatum,CHAR(34),"}"))</f>
        <v>#REF!</v>
      </c>
      <c r="M2650" t="e">
        <f>IF(INDEX(SamplingFeatures[Sampling Feature Type],$A2650)&lt;&gt;"Specimen","",
CONCATENATE("  - &amp;SpecimenID",TEXT(SUMPRODUCT(--($M$3:$M2649&lt;&gt;"")),"0000"),
" {","SamplingFeatureID:  *SamplingFeatureID",TEXT($A2650,"0000"),
", SpecimenTypeCV:  ",CHAR(34),INDEX(Specimens[Specimen Type],$A2650),CHAR(34),
", SpecimenMediumCV:  ",INDEX(Specimens[Specimen Medium],$A2650),
", IsFieldSpecimen:  ",CHAR(34),INDEX(Specimens[Is Field Specimen?],$A2650),CHAR(34),"}"))</f>
        <v>#REF!</v>
      </c>
      <c r="N2650" t="e">
        <f>IF(COUNTA(SpatialOffsets[])=0,"", IF(INDEX(SpatialOffsets[Spatial Offset Type],$A2650)="","",
CONCATENATE("  - &amp;SpatialOffsetID",TEXT($A2650,"0000"),
" {","SpatialOffsetTypeCV:  ",CHAR(34),INDEX(SpatialOffsets[Spatial Offset Type],$A2650),CHAR(34),
", Offset1Value:  ",INDEX(SpatialOffsets[Offset 1 Value],$A2650),
", Offset1UnitID:  ",CHAR(34),INDEX(SpatialOffsets[Offset 1 Unit],$A2650),CHAR(34),
", Offset2Value:  ",INDEX(SpatialOffsets[Offset 2 Value],$A2650),
", Offset2UnitID:  ",CHAR(34),INDEX(SpatialOffsets[Offset 2 Unit],$A2650),CHAR(34),
", Offset3Value:  ",INDEX(SpatialOffsets[Offset 3 Value],$A2650),
", Offset3UnitID:  ",CHAR(34),INDEX(SpatialOffsets[Offset 3 Unit],$A2650),CHAR(34),,"}")))</f>
        <v>#REF!</v>
      </c>
      <c r="O2650" t="e">
        <f>IF(COUNTA(RelatedFeatures[])=0,"", IF(INDEX(RelatedFeatures[First Sampling Feature Code],$A2650)="","",
CONCATENATE("  - &amp;RelationID",TEXT($A2650,"0000"),
" {","SamplingFeatureID:  *SamplingFeatureID",TEXT(MATCH(INDEX(RelatedFeatures[First Sampling Feature Code],$A2650),SamplingFeatures[Feature Code],0),"0000"),
", RelationshipTypeCV:  ",CHAR(34),INDEX(RelatedFeatures[Relationship Type],$A2650),CHAR(34),
", RelatedFeatureID: *SamplingFeatureID",TEXT(MATCH(INDEX(RelatedFeatures[Second Sampling Feature Code],$A2650),SamplingFeatures[Feature Code],0),"0000"),
", SpatialOffsetID:  ",IF(INDEX(RelatedFeatures[Offset Number],$A2650)="","",CONCATENATE("*SpatialOffsetID",TEXT(INDEX(RelatedFeatures[Offset Number],$A2650),"0000"))),"}")))</f>
        <v>#REF!</v>
      </c>
      <c r="P2650" t="e">
        <f>IF(INDEX(Methods[Method Type],$A2650)="","",
CONCATENATE("  - &amp;MethodID",TEXT($A2650,"0000"),
" {","MethodTypeCV:  ",CHAR(34),INDEX(Methods[Method Type],$A2650),CHAR(34),
", MethodCode:  ",CHAR(34),INDEX(Methods[Method Code],$A2650),CHAR(34),
", MethodName:  ",CHAR(34),INDEX(Methods[Method Name],$A2650),CHAR(34),
", MethodDescription:  ",CHAR(34),INDEX(Methods[Method Description],$A2650),CHAR(34),
", MethodLink:  ",CHAR(34),INDEX(Methods[Method Link],$A2650),CHAR(34),
", OrganizationID: *OrganizationID",TEXT(MATCH(INDEX(Methods[Organization Name],$A2650),Organizations[Organization Name],0),"0000"),"}"))</f>
        <v>#REF!</v>
      </c>
      <c r="Q2650" t="e">
        <f>IF(INDEX(Variables[Variable Type],$A2650)="","",
CONCATENATE("  - &amp;VariableID",TEXT($A2650,"0000"),
" {","VariableTypeCV:  ",CHAR(34),INDEX(Variables[Variable Type],$A2650),CHAR(34),
", VariableCode:  ",CHAR(34),INDEX(Variables[Variable Code],$A2650),CHAR(34),
", VariableNameCV:  ",CHAR(34),INDEX(Variables[Variable Name],$A2650),CHAR(34),
", VariableDefinition:  ",CHAR(34),INDEX(Variables[Variable Definition],$A2650),CHAR(34),
", SpecciationCV:  ",CHAR(34),INDEX(Variables[Speciation],$A2650),CHAR(34),
", NoDataValue:  ",CHAR(34),INDEX(Variables[No Data Value],$A2650),CHAR(34),"}"))</f>
        <v>#REF!</v>
      </c>
    </row>
    <row r="2651" spans="1:17" x14ac:dyDescent="0.25">
      <c r="A2651">
        <v>2648</v>
      </c>
      <c r="D2651" t="e">
        <f>IF(INDEX(People[First Name],$A2651)="","",
CONCATENATE("  - &amp;PersonID",TEXT($A2651,"0000"),
" {","PersonFirstName:  ",CHAR(34),INDEX(People[First Name],$A2651),CHAR(34),
", PersonMiddleName:  ",CHAR(34),INDEX(People[Middle Name],$A2651),CHAR(34),
", PersonLastName:  ",CHAR(34),INDEX(People[Last Name],$A2651),CHAR(34),"}"))</f>
        <v>#REF!</v>
      </c>
      <c r="E2651" t="e">
        <f>IF(INDEX(Organizations[Organization Type '[CV']],$A2651)="","",
CONCATENATE("  - &amp;OrganizationID",TEXT($A2651,"0000"),
" {","OrganizationTypeCV:  ",CHAR(34),INDEX(Organizations[Organization Type '[CV']],$A2651),CHAR(34),
", OrganizationCode:  ",CHAR(34),INDEX(Organizations[Organization Code],$A2651),CHAR(34),
", OrganizationName:  ",CHAR(34),INDEX(Organizations[Organization Name],$A2651),CHAR(34),
", OrganizationDescription:  ",CHAR(34),INDEX(Organizations[Organization Description],$A2651),CHAR(34),
", OrganizationLink:  ",CHAR(34),INDEX(Organizations[Organization Link],$A2651),CHAR(34),"}"))</f>
        <v>#REF!</v>
      </c>
      <c r="F2651" t="e">
        <f>IF(INDEX(People[First Name],$A2651)="","",
CONCATENATE("  - &amp;AffiliationID",TEXT($A2651,"0000"),
" {PersonID: *PersonID",TEXT($A2651,"0000"),
", OrganizationID: *OrganizationID",TEXT(MATCH(INDEX(People[Organization Name],$A2651),Organizations[Organization Name],0),"0000"),
", IsPrimaryOrganizationContact: , AffiliationStartDate: , AffiliationEndDate: , PrimaryPhone: ",
", PrimaryEmail: ",CHAR(34),INDEX(People[Primary Email],$A2651),CHAR(34),
", PrimaryAddress: ",CHAR(34),INDEX(People[Primary Address],$A2651),CHAR(34),
", PersonLink: }"))</f>
        <v>#REF!</v>
      </c>
      <c r="H2651" t="e">
        <f>IF(COUNTA(CitationInformation)=0,"",IF(INDEX(AuthorList[Author Name],$A2651)="","",
CONCATENATE("  - &amp;AuthorListID",TEXT($A2651,"0000"),
"  {CitationID: *CitationID0001",
", PersonID: *PersonID",TEXT(MATCH(INDEX(AuthorList[Author Name],$A2651),People[Full Name],0),"0000"),
", AuthorOrder: ",INDEX(AuthorList[Author Number],$A2651),"}")))</f>
        <v>#REF!</v>
      </c>
      <c r="K2651" t="e">
        <f>IF(INDEX(SamplingFeatures[Feature Code],$A2651)="","",
CONCATENATE("  - &amp;SamplingFeatureID",TEXT($A2651,"0000"),
" {","SamplingFeatureUUID:  ",CHAR(34),INDEX(SamplingFeatures[Sampling Feature UUID],$A2651),CHAR(34),
", SamplingFeatureTypeCV:  ",CHAR(34),INDEX(SamplingFeatures[Sampling Feature Type],$A2651),CHAR(34),
", SamplingFeatureCode:  ",CHAR(34),INDEX(SamplingFeatures[Feature Code],$A2651),CHAR(34),
", SamplingFeatureName:  ",CHAR(34),INDEX(SamplingFeatures[Feature Name],$A2651),CHAR(34),
", SamplingFeatureDescription:  ",CHAR(34),INDEX(SamplingFeatures[Feature Description],$A2651),CHAR(34),
", SamplingFeatureGeotypeCV:  ",CHAR(34),INDEX(SamplingFeatures[Feature Geo Type],$A2651),CHAR(34),
", FeatureGeometry:  ",CHAR(34),INDEX(SamplingFeatures[Feature Geometry],$A2651),CHAR(34),
", Elevation_m:  ",CHAR(34),INDEX(SamplingFeatures[Elevation_m],$A2651),CHAR(34),
", ElevationDatumCV:  ",CHAR(34),ElevationDatum,CHAR(34),"}"))</f>
        <v>#REF!</v>
      </c>
      <c r="L2651" t="e">
        <f>IF(INDEX(SamplingFeatures[Sampling Feature Type],$A2651)&lt;&gt;"Site","",
CONCATENATE("  - &amp;SiteID",TEXT(SUMPRODUCT(--($L$3:$L2650&lt;&gt;"")),"0000"),
" {","SamplingFeatureID:  *SamplingFeatureID",TEXT($A2651,"0000"),
", SiteTypeCV:  ",CHAR(34),INDEX(Sites[Site Type],$A2651),CHAR(34),
", Latitude:  ",INDEX(Sites[Latitude],$A2651),
", Longitude:  ",INDEX(Sites[Longitude],$A2651),
", SRSName:  ",CHAR(34),LatLonDatum,CHAR(34),"}"))</f>
        <v>#REF!</v>
      </c>
      <c r="M2651" t="e">
        <f>IF(INDEX(SamplingFeatures[Sampling Feature Type],$A2651)&lt;&gt;"Specimen","",
CONCATENATE("  - &amp;SpecimenID",TEXT(SUMPRODUCT(--($M$3:$M2650&lt;&gt;"")),"0000"),
" {","SamplingFeatureID:  *SamplingFeatureID",TEXT($A2651,"0000"),
", SpecimenTypeCV:  ",CHAR(34),INDEX(Specimens[Specimen Type],$A2651),CHAR(34),
", SpecimenMediumCV:  ",INDEX(Specimens[Specimen Medium],$A2651),
", IsFieldSpecimen:  ",CHAR(34),INDEX(Specimens[Is Field Specimen?],$A2651),CHAR(34),"}"))</f>
        <v>#REF!</v>
      </c>
      <c r="N2651" t="e">
        <f>IF(COUNTA(SpatialOffsets[])=0,"", IF(INDEX(SpatialOffsets[Spatial Offset Type],$A2651)="","",
CONCATENATE("  - &amp;SpatialOffsetID",TEXT($A2651,"0000"),
" {","SpatialOffsetTypeCV:  ",CHAR(34),INDEX(SpatialOffsets[Spatial Offset Type],$A2651),CHAR(34),
", Offset1Value:  ",INDEX(SpatialOffsets[Offset 1 Value],$A2651),
", Offset1UnitID:  ",CHAR(34),INDEX(SpatialOffsets[Offset 1 Unit],$A2651),CHAR(34),
", Offset2Value:  ",INDEX(SpatialOffsets[Offset 2 Value],$A2651),
", Offset2UnitID:  ",CHAR(34),INDEX(SpatialOffsets[Offset 2 Unit],$A2651),CHAR(34),
", Offset3Value:  ",INDEX(SpatialOffsets[Offset 3 Value],$A2651),
", Offset3UnitID:  ",CHAR(34),INDEX(SpatialOffsets[Offset 3 Unit],$A2651),CHAR(34),,"}")))</f>
        <v>#REF!</v>
      </c>
      <c r="O2651" t="e">
        <f>IF(COUNTA(RelatedFeatures[])=0,"", IF(INDEX(RelatedFeatures[First Sampling Feature Code],$A2651)="","",
CONCATENATE("  - &amp;RelationID",TEXT($A2651,"0000"),
" {","SamplingFeatureID:  *SamplingFeatureID",TEXT(MATCH(INDEX(RelatedFeatures[First Sampling Feature Code],$A2651),SamplingFeatures[Feature Code],0),"0000"),
", RelationshipTypeCV:  ",CHAR(34),INDEX(RelatedFeatures[Relationship Type],$A2651),CHAR(34),
", RelatedFeatureID: *SamplingFeatureID",TEXT(MATCH(INDEX(RelatedFeatures[Second Sampling Feature Code],$A2651),SamplingFeatures[Feature Code],0),"0000"),
", SpatialOffsetID:  ",IF(INDEX(RelatedFeatures[Offset Number],$A2651)="","",CONCATENATE("*SpatialOffsetID",TEXT(INDEX(RelatedFeatures[Offset Number],$A2651),"0000"))),"}")))</f>
        <v>#REF!</v>
      </c>
      <c r="P2651" t="e">
        <f>IF(INDEX(Methods[Method Type],$A2651)="","",
CONCATENATE("  - &amp;MethodID",TEXT($A2651,"0000"),
" {","MethodTypeCV:  ",CHAR(34),INDEX(Methods[Method Type],$A2651),CHAR(34),
", MethodCode:  ",CHAR(34),INDEX(Methods[Method Code],$A2651),CHAR(34),
", MethodName:  ",CHAR(34),INDEX(Methods[Method Name],$A2651),CHAR(34),
", MethodDescription:  ",CHAR(34),INDEX(Methods[Method Description],$A2651),CHAR(34),
", MethodLink:  ",CHAR(34),INDEX(Methods[Method Link],$A2651),CHAR(34),
", OrganizationID: *OrganizationID",TEXT(MATCH(INDEX(Methods[Organization Name],$A2651),Organizations[Organization Name],0),"0000"),"}"))</f>
        <v>#REF!</v>
      </c>
      <c r="Q2651" t="e">
        <f>IF(INDEX(Variables[Variable Type],$A2651)="","",
CONCATENATE("  - &amp;VariableID",TEXT($A2651,"0000"),
" {","VariableTypeCV:  ",CHAR(34),INDEX(Variables[Variable Type],$A2651),CHAR(34),
", VariableCode:  ",CHAR(34),INDEX(Variables[Variable Code],$A2651),CHAR(34),
", VariableNameCV:  ",CHAR(34),INDEX(Variables[Variable Name],$A2651),CHAR(34),
", VariableDefinition:  ",CHAR(34),INDEX(Variables[Variable Definition],$A2651),CHAR(34),
", SpecciationCV:  ",CHAR(34),INDEX(Variables[Speciation],$A2651),CHAR(34),
", NoDataValue:  ",CHAR(34),INDEX(Variables[No Data Value],$A2651),CHAR(34),"}"))</f>
        <v>#REF!</v>
      </c>
    </row>
    <row r="2652" spans="1:17" x14ac:dyDescent="0.25">
      <c r="A2652">
        <v>2649</v>
      </c>
      <c r="D2652" t="e">
        <f>IF(INDEX(People[First Name],$A2652)="","",
CONCATENATE("  - &amp;PersonID",TEXT($A2652,"0000"),
" {","PersonFirstName:  ",CHAR(34),INDEX(People[First Name],$A2652),CHAR(34),
", PersonMiddleName:  ",CHAR(34),INDEX(People[Middle Name],$A2652),CHAR(34),
", PersonLastName:  ",CHAR(34),INDEX(People[Last Name],$A2652),CHAR(34),"}"))</f>
        <v>#REF!</v>
      </c>
      <c r="E2652" t="e">
        <f>IF(INDEX(Organizations[Organization Type '[CV']],$A2652)="","",
CONCATENATE("  - &amp;OrganizationID",TEXT($A2652,"0000"),
" {","OrganizationTypeCV:  ",CHAR(34),INDEX(Organizations[Organization Type '[CV']],$A2652),CHAR(34),
", OrganizationCode:  ",CHAR(34),INDEX(Organizations[Organization Code],$A2652),CHAR(34),
", OrganizationName:  ",CHAR(34),INDEX(Organizations[Organization Name],$A2652),CHAR(34),
", OrganizationDescription:  ",CHAR(34),INDEX(Organizations[Organization Description],$A2652),CHAR(34),
", OrganizationLink:  ",CHAR(34),INDEX(Organizations[Organization Link],$A2652),CHAR(34),"}"))</f>
        <v>#REF!</v>
      </c>
      <c r="F2652" t="e">
        <f>IF(INDEX(People[First Name],$A2652)="","",
CONCATENATE("  - &amp;AffiliationID",TEXT($A2652,"0000"),
" {PersonID: *PersonID",TEXT($A2652,"0000"),
", OrganizationID: *OrganizationID",TEXT(MATCH(INDEX(People[Organization Name],$A2652),Organizations[Organization Name],0),"0000"),
", IsPrimaryOrganizationContact: , AffiliationStartDate: , AffiliationEndDate: , PrimaryPhone: ",
", PrimaryEmail: ",CHAR(34),INDEX(People[Primary Email],$A2652),CHAR(34),
", PrimaryAddress: ",CHAR(34),INDEX(People[Primary Address],$A2652),CHAR(34),
", PersonLink: }"))</f>
        <v>#REF!</v>
      </c>
      <c r="H2652" t="e">
        <f>IF(COUNTA(CitationInformation)=0,"",IF(INDEX(AuthorList[Author Name],$A2652)="","",
CONCATENATE("  - &amp;AuthorListID",TEXT($A2652,"0000"),
"  {CitationID: *CitationID0001",
", PersonID: *PersonID",TEXT(MATCH(INDEX(AuthorList[Author Name],$A2652),People[Full Name],0),"0000"),
", AuthorOrder: ",INDEX(AuthorList[Author Number],$A2652),"}")))</f>
        <v>#REF!</v>
      </c>
      <c r="K2652" t="e">
        <f>IF(INDEX(SamplingFeatures[Feature Code],$A2652)="","",
CONCATENATE("  - &amp;SamplingFeatureID",TEXT($A2652,"0000"),
" {","SamplingFeatureUUID:  ",CHAR(34),INDEX(SamplingFeatures[Sampling Feature UUID],$A2652),CHAR(34),
", SamplingFeatureTypeCV:  ",CHAR(34),INDEX(SamplingFeatures[Sampling Feature Type],$A2652),CHAR(34),
", SamplingFeatureCode:  ",CHAR(34),INDEX(SamplingFeatures[Feature Code],$A2652),CHAR(34),
", SamplingFeatureName:  ",CHAR(34),INDEX(SamplingFeatures[Feature Name],$A2652),CHAR(34),
", SamplingFeatureDescription:  ",CHAR(34),INDEX(SamplingFeatures[Feature Description],$A2652),CHAR(34),
", SamplingFeatureGeotypeCV:  ",CHAR(34),INDEX(SamplingFeatures[Feature Geo Type],$A2652),CHAR(34),
", FeatureGeometry:  ",CHAR(34),INDEX(SamplingFeatures[Feature Geometry],$A2652),CHAR(34),
", Elevation_m:  ",CHAR(34),INDEX(SamplingFeatures[Elevation_m],$A2652),CHAR(34),
", ElevationDatumCV:  ",CHAR(34),ElevationDatum,CHAR(34),"}"))</f>
        <v>#REF!</v>
      </c>
      <c r="L2652" t="e">
        <f>IF(INDEX(SamplingFeatures[Sampling Feature Type],$A2652)&lt;&gt;"Site","",
CONCATENATE("  - &amp;SiteID",TEXT(SUMPRODUCT(--($L$3:$L2651&lt;&gt;"")),"0000"),
" {","SamplingFeatureID:  *SamplingFeatureID",TEXT($A2652,"0000"),
", SiteTypeCV:  ",CHAR(34),INDEX(Sites[Site Type],$A2652),CHAR(34),
", Latitude:  ",INDEX(Sites[Latitude],$A2652),
", Longitude:  ",INDEX(Sites[Longitude],$A2652),
", SRSName:  ",CHAR(34),LatLonDatum,CHAR(34),"}"))</f>
        <v>#REF!</v>
      </c>
      <c r="M2652" t="e">
        <f>IF(INDEX(SamplingFeatures[Sampling Feature Type],$A2652)&lt;&gt;"Specimen","",
CONCATENATE("  - &amp;SpecimenID",TEXT(SUMPRODUCT(--($M$3:$M2651&lt;&gt;"")),"0000"),
" {","SamplingFeatureID:  *SamplingFeatureID",TEXT($A2652,"0000"),
", SpecimenTypeCV:  ",CHAR(34),INDEX(Specimens[Specimen Type],$A2652),CHAR(34),
", SpecimenMediumCV:  ",INDEX(Specimens[Specimen Medium],$A2652),
", IsFieldSpecimen:  ",CHAR(34),INDEX(Specimens[Is Field Specimen?],$A2652),CHAR(34),"}"))</f>
        <v>#REF!</v>
      </c>
      <c r="N2652" t="e">
        <f>IF(COUNTA(SpatialOffsets[])=0,"", IF(INDEX(SpatialOffsets[Spatial Offset Type],$A2652)="","",
CONCATENATE("  - &amp;SpatialOffsetID",TEXT($A2652,"0000"),
" {","SpatialOffsetTypeCV:  ",CHAR(34),INDEX(SpatialOffsets[Spatial Offset Type],$A2652),CHAR(34),
", Offset1Value:  ",INDEX(SpatialOffsets[Offset 1 Value],$A2652),
", Offset1UnitID:  ",CHAR(34),INDEX(SpatialOffsets[Offset 1 Unit],$A2652),CHAR(34),
", Offset2Value:  ",INDEX(SpatialOffsets[Offset 2 Value],$A2652),
", Offset2UnitID:  ",CHAR(34),INDEX(SpatialOffsets[Offset 2 Unit],$A2652),CHAR(34),
", Offset3Value:  ",INDEX(SpatialOffsets[Offset 3 Value],$A2652),
", Offset3UnitID:  ",CHAR(34),INDEX(SpatialOffsets[Offset 3 Unit],$A2652),CHAR(34),,"}")))</f>
        <v>#REF!</v>
      </c>
      <c r="O2652" t="e">
        <f>IF(COUNTA(RelatedFeatures[])=0,"", IF(INDEX(RelatedFeatures[First Sampling Feature Code],$A2652)="","",
CONCATENATE("  - &amp;RelationID",TEXT($A2652,"0000"),
" {","SamplingFeatureID:  *SamplingFeatureID",TEXT(MATCH(INDEX(RelatedFeatures[First Sampling Feature Code],$A2652),SamplingFeatures[Feature Code],0),"0000"),
", RelationshipTypeCV:  ",CHAR(34),INDEX(RelatedFeatures[Relationship Type],$A2652),CHAR(34),
", RelatedFeatureID: *SamplingFeatureID",TEXT(MATCH(INDEX(RelatedFeatures[Second Sampling Feature Code],$A2652),SamplingFeatures[Feature Code],0),"0000"),
", SpatialOffsetID:  ",IF(INDEX(RelatedFeatures[Offset Number],$A2652)="","",CONCATENATE("*SpatialOffsetID",TEXT(INDEX(RelatedFeatures[Offset Number],$A2652),"0000"))),"}")))</f>
        <v>#REF!</v>
      </c>
      <c r="P2652" t="e">
        <f>IF(INDEX(Methods[Method Type],$A2652)="","",
CONCATENATE("  - &amp;MethodID",TEXT($A2652,"0000"),
" {","MethodTypeCV:  ",CHAR(34),INDEX(Methods[Method Type],$A2652),CHAR(34),
", MethodCode:  ",CHAR(34),INDEX(Methods[Method Code],$A2652),CHAR(34),
", MethodName:  ",CHAR(34),INDEX(Methods[Method Name],$A2652),CHAR(34),
", MethodDescription:  ",CHAR(34),INDEX(Methods[Method Description],$A2652),CHAR(34),
", MethodLink:  ",CHAR(34),INDEX(Methods[Method Link],$A2652),CHAR(34),
", OrganizationID: *OrganizationID",TEXT(MATCH(INDEX(Methods[Organization Name],$A2652),Organizations[Organization Name],0),"0000"),"}"))</f>
        <v>#REF!</v>
      </c>
      <c r="Q2652" t="e">
        <f>IF(INDEX(Variables[Variable Type],$A2652)="","",
CONCATENATE("  - &amp;VariableID",TEXT($A2652,"0000"),
" {","VariableTypeCV:  ",CHAR(34),INDEX(Variables[Variable Type],$A2652),CHAR(34),
", VariableCode:  ",CHAR(34),INDEX(Variables[Variable Code],$A2652),CHAR(34),
", VariableNameCV:  ",CHAR(34),INDEX(Variables[Variable Name],$A2652),CHAR(34),
", VariableDefinition:  ",CHAR(34),INDEX(Variables[Variable Definition],$A2652),CHAR(34),
", SpecciationCV:  ",CHAR(34),INDEX(Variables[Speciation],$A2652),CHAR(34),
", NoDataValue:  ",CHAR(34),INDEX(Variables[No Data Value],$A2652),CHAR(34),"}"))</f>
        <v>#REF!</v>
      </c>
    </row>
    <row r="2653" spans="1:17" x14ac:dyDescent="0.25">
      <c r="A2653">
        <v>2650</v>
      </c>
      <c r="D2653" t="e">
        <f>IF(INDEX(People[First Name],$A2653)="","",
CONCATENATE("  - &amp;PersonID",TEXT($A2653,"0000"),
" {","PersonFirstName:  ",CHAR(34),INDEX(People[First Name],$A2653),CHAR(34),
", PersonMiddleName:  ",CHAR(34),INDEX(People[Middle Name],$A2653),CHAR(34),
", PersonLastName:  ",CHAR(34),INDEX(People[Last Name],$A2653),CHAR(34),"}"))</f>
        <v>#REF!</v>
      </c>
      <c r="E2653" t="e">
        <f>IF(INDEX(Organizations[Organization Type '[CV']],$A2653)="","",
CONCATENATE("  - &amp;OrganizationID",TEXT($A2653,"0000"),
" {","OrganizationTypeCV:  ",CHAR(34),INDEX(Organizations[Organization Type '[CV']],$A2653),CHAR(34),
", OrganizationCode:  ",CHAR(34),INDEX(Organizations[Organization Code],$A2653),CHAR(34),
", OrganizationName:  ",CHAR(34),INDEX(Organizations[Organization Name],$A2653),CHAR(34),
", OrganizationDescription:  ",CHAR(34),INDEX(Organizations[Organization Description],$A2653),CHAR(34),
", OrganizationLink:  ",CHAR(34),INDEX(Organizations[Organization Link],$A2653),CHAR(34),"}"))</f>
        <v>#REF!</v>
      </c>
      <c r="F2653" t="e">
        <f>IF(INDEX(People[First Name],$A2653)="","",
CONCATENATE("  - &amp;AffiliationID",TEXT($A2653,"0000"),
" {PersonID: *PersonID",TEXT($A2653,"0000"),
", OrganizationID: *OrganizationID",TEXT(MATCH(INDEX(People[Organization Name],$A2653),Organizations[Organization Name],0),"0000"),
", IsPrimaryOrganizationContact: , AffiliationStartDate: , AffiliationEndDate: , PrimaryPhone: ",
", PrimaryEmail: ",CHAR(34),INDEX(People[Primary Email],$A2653),CHAR(34),
", PrimaryAddress: ",CHAR(34),INDEX(People[Primary Address],$A2653),CHAR(34),
", PersonLink: }"))</f>
        <v>#REF!</v>
      </c>
      <c r="H2653" t="e">
        <f>IF(COUNTA(CitationInformation)=0,"",IF(INDEX(AuthorList[Author Name],$A2653)="","",
CONCATENATE("  - &amp;AuthorListID",TEXT($A2653,"0000"),
"  {CitationID: *CitationID0001",
", PersonID: *PersonID",TEXT(MATCH(INDEX(AuthorList[Author Name],$A2653),People[Full Name],0),"0000"),
", AuthorOrder: ",INDEX(AuthorList[Author Number],$A2653),"}")))</f>
        <v>#REF!</v>
      </c>
      <c r="K2653" t="e">
        <f>IF(INDEX(SamplingFeatures[Feature Code],$A2653)="","",
CONCATENATE("  - &amp;SamplingFeatureID",TEXT($A2653,"0000"),
" {","SamplingFeatureUUID:  ",CHAR(34),INDEX(SamplingFeatures[Sampling Feature UUID],$A2653),CHAR(34),
", SamplingFeatureTypeCV:  ",CHAR(34),INDEX(SamplingFeatures[Sampling Feature Type],$A2653),CHAR(34),
", SamplingFeatureCode:  ",CHAR(34),INDEX(SamplingFeatures[Feature Code],$A2653),CHAR(34),
", SamplingFeatureName:  ",CHAR(34),INDEX(SamplingFeatures[Feature Name],$A2653),CHAR(34),
", SamplingFeatureDescription:  ",CHAR(34),INDEX(SamplingFeatures[Feature Description],$A2653),CHAR(34),
", SamplingFeatureGeotypeCV:  ",CHAR(34),INDEX(SamplingFeatures[Feature Geo Type],$A2653),CHAR(34),
", FeatureGeometry:  ",CHAR(34),INDEX(SamplingFeatures[Feature Geometry],$A2653),CHAR(34),
", Elevation_m:  ",CHAR(34),INDEX(SamplingFeatures[Elevation_m],$A2653),CHAR(34),
", ElevationDatumCV:  ",CHAR(34),ElevationDatum,CHAR(34),"}"))</f>
        <v>#REF!</v>
      </c>
      <c r="L2653" t="e">
        <f>IF(INDEX(SamplingFeatures[Sampling Feature Type],$A2653)&lt;&gt;"Site","",
CONCATENATE("  - &amp;SiteID",TEXT(SUMPRODUCT(--($L$3:$L2652&lt;&gt;"")),"0000"),
" {","SamplingFeatureID:  *SamplingFeatureID",TEXT($A2653,"0000"),
", SiteTypeCV:  ",CHAR(34),INDEX(Sites[Site Type],$A2653),CHAR(34),
", Latitude:  ",INDEX(Sites[Latitude],$A2653),
", Longitude:  ",INDEX(Sites[Longitude],$A2653),
", SRSName:  ",CHAR(34),LatLonDatum,CHAR(34),"}"))</f>
        <v>#REF!</v>
      </c>
      <c r="M2653" t="e">
        <f>IF(INDEX(SamplingFeatures[Sampling Feature Type],$A2653)&lt;&gt;"Specimen","",
CONCATENATE("  - &amp;SpecimenID",TEXT(SUMPRODUCT(--($M$3:$M2652&lt;&gt;"")),"0000"),
" {","SamplingFeatureID:  *SamplingFeatureID",TEXT($A2653,"0000"),
", SpecimenTypeCV:  ",CHAR(34),INDEX(Specimens[Specimen Type],$A2653),CHAR(34),
", SpecimenMediumCV:  ",INDEX(Specimens[Specimen Medium],$A2653),
", IsFieldSpecimen:  ",CHAR(34),INDEX(Specimens[Is Field Specimen?],$A2653),CHAR(34),"}"))</f>
        <v>#REF!</v>
      </c>
      <c r="N2653" t="e">
        <f>IF(COUNTA(SpatialOffsets[])=0,"", IF(INDEX(SpatialOffsets[Spatial Offset Type],$A2653)="","",
CONCATENATE("  - &amp;SpatialOffsetID",TEXT($A2653,"0000"),
" {","SpatialOffsetTypeCV:  ",CHAR(34),INDEX(SpatialOffsets[Spatial Offset Type],$A2653),CHAR(34),
", Offset1Value:  ",INDEX(SpatialOffsets[Offset 1 Value],$A2653),
", Offset1UnitID:  ",CHAR(34),INDEX(SpatialOffsets[Offset 1 Unit],$A2653),CHAR(34),
", Offset2Value:  ",INDEX(SpatialOffsets[Offset 2 Value],$A2653),
", Offset2UnitID:  ",CHAR(34),INDEX(SpatialOffsets[Offset 2 Unit],$A2653),CHAR(34),
", Offset3Value:  ",INDEX(SpatialOffsets[Offset 3 Value],$A2653),
", Offset3UnitID:  ",CHAR(34),INDEX(SpatialOffsets[Offset 3 Unit],$A2653),CHAR(34),,"}")))</f>
        <v>#REF!</v>
      </c>
      <c r="O2653" t="e">
        <f>IF(COUNTA(RelatedFeatures[])=0,"", IF(INDEX(RelatedFeatures[First Sampling Feature Code],$A2653)="","",
CONCATENATE("  - &amp;RelationID",TEXT($A2653,"0000"),
" {","SamplingFeatureID:  *SamplingFeatureID",TEXT(MATCH(INDEX(RelatedFeatures[First Sampling Feature Code],$A2653),SamplingFeatures[Feature Code],0),"0000"),
", RelationshipTypeCV:  ",CHAR(34),INDEX(RelatedFeatures[Relationship Type],$A2653),CHAR(34),
", RelatedFeatureID: *SamplingFeatureID",TEXT(MATCH(INDEX(RelatedFeatures[Second Sampling Feature Code],$A2653),SamplingFeatures[Feature Code],0),"0000"),
", SpatialOffsetID:  ",IF(INDEX(RelatedFeatures[Offset Number],$A2653)="","",CONCATENATE("*SpatialOffsetID",TEXT(INDEX(RelatedFeatures[Offset Number],$A2653),"0000"))),"}")))</f>
        <v>#REF!</v>
      </c>
      <c r="P2653" t="e">
        <f>IF(INDEX(Methods[Method Type],$A2653)="","",
CONCATENATE("  - &amp;MethodID",TEXT($A2653,"0000"),
" {","MethodTypeCV:  ",CHAR(34),INDEX(Methods[Method Type],$A2653),CHAR(34),
", MethodCode:  ",CHAR(34),INDEX(Methods[Method Code],$A2653),CHAR(34),
", MethodName:  ",CHAR(34),INDEX(Methods[Method Name],$A2653),CHAR(34),
", MethodDescription:  ",CHAR(34),INDEX(Methods[Method Description],$A2653),CHAR(34),
", MethodLink:  ",CHAR(34),INDEX(Methods[Method Link],$A2653),CHAR(34),
", OrganizationID: *OrganizationID",TEXT(MATCH(INDEX(Methods[Organization Name],$A2653),Organizations[Organization Name],0),"0000"),"}"))</f>
        <v>#REF!</v>
      </c>
      <c r="Q2653" t="e">
        <f>IF(INDEX(Variables[Variable Type],$A2653)="","",
CONCATENATE("  - &amp;VariableID",TEXT($A2653,"0000"),
" {","VariableTypeCV:  ",CHAR(34),INDEX(Variables[Variable Type],$A2653),CHAR(34),
", VariableCode:  ",CHAR(34),INDEX(Variables[Variable Code],$A2653),CHAR(34),
", VariableNameCV:  ",CHAR(34),INDEX(Variables[Variable Name],$A2653),CHAR(34),
", VariableDefinition:  ",CHAR(34),INDEX(Variables[Variable Definition],$A2653),CHAR(34),
", SpecciationCV:  ",CHAR(34),INDEX(Variables[Speciation],$A2653),CHAR(34),
", NoDataValue:  ",CHAR(34),INDEX(Variables[No Data Value],$A2653),CHAR(34),"}"))</f>
        <v>#REF!</v>
      </c>
    </row>
    <row r="2654" spans="1:17" x14ac:dyDescent="0.25">
      <c r="A2654">
        <v>2651</v>
      </c>
      <c r="D2654" t="e">
        <f>IF(INDEX(People[First Name],$A2654)="","",
CONCATENATE("  - &amp;PersonID",TEXT($A2654,"0000"),
" {","PersonFirstName:  ",CHAR(34),INDEX(People[First Name],$A2654),CHAR(34),
", PersonMiddleName:  ",CHAR(34),INDEX(People[Middle Name],$A2654),CHAR(34),
", PersonLastName:  ",CHAR(34),INDEX(People[Last Name],$A2654),CHAR(34),"}"))</f>
        <v>#REF!</v>
      </c>
      <c r="E2654" t="e">
        <f>IF(INDEX(Organizations[Organization Type '[CV']],$A2654)="","",
CONCATENATE("  - &amp;OrganizationID",TEXT($A2654,"0000"),
" {","OrganizationTypeCV:  ",CHAR(34),INDEX(Organizations[Organization Type '[CV']],$A2654),CHAR(34),
", OrganizationCode:  ",CHAR(34),INDEX(Organizations[Organization Code],$A2654),CHAR(34),
", OrganizationName:  ",CHAR(34),INDEX(Organizations[Organization Name],$A2654),CHAR(34),
", OrganizationDescription:  ",CHAR(34),INDEX(Organizations[Organization Description],$A2654),CHAR(34),
", OrganizationLink:  ",CHAR(34),INDEX(Organizations[Organization Link],$A2654),CHAR(34),"}"))</f>
        <v>#REF!</v>
      </c>
      <c r="F2654" t="e">
        <f>IF(INDEX(People[First Name],$A2654)="","",
CONCATENATE("  - &amp;AffiliationID",TEXT($A2654,"0000"),
" {PersonID: *PersonID",TEXT($A2654,"0000"),
", OrganizationID: *OrganizationID",TEXT(MATCH(INDEX(People[Organization Name],$A2654),Organizations[Organization Name],0),"0000"),
", IsPrimaryOrganizationContact: , AffiliationStartDate: , AffiliationEndDate: , PrimaryPhone: ",
", PrimaryEmail: ",CHAR(34),INDEX(People[Primary Email],$A2654),CHAR(34),
", PrimaryAddress: ",CHAR(34),INDEX(People[Primary Address],$A2654),CHAR(34),
", PersonLink: }"))</f>
        <v>#REF!</v>
      </c>
      <c r="H2654" t="e">
        <f>IF(COUNTA(CitationInformation)=0,"",IF(INDEX(AuthorList[Author Name],$A2654)="","",
CONCATENATE("  - &amp;AuthorListID",TEXT($A2654,"0000"),
"  {CitationID: *CitationID0001",
", PersonID: *PersonID",TEXT(MATCH(INDEX(AuthorList[Author Name],$A2654),People[Full Name],0),"0000"),
", AuthorOrder: ",INDEX(AuthorList[Author Number],$A2654),"}")))</f>
        <v>#REF!</v>
      </c>
      <c r="K2654" t="e">
        <f>IF(INDEX(SamplingFeatures[Feature Code],$A2654)="","",
CONCATENATE("  - &amp;SamplingFeatureID",TEXT($A2654,"0000"),
" {","SamplingFeatureUUID:  ",CHAR(34),INDEX(SamplingFeatures[Sampling Feature UUID],$A2654),CHAR(34),
", SamplingFeatureTypeCV:  ",CHAR(34),INDEX(SamplingFeatures[Sampling Feature Type],$A2654),CHAR(34),
", SamplingFeatureCode:  ",CHAR(34),INDEX(SamplingFeatures[Feature Code],$A2654),CHAR(34),
", SamplingFeatureName:  ",CHAR(34),INDEX(SamplingFeatures[Feature Name],$A2654),CHAR(34),
", SamplingFeatureDescription:  ",CHAR(34),INDEX(SamplingFeatures[Feature Description],$A2654),CHAR(34),
", SamplingFeatureGeotypeCV:  ",CHAR(34),INDEX(SamplingFeatures[Feature Geo Type],$A2654),CHAR(34),
", FeatureGeometry:  ",CHAR(34),INDEX(SamplingFeatures[Feature Geometry],$A2654),CHAR(34),
", Elevation_m:  ",CHAR(34),INDEX(SamplingFeatures[Elevation_m],$A2654),CHAR(34),
", ElevationDatumCV:  ",CHAR(34),ElevationDatum,CHAR(34),"}"))</f>
        <v>#REF!</v>
      </c>
      <c r="L2654" t="e">
        <f>IF(INDEX(SamplingFeatures[Sampling Feature Type],$A2654)&lt;&gt;"Site","",
CONCATENATE("  - &amp;SiteID",TEXT(SUMPRODUCT(--($L$3:$L2653&lt;&gt;"")),"0000"),
" {","SamplingFeatureID:  *SamplingFeatureID",TEXT($A2654,"0000"),
", SiteTypeCV:  ",CHAR(34),INDEX(Sites[Site Type],$A2654),CHAR(34),
", Latitude:  ",INDEX(Sites[Latitude],$A2654),
", Longitude:  ",INDEX(Sites[Longitude],$A2654),
", SRSName:  ",CHAR(34),LatLonDatum,CHAR(34),"}"))</f>
        <v>#REF!</v>
      </c>
      <c r="M2654" t="e">
        <f>IF(INDEX(SamplingFeatures[Sampling Feature Type],$A2654)&lt;&gt;"Specimen","",
CONCATENATE("  - &amp;SpecimenID",TEXT(SUMPRODUCT(--($M$3:$M2653&lt;&gt;"")),"0000"),
" {","SamplingFeatureID:  *SamplingFeatureID",TEXT($A2654,"0000"),
", SpecimenTypeCV:  ",CHAR(34),INDEX(Specimens[Specimen Type],$A2654),CHAR(34),
", SpecimenMediumCV:  ",INDEX(Specimens[Specimen Medium],$A2654),
", IsFieldSpecimen:  ",CHAR(34),INDEX(Specimens[Is Field Specimen?],$A2654),CHAR(34),"}"))</f>
        <v>#REF!</v>
      </c>
      <c r="N2654" t="e">
        <f>IF(COUNTA(SpatialOffsets[])=0,"", IF(INDEX(SpatialOffsets[Spatial Offset Type],$A2654)="","",
CONCATENATE("  - &amp;SpatialOffsetID",TEXT($A2654,"0000"),
" {","SpatialOffsetTypeCV:  ",CHAR(34),INDEX(SpatialOffsets[Spatial Offset Type],$A2654),CHAR(34),
", Offset1Value:  ",INDEX(SpatialOffsets[Offset 1 Value],$A2654),
", Offset1UnitID:  ",CHAR(34),INDEX(SpatialOffsets[Offset 1 Unit],$A2654),CHAR(34),
", Offset2Value:  ",INDEX(SpatialOffsets[Offset 2 Value],$A2654),
", Offset2UnitID:  ",CHAR(34),INDEX(SpatialOffsets[Offset 2 Unit],$A2654),CHAR(34),
", Offset3Value:  ",INDEX(SpatialOffsets[Offset 3 Value],$A2654),
", Offset3UnitID:  ",CHAR(34),INDEX(SpatialOffsets[Offset 3 Unit],$A2654),CHAR(34),,"}")))</f>
        <v>#REF!</v>
      </c>
      <c r="O2654" t="e">
        <f>IF(COUNTA(RelatedFeatures[])=0,"", IF(INDEX(RelatedFeatures[First Sampling Feature Code],$A2654)="","",
CONCATENATE("  - &amp;RelationID",TEXT($A2654,"0000"),
" {","SamplingFeatureID:  *SamplingFeatureID",TEXT(MATCH(INDEX(RelatedFeatures[First Sampling Feature Code],$A2654),SamplingFeatures[Feature Code],0),"0000"),
", RelationshipTypeCV:  ",CHAR(34),INDEX(RelatedFeatures[Relationship Type],$A2654),CHAR(34),
", RelatedFeatureID: *SamplingFeatureID",TEXT(MATCH(INDEX(RelatedFeatures[Second Sampling Feature Code],$A2654),SamplingFeatures[Feature Code],0),"0000"),
", SpatialOffsetID:  ",IF(INDEX(RelatedFeatures[Offset Number],$A2654)="","",CONCATENATE("*SpatialOffsetID",TEXT(INDEX(RelatedFeatures[Offset Number],$A2654),"0000"))),"}")))</f>
        <v>#REF!</v>
      </c>
      <c r="P2654" t="e">
        <f>IF(INDEX(Methods[Method Type],$A2654)="","",
CONCATENATE("  - &amp;MethodID",TEXT($A2654,"0000"),
" {","MethodTypeCV:  ",CHAR(34),INDEX(Methods[Method Type],$A2654),CHAR(34),
", MethodCode:  ",CHAR(34),INDEX(Methods[Method Code],$A2654),CHAR(34),
", MethodName:  ",CHAR(34),INDEX(Methods[Method Name],$A2654),CHAR(34),
", MethodDescription:  ",CHAR(34),INDEX(Methods[Method Description],$A2654),CHAR(34),
", MethodLink:  ",CHAR(34),INDEX(Methods[Method Link],$A2654),CHAR(34),
", OrganizationID: *OrganizationID",TEXT(MATCH(INDEX(Methods[Organization Name],$A2654),Organizations[Organization Name],0),"0000"),"}"))</f>
        <v>#REF!</v>
      </c>
      <c r="Q2654" t="e">
        <f>IF(INDEX(Variables[Variable Type],$A2654)="","",
CONCATENATE("  - &amp;VariableID",TEXT($A2654,"0000"),
" {","VariableTypeCV:  ",CHAR(34),INDEX(Variables[Variable Type],$A2654),CHAR(34),
", VariableCode:  ",CHAR(34),INDEX(Variables[Variable Code],$A2654),CHAR(34),
", VariableNameCV:  ",CHAR(34),INDEX(Variables[Variable Name],$A2654),CHAR(34),
", VariableDefinition:  ",CHAR(34),INDEX(Variables[Variable Definition],$A2654),CHAR(34),
", SpecciationCV:  ",CHAR(34),INDEX(Variables[Speciation],$A2654),CHAR(34),
", NoDataValue:  ",CHAR(34),INDEX(Variables[No Data Value],$A2654),CHAR(34),"}"))</f>
        <v>#REF!</v>
      </c>
    </row>
    <row r="2655" spans="1:17" x14ac:dyDescent="0.25">
      <c r="A2655">
        <v>2652</v>
      </c>
      <c r="D2655" t="e">
        <f>IF(INDEX(People[First Name],$A2655)="","",
CONCATENATE("  - &amp;PersonID",TEXT($A2655,"0000"),
" {","PersonFirstName:  ",CHAR(34),INDEX(People[First Name],$A2655),CHAR(34),
", PersonMiddleName:  ",CHAR(34),INDEX(People[Middle Name],$A2655),CHAR(34),
", PersonLastName:  ",CHAR(34),INDEX(People[Last Name],$A2655),CHAR(34),"}"))</f>
        <v>#REF!</v>
      </c>
      <c r="E2655" t="e">
        <f>IF(INDEX(Organizations[Organization Type '[CV']],$A2655)="","",
CONCATENATE("  - &amp;OrganizationID",TEXT($A2655,"0000"),
" {","OrganizationTypeCV:  ",CHAR(34),INDEX(Organizations[Organization Type '[CV']],$A2655),CHAR(34),
", OrganizationCode:  ",CHAR(34),INDEX(Organizations[Organization Code],$A2655),CHAR(34),
", OrganizationName:  ",CHAR(34),INDEX(Organizations[Organization Name],$A2655),CHAR(34),
", OrganizationDescription:  ",CHAR(34),INDEX(Organizations[Organization Description],$A2655),CHAR(34),
", OrganizationLink:  ",CHAR(34),INDEX(Organizations[Organization Link],$A2655),CHAR(34),"}"))</f>
        <v>#REF!</v>
      </c>
      <c r="F2655" t="e">
        <f>IF(INDEX(People[First Name],$A2655)="","",
CONCATENATE("  - &amp;AffiliationID",TEXT($A2655,"0000"),
" {PersonID: *PersonID",TEXT($A2655,"0000"),
", OrganizationID: *OrganizationID",TEXT(MATCH(INDEX(People[Organization Name],$A2655),Organizations[Organization Name],0),"0000"),
", IsPrimaryOrganizationContact: , AffiliationStartDate: , AffiliationEndDate: , PrimaryPhone: ",
", PrimaryEmail: ",CHAR(34),INDEX(People[Primary Email],$A2655),CHAR(34),
", PrimaryAddress: ",CHAR(34),INDEX(People[Primary Address],$A2655),CHAR(34),
", PersonLink: }"))</f>
        <v>#REF!</v>
      </c>
      <c r="H2655" t="e">
        <f>IF(COUNTA(CitationInformation)=0,"",IF(INDEX(AuthorList[Author Name],$A2655)="","",
CONCATENATE("  - &amp;AuthorListID",TEXT($A2655,"0000"),
"  {CitationID: *CitationID0001",
", PersonID: *PersonID",TEXT(MATCH(INDEX(AuthorList[Author Name],$A2655),People[Full Name],0),"0000"),
", AuthorOrder: ",INDEX(AuthorList[Author Number],$A2655),"}")))</f>
        <v>#REF!</v>
      </c>
      <c r="K2655" t="e">
        <f>IF(INDEX(SamplingFeatures[Feature Code],$A2655)="","",
CONCATENATE("  - &amp;SamplingFeatureID",TEXT($A2655,"0000"),
" {","SamplingFeatureUUID:  ",CHAR(34),INDEX(SamplingFeatures[Sampling Feature UUID],$A2655),CHAR(34),
", SamplingFeatureTypeCV:  ",CHAR(34),INDEX(SamplingFeatures[Sampling Feature Type],$A2655),CHAR(34),
", SamplingFeatureCode:  ",CHAR(34),INDEX(SamplingFeatures[Feature Code],$A2655),CHAR(34),
", SamplingFeatureName:  ",CHAR(34),INDEX(SamplingFeatures[Feature Name],$A2655),CHAR(34),
", SamplingFeatureDescription:  ",CHAR(34),INDEX(SamplingFeatures[Feature Description],$A2655),CHAR(34),
", SamplingFeatureGeotypeCV:  ",CHAR(34),INDEX(SamplingFeatures[Feature Geo Type],$A2655),CHAR(34),
", FeatureGeometry:  ",CHAR(34),INDEX(SamplingFeatures[Feature Geometry],$A2655),CHAR(34),
", Elevation_m:  ",CHAR(34),INDEX(SamplingFeatures[Elevation_m],$A2655),CHAR(34),
", ElevationDatumCV:  ",CHAR(34),ElevationDatum,CHAR(34),"}"))</f>
        <v>#REF!</v>
      </c>
      <c r="L2655" t="e">
        <f>IF(INDEX(SamplingFeatures[Sampling Feature Type],$A2655)&lt;&gt;"Site","",
CONCATENATE("  - &amp;SiteID",TEXT(SUMPRODUCT(--($L$3:$L2654&lt;&gt;"")),"0000"),
" {","SamplingFeatureID:  *SamplingFeatureID",TEXT($A2655,"0000"),
", SiteTypeCV:  ",CHAR(34),INDEX(Sites[Site Type],$A2655),CHAR(34),
", Latitude:  ",INDEX(Sites[Latitude],$A2655),
", Longitude:  ",INDEX(Sites[Longitude],$A2655),
", SRSName:  ",CHAR(34),LatLonDatum,CHAR(34),"}"))</f>
        <v>#REF!</v>
      </c>
      <c r="M2655" t="e">
        <f>IF(INDEX(SamplingFeatures[Sampling Feature Type],$A2655)&lt;&gt;"Specimen","",
CONCATENATE("  - &amp;SpecimenID",TEXT(SUMPRODUCT(--($M$3:$M2654&lt;&gt;"")),"0000"),
" {","SamplingFeatureID:  *SamplingFeatureID",TEXT($A2655,"0000"),
", SpecimenTypeCV:  ",CHAR(34),INDEX(Specimens[Specimen Type],$A2655),CHAR(34),
", SpecimenMediumCV:  ",INDEX(Specimens[Specimen Medium],$A2655),
", IsFieldSpecimen:  ",CHAR(34),INDEX(Specimens[Is Field Specimen?],$A2655),CHAR(34),"}"))</f>
        <v>#REF!</v>
      </c>
      <c r="N2655" t="e">
        <f>IF(COUNTA(SpatialOffsets[])=0,"", IF(INDEX(SpatialOffsets[Spatial Offset Type],$A2655)="","",
CONCATENATE("  - &amp;SpatialOffsetID",TEXT($A2655,"0000"),
" {","SpatialOffsetTypeCV:  ",CHAR(34),INDEX(SpatialOffsets[Spatial Offset Type],$A2655),CHAR(34),
", Offset1Value:  ",INDEX(SpatialOffsets[Offset 1 Value],$A2655),
", Offset1UnitID:  ",CHAR(34),INDEX(SpatialOffsets[Offset 1 Unit],$A2655),CHAR(34),
", Offset2Value:  ",INDEX(SpatialOffsets[Offset 2 Value],$A2655),
", Offset2UnitID:  ",CHAR(34),INDEX(SpatialOffsets[Offset 2 Unit],$A2655),CHAR(34),
", Offset3Value:  ",INDEX(SpatialOffsets[Offset 3 Value],$A2655),
", Offset3UnitID:  ",CHAR(34),INDEX(SpatialOffsets[Offset 3 Unit],$A2655),CHAR(34),,"}")))</f>
        <v>#REF!</v>
      </c>
      <c r="O2655" t="e">
        <f>IF(COUNTA(RelatedFeatures[])=0,"", IF(INDEX(RelatedFeatures[First Sampling Feature Code],$A2655)="","",
CONCATENATE("  - &amp;RelationID",TEXT($A2655,"0000"),
" {","SamplingFeatureID:  *SamplingFeatureID",TEXT(MATCH(INDEX(RelatedFeatures[First Sampling Feature Code],$A2655),SamplingFeatures[Feature Code],0),"0000"),
", RelationshipTypeCV:  ",CHAR(34),INDEX(RelatedFeatures[Relationship Type],$A2655),CHAR(34),
", RelatedFeatureID: *SamplingFeatureID",TEXT(MATCH(INDEX(RelatedFeatures[Second Sampling Feature Code],$A2655),SamplingFeatures[Feature Code],0),"0000"),
", SpatialOffsetID:  ",IF(INDEX(RelatedFeatures[Offset Number],$A2655)="","",CONCATENATE("*SpatialOffsetID",TEXT(INDEX(RelatedFeatures[Offset Number],$A2655),"0000"))),"}")))</f>
        <v>#REF!</v>
      </c>
      <c r="P2655" t="e">
        <f>IF(INDEX(Methods[Method Type],$A2655)="","",
CONCATENATE("  - &amp;MethodID",TEXT($A2655,"0000"),
" {","MethodTypeCV:  ",CHAR(34),INDEX(Methods[Method Type],$A2655),CHAR(34),
", MethodCode:  ",CHAR(34),INDEX(Methods[Method Code],$A2655),CHAR(34),
", MethodName:  ",CHAR(34),INDEX(Methods[Method Name],$A2655),CHAR(34),
", MethodDescription:  ",CHAR(34),INDEX(Methods[Method Description],$A2655),CHAR(34),
", MethodLink:  ",CHAR(34),INDEX(Methods[Method Link],$A2655),CHAR(34),
", OrganizationID: *OrganizationID",TEXT(MATCH(INDEX(Methods[Organization Name],$A2655),Organizations[Organization Name],0),"0000"),"}"))</f>
        <v>#REF!</v>
      </c>
      <c r="Q2655" t="e">
        <f>IF(INDEX(Variables[Variable Type],$A2655)="","",
CONCATENATE("  - &amp;VariableID",TEXT($A2655,"0000"),
" {","VariableTypeCV:  ",CHAR(34),INDEX(Variables[Variable Type],$A2655),CHAR(34),
", VariableCode:  ",CHAR(34),INDEX(Variables[Variable Code],$A2655),CHAR(34),
", VariableNameCV:  ",CHAR(34),INDEX(Variables[Variable Name],$A2655),CHAR(34),
", VariableDefinition:  ",CHAR(34),INDEX(Variables[Variable Definition],$A2655),CHAR(34),
", SpecciationCV:  ",CHAR(34),INDEX(Variables[Speciation],$A2655),CHAR(34),
", NoDataValue:  ",CHAR(34),INDEX(Variables[No Data Value],$A2655),CHAR(34),"}"))</f>
        <v>#REF!</v>
      </c>
    </row>
    <row r="2656" spans="1:17" x14ac:dyDescent="0.25">
      <c r="A2656">
        <v>2653</v>
      </c>
      <c r="D2656" t="e">
        <f>IF(INDEX(People[First Name],$A2656)="","",
CONCATENATE("  - &amp;PersonID",TEXT($A2656,"0000"),
" {","PersonFirstName:  ",CHAR(34),INDEX(People[First Name],$A2656),CHAR(34),
", PersonMiddleName:  ",CHAR(34),INDEX(People[Middle Name],$A2656),CHAR(34),
", PersonLastName:  ",CHAR(34),INDEX(People[Last Name],$A2656),CHAR(34),"}"))</f>
        <v>#REF!</v>
      </c>
      <c r="E2656" t="e">
        <f>IF(INDEX(Organizations[Organization Type '[CV']],$A2656)="","",
CONCATENATE("  - &amp;OrganizationID",TEXT($A2656,"0000"),
" {","OrganizationTypeCV:  ",CHAR(34),INDEX(Organizations[Organization Type '[CV']],$A2656),CHAR(34),
", OrganizationCode:  ",CHAR(34),INDEX(Organizations[Organization Code],$A2656),CHAR(34),
", OrganizationName:  ",CHAR(34),INDEX(Organizations[Organization Name],$A2656),CHAR(34),
", OrganizationDescription:  ",CHAR(34),INDEX(Organizations[Organization Description],$A2656),CHAR(34),
", OrganizationLink:  ",CHAR(34),INDEX(Organizations[Organization Link],$A2656),CHAR(34),"}"))</f>
        <v>#REF!</v>
      </c>
      <c r="F2656" t="e">
        <f>IF(INDEX(People[First Name],$A2656)="","",
CONCATENATE("  - &amp;AffiliationID",TEXT($A2656,"0000"),
" {PersonID: *PersonID",TEXT($A2656,"0000"),
", OrganizationID: *OrganizationID",TEXT(MATCH(INDEX(People[Organization Name],$A2656),Organizations[Organization Name],0),"0000"),
", IsPrimaryOrganizationContact: , AffiliationStartDate: , AffiliationEndDate: , PrimaryPhone: ",
", PrimaryEmail: ",CHAR(34),INDEX(People[Primary Email],$A2656),CHAR(34),
", PrimaryAddress: ",CHAR(34),INDEX(People[Primary Address],$A2656),CHAR(34),
", PersonLink: }"))</f>
        <v>#REF!</v>
      </c>
      <c r="H2656" t="e">
        <f>IF(COUNTA(CitationInformation)=0,"",IF(INDEX(AuthorList[Author Name],$A2656)="","",
CONCATENATE("  - &amp;AuthorListID",TEXT($A2656,"0000"),
"  {CitationID: *CitationID0001",
", PersonID: *PersonID",TEXT(MATCH(INDEX(AuthorList[Author Name],$A2656),People[Full Name],0),"0000"),
", AuthorOrder: ",INDEX(AuthorList[Author Number],$A2656),"}")))</f>
        <v>#REF!</v>
      </c>
      <c r="K2656" t="e">
        <f>IF(INDEX(SamplingFeatures[Feature Code],$A2656)="","",
CONCATENATE("  - &amp;SamplingFeatureID",TEXT($A2656,"0000"),
" {","SamplingFeatureUUID:  ",CHAR(34),INDEX(SamplingFeatures[Sampling Feature UUID],$A2656),CHAR(34),
", SamplingFeatureTypeCV:  ",CHAR(34),INDEX(SamplingFeatures[Sampling Feature Type],$A2656),CHAR(34),
", SamplingFeatureCode:  ",CHAR(34),INDEX(SamplingFeatures[Feature Code],$A2656),CHAR(34),
", SamplingFeatureName:  ",CHAR(34),INDEX(SamplingFeatures[Feature Name],$A2656),CHAR(34),
", SamplingFeatureDescription:  ",CHAR(34),INDEX(SamplingFeatures[Feature Description],$A2656),CHAR(34),
", SamplingFeatureGeotypeCV:  ",CHAR(34),INDEX(SamplingFeatures[Feature Geo Type],$A2656),CHAR(34),
", FeatureGeometry:  ",CHAR(34),INDEX(SamplingFeatures[Feature Geometry],$A2656),CHAR(34),
", Elevation_m:  ",CHAR(34),INDEX(SamplingFeatures[Elevation_m],$A2656),CHAR(34),
", ElevationDatumCV:  ",CHAR(34),ElevationDatum,CHAR(34),"}"))</f>
        <v>#REF!</v>
      </c>
      <c r="L2656" t="e">
        <f>IF(INDEX(SamplingFeatures[Sampling Feature Type],$A2656)&lt;&gt;"Site","",
CONCATENATE("  - &amp;SiteID",TEXT(SUMPRODUCT(--($L$3:$L2655&lt;&gt;"")),"0000"),
" {","SamplingFeatureID:  *SamplingFeatureID",TEXT($A2656,"0000"),
", SiteTypeCV:  ",CHAR(34),INDEX(Sites[Site Type],$A2656),CHAR(34),
", Latitude:  ",INDEX(Sites[Latitude],$A2656),
", Longitude:  ",INDEX(Sites[Longitude],$A2656),
", SRSName:  ",CHAR(34),LatLonDatum,CHAR(34),"}"))</f>
        <v>#REF!</v>
      </c>
      <c r="M2656" t="e">
        <f>IF(INDEX(SamplingFeatures[Sampling Feature Type],$A2656)&lt;&gt;"Specimen","",
CONCATENATE("  - &amp;SpecimenID",TEXT(SUMPRODUCT(--($M$3:$M2655&lt;&gt;"")),"0000"),
" {","SamplingFeatureID:  *SamplingFeatureID",TEXT($A2656,"0000"),
", SpecimenTypeCV:  ",CHAR(34),INDEX(Specimens[Specimen Type],$A2656),CHAR(34),
", SpecimenMediumCV:  ",INDEX(Specimens[Specimen Medium],$A2656),
", IsFieldSpecimen:  ",CHAR(34),INDEX(Specimens[Is Field Specimen?],$A2656),CHAR(34),"}"))</f>
        <v>#REF!</v>
      </c>
      <c r="N2656" t="e">
        <f>IF(COUNTA(SpatialOffsets[])=0,"", IF(INDEX(SpatialOffsets[Spatial Offset Type],$A2656)="","",
CONCATENATE("  - &amp;SpatialOffsetID",TEXT($A2656,"0000"),
" {","SpatialOffsetTypeCV:  ",CHAR(34),INDEX(SpatialOffsets[Spatial Offset Type],$A2656),CHAR(34),
", Offset1Value:  ",INDEX(SpatialOffsets[Offset 1 Value],$A2656),
", Offset1UnitID:  ",CHAR(34),INDEX(SpatialOffsets[Offset 1 Unit],$A2656),CHAR(34),
", Offset2Value:  ",INDEX(SpatialOffsets[Offset 2 Value],$A2656),
", Offset2UnitID:  ",CHAR(34),INDEX(SpatialOffsets[Offset 2 Unit],$A2656),CHAR(34),
", Offset3Value:  ",INDEX(SpatialOffsets[Offset 3 Value],$A2656),
", Offset3UnitID:  ",CHAR(34),INDEX(SpatialOffsets[Offset 3 Unit],$A2656),CHAR(34),,"}")))</f>
        <v>#REF!</v>
      </c>
      <c r="O2656" t="e">
        <f>IF(COUNTA(RelatedFeatures[])=0,"", IF(INDEX(RelatedFeatures[First Sampling Feature Code],$A2656)="","",
CONCATENATE("  - &amp;RelationID",TEXT($A2656,"0000"),
" {","SamplingFeatureID:  *SamplingFeatureID",TEXT(MATCH(INDEX(RelatedFeatures[First Sampling Feature Code],$A2656),SamplingFeatures[Feature Code],0),"0000"),
", RelationshipTypeCV:  ",CHAR(34),INDEX(RelatedFeatures[Relationship Type],$A2656),CHAR(34),
", RelatedFeatureID: *SamplingFeatureID",TEXT(MATCH(INDEX(RelatedFeatures[Second Sampling Feature Code],$A2656),SamplingFeatures[Feature Code],0),"0000"),
", SpatialOffsetID:  ",IF(INDEX(RelatedFeatures[Offset Number],$A2656)="","",CONCATENATE("*SpatialOffsetID",TEXT(INDEX(RelatedFeatures[Offset Number],$A2656),"0000"))),"}")))</f>
        <v>#REF!</v>
      </c>
      <c r="P2656" t="e">
        <f>IF(INDEX(Methods[Method Type],$A2656)="","",
CONCATENATE("  - &amp;MethodID",TEXT($A2656,"0000"),
" {","MethodTypeCV:  ",CHAR(34),INDEX(Methods[Method Type],$A2656),CHAR(34),
", MethodCode:  ",CHAR(34),INDEX(Methods[Method Code],$A2656),CHAR(34),
", MethodName:  ",CHAR(34),INDEX(Methods[Method Name],$A2656),CHAR(34),
", MethodDescription:  ",CHAR(34),INDEX(Methods[Method Description],$A2656),CHAR(34),
", MethodLink:  ",CHAR(34),INDEX(Methods[Method Link],$A2656),CHAR(34),
", OrganizationID: *OrganizationID",TEXT(MATCH(INDEX(Methods[Organization Name],$A2656),Organizations[Organization Name],0),"0000"),"}"))</f>
        <v>#REF!</v>
      </c>
      <c r="Q2656" t="e">
        <f>IF(INDEX(Variables[Variable Type],$A2656)="","",
CONCATENATE("  - &amp;VariableID",TEXT($A2656,"0000"),
" {","VariableTypeCV:  ",CHAR(34),INDEX(Variables[Variable Type],$A2656),CHAR(34),
", VariableCode:  ",CHAR(34),INDEX(Variables[Variable Code],$A2656),CHAR(34),
", VariableNameCV:  ",CHAR(34),INDEX(Variables[Variable Name],$A2656),CHAR(34),
", VariableDefinition:  ",CHAR(34),INDEX(Variables[Variable Definition],$A2656),CHAR(34),
", SpecciationCV:  ",CHAR(34),INDEX(Variables[Speciation],$A2656),CHAR(34),
", NoDataValue:  ",CHAR(34),INDEX(Variables[No Data Value],$A2656),CHAR(34),"}"))</f>
        <v>#REF!</v>
      </c>
    </row>
    <row r="2657" spans="1:17" x14ac:dyDescent="0.25">
      <c r="A2657">
        <v>2654</v>
      </c>
      <c r="D2657" t="e">
        <f>IF(INDEX(People[First Name],$A2657)="","",
CONCATENATE("  - &amp;PersonID",TEXT($A2657,"0000"),
" {","PersonFirstName:  ",CHAR(34),INDEX(People[First Name],$A2657),CHAR(34),
", PersonMiddleName:  ",CHAR(34),INDEX(People[Middle Name],$A2657),CHAR(34),
", PersonLastName:  ",CHAR(34),INDEX(People[Last Name],$A2657),CHAR(34),"}"))</f>
        <v>#REF!</v>
      </c>
      <c r="E2657" t="e">
        <f>IF(INDEX(Organizations[Organization Type '[CV']],$A2657)="","",
CONCATENATE("  - &amp;OrganizationID",TEXT($A2657,"0000"),
" {","OrganizationTypeCV:  ",CHAR(34),INDEX(Organizations[Organization Type '[CV']],$A2657),CHAR(34),
", OrganizationCode:  ",CHAR(34),INDEX(Organizations[Organization Code],$A2657),CHAR(34),
", OrganizationName:  ",CHAR(34),INDEX(Organizations[Organization Name],$A2657),CHAR(34),
", OrganizationDescription:  ",CHAR(34),INDEX(Organizations[Organization Description],$A2657),CHAR(34),
", OrganizationLink:  ",CHAR(34),INDEX(Organizations[Organization Link],$A2657),CHAR(34),"}"))</f>
        <v>#REF!</v>
      </c>
      <c r="F2657" t="e">
        <f>IF(INDEX(People[First Name],$A2657)="","",
CONCATENATE("  - &amp;AffiliationID",TEXT($A2657,"0000"),
" {PersonID: *PersonID",TEXT($A2657,"0000"),
", OrganizationID: *OrganizationID",TEXT(MATCH(INDEX(People[Organization Name],$A2657),Organizations[Organization Name],0),"0000"),
", IsPrimaryOrganizationContact: , AffiliationStartDate: , AffiliationEndDate: , PrimaryPhone: ",
", PrimaryEmail: ",CHAR(34),INDEX(People[Primary Email],$A2657),CHAR(34),
", PrimaryAddress: ",CHAR(34),INDEX(People[Primary Address],$A2657),CHAR(34),
", PersonLink: }"))</f>
        <v>#REF!</v>
      </c>
      <c r="H2657" t="e">
        <f>IF(COUNTA(CitationInformation)=0,"",IF(INDEX(AuthorList[Author Name],$A2657)="","",
CONCATENATE("  - &amp;AuthorListID",TEXT($A2657,"0000"),
"  {CitationID: *CitationID0001",
", PersonID: *PersonID",TEXT(MATCH(INDEX(AuthorList[Author Name],$A2657),People[Full Name],0),"0000"),
", AuthorOrder: ",INDEX(AuthorList[Author Number],$A2657),"}")))</f>
        <v>#REF!</v>
      </c>
      <c r="K2657" t="e">
        <f>IF(INDEX(SamplingFeatures[Feature Code],$A2657)="","",
CONCATENATE("  - &amp;SamplingFeatureID",TEXT($A2657,"0000"),
" {","SamplingFeatureUUID:  ",CHAR(34),INDEX(SamplingFeatures[Sampling Feature UUID],$A2657),CHAR(34),
", SamplingFeatureTypeCV:  ",CHAR(34),INDEX(SamplingFeatures[Sampling Feature Type],$A2657),CHAR(34),
", SamplingFeatureCode:  ",CHAR(34),INDEX(SamplingFeatures[Feature Code],$A2657),CHAR(34),
", SamplingFeatureName:  ",CHAR(34),INDEX(SamplingFeatures[Feature Name],$A2657),CHAR(34),
", SamplingFeatureDescription:  ",CHAR(34),INDEX(SamplingFeatures[Feature Description],$A2657),CHAR(34),
", SamplingFeatureGeotypeCV:  ",CHAR(34),INDEX(SamplingFeatures[Feature Geo Type],$A2657),CHAR(34),
", FeatureGeometry:  ",CHAR(34),INDEX(SamplingFeatures[Feature Geometry],$A2657),CHAR(34),
", Elevation_m:  ",CHAR(34),INDEX(SamplingFeatures[Elevation_m],$A2657),CHAR(34),
", ElevationDatumCV:  ",CHAR(34),ElevationDatum,CHAR(34),"}"))</f>
        <v>#REF!</v>
      </c>
      <c r="L2657" t="e">
        <f>IF(INDEX(SamplingFeatures[Sampling Feature Type],$A2657)&lt;&gt;"Site","",
CONCATENATE("  - &amp;SiteID",TEXT(SUMPRODUCT(--($L$3:$L2656&lt;&gt;"")),"0000"),
" {","SamplingFeatureID:  *SamplingFeatureID",TEXT($A2657,"0000"),
", SiteTypeCV:  ",CHAR(34),INDEX(Sites[Site Type],$A2657),CHAR(34),
", Latitude:  ",INDEX(Sites[Latitude],$A2657),
", Longitude:  ",INDEX(Sites[Longitude],$A2657),
", SRSName:  ",CHAR(34),LatLonDatum,CHAR(34),"}"))</f>
        <v>#REF!</v>
      </c>
      <c r="M2657" t="e">
        <f>IF(INDEX(SamplingFeatures[Sampling Feature Type],$A2657)&lt;&gt;"Specimen","",
CONCATENATE("  - &amp;SpecimenID",TEXT(SUMPRODUCT(--($M$3:$M2656&lt;&gt;"")),"0000"),
" {","SamplingFeatureID:  *SamplingFeatureID",TEXT($A2657,"0000"),
", SpecimenTypeCV:  ",CHAR(34),INDEX(Specimens[Specimen Type],$A2657),CHAR(34),
", SpecimenMediumCV:  ",INDEX(Specimens[Specimen Medium],$A2657),
", IsFieldSpecimen:  ",CHAR(34),INDEX(Specimens[Is Field Specimen?],$A2657),CHAR(34),"}"))</f>
        <v>#REF!</v>
      </c>
      <c r="N2657" t="e">
        <f>IF(COUNTA(SpatialOffsets[])=0,"", IF(INDEX(SpatialOffsets[Spatial Offset Type],$A2657)="","",
CONCATENATE("  - &amp;SpatialOffsetID",TEXT($A2657,"0000"),
" {","SpatialOffsetTypeCV:  ",CHAR(34),INDEX(SpatialOffsets[Spatial Offset Type],$A2657),CHAR(34),
", Offset1Value:  ",INDEX(SpatialOffsets[Offset 1 Value],$A2657),
", Offset1UnitID:  ",CHAR(34),INDEX(SpatialOffsets[Offset 1 Unit],$A2657),CHAR(34),
", Offset2Value:  ",INDEX(SpatialOffsets[Offset 2 Value],$A2657),
", Offset2UnitID:  ",CHAR(34),INDEX(SpatialOffsets[Offset 2 Unit],$A2657),CHAR(34),
", Offset3Value:  ",INDEX(SpatialOffsets[Offset 3 Value],$A2657),
", Offset3UnitID:  ",CHAR(34),INDEX(SpatialOffsets[Offset 3 Unit],$A2657),CHAR(34),,"}")))</f>
        <v>#REF!</v>
      </c>
      <c r="O2657" t="e">
        <f>IF(COUNTA(RelatedFeatures[])=0,"", IF(INDEX(RelatedFeatures[First Sampling Feature Code],$A2657)="","",
CONCATENATE("  - &amp;RelationID",TEXT($A2657,"0000"),
" {","SamplingFeatureID:  *SamplingFeatureID",TEXT(MATCH(INDEX(RelatedFeatures[First Sampling Feature Code],$A2657),SamplingFeatures[Feature Code],0),"0000"),
", RelationshipTypeCV:  ",CHAR(34),INDEX(RelatedFeatures[Relationship Type],$A2657),CHAR(34),
", RelatedFeatureID: *SamplingFeatureID",TEXT(MATCH(INDEX(RelatedFeatures[Second Sampling Feature Code],$A2657),SamplingFeatures[Feature Code],0),"0000"),
", SpatialOffsetID:  ",IF(INDEX(RelatedFeatures[Offset Number],$A2657)="","",CONCATENATE("*SpatialOffsetID",TEXT(INDEX(RelatedFeatures[Offset Number],$A2657),"0000"))),"}")))</f>
        <v>#REF!</v>
      </c>
      <c r="P2657" t="e">
        <f>IF(INDEX(Methods[Method Type],$A2657)="","",
CONCATENATE("  - &amp;MethodID",TEXT($A2657,"0000"),
" {","MethodTypeCV:  ",CHAR(34),INDEX(Methods[Method Type],$A2657),CHAR(34),
", MethodCode:  ",CHAR(34),INDEX(Methods[Method Code],$A2657),CHAR(34),
", MethodName:  ",CHAR(34),INDEX(Methods[Method Name],$A2657),CHAR(34),
", MethodDescription:  ",CHAR(34),INDEX(Methods[Method Description],$A2657),CHAR(34),
", MethodLink:  ",CHAR(34),INDEX(Methods[Method Link],$A2657),CHAR(34),
", OrganizationID: *OrganizationID",TEXT(MATCH(INDEX(Methods[Organization Name],$A2657),Organizations[Organization Name],0),"0000"),"}"))</f>
        <v>#REF!</v>
      </c>
      <c r="Q2657" t="e">
        <f>IF(INDEX(Variables[Variable Type],$A2657)="","",
CONCATENATE("  - &amp;VariableID",TEXT($A2657,"0000"),
" {","VariableTypeCV:  ",CHAR(34),INDEX(Variables[Variable Type],$A2657),CHAR(34),
", VariableCode:  ",CHAR(34),INDEX(Variables[Variable Code],$A2657),CHAR(34),
", VariableNameCV:  ",CHAR(34),INDEX(Variables[Variable Name],$A2657),CHAR(34),
", VariableDefinition:  ",CHAR(34),INDEX(Variables[Variable Definition],$A2657),CHAR(34),
", SpecciationCV:  ",CHAR(34),INDEX(Variables[Speciation],$A2657),CHAR(34),
", NoDataValue:  ",CHAR(34),INDEX(Variables[No Data Value],$A2657),CHAR(34),"}"))</f>
        <v>#REF!</v>
      </c>
    </row>
    <row r="2658" spans="1:17" x14ac:dyDescent="0.25">
      <c r="A2658">
        <v>2655</v>
      </c>
      <c r="D2658" t="e">
        <f>IF(INDEX(People[First Name],$A2658)="","",
CONCATENATE("  - &amp;PersonID",TEXT($A2658,"0000"),
" {","PersonFirstName:  ",CHAR(34),INDEX(People[First Name],$A2658),CHAR(34),
", PersonMiddleName:  ",CHAR(34),INDEX(People[Middle Name],$A2658),CHAR(34),
", PersonLastName:  ",CHAR(34),INDEX(People[Last Name],$A2658),CHAR(34),"}"))</f>
        <v>#REF!</v>
      </c>
      <c r="E2658" t="e">
        <f>IF(INDEX(Organizations[Organization Type '[CV']],$A2658)="","",
CONCATENATE("  - &amp;OrganizationID",TEXT($A2658,"0000"),
" {","OrganizationTypeCV:  ",CHAR(34),INDEX(Organizations[Organization Type '[CV']],$A2658),CHAR(34),
", OrganizationCode:  ",CHAR(34),INDEX(Organizations[Organization Code],$A2658),CHAR(34),
", OrganizationName:  ",CHAR(34),INDEX(Organizations[Organization Name],$A2658),CHAR(34),
", OrganizationDescription:  ",CHAR(34),INDEX(Organizations[Organization Description],$A2658),CHAR(34),
", OrganizationLink:  ",CHAR(34),INDEX(Organizations[Organization Link],$A2658),CHAR(34),"}"))</f>
        <v>#REF!</v>
      </c>
      <c r="F2658" t="e">
        <f>IF(INDEX(People[First Name],$A2658)="","",
CONCATENATE("  - &amp;AffiliationID",TEXT($A2658,"0000"),
" {PersonID: *PersonID",TEXT($A2658,"0000"),
", OrganizationID: *OrganizationID",TEXT(MATCH(INDEX(People[Organization Name],$A2658),Organizations[Organization Name],0),"0000"),
", IsPrimaryOrganizationContact: , AffiliationStartDate: , AffiliationEndDate: , PrimaryPhone: ",
", PrimaryEmail: ",CHAR(34),INDEX(People[Primary Email],$A2658),CHAR(34),
", PrimaryAddress: ",CHAR(34),INDEX(People[Primary Address],$A2658),CHAR(34),
", PersonLink: }"))</f>
        <v>#REF!</v>
      </c>
      <c r="H2658" t="e">
        <f>IF(COUNTA(CitationInformation)=0,"",IF(INDEX(AuthorList[Author Name],$A2658)="","",
CONCATENATE("  - &amp;AuthorListID",TEXT($A2658,"0000"),
"  {CitationID: *CitationID0001",
", PersonID: *PersonID",TEXT(MATCH(INDEX(AuthorList[Author Name],$A2658),People[Full Name],0),"0000"),
", AuthorOrder: ",INDEX(AuthorList[Author Number],$A2658),"}")))</f>
        <v>#REF!</v>
      </c>
      <c r="K2658" t="e">
        <f>IF(INDEX(SamplingFeatures[Feature Code],$A2658)="","",
CONCATENATE("  - &amp;SamplingFeatureID",TEXT($A2658,"0000"),
" {","SamplingFeatureUUID:  ",CHAR(34),INDEX(SamplingFeatures[Sampling Feature UUID],$A2658),CHAR(34),
", SamplingFeatureTypeCV:  ",CHAR(34),INDEX(SamplingFeatures[Sampling Feature Type],$A2658),CHAR(34),
", SamplingFeatureCode:  ",CHAR(34),INDEX(SamplingFeatures[Feature Code],$A2658),CHAR(34),
", SamplingFeatureName:  ",CHAR(34),INDEX(SamplingFeatures[Feature Name],$A2658),CHAR(34),
", SamplingFeatureDescription:  ",CHAR(34),INDEX(SamplingFeatures[Feature Description],$A2658),CHAR(34),
", SamplingFeatureGeotypeCV:  ",CHAR(34),INDEX(SamplingFeatures[Feature Geo Type],$A2658),CHAR(34),
", FeatureGeometry:  ",CHAR(34),INDEX(SamplingFeatures[Feature Geometry],$A2658),CHAR(34),
", Elevation_m:  ",CHAR(34),INDEX(SamplingFeatures[Elevation_m],$A2658),CHAR(34),
", ElevationDatumCV:  ",CHAR(34),ElevationDatum,CHAR(34),"}"))</f>
        <v>#REF!</v>
      </c>
      <c r="L2658" t="e">
        <f>IF(INDEX(SamplingFeatures[Sampling Feature Type],$A2658)&lt;&gt;"Site","",
CONCATENATE("  - &amp;SiteID",TEXT(SUMPRODUCT(--($L$3:$L2657&lt;&gt;"")),"0000"),
" {","SamplingFeatureID:  *SamplingFeatureID",TEXT($A2658,"0000"),
", SiteTypeCV:  ",CHAR(34),INDEX(Sites[Site Type],$A2658),CHAR(34),
", Latitude:  ",INDEX(Sites[Latitude],$A2658),
", Longitude:  ",INDEX(Sites[Longitude],$A2658),
", SRSName:  ",CHAR(34),LatLonDatum,CHAR(34),"}"))</f>
        <v>#REF!</v>
      </c>
      <c r="M2658" t="e">
        <f>IF(INDEX(SamplingFeatures[Sampling Feature Type],$A2658)&lt;&gt;"Specimen","",
CONCATENATE("  - &amp;SpecimenID",TEXT(SUMPRODUCT(--($M$3:$M2657&lt;&gt;"")),"0000"),
" {","SamplingFeatureID:  *SamplingFeatureID",TEXT($A2658,"0000"),
", SpecimenTypeCV:  ",CHAR(34),INDEX(Specimens[Specimen Type],$A2658),CHAR(34),
", SpecimenMediumCV:  ",INDEX(Specimens[Specimen Medium],$A2658),
", IsFieldSpecimen:  ",CHAR(34),INDEX(Specimens[Is Field Specimen?],$A2658),CHAR(34),"}"))</f>
        <v>#REF!</v>
      </c>
      <c r="N2658" t="e">
        <f>IF(COUNTA(SpatialOffsets[])=0,"", IF(INDEX(SpatialOffsets[Spatial Offset Type],$A2658)="","",
CONCATENATE("  - &amp;SpatialOffsetID",TEXT($A2658,"0000"),
" {","SpatialOffsetTypeCV:  ",CHAR(34),INDEX(SpatialOffsets[Spatial Offset Type],$A2658),CHAR(34),
", Offset1Value:  ",INDEX(SpatialOffsets[Offset 1 Value],$A2658),
", Offset1UnitID:  ",CHAR(34),INDEX(SpatialOffsets[Offset 1 Unit],$A2658),CHAR(34),
", Offset2Value:  ",INDEX(SpatialOffsets[Offset 2 Value],$A2658),
", Offset2UnitID:  ",CHAR(34),INDEX(SpatialOffsets[Offset 2 Unit],$A2658),CHAR(34),
", Offset3Value:  ",INDEX(SpatialOffsets[Offset 3 Value],$A2658),
", Offset3UnitID:  ",CHAR(34),INDEX(SpatialOffsets[Offset 3 Unit],$A2658),CHAR(34),,"}")))</f>
        <v>#REF!</v>
      </c>
      <c r="O2658" t="e">
        <f>IF(COUNTA(RelatedFeatures[])=0,"", IF(INDEX(RelatedFeatures[First Sampling Feature Code],$A2658)="","",
CONCATENATE("  - &amp;RelationID",TEXT($A2658,"0000"),
" {","SamplingFeatureID:  *SamplingFeatureID",TEXT(MATCH(INDEX(RelatedFeatures[First Sampling Feature Code],$A2658),SamplingFeatures[Feature Code],0),"0000"),
", RelationshipTypeCV:  ",CHAR(34),INDEX(RelatedFeatures[Relationship Type],$A2658),CHAR(34),
", RelatedFeatureID: *SamplingFeatureID",TEXT(MATCH(INDEX(RelatedFeatures[Second Sampling Feature Code],$A2658),SamplingFeatures[Feature Code],0),"0000"),
", SpatialOffsetID:  ",IF(INDEX(RelatedFeatures[Offset Number],$A2658)="","",CONCATENATE("*SpatialOffsetID",TEXT(INDEX(RelatedFeatures[Offset Number],$A2658),"0000"))),"}")))</f>
        <v>#REF!</v>
      </c>
      <c r="P2658" t="e">
        <f>IF(INDEX(Methods[Method Type],$A2658)="","",
CONCATENATE("  - &amp;MethodID",TEXT($A2658,"0000"),
" {","MethodTypeCV:  ",CHAR(34),INDEX(Methods[Method Type],$A2658),CHAR(34),
", MethodCode:  ",CHAR(34),INDEX(Methods[Method Code],$A2658),CHAR(34),
", MethodName:  ",CHAR(34),INDEX(Methods[Method Name],$A2658),CHAR(34),
", MethodDescription:  ",CHAR(34),INDEX(Methods[Method Description],$A2658),CHAR(34),
", MethodLink:  ",CHAR(34),INDEX(Methods[Method Link],$A2658),CHAR(34),
", OrganizationID: *OrganizationID",TEXT(MATCH(INDEX(Methods[Organization Name],$A2658),Organizations[Organization Name],0),"0000"),"}"))</f>
        <v>#REF!</v>
      </c>
      <c r="Q2658" t="e">
        <f>IF(INDEX(Variables[Variable Type],$A2658)="","",
CONCATENATE("  - &amp;VariableID",TEXT($A2658,"0000"),
" {","VariableTypeCV:  ",CHAR(34),INDEX(Variables[Variable Type],$A2658),CHAR(34),
", VariableCode:  ",CHAR(34),INDEX(Variables[Variable Code],$A2658),CHAR(34),
", VariableNameCV:  ",CHAR(34),INDEX(Variables[Variable Name],$A2658),CHAR(34),
", VariableDefinition:  ",CHAR(34),INDEX(Variables[Variable Definition],$A2658),CHAR(34),
", SpecciationCV:  ",CHAR(34),INDEX(Variables[Speciation],$A2658),CHAR(34),
", NoDataValue:  ",CHAR(34),INDEX(Variables[No Data Value],$A2658),CHAR(34),"}"))</f>
        <v>#REF!</v>
      </c>
    </row>
    <row r="2659" spans="1:17" x14ac:dyDescent="0.25">
      <c r="A2659">
        <v>2656</v>
      </c>
      <c r="D2659" t="e">
        <f>IF(INDEX(People[First Name],$A2659)="","",
CONCATENATE("  - &amp;PersonID",TEXT($A2659,"0000"),
" {","PersonFirstName:  ",CHAR(34),INDEX(People[First Name],$A2659),CHAR(34),
", PersonMiddleName:  ",CHAR(34),INDEX(People[Middle Name],$A2659),CHAR(34),
", PersonLastName:  ",CHAR(34),INDEX(People[Last Name],$A2659),CHAR(34),"}"))</f>
        <v>#REF!</v>
      </c>
      <c r="E2659" t="e">
        <f>IF(INDEX(Organizations[Organization Type '[CV']],$A2659)="","",
CONCATENATE("  - &amp;OrganizationID",TEXT($A2659,"0000"),
" {","OrganizationTypeCV:  ",CHAR(34),INDEX(Organizations[Organization Type '[CV']],$A2659),CHAR(34),
", OrganizationCode:  ",CHAR(34),INDEX(Organizations[Organization Code],$A2659),CHAR(34),
", OrganizationName:  ",CHAR(34),INDEX(Organizations[Organization Name],$A2659),CHAR(34),
", OrganizationDescription:  ",CHAR(34),INDEX(Organizations[Organization Description],$A2659),CHAR(34),
", OrganizationLink:  ",CHAR(34),INDEX(Organizations[Organization Link],$A2659),CHAR(34),"}"))</f>
        <v>#REF!</v>
      </c>
      <c r="F2659" t="e">
        <f>IF(INDEX(People[First Name],$A2659)="","",
CONCATENATE("  - &amp;AffiliationID",TEXT($A2659,"0000"),
" {PersonID: *PersonID",TEXT($A2659,"0000"),
", OrganizationID: *OrganizationID",TEXT(MATCH(INDEX(People[Organization Name],$A2659),Organizations[Organization Name],0),"0000"),
", IsPrimaryOrganizationContact: , AffiliationStartDate: , AffiliationEndDate: , PrimaryPhone: ",
", PrimaryEmail: ",CHAR(34),INDEX(People[Primary Email],$A2659),CHAR(34),
", PrimaryAddress: ",CHAR(34),INDEX(People[Primary Address],$A2659),CHAR(34),
", PersonLink: }"))</f>
        <v>#REF!</v>
      </c>
      <c r="H2659" t="e">
        <f>IF(COUNTA(CitationInformation)=0,"",IF(INDEX(AuthorList[Author Name],$A2659)="","",
CONCATENATE("  - &amp;AuthorListID",TEXT($A2659,"0000"),
"  {CitationID: *CitationID0001",
", PersonID: *PersonID",TEXT(MATCH(INDEX(AuthorList[Author Name],$A2659),People[Full Name],0),"0000"),
", AuthorOrder: ",INDEX(AuthorList[Author Number],$A2659),"}")))</f>
        <v>#REF!</v>
      </c>
      <c r="K2659" t="e">
        <f>IF(INDEX(SamplingFeatures[Feature Code],$A2659)="","",
CONCATENATE("  - &amp;SamplingFeatureID",TEXT($A2659,"0000"),
" {","SamplingFeatureUUID:  ",CHAR(34),INDEX(SamplingFeatures[Sampling Feature UUID],$A2659),CHAR(34),
", SamplingFeatureTypeCV:  ",CHAR(34),INDEX(SamplingFeatures[Sampling Feature Type],$A2659),CHAR(34),
", SamplingFeatureCode:  ",CHAR(34),INDEX(SamplingFeatures[Feature Code],$A2659),CHAR(34),
", SamplingFeatureName:  ",CHAR(34),INDEX(SamplingFeatures[Feature Name],$A2659),CHAR(34),
", SamplingFeatureDescription:  ",CHAR(34),INDEX(SamplingFeatures[Feature Description],$A2659),CHAR(34),
", SamplingFeatureGeotypeCV:  ",CHAR(34),INDEX(SamplingFeatures[Feature Geo Type],$A2659),CHAR(34),
", FeatureGeometry:  ",CHAR(34),INDEX(SamplingFeatures[Feature Geometry],$A2659),CHAR(34),
", Elevation_m:  ",CHAR(34),INDEX(SamplingFeatures[Elevation_m],$A2659),CHAR(34),
", ElevationDatumCV:  ",CHAR(34),ElevationDatum,CHAR(34),"}"))</f>
        <v>#REF!</v>
      </c>
      <c r="L2659" t="e">
        <f>IF(INDEX(SamplingFeatures[Sampling Feature Type],$A2659)&lt;&gt;"Site","",
CONCATENATE("  - &amp;SiteID",TEXT(SUMPRODUCT(--($L$3:$L2658&lt;&gt;"")),"0000"),
" {","SamplingFeatureID:  *SamplingFeatureID",TEXT($A2659,"0000"),
", SiteTypeCV:  ",CHAR(34),INDEX(Sites[Site Type],$A2659),CHAR(34),
", Latitude:  ",INDEX(Sites[Latitude],$A2659),
", Longitude:  ",INDEX(Sites[Longitude],$A2659),
", SRSName:  ",CHAR(34),LatLonDatum,CHAR(34),"}"))</f>
        <v>#REF!</v>
      </c>
      <c r="M2659" t="e">
        <f>IF(INDEX(SamplingFeatures[Sampling Feature Type],$A2659)&lt;&gt;"Specimen","",
CONCATENATE("  - &amp;SpecimenID",TEXT(SUMPRODUCT(--($M$3:$M2658&lt;&gt;"")),"0000"),
" {","SamplingFeatureID:  *SamplingFeatureID",TEXT($A2659,"0000"),
", SpecimenTypeCV:  ",CHAR(34),INDEX(Specimens[Specimen Type],$A2659),CHAR(34),
", SpecimenMediumCV:  ",INDEX(Specimens[Specimen Medium],$A2659),
", IsFieldSpecimen:  ",CHAR(34),INDEX(Specimens[Is Field Specimen?],$A2659),CHAR(34),"}"))</f>
        <v>#REF!</v>
      </c>
      <c r="N2659" t="e">
        <f>IF(COUNTA(SpatialOffsets[])=0,"", IF(INDEX(SpatialOffsets[Spatial Offset Type],$A2659)="","",
CONCATENATE("  - &amp;SpatialOffsetID",TEXT($A2659,"0000"),
" {","SpatialOffsetTypeCV:  ",CHAR(34),INDEX(SpatialOffsets[Spatial Offset Type],$A2659),CHAR(34),
", Offset1Value:  ",INDEX(SpatialOffsets[Offset 1 Value],$A2659),
", Offset1UnitID:  ",CHAR(34),INDEX(SpatialOffsets[Offset 1 Unit],$A2659),CHAR(34),
", Offset2Value:  ",INDEX(SpatialOffsets[Offset 2 Value],$A2659),
", Offset2UnitID:  ",CHAR(34),INDEX(SpatialOffsets[Offset 2 Unit],$A2659),CHAR(34),
", Offset3Value:  ",INDEX(SpatialOffsets[Offset 3 Value],$A2659),
", Offset3UnitID:  ",CHAR(34),INDEX(SpatialOffsets[Offset 3 Unit],$A2659),CHAR(34),,"}")))</f>
        <v>#REF!</v>
      </c>
      <c r="O2659" t="e">
        <f>IF(COUNTA(RelatedFeatures[])=0,"", IF(INDEX(RelatedFeatures[First Sampling Feature Code],$A2659)="","",
CONCATENATE("  - &amp;RelationID",TEXT($A2659,"0000"),
" {","SamplingFeatureID:  *SamplingFeatureID",TEXT(MATCH(INDEX(RelatedFeatures[First Sampling Feature Code],$A2659),SamplingFeatures[Feature Code],0),"0000"),
", RelationshipTypeCV:  ",CHAR(34),INDEX(RelatedFeatures[Relationship Type],$A2659),CHAR(34),
", RelatedFeatureID: *SamplingFeatureID",TEXT(MATCH(INDEX(RelatedFeatures[Second Sampling Feature Code],$A2659),SamplingFeatures[Feature Code],0),"0000"),
", SpatialOffsetID:  ",IF(INDEX(RelatedFeatures[Offset Number],$A2659)="","",CONCATENATE("*SpatialOffsetID",TEXT(INDEX(RelatedFeatures[Offset Number],$A2659),"0000"))),"}")))</f>
        <v>#REF!</v>
      </c>
      <c r="P2659" t="e">
        <f>IF(INDEX(Methods[Method Type],$A2659)="","",
CONCATENATE("  - &amp;MethodID",TEXT($A2659,"0000"),
" {","MethodTypeCV:  ",CHAR(34),INDEX(Methods[Method Type],$A2659),CHAR(34),
", MethodCode:  ",CHAR(34),INDEX(Methods[Method Code],$A2659),CHAR(34),
", MethodName:  ",CHAR(34),INDEX(Methods[Method Name],$A2659),CHAR(34),
", MethodDescription:  ",CHAR(34),INDEX(Methods[Method Description],$A2659),CHAR(34),
", MethodLink:  ",CHAR(34),INDEX(Methods[Method Link],$A2659),CHAR(34),
", OrganizationID: *OrganizationID",TEXT(MATCH(INDEX(Methods[Organization Name],$A2659),Organizations[Organization Name],0),"0000"),"}"))</f>
        <v>#REF!</v>
      </c>
      <c r="Q2659" t="e">
        <f>IF(INDEX(Variables[Variable Type],$A2659)="","",
CONCATENATE("  - &amp;VariableID",TEXT($A2659,"0000"),
" {","VariableTypeCV:  ",CHAR(34),INDEX(Variables[Variable Type],$A2659),CHAR(34),
", VariableCode:  ",CHAR(34),INDEX(Variables[Variable Code],$A2659),CHAR(34),
", VariableNameCV:  ",CHAR(34),INDEX(Variables[Variable Name],$A2659),CHAR(34),
", VariableDefinition:  ",CHAR(34),INDEX(Variables[Variable Definition],$A2659),CHAR(34),
", SpecciationCV:  ",CHAR(34),INDEX(Variables[Speciation],$A2659),CHAR(34),
", NoDataValue:  ",CHAR(34),INDEX(Variables[No Data Value],$A2659),CHAR(34),"}"))</f>
        <v>#REF!</v>
      </c>
    </row>
    <row r="2660" spans="1:17" x14ac:dyDescent="0.25">
      <c r="A2660">
        <v>2657</v>
      </c>
      <c r="D2660" t="e">
        <f>IF(INDEX(People[First Name],$A2660)="","",
CONCATENATE("  - &amp;PersonID",TEXT($A2660,"0000"),
" {","PersonFirstName:  ",CHAR(34),INDEX(People[First Name],$A2660),CHAR(34),
", PersonMiddleName:  ",CHAR(34),INDEX(People[Middle Name],$A2660),CHAR(34),
", PersonLastName:  ",CHAR(34),INDEX(People[Last Name],$A2660),CHAR(34),"}"))</f>
        <v>#REF!</v>
      </c>
      <c r="E2660" t="e">
        <f>IF(INDEX(Organizations[Organization Type '[CV']],$A2660)="","",
CONCATENATE("  - &amp;OrganizationID",TEXT($A2660,"0000"),
" {","OrganizationTypeCV:  ",CHAR(34),INDEX(Organizations[Organization Type '[CV']],$A2660),CHAR(34),
", OrganizationCode:  ",CHAR(34),INDEX(Organizations[Organization Code],$A2660),CHAR(34),
", OrganizationName:  ",CHAR(34),INDEX(Organizations[Organization Name],$A2660),CHAR(34),
", OrganizationDescription:  ",CHAR(34),INDEX(Organizations[Organization Description],$A2660),CHAR(34),
", OrganizationLink:  ",CHAR(34),INDEX(Organizations[Organization Link],$A2660),CHAR(34),"}"))</f>
        <v>#REF!</v>
      </c>
      <c r="F2660" t="e">
        <f>IF(INDEX(People[First Name],$A2660)="","",
CONCATENATE("  - &amp;AffiliationID",TEXT($A2660,"0000"),
" {PersonID: *PersonID",TEXT($A2660,"0000"),
", OrganizationID: *OrganizationID",TEXT(MATCH(INDEX(People[Organization Name],$A2660),Organizations[Organization Name],0),"0000"),
", IsPrimaryOrganizationContact: , AffiliationStartDate: , AffiliationEndDate: , PrimaryPhone: ",
", PrimaryEmail: ",CHAR(34),INDEX(People[Primary Email],$A2660),CHAR(34),
", PrimaryAddress: ",CHAR(34),INDEX(People[Primary Address],$A2660),CHAR(34),
", PersonLink: }"))</f>
        <v>#REF!</v>
      </c>
      <c r="H2660" t="e">
        <f>IF(COUNTA(CitationInformation)=0,"",IF(INDEX(AuthorList[Author Name],$A2660)="","",
CONCATENATE("  - &amp;AuthorListID",TEXT($A2660,"0000"),
"  {CitationID: *CitationID0001",
", PersonID: *PersonID",TEXT(MATCH(INDEX(AuthorList[Author Name],$A2660),People[Full Name],0),"0000"),
", AuthorOrder: ",INDEX(AuthorList[Author Number],$A2660),"}")))</f>
        <v>#REF!</v>
      </c>
      <c r="K2660" t="e">
        <f>IF(INDEX(SamplingFeatures[Feature Code],$A2660)="","",
CONCATENATE("  - &amp;SamplingFeatureID",TEXT($A2660,"0000"),
" {","SamplingFeatureUUID:  ",CHAR(34),INDEX(SamplingFeatures[Sampling Feature UUID],$A2660),CHAR(34),
", SamplingFeatureTypeCV:  ",CHAR(34),INDEX(SamplingFeatures[Sampling Feature Type],$A2660),CHAR(34),
", SamplingFeatureCode:  ",CHAR(34),INDEX(SamplingFeatures[Feature Code],$A2660),CHAR(34),
", SamplingFeatureName:  ",CHAR(34),INDEX(SamplingFeatures[Feature Name],$A2660),CHAR(34),
", SamplingFeatureDescription:  ",CHAR(34),INDEX(SamplingFeatures[Feature Description],$A2660),CHAR(34),
", SamplingFeatureGeotypeCV:  ",CHAR(34),INDEX(SamplingFeatures[Feature Geo Type],$A2660),CHAR(34),
", FeatureGeometry:  ",CHAR(34),INDEX(SamplingFeatures[Feature Geometry],$A2660),CHAR(34),
", Elevation_m:  ",CHAR(34),INDEX(SamplingFeatures[Elevation_m],$A2660),CHAR(34),
", ElevationDatumCV:  ",CHAR(34),ElevationDatum,CHAR(34),"}"))</f>
        <v>#REF!</v>
      </c>
      <c r="L2660" t="e">
        <f>IF(INDEX(SamplingFeatures[Sampling Feature Type],$A2660)&lt;&gt;"Site","",
CONCATENATE("  - &amp;SiteID",TEXT(SUMPRODUCT(--($L$3:$L2659&lt;&gt;"")),"0000"),
" {","SamplingFeatureID:  *SamplingFeatureID",TEXT($A2660,"0000"),
", SiteTypeCV:  ",CHAR(34),INDEX(Sites[Site Type],$A2660),CHAR(34),
", Latitude:  ",INDEX(Sites[Latitude],$A2660),
", Longitude:  ",INDEX(Sites[Longitude],$A2660),
", SRSName:  ",CHAR(34),LatLonDatum,CHAR(34),"}"))</f>
        <v>#REF!</v>
      </c>
      <c r="M2660" t="e">
        <f>IF(INDEX(SamplingFeatures[Sampling Feature Type],$A2660)&lt;&gt;"Specimen","",
CONCATENATE("  - &amp;SpecimenID",TEXT(SUMPRODUCT(--($M$3:$M2659&lt;&gt;"")),"0000"),
" {","SamplingFeatureID:  *SamplingFeatureID",TEXT($A2660,"0000"),
", SpecimenTypeCV:  ",CHAR(34),INDEX(Specimens[Specimen Type],$A2660),CHAR(34),
", SpecimenMediumCV:  ",INDEX(Specimens[Specimen Medium],$A2660),
", IsFieldSpecimen:  ",CHAR(34),INDEX(Specimens[Is Field Specimen?],$A2660),CHAR(34),"}"))</f>
        <v>#REF!</v>
      </c>
      <c r="N2660" t="e">
        <f>IF(COUNTA(SpatialOffsets[])=0,"", IF(INDEX(SpatialOffsets[Spatial Offset Type],$A2660)="","",
CONCATENATE("  - &amp;SpatialOffsetID",TEXT($A2660,"0000"),
" {","SpatialOffsetTypeCV:  ",CHAR(34),INDEX(SpatialOffsets[Spatial Offset Type],$A2660),CHAR(34),
", Offset1Value:  ",INDEX(SpatialOffsets[Offset 1 Value],$A2660),
", Offset1UnitID:  ",CHAR(34),INDEX(SpatialOffsets[Offset 1 Unit],$A2660),CHAR(34),
", Offset2Value:  ",INDEX(SpatialOffsets[Offset 2 Value],$A2660),
", Offset2UnitID:  ",CHAR(34),INDEX(SpatialOffsets[Offset 2 Unit],$A2660),CHAR(34),
", Offset3Value:  ",INDEX(SpatialOffsets[Offset 3 Value],$A2660),
", Offset3UnitID:  ",CHAR(34),INDEX(SpatialOffsets[Offset 3 Unit],$A2660),CHAR(34),,"}")))</f>
        <v>#REF!</v>
      </c>
      <c r="O2660" t="e">
        <f>IF(COUNTA(RelatedFeatures[])=0,"", IF(INDEX(RelatedFeatures[First Sampling Feature Code],$A2660)="","",
CONCATENATE("  - &amp;RelationID",TEXT($A2660,"0000"),
" {","SamplingFeatureID:  *SamplingFeatureID",TEXT(MATCH(INDEX(RelatedFeatures[First Sampling Feature Code],$A2660),SamplingFeatures[Feature Code],0),"0000"),
", RelationshipTypeCV:  ",CHAR(34),INDEX(RelatedFeatures[Relationship Type],$A2660),CHAR(34),
", RelatedFeatureID: *SamplingFeatureID",TEXT(MATCH(INDEX(RelatedFeatures[Second Sampling Feature Code],$A2660),SamplingFeatures[Feature Code],0),"0000"),
", SpatialOffsetID:  ",IF(INDEX(RelatedFeatures[Offset Number],$A2660)="","",CONCATENATE("*SpatialOffsetID",TEXT(INDEX(RelatedFeatures[Offset Number],$A2660),"0000"))),"}")))</f>
        <v>#REF!</v>
      </c>
      <c r="P2660" t="e">
        <f>IF(INDEX(Methods[Method Type],$A2660)="","",
CONCATENATE("  - &amp;MethodID",TEXT($A2660,"0000"),
" {","MethodTypeCV:  ",CHAR(34),INDEX(Methods[Method Type],$A2660),CHAR(34),
", MethodCode:  ",CHAR(34),INDEX(Methods[Method Code],$A2660),CHAR(34),
", MethodName:  ",CHAR(34),INDEX(Methods[Method Name],$A2660),CHAR(34),
", MethodDescription:  ",CHAR(34),INDEX(Methods[Method Description],$A2660),CHAR(34),
", MethodLink:  ",CHAR(34),INDEX(Methods[Method Link],$A2660),CHAR(34),
", OrganizationID: *OrganizationID",TEXT(MATCH(INDEX(Methods[Organization Name],$A2660),Organizations[Organization Name],0),"0000"),"}"))</f>
        <v>#REF!</v>
      </c>
      <c r="Q2660" t="e">
        <f>IF(INDEX(Variables[Variable Type],$A2660)="","",
CONCATENATE("  - &amp;VariableID",TEXT($A2660,"0000"),
" {","VariableTypeCV:  ",CHAR(34),INDEX(Variables[Variable Type],$A2660),CHAR(34),
", VariableCode:  ",CHAR(34),INDEX(Variables[Variable Code],$A2660),CHAR(34),
", VariableNameCV:  ",CHAR(34),INDEX(Variables[Variable Name],$A2660),CHAR(34),
", VariableDefinition:  ",CHAR(34),INDEX(Variables[Variable Definition],$A2660),CHAR(34),
", SpecciationCV:  ",CHAR(34),INDEX(Variables[Speciation],$A2660),CHAR(34),
", NoDataValue:  ",CHAR(34),INDEX(Variables[No Data Value],$A2660),CHAR(34),"}"))</f>
        <v>#REF!</v>
      </c>
    </row>
    <row r="2661" spans="1:17" x14ac:dyDescent="0.25">
      <c r="A2661">
        <v>2658</v>
      </c>
      <c r="D2661" t="e">
        <f>IF(INDEX(People[First Name],$A2661)="","",
CONCATENATE("  - &amp;PersonID",TEXT($A2661,"0000"),
" {","PersonFirstName:  ",CHAR(34),INDEX(People[First Name],$A2661),CHAR(34),
", PersonMiddleName:  ",CHAR(34),INDEX(People[Middle Name],$A2661),CHAR(34),
", PersonLastName:  ",CHAR(34),INDEX(People[Last Name],$A2661),CHAR(34),"}"))</f>
        <v>#REF!</v>
      </c>
      <c r="E2661" t="e">
        <f>IF(INDEX(Organizations[Organization Type '[CV']],$A2661)="","",
CONCATENATE("  - &amp;OrganizationID",TEXT($A2661,"0000"),
" {","OrganizationTypeCV:  ",CHAR(34),INDEX(Organizations[Organization Type '[CV']],$A2661),CHAR(34),
", OrganizationCode:  ",CHAR(34),INDEX(Organizations[Organization Code],$A2661),CHAR(34),
", OrganizationName:  ",CHAR(34),INDEX(Organizations[Organization Name],$A2661),CHAR(34),
", OrganizationDescription:  ",CHAR(34),INDEX(Organizations[Organization Description],$A2661),CHAR(34),
", OrganizationLink:  ",CHAR(34),INDEX(Organizations[Organization Link],$A2661),CHAR(34),"}"))</f>
        <v>#REF!</v>
      </c>
      <c r="F2661" t="e">
        <f>IF(INDEX(People[First Name],$A2661)="","",
CONCATENATE("  - &amp;AffiliationID",TEXT($A2661,"0000"),
" {PersonID: *PersonID",TEXT($A2661,"0000"),
", OrganizationID: *OrganizationID",TEXT(MATCH(INDEX(People[Organization Name],$A2661),Organizations[Organization Name],0),"0000"),
", IsPrimaryOrganizationContact: , AffiliationStartDate: , AffiliationEndDate: , PrimaryPhone: ",
", PrimaryEmail: ",CHAR(34),INDEX(People[Primary Email],$A2661),CHAR(34),
", PrimaryAddress: ",CHAR(34),INDEX(People[Primary Address],$A2661),CHAR(34),
", PersonLink: }"))</f>
        <v>#REF!</v>
      </c>
      <c r="H2661" t="e">
        <f>IF(COUNTA(CitationInformation)=0,"",IF(INDEX(AuthorList[Author Name],$A2661)="","",
CONCATENATE("  - &amp;AuthorListID",TEXT($A2661,"0000"),
"  {CitationID: *CitationID0001",
", PersonID: *PersonID",TEXT(MATCH(INDEX(AuthorList[Author Name],$A2661),People[Full Name],0),"0000"),
", AuthorOrder: ",INDEX(AuthorList[Author Number],$A2661),"}")))</f>
        <v>#REF!</v>
      </c>
      <c r="K2661" t="e">
        <f>IF(INDEX(SamplingFeatures[Feature Code],$A2661)="","",
CONCATENATE("  - &amp;SamplingFeatureID",TEXT($A2661,"0000"),
" {","SamplingFeatureUUID:  ",CHAR(34),INDEX(SamplingFeatures[Sampling Feature UUID],$A2661),CHAR(34),
", SamplingFeatureTypeCV:  ",CHAR(34),INDEX(SamplingFeatures[Sampling Feature Type],$A2661),CHAR(34),
", SamplingFeatureCode:  ",CHAR(34),INDEX(SamplingFeatures[Feature Code],$A2661),CHAR(34),
", SamplingFeatureName:  ",CHAR(34),INDEX(SamplingFeatures[Feature Name],$A2661),CHAR(34),
", SamplingFeatureDescription:  ",CHAR(34),INDEX(SamplingFeatures[Feature Description],$A2661),CHAR(34),
", SamplingFeatureGeotypeCV:  ",CHAR(34),INDEX(SamplingFeatures[Feature Geo Type],$A2661),CHAR(34),
", FeatureGeometry:  ",CHAR(34),INDEX(SamplingFeatures[Feature Geometry],$A2661),CHAR(34),
", Elevation_m:  ",CHAR(34),INDEX(SamplingFeatures[Elevation_m],$A2661),CHAR(34),
", ElevationDatumCV:  ",CHAR(34),ElevationDatum,CHAR(34),"}"))</f>
        <v>#REF!</v>
      </c>
      <c r="L2661" t="e">
        <f>IF(INDEX(SamplingFeatures[Sampling Feature Type],$A2661)&lt;&gt;"Site","",
CONCATENATE("  - &amp;SiteID",TEXT(SUMPRODUCT(--($L$3:$L2660&lt;&gt;"")),"0000"),
" {","SamplingFeatureID:  *SamplingFeatureID",TEXT($A2661,"0000"),
", SiteTypeCV:  ",CHAR(34),INDEX(Sites[Site Type],$A2661),CHAR(34),
", Latitude:  ",INDEX(Sites[Latitude],$A2661),
", Longitude:  ",INDEX(Sites[Longitude],$A2661),
", SRSName:  ",CHAR(34),LatLonDatum,CHAR(34),"}"))</f>
        <v>#REF!</v>
      </c>
      <c r="M2661" t="e">
        <f>IF(INDEX(SamplingFeatures[Sampling Feature Type],$A2661)&lt;&gt;"Specimen","",
CONCATENATE("  - &amp;SpecimenID",TEXT(SUMPRODUCT(--($M$3:$M2660&lt;&gt;"")),"0000"),
" {","SamplingFeatureID:  *SamplingFeatureID",TEXT($A2661,"0000"),
", SpecimenTypeCV:  ",CHAR(34),INDEX(Specimens[Specimen Type],$A2661),CHAR(34),
", SpecimenMediumCV:  ",INDEX(Specimens[Specimen Medium],$A2661),
", IsFieldSpecimen:  ",CHAR(34),INDEX(Specimens[Is Field Specimen?],$A2661),CHAR(34),"}"))</f>
        <v>#REF!</v>
      </c>
      <c r="N2661" t="e">
        <f>IF(COUNTA(SpatialOffsets[])=0,"", IF(INDEX(SpatialOffsets[Spatial Offset Type],$A2661)="","",
CONCATENATE("  - &amp;SpatialOffsetID",TEXT($A2661,"0000"),
" {","SpatialOffsetTypeCV:  ",CHAR(34),INDEX(SpatialOffsets[Spatial Offset Type],$A2661),CHAR(34),
", Offset1Value:  ",INDEX(SpatialOffsets[Offset 1 Value],$A2661),
", Offset1UnitID:  ",CHAR(34),INDEX(SpatialOffsets[Offset 1 Unit],$A2661),CHAR(34),
", Offset2Value:  ",INDEX(SpatialOffsets[Offset 2 Value],$A2661),
", Offset2UnitID:  ",CHAR(34),INDEX(SpatialOffsets[Offset 2 Unit],$A2661),CHAR(34),
", Offset3Value:  ",INDEX(SpatialOffsets[Offset 3 Value],$A2661),
", Offset3UnitID:  ",CHAR(34),INDEX(SpatialOffsets[Offset 3 Unit],$A2661),CHAR(34),,"}")))</f>
        <v>#REF!</v>
      </c>
      <c r="O2661" t="e">
        <f>IF(COUNTA(RelatedFeatures[])=0,"", IF(INDEX(RelatedFeatures[First Sampling Feature Code],$A2661)="","",
CONCATENATE("  - &amp;RelationID",TEXT($A2661,"0000"),
" {","SamplingFeatureID:  *SamplingFeatureID",TEXT(MATCH(INDEX(RelatedFeatures[First Sampling Feature Code],$A2661),SamplingFeatures[Feature Code],0),"0000"),
", RelationshipTypeCV:  ",CHAR(34),INDEX(RelatedFeatures[Relationship Type],$A2661),CHAR(34),
", RelatedFeatureID: *SamplingFeatureID",TEXT(MATCH(INDEX(RelatedFeatures[Second Sampling Feature Code],$A2661),SamplingFeatures[Feature Code],0),"0000"),
", SpatialOffsetID:  ",IF(INDEX(RelatedFeatures[Offset Number],$A2661)="","",CONCATENATE("*SpatialOffsetID",TEXT(INDEX(RelatedFeatures[Offset Number],$A2661),"0000"))),"}")))</f>
        <v>#REF!</v>
      </c>
      <c r="P2661" t="e">
        <f>IF(INDEX(Methods[Method Type],$A2661)="","",
CONCATENATE("  - &amp;MethodID",TEXT($A2661,"0000"),
" {","MethodTypeCV:  ",CHAR(34),INDEX(Methods[Method Type],$A2661),CHAR(34),
", MethodCode:  ",CHAR(34),INDEX(Methods[Method Code],$A2661),CHAR(34),
", MethodName:  ",CHAR(34),INDEX(Methods[Method Name],$A2661),CHAR(34),
", MethodDescription:  ",CHAR(34),INDEX(Methods[Method Description],$A2661),CHAR(34),
", MethodLink:  ",CHAR(34),INDEX(Methods[Method Link],$A2661),CHAR(34),
", OrganizationID: *OrganizationID",TEXT(MATCH(INDEX(Methods[Organization Name],$A2661),Organizations[Organization Name],0),"0000"),"}"))</f>
        <v>#REF!</v>
      </c>
      <c r="Q2661" t="e">
        <f>IF(INDEX(Variables[Variable Type],$A2661)="","",
CONCATENATE("  - &amp;VariableID",TEXT($A2661,"0000"),
" {","VariableTypeCV:  ",CHAR(34),INDEX(Variables[Variable Type],$A2661),CHAR(34),
", VariableCode:  ",CHAR(34),INDEX(Variables[Variable Code],$A2661),CHAR(34),
", VariableNameCV:  ",CHAR(34),INDEX(Variables[Variable Name],$A2661),CHAR(34),
", VariableDefinition:  ",CHAR(34),INDEX(Variables[Variable Definition],$A2661),CHAR(34),
", SpecciationCV:  ",CHAR(34),INDEX(Variables[Speciation],$A2661),CHAR(34),
", NoDataValue:  ",CHAR(34),INDEX(Variables[No Data Value],$A2661),CHAR(34),"}"))</f>
        <v>#REF!</v>
      </c>
    </row>
    <row r="2662" spans="1:17" x14ac:dyDescent="0.25">
      <c r="A2662">
        <v>2659</v>
      </c>
      <c r="D2662" t="e">
        <f>IF(INDEX(People[First Name],$A2662)="","",
CONCATENATE("  - &amp;PersonID",TEXT($A2662,"0000"),
" {","PersonFirstName:  ",CHAR(34),INDEX(People[First Name],$A2662),CHAR(34),
", PersonMiddleName:  ",CHAR(34),INDEX(People[Middle Name],$A2662),CHAR(34),
", PersonLastName:  ",CHAR(34),INDEX(People[Last Name],$A2662),CHAR(34),"}"))</f>
        <v>#REF!</v>
      </c>
      <c r="E2662" t="e">
        <f>IF(INDEX(Organizations[Organization Type '[CV']],$A2662)="","",
CONCATENATE("  - &amp;OrganizationID",TEXT($A2662,"0000"),
" {","OrganizationTypeCV:  ",CHAR(34),INDEX(Organizations[Organization Type '[CV']],$A2662),CHAR(34),
", OrganizationCode:  ",CHAR(34),INDEX(Organizations[Organization Code],$A2662),CHAR(34),
", OrganizationName:  ",CHAR(34),INDEX(Organizations[Organization Name],$A2662),CHAR(34),
", OrganizationDescription:  ",CHAR(34),INDEX(Organizations[Organization Description],$A2662),CHAR(34),
", OrganizationLink:  ",CHAR(34),INDEX(Organizations[Organization Link],$A2662),CHAR(34),"}"))</f>
        <v>#REF!</v>
      </c>
      <c r="F2662" t="e">
        <f>IF(INDEX(People[First Name],$A2662)="","",
CONCATENATE("  - &amp;AffiliationID",TEXT($A2662,"0000"),
" {PersonID: *PersonID",TEXT($A2662,"0000"),
", OrganizationID: *OrganizationID",TEXT(MATCH(INDEX(People[Organization Name],$A2662),Organizations[Organization Name],0),"0000"),
", IsPrimaryOrganizationContact: , AffiliationStartDate: , AffiliationEndDate: , PrimaryPhone: ",
", PrimaryEmail: ",CHAR(34),INDEX(People[Primary Email],$A2662),CHAR(34),
", PrimaryAddress: ",CHAR(34),INDEX(People[Primary Address],$A2662),CHAR(34),
", PersonLink: }"))</f>
        <v>#REF!</v>
      </c>
      <c r="H2662" t="e">
        <f>IF(COUNTA(CitationInformation)=0,"",IF(INDEX(AuthorList[Author Name],$A2662)="","",
CONCATENATE("  - &amp;AuthorListID",TEXT($A2662,"0000"),
"  {CitationID: *CitationID0001",
", PersonID: *PersonID",TEXT(MATCH(INDEX(AuthorList[Author Name],$A2662),People[Full Name],0),"0000"),
", AuthorOrder: ",INDEX(AuthorList[Author Number],$A2662),"}")))</f>
        <v>#REF!</v>
      </c>
      <c r="K2662" t="e">
        <f>IF(INDEX(SamplingFeatures[Feature Code],$A2662)="","",
CONCATENATE("  - &amp;SamplingFeatureID",TEXT($A2662,"0000"),
" {","SamplingFeatureUUID:  ",CHAR(34),INDEX(SamplingFeatures[Sampling Feature UUID],$A2662),CHAR(34),
", SamplingFeatureTypeCV:  ",CHAR(34),INDEX(SamplingFeatures[Sampling Feature Type],$A2662),CHAR(34),
", SamplingFeatureCode:  ",CHAR(34),INDEX(SamplingFeatures[Feature Code],$A2662),CHAR(34),
", SamplingFeatureName:  ",CHAR(34),INDEX(SamplingFeatures[Feature Name],$A2662),CHAR(34),
", SamplingFeatureDescription:  ",CHAR(34),INDEX(SamplingFeatures[Feature Description],$A2662),CHAR(34),
", SamplingFeatureGeotypeCV:  ",CHAR(34),INDEX(SamplingFeatures[Feature Geo Type],$A2662),CHAR(34),
", FeatureGeometry:  ",CHAR(34),INDEX(SamplingFeatures[Feature Geometry],$A2662),CHAR(34),
", Elevation_m:  ",CHAR(34),INDEX(SamplingFeatures[Elevation_m],$A2662),CHAR(34),
", ElevationDatumCV:  ",CHAR(34),ElevationDatum,CHAR(34),"}"))</f>
        <v>#REF!</v>
      </c>
      <c r="L2662" t="e">
        <f>IF(INDEX(SamplingFeatures[Sampling Feature Type],$A2662)&lt;&gt;"Site","",
CONCATENATE("  - &amp;SiteID",TEXT(SUMPRODUCT(--($L$3:$L2661&lt;&gt;"")),"0000"),
" {","SamplingFeatureID:  *SamplingFeatureID",TEXT($A2662,"0000"),
", SiteTypeCV:  ",CHAR(34),INDEX(Sites[Site Type],$A2662),CHAR(34),
", Latitude:  ",INDEX(Sites[Latitude],$A2662),
", Longitude:  ",INDEX(Sites[Longitude],$A2662),
", SRSName:  ",CHAR(34),LatLonDatum,CHAR(34),"}"))</f>
        <v>#REF!</v>
      </c>
      <c r="M2662" t="e">
        <f>IF(INDEX(SamplingFeatures[Sampling Feature Type],$A2662)&lt;&gt;"Specimen","",
CONCATENATE("  - &amp;SpecimenID",TEXT(SUMPRODUCT(--($M$3:$M2661&lt;&gt;"")),"0000"),
" {","SamplingFeatureID:  *SamplingFeatureID",TEXT($A2662,"0000"),
", SpecimenTypeCV:  ",CHAR(34),INDEX(Specimens[Specimen Type],$A2662),CHAR(34),
", SpecimenMediumCV:  ",INDEX(Specimens[Specimen Medium],$A2662),
", IsFieldSpecimen:  ",CHAR(34),INDEX(Specimens[Is Field Specimen?],$A2662),CHAR(34),"}"))</f>
        <v>#REF!</v>
      </c>
      <c r="N2662" t="e">
        <f>IF(COUNTA(SpatialOffsets[])=0,"", IF(INDEX(SpatialOffsets[Spatial Offset Type],$A2662)="","",
CONCATENATE("  - &amp;SpatialOffsetID",TEXT($A2662,"0000"),
" {","SpatialOffsetTypeCV:  ",CHAR(34),INDEX(SpatialOffsets[Spatial Offset Type],$A2662),CHAR(34),
", Offset1Value:  ",INDEX(SpatialOffsets[Offset 1 Value],$A2662),
", Offset1UnitID:  ",CHAR(34),INDEX(SpatialOffsets[Offset 1 Unit],$A2662),CHAR(34),
", Offset2Value:  ",INDEX(SpatialOffsets[Offset 2 Value],$A2662),
", Offset2UnitID:  ",CHAR(34),INDEX(SpatialOffsets[Offset 2 Unit],$A2662),CHAR(34),
", Offset3Value:  ",INDEX(SpatialOffsets[Offset 3 Value],$A2662),
", Offset3UnitID:  ",CHAR(34),INDEX(SpatialOffsets[Offset 3 Unit],$A2662),CHAR(34),,"}")))</f>
        <v>#REF!</v>
      </c>
      <c r="O2662" t="e">
        <f>IF(COUNTA(RelatedFeatures[])=0,"", IF(INDEX(RelatedFeatures[First Sampling Feature Code],$A2662)="","",
CONCATENATE("  - &amp;RelationID",TEXT($A2662,"0000"),
" {","SamplingFeatureID:  *SamplingFeatureID",TEXT(MATCH(INDEX(RelatedFeatures[First Sampling Feature Code],$A2662),SamplingFeatures[Feature Code],0),"0000"),
", RelationshipTypeCV:  ",CHAR(34),INDEX(RelatedFeatures[Relationship Type],$A2662),CHAR(34),
", RelatedFeatureID: *SamplingFeatureID",TEXT(MATCH(INDEX(RelatedFeatures[Second Sampling Feature Code],$A2662),SamplingFeatures[Feature Code],0),"0000"),
", SpatialOffsetID:  ",IF(INDEX(RelatedFeatures[Offset Number],$A2662)="","",CONCATENATE("*SpatialOffsetID",TEXT(INDEX(RelatedFeatures[Offset Number],$A2662),"0000"))),"}")))</f>
        <v>#REF!</v>
      </c>
      <c r="P2662" t="e">
        <f>IF(INDEX(Methods[Method Type],$A2662)="","",
CONCATENATE("  - &amp;MethodID",TEXT($A2662,"0000"),
" {","MethodTypeCV:  ",CHAR(34),INDEX(Methods[Method Type],$A2662),CHAR(34),
", MethodCode:  ",CHAR(34),INDEX(Methods[Method Code],$A2662),CHAR(34),
", MethodName:  ",CHAR(34),INDEX(Methods[Method Name],$A2662),CHAR(34),
", MethodDescription:  ",CHAR(34),INDEX(Methods[Method Description],$A2662),CHAR(34),
", MethodLink:  ",CHAR(34),INDEX(Methods[Method Link],$A2662),CHAR(34),
", OrganizationID: *OrganizationID",TEXT(MATCH(INDEX(Methods[Organization Name],$A2662),Organizations[Organization Name],0),"0000"),"}"))</f>
        <v>#REF!</v>
      </c>
      <c r="Q2662" t="e">
        <f>IF(INDEX(Variables[Variable Type],$A2662)="","",
CONCATENATE("  - &amp;VariableID",TEXT($A2662,"0000"),
" {","VariableTypeCV:  ",CHAR(34),INDEX(Variables[Variable Type],$A2662),CHAR(34),
", VariableCode:  ",CHAR(34),INDEX(Variables[Variable Code],$A2662),CHAR(34),
", VariableNameCV:  ",CHAR(34),INDEX(Variables[Variable Name],$A2662),CHAR(34),
", VariableDefinition:  ",CHAR(34),INDEX(Variables[Variable Definition],$A2662),CHAR(34),
", SpecciationCV:  ",CHAR(34),INDEX(Variables[Speciation],$A2662),CHAR(34),
", NoDataValue:  ",CHAR(34),INDEX(Variables[No Data Value],$A2662),CHAR(34),"}"))</f>
        <v>#REF!</v>
      </c>
    </row>
    <row r="2663" spans="1:17" x14ac:dyDescent="0.25">
      <c r="A2663">
        <v>2660</v>
      </c>
      <c r="D2663" t="e">
        <f>IF(INDEX(People[First Name],$A2663)="","",
CONCATENATE("  - &amp;PersonID",TEXT($A2663,"0000"),
" {","PersonFirstName:  ",CHAR(34),INDEX(People[First Name],$A2663),CHAR(34),
", PersonMiddleName:  ",CHAR(34),INDEX(People[Middle Name],$A2663),CHAR(34),
", PersonLastName:  ",CHAR(34),INDEX(People[Last Name],$A2663),CHAR(34),"}"))</f>
        <v>#REF!</v>
      </c>
      <c r="E2663" t="e">
        <f>IF(INDEX(Organizations[Organization Type '[CV']],$A2663)="","",
CONCATENATE("  - &amp;OrganizationID",TEXT($A2663,"0000"),
" {","OrganizationTypeCV:  ",CHAR(34),INDEX(Organizations[Organization Type '[CV']],$A2663),CHAR(34),
", OrganizationCode:  ",CHAR(34),INDEX(Organizations[Organization Code],$A2663),CHAR(34),
", OrganizationName:  ",CHAR(34),INDEX(Organizations[Organization Name],$A2663),CHAR(34),
", OrganizationDescription:  ",CHAR(34),INDEX(Organizations[Organization Description],$A2663),CHAR(34),
", OrganizationLink:  ",CHAR(34),INDEX(Organizations[Organization Link],$A2663),CHAR(34),"}"))</f>
        <v>#REF!</v>
      </c>
      <c r="F2663" t="e">
        <f>IF(INDEX(People[First Name],$A2663)="","",
CONCATENATE("  - &amp;AffiliationID",TEXT($A2663,"0000"),
" {PersonID: *PersonID",TEXT($A2663,"0000"),
", OrganizationID: *OrganizationID",TEXT(MATCH(INDEX(People[Organization Name],$A2663),Organizations[Organization Name],0),"0000"),
", IsPrimaryOrganizationContact: , AffiliationStartDate: , AffiliationEndDate: , PrimaryPhone: ",
", PrimaryEmail: ",CHAR(34),INDEX(People[Primary Email],$A2663),CHAR(34),
", PrimaryAddress: ",CHAR(34),INDEX(People[Primary Address],$A2663),CHAR(34),
", PersonLink: }"))</f>
        <v>#REF!</v>
      </c>
      <c r="H2663" t="e">
        <f>IF(COUNTA(CitationInformation)=0,"",IF(INDEX(AuthorList[Author Name],$A2663)="","",
CONCATENATE("  - &amp;AuthorListID",TEXT($A2663,"0000"),
"  {CitationID: *CitationID0001",
", PersonID: *PersonID",TEXT(MATCH(INDEX(AuthorList[Author Name],$A2663),People[Full Name],0),"0000"),
", AuthorOrder: ",INDEX(AuthorList[Author Number],$A2663),"}")))</f>
        <v>#REF!</v>
      </c>
      <c r="K2663" t="e">
        <f>IF(INDEX(SamplingFeatures[Feature Code],$A2663)="","",
CONCATENATE("  - &amp;SamplingFeatureID",TEXT($A2663,"0000"),
" {","SamplingFeatureUUID:  ",CHAR(34),INDEX(SamplingFeatures[Sampling Feature UUID],$A2663),CHAR(34),
", SamplingFeatureTypeCV:  ",CHAR(34),INDEX(SamplingFeatures[Sampling Feature Type],$A2663),CHAR(34),
", SamplingFeatureCode:  ",CHAR(34),INDEX(SamplingFeatures[Feature Code],$A2663),CHAR(34),
", SamplingFeatureName:  ",CHAR(34),INDEX(SamplingFeatures[Feature Name],$A2663),CHAR(34),
", SamplingFeatureDescription:  ",CHAR(34),INDEX(SamplingFeatures[Feature Description],$A2663),CHAR(34),
", SamplingFeatureGeotypeCV:  ",CHAR(34),INDEX(SamplingFeatures[Feature Geo Type],$A2663),CHAR(34),
", FeatureGeometry:  ",CHAR(34),INDEX(SamplingFeatures[Feature Geometry],$A2663),CHAR(34),
", Elevation_m:  ",CHAR(34),INDEX(SamplingFeatures[Elevation_m],$A2663),CHAR(34),
", ElevationDatumCV:  ",CHAR(34),ElevationDatum,CHAR(34),"}"))</f>
        <v>#REF!</v>
      </c>
      <c r="L2663" t="e">
        <f>IF(INDEX(SamplingFeatures[Sampling Feature Type],$A2663)&lt;&gt;"Site","",
CONCATENATE("  - &amp;SiteID",TEXT(SUMPRODUCT(--($L$3:$L2662&lt;&gt;"")),"0000"),
" {","SamplingFeatureID:  *SamplingFeatureID",TEXT($A2663,"0000"),
", SiteTypeCV:  ",CHAR(34),INDEX(Sites[Site Type],$A2663),CHAR(34),
", Latitude:  ",INDEX(Sites[Latitude],$A2663),
", Longitude:  ",INDEX(Sites[Longitude],$A2663),
", SRSName:  ",CHAR(34),LatLonDatum,CHAR(34),"}"))</f>
        <v>#REF!</v>
      </c>
      <c r="M2663" t="e">
        <f>IF(INDEX(SamplingFeatures[Sampling Feature Type],$A2663)&lt;&gt;"Specimen","",
CONCATENATE("  - &amp;SpecimenID",TEXT(SUMPRODUCT(--($M$3:$M2662&lt;&gt;"")),"0000"),
" {","SamplingFeatureID:  *SamplingFeatureID",TEXT($A2663,"0000"),
", SpecimenTypeCV:  ",CHAR(34),INDEX(Specimens[Specimen Type],$A2663),CHAR(34),
", SpecimenMediumCV:  ",INDEX(Specimens[Specimen Medium],$A2663),
", IsFieldSpecimen:  ",CHAR(34),INDEX(Specimens[Is Field Specimen?],$A2663),CHAR(34),"}"))</f>
        <v>#REF!</v>
      </c>
      <c r="N2663" t="e">
        <f>IF(COUNTA(SpatialOffsets[])=0,"", IF(INDEX(SpatialOffsets[Spatial Offset Type],$A2663)="","",
CONCATENATE("  - &amp;SpatialOffsetID",TEXT($A2663,"0000"),
" {","SpatialOffsetTypeCV:  ",CHAR(34),INDEX(SpatialOffsets[Spatial Offset Type],$A2663),CHAR(34),
", Offset1Value:  ",INDEX(SpatialOffsets[Offset 1 Value],$A2663),
", Offset1UnitID:  ",CHAR(34),INDEX(SpatialOffsets[Offset 1 Unit],$A2663),CHAR(34),
", Offset2Value:  ",INDEX(SpatialOffsets[Offset 2 Value],$A2663),
", Offset2UnitID:  ",CHAR(34),INDEX(SpatialOffsets[Offset 2 Unit],$A2663),CHAR(34),
", Offset3Value:  ",INDEX(SpatialOffsets[Offset 3 Value],$A2663),
", Offset3UnitID:  ",CHAR(34),INDEX(SpatialOffsets[Offset 3 Unit],$A2663),CHAR(34),,"}")))</f>
        <v>#REF!</v>
      </c>
      <c r="O2663" t="e">
        <f>IF(COUNTA(RelatedFeatures[])=0,"", IF(INDEX(RelatedFeatures[First Sampling Feature Code],$A2663)="","",
CONCATENATE("  - &amp;RelationID",TEXT($A2663,"0000"),
" {","SamplingFeatureID:  *SamplingFeatureID",TEXT(MATCH(INDEX(RelatedFeatures[First Sampling Feature Code],$A2663),SamplingFeatures[Feature Code],0),"0000"),
", RelationshipTypeCV:  ",CHAR(34),INDEX(RelatedFeatures[Relationship Type],$A2663),CHAR(34),
", RelatedFeatureID: *SamplingFeatureID",TEXT(MATCH(INDEX(RelatedFeatures[Second Sampling Feature Code],$A2663),SamplingFeatures[Feature Code],0),"0000"),
", SpatialOffsetID:  ",IF(INDEX(RelatedFeatures[Offset Number],$A2663)="","",CONCATENATE("*SpatialOffsetID",TEXT(INDEX(RelatedFeatures[Offset Number],$A2663),"0000"))),"}")))</f>
        <v>#REF!</v>
      </c>
      <c r="P2663" t="e">
        <f>IF(INDEX(Methods[Method Type],$A2663)="","",
CONCATENATE("  - &amp;MethodID",TEXT($A2663,"0000"),
" {","MethodTypeCV:  ",CHAR(34),INDEX(Methods[Method Type],$A2663),CHAR(34),
", MethodCode:  ",CHAR(34),INDEX(Methods[Method Code],$A2663),CHAR(34),
", MethodName:  ",CHAR(34),INDEX(Methods[Method Name],$A2663),CHAR(34),
", MethodDescription:  ",CHAR(34),INDEX(Methods[Method Description],$A2663),CHAR(34),
", MethodLink:  ",CHAR(34),INDEX(Methods[Method Link],$A2663),CHAR(34),
", OrganizationID: *OrganizationID",TEXT(MATCH(INDEX(Methods[Organization Name],$A2663),Organizations[Organization Name],0),"0000"),"}"))</f>
        <v>#REF!</v>
      </c>
      <c r="Q2663" t="e">
        <f>IF(INDEX(Variables[Variable Type],$A2663)="","",
CONCATENATE("  - &amp;VariableID",TEXT($A2663,"0000"),
" {","VariableTypeCV:  ",CHAR(34),INDEX(Variables[Variable Type],$A2663),CHAR(34),
", VariableCode:  ",CHAR(34),INDEX(Variables[Variable Code],$A2663),CHAR(34),
", VariableNameCV:  ",CHAR(34),INDEX(Variables[Variable Name],$A2663),CHAR(34),
", VariableDefinition:  ",CHAR(34),INDEX(Variables[Variable Definition],$A2663),CHAR(34),
", SpecciationCV:  ",CHAR(34),INDEX(Variables[Speciation],$A2663),CHAR(34),
", NoDataValue:  ",CHAR(34),INDEX(Variables[No Data Value],$A2663),CHAR(34),"}"))</f>
        <v>#REF!</v>
      </c>
    </row>
    <row r="2664" spans="1:17" x14ac:dyDescent="0.25">
      <c r="A2664">
        <v>2661</v>
      </c>
      <c r="D2664" t="e">
        <f>IF(INDEX(People[First Name],$A2664)="","",
CONCATENATE("  - &amp;PersonID",TEXT($A2664,"0000"),
" {","PersonFirstName:  ",CHAR(34),INDEX(People[First Name],$A2664),CHAR(34),
", PersonMiddleName:  ",CHAR(34),INDEX(People[Middle Name],$A2664),CHAR(34),
", PersonLastName:  ",CHAR(34),INDEX(People[Last Name],$A2664),CHAR(34),"}"))</f>
        <v>#REF!</v>
      </c>
      <c r="E2664" t="e">
        <f>IF(INDEX(Organizations[Organization Type '[CV']],$A2664)="","",
CONCATENATE("  - &amp;OrganizationID",TEXT($A2664,"0000"),
" {","OrganizationTypeCV:  ",CHAR(34),INDEX(Organizations[Organization Type '[CV']],$A2664),CHAR(34),
", OrganizationCode:  ",CHAR(34),INDEX(Organizations[Organization Code],$A2664),CHAR(34),
", OrganizationName:  ",CHAR(34),INDEX(Organizations[Organization Name],$A2664),CHAR(34),
", OrganizationDescription:  ",CHAR(34),INDEX(Organizations[Organization Description],$A2664),CHAR(34),
", OrganizationLink:  ",CHAR(34),INDEX(Organizations[Organization Link],$A2664),CHAR(34),"}"))</f>
        <v>#REF!</v>
      </c>
      <c r="F2664" t="e">
        <f>IF(INDEX(People[First Name],$A2664)="","",
CONCATENATE("  - &amp;AffiliationID",TEXT($A2664,"0000"),
" {PersonID: *PersonID",TEXT($A2664,"0000"),
", OrganizationID: *OrganizationID",TEXT(MATCH(INDEX(People[Organization Name],$A2664),Organizations[Organization Name],0),"0000"),
", IsPrimaryOrganizationContact: , AffiliationStartDate: , AffiliationEndDate: , PrimaryPhone: ",
", PrimaryEmail: ",CHAR(34),INDEX(People[Primary Email],$A2664),CHAR(34),
", PrimaryAddress: ",CHAR(34),INDEX(People[Primary Address],$A2664),CHAR(34),
", PersonLink: }"))</f>
        <v>#REF!</v>
      </c>
      <c r="H2664" t="e">
        <f>IF(COUNTA(CitationInformation)=0,"",IF(INDEX(AuthorList[Author Name],$A2664)="","",
CONCATENATE("  - &amp;AuthorListID",TEXT($A2664,"0000"),
"  {CitationID: *CitationID0001",
", PersonID: *PersonID",TEXT(MATCH(INDEX(AuthorList[Author Name],$A2664),People[Full Name],0),"0000"),
", AuthorOrder: ",INDEX(AuthorList[Author Number],$A2664),"}")))</f>
        <v>#REF!</v>
      </c>
      <c r="K2664" t="e">
        <f>IF(INDEX(SamplingFeatures[Feature Code],$A2664)="","",
CONCATENATE("  - &amp;SamplingFeatureID",TEXT($A2664,"0000"),
" {","SamplingFeatureUUID:  ",CHAR(34),INDEX(SamplingFeatures[Sampling Feature UUID],$A2664),CHAR(34),
", SamplingFeatureTypeCV:  ",CHAR(34),INDEX(SamplingFeatures[Sampling Feature Type],$A2664),CHAR(34),
", SamplingFeatureCode:  ",CHAR(34),INDEX(SamplingFeatures[Feature Code],$A2664),CHAR(34),
", SamplingFeatureName:  ",CHAR(34),INDEX(SamplingFeatures[Feature Name],$A2664),CHAR(34),
", SamplingFeatureDescription:  ",CHAR(34),INDEX(SamplingFeatures[Feature Description],$A2664),CHAR(34),
", SamplingFeatureGeotypeCV:  ",CHAR(34),INDEX(SamplingFeatures[Feature Geo Type],$A2664),CHAR(34),
", FeatureGeometry:  ",CHAR(34),INDEX(SamplingFeatures[Feature Geometry],$A2664),CHAR(34),
", Elevation_m:  ",CHAR(34),INDEX(SamplingFeatures[Elevation_m],$A2664),CHAR(34),
", ElevationDatumCV:  ",CHAR(34),ElevationDatum,CHAR(34),"}"))</f>
        <v>#REF!</v>
      </c>
      <c r="L2664" t="e">
        <f>IF(INDEX(SamplingFeatures[Sampling Feature Type],$A2664)&lt;&gt;"Site","",
CONCATENATE("  - &amp;SiteID",TEXT(SUMPRODUCT(--($L$3:$L2663&lt;&gt;"")),"0000"),
" {","SamplingFeatureID:  *SamplingFeatureID",TEXT($A2664,"0000"),
", SiteTypeCV:  ",CHAR(34),INDEX(Sites[Site Type],$A2664),CHAR(34),
", Latitude:  ",INDEX(Sites[Latitude],$A2664),
", Longitude:  ",INDEX(Sites[Longitude],$A2664),
", SRSName:  ",CHAR(34),LatLonDatum,CHAR(34),"}"))</f>
        <v>#REF!</v>
      </c>
      <c r="M2664" t="e">
        <f>IF(INDEX(SamplingFeatures[Sampling Feature Type],$A2664)&lt;&gt;"Specimen","",
CONCATENATE("  - &amp;SpecimenID",TEXT(SUMPRODUCT(--($M$3:$M2663&lt;&gt;"")),"0000"),
" {","SamplingFeatureID:  *SamplingFeatureID",TEXT($A2664,"0000"),
", SpecimenTypeCV:  ",CHAR(34),INDEX(Specimens[Specimen Type],$A2664),CHAR(34),
", SpecimenMediumCV:  ",INDEX(Specimens[Specimen Medium],$A2664),
", IsFieldSpecimen:  ",CHAR(34),INDEX(Specimens[Is Field Specimen?],$A2664),CHAR(34),"}"))</f>
        <v>#REF!</v>
      </c>
      <c r="N2664" t="e">
        <f>IF(COUNTA(SpatialOffsets[])=0,"", IF(INDEX(SpatialOffsets[Spatial Offset Type],$A2664)="","",
CONCATENATE("  - &amp;SpatialOffsetID",TEXT($A2664,"0000"),
" {","SpatialOffsetTypeCV:  ",CHAR(34),INDEX(SpatialOffsets[Spatial Offset Type],$A2664),CHAR(34),
", Offset1Value:  ",INDEX(SpatialOffsets[Offset 1 Value],$A2664),
", Offset1UnitID:  ",CHAR(34),INDEX(SpatialOffsets[Offset 1 Unit],$A2664),CHAR(34),
", Offset2Value:  ",INDEX(SpatialOffsets[Offset 2 Value],$A2664),
", Offset2UnitID:  ",CHAR(34),INDEX(SpatialOffsets[Offset 2 Unit],$A2664),CHAR(34),
", Offset3Value:  ",INDEX(SpatialOffsets[Offset 3 Value],$A2664),
", Offset3UnitID:  ",CHAR(34),INDEX(SpatialOffsets[Offset 3 Unit],$A2664),CHAR(34),,"}")))</f>
        <v>#REF!</v>
      </c>
      <c r="O2664" t="e">
        <f>IF(COUNTA(RelatedFeatures[])=0,"", IF(INDEX(RelatedFeatures[First Sampling Feature Code],$A2664)="","",
CONCATENATE("  - &amp;RelationID",TEXT($A2664,"0000"),
" {","SamplingFeatureID:  *SamplingFeatureID",TEXT(MATCH(INDEX(RelatedFeatures[First Sampling Feature Code],$A2664),SamplingFeatures[Feature Code],0),"0000"),
", RelationshipTypeCV:  ",CHAR(34),INDEX(RelatedFeatures[Relationship Type],$A2664),CHAR(34),
", RelatedFeatureID: *SamplingFeatureID",TEXT(MATCH(INDEX(RelatedFeatures[Second Sampling Feature Code],$A2664),SamplingFeatures[Feature Code],0),"0000"),
", SpatialOffsetID:  ",IF(INDEX(RelatedFeatures[Offset Number],$A2664)="","",CONCATENATE("*SpatialOffsetID",TEXT(INDEX(RelatedFeatures[Offset Number],$A2664),"0000"))),"}")))</f>
        <v>#REF!</v>
      </c>
      <c r="P2664" t="e">
        <f>IF(INDEX(Methods[Method Type],$A2664)="","",
CONCATENATE("  - &amp;MethodID",TEXT($A2664,"0000"),
" {","MethodTypeCV:  ",CHAR(34),INDEX(Methods[Method Type],$A2664),CHAR(34),
", MethodCode:  ",CHAR(34),INDEX(Methods[Method Code],$A2664),CHAR(34),
", MethodName:  ",CHAR(34),INDEX(Methods[Method Name],$A2664),CHAR(34),
", MethodDescription:  ",CHAR(34),INDEX(Methods[Method Description],$A2664),CHAR(34),
", MethodLink:  ",CHAR(34),INDEX(Methods[Method Link],$A2664),CHAR(34),
", OrganizationID: *OrganizationID",TEXT(MATCH(INDEX(Methods[Organization Name],$A2664),Organizations[Organization Name],0),"0000"),"}"))</f>
        <v>#REF!</v>
      </c>
      <c r="Q2664" t="e">
        <f>IF(INDEX(Variables[Variable Type],$A2664)="","",
CONCATENATE("  - &amp;VariableID",TEXT($A2664,"0000"),
" {","VariableTypeCV:  ",CHAR(34),INDEX(Variables[Variable Type],$A2664),CHAR(34),
", VariableCode:  ",CHAR(34),INDEX(Variables[Variable Code],$A2664),CHAR(34),
", VariableNameCV:  ",CHAR(34),INDEX(Variables[Variable Name],$A2664),CHAR(34),
", VariableDefinition:  ",CHAR(34),INDEX(Variables[Variable Definition],$A2664),CHAR(34),
", SpecciationCV:  ",CHAR(34),INDEX(Variables[Speciation],$A2664),CHAR(34),
", NoDataValue:  ",CHAR(34),INDEX(Variables[No Data Value],$A2664),CHAR(34),"}"))</f>
        <v>#REF!</v>
      </c>
    </row>
    <row r="2665" spans="1:17" x14ac:dyDescent="0.25">
      <c r="A2665">
        <v>2662</v>
      </c>
      <c r="D2665" t="e">
        <f>IF(INDEX(People[First Name],$A2665)="","",
CONCATENATE("  - &amp;PersonID",TEXT($A2665,"0000"),
" {","PersonFirstName:  ",CHAR(34),INDEX(People[First Name],$A2665),CHAR(34),
", PersonMiddleName:  ",CHAR(34),INDEX(People[Middle Name],$A2665),CHAR(34),
", PersonLastName:  ",CHAR(34),INDEX(People[Last Name],$A2665),CHAR(34),"}"))</f>
        <v>#REF!</v>
      </c>
      <c r="E2665" t="e">
        <f>IF(INDEX(Organizations[Organization Type '[CV']],$A2665)="","",
CONCATENATE("  - &amp;OrganizationID",TEXT($A2665,"0000"),
" {","OrganizationTypeCV:  ",CHAR(34),INDEX(Organizations[Organization Type '[CV']],$A2665),CHAR(34),
", OrganizationCode:  ",CHAR(34),INDEX(Organizations[Organization Code],$A2665),CHAR(34),
", OrganizationName:  ",CHAR(34),INDEX(Organizations[Organization Name],$A2665),CHAR(34),
", OrganizationDescription:  ",CHAR(34),INDEX(Organizations[Organization Description],$A2665),CHAR(34),
", OrganizationLink:  ",CHAR(34),INDEX(Organizations[Organization Link],$A2665),CHAR(34),"}"))</f>
        <v>#REF!</v>
      </c>
      <c r="F2665" t="e">
        <f>IF(INDEX(People[First Name],$A2665)="","",
CONCATENATE("  - &amp;AffiliationID",TEXT($A2665,"0000"),
" {PersonID: *PersonID",TEXT($A2665,"0000"),
", OrganizationID: *OrganizationID",TEXT(MATCH(INDEX(People[Organization Name],$A2665),Organizations[Organization Name],0),"0000"),
", IsPrimaryOrganizationContact: , AffiliationStartDate: , AffiliationEndDate: , PrimaryPhone: ",
", PrimaryEmail: ",CHAR(34),INDEX(People[Primary Email],$A2665),CHAR(34),
", PrimaryAddress: ",CHAR(34),INDEX(People[Primary Address],$A2665),CHAR(34),
", PersonLink: }"))</f>
        <v>#REF!</v>
      </c>
      <c r="H2665" t="e">
        <f>IF(COUNTA(CitationInformation)=0,"",IF(INDEX(AuthorList[Author Name],$A2665)="","",
CONCATENATE("  - &amp;AuthorListID",TEXT($A2665,"0000"),
"  {CitationID: *CitationID0001",
", PersonID: *PersonID",TEXT(MATCH(INDEX(AuthorList[Author Name],$A2665),People[Full Name],0),"0000"),
", AuthorOrder: ",INDEX(AuthorList[Author Number],$A2665),"}")))</f>
        <v>#REF!</v>
      </c>
      <c r="K2665" t="e">
        <f>IF(INDEX(SamplingFeatures[Feature Code],$A2665)="","",
CONCATENATE("  - &amp;SamplingFeatureID",TEXT($A2665,"0000"),
" {","SamplingFeatureUUID:  ",CHAR(34),INDEX(SamplingFeatures[Sampling Feature UUID],$A2665),CHAR(34),
", SamplingFeatureTypeCV:  ",CHAR(34),INDEX(SamplingFeatures[Sampling Feature Type],$A2665),CHAR(34),
", SamplingFeatureCode:  ",CHAR(34),INDEX(SamplingFeatures[Feature Code],$A2665),CHAR(34),
", SamplingFeatureName:  ",CHAR(34),INDEX(SamplingFeatures[Feature Name],$A2665),CHAR(34),
", SamplingFeatureDescription:  ",CHAR(34),INDEX(SamplingFeatures[Feature Description],$A2665),CHAR(34),
", SamplingFeatureGeotypeCV:  ",CHAR(34),INDEX(SamplingFeatures[Feature Geo Type],$A2665),CHAR(34),
", FeatureGeometry:  ",CHAR(34),INDEX(SamplingFeatures[Feature Geometry],$A2665),CHAR(34),
", Elevation_m:  ",CHAR(34),INDEX(SamplingFeatures[Elevation_m],$A2665),CHAR(34),
", ElevationDatumCV:  ",CHAR(34),ElevationDatum,CHAR(34),"}"))</f>
        <v>#REF!</v>
      </c>
      <c r="L2665" t="e">
        <f>IF(INDEX(SamplingFeatures[Sampling Feature Type],$A2665)&lt;&gt;"Site","",
CONCATENATE("  - &amp;SiteID",TEXT(SUMPRODUCT(--($L$3:$L2664&lt;&gt;"")),"0000"),
" {","SamplingFeatureID:  *SamplingFeatureID",TEXT($A2665,"0000"),
", SiteTypeCV:  ",CHAR(34),INDEX(Sites[Site Type],$A2665),CHAR(34),
", Latitude:  ",INDEX(Sites[Latitude],$A2665),
", Longitude:  ",INDEX(Sites[Longitude],$A2665),
", SRSName:  ",CHAR(34),LatLonDatum,CHAR(34),"}"))</f>
        <v>#REF!</v>
      </c>
      <c r="M2665" t="e">
        <f>IF(INDEX(SamplingFeatures[Sampling Feature Type],$A2665)&lt;&gt;"Specimen","",
CONCATENATE("  - &amp;SpecimenID",TEXT(SUMPRODUCT(--($M$3:$M2664&lt;&gt;"")),"0000"),
" {","SamplingFeatureID:  *SamplingFeatureID",TEXT($A2665,"0000"),
", SpecimenTypeCV:  ",CHAR(34),INDEX(Specimens[Specimen Type],$A2665),CHAR(34),
", SpecimenMediumCV:  ",INDEX(Specimens[Specimen Medium],$A2665),
", IsFieldSpecimen:  ",CHAR(34),INDEX(Specimens[Is Field Specimen?],$A2665),CHAR(34),"}"))</f>
        <v>#REF!</v>
      </c>
      <c r="N2665" t="e">
        <f>IF(COUNTA(SpatialOffsets[])=0,"", IF(INDEX(SpatialOffsets[Spatial Offset Type],$A2665)="","",
CONCATENATE("  - &amp;SpatialOffsetID",TEXT($A2665,"0000"),
" {","SpatialOffsetTypeCV:  ",CHAR(34),INDEX(SpatialOffsets[Spatial Offset Type],$A2665),CHAR(34),
", Offset1Value:  ",INDEX(SpatialOffsets[Offset 1 Value],$A2665),
", Offset1UnitID:  ",CHAR(34),INDEX(SpatialOffsets[Offset 1 Unit],$A2665),CHAR(34),
", Offset2Value:  ",INDEX(SpatialOffsets[Offset 2 Value],$A2665),
", Offset2UnitID:  ",CHAR(34),INDEX(SpatialOffsets[Offset 2 Unit],$A2665),CHAR(34),
", Offset3Value:  ",INDEX(SpatialOffsets[Offset 3 Value],$A2665),
", Offset3UnitID:  ",CHAR(34),INDEX(SpatialOffsets[Offset 3 Unit],$A2665),CHAR(34),,"}")))</f>
        <v>#REF!</v>
      </c>
      <c r="O2665" t="e">
        <f>IF(COUNTA(RelatedFeatures[])=0,"", IF(INDEX(RelatedFeatures[First Sampling Feature Code],$A2665)="","",
CONCATENATE("  - &amp;RelationID",TEXT($A2665,"0000"),
" {","SamplingFeatureID:  *SamplingFeatureID",TEXT(MATCH(INDEX(RelatedFeatures[First Sampling Feature Code],$A2665),SamplingFeatures[Feature Code],0),"0000"),
", RelationshipTypeCV:  ",CHAR(34),INDEX(RelatedFeatures[Relationship Type],$A2665),CHAR(34),
", RelatedFeatureID: *SamplingFeatureID",TEXT(MATCH(INDEX(RelatedFeatures[Second Sampling Feature Code],$A2665),SamplingFeatures[Feature Code],0),"0000"),
", SpatialOffsetID:  ",IF(INDEX(RelatedFeatures[Offset Number],$A2665)="","",CONCATENATE("*SpatialOffsetID",TEXT(INDEX(RelatedFeatures[Offset Number],$A2665),"0000"))),"}")))</f>
        <v>#REF!</v>
      </c>
      <c r="P2665" t="e">
        <f>IF(INDEX(Methods[Method Type],$A2665)="","",
CONCATENATE("  - &amp;MethodID",TEXT($A2665,"0000"),
" {","MethodTypeCV:  ",CHAR(34),INDEX(Methods[Method Type],$A2665),CHAR(34),
", MethodCode:  ",CHAR(34),INDEX(Methods[Method Code],$A2665),CHAR(34),
", MethodName:  ",CHAR(34),INDEX(Methods[Method Name],$A2665),CHAR(34),
", MethodDescription:  ",CHAR(34),INDEX(Methods[Method Description],$A2665),CHAR(34),
", MethodLink:  ",CHAR(34),INDEX(Methods[Method Link],$A2665),CHAR(34),
", OrganizationID: *OrganizationID",TEXT(MATCH(INDEX(Methods[Organization Name],$A2665),Organizations[Organization Name],0),"0000"),"}"))</f>
        <v>#REF!</v>
      </c>
      <c r="Q2665" t="e">
        <f>IF(INDEX(Variables[Variable Type],$A2665)="","",
CONCATENATE("  - &amp;VariableID",TEXT($A2665,"0000"),
" {","VariableTypeCV:  ",CHAR(34),INDEX(Variables[Variable Type],$A2665),CHAR(34),
", VariableCode:  ",CHAR(34),INDEX(Variables[Variable Code],$A2665),CHAR(34),
", VariableNameCV:  ",CHAR(34),INDEX(Variables[Variable Name],$A2665),CHAR(34),
", VariableDefinition:  ",CHAR(34),INDEX(Variables[Variable Definition],$A2665),CHAR(34),
", SpecciationCV:  ",CHAR(34),INDEX(Variables[Speciation],$A2665),CHAR(34),
", NoDataValue:  ",CHAR(34),INDEX(Variables[No Data Value],$A2665),CHAR(34),"}"))</f>
        <v>#REF!</v>
      </c>
    </row>
    <row r="2666" spans="1:17" x14ac:dyDescent="0.25">
      <c r="A2666">
        <v>2663</v>
      </c>
      <c r="D2666" t="e">
        <f>IF(INDEX(People[First Name],$A2666)="","",
CONCATENATE("  - &amp;PersonID",TEXT($A2666,"0000"),
" {","PersonFirstName:  ",CHAR(34),INDEX(People[First Name],$A2666),CHAR(34),
", PersonMiddleName:  ",CHAR(34),INDEX(People[Middle Name],$A2666),CHAR(34),
", PersonLastName:  ",CHAR(34),INDEX(People[Last Name],$A2666),CHAR(34),"}"))</f>
        <v>#REF!</v>
      </c>
      <c r="E2666" t="e">
        <f>IF(INDEX(Organizations[Organization Type '[CV']],$A2666)="","",
CONCATENATE("  - &amp;OrganizationID",TEXT($A2666,"0000"),
" {","OrganizationTypeCV:  ",CHAR(34),INDEX(Organizations[Organization Type '[CV']],$A2666),CHAR(34),
", OrganizationCode:  ",CHAR(34),INDEX(Organizations[Organization Code],$A2666),CHAR(34),
", OrganizationName:  ",CHAR(34),INDEX(Organizations[Organization Name],$A2666),CHAR(34),
", OrganizationDescription:  ",CHAR(34),INDEX(Organizations[Organization Description],$A2666),CHAR(34),
", OrganizationLink:  ",CHAR(34),INDEX(Organizations[Organization Link],$A2666),CHAR(34),"}"))</f>
        <v>#REF!</v>
      </c>
      <c r="F2666" t="e">
        <f>IF(INDEX(People[First Name],$A2666)="","",
CONCATENATE("  - &amp;AffiliationID",TEXT($A2666,"0000"),
" {PersonID: *PersonID",TEXT($A2666,"0000"),
", OrganizationID: *OrganizationID",TEXT(MATCH(INDEX(People[Organization Name],$A2666),Organizations[Organization Name],0),"0000"),
", IsPrimaryOrganizationContact: , AffiliationStartDate: , AffiliationEndDate: , PrimaryPhone: ",
", PrimaryEmail: ",CHAR(34),INDEX(People[Primary Email],$A2666),CHAR(34),
", PrimaryAddress: ",CHAR(34),INDEX(People[Primary Address],$A2666),CHAR(34),
", PersonLink: }"))</f>
        <v>#REF!</v>
      </c>
      <c r="H2666" t="e">
        <f>IF(COUNTA(CitationInformation)=0,"",IF(INDEX(AuthorList[Author Name],$A2666)="","",
CONCATENATE("  - &amp;AuthorListID",TEXT($A2666,"0000"),
"  {CitationID: *CitationID0001",
", PersonID: *PersonID",TEXT(MATCH(INDEX(AuthorList[Author Name],$A2666),People[Full Name],0),"0000"),
", AuthorOrder: ",INDEX(AuthorList[Author Number],$A2666),"}")))</f>
        <v>#REF!</v>
      </c>
      <c r="K2666" t="e">
        <f>IF(INDEX(SamplingFeatures[Feature Code],$A2666)="","",
CONCATENATE("  - &amp;SamplingFeatureID",TEXT($A2666,"0000"),
" {","SamplingFeatureUUID:  ",CHAR(34),INDEX(SamplingFeatures[Sampling Feature UUID],$A2666),CHAR(34),
", SamplingFeatureTypeCV:  ",CHAR(34),INDEX(SamplingFeatures[Sampling Feature Type],$A2666),CHAR(34),
", SamplingFeatureCode:  ",CHAR(34),INDEX(SamplingFeatures[Feature Code],$A2666),CHAR(34),
", SamplingFeatureName:  ",CHAR(34),INDEX(SamplingFeatures[Feature Name],$A2666),CHAR(34),
", SamplingFeatureDescription:  ",CHAR(34),INDEX(SamplingFeatures[Feature Description],$A2666),CHAR(34),
", SamplingFeatureGeotypeCV:  ",CHAR(34),INDEX(SamplingFeatures[Feature Geo Type],$A2666),CHAR(34),
", FeatureGeometry:  ",CHAR(34),INDEX(SamplingFeatures[Feature Geometry],$A2666),CHAR(34),
", Elevation_m:  ",CHAR(34),INDEX(SamplingFeatures[Elevation_m],$A2666),CHAR(34),
", ElevationDatumCV:  ",CHAR(34),ElevationDatum,CHAR(34),"}"))</f>
        <v>#REF!</v>
      </c>
      <c r="L2666" t="e">
        <f>IF(INDEX(SamplingFeatures[Sampling Feature Type],$A2666)&lt;&gt;"Site","",
CONCATENATE("  - &amp;SiteID",TEXT(SUMPRODUCT(--($L$3:$L2665&lt;&gt;"")),"0000"),
" {","SamplingFeatureID:  *SamplingFeatureID",TEXT($A2666,"0000"),
", SiteTypeCV:  ",CHAR(34),INDEX(Sites[Site Type],$A2666),CHAR(34),
", Latitude:  ",INDEX(Sites[Latitude],$A2666),
", Longitude:  ",INDEX(Sites[Longitude],$A2666),
", SRSName:  ",CHAR(34),LatLonDatum,CHAR(34),"}"))</f>
        <v>#REF!</v>
      </c>
      <c r="M2666" t="e">
        <f>IF(INDEX(SamplingFeatures[Sampling Feature Type],$A2666)&lt;&gt;"Specimen","",
CONCATENATE("  - &amp;SpecimenID",TEXT(SUMPRODUCT(--($M$3:$M2665&lt;&gt;"")),"0000"),
" {","SamplingFeatureID:  *SamplingFeatureID",TEXT($A2666,"0000"),
", SpecimenTypeCV:  ",CHAR(34),INDEX(Specimens[Specimen Type],$A2666),CHAR(34),
", SpecimenMediumCV:  ",INDEX(Specimens[Specimen Medium],$A2666),
", IsFieldSpecimen:  ",CHAR(34),INDEX(Specimens[Is Field Specimen?],$A2666),CHAR(34),"}"))</f>
        <v>#REF!</v>
      </c>
      <c r="N2666" t="e">
        <f>IF(COUNTA(SpatialOffsets[])=0,"", IF(INDEX(SpatialOffsets[Spatial Offset Type],$A2666)="","",
CONCATENATE("  - &amp;SpatialOffsetID",TEXT($A2666,"0000"),
" {","SpatialOffsetTypeCV:  ",CHAR(34),INDEX(SpatialOffsets[Spatial Offset Type],$A2666),CHAR(34),
", Offset1Value:  ",INDEX(SpatialOffsets[Offset 1 Value],$A2666),
", Offset1UnitID:  ",CHAR(34),INDEX(SpatialOffsets[Offset 1 Unit],$A2666),CHAR(34),
", Offset2Value:  ",INDEX(SpatialOffsets[Offset 2 Value],$A2666),
", Offset2UnitID:  ",CHAR(34),INDEX(SpatialOffsets[Offset 2 Unit],$A2666),CHAR(34),
", Offset3Value:  ",INDEX(SpatialOffsets[Offset 3 Value],$A2666),
", Offset3UnitID:  ",CHAR(34),INDEX(SpatialOffsets[Offset 3 Unit],$A2666),CHAR(34),,"}")))</f>
        <v>#REF!</v>
      </c>
      <c r="O2666" t="e">
        <f>IF(COUNTA(RelatedFeatures[])=0,"", IF(INDEX(RelatedFeatures[First Sampling Feature Code],$A2666)="","",
CONCATENATE("  - &amp;RelationID",TEXT($A2666,"0000"),
" {","SamplingFeatureID:  *SamplingFeatureID",TEXT(MATCH(INDEX(RelatedFeatures[First Sampling Feature Code],$A2666),SamplingFeatures[Feature Code],0),"0000"),
", RelationshipTypeCV:  ",CHAR(34),INDEX(RelatedFeatures[Relationship Type],$A2666),CHAR(34),
", RelatedFeatureID: *SamplingFeatureID",TEXT(MATCH(INDEX(RelatedFeatures[Second Sampling Feature Code],$A2666),SamplingFeatures[Feature Code],0),"0000"),
", SpatialOffsetID:  ",IF(INDEX(RelatedFeatures[Offset Number],$A2666)="","",CONCATENATE("*SpatialOffsetID",TEXT(INDEX(RelatedFeatures[Offset Number],$A2666),"0000"))),"}")))</f>
        <v>#REF!</v>
      </c>
      <c r="P2666" t="e">
        <f>IF(INDEX(Methods[Method Type],$A2666)="","",
CONCATENATE("  - &amp;MethodID",TEXT($A2666,"0000"),
" {","MethodTypeCV:  ",CHAR(34),INDEX(Methods[Method Type],$A2666),CHAR(34),
", MethodCode:  ",CHAR(34),INDEX(Methods[Method Code],$A2666),CHAR(34),
", MethodName:  ",CHAR(34),INDEX(Methods[Method Name],$A2666),CHAR(34),
", MethodDescription:  ",CHAR(34),INDEX(Methods[Method Description],$A2666),CHAR(34),
", MethodLink:  ",CHAR(34),INDEX(Methods[Method Link],$A2666),CHAR(34),
", OrganizationID: *OrganizationID",TEXT(MATCH(INDEX(Methods[Organization Name],$A2666),Organizations[Organization Name],0),"0000"),"}"))</f>
        <v>#REF!</v>
      </c>
      <c r="Q2666" t="e">
        <f>IF(INDEX(Variables[Variable Type],$A2666)="","",
CONCATENATE("  - &amp;VariableID",TEXT($A2666,"0000"),
" {","VariableTypeCV:  ",CHAR(34),INDEX(Variables[Variable Type],$A2666),CHAR(34),
", VariableCode:  ",CHAR(34),INDEX(Variables[Variable Code],$A2666),CHAR(34),
", VariableNameCV:  ",CHAR(34),INDEX(Variables[Variable Name],$A2666),CHAR(34),
", VariableDefinition:  ",CHAR(34),INDEX(Variables[Variable Definition],$A2666),CHAR(34),
", SpecciationCV:  ",CHAR(34),INDEX(Variables[Speciation],$A2666),CHAR(34),
", NoDataValue:  ",CHAR(34),INDEX(Variables[No Data Value],$A2666),CHAR(34),"}"))</f>
        <v>#REF!</v>
      </c>
    </row>
    <row r="2667" spans="1:17" x14ac:dyDescent="0.25">
      <c r="A2667">
        <v>2664</v>
      </c>
      <c r="D2667" t="e">
        <f>IF(INDEX(People[First Name],$A2667)="","",
CONCATENATE("  - &amp;PersonID",TEXT($A2667,"0000"),
" {","PersonFirstName:  ",CHAR(34),INDEX(People[First Name],$A2667),CHAR(34),
", PersonMiddleName:  ",CHAR(34),INDEX(People[Middle Name],$A2667),CHAR(34),
", PersonLastName:  ",CHAR(34),INDEX(People[Last Name],$A2667),CHAR(34),"}"))</f>
        <v>#REF!</v>
      </c>
      <c r="E2667" t="e">
        <f>IF(INDEX(Organizations[Organization Type '[CV']],$A2667)="","",
CONCATENATE("  - &amp;OrganizationID",TEXT($A2667,"0000"),
" {","OrganizationTypeCV:  ",CHAR(34),INDEX(Organizations[Organization Type '[CV']],$A2667),CHAR(34),
", OrganizationCode:  ",CHAR(34),INDEX(Organizations[Organization Code],$A2667),CHAR(34),
", OrganizationName:  ",CHAR(34),INDEX(Organizations[Organization Name],$A2667),CHAR(34),
", OrganizationDescription:  ",CHAR(34),INDEX(Organizations[Organization Description],$A2667),CHAR(34),
", OrganizationLink:  ",CHAR(34),INDEX(Organizations[Organization Link],$A2667),CHAR(34),"}"))</f>
        <v>#REF!</v>
      </c>
      <c r="F2667" t="e">
        <f>IF(INDEX(People[First Name],$A2667)="","",
CONCATENATE("  - &amp;AffiliationID",TEXT($A2667,"0000"),
" {PersonID: *PersonID",TEXT($A2667,"0000"),
", OrganizationID: *OrganizationID",TEXT(MATCH(INDEX(People[Organization Name],$A2667),Organizations[Organization Name],0),"0000"),
", IsPrimaryOrganizationContact: , AffiliationStartDate: , AffiliationEndDate: , PrimaryPhone: ",
", PrimaryEmail: ",CHAR(34),INDEX(People[Primary Email],$A2667),CHAR(34),
", PrimaryAddress: ",CHAR(34),INDEX(People[Primary Address],$A2667),CHAR(34),
", PersonLink: }"))</f>
        <v>#REF!</v>
      </c>
      <c r="H2667" t="e">
        <f>IF(COUNTA(CitationInformation)=0,"",IF(INDEX(AuthorList[Author Name],$A2667)="","",
CONCATENATE("  - &amp;AuthorListID",TEXT($A2667,"0000"),
"  {CitationID: *CitationID0001",
", PersonID: *PersonID",TEXT(MATCH(INDEX(AuthorList[Author Name],$A2667),People[Full Name],0),"0000"),
", AuthorOrder: ",INDEX(AuthorList[Author Number],$A2667),"}")))</f>
        <v>#REF!</v>
      </c>
      <c r="K2667" t="e">
        <f>IF(INDEX(SamplingFeatures[Feature Code],$A2667)="","",
CONCATENATE("  - &amp;SamplingFeatureID",TEXT($A2667,"0000"),
" {","SamplingFeatureUUID:  ",CHAR(34),INDEX(SamplingFeatures[Sampling Feature UUID],$A2667),CHAR(34),
", SamplingFeatureTypeCV:  ",CHAR(34),INDEX(SamplingFeatures[Sampling Feature Type],$A2667),CHAR(34),
", SamplingFeatureCode:  ",CHAR(34),INDEX(SamplingFeatures[Feature Code],$A2667),CHAR(34),
", SamplingFeatureName:  ",CHAR(34),INDEX(SamplingFeatures[Feature Name],$A2667),CHAR(34),
", SamplingFeatureDescription:  ",CHAR(34),INDEX(SamplingFeatures[Feature Description],$A2667),CHAR(34),
", SamplingFeatureGeotypeCV:  ",CHAR(34),INDEX(SamplingFeatures[Feature Geo Type],$A2667),CHAR(34),
", FeatureGeometry:  ",CHAR(34),INDEX(SamplingFeatures[Feature Geometry],$A2667),CHAR(34),
", Elevation_m:  ",CHAR(34),INDEX(SamplingFeatures[Elevation_m],$A2667),CHAR(34),
", ElevationDatumCV:  ",CHAR(34),ElevationDatum,CHAR(34),"}"))</f>
        <v>#REF!</v>
      </c>
      <c r="L2667" t="e">
        <f>IF(INDEX(SamplingFeatures[Sampling Feature Type],$A2667)&lt;&gt;"Site","",
CONCATENATE("  - &amp;SiteID",TEXT(SUMPRODUCT(--($L$3:$L2666&lt;&gt;"")),"0000"),
" {","SamplingFeatureID:  *SamplingFeatureID",TEXT($A2667,"0000"),
", SiteTypeCV:  ",CHAR(34),INDEX(Sites[Site Type],$A2667),CHAR(34),
", Latitude:  ",INDEX(Sites[Latitude],$A2667),
", Longitude:  ",INDEX(Sites[Longitude],$A2667),
", SRSName:  ",CHAR(34),LatLonDatum,CHAR(34),"}"))</f>
        <v>#REF!</v>
      </c>
      <c r="M2667" t="e">
        <f>IF(INDEX(SamplingFeatures[Sampling Feature Type],$A2667)&lt;&gt;"Specimen","",
CONCATENATE("  - &amp;SpecimenID",TEXT(SUMPRODUCT(--($M$3:$M2666&lt;&gt;"")),"0000"),
" {","SamplingFeatureID:  *SamplingFeatureID",TEXT($A2667,"0000"),
", SpecimenTypeCV:  ",CHAR(34),INDEX(Specimens[Specimen Type],$A2667),CHAR(34),
", SpecimenMediumCV:  ",INDEX(Specimens[Specimen Medium],$A2667),
", IsFieldSpecimen:  ",CHAR(34),INDEX(Specimens[Is Field Specimen?],$A2667),CHAR(34),"}"))</f>
        <v>#REF!</v>
      </c>
      <c r="N2667" t="e">
        <f>IF(COUNTA(SpatialOffsets[])=0,"", IF(INDEX(SpatialOffsets[Spatial Offset Type],$A2667)="","",
CONCATENATE("  - &amp;SpatialOffsetID",TEXT($A2667,"0000"),
" {","SpatialOffsetTypeCV:  ",CHAR(34),INDEX(SpatialOffsets[Spatial Offset Type],$A2667),CHAR(34),
", Offset1Value:  ",INDEX(SpatialOffsets[Offset 1 Value],$A2667),
", Offset1UnitID:  ",CHAR(34),INDEX(SpatialOffsets[Offset 1 Unit],$A2667),CHAR(34),
", Offset2Value:  ",INDEX(SpatialOffsets[Offset 2 Value],$A2667),
", Offset2UnitID:  ",CHAR(34),INDEX(SpatialOffsets[Offset 2 Unit],$A2667),CHAR(34),
", Offset3Value:  ",INDEX(SpatialOffsets[Offset 3 Value],$A2667),
", Offset3UnitID:  ",CHAR(34),INDEX(SpatialOffsets[Offset 3 Unit],$A2667),CHAR(34),,"}")))</f>
        <v>#REF!</v>
      </c>
      <c r="O2667" t="e">
        <f>IF(COUNTA(RelatedFeatures[])=0,"", IF(INDEX(RelatedFeatures[First Sampling Feature Code],$A2667)="","",
CONCATENATE("  - &amp;RelationID",TEXT($A2667,"0000"),
" {","SamplingFeatureID:  *SamplingFeatureID",TEXT(MATCH(INDEX(RelatedFeatures[First Sampling Feature Code],$A2667),SamplingFeatures[Feature Code],0),"0000"),
", RelationshipTypeCV:  ",CHAR(34),INDEX(RelatedFeatures[Relationship Type],$A2667),CHAR(34),
", RelatedFeatureID: *SamplingFeatureID",TEXT(MATCH(INDEX(RelatedFeatures[Second Sampling Feature Code],$A2667),SamplingFeatures[Feature Code],0),"0000"),
", SpatialOffsetID:  ",IF(INDEX(RelatedFeatures[Offset Number],$A2667)="","",CONCATENATE("*SpatialOffsetID",TEXT(INDEX(RelatedFeatures[Offset Number],$A2667),"0000"))),"}")))</f>
        <v>#REF!</v>
      </c>
      <c r="P2667" t="e">
        <f>IF(INDEX(Methods[Method Type],$A2667)="","",
CONCATENATE("  - &amp;MethodID",TEXT($A2667,"0000"),
" {","MethodTypeCV:  ",CHAR(34),INDEX(Methods[Method Type],$A2667),CHAR(34),
", MethodCode:  ",CHAR(34),INDEX(Methods[Method Code],$A2667),CHAR(34),
", MethodName:  ",CHAR(34),INDEX(Methods[Method Name],$A2667),CHAR(34),
", MethodDescription:  ",CHAR(34),INDEX(Methods[Method Description],$A2667),CHAR(34),
", MethodLink:  ",CHAR(34),INDEX(Methods[Method Link],$A2667),CHAR(34),
", OrganizationID: *OrganizationID",TEXT(MATCH(INDEX(Methods[Organization Name],$A2667),Organizations[Organization Name],0),"0000"),"}"))</f>
        <v>#REF!</v>
      </c>
      <c r="Q2667" t="e">
        <f>IF(INDEX(Variables[Variable Type],$A2667)="","",
CONCATENATE("  - &amp;VariableID",TEXT($A2667,"0000"),
" {","VariableTypeCV:  ",CHAR(34),INDEX(Variables[Variable Type],$A2667),CHAR(34),
", VariableCode:  ",CHAR(34),INDEX(Variables[Variable Code],$A2667),CHAR(34),
", VariableNameCV:  ",CHAR(34),INDEX(Variables[Variable Name],$A2667),CHAR(34),
", VariableDefinition:  ",CHAR(34),INDEX(Variables[Variable Definition],$A2667),CHAR(34),
", SpecciationCV:  ",CHAR(34),INDEX(Variables[Speciation],$A2667),CHAR(34),
", NoDataValue:  ",CHAR(34),INDEX(Variables[No Data Value],$A2667),CHAR(34),"}"))</f>
        <v>#REF!</v>
      </c>
    </row>
    <row r="2668" spans="1:17" x14ac:dyDescent="0.25">
      <c r="A2668">
        <v>2665</v>
      </c>
      <c r="D2668" t="e">
        <f>IF(INDEX(People[First Name],$A2668)="","",
CONCATENATE("  - &amp;PersonID",TEXT($A2668,"0000"),
" {","PersonFirstName:  ",CHAR(34),INDEX(People[First Name],$A2668),CHAR(34),
", PersonMiddleName:  ",CHAR(34),INDEX(People[Middle Name],$A2668),CHAR(34),
", PersonLastName:  ",CHAR(34),INDEX(People[Last Name],$A2668),CHAR(34),"}"))</f>
        <v>#REF!</v>
      </c>
      <c r="E2668" t="e">
        <f>IF(INDEX(Organizations[Organization Type '[CV']],$A2668)="","",
CONCATENATE("  - &amp;OrganizationID",TEXT($A2668,"0000"),
" {","OrganizationTypeCV:  ",CHAR(34),INDEX(Organizations[Organization Type '[CV']],$A2668),CHAR(34),
", OrganizationCode:  ",CHAR(34),INDEX(Organizations[Organization Code],$A2668),CHAR(34),
", OrganizationName:  ",CHAR(34),INDEX(Organizations[Organization Name],$A2668),CHAR(34),
", OrganizationDescription:  ",CHAR(34),INDEX(Organizations[Organization Description],$A2668),CHAR(34),
", OrganizationLink:  ",CHAR(34),INDEX(Organizations[Organization Link],$A2668),CHAR(34),"}"))</f>
        <v>#REF!</v>
      </c>
      <c r="F2668" t="e">
        <f>IF(INDEX(People[First Name],$A2668)="","",
CONCATENATE("  - &amp;AffiliationID",TEXT($A2668,"0000"),
" {PersonID: *PersonID",TEXT($A2668,"0000"),
", OrganizationID: *OrganizationID",TEXT(MATCH(INDEX(People[Organization Name],$A2668),Organizations[Organization Name],0),"0000"),
", IsPrimaryOrganizationContact: , AffiliationStartDate: , AffiliationEndDate: , PrimaryPhone: ",
", PrimaryEmail: ",CHAR(34),INDEX(People[Primary Email],$A2668),CHAR(34),
", PrimaryAddress: ",CHAR(34),INDEX(People[Primary Address],$A2668),CHAR(34),
", PersonLink: }"))</f>
        <v>#REF!</v>
      </c>
      <c r="H2668" t="e">
        <f>IF(COUNTA(CitationInformation)=0,"",IF(INDEX(AuthorList[Author Name],$A2668)="","",
CONCATENATE("  - &amp;AuthorListID",TEXT($A2668,"0000"),
"  {CitationID: *CitationID0001",
", PersonID: *PersonID",TEXT(MATCH(INDEX(AuthorList[Author Name],$A2668),People[Full Name],0),"0000"),
", AuthorOrder: ",INDEX(AuthorList[Author Number],$A2668),"}")))</f>
        <v>#REF!</v>
      </c>
      <c r="K2668" t="e">
        <f>IF(INDEX(SamplingFeatures[Feature Code],$A2668)="","",
CONCATENATE("  - &amp;SamplingFeatureID",TEXT($A2668,"0000"),
" {","SamplingFeatureUUID:  ",CHAR(34),INDEX(SamplingFeatures[Sampling Feature UUID],$A2668),CHAR(34),
", SamplingFeatureTypeCV:  ",CHAR(34),INDEX(SamplingFeatures[Sampling Feature Type],$A2668),CHAR(34),
", SamplingFeatureCode:  ",CHAR(34),INDEX(SamplingFeatures[Feature Code],$A2668),CHAR(34),
", SamplingFeatureName:  ",CHAR(34),INDEX(SamplingFeatures[Feature Name],$A2668),CHAR(34),
", SamplingFeatureDescription:  ",CHAR(34),INDEX(SamplingFeatures[Feature Description],$A2668),CHAR(34),
", SamplingFeatureGeotypeCV:  ",CHAR(34),INDEX(SamplingFeatures[Feature Geo Type],$A2668),CHAR(34),
", FeatureGeometry:  ",CHAR(34),INDEX(SamplingFeatures[Feature Geometry],$A2668),CHAR(34),
", Elevation_m:  ",CHAR(34),INDEX(SamplingFeatures[Elevation_m],$A2668),CHAR(34),
", ElevationDatumCV:  ",CHAR(34),ElevationDatum,CHAR(34),"}"))</f>
        <v>#REF!</v>
      </c>
      <c r="L2668" t="e">
        <f>IF(INDEX(SamplingFeatures[Sampling Feature Type],$A2668)&lt;&gt;"Site","",
CONCATENATE("  - &amp;SiteID",TEXT(SUMPRODUCT(--($L$3:$L2667&lt;&gt;"")),"0000"),
" {","SamplingFeatureID:  *SamplingFeatureID",TEXT($A2668,"0000"),
", SiteTypeCV:  ",CHAR(34),INDEX(Sites[Site Type],$A2668),CHAR(34),
", Latitude:  ",INDEX(Sites[Latitude],$A2668),
", Longitude:  ",INDEX(Sites[Longitude],$A2668),
", SRSName:  ",CHAR(34),LatLonDatum,CHAR(34),"}"))</f>
        <v>#REF!</v>
      </c>
      <c r="M2668" t="e">
        <f>IF(INDEX(SamplingFeatures[Sampling Feature Type],$A2668)&lt;&gt;"Specimen","",
CONCATENATE("  - &amp;SpecimenID",TEXT(SUMPRODUCT(--($M$3:$M2667&lt;&gt;"")),"0000"),
" {","SamplingFeatureID:  *SamplingFeatureID",TEXT($A2668,"0000"),
", SpecimenTypeCV:  ",CHAR(34),INDEX(Specimens[Specimen Type],$A2668),CHAR(34),
", SpecimenMediumCV:  ",INDEX(Specimens[Specimen Medium],$A2668),
", IsFieldSpecimen:  ",CHAR(34),INDEX(Specimens[Is Field Specimen?],$A2668),CHAR(34),"}"))</f>
        <v>#REF!</v>
      </c>
      <c r="N2668" t="e">
        <f>IF(COUNTA(SpatialOffsets[])=0,"", IF(INDEX(SpatialOffsets[Spatial Offset Type],$A2668)="","",
CONCATENATE("  - &amp;SpatialOffsetID",TEXT($A2668,"0000"),
" {","SpatialOffsetTypeCV:  ",CHAR(34),INDEX(SpatialOffsets[Spatial Offset Type],$A2668),CHAR(34),
", Offset1Value:  ",INDEX(SpatialOffsets[Offset 1 Value],$A2668),
", Offset1UnitID:  ",CHAR(34),INDEX(SpatialOffsets[Offset 1 Unit],$A2668),CHAR(34),
", Offset2Value:  ",INDEX(SpatialOffsets[Offset 2 Value],$A2668),
", Offset2UnitID:  ",CHAR(34),INDEX(SpatialOffsets[Offset 2 Unit],$A2668),CHAR(34),
", Offset3Value:  ",INDEX(SpatialOffsets[Offset 3 Value],$A2668),
", Offset3UnitID:  ",CHAR(34),INDEX(SpatialOffsets[Offset 3 Unit],$A2668),CHAR(34),,"}")))</f>
        <v>#REF!</v>
      </c>
      <c r="O2668" t="e">
        <f>IF(COUNTA(RelatedFeatures[])=0,"", IF(INDEX(RelatedFeatures[First Sampling Feature Code],$A2668)="","",
CONCATENATE("  - &amp;RelationID",TEXT($A2668,"0000"),
" {","SamplingFeatureID:  *SamplingFeatureID",TEXT(MATCH(INDEX(RelatedFeatures[First Sampling Feature Code],$A2668),SamplingFeatures[Feature Code],0),"0000"),
", RelationshipTypeCV:  ",CHAR(34),INDEX(RelatedFeatures[Relationship Type],$A2668),CHAR(34),
", RelatedFeatureID: *SamplingFeatureID",TEXT(MATCH(INDEX(RelatedFeatures[Second Sampling Feature Code],$A2668),SamplingFeatures[Feature Code],0),"0000"),
", SpatialOffsetID:  ",IF(INDEX(RelatedFeatures[Offset Number],$A2668)="","",CONCATENATE("*SpatialOffsetID",TEXT(INDEX(RelatedFeatures[Offset Number],$A2668),"0000"))),"}")))</f>
        <v>#REF!</v>
      </c>
      <c r="P2668" t="e">
        <f>IF(INDEX(Methods[Method Type],$A2668)="","",
CONCATENATE("  - &amp;MethodID",TEXT($A2668,"0000"),
" {","MethodTypeCV:  ",CHAR(34),INDEX(Methods[Method Type],$A2668),CHAR(34),
", MethodCode:  ",CHAR(34),INDEX(Methods[Method Code],$A2668),CHAR(34),
", MethodName:  ",CHAR(34),INDEX(Methods[Method Name],$A2668),CHAR(34),
", MethodDescription:  ",CHAR(34),INDEX(Methods[Method Description],$A2668),CHAR(34),
", MethodLink:  ",CHAR(34),INDEX(Methods[Method Link],$A2668),CHAR(34),
", OrganizationID: *OrganizationID",TEXT(MATCH(INDEX(Methods[Organization Name],$A2668),Organizations[Organization Name],0),"0000"),"}"))</f>
        <v>#REF!</v>
      </c>
      <c r="Q2668" t="e">
        <f>IF(INDEX(Variables[Variable Type],$A2668)="","",
CONCATENATE("  - &amp;VariableID",TEXT($A2668,"0000"),
" {","VariableTypeCV:  ",CHAR(34),INDEX(Variables[Variable Type],$A2668),CHAR(34),
", VariableCode:  ",CHAR(34),INDEX(Variables[Variable Code],$A2668),CHAR(34),
", VariableNameCV:  ",CHAR(34),INDEX(Variables[Variable Name],$A2668),CHAR(34),
", VariableDefinition:  ",CHAR(34),INDEX(Variables[Variable Definition],$A2668),CHAR(34),
", SpecciationCV:  ",CHAR(34),INDEX(Variables[Speciation],$A2668),CHAR(34),
", NoDataValue:  ",CHAR(34),INDEX(Variables[No Data Value],$A2668),CHAR(34),"}"))</f>
        <v>#REF!</v>
      </c>
    </row>
    <row r="2669" spans="1:17" x14ac:dyDescent="0.25">
      <c r="A2669">
        <v>2666</v>
      </c>
      <c r="D2669" t="e">
        <f>IF(INDEX(People[First Name],$A2669)="","",
CONCATENATE("  - &amp;PersonID",TEXT($A2669,"0000"),
" {","PersonFirstName:  ",CHAR(34),INDEX(People[First Name],$A2669),CHAR(34),
", PersonMiddleName:  ",CHAR(34),INDEX(People[Middle Name],$A2669),CHAR(34),
", PersonLastName:  ",CHAR(34),INDEX(People[Last Name],$A2669),CHAR(34),"}"))</f>
        <v>#REF!</v>
      </c>
      <c r="E2669" t="e">
        <f>IF(INDEX(Organizations[Organization Type '[CV']],$A2669)="","",
CONCATENATE("  - &amp;OrganizationID",TEXT($A2669,"0000"),
" {","OrganizationTypeCV:  ",CHAR(34),INDEX(Organizations[Organization Type '[CV']],$A2669),CHAR(34),
", OrganizationCode:  ",CHAR(34),INDEX(Organizations[Organization Code],$A2669),CHAR(34),
", OrganizationName:  ",CHAR(34),INDEX(Organizations[Organization Name],$A2669),CHAR(34),
", OrganizationDescription:  ",CHAR(34),INDEX(Organizations[Organization Description],$A2669),CHAR(34),
", OrganizationLink:  ",CHAR(34),INDEX(Organizations[Organization Link],$A2669),CHAR(34),"}"))</f>
        <v>#REF!</v>
      </c>
      <c r="F2669" t="e">
        <f>IF(INDEX(People[First Name],$A2669)="","",
CONCATENATE("  - &amp;AffiliationID",TEXT($A2669,"0000"),
" {PersonID: *PersonID",TEXT($A2669,"0000"),
", OrganizationID: *OrganizationID",TEXT(MATCH(INDEX(People[Organization Name],$A2669),Organizations[Organization Name],0),"0000"),
", IsPrimaryOrganizationContact: , AffiliationStartDate: , AffiliationEndDate: , PrimaryPhone: ",
", PrimaryEmail: ",CHAR(34),INDEX(People[Primary Email],$A2669),CHAR(34),
", PrimaryAddress: ",CHAR(34),INDEX(People[Primary Address],$A2669),CHAR(34),
", PersonLink: }"))</f>
        <v>#REF!</v>
      </c>
      <c r="H2669" t="e">
        <f>IF(COUNTA(CitationInformation)=0,"",IF(INDEX(AuthorList[Author Name],$A2669)="","",
CONCATENATE("  - &amp;AuthorListID",TEXT($A2669,"0000"),
"  {CitationID: *CitationID0001",
", PersonID: *PersonID",TEXT(MATCH(INDEX(AuthorList[Author Name],$A2669),People[Full Name],0),"0000"),
", AuthorOrder: ",INDEX(AuthorList[Author Number],$A2669),"}")))</f>
        <v>#REF!</v>
      </c>
      <c r="K2669" t="e">
        <f>IF(INDEX(SamplingFeatures[Feature Code],$A2669)="","",
CONCATENATE("  - &amp;SamplingFeatureID",TEXT($A2669,"0000"),
" {","SamplingFeatureUUID:  ",CHAR(34),INDEX(SamplingFeatures[Sampling Feature UUID],$A2669),CHAR(34),
", SamplingFeatureTypeCV:  ",CHAR(34),INDEX(SamplingFeatures[Sampling Feature Type],$A2669),CHAR(34),
", SamplingFeatureCode:  ",CHAR(34),INDEX(SamplingFeatures[Feature Code],$A2669),CHAR(34),
", SamplingFeatureName:  ",CHAR(34),INDEX(SamplingFeatures[Feature Name],$A2669),CHAR(34),
", SamplingFeatureDescription:  ",CHAR(34),INDEX(SamplingFeatures[Feature Description],$A2669),CHAR(34),
", SamplingFeatureGeotypeCV:  ",CHAR(34),INDEX(SamplingFeatures[Feature Geo Type],$A2669),CHAR(34),
", FeatureGeometry:  ",CHAR(34),INDEX(SamplingFeatures[Feature Geometry],$A2669),CHAR(34),
", Elevation_m:  ",CHAR(34),INDEX(SamplingFeatures[Elevation_m],$A2669),CHAR(34),
", ElevationDatumCV:  ",CHAR(34),ElevationDatum,CHAR(34),"}"))</f>
        <v>#REF!</v>
      </c>
      <c r="L2669" t="e">
        <f>IF(INDEX(SamplingFeatures[Sampling Feature Type],$A2669)&lt;&gt;"Site","",
CONCATENATE("  - &amp;SiteID",TEXT(SUMPRODUCT(--($L$3:$L2668&lt;&gt;"")),"0000"),
" {","SamplingFeatureID:  *SamplingFeatureID",TEXT($A2669,"0000"),
", SiteTypeCV:  ",CHAR(34),INDEX(Sites[Site Type],$A2669),CHAR(34),
", Latitude:  ",INDEX(Sites[Latitude],$A2669),
", Longitude:  ",INDEX(Sites[Longitude],$A2669),
", SRSName:  ",CHAR(34),LatLonDatum,CHAR(34),"}"))</f>
        <v>#REF!</v>
      </c>
      <c r="M2669" t="e">
        <f>IF(INDEX(SamplingFeatures[Sampling Feature Type],$A2669)&lt;&gt;"Specimen","",
CONCATENATE("  - &amp;SpecimenID",TEXT(SUMPRODUCT(--($M$3:$M2668&lt;&gt;"")),"0000"),
" {","SamplingFeatureID:  *SamplingFeatureID",TEXT($A2669,"0000"),
", SpecimenTypeCV:  ",CHAR(34),INDEX(Specimens[Specimen Type],$A2669),CHAR(34),
", SpecimenMediumCV:  ",INDEX(Specimens[Specimen Medium],$A2669),
", IsFieldSpecimen:  ",CHAR(34),INDEX(Specimens[Is Field Specimen?],$A2669),CHAR(34),"}"))</f>
        <v>#REF!</v>
      </c>
      <c r="N2669" t="e">
        <f>IF(COUNTA(SpatialOffsets[])=0,"", IF(INDEX(SpatialOffsets[Spatial Offset Type],$A2669)="","",
CONCATENATE("  - &amp;SpatialOffsetID",TEXT($A2669,"0000"),
" {","SpatialOffsetTypeCV:  ",CHAR(34),INDEX(SpatialOffsets[Spatial Offset Type],$A2669),CHAR(34),
", Offset1Value:  ",INDEX(SpatialOffsets[Offset 1 Value],$A2669),
", Offset1UnitID:  ",CHAR(34),INDEX(SpatialOffsets[Offset 1 Unit],$A2669),CHAR(34),
", Offset2Value:  ",INDEX(SpatialOffsets[Offset 2 Value],$A2669),
", Offset2UnitID:  ",CHAR(34),INDEX(SpatialOffsets[Offset 2 Unit],$A2669),CHAR(34),
", Offset3Value:  ",INDEX(SpatialOffsets[Offset 3 Value],$A2669),
", Offset3UnitID:  ",CHAR(34),INDEX(SpatialOffsets[Offset 3 Unit],$A2669),CHAR(34),,"}")))</f>
        <v>#REF!</v>
      </c>
      <c r="O2669" t="e">
        <f>IF(COUNTA(RelatedFeatures[])=0,"", IF(INDEX(RelatedFeatures[First Sampling Feature Code],$A2669)="","",
CONCATENATE("  - &amp;RelationID",TEXT($A2669,"0000"),
" {","SamplingFeatureID:  *SamplingFeatureID",TEXT(MATCH(INDEX(RelatedFeatures[First Sampling Feature Code],$A2669),SamplingFeatures[Feature Code],0),"0000"),
", RelationshipTypeCV:  ",CHAR(34),INDEX(RelatedFeatures[Relationship Type],$A2669),CHAR(34),
", RelatedFeatureID: *SamplingFeatureID",TEXT(MATCH(INDEX(RelatedFeatures[Second Sampling Feature Code],$A2669),SamplingFeatures[Feature Code],0),"0000"),
", SpatialOffsetID:  ",IF(INDEX(RelatedFeatures[Offset Number],$A2669)="","",CONCATENATE("*SpatialOffsetID",TEXT(INDEX(RelatedFeatures[Offset Number],$A2669),"0000"))),"}")))</f>
        <v>#REF!</v>
      </c>
      <c r="P2669" t="e">
        <f>IF(INDEX(Methods[Method Type],$A2669)="","",
CONCATENATE("  - &amp;MethodID",TEXT($A2669,"0000"),
" {","MethodTypeCV:  ",CHAR(34),INDEX(Methods[Method Type],$A2669),CHAR(34),
", MethodCode:  ",CHAR(34),INDEX(Methods[Method Code],$A2669),CHAR(34),
", MethodName:  ",CHAR(34),INDEX(Methods[Method Name],$A2669),CHAR(34),
", MethodDescription:  ",CHAR(34),INDEX(Methods[Method Description],$A2669),CHAR(34),
", MethodLink:  ",CHAR(34),INDEX(Methods[Method Link],$A2669),CHAR(34),
", OrganizationID: *OrganizationID",TEXT(MATCH(INDEX(Methods[Organization Name],$A2669),Organizations[Organization Name],0),"0000"),"}"))</f>
        <v>#REF!</v>
      </c>
      <c r="Q2669" t="e">
        <f>IF(INDEX(Variables[Variable Type],$A2669)="","",
CONCATENATE("  - &amp;VariableID",TEXT($A2669,"0000"),
" {","VariableTypeCV:  ",CHAR(34),INDEX(Variables[Variable Type],$A2669),CHAR(34),
", VariableCode:  ",CHAR(34),INDEX(Variables[Variable Code],$A2669),CHAR(34),
", VariableNameCV:  ",CHAR(34),INDEX(Variables[Variable Name],$A2669),CHAR(34),
", VariableDefinition:  ",CHAR(34),INDEX(Variables[Variable Definition],$A2669),CHAR(34),
", SpecciationCV:  ",CHAR(34),INDEX(Variables[Speciation],$A2669),CHAR(34),
", NoDataValue:  ",CHAR(34),INDEX(Variables[No Data Value],$A2669),CHAR(34),"}"))</f>
        <v>#REF!</v>
      </c>
    </row>
    <row r="2670" spans="1:17" x14ac:dyDescent="0.25">
      <c r="A2670">
        <v>2667</v>
      </c>
      <c r="D2670" t="e">
        <f>IF(INDEX(People[First Name],$A2670)="","",
CONCATENATE("  - &amp;PersonID",TEXT($A2670,"0000"),
" {","PersonFirstName:  ",CHAR(34),INDEX(People[First Name],$A2670),CHAR(34),
", PersonMiddleName:  ",CHAR(34),INDEX(People[Middle Name],$A2670),CHAR(34),
", PersonLastName:  ",CHAR(34),INDEX(People[Last Name],$A2670),CHAR(34),"}"))</f>
        <v>#REF!</v>
      </c>
      <c r="E2670" t="e">
        <f>IF(INDEX(Organizations[Organization Type '[CV']],$A2670)="","",
CONCATENATE("  - &amp;OrganizationID",TEXT($A2670,"0000"),
" {","OrganizationTypeCV:  ",CHAR(34),INDEX(Organizations[Organization Type '[CV']],$A2670),CHAR(34),
", OrganizationCode:  ",CHAR(34),INDEX(Organizations[Organization Code],$A2670),CHAR(34),
", OrganizationName:  ",CHAR(34),INDEX(Organizations[Organization Name],$A2670),CHAR(34),
", OrganizationDescription:  ",CHAR(34),INDEX(Organizations[Organization Description],$A2670),CHAR(34),
", OrganizationLink:  ",CHAR(34),INDEX(Organizations[Organization Link],$A2670),CHAR(34),"}"))</f>
        <v>#REF!</v>
      </c>
      <c r="F2670" t="e">
        <f>IF(INDEX(People[First Name],$A2670)="","",
CONCATENATE("  - &amp;AffiliationID",TEXT($A2670,"0000"),
" {PersonID: *PersonID",TEXT($A2670,"0000"),
", OrganizationID: *OrganizationID",TEXT(MATCH(INDEX(People[Organization Name],$A2670),Organizations[Organization Name],0),"0000"),
", IsPrimaryOrganizationContact: , AffiliationStartDate: , AffiliationEndDate: , PrimaryPhone: ",
", PrimaryEmail: ",CHAR(34),INDEX(People[Primary Email],$A2670),CHAR(34),
", PrimaryAddress: ",CHAR(34),INDEX(People[Primary Address],$A2670),CHAR(34),
", PersonLink: }"))</f>
        <v>#REF!</v>
      </c>
      <c r="H2670" t="e">
        <f>IF(COUNTA(CitationInformation)=0,"",IF(INDEX(AuthorList[Author Name],$A2670)="","",
CONCATENATE("  - &amp;AuthorListID",TEXT($A2670,"0000"),
"  {CitationID: *CitationID0001",
", PersonID: *PersonID",TEXT(MATCH(INDEX(AuthorList[Author Name],$A2670),People[Full Name],0),"0000"),
", AuthorOrder: ",INDEX(AuthorList[Author Number],$A2670),"}")))</f>
        <v>#REF!</v>
      </c>
      <c r="K2670" t="e">
        <f>IF(INDEX(SamplingFeatures[Feature Code],$A2670)="","",
CONCATENATE("  - &amp;SamplingFeatureID",TEXT($A2670,"0000"),
" {","SamplingFeatureUUID:  ",CHAR(34),INDEX(SamplingFeatures[Sampling Feature UUID],$A2670),CHAR(34),
", SamplingFeatureTypeCV:  ",CHAR(34),INDEX(SamplingFeatures[Sampling Feature Type],$A2670),CHAR(34),
", SamplingFeatureCode:  ",CHAR(34),INDEX(SamplingFeatures[Feature Code],$A2670),CHAR(34),
", SamplingFeatureName:  ",CHAR(34),INDEX(SamplingFeatures[Feature Name],$A2670),CHAR(34),
", SamplingFeatureDescription:  ",CHAR(34),INDEX(SamplingFeatures[Feature Description],$A2670),CHAR(34),
", SamplingFeatureGeotypeCV:  ",CHAR(34),INDEX(SamplingFeatures[Feature Geo Type],$A2670),CHAR(34),
", FeatureGeometry:  ",CHAR(34),INDEX(SamplingFeatures[Feature Geometry],$A2670),CHAR(34),
", Elevation_m:  ",CHAR(34),INDEX(SamplingFeatures[Elevation_m],$A2670),CHAR(34),
", ElevationDatumCV:  ",CHAR(34),ElevationDatum,CHAR(34),"}"))</f>
        <v>#REF!</v>
      </c>
      <c r="L2670" t="e">
        <f>IF(INDEX(SamplingFeatures[Sampling Feature Type],$A2670)&lt;&gt;"Site","",
CONCATENATE("  - &amp;SiteID",TEXT(SUMPRODUCT(--($L$3:$L2669&lt;&gt;"")),"0000"),
" {","SamplingFeatureID:  *SamplingFeatureID",TEXT($A2670,"0000"),
", SiteTypeCV:  ",CHAR(34),INDEX(Sites[Site Type],$A2670),CHAR(34),
", Latitude:  ",INDEX(Sites[Latitude],$A2670),
", Longitude:  ",INDEX(Sites[Longitude],$A2670),
", SRSName:  ",CHAR(34),LatLonDatum,CHAR(34),"}"))</f>
        <v>#REF!</v>
      </c>
      <c r="M2670" t="e">
        <f>IF(INDEX(SamplingFeatures[Sampling Feature Type],$A2670)&lt;&gt;"Specimen","",
CONCATENATE("  - &amp;SpecimenID",TEXT(SUMPRODUCT(--($M$3:$M2669&lt;&gt;"")),"0000"),
" {","SamplingFeatureID:  *SamplingFeatureID",TEXT($A2670,"0000"),
", SpecimenTypeCV:  ",CHAR(34),INDEX(Specimens[Specimen Type],$A2670),CHAR(34),
", SpecimenMediumCV:  ",INDEX(Specimens[Specimen Medium],$A2670),
", IsFieldSpecimen:  ",CHAR(34),INDEX(Specimens[Is Field Specimen?],$A2670),CHAR(34),"}"))</f>
        <v>#REF!</v>
      </c>
      <c r="N2670" t="e">
        <f>IF(COUNTA(SpatialOffsets[])=0,"", IF(INDEX(SpatialOffsets[Spatial Offset Type],$A2670)="","",
CONCATENATE("  - &amp;SpatialOffsetID",TEXT($A2670,"0000"),
" {","SpatialOffsetTypeCV:  ",CHAR(34),INDEX(SpatialOffsets[Spatial Offset Type],$A2670),CHAR(34),
", Offset1Value:  ",INDEX(SpatialOffsets[Offset 1 Value],$A2670),
", Offset1UnitID:  ",CHAR(34),INDEX(SpatialOffsets[Offset 1 Unit],$A2670),CHAR(34),
", Offset2Value:  ",INDEX(SpatialOffsets[Offset 2 Value],$A2670),
", Offset2UnitID:  ",CHAR(34),INDEX(SpatialOffsets[Offset 2 Unit],$A2670),CHAR(34),
", Offset3Value:  ",INDEX(SpatialOffsets[Offset 3 Value],$A2670),
", Offset3UnitID:  ",CHAR(34),INDEX(SpatialOffsets[Offset 3 Unit],$A2670),CHAR(34),,"}")))</f>
        <v>#REF!</v>
      </c>
      <c r="O2670" t="e">
        <f>IF(COUNTA(RelatedFeatures[])=0,"", IF(INDEX(RelatedFeatures[First Sampling Feature Code],$A2670)="","",
CONCATENATE("  - &amp;RelationID",TEXT($A2670,"0000"),
" {","SamplingFeatureID:  *SamplingFeatureID",TEXT(MATCH(INDEX(RelatedFeatures[First Sampling Feature Code],$A2670),SamplingFeatures[Feature Code],0),"0000"),
", RelationshipTypeCV:  ",CHAR(34),INDEX(RelatedFeatures[Relationship Type],$A2670),CHAR(34),
", RelatedFeatureID: *SamplingFeatureID",TEXT(MATCH(INDEX(RelatedFeatures[Second Sampling Feature Code],$A2670),SamplingFeatures[Feature Code],0),"0000"),
", SpatialOffsetID:  ",IF(INDEX(RelatedFeatures[Offset Number],$A2670)="","",CONCATENATE("*SpatialOffsetID",TEXT(INDEX(RelatedFeatures[Offset Number],$A2670),"0000"))),"}")))</f>
        <v>#REF!</v>
      </c>
      <c r="P2670" t="e">
        <f>IF(INDEX(Methods[Method Type],$A2670)="","",
CONCATENATE("  - &amp;MethodID",TEXT($A2670,"0000"),
" {","MethodTypeCV:  ",CHAR(34),INDEX(Methods[Method Type],$A2670),CHAR(34),
", MethodCode:  ",CHAR(34),INDEX(Methods[Method Code],$A2670),CHAR(34),
", MethodName:  ",CHAR(34),INDEX(Methods[Method Name],$A2670),CHAR(34),
", MethodDescription:  ",CHAR(34),INDEX(Methods[Method Description],$A2670),CHAR(34),
", MethodLink:  ",CHAR(34),INDEX(Methods[Method Link],$A2670),CHAR(34),
", OrganizationID: *OrganizationID",TEXT(MATCH(INDEX(Methods[Organization Name],$A2670),Organizations[Organization Name],0),"0000"),"}"))</f>
        <v>#REF!</v>
      </c>
      <c r="Q2670" t="e">
        <f>IF(INDEX(Variables[Variable Type],$A2670)="","",
CONCATENATE("  - &amp;VariableID",TEXT($A2670,"0000"),
" {","VariableTypeCV:  ",CHAR(34),INDEX(Variables[Variable Type],$A2670),CHAR(34),
", VariableCode:  ",CHAR(34),INDEX(Variables[Variable Code],$A2670),CHAR(34),
", VariableNameCV:  ",CHAR(34),INDEX(Variables[Variable Name],$A2670),CHAR(34),
", VariableDefinition:  ",CHAR(34),INDEX(Variables[Variable Definition],$A2670),CHAR(34),
", SpecciationCV:  ",CHAR(34),INDEX(Variables[Speciation],$A2670),CHAR(34),
", NoDataValue:  ",CHAR(34),INDEX(Variables[No Data Value],$A2670),CHAR(34),"}"))</f>
        <v>#REF!</v>
      </c>
    </row>
    <row r="2671" spans="1:17" x14ac:dyDescent="0.25">
      <c r="A2671">
        <v>2668</v>
      </c>
      <c r="D2671" t="e">
        <f>IF(INDEX(People[First Name],$A2671)="","",
CONCATENATE("  - &amp;PersonID",TEXT($A2671,"0000"),
" {","PersonFirstName:  ",CHAR(34),INDEX(People[First Name],$A2671),CHAR(34),
", PersonMiddleName:  ",CHAR(34),INDEX(People[Middle Name],$A2671),CHAR(34),
", PersonLastName:  ",CHAR(34),INDEX(People[Last Name],$A2671),CHAR(34),"}"))</f>
        <v>#REF!</v>
      </c>
      <c r="E2671" t="e">
        <f>IF(INDEX(Organizations[Organization Type '[CV']],$A2671)="","",
CONCATENATE("  - &amp;OrganizationID",TEXT($A2671,"0000"),
" {","OrganizationTypeCV:  ",CHAR(34),INDEX(Organizations[Organization Type '[CV']],$A2671),CHAR(34),
", OrganizationCode:  ",CHAR(34),INDEX(Organizations[Organization Code],$A2671),CHAR(34),
", OrganizationName:  ",CHAR(34),INDEX(Organizations[Organization Name],$A2671),CHAR(34),
", OrganizationDescription:  ",CHAR(34),INDEX(Organizations[Organization Description],$A2671),CHAR(34),
", OrganizationLink:  ",CHAR(34),INDEX(Organizations[Organization Link],$A2671),CHAR(34),"}"))</f>
        <v>#REF!</v>
      </c>
      <c r="F2671" t="e">
        <f>IF(INDEX(People[First Name],$A2671)="","",
CONCATENATE("  - &amp;AffiliationID",TEXT($A2671,"0000"),
" {PersonID: *PersonID",TEXT($A2671,"0000"),
", OrganizationID: *OrganizationID",TEXT(MATCH(INDEX(People[Organization Name],$A2671),Organizations[Organization Name],0),"0000"),
", IsPrimaryOrganizationContact: , AffiliationStartDate: , AffiliationEndDate: , PrimaryPhone: ",
", PrimaryEmail: ",CHAR(34),INDEX(People[Primary Email],$A2671),CHAR(34),
", PrimaryAddress: ",CHAR(34),INDEX(People[Primary Address],$A2671),CHAR(34),
", PersonLink: }"))</f>
        <v>#REF!</v>
      </c>
      <c r="H2671" t="e">
        <f>IF(COUNTA(CitationInformation)=0,"",IF(INDEX(AuthorList[Author Name],$A2671)="","",
CONCATENATE("  - &amp;AuthorListID",TEXT($A2671,"0000"),
"  {CitationID: *CitationID0001",
", PersonID: *PersonID",TEXT(MATCH(INDEX(AuthorList[Author Name],$A2671),People[Full Name],0),"0000"),
", AuthorOrder: ",INDEX(AuthorList[Author Number],$A2671),"}")))</f>
        <v>#REF!</v>
      </c>
      <c r="K2671" t="e">
        <f>IF(INDEX(SamplingFeatures[Feature Code],$A2671)="","",
CONCATENATE("  - &amp;SamplingFeatureID",TEXT($A2671,"0000"),
" {","SamplingFeatureUUID:  ",CHAR(34),INDEX(SamplingFeatures[Sampling Feature UUID],$A2671),CHAR(34),
", SamplingFeatureTypeCV:  ",CHAR(34),INDEX(SamplingFeatures[Sampling Feature Type],$A2671),CHAR(34),
", SamplingFeatureCode:  ",CHAR(34),INDEX(SamplingFeatures[Feature Code],$A2671),CHAR(34),
", SamplingFeatureName:  ",CHAR(34),INDEX(SamplingFeatures[Feature Name],$A2671),CHAR(34),
", SamplingFeatureDescription:  ",CHAR(34),INDEX(SamplingFeatures[Feature Description],$A2671),CHAR(34),
", SamplingFeatureGeotypeCV:  ",CHAR(34),INDEX(SamplingFeatures[Feature Geo Type],$A2671),CHAR(34),
", FeatureGeometry:  ",CHAR(34),INDEX(SamplingFeatures[Feature Geometry],$A2671),CHAR(34),
", Elevation_m:  ",CHAR(34),INDEX(SamplingFeatures[Elevation_m],$A2671),CHAR(34),
", ElevationDatumCV:  ",CHAR(34),ElevationDatum,CHAR(34),"}"))</f>
        <v>#REF!</v>
      </c>
      <c r="L2671" t="e">
        <f>IF(INDEX(SamplingFeatures[Sampling Feature Type],$A2671)&lt;&gt;"Site","",
CONCATENATE("  - &amp;SiteID",TEXT(SUMPRODUCT(--($L$3:$L2670&lt;&gt;"")),"0000"),
" {","SamplingFeatureID:  *SamplingFeatureID",TEXT($A2671,"0000"),
", SiteTypeCV:  ",CHAR(34),INDEX(Sites[Site Type],$A2671),CHAR(34),
", Latitude:  ",INDEX(Sites[Latitude],$A2671),
", Longitude:  ",INDEX(Sites[Longitude],$A2671),
", SRSName:  ",CHAR(34),LatLonDatum,CHAR(34),"}"))</f>
        <v>#REF!</v>
      </c>
      <c r="M2671" t="e">
        <f>IF(INDEX(SamplingFeatures[Sampling Feature Type],$A2671)&lt;&gt;"Specimen","",
CONCATENATE("  - &amp;SpecimenID",TEXT(SUMPRODUCT(--($M$3:$M2670&lt;&gt;"")),"0000"),
" {","SamplingFeatureID:  *SamplingFeatureID",TEXT($A2671,"0000"),
", SpecimenTypeCV:  ",CHAR(34),INDEX(Specimens[Specimen Type],$A2671),CHAR(34),
", SpecimenMediumCV:  ",INDEX(Specimens[Specimen Medium],$A2671),
", IsFieldSpecimen:  ",CHAR(34),INDEX(Specimens[Is Field Specimen?],$A2671),CHAR(34),"}"))</f>
        <v>#REF!</v>
      </c>
      <c r="N2671" t="e">
        <f>IF(COUNTA(SpatialOffsets[])=0,"", IF(INDEX(SpatialOffsets[Spatial Offset Type],$A2671)="","",
CONCATENATE("  - &amp;SpatialOffsetID",TEXT($A2671,"0000"),
" {","SpatialOffsetTypeCV:  ",CHAR(34),INDEX(SpatialOffsets[Spatial Offset Type],$A2671),CHAR(34),
", Offset1Value:  ",INDEX(SpatialOffsets[Offset 1 Value],$A2671),
", Offset1UnitID:  ",CHAR(34),INDEX(SpatialOffsets[Offset 1 Unit],$A2671),CHAR(34),
", Offset2Value:  ",INDEX(SpatialOffsets[Offset 2 Value],$A2671),
", Offset2UnitID:  ",CHAR(34),INDEX(SpatialOffsets[Offset 2 Unit],$A2671),CHAR(34),
", Offset3Value:  ",INDEX(SpatialOffsets[Offset 3 Value],$A2671),
", Offset3UnitID:  ",CHAR(34),INDEX(SpatialOffsets[Offset 3 Unit],$A2671),CHAR(34),,"}")))</f>
        <v>#REF!</v>
      </c>
      <c r="O2671" t="e">
        <f>IF(COUNTA(RelatedFeatures[])=0,"", IF(INDEX(RelatedFeatures[First Sampling Feature Code],$A2671)="","",
CONCATENATE("  - &amp;RelationID",TEXT($A2671,"0000"),
" {","SamplingFeatureID:  *SamplingFeatureID",TEXT(MATCH(INDEX(RelatedFeatures[First Sampling Feature Code],$A2671),SamplingFeatures[Feature Code],0),"0000"),
", RelationshipTypeCV:  ",CHAR(34),INDEX(RelatedFeatures[Relationship Type],$A2671),CHAR(34),
", RelatedFeatureID: *SamplingFeatureID",TEXT(MATCH(INDEX(RelatedFeatures[Second Sampling Feature Code],$A2671),SamplingFeatures[Feature Code],0),"0000"),
", SpatialOffsetID:  ",IF(INDEX(RelatedFeatures[Offset Number],$A2671)="","",CONCATENATE("*SpatialOffsetID",TEXT(INDEX(RelatedFeatures[Offset Number],$A2671),"0000"))),"}")))</f>
        <v>#REF!</v>
      </c>
      <c r="P2671" t="e">
        <f>IF(INDEX(Methods[Method Type],$A2671)="","",
CONCATENATE("  - &amp;MethodID",TEXT($A2671,"0000"),
" {","MethodTypeCV:  ",CHAR(34),INDEX(Methods[Method Type],$A2671),CHAR(34),
", MethodCode:  ",CHAR(34),INDEX(Methods[Method Code],$A2671),CHAR(34),
", MethodName:  ",CHAR(34),INDEX(Methods[Method Name],$A2671),CHAR(34),
", MethodDescription:  ",CHAR(34),INDEX(Methods[Method Description],$A2671),CHAR(34),
", MethodLink:  ",CHAR(34),INDEX(Methods[Method Link],$A2671),CHAR(34),
", OrganizationID: *OrganizationID",TEXT(MATCH(INDEX(Methods[Organization Name],$A2671),Organizations[Organization Name],0),"0000"),"}"))</f>
        <v>#REF!</v>
      </c>
      <c r="Q2671" t="e">
        <f>IF(INDEX(Variables[Variable Type],$A2671)="","",
CONCATENATE("  - &amp;VariableID",TEXT($A2671,"0000"),
" {","VariableTypeCV:  ",CHAR(34),INDEX(Variables[Variable Type],$A2671),CHAR(34),
", VariableCode:  ",CHAR(34),INDEX(Variables[Variable Code],$A2671),CHAR(34),
", VariableNameCV:  ",CHAR(34),INDEX(Variables[Variable Name],$A2671),CHAR(34),
", VariableDefinition:  ",CHAR(34),INDEX(Variables[Variable Definition],$A2671),CHAR(34),
", SpecciationCV:  ",CHAR(34),INDEX(Variables[Speciation],$A2671),CHAR(34),
", NoDataValue:  ",CHAR(34),INDEX(Variables[No Data Value],$A2671),CHAR(34),"}"))</f>
        <v>#REF!</v>
      </c>
    </row>
    <row r="2672" spans="1:17" x14ac:dyDescent="0.25">
      <c r="A2672">
        <v>2669</v>
      </c>
      <c r="D2672" t="e">
        <f>IF(INDEX(People[First Name],$A2672)="","",
CONCATENATE("  - &amp;PersonID",TEXT($A2672,"0000"),
" {","PersonFirstName:  ",CHAR(34),INDEX(People[First Name],$A2672),CHAR(34),
", PersonMiddleName:  ",CHAR(34),INDEX(People[Middle Name],$A2672),CHAR(34),
", PersonLastName:  ",CHAR(34),INDEX(People[Last Name],$A2672),CHAR(34),"}"))</f>
        <v>#REF!</v>
      </c>
      <c r="E2672" t="e">
        <f>IF(INDEX(Organizations[Organization Type '[CV']],$A2672)="","",
CONCATENATE("  - &amp;OrganizationID",TEXT($A2672,"0000"),
" {","OrganizationTypeCV:  ",CHAR(34),INDEX(Organizations[Organization Type '[CV']],$A2672),CHAR(34),
", OrganizationCode:  ",CHAR(34),INDEX(Organizations[Organization Code],$A2672),CHAR(34),
", OrganizationName:  ",CHAR(34),INDEX(Organizations[Organization Name],$A2672),CHAR(34),
", OrganizationDescription:  ",CHAR(34),INDEX(Organizations[Organization Description],$A2672),CHAR(34),
", OrganizationLink:  ",CHAR(34),INDEX(Organizations[Organization Link],$A2672),CHAR(34),"}"))</f>
        <v>#REF!</v>
      </c>
      <c r="F2672" t="e">
        <f>IF(INDEX(People[First Name],$A2672)="","",
CONCATENATE("  - &amp;AffiliationID",TEXT($A2672,"0000"),
" {PersonID: *PersonID",TEXT($A2672,"0000"),
", OrganizationID: *OrganizationID",TEXT(MATCH(INDEX(People[Organization Name],$A2672),Organizations[Organization Name],0),"0000"),
", IsPrimaryOrganizationContact: , AffiliationStartDate: , AffiliationEndDate: , PrimaryPhone: ",
", PrimaryEmail: ",CHAR(34),INDEX(People[Primary Email],$A2672),CHAR(34),
", PrimaryAddress: ",CHAR(34),INDEX(People[Primary Address],$A2672),CHAR(34),
", PersonLink: }"))</f>
        <v>#REF!</v>
      </c>
      <c r="H2672" t="e">
        <f>IF(COUNTA(CitationInformation)=0,"",IF(INDEX(AuthorList[Author Name],$A2672)="","",
CONCATENATE("  - &amp;AuthorListID",TEXT($A2672,"0000"),
"  {CitationID: *CitationID0001",
", PersonID: *PersonID",TEXT(MATCH(INDEX(AuthorList[Author Name],$A2672),People[Full Name],0),"0000"),
", AuthorOrder: ",INDEX(AuthorList[Author Number],$A2672),"}")))</f>
        <v>#REF!</v>
      </c>
      <c r="K2672" t="e">
        <f>IF(INDEX(SamplingFeatures[Feature Code],$A2672)="","",
CONCATENATE("  - &amp;SamplingFeatureID",TEXT($A2672,"0000"),
" {","SamplingFeatureUUID:  ",CHAR(34),INDEX(SamplingFeatures[Sampling Feature UUID],$A2672),CHAR(34),
", SamplingFeatureTypeCV:  ",CHAR(34),INDEX(SamplingFeatures[Sampling Feature Type],$A2672),CHAR(34),
", SamplingFeatureCode:  ",CHAR(34),INDEX(SamplingFeatures[Feature Code],$A2672),CHAR(34),
", SamplingFeatureName:  ",CHAR(34),INDEX(SamplingFeatures[Feature Name],$A2672),CHAR(34),
", SamplingFeatureDescription:  ",CHAR(34),INDEX(SamplingFeatures[Feature Description],$A2672),CHAR(34),
", SamplingFeatureGeotypeCV:  ",CHAR(34),INDEX(SamplingFeatures[Feature Geo Type],$A2672),CHAR(34),
", FeatureGeometry:  ",CHAR(34),INDEX(SamplingFeatures[Feature Geometry],$A2672),CHAR(34),
", Elevation_m:  ",CHAR(34),INDEX(SamplingFeatures[Elevation_m],$A2672),CHAR(34),
", ElevationDatumCV:  ",CHAR(34),ElevationDatum,CHAR(34),"}"))</f>
        <v>#REF!</v>
      </c>
      <c r="L2672" t="e">
        <f>IF(INDEX(SamplingFeatures[Sampling Feature Type],$A2672)&lt;&gt;"Site","",
CONCATENATE("  - &amp;SiteID",TEXT(SUMPRODUCT(--($L$3:$L2671&lt;&gt;"")),"0000"),
" {","SamplingFeatureID:  *SamplingFeatureID",TEXT($A2672,"0000"),
", SiteTypeCV:  ",CHAR(34),INDEX(Sites[Site Type],$A2672),CHAR(34),
", Latitude:  ",INDEX(Sites[Latitude],$A2672),
", Longitude:  ",INDEX(Sites[Longitude],$A2672),
", SRSName:  ",CHAR(34),LatLonDatum,CHAR(34),"}"))</f>
        <v>#REF!</v>
      </c>
      <c r="M2672" t="e">
        <f>IF(INDEX(SamplingFeatures[Sampling Feature Type],$A2672)&lt;&gt;"Specimen","",
CONCATENATE("  - &amp;SpecimenID",TEXT(SUMPRODUCT(--($M$3:$M2671&lt;&gt;"")),"0000"),
" {","SamplingFeatureID:  *SamplingFeatureID",TEXT($A2672,"0000"),
", SpecimenTypeCV:  ",CHAR(34),INDEX(Specimens[Specimen Type],$A2672),CHAR(34),
", SpecimenMediumCV:  ",INDEX(Specimens[Specimen Medium],$A2672),
", IsFieldSpecimen:  ",CHAR(34),INDEX(Specimens[Is Field Specimen?],$A2672),CHAR(34),"}"))</f>
        <v>#REF!</v>
      </c>
      <c r="N2672" t="e">
        <f>IF(COUNTA(SpatialOffsets[])=0,"", IF(INDEX(SpatialOffsets[Spatial Offset Type],$A2672)="","",
CONCATENATE("  - &amp;SpatialOffsetID",TEXT($A2672,"0000"),
" {","SpatialOffsetTypeCV:  ",CHAR(34),INDEX(SpatialOffsets[Spatial Offset Type],$A2672),CHAR(34),
", Offset1Value:  ",INDEX(SpatialOffsets[Offset 1 Value],$A2672),
", Offset1UnitID:  ",CHAR(34),INDEX(SpatialOffsets[Offset 1 Unit],$A2672),CHAR(34),
", Offset2Value:  ",INDEX(SpatialOffsets[Offset 2 Value],$A2672),
", Offset2UnitID:  ",CHAR(34),INDEX(SpatialOffsets[Offset 2 Unit],$A2672),CHAR(34),
", Offset3Value:  ",INDEX(SpatialOffsets[Offset 3 Value],$A2672),
", Offset3UnitID:  ",CHAR(34),INDEX(SpatialOffsets[Offset 3 Unit],$A2672),CHAR(34),,"}")))</f>
        <v>#REF!</v>
      </c>
      <c r="O2672" t="e">
        <f>IF(COUNTA(RelatedFeatures[])=0,"", IF(INDEX(RelatedFeatures[First Sampling Feature Code],$A2672)="","",
CONCATENATE("  - &amp;RelationID",TEXT($A2672,"0000"),
" {","SamplingFeatureID:  *SamplingFeatureID",TEXT(MATCH(INDEX(RelatedFeatures[First Sampling Feature Code],$A2672),SamplingFeatures[Feature Code],0),"0000"),
", RelationshipTypeCV:  ",CHAR(34),INDEX(RelatedFeatures[Relationship Type],$A2672),CHAR(34),
", RelatedFeatureID: *SamplingFeatureID",TEXT(MATCH(INDEX(RelatedFeatures[Second Sampling Feature Code],$A2672),SamplingFeatures[Feature Code],0),"0000"),
", SpatialOffsetID:  ",IF(INDEX(RelatedFeatures[Offset Number],$A2672)="","",CONCATENATE("*SpatialOffsetID",TEXT(INDEX(RelatedFeatures[Offset Number],$A2672),"0000"))),"}")))</f>
        <v>#REF!</v>
      </c>
      <c r="P2672" t="e">
        <f>IF(INDEX(Methods[Method Type],$A2672)="","",
CONCATENATE("  - &amp;MethodID",TEXT($A2672,"0000"),
" {","MethodTypeCV:  ",CHAR(34),INDEX(Methods[Method Type],$A2672),CHAR(34),
", MethodCode:  ",CHAR(34),INDEX(Methods[Method Code],$A2672),CHAR(34),
", MethodName:  ",CHAR(34),INDEX(Methods[Method Name],$A2672),CHAR(34),
", MethodDescription:  ",CHAR(34),INDEX(Methods[Method Description],$A2672),CHAR(34),
", MethodLink:  ",CHAR(34),INDEX(Methods[Method Link],$A2672),CHAR(34),
", OrganizationID: *OrganizationID",TEXT(MATCH(INDEX(Methods[Organization Name],$A2672),Organizations[Organization Name],0),"0000"),"}"))</f>
        <v>#REF!</v>
      </c>
      <c r="Q2672" t="e">
        <f>IF(INDEX(Variables[Variable Type],$A2672)="","",
CONCATENATE("  - &amp;VariableID",TEXT($A2672,"0000"),
" {","VariableTypeCV:  ",CHAR(34),INDEX(Variables[Variable Type],$A2672),CHAR(34),
", VariableCode:  ",CHAR(34),INDEX(Variables[Variable Code],$A2672),CHAR(34),
", VariableNameCV:  ",CHAR(34),INDEX(Variables[Variable Name],$A2672),CHAR(34),
", VariableDefinition:  ",CHAR(34),INDEX(Variables[Variable Definition],$A2672),CHAR(34),
", SpecciationCV:  ",CHAR(34),INDEX(Variables[Speciation],$A2672),CHAR(34),
", NoDataValue:  ",CHAR(34),INDEX(Variables[No Data Value],$A2672),CHAR(34),"}"))</f>
        <v>#REF!</v>
      </c>
    </row>
    <row r="2673" spans="1:17" x14ac:dyDescent="0.25">
      <c r="A2673">
        <v>2670</v>
      </c>
      <c r="D2673" t="e">
        <f>IF(INDEX(People[First Name],$A2673)="","",
CONCATENATE("  - &amp;PersonID",TEXT($A2673,"0000"),
" {","PersonFirstName:  ",CHAR(34),INDEX(People[First Name],$A2673),CHAR(34),
", PersonMiddleName:  ",CHAR(34),INDEX(People[Middle Name],$A2673),CHAR(34),
", PersonLastName:  ",CHAR(34),INDEX(People[Last Name],$A2673),CHAR(34),"}"))</f>
        <v>#REF!</v>
      </c>
      <c r="E2673" t="e">
        <f>IF(INDEX(Organizations[Organization Type '[CV']],$A2673)="","",
CONCATENATE("  - &amp;OrganizationID",TEXT($A2673,"0000"),
" {","OrganizationTypeCV:  ",CHAR(34),INDEX(Organizations[Organization Type '[CV']],$A2673),CHAR(34),
", OrganizationCode:  ",CHAR(34),INDEX(Organizations[Organization Code],$A2673),CHAR(34),
", OrganizationName:  ",CHAR(34),INDEX(Organizations[Organization Name],$A2673),CHAR(34),
", OrganizationDescription:  ",CHAR(34),INDEX(Organizations[Organization Description],$A2673),CHAR(34),
", OrganizationLink:  ",CHAR(34),INDEX(Organizations[Organization Link],$A2673),CHAR(34),"}"))</f>
        <v>#REF!</v>
      </c>
      <c r="F2673" t="e">
        <f>IF(INDEX(People[First Name],$A2673)="","",
CONCATENATE("  - &amp;AffiliationID",TEXT($A2673,"0000"),
" {PersonID: *PersonID",TEXT($A2673,"0000"),
", OrganizationID: *OrganizationID",TEXT(MATCH(INDEX(People[Organization Name],$A2673),Organizations[Organization Name],0),"0000"),
", IsPrimaryOrganizationContact: , AffiliationStartDate: , AffiliationEndDate: , PrimaryPhone: ",
", PrimaryEmail: ",CHAR(34),INDEX(People[Primary Email],$A2673),CHAR(34),
", PrimaryAddress: ",CHAR(34),INDEX(People[Primary Address],$A2673),CHAR(34),
", PersonLink: }"))</f>
        <v>#REF!</v>
      </c>
      <c r="H2673" t="e">
        <f>IF(COUNTA(CitationInformation)=0,"",IF(INDEX(AuthorList[Author Name],$A2673)="","",
CONCATENATE("  - &amp;AuthorListID",TEXT($A2673,"0000"),
"  {CitationID: *CitationID0001",
", PersonID: *PersonID",TEXT(MATCH(INDEX(AuthorList[Author Name],$A2673),People[Full Name],0),"0000"),
", AuthorOrder: ",INDEX(AuthorList[Author Number],$A2673),"}")))</f>
        <v>#REF!</v>
      </c>
      <c r="K2673" t="e">
        <f>IF(INDEX(SamplingFeatures[Feature Code],$A2673)="","",
CONCATENATE("  - &amp;SamplingFeatureID",TEXT($A2673,"0000"),
" {","SamplingFeatureUUID:  ",CHAR(34),INDEX(SamplingFeatures[Sampling Feature UUID],$A2673),CHAR(34),
", SamplingFeatureTypeCV:  ",CHAR(34),INDEX(SamplingFeatures[Sampling Feature Type],$A2673),CHAR(34),
", SamplingFeatureCode:  ",CHAR(34),INDEX(SamplingFeatures[Feature Code],$A2673),CHAR(34),
", SamplingFeatureName:  ",CHAR(34),INDEX(SamplingFeatures[Feature Name],$A2673),CHAR(34),
", SamplingFeatureDescription:  ",CHAR(34),INDEX(SamplingFeatures[Feature Description],$A2673),CHAR(34),
", SamplingFeatureGeotypeCV:  ",CHAR(34),INDEX(SamplingFeatures[Feature Geo Type],$A2673),CHAR(34),
", FeatureGeometry:  ",CHAR(34),INDEX(SamplingFeatures[Feature Geometry],$A2673),CHAR(34),
", Elevation_m:  ",CHAR(34),INDEX(SamplingFeatures[Elevation_m],$A2673),CHAR(34),
", ElevationDatumCV:  ",CHAR(34),ElevationDatum,CHAR(34),"}"))</f>
        <v>#REF!</v>
      </c>
      <c r="L2673" t="e">
        <f>IF(INDEX(SamplingFeatures[Sampling Feature Type],$A2673)&lt;&gt;"Site","",
CONCATENATE("  - &amp;SiteID",TEXT(SUMPRODUCT(--($L$3:$L2672&lt;&gt;"")),"0000"),
" {","SamplingFeatureID:  *SamplingFeatureID",TEXT($A2673,"0000"),
", SiteTypeCV:  ",CHAR(34),INDEX(Sites[Site Type],$A2673),CHAR(34),
", Latitude:  ",INDEX(Sites[Latitude],$A2673),
", Longitude:  ",INDEX(Sites[Longitude],$A2673),
", SRSName:  ",CHAR(34),LatLonDatum,CHAR(34),"}"))</f>
        <v>#REF!</v>
      </c>
      <c r="M2673" t="e">
        <f>IF(INDEX(SamplingFeatures[Sampling Feature Type],$A2673)&lt;&gt;"Specimen","",
CONCATENATE("  - &amp;SpecimenID",TEXT(SUMPRODUCT(--($M$3:$M2672&lt;&gt;"")),"0000"),
" {","SamplingFeatureID:  *SamplingFeatureID",TEXT($A2673,"0000"),
", SpecimenTypeCV:  ",CHAR(34),INDEX(Specimens[Specimen Type],$A2673),CHAR(34),
", SpecimenMediumCV:  ",INDEX(Specimens[Specimen Medium],$A2673),
", IsFieldSpecimen:  ",CHAR(34),INDEX(Specimens[Is Field Specimen?],$A2673),CHAR(34),"}"))</f>
        <v>#REF!</v>
      </c>
      <c r="N2673" t="e">
        <f>IF(COUNTA(SpatialOffsets[])=0,"", IF(INDEX(SpatialOffsets[Spatial Offset Type],$A2673)="","",
CONCATENATE("  - &amp;SpatialOffsetID",TEXT($A2673,"0000"),
" {","SpatialOffsetTypeCV:  ",CHAR(34),INDEX(SpatialOffsets[Spatial Offset Type],$A2673),CHAR(34),
", Offset1Value:  ",INDEX(SpatialOffsets[Offset 1 Value],$A2673),
", Offset1UnitID:  ",CHAR(34),INDEX(SpatialOffsets[Offset 1 Unit],$A2673),CHAR(34),
", Offset2Value:  ",INDEX(SpatialOffsets[Offset 2 Value],$A2673),
", Offset2UnitID:  ",CHAR(34),INDEX(SpatialOffsets[Offset 2 Unit],$A2673),CHAR(34),
", Offset3Value:  ",INDEX(SpatialOffsets[Offset 3 Value],$A2673),
", Offset3UnitID:  ",CHAR(34),INDEX(SpatialOffsets[Offset 3 Unit],$A2673),CHAR(34),,"}")))</f>
        <v>#REF!</v>
      </c>
      <c r="O2673" t="e">
        <f>IF(COUNTA(RelatedFeatures[])=0,"", IF(INDEX(RelatedFeatures[First Sampling Feature Code],$A2673)="","",
CONCATENATE("  - &amp;RelationID",TEXT($A2673,"0000"),
" {","SamplingFeatureID:  *SamplingFeatureID",TEXT(MATCH(INDEX(RelatedFeatures[First Sampling Feature Code],$A2673),SamplingFeatures[Feature Code],0),"0000"),
", RelationshipTypeCV:  ",CHAR(34),INDEX(RelatedFeatures[Relationship Type],$A2673),CHAR(34),
", RelatedFeatureID: *SamplingFeatureID",TEXT(MATCH(INDEX(RelatedFeatures[Second Sampling Feature Code],$A2673),SamplingFeatures[Feature Code],0),"0000"),
", SpatialOffsetID:  ",IF(INDEX(RelatedFeatures[Offset Number],$A2673)="","",CONCATENATE("*SpatialOffsetID",TEXT(INDEX(RelatedFeatures[Offset Number],$A2673),"0000"))),"}")))</f>
        <v>#REF!</v>
      </c>
      <c r="P2673" t="e">
        <f>IF(INDEX(Methods[Method Type],$A2673)="","",
CONCATENATE("  - &amp;MethodID",TEXT($A2673,"0000"),
" {","MethodTypeCV:  ",CHAR(34),INDEX(Methods[Method Type],$A2673),CHAR(34),
", MethodCode:  ",CHAR(34),INDEX(Methods[Method Code],$A2673),CHAR(34),
", MethodName:  ",CHAR(34),INDEX(Methods[Method Name],$A2673),CHAR(34),
", MethodDescription:  ",CHAR(34),INDEX(Methods[Method Description],$A2673),CHAR(34),
", MethodLink:  ",CHAR(34),INDEX(Methods[Method Link],$A2673),CHAR(34),
", OrganizationID: *OrganizationID",TEXT(MATCH(INDEX(Methods[Organization Name],$A2673),Organizations[Organization Name],0),"0000"),"}"))</f>
        <v>#REF!</v>
      </c>
      <c r="Q2673" t="e">
        <f>IF(INDEX(Variables[Variable Type],$A2673)="","",
CONCATENATE("  - &amp;VariableID",TEXT($A2673,"0000"),
" {","VariableTypeCV:  ",CHAR(34),INDEX(Variables[Variable Type],$A2673),CHAR(34),
", VariableCode:  ",CHAR(34),INDEX(Variables[Variable Code],$A2673),CHAR(34),
", VariableNameCV:  ",CHAR(34),INDEX(Variables[Variable Name],$A2673),CHAR(34),
", VariableDefinition:  ",CHAR(34),INDEX(Variables[Variable Definition],$A2673),CHAR(34),
", SpecciationCV:  ",CHAR(34),INDEX(Variables[Speciation],$A2673),CHAR(34),
", NoDataValue:  ",CHAR(34),INDEX(Variables[No Data Value],$A2673),CHAR(34),"}"))</f>
        <v>#REF!</v>
      </c>
    </row>
    <row r="2674" spans="1:17" x14ac:dyDescent="0.25">
      <c r="A2674">
        <v>2671</v>
      </c>
      <c r="D2674" t="e">
        <f>IF(INDEX(People[First Name],$A2674)="","",
CONCATENATE("  - &amp;PersonID",TEXT($A2674,"0000"),
" {","PersonFirstName:  ",CHAR(34),INDEX(People[First Name],$A2674),CHAR(34),
", PersonMiddleName:  ",CHAR(34),INDEX(People[Middle Name],$A2674),CHAR(34),
", PersonLastName:  ",CHAR(34),INDEX(People[Last Name],$A2674),CHAR(34),"}"))</f>
        <v>#REF!</v>
      </c>
      <c r="E2674" t="e">
        <f>IF(INDEX(Organizations[Organization Type '[CV']],$A2674)="","",
CONCATENATE("  - &amp;OrganizationID",TEXT($A2674,"0000"),
" {","OrganizationTypeCV:  ",CHAR(34),INDEX(Organizations[Organization Type '[CV']],$A2674),CHAR(34),
", OrganizationCode:  ",CHAR(34),INDEX(Organizations[Organization Code],$A2674),CHAR(34),
", OrganizationName:  ",CHAR(34),INDEX(Organizations[Organization Name],$A2674),CHAR(34),
", OrganizationDescription:  ",CHAR(34),INDEX(Organizations[Organization Description],$A2674),CHAR(34),
", OrganizationLink:  ",CHAR(34),INDEX(Organizations[Organization Link],$A2674),CHAR(34),"}"))</f>
        <v>#REF!</v>
      </c>
      <c r="F2674" t="e">
        <f>IF(INDEX(People[First Name],$A2674)="","",
CONCATENATE("  - &amp;AffiliationID",TEXT($A2674,"0000"),
" {PersonID: *PersonID",TEXT($A2674,"0000"),
", OrganizationID: *OrganizationID",TEXT(MATCH(INDEX(People[Organization Name],$A2674),Organizations[Organization Name],0),"0000"),
", IsPrimaryOrganizationContact: , AffiliationStartDate: , AffiliationEndDate: , PrimaryPhone: ",
", PrimaryEmail: ",CHAR(34),INDEX(People[Primary Email],$A2674),CHAR(34),
", PrimaryAddress: ",CHAR(34),INDEX(People[Primary Address],$A2674),CHAR(34),
", PersonLink: }"))</f>
        <v>#REF!</v>
      </c>
      <c r="H2674" t="e">
        <f>IF(COUNTA(CitationInformation)=0,"",IF(INDEX(AuthorList[Author Name],$A2674)="","",
CONCATENATE("  - &amp;AuthorListID",TEXT($A2674,"0000"),
"  {CitationID: *CitationID0001",
", PersonID: *PersonID",TEXT(MATCH(INDEX(AuthorList[Author Name],$A2674),People[Full Name],0),"0000"),
", AuthorOrder: ",INDEX(AuthorList[Author Number],$A2674),"}")))</f>
        <v>#REF!</v>
      </c>
      <c r="K2674" t="e">
        <f>IF(INDEX(SamplingFeatures[Feature Code],$A2674)="","",
CONCATENATE("  - &amp;SamplingFeatureID",TEXT($A2674,"0000"),
" {","SamplingFeatureUUID:  ",CHAR(34),INDEX(SamplingFeatures[Sampling Feature UUID],$A2674),CHAR(34),
", SamplingFeatureTypeCV:  ",CHAR(34),INDEX(SamplingFeatures[Sampling Feature Type],$A2674),CHAR(34),
", SamplingFeatureCode:  ",CHAR(34),INDEX(SamplingFeatures[Feature Code],$A2674),CHAR(34),
", SamplingFeatureName:  ",CHAR(34),INDEX(SamplingFeatures[Feature Name],$A2674),CHAR(34),
", SamplingFeatureDescription:  ",CHAR(34),INDEX(SamplingFeatures[Feature Description],$A2674),CHAR(34),
", SamplingFeatureGeotypeCV:  ",CHAR(34),INDEX(SamplingFeatures[Feature Geo Type],$A2674),CHAR(34),
", FeatureGeometry:  ",CHAR(34),INDEX(SamplingFeatures[Feature Geometry],$A2674),CHAR(34),
", Elevation_m:  ",CHAR(34),INDEX(SamplingFeatures[Elevation_m],$A2674),CHAR(34),
", ElevationDatumCV:  ",CHAR(34),ElevationDatum,CHAR(34),"}"))</f>
        <v>#REF!</v>
      </c>
      <c r="L2674" t="e">
        <f>IF(INDEX(SamplingFeatures[Sampling Feature Type],$A2674)&lt;&gt;"Site","",
CONCATENATE("  - &amp;SiteID",TEXT(SUMPRODUCT(--($L$3:$L2673&lt;&gt;"")),"0000"),
" {","SamplingFeatureID:  *SamplingFeatureID",TEXT($A2674,"0000"),
", SiteTypeCV:  ",CHAR(34),INDEX(Sites[Site Type],$A2674),CHAR(34),
", Latitude:  ",INDEX(Sites[Latitude],$A2674),
", Longitude:  ",INDEX(Sites[Longitude],$A2674),
", SRSName:  ",CHAR(34),LatLonDatum,CHAR(34),"}"))</f>
        <v>#REF!</v>
      </c>
      <c r="M2674" t="e">
        <f>IF(INDEX(SamplingFeatures[Sampling Feature Type],$A2674)&lt;&gt;"Specimen","",
CONCATENATE("  - &amp;SpecimenID",TEXT(SUMPRODUCT(--($M$3:$M2673&lt;&gt;"")),"0000"),
" {","SamplingFeatureID:  *SamplingFeatureID",TEXT($A2674,"0000"),
", SpecimenTypeCV:  ",CHAR(34),INDEX(Specimens[Specimen Type],$A2674),CHAR(34),
", SpecimenMediumCV:  ",INDEX(Specimens[Specimen Medium],$A2674),
", IsFieldSpecimen:  ",CHAR(34),INDEX(Specimens[Is Field Specimen?],$A2674),CHAR(34),"}"))</f>
        <v>#REF!</v>
      </c>
      <c r="N2674" t="e">
        <f>IF(COUNTA(SpatialOffsets[])=0,"", IF(INDEX(SpatialOffsets[Spatial Offset Type],$A2674)="","",
CONCATENATE("  - &amp;SpatialOffsetID",TEXT($A2674,"0000"),
" {","SpatialOffsetTypeCV:  ",CHAR(34),INDEX(SpatialOffsets[Spatial Offset Type],$A2674),CHAR(34),
", Offset1Value:  ",INDEX(SpatialOffsets[Offset 1 Value],$A2674),
", Offset1UnitID:  ",CHAR(34),INDEX(SpatialOffsets[Offset 1 Unit],$A2674),CHAR(34),
", Offset2Value:  ",INDEX(SpatialOffsets[Offset 2 Value],$A2674),
", Offset2UnitID:  ",CHAR(34),INDEX(SpatialOffsets[Offset 2 Unit],$A2674),CHAR(34),
", Offset3Value:  ",INDEX(SpatialOffsets[Offset 3 Value],$A2674),
", Offset3UnitID:  ",CHAR(34),INDEX(SpatialOffsets[Offset 3 Unit],$A2674),CHAR(34),,"}")))</f>
        <v>#REF!</v>
      </c>
      <c r="O2674" t="e">
        <f>IF(COUNTA(RelatedFeatures[])=0,"", IF(INDEX(RelatedFeatures[First Sampling Feature Code],$A2674)="","",
CONCATENATE("  - &amp;RelationID",TEXT($A2674,"0000"),
" {","SamplingFeatureID:  *SamplingFeatureID",TEXT(MATCH(INDEX(RelatedFeatures[First Sampling Feature Code],$A2674),SamplingFeatures[Feature Code],0),"0000"),
", RelationshipTypeCV:  ",CHAR(34),INDEX(RelatedFeatures[Relationship Type],$A2674),CHAR(34),
", RelatedFeatureID: *SamplingFeatureID",TEXT(MATCH(INDEX(RelatedFeatures[Second Sampling Feature Code],$A2674),SamplingFeatures[Feature Code],0),"0000"),
", SpatialOffsetID:  ",IF(INDEX(RelatedFeatures[Offset Number],$A2674)="","",CONCATENATE("*SpatialOffsetID",TEXT(INDEX(RelatedFeatures[Offset Number],$A2674),"0000"))),"}")))</f>
        <v>#REF!</v>
      </c>
      <c r="P2674" t="e">
        <f>IF(INDEX(Methods[Method Type],$A2674)="","",
CONCATENATE("  - &amp;MethodID",TEXT($A2674,"0000"),
" {","MethodTypeCV:  ",CHAR(34),INDEX(Methods[Method Type],$A2674),CHAR(34),
", MethodCode:  ",CHAR(34),INDEX(Methods[Method Code],$A2674),CHAR(34),
", MethodName:  ",CHAR(34),INDEX(Methods[Method Name],$A2674),CHAR(34),
", MethodDescription:  ",CHAR(34),INDEX(Methods[Method Description],$A2674),CHAR(34),
", MethodLink:  ",CHAR(34),INDEX(Methods[Method Link],$A2674),CHAR(34),
", OrganizationID: *OrganizationID",TEXT(MATCH(INDEX(Methods[Organization Name],$A2674),Organizations[Organization Name],0),"0000"),"}"))</f>
        <v>#REF!</v>
      </c>
      <c r="Q2674" t="e">
        <f>IF(INDEX(Variables[Variable Type],$A2674)="","",
CONCATENATE("  - &amp;VariableID",TEXT($A2674,"0000"),
" {","VariableTypeCV:  ",CHAR(34),INDEX(Variables[Variable Type],$A2674),CHAR(34),
", VariableCode:  ",CHAR(34),INDEX(Variables[Variable Code],$A2674),CHAR(34),
", VariableNameCV:  ",CHAR(34),INDEX(Variables[Variable Name],$A2674),CHAR(34),
", VariableDefinition:  ",CHAR(34),INDEX(Variables[Variable Definition],$A2674),CHAR(34),
", SpecciationCV:  ",CHAR(34),INDEX(Variables[Speciation],$A2674),CHAR(34),
", NoDataValue:  ",CHAR(34),INDEX(Variables[No Data Value],$A2674),CHAR(34),"}"))</f>
        <v>#REF!</v>
      </c>
    </row>
    <row r="2675" spans="1:17" x14ac:dyDescent="0.25">
      <c r="A2675">
        <v>2672</v>
      </c>
      <c r="D2675" t="e">
        <f>IF(INDEX(People[First Name],$A2675)="","",
CONCATENATE("  - &amp;PersonID",TEXT($A2675,"0000"),
" {","PersonFirstName:  ",CHAR(34),INDEX(People[First Name],$A2675),CHAR(34),
", PersonMiddleName:  ",CHAR(34),INDEX(People[Middle Name],$A2675),CHAR(34),
", PersonLastName:  ",CHAR(34),INDEX(People[Last Name],$A2675),CHAR(34),"}"))</f>
        <v>#REF!</v>
      </c>
      <c r="E2675" t="e">
        <f>IF(INDEX(Organizations[Organization Type '[CV']],$A2675)="","",
CONCATENATE("  - &amp;OrganizationID",TEXT($A2675,"0000"),
" {","OrganizationTypeCV:  ",CHAR(34),INDEX(Organizations[Organization Type '[CV']],$A2675),CHAR(34),
", OrganizationCode:  ",CHAR(34),INDEX(Organizations[Organization Code],$A2675),CHAR(34),
", OrganizationName:  ",CHAR(34),INDEX(Organizations[Organization Name],$A2675),CHAR(34),
", OrganizationDescription:  ",CHAR(34),INDEX(Organizations[Organization Description],$A2675),CHAR(34),
", OrganizationLink:  ",CHAR(34),INDEX(Organizations[Organization Link],$A2675),CHAR(34),"}"))</f>
        <v>#REF!</v>
      </c>
      <c r="F2675" t="e">
        <f>IF(INDEX(People[First Name],$A2675)="","",
CONCATENATE("  - &amp;AffiliationID",TEXT($A2675,"0000"),
" {PersonID: *PersonID",TEXT($A2675,"0000"),
", OrganizationID: *OrganizationID",TEXT(MATCH(INDEX(People[Organization Name],$A2675),Organizations[Organization Name],0),"0000"),
", IsPrimaryOrganizationContact: , AffiliationStartDate: , AffiliationEndDate: , PrimaryPhone: ",
", PrimaryEmail: ",CHAR(34),INDEX(People[Primary Email],$A2675),CHAR(34),
", PrimaryAddress: ",CHAR(34),INDEX(People[Primary Address],$A2675),CHAR(34),
", PersonLink: }"))</f>
        <v>#REF!</v>
      </c>
      <c r="H2675" t="e">
        <f>IF(COUNTA(CitationInformation)=0,"",IF(INDEX(AuthorList[Author Name],$A2675)="","",
CONCATENATE("  - &amp;AuthorListID",TEXT($A2675,"0000"),
"  {CitationID: *CitationID0001",
", PersonID: *PersonID",TEXT(MATCH(INDEX(AuthorList[Author Name],$A2675),People[Full Name],0),"0000"),
", AuthorOrder: ",INDEX(AuthorList[Author Number],$A2675),"}")))</f>
        <v>#REF!</v>
      </c>
      <c r="K2675" t="e">
        <f>IF(INDEX(SamplingFeatures[Feature Code],$A2675)="","",
CONCATENATE("  - &amp;SamplingFeatureID",TEXT($A2675,"0000"),
" {","SamplingFeatureUUID:  ",CHAR(34),INDEX(SamplingFeatures[Sampling Feature UUID],$A2675),CHAR(34),
", SamplingFeatureTypeCV:  ",CHAR(34),INDEX(SamplingFeatures[Sampling Feature Type],$A2675),CHAR(34),
", SamplingFeatureCode:  ",CHAR(34),INDEX(SamplingFeatures[Feature Code],$A2675),CHAR(34),
", SamplingFeatureName:  ",CHAR(34),INDEX(SamplingFeatures[Feature Name],$A2675),CHAR(34),
", SamplingFeatureDescription:  ",CHAR(34),INDEX(SamplingFeatures[Feature Description],$A2675),CHAR(34),
", SamplingFeatureGeotypeCV:  ",CHAR(34),INDEX(SamplingFeatures[Feature Geo Type],$A2675),CHAR(34),
", FeatureGeometry:  ",CHAR(34),INDEX(SamplingFeatures[Feature Geometry],$A2675),CHAR(34),
", Elevation_m:  ",CHAR(34),INDEX(SamplingFeatures[Elevation_m],$A2675),CHAR(34),
", ElevationDatumCV:  ",CHAR(34),ElevationDatum,CHAR(34),"}"))</f>
        <v>#REF!</v>
      </c>
      <c r="L2675" t="e">
        <f>IF(INDEX(SamplingFeatures[Sampling Feature Type],$A2675)&lt;&gt;"Site","",
CONCATENATE("  - &amp;SiteID",TEXT(SUMPRODUCT(--($L$3:$L2674&lt;&gt;"")),"0000"),
" {","SamplingFeatureID:  *SamplingFeatureID",TEXT($A2675,"0000"),
", SiteTypeCV:  ",CHAR(34),INDEX(Sites[Site Type],$A2675),CHAR(34),
", Latitude:  ",INDEX(Sites[Latitude],$A2675),
", Longitude:  ",INDEX(Sites[Longitude],$A2675),
", SRSName:  ",CHAR(34),LatLonDatum,CHAR(34),"}"))</f>
        <v>#REF!</v>
      </c>
      <c r="M2675" t="e">
        <f>IF(INDEX(SamplingFeatures[Sampling Feature Type],$A2675)&lt;&gt;"Specimen","",
CONCATENATE("  - &amp;SpecimenID",TEXT(SUMPRODUCT(--($M$3:$M2674&lt;&gt;"")),"0000"),
" {","SamplingFeatureID:  *SamplingFeatureID",TEXT($A2675,"0000"),
", SpecimenTypeCV:  ",CHAR(34),INDEX(Specimens[Specimen Type],$A2675),CHAR(34),
", SpecimenMediumCV:  ",INDEX(Specimens[Specimen Medium],$A2675),
", IsFieldSpecimen:  ",CHAR(34),INDEX(Specimens[Is Field Specimen?],$A2675),CHAR(34),"}"))</f>
        <v>#REF!</v>
      </c>
      <c r="N2675" t="e">
        <f>IF(COUNTA(SpatialOffsets[])=0,"", IF(INDEX(SpatialOffsets[Spatial Offset Type],$A2675)="","",
CONCATENATE("  - &amp;SpatialOffsetID",TEXT($A2675,"0000"),
" {","SpatialOffsetTypeCV:  ",CHAR(34),INDEX(SpatialOffsets[Spatial Offset Type],$A2675),CHAR(34),
", Offset1Value:  ",INDEX(SpatialOffsets[Offset 1 Value],$A2675),
", Offset1UnitID:  ",CHAR(34),INDEX(SpatialOffsets[Offset 1 Unit],$A2675),CHAR(34),
", Offset2Value:  ",INDEX(SpatialOffsets[Offset 2 Value],$A2675),
", Offset2UnitID:  ",CHAR(34),INDEX(SpatialOffsets[Offset 2 Unit],$A2675),CHAR(34),
", Offset3Value:  ",INDEX(SpatialOffsets[Offset 3 Value],$A2675),
", Offset3UnitID:  ",CHAR(34),INDEX(SpatialOffsets[Offset 3 Unit],$A2675),CHAR(34),,"}")))</f>
        <v>#REF!</v>
      </c>
      <c r="O2675" t="e">
        <f>IF(COUNTA(RelatedFeatures[])=0,"", IF(INDEX(RelatedFeatures[First Sampling Feature Code],$A2675)="","",
CONCATENATE("  - &amp;RelationID",TEXT($A2675,"0000"),
" {","SamplingFeatureID:  *SamplingFeatureID",TEXT(MATCH(INDEX(RelatedFeatures[First Sampling Feature Code],$A2675),SamplingFeatures[Feature Code],0),"0000"),
", RelationshipTypeCV:  ",CHAR(34),INDEX(RelatedFeatures[Relationship Type],$A2675),CHAR(34),
", RelatedFeatureID: *SamplingFeatureID",TEXT(MATCH(INDEX(RelatedFeatures[Second Sampling Feature Code],$A2675),SamplingFeatures[Feature Code],0),"0000"),
", SpatialOffsetID:  ",IF(INDEX(RelatedFeatures[Offset Number],$A2675)="","",CONCATENATE("*SpatialOffsetID",TEXT(INDEX(RelatedFeatures[Offset Number],$A2675),"0000"))),"}")))</f>
        <v>#REF!</v>
      </c>
      <c r="P2675" t="e">
        <f>IF(INDEX(Methods[Method Type],$A2675)="","",
CONCATENATE("  - &amp;MethodID",TEXT($A2675,"0000"),
" {","MethodTypeCV:  ",CHAR(34),INDEX(Methods[Method Type],$A2675),CHAR(34),
", MethodCode:  ",CHAR(34),INDEX(Methods[Method Code],$A2675),CHAR(34),
", MethodName:  ",CHAR(34),INDEX(Methods[Method Name],$A2675),CHAR(34),
", MethodDescription:  ",CHAR(34),INDEX(Methods[Method Description],$A2675),CHAR(34),
", MethodLink:  ",CHAR(34),INDEX(Methods[Method Link],$A2675),CHAR(34),
", OrganizationID: *OrganizationID",TEXT(MATCH(INDEX(Methods[Organization Name],$A2675),Organizations[Organization Name],0),"0000"),"}"))</f>
        <v>#REF!</v>
      </c>
      <c r="Q2675" t="e">
        <f>IF(INDEX(Variables[Variable Type],$A2675)="","",
CONCATENATE("  - &amp;VariableID",TEXT($A2675,"0000"),
" {","VariableTypeCV:  ",CHAR(34),INDEX(Variables[Variable Type],$A2675),CHAR(34),
", VariableCode:  ",CHAR(34),INDEX(Variables[Variable Code],$A2675),CHAR(34),
", VariableNameCV:  ",CHAR(34),INDEX(Variables[Variable Name],$A2675),CHAR(34),
", VariableDefinition:  ",CHAR(34),INDEX(Variables[Variable Definition],$A2675),CHAR(34),
", SpecciationCV:  ",CHAR(34),INDEX(Variables[Speciation],$A2675),CHAR(34),
", NoDataValue:  ",CHAR(34),INDEX(Variables[No Data Value],$A2675),CHAR(34),"}"))</f>
        <v>#REF!</v>
      </c>
    </row>
    <row r="2676" spans="1:17" x14ac:dyDescent="0.25">
      <c r="A2676">
        <v>2673</v>
      </c>
      <c r="D2676" t="e">
        <f>IF(INDEX(People[First Name],$A2676)="","",
CONCATENATE("  - &amp;PersonID",TEXT($A2676,"0000"),
" {","PersonFirstName:  ",CHAR(34),INDEX(People[First Name],$A2676),CHAR(34),
", PersonMiddleName:  ",CHAR(34),INDEX(People[Middle Name],$A2676),CHAR(34),
", PersonLastName:  ",CHAR(34),INDEX(People[Last Name],$A2676),CHAR(34),"}"))</f>
        <v>#REF!</v>
      </c>
      <c r="E2676" t="e">
        <f>IF(INDEX(Organizations[Organization Type '[CV']],$A2676)="","",
CONCATENATE("  - &amp;OrganizationID",TEXT($A2676,"0000"),
" {","OrganizationTypeCV:  ",CHAR(34),INDEX(Organizations[Organization Type '[CV']],$A2676),CHAR(34),
", OrganizationCode:  ",CHAR(34),INDEX(Organizations[Organization Code],$A2676),CHAR(34),
", OrganizationName:  ",CHAR(34),INDEX(Organizations[Organization Name],$A2676),CHAR(34),
", OrganizationDescription:  ",CHAR(34),INDEX(Organizations[Organization Description],$A2676),CHAR(34),
", OrganizationLink:  ",CHAR(34),INDEX(Organizations[Organization Link],$A2676),CHAR(34),"}"))</f>
        <v>#REF!</v>
      </c>
      <c r="F2676" t="e">
        <f>IF(INDEX(People[First Name],$A2676)="","",
CONCATENATE("  - &amp;AffiliationID",TEXT($A2676,"0000"),
" {PersonID: *PersonID",TEXT($A2676,"0000"),
", OrganizationID: *OrganizationID",TEXT(MATCH(INDEX(People[Organization Name],$A2676),Organizations[Organization Name],0),"0000"),
", IsPrimaryOrganizationContact: , AffiliationStartDate: , AffiliationEndDate: , PrimaryPhone: ",
", PrimaryEmail: ",CHAR(34),INDEX(People[Primary Email],$A2676),CHAR(34),
", PrimaryAddress: ",CHAR(34),INDEX(People[Primary Address],$A2676),CHAR(34),
", PersonLink: }"))</f>
        <v>#REF!</v>
      </c>
      <c r="H2676" t="e">
        <f>IF(COUNTA(CitationInformation)=0,"",IF(INDEX(AuthorList[Author Name],$A2676)="","",
CONCATENATE("  - &amp;AuthorListID",TEXT($A2676,"0000"),
"  {CitationID: *CitationID0001",
", PersonID: *PersonID",TEXT(MATCH(INDEX(AuthorList[Author Name],$A2676),People[Full Name],0),"0000"),
", AuthorOrder: ",INDEX(AuthorList[Author Number],$A2676),"}")))</f>
        <v>#REF!</v>
      </c>
      <c r="K2676" t="e">
        <f>IF(INDEX(SamplingFeatures[Feature Code],$A2676)="","",
CONCATENATE("  - &amp;SamplingFeatureID",TEXT($A2676,"0000"),
" {","SamplingFeatureUUID:  ",CHAR(34),INDEX(SamplingFeatures[Sampling Feature UUID],$A2676),CHAR(34),
", SamplingFeatureTypeCV:  ",CHAR(34),INDEX(SamplingFeatures[Sampling Feature Type],$A2676),CHAR(34),
", SamplingFeatureCode:  ",CHAR(34),INDEX(SamplingFeatures[Feature Code],$A2676),CHAR(34),
", SamplingFeatureName:  ",CHAR(34),INDEX(SamplingFeatures[Feature Name],$A2676),CHAR(34),
", SamplingFeatureDescription:  ",CHAR(34),INDEX(SamplingFeatures[Feature Description],$A2676),CHAR(34),
", SamplingFeatureGeotypeCV:  ",CHAR(34),INDEX(SamplingFeatures[Feature Geo Type],$A2676),CHAR(34),
", FeatureGeometry:  ",CHAR(34),INDEX(SamplingFeatures[Feature Geometry],$A2676),CHAR(34),
", Elevation_m:  ",CHAR(34),INDEX(SamplingFeatures[Elevation_m],$A2676),CHAR(34),
", ElevationDatumCV:  ",CHAR(34),ElevationDatum,CHAR(34),"}"))</f>
        <v>#REF!</v>
      </c>
      <c r="L2676" t="e">
        <f>IF(INDEX(SamplingFeatures[Sampling Feature Type],$A2676)&lt;&gt;"Site","",
CONCATENATE("  - &amp;SiteID",TEXT(SUMPRODUCT(--($L$3:$L2675&lt;&gt;"")),"0000"),
" {","SamplingFeatureID:  *SamplingFeatureID",TEXT($A2676,"0000"),
", SiteTypeCV:  ",CHAR(34),INDEX(Sites[Site Type],$A2676),CHAR(34),
", Latitude:  ",INDEX(Sites[Latitude],$A2676),
", Longitude:  ",INDEX(Sites[Longitude],$A2676),
", SRSName:  ",CHAR(34),LatLonDatum,CHAR(34),"}"))</f>
        <v>#REF!</v>
      </c>
      <c r="M2676" t="e">
        <f>IF(INDEX(SamplingFeatures[Sampling Feature Type],$A2676)&lt;&gt;"Specimen","",
CONCATENATE("  - &amp;SpecimenID",TEXT(SUMPRODUCT(--($M$3:$M2675&lt;&gt;"")),"0000"),
" {","SamplingFeatureID:  *SamplingFeatureID",TEXT($A2676,"0000"),
", SpecimenTypeCV:  ",CHAR(34),INDEX(Specimens[Specimen Type],$A2676),CHAR(34),
", SpecimenMediumCV:  ",INDEX(Specimens[Specimen Medium],$A2676),
", IsFieldSpecimen:  ",CHAR(34),INDEX(Specimens[Is Field Specimen?],$A2676),CHAR(34),"}"))</f>
        <v>#REF!</v>
      </c>
      <c r="N2676" t="e">
        <f>IF(COUNTA(SpatialOffsets[])=0,"", IF(INDEX(SpatialOffsets[Spatial Offset Type],$A2676)="","",
CONCATENATE("  - &amp;SpatialOffsetID",TEXT($A2676,"0000"),
" {","SpatialOffsetTypeCV:  ",CHAR(34),INDEX(SpatialOffsets[Spatial Offset Type],$A2676),CHAR(34),
", Offset1Value:  ",INDEX(SpatialOffsets[Offset 1 Value],$A2676),
", Offset1UnitID:  ",CHAR(34),INDEX(SpatialOffsets[Offset 1 Unit],$A2676),CHAR(34),
", Offset2Value:  ",INDEX(SpatialOffsets[Offset 2 Value],$A2676),
", Offset2UnitID:  ",CHAR(34),INDEX(SpatialOffsets[Offset 2 Unit],$A2676),CHAR(34),
", Offset3Value:  ",INDEX(SpatialOffsets[Offset 3 Value],$A2676),
", Offset3UnitID:  ",CHAR(34),INDEX(SpatialOffsets[Offset 3 Unit],$A2676),CHAR(34),,"}")))</f>
        <v>#REF!</v>
      </c>
      <c r="O2676" t="e">
        <f>IF(COUNTA(RelatedFeatures[])=0,"", IF(INDEX(RelatedFeatures[First Sampling Feature Code],$A2676)="","",
CONCATENATE("  - &amp;RelationID",TEXT($A2676,"0000"),
" {","SamplingFeatureID:  *SamplingFeatureID",TEXT(MATCH(INDEX(RelatedFeatures[First Sampling Feature Code],$A2676),SamplingFeatures[Feature Code],0),"0000"),
", RelationshipTypeCV:  ",CHAR(34),INDEX(RelatedFeatures[Relationship Type],$A2676),CHAR(34),
", RelatedFeatureID: *SamplingFeatureID",TEXT(MATCH(INDEX(RelatedFeatures[Second Sampling Feature Code],$A2676),SamplingFeatures[Feature Code],0),"0000"),
", SpatialOffsetID:  ",IF(INDEX(RelatedFeatures[Offset Number],$A2676)="","",CONCATENATE("*SpatialOffsetID",TEXT(INDEX(RelatedFeatures[Offset Number],$A2676),"0000"))),"}")))</f>
        <v>#REF!</v>
      </c>
      <c r="P2676" t="e">
        <f>IF(INDEX(Methods[Method Type],$A2676)="","",
CONCATENATE("  - &amp;MethodID",TEXT($A2676,"0000"),
" {","MethodTypeCV:  ",CHAR(34),INDEX(Methods[Method Type],$A2676),CHAR(34),
", MethodCode:  ",CHAR(34),INDEX(Methods[Method Code],$A2676),CHAR(34),
", MethodName:  ",CHAR(34),INDEX(Methods[Method Name],$A2676),CHAR(34),
", MethodDescription:  ",CHAR(34),INDEX(Methods[Method Description],$A2676),CHAR(34),
", MethodLink:  ",CHAR(34),INDEX(Methods[Method Link],$A2676),CHAR(34),
", OrganizationID: *OrganizationID",TEXT(MATCH(INDEX(Methods[Organization Name],$A2676),Organizations[Organization Name],0),"0000"),"}"))</f>
        <v>#REF!</v>
      </c>
      <c r="Q2676" t="e">
        <f>IF(INDEX(Variables[Variable Type],$A2676)="","",
CONCATENATE("  - &amp;VariableID",TEXT($A2676,"0000"),
" {","VariableTypeCV:  ",CHAR(34),INDEX(Variables[Variable Type],$A2676),CHAR(34),
", VariableCode:  ",CHAR(34),INDEX(Variables[Variable Code],$A2676),CHAR(34),
", VariableNameCV:  ",CHAR(34),INDEX(Variables[Variable Name],$A2676),CHAR(34),
", VariableDefinition:  ",CHAR(34),INDEX(Variables[Variable Definition],$A2676),CHAR(34),
", SpecciationCV:  ",CHAR(34),INDEX(Variables[Speciation],$A2676),CHAR(34),
", NoDataValue:  ",CHAR(34),INDEX(Variables[No Data Value],$A2676),CHAR(34),"}"))</f>
        <v>#REF!</v>
      </c>
    </row>
    <row r="2677" spans="1:17" x14ac:dyDescent="0.25">
      <c r="A2677">
        <v>2674</v>
      </c>
      <c r="D2677" t="e">
        <f>IF(INDEX(People[First Name],$A2677)="","",
CONCATENATE("  - &amp;PersonID",TEXT($A2677,"0000"),
" {","PersonFirstName:  ",CHAR(34),INDEX(People[First Name],$A2677),CHAR(34),
", PersonMiddleName:  ",CHAR(34),INDEX(People[Middle Name],$A2677),CHAR(34),
", PersonLastName:  ",CHAR(34),INDEX(People[Last Name],$A2677),CHAR(34),"}"))</f>
        <v>#REF!</v>
      </c>
      <c r="E2677" t="e">
        <f>IF(INDEX(Organizations[Organization Type '[CV']],$A2677)="","",
CONCATENATE("  - &amp;OrganizationID",TEXT($A2677,"0000"),
" {","OrganizationTypeCV:  ",CHAR(34),INDEX(Organizations[Organization Type '[CV']],$A2677),CHAR(34),
", OrganizationCode:  ",CHAR(34),INDEX(Organizations[Organization Code],$A2677),CHAR(34),
", OrganizationName:  ",CHAR(34),INDEX(Organizations[Organization Name],$A2677),CHAR(34),
", OrganizationDescription:  ",CHAR(34),INDEX(Organizations[Organization Description],$A2677),CHAR(34),
", OrganizationLink:  ",CHAR(34),INDEX(Organizations[Organization Link],$A2677),CHAR(34),"}"))</f>
        <v>#REF!</v>
      </c>
      <c r="F2677" t="e">
        <f>IF(INDEX(People[First Name],$A2677)="","",
CONCATENATE("  - &amp;AffiliationID",TEXT($A2677,"0000"),
" {PersonID: *PersonID",TEXT($A2677,"0000"),
", OrganizationID: *OrganizationID",TEXT(MATCH(INDEX(People[Organization Name],$A2677),Organizations[Organization Name],0),"0000"),
", IsPrimaryOrganizationContact: , AffiliationStartDate: , AffiliationEndDate: , PrimaryPhone: ",
", PrimaryEmail: ",CHAR(34),INDEX(People[Primary Email],$A2677),CHAR(34),
", PrimaryAddress: ",CHAR(34),INDEX(People[Primary Address],$A2677),CHAR(34),
", PersonLink: }"))</f>
        <v>#REF!</v>
      </c>
      <c r="H2677" t="e">
        <f>IF(COUNTA(CitationInformation)=0,"",IF(INDEX(AuthorList[Author Name],$A2677)="","",
CONCATENATE("  - &amp;AuthorListID",TEXT($A2677,"0000"),
"  {CitationID: *CitationID0001",
", PersonID: *PersonID",TEXT(MATCH(INDEX(AuthorList[Author Name],$A2677),People[Full Name],0),"0000"),
", AuthorOrder: ",INDEX(AuthorList[Author Number],$A2677),"}")))</f>
        <v>#REF!</v>
      </c>
      <c r="K2677" t="e">
        <f>IF(INDEX(SamplingFeatures[Feature Code],$A2677)="","",
CONCATENATE("  - &amp;SamplingFeatureID",TEXT($A2677,"0000"),
" {","SamplingFeatureUUID:  ",CHAR(34),INDEX(SamplingFeatures[Sampling Feature UUID],$A2677),CHAR(34),
", SamplingFeatureTypeCV:  ",CHAR(34),INDEX(SamplingFeatures[Sampling Feature Type],$A2677),CHAR(34),
", SamplingFeatureCode:  ",CHAR(34),INDEX(SamplingFeatures[Feature Code],$A2677),CHAR(34),
", SamplingFeatureName:  ",CHAR(34),INDEX(SamplingFeatures[Feature Name],$A2677),CHAR(34),
", SamplingFeatureDescription:  ",CHAR(34),INDEX(SamplingFeatures[Feature Description],$A2677),CHAR(34),
", SamplingFeatureGeotypeCV:  ",CHAR(34),INDEX(SamplingFeatures[Feature Geo Type],$A2677),CHAR(34),
", FeatureGeometry:  ",CHAR(34),INDEX(SamplingFeatures[Feature Geometry],$A2677),CHAR(34),
", Elevation_m:  ",CHAR(34),INDEX(SamplingFeatures[Elevation_m],$A2677),CHAR(34),
", ElevationDatumCV:  ",CHAR(34),ElevationDatum,CHAR(34),"}"))</f>
        <v>#REF!</v>
      </c>
      <c r="L2677" t="e">
        <f>IF(INDEX(SamplingFeatures[Sampling Feature Type],$A2677)&lt;&gt;"Site","",
CONCATENATE("  - &amp;SiteID",TEXT(SUMPRODUCT(--($L$3:$L2676&lt;&gt;"")),"0000"),
" {","SamplingFeatureID:  *SamplingFeatureID",TEXT($A2677,"0000"),
", SiteTypeCV:  ",CHAR(34),INDEX(Sites[Site Type],$A2677),CHAR(34),
", Latitude:  ",INDEX(Sites[Latitude],$A2677),
", Longitude:  ",INDEX(Sites[Longitude],$A2677),
", SRSName:  ",CHAR(34),LatLonDatum,CHAR(34),"}"))</f>
        <v>#REF!</v>
      </c>
      <c r="M2677" t="e">
        <f>IF(INDEX(SamplingFeatures[Sampling Feature Type],$A2677)&lt;&gt;"Specimen","",
CONCATENATE("  - &amp;SpecimenID",TEXT(SUMPRODUCT(--($M$3:$M2676&lt;&gt;"")),"0000"),
" {","SamplingFeatureID:  *SamplingFeatureID",TEXT($A2677,"0000"),
", SpecimenTypeCV:  ",CHAR(34),INDEX(Specimens[Specimen Type],$A2677),CHAR(34),
", SpecimenMediumCV:  ",INDEX(Specimens[Specimen Medium],$A2677),
", IsFieldSpecimen:  ",CHAR(34),INDEX(Specimens[Is Field Specimen?],$A2677),CHAR(34),"}"))</f>
        <v>#REF!</v>
      </c>
      <c r="N2677" t="e">
        <f>IF(COUNTA(SpatialOffsets[])=0,"", IF(INDEX(SpatialOffsets[Spatial Offset Type],$A2677)="","",
CONCATENATE("  - &amp;SpatialOffsetID",TEXT($A2677,"0000"),
" {","SpatialOffsetTypeCV:  ",CHAR(34),INDEX(SpatialOffsets[Spatial Offset Type],$A2677),CHAR(34),
", Offset1Value:  ",INDEX(SpatialOffsets[Offset 1 Value],$A2677),
", Offset1UnitID:  ",CHAR(34),INDEX(SpatialOffsets[Offset 1 Unit],$A2677),CHAR(34),
", Offset2Value:  ",INDEX(SpatialOffsets[Offset 2 Value],$A2677),
", Offset2UnitID:  ",CHAR(34),INDEX(SpatialOffsets[Offset 2 Unit],$A2677),CHAR(34),
", Offset3Value:  ",INDEX(SpatialOffsets[Offset 3 Value],$A2677),
", Offset3UnitID:  ",CHAR(34),INDEX(SpatialOffsets[Offset 3 Unit],$A2677),CHAR(34),,"}")))</f>
        <v>#REF!</v>
      </c>
      <c r="O2677" t="e">
        <f>IF(COUNTA(RelatedFeatures[])=0,"", IF(INDEX(RelatedFeatures[First Sampling Feature Code],$A2677)="","",
CONCATENATE("  - &amp;RelationID",TEXT($A2677,"0000"),
" {","SamplingFeatureID:  *SamplingFeatureID",TEXT(MATCH(INDEX(RelatedFeatures[First Sampling Feature Code],$A2677),SamplingFeatures[Feature Code],0),"0000"),
", RelationshipTypeCV:  ",CHAR(34),INDEX(RelatedFeatures[Relationship Type],$A2677),CHAR(34),
", RelatedFeatureID: *SamplingFeatureID",TEXT(MATCH(INDEX(RelatedFeatures[Second Sampling Feature Code],$A2677),SamplingFeatures[Feature Code],0),"0000"),
", SpatialOffsetID:  ",IF(INDEX(RelatedFeatures[Offset Number],$A2677)="","",CONCATENATE("*SpatialOffsetID",TEXT(INDEX(RelatedFeatures[Offset Number],$A2677),"0000"))),"}")))</f>
        <v>#REF!</v>
      </c>
      <c r="P2677" t="e">
        <f>IF(INDEX(Methods[Method Type],$A2677)="","",
CONCATENATE("  - &amp;MethodID",TEXT($A2677,"0000"),
" {","MethodTypeCV:  ",CHAR(34),INDEX(Methods[Method Type],$A2677),CHAR(34),
", MethodCode:  ",CHAR(34),INDEX(Methods[Method Code],$A2677),CHAR(34),
", MethodName:  ",CHAR(34),INDEX(Methods[Method Name],$A2677),CHAR(34),
", MethodDescription:  ",CHAR(34),INDEX(Methods[Method Description],$A2677),CHAR(34),
", MethodLink:  ",CHAR(34),INDEX(Methods[Method Link],$A2677),CHAR(34),
", OrganizationID: *OrganizationID",TEXT(MATCH(INDEX(Methods[Organization Name],$A2677),Organizations[Organization Name],0),"0000"),"}"))</f>
        <v>#REF!</v>
      </c>
      <c r="Q2677" t="e">
        <f>IF(INDEX(Variables[Variable Type],$A2677)="","",
CONCATENATE("  - &amp;VariableID",TEXT($A2677,"0000"),
" {","VariableTypeCV:  ",CHAR(34),INDEX(Variables[Variable Type],$A2677),CHAR(34),
", VariableCode:  ",CHAR(34),INDEX(Variables[Variable Code],$A2677),CHAR(34),
", VariableNameCV:  ",CHAR(34),INDEX(Variables[Variable Name],$A2677),CHAR(34),
", VariableDefinition:  ",CHAR(34),INDEX(Variables[Variable Definition],$A2677),CHAR(34),
", SpecciationCV:  ",CHAR(34),INDEX(Variables[Speciation],$A2677),CHAR(34),
", NoDataValue:  ",CHAR(34),INDEX(Variables[No Data Value],$A2677),CHAR(34),"}"))</f>
        <v>#REF!</v>
      </c>
    </row>
    <row r="2678" spans="1:17" x14ac:dyDescent="0.25">
      <c r="A2678">
        <v>2675</v>
      </c>
      <c r="D2678" t="e">
        <f>IF(INDEX(People[First Name],$A2678)="","",
CONCATENATE("  - &amp;PersonID",TEXT($A2678,"0000"),
" {","PersonFirstName:  ",CHAR(34),INDEX(People[First Name],$A2678),CHAR(34),
", PersonMiddleName:  ",CHAR(34),INDEX(People[Middle Name],$A2678),CHAR(34),
", PersonLastName:  ",CHAR(34),INDEX(People[Last Name],$A2678),CHAR(34),"}"))</f>
        <v>#REF!</v>
      </c>
      <c r="E2678" t="e">
        <f>IF(INDEX(Organizations[Organization Type '[CV']],$A2678)="","",
CONCATENATE("  - &amp;OrganizationID",TEXT($A2678,"0000"),
" {","OrganizationTypeCV:  ",CHAR(34),INDEX(Organizations[Organization Type '[CV']],$A2678),CHAR(34),
", OrganizationCode:  ",CHAR(34),INDEX(Organizations[Organization Code],$A2678),CHAR(34),
", OrganizationName:  ",CHAR(34),INDEX(Organizations[Organization Name],$A2678),CHAR(34),
", OrganizationDescription:  ",CHAR(34),INDEX(Organizations[Organization Description],$A2678),CHAR(34),
", OrganizationLink:  ",CHAR(34),INDEX(Organizations[Organization Link],$A2678),CHAR(34),"}"))</f>
        <v>#REF!</v>
      </c>
      <c r="F2678" t="e">
        <f>IF(INDEX(People[First Name],$A2678)="","",
CONCATENATE("  - &amp;AffiliationID",TEXT($A2678,"0000"),
" {PersonID: *PersonID",TEXT($A2678,"0000"),
", OrganizationID: *OrganizationID",TEXT(MATCH(INDEX(People[Organization Name],$A2678),Organizations[Organization Name],0),"0000"),
", IsPrimaryOrganizationContact: , AffiliationStartDate: , AffiliationEndDate: , PrimaryPhone: ",
", PrimaryEmail: ",CHAR(34),INDEX(People[Primary Email],$A2678),CHAR(34),
", PrimaryAddress: ",CHAR(34),INDEX(People[Primary Address],$A2678),CHAR(34),
", PersonLink: }"))</f>
        <v>#REF!</v>
      </c>
      <c r="H2678" t="e">
        <f>IF(COUNTA(CitationInformation)=0,"",IF(INDEX(AuthorList[Author Name],$A2678)="","",
CONCATENATE("  - &amp;AuthorListID",TEXT($A2678,"0000"),
"  {CitationID: *CitationID0001",
", PersonID: *PersonID",TEXT(MATCH(INDEX(AuthorList[Author Name],$A2678),People[Full Name],0),"0000"),
", AuthorOrder: ",INDEX(AuthorList[Author Number],$A2678),"}")))</f>
        <v>#REF!</v>
      </c>
      <c r="K2678" t="e">
        <f>IF(INDEX(SamplingFeatures[Feature Code],$A2678)="","",
CONCATENATE("  - &amp;SamplingFeatureID",TEXT($A2678,"0000"),
" {","SamplingFeatureUUID:  ",CHAR(34),INDEX(SamplingFeatures[Sampling Feature UUID],$A2678),CHAR(34),
", SamplingFeatureTypeCV:  ",CHAR(34),INDEX(SamplingFeatures[Sampling Feature Type],$A2678),CHAR(34),
", SamplingFeatureCode:  ",CHAR(34),INDEX(SamplingFeatures[Feature Code],$A2678),CHAR(34),
", SamplingFeatureName:  ",CHAR(34),INDEX(SamplingFeatures[Feature Name],$A2678),CHAR(34),
", SamplingFeatureDescription:  ",CHAR(34),INDEX(SamplingFeatures[Feature Description],$A2678),CHAR(34),
", SamplingFeatureGeotypeCV:  ",CHAR(34),INDEX(SamplingFeatures[Feature Geo Type],$A2678),CHAR(34),
", FeatureGeometry:  ",CHAR(34),INDEX(SamplingFeatures[Feature Geometry],$A2678),CHAR(34),
", Elevation_m:  ",CHAR(34),INDEX(SamplingFeatures[Elevation_m],$A2678),CHAR(34),
", ElevationDatumCV:  ",CHAR(34),ElevationDatum,CHAR(34),"}"))</f>
        <v>#REF!</v>
      </c>
      <c r="L2678" t="e">
        <f>IF(INDEX(SamplingFeatures[Sampling Feature Type],$A2678)&lt;&gt;"Site","",
CONCATENATE("  - &amp;SiteID",TEXT(SUMPRODUCT(--($L$3:$L2677&lt;&gt;"")),"0000"),
" {","SamplingFeatureID:  *SamplingFeatureID",TEXT($A2678,"0000"),
", SiteTypeCV:  ",CHAR(34),INDEX(Sites[Site Type],$A2678),CHAR(34),
", Latitude:  ",INDEX(Sites[Latitude],$A2678),
", Longitude:  ",INDEX(Sites[Longitude],$A2678),
", SRSName:  ",CHAR(34),LatLonDatum,CHAR(34),"}"))</f>
        <v>#REF!</v>
      </c>
      <c r="M2678" t="e">
        <f>IF(INDEX(SamplingFeatures[Sampling Feature Type],$A2678)&lt;&gt;"Specimen","",
CONCATENATE("  - &amp;SpecimenID",TEXT(SUMPRODUCT(--($M$3:$M2677&lt;&gt;"")),"0000"),
" {","SamplingFeatureID:  *SamplingFeatureID",TEXT($A2678,"0000"),
", SpecimenTypeCV:  ",CHAR(34),INDEX(Specimens[Specimen Type],$A2678),CHAR(34),
", SpecimenMediumCV:  ",INDEX(Specimens[Specimen Medium],$A2678),
", IsFieldSpecimen:  ",CHAR(34),INDEX(Specimens[Is Field Specimen?],$A2678),CHAR(34),"}"))</f>
        <v>#REF!</v>
      </c>
      <c r="N2678" t="e">
        <f>IF(COUNTA(SpatialOffsets[])=0,"", IF(INDEX(SpatialOffsets[Spatial Offset Type],$A2678)="","",
CONCATENATE("  - &amp;SpatialOffsetID",TEXT($A2678,"0000"),
" {","SpatialOffsetTypeCV:  ",CHAR(34),INDEX(SpatialOffsets[Spatial Offset Type],$A2678),CHAR(34),
", Offset1Value:  ",INDEX(SpatialOffsets[Offset 1 Value],$A2678),
", Offset1UnitID:  ",CHAR(34),INDEX(SpatialOffsets[Offset 1 Unit],$A2678),CHAR(34),
", Offset2Value:  ",INDEX(SpatialOffsets[Offset 2 Value],$A2678),
", Offset2UnitID:  ",CHAR(34),INDEX(SpatialOffsets[Offset 2 Unit],$A2678),CHAR(34),
", Offset3Value:  ",INDEX(SpatialOffsets[Offset 3 Value],$A2678),
", Offset3UnitID:  ",CHAR(34),INDEX(SpatialOffsets[Offset 3 Unit],$A2678),CHAR(34),,"}")))</f>
        <v>#REF!</v>
      </c>
      <c r="O2678" t="e">
        <f>IF(COUNTA(RelatedFeatures[])=0,"", IF(INDEX(RelatedFeatures[First Sampling Feature Code],$A2678)="","",
CONCATENATE("  - &amp;RelationID",TEXT($A2678,"0000"),
" {","SamplingFeatureID:  *SamplingFeatureID",TEXT(MATCH(INDEX(RelatedFeatures[First Sampling Feature Code],$A2678),SamplingFeatures[Feature Code],0),"0000"),
", RelationshipTypeCV:  ",CHAR(34),INDEX(RelatedFeatures[Relationship Type],$A2678),CHAR(34),
", RelatedFeatureID: *SamplingFeatureID",TEXT(MATCH(INDEX(RelatedFeatures[Second Sampling Feature Code],$A2678),SamplingFeatures[Feature Code],0),"0000"),
", SpatialOffsetID:  ",IF(INDEX(RelatedFeatures[Offset Number],$A2678)="","",CONCATENATE("*SpatialOffsetID",TEXT(INDEX(RelatedFeatures[Offset Number],$A2678),"0000"))),"}")))</f>
        <v>#REF!</v>
      </c>
      <c r="P2678" t="e">
        <f>IF(INDEX(Methods[Method Type],$A2678)="","",
CONCATENATE("  - &amp;MethodID",TEXT($A2678,"0000"),
" {","MethodTypeCV:  ",CHAR(34),INDEX(Methods[Method Type],$A2678),CHAR(34),
", MethodCode:  ",CHAR(34),INDEX(Methods[Method Code],$A2678),CHAR(34),
", MethodName:  ",CHAR(34),INDEX(Methods[Method Name],$A2678),CHAR(34),
", MethodDescription:  ",CHAR(34),INDEX(Methods[Method Description],$A2678),CHAR(34),
", MethodLink:  ",CHAR(34),INDEX(Methods[Method Link],$A2678),CHAR(34),
", OrganizationID: *OrganizationID",TEXT(MATCH(INDEX(Methods[Organization Name],$A2678),Organizations[Organization Name],0),"0000"),"}"))</f>
        <v>#REF!</v>
      </c>
      <c r="Q2678" t="e">
        <f>IF(INDEX(Variables[Variable Type],$A2678)="","",
CONCATENATE("  - &amp;VariableID",TEXT($A2678,"0000"),
" {","VariableTypeCV:  ",CHAR(34),INDEX(Variables[Variable Type],$A2678),CHAR(34),
", VariableCode:  ",CHAR(34),INDEX(Variables[Variable Code],$A2678),CHAR(34),
", VariableNameCV:  ",CHAR(34),INDEX(Variables[Variable Name],$A2678),CHAR(34),
", VariableDefinition:  ",CHAR(34),INDEX(Variables[Variable Definition],$A2678),CHAR(34),
", SpecciationCV:  ",CHAR(34),INDEX(Variables[Speciation],$A2678),CHAR(34),
", NoDataValue:  ",CHAR(34),INDEX(Variables[No Data Value],$A2678),CHAR(34),"}"))</f>
        <v>#REF!</v>
      </c>
    </row>
    <row r="2679" spans="1:17" x14ac:dyDescent="0.25">
      <c r="A2679">
        <v>2676</v>
      </c>
      <c r="D2679" t="e">
        <f>IF(INDEX(People[First Name],$A2679)="","",
CONCATENATE("  - &amp;PersonID",TEXT($A2679,"0000"),
" {","PersonFirstName:  ",CHAR(34),INDEX(People[First Name],$A2679),CHAR(34),
", PersonMiddleName:  ",CHAR(34),INDEX(People[Middle Name],$A2679),CHAR(34),
", PersonLastName:  ",CHAR(34),INDEX(People[Last Name],$A2679),CHAR(34),"}"))</f>
        <v>#REF!</v>
      </c>
      <c r="E2679" t="e">
        <f>IF(INDEX(Organizations[Organization Type '[CV']],$A2679)="","",
CONCATENATE("  - &amp;OrganizationID",TEXT($A2679,"0000"),
" {","OrganizationTypeCV:  ",CHAR(34),INDEX(Organizations[Organization Type '[CV']],$A2679),CHAR(34),
", OrganizationCode:  ",CHAR(34),INDEX(Organizations[Organization Code],$A2679),CHAR(34),
", OrganizationName:  ",CHAR(34),INDEX(Organizations[Organization Name],$A2679),CHAR(34),
", OrganizationDescription:  ",CHAR(34),INDEX(Organizations[Organization Description],$A2679),CHAR(34),
", OrganizationLink:  ",CHAR(34),INDEX(Organizations[Organization Link],$A2679),CHAR(34),"}"))</f>
        <v>#REF!</v>
      </c>
      <c r="F2679" t="e">
        <f>IF(INDEX(People[First Name],$A2679)="","",
CONCATENATE("  - &amp;AffiliationID",TEXT($A2679,"0000"),
" {PersonID: *PersonID",TEXT($A2679,"0000"),
", OrganizationID: *OrganizationID",TEXT(MATCH(INDEX(People[Organization Name],$A2679),Organizations[Organization Name],0),"0000"),
", IsPrimaryOrganizationContact: , AffiliationStartDate: , AffiliationEndDate: , PrimaryPhone: ",
", PrimaryEmail: ",CHAR(34),INDEX(People[Primary Email],$A2679),CHAR(34),
", PrimaryAddress: ",CHAR(34),INDEX(People[Primary Address],$A2679),CHAR(34),
", PersonLink: }"))</f>
        <v>#REF!</v>
      </c>
      <c r="H2679" t="e">
        <f>IF(COUNTA(CitationInformation)=0,"",IF(INDEX(AuthorList[Author Name],$A2679)="","",
CONCATENATE("  - &amp;AuthorListID",TEXT($A2679,"0000"),
"  {CitationID: *CitationID0001",
", PersonID: *PersonID",TEXT(MATCH(INDEX(AuthorList[Author Name],$A2679),People[Full Name],0),"0000"),
", AuthorOrder: ",INDEX(AuthorList[Author Number],$A2679),"}")))</f>
        <v>#REF!</v>
      </c>
      <c r="K2679" t="e">
        <f>IF(INDEX(SamplingFeatures[Feature Code],$A2679)="","",
CONCATENATE("  - &amp;SamplingFeatureID",TEXT($A2679,"0000"),
" {","SamplingFeatureUUID:  ",CHAR(34),INDEX(SamplingFeatures[Sampling Feature UUID],$A2679),CHAR(34),
", SamplingFeatureTypeCV:  ",CHAR(34),INDEX(SamplingFeatures[Sampling Feature Type],$A2679),CHAR(34),
", SamplingFeatureCode:  ",CHAR(34),INDEX(SamplingFeatures[Feature Code],$A2679),CHAR(34),
", SamplingFeatureName:  ",CHAR(34),INDEX(SamplingFeatures[Feature Name],$A2679),CHAR(34),
", SamplingFeatureDescription:  ",CHAR(34),INDEX(SamplingFeatures[Feature Description],$A2679),CHAR(34),
", SamplingFeatureGeotypeCV:  ",CHAR(34),INDEX(SamplingFeatures[Feature Geo Type],$A2679),CHAR(34),
", FeatureGeometry:  ",CHAR(34),INDEX(SamplingFeatures[Feature Geometry],$A2679),CHAR(34),
", Elevation_m:  ",CHAR(34),INDEX(SamplingFeatures[Elevation_m],$A2679),CHAR(34),
", ElevationDatumCV:  ",CHAR(34),ElevationDatum,CHAR(34),"}"))</f>
        <v>#REF!</v>
      </c>
      <c r="L2679" t="e">
        <f>IF(INDEX(SamplingFeatures[Sampling Feature Type],$A2679)&lt;&gt;"Site","",
CONCATENATE("  - &amp;SiteID",TEXT(SUMPRODUCT(--($L$3:$L2678&lt;&gt;"")),"0000"),
" {","SamplingFeatureID:  *SamplingFeatureID",TEXT($A2679,"0000"),
", SiteTypeCV:  ",CHAR(34),INDEX(Sites[Site Type],$A2679),CHAR(34),
", Latitude:  ",INDEX(Sites[Latitude],$A2679),
", Longitude:  ",INDEX(Sites[Longitude],$A2679),
", SRSName:  ",CHAR(34),LatLonDatum,CHAR(34),"}"))</f>
        <v>#REF!</v>
      </c>
      <c r="M2679" t="e">
        <f>IF(INDEX(SamplingFeatures[Sampling Feature Type],$A2679)&lt;&gt;"Specimen","",
CONCATENATE("  - &amp;SpecimenID",TEXT(SUMPRODUCT(--($M$3:$M2678&lt;&gt;"")),"0000"),
" {","SamplingFeatureID:  *SamplingFeatureID",TEXT($A2679,"0000"),
", SpecimenTypeCV:  ",CHAR(34),INDEX(Specimens[Specimen Type],$A2679),CHAR(34),
", SpecimenMediumCV:  ",INDEX(Specimens[Specimen Medium],$A2679),
", IsFieldSpecimen:  ",CHAR(34),INDEX(Specimens[Is Field Specimen?],$A2679),CHAR(34),"}"))</f>
        <v>#REF!</v>
      </c>
      <c r="N2679" t="e">
        <f>IF(COUNTA(SpatialOffsets[])=0,"", IF(INDEX(SpatialOffsets[Spatial Offset Type],$A2679)="","",
CONCATENATE("  - &amp;SpatialOffsetID",TEXT($A2679,"0000"),
" {","SpatialOffsetTypeCV:  ",CHAR(34),INDEX(SpatialOffsets[Spatial Offset Type],$A2679),CHAR(34),
", Offset1Value:  ",INDEX(SpatialOffsets[Offset 1 Value],$A2679),
", Offset1UnitID:  ",CHAR(34),INDEX(SpatialOffsets[Offset 1 Unit],$A2679),CHAR(34),
", Offset2Value:  ",INDEX(SpatialOffsets[Offset 2 Value],$A2679),
", Offset2UnitID:  ",CHAR(34),INDEX(SpatialOffsets[Offset 2 Unit],$A2679),CHAR(34),
", Offset3Value:  ",INDEX(SpatialOffsets[Offset 3 Value],$A2679),
", Offset3UnitID:  ",CHAR(34),INDEX(SpatialOffsets[Offset 3 Unit],$A2679),CHAR(34),,"}")))</f>
        <v>#REF!</v>
      </c>
      <c r="O2679" t="e">
        <f>IF(COUNTA(RelatedFeatures[])=0,"", IF(INDEX(RelatedFeatures[First Sampling Feature Code],$A2679)="","",
CONCATENATE("  - &amp;RelationID",TEXT($A2679,"0000"),
" {","SamplingFeatureID:  *SamplingFeatureID",TEXT(MATCH(INDEX(RelatedFeatures[First Sampling Feature Code],$A2679),SamplingFeatures[Feature Code],0),"0000"),
", RelationshipTypeCV:  ",CHAR(34),INDEX(RelatedFeatures[Relationship Type],$A2679),CHAR(34),
", RelatedFeatureID: *SamplingFeatureID",TEXT(MATCH(INDEX(RelatedFeatures[Second Sampling Feature Code],$A2679),SamplingFeatures[Feature Code],0),"0000"),
", SpatialOffsetID:  ",IF(INDEX(RelatedFeatures[Offset Number],$A2679)="","",CONCATENATE("*SpatialOffsetID",TEXT(INDEX(RelatedFeatures[Offset Number],$A2679),"0000"))),"}")))</f>
        <v>#REF!</v>
      </c>
      <c r="P2679" t="e">
        <f>IF(INDEX(Methods[Method Type],$A2679)="","",
CONCATENATE("  - &amp;MethodID",TEXT($A2679,"0000"),
" {","MethodTypeCV:  ",CHAR(34),INDEX(Methods[Method Type],$A2679),CHAR(34),
", MethodCode:  ",CHAR(34),INDEX(Methods[Method Code],$A2679),CHAR(34),
", MethodName:  ",CHAR(34),INDEX(Methods[Method Name],$A2679),CHAR(34),
", MethodDescription:  ",CHAR(34),INDEX(Methods[Method Description],$A2679),CHAR(34),
", MethodLink:  ",CHAR(34),INDEX(Methods[Method Link],$A2679),CHAR(34),
", OrganizationID: *OrganizationID",TEXT(MATCH(INDEX(Methods[Organization Name],$A2679),Organizations[Organization Name],0),"0000"),"}"))</f>
        <v>#REF!</v>
      </c>
      <c r="Q2679" t="e">
        <f>IF(INDEX(Variables[Variable Type],$A2679)="","",
CONCATENATE("  - &amp;VariableID",TEXT($A2679,"0000"),
" {","VariableTypeCV:  ",CHAR(34),INDEX(Variables[Variable Type],$A2679),CHAR(34),
", VariableCode:  ",CHAR(34),INDEX(Variables[Variable Code],$A2679),CHAR(34),
", VariableNameCV:  ",CHAR(34),INDEX(Variables[Variable Name],$A2679),CHAR(34),
", VariableDefinition:  ",CHAR(34),INDEX(Variables[Variable Definition],$A2679),CHAR(34),
", SpecciationCV:  ",CHAR(34),INDEX(Variables[Speciation],$A2679),CHAR(34),
", NoDataValue:  ",CHAR(34),INDEX(Variables[No Data Value],$A2679),CHAR(34),"}"))</f>
        <v>#REF!</v>
      </c>
    </row>
    <row r="2680" spans="1:17" x14ac:dyDescent="0.25">
      <c r="A2680">
        <v>2677</v>
      </c>
      <c r="D2680" t="e">
        <f>IF(INDEX(People[First Name],$A2680)="","",
CONCATENATE("  - &amp;PersonID",TEXT($A2680,"0000"),
" {","PersonFirstName:  ",CHAR(34),INDEX(People[First Name],$A2680),CHAR(34),
", PersonMiddleName:  ",CHAR(34),INDEX(People[Middle Name],$A2680),CHAR(34),
", PersonLastName:  ",CHAR(34),INDEX(People[Last Name],$A2680),CHAR(34),"}"))</f>
        <v>#REF!</v>
      </c>
      <c r="E2680" t="e">
        <f>IF(INDEX(Organizations[Organization Type '[CV']],$A2680)="","",
CONCATENATE("  - &amp;OrganizationID",TEXT($A2680,"0000"),
" {","OrganizationTypeCV:  ",CHAR(34),INDEX(Organizations[Organization Type '[CV']],$A2680),CHAR(34),
", OrganizationCode:  ",CHAR(34),INDEX(Organizations[Organization Code],$A2680),CHAR(34),
", OrganizationName:  ",CHAR(34),INDEX(Organizations[Organization Name],$A2680),CHAR(34),
", OrganizationDescription:  ",CHAR(34),INDEX(Organizations[Organization Description],$A2680),CHAR(34),
", OrganizationLink:  ",CHAR(34),INDEX(Organizations[Organization Link],$A2680),CHAR(34),"}"))</f>
        <v>#REF!</v>
      </c>
      <c r="F2680" t="e">
        <f>IF(INDEX(People[First Name],$A2680)="","",
CONCATENATE("  - &amp;AffiliationID",TEXT($A2680,"0000"),
" {PersonID: *PersonID",TEXT($A2680,"0000"),
", OrganizationID: *OrganizationID",TEXT(MATCH(INDEX(People[Organization Name],$A2680),Organizations[Organization Name],0),"0000"),
", IsPrimaryOrganizationContact: , AffiliationStartDate: , AffiliationEndDate: , PrimaryPhone: ",
", PrimaryEmail: ",CHAR(34),INDEX(People[Primary Email],$A2680),CHAR(34),
", PrimaryAddress: ",CHAR(34),INDEX(People[Primary Address],$A2680),CHAR(34),
", PersonLink: }"))</f>
        <v>#REF!</v>
      </c>
      <c r="H2680" t="e">
        <f>IF(COUNTA(CitationInformation)=0,"",IF(INDEX(AuthorList[Author Name],$A2680)="","",
CONCATENATE("  - &amp;AuthorListID",TEXT($A2680,"0000"),
"  {CitationID: *CitationID0001",
", PersonID: *PersonID",TEXT(MATCH(INDEX(AuthorList[Author Name],$A2680),People[Full Name],0),"0000"),
", AuthorOrder: ",INDEX(AuthorList[Author Number],$A2680),"}")))</f>
        <v>#REF!</v>
      </c>
      <c r="K2680" t="e">
        <f>IF(INDEX(SamplingFeatures[Feature Code],$A2680)="","",
CONCATENATE("  - &amp;SamplingFeatureID",TEXT($A2680,"0000"),
" {","SamplingFeatureUUID:  ",CHAR(34),INDEX(SamplingFeatures[Sampling Feature UUID],$A2680),CHAR(34),
", SamplingFeatureTypeCV:  ",CHAR(34),INDEX(SamplingFeatures[Sampling Feature Type],$A2680),CHAR(34),
", SamplingFeatureCode:  ",CHAR(34),INDEX(SamplingFeatures[Feature Code],$A2680),CHAR(34),
", SamplingFeatureName:  ",CHAR(34),INDEX(SamplingFeatures[Feature Name],$A2680),CHAR(34),
", SamplingFeatureDescription:  ",CHAR(34),INDEX(SamplingFeatures[Feature Description],$A2680),CHAR(34),
", SamplingFeatureGeotypeCV:  ",CHAR(34),INDEX(SamplingFeatures[Feature Geo Type],$A2680),CHAR(34),
", FeatureGeometry:  ",CHAR(34),INDEX(SamplingFeatures[Feature Geometry],$A2680),CHAR(34),
", Elevation_m:  ",CHAR(34),INDEX(SamplingFeatures[Elevation_m],$A2680),CHAR(34),
", ElevationDatumCV:  ",CHAR(34),ElevationDatum,CHAR(34),"}"))</f>
        <v>#REF!</v>
      </c>
      <c r="L2680" t="e">
        <f>IF(INDEX(SamplingFeatures[Sampling Feature Type],$A2680)&lt;&gt;"Site","",
CONCATENATE("  - &amp;SiteID",TEXT(SUMPRODUCT(--($L$3:$L2679&lt;&gt;"")),"0000"),
" {","SamplingFeatureID:  *SamplingFeatureID",TEXT($A2680,"0000"),
", SiteTypeCV:  ",CHAR(34),INDEX(Sites[Site Type],$A2680),CHAR(34),
", Latitude:  ",INDEX(Sites[Latitude],$A2680),
", Longitude:  ",INDEX(Sites[Longitude],$A2680),
", SRSName:  ",CHAR(34),LatLonDatum,CHAR(34),"}"))</f>
        <v>#REF!</v>
      </c>
      <c r="M2680" t="e">
        <f>IF(INDEX(SamplingFeatures[Sampling Feature Type],$A2680)&lt;&gt;"Specimen","",
CONCATENATE("  - &amp;SpecimenID",TEXT(SUMPRODUCT(--($M$3:$M2679&lt;&gt;"")),"0000"),
" {","SamplingFeatureID:  *SamplingFeatureID",TEXT($A2680,"0000"),
", SpecimenTypeCV:  ",CHAR(34),INDEX(Specimens[Specimen Type],$A2680),CHAR(34),
", SpecimenMediumCV:  ",INDEX(Specimens[Specimen Medium],$A2680),
", IsFieldSpecimen:  ",CHAR(34),INDEX(Specimens[Is Field Specimen?],$A2680),CHAR(34),"}"))</f>
        <v>#REF!</v>
      </c>
      <c r="N2680" t="e">
        <f>IF(COUNTA(SpatialOffsets[])=0,"", IF(INDEX(SpatialOffsets[Spatial Offset Type],$A2680)="","",
CONCATENATE("  - &amp;SpatialOffsetID",TEXT($A2680,"0000"),
" {","SpatialOffsetTypeCV:  ",CHAR(34),INDEX(SpatialOffsets[Spatial Offset Type],$A2680),CHAR(34),
", Offset1Value:  ",INDEX(SpatialOffsets[Offset 1 Value],$A2680),
", Offset1UnitID:  ",CHAR(34),INDEX(SpatialOffsets[Offset 1 Unit],$A2680),CHAR(34),
", Offset2Value:  ",INDEX(SpatialOffsets[Offset 2 Value],$A2680),
", Offset2UnitID:  ",CHAR(34),INDEX(SpatialOffsets[Offset 2 Unit],$A2680),CHAR(34),
", Offset3Value:  ",INDEX(SpatialOffsets[Offset 3 Value],$A2680),
", Offset3UnitID:  ",CHAR(34),INDEX(SpatialOffsets[Offset 3 Unit],$A2680),CHAR(34),,"}")))</f>
        <v>#REF!</v>
      </c>
      <c r="O2680" t="e">
        <f>IF(COUNTA(RelatedFeatures[])=0,"", IF(INDEX(RelatedFeatures[First Sampling Feature Code],$A2680)="","",
CONCATENATE("  - &amp;RelationID",TEXT($A2680,"0000"),
" {","SamplingFeatureID:  *SamplingFeatureID",TEXT(MATCH(INDEX(RelatedFeatures[First Sampling Feature Code],$A2680),SamplingFeatures[Feature Code],0),"0000"),
", RelationshipTypeCV:  ",CHAR(34),INDEX(RelatedFeatures[Relationship Type],$A2680),CHAR(34),
", RelatedFeatureID: *SamplingFeatureID",TEXT(MATCH(INDEX(RelatedFeatures[Second Sampling Feature Code],$A2680),SamplingFeatures[Feature Code],0),"0000"),
", SpatialOffsetID:  ",IF(INDEX(RelatedFeatures[Offset Number],$A2680)="","",CONCATENATE("*SpatialOffsetID",TEXT(INDEX(RelatedFeatures[Offset Number],$A2680),"0000"))),"}")))</f>
        <v>#REF!</v>
      </c>
      <c r="P2680" t="e">
        <f>IF(INDEX(Methods[Method Type],$A2680)="","",
CONCATENATE("  - &amp;MethodID",TEXT($A2680,"0000"),
" {","MethodTypeCV:  ",CHAR(34),INDEX(Methods[Method Type],$A2680),CHAR(34),
", MethodCode:  ",CHAR(34),INDEX(Methods[Method Code],$A2680),CHAR(34),
", MethodName:  ",CHAR(34),INDEX(Methods[Method Name],$A2680),CHAR(34),
", MethodDescription:  ",CHAR(34),INDEX(Methods[Method Description],$A2680),CHAR(34),
", MethodLink:  ",CHAR(34),INDEX(Methods[Method Link],$A2680),CHAR(34),
", OrganizationID: *OrganizationID",TEXT(MATCH(INDEX(Methods[Organization Name],$A2680),Organizations[Organization Name],0),"0000"),"}"))</f>
        <v>#REF!</v>
      </c>
      <c r="Q2680" t="e">
        <f>IF(INDEX(Variables[Variable Type],$A2680)="","",
CONCATENATE("  - &amp;VariableID",TEXT($A2680,"0000"),
" {","VariableTypeCV:  ",CHAR(34),INDEX(Variables[Variable Type],$A2680),CHAR(34),
", VariableCode:  ",CHAR(34),INDEX(Variables[Variable Code],$A2680),CHAR(34),
", VariableNameCV:  ",CHAR(34),INDEX(Variables[Variable Name],$A2680),CHAR(34),
", VariableDefinition:  ",CHAR(34),INDEX(Variables[Variable Definition],$A2680),CHAR(34),
", SpecciationCV:  ",CHAR(34),INDEX(Variables[Speciation],$A2680),CHAR(34),
", NoDataValue:  ",CHAR(34),INDEX(Variables[No Data Value],$A2680),CHAR(34),"}"))</f>
        <v>#REF!</v>
      </c>
    </row>
    <row r="2681" spans="1:17" x14ac:dyDescent="0.25">
      <c r="A2681">
        <v>2678</v>
      </c>
      <c r="D2681" t="e">
        <f>IF(INDEX(People[First Name],$A2681)="","",
CONCATENATE("  - &amp;PersonID",TEXT($A2681,"0000"),
" {","PersonFirstName:  ",CHAR(34),INDEX(People[First Name],$A2681),CHAR(34),
", PersonMiddleName:  ",CHAR(34),INDEX(People[Middle Name],$A2681),CHAR(34),
", PersonLastName:  ",CHAR(34),INDEX(People[Last Name],$A2681),CHAR(34),"}"))</f>
        <v>#REF!</v>
      </c>
      <c r="E2681" t="e">
        <f>IF(INDEX(Organizations[Organization Type '[CV']],$A2681)="","",
CONCATENATE("  - &amp;OrganizationID",TEXT($A2681,"0000"),
" {","OrganizationTypeCV:  ",CHAR(34),INDEX(Organizations[Organization Type '[CV']],$A2681),CHAR(34),
", OrganizationCode:  ",CHAR(34),INDEX(Organizations[Organization Code],$A2681),CHAR(34),
", OrganizationName:  ",CHAR(34),INDEX(Organizations[Organization Name],$A2681),CHAR(34),
", OrganizationDescription:  ",CHAR(34),INDEX(Organizations[Organization Description],$A2681),CHAR(34),
", OrganizationLink:  ",CHAR(34),INDEX(Organizations[Organization Link],$A2681),CHAR(34),"}"))</f>
        <v>#REF!</v>
      </c>
      <c r="F2681" t="e">
        <f>IF(INDEX(People[First Name],$A2681)="","",
CONCATENATE("  - &amp;AffiliationID",TEXT($A2681,"0000"),
" {PersonID: *PersonID",TEXT($A2681,"0000"),
", OrganizationID: *OrganizationID",TEXT(MATCH(INDEX(People[Organization Name],$A2681),Organizations[Organization Name],0),"0000"),
", IsPrimaryOrganizationContact: , AffiliationStartDate: , AffiliationEndDate: , PrimaryPhone: ",
", PrimaryEmail: ",CHAR(34),INDEX(People[Primary Email],$A2681),CHAR(34),
", PrimaryAddress: ",CHAR(34),INDEX(People[Primary Address],$A2681),CHAR(34),
", PersonLink: }"))</f>
        <v>#REF!</v>
      </c>
      <c r="H2681" t="e">
        <f>IF(COUNTA(CitationInformation)=0,"",IF(INDEX(AuthorList[Author Name],$A2681)="","",
CONCATENATE("  - &amp;AuthorListID",TEXT($A2681,"0000"),
"  {CitationID: *CitationID0001",
", PersonID: *PersonID",TEXT(MATCH(INDEX(AuthorList[Author Name],$A2681),People[Full Name],0),"0000"),
", AuthorOrder: ",INDEX(AuthorList[Author Number],$A2681),"}")))</f>
        <v>#REF!</v>
      </c>
      <c r="K2681" t="e">
        <f>IF(INDEX(SamplingFeatures[Feature Code],$A2681)="","",
CONCATENATE("  - &amp;SamplingFeatureID",TEXT($A2681,"0000"),
" {","SamplingFeatureUUID:  ",CHAR(34),INDEX(SamplingFeatures[Sampling Feature UUID],$A2681),CHAR(34),
", SamplingFeatureTypeCV:  ",CHAR(34),INDEX(SamplingFeatures[Sampling Feature Type],$A2681),CHAR(34),
", SamplingFeatureCode:  ",CHAR(34),INDEX(SamplingFeatures[Feature Code],$A2681),CHAR(34),
", SamplingFeatureName:  ",CHAR(34),INDEX(SamplingFeatures[Feature Name],$A2681),CHAR(34),
", SamplingFeatureDescription:  ",CHAR(34),INDEX(SamplingFeatures[Feature Description],$A2681),CHAR(34),
", SamplingFeatureGeotypeCV:  ",CHAR(34),INDEX(SamplingFeatures[Feature Geo Type],$A2681),CHAR(34),
", FeatureGeometry:  ",CHAR(34),INDEX(SamplingFeatures[Feature Geometry],$A2681),CHAR(34),
", Elevation_m:  ",CHAR(34),INDEX(SamplingFeatures[Elevation_m],$A2681),CHAR(34),
", ElevationDatumCV:  ",CHAR(34),ElevationDatum,CHAR(34),"}"))</f>
        <v>#REF!</v>
      </c>
      <c r="L2681" t="e">
        <f>IF(INDEX(SamplingFeatures[Sampling Feature Type],$A2681)&lt;&gt;"Site","",
CONCATENATE("  - &amp;SiteID",TEXT(SUMPRODUCT(--($L$3:$L2680&lt;&gt;"")),"0000"),
" {","SamplingFeatureID:  *SamplingFeatureID",TEXT($A2681,"0000"),
", SiteTypeCV:  ",CHAR(34),INDEX(Sites[Site Type],$A2681),CHAR(34),
", Latitude:  ",INDEX(Sites[Latitude],$A2681),
", Longitude:  ",INDEX(Sites[Longitude],$A2681),
", SRSName:  ",CHAR(34),LatLonDatum,CHAR(34),"}"))</f>
        <v>#REF!</v>
      </c>
      <c r="M2681" t="e">
        <f>IF(INDEX(SamplingFeatures[Sampling Feature Type],$A2681)&lt;&gt;"Specimen","",
CONCATENATE("  - &amp;SpecimenID",TEXT(SUMPRODUCT(--($M$3:$M2680&lt;&gt;"")),"0000"),
" {","SamplingFeatureID:  *SamplingFeatureID",TEXT($A2681,"0000"),
", SpecimenTypeCV:  ",CHAR(34),INDEX(Specimens[Specimen Type],$A2681),CHAR(34),
", SpecimenMediumCV:  ",INDEX(Specimens[Specimen Medium],$A2681),
", IsFieldSpecimen:  ",CHAR(34),INDEX(Specimens[Is Field Specimen?],$A2681),CHAR(34),"}"))</f>
        <v>#REF!</v>
      </c>
      <c r="N2681" t="e">
        <f>IF(COUNTA(SpatialOffsets[])=0,"", IF(INDEX(SpatialOffsets[Spatial Offset Type],$A2681)="","",
CONCATENATE("  - &amp;SpatialOffsetID",TEXT($A2681,"0000"),
" {","SpatialOffsetTypeCV:  ",CHAR(34),INDEX(SpatialOffsets[Spatial Offset Type],$A2681),CHAR(34),
", Offset1Value:  ",INDEX(SpatialOffsets[Offset 1 Value],$A2681),
", Offset1UnitID:  ",CHAR(34),INDEX(SpatialOffsets[Offset 1 Unit],$A2681),CHAR(34),
", Offset2Value:  ",INDEX(SpatialOffsets[Offset 2 Value],$A2681),
", Offset2UnitID:  ",CHAR(34),INDEX(SpatialOffsets[Offset 2 Unit],$A2681),CHAR(34),
", Offset3Value:  ",INDEX(SpatialOffsets[Offset 3 Value],$A2681),
", Offset3UnitID:  ",CHAR(34),INDEX(SpatialOffsets[Offset 3 Unit],$A2681),CHAR(34),,"}")))</f>
        <v>#REF!</v>
      </c>
      <c r="O2681" t="e">
        <f>IF(COUNTA(RelatedFeatures[])=0,"", IF(INDEX(RelatedFeatures[First Sampling Feature Code],$A2681)="","",
CONCATENATE("  - &amp;RelationID",TEXT($A2681,"0000"),
" {","SamplingFeatureID:  *SamplingFeatureID",TEXT(MATCH(INDEX(RelatedFeatures[First Sampling Feature Code],$A2681),SamplingFeatures[Feature Code],0),"0000"),
", RelationshipTypeCV:  ",CHAR(34),INDEX(RelatedFeatures[Relationship Type],$A2681),CHAR(34),
", RelatedFeatureID: *SamplingFeatureID",TEXT(MATCH(INDEX(RelatedFeatures[Second Sampling Feature Code],$A2681),SamplingFeatures[Feature Code],0),"0000"),
", SpatialOffsetID:  ",IF(INDEX(RelatedFeatures[Offset Number],$A2681)="","",CONCATENATE("*SpatialOffsetID",TEXT(INDEX(RelatedFeatures[Offset Number],$A2681),"0000"))),"}")))</f>
        <v>#REF!</v>
      </c>
      <c r="P2681" t="e">
        <f>IF(INDEX(Methods[Method Type],$A2681)="","",
CONCATENATE("  - &amp;MethodID",TEXT($A2681,"0000"),
" {","MethodTypeCV:  ",CHAR(34),INDEX(Methods[Method Type],$A2681),CHAR(34),
", MethodCode:  ",CHAR(34),INDEX(Methods[Method Code],$A2681),CHAR(34),
", MethodName:  ",CHAR(34),INDEX(Methods[Method Name],$A2681),CHAR(34),
", MethodDescription:  ",CHAR(34),INDEX(Methods[Method Description],$A2681),CHAR(34),
", MethodLink:  ",CHAR(34),INDEX(Methods[Method Link],$A2681),CHAR(34),
", OrganizationID: *OrganizationID",TEXT(MATCH(INDEX(Methods[Organization Name],$A2681),Organizations[Organization Name],0),"0000"),"}"))</f>
        <v>#REF!</v>
      </c>
      <c r="Q2681" t="e">
        <f>IF(INDEX(Variables[Variable Type],$A2681)="","",
CONCATENATE("  - &amp;VariableID",TEXT($A2681,"0000"),
" {","VariableTypeCV:  ",CHAR(34),INDEX(Variables[Variable Type],$A2681),CHAR(34),
", VariableCode:  ",CHAR(34),INDEX(Variables[Variable Code],$A2681),CHAR(34),
", VariableNameCV:  ",CHAR(34),INDEX(Variables[Variable Name],$A2681),CHAR(34),
", VariableDefinition:  ",CHAR(34),INDEX(Variables[Variable Definition],$A2681),CHAR(34),
", SpecciationCV:  ",CHAR(34),INDEX(Variables[Speciation],$A2681),CHAR(34),
", NoDataValue:  ",CHAR(34),INDEX(Variables[No Data Value],$A2681),CHAR(34),"}"))</f>
        <v>#REF!</v>
      </c>
    </row>
    <row r="2682" spans="1:17" x14ac:dyDescent="0.25">
      <c r="A2682">
        <v>2679</v>
      </c>
      <c r="D2682" t="e">
        <f>IF(INDEX(People[First Name],$A2682)="","",
CONCATENATE("  - &amp;PersonID",TEXT($A2682,"0000"),
" {","PersonFirstName:  ",CHAR(34),INDEX(People[First Name],$A2682),CHAR(34),
", PersonMiddleName:  ",CHAR(34),INDEX(People[Middle Name],$A2682),CHAR(34),
", PersonLastName:  ",CHAR(34),INDEX(People[Last Name],$A2682),CHAR(34),"}"))</f>
        <v>#REF!</v>
      </c>
      <c r="E2682" t="e">
        <f>IF(INDEX(Organizations[Organization Type '[CV']],$A2682)="","",
CONCATENATE("  - &amp;OrganizationID",TEXT($A2682,"0000"),
" {","OrganizationTypeCV:  ",CHAR(34),INDEX(Organizations[Organization Type '[CV']],$A2682),CHAR(34),
", OrganizationCode:  ",CHAR(34),INDEX(Organizations[Organization Code],$A2682),CHAR(34),
", OrganizationName:  ",CHAR(34),INDEX(Organizations[Organization Name],$A2682),CHAR(34),
", OrganizationDescription:  ",CHAR(34),INDEX(Organizations[Organization Description],$A2682),CHAR(34),
", OrganizationLink:  ",CHAR(34),INDEX(Organizations[Organization Link],$A2682),CHAR(34),"}"))</f>
        <v>#REF!</v>
      </c>
      <c r="F2682" t="e">
        <f>IF(INDEX(People[First Name],$A2682)="","",
CONCATENATE("  - &amp;AffiliationID",TEXT($A2682,"0000"),
" {PersonID: *PersonID",TEXT($A2682,"0000"),
", OrganizationID: *OrganizationID",TEXT(MATCH(INDEX(People[Organization Name],$A2682),Organizations[Organization Name],0),"0000"),
", IsPrimaryOrganizationContact: , AffiliationStartDate: , AffiliationEndDate: , PrimaryPhone: ",
", PrimaryEmail: ",CHAR(34),INDEX(People[Primary Email],$A2682),CHAR(34),
", PrimaryAddress: ",CHAR(34),INDEX(People[Primary Address],$A2682),CHAR(34),
", PersonLink: }"))</f>
        <v>#REF!</v>
      </c>
      <c r="H2682" t="e">
        <f>IF(COUNTA(CitationInformation)=0,"",IF(INDEX(AuthorList[Author Name],$A2682)="","",
CONCATENATE("  - &amp;AuthorListID",TEXT($A2682,"0000"),
"  {CitationID: *CitationID0001",
", PersonID: *PersonID",TEXT(MATCH(INDEX(AuthorList[Author Name],$A2682),People[Full Name],0),"0000"),
", AuthorOrder: ",INDEX(AuthorList[Author Number],$A2682),"}")))</f>
        <v>#REF!</v>
      </c>
      <c r="K2682" t="e">
        <f>IF(INDEX(SamplingFeatures[Feature Code],$A2682)="","",
CONCATENATE("  - &amp;SamplingFeatureID",TEXT($A2682,"0000"),
" {","SamplingFeatureUUID:  ",CHAR(34),INDEX(SamplingFeatures[Sampling Feature UUID],$A2682),CHAR(34),
", SamplingFeatureTypeCV:  ",CHAR(34),INDEX(SamplingFeatures[Sampling Feature Type],$A2682),CHAR(34),
", SamplingFeatureCode:  ",CHAR(34),INDEX(SamplingFeatures[Feature Code],$A2682),CHAR(34),
", SamplingFeatureName:  ",CHAR(34),INDEX(SamplingFeatures[Feature Name],$A2682),CHAR(34),
", SamplingFeatureDescription:  ",CHAR(34),INDEX(SamplingFeatures[Feature Description],$A2682),CHAR(34),
", SamplingFeatureGeotypeCV:  ",CHAR(34),INDEX(SamplingFeatures[Feature Geo Type],$A2682),CHAR(34),
", FeatureGeometry:  ",CHAR(34),INDEX(SamplingFeatures[Feature Geometry],$A2682),CHAR(34),
", Elevation_m:  ",CHAR(34),INDEX(SamplingFeatures[Elevation_m],$A2682),CHAR(34),
", ElevationDatumCV:  ",CHAR(34),ElevationDatum,CHAR(34),"}"))</f>
        <v>#REF!</v>
      </c>
      <c r="L2682" t="e">
        <f>IF(INDEX(SamplingFeatures[Sampling Feature Type],$A2682)&lt;&gt;"Site","",
CONCATENATE("  - &amp;SiteID",TEXT(SUMPRODUCT(--($L$3:$L2681&lt;&gt;"")),"0000"),
" {","SamplingFeatureID:  *SamplingFeatureID",TEXT($A2682,"0000"),
", SiteTypeCV:  ",CHAR(34),INDEX(Sites[Site Type],$A2682),CHAR(34),
", Latitude:  ",INDEX(Sites[Latitude],$A2682),
", Longitude:  ",INDEX(Sites[Longitude],$A2682),
", SRSName:  ",CHAR(34),LatLonDatum,CHAR(34),"}"))</f>
        <v>#REF!</v>
      </c>
      <c r="M2682" t="e">
        <f>IF(INDEX(SamplingFeatures[Sampling Feature Type],$A2682)&lt;&gt;"Specimen","",
CONCATENATE("  - &amp;SpecimenID",TEXT(SUMPRODUCT(--($M$3:$M2681&lt;&gt;"")),"0000"),
" {","SamplingFeatureID:  *SamplingFeatureID",TEXT($A2682,"0000"),
", SpecimenTypeCV:  ",CHAR(34),INDEX(Specimens[Specimen Type],$A2682),CHAR(34),
", SpecimenMediumCV:  ",INDEX(Specimens[Specimen Medium],$A2682),
", IsFieldSpecimen:  ",CHAR(34),INDEX(Specimens[Is Field Specimen?],$A2682),CHAR(34),"}"))</f>
        <v>#REF!</v>
      </c>
      <c r="N2682" t="e">
        <f>IF(COUNTA(SpatialOffsets[])=0,"", IF(INDEX(SpatialOffsets[Spatial Offset Type],$A2682)="","",
CONCATENATE("  - &amp;SpatialOffsetID",TEXT($A2682,"0000"),
" {","SpatialOffsetTypeCV:  ",CHAR(34),INDEX(SpatialOffsets[Spatial Offset Type],$A2682),CHAR(34),
", Offset1Value:  ",INDEX(SpatialOffsets[Offset 1 Value],$A2682),
", Offset1UnitID:  ",CHAR(34),INDEX(SpatialOffsets[Offset 1 Unit],$A2682),CHAR(34),
", Offset2Value:  ",INDEX(SpatialOffsets[Offset 2 Value],$A2682),
", Offset2UnitID:  ",CHAR(34),INDEX(SpatialOffsets[Offset 2 Unit],$A2682),CHAR(34),
", Offset3Value:  ",INDEX(SpatialOffsets[Offset 3 Value],$A2682),
", Offset3UnitID:  ",CHAR(34),INDEX(SpatialOffsets[Offset 3 Unit],$A2682),CHAR(34),,"}")))</f>
        <v>#REF!</v>
      </c>
      <c r="O2682" t="e">
        <f>IF(COUNTA(RelatedFeatures[])=0,"", IF(INDEX(RelatedFeatures[First Sampling Feature Code],$A2682)="","",
CONCATENATE("  - &amp;RelationID",TEXT($A2682,"0000"),
" {","SamplingFeatureID:  *SamplingFeatureID",TEXT(MATCH(INDEX(RelatedFeatures[First Sampling Feature Code],$A2682),SamplingFeatures[Feature Code],0),"0000"),
", RelationshipTypeCV:  ",CHAR(34),INDEX(RelatedFeatures[Relationship Type],$A2682),CHAR(34),
", RelatedFeatureID: *SamplingFeatureID",TEXT(MATCH(INDEX(RelatedFeatures[Second Sampling Feature Code],$A2682),SamplingFeatures[Feature Code],0),"0000"),
", SpatialOffsetID:  ",IF(INDEX(RelatedFeatures[Offset Number],$A2682)="","",CONCATENATE("*SpatialOffsetID",TEXT(INDEX(RelatedFeatures[Offset Number],$A2682),"0000"))),"}")))</f>
        <v>#REF!</v>
      </c>
      <c r="P2682" t="e">
        <f>IF(INDEX(Methods[Method Type],$A2682)="","",
CONCATENATE("  - &amp;MethodID",TEXT($A2682,"0000"),
" {","MethodTypeCV:  ",CHAR(34),INDEX(Methods[Method Type],$A2682),CHAR(34),
", MethodCode:  ",CHAR(34),INDEX(Methods[Method Code],$A2682),CHAR(34),
", MethodName:  ",CHAR(34),INDEX(Methods[Method Name],$A2682),CHAR(34),
", MethodDescription:  ",CHAR(34),INDEX(Methods[Method Description],$A2682),CHAR(34),
", MethodLink:  ",CHAR(34),INDEX(Methods[Method Link],$A2682),CHAR(34),
", OrganizationID: *OrganizationID",TEXT(MATCH(INDEX(Methods[Organization Name],$A2682),Organizations[Organization Name],0),"0000"),"}"))</f>
        <v>#REF!</v>
      </c>
      <c r="Q2682" t="e">
        <f>IF(INDEX(Variables[Variable Type],$A2682)="","",
CONCATENATE("  - &amp;VariableID",TEXT($A2682,"0000"),
" {","VariableTypeCV:  ",CHAR(34),INDEX(Variables[Variable Type],$A2682),CHAR(34),
", VariableCode:  ",CHAR(34),INDEX(Variables[Variable Code],$A2682),CHAR(34),
", VariableNameCV:  ",CHAR(34),INDEX(Variables[Variable Name],$A2682),CHAR(34),
", VariableDefinition:  ",CHAR(34),INDEX(Variables[Variable Definition],$A2682),CHAR(34),
", SpecciationCV:  ",CHAR(34),INDEX(Variables[Speciation],$A2682),CHAR(34),
", NoDataValue:  ",CHAR(34),INDEX(Variables[No Data Value],$A2682),CHAR(34),"}"))</f>
        <v>#REF!</v>
      </c>
    </row>
    <row r="2683" spans="1:17" x14ac:dyDescent="0.25">
      <c r="A2683">
        <v>2680</v>
      </c>
      <c r="D2683" t="e">
        <f>IF(INDEX(People[First Name],$A2683)="","",
CONCATENATE("  - &amp;PersonID",TEXT($A2683,"0000"),
" {","PersonFirstName:  ",CHAR(34),INDEX(People[First Name],$A2683),CHAR(34),
", PersonMiddleName:  ",CHAR(34),INDEX(People[Middle Name],$A2683),CHAR(34),
", PersonLastName:  ",CHAR(34),INDEX(People[Last Name],$A2683),CHAR(34),"}"))</f>
        <v>#REF!</v>
      </c>
      <c r="E2683" t="e">
        <f>IF(INDEX(Organizations[Organization Type '[CV']],$A2683)="","",
CONCATENATE("  - &amp;OrganizationID",TEXT($A2683,"0000"),
" {","OrganizationTypeCV:  ",CHAR(34),INDEX(Organizations[Organization Type '[CV']],$A2683),CHAR(34),
", OrganizationCode:  ",CHAR(34),INDEX(Organizations[Organization Code],$A2683),CHAR(34),
", OrganizationName:  ",CHAR(34),INDEX(Organizations[Organization Name],$A2683),CHAR(34),
", OrganizationDescription:  ",CHAR(34),INDEX(Organizations[Organization Description],$A2683),CHAR(34),
", OrganizationLink:  ",CHAR(34),INDEX(Organizations[Organization Link],$A2683),CHAR(34),"}"))</f>
        <v>#REF!</v>
      </c>
      <c r="F2683" t="e">
        <f>IF(INDEX(People[First Name],$A2683)="","",
CONCATENATE("  - &amp;AffiliationID",TEXT($A2683,"0000"),
" {PersonID: *PersonID",TEXT($A2683,"0000"),
", OrganizationID: *OrganizationID",TEXT(MATCH(INDEX(People[Organization Name],$A2683),Organizations[Organization Name],0),"0000"),
", IsPrimaryOrganizationContact: , AffiliationStartDate: , AffiliationEndDate: , PrimaryPhone: ",
", PrimaryEmail: ",CHAR(34),INDEX(People[Primary Email],$A2683),CHAR(34),
", PrimaryAddress: ",CHAR(34),INDEX(People[Primary Address],$A2683),CHAR(34),
", PersonLink: }"))</f>
        <v>#REF!</v>
      </c>
      <c r="H2683" t="e">
        <f>IF(COUNTA(CitationInformation)=0,"",IF(INDEX(AuthorList[Author Name],$A2683)="","",
CONCATENATE("  - &amp;AuthorListID",TEXT($A2683,"0000"),
"  {CitationID: *CitationID0001",
", PersonID: *PersonID",TEXT(MATCH(INDEX(AuthorList[Author Name],$A2683),People[Full Name],0),"0000"),
", AuthorOrder: ",INDEX(AuthorList[Author Number],$A2683),"}")))</f>
        <v>#REF!</v>
      </c>
      <c r="K2683" t="e">
        <f>IF(INDEX(SamplingFeatures[Feature Code],$A2683)="","",
CONCATENATE("  - &amp;SamplingFeatureID",TEXT($A2683,"0000"),
" {","SamplingFeatureUUID:  ",CHAR(34),INDEX(SamplingFeatures[Sampling Feature UUID],$A2683),CHAR(34),
", SamplingFeatureTypeCV:  ",CHAR(34),INDEX(SamplingFeatures[Sampling Feature Type],$A2683),CHAR(34),
", SamplingFeatureCode:  ",CHAR(34),INDEX(SamplingFeatures[Feature Code],$A2683),CHAR(34),
", SamplingFeatureName:  ",CHAR(34),INDEX(SamplingFeatures[Feature Name],$A2683),CHAR(34),
", SamplingFeatureDescription:  ",CHAR(34),INDEX(SamplingFeatures[Feature Description],$A2683),CHAR(34),
", SamplingFeatureGeotypeCV:  ",CHAR(34),INDEX(SamplingFeatures[Feature Geo Type],$A2683),CHAR(34),
", FeatureGeometry:  ",CHAR(34),INDEX(SamplingFeatures[Feature Geometry],$A2683),CHAR(34),
", Elevation_m:  ",CHAR(34),INDEX(SamplingFeatures[Elevation_m],$A2683),CHAR(34),
", ElevationDatumCV:  ",CHAR(34),ElevationDatum,CHAR(34),"}"))</f>
        <v>#REF!</v>
      </c>
      <c r="L2683" t="e">
        <f>IF(INDEX(SamplingFeatures[Sampling Feature Type],$A2683)&lt;&gt;"Site","",
CONCATENATE("  - &amp;SiteID",TEXT(SUMPRODUCT(--($L$3:$L2682&lt;&gt;"")),"0000"),
" {","SamplingFeatureID:  *SamplingFeatureID",TEXT($A2683,"0000"),
", SiteTypeCV:  ",CHAR(34),INDEX(Sites[Site Type],$A2683),CHAR(34),
", Latitude:  ",INDEX(Sites[Latitude],$A2683),
", Longitude:  ",INDEX(Sites[Longitude],$A2683),
", SRSName:  ",CHAR(34),LatLonDatum,CHAR(34),"}"))</f>
        <v>#REF!</v>
      </c>
      <c r="M2683" t="e">
        <f>IF(INDEX(SamplingFeatures[Sampling Feature Type],$A2683)&lt;&gt;"Specimen","",
CONCATENATE("  - &amp;SpecimenID",TEXT(SUMPRODUCT(--($M$3:$M2682&lt;&gt;"")),"0000"),
" {","SamplingFeatureID:  *SamplingFeatureID",TEXT($A2683,"0000"),
", SpecimenTypeCV:  ",CHAR(34),INDEX(Specimens[Specimen Type],$A2683),CHAR(34),
", SpecimenMediumCV:  ",INDEX(Specimens[Specimen Medium],$A2683),
", IsFieldSpecimen:  ",CHAR(34),INDEX(Specimens[Is Field Specimen?],$A2683),CHAR(34),"}"))</f>
        <v>#REF!</v>
      </c>
      <c r="N2683" t="e">
        <f>IF(COUNTA(SpatialOffsets[])=0,"", IF(INDEX(SpatialOffsets[Spatial Offset Type],$A2683)="","",
CONCATENATE("  - &amp;SpatialOffsetID",TEXT($A2683,"0000"),
" {","SpatialOffsetTypeCV:  ",CHAR(34),INDEX(SpatialOffsets[Spatial Offset Type],$A2683),CHAR(34),
", Offset1Value:  ",INDEX(SpatialOffsets[Offset 1 Value],$A2683),
", Offset1UnitID:  ",CHAR(34),INDEX(SpatialOffsets[Offset 1 Unit],$A2683),CHAR(34),
", Offset2Value:  ",INDEX(SpatialOffsets[Offset 2 Value],$A2683),
", Offset2UnitID:  ",CHAR(34),INDEX(SpatialOffsets[Offset 2 Unit],$A2683),CHAR(34),
", Offset3Value:  ",INDEX(SpatialOffsets[Offset 3 Value],$A2683),
", Offset3UnitID:  ",CHAR(34),INDEX(SpatialOffsets[Offset 3 Unit],$A2683),CHAR(34),,"}")))</f>
        <v>#REF!</v>
      </c>
      <c r="O2683" t="e">
        <f>IF(COUNTA(RelatedFeatures[])=0,"", IF(INDEX(RelatedFeatures[First Sampling Feature Code],$A2683)="","",
CONCATENATE("  - &amp;RelationID",TEXT($A2683,"0000"),
" {","SamplingFeatureID:  *SamplingFeatureID",TEXT(MATCH(INDEX(RelatedFeatures[First Sampling Feature Code],$A2683),SamplingFeatures[Feature Code],0),"0000"),
", RelationshipTypeCV:  ",CHAR(34),INDEX(RelatedFeatures[Relationship Type],$A2683),CHAR(34),
", RelatedFeatureID: *SamplingFeatureID",TEXT(MATCH(INDEX(RelatedFeatures[Second Sampling Feature Code],$A2683),SamplingFeatures[Feature Code],0),"0000"),
", SpatialOffsetID:  ",IF(INDEX(RelatedFeatures[Offset Number],$A2683)="","",CONCATENATE("*SpatialOffsetID",TEXT(INDEX(RelatedFeatures[Offset Number],$A2683),"0000"))),"}")))</f>
        <v>#REF!</v>
      </c>
      <c r="P2683" t="e">
        <f>IF(INDEX(Methods[Method Type],$A2683)="","",
CONCATENATE("  - &amp;MethodID",TEXT($A2683,"0000"),
" {","MethodTypeCV:  ",CHAR(34),INDEX(Methods[Method Type],$A2683),CHAR(34),
", MethodCode:  ",CHAR(34),INDEX(Methods[Method Code],$A2683),CHAR(34),
", MethodName:  ",CHAR(34),INDEX(Methods[Method Name],$A2683),CHAR(34),
", MethodDescription:  ",CHAR(34),INDEX(Methods[Method Description],$A2683),CHAR(34),
", MethodLink:  ",CHAR(34),INDEX(Methods[Method Link],$A2683),CHAR(34),
", OrganizationID: *OrganizationID",TEXT(MATCH(INDEX(Methods[Organization Name],$A2683),Organizations[Organization Name],0),"0000"),"}"))</f>
        <v>#REF!</v>
      </c>
      <c r="Q2683" t="e">
        <f>IF(INDEX(Variables[Variable Type],$A2683)="","",
CONCATENATE("  - &amp;VariableID",TEXT($A2683,"0000"),
" {","VariableTypeCV:  ",CHAR(34),INDEX(Variables[Variable Type],$A2683),CHAR(34),
", VariableCode:  ",CHAR(34),INDEX(Variables[Variable Code],$A2683),CHAR(34),
", VariableNameCV:  ",CHAR(34),INDEX(Variables[Variable Name],$A2683),CHAR(34),
", VariableDefinition:  ",CHAR(34),INDEX(Variables[Variable Definition],$A2683),CHAR(34),
", SpecciationCV:  ",CHAR(34),INDEX(Variables[Speciation],$A2683),CHAR(34),
", NoDataValue:  ",CHAR(34),INDEX(Variables[No Data Value],$A2683),CHAR(34),"}"))</f>
        <v>#REF!</v>
      </c>
    </row>
    <row r="2684" spans="1:17" x14ac:dyDescent="0.25">
      <c r="A2684">
        <v>2681</v>
      </c>
      <c r="D2684" t="e">
        <f>IF(INDEX(People[First Name],$A2684)="","",
CONCATENATE("  - &amp;PersonID",TEXT($A2684,"0000"),
" {","PersonFirstName:  ",CHAR(34),INDEX(People[First Name],$A2684),CHAR(34),
", PersonMiddleName:  ",CHAR(34),INDEX(People[Middle Name],$A2684),CHAR(34),
", PersonLastName:  ",CHAR(34),INDEX(People[Last Name],$A2684),CHAR(34),"}"))</f>
        <v>#REF!</v>
      </c>
      <c r="E2684" t="e">
        <f>IF(INDEX(Organizations[Organization Type '[CV']],$A2684)="","",
CONCATENATE("  - &amp;OrganizationID",TEXT($A2684,"0000"),
" {","OrganizationTypeCV:  ",CHAR(34),INDEX(Organizations[Organization Type '[CV']],$A2684),CHAR(34),
", OrganizationCode:  ",CHAR(34),INDEX(Organizations[Organization Code],$A2684),CHAR(34),
", OrganizationName:  ",CHAR(34),INDEX(Organizations[Organization Name],$A2684),CHAR(34),
", OrganizationDescription:  ",CHAR(34),INDEX(Organizations[Organization Description],$A2684),CHAR(34),
", OrganizationLink:  ",CHAR(34),INDEX(Organizations[Organization Link],$A2684),CHAR(34),"}"))</f>
        <v>#REF!</v>
      </c>
      <c r="F2684" t="e">
        <f>IF(INDEX(People[First Name],$A2684)="","",
CONCATENATE("  - &amp;AffiliationID",TEXT($A2684,"0000"),
" {PersonID: *PersonID",TEXT($A2684,"0000"),
", OrganizationID: *OrganizationID",TEXT(MATCH(INDEX(People[Organization Name],$A2684),Organizations[Organization Name],0),"0000"),
", IsPrimaryOrganizationContact: , AffiliationStartDate: , AffiliationEndDate: , PrimaryPhone: ",
", PrimaryEmail: ",CHAR(34),INDEX(People[Primary Email],$A2684),CHAR(34),
", PrimaryAddress: ",CHAR(34),INDEX(People[Primary Address],$A2684),CHAR(34),
", PersonLink: }"))</f>
        <v>#REF!</v>
      </c>
      <c r="H2684" t="e">
        <f>IF(COUNTA(CitationInformation)=0,"",IF(INDEX(AuthorList[Author Name],$A2684)="","",
CONCATENATE("  - &amp;AuthorListID",TEXT($A2684,"0000"),
"  {CitationID: *CitationID0001",
", PersonID: *PersonID",TEXT(MATCH(INDEX(AuthorList[Author Name],$A2684),People[Full Name],0),"0000"),
", AuthorOrder: ",INDEX(AuthorList[Author Number],$A2684),"}")))</f>
        <v>#REF!</v>
      </c>
      <c r="K2684" t="e">
        <f>IF(INDEX(SamplingFeatures[Feature Code],$A2684)="","",
CONCATENATE("  - &amp;SamplingFeatureID",TEXT($A2684,"0000"),
" {","SamplingFeatureUUID:  ",CHAR(34),INDEX(SamplingFeatures[Sampling Feature UUID],$A2684),CHAR(34),
", SamplingFeatureTypeCV:  ",CHAR(34),INDEX(SamplingFeatures[Sampling Feature Type],$A2684),CHAR(34),
", SamplingFeatureCode:  ",CHAR(34),INDEX(SamplingFeatures[Feature Code],$A2684),CHAR(34),
", SamplingFeatureName:  ",CHAR(34),INDEX(SamplingFeatures[Feature Name],$A2684),CHAR(34),
", SamplingFeatureDescription:  ",CHAR(34),INDEX(SamplingFeatures[Feature Description],$A2684),CHAR(34),
", SamplingFeatureGeotypeCV:  ",CHAR(34),INDEX(SamplingFeatures[Feature Geo Type],$A2684),CHAR(34),
", FeatureGeometry:  ",CHAR(34),INDEX(SamplingFeatures[Feature Geometry],$A2684),CHAR(34),
", Elevation_m:  ",CHAR(34),INDEX(SamplingFeatures[Elevation_m],$A2684),CHAR(34),
", ElevationDatumCV:  ",CHAR(34),ElevationDatum,CHAR(34),"}"))</f>
        <v>#REF!</v>
      </c>
      <c r="L2684" t="e">
        <f>IF(INDEX(SamplingFeatures[Sampling Feature Type],$A2684)&lt;&gt;"Site","",
CONCATENATE("  - &amp;SiteID",TEXT(SUMPRODUCT(--($L$3:$L2683&lt;&gt;"")),"0000"),
" {","SamplingFeatureID:  *SamplingFeatureID",TEXT($A2684,"0000"),
", SiteTypeCV:  ",CHAR(34),INDEX(Sites[Site Type],$A2684),CHAR(34),
", Latitude:  ",INDEX(Sites[Latitude],$A2684),
", Longitude:  ",INDEX(Sites[Longitude],$A2684),
", SRSName:  ",CHAR(34),LatLonDatum,CHAR(34),"}"))</f>
        <v>#REF!</v>
      </c>
      <c r="M2684" t="e">
        <f>IF(INDEX(SamplingFeatures[Sampling Feature Type],$A2684)&lt;&gt;"Specimen","",
CONCATENATE("  - &amp;SpecimenID",TEXT(SUMPRODUCT(--($M$3:$M2683&lt;&gt;"")),"0000"),
" {","SamplingFeatureID:  *SamplingFeatureID",TEXT($A2684,"0000"),
", SpecimenTypeCV:  ",CHAR(34),INDEX(Specimens[Specimen Type],$A2684),CHAR(34),
", SpecimenMediumCV:  ",INDEX(Specimens[Specimen Medium],$A2684),
", IsFieldSpecimen:  ",CHAR(34),INDEX(Specimens[Is Field Specimen?],$A2684),CHAR(34),"}"))</f>
        <v>#REF!</v>
      </c>
      <c r="N2684" t="e">
        <f>IF(COUNTA(SpatialOffsets[])=0,"", IF(INDEX(SpatialOffsets[Spatial Offset Type],$A2684)="","",
CONCATENATE("  - &amp;SpatialOffsetID",TEXT($A2684,"0000"),
" {","SpatialOffsetTypeCV:  ",CHAR(34),INDEX(SpatialOffsets[Spatial Offset Type],$A2684),CHAR(34),
", Offset1Value:  ",INDEX(SpatialOffsets[Offset 1 Value],$A2684),
", Offset1UnitID:  ",CHAR(34),INDEX(SpatialOffsets[Offset 1 Unit],$A2684),CHAR(34),
", Offset2Value:  ",INDEX(SpatialOffsets[Offset 2 Value],$A2684),
", Offset2UnitID:  ",CHAR(34),INDEX(SpatialOffsets[Offset 2 Unit],$A2684),CHAR(34),
", Offset3Value:  ",INDEX(SpatialOffsets[Offset 3 Value],$A2684),
", Offset3UnitID:  ",CHAR(34),INDEX(SpatialOffsets[Offset 3 Unit],$A2684),CHAR(34),,"}")))</f>
        <v>#REF!</v>
      </c>
      <c r="O2684" t="e">
        <f>IF(COUNTA(RelatedFeatures[])=0,"", IF(INDEX(RelatedFeatures[First Sampling Feature Code],$A2684)="","",
CONCATENATE("  - &amp;RelationID",TEXT($A2684,"0000"),
" {","SamplingFeatureID:  *SamplingFeatureID",TEXT(MATCH(INDEX(RelatedFeatures[First Sampling Feature Code],$A2684),SamplingFeatures[Feature Code],0),"0000"),
", RelationshipTypeCV:  ",CHAR(34),INDEX(RelatedFeatures[Relationship Type],$A2684),CHAR(34),
", RelatedFeatureID: *SamplingFeatureID",TEXT(MATCH(INDEX(RelatedFeatures[Second Sampling Feature Code],$A2684),SamplingFeatures[Feature Code],0),"0000"),
", SpatialOffsetID:  ",IF(INDEX(RelatedFeatures[Offset Number],$A2684)="","",CONCATENATE("*SpatialOffsetID",TEXT(INDEX(RelatedFeatures[Offset Number],$A2684),"0000"))),"}")))</f>
        <v>#REF!</v>
      </c>
      <c r="P2684" t="e">
        <f>IF(INDEX(Methods[Method Type],$A2684)="","",
CONCATENATE("  - &amp;MethodID",TEXT($A2684,"0000"),
" {","MethodTypeCV:  ",CHAR(34),INDEX(Methods[Method Type],$A2684),CHAR(34),
", MethodCode:  ",CHAR(34),INDEX(Methods[Method Code],$A2684),CHAR(34),
", MethodName:  ",CHAR(34),INDEX(Methods[Method Name],$A2684),CHAR(34),
", MethodDescription:  ",CHAR(34),INDEX(Methods[Method Description],$A2684),CHAR(34),
", MethodLink:  ",CHAR(34),INDEX(Methods[Method Link],$A2684),CHAR(34),
", OrganizationID: *OrganizationID",TEXT(MATCH(INDEX(Methods[Organization Name],$A2684),Organizations[Organization Name],0),"0000"),"}"))</f>
        <v>#REF!</v>
      </c>
      <c r="Q2684" t="e">
        <f>IF(INDEX(Variables[Variable Type],$A2684)="","",
CONCATENATE("  - &amp;VariableID",TEXT($A2684,"0000"),
" {","VariableTypeCV:  ",CHAR(34),INDEX(Variables[Variable Type],$A2684),CHAR(34),
", VariableCode:  ",CHAR(34),INDEX(Variables[Variable Code],$A2684),CHAR(34),
", VariableNameCV:  ",CHAR(34),INDEX(Variables[Variable Name],$A2684),CHAR(34),
", VariableDefinition:  ",CHAR(34),INDEX(Variables[Variable Definition],$A2684),CHAR(34),
", SpecciationCV:  ",CHAR(34),INDEX(Variables[Speciation],$A2684),CHAR(34),
", NoDataValue:  ",CHAR(34),INDEX(Variables[No Data Value],$A2684),CHAR(34),"}"))</f>
        <v>#REF!</v>
      </c>
    </row>
    <row r="2685" spans="1:17" x14ac:dyDescent="0.25">
      <c r="A2685">
        <v>2682</v>
      </c>
      <c r="D2685" t="e">
        <f>IF(INDEX(People[First Name],$A2685)="","",
CONCATENATE("  - &amp;PersonID",TEXT($A2685,"0000"),
" {","PersonFirstName:  ",CHAR(34),INDEX(People[First Name],$A2685),CHAR(34),
", PersonMiddleName:  ",CHAR(34),INDEX(People[Middle Name],$A2685),CHAR(34),
", PersonLastName:  ",CHAR(34),INDEX(People[Last Name],$A2685),CHAR(34),"}"))</f>
        <v>#REF!</v>
      </c>
      <c r="E2685" t="e">
        <f>IF(INDEX(Organizations[Organization Type '[CV']],$A2685)="","",
CONCATENATE("  - &amp;OrganizationID",TEXT($A2685,"0000"),
" {","OrganizationTypeCV:  ",CHAR(34),INDEX(Organizations[Organization Type '[CV']],$A2685),CHAR(34),
", OrganizationCode:  ",CHAR(34),INDEX(Organizations[Organization Code],$A2685),CHAR(34),
", OrganizationName:  ",CHAR(34),INDEX(Organizations[Organization Name],$A2685),CHAR(34),
", OrganizationDescription:  ",CHAR(34),INDEX(Organizations[Organization Description],$A2685),CHAR(34),
", OrganizationLink:  ",CHAR(34),INDEX(Organizations[Organization Link],$A2685),CHAR(34),"}"))</f>
        <v>#REF!</v>
      </c>
      <c r="F2685" t="e">
        <f>IF(INDEX(People[First Name],$A2685)="","",
CONCATENATE("  - &amp;AffiliationID",TEXT($A2685,"0000"),
" {PersonID: *PersonID",TEXT($A2685,"0000"),
", OrganizationID: *OrganizationID",TEXT(MATCH(INDEX(People[Organization Name],$A2685),Organizations[Organization Name],0),"0000"),
", IsPrimaryOrganizationContact: , AffiliationStartDate: , AffiliationEndDate: , PrimaryPhone: ",
", PrimaryEmail: ",CHAR(34),INDEX(People[Primary Email],$A2685),CHAR(34),
", PrimaryAddress: ",CHAR(34),INDEX(People[Primary Address],$A2685),CHAR(34),
", PersonLink: }"))</f>
        <v>#REF!</v>
      </c>
      <c r="H2685" t="e">
        <f>IF(COUNTA(CitationInformation)=0,"",IF(INDEX(AuthorList[Author Name],$A2685)="","",
CONCATENATE("  - &amp;AuthorListID",TEXT($A2685,"0000"),
"  {CitationID: *CitationID0001",
", PersonID: *PersonID",TEXT(MATCH(INDEX(AuthorList[Author Name],$A2685),People[Full Name],0),"0000"),
", AuthorOrder: ",INDEX(AuthorList[Author Number],$A2685),"}")))</f>
        <v>#REF!</v>
      </c>
      <c r="K2685" t="e">
        <f>IF(INDEX(SamplingFeatures[Feature Code],$A2685)="","",
CONCATENATE("  - &amp;SamplingFeatureID",TEXT($A2685,"0000"),
" {","SamplingFeatureUUID:  ",CHAR(34),INDEX(SamplingFeatures[Sampling Feature UUID],$A2685),CHAR(34),
", SamplingFeatureTypeCV:  ",CHAR(34),INDEX(SamplingFeatures[Sampling Feature Type],$A2685),CHAR(34),
", SamplingFeatureCode:  ",CHAR(34),INDEX(SamplingFeatures[Feature Code],$A2685),CHAR(34),
", SamplingFeatureName:  ",CHAR(34),INDEX(SamplingFeatures[Feature Name],$A2685),CHAR(34),
", SamplingFeatureDescription:  ",CHAR(34),INDEX(SamplingFeatures[Feature Description],$A2685),CHAR(34),
", SamplingFeatureGeotypeCV:  ",CHAR(34),INDEX(SamplingFeatures[Feature Geo Type],$A2685),CHAR(34),
", FeatureGeometry:  ",CHAR(34),INDEX(SamplingFeatures[Feature Geometry],$A2685),CHAR(34),
", Elevation_m:  ",CHAR(34),INDEX(SamplingFeatures[Elevation_m],$A2685),CHAR(34),
", ElevationDatumCV:  ",CHAR(34),ElevationDatum,CHAR(34),"}"))</f>
        <v>#REF!</v>
      </c>
      <c r="L2685" t="e">
        <f>IF(INDEX(SamplingFeatures[Sampling Feature Type],$A2685)&lt;&gt;"Site","",
CONCATENATE("  - &amp;SiteID",TEXT(SUMPRODUCT(--($L$3:$L2684&lt;&gt;"")),"0000"),
" {","SamplingFeatureID:  *SamplingFeatureID",TEXT($A2685,"0000"),
", SiteTypeCV:  ",CHAR(34),INDEX(Sites[Site Type],$A2685),CHAR(34),
", Latitude:  ",INDEX(Sites[Latitude],$A2685),
", Longitude:  ",INDEX(Sites[Longitude],$A2685),
", SRSName:  ",CHAR(34),LatLonDatum,CHAR(34),"}"))</f>
        <v>#REF!</v>
      </c>
      <c r="M2685" t="e">
        <f>IF(INDEX(SamplingFeatures[Sampling Feature Type],$A2685)&lt;&gt;"Specimen","",
CONCATENATE("  - &amp;SpecimenID",TEXT(SUMPRODUCT(--($M$3:$M2684&lt;&gt;"")),"0000"),
" {","SamplingFeatureID:  *SamplingFeatureID",TEXT($A2685,"0000"),
", SpecimenTypeCV:  ",CHAR(34),INDEX(Specimens[Specimen Type],$A2685),CHAR(34),
", SpecimenMediumCV:  ",INDEX(Specimens[Specimen Medium],$A2685),
", IsFieldSpecimen:  ",CHAR(34),INDEX(Specimens[Is Field Specimen?],$A2685),CHAR(34),"}"))</f>
        <v>#REF!</v>
      </c>
      <c r="N2685" t="e">
        <f>IF(COUNTA(SpatialOffsets[])=0,"", IF(INDEX(SpatialOffsets[Spatial Offset Type],$A2685)="","",
CONCATENATE("  - &amp;SpatialOffsetID",TEXT($A2685,"0000"),
" {","SpatialOffsetTypeCV:  ",CHAR(34),INDEX(SpatialOffsets[Spatial Offset Type],$A2685),CHAR(34),
", Offset1Value:  ",INDEX(SpatialOffsets[Offset 1 Value],$A2685),
", Offset1UnitID:  ",CHAR(34),INDEX(SpatialOffsets[Offset 1 Unit],$A2685),CHAR(34),
", Offset2Value:  ",INDEX(SpatialOffsets[Offset 2 Value],$A2685),
", Offset2UnitID:  ",CHAR(34),INDEX(SpatialOffsets[Offset 2 Unit],$A2685),CHAR(34),
", Offset3Value:  ",INDEX(SpatialOffsets[Offset 3 Value],$A2685),
", Offset3UnitID:  ",CHAR(34),INDEX(SpatialOffsets[Offset 3 Unit],$A2685),CHAR(34),,"}")))</f>
        <v>#REF!</v>
      </c>
      <c r="O2685" t="e">
        <f>IF(COUNTA(RelatedFeatures[])=0,"", IF(INDEX(RelatedFeatures[First Sampling Feature Code],$A2685)="","",
CONCATENATE("  - &amp;RelationID",TEXT($A2685,"0000"),
" {","SamplingFeatureID:  *SamplingFeatureID",TEXT(MATCH(INDEX(RelatedFeatures[First Sampling Feature Code],$A2685),SamplingFeatures[Feature Code],0),"0000"),
", RelationshipTypeCV:  ",CHAR(34),INDEX(RelatedFeatures[Relationship Type],$A2685),CHAR(34),
", RelatedFeatureID: *SamplingFeatureID",TEXT(MATCH(INDEX(RelatedFeatures[Second Sampling Feature Code],$A2685),SamplingFeatures[Feature Code],0),"0000"),
", SpatialOffsetID:  ",IF(INDEX(RelatedFeatures[Offset Number],$A2685)="","",CONCATENATE("*SpatialOffsetID",TEXT(INDEX(RelatedFeatures[Offset Number],$A2685),"0000"))),"}")))</f>
        <v>#REF!</v>
      </c>
      <c r="P2685" t="e">
        <f>IF(INDEX(Methods[Method Type],$A2685)="","",
CONCATENATE("  - &amp;MethodID",TEXT($A2685,"0000"),
" {","MethodTypeCV:  ",CHAR(34),INDEX(Methods[Method Type],$A2685),CHAR(34),
", MethodCode:  ",CHAR(34),INDEX(Methods[Method Code],$A2685),CHAR(34),
", MethodName:  ",CHAR(34),INDEX(Methods[Method Name],$A2685),CHAR(34),
", MethodDescription:  ",CHAR(34),INDEX(Methods[Method Description],$A2685),CHAR(34),
", MethodLink:  ",CHAR(34),INDEX(Methods[Method Link],$A2685),CHAR(34),
", OrganizationID: *OrganizationID",TEXT(MATCH(INDEX(Methods[Organization Name],$A2685),Organizations[Organization Name],0),"0000"),"}"))</f>
        <v>#REF!</v>
      </c>
      <c r="Q2685" t="e">
        <f>IF(INDEX(Variables[Variable Type],$A2685)="","",
CONCATENATE("  - &amp;VariableID",TEXT($A2685,"0000"),
" {","VariableTypeCV:  ",CHAR(34),INDEX(Variables[Variable Type],$A2685),CHAR(34),
", VariableCode:  ",CHAR(34),INDEX(Variables[Variable Code],$A2685),CHAR(34),
", VariableNameCV:  ",CHAR(34),INDEX(Variables[Variable Name],$A2685),CHAR(34),
", VariableDefinition:  ",CHAR(34),INDEX(Variables[Variable Definition],$A2685),CHAR(34),
", SpecciationCV:  ",CHAR(34),INDEX(Variables[Speciation],$A2685),CHAR(34),
", NoDataValue:  ",CHAR(34),INDEX(Variables[No Data Value],$A2685),CHAR(34),"}"))</f>
        <v>#REF!</v>
      </c>
    </row>
    <row r="2686" spans="1:17" x14ac:dyDescent="0.25">
      <c r="A2686">
        <v>2683</v>
      </c>
      <c r="D2686" t="e">
        <f>IF(INDEX(People[First Name],$A2686)="","",
CONCATENATE("  - &amp;PersonID",TEXT($A2686,"0000"),
" {","PersonFirstName:  ",CHAR(34),INDEX(People[First Name],$A2686),CHAR(34),
", PersonMiddleName:  ",CHAR(34),INDEX(People[Middle Name],$A2686),CHAR(34),
", PersonLastName:  ",CHAR(34),INDEX(People[Last Name],$A2686),CHAR(34),"}"))</f>
        <v>#REF!</v>
      </c>
      <c r="E2686" t="e">
        <f>IF(INDEX(Organizations[Organization Type '[CV']],$A2686)="","",
CONCATENATE("  - &amp;OrganizationID",TEXT($A2686,"0000"),
" {","OrganizationTypeCV:  ",CHAR(34),INDEX(Organizations[Organization Type '[CV']],$A2686),CHAR(34),
", OrganizationCode:  ",CHAR(34),INDEX(Organizations[Organization Code],$A2686),CHAR(34),
", OrganizationName:  ",CHAR(34),INDEX(Organizations[Organization Name],$A2686),CHAR(34),
", OrganizationDescription:  ",CHAR(34),INDEX(Organizations[Organization Description],$A2686),CHAR(34),
", OrganizationLink:  ",CHAR(34),INDEX(Organizations[Organization Link],$A2686),CHAR(34),"}"))</f>
        <v>#REF!</v>
      </c>
      <c r="F2686" t="e">
        <f>IF(INDEX(People[First Name],$A2686)="","",
CONCATENATE("  - &amp;AffiliationID",TEXT($A2686,"0000"),
" {PersonID: *PersonID",TEXT($A2686,"0000"),
", OrganizationID: *OrganizationID",TEXT(MATCH(INDEX(People[Organization Name],$A2686),Organizations[Organization Name],0),"0000"),
", IsPrimaryOrganizationContact: , AffiliationStartDate: , AffiliationEndDate: , PrimaryPhone: ",
", PrimaryEmail: ",CHAR(34),INDEX(People[Primary Email],$A2686),CHAR(34),
", PrimaryAddress: ",CHAR(34),INDEX(People[Primary Address],$A2686),CHAR(34),
", PersonLink: }"))</f>
        <v>#REF!</v>
      </c>
      <c r="H2686" t="e">
        <f>IF(COUNTA(CitationInformation)=0,"",IF(INDEX(AuthorList[Author Name],$A2686)="","",
CONCATENATE("  - &amp;AuthorListID",TEXT($A2686,"0000"),
"  {CitationID: *CitationID0001",
", PersonID: *PersonID",TEXT(MATCH(INDEX(AuthorList[Author Name],$A2686),People[Full Name],0),"0000"),
", AuthorOrder: ",INDEX(AuthorList[Author Number],$A2686),"}")))</f>
        <v>#REF!</v>
      </c>
      <c r="K2686" t="e">
        <f>IF(INDEX(SamplingFeatures[Feature Code],$A2686)="","",
CONCATENATE("  - &amp;SamplingFeatureID",TEXT($A2686,"0000"),
" {","SamplingFeatureUUID:  ",CHAR(34),INDEX(SamplingFeatures[Sampling Feature UUID],$A2686),CHAR(34),
", SamplingFeatureTypeCV:  ",CHAR(34),INDEX(SamplingFeatures[Sampling Feature Type],$A2686),CHAR(34),
", SamplingFeatureCode:  ",CHAR(34),INDEX(SamplingFeatures[Feature Code],$A2686),CHAR(34),
", SamplingFeatureName:  ",CHAR(34),INDEX(SamplingFeatures[Feature Name],$A2686),CHAR(34),
", SamplingFeatureDescription:  ",CHAR(34),INDEX(SamplingFeatures[Feature Description],$A2686),CHAR(34),
", SamplingFeatureGeotypeCV:  ",CHAR(34),INDEX(SamplingFeatures[Feature Geo Type],$A2686),CHAR(34),
", FeatureGeometry:  ",CHAR(34),INDEX(SamplingFeatures[Feature Geometry],$A2686),CHAR(34),
", Elevation_m:  ",CHAR(34),INDEX(SamplingFeatures[Elevation_m],$A2686),CHAR(34),
", ElevationDatumCV:  ",CHAR(34),ElevationDatum,CHAR(34),"}"))</f>
        <v>#REF!</v>
      </c>
      <c r="L2686" t="e">
        <f>IF(INDEX(SamplingFeatures[Sampling Feature Type],$A2686)&lt;&gt;"Site","",
CONCATENATE("  - &amp;SiteID",TEXT(SUMPRODUCT(--($L$3:$L2685&lt;&gt;"")),"0000"),
" {","SamplingFeatureID:  *SamplingFeatureID",TEXT($A2686,"0000"),
", SiteTypeCV:  ",CHAR(34),INDEX(Sites[Site Type],$A2686),CHAR(34),
", Latitude:  ",INDEX(Sites[Latitude],$A2686),
", Longitude:  ",INDEX(Sites[Longitude],$A2686),
", SRSName:  ",CHAR(34),LatLonDatum,CHAR(34),"}"))</f>
        <v>#REF!</v>
      </c>
      <c r="M2686" t="e">
        <f>IF(INDEX(SamplingFeatures[Sampling Feature Type],$A2686)&lt;&gt;"Specimen","",
CONCATENATE("  - &amp;SpecimenID",TEXT(SUMPRODUCT(--($M$3:$M2685&lt;&gt;"")),"0000"),
" {","SamplingFeatureID:  *SamplingFeatureID",TEXT($A2686,"0000"),
", SpecimenTypeCV:  ",CHAR(34),INDEX(Specimens[Specimen Type],$A2686),CHAR(34),
", SpecimenMediumCV:  ",INDEX(Specimens[Specimen Medium],$A2686),
", IsFieldSpecimen:  ",CHAR(34),INDEX(Specimens[Is Field Specimen?],$A2686),CHAR(34),"}"))</f>
        <v>#REF!</v>
      </c>
      <c r="N2686" t="e">
        <f>IF(COUNTA(SpatialOffsets[])=0,"", IF(INDEX(SpatialOffsets[Spatial Offset Type],$A2686)="","",
CONCATENATE("  - &amp;SpatialOffsetID",TEXT($A2686,"0000"),
" {","SpatialOffsetTypeCV:  ",CHAR(34),INDEX(SpatialOffsets[Spatial Offset Type],$A2686),CHAR(34),
", Offset1Value:  ",INDEX(SpatialOffsets[Offset 1 Value],$A2686),
", Offset1UnitID:  ",CHAR(34),INDEX(SpatialOffsets[Offset 1 Unit],$A2686),CHAR(34),
", Offset2Value:  ",INDEX(SpatialOffsets[Offset 2 Value],$A2686),
", Offset2UnitID:  ",CHAR(34),INDEX(SpatialOffsets[Offset 2 Unit],$A2686),CHAR(34),
", Offset3Value:  ",INDEX(SpatialOffsets[Offset 3 Value],$A2686),
", Offset3UnitID:  ",CHAR(34),INDEX(SpatialOffsets[Offset 3 Unit],$A2686),CHAR(34),,"}")))</f>
        <v>#REF!</v>
      </c>
      <c r="O2686" t="e">
        <f>IF(COUNTA(RelatedFeatures[])=0,"", IF(INDEX(RelatedFeatures[First Sampling Feature Code],$A2686)="","",
CONCATENATE("  - &amp;RelationID",TEXT($A2686,"0000"),
" {","SamplingFeatureID:  *SamplingFeatureID",TEXT(MATCH(INDEX(RelatedFeatures[First Sampling Feature Code],$A2686),SamplingFeatures[Feature Code],0),"0000"),
", RelationshipTypeCV:  ",CHAR(34),INDEX(RelatedFeatures[Relationship Type],$A2686),CHAR(34),
", RelatedFeatureID: *SamplingFeatureID",TEXT(MATCH(INDEX(RelatedFeatures[Second Sampling Feature Code],$A2686),SamplingFeatures[Feature Code],0),"0000"),
", SpatialOffsetID:  ",IF(INDEX(RelatedFeatures[Offset Number],$A2686)="","",CONCATENATE("*SpatialOffsetID",TEXT(INDEX(RelatedFeatures[Offset Number],$A2686),"0000"))),"}")))</f>
        <v>#REF!</v>
      </c>
      <c r="P2686" t="e">
        <f>IF(INDEX(Methods[Method Type],$A2686)="","",
CONCATENATE("  - &amp;MethodID",TEXT($A2686,"0000"),
" {","MethodTypeCV:  ",CHAR(34),INDEX(Methods[Method Type],$A2686),CHAR(34),
", MethodCode:  ",CHAR(34),INDEX(Methods[Method Code],$A2686),CHAR(34),
", MethodName:  ",CHAR(34),INDEX(Methods[Method Name],$A2686),CHAR(34),
", MethodDescription:  ",CHAR(34),INDEX(Methods[Method Description],$A2686),CHAR(34),
", MethodLink:  ",CHAR(34),INDEX(Methods[Method Link],$A2686),CHAR(34),
", OrganizationID: *OrganizationID",TEXT(MATCH(INDEX(Methods[Organization Name],$A2686),Organizations[Organization Name],0),"0000"),"}"))</f>
        <v>#REF!</v>
      </c>
      <c r="Q2686" t="e">
        <f>IF(INDEX(Variables[Variable Type],$A2686)="","",
CONCATENATE("  - &amp;VariableID",TEXT($A2686,"0000"),
" {","VariableTypeCV:  ",CHAR(34),INDEX(Variables[Variable Type],$A2686),CHAR(34),
", VariableCode:  ",CHAR(34),INDEX(Variables[Variable Code],$A2686),CHAR(34),
", VariableNameCV:  ",CHAR(34),INDEX(Variables[Variable Name],$A2686),CHAR(34),
", VariableDefinition:  ",CHAR(34),INDEX(Variables[Variable Definition],$A2686),CHAR(34),
", SpecciationCV:  ",CHAR(34),INDEX(Variables[Speciation],$A2686),CHAR(34),
", NoDataValue:  ",CHAR(34),INDEX(Variables[No Data Value],$A2686),CHAR(34),"}"))</f>
        <v>#REF!</v>
      </c>
    </row>
    <row r="2687" spans="1:17" x14ac:dyDescent="0.25">
      <c r="A2687">
        <v>2684</v>
      </c>
      <c r="D2687" t="e">
        <f>IF(INDEX(People[First Name],$A2687)="","",
CONCATENATE("  - &amp;PersonID",TEXT($A2687,"0000"),
" {","PersonFirstName:  ",CHAR(34),INDEX(People[First Name],$A2687),CHAR(34),
", PersonMiddleName:  ",CHAR(34),INDEX(People[Middle Name],$A2687),CHAR(34),
", PersonLastName:  ",CHAR(34),INDEX(People[Last Name],$A2687),CHAR(34),"}"))</f>
        <v>#REF!</v>
      </c>
      <c r="E2687" t="e">
        <f>IF(INDEX(Organizations[Organization Type '[CV']],$A2687)="","",
CONCATENATE("  - &amp;OrganizationID",TEXT($A2687,"0000"),
" {","OrganizationTypeCV:  ",CHAR(34),INDEX(Organizations[Organization Type '[CV']],$A2687),CHAR(34),
", OrganizationCode:  ",CHAR(34),INDEX(Organizations[Organization Code],$A2687),CHAR(34),
", OrganizationName:  ",CHAR(34),INDEX(Organizations[Organization Name],$A2687),CHAR(34),
", OrganizationDescription:  ",CHAR(34),INDEX(Organizations[Organization Description],$A2687),CHAR(34),
", OrganizationLink:  ",CHAR(34),INDEX(Organizations[Organization Link],$A2687),CHAR(34),"}"))</f>
        <v>#REF!</v>
      </c>
      <c r="F2687" t="e">
        <f>IF(INDEX(People[First Name],$A2687)="","",
CONCATENATE("  - &amp;AffiliationID",TEXT($A2687,"0000"),
" {PersonID: *PersonID",TEXT($A2687,"0000"),
", OrganizationID: *OrganizationID",TEXT(MATCH(INDEX(People[Organization Name],$A2687),Organizations[Organization Name],0),"0000"),
", IsPrimaryOrganizationContact: , AffiliationStartDate: , AffiliationEndDate: , PrimaryPhone: ",
", PrimaryEmail: ",CHAR(34),INDEX(People[Primary Email],$A2687),CHAR(34),
", PrimaryAddress: ",CHAR(34),INDEX(People[Primary Address],$A2687),CHAR(34),
", PersonLink: }"))</f>
        <v>#REF!</v>
      </c>
      <c r="H2687" t="e">
        <f>IF(COUNTA(CitationInformation)=0,"",IF(INDEX(AuthorList[Author Name],$A2687)="","",
CONCATENATE("  - &amp;AuthorListID",TEXT($A2687,"0000"),
"  {CitationID: *CitationID0001",
", PersonID: *PersonID",TEXT(MATCH(INDEX(AuthorList[Author Name],$A2687),People[Full Name],0),"0000"),
", AuthorOrder: ",INDEX(AuthorList[Author Number],$A2687),"}")))</f>
        <v>#REF!</v>
      </c>
      <c r="K2687" t="e">
        <f>IF(INDEX(SamplingFeatures[Feature Code],$A2687)="","",
CONCATENATE("  - &amp;SamplingFeatureID",TEXT($A2687,"0000"),
" {","SamplingFeatureUUID:  ",CHAR(34),INDEX(SamplingFeatures[Sampling Feature UUID],$A2687),CHAR(34),
", SamplingFeatureTypeCV:  ",CHAR(34),INDEX(SamplingFeatures[Sampling Feature Type],$A2687),CHAR(34),
", SamplingFeatureCode:  ",CHAR(34),INDEX(SamplingFeatures[Feature Code],$A2687),CHAR(34),
", SamplingFeatureName:  ",CHAR(34),INDEX(SamplingFeatures[Feature Name],$A2687),CHAR(34),
", SamplingFeatureDescription:  ",CHAR(34),INDEX(SamplingFeatures[Feature Description],$A2687),CHAR(34),
", SamplingFeatureGeotypeCV:  ",CHAR(34),INDEX(SamplingFeatures[Feature Geo Type],$A2687),CHAR(34),
", FeatureGeometry:  ",CHAR(34),INDEX(SamplingFeatures[Feature Geometry],$A2687),CHAR(34),
", Elevation_m:  ",CHAR(34),INDEX(SamplingFeatures[Elevation_m],$A2687),CHAR(34),
", ElevationDatumCV:  ",CHAR(34),ElevationDatum,CHAR(34),"}"))</f>
        <v>#REF!</v>
      </c>
      <c r="L2687" t="e">
        <f>IF(INDEX(SamplingFeatures[Sampling Feature Type],$A2687)&lt;&gt;"Site","",
CONCATENATE("  - &amp;SiteID",TEXT(SUMPRODUCT(--($L$3:$L2686&lt;&gt;"")),"0000"),
" {","SamplingFeatureID:  *SamplingFeatureID",TEXT($A2687,"0000"),
", SiteTypeCV:  ",CHAR(34),INDEX(Sites[Site Type],$A2687),CHAR(34),
", Latitude:  ",INDEX(Sites[Latitude],$A2687),
", Longitude:  ",INDEX(Sites[Longitude],$A2687),
", SRSName:  ",CHAR(34),LatLonDatum,CHAR(34),"}"))</f>
        <v>#REF!</v>
      </c>
      <c r="M2687" t="e">
        <f>IF(INDEX(SamplingFeatures[Sampling Feature Type],$A2687)&lt;&gt;"Specimen","",
CONCATENATE("  - &amp;SpecimenID",TEXT(SUMPRODUCT(--($M$3:$M2686&lt;&gt;"")),"0000"),
" {","SamplingFeatureID:  *SamplingFeatureID",TEXT($A2687,"0000"),
", SpecimenTypeCV:  ",CHAR(34),INDEX(Specimens[Specimen Type],$A2687),CHAR(34),
", SpecimenMediumCV:  ",INDEX(Specimens[Specimen Medium],$A2687),
", IsFieldSpecimen:  ",CHAR(34),INDEX(Specimens[Is Field Specimen?],$A2687),CHAR(34),"}"))</f>
        <v>#REF!</v>
      </c>
      <c r="N2687" t="e">
        <f>IF(COUNTA(SpatialOffsets[])=0,"", IF(INDEX(SpatialOffsets[Spatial Offset Type],$A2687)="","",
CONCATENATE("  - &amp;SpatialOffsetID",TEXT($A2687,"0000"),
" {","SpatialOffsetTypeCV:  ",CHAR(34),INDEX(SpatialOffsets[Spatial Offset Type],$A2687),CHAR(34),
", Offset1Value:  ",INDEX(SpatialOffsets[Offset 1 Value],$A2687),
", Offset1UnitID:  ",CHAR(34),INDEX(SpatialOffsets[Offset 1 Unit],$A2687),CHAR(34),
", Offset2Value:  ",INDEX(SpatialOffsets[Offset 2 Value],$A2687),
", Offset2UnitID:  ",CHAR(34),INDEX(SpatialOffsets[Offset 2 Unit],$A2687),CHAR(34),
", Offset3Value:  ",INDEX(SpatialOffsets[Offset 3 Value],$A2687),
", Offset3UnitID:  ",CHAR(34),INDEX(SpatialOffsets[Offset 3 Unit],$A2687),CHAR(34),,"}")))</f>
        <v>#REF!</v>
      </c>
      <c r="O2687" t="e">
        <f>IF(COUNTA(RelatedFeatures[])=0,"", IF(INDEX(RelatedFeatures[First Sampling Feature Code],$A2687)="","",
CONCATENATE("  - &amp;RelationID",TEXT($A2687,"0000"),
" {","SamplingFeatureID:  *SamplingFeatureID",TEXT(MATCH(INDEX(RelatedFeatures[First Sampling Feature Code],$A2687),SamplingFeatures[Feature Code],0),"0000"),
", RelationshipTypeCV:  ",CHAR(34),INDEX(RelatedFeatures[Relationship Type],$A2687),CHAR(34),
", RelatedFeatureID: *SamplingFeatureID",TEXT(MATCH(INDEX(RelatedFeatures[Second Sampling Feature Code],$A2687),SamplingFeatures[Feature Code],0),"0000"),
", SpatialOffsetID:  ",IF(INDEX(RelatedFeatures[Offset Number],$A2687)="","",CONCATENATE("*SpatialOffsetID",TEXT(INDEX(RelatedFeatures[Offset Number],$A2687),"0000"))),"}")))</f>
        <v>#REF!</v>
      </c>
      <c r="P2687" t="e">
        <f>IF(INDEX(Methods[Method Type],$A2687)="","",
CONCATENATE("  - &amp;MethodID",TEXT($A2687,"0000"),
" {","MethodTypeCV:  ",CHAR(34),INDEX(Methods[Method Type],$A2687),CHAR(34),
", MethodCode:  ",CHAR(34),INDEX(Methods[Method Code],$A2687),CHAR(34),
", MethodName:  ",CHAR(34),INDEX(Methods[Method Name],$A2687),CHAR(34),
", MethodDescription:  ",CHAR(34),INDEX(Methods[Method Description],$A2687),CHAR(34),
", MethodLink:  ",CHAR(34),INDEX(Methods[Method Link],$A2687),CHAR(34),
", OrganizationID: *OrganizationID",TEXT(MATCH(INDEX(Methods[Organization Name],$A2687),Organizations[Organization Name],0),"0000"),"}"))</f>
        <v>#REF!</v>
      </c>
      <c r="Q2687" t="e">
        <f>IF(INDEX(Variables[Variable Type],$A2687)="","",
CONCATENATE("  - &amp;VariableID",TEXT($A2687,"0000"),
" {","VariableTypeCV:  ",CHAR(34),INDEX(Variables[Variable Type],$A2687),CHAR(34),
", VariableCode:  ",CHAR(34),INDEX(Variables[Variable Code],$A2687),CHAR(34),
", VariableNameCV:  ",CHAR(34),INDEX(Variables[Variable Name],$A2687),CHAR(34),
", VariableDefinition:  ",CHAR(34),INDEX(Variables[Variable Definition],$A2687),CHAR(34),
", SpecciationCV:  ",CHAR(34),INDEX(Variables[Speciation],$A2687),CHAR(34),
", NoDataValue:  ",CHAR(34),INDEX(Variables[No Data Value],$A2687),CHAR(34),"}"))</f>
        <v>#REF!</v>
      </c>
    </row>
    <row r="2688" spans="1:17" x14ac:dyDescent="0.25">
      <c r="A2688">
        <v>2685</v>
      </c>
      <c r="D2688" t="e">
        <f>IF(INDEX(People[First Name],$A2688)="","",
CONCATENATE("  - &amp;PersonID",TEXT($A2688,"0000"),
" {","PersonFirstName:  ",CHAR(34),INDEX(People[First Name],$A2688),CHAR(34),
", PersonMiddleName:  ",CHAR(34),INDEX(People[Middle Name],$A2688),CHAR(34),
", PersonLastName:  ",CHAR(34),INDEX(People[Last Name],$A2688),CHAR(34),"}"))</f>
        <v>#REF!</v>
      </c>
      <c r="E2688" t="e">
        <f>IF(INDEX(Organizations[Organization Type '[CV']],$A2688)="","",
CONCATENATE("  - &amp;OrganizationID",TEXT($A2688,"0000"),
" {","OrganizationTypeCV:  ",CHAR(34),INDEX(Organizations[Organization Type '[CV']],$A2688),CHAR(34),
", OrganizationCode:  ",CHAR(34),INDEX(Organizations[Organization Code],$A2688),CHAR(34),
", OrganizationName:  ",CHAR(34),INDEX(Organizations[Organization Name],$A2688),CHAR(34),
", OrganizationDescription:  ",CHAR(34),INDEX(Organizations[Organization Description],$A2688),CHAR(34),
", OrganizationLink:  ",CHAR(34),INDEX(Organizations[Organization Link],$A2688),CHAR(34),"}"))</f>
        <v>#REF!</v>
      </c>
      <c r="F2688" t="e">
        <f>IF(INDEX(People[First Name],$A2688)="","",
CONCATENATE("  - &amp;AffiliationID",TEXT($A2688,"0000"),
" {PersonID: *PersonID",TEXT($A2688,"0000"),
", OrganizationID: *OrganizationID",TEXT(MATCH(INDEX(People[Organization Name],$A2688),Organizations[Organization Name],0),"0000"),
", IsPrimaryOrganizationContact: , AffiliationStartDate: , AffiliationEndDate: , PrimaryPhone: ",
", PrimaryEmail: ",CHAR(34),INDEX(People[Primary Email],$A2688),CHAR(34),
", PrimaryAddress: ",CHAR(34),INDEX(People[Primary Address],$A2688),CHAR(34),
", PersonLink: }"))</f>
        <v>#REF!</v>
      </c>
      <c r="H2688" t="e">
        <f>IF(COUNTA(CitationInformation)=0,"",IF(INDEX(AuthorList[Author Name],$A2688)="","",
CONCATENATE("  - &amp;AuthorListID",TEXT($A2688,"0000"),
"  {CitationID: *CitationID0001",
", PersonID: *PersonID",TEXT(MATCH(INDEX(AuthorList[Author Name],$A2688),People[Full Name],0),"0000"),
", AuthorOrder: ",INDEX(AuthorList[Author Number],$A2688),"}")))</f>
        <v>#REF!</v>
      </c>
      <c r="K2688" t="e">
        <f>IF(INDEX(SamplingFeatures[Feature Code],$A2688)="","",
CONCATENATE("  - &amp;SamplingFeatureID",TEXT($A2688,"0000"),
" {","SamplingFeatureUUID:  ",CHAR(34),INDEX(SamplingFeatures[Sampling Feature UUID],$A2688),CHAR(34),
", SamplingFeatureTypeCV:  ",CHAR(34),INDEX(SamplingFeatures[Sampling Feature Type],$A2688),CHAR(34),
", SamplingFeatureCode:  ",CHAR(34),INDEX(SamplingFeatures[Feature Code],$A2688),CHAR(34),
", SamplingFeatureName:  ",CHAR(34),INDEX(SamplingFeatures[Feature Name],$A2688),CHAR(34),
", SamplingFeatureDescription:  ",CHAR(34),INDEX(SamplingFeatures[Feature Description],$A2688),CHAR(34),
", SamplingFeatureGeotypeCV:  ",CHAR(34),INDEX(SamplingFeatures[Feature Geo Type],$A2688),CHAR(34),
", FeatureGeometry:  ",CHAR(34),INDEX(SamplingFeatures[Feature Geometry],$A2688),CHAR(34),
", Elevation_m:  ",CHAR(34),INDEX(SamplingFeatures[Elevation_m],$A2688),CHAR(34),
", ElevationDatumCV:  ",CHAR(34),ElevationDatum,CHAR(34),"}"))</f>
        <v>#REF!</v>
      </c>
      <c r="L2688" t="e">
        <f>IF(INDEX(SamplingFeatures[Sampling Feature Type],$A2688)&lt;&gt;"Site","",
CONCATENATE("  - &amp;SiteID",TEXT(SUMPRODUCT(--($L$3:$L2687&lt;&gt;"")),"0000"),
" {","SamplingFeatureID:  *SamplingFeatureID",TEXT($A2688,"0000"),
", SiteTypeCV:  ",CHAR(34),INDEX(Sites[Site Type],$A2688),CHAR(34),
", Latitude:  ",INDEX(Sites[Latitude],$A2688),
", Longitude:  ",INDEX(Sites[Longitude],$A2688),
", SRSName:  ",CHAR(34),LatLonDatum,CHAR(34),"}"))</f>
        <v>#REF!</v>
      </c>
      <c r="M2688" t="e">
        <f>IF(INDEX(SamplingFeatures[Sampling Feature Type],$A2688)&lt;&gt;"Specimen","",
CONCATENATE("  - &amp;SpecimenID",TEXT(SUMPRODUCT(--($M$3:$M2687&lt;&gt;"")),"0000"),
" {","SamplingFeatureID:  *SamplingFeatureID",TEXT($A2688,"0000"),
", SpecimenTypeCV:  ",CHAR(34),INDEX(Specimens[Specimen Type],$A2688),CHAR(34),
", SpecimenMediumCV:  ",INDEX(Specimens[Specimen Medium],$A2688),
", IsFieldSpecimen:  ",CHAR(34),INDEX(Specimens[Is Field Specimen?],$A2688),CHAR(34),"}"))</f>
        <v>#REF!</v>
      </c>
      <c r="N2688" t="e">
        <f>IF(COUNTA(SpatialOffsets[])=0,"", IF(INDEX(SpatialOffsets[Spatial Offset Type],$A2688)="","",
CONCATENATE("  - &amp;SpatialOffsetID",TEXT($A2688,"0000"),
" {","SpatialOffsetTypeCV:  ",CHAR(34),INDEX(SpatialOffsets[Spatial Offset Type],$A2688),CHAR(34),
", Offset1Value:  ",INDEX(SpatialOffsets[Offset 1 Value],$A2688),
", Offset1UnitID:  ",CHAR(34),INDEX(SpatialOffsets[Offset 1 Unit],$A2688),CHAR(34),
", Offset2Value:  ",INDEX(SpatialOffsets[Offset 2 Value],$A2688),
", Offset2UnitID:  ",CHAR(34),INDEX(SpatialOffsets[Offset 2 Unit],$A2688),CHAR(34),
", Offset3Value:  ",INDEX(SpatialOffsets[Offset 3 Value],$A2688),
", Offset3UnitID:  ",CHAR(34),INDEX(SpatialOffsets[Offset 3 Unit],$A2688),CHAR(34),,"}")))</f>
        <v>#REF!</v>
      </c>
      <c r="O2688" t="e">
        <f>IF(COUNTA(RelatedFeatures[])=0,"", IF(INDEX(RelatedFeatures[First Sampling Feature Code],$A2688)="","",
CONCATENATE("  - &amp;RelationID",TEXT($A2688,"0000"),
" {","SamplingFeatureID:  *SamplingFeatureID",TEXT(MATCH(INDEX(RelatedFeatures[First Sampling Feature Code],$A2688),SamplingFeatures[Feature Code],0),"0000"),
", RelationshipTypeCV:  ",CHAR(34),INDEX(RelatedFeatures[Relationship Type],$A2688),CHAR(34),
", RelatedFeatureID: *SamplingFeatureID",TEXT(MATCH(INDEX(RelatedFeatures[Second Sampling Feature Code],$A2688),SamplingFeatures[Feature Code],0),"0000"),
", SpatialOffsetID:  ",IF(INDEX(RelatedFeatures[Offset Number],$A2688)="","",CONCATENATE("*SpatialOffsetID",TEXT(INDEX(RelatedFeatures[Offset Number],$A2688),"0000"))),"}")))</f>
        <v>#REF!</v>
      </c>
      <c r="P2688" t="e">
        <f>IF(INDEX(Methods[Method Type],$A2688)="","",
CONCATENATE("  - &amp;MethodID",TEXT($A2688,"0000"),
" {","MethodTypeCV:  ",CHAR(34),INDEX(Methods[Method Type],$A2688),CHAR(34),
", MethodCode:  ",CHAR(34),INDEX(Methods[Method Code],$A2688),CHAR(34),
", MethodName:  ",CHAR(34),INDEX(Methods[Method Name],$A2688),CHAR(34),
", MethodDescription:  ",CHAR(34),INDEX(Methods[Method Description],$A2688),CHAR(34),
", MethodLink:  ",CHAR(34),INDEX(Methods[Method Link],$A2688),CHAR(34),
", OrganizationID: *OrganizationID",TEXT(MATCH(INDEX(Methods[Organization Name],$A2688),Organizations[Organization Name],0),"0000"),"}"))</f>
        <v>#REF!</v>
      </c>
      <c r="Q2688" t="e">
        <f>IF(INDEX(Variables[Variable Type],$A2688)="","",
CONCATENATE("  - &amp;VariableID",TEXT($A2688,"0000"),
" {","VariableTypeCV:  ",CHAR(34),INDEX(Variables[Variable Type],$A2688),CHAR(34),
", VariableCode:  ",CHAR(34),INDEX(Variables[Variable Code],$A2688),CHAR(34),
", VariableNameCV:  ",CHAR(34),INDEX(Variables[Variable Name],$A2688),CHAR(34),
", VariableDefinition:  ",CHAR(34),INDEX(Variables[Variable Definition],$A2688),CHAR(34),
", SpecciationCV:  ",CHAR(34),INDEX(Variables[Speciation],$A2688),CHAR(34),
", NoDataValue:  ",CHAR(34),INDEX(Variables[No Data Value],$A2688),CHAR(34),"}"))</f>
        <v>#REF!</v>
      </c>
    </row>
    <row r="2689" spans="1:17" x14ac:dyDescent="0.25">
      <c r="A2689">
        <v>2686</v>
      </c>
      <c r="D2689" t="e">
        <f>IF(INDEX(People[First Name],$A2689)="","",
CONCATENATE("  - &amp;PersonID",TEXT($A2689,"0000"),
" {","PersonFirstName:  ",CHAR(34),INDEX(People[First Name],$A2689),CHAR(34),
", PersonMiddleName:  ",CHAR(34),INDEX(People[Middle Name],$A2689),CHAR(34),
", PersonLastName:  ",CHAR(34),INDEX(People[Last Name],$A2689),CHAR(34),"}"))</f>
        <v>#REF!</v>
      </c>
      <c r="E2689" t="e">
        <f>IF(INDEX(Organizations[Organization Type '[CV']],$A2689)="","",
CONCATENATE("  - &amp;OrganizationID",TEXT($A2689,"0000"),
" {","OrganizationTypeCV:  ",CHAR(34),INDEX(Organizations[Organization Type '[CV']],$A2689),CHAR(34),
", OrganizationCode:  ",CHAR(34),INDEX(Organizations[Organization Code],$A2689),CHAR(34),
", OrganizationName:  ",CHAR(34),INDEX(Organizations[Organization Name],$A2689),CHAR(34),
", OrganizationDescription:  ",CHAR(34),INDEX(Organizations[Organization Description],$A2689),CHAR(34),
", OrganizationLink:  ",CHAR(34),INDEX(Organizations[Organization Link],$A2689),CHAR(34),"}"))</f>
        <v>#REF!</v>
      </c>
      <c r="F2689" t="e">
        <f>IF(INDEX(People[First Name],$A2689)="","",
CONCATENATE("  - &amp;AffiliationID",TEXT($A2689,"0000"),
" {PersonID: *PersonID",TEXT($A2689,"0000"),
", OrganizationID: *OrganizationID",TEXT(MATCH(INDEX(People[Organization Name],$A2689),Organizations[Organization Name],0),"0000"),
", IsPrimaryOrganizationContact: , AffiliationStartDate: , AffiliationEndDate: , PrimaryPhone: ",
", PrimaryEmail: ",CHAR(34),INDEX(People[Primary Email],$A2689),CHAR(34),
", PrimaryAddress: ",CHAR(34),INDEX(People[Primary Address],$A2689),CHAR(34),
", PersonLink: }"))</f>
        <v>#REF!</v>
      </c>
      <c r="H2689" t="e">
        <f>IF(COUNTA(CitationInformation)=0,"",IF(INDEX(AuthorList[Author Name],$A2689)="","",
CONCATENATE("  - &amp;AuthorListID",TEXT($A2689,"0000"),
"  {CitationID: *CitationID0001",
", PersonID: *PersonID",TEXT(MATCH(INDEX(AuthorList[Author Name],$A2689),People[Full Name],0),"0000"),
", AuthorOrder: ",INDEX(AuthorList[Author Number],$A2689),"}")))</f>
        <v>#REF!</v>
      </c>
      <c r="K2689" t="e">
        <f>IF(INDEX(SamplingFeatures[Feature Code],$A2689)="","",
CONCATENATE("  - &amp;SamplingFeatureID",TEXT($A2689,"0000"),
" {","SamplingFeatureUUID:  ",CHAR(34),INDEX(SamplingFeatures[Sampling Feature UUID],$A2689),CHAR(34),
", SamplingFeatureTypeCV:  ",CHAR(34),INDEX(SamplingFeatures[Sampling Feature Type],$A2689),CHAR(34),
", SamplingFeatureCode:  ",CHAR(34),INDEX(SamplingFeatures[Feature Code],$A2689),CHAR(34),
", SamplingFeatureName:  ",CHAR(34),INDEX(SamplingFeatures[Feature Name],$A2689),CHAR(34),
", SamplingFeatureDescription:  ",CHAR(34),INDEX(SamplingFeatures[Feature Description],$A2689),CHAR(34),
", SamplingFeatureGeotypeCV:  ",CHAR(34),INDEX(SamplingFeatures[Feature Geo Type],$A2689),CHAR(34),
", FeatureGeometry:  ",CHAR(34),INDEX(SamplingFeatures[Feature Geometry],$A2689),CHAR(34),
", Elevation_m:  ",CHAR(34),INDEX(SamplingFeatures[Elevation_m],$A2689),CHAR(34),
", ElevationDatumCV:  ",CHAR(34),ElevationDatum,CHAR(34),"}"))</f>
        <v>#REF!</v>
      </c>
      <c r="L2689" t="e">
        <f>IF(INDEX(SamplingFeatures[Sampling Feature Type],$A2689)&lt;&gt;"Site","",
CONCATENATE("  - &amp;SiteID",TEXT(SUMPRODUCT(--($L$3:$L2688&lt;&gt;"")),"0000"),
" {","SamplingFeatureID:  *SamplingFeatureID",TEXT($A2689,"0000"),
", SiteTypeCV:  ",CHAR(34),INDEX(Sites[Site Type],$A2689),CHAR(34),
", Latitude:  ",INDEX(Sites[Latitude],$A2689),
", Longitude:  ",INDEX(Sites[Longitude],$A2689),
", SRSName:  ",CHAR(34),LatLonDatum,CHAR(34),"}"))</f>
        <v>#REF!</v>
      </c>
      <c r="M2689" t="e">
        <f>IF(INDEX(SamplingFeatures[Sampling Feature Type],$A2689)&lt;&gt;"Specimen","",
CONCATENATE("  - &amp;SpecimenID",TEXT(SUMPRODUCT(--($M$3:$M2688&lt;&gt;"")),"0000"),
" {","SamplingFeatureID:  *SamplingFeatureID",TEXT($A2689,"0000"),
", SpecimenTypeCV:  ",CHAR(34),INDEX(Specimens[Specimen Type],$A2689),CHAR(34),
", SpecimenMediumCV:  ",INDEX(Specimens[Specimen Medium],$A2689),
", IsFieldSpecimen:  ",CHAR(34),INDEX(Specimens[Is Field Specimen?],$A2689),CHAR(34),"}"))</f>
        <v>#REF!</v>
      </c>
      <c r="N2689" t="e">
        <f>IF(COUNTA(SpatialOffsets[])=0,"", IF(INDEX(SpatialOffsets[Spatial Offset Type],$A2689)="","",
CONCATENATE("  - &amp;SpatialOffsetID",TEXT($A2689,"0000"),
" {","SpatialOffsetTypeCV:  ",CHAR(34),INDEX(SpatialOffsets[Spatial Offset Type],$A2689),CHAR(34),
", Offset1Value:  ",INDEX(SpatialOffsets[Offset 1 Value],$A2689),
", Offset1UnitID:  ",CHAR(34),INDEX(SpatialOffsets[Offset 1 Unit],$A2689),CHAR(34),
", Offset2Value:  ",INDEX(SpatialOffsets[Offset 2 Value],$A2689),
", Offset2UnitID:  ",CHAR(34),INDEX(SpatialOffsets[Offset 2 Unit],$A2689),CHAR(34),
", Offset3Value:  ",INDEX(SpatialOffsets[Offset 3 Value],$A2689),
", Offset3UnitID:  ",CHAR(34),INDEX(SpatialOffsets[Offset 3 Unit],$A2689),CHAR(34),,"}")))</f>
        <v>#REF!</v>
      </c>
      <c r="O2689" t="e">
        <f>IF(COUNTA(RelatedFeatures[])=0,"", IF(INDEX(RelatedFeatures[First Sampling Feature Code],$A2689)="","",
CONCATENATE("  - &amp;RelationID",TEXT($A2689,"0000"),
" {","SamplingFeatureID:  *SamplingFeatureID",TEXT(MATCH(INDEX(RelatedFeatures[First Sampling Feature Code],$A2689),SamplingFeatures[Feature Code],0),"0000"),
", RelationshipTypeCV:  ",CHAR(34),INDEX(RelatedFeatures[Relationship Type],$A2689),CHAR(34),
", RelatedFeatureID: *SamplingFeatureID",TEXT(MATCH(INDEX(RelatedFeatures[Second Sampling Feature Code],$A2689),SamplingFeatures[Feature Code],0),"0000"),
", SpatialOffsetID:  ",IF(INDEX(RelatedFeatures[Offset Number],$A2689)="","",CONCATENATE("*SpatialOffsetID",TEXT(INDEX(RelatedFeatures[Offset Number],$A2689),"0000"))),"}")))</f>
        <v>#REF!</v>
      </c>
      <c r="P2689" t="e">
        <f>IF(INDEX(Methods[Method Type],$A2689)="","",
CONCATENATE("  - &amp;MethodID",TEXT($A2689,"0000"),
" {","MethodTypeCV:  ",CHAR(34),INDEX(Methods[Method Type],$A2689),CHAR(34),
", MethodCode:  ",CHAR(34),INDEX(Methods[Method Code],$A2689),CHAR(34),
", MethodName:  ",CHAR(34),INDEX(Methods[Method Name],$A2689),CHAR(34),
", MethodDescription:  ",CHAR(34),INDEX(Methods[Method Description],$A2689),CHAR(34),
", MethodLink:  ",CHAR(34),INDEX(Methods[Method Link],$A2689),CHAR(34),
", OrganizationID: *OrganizationID",TEXT(MATCH(INDEX(Methods[Organization Name],$A2689),Organizations[Organization Name],0),"0000"),"}"))</f>
        <v>#REF!</v>
      </c>
      <c r="Q2689" t="e">
        <f>IF(INDEX(Variables[Variable Type],$A2689)="","",
CONCATENATE("  - &amp;VariableID",TEXT($A2689,"0000"),
" {","VariableTypeCV:  ",CHAR(34),INDEX(Variables[Variable Type],$A2689),CHAR(34),
", VariableCode:  ",CHAR(34),INDEX(Variables[Variable Code],$A2689),CHAR(34),
", VariableNameCV:  ",CHAR(34),INDEX(Variables[Variable Name],$A2689),CHAR(34),
", VariableDefinition:  ",CHAR(34),INDEX(Variables[Variable Definition],$A2689),CHAR(34),
", SpecciationCV:  ",CHAR(34),INDEX(Variables[Speciation],$A2689),CHAR(34),
", NoDataValue:  ",CHAR(34),INDEX(Variables[No Data Value],$A2689),CHAR(34),"}"))</f>
        <v>#REF!</v>
      </c>
    </row>
    <row r="2690" spans="1:17" x14ac:dyDescent="0.25">
      <c r="A2690">
        <v>2687</v>
      </c>
      <c r="D2690" t="e">
        <f>IF(INDEX(People[First Name],$A2690)="","",
CONCATENATE("  - &amp;PersonID",TEXT($A2690,"0000"),
" {","PersonFirstName:  ",CHAR(34),INDEX(People[First Name],$A2690),CHAR(34),
", PersonMiddleName:  ",CHAR(34),INDEX(People[Middle Name],$A2690),CHAR(34),
", PersonLastName:  ",CHAR(34),INDEX(People[Last Name],$A2690),CHAR(34),"}"))</f>
        <v>#REF!</v>
      </c>
      <c r="E2690" t="e">
        <f>IF(INDEX(Organizations[Organization Type '[CV']],$A2690)="","",
CONCATENATE("  - &amp;OrganizationID",TEXT($A2690,"0000"),
" {","OrganizationTypeCV:  ",CHAR(34),INDEX(Organizations[Organization Type '[CV']],$A2690),CHAR(34),
", OrganizationCode:  ",CHAR(34),INDEX(Organizations[Organization Code],$A2690),CHAR(34),
", OrganizationName:  ",CHAR(34),INDEX(Organizations[Organization Name],$A2690),CHAR(34),
", OrganizationDescription:  ",CHAR(34),INDEX(Organizations[Organization Description],$A2690),CHAR(34),
", OrganizationLink:  ",CHAR(34),INDEX(Organizations[Organization Link],$A2690),CHAR(34),"}"))</f>
        <v>#REF!</v>
      </c>
      <c r="F2690" t="e">
        <f>IF(INDEX(People[First Name],$A2690)="","",
CONCATENATE("  - &amp;AffiliationID",TEXT($A2690,"0000"),
" {PersonID: *PersonID",TEXT($A2690,"0000"),
", OrganizationID: *OrganizationID",TEXT(MATCH(INDEX(People[Organization Name],$A2690),Organizations[Organization Name],0),"0000"),
", IsPrimaryOrganizationContact: , AffiliationStartDate: , AffiliationEndDate: , PrimaryPhone: ",
", PrimaryEmail: ",CHAR(34),INDEX(People[Primary Email],$A2690),CHAR(34),
", PrimaryAddress: ",CHAR(34),INDEX(People[Primary Address],$A2690),CHAR(34),
", PersonLink: }"))</f>
        <v>#REF!</v>
      </c>
      <c r="H2690" t="e">
        <f>IF(COUNTA(CitationInformation)=0,"",IF(INDEX(AuthorList[Author Name],$A2690)="","",
CONCATENATE("  - &amp;AuthorListID",TEXT($A2690,"0000"),
"  {CitationID: *CitationID0001",
", PersonID: *PersonID",TEXT(MATCH(INDEX(AuthorList[Author Name],$A2690),People[Full Name],0),"0000"),
", AuthorOrder: ",INDEX(AuthorList[Author Number],$A2690),"}")))</f>
        <v>#REF!</v>
      </c>
      <c r="K2690" t="e">
        <f>IF(INDEX(SamplingFeatures[Feature Code],$A2690)="","",
CONCATENATE("  - &amp;SamplingFeatureID",TEXT($A2690,"0000"),
" {","SamplingFeatureUUID:  ",CHAR(34),INDEX(SamplingFeatures[Sampling Feature UUID],$A2690),CHAR(34),
", SamplingFeatureTypeCV:  ",CHAR(34),INDEX(SamplingFeatures[Sampling Feature Type],$A2690),CHAR(34),
", SamplingFeatureCode:  ",CHAR(34),INDEX(SamplingFeatures[Feature Code],$A2690),CHAR(34),
", SamplingFeatureName:  ",CHAR(34),INDEX(SamplingFeatures[Feature Name],$A2690),CHAR(34),
", SamplingFeatureDescription:  ",CHAR(34),INDEX(SamplingFeatures[Feature Description],$A2690),CHAR(34),
", SamplingFeatureGeotypeCV:  ",CHAR(34),INDEX(SamplingFeatures[Feature Geo Type],$A2690),CHAR(34),
", FeatureGeometry:  ",CHAR(34),INDEX(SamplingFeatures[Feature Geometry],$A2690),CHAR(34),
", Elevation_m:  ",CHAR(34),INDEX(SamplingFeatures[Elevation_m],$A2690),CHAR(34),
", ElevationDatumCV:  ",CHAR(34),ElevationDatum,CHAR(34),"}"))</f>
        <v>#REF!</v>
      </c>
      <c r="L2690" t="e">
        <f>IF(INDEX(SamplingFeatures[Sampling Feature Type],$A2690)&lt;&gt;"Site","",
CONCATENATE("  - &amp;SiteID",TEXT(SUMPRODUCT(--($L$3:$L2689&lt;&gt;"")),"0000"),
" {","SamplingFeatureID:  *SamplingFeatureID",TEXT($A2690,"0000"),
", SiteTypeCV:  ",CHAR(34),INDEX(Sites[Site Type],$A2690),CHAR(34),
", Latitude:  ",INDEX(Sites[Latitude],$A2690),
", Longitude:  ",INDEX(Sites[Longitude],$A2690),
", SRSName:  ",CHAR(34),LatLonDatum,CHAR(34),"}"))</f>
        <v>#REF!</v>
      </c>
      <c r="M2690" t="e">
        <f>IF(INDEX(SamplingFeatures[Sampling Feature Type],$A2690)&lt;&gt;"Specimen","",
CONCATENATE("  - &amp;SpecimenID",TEXT(SUMPRODUCT(--($M$3:$M2689&lt;&gt;"")),"0000"),
" {","SamplingFeatureID:  *SamplingFeatureID",TEXT($A2690,"0000"),
", SpecimenTypeCV:  ",CHAR(34),INDEX(Specimens[Specimen Type],$A2690),CHAR(34),
", SpecimenMediumCV:  ",INDEX(Specimens[Specimen Medium],$A2690),
", IsFieldSpecimen:  ",CHAR(34),INDEX(Specimens[Is Field Specimen?],$A2690),CHAR(34),"}"))</f>
        <v>#REF!</v>
      </c>
      <c r="N2690" t="e">
        <f>IF(COUNTA(SpatialOffsets[])=0,"", IF(INDEX(SpatialOffsets[Spatial Offset Type],$A2690)="","",
CONCATENATE("  - &amp;SpatialOffsetID",TEXT($A2690,"0000"),
" {","SpatialOffsetTypeCV:  ",CHAR(34),INDEX(SpatialOffsets[Spatial Offset Type],$A2690),CHAR(34),
", Offset1Value:  ",INDEX(SpatialOffsets[Offset 1 Value],$A2690),
", Offset1UnitID:  ",CHAR(34),INDEX(SpatialOffsets[Offset 1 Unit],$A2690),CHAR(34),
", Offset2Value:  ",INDEX(SpatialOffsets[Offset 2 Value],$A2690),
", Offset2UnitID:  ",CHAR(34),INDEX(SpatialOffsets[Offset 2 Unit],$A2690),CHAR(34),
", Offset3Value:  ",INDEX(SpatialOffsets[Offset 3 Value],$A2690),
", Offset3UnitID:  ",CHAR(34),INDEX(SpatialOffsets[Offset 3 Unit],$A2690),CHAR(34),,"}")))</f>
        <v>#REF!</v>
      </c>
      <c r="O2690" t="e">
        <f>IF(COUNTA(RelatedFeatures[])=0,"", IF(INDEX(RelatedFeatures[First Sampling Feature Code],$A2690)="","",
CONCATENATE("  - &amp;RelationID",TEXT($A2690,"0000"),
" {","SamplingFeatureID:  *SamplingFeatureID",TEXT(MATCH(INDEX(RelatedFeatures[First Sampling Feature Code],$A2690),SamplingFeatures[Feature Code],0),"0000"),
", RelationshipTypeCV:  ",CHAR(34),INDEX(RelatedFeatures[Relationship Type],$A2690),CHAR(34),
", RelatedFeatureID: *SamplingFeatureID",TEXT(MATCH(INDEX(RelatedFeatures[Second Sampling Feature Code],$A2690),SamplingFeatures[Feature Code],0),"0000"),
", SpatialOffsetID:  ",IF(INDEX(RelatedFeatures[Offset Number],$A2690)="","",CONCATENATE("*SpatialOffsetID",TEXT(INDEX(RelatedFeatures[Offset Number],$A2690),"0000"))),"}")))</f>
        <v>#REF!</v>
      </c>
      <c r="P2690" t="e">
        <f>IF(INDEX(Methods[Method Type],$A2690)="","",
CONCATENATE("  - &amp;MethodID",TEXT($A2690,"0000"),
" {","MethodTypeCV:  ",CHAR(34),INDEX(Methods[Method Type],$A2690),CHAR(34),
", MethodCode:  ",CHAR(34),INDEX(Methods[Method Code],$A2690),CHAR(34),
", MethodName:  ",CHAR(34),INDEX(Methods[Method Name],$A2690),CHAR(34),
", MethodDescription:  ",CHAR(34),INDEX(Methods[Method Description],$A2690),CHAR(34),
", MethodLink:  ",CHAR(34),INDEX(Methods[Method Link],$A2690),CHAR(34),
", OrganizationID: *OrganizationID",TEXT(MATCH(INDEX(Methods[Organization Name],$A2690),Organizations[Organization Name],0),"0000"),"}"))</f>
        <v>#REF!</v>
      </c>
      <c r="Q2690" t="e">
        <f>IF(INDEX(Variables[Variable Type],$A2690)="","",
CONCATENATE("  - &amp;VariableID",TEXT($A2690,"0000"),
" {","VariableTypeCV:  ",CHAR(34),INDEX(Variables[Variable Type],$A2690),CHAR(34),
", VariableCode:  ",CHAR(34),INDEX(Variables[Variable Code],$A2690),CHAR(34),
", VariableNameCV:  ",CHAR(34),INDEX(Variables[Variable Name],$A2690),CHAR(34),
", VariableDefinition:  ",CHAR(34),INDEX(Variables[Variable Definition],$A2690),CHAR(34),
", SpecciationCV:  ",CHAR(34),INDEX(Variables[Speciation],$A2690),CHAR(34),
", NoDataValue:  ",CHAR(34),INDEX(Variables[No Data Value],$A2690),CHAR(34),"}"))</f>
        <v>#REF!</v>
      </c>
    </row>
    <row r="2691" spans="1:17" x14ac:dyDescent="0.25">
      <c r="A2691">
        <v>2688</v>
      </c>
      <c r="D2691" t="e">
        <f>IF(INDEX(People[First Name],$A2691)="","",
CONCATENATE("  - &amp;PersonID",TEXT($A2691,"0000"),
" {","PersonFirstName:  ",CHAR(34),INDEX(People[First Name],$A2691),CHAR(34),
", PersonMiddleName:  ",CHAR(34),INDEX(People[Middle Name],$A2691),CHAR(34),
", PersonLastName:  ",CHAR(34),INDEX(People[Last Name],$A2691),CHAR(34),"}"))</f>
        <v>#REF!</v>
      </c>
      <c r="E2691" t="e">
        <f>IF(INDEX(Organizations[Organization Type '[CV']],$A2691)="","",
CONCATENATE("  - &amp;OrganizationID",TEXT($A2691,"0000"),
" {","OrganizationTypeCV:  ",CHAR(34),INDEX(Organizations[Organization Type '[CV']],$A2691),CHAR(34),
", OrganizationCode:  ",CHAR(34),INDEX(Organizations[Organization Code],$A2691),CHAR(34),
", OrganizationName:  ",CHAR(34),INDEX(Organizations[Organization Name],$A2691),CHAR(34),
", OrganizationDescription:  ",CHAR(34),INDEX(Organizations[Organization Description],$A2691),CHAR(34),
", OrganizationLink:  ",CHAR(34),INDEX(Organizations[Organization Link],$A2691),CHAR(34),"}"))</f>
        <v>#REF!</v>
      </c>
      <c r="F2691" t="e">
        <f>IF(INDEX(People[First Name],$A2691)="","",
CONCATENATE("  - &amp;AffiliationID",TEXT($A2691,"0000"),
" {PersonID: *PersonID",TEXT($A2691,"0000"),
", OrganizationID: *OrganizationID",TEXT(MATCH(INDEX(People[Organization Name],$A2691),Organizations[Organization Name],0),"0000"),
", IsPrimaryOrganizationContact: , AffiliationStartDate: , AffiliationEndDate: , PrimaryPhone: ",
", PrimaryEmail: ",CHAR(34),INDEX(People[Primary Email],$A2691),CHAR(34),
", PrimaryAddress: ",CHAR(34),INDEX(People[Primary Address],$A2691),CHAR(34),
", PersonLink: }"))</f>
        <v>#REF!</v>
      </c>
      <c r="H2691" t="e">
        <f>IF(COUNTA(CitationInformation)=0,"",IF(INDEX(AuthorList[Author Name],$A2691)="","",
CONCATENATE("  - &amp;AuthorListID",TEXT($A2691,"0000"),
"  {CitationID: *CitationID0001",
", PersonID: *PersonID",TEXT(MATCH(INDEX(AuthorList[Author Name],$A2691),People[Full Name],0),"0000"),
", AuthorOrder: ",INDEX(AuthorList[Author Number],$A2691),"}")))</f>
        <v>#REF!</v>
      </c>
      <c r="K2691" t="e">
        <f>IF(INDEX(SamplingFeatures[Feature Code],$A2691)="","",
CONCATENATE("  - &amp;SamplingFeatureID",TEXT($A2691,"0000"),
" {","SamplingFeatureUUID:  ",CHAR(34),INDEX(SamplingFeatures[Sampling Feature UUID],$A2691),CHAR(34),
", SamplingFeatureTypeCV:  ",CHAR(34),INDEX(SamplingFeatures[Sampling Feature Type],$A2691),CHAR(34),
", SamplingFeatureCode:  ",CHAR(34),INDEX(SamplingFeatures[Feature Code],$A2691),CHAR(34),
", SamplingFeatureName:  ",CHAR(34),INDEX(SamplingFeatures[Feature Name],$A2691),CHAR(34),
", SamplingFeatureDescription:  ",CHAR(34),INDEX(SamplingFeatures[Feature Description],$A2691),CHAR(34),
", SamplingFeatureGeotypeCV:  ",CHAR(34),INDEX(SamplingFeatures[Feature Geo Type],$A2691),CHAR(34),
", FeatureGeometry:  ",CHAR(34),INDEX(SamplingFeatures[Feature Geometry],$A2691),CHAR(34),
", Elevation_m:  ",CHAR(34),INDEX(SamplingFeatures[Elevation_m],$A2691),CHAR(34),
", ElevationDatumCV:  ",CHAR(34),ElevationDatum,CHAR(34),"}"))</f>
        <v>#REF!</v>
      </c>
      <c r="L2691" t="e">
        <f>IF(INDEX(SamplingFeatures[Sampling Feature Type],$A2691)&lt;&gt;"Site","",
CONCATENATE("  - &amp;SiteID",TEXT(SUMPRODUCT(--($L$3:$L2690&lt;&gt;"")),"0000"),
" {","SamplingFeatureID:  *SamplingFeatureID",TEXT($A2691,"0000"),
", SiteTypeCV:  ",CHAR(34),INDEX(Sites[Site Type],$A2691),CHAR(34),
", Latitude:  ",INDEX(Sites[Latitude],$A2691),
", Longitude:  ",INDEX(Sites[Longitude],$A2691),
", SRSName:  ",CHAR(34),LatLonDatum,CHAR(34),"}"))</f>
        <v>#REF!</v>
      </c>
      <c r="M2691" t="e">
        <f>IF(INDEX(SamplingFeatures[Sampling Feature Type],$A2691)&lt;&gt;"Specimen","",
CONCATENATE("  - &amp;SpecimenID",TEXT(SUMPRODUCT(--($M$3:$M2690&lt;&gt;"")),"0000"),
" {","SamplingFeatureID:  *SamplingFeatureID",TEXT($A2691,"0000"),
", SpecimenTypeCV:  ",CHAR(34),INDEX(Specimens[Specimen Type],$A2691),CHAR(34),
", SpecimenMediumCV:  ",INDEX(Specimens[Specimen Medium],$A2691),
", IsFieldSpecimen:  ",CHAR(34),INDEX(Specimens[Is Field Specimen?],$A2691),CHAR(34),"}"))</f>
        <v>#REF!</v>
      </c>
      <c r="N2691" t="e">
        <f>IF(COUNTA(SpatialOffsets[])=0,"", IF(INDEX(SpatialOffsets[Spatial Offset Type],$A2691)="","",
CONCATENATE("  - &amp;SpatialOffsetID",TEXT($A2691,"0000"),
" {","SpatialOffsetTypeCV:  ",CHAR(34),INDEX(SpatialOffsets[Spatial Offset Type],$A2691),CHAR(34),
", Offset1Value:  ",INDEX(SpatialOffsets[Offset 1 Value],$A2691),
", Offset1UnitID:  ",CHAR(34),INDEX(SpatialOffsets[Offset 1 Unit],$A2691),CHAR(34),
", Offset2Value:  ",INDEX(SpatialOffsets[Offset 2 Value],$A2691),
", Offset2UnitID:  ",CHAR(34),INDEX(SpatialOffsets[Offset 2 Unit],$A2691),CHAR(34),
", Offset3Value:  ",INDEX(SpatialOffsets[Offset 3 Value],$A2691),
", Offset3UnitID:  ",CHAR(34),INDEX(SpatialOffsets[Offset 3 Unit],$A2691),CHAR(34),,"}")))</f>
        <v>#REF!</v>
      </c>
      <c r="O2691" t="e">
        <f>IF(COUNTA(RelatedFeatures[])=0,"", IF(INDEX(RelatedFeatures[First Sampling Feature Code],$A2691)="","",
CONCATENATE("  - &amp;RelationID",TEXT($A2691,"0000"),
" {","SamplingFeatureID:  *SamplingFeatureID",TEXT(MATCH(INDEX(RelatedFeatures[First Sampling Feature Code],$A2691),SamplingFeatures[Feature Code],0),"0000"),
", RelationshipTypeCV:  ",CHAR(34),INDEX(RelatedFeatures[Relationship Type],$A2691),CHAR(34),
", RelatedFeatureID: *SamplingFeatureID",TEXT(MATCH(INDEX(RelatedFeatures[Second Sampling Feature Code],$A2691),SamplingFeatures[Feature Code],0),"0000"),
", SpatialOffsetID:  ",IF(INDEX(RelatedFeatures[Offset Number],$A2691)="","",CONCATENATE("*SpatialOffsetID",TEXT(INDEX(RelatedFeatures[Offset Number],$A2691),"0000"))),"}")))</f>
        <v>#REF!</v>
      </c>
      <c r="P2691" t="e">
        <f>IF(INDEX(Methods[Method Type],$A2691)="","",
CONCATENATE("  - &amp;MethodID",TEXT($A2691,"0000"),
" {","MethodTypeCV:  ",CHAR(34),INDEX(Methods[Method Type],$A2691),CHAR(34),
", MethodCode:  ",CHAR(34),INDEX(Methods[Method Code],$A2691),CHAR(34),
", MethodName:  ",CHAR(34),INDEX(Methods[Method Name],$A2691),CHAR(34),
", MethodDescription:  ",CHAR(34),INDEX(Methods[Method Description],$A2691),CHAR(34),
", MethodLink:  ",CHAR(34),INDEX(Methods[Method Link],$A2691),CHAR(34),
", OrganizationID: *OrganizationID",TEXT(MATCH(INDEX(Methods[Organization Name],$A2691),Organizations[Organization Name],0),"0000"),"}"))</f>
        <v>#REF!</v>
      </c>
      <c r="Q2691" t="e">
        <f>IF(INDEX(Variables[Variable Type],$A2691)="","",
CONCATENATE("  - &amp;VariableID",TEXT($A2691,"0000"),
" {","VariableTypeCV:  ",CHAR(34),INDEX(Variables[Variable Type],$A2691),CHAR(34),
", VariableCode:  ",CHAR(34),INDEX(Variables[Variable Code],$A2691),CHAR(34),
", VariableNameCV:  ",CHAR(34),INDEX(Variables[Variable Name],$A2691),CHAR(34),
", VariableDefinition:  ",CHAR(34),INDEX(Variables[Variable Definition],$A2691),CHAR(34),
", SpecciationCV:  ",CHAR(34),INDEX(Variables[Speciation],$A2691),CHAR(34),
", NoDataValue:  ",CHAR(34),INDEX(Variables[No Data Value],$A2691),CHAR(34),"}"))</f>
        <v>#REF!</v>
      </c>
    </row>
    <row r="2692" spans="1:17" x14ac:dyDescent="0.25">
      <c r="A2692">
        <v>2689</v>
      </c>
      <c r="D2692" t="e">
        <f>IF(INDEX(People[First Name],$A2692)="","",
CONCATENATE("  - &amp;PersonID",TEXT($A2692,"0000"),
" {","PersonFirstName:  ",CHAR(34),INDEX(People[First Name],$A2692),CHAR(34),
", PersonMiddleName:  ",CHAR(34),INDEX(People[Middle Name],$A2692),CHAR(34),
", PersonLastName:  ",CHAR(34),INDEX(People[Last Name],$A2692),CHAR(34),"}"))</f>
        <v>#REF!</v>
      </c>
      <c r="E2692" t="e">
        <f>IF(INDEX(Organizations[Organization Type '[CV']],$A2692)="","",
CONCATENATE("  - &amp;OrganizationID",TEXT($A2692,"0000"),
" {","OrganizationTypeCV:  ",CHAR(34),INDEX(Organizations[Organization Type '[CV']],$A2692),CHAR(34),
", OrganizationCode:  ",CHAR(34),INDEX(Organizations[Organization Code],$A2692),CHAR(34),
", OrganizationName:  ",CHAR(34),INDEX(Organizations[Organization Name],$A2692),CHAR(34),
", OrganizationDescription:  ",CHAR(34),INDEX(Organizations[Organization Description],$A2692),CHAR(34),
", OrganizationLink:  ",CHAR(34),INDEX(Organizations[Organization Link],$A2692),CHAR(34),"}"))</f>
        <v>#REF!</v>
      </c>
      <c r="F2692" t="e">
        <f>IF(INDEX(People[First Name],$A2692)="","",
CONCATENATE("  - &amp;AffiliationID",TEXT($A2692,"0000"),
" {PersonID: *PersonID",TEXT($A2692,"0000"),
", OrganizationID: *OrganizationID",TEXT(MATCH(INDEX(People[Organization Name],$A2692),Organizations[Organization Name],0),"0000"),
", IsPrimaryOrganizationContact: , AffiliationStartDate: , AffiliationEndDate: , PrimaryPhone: ",
", PrimaryEmail: ",CHAR(34),INDEX(People[Primary Email],$A2692),CHAR(34),
", PrimaryAddress: ",CHAR(34),INDEX(People[Primary Address],$A2692),CHAR(34),
", PersonLink: }"))</f>
        <v>#REF!</v>
      </c>
      <c r="H2692" t="e">
        <f>IF(COUNTA(CitationInformation)=0,"",IF(INDEX(AuthorList[Author Name],$A2692)="","",
CONCATENATE("  - &amp;AuthorListID",TEXT($A2692,"0000"),
"  {CitationID: *CitationID0001",
", PersonID: *PersonID",TEXT(MATCH(INDEX(AuthorList[Author Name],$A2692),People[Full Name],0),"0000"),
", AuthorOrder: ",INDEX(AuthorList[Author Number],$A2692),"}")))</f>
        <v>#REF!</v>
      </c>
      <c r="K2692" t="e">
        <f>IF(INDEX(SamplingFeatures[Feature Code],$A2692)="","",
CONCATENATE("  - &amp;SamplingFeatureID",TEXT($A2692,"0000"),
" {","SamplingFeatureUUID:  ",CHAR(34),INDEX(SamplingFeatures[Sampling Feature UUID],$A2692),CHAR(34),
", SamplingFeatureTypeCV:  ",CHAR(34),INDEX(SamplingFeatures[Sampling Feature Type],$A2692),CHAR(34),
", SamplingFeatureCode:  ",CHAR(34),INDEX(SamplingFeatures[Feature Code],$A2692),CHAR(34),
", SamplingFeatureName:  ",CHAR(34),INDEX(SamplingFeatures[Feature Name],$A2692),CHAR(34),
", SamplingFeatureDescription:  ",CHAR(34),INDEX(SamplingFeatures[Feature Description],$A2692),CHAR(34),
", SamplingFeatureGeotypeCV:  ",CHAR(34),INDEX(SamplingFeatures[Feature Geo Type],$A2692),CHAR(34),
", FeatureGeometry:  ",CHAR(34),INDEX(SamplingFeatures[Feature Geometry],$A2692),CHAR(34),
", Elevation_m:  ",CHAR(34),INDEX(SamplingFeatures[Elevation_m],$A2692),CHAR(34),
", ElevationDatumCV:  ",CHAR(34),ElevationDatum,CHAR(34),"}"))</f>
        <v>#REF!</v>
      </c>
      <c r="L2692" t="e">
        <f>IF(INDEX(SamplingFeatures[Sampling Feature Type],$A2692)&lt;&gt;"Site","",
CONCATENATE("  - &amp;SiteID",TEXT(SUMPRODUCT(--($L$3:$L2691&lt;&gt;"")),"0000"),
" {","SamplingFeatureID:  *SamplingFeatureID",TEXT($A2692,"0000"),
", SiteTypeCV:  ",CHAR(34),INDEX(Sites[Site Type],$A2692),CHAR(34),
", Latitude:  ",INDEX(Sites[Latitude],$A2692),
", Longitude:  ",INDEX(Sites[Longitude],$A2692),
", SRSName:  ",CHAR(34),LatLonDatum,CHAR(34),"}"))</f>
        <v>#REF!</v>
      </c>
      <c r="M2692" t="e">
        <f>IF(INDEX(SamplingFeatures[Sampling Feature Type],$A2692)&lt;&gt;"Specimen","",
CONCATENATE("  - &amp;SpecimenID",TEXT(SUMPRODUCT(--($M$3:$M2691&lt;&gt;"")),"0000"),
" {","SamplingFeatureID:  *SamplingFeatureID",TEXT($A2692,"0000"),
", SpecimenTypeCV:  ",CHAR(34),INDEX(Specimens[Specimen Type],$A2692),CHAR(34),
", SpecimenMediumCV:  ",INDEX(Specimens[Specimen Medium],$A2692),
", IsFieldSpecimen:  ",CHAR(34),INDEX(Specimens[Is Field Specimen?],$A2692),CHAR(34),"}"))</f>
        <v>#REF!</v>
      </c>
      <c r="N2692" t="e">
        <f>IF(COUNTA(SpatialOffsets[])=0,"", IF(INDEX(SpatialOffsets[Spatial Offset Type],$A2692)="","",
CONCATENATE("  - &amp;SpatialOffsetID",TEXT($A2692,"0000"),
" {","SpatialOffsetTypeCV:  ",CHAR(34),INDEX(SpatialOffsets[Spatial Offset Type],$A2692),CHAR(34),
", Offset1Value:  ",INDEX(SpatialOffsets[Offset 1 Value],$A2692),
", Offset1UnitID:  ",CHAR(34),INDEX(SpatialOffsets[Offset 1 Unit],$A2692),CHAR(34),
", Offset2Value:  ",INDEX(SpatialOffsets[Offset 2 Value],$A2692),
", Offset2UnitID:  ",CHAR(34),INDEX(SpatialOffsets[Offset 2 Unit],$A2692),CHAR(34),
", Offset3Value:  ",INDEX(SpatialOffsets[Offset 3 Value],$A2692),
", Offset3UnitID:  ",CHAR(34),INDEX(SpatialOffsets[Offset 3 Unit],$A2692),CHAR(34),,"}")))</f>
        <v>#REF!</v>
      </c>
      <c r="O2692" t="e">
        <f>IF(COUNTA(RelatedFeatures[])=0,"", IF(INDEX(RelatedFeatures[First Sampling Feature Code],$A2692)="","",
CONCATENATE("  - &amp;RelationID",TEXT($A2692,"0000"),
" {","SamplingFeatureID:  *SamplingFeatureID",TEXT(MATCH(INDEX(RelatedFeatures[First Sampling Feature Code],$A2692),SamplingFeatures[Feature Code],0),"0000"),
", RelationshipTypeCV:  ",CHAR(34),INDEX(RelatedFeatures[Relationship Type],$A2692),CHAR(34),
", RelatedFeatureID: *SamplingFeatureID",TEXT(MATCH(INDEX(RelatedFeatures[Second Sampling Feature Code],$A2692),SamplingFeatures[Feature Code],0),"0000"),
", SpatialOffsetID:  ",IF(INDEX(RelatedFeatures[Offset Number],$A2692)="","",CONCATENATE("*SpatialOffsetID",TEXT(INDEX(RelatedFeatures[Offset Number],$A2692),"0000"))),"}")))</f>
        <v>#REF!</v>
      </c>
      <c r="P2692" t="e">
        <f>IF(INDEX(Methods[Method Type],$A2692)="","",
CONCATENATE("  - &amp;MethodID",TEXT($A2692,"0000"),
" {","MethodTypeCV:  ",CHAR(34),INDEX(Methods[Method Type],$A2692),CHAR(34),
", MethodCode:  ",CHAR(34),INDEX(Methods[Method Code],$A2692),CHAR(34),
", MethodName:  ",CHAR(34),INDEX(Methods[Method Name],$A2692),CHAR(34),
", MethodDescription:  ",CHAR(34),INDEX(Methods[Method Description],$A2692),CHAR(34),
", MethodLink:  ",CHAR(34),INDEX(Methods[Method Link],$A2692),CHAR(34),
", OrganizationID: *OrganizationID",TEXT(MATCH(INDEX(Methods[Organization Name],$A2692),Organizations[Organization Name],0),"0000"),"}"))</f>
        <v>#REF!</v>
      </c>
      <c r="Q2692" t="e">
        <f>IF(INDEX(Variables[Variable Type],$A2692)="","",
CONCATENATE("  - &amp;VariableID",TEXT($A2692,"0000"),
" {","VariableTypeCV:  ",CHAR(34),INDEX(Variables[Variable Type],$A2692),CHAR(34),
", VariableCode:  ",CHAR(34),INDEX(Variables[Variable Code],$A2692),CHAR(34),
", VariableNameCV:  ",CHAR(34),INDEX(Variables[Variable Name],$A2692),CHAR(34),
", VariableDefinition:  ",CHAR(34),INDEX(Variables[Variable Definition],$A2692),CHAR(34),
", SpecciationCV:  ",CHAR(34),INDEX(Variables[Speciation],$A2692),CHAR(34),
", NoDataValue:  ",CHAR(34),INDEX(Variables[No Data Value],$A2692),CHAR(34),"}"))</f>
        <v>#REF!</v>
      </c>
    </row>
    <row r="2693" spans="1:17" x14ac:dyDescent="0.25">
      <c r="A2693">
        <v>2690</v>
      </c>
      <c r="D2693" t="e">
        <f>IF(INDEX(People[First Name],$A2693)="","",
CONCATENATE("  - &amp;PersonID",TEXT($A2693,"0000"),
" {","PersonFirstName:  ",CHAR(34),INDEX(People[First Name],$A2693),CHAR(34),
", PersonMiddleName:  ",CHAR(34),INDEX(People[Middle Name],$A2693),CHAR(34),
", PersonLastName:  ",CHAR(34),INDEX(People[Last Name],$A2693),CHAR(34),"}"))</f>
        <v>#REF!</v>
      </c>
      <c r="E2693" t="e">
        <f>IF(INDEX(Organizations[Organization Type '[CV']],$A2693)="","",
CONCATENATE("  - &amp;OrganizationID",TEXT($A2693,"0000"),
" {","OrganizationTypeCV:  ",CHAR(34),INDEX(Organizations[Organization Type '[CV']],$A2693),CHAR(34),
", OrganizationCode:  ",CHAR(34),INDEX(Organizations[Organization Code],$A2693),CHAR(34),
", OrganizationName:  ",CHAR(34),INDEX(Organizations[Organization Name],$A2693),CHAR(34),
", OrganizationDescription:  ",CHAR(34),INDEX(Organizations[Organization Description],$A2693),CHAR(34),
", OrganizationLink:  ",CHAR(34),INDEX(Organizations[Organization Link],$A2693),CHAR(34),"}"))</f>
        <v>#REF!</v>
      </c>
      <c r="F2693" t="e">
        <f>IF(INDEX(People[First Name],$A2693)="","",
CONCATENATE("  - &amp;AffiliationID",TEXT($A2693,"0000"),
" {PersonID: *PersonID",TEXT($A2693,"0000"),
", OrganizationID: *OrganizationID",TEXT(MATCH(INDEX(People[Organization Name],$A2693),Organizations[Organization Name],0),"0000"),
", IsPrimaryOrganizationContact: , AffiliationStartDate: , AffiliationEndDate: , PrimaryPhone: ",
", PrimaryEmail: ",CHAR(34),INDEX(People[Primary Email],$A2693),CHAR(34),
", PrimaryAddress: ",CHAR(34),INDEX(People[Primary Address],$A2693),CHAR(34),
", PersonLink: }"))</f>
        <v>#REF!</v>
      </c>
      <c r="H2693" t="e">
        <f>IF(COUNTA(CitationInformation)=0,"",IF(INDEX(AuthorList[Author Name],$A2693)="","",
CONCATENATE("  - &amp;AuthorListID",TEXT($A2693,"0000"),
"  {CitationID: *CitationID0001",
", PersonID: *PersonID",TEXT(MATCH(INDEX(AuthorList[Author Name],$A2693),People[Full Name],0),"0000"),
", AuthorOrder: ",INDEX(AuthorList[Author Number],$A2693),"}")))</f>
        <v>#REF!</v>
      </c>
      <c r="K2693" t="e">
        <f>IF(INDEX(SamplingFeatures[Feature Code],$A2693)="","",
CONCATENATE("  - &amp;SamplingFeatureID",TEXT($A2693,"0000"),
" {","SamplingFeatureUUID:  ",CHAR(34),INDEX(SamplingFeatures[Sampling Feature UUID],$A2693),CHAR(34),
", SamplingFeatureTypeCV:  ",CHAR(34),INDEX(SamplingFeatures[Sampling Feature Type],$A2693),CHAR(34),
", SamplingFeatureCode:  ",CHAR(34),INDEX(SamplingFeatures[Feature Code],$A2693),CHAR(34),
", SamplingFeatureName:  ",CHAR(34),INDEX(SamplingFeatures[Feature Name],$A2693),CHAR(34),
", SamplingFeatureDescription:  ",CHAR(34),INDEX(SamplingFeatures[Feature Description],$A2693),CHAR(34),
", SamplingFeatureGeotypeCV:  ",CHAR(34),INDEX(SamplingFeatures[Feature Geo Type],$A2693),CHAR(34),
", FeatureGeometry:  ",CHAR(34),INDEX(SamplingFeatures[Feature Geometry],$A2693),CHAR(34),
", Elevation_m:  ",CHAR(34),INDEX(SamplingFeatures[Elevation_m],$A2693),CHAR(34),
", ElevationDatumCV:  ",CHAR(34),ElevationDatum,CHAR(34),"}"))</f>
        <v>#REF!</v>
      </c>
      <c r="L2693" t="e">
        <f>IF(INDEX(SamplingFeatures[Sampling Feature Type],$A2693)&lt;&gt;"Site","",
CONCATENATE("  - &amp;SiteID",TEXT(SUMPRODUCT(--($L$3:$L2692&lt;&gt;"")),"0000"),
" {","SamplingFeatureID:  *SamplingFeatureID",TEXT($A2693,"0000"),
", SiteTypeCV:  ",CHAR(34),INDEX(Sites[Site Type],$A2693),CHAR(34),
", Latitude:  ",INDEX(Sites[Latitude],$A2693),
", Longitude:  ",INDEX(Sites[Longitude],$A2693),
", SRSName:  ",CHAR(34),LatLonDatum,CHAR(34),"}"))</f>
        <v>#REF!</v>
      </c>
      <c r="M2693" t="e">
        <f>IF(INDEX(SamplingFeatures[Sampling Feature Type],$A2693)&lt;&gt;"Specimen","",
CONCATENATE("  - &amp;SpecimenID",TEXT(SUMPRODUCT(--($M$3:$M2692&lt;&gt;"")),"0000"),
" {","SamplingFeatureID:  *SamplingFeatureID",TEXT($A2693,"0000"),
", SpecimenTypeCV:  ",CHAR(34),INDEX(Specimens[Specimen Type],$A2693),CHAR(34),
", SpecimenMediumCV:  ",INDEX(Specimens[Specimen Medium],$A2693),
", IsFieldSpecimen:  ",CHAR(34),INDEX(Specimens[Is Field Specimen?],$A2693),CHAR(34),"}"))</f>
        <v>#REF!</v>
      </c>
      <c r="N2693" t="e">
        <f>IF(COUNTA(SpatialOffsets[])=0,"", IF(INDEX(SpatialOffsets[Spatial Offset Type],$A2693)="","",
CONCATENATE("  - &amp;SpatialOffsetID",TEXT($A2693,"0000"),
" {","SpatialOffsetTypeCV:  ",CHAR(34),INDEX(SpatialOffsets[Spatial Offset Type],$A2693),CHAR(34),
", Offset1Value:  ",INDEX(SpatialOffsets[Offset 1 Value],$A2693),
", Offset1UnitID:  ",CHAR(34),INDEX(SpatialOffsets[Offset 1 Unit],$A2693),CHAR(34),
", Offset2Value:  ",INDEX(SpatialOffsets[Offset 2 Value],$A2693),
", Offset2UnitID:  ",CHAR(34),INDEX(SpatialOffsets[Offset 2 Unit],$A2693),CHAR(34),
", Offset3Value:  ",INDEX(SpatialOffsets[Offset 3 Value],$A2693),
", Offset3UnitID:  ",CHAR(34),INDEX(SpatialOffsets[Offset 3 Unit],$A2693),CHAR(34),,"}")))</f>
        <v>#REF!</v>
      </c>
      <c r="O2693" t="e">
        <f>IF(COUNTA(RelatedFeatures[])=0,"", IF(INDEX(RelatedFeatures[First Sampling Feature Code],$A2693)="","",
CONCATENATE("  - &amp;RelationID",TEXT($A2693,"0000"),
" {","SamplingFeatureID:  *SamplingFeatureID",TEXT(MATCH(INDEX(RelatedFeatures[First Sampling Feature Code],$A2693),SamplingFeatures[Feature Code],0),"0000"),
", RelationshipTypeCV:  ",CHAR(34),INDEX(RelatedFeatures[Relationship Type],$A2693),CHAR(34),
", RelatedFeatureID: *SamplingFeatureID",TEXT(MATCH(INDEX(RelatedFeatures[Second Sampling Feature Code],$A2693),SamplingFeatures[Feature Code],0),"0000"),
", SpatialOffsetID:  ",IF(INDEX(RelatedFeatures[Offset Number],$A2693)="","",CONCATENATE("*SpatialOffsetID",TEXT(INDEX(RelatedFeatures[Offset Number],$A2693),"0000"))),"}")))</f>
        <v>#REF!</v>
      </c>
      <c r="P2693" t="e">
        <f>IF(INDEX(Methods[Method Type],$A2693)="","",
CONCATENATE("  - &amp;MethodID",TEXT($A2693,"0000"),
" {","MethodTypeCV:  ",CHAR(34),INDEX(Methods[Method Type],$A2693),CHAR(34),
", MethodCode:  ",CHAR(34),INDEX(Methods[Method Code],$A2693),CHAR(34),
", MethodName:  ",CHAR(34),INDEX(Methods[Method Name],$A2693),CHAR(34),
", MethodDescription:  ",CHAR(34),INDEX(Methods[Method Description],$A2693),CHAR(34),
", MethodLink:  ",CHAR(34),INDEX(Methods[Method Link],$A2693),CHAR(34),
", OrganizationID: *OrganizationID",TEXT(MATCH(INDEX(Methods[Organization Name],$A2693),Organizations[Organization Name],0),"0000"),"}"))</f>
        <v>#REF!</v>
      </c>
      <c r="Q2693" t="e">
        <f>IF(INDEX(Variables[Variable Type],$A2693)="","",
CONCATENATE("  - &amp;VariableID",TEXT($A2693,"0000"),
" {","VariableTypeCV:  ",CHAR(34),INDEX(Variables[Variable Type],$A2693),CHAR(34),
", VariableCode:  ",CHAR(34),INDEX(Variables[Variable Code],$A2693),CHAR(34),
", VariableNameCV:  ",CHAR(34),INDEX(Variables[Variable Name],$A2693),CHAR(34),
", VariableDefinition:  ",CHAR(34),INDEX(Variables[Variable Definition],$A2693),CHAR(34),
", SpecciationCV:  ",CHAR(34),INDEX(Variables[Speciation],$A2693),CHAR(34),
", NoDataValue:  ",CHAR(34),INDEX(Variables[No Data Value],$A2693),CHAR(34),"}"))</f>
        <v>#REF!</v>
      </c>
    </row>
    <row r="2694" spans="1:17" x14ac:dyDescent="0.25">
      <c r="A2694">
        <v>2691</v>
      </c>
      <c r="D2694" t="e">
        <f>IF(INDEX(People[First Name],$A2694)="","",
CONCATENATE("  - &amp;PersonID",TEXT($A2694,"0000"),
" {","PersonFirstName:  ",CHAR(34),INDEX(People[First Name],$A2694),CHAR(34),
", PersonMiddleName:  ",CHAR(34),INDEX(People[Middle Name],$A2694),CHAR(34),
", PersonLastName:  ",CHAR(34),INDEX(People[Last Name],$A2694),CHAR(34),"}"))</f>
        <v>#REF!</v>
      </c>
      <c r="E2694" t="e">
        <f>IF(INDEX(Organizations[Organization Type '[CV']],$A2694)="","",
CONCATENATE("  - &amp;OrganizationID",TEXT($A2694,"0000"),
" {","OrganizationTypeCV:  ",CHAR(34),INDEX(Organizations[Organization Type '[CV']],$A2694),CHAR(34),
", OrganizationCode:  ",CHAR(34),INDEX(Organizations[Organization Code],$A2694),CHAR(34),
", OrganizationName:  ",CHAR(34),INDEX(Organizations[Organization Name],$A2694),CHAR(34),
", OrganizationDescription:  ",CHAR(34),INDEX(Organizations[Organization Description],$A2694),CHAR(34),
", OrganizationLink:  ",CHAR(34),INDEX(Organizations[Organization Link],$A2694),CHAR(34),"}"))</f>
        <v>#REF!</v>
      </c>
      <c r="F2694" t="e">
        <f>IF(INDEX(People[First Name],$A2694)="","",
CONCATENATE("  - &amp;AffiliationID",TEXT($A2694,"0000"),
" {PersonID: *PersonID",TEXT($A2694,"0000"),
", OrganizationID: *OrganizationID",TEXT(MATCH(INDEX(People[Organization Name],$A2694),Organizations[Organization Name],0),"0000"),
", IsPrimaryOrganizationContact: , AffiliationStartDate: , AffiliationEndDate: , PrimaryPhone: ",
", PrimaryEmail: ",CHAR(34),INDEX(People[Primary Email],$A2694),CHAR(34),
", PrimaryAddress: ",CHAR(34),INDEX(People[Primary Address],$A2694),CHAR(34),
", PersonLink: }"))</f>
        <v>#REF!</v>
      </c>
      <c r="H2694" t="e">
        <f>IF(COUNTA(CitationInformation)=0,"",IF(INDEX(AuthorList[Author Name],$A2694)="","",
CONCATENATE("  - &amp;AuthorListID",TEXT($A2694,"0000"),
"  {CitationID: *CitationID0001",
", PersonID: *PersonID",TEXT(MATCH(INDEX(AuthorList[Author Name],$A2694),People[Full Name],0),"0000"),
", AuthorOrder: ",INDEX(AuthorList[Author Number],$A2694),"}")))</f>
        <v>#REF!</v>
      </c>
      <c r="K2694" t="e">
        <f>IF(INDEX(SamplingFeatures[Feature Code],$A2694)="","",
CONCATENATE("  - &amp;SamplingFeatureID",TEXT($A2694,"0000"),
" {","SamplingFeatureUUID:  ",CHAR(34),INDEX(SamplingFeatures[Sampling Feature UUID],$A2694),CHAR(34),
", SamplingFeatureTypeCV:  ",CHAR(34),INDEX(SamplingFeatures[Sampling Feature Type],$A2694),CHAR(34),
", SamplingFeatureCode:  ",CHAR(34),INDEX(SamplingFeatures[Feature Code],$A2694),CHAR(34),
", SamplingFeatureName:  ",CHAR(34),INDEX(SamplingFeatures[Feature Name],$A2694),CHAR(34),
", SamplingFeatureDescription:  ",CHAR(34),INDEX(SamplingFeatures[Feature Description],$A2694),CHAR(34),
", SamplingFeatureGeotypeCV:  ",CHAR(34),INDEX(SamplingFeatures[Feature Geo Type],$A2694),CHAR(34),
", FeatureGeometry:  ",CHAR(34),INDEX(SamplingFeatures[Feature Geometry],$A2694),CHAR(34),
", Elevation_m:  ",CHAR(34),INDEX(SamplingFeatures[Elevation_m],$A2694),CHAR(34),
", ElevationDatumCV:  ",CHAR(34),ElevationDatum,CHAR(34),"}"))</f>
        <v>#REF!</v>
      </c>
      <c r="L2694" t="e">
        <f>IF(INDEX(SamplingFeatures[Sampling Feature Type],$A2694)&lt;&gt;"Site","",
CONCATENATE("  - &amp;SiteID",TEXT(SUMPRODUCT(--($L$3:$L2693&lt;&gt;"")),"0000"),
" {","SamplingFeatureID:  *SamplingFeatureID",TEXT($A2694,"0000"),
", SiteTypeCV:  ",CHAR(34),INDEX(Sites[Site Type],$A2694),CHAR(34),
", Latitude:  ",INDEX(Sites[Latitude],$A2694),
", Longitude:  ",INDEX(Sites[Longitude],$A2694),
", SRSName:  ",CHAR(34),LatLonDatum,CHAR(34),"}"))</f>
        <v>#REF!</v>
      </c>
      <c r="M2694" t="e">
        <f>IF(INDEX(SamplingFeatures[Sampling Feature Type],$A2694)&lt;&gt;"Specimen","",
CONCATENATE("  - &amp;SpecimenID",TEXT(SUMPRODUCT(--($M$3:$M2693&lt;&gt;"")),"0000"),
" {","SamplingFeatureID:  *SamplingFeatureID",TEXT($A2694,"0000"),
", SpecimenTypeCV:  ",CHAR(34),INDEX(Specimens[Specimen Type],$A2694),CHAR(34),
", SpecimenMediumCV:  ",INDEX(Specimens[Specimen Medium],$A2694),
", IsFieldSpecimen:  ",CHAR(34),INDEX(Specimens[Is Field Specimen?],$A2694),CHAR(34),"}"))</f>
        <v>#REF!</v>
      </c>
      <c r="N2694" t="e">
        <f>IF(COUNTA(SpatialOffsets[])=0,"", IF(INDEX(SpatialOffsets[Spatial Offset Type],$A2694)="","",
CONCATENATE("  - &amp;SpatialOffsetID",TEXT($A2694,"0000"),
" {","SpatialOffsetTypeCV:  ",CHAR(34),INDEX(SpatialOffsets[Spatial Offset Type],$A2694),CHAR(34),
", Offset1Value:  ",INDEX(SpatialOffsets[Offset 1 Value],$A2694),
", Offset1UnitID:  ",CHAR(34),INDEX(SpatialOffsets[Offset 1 Unit],$A2694),CHAR(34),
", Offset2Value:  ",INDEX(SpatialOffsets[Offset 2 Value],$A2694),
", Offset2UnitID:  ",CHAR(34),INDEX(SpatialOffsets[Offset 2 Unit],$A2694),CHAR(34),
", Offset3Value:  ",INDEX(SpatialOffsets[Offset 3 Value],$A2694),
", Offset3UnitID:  ",CHAR(34),INDEX(SpatialOffsets[Offset 3 Unit],$A2694),CHAR(34),,"}")))</f>
        <v>#REF!</v>
      </c>
      <c r="O2694" t="e">
        <f>IF(COUNTA(RelatedFeatures[])=0,"", IF(INDEX(RelatedFeatures[First Sampling Feature Code],$A2694)="","",
CONCATENATE("  - &amp;RelationID",TEXT($A2694,"0000"),
" {","SamplingFeatureID:  *SamplingFeatureID",TEXT(MATCH(INDEX(RelatedFeatures[First Sampling Feature Code],$A2694),SamplingFeatures[Feature Code],0),"0000"),
", RelationshipTypeCV:  ",CHAR(34),INDEX(RelatedFeatures[Relationship Type],$A2694),CHAR(34),
", RelatedFeatureID: *SamplingFeatureID",TEXT(MATCH(INDEX(RelatedFeatures[Second Sampling Feature Code],$A2694),SamplingFeatures[Feature Code],0),"0000"),
", SpatialOffsetID:  ",IF(INDEX(RelatedFeatures[Offset Number],$A2694)="","",CONCATENATE("*SpatialOffsetID",TEXT(INDEX(RelatedFeatures[Offset Number],$A2694),"0000"))),"}")))</f>
        <v>#REF!</v>
      </c>
      <c r="P2694" t="e">
        <f>IF(INDEX(Methods[Method Type],$A2694)="","",
CONCATENATE("  - &amp;MethodID",TEXT($A2694,"0000"),
" {","MethodTypeCV:  ",CHAR(34),INDEX(Methods[Method Type],$A2694),CHAR(34),
", MethodCode:  ",CHAR(34),INDEX(Methods[Method Code],$A2694),CHAR(34),
", MethodName:  ",CHAR(34),INDEX(Methods[Method Name],$A2694),CHAR(34),
", MethodDescription:  ",CHAR(34),INDEX(Methods[Method Description],$A2694),CHAR(34),
", MethodLink:  ",CHAR(34),INDEX(Methods[Method Link],$A2694),CHAR(34),
", OrganizationID: *OrganizationID",TEXT(MATCH(INDEX(Methods[Organization Name],$A2694),Organizations[Organization Name],0),"0000"),"}"))</f>
        <v>#REF!</v>
      </c>
      <c r="Q2694" t="e">
        <f>IF(INDEX(Variables[Variable Type],$A2694)="","",
CONCATENATE("  - &amp;VariableID",TEXT($A2694,"0000"),
" {","VariableTypeCV:  ",CHAR(34),INDEX(Variables[Variable Type],$A2694),CHAR(34),
", VariableCode:  ",CHAR(34),INDEX(Variables[Variable Code],$A2694),CHAR(34),
", VariableNameCV:  ",CHAR(34),INDEX(Variables[Variable Name],$A2694),CHAR(34),
", VariableDefinition:  ",CHAR(34),INDEX(Variables[Variable Definition],$A2694),CHAR(34),
", SpecciationCV:  ",CHAR(34),INDEX(Variables[Speciation],$A2694),CHAR(34),
", NoDataValue:  ",CHAR(34),INDEX(Variables[No Data Value],$A2694),CHAR(34),"}"))</f>
        <v>#REF!</v>
      </c>
    </row>
    <row r="2695" spans="1:17" x14ac:dyDescent="0.25">
      <c r="A2695">
        <v>2692</v>
      </c>
      <c r="D2695" t="e">
        <f>IF(INDEX(People[First Name],$A2695)="","",
CONCATENATE("  - &amp;PersonID",TEXT($A2695,"0000"),
" {","PersonFirstName:  ",CHAR(34),INDEX(People[First Name],$A2695),CHAR(34),
", PersonMiddleName:  ",CHAR(34),INDEX(People[Middle Name],$A2695),CHAR(34),
", PersonLastName:  ",CHAR(34),INDEX(People[Last Name],$A2695),CHAR(34),"}"))</f>
        <v>#REF!</v>
      </c>
      <c r="E2695" t="e">
        <f>IF(INDEX(Organizations[Organization Type '[CV']],$A2695)="","",
CONCATENATE("  - &amp;OrganizationID",TEXT($A2695,"0000"),
" {","OrganizationTypeCV:  ",CHAR(34),INDEX(Organizations[Organization Type '[CV']],$A2695),CHAR(34),
", OrganizationCode:  ",CHAR(34),INDEX(Organizations[Organization Code],$A2695),CHAR(34),
", OrganizationName:  ",CHAR(34),INDEX(Organizations[Organization Name],$A2695),CHAR(34),
", OrganizationDescription:  ",CHAR(34),INDEX(Organizations[Organization Description],$A2695),CHAR(34),
", OrganizationLink:  ",CHAR(34),INDEX(Organizations[Organization Link],$A2695),CHAR(34),"}"))</f>
        <v>#REF!</v>
      </c>
      <c r="F2695" t="e">
        <f>IF(INDEX(People[First Name],$A2695)="","",
CONCATENATE("  - &amp;AffiliationID",TEXT($A2695,"0000"),
" {PersonID: *PersonID",TEXT($A2695,"0000"),
", OrganizationID: *OrganizationID",TEXT(MATCH(INDEX(People[Organization Name],$A2695),Organizations[Organization Name],0),"0000"),
", IsPrimaryOrganizationContact: , AffiliationStartDate: , AffiliationEndDate: , PrimaryPhone: ",
", PrimaryEmail: ",CHAR(34),INDEX(People[Primary Email],$A2695),CHAR(34),
", PrimaryAddress: ",CHAR(34),INDEX(People[Primary Address],$A2695),CHAR(34),
", PersonLink: }"))</f>
        <v>#REF!</v>
      </c>
      <c r="H2695" t="e">
        <f>IF(COUNTA(CitationInformation)=0,"",IF(INDEX(AuthorList[Author Name],$A2695)="","",
CONCATENATE("  - &amp;AuthorListID",TEXT($A2695,"0000"),
"  {CitationID: *CitationID0001",
", PersonID: *PersonID",TEXT(MATCH(INDEX(AuthorList[Author Name],$A2695),People[Full Name],0),"0000"),
", AuthorOrder: ",INDEX(AuthorList[Author Number],$A2695),"}")))</f>
        <v>#REF!</v>
      </c>
      <c r="K2695" t="e">
        <f>IF(INDEX(SamplingFeatures[Feature Code],$A2695)="","",
CONCATENATE("  - &amp;SamplingFeatureID",TEXT($A2695,"0000"),
" {","SamplingFeatureUUID:  ",CHAR(34),INDEX(SamplingFeatures[Sampling Feature UUID],$A2695),CHAR(34),
", SamplingFeatureTypeCV:  ",CHAR(34),INDEX(SamplingFeatures[Sampling Feature Type],$A2695),CHAR(34),
", SamplingFeatureCode:  ",CHAR(34),INDEX(SamplingFeatures[Feature Code],$A2695),CHAR(34),
", SamplingFeatureName:  ",CHAR(34),INDEX(SamplingFeatures[Feature Name],$A2695),CHAR(34),
", SamplingFeatureDescription:  ",CHAR(34),INDEX(SamplingFeatures[Feature Description],$A2695),CHAR(34),
", SamplingFeatureGeotypeCV:  ",CHAR(34),INDEX(SamplingFeatures[Feature Geo Type],$A2695),CHAR(34),
", FeatureGeometry:  ",CHAR(34),INDEX(SamplingFeatures[Feature Geometry],$A2695),CHAR(34),
", Elevation_m:  ",CHAR(34),INDEX(SamplingFeatures[Elevation_m],$A2695),CHAR(34),
", ElevationDatumCV:  ",CHAR(34),ElevationDatum,CHAR(34),"}"))</f>
        <v>#REF!</v>
      </c>
      <c r="L2695" t="e">
        <f>IF(INDEX(SamplingFeatures[Sampling Feature Type],$A2695)&lt;&gt;"Site","",
CONCATENATE("  - &amp;SiteID",TEXT(SUMPRODUCT(--($L$3:$L2694&lt;&gt;"")),"0000"),
" {","SamplingFeatureID:  *SamplingFeatureID",TEXT($A2695,"0000"),
", SiteTypeCV:  ",CHAR(34),INDEX(Sites[Site Type],$A2695),CHAR(34),
", Latitude:  ",INDEX(Sites[Latitude],$A2695),
", Longitude:  ",INDEX(Sites[Longitude],$A2695),
", SRSName:  ",CHAR(34),LatLonDatum,CHAR(34),"}"))</f>
        <v>#REF!</v>
      </c>
      <c r="M2695" t="e">
        <f>IF(INDEX(SamplingFeatures[Sampling Feature Type],$A2695)&lt;&gt;"Specimen","",
CONCATENATE("  - &amp;SpecimenID",TEXT(SUMPRODUCT(--($M$3:$M2694&lt;&gt;"")),"0000"),
" {","SamplingFeatureID:  *SamplingFeatureID",TEXT($A2695,"0000"),
", SpecimenTypeCV:  ",CHAR(34),INDEX(Specimens[Specimen Type],$A2695),CHAR(34),
", SpecimenMediumCV:  ",INDEX(Specimens[Specimen Medium],$A2695),
", IsFieldSpecimen:  ",CHAR(34),INDEX(Specimens[Is Field Specimen?],$A2695),CHAR(34),"}"))</f>
        <v>#REF!</v>
      </c>
      <c r="N2695" t="e">
        <f>IF(COUNTA(SpatialOffsets[])=0,"", IF(INDEX(SpatialOffsets[Spatial Offset Type],$A2695)="","",
CONCATENATE("  - &amp;SpatialOffsetID",TEXT($A2695,"0000"),
" {","SpatialOffsetTypeCV:  ",CHAR(34),INDEX(SpatialOffsets[Spatial Offset Type],$A2695),CHAR(34),
", Offset1Value:  ",INDEX(SpatialOffsets[Offset 1 Value],$A2695),
", Offset1UnitID:  ",CHAR(34),INDEX(SpatialOffsets[Offset 1 Unit],$A2695),CHAR(34),
", Offset2Value:  ",INDEX(SpatialOffsets[Offset 2 Value],$A2695),
", Offset2UnitID:  ",CHAR(34),INDEX(SpatialOffsets[Offset 2 Unit],$A2695),CHAR(34),
", Offset3Value:  ",INDEX(SpatialOffsets[Offset 3 Value],$A2695),
", Offset3UnitID:  ",CHAR(34),INDEX(SpatialOffsets[Offset 3 Unit],$A2695),CHAR(34),,"}")))</f>
        <v>#REF!</v>
      </c>
      <c r="O2695" t="e">
        <f>IF(COUNTA(RelatedFeatures[])=0,"", IF(INDEX(RelatedFeatures[First Sampling Feature Code],$A2695)="","",
CONCATENATE("  - &amp;RelationID",TEXT($A2695,"0000"),
" {","SamplingFeatureID:  *SamplingFeatureID",TEXT(MATCH(INDEX(RelatedFeatures[First Sampling Feature Code],$A2695),SamplingFeatures[Feature Code],0),"0000"),
", RelationshipTypeCV:  ",CHAR(34),INDEX(RelatedFeatures[Relationship Type],$A2695),CHAR(34),
", RelatedFeatureID: *SamplingFeatureID",TEXT(MATCH(INDEX(RelatedFeatures[Second Sampling Feature Code],$A2695),SamplingFeatures[Feature Code],0),"0000"),
", SpatialOffsetID:  ",IF(INDEX(RelatedFeatures[Offset Number],$A2695)="","",CONCATENATE("*SpatialOffsetID",TEXT(INDEX(RelatedFeatures[Offset Number],$A2695),"0000"))),"}")))</f>
        <v>#REF!</v>
      </c>
      <c r="P2695" t="e">
        <f>IF(INDEX(Methods[Method Type],$A2695)="","",
CONCATENATE("  - &amp;MethodID",TEXT($A2695,"0000"),
" {","MethodTypeCV:  ",CHAR(34),INDEX(Methods[Method Type],$A2695),CHAR(34),
", MethodCode:  ",CHAR(34),INDEX(Methods[Method Code],$A2695),CHAR(34),
", MethodName:  ",CHAR(34),INDEX(Methods[Method Name],$A2695),CHAR(34),
", MethodDescription:  ",CHAR(34),INDEX(Methods[Method Description],$A2695),CHAR(34),
", MethodLink:  ",CHAR(34),INDEX(Methods[Method Link],$A2695),CHAR(34),
", OrganizationID: *OrganizationID",TEXT(MATCH(INDEX(Methods[Organization Name],$A2695),Organizations[Organization Name],0),"0000"),"}"))</f>
        <v>#REF!</v>
      </c>
      <c r="Q2695" t="e">
        <f>IF(INDEX(Variables[Variable Type],$A2695)="","",
CONCATENATE("  - &amp;VariableID",TEXT($A2695,"0000"),
" {","VariableTypeCV:  ",CHAR(34),INDEX(Variables[Variable Type],$A2695),CHAR(34),
", VariableCode:  ",CHAR(34),INDEX(Variables[Variable Code],$A2695),CHAR(34),
", VariableNameCV:  ",CHAR(34),INDEX(Variables[Variable Name],$A2695),CHAR(34),
", VariableDefinition:  ",CHAR(34),INDEX(Variables[Variable Definition],$A2695),CHAR(34),
", SpecciationCV:  ",CHAR(34),INDEX(Variables[Speciation],$A2695),CHAR(34),
", NoDataValue:  ",CHAR(34),INDEX(Variables[No Data Value],$A2695),CHAR(34),"}"))</f>
        <v>#REF!</v>
      </c>
    </row>
    <row r="2696" spans="1:17" x14ac:dyDescent="0.25">
      <c r="A2696">
        <v>2693</v>
      </c>
      <c r="D2696" t="e">
        <f>IF(INDEX(People[First Name],$A2696)="","",
CONCATENATE("  - &amp;PersonID",TEXT($A2696,"0000"),
" {","PersonFirstName:  ",CHAR(34),INDEX(People[First Name],$A2696),CHAR(34),
", PersonMiddleName:  ",CHAR(34),INDEX(People[Middle Name],$A2696),CHAR(34),
", PersonLastName:  ",CHAR(34),INDEX(People[Last Name],$A2696),CHAR(34),"}"))</f>
        <v>#REF!</v>
      </c>
      <c r="E2696" t="e">
        <f>IF(INDEX(Organizations[Organization Type '[CV']],$A2696)="","",
CONCATENATE("  - &amp;OrganizationID",TEXT($A2696,"0000"),
" {","OrganizationTypeCV:  ",CHAR(34),INDEX(Organizations[Organization Type '[CV']],$A2696),CHAR(34),
", OrganizationCode:  ",CHAR(34),INDEX(Organizations[Organization Code],$A2696),CHAR(34),
", OrganizationName:  ",CHAR(34),INDEX(Organizations[Organization Name],$A2696),CHAR(34),
", OrganizationDescription:  ",CHAR(34),INDEX(Organizations[Organization Description],$A2696),CHAR(34),
", OrganizationLink:  ",CHAR(34),INDEX(Organizations[Organization Link],$A2696),CHAR(34),"}"))</f>
        <v>#REF!</v>
      </c>
      <c r="F2696" t="e">
        <f>IF(INDEX(People[First Name],$A2696)="","",
CONCATENATE("  - &amp;AffiliationID",TEXT($A2696,"0000"),
" {PersonID: *PersonID",TEXT($A2696,"0000"),
", OrganizationID: *OrganizationID",TEXT(MATCH(INDEX(People[Organization Name],$A2696),Organizations[Organization Name],0),"0000"),
", IsPrimaryOrganizationContact: , AffiliationStartDate: , AffiliationEndDate: , PrimaryPhone: ",
", PrimaryEmail: ",CHAR(34),INDEX(People[Primary Email],$A2696),CHAR(34),
", PrimaryAddress: ",CHAR(34),INDEX(People[Primary Address],$A2696),CHAR(34),
", PersonLink: }"))</f>
        <v>#REF!</v>
      </c>
      <c r="H2696" t="e">
        <f>IF(COUNTA(CitationInformation)=0,"",IF(INDEX(AuthorList[Author Name],$A2696)="","",
CONCATENATE("  - &amp;AuthorListID",TEXT($A2696,"0000"),
"  {CitationID: *CitationID0001",
", PersonID: *PersonID",TEXT(MATCH(INDEX(AuthorList[Author Name],$A2696),People[Full Name],0),"0000"),
", AuthorOrder: ",INDEX(AuthorList[Author Number],$A2696),"}")))</f>
        <v>#REF!</v>
      </c>
      <c r="K2696" t="e">
        <f>IF(INDEX(SamplingFeatures[Feature Code],$A2696)="","",
CONCATENATE("  - &amp;SamplingFeatureID",TEXT($A2696,"0000"),
" {","SamplingFeatureUUID:  ",CHAR(34),INDEX(SamplingFeatures[Sampling Feature UUID],$A2696),CHAR(34),
", SamplingFeatureTypeCV:  ",CHAR(34),INDEX(SamplingFeatures[Sampling Feature Type],$A2696),CHAR(34),
", SamplingFeatureCode:  ",CHAR(34),INDEX(SamplingFeatures[Feature Code],$A2696),CHAR(34),
", SamplingFeatureName:  ",CHAR(34),INDEX(SamplingFeatures[Feature Name],$A2696),CHAR(34),
", SamplingFeatureDescription:  ",CHAR(34),INDEX(SamplingFeatures[Feature Description],$A2696),CHAR(34),
", SamplingFeatureGeotypeCV:  ",CHAR(34),INDEX(SamplingFeatures[Feature Geo Type],$A2696),CHAR(34),
", FeatureGeometry:  ",CHAR(34),INDEX(SamplingFeatures[Feature Geometry],$A2696),CHAR(34),
", Elevation_m:  ",CHAR(34),INDEX(SamplingFeatures[Elevation_m],$A2696),CHAR(34),
", ElevationDatumCV:  ",CHAR(34),ElevationDatum,CHAR(34),"}"))</f>
        <v>#REF!</v>
      </c>
      <c r="L2696" t="e">
        <f>IF(INDEX(SamplingFeatures[Sampling Feature Type],$A2696)&lt;&gt;"Site","",
CONCATENATE("  - &amp;SiteID",TEXT(SUMPRODUCT(--($L$3:$L2695&lt;&gt;"")),"0000"),
" {","SamplingFeatureID:  *SamplingFeatureID",TEXT($A2696,"0000"),
", SiteTypeCV:  ",CHAR(34),INDEX(Sites[Site Type],$A2696),CHAR(34),
", Latitude:  ",INDEX(Sites[Latitude],$A2696),
", Longitude:  ",INDEX(Sites[Longitude],$A2696),
", SRSName:  ",CHAR(34),LatLonDatum,CHAR(34),"}"))</f>
        <v>#REF!</v>
      </c>
      <c r="M2696" t="e">
        <f>IF(INDEX(SamplingFeatures[Sampling Feature Type],$A2696)&lt;&gt;"Specimen","",
CONCATENATE("  - &amp;SpecimenID",TEXT(SUMPRODUCT(--($M$3:$M2695&lt;&gt;"")),"0000"),
" {","SamplingFeatureID:  *SamplingFeatureID",TEXT($A2696,"0000"),
", SpecimenTypeCV:  ",CHAR(34),INDEX(Specimens[Specimen Type],$A2696),CHAR(34),
", SpecimenMediumCV:  ",INDEX(Specimens[Specimen Medium],$A2696),
", IsFieldSpecimen:  ",CHAR(34),INDEX(Specimens[Is Field Specimen?],$A2696),CHAR(34),"}"))</f>
        <v>#REF!</v>
      </c>
      <c r="N2696" t="e">
        <f>IF(COUNTA(SpatialOffsets[])=0,"", IF(INDEX(SpatialOffsets[Spatial Offset Type],$A2696)="","",
CONCATENATE("  - &amp;SpatialOffsetID",TEXT($A2696,"0000"),
" {","SpatialOffsetTypeCV:  ",CHAR(34),INDEX(SpatialOffsets[Spatial Offset Type],$A2696),CHAR(34),
", Offset1Value:  ",INDEX(SpatialOffsets[Offset 1 Value],$A2696),
", Offset1UnitID:  ",CHAR(34),INDEX(SpatialOffsets[Offset 1 Unit],$A2696),CHAR(34),
", Offset2Value:  ",INDEX(SpatialOffsets[Offset 2 Value],$A2696),
", Offset2UnitID:  ",CHAR(34),INDEX(SpatialOffsets[Offset 2 Unit],$A2696),CHAR(34),
", Offset3Value:  ",INDEX(SpatialOffsets[Offset 3 Value],$A2696),
", Offset3UnitID:  ",CHAR(34),INDEX(SpatialOffsets[Offset 3 Unit],$A2696),CHAR(34),,"}")))</f>
        <v>#REF!</v>
      </c>
      <c r="O2696" t="e">
        <f>IF(COUNTA(RelatedFeatures[])=0,"", IF(INDEX(RelatedFeatures[First Sampling Feature Code],$A2696)="","",
CONCATENATE("  - &amp;RelationID",TEXT($A2696,"0000"),
" {","SamplingFeatureID:  *SamplingFeatureID",TEXT(MATCH(INDEX(RelatedFeatures[First Sampling Feature Code],$A2696),SamplingFeatures[Feature Code],0),"0000"),
", RelationshipTypeCV:  ",CHAR(34),INDEX(RelatedFeatures[Relationship Type],$A2696),CHAR(34),
", RelatedFeatureID: *SamplingFeatureID",TEXT(MATCH(INDEX(RelatedFeatures[Second Sampling Feature Code],$A2696),SamplingFeatures[Feature Code],0),"0000"),
", SpatialOffsetID:  ",IF(INDEX(RelatedFeatures[Offset Number],$A2696)="","",CONCATENATE("*SpatialOffsetID",TEXT(INDEX(RelatedFeatures[Offset Number],$A2696),"0000"))),"}")))</f>
        <v>#REF!</v>
      </c>
      <c r="P2696" t="e">
        <f>IF(INDEX(Methods[Method Type],$A2696)="","",
CONCATENATE("  - &amp;MethodID",TEXT($A2696,"0000"),
" {","MethodTypeCV:  ",CHAR(34),INDEX(Methods[Method Type],$A2696),CHAR(34),
", MethodCode:  ",CHAR(34),INDEX(Methods[Method Code],$A2696),CHAR(34),
", MethodName:  ",CHAR(34),INDEX(Methods[Method Name],$A2696),CHAR(34),
", MethodDescription:  ",CHAR(34),INDEX(Methods[Method Description],$A2696),CHAR(34),
", MethodLink:  ",CHAR(34),INDEX(Methods[Method Link],$A2696),CHAR(34),
", OrganizationID: *OrganizationID",TEXT(MATCH(INDEX(Methods[Organization Name],$A2696),Organizations[Organization Name],0),"0000"),"}"))</f>
        <v>#REF!</v>
      </c>
      <c r="Q2696" t="e">
        <f>IF(INDEX(Variables[Variable Type],$A2696)="","",
CONCATENATE("  - &amp;VariableID",TEXT($A2696,"0000"),
" {","VariableTypeCV:  ",CHAR(34),INDEX(Variables[Variable Type],$A2696),CHAR(34),
", VariableCode:  ",CHAR(34),INDEX(Variables[Variable Code],$A2696),CHAR(34),
", VariableNameCV:  ",CHAR(34),INDEX(Variables[Variable Name],$A2696),CHAR(34),
", VariableDefinition:  ",CHAR(34),INDEX(Variables[Variable Definition],$A2696),CHAR(34),
", SpecciationCV:  ",CHAR(34),INDEX(Variables[Speciation],$A2696),CHAR(34),
", NoDataValue:  ",CHAR(34),INDEX(Variables[No Data Value],$A2696),CHAR(34),"}"))</f>
        <v>#REF!</v>
      </c>
    </row>
    <row r="2697" spans="1:17" x14ac:dyDescent="0.25">
      <c r="A2697">
        <v>2694</v>
      </c>
      <c r="D2697" t="e">
        <f>IF(INDEX(People[First Name],$A2697)="","",
CONCATENATE("  - &amp;PersonID",TEXT($A2697,"0000"),
" {","PersonFirstName:  ",CHAR(34),INDEX(People[First Name],$A2697),CHAR(34),
", PersonMiddleName:  ",CHAR(34),INDEX(People[Middle Name],$A2697),CHAR(34),
", PersonLastName:  ",CHAR(34),INDEX(People[Last Name],$A2697),CHAR(34),"}"))</f>
        <v>#REF!</v>
      </c>
      <c r="E2697" t="e">
        <f>IF(INDEX(Organizations[Organization Type '[CV']],$A2697)="","",
CONCATENATE("  - &amp;OrganizationID",TEXT($A2697,"0000"),
" {","OrganizationTypeCV:  ",CHAR(34),INDEX(Organizations[Organization Type '[CV']],$A2697),CHAR(34),
", OrganizationCode:  ",CHAR(34),INDEX(Organizations[Organization Code],$A2697),CHAR(34),
", OrganizationName:  ",CHAR(34),INDEX(Organizations[Organization Name],$A2697),CHAR(34),
", OrganizationDescription:  ",CHAR(34),INDEX(Organizations[Organization Description],$A2697),CHAR(34),
", OrganizationLink:  ",CHAR(34),INDEX(Organizations[Organization Link],$A2697),CHAR(34),"}"))</f>
        <v>#REF!</v>
      </c>
      <c r="F2697" t="e">
        <f>IF(INDEX(People[First Name],$A2697)="","",
CONCATENATE("  - &amp;AffiliationID",TEXT($A2697,"0000"),
" {PersonID: *PersonID",TEXT($A2697,"0000"),
", OrganizationID: *OrganizationID",TEXT(MATCH(INDEX(People[Organization Name],$A2697),Organizations[Organization Name],0),"0000"),
", IsPrimaryOrganizationContact: , AffiliationStartDate: , AffiliationEndDate: , PrimaryPhone: ",
", PrimaryEmail: ",CHAR(34),INDEX(People[Primary Email],$A2697),CHAR(34),
", PrimaryAddress: ",CHAR(34),INDEX(People[Primary Address],$A2697),CHAR(34),
", PersonLink: }"))</f>
        <v>#REF!</v>
      </c>
      <c r="H2697" t="e">
        <f>IF(COUNTA(CitationInformation)=0,"",IF(INDEX(AuthorList[Author Name],$A2697)="","",
CONCATENATE("  - &amp;AuthorListID",TEXT($A2697,"0000"),
"  {CitationID: *CitationID0001",
", PersonID: *PersonID",TEXT(MATCH(INDEX(AuthorList[Author Name],$A2697),People[Full Name],0),"0000"),
", AuthorOrder: ",INDEX(AuthorList[Author Number],$A2697),"}")))</f>
        <v>#REF!</v>
      </c>
      <c r="K2697" t="e">
        <f>IF(INDEX(SamplingFeatures[Feature Code],$A2697)="","",
CONCATENATE("  - &amp;SamplingFeatureID",TEXT($A2697,"0000"),
" {","SamplingFeatureUUID:  ",CHAR(34),INDEX(SamplingFeatures[Sampling Feature UUID],$A2697),CHAR(34),
", SamplingFeatureTypeCV:  ",CHAR(34),INDEX(SamplingFeatures[Sampling Feature Type],$A2697),CHAR(34),
", SamplingFeatureCode:  ",CHAR(34),INDEX(SamplingFeatures[Feature Code],$A2697),CHAR(34),
", SamplingFeatureName:  ",CHAR(34),INDEX(SamplingFeatures[Feature Name],$A2697),CHAR(34),
", SamplingFeatureDescription:  ",CHAR(34),INDEX(SamplingFeatures[Feature Description],$A2697),CHAR(34),
", SamplingFeatureGeotypeCV:  ",CHAR(34),INDEX(SamplingFeatures[Feature Geo Type],$A2697),CHAR(34),
", FeatureGeometry:  ",CHAR(34),INDEX(SamplingFeatures[Feature Geometry],$A2697),CHAR(34),
", Elevation_m:  ",CHAR(34),INDEX(SamplingFeatures[Elevation_m],$A2697),CHAR(34),
", ElevationDatumCV:  ",CHAR(34),ElevationDatum,CHAR(34),"}"))</f>
        <v>#REF!</v>
      </c>
      <c r="L2697" t="e">
        <f>IF(INDEX(SamplingFeatures[Sampling Feature Type],$A2697)&lt;&gt;"Site","",
CONCATENATE("  - &amp;SiteID",TEXT(SUMPRODUCT(--($L$3:$L2696&lt;&gt;"")),"0000"),
" {","SamplingFeatureID:  *SamplingFeatureID",TEXT($A2697,"0000"),
", SiteTypeCV:  ",CHAR(34),INDEX(Sites[Site Type],$A2697),CHAR(34),
", Latitude:  ",INDEX(Sites[Latitude],$A2697),
", Longitude:  ",INDEX(Sites[Longitude],$A2697),
", SRSName:  ",CHAR(34),LatLonDatum,CHAR(34),"}"))</f>
        <v>#REF!</v>
      </c>
      <c r="M2697" t="e">
        <f>IF(INDEX(SamplingFeatures[Sampling Feature Type],$A2697)&lt;&gt;"Specimen","",
CONCATENATE("  - &amp;SpecimenID",TEXT(SUMPRODUCT(--($M$3:$M2696&lt;&gt;"")),"0000"),
" {","SamplingFeatureID:  *SamplingFeatureID",TEXT($A2697,"0000"),
", SpecimenTypeCV:  ",CHAR(34),INDEX(Specimens[Specimen Type],$A2697),CHAR(34),
", SpecimenMediumCV:  ",INDEX(Specimens[Specimen Medium],$A2697),
", IsFieldSpecimen:  ",CHAR(34),INDEX(Specimens[Is Field Specimen?],$A2697),CHAR(34),"}"))</f>
        <v>#REF!</v>
      </c>
      <c r="N2697" t="e">
        <f>IF(COUNTA(SpatialOffsets[])=0,"", IF(INDEX(SpatialOffsets[Spatial Offset Type],$A2697)="","",
CONCATENATE("  - &amp;SpatialOffsetID",TEXT($A2697,"0000"),
" {","SpatialOffsetTypeCV:  ",CHAR(34),INDEX(SpatialOffsets[Spatial Offset Type],$A2697),CHAR(34),
", Offset1Value:  ",INDEX(SpatialOffsets[Offset 1 Value],$A2697),
", Offset1UnitID:  ",CHAR(34),INDEX(SpatialOffsets[Offset 1 Unit],$A2697),CHAR(34),
", Offset2Value:  ",INDEX(SpatialOffsets[Offset 2 Value],$A2697),
", Offset2UnitID:  ",CHAR(34),INDEX(SpatialOffsets[Offset 2 Unit],$A2697),CHAR(34),
", Offset3Value:  ",INDEX(SpatialOffsets[Offset 3 Value],$A2697),
", Offset3UnitID:  ",CHAR(34),INDEX(SpatialOffsets[Offset 3 Unit],$A2697),CHAR(34),,"}")))</f>
        <v>#REF!</v>
      </c>
      <c r="O2697" t="e">
        <f>IF(COUNTA(RelatedFeatures[])=0,"", IF(INDEX(RelatedFeatures[First Sampling Feature Code],$A2697)="","",
CONCATENATE("  - &amp;RelationID",TEXT($A2697,"0000"),
" {","SamplingFeatureID:  *SamplingFeatureID",TEXT(MATCH(INDEX(RelatedFeatures[First Sampling Feature Code],$A2697),SamplingFeatures[Feature Code],0),"0000"),
", RelationshipTypeCV:  ",CHAR(34),INDEX(RelatedFeatures[Relationship Type],$A2697),CHAR(34),
", RelatedFeatureID: *SamplingFeatureID",TEXT(MATCH(INDEX(RelatedFeatures[Second Sampling Feature Code],$A2697),SamplingFeatures[Feature Code],0),"0000"),
", SpatialOffsetID:  ",IF(INDEX(RelatedFeatures[Offset Number],$A2697)="","",CONCATENATE("*SpatialOffsetID",TEXT(INDEX(RelatedFeatures[Offset Number],$A2697),"0000"))),"}")))</f>
        <v>#REF!</v>
      </c>
      <c r="P2697" t="e">
        <f>IF(INDEX(Methods[Method Type],$A2697)="","",
CONCATENATE("  - &amp;MethodID",TEXT($A2697,"0000"),
" {","MethodTypeCV:  ",CHAR(34),INDEX(Methods[Method Type],$A2697),CHAR(34),
", MethodCode:  ",CHAR(34),INDEX(Methods[Method Code],$A2697),CHAR(34),
", MethodName:  ",CHAR(34),INDEX(Methods[Method Name],$A2697),CHAR(34),
", MethodDescription:  ",CHAR(34),INDEX(Methods[Method Description],$A2697),CHAR(34),
", MethodLink:  ",CHAR(34),INDEX(Methods[Method Link],$A2697),CHAR(34),
", OrganizationID: *OrganizationID",TEXT(MATCH(INDEX(Methods[Organization Name],$A2697),Organizations[Organization Name],0),"0000"),"}"))</f>
        <v>#REF!</v>
      </c>
      <c r="Q2697" t="e">
        <f>IF(INDEX(Variables[Variable Type],$A2697)="","",
CONCATENATE("  - &amp;VariableID",TEXT($A2697,"0000"),
" {","VariableTypeCV:  ",CHAR(34),INDEX(Variables[Variable Type],$A2697),CHAR(34),
", VariableCode:  ",CHAR(34),INDEX(Variables[Variable Code],$A2697),CHAR(34),
", VariableNameCV:  ",CHAR(34),INDEX(Variables[Variable Name],$A2697),CHAR(34),
", VariableDefinition:  ",CHAR(34),INDEX(Variables[Variable Definition],$A2697),CHAR(34),
", SpecciationCV:  ",CHAR(34),INDEX(Variables[Speciation],$A2697),CHAR(34),
", NoDataValue:  ",CHAR(34),INDEX(Variables[No Data Value],$A2697),CHAR(34),"}"))</f>
        <v>#REF!</v>
      </c>
    </row>
    <row r="2698" spans="1:17" x14ac:dyDescent="0.25">
      <c r="A2698">
        <v>2695</v>
      </c>
      <c r="D2698" t="e">
        <f>IF(INDEX(People[First Name],$A2698)="","",
CONCATENATE("  - &amp;PersonID",TEXT($A2698,"0000"),
" {","PersonFirstName:  ",CHAR(34),INDEX(People[First Name],$A2698),CHAR(34),
", PersonMiddleName:  ",CHAR(34),INDEX(People[Middle Name],$A2698),CHAR(34),
", PersonLastName:  ",CHAR(34),INDEX(People[Last Name],$A2698),CHAR(34),"}"))</f>
        <v>#REF!</v>
      </c>
      <c r="E2698" t="e">
        <f>IF(INDEX(Organizations[Organization Type '[CV']],$A2698)="","",
CONCATENATE("  - &amp;OrganizationID",TEXT($A2698,"0000"),
" {","OrganizationTypeCV:  ",CHAR(34),INDEX(Organizations[Organization Type '[CV']],$A2698),CHAR(34),
", OrganizationCode:  ",CHAR(34),INDEX(Organizations[Organization Code],$A2698),CHAR(34),
", OrganizationName:  ",CHAR(34),INDEX(Organizations[Organization Name],$A2698),CHAR(34),
", OrganizationDescription:  ",CHAR(34),INDEX(Organizations[Organization Description],$A2698),CHAR(34),
", OrganizationLink:  ",CHAR(34),INDEX(Organizations[Organization Link],$A2698),CHAR(34),"}"))</f>
        <v>#REF!</v>
      </c>
      <c r="F2698" t="e">
        <f>IF(INDEX(People[First Name],$A2698)="","",
CONCATENATE("  - &amp;AffiliationID",TEXT($A2698,"0000"),
" {PersonID: *PersonID",TEXT($A2698,"0000"),
", OrganizationID: *OrganizationID",TEXT(MATCH(INDEX(People[Organization Name],$A2698),Organizations[Organization Name],0),"0000"),
", IsPrimaryOrganizationContact: , AffiliationStartDate: , AffiliationEndDate: , PrimaryPhone: ",
", PrimaryEmail: ",CHAR(34),INDEX(People[Primary Email],$A2698),CHAR(34),
", PrimaryAddress: ",CHAR(34),INDEX(People[Primary Address],$A2698),CHAR(34),
", PersonLink: }"))</f>
        <v>#REF!</v>
      </c>
      <c r="H2698" t="e">
        <f>IF(COUNTA(CitationInformation)=0,"",IF(INDEX(AuthorList[Author Name],$A2698)="","",
CONCATENATE("  - &amp;AuthorListID",TEXT($A2698,"0000"),
"  {CitationID: *CitationID0001",
", PersonID: *PersonID",TEXT(MATCH(INDEX(AuthorList[Author Name],$A2698),People[Full Name],0),"0000"),
", AuthorOrder: ",INDEX(AuthorList[Author Number],$A2698),"}")))</f>
        <v>#REF!</v>
      </c>
      <c r="K2698" t="e">
        <f>IF(INDEX(SamplingFeatures[Feature Code],$A2698)="","",
CONCATENATE("  - &amp;SamplingFeatureID",TEXT($A2698,"0000"),
" {","SamplingFeatureUUID:  ",CHAR(34),INDEX(SamplingFeatures[Sampling Feature UUID],$A2698),CHAR(34),
", SamplingFeatureTypeCV:  ",CHAR(34),INDEX(SamplingFeatures[Sampling Feature Type],$A2698),CHAR(34),
", SamplingFeatureCode:  ",CHAR(34),INDEX(SamplingFeatures[Feature Code],$A2698),CHAR(34),
", SamplingFeatureName:  ",CHAR(34),INDEX(SamplingFeatures[Feature Name],$A2698),CHAR(34),
", SamplingFeatureDescription:  ",CHAR(34),INDEX(SamplingFeatures[Feature Description],$A2698),CHAR(34),
", SamplingFeatureGeotypeCV:  ",CHAR(34),INDEX(SamplingFeatures[Feature Geo Type],$A2698),CHAR(34),
", FeatureGeometry:  ",CHAR(34),INDEX(SamplingFeatures[Feature Geometry],$A2698),CHAR(34),
", Elevation_m:  ",CHAR(34),INDEX(SamplingFeatures[Elevation_m],$A2698),CHAR(34),
", ElevationDatumCV:  ",CHAR(34),ElevationDatum,CHAR(34),"}"))</f>
        <v>#REF!</v>
      </c>
      <c r="L2698" t="e">
        <f>IF(INDEX(SamplingFeatures[Sampling Feature Type],$A2698)&lt;&gt;"Site","",
CONCATENATE("  - &amp;SiteID",TEXT(SUMPRODUCT(--($L$3:$L2697&lt;&gt;"")),"0000"),
" {","SamplingFeatureID:  *SamplingFeatureID",TEXT($A2698,"0000"),
", SiteTypeCV:  ",CHAR(34),INDEX(Sites[Site Type],$A2698),CHAR(34),
", Latitude:  ",INDEX(Sites[Latitude],$A2698),
", Longitude:  ",INDEX(Sites[Longitude],$A2698),
", SRSName:  ",CHAR(34),LatLonDatum,CHAR(34),"}"))</f>
        <v>#REF!</v>
      </c>
      <c r="M2698" t="e">
        <f>IF(INDEX(SamplingFeatures[Sampling Feature Type],$A2698)&lt;&gt;"Specimen","",
CONCATENATE("  - &amp;SpecimenID",TEXT(SUMPRODUCT(--($M$3:$M2697&lt;&gt;"")),"0000"),
" {","SamplingFeatureID:  *SamplingFeatureID",TEXT($A2698,"0000"),
", SpecimenTypeCV:  ",CHAR(34),INDEX(Specimens[Specimen Type],$A2698),CHAR(34),
", SpecimenMediumCV:  ",INDEX(Specimens[Specimen Medium],$A2698),
", IsFieldSpecimen:  ",CHAR(34),INDEX(Specimens[Is Field Specimen?],$A2698),CHAR(34),"}"))</f>
        <v>#REF!</v>
      </c>
      <c r="N2698" t="e">
        <f>IF(COUNTA(SpatialOffsets[])=0,"", IF(INDEX(SpatialOffsets[Spatial Offset Type],$A2698)="","",
CONCATENATE("  - &amp;SpatialOffsetID",TEXT($A2698,"0000"),
" {","SpatialOffsetTypeCV:  ",CHAR(34),INDEX(SpatialOffsets[Spatial Offset Type],$A2698),CHAR(34),
", Offset1Value:  ",INDEX(SpatialOffsets[Offset 1 Value],$A2698),
", Offset1UnitID:  ",CHAR(34),INDEX(SpatialOffsets[Offset 1 Unit],$A2698),CHAR(34),
", Offset2Value:  ",INDEX(SpatialOffsets[Offset 2 Value],$A2698),
", Offset2UnitID:  ",CHAR(34),INDEX(SpatialOffsets[Offset 2 Unit],$A2698),CHAR(34),
", Offset3Value:  ",INDEX(SpatialOffsets[Offset 3 Value],$A2698),
", Offset3UnitID:  ",CHAR(34),INDEX(SpatialOffsets[Offset 3 Unit],$A2698),CHAR(34),,"}")))</f>
        <v>#REF!</v>
      </c>
      <c r="O2698" t="e">
        <f>IF(COUNTA(RelatedFeatures[])=0,"", IF(INDEX(RelatedFeatures[First Sampling Feature Code],$A2698)="","",
CONCATENATE("  - &amp;RelationID",TEXT($A2698,"0000"),
" {","SamplingFeatureID:  *SamplingFeatureID",TEXT(MATCH(INDEX(RelatedFeatures[First Sampling Feature Code],$A2698),SamplingFeatures[Feature Code],0),"0000"),
", RelationshipTypeCV:  ",CHAR(34),INDEX(RelatedFeatures[Relationship Type],$A2698),CHAR(34),
", RelatedFeatureID: *SamplingFeatureID",TEXT(MATCH(INDEX(RelatedFeatures[Second Sampling Feature Code],$A2698),SamplingFeatures[Feature Code],0),"0000"),
", SpatialOffsetID:  ",IF(INDEX(RelatedFeatures[Offset Number],$A2698)="","",CONCATENATE("*SpatialOffsetID",TEXT(INDEX(RelatedFeatures[Offset Number],$A2698),"0000"))),"}")))</f>
        <v>#REF!</v>
      </c>
      <c r="P2698" t="e">
        <f>IF(INDEX(Methods[Method Type],$A2698)="","",
CONCATENATE("  - &amp;MethodID",TEXT($A2698,"0000"),
" {","MethodTypeCV:  ",CHAR(34),INDEX(Methods[Method Type],$A2698),CHAR(34),
", MethodCode:  ",CHAR(34),INDEX(Methods[Method Code],$A2698),CHAR(34),
", MethodName:  ",CHAR(34),INDEX(Methods[Method Name],$A2698),CHAR(34),
", MethodDescription:  ",CHAR(34),INDEX(Methods[Method Description],$A2698),CHAR(34),
", MethodLink:  ",CHAR(34),INDEX(Methods[Method Link],$A2698),CHAR(34),
", OrganizationID: *OrganizationID",TEXT(MATCH(INDEX(Methods[Organization Name],$A2698),Organizations[Organization Name],0),"0000"),"}"))</f>
        <v>#REF!</v>
      </c>
      <c r="Q2698" t="e">
        <f>IF(INDEX(Variables[Variable Type],$A2698)="","",
CONCATENATE("  - &amp;VariableID",TEXT($A2698,"0000"),
" {","VariableTypeCV:  ",CHAR(34),INDEX(Variables[Variable Type],$A2698),CHAR(34),
", VariableCode:  ",CHAR(34),INDEX(Variables[Variable Code],$A2698),CHAR(34),
", VariableNameCV:  ",CHAR(34),INDEX(Variables[Variable Name],$A2698),CHAR(34),
", VariableDefinition:  ",CHAR(34),INDEX(Variables[Variable Definition],$A2698),CHAR(34),
", SpecciationCV:  ",CHAR(34),INDEX(Variables[Speciation],$A2698),CHAR(34),
", NoDataValue:  ",CHAR(34),INDEX(Variables[No Data Value],$A2698),CHAR(34),"}"))</f>
        <v>#REF!</v>
      </c>
    </row>
    <row r="2699" spans="1:17" x14ac:dyDescent="0.25">
      <c r="A2699">
        <v>2696</v>
      </c>
      <c r="D2699" t="e">
        <f>IF(INDEX(People[First Name],$A2699)="","",
CONCATENATE("  - &amp;PersonID",TEXT($A2699,"0000"),
" {","PersonFirstName:  ",CHAR(34),INDEX(People[First Name],$A2699),CHAR(34),
", PersonMiddleName:  ",CHAR(34),INDEX(People[Middle Name],$A2699),CHAR(34),
", PersonLastName:  ",CHAR(34),INDEX(People[Last Name],$A2699),CHAR(34),"}"))</f>
        <v>#REF!</v>
      </c>
      <c r="E2699" t="e">
        <f>IF(INDEX(Organizations[Organization Type '[CV']],$A2699)="","",
CONCATENATE("  - &amp;OrganizationID",TEXT($A2699,"0000"),
" {","OrganizationTypeCV:  ",CHAR(34),INDEX(Organizations[Organization Type '[CV']],$A2699),CHAR(34),
", OrganizationCode:  ",CHAR(34),INDEX(Organizations[Organization Code],$A2699),CHAR(34),
", OrganizationName:  ",CHAR(34),INDEX(Organizations[Organization Name],$A2699),CHAR(34),
", OrganizationDescription:  ",CHAR(34),INDEX(Organizations[Organization Description],$A2699),CHAR(34),
", OrganizationLink:  ",CHAR(34),INDEX(Organizations[Organization Link],$A2699),CHAR(34),"}"))</f>
        <v>#REF!</v>
      </c>
      <c r="F2699" t="e">
        <f>IF(INDEX(People[First Name],$A2699)="","",
CONCATENATE("  - &amp;AffiliationID",TEXT($A2699,"0000"),
" {PersonID: *PersonID",TEXT($A2699,"0000"),
", OrganizationID: *OrganizationID",TEXT(MATCH(INDEX(People[Organization Name],$A2699),Organizations[Organization Name],0),"0000"),
", IsPrimaryOrganizationContact: , AffiliationStartDate: , AffiliationEndDate: , PrimaryPhone: ",
", PrimaryEmail: ",CHAR(34),INDEX(People[Primary Email],$A2699),CHAR(34),
", PrimaryAddress: ",CHAR(34),INDEX(People[Primary Address],$A2699),CHAR(34),
", PersonLink: }"))</f>
        <v>#REF!</v>
      </c>
      <c r="H2699" t="e">
        <f>IF(COUNTA(CitationInformation)=0,"",IF(INDEX(AuthorList[Author Name],$A2699)="","",
CONCATENATE("  - &amp;AuthorListID",TEXT($A2699,"0000"),
"  {CitationID: *CitationID0001",
", PersonID: *PersonID",TEXT(MATCH(INDEX(AuthorList[Author Name],$A2699),People[Full Name],0),"0000"),
", AuthorOrder: ",INDEX(AuthorList[Author Number],$A2699),"}")))</f>
        <v>#REF!</v>
      </c>
      <c r="K2699" t="e">
        <f>IF(INDEX(SamplingFeatures[Feature Code],$A2699)="","",
CONCATENATE("  - &amp;SamplingFeatureID",TEXT($A2699,"0000"),
" {","SamplingFeatureUUID:  ",CHAR(34),INDEX(SamplingFeatures[Sampling Feature UUID],$A2699),CHAR(34),
", SamplingFeatureTypeCV:  ",CHAR(34),INDEX(SamplingFeatures[Sampling Feature Type],$A2699),CHAR(34),
", SamplingFeatureCode:  ",CHAR(34),INDEX(SamplingFeatures[Feature Code],$A2699),CHAR(34),
", SamplingFeatureName:  ",CHAR(34),INDEX(SamplingFeatures[Feature Name],$A2699),CHAR(34),
", SamplingFeatureDescription:  ",CHAR(34),INDEX(SamplingFeatures[Feature Description],$A2699),CHAR(34),
", SamplingFeatureGeotypeCV:  ",CHAR(34),INDEX(SamplingFeatures[Feature Geo Type],$A2699),CHAR(34),
", FeatureGeometry:  ",CHAR(34),INDEX(SamplingFeatures[Feature Geometry],$A2699),CHAR(34),
", Elevation_m:  ",CHAR(34),INDEX(SamplingFeatures[Elevation_m],$A2699),CHAR(34),
", ElevationDatumCV:  ",CHAR(34),ElevationDatum,CHAR(34),"}"))</f>
        <v>#REF!</v>
      </c>
      <c r="L2699" t="e">
        <f>IF(INDEX(SamplingFeatures[Sampling Feature Type],$A2699)&lt;&gt;"Site","",
CONCATENATE("  - &amp;SiteID",TEXT(SUMPRODUCT(--($L$3:$L2698&lt;&gt;"")),"0000"),
" {","SamplingFeatureID:  *SamplingFeatureID",TEXT($A2699,"0000"),
", SiteTypeCV:  ",CHAR(34),INDEX(Sites[Site Type],$A2699),CHAR(34),
", Latitude:  ",INDEX(Sites[Latitude],$A2699),
", Longitude:  ",INDEX(Sites[Longitude],$A2699),
", SRSName:  ",CHAR(34),LatLonDatum,CHAR(34),"}"))</f>
        <v>#REF!</v>
      </c>
      <c r="M2699" t="e">
        <f>IF(INDEX(SamplingFeatures[Sampling Feature Type],$A2699)&lt;&gt;"Specimen","",
CONCATENATE("  - &amp;SpecimenID",TEXT(SUMPRODUCT(--($M$3:$M2698&lt;&gt;"")),"0000"),
" {","SamplingFeatureID:  *SamplingFeatureID",TEXT($A2699,"0000"),
", SpecimenTypeCV:  ",CHAR(34),INDEX(Specimens[Specimen Type],$A2699),CHAR(34),
", SpecimenMediumCV:  ",INDEX(Specimens[Specimen Medium],$A2699),
", IsFieldSpecimen:  ",CHAR(34),INDEX(Specimens[Is Field Specimen?],$A2699),CHAR(34),"}"))</f>
        <v>#REF!</v>
      </c>
      <c r="N2699" t="e">
        <f>IF(COUNTA(SpatialOffsets[])=0,"", IF(INDEX(SpatialOffsets[Spatial Offset Type],$A2699)="","",
CONCATENATE("  - &amp;SpatialOffsetID",TEXT($A2699,"0000"),
" {","SpatialOffsetTypeCV:  ",CHAR(34),INDEX(SpatialOffsets[Spatial Offset Type],$A2699),CHAR(34),
", Offset1Value:  ",INDEX(SpatialOffsets[Offset 1 Value],$A2699),
", Offset1UnitID:  ",CHAR(34),INDEX(SpatialOffsets[Offset 1 Unit],$A2699),CHAR(34),
", Offset2Value:  ",INDEX(SpatialOffsets[Offset 2 Value],$A2699),
", Offset2UnitID:  ",CHAR(34),INDEX(SpatialOffsets[Offset 2 Unit],$A2699),CHAR(34),
", Offset3Value:  ",INDEX(SpatialOffsets[Offset 3 Value],$A2699),
", Offset3UnitID:  ",CHAR(34),INDEX(SpatialOffsets[Offset 3 Unit],$A2699),CHAR(34),,"}")))</f>
        <v>#REF!</v>
      </c>
      <c r="O2699" t="e">
        <f>IF(COUNTA(RelatedFeatures[])=0,"", IF(INDEX(RelatedFeatures[First Sampling Feature Code],$A2699)="","",
CONCATENATE("  - &amp;RelationID",TEXT($A2699,"0000"),
" {","SamplingFeatureID:  *SamplingFeatureID",TEXT(MATCH(INDEX(RelatedFeatures[First Sampling Feature Code],$A2699),SamplingFeatures[Feature Code],0),"0000"),
", RelationshipTypeCV:  ",CHAR(34),INDEX(RelatedFeatures[Relationship Type],$A2699),CHAR(34),
", RelatedFeatureID: *SamplingFeatureID",TEXT(MATCH(INDEX(RelatedFeatures[Second Sampling Feature Code],$A2699),SamplingFeatures[Feature Code],0),"0000"),
", SpatialOffsetID:  ",IF(INDEX(RelatedFeatures[Offset Number],$A2699)="","",CONCATENATE("*SpatialOffsetID",TEXT(INDEX(RelatedFeatures[Offset Number],$A2699),"0000"))),"}")))</f>
        <v>#REF!</v>
      </c>
      <c r="P2699" t="e">
        <f>IF(INDEX(Methods[Method Type],$A2699)="","",
CONCATENATE("  - &amp;MethodID",TEXT($A2699,"0000"),
" {","MethodTypeCV:  ",CHAR(34),INDEX(Methods[Method Type],$A2699),CHAR(34),
", MethodCode:  ",CHAR(34),INDEX(Methods[Method Code],$A2699),CHAR(34),
", MethodName:  ",CHAR(34),INDEX(Methods[Method Name],$A2699),CHAR(34),
", MethodDescription:  ",CHAR(34),INDEX(Methods[Method Description],$A2699),CHAR(34),
", MethodLink:  ",CHAR(34),INDEX(Methods[Method Link],$A2699),CHAR(34),
", OrganizationID: *OrganizationID",TEXT(MATCH(INDEX(Methods[Organization Name],$A2699),Organizations[Organization Name],0),"0000"),"}"))</f>
        <v>#REF!</v>
      </c>
      <c r="Q2699" t="e">
        <f>IF(INDEX(Variables[Variable Type],$A2699)="","",
CONCATENATE("  - &amp;VariableID",TEXT($A2699,"0000"),
" {","VariableTypeCV:  ",CHAR(34),INDEX(Variables[Variable Type],$A2699),CHAR(34),
", VariableCode:  ",CHAR(34),INDEX(Variables[Variable Code],$A2699),CHAR(34),
", VariableNameCV:  ",CHAR(34),INDEX(Variables[Variable Name],$A2699),CHAR(34),
", VariableDefinition:  ",CHAR(34),INDEX(Variables[Variable Definition],$A2699),CHAR(34),
", SpecciationCV:  ",CHAR(34),INDEX(Variables[Speciation],$A2699),CHAR(34),
", NoDataValue:  ",CHAR(34),INDEX(Variables[No Data Value],$A2699),CHAR(34),"}"))</f>
        <v>#REF!</v>
      </c>
    </row>
    <row r="2700" spans="1:17" x14ac:dyDescent="0.25">
      <c r="A2700">
        <v>2697</v>
      </c>
      <c r="D2700" t="e">
        <f>IF(INDEX(People[First Name],$A2700)="","",
CONCATENATE("  - &amp;PersonID",TEXT($A2700,"0000"),
" {","PersonFirstName:  ",CHAR(34),INDEX(People[First Name],$A2700),CHAR(34),
", PersonMiddleName:  ",CHAR(34),INDEX(People[Middle Name],$A2700),CHAR(34),
", PersonLastName:  ",CHAR(34),INDEX(People[Last Name],$A2700),CHAR(34),"}"))</f>
        <v>#REF!</v>
      </c>
      <c r="E2700" t="e">
        <f>IF(INDEX(Organizations[Organization Type '[CV']],$A2700)="","",
CONCATENATE("  - &amp;OrganizationID",TEXT($A2700,"0000"),
" {","OrganizationTypeCV:  ",CHAR(34),INDEX(Organizations[Organization Type '[CV']],$A2700),CHAR(34),
", OrganizationCode:  ",CHAR(34),INDEX(Organizations[Organization Code],$A2700),CHAR(34),
", OrganizationName:  ",CHAR(34),INDEX(Organizations[Organization Name],$A2700),CHAR(34),
", OrganizationDescription:  ",CHAR(34),INDEX(Organizations[Organization Description],$A2700),CHAR(34),
", OrganizationLink:  ",CHAR(34),INDEX(Organizations[Organization Link],$A2700),CHAR(34),"}"))</f>
        <v>#REF!</v>
      </c>
      <c r="F2700" t="e">
        <f>IF(INDEX(People[First Name],$A2700)="","",
CONCATENATE("  - &amp;AffiliationID",TEXT($A2700,"0000"),
" {PersonID: *PersonID",TEXT($A2700,"0000"),
", OrganizationID: *OrganizationID",TEXT(MATCH(INDEX(People[Organization Name],$A2700),Organizations[Organization Name],0),"0000"),
", IsPrimaryOrganizationContact: , AffiliationStartDate: , AffiliationEndDate: , PrimaryPhone: ",
", PrimaryEmail: ",CHAR(34),INDEX(People[Primary Email],$A2700),CHAR(34),
", PrimaryAddress: ",CHAR(34),INDEX(People[Primary Address],$A2700),CHAR(34),
", PersonLink: }"))</f>
        <v>#REF!</v>
      </c>
      <c r="H2700" t="e">
        <f>IF(COUNTA(CitationInformation)=0,"",IF(INDEX(AuthorList[Author Name],$A2700)="","",
CONCATENATE("  - &amp;AuthorListID",TEXT($A2700,"0000"),
"  {CitationID: *CitationID0001",
", PersonID: *PersonID",TEXT(MATCH(INDEX(AuthorList[Author Name],$A2700),People[Full Name],0),"0000"),
", AuthorOrder: ",INDEX(AuthorList[Author Number],$A2700),"}")))</f>
        <v>#REF!</v>
      </c>
      <c r="K2700" t="e">
        <f>IF(INDEX(SamplingFeatures[Feature Code],$A2700)="","",
CONCATENATE("  - &amp;SamplingFeatureID",TEXT($A2700,"0000"),
" {","SamplingFeatureUUID:  ",CHAR(34),INDEX(SamplingFeatures[Sampling Feature UUID],$A2700),CHAR(34),
", SamplingFeatureTypeCV:  ",CHAR(34),INDEX(SamplingFeatures[Sampling Feature Type],$A2700),CHAR(34),
", SamplingFeatureCode:  ",CHAR(34),INDEX(SamplingFeatures[Feature Code],$A2700),CHAR(34),
", SamplingFeatureName:  ",CHAR(34),INDEX(SamplingFeatures[Feature Name],$A2700),CHAR(34),
", SamplingFeatureDescription:  ",CHAR(34),INDEX(SamplingFeatures[Feature Description],$A2700),CHAR(34),
", SamplingFeatureGeotypeCV:  ",CHAR(34),INDEX(SamplingFeatures[Feature Geo Type],$A2700),CHAR(34),
", FeatureGeometry:  ",CHAR(34),INDEX(SamplingFeatures[Feature Geometry],$A2700),CHAR(34),
", Elevation_m:  ",CHAR(34),INDEX(SamplingFeatures[Elevation_m],$A2700),CHAR(34),
", ElevationDatumCV:  ",CHAR(34),ElevationDatum,CHAR(34),"}"))</f>
        <v>#REF!</v>
      </c>
      <c r="L2700" t="e">
        <f>IF(INDEX(SamplingFeatures[Sampling Feature Type],$A2700)&lt;&gt;"Site","",
CONCATENATE("  - &amp;SiteID",TEXT(SUMPRODUCT(--($L$3:$L2699&lt;&gt;"")),"0000"),
" {","SamplingFeatureID:  *SamplingFeatureID",TEXT($A2700,"0000"),
", SiteTypeCV:  ",CHAR(34),INDEX(Sites[Site Type],$A2700),CHAR(34),
", Latitude:  ",INDEX(Sites[Latitude],$A2700),
", Longitude:  ",INDEX(Sites[Longitude],$A2700),
", SRSName:  ",CHAR(34),LatLonDatum,CHAR(34),"}"))</f>
        <v>#REF!</v>
      </c>
      <c r="M2700" t="e">
        <f>IF(INDEX(SamplingFeatures[Sampling Feature Type],$A2700)&lt;&gt;"Specimen","",
CONCATENATE("  - &amp;SpecimenID",TEXT(SUMPRODUCT(--($M$3:$M2699&lt;&gt;"")),"0000"),
" {","SamplingFeatureID:  *SamplingFeatureID",TEXT($A2700,"0000"),
", SpecimenTypeCV:  ",CHAR(34),INDEX(Specimens[Specimen Type],$A2700),CHAR(34),
", SpecimenMediumCV:  ",INDEX(Specimens[Specimen Medium],$A2700),
", IsFieldSpecimen:  ",CHAR(34),INDEX(Specimens[Is Field Specimen?],$A2700),CHAR(34),"}"))</f>
        <v>#REF!</v>
      </c>
      <c r="N2700" t="e">
        <f>IF(COUNTA(SpatialOffsets[])=0,"", IF(INDEX(SpatialOffsets[Spatial Offset Type],$A2700)="","",
CONCATENATE("  - &amp;SpatialOffsetID",TEXT($A2700,"0000"),
" {","SpatialOffsetTypeCV:  ",CHAR(34),INDEX(SpatialOffsets[Spatial Offset Type],$A2700),CHAR(34),
", Offset1Value:  ",INDEX(SpatialOffsets[Offset 1 Value],$A2700),
", Offset1UnitID:  ",CHAR(34),INDEX(SpatialOffsets[Offset 1 Unit],$A2700),CHAR(34),
", Offset2Value:  ",INDEX(SpatialOffsets[Offset 2 Value],$A2700),
", Offset2UnitID:  ",CHAR(34),INDEX(SpatialOffsets[Offset 2 Unit],$A2700),CHAR(34),
", Offset3Value:  ",INDEX(SpatialOffsets[Offset 3 Value],$A2700),
", Offset3UnitID:  ",CHAR(34),INDEX(SpatialOffsets[Offset 3 Unit],$A2700),CHAR(34),,"}")))</f>
        <v>#REF!</v>
      </c>
      <c r="O2700" t="e">
        <f>IF(COUNTA(RelatedFeatures[])=0,"", IF(INDEX(RelatedFeatures[First Sampling Feature Code],$A2700)="","",
CONCATENATE("  - &amp;RelationID",TEXT($A2700,"0000"),
" {","SamplingFeatureID:  *SamplingFeatureID",TEXT(MATCH(INDEX(RelatedFeatures[First Sampling Feature Code],$A2700),SamplingFeatures[Feature Code],0),"0000"),
", RelationshipTypeCV:  ",CHAR(34),INDEX(RelatedFeatures[Relationship Type],$A2700),CHAR(34),
", RelatedFeatureID: *SamplingFeatureID",TEXT(MATCH(INDEX(RelatedFeatures[Second Sampling Feature Code],$A2700),SamplingFeatures[Feature Code],0),"0000"),
", SpatialOffsetID:  ",IF(INDEX(RelatedFeatures[Offset Number],$A2700)="","",CONCATENATE("*SpatialOffsetID",TEXT(INDEX(RelatedFeatures[Offset Number],$A2700),"0000"))),"}")))</f>
        <v>#REF!</v>
      </c>
      <c r="P2700" t="e">
        <f>IF(INDEX(Methods[Method Type],$A2700)="","",
CONCATENATE("  - &amp;MethodID",TEXT($A2700,"0000"),
" {","MethodTypeCV:  ",CHAR(34),INDEX(Methods[Method Type],$A2700),CHAR(34),
", MethodCode:  ",CHAR(34),INDEX(Methods[Method Code],$A2700),CHAR(34),
", MethodName:  ",CHAR(34),INDEX(Methods[Method Name],$A2700),CHAR(34),
", MethodDescription:  ",CHAR(34),INDEX(Methods[Method Description],$A2700),CHAR(34),
", MethodLink:  ",CHAR(34),INDEX(Methods[Method Link],$A2700),CHAR(34),
", OrganizationID: *OrganizationID",TEXT(MATCH(INDEX(Methods[Organization Name],$A2700),Organizations[Organization Name],0),"0000"),"}"))</f>
        <v>#REF!</v>
      </c>
      <c r="Q2700" t="e">
        <f>IF(INDEX(Variables[Variable Type],$A2700)="","",
CONCATENATE("  - &amp;VariableID",TEXT($A2700,"0000"),
" {","VariableTypeCV:  ",CHAR(34),INDEX(Variables[Variable Type],$A2700),CHAR(34),
", VariableCode:  ",CHAR(34),INDEX(Variables[Variable Code],$A2700),CHAR(34),
", VariableNameCV:  ",CHAR(34),INDEX(Variables[Variable Name],$A2700),CHAR(34),
", VariableDefinition:  ",CHAR(34),INDEX(Variables[Variable Definition],$A2700),CHAR(34),
", SpecciationCV:  ",CHAR(34),INDEX(Variables[Speciation],$A2700),CHAR(34),
", NoDataValue:  ",CHAR(34),INDEX(Variables[No Data Value],$A2700),CHAR(34),"}"))</f>
        <v>#REF!</v>
      </c>
    </row>
    <row r="2701" spans="1:17" x14ac:dyDescent="0.25">
      <c r="A2701">
        <v>2698</v>
      </c>
      <c r="D2701" t="e">
        <f>IF(INDEX(People[First Name],$A2701)="","",
CONCATENATE("  - &amp;PersonID",TEXT($A2701,"0000"),
" {","PersonFirstName:  ",CHAR(34),INDEX(People[First Name],$A2701),CHAR(34),
", PersonMiddleName:  ",CHAR(34),INDEX(People[Middle Name],$A2701),CHAR(34),
", PersonLastName:  ",CHAR(34),INDEX(People[Last Name],$A2701),CHAR(34),"}"))</f>
        <v>#REF!</v>
      </c>
      <c r="E2701" t="e">
        <f>IF(INDEX(Organizations[Organization Type '[CV']],$A2701)="","",
CONCATENATE("  - &amp;OrganizationID",TEXT($A2701,"0000"),
" {","OrganizationTypeCV:  ",CHAR(34),INDEX(Organizations[Organization Type '[CV']],$A2701),CHAR(34),
", OrganizationCode:  ",CHAR(34),INDEX(Organizations[Organization Code],$A2701),CHAR(34),
", OrganizationName:  ",CHAR(34),INDEX(Organizations[Organization Name],$A2701),CHAR(34),
", OrganizationDescription:  ",CHAR(34),INDEX(Organizations[Organization Description],$A2701),CHAR(34),
", OrganizationLink:  ",CHAR(34),INDEX(Organizations[Organization Link],$A2701),CHAR(34),"}"))</f>
        <v>#REF!</v>
      </c>
      <c r="F2701" t="e">
        <f>IF(INDEX(People[First Name],$A2701)="","",
CONCATENATE("  - &amp;AffiliationID",TEXT($A2701,"0000"),
" {PersonID: *PersonID",TEXT($A2701,"0000"),
", OrganizationID: *OrganizationID",TEXT(MATCH(INDEX(People[Organization Name],$A2701),Organizations[Organization Name],0),"0000"),
", IsPrimaryOrganizationContact: , AffiliationStartDate: , AffiliationEndDate: , PrimaryPhone: ",
", PrimaryEmail: ",CHAR(34),INDEX(People[Primary Email],$A2701),CHAR(34),
", PrimaryAddress: ",CHAR(34),INDEX(People[Primary Address],$A2701),CHAR(34),
", PersonLink: }"))</f>
        <v>#REF!</v>
      </c>
      <c r="H2701" t="e">
        <f>IF(COUNTA(CitationInformation)=0,"",IF(INDEX(AuthorList[Author Name],$A2701)="","",
CONCATENATE("  - &amp;AuthorListID",TEXT($A2701,"0000"),
"  {CitationID: *CitationID0001",
", PersonID: *PersonID",TEXT(MATCH(INDEX(AuthorList[Author Name],$A2701),People[Full Name],0),"0000"),
", AuthorOrder: ",INDEX(AuthorList[Author Number],$A2701),"}")))</f>
        <v>#REF!</v>
      </c>
      <c r="K2701" t="e">
        <f>IF(INDEX(SamplingFeatures[Feature Code],$A2701)="","",
CONCATENATE("  - &amp;SamplingFeatureID",TEXT($A2701,"0000"),
" {","SamplingFeatureUUID:  ",CHAR(34),INDEX(SamplingFeatures[Sampling Feature UUID],$A2701),CHAR(34),
", SamplingFeatureTypeCV:  ",CHAR(34),INDEX(SamplingFeatures[Sampling Feature Type],$A2701),CHAR(34),
", SamplingFeatureCode:  ",CHAR(34),INDEX(SamplingFeatures[Feature Code],$A2701),CHAR(34),
", SamplingFeatureName:  ",CHAR(34),INDEX(SamplingFeatures[Feature Name],$A2701),CHAR(34),
", SamplingFeatureDescription:  ",CHAR(34),INDEX(SamplingFeatures[Feature Description],$A2701),CHAR(34),
", SamplingFeatureGeotypeCV:  ",CHAR(34),INDEX(SamplingFeatures[Feature Geo Type],$A2701),CHAR(34),
", FeatureGeometry:  ",CHAR(34),INDEX(SamplingFeatures[Feature Geometry],$A2701),CHAR(34),
", Elevation_m:  ",CHAR(34),INDEX(SamplingFeatures[Elevation_m],$A2701),CHAR(34),
", ElevationDatumCV:  ",CHAR(34),ElevationDatum,CHAR(34),"}"))</f>
        <v>#REF!</v>
      </c>
      <c r="L2701" t="e">
        <f>IF(INDEX(SamplingFeatures[Sampling Feature Type],$A2701)&lt;&gt;"Site","",
CONCATENATE("  - &amp;SiteID",TEXT(SUMPRODUCT(--($L$3:$L2700&lt;&gt;"")),"0000"),
" {","SamplingFeatureID:  *SamplingFeatureID",TEXT($A2701,"0000"),
", SiteTypeCV:  ",CHAR(34),INDEX(Sites[Site Type],$A2701),CHAR(34),
", Latitude:  ",INDEX(Sites[Latitude],$A2701),
", Longitude:  ",INDEX(Sites[Longitude],$A2701),
", SRSName:  ",CHAR(34),LatLonDatum,CHAR(34),"}"))</f>
        <v>#REF!</v>
      </c>
      <c r="M2701" t="e">
        <f>IF(INDEX(SamplingFeatures[Sampling Feature Type],$A2701)&lt;&gt;"Specimen","",
CONCATENATE("  - &amp;SpecimenID",TEXT(SUMPRODUCT(--($M$3:$M2700&lt;&gt;"")),"0000"),
" {","SamplingFeatureID:  *SamplingFeatureID",TEXT($A2701,"0000"),
", SpecimenTypeCV:  ",CHAR(34),INDEX(Specimens[Specimen Type],$A2701),CHAR(34),
", SpecimenMediumCV:  ",INDEX(Specimens[Specimen Medium],$A2701),
", IsFieldSpecimen:  ",CHAR(34),INDEX(Specimens[Is Field Specimen?],$A2701),CHAR(34),"}"))</f>
        <v>#REF!</v>
      </c>
      <c r="N2701" t="e">
        <f>IF(COUNTA(SpatialOffsets[])=0,"", IF(INDEX(SpatialOffsets[Spatial Offset Type],$A2701)="","",
CONCATENATE("  - &amp;SpatialOffsetID",TEXT($A2701,"0000"),
" {","SpatialOffsetTypeCV:  ",CHAR(34),INDEX(SpatialOffsets[Spatial Offset Type],$A2701),CHAR(34),
", Offset1Value:  ",INDEX(SpatialOffsets[Offset 1 Value],$A2701),
", Offset1UnitID:  ",CHAR(34),INDEX(SpatialOffsets[Offset 1 Unit],$A2701),CHAR(34),
", Offset2Value:  ",INDEX(SpatialOffsets[Offset 2 Value],$A2701),
", Offset2UnitID:  ",CHAR(34),INDEX(SpatialOffsets[Offset 2 Unit],$A2701),CHAR(34),
", Offset3Value:  ",INDEX(SpatialOffsets[Offset 3 Value],$A2701),
", Offset3UnitID:  ",CHAR(34),INDEX(SpatialOffsets[Offset 3 Unit],$A2701),CHAR(34),,"}")))</f>
        <v>#REF!</v>
      </c>
      <c r="O2701" t="e">
        <f>IF(COUNTA(RelatedFeatures[])=0,"", IF(INDEX(RelatedFeatures[First Sampling Feature Code],$A2701)="","",
CONCATENATE("  - &amp;RelationID",TEXT($A2701,"0000"),
" {","SamplingFeatureID:  *SamplingFeatureID",TEXT(MATCH(INDEX(RelatedFeatures[First Sampling Feature Code],$A2701),SamplingFeatures[Feature Code],0),"0000"),
", RelationshipTypeCV:  ",CHAR(34),INDEX(RelatedFeatures[Relationship Type],$A2701),CHAR(34),
", RelatedFeatureID: *SamplingFeatureID",TEXT(MATCH(INDEX(RelatedFeatures[Second Sampling Feature Code],$A2701),SamplingFeatures[Feature Code],0),"0000"),
", SpatialOffsetID:  ",IF(INDEX(RelatedFeatures[Offset Number],$A2701)="","",CONCATENATE("*SpatialOffsetID",TEXT(INDEX(RelatedFeatures[Offset Number],$A2701),"0000"))),"}")))</f>
        <v>#REF!</v>
      </c>
      <c r="P2701" t="e">
        <f>IF(INDEX(Methods[Method Type],$A2701)="","",
CONCATENATE("  - &amp;MethodID",TEXT($A2701,"0000"),
" {","MethodTypeCV:  ",CHAR(34),INDEX(Methods[Method Type],$A2701),CHAR(34),
", MethodCode:  ",CHAR(34),INDEX(Methods[Method Code],$A2701),CHAR(34),
", MethodName:  ",CHAR(34),INDEX(Methods[Method Name],$A2701),CHAR(34),
", MethodDescription:  ",CHAR(34),INDEX(Methods[Method Description],$A2701),CHAR(34),
", MethodLink:  ",CHAR(34),INDEX(Methods[Method Link],$A2701),CHAR(34),
", OrganizationID: *OrganizationID",TEXT(MATCH(INDEX(Methods[Organization Name],$A2701),Organizations[Organization Name],0),"0000"),"}"))</f>
        <v>#REF!</v>
      </c>
      <c r="Q2701" t="e">
        <f>IF(INDEX(Variables[Variable Type],$A2701)="","",
CONCATENATE("  - &amp;VariableID",TEXT($A2701,"0000"),
" {","VariableTypeCV:  ",CHAR(34),INDEX(Variables[Variable Type],$A2701),CHAR(34),
", VariableCode:  ",CHAR(34),INDEX(Variables[Variable Code],$A2701),CHAR(34),
", VariableNameCV:  ",CHAR(34),INDEX(Variables[Variable Name],$A2701),CHAR(34),
", VariableDefinition:  ",CHAR(34),INDEX(Variables[Variable Definition],$A2701),CHAR(34),
", SpecciationCV:  ",CHAR(34),INDEX(Variables[Speciation],$A2701),CHAR(34),
", NoDataValue:  ",CHAR(34),INDEX(Variables[No Data Value],$A2701),CHAR(34),"}"))</f>
        <v>#REF!</v>
      </c>
    </row>
    <row r="2702" spans="1:17" x14ac:dyDescent="0.25">
      <c r="A2702">
        <v>2699</v>
      </c>
      <c r="D2702" t="e">
        <f>IF(INDEX(People[First Name],$A2702)="","",
CONCATENATE("  - &amp;PersonID",TEXT($A2702,"0000"),
" {","PersonFirstName:  ",CHAR(34),INDEX(People[First Name],$A2702),CHAR(34),
", PersonMiddleName:  ",CHAR(34),INDEX(People[Middle Name],$A2702),CHAR(34),
", PersonLastName:  ",CHAR(34),INDEX(People[Last Name],$A2702),CHAR(34),"}"))</f>
        <v>#REF!</v>
      </c>
      <c r="E2702" t="e">
        <f>IF(INDEX(Organizations[Organization Type '[CV']],$A2702)="","",
CONCATENATE("  - &amp;OrganizationID",TEXT($A2702,"0000"),
" {","OrganizationTypeCV:  ",CHAR(34),INDEX(Organizations[Organization Type '[CV']],$A2702),CHAR(34),
", OrganizationCode:  ",CHAR(34),INDEX(Organizations[Organization Code],$A2702),CHAR(34),
", OrganizationName:  ",CHAR(34),INDEX(Organizations[Organization Name],$A2702),CHAR(34),
", OrganizationDescription:  ",CHAR(34),INDEX(Organizations[Organization Description],$A2702),CHAR(34),
", OrganizationLink:  ",CHAR(34),INDEX(Organizations[Organization Link],$A2702),CHAR(34),"}"))</f>
        <v>#REF!</v>
      </c>
      <c r="F2702" t="e">
        <f>IF(INDEX(People[First Name],$A2702)="","",
CONCATENATE("  - &amp;AffiliationID",TEXT($A2702,"0000"),
" {PersonID: *PersonID",TEXT($A2702,"0000"),
", OrganizationID: *OrganizationID",TEXT(MATCH(INDEX(People[Organization Name],$A2702),Organizations[Organization Name],0),"0000"),
", IsPrimaryOrganizationContact: , AffiliationStartDate: , AffiliationEndDate: , PrimaryPhone: ",
", PrimaryEmail: ",CHAR(34),INDEX(People[Primary Email],$A2702),CHAR(34),
", PrimaryAddress: ",CHAR(34),INDEX(People[Primary Address],$A2702),CHAR(34),
", PersonLink: }"))</f>
        <v>#REF!</v>
      </c>
      <c r="H2702" t="e">
        <f>IF(COUNTA(CitationInformation)=0,"",IF(INDEX(AuthorList[Author Name],$A2702)="","",
CONCATENATE("  - &amp;AuthorListID",TEXT($A2702,"0000"),
"  {CitationID: *CitationID0001",
", PersonID: *PersonID",TEXT(MATCH(INDEX(AuthorList[Author Name],$A2702),People[Full Name],0),"0000"),
", AuthorOrder: ",INDEX(AuthorList[Author Number],$A2702),"}")))</f>
        <v>#REF!</v>
      </c>
      <c r="K2702" t="e">
        <f>IF(INDEX(SamplingFeatures[Feature Code],$A2702)="","",
CONCATENATE("  - &amp;SamplingFeatureID",TEXT($A2702,"0000"),
" {","SamplingFeatureUUID:  ",CHAR(34),INDEX(SamplingFeatures[Sampling Feature UUID],$A2702),CHAR(34),
", SamplingFeatureTypeCV:  ",CHAR(34),INDEX(SamplingFeatures[Sampling Feature Type],$A2702),CHAR(34),
", SamplingFeatureCode:  ",CHAR(34),INDEX(SamplingFeatures[Feature Code],$A2702),CHAR(34),
", SamplingFeatureName:  ",CHAR(34),INDEX(SamplingFeatures[Feature Name],$A2702),CHAR(34),
", SamplingFeatureDescription:  ",CHAR(34),INDEX(SamplingFeatures[Feature Description],$A2702),CHAR(34),
", SamplingFeatureGeotypeCV:  ",CHAR(34),INDEX(SamplingFeatures[Feature Geo Type],$A2702),CHAR(34),
", FeatureGeometry:  ",CHAR(34),INDEX(SamplingFeatures[Feature Geometry],$A2702),CHAR(34),
", Elevation_m:  ",CHAR(34),INDEX(SamplingFeatures[Elevation_m],$A2702),CHAR(34),
", ElevationDatumCV:  ",CHAR(34),ElevationDatum,CHAR(34),"}"))</f>
        <v>#REF!</v>
      </c>
      <c r="L2702" t="e">
        <f>IF(INDEX(SamplingFeatures[Sampling Feature Type],$A2702)&lt;&gt;"Site","",
CONCATENATE("  - &amp;SiteID",TEXT(SUMPRODUCT(--($L$3:$L2701&lt;&gt;"")),"0000"),
" {","SamplingFeatureID:  *SamplingFeatureID",TEXT($A2702,"0000"),
", SiteTypeCV:  ",CHAR(34),INDEX(Sites[Site Type],$A2702),CHAR(34),
", Latitude:  ",INDEX(Sites[Latitude],$A2702),
", Longitude:  ",INDEX(Sites[Longitude],$A2702),
", SRSName:  ",CHAR(34),LatLonDatum,CHAR(34),"}"))</f>
        <v>#REF!</v>
      </c>
      <c r="M2702" t="e">
        <f>IF(INDEX(SamplingFeatures[Sampling Feature Type],$A2702)&lt;&gt;"Specimen","",
CONCATENATE("  - &amp;SpecimenID",TEXT(SUMPRODUCT(--($M$3:$M2701&lt;&gt;"")),"0000"),
" {","SamplingFeatureID:  *SamplingFeatureID",TEXT($A2702,"0000"),
", SpecimenTypeCV:  ",CHAR(34),INDEX(Specimens[Specimen Type],$A2702),CHAR(34),
", SpecimenMediumCV:  ",INDEX(Specimens[Specimen Medium],$A2702),
", IsFieldSpecimen:  ",CHAR(34),INDEX(Specimens[Is Field Specimen?],$A2702),CHAR(34),"}"))</f>
        <v>#REF!</v>
      </c>
      <c r="N2702" t="e">
        <f>IF(COUNTA(SpatialOffsets[])=0,"", IF(INDEX(SpatialOffsets[Spatial Offset Type],$A2702)="","",
CONCATENATE("  - &amp;SpatialOffsetID",TEXT($A2702,"0000"),
" {","SpatialOffsetTypeCV:  ",CHAR(34),INDEX(SpatialOffsets[Spatial Offset Type],$A2702),CHAR(34),
", Offset1Value:  ",INDEX(SpatialOffsets[Offset 1 Value],$A2702),
", Offset1UnitID:  ",CHAR(34),INDEX(SpatialOffsets[Offset 1 Unit],$A2702),CHAR(34),
", Offset2Value:  ",INDEX(SpatialOffsets[Offset 2 Value],$A2702),
", Offset2UnitID:  ",CHAR(34),INDEX(SpatialOffsets[Offset 2 Unit],$A2702),CHAR(34),
", Offset3Value:  ",INDEX(SpatialOffsets[Offset 3 Value],$A2702),
", Offset3UnitID:  ",CHAR(34),INDEX(SpatialOffsets[Offset 3 Unit],$A2702),CHAR(34),,"}")))</f>
        <v>#REF!</v>
      </c>
      <c r="O2702" t="e">
        <f>IF(COUNTA(RelatedFeatures[])=0,"", IF(INDEX(RelatedFeatures[First Sampling Feature Code],$A2702)="","",
CONCATENATE("  - &amp;RelationID",TEXT($A2702,"0000"),
" {","SamplingFeatureID:  *SamplingFeatureID",TEXT(MATCH(INDEX(RelatedFeatures[First Sampling Feature Code],$A2702),SamplingFeatures[Feature Code],0),"0000"),
", RelationshipTypeCV:  ",CHAR(34),INDEX(RelatedFeatures[Relationship Type],$A2702),CHAR(34),
", RelatedFeatureID: *SamplingFeatureID",TEXT(MATCH(INDEX(RelatedFeatures[Second Sampling Feature Code],$A2702),SamplingFeatures[Feature Code],0),"0000"),
", SpatialOffsetID:  ",IF(INDEX(RelatedFeatures[Offset Number],$A2702)="","",CONCATENATE("*SpatialOffsetID",TEXT(INDEX(RelatedFeatures[Offset Number],$A2702),"0000"))),"}")))</f>
        <v>#REF!</v>
      </c>
      <c r="P2702" t="e">
        <f>IF(INDEX(Methods[Method Type],$A2702)="","",
CONCATENATE("  - &amp;MethodID",TEXT($A2702,"0000"),
" {","MethodTypeCV:  ",CHAR(34),INDEX(Methods[Method Type],$A2702),CHAR(34),
", MethodCode:  ",CHAR(34),INDEX(Methods[Method Code],$A2702),CHAR(34),
", MethodName:  ",CHAR(34),INDEX(Methods[Method Name],$A2702),CHAR(34),
", MethodDescription:  ",CHAR(34),INDEX(Methods[Method Description],$A2702),CHAR(34),
", MethodLink:  ",CHAR(34),INDEX(Methods[Method Link],$A2702),CHAR(34),
", OrganizationID: *OrganizationID",TEXT(MATCH(INDEX(Methods[Organization Name],$A2702),Organizations[Organization Name],0),"0000"),"}"))</f>
        <v>#REF!</v>
      </c>
      <c r="Q2702" t="e">
        <f>IF(INDEX(Variables[Variable Type],$A2702)="","",
CONCATENATE("  - &amp;VariableID",TEXT($A2702,"0000"),
" {","VariableTypeCV:  ",CHAR(34),INDEX(Variables[Variable Type],$A2702),CHAR(34),
", VariableCode:  ",CHAR(34),INDEX(Variables[Variable Code],$A2702),CHAR(34),
", VariableNameCV:  ",CHAR(34),INDEX(Variables[Variable Name],$A2702),CHAR(34),
", VariableDefinition:  ",CHAR(34),INDEX(Variables[Variable Definition],$A2702),CHAR(34),
", SpecciationCV:  ",CHAR(34),INDEX(Variables[Speciation],$A2702),CHAR(34),
", NoDataValue:  ",CHAR(34),INDEX(Variables[No Data Value],$A2702),CHAR(34),"}"))</f>
        <v>#REF!</v>
      </c>
    </row>
    <row r="2703" spans="1:17" x14ac:dyDescent="0.25">
      <c r="A2703">
        <v>2700</v>
      </c>
      <c r="D2703" t="e">
        <f>IF(INDEX(People[First Name],$A2703)="","",
CONCATENATE("  - &amp;PersonID",TEXT($A2703,"0000"),
" {","PersonFirstName:  ",CHAR(34),INDEX(People[First Name],$A2703),CHAR(34),
", PersonMiddleName:  ",CHAR(34),INDEX(People[Middle Name],$A2703),CHAR(34),
", PersonLastName:  ",CHAR(34),INDEX(People[Last Name],$A2703),CHAR(34),"}"))</f>
        <v>#REF!</v>
      </c>
      <c r="E2703" t="e">
        <f>IF(INDEX(Organizations[Organization Type '[CV']],$A2703)="","",
CONCATENATE("  - &amp;OrganizationID",TEXT($A2703,"0000"),
" {","OrganizationTypeCV:  ",CHAR(34),INDEX(Organizations[Organization Type '[CV']],$A2703),CHAR(34),
", OrganizationCode:  ",CHAR(34),INDEX(Organizations[Organization Code],$A2703),CHAR(34),
", OrganizationName:  ",CHAR(34),INDEX(Organizations[Organization Name],$A2703),CHAR(34),
", OrganizationDescription:  ",CHAR(34),INDEX(Organizations[Organization Description],$A2703),CHAR(34),
", OrganizationLink:  ",CHAR(34),INDEX(Organizations[Organization Link],$A2703),CHAR(34),"}"))</f>
        <v>#REF!</v>
      </c>
      <c r="F2703" t="e">
        <f>IF(INDEX(People[First Name],$A2703)="","",
CONCATENATE("  - &amp;AffiliationID",TEXT($A2703,"0000"),
" {PersonID: *PersonID",TEXT($A2703,"0000"),
", OrganizationID: *OrganizationID",TEXT(MATCH(INDEX(People[Organization Name],$A2703),Organizations[Organization Name],0),"0000"),
", IsPrimaryOrganizationContact: , AffiliationStartDate: , AffiliationEndDate: , PrimaryPhone: ",
", PrimaryEmail: ",CHAR(34),INDEX(People[Primary Email],$A2703),CHAR(34),
", PrimaryAddress: ",CHAR(34),INDEX(People[Primary Address],$A2703),CHAR(34),
", PersonLink: }"))</f>
        <v>#REF!</v>
      </c>
      <c r="H2703" t="e">
        <f>IF(COUNTA(CitationInformation)=0,"",IF(INDEX(AuthorList[Author Name],$A2703)="","",
CONCATENATE("  - &amp;AuthorListID",TEXT($A2703,"0000"),
"  {CitationID: *CitationID0001",
", PersonID: *PersonID",TEXT(MATCH(INDEX(AuthorList[Author Name],$A2703),People[Full Name],0),"0000"),
", AuthorOrder: ",INDEX(AuthorList[Author Number],$A2703),"}")))</f>
        <v>#REF!</v>
      </c>
      <c r="K2703" t="e">
        <f>IF(INDEX(SamplingFeatures[Feature Code],$A2703)="","",
CONCATENATE("  - &amp;SamplingFeatureID",TEXT($A2703,"0000"),
" {","SamplingFeatureUUID:  ",CHAR(34),INDEX(SamplingFeatures[Sampling Feature UUID],$A2703),CHAR(34),
", SamplingFeatureTypeCV:  ",CHAR(34),INDEX(SamplingFeatures[Sampling Feature Type],$A2703),CHAR(34),
", SamplingFeatureCode:  ",CHAR(34),INDEX(SamplingFeatures[Feature Code],$A2703),CHAR(34),
", SamplingFeatureName:  ",CHAR(34),INDEX(SamplingFeatures[Feature Name],$A2703),CHAR(34),
", SamplingFeatureDescription:  ",CHAR(34),INDEX(SamplingFeatures[Feature Description],$A2703),CHAR(34),
", SamplingFeatureGeotypeCV:  ",CHAR(34),INDEX(SamplingFeatures[Feature Geo Type],$A2703),CHAR(34),
", FeatureGeometry:  ",CHAR(34),INDEX(SamplingFeatures[Feature Geometry],$A2703),CHAR(34),
", Elevation_m:  ",CHAR(34),INDEX(SamplingFeatures[Elevation_m],$A2703),CHAR(34),
", ElevationDatumCV:  ",CHAR(34),ElevationDatum,CHAR(34),"}"))</f>
        <v>#REF!</v>
      </c>
      <c r="L2703" t="e">
        <f>IF(INDEX(SamplingFeatures[Sampling Feature Type],$A2703)&lt;&gt;"Site","",
CONCATENATE("  - &amp;SiteID",TEXT(SUMPRODUCT(--($L$3:$L2702&lt;&gt;"")),"0000"),
" {","SamplingFeatureID:  *SamplingFeatureID",TEXT($A2703,"0000"),
", SiteTypeCV:  ",CHAR(34),INDEX(Sites[Site Type],$A2703),CHAR(34),
", Latitude:  ",INDEX(Sites[Latitude],$A2703),
", Longitude:  ",INDEX(Sites[Longitude],$A2703),
", SRSName:  ",CHAR(34),LatLonDatum,CHAR(34),"}"))</f>
        <v>#REF!</v>
      </c>
      <c r="M2703" t="e">
        <f>IF(INDEX(SamplingFeatures[Sampling Feature Type],$A2703)&lt;&gt;"Specimen","",
CONCATENATE("  - &amp;SpecimenID",TEXT(SUMPRODUCT(--($M$3:$M2702&lt;&gt;"")),"0000"),
" {","SamplingFeatureID:  *SamplingFeatureID",TEXT($A2703,"0000"),
", SpecimenTypeCV:  ",CHAR(34),INDEX(Specimens[Specimen Type],$A2703),CHAR(34),
", SpecimenMediumCV:  ",INDEX(Specimens[Specimen Medium],$A2703),
", IsFieldSpecimen:  ",CHAR(34),INDEX(Specimens[Is Field Specimen?],$A2703),CHAR(34),"}"))</f>
        <v>#REF!</v>
      </c>
      <c r="N2703" t="e">
        <f>IF(COUNTA(SpatialOffsets[])=0,"", IF(INDEX(SpatialOffsets[Spatial Offset Type],$A2703)="","",
CONCATENATE("  - &amp;SpatialOffsetID",TEXT($A2703,"0000"),
" {","SpatialOffsetTypeCV:  ",CHAR(34),INDEX(SpatialOffsets[Spatial Offset Type],$A2703),CHAR(34),
", Offset1Value:  ",INDEX(SpatialOffsets[Offset 1 Value],$A2703),
", Offset1UnitID:  ",CHAR(34),INDEX(SpatialOffsets[Offset 1 Unit],$A2703),CHAR(34),
", Offset2Value:  ",INDEX(SpatialOffsets[Offset 2 Value],$A2703),
", Offset2UnitID:  ",CHAR(34),INDEX(SpatialOffsets[Offset 2 Unit],$A2703),CHAR(34),
", Offset3Value:  ",INDEX(SpatialOffsets[Offset 3 Value],$A2703),
", Offset3UnitID:  ",CHAR(34),INDEX(SpatialOffsets[Offset 3 Unit],$A2703),CHAR(34),,"}")))</f>
        <v>#REF!</v>
      </c>
      <c r="O2703" t="e">
        <f>IF(COUNTA(RelatedFeatures[])=0,"", IF(INDEX(RelatedFeatures[First Sampling Feature Code],$A2703)="","",
CONCATENATE("  - &amp;RelationID",TEXT($A2703,"0000"),
" {","SamplingFeatureID:  *SamplingFeatureID",TEXT(MATCH(INDEX(RelatedFeatures[First Sampling Feature Code],$A2703),SamplingFeatures[Feature Code],0),"0000"),
", RelationshipTypeCV:  ",CHAR(34),INDEX(RelatedFeatures[Relationship Type],$A2703),CHAR(34),
", RelatedFeatureID: *SamplingFeatureID",TEXT(MATCH(INDEX(RelatedFeatures[Second Sampling Feature Code],$A2703),SamplingFeatures[Feature Code],0),"0000"),
", SpatialOffsetID:  ",IF(INDEX(RelatedFeatures[Offset Number],$A2703)="","",CONCATENATE("*SpatialOffsetID",TEXT(INDEX(RelatedFeatures[Offset Number],$A2703),"0000"))),"}")))</f>
        <v>#REF!</v>
      </c>
      <c r="P2703" t="e">
        <f>IF(INDEX(Methods[Method Type],$A2703)="","",
CONCATENATE("  - &amp;MethodID",TEXT($A2703,"0000"),
" {","MethodTypeCV:  ",CHAR(34),INDEX(Methods[Method Type],$A2703),CHAR(34),
", MethodCode:  ",CHAR(34),INDEX(Methods[Method Code],$A2703),CHAR(34),
", MethodName:  ",CHAR(34),INDEX(Methods[Method Name],$A2703),CHAR(34),
", MethodDescription:  ",CHAR(34),INDEX(Methods[Method Description],$A2703),CHAR(34),
", MethodLink:  ",CHAR(34),INDEX(Methods[Method Link],$A2703),CHAR(34),
", OrganizationID: *OrganizationID",TEXT(MATCH(INDEX(Methods[Organization Name],$A2703),Organizations[Organization Name],0),"0000"),"}"))</f>
        <v>#REF!</v>
      </c>
      <c r="Q2703" t="e">
        <f>IF(INDEX(Variables[Variable Type],$A2703)="","",
CONCATENATE("  - &amp;VariableID",TEXT($A2703,"0000"),
" {","VariableTypeCV:  ",CHAR(34),INDEX(Variables[Variable Type],$A2703),CHAR(34),
", VariableCode:  ",CHAR(34),INDEX(Variables[Variable Code],$A2703),CHAR(34),
", VariableNameCV:  ",CHAR(34),INDEX(Variables[Variable Name],$A2703),CHAR(34),
", VariableDefinition:  ",CHAR(34),INDEX(Variables[Variable Definition],$A2703),CHAR(34),
", SpecciationCV:  ",CHAR(34),INDEX(Variables[Speciation],$A2703),CHAR(34),
", NoDataValue:  ",CHAR(34),INDEX(Variables[No Data Value],$A2703),CHAR(34),"}"))</f>
        <v>#REF!</v>
      </c>
    </row>
    <row r="2704" spans="1:17" x14ac:dyDescent="0.25">
      <c r="A2704">
        <v>2701</v>
      </c>
      <c r="D2704" t="e">
        <f>IF(INDEX(People[First Name],$A2704)="","",
CONCATENATE("  - &amp;PersonID",TEXT($A2704,"0000"),
" {","PersonFirstName:  ",CHAR(34),INDEX(People[First Name],$A2704),CHAR(34),
", PersonMiddleName:  ",CHAR(34),INDEX(People[Middle Name],$A2704),CHAR(34),
", PersonLastName:  ",CHAR(34),INDEX(People[Last Name],$A2704),CHAR(34),"}"))</f>
        <v>#REF!</v>
      </c>
      <c r="E2704" t="e">
        <f>IF(INDEX(Organizations[Organization Type '[CV']],$A2704)="","",
CONCATENATE("  - &amp;OrganizationID",TEXT($A2704,"0000"),
" {","OrganizationTypeCV:  ",CHAR(34),INDEX(Organizations[Organization Type '[CV']],$A2704),CHAR(34),
", OrganizationCode:  ",CHAR(34),INDEX(Organizations[Organization Code],$A2704),CHAR(34),
", OrganizationName:  ",CHAR(34),INDEX(Organizations[Organization Name],$A2704),CHAR(34),
", OrganizationDescription:  ",CHAR(34),INDEX(Organizations[Organization Description],$A2704),CHAR(34),
", OrganizationLink:  ",CHAR(34),INDEX(Organizations[Organization Link],$A2704),CHAR(34),"}"))</f>
        <v>#REF!</v>
      </c>
      <c r="F2704" t="e">
        <f>IF(INDEX(People[First Name],$A2704)="","",
CONCATENATE("  - &amp;AffiliationID",TEXT($A2704,"0000"),
" {PersonID: *PersonID",TEXT($A2704,"0000"),
", OrganizationID: *OrganizationID",TEXT(MATCH(INDEX(People[Organization Name],$A2704),Organizations[Organization Name],0),"0000"),
", IsPrimaryOrganizationContact: , AffiliationStartDate: , AffiliationEndDate: , PrimaryPhone: ",
", PrimaryEmail: ",CHAR(34),INDEX(People[Primary Email],$A2704),CHAR(34),
", PrimaryAddress: ",CHAR(34),INDEX(People[Primary Address],$A2704),CHAR(34),
", PersonLink: }"))</f>
        <v>#REF!</v>
      </c>
      <c r="H2704" t="e">
        <f>IF(COUNTA(CitationInformation)=0,"",IF(INDEX(AuthorList[Author Name],$A2704)="","",
CONCATENATE("  - &amp;AuthorListID",TEXT($A2704,"0000"),
"  {CitationID: *CitationID0001",
", PersonID: *PersonID",TEXT(MATCH(INDEX(AuthorList[Author Name],$A2704),People[Full Name],0),"0000"),
", AuthorOrder: ",INDEX(AuthorList[Author Number],$A2704),"}")))</f>
        <v>#REF!</v>
      </c>
      <c r="K2704" t="e">
        <f>IF(INDEX(SamplingFeatures[Feature Code],$A2704)="","",
CONCATENATE("  - &amp;SamplingFeatureID",TEXT($A2704,"0000"),
" {","SamplingFeatureUUID:  ",CHAR(34),INDEX(SamplingFeatures[Sampling Feature UUID],$A2704),CHAR(34),
", SamplingFeatureTypeCV:  ",CHAR(34),INDEX(SamplingFeatures[Sampling Feature Type],$A2704),CHAR(34),
", SamplingFeatureCode:  ",CHAR(34),INDEX(SamplingFeatures[Feature Code],$A2704),CHAR(34),
", SamplingFeatureName:  ",CHAR(34),INDEX(SamplingFeatures[Feature Name],$A2704),CHAR(34),
", SamplingFeatureDescription:  ",CHAR(34),INDEX(SamplingFeatures[Feature Description],$A2704),CHAR(34),
", SamplingFeatureGeotypeCV:  ",CHAR(34),INDEX(SamplingFeatures[Feature Geo Type],$A2704),CHAR(34),
", FeatureGeometry:  ",CHAR(34),INDEX(SamplingFeatures[Feature Geometry],$A2704),CHAR(34),
", Elevation_m:  ",CHAR(34),INDEX(SamplingFeatures[Elevation_m],$A2704),CHAR(34),
", ElevationDatumCV:  ",CHAR(34),ElevationDatum,CHAR(34),"}"))</f>
        <v>#REF!</v>
      </c>
      <c r="L2704" t="e">
        <f>IF(INDEX(SamplingFeatures[Sampling Feature Type],$A2704)&lt;&gt;"Site","",
CONCATENATE("  - &amp;SiteID",TEXT(SUMPRODUCT(--($L$3:$L2703&lt;&gt;"")),"0000"),
" {","SamplingFeatureID:  *SamplingFeatureID",TEXT($A2704,"0000"),
", SiteTypeCV:  ",CHAR(34),INDEX(Sites[Site Type],$A2704),CHAR(34),
", Latitude:  ",INDEX(Sites[Latitude],$A2704),
", Longitude:  ",INDEX(Sites[Longitude],$A2704),
", SRSName:  ",CHAR(34),LatLonDatum,CHAR(34),"}"))</f>
        <v>#REF!</v>
      </c>
      <c r="M2704" t="e">
        <f>IF(INDEX(SamplingFeatures[Sampling Feature Type],$A2704)&lt;&gt;"Specimen","",
CONCATENATE("  - &amp;SpecimenID",TEXT(SUMPRODUCT(--($M$3:$M2703&lt;&gt;"")),"0000"),
" {","SamplingFeatureID:  *SamplingFeatureID",TEXT($A2704,"0000"),
", SpecimenTypeCV:  ",CHAR(34),INDEX(Specimens[Specimen Type],$A2704),CHAR(34),
", SpecimenMediumCV:  ",INDEX(Specimens[Specimen Medium],$A2704),
", IsFieldSpecimen:  ",CHAR(34),INDEX(Specimens[Is Field Specimen?],$A2704),CHAR(34),"}"))</f>
        <v>#REF!</v>
      </c>
      <c r="N2704" t="e">
        <f>IF(COUNTA(SpatialOffsets[])=0,"", IF(INDEX(SpatialOffsets[Spatial Offset Type],$A2704)="","",
CONCATENATE("  - &amp;SpatialOffsetID",TEXT($A2704,"0000"),
" {","SpatialOffsetTypeCV:  ",CHAR(34),INDEX(SpatialOffsets[Spatial Offset Type],$A2704),CHAR(34),
", Offset1Value:  ",INDEX(SpatialOffsets[Offset 1 Value],$A2704),
", Offset1UnitID:  ",CHAR(34),INDEX(SpatialOffsets[Offset 1 Unit],$A2704),CHAR(34),
", Offset2Value:  ",INDEX(SpatialOffsets[Offset 2 Value],$A2704),
", Offset2UnitID:  ",CHAR(34),INDEX(SpatialOffsets[Offset 2 Unit],$A2704),CHAR(34),
", Offset3Value:  ",INDEX(SpatialOffsets[Offset 3 Value],$A2704),
", Offset3UnitID:  ",CHAR(34),INDEX(SpatialOffsets[Offset 3 Unit],$A2704),CHAR(34),,"}")))</f>
        <v>#REF!</v>
      </c>
      <c r="O2704" t="e">
        <f>IF(COUNTA(RelatedFeatures[])=0,"", IF(INDEX(RelatedFeatures[First Sampling Feature Code],$A2704)="","",
CONCATENATE("  - &amp;RelationID",TEXT($A2704,"0000"),
" {","SamplingFeatureID:  *SamplingFeatureID",TEXT(MATCH(INDEX(RelatedFeatures[First Sampling Feature Code],$A2704),SamplingFeatures[Feature Code],0),"0000"),
", RelationshipTypeCV:  ",CHAR(34),INDEX(RelatedFeatures[Relationship Type],$A2704),CHAR(34),
", RelatedFeatureID: *SamplingFeatureID",TEXT(MATCH(INDEX(RelatedFeatures[Second Sampling Feature Code],$A2704),SamplingFeatures[Feature Code],0),"0000"),
", SpatialOffsetID:  ",IF(INDEX(RelatedFeatures[Offset Number],$A2704)="","",CONCATENATE("*SpatialOffsetID",TEXT(INDEX(RelatedFeatures[Offset Number],$A2704),"0000"))),"}")))</f>
        <v>#REF!</v>
      </c>
      <c r="P2704" t="e">
        <f>IF(INDEX(Methods[Method Type],$A2704)="","",
CONCATENATE("  - &amp;MethodID",TEXT($A2704,"0000"),
" {","MethodTypeCV:  ",CHAR(34),INDEX(Methods[Method Type],$A2704),CHAR(34),
", MethodCode:  ",CHAR(34),INDEX(Methods[Method Code],$A2704),CHAR(34),
", MethodName:  ",CHAR(34),INDEX(Methods[Method Name],$A2704),CHAR(34),
", MethodDescription:  ",CHAR(34),INDEX(Methods[Method Description],$A2704),CHAR(34),
", MethodLink:  ",CHAR(34),INDEX(Methods[Method Link],$A2704),CHAR(34),
", OrganizationID: *OrganizationID",TEXT(MATCH(INDEX(Methods[Organization Name],$A2704),Organizations[Organization Name],0),"0000"),"}"))</f>
        <v>#REF!</v>
      </c>
      <c r="Q2704" t="e">
        <f>IF(INDEX(Variables[Variable Type],$A2704)="","",
CONCATENATE("  - &amp;VariableID",TEXT($A2704,"0000"),
" {","VariableTypeCV:  ",CHAR(34),INDEX(Variables[Variable Type],$A2704),CHAR(34),
", VariableCode:  ",CHAR(34),INDEX(Variables[Variable Code],$A2704),CHAR(34),
", VariableNameCV:  ",CHAR(34),INDEX(Variables[Variable Name],$A2704),CHAR(34),
", VariableDefinition:  ",CHAR(34),INDEX(Variables[Variable Definition],$A2704),CHAR(34),
", SpecciationCV:  ",CHAR(34),INDEX(Variables[Speciation],$A2704),CHAR(34),
", NoDataValue:  ",CHAR(34),INDEX(Variables[No Data Value],$A2704),CHAR(34),"}"))</f>
        <v>#REF!</v>
      </c>
    </row>
    <row r="2705" spans="1:17" x14ac:dyDescent="0.25">
      <c r="A2705">
        <v>2702</v>
      </c>
      <c r="D2705" t="e">
        <f>IF(INDEX(People[First Name],$A2705)="","",
CONCATENATE("  - &amp;PersonID",TEXT($A2705,"0000"),
" {","PersonFirstName:  ",CHAR(34),INDEX(People[First Name],$A2705),CHAR(34),
", PersonMiddleName:  ",CHAR(34),INDEX(People[Middle Name],$A2705),CHAR(34),
", PersonLastName:  ",CHAR(34),INDEX(People[Last Name],$A2705),CHAR(34),"}"))</f>
        <v>#REF!</v>
      </c>
      <c r="E2705" t="e">
        <f>IF(INDEX(Organizations[Organization Type '[CV']],$A2705)="","",
CONCATENATE("  - &amp;OrganizationID",TEXT($A2705,"0000"),
" {","OrganizationTypeCV:  ",CHAR(34),INDEX(Organizations[Organization Type '[CV']],$A2705),CHAR(34),
", OrganizationCode:  ",CHAR(34),INDEX(Organizations[Organization Code],$A2705),CHAR(34),
", OrganizationName:  ",CHAR(34),INDEX(Organizations[Organization Name],$A2705),CHAR(34),
", OrganizationDescription:  ",CHAR(34),INDEX(Organizations[Organization Description],$A2705),CHAR(34),
", OrganizationLink:  ",CHAR(34),INDEX(Organizations[Organization Link],$A2705),CHAR(34),"}"))</f>
        <v>#REF!</v>
      </c>
      <c r="F2705" t="e">
        <f>IF(INDEX(People[First Name],$A2705)="","",
CONCATENATE("  - &amp;AffiliationID",TEXT($A2705,"0000"),
" {PersonID: *PersonID",TEXT($A2705,"0000"),
", OrganizationID: *OrganizationID",TEXT(MATCH(INDEX(People[Organization Name],$A2705),Organizations[Organization Name],0),"0000"),
", IsPrimaryOrganizationContact: , AffiliationStartDate: , AffiliationEndDate: , PrimaryPhone: ",
", PrimaryEmail: ",CHAR(34),INDEX(People[Primary Email],$A2705),CHAR(34),
", PrimaryAddress: ",CHAR(34),INDEX(People[Primary Address],$A2705),CHAR(34),
", PersonLink: }"))</f>
        <v>#REF!</v>
      </c>
      <c r="H2705" t="e">
        <f>IF(COUNTA(CitationInformation)=0,"",IF(INDEX(AuthorList[Author Name],$A2705)="","",
CONCATENATE("  - &amp;AuthorListID",TEXT($A2705,"0000"),
"  {CitationID: *CitationID0001",
", PersonID: *PersonID",TEXT(MATCH(INDEX(AuthorList[Author Name],$A2705),People[Full Name],0),"0000"),
", AuthorOrder: ",INDEX(AuthorList[Author Number],$A2705),"}")))</f>
        <v>#REF!</v>
      </c>
      <c r="K2705" t="e">
        <f>IF(INDEX(SamplingFeatures[Feature Code],$A2705)="","",
CONCATENATE("  - &amp;SamplingFeatureID",TEXT($A2705,"0000"),
" {","SamplingFeatureUUID:  ",CHAR(34),INDEX(SamplingFeatures[Sampling Feature UUID],$A2705),CHAR(34),
", SamplingFeatureTypeCV:  ",CHAR(34),INDEX(SamplingFeatures[Sampling Feature Type],$A2705),CHAR(34),
", SamplingFeatureCode:  ",CHAR(34),INDEX(SamplingFeatures[Feature Code],$A2705),CHAR(34),
", SamplingFeatureName:  ",CHAR(34),INDEX(SamplingFeatures[Feature Name],$A2705),CHAR(34),
", SamplingFeatureDescription:  ",CHAR(34),INDEX(SamplingFeatures[Feature Description],$A2705),CHAR(34),
", SamplingFeatureGeotypeCV:  ",CHAR(34),INDEX(SamplingFeatures[Feature Geo Type],$A2705),CHAR(34),
", FeatureGeometry:  ",CHAR(34),INDEX(SamplingFeatures[Feature Geometry],$A2705),CHAR(34),
", Elevation_m:  ",CHAR(34),INDEX(SamplingFeatures[Elevation_m],$A2705),CHAR(34),
", ElevationDatumCV:  ",CHAR(34),ElevationDatum,CHAR(34),"}"))</f>
        <v>#REF!</v>
      </c>
      <c r="L2705" t="e">
        <f>IF(INDEX(SamplingFeatures[Sampling Feature Type],$A2705)&lt;&gt;"Site","",
CONCATENATE("  - &amp;SiteID",TEXT(SUMPRODUCT(--($L$3:$L2704&lt;&gt;"")),"0000"),
" {","SamplingFeatureID:  *SamplingFeatureID",TEXT($A2705,"0000"),
", SiteTypeCV:  ",CHAR(34),INDEX(Sites[Site Type],$A2705),CHAR(34),
", Latitude:  ",INDEX(Sites[Latitude],$A2705),
", Longitude:  ",INDEX(Sites[Longitude],$A2705),
", SRSName:  ",CHAR(34),LatLonDatum,CHAR(34),"}"))</f>
        <v>#REF!</v>
      </c>
      <c r="M2705" t="e">
        <f>IF(INDEX(SamplingFeatures[Sampling Feature Type],$A2705)&lt;&gt;"Specimen","",
CONCATENATE("  - &amp;SpecimenID",TEXT(SUMPRODUCT(--($M$3:$M2704&lt;&gt;"")),"0000"),
" {","SamplingFeatureID:  *SamplingFeatureID",TEXT($A2705,"0000"),
", SpecimenTypeCV:  ",CHAR(34),INDEX(Specimens[Specimen Type],$A2705),CHAR(34),
", SpecimenMediumCV:  ",INDEX(Specimens[Specimen Medium],$A2705),
", IsFieldSpecimen:  ",CHAR(34),INDEX(Specimens[Is Field Specimen?],$A2705),CHAR(34),"}"))</f>
        <v>#REF!</v>
      </c>
      <c r="N2705" t="e">
        <f>IF(COUNTA(SpatialOffsets[])=0,"", IF(INDEX(SpatialOffsets[Spatial Offset Type],$A2705)="","",
CONCATENATE("  - &amp;SpatialOffsetID",TEXT($A2705,"0000"),
" {","SpatialOffsetTypeCV:  ",CHAR(34),INDEX(SpatialOffsets[Spatial Offset Type],$A2705),CHAR(34),
", Offset1Value:  ",INDEX(SpatialOffsets[Offset 1 Value],$A2705),
", Offset1UnitID:  ",CHAR(34),INDEX(SpatialOffsets[Offset 1 Unit],$A2705),CHAR(34),
", Offset2Value:  ",INDEX(SpatialOffsets[Offset 2 Value],$A2705),
", Offset2UnitID:  ",CHAR(34),INDEX(SpatialOffsets[Offset 2 Unit],$A2705),CHAR(34),
", Offset3Value:  ",INDEX(SpatialOffsets[Offset 3 Value],$A2705),
", Offset3UnitID:  ",CHAR(34),INDEX(SpatialOffsets[Offset 3 Unit],$A2705),CHAR(34),,"}")))</f>
        <v>#REF!</v>
      </c>
      <c r="O2705" t="e">
        <f>IF(COUNTA(RelatedFeatures[])=0,"", IF(INDEX(RelatedFeatures[First Sampling Feature Code],$A2705)="","",
CONCATENATE("  - &amp;RelationID",TEXT($A2705,"0000"),
" {","SamplingFeatureID:  *SamplingFeatureID",TEXT(MATCH(INDEX(RelatedFeatures[First Sampling Feature Code],$A2705),SamplingFeatures[Feature Code],0),"0000"),
", RelationshipTypeCV:  ",CHAR(34),INDEX(RelatedFeatures[Relationship Type],$A2705),CHAR(34),
", RelatedFeatureID: *SamplingFeatureID",TEXT(MATCH(INDEX(RelatedFeatures[Second Sampling Feature Code],$A2705),SamplingFeatures[Feature Code],0),"0000"),
", SpatialOffsetID:  ",IF(INDEX(RelatedFeatures[Offset Number],$A2705)="","",CONCATENATE("*SpatialOffsetID",TEXT(INDEX(RelatedFeatures[Offset Number],$A2705),"0000"))),"}")))</f>
        <v>#REF!</v>
      </c>
      <c r="P2705" t="e">
        <f>IF(INDEX(Methods[Method Type],$A2705)="","",
CONCATENATE("  - &amp;MethodID",TEXT($A2705,"0000"),
" {","MethodTypeCV:  ",CHAR(34),INDEX(Methods[Method Type],$A2705),CHAR(34),
", MethodCode:  ",CHAR(34),INDEX(Methods[Method Code],$A2705),CHAR(34),
", MethodName:  ",CHAR(34),INDEX(Methods[Method Name],$A2705),CHAR(34),
", MethodDescription:  ",CHAR(34),INDEX(Methods[Method Description],$A2705),CHAR(34),
", MethodLink:  ",CHAR(34),INDEX(Methods[Method Link],$A2705),CHAR(34),
", OrganizationID: *OrganizationID",TEXT(MATCH(INDEX(Methods[Organization Name],$A2705),Organizations[Organization Name],0),"0000"),"}"))</f>
        <v>#REF!</v>
      </c>
      <c r="Q2705" t="e">
        <f>IF(INDEX(Variables[Variable Type],$A2705)="","",
CONCATENATE("  - &amp;VariableID",TEXT($A2705,"0000"),
" {","VariableTypeCV:  ",CHAR(34),INDEX(Variables[Variable Type],$A2705),CHAR(34),
", VariableCode:  ",CHAR(34),INDEX(Variables[Variable Code],$A2705),CHAR(34),
", VariableNameCV:  ",CHAR(34),INDEX(Variables[Variable Name],$A2705),CHAR(34),
", VariableDefinition:  ",CHAR(34),INDEX(Variables[Variable Definition],$A2705),CHAR(34),
", SpecciationCV:  ",CHAR(34),INDEX(Variables[Speciation],$A2705),CHAR(34),
", NoDataValue:  ",CHAR(34),INDEX(Variables[No Data Value],$A2705),CHAR(34),"}"))</f>
        <v>#REF!</v>
      </c>
    </row>
    <row r="2706" spans="1:17" x14ac:dyDescent="0.25">
      <c r="A2706">
        <v>2703</v>
      </c>
      <c r="D2706" t="e">
        <f>IF(INDEX(People[First Name],$A2706)="","",
CONCATENATE("  - &amp;PersonID",TEXT($A2706,"0000"),
" {","PersonFirstName:  ",CHAR(34),INDEX(People[First Name],$A2706),CHAR(34),
", PersonMiddleName:  ",CHAR(34),INDEX(People[Middle Name],$A2706),CHAR(34),
", PersonLastName:  ",CHAR(34),INDEX(People[Last Name],$A2706),CHAR(34),"}"))</f>
        <v>#REF!</v>
      </c>
      <c r="E2706" t="e">
        <f>IF(INDEX(Organizations[Organization Type '[CV']],$A2706)="","",
CONCATENATE("  - &amp;OrganizationID",TEXT($A2706,"0000"),
" {","OrganizationTypeCV:  ",CHAR(34),INDEX(Organizations[Organization Type '[CV']],$A2706),CHAR(34),
", OrganizationCode:  ",CHAR(34),INDEX(Organizations[Organization Code],$A2706),CHAR(34),
", OrganizationName:  ",CHAR(34),INDEX(Organizations[Organization Name],$A2706),CHAR(34),
", OrganizationDescription:  ",CHAR(34),INDEX(Organizations[Organization Description],$A2706),CHAR(34),
", OrganizationLink:  ",CHAR(34),INDEX(Organizations[Organization Link],$A2706),CHAR(34),"}"))</f>
        <v>#REF!</v>
      </c>
      <c r="F2706" t="e">
        <f>IF(INDEX(People[First Name],$A2706)="","",
CONCATENATE("  - &amp;AffiliationID",TEXT($A2706,"0000"),
" {PersonID: *PersonID",TEXT($A2706,"0000"),
", OrganizationID: *OrganizationID",TEXT(MATCH(INDEX(People[Organization Name],$A2706),Organizations[Organization Name],0),"0000"),
", IsPrimaryOrganizationContact: , AffiliationStartDate: , AffiliationEndDate: , PrimaryPhone: ",
", PrimaryEmail: ",CHAR(34),INDEX(People[Primary Email],$A2706),CHAR(34),
", PrimaryAddress: ",CHAR(34),INDEX(People[Primary Address],$A2706),CHAR(34),
", PersonLink: }"))</f>
        <v>#REF!</v>
      </c>
      <c r="H2706" t="e">
        <f>IF(COUNTA(CitationInformation)=0,"",IF(INDEX(AuthorList[Author Name],$A2706)="","",
CONCATENATE("  - &amp;AuthorListID",TEXT($A2706,"0000"),
"  {CitationID: *CitationID0001",
", PersonID: *PersonID",TEXT(MATCH(INDEX(AuthorList[Author Name],$A2706),People[Full Name],0),"0000"),
", AuthorOrder: ",INDEX(AuthorList[Author Number],$A2706),"}")))</f>
        <v>#REF!</v>
      </c>
      <c r="K2706" t="e">
        <f>IF(INDEX(SamplingFeatures[Feature Code],$A2706)="","",
CONCATENATE("  - &amp;SamplingFeatureID",TEXT($A2706,"0000"),
" {","SamplingFeatureUUID:  ",CHAR(34),INDEX(SamplingFeatures[Sampling Feature UUID],$A2706),CHAR(34),
", SamplingFeatureTypeCV:  ",CHAR(34),INDEX(SamplingFeatures[Sampling Feature Type],$A2706),CHAR(34),
", SamplingFeatureCode:  ",CHAR(34),INDEX(SamplingFeatures[Feature Code],$A2706),CHAR(34),
", SamplingFeatureName:  ",CHAR(34),INDEX(SamplingFeatures[Feature Name],$A2706),CHAR(34),
", SamplingFeatureDescription:  ",CHAR(34),INDEX(SamplingFeatures[Feature Description],$A2706),CHAR(34),
", SamplingFeatureGeotypeCV:  ",CHAR(34),INDEX(SamplingFeatures[Feature Geo Type],$A2706),CHAR(34),
", FeatureGeometry:  ",CHAR(34),INDEX(SamplingFeatures[Feature Geometry],$A2706),CHAR(34),
", Elevation_m:  ",CHAR(34),INDEX(SamplingFeatures[Elevation_m],$A2706),CHAR(34),
", ElevationDatumCV:  ",CHAR(34),ElevationDatum,CHAR(34),"}"))</f>
        <v>#REF!</v>
      </c>
      <c r="L2706" t="e">
        <f>IF(INDEX(SamplingFeatures[Sampling Feature Type],$A2706)&lt;&gt;"Site","",
CONCATENATE("  - &amp;SiteID",TEXT(SUMPRODUCT(--($L$3:$L2705&lt;&gt;"")),"0000"),
" {","SamplingFeatureID:  *SamplingFeatureID",TEXT($A2706,"0000"),
", SiteTypeCV:  ",CHAR(34),INDEX(Sites[Site Type],$A2706),CHAR(34),
", Latitude:  ",INDEX(Sites[Latitude],$A2706),
", Longitude:  ",INDEX(Sites[Longitude],$A2706),
", SRSName:  ",CHAR(34),LatLonDatum,CHAR(34),"}"))</f>
        <v>#REF!</v>
      </c>
      <c r="M2706" t="e">
        <f>IF(INDEX(SamplingFeatures[Sampling Feature Type],$A2706)&lt;&gt;"Specimen","",
CONCATENATE("  - &amp;SpecimenID",TEXT(SUMPRODUCT(--($M$3:$M2705&lt;&gt;"")),"0000"),
" {","SamplingFeatureID:  *SamplingFeatureID",TEXT($A2706,"0000"),
", SpecimenTypeCV:  ",CHAR(34),INDEX(Specimens[Specimen Type],$A2706),CHAR(34),
", SpecimenMediumCV:  ",INDEX(Specimens[Specimen Medium],$A2706),
", IsFieldSpecimen:  ",CHAR(34),INDEX(Specimens[Is Field Specimen?],$A2706),CHAR(34),"}"))</f>
        <v>#REF!</v>
      </c>
      <c r="N2706" t="e">
        <f>IF(COUNTA(SpatialOffsets[])=0,"", IF(INDEX(SpatialOffsets[Spatial Offset Type],$A2706)="","",
CONCATENATE("  - &amp;SpatialOffsetID",TEXT($A2706,"0000"),
" {","SpatialOffsetTypeCV:  ",CHAR(34),INDEX(SpatialOffsets[Spatial Offset Type],$A2706),CHAR(34),
", Offset1Value:  ",INDEX(SpatialOffsets[Offset 1 Value],$A2706),
", Offset1UnitID:  ",CHAR(34),INDEX(SpatialOffsets[Offset 1 Unit],$A2706),CHAR(34),
", Offset2Value:  ",INDEX(SpatialOffsets[Offset 2 Value],$A2706),
", Offset2UnitID:  ",CHAR(34),INDEX(SpatialOffsets[Offset 2 Unit],$A2706),CHAR(34),
", Offset3Value:  ",INDEX(SpatialOffsets[Offset 3 Value],$A2706),
", Offset3UnitID:  ",CHAR(34),INDEX(SpatialOffsets[Offset 3 Unit],$A2706),CHAR(34),,"}")))</f>
        <v>#REF!</v>
      </c>
      <c r="O2706" t="e">
        <f>IF(COUNTA(RelatedFeatures[])=0,"", IF(INDEX(RelatedFeatures[First Sampling Feature Code],$A2706)="","",
CONCATENATE("  - &amp;RelationID",TEXT($A2706,"0000"),
" {","SamplingFeatureID:  *SamplingFeatureID",TEXT(MATCH(INDEX(RelatedFeatures[First Sampling Feature Code],$A2706),SamplingFeatures[Feature Code],0),"0000"),
", RelationshipTypeCV:  ",CHAR(34),INDEX(RelatedFeatures[Relationship Type],$A2706),CHAR(34),
", RelatedFeatureID: *SamplingFeatureID",TEXT(MATCH(INDEX(RelatedFeatures[Second Sampling Feature Code],$A2706),SamplingFeatures[Feature Code],0),"0000"),
", SpatialOffsetID:  ",IF(INDEX(RelatedFeatures[Offset Number],$A2706)="","",CONCATENATE("*SpatialOffsetID",TEXT(INDEX(RelatedFeatures[Offset Number],$A2706),"0000"))),"}")))</f>
        <v>#REF!</v>
      </c>
      <c r="P2706" t="e">
        <f>IF(INDEX(Methods[Method Type],$A2706)="","",
CONCATENATE("  - &amp;MethodID",TEXT($A2706,"0000"),
" {","MethodTypeCV:  ",CHAR(34),INDEX(Methods[Method Type],$A2706),CHAR(34),
", MethodCode:  ",CHAR(34),INDEX(Methods[Method Code],$A2706),CHAR(34),
", MethodName:  ",CHAR(34),INDEX(Methods[Method Name],$A2706),CHAR(34),
", MethodDescription:  ",CHAR(34),INDEX(Methods[Method Description],$A2706),CHAR(34),
", MethodLink:  ",CHAR(34),INDEX(Methods[Method Link],$A2706),CHAR(34),
", OrganizationID: *OrganizationID",TEXT(MATCH(INDEX(Methods[Organization Name],$A2706),Organizations[Organization Name],0),"0000"),"}"))</f>
        <v>#REF!</v>
      </c>
      <c r="Q2706" t="e">
        <f>IF(INDEX(Variables[Variable Type],$A2706)="","",
CONCATENATE("  - &amp;VariableID",TEXT($A2706,"0000"),
" {","VariableTypeCV:  ",CHAR(34),INDEX(Variables[Variable Type],$A2706),CHAR(34),
", VariableCode:  ",CHAR(34),INDEX(Variables[Variable Code],$A2706),CHAR(34),
", VariableNameCV:  ",CHAR(34),INDEX(Variables[Variable Name],$A2706),CHAR(34),
", VariableDefinition:  ",CHAR(34),INDEX(Variables[Variable Definition],$A2706),CHAR(34),
", SpecciationCV:  ",CHAR(34),INDEX(Variables[Speciation],$A2706),CHAR(34),
", NoDataValue:  ",CHAR(34),INDEX(Variables[No Data Value],$A2706),CHAR(34),"}"))</f>
        <v>#REF!</v>
      </c>
    </row>
    <row r="2707" spans="1:17" x14ac:dyDescent="0.25">
      <c r="A2707">
        <v>2704</v>
      </c>
      <c r="D2707" t="e">
        <f>IF(INDEX(People[First Name],$A2707)="","",
CONCATENATE("  - &amp;PersonID",TEXT($A2707,"0000"),
" {","PersonFirstName:  ",CHAR(34),INDEX(People[First Name],$A2707),CHAR(34),
", PersonMiddleName:  ",CHAR(34),INDEX(People[Middle Name],$A2707),CHAR(34),
", PersonLastName:  ",CHAR(34),INDEX(People[Last Name],$A2707),CHAR(34),"}"))</f>
        <v>#REF!</v>
      </c>
      <c r="E2707" t="e">
        <f>IF(INDEX(Organizations[Organization Type '[CV']],$A2707)="","",
CONCATENATE("  - &amp;OrganizationID",TEXT($A2707,"0000"),
" {","OrganizationTypeCV:  ",CHAR(34),INDEX(Organizations[Organization Type '[CV']],$A2707),CHAR(34),
", OrganizationCode:  ",CHAR(34),INDEX(Organizations[Organization Code],$A2707),CHAR(34),
", OrganizationName:  ",CHAR(34),INDEX(Organizations[Organization Name],$A2707),CHAR(34),
", OrganizationDescription:  ",CHAR(34),INDEX(Organizations[Organization Description],$A2707),CHAR(34),
", OrganizationLink:  ",CHAR(34),INDEX(Organizations[Organization Link],$A2707),CHAR(34),"}"))</f>
        <v>#REF!</v>
      </c>
      <c r="F2707" t="e">
        <f>IF(INDEX(People[First Name],$A2707)="","",
CONCATENATE("  - &amp;AffiliationID",TEXT($A2707,"0000"),
" {PersonID: *PersonID",TEXT($A2707,"0000"),
", OrganizationID: *OrganizationID",TEXT(MATCH(INDEX(People[Organization Name],$A2707),Organizations[Organization Name],0),"0000"),
", IsPrimaryOrganizationContact: , AffiliationStartDate: , AffiliationEndDate: , PrimaryPhone: ",
", PrimaryEmail: ",CHAR(34),INDEX(People[Primary Email],$A2707),CHAR(34),
", PrimaryAddress: ",CHAR(34),INDEX(People[Primary Address],$A2707),CHAR(34),
", PersonLink: }"))</f>
        <v>#REF!</v>
      </c>
      <c r="H2707" t="e">
        <f>IF(COUNTA(CitationInformation)=0,"",IF(INDEX(AuthorList[Author Name],$A2707)="","",
CONCATENATE("  - &amp;AuthorListID",TEXT($A2707,"0000"),
"  {CitationID: *CitationID0001",
", PersonID: *PersonID",TEXT(MATCH(INDEX(AuthorList[Author Name],$A2707),People[Full Name],0),"0000"),
", AuthorOrder: ",INDEX(AuthorList[Author Number],$A2707),"}")))</f>
        <v>#REF!</v>
      </c>
      <c r="K2707" t="e">
        <f>IF(INDEX(SamplingFeatures[Feature Code],$A2707)="","",
CONCATENATE("  - &amp;SamplingFeatureID",TEXT($A2707,"0000"),
" {","SamplingFeatureUUID:  ",CHAR(34),INDEX(SamplingFeatures[Sampling Feature UUID],$A2707),CHAR(34),
", SamplingFeatureTypeCV:  ",CHAR(34),INDEX(SamplingFeatures[Sampling Feature Type],$A2707),CHAR(34),
", SamplingFeatureCode:  ",CHAR(34),INDEX(SamplingFeatures[Feature Code],$A2707),CHAR(34),
", SamplingFeatureName:  ",CHAR(34),INDEX(SamplingFeatures[Feature Name],$A2707),CHAR(34),
", SamplingFeatureDescription:  ",CHAR(34),INDEX(SamplingFeatures[Feature Description],$A2707),CHAR(34),
", SamplingFeatureGeotypeCV:  ",CHAR(34),INDEX(SamplingFeatures[Feature Geo Type],$A2707),CHAR(34),
", FeatureGeometry:  ",CHAR(34),INDEX(SamplingFeatures[Feature Geometry],$A2707),CHAR(34),
", Elevation_m:  ",CHAR(34),INDEX(SamplingFeatures[Elevation_m],$A2707),CHAR(34),
", ElevationDatumCV:  ",CHAR(34),ElevationDatum,CHAR(34),"}"))</f>
        <v>#REF!</v>
      </c>
      <c r="L2707" t="e">
        <f>IF(INDEX(SamplingFeatures[Sampling Feature Type],$A2707)&lt;&gt;"Site","",
CONCATENATE("  - &amp;SiteID",TEXT(SUMPRODUCT(--($L$3:$L2706&lt;&gt;"")),"0000"),
" {","SamplingFeatureID:  *SamplingFeatureID",TEXT($A2707,"0000"),
", SiteTypeCV:  ",CHAR(34),INDEX(Sites[Site Type],$A2707),CHAR(34),
", Latitude:  ",INDEX(Sites[Latitude],$A2707),
", Longitude:  ",INDEX(Sites[Longitude],$A2707),
", SRSName:  ",CHAR(34),LatLonDatum,CHAR(34),"}"))</f>
        <v>#REF!</v>
      </c>
      <c r="M2707" t="e">
        <f>IF(INDEX(SamplingFeatures[Sampling Feature Type],$A2707)&lt;&gt;"Specimen","",
CONCATENATE("  - &amp;SpecimenID",TEXT(SUMPRODUCT(--($M$3:$M2706&lt;&gt;"")),"0000"),
" {","SamplingFeatureID:  *SamplingFeatureID",TEXT($A2707,"0000"),
", SpecimenTypeCV:  ",CHAR(34),INDEX(Specimens[Specimen Type],$A2707),CHAR(34),
", SpecimenMediumCV:  ",INDEX(Specimens[Specimen Medium],$A2707),
", IsFieldSpecimen:  ",CHAR(34),INDEX(Specimens[Is Field Specimen?],$A2707),CHAR(34),"}"))</f>
        <v>#REF!</v>
      </c>
      <c r="N2707" t="e">
        <f>IF(COUNTA(SpatialOffsets[])=0,"", IF(INDEX(SpatialOffsets[Spatial Offset Type],$A2707)="","",
CONCATENATE("  - &amp;SpatialOffsetID",TEXT($A2707,"0000"),
" {","SpatialOffsetTypeCV:  ",CHAR(34),INDEX(SpatialOffsets[Spatial Offset Type],$A2707),CHAR(34),
", Offset1Value:  ",INDEX(SpatialOffsets[Offset 1 Value],$A2707),
", Offset1UnitID:  ",CHAR(34),INDEX(SpatialOffsets[Offset 1 Unit],$A2707),CHAR(34),
", Offset2Value:  ",INDEX(SpatialOffsets[Offset 2 Value],$A2707),
", Offset2UnitID:  ",CHAR(34),INDEX(SpatialOffsets[Offset 2 Unit],$A2707),CHAR(34),
", Offset3Value:  ",INDEX(SpatialOffsets[Offset 3 Value],$A2707),
", Offset3UnitID:  ",CHAR(34),INDEX(SpatialOffsets[Offset 3 Unit],$A2707),CHAR(34),,"}")))</f>
        <v>#REF!</v>
      </c>
      <c r="O2707" t="e">
        <f>IF(COUNTA(RelatedFeatures[])=0,"", IF(INDEX(RelatedFeatures[First Sampling Feature Code],$A2707)="","",
CONCATENATE("  - &amp;RelationID",TEXT($A2707,"0000"),
" {","SamplingFeatureID:  *SamplingFeatureID",TEXT(MATCH(INDEX(RelatedFeatures[First Sampling Feature Code],$A2707),SamplingFeatures[Feature Code],0),"0000"),
", RelationshipTypeCV:  ",CHAR(34),INDEX(RelatedFeatures[Relationship Type],$A2707),CHAR(34),
", RelatedFeatureID: *SamplingFeatureID",TEXT(MATCH(INDEX(RelatedFeatures[Second Sampling Feature Code],$A2707),SamplingFeatures[Feature Code],0),"0000"),
", SpatialOffsetID:  ",IF(INDEX(RelatedFeatures[Offset Number],$A2707)="","",CONCATENATE("*SpatialOffsetID",TEXT(INDEX(RelatedFeatures[Offset Number],$A2707),"0000"))),"}")))</f>
        <v>#REF!</v>
      </c>
      <c r="P2707" t="e">
        <f>IF(INDEX(Methods[Method Type],$A2707)="","",
CONCATENATE("  - &amp;MethodID",TEXT($A2707,"0000"),
" {","MethodTypeCV:  ",CHAR(34),INDEX(Methods[Method Type],$A2707),CHAR(34),
", MethodCode:  ",CHAR(34),INDEX(Methods[Method Code],$A2707),CHAR(34),
", MethodName:  ",CHAR(34),INDEX(Methods[Method Name],$A2707),CHAR(34),
", MethodDescription:  ",CHAR(34),INDEX(Methods[Method Description],$A2707),CHAR(34),
", MethodLink:  ",CHAR(34),INDEX(Methods[Method Link],$A2707),CHAR(34),
", OrganizationID: *OrganizationID",TEXT(MATCH(INDEX(Methods[Organization Name],$A2707),Organizations[Organization Name],0),"0000"),"}"))</f>
        <v>#REF!</v>
      </c>
      <c r="Q2707" t="e">
        <f>IF(INDEX(Variables[Variable Type],$A2707)="","",
CONCATENATE("  - &amp;VariableID",TEXT($A2707,"0000"),
" {","VariableTypeCV:  ",CHAR(34),INDEX(Variables[Variable Type],$A2707),CHAR(34),
", VariableCode:  ",CHAR(34),INDEX(Variables[Variable Code],$A2707),CHAR(34),
", VariableNameCV:  ",CHAR(34),INDEX(Variables[Variable Name],$A2707),CHAR(34),
", VariableDefinition:  ",CHAR(34),INDEX(Variables[Variable Definition],$A2707),CHAR(34),
", SpecciationCV:  ",CHAR(34),INDEX(Variables[Speciation],$A2707),CHAR(34),
", NoDataValue:  ",CHAR(34),INDEX(Variables[No Data Value],$A2707),CHAR(34),"}"))</f>
        <v>#REF!</v>
      </c>
    </row>
    <row r="2708" spans="1:17" x14ac:dyDescent="0.25">
      <c r="A2708">
        <v>2705</v>
      </c>
      <c r="D2708" t="e">
        <f>IF(INDEX(People[First Name],$A2708)="","",
CONCATENATE("  - &amp;PersonID",TEXT($A2708,"0000"),
" {","PersonFirstName:  ",CHAR(34),INDEX(People[First Name],$A2708),CHAR(34),
", PersonMiddleName:  ",CHAR(34),INDEX(People[Middle Name],$A2708),CHAR(34),
", PersonLastName:  ",CHAR(34),INDEX(People[Last Name],$A2708),CHAR(34),"}"))</f>
        <v>#REF!</v>
      </c>
      <c r="E2708" t="e">
        <f>IF(INDEX(Organizations[Organization Type '[CV']],$A2708)="","",
CONCATENATE("  - &amp;OrganizationID",TEXT($A2708,"0000"),
" {","OrganizationTypeCV:  ",CHAR(34),INDEX(Organizations[Organization Type '[CV']],$A2708),CHAR(34),
", OrganizationCode:  ",CHAR(34),INDEX(Organizations[Organization Code],$A2708),CHAR(34),
", OrganizationName:  ",CHAR(34),INDEX(Organizations[Organization Name],$A2708),CHAR(34),
", OrganizationDescription:  ",CHAR(34),INDEX(Organizations[Organization Description],$A2708),CHAR(34),
", OrganizationLink:  ",CHAR(34),INDEX(Organizations[Organization Link],$A2708),CHAR(34),"}"))</f>
        <v>#REF!</v>
      </c>
      <c r="F2708" t="e">
        <f>IF(INDEX(People[First Name],$A2708)="","",
CONCATENATE("  - &amp;AffiliationID",TEXT($A2708,"0000"),
" {PersonID: *PersonID",TEXT($A2708,"0000"),
", OrganizationID: *OrganizationID",TEXT(MATCH(INDEX(People[Organization Name],$A2708),Organizations[Organization Name],0),"0000"),
", IsPrimaryOrganizationContact: , AffiliationStartDate: , AffiliationEndDate: , PrimaryPhone: ",
", PrimaryEmail: ",CHAR(34),INDEX(People[Primary Email],$A2708),CHAR(34),
", PrimaryAddress: ",CHAR(34),INDEX(People[Primary Address],$A2708),CHAR(34),
", PersonLink: }"))</f>
        <v>#REF!</v>
      </c>
      <c r="H2708" t="e">
        <f>IF(COUNTA(CitationInformation)=0,"",IF(INDEX(AuthorList[Author Name],$A2708)="","",
CONCATENATE("  - &amp;AuthorListID",TEXT($A2708,"0000"),
"  {CitationID: *CitationID0001",
", PersonID: *PersonID",TEXT(MATCH(INDEX(AuthorList[Author Name],$A2708),People[Full Name],0),"0000"),
", AuthorOrder: ",INDEX(AuthorList[Author Number],$A2708),"}")))</f>
        <v>#REF!</v>
      </c>
      <c r="K2708" t="e">
        <f>IF(INDEX(SamplingFeatures[Feature Code],$A2708)="","",
CONCATENATE("  - &amp;SamplingFeatureID",TEXT($A2708,"0000"),
" {","SamplingFeatureUUID:  ",CHAR(34),INDEX(SamplingFeatures[Sampling Feature UUID],$A2708),CHAR(34),
", SamplingFeatureTypeCV:  ",CHAR(34),INDEX(SamplingFeatures[Sampling Feature Type],$A2708),CHAR(34),
", SamplingFeatureCode:  ",CHAR(34),INDEX(SamplingFeatures[Feature Code],$A2708),CHAR(34),
", SamplingFeatureName:  ",CHAR(34),INDEX(SamplingFeatures[Feature Name],$A2708),CHAR(34),
", SamplingFeatureDescription:  ",CHAR(34),INDEX(SamplingFeatures[Feature Description],$A2708),CHAR(34),
", SamplingFeatureGeotypeCV:  ",CHAR(34),INDEX(SamplingFeatures[Feature Geo Type],$A2708),CHAR(34),
", FeatureGeometry:  ",CHAR(34),INDEX(SamplingFeatures[Feature Geometry],$A2708),CHAR(34),
", Elevation_m:  ",CHAR(34),INDEX(SamplingFeatures[Elevation_m],$A2708),CHAR(34),
", ElevationDatumCV:  ",CHAR(34),ElevationDatum,CHAR(34),"}"))</f>
        <v>#REF!</v>
      </c>
      <c r="L2708" t="e">
        <f>IF(INDEX(SamplingFeatures[Sampling Feature Type],$A2708)&lt;&gt;"Site","",
CONCATENATE("  - &amp;SiteID",TEXT(SUMPRODUCT(--($L$3:$L2707&lt;&gt;"")),"0000"),
" {","SamplingFeatureID:  *SamplingFeatureID",TEXT($A2708,"0000"),
", SiteTypeCV:  ",CHAR(34),INDEX(Sites[Site Type],$A2708),CHAR(34),
", Latitude:  ",INDEX(Sites[Latitude],$A2708),
", Longitude:  ",INDEX(Sites[Longitude],$A2708),
", SRSName:  ",CHAR(34),LatLonDatum,CHAR(34),"}"))</f>
        <v>#REF!</v>
      </c>
      <c r="M2708" t="e">
        <f>IF(INDEX(SamplingFeatures[Sampling Feature Type],$A2708)&lt;&gt;"Specimen","",
CONCATENATE("  - &amp;SpecimenID",TEXT(SUMPRODUCT(--($M$3:$M2707&lt;&gt;"")),"0000"),
" {","SamplingFeatureID:  *SamplingFeatureID",TEXT($A2708,"0000"),
", SpecimenTypeCV:  ",CHAR(34),INDEX(Specimens[Specimen Type],$A2708),CHAR(34),
", SpecimenMediumCV:  ",INDEX(Specimens[Specimen Medium],$A2708),
", IsFieldSpecimen:  ",CHAR(34),INDEX(Specimens[Is Field Specimen?],$A2708),CHAR(34),"}"))</f>
        <v>#REF!</v>
      </c>
      <c r="N2708" t="e">
        <f>IF(COUNTA(SpatialOffsets[])=0,"", IF(INDEX(SpatialOffsets[Spatial Offset Type],$A2708)="","",
CONCATENATE("  - &amp;SpatialOffsetID",TEXT($A2708,"0000"),
" {","SpatialOffsetTypeCV:  ",CHAR(34),INDEX(SpatialOffsets[Spatial Offset Type],$A2708),CHAR(34),
", Offset1Value:  ",INDEX(SpatialOffsets[Offset 1 Value],$A2708),
", Offset1UnitID:  ",CHAR(34),INDEX(SpatialOffsets[Offset 1 Unit],$A2708),CHAR(34),
", Offset2Value:  ",INDEX(SpatialOffsets[Offset 2 Value],$A2708),
", Offset2UnitID:  ",CHAR(34),INDEX(SpatialOffsets[Offset 2 Unit],$A2708),CHAR(34),
", Offset3Value:  ",INDEX(SpatialOffsets[Offset 3 Value],$A2708),
", Offset3UnitID:  ",CHAR(34),INDEX(SpatialOffsets[Offset 3 Unit],$A2708),CHAR(34),,"}")))</f>
        <v>#REF!</v>
      </c>
      <c r="O2708" t="e">
        <f>IF(COUNTA(RelatedFeatures[])=0,"", IF(INDEX(RelatedFeatures[First Sampling Feature Code],$A2708)="","",
CONCATENATE("  - &amp;RelationID",TEXT($A2708,"0000"),
" {","SamplingFeatureID:  *SamplingFeatureID",TEXT(MATCH(INDEX(RelatedFeatures[First Sampling Feature Code],$A2708),SamplingFeatures[Feature Code],0),"0000"),
", RelationshipTypeCV:  ",CHAR(34),INDEX(RelatedFeatures[Relationship Type],$A2708),CHAR(34),
", RelatedFeatureID: *SamplingFeatureID",TEXT(MATCH(INDEX(RelatedFeatures[Second Sampling Feature Code],$A2708),SamplingFeatures[Feature Code],0),"0000"),
", SpatialOffsetID:  ",IF(INDEX(RelatedFeatures[Offset Number],$A2708)="","",CONCATENATE("*SpatialOffsetID",TEXT(INDEX(RelatedFeatures[Offset Number],$A2708),"0000"))),"}")))</f>
        <v>#REF!</v>
      </c>
      <c r="P2708" t="e">
        <f>IF(INDEX(Methods[Method Type],$A2708)="","",
CONCATENATE("  - &amp;MethodID",TEXT($A2708,"0000"),
" {","MethodTypeCV:  ",CHAR(34),INDEX(Methods[Method Type],$A2708),CHAR(34),
", MethodCode:  ",CHAR(34),INDEX(Methods[Method Code],$A2708),CHAR(34),
", MethodName:  ",CHAR(34),INDEX(Methods[Method Name],$A2708),CHAR(34),
", MethodDescription:  ",CHAR(34),INDEX(Methods[Method Description],$A2708),CHAR(34),
", MethodLink:  ",CHAR(34),INDEX(Methods[Method Link],$A2708),CHAR(34),
", OrganizationID: *OrganizationID",TEXT(MATCH(INDEX(Methods[Organization Name],$A2708),Organizations[Organization Name],0),"0000"),"}"))</f>
        <v>#REF!</v>
      </c>
      <c r="Q2708" t="e">
        <f>IF(INDEX(Variables[Variable Type],$A2708)="","",
CONCATENATE("  - &amp;VariableID",TEXT($A2708,"0000"),
" {","VariableTypeCV:  ",CHAR(34),INDEX(Variables[Variable Type],$A2708),CHAR(34),
", VariableCode:  ",CHAR(34),INDEX(Variables[Variable Code],$A2708),CHAR(34),
", VariableNameCV:  ",CHAR(34),INDEX(Variables[Variable Name],$A2708),CHAR(34),
", VariableDefinition:  ",CHAR(34),INDEX(Variables[Variable Definition],$A2708),CHAR(34),
", SpecciationCV:  ",CHAR(34),INDEX(Variables[Speciation],$A2708),CHAR(34),
", NoDataValue:  ",CHAR(34),INDEX(Variables[No Data Value],$A2708),CHAR(34),"}"))</f>
        <v>#REF!</v>
      </c>
    </row>
    <row r="2709" spans="1:17" x14ac:dyDescent="0.25">
      <c r="A2709">
        <v>2706</v>
      </c>
      <c r="D2709" t="e">
        <f>IF(INDEX(People[First Name],$A2709)="","",
CONCATENATE("  - &amp;PersonID",TEXT($A2709,"0000"),
" {","PersonFirstName:  ",CHAR(34),INDEX(People[First Name],$A2709),CHAR(34),
", PersonMiddleName:  ",CHAR(34),INDEX(People[Middle Name],$A2709),CHAR(34),
", PersonLastName:  ",CHAR(34),INDEX(People[Last Name],$A2709),CHAR(34),"}"))</f>
        <v>#REF!</v>
      </c>
      <c r="E2709" t="e">
        <f>IF(INDEX(Organizations[Organization Type '[CV']],$A2709)="","",
CONCATENATE("  - &amp;OrganizationID",TEXT($A2709,"0000"),
" {","OrganizationTypeCV:  ",CHAR(34),INDEX(Organizations[Organization Type '[CV']],$A2709),CHAR(34),
", OrganizationCode:  ",CHAR(34),INDEX(Organizations[Organization Code],$A2709),CHAR(34),
", OrganizationName:  ",CHAR(34),INDEX(Organizations[Organization Name],$A2709),CHAR(34),
", OrganizationDescription:  ",CHAR(34),INDEX(Organizations[Organization Description],$A2709),CHAR(34),
", OrganizationLink:  ",CHAR(34),INDEX(Organizations[Organization Link],$A2709),CHAR(34),"}"))</f>
        <v>#REF!</v>
      </c>
      <c r="F2709" t="e">
        <f>IF(INDEX(People[First Name],$A2709)="","",
CONCATENATE("  - &amp;AffiliationID",TEXT($A2709,"0000"),
" {PersonID: *PersonID",TEXT($A2709,"0000"),
", OrganizationID: *OrganizationID",TEXT(MATCH(INDEX(People[Organization Name],$A2709),Organizations[Organization Name],0),"0000"),
", IsPrimaryOrganizationContact: , AffiliationStartDate: , AffiliationEndDate: , PrimaryPhone: ",
", PrimaryEmail: ",CHAR(34),INDEX(People[Primary Email],$A2709),CHAR(34),
", PrimaryAddress: ",CHAR(34),INDEX(People[Primary Address],$A2709),CHAR(34),
", PersonLink: }"))</f>
        <v>#REF!</v>
      </c>
      <c r="H2709" t="e">
        <f>IF(COUNTA(CitationInformation)=0,"",IF(INDEX(AuthorList[Author Name],$A2709)="","",
CONCATENATE("  - &amp;AuthorListID",TEXT($A2709,"0000"),
"  {CitationID: *CitationID0001",
", PersonID: *PersonID",TEXT(MATCH(INDEX(AuthorList[Author Name],$A2709),People[Full Name],0),"0000"),
", AuthorOrder: ",INDEX(AuthorList[Author Number],$A2709),"}")))</f>
        <v>#REF!</v>
      </c>
      <c r="K2709" t="e">
        <f>IF(INDEX(SamplingFeatures[Feature Code],$A2709)="","",
CONCATENATE("  - &amp;SamplingFeatureID",TEXT($A2709,"0000"),
" {","SamplingFeatureUUID:  ",CHAR(34),INDEX(SamplingFeatures[Sampling Feature UUID],$A2709),CHAR(34),
", SamplingFeatureTypeCV:  ",CHAR(34),INDEX(SamplingFeatures[Sampling Feature Type],$A2709),CHAR(34),
", SamplingFeatureCode:  ",CHAR(34),INDEX(SamplingFeatures[Feature Code],$A2709),CHAR(34),
", SamplingFeatureName:  ",CHAR(34),INDEX(SamplingFeatures[Feature Name],$A2709),CHAR(34),
", SamplingFeatureDescription:  ",CHAR(34),INDEX(SamplingFeatures[Feature Description],$A2709),CHAR(34),
", SamplingFeatureGeotypeCV:  ",CHAR(34),INDEX(SamplingFeatures[Feature Geo Type],$A2709),CHAR(34),
", FeatureGeometry:  ",CHAR(34),INDEX(SamplingFeatures[Feature Geometry],$A2709),CHAR(34),
", Elevation_m:  ",CHAR(34),INDEX(SamplingFeatures[Elevation_m],$A2709),CHAR(34),
", ElevationDatumCV:  ",CHAR(34),ElevationDatum,CHAR(34),"}"))</f>
        <v>#REF!</v>
      </c>
      <c r="L2709" t="e">
        <f>IF(INDEX(SamplingFeatures[Sampling Feature Type],$A2709)&lt;&gt;"Site","",
CONCATENATE("  - &amp;SiteID",TEXT(SUMPRODUCT(--($L$3:$L2708&lt;&gt;"")),"0000"),
" {","SamplingFeatureID:  *SamplingFeatureID",TEXT($A2709,"0000"),
", SiteTypeCV:  ",CHAR(34),INDEX(Sites[Site Type],$A2709),CHAR(34),
", Latitude:  ",INDEX(Sites[Latitude],$A2709),
", Longitude:  ",INDEX(Sites[Longitude],$A2709),
", SRSName:  ",CHAR(34),LatLonDatum,CHAR(34),"}"))</f>
        <v>#REF!</v>
      </c>
      <c r="M2709" t="e">
        <f>IF(INDEX(SamplingFeatures[Sampling Feature Type],$A2709)&lt;&gt;"Specimen","",
CONCATENATE("  - &amp;SpecimenID",TEXT(SUMPRODUCT(--($M$3:$M2708&lt;&gt;"")),"0000"),
" {","SamplingFeatureID:  *SamplingFeatureID",TEXT($A2709,"0000"),
", SpecimenTypeCV:  ",CHAR(34),INDEX(Specimens[Specimen Type],$A2709),CHAR(34),
", SpecimenMediumCV:  ",INDEX(Specimens[Specimen Medium],$A2709),
", IsFieldSpecimen:  ",CHAR(34),INDEX(Specimens[Is Field Specimen?],$A2709),CHAR(34),"}"))</f>
        <v>#REF!</v>
      </c>
      <c r="N2709" t="e">
        <f>IF(COUNTA(SpatialOffsets[])=0,"", IF(INDEX(SpatialOffsets[Spatial Offset Type],$A2709)="","",
CONCATENATE("  - &amp;SpatialOffsetID",TEXT($A2709,"0000"),
" {","SpatialOffsetTypeCV:  ",CHAR(34),INDEX(SpatialOffsets[Spatial Offset Type],$A2709),CHAR(34),
", Offset1Value:  ",INDEX(SpatialOffsets[Offset 1 Value],$A2709),
", Offset1UnitID:  ",CHAR(34),INDEX(SpatialOffsets[Offset 1 Unit],$A2709),CHAR(34),
", Offset2Value:  ",INDEX(SpatialOffsets[Offset 2 Value],$A2709),
", Offset2UnitID:  ",CHAR(34),INDEX(SpatialOffsets[Offset 2 Unit],$A2709),CHAR(34),
", Offset3Value:  ",INDEX(SpatialOffsets[Offset 3 Value],$A2709),
", Offset3UnitID:  ",CHAR(34),INDEX(SpatialOffsets[Offset 3 Unit],$A2709),CHAR(34),,"}")))</f>
        <v>#REF!</v>
      </c>
      <c r="O2709" t="e">
        <f>IF(COUNTA(RelatedFeatures[])=0,"", IF(INDEX(RelatedFeatures[First Sampling Feature Code],$A2709)="","",
CONCATENATE("  - &amp;RelationID",TEXT($A2709,"0000"),
" {","SamplingFeatureID:  *SamplingFeatureID",TEXT(MATCH(INDEX(RelatedFeatures[First Sampling Feature Code],$A2709),SamplingFeatures[Feature Code],0),"0000"),
", RelationshipTypeCV:  ",CHAR(34),INDEX(RelatedFeatures[Relationship Type],$A2709),CHAR(34),
", RelatedFeatureID: *SamplingFeatureID",TEXT(MATCH(INDEX(RelatedFeatures[Second Sampling Feature Code],$A2709),SamplingFeatures[Feature Code],0),"0000"),
", SpatialOffsetID:  ",IF(INDEX(RelatedFeatures[Offset Number],$A2709)="","",CONCATENATE("*SpatialOffsetID",TEXT(INDEX(RelatedFeatures[Offset Number],$A2709),"0000"))),"}")))</f>
        <v>#REF!</v>
      </c>
      <c r="P2709" t="e">
        <f>IF(INDEX(Methods[Method Type],$A2709)="","",
CONCATENATE("  - &amp;MethodID",TEXT($A2709,"0000"),
" {","MethodTypeCV:  ",CHAR(34),INDEX(Methods[Method Type],$A2709),CHAR(34),
", MethodCode:  ",CHAR(34),INDEX(Methods[Method Code],$A2709),CHAR(34),
", MethodName:  ",CHAR(34),INDEX(Methods[Method Name],$A2709),CHAR(34),
", MethodDescription:  ",CHAR(34),INDEX(Methods[Method Description],$A2709),CHAR(34),
", MethodLink:  ",CHAR(34),INDEX(Methods[Method Link],$A2709),CHAR(34),
", OrganizationID: *OrganizationID",TEXT(MATCH(INDEX(Methods[Organization Name],$A2709),Organizations[Organization Name],0),"0000"),"}"))</f>
        <v>#REF!</v>
      </c>
      <c r="Q2709" t="e">
        <f>IF(INDEX(Variables[Variable Type],$A2709)="","",
CONCATENATE("  - &amp;VariableID",TEXT($A2709,"0000"),
" {","VariableTypeCV:  ",CHAR(34),INDEX(Variables[Variable Type],$A2709),CHAR(34),
", VariableCode:  ",CHAR(34),INDEX(Variables[Variable Code],$A2709),CHAR(34),
", VariableNameCV:  ",CHAR(34),INDEX(Variables[Variable Name],$A2709),CHAR(34),
", VariableDefinition:  ",CHAR(34),INDEX(Variables[Variable Definition],$A2709),CHAR(34),
", SpecciationCV:  ",CHAR(34),INDEX(Variables[Speciation],$A2709),CHAR(34),
", NoDataValue:  ",CHAR(34),INDEX(Variables[No Data Value],$A2709),CHAR(34),"}"))</f>
        <v>#REF!</v>
      </c>
    </row>
    <row r="2710" spans="1:17" x14ac:dyDescent="0.25">
      <c r="A2710">
        <v>2707</v>
      </c>
      <c r="D2710" t="e">
        <f>IF(INDEX(People[First Name],$A2710)="","",
CONCATENATE("  - &amp;PersonID",TEXT($A2710,"0000"),
" {","PersonFirstName:  ",CHAR(34),INDEX(People[First Name],$A2710),CHAR(34),
", PersonMiddleName:  ",CHAR(34),INDEX(People[Middle Name],$A2710),CHAR(34),
", PersonLastName:  ",CHAR(34),INDEX(People[Last Name],$A2710),CHAR(34),"}"))</f>
        <v>#REF!</v>
      </c>
      <c r="E2710" t="e">
        <f>IF(INDEX(Organizations[Organization Type '[CV']],$A2710)="","",
CONCATENATE("  - &amp;OrganizationID",TEXT($A2710,"0000"),
" {","OrganizationTypeCV:  ",CHAR(34),INDEX(Organizations[Organization Type '[CV']],$A2710),CHAR(34),
", OrganizationCode:  ",CHAR(34),INDEX(Organizations[Organization Code],$A2710),CHAR(34),
", OrganizationName:  ",CHAR(34),INDEX(Organizations[Organization Name],$A2710),CHAR(34),
", OrganizationDescription:  ",CHAR(34),INDEX(Organizations[Organization Description],$A2710),CHAR(34),
", OrganizationLink:  ",CHAR(34),INDEX(Organizations[Organization Link],$A2710),CHAR(34),"}"))</f>
        <v>#REF!</v>
      </c>
      <c r="F2710" t="e">
        <f>IF(INDEX(People[First Name],$A2710)="","",
CONCATENATE("  - &amp;AffiliationID",TEXT($A2710,"0000"),
" {PersonID: *PersonID",TEXT($A2710,"0000"),
", OrganizationID: *OrganizationID",TEXT(MATCH(INDEX(People[Organization Name],$A2710),Organizations[Organization Name],0),"0000"),
", IsPrimaryOrganizationContact: , AffiliationStartDate: , AffiliationEndDate: , PrimaryPhone: ",
", PrimaryEmail: ",CHAR(34),INDEX(People[Primary Email],$A2710),CHAR(34),
", PrimaryAddress: ",CHAR(34),INDEX(People[Primary Address],$A2710),CHAR(34),
", PersonLink: }"))</f>
        <v>#REF!</v>
      </c>
      <c r="H2710" t="e">
        <f>IF(COUNTA(CitationInformation)=0,"",IF(INDEX(AuthorList[Author Name],$A2710)="","",
CONCATENATE("  - &amp;AuthorListID",TEXT($A2710,"0000"),
"  {CitationID: *CitationID0001",
", PersonID: *PersonID",TEXT(MATCH(INDEX(AuthorList[Author Name],$A2710),People[Full Name],0),"0000"),
", AuthorOrder: ",INDEX(AuthorList[Author Number],$A2710),"}")))</f>
        <v>#REF!</v>
      </c>
      <c r="K2710" t="e">
        <f>IF(INDEX(SamplingFeatures[Feature Code],$A2710)="","",
CONCATENATE("  - &amp;SamplingFeatureID",TEXT($A2710,"0000"),
" {","SamplingFeatureUUID:  ",CHAR(34),INDEX(SamplingFeatures[Sampling Feature UUID],$A2710),CHAR(34),
", SamplingFeatureTypeCV:  ",CHAR(34),INDEX(SamplingFeatures[Sampling Feature Type],$A2710),CHAR(34),
", SamplingFeatureCode:  ",CHAR(34),INDEX(SamplingFeatures[Feature Code],$A2710),CHAR(34),
", SamplingFeatureName:  ",CHAR(34),INDEX(SamplingFeatures[Feature Name],$A2710),CHAR(34),
", SamplingFeatureDescription:  ",CHAR(34),INDEX(SamplingFeatures[Feature Description],$A2710),CHAR(34),
", SamplingFeatureGeotypeCV:  ",CHAR(34),INDEX(SamplingFeatures[Feature Geo Type],$A2710),CHAR(34),
", FeatureGeometry:  ",CHAR(34),INDEX(SamplingFeatures[Feature Geometry],$A2710),CHAR(34),
", Elevation_m:  ",CHAR(34),INDEX(SamplingFeatures[Elevation_m],$A2710),CHAR(34),
", ElevationDatumCV:  ",CHAR(34),ElevationDatum,CHAR(34),"}"))</f>
        <v>#REF!</v>
      </c>
      <c r="L2710" t="e">
        <f>IF(INDEX(SamplingFeatures[Sampling Feature Type],$A2710)&lt;&gt;"Site","",
CONCATENATE("  - &amp;SiteID",TEXT(SUMPRODUCT(--($L$3:$L2709&lt;&gt;"")),"0000"),
" {","SamplingFeatureID:  *SamplingFeatureID",TEXT($A2710,"0000"),
", SiteTypeCV:  ",CHAR(34),INDEX(Sites[Site Type],$A2710),CHAR(34),
", Latitude:  ",INDEX(Sites[Latitude],$A2710),
", Longitude:  ",INDEX(Sites[Longitude],$A2710),
", SRSName:  ",CHAR(34),LatLonDatum,CHAR(34),"}"))</f>
        <v>#REF!</v>
      </c>
      <c r="M2710" t="e">
        <f>IF(INDEX(SamplingFeatures[Sampling Feature Type],$A2710)&lt;&gt;"Specimen","",
CONCATENATE("  - &amp;SpecimenID",TEXT(SUMPRODUCT(--($M$3:$M2709&lt;&gt;"")),"0000"),
" {","SamplingFeatureID:  *SamplingFeatureID",TEXT($A2710,"0000"),
", SpecimenTypeCV:  ",CHAR(34),INDEX(Specimens[Specimen Type],$A2710),CHAR(34),
", SpecimenMediumCV:  ",INDEX(Specimens[Specimen Medium],$A2710),
", IsFieldSpecimen:  ",CHAR(34),INDEX(Specimens[Is Field Specimen?],$A2710),CHAR(34),"}"))</f>
        <v>#REF!</v>
      </c>
      <c r="N2710" t="e">
        <f>IF(COUNTA(SpatialOffsets[])=0,"", IF(INDEX(SpatialOffsets[Spatial Offset Type],$A2710)="","",
CONCATENATE("  - &amp;SpatialOffsetID",TEXT($A2710,"0000"),
" {","SpatialOffsetTypeCV:  ",CHAR(34),INDEX(SpatialOffsets[Spatial Offset Type],$A2710),CHAR(34),
", Offset1Value:  ",INDEX(SpatialOffsets[Offset 1 Value],$A2710),
", Offset1UnitID:  ",CHAR(34),INDEX(SpatialOffsets[Offset 1 Unit],$A2710),CHAR(34),
", Offset2Value:  ",INDEX(SpatialOffsets[Offset 2 Value],$A2710),
", Offset2UnitID:  ",CHAR(34),INDEX(SpatialOffsets[Offset 2 Unit],$A2710),CHAR(34),
", Offset3Value:  ",INDEX(SpatialOffsets[Offset 3 Value],$A2710),
", Offset3UnitID:  ",CHAR(34),INDEX(SpatialOffsets[Offset 3 Unit],$A2710),CHAR(34),,"}")))</f>
        <v>#REF!</v>
      </c>
      <c r="O2710" t="e">
        <f>IF(COUNTA(RelatedFeatures[])=0,"", IF(INDEX(RelatedFeatures[First Sampling Feature Code],$A2710)="","",
CONCATENATE("  - &amp;RelationID",TEXT($A2710,"0000"),
" {","SamplingFeatureID:  *SamplingFeatureID",TEXT(MATCH(INDEX(RelatedFeatures[First Sampling Feature Code],$A2710),SamplingFeatures[Feature Code],0),"0000"),
", RelationshipTypeCV:  ",CHAR(34),INDEX(RelatedFeatures[Relationship Type],$A2710),CHAR(34),
", RelatedFeatureID: *SamplingFeatureID",TEXT(MATCH(INDEX(RelatedFeatures[Second Sampling Feature Code],$A2710),SamplingFeatures[Feature Code],0),"0000"),
", SpatialOffsetID:  ",IF(INDEX(RelatedFeatures[Offset Number],$A2710)="","",CONCATENATE("*SpatialOffsetID",TEXT(INDEX(RelatedFeatures[Offset Number],$A2710),"0000"))),"}")))</f>
        <v>#REF!</v>
      </c>
      <c r="P2710" t="e">
        <f>IF(INDEX(Methods[Method Type],$A2710)="","",
CONCATENATE("  - &amp;MethodID",TEXT($A2710,"0000"),
" {","MethodTypeCV:  ",CHAR(34),INDEX(Methods[Method Type],$A2710),CHAR(34),
", MethodCode:  ",CHAR(34),INDEX(Methods[Method Code],$A2710),CHAR(34),
", MethodName:  ",CHAR(34),INDEX(Methods[Method Name],$A2710),CHAR(34),
", MethodDescription:  ",CHAR(34),INDEX(Methods[Method Description],$A2710),CHAR(34),
", MethodLink:  ",CHAR(34),INDEX(Methods[Method Link],$A2710),CHAR(34),
", OrganizationID: *OrganizationID",TEXT(MATCH(INDEX(Methods[Organization Name],$A2710),Organizations[Organization Name],0),"0000"),"}"))</f>
        <v>#REF!</v>
      </c>
      <c r="Q2710" t="e">
        <f>IF(INDEX(Variables[Variable Type],$A2710)="","",
CONCATENATE("  - &amp;VariableID",TEXT($A2710,"0000"),
" {","VariableTypeCV:  ",CHAR(34),INDEX(Variables[Variable Type],$A2710),CHAR(34),
", VariableCode:  ",CHAR(34),INDEX(Variables[Variable Code],$A2710),CHAR(34),
", VariableNameCV:  ",CHAR(34),INDEX(Variables[Variable Name],$A2710),CHAR(34),
", VariableDefinition:  ",CHAR(34),INDEX(Variables[Variable Definition],$A2710),CHAR(34),
", SpecciationCV:  ",CHAR(34),INDEX(Variables[Speciation],$A2710),CHAR(34),
", NoDataValue:  ",CHAR(34),INDEX(Variables[No Data Value],$A2710),CHAR(34),"}"))</f>
        <v>#REF!</v>
      </c>
    </row>
    <row r="2711" spans="1:17" x14ac:dyDescent="0.25">
      <c r="A2711">
        <v>2708</v>
      </c>
      <c r="D2711" t="e">
        <f>IF(INDEX(People[First Name],$A2711)="","",
CONCATENATE("  - &amp;PersonID",TEXT($A2711,"0000"),
" {","PersonFirstName:  ",CHAR(34),INDEX(People[First Name],$A2711),CHAR(34),
", PersonMiddleName:  ",CHAR(34),INDEX(People[Middle Name],$A2711),CHAR(34),
", PersonLastName:  ",CHAR(34),INDEX(People[Last Name],$A2711),CHAR(34),"}"))</f>
        <v>#REF!</v>
      </c>
      <c r="E2711" t="e">
        <f>IF(INDEX(Organizations[Organization Type '[CV']],$A2711)="","",
CONCATENATE("  - &amp;OrganizationID",TEXT($A2711,"0000"),
" {","OrganizationTypeCV:  ",CHAR(34),INDEX(Organizations[Organization Type '[CV']],$A2711),CHAR(34),
", OrganizationCode:  ",CHAR(34),INDEX(Organizations[Organization Code],$A2711),CHAR(34),
", OrganizationName:  ",CHAR(34),INDEX(Organizations[Organization Name],$A2711),CHAR(34),
", OrganizationDescription:  ",CHAR(34),INDEX(Organizations[Organization Description],$A2711),CHAR(34),
", OrganizationLink:  ",CHAR(34),INDEX(Organizations[Organization Link],$A2711),CHAR(34),"}"))</f>
        <v>#REF!</v>
      </c>
      <c r="F2711" t="e">
        <f>IF(INDEX(People[First Name],$A2711)="","",
CONCATENATE("  - &amp;AffiliationID",TEXT($A2711,"0000"),
" {PersonID: *PersonID",TEXT($A2711,"0000"),
", OrganizationID: *OrganizationID",TEXT(MATCH(INDEX(People[Organization Name],$A2711),Organizations[Organization Name],0),"0000"),
", IsPrimaryOrganizationContact: , AffiliationStartDate: , AffiliationEndDate: , PrimaryPhone: ",
", PrimaryEmail: ",CHAR(34),INDEX(People[Primary Email],$A2711),CHAR(34),
", PrimaryAddress: ",CHAR(34),INDEX(People[Primary Address],$A2711),CHAR(34),
", PersonLink: }"))</f>
        <v>#REF!</v>
      </c>
      <c r="H2711" t="e">
        <f>IF(COUNTA(CitationInformation)=0,"",IF(INDEX(AuthorList[Author Name],$A2711)="","",
CONCATENATE("  - &amp;AuthorListID",TEXT($A2711,"0000"),
"  {CitationID: *CitationID0001",
", PersonID: *PersonID",TEXT(MATCH(INDEX(AuthorList[Author Name],$A2711),People[Full Name],0),"0000"),
", AuthorOrder: ",INDEX(AuthorList[Author Number],$A2711),"}")))</f>
        <v>#REF!</v>
      </c>
      <c r="K2711" t="e">
        <f>IF(INDEX(SamplingFeatures[Feature Code],$A2711)="","",
CONCATENATE("  - &amp;SamplingFeatureID",TEXT($A2711,"0000"),
" {","SamplingFeatureUUID:  ",CHAR(34),INDEX(SamplingFeatures[Sampling Feature UUID],$A2711),CHAR(34),
", SamplingFeatureTypeCV:  ",CHAR(34),INDEX(SamplingFeatures[Sampling Feature Type],$A2711),CHAR(34),
", SamplingFeatureCode:  ",CHAR(34),INDEX(SamplingFeatures[Feature Code],$A2711),CHAR(34),
", SamplingFeatureName:  ",CHAR(34),INDEX(SamplingFeatures[Feature Name],$A2711),CHAR(34),
", SamplingFeatureDescription:  ",CHAR(34),INDEX(SamplingFeatures[Feature Description],$A2711),CHAR(34),
", SamplingFeatureGeotypeCV:  ",CHAR(34),INDEX(SamplingFeatures[Feature Geo Type],$A2711),CHAR(34),
", FeatureGeometry:  ",CHAR(34),INDEX(SamplingFeatures[Feature Geometry],$A2711),CHAR(34),
", Elevation_m:  ",CHAR(34),INDEX(SamplingFeatures[Elevation_m],$A2711),CHAR(34),
", ElevationDatumCV:  ",CHAR(34),ElevationDatum,CHAR(34),"}"))</f>
        <v>#REF!</v>
      </c>
      <c r="L2711" t="e">
        <f>IF(INDEX(SamplingFeatures[Sampling Feature Type],$A2711)&lt;&gt;"Site","",
CONCATENATE("  - &amp;SiteID",TEXT(SUMPRODUCT(--($L$3:$L2710&lt;&gt;"")),"0000"),
" {","SamplingFeatureID:  *SamplingFeatureID",TEXT($A2711,"0000"),
", SiteTypeCV:  ",CHAR(34),INDEX(Sites[Site Type],$A2711),CHAR(34),
", Latitude:  ",INDEX(Sites[Latitude],$A2711),
", Longitude:  ",INDEX(Sites[Longitude],$A2711),
", SRSName:  ",CHAR(34),LatLonDatum,CHAR(34),"}"))</f>
        <v>#REF!</v>
      </c>
      <c r="M2711" t="e">
        <f>IF(INDEX(SamplingFeatures[Sampling Feature Type],$A2711)&lt;&gt;"Specimen","",
CONCATENATE("  - &amp;SpecimenID",TEXT(SUMPRODUCT(--($M$3:$M2710&lt;&gt;"")),"0000"),
" {","SamplingFeatureID:  *SamplingFeatureID",TEXT($A2711,"0000"),
", SpecimenTypeCV:  ",CHAR(34),INDEX(Specimens[Specimen Type],$A2711),CHAR(34),
", SpecimenMediumCV:  ",INDEX(Specimens[Specimen Medium],$A2711),
", IsFieldSpecimen:  ",CHAR(34),INDEX(Specimens[Is Field Specimen?],$A2711),CHAR(34),"}"))</f>
        <v>#REF!</v>
      </c>
      <c r="N2711" t="e">
        <f>IF(COUNTA(SpatialOffsets[])=0,"", IF(INDEX(SpatialOffsets[Spatial Offset Type],$A2711)="","",
CONCATENATE("  - &amp;SpatialOffsetID",TEXT($A2711,"0000"),
" {","SpatialOffsetTypeCV:  ",CHAR(34),INDEX(SpatialOffsets[Spatial Offset Type],$A2711),CHAR(34),
", Offset1Value:  ",INDEX(SpatialOffsets[Offset 1 Value],$A2711),
", Offset1UnitID:  ",CHAR(34),INDEX(SpatialOffsets[Offset 1 Unit],$A2711),CHAR(34),
", Offset2Value:  ",INDEX(SpatialOffsets[Offset 2 Value],$A2711),
", Offset2UnitID:  ",CHAR(34),INDEX(SpatialOffsets[Offset 2 Unit],$A2711),CHAR(34),
", Offset3Value:  ",INDEX(SpatialOffsets[Offset 3 Value],$A2711),
", Offset3UnitID:  ",CHAR(34),INDEX(SpatialOffsets[Offset 3 Unit],$A2711),CHAR(34),,"}")))</f>
        <v>#REF!</v>
      </c>
      <c r="O2711" t="e">
        <f>IF(COUNTA(RelatedFeatures[])=0,"", IF(INDEX(RelatedFeatures[First Sampling Feature Code],$A2711)="","",
CONCATENATE("  - &amp;RelationID",TEXT($A2711,"0000"),
" {","SamplingFeatureID:  *SamplingFeatureID",TEXT(MATCH(INDEX(RelatedFeatures[First Sampling Feature Code],$A2711),SamplingFeatures[Feature Code],0),"0000"),
", RelationshipTypeCV:  ",CHAR(34),INDEX(RelatedFeatures[Relationship Type],$A2711),CHAR(34),
", RelatedFeatureID: *SamplingFeatureID",TEXT(MATCH(INDEX(RelatedFeatures[Second Sampling Feature Code],$A2711),SamplingFeatures[Feature Code],0),"0000"),
", SpatialOffsetID:  ",IF(INDEX(RelatedFeatures[Offset Number],$A2711)="","",CONCATENATE("*SpatialOffsetID",TEXT(INDEX(RelatedFeatures[Offset Number],$A2711),"0000"))),"}")))</f>
        <v>#REF!</v>
      </c>
      <c r="P2711" t="e">
        <f>IF(INDEX(Methods[Method Type],$A2711)="","",
CONCATENATE("  - &amp;MethodID",TEXT($A2711,"0000"),
" {","MethodTypeCV:  ",CHAR(34),INDEX(Methods[Method Type],$A2711),CHAR(34),
", MethodCode:  ",CHAR(34),INDEX(Methods[Method Code],$A2711),CHAR(34),
", MethodName:  ",CHAR(34),INDEX(Methods[Method Name],$A2711),CHAR(34),
", MethodDescription:  ",CHAR(34),INDEX(Methods[Method Description],$A2711),CHAR(34),
", MethodLink:  ",CHAR(34),INDEX(Methods[Method Link],$A2711),CHAR(34),
", OrganizationID: *OrganizationID",TEXT(MATCH(INDEX(Methods[Organization Name],$A2711),Organizations[Organization Name],0),"0000"),"}"))</f>
        <v>#REF!</v>
      </c>
      <c r="Q2711" t="e">
        <f>IF(INDEX(Variables[Variable Type],$A2711)="","",
CONCATENATE("  - &amp;VariableID",TEXT($A2711,"0000"),
" {","VariableTypeCV:  ",CHAR(34),INDEX(Variables[Variable Type],$A2711),CHAR(34),
", VariableCode:  ",CHAR(34),INDEX(Variables[Variable Code],$A2711),CHAR(34),
", VariableNameCV:  ",CHAR(34),INDEX(Variables[Variable Name],$A2711),CHAR(34),
", VariableDefinition:  ",CHAR(34),INDEX(Variables[Variable Definition],$A2711),CHAR(34),
", SpecciationCV:  ",CHAR(34),INDEX(Variables[Speciation],$A2711),CHAR(34),
", NoDataValue:  ",CHAR(34),INDEX(Variables[No Data Value],$A2711),CHAR(34),"}"))</f>
        <v>#REF!</v>
      </c>
    </row>
    <row r="2712" spans="1:17" x14ac:dyDescent="0.25">
      <c r="A2712">
        <v>2709</v>
      </c>
      <c r="D2712" t="e">
        <f>IF(INDEX(People[First Name],$A2712)="","",
CONCATENATE("  - &amp;PersonID",TEXT($A2712,"0000"),
" {","PersonFirstName:  ",CHAR(34),INDEX(People[First Name],$A2712),CHAR(34),
", PersonMiddleName:  ",CHAR(34),INDEX(People[Middle Name],$A2712),CHAR(34),
", PersonLastName:  ",CHAR(34),INDEX(People[Last Name],$A2712),CHAR(34),"}"))</f>
        <v>#REF!</v>
      </c>
      <c r="E2712" t="e">
        <f>IF(INDEX(Organizations[Organization Type '[CV']],$A2712)="","",
CONCATENATE("  - &amp;OrganizationID",TEXT($A2712,"0000"),
" {","OrganizationTypeCV:  ",CHAR(34),INDEX(Organizations[Organization Type '[CV']],$A2712),CHAR(34),
", OrganizationCode:  ",CHAR(34),INDEX(Organizations[Organization Code],$A2712),CHAR(34),
", OrganizationName:  ",CHAR(34),INDEX(Organizations[Organization Name],$A2712),CHAR(34),
", OrganizationDescription:  ",CHAR(34),INDEX(Organizations[Organization Description],$A2712),CHAR(34),
", OrganizationLink:  ",CHAR(34),INDEX(Organizations[Organization Link],$A2712),CHAR(34),"}"))</f>
        <v>#REF!</v>
      </c>
      <c r="F2712" t="e">
        <f>IF(INDEX(People[First Name],$A2712)="","",
CONCATENATE("  - &amp;AffiliationID",TEXT($A2712,"0000"),
" {PersonID: *PersonID",TEXT($A2712,"0000"),
", OrganizationID: *OrganizationID",TEXT(MATCH(INDEX(People[Organization Name],$A2712),Organizations[Organization Name],0),"0000"),
", IsPrimaryOrganizationContact: , AffiliationStartDate: , AffiliationEndDate: , PrimaryPhone: ",
", PrimaryEmail: ",CHAR(34),INDEX(People[Primary Email],$A2712),CHAR(34),
", PrimaryAddress: ",CHAR(34),INDEX(People[Primary Address],$A2712),CHAR(34),
", PersonLink: }"))</f>
        <v>#REF!</v>
      </c>
      <c r="H2712" t="e">
        <f>IF(COUNTA(CitationInformation)=0,"",IF(INDEX(AuthorList[Author Name],$A2712)="","",
CONCATENATE("  - &amp;AuthorListID",TEXT($A2712,"0000"),
"  {CitationID: *CitationID0001",
", PersonID: *PersonID",TEXT(MATCH(INDEX(AuthorList[Author Name],$A2712),People[Full Name],0),"0000"),
", AuthorOrder: ",INDEX(AuthorList[Author Number],$A2712),"}")))</f>
        <v>#REF!</v>
      </c>
      <c r="K2712" t="e">
        <f>IF(INDEX(SamplingFeatures[Feature Code],$A2712)="","",
CONCATENATE("  - &amp;SamplingFeatureID",TEXT($A2712,"0000"),
" {","SamplingFeatureUUID:  ",CHAR(34),INDEX(SamplingFeatures[Sampling Feature UUID],$A2712),CHAR(34),
", SamplingFeatureTypeCV:  ",CHAR(34),INDEX(SamplingFeatures[Sampling Feature Type],$A2712),CHAR(34),
", SamplingFeatureCode:  ",CHAR(34),INDEX(SamplingFeatures[Feature Code],$A2712),CHAR(34),
", SamplingFeatureName:  ",CHAR(34),INDEX(SamplingFeatures[Feature Name],$A2712),CHAR(34),
", SamplingFeatureDescription:  ",CHAR(34),INDEX(SamplingFeatures[Feature Description],$A2712),CHAR(34),
", SamplingFeatureGeotypeCV:  ",CHAR(34),INDEX(SamplingFeatures[Feature Geo Type],$A2712),CHAR(34),
", FeatureGeometry:  ",CHAR(34),INDEX(SamplingFeatures[Feature Geometry],$A2712),CHAR(34),
", Elevation_m:  ",CHAR(34),INDEX(SamplingFeatures[Elevation_m],$A2712),CHAR(34),
", ElevationDatumCV:  ",CHAR(34),ElevationDatum,CHAR(34),"}"))</f>
        <v>#REF!</v>
      </c>
      <c r="L2712" t="e">
        <f>IF(INDEX(SamplingFeatures[Sampling Feature Type],$A2712)&lt;&gt;"Site","",
CONCATENATE("  - &amp;SiteID",TEXT(SUMPRODUCT(--($L$3:$L2711&lt;&gt;"")),"0000"),
" {","SamplingFeatureID:  *SamplingFeatureID",TEXT($A2712,"0000"),
", SiteTypeCV:  ",CHAR(34),INDEX(Sites[Site Type],$A2712),CHAR(34),
", Latitude:  ",INDEX(Sites[Latitude],$A2712),
", Longitude:  ",INDEX(Sites[Longitude],$A2712),
", SRSName:  ",CHAR(34),LatLonDatum,CHAR(34),"}"))</f>
        <v>#REF!</v>
      </c>
      <c r="M2712" t="e">
        <f>IF(INDEX(SamplingFeatures[Sampling Feature Type],$A2712)&lt;&gt;"Specimen","",
CONCATENATE("  - &amp;SpecimenID",TEXT(SUMPRODUCT(--($M$3:$M2711&lt;&gt;"")),"0000"),
" {","SamplingFeatureID:  *SamplingFeatureID",TEXT($A2712,"0000"),
", SpecimenTypeCV:  ",CHAR(34),INDEX(Specimens[Specimen Type],$A2712),CHAR(34),
", SpecimenMediumCV:  ",INDEX(Specimens[Specimen Medium],$A2712),
", IsFieldSpecimen:  ",CHAR(34),INDEX(Specimens[Is Field Specimen?],$A2712),CHAR(34),"}"))</f>
        <v>#REF!</v>
      </c>
      <c r="N2712" t="e">
        <f>IF(COUNTA(SpatialOffsets[])=0,"", IF(INDEX(SpatialOffsets[Spatial Offset Type],$A2712)="","",
CONCATENATE("  - &amp;SpatialOffsetID",TEXT($A2712,"0000"),
" {","SpatialOffsetTypeCV:  ",CHAR(34),INDEX(SpatialOffsets[Spatial Offset Type],$A2712),CHAR(34),
", Offset1Value:  ",INDEX(SpatialOffsets[Offset 1 Value],$A2712),
", Offset1UnitID:  ",CHAR(34),INDEX(SpatialOffsets[Offset 1 Unit],$A2712),CHAR(34),
", Offset2Value:  ",INDEX(SpatialOffsets[Offset 2 Value],$A2712),
", Offset2UnitID:  ",CHAR(34),INDEX(SpatialOffsets[Offset 2 Unit],$A2712),CHAR(34),
", Offset3Value:  ",INDEX(SpatialOffsets[Offset 3 Value],$A2712),
", Offset3UnitID:  ",CHAR(34),INDEX(SpatialOffsets[Offset 3 Unit],$A2712),CHAR(34),,"}")))</f>
        <v>#REF!</v>
      </c>
      <c r="O2712" t="e">
        <f>IF(COUNTA(RelatedFeatures[])=0,"", IF(INDEX(RelatedFeatures[First Sampling Feature Code],$A2712)="","",
CONCATENATE("  - &amp;RelationID",TEXT($A2712,"0000"),
" {","SamplingFeatureID:  *SamplingFeatureID",TEXT(MATCH(INDEX(RelatedFeatures[First Sampling Feature Code],$A2712),SamplingFeatures[Feature Code],0),"0000"),
", RelationshipTypeCV:  ",CHAR(34),INDEX(RelatedFeatures[Relationship Type],$A2712),CHAR(34),
", RelatedFeatureID: *SamplingFeatureID",TEXT(MATCH(INDEX(RelatedFeatures[Second Sampling Feature Code],$A2712),SamplingFeatures[Feature Code],0),"0000"),
", SpatialOffsetID:  ",IF(INDEX(RelatedFeatures[Offset Number],$A2712)="","",CONCATENATE("*SpatialOffsetID",TEXT(INDEX(RelatedFeatures[Offset Number],$A2712),"0000"))),"}")))</f>
        <v>#REF!</v>
      </c>
      <c r="P2712" t="e">
        <f>IF(INDEX(Methods[Method Type],$A2712)="","",
CONCATENATE("  - &amp;MethodID",TEXT($A2712,"0000"),
" {","MethodTypeCV:  ",CHAR(34),INDEX(Methods[Method Type],$A2712),CHAR(34),
", MethodCode:  ",CHAR(34),INDEX(Methods[Method Code],$A2712),CHAR(34),
", MethodName:  ",CHAR(34),INDEX(Methods[Method Name],$A2712),CHAR(34),
", MethodDescription:  ",CHAR(34),INDEX(Methods[Method Description],$A2712),CHAR(34),
", MethodLink:  ",CHAR(34),INDEX(Methods[Method Link],$A2712),CHAR(34),
", OrganizationID: *OrganizationID",TEXT(MATCH(INDEX(Methods[Organization Name],$A2712),Organizations[Organization Name],0),"0000"),"}"))</f>
        <v>#REF!</v>
      </c>
      <c r="Q2712" t="e">
        <f>IF(INDEX(Variables[Variable Type],$A2712)="","",
CONCATENATE("  - &amp;VariableID",TEXT($A2712,"0000"),
" {","VariableTypeCV:  ",CHAR(34),INDEX(Variables[Variable Type],$A2712),CHAR(34),
", VariableCode:  ",CHAR(34),INDEX(Variables[Variable Code],$A2712),CHAR(34),
", VariableNameCV:  ",CHAR(34),INDEX(Variables[Variable Name],$A2712),CHAR(34),
", VariableDefinition:  ",CHAR(34),INDEX(Variables[Variable Definition],$A2712),CHAR(34),
", SpecciationCV:  ",CHAR(34),INDEX(Variables[Speciation],$A2712),CHAR(34),
", NoDataValue:  ",CHAR(34),INDEX(Variables[No Data Value],$A2712),CHAR(34),"}"))</f>
        <v>#REF!</v>
      </c>
    </row>
    <row r="2713" spans="1:17" x14ac:dyDescent="0.25">
      <c r="A2713">
        <v>2710</v>
      </c>
      <c r="D2713" t="e">
        <f>IF(INDEX(People[First Name],$A2713)="","",
CONCATENATE("  - &amp;PersonID",TEXT($A2713,"0000"),
" {","PersonFirstName:  ",CHAR(34),INDEX(People[First Name],$A2713),CHAR(34),
", PersonMiddleName:  ",CHAR(34),INDEX(People[Middle Name],$A2713),CHAR(34),
", PersonLastName:  ",CHAR(34),INDEX(People[Last Name],$A2713),CHAR(34),"}"))</f>
        <v>#REF!</v>
      </c>
      <c r="E2713" t="e">
        <f>IF(INDEX(Organizations[Organization Type '[CV']],$A2713)="","",
CONCATENATE("  - &amp;OrganizationID",TEXT($A2713,"0000"),
" {","OrganizationTypeCV:  ",CHAR(34),INDEX(Organizations[Organization Type '[CV']],$A2713),CHAR(34),
", OrganizationCode:  ",CHAR(34),INDEX(Organizations[Organization Code],$A2713),CHAR(34),
", OrganizationName:  ",CHAR(34),INDEX(Organizations[Organization Name],$A2713),CHAR(34),
", OrganizationDescription:  ",CHAR(34),INDEX(Organizations[Organization Description],$A2713),CHAR(34),
", OrganizationLink:  ",CHAR(34),INDEX(Organizations[Organization Link],$A2713),CHAR(34),"}"))</f>
        <v>#REF!</v>
      </c>
      <c r="F2713" t="e">
        <f>IF(INDEX(People[First Name],$A2713)="","",
CONCATENATE("  - &amp;AffiliationID",TEXT($A2713,"0000"),
" {PersonID: *PersonID",TEXT($A2713,"0000"),
", OrganizationID: *OrganizationID",TEXT(MATCH(INDEX(People[Organization Name],$A2713),Organizations[Organization Name],0),"0000"),
", IsPrimaryOrganizationContact: , AffiliationStartDate: , AffiliationEndDate: , PrimaryPhone: ",
", PrimaryEmail: ",CHAR(34),INDEX(People[Primary Email],$A2713),CHAR(34),
", PrimaryAddress: ",CHAR(34),INDEX(People[Primary Address],$A2713),CHAR(34),
", PersonLink: }"))</f>
        <v>#REF!</v>
      </c>
      <c r="H2713" t="e">
        <f>IF(COUNTA(CitationInformation)=0,"",IF(INDEX(AuthorList[Author Name],$A2713)="","",
CONCATENATE("  - &amp;AuthorListID",TEXT($A2713,"0000"),
"  {CitationID: *CitationID0001",
", PersonID: *PersonID",TEXT(MATCH(INDEX(AuthorList[Author Name],$A2713),People[Full Name],0),"0000"),
", AuthorOrder: ",INDEX(AuthorList[Author Number],$A2713),"}")))</f>
        <v>#REF!</v>
      </c>
      <c r="K2713" t="e">
        <f>IF(INDEX(SamplingFeatures[Feature Code],$A2713)="","",
CONCATENATE("  - &amp;SamplingFeatureID",TEXT($A2713,"0000"),
" {","SamplingFeatureUUID:  ",CHAR(34),INDEX(SamplingFeatures[Sampling Feature UUID],$A2713),CHAR(34),
", SamplingFeatureTypeCV:  ",CHAR(34),INDEX(SamplingFeatures[Sampling Feature Type],$A2713),CHAR(34),
", SamplingFeatureCode:  ",CHAR(34),INDEX(SamplingFeatures[Feature Code],$A2713),CHAR(34),
", SamplingFeatureName:  ",CHAR(34),INDEX(SamplingFeatures[Feature Name],$A2713),CHAR(34),
", SamplingFeatureDescription:  ",CHAR(34),INDEX(SamplingFeatures[Feature Description],$A2713),CHAR(34),
", SamplingFeatureGeotypeCV:  ",CHAR(34),INDEX(SamplingFeatures[Feature Geo Type],$A2713),CHAR(34),
", FeatureGeometry:  ",CHAR(34),INDEX(SamplingFeatures[Feature Geometry],$A2713),CHAR(34),
", Elevation_m:  ",CHAR(34),INDEX(SamplingFeatures[Elevation_m],$A2713),CHAR(34),
", ElevationDatumCV:  ",CHAR(34),ElevationDatum,CHAR(34),"}"))</f>
        <v>#REF!</v>
      </c>
      <c r="L2713" t="e">
        <f>IF(INDEX(SamplingFeatures[Sampling Feature Type],$A2713)&lt;&gt;"Site","",
CONCATENATE("  - &amp;SiteID",TEXT(SUMPRODUCT(--($L$3:$L2712&lt;&gt;"")),"0000"),
" {","SamplingFeatureID:  *SamplingFeatureID",TEXT($A2713,"0000"),
", SiteTypeCV:  ",CHAR(34),INDEX(Sites[Site Type],$A2713),CHAR(34),
", Latitude:  ",INDEX(Sites[Latitude],$A2713),
", Longitude:  ",INDEX(Sites[Longitude],$A2713),
", SRSName:  ",CHAR(34),LatLonDatum,CHAR(34),"}"))</f>
        <v>#REF!</v>
      </c>
      <c r="M2713" t="e">
        <f>IF(INDEX(SamplingFeatures[Sampling Feature Type],$A2713)&lt;&gt;"Specimen","",
CONCATENATE("  - &amp;SpecimenID",TEXT(SUMPRODUCT(--($M$3:$M2712&lt;&gt;"")),"0000"),
" {","SamplingFeatureID:  *SamplingFeatureID",TEXT($A2713,"0000"),
", SpecimenTypeCV:  ",CHAR(34),INDEX(Specimens[Specimen Type],$A2713),CHAR(34),
", SpecimenMediumCV:  ",INDEX(Specimens[Specimen Medium],$A2713),
", IsFieldSpecimen:  ",CHAR(34),INDEX(Specimens[Is Field Specimen?],$A2713),CHAR(34),"}"))</f>
        <v>#REF!</v>
      </c>
      <c r="N2713" t="e">
        <f>IF(COUNTA(SpatialOffsets[])=0,"", IF(INDEX(SpatialOffsets[Spatial Offset Type],$A2713)="","",
CONCATENATE("  - &amp;SpatialOffsetID",TEXT($A2713,"0000"),
" {","SpatialOffsetTypeCV:  ",CHAR(34),INDEX(SpatialOffsets[Spatial Offset Type],$A2713),CHAR(34),
", Offset1Value:  ",INDEX(SpatialOffsets[Offset 1 Value],$A2713),
", Offset1UnitID:  ",CHAR(34),INDEX(SpatialOffsets[Offset 1 Unit],$A2713),CHAR(34),
", Offset2Value:  ",INDEX(SpatialOffsets[Offset 2 Value],$A2713),
", Offset2UnitID:  ",CHAR(34),INDEX(SpatialOffsets[Offset 2 Unit],$A2713),CHAR(34),
", Offset3Value:  ",INDEX(SpatialOffsets[Offset 3 Value],$A2713),
", Offset3UnitID:  ",CHAR(34),INDEX(SpatialOffsets[Offset 3 Unit],$A2713),CHAR(34),,"}")))</f>
        <v>#REF!</v>
      </c>
      <c r="O2713" t="e">
        <f>IF(COUNTA(RelatedFeatures[])=0,"", IF(INDEX(RelatedFeatures[First Sampling Feature Code],$A2713)="","",
CONCATENATE("  - &amp;RelationID",TEXT($A2713,"0000"),
" {","SamplingFeatureID:  *SamplingFeatureID",TEXT(MATCH(INDEX(RelatedFeatures[First Sampling Feature Code],$A2713),SamplingFeatures[Feature Code],0),"0000"),
", RelationshipTypeCV:  ",CHAR(34),INDEX(RelatedFeatures[Relationship Type],$A2713),CHAR(34),
", RelatedFeatureID: *SamplingFeatureID",TEXT(MATCH(INDEX(RelatedFeatures[Second Sampling Feature Code],$A2713),SamplingFeatures[Feature Code],0),"0000"),
", SpatialOffsetID:  ",IF(INDEX(RelatedFeatures[Offset Number],$A2713)="","",CONCATENATE("*SpatialOffsetID",TEXT(INDEX(RelatedFeatures[Offset Number],$A2713),"0000"))),"}")))</f>
        <v>#REF!</v>
      </c>
      <c r="P2713" t="e">
        <f>IF(INDEX(Methods[Method Type],$A2713)="","",
CONCATENATE("  - &amp;MethodID",TEXT($A2713,"0000"),
" {","MethodTypeCV:  ",CHAR(34),INDEX(Methods[Method Type],$A2713),CHAR(34),
", MethodCode:  ",CHAR(34),INDEX(Methods[Method Code],$A2713),CHAR(34),
", MethodName:  ",CHAR(34),INDEX(Methods[Method Name],$A2713),CHAR(34),
", MethodDescription:  ",CHAR(34),INDEX(Methods[Method Description],$A2713),CHAR(34),
", MethodLink:  ",CHAR(34),INDEX(Methods[Method Link],$A2713),CHAR(34),
", OrganizationID: *OrganizationID",TEXT(MATCH(INDEX(Methods[Organization Name],$A2713),Organizations[Organization Name],0),"0000"),"}"))</f>
        <v>#REF!</v>
      </c>
      <c r="Q2713" t="e">
        <f>IF(INDEX(Variables[Variable Type],$A2713)="","",
CONCATENATE("  - &amp;VariableID",TEXT($A2713,"0000"),
" {","VariableTypeCV:  ",CHAR(34),INDEX(Variables[Variable Type],$A2713),CHAR(34),
", VariableCode:  ",CHAR(34),INDEX(Variables[Variable Code],$A2713),CHAR(34),
", VariableNameCV:  ",CHAR(34),INDEX(Variables[Variable Name],$A2713),CHAR(34),
", VariableDefinition:  ",CHAR(34),INDEX(Variables[Variable Definition],$A2713),CHAR(34),
", SpecciationCV:  ",CHAR(34),INDEX(Variables[Speciation],$A2713),CHAR(34),
", NoDataValue:  ",CHAR(34),INDEX(Variables[No Data Value],$A2713),CHAR(34),"}"))</f>
        <v>#REF!</v>
      </c>
    </row>
    <row r="2714" spans="1:17" x14ac:dyDescent="0.25">
      <c r="A2714">
        <v>2711</v>
      </c>
      <c r="D2714" t="e">
        <f>IF(INDEX(People[First Name],$A2714)="","",
CONCATENATE("  - &amp;PersonID",TEXT($A2714,"0000"),
" {","PersonFirstName:  ",CHAR(34),INDEX(People[First Name],$A2714),CHAR(34),
", PersonMiddleName:  ",CHAR(34),INDEX(People[Middle Name],$A2714),CHAR(34),
", PersonLastName:  ",CHAR(34),INDEX(People[Last Name],$A2714),CHAR(34),"}"))</f>
        <v>#REF!</v>
      </c>
      <c r="E2714" t="e">
        <f>IF(INDEX(Organizations[Organization Type '[CV']],$A2714)="","",
CONCATENATE("  - &amp;OrganizationID",TEXT($A2714,"0000"),
" {","OrganizationTypeCV:  ",CHAR(34),INDEX(Organizations[Organization Type '[CV']],$A2714),CHAR(34),
", OrganizationCode:  ",CHAR(34),INDEX(Organizations[Organization Code],$A2714),CHAR(34),
", OrganizationName:  ",CHAR(34),INDEX(Organizations[Organization Name],$A2714),CHAR(34),
", OrganizationDescription:  ",CHAR(34),INDEX(Organizations[Organization Description],$A2714),CHAR(34),
", OrganizationLink:  ",CHAR(34),INDEX(Organizations[Organization Link],$A2714),CHAR(34),"}"))</f>
        <v>#REF!</v>
      </c>
      <c r="F2714" t="e">
        <f>IF(INDEX(People[First Name],$A2714)="","",
CONCATENATE("  - &amp;AffiliationID",TEXT($A2714,"0000"),
" {PersonID: *PersonID",TEXT($A2714,"0000"),
", OrganizationID: *OrganizationID",TEXT(MATCH(INDEX(People[Organization Name],$A2714),Organizations[Organization Name],0),"0000"),
", IsPrimaryOrganizationContact: , AffiliationStartDate: , AffiliationEndDate: , PrimaryPhone: ",
", PrimaryEmail: ",CHAR(34),INDEX(People[Primary Email],$A2714),CHAR(34),
", PrimaryAddress: ",CHAR(34),INDEX(People[Primary Address],$A2714),CHAR(34),
", PersonLink: }"))</f>
        <v>#REF!</v>
      </c>
      <c r="H2714" t="e">
        <f>IF(COUNTA(CitationInformation)=0,"",IF(INDEX(AuthorList[Author Name],$A2714)="","",
CONCATENATE("  - &amp;AuthorListID",TEXT($A2714,"0000"),
"  {CitationID: *CitationID0001",
", PersonID: *PersonID",TEXT(MATCH(INDEX(AuthorList[Author Name],$A2714),People[Full Name],0),"0000"),
", AuthorOrder: ",INDEX(AuthorList[Author Number],$A2714),"}")))</f>
        <v>#REF!</v>
      </c>
      <c r="K2714" t="e">
        <f>IF(INDEX(SamplingFeatures[Feature Code],$A2714)="","",
CONCATENATE("  - &amp;SamplingFeatureID",TEXT($A2714,"0000"),
" {","SamplingFeatureUUID:  ",CHAR(34),INDEX(SamplingFeatures[Sampling Feature UUID],$A2714),CHAR(34),
", SamplingFeatureTypeCV:  ",CHAR(34),INDEX(SamplingFeatures[Sampling Feature Type],$A2714),CHAR(34),
", SamplingFeatureCode:  ",CHAR(34),INDEX(SamplingFeatures[Feature Code],$A2714),CHAR(34),
", SamplingFeatureName:  ",CHAR(34),INDEX(SamplingFeatures[Feature Name],$A2714),CHAR(34),
", SamplingFeatureDescription:  ",CHAR(34),INDEX(SamplingFeatures[Feature Description],$A2714),CHAR(34),
", SamplingFeatureGeotypeCV:  ",CHAR(34),INDEX(SamplingFeatures[Feature Geo Type],$A2714),CHAR(34),
", FeatureGeometry:  ",CHAR(34),INDEX(SamplingFeatures[Feature Geometry],$A2714),CHAR(34),
", Elevation_m:  ",CHAR(34),INDEX(SamplingFeatures[Elevation_m],$A2714),CHAR(34),
", ElevationDatumCV:  ",CHAR(34),ElevationDatum,CHAR(34),"}"))</f>
        <v>#REF!</v>
      </c>
      <c r="L2714" t="e">
        <f>IF(INDEX(SamplingFeatures[Sampling Feature Type],$A2714)&lt;&gt;"Site","",
CONCATENATE("  - &amp;SiteID",TEXT(SUMPRODUCT(--($L$3:$L2713&lt;&gt;"")),"0000"),
" {","SamplingFeatureID:  *SamplingFeatureID",TEXT($A2714,"0000"),
", SiteTypeCV:  ",CHAR(34),INDEX(Sites[Site Type],$A2714),CHAR(34),
", Latitude:  ",INDEX(Sites[Latitude],$A2714),
", Longitude:  ",INDEX(Sites[Longitude],$A2714),
", SRSName:  ",CHAR(34),LatLonDatum,CHAR(34),"}"))</f>
        <v>#REF!</v>
      </c>
      <c r="M2714" t="e">
        <f>IF(INDEX(SamplingFeatures[Sampling Feature Type],$A2714)&lt;&gt;"Specimen","",
CONCATENATE("  - &amp;SpecimenID",TEXT(SUMPRODUCT(--($M$3:$M2713&lt;&gt;"")),"0000"),
" {","SamplingFeatureID:  *SamplingFeatureID",TEXT($A2714,"0000"),
", SpecimenTypeCV:  ",CHAR(34),INDEX(Specimens[Specimen Type],$A2714),CHAR(34),
", SpecimenMediumCV:  ",INDEX(Specimens[Specimen Medium],$A2714),
", IsFieldSpecimen:  ",CHAR(34),INDEX(Specimens[Is Field Specimen?],$A2714),CHAR(34),"}"))</f>
        <v>#REF!</v>
      </c>
      <c r="N2714" t="e">
        <f>IF(COUNTA(SpatialOffsets[])=0,"", IF(INDEX(SpatialOffsets[Spatial Offset Type],$A2714)="","",
CONCATENATE("  - &amp;SpatialOffsetID",TEXT($A2714,"0000"),
" {","SpatialOffsetTypeCV:  ",CHAR(34),INDEX(SpatialOffsets[Spatial Offset Type],$A2714),CHAR(34),
", Offset1Value:  ",INDEX(SpatialOffsets[Offset 1 Value],$A2714),
", Offset1UnitID:  ",CHAR(34),INDEX(SpatialOffsets[Offset 1 Unit],$A2714),CHAR(34),
", Offset2Value:  ",INDEX(SpatialOffsets[Offset 2 Value],$A2714),
", Offset2UnitID:  ",CHAR(34),INDEX(SpatialOffsets[Offset 2 Unit],$A2714),CHAR(34),
", Offset3Value:  ",INDEX(SpatialOffsets[Offset 3 Value],$A2714),
", Offset3UnitID:  ",CHAR(34),INDEX(SpatialOffsets[Offset 3 Unit],$A2714),CHAR(34),,"}")))</f>
        <v>#REF!</v>
      </c>
      <c r="O2714" t="e">
        <f>IF(COUNTA(RelatedFeatures[])=0,"", IF(INDEX(RelatedFeatures[First Sampling Feature Code],$A2714)="","",
CONCATENATE("  - &amp;RelationID",TEXT($A2714,"0000"),
" {","SamplingFeatureID:  *SamplingFeatureID",TEXT(MATCH(INDEX(RelatedFeatures[First Sampling Feature Code],$A2714),SamplingFeatures[Feature Code],0),"0000"),
", RelationshipTypeCV:  ",CHAR(34),INDEX(RelatedFeatures[Relationship Type],$A2714),CHAR(34),
", RelatedFeatureID: *SamplingFeatureID",TEXT(MATCH(INDEX(RelatedFeatures[Second Sampling Feature Code],$A2714),SamplingFeatures[Feature Code],0),"0000"),
", SpatialOffsetID:  ",IF(INDEX(RelatedFeatures[Offset Number],$A2714)="","",CONCATENATE("*SpatialOffsetID",TEXT(INDEX(RelatedFeatures[Offset Number],$A2714),"0000"))),"}")))</f>
        <v>#REF!</v>
      </c>
      <c r="P2714" t="e">
        <f>IF(INDEX(Methods[Method Type],$A2714)="","",
CONCATENATE("  - &amp;MethodID",TEXT($A2714,"0000"),
" {","MethodTypeCV:  ",CHAR(34),INDEX(Methods[Method Type],$A2714),CHAR(34),
", MethodCode:  ",CHAR(34),INDEX(Methods[Method Code],$A2714),CHAR(34),
", MethodName:  ",CHAR(34),INDEX(Methods[Method Name],$A2714),CHAR(34),
", MethodDescription:  ",CHAR(34),INDEX(Methods[Method Description],$A2714),CHAR(34),
", MethodLink:  ",CHAR(34),INDEX(Methods[Method Link],$A2714),CHAR(34),
", OrganizationID: *OrganizationID",TEXT(MATCH(INDEX(Methods[Organization Name],$A2714),Organizations[Organization Name],0),"0000"),"}"))</f>
        <v>#REF!</v>
      </c>
      <c r="Q2714" t="e">
        <f>IF(INDEX(Variables[Variable Type],$A2714)="","",
CONCATENATE("  - &amp;VariableID",TEXT($A2714,"0000"),
" {","VariableTypeCV:  ",CHAR(34),INDEX(Variables[Variable Type],$A2714),CHAR(34),
", VariableCode:  ",CHAR(34),INDEX(Variables[Variable Code],$A2714),CHAR(34),
", VariableNameCV:  ",CHAR(34),INDEX(Variables[Variable Name],$A2714),CHAR(34),
", VariableDefinition:  ",CHAR(34),INDEX(Variables[Variable Definition],$A2714),CHAR(34),
", SpecciationCV:  ",CHAR(34),INDEX(Variables[Speciation],$A2714),CHAR(34),
", NoDataValue:  ",CHAR(34),INDEX(Variables[No Data Value],$A2714),CHAR(34),"}"))</f>
        <v>#REF!</v>
      </c>
    </row>
    <row r="2715" spans="1:17" x14ac:dyDescent="0.25">
      <c r="A2715">
        <v>2712</v>
      </c>
      <c r="D2715" t="e">
        <f>IF(INDEX(People[First Name],$A2715)="","",
CONCATENATE("  - &amp;PersonID",TEXT($A2715,"0000"),
" {","PersonFirstName:  ",CHAR(34),INDEX(People[First Name],$A2715),CHAR(34),
", PersonMiddleName:  ",CHAR(34),INDEX(People[Middle Name],$A2715),CHAR(34),
", PersonLastName:  ",CHAR(34),INDEX(People[Last Name],$A2715),CHAR(34),"}"))</f>
        <v>#REF!</v>
      </c>
      <c r="E2715" t="e">
        <f>IF(INDEX(Organizations[Organization Type '[CV']],$A2715)="","",
CONCATENATE("  - &amp;OrganizationID",TEXT($A2715,"0000"),
" {","OrganizationTypeCV:  ",CHAR(34),INDEX(Organizations[Organization Type '[CV']],$A2715),CHAR(34),
", OrganizationCode:  ",CHAR(34),INDEX(Organizations[Organization Code],$A2715),CHAR(34),
", OrganizationName:  ",CHAR(34),INDEX(Organizations[Organization Name],$A2715),CHAR(34),
", OrganizationDescription:  ",CHAR(34),INDEX(Organizations[Organization Description],$A2715),CHAR(34),
", OrganizationLink:  ",CHAR(34),INDEX(Organizations[Organization Link],$A2715),CHAR(34),"}"))</f>
        <v>#REF!</v>
      </c>
      <c r="F2715" t="e">
        <f>IF(INDEX(People[First Name],$A2715)="","",
CONCATENATE("  - &amp;AffiliationID",TEXT($A2715,"0000"),
" {PersonID: *PersonID",TEXT($A2715,"0000"),
", OrganizationID: *OrganizationID",TEXT(MATCH(INDEX(People[Organization Name],$A2715),Organizations[Organization Name],0),"0000"),
", IsPrimaryOrganizationContact: , AffiliationStartDate: , AffiliationEndDate: , PrimaryPhone: ",
", PrimaryEmail: ",CHAR(34),INDEX(People[Primary Email],$A2715),CHAR(34),
", PrimaryAddress: ",CHAR(34),INDEX(People[Primary Address],$A2715),CHAR(34),
", PersonLink: }"))</f>
        <v>#REF!</v>
      </c>
      <c r="H2715" t="e">
        <f>IF(COUNTA(CitationInformation)=0,"",IF(INDEX(AuthorList[Author Name],$A2715)="","",
CONCATENATE("  - &amp;AuthorListID",TEXT($A2715,"0000"),
"  {CitationID: *CitationID0001",
", PersonID: *PersonID",TEXT(MATCH(INDEX(AuthorList[Author Name],$A2715),People[Full Name],0),"0000"),
", AuthorOrder: ",INDEX(AuthorList[Author Number],$A2715),"}")))</f>
        <v>#REF!</v>
      </c>
      <c r="K2715" t="e">
        <f>IF(INDEX(SamplingFeatures[Feature Code],$A2715)="","",
CONCATENATE("  - &amp;SamplingFeatureID",TEXT($A2715,"0000"),
" {","SamplingFeatureUUID:  ",CHAR(34),INDEX(SamplingFeatures[Sampling Feature UUID],$A2715),CHAR(34),
", SamplingFeatureTypeCV:  ",CHAR(34),INDEX(SamplingFeatures[Sampling Feature Type],$A2715),CHAR(34),
", SamplingFeatureCode:  ",CHAR(34),INDEX(SamplingFeatures[Feature Code],$A2715),CHAR(34),
", SamplingFeatureName:  ",CHAR(34),INDEX(SamplingFeatures[Feature Name],$A2715),CHAR(34),
", SamplingFeatureDescription:  ",CHAR(34),INDEX(SamplingFeatures[Feature Description],$A2715),CHAR(34),
", SamplingFeatureGeotypeCV:  ",CHAR(34),INDEX(SamplingFeatures[Feature Geo Type],$A2715),CHAR(34),
", FeatureGeometry:  ",CHAR(34),INDEX(SamplingFeatures[Feature Geometry],$A2715),CHAR(34),
", Elevation_m:  ",CHAR(34),INDEX(SamplingFeatures[Elevation_m],$A2715),CHAR(34),
", ElevationDatumCV:  ",CHAR(34),ElevationDatum,CHAR(34),"}"))</f>
        <v>#REF!</v>
      </c>
      <c r="L2715" t="e">
        <f>IF(INDEX(SamplingFeatures[Sampling Feature Type],$A2715)&lt;&gt;"Site","",
CONCATENATE("  - &amp;SiteID",TEXT(SUMPRODUCT(--($L$3:$L2714&lt;&gt;"")),"0000"),
" {","SamplingFeatureID:  *SamplingFeatureID",TEXT($A2715,"0000"),
", SiteTypeCV:  ",CHAR(34),INDEX(Sites[Site Type],$A2715),CHAR(34),
", Latitude:  ",INDEX(Sites[Latitude],$A2715),
", Longitude:  ",INDEX(Sites[Longitude],$A2715),
", SRSName:  ",CHAR(34),LatLonDatum,CHAR(34),"}"))</f>
        <v>#REF!</v>
      </c>
      <c r="M2715" t="e">
        <f>IF(INDEX(SamplingFeatures[Sampling Feature Type],$A2715)&lt;&gt;"Specimen","",
CONCATENATE("  - &amp;SpecimenID",TEXT(SUMPRODUCT(--($M$3:$M2714&lt;&gt;"")),"0000"),
" {","SamplingFeatureID:  *SamplingFeatureID",TEXT($A2715,"0000"),
", SpecimenTypeCV:  ",CHAR(34),INDEX(Specimens[Specimen Type],$A2715),CHAR(34),
", SpecimenMediumCV:  ",INDEX(Specimens[Specimen Medium],$A2715),
", IsFieldSpecimen:  ",CHAR(34),INDEX(Specimens[Is Field Specimen?],$A2715),CHAR(34),"}"))</f>
        <v>#REF!</v>
      </c>
      <c r="N2715" t="e">
        <f>IF(COUNTA(SpatialOffsets[])=0,"", IF(INDEX(SpatialOffsets[Spatial Offset Type],$A2715)="","",
CONCATENATE("  - &amp;SpatialOffsetID",TEXT($A2715,"0000"),
" {","SpatialOffsetTypeCV:  ",CHAR(34),INDEX(SpatialOffsets[Spatial Offset Type],$A2715),CHAR(34),
", Offset1Value:  ",INDEX(SpatialOffsets[Offset 1 Value],$A2715),
", Offset1UnitID:  ",CHAR(34),INDEX(SpatialOffsets[Offset 1 Unit],$A2715),CHAR(34),
", Offset2Value:  ",INDEX(SpatialOffsets[Offset 2 Value],$A2715),
", Offset2UnitID:  ",CHAR(34),INDEX(SpatialOffsets[Offset 2 Unit],$A2715),CHAR(34),
", Offset3Value:  ",INDEX(SpatialOffsets[Offset 3 Value],$A2715),
", Offset3UnitID:  ",CHAR(34),INDEX(SpatialOffsets[Offset 3 Unit],$A2715),CHAR(34),,"}")))</f>
        <v>#REF!</v>
      </c>
      <c r="O2715" t="e">
        <f>IF(COUNTA(RelatedFeatures[])=0,"", IF(INDEX(RelatedFeatures[First Sampling Feature Code],$A2715)="","",
CONCATENATE("  - &amp;RelationID",TEXT($A2715,"0000"),
" {","SamplingFeatureID:  *SamplingFeatureID",TEXT(MATCH(INDEX(RelatedFeatures[First Sampling Feature Code],$A2715),SamplingFeatures[Feature Code],0),"0000"),
", RelationshipTypeCV:  ",CHAR(34),INDEX(RelatedFeatures[Relationship Type],$A2715),CHAR(34),
", RelatedFeatureID: *SamplingFeatureID",TEXT(MATCH(INDEX(RelatedFeatures[Second Sampling Feature Code],$A2715),SamplingFeatures[Feature Code],0),"0000"),
", SpatialOffsetID:  ",IF(INDEX(RelatedFeatures[Offset Number],$A2715)="","",CONCATENATE("*SpatialOffsetID",TEXT(INDEX(RelatedFeatures[Offset Number],$A2715),"0000"))),"}")))</f>
        <v>#REF!</v>
      </c>
      <c r="P2715" t="e">
        <f>IF(INDEX(Methods[Method Type],$A2715)="","",
CONCATENATE("  - &amp;MethodID",TEXT($A2715,"0000"),
" {","MethodTypeCV:  ",CHAR(34),INDEX(Methods[Method Type],$A2715),CHAR(34),
", MethodCode:  ",CHAR(34),INDEX(Methods[Method Code],$A2715),CHAR(34),
", MethodName:  ",CHAR(34),INDEX(Methods[Method Name],$A2715),CHAR(34),
", MethodDescription:  ",CHAR(34),INDEX(Methods[Method Description],$A2715),CHAR(34),
", MethodLink:  ",CHAR(34),INDEX(Methods[Method Link],$A2715),CHAR(34),
", OrganizationID: *OrganizationID",TEXT(MATCH(INDEX(Methods[Organization Name],$A2715),Organizations[Organization Name],0),"0000"),"}"))</f>
        <v>#REF!</v>
      </c>
      <c r="Q2715" t="e">
        <f>IF(INDEX(Variables[Variable Type],$A2715)="","",
CONCATENATE("  - &amp;VariableID",TEXT($A2715,"0000"),
" {","VariableTypeCV:  ",CHAR(34),INDEX(Variables[Variable Type],$A2715),CHAR(34),
", VariableCode:  ",CHAR(34),INDEX(Variables[Variable Code],$A2715),CHAR(34),
", VariableNameCV:  ",CHAR(34),INDEX(Variables[Variable Name],$A2715),CHAR(34),
", VariableDefinition:  ",CHAR(34),INDEX(Variables[Variable Definition],$A2715),CHAR(34),
", SpecciationCV:  ",CHAR(34),INDEX(Variables[Speciation],$A2715),CHAR(34),
", NoDataValue:  ",CHAR(34),INDEX(Variables[No Data Value],$A2715),CHAR(34),"}"))</f>
        <v>#REF!</v>
      </c>
    </row>
    <row r="2716" spans="1:17" x14ac:dyDescent="0.25">
      <c r="A2716">
        <v>2713</v>
      </c>
      <c r="D2716" t="e">
        <f>IF(INDEX(People[First Name],$A2716)="","",
CONCATENATE("  - &amp;PersonID",TEXT($A2716,"0000"),
" {","PersonFirstName:  ",CHAR(34),INDEX(People[First Name],$A2716),CHAR(34),
", PersonMiddleName:  ",CHAR(34),INDEX(People[Middle Name],$A2716),CHAR(34),
", PersonLastName:  ",CHAR(34),INDEX(People[Last Name],$A2716),CHAR(34),"}"))</f>
        <v>#REF!</v>
      </c>
      <c r="E2716" t="e">
        <f>IF(INDEX(Organizations[Organization Type '[CV']],$A2716)="","",
CONCATENATE("  - &amp;OrganizationID",TEXT($A2716,"0000"),
" {","OrganizationTypeCV:  ",CHAR(34),INDEX(Organizations[Organization Type '[CV']],$A2716),CHAR(34),
", OrganizationCode:  ",CHAR(34),INDEX(Organizations[Organization Code],$A2716),CHAR(34),
", OrganizationName:  ",CHAR(34),INDEX(Organizations[Organization Name],$A2716),CHAR(34),
", OrganizationDescription:  ",CHAR(34),INDEX(Organizations[Organization Description],$A2716),CHAR(34),
", OrganizationLink:  ",CHAR(34),INDEX(Organizations[Organization Link],$A2716),CHAR(34),"}"))</f>
        <v>#REF!</v>
      </c>
      <c r="F2716" t="e">
        <f>IF(INDEX(People[First Name],$A2716)="","",
CONCATENATE("  - &amp;AffiliationID",TEXT($A2716,"0000"),
" {PersonID: *PersonID",TEXT($A2716,"0000"),
", OrganizationID: *OrganizationID",TEXT(MATCH(INDEX(People[Organization Name],$A2716),Organizations[Organization Name],0),"0000"),
", IsPrimaryOrganizationContact: , AffiliationStartDate: , AffiliationEndDate: , PrimaryPhone: ",
", PrimaryEmail: ",CHAR(34),INDEX(People[Primary Email],$A2716),CHAR(34),
", PrimaryAddress: ",CHAR(34),INDEX(People[Primary Address],$A2716),CHAR(34),
", PersonLink: }"))</f>
        <v>#REF!</v>
      </c>
      <c r="H2716" t="e">
        <f>IF(COUNTA(CitationInformation)=0,"",IF(INDEX(AuthorList[Author Name],$A2716)="","",
CONCATENATE("  - &amp;AuthorListID",TEXT($A2716,"0000"),
"  {CitationID: *CitationID0001",
", PersonID: *PersonID",TEXT(MATCH(INDEX(AuthorList[Author Name],$A2716),People[Full Name],0),"0000"),
", AuthorOrder: ",INDEX(AuthorList[Author Number],$A2716),"}")))</f>
        <v>#REF!</v>
      </c>
      <c r="K2716" t="e">
        <f>IF(INDEX(SamplingFeatures[Feature Code],$A2716)="","",
CONCATENATE("  - &amp;SamplingFeatureID",TEXT($A2716,"0000"),
" {","SamplingFeatureUUID:  ",CHAR(34),INDEX(SamplingFeatures[Sampling Feature UUID],$A2716),CHAR(34),
", SamplingFeatureTypeCV:  ",CHAR(34),INDEX(SamplingFeatures[Sampling Feature Type],$A2716),CHAR(34),
", SamplingFeatureCode:  ",CHAR(34),INDEX(SamplingFeatures[Feature Code],$A2716),CHAR(34),
", SamplingFeatureName:  ",CHAR(34),INDEX(SamplingFeatures[Feature Name],$A2716),CHAR(34),
", SamplingFeatureDescription:  ",CHAR(34),INDEX(SamplingFeatures[Feature Description],$A2716),CHAR(34),
", SamplingFeatureGeotypeCV:  ",CHAR(34),INDEX(SamplingFeatures[Feature Geo Type],$A2716),CHAR(34),
", FeatureGeometry:  ",CHAR(34),INDEX(SamplingFeatures[Feature Geometry],$A2716),CHAR(34),
", Elevation_m:  ",CHAR(34),INDEX(SamplingFeatures[Elevation_m],$A2716),CHAR(34),
", ElevationDatumCV:  ",CHAR(34),ElevationDatum,CHAR(34),"}"))</f>
        <v>#REF!</v>
      </c>
      <c r="L2716" t="e">
        <f>IF(INDEX(SamplingFeatures[Sampling Feature Type],$A2716)&lt;&gt;"Site","",
CONCATENATE("  - &amp;SiteID",TEXT(SUMPRODUCT(--($L$3:$L2715&lt;&gt;"")),"0000"),
" {","SamplingFeatureID:  *SamplingFeatureID",TEXT($A2716,"0000"),
", SiteTypeCV:  ",CHAR(34),INDEX(Sites[Site Type],$A2716),CHAR(34),
", Latitude:  ",INDEX(Sites[Latitude],$A2716),
", Longitude:  ",INDEX(Sites[Longitude],$A2716),
", SRSName:  ",CHAR(34),LatLonDatum,CHAR(34),"}"))</f>
        <v>#REF!</v>
      </c>
      <c r="M2716" t="e">
        <f>IF(INDEX(SamplingFeatures[Sampling Feature Type],$A2716)&lt;&gt;"Specimen","",
CONCATENATE("  - &amp;SpecimenID",TEXT(SUMPRODUCT(--($M$3:$M2715&lt;&gt;"")),"0000"),
" {","SamplingFeatureID:  *SamplingFeatureID",TEXT($A2716,"0000"),
", SpecimenTypeCV:  ",CHAR(34),INDEX(Specimens[Specimen Type],$A2716),CHAR(34),
", SpecimenMediumCV:  ",INDEX(Specimens[Specimen Medium],$A2716),
", IsFieldSpecimen:  ",CHAR(34),INDEX(Specimens[Is Field Specimen?],$A2716),CHAR(34),"}"))</f>
        <v>#REF!</v>
      </c>
      <c r="N2716" t="e">
        <f>IF(COUNTA(SpatialOffsets[])=0,"", IF(INDEX(SpatialOffsets[Spatial Offset Type],$A2716)="","",
CONCATENATE("  - &amp;SpatialOffsetID",TEXT($A2716,"0000"),
" {","SpatialOffsetTypeCV:  ",CHAR(34),INDEX(SpatialOffsets[Spatial Offset Type],$A2716),CHAR(34),
", Offset1Value:  ",INDEX(SpatialOffsets[Offset 1 Value],$A2716),
", Offset1UnitID:  ",CHAR(34),INDEX(SpatialOffsets[Offset 1 Unit],$A2716),CHAR(34),
", Offset2Value:  ",INDEX(SpatialOffsets[Offset 2 Value],$A2716),
", Offset2UnitID:  ",CHAR(34),INDEX(SpatialOffsets[Offset 2 Unit],$A2716),CHAR(34),
", Offset3Value:  ",INDEX(SpatialOffsets[Offset 3 Value],$A2716),
", Offset3UnitID:  ",CHAR(34),INDEX(SpatialOffsets[Offset 3 Unit],$A2716),CHAR(34),,"}")))</f>
        <v>#REF!</v>
      </c>
      <c r="O2716" t="e">
        <f>IF(COUNTA(RelatedFeatures[])=0,"", IF(INDEX(RelatedFeatures[First Sampling Feature Code],$A2716)="","",
CONCATENATE("  - &amp;RelationID",TEXT($A2716,"0000"),
" {","SamplingFeatureID:  *SamplingFeatureID",TEXT(MATCH(INDEX(RelatedFeatures[First Sampling Feature Code],$A2716),SamplingFeatures[Feature Code],0),"0000"),
", RelationshipTypeCV:  ",CHAR(34),INDEX(RelatedFeatures[Relationship Type],$A2716),CHAR(34),
", RelatedFeatureID: *SamplingFeatureID",TEXT(MATCH(INDEX(RelatedFeatures[Second Sampling Feature Code],$A2716),SamplingFeatures[Feature Code],0),"0000"),
", SpatialOffsetID:  ",IF(INDEX(RelatedFeatures[Offset Number],$A2716)="","",CONCATENATE("*SpatialOffsetID",TEXT(INDEX(RelatedFeatures[Offset Number],$A2716),"0000"))),"}")))</f>
        <v>#REF!</v>
      </c>
      <c r="P2716" t="e">
        <f>IF(INDEX(Methods[Method Type],$A2716)="","",
CONCATENATE("  - &amp;MethodID",TEXT($A2716,"0000"),
" {","MethodTypeCV:  ",CHAR(34),INDEX(Methods[Method Type],$A2716),CHAR(34),
", MethodCode:  ",CHAR(34),INDEX(Methods[Method Code],$A2716),CHAR(34),
", MethodName:  ",CHAR(34),INDEX(Methods[Method Name],$A2716),CHAR(34),
", MethodDescription:  ",CHAR(34),INDEX(Methods[Method Description],$A2716),CHAR(34),
", MethodLink:  ",CHAR(34),INDEX(Methods[Method Link],$A2716),CHAR(34),
", OrganizationID: *OrganizationID",TEXT(MATCH(INDEX(Methods[Organization Name],$A2716),Organizations[Organization Name],0),"0000"),"}"))</f>
        <v>#REF!</v>
      </c>
      <c r="Q2716" t="e">
        <f>IF(INDEX(Variables[Variable Type],$A2716)="","",
CONCATENATE("  - &amp;VariableID",TEXT($A2716,"0000"),
" {","VariableTypeCV:  ",CHAR(34),INDEX(Variables[Variable Type],$A2716),CHAR(34),
", VariableCode:  ",CHAR(34),INDEX(Variables[Variable Code],$A2716),CHAR(34),
", VariableNameCV:  ",CHAR(34),INDEX(Variables[Variable Name],$A2716),CHAR(34),
", VariableDefinition:  ",CHAR(34),INDEX(Variables[Variable Definition],$A2716),CHAR(34),
", SpecciationCV:  ",CHAR(34),INDEX(Variables[Speciation],$A2716),CHAR(34),
", NoDataValue:  ",CHAR(34),INDEX(Variables[No Data Value],$A2716),CHAR(34),"}"))</f>
        <v>#REF!</v>
      </c>
    </row>
    <row r="2717" spans="1:17" x14ac:dyDescent="0.25">
      <c r="A2717">
        <v>2714</v>
      </c>
      <c r="D2717" t="e">
        <f>IF(INDEX(People[First Name],$A2717)="","",
CONCATENATE("  - &amp;PersonID",TEXT($A2717,"0000"),
" {","PersonFirstName:  ",CHAR(34),INDEX(People[First Name],$A2717),CHAR(34),
", PersonMiddleName:  ",CHAR(34),INDEX(People[Middle Name],$A2717),CHAR(34),
", PersonLastName:  ",CHAR(34),INDEX(People[Last Name],$A2717),CHAR(34),"}"))</f>
        <v>#REF!</v>
      </c>
      <c r="E2717" t="e">
        <f>IF(INDEX(Organizations[Organization Type '[CV']],$A2717)="","",
CONCATENATE("  - &amp;OrganizationID",TEXT($A2717,"0000"),
" {","OrganizationTypeCV:  ",CHAR(34),INDEX(Organizations[Organization Type '[CV']],$A2717),CHAR(34),
", OrganizationCode:  ",CHAR(34),INDEX(Organizations[Organization Code],$A2717),CHAR(34),
", OrganizationName:  ",CHAR(34),INDEX(Organizations[Organization Name],$A2717),CHAR(34),
", OrganizationDescription:  ",CHAR(34),INDEX(Organizations[Organization Description],$A2717),CHAR(34),
", OrganizationLink:  ",CHAR(34),INDEX(Organizations[Organization Link],$A2717),CHAR(34),"}"))</f>
        <v>#REF!</v>
      </c>
      <c r="F2717" t="e">
        <f>IF(INDEX(People[First Name],$A2717)="","",
CONCATENATE("  - &amp;AffiliationID",TEXT($A2717,"0000"),
" {PersonID: *PersonID",TEXT($A2717,"0000"),
", OrganizationID: *OrganizationID",TEXT(MATCH(INDEX(People[Organization Name],$A2717),Organizations[Organization Name],0),"0000"),
", IsPrimaryOrganizationContact: , AffiliationStartDate: , AffiliationEndDate: , PrimaryPhone: ",
", PrimaryEmail: ",CHAR(34),INDEX(People[Primary Email],$A2717),CHAR(34),
", PrimaryAddress: ",CHAR(34),INDEX(People[Primary Address],$A2717),CHAR(34),
", PersonLink: }"))</f>
        <v>#REF!</v>
      </c>
      <c r="H2717" t="e">
        <f>IF(COUNTA(CitationInformation)=0,"",IF(INDEX(AuthorList[Author Name],$A2717)="","",
CONCATENATE("  - &amp;AuthorListID",TEXT($A2717,"0000"),
"  {CitationID: *CitationID0001",
", PersonID: *PersonID",TEXT(MATCH(INDEX(AuthorList[Author Name],$A2717),People[Full Name],0),"0000"),
", AuthorOrder: ",INDEX(AuthorList[Author Number],$A2717),"}")))</f>
        <v>#REF!</v>
      </c>
      <c r="K2717" t="e">
        <f>IF(INDEX(SamplingFeatures[Feature Code],$A2717)="","",
CONCATENATE("  - &amp;SamplingFeatureID",TEXT($A2717,"0000"),
" {","SamplingFeatureUUID:  ",CHAR(34),INDEX(SamplingFeatures[Sampling Feature UUID],$A2717),CHAR(34),
", SamplingFeatureTypeCV:  ",CHAR(34),INDEX(SamplingFeatures[Sampling Feature Type],$A2717),CHAR(34),
", SamplingFeatureCode:  ",CHAR(34),INDEX(SamplingFeatures[Feature Code],$A2717),CHAR(34),
", SamplingFeatureName:  ",CHAR(34),INDEX(SamplingFeatures[Feature Name],$A2717),CHAR(34),
", SamplingFeatureDescription:  ",CHAR(34),INDEX(SamplingFeatures[Feature Description],$A2717),CHAR(34),
", SamplingFeatureGeotypeCV:  ",CHAR(34),INDEX(SamplingFeatures[Feature Geo Type],$A2717),CHAR(34),
", FeatureGeometry:  ",CHAR(34),INDEX(SamplingFeatures[Feature Geometry],$A2717),CHAR(34),
", Elevation_m:  ",CHAR(34),INDEX(SamplingFeatures[Elevation_m],$A2717),CHAR(34),
", ElevationDatumCV:  ",CHAR(34),ElevationDatum,CHAR(34),"}"))</f>
        <v>#REF!</v>
      </c>
      <c r="L2717" t="e">
        <f>IF(INDEX(SamplingFeatures[Sampling Feature Type],$A2717)&lt;&gt;"Site","",
CONCATENATE("  - &amp;SiteID",TEXT(SUMPRODUCT(--($L$3:$L2716&lt;&gt;"")),"0000"),
" {","SamplingFeatureID:  *SamplingFeatureID",TEXT($A2717,"0000"),
", SiteTypeCV:  ",CHAR(34),INDEX(Sites[Site Type],$A2717),CHAR(34),
", Latitude:  ",INDEX(Sites[Latitude],$A2717),
", Longitude:  ",INDEX(Sites[Longitude],$A2717),
", SRSName:  ",CHAR(34),LatLonDatum,CHAR(34),"}"))</f>
        <v>#REF!</v>
      </c>
      <c r="M2717" t="e">
        <f>IF(INDEX(SamplingFeatures[Sampling Feature Type],$A2717)&lt;&gt;"Specimen","",
CONCATENATE("  - &amp;SpecimenID",TEXT(SUMPRODUCT(--($M$3:$M2716&lt;&gt;"")),"0000"),
" {","SamplingFeatureID:  *SamplingFeatureID",TEXT($A2717,"0000"),
", SpecimenTypeCV:  ",CHAR(34),INDEX(Specimens[Specimen Type],$A2717),CHAR(34),
", SpecimenMediumCV:  ",INDEX(Specimens[Specimen Medium],$A2717),
", IsFieldSpecimen:  ",CHAR(34),INDEX(Specimens[Is Field Specimen?],$A2717),CHAR(34),"}"))</f>
        <v>#REF!</v>
      </c>
      <c r="N2717" t="e">
        <f>IF(COUNTA(SpatialOffsets[])=0,"", IF(INDEX(SpatialOffsets[Spatial Offset Type],$A2717)="","",
CONCATENATE("  - &amp;SpatialOffsetID",TEXT($A2717,"0000"),
" {","SpatialOffsetTypeCV:  ",CHAR(34),INDEX(SpatialOffsets[Spatial Offset Type],$A2717),CHAR(34),
", Offset1Value:  ",INDEX(SpatialOffsets[Offset 1 Value],$A2717),
", Offset1UnitID:  ",CHAR(34),INDEX(SpatialOffsets[Offset 1 Unit],$A2717),CHAR(34),
", Offset2Value:  ",INDEX(SpatialOffsets[Offset 2 Value],$A2717),
", Offset2UnitID:  ",CHAR(34),INDEX(SpatialOffsets[Offset 2 Unit],$A2717),CHAR(34),
", Offset3Value:  ",INDEX(SpatialOffsets[Offset 3 Value],$A2717),
", Offset3UnitID:  ",CHAR(34),INDEX(SpatialOffsets[Offset 3 Unit],$A2717),CHAR(34),,"}")))</f>
        <v>#REF!</v>
      </c>
      <c r="O2717" t="e">
        <f>IF(COUNTA(RelatedFeatures[])=0,"", IF(INDEX(RelatedFeatures[First Sampling Feature Code],$A2717)="","",
CONCATENATE("  - &amp;RelationID",TEXT($A2717,"0000"),
" {","SamplingFeatureID:  *SamplingFeatureID",TEXT(MATCH(INDEX(RelatedFeatures[First Sampling Feature Code],$A2717),SamplingFeatures[Feature Code],0),"0000"),
", RelationshipTypeCV:  ",CHAR(34),INDEX(RelatedFeatures[Relationship Type],$A2717),CHAR(34),
", RelatedFeatureID: *SamplingFeatureID",TEXT(MATCH(INDEX(RelatedFeatures[Second Sampling Feature Code],$A2717),SamplingFeatures[Feature Code],0),"0000"),
", SpatialOffsetID:  ",IF(INDEX(RelatedFeatures[Offset Number],$A2717)="","",CONCATENATE("*SpatialOffsetID",TEXT(INDEX(RelatedFeatures[Offset Number],$A2717),"0000"))),"}")))</f>
        <v>#REF!</v>
      </c>
      <c r="P2717" t="e">
        <f>IF(INDEX(Methods[Method Type],$A2717)="","",
CONCATENATE("  - &amp;MethodID",TEXT($A2717,"0000"),
" {","MethodTypeCV:  ",CHAR(34),INDEX(Methods[Method Type],$A2717),CHAR(34),
", MethodCode:  ",CHAR(34),INDEX(Methods[Method Code],$A2717),CHAR(34),
", MethodName:  ",CHAR(34),INDEX(Methods[Method Name],$A2717),CHAR(34),
", MethodDescription:  ",CHAR(34),INDEX(Methods[Method Description],$A2717),CHAR(34),
", MethodLink:  ",CHAR(34),INDEX(Methods[Method Link],$A2717),CHAR(34),
", OrganizationID: *OrganizationID",TEXT(MATCH(INDEX(Methods[Organization Name],$A2717),Organizations[Organization Name],0),"0000"),"}"))</f>
        <v>#REF!</v>
      </c>
      <c r="Q2717" t="e">
        <f>IF(INDEX(Variables[Variable Type],$A2717)="","",
CONCATENATE("  - &amp;VariableID",TEXT($A2717,"0000"),
" {","VariableTypeCV:  ",CHAR(34),INDEX(Variables[Variable Type],$A2717),CHAR(34),
", VariableCode:  ",CHAR(34),INDEX(Variables[Variable Code],$A2717),CHAR(34),
", VariableNameCV:  ",CHAR(34),INDEX(Variables[Variable Name],$A2717),CHAR(34),
", VariableDefinition:  ",CHAR(34),INDEX(Variables[Variable Definition],$A2717),CHAR(34),
", SpecciationCV:  ",CHAR(34),INDEX(Variables[Speciation],$A2717),CHAR(34),
", NoDataValue:  ",CHAR(34),INDEX(Variables[No Data Value],$A2717),CHAR(34),"}"))</f>
        <v>#REF!</v>
      </c>
    </row>
    <row r="2718" spans="1:17" x14ac:dyDescent="0.25">
      <c r="A2718">
        <v>2715</v>
      </c>
      <c r="D2718" t="e">
        <f>IF(INDEX(People[First Name],$A2718)="","",
CONCATENATE("  - &amp;PersonID",TEXT($A2718,"0000"),
" {","PersonFirstName:  ",CHAR(34),INDEX(People[First Name],$A2718),CHAR(34),
", PersonMiddleName:  ",CHAR(34),INDEX(People[Middle Name],$A2718),CHAR(34),
", PersonLastName:  ",CHAR(34),INDEX(People[Last Name],$A2718),CHAR(34),"}"))</f>
        <v>#REF!</v>
      </c>
      <c r="E2718" t="e">
        <f>IF(INDEX(Organizations[Organization Type '[CV']],$A2718)="","",
CONCATENATE("  - &amp;OrganizationID",TEXT($A2718,"0000"),
" {","OrganizationTypeCV:  ",CHAR(34),INDEX(Organizations[Organization Type '[CV']],$A2718),CHAR(34),
", OrganizationCode:  ",CHAR(34),INDEX(Organizations[Organization Code],$A2718),CHAR(34),
", OrganizationName:  ",CHAR(34),INDEX(Organizations[Organization Name],$A2718),CHAR(34),
", OrganizationDescription:  ",CHAR(34),INDEX(Organizations[Organization Description],$A2718),CHAR(34),
", OrganizationLink:  ",CHAR(34),INDEX(Organizations[Organization Link],$A2718),CHAR(34),"}"))</f>
        <v>#REF!</v>
      </c>
      <c r="F2718" t="e">
        <f>IF(INDEX(People[First Name],$A2718)="","",
CONCATENATE("  - &amp;AffiliationID",TEXT($A2718,"0000"),
" {PersonID: *PersonID",TEXT($A2718,"0000"),
", OrganizationID: *OrganizationID",TEXT(MATCH(INDEX(People[Organization Name],$A2718),Organizations[Organization Name],0),"0000"),
", IsPrimaryOrganizationContact: , AffiliationStartDate: , AffiliationEndDate: , PrimaryPhone: ",
", PrimaryEmail: ",CHAR(34),INDEX(People[Primary Email],$A2718),CHAR(34),
", PrimaryAddress: ",CHAR(34),INDEX(People[Primary Address],$A2718),CHAR(34),
", PersonLink: }"))</f>
        <v>#REF!</v>
      </c>
      <c r="H2718" t="e">
        <f>IF(COUNTA(CitationInformation)=0,"",IF(INDEX(AuthorList[Author Name],$A2718)="","",
CONCATENATE("  - &amp;AuthorListID",TEXT($A2718,"0000"),
"  {CitationID: *CitationID0001",
", PersonID: *PersonID",TEXT(MATCH(INDEX(AuthorList[Author Name],$A2718),People[Full Name],0),"0000"),
", AuthorOrder: ",INDEX(AuthorList[Author Number],$A2718),"}")))</f>
        <v>#REF!</v>
      </c>
      <c r="K2718" t="e">
        <f>IF(INDEX(SamplingFeatures[Feature Code],$A2718)="","",
CONCATENATE("  - &amp;SamplingFeatureID",TEXT($A2718,"0000"),
" {","SamplingFeatureUUID:  ",CHAR(34),INDEX(SamplingFeatures[Sampling Feature UUID],$A2718),CHAR(34),
", SamplingFeatureTypeCV:  ",CHAR(34),INDEX(SamplingFeatures[Sampling Feature Type],$A2718),CHAR(34),
", SamplingFeatureCode:  ",CHAR(34),INDEX(SamplingFeatures[Feature Code],$A2718),CHAR(34),
", SamplingFeatureName:  ",CHAR(34),INDEX(SamplingFeatures[Feature Name],$A2718),CHAR(34),
", SamplingFeatureDescription:  ",CHAR(34),INDEX(SamplingFeatures[Feature Description],$A2718),CHAR(34),
", SamplingFeatureGeotypeCV:  ",CHAR(34),INDEX(SamplingFeatures[Feature Geo Type],$A2718),CHAR(34),
", FeatureGeometry:  ",CHAR(34),INDEX(SamplingFeatures[Feature Geometry],$A2718),CHAR(34),
", Elevation_m:  ",CHAR(34),INDEX(SamplingFeatures[Elevation_m],$A2718),CHAR(34),
", ElevationDatumCV:  ",CHAR(34),ElevationDatum,CHAR(34),"}"))</f>
        <v>#REF!</v>
      </c>
      <c r="L2718" t="e">
        <f>IF(INDEX(SamplingFeatures[Sampling Feature Type],$A2718)&lt;&gt;"Site","",
CONCATENATE("  - &amp;SiteID",TEXT(SUMPRODUCT(--($L$3:$L2717&lt;&gt;"")),"0000"),
" {","SamplingFeatureID:  *SamplingFeatureID",TEXT($A2718,"0000"),
", SiteTypeCV:  ",CHAR(34),INDEX(Sites[Site Type],$A2718),CHAR(34),
", Latitude:  ",INDEX(Sites[Latitude],$A2718),
", Longitude:  ",INDEX(Sites[Longitude],$A2718),
", SRSName:  ",CHAR(34),LatLonDatum,CHAR(34),"}"))</f>
        <v>#REF!</v>
      </c>
      <c r="M2718" t="e">
        <f>IF(INDEX(SamplingFeatures[Sampling Feature Type],$A2718)&lt;&gt;"Specimen","",
CONCATENATE("  - &amp;SpecimenID",TEXT(SUMPRODUCT(--($M$3:$M2717&lt;&gt;"")),"0000"),
" {","SamplingFeatureID:  *SamplingFeatureID",TEXT($A2718,"0000"),
", SpecimenTypeCV:  ",CHAR(34),INDEX(Specimens[Specimen Type],$A2718),CHAR(34),
", SpecimenMediumCV:  ",INDEX(Specimens[Specimen Medium],$A2718),
", IsFieldSpecimen:  ",CHAR(34),INDEX(Specimens[Is Field Specimen?],$A2718),CHAR(34),"}"))</f>
        <v>#REF!</v>
      </c>
      <c r="N2718" t="e">
        <f>IF(COUNTA(SpatialOffsets[])=0,"", IF(INDEX(SpatialOffsets[Spatial Offset Type],$A2718)="","",
CONCATENATE("  - &amp;SpatialOffsetID",TEXT($A2718,"0000"),
" {","SpatialOffsetTypeCV:  ",CHAR(34),INDEX(SpatialOffsets[Spatial Offset Type],$A2718),CHAR(34),
", Offset1Value:  ",INDEX(SpatialOffsets[Offset 1 Value],$A2718),
", Offset1UnitID:  ",CHAR(34),INDEX(SpatialOffsets[Offset 1 Unit],$A2718),CHAR(34),
", Offset2Value:  ",INDEX(SpatialOffsets[Offset 2 Value],$A2718),
", Offset2UnitID:  ",CHAR(34),INDEX(SpatialOffsets[Offset 2 Unit],$A2718),CHAR(34),
", Offset3Value:  ",INDEX(SpatialOffsets[Offset 3 Value],$A2718),
", Offset3UnitID:  ",CHAR(34),INDEX(SpatialOffsets[Offset 3 Unit],$A2718),CHAR(34),,"}")))</f>
        <v>#REF!</v>
      </c>
      <c r="O2718" t="e">
        <f>IF(COUNTA(RelatedFeatures[])=0,"", IF(INDEX(RelatedFeatures[First Sampling Feature Code],$A2718)="","",
CONCATENATE("  - &amp;RelationID",TEXT($A2718,"0000"),
" {","SamplingFeatureID:  *SamplingFeatureID",TEXT(MATCH(INDEX(RelatedFeatures[First Sampling Feature Code],$A2718),SamplingFeatures[Feature Code],0),"0000"),
", RelationshipTypeCV:  ",CHAR(34),INDEX(RelatedFeatures[Relationship Type],$A2718),CHAR(34),
", RelatedFeatureID: *SamplingFeatureID",TEXT(MATCH(INDEX(RelatedFeatures[Second Sampling Feature Code],$A2718),SamplingFeatures[Feature Code],0),"0000"),
", SpatialOffsetID:  ",IF(INDEX(RelatedFeatures[Offset Number],$A2718)="","",CONCATENATE("*SpatialOffsetID",TEXT(INDEX(RelatedFeatures[Offset Number],$A2718),"0000"))),"}")))</f>
        <v>#REF!</v>
      </c>
      <c r="P2718" t="e">
        <f>IF(INDEX(Methods[Method Type],$A2718)="","",
CONCATENATE("  - &amp;MethodID",TEXT($A2718,"0000"),
" {","MethodTypeCV:  ",CHAR(34),INDEX(Methods[Method Type],$A2718),CHAR(34),
", MethodCode:  ",CHAR(34),INDEX(Methods[Method Code],$A2718),CHAR(34),
", MethodName:  ",CHAR(34),INDEX(Methods[Method Name],$A2718),CHAR(34),
", MethodDescription:  ",CHAR(34),INDEX(Methods[Method Description],$A2718),CHAR(34),
", MethodLink:  ",CHAR(34),INDEX(Methods[Method Link],$A2718),CHAR(34),
", OrganizationID: *OrganizationID",TEXT(MATCH(INDEX(Methods[Organization Name],$A2718),Organizations[Organization Name],0),"0000"),"}"))</f>
        <v>#REF!</v>
      </c>
      <c r="Q2718" t="e">
        <f>IF(INDEX(Variables[Variable Type],$A2718)="","",
CONCATENATE("  - &amp;VariableID",TEXT($A2718,"0000"),
" {","VariableTypeCV:  ",CHAR(34),INDEX(Variables[Variable Type],$A2718),CHAR(34),
", VariableCode:  ",CHAR(34),INDEX(Variables[Variable Code],$A2718),CHAR(34),
", VariableNameCV:  ",CHAR(34),INDEX(Variables[Variable Name],$A2718),CHAR(34),
", VariableDefinition:  ",CHAR(34),INDEX(Variables[Variable Definition],$A2718),CHAR(34),
", SpecciationCV:  ",CHAR(34),INDEX(Variables[Speciation],$A2718),CHAR(34),
", NoDataValue:  ",CHAR(34),INDEX(Variables[No Data Value],$A2718),CHAR(34),"}"))</f>
        <v>#REF!</v>
      </c>
    </row>
    <row r="2719" spans="1:17" x14ac:dyDescent="0.25">
      <c r="A2719">
        <v>2716</v>
      </c>
      <c r="D2719" t="e">
        <f>IF(INDEX(People[First Name],$A2719)="","",
CONCATENATE("  - &amp;PersonID",TEXT($A2719,"0000"),
" {","PersonFirstName:  ",CHAR(34),INDEX(People[First Name],$A2719),CHAR(34),
", PersonMiddleName:  ",CHAR(34),INDEX(People[Middle Name],$A2719),CHAR(34),
", PersonLastName:  ",CHAR(34),INDEX(People[Last Name],$A2719),CHAR(34),"}"))</f>
        <v>#REF!</v>
      </c>
      <c r="E2719" t="e">
        <f>IF(INDEX(Organizations[Organization Type '[CV']],$A2719)="","",
CONCATENATE("  - &amp;OrganizationID",TEXT($A2719,"0000"),
" {","OrganizationTypeCV:  ",CHAR(34),INDEX(Organizations[Organization Type '[CV']],$A2719),CHAR(34),
", OrganizationCode:  ",CHAR(34),INDEX(Organizations[Organization Code],$A2719),CHAR(34),
", OrganizationName:  ",CHAR(34),INDEX(Organizations[Organization Name],$A2719),CHAR(34),
", OrganizationDescription:  ",CHAR(34),INDEX(Organizations[Organization Description],$A2719),CHAR(34),
", OrganizationLink:  ",CHAR(34),INDEX(Organizations[Organization Link],$A2719),CHAR(34),"}"))</f>
        <v>#REF!</v>
      </c>
      <c r="F2719" t="e">
        <f>IF(INDEX(People[First Name],$A2719)="","",
CONCATENATE("  - &amp;AffiliationID",TEXT($A2719,"0000"),
" {PersonID: *PersonID",TEXT($A2719,"0000"),
", OrganizationID: *OrganizationID",TEXT(MATCH(INDEX(People[Organization Name],$A2719),Organizations[Organization Name],0),"0000"),
", IsPrimaryOrganizationContact: , AffiliationStartDate: , AffiliationEndDate: , PrimaryPhone: ",
", PrimaryEmail: ",CHAR(34),INDEX(People[Primary Email],$A2719),CHAR(34),
", PrimaryAddress: ",CHAR(34),INDEX(People[Primary Address],$A2719),CHAR(34),
", PersonLink: }"))</f>
        <v>#REF!</v>
      </c>
      <c r="H2719" t="e">
        <f>IF(COUNTA(CitationInformation)=0,"",IF(INDEX(AuthorList[Author Name],$A2719)="","",
CONCATENATE("  - &amp;AuthorListID",TEXT($A2719,"0000"),
"  {CitationID: *CitationID0001",
", PersonID: *PersonID",TEXT(MATCH(INDEX(AuthorList[Author Name],$A2719),People[Full Name],0),"0000"),
", AuthorOrder: ",INDEX(AuthorList[Author Number],$A2719),"}")))</f>
        <v>#REF!</v>
      </c>
      <c r="K2719" t="e">
        <f>IF(INDEX(SamplingFeatures[Feature Code],$A2719)="","",
CONCATENATE("  - &amp;SamplingFeatureID",TEXT($A2719,"0000"),
" {","SamplingFeatureUUID:  ",CHAR(34),INDEX(SamplingFeatures[Sampling Feature UUID],$A2719),CHAR(34),
", SamplingFeatureTypeCV:  ",CHAR(34),INDEX(SamplingFeatures[Sampling Feature Type],$A2719),CHAR(34),
", SamplingFeatureCode:  ",CHAR(34),INDEX(SamplingFeatures[Feature Code],$A2719),CHAR(34),
", SamplingFeatureName:  ",CHAR(34),INDEX(SamplingFeatures[Feature Name],$A2719),CHAR(34),
", SamplingFeatureDescription:  ",CHAR(34),INDEX(SamplingFeatures[Feature Description],$A2719),CHAR(34),
", SamplingFeatureGeotypeCV:  ",CHAR(34),INDEX(SamplingFeatures[Feature Geo Type],$A2719),CHAR(34),
", FeatureGeometry:  ",CHAR(34),INDEX(SamplingFeatures[Feature Geometry],$A2719),CHAR(34),
", Elevation_m:  ",CHAR(34),INDEX(SamplingFeatures[Elevation_m],$A2719),CHAR(34),
", ElevationDatumCV:  ",CHAR(34),ElevationDatum,CHAR(34),"}"))</f>
        <v>#REF!</v>
      </c>
      <c r="L2719" t="e">
        <f>IF(INDEX(SamplingFeatures[Sampling Feature Type],$A2719)&lt;&gt;"Site","",
CONCATENATE("  - &amp;SiteID",TEXT(SUMPRODUCT(--($L$3:$L2718&lt;&gt;"")),"0000"),
" {","SamplingFeatureID:  *SamplingFeatureID",TEXT($A2719,"0000"),
", SiteTypeCV:  ",CHAR(34),INDEX(Sites[Site Type],$A2719),CHAR(34),
", Latitude:  ",INDEX(Sites[Latitude],$A2719),
", Longitude:  ",INDEX(Sites[Longitude],$A2719),
", SRSName:  ",CHAR(34),LatLonDatum,CHAR(34),"}"))</f>
        <v>#REF!</v>
      </c>
      <c r="M2719" t="e">
        <f>IF(INDEX(SamplingFeatures[Sampling Feature Type],$A2719)&lt;&gt;"Specimen","",
CONCATENATE("  - &amp;SpecimenID",TEXT(SUMPRODUCT(--($M$3:$M2718&lt;&gt;"")),"0000"),
" {","SamplingFeatureID:  *SamplingFeatureID",TEXT($A2719,"0000"),
", SpecimenTypeCV:  ",CHAR(34),INDEX(Specimens[Specimen Type],$A2719),CHAR(34),
", SpecimenMediumCV:  ",INDEX(Specimens[Specimen Medium],$A2719),
", IsFieldSpecimen:  ",CHAR(34),INDEX(Specimens[Is Field Specimen?],$A2719),CHAR(34),"}"))</f>
        <v>#REF!</v>
      </c>
      <c r="N2719" t="e">
        <f>IF(COUNTA(SpatialOffsets[])=0,"", IF(INDEX(SpatialOffsets[Spatial Offset Type],$A2719)="","",
CONCATENATE("  - &amp;SpatialOffsetID",TEXT($A2719,"0000"),
" {","SpatialOffsetTypeCV:  ",CHAR(34),INDEX(SpatialOffsets[Spatial Offset Type],$A2719),CHAR(34),
", Offset1Value:  ",INDEX(SpatialOffsets[Offset 1 Value],$A2719),
", Offset1UnitID:  ",CHAR(34),INDEX(SpatialOffsets[Offset 1 Unit],$A2719),CHAR(34),
", Offset2Value:  ",INDEX(SpatialOffsets[Offset 2 Value],$A2719),
", Offset2UnitID:  ",CHAR(34),INDEX(SpatialOffsets[Offset 2 Unit],$A2719),CHAR(34),
", Offset3Value:  ",INDEX(SpatialOffsets[Offset 3 Value],$A2719),
", Offset3UnitID:  ",CHAR(34),INDEX(SpatialOffsets[Offset 3 Unit],$A2719),CHAR(34),,"}")))</f>
        <v>#REF!</v>
      </c>
      <c r="O2719" t="e">
        <f>IF(COUNTA(RelatedFeatures[])=0,"", IF(INDEX(RelatedFeatures[First Sampling Feature Code],$A2719)="","",
CONCATENATE("  - &amp;RelationID",TEXT($A2719,"0000"),
" {","SamplingFeatureID:  *SamplingFeatureID",TEXT(MATCH(INDEX(RelatedFeatures[First Sampling Feature Code],$A2719),SamplingFeatures[Feature Code],0),"0000"),
", RelationshipTypeCV:  ",CHAR(34),INDEX(RelatedFeatures[Relationship Type],$A2719),CHAR(34),
", RelatedFeatureID: *SamplingFeatureID",TEXT(MATCH(INDEX(RelatedFeatures[Second Sampling Feature Code],$A2719),SamplingFeatures[Feature Code],0),"0000"),
", SpatialOffsetID:  ",IF(INDEX(RelatedFeatures[Offset Number],$A2719)="","",CONCATENATE("*SpatialOffsetID",TEXT(INDEX(RelatedFeatures[Offset Number],$A2719),"0000"))),"}")))</f>
        <v>#REF!</v>
      </c>
      <c r="P2719" t="e">
        <f>IF(INDEX(Methods[Method Type],$A2719)="","",
CONCATENATE("  - &amp;MethodID",TEXT($A2719,"0000"),
" {","MethodTypeCV:  ",CHAR(34),INDEX(Methods[Method Type],$A2719),CHAR(34),
", MethodCode:  ",CHAR(34),INDEX(Methods[Method Code],$A2719),CHAR(34),
", MethodName:  ",CHAR(34),INDEX(Methods[Method Name],$A2719),CHAR(34),
", MethodDescription:  ",CHAR(34),INDEX(Methods[Method Description],$A2719),CHAR(34),
", MethodLink:  ",CHAR(34),INDEX(Methods[Method Link],$A2719),CHAR(34),
", OrganizationID: *OrganizationID",TEXT(MATCH(INDEX(Methods[Organization Name],$A2719),Organizations[Organization Name],0),"0000"),"}"))</f>
        <v>#REF!</v>
      </c>
      <c r="Q2719" t="e">
        <f>IF(INDEX(Variables[Variable Type],$A2719)="","",
CONCATENATE("  - &amp;VariableID",TEXT($A2719,"0000"),
" {","VariableTypeCV:  ",CHAR(34),INDEX(Variables[Variable Type],$A2719),CHAR(34),
", VariableCode:  ",CHAR(34),INDEX(Variables[Variable Code],$A2719),CHAR(34),
", VariableNameCV:  ",CHAR(34),INDEX(Variables[Variable Name],$A2719),CHAR(34),
", VariableDefinition:  ",CHAR(34),INDEX(Variables[Variable Definition],$A2719),CHAR(34),
", SpecciationCV:  ",CHAR(34),INDEX(Variables[Speciation],$A2719),CHAR(34),
", NoDataValue:  ",CHAR(34),INDEX(Variables[No Data Value],$A2719),CHAR(34),"}"))</f>
        <v>#REF!</v>
      </c>
    </row>
    <row r="2720" spans="1:17" x14ac:dyDescent="0.25">
      <c r="A2720">
        <v>2717</v>
      </c>
      <c r="D2720" t="e">
        <f>IF(INDEX(People[First Name],$A2720)="","",
CONCATENATE("  - &amp;PersonID",TEXT($A2720,"0000"),
" {","PersonFirstName:  ",CHAR(34),INDEX(People[First Name],$A2720),CHAR(34),
", PersonMiddleName:  ",CHAR(34),INDEX(People[Middle Name],$A2720),CHAR(34),
", PersonLastName:  ",CHAR(34),INDEX(People[Last Name],$A2720),CHAR(34),"}"))</f>
        <v>#REF!</v>
      </c>
      <c r="E2720" t="e">
        <f>IF(INDEX(Organizations[Organization Type '[CV']],$A2720)="","",
CONCATENATE("  - &amp;OrganizationID",TEXT($A2720,"0000"),
" {","OrganizationTypeCV:  ",CHAR(34),INDEX(Organizations[Organization Type '[CV']],$A2720),CHAR(34),
", OrganizationCode:  ",CHAR(34),INDEX(Organizations[Organization Code],$A2720),CHAR(34),
", OrganizationName:  ",CHAR(34),INDEX(Organizations[Organization Name],$A2720),CHAR(34),
", OrganizationDescription:  ",CHAR(34),INDEX(Organizations[Organization Description],$A2720),CHAR(34),
", OrganizationLink:  ",CHAR(34),INDEX(Organizations[Organization Link],$A2720),CHAR(34),"}"))</f>
        <v>#REF!</v>
      </c>
      <c r="F2720" t="e">
        <f>IF(INDEX(People[First Name],$A2720)="","",
CONCATENATE("  - &amp;AffiliationID",TEXT($A2720,"0000"),
" {PersonID: *PersonID",TEXT($A2720,"0000"),
", OrganizationID: *OrganizationID",TEXT(MATCH(INDEX(People[Organization Name],$A2720),Organizations[Organization Name],0),"0000"),
", IsPrimaryOrganizationContact: , AffiliationStartDate: , AffiliationEndDate: , PrimaryPhone: ",
", PrimaryEmail: ",CHAR(34),INDEX(People[Primary Email],$A2720),CHAR(34),
", PrimaryAddress: ",CHAR(34),INDEX(People[Primary Address],$A2720),CHAR(34),
", PersonLink: }"))</f>
        <v>#REF!</v>
      </c>
      <c r="H2720" t="e">
        <f>IF(COUNTA(CitationInformation)=0,"",IF(INDEX(AuthorList[Author Name],$A2720)="","",
CONCATENATE("  - &amp;AuthorListID",TEXT($A2720,"0000"),
"  {CitationID: *CitationID0001",
", PersonID: *PersonID",TEXT(MATCH(INDEX(AuthorList[Author Name],$A2720),People[Full Name],0),"0000"),
", AuthorOrder: ",INDEX(AuthorList[Author Number],$A2720),"}")))</f>
        <v>#REF!</v>
      </c>
      <c r="K2720" t="e">
        <f>IF(INDEX(SamplingFeatures[Feature Code],$A2720)="","",
CONCATENATE("  - &amp;SamplingFeatureID",TEXT($A2720,"0000"),
" {","SamplingFeatureUUID:  ",CHAR(34),INDEX(SamplingFeatures[Sampling Feature UUID],$A2720),CHAR(34),
", SamplingFeatureTypeCV:  ",CHAR(34),INDEX(SamplingFeatures[Sampling Feature Type],$A2720),CHAR(34),
", SamplingFeatureCode:  ",CHAR(34),INDEX(SamplingFeatures[Feature Code],$A2720),CHAR(34),
", SamplingFeatureName:  ",CHAR(34),INDEX(SamplingFeatures[Feature Name],$A2720),CHAR(34),
", SamplingFeatureDescription:  ",CHAR(34),INDEX(SamplingFeatures[Feature Description],$A2720),CHAR(34),
", SamplingFeatureGeotypeCV:  ",CHAR(34),INDEX(SamplingFeatures[Feature Geo Type],$A2720),CHAR(34),
", FeatureGeometry:  ",CHAR(34),INDEX(SamplingFeatures[Feature Geometry],$A2720),CHAR(34),
", Elevation_m:  ",CHAR(34),INDEX(SamplingFeatures[Elevation_m],$A2720),CHAR(34),
", ElevationDatumCV:  ",CHAR(34),ElevationDatum,CHAR(34),"}"))</f>
        <v>#REF!</v>
      </c>
      <c r="L2720" t="e">
        <f>IF(INDEX(SamplingFeatures[Sampling Feature Type],$A2720)&lt;&gt;"Site","",
CONCATENATE("  - &amp;SiteID",TEXT(SUMPRODUCT(--($L$3:$L2719&lt;&gt;"")),"0000"),
" {","SamplingFeatureID:  *SamplingFeatureID",TEXT($A2720,"0000"),
", SiteTypeCV:  ",CHAR(34),INDEX(Sites[Site Type],$A2720),CHAR(34),
", Latitude:  ",INDEX(Sites[Latitude],$A2720),
", Longitude:  ",INDEX(Sites[Longitude],$A2720),
", SRSName:  ",CHAR(34),LatLonDatum,CHAR(34),"}"))</f>
        <v>#REF!</v>
      </c>
      <c r="M2720" t="e">
        <f>IF(INDEX(SamplingFeatures[Sampling Feature Type],$A2720)&lt;&gt;"Specimen","",
CONCATENATE("  - &amp;SpecimenID",TEXT(SUMPRODUCT(--($M$3:$M2719&lt;&gt;"")),"0000"),
" {","SamplingFeatureID:  *SamplingFeatureID",TEXT($A2720,"0000"),
", SpecimenTypeCV:  ",CHAR(34),INDEX(Specimens[Specimen Type],$A2720),CHAR(34),
", SpecimenMediumCV:  ",INDEX(Specimens[Specimen Medium],$A2720),
", IsFieldSpecimen:  ",CHAR(34),INDEX(Specimens[Is Field Specimen?],$A2720),CHAR(34),"}"))</f>
        <v>#REF!</v>
      </c>
      <c r="N2720" t="e">
        <f>IF(COUNTA(SpatialOffsets[])=0,"", IF(INDEX(SpatialOffsets[Spatial Offset Type],$A2720)="","",
CONCATENATE("  - &amp;SpatialOffsetID",TEXT($A2720,"0000"),
" {","SpatialOffsetTypeCV:  ",CHAR(34),INDEX(SpatialOffsets[Spatial Offset Type],$A2720),CHAR(34),
", Offset1Value:  ",INDEX(SpatialOffsets[Offset 1 Value],$A2720),
", Offset1UnitID:  ",CHAR(34),INDEX(SpatialOffsets[Offset 1 Unit],$A2720),CHAR(34),
", Offset2Value:  ",INDEX(SpatialOffsets[Offset 2 Value],$A2720),
", Offset2UnitID:  ",CHAR(34),INDEX(SpatialOffsets[Offset 2 Unit],$A2720),CHAR(34),
", Offset3Value:  ",INDEX(SpatialOffsets[Offset 3 Value],$A2720),
", Offset3UnitID:  ",CHAR(34),INDEX(SpatialOffsets[Offset 3 Unit],$A2720),CHAR(34),,"}")))</f>
        <v>#REF!</v>
      </c>
      <c r="O2720" t="e">
        <f>IF(COUNTA(RelatedFeatures[])=0,"", IF(INDEX(RelatedFeatures[First Sampling Feature Code],$A2720)="","",
CONCATENATE("  - &amp;RelationID",TEXT($A2720,"0000"),
" {","SamplingFeatureID:  *SamplingFeatureID",TEXT(MATCH(INDEX(RelatedFeatures[First Sampling Feature Code],$A2720),SamplingFeatures[Feature Code],0),"0000"),
", RelationshipTypeCV:  ",CHAR(34),INDEX(RelatedFeatures[Relationship Type],$A2720),CHAR(34),
", RelatedFeatureID: *SamplingFeatureID",TEXT(MATCH(INDEX(RelatedFeatures[Second Sampling Feature Code],$A2720),SamplingFeatures[Feature Code],0),"0000"),
", SpatialOffsetID:  ",IF(INDEX(RelatedFeatures[Offset Number],$A2720)="","",CONCATENATE("*SpatialOffsetID",TEXT(INDEX(RelatedFeatures[Offset Number],$A2720),"0000"))),"}")))</f>
        <v>#REF!</v>
      </c>
      <c r="P2720" t="e">
        <f>IF(INDEX(Methods[Method Type],$A2720)="","",
CONCATENATE("  - &amp;MethodID",TEXT($A2720,"0000"),
" {","MethodTypeCV:  ",CHAR(34),INDEX(Methods[Method Type],$A2720),CHAR(34),
", MethodCode:  ",CHAR(34),INDEX(Methods[Method Code],$A2720),CHAR(34),
", MethodName:  ",CHAR(34),INDEX(Methods[Method Name],$A2720),CHAR(34),
", MethodDescription:  ",CHAR(34),INDEX(Methods[Method Description],$A2720),CHAR(34),
", MethodLink:  ",CHAR(34),INDEX(Methods[Method Link],$A2720),CHAR(34),
", OrganizationID: *OrganizationID",TEXT(MATCH(INDEX(Methods[Organization Name],$A2720),Organizations[Organization Name],0),"0000"),"}"))</f>
        <v>#REF!</v>
      </c>
      <c r="Q2720" t="e">
        <f>IF(INDEX(Variables[Variable Type],$A2720)="","",
CONCATENATE("  - &amp;VariableID",TEXT($A2720,"0000"),
" {","VariableTypeCV:  ",CHAR(34),INDEX(Variables[Variable Type],$A2720),CHAR(34),
", VariableCode:  ",CHAR(34),INDEX(Variables[Variable Code],$A2720),CHAR(34),
", VariableNameCV:  ",CHAR(34),INDEX(Variables[Variable Name],$A2720),CHAR(34),
", VariableDefinition:  ",CHAR(34),INDEX(Variables[Variable Definition],$A2720),CHAR(34),
", SpecciationCV:  ",CHAR(34),INDEX(Variables[Speciation],$A2720),CHAR(34),
", NoDataValue:  ",CHAR(34),INDEX(Variables[No Data Value],$A2720),CHAR(34),"}"))</f>
        <v>#REF!</v>
      </c>
    </row>
    <row r="2721" spans="1:17" x14ac:dyDescent="0.25">
      <c r="A2721">
        <v>2718</v>
      </c>
      <c r="D2721" t="e">
        <f>IF(INDEX(People[First Name],$A2721)="","",
CONCATENATE("  - &amp;PersonID",TEXT($A2721,"0000"),
" {","PersonFirstName:  ",CHAR(34),INDEX(People[First Name],$A2721),CHAR(34),
", PersonMiddleName:  ",CHAR(34),INDEX(People[Middle Name],$A2721),CHAR(34),
", PersonLastName:  ",CHAR(34),INDEX(People[Last Name],$A2721),CHAR(34),"}"))</f>
        <v>#REF!</v>
      </c>
      <c r="E2721" t="e">
        <f>IF(INDEX(Organizations[Organization Type '[CV']],$A2721)="","",
CONCATENATE("  - &amp;OrganizationID",TEXT($A2721,"0000"),
" {","OrganizationTypeCV:  ",CHAR(34),INDEX(Organizations[Organization Type '[CV']],$A2721),CHAR(34),
", OrganizationCode:  ",CHAR(34),INDEX(Organizations[Organization Code],$A2721),CHAR(34),
", OrganizationName:  ",CHAR(34),INDEX(Organizations[Organization Name],$A2721),CHAR(34),
", OrganizationDescription:  ",CHAR(34),INDEX(Organizations[Organization Description],$A2721),CHAR(34),
", OrganizationLink:  ",CHAR(34),INDEX(Organizations[Organization Link],$A2721),CHAR(34),"}"))</f>
        <v>#REF!</v>
      </c>
      <c r="F2721" t="e">
        <f>IF(INDEX(People[First Name],$A2721)="","",
CONCATENATE("  - &amp;AffiliationID",TEXT($A2721,"0000"),
" {PersonID: *PersonID",TEXT($A2721,"0000"),
", OrganizationID: *OrganizationID",TEXT(MATCH(INDEX(People[Organization Name],$A2721),Organizations[Organization Name],0),"0000"),
", IsPrimaryOrganizationContact: , AffiliationStartDate: , AffiliationEndDate: , PrimaryPhone: ",
", PrimaryEmail: ",CHAR(34),INDEX(People[Primary Email],$A2721),CHAR(34),
", PrimaryAddress: ",CHAR(34),INDEX(People[Primary Address],$A2721),CHAR(34),
", PersonLink: }"))</f>
        <v>#REF!</v>
      </c>
      <c r="H2721" t="e">
        <f>IF(COUNTA(CitationInformation)=0,"",IF(INDEX(AuthorList[Author Name],$A2721)="","",
CONCATENATE("  - &amp;AuthorListID",TEXT($A2721,"0000"),
"  {CitationID: *CitationID0001",
", PersonID: *PersonID",TEXT(MATCH(INDEX(AuthorList[Author Name],$A2721),People[Full Name],0),"0000"),
", AuthorOrder: ",INDEX(AuthorList[Author Number],$A2721),"}")))</f>
        <v>#REF!</v>
      </c>
      <c r="K2721" t="e">
        <f>IF(INDEX(SamplingFeatures[Feature Code],$A2721)="","",
CONCATENATE("  - &amp;SamplingFeatureID",TEXT($A2721,"0000"),
" {","SamplingFeatureUUID:  ",CHAR(34),INDEX(SamplingFeatures[Sampling Feature UUID],$A2721),CHAR(34),
", SamplingFeatureTypeCV:  ",CHAR(34),INDEX(SamplingFeatures[Sampling Feature Type],$A2721),CHAR(34),
", SamplingFeatureCode:  ",CHAR(34),INDEX(SamplingFeatures[Feature Code],$A2721),CHAR(34),
", SamplingFeatureName:  ",CHAR(34),INDEX(SamplingFeatures[Feature Name],$A2721),CHAR(34),
", SamplingFeatureDescription:  ",CHAR(34),INDEX(SamplingFeatures[Feature Description],$A2721),CHAR(34),
", SamplingFeatureGeotypeCV:  ",CHAR(34),INDEX(SamplingFeatures[Feature Geo Type],$A2721),CHAR(34),
", FeatureGeometry:  ",CHAR(34),INDEX(SamplingFeatures[Feature Geometry],$A2721),CHAR(34),
", Elevation_m:  ",CHAR(34),INDEX(SamplingFeatures[Elevation_m],$A2721),CHAR(34),
", ElevationDatumCV:  ",CHAR(34),ElevationDatum,CHAR(34),"}"))</f>
        <v>#REF!</v>
      </c>
      <c r="L2721" t="e">
        <f>IF(INDEX(SamplingFeatures[Sampling Feature Type],$A2721)&lt;&gt;"Site","",
CONCATENATE("  - &amp;SiteID",TEXT(SUMPRODUCT(--($L$3:$L2720&lt;&gt;"")),"0000"),
" {","SamplingFeatureID:  *SamplingFeatureID",TEXT($A2721,"0000"),
", SiteTypeCV:  ",CHAR(34),INDEX(Sites[Site Type],$A2721),CHAR(34),
", Latitude:  ",INDEX(Sites[Latitude],$A2721),
", Longitude:  ",INDEX(Sites[Longitude],$A2721),
", SRSName:  ",CHAR(34),LatLonDatum,CHAR(34),"}"))</f>
        <v>#REF!</v>
      </c>
      <c r="M2721" t="e">
        <f>IF(INDEX(SamplingFeatures[Sampling Feature Type],$A2721)&lt;&gt;"Specimen","",
CONCATENATE("  - &amp;SpecimenID",TEXT(SUMPRODUCT(--($M$3:$M2720&lt;&gt;"")),"0000"),
" {","SamplingFeatureID:  *SamplingFeatureID",TEXT($A2721,"0000"),
", SpecimenTypeCV:  ",CHAR(34),INDEX(Specimens[Specimen Type],$A2721),CHAR(34),
", SpecimenMediumCV:  ",INDEX(Specimens[Specimen Medium],$A2721),
", IsFieldSpecimen:  ",CHAR(34),INDEX(Specimens[Is Field Specimen?],$A2721),CHAR(34),"}"))</f>
        <v>#REF!</v>
      </c>
      <c r="N2721" t="e">
        <f>IF(COUNTA(SpatialOffsets[])=0,"", IF(INDEX(SpatialOffsets[Spatial Offset Type],$A2721)="","",
CONCATENATE("  - &amp;SpatialOffsetID",TEXT($A2721,"0000"),
" {","SpatialOffsetTypeCV:  ",CHAR(34),INDEX(SpatialOffsets[Spatial Offset Type],$A2721),CHAR(34),
", Offset1Value:  ",INDEX(SpatialOffsets[Offset 1 Value],$A2721),
", Offset1UnitID:  ",CHAR(34),INDEX(SpatialOffsets[Offset 1 Unit],$A2721),CHAR(34),
", Offset2Value:  ",INDEX(SpatialOffsets[Offset 2 Value],$A2721),
", Offset2UnitID:  ",CHAR(34),INDEX(SpatialOffsets[Offset 2 Unit],$A2721),CHAR(34),
", Offset3Value:  ",INDEX(SpatialOffsets[Offset 3 Value],$A2721),
", Offset3UnitID:  ",CHAR(34),INDEX(SpatialOffsets[Offset 3 Unit],$A2721),CHAR(34),,"}")))</f>
        <v>#REF!</v>
      </c>
      <c r="O2721" t="e">
        <f>IF(COUNTA(RelatedFeatures[])=0,"", IF(INDEX(RelatedFeatures[First Sampling Feature Code],$A2721)="","",
CONCATENATE("  - &amp;RelationID",TEXT($A2721,"0000"),
" {","SamplingFeatureID:  *SamplingFeatureID",TEXT(MATCH(INDEX(RelatedFeatures[First Sampling Feature Code],$A2721),SamplingFeatures[Feature Code],0),"0000"),
", RelationshipTypeCV:  ",CHAR(34),INDEX(RelatedFeatures[Relationship Type],$A2721),CHAR(34),
", RelatedFeatureID: *SamplingFeatureID",TEXT(MATCH(INDEX(RelatedFeatures[Second Sampling Feature Code],$A2721),SamplingFeatures[Feature Code],0),"0000"),
", SpatialOffsetID:  ",IF(INDEX(RelatedFeatures[Offset Number],$A2721)="","",CONCATENATE("*SpatialOffsetID",TEXT(INDEX(RelatedFeatures[Offset Number],$A2721),"0000"))),"}")))</f>
        <v>#REF!</v>
      </c>
      <c r="P2721" t="e">
        <f>IF(INDEX(Methods[Method Type],$A2721)="","",
CONCATENATE("  - &amp;MethodID",TEXT($A2721,"0000"),
" {","MethodTypeCV:  ",CHAR(34),INDEX(Methods[Method Type],$A2721),CHAR(34),
", MethodCode:  ",CHAR(34),INDEX(Methods[Method Code],$A2721),CHAR(34),
", MethodName:  ",CHAR(34),INDEX(Methods[Method Name],$A2721),CHAR(34),
", MethodDescription:  ",CHAR(34),INDEX(Methods[Method Description],$A2721),CHAR(34),
", MethodLink:  ",CHAR(34),INDEX(Methods[Method Link],$A2721),CHAR(34),
", OrganizationID: *OrganizationID",TEXT(MATCH(INDEX(Methods[Organization Name],$A2721),Organizations[Organization Name],0),"0000"),"}"))</f>
        <v>#REF!</v>
      </c>
      <c r="Q2721" t="e">
        <f>IF(INDEX(Variables[Variable Type],$A2721)="","",
CONCATENATE("  - &amp;VariableID",TEXT($A2721,"0000"),
" {","VariableTypeCV:  ",CHAR(34),INDEX(Variables[Variable Type],$A2721),CHAR(34),
", VariableCode:  ",CHAR(34),INDEX(Variables[Variable Code],$A2721),CHAR(34),
", VariableNameCV:  ",CHAR(34),INDEX(Variables[Variable Name],$A2721),CHAR(34),
", VariableDefinition:  ",CHAR(34),INDEX(Variables[Variable Definition],$A2721),CHAR(34),
", SpecciationCV:  ",CHAR(34),INDEX(Variables[Speciation],$A2721),CHAR(34),
", NoDataValue:  ",CHAR(34),INDEX(Variables[No Data Value],$A2721),CHAR(34),"}"))</f>
        <v>#REF!</v>
      </c>
    </row>
    <row r="2722" spans="1:17" x14ac:dyDescent="0.25">
      <c r="A2722">
        <v>2719</v>
      </c>
      <c r="D2722" t="e">
        <f>IF(INDEX(People[First Name],$A2722)="","",
CONCATENATE("  - &amp;PersonID",TEXT($A2722,"0000"),
" {","PersonFirstName:  ",CHAR(34),INDEX(People[First Name],$A2722),CHAR(34),
", PersonMiddleName:  ",CHAR(34),INDEX(People[Middle Name],$A2722),CHAR(34),
", PersonLastName:  ",CHAR(34),INDEX(People[Last Name],$A2722),CHAR(34),"}"))</f>
        <v>#REF!</v>
      </c>
      <c r="E2722" t="e">
        <f>IF(INDEX(Organizations[Organization Type '[CV']],$A2722)="","",
CONCATENATE("  - &amp;OrganizationID",TEXT($A2722,"0000"),
" {","OrganizationTypeCV:  ",CHAR(34),INDEX(Organizations[Organization Type '[CV']],$A2722),CHAR(34),
", OrganizationCode:  ",CHAR(34),INDEX(Organizations[Organization Code],$A2722),CHAR(34),
", OrganizationName:  ",CHAR(34),INDEX(Organizations[Organization Name],$A2722),CHAR(34),
", OrganizationDescription:  ",CHAR(34),INDEX(Organizations[Organization Description],$A2722),CHAR(34),
", OrganizationLink:  ",CHAR(34),INDEX(Organizations[Organization Link],$A2722),CHAR(34),"}"))</f>
        <v>#REF!</v>
      </c>
      <c r="F2722" t="e">
        <f>IF(INDEX(People[First Name],$A2722)="","",
CONCATENATE("  - &amp;AffiliationID",TEXT($A2722,"0000"),
" {PersonID: *PersonID",TEXT($A2722,"0000"),
", OrganizationID: *OrganizationID",TEXT(MATCH(INDEX(People[Organization Name],$A2722),Organizations[Organization Name],0),"0000"),
", IsPrimaryOrganizationContact: , AffiliationStartDate: , AffiliationEndDate: , PrimaryPhone: ",
", PrimaryEmail: ",CHAR(34),INDEX(People[Primary Email],$A2722),CHAR(34),
", PrimaryAddress: ",CHAR(34),INDEX(People[Primary Address],$A2722),CHAR(34),
", PersonLink: }"))</f>
        <v>#REF!</v>
      </c>
      <c r="H2722" t="e">
        <f>IF(COUNTA(CitationInformation)=0,"",IF(INDEX(AuthorList[Author Name],$A2722)="","",
CONCATENATE("  - &amp;AuthorListID",TEXT($A2722,"0000"),
"  {CitationID: *CitationID0001",
", PersonID: *PersonID",TEXT(MATCH(INDEX(AuthorList[Author Name],$A2722),People[Full Name],0),"0000"),
", AuthorOrder: ",INDEX(AuthorList[Author Number],$A2722),"}")))</f>
        <v>#REF!</v>
      </c>
      <c r="K2722" t="e">
        <f>IF(INDEX(SamplingFeatures[Feature Code],$A2722)="","",
CONCATENATE("  - &amp;SamplingFeatureID",TEXT($A2722,"0000"),
" {","SamplingFeatureUUID:  ",CHAR(34),INDEX(SamplingFeatures[Sampling Feature UUID],$A2722),CHAR(34),
", SamplingFeatureTypeCV:  ",CHAR(34),INDEX(SamplingFeatures[Sampling Feature Type],$A2722),CHAR(34),
", SamplingFeatureCode:  ",CHAR(34),INDEX(SamplingFeatures[Feature Code],$A2722),CHAR(34),
", SamplingFeatureName:  ",CHAR(34),INDEX(SamplingFeatures[Feature Name],$A2722),CHAR(34),
", SamplingFeatureDescription:  ",CHAR(34),INDEX(SamplingFeatures[Feature Description],$A2722),CHAR(34),
", SamplingFeatureGeotypeCV:  ",CHAR(34),INDEX(SamplingFeatures[Feature Geo Type],$A2722),CHAR(34),
", FeatureGeometry:  ",CHAR(34),INDEX(SamplingFeatures[Feature Geometry],$A2722),CHAR(34),
", Elevation_m:  ",CHAR(34),INDEX(SamplingFeatures[Elevation_m],$A2722),CHAR(34),
", ElevationDatumCV:  ",CHAR(34),ElevationDatum,CHAR(34),"}"))</f>
        <v>#REF!</v>
      </c>
      <c r="L2722" t="e">
        <f>IF(INDEX(SamplingFeatures[Sampling Feature Type],$A2722)&lt;&gt;"Site","",
CONCATENATE("  - &amp;SiteID",TEXT(SUMPRODUCT(--($L$3:$L2721&lt;&gt;"")),"0000"),
" {","SamplingFeatureID:  *SamplingFeatureID",TEXT($A2722,"0000"),
", SiteTypeCV:  ",CHAR(34),INDEX(Sites[Site Type],$A2722),CHAR(34),
", Latitude:  ",INDEX(Sites[Latitude],$A2722),
", Longitude:  ",INDEX(Sites[Longitude],$A2722),
", SRSName:  ",CHAR(34),LatLonDatum,CHAR(34),"}"))</f>
        <v>#REF!</v>
      </c>
      <c r="M2722" t="e">
        <f>IF(INDEX(SamplingFeatures[Sampling Feature Type],$A2722)&lt;&gt;"Specimen","",
CONCATENATE("  - &amp;SpecimenID",TEXT(SUMPRODUCT(--($M$3:$M2721&lt;&gt;"")),"0000"),
" {","SamplingFeatureID:  *SamplingFeatureID",TEXT($A2722,"0000"),
", SpecimenTypeCV:  ",CHAR(34),INDEX(Specimens[Specimen Type],$A2722),CHAR(34),
", SpecimenMediumCV:  ",INDEX(Specimens[Specimen Medium],$A2722),
", IsFieldSpecimen:  ",CHAR(34),INDEX(Specimens[Is Field Specimen?],$A2722),CHAR(34),"}"))</f>
        <v>#REF!</v>
      </c>
      <c r="N2722" t="e">
        <f>IF(COUNTA(SpatialOffsets[])=0,"", IF(INDEX(SpatialOffsets[Spatial Offset Type],$A2722)="","",
CONCATENATE("  - &amp;SpatialOffsetID",TEXT($A2722,"0000"),
" {","SpatialOffsetTypeCV:  ",CHAR(34),INDEX(SpatialOffsets[Spatial Offset Type],$A2722),CHAR(34),
", Offset1Value:  ",INDEX(SpatialOffsets[Offset 1 Value],$A2722),
", Offset1UnitID:  ",CHAR(34),INDEX(SpatialOffsets[Offset 1 Unit],$A2722),CHAR(34),
", Offset2Value:  ",INDEX(SpatialOffsets[Offset 2 Value],$A2722),
", Offset2UnitID:  ",CHAR(34),INDEX(SpatialOffsets[Offset 2 Unit],$A2722),CHAR(34),
", Offset3Value:  ",INDEX(SpatialOffsets[Offset 3 Value],$A2722),
", Offset3UnitID:  ",CHAR(34),INDEX(SpatialOffsets[Offset 3 Unit],$A2722),CHAR(34),,"}")))</f>
        <v>#REF!</v>
      </c>
      <c r="O2722" t="e">
        <f>IF(COUNTA(RelatedFeatures[])=0,"", IF(INDEX(RelatedFeatures[First Sampling Feature Code],$A2722)="","",
CONCATENATE("  - &amp;RelationID",TEXT($A2722,"0000"),
" {","SamplingFeatureID:  *SamplingFeatureID",TEXT(MATCH(INDEX(RelatedFeatures[First Sampling Feature Code],$A2722),SamplingFeatures[Feature Code],0),"0000"),
", RelationshipTypeCV:  ",CHAR(34),INDEX(RelatedFeatures[Relationship Type],$A2722),CHAR(34),
", RelatedFeatureID: *SamplingFeatureID",TEXT(MATCH(INDEX(RelatedFeatures[Second Sampling Feature Code],$A2722),SamplingFeatures[Feature Code],0),"0000"),
", SpatialOffsetID:  ",IF(INDEX(RelatedFeatures[Offset Number],$A2722)="","",CONCATENATE("*SpatialOffsetID",TEXT(INDEX(RelatedFeatures[Offset Number],$A2722),"0000"))),"}")))</f>
        <v>#REF!</v>
      </c>
      <c r="P2722" t="e">
        <f>IF(INDEX(Methods[Method Type],$A2722)="","",
CONCATENATE("  - &amp;MethodID",TEXT($A2722,"0000"),
" {","MethodTypeCV:  ",CHAR(34),INDEX(Methods[Method Type],$A2722),CHAR(34),
", MethodCode:  ",CHAR(34),INDEX(Methods[Method Code],$A2722),CHAR(34),
", MethodName:  ",CHAR(34),INDEX(Methods[Method Name],$A2722),CHAR(34),
", MethodDescription:  ",CHAR(34),INDEX(Methods[Method Description],$A2722),CHAR(34),
", MethodLink:  ",CHAR(34),INDEX(Methods[Method Link],$A2722),CHAR(34),
", OrganizationID: *OrganizationID",TEXT(MATCH(INDEX(Methods[Organization Name],$A2722),Organizations[Organization Name],0),"0000"),"}"))</f>
        <v>#REF!</v>
      </c>
      <c r="Q2722" t="e">
        <f>IF(INDEX(Variables[Variable Type],$A2722)="","",
CONCATENATE("  - &amp;VariableID",TEXT($A2722,"0000"),
" {","VariableTypeCV:  ",CHAR(34),INDEX(Variables[Variable Type],$A2722),CHAR(34),
", VariableCode:  ",CHAR(34),INDEX(Variables[Variable Code],$A2722),CHAR(34),
", VariableNameCV:  ",CHAR(34),INDEX(Variables[Variable Name],$A2722),CHAR(34),
", VariableDefinition:  ",CHAR(34),INDEX(Variables[Variable Definition],$A2722),CHAR(34),
", SpecciationCV:  ",CHAR(34),INDEX(Variables[Speciation],$A2722),CHAR(34),
", NoDataValue:  ",CHAR(34),INDEX(Variables[No Data Value],$A2722),CHAR(34),"}"))</f>
        <v>#REF!</v>
      </c>
    </row>
    <row r="2723" spans="1:17" x14ac:dyDescent="0.25">
      <c r="A2723">
        <v>2720</v>
      </c>
      <c r="D2723" t="e">
        <f>IF(INDEX(People[First Name],$A2723)="","",
CONCATENATE("  - &amp;PersonID",TEXT($A2723,"0000"),
" {","PersonFirstName:  ",CHAR(34),INDEX(People[First Name],$A2723),CHAR(34),
", PersonMiddleName:  ",CHAR(34),INDEX(People[Middle Name],$A2723),CHAR(34),
", PersonLastName:  ",CHAR(34),INDEX(People[Last Name],$A2723),CHAR(34),"}"))</f>
        <v>#REF!</v>
      </c>
      <c r="E2723" t="e">
        <f>IF(INDEX(Organizations[Organization Type '[CV']],$A2723)="","",
CONCATENATE("  - &amp;OrganizationID",TEXT($A2723,"0000"),
" {","OrganizationTypeCV:  ",CHAR(34),INDEX(Organizations[Organization Type '[CV']],$A2723),CHAR(34),
", OrganizationCode:  ",CHAR(34),INDEX(Organizations[Organization Code],$A2723),CHAR(34),
", OrganizationName:  ",CHAR(34),INDEX(Organizations[Organization Name],$A2723),CHAR(34),
", OrganizationDescription:  ",CHAR(34),INDEX(Organizations[Organization Description],$A2723),CHAR(34),
", OrganizationLink:  ",CHAR(34),INDEX(Organizations[Organization Link],$A2723),CHAR(34),"}"))</f>
        <v>#REF!</v>
      </c>
      <c r="F2723" t="e">
        <f>IF(INDEX(People[First Name],$A2723)="","",
CONCATENATE("  - &amp;AffiliationID",TEXT($A2723,"0000"),
" {PersonID: *PersonID",TEXT($A2723,"0000"),
", OrganizationID: *OrganizationID",TEXT(MATCH(INDEX(People[Organization Name],$A2723),Organizations[Organization Name],0),"0000"),
", IsPrimaryOrganizationContact: , AffiliationStartDate: , AffiliationEndDate: , PrimaryPhone: ",
", PrimaryEmail: ",CHAR(34),INDEX(People[Primary Email],$A2723),CHAR(34),
", PrimaryAddress: ",CHAR(34),INDEX(People[Primary Address],$A2723),CHAR(34),
", PersonLink: }"))</f>
        <v>#REF!</v>
      </c>
      <c r="H2723" t="e">
        <f>IF(COUNTA(CitationInformation)=0,"",IF(INDEX(AuthorList[Author Name],$A2723)="","",
CONCATENATE("  - &amp;AuthorListID",TEXT($A2723,"0000"),
"  {CitationID: *CitationID0001",
", PersonID: *PersonID",TEXT(MATCH(INDEX(AuthorList[Author Name],$A2723),People[Full Name],0),"0000"),
", AuthorOrder: ",INDEX(AuthorList[Author Number],$A2723),"}")))</f>
        <v>#REF!</v>
      </c>
      <c r="K2723" t="e">
        <f>IF(INDEX(SamplingFeatures[Feature Code],$A2723)="","",
CONCATENATE("  - &amp;SamplingFeatureID",TEXT($A2723,"0000"),
" {","SamplingFeatureUUID:  ",CHAR(34),INDEX(SamplingFeatures[Sampling Feature UUID],$A2723),CHAR(34),
", SamplingFeatureTypeCV:  ",CHAR(34),INDEX(SamplingFeatures[Sampling Feature Type],$A2723),CHAR(34),
", SamplingFeatureCode:  ",CHAR(34),INDEX(SamplingFeatures[Feature Code],$A2723),CHAR(34),
", SamplingFeatureName:  ",CHAR(34),INDEX(SamplingFeatures[Feature Name],$A2723),CHAR(34),
", SamplingFeatureDescription:  ",CHAR(34),INDEX(SamplingFeatures[Feature Description],$A2723),CHAR(34),
", SamplingFeatureGeotypeCV:  ",CHAR(34),INDEX(SamplingFeatures[Feature Geo Type],$A2723),CHAR(34),
", FeatureGeometry:  ",CHAR(34),INDEX(SamplingFeatures[Feature Geometry],$A2723),CHAR(34),
", Elevation_m:  ",CHAR(34),INDEX(SamplingFeatures[Elevation_m],$A2723),CHAR(34),
", ElevationDatumCV:  ",CHAR(34),ElevationDatum,CHAR(34),"}"))</f>
        <v>#REF!</v>
      </c>
      <c r="L2723" t="e">
        <f>IF(INDEX(SamplingFeatures[Sampling Feature Type],$A2723)&lt;&gt;"Site","",
CONCATENATE("  - &amp;SiteID",TEXT(SUMPRODUCT(--($L$3:$L2722&lt;&gt;"")),"0000"),
" {","SamplingFeatureID:  *SamplingFeatureID",TEXT($A2723,"0000"),
", SiteTypeCV:  ",CHAR(34),INDEX(Sites[Site Type],$A2723),CHAR(34),
", Latitude:  ",INDEX(Sites[Latitude],$A2723),
", Longitude:  ",INDEX(Sites[Longitude],$A2723),
", SRSName:  ",CHAR(34),LatLonDatum,CHAR(34),"}"))</f>
        <v>#REF!</v>
      </c>
      <c r="M2723" t="e">
        <f>IF(INDEX(SamplingFeatures[Sampling Feature Type],$A2723)&lt;&gt;"Specimen","",
CONCATENATE("  - &amp;SpecimenID",TEXT(SUMPRODUCT(--($M$3:$M2722&lt;&gt;"")),"0000"),
" {","SamplingFeatureID:  *SamplingFeatureID",TEXT($A2723,"0000"),
", SpecimenTypeCV:  ",CHAR(34),INDEX(Specimens[Specimen Type],$A2723),CHAR(34),
", SpecimenMediumCV:  ",INDEX(Specimens[Specimen Medium],$A2723),
", IsFieldSpecimen:  ",CHAR(34),INDEX(Specimens[Is Field Specimen?],$A2723),CHAR(34),"}"))</f>
        <v>#REF!</v>
      </c>
      <c r="N2723" t="e">
        <f>IF(COUNTA(SpatialOffsets[])=0,"", IF(INDEX(SpatialOffsets[Spatial Offset Type],$A2723)="","",
CONCATENATE("  - &amp;SpatialOffsetID",TEXT($A2723,"0000"),
" {","SpatialOffsetTypeCV:  ",CHAR(34),INDEX(SpatialOffsets[Spatial Offset Type],$A2723),CHAR(34),
", Offset1Value:  ",INDEX(SpatialOffsets[Offset 1 Value],$A2723),
", Offset1UnitID:  ",CHAR(34),INDEX(SpatialOffsets[Offset 1 Unit],$A2723),CHAR(34),
", Offset2Value:  ",INDEX(SpatialOffsets[Offset 2 Value],$A2723),
", Offset2UnitID:  ",CHAR(34),INDEX(SpatialOffsets[Offset 2 Unit],$A2723),CHAR(34),
", Offset3Value:  ",INDEX(SpatialOffsets[Offset 3 Value],$A2723),
", Offset3UnitID:  ",CHAR(34),INDEX(SpatialOffsets[Offset 3 Unit],$A2723),CHAR(34),,"}")))</f>
        <v>#REF!</v>
      </c>
      <c r="O2723" t="e">
        <f>IF(COUNTA(RelatedFeatures[])=0,"", IF(INDEX(RelatedFeatures[First Sampling Feature Code],$A2723)="","",
CONCATENATE("  - &amp;RelationID",TEXT($A2723,"0000"),
" {","SamplingFeatureID:  *SamplingFeatureID",TEXT(MATCH(INDEX(RelatedFeatures[First Sampling Feature Code],$A2723),SamplingFeatures[Feature Code],0),"0000"),
", RelationshipTypeCV:  ",CHAR(34),INDEX(RelatedFeatures[Relationship Type],$A2723),CHAR(34),
", RelatedFeatureID: *SamplingFeatureID",TEXT(MATCH(INDEX(RelatedFeatures[Second Sampling Feature Code],$A2723),SamplingFeatures[Feature Code],0),"0000"),
", SpatialOffsetID:  ",IF(INDEX(RelatedFeatures[Offset Number],$A2723)="","",CONCATENATE("*SpatialOffsetID",TEXT(INDEX(RelatedFeatures[Offset Number],$A2723),"0000"))),"}")))</f>
        <v>#REF!</v>
      </c>
      <c r="P2723" t="e">
        <f>IF(INDEX(Methods[Method Type],$A2723)="","",
CONCATENATE("  - &amp;MethodID",TEXT($A2723,"0000"),
" {","MethodTypeCV:  ",CHAR(34),INDEX(Methods[Method Type],$A2723),CHAR(34),
", MethodCode:  ",CHAR(34),INDEX(Methods[Method Code],$A2723),CHAR(34),
", MethodName:  ",CHAR(34),INDEX(Methods[Method Name],$A2723),CHAR(34),
", MethodDescription:  ",CHAR(34),INDEX(Methods[Method Description],$A2723),CHAR(34),
", MethodLink:  ",CHAR(34),INDEX(Methods[Method Link],$A2723),CHAR(34),
", OrganizationID: *OrganizationID",TEXT(MATCH(INDEX(Methods[Organization Name],$A2723),Organizations[Organization Name],0),"0000"),"}"))</f>
        <v>#REF!</v>
      </c>
      <c r="Q2723" t="e">
        <f>IF(INDEX(Variables[Variable Type],$A2723)="","",
CONCATENATE("  - &amp;VariableID",TEXT($A2723,"0000"),
" {","VariableTypeCV:  ",CHAR(34),INDEX(Variables[Variable Type],$A2723),CHAR(34),
", VariableCode:  ",CHAR(34),INDEX(Variables[Variable Code],$A2723),CHAR(34),
", VariableNameCV:  ",CHAR(34),INDEX(Variables[Variable Name],$A2723),CHAR(34),
", VariableDefinition:  ",CHAR(34),INDEX(Variables[Variable Definition],$A2723),CHAR(34),
", SpecciationCV:  ",CHAR(34),INDEX(Variables[Speciation],$A2723),CHAR(34),
", NoDataValue:  ",CHAR(34),INDEX(Variables[No Data Value],$A2723),CHAR(34),"}"))</f>
        <v>#REF!</v>
      </c>
    </row>
    <row r="2724" spans="1:17" x14ac:dyDescent="0.25">
      <c r="A2724">
        <v>2721</v>
      </c>
      <c r="D2724" t="e">
        <f>IF(INDEX(People[First Name],$A2724)="","",
CONCATENATE("  - &amp;PersonID",TEXT($A2724,"0000"),
" {","PersonFirstName:  ",CHAR(34),INDEX(People[First Name],$A2724),CHAR(34),
", PersonMiddleName:  ",CHAR(34),INDEX(People[Middle Name],$A2724),CHAR(34),
", PersonLastName:  ",CHAR(34),INDEX(People[Last Name],$A2724),CHAR(34),"}"))</f>
        <v>#REF!</v>
      </c>
      <c r="E2724" t="e">
        <f>IF(INDEX(Organizations[Organization Type '[CV']],$A2724)="","",
CONCATENATE("  - &amp;OrganizationID",TEXT($A2724,"0000"),
" {","OrganizationTypeCV:  ",CHAR(34),INDEX(Organizations[Organization Type '[CV']],$A2724),CHAR(34),
", OrganizationCode:  ",CHAR(34),INDEX(Organizations[Organization Code],$A2724),CHAR(34),
", OrganizationName:  ",CHAR(34),INDEX(Organizations[Organization Name],$A2724),CHAR(34),
", OrganizationDescription:  ",CHAR(34),INDEX(Organizations[Organization Description],$A2724),CHAR(34),
", OrganizationLink:  ",CHAR(34),INDEX(Organizations[Organization Link],$A2724),CHAR(34),"}"))</f>
        <v>#REF!</v>
      </c>
      <c r="F2724" t="e">
        <f>IF(INDEX(People[First Name],$A2724)="","",
CONCATENATE("  - &amp;AffiliationID",TEXT($A2724,"0000"),
" {PersonID: *PersonID",TEXT($A2724,"0000"),
", OrganizationID: *OrganizationID",TEXT(MATCH(INDEX(People[Organization Name],$A2724),Organizations[Organization Name],0),"0000"),
", IsPrimaryOrganizationContact: , AffiliationStartDate: , AffiliationEndDate: , PrimaryPhone: ",
", PrimaryEmail: ",CHAR(34),INDEX(People[Primary Email],$A2724),CHAR(34),
", PrimaryAddress: ",CHAR(34),INDEX(People[Primary Address],$A2724),CHAR(34),
", PersonLink: }"))</f>
        <v>#REF!</v>
      </c>
      <c r="H2724" t="e">
        <f>IF(COUNTA(CitationInformation)=0,"",IF(INDEX(AuthorList[Author Name],$A2724)="","",
CONCATENATE("  - &amp;AuthorListID",TEXT($A2724,"0000"),
"  {CitationID: *CitationID0001",
", PersonID: *PersonID",TEXT(MATCH(INDEX(AuthorList[Author Name],$A2724),People[Full Name],0),"0000"),
", AuthorOrder: ",INDEX(AuthorList[Author Number],$A2724),"}")))</f>
        <v>#REF!</v>
      </c>
      <c r="K2724" t="e">
        <f>IF(INDEX(SamplingFeatures[Feature Code],$A2724)="","",
CONCATENATE("  - &amp;SamplingFeatureID",TEXT($A2724,"0000"),
" {","SamplingFeatureUUID:  ",CHAR(34),INDEX(SamplingFeatures[Sampling Feature UUID],$A2724),CHAR(34),
", SamplingFeatureTypeCV:  ",CHAR(34),INDEX(SamplingFeatures[Sampling Feature Type],$A2724),CHAR(34),
", SamplingFeatureCode:  ",CHAR(34),INDEX(SamplingFeatures[Feature Code],$A2724),CHAR(34),
", SamplingFeatureName:  ",CHAR(34),INDEX(SamplingFeatures[Feature Name],$A2724),CHAR(34),
", SamplingFeatureDescription:  ",CHAR(34),INDEX(SamplingFeatures[Feature Description],$A2724),CHAR(34),
", SamplingFeatureGeotypeCV:  ",CHAR(34),INDEX(SamplingFeatures[Feature Geo Type],$A2724),CHAR(34),
", FeatureGeometry:  ",CHAR(34),INDEX(SamplingFeatures[Feature Geometry],$A2724),CHAR(34),
", Elevation_m:  ",CHAR(34),INDEX(SamplingFeatures[Elevation_m],$A2724),CHAR(34),
", ElevationDatumCV:  ",CHAR(34),ElevationDatum,CHAR(34),"}"))</f>
        <v>#REF!</v>
      </c>
      <c r="L2724" t="e">
        <f>IF(INDEX(SamplingFeatures[Sampling Feature Type],$A2724)&lt;&gt;"Site","",
CONCATENATE("  - &amp;SiteID",TEXT(SUMPRODUCT(--($L$3:$L2723&lt;&gt;"")),"0000"),
" {","SamplingFeatureID:  *SamplingFeatureID",TEXT($A2724,"0000"),
", SiteTypeCV:  ",CHAR(34),INDEX(Sites[Site Type],$A2724),CHAR(34),
", Latitude:  ",INDEX(Sites[Latitude],$A2724),
", Longitude:  ",INDEX(Sites[Longitude],$A2724),
", SRSName:  ",CHAR(34),LatLonDatum,CHAR(34),"}"))</f>
        <v>#REF!</v>
      </c>
      <c r="M2724" t="e">
        <f>IF(INDEX(SamplingFeatures[Sampling Feature Type],$A2724)&lt;&gt;"Specimen","",
CONCATENATE("  - &amp;SpecimenID",TEXT(SUMPRODUCT(--($M$3:$M2723&lt;&gt;"")),"0000"),
" {","SamplingFeatureID:  *SamplingFeatureID",TEXT($A2724,"0000"),
", SpecimenTypeCV:  ",CHAR(34),INDEX(Specimens[Specimen Type],$A2724),CHAR(34),
", SpecimenMediumCV:  ",INDEX(Specimens[Specimen Medium],$A2724),
", IsFieldSpecimen:  ",CHAR(34),INDEX(Specimens[Is Field Specimen?],$A2724),CHAR(34),"}"))</f>
        <v>#REF!</v>
      </c>
      <c r="N2724" t="e">
        <f>IF(COUNTA(SpatialOffsets[])=0,"", IF(INDEX(SpatialOffsets[Spatial Offset Type],$A2724)="","",
CONCATENATE("  - &amp;SpatialOffsetID",TEXT($A2724,"0000"),
" {","SpatialOffsetTypeCV:  ",CHAR(34),INDEX(SpatialOffsets[Spatial Offset Type],$A2724),CHAR(34),
", Offset1Value:  ",INDEX(SpatialOffsets[Offset 1 Value],$A2724),
", Offset1UnitID:  ",CHAR(34),INDEX(SpatialOffsets[Offset 1 Unit],$A2724),CHAR(34),
", Offset2Value:  ",INDEX(SpatialOffsets[Offset 2 Value],$A2724),
", Offset2UnitID:  ",CHAR(34),INDEX(SpatialOffsets[Offset 2 Unit],$A2724),CHAR(34),
", Offset3Value:  ",INDEX(SpatialOffsets[Offset 3 Value],$A2724),
", Offset3UnitID:  ",CHAR(34),INDEX(SpatialOffsets[Offset 3 Unit],$A2724),CHAR(34),,"}")))</f>
        <v>#REF!</v>
      </c>
      <c r="O2724" t="e">
        <f>IF(COUNTA(RelatedFeatures[])=0,"", IF(INDEX(RelatedFeatures[First Sampling Feature Code],$A2724)="","",
CONCATENATE("  - &amp;RelationID",TEXT($A2724,"0000"),
" {","SamplingFeatureID:  *SamplingFeatureID",TEXT(MATCH(INDEX(RelatedFeatures[First Sampling Feature Code],$A2724),SamplingFeatures[Feature Code],0),"0000"),
", RelationshipTypeCV:  ",CHAR(34),INDEX(RelatedFeatures[Relationship Type],$A2724),CHAR(34),
", RelatedFeatureID: *SamplingFeatureID",TEXT(MATCH(INDEX(RelatedFeatures[Second Sampling Feature Code],$A2724),SamplingFeatures[Feature Code],0),"0000"),
", SpatialOffsetID:  ",IF(INDEX(RelatedFeatures[Offset Number],$A2724)="","",CONCATENATE("*SpatialOffsetID",TEXT(INDEX(RelatedFeatures[Offset Number],$A2724),"0000"))),"}")))</f>
        <v>#REF!</v>
      </c>
      <c r="P2724" t="e">
        <f>IF(INDEX(Methods[Method Type],$A2724)="","",
CONCATENATE("  - &amp;MethodID",TEXT($A2724,"0000"),
" {","MethodTypeCV:  ",CHAR(34),INDEX(Methods[Method Type],$A2724),CHAR(34),
", MethodCode:  ",CHAR(34),INDEX(Methods[Method Code],$A2724),CHAR(34),
", MethodName:  ",CHAR(34),INDEX(Methods[Method Name],$A2724),CHAR(34),
", MethodDescription:  ",CHAR(34),INDEX(Methods[Method Description],$A2724),CHAR(34),
", MethodLink:  ",CHAR(34),INDEX(Methods[Method Link],$A2724),CHAR(34),
", OrganizationID: *OrganizationID",TEXT(MATCH(INDEX(Methods[Organization Name],$A2724),Organizations[Organization Name],0),"0000"),"}"))</f>
        <v>#REF!</v>
      </c>
      <c r="Q2724" t="e">
        <f>IF(INDEX(Variables[Variable Type],$A2724)="","",
CONCATENATE("  - &amp;VariableID",TEXT($A2724,"0000"),
" {","VariableTypeCV:  ",CHAR(34),INDEX(Variables[Variable Type],$A2724),CHAR(34),
", VariableCode:  ",CHAR(34),INDEX(Variables[Variable Code],$A2724),CHAR(34),
", VariableNameCV:  ",CHAR(34),INDEX(Variables[Variable Name],$A2724),CHAR(34),
", VariableDefinition:  ",CHAR(34),INDEX(Variables[Variable Definition],$A2724),CHAR(34),
", SpecciationCV:  ",CHAR(34),INDEX(Variables[Speciation],$A2724),CHAR(34),
", NoDataValue:  ",CHAR(34),INDEX(Variables[No Data Value],$A2724),CHAR(34),"}"))</f>
        <v>#REF!</v>
      </c>
    </row>
    <row r="2725" spans="1:17" x14ac:dyDescent="0.25">
      <c r="A2725">
        <v>2722</v>
      </c>
      <c r="D2725" t="e">
        <f>IF(INDEX(People[First Name],$A2725)="","",
CONCATENATE("  - &amp;PersonID",TEXT($A2725,"0000"),
" {","PersonFirstName:  ",CHAR(34),INDEX(People[First Name],$A2725),CHAR(34),
", PersonMiddleName:  ",CHAR(34),INDEX(People[Middle Name],$A2725),CHAR(34),
", PersonLastName:  ",CHAR(34),INDEX(People[Last Name],$A2725),CHAR(34),"}"))</f>
        <v>#REF!</v>
      </c>
      <c r="E2725" t="e">
        <f>IF(INDEX(Organizations[Organization Type '[CV']],$A2725)="","",
CONCATENATE("  - &amp;OrganizationID",TEXT($A2725,"0000"),
" {","OrganizationTypeCV:  ",CHAR(34),INDEX(Organizations[Organization Type '[CV']],$A2725),CHAR(34),
", OrganizationCode:  ",CHAR(34),INDEX(Organizations[Organization Code],$A2725),CHAR(34),
", OrganizationName:  ",CHAR(34),INDEX(Organizations[Organization Name],$A2725),CHAR(34),
", OrganizationDescription:  ",CHAR(34),INDEX(Organizations[Organization Description],$A2725),CHAR(34),
", OrganizationLink:  ",CHAR(34),INDEX(Organizations[Organization Link],$A2725),CHAR(34),"}"))</f>
        <v>#REF!</v>
      </c>
      <c r="F2725" t="e">
        <f>IF(INDEX(People[First Name],$A2725)="","",
CONCATENATE("  - &amp;AffiliationID",TEXT($A2725,"0000"),
" {PersonID: *PersonID",TEXT($A2725,"0000"),
", OrganizationID: *OrganizationID",TEXT(MATCH(INDEX(People[Organization Name],$A2725),Organizations[Organization Name],0),"0000"),
", IsPrimaryOrganizationContact: , AffiliationStartDate: , AffiliationEndDate: , PrimaryPhone: ",
", PrimaryEmail: ",CHAR(34),INDEX(People[Primary Email],$A2725),CHAR(34),
", PrimaryAddress: ",CHAR(34),INDEX(People[Primary Address],$A2725),CHAR(34),
", PersonLink: }"))</f>
        <v>#REF!</v>
      </c>
      <c r="H2725" t="e">
        <f>IF(COUNTA(CitationInformation)=0,"",IF(INDEX(AuthorList[Author Name],$A2725)="","",
CONCATENATE("  - &amp;AuthorListID",TEXT($A2725,"0000"),
"  {CitationID: *CitationID0001",
", PersonID: *PersonID",TEXT(MATCH(INDEX(AuthorList[Author Name],$A2725),People[Full Name],0),"0000"),
", AuthorOrder: ",INDEX(AuthorList[Author Number],$A2725),"}")))</f>
        <v>#REF!</v>
      </c>
      <c r="K2725" t="e">
        <f>IF(INDEX(SamplingFeatures[Feature Code],$A2725)="","",
CONCATENATE("  - &amp;SamplingFeatureID",TEXT($A2725,"0000"),
" {","SamplingFeatureUUID:  ",CHAR(34),INDEX(SamplingFeatures[Sampling Feature UUID],$A2725),CHAR(34),
", SamplingFeatureTypeCV:  ",CHAR(34),INDEX(SamplingFeatures[Sampling Feature Type],$A2725),CHAR(34),
", SamplingFeatureCode:  ",CHAR(34),INDEX(SamplingFeatures[Feature Code],$A2725),CHAR(34),
", SamplingFeatureName:  ",CHAR(34),INDEX(SamplingFeatures[Feature Name],$A2725),CHAR(34),
", SamplingFeatureDescription:  ",CHAR(34),INDEX(SamplingFeatures[Feature Description],$A2725),CHAR(34),
", SamplingFeatureGeotypeCV:  ",CHAR(34),INDEX(SamplingFeatures[Feature Geo Type],$A2725),CHAR(34),
", FeatureGeometry:  ",CHAR(34),INDEX(SamplingFeatures[Feature Geometry],$A2725),CHAR(34),
", Elevation_m:  ",CHAR(34),INDEX(SamplingFeatures[Elevation_m],$A2725),CHAR(34),
", ElevationDatumCV:  ",CHAR(34),ElevationDatum,CHAR(34),"}"))</f>
        <v>#REF!</v>
      </c>
      <c r="L2725" t="e">
        <f>IF(INDEX(SamplingFeatures[Sampling Feature Type],$A2725)&lt;&gt;"Site","",
CONCATENATE("  - &amp;SiteID",TEXT(SUMPRODUCT(--($L$3:$L2724&lt;&gt;"")),"0000"),
" {","SamplingFeatureID:  *SamplingFeatureID",TEXT($A2725,"0000"),
", SiteTypeCV:  ",CHAR(34),INDEX(Sites[Site Type],$A2725),CHAR(34),
", Latitude:  ",INDEX(Sites[Latitude],$A2725),
", Longitude:  ",INDEX(Sites[Longitude],$A2725),
", SRSName:  ",CHAR(34),LatLonDatum,CHAR(34),"}"))</f>
        <v>#REF!</v>
      </c>
      <c r="M2725" t="e">
        <f>IF(INDEX(SamplingFeatures[Sampling Feature Type],$A2725)&lt;&gt;"Specimen","",
CONCATENATE("  - &amp;SpecimenID",TEXT(SUMPRODUCT(--($M$3:$M2724&lt;&gt;"")),"0000"),
" {","SamplingFeatureID:  *SamplingFeatureID",TEXT($A2725,"0000"),
", SpecimenTypeCV:  ",CHAR(34),INDEX(Specimens[Specimen Type],$A2725),CHAR(34),
", SpecimenMediumCV:  ",INDEX(Specimens[Specimen Medium],$A2725),
", IsFieldSpecimen:  ",CHAR(34),INDEX(Specimens[Is Field Specimen?],$A2725),CHAR(34),"}"))</f>
        <v>#REF!</v>
      </c>
      <c r="N2725" t="e">
        <f>IF(COUNTA(SpatialOffsets[])=0,"", IF(INDEX(SpatialOffsets[Spatial Offset Type],$A2725)="","",
CONCATENATE("  - &amp;SpatialOffsetID",TEXT($A2725,"0000"),
" {","SpatialOffsetTypeCV:  ",CHAR(34),INDEX(SpatialOffsets[Spatial Offset Type],$A2725),CHAR(34),
", Offset1Value:  ",INDEX(SpatialOffsets[Offset 1 Value],$A2725),
", Offset1UnitID:  ",CHAR(34),INDEX(SpatialOffsets[Offset 1 Unit],$A2725),CHAR(34),
", Offset2Value:  ",INDEX(SpatialOffsets[Offset 2 Value],$A2725),
", Offset2UnitID:  ",CHAR(34),INDEX(SpatialOffsets[Offset 2 Unit],$A2725),CHAR(34),
", Offset3Value:  ",INDEX(SpatialOffsets[Offset 3 Value],$A2725),
", Offset3UnitID:  ",CHAR(34),INDEX(SpatialOffsets[Offset 3 Unit],$A2725),CHAR(34),,"}")))</f>
        <v>#REF!</v>
      </c>
      <c r="O2725" t="e">
        <f>IF(COUNTA(RelatedFeatures[])=0,"", IF(INDEX(RelatedFeatures[First Sampling Feature Code],$A2725)="","",
CONCATENATE("  - &amp;RelationID",TEXT($A2725,"0000"),
" {","SamplingFeatureID:  *SamplingFeatureID",TEXT(MATCH(INDEX(RelatedFeatures[First Sampling Feature Code],$A2725),SamplingFeatures[Feature Code],0),"0000"),
", RelationshipTypeCV:  ",CHAR(34),INDEX(RelatedFeatures[Relationship Type],$A2725),CHAR(34),
", RelatedFeatureID: *SamplingFeatureID",TEXT(MATCH(INDEX(RelatedFeatures[Second Sampling Feature Code],$A2725),SamplingFeatures[Feature Code],0),"0000"),
", SpatialOffsetID:  ",IF(INDEX(RelatedFeatures[Offset Number],$A2725)="","",CONCATENATE("*SpatialOffsetID",TEXT(INDEX(RelatedFeatures[Offset Number],$A2725),"0000"))),"}")))</f>
        <v>#REF!</v>
      </c>
      <c r="P2725" t="e">
        <f>IF(INDEX(Methods[Method Type],$A2725)="","",
CONCATENATE("  - &amp;MethodID",TEXT($A2725,"0000"),
" {","MethodTypeCV:  ",CHAR(34),INDEX(Methods[Method Type],$A2725),CHAR(34),
", MethodCode:  ",CHAR(34),INDEX(Methods[Method Code],$A2725),CHAR(34),
", MethodName:  ",CHAR(34),INDEX(Methods[Method Name],$A2725),CHAR(34),
", MethodDescription:  ",CHAR(34),INDEX(Methods[Method Description],$A2725),CHAR(34),
", MethodLink:  ",CHAR(34),INDEX(Methods[Method Link],$A2725),CHAR(34),
", OrganizationID: *OrganizationID",TEXT(MATCH(INDEX(Methods[Organization Name],$A2725),Organizations[Organization Name],0),"0000"),"}"))</f>
        <v>#REF!</v>
      </c>
      <c r="Q2725" t="e">
        <f>IF(INDEX(Variables[Variable Type],$A2725)="","",
CONCATENATE("  - &amp;VariableID",TEXT($A2725,"0000"),
" {","VariableTypeCV:  ",CHAR(34),INDEX(Variables[Variable Type],$A2725),CHAR(34),
", VariableCode:  ",CHAR(34),INDEX(Variables[Variable Code],$A2725),CHAR(34),
", VariableNameCV:  ",CHAR(34),INDEX(Variables[Variable Name],$A2725),CHAR(34),
", VariableDefinition:  ",CHAR(34),INDEX(Variables[Variable Definition],$A2725),CHAR(34),
", SpecciationCV:  ",CHAR(34),INDEX(Variables[Speciation],$A2725),CHAR(34),
", NoDataValue:  ",CHAR(34),INDEX(Variables[No Data Value],$A2725),CHAR(34),"}"))</f>
        <v>#REF!</v>
      </c>
    </row>
    <row r="2726" spans="1:17" x14ac:dyDescent="0.25">
      <c r="A2726">
        <v>2723</v>
      </c>
      <c r="D2726" t="e">
        <f>IF(INDEX(People[First Name],$A2726)="","",
CONCATENATE("  - &amp;PersonID",TEXT($A2726,"0000"),
" {","PersonFirstName:  ",CHAR(34),INDEX(People[First Name],$A2726),CHAR(34),
", PersonMiddleName:  ",CHAR(34),INDEX(People[Middle Name],$A2726),CHAR(34),
", PersonLastName:  ",CHAR(34),INDEX(People[Last Name],$A2726),CHAR(34),"}"))</f>
        <v>#REF!</v>
      </c>
      <c r="E2726" t="e">
        <f>IF(INDEX(Organizations[Organization Type '[CV']],$A2726)="","",
CONCATENATE("  - &amp;OrganizationID",TEXT($A2726,"0000"),
" {","OrganizationTypeCV:  ",CHAR(34),INDEX(Organizations[Organization Type '[CV']],$A2726),CHAR(34),
", OrganizationCode:  ",CHAR(34),INDEX(Organizations[Organization Code],$A2726),CHAR(34),
", OrganizationName:  ",CHAR(34),INDEX(Organizations[Organization Name],$A2726),CHAR(34),
", OrganizationDescription:  ",CHAR(34),INDEX(Organizations[Organization Description],$A2726),CHAR(34),
", OrganizationLink:  ",CHAR(34),INDEX(Organizations[Organization Link],$A2726),CHAR(34),"}"))</f>
        <v>#REF!</v>
      </c>
      <c r="F2726" t="e">
        <f>IF(INDEX(People[First Name],$A2726)="","",
CONCATENATE("  - &amp;AffiliationID",TEXT($A2726,"0000"),
" {PersonID: *PersonID",TEXT($A2726,"0000"),
", OrganizationID: *OrganizationID",TEXT(MATCH(INDEX(People[Organization Name],$A2726),Organizations[Organization Name],0),"0000"),
", IsPrimaryOrganizationContact: , AffiliationStartDate: , AffiliationEndDate: , PrimaryPhone: ",
", PrimaryEmail: ",CHAR(34),INDEX(People[Primary Email],$A2726),CHAR(34),
", PrimaryAddress: ",CHAR(34),INDEX(People[Primary Address],$A2726),CHAR(34),
", PersonLink: }"))</f>
        <v>#REF!</v>
      </c>
      <c r="H2726" t="e">
        <f>IF(COUNTA(CitationInformation)=0,"",IF(INDEX(AuthorList[Author Name],$A2726)="","",
CONCATENATE("  - &amp;AuthorListID",TEXT($A2726,"0000"),
"  {CitationID: *CitationID0001",
", PersonID: *PersonID",TEXT(MATCH(INDEX(AuthorList[Author Name],$A2726),People[Full Name],0),"0000"),
", AuthorOrder: ",INDEX(AuthorList[Author Number],$A2726),"}")))</f>
        <v>#REF!</v>
      </c>
      <c r="K2726" t="e">
        <f>IF(INDEX(SamplingFeatures[Feature Code],$A2726)="","",
CONCATENATE("  - &amp;SamplingFeatureID",TEXT($A2726,"0000"),
" {","SamplingFeatureUUID:  ",CHAR(34),INDEX(SamplingFeatures[Sampling Feature UUID],$A2726),CHAR(34),
", SamplingFeatureTypeCV:  ",CHAR(34),INDEX(SamplingFeatures[Sampling Feature Type],$A2726),CHAR(34),
", SamplingFeatureCode:  ",CHAR(34),INDEX(SamplingFeatures[Feature Code],$A2726),CHAR(34),
", SamplingFeatureName:  ",CHAR(34),INDEX(SamplingFeatures[Feature Name],$A2726),CHAR(34),
", SamplingFeatureDescription:  ",CHAR(34),INDEX(SamplingFeatures[Feature Description],$A2726),CHAR(34),
", SamplingFeatureGeotypeCV:  ",CHAR(34),INDEX(SamplingFeatures[Feature Geo Type],$A2726),CHAR(34),
", FeatureGeometry:  ",CHAR(34),INDEX(SamplingFeatures[Feature Geometry],$A2726),CHAR(34),
", Elevation_m:  ",CHAR(34),INDEX(SamplingFeatures[Elevation_m],$A2726),CHAR(34),
", ElevationDatumCV:  ",CHAR(34),ElevationDatum,CHAR(34),"}"))</f>
        <v>#REF!</v>
      </c>
      <c r="L2726" t="e">
        <f>IF(INDEX(SamplingFeatures[Sampling Feature Type],$A2726)&lt;&gt;"Site","",
CONCATENATE("  - &amp;SiteID",TEXT(SUMPRODUCT(--($L$3:$L2725&lt;&gt;"")),"0000"),
" {","SamplingFeatureID:  *SamplingFeatureID",TEXT($A2726,"0000"),
", SiteTypeCV:  ",CHAR(34),INDEX(Sites[Site Type],$A2726),CHAR(34),
", Latitude:  ",INDEX(Sites[Latitude],$A2726),
", Longitude:  ",INDEX(Sites[Longitude],$A2726),
", SRSName:  ",CHAR(34),LatLonDatum,CHAR(34),"}"))</f>
        <v>#REF!</v>
      </c>
      <c r="M2726" t="e">
        <f>IF(INDEX(SamplingFeatures[Sampling Feature Type],$A2726)&lt;&gt;"Specimen","",
CONCATENATE("  - &amp;SpecimenID",TEXT(SUMPRODUCT(--($M$3:$M2725&lt;&gt;"")),"0000"),
" {","SamplingFeatureID:  *SamplingFeatureID",TEXT($A2726,"0000"),
", SpecimenTypeCV:  ",CHAR(34),INDEX(Specimens[Specimen Type],$A2726),CHAR(34),
", SpecimenMediumCV:  ",INDEX(Specimens[Specimen Medium],$A2726),
", IsFieldSpecimen:  ",CHAR(34),INDEX(Specimens[Is Field Specimen?],$A2726),CHAR(34),"}"))</f>
        <v>#REF!</v>
      </c>
      <c r="N2726" t="e">
        <f>IF(COUNTA(SpatialOffsets[])=0,"", IF(INDEX(SpatialOffsets[Spatial Offset Type],$A2726)="","",
CONCATENATE("  - &amp;SpatialOffsetID",TEXT($A2726,"0000"),
" {","SpatialOffsetTypeCV:  ",CHAR(34),INDEX(SpatialOffsets[Spatial Offset Type],$A2726),CHAR(34),
", Offset1Value:  ",INDEX(SpatialOffsets[Offset 1 Value],$A2726),
", Offset1UnitID:  ",CHAR(34),INDEX(SpatialOffsets[Offset 1 Unit],$A2726),CHAR(34),
", Offset2Value:  ",INDEX(SpatialOffsets[Offset 2 Value],$A2726),
", Offset2UnitID:  ",CHAR(34),INDEX(SpatialOffsets[Offset 2 Unit],$A2726),CHAR(34),
", Offset3Value:  ",INDEX(SpatialOffsets[Offset 3 Value],$A2726),
", Offset3UnitID:  ",CHAR(34),INDEX(SpatialOffsets[Offset 3 Unit],$A2726),CHAR(34),,"}")))</f>
        <v>#REF!</v>
      </c>
      <c r="O2726" t="e">
        <f>IF(COUNTA(RelatedFeatures[])=0,"", IF(INDEX(RelatedFeatures[First Sampling Feature Code],$A2726)="","",
CONCATENATE("  - &amp;RelationID",TEXT($A2726,"0000"),
" {","SamplingFeatureID:  *SamplingFeatureID",TEXT(MATCH(INDEX(RelatedFeatures[First Sampling Feature Code],$A2726),SamplingFeatures[Feature Code],0),"0000"),
", RelationshipTypeCV:  ",CHAR(34),INDEX(RelatedFeatures[Relationship Type],$A2726),CHAR(34),
", RelatedFeatureID: *SamplingFeatureID",TEXT(MATCH(INDEX(RelatedFeatures[Second Sampling Feature Code],$A2726),SamplingFeatures[Feature Code],0),"0000"),
", SpatialOffsetID:  ",IF(INDEX(RelatedFeatures[Offset Number],$A2726)="","",CONCATENATE("*SpatialOffsetID",TEXT(INDEX(RelatedFeatures[Offset Number],$A2726),"0000"))),"}")))</f>
        <v>#REF!</v>
      </c>
      <c r="P2726" t="e">
        <f>IF(INDEX(Methods[Method Type],$A2726)="","",
CONCATENATE("  - &amp;MethodID",TEXT($A2726,"0000"),
" {","MethodTypeCV:  ",CHAR(34),INDEX(Methods[Method Type],$A2726),CHAR(34),
", MethodCode:  ",CHAR(34),INDEX(Methods[Method Code],$A2726),CHAR(34),
", MethodName:  ",CHAR(34),INDEX(Methods[Method Name],$A2726),CHAR(34),
", MethodDescription:  ",CHAR(34),INDEX(Methods[Method Description],$A2726),CHAR(34),
", MethodLink:  ",CHAR(34),INDEX(Methods[Method Link],$A2726),CHAR(34),
", OrganizationID: *OrganizationID",TEXT(MATCH(INDEX(Methods[Organization Name],$A2726),Organizations[Organization Name],0),"0000"),"}"))</f>
        <v>#REF!</v>
      </c>
      <c r="Q2726" t="e">
        <f>IF(INDEX(Variables[Variable Type],$A2726)="","",
CONCATENATE("  - &amp;VariableID",TEXT($A2726,"0000"),
" {","VariableTypeCV:  ",CHAR(34),INDEX(Variables[Variable Type],$A2726),CHAR(34),
", VariableCode:  ",CHAR(34),INDEX(Variables[Variable Code],$A2726),CHAR(34),
", VariableNameCV:  ",CHAR(34),INDEX(Variables[Variable Name],$A2726),CHAR(34),
", VariableDefinition:  ",CHAR(34),INDEX(Variables[Variable Definition],$A2726),CHAR(34),
", SpecciationCV:  ",CHAR(34),INDEX(Variables[Speciation],$A2726),CHAR(34),
", NoDataValue:  ",CHAR(34),INDEX(Variables[No Data Value],$A2726),CHAR(34),"}"))</f>
        <v>#REF!</v>
      </c>
    </row>
    <row r="2727" spans="1:17" x14ac:dyDescent="0.25">
      <c r="A2727">
        <v>2724</v>
      </c>
      <c r="D2727" t="e">
        <f>IF(INDEX(People[First Name],$A2727)="","",
CONCATENATE("  - &amp;PersonID",TEXT($A2727,"0000"),
" {","PersonFirstName:  ",CHAR(34),INDEX(People[First Name],$A2727),CHAR(34),
", PersonMiddleName:  ",CHAR(34),INDEX(People[Middle Name],$A2727),CHAR(34),
", PersonLastName:  ",CHAR(34),INDEX(People[Last Name],$A2727),CHAR(34),"}"))</f>
        <v>#REF!</v>
      </c>
      <c r="E2727" t="e">
        <f>IF(INDEX(Organizations[Organization Type '[CV']],$A2727)="","",
CONCATENATE("  - &amp;OrganizationID",TEXT($A2727,"0000"),
" {","OrganizationTypeCV:  ",CHAR(34),INDEX(Organizations[Organization Type '[CV']],$A2727),CHAR(34),
", OrganizationCode:  ",CHAR(34),INDEX(Organizations[Organization Code],$A2727),CHAR(34),
", OrganizationName:  ",CHAR(34),INDEX(Organizations[Organization Name],$A2727),CHAR(34),
", OrganizationDescription:  ",CHAR(34),INDEX(Organizations[Organization Description],$A2727),CHAR(34),
", OrganizationLink:  ",CHAR(34),INDEX(Organizations[Organization Link],$A2727),CHAR(34),"}"))</f>
        <v>#REF!</v>
      </c>
      <c r="F2727" t="e">
        <f>IF(INDEX(People[First Name],$A2727)="","",
CONCATENATE("  - &amp;AffiliationID",TEXT($A2727,"0000"),
" {PersonID: *PersonID",TEXT($A2727,"0000"),
", OrganizationID: *OrganizationID",TEXT(MATCH(INDEX(People[Organization Name],$A2727),Organizations[Organization Name],0),"0000"),
", IsPrimaryOrganizationContact: , AffiliationStartDate: , AffiliationEndDate: , PrimaryPhone: ",
", PrimaryEmail: ",CHAR(34),INDEX(People[Primary Email],$A2727),CHAR(34),
", PrimaryAddress: ",CHAR(34),INDEX(People[Primary Address],$A2727),CHAR(34),
", PersonLink: }"))</f>
        <v>#REF!</v>
      </c>
      <c r="H2727" t="e">
        <f>IF(COUNTA(CitationInformation)=0,"",IF(INDEX(AuthorList[Author Name],$A2727)="","",
CONCATENATE("  - &amp;AuthorListID",TEXT($A2727,"0000"),
"  {CitationID: *CitationID0001",
", PersonID: *PersonID",TEXT(MATCH(INDEX(AuthorList[Author Name],$A2727),People[Full Name],0),"0000"),
", AuthorOrder: ",INDEX(AuthorList[Author Number],$A2727),"}")))</f>
        <v>#REF!</v>
      </c>
      <c r="K2727" t="e">
        <f>IF(INDEX(SamplingFeatures[Feature Code],$A2727)="","",
CONCATENATE("  - &amp;SamplingFeatureID",TEXT($A2727,"0000"),
" {","SamplingFeatureUUID:  ",CHAR(34),INDEX(SamplingFeatures[Sampling Feature UUID],$A2727),CHAR(34),
", SamplingFeatureTypeCV:  ",CHAR(34),INDEX(SamplingFeatures[Sampling Feature Type],$A2727),CHAR(34),
", SamplingFeatureCode:  ",CHAR(34),INDEX(SamplingFeatures[Feature Code],$A2727),CHAR(34),
", SamplingFeatureName:  ",CHAR(34),INDEX(SamplingFeatures[Feature Name],$A2727),CHAR(34),
", SamplingFeatureDescription:  ",CHAR(34),INDEX(SamplingFeatures[Feature Description],$A2727),CHAR(34),
", SamplingFeatureGeotypeCV:  ",CHAR(34),INDEX(SamplingFeatures[Feature Geo Type],$A2727),CHAR(34),
", FeatureGeometry:  ",CHAR(34),INDEX(SamplingFeatures[Feature Geometry],$A2727),CHAR(34),
", Elevation_m:  ",CHAR(34),INDEX(SamplingFeatures[Elevation_m],$A2727),CHAR(34),
", ElevationDatumCV:  ",CHAR(34),ElevationDatum,CHAR(34),"}"))</f>
        <v>#REF!</v>
      </c>
      <c r="L2727" t="e">
        <f>IF(INDEX(SamplingFeatures[Sampling Feature Type],$A2727)&lt;&gt;"Site","",
CONCATENATE("  - &amp;SiteID",TEXT(SUMPRODUCT(--($L$3:$L2726&lt;&gt;"")),"0000"),
" {","SamplingFeatureID:  *SamplingFeatureID",TEXT($A2727,"0000"),
", SiteTypeCV:  ",CHAR(34),INDEX(Sites[Site Type],$A2727),CHAR(34),
", Latitude:  ",INDEX(Sites[Latitude],$A2727),
", Longitude:  ",INDEX(Sites[Longitude],$A2727),
", SRSName:  ",CHAR(34),LatLonDatum,CHAR(34),"}"))</f>
        <v>#REF!</v>
      </c>
      <c r="M2727" t="e">
        <f>IF(INDEX(SamplingFeatures[Sampling Feature Type],$A2727)&lt;&gt;"Specimen","",
CONCATENATE("  - &amp;SpecimenID",TEXT(SUMPRODUCT(--($M$3:$M2726&lt;&gt;"")),"0000"),
" {","SamplingFeatureID:  *SamplingFeatureID",TEXT($A2727,"0000"),
", SpecimenTypeCV:  ",CHAR(34),INDEX(Specimens[Specimen Type],$A2727),CHAR(34),
", SpecimenMediumCV:  ",INDEX(Specimens[Specimen Medium],$A2727),
", IsFieldSpecimen:  ",CHAR(34),INDEX(Specimens[Is Field Specimen?],$A2727),CHAR(34),"}"))</f>
        <v>#REF!</v>
      </c>
      <c r="N2727" t="e">
        <f>IF(COUNTA(SpatialOffsets[])=0,"", IF(INDEX(SpatialOffsets[Spatial Offset Type],$A2727)="","",
CONCATENATE("  - &amp;SpatialOffsetID",TEXT($A2727,"0000"),
" {","SpatialOffsetTypeCV:  ",CHAR(34),INDEX(SpatialOffsets[Spatial Offset Type],$A2727),CHAR(34),
", Offset1Value:  ",INDEX(SpatialOffsets[Offset 1 Value],$A2727),
", Offset1UnitID:  ",CHAR(34),INDEX(SpatialOffsets[Offset 1 Unit],$A2727),CHAR(34),
", Offset2Value:  ",INDEX(SpatialOffsets[Offset 2 Value],$A2727),
", Offset2UnitID:  ",CHAR(34),INDEX(SpatialOffsets[Offset 2 Unit],$A2727),CHAR(34),
", Offset3Value:  ",INDEX(SpatialOffsets[Offset 3 Value],$A2727),
", Offset3UnitID:  ",CHAR(34),INDEX(SpatialOffsets[Offset 3 Unit],$A2727),CHAR(34),,"}")))</f>
        <v>#REF!</v>
      </c>
      <c r="O2727" t="e">
        <f>IF(COUNTA(RelatedFeatures[])=0,"", IF(INDEX(RelatedFeatures[First Sampling Feature Code],$A2727)="","",
CONCATENATE("  - &amp;RelationID",TEXT($A2727,"0000"),
" {","SamplingFeatureID:  *SamplingFeatureID",TEXT(MATCH(INDEX(RelatedFeatures[First Sampling Feature Code],$A2727),SamplingFeatures[Feature Code],0),"0000"),
", RelationshipTypeCV:  ",CHAR(34),INDEX(RelatedFeatures[Relationship Type],$A2727),CHAR(34),
", RelatedFeatureID: *SamplingFeatureID",TEXT(MATCH(INDEX(RelatedFeatures[Second Sampling Feature Code],$A2727),SamplingFeatures[Feature Code],0),"0000"),
", SpatialOffsetID:  ",IF(INDEX(RelatedFeatures[Offset Number],$A2727)="","",CONCATENATE("*SpatialOffsetID",TEXT(INDEX(RelatedFeatures[Offset Number],$A2727),"0000"))),"}")))</f>
        <v>#REF!</v>
      </c>
      <c r="P2727" t="e">
        <f>IF(INDEX(Methods[Method Type],$A2727)="","",
CONCATENATE("  - &amp;MethodID",TEXT($A2727,"0000"),
" {","MethodTypeCV:  ",CHAR(34),INDEX(Methods[Method Type],$A2727),CHAR(34),
", MethodCode:  ",CHAR(34),INDEX(Methods[Method Code],$A2727),CHAR(34),
", MethodName:  ",CHAR(34),INDEX(Methods[Method Name],$A2727),CHAR(34),
", MethodDescription:  ",CHAR(34),INDEX(Methods[Method Description],$A2727),CHAR(34),
", MethodLink:  ",CHAR(34),INDEX(Methods[Method Link],$A2727),CHAR(34),
", OrganizationID: *OrganizationID",TEXT(MATCH(INDEX(Methods[Organization Name],$A2727),Organizations[Organization Name],0),"0000"),"}"))</f>
        <v>#REF!</v>
      </c>
      <c r="Q2727" t="e">
        <f>IF(INDEX(Variables[Variable Type],$A2727)="","",
CONCATENATE("  - &amp;VariableID",TEXT($A2727,"0000"),
" {","VariableTypeCV:  ",CHAR(34),INDEX(Variables[Variable Type],$A2727),CHAR(34),
", VariableCode:  ",CHAR(34),INDEX(Variables[Variable Code],$A2727),CHAR(34),
", VariableNameCV:  ",CHAR(34),INDEX(Variables[Variable Name],$A2727),CHAR(34),
", VariableDefinition:  ",CHAR(34),INDEX(Variables[Variable Definition],$A2727),CHAR(34),
", SpecciationCV:  ",CHAR(34),INDEX(Variables[Speciation],$A2727),CHAR(34),
", NoDataValue:  ",CHAR(34),INDEX(Variables[No Data Value],$A2727),CHAR(34),"}"))</f>
        <v>#REF!</v>
      </c>
    </row>
    <row r="2728" spans="1:17" x14ac:dyDescent="0.25">
      <c r="A2728">
        <v>2725</v>
      </c>
      <c r="D2728" t="e">
        <f>IF(INDEX(People[First Name],$A2728)="","",
CONCATENATE("  - &amp;PersonID",TEXT($A2728,"0000"),
" {","PersonFirstName:  ",CHAR(34),INDEX(People[First Name],$A2728),CHAR(34),
", PersonMiddleName:  ",CHAR(34),INDEX(People[Middle Name],$A2728),CHAR(34),
", PersonLastName:  ",CHAR(34),INDEX(People[Last Name],$A2728),CHAR(34),"}"))</f>
        <v>#REF!</v>
      </c>
      <c r="E2728" t="e">
        <f>IF(INDEX(Organizations[Organization Type '[CV']],$A2728)="","",
CONCATENATE("  - &amp;OrganizationID",TEXT($A2728,"0000"),
" {","OrganizationTypeCV:  ",CHAR(34),INDEX(Organizations[Organization Type '[CV']],$A2728),CHAR(34),
", OrganizationCode:  ",CHAR(34),INDEX(Organizations[Organization Code],$A2728),CHAR(34),
", OrganizationName:  ",CHAR(34),INDEX(Organizations[Organization Name],$A2728),CHAR(34),
", OrganizationDescription:  ",CHAR(34),INDEX(Organizations[Organization Description],$A2728),CHAR(34),
", OrganizationLink:  ",CHAR(34),INDEX(Organizations[Organization Link],$A2728),CHAR(34),"}"))</f>
        <v>#REF!</v>
      </c>
      <c r="F2728" t="e">
        <f>IF(INDEX(People[First Name],$A2728)="","",
CONCATENATE("  - &amp;AffiliationID",TEXT($A2728,"0000"),
" {PersonID: *PersonID",TEXT($A2728,"0000"),
", OrganizationID: *OrganizationID",TEXT(MATCH(INDEX(People[Organization Name],$A2728),Organizations[Organization Name],0),"0000"),
", IsPrimaryOrganizationContact: , AffiliationStartDate: , AffiliationEndDate: , PrimaryPhone: ",
", PrimaryEmail: ",CHAR(34),INDEX(People[Primary Email],$A2728),CHAR(34),
", PrimaryAddress: ",CHAR(34),INDEX(People[Primary Address],$A2728),CHAR(34),
", PersonLink: }"))</f>
        <v>#REF!</v>
      </c>
      <c r="H2728" t="e">
        <f>IF(COUNTA(CitationInformation)=0,"",IF(INDEX(AuthorList[Author Name],$A2728)="","",
CONCATENATE("  - &amp;AuthorListID",TEXT($A2728,"0000"),
"  {CitationID: *CitationID0001",
", PersonID: *PersonID",TEXT(MATCH(INDEX(AuthorList[Author Name],$A2728),People[Full Name],0),"0000"),
", AuthorOrder: ",INDEX(AuthorList[Author Number],$A2728),"}")))</f>
        <v>#REF!</v>
      </c>
      <c r="K2728" t="e">
        <f>IF(INDEX(SamplingFeatures[Feature Code],$A2728)="","",
CONCATENATE("  - &amp;SamplingFeatureID",TEXT($A2728,"0000"),
" {","SamplingFeatureUUID:  ",CHAR(34),INDEX(SamplingFeatures[Sampling Feature UUID],$A2728),CHAR(34),
", SamplingFeatureTypeCV:  ",CHAR(34),INDEX(SamplingFeatures[Sampling Feature Type],$A2728),CHAR(34),
", SamplingFeatureCode:  ",CHAR(34),INDEX(SamplingFeatures[Feature Code],$A2728),CHAR(34),
", SamplingFeatureName:  ",CHAR(34),INDEX(SamplingFeatures[Feature Name],$A2728),CHAR(34),
", SamplingFeatureDescription:  ",CHAR(34),INDEX(SamplingFeatures[Feature Description],$A2728),CHAR(34),
", SamplingFeatureGeotypeCV:  ",CHAR(34),INDEX(SamplingFeatures[Feature Geo Type],$A2728),CHAR(34),
", FeatureGeometry:  ",CHAR(34),INDEX(SamplingFeatures[Feature Geometry],$A2728),CHAR(34),
", Elevation_m:  ",CHAR(34),INDEX(SamplingFeatures[Elevation_m],$A2728),CHAR(34),
", ElevationDatumCV:  ",CHAR(34),ElevationDatum,CHAR(34),"}"))</f>
        <v>#REF!</v>
      </c>
      <c r="L2728" t="e">
        <f>IF(INDEX(SamplingFeatures[Sampling Feature Type],$A2728)&lt;&gt;"Site","",
CONCATENATE("  - &amp;SiteID",TEXT(SUMPRODUCT(--($L$3:$L2727&lt;&gt;"")),"0000"),
" {","SamplingFeatureID:  *SamplingFeatureID",TEXT($A2728,"0000"),
", SiteTypeCV:  ",CHAR(34),INDEX(Sites[Site Type],$A2728),CHAR(34),
", Latitude:  ",INDEX(Sites[Latitude],$A2728),
", Longitude:  ",INDEX(Sites[Longitude],$A2728),
", SRSName:  ",CHAR(34),LatLonDatum,CHAR(34),"}"))</f>
        <v>#REF!</v>
      </c>
      <c r="M2728" t="e">
        <f>IF(INDEX(SamplingFeatures[Sampling Feature Type],$A2728)&lt;&gt;"Specimen","",
CONCATENATE("  - &amp;SpecimenID",TEXT(SUMPRODUCT(--($M$3:$M2727&lt;&gt;"")),"0000"),
" {","SamplingFeatureID:  *SamplingFeatureID",TEXT($A2728,"0000"),
", SpecimenTypeCV:  ",CHAR(34),INDEX(Specimens[Specimen Type],$A2728),CHAR(34),
", SpecimenMediumCV:  ",INDEX(Specimens[Specimen Medium],$A2728),
", IsFieldSpecimen:  ",CHAR(34),INDEX(Specimens[Is Field Specimen?],$A2728),CHAR(34),"}"))</f>
        <v>#REF!</v>
      </c>
      <c r="N2728" t="e">
        <f>IF(COUNTA(SpatialOffsets[])=0,"", IF(INDEX(SpatialOffsets[Spatial Offset Type],$A2728)="","",
CONCATENATE("  - &amp;SpatialOffsetID",TEXT($A2728,"0000"),
" {","SpatialOffsetTypeCV:  ",CHAR(34),INDEX(SpatialOffsets[Spatial Offset Type],$A2728),CHAR(34),
", Offset1Value:  ",INDEX(SpatialOffsets[Offset 1 Value],$A2728),
", Offset1UnitID:  ",CHAR(34),INDEX(SpatialOffsets[Offset 1 Unit],$A2728),CHAR(34),
", Offset2Value:  ",INDEX(SpatialOffsets[Offset 2 Value],$A2728),
", Offset2UnitID:  ",CHAR(34),INDEX(SpatialOffsets[Offset 2 Unit],$A2728),CHAR(34),
", Offset3Value:  ",INDEX(SpatialOffsets[Offset 3 Value],$A2728),
", Offset3UnitID:  ",CHAR(34),INDEX(SpatialOffsets[Offset 3 Unit],$A2728),CHAR(34),,"}")))</f>
        <v>#REF!</v>
      </c>
      <c r="O2728" t="e">
        <f>IF(COUNTA(RelatedFeatures[])=0,"", IF(INDEX(RelatedFeatures[First Sampling Feature Code],$A2728)="","",
CONCATENATE("  - &amp;RelationID",TEXT($A2728,"0000"),
" {","SamplingFeatureID:  *SamplingFeatureID",TEXT(MATCH(INDEX(RelatedFeatures[First Sampling Feature Code],$A2728),SamplingFeatures[Feature Code],0),"0000"),
", RelationshipTypeCV:  ",CHAR(34),INDEX(RelatedFeatures[Relationship Type],$A2728),CHAR(34),
", RelatedFeatureID: *SamplingFeatureID",TEXT(MATCH(INDEX(RelatedFeatures[Second Sampling Feature Code],$A2728),SamplingFeatures[Feature Code],0),"0000"),
", SpatialOffsetID:  ",IF(INDEX(RelatedFeatures[Offset Number],$A2728)="","",CONCATENATE("*SpatialOffsetID",TEXT(INDEX(RelatedFeatures[Offset Number],$A2728),"0000"))),"}")))</f>
        <v>#REF!</v>
      </c>
      <c r="P2728" t="e">
        <f>IF(INDEX(Methods[Method Type],$A2728)="","",
CONCATENATE("  - &amp;MethodID",TEXT($A2728,"0000"),
" {","MethodTypeCV:  ",CHAR(34),INDEX(Methods[Method Type],$A2728),CHAR(34),
", MethodCode:  ",CHAR(34),INDEX(Methods[Method Code],$A2728),CHAR(34),
", MethodName:  ",CHAR(34),INDEX(Methods[Method Name],$A2728),CHAR(34),
", MethodDescription:  ",CHAR(34),INDEX(Methods[Method Description],$A2728),CHAR(34),
", MethodLink:  ",CHAR(34),INDEX(Methods[Method Link],$A2728),CHAR(34),
", OrganizationID: *OrganizationID",TEXT(MATCH(INDEX(Methods[Organization Name],$A2728),Organizations[Organization Name],0),"0000"),"}"))</f>
        <v>#REF!</v>
      </c>
      <c r="Q2728" t="e">
        <f>IF(INDEX(Variables[Variable Type],$A2728)="","",
CONCATENATE("  - &amp;VariableID",TEXT($A2728,"0000"),
" {","VariableTypeCV:  ",CHAR(34),INDEX(Variables[Variable Type],$A2728),CHAR(34),
", VariableCode:  ",CHAR(34),INDEX(Variables[Variable Code],$A2728),CHAR(34),
", VariableNameCV:  ",CHAR(34),INDEX(Variables[Variable Name],$A2728),CHAR(34),
", VariableDefinition:  ",CHAR(34),INDEX(Variables[Variable Definition],$A2728),CHAR(34),
", SpecciationCV:  ",CHAR(34),INDEX(Variables[Speciation],$A2728),CHAR(34),
", NoDataValue:  ",CHAR(34),INDEX(Variables[No Data Value],$A2728),CHAR(34),"}"))</f>
        <v>#REF!</v>
      </c>
    </row>
    <row r="2729" spans="1:17" x14ac:dyDescent="0.25">
      <c r="A2729">
        <v>2726</v>
      </c>
      <c r="D2729" t="e">
        <f>IF(INDEX(People[First Name],$A2729)="","",
CONCATENATE("  - &amp;PersonID",TEXT($A2729,"0000"),
" {","PersonFirstName:  ",CHAR(34),INDEX(People[First Name],$A2729),CHAR(34),
", PersonMiddleName:  ",CHAR(34),INDEX(People[Middle Name],$A2729),CHAR(34),
", PersonLastName:  ",CHAR(34),INDEX(People[Last Name],$A2729),CHAR(34),"}"))</f>
        <v>#REF!</v>
      </c>
      <c r="E2729" t="e">
        <f>IF(INDEX(Organizations[Organization Type '[CV']],$A2729)="","",
CONCATENATE("  - &amp;OrganizationID",TEXT($A2729,"0000"),
" {","OrganizationTypeCV:  ",CHAR(34),INDEX(Organizations[Organization Type '[CV']],$A2729),CHAR(34),
", OrganizationCode:  ",CHAR(34),INDEX(Organizations[Organization Code],$A2729),CHAR(34),
", OrganizationName:  ",CHAR(34),INDEX(Organizations[Organization Name],$A2729),CHAR(34),
", OrganizationDescription:  ",CHAR(34),INDEX(Organizations[Organization Description],$A2729),CHAR(34),
", OrganizationLink:  ",CHAR(34),INDEX(Organizations[Organization Link],$A2729),CHAR(34),"}"))</f>
        <v>#REF!</v>
      </c>
      <c r="F2729" t="e">
        <f>IF(INDEX(People[First Name],$A2729)="","",
CONCATENATE("  - &amp;AffiliationID",TEXT($A2729,"0000"),
" {PersonID: *PersonID",TEXT($A2729,"0000"),
", OrganizationID: *OrganizationID",TEXT(MATCH(INDEX(People[Organization Name],$A2729),Organizations[Organization Name],0),"0000"),
", IsPrimaryOrganizationContact: , AffiliationStartDate: , AffiliationEndDate: , PrimaryPhone: ",
", PrimaryEmail: ",CHAR(34),INDEX(People[Primary Email],$A2729),CHAR(34),
", PrimaryAddress: ",CHAR(34),INDEX(People[Primary Address],$A2729),CHAR(34),
", PersonLink: }"))</f>
        <v>#REF!</v>
      </c>
      <c r="H2729" t="e">
        <f>IF(COUNTA(CitationInformation)=0,"",IF(INDEX(AuthorList[Author Name],$A2729)="","",
CONCATENATE("  - &amp;AuthorListID",TEXT($A2729,"0000"),
"  {CitationID: *CitationID0001",
", PersonID: *PersonID",TEXT(MATCH(INDEX(AuthorList[Author Name],$A2729),People[Full Name],0),"0000"),
", AuthorOrder: ",INDEX(AuthorList[Author Number],$A2729),"}")))</f>
        <v>#REF!</v>
      </c>
      <c r="K2729" t="e">
        <f>IF(INDEX(SamplingFeatures[Feature Code],$A2729)="","",
CONCATENATE("  - &amp;SamplingFeatureID",TEXT($A2729,"0000"),
" {","SamplingFeatureUUID:  ",CHAR(34),INDEX(SamplingFeatures[Sampling Feature UUID],$A2729),CHAR(34),
", SamplingFeatureTypeCV:  ",CHAR(34),INDEX(SamplingFeatures[Sampling Feature Type],$A2729),CHAR(34),
", SamplingFeatureCode:  ",CHAR(34),INDEX(SamplingFeatures[Feature Code],$A2729),CHAR(34),
", SamplingFeatureName:  ",CHAR(34),INDEX(SamplingFeatures[Feature Name],$A2729),CHAR(34),
", SamplingFeatureDescription:  ",CHAR(34),INDEX(SamplingFeatures[Feature Description],$A2729),CHAR(34),
", SamplingFeatureGeotypeCV:  ",CHAR(34),INDEX(SamplingFeatures[Feature Geo Type],$A2729),CHAR(34),
", FeatureGeometry:  ",CHAR(34),INDEX(SamplingFeatures[Feature Geometry],$A2729),CHAR(34),
", Elevation_m:  ",CHAR(34),INDEX(SamplingFeatures[Elevation_m],$A2729),CHAR(34),
", ElevationDatumCV:  ",CHAR(34),ElevationDatum,CHAR(34),"}"))</f>
        <v>#REF!</v>
      </c>
      <c r="L2729" t="e">
        <f>IF(INDEX(SamplingFeatures[Sampling Feature Type],$A2729)&lt;&gt;"Site","",
CONCATENATE("  - &amp;SiteID",TEXT(SUMPRODUCT(--($L$3:$L2728&lt;&gt;"")),"0000"),
" {","SamplingFeatureID:  *SamplingFeatureID",TEXT($A2729,"0000"),
", SiteTypeCV:  ",CHAR(34),INDEX(Sites[Site Type],$A2729),CHAR(34),
", Latitude:  ",INDEX(Sites[Latitude],$A2729),
", Longitude:  ",INDEX(Sites[Longitude],$A2729),
", SRSName:  ",CHAR(34),LatLonDatum,CHAR(34),"}"))</f>
        <v>#REF!</v>
      </c>
      <c r="M2729" t="e">
        <f>IF(INDEX(SamplingFeatures[Sampling Feature Type],$A2729)&lt;&gt;"Specimen","",
CONCATENATE("  - &amp;SpecimenID",TEXT(SUMPRODUCT(--($M$3:$M2728&lt;&gt;"")),"0000"),
" {","SamplingFeatureID:  *SamplingFeatureID",TEXT($A2729,"0000"),
", SpecimenTypeCV:  ",CHAR(34),INDEX(Specimens[Specimen Type],$A2729),CHAR(34),
", SpecimenMediumCV:  ",INDEX(Specimens[Specimen Medium],$A2729),
", IsFieldSpecimen:  ",CHAR(34),INDEX(Specimens[Is Field Specimen?],$A2729),CHAR(34),"}"))</f>
        <v>#REF!</v>
      </c>
      <c r="N2729" t="e">
        <f>IF(COUNTA(SpatialOffsets[])=0,"", IF(INDEX(SpatialOffsets[Spatial Offset Type],$A2729)="","",
CONCATENATE("  - &amp;SpatialOffsetID",TEXT($A2729,"0000"),
" {","SpatialOffsetTypeCV:  ",CHAR(34),INDEX(SpatialOffsets[Spatial Offset Type],$A2729),CHAR(34),
", Offset1Value:  ",INDEX(SpatialOffsets[Offset 1 Value],$A2729),
", Offset1UnitID:  ",CHAR(34),INDEX(SpatialOffsets[Offset 1 Unit],$A2729),CHAR(34),
", Offset2Value:  ",INDEX(SpatialOffsets[Offset 2 Value],$A2729),
", Offset2UnitID:  ",CHAR(34),INDEX(SpatialOffsets[Offset 2 Unit],$A2729),CHAR(34),
", Offset3Value:  ",INDEX(SpatialOffsets[Offset 3 Value],$A2729),
", Offset3UnitID:  ",CHAR(34),INDEX(SpatialOffsets[Offset 3 Unit],$A2729),CHAR(34),,"}")))</f>
        <v>#REF!</v>
      </c>
      <c r="O2729" t="e">
        <f>IF(COUNTA(RelatedFeatures[])=0,"", IF(INDEX(RelatedFeatures[First Sampling Feature Code],$A2729)="","",
CONCATENATE("  - &amp;RelationID",TEXT($A2729,"0000"),
" {","SamplingFeatureID:  *SamplingFeatureID",TEXT(MATCH(INDEX(RelatedFeatures[First Sampling Feature Code],$A2729),SamplingFeatures[Feature Code],0),"0000"),
", RelationshipTypeCV:  ",CHAR(34),INDEX(RelatedFeatures[Relationship Type],$A2729),CHAR(34),
", RelatedFeatureID: *SamplingFeatureID",TEXT(MATCH(INDEX(RelatedFeatures[Second Sampling Feature Code],$A2729),SamplingFeatures[Feature Code],0),"0000"),
", SpatialOffsetID:  ",IF(INDEX(RelatedFeatures[Offset Number],$A2729)="","",CONCATENATE("*SpatialOffsetID",TEXT(INDEX(RelatedFeatures[Offset Number],$A2729),"0000"))),"}")))</f>
        <v>#REF!</v>
      </c>
      <c r="P2729" t="e">
        <f>IF(INDEX(Methods[Method Type],$A2729)="","",
CONCATENATE("  - &amp;MethodID",TEXT($A2729,"0000"),
" {","MethodTypeCV:  ",CHAR(34),INDEX(Methods[Method Type],$A2729),CHAR(34),
", MethodCode:  ",CHAR(34),INDEX(Methods[Method Code],$A2729),CHAR(34),
", MethodName:  ",CHAR(34),INDEX(Methods[Method Name],$A2729),CHAR(34),
", MethodDescription:  ",CHAR(34),INDEX(Methods[Method Description],$A2729),CHAR(34),
", MethodLink:  ",CHAR(34),INDEX(Methods[Method Link],$A2729),CHAR(34),
", OrganizationID: *OrganizationID",TEXT(MATCH(INDEX(Methods[Organization Name],$A2729),Organizations[Organization Name],0),"0000"),"}"))</f>
        <v>#REF!</v>
      </c>
      <c r="Q2729" t="e">
        <f>IF(INDEX(Variables[Variable Type],$A2729)="","",
CONCATENATE("  - &amp;VariableID",TEXT($A2729,"0000"),
" {","VariableTypeCV:  ",CHAR(34),INDEX(Variables[Variable Type],$A2729),CHAR(34),
", VariableCode:  ",CHAR(34),INDEX(Variables[Variable Code],$A2729),CHAR(34),
", VariableNameCV:  ",CHAR(34),INDEX(Variables[Variable Name],$A2729),CHAR(34),
", VariableDefinition:  ",CHAR(34),INDEX(Variables[Variable Definition],$A2729),CHAR(34),
", SpecciationCV:  ",CHAR(34),INDEX(Variables[Speciation],$A2729),CHAR(34),
", NoDataValue:  ",CHAR(34),INDEX(Variables[No Data Value],$A2729),CHAR(34),"}"))</f>
        <v>#REF!</v>
      </c>
    </row>
    <row r="2730" spans="1:17" x14ac:dyDescent="0.25">
      <c r="A2730">
        <v>2727</v>
      </c>
      <c r="D2730" t="e">
        <f>IF(INDEX(People[First Name],$A2730)="","",
CONCATENATE("  - &amp;PersonID",TEXT($A2730,"0000"),
" {","PersonFirstName:  ",CHAR(34),INDEX(People[First Name],$A2730),CHAR(34),
", PersonMiddleName:  ",CHAR(34),INDEX(People[Middle Name],$A2730),CHAR(34),
", PersonLastName:  ",CHAR(34),INDEX(People[Last Name],$A2730),CHAR(34),"}"))</f>
        <v>#REF!</v>
      </c>
      <c r="E2730" t="e">
        <f>IF(INDEX(Organizations[Organization Type '[CV']],$A2730)="","",
CONCATENATE("  - &amp;OrganizationID",TEXT($A2730,"0000"),
" {","OrganizationTypeCV:  ",CHAR(34),INDEX(Organizations[Organization Type '[CV']],$A2730),CHAR(34),
", OrganizationCode:  ",CHAR(34),INDEX(Organizations[Organization Code],$A2730),CHAR(34),
", OrganizationName:  ",CHAR(34),INDEX(Organizations[Organization Name],$A2730),CHAR(34),
", OrganizationDescription:  ",CHAR(34),INDEX(Organizations[Organization Description],$A2730),CHAR(34),
", OrganizationLink:  ",CHAR(34),INDEX(Organizations[Organization Link],$A2730),CHAR(34),"}"))</f>
        <v>#REF!</v>
      </c>
      <c r="F2730" t="e">
        <f>IF(INDEX(People[First Name],$A2730)="","",
CONCATENATE("  - &amp;AffiliationID",TEXT($A2730,"0000"),
" {PersonID: *PersonID",TEXT($A2730,"0000"),
", OrganizationID: *OrganizationID",TEXT(MATCH(INDEX(People[Organization Name],$A2730),Organizations[Organization Name],0),"0000"),
", IsPrimaryOrganizationContact: , AffiliationStartDate: , AffiliationEndDate: , PrimaryPhone: ",
", PrimaryEmail: ",CHAR(34),INDEX(People[Primary Email],$A2730),CHAR(34),
", PrimaryAddress: ",CHAR(34),INDEX(People[Primary Address],$A2730),CHAR(34),
", PersonLink: }"))</f>
        <v>#REF!</v>
      </c>
      <c r="H2730" t="e">
        <f>IF(COUNTA(CitationInformation)=0,"",IF(INDEX(AuthorList[Author Name],$A2730)="","",
CONCATENATE("  - &amp;AuthorListID",TEXT($A2730,"0000"),
"  {CitationID: *CitationID0001",
", PersonID: *PersonID",TEXT(MATCH(INDEX(AuthorList[Author Name],$A2730),People[Full Name],0),"0000"),
", AuthorOrder: ",INDEX(AuthorList[Author Number],$A2730),"}")))</f>
        <v>#REF!</v>
      </c>
      <c r="K2730" t="e">
        <f>IF(INDEX(SamplingFeatures[Feature Code],$A2730)="","",
CONCATENATE("  - &amp;SamplingFeatureID",TEXT($A2730,"0000"),
" {","SamplingFeatureUUID:  ",CHAR(34),INDEX(SamplingFeatures[Sampling Feature UUID],$A2730),CHAR(34),
", SamplingFeatureTypeCV:  ",CHAR(34),INDEX(SamplingFeatures[Sampling Feature Type],$A2730),CHAR(34),
", SamplingFeatureCode:  ",CHAR(34),INDEX(SamplingFeatures[Feature Code],$A2730),CHAR(34),
", SamplingFeatureName:  ",CHAR(34),INDEX(SamplingFeatures[Feature Name],$A2730),CHAR(34),
", SamplingFeatureDescription:  ",CHAR(34),INDEX(SamplingFeatures[Feature Description],$A2730),CHAR(34),
", SamplingFeatureGeotypeCV:  ",CHAR(34),INDEX(SamplingFeatures[Feature Geo Type],$A2730),CHAR(34),
", FeatureGeometry:  ",CHAR(34),INDEX(SamplingFeatures[Feature Geometry],$A2730),CHAR(34),
", Elevation_m:  ",CHAR(34),INDEX(SamplingFeatures[Elevation_m],$A2730),CHAR(34),
", ElevationDatumCV:  ",CHAR(34),ElevationDatum,CHAR(34),"}"))</f>
        <v>#REF!</v>
      </c>
      <c r="L2730" t="e">
        <f>IF(INDEX(SamplingFeatures[Sampling Feature Type],$A2730)&lt;&gt;"Site","",
CONCATENATE("  - &amp;SiteID",TEXT(SUMPRODUCT(--($L$3:$L2729&lt;&gt;"")),"0000"),
" {","SamplingFeatureID:  *SamplingFeatureID",TEXT($A2730,"0000"),
", SiteTypeCV:  ",CHAR(34),INDEX(Sites[Site Type],$A2730),CHAR(34),
", Latitude:  ",INDEX(Sites[Latitude],$A2730),
", Longitude:  ",INDEX(Sites[Longitude],$A2730),
", SRSName:  ",CHAR(34),LatLonDatum,CHAR(34),"}"))</f>
        <v>#REF!</v>
      </c>
      <c r="M2730" t="e">
        <f>IF(INDEX(SamplingFeatures[Sampling Feature Type],$A2730)&lt;&gt;"Specimen","",
CONCATENATE("  - &amp;SpecimenID",TEXT(SUMPRODUCT(--($M$3:$M2729&lt;&gt;"")),"0000"),
" {","SamplingFeatureID:  *SamplingFeatureID",TEXT($A2730,"0000"),
", SpecimenTypeCV:  ",CHAR(34),INDEX(Specimens[Specimen Type],$A2730),CHAR(34),
", SpecimenMediumCV:  ",INDEX(Specimens[Specimen Medium],$A2730),
", IsFieldSpecimen:  ",CHAR(34),INDEX(Specimens[Is Field Specimen?],$A2730),CHAR(34),"}"))</f>
        <v>#REF!</v>
      </c>
      <c r="N2730" t="e">
        <f>IF(COUNTA(SpatialOffsets[])=0,"", IF(INDEX(SpatialOffsets[Spatial Offset Type],$A2730)="","",
CONCATENATE("  - &amp;SpatialOffsetID",TEXT($A2730,"0000"),
" {","SpatialOffsetTypeCV:  ",CHAR(34),INDEX(SpatialOffsets[Spatial Offset Type],$A2730),CHAR(34),
", Offset1Value:  ",INDEX(SpatialOffsets[Offset 1 Value],$A2730),
", Offset1UnitID:  ",CHAR(34),INDEX(SpatialOffsets[Offset 1 Unit],$A2730),CHAR(34),
", Offset2Value:  ",INDEX(SpatialOffsets[Offset 2 Value],$A2730),
", Offset2UnitID:  ",CHAR(34),INDEX(SpatialOffsets[Offset 2 Unit],$A2730),CHAR(34),
", Offset3Value:  ",INDEX(SpatialOffsets[Offset 3 Value],$A2730),
", Offset3UnitID:  ",CHAR(34),INDEX(SpatialOffsets[Offset 3 Unit],$A2730),CHAR(34),,"}")))</f>
        <v>#REF!</v>
      </c>
      <c r="O2730" t="e">
        <f>IF(COUNTA(RelatedFeatures[])=0,"", IF(INDEX(RelatedFeatures[First Sampling Feature Code],$A2730)="","",
CONCATENATE("  - &amp;RelationID",TEXT($A2730,"0000"),
" {","SamplingFeatureID:  *SamplingFeatureID",TEXT(MATCH(INDEX(RelatedFeatures[First Sampling Feature Code],$A2730),SamplingFeatures[Feature Code],0),"0000"),
", RelationshipTypeCV:  ",CHAR(34),INDEX(RelatedFeatures[Relationship Type],$A2730),CHAR(34),
", RelatedFeatureID: *SamplingFeatureID",TEXT(MATCH(INDEX(RelatedFeatures[Second Sampling Feature Code],$A2730),SamplingFeatures[Feature Code],0),"0000"),
", SpatialOffsetID:  ",IF(INDEX(RelatedFeatures[Offset Number],$A2730)="","",CONCATENATE("*SpatialOffsetID",TEXT(INDEX(RelatedFeatures[Offset Number],$A2730),"0000"))),"}")))</f>
        <v>#REF!</v>
      </c>
      <c r="P2730" t="e">
        <f>IF(INDEX(Methods[Method Type],$A2730)="","",
CONCATENATE("  - &amp;MethodID",TEXT($A2730,"0000"),
" {","MethodTypeCV:  ",CHAR(34),INDEX(Methods[Method Type],$A2730),CHAR(34),
", MethodCode:  ",CHAR(34),INDEX(Methods[Method Code],$A2730),CHAR(34),
", MethodName:  ",CHAR(34),INDEX(Methods[Method Name],$A2730),CHAR(34),
", MethodDescription:  ",CHAR(34),INDEX(Methods[Method Description],$A2730),CHAR(34),
", MethodLink:  ",CHAR(34),INDEX(Methods[Method Link],$A2730),CHAR(34),
", OrganizationID: *OrganizationID",TEXT(MATCH(INDEX(Methods[Organization Name],$A2730),Organizations[Organization Name],0),"0000"),"}"))</f>
        <v>#REF!</v>
      </c>
      <c r="Q2730" t="e">
        <f>IF(INDEX(Variables[Variable Type],$A2730)="","",
CONCATENATE("  - &amp;VariableID",TEXT($A2730,"0000"),
" {","VariableTypeCV:  ",CHAR(34),INDEX(Variables[Variable Type],$A2730),CHAR(34),
", VariableCode:  ",CHAR(34),INDEX(Variables[Variable Code],$A2730),CHAR(34),
", VariableNameCV:  ",CHAR(34),INDEX(Variables[Variable Name],$A2730),CHAR(34),
", VariableDefinition:  ",CHAR(34),INDEX(Variables[Variable Definition],$A2730),CHAR(34),
", SpecciationCV:  ",CHAR(34),INDEX(Variables[Speciation],$A2730),CHAR(34),
", NoDataValue:  ",CHAR(34),INDEX(Variables[No Data Value],$A2730),CHAR(34),"}"))</f>
        <v>#REF!</v>
      </c>
    </row>
    <row r="2731" spans="1:17" x14ac:dyDescent="0.25">
      <c r="A2731">
        <v>2728</v>
      </c>
      <c r="D2731" t="e">
        <f>IF(INDEX(People[First Name],$A2731)="","",
CONCATENATE("  - &amp;PersonID",TEXT($A2731,"0000"),
" {","PersonFirstName:  ",CHAR(34),INDEX(People[First Name],$A2731),CHAR(34),
", PersonMiddleName:  ",CHAR(34),INDEX(People[Middle Name],$A2731),CHAR(34),
", PersonLastName:  ",CHAR(34),INDEX(People[Last Name],$A2731),CHAR(34),"}"))</f>
        <v>#REF!</v>
      </c>
      <c r="E2731" t="e">
        <f>IF(INDEX(Organizations[Organization Type '[CV']],$A2731)="","",
CONCATENATE("  - &amp;OrganizationID",TEXT($A2731,"0000"),
" {","OrganizationTypeCV:  ",CHAR(34),INDEX(Organizations[Organization Type '[CV']],$A2731),CHAR(34),
", OrganizationCode:  ",CHAR(34),INDEX(Organizations[Organization Code],$A2731),CHAR(34),
", OrganizationName:  ",CHAR(34),INDEX(Organizations[Organization Name],$A2731),CHAR(34),
", OrganizationDescription:  ",CHAR(34),INDEX(Organizations[Organization Description],$A2731),CHAR(34),
", OrganizationLink:  ",CHAR(34),INDEX(Organizations[Organization Link],$A2731),CHAR(34),"}"))</f>
        <v>#REF!</v>
      </c>
      <c r="F2731" t="e">
        <f>IF(INDEX(People[First Name],$A2731)="","",
CONCATENATE("  - &amp;AffiliationID",TEXT($A2731,"0000"),
" {PersonID: *PersonID",TEXT($A2731,"0000"),
", OrganizationID: *OrganizationID",TEXT(MATCH(INDEX(People[Organization Name],$A2731),Organizations[Organization Name],0),"0000"),
", IsPrimaryOrganizationContact: , AffiliationStartDate: , AffiliationEndDate: , PrimaryPhone: ",
", PrimaryEmail: ",CHAR(34),INDEX(People[Primary Email],$A2731),CHAR(34),
", PrimaryAddress: ",CHAR(34),INDEX(People[Primary Address],$A2731),CHAR(34),
", PersonLink: }"))</f>
        <v>#REF!</v>
      </c>
      <c r="H2731" t="e">
        <f>IF(COUNTA(CitationInformation)=0,"",IF(INDEX(AuthorList[Author Name],$A2731)="","",
CONCATENATE("  - &amp;AuthorListID",TEXT($A2731,"0000"),
"  {CitationID: *CitationID0001",
", PersonID: *PersonID",TEXT(MATCH(INDEX(AuthorList[Author Name],$A2731),People[Full Name],0),"0000"),
", AuthorOrder: ",INDEX(AuthorList[Author Number],$A2731),"}")))</f>
        <v>#REF!</v>
      </c>
      <c r="K2731" t="e">
        <f>IF(INDEX(SamplingFeatures[Feature Code],$A2731)="","",
CONCATENATE("  - &amp;SamplingFeatureID",TEXT($A2731,"0000"),
" {","SamplingFeatureUUID:  ",CHAR(34),INDEX(SamplingFeatures[Sampling Feature UUID],$A2731),CHAR(34),
", SamplingFeatureTypeCV:  ",CHAR(34),INDEX(SamplingFeatures[Sampling Feature Type],$A2731),CHAR(34),
", SamplingFeatureCode:  ",CHAR(34),INDEX(SamplingFeatures[Feature Code],$A2731),CHAR(34),
", SamplingFeatureName:  ",CHAR(34),INDEX(SamplingFeatures[Feature Name],$A2731),CHAR(34),
", SamplingFeatureDescription:  ",CHAR(34),INDEX(SamplingFeatures[Feature Description],$A2731),CHAR(34),
", SamplingFeatureGeotypeCV:  ",CHAR(34),INDEX(SamplingFeatures[Feature Geo Type],$A2731),CHAR(34),
", FeatureGeometry:  ",CHAR(34),INDEX(SamplingFeatures[Feature Geometry],$A2731),CHAR(34),
", Elevation_m:  ",CHAR(34),INDEX(SamplingFeatures[Elevation_m],$A2731),CHAR(34),
", ElevationDatumCV:  ",CHAR(34),ElevationDatum,CHAR(34),"}"))</f>
        <v>#REF!</v>
      </c>
      <c r="L2731" t="e">
        <f>IF(INDEX(SamplingFeatures[Sampling Feature Type],$A2731)&lt;&gt;"Site","",
CONCATENATE("  - &amp;SiteID",TEXT(SUMPRODUCT(--($L$3:$L2730&lt;&gt;"")),"0000"),
" {","SamplingFeatureID:  *SamplingFeatureID",TEXT($A2731,"0000"),
", SiteTypeCV:  ",CHAR(34),INDEX(Sites[Site Type],$A2731),CHAR(34),
", Latitude:  ",INDEX(Sites[Latitude],$A2731),
", Longitude:  ",INDEX(Sites[Longitude],$A2731),
", SRSName:  ",CHAR(34),LatLonDatum,CHAR(34),"}"))</f>
        <v>#REF!</v>
      </c>
      <c r="M2731" t="e">
        <f>IF(INDEX(SamplingFeatures[Sampling Feature Type],$A2731)&lt;&gt;"Specimen","",
CONCATENATE("  - &amp;SpecimenID",TEXT(SUMPRODUCT(--($M$3:$M2730&lt;&gt;"")),"0000"),
" {","SamplingFeatureID:  *SamplingFeatureID",TEXT($A2731,"0000"),
", SpecimenTypeCV:  ",CHAR(34),INDEX(Specimens[Specimen Type],$A2731),CHAR(34),
", SpecimenMediumCV:  ",INDEX(Specimens[Specimen Medium],$A2731),
", IsFieldSpecimen:  ",CHAR(34),INDEX(Specimens[Is Field Specimen?],$A2731),CHAR(34),"}"))</f>
        <v>#REF!</v>
      </c>
      <c r="N2731" t="e">
        <f>IF(COUNTA(SpatialOffsets[])=0,"", IF(INDEX(SpatialOffsets[Spatial Offset Type],$A2731)="","",
CONCATENATE("  - &amp;SpatialOffsetID",TEXT($A2731,"0000"),
" {","SpatialOffsetTypeCV:  ",CHAR(34),INDEX(SpatialOffsets[Spatial Offset Type],$A2731),CHAR(34),
", Offset1Value:  ",INDEX(SpatialOffsets[Offset 1 Value],$A2731),
", Offset1UnitID:  ",CHAR(34),INDEX(SpatialOffsets[Offset 1 Unit],$A2731),CHAR(34),
", Offset2Value:  ",INDEX(SpatialOffsets[Offset 2 Value],$A2731),
", Offset2UnitID:  ",CHAR(34),INDEX(SpatialOffsets[Offset 2 Unit],$A2731),CHAR(34),
", Offset3Value:  ",INDEX(SpatialOffsets[Offset 3 Value],$A2731),
", Offset3UnitID:  ",CHAR(34),INDEX(SpatialOffsets[Offset 3 Unit],$A2731),CHAR(34),,"}")))</f>
        <v>#REF!</v>
      </c>
      <c r="O2731" t="e">
        <f>IF(COUNTA(RelatedFeatures[])=0,"", IF(INDEX(RelatedFeatures[First Sampling Feature Code],$A2731)="","",
CONCATENATE("  - &amp;RelationID",TEXT($A2731,"0000"),
" {","SamplingFeatureID:  *SamplingFeatureID",TEXT(MATCH(INDEX(RelatedFeatures[First Sampling Feature Code],$A2731),SamplingFeatures[Feature Code],0),"0000"),
", RelationshipTypeCV:  ",CHAR(34),INDEX(RelatedFeatures[Relationship Type],$A2731),CHAR(34),
", RelatedFeatureID: *SamplingFeatureID",TEXT(MATCH(INDEX(RelatedFeatures[Second Sampling Feature Code],$A2731),SamplingFeatures[Feature Code],0),"0000"),
", SpatialOffsetID:  ",IF(INDEX(RelatedFeatures[Offset Number],$A2731)="","",CONCATENATE("*SpatialOffsetID",TEXT(INDEX(RelatedFeatures[Offset Number],$A2731),"0000"))),"}")))</f>
        <v>#REF!</v>
      </c>
      <c r="P2731" t="e">
        <f>IF(INDEX(Methods[Method Type],$A2731)="","",
CONCATENATE("  - &amp;MethodID",TEXT($A2731,"0000"),
" {","MethodTypeCV:  ",CHAR(34),INDEX(Methods[Method Type],$A2731),CHAR(34),
", MethodCode:  ",CHAR(34),INDEX(Methods[Method Code],$A2731),CHAR(34),
", MethodName:  ",CHAR(34),INDEX(Methods[Method Name],$A2731),CHAR(34),
", MethodDescription:  ",CHAR(34),INDEX(Methods[Method Description],$A2731),CHAR(34),
", MethodLink:  ",CHAR(34),INDEX(Methods[Method Link],$A2731),CHAR(34),
", OrganizationID: *OrganizationID",TEXT(MATCH(INDEX(Methods[Organization Name],$A2731),Organizations[Organization Name],0),"0000"),"}"))</f>
        <v>#REF!</v>
      </c>
      <c r="Q2731" t="e">
        <f>IF(INDEX(Variables[Variable Type],$A2731)="","",
CONCATENATE("  - &amp;VariableID",TEXT($A2731,"0000"),
" {","VariableTypeCV:  ",CHAR(34),INDEX(Variables[Variable Type],$A2731),CHAR(34),
", VariableCode:  ",CHAR(34),INDEX(Variables[Variable Code],$A2731),CHAR(34),
", VariableNameCV:  ",CHAR(34),INDEX(Variables[Variable Name],$A2731),CHAR(34),
", VariableDefinition:  ",CHAR(34),INDEX(Variables[Variable Definition],$A2731),CHAR(34),
", SpecciationCV:  ",CHAR(34),INDEX(Variables[Speciation],$A2731),CHAR(34),
", NoDataValue:  ",CHAR(34),INDEX(Variables[No Data Value],$A2731),CHAR(34),"}"))</f>
        <v>#REF!</v>
      </c>
    </row>
    <row r="2732" spans="1:17" x14ac:dyDescent="0.25">
      <c r="A2732">
        <v>2729</v>
      </c>
      <c r="D2732" t="e">
        <f>IF(INDEX(People[First Name],$A2732)="","",
CONCATENATE("  - &amp;PersonID",TEXT($A2732,"0000"),
" {","PersonFirstName:  ",CHAR(34),INDEX(People[First Name],$A2732),CHAR(34),
", PersonMiddleName:  ",CHAR(34),INDEX(People[Middle Name],$A2732),CHAR(34),
", PersonLastName:  ",CHAR(34),INDEX(People[Last Name],$A2732),CHAR(34),"}"))</f>
        <v>#REF!</v>
      </c>
      <c r="E2732" t="e">
        <f>IF(INDEX(Organizations[Organization Type '[CV']],$A2732)="","",
CONCATENATE("  - &amp;OrganizationID",TEXT($A2732,"0000"),
" {","OrganizationTypeCV:  ",CHAR(34),INDEX(Organizations[Organization Type '[CV']],$A2732),CHAR(34),
", OrganizationCode:  ",CHAR(34),INDEX(Organizations[Organization Code],$A2732),CHAR(34),
", OrganizationName:  ",CHAR(34),INDEX(Organizations[Organization Name],$A2732),CHAR(34),
", OrganizationDescription:  ",CHAR(34),INDEX(Organizations[Organization Description],$A2732),CHAR(34),
", OrganizationLink:  ",CHAR(34),INDEX(Organizations[Organization Link],$A2732),CHAR(34),"}"))</f>
        <v>#REF!</v>
      </c>
      <c r="F2732" t="e">
        <f>IF(INDEX(People[First Name],$A2732)="","",
CONCATENATE("  - &amp;AffiliationID",TEXT($A2732,"0000"),
" {PersonID: *PersonID",TEXT($A2732,"0000"),
", OrganizationID: *OrganizationID",TEXT(MATCH(INDEX(People[Organization Name],$A2732),Organizations[Organization Name],0),"0000"),
", IsPrimaryOrganizationContact: , AffiliationStartDate: , AffiliationEndDate: , PrimaryPhone: ",
", PrimaryEmail: ",CHAR(34),INDEX(People[Primary Email],$A2732),CHAR(34),
", PrimaryAddress: ",CHAR(34),INDEX(People[Primary Address],$A2732),CHAR(34),
", PersonLink: }"))</f>
        <v>#REF!</v>
      </c>
      <c r="H2732" t="e">
        <f>IF(COUNTA(CitationInformation)=0,"",IF(INDEX(AuthorList[Author Name],$A2732)="","",
CONCATENATE("  - &amp;AuthorListID",TEXT($A2732,"0000"),
"  {CitationID: *CitationID0001",
", PersonID: *PersonID",TEXT(MATCH(INDEX(AuthorList[Author Name],$A2732),People[Full Name],0),"0000"),
", AuthorOrder: ",INDEX(AuthorList[Author Number],$A2732),"}")))</f>
        <v>#REF!</v>
      </c>
      <c r="K2732" t="e">
        <f>IF(INDEX(SamplingFeatures[Feature Code],$A2732)="","",
CONCATENATE("  - &amp;SamplingFeatureID",TEXT($A2732,"0000"),
" {","SamplingFeatureUUID:  ",CHAR(34),INDEX(SamplingFeatures[Sampling Feature UUID],$A2732),CHAR(34),
", SamplingFeatureTypeCV:  ",CHAR(34),INDEX(SamplingFeatures[Sampling Feature Type],$A2732),CHAR(34),
", SamplingFeatureCode:  ",CHAR(34),INDEX(SamplingFeatures[Feature Code],$A2732),CHAR(34),
", SamplingFeatureName:  ",CHAR(34),INDEX(SamplingFeatures[Feature Name],$A2732),CHAR(34),
", SamplingFeatureDescription:  ",CHAR(34),INDEX(SamplingFeatures[Feature Description],$A2732),CHAR(34),
", SamplingFeatureGeotypeCV:  ",CHAR(34),INDEX(SamplingFeatures[Feature Geo Type],$A2732),CHAR(34),
", FeatureGeometry:  ",CHAR(34),INDEX(SamplingFeatures[Feature Geometry],$A2732),CHAR(34),
", Elevation_m:  ",CHAR(34),INDEX(SamplingFeatures[Elevation_m],$A2732),CHAR(34),
", ElevationDatumCV:  ",CHAR(34),ElevationDatum,CHAR(34),"}"))</f>
        <v>#REF!</v>
      </c>
      <c r="L2732" t="e">
        <f>IF(INDEX(SamplingFeatures[Sampling Feature Type],$A2732)&lt;&gt;"Site","",
CONCATENATE("  - &amp;SiteID",TEXT(SUMPRODUCT(--($L$3:$L2731&lt;&gt;"")),"0000"),
" {","SamplingFeatureID:  *SamplingFeatureID",TEXT($A2732,"0000"),
", SiteTypeCV:  ",CHAR(34),INDEX(Sites[Site Type],$A2732),CHAR(34),
", Latitude:  ",INDEX(Sites[Latitude],$A2732),
", Longitude:  ",INDEX(Sites[Longitude],$A2732),
", SRSName:  ",CHAR(34),LatLonDatum,CHAR(34),"}"))</f>
        <v>#REF!</v>
      </c>
      <c r="M2732" t="e">
        <f>IF(INDEX(SamplingFeatures[Sampling Feature Type],$A2732)&lt;&gt;"Specimen","",
CONCATENATE("  - &amp;SpecimenID",TEXT(SUMPRODUCT(--($M$3:$M2731&lt;&gt;"")),"0000"),
" {","SamplingFeatureID:  *SamplingFeatureID",TEXT($A2732,"0000"),
", SpecimenTypeCV:  ",CHAR(34),INDEX(Specimens[Specimen Type],$A2732),CHAR(34),
", SpecimenMediumCV:  ",INDEX(Specimens[Specimen Medium],$A2732),
", IsFieldSpecimen:  ",CHAR(34),INDEX(Specimens[Is Field Specimen?],$A2732),CHAR(34),"}"))</f>
        <v>#REF!</v>
      </c>
      <c r="N2732" t="e">
        <f>IF(COUNTA(SpatialOffsets[])=0,"", IF(INDEX(SpatialOffsets[Spatial Offset Type],$A2732)="","",
CONCATENATE("  - &amp;SpatialOffsetID",TEXT($A2732,"0000"),
" {","SpatialOffsetTypeCV:  ",CHAR(34),INDEX(SpatialOffsets[Spatial Offset Type],$A2732),CHAR(34),
", Offset1Value:  ",INDEX(SpatialOffsets[Offset 1 Value],$A2732),
", Offset1UnitID:  ",CHAR(34),INDEX(SpatialOffsets[Offset 1 Unit],$A2732),CHAR(34),
", Offset2Value:  ",INDEX(SpatialOffsets[Offset 2 Value],$A2732),
", Offset2UnitID:  ",CHAR(34),INDEX(SpatialOffsets[Offset 2 Unit],$A2732),CHAR(34),
", Offset3Value:  ",INDEX(SpatialOffsets[Offset 3 Value],$A2732),
", Offset3UnitID:  ",CHAR(34),INDEX(SpatialOffsets[Offset 3 Unit],$A2732),CHAR(34),,"}")))</f>
        <v>#REF!</v>
      </c>
      <c r="O2732" t="e">
        <f>IF(COUNTA(RelatedFeatures[])=0,"", IF(INDEX(RelatedFeatures[First Sampling Feature Code],$A2732)="","",
CONCATENATE("  - &amp;RelationID",TEXT($A2732,"0000"),
" {","SamplingFeatureID:  *SamplingFeatureID",TEXT(MATCH(INDEX(RelatedFeatures[First Sampling Feature Code],$A2732),SamplingFeatures[Feature Code],0),"0000"),
", RelationshipTypeCV:  ",CHAR(34),INDEX(RelatedFeatures[Relationship Type],$A2732),CHAR(34),
", RelatedFeatureID: *SamplingFeatureID",TEXT(MATCH(INDEX(RelatedFeatures[Second Sampling Feature Code],$A2732),SamplingFeatures[Feature Code],0),"0000"),
", SpatialOffsetID:  ",IF(INDEX(RelatedFeatures[Offset Number],$A2732)="","",CONCATENATE("*SpatialOffsetID",TEXT(INDEX(RelatedFeatures[Offset Number],$A2732),"0000"))),"}")))</f>
        <v>#REF!</v>
      </c>
      <c r="P2732" t="e">
        <f>IF(INDEX(Methods[Method Type],$A2732)="","",
CONCATENATE("  - &amp;MethodID",TEXT($A2732,"0000"),
" {","MethodTypeCV:  ",CHAR(34),INDEX(Methods[Method Type],$A2732),CHAR(34),
", MethodCode:  ",CHAR(34),INDEX(Methods[Method Code],$A2732),CHAR(34),
", MethodName:  ",CHAR(34),INDEX(Methods[Method Name],$A2732),CHAR(34),
", MethodDescription:  ",CHAR(34),INDEX(Methods[Method Description],$A2732),CHAR(34),
", MethodLink:  ",CHAR(34),INDEX(Methods[Method Link],$A2732),CHAR(34),
", OrganizationID: *OrganizationID",TEXT(MATCH(INDEX(Methods[Organization Name],$A2732),Organizations[Organization Name],0),"0000"),"}"))</f>
        <v>#REF!</v>
      </c>
      <c r="Q2732" t="e">
        <f>IF(INDEX(Variables[Variable Type],$A2732)="","",
CONCATENATE("  - &amp;VariableID",TEXT($A2732,"0000"),
" {","VariableTypeCV:  ",CHAR(34),INDEX(Variables[Variable Type],$A2732),CHAR(34),
", VariableCode:  ",CHAR(34),INDEX(Variables[Variable Code],$A2732),CHAR(34),
", VariableNameCV:  ",CHAR(34),INDEX(Variables[Variable Name],$A2732),CHAR(34),
", VariableDefinition:  ",CHAR(34),INDEX(Variables[Variable Definition],$A2732),CHAR(34),
", SpecciationCV:  ",CHAR(34),INDEX(Variables[Speciation],$A2732),CHAR(34),
", NoDataValue:  ",CHAR(34),INDEX(Variables[No Data Value],$A2732),CHAR(34),"}"))</f>
        <v>#REF!</v>
      </c>
    </row>
    <row r="2733" spans="1:17" x14ac:dyDescent="0.25">
      <c r="A2733">
        <v>2730</v>
      </c>
      <c r="D2733" t="e">
        <f>IF(INDEX(People[First Name],$A2733)="","",
CONCATENATE("  - &amp;PersonID",TEXT($A2733,"0000"),
" {","PersonFirstName:  ",CHAR(34),INDEX(People[First Name],$A2733),CHAR(34),
", PersonMiddleName:  ",CHAR(34),INDEX(People[Middle Name],$A2733),CHAR(34),
", PersonLastName:  ",CHAR(34),INDEX(People[Last Name],$A2733),CHAR(34),"}"))</f>
        <v>#REF!</v>
      </c>
      <c r="E2733" t="e">
        <f>IF(INDEX(Organizations[Organization Type '[CV']],$A2733)="","",
CONCATENATE("  - &amp;OrganizationID",TEXT($A2733,"0000"),
" {","OrganizationTypeCV:  ",CHAR(34),INDEX(Organizations[Organization Type '[CV']],$A2733),CHAR(34),
", OrganizationCode:  ",CHAR(34),INDEX(Organizations[Organization Code],$A2733),CHAR(34),
", OrganizationName:  ",CHAR(34),INDEX(Organizations[Organization Name],$A2733),CHAR(34),
", OrganizationDescription:  ",CHAR(34),INDEX(Organizations[Organization Description],$A2733),CHAR(34),
", OrganizationLink:  ",CHAR(34),INDEX(Organizations[Organization Link],$A2733),CHAR(34),"}"))</f>
        <v>#REF!</v>
      </c>
      <c r="F2733" t="e">
        <f>IF(INDEX(People[First Name],$A2733)="","",
CONCATENATE("  - &amp;AffiliationID",TEXT($A2733,"0000"),
" {PersonID: *PersonID",TEXT($A2733,"0000"),
", OrganizationID: *OrganizationID",TEXT(MATCH(INDEX(People[Organization Name],$A2733),Organizations[Organization Name],0),"0000"),
", IsPrimaryOrganizationContact: , AffiliationStartDate: , AffiliationEndDate: , PrimaryPhone: ",
", PrimaryEmail: ",CHAR(34),INDEX(People[Primary Email],$A2733),CHAR(34),
", PrimaryAddress: ",CHAR(34),INDEX(People[Primary Address],$A2733),CHAR(34),
", PersonLink: }"))</f>
        <v>#REF!</v>
      </c>
      <c r="H2733" t="e">
        <f>IF(COUNTA(CitationInformation)=0,"",IF(INDEX(AuthorList[Author Name],$A2733)="","",
CONCATENATE("  - &amp;AuthorListID",TEXT($A2733,"0000"),
"  {CitationID: *CitationID0001",
", PersonID: *PersonID",TEXT(MATCH(INDEX(AuthorList[Author Name],$A2733),People[Full Name],0),"0000"),
", AuthorOrder: ",INDEX(AuthorList[Author Number],$A2733),"}")))</f>
        <v>#REF!</v>
      </c>
      <c r="K2733" t="e">
        <f>IF(INDEX(SamplingFeatures[Feature Code],$A2733)="","",
CONCATENATE("  - &amp;SamplingFeatureID",TEXT($A2733,"0000"),
" {","SamplingFeatureUUID:  ",CHAR(34),INDEX(SamplingFeatures[Sampling Feature UUID],$A2733),CHAR(34),
", SamplingFeatureTypeCV:  ",CHAR(34),INDEX(SamplingFeatures[Sampling Feature Type],$A2733),CHAR(34),
", SamplingFeatureCode:  ",CHAR(34),INDEX(SamplingFeatures[Feature Code],$A2733),CHAR(34),
", SamplingFeatureName:  ",CHAR(34),INDEX(SamplingFeatures[Feature Name],$A2733),CHAR(34),
", SamplingFeatureDescription:  ",CHAR(34),INDEX(SamplingFeatures[Feature Description],$A2733),CHAR(34),
", SamplingFeatureGeotypeCV:  ",CHAR(34),INDEX(SamplingFeatures[Feature Geo Type],$A2733),CHAR(34),
", FeatureGeometry:  ",CHAR(34),INDEX(SamplingFeatures[Feature Geometry],$A2733),CHAR(34),
", Elevation_m:  ",CHAR(34),INDEX(SamplingFeatures[Elevation_m],$A2733),CHAR(34),
", ElevationDatumCV:  ",CHAR(34),ElevationDatum,CHAR(34),"}"))</f>
        <v>#REF!</v>
      </c>
      <c r="L2733" t="e">
        <f>IF(INDEX(SamplingFeatures[Sampling Feature Type],$A2733)&lt;&gt;"Site","",
CONCATENATE("  - &amp;SiteID",TEXT(SUMPRODUCT(--($L$3:$L2732&lt;&gt;"")),"0000"),
" {","SamplingFeatureID:  *SamplingFeatureID",TEXT($A2733,"0000"),
", SiteTypeCV:  ",CHAR(34),INDEX(Sites[Site Type],$A2733),CHAR(34),
", Latitude:  ",INDEX(Sites[Latitude],$A2733),
", Longitude:  ",INDEX(Sites[Longitude],$A2733),
", SRSName:  ",CHAR(34),LatLonDatum,CHAR(34),"}"))</f>
        <v>#REF!</v>
      </c>
      <c r="M2733" t="e">
        <f>IF(INDEX(SamplingFeatures[Sampling Feature Type],$A2733)&lt;&gt;"Specimen","",
CONCATENATE("  - &amp;SpecimenID",TEXT(SUMPRODUCT(--($M$3:$M2732&lt;&gt;"")),"0000"),
" {","SamplingFeatureID:  *SamplingFeatureID",TEXT($A2733,"0000"),
", SpecimenTypeCV:  ",CHAR(34),INDEX(Specimens[Specimen Type],$A2733),CHAR(34),
", SpecimenMediumCV:  ",INDEX(Specimens[Specimen Medium],$A2733),
", IsFieldSpecimen:  ",CHAR(34),INDEX(Specimens[Is Field Specimen?],$A2733),CHAR(34),"}"))</f>
        <v>#REF!</v>
      </c>
      <c r="N2733" t="e">
        <f>IF(COUNTA(SpatialOffsets[])=0,"", IF(INDEX(SpatialOffsets[Spatial Offset Type],$A2733)="","",
CONCATENATE("  - &amp;SpatialOffsetID",TEXT($A2733,"0000"),
" {","SpatialOffsetTypeCV:  ",CHAR(34),INDEX(SpatialOffsets[Spatial Offset Type],$A2733),CHAR(34),
", Offset1Value:  ",INDEX(SpatialOffsets[Offset 1 Value],$A2733),
", Offset1UnitID:  ",CHAR(34),INDEX(SpatialOffsets[Offset 1 Unit],$A2733),CHAR(34),
", Offset2Value:  ",INDEX(SpatialOffsets[Offset 2 Value],$A2733),
", Offset2UnitID:  ",CHAR(34),INDEX(SpatialOffsets[Offset 2 Unit],$A2733),CHAR(34),
", Offset3Value:  ",INDEX(SpatialOffsets[Offset 3 Value],$A2733),
", Offset3UnitID:  ",CHAR(34),INDEX(SpatialOffsets[Offset 3 Unit],$A2733),CHAR(34),,"}")))</f>
        <v>#REF!</v>
      </c>
      <c r="O2733" t="e">
        <f>IF(COUNTA(RelatedFeatures[])=0,"", IF(INDEX(RelatedFeatures[First Sampling Feature Code],$A2733)="","",
CONCATENATE("  - &amp;RelationID",TEXT($A2733,"0000"),
" {","SamplingFeatureID:  *SamplingFeatureID",TEXT(MATCH(INDEX(RelatedFeatures[First Sampling Feature Code],$A2733),SamplingFeatures[Feature Code],0),"0000"),
", RelationshipTypeCV:  ",CHAR(34),INDEX(RelatedFeatures[Relationship Type],$A2733),CHAR(34),
", RelatedFeatureID: *SamplingFeatureID",TEXT(MATCH(INDEX(RelatedFeatures[Second Sampling Feature Code],$A2733),SamplingFeatures[Feature Code],0),"0000"),
", SpatialOffsetID:  ",IF(INDEX(RelatedFeatures[Offset Number],$A2733)="","",CONCATENATE("*SpatialOffsetID",TEXT(INDEX(RelatedFeatures[Offset Number],$A2733),"0000"))),"}")))</f>
        <v>#REF!</v>
      </c>
      <c r="P2733" t="e">
        <f>IF(INDEX(Methods[Method Type],$A2733)="","",
CONCATENATE("  - &amp;MethodID",TEXT($A2733,"0000"),
" {","MethodTypeCV:  ",CHAR(34),INDEX(Methods[Method Type],$A2733),CHAR(34),
", MethodCode:  ",CHAR(34),INDEX(Methods[Method Code],$A2733),CHAR(34),
", MethodName:  ",CHAR(34),INDEX(Methods[Method Name],$A2733),CHAR(34),
", MethodDescription:  ",CHAR(34),INDEX(Methods[Method Description],$A2733),CHAR(34),
", MethodLink:  ",CHAR(34),INDEX(Methods[Method Link],$A2733),CHAR(34),
", OrganizationID: *OrganizationID",TEXT(MATCH(INDEX(Methods[Organization Name],$A2733),Organizations[Organization Name],0),"0000"),"}"))</f>
        <v>#REF!</v>
      </c>
      <c r="Q2733" t="e">
        <f>IF(INDEX(Variables[Variable Type],$A2733)="","",
CONCATENATE("  - &amp;VariableID",TEXT($A2733,"0000"),
" {","VariableTypeCV:  ",CHAR(34),INDEX(Variables[Variable Type],$A2733),CHAR(34),
", VariableCode:  ",CHAR(34),INDEX(Variables[Variable Code],$A2733),CHAR(34),
", VariableNameCV:  ",CHAR(34),INDEX(Variables[Variable Name],$A2733),CHAR(34),
", VariableDefinition:  ",CHAR(34),INDEX(Variables[Variable Definition],$A2733),CHAR(34),
", SpecciationCV:  ",CHAR(34),INDEX(Variables[Speciation],$A2733),CHAR(34),
", NoDataValue:  ",CHAR(34),INDEX(Variables[No Data Value],$A2733),CHAR(34),"}"))</f>
        <v>#REF!</v>
      </c>
    </row>
    <row r="2734" spans="1:17" x14ac:dyDescent="0.25">
      <c r="A2734">
        <v>2731</v>
      </c>
      <c r="D2734" t="e">
        <f>IF(INDEX(People[First Name],$A2734)="","",
CONCATENATE("  - &amp;PersonID",TEXT($A2734,"0000"),
" {","PersonFirstName:  ",CHAR(34),INDEX(People[First Name],$A2734),CHAR(34),
", PersonMiddleName:  ",CHAR(34),INDEX(People[Middle Name],$A2734),CHAR(34),
", PersonLastName:  ",CHAR(34),INDEX(People[Last Name],$A2734),CHAR(34),"}"))</f>
        <v>#REF!</v>
      </c>
      <c r="E2734" t="e">
        <f>IF(INDEX(Organizations[Organization Type '[CV']],$A2734)="","",
CONCATENATE("  - &amp;OrganizationID",TEXT($A2734,"0000"),
" {","OrganizationTypeCV:  ",CHAR(34),INDEX(Organizations[Organization Type '[CV']],$A2734),CHAR(34),
", OrganizationCode:  ",CHAR(34),INDEX(Organizations[Organization Code],$A2734),CHAR(34),
", OrganizationName:  ",CHAR(34),INDEX(Organizations[Organization Name],$A2734),CHAR(34),
", OrganizationDescription:  ",CHAR(34),INDEX(Organizations[Organization Description],$A2734),CHAR(34),
", OrganizationLink:  ",CHAR(34),INDEX(Organizations[Organization Link],$A2734),CHAR(34),"}"))</f>
        <v>#REF!</v>
      </c>
      <c r="F2734" t="e">
        <f>IF(INDEX(People[First Name],$A2734)="","",
CONCATENATE("  - &amp;AffiliationID",TEXT($A2734,"0000"),
" {PersonID: *PersonID",TEXT($A2734,"0000"),
", OrganizationID: *OrganizationID",TEXT(MATCH(INDEX(People[Organization Name],$A2734),Organizations[Organization Name],0),"0000"),
", IsPrimaryOrganizationContact: , AffiliationStartDate: , AffiliationEndDate: , PrimaryPhone: ",
", PrimaryEmail: ",CHAR(34),INDEX(People[Primary Email],$A2734),CHAR(34),
", PrimaryAddress: ",CHAR(34),INDEX(People[Primary Address],$A2734),CHAR(34),
", PersonLink: }"))</f>
        <v>#REF!</v>
      </c>
      <c r="H2734" t="e">
        <f>IF(COUNTA(CitationInformation)=0,"",IF(INDEX(AuthorList[Author Name],$A2734)="","",
CONCATENATE("  - &amp;AuthorListID",TEXT($A2734,"0000"),
"  {CitationID: *CitationID0001",
", PersonID: *PersonID",TEXT(MATCH(INDEX(AuthorList[Author Name],$A2734),People[Full Name],0),"0000"),
", AuthorOrder: ",INDEX(AuthorList[Author Number],$A2734),"}")))</f>
        <v>#REF!</v>
      </c>
      <c r="K2734" t="e">
        <f>IF(INDEX(SamplingFeatures[Feature Code],$A2734)="","",
CONCATENATE("  - &amp;SamplingFeatureID",TEXT($A2734,"0000"),
" {","SamplingFeatureUUID:  ",CHAR(34),INDEX(SamplingFeatures[Sampling Feature UUID],$A2734),CHAR(34),
", SamplingFeatureTypeCV:  ",CHAR(34),INDEX(SamplingFeatures[Sampling Feature Type],$A2734),CHAR(34),
", SamplingFeatureCode:  ",CHAR(34),INDEX(SamplingFeatures[Feature Code],$A2734),CHAR(34),
", SamplingFeatureName:  ",CHAR(34),INDEX(SamplingFeatures[Feature Name],$A2734),CHAR(34),
", SamplingFeatureDescription:  ",CHAR(34),INDEX(SamplingFeatures[Feature Description],$A2734),CHAR(34),
", SamplingFeatureGeotypeCV:  ",CHAR(34),INDEX(SamplingFeatures[Feature Geo Type],$A2734),CHAR(34),
", FeatureGeometry:  ",CHAR(34),INDEX(SamplingFeatures[Feature Geometry],$A2734),CHAR(34),
", Elevation_m:  ",CHAR(34),INDEX(SamplingFeatures[Elevation_m],$A2734),CHAR(34),
", ElevationDatumCV:  ",CHAR(34),ElevationDatum,CHAR(34),"}"))</f>
        <v>#REF!</v>
      </c>
      <c r="L2734" t="e">
        <f>IF(INDEX(SamplingFeatures[Sampling Feature Type],$A2734)&lt;&gt;"Site","",
CONCATENATE("  - &amp;SiteID",TEXT(SUMPRODUCT(--($L$3:$L2733&lt;&gt;"")),"0000"),
" {","SamplingFeatureID:  *SamplingFeatureID",TEXT($A2734,"0000"),
", SiteTypeCV:  ",CHAR(34),INDEX(Sites[Site Type],$A2734),CHAR(34),
", Latitude:  ",INDEX(Sites[Latitude],$A2734),
", Longitude:  ",INDEX(Sites[Longitude],$A2734),
", SRSName:  ",CHAR(34),LatLonDatum,CHAR(34),"}"))</f>
        <v>#REF!</v>
      </c>
      <c r="M2734" t="e">
        <f>IF(INDEX(SamplingFeatures[Sampling Feature Type],$A2734)&lt;&gt;"Specimen","",
CONCATENATE("  - &amp;SpecimenID",TEXT(SUMPRODUCT(--($M$3:$M2733&lt;&gt;"")),"0000"),
" {","SamplingFeatureID:  *SamplingFeatureID",TEXT($A2734,"0000"),
", SpecimenTypeCV:  ",CHAR(34),INDEX(Specimens[Specimen Type],$A2734),CHAR(34),
", SpecimenMediumCV:  ",INDEX(Specimens[Specimen Medium],$A2734),
", IsFieldSpecimen:  ",CHAR(34),INDEX(Specimens[Is Field Specimen?],$A2734),CHAR(34),"}"))</f>
        <v>#REF!</v>
      </c>
      <c r="N2734" t="e">
        <f>IF(COUNTA(SpatialOffsets[])=0,"", IF(INDEX(SpatialOffsets[Spatial Offset Type],$A2734)="","",
CONCATENATE("  - &amp;SpatialOffsetID",TEXT($A2734,"0000"),
" {","SpatialOffsetTypeCV:  ",CHAR(34),INDEX(SpatialOffsets[Spatial Offset Type],$A2734),CHAR(34),
", Offset1Value:  ",INDEX(SpatialOffsets[Offset 1 Value],$A2734),
", Offset1UnitID:  ",CHAR(34),INDEX(SpatialOffsets[Offset 1 Unit],$A2734),CHAR(34),
", Offset2Value:  ",INDEX(SpatialOffsets[Offset 2 Value],$A2734),
", Offset2UnitID:  ",CHAR(34),INDEX(SpatialOffsets[Offset 2 Unit],$A2734),CHAR(34),
", Offset3Value:  ",INDEX(SpatialOffsets[Offset 3 Value],$A2734),
", Offset3UnitID:  ",CHAR(34),INDEX(SpatialOffsets[Offset 3 Unit],$A2734),CHAR(34),,"}")))</f>
        <v>#REF!</v>
      </c>
      <c r="O2734" t="e">
        <f>IF(COUNTA(RelatedFeatures[])=0,"", IF(INDEX(RelatedFeatures[First Sampling Feature Code],$A2734)="","",
CONCATENATE("  - &amp;RelationID",TEXT($A2734,"0000"),
" {","SamplingFeatureID:  *SamplingFeatureID",TEXT(MATCH(INDEX(RelatedFeatures[First Sampling Feature Code],$A2734),SamplingFeatures[Feature Code],0),"0000"),
", RelationshipTypeCV:  ",CHAR(34),INDEX(RelatedFeatures[Relationship Type],$A2734),CHAR(34),
", RelatedFeatureID: *SamplingFeatureID",TEXT(MATCH(INDEX(RelatedFeatures[Second Sampling Feature Code],$A2734),SamplingFeatures[Feature Code],0),"0000"),
", SpatialOffsetID:  ",IF(INDEX(RelatedFeatures[Offset Number],$A2734)="","",CONCATENATE("*SpatialOffsetID",TEXT(INDEX(RelatedFeatures[Offset Number],$A2734),"0000"))),"}")))</f>
        <v>#REF!</v>
      </c>
      <c r="P2734" t="e">
        <f>IF(INDEX(Methods[Method Type],$A2734)="","",
CONCATENATE("  - &amp;MethodID",TEXT($A2734,"0000"),
" {","MethodTypeCV:  ",CHAR(34),INDEX(Methods[Method Type],$A2734),CHAR(34),
", MethodCode:  ",CHAR(34),INDEX(Methods[Method Code],$A2734),CHAR(34),
", MethodName:  ",CHAR(34),INDEX(Methods[Method Name],$A2734),CHAR(34),
", MethodDescription:  ",CHAR(34),INDEX(Methods[Method Description],$A2734),CHAR(34),
", MethodLink:  ",CHAR(34),INDEX(Methods[Method Link],$A2734),CHAR(34),
", OrganizationID: *OrganizationID",TEXT(MATCH(INDEX(Methods[Organization Name],$A2734),Organizations[Organization Name],0),"0000"),"}"))</f>
        <v>#REF!</v>
      </c>
      <c r="Q2734" t="e">
        <f>IF(INDEX(Variables[Variable Type],$A2734)="","",
CONCATENATE("  - &amp;VariableID",TEXT($A2734,"0000"),
" {","VariableTypeCV:  ",CHAR(34),INDEX(Variables[Variable Type],$A2734),CHAR(34),
", VariableCode:  ",CHAR(34),INDEX(Variables[Variable Code],$A2734),CHAR(34),
", VariableNameCV:  ",CHAR(34),INDEX(Variables[Variable Name],$A2734),CHAR(34),
", VariableDefinition:  ",CHAR(34),INDEX(Variables[Variable Definition],$A2734),CHAR(34),
", SpecciationCV:  ",CHAR(34),INDEX(Variables[Speciation],$A2734),CHAR(34),
", NoDataValue:  ",CHAR(34),INDEX(Variables[No Data Value],$A2734),CHAR(34),"}"))</f>
        <v>#REF!</v>
      </c>
    </row>
    <row r="2735" spans="1:17" x14ac:dyDescent="0.25">
      <c r="A2735">
        <v>2732</v>
      </c>
      <c r="D2735" t="e">
        <f>IF(INDEX(People[First Name],$A2735)="","",
CONCATENATE("  - &amp;PersonID",TEXT($A2735,"0000"),
" {","PersonFirstName:  ",CHAR(34),INDEX(People[First Name],$A2735),CHAR(34),
", PersonMiddleName:  ",CHAR(34),INDEX(People[Middle Name],$A2735),CHAR(34),
", PersonLastName:  ",CHAR(34),INDEX(People[Last Name],$A2735),CHAR(34),"}"))</f>
        <v>#REF!</v>
      </c>
      <c r="E2735" t="e">
        <f>IF(INDEX(Organizations[Organization Type '[CV']],$A2735)="","",
CONCATENATE("  - &amp;OrganizationID",TEXT($A2735,"0000"),
" {","OrganizationTypeCV:  ",CHAR(34),INDEX(Organizations[Organization Type '[CV']],$A2735),CHAR(34),
", OrganizationCode:  ",CHAR(34),INDEX(Organizations[Organization Code],$A2735),CHAR(34),
", OrganizationName:  ",CHAR(34),INDEX(Organizations[Organization Name],$A2735),CHAR(34),
", OrganizationDescription:  ",CHAR(34),INDEX(Organizations[Organization Description],$A2735),CHAR(34),
", OrganizationLink:  ",CHAR(34),INDEX(Organizations[Organization Link],$A2735),CHAR(34),"}"))</f>
        <v>#REF!</v>
      </c>
      <c r="F2735" t="e">
        <f>IF(INDEX(People[First Name],$A2735)="","",
CONCATENATE("  - &amp;AffiliationID",TEXT($A2735,"0000"),
" {PersonID: *PersonID",TEXT($A2735,"0000"),
", OrganizationID: *OrganizationID",TEXT(MATCH(INDEX(People[Organization Name],$A2735),Organizations[Organization Name],0),"0000"),
", IsPrimaryOrganizationContact: , AffiliationStartDate: , AffiliationEndDate: , PrimaryPhone: ",
", PrimaryEmail: ",CHAR(34),INDEX(People[Primary Email],$A2735),CHAR(34),
", PrimaryAddress: ",CHAR(34),INDEX(People[Primary Address],$A2735),CHAR(34),
", PersonLink: }"))</f>
        <v>#REF!</v>
      </c>
      <c r="H2735" t="e">
        <f>IF(COUNTA(CitationInformation)=0,"",IF(INDEX(AuthorList[Author Name],$A2735)="","",
CONCATENATE("  - &amp;AuthorListID",TEXT($A2735,"0000"),
"  {CitationID: *CitationID0001",
", PersonID: *PersonID",TEXT(MATCH(INDEX(AuthorList[Author Name],$A2735),People[Full Name],0),"0000"),
", AuthorOrder: ",INDEX(AuthorList[Author Number],$A2735),"}")))</f>
        <v>#REF!</v>
      </c>
      <c r="K2735" t="e">
        <f>IF(INDEX(SamplingFeatures[Feature Code],$A2735)="","",
CONCATENATE("  - &amp;SamplingFeatureID",TEXT($A2735,"0000"),
" {","SamplingFeatureUUID:  ",CHAR(34),INDEX(SamplingFeatures[Sampling Feature UUID],$A2735),CHAR(34),
", SamplingFeatureTypeCV:  ",CHAR(34),INDEX(SamplingFeatures[Sampling Feature Type],$A2735),CHAR(34),
", SamplingFeatureCode:  ",CHAR(34),INDEX(SamplingFeatures[Feature Code],$A2735),CHAR(34),
", SamplingFeatureName:  ",CHAR(34),INDEX(SamplingFeatures[Feature Name],$A2735),CHAR(34),
", SamplingFeatureDescription:  ",CHAR(34),INDEX(SamplingFeatures[Feature Description],$A2735),CHAR(34),
", SamplingFeatureGeotypeCV:  ",CHAR(34),INDEX(SamplingFeatures[Feature Geo Type],$A2735),CHAR(34),
", FeatureGeometry:  ",CHAR(34),INDEX(SamplingFeatures[Feature Geometry],$A2735),CHAR(34),
", Elevation_m:  ",CHAR(34),INDEX(SamplingFeatures[Elevation_m],$A2735),CHAR(34),
", ElevationDatumCV:  ",CHAR(34),ElevationDatum,CHAR(34),"}"))</f>
        <v>#REF!</v>
      </c>
      <c r="L2735" t="e">
        <f>IF(INDEX(SamplingFeatures[Sampling Feature Type],$A2735)&lt;&gt;"Site","",
CONCATENATE("  - &amp;SiteID",TEXT(SUMPRODUCT(--($L$3:$L2734&lt;&gt;"")),"0000"),
" {","SamplingFeatureID:  *SamplingFeatureID",TEXT($A2735,"0000"),
", SiteTypeCV:  ",CHAR(34),INDEX(Sites[Site Type],$A2735),CHAR(34),
", Latitude:  ",INDEX(Sites[Latitude],$A2735),
", Longitude:  ",INDEX(Sites[Longitude],$A2735),
", SRSName:  ",CHAR(34),LatLonDatum,CHAR(34),"}"))</f>
        <v>#REF!</v>
      </c>
      <c r="M2735" t="e">
        <f>IF(INDEX(SamplingFeatures[Sampling Feature Type],$A2735)&lt;&gt;"Specimen","",
CONCATENATE("  - &amp;SpecimenID",TEXT(SUMPRODUCT(--($M$3:$M2734&lt;&gt;"")),"0000"),
" {","SamplingFeatureID:  *SamplingFeatureID",TEXT($A2735,"0000"),
", SpecimenTypeCV:  ",CHAR(34),INDEX(Specimens[Specimen Type],$A2735),CHAR(34),
", SpecimenMediumCV:  ",INDEX(Specimens[Specimen Medium],$A2735),
", IsFieldSpecimen:  ",CHAR(34),INDEX(Specimens[Is Field Specimen?],$A2735),CHAR(34),"}"))</f>
        <v>#REF!</v>
      </c>
      <c r="N2735" t="e">
        <f>IF(COUNTA(SpatialOffsets[])=0,"", IF(INDEX(SpatialOffsets[Spatial Offset Type],$A2735)="","",
CONCATENATE("  - &amp;SpatialOffsetID",TEXT($A2735,"0000"),
" {","SpatialOffsetTypeCV:  ",CHAR(34),INDEX(SpatialOffsets[Spatial Offset Type],$A2735),CHAR(34),
", Offset1Value:  ",INDEX(SpatialOffsets[Offset 1 Value],$A2735),
", Offset1UnitID:  ",CHAR(34),INDEX(SpatialOffsets[Offset 1 Unit],$A2735),CHAR(34),
", Offset2Value:  ",INDEX(SpatialOffsets[Offset 2 Value],$A2735),
", Offset2UnitID:  ",CHAR(34),INDEX(SpatialOffsets[Offset 2 Unit],$A2735),CHAR(34),
", Offset3Value:  ",INDEX(SpatialOffsets[Offset 3 Value],$A2735),
", Offset3UnitID:  ",CHAR(34),INDEX(SpatialOffsets[Offset 3 Unit],$A2735),CHAR(34),,"}")))</f>
        <v>#REF!</v>
      </c>
      <c r="O2735" t="e">
        <f>IF(COUNTA(RelatedFeatures[])=0,"", IF(INDEX(RelatedFeatures[First Sampling Feature Code],$A2735)="","",
CONCATENATE("  - &amp;RelationID",TEXT($A2735,"0000"),
" {","SamplingFeatureID:  *SamplingFeatureID",TEXT(MATCH(INDEX(RelatedFeatures[First Sampling Feature Code],$A2735),SamplingFeatures[Feature Code],0),"0000"),
", RelationshipTypeCV:  ",CHAR(34),INDEX(RelatedFeatures[Relationship Type],$A2735),CHAR(34),
", RelatedFeatureID: *SamplingFeatureID",TEXT(MATCH(INDEX(RelatedFeatures[Second Sampling Feature Code],$A2735),SamplingFeatures[Feature Code],0),"0000"),
", SpatialOffsetID:  ",IF(INDEX(RelatedFeatures[Offset Number],$A2735)="","",CONCATENATE("*SpatialOffsetID",TEXT(INDEX(RelatedFeatures[Offset Number],$A2735),"0000"))),"}")))</f>
        <v>#REF!</v>
      </c>
      <c r="P2735" t="e">
        <f>IF(INDEX(Methods[Method Type],$A2735)="","",
CONCATENATE("  - &amp;MethodID",TEXT($A2735,"0000"),
" {","MethodTypeCV:  ",CHAR(34),INDEX(Methods[Method Type],$A2735),CHAR(34),
", MethodCode:  ",CHAR(34),INDEX(Methods[Method Code],$A2735),CHAR(34),
", MethodName:  ",CHAR(34),INDEX(Methods[Method Name],$A2735),CHAR(34),
", MethodDescription:  ",CHAR(34),INDEX(Methods[Method Description],$A2735),CHAR(34),
", MethodLink:  ",CHAR(34),INDEX(Methods[Method Link],$A2735),CHAR(34),
", OrganizationID: *OrganizationID",TEXT(MATCH(INDEX(Methods[Organization Name],$A2735),Organizations[Organization Name],0),"0000"),"}"))</f>
        <v>#REF!</v>
      </c>
      <c r="Q2735" t="e">
        <f>IF(INDEX(Variables[Variable Type],$A2735)="","",
CONCATENATE("  - &amp;VariableID",TEXT($A2735,"0000"),
" {","VariableTypeCV:  ",CHAR(34),INDEX(Variables[Variable Type],$A2735),CHAR(34),
", VariableCode:  ",CHAR(34),INDEX(Variables[Variable Code],$A2735),CHAR(34),
", VariableNameCV:  ",CHAR(34),INDEX(Variables[Variable Name],$A2735),CHAR(34),
", VariableDefinition:  ",CHAR(34),INDEX(Variables[Variable Definition],$A2735),CHAR(34),
", SpecciationCV:  ",CHAR(34),INDEX(Variables[Speciation],$A2735),CHAR(34),
", NoDataValue:  ",CHAR(34),INDEX(Variables[No Data Value],$A2735),CHAR(34),"}"))</f>
        <v>#REF!</v>
      </c>
    </row>
    <row r="2736" spans="1:17" x14ac:dyDescent="0.25">
      <c r="A2736">
        <v>2733</v>
      </c>
      <c r="D2736" t="e">
        <f>IF(INDEX(People[First Name],$A2736)="","",
CONCATENATE("  - &amp;PersonID",TEXT($A2736,"0000"),
" {","PersonFirstName:  ",CHAR(34),INDEX(People[First Name],$A2736),CHAR(34),
", PersonMiddleName:  ",CHAR(34),INDEX(People[Middle Name],$A2736),CHAR(34),
", PersonLastName:  ",CHAR(34),INDEX(People[Last Name],$A2736),CHAR(34),"}"))</f>
        <v>#REF!</v>
      </c>
      <c r="E2736" t="e">
        <f>IF(INDEX(Organizations[Organization Type '[CV']],$A2736)="","",
CONCATENATE("  - &amp;OrganizationID",TEXT($A2736,"0000"),
" {","OrganizationTypeCV:  ",CHAR(34),INDEX(Organizations[Organization Type '[CV']],$A2736),CHAR(34),
", OrganizationCode:  ",CHAR(34),INDEX(Organizations[Organization Code],$A2736),CHAR(34),
", OrganizationName:  ",CHAR(34),INDEX(Organizations[Organization Name],$A2736),CHAR(34),
", OrganizationDescription:  ",CHAR(34),INDEX(Organizations[Organization Description],$A2736),CHAR(34),
", OrganizationLink:  ",CHAR(34),INDEX(Organizations[Organization Link],$A2736),CHAR(34),"}"))</f>
        <v>#REF!</v>
      </c>
      <c r="F2736" t="e">
        <f>IF(INDEX(People[First Name],$A2736)="","",
CONCATENATE("  - &amp;AffiliationID",TEXT($A2736,"0000"),
" {PersonID: *PersonID",TEXT($A2736,"0000"),
", OrganizationID: *OrganizationID",TEXT(MATCH(INDEX(People[Organization Name],$A2736),Organizations[Organization Name],0),"0000"),
", IsPrimaryOrganizationContact: , AffiliationStartDate: , AffiliationEndDate: , PrimaryPhone: ",
", PrimaryEmail: ",CHAR(34),INDEX(People[Primary Email],$A2736),CHAR(34),
", PrimaryAddress: ",CHAR(34),INDEX(People[Primary Address],$A2736),CHAR(34),
", PersonLink: }"))</f>
        <v>#REF!</v>
      </c>
      <c r="H2736" t="e">
        <f>IF(COUNTA(CitationInformation)=0,"",IF(INDEX(AuthorList[Author Name],$A2736)="","",
CONCATENATE("  - &amp;AuthorListID",TEXT($A2736,"0000"),
"  {CitationID: *CitationID0001",
", PersonID: *PersonID",TEXT(MATCH(INDEX(AuthorList[Author Name],$A2736),People[Full Name],0),"0000"),
", AuthorOrder: ",INDEX(AuthorList[Author Number],$A2736),"}")))</f>
        <v>#REF!</v>
      </c>
      <c r="K2736" t="e">
        <f>IF(INDEX(SamplingFeatures[Feature Code],$A2736)="","",
CONCATENATE("  - &amp;SamplingFeatureID",TEXT($A2736,"0000"),
" {","SamplingFeatureUUID:  ",CHAR(34),INDEX(SamplingFeatures[Sampling Feature UUID],$A2736),CHAR(34),
", SamplingFeatureTypeCV:  ",CHAR(34),INDEX(SamplingFeatures[Sampling Feature Type],$A2736),CHAR(34),
", SamplingFeatureCode:  ",CHAR(34),INDEX(SamplingFeatures[Feature Code],$A2736),CHAR(34),
", SamplingFeatureName:  ",CHAR(34),INDEX(SamplingFeatures[Feature Name],$A2736),CHAR(34),
", SamplingFeatureDescription:  ",CHAR(34),INDEX(SamplingFeatures[Feature Description],$A2736),CHAR(34),
", SamplingFeatureGeotypeCV:  ",CHAR(34),INDEX(SamplingFeatures[Feature Geo Type],$A2736),CHAR(34),
", FeatureGeometry:  ",CHAR(34),INDEX(SamplingFeatures[Feature Geometry],$A2736),CHAR(34),
", Elevation_m:  ",CHAR(34),INDEX(SamplingFeatures[Elevation_m],$A2736),CHAR(34),
", ElevationDatumCV:  ",CHAR(34),ElevationDatum,CHAR(34),"}"))</f>
        <v>#REF!</v>
      </c>
      <c r="L2736" t="e">
        <f>IF(INDEX(SamplingFeatures[Sampling Feature Type],$A2736)&lt;&gt;"Site","",
CONCATENATE("  - &amp;SiteID",TEXT(SUMPRODUCT(--($L$3:$L2735&lt;&gt;"")),"0000"),
" {","SamplingFeatureID:  *SamplingFeatureID",TEXT($A2736,"0000"),
", SiteTypeCV:  ",CHAR(34),INDEX(Sites[Site Type],$A2736),CHAR(34),
", Latitude:  ",INDEX(Sites[Latitude],$A2736),
", Longitude:  ",INDEX(Sites[Longitude],$A2736),
", SRSName:  ",CHAR(34),LatLonDatum,CHAR(34),"}"))</f>
        <v>#REF!</v>
      </c>
      <c r="M2736" t="e">
        <f>IF(INDEX(SamplingFeatures[Sampling Feature Type],$A2736)&lt;&gt;"Specimen","",
CONCATENATE("  - &amp;SpecimenID",TEXT(SUMPRODUCT(--($M$3:$M2735&lt;&gt;"")),"0000"),
" {","SamplingFeatureID:  *SamplingFeatureID",TEXT($A2736,"0000"),
", SpecimenTypeCV:  ",CHAR(34),INDEX(Specimens[Specimen Type],$A2736),CHAR(34),
", SpecimenMediumCV:  ",INDEX(Specimens[Specimen Medium],$A2736),
", IsFieldSpecimen:  ",CHAR(34),INDEX(Specimens[Is Field Specimen?],$A2736),CHAR(34),"}"))</f>
        <v>#REF!</v>
      </c>
      <c r="N2736" t="e">
        <f>IF(COUNTA(SpatialOffsets[])=0,"", IF(INDEX(SpatialOffsets[Spatial Offset Type],$A2736)="","",
CONCATENATE("  - &amp;SpatialOffsetID",TEXT($A2736,"0000"),
" {","SpatialOffsetTypeCV:  ",CHAR(34),INDEX(SpatialOffsets[Spatial Offset Type],$A2736),CHAR(34),
", Offset1Value:  ",INDEX(SpatialOffsets[Offset 1 Value],$A2736),
", Offset1UnitID:  ",CHAR(34),INDEX(SpatialOffsets[Offset 1 Unit],$A2736),CHAR(34),
", Offset2Value:  ",INDEX(SpatialOffsets[Offset 2 Value],$A2736),
", Offset2UnitID:  ",CHAR(34),INDEX(SpatialOffsets[Offset 2 Unit],$A2736),CHAR(34),
", Offset3Value:  ",INDEX(SpatialOffsets[Offset 3 Value],$A2736),
", Offset3UnitID:  ",CHAR(34),INDEX(SpatialOffsets[Offset 3 Unit],$A2736),CHAR(34),,"}")))</f>
        <v>#REF!</v>
      </c>
      <c r="O2736" t="e">
        <f>IF(COUNTA(RelatedFeatures[])=0,"", IF(INDEX(RelatedFeatures[First Sampling Feature Code],$A2736)="","",
CONCATENATE("  - &amp;RelationID",TEXT($A2736,"0000"),
" {","SamplingFeatureID:  *SamplingFeatureID",TEXT(MATCH(INDEX(RelatedFeatures[First Sampling Feature Code],$A2736),SamplingFeatures[Feature Code],0),"0000"),
", RelationshipTypeCV:  ",CHAR(34),INDEX(RelatedFeatures[Relationship Type],$A2736),CHAR(34),
", RelatedFeatureID: *SamplingFeatureID",TEXT(MATCH(INDEX(RelatedFeatures[Second Sampling Feature Code],$A2736),SamplingFeatures[Feature Code],0),"0000"),
", SpatialOffsetID:  ",IF(INDEX(RelatedFeatures[Offset Number],$A2736)="","",CONCATENATE("*SpatialOffsetID",TEXT(INDEX(RelatedFeatures[Offset Number],$A2736),"0000"))),"}")))</f>
        <v>#REF!</v>
      </c>
      <c r="P2736" t="e">
        <f>IF(INDEX(Methods[Method Type],$A2736)="","",
CONCATENATE("  - &amp;MethodID",TEXT($A2736,"0000"),
" {","MethodTypeCV:  ",CHAR(34),INDEX(Methods[Method Type],$A2736),CHAR(34),
", MethodCode:  ",CHAR(34),INDEX(Methods[Method Code],$A2736),CHAR(34),
", MethodName:  ",CHAR(34),INDEX(Methods[Method Name],$A2736),CHAR(34),
", MethodDescription:  ",CHAR(34),INDEX(Methods[Method Description],$A2736),CHAR(34),
", MethodLink:  ",CHAR(34),INDEX(Methods[Method Link],$A2736),CHAR(34),
", OrganizationID: *OrganizationID",TEXT(MATCH(INDEX(Methods[Organization Name],$A2736),Organizations[Organization Name],0),"0000"),"}"))</f>
        <v>#REF!</v>
      </c>
      <c r="Q2736" t="e">
        <f>IF(INDEX(Variables[Variable Type],$A2736)="","",
CONCATENATE("  - &amp;VariableID",TEXT($A2736,"0000"),
" {","VariableTypeCV:  ",CHAR(34),INDEX(Variables[Variable Type],$A2736),CHAR(34),
", VariableCode:  ",CHAR(34),INDEX(Variables[Variable Code],$A2736),CHAR(34),
", VariableNameCV:  ",CHAR(34),INDEX(Variables[Variable Name],$A2736),CHAR(34),
", VariableDefinition:  ",CHAR(34),INDEX(Variables[Variable Definition],$A2736),CHAR(34),
", SpecciationCV:  ",CHAR(34),INDEX(Variables[Speciation],$A2736),CHAR(34),
", NoDataValue:  ",CHAR(34),INDEX(Variables[No Data Value],$A2736),CHAR(34),"}"))</f>
        <v>#REF!</v>
      </c>
    </row>
    <row r="2737" spans="1:17" x14ac:dyDescent="0.25">
      <c r="A2737">
        <v>2734</v>
      </c>
      <c r="D2737" t="e">
        <f>IF(INDEX(People[First Name],$A2737)="","",
CONCATENATE("  - &amp;PersonID",TEXT($A2737,"0000"),
" {","PersonFirstName:  ",CHAR(34),INDEX(People[First Name],$A2737),CHAR(34),
", PersonMiddleName:  ",CHAR(34),INDEX(People[Middle Name],$A2737),CHAR(34),
", PersonLastName:  ",CHAR(34),INDEX(People[Last Name],$A2737),CHAR(34),"}"))</f>
        <v>#REF!</v>
      </c>
      <c r="E2737" t="e">
        <f>IF(INDEX(Organizations[Organization Type '[CV']],$A2737)="","",
CONCATENATE("  - &amp;OrganizationID",TEXT($A2737,"0000"),
" {","OrganizationTypeCV:  ",CHAR(34),INDEX(Organizations[Organization Type '[CV']],$A2737),CHAR(34),
", OrganizationCode:  ",CHAR(34),INDEX(Organizations[Organization Code],$A2737),CHAR(34),
", OrganizationName:  ",CHAR(34),INDEX(Organizations[Organization Name],$A2737),CHAR(34),
", OrganizationDescription:  ",CHAR(34),INDEX(Organizations[Organization Description],$A2737),CHAR(34),
", OrganizationLink:  ",CHAR(34),INDEX(Organizations[Organization Link],$A2737),CHAR(34),"}"))</f>
        <v>#REF!</v>
      </c>
      <c r="F2737" t="e">
        <f>IF(INDEX(People[First Name],$A2737)="","",
CONCATENATE("  - &amp;AffiliationID",TEXT($A2737,"0000"),
" {PersonID: *PersonID",TEXT($A2737,"0000"),
", OrganizationID: *OrganizationID",TEXT(MATCH(INDEX(People[Organization Name],$A2737),Organizations[Organization Name],0),"0000"),
", IsPrimaryOrganizationContact: , AffiliationStartDate: , AffiliationEndDate: , PrimaryPhone: ",
", PrimaryEmail: ",CHAR(34),INDEX(People[Primary Email],$A2737),CHAR(34),
", PrimaryAddress: ",CHAR(34),INDEX(People[Primary Address],$A2737),CHAR(34),
", PersonLink: }"))</f>
        <v>#REF!</v>
      </c>
      <c r="H2737" t="e">
        <f>IF(COUNTA(CitationInformation)=0,"",IF(INDEX(AuthorList[Author Name],$A2737)="","",
CONCATENATE("  - &amp;AuthorListID",TEXT($A2737,"0000"),
"  {CitationID: *CitationID0001",
", PersonID: *PersonID",TEXT(MATCH(INDEX(AuthorList[Author Name],$A2737),People[Full Name],0),"0000"),
", AuthorOrder: ",INDEX(AuthorList[Author Number],$A2737),"}")))</f>
        <v>#REF!</v>
      </c>
      <c r="K2737" t="e">
        <f>IF(INDEX(SamplingFeatures[Feature Code],$A2737)="","",
CONCATENATE("  - &amp;SamplingFeatureID",TEXT($A2737,"0000"),
" {","SamplingFeatureUUID:  ",CHAR(34),INDEX(SamplingFeatures[Sampling Feature UUID],$A2737),CHAR(34),
", SamplingFeatureTypeCV:  ",CHAR(34),INDEX(SamplingFeatures[Sampling Feature Type],$A2737),CHAR(34),
", SamplingFeatureCode:  ",CHAR(34),INDEX(SamplingFeatures[Feature Code],$A2737),CHAR(34),
", SamplingFeatureName:  ",CHAR(34),INDEX(SamplingFeatures[Feature Name],$A2737),CHAR(34),
", SamplingFeatureDescription:  ",CHAR(34),INDEX(SamplingFeatures[Feature Description],$A2737),CHAR(34),
", SamplingFeatureGeotypeCV:  ",CHAR(34),INDEX(SamplingFeatures[Feature Geo Type],$A2737),CHAR(34),
", FeatureGeometry:  ",CHAR(34),INDEX(SamplingFeatures[Feature Geometry],$A2737),CHAR(34),
", Elevation_m:  ",CHAR(34),INDEX(SamplingFeatures[Elevation_m],$A2737),CHAR(34),
", ElevationDatumCV:  ",CHAR(34),ElevationDatum,CHAR(34),"}"))</f>
        <v>#REF!</v>
      </c>
      <c r="L2737" t="e">
        <f>IF(INDEX(SamplingFeatures[Sampling Feature Type],$A2737)&lt;&gt;"Site","",
CONCATENATE("  - &amp;SiteID",TEXT(SUMPRODUCT(--($L$3:$L2736&lt;&gt;"")),"0000"),
" {","SamplingFeatureID:  *SamplingFeatureID",TEXT($A2737,"0000"),
", SiteTypeCV:  ",CHAR(34),INDEX(Sites[Site Type],$A2737),CHAR(34),
", Latitude:  ",INDEX(Sites[Latitude],$A2737),
", Longitude:  ",INDEX(Sites[Longitude],$A2737),
", SRSName:  ",CHAR(34),LatLonDatum,CHAR(34),"}"))</f>
        <v>#REF!</v>
      </c>
      <c r="M2737" t="e">
        <f>IF(INDEX(SamplingFeatures[Sampling Feature Type],$A2737)&lt;&gt;"Specimen","",
CONCATENATE("  - &amp;SpecimenID",TEXT(SUMPRODUCT(--($M$3:$M2736&lt;&gt;"")),"0000"),
" {","SamplingFeatureID:  *SamplingFeatureID",TEXT($A2737,"0000"),
", SpecimenTypeCV:  ",CHAR(34),INDEX(Specimens[Specimen Type],$A2737),CHAR(34),
", SpecimenMediumCV:  ",INDEX(Specimens[Specimen Medium],$A2737),
", IsFieldSpecimen:  ",CHAR(34),INDEX(Specimens[Is Field Specimen?],$A2737),CHAR(34),"}"))</f>
        <v>#REF!</v>
      </c>
      <c r="N2737" t="e">
        <f>IF(COUNTA(SpatialOffsets[])=0,"", IF(INDEX(SpatialOffsets[Spatial Offset Type],$A2737)="","",
CONCATENATE("  - &amp;SpatialOffsetID",TEXT($A2737,"0000"),
" {","SpatialOffsetTypeCV:  ",CHAR(34),INDEX(SpatialOffsets[Spatial Offset Type],$A2737),CHAR(34),
", Offset1Value:  ",INDEX(SpatialOffsets[Offset 1 Value],$A2737),
", Offset1UnitID:  ",CHAR(34),INDEX(SpatialOffsets[Offset 1 Unit],$A2737),CHAR(34),
", Offset2Value:  ",INDEX(SpatialOffsets[Offset 2 Value],$A2737),
", Offset2UnitID:  ",CHAR(34),INDEX(SpatialOffsets[Offset 2 Unit],$A2737),CHAR(34),
", Offset3Value:  ",INDEX(SpatialOffsets[Offset 3 Value],$A2737),
", Offset3UnitID:  ",CHAR(34),INDEX(SpatialOffsets[Offset 3 Unit],$A2737),CHAR(34),,"}")))</f>
        <v>#REF!</v>
      </c>
      <c r="O2737" t="e">
        <f>IF(COUNTA(RelatedFeatures[])=0,"", IF(INDEX(RelatedFeatures[First Sampling Feature Code],$A2737)="","",
CONCATENATE("  - &amp;RelationID",TEXT($A2737,"0000"),
" {","SamplingFeatureID:  *SamplingFeatureID",TEXT(MATCH(INDEX(RelatedFeatures[First Sampling Feature Code],$A2737),SamplingFeatures[Feature Code],0),"0000"),
", RelationshipTypeCV:  ",CHAR(34),INDEX(RelatedFeatures[Relationship Type],$A2737),CHAR(34),
", RelatedFeatureID: *SamplingFeatureID",TEXT(MATCH(INDEX(RelatedFeatures[Second Sampling Feature Code],$A2737),SamplingFeatures[Feature Code],0),"0000"),
", SpatialOffsetID:  ",IF(INDEX(RelatedFeatures[Offset Number],$A2737)="","",CONCATENATE("*SpatialOffsetID",TEXT(INDEX(RelatedFeatures[Offset Number],$A2737),"0000"))),"}")))</f>
        <v>#REF!</v>
      </c>
      <c r="P2737" t="e">
        <f>IF(INDEX(Methods[Method Type],$A2737)="","",
CONCATENATE("  - &amp;MethodID",TEXT($A2737,"0000"),
" {","MethodTypeCV:  ",CHAR(34),INDEX(Methods[Method Type],$A2737),CHAR(34),
", MethodCode:  ",CHAR(34),INDEX(Methods[Method Code],$A2737),CHAR(34),
", MethodName:  ",CHAR(34),INDEX(Methods[Method Name],$A2737),CHAR(34),
", MethodDescription:  ",CHAR(34),INDEX(Methods[Method Description],$A2737),CHAR(34),
", MethodLink:  ",CHAR(34),INDEX(Methods[Method Link],$A2737),CHAR(34),
", OrganizationID: *OrganizationID",TEXT(MATCH(INDEX(Methods[Organization Name],$A2737),Organizations[Organization Name],0),"0000"),"}"))</f>
        <v>#REF!</v>
      </c>
      <c r="Q2737" t="e">
        <f>IF(INDEX(Variables[Variable Type],$A2737)="","",
CONCATENATE("  - &amp;VariableID",TEXT($A2737,"0000"),
" {","VariableTypeCV:  ",CHAR(34),INDEX(Variables[Variable Type],$A2737),CHAR(34),
", VariableCode:  ",CHAR(34),INDEX(Variables[Variable Code],$A2737),CHAR(34),
", VariableNameCV:  ",CHAR(34),INDEX(Variables[Variable Name],$A2737),CHAR(34),
", VariableDefinition:  ",CHAR(34),INDEX(Variables[Variable Definition],$A2737),CHAR(34),
", SpecciationCV:  ",CHAR(34),INDEX(Variables[Speciation],$A2737),CHAR(34),
", NoDataValue:  ",CHAR(34),INDEX(Variables[No Data Value],$A2737),CHAR(34),"}"))</f>
        <v>#REF!</v>
      </c>
    </row>
    <row r="2738" spans="1:17" x14ac:dyDescent="0.25">
      <c r="A2738">
        <v>2735</v>
      </c>
      <c r="D2738" t="e">
        <f>IF(INDEX(People[First Name],$A2738)="","",
CONCATENATE("  - &amp;PersonID",TEXT($A2738,"0000"),
" {","PersonFirstName:  ",CHAR(34),INDEX(People[First Name],$A2738),CHAR(34),
", PersonMiddleName:  ",CHAR(34),INDEX(People[Middle Name],$A2738),CHAR(34),
", PersonLastName:  ",CHAR(34),INDEX(People[Last Name],$A2738),CHAR(34),"}"))</f>
        <v>#REF!</v>
      </c>
      <c r="E2738" t="e">
        <f>IF(INDEX(Organizations[Organization Type '[CV']],$A2738)="","",
CONCATENATE("  - &amp;OrganizationID",TEXT($A2738,"0000"),
" {","OrganizationTypeCV:  ",CHAR(34),INDEX(Organizations[Organization Type '[CV']],$A2738),CHAR(34),
", OrganizationCode:  ",CHAR(34),INDEX(Organizations[Organization Code],$A2738),CHAR(34),
", OrganizationName:  ",CHAR(34),INDEX(Organizations[Organization Name],$A2738),CHAR(34),
", OrganizationDescription:  ",CHAR(34),INDEX(Organizations[Organization Description],$A2738),CHAR(34),
", OrganizationLink:  ",CHAR(34),INDEX(Organizations[Organization Link],$A2738),CHAR(34),"}"))</f>
        <v>#REF!</v>
      </c>
      <c r="F2738" t="e">
        <f>IF(INDEX(People[First Name],$A2738)="","",
CONCATENATE("  - &amp;AffiliationID",TEXT($A2738,"0000"),
" {PersonID: *PersonID",TEXT($A2738,"0000"),
", OrganizationID: *OrganizationID",TEXT(MATCH(INDEX(People[Organization Name],$A2738),Organizations[Organization Name],0),"0000"),
", IsPrimaryOrganizationContact: , AffiliationStartDate: , AffiliationEndDate: , PrimaryPhone: ",
", PrimaryEmail: ",CHAR(34),INDEX(People[Primary Email],$A2738),CHAR(34),
", PrimaryAddress: ",CHAR(34),INDEX(People[Primary Address],$A2738),CHAR(34),
", PersonLink: }"))</f>
        <v>#REF!</v>
      </c>
      <c r="H2738" t="e">
        <f>IF(COUNTA(CitationInformation)=0,"",IF(INDEX(AuthorList[Author Name],$A2738)="","",
CONCATENATE("  - &amp;AuthorListID",TEXT($A2738,"0000"),
"  {CitationID: *CitationID0001",
", PersonID: *PersonID",TEXT(MATCH(INDEX(AuthorList[Author Name],$A2738),People[Full Name],0),"0000"),
", AuthorOrder: ",INDEX(AuthorList[Author Number],$A2738),"}")))</f>
        <v>#REF!</v>
      </c>
      <c r="K2738" t="e">
        <f>IF(INDEX(SamplingFeatures[Feature Code],$A2738)="","",
CONCATENATE("  - &amp;SamplingFeatureID",TEXT($A2738,"0000"),
" {","SamplingFeatureUUID:  ",CHAR(34),INDEX(SamplingFeatures[Sampling Feature UUID],$A2738),CHAR(34),
", SamplingFeatureTypeCV:  ",CHAR(34),INDEX(SamplingFeatures[Sampling Feature Type],$A2738),CHAR(34),
", SamplingFeatureCode:  ",CHAR(34),INDEX(SamplingFeatures[Feature Code],$A2738),CHAR(34),
", SamplingFeatureName:  ",CHAR(34),INDEX(SamplingFeatures[Feature Name],$A2738),CHAR(34),
", SamplingFeatureDescription:  ",CHAR(34),INDEX(SamplingFeatures[Feature Description],$A2738),CHAR(34),
", SamplingFeatureGeotypeCV:  ",CHAR(34),INDEX(SamplingFeatures[Feature Geo Type],$A2738),CHAR(34),
", FeatureGeometry:  ",CHAR(34),INDEX(SamplingFeatures[Feature Geometry],$A2738),CHAR(34),
", Elevation_m:  ",CHAR(34),INDEX(SamplingFeatures[Elevation_m],$A2738),CHAR(34),
", ElevationDatumCV:  ",CHAR(34),ElevationDatum,CHAR(34),"}"))</f>
        <v>#REF!</v>
      </c>
      <c r="L2738" t="e">
        <f>IF(INDEX(SamplingFeatures[Sampling Feature Type],$A2738)&lt;&gt;"Site","",
CONCATENATE("  - &amp;SiteID",TEXT(SUMPRODUCT(--($L$3:$L2737&lt;&gt;"")),"0000"),
" {","SamplingFeatureID:  *SamplingFeatureID",TEXT($A2738,"0000"),
", SiteTypeCV:  ",CHAR(34),INDEX(Sites[Site Type],$A2738),CHAR(34),
", Latitude:  ",INDEX(Sites[Latitude],$A2738),
", Longitude:  ",INDEX(Sites[Longitude],$A2738),
", SRSName:  ",CHAR(34),LatLonDatum,CHAR(34),"}"))</f>
        <v>#REF!</v>
      </c>
      <c r="M2738" t="e">
        <f>IF(INDEX(SamplingFeatures[Sampling Feature Type],$A2738)&lt;&gt;"Specimen","",
CONCATENATE("  - &amp;SpecimenID",TEXT(SUMPRODUCT(--($M$3:$M2737&lt;&gt;"")),"0000"),
" {","SamplingFeatureID:  *SamplingFeatureID",TEXT($A2738,"0000"),
", SpecimenTypeCV:  ",CHAR(34),INDEX(Specimens[Specimen Type],$A2738),CHAR(34),
", SpecimenMediumCV:  ",INDEX(Specimens[Specimen Medium],$A2738),
", IsFieldSpecimen:  ",CHAR(34),INDEX(Specimens[Is Field Specimen?],$A2738),CHAR(34),"}"))</f>
        <v>#REF!</v>
      </c>
      <c r="N2738" t="e">
        <f>IF(COUNTA(SpatialOffsets[])=0,"", IF(INDEX(SpatialOffsets[Spatial Offset Type],$A2738)="","",
CONCATENATE("  - &amp;SpatialOffsetID",TEXT($A2738,"0000"),
" {","SpatialOffsetTypeCV:  ",CHAR(34),INDEX(SpatialOffsets[Spatial Offset Type],$A2738),CHAR(34),
", Offset1Value:  ",INDEX(SpatialOffsets[Offset 1 Value],$A2738),
", Offset1UnitID:  ",CHAR(34),INDEX(SpatialOffsets[Offset 1 Unit],$A2738),CHAR(34),
", Offset2Value:  ",INDEX(SpatialOffsets[Offset 2 Value],$A2738),
", Offset2UnitID:  ",CHAR(34),INDEX(SpatialOffsets[Offset 2 Unit],$A2738),CHAR(34),
", Offset3Value:  ",INDEX(SpatialOffsets[Offset 3 Value],$A2738),
", Offset3UnitID:  ",CHAR(34),INDEX(SpatialOffsets[Offset 3 Unit],$A2738),CHAR(34),,"}")))</f>
        <v>#REF!</v>
      </c>
      <c r="O2738" t="e">
        <f>IF(COUNTA(RelatedFeatures[])=0,"", IF(INDEX(RelatedFeatures[First Sampling Feature Code],$A2738)="","",
CONCATENATE("  - &amp;RelationID",TEXT($A2738,"0000"),
" {","SamplingFeatureID:  *SamplingFeatureID",TEXT(MATCH(INDEX(RelatedFeatures[First Sampling Feature Code],$A2738),SamplingFeatures[Feature Code],0),"0000"),
", RelationshipTypeCV:  ",CHAR(34),INDEX(RelatedFeatures[Relationship Type],$A2738),CHAR(34),
", RelatedFeatureID: *SamplingFeatureID",TEXT(MATCH(INDEX(RelatedFeatures[Second Sampling Feature Code],$A2738),SamplingFeatures[Feature Code],0),"0000"),
", SpatialOffsetID:  ",IF(INDEX(RelatedFeatures[Offset Number],$A2738)="","",CONCATENATE("*SpatialOffsetID",TEXT(INDEX(RelatedFeatures[Offset Number],$A2738),"0000"))),"}")))</f>
        <v>#REF!</v>
      </c>
      <c r="P2738" t="e">
        <f>IF(INDEX(Methods[Method Type],$A2738)="","",
CONCATENATE("  - &amp;MethodID",TEXT($A2738,"0000"),
" {","MethodTypeCV:  ",CHAR(34),INDEX(Methods[Method Type],$A2738),CHAR(34),
", MethodCode:  ",CHAR(34),INDEX(Methods[Method Code],$A2738),CHAR(34),
", MethodName:  ",CHAR(34),INDEX(Methods[Method Name],$A2738),CHAR(34),
", MethodDescription:  ",CHAR(34),INDEX(Methods[Method Description],$A2738),CHAR(34),
", MethodLink:  ",CHAR(34),INDEX(Methods[Method Link],$A2738),CHAR(34),
", OrganizationID: *OrganizationID",TEXT(MATCH(INDEX(Methods[Organization Name],$A2738),Organizations[Organization Name],0),"0000"),"}"))</f>
        <v>#REF!</v>
      </c>
      <c r="Q2738" t="e">
        <f>IF(INDEX(Variables[Variable Type],$A2738)="","",
CONCATENATE("  - &amp;VariableID",TEXT($A2738,"0000"),
" {","VariableTypeCV:  ",CHAR(34),INDEX(Variables[Variable Type],$A2738),CHAR(34),
", VariableCode:  ",CHAR(34),INDEX(Variables[Variable Code],$A2738),CHAR(34),
", VariableNameCV:  ",CHAR(34),INDEX(Variables[Variable Name],$A2738),CHAR(34),
", VariableDefinition:  ",CHAR(34),INDEX(Variables[Variable Definition],$A2738),CHAR(34),
", SpecciationCV:  ",CHAR(34),INDEX(Variables[Speciation],$A2738),CHAR(34),
", NoDataValue:  ",CHAR(34),INDEX(Variables[No Data Value],$A2738),CHAR(34),"}"))</f>
        <v>#REF!</v>
      </c>
    </row>
    <row r="2739" spans="1:17" x14ac:dyDescent="0.25">
      <c r="A2739">
        <v>2736</v>
      </c>
      <c r="D2739" t="e">
        <f>IF(INDEX(People[First Name],$A2739)="","",
CONCATENATE("  - &amp;PersonID",TEXT($A2739,"0000"),
" {","PersonFirstName:  ",CHAR(34),INDEX(People[First Name],$A2739),CHAR(34),
", PersonMiddleName:  ",CHAR(34),INDEX(People[Middle Name],$A2739),CHAR(34),
", PersonLastName:  ",CHAR(34),INDEX(People[Last Name],$A2739),CHAR(34),"}"))</f>
        <v>#REF!</v>
      </c>
      <c r="E2739" t="e">
        <f>IF(INDEX(Organizations[Organization Type '[CV']],$A2739)="","",
CONCATENATE("  - &amp;OrganizationID",TEXT($A2739,"0000"),
" {","OrganizationTypeCV:  ",CHAR(34),INDEX(Organizations[Organization Type '[CV']],$A2739),CHAR(34),
", OrganizationCode:  ",CHAR(34),INDEX(Organizations[Organization Code],$A2739),CHAR(34),
", OrganizationName:  ",CHAR(34),INDEX(Organizations[Organization Name],$A2739),CHAR(34),
", OrganizationDescription:  ",CHAR(34),INDEX(Organizations[Organization Description],$A2739),CHAR(34),
", OrganizationLink:  ",CHAR(34),INDEX(Organizations[Organization Link],$A2739),CHAR(34),"}"))</f>
        <v>#REF!</v>
      </c>
      <c r="F2739" t="e">
        <f>IF(INDEX(People[First Name],$A2739)="","",
CONCATENATE("  - &amp;AffiliationID",TEXT($A2739,"0000"),
" {PersonID: *PersonID",TEXT($A2739,"0000"),
", OrganizationID: *OrganizationID",TEXT(MATCH(INDEX(People[Organization Name],$A2739),Organizations[Organization Name],0),"0000"),
", IsPrimaryOrganizationContact: , AffiliationStartDate: , AffiliationEndDate: , PrimaryPhone: ",
", PrimaryEmail: ",CHAR(34),INDEX(People[Primary Email],$A2739),CHAR(34),
", PrimaryAddress: ",CHAR(34),INDEX(People[Primary Address],$A2739),CHAR(34),
", PersonLink: }"))</f>
        <v>#REF!</v>
      </c>
      <c r="H2739" t="e">
        <f>IF(COUNTA(CitationInformation)=0,"",IF(INDEX(AuthorList[Author Name],$A2739)="","",
CONCATENATE("  - &amp;AuthorListID",TEXT($A2739,"0000"),
"  {CitationID: *CitationID0001",
", PersonID: *PersonID",TEXT(MATCH(INDEX(AuthorList[Author Name],$A2739),People[Full Name],0),"0000"),
", AuthorOrder: ",INDEX(AuthorList[Author Number],$A2739),"}")))</f>
        <v>#REF!</v>
      </c>
      <c r="K2739" t="e">
        <f>IF(INDEX(SamplingFeatures[Feature Code],$A2739)="","",
CONCATENATE("  - &amp;SamplingFeatureID",TEXT($A2739,"0000"),
" {","SamplingFeatureUUID:  ",CHAR(34),INDEX(SamplingFeatures[Sampling Feature UUID],$A2739),CHAR(34),
", SamplingFeatureTypeCV:  ",CHAR(34),INDEX(SamplingFeatures[Sampling Feature Type],$A2739),CHAR(34),
", SamplingFeatureCode:  ",CHAR(34),INDEX(SamplingFeatures[Feature Code],$A2739),CHAR(34),
", SamplingFeatureName:  ",CHAR(34),INDEX(SamplingFeatures[Feature Name],$A2739),CHAR(34),
", SamplingFeatureDescription:  ",CHAR(34),INDEX(SamplingFeatures[Feature Description],$A2739),CHAR(34),
", SamplingFeatureGeotypeCV:  ",CHAR(34),INDEX(SamplingFeatures[Feature Geo Type],$A2739),CHAR(34),
", FeatureGeometry:  ",CHAR(34),INDEX(SamplingFeatures[Feature Geometry],$A2739),CHAR(34),
", Elevation_m:  ",CHAR(34),INDEX(SamplingFeatures[Elevation_m],$A2739),CHAR(34),
", ElevationDatumCV:  ",CHAR(34),ElevationDatum,CHAR(34),"}"))</f>
        <v>#REF!</v>
      </c>
      <c r="L2739" t="e">
        <f>IF(INDEX(SamplingFeatures[Sampling Feature Type],$A2739)&lt;&gt;"Site","",
CONCATENATE("  - &amp;SiteID",TEXT(SUMPRODUCT(--($L$3:$L2738&lt;&gt;"")),"0000"),
" {","SamplingFeatureID:  *SamplingFeatureID",TEXT($A2739,"0000"),
", SiteTypeCV:  ",CHAR(34),INDEX(Sites[Site Type],$A2739),CHAR(34),
", Latitude:  ",INDEX(Sites[Latitude],$A2739),
", Longitude:  ",INDEX(Sites[Longitude],$A2739),
", SRSName:  ",CHAR(34),LatLonDatum,CHAR(34),"}"))</f>
        <v>#REF!</v>
      </c>
      <c r="M2739" t="e">
        <f>IF(INDEX(SamplingFeatures[Sampling Feature Type],$A2739)&lt;&gt;"Specimen","",
CONCATENATE("  - &amp;SpecimenID",TEXT(SUMPRODUCT(--($M$3:$M2738&lt;&gt;"")),"0000"),
" {","SamplingFeatureID:  *SamplingFeatureID",TEXT($A2739,"0000"),
", SpecimenTypeCV:  ",CHAR(34),INDEX(Specimens[Specimen Type],$A2739),CHAR(34),
", SpecimenMediumCV:  ",INDEX(Specimens[Specimen Medium],$A2739),
", IsFieldSpecimen:  ",CHAR(34),INDEX(Specimens[Is Field Specimen?],$A2739),CHAR(34),"}"))</f>
        <v>#REF!</v>
      </c>
      <c r="N2739" t="e">
        <f>IF(COUNTA(SpatialOffsets[])=0,"", IF(INDEX(SpatialOffsets[Spatial Offset Type],$A2739)="","",
CONCATENATE("  - &amp;SpatialOffsetID",TEXT($A2739,"0000"),
" {","SpatialOffsetTypeCV:  ",CHAR(34),INDEX(SpatialOffsets[Spatial Offset Type],$A2739),CHAR(34),
", Offset1Value:  ",INDEX(SpatialOffsets[Offset 1 Value],$A2739),
", Offset1UnitID:  ",CHAR(34),INDEX(SpatialOffsets[Offset 1 Unit],$A2739),CHAR(34),
", Offset2Value:  ",INDEX(SpatialOffsets[Offset 2 Value],$A2739),
", Offset2UnitID:  ",CHAR(34),INDEX(SpatialOffsets[Offset 2 Unit],$A2739),CHAR(34),
", Offset3Value:  ",INDEX(SpatialOffsets[Offset 3 Value],$A2739),
", Offset3UnitID:  ",CHAR(34),INDEX(SpatialOffsets[Offset 3 Unit],$A2739),CHAR(34),,"}")))</f>
        <v>#REF!</v>
      </c>
      <c r="O2739" t="e">
        <f>IF(COUNTA(RelatedFeatures[])=0,"", IF(INDEX(RelatedFeatures[First Sampling Feature Code],$A2739)="","",
CONCATENATE("  - &amp;RelationID",TEXT($A2739,"0000"),
" {","SamplingFeatureID:  *SamplingFeatureID",TEXT(MATCH(INDEX(RelatedFeatures[First Sampling Feature Code],$A2739),SamplingFeatures[Feature Code],0),"0000"),
", RelationshipTypeCV:  ",CHAR(34),INDEX(RelatedFeatures[Relationship Type],$A2739),CHAR(34),
", RelatedFeatureID: *SamplingFeatureID",TEXT(MATCH(INDEX(RelatedFeatures[Second Sampling Feature Code],$A2739),SamplingFeatures[Feature Code],0),"0000"),
", SpatialOffsetID:  ",IF(INDEX(RelatedFeatures[Offset Number],$A2739)="","",CONCATENATE("*SpatialOffsetID",TEXT(INDEX(RelatedFeatures[Offset Number],$A2739),"0000"))),"}")))</f>
        <v>#REF!</v>
      </c>
      <c r="P2739" t="e">
        <f>IF(INDEX(Methods[Method Type],$A2739)="","",
CONCATENATE("  - &amp;MethodID",TEXT($A2739,"0000"),
" {","MethodTypeCV:  ",CHAR(34),INDEX(Methods[Method Type],$A2739),CHAR(34),
", MethodCode:  ",CHAR(34),INDEX(Methods[Method Code],$A2739),CHAR(34),
", MethodName:  ",CHAR(34),INDEX(Methods[Method Name],$A2739),CHAR(34),
", MethodDescription:  ",CHAR(34),INDEX(Methods[Method Description],$A2739),CHAR(34),
", MethodLink:  ",CHAR(34),INDEX(Methods[Method Link],$A2739),CHAR(34),
", OrganizationID: *OrganizationID",TEXT(MATCH(INDEX(Methods[Organization Name],$A2739),Organizations[Organization Name],0),"0000"),"}"))</f>
        <v>#REF!</v>
      </c>
      <c r="Q2739" t="e">
        <f>IF(INDEX(Variables[Variable Type],$A2739)="","",
CONCATENATE("  - &amp;VariableID",TEXT($A2739,"0000"),
" {","VariableTypeCV:  ",CHAR(34),INDEX(Variables[Variable Type],$A2739),CHAR(34),
", VariableCode:  ",CHAR(34),INDEX(Variables[Variable Code],$A2739),CHAR(34),
", VariableNameCV:  ",CHAR(34),INDEX(Variables[Variable Name],$A2739),CHAR(34),
", VariableDefinition:  ",CHAR(34),INDEX(Variables[Variable Definition],$A2739),CHAR(34),
", SpecciationCV:  ",CHAR(34),INDEX(Variables[Speciation],$A2739),CHAR(34),
", NoDataValue:  ",CHAR(34),INDEX(Variables[No Data Value],$A2739),CHAR(34),"}"))</f>
        <v>#REF!</v>
      </c>
    </row>
    <row r="2740" spans="1:17" x14ac:dyDescent="0.25">
      <c r="A2740">
        <v>2737</v>
      </c>
      <c r="D2740" t="e">
        <f>IF(INDEX(People[First Name],$A2740)="","",
CONCATENATE("  - &amp;PersonID",TEXT($A2740,"0000"),
" {","PersonFirstName:  ",CHAR(34),INDEX(People[First Name],$A2740),CHAR(34),
", PersonMiddleName:  ",CHAR(34),INDEX(People[Middle Name],$A2740),CHAR(34),
", PersonLastName:  ",CHAR(34),INDEX(People[Last Name],$A2740),CHAR(34),"}"))</f>
        <v>#REF!</v>
      </c>
      <c r="E2740" t="e">
        <f>IF(INDEX(Organizations[Organization Type '[CV']],$A2740)="","",
CONCATENATE("  - &amp;OrganizationID",TEXT($A2740,"0000"),
" {","OrganizationTypeCV:  ",CHAR(34),INDEX(Organizations[Organization Type '[CV']],$A2740),CHAR(34),
", OrganizationCode:  ",CHAR(34),INDEX(Organizations[Organization Code],$A2740),CHAR(34),
", OrganizationName:  ",CHAR(34),INDEX(Organizations[Organization Name],$A2740),CHAR(34),
", OrganizationDescription:  ",CHAR(34),INDEX(Organizations[Organization Description],$A2740),CHAR(34),
", OrganizationLink:  ",CHAR(34),INDEX(Organizations[Organization Link],$A2740),CHAR(34),"}"))</f>
        <v>#REF!</v>
      </c>
      <c r="F2740" t="e">
        <f>IF(INDEX(People[First Name],$A2740)="","",
CONCATENATE("  - &amp;AffiliationID",TEXT($A2740,"0000"),
" {PersonID: *PersonID",TEXT($A2740,"0000"),
", OrganizationID: *OrganizationID",TEXT(MATCH(INDEX(People[Organization Name],$A2740),Organizations[Organization Name],0),"0000"),
", IsPrimaryOrganizationContact: , AffiliationStartDate: , AffiliationEndDate: , PrimaryPhone: ",
", PrimaryEmail: ",CHAR(34),INDEX(People[Primary Email],$A2740),CHAR(34),
", PrimaryAddress: ",CHAR(34),INDEX(People[Primary Address],$A2740),CHAR(34),
", PersonLink: }"))</f>
        <v>#REF!</v>
      </c>
      <c r="H2740" t="e">
        <f>IF(COUNTA(CitationInformation)=0,"",IF(INDEX(AuthorList[Author Name],$A2740)="","",
CONCATENATE("  - &amp;AuthorListID",TEXT($A2740,"0000"),
"  {CitationID: *CitationID0001",
", PersonID: *PersonID",TEXT(MATCH(INDEX(AuthorList[Author Name],$A2740),People[Full Name],0),"0000"),
", AuthorOrder: ",INDEX(AuthorList[Author Number],$A2740),"}")))</f>
        <v>#REF!</v>
      </c>
      <c r="K2740" t="e">
        <f>IF(INDEX(SamplingFeatures[Feature Code],$A2740)="","",
CONCATENATE("  - &amp;SamplingFeatureID",TEXT($A2740,"0000"),
" {","SamplingFeatureUUID:  ",CHAR(34),INDEX(SamplingFeatures[Sampling Feature UUID],$A2740),CHAR(34),
", SamplingFeatureTypeCV:  ",CHAR(34),INDEX(SamplingFeatures[Sampling Feature Type],$A2740),CHAR(34),
", SamplingFeatureCode:  ",CHAR(34),INDEX(SamplingFeatures[Feature Code],$A2740),CHAR(34),
", SamplingFeatureName:  ",CHAR(34),INDEX(SamplingFeatures[Feature Name],$A2740),CHAR(34),
", SamplingFeatureDescription:  ",CHAR(34),INDEX(SamplingFeatures[Feature Description],$A2740),CHAR(34),
", SamplingFeatureGeotypeCV:  ",CHAR(34),INDEX(SamplingFeatures[Feature Geo Type],$A2740),CHAR(34),
", FeatureGeometry:  ",CHAR(34),INDEX(SamplingFeatures[Feature Geometry],$A2740),CHAR(34),
", Elevation_m:  ",CHAR(34),INDEX(SamplingFeatures[Elevation_m],$A2740),CHAR(34),
", ElevationDatumCV:  ",CHAR(34),ElevationDatum,CHAR(34),"}"))</f>
        <v>#REF!</v>
      </c>
      <c r="L2740" t="e">
        <f>IF(INDEX(SamplingFeatures[Sampling Feature Type],$A2740)&lt;&gt;"Site","",
CONCATENATE("  - &amp;SiteID",TEXT(SUMPRODUCT(--($L$3:$L2739&lt;&gt;"")),"0000"),
" {","SamplingFeatureID:  *SamplingFeatureID",TEXT($A2740,"0000"),
", SiteTypeCV:  ",CHAR(34),INDEX(Sites[Site Type],$A2740),CHAR(34),
", Latitude:  ",INDEX(Sites[Latitude],$A2740),
", Longitude:  ",INDEX(Sites[Longitude],$A2740),
", SRSName:  ",CHAR(34),LatLonDatum,CHAR(34),"}"))</f>
        <v>#REF!</v>
      </c>
      <c r="M2740" t="e">
        <f>IF(INDEX(SamplingFeatures[Sampling Feature Type],$A2740)&lt;&gt;"Specimen","",
CONCATENATE("  - &amp;SpecimenID",TEXT(SUMPRODUCT(--($M$3:$M2739&lt;&gt;"")),"0000"),
" {","SamplingFeatureID:  *SamplingFeatureID",TEXT($A2740,"0000"),
", SpecimenTypeCV:  ",CHAR(34),INDEX(Specimens[Specimen Type],$A2740),CHAR(34),
", SpecimenMediumCV:  ",INDEX(Specimens[Specimen Medium],$A2740),
", IsFieldSpecimen:  ",CHAR(34),INDEX(Specimens[Is Field Specimen?],$A2740),CHAR(34),"}"))</f>
        <v>#REF!</v>
      </c>
      <c r="N2740" t="e">
        <f>IF(COUNTA(SpatialOffsets[])=0,"", IF(INDEX(SpatialOffsets[Spatial Offset Type],$A2740)="","",
CONCATENATE("  - &amp;SpatialOffsetID",TEXT($A2740,"0000"),
" {","SpatialOffsetTypeCV:  ",CHAR(34),INDEX(SpatialOffsets[Spatial Offset Type],$A2740),CHAR(34),
", Offset1Value:  ",INDEX(SpatialOffsets[Offset 1 Value],$A2740),
", Offset1UnitID:  ",CHAR(34),INDEX(SpatialOffsets[Offset 1 Unit],$A2740),CHAR(34),
", Offset2Value:  ",INDEX(SpatialOffsets[Offset 2 Value],$A2740),
", Offset2UnitID:  ",CHAR(34),INDEX(SpatialOffsets[Offset 2 Unit],$A2740),CHAR(34),
", Offset3Value:  ",INDEX(SpatialOffsets[Offset 3 Value],$A2740),
", Offset3UnitID:  ",CHAR(34),INDEX(SpatialOffsets[Offset 3 Unit],$A2740),CHAR(34),,"}")))</f>
        <v>#REF!</v>
      </c>
      <c r="O2740" t="e">
        <f>IF(COUNTA(RelatedFeatures[])=0,"", IF(INDEX(RelatedFeatures[First Sampling Feature Code],$A2740)="","",
CONCATENATE("  - &amp;RelationID",TEXT($A2740,"0000"),
" {","SamplingFeatureID:  *SamplingFeatureID",TEXT(MATCH(INDEX(RelatedFeatures[First Sampling Feature Code],$A2740),SamplingFeatures[Feature Code],0),"0000"),
", RelationshipTypeCV:  ",CHAR(34),INDEX(RelatedFeatures[Relationship Type],$A2740),CHAR(34),
", RelatedFeatureID: *SamplingFeatureID",TEXT(MATCH(INDEX(RelatedFeatures[Second Sampling Feature Code],$A2740),SamplingFeatures[Feature Code],0),"0000"),
", SpatialOffsetID:  ",IF(INDEX(RelatedFeatures[Offset Number],$A2740)="","",CONCATENATE("*SpatialOffsetID",TEXT(INDEX(RelatedFeatures[Offset Number],$A2740),"0000"))),"}")))</f>
        <v>#REF!</v>
      </c>
      <c r="P2740" t="e">
        <f>IF(INDEX(Methods[Method Type],$A2740)="","",
CONCATENATE("  - &amp;MethodID",TEXT($A2740,"0000"),
" {","MethodTypeCV:  ",CHAR(34),INDEX(Methods[Method Type],$A2740),CHAR(34),
", MethodCode:  ",CHAR(34),INDEX(Methods[Method Code],$A2740),CHAR(34),
", MethodName:  ",CHAR(34),INDEX(Methods[Method Name],$A2740),CHAR(34),
", MethodDescription:  ",CHAR(34),INDEX(Methods[Method Description],$A2740),CHAR(34),
", MethodLink:  ",CHAR(34),INDEX(Methods[Method Link],$A2740),CHAR(34),
", OrganizationID: *OrganizationID",TEXT(MATCH(INDEX(Methods[Organization Name],$A2740),Organizations[Organization Name],0),"0000"),"}"))</f>
        <v>#REF!</v>
      </c>
      <c r="Q2740" t="e">
        <f>IF(INDEX(Variables[Variable Type],$A2740)="","",
CONCATENATE("  - &amp;VariableID",TEXT($A2740,"0000"),
" {","VariableTypeCV:  ",CHAR(34),INDEX(Variables[Variable Type],$A2740),CHAR(34),
", VariableCode:  ",CHAR(34),INDEX(Variables[Variable Code],$A2740),CHAR(34),
", VariableNameCV:  ",CHAR(34),INDEX(Variables[Variable Name],$A2740),CHAR(34),
", VariableDefinition:  ",CHAR(34),INDEX(Variables[Variable Definition],$A2740),CHAR(34),
", SpecciationCV:  ",CHAR(34),INDEX(Variables[Speciation],$A2740),CHAR(34),
", NoDataValue:  ",CHAR(34),INDEX(Variables[No Data Value],$A2740),CHAR(34),"}"))</f>
        <v>#REF!</v>
      </c>
    </row>
    <row r="2741" spans="1:17" x14ac:dyDescent="0.25">
      <c r="A2741">
        <v>2738</v>
      </c>
      <c r="D2741" t="e">
        <f>IF(INDEX(People[First Name],$A2741)="","",
CONCATENATE("  - &amp;PersonID",TEXT($A2741,"0000"),
" {","PersonFirstName:  ",CHAR(34),INDEX(People[First Name],$A2741),CHAR(34),
", PersonMiddleName:  ",CHAR(34),INDEX(People[Middle Name],$A2741),CHAR(34),
", PersonLastName:  ",CHAR(34),INDEX(People[Last Name],$A2741),CHAR(34),"}"))</f>
        <v>#REF!</v>
      </c>
      <c r="E2741" t="e">
        <f>IF(INDEX(Organizations[Organization Type '[CV']],$A2741)="","",
CONCATENATE("  - &amp;OrganizationID",TEXT($A2741,"0000"),
" {","OrganizationTypeCV:  ",CHAR(34),INDEX(Organizations[Organization Type '[CV']],$A2741),CHAR(34),
", OrganizationCode:  ",CHAR(34),INDEX(Organizations[Organization Code],$A2741),CHAR(34),
", OrganizationName:  ",CHAR(34),INDEX(Organizations[Organization Name],$A2741),CHAR(34),
", OrganizationDescription:  ",CHAR(34),INDEX(Organizations[Organization Description],$A2741),CHAR(34),
", OrganizationLink:  ",CHAR(34),INDEX(Organizations[Organization Link],$A2741),CHAR(34),"}"))</f>
        <v>#REF!</v>
      </c>
      <c r="F2741" t="e">
        <f>IF(INDEX(People[First Name],$A2741)="","",
CONCATENATE("  - &amp;AffiliationID",TEXT($A2741,"0000"),
" {PersonID: *PersonID",TEXT($A2741,"0000"),
", OrganizationID: *OrganizationID",TEXT(MATCH(INDEX(People[Organization Name],$A2741),Organizations[Organization Name],0),"0000"),
", IsPrimaryOrganizationContact: , AffiliationStartDate: , AffiliationEndDate: , PrimaryPhone: ",
", PrimaryEmail: ",CHAR(34),INDEX(People[Primary Email],$A2741),CHAR(34),
", PrimaryAddress: ",CHAR(34),INDEX(People[Primary Address],$A2741),CHAR(34),
", PersonLink: }"))</f>
        <v>#REF!</v>
      </c>
      <c r="H2741" t="e">
        <f>IF(COUNTA(CitationInformation)=0,"",IF(INDEX(AuthorList[Author Name],$A2741)="","",
CONCATENATE("  - &amp;AuthorListID",TEXT($A2741,"0000"),
"  {CitationID: *CitationID0001",
", PersonID: *PersonID",TEXT(MATCH(INDEX(AuthorList[Author Name],$A2741),People[Full Name],0),"0000"),
", AuthorOrder: ",INDEX(AuthorList[Author Number],$A2741),"}")))</f>
        <v>#REF!</v>
      </c>
      <c r="K2741" t="e">
        <f>IF(INDEX(SamplingFeatures[Feature Code],$A2741)="","",
CONCATENATE("  - &amp;SamplingFeatureID",TEXT($A2741,"0000"),
" {","SamplingFeatureUUID:  ",CHAR(34),INDEX(SamplingFeatures[Sampling Feature UUID],$A2741),CHAR(34),
", SamplingFeatureTypeCV:  ",CHAR(34),INDEX(SamplingFeatures[Sampling Feature Type],$A2741),CHAR(34),
", SamplingFeatureCode:  ",CHAR(34),INDEX(SamplingFeatures[Feature Code],$A2741),CHAR(34),
", SamplingFeatureName:  ",CHAR(34),INDEX(SamplingFeatures[Feature Name],$A2741),CHAR(34),
", SamplingFeatureDescription:  ",CHAR(34),INDEX(SamplingFeatures[Feature Description],$A2741),CHAR(34),
", SamplingFeatureGeotypeCV:  ",CHAR(34),INDEX(SamplingFeatures[Feature Geo Type],$A2741),CHAR(34),
", FeatureGeometry:  ",CHAR(34),INDEX(SamplingFeatures[Feature Geometry],$A2741),CHAR(34),
", Elevation_m:  ",CHAR(34),INDEX(SamplingFeatures[Elevation_m],$A2741),CHAR(34),
", ElevationDatumCV:  ",CHAR(34),ElevationDatum,CHAR(34),"}"))</f>
        <v>#REF!</v>
      </c>
      <c r="L2741" t="e">
        <f>IF(INDEX(SamplingFeatures[Sampling Feature Type],$A2741)&lt;&gt;"Site","",
CONCATENATE("  - &amp;SiteID",TEXT(SUMPRODUCT(--($L$3:$L2740&lt;&gt;"")),"0000"),
" {","SamplingFeatureID:  *SamplingFeatureID",TEXT($A2741,"0000"),
", SiteTypeCV:  ",CHAR(34),INDEX(Sites[Site Type],$A2741),CHAR(34),
", Latitude:  ",INDEX(Sites[Latitude],$A2741),
", Longitude:  ",INDEX(Sites[Longitude],$A2741),
", SRSName:  ",CHAR(34),LatLonDatum,CHAR(34),"}"))</f>
        <v>#REF!</v>
      </c>
      <c r="M2741" t="e">
        <f>IF(INDEX(SamplingFeatures[Sampling Feature Type],$A2741)&lt;&gt;"Specimen","",
CONCATENATE("  - &amp;SpecimenID",TEXT(SUMPRODUCT(--($M$3:$M2740&lt;&gt;"")),"0000"),
" {","SamplingFeatureID:  *SamplingFeatureID",TEXT($A2741,"0000"),
", SpecimenTypeCV:  ",CHAR(34),INDEX(Specimens[Specimen Type],$A2741),CHAR(34),
", SpecimenMediumCV:  ",INDEX(Specimens[Specimen Medium],$A2741),
", IsFieldSpecimen:  ",CHAR(34),INDEX(Specimens[Is Field Specimen?],$A2741),CHAR(34),"}"))</f>
        <v>#REF!</v>
      </c>
      <c r="N2741" t="e">
        <f>IF(COUNTA(SpatialOffsets[])=0,"", IF(INDEX(SpatialOffsets[Spatial Offset Type],$A2741)="","",
CONCATENATE("  - &amp;SpatialOffsetID",TEXT($A2741,"0000"),
" {","SpatialOffsetTypeCV:  ",CHAR(34),INDEX(SpatialOffsets[Spatial Offset Type],$A2741),CHAR(34),
", Offset1Value:  ",INDEX(SpatialOffsets[Offset 1 Value],$A2741),
", Offset1UnitID:  ",CHAR(34),INDEX(SpatialOffsets[Offset 1 Unit],$A2741),CHAR(34),
", Offset2Value:  ",INDEX(SpatialOffsets[Offset 2 Value],$A2741),
", Offset2UnitID:  ",CHAR(34),INDEX(SpatialOffsets[Offset 2 Unit],$A2741),CHAR(34),
", Offset3Value:  ",INDEX(SpatialOffsets[Offset 3 Value],$A2741),
", Offset3UnitID:  ",CHAR(34),INDEX(SpatialOffsets[Offset 3 Unit],$A2741),CHAR(34),,"}")))</f>
        <v>#REF!</v>
      </c>
      <c r="O2741" t="e">
        <f>IF(COUNTA(RelatedFeatures[])=0,"", IF(INDEX(RelatedFeatures[First Sampling Feature Code],$A2741)="","",
CONCATENATE("  - &amp;RelationID",TEXT($A2741,"0000"),
" {","SamplingFeatureID:  *SamplingFeatureID",TEXT(MATCH(INDEX(RelatedFeatures[First Sampling Feature Code],$A2741),SamplingFeatures[Feature Code],0),"0000"),
", RelationshipTypeCV:  ",CHAR(34),INDEX(RelatedFeatures[Relationship Type],$A2741),CHAR(34),
", RelatedFeatureID: *SamplingFeatureID",TEXT(MATCH(INDEX(RelatedFeatures[Second Sampling Feature Code],$A2741),SamplingFeatures[Feature Code],0),"0000"),
", SpatialOffsetID:  ",IF(INDEX(RelatedFeatures[Offset Number],$A2741)="","",CONCATENATE("*SpatialOffsetID",TEXT(INDEX(RelatedFeatures[Offset Number],$A2741),"0000"))),"}")))</f>
        <v>#REF!</v>
      </c>
      <c r="P2741" t="e">
        <f>IF(INDEX(Methods[Method Type],$A2741)="","",
CONCATENATE("  - &amp;MethodID",TEXT($A2741,"0000"),
" {","MethodTypeCV:  ",CHAR(34),INDEX(Methods[Method Type],$A2741),CHAR(34),
", MethodCode:  ",CHAR(34),INDEX(Methods[Method Code],$A2741),CHAR(34),
", MethodName:  ",CHAR(34),INDEX(Methods[Method Name],$A2741),CHAR(34),
", MethodDescription:  ",CHAR(34),INDEX(Methods[Method Description],$A2741),CHAR(34),
", MethodLink:  ",CHAR(34),INDEX(Methods[Method Link],$A2741),CHAR(34),
", OrganizationID: *OrganizationID",TEXT(MATCH(INDEX(Methods[Organization Name],$A2741),Organizations[Organization Name],0),"0000"),"}"))</f>
        <v>#REF!</v>
      </c>
      <c r="Q2741" t="e">
        <f>IF(INDEX(Variables[Variable Type],$A2741)="","",
CONCATENATE("  - &amp;VariableID",TEXT($A2741,"0000"),
" {","VariableTypeCV:  ",CHAR(34),INDEX(Variables[Variable Type],$A2741),CHAR(34),
", VariableCode:  ",CHAR(34),INDEX(Variables[Variable Code],$A2741),CHAR(34),
", VariableNameCV:  ",CHAR(34),INDEX(Variables[Variable Name],$A2741),CHAR(34),
", VariableDefinition:  ",CHAR(34),INDEX(Variables[Variable Definition],$A2741),CHAR(34),
", SpecciationCV:  ",CHAR(34),INDEX(Variables[Speciation],$A2741),CHAR(34),
", NoDataValue:  ",CHAR(34),INDEX(Variables[No Data Value],$A2741),CHAR(34),"}"))</f>
        <v>#REF!</v>
      </c>
    </row>
    <row r="2742" spans="1:17" x14ac:dyDescent="0.25">
      <c r="A2742">
        <v>2739</v>
      </c>
      <c r="D2742" t="e">
        <f>IF(INDEX(People[First Name],$A2742)="","",
CONCATENATE("  - &amp;PersonID",TEXT($A2742,"0000"),
" {","PersonFirstName:  ",CHAR(34),INDEX(People[First Name],$A2742),CHAR(34),
", PersonMiddleName:  ",CHAR(34),INDEX(People[Middle Name],$A2742),CHAR(34),
", PersonLastName:  ",CHAR(34),INDEX(People[Last Name],$A2742),CHAR(34),"}"))</f>
        <v>#REF!</v>
      </c>
      <c r="E2742" t="e">
        <f>IF(INDEX(Organizations[Organization Type '[CV']],$A2742)="","",
CONCATENATE("  - &amp;OrganizationID",TEXT($A2742,"0000"),
" {","OrganizationTypeCV:  ",CHAR(34),INDEX(Organizations[Organization Type '[CV']],$A2742),CHAR(34),
", OrganizationCode:  ",CHAR(34),INDEX(Organizations[Organization Code],$A2742),CHAR(34),
", OrganizationName:  ",CHAR(34),INDEX(Organizations[Organization Name],$A2742),CHAR(34),
", OrganizationDescription:  ",CHAR(34),INDEX(Organizations[Organization Description],$A2742),CHAR(34),
", OrganizationLink:  ",CHAR(34),INDEX(Organizations[Organization Link],$A2742),CHAR(34),"}"))</f>
        <v>#REF!</v>
      </c>
      <c r="F2742" t="e">
        <f>IF(INDEX(People[First Name],$A2742)="","",
CONCATENATE("  - &amp;AffiliationID",TEXT($A2742,"0000"),
" {PersonID: *PersonID",TEXT($A2742,"0000"),
", OrganizationID: *OrganizationID",TEXT(MATCH(INDEX(People[Organization Name],$A2742),Organizations[Organization Name],0),"0000"),
", IsPrimaryOrganizationContact: , AffiliationStartDate: , AffiliationEndDate: , PrimaryPhone: ",
", PrimaryEmail: ",CHAR(34),INDEX(People[Primary Email],$A2742),CHAR(34),
", PrimaryAddress: ",CHAR(34),INDEX(People[Primary Address],$A2742),CHAR(34),
", PersonLink: }"))</f>
        <v>#REF!</v>
      </c>
      <c r="H2742" t="e">
        <f>IF(COUNTA(CitationInformation)=0,"",IF(INDEX(AuthorList[Author Name],$A2742)="","",
CONCATENATE("  - &amp;AuthorListID",TEXT($A2742,"0000"),
"  {CitationID: *CitationID0001",
", PersonID: *PersonID",TEXT(MATCH(INDEX(AuthorList[Author Name],$A2742),People[Full Name],0),"0000"),
", AuthorOrder: ",INDEX(AuthorList[Author Number],$A2742),"}")))</f>
        <v>#REF!</v>
      </c>
      <c r="K2742" t="e">
        <f>IF(INDEX(SamplingFeatures[Feature Code],$A2742)="","",
CONCATENATE("  - &amp;SamplingFeatureID",TEXT($A2742,"0000"),
" {","SamplingFeatureUUID:  ",CHAR(34),INDEX(SamplingFeatures[Sampling Feature UUID],$A2742),CHAR(34),
", SamplingFeatureTypeCV:  ",CHAR(34),INDEX(SamplingFeatures[Sampling Feature Type],$A2742),CHAR(34),
", SamplingFeatureCode:  ",CHAR(34),INDEX(SamplingFeatures[Feature Code],$A2742),CHAR(34),
", SamplingFeatureName:  ",CHAR(34),INDEX(SamplingFeatures[Feature Name],$A2742),CHAR(34),
", SamplingFeatureDescription:  ",CHAR(34),INDEX(SamplingFeatures[Feature Description],$A2742),CHAR(34),
", SamplingFeatureGeotypeCV:  ",CHAR(34),INDEX(SamplingFeatures[Feature Geo Type],$A2742),CHAR(34),
", FeatureGeometry:  ",CHAR(34),INDEX(SamplingFeatures[Feature Geometry],$A2742),CHAR(34),
", Elevation_m:  ",CHAR(34),INDEX(SamplingFeatures[Elevation_m],$A2742),CHAR(34),
", ElevationDatumCV:  ",CHAR(34),ElevationDatum,CHAR(34),"}"))</f>
        <v>#REF!</v>
      </c>
      <c r="L2742" t="e">
        <f>IF(INDEX(SamplingFeatures[Sampling Feature Type],$A2742)&lt;&gt;"Site","",
CONCATENATE("  - &amp;SiteID",TEXT(SUMPRODUCT(--($L$3:$L2741&lt;&gt;"")),"0000"),
" {","SamplingFeatureID:  *SamplingFeatureID",TEXT($A2742,"0000"),
", SiteTypeCV:  ",CHAR(34),INDEX(Sites[Site Type],$A2742),CHAR(34),
", Latitude:  ",INDEX(Sites[Latitude],$A2742),
", Longitude:  ",INDEX(Sites[Longitude],$A2742),
", SRSName:  ",CHAR(34),LatLonDatum,CHAR(34),"}"))</f>
        <v>#REF!</v>
      </c>
      <c r="M2742" t="e">
        <f>IF(INDEX(SamplingFeatures[Sampling Feature Type],$A2742)&lt;&gt;"Specimen","",
CONCATENATE("  - &amp;SpecimenID",TEXT(SUMPRODUCT(--($M$3:$M2741&lt;&gt;"")),"0000"),
" {","SamplingFeatureID:  *SamplingFeatureID",TEXT($A2742,"0000"),
", SpecimenTypeCV:  ",CHAR(34),INDEX(Specimens[Specimen Type],$A2742),CHAR(34),
", SpecimenMediumCV:  ",INDEX(Specimens[Specimen Medium],$A2742),
", IsFieldSpecimen:  ",CHAR(34),INDEX(Specimens[Is Field Specimen?],$A2742),CHAR(34),"}"))</f>
        <v>#REF!</v>
      </c>
      <c r="N2742" t="e">
        <f>IF(COUNTA(SpatialOffsets[])=0,"", IF(INDEX(SpatialOffsets[Spatial Offset Type],$A2742)="","",
CONCATENATE("  - &amp;SpatialOffsetID",TEXT($A2742,"0000"),
" {","SpatialOffsetTypeCV:  ",CHAR(34),INDEX(SpatialOffsets[Spatial Offset Type],$A2742),CHAR(34),
", Offset1Value:  ",INDEX(SpatialOffsets[Offset 1 Value],$A2742),
", Offset1UnitID:  ",CHAR(34),INDEX(SpatialOffsets[Offset 1 Unit],$A2742),CHAR(34),
", Offset2Value:  ",INDEX(SpatialOffsets[Offset 2 Value],$A2742),
", Offset2UnitID:  ",CHAR(34),INDEX(SpatialOffsets[Offset 2 Unit],$A2742),CHAR(34),
", Offset3Value:  ",INDEX(SpatialOffsets[Offset 3 Value],$A2742),
", Offset3UnitID:  ",CHAR(34),INDEX(SpatialOffsets[Offset 3 Unit],$A2742),CHAR(34),,"}")))</f>
        <v>#REF!</v>
      </c>
      <c r="O2742" t="e">
        <f>IF(COUNTA(RelatedFeatures[])=0,"", IF(INDEX(RelatedFeatures[First Sampling Feature Code],$A2742)="","",
CONCATENATE("  - &amp;RelationID",TEXT($A2742,"0000"),
" {","SamplingFeatureID:  *SamplingFeatureID",TEXT(MATCH(INDEX(RelatedFeatures[First Sampling Feature Code],$A2742),SamplingFeatures[Feature Code],0),"0000"),
", RelationshipTypeCV:  ",CHAR(34),INDEX(RelatedFeatures[Relationship Type],$A2742),CHAR(34),
", RelatedFeatureID: *SamplingFeatureID",TEXT(MATCH(INDEX(RelatedFeatures[Second Sampling Feature Code],$A2742),SamplingFeatures[Feature Code],0),"0000"),
", SpatialOffsetID:  ",IF(INDEX(RelatedFeatures[Offset Number],$A2742)="","",CONCATENATE("*SpatialOffsetID",TEXT(INDEX(RelatedFeatures[Offset Number],$A2742),"0000"))),"}")))</f>
        <v>#REF!</v>
      </c>
      <c r="P2742" t="e">
        <f>IF(INDEX(Methods[Method Type],$A2742)="","",
CONCATENATE("  - &amp;MethodID",TEXT($A2742,"0000"),
" {","MethodTypeCV:  ",CHAR(34),INDEX(Methods[Method Type],$A2742),CHAR(34),
", MethodCode:  ",CHAR(34),INDEX(Methods[Method Code],$A2742),CHAR(34),
", MethodName:  ",CHAR(34),INDEX(Methods[Method Name],$A2742),CHAR(34),
", MethodDescription:  ",CHAR(34),INDEX(Methods[Method Description],$A2742),CHAR(34),
", MethodLink:  ",CHAR(34),INDEX(Methods[Method Link],$A2742),CHAR(34),
", OrganizationID: *OrganizationID",TEXT(MATCH(INDEX(Methods[Organization Name],$A2742),Organizations[Organization Name],0),"0000"),"}"))</f>
        <v>#REF!</v>
      </c>
      <c r="Q2742" t="e">
        <f>IF(INDEX(Variables[Variable Type],$A2742)="","",
CONCATENATE("  - &amp;VariableID",TEXT($A2742,"0000"),
" {","VariableTypeCV:  ",CHAR(34),INDEX(Variables[Variable Type],$A2742),CHAR(34),
", VariableCode:  ",CHAR(34),INDEX(Variables[Variable Code],$A2742),CHAR(34),
", VariableNameCV:  ",CHAR(34),INDEX(Variables[Variable Name],$A2742),CHAR(34),
", VariableDefinition:  ",CHAR(34),INDEX(Variables[Variable Definition],$A2742),CHAR(34),
", SpecciationCV:  ",CHAR(34),INDEX(Variables[Speciation],$A2742),CHAR(34),
", NoDataValue:  ",CHAR(34),INDEX(Variables[No Data Value],$A2742),CHAR(34),"}"))</f>
        <v>#REF!</v>
      </c>
    </row>
    <row r="2743" spans="1:17" x14ac:dyDescent="0.25">
      <c r="A2743">
        <v>2740</v>
      </c>
      <c r="D2743" t="e">
        <f>IF(INDEX(People[First Name],$A2743)="","",
CONCATENATE("  - &amp;PersonID",TEXT($A2743,"0000"),
" {","PersonFirstName:  ",CHAR(34),INDEX(People[First Name],$A2743),CHAR(34),
", PersonMiddleName:  ",CHAR(34),INDEX(People[Middle Name],$A2743),CHAR(34),
", PersonLastName:  ",CHAR(34),INDEX(People[Last Name],$A2743),CHAR(34),"}"))</f>
        <v>#REF!</v>
      </c>
      <c r="E2743" t="e">
        <f>IF(INDEX(Organizations[Organization Type '[CV']],$A2743)="","",
CONCATENATE("  - &amp;OrganizationID",TEXT($A2743,"0000"),
" {","OrganizationTypeCV:  ",CHAR(34),INDEX(Organizations[Organization Type '[CV']],$A2743),CHAR(34),
", OrganizationCode:  ",CHAR(34),INDEX(Organizations[Organization Code],$A2743),CHAR(34),
", OrganizationName:  ",CHAR(34),INDEX(Organizations[Organization Name],$A2743),CHAR(34),
", OrganizationDescription:  ",CHAR(34),INDEX(Organizations[Organization Description],$A2743),CHAR(34),
", OrganizationLink:  ",CHAR(34),INDEX(Organizations[Organization Link],$A2743),CHAR(34),"}"))</f>
        <v>#REF!</v>
      </c>
      <c r="F2743" t="e">
        <f>IF(INDEX(People[First Name],$A2743)="","",
CONCATENATE("  - &amp;AffiliationID",TEXT($A2743,"0000"),
" {PersonID: *PersonID",TEXT($A2743,"0000"),
", OrganizationID: *OrganizationID",TEXT(MATCH(INDEX(People[Organization Name],$A2743),Organizations[Organization Name],0),"0000"),
", IsPrimaryOrganizationContact: , AffiliationStartDate: , AffiliationEndDate: , PrimaryPhone: ",
", PrimaryEmail: ",CHAR(34),INDEX(People[Primary Email],$A2743),CHAR(34),
", PrimaryAddress: ",CHAR(34),INDEX(People[Primary Address],$A2743),CHAR(34),
", PersonLink: }"))</f>
        <v>#REF!</v>
      </c>
      <c r="H2743" t="e">
        <f>IF(COUNTA(CitationInformation)=0,"",IF(INDEX(AuthorList[Author Name],$A2743)="","",
CONCATENATE("  - &amp;AuthorListID",TEXT($A2743,"0000"),
"  {CitationID: *CitationID0001",
", PersonID: *PersonID",TEXT(MATCH(INDEX(AuthorList[Author Name],$A2743),People[Full Name],0),"0000"),
", AuthorOrder: ",INDEX(AuthorList[Author Number],$A2743),"}")))</f>
        <v>#REF!</v>
      </c>
      <c r="K2743" t="e">
        <f>IF(INDEX(SamplingFeatures[Feature Code],$A2743)="","",
CONCATENATE("  - &amp;SamplingFeatureID",TEXT($A2743,"0000"),
" {","SamplingFeatureUUID:  ",CHAR(34),INDEX(SamplingFeatures[Sampling Feature UUID],$A2743),CHAR(34),
", SamplingFeatureTypeCV:  ",CHAR(34),INDEX(SamplingFeatures[Sampling Feature Type],$A2743),CHAR(34),
", SamplingFeatureCode:  ",CHAR(34),INDEX(SamplingFeatures[Feature Code],$A2743),CHAR(34),
", SamplingFeatureName:  ",CHAR(34),INDEX(SamplingFeatures[Feature Name],$A2743),CHAR(34),
", SamplingFeatureDescription:  ",CHAR(34),INDEX(SamplingFeatures[Feature Description],$A2743),CHAR(34),
", SamplingFeatureGeotypeCV:  ",CHAR(34),INDEX(SamplingFeatures[Feature Geo Type],$A2743),CHAR(34),
", FeatureGeometry:  ",CHAR(34),INDEX(SamplingFeatures[Feature Geometry],$A2743),CHAR(34),
", Elevation_m:  ",CHAR(34),INDEX(SamplingFeatures[Elevation_m],$A2743),CHAR(34),
", ElevationDatumCV:  ",CHAR(34),ElevationDatum,CHAR(34),"}"))</f>
        <v>#REF!</v>
      </c>
      <c r="L2743" t="e">
        <f>IF(INDEX(SamplingFeatures[Sampling Feature Type],$A2743)&lt;&gt;"Site","",
CONCATENATE("  - &amp;SiteID",TEXT(SUMPRODUCT(--($L$3:$L2742&lt;&gt;"")),"0000"),
" {","SamplingFeatureID:  *SamplingFeatureID",TEXT($A2743,"0000"),
", SiteTypeCV:  ",CHAR(34),INDEX(Sites[Site Type],$A2743),CHAR(34),
", Latitude:  ",INDEX(Sites[Latitude],$A2743),
", Longitude:  ",INDEX(Sites[Longitude],$A2743),
", SRSName:  ",CHAR(34),LatLonDatum,CHAR(34),"}"))</f>
        <v>#REF!</v>
      </c>
      <c r="M2743" t="e">
        <f>IF(INDEX(SamplingFeatures[Sampling Feature Type],$A2743)&lt;&gt;"Specimen","",
CONCATENATE("  - &amp;SpecimenID",TEXT(SUMPRODUCT(--($M$3:$M2742&lt;&gt;"")),"0000"),
" {","SamplingFeatureID:  *SamplingFeatureID",TEXT($A2743,"0000"),
", SpecimenTypeCV:  ",CHAR(34),INDEX(Specimens[Specimen Type],$A2743),CHAR(34),
", SpecimenMediumCV:  ",INDEX(Specimens[Specimen Medium],$A2743),
", IsFieldSpecimen:  ",CHAR(34),INDEX(Specimens[Is Field Specimen?],$A2743),CHAR(34),"}"))</f>
        <v>#REF!</v>
      </c>
      <c r="N2743" t="e">
        <f>IF(COUNTA(SpatialOffsets[])=0,"", IF(INDEX(SpatialOffsets[Spatial Offset Type],$A2743)="","",
CONCATENATE("  - &amp;SpatialOffsetID",TEXT($A2743,"0000"),
" {","SpatialOffsetTypeCV:  ",CHAR(34),INDEX(SpatialOffsets[Spatial Offset Type],$A2743),CHAR(34),
", Offset1Value:  ",INDEX(SpatialOffsets[Offset 1 Value],$A2743),
", Offset1UnitID:  ",CHAR(34),INDEX(SpatialOffsets[Offset 1 Unit],$A2743),CHAR(34),
", Offset2Value:  ",INDEX(SpatialOffsets[Offset 2 Value],$A2743),
", Offset2UnitID:  ",CHAR(34),INDEX(SpatialOffsets[Offset 2 Unit],$A2743),CHAR(34),
", Offset3Value:  ",INDEX(SpatialOffsets[Offset 3 Value],$A2743),
", Offset3UnitID:  ",CHAR(34),INDEX(SpatialOffsets[Offset 3 Unit],$A2743),CHAR(34),,"}")))</f>
        <v>#REF!</v>
      </c>
      <c r="O2743" t="e">
        <f>IF(COUNTA(RelatedFeatures[])=0,"", IF(INDEX(RelatedFeatures[First Sampling Feature Code],$A2743)="","",
CONCATENATE("  - &amp;RelationID",TEXT($A2743,"0000"),
" {","SamplingFeatureID:  *SamplingFeatureID",TEXT(MATCH(INDEX(RelatedFeatures[First Sampling Feature Code],$A2743),SamplingFeatures[Feature Code],0),"0000"),
", RelationshipTypeCV:  ",CHAR(34),INDEX(RelatedFeatures[Relationship Type],$A2743),CHAR(34),
", RelatedFeatureID: *SamplingFeatureID",TEXT(MATCH(INDEX(RelatedFeatures[Second Sampling Feature Code],$A2743),SamplingFeatures[Feature Code],0),"0000"),
", SpatialOffsetID:  ",IF(INDEX(RelatedFeatures[Offset Number],$A2743)="","",CONCATENATE("*SpatialOffsetID",TEXT(INDEX(RelatedFeatures[Offset Number],$A2743),"0000"))),"}")))</f>
        <v>#REF!</v>
      </c>
      <c r="P2743" t="e">
        <f>IF(INDEX(Methods[Method Type],$A2743)="","",
CONCATENATE("  - &amp;MethodID",TEXT($A2743,"0000"),
" {","MethodTypeCV:  ",CHAR(34),INDEX(Methods[Method Type],$A2743),CHAR(34),
", MethodCode:  ",CHAR(34),INDEX(Methods[Method Code],$A2743),CHAR(34),
", MethodName:  ",CHAR(34),INDEX(Methods[Method Name],$A2743),CHAR(34),
", MethodDescription:  ",CHAR(34),INDEX(Methods[Method Description],$A2743),CHAR(34),
", MethodLink:  ",CHAR(34),INDEX(Methods[Method Link],$A2743),CHAR(34),
", OrganizationID: *OrganizationID",TEXT(MATCH(INDEX(Methods[Organization Name],$A2743),Organizations[Organization Name],0),"0000"),"}"))</f>
        <v>#REF!</v>
      </c>
      <c r="Q2743" t="e">
        <f>IF(INDEX(Variables[Variable Type],$A2743)="","",
CONCATENATE("  - &amp;VariableID",TEXT($A2743,"0000"),
" {","VariableTypeCV:  ",CHAR(34),INDEX(Variables[Variable Type],$A2743),CHAR(34),
", VariableCode:  ",CHAR(34),INDEX(Variables[Variable Code],$A2743),CHAR(34),
", VariableNameCV:  ",CHAR(34),INDEX(Variables[Variable Name],$A2743),CHAR(34),
", VariableDefinition:  ",CHAR(34),INDEX(Variables[Variable Definition],$A2743),CHAR(34),
", SpecciationCV:  ",CHAR(34),INDEX(Variables[Speciation],$A2743),CHAR(34),
", NoDataValue:  ",CHAR(34),INDEX(Variables[No Data Value],$A2743),CHAR(34),"}"))</f>
        <v>#REF!</v>
      </c>
    </row>
    <row r="2744" spans="1:17" x14ac:dyDescent="0.25">
      <c r="A2744">
        <v>2741</v>
      </c>
      <c r="D2744" t="e">
        <f>IF(INDEX(People[First Name],$A2744)="","",
CONCATENATE("  - &amp;PersonID",TEXT($A2744,"0000"),
" {","PersonFirstName:  ",CHAR(34),INDEX(People[First Name],$A2744),CHAR(34),
", PersonMiddleName:  ",CHAR(34),INDEX(People[Middle Name],$A2744),CHAR(34),
", PersonLastName:  ",CHAR(34),INDEX(People[Last Name],$A2744),CHAR(34),"}"))</f>
        <v>#REF!</v>
      </c>
      <c r="E2744" t="e">
        <f>IF(INDEX(Organizations[Organization Type '[CV']],$A2744)="","",
CONCATENATE("  - &amp;OrganizationID",TEXT($A2744,"0000"),
" {","OrganizationTypeCV:  ",CHAR(34),INDEX(Organizations[Organization Type '[CV']],$A2744),CHAR(34),
", OrganizationCode:  ",CHAR(34),INDEX(Organizations[Organization Code],$A2744),CHAR(34),
", OrganizationName:  ",CHAR(34),INDEX(Organizations[Organization Name],$A2744),CHAR(34),
", OrganizationDescription:  ",CHAR(34),INDEX(Organizations[Organization Description],$A2744),CHAR(34),
", OrganizationLink:  ",CHAR(34),INDEX(Organizations[Organization Link],$A2744),CHAR(34),"}"))</f>
        <v>#REF!</v>
      </c>
      <c r="F2744" t="e">
        <f>IF(INDEX(People[First Name],$A2744)="","",
CONCATENATE("  - &amp;AffiliationID",TEXT($A2744,"0000"),
" {PersonID: *PersonID",TEXT($A2744,"0000"),
", OrganizationID: *OrganizationID",TEXT(MATCH(INDEX(People[Organization Name],$A2744),Organizations[Organization Name],0),"0000"),
", IsPrimaryOrganizationContact: , AffiliationStartDate: , AffiliationEndDate: , PrimaryPhone: ",
", PrimaryEmail: ",CHAR(34),INDEX(People[Primary Email],$A2744),CHAR(34),
", PrimaryAddress: ",CHAR(34),INDEX(People[Primary Address],$A2744),CHAR(34),
", PersonLink: }"))</f>
        <v>#REF!</v>
      </c>
      <c r="H2744" t="e">
        <f>IF(COUNTA(CitationInformation)=0,"",IF(INDEX(AuthorList[Author Name],$A2744)="","",
CONCATENATE("  - &amp;AuthorListID",TEXT($A2744,"0000"),
"  {CitationID: *CitationID0001",
", PersonID: *PersonID",TEXT(MATCH(INDEX(AuthorList[Author Name],$A2744),People[Full Name],0),"0000"),
", AuthorOrder: ",INDEX(AuthorList[Author Number],$A2744),"}")))</f>
        <v>#REF!</v>
      </c>
      <c r="K2744" t="e">
        <f>IF(INDEX(SamplingFeatures[Feature Code],$A2744)="","",
CONCATENATE("  - &amp;SamplingFeatureID",TEXT($A2744,"0000"),
" {","SamplingFeatureUUID:  ",CHAR(34),INDEX(SamplingFeatures[Sampling Feature UUID],$A2744),CHAR(34),
", SamplingFeatureTypeCV:  ",CHAR(34),INDEX(SamplingFeatures[Sampling Feature Type],$A2744),CHAR(34),
", SamplingFeatureCode:  ",CHAR(34),INDEX(SamplingFeatures[Feature Code],$A2744),CHAR(34),
", SamplingFeatureName:  ",CHAR(34),INDEX(SamplingFeatures[Feature Name],$A2744),CHAR(34),
", SamplingFeatureDescription:  ",CHAR(34),INDEX(SamplingFeatures[Feature Description],$A2744),CHAR(34),
", SamplingFeatureGeotypeCV:  ",CHAR(34),INDEX(SamplingFeatures[Feature Geo Type],$A2744),CHAR(34),
", FeatureGeometry:  ",CHAR(34),INDEX(SamplingFeatures[Feature Geometry],$A2744),CHAR(34),
", Elevation_m:  ",CHAR(34),INDEX(SamplingFeatures[Elevation_m],$A2744),CHAR(34),
", ElevationDatumCV:  ",CHAR(34),ElevationDatum,CHAR(34),"}"))</f>
        <v>#REF!</v>
      </c>
      <c r="L2744" t="e">
        <f>IF(INDEX(SamplingFeatures[Sampling Feature Type],$A2744)&lt;&gt;"Site","",
CONCATENATE("  - &amp;SiteID",TEXT(SUMPRODUCT(--($L$3:$L2743&lt;&gt;"")),"0000"),
" {","SamplingFeatureID:  *SamplingFeatureID",TEXT($A2744,"0000"),
", SiteTypeCV:  ",CHAR(34),INDEX(Sites[Site Type],$A2744),CHAR(34),
", Latitude:  ",INDEX(Sites[Latitude],$A2744),
", Longitude:  ",INDEX(Sites[Longitude],$A2744),
", SRSName:  ",CHAR(34),LatLonDatum,CHAR(34),"}"))</f>
        <v>#REF!</v>
      </c>
      <c r="M2744" t="e">
        <f>IF(INDEX(SamplingFeatures[Sampling Feature Type],$A2744)&lt;&gt;"Specimen","",
CONCATENATE("  - &amp;SpecimenID",TEXT(SUMPRODUCT(--($M$3:$M2743&lt;&gt;"")),"0000"),
" {","SamplingFeatureID:  *SamplingFeatureID",TEXT($A2744,"0000"),
", SpecimenTypeCV:  ",CHAR(34),INDEX(Specimens[Specimen Type],$A2744),CHAR(34),
", SpecimenMediumCV:  ",INDEX(Specimens[Specimen Medium],$A2744),
", IsFieldSpecimen:  ",CHAR(34),INDEX(Specimens[Is Field Specimen?],$A2744),CHAR(34),"}"))</f>
        <v>#REF!</v>
      </c>
      <c r="N2744" t="e">
        <f>IF(COUNTA(SpatialOffsets[])=0,"", IF(INDEX(SpatialOffsets[Spatial Offset Type],$A2744)="","",
CONCATENATE("  - &amp;SpatialOffsetID",TEXT($A2744,"0000"),
" {","SpatialOffsetTypeCV:  ",CHAR(34),INDEX(SpatialOffsets[Spatial Offset Type],$A2744),CHAR(34),
", Offset1Value:  ",INDEX(SpatialOffsets[Offset 1 Value],$A2744),
", Offset1UnitID:  ",CHAR(34),INDEX(SpatialOffsets[Offset 1 Unit],$A2744),CHAR(34),
", Offset2Value:  ",INDEX(SpatialOffsets[Offset 2 Value],$A2744),
", Offset2UnitID:  ",CHAR(34),INDEX(SpatialOffsets[Offset 2 Unit],$A2744),CHAR(34),
", Offset3Value:  ",INDEX(SpatialOffsets[Offset 3 Value],$A2744),
", Offset3UnitID:  ",CHAR(34),INDEX(SpatialOffsets[Offset 3 Unit],$A2744),CHAR(34),,"}")))</f>
        <v>#REF!</v>
      </c>
      <c r="O2744" t="e">
        <f>IF(COUNTA(RelatedFeatures[])=0,"", IF(INDEX(RelatedFeatures[First Sampling Feature Code],$A2744)="","",
CONCATENATE("  - &amp;RelationID",TEXT($A2744,"0000"),
" {","SamplingFeatureID:  *SamplingFeatureID",TEXT(MATCH(INDEX(RelatedFeatures[First Sampling Feature Code],$A2744),SamplingFeatures[Feature Code],0),"0000"),
", RelationshipTypeCV:  ",CHAR(34),INDEX(RelatedFeatures[Relationship Type],$A2744),CHAR(34),
", RelatedFeatureID: *SamplingFeatureID",TEXT(MATCH(INDEX(RelatedFeatures[Second Sampling Feature Code],$A2744),SamplingFeatures[Feature Code],0),"0000"),
", SpatialOffsetID:  ",IF(INDEX(RelatedFeatures[Offset Number],$A2744)="","",CONCATENATE("*SpatialOffsetID",TEXT(INDEX(RelatedFeatures[Offset Number],$A2744),"0000"))),"}")))</f>
        <v>#REF!</v>
      </c>
      <c r="P2744" t="e">
        <f>IF(INDEX(Methods[Method Type],$A2744)="","",
CONCATENATE("  - &amp;MethodID",TEXT($A2744,"0000"),
" {","MethodTypeCV:  ",CHAR(34),INDEX(Methods[Method Type],$A2744),CHAR(34),
", MethodCode:  ",CHAR(34),INDEX(Methods[Method Code],$A2744),CHAR(34),
", MethodName:  ",CHAR(34),INDEX(Methods[Method Name],$A2744),CHAR(34),
", MethodDescription:  ",CHAR(34),INDEX(Methods[Method Description],$A2744),CHAR(34),
", MethodLink:  ",CHAR(34),INDEX(Methods[Method Link],$A2744),CHAR(34),
", OrganizationID: *OrganizationID",TEXT(MATCH(INDEX(Methods[Organization Name],$A2744),Organizations[Organization Name],0),"0000"),"}"))</f>
        <v>#REF!</v>
      </c>
      <c r="Q2744" t="e">
        <f>IF(INDEX(Variables[Variable Type],$A2744)="","",
CONCATENATE("  - &amp;VariableID",TEXT($A2744,"0000"),
" {","VariableTypeCV:  ",CHAR(34),INDEX(Variables[Variable Type],$A2744),CHAR(34),
", VariableCode:  ",CHAR(34),INDEX(Variables[Variable Code],$A2744),CHAR(34),
", VariableNameCV:  ",CHAR(34),INDEX(Variables[Variable Name],$A2744),CHAR(34),
", VariableDefinition:  ",CHAR(34),INDEX(Variables[Variable Definition],$A2744),CHAR(34),
", SpecciationCV:  ",CHAR(34),INDEX(Variables[Speciation],$A2744),CHAR(34),
", NoDataValue:  ",CHAR(34),INDEX(Variables[No Data Value],$A2744),CHAR(34),"}"))</f>
        <v>#REF!</v>
      </c>
    </row>
    <row r="2745" spans="1:17" x14ac:dyDescent="0.25">
      <c r="A2745">
        <v>2742</v>
      </c>
      <c r="D2745" t="e">
        <f>IF(INDEX(People[First Name],$A2745)="","",
CONCATENATE("  - &amp;PersonID",TEXT($A2745,"0000"),
" {","PersonFirstName:  ",CHAR(34),INDEX(People[First Name],$A2745),CHAR(34),
", PersonMiddleName:  ",CHAR(34),INDEX(People[Middle Name],$A2745),CHAR(34),
", PersonLastName:  ",CHAR(34),INDEX(People[Last Name],$A2745),CHAR(34),"}"))</f>
        <v>#REF!</v>
      </c>
      <c r="E2745" t="e">
        <f>IF(INDEX(Organizations[Organization Type '[CV']],$A2745)="","",
CONCATENATE("  - &amp;OrganizationID",TEXT($A2745,"0000"),
" {","OrganizationTypeCV:  ",CHAR(34),INDEX(Organizations[Organization Type '[CV']],$A2745),CHAR(34),
", OrganizationCode:  ",CHAR(34),INDEX(Organizations[Organization Code],$A2745),CHAR(34),
", OrganizationName:  ",CHAR(34),INDEX(Organizations[Organization Name],$A2745),CHAR(34),
", OrganizationDescription:  ",CHAR(34),INDEX(Organizations[Organization Description],$A2745),CHAR(34),
", OrganizationLink:  ",CHAR(34),INDEX(Organizations[Organization Link],$A2745),CHAR(34),"}"))</f>
        <v>#REF!</v>
      </c>
      <c r="F2745" t="e">
        <f>IF(INDEX(People[First Name],$A2745)="","",
CONCATENATE("  - &amp;AffiliationID",TEXT($A2745,"0000"),
" {PersonID: *PersonID",TEXT($A2745,"0000"),
", OrganizationID: *OrganizationID",TEXT(MATCH(INDEX(People[Organization Name],$A2745),Organizations[Organization Name],0),"0000"),
", IsPrimaryOrganizationContact: , AffiliationStartDate: , AffiliationEndDate: , PrimaryPhone: ",
", PrimaryEmail: ",CHAR(34),INDEX(People[Primary Email],$A2745),CHAR(34),
", PrimaryAddress: ",CHAR(34),INDEX(People[Primary Address],$A2745),CHAR(34),
", PersonLink: }"))</f>
        <v>#REF!</v>
      </c>
      <c r="H2745" t="e">
        <f>IF(COUNTA(CitationInformation)=0,"",IF(INDEX(AuthorList[Author Name],$A2745)="","",
CONCATENATE("  - &amp;AuthorListID",TEXT($A2745,"0000"),
"  {CitationID: *CitationID0001",
", PersonID: *PersonID",TEXT(MATCH(INDEX(AuthorList[Author Name],$A2745),People[Full Name],0),"0000"),
", AuthorOrder: ",INDEX(AuthorList[Author Number],$A2745),"}")))</f>
        <v>#REF!</v>
      </c>
      <c r="K2745" t="e">
        <f>IF(INDEX(SamplingFeatures[Feature Code],$A2745)="","",
CONCATENATE("  - &amp;SamplingFeatureID",TEXT($A2745,"0000"),
" {","SamplingFeatureUUID:  ",CHAR(34),INDEX(SamplingFeatures[Sampling Feature UUID],$A2745),CHAR(34),
", SamplingFeatureTypeCV:  ",CHAR(34),INDEX(SamplingFeatures[Sampling Feature Type],$A2745),CHAR(34),
", SamplingFeatureCode:  ",CHAR(34),INDEX(SamplingFeatures[Feature Code],$A2745),CHAR(34),
", SamplingFeatureName:  ",CHAR(34),INDEX(SamplingFeatures[Feature Name],$A2745),CHAR(34),
", SamplingFeatureDescription:  ",CHAR(34),INDEX(SamplingFeatures[Feature Description],$A2745),CHAR(34),
", SamplingFeatureGeotypeCV:  ",CHAR(34),INDEX(SamplingFeatures[Feature Geo Type],$A2745),CHAR(34),
", FeatureGeometry:  ",CHAR(34),INDEX(SamplingFeatures[Feature Geometry],$A2745),CHAR(34),
", Elevation_m:  ",CHAR(34),INDEX(SamplingFeatures[Elevation_m],$A2745),CHAR(34),
", ElevationDatumCV:  ",CHAR(34),ElevationDatum,CHAR(34),"}"))</f>
        <v>#REF!</v>
      </c>
      <c r="L2745" t="e">
        <f>IF(INDEX(SamplingFeatures[Sampling Feature Type],$A2745)&lt;&gt;"Site","",
CONCATENATE("  - &amp;SiteID",TEXT(SUMPRODUCT(--($L$3:$L2744&lt;&gt;"")),"0000"),
" {","SamplingFeatureID:  *SamplingFeatureID",TEXT($A2745,"0000"),
", SiteTypeCV:  ",CHAR(34),INDEX(Sites[Site Type],$A2745),CHAR(34),
", Latitude:  ",INDEX(Sites[Latitude],$A2745),
", Longitude:  ",INDEX(Sites[Longitude],$A2745),
", SRSName:  ",CHAR(34),LatLonDatum,CHAR(34),"}"))</f>
        <v>#REF!</v>
      </c>
      <c r="M2745" t="e">
        <f>IF(INDEX(SamplingFeatures[Sampling Feature Type],$A2745)&lt;&gt;"Specimen","",
CONCATENATE("  - &amp;SpecimenID",TEXT(SUMPRODUCT(--($M$3:$M2744&lt;&gt;"")),"0000"),
" {","SamplingFeatureID:  *SamplingFeatureID",TEXT($A2745,"0000"),
", SpecimenTypeCV:  ",CHAR(34),INDEX(Specimens[Specimen Type],$A2745),CHAR(34),
", SpecimenMediumCV:  ",INDEX(Specimens[Specimen Medium],$A2745),
", IsFieldSpecimen:  ",CHAR(34),INDEX(Specimens[Is Field Specimen?],$A2745),CHAR(34),"}"))</f>
        <v>#REF!</v>
      </c>
      <c r="N2745" t="e">
        <f>IF(COUNTA(SpatialOffsets[])=0,"", IF(INDEX(SpatialOffsets[Spatial Offset Type],$A2745)="","",
CONCATENATE("  - &amp;SpatialOffsetID",TEXT($A2745,"0000"),
" {","SpatialOffsetTypeCV:  ",CHAR(34),INDEX(SpatialOffsets[Spatial Offset Type],$A2745),CHAR(34),
", Offset1Value:  ",INDEX(SpatialOffsets[Offset 1 Value],$A2745),
", Offset1UnitID:  ",CHAR(34),INDEX(SpatialOffsets[Offset 1 Unit],$A2745),CHAR(34),
", Offset2Value:  ",INDEX(SpatialOffsets[Offset 2 Value],$A2745),
", Offset2UnitID:  ",CHAR(34),INDEX(SpatialOffsets[Offset 2 Unit],$A2745),CHAR(34),
", Offset3Value:  ",INDEX(SpatialOffsets[Offset 3 Value],$A2745),
", Offset3UnitID:  ",CHAR(34),INDEX(SpatialOffsets[Offset 3 Unit],$A2745),CHAR(34),,"}")))</f>
        <v>#REF!</v>
      </c>
      <c r="O2745" t="e">
        <f>IF(COUNTA(RelatedFeatures[])=0,"", IF(INDEX(RelatedFeatures[First Sampling Feature Code],$A2745)="","",
CONCATENATE("  - &amp;RelationID",TEXT($A2745,"0000"),
" {","SamplingFeatureID:  *SamplingFeatureID",TEXT(MATCH(INDEX(RelatedFeatures[First Sampling Feature Code],$A2745),SamplingFeatures[Feature Code],0),"0000"),
", RelationshipTypeCV:  ",CHAR(34),INDEX(RelatedFeatures[Relationship Type],$A2745),CHAR(34),
", RelatedFeatureID: *SamplingFeatureID",TEXT(MATCH(INDEX(RelatedFeatures[Second Sampling Feature Code],$A2745),SamplingFeatures[Feature Code],0),"0000"),
", SpatialOffsetID:  ",IF(INDEX(RelatedFeatures[Offset Number],$A2745)="","",CONCATENATE("*SpatialOffsetID",TEXT(INDEX(RelatedFeatures[Offset Number],$A2745),"0000"))),"}")))</f>
        <v>#REF!</v>
      </c>
      <c r="P2745" t="e">
        <f>IF(INDEX(Methods[Method Type],$A2745)="","",
CONCATENATE("  - &amp;MethodID",TEXT($A2745,"0000"),
" {","MethodTypeCV:  ",CHAR(34),INDEX(Methods[Method Type],$A2745),CHAR(34),
", MethodCode:  ",CHAR(34),INDEX(Methods[Method Code],$A2745),CHAR(34),
", MethodName:  ",CHAR(34),INDEX(Methods[Method Name],$A2745),CHAR(34),
", MethodDescription:  ",CHAR(34),INDEX(Methods[Method Description],$A2745),CHAR(34),
", MethodLink:  ",CHAR(34),INDEX(Methods[Method Link],$A2745),CHAR(34),
", OrganizationID: *OrganizationID",TEXT(MATCH(INDEX(Methods[Organization Name],$A2745),Organizations[Organization Name],0),"0000"),"}"))</f>
        <v>#REF!</v>
      </c>
      <c r="Q2745" t="e">
        <f>IF(INDEX(Variables[Variable Type],$A2745)="","",
CONCATENATE("  - &amp;VariableID",TEXT($A2745,"0000"),
" {","VariableTypeCV:  ",CHAR(34),INDEX(Variables[Variable Type],$A2745),CHAR(34),
", VariableCode:  ",CHAR(34),INDEX(Variables[Variable Code],$A2745),CHAR(34),
", VariableNameCV:  ",CHAR(34),INDEX(Variables[Variable Name],$A2745),CHAR(34),
", VariableDefinition:  ",CHAR(34),INDEX(Variables[Variable Definition],$A2745),CHAR(34),
", SpecciationCV:  ",CHAR(34),INDEX(Variables[Speciation],$A2745),CHAR(34),
", NoDataValue:  ",CHAR(34),INDEX(Variables[No Data Value],$A2745),CHAR(34),"}"))</f>
        <v>#REF!</v>
      </c>
    </row>
    <row r="2746" spans="1:17" x14ac:dyDescent="0.25">
      <c r="A2746">
        <v>2743</v>
      </c>
      <c r="D2746" t="e">
        <f>IF(INDEX(People[First Name],$A2746)="","",
CONCATENATE("  - &amp;PersonID",TEXT($A2746,"0000"),
" {","PersonFirstName:  ",CHAR(34),INDEX(People[First Name],$A2746),CHAR(34),
", PersonMiddleName:  ",CHAR(34),INDEX(People[Middle Name],$A2746),CHAR(34),
", PersonLastName:  ",CHAR(34),INDEX(People[Last Name],$A2746),CHAR(34),"}"))</f>
        <v>#REF!</v>
      </c>
      <c r="E2746" t="e">
        <f>IF(INDEX(Organizations[Organization Type '[CV']],$A2746)="","",
CONCATENATE("  - &amp;OrganizationID",TEXT($A2746,"0000"),
" {","OrganizationTypeCV:  ",CHAR(34),INDEX(Organizations[Organization Type '[CV']],$A2746),CHAR(34),
", OrganizationCode:  ",CHAR(34),INDEX(Organizations[Organization Code],$A2746),CHAR(34),
", OrganizationName:  ",CHAR(34),INDEX(Organizations[Organization Name],$A2746),CHAR(34),
", OrganizationDescription:  ",CHAR(34),INDEX(Organizations[Organization Description],$A2746),CHAR(34),
", OrganizationLink:  ",CHAR(34),INDEX(Organizations[Organization Link],$A2746),CHAR(34),"}"))</f>
        <v>#REF!</v>
      </c>
      <c r="F2746" t="e">
        <f>IF(INDEX(People[First Name],$A2746)="","",
CONCATENATE("  - &amp;AffiliationID",TEXT($A2746,"0000"),
" {PersonID: *PersonID",TEXT($A2746,"0000"),
", OrganizationID: *OrganizationID",TEXT(MATCH(INDEX(People[Organization Name],$A2746),Organizations[Organization Name],0),"0000"),
", IsPrimaryOrganizationContact: , AffiliationStartDate: , AffiliationEndDate: , PrimaryPhone: ",
", PrimaryEmail: ",CHAR(34),INDEX(People[Primary Email],$A2746),CHAR(34),
", PrimaryAddress: ",CHAR(34),INDEX(People[Primary Address],$A2746),CHAR(34),
", PersonLink: }"))</f>
        <v>#REF!</v>
      </c>
      <c r="H2746" t="e">
        <f>IF(COUNTA(CitationInformation)=0,"",IF(INDEX(AuthorList[Author Name],$A2746)="","",
CONCATENATE("  - &amp;AuthorListID",TEXT($A2746,"0000"),
"  {CitationID: *CitationID0001",
", PersonID: *PersonID",TEXT(MATCH(INDEX(AuthorList[Author Name],$A2746),People[Full Name],0),"0000"),
", AuthorOrder: ",INDEX(AuthorList[Author Number],$A2746),"}")))</f>
        <v>#REF!</v>
      </c>
      <c r="K2746" t="e">
        <f>IF(INDEX(SamplingFeatures[Feature Code],$A2746)="","",
CONCATENATE("  - &amp;SamplingFeatureID",TEXT($A2746,"0000"),
" {","SamplingFeatureUUID:  ",CHAR(34),INDEX(SamplingFeatures[Sampling Feature UUID],$A2746),CHAR(34),
", SamplingFeatureTypeCV:  ",CHAR(34),INDEX(SamplingFeatures[Sampling Feature Type],$A2746),CHAR(34),
", SamplingFeatureCode:  ",CHAR(34),INDEX(SamplingFeatures[Feature Code],$A2746),CHAR(34),
", SamplingFeatureName:  ",CHAR(34),INDEX(SamplingFeatures[Feature Name],$A2746),CHAR(34),
", SamplingFeatureDescription:  ",CHAR(34),INDEX(SamplingFeatures[Feature Description],$A2746),CHAR(34),
", SamplingFeatureGeotypeCV:  ",CHAR(34),INDEX(SamplingFeatures[Feature Geo Type],$A2746),CHAR(34),
", FeatureGeometry:  ",CHAR(34),INDEX(SamplingFeatures[Feature Geometry],$A2746),CHAR(34),
", Elevation_m:  ",CHAR(34),INDEX(SamplingFeatures[Elevation_m],$A2746),CHAR(34),
", ElevationDatumCV:  ",CHAR(34),ElevationDatum,CHAR(34),"}"))</f>
        <v>#REF!</v>
      </c>
      <c r="L2746" t="e">
        <f>IF(INDEX(SamplingFeatures[Sampling Feature Type],$A2746)&lt;&gt;"Site","",
CONCATENATE("  - &amp;SiteID",TEXT(SUMPRODUCT(--($L$3:$L2745&lt;&gt;"")),"0000"),
" {","SamplingFeatureID:  *SamplingFeatureID",TEXT($A2746,"0000"),
", SiteTypeCV:  ",CHAR(34),INDEX(Sites[Site Type],$A2746),CHAR(34),
", Latitude:  ",INDEX(Sites[Latitude],$A2746),
", Longitude:  ",INDEX(Sites[Longitude],$A2746),
", SRSName:  ",CHAR(34),LatLonDatum,CHAR(34),"}"))</f>
        <v>#REF!</v>
      </c>
      <c r="M2746" t="e">
        <f>IF(INDEX(SamplingFeatures[Sampling Feature Type],$A2746)&lt;&gt;"Specimen","",
CONCATENATE("  - &amp;SpecimenID",TEXT(SUMPRODUCT(--($M$3:$M2745&lt;&gt;"")),"0000"),
" {","SamplingFeatureID:  *SamplingFeatureID",TEXT($A2746,"0000"),
", SpecimenTypeCV:  ",CHAR(34),INDEX(Specimens[Specimen Type],$A2746),CHAR(34),
", SpecimenMediumCV:  ",INDEX(Specimens[Specimen Medium],$A2746),
", IsFieldSpecimen:  ",CHAR(34),INDEX(Specimens[Is Field Specimen?],$A2746),CHAR(34),"}"))</f>
        <v>#REF!</v>
      </c>
      <c r="N2746" t="e">
        <f>IF(COUNTA(SpatialOffsets[])=0,"", IF(INDEX(SpatialOffsets[Spatial Offset Type],$A2746)="","",
CONCATENATE("  - &amp;SpatialOffsetID",TEXT($A2746,"0000"),
" {","SpatialOffsetTypeCV:  ",CHAR(34),INDEX(SpatialOffsets[Spatial Offset Type],$A2746),CHAR(34),
", Offset1Value:  ",INDEX(SpatialOffsets[Offset 1 Value],$A2746),
", Offset1UnitID:  ",CHAR(34),INDEX(SpatialOffsets[Offset 1 Unit],$A2746),CHAR(34),
", Offset2Value:  ",INDEX(SpatialOffsets[Offset 2 Value],$A2746),
", Offset2UnitID:  ",CHAR(34),INDEX(SpatialOffsets[Offset 2 Unit],$A2746),CHAR(34),
", Offset3Value:  ",INDEX(SpatialOffsets[Offset 3 Value],$A2746),
", Offset3UnitID:  ",CHAR(34),INDEX(SpatialOffsets[Offset 3 Unit],$A2746),CHAR(34),,"}")))</f>
        <v>#REF!</v>
      </c>
      <c r="O2746" t="e">
        <f>IF(COUNTA(RelatedFeatures[])=0,"", IF(INDEX(RelatedFeatures[First Sampling Feature Code],$A2746)="","",
CONCATENATE("  - &amp;RelationID",TEXT($A2746,"0000"),
" {","SamplingFeatureID:  *SamplingFeatureID",TEXT(MATCH(INDEX(RelatedFeatures[First Sampling Feature Code],$A2746),SamplingFeatures[Feature Code],0),"0000"),
", RelationshipTypeCV:  ",CHAR(34),INDEX(RelatedFeatures[Relationship Type],$A2746),CHAR(34),
", RelatedFeatureID: *SamplingFeatureID",TEXT(MATCH(INDEX(RelatedFeatures[Second Sampling Feature Code],$A2746),SamplingFeatures[Feature Code],0),"0000"),
", SpatialOffsetID:  ",IF(INDEX(RelatedFeatures[Offset Number],$A2746)="","",CONCATENATE("*SpatialOffsetID",TEXT(INDEX(RelatedFeatures[Offset Number],$A2746),"0000"))),"}")))</f>
        <v>#REF!</v>
      </c>
      <c r="P2746" t="e">
        <f>IF(INDEX(Methods[Method Type],$A2746)="","",
CONCATENATE("  - &amp;MethodID",TEXT($A2746,"0000"),
" {","MethodTypeCV:  ",CHAR(34),INDEX(Methods[Method Type],$A2746),CHAR(34),
", MethodCode:  ",CHAR(34),INDEX(Methods[Method Code],$A2746),CHAR(34),
", MethodName:  ",CHAR(34),INDEX(Methods[Method Name],$A2746),CHAR(34),
", MethodDescription:  ",CHAR(34),INDEX(Methods[Method Description],$A2746),CHAR(34),
", MethodLink:  ",CHAR(34),INDEX(Methods[Method Link],$A2746),CHAR(34),
", OrganizationID: *OrganizationID",TEXT(MATCH(INDEX(Methods[Organization Name],$A2746),Organizations[Organization Name],0),"0000"),"}"))</f>
        <v>#REF!</v>
      </c>
      <c r="Q2746" t="e">
        <f>IF(INDEX(Variables[Variable Type],$A2746)="","",
CONCATENATE("  - &amp;VariableID",TEXT($A2746,"0000"),
" {","VariableTypeCV:  ",CHAR(34),INDEX(Variables[Variable Type],$A2746),CHAR(34),
", VariableCode:  ",CHAR(34),INDEX(Variables[Variable Code],$A2746),CHAR(34),
", VariableNameCV:  ",CHAR(34),INDEX(Variables[Variable Name],$A2746),CHAR(34),
", VariableDefinition:  ",CHAR(34),INDEX(Variables[Variable Definition],$A2746),CHAR(34),
", SpecciationCV:  ",CHAR(34),INDEX(Variables[Speciation],$A2746),CHAR(34),
", NoDataValue:  ",CHAR(34),INDEX(Variables[No Data Value],$A2746),CHAR(34),"}"))</f>
        <v>#REF!</v>
      </c>
    </row>
    <row r="2747" spans="1:17" x14ac:dyDescent="0.25">
      <c r="A2747">
        <v>2744</v>
      </c>
      <c r="D2747" t="e">
        <f>IF(INDEX(People[First Name],$A2747)="","",
CONCATENATE("  - &amp;PersonID",TEXT($A2747,"0000"),
" {","PersonFirstName:  ",CHAR(34),INDEX(People[First Name],$A2747),CHAR(34),
", PersonMiddleName:  ",CHAR(34),INDEX(People[Middle Name],$A2747),CHAR(34),
", PersonLastName:  ",CHAR(34),INDEX(People[Last Name],$A2747),CHAR(34),"}"))</f>
        <v>#REF!</v>
      </c>
      <c r="E2747" t="e">
        <f>IF(INDEX(Organizations[Organization Type '[CV']],$A2747)="","",
CONCATENATE("  - &amp;OrganizationID",TEXT($A2747,"0000"),
" {","OrganizationTypeCV:  ",CHAR(34),INDEX(Organizations[Organization Type '[CV']],$A2747),CHAR(34),
", OrganizationCode:  ",CHAR(34),INDEX(Organizations[Organization Code],$A2747),CHAR(34),
", OrganizationName:  ",CHAR(34),INDEX(Organizations[Organization Name],$A2747),CHAR(34),
", OrganizationDescription:  ",CHAR(34),INDEX(Organizations[Organization Description],$A2747),CHAR(34),
", OrganizationLink:  ",CHAR(34),INDEX(Organizations[Organization Link],$A2747),CHAR(34),"}"))</f>
        <v>#REF!</v>
      </c>
      <c r="F2747" t="e">
        <f>IF(INDEX(People[First Name],$A2747)="","",
CONCATENATE("  - &amp;AffiliationID",TEXT($A2747,"0000"),
" {PersonID: *PersonID",TEXT($A2747,"0000"),
", OrganizationID: *OrganizationID",TEXT(MATCH(INDEX(People[Organization Name],$A2747),Organizations[Organization Name],0),"0000"),
", IsPrimaryOrganizationContact: , AffiliationStartDate: , AffiliationEndDate: , PrimaryPhone: ",
", PrimaryEmail: ",CHAR(34),INDEX(People[Primary Email],$A2747),CHAR(34),
", PrimaryAddress: ",CHAR(34),INDEX(People[Primary Address],$A2747),CHAR(34),
", PersonLink: }"))</f>
        <v>#REF!</v>
      </c>
      <c r="H2747" t="e">
        <f>IF(COUNTA(CitationInformation)=0,"",IF(INDEX(AuthorList[Author Name],$A2747)="","",
CONCATENATE("  - &amp;AuthorListID",TEXT($A2747,"0000"),
"  {CitationID: *CitationID0001",
", PersonID: *PersonID",TEXT(MATCH(INDEX(AuthorList[Author Name],$A2747),People[Full Name],0),"0000"),
", AuthorOrder: ",INDEX(AuthorList[Author Number],$A2747),"}")))</f>
        <v>#REF!</v>
      </c>
      <c r="K2747" t="e">
        <f>IF(INDEX(SamplingFeatures[Feature Code],$A2747)="","",
CONCATENATE("  - &amp;SamplingFeatureID",TEXT($A2747,"0000"),
" {","SamplingFeatureUUID:  ",CHAR(34),INDEX(SamplingFeatures[Sampling Feature UUID],$A2747),CHAR(34),
", SamplingFeatureTypeCV:  ",CHAR(34),INDEX(SamplingFeatures[Sampling Feature Type],$A2747),CHAR(34),
", SamplingFeatureCode:  ",CHAR(34),INDEX(SamplingFeatures[Feature Code],$A2747),CHAR(34),
", SamplingFeatureName:  ",CHAR(34),INDEX(SamplingFeatures[Feature Name],$A2747),CHAR(34),
", SamplingFeatureDescription:  ",CHAR(34),INDEX(SamplingFeatures[Feature Description],$A2747),CHAR(34),
", SamplingFeatureGeotypeCV:  ",CHAR(34),INDEX(SamplingFeatures[Feature Geo Type],$A2747),CHAR(34),
", FeatureGeometry:  ",CHAR(34),INDEX(SamplingFeatures[Feature Geometry],$A2747),CHAR(34),
", Elevation_m:  ",CHAR(34),INDEX(SamplingFeatures[Elevation_m],$A2747),CHAR(34),
", ElevationDatumCV:  ",CHAR(34),ElevationDatum,CHAR(34),"}"))</f>
        <v>#REF!</v>
      </c>
      <c r="L2747" t="e">
        <f>IF(INDEX(SamplingFeatures[Sampling Feature Type],$A2747)&lt;&gt;"Site","",
CONCATENATE("  - &amp;SiteID",TEXT(SUMPRODUCT(--($L$3:$L2746&lt;&gt;"")),"0000"),
" {","SamplingFeatureID:  *SamplingFeatureID",TEXT($A2747,"0000"),
", SiteTypeCV:  ",CHAR(34),INDEX(Sites[Site Type],$A2747),CHAR(34),
", Latitude:  ",INDEX(Sites[Latitude],$A2747),
", Longitude:  ",INDEX(Sites[Longitude],$A2747),
", SRSName:  ",CHAR(34),LatLonDatum,CHAR(34),"}"))</f>
        <v>#REF!</v>
      </c>
      <c r="M2747" t="e">
        <f>IF(INDEX(SamplingFeatures[Sampling Feature Type],$A2747)&lt;&gt;"Specimen","",
CONCATENATE("  - &amp;SpecimenID",TEXT(SUMPRODUCT(--($M$3:$M2746&lt;&gt;"")),"0000"),
" {","SamplingFeatureID:  *SamplingFeatureID",TEXT($A2747,"0000"),
", SpecimenTypeCV:  ",CHAR(34),INDEX(Specimens[Specimen Type],$A2747),CHAR(34),
", SpecimenMediumCV:  ",INDEX(Specimens[Specimen Medium],$A2747),
", IsFieldSpecimen:  ",CHAR(34),INDEX(Specimens[Is Field Specimen?],$A2747),CHAR(34),"}"))</f>
        <v>#REF!</v>
      </c>
      <c r="N2747" t="e">
        <f>IF(COUNTA(SpatialOffsets[])=0,"", IF(INDEX(SpatialOffsets[Spatial Offset Type],$A2747)="","",
CONCATENATE("  - &amp;SpatialOffsetID",TEXT($A2747,"0000"),
" {","SpatialOffsetTypeCV:  ",CHAR(34),INDEX(SpatialOffsets[Spatial Offset Type],$A2747),CHAR(34),
", Offset1Value:  ",INDEX(SpatialOffsets[Offset 1 Value],$A2747),
", Offset1UnitID:  ",CHAR(34),INDEX(SpatialOffsets[Offset 1 Unit],$A2747),CHAR(34),
", Offset2Value:  ",INDEX(SpatialOffsets[Offset 2 Value],$A2747),
", Offset2UnitID:  ",CHAR(34),INDEX(SpatialOffsets[Offset 2 Unit],$A2747),CHAR(34),
", Offset3Value:  ",INDEX(SpatialOffsets[Offset 3 Value],$A2747),
", Offset3UnitID:  ",CHAR(34),INDEX(SpatialOffsets[Offset 3 Unit],$A2747),CHAR(34),,"}")))</f>
        <v>#REF!</v>
      </c>
      <c r="O2747" t="e">
        <f>IF(COUNTA(RelatedFeatures[])=0,"", IF(INDEX(RelatedFeatures[First Sampling Feature Code],$A2747)="","",
CONCATENATE("  - &amp;RelationID",TEXT($A2747,"0000"),
" {","SamplingFeatureID:  *SamplingFeatureID",TEXT(MATCH(INDEX(RelatedFeatures[First Sampling Feature Code],$A2747),SamplingFeatures[Feature Code],0),"0000"),
", RelationshipTypeCV:  ",CHAR(34),INDEX(RelatedFeatures[Relationship Type],$A2747),CHAR(34),
", RelatedFeatureID: *SamplingFeatureID",TEXT(MATCH(INDEX(RelatedFeatures[Second Sampling Feature Code],$A2747),SamplingFeatures[Feature Code],0),"0000"),
", SpatialOffsetID:  ",IF(INDEX(RelatedFeatures[Offset Number],$A2747)="","",CONCATENATE("*SpatialOffsetID",TEXT(INDEX(RelatedFeatures[Offset Number],$A2747),"0000"))),"}")))</f>
        <v>#REF!</v>
      </c>
      <c r="P2747" t="e">
        <f>IF(INDEX(Methods[Method Type],$A2747)="","",
CONCATENATE("  - &amp;MethodID",TEXT($A2747,"0000"),
" {","MethodTypeCV:  ",CHAR(34),INDEX(Methods[Method Type],$A2747),CHAR(34),
", MethodCode:  ",CHAR(34),INDEX(Methods[Method Code],$A2747),CHAR(34),
", MethodName:  ",CHAR(34),INDEX(Methods[Method Name],$A2747),CHAR(34),
", MethodDescription:  ",CHAR(34),INDEX(Methods[Method Description],$A2747),CHAR(34),
", MethodLink:  ",CHAR(34),INDEX(Methods[Method Link],$A2747),CHAR(34),
", OrganizationID: *OrganizationID",TEXT(MATCH(INDEX(Methods[Organization Name],$A2747),Organizations[Organization Name],0),"0000"),"}"))</f>
        <v>#REF!</v>
      </c>
      <c r="Q2747" t="e">
        <f>IF(INDEX(Variables[Variable Type],$A2747)="","",
CONCATENATE("  - &amp;VariableID",TEXT($A2747,"0000"),
" {","VariableTypeCV:  ",CHAR(34),INDEX(Variables[Variable Type],$A2747),CHAR(34),
", VariableCode:  ",CHAR(34),INDEX(Variables[Variable Code],$A2747),CHAR(34),
", VariableNameCV:  ",CHAR(34),INDEX(Variables[Variable Name],$A2747),CHAR(34),
", VariableDefinition:  ",CHAR(34),INDEX(Variables[Variable Definition],$A2747),CHAR(34),
", SpecciationCV:  ",CHAR(34),INDEX(Variables[Speciation],$A2747),CHAR(34),
", NoDataValue:  ",CHAR(34),INDEX(Variables[No Data Value],$A2747),CHAR(34),"}"))</f>
        <v>#REF!</v>
      </c>
    </row>
    <row r="2748" spans="1:17" x14ac:dyDescent="0.25">
      <c r="A2748">
        <v>2745</v>
      </c>
      <c r="D2748" t="e">
        <f>IF(INDEX(People[First Name],$A2748)="","",
CONCATENATE("  - &amp;PersonID",TEXT($A2748,"0000"),
" {","PersonFirstName:  ",CHAR(34),INDEX(People[First Name],$A2748),CHAR(34),
", PersonMiddleName:  ",CHAR(34),INDEX(People[Middle Name],$A2748),CHAR(34),
", PersonLastName:  ",CHAR(34),INDEX(People[Last Name],$A2748),CHAR(34),"}"))</f>
        <v>#REF!</v>
      </c>
      <c r="E2748" t="e">
        <f>IF(INDEX(Organizations[Organization Type '[CV']],$A2748)="","",
CONCATENATE("  - &amp;OrganizationID",TEXT($A2748,"0000"),
" {","OrganizationTypeCV:  ",CHAR(34),INDEX(Organizations[Organization Type '[CV']],$A2748),CHAR(34),
", OrganizationCode:  ",CHAR(34),INDEX(Organizations[Organization Code],$A2748),CHAR(34),
", OrganizationName:  ",CHAR(34),INDEX(Organizations[Organization Name],$A2748),CHAR(34),
", OrganizationDescription:  ",CHAR(34),INDEX(Organizations[Organization Description],$A2748),CHAR(34),
", OrganizationLink:  ",CHAR(34),INDEX(Organizations[Organization Link],$A2748),CHAR(34),"}"))</f>
        <v>#REF!</v>
      </c>
      <c r="F2748" t="e">
        <f>IF(INDEX(People[First Name],$A2748)="","",
CONCATENATE("  - &amp;AffiliationID",TEXT($A2748,"0000"),
" {PersonID: *PersonID",TEXT($A2748,"0000"),
", OrganizationID: *OrganizationID",TEXT(MATCH(INDEX(People[Organization Name],$A2748),Organizations[Organization Name],0),"0000"),
", IsPrimaryOrganizationContact: , AffiliationStartDate: , AffiliationEndDate: , PrimaryPhone: ",
", PrimaryEmail: ",CHAR(34),INDEX(People[Primary Email],$A2748),CHAR(34),
", PrimaryAddress: ",CHAR(34),INDEX(People[Primary Address],$A2748),CHAR(34),
", PersonLink: }"))</f>
        <v>#REF!</v>
      </c>
      <c r="H2748" t="e">
        <f>IF(COUNTA(CitationInformation)=0,"",IF(INDEX(AuthorList[Author Name],$A2748)="","",
CONCATENATE("  - &amp;AuthorListID",TEXT($A2748,"0000"),
"  {CitationID: *CitationID0001",
", PersonID: *PersonID",TEXT(MATCH(INDEX(AuthorList[Author Name],$A2748),People[Full Name],0),"0000"),
", AuthorOrder: ",INDEX(AuthorList[Author Number],$A2748),"}")))</f>
        <v>#REF!</v>
      </c>
      <c r="K2748" t="e">
        <f>IF(INDEX(SamplingFeatures[Feature Code],$A2748)="","",
CONCATENATE("  - &amp;SamplingFeatureID",TEXT($A2748,"0000"),
" {","SamplingFeatureUUID:  ",CHAR(34),INDEX(SamplingFeatures[Sampling Feature UUID],$A2748),CHAR(34),
", SamplingFeatureTypeCV:  ",CHAR(34),INDEX(SamplingFeatures[Sampling Feature Type],$A2748),CHAR(34),
", SamplingFeatureCode:  ",CHAR(34),INDEX(SamplingFeatures[Feature Code],$A2748),CHAR(34),
", SamplingFeatureName:  ",CHAR(34),INDEX(SamplingFeatures[Feature Name],$A2748),CHAR(34),
", SamplingFeatureDescription:  ",CHAR(34),INDEX(SamplingFeatures[Feature Description],$A2748),CHAR(34),
", SamplingFeatureGeotypeCV:  ",CHAR(34),INDEX(SamplingFeatures[Feature Geo Type],$A2748),CHAR(34),
", FeatureGeometry:  ",CHAR(34),INDEX(SamplingFeatures[Feature Geometry],$A2748),CHAR(34),
", Elevation_m:  ",CHAR(34),INDEX(SamplingFeatures[Elevation_m],$A2748),CHAR(34),
", ElevationDatumCV:  ",CHAR(34),ElevationDatum,CHAR(34),"}"))</f>
        <v>#REF!</v>
      </c>
      <c r="L2748" t="e">
        <f>IF(INDEX(SamplingFeatures[Sampling Feature Type],$A2748)&lt;&gt;"Site","",
CONCATENATE("  - &amp;SiteID",TEXT(SUMPRODUCT(--($L$3:$L2747&lt;&gt;"")),"0000"),
" {","SamplingFeatureID:  *SamplingFeatureID",TEXT($A2748,"0000"),
", SiteTypeCV:  ",CHAR(34),INDEX(Sites[Site Type],$A2748),CHAR(34),
", Latitude:  ",INDEX(Sites[Latitude],$A2748),
", Longitude:  ",INDEX(Sites[Longitude],$A2748),
", SRSName:  ",CHAR(34),LatLonDatum,CHAR(34),"}"))</f>
        <v>#REF!</v>
      </c>
      <c r="M2748" t="e">
        <f>IF(INDEX(SamplingFeatures[Sampling Feature Type],$A2748)&lt;&gt;"Specimen","",
CONCATENATE("  - &amp;SpecimenID",TEXT(SUMPRODUCT(--($M$3:$M2747&lt;&gt;"")),"0000"),
" {","SamplingFeatureID:  *SamplingFeatureID",TEXT($A2748,"0000"),
", SpecimenTypeCV:  ",CHAR(34),INDEX(Specimens[Specimen Type],$A2748),CHAR(34),
", SpecimenMediumCV:  ",INDEX(Specimens[Specimen Medium],$A2748),
", IsFieldSpecimen:  ",CHAR(34),INDEX(Specimens[Is Field Specimen?],$A2748),CHAR(34),"}"))</f>
        <v>#REF!</v>
      </c>
      <c r="N2748" t="e">
        <f>IF(COUNTA(SpatialOffsets[])=0,"", IF(INDEX(SpatialOffsets[Spatial Offset Type],$A2748)="","",
CONCATENATE("  - &amp;SpatialOffsetID",TEXT($A2748,"0000"),
" {","SpatialOffsetTypeCV:  ",CHAR(34),INDEX(SpatialOffsets[Spatial Offset Type],$A2748),CHAR(34),
", Offset1Value:  ",INDEX(SpatialOffsets[Offset 1 Value],$A2748),
", Offset1UnitID:  ",CHAR(34),INDEX(SpatialOffsets[Offset 1 Unit],$A2748),CHAR(34),
", Offset2Value:  ",INDEX(SpatialOffsets[Offset 2 Value],$A2748),
", Offset2UnitID:  ",CHAR(34),INDEX(SpatialOffsets[Offset 2 Unit],$A2748),CHAR(34),
", Offset3Value:  ",INDEX(SpatialOffsets[Offset 3 Value],$A2748),
", Offset3UnitID:  ",CHAR(34),INDEX(SpatialOffsets[Offset 3 Unit],$A2748),CHAR(34),,"}")))</f>
        <v>#REF!</v>
      </c>
      <c r="O2748" t="e">
        <f>IF(COUNTA(RelatedFeatures[])=0,"", IF(INDEX(RelatedFeatures[First Sampling Feature Code],$A2748)="","",
CONCATENATE("  - &amp;RelationID",TEXT($A2748,"0000"),
" {","SamplingFeatureID:  *SamplingFeatureID",TEXT(MATCH(INDEX(RelatedFeatures[First Sampling Feature Code],$A2748),SamplingFeatures[Feature Code],0),"0000"),
", RelationshipTypeCV:  ",CHAR(34),INDEX(RelatedFeatures[Relationship Type],$A2748),CHAR(34),
", RelatedFeatureID: *SamplingFeatureID",TEXT(MATCH(INDEX(RelatedFeatures[Second Sampling Feature Code],$A2748),SamplingFeatures[Feature Code],0),"0000"),
", SpatialOffsetID:  ",IF(INDEX(RelatedFeatures[Offset Number],$A2748)="","",CONCATENATE("*SpatialOffsetID",TEXT(INDEX(RelatedFeatures[Offset Number],$A2748),"0000"))),"}")))</f>
        <v>#REF!</v>
      </c>
      <c r="P2748" t="e">
        <f>IF(INDEX(Methods[Method Type],$A2748)="","",
CONCATENATE("  - &amp;MethodID",TEXT($A2748,"0000"),
" {","MethodTypeCV:  ",CHAR(34),INDEX(Methods[Method Type],$A2748),CHAR(34),
", MethodCode:  ",CHAR(34),INDEX(Methods[Method Code],$A2748),CHAR(34),
", MethodName:  ",CHAR(34),INDEX(Methods[Method Name],$A2748),CHAR(34),
", MethodDescription:  ",CHAR(34),INDEX(Methods[Method Description],$A2748),CHAR(34),
", MethodLink:  ",CHAR(34),INDEX(Methods[Method Link],$A2748),CHAR(34),
", OrganizationID: *OrganizationID",TEXT(MATCH(INDEX(Methods[Organization Name],$A2748),Organizations[Organization Name],0),"0000"),"}"))</f>
        <v>#REF!</v>
      </c>
      <c r="Q2748" t="e">
        <f>IF(INDEX(Variables[Variable Type],$A2748)="","",
CONCATENATE("  - &amp;VariableID",TEXT($A2748,"0000"),
" {","VariableTypeCV:  ",CHAR(34),INDEX(Variables[Variable Type],$A2748),CHAR(34),
", VariableCode:  ",CHAR(34),INDEX(Variables[Variable Code],$A2748),CHAR(34),
", VariableNameCV:  ",CHAR(34),INDEX(Variables[Variable Name],$A2748),CHAR(34),
", VariableDefinition:  ",CHAR(34),INDEX(Variables[Variable Definition],$A2748),CHAR(34),
", SpecciationCV:  ",CHAR(34),INDEX(Variables[Speciation],$A2748),CHAR(34),
", NoDataValue:  ",CHAR(34),INDEX(Variables[No Data Value],$A2748),CHAR(34),"}"))</f>
        <v>#REF!</v>
      </c>
    </row>
    <row r="2749" spans="1:17" x14ac:dyDescent="0.25">
      <c r="A2749">
        <v>2746</v>
      </c>
      <c r="D2749" t="e">
        <f>IF(INDEX(People[First Name],$A2749)="","",
CONCATENATE("  - &amp;PersonID",TEXT($A2749,"0000"),
" {","PersonFirstName:  ",CHAR(34),INDEX(People[First Name],$A2749),CHAR(34),
", PersonMiddleName:  ",CHAR(34),INDEX(People[Middle Name],$A2749),CHAR(34),
", PersonLastName:  ",CHAR(34),INDEX(People[Last Name],$A2749),CHAR(34),"}"))</f>
        <v>#REF!</v>
      </c>
      <c r="E2749" t="e">
        <f>IF(INDEX(Organizations[Organization Type '[CV']],$A2749)="","",
CONCATENATE("  - &amp;OrganizationID",TEXT($A2749,"0000"),
" {","OrganizationTypeCV:  ",CHAR(34),INDEX(Organizations[Organization Type '[CV']],$A2749),CHAR(34),
", OrganizationCode:  ",CHAR(34),INDEX(Organizations[Organization Code],$A2749),CHAR(34),
", OrganizationName:  ",CHAR(34),INDEX(Organizations[Organization Name],$A2749),CHAR(34),
", OrganizationDescription:  ",CHAR(34),INDEX(Organizations[Organization Description],$A2749),CHAR(34),
", OrganizationLink:  ",CHAR(34),INDEX(Organizations[Organization Link],$A2749),CHAR(34),"}"))</f>
        <v>#REF!</v>
      </c>
      <c r="F2749" t="e">
        <f>IF(INDEX(People[First Name],$A2749)="","",
CONCATENATE("  - &amp;AffiliationID",TEXT($A2749,"0000"),
" {PersonID: *PersonID",TEXT($A2749,"0000"),
", OrganizationID: *OrganizationID",TEXT(MATCH(INDEX(People[Organization Name],$A2749),Organizations[Organization Name],0),"0000"),
", IsPrimaryOrganizationContact: , AffiliationStartDate: , AffiliationEndDate: , PrimaryPhone: ",
", PrimaryEmail: ",CHAR(34),INDEX(People[Primary Email],$A2749),CHAR(34),
", PrimaryAddress: ",CHAR(34),INDEX(People[Primary Address],$A2749),CHAR(34),
", PersonLink: }"))</f>
        <v>#REF!</v>
      </c>
      <c r="H2749" t="e">
        <f>IF(COUNTA(CitationInformation)=0,"",IF(INDEX(AuthorList[Author Name],$A2749)="","",
CONCATENATE("  - &amp;AuthorListID",TEXT($A2749,"0000"),
"  {CitationID: *CitationID0001",
", PersonID: *PersonID",TEXT(MATCH(INDEX(AuthorList[Author Name],$A2749),People[Full Name],0),"0000"),
", AuthorOrder: ",INDEX(AuthorList[Author Number],$A2749),"}")))</f>
        <v>#REF!</v>
      </c>
      <c r="K2749" t="e">
        <f>IF(INDEX(SamplingFeatures[Feature Code],$A2749)="","",
CONCATENATE("  - &amp;SamplingFeatureID",TEXT($A2749,"0000"),
" {","SamplingFeatureUUID:  ",CHAR(34),INDEX(SamplingFeatures[Sampling Feature UUID],$A2749),CHAR(34),
", SamplingFeatureTypeCV:  ",CHAR(34),INDEX(SamplingFeatures[Sampling Feature Type],$A2749),CHAR(34),
", SamplingFeatureCode:  ",CHAR(34),INDEX(SamplingFeatures[Feature Code],$A2749),CHAR(34),
", SamplingFeatureName:  ",CHAR(34),INDEX(SamplingFeatures[Feature Name],$A2749),CHAR(34),
", SamplingFeatureDescription:  ",CHAR(34),INDEX(SamplingFeatures[Feature Description],$A2749),CHAR(34),
", SamplingFeatureGeotypeCV:  ",CHAR(34),INDEX(SamplingFeatures[Feature Geo Type],$A2749),CHAR(34),
", FeatureGeometry:  ",CHAR(34),INDEX(SamplingFeatures[Feature Geometry],$A2749),CHAR(34),
", Elevation_m:  ",CHAR(34),INDEX(SamplingFeatures[Elevation_m],$A2749),CHAR(34),
", ElevationDatumCV:  ",CHAR(34),ElevationDatum,CHAR(34),"}"))</f>
        <v>#REF!</v>
      </c>
      <c r="L2749" t="e">
        <f>IF(INDEX(SamplingFeatures[Sampling Feature Type],$A2749)&lt;&gt;"Site","",
CONCATENATE("  - &amp;SiteID",TEXT(SUMPRODUCT(--($L$3:$L2748&lt;&gt;"")),"0000"),
" {","SamplingFeatureID:  *SamplingFeatureID",TEXT($A2749,"0000"),
", SiteTypeCV:  ",CHAR(34),INDEX(Sites[Site Type],$A2749),CHAR(34),
", Latitude:  ",INDEX(Sites[Latitude],$A2749),
", Longitude:  ",INDEX(Sites[Longitude],$A2749),
", SRSName:  ",CHAR(34),LatLonDatum,CHAR(34),"}"))</f>
        <v>#REF!</v>
      </c>
      <c r="M2749" t="e">
        <f>IF(INDEX(SamplingFeatures[Sampling Feature Type],$A2749)&lt;&gt;"Specimen","",
CONCATENATE("  - &amp;SpecimenID",TEXT(SUMPRODUCT(--($M$3:$M2748&lt;&gt;"")),"0000"),
" {","SamplingFeatureID:  *SamplingFeatureID",TEXT($A2749,"0000"),
", SpecimenTypeCV:  ",CHAR(34),INDEX(Specimens[Specimen Type],$A2749),CHAR(34),
", SpecimenMediumCV:  ",INDEX(Specimens[Specimen Medium],$A2749),
", IsFieldSpecimen:  ",CHAR(34),INDEX(Specimens[Is Field Specimen?],$A2749),CHAR(34),"}"))</f>
        <v>#REF!</v>
      </c>
      <c r="N2749" t="e">
        <f>IF(COUNTA(SpatialOffsets[])=0,"", IF(INDEX(SpatialOffsets[Spatial Offset Type],$A2749)="","",
CONCATENATE("  - &amp;SpatialOffsetID",TEXT($A2749,"0000"),
" {","SpatialOffsetTypeCV:  ",CHAR(34),INDEX(SpatialOffsets[Spatial Offset Type],$A2749),CHAR(34),
", Offset1Value:  ",INDEX(SpatialOffsets[Offset 1 Value],$A2749),
", Offset1UnitID:  ",CHAR(34),INDEX(SpatialOffsets[Offset 1 Unit],$A2749),CHAR(34),
", Offset2Value:  ",INDEX(SpatialOffsets[Offset 2 Value],$A2749),
", Offset2UnitID:  ",CHAR(34),INDEX(SpatialOffsets[Offset 2 Unit],$A2749),CHAR(34),
", Offset3Value:  ",INDEX(SpatialOffsets[Offset 3 Value],$A2749),
", Offset3UnitID:  ",CHAR(34),INDEX(SpatialOffsets[Offset 3 Unit],$A2749),CHAR(34),,"}")))</f>
        <v>#REF!</v>
      </c>
      <c r="O2749" t="e">
        <f>IF(COUNTA(RelatedFeatures[])=0,"", IF(INDEX(RelatedFeatures[First Sampling Feature Code],$A2749)="","",
CONCATENATE("  - &amp;RelationID",TEXT($A2749,"0000"),
" {","SamplingFeatureID:  *SamplingFeatureID",TEXT(MATCH(INDEX(RelatedFeatures[First Sampling Feature Code],$A2749),SamplingFeatures[Feature Code],0),"0000"),
", RelationshipTypeCV:  ",CHAR(34),INDEX(RelatedFeatures[Relationship Type],$A2749),CHAR(34),
", RelatedFeatureID: *SamplingFeatureID",TEXT(MATCH(INDEX(RelatedFeatures[Second Sampling Feature Code],$A2749),SamplingFeatures[Feature Code],0),"0000"),
", SpatialOffsetID:  ",IF(INDEX(RelatedFeatures[Offset Number],$A2749)="","",CONCATENATE("*SpatialOffsetID",TEXT(INDEX(RelatedFeatures[Offset Number],$A2749),"0000"))),"}")))</f>
        <v>#REF!</v>
      </c>
      <c r="P2749" t="e">
        <f>IF(INDEX(Methods[Method Type],$A2749)="","",
CONCATENATE("  - &amp;MethodID",TEXT($A2749,"0000"),
" {","MethodTypeCV:  ",CHAR(34),INDEX(Methods[Method Type],$A2749),CHAR(34),
", MethodCode:  ",CHAR(34),INDEX(Methods[Method Code],$A2749),CHAR(34),
", MethodName:  ",CHAR(34),INDEX(Methods[Method Name],$A2749),CHAR(34),
", MethodDescription:  ",CHAR(34),INDEX(Methods[Method Description],$A2749),CHAR(34),
", MethodLink:  ",CHAR(34),INDEX(Methods[Method Link],$A2749),CHAR(34),
", OrganizationID: *OrganizationID",TEXT(MATCH(INDEX(Methods[Organization Name],$A2749),Organizations[Organization Name],0),"0000"),"}"))</f>
        <v>#REF!</v>
      </c>
      <c r="Q2749" t="e">
        <f>IF(INDEX(Variables[Variable Type],$A2749)="","",
CONCATENATE("  - &amp;VariableID",TEXT($A2749,"0000"),
" {","VariableTypeCV:  ",CHAR(34),INDEX(Variables[Variable Type],$A2749),CHAR(34),
", VariableCode:  ",CHAR(34),INDEX(Variables[Variable Code],$A2749),CHAR(34),
", VariableNameCV:  ",CHAR(34),INDEX(Variables[Variable Name],$A2749),CHAR(34),
", VariableDefinition:  ",CHAR(34),INDEX(Variables[Variable Definition],$A2749),CHAR(34),
", SpecciationCV:  ",CHAR(34),INDEX(Variables[Speciation],$A2749),CHAR(34),
", NoDataValue:  ",CHAR(34),INDEX(Variables[No Data Value],$A2749),CHAR(34),"}"))</f>
        <v>#REF!</v>
      </c>
    </row>
    <row r="2750" spans="1:17" x14ac:dyDescent="0.25">
      <c r="A2750">
        <v>2747</v>
      </c>
      <c r="D2750" t="e">
        <f>IF(INDEX(People[First Name],$A2750)="","",
CONCATENATE("  - &amp;PersonID",TEXT($A2750,"0000"),
" {","PersonFirstName:  ",CHAR(34),INDEX(People[First Name],$A2750),CHAR(34),
", PersonMiddleName:  ",CHAR(34),INDEX(People[Middle Name],$A2750),CHAR(34),
", PersonLastName:  ",CHAR(34),INDEX(People[Last Name],$A2750),CHAR(34),"}"))</f>
        <v>#REF!</v>
      </c>
      <c r="E2750" t="e">
        <f>IF(INDEX(Organizations[Organization Type '[CV']],$A2750)="","",
CONCATENATE("  - &amp;OrganizationID",TEXT($A2750,"0000"),
" {","OrganizationTypeCV:  ",CHAR(34),INDEX(Organizations[Organization Type '[CV']],$A2750),CHAR(34),
", OrganizationCode:  ",CHAR(34),INDEX(Organizations[Organization Code],$A2750),CHAR(34),
", OrganizationName:  ",CHAR(34),INDEX(Organizations[Organization Name],$A2750),CHAR(34),
", OrganizationDescription:  ",CHAR(34),INDEX(Organizations[Organization Description],$A2750),CHAR(34),
", OrganizationLink:  ",CHAR(34),INDEX(Organizations[Organization Link],$A2750),CHAR(34),"}"))</f>
        <v>#REF!</v>
      </c>
      <c r="F2750" t="e">
        <f>IF(INDEX(People[First Name],$A2750)="","",
CONCATENATE("  - &amp;AffiliationID",TEXT($A2750,"0000"),
" {PersonID: *PersonID",TEXT($A2750,"0000"),
", OrganizationID: *OrganizationID",TEXT(MATCH(INDEX(People[Organization Name],$A2750),Organizations[Organization Name],0),"0000"),
", IsPrimaryOrganizationContact: , AffiliationStartDate: , AffiliationEndDate: , PrimaryPhone: ",
", PrimaryEmail: ",CHAR(34),INDEX(People[Primary Email],$A2750),CHAR(34),
", PrimaryAddress: ",CHAR(34),INDEX(People[Primary Address],$A2750),CHAR(34),
", PersonLink: }"))</f>
        <v>#REF!</v>
      </c>
      <c r="H2750" t="e">
        <f>IF(COUNTA(CitationInformation)=0,"",IF(INDEX(AuthorList[Author Name],$A2750)="","",
CONCATENATE("  - &amp;AuthorListID",TEXT($A2750,"0000"),
"  {CitationID: *CitationID0001",
", PersonID: *PersonID",TEXT(MATCH(INDEX(AuthorList[Author Name],$A2750),People[Full Name],0),"0000"),
", AuthorOrder: ",INDEX(AuthorList[Author Number],$A2750),"}")))</f>
        <v>#REF!</v>
      </c>
      <c r="K2750" t="e">
        <f>IF(INDEX(SamplingFeatures[Feature Code],$A2750)="","",
CONCATENATE("  - &amp;SamplingFeatureID",TEXT($A2750,"0000"),
" {","SamplingFeatureUUID:  ",CHAR(34),INDEX(SamplingFeatures[Sampling Feature UUID],$A2750),CHAR(34),
", SamplingFeatureTypeCV:  ",CHAR(34),INDEX(SamplingFeatures[Sampling Feature Type],$A2750),CHAR(34),
", SamplingFeatureCode:  ",CHAR(34),INDEX(SamplingFeatures[Feature Code],$A2750),CHAR(34),
", SamplingFeatureName:  ",CHAR(34),INDEX(SamplingFeatures[Feature Name],$A2750),CHAR(34),
", SamplingFeatureDescription:  ",CHAR(34),INDEX(SamplingFeatures[Feature Description],$A2750),CHAR(34),
", SamplingFeatureGeotypeCV:  ",CHAR(34),INDEX(SamplingFeatures[Feature Geo Type],$A2750),CHAR(34),
", FeatureGeometry:  ",CHAR(34),INDEX(SamplingFeatures[Feature Geometry],$A2750),CHAR(34),
", Elevation_m:  ",CHAR(34),INDEX(SamplingFeatures[Elevation_m],$A2750),CHAR(34),
", ElevationDatumCV:  ",CHAR(34),ElevationDatum,CHAR(34),"}"))</f>
        <v>#REF!</v>
      </c>
      <c r="L2750" t="e">
        <f>IF(INDEX(SamplingFeatures[Sampling Feature Type],$A2750)&lt;&gt;"Site","",
CONCATENATE("  - &amp;SiteID",TEXT(SUMPRODUCT(--($L$3:$L2749&lt;&gt;"")),"0000"),
" {","SamplingFeatureID:  *SamplingFeatureID",TEXT($A2750,"0000"),
", SiteTypeCV:  ",CHAR(34),INDEX(Sites[Site Type],$A2750),CHAR(34),
", Latitude:  ",INDEX(Sites[Latitude],$A2750),
", Longitude:  ",INDEX(Sites[Longitude],$A2750),
", SRSName:  ",CHAR(34),LatLonDatum,CHAR(34),"}"))</f>
        <v>#REF!</v>
      </c>
      <c r="M2750" t="e">
        <f>IF(INDEX(SamplingFeatures[Sampling Feature Type],$A2750)&lt;&gt;"Specimen","",
CONCATENATE("  - &amp;SpecimenID",TEXT(SUMPRODUCT(--($M$3:$M2749&lt;&gt;"")),"0000"),
" {","SamplingFeatureID:  *SamplingFeatureID",TEXT($A2750,"0000"),
", SpecimenTypeCV:  ",CHAR(34),INDEX(Specimens[Specimen Type],$A2750),CHAR(34),
", SpecimenMediumCV:  ",INDEX(Specimens[Specimen Medium],$A2750),
", IsFieldSpecimen:  ",CHAR(34),INDEX(Specimens[Is Field Specimen?],$A2750),CHAR(34),"}"))</f>
        <v>#REF!</v>
      </c>
      <c r="N2750" t="e">
        <f>IF(COUNTA(SpatialOffsets[])=0,"", IF(INDEX(SpatialOffsets[Spatial Offset Type],$A2750)="","",
CONCATENATE("  - &amp;SpatialOffsetID",TEXT($A2750,"0000"),
" {","SpatialOffsetTypeCV:  ",CHAR(34),INDEX(SpatialOffsets[Spatial Offset Type],$A2750),CHAR(34),
", Offset1Value:  ",INDEX(SpatialOffsets[Offset 1 Value],$A2750),
", Offset1UnitID:  ",CHAR(34),INDEX(SpatialOffsets[Offset 1 Unit],$A2750),CHAR(34),
", Offset2Value:  ",INDEX(SpatialOffsets[Offset 2 Value],$A2750),
", Offset2UnitID:  ",CHAR(34),INDEX(SpatialOffsets[Offset 2 Unit],$A2750),CHAR(34),
", Offset3Value:  ",INDEX(SpatialOffsets[Offset 3 Value],$A2750),
", Offset3UnitID:  ",CHAR(34),INDEX(SpatialOffsets[Offset 3 Unit],$A2750),CHAR(34),,"}")))</f>
        <v>#REF!</v>
      </c>
      <c r="O2750" t="e">
        <f>IF(COUNTA(RelatedFeatures[])=0,"", IF(INDEX(RelatedFeatures[First Sampling Feature Code],$A2750)="","",
CONCATENATE("  - &amp;RelationID",TEXT($A2750,"0000"),
" {","SamplingFeatureID:  *SamplingFeatureID",TEXT(MATCH(INDEX(RelatedFeatures[First Sampling Feature Code],$A2750),SamplingFeatures[Feature Code],0),"0000"),
", RelationshipTypeCV:  ",CHAR(34),INDEX(RelatedFeatures[Relationship Type],$A2750),CHAR(34),
", RelatedFeatureID: *SamplingFeatureID",TEXT(MATCH(INDEX(RelatedFeatures[Second Sampling Feature Code],$A2750),SamplingFeatures[Feature Code],0),"0000"),
", SpatialOffsetID:  ",IF(INDEX(RelatedFeatures[Offset Number],$A2750)="","",CONCATENATE("*SpatialOffsetID",TEXT(INDEX(RelatedFeatures[Offset Number],$A2750),"0000"))),"}")))</f>
        <v>#REF!</v>
      </c>
      <c r="P2750" t="e">
        <f>IF(INDEX(Methods[Method Type],$A2750)="","",
CONCATENATE("  - &amp;MethodID",TEXT($A2750,"0000"),
" {","MethodTypeCV:  ",CHAR(34),INDEX(Methods[Method Type],$A2750),CHAR(34),
", MethodCode:  ",CHAR(34),INDEX(Methods[Method Code],$A2750),CHAR(34),
", MethodName:  ",CHAR(34),INDEX(Methods[Method Name],$A2750),CHAR(34),
", MethodDescription:  ",CHAR(34),INDEX(Methods[Method Description],$A2750),CHAR(34),
", MethodLink:  ",CHAR(34),INDEX(Methods[Method Link],$A2750),CHAR(34),
", OrganizationID: *OrganizationID",TEXT(MATCH(INDEX(Methods[Organization Name],$A2750),Organizations[Organization Name],0),"0000"),"}"))</f>
        <v>#REF!</v>
      </c>
      <c r="Q2750" t="e">
        <f>IF(INDEX(Variables[Variable Type],$A2750)="","",
CONCATENATE("  - &amp;VariableID",TEXT($A2750,"0000"),
" {","VariableTypeCV:  ",CHAR(34),INDEX(Variables[Variable Type],$A2750),CHAR(34),
", VariableCode:  ",CHAR(34),INDEX(Variables[Variable Code],$A2750),CHAR(34),
", VariableNameCV:  ",CHAR(34),INDEX(Variables[Variable Name],$A2750),CHAR(34),
", VariableDefinition:  ",CHAR(34),INDEX(Variables[Variable Definition],$A2750),CHAR(34),
", SpecciationCV:  ",CHAR(34),INDEX(Variables[Speciation],$A2750),CHAR(34),
", NoDataValue:  ",CHAR(34),INDEX(Variables[No Data Value],$A2750),CHAR(34),"}"))</f>
        <v>#REF!</v>
      </c>
    </row>
    <row r="2751" spans="1:17" x14ac:dyDescent="0.25">
      <c r="A2751">
        <v>2748</v>
      </c>
      <c r="D2751" t="e">
        <f>IF(INDEX(People[First Name],$A2751)="","",
CONCATENATE("  - &amp;PersonID",TEXT($A2751,"0000"),
" {","PersonFirstName:  ",CHAR(34),INDEX(People[First Name],$A2751),CHAR(34),
", PersonMiddleName:  ",CHAR(34),INDEX(People[Middle Name],$A2751),CHAR(34),
", PersonLastName:  ",CHAR(34),INDEX(People[Last Name],$A2751),CHAR(34),"}"))</f>
        <v>#REF!</v>
      </c>
      <c r="E2751" t="e">
        <f>IF(INDEX(Organizations[Organization Type '[CV']],$A2751)="","",
CONCATENATE("  - &amp;OrganizationID",TEXT($A2751,"0000"),
" {","OrganizationTypeCV:  ",CHAR(34),INDEX(Organizations[Organization Type '[CV']],$A2751),CHAR(34),
", OrganizationCode:  ",CHAR(34),INDEX(Organizations[Organization Code],$A2751),CHAR(34),
", OrganizationName:  ",CHAR(34),INDEX(Organizations[Organization Name],$A2751),CHAR(34),
", OrganizationDescription:  ",CHAR(34),INDEX(Organizations[Organization Description],$A2751),CHAR(34),
", OrganizationLink:  ",CHAR(34),INDEX(Organizations[Organization Link],$A2751),CHAR(34),"}"))</f>
        <v>#REF!</v>
      </c>
      <c r="F2751" t="e">
        <f>IF(INDEX(People[First Name],$A2751)="","",
CONCATENATE("  - &amp;AffiliationID",TEXT($A2751,"0000"),
" {PersonID: *PersonID",TEXT($A2751,"0000"),
", OrganizationID: *OrganizationID",TEXT(MATCH(INDEX(People[Organization Name],$A2751),Organizations[Organization Name],0),"0000"),
", IsPrimaryOrganizationContact: , AffiliationStartDate: , AffiliationEndDate: , PrimaryPhone: ",
", PrimaryEmail: ",CHAR(34),INDEX(People[Primary Email],$A2751),CHAR(34),
", PrimaryAddress: ",CHAR(34),INDEX(People[Primary Address],$A2751),CHAR(34),
", PersonLink: }"))</f>
        <v>#REF!</v>
      </c>
      <c r="H2751" t="e">
        <f>IF(COUNTA(CitationInformation)=0,"",IF(INDEX(AuthorList[Author Name],$A2751)="","",
CONCATENATE("  - &amp;AuthorListID",TEXT($A2751,"0000"),
"  {CitationID: *CitationID0001",
", PersonID: *PersonID",TEXT(MATCH(INDEX(AuthorList[Author Name],$A2751),People[Full Name],0),"0000"),
", AuthorOrder: ",INDEX(AuthorList[Author Number],$A2751),"}")))</f>
        <v>#REF!</v>
      </c>
      <c r="K2751" t="e">
        <f>IF(INDEX(SamplingFeatures[Feature Code],$A2751)="","",
CONCATENATE("  - &amp;SamplingFeatureID",TEXT($A2751,"0000"),
" {","SamplingFeatureUUID:  ",CHAR(34),INDEX(SamplingFeatures[Sampling Feature UUID],$A2751),CHAR(34),
", SamplingFeatureTypeCV:  ",CHAR(34),INDEX(SamplingFeatures[Sampling Feature Type],$A2751),CHAR(34),
", SamplingFeatureCode:  ",CHAR(34),INDEX(SamplingFeatures[Feature Code],$A2751),CHAR(34),
", SamplingFeatureName:  ",CHAR(34),INDEX(SamplingFeatures[Feature Name],$A2751),CHAR(34),
", SamplingFeatureDescription:  ",CHAR(34),INDEX(SamplingFeatures[Feature Description],$A2751),CHAR(34),
", SamplingFeatureGeotypeCV:  ",CHAR(34),INDEX(SamplingFeatures[Feature Geo Type],$A2751),CHAR(34),
", FeatureGeometry:  ",CHAR(34),INDEX(SamplingFeatures[Feature Geometry],$A2751),CHAR(34),
", Elevation_m:  ",CHAR(34),INDEX(SamplingFeatures[Elevation_m],$A2751),CHAR(34),
", ElevationDatumCV:  ",CHAR(34),ElevationDatum,CHAR(34),"}"))</f>
        <v>#REF!</v>
      </c>
      <c r="L2751" t="e">
        <f>IF(INDEX(SamplingFeatures[Sampling Feature Type],$A2751)&lt;&gt;"Site","",
CONCATENATE("  - &amp;SiteID",TEXT(SUMPRODUCT(--($L$3:$L2750&lt;&gt;"")),"0000"),
" {","SamplingFeatureID:  *SamplingFeatureID",TEXT($A2751,"0000"),
", SiteTypeCV:  ",CHAR(34),INDEX(Sites[Site Type],$A2751),CHAR(34),
", Latitude:  ",INDEX(Sites[Latitude],$A2751),
", Longitude:  ",INDEX(Sites[Longitude],$A2751),
", SRSName:  ",CHAR(34),LatLonDatum,CHAR(34),"}"))</f>
        <v>#REF!</v>
      </c>
      <c r="M2751" t="e">
        <f>IF(INDEX(SamplingFeatures[Sampling Feature Type],$A2751)&lt;&gt;"Specimen","",
CONCATENATE("  - &amp;SpecimenID",TEXT(SUMPRODUCT(--($M$3:$M2750&lt;&gt;"")),"0000"),
" {","SamplingFeatureID:  *SamplingFeatureID",TEXT($A2751,"0000"),
", SpecimenTypeCV:  ",CHAR(34),INDEX(Specimens[Specimen Type],$A2751),CHAR(34),
", SpecimenMediumCV:  ",INDEX(Specimens[Specimen Medium],$A2751),
", IsFieldSpecimen:  ",CHAR(34),INDEX(Specimens[Is Field Specimen?],$A2751),CHAR(34),"}"))</f>
        <v>#REF!</v>
      </c>
      <c r="N2751" t="e">
        <f>IF(COUNTA(SpatialOffsets[])=0,"", IF(INDEX(SpatialOffsets[Spatial Offset Type],$A2751)="","",
CONCATENATE("  - &amp;SpatialOffsetID",TEXT($A2751,"0000"),
" {","SpatialOffsetTypeCV:  ",CHAR(34),INDEX(SpatialOffsets[Spatial Offset Type],$A2751),CHAR(34),
", Offset1Value:  ",INDEX(SpatialOffsets[Offset 1 Value],$A2751),
", Offset1UnitID:  ",CHAR(34),INDEX(SpatialOffsets[Offset 1 Unit],$A2751),CHAR(34),
", Offset2Value:  ",INDEX(SpatialOffsets[Offset 2 Value],$A2751),
", Offset2UnitID:  ",CHAR(34),INDEX(SpatialOffsets[Offset 2 Unit],$A2751),CHAR(34),
", Offset3Value:  ",INDEX(SpatialOffsets[Offset 3 Value],$A2751),
", Offset3UnitID:  ",CHAR(34),INDEX(SpatialOffsets[Offset 3 Unit],$A2751),CHAR(34),,"}")))</f>
        <v>#REF!</v>
      </c>
      <c r="O2751" t="e">
        <f>IF(COUNTA(RelatedFeatures[])=0,"", IF(INDEX(RelatedFeatures[First Sampling Feature Code],$A2751)="","",
CONCATENATE("  - &amp;RelationID",TEXT($A2751,"0000"),
" {","SamplingFeatureID:  *SamplingFeatureID",TEXT(MATCH(INDEX(RelatedFeatures[First Sampling Feature Code],$A2751),SamplingFeatures[Feature Code],0),"0000"),
", RelationshipTypeCV:  ",CHAR(34),INDEX(RelatedFeatures[Relationship Type],$A2751),CHAR(34),
", RelatedFeatureID: *SamplingFeatureID",TEXT(MATCH(INDEX(RelatedFeatures[Second Sampling Feature Code],$A2751),SamplingFeatures[Feature Code],0),"0000"),
", SpatialOffsetID:  ",IF(INDEX(RelatedFeatures[Offset Number],$A2751)="","",CONCATENATE("*SpatialOffsetID",TEXT(INDEX(RelatedFeatures[Offset Number],$A2751),"0000"))),"}")))</f>
        <v>#REF!</v>
      </c>
      <c r="P2751" t="e">
        <f>IF(INDEX(Methods[Method Type],$A2751)="","",
CONCATENATE("  - &amp;MethodID",TEXT($A2751,"0000"),
" {","MethodTypeCV:  ",CHAR(34),INDEX(Methods[Method Type],$A2751),CHAR(34),
", MethodCode:  ",CHAR(34),INDEX(Methods[Method Code],$A2751),CHAR(34),
", MethodName:  ",CHAR(34),INDEX(Methods[Method Name],$A2751),CHAR(34),
", MethodDescription:  ",CHAR(34),INDEX(Methods[Method Description],$A2751),CHAR(34),
", MethodLink:  ",CHAR(34),INDEX(Methods[Method Link],$A2751),CHAR(34),
", OrganizationID: *OrganizationID",TEXT(MATCH(INDEX(Methods[Organization Name],$A2751),Organizations[Organization Name],0),"0000"),"}"))</f>
        <v>#REF!</v>
      </c>
      <c r="Q2751" t="e">
        <f>IF(INDEX(Variables[Variable Type],$A2751)="","",
CONCATENATE("  - &amp;VariableID",TEXT($A2751,"0000"),
" {","VariableTypeCV:  ",CHAR(34),INDEX(Variables[Variable Type],$A2751),CHAR(34),
", VariableCode:  ",CHAR(34),INDEX(Variables[Variable Code],$A2751),CHAR(34),
", VariableNameCV:  ",CHAR(34),INDEX(Variables[Variable Name],$A2751),CHAR(34),
", VariableDefinition:  ",CHAR(34),INDEX(Variables[Variable Definition],$A2751),CHAR(34),
", SpecciationCV:  ",CHAR(34),INDEX(Variables[Speciation],$A2751),CHAR(34),
", NoDataValue:  ",CHAR(34),INDEX(Variables[No Data Value],$A2751),CHAR(34),"}"))</f>
        <v>#REF!</v>
      </c>
    </row>
    <row r="2752" spans="1:17" x14ac:dyDescent="0.25">
      <c r="A2752">
        <v>2749</v>
      </c>
      <c r="D2752" t="e">
        <f>IF(INDEX(People[First Name],$A2752)="","",
CONCATENATE("  - &amp;PersonID",TEXT($A2752,"0000"),
" {","PersonFirstName:  ",CHAR(34),INDEX(People[First Name],$A2752),CHAR(34),
", PersonMiddleName:  ",CHAR(34),INDEX(People[Middle Name],$A2752),CHAR(34),
", PersonLastName:  ",CHAR(34),INDEX(People[Last Name],$A2752),CHAR(34),"}"))</f>
        <v>#REF!</v>
      </c>
      <c r="E2752" t="e">
        <f>IF(INDEX(Organizations[Organization Type '[CV']],$A2752)="","",
CONCATENATE("  - &amp;OrganizationID",TEXT($A2752,"0000"),
" {","OrganizationTypeCV:  ",CHAR(34),INDEX(Organizations[Organization Type '[CV']],$A2752),CHAR(34),
", OrganizationCode:  ",CHAR(34),INDEX(Organizations[Organization Code],$A2752),CHAR(34),
", OrganizationName:  ",CHAR(34),INDEX(Organizations[Organization Name],$A2752),CHAR(34),
", OrganizationDescription:  ",CHAR(34),INDEX(Organizations[Organization Description],$A2752),CHAR(34),
", OrganizationLink:  ",CHAR(34),INDEX(Organizations[Organization Link],$A2752),CHAR(34),"}"))</f>
        <v>#REF!</v>
      </c>
      <c r="F2752" t="e">
        <f>IF(INDEX(People[First Name],$A2752)="","",
CONCATENATE("  - &amp;AffiliationID",TEXT($A2752,"0000"),
" {PersonID: *PersonID",TEXT($A2752,"0000"),
", OrganizationID: *OrganizationID",TEXT(MATCH(INDEX(People[Organization Name],$A2752),Organizations[Organization Name],0),"0000"),
", IsPrimaryOrganizationContact: , AffiliationStartDate: , AffiliationEndDate: , PrimaryPhone: ",
", PrimaryEmail: ",CHAR(34),INDEX(People[Primary Email],$A2752),CHAR(34),
", PrimaryAddress: ",CHAR(34),INDEX(People[Primary Address],$A2752),CHAR(34),
", PersonLink: }"))</f>
        <v>#REF!</v>
      </c>
      <c r="H2752" t="e">
        <f>IF(COUNTA(CitationInformation)=0,"",IF(INDEX(AuthorList[Author Name],$A2752)="","",
CONCATENATE("  - &amp;AuthorListID",TEXT($A2752,"0000"),
"  {CitationID: *CitationID0001",
", PersonID: *PersonID",TEXT(MATCH(INDEX(AuthorList[Author Name],$A2752),People[Full Name],0),"0000"),
", AuthorOrder: ",INDEX(AuthorList[Author Number],$A2752),"}")))</f>
        <v>#REF!</v>
      </c>
      <c r="K2752" t="e">
        <f>IF(INDEX(SamplingFeatures[Feature Code],$A2752)="","",
CONCATENATE("  - &amp;SamplingFeatureID",TEXT($A2752,"0000"),
" {","SamplingFeatureUUID:  ",CHAR(34),INDEX(SamplingFeatures[Sampling Feature UUID],$A2752),CHAR(34),
", SamplingFeatureTypeCV:  ",CHAR(34),INDEX(SamplingFeatures[Sampling Feature Type],$A2752),CHAR(34),
", SamplingFeatureCode:  ",CHAR(34),INDEX(SamplingFeatures[Feature Code],$A2752),CHAR(34),
", SamplingFeatureName:  ",CHAR(34),INDEX(SamplingFeatures[Feature Name],$A2752),CHAR(34),
", SamplingFeatureDescription:  ",CHAR(34),INDEX(SamplingFeatures[Feature Description],$A2752),CHAR(34),
", SamplingFeatureGeotypeCV:  ",CHAR(34),INDEX(SamplingFeatures[Feature Geo Type],$A2752),CHAR(34),
", FeatureGeometry:  ",CHAR(34),INDEX(SamplingFeatures[Feature Geometry],$A2752),CHAR(34),
", Elevation_m:  ",CHAR(34),INDEX(SamplingFeatures[Elevation_m],$A2752),CHAR(34),
", ElevationDatumCV:  ",CHAR(34),ElevationDatum,CHAR(34),"}"))</f>
        <v>#REF!</v>
      </c>
      <c r="L2752" t="e">
        <f>IF(INDEX(SamplingFeatures[Sampling Feature Type],$A2752)&lt;&gt;"Site","",
CONCATENATE("  - &amp;SiteID",TEXT(SUMPRODUCT(--($L$3:$L2751&lt;&gt;"")),"0000"),
" {","SamplingFeatureID:  *SamplingFeatureID",TEXT($A2752,"0000"),
", SiteTypeCV:  ",CHAR(34),INDEX(Sites[Site Type],$A2752),CHAR(34),
", Latitude:  ",INDEX(Sites[Latitude],$A2752),
", Longitude:  ",INDEX(Sites[Longitude],$A2752),
", SRSName:  ",CHAR(34),LatLonDatum,CHAR(34),"}"))</f>
        <v>#REF!</v>
      </c>
      <c r="M2752" t="e">
        <f>IF(INDEX(SamplingFeatures[Sampling Feature Type],$A2752)&lt;&gt;"Specimen","",
CONCATENATE("  - &amp;SpecimenID",TEXT(SUMPRODUCT(--($M$3:$M2751&lt;&gt;"")),"0000"),
" {","SamplingFeatureID:  *SamplingFeatureID",TEXT($A2752,"0000"),
", SpecimenTypeCV:  ",CHAR(34),INDEX(Specimens[Specimen Type],$A2752),CHAR(34),
", SpecimenMediumCV:  ",INDEX(Specimens[Specimen Medium],$A2752),
", IsFieldSpecimen:  ",CHAR(34),INDEX(Specimens[Is Field Specimen?],$A2752),CHAR(34),"}"))</f>
        <v>#REF!</v>
      </c>
      <c r="N2752" t="e">
        <f>IF(COUNTA(SpatialOffsets[])=0,"", IF(INDEX(SpatialOffsets[Spatial Offset Type],$A2752)="","",
CONCATENATE("  - &amp;SpatialOffsetID",TEXT($A2752,"0000"),
" {","SpatialOffsetTypeCV:  ",CHAR(34),INDEX(SpatialOffsets[Spatial Offset Type],$A2752),CHAR(34),
", Offset1Value:  ",INDEX(SpatialOffsets[Offset 1 Value],$A2752),
", Offset1UnitID:  ",CHAR(34),INDEX(SpatialOffsets[Offset 1 Unit],$A2752),CHAR(34),
", Offset2Value:  ",INDEX(SpatialOffsets[Offset 2 Value],$A2752),
", Offset2UnitID:  ",CHAR(34),INDEX(SpatialOffsets[Offset 2 Unit],$A2752),CHAR(34),
", Offset3Value:  ",INDEX(SpatialOffsets[Offset 3 Value],$A2752),
", Offset3UnitID:  ",CHAR(34),INDEX(SpatialOffsets[Offset 3 Unit],$A2752),CHAR(34),,"}")))</f>
        <v>#REF!</v>
      </c>
      <c r="O2752" t="e">
        <f>IF(COUNTA(RelatedFeatures[])=0,"", IF(INDEX(RelatedFeatures[First Sampling Feature Code],$A2752)="","",
CONCATENATE("  - &amp;RelationID",TEXT($A2752,"0000"),
" {","SamplingFeatureID:  *SamplingFeatureID",TEXT(MATCH(INDEX(RelatedFeatures[First Sampling Feature Code],$A2752),SamplingFeatures[Feature Code],0),"0000"),
", RelationshipTypeCV:  ",CHAR(34),INDEX(RelatedFeatures[Relationship Type],$A2752),CHAR(34),
", RelatedFeatureID: *SamplingFeatureID",TEXT(MATCH(INDEX(RelatedFeatures[Second Sampling Feature Code],$A2752),SamplingFeatures[Feature Code],0),"0000"),
", SpatialOffsetID:  ",IF(INDEX(RelatedFeatures[Offset Number],$A2752)="","",CONCATENATE("*SpatialOffsetID",TEXT(INDEX(RelatedFeatures[Offset Number],$A2752),"0000"))),"}")))</f>
        <v>#REF!</v>
      </c>
      <c r="P2752" t="e">
        <f>IF(INDEX(Methods[Method Type],$A2752)="","",
CONCATENATE("  - &amp;MethodID",TEXT($A2752,"0000"),
" {","MethodTypeCV:  ",CHAR(34),INDEX(Methods[Method Type],$A2752),CHAR(34),
", MethodCode:  ",CHAR(34),INDEX(Methods[Method Code],$A2752),CHAR(34),
", MethodName:  ",CHAR(34),INDEX(Methods[Method Name],$A2752),CHAR(34),
", MethodDescription:  ",CHAR(34),INDEX(Methods[Method Description],$A2752),CHAR(34),
", MethodLink:  ",CHAR(34),INDEX(Methods[Method Link],$A2752),CHAR(34),
", OrganizationID: *OrganizationID",TEXT(MATCH(INDEX(Methods[Organization Name],$A2752),Organizations[Organization Name],0),"0000"),"}"))</f>
        <v>#REF!</v>
      </c>
      <c r="Q2752" t="e">
        <f>IF(INDEX(Variables[Variable Type],$A2752)="","",
CONCATENATE("  - &amp;VariableID",TEXT($A2752,"0000"),
" {","VariableTypeCV:  ",CHAR(34),INDEX(Variables[Variable Type],$A2752),CHAR(34),
", VariableCode:  ",CHAR(34),INDEX(Variables[Variable Code],$A2752),CHAR(34),
", VariableNameCV:  ",CHAR(34),INDEX(Variables[Variable Name],$A2752),CHAR(34),
", VariableDefinition:  ",CHAR(34),INDEX(Variables[Variable Definition],$A2752),CHAR(34),
", SpecciationCV:  ",CHAR(34),INDEX(Variables[Speciation],$A2752),CHAR(34),
", NoDataValue:  ",CHAR(34),INDEX(Variables[No Data Value],$A2752),CHAR(34),"}"))</f>
        <v>#REF!</v>
      </c>
    </row>
    <row r="2753" spans="1:17" x14ac:dyDescent="0.25">
      <c r="A2753">
        <v>2750</v>
      </c>
      <c r="D2753" t="e">
        <f>IF(INDEX(People[First Name],$A2753)="","",
CONCATENATE("  - &amp;PersonID",TEXT($A2753,"0000"),
" {","PersonFirstName:  ",CHAR(34),INDEX(People[First Name],$A2753),CHAR(34),
", PersonMiddleName:  ",CHAR(34),INDEX(People[Middle Name],$A2753),CHAR(34),
", PersonLastName:  ",CHAR(34),INDEX(People[Last Name],$A2753),CHAR(34),"}"))</f>
        <v>#REF!</v>
      </c>
      <c r="E2753" t="e">
        <f>IF(INDEX(Organizations[Organization Type '[CV']],$A2753)="","",
CONCATENATE("  - &amp;OrganizationID",TEXT($A2753,"0000"),
" {","OrganizationTypeCV:  ",CHAR(34),INDEX(Organizations[Organization Type '[CV']],$A2753),CHAR(34),
", OrganizationCode:  ",CHAR(34),INDEX(Organizations[Organization Code],$A2753),CHAR(34),
", OrganizationName:  ",CHAR(34),INDEX(Organizations[Organization Name],$A2753),CHAR(34),
", OrganizationDescription:  ",CHAR(34),INDEX(Organizations[Organization Description],$A2753),CHAR(34),
", OrganizationLink:  ",CHAR(34),INDEX(Organizations[Organization Link],$A2753),CHAR(34),"}"))</f>
        <v>#REF!</v>
      </c>
      <c r="F2753" t="e">
        <f>IF(INDEX(People[First Name],$A2753)="","",
CONCATENATE("  - &amp;AffiliationID",TEXT($A2753,"0000"),
" {PersonID: *PersonID",TEXT($A2753,"0000"),
", OrganizationID: *OrganizationID",TEXT(MATCH(INDEX(People[Organization Name],$A2753),Organizations[Organization Name],0),"0000"),
", IsPrimaryOrganizationContact: , AffiliationStartDate: , AffiliationEndDate: , PrimaryPhone: ",
", PrimaryEmail: ",CHAR(34),INDEX(People[Primary Email],$A2753),CHAR(34),
", PrimaryAddress: ",CHAR(34),INDEX(People[Primary Address],$A2753),CHAR(34),
", PersonLink: }"))</f>
        <v>#REF!</v>
      </c>
      <c r="H2753" t="e">
        <f>IF(COUNTA(CitationInformation)=0,"",IF(INDEX(AuthorList[Author Name],$A2753)="","",
CONCATENATE("  - &amp;AuthorListID",TEXT($A2753,"0000"),
"  {CitationID: *CitationID0001",
", PersonID: *PersonID",TEXT(MATCH(INDEX(AuthorList[Author Name],$A2753),People[Full Name],0),"0000"),
", AuthorOrder: ",INDEX(AuthorList[Author Number],$A2753),"}")))</f>
        <v>#REF!</v>
      </c>
      <c r="K2753" t="e">
        <f>IF(INDEX(SamplingFeatures[Feature Code],$A2753)="","",
CONCATENATE("  - &amp;SamplingFeatureID",TEXT($A2753,"0000"),
" {","SamplingFeatureUUID:  ",CHAR(34),INDEX(SamplingFeatures[Sampling Feature UUID],$A2753),CHAR(34),
", SamplingFeatureTypeCV:  ",CHAR(34),INDEX(SamplingFeatures[Sampling Feature Type],$A2753),CHAR(34),
", SamplingFeatureCode:  ",CHAR(34),INDEX(SamplingFeatures[Feature Code],$A2753),CHAR(34),
", SamplingFeatureName:  ",CHAR(34),INDEX(SamplingFeatures[Feature Name],$A2753),CHAR(34),
", SamplingFeatureDescription:  ",CHAR(34),INDEX(SamplingFeatures[Feature Description],$A2753),CHAR(34),
", SamplingFeatureGeotypeCV:  ",CHAR(34),INDEX(SamplingFeatures[Feature Geo Type],$A2753),CHAR(34),
", FeatureGeometry:  ",CHAR(34),INDEX(SamplingFeatures[Feature Geometry],$A2753),CHAR(34),
", Elevation_m:  ",CHAR(34),INDEX(SamplingFeatures[Elevation_m],$A2753),CHAR(34),
", ElevationDatumCV:  ",CHAR(34),ElevationDatum,CHAR(34),"}"))</f>
        <v>#REF!</v>
      </c>
      <c r="L2753" t="e">
        <f>IF(INDEX(SamplingFeatures[Sampling Feature Type],$A2753)&lt;&gt;"Site","",
CONCATENATE("  - &amp;SiteID",TEXT(SUMPRODUCT(--($L$3:$L2752&lt;&gt;"")),"0000"),
" {","SamplingFeatureID:  *SamplingFeatureID",TEXT($A2753,"0000"),
", SiteTypeCV:  ",CHAR(34),INDEX(Sites[Site Type],$A2753),CHAR(34),
", Latitude:  ",INDEX(Sites[Latitude],$A2753),
", Longitude:  ",INDEX(Sites[Longitude],$A2753),
", SRSName:  ",CHAR(34),LatLonDatum,CHAR(34),"}"))</f>
        <v>#REF!</v>
      </c>
      <c r="M2753" t="e">
        <f>IF(INDEX(SamplingFeatures[Sampling Feature Type],$A2753)&lt;&gt;"Specimen","",
CONCATENATE("  - &amp;SpecimenID",TEXT(SUMPRODUCT(--($M$3:$M2752&lt;&gt;"")),"0000"),
" {","SamplingFeatureID:  *SamplingFeatureID",TEXT($A2753,"0000"),
", SpecimenTypeCV:  ",CHAR(34),INDEX(Specimens[Specimen Type],$A2753),CHAR(34),
", SpecimenMediumCV:  ",INDEX(Specimens[Specimen Medium],$A2753),
", IsFieldSpecimen:  ",CHAR(34),INDEX(Specimens[Is Field Specimen?],$A2753),CHAR(34),"}"))</f>
        <v>#REF!</v>
      </c>
      <c r="N2753" t="e">
        <f>IF(COUNTA(SpatialOffsets[])=0,"", IF(INDEX(SpatialOffsets[Spatial Offset Type],$A2753)="","",
CONCATENATE("  - &amp;SpatialOffsetID",TEXT($A2753,"0000"),
" {","SpatialOffsetTypeCV:  ",CHAR(34),INDEX(SpatialOffsets[Spatial Offset Type],$A2753),CHAR(34),
", Offset1Value:  ",INDEX(SpatialOffsets[Offset 1 Value],$A2753),
", Offset1UnitID:  ",CHAR(34),INDEX(SpatialOffsets[Offset 1 Unit],$A2753),CHAR(34),
", Offset2Value:  ",INDEX(SpatialOffsets[Offset 2 Value],$A2753),
", Offset2UnitID:  ",CHAR(34),INDEX(SpatialOffsets[Offset 2 Unit],$A2753),CHAR(34),
", Offset3Value:  ",INDEX(SpatialOffsets[Offset 3 Value],$A2753),
", Offset3UnitID:  ",CHAR(34),INDEX(SpatialOffsets[Offset 3 Unit],$A2753),CHAR(34),,"}")))</f>
        <v>#REF!</v>
      </c>
      <c r="O2753" t="e">
        <f>IF(COUNTA(RelatedFeatures[])=0,"", IF(INDEX(RelatedFeatures[First Sampling Feature Code],$A2753)="","",
CONCATENATE("  - &amp;RelationID",TEXT($A2753,"0000"),
" {","SamplingFeatureID:  *SamplingFeatureID",TEXT(MATCH(INDEX(RelatedFeatures[First Sampling Feature Code],$A2753),SamplingFeatures[Feature Code],0),"0000"),
", RelationshipTypeCV:  ",CHAR(34),INDEX(RelatedFeatures[Relationship Type],$A2753),CHAR(34),
", RelatedFeatureID: *SamplingFeatureID",TEXT(MATCH(INDEX(RelatedFeatures[Second Sampling Feature Code],$A2753),SamplingFeatures[Feature Code],0),"0000"),
", SpatialOffsetID:  ",IF(INDEX(RelatedFeatures[Offset Number],$A2753)="","",CONCATENATE("*SpatialOffsetID",TEXT(INDEX(RelatedFeatures[Offset Number],$A2753),"0000"))),"}")))</f>
        <v>#REF!</v>
      </c>
      <c r="P2753" t="e">
        <f>IF(INDEX(Methods[Method Type],$A2753)="","",
CONCATENATE("  - &amp;MethodID",TEXT($A2753,"0000"),
" {","MethodTypeCV:  ",CHAR(34),INDEX(Methods[Method Type],$A2753),CHAR(34),
", MethodCode:  ",CHAR(34),INDEX(Methods[Method Code],$A2753),CHAR(34),
", MethodName:  ",CHAR(34),INDEX(Methods[Method Name],$A2753),CHAR(34),
", MethodDescription:  ",CHAR(34),INDEX(Methods[Method Description],$A2753),CHAR(34),
", MethodLink:  ",CHAR(34),INDEX(Methods[Method Link],$A2753),CHAR(34),
", OrganizationID: *OrganizationID",TEXT(MATCH(INDEX(Methods[Organization Name],$A2753),Organizations[Organization Name],0),"0000"),"}"))</f>
        <v>#REF!</v>
      </c>
      <c r="Q2753" t="e">
        <f>IF(INDEX(Variables[Variable Type],$A2753)="","",
CONCATENATE("  - &amp;VariableID",TEXT($A2753,"0000"),
" {","VariableTypeCV:  ",CHAR(34),INDEX(Variables[Variable Type],$A2753),CHAR(34),
", VariableCode:  ",CHAR(34),INDEX(Variables[Variable Code],$A2753),CHAR(34),
", VariableNameCV:  ",CHAR(34),INDEX(Variables[Variable Name],$A2753),CHAR(34),
", VariableDefinition:  ",CHAR(34),INDEX(Variables[Variable Definition],$A2753),CHAR(34),
", SpecciationCV:  ",CHAR(34),INDEX(Variables[Speciation],$A2753),CHAR(34),
", NoDataValue:  ",CHAR(34),INDEX(Variables[No Data Value],$A2753),CHAR(34),"}"))</f>
        <v>#REF!</v>
      </c>
    </row>
    <row r="2754" spans="1:17" x14ac:dyDescent="0.25">
      <c r="A2754">
        <v>2751</v>
      </c>
      <c r="D2754" t="e">
        <f>IF(INDEX(People[First Name],$A2754)="","",
CONCATENATE("  - &amp;PersonID",TEXT($A2754,"0000"),
" {","PersonFirstName:  ",CHAR(34),INDEX(People[First Name],$A2754),CHAR(34),
", PersonMiddleName:  ",CHAR(34),INDEX(People[Middle Name],$A2754),CHAR(34),
", PersonLastName:  ",CHAR(34),INDEX(People[Last Name],$A2754),CHAR(34),"}"))</f>
        <v>#REF!</v>
      </c>
      <c r="E2754" t="e">
        <f>IF(INDEX(Organizations[Organization Type '[CV']],$A2754)="","",
CONCATENATE("  - &amp;OrganizationID",TEXT($A2754,"0000"),
" {","OrganizationTypeCV:  ",CHAR(34),INDEX(Organizations[Organization Type '[CV']],$A2754),CHAR(34),
", OrganizationCode:  ",CHAR(34),INDEX(Organizations[Organization Code],$A2754),CHAR(34),
", OrganizationName:  ",CHAR(34),INDEX(Organizations[Organization Name],$A2754),CHAR(34),
", OrganizationDescription:  ",CHAR(34),INDEX(Organizations[Organization Description],$A2754),CHAR(34),
", OrganizationLink:  ",CHAR(34),INDEX(Organizations[Organization Link],$A2754),CHAR(34),"}"))</f>
        <v>#REF!</v>
      </c>
      <c r="F2754" t="e">
        <f>IF(INDEX(People[First Name],$A2754)="","",
CONCATENATE("  - &amp;AffiliationID",TEXT($A2754,"0000"),
" {PersonID: *PersonID",TEXT($A2754,"0000"),
", OrganizationID: *OrganizationID",TEXT(MATCH(INDEX(People[Organization Name],$A2754),Organizations[Organization Name],0),"0000"),
", IsPrimaryOrganizationContact: , AffiliationStartDate: , AffiliationEndDate: , PrimaryPhone: ",
", PrimaryEmail: ",CHAR(34),INDEX(People[Primary Email],$A2754),CHAR(34),
", PrimaryAddress: ",CHAR(34),INDEX(People[Primary Address],$A2754),CHAR(34),
", PersonLink: }"))</f>
        <v>#REF!</v>
      </c>
      <c r="H2754" t="e">
        <f>IF(COUNTA(CitationInformation)=0,"",IF(INDEX(AuthorList[Author Name],$A2754)="","",
CONCATENATE("  - &amp;AuthorListID",TEXT($A2754,"0000"),
"  {CitationID: *CitationID0001",
", PersonID: *PersonID",TEXT(MATCH(INDEX(AuthorList[Author Name],$A2754),People[Full Name],0),"0000"),
", AuthorOrder: ",INDEX(AuthorList[Author Number],$A2754),"}")))</f>
        <v>#REF!</v>
      </c>
      <c r="K2754" t="e">
        <f>IF(INDEX(SamplingFeatures[Feature Code],$A2754)="","",
CONCATENATE("  - &amp;SamplingFeatureID",TEXT($A2754,"0000"),
" {","SamplingFeatureUUID:  ",CHAR(34),INDEX(SamplingFeatures[Sampling Feature UUID],$A2754),CHAR(34),
", SamplingFeatureTypeCV:  ",CHAR(34),INDEX(SamplingFeatures[Sampling Feature Type],$A2754),CHAR(34),
", SamplingFeatureCode:  ",CHAR(34),INDEX(SamplingFeatures[Feature Code],$A2754),CHAR(34),
", SamplingFeatureName:  ",CHAR(34),INDEX(SamplingFeatures[Feature Name],$A2754),CHAR(34),
", SamplingFeatureDescription:  ",CHAR(34),INDEX(SamplingFeatures[Feature Description],$A2754),CHAR(34),
", SamplingFeatureGeotypeCV:  ",CHAR(34),INDEX(SamplingFeatures[Feature Geo Type],$A2754),CHAR(34),
", FeatureGeometry:  ",CHAR(34),INDEX(SamplingFeatures[Feature Geometry],$A2754),CHAR(34),
", Elevation_m:  ",CHAR(34),INDEX(SamplingFeatures[Elevation_m],$A2754),CHAR(34),
", ElevationDatumCV:  ",CHAR(34),ElevationDatum,CHAR(34),"}"))</f>
        <v>#REF!</v>
      </c>
      <c r="L2754" t="e">
        <f>IF(INDEX(SamplingFeatures[Sampling Feature Type],$A2754)&lt;&gt;"Site","",
CONCATENATE("  - &amp;SiteID",TEXT(SUMPRODUCT(--($L$3:$L2753&lt;&gt;"")),"0000"),
" {","SamplingFeatureID:  *SamplingFeatureID",TEXT($A2754,"0000"),
", SiteTypeCV:  ",CHAR(34),INDEX(Sites[Site Type],$A2754),CHAR(34),
", Latitude:  ",INDEX(Sites[Latitude],$A2754),
", Longitude:  ",INDEX(Sites[Longitude],$A2754),
", SRSName:  ",CHAR(34),LatLonDatum,CHAR(34),"}"))</f>
        <v>#REF!</v>
      </c>
      <c r="M2754" t="e">
        <f>IF(INDEX(SamplingFeatures[Sampling Feature Type],$A2754)&lt;&gt;"Specimen","",
CONCATENATE("  - &amp;SpecimenID",TEXT(SUMPRODUCT(--($M$3:$M2753&lt;&gt;"")),"0000"),
" {","SamplingFeatureID:  *SamplingFeatureID",TEXT($A2754,"0000"),
", SpecimenTypeCV:  ",CHAR(34),INDEX(Specimens[Specimen Type],$A2754),CHAR(34),
", SpecimenMediumCV:  ",INDEX(Specimens[Specimen Medium],$A2754),
", IsFieldSpecimen:  ",CHAR(34),INDEX(Specimens[Is Field Specimen?],$A2754),CHAR(34),"}"))</f>
        <v>#REF!</v>
      </c>
      <c r="N2754" t="e">
        <f>IF(COUNTA(SpatialOffsets[])=0,"", IF(INDEX(SpatialOffsets[Spatial Offset Type],$A2754)="","",
CONCATENATE("  - &amp;SpatialOffsetID",TEXT($A2754,"0000"),
" {","SpatialOffsetTypeCV:  ",CHAR(34),INDEX(SpatialOffsets[Spatial Offset Type],$A2754),CHAR(34),
", Offset1Value:  ",INDEX(SpatialOffsets[Offset 1 Value],$A2754),
", Offset1UnitID:  ",CHAR(34),INDEX(SpatialOffsets[Offset 1 Unit],$A2754),CHAR(34),
", Offset2Value:  ",INDEX(SpatialOffsets[Offset 2 Value],$A2754),
", Offset2UnitID:  ",CHAR(34),INDEX(SpatialOffsets[Offset 2 Unit],$A2754),CHAR(34),
", Offset3Value:  ",INDEX(SpatialOffsets[Offset 3 Value],$A2754),
", Offset3UnitID:  ",CHAR(34),INDEX(SpatialOffsets[Offset 3 Unit],$A2754),CHAR(34),,"}")))</f>
        <v>#REF!</v>
      </c>
      <c r="O2754" t="e">
        <f>IF(COUNTA(RelatedFeatures[])=0,"", IF(INDEX(RelatedFeatures[First Sampling Feature Code],$A2754)="","",
CONCATENATE("  - &amp;RelationID",TEXT($A2754,"0000"),
" {","SamplingFeatureID:  *SamplingFeatureID",TEXT(MATCH(INDEX(RelatedFeatures[First Sampling Feature Code],$A2754),SamplingFeatures[Feature Code],0),"0000"),
", RelationshipTypeCV:  ",CHAR(34),INDEX(RelatedFeatures[Relationship Type],$A2754),CHAR(34),
", RelatedFeatureID: *SamplingFeatureID",TEXT(MATCH(INDEX(RelatedFeatures[Second Sampling Feature Code],$A2754),SamplingFeatures[Feature Code],0),"0000"),
", SpatialOffsetID:  ",IF(INDEX(RelatedFeatures[Offset Number],$A2754)="","",CONCATENATE("*SpatialOffsetID",TEXT(INDEX(RelatedFeatures[Offset Number],$A2754),"0000"))),"}")))</f>
        <v>#REF!</v>
      </c>
      <c r="P2754" t="e">
        <f>IF(INDEX(Methods[Method Type],$A2754)="","",
CONCATENATE("  - &amp;MethodID",TEXT($A2754,"0000"),
" {","MethodTypeCV:  ",CHAR(34),INDEX(Methods[Method Type],$A2754),CHAR(34),
", MethodCode:  ",CHAR(34),INDEX(Methods[Method Code],$A2754),CHAR(34),
", MethodName:  ",CHAR(34),INDEX(Methods[Method Name],$A2754),CHAR(34),
", MethodDescription:  ",CHAR(34),INDEX(Methods[Method Description],$A2754),CHAR(34),
", MethodLink:  ",CHAR(34),INDEX(Methods[Method Link],$A2754),CHAR(34),
", OrganizationID: *OrganizationID",TEXT(MATCH(INDEX(Methods[Organization Name],$A2754),Organizations[Organization Name],0),"0000"),"}"))</f>
        <v>#REF!</v>
      </c>
      <c r="Q2754" t="e">
        <f>IF(INDEX(Variables[Variable Type],$A2754)="","",
CONCATENATE("  - &amp;VariableID",TEXT($A2754,"0000"),
" {","VariableTypeCV:  ",CHAR(34),INDEX(Variables[Variable Type],$A2754),CHAR(34),
", VariableCode:  ",CHAR(34),INDEX(Variables[Variable Code],$A2754),CHAR(34),
", VariableNameCV:  ",CHAR(34),INDEX(Variables[Variable Name],$A2754),CHAR(34),
", VariableDefinition:  ",CHAR(34),INDEX(Variables[Variable Definition],$A2754),CHAR(34),
", SpecciationCV:  ",CHAR(34),INDEX(Variables[Speciation],$A2754),CHAR(34),
", NoDataValue:  ",CHAR(34),INDEX(Variables[No Data Value],$A2754),CHAR(34),"}"))</f>
        <v>#REF!</v>
      </c>
    </row>
    <row r="2755" spans="1:17" x14ac:dyDescent="0.25">
      <c r="A2755">
        <v>2752</v>
      </c>
      <c r="D2755" t="e">
        <f>IF(INDEX(People[First Name],$A2755)="","",
CONCATENATE("  - &amp;PersonID",TEXT($A2755,"0000"),
" {","PersonFirstName:  ",CHAR(34),INDEX(People[First Name],$A2755),CHAR(34),
", PersonMiddleName:  ",CHAR(34),INDEX(People[Middle Name],$A2755),CHAR(34),
", PersonLastName:  ",CHAR(34),INDEX(People[Last Name],$A2755),CHAR(34),"}"))</f>
        <v>#REF!</v>
      </c>
      <c r="E2755" t="e">
        <f>IF(INDEX(Organizations[Organization Type '[CV']],$A2755)="","",
CONCATENATE("  - &amp;OrganizationID",TEXT($A2755,"0000"),
" {","OrganizationTypeCV:  ",CHAR(34),INDEX(Organizations[Organization Type '[CV']],$A2755),CHAR(34),
", OrganizationCode:  ",CHAR(34),INDEX(Organizations[Organization Code],$A2755),CHAR(34),
", OrganizationName:  ",CHAR(34),INDEX(Organizations[Organization Name],$A2755),CHAR(34),
", OrganizationDescription:  ",CHAR(34),INDEX(Organizations[Organization Description],$A2755),CHAR(34),
", OrganizationLink:  ",CHAR(34),INDEX(Organizations[Organization Link],$A2755),CHAR(34),"}"))</f>
        <v>#REF!</v>
      </c>
      <c r="F2755" t="e">
        <f>IF(INDEX(People[First Name],$A2755)="","",
CONCATENATE("  - &amp;AffiliationID",TEXT($A2755,"0000"),
" {PersonID: *PersonID",TEXT($A2755,"0000"),
", OrganizationID: *OrganizationID",TEXT(MATCH(INDEX(People[Organization Name],$A2755),Organizations[Organization Name],0),"0000"),
", IsPrimaryOrganizationContact: , AffiliationStartDate: , AffiliationEndDate: , PrimaryPhone: ",
", PrimaryEmail: ",CHAR(34),INDEX(People[Primary Email],$A2755),CHAR(34),
", PrimaryAddress: ",CHAR(34),INDEX(People[Primary Address],$A2755),CHAR(34),
", PersonLink: }"))</f>
        <v>#REF!</v>
      </c>
      <c r="H2755" t="e">
        <f>IF(COUNTA(CitationInformation)=0,"",IF(INDEX(AuthorList[Author Name],$A2755)="","",
CONCATENATE("  - &amp;AuthorListID",TEXT($A2755,"0000"),
"  {CitationID: *CitationID0001",
", PersonID: *PersonID",TEXT(MATCH(INDEX(AuthorList[Author Name],$A2755),People[Full Name],0),"0000"),
", AuthorOrder: ",INDEX(AuthorList[Author Number],$A2755),"}")))</f>
        <v>#REF!</v>
      </c>
      <c r="K2755" t="e">
        <f>IF(INDEX(SamplingFeatures[Feature Code],$A2755)="","",
CONCATENATE("  - &amp;SamplingFeatureID",TEXT($A2755,"0000"),
" {","SamplingFeatureUUID:  ",CHAR(34),INDEX(SamplingFeatures[Sampling Feature UUID],$A2755),CHAR(34),
", SamplingFeatureTypeCV:  ",CHAR(34),INDEX(SamplingFeatures[Sampling Feature Type],$A2755),CHAR(34),
", SamplingFeatureCode:  ",CHAR(34),INDEX(SamplingFeatures[Feature Code],$A2755),CHAR(34),
", SamplingFeatureName:  ",CHAR(34),INDEX(SamplingFeatures[Feature Name],$A2755),CHAR(34),
", SamplingFeatureDescription:  ",CHAR(34),INDEX(SamplingFeatures[Feature Description],$A2755),CHAR(34),
", SamplingFeatureGeotypeCV:  ",CHAR(34),INDEX(SamplingFeatures[Feature Geo Type],$A2755),CHAR(34),
", FeatureGeometry:  ",CHAR(34),INDEX(SamplingFeatures[Feature Geometry],$A2755),CHAR(34),
", Elevation_m:  ",CHAR(34),INDEX(SamplingFeatures[Elevation_m],$A2755),CHAR(34),
", ElevationDatumCV:  ",CHAR(34),ElevationDatum,CHAR(34),"}"))</f>
        <v>#REF!</v>
      </c>
      <c r="L2755" t="e">
        <f>IF(INDEX(SamplingFeatures[Sampling Feature Type],$A2755)&lt;&gt;"Site","",
CONCATENATE("  - &amp;SiteID",TEXT(SUMPRODUCT(--($L$3:$L2754&lt;&gt;"")),"0000"),
" {","SamplingFeatureID:  *SamplingFeatureID",TEXT($A2755,"0000"),
", SiteTypeCV:  ",CHAR(34),INDEX(Sites[Site Type],$A2755),CHAR(34),
", Latitude:  ",INDEX(Sites[Latitude],$A2755),
", Longitude:  ",INDEX(Sites[Longitude],$A2755),
", SRSName:  ",CHAR(34),LatLonDatum,CHAR(34),"}"))</f>
        <v>#REF!</v>
      </c>
      <c r="M2755" t="e">
        <f>IF(INDEX(SamplingFeatures[Sampling Feature Type],$A2755)&lt;&gt;"Specimen","",
CONCATENATE("  - &amp;SpecimenID",TEXT(SUMPRODUCT(--($M$3:$M2754&lt;&gt;"")),"0000"),
" {","SamplingFeatureID:  *SamplingFeatureID",TEXT($A2755,"0000"),
", SpecimenTypeCV:  ",CHAR(34),INDEX(Specimens[Specimen Type],$A2755),CHAR(34),
", SpecimenMediumCV:  ",INDEX(Specimens[Specimen Medium],$A2755),
", IsFieldSpecimen:  ",CHAR(34),INDEX(Specimens[Is Field Specimen?],$A2755),CHAR(34),"}"))</f>
        <v>#REF!</v>
      </c>
      <c r="N2755" t="e">
        <f>IF(COUNTA(SpatialOffsets[])=0,"", IF(INDEX(SpatialOffsets[Spatial Offset Type],$A2755)="","",
CONCATENATE("  - &amp;SpatialOffsetID",TEXT($A2755,"0000"),
" {","SpatialOffsetTypeCV:  ",CHAR(34),INDEX(SpatialOffsets[Spatial Offset Type],$A2755),CHAR(34),
", Offset1Value:  ",INDEX(SpatialOffsets[Offset 1 Value],$A2755),
", Offset1UnitID:  ",CHAR(34),INDEX(SpatialOffsets[Offset 1 Unit],$A2755),CHAR(34),
", Offset2Value:  ",INDEX(SpatialOffsets[Offset 2 Value],$A2755),
", Offset2UnitID:  ",CHAR(34),INDEX(SpatialOffsets[Offset 2 Unit],$A2755),CHAR(34),
", Offset3Value:  ",INDEX(SpatialOffsets[Offset 3 Value],$A2755),
", Offset3UnitID:  ",CHAR(34),INDEX(SpatialOffsets[Offset 3 Unit],$A2755),CHAR(34),,"}")))</f>
        <v>#REF!</v>
      </c>
      <c r="O2755" t="e">
        <f>IF(COUNTA(RelatedFeatures[])=0,"", IF(INDEX(RelatedFeatures[First Sampling Feature Code],$A2755)="","",
CONCATENATE("  - &amp;RelationID",TEXT($A2755,"0000"),
" {","SamplingFeatureID:  *SamplingFeatureID",TEXT(MATCH(INDEX(RelatedFeatures[First Sampling Feature Code],$A2755),SamplingFeatures[Feature Code],0),"0000"),
", RelationshipTypeCV:  ",CHAR(34),INDEX(RelatedFeatures[Relationship Type],$A2755),CHAR(34),
", RelatedFeatureID: *SamplingFeatureID",TEXT(MATCH(INDEX(RelatedFeatures[Second Sampling Feature Code],$A2755),SamplingFeatures[Feature Code],0),"0000"),
", SpatialOffsetID:  ",IF(INDEX(RelatedFeatures[Offset Number],$A2755)="","",CONCATENATE("*SpatialOffsetID",TEXT(INDEX(RelatedFeatures[Offset Number],$A2755),"0000"))),"}")))</f>
        <v>#REF!</v>
      </c>
      <c r="P2755" t="e">
        <f>IF(INDEX(Methods[Method Type],$A2755)="","",
CONCATENATE("  - &amp;MethodID",TEXT($A2755,"0000"),
" {","MethodTypeCV:  ",CHAR(34),INDEX(Methods[Method Type],$A2755),CHAR(34),
", MethodCode:  ",CHAR(34),INDEX(Methods[Method Code],$A2755),CHAR(34),
", MethodName:  ",CHAR(34),INDEX(Methods[Method Name],$A2755),CHAR(34),
", MethodDescription:  ",CHAR(34),INDEX(Methods[Method Description],$A2755),CHAR(34),
", MethodLink:  ",CHAR(34),INDEX(Methods[Method Link],$A2755),CHAR(34),
", OrganizationID: *OrganizationID",TEXT(MATCH(INDEX(Methods[Organization Name],$A2755),Organizations[Organization Name],0),"0000"),"}"))</f>
        <v>#REF!</v>
      </c>
      <c r="Q2755" t="e">
        <f>IF(INDEX(Variables[Variable Type],$A2755)="","",
CONCATENATE("  - &amp;VariableID",TEXT($A2755,"0000"),
" {","VariableTypeCV:  ",CHAR(34),INDEX(Variables[Variable Type],$A2755),CHAR(34),
", VariableCode:  ",CHAR(34),INDEX(Variables[Variable Code],$A2755),CHAR(34),
", VariableNameCV:  ",CHAR(34),INDEX(Variables[Variable Name],$A2755),CHAR(34),
", VariableDefinition:  ",CHAR(34),INDEX(Variables[Variable Definition],$A2755),CHAR(34),
", SpecciationCV:  ",CHAR(34),INDEX(Variables[Speciation],$A2755),CHAR(34),
", NoDataValue:  ",CHAR(34),INDEX(Variables[No Data Value],$A2755),CHAR(34),"}"))</f>
        <v>#REF!</v>
      </c>
    </row>
    <row r="2756" spans="1:17" x14ac:dyDescent="0.25">
      <c r="A2756">
        <v>2753</v>
      </c>
      <c r="D2756" t="e">
        <f>IF(INDEX(People[First Name],$A2756)="","",
CONCATENATE("  - &amp;PersonID",TEXT($A2756,"0000"),
" {","PersonFirstName:  ",CHAR(34),INDEX(People[First Name],$A2756),CHAR(34),
", PersonMiddleName:  ",CHAR(34),INDEX(People[Middle Name],$A2756),CHAR(34),
", PersonLastName:  ",CHAR(34),INDEX(People[Last Name],$A2756),CHAR(34),"}"))</f>
        <v>#REF!</v>
      </c>
      <c r="E2756" t="e">
        <f>IF(INDEX(Organizations[Organization Type '[CV']],$A2756)="","",
CONCATENATE("  - &amp;OrganizationID",TEXT($A2756,"0000"),
" {","OrganizationTypeCV:  ",CHAR(34),INDEX(Organizations[Organization Type '[CV']],$A2756),CHAR(34),
", OrganizationCode:  ",CHAR(34),INDEX(Organizations[Organization Code],$A2756),CHAR(34),
", OrganizationName:  ",CHAR(34),INDEX(Organizations[Organization Name],$A2756),CHAR(34),
", OrganizationDescription:  ",CHAR(34),INDEX(Organizations[Organization Description],$A2756),CHAR(34),
", OrganizationLink:  ",CHAR(34),INDEX(Organizations[Organization Link],$A2756),CHAR(34),"}"))</f>
        <v>#REF!</v>
      </c>
      <c r="F2756" t="e">
        <f>IF(INDEX(People[First Name],$A2756)="","",
CONCATENATE("  - &amp;AffiliationID",TEXT($A2756,"0000"),
" {PersonID: *PersonID",TEXT($A2756,"0000"),
", OrganizationID: *OrganizationID",TEXT(MATCH(INDEX(People[Organization Name],$A2756),Organizations[Organization Name],0),"0000"),
", IsPrimaryOrganizationContact: , AffiliationStartDate: , AffiliationEndDate: , PrimaryPhone: ",
", PrimaryEmail: ",CHAR(34),INDEX(People[Primary Email],$A2756),CHAR(34),
", PrimaryAddress: ",CHAR(34),INDEX(People[Primary Address],$A2756),CHAR(34),
", PersonLink: }"))</f>
        <v>#REF!</v>
      </c>
      <c r="H2756" t="e">
        <f>IF(COUNTA(CitationInformation)=0,"",IF(INDEX(AuthorList[Author Name],$A2756)="","",
CONCATENATE("  - &amp;AuthorListID",TEXT($A2756,"0000"),
"  {CitationID: *CitationID0001",
", PersonID: *PersonID",TEXT(MATCH(INDEX(AuthorList[Author Name],$A2756),People[Full Name],0),"0000"),
", AuthorOrder: ",INDEX(AuthorList[Author Number],$A2756),"}")))</f>
        <v>#REF!</v>
      </c>
      <c r="K2756" t="e">
        <f>IF(INDEX(SamplingFeatures[Feature Code],$A2756)="","",
CONCATENATE("  - &amp;SamplingFeatureID",TEXT($A2756,"0000"),
" {","SamplingFeatureUUID:  ",CHAR(34),INDEX(SamplingFeatures[Sampling Feature UUID],$A2756),CHAR(34),
", SamplingFeatureTypeCV:  ",CHAR(34),INDEX(SamplingFeatures[Sampling Feature Type],$A2756),CHAR(34),
", SamplingFeatureCode:  ",CHAR(34),INDEX(SamplingFeatures[Feature Code],$A2756),CHAR(34),
", SamplingFeatureName:  ",CHAR(34),INDEX(SamplingFeatures[Feature Name],$A2756),CHAR(34),
", SamplingFeatureDescription:  ",CHAR(34),INDEX(SamplingFeatures[Feature Description],$A2756),CHAR(34),
", SamplingFeatureGeotypeCV:  ",CHAR(34),INDEX(SamplingFeatures[Feature Geo Type],$A2756),CHAR(34),
", FeatureGeometry:  ",CHAR(34),INDEX(SamplingFeatures[Feature Geometry],$A2756),CHAR(34),
", Elevation_m:  ",CHAR(34),INDEX(SamplingFeatures[Elevation_m],$A2756),CHAR(34),
", ElevationDatumCV:  ",CHAR(34),ElevationDatum,CHAR(34),"}"))</f>
        <v>#REF!</v>
      </c>
      <c r="L2756" t="e">
        <f>IF(INDEX(SamplingFeatures[Sampling Feature Type],$A2756)&lt;&gt;"Site","",
CONCATENATE("  - &amp;SiteID",TEXT(SUMPRODUCT(--($L$3:$L2755&lt;&gt;"")),"0000"),
" {","SamplingFeatureID:  *SamplingFeatureID",TEXT($A2756,"0000"),
", SiteTypeCV:  ",CHAR(34),INDEX(Sites[Site Type],$A2756),CHAR(34),
", Latitude:  ",INDEX(Sites[Latitude],$A2756),
", Longitude:  ",INDEX(Sites[Longitude],$A2756),
", SRSName:  ",CHAR(34),LatLonDatum,CHAR(34),"}"))</f>
        <v>#REF!</v>
      </c>
      <c r="M2756" t="e">
        <f>IF(INDEX(SamplingFeatures[Sampling Feature Type],$A2756)&lt;&gt;"Specimen","",
CONCATENATE("  - &amp;SpecimenID",TEXT(SUMPRODUCT(--($M$3:$M2755&lt;&gt;"")),"0000"),
" {","SamplingFeatureID:  *SamplingFeatureID",TEXT($A2756,"0000"),
", SpecimenTypeCV:  ",CHAR(34),INDEX(Specimens[Specimen Type],$A2756),CHAR(34),
", SpecimenMediumCV:  ",INDEX(Specimens[Specimen Medium],$A2756),
", IsFieldSpecimen:  ",CHAR(34),INDEX(Specimens[Is Field Specimen?],$A2756),CHAR(34),"}"))</f>
        <v>#REF!</v>
      </c>
      <c r="N2756" t="e">
        <f>IF(COUNTA(SpatialOffsets[])=0,"", IF(INDEX(SpatialOffsets[Spatial Offset Type],$A2756)="","",
CONCATENATE("  - &amp;SpatialOffsetID",TEXT($A2756,"0000"),
" {","SpatialOffsetTypeCV:  ",CHAR(34),INDEX(SpatialOffsets[Spatial Offset Type],$A2756),CHAR(34),
", Offset1Value:  ",INDEX(SpatialOffsets[Offset 1 Value],$A2756),
", Offset1UnitID:  ",CHAR(34),INDEX(SpatialOffsets[Offset 1 Unit],$A2756),CHAR(34),
", Offset2Value:  ",INDEX(SpatialOffsets[Offset 2 Value],$A2756),
", Offset2UnitID:  ",CHAR(34),INDEX(SpatialOffsets[Offset 2 Unit],$A2756),CHAR(34),
", Offset3Value:  ",INDEX(SpatialOffsets[Offset 3 Value],$A2756),
", Offset3UnitID:  ",CHAR(34),INDEX(SpatialOffsets[Offset 3 Unit],$A2756),CHAR(34),,"}")))</f>
        <v>#REF!</v>
      </c>
      <c r="O2756" t="e">
        <f>IF(COUNTA(RelatedFeatures[])=0,"", IF(INDEX(RelatedFeatures[First Sampling Feature Code],$A2756)="","",
CONCATENATE("  - &amp;RelationID",TEXT($A2756,"0000"),
" {","SamplingFeatureID:  *SamplingFeatureID",TEXT(MATCH(INDEX(RelatedFeatures[First Sampling Feature Code],$A2756),SamplingFeatures[Feature Code],0),"0000"),
", RelationshipTypeCV:  ",CHAR(34),INDEX(RelatedFeatures[Relationship Type],$A2756),CHAR(34),
", RelatedFeatureID: *SamplingFeatureID",TEXT(MATCH(INDEX(RelatedFeatures[Second Sampling Feature Code],$A2756),SamplingFeatures[Feature Code],0),"0000"),
", SpatialOffsetID:  ",IF(INDEX(RelatedFeatures[Offset Number],$A2756)="","",CONCATENATE("*SpatialOffsetID",TEXT(INDEX(RelatedFeatures[Offset Number],$A2756),"0000"))),"}")))</f>
        <v>#REF!</v>
      </c>
      <c r="P2756" t="e">
        <f>IF(INDEX(Methods[Method Type],$A2756)="","",
CONCATENATE("  - &amp;MethodID",TEXT($A2756,"0000"),
" {","MethodTypeCV:  ",CHAR(34),INDEX(Methods[Method Type],$A2756),CHAR(34),
", MethodCode:  ",CHAR(34),INDEX(Methods[Method Code],$A2756),CHAR(34),
", MethodName:  ",CHAR(34),INDEX(Methods[Method Name],$A2756),CHAR(34),
", MethodDescription:  ",CHAR(34),INDEX(Methods[Method Description],$A2756),CHAR(34),
", MethodLink:  ",CHAR(34),INDEX(Methods[Method Link],$A2756),CHAR(34),
", OrganizationID: *OrganizationID",TEXT(MATCH(INDEX(Methods[Organization Name],$A2756),Organizations[Organization Name],0),"0000"),"}"))</f>
        <v>#REF!</v>
      </c>
      <c r="Q2756" t="e">
        <f>IF(INDEX(Variables[Variable Type],$A2756)="","",
CONCATENATE("  - &amp;VariableID",TEXT($A2756,"0000"),
" {","VariableTypeCV:  ",CHAR(34),INDEX(Variables[Variable Type],$A2756),CHAR(34),
", VariableCode:  ",CHAR(34),INDEX(Variables[Variable Code],$A2756),CHAR(34),
", VariableNameCV:  ",CHAR(34),INDEX(Variables[Variable Name],$A2756),CHAR(34),
", VariableDefinition:  ",CHAR(34),INDEX(Variables[Variable Definition],$A2756),CHAR(34),
", SpecciationCV:  ",CHAR(34),INDEX(Variables[Speciation],$A2756),CHAR(34),
", NoDataValue:  ",CHAR(34),INDEX(Variables[No Data Value],$A2756),CHAR(34),"}"))</f>
        <v>#REF!</v>
      </c>
    </row>
    <row r="2757" spans="1:17" x14ac:dyDescent="0.25">
      <c r="A2757">
        <v>2754</v>
      </c>
      <c r="D2757" t="e">
        <f>IF(INDEX(People[First Name],$A2757)="","",
CONCATENATE("  - &amp;PersonID",TEXT($A2757,"0000"),
" {","PersonFirstName:  ",CHAR(34),INDEX(People[First Name],$A2757),CHAR(34),
", PersonMiddleName:  ",CHAR(34),INDEX(People[Middle Name],$A2757),CHAR(34),
", PersonLastName:  ",CHAR(34),INDEX(People[Last Name],$A2757),CHAR(34),"}"))</f>
        <v>#REF!</v>
      </c>
      <c r="E2757" t="e">
        <f>IF(INDEX(Organizations[Organization Type '[CV']],$A2757)="","",
CONCATENATE("  - &amp;OrganizationID",TEXT($A2757,"0000"),
" {","OrganizationTypeCV:  ",CHAR(34),INDEX(Organizations[Organization Type '[CV']],$A2757),CHAR(34),
", OrganizationCode:  ",CHAR(34),INDEX(Organizations[Organization Code],$A2757),CHAR(34),
", OrganizationName:  ",CHAR(34),INDEX(Organizations[Organization Name],$A2757),CHAR(34),
", OrganizationDescription:  ",CHAR(34),INDEX(Organizations[Organization Description],$A2757),CHAR(34),
", OrganizationLink:  ",CHAR(34),INDEX(Organizations[Organization Link],$A2757),CHAR(34),"}"))</f>
        <v>#REF!</v>
      </c>
      <c r="F2757" t="e">
        <f>IF(INDEX(People[First Name],$A2757)="","",
CONCATENATE("  - &amp;AffiliationID",TEXT($A2757,"0000"),
" {PersonID: *PersonID",TEXT($A2757,"0000"),
", OrganizationID: *OrganizationID",TEXT(MATCH(INDEX(People[Organization Name],$A2757),Organizations[Organization Name],0),"0000"),
", IsPrimaryOrganizationContact: , AffiliationStartDate: , AffiliationEndDate: , PrimaryPhone: ",
", PrimaryEmail: ",CHAR(34),INDEX(People[Primary Email],$A2757),CHAR(34),
", PrimaryAddress: ",CHAR(34),INDEX(People[Primary Address],$A2757),CHAR(34),
", PersonLink: }"))</f>
        <v>#REF!</v>
      </c>
      <c r="H2757" t="e">
        <f>IF(COUNTA(CitationInformation)=0,"",IF(INDEX(AuthorList[Author Name],$A2757)="","",
CONCATENATE("  - &amp;AuthorListID",TEXT($A2757,"0000"),
"  {CitationID: *CitationID0001",
", PersonID: *PersonID",TEXT(MATCH(INDEX(AuthorList[Author Name],$A2757),People[Full Name],0),"0000"),
", AuthorOrder: ",INDEX(AuthorList[Author Number],$A2757),"}")))</f>
        <v>#REF!</v>
      </c>
      <c r="K2757" t="e">
        <f>IF(INDEX(SamplingFeatures[Feature Code],$A2757)="","",
CONCATENATE("  - &amp;SamplingFeatureID",TEXT($A2757,"0000"),
" {","SamplingFeatureUUID:  ",CHAR(34),INDEX(SamplingFeatures[Sampling Feature UUID],$A2757),CHAR(34),
", SamplingFeatureTypeCV:  ",CHAR(34),INDEX(SamplingFeatures[Sampling Feature Type],$A2757),CHAR(34),
", SamplingFeatureCode:  ",CHAR(34),INDEX(SamplingFeatures[Feature Code],$A2757),CHAR(34),
", SamplingFeatureName:  ",CHAR(34),INDEX(SamplingFeatures[Feature Name],$A2757),CHAR(34),
", SamplingFeatureDescription:  ",CHAR(34),INDEX(SamplingFeatures[Feature Description],$A2757),CHAR(34),
", SamplingFeatureGeotypeCV:  ",CHAR(34),INDEX(SamplingFeatures[Feature Geo Type],$A2757),CHAR(34),
", FeatureGeometry:  ",CHAR(34),INDEX(SamplingFeatures[Feature Geometry],$A2757),CHAR(34),
", Elevation_m:  ",CHAR(34),INDEX(SamplingFeatures[Elevation_m],$A2757),CHAR(34),
", ElevationDatumCV:  ",CHAR(34),ElevationDatum,CHAR(34),"}"))</f>
        <v>#REF!</v>
      </c>
      <c r="L2757" t="e">
        <f>IF(INDEX(SamplingFeatures[Sampling Feature Type],$A2757)&lt;&gt;"Site","",
CONCATENATE("  - &amp;SiteID",TEXT(SUMPRODUCT(--($L$3:$L2756&lt;&gt;"")),"0000"),
" {","SamplingFeatureID:  *SamplingFeatureID",TEXT($A2757,"0000"),
", SiteTypeCV:  ",CHAR(34),INDEX(Sites[Site Type],$A2757),CHAR(34),
", Latitude:  ",INDEX(Sites[Latitude],$A2757),
", Longitude:  ",INDEX(Sites[Longitude],$A2757),
", SRSName:  ",CHAR(34),LatLonDatum,CHAR(34),"}"))</f>
        <v>#REF!</v>
      </c>
      <c r="M2757" t="e">
        <f>IF(INDEX(SamplingFeatures[Sampling Feature Type],$A2757)&lt;&gt;"Specimen","",
CONCATENATE("  - &amp;SpecimenID",TEXT(SUMPRODUCT(--($M$3:$M2756&lt;&gt;"")),"0000"),
" {","SamplingFeatureID:  *SamplingFeatureID",TEXT($A2757,"0000"),
", SpecimenTypeCV:  ",CHAR(34),INDEX(Specimens[Specimen Type],$A2757),CHAR(34),
", SpecimenMediumCV:  ",INDEX(Specimens[Specimen Medium],$A2757),
", IsFieldSpecimen:  ",CHAR(34),INDEX(Specimens[Is Field Specimen?],$A2757),CHAR(34),"}"))</f>
        <v>#REF!</v>
      </c>
      <c r="N2757" t="e">
        <f>IF(COUNTA(SpatialOffsets[])=0,"", IF(INDEX(SpatialOffsets[Spatial Offset Type],$A2757)="","",
CONCATENATE("  - &amp;SpatialOffsetID",TEXT($A2757,"0000"),
" {","SpatialOffsetTypeCV:  ",CHAR(34),INDEX(SpatialOffsets[Spatial Offset Type],$A2757),CHAR(34),
", Offset1Value:  ",INDEX(SpatialOffsets[Offset 1 Value],$A2757),
", Offset1UnitID:  ",CHAR(34),INDEX(SpatialOffsets[Offset 1 Unit],$A2757),CHAR(34),
", Offset2Value:  ",INDEX(SpatialOffsets[Offset 2 Value],$A2757),
", Offset2UnitID:  ",CHAR(34),INDEX(SpatialOffsets[Offset 2 Unit],$A2757),CHAR(34),
", Offset3Value:  ",INDEX(SpatialOffsets[Offset 3 Value],$A2757),
", Offset3UnitID:  ",CHAR(34),INDEX(SpatialOffsets[Offset 3 Unit],$A2757),CHAR(34),,"}")))</f>
        <v>#REF!</v>
      </c>
      <c r="O2757" t="e">
        <f>IF(COUNTA(RelatedFeatures[])=0,"", IF(INDEX(RelatedFeatures[First Sampling Feature Code],$A2757)="","",
CONCATENATE("  - &amp;RelationID",TEXT($A2757,"0000"),
" {","SamplingFeatureID:  *SamplingFeatureID",TEXT(MATCH(INDEX(RelatedFeatures[First Sampling Feature Code],$A2757),SamplingFeatures[Feature Code],0),"0000"),
", RelationshipTypeCV:  ",CHAR(34),INDEX(RelatedFeatures[Relationship Type],$A2757),CHAR(34),
", RelatedFeatureID: *SamplingFeatureID",TEXT(MATCH(INDEX(RelatedFeatures[Second Sampling Feature Code],$A2757),SamplingFeatures[Feature Code],0),"0000"),
", SpatialOffsetID:  ",IF(INDEX(RelatedFeatures[Offset Number],$A2757)="","",CONCATENATE("*SpatialOffsetID",TEXT(INDEX(RelatedFeatures[Offset Number],$A2757),"0000"))),"}")))</f>
        <v>#REF!</v>
      </c>
      <c r="P2757" t="e">
        <f>IF(INDEX(Methods[Method Type],$A2757)="","",
CONCATENATE("  - &amp;MethodID",TEXT($A2757,"0000"),
" {","MethodTypeCV:  ",CHAR(34),INDEX(Methods[Method Type],$A2757),CHAR(34),
", MethodCode:  ",CHAR(34),INDEX(Methods[Method Code],$A2757),CHAR(34),
", MethodName:  ",CHAR(34),INDEX(Methods[Method Name],$A2757),CHAR(34),
", MethodDescription:  ",CHAR(34),INDEX(Methods[Method Description],$A2757),CHAR(34),
", MethodLink:  ",CHAR(34),INDEX(Methods[Method Link],$A2757),CHAR(34),
", OrganizationID: *OrganizationID",TEXT(MATCH(INDEX(Methods[Organization Name],$A2757),Organizations[Organization Name],0),"0000"),"}"))</f>
        <v>#REF!</v>
      </c>
      <c r="Q2757" t="e">
        <f>IF(INDEX(Variables[Variable Type],$A2757)="","",
CONCATENATE("  - &amp;VariableID",TEXT($A2757,"0000"),
" {","VariableTypeCV:  ",CHAR(34),INDEX(Variables[Variable Type],$A2757),CHAR(34),
", VariableCode:  ",CHAR(34),INDEX(Variables[Variable Code],$A2757),CHAR(34),
", VariableNameCV:  ",CHAR(34),INDEX(Variables[Variable Name],$A2757),CHAR(34),
", VariableDefinition:  ",CHAR(34),INDEX(Variables[Variable Definition],$A2757),CHAR(34),
", SpecciationCV:  ",CHAR(34),INDEX(Variables[Speciation],$A2757),CHAR(34),
", NoDataValue:  ",CHAR(34),INDEX(Variables[No Data Value],$A2757),CHAR(34),"}"))</f>
        <v>#REF!</v>
      </c>
    </row>
    <row r="2758" spans="1:17" x14ac:dyDescent="0.25">
      <c r="A2758">
        <v>2755</v>
      </c>
      <c r="D2758" t="e">
        <f>IF(INDEX(People[First Name],$A2758)="","",
CONCATENATE("  - &amp;PersonID",TEXT($A2758,"0000"),
" {","PersonFirstName:  ",CHAR(34),INDEX(People[First Name],$A2758),CHAR(34),
", PersonMiddleName:  ",CHAR(34),INDEX(People[Middle Name],$A2758),CHAR(34),
", PersonLastName:  ",CHAR(34),INDEX(People[Last Name],$A2758),CHAR(34),"}"))</f>
        <v>#REF!</v>
      </c>
      <c r="E2758" t="e">
        <f>IF(INDEX(Organizations[Organization Type '[CV']],$A2758)="","",
CONCATENATE("  - &amp;OrganizationID",TEXT($A2758,"0000"),
" {","OrganizationTypeCV:  ",CHAR(34),INDEX(Organizations[Organization Type '[CV']],$A2758),CHAR(34),
", OrganizationCode:  ",CHAR(34),INDEX(Organizations[Organization Code],$A2758),CHAR(34),
", OrganizationName:  ",CHAR(34),INDEX(Organizations[Organization Name],$A2758),CHAR(34),
", OrganizationDescription:  ",CHAR(34),INDEX(Organizations[Organization Description],$A2758),CHAR(34),
", OrganizationLink:  ",CHAR(34),INDEX(Organizations[Organization Link],$A2758),CHAR(34),"}"))</f>
        <v>#REF!</v>
      </c>
      <c r="F2758" t="e">
        <f>IF(INDEX(People[First Name],$A2758)="","",
CONCATENATE("  - &amp;AffiliationID",TEXT($A2758,"0000"),
" {PersonID: *PersonID",TEXT($A2758,"0000"),
", OrganizationID: *OrganizationID",TEXT(MATCH(INDEX(People[Organization Name],$A2758),Organizations[Organization Name],0),"0000"),
", IsPrimaryOrganizationContact: , AffiliationStartDate: , AffiliationEndDate: , PrimaryPhone: ",
", PrimaryEmail: ",CHAR(34),INDEX(People[Primary Email],$A2758),CHAR(34),
", PrimaryAddress: ",CHAR(34),INDEX(People[Primary Address],$A2758),CHAR(34),
", PersonLink: }"))</f>
        <v>#REF!</v>
      </c>
      <c r="H2758" t="e">
        <f>IF(COUNTA(CitationInformation)=0,"",IF(INDEX(AuthorList[Author Name],$A2758)="","",
CONCATENATE("  - &amp;AuthorListID",TEXT($A2758,"0000"),
"  {CitationID: *CitationID0001",
", PersonID: *PersonID",TEXT(MATCH(INDEX(AuthorList[Author Name],$A2758),People[Full Name],0),"0000"),
", AuthorOrder: ",INDEX(AuthorList[Author Number],$A2758),"}")))</f>
        <v>#REF!</v>
      </c>
      <c r="K2758" t="e">
        <f>IF(INDEX(SamplingFeatures[Feature Code],$A2758)="","",
CONCATENATE("  - &amp;SamplingFeatureID",TEXT($A2758,"0000"),
" {","SamplingFeatureUUID:  ",CHAR(34),INDEX(SamplingFeatures[Sampling Feature UUID],$A2758),CHAR(34),
", SamplingFeatureTypeCV:  ",CHAR(34),INDEX(SamplingFeatures[Sampling Feature Type],$A2758),CHAR(34),
", SamplingFeatureCode:  ",CHAR(34),INDEX(SamplingFeatures[Feature Code],$A2758),CHAR(34),
", SamplingFeatureName:  ",CHAR(34),INDEX(SamplingFeatures[Feature Name],$A2758),CHAR(34),
", SamplingFeatureDescription:  ",CHAR(34),INDEX(SamplingFeatures[Feature Description],$A2758),CHAR(34),
", SamplingFeatureGeotypeCV:  ",CHAR(34),INDEX(SamplingFeatures[Feature Geo Type],$A2758),CHAR(34),
", FeatureGeometry:  ",CHAR(34),INDEX(SamplingFeatures[Feature Geometry],$A2758),CHAR(34),
", Elevation_m:  ",CHAR(34),INDEX(SamplingFeatures[Elevation_m],$A2758),CHAR(34),
", ElevationDatumCV:  ",CHAR(34),ElevationDatum,CHAR(34),"}"))</f>
        <v>#REF!</v>
      </c>
      <c r="L2758" t="e">
        <f>IF(INDEX(SamplingFeatures[Sampling Feature Type],$A2758)&lt;&gt;"Site","",
CONCATENATE("  - &amp;SiteID",TEXT(SUMPRODUCT(--($L$3:$L2757&lt;&gt;"")),"0000"),
" {","SamplingFeatureID:  *SamplingFeatureID",TEXT($A2758,"0000"),
", SiteTypeCV:  ",CHAR(34),INDEX(Sites[Site Type],$A2758),CHAR(34),
", Latitude:  ",INDEX(Sites[Latitude],$A2758),
", Longitude:  ",INDEX(Sites[Longitude],$A2758),
", SRSName:  ",CHAR(34),LatLonDatum,CHAR(34),"}"))</f>
        <v>#REF!</v>
      </c>
      <c r="M2758" t="e">
        <f>IF(INDEX(SamplingFeatures[Sampling Feature Type],$A2758)&lt;&gt;"Specimen","",
CONCATENATE("  - &amp;SpecimenID",TEXT(SUMPRODUCT(--($M$3:$M2757&lt;&gt;"")),"0000"),
" {","SamplingFeatureID:  *SamplingFeatureID",TEXT($A2758,"0000"),
", SpecimenTypeCV:  ",CHAR(34),INDEX(Specimens[Specimen Type],$A2758),CHAR(34),
", SpecimenMediumCV:  ",INDEX(Specimens[Specimen Medium],$A2758),
", IsFieldSpecimen:  ",CHAR(34),INDEX(Specimens[Is Field Specimen?],$A2758),CHAR(34),"}"))</f>
        <v>#REF!</v>
      </c>
      <c r="N2758" t="e">
        <f>IF(COUNTA(SpatialOffsets[])=0,"", IF(INDEX(SpatialOffsets[Spatial Offset Type],$A2758)="","",
CONCATENATE("  - &amp;SpatialOffsetID",TEXT($A2758,"0000"),
" {","SpatialOffsetTypeCV:  ",CHAR(34),INDEX(SpatialOffsets[Spatial Offset Type],$A2758),CHAR(34),
", Offset1Value:  ",INDEX(SpatialOffsets[Offset 1 Value],$A2758),
", Offset1UnitID:  ",CHAR(34),INDEX(SpatialOffsets[Offset 1 Unit],$A2758),CHAR(34),
", Offset2Value:  ",INDEX(SpatialOffsets[Offset 2 Value],$A2758),
", Offset2UnitID:  ",CHAR(34),INDEX(SpatialOffsets[Offset 2 Unit],$A2758),CHAR(34),
", Offset3Value:  ",INDEX(SpatialOffsets[Offset 3 Value],$A2758),
", Offset3UnitID:  ",CHAR(34),INDEX(SpatialOffsets[Offset 3 Unit],$A2758),CHAR(34),,"}")))</f>
        <v>#REF!</v>
      </c>
      <c r="O2758" t="e">
        <f>IF(COUNTA(RelatedFeatures[])=0,"", IF(INDEX(RelatedFeatures[First Sampling Feature Code],$A2758)="","",
CONCATENATE("  - &amp;RelationID",TEXT($A2758,"0000"),
" {","SamplingFeatureID:  *SamplingFeatureID",TEXT(MATCH(INDEX(RelatedFeatures[First Sampling Feature Code],$A2758),SamplingFeatures[Feature Code],0),"0000"),
", RelationshipTypeCV:  ",CHAR(34),INDEX(RelatedFeatures[Relationship Type],$A2758),CHAR(34),
", RelatedFeatureID: *SamplingFeatureID",TEXT(MATCH(INDEX(RelatedFeatures[Second Sampling Feature Code],$A2758),SamplingFeatures[Feature Code],0),"0000"),
", SpatialOffsetID:  ",IF(INDEX(RelatedFeatures[Offset Number],$A2758)="","",CONCATENATE("*SpatialOffsetID",TEXT(INDEX(RelatedFeatures[Offset Number],$A2758),"0000"))),"}")))</f>
        <v>#REF!</v>
      </c>
      <c r="P2758" t="e">
        <f>IF(INDEX(Methods[Method Type],$A2758)="","",
CONCATENATE("  - &amp;MethodID",TEXT($A2758,"0000"),
" {","MethodTypeCV:  ",CHAR(34),INDEX(Methods[Method Type],$A2758),CHAR(34),
", MethodCode:  ",CHAR(34),INDEX(Methods[Method Code],$A2758),CHAR(34),
", MethodName:  ",CHAR(34),INDEX(Methods[Method Name],$A2758),CHAR(34),
", MethodDescription:  ",CHAR(34),INDEX(Methods[Method Description],$A2758),CHAR(34),
", MethodLink:  ",CHAR(34),INDEX(Methods[Method Link],$A2758),CHAR(34),
", OrganizationID: *OrganizationID",TEXT(MATCH(INDEX(Methods[Organization Name],$A2758),Organizations[Organization Name],0),"0000"),"}"))</f>
        <v>#REF!</v>
      </c>
      <c r="Q2758" t="e">
        <f>IF(INDEX(Variables[Variable Type],$A2758)="","",
CONCATENATE("  - &amp;VariableID",TEXT($A2758,"0000"),
" {","VariableTypeCV:  ",CHAR(34),INDEX(Variables[Variable Type],$A2758),CHAR(34),
", VariableCode:  ",CHAR(34),INDEX(Variables[Variable Code],$A2758),CHAR(34),
", VariableNameCV:  ",CHAR(34),INDEX(Variables[Variable Name],$A2758),CHAR(34),
", VariableDefinition:  ",CHAR(34),INDEX(Variables[Variable Definition],$A2758),CHAR(34),
", SpecciationCV:  ",CHAR(34),INDEX(Variables[Speciation],$A2758),CHAR(34),
", NoDataValue:  ",CHAR(34),INDEX(Variables[No Data Value],$A2758),CHAR(34),"}"))</f>
        <v>#REF!</v>
      </c>
    </row>
    <row r="2759" spans="1:17" x14ac:dyDescent="0.25">
      <c r="A2759">
        <v>2756</v>
      </c>
      <c r="D2759" t="e">
        <f>IF(INDEX(People[First Name],$A2759)="","",
CONCATENATE("  - &amp;PersonID",TEXT($A2759,"0000"),
" {","PersonFirstName:  ",CHAR(34),INDEX(People[First Name],$A2759),CHAR(34),
", PersonMiddleName:  ",CHAR(34),INDEX(People[Middle Name],$A2759),CHAR(34),
", PersonLastName:  ",CHAR(34),INDEX(People[Last Name],$A2759),CHAR(34),"}"))</f>
        <v>#REF!</v>
      </c>
      <c r="E2759" t="e">
        <f>IF(INDEX(Organizations[Organization Type '[CV']],$A2759)="","",
CONCATENATE("  - &amp;OrganizationID",TEXT($A2759,"0000"),
" {","OrganizationTypeCV:  ",CHAR(34),INDEX(Organizations[Organization Type '[CV']],$A2759),CHAR(34),
", OrganizationCode:  ",CHAR(34),INDEX(Organizations[Organization Code],$A2759),CHAR(34),
", OrganizationName:  ",CHAR(34),INDEX(Organizations[Organization Name],$A2759),CHAR(34),
", OrganizationDescription:  ",CHAR(34),INDEX(Organizations[Organization Description],$A2759),CHAR(34),
", OrganizationLink:  ",CHAR(34),INDEX(Organizations[Organization Link],$A2759),CHAR(34),"}"))</f>
        <v>#REF!</v>
      </c>
      <c r="F2759" t="e">
        <f>IF(INDEX(People[First Name],$A2759)="","",
CONCATENATE("  - &amp;AffiliationID",TEXT($A2759,"0000"),
" {PersonID: *PersonID",TEXT($A2759,"0000"),
", OrganizationID: *OrganizationID",TEXT(MATCH(INDEX(People[Organization Name],$A2759),Organizations[Organization Name],0),"0000"),
", IsPrimaryOrganizationContact: , AffiliationStartDate: , AffiliationEndDate: , PrimaryPhone: ",
", PrimaryEmail: ",CHAR(34),INDEX(People[Primary Email],$A2759),CHAR(34),
", PrimaryAddress: ",CHAR(34),INDEX(People[Primary Address],$A2759),CHAR(34),
", PersonLink: }"))</f>
        <v>#REF!</v>
      </c>
      <c r="H2759" t="e">
        <f>IF(COUNTA(CitationInformation)=0,"",IF(INDEX(AuthorList[Author Name],$A2759)="","",
CONCATENATE("  - &amp;AuthorListID",TEXT($A2759,"0000"),
"  {CitationID: *CitationID0001",
", PersonID: *PersonID",TEXT(MATCH(INDEX(AuthorList[Author Name],$A2759),People[Full Name],0),"0000"),
", AuthorOrder: ",INDEX(AuthorList[Author Number],$A2759),"}")))</f>
        <v>#REF!</v>
      </c>
      <c r="K2759" t="e">
        <f>IF(INDEX(SamplingFeatures[Feature Code],$A2759)="","",
CONCATENATE("  - &amp;SamplingFeatureID",TEXT($A2759,"0000"),
" {","SamplingFeatureUUID:  ",CHAR(34),INDEX(SamplingFeatures[Sampling Feature UUID],$A2759),CHAR(34),
", SamplingFeatureTypeCV:  ",CHAR(34),INDEX(SamplingFeatures[Sampling Feature Type],$A2759),CHAR(34),
", SamplingFeatureCode:  ",CHAR(34),INDEX(SamplingFeatures[Feature Code],$A2759),CHAR(34),
", SamplingFeatureName:  ",CHAR(34),INDEX(SamplingFeatures[Feature Name],$A2759),CHAR(34),
", SamplingFeatureDescription:  ",CHAR(34),INDEX(SamplingFeatures[Feature Description],$A2759),CHAR(34),
", SamplingFeatureGeotypeCV:  ",CHAR(34),INDEX(SamplingFeatures[Feature Geo Type],$A2759),CHAR(34),
", FeatureGeometry:  ",CHAR(34),INDEX(SamplingFeatures[Feature Geometry],$A2759),CHAR(34),
", Elevation_m:  ",CHAR(34),INDEX(SamplingFeatures[Elevation_m],$A2759),CHAR(34),
", ElevationDatumCV:  ",CHAR(34),ElevationDatum,CHAR(34),"}"))</f>
        <v>#REF!</v>
      </c>
      <c r="L2759" t="e">
        <f>IF(INDEX(SamplingFeatures[Sampling Feature Type],$A2759)&lt;&gt;"Site","",
CONCATENATE("  - &amp;SiteID",TEXT(SUMPRODUCT(--($L$3:$L2758&lt;&gt;"")),"0000"),
" {","SamplingFeatureID:  *SamplingFeatureID",TEXT($A2759,"0000"),
", SiteTypeCV:  ",CHAR(34),INDEX(Sites[Site Type],$A2759),CHAR(34),
", Latitude:  ",INDEX(Sites[Latitude],$A2759),
", Longitude:  ",INDEX(Sites[Longitude],$A2759),
", SRSName:  ",CHAR(34),LatLonDatum,CHAR(34),"}"))</f>
        <v>#REF!</v>
      </c>
      <c r="M2759" t="e">
        <f>IF(INDEX(SamplingFeatures[Sampling Feature Type],$A2759)&lt;&gt;"Specimen","",
CONCATENATE("  - &amp;SpecimenID",TEXT(SUMPRODUCT(--($M$3:$M2758&lt;&gt;"")),"0000"),
" {","SamplingFeatureID:  *SamplingFeatureID",TEXT($A2759,"0000"),
", SpecimenTypeCV:  ",CHAR(34),INDEX(Specimens[Specimen Type],$A2759),CHAR(34),
", SpecimenMediumCV:  ",INDEX(Specimens[Specimen Medium],$A2759),
", IsFieldSpecimen:  ",CHAR(34),INDEX(Specimens[Is Field Specimen?],$A2759),CHAR(34),"}"))</f>
        <v>#REF!</v>
      </c>
      <c r="N2759" t="e">
        <f>IF(COUNTA(SpatialOffsets[])=0,"", IF(INDEX(SpatialOffsets[Spatial Offset Type],$A2759)="","",
CONCATENATE("  - &amp;SpatialOffsetID",TEXT($A2759,"0000"),
" {","SpatialOffsetTypeCV:  ",CHAR(34),INDEX(SpatialOffsets[Spatial Offset Type],$A2759),CHAR(34),
", Offset1Value:  ",INDEX(SpatialOffsets[Offset 1 Value],$A2759),
", Offset1UnitID:  ",CHAR(34),INDEX(SpatialOffsets[Offset 1 Unit],$A2759),CHAR(34),
", Offset2Value:  ",INDEX(SpatialOffsets[Offset 2 Value],$A2759),
", Offset2UnitID:  ",CHAR(34),INDEX(SpatialOffsets[Offset 2 Unit],$A2759),CHAR(34),
", Offset3Value:  ",INDEX(SpatialOffsets[Offset 3 Value],$A2759),
", Offset3UnitID:  ",CHAR(34),INDEX(SpatialOffsets[Offset 3 Unit],$A2759),CHAR(34),,"}")))</f>
        <v>#REF!</v>
      </c>
      <c r="O2759" t="e">
        <f>IF(COUNTA(RelatedFeatures[])=0,"", IF(INDEX(RelatedFeatures[First Sampling Feature Code],$A2759)="","",
CONCATENATE("  - &amp;RelationID",TEXT($A2759,"0000"),
" {","SamplingFeatureID:  *SamplingFeatureID",TEXT(MATCH(INDEX(RelatedFeatures[First Sampling Feature Code],$A2759),SamplingFeatures[Feature Code],0),"0000"),
", RelationshipTypeCV:  ",CHAR(34),INDEX(RelatedFeatures[Relationship Type],$A2759),CHAR(34),
", RelatedFeatureID: *SamplingFeatureID",TEXT(MATCH(INDEX(RelatedFeatures[Second Sampling Feature Code],$A2759),SamplingFeatures[Feature Code],0),"0000"),
", SpatialOffsetID:  ",IF(INDEX(RelatedFeatures[Offset Number],$A2759)="","",CONCATENATE("*SpatialOffsetID",TEXT(INDEX(RelatedFeatures[Offset Number],$A2759),"0000"))),"}")))</f>
        <v>#REF!</v>
      </c>
      <c r="P2759" t="e">
        <f>IF(INDEX(Methods[Method Type],$A2759)="","",
CONCATENATE("  - &amp;MethodID",TEXT($A2759,"0000"),
" {","MethodTypeCV:  ",CHAR(34),INDEX(Methods[Method Type],$A2759),CHAR(34),
", MethodCode:  ",CHAR(34),INDEX(Methods[Method Code],$A2759),CHAR(34),
", MethodName:  ",CHAR(34),INDEX(Methods[Method Name],$A2759),CHAR(34),
", MethodDescription:  ",CHAR(34),INDEX(Methods[Method Description],$A2759),CHAR(34),
", MethodLink:  ",CHAR(34),INDEX(Methods[Method Link],$A2759),CHAR(34),
", OrganizationID: *OrganizationID",TEXT(MATCH(INDEX(Methods[Organization Name],$A2759),Organizations[Organization Name],0),"0000"),"}"))</f>
        <v>#REF!</v>
      </c>
      <c r="Q2759" t="e">
        <f>IF(INDEX(Variables[Variable Type],$A2759)="","",
CONCATENATE("  - &amp;VariableID",TEXT($A2759,"0000"),
" {","VariableTypeCV:  ",CHAR(34),INDEX(Variables[Variable Type],$A2759),CHAR(34),
", VariableCode:  ",CHAR(34),INDEX(Variables[Variable Code],$A2759),CHAR(34),
", VariableNameCV:  ",CHAR(34),INDEX(Variables[Variable Name],$A2759),CHAR(34),
", VariableDefinition:  ",CHAR(34),INDEX(Variables[Variable Definition],$A2759),CHAR(34),
", SpecciationCV:  ",CHAR(34),INDEX(Variables[Speciation],$A2759),CHAR(34),
", NoDataValue:  ",CHAR(34),INDEX(Variables[No Data Value],$A2759),CHAR(34),"}"))</f>
        <v>#REF!</v>
      </c>
    </row>
    <row r="2760" spans="1:17" x14ac:dyDescent="0.25">
      <c r="A2760">
        <v>2757</v>
      </c>
      <c r="D2760" t="e">
        <f>IF(INDEX(People[First Name],$A2760)="","",
CONCATENATE("  - &amp;PersonID",TEXT($A2760,"0000"),
" {","PersonFirstName:  ",CHAR(34),INDEX(People[First Name],$A2760),CHAR(34),
", PersonMiddleName:  ",CHAR(34),INDEX(People[Middle Name],$A2760),CHAR(34),
", PersonLastName:  ",CHAR(34),INDEX(People[Last Name],$A2760),CHAR(34),"}"))</f>
        <v>#REF!</v>
      </c>
      <c r="E2760" t="e">
        <f>IF(INDEX(Organizations[Organization Type '[CV']],$A2760)="","",
CONCATENATE("  - &amp;OrganizationID",TEXT($A2760,"0000"),
" {","OrganizationTypeCV:  ",CHAR(34),INDEX(Organizations[Organization Type '[CV']],$A2760),CHAR(34),
", OrganizationCode:  ",CHAR(34),INDEX(Organizations[Organization Code],$A2760),CHAR(34),
", OrganizationName:  ",CHAR(34),INDEX(Organizations[Organization Name],$A2760),CHAR(34),
", OrganizationDescription:  ",CHAR(34),INDEX(Organizations[Organization Description],$A2760),CHAR(34),
", OrganizationLink:  ",CHAR(34),INDEX(Organizations[Organization Link],$A2760),CHAR(34),"}"))</f>
        <v>#REF!</v>
      </c>
      <c r="F2760" t="e">
        <f>IF(INDEX(People[First Name],$A2760)="","",
CONCATENATE("  - &amp;AffiliationID",TEXT($A2760,"0000"),
" {PersonID: *PersonID",TEXT($A2760,"0000"),
", OrganizationID: *OrganizationID",TEXT(MATCH(INDEX(People[Organization Name],$A2760),Organizations[Organization Name],0),"0000"),
", IsPrimaryOrganizationContact: , AffiliationStartDate: , AffiliationEndDate: , PrimaryPhone: ",
", PrimaryEmail: ",CHAR(34),INDEX(People[Primary Email],$A2760),CHAR(34),
", PrimaryAddress: ",CHAR(34),INDEX(People[Primary Address],$A2760),CHAR(34),
", PersonLink: }"))</f>
        <v>#REF!</v>
      </c>
      <c r="H2760" t="e">
        <f>IF(COUNTA(CitationInformation)=0,"",IF(INDEX(AuthorList[Author Name],$A2760)="","",
CONCATENATE("  - &amp;AuthorListID",TEXT($A2760,"0000"),
"  {CitationID: *CitationID0001",
", PersonID: *PersonID",TEXT(MATCH(INDEX(AuthorList[Author Name],$A2760),People[Full Name],0),"0000"),
", AuthorOrder: ",INDEX(AuthorList[Author Number],$A2760),"}")))</f>
        <v>#REF!</v>
      </c>
      <c r="K2760" t="e">
        <f>IF(INDEX(SamplingFeatures[Feature Code],$A2760)="","",
CONCATENATE("  - &amp;SamplingFeatureID",TEXT($A2760,"0000"),
" {","SamplingFeatureUUID:  ",CHAR(34),INDEX(SamplingFeatures[Sampling Feature UUID],$A2760),CHAR(34),
", SamplingFeatureTypeCV:  ",CHAR(34),INDEX(SamplingFeatures[Sampling Feature Type],$A2760),CHAR(34),
", SamplingFeatureCode:  ",CHAR(34),INDEX(SamplingFeatures[Feature Code],$A2760),CHAR(34),
", SamplingFeatureName:  ",CHAR(34),INDEX(SamplingFeatures[Feature Name],$A2760),CHAR(34),
", SamplingFeatureDescription:  ",CHAR(34),INDEX(SamplingFeatures[Feature Description],$A2760),CHAR(34),
", SamplingFeatureGeotypeCV:  ",CHAR(34),INDEX(SamplingFeatures[Feature Geo Type],$A2760),CHAR(34),
", FeatureGeometry:  ",CHAR(34),INDEX(SamplingFeatures[Feature Geometry],$A2760),CHAR(34),
", Elevation_m:  ",CHAR(34),INDEX(SamplingFeatures[Elevation_m],$A2760),CHAR(34),
", ElevationDatumCV:  ",CHAR(34),ElevationDatum,CHAR(34),"}"))</f>
        <v>#REF!</v>
      </c>
      <c r="L2760" t="e">
        <f>IF(INDEX(SamplingFeatures[Sampling Feature Type],$A2760)&lt;&gt;"Site","",
CONCATENATE("  - &amp;SiteID",TEXT(SUMPRODUCT(--($L$3:$L2759&lt;&gt;"")),"0000"),
" {","SamplingFeatureID:  *SamplingFeatureID",TEXT($A2760,"0000"),
", SiteTypeCV:  ",CHAR(34),INDEX(Sites[Site Type],$A2760),CHAR(34),
", Latitude:  ",INDEX(Sites[Latitude],$A2760),
", Longitude:  ",INDEX(Sites[Longitude],$A2760),
", SRSName:  ",CHAR(34),LatLonDatum,CHAR(34),"}"))</f>
        <v>#REF!</v>
      </c>
      <c r="M2760" t="e">
        <f>IF(INDEX(SamplingFeatures[Sampling Feature Type],$A2760)&lt;&gt;"Specimen","",
CONCATENATE("  - &amp;SpecimenID",TEXT(SUMPRODUCT(--($M$3:$M2759&lt;&gt;"")),"0000"),
" {","SamplingFeatureID:  *SamplingFeatureID",TEXT($A2760,"0000"),
", SpecimenTypeCV:  ",CHAR(34),INDEX(Specimens[Specimen Type],$A2760),CHAR(34),
", SpecimenMediumCV:  ",INDEX(Specimens[Specimen Medium],$A2760),
", IsFieldSpecimen:  ",CHAR(34),INDEX(Specimens[Is Field Specimen?],$A2760),CHAR(34),"}"))</f>
        <v>#REF!</v>
      </c>
      <c r="N2760" t="e">
        <f>IF(COUNTA(SpatialOffsets[])=0,"", IF(INDEX(SpatialOffsets[Spatial Offset Type],$A2760)="","",
CONCATENATE("  - &amp;SpatialOffsetID",TEXT($A2760,"0000"),
" {","SpatialOffsetTypeCV:  ",CHAR(34),INDEX(SpatialOffsets[Spatial Offset Type],$A2760),CHAR(34),
", Offset1Value:  ",INDEX(SpatialOffsets[Offset 1 Value],$A2760),
", Offset1UnitID:  ",CHAR(34),INDEX(SpatialOffsets[Offset 1 Unit],$A2760),CHAR(34),
", Offset2Value:  ",INDEX(SpatialOffsets[Offset 2 Value],$A2760),
", Offset2UnitID:  ",CHAR(34),INDEX(SpatialOffsets[Offset 2 Unit],$A2760),CHAR(34),
", Offset3Value:  ",INDEX(SpatialOffsets[Offset 3 Value],$A2760),
", Offset3UnitID:  ",CHAR(34),INDEX(SpatialOffsets[Offset 3 Unit],$A2760),CHAR(34),,"}")))</f>
        <v>#REF!</v>
      </c>
      <c r="O2760" t="e">
        <f>IF(COUNTA(RelatedFeatures[])=0,"", IF(INDEX(RelatedFeatures[First Sampling Feature Code],$A2760)="","",
CONCATENATE("  - &amp;RelationID",TEXT($A2760,"0000"),
" {","SamplingFeatureID:  *SamplingFeatureID",TEXT(MATCH(INDEX(RelatedFeatures[First Sampling Feature Code],$A2760),SamplingFeatures[Feature Code],0),"0000"),
", RelationshipTypeCV:  ",CHAR(34),INDEX(RelatedFeatures[Relationship Type],$A2760),CHAR(34),
", RelatedFeatureID: *SamplingFeatureID",TEXT(MATCH(INDEX(RelatedFeatures[Second Sampling Feature Code],$A2760),SamplingFeatures[Feature Code],0),"0000"),
", SpatialOffsetID:  ",IF(INDEX(RelatedFeatures[Offset Number],$A2760)="","",CONCATENATE("*SpatialOffsetID",TEXT(INDEX(RelatedFeatures[Offset Number],$A2760),"0000"))),"}")))</f>
        <v>#REF!</v>
      </c>
      <c r="P2760" t="e">
        <f>IF(INDEX(Methods[Method Type],$A2760)="","",
CONCATENATE("  - &amp;MethodID",TEXT($A2760,"0000"),
" {","MethodTypeCV:  ",CHAR(34),INDEX(Methods[Method Type],$A2760),CHAR(34),
", MethodCode:  ",CHAR(34),INDEX(Methods[Method Code],$A2760),CHAR(34),
", MethodName:  ",CHAR(34),INDEX(Methods[Method Name],$A2760),CHAR(34),
", MethodDescription:  ",CHAR(34),INDEX(Methods[Method Description],$A2760),CHAR(34),
", MethodLink:  ",CHAR(34),INDEX(Methods[Method Link],$A2760),CHAR(34),
", OrganizationID: *OrganizationID",TEXT(MATCH(INDEX(Methods[Organization Name],$A2760),Organizations[Organization Name],0),"0000"),"}"))</f>
        <v>#REF!</v>
      </c>
      <c r="Q2760" t="e">
        <f>IF(INDEX(Variables[Variable Type],$A2760)="","",
CONCATENATE("  - &amp;VariableID",TEXT($A2760,"0000"),
" {","VariableTypeCV:  ",CHAR(34),INDEX(Variables[Variable Type],$A2760),CHAR(34),
", VariableCode:  ",CHAR(34),INDEX(Variables[Variable Code],$A2760),CHAR(34),
", VariableNameCV:  ",CHAR(34),INDEX(Variables[Variable Name],$A2760),CHAR(34),
", VariableDefinition:  ",CHAR(34),INDEX(Variables[Variable Definition],$A2760),CHAR(34),
", SpecciationCV:  ",CHAR(34),INDEX(Variables[Speciation],$A2760),CHAR(34),
", NoDataValue:  ",CHAR(34),INDEX(Variables[No Data Value],$A2760),CHAR(34),"}"))</f>
        <v>#REF!</v>
      </c>
    </row>
    <row r="2761" spans="1:17" x14ac:dyDescent="0.25">
      <c r="A2761">
        <v>2758</v>
      </c>
      <c r="D2761" t="e">
        <f>IF(INDEX(People[First Name],$A2761)="","",
CONCATENATE("  - &amp;PersonID",TEXT($A2761,"0000"),
" {","PersonFirstName:  ",CHAR(34),INDEX(People[First Name],$A2761),CHAR(34),
", PersonMiddleName:  ",CHAR(34),INDEX(People[Middle Name],$A2761),CHAR(34),
", PersonLastName:  ",CHAR(34),INDEX(People[Last Name],$A2761),CHAR(34),"}"))</f>
        <v>#REF!</v>
      </c>
      <c r="E2761" t="e">
        <f>IF(INDEX(Organizations[Organization Type '[CV']],$A2761)="","",
CONCATENATE("  - &amp;OrganizationID",TEXT($A2761,"0000"),
" {","OrganizationTypeCV:  ",CHAR(34),INDEX(Organizations[Organization Type '[CV']],$A2761),CHAR(34),
", OrganizationCode:  ",CHAR(34),INDEX(Organizations[Organization Code],$A2761),CHAR(34),
", OrganizationName:  ",CHAR(34),INDEX(Organizations[Organization Name],$A2761),CHAR(34),
", OrganizationDescription:  ",CHAR(34),INDEX(Organizations[Organization Description],$A2761),CHAR(34),
", OrganizationLink:  ",CHAR(34),INDEX(Organizations[Organization Link],$A2761),CHAR(34),"}"))</f>
        <v>#REF!</v>
      </c>
      <c r="F2761" t="e">
        <f>IF(INDEX(People[First Name],$A2761)="","",
CONCATENATE("  - &amp;AffiliationID",TEXT($A2761,"0000"),
" {PersonID: *PersonID",TEXT($A2761,"0000"),
", OrganizationID: *OrganizationID",TEXT(MATCH(INDEX(People[Organization Name],$A2761),Organizations[Organization Name],0),"0000"),
", IsPrimaryOrganizationContact: , AffiliationStartDate: , AffiliationEndDate: , PrimaryPhone: ",
", PrimaryEmail: ",CHAR(34),INDEX(People[Primary Email],$A2761),CHAR(34),
", PrimaryAddress: ",CHAR(34),INDEX(People[Primary Address],$A2761),CHAR(34),
", PersonLink: }"))</f>
        <v>#REF!</v>
      </c>
      <c r="H2761" t="e">
        <f>IF(COUNTA(CitationInformation)=0,"",IF(INDEX(AuthorList[Author Name],$A2761)="","",
CONCATENATE("  - &amp;AuthorListID",TEXT($A2761,"0000"),
"  {CitationID: *CitationID0001",
", PersonID: *PersonID",TEXT(MATCH(INDEX(AuthorList[Author Name],$A2761),People[Full Name],0),"0000"),
", AuthorOrder: ",INDEX(AuthorList[Author Number],$A2761),"}")))</f>
        <v>#REF!</v>
      </c>
      <c r="K2761" t="e">
        <f>IF(INDEX(SamplingFeatures[Feature Code],$A2761)="","",
CONCATENATE("  - &amp;SamplingFeatureID",TEXT($A2761,"0000"),
" {","SamplingFeatureUUID:  ",CHAR(34),INDEX(SamplingFeatures[Sampling Feature UUID],$A2761),CHAR(34),
", SamplingFeatureTypeCV:  ",CHAR(34),INDEX(SamplingFeatures[Sampling Feature Type],$A2761),CHAR(34),
", SamplingFeatureCode:  ",CHAR(34),INDEX(SamplingFeatures[Feature Code],$A2761),CHAR(34),
", SamplingFeatureName:  ",CHAR(34),INDEX(SamplingFeatures[Feature Name],$A2761),CHAR(34),
", SamplingFeatureDescription:  ",CHAR(34),INDEX(SamplingFeatures[Feature Description],$A2761),CHAR(34),
", SamplingFeatureGeotypeCV:  ",CHAR(34),INDEX(SamplingFeatures[Feature Geo Type],$A2761),CHAR(34),
", FeatureGeometry:  ",CHAR(34),INDEX(SamplingFeatures[Feature Geometry],$A2761),CHAR(34),
", Elevation_m:  ",CHAR(34),INDEX(SamplingFeatures[Elevation_m],$A2761),CHAR(34),
", ElevationDatumCV:  ",CHAR(34),ElevationDatum,CHAR(34),"}"))</f>
        <v>#REF!</v>
      </c>
      <c r="L2761" t="e">
        <f>IF(INDEX(SamplingFeatures[Sampling Feature Type],$A2761)&lt;&gt;"Site","",
CONCATENATE("  - &amp;SiteID",TEXT(SUMPRODUCT(--($L$3:$L2760&lt;&gt;"")),"0000"),
" {","SamplingFeatureID:  *SamplingFeatureID",TEXT($A2761,"0000"),
", SiteTypeCV:  ",CHAR(34),INDEX(Sites[Site Type],$A2761),CHAR(34),
", Latitude:  ",INDEX(Sites[Latitude],$A2761),
", Longitude:  ",INDEX(Sites[Longitude],$A2761),
", SRSName:  ",CHAR(34),LatLonDatum,CHAR(34),"}"))</f>
        <v>#REF!</v>
      </c>
      <c r="M2761" t="e">
        <f>IF(INDEX(SamplingFeatures[Sampling Feature Type],$A2761)&lt;&gt;"Specimen","",
CONCATENATE("  - &amp;SpecimenID",TEXT(SUMPRODUCT(--($M$3:$M2760&lt;&gt;"")),"0000"),
" {","SamplingFeatureID:  *SamplingFeatureID",TEXT($A2761,"0000"),
", SpecimenTypeCV:  ",CHAR(34),INDEX(Specimens[Specimen Type],$A2761),CHAR(34),
", SpecimenMediumCV:  ",INDEX(Specimens[Specimen Medium],$A2761),
", IsFieldSpecimen:  ",CHAR(34),INDEX(Specimens[Is Field Specimen?],$A2761),CHAR(34),"}"))</f>
        <v>#REF!</v>
      </c>
      <c r="N2761" t="e">
        <f>IF(COUNTA(SpatialOffsets[])=0,"", IF(INDEX(SpatialOffsets[Spatial Offset Type],$A2761)="","",
CONCATENATE("  - &amp;SpatialOffsetID",TEXT($A2761,"0000"),
" {","SpatialOffsetTypeCV:  ",CHAR(34),INDEX(SpatialOffsets[Spatial Offset Type],$A2761),CHAR(34),
", Offset1Value:  ",INDEX(SpatialOffsets[Offset 1 Value],$A2761),
", Offset1UnitID:  ",CHAR(34),INDEX(SpatialOffsets[Offset 1 Unit],$A2761),CHAR(34),
", Offset2Value:  ",INDEX(SpatialOffsets[Offset 2 Value],$A2761),
", Offset2UnitID:  ",CHAR(34),INDEX(SpatialOffsets[Offset 2 Unit],$A2761),CHAR(34),
", Offset3Value:  ",INDEX(SpatialOffsets[Offset 3 Value],$A2761),
", Offset3UnitID:  ",CHAR(34),INDEX(SpatialOffsets[Offset 3 Unit],$A2761),CHAR(34),,"}")))</f>
        <v>#REF!</v>
      </c>
      <c r="O2761" t="e">
        <f>IF(COUNTA(RelatedFeatures[])=0,"", IF(INDEX(RelatedFeatures[First Sampling Feature Code],$A2761)="","",
CONCATENATE("  - &amp;RelationID",TEXT($A2761,"0000"),
" {","SamplingFeatureID:  *SamplingFeatureID",TEXT(MATCH(INDEX(RelatedFeatures[First Sampling Feature Code],$A2761),SamplingFeatures[Feature Code],0),"0000"),
", RelationshipTypeCV:  ",CHAR(34),INDEX(RelatedFeatures[Relationship Type],$A2761),CHAR(34),
", RelatedFeatureID: *SamplingFeatureID",TEXT(MATCH(INDEX(RelatedFeatures[Second Sampling Feature Code],$A2761),SamplingFeatures[Feature Code],0),"0000"),
", SpatialOffsetID:  ",IF(INDEX(RelatedFeatures[Offset Number],$A2761)="","",CONCATENATE("*SpatialOffsetID",TEXT(INDEX(RelatedFeatures[Offset Number],$A2761),"0000"))),"}")))</f>
        <v>#REF!</v>
      </c>
      <c r="P2761" t="e">
        <f>IF(INDEX(Methods[Method Type],$A2761)="","",
CONCATENATE("  - &amp;MethodID",TEXT($A2761,"0000"),
" {","MethodTypeCV:  ",CHAR(34),INDEX(Methods[Method Type],$A2761),CHAR(34),
", MethodCode:  ",CHAR(34),INDEX(Methods[Method Code],$A2761),CHAR(34),
", MethodName:  ",CHAR(34),INDEX(Methods[Method Name],$A2761),CHAR(34),
", MethodDescription:  ",CHAR(34),INDEX(Methods[Method Description],$A2761),CHAR(34),
", MethodLink:  ",CHAR(34),INDEX(Methods[Method Link],$A2761),CHAR(34),
", OrganizationID: *OrganizationID",TEXT(MATCH(INDEX(Methods[Organization Name],$A2761),Organizations[Organization Name],0),"0000"),"}"))</f>
        <v>#REF!</v>
      </c>
      <c r="Q2761" t="e">
        <f>IF(INDEX(Variables[Variable Type],$A2761)="","",
CONCATENATE("  - &amp;VariableID",TEXT($A2761,"0000"),
" {","VariableTypeCV:  ",CHAR(34),INDEX(Variables[Variable Type],$A2761),CHAR(34),
", VariableCode:  ",CHAR(34),INDEX(Variables[Variable Code],$A2761),CHAR(34),
", VariableNameCV:  ",CHAR(34),INDEX(Variables[Variable Name],$A2761),CHAR(34),
", VariableDefinition:  ",CHAR(34),INDEX(Variables[Variable Definition],$A2761),CHAR(34),
", SpecciationCV:  ",CHAR(34),INDEX(Variables[Speciation],$A2761),CHAR(34),
", NoDataValue:  ",CHAR(34),INDEX(Variables[No Data Value],$A2761),CHAR(34),"}"))</f>
        <v>#REF!</v>
      </c>
    </row>
    <row r="2762" spans="1:17" x14ac:dyDescent="0.25">
      <c r="A2762">
        <v>2759</v>
      </c>
      <c r="D2762" t="e">
        <f>IF(INDEX(People[First Name],$A2762)="","",
CONCATENATE("  - &amp;PersonID",TEXT($A2762,"0000"),
" {","PersonFirstName:  ",CHAR(34),INDEX(People[First Name],$A2762),CHAR(34),
", PersonMiddleName:  ",CHAR(34),INDEX(People[Middle Name],$A2762),CHAR(34),
", PersonLastName:  ",CHAR(34),INDEX(People[Last Name],$A2762),CHAR(34),"}"))</f>
        <v>#REF!</v>
      </c>
      <c r="E2762" t="e">
        <f>IF(INDEX(Organizations[Organization Type '[CV']],$A2762)="","",
CONCATENATE("  - &amp;OrganizationID",TEXT($A2762,"0000"),
" {","OrganizationTypeCV:  ",CHAR(34),INDEX(Organizations[Organization Type '[CV']],$A2762),CHAR(34),
", OrganizationCode:  ",CHAR(34),INDEX(Organizations[Organization Code],$A2762),CHAR(34),
", OrganizationName:  ",CHAR(34),INDEX(Organizations[Organization Name],$A2762),CHAR(34),
", OrganizationDescription:  ",CHAR(34),INDEX(Organizations[Organization Description],$A2762),CHAR(34),
", OrganizationLink:  ",CHAR(34),INDEX(Organizations[Organization Link],$A2762),CHAR(34),"}"))</f>
        <v>#REF!</v>
      </c>
      <c r="F2762" t="e">
        <f>IF(INDEX(People[First Name],$A2762)="","",
CONCATENATE("  - &amp;AffiliationID",TEXT($A2762,"0000"),
" {PersonID: *PersonID",TEXT($A2762,"0000"),
", OrganizationID: *OrganizationID",TEXT(MATCH(INDEX(People[Organization Name],$A2762),Organizations[Organization Name],0),"0000"),
", IsPrimaryOrganizationContact: , AffiliationStartDate: , AffiliationEndDate: , PrimaryPhone: ",
", PrimaryEmail: ",CHAR(34),INDEX(People[Primary Email],$A2762),CHAR(34),
", PrimaryAddress: ",CHAR(34),INDEX(People[Primary Address],$A2762),CHAR(34),
", PersonLink: }"))</f>
        <v>#REF!</v>
      </c>
      <c r="H2762" t="e">
        <f>IF(COUNTA(CitationInformation)=0,"",IF(INDEX(AuthorList[Author Name],$A2762)="","",
CONCATENATE("  - &amp;AuthorListID",TEXT($A2762,"0000"),
"  {CitationID: *CitationID0001",
", PersonID: *PersonID",TEXT(MATCH(INDEX(AuthorList[Author Name],$A2762),People[Full Name],0),"0000"),
", AuthorOrder: ",INDEX(AuthorList[Author Number],$A2762),"}")))</f>
        <v>#REF!</v>
      </c>
      <c r="K2762" t="e">
        <f>IF(INDEX(SamplingFeatures[Feature Code],$A2762)="","",
CONCATENATE("  - &amp;SamplingFeatureID",TEXT($A2762,"0000"),
" {","SamplingFeatureUUID:  ",CHAR(34),INDEX(SamplingFeatures[Sampling Feature UUID],$A2762),CHAR(34),
", SamplingFeatureTypeCV:  ",CHAR(34),INDEX(SamplingFeatures[Sampling Feature Type],$A2762),CHAR(34),
", SamplingFeatureCode:  ",CHAR(34),INDEX(SamplingFeatures[Feature Code],$A2762),CHAR(34),
", SamplingFeatureName:  ",CHAR(34),INDEX(SamplingFeatures[Feature Name],$A2762),CHAR(34),
", SamplingFeatureDescription:  ",CHAR(34),INDEX(SamplingFeatures[Feature Description],$A2762),CHAR(34),
", SamplingFeatureGeotypeCV:  ",CHAR(34),INDEX(SamplingFeatures[Feature Geo Type],$A2762),CHAR(34),
", FeatureGeometry:  ",CHAR(34),INDEX(SamplingFeatures[Feature Geometry],$A2762),CHAR(34),
", Elevation_m:  ",CHAR(34),INDEX(SamplingFeatures[Elevation_m],$A2762),CHAR(34),
", ElevationDatumCV:  ",CHAR(34),ElevationDatum,CHAR(34),"}"))</f>
        <v>#REF!</v>
      </c>
      <c r="L2762" t="e">
        <f>IF(INDEX(SamplingFeatures[Sampling Feature Type],$A2762)&lt;&gt;"Site","",
CONCATENATE("  - &amp;SiteID",TEXT(SUMPRODUCT(--($L$3:$L2761&lt;&gt;"")),"0000"),
" {","SamplingFeatureID:  *SamplingFeatureID",TEXT($A2762,"0000"),
", SiteTypeCV:  ",CHAR(34),INDEX(Sites[Site Type],$A2762),CHAR(34),
", Latitude:  ",INDEX(Sites[Latitude],$A2762),
", Longitude:  ",INDEX(Sites[Longitude],$A2762),
", SRSName:  ",CHAR(34),LatLonDatum,CHAR(34),"}"))</f>
        <v>#REF!</v>
      </c>
      <c r="M2762" t="e">
        <f>IF(INDEX(SamplingFeatures[Sampling Feature Type],$A2762)&lt;&gt;"Specimen","",
CONCATENATE("  - &amp;SpecimenID",TEXT(SUMPRODUCT(--($M$3:$M2761&lt;&gt;"")),"0000"),
" {","SamplingFeatureID:  *SamplingFeatureID",TEXT($A2762,"0000"),
", SpecimenTypeCV:  ",CHAR(34),INDEX(Specimens[Specimen Type],$A2762),CHAR(34),
", SpecimenMediumCV:  ",INDEX(Specimens[Specimen Medium],$A2762),
", IsFieldSpecimen:  ",CHAR(34),INDEX(Specimens[Is Field Specimen?],$A2762),CHAR(34),"}"))</f>
        <v>#REF!</v>
      </c>
      <c r="N2762" t="e">
        <f>IF(COUNTA(SpatialOffsets[])=0,"", IF(INDEX(SpatialOffsets[Spatial Offset Type],$A2762)="","",
CONCATENATE("  - &amp;SpatialOffsetID",TEXT($A2762,"0000"),
" {","SpatialOffsetTypeCV:  ",CHAR(34),INDEX(SpatialOffsets[Spatial Offset Type],$A2762),CHAR(34),
", Offset1Value:  ",INDEX(SpatialOffsets[Offset 1 Value],$A2762),
", Offset1UnitID:  ",CHAR(34),INDEX(SpatialOffsets[Offset 1 Unit],$A2762),CHAR(34),
", Offset2Value:  ",INDEX(SpatialOffsets[Offset 2 Value],$A2762),
", Offset2UnitID:  ",CHAR(34),INDEX(SpatialOffsets[Offset 2 Unit],$A2762),CHAR(34),
", Offset3Value:  ",INDEX(SpatialOffsets[Offset 3 Value],$A2762),
", Offset3UnitID:  ",CHAR(34),INDEX(SpatialOffsets[Offset 3 Unit],$A2762),CHAR(34),,"}")))</f>
        <v>#REF!</v>
      </c>
      <c r="O2762" t="e">
        <f>IF(COUNTA(RelatedFeatures[])=0,"", IF(INDEX(RelatedFeatures[First Sampling Feature Code],$A2762)="","",
CONCATENATE("  - &amp;RelationID",TEXT($A2762,"0000"),
" {","SamplingFeatureID:  *SamplingFeatureID",TEXT(MATCH(INDEX(RelatedFeatures[First Sampling Feature Code],$A2762),SamplingFeatures[Feature Code],0),"0000"),
", RelationshipTypeCV:  ",CHAR(34),INDEX(RelatedFeatures[Relationship Type],$A2762),CHAR(34),
", RelatedFeatureID: *SamplingFeatureID",TEXT(MATCH(INDEX(RelatedFeatures[Second Sampling Feature Code],$A2762),SamplingFeatures[Feature Code],0),"0000"),
", SpatialOffsetID:  ",IF(INDEX(RelatedFeatures[Offset Number],$A2762)="","",CONCATENATE("*SpatialOffsetID",TEXT(INDEX(RelatedFeatures[Offset Number],$A2762),"0000"))),"}")))</f>
        <v>#REF!</v>
      </c>
      <c r="P2762" t="e">
        <f>IF(INDEX(Methods[Method Type],$A2762)="","",
CONCATENATE("  - &amp;MethodID",TEXT($A2762,"0000"),
" {","MethodTypeCV:  ",CHAR(34),INDEX(Methods[Method Type],$A2762),CHAR(34),
", MethodCode:  ",CHAR(34),INDEX(Methods[Method Code],$A2762),CHAR(34),
", MethodName:  ",CHAR(34),INDEX(Methods[Method Name],$A2762),CHAR(34),
", MethodDescription:  ",CHAR(34),INDEX(Methods[Method Description],$A2762),CHAR(34),
", MethodLink:  ",CHAR(34),INDEX(Methods[Method Link],$A2762),CHAR(34),
", OrganizationID: *OrganizationID",TEXT(MATCH(INDEX(Methods[Organization Name],$A2762),Organizations[Organization Name],0),"0000"),"}"))</f>
        <v>#REF!</v>
      </c>
      <c r="Q2762" t="e">
        <f>IF(INDEX(Variables[Variable Type],$A2762)="","",
CONCATENATE("  - &amp;VariableID",TEXT($A2762,"0000"),
" {","VariableTypeCV:  ",CHAR(34),INDEX(Variables[Variable Type],$A2762),CHAR(34),
", VariableCode:  ",CHAR(34),INDEX(Variables[Variable Code],$A2762),CHAR(34),
", VariableNameCV:  ",CHAR(34),INDEX(Variables[Variable Name],$A2762),CHAR(34),
", VariableDefinition:  ",CHAR(34),INDEX(Variables[Variable Definition],$A2762),CHAR(34),
", SpecciationCV:  ",CHAR(34),INDEX(Variables[Speciation],$A2762),CHAR(34),
", NoDataValue:  ",CHAR(34),INDEX(Variables[No Data Value],$A2762),CHAR(34),"}"))</f>
        <v>#REF!</v>
      </c>
    </row>
    <row r="2763" spans="1:17" x14ac:dyDescent="0.25">
      <c r="A2763">
        <v>2760</v>
      </c>
      <c r="D2763" t="e">
        <f>IF(INDEX(People[First Name],$A2763)="","",
CONCATENATE("  - &amp;PersonID",TEXT($A2763,"0000"),
" {","PersonFirstName:  ",CHAR(34),INDEX(People[First Name],$A2763),CHAR(34),
", PersonMiddleName:  ",CHAR(34),INDEX(People[Middle Name],$A2763),CHAR(34),
", PersonLastName:  ",CHAR(34),INDEX(People[Last Name],$A2763),CHAR(34),"}"))</f>
        <v>#REF!</v>
      </c>
      <c r="E2763" t="e">
        <f>IF(INDEX(Organizations[Organization Type '[CV']],$A2763)="","",
CONCATENATE("  - &amp;OrganizationID",TEXT($A2763,"0000"),
" {","OrganizationTypeCV:  ",CHAR(34),INDEX(Organizations[Organization Type '[CV']],$A2763),CHAR(34),
", OrganizationCode:  ",CHAR(34),INDEX(Organizations[Organization Code],$A2763),CHAR(34),
", OrganizationName:  ",CHAR(34),INDEX(Organizations[Organization Name],$A2763),CHAR(34),
", OrganizationDescription:  ",CHAR(34),INDEX(Organizations[Organization Description],$A2763),CHAR(34),
", OrganizationLink:  ",CHAR(34),INDEX(Organizations[Organization Link],$A2763),CHAR(34),"}"))</f>
        <v>#REF!</v>
      </c>
      <c r="F2763" t="e">
        <f>IF(INDEX(People[First Name],$A2763)="","",
CONCATENATE("  - &amp;AffiliationID",TEXT($A2763,"0000"),
" {PersonID: *PersonID",TEXT($A2763,"0000"),
", OrganizationID: *OrganizationID",TEXT(MATCH(INDEX(People[Organization Name],$A2763),Organizations[Organization Name],0),"0000"),
", IsPrimaryOrganizationContact: , AffiliationStartDate: , AffiliationEndDate: , PrimaryPhone: ",
", PrimaryEmail: ",CHAR(34),INDEX(People[Primary Email],$A2763),CHAR(34),
", PrimaryAddress: ",CHAR(34),INDEX(People[Primary Address],$A2763),CHAR(34),
", PersonLink: }"))</f>
        <v>#REF!</v>
      </c>
      <c r="H2763" t="e">
        <f>IF(COUNTA(CitationInformation)=0,"",IF(INDEX(AuthorList[Author Name],$A2763)="","",
CONCATENATE("  - &amp;AuthorListID",TEXT($A2763,"0000"),
"  {CitationID: *CitationID0001",
", PersonID: *PersonID",TEXT(MATCH(INDEX(AuthorList[Author Name],$A2763),People[Full Name],0),"0000"),
", AuthorOrder: ",INDEX(AuthorList[Author Number],$A2763),"}")))</f>
        <v>#REF!</v>
      </c>
      <c r="K2763" t="e">
        <f>IF(INDEX(SamplingFeatures[Feature Code],$A2763)="","",
CONCATENATE("  - &amp;SamplingFeatureID",TEXT($A2763,"0000"),
" {","SamplingFeatureUUID:  ",CHAR(34),INDEX(SamplingFeatures[Sampling Feature UUID],$A2763),CHAR(34),
", SamplingFeatureTypeCV:  ",CHAR(34),INDEX(SamplingFeatures[Sampling Feature Type],$A2763),CHAR(34),
", SamplingFeatureCode:  ",CHAR(34),INDEX(SamplingFeatures[Feature Code],$A2763),CHAR(34),
", SamplingFeatureName:  ",CHAR(34),INDEX(SamplingFeatures[Feature Name],$A2763),CHAR(34),
", SamplingFeatureDescription:  ",CHAR(34),INDEX(SamplingFeatures[Feature Description],$A2763),CHAR(34),
", SamplingFeatureGeotypeCV:  ",CHAR(34),INDEX(SamplingFeatures[Feature Geo Type],$A2763),CHAR(34),
", FeatureGeometry:  ",CHAR(34),INDEX(SamplingFeatures[Feature Geometry],$A2763),CHAR(34),
", Elevation_m:  ",CHAR(34),INDEX(SamplingFeatures[Elevation_m],$A2763),CHAR(34),
", ElevationDatumCV:  ",CHAR(34),ElevationDatum,CHAR(34),"}"))</f>
        <v>#REF!</v>
      </c>
      <c r="L2763" t="e">
        <f>IF(INDEX(SamplingFeatures[Sampling Feature Type],$A2763)&lt;&gt;"Site","",
CONCATENATE("  - &amp;SiteID",TEXT(SUMPRODUCT(--($L$3:$L2762&lt;&gt;"")),"0000"),
" {","SamplingFeatureID:  *SamplingFeatureID",TEXT($A2763,"0000"),
", SiteTypeCV:  ",CHAR(34),INDEX(Sites[Site Type],$A2763),CHAR(34),
", Latitude:  ",INDEX(Sites[Latitude],$A2763),
", Longitude:  ",INDEX(Sites[Longitude],$A2763),
", SRSName:  ",CHAR(34),LatLonDatum,CHAR(34),"}"))</f>
        <v>#REF!</v>
      </c>
      <c r="M2763" t="e">
        <f>IF(INDEX(SamplingFeatures[Sampling Feature Type],$A2763)&lt;&gt;"Specimen","",
CONCATENATE("  - &amp;SpecimenID",TEXT(SUMPRODUCT(--($M$3:$M2762&lt;&gt;"")),"0000"),
" {","SamplingFeatureID:  *SamplingFeatureID",TEXT($A2763,"0000"),
", SpecimenTypeCV:  ",CHAR(34),INDEX(Specimens[Specimen Type],$A2763),CHAR(34),
", SpecimenMediumCV:  ",INDEX(Specimens[Specimen Medium],$A2763),
", IsFieldSpecimen:  ",CHAR(34),INDEX(Specimens[Is Field Specimen?],$A2763),CHAR(34),"}"))</f>
        <v>#REF!</v>
      </c>
      <c r="N2763" t="e">
        <f>IF(COUNTA(SpatialOffsets[])=0,"", IF(INDEX(SpatialOffsets[Spatial Offset Type],$A2763)="","",
CONCATENATE("  - &amp;SpatialOffsetID",TEXT($A2763,"0000"),
" {","SpatialOffsetTypeCV:  ",CHAR(34),INDEX(SpatialOffsets[Spatial Offset Type],$A2763),CHAR(34),
", Offset1Value:  ",INDEX(SpatialOffsets[Offset 1 Value],$A2763),
", Offset1UnitID:  ",CHAR(34),INDEX(SpatialOffsets[Offset 1 Unit],$A2763),CHAR(34),
", Offset2Value:  ",INDEX(SpatialOffsets[Offset 2 Value],$A2763),
", Offset2UnitID:  ",CHAR(34),INDEX(SpatialOffsets[Offset 2 Unit],$A2763),CHAR(34),
", Offset3Value:  ",INDEX(SpatialOffsets[Offset 3 Value],$A2763),
", Offset3UnitID:  ",CHAR(34),INDEX(SpatialOffsets[Offset 3 Unit],$A2763),CHAR(34),,"}")))</f>
        <v>#REF!</v>
      </c>
      <c r="O2763" t="e">
        <f>IF(COUNTA(RelatedFeatures[])=0,"", IF(INDEX(RelatedFeatures[First Sampling Feature Code],$A2763)="","",
CONCATENATE("  - &amp;RelationID",TEXT($A2763,"0000"),
" {","SamplingFeatureID:  *SamplingFeatureID",TEXT(MATCH(INDEX(RelatedFeatures[First Sampling Feature Code],$A2763),SamplingFeatures[Feature Code],0),"0000"),
", RelationshipTypeCV:  ",CHAR(34),INDEX(RelatedFeatures[Relationship Type],$A2763),CHAR(34),
", RelatedFeatureID: *SamplingFeatureID",TEXT(MATCH(INDEX(RelatedFeatures[Second Sampling Feature Code],$A2763),SamplingFeatures[Feature Code],0),"0000"),
", SpatialOffsetID:  ",IF(INDEX(RelatedFeatures[Offset Number],$A2763)="","",CONCATENATE("*SpatialOffsetID",TEXT(INDEX(RelatedFeatures[Offset Number],$A2763),"0000"))),"}")))</f>
        <v>#REF!</v>
      </c>
      <c r="P2763" t="e">
        <f>IF(INDEX(Methods[Method Type],$A2763)="","",
CONCATENATE("  - &amp;MethodID",TEXT($A2763,"0000"),
" {","MethodTypeCV:  ",CHAR(34),INDEX(Methods[Method Type],$A2763),CHAR(34),
", MethodCode:  ",CHAR(34),INDEX(Methods[Method Code],$A2763),CHAR(34),
", MethodName:  ",CHAR(34),INDEX(Methods[Method Name],$A2763),CHAR(34),
", MethodDescription:  ",CHAR(34),INDEX(Methods[Method Description],$A2763),CHAR(34),
", MethodLink:  ",CHAR(34),INDEX(Methods[Method Link],$A2763),CHAR(34),
", OrganizationID: *OrganizationID",TEXT(MATCH(INDEX(Methods[Organization Name],$A2763),Organizations[Organization Name],0),"0000"),"}"))</f>
        <v>#REF!</v>
      </c>
      <c r="Q2763" t="e">
        <f>IF(INDEX(Variables[Variable Type],$A2763)="","",
CONCATENATE("  - &amp;VariableID",TEXT($A2763,"0000"),
" {","VariableTypeCV:  ",CHAR(34),INDEX(Variables[Variable Type],$A2763),CHAR(34),
", VariableCode:  ",CHAR(34),INDEX(Variables[Variable Code],$A2763),CHAR(34),
", VariableNameCV:  ",CHAR(34),INDEX(Variables[Variable Name],$A2763),CHAR(34),
", VariableDefinition:  ",CHAR(34),INDEX(Variables[Variable Definition],$A2763),CHAR(34),
", SpecciationCV:  ",CHAR(34),INDEX(Variables[Speciation],$A2763),CHAR(34),
", NoDataValue:  ",CHAR(34),INDEX(Variables[No Data Value],$A2763),CHAR(34),"}"))</f>
        <v>#REF!</v>
      </c>
    </row>
    <row r="2764" spans="1:17" x14ac:dyDescent="0.25">
      <c r="A2764">
        <v>2761</v>
      </c>
      <c r="D2764" t="e">
        <f>IF(INDEX(People[First Name],$A2764)="","",
CONCATENATE("  - &amp;PersonID",TEXT($A2764,"0000"),
" {","PersonFirstName:  ",CHAR(34),INDEX(People[First Name],$A2764),CHAR(34),
", PersonMiddleName:  ",CHAR(34),INDEX(People[Middle Name],$A2764),CHAR(34),
", PersonLastName:  ",CHAR(34),INDEX(People[Last Name],$A2764),CHAR(34),"}"))</f>
        <v>#REF!</v>
      </c>
      <c r="E2764" t="e">
        <f>IF(INDEX(Organizations[Organization Type '[CV']],$A2764)="","",
CONCATENATE("  - &amp;OrganizationID",TEXT($A2764,"0000"),
" {","OrganizationTypeCV:  ",CHAR(34),INDEX(Organizations[Organization Type '[CV']],$A2764),CHAR(34),
", OrganizationCode:  ",CHAR(34),INDEX(Organizations[Organization Code],$A2764),CHAR(34),
", OrganizationName:  ",CHAR(34),INDEX(Organizations[Organization Name],$A2764),CHAR(34),
", OrganizationDescription:  ",CHAR(34),INDEX(Organizations[Organization Description],$A2764),CHAR(34),
", OrganizationLink:  ",CHAR(34),INDEX(Organizations[Organization Link],$A2764),CHAR(34),"}"))</f>
        <v>#REF!</v>
      </c>
      <c r="F2764" t="e">
        <f>IF(INDEX(People[First Name],$A2764)="","",
CONCATENATE("  - &amp;AffiliationID",TEXT($A2764,"0000"),
" {PersonID: *PersonID",TEXT($A2764,"0000"),
", OrganizationID: *OrganizationID",TEXT(MATCH(INDEX(People[Organization Name],$A2764),Organizations[Organization Name],0),"0000"),
", IsPrimaryOrganizationContact: , AffiliationStartDate: , AffiliationEndDate: , PrimaryPhone: ",
", PrimaryEmail: ",CHAR(34),INDEX(People[Primary Email],$A2764),CHAR(34),
", PrimaryAddress: ",CHAR(34),INDEX(People[Primary Address],$A2764),CHAR(34),
", PersonLink: }"))</f>
        <v>#REF!</v>
      </c>
      <c r="H2764" t="e">
        <f>IF(COUNTA(CitationInformation)=0,"",IF(INDEX(AuthorList[Author Name],$A2764)="","",
CONCATENATE("  - &amp;AuthorListID",TEXT($A2764,"0000"),
"  {CitationID: *CitationID0001",
", PersonID: *PersonID",TEXT(MATCH(INDEX(AuthorList[Author Name],$A2764),People[Full Name],0),"0000"),
", AuthorOrder: ",INDEX(AuthorList[Author Number],$A2764),"}")))</f>
        <v>#REF!</v>
      </c>
      <c r="K2764" t="e">
        <f>IF(INDEX(SamplingFeatures[Feature Code],$A2764)="","",
CONCATENATE("  - &amp;SamplingFeatureID",TEXT($A2764,"0000"),
" {","SamplingFeatureUUID:  ",CHAR(34),INDEX(SamplingFeatures[Sampling Feature UUID],$A2764),CHAR(34),
", SamplingFeatureTypeCV:  ",CHAR(34),INDEX(SamplingFeatures[Sampling Feature Type],$A2764),CHAR(34),
", SamplingFeatureCode:  ",CHAR(34),INDEX(SamplingFeatures[Feature Code],$A2764),CHAR(34),
", SamplingFeatureName:  ",CHAR(34),INDEX(SamplingFeatures[Feature Name],$A2764),CHAR(34),
", SamplingFeatureDescription:  ",CHAR(34),INDEX(SamplingFeatures[Feature Description],$A2764),CHAR(34),
", SamplingFeatureGeotypeCV:  ",CHAR(34),INDEX(SamplingFeatures[Feature Geo Type],$A2764),CHAR(34),
", FeatureGeometry:  ",CHAR(34),INDEX(SamplingFeatures[Feature Geometry],$A2764),CHAR(34),
", Elevation_m:  ",CHAR(34),INDEX(SamplingFeatures[Elevation_m],$A2764),CHAR(34),
", ElevationDatumCV:  ",CHAR(34),ElevationDatum,CHAR(34),"}"))</f>
        <v>#REF!</v>
      </c>
      <c r="L2764" t="e">
        <f>IF(INDEX(SamplingFeatures[Sampling Feature Type],$A2764)&lt;&gt;"Site","",
CONCATENATE("  - &amp;SiteID",TEXT(SUMPRODUCT(--($L$3:$L2763&lt;&gt;"")),"0000"),
" {","SamplingFeatureID:  *SamplingFeatureID",TEXT($A2764,"0000"),
", SiteTypeCV:  ",CHAR(34),INDEX(Sites[Site Type],$A2764),CHAR(34),
", Latitude:  ",INDEX(Sites[Latitude],$A2764),
", Longitude:  ",INDEX(Sites[Longitude],$A2764),
", SRSName:  ",CHAR(34),LatLonDatum,CHAR(34),"}"))</f>
        <v>#REF!</v>
      </c>
      <c r="M2764" t="e">
        <f>IF(INDEX(SamplingFeatures[Sampling Feature Type],$A2764)&lt;&gt;"Specimen","",
CONCATENATE("  - &amp;SpecimenID",TEXT(SUMPRODUCT(--($M$3:$M2763&lt;&gt;"")),"0000"),
" {","SamplingFeatureID:  *SamplingFeatureID",TEXT($A2764,"0000"),
", SpecimenTypeCV:  ",CHAR(34),INDEX(Specimens[Specimen Type],$A2764),CHAR(34),
", SpecimenMediumCV:  ",INDEX(Specimens[Specimen Medium],$A2764),
", IsFieldSpecimen:  ",CHAR(34),INDEX(Specimens[Is Field Specimen?],$A2764),CHAR(34),"}"))</f>
        <v>#REF!</v>
      </c>
      <c r="N2764" t="e">
        <f>IF(COUNTA(SpatialOffsets[])=0,"", IF(INDEX(SpatialOffsets[Spatial Offset Type],$A2764)="","",
CONCATENATE("  - &amp;SpatialOffsetID",TEXT($A2764,"0000"),
" {","SpatialOffsetTypeCV:  ",CHAR(34),INDEX(SpatialOffsets[Spatial Offset Type],$A2764),CHAR(34),
", Offset1Value:  ",INDEX(SpatialOffsets[Offset 1 Value],$A2764),
", Offset1UnitID:  ",CHAR(34),INDEX(SpatialOffsets[Offset 1 Unit],$A2764),CHAR(34),
", Offset2Value:  ",INDEX(SpatialOffsets[Offset 2 Value],$A2764),
", Offset2UnitID:  ",CHAR(34),INDEX(SpatialOffsets[Offset 2 Unit],$A2764),CHAR(34),
", Offset3Value:  ",INDEX(SpatialOffsets[Offset 3 Value],$A2764),
", Offset3UnitID:  ",CHAR(34),INDEX(SpatialOffsets[Offset 3 Unit],$A2764),CHAR(34),,"}")))</f>
        <v>#REF!</v>
      </c>
      <c r="O2764" t="e">
        <f>IF(COUNTA(RelatedFeatures[])=0,"", IF(INDEX(RelatedFeatures[First Sampling Feature Code],$A2764)="","",
CONCATENATE("  - &amp;RelationID",TEXT($A2764,"0000"),
" {","SamplingFeatureID:  *SamplingFeatureID",TEXT(MATCH(INDEX(RelatedFeatures[First Sampling Feature Code],$A2764),SamplingFeatures[Feature Code],0),"0000"),
", RelationshipTypeCV:  ",CHAR(34),INDEX(RelatedFeatures[Relationship Type],$A2764),CHAR(34),
", RelatedFeatureID: *SamplingFeatureID",TEXT(MATCH(INDEX(RelatedFeatures[Second Sampling Feature Code],$A2764),SamplingFeatures[Feature Code],0),"0000"),
", SpatialOffsetID:  ",IF(INDEX(RelatedFeatures[Offset Number],$A2764)="","",CONCATENATE("*SpatialOffsetID",TEXT(INDEX(RelatedFeatures[Offset Number],$A2764),"0000"))),"}")))</f>
        <v>#REF!</v>
      </c>
      <c r="P2764" t="e">
        <f>IF(INDEX(Methods[Method Type],$A2764)="","",
CONCATENATE("  - &amp;MethodID",TEXT($A2764,"0000"),
" {","MethodTypeCV:  ",CHAR(34),INDEX(Methods[Method Type],$A2764),CHAR(34),
", MethodCode:  ",CHAR(34),INDEX(Methods[Method Code],$A2764),CHAR(34),
", MethodName:  ",CHAR(34),INDEX(Methods[Method Name],$A2764),CHAR(34),
", MethodDescription:  ",CHAR(34),INDEX(Methods[Method Description],$A2764),CHAR(34),
", MethodLink:  ",CHAR(34),INDEX(Methods[Method Link],$A2764),CHAR(34),
", OrganizationID: *OrganizationID",TEXT(MATCH(INDEX(Methods[Organization Name],$A2764),Organizations[Organization Name],0),"0000"),"}"))</f>
        <v>#REF!</v>
      </c>
      <c r="Q2764" t="e">
        <f>IF(INDEX(Variables[Variable Type],$A2764)="","",
CONCATENATE("  - &amp;VariableID",TEXT($A2764,"0000"),
" {","VariableTypeCV:  ",CHAR(34),INDEX(Variables[Variable Type],$A2764),CHAR(34),
", VariableCode:  ",CHAR(34),INDEX(Variables[Variable Code],$A2764),CHAR(34),
", VariableNameCV:  ",CHAR(34),INDEX(Variables[Variable Name],$A2764),CHAR(34),
", VariableDefinition:  ",CHAR(34),INDEX(Variables[Variable Definition],$A2764),CHAR(34),
", SpecciationCV:  ",CHAR(34),INDEX(Variables[Speciation],$A2764),CHAR(34),
", NoDataValue:  ",CHAR(34),INDEX(Variables[No Data Value],$A2764),CHAR(34),"}"))</f>
        <v>#REF!</v>
      </c>
    </row>
    <row r="2765" spans="1:17" x14ac:dyDescent="0.25">
      <c r="A2765">
        <v>2762</v>
      </c>
      <c r="D2765" t="e">
        <f>IF(INDEX(People[First Name],$A2765)="","",
CONCATENATE("  - &amp;PersonID",TEXT($A2765,"0000"),
" {","PersonFirstName:  ",CHAR(34),INDEX(People[First Name],$A2765),CHAR(34),
", PersonMiddleName:  ",CHAR(34),INDEX(People[Middle Name],$A2765),CHAR(34),
", PersonLastName:  ",CHAR(34),INDEX(People[Last Name],$A2765),CHAR(34),"}"))</f>
        <v>#REF!</v>
      </c>
      <c r="E2765" t="e">
        <f>IF(INDEX(Organizations[Organization Type '[CV']],$A2765)="","",
CONCATENATE("  - &amp;OrganizationID",TEXT($A2765,"0000"),
" {","OrganizationTypeCV:  ",CHAR(34),INDEX(Organizations[Organization Type '[CV']],$A2765),CHAR(34),
", OrganizationCode:  ",CHAR(34),INDEX(Organizations[Organization Code],$A2765),CHAR(34),
", OrganizationName:  ",CHAR(34),INDEX(Organizations[Organization Name],$A2765),CHAR(34),
", OrganizationDescription:  ",CHAR(34),INDEX(Organizations[Organization Description],$A2765),CHAR(34),
", OrganizationLink:  ",CHAR(34),INDEX(Organizations[Organization Link],$A2765),CHAR(34),"}"))</f>
        <v>#REF!</v>
      </c>
      <c r="F2765" t="e">
        <f>IF(INDEX(People[First Name],$A2765)="","",
CONCATENATE("  - &amp;AffiliationID",TEXT($A2765,"0000"),
" {PersonID: *PersonID",TEXT($A2765,"0000"),
", OrganizationID: *OrganizationID",TEXT(MATCH(INDEX(People[Organization Name],$A2765),Organizations[Organization Name],0),"0000"),
", IsPrimaryOrganizationContact: , AffiliationStartDate: , AffiliationEndDate: , PrimaryPhone: ",
", PrimaryEmail: ",CHAR(34),INDEX(People[Primary Email],$A2765),CHAR(34),
", PrimaryAddress: ",CHAR(34),INDEX(People[Primary Address],$A2765),CHAR(34),
", PersonLink: }"))</f>
        <v>#REF!</v>
      </c>
      <c r="H2765" t="e">
        <f>IF(COUNTA(CitationInformation)=0,"",IF(INDEX(AuthorList[Author Name],$A2765)="","",
CONCATENATE("  - &amp;AuthorListID",TEXT($A2765,"0000"),
"  {CitationID: *CitationID0001",
", PersonID: *PersonID",TEXT(MATCH(INDEX(AuthorList[Author Name],$A2765),People[Full Name],0),"0000"),
", AuthorOrder: ",INDEX(AuthorList[Author Number],$A2765),"}")))</f>
        <v>#REF!</v>
      </c>
      <c r="K2765" t="e">
        <f>IF(INDEX(SamplingFeatures[Feature Code],$A2765)="","",
CONCATENATE("  - &amp;SamplingFeatureID",TEXT($A2765,"0000"),
" {","SamplingFeatureUUID:  ",CHAR(34),INDEX(SamplingFeatures[Sampling Feature UUID],$A2765),CHAR(34),
", SamplingFeatureTypeCV:  ",CHAR(34),INDEX(SamplingFeatures[Sampling Feature Type],$A2765),CHAR(34),
", SamplingFeatureCode:  ",CHAR(34),INDEX(SamplingFeatures[Feature Code],$A2765),CHAR(34),
", SamplingFeatureName:  ",CHAR(34),INDEX(SamplingFeatures[Feature Name],$A2765),CHAR(34),
", SamplingFeatureDescription:  ",CHAR(34),INDEX(SamplingFeatures[Feature Description],$A2765),CHAR(34),
", SamplingFeatureGeotypeCV:  ",CHAR(34),INDEX(SamplingFeatures[Feature Geo Type],$A2765),CHAR(34),
", FeatureGeometry:  ",CHAR(34),INDEX(SamplingFeatures[Feature Geometry],$A2765),CHAR(34),
", Elevation_m:  ",CHAR(34),INDEX(SamplingFeatures[Elevation_m],$A2765),CHAR(34),
", ElevationDatumCV:  ",CHAR(34),ElevationDatum,CHAR(34),"}"))</f>
        <v>#REF!</v>
      </c>
      <c r="L2765" t="e">
        <f>IF(INDEX(SamplingFeatures[Sampling Feature Type],$A2765)&lt;&gt;"Site","",
CONCATENATE("  - &amp;SiteID",TEXT(SUMPRODUCT(--($L$3:$L2764&lt;&gt;"")),"0000"),
" {","SamplingFeatureID:  *SamplingFeatureID",TEXT($A2765,"0000"),
", SiteTypeCV:  ",CHAR(34),INDEX(Sites[Site Type],$A2765),CHAR(34),
", Latitude:  ",INDEX(Sites[Latitude],$A2765),
", Longitude:  ",INDEX(Sites[Longitude],$A2765),
", SRSName:  ",CHAR(34),LatLonDatum,CHAR(34),"}"))</f>
        <v>#REF!</v>
      </c>
      <c r="M2765" t="e">
        <f>IF(INDEX(SamplingFeatures[Sampling Feature Type],$A2765)&lt;&gt;"Specimen","",
CONCATENATE("  - &amp;SpecimenID",TEXT(SUMPRODUCT(--($M$3:$M2764&lt;&gt;"")),"0000"),
" {","SamplingFeatureID:  *SamplingFeatureID",TEXT($A2765,"0000"),
", SpecimenTypeCV:  ",CHAR(34),INDEX(Specimens[Specimen Type],$A2765),CHAR(34),
", SpecimenMediumCV:  ",INDEX(Specimens[Specimen Medium],$A2765),
", IsFieldSpecimen:  ",CHAR(34),INDEX(Specimens[Is Field Specimen?],$A2765),CHAR(34),"}"))</f>
        <v>#REF!</v>
      </c>
      <c r="N2765" t="e">
        <f>IF(COUNTA(SpatialOffsets[])=0,"", IF(INDEX(SpatialOffsets[Spatial Offset Type],$A2765)="","",
CONCATENATE("  - &amp;SpatialOffsetID",TEXT($A2765,"0000"),
" {","SpatialOffsetTypeCV:  ",CHAR(34),INDEX(SpatialOffsets[Spatial Offset Type],$A2765),CHAR(34),
", Offset1Value:  ",INDEX(SpatialOffsets[Offset 1 Value],$A2765),
", Offset1UnitID:  ",CHAR(34),INDEX(SpatialOffsets[Offset 1 Unit],$A2765),CHAR(34),
", Offset2Value:  ",INDEX(SpatialOffsets[Offset 2 Value],$A2765),
", Offset2UnitID:  ",CHAR(34),INDEX(SpatialOffsets[Offset 2 Unit],$A2765),CHAR(34),
", Offset3Value:  ",INDEX(SpatialOffsets[Offset 3 Value],$A2765),
", Offset3UnitID:  ",CHAR(34),INDEX(SpatialOffsets[Offset 3 Unit],$A2765),CHAR(34),,"}")))</f>
        <v>#REF!</v>
      </c>
      <c r="O2765" t="e">
        <f>IF(COUNTA(RelatedFeatures[])=0,"", IF(INDEX(RelatedFeatures[First Sampling Feature Code],$A2765)="","",
CONCATENATE("  - &amp;RelationID",TEXT($A2765,"0000"),
" {","SamplingFeatureID:  *SamplingFeatureID",TEXT(MATCH(INDEX(RelatedFeatures[First Sampling Feature Code],$A2765),SamplingFeatures[Feature Code],0),"0000"),
", RelationshipTypeCV:  ",CHAR(34),INDEX(RelatedFeatures[Relationship Type],$A2765),CHAR(34),
", RelatedFeatureID: *SamplingFeatureID",TEXT(MATCH(INDEX(RelatedFeatures[Second Sampling Feature Code],$A2765),SamplingFeatures[Feature Code],0),"0000"),
", SpatialOffsetID:  ",IF(INDEX(RelatedFeatures[Offset Number],$A2765)="","",CONCATENATE("*SpatialOffsetID",TEXT(INDEX(RelatedFeatures[Offset Number],$A2765),"0000"))),"}")))</f>
        <v>#REF!</v>
      </c>
      <c r="P2765" t="e">
        <f>IF(INDEX(Methods[Method Type],$A2765)="","",
CONCATENATE("  - &amp;MethodID",TEXT($A2765,"0000"),
" {","MethodTypeCV:  ",CHAR(34),INDEX(Methods[Method Type],$A2765),CHAR(34),
", MethodCode:  ",CHAR(34),INDEX(Methods[Method Code],$A2765),CHAR(34),
", MethodName:  ",CHAR(34),INDEX(Methods[Method Name],$A2765),CHAR(34),
", MethodDescription:  ",CHAR(34),INDEX(Methods[Method Description],$A2765),CHAR(34),
", MethodLink:  ",CHAR(34),INDEX(Methods[Method Link],$A2765),CHAR(34),
", OrganizationID: *OrganizationID",TEXT(MATCH(INDEX(Methods[Organization Name],$A2765),Organizations[Organization Name],0),"0000"),"}"))</f>
        <v>#REF!</v>
      </c>
      <c r="Q2765" t="e">
        <f>IF(INDEX(Variables[Variable Type],$A2765)="","",
CONCATENATE("  - &amp;VariableID",TEXT($A2765,"0000"),
" {","VariableTypeCV:  ",CHAR(34),INDEX(Variables[Variable Type],$A2765),CHAR(34),
", VariableCode:  ",CHAR(34),INDEX(Variables[Variable Code],$A2765),CHAR(34),
", VariableNameCV:  ",CHAR(34),INDEX(Variables[Variable Name],$A2765),CHAR(34),
", VariableDefinition:  ",CHAR(34),INDEX(Variables[Variable Definition],$A2765),CHAR(34),
", SpecciationCV:  ",CHAR(34),INDEX(Variables[Speciation],$A2765),CHAR(34),
", NoDataValue:  ",CHAR(34),INDEX(Variables[No Data Value],$A2765),CHAR(34),"}"))</f>
        <v>#REF!</v>
      </c>
    </row>
    <row r="2766" spans="1:17" x14ac:dyDescent="0.25">
      <c r="A2766">
        <v>2763</v>
      </c>
      <c r="D2766" t="e">
        <f>IF(INDEX(People[First Name],$A2766)="","",
CONCATENATE("  - &amp;PersonID",TEXT($A2766,"0000"),
" {","PersonFirstName:  ",CHAR(34),INDEX(People[First Name],$A2766),CHAR(34),
", PersonMiddleName:  ",CHAR(34),INDEX(People[Middle Name],$A2766),CHAR(34),
", PersonLastName:  ",CHAR(34),INDEX(People[Last Name],$A2766),CHAR(34),"}"))</f>
        <v>#REF!</v>
      </c>
      <c r="E2766" t="e">
        <f>IF(INDEX(Organizations[Organization Type '[CV']],$A2766)="","",
CONCATENATE("  - &amp;OrganizationID",TEXT($A2766,"0000"),
" {","OrganizationTypeCV:  ",CHAR(34),INDEX(Organizations[Organization Type '[CV']],$A2766),CHAR(34),
", OrganizationCode:  ",CHAR(34),INDEX(Organizations[Organization Code],$A2766),CHAR(34),
", OrganizationName:  ",CHAR(34),INDEX(Organizations[Organization Name],$A2766),CHAR(34),
", OrganizationDescription:  ",CHAR(34),INDEX(Organizations[Organization Description],$A2766),CHAR(34),
", OrganizationLink:  ",CHAR(34),INDEX(Organizations[Organization Link],$A2766),CHAR(34),"}"))</f>
        <v>#REF!</v>
      </c>
      <c r="F2766" t="e">
        <f>IF(INDEX(People[First Name],$A2766)="","",
CONCATENATE("  - &amp;AffiliationID",TEXT($A2766,"0000"),
" {PersonID: *PersonID",TEXT($A2766,"0000"),
", OrganizationID: *OrganizationID",TEXT(MATCH(INDEX(People[Organization Name],$A2766),Organizations[Organization Name],0),"0000"),
", IsPrimaryOrganizationContact: , AffiliationStartDate: , AffiliationEndDate: , PrimaryPhone: ",
", PrimaryEmail: ",CHAR(34),INDEX(People[Primary Email],$A2766),CHAR(34),
", PrimaryAddress: ",CHAR(34),INDEX(People[Primary Address],$A2766),CHAR(34),
", PersonLink: }"))</f>
        <v>#REF!</v>
      </c>
      <c r="H2766" t="e">
        <f>IF(COUNTA(CitationInformation)=0,"",IF(INDEX(AuthorList[Author Name],$A2766)="","",
CONCATENATE("  - &amp;AuthorListID",TEXT($A2766,"0000"),
"  {CitationID: *CitationID0001",
", PersonID: *PersonID",TEXT(MATCH(INDEX(AuthorList[Author Name],$A2766),People[Full Name],0),"0000"),
", AuthorOrder: ",INDEX(AuthorList[Author Number],$A2766),"}")))</f>
        <v>#REF!</v>
      </c>
      <c r="K2766" t="e">
        <f>IF(INDEX(SamplingFeatures[Feature Code],$A2766)="","",
CONCATENATE("  - &amp;SamplingFeatureID",TEXT($A2766,"0000"),
" {","SamplingFeatureUUID:  ",CHAR(34),INDEX(SamplingFeatures[Sampling Feature UUID],$A2766),CHAR(34),
", SamplingFeatureTypeCV:  ",CHAR(34),INDEX(SamplingFeatures[Sampling Feature Type],$A2766),CHAR(34),
", SamplingFeatureCode:  ",CHAR(34),INDEX(SamplingFeatures[Feature Code],$A2766),CHAR(34),
", SamplingFeatureName:  ",CHAR(34),INDEX(SamplingFeatures[Feature Name],$A2766),CHAR(34),
", SamplingFeatureDescription:  ",CHAR(34),INDEX(SamplingFeatures[Feature Description],$A2766),CHAR(34),
", SamplingFeatureGeotypeCV:  ",CHAR(34),INDEX(SamplingFeatures[Feature Geo Type],$A2766),CHAR(34),
", FeatureGeometry:  ",CHAR(34),INDEX(SamplingFeatures[Feature Geometry],$A2766),CHAR(34),
", Elevation_m:  ",CHAR(34),INDEX(SamplingFeatures[Elevation_m],$A2766),CHAR(34),
", ElevationDatumCV:  ",CHAR(34),ElevationDatum,CHAR(34),"}"))</f>
        <v>#REF!</v>
      </c>
      <c r="L2766" t="e">
        <f>IF(INDEX(SamplingFeatures[Sampling Feature Type],$A2766)&lt;&gt;"Site","",
CONCATENATE("  - &amp;SiteID",TEXT(SUMPRODUCT(--($L$3:$L2765&lt;&gt;"")),"0000"),
" {","SamplingFeatureID:  *SamplingFeatureID",TEXT($A2766,"0000"),
", SiteTypeCV:  ",CHAR(34),INDEX(Sites[Site Type],$A2766),CHAR(34),
", Latitude:  ",INDEX(Sites[Latitude],$A2766),
", Longitude:  ",INDEX(Sites[Longitude],$A2766),
", SRSName:  ",CHAR(34),LatLonDatum,CHAR(34),"}"))</f>
        <v>#REF!</v>
      </c>
      <c r="M2766" t="e">
        <f>IF(INDEX(SamplingFeatures[Sampling Feature Type],$A2766)&lt;&gt;"Specimen","",
CONCATENATE("  - &amp;SpecimenID",TEXT(SUMPRODUCT(--($M$3:$M2765&lt;&gt;"")),"0000"),
" {","SamplingFeatureID:  *SamplingFeatureID",TEXT($A2766,"0000"),
", SpecimenTypeCV:  ",CHAR(34),INDEX(Specimens[Specimen Type],$A2766),CHAR(34),
", SpecimenMediumCV:  ",INDEX(Specimens[Specimen Medium],$A2766),
", IsFieldSpecimen:  ",CHAR(34),INDEX(Specimens[Is Field Specimen?],$A2766),CHAR(34),"}"))</f>
        <v>#REF!</v>
      </c>
      <c r="N2766" t="e">
        <f>IF(COUNTA(SpatialOffsets[])=0,"", IF(INDEX(SpatialOffsets[Spatial Offset Type],$A2766)="","",
CONCATENATE("  - &amp;SpatialOffsetID",TEXT($A2766,"0000"),
" {","SpatialOffsetTypeCV:  ",CHAR(34),INDEX(SpatialOffsets[Spatial Offset Type],$A2766),CHAR(34),
", Offset1Value:  ",INDEX(SpatialOffsets[Offset 1 Value],$A2766),
", Offset1UnitID:  ",CHAR(34),INDEX(SpatialOffsets[Offset 1 Unit],$A2766),CHAR(34),
", Offset2Value:  ",INDEX(SpatialOffsets[Offset 2 Value],$A2766),
", Offset2UnitID:  ",CHAR(34),INDEX(SpatialOffsets[Offset 2 Unit],$A2766),CHAR(34),
", Offset3Value:  ",INDEX(SpatialOffsets[Offset 3 Value],$A2766),
", Offset3UnitID:  ",CHAR(34),INDEX(SpatialOffsets[Offset 3 Unit],$A2766),CHAR(34),,"}")))</f>
        <v>#REF!</v>
      </c>
      <c r="O2766" t="e">
        <f>IF(COUNTA(RelatedFeatures[])=0,"", IF(INDEX(RelatedFeatures[First Sampling Feature Code],$A2766)="","",
CONCATENATE("  - &amp;RelationID",TEXT($A2766,"0000"),
" {","SamplingFeatureID:  *SamplingFeatureID",TEXT(MATCH(INDEX(RelatedFeatures[First Sampling Feature Code],$A2766),SamplingFeatures[Feature Code],0),"0000"),
", RelationshipTypeCV:  ",CHAR(34),INDEX(RelatedFeatures[Relationship Type],$A2766),CHAR(34),
", RelatedFeatureID: *SamplingFeatureID",TEXT(MATCH(INDEX(RelatedFeatures[Second Sampling Feature Code],$A2766),SamplingFeatures[Feature Code],0),"0000"),
", SpatialOffsetID:  ",IF(INDEX(RelatedFeatures[Offset Number],$A2766)="","",CONCATENATE("*SpatialOffsetID",TEXT(INDEX(RelatedFeatures[Offset Number],$A2766),"0000"))),"}")))</f>
        <v>#REF!</v>
      </c>
      <c r="P2766" t="e">
        <f>IF(INDEX(Methods[Method Type],$A2766)="","",
CONCATENATE("  - &amp;MethodID",TEXT($A2766,"0000"),
" {","MethodTypeCV:  ",CHAR(34),INDEX(Methods[Method Type],$A2766),CHAR(34),
", MethodCode:  ",CHAR(34),INDEX(Methods[Method Code],$A2766),CHAR(34),
", MethodName:  ",CHAR(34),INDEX(Methods[Method Name],$A2766),CHAR(34),
", MethodDescription:  ",CHAR(34),INDEX(Methods[Method Description],$A2766),CHAR(34),
", MethodLink:  ",CHAR(34),INDEX(Methods[Method Link],$A2766),CHAR(34),
", OrganizationID: *OrganizationID",TEXT(MATCH(INDEX(Methods[Organization Name],$A2766),Organizations[Organization Name],0),"0000"),"}"))</f>
        <v>#REF!</v>
      </c>
      <c r="Q2766" t="e">
        <f>IF(INDEX(Variables[Variable Type],$A2766)="","",
CONCATENATE("  - &amp;VariableID",TEXT($A2766,"0000"),
" {","VariableTypeCV:  ",CHAR(34),INDEX(Variables[Variable Type],$A2766),CHAR(34),
", VariableCode:  ",CHAR(34),INDEX(Variables[Variable Code],$A2766),CHAR(34),
", VariableNameCV:  ",CHAR(34),INDEX(Variables[Variable Name],$A2766),CHAR(34),
", VariableDefinition:  ",CHAR(34),INDEX(Variables[Variable Definition],$A2766),CHAR(34),
", SpecciationCV:  ",CHAR(34),INDEX(Variables[Speciation],$A2766),CHAR(34),
", NoDataValue:  ",CHAR(34),INDEX(Variables[No Data Value],$A2766),CHAR(34),"}"))</f>
        <v>#REF!</v>
      </c>
    </row>
    <row r="2767" spans="1:17" x14ac:dyDescent="0.25">
      <c r="A2767">
        <v>2764</v>
      </c>
      <c r="D2767" t="e">
        <f>IF(INDEX(People[First Name],$A2767)="","",
CONCATENATE("  - &amp;PersonID",TEXT($A2767,"0000"),
" {","PersonFirstName:  ",CHAR(34),INDEX(People[First Name],$A2767),CHAR(34),
", PersonMiddleName:  ",CHAR(34),INDEX(People[Middle Name],$A2767),CHAR(34),
", PersonLastName:  ",CHAR(34),INDEX(People[Last Name],$A2767),CHAR(34),"}"))</f>
        <v>#REF!</v>
      </c>
      <c r="E2767" t="e">
        <f>IF(INDEX(Organizations[Organization Type '[CV']],$A2767)="","",
CONCATENATE("  - &amp;OrganizationID",TEXT($A2767,"0000"),
" {","OrganizationTypeCV:  ",CHAR(34),INDEX(Organizations[Organization Type '[CV']],$A2767),CHAR(34),
", OrganizationCode:  ",CHAR(34),INDEX(Organizations[Organization Code],$A2767),CHAR(34),
", OrganizationName:  ",CHAR(34),INDEX(Organizations[Organization Name],$A2767),CHAR(34),
", OrganizationDescription:  ",CHAR(34),INDEX(Organizations[Organization Description],$A2767),CHAR(34),
", OrganizationLink:  ",CHAR(34),INDEX(Organizations[Organization Link],$A2767),CHAR(34),"}"))</f>
        <v>#REF!</v>
      </c>
      <c r="F2767" t="e">
        <f>IF(INDEX(People[First Name],$A2767)="","",
CONCATENATE("  - &amp;AffiliationID",TEXT($A2767,"0000"),
" {PersonID: *PersonID",TEXT($A2767,"0000"),
", OrganizationID: *OrganizationID",TEXT(MATCH(INDEX(People[Organization Name],$A2767),Organizations[Organization Name],0),"0000"),
", IsPrimaryOrganizationContact: , AffiliationStartDate: , AffiliationEndDate: , PrimaryPhone: ",
", PrimaryEmail: ",CHAR(34),INDEX(People[Primary Email],$A2767),CHAR(34),
", PrimaryAddress: ",CHAR(34),INDEX(People[Primary Address],$A2767),CHAR(34),
", PersonLink: }"))</f>
        <v>#REF!</v>
      </c>
      <c r="H2767" t="e">
        <f>IF(COUNTA(CitationInformation)=0,"",IF(INDEX(AuthorList[Author Name],$A2767)="","",
CONCATENATE("  - &amp;AuthorListID",TEXT($A2767,"0000"),
"  {CitationID: *CitationID0001",
", PersonID: *PersonID",TEXT(MATCH(INDEX(AuthorList[Author Name],$A2767),People[Full Name],0),"0000"),
", AuthorOrder: ",INDEX(AuthorList[Author Number],$A2767),"}")))</f>
        <v>#REF!</v>
      </c>
      <c r="K2767" t="e">
        <f>IF(INDEX(SamplingFeatures[Feature Code],$A2767)="","",
CONCATENATE("  - &amp;SamplingFeatureID",TEXT($A2767,"0000"),
" {","SamplingFeatureUUID:  ",CHAR(34),INDEX(SamplingFeatures[Sampling Feature UUID],$A2767),CHAR(34),
", SamplingFeatureTypeCV:  ",CHAR(34),INDEX(SamplingFeatures[Sampling Feature Type],$A2767),CHAR(34),
", SamplingFeatureCode:  ",CHAR(34),INDEX(SamplingFeatures[Feature Code],$A2767),CHAR(34),
", SamplingFeatureName:  ",CHAR(34),INDEX(SamplingFeatures[Feature Name],$A2767),CHAR(34),
", SamplingFeatureDescription:  ",CHAR(34),INDEX(SamplingFeatures[Feature Description],$A2767),CHAR(34),
", SamplingFeatureGeotypeCV:  ",CHAR(34),INDEX(SamplingFeatures[Feature Geo Type],$A2767),CHAR(34),
", FeatureGeometry:  ",CHAR(34),INDEX(SamplingFeatures[Feature Geometry],$A2767),CHAR(34),
", Elevation_m:  ",CHAR(34),INDEX(SamplingFeatures[Elevation_m],$A2767),CHAR(34),
", ElevationDatumCV:  ",CHAR(34),ElevationDatum,CHAR(34),"}"))</f>
        <v>#REF!</v>
      </c>
      <c r="L2767" t="e">
        <f>IF(INDEX(SamplingFeatures[Sampling Feature Type],$A2767)&lt;&gt;"Site","",
CONCATENATE("  - &amp;SiteID",TEXT(SUMPRODUCT(--($L$3:$L2766&lt;&gt;"")),"0000"),
" {","SamplingFeatureID:  *SamplingFeatureID",TEXT($A2767,"0000"),
", SiteTypeCV:  ",CHAR(34),INDEX(Sites[Site Type],$A2767),CHAR(34),
", Latitude:  ",INDEX(Sites[Latitude],$A2767),
", Longitude:  ",INDEX(Sites[Longitude],$A2767),
", SRSName:  ",CHAR(34),LatLonDatum,CHAR(34),"}"))</f>
        <v>#REF!</v>
      </c>
      <c r="M2767" t="e">
        <f>IF(INDEX(SamplingFeatures[Sampling Feature Type],$A2767)&lt;&gt;"Specimen","",
CONCATENATE("  - &amp;SpecimenID",TEXT(SUMPRODUCT(--($M$3:$M2766&lt;&gt;"")),"0000"),
" {","SamplingFeatureID:  *SamplingFeatureID",TEXT($A2767,"0000"),
", SpecimenTypeCV:  ",CHAR(34),INDEX(Specimens[Specimen Type],$A2767),CHAR(34),
", SpecimenMediumCV:  ",INDEX(Specimens[Specimen Medium],$A2767),
", IsFieldSpecimen:  ",CHAR(34),INDEX(Specimens[Is Field Specimen?],$A2767),CHAR(34),"}"))</f>
        <v>#REF!</v>
      </c>
      <c r="N2767" t="e">
        <f>IF(COUNTA(SpatialOffsets[])=0,"", IF(INDEX(SpatialOffsets[Spatial Offset Type],$A2767)="","",
CONCATENATE("  - &amp;SpatialOffsetID",TEXT($A2767,"0000"),
" {","SpatialOffsetTypeCV:  ",CHAR(34),INDEX(SpatialOffsets[Spatial Offset Type],$A2767),CHAR(34),
", Offset1Value:  ",INDEX(SpatialOffsets[Offset 1 Value],$A2767),
", Offset1UnitID:  ",CHAR(34),INDEX(SpatialOffsets[Offset 1 Unit],$A2767),CHAR(34),
", Offset2Value:  ",INDEX(SpatialOffsets[Offset 2 Value],$A2767),
", Offset2UnitID:  ",CHAR(34),INDEX(SpatialOffsets[Offset 2 Unit],$A2767),CHAR(34),
", Offset3Value:  ",INDEX(SpatialOffsets[Offset 3 Value],$A2767),
", Offset3UnitID:  ",CHAR(34),INDEX(SpatialOffsets[Offset 3 Unit],$A2767),CHAR(34),,"}")))</f>
        <v>#REF!</v>
      </c>
      <c r="O2767" t="e">
        <f>IF(COUNTA(RelatedFeatures[])=0,"", IF(INDEX(RelatedFeatures[First Sampling Feature Code],$A2767)="","",
CONCATENATE("  - &amp;RelationID",TEXT($A2767,"0000"),
" {","SamplingFeatureID:  *SamplingFeatureID",TEXT(MATCH(INDEX(RelatedFeatures[First Sampling Feature Code],$A2767),SamplingFeatures[Feature Code],0),"0000"),
", RelationshipTypeCV:  ",CHAR(34),INDEX(RelatedFeatures[Relationship Type],$A2767),CHAR(34),
", RelatedFeatureID: *SamplingFeatureID",TEXT(MATCH(INDEX(RelatedFeatures[Second Sampling Feature Code],$A2767),SamplingFeatures[Feature Code],0),"0000"),
", SpatialOffsetID:  ",IF(INDEX(RelatedFeatures[Offset Number],$A2767)="","",CONCATENATE("*SpatialOffsetID",TEXT(INDEX(RelatedFeatures[Offset Number],$A2767),"0000"))),"}")))</f>
        <v>#REF!</v>
      </c>
      <c r="P2767" t="e">
        <f>IF(INDEX(Methods[Method Type],$A2767)="","",
CONCATENATE("  - &amp;MethodID",TEXT($A2767,"0000"),
" {","MethodTypeCV:  ",CHAR(34),INDEX(Methods[Method Type],$A2767),CHAR(34),
", MethodCode:  ",CHAR(34),INDEX(Methods[Method Code],$A2767),CHAR(34),
", MethodName:  ",CHAR(34),INDEX(Methods[Method Name],$A2767),CHAR(34),
", MethodDescription:  ",CHAR(34),INDEX(Methods[Method Description],$A2767),CHAR(34),
", MethodLink:  ",CHAR(34),INDEX(Methods[Method Link],$A2767),CHAR(34),
", OrganizationID: *OrganizationID",TEXT(MATCH(INDEX(Methods[Organization Name],$A2767),Organizations[Organization Name],0),"0000"),"}"))</f>
        <v>#REF!</v>
      </c>
      <c r="Q2767" t="e">
        <f>IF(INDEX(Variables[Variable Type],$A2767)="","",
CONCATENATE("  - &amp;VariableID",TEXT($A2767,"0000"),
" {","VariableTypeCV:  ",CHAR(34),INDEX(Variables[Variable Type],$A2767),CHAR(34),
", VariableCode:  ",CHAR(34),INDEX(Variables[Variable Code],$A2767),CHAR(34),
", VariableNameCV:  ",CHAR(34),INDEX(Variables[Variable Name],$A2767),CHAR(34),
", VariableDefinition:  ",CHAR(34),INDEX(Variables[Variable Definition],$A2767),CHAR(34),
", SpecciationCV:  ",CHAR(34),INDEX(Variables[Speciation],$A2767),CHAR(34),
", NoDataValue:  ",CHAR(34),INDEX(Variables[No Data Value],$A2767),CHAR(34),"}"))</f>
        <v>#REF!</v>
      </c>
    </row>
    <row r="2768" spans="1:17" x14ac:dyDescent="0.25">
      <c r="A2768">
        <v>2765</v>
      </c>
      <c r="D2768" t="e">
        <f>IF(INDEX(People[First Name],$A2768)="","",
CONCATENATE("  - &amp;PersonID",TEXT($A2768,"0000"),
" {","PersonFirstName:  ",CHAR(34),INDEX(People[First Name],$A2768),CHAR(34),
", PersonMiddleName:  ",CHAR(34),INDEX(People[Middle Name],$A2768),CHAR(34),
", PersonLastName:  ",CHAR(34),INDEX(People[Last Name],$A2768),CHAR(34),"}"))</f>
        <v>#REF!</v>
      </c>
      <c r="E2768" t="e">
        <f>IF(INDEX(Organizations[Organization Type '[CV']],$A2768)="","",
CONCATENATE("  - &amp;OrganizationID",TEXT($A2768,"0000"),
" {","OrganizationTypeCV:  ",CHAR(34),INDEX(Organizations[Organization Type '[CV']],$A2768),CHAR(34),
", OrganizationCode:  ",CHAR(34),INDEX(Organizations[Organization Code],$A2768),CHAR(34),
", OrganizationName:  ",CHAR(34),INDEX(Organizations[Organization Name],$A2768),CHAR(34),
", OrganizationDescription:  ",CHAR(34),INDEX(Organizations[Organization Description],$A2768),CHAR(34),
", OrganizationLink:  ",CHAR(34),INDEX(Organizations[Organization Link],$A2768),CHAR(34),"}"))</f>
        <v>#REF!</v>
      </c>
      <c r="F2768" t="e">
        <f>IF(INDEX(People[First Name],$A2768)="","",
CONCATENATE("  - &amp;AffiliationID",TEXT($A2768,"0000"),
" {PersonID: *PersonID",TEXT($A2768,"0000"),
", OrganizationID: *OrganizationID",TEXT(MATCH(INDEX(People[Organization Name],$A2768),Organizations[Organization Name],0),"0000"),
", IsPrimaryOrganizationContact: , AffiliationStartDate: , AffiliationEndDate: , PrimaryPhone: ",
", PrimaryEmail: ",CHAR(34),INDEX(People[Primary Email],$A2768),CHAR(34),
", PrimaryAddress: ",CHAR(34),INDEX(People[Primary Address],$A2768),CHAR(34),
", PersonLink: }"))</f>
        <v>#REF!</v>
      </c>
      <c r="H2768" t="e">
        <f>IF(COUNTA(CitationInformation)=0,"",IF(INDEX(AuthorList[Author Name],$A2768)="","",
CONCATENATE("  - &amp;AuthorListID",TEXT($A2768,"0000"),
"  {CitationID: *CitationID0001",
", PersonID: *PersonID",TEXT(MATCH(INDEX(AuthorList[Author Name],$A2768),People[Full Name],0),"0000"),
", AuthorOrder: ",INDEX(AuthorList[Author Number],$A2768),"}")))</f>
        <v>#REF!</v>
      </c>
      <c r="K2768" t="e">
        <f>IF(INDEX(SamplingFeatures[Feature Code],$A2768)="","",
CONCATENATE("  - &amp;SamplingFeatureID",TEXT($A2768,"0000"),
" {","SamplingFeatureUUID:  ",CHAR(34),INDEX(SamplingFeatures[Sampling Feature UUID],$A2768),CHAR(34),
", SamplingFeatureTypeCV:  ",CHAR(34),INDEX(SamplingFeatures[Sampling Feature Type],$A2768),CHAR(34),
", SamplingFeatureCode:  ",CHAR(34),INDEX(SamplingFeatures[Feature Code],$A2768),CHAR(34),
", SamplingFeatureName:  ",CHAR(34),INDEX(SamplingFeatures[Feature Name],$A2768),CHAR(34),
", SamplingFeatureDescription:  ",CHAR(34),INDEX(SamplingFeatures[Feature Description],$A2768),CHAR(34),
", SamplingFeatureGeotypeCV:  ",CHAR(34),INDEX(SamplingFeatures[Feature Geo Type],$A2768),CHAR(34),
", FeatureGeometry:  ",CHAR(34),INDEX(SamplingFeatures[Feature Geometry],$A2768),CHAR(34),
", Elevation_m:  ",CHAR(34),INDEX(SamplingFeatures[Elevation_m],$A2768),CHAR(34),
", ElevationDatumCV:  ",CHAR(34),ElevationDatum,CHAR(34),"}"))</f>
        <v>#REF!</v>
      </c>
      <c r="L2768" t="e">
        <f>IF(INDEX(SamplingFeatures[Sampling Feature Type],$A2768)&lt;&gt;"Site","",
CONCATENATE("  - &amp;SiteID",TEXT(SUMPRODUCT(--($L$3:$L2767&lt;&gt;"")),"0000"),
" {","SamplingFeatureID:  *SamplingFeatureID",TEXT($A2768,"0000"),
", SiteTypeCV:  ",CHAR(34),INDEX(Sites[Site Type],$A2768),CHAR(34),
", Latitude:  ",INDEX(Sites[Latitude],$A2768),
", Longitude:  ",INDEX(Sites[Longitude],$A2768),
", SRSName:  ",CHAR(34),LatLonDatum,CHAR(34),"}"))</f>
        <v>#REF!</v>
      </c>
      <c r="M2768" t="e">
        <f>IF(INDEX(SamplingFeatures[Sampling Feature Type],$A2768)&lt;&gt;"Specimen","",
CONCATENATE("  - &amp;SpecimenID",TEXT(SUMPRODUCT(--($M$3:$M2767&lt;&gt;"")),"0000"),
" {","SamplingFeatureID:  *SamplingFeatureID",TEXT($A2768,"0000"),
", SpecimenTypeCV:  ",CHAR(34),INDEX(Specimens[Specimen Type],$A2768),CHAR(34),
", SpecimenMediumCV:  ",INDEX(Specimens[Specimen Medium],$A2768),
", IsFieldSpecimen:  ",CHAR(34),INDEX(Specimens[Is Field Specimen?],$A2768),CHAR(34),"}"))</f>
        <v>#REF!</v>
      </c>
      <c r="N2768" t="e">
        <f>IF(COUNTA(SpatialOffsets[])=0,"", IF(INDEX(SpatialOffsets[Spatial Offset Type],$A2768)="","",
CONCATENATE("  - &amp;SpatialOffsetID",TEXT($A2768,"0000"),
" {","SpatialOffsetTypeCV:  ",CHAR(34),INDEX(SpatialOffsets[Spatial Offset Type],$A2768),CHAR(34),
", Offset1Value:  ",INDEX(SpatialOffsets[Offset 1 Value],$A2768),
", Offset1UnitID:  ",CHAR(34),INDEX(SpatialOffsets[Offset 1 Unit],$A2768),CHAR(34),
", Offset2Value:  ",INDEX(SpatialOffsets[Offset 2 Value],$A2768),
", Offset2UnitID:  ",CHAR(34),INDEX(SpatialOffsets[Offset 2 Unit],$A2768),CHAR(34),
", Offset3Value:  ",INDEX(SpatialOffsets[Offset 3 Value],$A2768),
", Offset3UnitID:  ",CHAR(34),INDEX(SpatialOffsets[Offset 3 Unit],$A2768),CHAR(34),,"}")))</f>
        <v>#REF!</v>
      </c>
      <c r="O2768" t="e">
        <f>IF(COUNTA(RelatedFeatures[])=0,"", IF(INDEX(RelatedFeatures[First Sampling Feature Code],$A2768)="","",
CONCATENATE("  - &amp;RelationID",TEXT($A2768,"0000"),
" {","SamplingFeatureID:  *SamplingFeatureID",TEXT(MATCH(INDEX(RelatedFeatures[First Sampling Feature Code],$A2768),SamplingFeatures[Feature Code],0),"0000"),
", RelationshipTypeCV:  ",CHAR(34),INDEX(RelatedFeatures[Relationship Type],$A2768),CHAR(34),
", RelatedFeatureID: *SamplingFeatureID",TEXT(MATCH(INDEX(RelatedFeatures[Second Sampling Feature Code],$A2768),SamplingFeatures[Feature Code],0),"0000"),
", SpatialOffsetID:  ",IF(INDEX(RelatedFeatures[Offset Number],$A2768)="","",CONCATENATE("*SpatialOffsetID",TEXT(INDEX(RelatedFeatures[Offset Number],$A2768),"0000"))),"}")))</f>
        <v>#REF!</v>
      </c>
      <c r="P2768" t="e">
        <f>IF(INDEX(Methods[Method Type],$A2768)="","",
CONCATENATE("  - &amp;MethodID",TEXT($A2768,"0000"),
" {","MethodTypeCV:  ",CHAR(34),INDEX(Methods[Method Type],$A2768),CHAR(34),
", MethodCode:  ",CHAR(34),INDEX(Methods[Method Code],$A2768),CHAR(34),
", MethodName:  ",CHAR(34),INDEX(Methods[Method Name],$A2768),CHAR(34),
", MethodDescription:  ",CHAR(34),INDEX(Methods[Method Description],$A2768),CHAR(34),
", MethodLink:  ",CHAR(34),INDEX(Methods[Method Link],$A2768),CHAR(34),
", OrganizationID: *OrganizationID",TEXT(MATCH(INDEX(Methods[Organization Name],$A2768),Organizations[Organization Name],0),"0000"),"}"))</f>
        <v>#REF!</v>
      </c>
      <c r="Q2768" t="e">
        <f>IF(INDEX(Variables[Variable Type],$A2768)="","",
CONCATENATE("  - &amp;VariableID",TEXT($A2768,"0000"),
" {","VariableTypeCV:  ",CHAR(34),INDEX(Variables[Variable Type],$A2768),CHAR(34),
", VariableCode:  ",CHAR(34),INDEX(Variables[Variable Code],$A2768),CHAR(34),
", VariableNameCV:  ",CHAR(34),INDEX(Variables[Variable Name],$A2768),CHAR(34),
", VariableDefinition:  ",CHAR(34),INDEX(Variables[Variable Definition],$A2768),CHAR(34),
", SpecciationCV:  ",CHAR(34),INDEX(Variables[Speciation],$A2768),CHAR(34),
", NoDataValue:  ",CHAR(34),INDEX(Variables[No Data Value],$A2768),CHAR(34),"}"))</f>
        <v>#REF!</v>
      </c>
    </row>
    <row r="2769" spans="1:17" x14ac:dyDescent="0.25">
      <c r="A2769">
        <v>2766</v>
      </c>
      <c r="D2769" t="e">
        <f>IF(INDEX(People[First Name],$A2769)="","",
CONCATENATE("  - &amp;PersonID",TEXT($A2769,"0000"),
" {","PersonFirstName:  ",CHAR(34),INDEX(People[First Name],$A2769),CHAR(34),
", PersonMiddleName:  ",CHAR(34),INDEX(People[Middle Name],$A2769),CHAR(34),
", PersonLastName:  ",CHAR(34),INDEX(People[Last Name],$A2769),CHAR(34),"}"))</f>
        <v>#REF!</v>
      </c>
      <c r="E2769" t="e">
        <f>IF(INDEX(Organizations[Organization Type '[CV']],$A2769)="","",
CONCATENATE("  - &amp;OrganizationID",TEXT($A2769,"0000"),
" {","OrganizationTypeCV:  ",CHAR(34),INDEX(Organizations[Organization Type '[CV']],$A2769),CHAR(34),
", OrganizationCode:  ",CHAR(34),INDEX(Organizations[Organization Code],$A2769),CHAR(34),
", OrganizationName:  ",CHAR(34),INDEX(Organizations[Organization Name],$A2769),CHAR(34),
", OrganizationDescription:  ",CHAR(34),INDEX(Organizations[Organization Description],$A2769),CHAR(34),
", OrganizationLink:  ",CHAR(34),INDEX(Organizations[Organization Link],$A2769),CHAR(34),"}"))</f>
        <v>#REF!</v>
      </c>
      <c r="F2769" t="e">
        <f>IF(INDEX(People[First Name],$A2769)="","",
CONCATENATE("  - &amp;AffiliationID",TEXT($A2769,"0000"),
" {PersonID: *PersonID",TEXT($A2769,"0000"),
", OrganizationID: *OrganizationID",TEXT(MATCH(INDEX(People[Organization Name],$A2769),Organizations[Organization Name],0),"0000"),
", IsPrimaryOrganizationContact: , AffiliationStartDate: , AffiliationEndDate: , PrimaryPhone: ",
", PrimaryEmail: ",CHAR(34),INDEX(People[Primary Email],$A2769),CHAR(34),
", PrimaryAddress: ",CHAR(34),INDEX(People[Primary Address],$A2769),CHAR(34),
", PersonLink: }"))</f>
        <v>#REF!</v>
      </c>
      <c r="H2769" t="e">
        <f>IF(COUNTA(CitationInformation)=0,"",IF(INDEX(AuthorList[Author Name],$A2769)="","",
CONCATENATE("  - &amp;AuthorListID",TEXT($A2769,"0000"),
"  {CitationID: *CitationID0001",
", PersonID: *PersonID",TEXT(MATCH(INDEX(AuthorList[Author Name],$A2769),People[Full Name],0),"0000"),
", AuthorOrder: ",INDEX(AuthorList[Author Number],$A2769),"}")))</f>
        <v>#REF!</v>
      </c>
      <c r="K2769" t="e">
        <f>IF(INDEX(SamplingFeatures[Feature Code],$A2769)="","",
CONCATENATE("  - &amp;SamplingFeatureID",TEXT($A2769,"0000"),
" {","SamplingFeatureUUID:  ",CHAR(34),INDEX(SamplingFeatures[Sampling Feature UUID],$A2769),CHAR(34),
", SamplingFeatureTypeCV:  ",CHAR(34),INDEX(SamplingFeatures[Sampling Feature Type],$A2769),CHAR(34),
", SamplingFeatureCode:  ",CHAR(34),INDEX(SamplingFeatures[Feature Code],$A2769),CHAR(34),
", SamplingFeatureName:  ",CHAR(34),INDEX(SamplingFeatures[Feature Name],$A2769),CHAR(34),
", SamplingFeatureDescription:  ",CHAR(34),INDEX(SamplingFeatures[Feature Description],$A2769),CHAR(34),
", SamplingFeatureGeotypeCV:  ",CHAR(34),INDEX(SamplingFeatures[Feature Geo Type],$A2769),CHAR(34),
", FeatureGeometry:  ",CHAR(34),INDEX(SamplingFeatures[Feature Geometry],$A2769),CHAR(34),
", Elevation_m:  ",CHAR(34),INDEX(SamplingFeatures[Elevation_m],$A2769),CHAR(34),
", ElevationDatumCV:  ",CHAR(34),ElevationDatum,CHAR(34),"}"))</f>
        <v>#REF!</v>
      </c>
      <c r="L2769" t="e">
        <f>IF(INDEX(SamplingFeatures[Sampling Feature Type],$A2769)&lt;&gt;"Site","",
CONCATENATE("  - &amp;SiteID",TEXT(SUMPRODUCT(--($L$3:$L2768&lt;&gt;"")),"0000"),
" {","SamplingFeatureID:  *SamplingFeatureID",TEXT($A2769,"0000"),
", SiteTypeCV:  ",CHAR(34),INDEX(Sites[Site Type],$A2769),CHAR(34),
", Latitude:  ",INDEX(Sites[Latitude],$A2769),
", Longitude:  ",INDEX(Sites[Longitude],$A2769),
", SRSName:  ",CHAR(34),LatLonDatum,CHAR(34),"}"))</f>
        <v>#REF!</v>
      </c>
      <c r="M2769" t="e">
        <f>IF(INDEX(SamplingFeatures[Sampling Feature Type],$A2769)&lt;&gt;"Specimen","",
CONCATENATE("  - &amp;SpecimenID",TEXT(SUMPRODUCT(--($M$3:$M2768&lt;&gt;"")),"0000"),
" {","SamplingFeatureID:  *SamplingFeatureID",TEXT($A2769,"0000"),
", SpecimenTypeCV:  ",CHAR(34),INDEX(Specimens[Specimen Type],$A2769),CHAR(34),
", SpecimenMediumCV:  ",INDEX(Specimens[Specimen Medium],$A2769),
", IsFieldSpecimen:  ",CHAR(34),INDEX(Specimens[Is Field Specimen?],$A2769),CHAR(34),"}"))</f>
        <v>#REF!</v>
      </c>
      <c r="N2769" t="e">
        <f>IF(COUNTA(SpatialOffsets[])=0,"", IF(INDEX(SpatialOffsets[Spatial Offset Type],$A2769)="","",
CONCATENATE("  - &amp;SpatialOffsetID",TEXT($A2769,"0000"),
" {","SpatialOffsetTypeCV:  ",CHAR(34),INDEX(SpatialOffsets[Spatial Offset Type],$A2769),CHAR(34),
", Offset1Value:  ",INDEX(SpatialOffsets[Offset 1 Value],$A2769),
", Offset1UnitID:  ",CHAR(34),INDEX(SpatialOffsets[Offset 1 Unit],$A2769),CHAR(34),
", Offset2Value:  ",INDEX(SpatialOffsets[Offset 2 Value],$A2769),
", Offset2UnitID:  ",CHAR(34),INDEX(SpatialOffsets[Offset 2 Unit],$A2769),CHAR(34),
", Offset3Value:  ",INDEX(SpatialOffsets[Offset 3 Value],$A2769),
", Offset3UnitID:  ",CHAR(34),INDEX(SpatialOffsets[Offset 3 Unit],$A2769),CHAR(34),,"}")))</f>
        <v>#REF!</v>
      </c>
      <c r="O2769" t="e">
        <f>IF(COUNTA(RelatedFeatures[])=0,"", IF(INDEX(RelatedFeatures[First Sampling Feature Code],$A2769)="","",
CONCATENATE("  - &amp;RelationID",TEXT($A2769,"0000"),
" {","SamplingFeatureID:  *SamplingFeatureID",TEXT(MATCH(INDEX(RelatedFeatures[First Sampling Feature Code],$A2769),SamplingFeatures[Feature Code],0),"0000"),
", RelationshipTypeCV:  ",CHAR(34),INDEX(RelatedFeatures[Relationship Type],$A2769),CHAR(34),
", RelatedFeatureID: *SamplingFeatureID",TEXT(MATCH(INDEX(RelatedFeatures[Second Sampling Feature Code],$A2769),SamplingFeatures[Feature Code],0),"0000"),
", SpatialOffsetID:  ",IF(INDEX(RelatedFeatures[Offset Number],$A2769)="","",CONCATENATE("*SpatialOffsetID",TEXT(INDEX(RelatedFeatures[Offset Number],$A2769),"0000"))),"}")))</f>
        <v>#REF!</v>
      </c>
      <c r="P2769" t="e">
        <f>IF(INDEX(Methods[Method Type],$A2769)="","",
CONCATENATE("  - &amp;MethodID",TEXT($A2769,"0000"),
" {","MethodTypeCV:  ",CHAR(34),INDEX(Methods[Method Type],$A2769),CHAR(34),
", MethodCode:  ",CHAR(34),INDEX(Methods[Method Code],$A2769),CHAR(34),
", MethodName:  ",CHAR(34),INDEX(Methods[Method Name],$A2769),CHAR(34),
", MethodDescription:  ",CHAR(34),INDEX(Methods[Method Description],$A2769),CHAR(34),
", MethodLink:  ",CHAR(34),INDEX(Methods[Method Link],$A2769),CHAR(34),
", OrganizationID: *OrganizationID",TEXT(MATCH(INDEX(Methods[Organization Name],$A2769),Organizations[Organization Name],0),"0000"),"}"))</f>
        <v>#REF!</v>
      </c>
      <c r="Q2769" t="e">
        <f>IF(INDEX(Variables[Variable Type],$A2769)="","",
CONCATENATE("  - &amp;VariableID",TEXT($A2769,"0000"),
" {","VariableTypeCV:  ",CHAR(34),INDEX(Variables[Variable Type],$A2769),CHAR(34),
", VariableCode:  ",CHAR(34),INDEX(Variables[Variable Code],$A2769),CHAR(34),
", VariableNameCV:  ",CHAR(34),INDEX(Variables[Variable Name],$A2769),CHAR(34),
", VariableDefinition:  ",CHAR(34),INDEX(Variables[Variable Definition],$A2769),CHAR(34),
", SpecciationCV:  ",CHAR(34),INDEX(Variables[Speciation],$A2769),CHAR(34),
", NoDataValue:  ",CHAR(34),INDEX(Variables[No Data Value],$A2769),CHAR(34),"}"))</f>
        <v>#REF!</v>
      </c>
    </row>
    <row r="2770" spans="1:17" x14ac:dyDescent="0.25">
      <c r="A2770">
        <v>2767</v>
      </c>
      <c r="D2770" t="e">
        <f>IF(INDEX(People[First Name],$A2770)="","",
CONCATENATE("  - &amp;PersonID",TEXT($A2770,"0000"),
" {","PersonFirstName:  ",CHAR(34),INDEX(People[First Name],$A2770),CHAR(34),
", PersonMiddleName:  ",CHAR(34),INDEX(People[Middle Name],$A2770),CHAR(34),
", PersonLastName:  ",CHAR(34),INDEX(People[Last Name],$A2770),CHAR(34),"}"))</f>
        <v>#REF!</v>
      </c>
      <c r="E2770" t="e">
        <f>IF(INDEX(Organizations[Organization Type '[CV']],$A2770)="","",
CONCATENATE("  - &amp;OrganizationID",TEXT($A2770,"0000"),
" {","OrganizationTypeCV:  ",CHAR(34),INDEX(Organizations[Organization Type '[CV']],$A2770),CHAR(34),
", OrganizationCode:  ",CHAR(34),INDEX(Organizations[Organization Code],$A2770),CHAR(34),
", OrganizationName:  ",CHAR(34),INDEX(Organizations[Organization Name],$A2770),CHAR(34),
", OrganizationDescription:  ",CHAR(34),INDEX(Organizations[Organization Description],$A2770),CHAR(34),
", OrganizationLink:  ",CHAR(34),INDEX(Organizations[Organization Link],$A2770),CHAR(34),"}"))</f>
        <v>#REF!</v>
      </c>
      <c r="F2770" t="e">
        <f>IF(INDEX(People[First Name],$A2770)="","",
CONCATENATE("  - &amp;AffiliationID",TEXT($A2770,"0000"),
" {PersonID: *PersonID",TEXT($A2770,"0000"),
", OrganizationID: *OrganizationID",TEXT(MATCH(INDEX(People[Organization Name],$A2770),Organizations[Organization Name],0),"0000"),
", IsPrimaryOrganizationContact: , AffiliationStartDate: , AffiliationEndDate: , PrimaryPhone: ",
", PrimaryEmail: ",CHAR(34),INDEX(People[Primary Email],$A2770),CHAR(34),
", PrimaryAddress: ",CHAR(34),INDEX(People[Primary Address],$A2770),CHAR(34),
", PersonLink: }"))</f>
        <v>#REF!</v>
      </c>
      <c r="H2770" t="e">
        <f>IF(COUNTA(CitationInformation)=0,"",IF(INDEX(AuthorList[Author Name],$A2770)="","",
CONCATENATE("  - &amp;AuthorListID",TEXT($A2770,"0000"),
"  {CitationID: *CitationID0001",
", PersonID: *PersonID",TEXT(MATCH(INDEX(AuthorList[Author Name],$A2770),People[Full Name],0),"0000"),
", AuthorOrder: ",INDEX(AuthorList[Author Number],$A2770),"}")))</f>
        <v>#REF!</v>
      </c>
      <c r="K2770" t="e">
        <f>IF(INDEX(SamplingFeatures[Feature Code],$A2770)="","",
CONCATENATE("  - &amp;SamplingFeatureID",TEXT($A2770,"0000"),
" {","SamplingFeatureUUID:  ",CHAR(34),INDEX(SamplingFeatures[Sampling Feature UUID],$A2770),CHAR(34),
", SamplingFeatureTypeCV:  ",CHAR(34),INDEX(SamplingFeatures[Sampling Feature Type],$A2770),CHAR(34),
", SamplingFeatureCode:  ",CHAR(34),INDEX(SamplingFeatures[Feature Code],$A2770),CHAR(34),
", SamplingFeatureName:  ",CHAR(34),INDEX(SamplingFeatures[Feature Name],$A2770),CHAR(34),
", SamplingFeatureDescription:  ",CHAR(34),INDEX(SamplingFeatures[Feature Description],$A2770),CHAR(34),
", SamplingFeatureGeotypeCV:  ",CHAR(34),INDEX(SamplingFeatures[Feature Geo Type],$A2770),CHAR(34),
", FeatureGeometry:  ",CHAR(34),INDEX(SamplingFeatures[Feature Geometry],$A2770),CHAR(34),
", Elevation_m:  ",CHAR(34),INDEX(SamplingFeatures[Elevation_m],$A2770),CHAR(34),
", ElevationDatumCV:  ",CHAR(34),ElevationDatum,CHAR(34),"}"))</f>
        <v>#REF!</v>
      </c>
      <c r="L2770" t="e">
        <f>IF(INDEX(SamplingFeatures[Sampling Feature Type],$A2770)&lt;&gt;"Site","",
CONCATENATE("  - &amp;SiteID",TEXT(SUMPRODUCT(--($L$3:$L2769&lt;&gt;"")),"0000"),
" {","SamplingFeatureID:  *SamplingFeatureID",TEXT($A2770,"0000"),
", SiteTypeCV:  ",CHAR(34),INDEX(Sites[Site Type],$A2770),CHAR(34),
", Latitude:  ",INDEX(Sites[Latitude],$A2770),
", Longitude:  ",INDEX(Sites[Longitude],$A2770),
", SRSName:  ",CHAR(34),LatLonDatum,CHAR(34),"}"))</f>
        <v>#REF!</v>
      </c>
      <c r="M2770" t="e">
        <f>IF(INDEX(SamplingFeatures[Sampling Feature Type],$A2770)&lt;&gt;"Specimen","",
CONCATENATE("  - &amp;SpecimenID",TEXT(SUMPRODUCT(--($M$3:$M2769&lt;&gt;"")),"0000"),
" {","SamplingFeatureID:  *SamplingFeatureID",TEXT($A2770,"0000"),
", SpecimenTypeCV:  ",CHAR(34),INDEX(Specimens[Specimen Type],$A2770),CHAR(34),
", SpecimenMediumCV:  ",INDEX(Specimens[Specimen Medium],$A2770),
", IsFieldSpecimen:  ",CHAR(34),INDEX(Specimens[Is Field Specimen?],$A2770),CHAR(34),"}"))</f>
        <v>#REF!</v>
      </c>
      <c r="N2770" t="e">
        <f>IF(COUNTA(SpatialOffsets[])=0,"", IF(INDEX(SpatialOffsets[Spatial Offset Type],$A2770)="","",
CONCATENATE("  - &amp;SpatialOffsetID",TEXT($A2770,"0000"),
" {","SpatialOffsetTypeCV:  ",CHAR(34),INDEX(SpatialOffsets[Spatial Offset Type],$A2770),CHAR(34),
", Offset1Value:  ",INDEX(SpatialOffsets[Offset 1 Value],$A2770),
", Offset1UnitID:  ",CHAR(34),INDEX(SpatialOffsets[Offset 1 Unit],$A2770),CHAR(34),
", Offset2Value:  ",INDEX(SpatialOffsets[Offset 2 Value],$A2770),
", Offset2UnitID:  ",CHAR(34),INDEX(SpatialOffsets[Offset 2 Unit],$A2770),CHAR(34),
", Offset3Value:  ",INDEX(SpatialOffsets[Offset 3 Value],$A2770),
", Offset3UnitID:  ",CHAR(34),INDEX(SpatialOffsets[Offset 3 Unit],$A2770),CHAR(34),,"}")))</f>
        <v>#REF!</v>
      </c>
      <c r="O2770" t="e">
        <f>IF(COUNTA(RelatedFeatures[])=0,"", IF(INDEX(RelatedFeatures[First Sampling Feature Code],$A2770)="","",
CONCATENATE("  - &amp;RelationID",TEXT($A2770,"0000"),
" {","SamplingFeatureID:  *SamplingFeatureID",TEXT(MATCH(INDEX(RelatedFeatures[First Sampling Feature Code],$A2770),SamplingFeatures[Feature Code],0),"0000"),
", RelationshipTypeCV:  ",CHAR(34),INDEX(RelatedFeatures[Relationship Type],$A2770),CHAR(34),
", RelatedFeatureID: *SamplingFeatureID",TEXT(MATCH(INDEX(RelatedFeatures[Second Sampling Feature Code],$A2770),SamplingFeatures[Feature Code],0),"0000"),
", SpatialOffsetID:  ",IF(INDEX(RelatedFeatures[Offset Number],$A2770)="","",CONCATENATE("*SpatialOffsetID",TEXT(INDEX(RelatedFeatures[Offset Number],$A2770),"0000"))),"}")))</f>
        <v>#REF!</v>
      </c>
      <c r="P2770" t="e">
        <f>IF(INDEX(Methods[Method Type],$A2770)="","",
CONCATENATE("  - &amp;MethodID",TEXT($A2770,"0000"),
" {","MethodTypeCV:  ",CHAR(34),INDEX(Methods[Method Type],$A2770),CHAR(34),
", MethodCode:  ",CHAR(34),INDEX(Methods[Method Code],$A2770),CHAR(34),
", MethodName:  ",CHAR(34),INDEX(Methods[Method Name],$A2770),CHAR(34),
", MethodDescription:  ",CHAR(34),INDEX(Methods[Method Description],$A2770),CHAR(34),
", MethodLink:  ",CHAR(34),INDEX(Methods[Method Link],$A2770),CHAR(34),
", OrganizationID: *OrganizationID",TEXT(MATCH(INDEX(Methods[Organization Name],$A2770),Organizations[Organization Name],0),"0000"),"}"))</f>
        <v>#REF!</v>
      </c>
      <c r="Q2770" t="e">
        <f>IF(INDEX(Variables[Variable Type],$A2770)="","",
CONCATENATE("  - &amp;VariableID",TEXT($A2770,"0000"),
" {","VariableTypeCV:  ",CHAR(34),INDEX(Variables[Variable Type],$A2770),CHAR(34),
", VariableCode:  ",CHAR(34),INDEX(Variables[Variable Code],$A2770),CHAR(34),
", VariableNameCV:  ",CHAR(34),INDEX(Variables[Variable Name],$A2770),CHAR(34),
", VariableDefinition:  ",CHAR(34),INDEX(Variables[Variable Definition],$A2770),CHAR(34),
", SpecciationCV:  ",CHAR(34),INDEX(Variables[Speciation],$A2770),CHAR(34),
", NoDataValue:  ",CHAR(34),INDEX(Variables[No Data Value],$A2770),CHAR(34),"}"))</f>
        <v>#REF!</v>
      </c>
    </row>
    <row r="2771" spans="1:17" x14ac:dyDescent="0.25">
      <c r="A2771">
        <v>2768</v>
      </c>
      <c r="D2771" t="e">
        <f>IF(INDEX(People[First Name],$A2771)="","",
CONCATENATE("  - &amp;PersonID",TEXT($A2771,"0000"),
" {","PersonFirstName:  ",CHAR(34),INDEX(People[First Name],$A2771),CHAR(34),
", PersonMiddleName:  ",CHAR(34),INDEX(People[Middle Name],$A2771),CHAR(34),
", PersonLastName:  ",CHAR(34),INDEX(People[Last Name],$A2771),CHAR(34),"}"))</f>
        <v>#REF!</v>
      </c>
      <c r="E2771" t="e">
        <f>IF(INDEX(Organizations[Organization Type '[CV']],$A2771)="","",
CONCATENATE("  - &amp;OrganizationID",TEXT($A2771,"0000"),
" {","OrganizationTypeCV:  ",CHAR(34),INDEX(Organizations[Organization Type '[CV']],$A2771),CHAR(34),
", OrganizationCode:  ",CHAR(34),INDEX(Organizations[Organization Code],$A2771),CHAR(34),
", OrganizationName:  ",CHAR(34),INDEX(Organizations[Organization Name],$A2771),CHAR(34),
", OrganizationDescription:  ",CHAR(34),INDEX(Organizations[Organization Description],$A2771),CHAR(34),
", OrganizationLink:  ",CHAR(34),INDEX(Organizations[Organization Link],$A2771),CHAR(34),"}"))</f>
        <v>#REF!</v>
      </c>
      <c r="F2771" t="e">
        <f>IF(INDEX(People[First Name],$A2771)="","",
CONCATENATE("  - &amp;AffiliationID",TEXT($A2771,"0000"),
" {PersonID: *PersonID",TEXT($A2771,"0000"),
", OrganizationID: *OrganizationID",TEXT(MATCH(INDEX(People[Organization Name],$A2771),Organizations[Organization Name],0),"0000"),
", IsPrimaryOrganizationContact: , AffiliationStartDate: , AffiliationEndDate: , PrimaryPhone: ",
", PrimaryEmail: ",CHAR(34),INDEX(People[Primary Email],$A2771),CHAR(34),
", PrimaryAddress: ",CHAR(34),INDEX(People[Primary Address],$A2771),CHAR(34),
", PersonLink: }"))</f>
        <v>#REF!</v>
      </c>
      <c r="H2771" t="e">
        <f>IF(COUNTA(CitationInformation)=0,"",IF(INDEX(AuthorList[Author Name],$A2771)="","",
CONCATENATE("  - &amp;AuthorListID",TEXT($A2771,"0000"),
"  {CitationID: *CitationID0001",
", PersonID: *PersonID",TEXT(MATCH(INDEX(AuthorList[Author Name],$A2771),People[Full Name],0),"0000"),
", AuthorOrder: ",INDEX(AuthorList[Author Number],$A2771),"}")))</f>
        <v>#REF!</v>
      </c>
      <c r="K2771" t="e">
        <f>IF(INDEX(SamplingFeatures[Feature Code],$A2771)="","",
CONCATENATE("  - &amp;SamplingFeatureID",TEXT($A2771,"0000"),
" {","SamplingFeatureUUID:  ",CHAR(34),INDEX(SamplingFeatures[Sampling Feature UUID],$A2771),CHAR(34),
", SamplingFeatureTypeCV:  ",CHAR(34),INDEX(SamplingFeatures[Sampling Feature Type],$A2771),CHAR(34),
", SamplingFeatureCode:  ",CHAR(34),INDEX(SamplingFeatures[Feature Code],$A2771),CHAR(34),
", SamplingFeatureName:  ",CHAR(34),INDEX(SamplingFeatures[Feature Name],$A2771),CHAR(34),
", SamplingFeatureDescription:  ",CHAR(34),INDEX(SamplingFeatures[Feature Description],$A2771),CHAR(34),
", SamplingFeatureGeotypeCV:  ",CHAR(34),INDEX(SamplingFeatures[Feature Geo Type],$A2771),CHAR(34),
", FeatureGeometry:  ",CHAR(34),INDEX(SamplingFeatures[Feature Geometry],$A2771),CHAR(34),
", Elevation_m:  ",CHAR(34),INDEX(SamplingFeatures[Elevation_m],$A2771),CHAR(34),
", ElevationDatumCV:  ",CHAR(34),ElevationDatum,CHAR(34),"}"))</f>
        <v>#REF!</v>
      </c>
      <c r="L2771" t="e">
        <f>IF(INDEX(SamplingFeatures[Sampling Feature Type],$A2771)&lt;&gt;"Site","",
CONCATENATE("  - &amp;SiteID",TEXT(SUMPRODUCT(--($L$3:$L2770&lt;&gt;"")),"0000"),
" {","SamplingFeatureID:  *SamplingFeatureID",TEXT($A2771,"0000"),
", SiteTypeCV:  ",CHAR(34),INDEX(Sites[Site Type],$A2771),CHAR(34),
", Latitude:  ",INDEX(Sites[Latitude],$A2771),
", Longitude:  ",INDEX(Sites[Longitude],$A2771),
", SRSName:  ",CHAR(34),LatLonDatum,CHAR(34),"}"))</f>
        <v>#REF!</v>
      </c>
      <c r="M2771" t="e">
        <f>IF(INDEX(SamplingFeatures[Sampling Feature Type],$A2771)&lt;&gt;"Specimen","",
CONCATENATE("  - &amp;SpecimenID",TEXT(SUMPRODUCT(--($M$3:$M2770&lt;&gt;"")),"0000"),
" {","SamplingFeatureID:  *SamplingFeatureID",TEXT($A2771,"0000"),
", SpecimenTypeCV:  ",CHAR(34),INDEX(Specimens[Specimen Type],$A2771),CHAR(34),
", SpecimenMediumCV:  ",INDEX(Specimens[Specimen Medium],$A2771),
", IsFieldSpecimen:  ",CHAR(34),INDEX(Specimens[Is Field Specimen?],$A2771),CHAR(34),"}"))</f>
        <v>#REF!</v>
      </c>
      <c r="N2771" t="e">
        <f>IF(COUNTA(SpatialOffsets[])=0,"", IF(INDEX(SpatialOffsets[Spatial Offset Type],$A2771)="","",
CONCATENATE("  - &amp;SpatialOffsetID",TEXT($A2771,"0000"),
" {","SpatialOffsetTypeCV:  ",CHAR(34),INDEX(SpatialOffsets[Spatial Offset Type],$A2771),CHAR(34),
", Offset1Value:  ",INDEX(SpatialOffsets[Offset 1 Value],$A2771),
", Offset1UnitID:  ",CHAR(34),INDEX(SpatialOffsets[Offset 1 Unit],$A2771),CHAR(34),
", Offset2Value:  ",INDEX(SpatialOffsets[Offset 2 Value],$A2771),
", Offset2UnitID:  ",CHAR(34),INDEX(SpatialOffsets[Offset 2 Unit],$A2771),CHAR(34),
", Offset3Value:  ",INDEX(SpatialOffsets[Offset 3 Value],$A2771),
", Offset3UnitID:  ",CHAR(34),INDEX(SpatialOffsets[Offset 3 Unit],$A2771),CHAR(34),,"}")))</f>
        <v>#REF!</v>
      </c>
      <c r="O2771" t="e">
        <f>IF(COUNTA(RelatedFeatures[])=0,"", IF(INDEX(RelatedFeatures[First Sampling Feature Code],$A2771)="","",
CONCATENATE("  - &amp;RelationID",TEXT($A2771,"0000"),
" {","SamplingFeatureID:  *SamplingFeatureID",TEXT(MATCH(INDEX(RelatedFeatures[First Sampling Feature Code],$A2771),SamplingFeatures[Feature Code],0),"0000"),
", RelationshipTypeCV:  ",CHAR(34),INDEX(RelatedFeatures[Relationship Type],$A2771),CHAR(34),
", RelatedFeatureID: *SamplingFeatureID",TEXT(MATCH(INDEX(RelatedFeatures[Second Sampling Feature Code],$A2771),SamplingFeatures[Feature Code],0),"0000"),
", SpatialOffsetID:  ",IF(INDEX(RelatedFeatures[Offset Number],$A2771)="","",CONCATENATE("*SpatialOffsetID",TEXT(INDEX(RelatedFeatures[Offset Number],$A2771),"0000"))),"}")))</f>
        <v>#REF!</v>
      </c>
      <c r="P2771" t="e">
        <f>IF(INDEX(Methods[Method Type],$A2771)="","",
CONCATENATE("  - &amp;MethodID",TEXT($A2771,"0000"),
" {","MethodTypeCV:  ",CHAR(34),INDEX(Methods[Method Type],$A2771),CHAR(34),
", MethodCode:  ",CHAR(34),INDEX(Methods[Method Code],$A2771),CHAR(34),
", MethodName:  ",CHAR(34),INDEX(Methods[Method Name],$A2771),CHAR(34),
", MethodDescription:  ",CHAR(34),INDEX(Methods[Method Description],$A2771),CHAR(34),
", MethodLink:  ",CHAR(34),INDEX(Methods[Method Link],$A2771),CHAR(34),
", OrganizationID: *OrganizationID",TEXT(MATCH(INDEX(Methods[Organization Name],$A2771),Organizations[Organization Name],0),"0000"),"}"))</f>
        <v>#REF!</v>
      </c>
      <c r="Q2771" t="e">
        <f>IF(INDEX(Variables[Variable Type],$A2771)="","",
CONCATENATE("  - &amp;VariableID",TEXT($A2771,"0000"),
" {","VariableTypeCV:  ",CHAR(34),INDEX(Variables[Variable Type],$A2771),CHAR(34),
", VariableCode:  ",CHAR(34),INDEX(Variables[Variable Code],$A2771),CHAR(34),
", VariableNameCV:  ",CHAR(34),INDEX(Variables[Variable Name],$A2771),CHAR(34),
", VariableDefinition:  ",CHAR(34),INDEX(Variables[Variable Definition],$A2771),CHAR(34),
", SpecciationCV:  ",CHAR(34),INDEX(Variables[Speciation],$A2771),CHAR(34),
", NoDataValue:  ",CHAR(34),INDEX(Variables[No Data Value],$A2771),CHAR(34),"}"))</f>
        <v>#REF!</v>
      </c>
    </row>
    <row r="2772" spans="1:17" x14ac:dyDescent="0.25">
      <c r="A2772">
        <v>2769</v>
      </c>
      <c r="D2772" t="e">
        <f>IF(INDEX(People[First Name],$A2772)="","",
CONCATENATE("  - &amp;PersonID",TEXT($A2772,"0000"),
" {","PersonFirstName:  ",CHAR(34),INDEX(People[First Name],$A2772),CHAR(34),
", PersonMiddleName:  ",CHAR(34),INDEX(People[Middle Name],$A2772),CHAR(34),
", PersonLastName:  ",CHAR(34),INDEX(People[Last Name],$A2772),CHAR(34),"}"))</f>
        <v>#REF!</v>
      </c>
      <c r="E2772" t="e">
        <f>IF(INDEX(Organizations[Organization Type '[CV']],$A2772)="","",
CONCATENATE("  - &amp;OrganizationID",TEXT($A2772,"0000"),
" {","OrganizationTypeCV:  ",CHAR(34),INDEX(Organizations[Organization Type '[CV']],$A2772),CHAR(34),
", OrganizationCode:  ",CHAR(34),INDEX(Organizations[Organization Code],$A2772),CHAR(34),
", OrganizationName:  ",CHAR(34),INDEX(Organizations[Organization Name],$A2772),CHAR(34),
", OrganizationDescription:  ",CHAR(34),INDEX(Organizations[Organization Description],$A2772),CHAR(34),
", OrganizationLink:  ",CHAR(34),INDEX(Organizations[Organization Link],$A2772),CHAR(34),"}"))</f>
        <v>#REF!</v>
      </c>
      <c r="F2772" t="e">
        <f>IF(INDEX(People[First Name],$A2772)="","",
CONCATENATE("  - &amp;AffiliationID",TEXT($A2772,"0000"),
" {PersonID: *PersonID",TEXT($A2772,"0000"),
", OrganizationID: *OrganizationID",TEXT(MATCH(INDEX(People[Organization Name],$A2772),Organizations[Organization Name],0),"0000"),
", IsPrimaryOrganizationContact: , AffiliationStartDate: , AffiliationEndDate: , PrimaryPhone: ",
", PrimaryEmail: ",CHAR(34),INDEX(People[Primary Email],$A2772),CHAR(34),
", PrimaryAddress: ",CHAR(34),INDEX(People[Primary Address],$A2772),CHAR(34),
", PersonLink: }"))</f>
        <v>#REF!</v>
      </c>
      <c r="H2772" t="e">
        <f>IF(COUNTA(CitationInformation)=0,"",IF(INDEX(AuthorList[Author Name],$A2772)="","",
CONCATENATE("  - &amp;AuthorListID",TEXT($A2772,"0000"),
"  {CitationID: *CitationID0001",
", PersonID: *PersonID",TEXT(MATCH(INDEX(AuthorList[Author Name],$A2772),People[Full Name],0),"0000"),
", AuthorOrder: ",INDEX(AuthorList[Author Number],$A2772),"}")))</f>
        <v>#REF!</v>
      </c>
      <c r="K2772" t="e">
        <f>IF(INDEX(SamplingFeatures[Feature Code],$A2772)="","",
CONCATENATE("  - &amp;SamplingFeatureID",TEXT($A2772,"0000"),
" {","SamplingFeatureUUID:  ",CHAR(34),INDEX(SamplingFeatures[Sampling Feature UUID],$A2772),CHAR(34),
", SamplingFeatureTypeCV:  ",CHAR(34),INDEX(SamplingFeatures[Sampling Feature Type],$A2772),CHAR(34),
", SamplingFeatureCode:  ",CHAR(34),INDEX(SamplingFeatures[Feature Code],$A2772),CHAR(34),
", SamplingFeatureName:  ",CHAR(34),INDEX(SamplingFeatures[Feature Name],$A2772),CHAR(34),
", SamplingFeatureDescription:  ",CHAR(34),INDEX(SamplingFeatures[Feature Description],$A2772),CHAR(34),
", SamplingFeatureGeotypeCV:  ",CHAR(34),INDEX(SamplingFeatures[Feature Geo Type],$A2772),CHAR(34),
", FeatureGeometry:  ",CHAR(34),INDEX(SamplingFeatures[Feature Geometry],$A2772),CHAR(34),
", Elevation_m:  ",CHAR(34),INDEX(SamplingFeatures[Elevation_m],$A2772),CHAR(34),
", ElevationDatumCV:  ",CHAR(34),ElevationDatum,CHAR(34),"}"))</f>
        <v>#REF!</v>
      </c>
      <c r="L2772" t="e">
        <f>IF(INDEX(SamplingFeatures[Sampling Feature Type],$A2772)&lt;&gt;"Site","",
CONCATENATE("  - &amp;SiteID",TEXT(SUMPRODUCT(--($L$3:$L2771&lt;&gt;"")),"0000"),
" {","SamplingFeatureID:  *SamplingFeatureID",TEXT($A2772,"0000"),
", SiteTypeCV:  ",CHAR(34),INDEX(Sites[Site Type],$A2772),CHAR(34),
", Latitude:  ",INDEX(Sites[Latitude],$A2772),
", Longitude:  ",INDEX(Sites[Longitude],$A2772),
", SRSName:  ",CHAR(34),LatLonDatum,CHAR(34),"}"))</f>
        <v>#REF!</v>
      </c>
      <c r="M2772" t="e">
        <f>IF(INDEX(SamplingFeatures[Sampling Feature Type],$A2772)&lt;&gt;"Specimen","",
CONCATENATE("  - &amp;SpecimenID",TEXT(SUMPRODUCT(--($M$3:$M2771&lt;&gt;"")),"0000"),
" {","SamplingFeatureID:  *SamplingFeatureID",TEXT($A2772,"0000"),
", SpecimenTypeCV:  ",CHAR(34),INDEX(Specimens[Specimen Type],$A2772),CHAR(34),
", SpecimenMediumCV:  ",INDEX(Specimens[Specimen Medium],$A2772),
", IsFieldSpecimen:  ",CHAR(34),INDEX(Specimens[Is Field Specimen?],$A2772),CHAR(34),"}"))</f>
        <v>#REF!</v>
      </c>
      <c r="N2772" t="e">
        <f>IF(COUNTA(SpatialOffsets[])=0,"", IF(INDEX(SpatialOffsets[Spatial Offset Type],$A2772)="","",
CONCATENATE("  - &amp;SpatialOffsetID",TEXT($A2772,"0000"),
" {","SpatialOffsetTypeCV:  ",CHAR(34),INDEX(SpatialOffsets[Spatial Offset Type],$A2772),CHAR(34),
", Offset1Value:  ",INDEX(SpatialOffsets[Offset 1 Value],$A2772),
", Offset1UnitID:  ",CHAR(34),INDEX(SpatialOffsets[Offset 1 Unit],$A2772),CHAR(34),
", Offset2Value:  ",INDEX(SpatialOffsets[Offset 2 Value],$A2772),
", Offset2UnitID:  ",CHAR(34),INDEX(SpatialOffsets[Offset 2 Unit],$A2772),CHAR(34),
", Offset3Value:  ",INDEX(SpatialOffsets[Offset 3 Value],$A2772),
", Offset3UnitID:  ",CHAR(34),INDEX(SpatialOffsets[Offset 3 Unit],$A2772),CHAR(34),,"}")))</f>
        <v>#REF!</v>
      </c>
      <c r="O2772" t="e">
        <f>IF(COUNTA(RelatedFeatures[])=0,"", IF(INDEX(RelatedFeatures[First Sampling Feature Code],$A2772)="","",
CONCATENATE("  - &amp;RelationID",TEXT($A2772,"0000"),
" {","SamplingFeatureID:  *SamplingFeatureID",TEXT(MATCH(INDEX(RelatedFeatures[First Sampling Feature Code],$A2772),SamplingFeatures[Feature Code],0),"0000"),
", RelationshipTypeCV:  ",CHAR(34),INDEX(RelatedFeatures[Relationship Type],$A2772),CHAR(34),
", RelatedFeatureID: *SamplingFeatureID",TEXT(MATCH(INDEX(RelatedFeatures[Second Sampling Feature Code],$A2772),SamplingFeatures[Feature Code],0),"0000"),
", SpatialOffsetID:  ",IF(INDEX(RelatedFeatures[Offset Number],$A2772)="","",CONCATENATE("*SpatialOffsetID",TEXT(INDEX(RelatedFeatures[Offset Number],$A2772),"0000"))),"}")))</f>
        <v>#REF!</v>
      </c>
      <c r="P2772" t="e">
        <f>IF(INDEX(Methods[Method Type],$A2772)="","",
CONCATENATE("  - &amp;MethodID",TEXT($A2772,"0000"),
" {","MethodTypeCV:  ",CHAR(34),INDEX(Methods[Method Type],$A2772),CHAR(34),
", MethodCode:  ",CHAR(34),INDEX(Methods[Method Code],$A2772),CHAR(34),
", MethodName:  ",CHAR(34),INDEX(Methods[Method Name],$A2772),CHAR(34),
", MethodDescription:  ",CHAR(34),INDEX(Methods[Method Description],$A2772),CHAR(34),
", MethodLink:  ",CHAR(34),INDEX(Methods[Method Link],$A2772),CHAR(34),
", OrganizationID: *OrganizationID",TEXT(MATCH(INDEX(Methods[Organization Name],$A2772),Organizations[Organization Name],0),"0000"),"}"))</f>
        <v>#REF!</v>
      </c>
      <c r="Q2772" t="e">
        <f>IF(INDEX(Variables[Variable Type],$A2772)="","",
CONCATENATE("  - &amp;VariableID",TEXT($A2772,"0000"),
" {","VariableTypeCV:  ",CHAR(34),INDEX(Variables[Variable Type],$A2772),CHAR(34),
", VariableCode:  ",CHAR(34),INDEX(Variables[Variable Code],$A2772),CHAR(34),
", VariableNameCV:  ",CHAR(34),INDEX(Variables[Variable Name],$A2772),CHAR(34),
", VariableDefinition:  ",CHAR(34),INDEX(Variables[Variable Definition],$A2772),CHAR(34),
", SpecciationCV:  ",CHAR(34),INDEX(Variables[Speciation],$A2772),CHAR(34),
", NoDataValue:  ",CHAR(34),INDEX(Variables[No Data Value],$A2772),CHAR(34),"}"))</f>
        <v>#REF!</v>
      </c>
    </row>
    <row r="2773" spans="1:17" x14ac:dyDescent="0.25">
      <c r="A2773">
        <v>2770</v>
      </c>
      <c r="D2773" t="e">
        <f>IF(INDEX(People[First Name],$A2773)="","",
CONCATENATE("  - &amp;PersonID",TEXT($A2773,"0000"),
" {","PersonFirstName:  ",CHAR(34),INDEX(People[First Name],$A2773),CHAR(34),
", PersonMiddleName:  ",CHAR(34),INDEX(People[Middle Name],$A2773),CHAR(34),
", PersonLastName:  ",CHAR(34),INDEX(People[Last Name],$A2773),CHAR(34),"}"))</f>
        <v>#REF!</v>
      </c>
      <c r="E2773" t="e">
        <f>IF(INDEX(Organizations[Organization Type '[CV']],$A2773)="","",
CONCATENATE("  - &amp;OrganizationID",TEXT($A2773,"0000"),
" {","OrganizationTypeCV:  ",CHAR(34),INDEX(Organizations[Organization Type '[CV']],$A2773),CHAR(34),
", OrganizationCode:  ",CHAR(34),INDEX(Organizations[Organization Code],$A2773),CHAR(34),
", OrganizationName:  ",CHAR(34),INDEX(Organizations[Organization Name],$A2773),CHAR(34),
", OrganizationDescription:  ",CHAR(34),INDEX(Organizations[Organization Description],$A2773),CHAR(34),
", OrganizationLink:  ",CHAR(34),INDEX(Organizations[Organization Link],$A2773),CHAR(34),"}"))</f>
        <v>#REF!</v>
      </c>
      <c r="F2773" t="e">
        <f>IF(INDEX(People[First Name],$A2773)="","",
CONCATENATE("  - &amp;AffiliationID",TEXT($A2773,"0000"),
" {PersonID: *PersonID",TEXT($A2773,"0000"),
", OrganizationID: *OrganizationID",TEXT(MATCH(INDEX(People[Organization Name],$A2773),Organizations[Organization Name],0),"0000"),
", IsPrimaryOrganizationContact: , AffiliationStartDate: , AffiliationEndDate: , PrimaryPhone: ",
", PrimaryEmail: ",CHAR(34),INDEX(People[Primary Email],$A2773),CHAR(34),
", PrimaryAddress: ",CHAR(34),INDEX(People[Primary Address],$A2773),CHAR(34),
", PersonLink: }"))</f>
        <v>#REF!</v>
      </c>
      <c r="H2773" t="e">
        <f>IF(COUNTA(CitationInformation)=0,"",IF(INDEX(AuthorList[Author Name],$A2773)="","",
CONCATENATE("  - &amp;AuthorListID",TEXT($A2773,"0000"),
"  {CitationID: *CitationID0001",
", PersonID: *PersonID",TEXT(MATCH(INDEX(AuthorList[Author Name],$A2773),People[Full Name],0),"0000"),
", AuthorOrder: ",INDEX(AuthorList[Author Number],$A2773),"}")))</f>
        <v>#REF!</v>
      </c>
      <c r="K2773" t="e">
        <f>IF(INDEX(SamplingFeatures[Feature Code],$A2773)="","",
CONCATENATE("  - &amp;SamplingFeatureID",TEXT($A2773,"0000"),
" {","SamplingFeatureUUID:  ",CHAR(34),INDEX(SamplingFeatures[Sampling Feature UUID],$A2773),CHAR(34),
", SamplingFeatureTypeCV:  ",CHAR(34),INDEX(SamplingFeatures[Sampling Feature Type],$A2773),CHAR(34),
", SamplingFeatureCode:  ",CHAR(34),INDEX(SamplingFeatures[Feature Code],$A2773),CHAR(34),
", SamplingFeatureName:  ",CHAR(34),INDEX(SamplingFeatures[Feature Name],$A2773),CHAR(34),
", SamplingFeatureDescription:  ",CHAR(34),INDEX(SamplingFeatures[Feature Description],$A2773),CHAR(34),
", SamplingFeatureGeotypeCV:  ",CHAR(34),INDEX(SamplingFeatures[Feature Geo Type],$A2773),CHAR(34),
", FeatureGeometry:  ",CHAR(34),INDEX(SamplingFeatures[Feature Geometry],$A2773),CHAR(34),
", Elevation_m:  ",CHAR(34),INDEX(SamplingFeatures[Elevation_m],$A2773),CHAR(34),
", ElevationDatumCV:  ",CHAR(34),ElevationDatum,CHAR(34),"}"))</f>
        <v>#REF!</v>
      </c>
      <c r="L2773" t="e">
        <f>IF(INDEX(SamplingFeatures[Sampling Feature Type],$A2773)&lt;&gt;"Site","",
CONCATENATE("  - &amp;SiteID",TEXT(SUMPRODUCT(--($L$3:$L2772&lt;&gt;"")),"0000"),
" {","SamplingFeatureID:  *SamplingFeatureID",TEXT($A2773,"0000"),
", SiteTypeCV:  ",CHAR(34),INDEX(Sites[Site Type],$A2773),CHAR(34),
", Latitude:  ",INDEX(Sites[Latitude],$A2773),
", Longitude:  ",INDEX(Sites[Longitude],$A2773),
", SRSName:  ",CHAR(34),LatLonDatum,CHAR(34),"}"))</f>
        <v>#REF!</v>
      </c>
      <c r="M2773" t="e">
        <f>IF(INDEX(SamplingFeatures[Sampling Feature Type],$A2773)&lt;&gt;"Specimen","",
CONCATENATE("  - &amp;SpecimenID",TEXT(SUMPRODUCT(--($M$3:$M2772&lt;&gt;"")),"0000"),
" {","SamplingFeatureID:  *SamplingFeatureID",TEXT($A2773,"0000"),
", SpecimenTypeCV:  ",CHAR(34),INDEX(Specimens[Specimen Type],$A2773),CHAR(34),
", SpecimenMediumCV:  ",INDEX(Specimens[Specimen Medium],$A2773),
", IsFieldSpecimen:  ",CHAR(34),INDEX(Specimens[Is Field Specimen?],$A2773),CHAR(34),"}"))</f>
        <v>#REF!</v>
      </c>
      <c r="N2773" t="e">
        <f>IF(COUNTA(SpatialOffsets[])=0,"", IF(INDEX(SpatialOffsets[Spatial Offset Type],$A2773)="","",
CONCATENATE("  - &amp;SpatialOffsetID",TEXT($A2773,"0000"),
" {","SpatialOffsetTypeCV:  ",CHAR(34),INDEX(SpatialOffsets[Spatial Offset Type],$A2773),CHAR(34),
", Offset1Value:  ",INDEX(SpatialOffsets[Offset 1 Value],$A2773),
", Offset1UnitID:  ",CHAR(34),INDEX(SpatialOffsets[Offset 1 Unit],$A2773),CHAR(34),
", Offset2Value:  ",INDEX(SpatialOffsets[Offset 2 Value],$A2773),
", Offset2UnitID:  ",CHAR(34),INDEX(SpatialOffsets[Offset 2 Unit],$A2773),CHAR(34),
", Offset3Value:  ",INDEX(SpatialOffsets[Offset 3 Value],$A2773),
", Offset3UnitID:  ",CHAR(34),INDEX(SpatialOffsets[Offset 3 Unit],$A2773),CHAR(34),,"}")))</f>
        <v>#REF!</v>
      </c>
      <c r="O2773" t="e">
        <f>IF(COUNTA(RelatedFeatures[])=0,"", IF(INDEX(RelatedFeatures[First Sampling Feature Code],$A2773)="","",
CONCATENATE("  - &amp;RelationID",TEXT($A2773,"0000"),
" {","SamplingFeatureID:  *SamplingFeatureID",TEXT(MATCH(INDEX(RelatedFeatures[First Sampling Feature Code],$A2773),SamplingFeatures[Feature Code],0),"0000"),
", RelationshipTypeCV:  ",CHAR(34),INDEX(RelatedFeatures[Relationship Type],$A2773),CHAR(34),
", RelatedFeatureID: *SamplingFeatureID",TEXT(MATCH(INDEX(RelatedFeatures[Second Sampling Feature Code],$A2773),SamplingFeatures[Feature Code],0),"0000"),
", SpatialOffsetID:  ",IF(INDEX(RelatedFeatures[Offset Number],$A2773)="","",CONCATENATE("*SpatialOffsetID",TEXT(INDEX(RelatedFeatures[Offset Number],$A2773),"0000"))),"}")))</f>
        <v>#REF!</v>
      </c>
      <c r="P2773" t="e">
        <f>IF(INDEX(Methods[Method Type],$A2773)="","",
CONCATENATE("  - &amp;MethodID",TEXT($A2773,"0000"),
" {","MethodTypeCV:  ",CHAR(34),INDEX(Methods[Method Type],$A2773),CHAR(34),
", MethodCode:  ",CHAR(34),INDEX(Methods[Method Code],$A2773),CHAR(34),
", MethodName:  ",CHAR(34),INDEX(Methods[Method Name],$A2773),CHAR(34),
", MethodDescription:  ",CHAR(34),INDEX(Methods[Method Description],$A2773),CHAR(34),
", MethodLink:  ",CHAR(34),INDEX(Methods[Method Link],$A2773),CHAR(34),
", OrganizationID: *OrganizationID",TEXT(MATCH(INDEX(Methods[Organization Name],$A2773),Organizations[Organization Name],0),"0000"),"}"))</f>
        <v>#REF!</v>
      </c>
      <c r="Q2773" t="e">
        <f>IF(INDEX(Variables[Variable Type],$A2773)="","",
CONCATENATE("  - &amp;VariableID",TEXT($A2773,"0000"),
" {","VariableTypeCV:  ",CHAR(34),INDEX(Variables[Variable Type],$A2773),CHAR(34),
", VariableCode:  ",CHAR(34),INDEX(Variables[Variable Code],$A2773),CHAR(34),
", VariableNameCV:  ",CHAR(34),INDEX(Variables[Variable Name],$A2773),CHAR(34),
", VariableDefinition:  ",CHAR(34),INDEX(Variables[Variable Definition],$A2773),CHAR(34),
", SpecciationCV:  ",CHAR(34),INDEX(Variables[Speciation],$A2773),CHAR(34),
", NoDataValue:  ",CHAR(34),INDEX(Variables[No Data Value],$A2773),CHAR(34),"}"))</f>
        <v>#REF!</v>
      </c>
    </row>
    <row r="2774" spans="1:17" x14ac:dyDescent="0.25">
      <c r="A2774">
        <v>2771</v>
      </c>
      <c r="D2774" t="e">
        <f>IF(INDEX(People[First Name],$A2774)="","",
CONCATENATE("  - &amp;PersonID",TEXT($A2774,"0000"),
" {","PersonFirstName:  ",CHAR(34),INDEX(People[First Name],$A2774),CHAR(34),
", PersonMiddleName:  ",CHAR(34),INDEX(People[Middle Name],$A2774),CHAR(34),
", PersonLastName:  ",CHAR(34),INDEX(People[Last Name],$A2774),CHAR(34),"}"))</f>
        <v>#REF!</v>
      </c>
      <c r="E2774" t="e">
        <f>IF(INDEX(Organizations[Organization Type '[CV']],$A2774)="","",
CONCATENATE("  - &amp;OrganizationID",TEXT($A2774,"0000"),
" {","OrganizationTypeCV:  ",CHAR(34),INDEX(Organizations[Organization Type '[CV']],$A2774),CHAR(34),
", OrganizationCode:  ",CHAR(34),INDEX(Organizations[Organization Code],$A2774),CHAR(34),
", OrganizationName:  ",CHAR(34),INDEX(Organizations[Organization Name],$A2774),CHAR(34),
", OrganizationDescription:  ",CHAR(34),INDEX(Organizations[Organization Description],$A2774),CHAR(34),
", OrganizationLink:  ",CHAR(34),INDEX(Organizations[Organization Link],$A2774),CHAR(34),"}"))</f>
        <v>#REF!</v>
      </c>
      <c r="F2774" t="e">
        <f>IF(INDEX(People[First Name],$A2774)="","",
CONCATENATE("  - &amp;AffiliationID",TEXT($A2774,"0000"),
" {PersonID: *PersonID",TEXT($A2774,"0000"),
", OrganizationID: *OrganizationID",TEXT(MATCH(INDEX(People[Organization Name],$A2774),Organizations[Organization Name],0),"0000"),
", IsPrimaryOrganizationContact: , AffiliationStartDate: , AffiliationEndDate: , PrimaryPhone: ",
", PrimaryEmail: ",CHAR(34),INDEX(People[Primary Email],$A2774),CHAR(34),
", PrimaryAddress: ",CHAR(34),INDEX(People[Primary Address],$A2774),CHAR(34),
", PersonLink: }"))</f>
        <v>#REF!</v>
      </c>
      <c r="H2774" t="e">
        <f>IF(COUNTA(CitationInformation)=0,"",IF(INDEX(AuthorList[Author Name],$A2774)="","",
CONCATENATE("  - &amp;AuthorListID",TEXT($A2774,"0000"),
"  {CitationID: *CitationID0001",
", PersonID: *PersonID",TEXT(MATCH(INDEX(AuthorList[Author Name],$A2774),People[Full Name],0),"0000"),
", AuthorOrder: ",INDEX(AuthorList[Author Number],$A2774),"}")))</f>
        <v>#REF!</v>
      </c>
      <c r="K2774" t="e">
        <f>IF(INDEX(SamplingFeatures[Feature Code],$A2774)="","",
CONCATENATE("  - &amp;SamplingFeatureID",TEXT($A2774,"0000"),
" {","SamplingFeatureUUID:  ",CHAR(34),INDEX(SamplingFeatures[Sampling Feature UUID],$A2774),CHAR(34),
", SamplingFeatureTypeCV:  ",CHAR(34),INDEX(SamplingFeatures[Sampling Feature Type],$A2774),CHAR(34),
", SamplingFeatureCode:  ",CHAR(34),INDEX(SamplingFeatures[Feature Code],$A2774),CHAR(34),
", SamplingFeatureName:  ",CHAR(34),INDEX(SamplingFeatures[Feature Name],$A2774),CHAR(34),
", SamplingFeatureDescription:  ",CHAR(34),INDEX(SamplingFeatures[Feature Description],$A2774),CHAR(34),
", SamplingFeatureGeotypeCV:  ",CHAR(34),INDEX(SamplingFeatures[Feature Geo Type],$A2774),CHAR(34),
", FeatureGeometry:  ",CHAR(34),INDEX(SamplingFeatures[Feature Geometry],$A2774),CHAR(34),
", Elevation_m:  ",CHAR(34),INDEX(SamplingFeatures[Elevation_m],$A2774),CHAR(34),
", ElevationDatumCV:  ",CHAR(34),ElevationDatum,CHAR(34),"}"))</f>
        <v>#REF!</v>
      </c>
      <c r="L2774" t="e">
        <f>IF(INDEX(SamplingFeatures[Sampling Feature Type],$A2774)&lt;&gt;"Site","",
CONCATENATE("  - &amp;SiteID",TEXT(SUMPRODUCT(--($L$3:$L2773&lt;&gt;"")),"0000"),
" {","SamplingFeatureID:  *SamplingFeatureID",TEXT($A2774,"0000"),
", SiteTypeCV:  ",CHAR(34),INDEX(Sites[Site Type],$A2774),CHAR(34),
", Latitude:  ",INDEX(Sites[Latitude],$A2774),
", Longitude:  ",INDEX(Sites[Longitude],$A2774),
", SRSName:  ",CHAR(34),LatLonDatum,CHAR(34),"}"))</f>
        <v>#REF!</v>
      </c>
      <c r="M2774" t="e">
        <f>IF(INDEX(SamplingFeatures[Sampling Feature Type],$A2774)&lt;&gt;"Specimen","",
CONCATENATE("  - &amp;SpecimenID",TEXT(SUMPRODUCT(--($M$3:$M2773&lt;&gt;"")),"0000"),
" {","SamplingFeatureID:  *SamplingFeatureID",TEXT($A2774,"0000"),
", SpecimenTypeCV:  ",CHAR(34),INDEX(Specimens[Specimen Type],$A2774),CHAR(34),
", SpecimenMediumCV:  ",INDEX(Specimens[Specimen Medium],$A2774),
", IsFieldSpecimen:  ",CHAR(34),INDEX(Specimens[Is Field Specimen?],$A2774),CHAR(34),"}"))</f>
        <v>#REF!</v>
      </c>
      <c r="N2774" t="e">
        <f>IF(COUNTA(SpatialOffsets[])=0,"", IF(INDEX(SpatialOffsets[Spatial Offset Type],$A2774)="","",
CONCATENATE("  - &amp;SpatialOffsetID",TEXT($A2774,"0000"),
" {","SpatialOffsetTypeCV:  ",CHAR(34),INDEX(SpatialOffsets[Spatial Offset Type],$A2774),CHAR(34),
", Offset1Value:  ",INDEX(SpatialOffsets[Offset 1 Value],$A2774),
", Offset1UnitID:  ",CHAR(34),INDEX(SpatialOffsets[Offset 1 Unit],$A2774),CHAR(34),
", Offset2Value:  ",INDEX(SpatialOffsets[Offset 2 Value],$A2774),
", Offset2UnitID:  ",CHAR(34),INDEX(SpatialOffsets[Offset 2 Unit],$A2774),CHAR(34),
", Offset3Value:  ",INDEX(SpatialOffsets[Offset 3 Value],$A2774),
", Offset3UnitID:  ",CHAR(34),INDEX(SpatialOffsets[Offset 3 Unit],$A2774),CHAR(34),,"}")))</f>
        <v>#REF!</v>
      </c>
      <c r="O2774" t="e">
        <f>IF(COUNTA(RelatedFeatures[])=0,"", IF(INDEX(RelatedFeatures[First Sampling Feature Code],$A2774)="","",
CONCATENATE("  - &amp;RelationID",TEXT($A2774,"0000"),
" {","SamplingFeatureID:  *SamplingFeatureID",TEXT(MATCH(INDEX(RelatedFeatures[First Sampling Feature Code],$A2774),SamplingFeatures[Feature Code],0),"0000"),
", RelationshipTypeCV:  ",CHAR(34),INDEX(RelatedFeatures[Relationship Type],$A2774),CHAR(34),
", RelatedFeatureID: *SamplingFeatureID",TEXT(MATCH(INDEX(RelatedFeatures[Second Sampling Feature Code],$A2774),SamplingFeatures[Feature Code],0),"0000"),
", SpatialOffsetID:  ",IF(INDEX(RelatedFeatures[Offset Number],$A2774)="","",CONCATENATE("*SpatialOffsetID",TEXT(INDEX(RelatedFeatures[Offset Number],$A2774),"0000"))),"}")))</f>
        <v>#REF!</v>
      </c>
      <c r="P2774" t="e">
        <f>IF(INDEX(Methods[Method Type],$A2774)="","",
CONCATENATE("  - &amp;MethodID",TEXT($A2774,"0000"),
" {","MethodTypeCV:  ",CHAR(34),INDEX(Methods[Method Type],$A2774),CHAR(34),
", MethodCode:  ",CHAR(34),INDEX(Methods[Method Code],$A2774),CHAR(34),
", MethodName:  ",CHAR(34),INDEX(Methods[Method Name],$A2774),CHAR(34),
", MethodDescription:  ",CHAR(34),INDEX(Methods[Method Description],$A2774),CHAR(34),
", MethodLink:  ",CHAR(34),INDEX(Methods[Method Link],$A2774),CHAR(34),
", OrganizationID: *OrganizationID",TEXT(MATCH(INDEX(Methods[Organization Name],$A2774),Organizations[Organization Name],0),"0000"),"}"))</f>
        <v>#REF!</v>
      </c>
      <c r="Q2774" t="e">
        <f>IF(INDEX(Variables[Variable Type],$A2774)="","",
CONCATENATE("  - &amp;VariableID",TEXT($A2774,"0000"),
" {","VariableTypeCV:  ",CHAR(34),INDEX(Variables[Variable Type],$A2774),CHAR(34),
", VariableCode:  ",CHAR(34),INDEX(Variables[Variable Code],$A2774),CHAR(34),
", VariableNameCV:  ",CHAR(34),INDEX(Variables[Variable Name],$A2774),CHAR(34),
", VariableDefinition:  ",CHAR(34),INDEX(Variables[Variable Definition],$A2774),CHAR(34),
", SpecciationCV:  ",CHAR(34),INDEX(Variables[Speciation],$A2774),CHAR(34),
", NoDataValue:  ",CHAR(34),INDEX(Variables[No Data Value],$A2774),CHAR(34),"}"))</f>
        <v>#REF!</v>
      </c>
    </row>
    <row r="2775" spans="1:17" x14ac:dyDescent="0.25">
      <c r="A2775">
        <v>2772</v>
      </c>
      <c r="D2775" t="e">
        <f>IF(INDEX(People[First Name],$A2775)="","",
CONCATENATE("  - &amp;PersonID",TEXT($A2775,"0000"),
" {","PersonFirstName:  ",CHAR(34),INDEX(People[First Name],$A2775),CHAR(34),
", PersonMiddleName:  ",CHAR(34),INDEX(People[Middle Name],$A2775),CHAR(34),
", PersonLastName:  ",CHAR(34),INDEX(People[Last Name],$A2775),CHAR(34),"}"))</f>
        <v>#REF!</v>
      </c>
      <c r="E2775" t="e">
        <f>IF(INDEX(Organizations[Organization Type '[CV']],$A2775)="","",
CONCATENATE("  - &amp;OrganizationID",TEXT($A2775,"0000"),
" {","OrganizationTypeCV:  ",CHAR(34),INDEX(Organizations[Organization Type '[CV']],$A2775),CHAR(34),
", OrganizationCode:  ",CHAR(34),INDEX(Organizations[Organization Code],$A2775),CHAR(34),
", OrganizationName:  ",CHAR(34),INDEX(Organizations[Organization Name],$A2775),CHAR(34),
", OrganizationDescription:  ",CHAR(34),INDEX(Organizations[Organization Description],$A2775),CHAR(34),
", OrganizationLink:  ",CHAR(34),INDEX(Organizations[Organization Link],$A2775),CHAR(34),"}"))</f>
        <v>#REF!</v>
      </c>
      <c r="F2775" t="e">
        <f>IF(INDEX(People[First Name],$A2775)="","",
CONCATENATE("  - &amp;AffiliationID",TEXT($A2775,"0000"),
" {PersonID: *PersonID",TEXT($A2775,"0000"),
", OrganizationID: *OrganizationID",TEXT(MATCH(INDEX(People[Organization Name],$A2775),Organizations[Organization Name],0),"0000"),
", IsPrimaryOrganizationContact: , AffiliationStartDate: , AffiliationEndDate: , PrimaryPhone: ",
", PrimaryEmail: ",CHAR(34),INDEX(People[Primary Email],$A2775),CHAR(34),
", PrimaryAddress: ",CHAR(34),INDEX(People[Primary Address],$A2775),CHAR(34),
", PersonLink: }"))</f>
        <v>#REF!</v>
      </c>
      <c r="H2775" t="e">
        <f>IF(COUNTA(CitationInformation)=0,"",IF(INDEX(AuthorList[Author Name],$A2775)="","",
CONCATENATE("  - &amp;AuthorListID",TEXT($A2775,"0000"),
"  {CitationID: *CitationID0001",
", PersonID: *PersonID",TEXT(MATCH(INDEX(AuthorList[Author Name],$A2775),People[Full Name],0),"0000"),
", AuthorOrder: ",INDEX(AuthorList[Author Number],$A2775),"}")))</f>
        <v>#REF!</v>
      </c>
      <c r="K2775" t="e">
        <f>IF(INDEX(SamplingFeatures[Feature Code],$A2775)="","",
CONCATENATE("  - &amp;SamplingFeatureID",TEXT($A2775,"0000"),
" {","SamplingFeatureUUID:  ",CHAR(34),INDEX(SamplingFeatures[Sampling Feature UUID],$A2775),CHAR(34),
", SamplingFeatureTypeCV:  ",CHAR(34),INDEX(SamplingFeatures[Sampling Feature Type],$A2775),CHAR(34),
", SamplingFeatureCode:  ",CHAR(34),INDEX(SamplingFeatures[Feature Code],$A2775),CHAR(34),
", SamplingFeatureName:  ",CHAR(34),INDEX(SamplingFeatures[Feature Name],$A2775),CHAR(34),
", SamplingFeatureDescription:  ",CHAR(34),INDEX(SamplingFeatures[Feature Description],$A2775),CHAR(34),
", SamplingFeatureGeotypeCV:  ",CHAR(34),INDEX(SamplingFeatures[Feature Geo Type],$A2775),CHAR(34),
", FeatureGeometry:  ",CHAR(34),INDEX(SamplingFeatures[Feature Geometry],$A2775),CHAR(34),
", Elevation_m:  ",CHAR(34),INDEX(SamplingFeatures[Elevation_m],$A2775),CHAR(34),
", ElevationDatumCV:  ",CHAR(34),ElevationDatum,CHAR(34),"}"))</f>
        <v>#REF!</v>
      </c>
      <c r="L2775" t="e">
        <f>IF(INDEX(SamplingFeatures[Sampling Feature Type],$A2775)&lt;&gt;"Site","",
CONCATENATE("  - &amp;SiteID",TEXT(SUMPRODUCT(--($L$3:$L2774&lt;&gt;"")),"0000"),
" {","SamplingFeatureID:  *SamplingFeatureID",TEXT($A2775,"0000"),
", SiteTypeCV:  ",CHAR(34),INDEX(Sites[Site Type],$A2775),CHAR(34),
", Latitude:  ",INDEX(Sites[Latitude],$A2775),
", Longitude:  ",INDEX(Sites[Longitude],$A2775),
", SRSName:  ",CHAR(34),LatLonDatum,CHAR(34),"}"))</f>
        <v>#REF!</v>
      </c>
      <c r="M2775" t="e">
        <f>IF(INDEX(SamplingFeatures[Sampling Feature Type],$A2775)&lt;&gt;"Specimen","",
CONCATENATE("  - &amp;SpecimenID",TEXT(SUMPRODUCT(--($M$3:$M2774&lt;&gt;"")),"0000"),
" {","SamplingFeatureID:  *SamplingFeatureID",TEXT($A2775,"0000"),
", SpecimenTypeCV:  ",CHAR(34),INDEX(Specimens[Specimen Type],$A2775),CHAR(34),
", SpecimenMediumCV:  ",INDEX(Specimens[Specimen Medium],$A2775),
", IsFieldSpecimen:  ",CHAR(34),INDEX(Specimens[Is Field Specimen?],$A2775),CHAR(34),"}"))</f>
        <v>#REF!</v>
      </c>
      <c r="N2775" t="e">
        <f>IF(COUNTA(SpatialOffsets[])=0,"", IF(INDEX(SpatialOffsets[Spatial Offset Type],$A2775)="","",
CONCATENATE("  - &amp;SpatialOffsetID",TEXT($A2775,"0000"),
" {","SpatialOffsetTypeCV:  ",CHAR(34),INDEX(SpatialOffsets[Spatial Offset Type],$A2775),CHAR(34),
", Offset1Value:  ",INDEX(SpatialOffsets[Offset 1 Value],$A2775),
", Offset1UnitID:  ",CHAR(34),INDEX(SpatialOffsets[Offset 1 Unit],$A2775),CHAR(34),
", Offset2Value:  ",INDEX(SpatialOffsets[Offset 2 Value],$A2775),
", Offset2UnitID:  ",CHAR(34),INDEX(SpatialOffsets[Offset 2 Unit],$A2775),CHAR(34),
", Offset3Value:  ",INDEX(SpatialOffsets[Offset 3 Value],$A2775),
", Offset3UnitID:  ",CHAR(34),INDEX(SpatialOffsets[Offset 3 Unit],$A2775),CHAR(34),,"}")))</f>
        <v>#REF!</v>
      </c>
      <c r="O2775" t="e">
        <f>IF(COUNTA(RelatedFeatures[])=0,"", IF(INDEX(RelatedFeatures[First Sampling Feature Code],$A2775)="","",
CONCATENATE("  - &amp;RelationID",TEXT($A2775,"0000"),
" {","SamplingFeatureID:  *SamplingFeatureID",TEXT(MATCH(INDEX(RelatedFeatures[First Sampling Feature Code],$A2775),SamplingFeatures[Feature Code],0),"0000"),
", RelationshipTypeCV:  ",CHAR(34),INDEX(RelatedFeatures[Relationship Type],$A2775),CHAR(34),
", RelatedFeatureID: *SamplingFeatureID",TEXT(MATCH(INDEX(RelatedFeatures[Second Sampling Feature Code],$A2775),SamplingFeatures[Feature Code],0),"0000"),
", SpatialOffsetID:  ",IF(INDEX(RelatedFeatures[Offset Number],$A2775)="","",CONCATENATE("*SpatialOffsetID",TEXT(INDEX(RelatedFeatures[Offset Number],$A2775),"0000"))),"}")))</f>
        <v>#REF!</v>
      </c>
      <c r="P2775" t="e">
        <f>IF(INDEX(Methods[Method Type],$A2775)="","",
CONCATENATE("  - &amp;MethodID",TEXT($A2775,"0000"),
" {","MethodTypeCV:  ",CHAR(34),INDEX(Methods[Method Type],$A2775),CHAR(34),
", MethodCode:  ",CHAR(34),INDEX(Methods[Method Code],$A2775),CHAR(34),
", MethodName:  ",CHAR(34),INDEX(Methods[Method Name],$A2775),CHAR(34),
", MethodDescription:  ",CHAR(34),INDEX(Methods[Method Description],$A2775),CHAR(34),
", MethodLink:  ",CHAR(34),INDEX(Methods[Method Link],$A2775),CHAR(34),
", OrganizationID: *OrganizationID",TEXT(MATCH(INDEX(Methods[Organization Name],$A2775),Organizations[Organization Name],0),"0000"),"}"))</f>
        <v>#REF!</v>
      </c>
      <c r="Q2775" t="e">
        <f>IF(INDEX(Variables[Variable Type],$A2775)="","",
CONCATENATE("  - &amp;VariableID",TEXT($A2775,"0000"),
" {","VariableTypeCV:  ",CHAR(34),INDEX(Variables[Variable Type],$A2775),CHAR(34),
", VariableCode:  ",CHAR(34),INDEX(Variables[Variable Code],$A2775),CHAR(34),
", VariableNameCV:  ",CHAR(34),INDEX(Variables[Variable Name],$A2775),CHAR(34),
", VariableDefinition:  ",CHAR(34),INDEX(Variables[Variable Definition],$A2775),CHAR(34),
", SpecciationCV:  ",CHAR(34),INDEX(Variables[Speciation],$A2775),CHAR(34),
", NoDataValue:  ",CHAR(34),INDEX(Variables[No Data Value],$A2775),CHAR(34),"}"))</f>
        <v>#REF!</v>
      </c>
    </row>
    <row r="2776" spans="1:17" x14ac:dyDescent="0.25">
      <c r="A2776">
        <v>2773</v>
      </c>
      <c r="D2776" t="e">
        <f>IF(INDEX(People[First Name],$A2776)="","",
CONCATENATE("  - &amp;PersonID",TEXT($A2776,"0000"),
" {","PersonFirstName:  ",CHAR(34),INDEX(People[First Name],$A2776),CHAR(34),
", PersonMiddleName:  ",CHAR(34),INDEX(People[Middle Name],$A2776),CHAR(34),
", PersonLastName:  ",CHAR(34),INDEX(People[Last Name],$A2776),CHAR(34),"}"))</f>
        <v>#REF!</v>
      </c>
      <c r="E2776" t="e">
        <f>IF(INDEX(Organizations[Organization Type '[CV']],$A2776)="","",
CONCATENATE("  - &amp;OrganizationID",TEXT($A2776,"0000"),
" {","OrganizationTypeCV:  ",CHAR(34),INDEX(Organizations[Organization Type '[CV']],$A2776),CHAR(34),
", OrganizationCode:  ",CHAR(34),INDEX(Organizations[Organization Code],$A2776),CHAR(34),
", OrganizationName:  ",CHAR(34),INDEX(Organizations[Organization Name],$A2776),CHAR(34),
", OrganizationDescription:  ",CHAR(34),INDEX(Organizations[Organization Description],$A2776),CHAR(34),
", OrganizationLink:  ",CHAR(34),INDEX(Organizations[Organization Link],$A2776),CHAR(34),"}"))</f>
        <v>#REF!</v>
      </c>
      <c r="F2776" t="e">
        <f>IF(INDEX(People[First Name],$A2776)="","",
CONCATENATE("  - &amp;AffiliationID",TEXT($A2776,"0000"),
" {PersonID: *PersonID",TEXT($A2776,"0000"),
", OrganizationID: *OrganizationID",TEXT(MATCH(INDEX(People[Organization Name],$A2776),Organizations[Organization Name],0),"0000"),
", IsPrimaryOrganizationContact: , AffiliationStartDate: , AffiliationEndDate: , PrimaryPhone: ",
", PrimaryEmail: ",CHAR(34),INDEX(People[Primary Email],$A2776),CHAR(34),
", PrimaryAddress: ",CHAR(34),INDEX(People[Primary Address],$A2776),CHAR(34),
", PersonLink: }"))</f>
        <v>#REF!</v>
      </c>
      <c r="H2776" t="e">
        <f>IF(COUNTA(CitationInformation)=0,"",IF(INDEX(AuthorList[Author Name],$A2776)="","",
CONCATENATE("  - &amp;AuthorListID",TEXT($A2776,"0000"),
"  {CitationID: *CitationID0001",
", PersonID: *PersonID",TEXT(MATCH(INDEX(AuthorList[Author Name],$A2776),People[Full Name],0),"0000"),
", AuthorOrder: ",INDEX(AuthorList[Author Number],$A2776),"}")))</f>
        <v>#REF!</v>
      </c>
      <c r="K2776" t="e">
        <f>IF(INDEX(SamplingFeatures[Feature Code],$A2776)="","",
CONCATENATE("  - &amp;SamplingFeatureID",TEXT($A2776,"0000"),
" {","SamplingFeatureUUID:  ",CHAR(34),INDEX(SamplingFeatures[Sampling Feature UUID],$A2776),CHAR(34),
", SamplingFeatureTypeCV:  ",CHAR(34),INDEX(SamplingFeatures[Sampling Feature Type],$A2776),CHAR(34),
", SamplingFeatureCode:  ",CHAR(34),INDEX(SamplingFeatures[Feature Code],$A2776),CHAR(34),
", SamplingFeatureName:  ",CHAR(34),INDEX(SamplingFeatures[Feature Name],$A2776),CHAR(34),
", SamplingFeatureDescription:  ",CHAR(34),INDEX(SamplingFeatures[Feature Description],$A2776),CHAR(34),
", SamplingFeatureGeotypeCV:  ",CHAR(34),INDEX(SamplingFeatures[Feature Geo Type],$A2776),CHAR(34),
", FeatureGeometry:  ",CHAR(34),INDEX(SamplingFeatures[Feature Geometry],$A2776),CHAR(34),
", Elevation_m:  ",CHAR(34),INDEX(SamplingFeatures[Elevation_m],$A2776),CHAR(34),
", ElevationDatumCV:  ",CHAR(34),ElevationDatum,CHAR(34),"}"))</f>
        <v>#REF!</v>
      </c>
      <c r="L2776" t="e">
        <f>IF(INDEX(SamplingFeatures[Sampling Feature Type],$A2776)&lt;&gt;"Site","",
CONCATENATE("  - &amp;SiteID",TEXT(SUMPRODUCT(--($L$3:$L2775&lt;&gt;"")),"0000"),
" {","SamplingFeatureID:  *SamplingFeatureID",TEXT($A2776,"0000"),
", SiteTypeCV:  ",CHAR(34),INDEX(Sites[Site Type],$A2776),CHAR(34),
", Latitude:  ",INDEX(Sites[Latitude],$A2776),
", Longitude:  ",INDEX(Sites[Longitude],$A2776),
", SRSName:  ",CHAR(34),LatLonDatum,CHAR(34),"}"))</f>
        <v>#REF!</v>
      </c>
      <c r="M2776" t="e">
        <f>IF(INDEX(SamplingFeatures[Sampling Feature Type],$A2776)&lt;&gt;"Specimen","",
CONCATENATE("  - &amp;SpecimenID",TEXT(SUMPRODUCT(--($M$3:$M2775&lt;&gt;"")),"0000"),
" {","SamplingFeatureID:  *SamplingFeatureID",TEXT($A2776,"0000"),
", SpecimenTypeCV:  ",CHAR(34),INDEX(Specimens[Specimen Type],$A2776),CHAR(34),
", SpecimenMediumCV:  ",INDEX(Specimens[Specimen Medium],$A2776),
", IsFieldSpecimen:  ",CHAR(34),INDEX(Specimens[Is Field Specimen?],$A2776),CHAR(34),"}"))</f>
        <v>#REF!</v>
      </c>
      <c r="N2776" t="e">
        <f>IF(COUNTA(SpatialOffsets[])=0,"", IF(INDEX(SpatialOffsets[Spatial Offset Type],$A2776)="","",
CONCATENATE("  - &amp;SpatialOffsetID",TEXT($A2776,"0000"),
" {","SpatialOffsetTypeCV:  ",CHAR(34),INDEX(SpatialOffsets[Spatial Offset Type],$A2776),CHAR(34),
", Offset1Value:  ",INDEX(SpatialOffsets[Offset 1 Value],$A2776),
", Offset1UnitID:  ",CHAR(34),INDEX(SpatialOffsets[Offset 1 Unit],$A2776),CHAR(34),
", Offset2Value:  ",INDEX(SpatialOffsets[Offset 2 Value],$A2776),
", Offset2UnitID:  ",CHAR(34),INDEX(SpatialOffsets[Offset 2 Unit],$A2776),CHAR(34),
", Offset3Value:  ",INDEX(SpatialOffsets[Offset 3 Value],$A2776),
", Offset3UnitID:  ",CHAR(34),INDEX(SpatialOffsets[Offset 3 Unit],$A2776),CHAR(34),,"}")))</f>
        <v>#REF!</v>
      </c>
      <c r="O2776" t="e">
        <f>IF(COUNTA(RelatedFeatures[])=0,"", IF(INDEX(RelatedFeatures[First Sampling Feature Code],$A2776)="","",
CONCATENATE("  - &amp;RelationID",TEXT($A2776,"0000"),
" {","SamplingFeatureID:  *SamplingFeatureID",TEXT(MATCH(INDEX(RelatedFeatures[First Sampling Feature Code],$A2776),SamplingFeatures[Feature Code],0),"0000"),
", RelationshipTypeCV:  ",CHAR(34),INDEX(RelatedFeatures[Relationship Type],$A2776),CHAR(34),
", RelatedFeatureID: *SamplingFeatureID",TEXT(MATCH(INDEX(RelatedFeatures[Second Sampling Feature Code],$A2776),SamplingFeatures[Feature Code],0),"0000"),
", SpatialOffsetID:  ",IF(INDEX(RelatedFeatures[Offset Number],$A2776)="","",CONCATENATE("*SpatialOffsetID",TEXT(INDEX(RelatedFeatures[Offset Number],$A2776),"0000"))),"}")))</f>
        <v>#REF!</v>
      </c>
      <c r="P2776" t="e">
        <f>IF(INDEX(Methods[Method Type],$A2776)="","",
CONCATENATE("  - &amp;MethodID",TEXT($A2776,"0000"),
" {","MethodTypeCV:  ",CHAR(34),INDEX(Methods[Method Type],$A2776),CHAR(34),
", MethodCode:  ",CHAR(34),INDEX(Methods[Method Code],$A2776),CHAR(34),
", MethodName:  ",CHAR(34),INDEX(Methods[Method Name],$A2776),CHAR(34),
", MethodDescription:  ",CHAR(34),INDEX(Methods[Method Description],$A2776),CHAR(34),
", MethodLink:  ",CHAR(34),INDEX(Methods[Method Link],$A2776),CHAR(34),
", OrganizationID: *OrganizationID",TEXT(MATCH(INDEX(Methods[Organization Name],$A2776),Organizations[Organization Name],0),"0000"),"}"))</f>
        <v>#REF!</v>
      </c>
      <c r="Q2776" t="e">
        <f>IF(INDEX(Variables[Variable Type],$A2776)="","",
CONCATENATE("  - &amp;VariableID",TEXT($A2776,"0000"),
" {","VariableTypeCV:  ",CHAR(34),INDEX(Variables[Variable Type],$A2776),CHAR(34),
", VariableCode:  ",CHAR(34),INDEX(Variables[Variable Code],$A2776),CHAR(34),
", VariableNameCV:  ",CHAR(34),INDEX(Variables[Variable Name],$A2776),CHAR(34),
", VariableDefinition:  ",CHAR(34),INDEX(Variables[Variable Definition],$A2776),CHAR(34),
", SpecciationCV:  ",CHAR(34),INDEX(Variables[Speciation],$A2776),CHAR(34),
", NoDataValue:  ",CHAR(34),INDEX(Variables[No Data Value],$A2776),CHAR(34),"}"))</f>
        <v>#REF!</v>
      </c>
    </row>
    <row r="2777" spans="1:17" x14ac:dyDescent="0.25">
      <c r="A2777">
        <v>2774</v>
      </c>
      <c r="D2777" t="e">
        <f>IF(INDEX(People[First Name],$A2777)="","",
CONCATENATE("  - &amp;PersonID",TEXT($A2777,"0000"),
" {","PersonFirstName:  ",CHAR(34),INDEX(People[First Name],$A2777),CHAR(34),
", PersonMiddleName:  ",CHAR(34),INDEX(People[Middle Name],$A2777),CHAR(34),
", PersonLastName:  ",CHAR(34),INDEX(People[Last Name],$A2777),CHAR(34),"}"))</f>
        <v>#REF!</v>
      </c>
      <c r="E2777" t="e">
        <f>IF(INDEX(Organizations[Organization Type '[CV']],$A2777)="","",
CONCATENATE("  - &amp;OrganizationID",TEXT($A2777,"0000"),
" {","OrganizationTypeCV:  ",CHAR(34),INDEX(Organizations[Organization Type '[CV']],$A2777),CHAR(34),
", OrganizationCode:  ",CHAR(34),INDEX(Organizations[Organization Code],$A2777),CHAR(34),
", OrganizationName:  ",CHAR(34),INDEX(Organizations[Organization Name],$A2777),CHAR(34),
", OrganizationDescription:  ",CHAR(34),INDEX(Organizations[Organization Description],$A2777),CHAR(34),
", OrganizationLink:  ",CHAR(34),INDEX(Organizations[Organization Link],$A2777),CHAR(34),"}"))</f>
        <v>#REF!</v>
      </c>
      <c r="F2777" t="e">
        <f>IF(INDEX(People[First Name],$A2777)="","",
CONCATENATE("  - &amp;AffiliationID",TEXT($A2777,"0000"),
" {PersonID: *PersonID",TEXT($A2777,"0000"),
", OrganizationID: *OrganizationID",TEXT(MATCH(INDEX(People[Organization Name],$A2777),Organizations[Organization Name],0),"0000"),
", IsPrimaryOrganizationContact: , AffiliationStartDate: , AffiliationEndDate: , PrimaryPhone: ",
", PrimaryEmail: ",CHAR(34),INDEX(People[Primary Email],$A2777),CHAR(34),
", PrimaryAddress: ",CHAR(34),INDEX(People[Primary Address],$A2777),CHAR(34),
", PersonLink: }"))</f>
        <v>#REF!</v>
      </c>
      <c r="H2777" t="e">
        <f>IF(COUNTA(CitationInformation)=0,"",IF(INDEX(AuthorList[Author Name],$A2777)="","",
CONCATENATE("  - &amp;AuthorListID",TEXT($A2777,"0000"),
"  {CitationID: *CitationID0001",
", PersonID: *PersonID",TEXT(MATCH(INDEX(AuthorList[Author Name],$A2777),People[Full Name],0),"0000"),
", AuthorOrder: ",INDEX(AuthorList[Author Number],$A2777),"}")))</f>
        <v>#REF!</v>
      </c>
      <c r="K2777" t="e">
        <f>IF(INDEX(SamplingFeatures[Feature Code],$A2777)="","",
CONCATENATE("  - &amp;SamplingFeatureID",TEXT($A2777,"0000"),
" {","SamplingFeatureUUID:  ",CHAR(34),INDEX(SamplingFeatures[Sampling Feature UUID],$A2777),CHAR(34),
", SamplingFeatureTypeCV:  ",CHAR(34),INDEX(SamplingFeatures[Sampling Feature Type],$A2777),CHAR(34),
", SamplingFeatureCode:  ",CHAR(34),INDEX(SamplingFeatures[Feature Code],$A2777),CHAR(34),
", SamplingFeatureName:  ",CHAR(34),INDEX(SamplingFeatures[Feature Name],$A2777),CHAR(34),
", SamplingFeatureDescription:  ",CHAR(34),INDEX(SamplingFeatures[Feature Description],$A2777),CHAR(34),
", SamplingFeatureGeotypeCV:  ",CHAR(34),INDEX(SamplingFeatures[Feature Geo Type],$A2777),CHAR(34),
", FeatureGeometry:  ",CHAR(34),INDEX(SamplingFeatures[Feature Geometry],$A2777),CHAR(34),
", Elevation_m:  ",CHAR(34),INDEX(SamplingFeatures[Elevation_m],$A2777),CHAR(34),
", ElevationDatumCV:  ",CHAR(34),ElevationDatum,CHAR(34),"}"))</f>
        <v>#REF!</v>
      </c>
      <c r="L2777" t="e">
        <f>IF(INDEX(SamplingFeatures[Sampling Feature Type],$A2777)&lt;&gt;"Site","",
CONCATENATE("  - &amp;SiteID",TEXT(SUMPRODUCT(--($L$3:$L2776&lt;&gt;"")),"0000"),
" {","SamplingFeatureID:  *SamplingFeatureID",TEXT($A2777,"0000"),
", SiteTypeCV:  ",CHAR(34),INDEX(Sites[Site Type],$A2777),CHAR(34),
", Latitude:  ",INDEX(Sites[Latitude],$A2777),
", Longitude:  ",INDEX(Sites[Longitude],$A2777),
", SRSName:  ",CHAR(34),LatLonDatum,CHAR(34),"}"))</f>
        <v>#REF!</v>
      </c>
      <c r="M2777" t="e">
        <f>IF(INDEX(SamplingFeatures[Sampling Feature Type],$A2777)&lt;&gt;"Specimen","",
CONCATENATE("  - &amp;SpecimenID",TEXT(SUMPRODUCT(--($M$3:$M2776&lt;&gt;"")),"0000"),
" {","SamplingFeatureID:  *SamplingFeatureID",TEXT($A2777,"0000"),
", SpecimenTypeCV:  ",CHAR(34),INDEX(Specimens[Specimen Type],$A2777),CHAR(34),
", SpecimenMediumCV:  ",INDEX(Specimens[Specimen Medium],$A2777),
", IsFieldSpecimen:  ",CHAR(34),INDEX(Specimens[Is Field Specimen?],$A2777),CHAR(34),"}"))</f>
        <v>#REF!</v>
      </c>
      <c r="N2777" t="e">
        <f>IF(COUNTA(SpatialOffsets[])=0,"", IF(INDEX(SpatialOffsets[Spatial Offset Type],$A2777)="","",
CONCATENATE("  - &amp;SpatialOffsetID",TEXT($A2777,"0000"),
" {","SpatialOffsetTypeCV:  ",CHAR(34),INDEX(SpatialOffsets[Spatial Offset Type],$A2777),CHAR(34),
", Offset1Value:  ",INDEX(SpatialOffsets[Offset 1 Value],$A2777),
", Offset1UnitID:  ",CHAR(34),INDEX(SpatialOffsets[Offset 1 Unit],$A2777),CHAR(34),
", Offset2Value:  ",INDEX(SpatialOffsets[Offset 2 Value],$A2777),
", Offset2UnitID:  ",CHAR(34),INDEX(SpatialOffsets[Offset 2 Unit],$A2777),CHAR(34),
", Offset3Value:  ",INDEX(SpatialOffsets[Offset 3 Value],$A2777),
", Offset3UnitID:  ",CHAR(34),INDEX(SpatialOffsets[Offset 3 Unit],$A2777),CHAR(34),,"}")))</f>
        <v>#REF!</v>
      </c>
      <c r="O2777" t="e">
        <f>IF(COUNTA(RelatedFeatures[])=0,"", IF(INDEX(RelatedFeatures[First Sampling Feature Code],$A2777)="","",
CONCATENATE("  - &amp;RelationID",TEXT($A2777,"0000"),
" {","SamplingFeatureID:  *SamplingFeatureID",TEXT(MATCH(INDEX(RelatedFeatures[First Sampling Feature Code],$A2777),SamplingFeatures[Feature Code],0),"0000"),
", RelationshipTypeCV:  ",CHAR(34),INDEX(RelatedFeatures[Relationship Type],$A2777),CHAR(34),
", RelatedFeatureID: *SamplingFeatureID",TEXT(MATCH(INDEX(RelatedFeatures[Second Sampling Feature Code],$A2777),SamplingFeatures[Feature Code],0),"0000"),
", SpatialOffsetID:  ",IF(INDEX(RelatedFeatures[Offset Number],$A2777)="","",CONCATENATE("*SpatialOffsetID",TEXT(INDEX(RelatedFeatures[Offset Number],$A2777),"0000"))),"}")))</f>
        <v>#REF!</v>
      </c>
      <c r="P2777" t="e">
        <f>IF(INDEX(Methods[Method Type],$A2777)="","",
CONCATENATE("  - &amp;MethodID",TEXT($A2777,"0000"),
" {","MethodTypeCV:  ",CHAR(34),INDEX(Methods[Method Type],$A2777),CHAR(34),
", MethodCode:  ",CHAR(34),INDEX(Methods[Method Code],$A2777),CHAR(34),
", MethodName:  ",CHAR(34),INDEX(Methods[Method Name],$A2777),CHAR(34),
", MethodDescription:  ",CHAR(34),INDEX(Methods[Method Description],$A2777),CHAR(34),
", MethodLink:  ",CHAR(34),INDEX(Methods[Method Link],$A2777),CHAR(34),
", OrganizationID: *OrganizationID",TEXT(MATCH(INDEX(Methods[Organization Name],$A2777),Organizations[Organization Name],0),"0000"),"}"))</f>
        <v>#REF!</v>
      </c>
      <c r="Q2777" t="e">
        <f>IF(INDEX(Variables[Variable Type],$A2777)="","",
CONCATENATE("  - &amp;VariableID",TEXT($A2777,"0000"),
" {","VariableTypeCV:  ",CHAR(34),INDEX(Variables[Variable Type],$A2777),CHAR(34),
", VariableCode:  ",CHAR(34),INDEX(Variables[Variable Code],$A2777),CHAR(34),
", VariableNameCV:  ",CHAR(34),INDEX(Variables[Variable Name],$A2777),CHAR(34),
", VariableDefinition:  ",CHAR(34),INDEX(Variables[Variable Definition],$A2777),CHAR(34),
", SpecciationCV:  ",CHAR(34),INDEX(Variables[Speciation],$A2777),CHAR(34),
", NoDataValue:  ",CHAR(34),INDEX(Variables[No Data Value],$A2777),CHAR(34),"}"))</f>
        <v>#REF!</v>
      </c>
    </row>
    <row r="2778" spans="1:17" x14ac:dyDescent="0.25">
      <c r="A2778">
        <v>2775</v>
      </c>
      <c r="D2778" t="e">
        <f>IF(INDEX(People[First Name],$A2778)="","",
CONCATENATE("  - &amp;PersonID",TEXT($A2778,"0000"),
" {","PersonFirstName:  ",CHAR(34),INDEX(People[First Name],$A2778),CHAR(34),
", PersonMiddleName:  ",CHAR(34),INDEX(People[Middle Name],$A2778),CHAR(34),
", PersonLastName:  ",CHAR(34),INDEX(People[Last Name],$A2778),CHAR(34),"}"))</f>
        <v>#REF!</v>
      </c>
      <c r="E2778" t="e">
        <f>IF(INDEX(Organizations[Organization Type '[CV']],$A2778)="","",
CONCATENATE("  - &amp;OrganizationID",TEXT($A2778,"0000"),
" {","OrganizationTypeCV:  ",CHAR(34),INDEX(Organizations[Organization Type '[CV']],$A2778),CHAR(34),
", OrganizationCode:  ",CHAR(34),INDEX(Organizations[Organization Code],$A2778),CHAR(34),
", OrganizationName:  ",CHAR(34),INDEX(Organizations[Organization Name],$A2778),CHAR(34),
", OrganizationDescription:  ",CHAR(34),INDEX(Organizations[Organization Description],$A2778),CHAR(34),
", OrganizationLink:  ",CHAR(34),INDEX(Organizations[Organization Link],$A2778),CHAR(34),"}"))</f>
        <v>#REF!</v>
      </c>
      <c r="F2778" t="e">
        <f>IF(INDEX(People[First Name],$A2778)="","",
CONCATENATE("  - &amp;AffiliationID",TEXT($A2778,"0000"),
" {PersonID: *PersonID",TEXT($A2778,"0000"),
", OrganizationID: *OrganizationID",TEXT(MATCH(INDEX(People[Organization Name],$A2778),Organizations[Organization Name],0),"0000"),
", IsPrimaryOrganizationContact: , AffiliationStartDate: , AffiliationEndDate: , PrimaryPhone: ",
", PrimaryEmail: ",CHAR(34),INDEX(People[Primary Email],$A2778),CHAR(34),
", PrimaryAddress: ",CHAR(34),INDEX(People[Primary Address],$A2778),CHAR(34),
", PersonLink: }"))</f>
        <v>#REF!</v>
      </c>
      <c r="H2778" t="e">
        <f>IF(COUNTA(CitationInformation)=0,"",IF(INDEX(AuthorList[Author Name],$A2778)="","",
CONCATENATE("  - &amp;AuthorListID",TEXT($A2778,"0000"),
"  {CitationID: *CitationID0001",
", PersonID: *PersonID",TEXT(MATCH(INDEX(AuthorList[Author Name],$A2778),People[Full Name],0),"0000"),
", AuthorOrder: ",INDEX(AuthorList[Author Number],$A2778),"}")))</f>
        <v>#REF!</v>
      </c>
      <c r="K2778" t="e">
        <f>IF(INDEX(SamplingFeatures[Feature Code],$A2778)="","",
CONCATENATE("  - &amp;SamplingFeatureID",TEXT($A2778,"0000"),
" {","SamplingFeatureUUID:  ",CHAR(34),INDEX(SamplingFeatures[Sampling Feature UUID],$A2778),CHAR(34),
", SamplingFeatureTypeCV:  ",CHAR(34),INDEX(SamplingFeatures[Sampling Feature Type],$A2778),CHAR(34),
", SamplingFeatureCode:  ",CHAR(34),INDEX(SamplingFeatures[Feature Code],$A2778),CHAR(34),
", SamplingFeatureName:  ",CHAR(34),INDEX(SamplingFeatures[Feature Name],$A2778),CHAR(34),
", SamplingFeatureDescription:  ",CHAR(34),INDEX(SamplingFeatures[Feature Description],$A2778),CHAR(34),
", SamplingFeatureGeotypeCV:  ",CHAR(34),INDEX(SamplingFeatures[Feature Geo Type],$A2778),CHAR(34),
", FeatureGeometry:  ",CHAR(34),INDEX(SamplingFeatures[Feature Geometry],$A2778),CHAR(34),
", Elevation_m:  ",CHAR(34),INDEX(SamplingFeatures[Elevation_m],$A2778),CHAR(34),
", ElevationDatumCV:  ",CHAR(34),ElevationDatum,CHAR(34),"}"))</f>
        <v>#REF!</v>
      </c>
      <c r="L2778" t="e">
        <f>IF(INDEX(SamplingFeatures[Sampling Feature Type],$A2778)&lt;&gt;"Site","",
CONCATENATE("  - &amp;SiteID",TEXT(SUMPRODUCT(--($L$3:$L2777&lt;&gt;"")),"0000"),
" {","SamplingFeatureID:  *SamplingFeatureID",TEXT($A2778,"0000"),
", SiteTypeCV:  ",CHAR(34),INDEX(Sites[Site Type],$A2778),CHAR(34),
", Latitude:  ",INDEX(Sites[Latitude],$A2778),
", Longitude:  ",INDEX(Sites[Longitude],$A2778),
", SRSName:  ",CHAR(34),LatLonDatum,CHAR(34),"}"))</f>
        <v>#REF!</v>
      </c>
      <c r="M2778" t="e">
        <f>IF(INDEX(SamplingFeatures[Sampling Feature Type],$A2778)&lt;&gt;"Specimen","",
CONCATENATE("  - &amp;SpecimenID",TEXT(SUMPRODUCT(--($M$3:$M2777&lt;&gt;"")),"0000"),
" {","SamplingFeatureID:  *SamplingFeatureID",TEXT($A2778,"0000"),
", SpecimenTypeCV:  ",CHAR(34),INDEX(Specimens[Specimen Type],$A2778),CHAR(34),
", SpecimenMediumCV:  ",INDEX(Specimens[Specimen Medium],$A2778),
", IsFieldSpecimen:  ",CHAR(34),INDEX(Specimens[Is Field Specimen?],$A2778),CHAR(34),"}"))</f>
        <v>#REF!</v>
      </c>
      <c r="N2778" t="e">
        <f>IF(COUNTA(SpatialOffsets[])=0,"", IF(INDEX(SpatialOffsets[Spatial Offset Type],$A2778)="","",
CONCATENATE("  - &amp;SpatialOffsetID",TEXT($A2778,"0000"),
" {","SpatialOffsetTypeCV:  ",CHAR(34),INDEX(SpatialOffsets[Spatial Offset Type],$A2778),CHAR(34),
", Offset1Value:  ",INDEX(SpatialOffsets[Offset 1 Value],$A2778),
", Offset1UnitID:  ",CHAR(34),INDEX(SpatialOffsets[Offset 1 Unit],$A2778),CHAR(34),
", Offset2Value:  ",INDEX(SpatialOffsets[Offset 2 Value],$A2778),
", Offset2UnitID:  ",CHAR(34),INDEX(SpatialOffsets[Offset 2 Unit],$A2778),CHAR(34),
", Offset3Value:  ",INDEX(SpatialOffsets[Offset 3 Value],$A2778),
", Offset3UnitID:  ",CHAR(34),INDEX(SpatialOffsets[Offset 3 Unit],$A2778),CHAR(34),,"}")))</f>
        <v>#REF!</v>
      </c>
      <c r="O2778" t="e">
        <f>IF(COUNTA(RelatedFeatures[])=0,"", IF(INDEX(RelatedFeatures[First Sampling Feature Code],$A2778)="","",
CONCATENATE("  - &amp;RelationID",TEXT($A2778,"0000"),
" {","SamplingFeatureID:  *SamplingFeatureID",TEXT(MATCH(INDEX(RelatedFeatures[First Sampling Feature Code],$A2778),SamplingFeatures[Feature Code],0),"0000"),
", RelationshipTypeCV:  ",CHAR(34),INDEX(RelatedFeatures[Relationship Type],$A2778),CHAR(34),
", RelatedFeatureID: *SamplingFeatureID",TEXT(MATCH(INDEX(RelatedFeatures[Second Sampling Feature Code],$A2778),SamplingFeatures[Feature Code],0),"0000"),
", SpatialOffsetID:  ",IF(INDEX(RelatedFeatures[Offset Number],$A2778)="","",CONCATENATE("*SpatialOffsetID",TEXT(INDEX(RelatedFeatures[Offset Number],$A2778),"0000"))),"}")))</f>
        <v>#REF!</v>
      </c>
      <c r="P2778" t="e">
        <f>IF(INDEX(Methods[Method Type],$A2778)="","",
CONCATENATE("  - &amp;MethodID",TEXT($A2778,"0000"),
" {","MethodTypeCV:  ",CHAR(34),INDEX(Methods[Method Type],$A2778),CHAR(34),
", MethodCode:  ",CHAR(34),INDEX(Methods[Method Code],$A2778),CHAR(34),
", MethodName:  ",CHAR(34),INDEX(Methods[Method Name],$A2778),CHAR(34),
", MethodDescription:  ",CHAR(34),INDEX(Methods[Method Description],$A2778),CHAR(34),
", MethodLink:  ",CHAR(34),INDEX(Methods[Method Link],$A2778),CHAR(34),
", OrganizationID: *OrganizationID",TEXT(MATCH(INDEX(Methods[Organization Name],$A2778),Organizations[Organization Name],0),"0000"),"}"))</f>
        <v>#REF!</v>
      </c>
      <c r="Q2778" t="e">
        <f>IF(INDEX(Variables[Variable Type],$A2778)="","",
CONCATENATE("  - &amp;VariableID",TEXT($A2778,"0000"),
" {","VariableTypeCV:  ",CHAR(34),INDEX(Variables[Variable Type],$A2778),CHAR(34),
", VariableCode:  ",CHAR(34),INDEX(Variables[Variable Code],$A2778),CHAR(34),
", VariableNameCV:  ",CHAR(34),INDEX(Variables[Variable Name],$A2778),CHAR(34),
", VariableDefinition:  ",CHAR(34),INDEX(Variables[Variable Definition],$A2778),CHAR(34),
", SpecciationCV:  ",CHAR(34),INDEX(Variables[Speciation],$A2778),CHAR(34),
", NoDataValue:  ",CHAR(34),INDEX(Variables[No Data Value],$A2778),CHAR(34),"}"))</f>
        <v>#REF!</v>
      </c>
    </row>
    <row r="2779" spans="1:17" x14ac:dyDescent="0.25">
      <c r="A2779">
        <v>2776</v>
      </c>
      <c r="D2779" t="e">
        <f>IF(INDEX(People[First Name],$A2779)="","",
CONCATENATE("  - &amp;PersonID",TEXT($A2779,"0000"),
" {","PersonFirstName:  ",CHAR(34),INDEX(People[First Name],$A2779),CHAR(34),
", PersonMiddleName:  ",CHAR(34),INDEX(People[Middle Name],$A2779),CHAR(34),
", PersonLastName:  ",CHAR(34),INDEX(People[Last Name],$A2779),CHAR(34),"}"))</f>
        <v>#REF!</v>
      </c>
      <c r="E2779" t="e">
        <f>IF(INDEX(Organizations[Organization Type '[CV']],$A2779)="","",
CONCATENATE("  - &amp;OrganizationID",TEXT($A2779,"0000"),
" {","OrganizationTypeCV:  ",CHAR(34),INDEX(Organizations[Organization Type '[CV']],$A2779),CHAR(34),
", OrganizationCode:  ",CHAR(34),INDEX(Organizations[Organization Code],$A2779),CHAR(34),
", OrganizationName:  ",CHAR(34),INDEX(Organizations[Organization Name],$A2779),CHAR(34),
", OrganizationDescription:  ",CHAR(34),INDEX(Organizations[Organization Description],$A2779),CHAR(34),
", OrganizationLink:  ",CHAR(34),INDEX(Organizations[Organization Link],$A2779),CHAR(34),"}"))</f>
        <v>#REF!</v>
      </c>
      <c r="F2779" t="e">
        <f>IF(INDEX(People[First Name],$A2779)="","",
CONCATENATE("  - &amp;AffiliationID",TEXT($A2779,"0000"),
" {PersonID: *PersonID",TEXT($A2779,"0000"),
", OrganizationID: *OrganizationID",TEXT(MATCH(INDEX(People[Organization Name],$A2779),Organizations[Organization Name],0),"0000"),
", IsPrimaryOrganizationContact: , AffiliationStartDate: , AffiliationEndDate: , PrimaryPhone: ",
", PrimaryEmail: ",CHAR(34),INDEX(People[Primary Email],$A2779),CHAR(34),
", PrimaryAddress: ",CHAR(34),INDEX(People[Primary Address],$A2779),CHAR(34),
", PersonLink: }"))</f>
        <v>#REF!</v>
      </c>
      <c r="H2779" t="e">
        <f>IF(COUNTA(CitationInformation)=0,"",IF(INDEX(AuthorList[Author Name],$A2779)="","",
CONCATENATE("  - &amp;AuthorListID",TEXT($A2779,"0000"),
"  {CitationID: *CitationID0001",
", PersonID: *PersonID",TEXT(MATCH(INDEX(AuthorList[Author Name],$A2779),People[Full Name],0),"0000"),
", AuthorOrder: ",INDEX(AuthorList[Author Number],$A2779),"}")))</f>
        <v>#REF!</v>
      </c>
      <c r="K2779" t="e">
        <f>IF(INDEX(SamplingFeatures[Feature Code],$A2779)="","",
CONCATENATE("  - &amp;SamplingFeatureID",TEXT($A2779,"0000"),
" {","SamplingFeatureUUID:  ",CHAR(34),INDEX(SamplingFeatures[Sampling Feature UUID],$A2779),CHAR(34),
", SamplingFeatureTypeCV:  ",CHAR(34),INDEX(SamplingFeatures[Sampling Feature Type],$A2779),CHAR(34),
", SamplingFeatureCode:  ",CHAR(34),INDEX(SamplingFeatures[Feature Code],$A2779),CHAR(34),
", SamplingFeatureName:  ",CHAR(34),INDEX(SamplingFeatures[Feature Name],$A2779),CHAR(34),
", SamplingFeatureDescription:  ",CHAR(34),INDEX(SamplingFeatures[Feature Description],$A2779),CHAR(34),
", SamplingFeatureGeotypeCV:  ",CHAR(34),INDEX(SamplingFeatures[Feature Geo Type],$A2779),CHAR(34),
", FeatureGeometry:  ",CHAR(34),INDEX(SamplingFeatures[Feature Geometry],$A2779),CHAR(34),
", Elevation_m:  ",CHAR(34),INDEX(SamplingFeatures[Elevation_m],$A2779),CHAR(34),
", ElevationDatumCV:  ",CHAR(34),ElevationDatum,CHAR(34),"}"))</f>
        <v>#REF!</v>
      </c>
      <c r="L2779" t="e">
        <f>IF(INDEX(SamplingFeatures[Sampling Feature Type],$A2779)&lt;&gt;"Site","",
CONCATENATE("  - &amp;SiteID",TEXT(SUMPRODUCT(--($L$3:$L2778&lt;&gt;"")),"0000"),
" {","SamplingFeatureID:  *SamplingFeatureID",TEXT($A2779,"0000"),
", SiteTypeCV:  ",CHAR(34),INDEX(Sites[Site Type],$A2779),CHAR(34),
", Latitude:  ",INDEX(Sites[Latitude],$A2779),
", Longitude:  ",INDEX(Sites[Longitude],$A2779),
", SRSName:  ",CHAR(34),LatLonDatum,CHAR(34),"}"))</f>
        <v>#REF!</v>
      </c>
      <c r="M2779" t="e">
        <f>IF(INDEX(SamplingFeatures[Sampling Feature Type],$A2779)&lt;&gt;"Specimen","",
CONCATENATE("  - &amp;SpecimenID",TEXT(SUMPRODUCT(--($M$3:$M2778&lt;&gt;"")),"0000"),
" {","SamplingFeatureID:  *SamplingFeatureID",TEXT($A2779,"0000"),
", SpecimenTypeCV:  ",CHAR(34),INDEX(Specimens[Specimen Type],$A2779),CHAR(34),
", SpecimenMediumCV:  ",INDEX(Specimens[Specimen Medium],$A2779),
", IsFieldSpecimen:  ",CHAR(34),INDEX(Specimens[Is Field Specimen?],$A2779),CHAR(34),"}"))</f>
        <v>#REF!</v>
      </c>
      <c r="N2779" t="e">
        <f>IF(COUNTA(SpatialOffsets[])=0,"", IF(INDEX(SpatialOffsets[Spatial Offset Type],$A2779)="","",
CONCATENATE("  - &amp;SpatialOffsetID",TEXT($A2779,"0000"),
" {","SpatialOffsetTypeCV:  ",CHAR(34),INDEX(SpatialOffsets[Spatial Offset Type],$A2779),CHAR(34),
", Offset1Value:  ",INDEX(SpatialOffsets[Offset 1 Value],$A2779),
", Offset1UnitID:  ",CHAR(34),INDEX(SpatialOffsets[Offset 1 Unit],$A2779),CHAR(34),
", Offset2Value:  ",INDEX(SpatialOffsets[Offset 2 Value],$A2779),
", Offset2UnitID:  ",CHAR(34),INDEX(SpatialOffsets[Offset 2 Unit],$A2779),CHAR(34),
", Offset3Value:  ",INDEX(SpatialOffsets[Offset 3 Value],$A2779),
", Offset3UnitID:  ",CHAR(34),INDEX(SpatialOffsets[Offset 3 Unit],$A2779),CHAR(34),,"}")))</f>
        <v>#REF!</v>
      </c>
      <c r="O2779" t="e">
        <f>IF(COUNTA(RelatedFeatures[])=0,"", IF(INDEX(RelatedFeatures[First Sampling Feature Code],$A2779)="","",
CONCATENATE("  - &amp;RelationID",TEXT($A2779,"0000"),
" {","SamplingFeatureID:  *SamplingFeatureID",TEXT(MATCH(INDEX(RelatedFeatures[First Sampling Feature Code],$A2779),SamplingFeatures[Feature Code],0),"0000"),
", RelationshipTypeCV:  ",CHAR(34),INDEX(RelatedFeatures[Relationship Type],$A2779),CHAR(34),
", RelatedFeatureID: *SamplingFeatureID",TEXT(MATCH(INDEX(RelatedFeatures[Second Sampling Feature Code],$A2779),SamplingFeatures[Feature Code],0),"0000"),
", SpatialOffsetID:  ",IF(INDEX(RelatedFeatures[Offset Number],$A2779)="","",CONCATENATE("*SpatialOffsetID",TEXT(INDEX(RelatedFeatures[Offset Number],$A2779),"0000"))),"}")))</f>
        <v>#REF!</v>
      </c>
      <c r="P2779" t="e">
        <f>IF(INDEX(Methods[Method Type],$A2779)="","",
CONCATENATE("  - &amp;MethodID",TEXT($A2779,"0000"),
" {","MethodTypeCV:  ",CHAR(34),INDEX(Methods[Method Type],$A2779),CHAR(34),
", MethodCode:  ",CHAR(34),INDEX(Methods[Method Code],$A2779),CHAR(34),
", MethodName:  ",CHAR(34),INDEX(Methods[Method Name],$A2779),CHAR(34),
", MethodDescription:  ",CHAR(34),INDEX(Methods[Method Description],$A2779),CHAR(34),
", MethodLink:  ",CHAR(34),INDEX(Methods[Method Link],$A2779),CHAR(34),
", OrganizationID: *OrganizationID",TEXT(MATCH(INDEX(Methods[Organization Name],$A2779),Organizations[Organization Name],0),"0000"),"}"))</f>
        <v>#REF!</v>
      </c>
      <c r="Q2779" t="e">
        <f>IF(INDEX(Variables[Variable Type],$A2779)="","",
CONCATENATE("  - &amp;VariableID",TEXT($A2779,"0000"),
" {","VariableTypeCV:  ",CHAR(34),INDEX(Variables[Variable Type],$A2779),CHAR(34),
", VariableCode:  ",CHAR(34),INDEX(Variables[Variable Code],$A2779),CHAR(34),
", VariableNameCV:  ",CHAR(34),INDEX(Variables[Variable Name],$A2779),CHAR(34),
", VariableDefinition:  ",CHAR(34),INDEX(Variables[Variable Definition],$A2779),CHAR(34),
", SpecciationCV:  ",CHAR(34),INDEX(Variables[Speciation],$A2779),CHAR(34),
", NoDataValue:  ",CHAR(34),INDEX(Variables[No Data Value],$A2779),CHAR(34),"}"))</f>
        <v>#REF!</v>
      </c>
    </row>
    <row r="2780" spans="1:17" x14ac:dyDescent="0.25">
      <c r="A2780">
        <v>2777</v>
      </c>
      <c r="D2780" t="e">
        <f>IF(INDEX(People[First Name],$A2780)="","",
CONCATENATE("  - &amp;PersonID",TEXT($A2780,"0000"),
" {","PersonFirstName:  ",CHAR(34),INDEX(People[First Name],$A2780),CHAR(34),
", PersonMiddleName:  ",CHAR(34),INDEX(People[Middle Name],$A2780),CHAR(34),
", PersonLastName:  ",CHAR(34),INDEX(People[Last Name],$A2780),CHAR(34),"}"))</f>
        <v>#REF!</v>
      </c>
      <c r="E2780" t="e">
        <f>IF(INDEX(Organizations[Organization Type '[CV']],$A2780)="","",
CONCATENATE("  - &amp;OrganizationID",TEXT($A2780,"0000"),
" {","OrganizationTypeCV:  ",CHAR(34),INDEX(Organizations[Organization Type '[CV']],$A2780),CHAR(34),
", OrganizationCode:  ",CHAR(34),INDEX(Organizations[Organization Code],$A2780),CHAR(34),
", OrganizationName:  ",CHAR(34),INDEX(Organizations[Organization Name],$A2780),CHAR(34),
", OrganizationDescription:  ",CHAR(34),INDEX(Organizations[Organization Description],$A2780),CHAR(34),
", OrganizationLink:  ",CHAR(34),INDEX(Organizations[Organization Link],$A2780),CHAR(34),"}"))</f>
        <v>#REF!</v>
      </c>
      <c r="F2780" t="e">
        <f>IF(INDEX(People[First Name],$A2780)="","",
CONCATENATE("  - &amp;AffiliationID",TEXT($A2780,"0000"),
" {PersonID: *PersonID",TEXT($A2780,"0000"),
", OrganizationID: *OrganizationID",TEXT(MATCH(INDEX(People[Organization Name],$A2780),Organizations[Organization Name],0),"0000"),
", IsPrimaryOrganizationContact: , AffiliationStartDate: , AffiliationEndDate: , PrimaryPhone: ",
", PrimaryEmail: ",CHAR(34),INDEX(People[Primary Email],$A2780),CHAR(34),
", PrimaryAddress: ",CHAR(34),INDEX(People[Primary Address],$A2780),CHAR(34),
", PersonLink: }"))</f>
        <v>#REF!</v>
      </c>
      <c r="H2780" t="e">
        <f>IF(COUNTA(CitationInformation)=0,"",IF(INDEX(AuthorList[Author Name],$A2780)="","",
CONCATENATE("  - &amp;AuthorListID",TEXT($A2780,"0000"),
"  {CitationID: *CitationID0001",
", PersonID: *PersonID",TEXT(MATCH(INDEX(AuthorList[Author Name],$A2780),People[Full Name],0),"0000"),
", AuthorOrder: ",INDEX(AuthorList[Author Number],$A2780),"}")))</f>
        <v>#REF!</v>
      </c>
      <c r="K2780" t="e">
        <f>IF(INDEX(SamplingFeatures[Feature Code],$A2780)="","",
CONCATENATE("  - &amp;SamplingFeatureID",TEXT($A2780,"0000"),
" {","SamplingFeatureUUID:  ",CHAR(34),INDEX(SamplingFeatures[Sampling Feature UUID],$A2780),CHAR(34),
", SamplingFeatureTypeCV:  ",CHAR(34),INDEX(SamplingFeatures[Sampling Feature Type],$A2780),CHAR(34),
", SamplingFeatureCode:  ",CHAR(34),INDEX(SamplingFeatures[Feature Code],$A2780),CHAR(34),
", SamplingFeatureName:  ",CHAR(34),INDEX(SamplingFeatures[Feature Name],$A2780),CHAR(34),
", SamplingFeatureDescription:  ",CHAR(34),INDEX(SamplingFeatures[Feature Description],$A2780),CHAR(34),
", SamplingFeatureGeotypeCV:  ",CHAR(34),INDEX(SamplingFeatures[Feature Geo Type],$A2780),CHAR(34),
", FeatureGeometry:  ",CHAR(34),INDEX(SamplingFeatures[Feature Geometry],$A2780),CHAR(34),
", Elevation_m:  ",CHAR(34),INDEX(SamplingFeatures[Elevation_m],$A2780),CHAR(34),
", ElevationDatumCV:  ",CHAR(34),ElevationDatum,CHAR(34),"}"))</f>
        <v>#REF!</v>
      </c>
      <c r="L2780" t="e">
        <f>IF(INDEX(SamplingFeatures[Sampling Feature Type],$A2780)&lt;&gt;"Site","",
CONCATENATE("  - &amp;SiteID",TEXT(SUMPRODUCT(--($L$3:$L2779&lt;&gt;"")),"0000"),
" {","SamplingFeatureID:  *SamplingFeatureID",TEXT($A2780,"0000"),
", SiteTypeCV:  ",CHAR(34),INDEX(Sites[Site Type],$A2780),CHAR(34),
", Latitude:  ",INDEX(Sites[Latitude],$A2780),
", Longitude:  ",INDEX(Sites[Longitude],$A2780),
", SRSName:  ",CHAR(34),LatLonDatum,CHAR(34),"}"))</f>
        <v>#REF!</v>
      </c>
      <c r="M2780" t="e">
        <f>IF(INDEX(SamplingFeatures[Sampling Feature Type],$A2780)&lt;&gt;"Specimen","",
CONCATENATE("  - &amp;SpecimenID",TEXT(SUMPRODUCT(--($M$3:$M2779&lt;&gt;"")),"0000"),
" {","SamplingFeatureID:  *SamplingFeatureID",TEXT($A2780,"0000"),
", SpecimenTypeCV:  ",CHAR(34),INDEX(Specimens[Specimen Type],$A2780),CHAR(34),
", SpecimenMediumCV:  ",INDEX(Specimens[Specimen Medium],$A2780),
", IsFieldSpecimen:  ",CHAR(34),INDEX(Specimens[Is Field Specimen?],$A2780),CHAR(34),"}"))</f>
        <v>#REF!</v>
      </c>
      <c r="N2780" t="e">
        <f>IF(COUNTA(SpatialOffsets[])=0,"", IF(INDEX(SpatialOffsets[Spatial Offset Type],$A2780)="","",
CONCATENATE("  - &amp;SpatialOffsetID",TEXT($A2780,"0000"),
" {","SpatialOffsetTypeCV:  ",CHAR(34),INDEX(SpatialOffsets[Spatial Offset Type],$A2780),CHAR(34),
", Offset1Value:  ",INDEX(SpatialOffsets[Offset 1 Value],$A2780),
", Offset1UnitID:  ",CHAR(34),INDEX(SpatialOffsets[Offset 1 Unit],$A2780),CHAR(34),
", Offset2Value:  ",INDEX(SpatialOffsets[Offset 2 Value],$A2780),
", Offset2UnitID:  ",CHAR(34),INDEX(SpatialOffsets[Offset 2 Unit],$A2780),CHAR(34),
", Offset3Value:  ",INDEX(SpatialOffsets[Offset 3 Value],$A2780),
", Offset3UnitID:  ",CHAR(34),INDEX(SpatialOffsets[Offset 3 Unit],$A2780),CHAR(34),,"}")))</f>
        <v>#REF!</v>
      </c>
      <c r="O2780" t="e">
        <f>IF(COUNTA(RelatedFeatures[])=0,"", IF(INDEX(RelatedFeatures[First Sampling Feature Code],$A2780)="","",
CONCATENATE("  - &amp;RelationID",TEXT($A2780,"0000"),
" {","SamplingFeatureID:  *SamplingFeatureID",TEXT(MATCH(INDEX(RelatedFeatures[First Sampling Feature Code],$A2780),SamplingFeatures[Feature Code],0),"0000"),
", RelationshipTypeCV:  ",CHAR(34),INDEX(RelatedFeatures[Relationship Type],$A2780),CHAR(34),
", RelatedFeatureID: *SamplingFeatureID",TEXT(MATCH(INDEX(RelatedFeatures[Second Sampling Feature Code],$A2780),SamplingFeatures[Feature Code],0),"0000"),
", SpatialOffsetID:  ",IF(INDEX(RelatedFeatures[Offset Number],$A2780)="","",CONCATENATE("*SpatialOffsetID",TEXT(INDEX(RelatedFeatures[Offset Number],$A2780),"0000"))),"}")))</f>
        <v>#REF!</v>
      </c>
      <c r="P2780" t="e">
        <f>IF(INDEX(Methods[Method Type],$A2780)="","",
CONCATENATE("  - &amp;MethodID",TEXT($A2780,"0000"),
" {","MethodTypeCV:  ",CHAR(34),INDEX(Methods[Method Type],$A2780),CHAR(34),
", MethodCode:  ",CHAR(34),INDEX(Methods[Method Code],$A2780),CHAR(34),
", MethodName:  ",CHAR(34),INDEX(Methods[Method Name],$A2780),CHAR(34),
", MethodDescription:  ",CHAR(34),INDEX(Methods[Method Description],$A2780),CHAR(34),
", MethodLink:  ",CHAR(34),INDEX(Methods[Method Link],$A2780),CHAR(34),
", OrganizationID: *OrganizationID",TEXT(MATCH(INDEX(Methods[Organization Name],$A2780),Organizations[Organization Name],0),"0000"),"}"))</f>
        <v>#REF!</v>
      </c>
      <c r="Q2780" t="e">
        <f>IF(INDEX(Variables[Variable Type],$A2780)="","",
CONCATENATE("  - &amp;VariableID",TEXT($A2780,"0000"),
" {","VariableTypeCV:  ",CHAR(34),INDEX(Variables[Variable Type],$A2780),CHAR(34),
", VariableCode:  ",CHAR(34),INDEX(Variables[Variable Code],$A2780),CHAR(34),
", VariableNameCV:  ",CHAR(34),INDEX(Variables[Variable Name],$A2780),CHAR(34),
", VariableDefinition:  ",CHAR(34),INDEX(Variables[Variable Definition],$A2780),CHAR(34),
", SpecciationCV:  ",CHAR(34),INDEX(Variables[Speciation],$A2780),CHAR(34),
", NoDataValue:  ",CHAR(34),INDEX(Variables[No Data Value],$A2780),CHAR(34),"}"))</f>
        <v>#REF!</v>
      </c>
    </row>
    <row r="2781" spans="1:17" x14ac:dyDescent="0.25">
      <c r="A2781">
        <v>2778</v>
      </c>
      <c r="D2781" t="e">
        <f>IF(INDEX(People[First Name],$A2781)="","",
CONCATENATE("  - &amp;PersonID",TEXT($A2781,"0000"),
" {","PersonFirstName:  ",CHAR(34),INDEX(People[First Name],$A2781),CHAR(34),
", PersonMiddleName:  ",CHAR(34),INDEX(People[Middle Name],$A2781),CHAR(34),
", PersonLastName:  ",CHAR(34),INDEX(People[Last Name],$A2781),CHAR(34),"}"))</f>
        <v>#REF!</v>
      </c>
      <c r="E2781" t="e">
        <f>IF(INDEX(Organizations[Organization Type '[CV']],$A2781)="","",
CONCATENATE("  - &amp;OrganizationID",TEXT($A2781,"0000"),
" {","OrganizationTypeCV:  ",CHAR(34),INDEX(Organizations[Organization Type '[CV']],$A2781),CHAR(34),
", OrganizationCode:  ",CHAR(34),INDEX(Organizations[Organization Code],$A2781),CHAR(34),
", OrganizationName:  ",CHAR(34),INDEX(Organizations[Organization Name],$A2781),CHAR(34),
", OrganizationDescription:  ",CHAR(34),INDEX(Organizations[Organization Description],$A2781),CHAR(34),
", OrganizationLink:  ",CHAR(34),INDEX(Organizations[Organization Link],$A2781),CHAR(34),"}"))</f>
        <v>#REF!</v>
      </c>
      <c r="F2781" t="e">
        <f>IF(INDEX(People[First Name],$A2781)="","",
CONCATENATE("  - &amp;AffiliationID",TEXT($A2781,"0000"),
" {PersonID: *PersonID",TEXT($A2781,"0000"),
", OrganizationID: *OrganizationID",TEXT(MATCH(INDEX(People[Organization Name],$A2781),Organizations[Organization Name],0),"0000"),
", IsPrimaryOrganizationContact: , AffiliationStartDate: , AffiliationEndDate: , PrimaryPhone: ",
", PrimaryEmail: ",CHAR(34),INDEX(People[Primary Email],$A2781),CHAR(34),
", PrimaryAddress: ",CHAR(34),INDEX(People[Primary Address],$A2781),CHAR(34),
", PersonLink: }"))</f>
        <v>#REF!</v>
      </c>
      <c r="H2781" t="e">
        <f>IF(COUNTA(CitationInformation)=0,"",IF(INDEX(AuthorList[Author Name],$A2781)="","",
CONCATENATE("  - &amp;AuthorListID",TEXT($A2781,"0000"),
"  {CitationID: *CitationID0001",
", PersonID: *PersonID",TEXT(MATCH(INDEX(AuthorList[Author Name],$A2781),People[Full Name],0),"0000"),
", AuthorOrder: ",INDEX(AuthorList[Author Number],$A2781),"}")))</f>
        <v>#REF!</v>
      </c>
      <c r="K2781" t="e">
        <f>IF(INDEX(SamplingFeatures[Feature Code],$A2781)="","",
CONCATENATE("  - &amp;SamplingFeatureID",TEXT($A2781,"0000"),
" {","SamplingFeatureUUID:  ",CHAR(34),INDEX(SamplingFeatures[Sampling Feature UUID],$A2781),CHAR(34),
", SamplingFeatureTypeCV:  ",CHAR(34),INDEX(SamplingFeatures[Sampling Feature Type],$A2781),CHAR(34),
", SamplingFeatureCode:  ",CHAR(34),INDEX(SamplingFeatures[Feature Code],$A2781),CHAR(34),
", SamplingFeatureName:  ",CHAR(34),INDEX(SamplingFeatures[Feature Name],$A2781),CHAR(34),
", SamplingFeatureDescription:  ",CHAR(34),INDEX(SamplingFeatures[Feature Description],$A2781),CHAR(34),
", SamplingFeatureGeotypeCV:  ",CHAR(34),INDEX(SamplingFeatures[Feature Geo Type],$A2781),CHAR(34),
", FeatureGeometry:  ",CHAR(34),INDEX(SamplingFeatures[Feature Geometry],$A2781),CHAR(34),
", Elevation_m:  ",CHAR(34),INDEX(SamplingFeatures[Elevation_m],$A2781),CHAR(34),
", ElevationDatumCV:  ",CHAR(34),ElevationDatum,CHAR(34),"}"))</f>
        <v>#REF!</v>
      </c>
      <c r="L2781" t="e">
        <f>IF(INDEX(SamplingFeatures[Sampling Feature Type],$A2781)&lt;&gt;"Site","",
CONCATENATE("  - &amp;SiteID",TEXT(SUMPRODUCT(--($L$3:$L2780&lt;&gt;"")),"0000"),
" {","SamplingFeatureID:  *SamplingFeatureID",TEXT($A2781,"0000"),
", SiteTypeCV:  ",CHAR(34),INDEX(Sites[Site Type],$A2781),CHAR(34),
", Latitude:  ",INDEX(Sites[Latitude],$A2781),
", Longitude:  ",INDEX(Sites[Longitude],$A2781),
", SRSName:  ",CHAR(34),LatLonDatum,CHAR(34),"}"))</f>
        <v>#REF!</v>
      </c>
      <c r="M2781" t="e">
        <f>IF(INDEX(SamplingFeatures[Sampling Feature Type],$A2781)&lt;&gt;"Specimen","",
CONCATENATE("  - &amp;SpecimenID",TEXT(SUMPRODUCT(--($M$3:$M2780&lt;&gt;"")),"0000"),
" {","SamplingFeatureID:  *SamplingFeatureID",TEXT($A2781,"0000"),
", SpecimenTypeCV:  ",CHAR(34),INDEX(Specimens[Specimen Type],$A2781),CHAR(34),
", SpecimenMediumCV:  ",INDEX(Specimens[Specimen Medium],$A2781),
", IsFieldSpecimen:  ",CHAR(34),INDEX(Specimens[Is Field Specimen?],$A2781),CHAR(34),"}"))</f>
        <v>#REF!</v>
      </c>
      <c r="N2781" t="e">
        <f>IF(COUNTA(SpatialOffsets[])=0,"", IF(INDEX(SpatialOffsets[Spatial Offset Type],$A2781)="","",
CONCATENATE("  - &amp;SpatialOffsetID",TEXT($A2781,"0000"),
" {","SpatialOffsetTypeCV:  ",CHAR(34),INDEX(SpatialOffsets[Spatial Offset Type],$A2781),CHAR(34),
", Offset1Value:  ",INDEX(SpatialOffsets[Offset 1 Value],$A2781),
", Offset1UnitID:  ",CHAR(34),INDEX(SpatialOffsets[Offset 1 Unit],$A2781),CHAR(34),
", Offset2Value:  ",INDEX(SpatialOffsets[Offset 2 Value],$A2781),
", Offset2UnitID:  ",CHAR(34),INDEX(SpatialOffsets[Offset 2 Unit],$A2781),CHAR(34),
", Offset3Value:  ",INDEX(SpatialOffsets[Offset 3 Value],$A2781),
", Offset3UnitID:  ",CHAR(34),INDEX(SpatialOffsets[Offset 3 Unit],$A2781),CHAR(34),,"}")))</f>
        <v>#REF!</v>
      </c>
      <c r="O2781" t="e">
        <f>IF(COUNTA(RelatedFeatures[])=0,"", IF(INDEX(RelatedFeatures[First Sampling Feature Code],$A2781)="","",
CONCATENATE("  - &amp;RelationID",TEXT($A2781,"0000"),
" {","SamplingFeatureID:  *SamplingFeatureID",TEXT(MATCH(INDEX(RelatedFeatures[First Sampling Feature Code],$A2781),SamplingFeatures[Feature Code],0),"0000"),
", RelationshipTypeCV:  ",CHAR(34),INDEX(RelatedFeatures[Relationship Type],$A2781),CHAR(34),
", RelatedFeatureID: *SamplingFeatureID",TEXT(MATCH(INDEX(RelatedFeatures[Second Sampling Feature Code],$A2781),SamplingFeatures[Feature Code],0),"0000"),
", SpatialOffsetID:  ",IF(INDEX(RelatedFeatures[Offset Number],$A2781)="","",CONCATENATE("*SpatialOffsetID",TEXT(INDEX(RelatedFeatures[Offset Number],$A2781),"0000"))),"}")))</f>
        <v>#REF!</v>
      </c>
      <c r="P2781" t="e">
        <f>IF(INDEX(Methods[Method Type],$A2781)="","",
CONCATENATE("  - &amp;MethodID",TEXT($A2781,"0000"),
" {","MethodTypeCV:  ",CHAR(34),INDEX(Methods[Method Type],$A2781),CHAR(34),
", MethodCode:  ",CHAR(34),INDEX(Methods[Method Code],$A2781),CHAR(34),
", MethodName:  ",CHAR(34),INDEX(Methods[Method Name],$A2781),CHAR(34),
", MethodDescription:  ",CHAR(34),INDEX(Methods[Method Description],$A2781),CHAR(34),
", MethodLink:  ",CHAR(34),INDEX(Methods[Method Link],$A2781),CHAR(34),
", OrganizationID: *OrganizationID",TEXT(MATCH(INDEX(Methods[Organization Name],$A2781),Organizations[Organization Name],0),"0000"),"}"))</f>
        <v>#REF!</v>
      </c>
      <c r="Q2781" t="e">
        <f>IF(INDEX(Variables[Variable Type],$A2781)="","",
CONCATENATE("  - &amp;VariableID",TEXT($A2781,"0000"),
" {","VariableTypeCV:  ",CHAR(34),INDEX(Variables[Variable Type],$A2781),CHAR(34),
", VariableCode:  ",CHAR(34),INDEX(Variables[Variable Code],$A2781),CHAR(34),
", VariableNameCV:  ",CHAR(34),INDEX(Variables[Variable Name],$A2781),CHAR(34),
", VariableDefinition:  ",CHAR(34),INDEX(Variables[Variable Definition],$A2781),CHAR(34),
", SpecciationCV:  ",CHAR(34),INDEX(Variables[Speciation],$A2781),CHAR(34),
", NoDataValue:  ",CHAR(34),INDEX(Variables[No Data Value],$A2781),CHAR(34),"}"))</f>
        <v>#REF!</v>
      </c>
    </row>
    <row r="2782" spans="1:17" x14ac:dyDescent="0.25">
      <c r="A2782">
        <v>2779</v>
      </c>
      <c r="D2782" t="e">
        <f>IF(INDEX(People[First Name],$A2782)="","",
CONCATENATE("  - &amp;PersonID",TEXT($A2782,"0000"),
" {","PersonFirstName:  ",CHAR(34),INDEX(People[First Name],$A2782),CHAR(34),
", PersonMiddleName:  ",CHAR(34),INDEX(People[Middle Name],$A2782),CHAR(34),
", PersonLastName:  ",CHAR(34),INDEX(People[Last Name],$A2782),CHAR(34),"}"))</f>
        <v>#REF!</v>
      </c>
      <c r="E2782" t="e">
        <f>IF(INDEX(Organizations[Organization Type '[CV']],$A2782)="","",
CONCATENATE("  - &amp;OrganizationID",TEXT($A2782,"0000"),
" {","OrganizationTypeCV:  ",CHAR(34),INDEX(Organizations[Organization Type '[CV']],$A2782),CHAR(34),
", OrganizationCode:  ",CHAR(34),INDEX(Organizations[Organization Code],$A2782),CHAR(34),
", OrganizationName:  ",CHAR(34),INDEX(Organizations[Organization Name],$A2782),CHAR(34),
", OrganizationDescription:  ",CHAR(34),INDEX(Organizations[Organization Description],$A2782),CHAR(34),
", OrganizationLink:  ",CHAR(34),INDEX(Organizations[Organization Link],$A2782),CHAR(34),"}"))</f>
        <v>#REF!</v>
      </c>
      <c r="F2782" t="e">
        <f>IF(INDEX(People[First Name],$A2782)="","",
CONCATENATE("  - &amp;AffiliationID",TEXT($A2782,"0000"),
" {PersonID: *PersonID",TEXT($A2782,"0000"),
", OrganizationID: *OrganizationID",TEXT(MATCH(INDEX(People[Organization Name],$A2782),Organizations[Organization Name],0),"0000"),
", IsPrimaryOrganizationContact: , AffiliationStartDate: , AffiliationEndDate: , PrimaryPhone: ",
", PrimaryEmail: ",CHAR(34),INDEX(People[Primary Email],$A2782),CHAR(34),
", PrimaryAddress: ",CHAR(34),INDEX(People[Primary Address],$A2782),CHAR(34),
", PersonLink: }"))</f>
        <v>#REF!</v>
      </c>
      <c r="H2782" t="e">
        <f>IF(COUNTA(CitationInformation)=0,"",IF(INDEX(AuthorList[Author Name],$A2782)="","",
CONCATENATE("  - &amp;AuthorListID",TEXT($A2782,"0000"),
"  {CitationID: *CitationID0001",
", PersonID: *PersonID",TEXT(MATCH(INDEX(AuthorList[Author Name],$A2782),People[Full Name],0),"0000"),
", AuthorOrder: ",INDEX(AuthorList[Author Number],$A2782),"}")))</f>
        <v>#REF!</v>
      </c>
      <c r="K2782" t="e">
        <f>IF(INDEX(SamplingFeatures[Feature Code],$A2782)="","",
CONCATENATE("  - &amp;SamplingFeatureID",TEXT($A2782,"0000"),
" {","SamplingFeatureUUID:  ",CHAR(34),INDEX(SamplingFeatures[Sampling Feature UUID],$A2782),CHAR(34),
", SamplingFeatureTypeCV:  ",CHAR(34),INDEX(SamplingFeatures[Sampling Feature Type],$A2782),CHAR(34),
", SamplingFeatureCode:  ",CHAR(34),INDEX(SamplingFeatures[Feature Code],$A2782),CHAR(34),
", SamplingFeatureName:  ",CHAR(34),INDEX(SamplingFeatures[Feature Name],$A2782),CHAR(34),
", SamplingFeatureDescription:  ",CHAR(34),INDEX(SamplingFeatures[Feature Description],$A2782),CHAR(34),
", SamplingFeatureGeotypeCV:  ",CHAR(34),INDEX(SamplingFeatures[Feature Geo Type],$A2782),CHAR(34),
", FeatureGeometry:  ",CHAR(34),INDEX(SamplingFeatures[Feature Geometry],$A2782),CHAR(34),
", Elevation_m:  ",CHAR(34),INDEX(SamplingFeatures[Elevation_m],$A2782),CHAR(34),
", ElevationDatumCV:  ",CHAR(34),ElevationDatum,CHAR(34),"}"))</f>
        <v>#REF!</v>
      </c>
      <c r="L2782" t="e">
        <f>IF(INDEX(SamplingFeatures[Sampling Feature Type],$A2782)&lt;&gt;"Site","",
CONCATENATE("  - &amp;SiteID",TEXT(SUMPRODUCT(--($L$3:$L2781&lt;&gt;"")),"0000"),
" {","SamplingFeatureID:  *SamplingFeatureID",TEXT($A2782,"0000"),
", SiteTypeCV:  ",CHAR(34),INDEX(Sites[Site Type],$A2782),CHAR(34),
", Latitude:  ",INDEX(Sites[Latitude],$A2782),
", Longitude:  ",INDEX(Sites[Longitude],$A2782),
", SRSName:  ",CHAR(34),LatLonDatum,CHAR(34),"}"))</f>
        <v>#REF!</v>
      </c>
      <c r="M2782" t="e">
        <f>IF(INDEX(SamplingFeatures[Sampling Feature Type],$A2782)&lt;&gt;"Specimen","",
CONCATENATE("  - &amp;SpecimenID",TEXT(SUMPRODUCT(--($M$3:$M2781&lt;&gt;"")),"0000"),
" {","SamplingFeatureID:  *SamplingFeatureID",TEXT($A2782,"0000"),
", SpecimenTypeCV:  ",CHAR(34),INDEX(Specimens[Specimen Type],$A2782),CHAR(34),
", SpecimenMediumCV:  ",INDEX(Specimens[Specimen Medium],$A2782),
", IsFieldSpecimen:  ",CHAR(34),INDEX(Specimens[Is Field Specimen?],$A2782),CHAR(34),"}"))</f>
        <v>#REF!</v>
      </c>
      <c r="N2782" t="e">
        <f>IF(COUNTA(SpatialOffsets[])=0,"", IF(INDEX(SpatialOffsets[Spatial Offset Type],$A2782)="","",
CONCATENATE("  - &amp;SpatialOffsetID",TEXT($A2782,"0000"),
" {","SpatialOffsetTypeCV:  ",CHAR(34),INDEX(SpatialOffsets[Spatial Offset Type],$A2782),CHAR(34),
", Offset1Value:  ",INDEX(SpatialOffsets[Offset 1 Value],$A2782),
", Offset1UnitID:  ",CHAR(34),INDEX(SpatialOffsets[Offset 1 Unit],$A2782),CHAR(34),
", Offset2Value:  ",INDEX(SpatialOffsets[Offset 2 Value],$A2782),
", Offset2UnitID:  ",CHAR(34),INDEX(SpatialOffsets[Offset 2 Unit],$A2782),CHAR(34),
", Offset3Value:  ",INDEX(SpatialOffsets[Offset 3 Value],$A2782),
", Offset3UnitID:  ",CHAR(34),INDEX(SpatialOffsets[Offset 3 Unit],$A2782),CHAR(34),,"}")))</f>
        <v>#REF!</v>
      </c>
      <c r="O2782" t="e">
        <f>IF(COUNTA(RelatedFeatures[])=0,"", IF(INDEX(RelatedFeatures[First Sampling Feature Code],$A2782)="","",
CONCATENATE("  - &amp;RelationID",TEXT($A2782,"0000"),
" {","SamplingFeatureID:  *SamplingFeatureID",TEXT(MATCH(INDEX(RelatedFeatures[First Sampling Feature Code],$A2782),SamplingFeatures[Feature Code],0),"0000"),
", RelationshipTypeCV:  ",CHAR(34),INDEX(RelatedFeatures[Relationship Type],$A2782),CHAR(34),
", RelatedFeatureID: *SamplingFeatureID",TEXT(MATCH(INDEX(RelatedFeatures[Second Sampling Feature Code],$A2782),SamplingFeatures[Feature Code],0),"0000"),
", SpatialOffsetID:  ",IF(INDEX(RelatedFeatures[Offset Number],$A2782)="","",CONCATENATE("*SpatialOffsetID",TEXT(INDEX(RelatedFeatures[Offset Number],$A2782),"0000"))),"}")))</f>
        <v>#REF!</v>
      </c>
      <c r="P2782" t="e">
        <f>IF(INDEX(Methods[Method Type],$A2782)="","",
CONCATENATE("  - &amp;MethodID",TEXT($A2782,"0000"),
" {","MethodTypeCV:  ",CHAR(34),INDEX(Methods[Method Type],$A2782),CHAR(34),
", MethodCode:  ",CHAR(34),INDEX(Methods[Method Code],$A2782),CHAR(34),
", MethodName:  ",CHAR(34),INDEX(Methods[Method Name],$A2782),CHAR(34),
", MethodDescription:  ",CHAR(34),INDEX(Methods[Method Description],$A2782),CHAR(34),
", MethodLink:  ",CHAR(34),INDEX(Methods[Method Link],$A2782),CHAR(34),
", OrganizationID: *OrganizationID",TEXT(MATCH(INDEX(Methods[Organization Name],$A2782),Organizations[Organization Name],0),"0000"),"}"))</f>
        <v>#REF!</v>
      </c>
      <c r="Q2782" t="e">
        <f>IF(INDEX(Variables[Variable Type],$A2782)="","",
CONCATENATE("  - &amp;VariableID",TEXT($A2782,"0000"),
" {","VariableTypeCV:  ",CHAR(34),INDEX(Variables[Variable Type],$A2782),CHAR(34),
", VariableCode:  ",CHAR(34),INDEX(Variables[Variable Code],$A2782),CHAR(34),
", VariableNameCV:  ",CHAR(34),INDEX(Variables[Variable Name],$A2782),CHAR(34),
", VariableDefinition:  ",CHAR(34),INDEX(Variables[Variable Definition],$A2782),CHAR(34),
", SpecciationCV:  ",CHAR(34),INDEX(Variables[Speciation],$A2782),CHAR(34),
", NoDataValue:  ",CHAR(34),INDEX(Variables[No Data Value],$A2782),CHAR(34),"}"))</f>
        <v>#REF!</v>
      </c>
    </row>
    <row r="2783" spans="1:17" x14ac:dyDescent="0.25">
      <c r="A2783">
        <v>2780</v>
      </c>
      <c r="D2783" t="e">
        <f>IF(INDEX(People[First Name],$A2783)="","",
CONCATENATE("  - &amp;PersonID",TEXT($A2783,"0000"),
" {","PersonFirstName:  ",CHAR(34),INDEX(People[First Name],$A2783),CHAR(34),
", PersonMiddleName:  ",CHAR(34),INDEX(People[Middle Name],$A2783),CHAR(34),
", PersonLastName:  ",CHAR(34),INDEX(People[Last Name],$A2783),CHAR(34),"}"))</f>
        <v>#REF!</v>
      </c>
      <c r="E2783" t="e">
        <f>IF(INDEX(Organizations[Organization Type '[CV']],$A2783)="","",
CONCATENATE("  - &amp;OrganizationID",TEXT($A2783,"0000"),
" {","OrganizationTypeCV:  ",CHAR(34),INDEX(Organizations[Organization Type '[CV']],$A2783),CHAR(34),
", OrganizationCode:  ",CHAR(34),INDEX(Organizations[Organization Code],$A2783),CHAR(34),
", OrganizationName:  ",CHAR(34),INDEX(Organizations[Organization Name],$A2783),CHAR(34),
", OrganizationDescription:  ",CHAR(34),INDEX(Organizations[Organization Description],$A2783),CHAR(34),
", OrganizationLink:  ",CHAR(34),INDEX(Organizations[Organization Link],$A2783),CHAR(34),"}"))</f>
        <v>#REF!</v>
      </c>
      <c r="F2783" t="e">
        <f>IF(INDEX(People[First Name],$A2783)="","",
CONCATENATE("  - &amp;AffiliationID",TEXT($A2783,"0000"),
" {PersonID: *PersonID",TEXT($A2783,"0000"),
", OrganizationID: *OrganizationID",TEXT(MATCH(INDEX(People[Organization Name],$A2783),Organizations[Organization Name],0),"0000"),
", IsPrimaryOrganizationContact: , AffiliationStartDate: , AffiliationEndDate: , PrimaryPhone: ",
", PrimaryEmail: ",CHAR(34),INDEX(People[Primary Email],$A2783),CHAR(34),
", PrimaryAddress: ",CHAR(34),INDEX(People[Primary Address],$A2783),CHAR(34),
", PersonLink: }"))</f>
        <v>#REF!</v>
      </c>
      <c r="H2783" t="e">
        <f>IF(COUNTA(CitationInformation)=0,"",IF(INDEX(AuthorList[Author Name],$A2783)="","",
CONCATENATE("  - &amp;AuthorListID",TEXT($A2783,"0000"),
"  {CitationID: *CitationID0001",
", PersonID: *PersonID",TEXT(MATCH(INDEX(AuthorList[Author Name],$A2783),People[Full Name],0),"0000"),
", AuthorOrder: ",INDEX(AuthorList[Author Number],$A2783),"}")))</f>
        <v>#REF!</v>
      </c>
      <c r="K2783" t="e">
        <f>IF(INDEX(SamplingFeatures[Feature Code],$A2783)="","",
CONCATENATE("  - &amp;SamplingFeatureID",TEXT($A2783,"0000"),
" {","SamplingFeatureUUID:  ",CHAR(34),INDEX(SamplingFeatures[Sampling Feature UUID],$A2783),CHAR(34),
", SamplingFeatureTypeCV:  ",CHAR(34),INDEX(SamplingFeatures[Sampling Feature Type],$A2783),CHAR(34),
", SamplingFeatureCode:  ",CHAR(34),INDEX(SamplingFeatures[Feature Code],$A2783),CHAR(34),
", SamplingFeatureName:  ",CHAR(34),INDEX(SamplingFeatures[Feature Name],$A2783),CHAR(34),
", SamplingFeatureDescription:  ",CHAR(34),INDEX(SamplingFeatures[Feature Description],$A2783),CHAR(34),
", SamplingFeatureGeotypeCV:  ",CHAR(34),INDEX(SamplingFeatures[Feature Geo Type],$A2783),CHAR(34),
", FeatureGeometry:  ",CHAR(34),INDEX(SamplingFeatures[Feature Geometry],$A2783),CHAR(34),
", Elevation_m:  ",CHAR(34),INDEX(SamplingFeatures[Elevation_m],$A2783),CHAR(34),
", ElevationDatumCV:  ",CHAR(34),ElevationDatum,CHAR(34),"}"))</f>
        <v>#REF!</v>
      </c>
      <c r="L2783" t="e">
        <f>IF(INDEX(SamplingFeatures[Sampling Feature Type],$A2783)&lt;&gt;"Site","",
CONCATENATE("  - &amp;SiteID",TEXT(SUMPRODUCT(--($L$3:$L2782&lt;&gt;"")),"0000"),
" {","SamplingFeatureID:  *SamplingFeatureID",TEXT($A2783,"0000"),
", SiteTypeCV:  ",CHAR(34),INDEX(Sites[Site Type],$A2783),CHAR(34),
", Latitude:  ",INDEX(Sites[Latitude],$A2783),
", Longitude:  ",INDEX(Sites[Longitude],$A2783),
", SRSName:  ",CHAR(34),LatLonDatum,CHAR(34),"}"))</f>
        <v>#REF!</v>
      </c>
      <c r="M2783" t="e">
        <f>IF(INDEX(SamplingFeatures[Sampling Feature Type],$A2783)&lt;&gt;"Specimen","",
CONCATENATE("  - &amp;SpecimenID",TEXT(SUMPRODUCT(--($M$3:$M2782&lt;&gt;"")),"0000"),
" {","SamplingFeatureID:  *SamplingFeatureID",TEXT($A2783,"0000"),
", SpecimenTypeCV:  ",CHAR(34),INDEX(Specimens[Specimen Type],$A2783),CHAR(34),
", SpecimenMediumCV:  ",INDEX(Specimens[Specimen Medium],$A2783),
", IsFieldSpecimen:  ",CHAR(34),INDEX(Specimens[Is Field Specimen?],$A2783),CHAR(34),"}"))</f>
        <v>#REF!</v>
      </c>
      <c r="N2783" t="e">
        <f>IF(COUNTA(SpatialOffsets[])=0,"", IF(INDEX(SpatialOffsets[Spatial Offset Type],$A2783)="","",
CONCATENATE("  - &amp;SpatialOffsetID",TEXT($A2783,"0000"),
" {","SpatialOffsetTypeCV:  ",CHAR(34),INDEX(SpatialOffsets[Spatial Offset Type],$A2783),CHAR(34),
", Offset1Value:  ",INDEX(SpatialOffsets[Offset 1 Value],$A2783),
", Offset1UnitID:  ",CHAR(34),INDEX(SpatialOffsets[Offset 1 Unit],$A2783),CHAR(34),
", Offset2Value:  ",INDEX(SpatialOffsets[Offset 2 Value],$A2783),
", Offset2UnitID:  ",CHAR(34),INDEX(SpatialOffsets[Offset 2 Unit],$A2783),CHAR(34),
", Offset3Value:  ",INDEX(SpatialOffsets[Offset 3 Value],$A2783),
", Offset3UnitID:  ",CHAR(34),INDEX(SpatialOffsets[Offset 3 Unit],$A2783),CHAR(34),,"}")))</f>
        <v>#REF!</v>
      </c>
      <c r="O2783" t="e">
        <f>IF(COUNTA(RelatedFeatures[])=0,"", IF(INDEX(RelatedFeatures[First Sampling Feature Code],$A2783)="","",
CONCATENATE("  - &amp;RelationID",TEXT($A2783,"0000"),
" {","SamplingFeatureID:  *SamplingFeatureID",TEXT(MATCH(INDEX(RelatedFeatures[First Sampling Feature Code],$A2783),SamplingFeatures[Feature Code],0),"0000"),
", RelationshipTypeCV:  ",CHAR(34),INDEX(RelatedFeatures[Relationship Type],$A2783),CHAR(34),
", RelatedFeatureID: *SamplingFeatureID",TEXT(MATCH(INDEX(RelatedFeatures[Second Sampling Feature Code],$A2783),SamplingFeatures[Feature Code],0),"0000"),
", SpatialOffsetID:  ",IF(INDEX(RelatedFeatures[Offset Number],$A2783)="","",CONCATENATE("*SpatialOffsetID",TEXT(INDEX(RelatedFeatures[Offset Number],$A2783),"0000"))),"}")))</f>
        <v>#REF!</v>
      </c>
      <c r="P2783" t="e">
        <f>IF(INDEX(Methods[Method Type],$A2783)="","",
CONCATENATE("  - &amp;MethodID",TEXT($A2783,"0000"),
" {","MethodTypeCV:  ",CHAR(34),INDEX(Methods[Method Type],$A2783),CHAR(34),
", MethodCode:  ",CHAR(34),INDEX(Methods[Method Code],$A2783),CHAR(34),
", MethodName:  ",CHAR(34),INDEX(Methods[Method Name],$A2783),CHAR(34),
", MethodDescription:  ",CHAR(34),INDEX(Methods[Method Description],$A2783),CHAR(34),
", MethodLink:  ",CHAR(34),INDEX(Methods[Method Link],$A2783),CHAR(34),
", OrganizationID: *OrganizationID",TEXT(MATCH(INDEX(Methods[Organization Name],$A2783),Organizations[Organization Name],0),"0000"),"}"))</f>
        <v>#REF!</v>
      </c>
      <c r="Q2783" t="e">
        <f>IF(INDEX(Variables[Variable Type],$A2783)="","",
CONCATENATE("  - &amp;VariableID",TEXT($A2783,"0000"),
" {","VariableTypeCV:  ",CHAR(34),INDEX(Variables[Variable Type],$A2783),CHAR(34),
", VariableCode:  ",CHAR(34),INDEX(Variables[Variable Code],$A2783),CHAR(34),
", VariableNameCV:  ",CHAR(34),INDEX(Variables[Variable Name],$A2783),CHAR(34),
", VariableDefinition:  ",CHAR(34),INDEX(Variables[Variable Definition],$A2783),CHAR(34),
", SpecciationCV:  ",CHAR(34),INDEX(Variables[Speciation],$A2783),CHAR(34),
", NoDataValue:  ",CHAR(34),INDEX(Variables[No Data Value],$A2783),CHAR(34),"}"))</f>
        <v>#REF!</v>
      </c>
    </row>
    <row r="2784" spans="1:17" x14ac:dyDescent="0.25">
      <c r="A2784">
        <v>2781</v>
      </c>
      <c r="D2784" t="e">
        <f>IF(INDEX(People[First Name],$A2784)="","",
CONCATENATE("  - &amp;PersonID",TEXT($A2784,"0000"),
" {","PersonFirstName:  ",CHAR(34),INDEX(People[First Name],$A2784),CHAR(34),
", PersonMiddleName:  ",CHAR(34),INDEX(People[Middle Name],$A2784),CHAR(34),
", PersonLastName:  ",CHAR(34),INDEX(People[Last Name],$A2784),CHAR(34),"}"))</f>
        <v>#REF!</v>
      </c>
      <c r="E2784" t="e">
        <f>IF(INDEX(Organizations[Organization Type '[CV']],$A2784)="","",
CONCATENATE("  - &amp;OrganizationID",TEXT($A2784,"0000"),
" {","OrganizationTypeCV:  ",CHAR(34),INDEX(Organizations[Organization Type '[CV']],$A2784),CHAR(34),
", OrganizationCode:  ",CHAR(34),INDEX(Organizations[Organization Code],$A2784),CHAR(34),
", OrganizationName:  ",CHAR(34),INDEX(Organizations[Organization Name],$A2784),CHAR(34),
", OrganizationDescription:  ",CHAR(34),INDEX(Organizations[Organization Description],$A2784),CHAR(34),
", OrganizationLink:  ",CHAR(34),INDEX(Organizations[Organization Link],$A2784),CHAR(34),"}"))</f>
        <v>#REF!</v>
      </c>
      <c r="F2784" t="e">
        <f>IF(INDEX(People[First Name],$A2784)="","",
CONCATENATE("  - &amp;AffiliationID",TEXT($A2784,"0000"),
" {PersonID: *PersonID",TEXT($A2784,"0000"),
", OrganizationID: *OrganizationID",TEXT(MATCH(INDEX(People[Organization Name],$A2784),Organizations[Organization Name],0),"0000"),
", IsPrimaryOrganizationContact: , AffiliationStartDate: , AffiliationEndDate: , PrimaryPhone: ",
", PrimaryEmail: ",CHAR(34),INDEX(People[Primary Email],$A2784),CHAR(34),
", PrimaryAddress: ",CHAR(34),INDEX(People[Primary Address],$A2784),CHAR(34),
", PersonLink: }"))</f>
        <v>#REF!</v>
      </c>
      <c r="H2784" t="e">
        <f>IF(COUNTA(CitationInformation)=0,"",IF(INDEX(AuthorList[Author Name],$A2784)="","",
CONCATENATE("  - &amp;AuthorListID",TEXT($A2784,"0000"),
"  {CitationID: *CitationID0001",
", PersonID: *PersonID",TEXT(MATCH(INDEX(AuthorList[Author Name],$A2784),People[Full Name],0),"0000"),
", AuthorOrder: ",INDEX(AuthorList[Author Number],$A2784),"}")))</f>
        <v>#REF!</v>
      </c>
      <c r="K2784" t="e">
        <f>IF(INDEX(SamplingFeatures[Feature Code],$A2784)="","",
CONCATENATE("  - &amp;SamplingFeatureID",TEXT($A2784,"0000"),
" {","SamplingFeatureUUID:  ",CHAR(34),INDEX(SamplingFeatures[Sampling Feature UUID],$A2784),CHAR(34),
", SamplingFeatureTypeCV:  ",CHAR(34),INDEX(SamplingFeatures[Sampling Feature Type],$A2784),CHAR(34),
", SamplingFeatureCode:  ",CHAR(34),INDEX(SamplingFeatures[Feature Code],$A2784),CHAR(34),
", SamplingFeatureName:  ",CHAR(34),INDEX(SamplingFeatures[Feature Name],$A2784),CHAR(34),
", SamplingFeatureDescription:  ",CHAR(34),INDEX(SamplingFeatures[Feature Description],$A2784),CHAR(34),
", SamplingFeatureGeotypeCV:  ",CHAR(34),INDEX(SamplingFeatures[Feature Geo Type],$A2784),CHAR(34),
", FeatureGeometry:  ",CHAR(34),INDEX(SamplingFeatures[Feature Geometry],$A2784),CHAR(34),
", Elevation_m:  ",CHAR(34),INDEX(SamplingFeatures[Elevation_m],$A2784),CHAR(34),
", ElevationDatumCV:  ",CHAR(34),ElevationDatum,CHAR(34),"}"))</f>
        <v>#REF!</v>
      </c>
      <c r="L2784" t="e">
        <f>IF(INDEX(SamplingFeatures[Sampling Feature Type],$A2784)&lt;&gt;"Site","",
CONCATENATE("  - &amp;SiteID",TEXT(SUMPRODUCT(--($L$3:$L2783&lt;&gt;"")),"0000"),
" {","SamplingFeatureID:  *SamplingFeatureID",TEXT($A2784,"0000"),
", SiteTypeCV:  ",CHAR(34),INDEX(Sites[Site Type],$A2784),CHAR(34),
", Latitude:  ",INDEX(Sites[Latitude],$A2784),
", Longitude:  ",INDEX(Sites[Longitude],$A2784),
", SRSName:  ",CHAR(34),LatLonDatum,CHAR(34),"}"))</f>
        <v>#REF!</v>
      </c>
      <c r="M2784" t="e">
        <f>IF(INDEX(SamplingFeatures[Sampling Feature Type],$A2784)&lt;&gt;"Specimen","",
CONCATENATE("  - &amp;SpecimenID",TEXT(SUMPRODUCT(--($M$3:$M2783&lt;&gt;"")),"0000"),
" {","SamplingFeatureID:  *SamplingFeatureID",TEXT($A2784,"0000"),
", SpecimenTypeCV:  ",CHAR(34),INDEX(Specimens[Specimen Type],$A2784),CHAR(34),
", SpecimenMediumCV:  ",INDEX(Specimens[Specimen Medium],$A2784),
", IsFieldSpecimen:  ",CHAR(34),INDEX(Specimens[Is Field Specimen?],$A2784),CHAR(34),"}"))</f>
        <v>#REF!</v>
      </c>
      <c r="N2784" t="e">
        <f>IF(COUNTA(SpatialOffsets[])=0,"", IF(INDEX(SpatialOffsets[Spatial Offset Type],$A2784)="","",
CONCATENATE("  - &amp;SpatialOffsetID",TEXT($A2784,"0000"),
" {","SpatialOffsetTypeCV:  ",CHAR(34),INDEX(SpatialOffsets[Spatial Offset Type],$A2784),CHAR(34),
", Offset1Value:  ",INDEX(SpatialOffsets[Offset 1 Value],$A2784),
", Offset1UnitID:  ",CHAR(34),INDEX(SpatialOffsets[Offset 1 Unit],$A2784),CHAR(34),
", Offset2Value:  ",INDEX(SpatialOffsets[Offset 2 Value],$A2784),
", Offset2UnitID:  ",CHAR(34),INDEX(SpatialOffsets[Offset 2 Unit],$A2784),CHAR(34),
", Offset3Value:  ",INDEX(SpatialOffsets[Offset 3 Value],$A2784),
", Offset3UnitID:  ",CHAR(34),INDEX(SpatialOffsets[Offset 3 Unit],$A2784),CHAR(34),,"}")))</f>
        <v>#REF!</v>
      </c>
      <c r="O2784" t="e">
        <f>IF(COUNTA(RelatedFeatures[])=0,"", IF(INDEX(RelatedFeatures[First Sampling Feature Code],$A2784)="","",
CONCATENATE("  - &amp;RelationID",TEXT($A2784,"0000"),
" {","SamplingFeatureID:  *SamplingFeatureID",TEXT(MATCH(INDEX(RelatedFeatures[First Sampling Feature Code],$A2784),SamplingFeatures[Feature Code],0),"0000"),
", RelationshipTypeCV:  ",CHAR(34),INDEX(RelatedFeatures[Relationship Type],$A2784),CHAR(34),
", RelatedFeatureID: *SamplingFeatureID",TEXT(MATCH(INDEX(RelatedFeatures[Second Sampling Feature Code],$A2784),SamplingFeatures[Feature Code],0),"0000"),
", SpatialOffsetID:  ",IF(INDEX(RelatedFeatures[Offset Number],$A2784)="","",CONCATENATE("*SpatialOffsetID",TEXT(INDEX(RelatedFeatures[Offset Number],$A2784),"0000"))),"}")))</f>
        <v>#REF!</v>
      </c>
      <c r="P2784" t="e">
        <f>IF(INDEX(Methods[Method Type],$A2784)="","",
CONCATENATE("  - &amp;MethodID",TEXT($A2784,"0000"),
" {","MethodTypeCV:  ",CHAR(34),INDEX(Methods[Method Type],$A2784),CHAR(34),
", MethodCode:  ",CHAR(34),INDEX(Methods[Method Code],$A2784),CHAR(34),
", MethodName:  ",CHAR(34),INDEX(Methods[Method Name],$A2784),CHAR(34),
", MethodDescription:  ",CHAR(34),INDEX(Methods[Method Description],$A2784),CHAR(34),
", MethodLink:  ",CHAR(34),INDEX(Methods[Method Link],$A2784),CHAR(34),
", OrganizationID: *OrganizationID",TEXT(MATCH(INDEX(Methods[Organization Name],$A2784),Organizations[Organization Name],0),"0000"),"}"))</f>
        <v>#REF!</v>
      </c>
      <c r="Q2784" t="e">
        <f>IF(INDEX(Variables[Variable Type],$A2784)="","",
CONCATENATE("  - &amp;VariableID",TEXT($A2784,"0000"),
" {","VariableTypeCV:  ",CHAR(34),INDEX(Variables[Variable Type],$A2784),CHAR(34),
", VariableCode:  ",CHAR(34),INDEX(Variables[Variable Code],$A2784),CHAR(34),
", VariableNameCV:  ",CHAR(34),INDEX(Variables[Variable Name],$A2784),CHAR(34),
", VariableDefinition:  ",CHAR(34),INDEX(Variables[Variable Definition],$A2784),CHAR(34),
", SpecciationCV:  ",CHAR(34),INDEX(Variables[Speciation],$A2784),CHAR(34),
", NoDataValue:  ",CHAR(34),INDEX(Variables[No Data Value],$A2784),CHAR(34),"}"))</f>
        <v>#REF!</v>
      </c>
    </row>
    <row r="2785" spans="1:17" x14ac:dyDescent="0.25">
      <c r="A2785">
        <v>2782</v>
      </c>
      <c r="D2785" t="e">
        <f>IF(INDEX(People[First Name],$A2785)="","",
CONCATENATE("  - &amp;PersonID",TEXT($A2785,"0000"),
" {","PersonFirstName:  ",CHAR(34),INDEX(People[First Name],$A2785),CHAR(34),
", PersonMiddleName:  ",CHAR(34),INDEX(People[Middle Name],$A2785),CHAR(34),
", PersonLastName:  ",CHAR(34),INDEX(People[Last Name],$A2785),CHAR(34),"}"))</f>
        <v>#REF!</v>
      </c>
      <c r="E2785" t="e">
        <f>IF(INDEX(Organizations[Organization Type '[CV']],$A2785)="","",
CONCATENATE("  - &amp;OrganizationID",TEXT($A2785,"0000"),
" {","OrganizationTypeCV:  ",CHAR(34),INDEX(Organizations[Organization Type '[CV']],$A2785),CHAR(34),
", OrganizationCode:  ",CHAR(34),INDEX(Organizations[Organization Code],$A2785),CHAR(34),
", OrganizationName:  ",CHAR(34),INDEX(Organizations[Organization Name],$A2785),CHAR(34),
", OrganizationDescription:  ",CHAR(34),INDEX(Organizations[Organization Description],$A2785),CHAR(34),
", OrganizationLink:  ",CHAR(34),INDEX(Organizations[Organization Link],$A2785),CHAR(34),"}"))</f>
        <v>#REF!</v>
      </c>
      <c r="F2785" t="e">
        <f>IF(INDEX(People[First Name],$A2785)="","",
CONCATENATE("  - &amp;AffiliationID",TEXT($A2785,"0000"),
" {PersonID: *PersonID",TEXT($A2785,"0000"),
", OrganizationID: *OrganizationID",TEXT(MATCH(INDEX(People[Organization Name],$A2785),Organizations[Organization Name],0),"0000"),
", IsPrimaryOrganizationContact: , AffiliationStartDate: , AffiliationEndDate: , PrimaryPhone: ",
", PrimaryEmail: ",CHAR(34),INDEX(People[Primary Email],$A2785),CHAR(34),
", PrimaryAddress: ",CHAR(34),INDEX(People[Primary Address],$A2785),CHAR(34),
", PersonLink: }"))</f>
        <v>#REF!</v>
      </c>
      <c r="H2785" t="e">
        <f>IF(COUNTA(CitationInformation)=0,"",IF(INDEX(AuthorList[Author Name],$A2785)="","",
CONCATENATE("  - &amp;AuthorListID",TEXT($A2785,"0000"),
"  {CitationID: *CitationID0001",
", PersonID: *PersonID",TEXT(MATCH(INDEX(AuthorList[Author Name],$A2785),People[Full Name],0),"0000"),
", AuthorOrder: ",INDEX(AuthorList[Author Number],$A2785),"}")))</f>
        <v>#REF!</v>
      </c>
      <c r="K2785" t="e">
        <f>IF(INDEX(SamplingFeatures[Feature Code],$A2785)="","",
CONCATENATE("  - &amp;SamplingFeatureID",TEXT($A2785,"0000"),
" {","SamplingFeatureUUID:  ",CHAR(34),INDEX(SamplingFeatures[Sampling Feature UUID],$A2785),CHAR(34),
", SamplingFeatureTypeCV:  ",CHAR(34),INDEX(SamplingFeatures[Sampling Feature Type],$A2785),CHAR(34),
", SamplingFeatureCode:  ",CHAR(34),INDEX(SamplingFeatures[Feature Code],$A2785),CHAR(34),
", SamplingFeatureName:  ",CHAR(34),INDEX(SamplingFeatures[Feature Name],$A2785),CHAR(34),
", SamplingFeatureDescription:  ",CHAR(34),INDEX(SamplingFeatures[Feature Description],$A2785),CHAR(34),
", SamplingFeatureGeotypeCV:  ",CHAR(34),INDEX(SamplingFeatures[Feature Geo Type],$A2785),CHAR(34),
", FeatureGeometry:  ",CHAR(34),INDEX(SamplingFeatures[Feature Geometry],$A2785),CHAR(34),
", Elevation_m:  ",CHAR(34),INDEX(SamplingFeatures[Elevation_m],$A2785),CHAR(34),
", ElevationDatumCV:  ",CHAR(34),ElevationDatum,CHAR(34),"}"))</f>
        <v>#REF!</v>
      </c>
      <c r="L2785" t="e">
        <f>IF(INDEX(SamplingFeatures[Sampling Feature Type],$A2785)&lt;&gt;"Site","",
CONCATENATE("  - &amp;SiteID",TEXT(SUMPRODUCT(--($L$3:$L2784&lt;&gt;"")),"0000"),
" {","SamplingFeatureID:  *SamplingFeatureID",TEXT($A2785,"0000"),
", SiteTypeCV:  ",CHAR(34),INDEX(Sites[Site Type],$A2785),CHAR(34),
", Latitude:  ",INDEX(Sites[Latitude],$A2785),
", Longitude:  ",INDEX(Sites[Longitude],$A2785),
", SRSName:  ",CHAR(34),LatLonDatum,CHAR(34),"}"))</f>
        <v>#REF!</v>
      </c>
      <c r="M2785" t="e">
        <f>IF(INDEX(SamplingFeatures[Sampling Feature Type],$A2785)&lt;&gt;"Specimen","",
CONCATENATE("  - &amp;SpecimenID",TEXT(SUMPRODUCT(--($M$3:$M2784&lt;&gt;"")),"0000"),
" {","SamplingFeatureID:  *SamplingFeatureID",TEXT($A2785,"0000"),
", SpecimenTypeCV:  ",CHAR(34),INDEX(Specimens[Specimen Type],$A2785),CHAR(34),
", SpecimenMediumCV:  ",INDEX(Specimens[Specimen Medium],$A2785),
", IsFieldSpecimen:  ",CHAR(34),INDEX(Specimens[Is Field Specimen?],$A2785),CHAR(34),"}"))</f>
        <v>#REF!</v>
      </c>
      <c r="N2785" t="e">
        <f>IF(COUNTA(SpatialOffsets[])=0,"", IF(INDEX(SpatialOffsets[Spatial Offset Type],$A2785)="","",
CONCATENATE("  - &amp;SpatialOffsetID",TEXT($A2785,"0000"),
" {","SpatialOffsetTypeCV:  ",CHAR(34),INDEX(SpatialOffsets[Spatial Offset Type],$A2785),CHAR(34),
", Offset1Value:  ",INDEX(SpatialOffsets[Offset 1 Value],$A2785),
", Offset1UnitID:  ",CHAR(34),INDEX(SpatialOffsets[Offset 1 Unit],$A2785),CHAR(34),
", Offset2Value:  ",INDEX(SpatialOffsets[Offset 2 Value],$A2785),
", Offset2UnitID:  ",CHAR(34),INDEX(SpatialOffsets[Offset 2 Unit],$A2785),CHAR(34),
", Offset3Value:  ",INDEX(SpatialOffsets[Offset 3 Value],$A2785),
", Offset3UnitID:  ",CHAR(34),INDEX(SpatialOffsets[Offset 3 Unit],$A2785),CHAR(34),,"}")))</f>
        <v>#REF!</v>
      </c>
      <c r="O2785" t="e">
        <f>IF(COUNTA(RelatedFeatures[])=0,"", IF(INDEX(RelatedFeatures[First Sampling Feature Code],$A2785)="","",
CONCATENATE("  - &amp;RelationID",TEXT($A2785,"0000"),
" {","SamplingFeatureID:  *SamplingFeatureID",TEXT(MATCH(INDEX(RelatedFeatures[First Sampling Feature Code],$A2785),SamplingFeatures[Feature Code],0),"0000"),
", RelationshipTypeCV:  ",CHAR(34),INDEX(RelatedFeatures[Relationship Type],$A2785),CHAR(34),
", RelatedFeatureID: *SamplingFeatureID",TEXT(MATCH(INDEX(RelatedFeatures[Second Sampling Feature Code],$A2785),SamplingFeatures[Feature Code],0),"0000"),
", SpatialOffsetID:  ",IF(INDEX(RelatedFeatures[Offset Number],$A2785)="","",CONCATENATE("*SpatialOffsetID",TEXT(INDEX(RelatedFeatures[Offset Number],$A2785),"0000"))),"}")))</f>
        <v>#REF!</v>
      </c>
      <c r="P2785" t="e">
        <f>IF(INDEX(Methods[Method Type],$A2785)="","",
CONCATENATE("  - &amp;MethodID",TEXT($A2785,"0000"),
" {","MethodTypeCV:  ",CHAR(34),INDEX(Methods[Method Type],$A2785),CHAR(34),
", MethodCode:  ",CHAR(34),INDEX(Methods[Method Code],$A2785),CHAR(34),
", MethodName:  ",CHAR(34),INDEX(Methods[Method Name],$A2785),CHAR(34),
", MethodDescription:  ",CHAR(34),INDEX(Methods[Method Description],$A2785),CHAR(34),
", MethodLink:  ",CHAR(34),INDEX(Methods[Method Link],$A2785),CHAR(34),
", OrganizationID: *OrganizationID",TEXT(MATCH(INDEX(Methods[Organization Name],$A2785),Organizations[Organization Name],0),"0000"),"}"))</f>
        <v>#REF!</v>
      </c>
      <c r="Q2785" t="e">
        <f>IF(INDEX(Variables[Variable Type],$A2785)="","",
CONCATENATE("  - &amp;VariableID",TEXT($A2785,"0000"),
" {","VariableTypeCV:  ",CHAR(34),INDEX(Variables[Variable Type],$A2785),CHAR(34),
", VariableCode:  ",CHAR(34),INDEX(Variables[Variable Code],$A2785),CHAR(34),
", VariableNameCV:  ",CHAR(34),INDEX(Variables[Variable Name],$A2785),CHAR(34),
", VariableDefinition:  ",CHAR(34),INDEX(Variables[Variable Definition],$A2785),CHAR(34),
", SpecciationCV:  ",CHAR(34),INDEX(Variables[Speciation],$A2785),CHAR(34),
", NoDataValue:  ",CHAR(34),INDEX(Variables[No Data Value],$A2785),CHAR(34),"}"))</f>
        <v>#REF!</v>
      </c>
    </row>
    <row r="2786" spans="1:17" x14ac:dyDescent="0.25">
      <c r="A2786">
        <v>2783</v>
      </c>
      <c r="D2786" t="e">
        <f>IF(INDEX(People[First Name],$A2786)="","",
CONCATENATE("  - &amp;PersonID",TEXT($A2786,"0000"),
" {","PersonFirstName:  ",CHAR(34),INDEX(People[First Name],$A2786),CHAR(34),
", PersonMiddleName:  ",CHAR(34),INDEX(People[Middle Name],$A2786),CHAR(34),
", PersonLastName:  ",CHAR(34),INDEX(People[Last Name],$A2786),CHAR(34),"}"))</f>
        <v>#REF!</v>
      </c>
      <c r="E2786" t="e">
        <f>IF(INDEX(Organizations[Organization Type '[CV']],$A2786)="","",
CONCATENATE("  - &amp;OrganizationID",TEXT($A2786,"0000"),
" {","OrganizationTypeCV:  ",CHAR(34),INDEX(Organizations[Organization Type '[CV']],$A2786),CHAR(34),
", OrganizationCode:  ",CHAR(34),INDEX(Organizations[Organization Code],$A2786),CHAR(34),
", OrganizationName:  ",CHAR(34),INDEX(Organizations[Organization Name],$A2786),CHAR(34),
", OrganizationDescription:  ",CHAR(34),INDEX(Organizations[Organization Description],$A2786),CHAR(34),
", OrganizationLink:  ",CHAR(34),INDEX(Organizations[Organization Link],$A2786),CHAR(34),"}"))</f>
        <v>#REF!</v>
      </c>
      <c r="F2786" t="e">
        <f>IF(INDEX(People[First Name],$A2786)="","",
CONCATENATE("  - &amp;AffiliationID",TEXT($A2786,"0000"),
" {PersonID: *PersonID",TEXT($A2786,"0000"),
", OrganizationID: *OrganizationID",TEXT(MATCH(INDEX(People[Organization Name],$A2786),Organizations[Organization Name],0),"0000"),
", IsPrimaryOrganizationContact: , AffiliationStartDate: , AffiliationEndDate: , PrimaryPhone: ",
", PrimaryEmail: ",CHAR(34),INDEX(People[Primary Email],$A2786),CHAR(34),
", PrimaryAddress: ",CHAR(34),INDEX(People[Primary Address],$A2786),CHAR(34),
", PersonLink: }"))</f>
        <v>#REF!</v>
      </c>
      <c r="H2786" t="e">
        <f>IF(COUNTA(CitationInformation)=0,"",IF(INDEX(AuthorList[Author Name],$A2786)="","",
CONCATENATE("  - &amp;AuthorListID",TEXT($A2786,"0000"),
"  {CitationID: *CitationID0001",
", PersonID: *PersonID",TEXT(MATCH(INDEX(AuthorList[Author Name],$A2786),People[Full Name],0),"0000"),
", AuthorOrder: ",INDEX(AuthorList[Author Number],$A2786),"}")))</f>
        <v>#REF!</v>
      </c>
      <c r="K2786" t="e">
        <f>IF(INDEX(SamplingFeatures[Feature Code],$A2786)="","",
CONCATENATE("  - &amp;SamplingFeatureID",TEXT($A2786,"0000"),
" {","SamplingFeatureUUID:  ",CHAR(34),INDEX(SamplingFeatures[Sampling Feature UUID],$A2786),CHAR(34),
", SamplingFeatureTypeCV:  ",CHAR(34),INDEX(SamplingFeatures[Sampling Feature Type],$A2786),CHAR(34),
", SamplingFeatureCode:  ",CHAR(34),INDEX(SamplingFeatures[Feature Code],$A2786),CHAR(34),
", SamplingFeatureName:  ",CHAR(34),INDEX(SamplingFeatures[Feature Name],$A2786),CHAR(34),
", SamplingFeatureDescription:  ",CHAR(34),INDEX(SamplingFeatures[Feature Description],$A2786),CHAR(34),
", SamplingFeatureGeotypeCV:  ",CHAR(34),INDEX(SamplingFeatures[Feature Geo Type],$A2786),CHAR(34),
", FeatureGeometry:  ",CHAR(34),INDEX(SamplingFeatures[Feature Geometry],$A2786),CHAR(34),
", Elevation_m:  ",CHAR(34),INDEX(SamplingFeatures[Elevation_m],$A2786),CHAR(34),
", ElevationDatumCV:  ",CHAR(34),ElevationDatum,CHAR(34),"}"))</f>
        <v>#REF!</v>
      </c>
      <c r="L2786" t="e">
        <f>IF(INDEX(SamplingFeatures[Sampling Feature Type],$A2786)&lt;&gt;"Site","",
CONCATENATE("  - &amp;SiteID",TEXT(SUMPRODUCT(--($L$3:$L2785&lt;&gt;"")),"0000"),
" {","SamplingFeatureID:  *SamplingFeatureID",TEXT($A2786,"0000"),
", SiteTypeCV:  ",CHAR(34),INDEX(Sites[Site Type],$A2786),CHAR(34),
", Latitude:  ",INDEX(Sites[Latitude],$A2786),
", Longitude:  ",INDEX(Sites[Longitude],$A2786),
", SRSName:  ",CHAR(34),LatLonDatum,CHAR(34),"}"))</f>
        <v>#REF!</v>
      </c>
      <c r="M2786" t="e">
        <f>IF(INDEX(SamplingFeatures[Sampling Feature Type],$A2786)&lt;&gt;"Specimen","",
CONCATENATE("  - &amp;SpecimenID",TEXT(SUMPRODUCT(--($M$3:$M2785&lt;&gt;"")),"0000"),
" {","SamplingFeatureID:  *SamplingFeatureID",TEXT($A2786,"0000"),
", SpecimenTypeCV:  ",CHAR(34),INDEX(Specimens[Specimen Type],$A2786),CHAR(34),
", SpecimenMediumCV:  ",INDEX(Specimens[Specimen Medium],$A2786),
", IsFieldSpecimen:  ",CHAR(34),INDEX(Specimens[Is Field Specimen?],$A2786),CHAR(34),"}"))</f>
        <v>#REF!</v>
      </c>
      <c r="N2786" t="e">
        <f>IF(COUNTA(SpatialOffsets[])=0,"", IF(INDEX(SpatialOffsets[Spatial Offset Type],$A2786)="","",
CONCATENATE("  - &amp;SpatialOffsetID",TEXT($A2786,"0000"),
" {","SpatialOffsetTypeCV:  ",CHAR(34),INDEX(SpatialOffsets[Spatial Offset Type],$A2786),CHAR(34),
", Offset1Value:  ",INDEX(SpatialOffsets[Offset 1 Value],$A2786),
", Offset1UnitID:  ",CHAR(34),INDEX(SpatialOffsets[Offset 1 Unit],$A2786),CHAR(34),
", Offset2Value:  ",INDEX(SpatialOffsets[Offset 2 Value],$A2786),
", Offset2UnitID:  ",CHAR(34),INDEX(SpatialOffsets[Offset 2 Unit],$A2786),CHAR(34),
", Offset3Value:  ",INDEX(SpatialOffsets[Offset 3 Value],$A2786),
", Offset3UnitID:  ",CHAR(34),INDEX(SpatialOffsets[Offset 3 Unit],$A2786),CHAR(34),,"}")))</f>
        <v>#REF!</v>
      </c>
      <c r="O2786" t="e">
        <f>IF(COUNTA(RelatedFeatures[])=0,"", IF(INDEX(RelatedFeatures[First Sampling Feature Code],$A2786)="","",
CONCATENATE("  - &amp;RelationID",TEXT($A2786,"0000"),
" {","SamplingFeatureID:  *SamplingFeatureID",TEXT(MATCH(INDEX(RelatedFeatures[First Sampling Feature Code],$A2786),SamplingFeatures[Feature Code],0),"0000"),
", RelationshipTypeCV:  ",CHAR(34),INDEX(RelatedFeatures[Relationship Type],$A2786),CHAR(34),
", RelatedFeatureID: *SamplingFeatureID",TEXT(MATCH(INDEX(RelatedFeatures[Second Sampling Feature Code],$A2786),SamplingFeatures[Feature Code],0),"0000"),
", SpatialOffsetID:  ",IF(INDEX(RelatedFeatures[Offset Number],$A2786)="","",CONCATENATE("*SpatialOffsetID",TEXT(INDEX(RelatedFeatures[Offset Number],$A2786),"0000"))),"}")))</f>
        <v>#REF!</v>
      </c>
      <c r="P2786" t="e">
        <f>IF(INDEX(Methods[Method Type],$A2786)="","",
CONCATENATE("  - &amp;MethodID",TEXT($A2786,"0000"),
" {","MethodTypeCV:  ",CHAR(34),INDEX(Methods[Method Type],$A2786),CHAR(34),
", MethodCode:  ",CHAR(34),INDEX(Methods[Method Code],$A2786),CHAR(34),
", MethodName:  ",CHAR(34),INDEX(Methods[Method Name],$A2786),CHAR(34),
", MethodDescription:  ",CHAR(34),INDEX(Methods[Method Description],$A2786),CHAR(34),
", MethodLink:  ",CHAR(34),INDEX(Methods[Method Link],$A2786),CHAR(34),
", OrganizationID: *OrganizationID",TEXT(MATCH(INDEX(Methods[Organization Name],$A2786),Organizations[Organization Name],0),"0000"),"}"))</f>
        <v>#REF!</v>
      </c>
      <c r="Q2786" t="e">
        <f>IF(INDEX(Variables[Variable Type],$A2786)="","",
CONCATENATE("  - &amp;VariableID",TEXT($A2786,"0000"),
" {","VariableTypeCV:  ",CHAR(34),INDEX(Variables[Variable Type],$A2786),CHAR(34),
", VariableCode:  ",CHAR(34),INDEX(Variables[Variable Code],$A2786),CHAR(34),
", VariableNameCV:  ",CHAR(34),INDEX(Variables[Variable Name],$A2786),CHAR(34),
", VariableDefinition:  ",CHAR(34),INDEX(Variables[Variable Definition],$A2786),CHAR(34),
", SpecciationCV:  ",CHAR(34),INDEX(Variables[Speciation],$A2786),CHAR(34),
", NoDataValue:  ",CHAR(34),INDEX(Variables[No Data Value],$A2786),CHAR(34),"}"))</f>
        <v>#REF!</v>
      </c>
    </row>
    <row r="2787" spans="1:17" x14ac:dyDescent="0.25">
      <c r="A2787">
        <v>2784</v>
      </c>
      <c r="D2787" t="e">
        <f>IF(INDEX(People[First Name],$A2787)="","",
CONCATENATE("  - &amp;PersonID",TEXT($A2787,"0000"),
" {","PersonFirstName:  ",CHAR(34),INDEX(People[First Name],$A2787),CHAR(34),
", PersonMiddleName:  ",CHAR(34),INDEX(People[Middle Name],$A2787),CHAR(34),
", PersonLastName:  ",CHAR(34),INDEX(People[Last Name],$A2787),CHAR(34),"}"))</f>
        <v>#REF!</v>
      </c>
      <c r="E2787" t="e">
        <f>IF(INDEX(Organizations[Organization Type '[CV']],$A2787)="","",
CONCATENATE("  - &amp;OrganizationID",TEXT($A2787,"0000"),
" {","OrganizationTypeCV:  ",CHAR(34),INDEX(Organizations[Organization Type '[CV']],$A2787),CHAR(34),
", OrganizationCode:  ",CHAR(34),INDEX(Organizations[Organization Code],$A2787),CHAR(34),
", OrganizationName:  ",CHAR(34),INDEX(Organizations[Organization Name],$A2787),CHAR(34),
", OrganizationDescription:  ",CHAR(34),INDEX(Organizations[Organization Description],$A2787),CHAR(34),
", OrganizationLink:  ",CHAR(34),INDEX(Organizations[Organization Link],$A2787),CHAR(34),"}"))</f>
        <v>#REF!</v>
      </c>
      <c r="F2787" t="e">
        <f>IF(INDEX(People[First Name],$A2787)="","",
CONCATENATE("  - &amp;AffiliationID",TEXT($A2787,"0000"),
" {PersonID: *PersonID",TEXT($A2787,"0000"),
", OrganizationID: *OrganizationID",TEXT(MATCH(INDEX(People[Organization Name],$A2787),Organizations[Organization Name],0),"0000"),
", IsPrimaryOrganizationContact: , AffiliationStartDate: , AffiliationEndDate: , PrimaryPhone: ",
", PrimaryEmail: ",CHAR(34),INDEX(People[Primary Email],$A2787),CHAR(34),
", PrimaryAddress: ",CHAR(34),INDEX(People[Primary Address],$A2787),CHAR(34),
", PersonLink: }"))</f>
        <v>#REF!</v>
      </c>
      <c r="H2787" t="e">
        <f>IF(COUNTA(CitationInformation)=0,"",IF(INDEX(AuthorList[Author Name],$A2787)="","",
CONCATENATE("  - &amp;AuthorListID",TEXT($A2787,"0000"),
"  {CitationID: *CitationID0001",
", PersonID: *PersonID",TEXT(MATCH(INDEX(AuthorList[Author Name],$A2787),People[Full Name],0),"0000"),
", AuthorOrder: ",INDEX(AuthorList[Author Number],$A2787),"}")))</f>
        <v>#REF!</v>
      </c>
      <c r="K2787" t="e">
        <f>IF(INDEX(SamplingFeatures[Feature Code],$A2787)="","",
CONCATENATE("  - &amp;SamplingFeatureID",TEXT($A2787,"0000"),
" {","SamplingFeatureUUID:  ",CHAR(34),INDEX(SamplingFeatures[Sampling Feature UUID],$A2787),CHAR(34),
", SamplingFeatureTypeCV:  ",CHAR(34),INDEX(SamplingFeatures[Sampling Feature Type],$A2787),CHAR(34),
", SamplingFeatureCode:  ",CHAR(34),INDEX(SamplingFeatures[Feature Code],$A2787),CHAR(34),
", SamplingFeatureName:  ",CHAR(34),INDEX(SamplingFeatures[Feature Name],$A2787),CHAR(34),
", SamplingFeatureDescription:  ",CHAR(34),INDEX(SamplingFeatures[Feature Description],$A2787),CHAR(34),
", SamplingFeatureGeotypeCV:  ",CHAR(34),INDEX(SamplingFeatures[Feature Geo Type],$A2787),CHAR(34),
", FeatureGeometry:  ",CHAR(34),INDEX(SamplingFeatures[Feature Geometry],$A2787),CHAR(34),
", Elevation_m:  ",CHAR(34),INDEX(SamplingFeatures[Elevation_m],$A2787),CHAR(34),
", ElevationDatumCV:  ",CHAR(34),ElevationDatum,CHAR(34),"}"))</f>
        <v>#REF!</v>
      </c>
      <c r="L2787" t="e">
        <f>IF(INDEX(SamplingFeatures[Sampling Feature Type],$A2787)&lt;&gt;"Site","",
CONCATENATE("  - &amp;SiteID",TEXT(SUMPRODUCT(--($L$3:$L2786&lt;&gt;"")),"0000"),
" {","SamplingFeatureID:  *SamplingFeatureID",TEXT($A2787,"0000"),
", SiteTypeCV:  ",CHAR(34),INDEX(Sites[Site Type],$A2787),CHAR(34),
", Latitude:  ",INDEX(Sites[Latitude],$A2787),
", Longitude:  ",INDEX(Sites[Longitude],$A2787),
", SRSName:  ",CHAR(34),LatLonDatum,CHAR(34),"}"))</f>
        <v>#REF!</v>
      </c>
      <c r="M2787" t="e">
        <f>IF(INDEX(SamplingFeatures[Sampling Feature Type],$A2787)&lt;&gt;"Specimen","",
CONCATENATE("  - &amp;SpecimenID",TEXT(SUMPRODUCT(--($M$3:$M2786&lt;&gt;"")),"0000"),
" {","SamplingFeatureID:  *SamplingFeatureID",TEXT($A2787,"0000"),
", SpecimenTypeCV:  ",CHAR(34),INDEX(Specimens[Specimen Type],$A2787),CHAR(34),
", SpecimenMediumCV:  ",INDEX(Specimens[Specimen Medium],$A2787),
", IsFieldSpecimen:  ",CHAR(34),INDEX(Specimens[Is Field Specimen?],$A2787),CHAR(34),"}"))</f>
        <v>#REF!</v>
      </c>
      <c r="N2787" t="e">
        <f>IF(COUNTA(SpatialOffsets[])=0,"", IF(INDEX(SpatialOffsets[Spatial Offset Type],$A2787)="","",
CONCATENATE("  - &amp;SpatialOffsetID",TEXT($A2787,"0000"),
" {","SpatialOffsetTypeCV:  ",CHAR(34),INDEX(SpatialOffsets[Spatial Offset Type],$A2787),CHAR(34),
", Offset1Value:  ",INDEX(SpatialOffsets[Offset 1 Value],$A2787),
", Offset1UnitID:  ",CHAR(34),INDEX(SpatialOffsets[Offset 1 Unit],$A2787),CHAR(34),
", Offset2Value:  ",INDEX(SpatialOffsets[Offset 2 Value],$A2787),
", Offset2UnitID:  ",CHAR(34),INDEX(SpatialOffsets[Offset 2 Unit],$A2787),CHAR(34),
", Offset3Value:  ",INDEX(SpatialOffsets[Offset 3 Value],$A2787),
", Offset3UnitID:  ",CHAR(34),INDEX(SpatialOffsets[Offset 3 Unit],$A2787),CHAR(34),,"}")))</f>
        <v>#REF!</v>
      </c>
      <c r="O2787" t="e">
        <f>IF(COUNTA(RelatedFeatures[])=0,"", IF(INDEX(RelatedFeatures[First Sampling Feature Code],$A2787)="","",
CONCATENATE("  - &amp;RelationID",TEXT($A2787,"0000"),
" {","SamplingFeatureID:  *SamplingFeatureID",TEXT(MATCH(INDEX(RelatedFeatures[First Sampling Feature Code],$A2787),SamplingFeatures[Feature Code],0),"0000"),
", RelationshipTypeCV:  ",CHAR(34),INDEX(RelatedFeatures[Relationship Type],$A2787),CHAR(34),
", RelatedFeatureID: *SamplingFeatureID",TEXT(MATCH(INDEX(RelatedFeatures[Second Sampling Feature Code],$A2787),SamplingFeatures[Feature Code],0),"0000"),
", SpatialOffsetID:  ",IF(INDEX(RelatedFeatures[Offset Number],$A2787)="","",CONCATENATE("*SpatialOffsetID",TEXT(INDEX(RelatedFeatures[Offset Number],$A2787),"0000"))),"}")))</f>
        <v>#REF!</v>
      </c>
      <c r="P2787" t="e">
        <f>IF(INDEX(Methods[Method Type],$A2787)="","",
CONCATENATE("  - &amp;MethodID",TEXT($A2787,"0000"),
" {","MethodTypeCV:  ",CHAR(34),INDEX(Methods[Method Type],$A2787),CHAR(34),
", MethodCode:  ",CHAR(34),INDEX(Methods[Method Code],$A2787),CHAR(34),
", MethodName:  ",CHAR(34),INDEX(Methods[Method Name],$A2787),CHAR(34),
", MethodDescription:  ",CHAR(34),INDEX(Methods[Method Description],$A2787),CHAR(34),
", MethodLink:  ",CHAR(34),INDEX(Methods[Method Link],$A2787),CHAR(34),
", OrganizationID: *OrganizationID",TEXT(MATCH(INDEX(Methods[Organization Name],$A2787),Organizations[Organization Name],0),"0000"),"}"))</f>
        <v>#REF!</v>
      </c>
      <c r="Q2787" t="e">
        <f>IF(INDEX(Variables[Variable Type],$A2787)="","",
CONCATENATE("  - &amp;VariableID",TEXT($A2787,"0000"),
" {","VariableTypeCV:  ",CHAR(34),INDEX(Variables[Variable Type],$A2787),CHAR(34),
", VariableCode:  ",CHAR(34),INDEX(Variables[Variable Code],$A2787),CHAR(34),
", VariableNameCV:  ",CHAR(34),INDEX(Variables[Variable Name],$A2787),CHAR(34),
", VariableDefinition:  ",CHAR(34),INDEX(Variables[Variable Definition],$A2787),CHAR(34),
", SpecciationCV:  ",CHAR(34),INDEX(Variables[Speciation],$A2787),CHAR(34),
", NoDataValue:  ",CHAR(34),INDEX(Variables[No Data Value],$A2787),CHAR(34),"}"))</f>
        <v>#REF!</v>
      </c>
    </row>
    <row r="2788" spans="1:17" x14ac:dyDescent="0.25">
      <c r="A2788">
        <v>2785</v>
      </c>
      <c r="D2788" t="e">
        <f>IF(INDEX(People[First Name],$A2788)="","",
CONCATENATE("  - &amp;PersonID",TEXT($A2788,"0000"),
" {","PersonFirstName:  ",CHAR(34),INDEX(People[First Name],$A2788),CHAR(34),
", PersonMiddleName:  ",CHAR(34),INDEX(People[Middle Name],$A2788),CHAR(34),
", PersonLastName:  ",CHAR(34),INDEX(People[Last Name],$A2788),CHAR(34),"}"))</f>
        <v>#REF!</v>
      </c>
      <c r="E2788" t="e">
        <f>IF(INDEX(Organizations[Organization Type '[CV']],$A2788)="","",
CONCATENATE("  - &amp;OrganizationID",TEXT($A2788,"0000"),
" {","OrganizationTypeCV:  ",CHAR(34),INDEX(Organizations[Organization Type '[CV']],$A2788),CHAR(34),
", OrganizationCode:  ",CHAR(34),INDEX(Organizations[Organization Code],$A2788),CHAR(34),
", OrganizationName:  ",CHAR(34),INDEX(Organizations[Organization Name],$A2788),CHAR(34),
", OrganizationDescription:  ",CHAR(34),INDEX(Organizations[Organization Description],$A2788),CHAR(34),
", OrganizationLink:  ",CHAR(34),INDEX(Organizations[Organization Link],$A2788),CHAR(34),"}"))</f>
        <v>#REF!</v>
      </c>
      <c r="F2788" t="e">
        <f>IF(INDEX(People[First Name],$A2788)="","",
CONCATENATE("  - &amp;AffiliationID",TEXT($A2788,"0000"),
" {PersonID: *PersonID",TEXT($A2788,"0000"),
", OrganizationID: *OrganizationID",TEXT(MATCH(INDEX(People[Organization Name],$A2788),Organizations[Organization Name],0),"0000"),
", IsPrimaryOrganizationContact: , AffiliationStartDate: , AffiliationEndDate: , PrimaryPhone: ",
", PrimaryEmail: ",CHAR(34),INDEX(People[Primary Email],$A2788),CHAR(34),
", PrimaryAddress: ",CHAR(34),INDEX(People[Primary Address],$A2788),CHAR(34),
", PersonLink: }"))</f>
        <v>#REF!</v>
      </c>
      <c r="H2788" t="e">
        <f>IF(COUNTA(CitationInformation)=0,"",IF(INDEX(AuthorList[Author Name],$A2788)="","",
CONCATENATE("  - &amp;AuthorListID",TEXT($A2788,"0000"),
"  {CitationID: *CitationID0001",
", PersonID: *PersonID",TEXT(MATCH(INDEX(AuthorList[Author Name],$A2788),People[Full Name],0),"0000"),
", AuthorOrder: ",INDEX(AuthorList[Author Number],$A2788),"}")))</f>
        <v>#REF!</v>
      </c>
      <c r="K2788" t="e">
        <f>IF(INDEX(SamplingFeatures[Feature Code],$A2788)="","",
CONCATENATE("  - &amp;SamplingFeatureID",TEXT($A2788,"0000"),
" {","SamplingFeatureUUID:  ",CHAR(34),INDEX(SamplingFeatures[Sampling Feature UUID],$A2788),CHAR(34),
", SamplingFeatureTypeCV:  ",CHAR(34),INDEX(SamplingFeatures[Sampling Feature Type],$A2788),CHAR(34),
", SamplingFeatureCode:  ",CHAR(34),INDEX(SamplingFeatures[Feature Code],$A2788),CHAR(34),
", SamplingFeatureName:  ",CHAR(34),INDEX(SamplingFeatures[Feature Name],$A2788),CHAR(34),
", SamplingFeatureDescription:  ",CHAR(34),INDEX(SamplingFeatures[Feature Description],$A2788),CHAR(34),
", SamplingFeatureGeotypeCV:  ",CHAR(34),INDEX(SamplingFeatures[Feature Geo Type],$A2788),CHAR(34),
", FeatureGeometry:  ",CHAR(34),INDEX(SamplingFeatures[Feature Geometry],$A2788),CHAR(34),
", Elevation_m:  ",CHAR(34),INDEX(SamplingFeatures[Elevation_m],$A2788),CHAR(34),
", ElevationDatumCV:  ",CHAR(34),ElevationDatum,CHAR(34),"}"))</f>
        <v>#REF!</v>
      </c>
      <c r="L2788" t="e">
        <f>IF(INDEX(SamplingFeatures[Sampling Feature Type],$A2788)&lt;&gt;"Site","",
CONCATENATE("  - &amp;SiteID",TEXT(SUMPRODUCT(--($L$3:$L2787&lt;&gt;"")),"0000"),
" {","SamplingFeatureID:  *SamplingFeatureID",TEXT($A2788,"0000"),
", SiteTypeCV:  ",CHAR(34),INDEX(Sites[Site Type],$A2788),CHAR(34),
", Latitude:  ",INDEX(Sites[Latitude],$A2788),
", Longitude:  ",INDEX(Sites[Longitude],$A2788),
", SRSName:  ",CHAR(34),LatLonDatum,CHAR(34),"}"))</f>
        <v>#REF!</v>
      </c>
      <c r="M2788" t="e">
        <f>IF(INDEX(SamplingFeatures[Sampling Feature Type],$A2788)&lt;&gt;"Specimen","",
CONCATENATE("  - &amp;SpecimenID",TEXT(SUMPRODUCT(--($M$3:$M2787&lt;&gt;"")),"0000"),
" {","SamplingFeatureID:  *SamplingFeatureID",TEXT($A2788,"0000"),
", SpecimenTypeCV:  ",CHAR(34),INDEX(Specimens[Specimen Type],$A2788),CHAR(34),
", SpecimenMediumCV:  ",INDEX(Specimens[Specimen Medium],$A2788),
", IsFieldSpecimen:  ",CHAR(34),INDEX(Specimens[Is Field Specimen?],$A2788),CHAR(34),"}"))</f>
        <v>#REF!</v>
      </c>
      <c r="N2788" t="e">
        <f>IF(COUNTA(SpatialOffsets[])=0,"", IF(INDEX(SpatialOffsets[Spatial Offset Type],$A2788)="","",
CONCATENATE("  - &amp;SpatialOffsetID",TEXT($A2788,"0000"),
" {","SpatialOffsetTypeCV:  ",CHAR(34),INDEX(SpatialOffsets[Spatial Offset Type],$A2788),CHAR(34),
", Offset1Value:  ",INDEX(SpatialOffsets[Offset 1 Value],$A2788),
", Offset1UnitID:  ",CHAR(34),INDEX(SpatialOffsets[Offset 1 Unit],$A2788),CHAR(34),
", Offset2Value:  ",INDEX(SpatialOffsets[Offset 2 Value],$A2788),
", Offset2UnitID:  ",CHAR(34),INDEX(SpatialOffsets[Offset 2 Unit],$A2788),CHAR(34),
", Offset3Value:  ",INDEX(SpatialOffsets[Offset 3 Value],$A2788),
", Offset3UnitID:  ",CHAR(34),INDEX(SpatialOffsets[Offset 3 Unit],$A2788),CHAR(34),,"}")))</f>
        <v>#REF!</v>
      </c>
      <c r="O2788" t="e">
        <f>IF(COUNTA(RelatedFeatures[])=0,"", IF(INDEX(RelatedFeatures[First Sampling Feature Code],$A2788)="","",
CONCATENATE("  - &amp;RelationID",TEXT($A2788,"0000"),
" {","SamplingFeatureID:  *SamplingFeatureID",TEXT(MATCH(INDEX(RelatedFeatures[First Sampling Feature Code],$A2788),SamplingFeatures[Feature Code],0),"0000"),
", RelationshipTypeCV:  ",CHAR(34),INDEX(RelatedFeatures[Relationship Type],$A2788),CHAR(34),
", RelatedFeatureID: *SamplingFeatureID",TEXT(MATCH(INDEX(RelatedFeatures[Second Sampling Feature Code],$A2788),SamplingFeatures[Feature Code],0),"0000"),
", SpatialOffsetID:  ",IF(INDEX(RelatedFeatures[Offset Number],$A2788)="","",CONCATENATE("*SpatialOffsetID",TEXT(INDEX(RelatedFeatures[Offset Number],$A2788),"0000"))),"}")))</f>
        <v>#REF!</v>
      </c>
      <c r="P2788" t="e">
        <f>IF(INDEX(Methods[Method Type],$A2788)="","",
CONCATENATE("  - &amp;MethodID",TEXT($A2788,"0000"),
" {","MethodTypeCV:  ",CHAR(34),INDEX(Methods[Method Type],$A2788),CHAR(34),
", MethodCode:  ",CHAR(34),INDEX(Methods[Method Code],$A2788),CHAR(34),
", MethodName:  ",CHAR(34),INDEX(Methods[Method Name],$A2788),CHAR(34),
", MethodDescription:  ",CHAR(34),INDEX(Methods[Method Description],$A2788),CHAR(34),
", MethodLink:  ",CHAR(34),INDEX(Methods[Method Link],$A2788),CHAR(34),
", OrganizationID: *OrganizationID",TEXT(MATCH(INDEX(Methods[Organization Name],$A2788),Organizations[Organization Name],0),"0000"),"}"))</f>
        <v>#REF!</v>
      </c>
      <c r="Q2788" t="e">
        <f>IF(INDEX(Variables[Variable Type],$A2788)="","",
CONCATENATE("  - &amp;VariableID",TEXT($A2788,"0000"),
" {","VariableTypeCV:  ",CHAR(34),INDEX(Variables[Variable Type],$A2788),CHAR(34),
", VariableCode:  ",CHAR(34),INDEX(Variables[Variable Code],$A2788),CHAR(34),
", VariableNameCV:  ",CHAR(34),INDEX(Variables[Variable Name],$A2788),CHAR(34),
", VariableDefinition:  ",CHAR(34),INDEX(Variables[Variable Definition],$A2788),CHAR(34),
", SpecciationCV:  ",CHAR(34),INDEX(Variables[Speciation],$A2788),CHAR(34),
", NoDataValue:  ",CHAR(34),INDEX(Variables[No Data Value],$A2788),CHAR(34),"}"))</f>
        <v>#REF!</v>
      </c>
    </row>
    <row r="2789" spans="1:17" x14ac:dyDescent="0.25">
      <c r="A2789">
        <v>2786</v>
      </c>
      <c r="D2789" t="e">
        <f>IF(INDEX(People[First Name],$A2789)="","",
CONCATENATE("  - &amp;PersonID",TEXT($A2789,"0000"),
" {","PersonFirstName:  ",CHAR(34),INDEX(People[First Name],$A2789),CHAR(34),
", PersonMiddleName:  ",CHAR(34),INDEX(People[Middle Name],$A2789),CHAR(34),
", PersonLastName:  ",CHAR(34),INDEX(People[Last Name],$A2789),CHAR(34),"}"))</f>
        <v>#REF!</v>
      </c>
      <c r="E2789" t="e">
        <f>IF(INDEX(Organizations[Organization Type '[CV']],$A2789)="","",
CONCATENATE("  - &amp;OrganizationID",TEXT($A2789,"0000"),
" {","OrganizationTypeCV:  ",CHAR(34),INDEX(Organizations[Organization Type '[CV']],$A2789),CHAR(34),
", OrganizationCode:  ",CHAR(34),INDEX(Organizations[Organization Code],$A2789),CHAR(34),
", OrganizationName:  ",CHAR(34),INDEX(Organizations[Organization Name],$A2789),CHAR(34),
", OrganizationDescription:  ",CHAR(34),INDEX(Organizations[Organization Description],$A2789),CHAR(34),
", OrganizationLink:  ",CHAR(34),INDEX(Organizations[Organization Link],$A2789),CHAR(34),"}"))</f>
        <v>#REF!</v>
      </c>
      <c r="F2789" t="e">
        <f>IF(INDEX(People[First Name],$A2789)="","",
CONCATENATE("  - &amp;AffiliationID",TEXT($A2789,"0000"),
" {PersonID: *PersonID",TEXT($A2789,"0000"),
", OrganizationID: *OrganizationID",TEXT(MATCH(INDEX(People[Organization Name],$A2789),Organizations[Organization Name],0),"0000"),
", IsPrimaryOrganizationContact: , AffiliationStartDate: , AffiliationEndDate: , PrimaryPhone: ",
", PrimaryEmail: ",CHAR(34),INDEX(People[Primary Email],$A2789),CHAR(34),
", PrimaryAddress: ",CHAR(34),INDEX(People[Primary Address],$A2789),CHAR(34),
", PersonLink: }"))</f>
        <v>#REF!</v>
      </c>
      <c r="H2789" t="e">
        <f>IF(COUNTA(CitationInformation)=0,"",IF(INDEX(AuthorList[Author Name],$A2789)="","",
CONCATENATE("  - &amp;AuthorListID",TEXT($A2789,"0000"),
"  {CitationID: *CitationID0001",
", PersonID: *PersonID",TEXT(MATCH(INDEX(AuthorList[Author Name],$A2789),People[Full Name],0),"0000"),
", AuthorOrder: ",INDEX(AuthorList[Author Number],$A2789),"}")))</f>
        <v>#REF!</v>
      </c>
      <c r="K2789" t="e">
        <f>IF(INDEX(SamplingFeatures[Feature Code],$A2789)="","",
CONCATENATE("  - &amp;SamplingFeatureID",TEXT($A2789,"0000"),
" {","SamplingFeatureUUID:  ",CHAR(34),INDEX(SamplingFeatures[Sampling Feature UUID],$A2789),CHAR(34),
", SamplingFeatureTypeCV:  ",CHAR(34),INDEX(SamplingFeatures[Sampling Feature Type],$A2789),CHAR(34),
", SamplingFeatureCode:  ",CHAR(34),INDEX(SamplingFeatures[Feature Code],$A2789),CHAR(34),
", SamplingFeatureName:  ",CHAR(34),INDEX(SamplingFeatures[Feature Name],$A2789),CHAR(34),
", SamplingFeatureDescription:  ",CHAR(34),INDEX(SamplingFeatures[Feature Description],$A2789),CHAR(34),
", SamplingFeatureGeotypeCV:  ",CHAR(34),INDEX(SamplingFeatures[Feature Geo Type],$A2789),CHAR(34),
", FeatureGeometry:  ",CHAR(34),INDEX(SamplingFeatures[Feature Geometry],$A2789),CHAR(34),
", Elevation_m:  ",CHAR(34),INDEX(SamplingFeatures[Elevation_m],$A2789),CHAR(34),
", ElevationDatumCV:  ",CHAR(34),ElevationDatum,CHAR(34),"}"))</f>
        <v>#REF!</v>
      </c>
      <c r="L2789" t="e">
        <f>IF(INDEX(SamplingFeatures[Sampling Feature Type],$A2789)&lt;&gt;"Site","",
CONCATENATE("  - &amp;SiteID",TEXT(SUMPRODUCT(--($L$3:$L2788&lt;&gt;"")),"0000"),
" {","SamplingFeatureID:  *SamplingFeatureID",TEXT($A2789,"0000"),
", SiteTypeCV:  ",CHAR(34),INDEX(Sites[Site Type],$A2789),CHAR(34),
", Latitude:  ",INDEX(Sites[Latitude],$A2789),
", Longitude:  ",INDEX(Sites[Longitude],$A2789),
", SRSName:  ",CHAR(34),LatLonDatum,CHAR(34),"}"))</f>
        <v>#REF!</v>
      </c>
      <c r="M2789" t="e">
        <f>IF(INDEX(SamplingFeatures[Sampling Feature Type],$A2789)&lt;&gt;"Specimen","",
CONCATENATE("  - &amp;SpecimenID",TEXT(SUMPRODUCT(--($M$3:$M2788&lt;&gt;"")),"0000"),
" {","SamplingFeatureID:  *SamplingFeatureID",TEXT($A2789,"0000"),
", SpecimenTypeCV:  ",CHAR(34),INDEX(Specimens[Specimen Type],$A2789),CHAR(34),
", SpecimenMediumCV:  ",INDEX(Specimens[Specimen Medium],$A2789),
", IsFieldSpecimen:  ",CHAR(34),INDEX(Specimens[Is Field Specimen?],$A2789),CHAR(34),"}"))</f>
        <v>#REF!</v>
      </c>
      <c r="N2789" t="e">
        <f>IF(COUNTA(SpatialOffsets[])=0,"", IF(INDEX(SpatialOffsets[Spatial Offset Type],$A2789)="","",
CONCATENATE("  - &amp;SpatialOffsetID",TEXT($A2789,"0000"),
" {","SpatialOffsetTypeCV:  ",CHAR(34),INDEX(SpatialOffsets[Spatial Offset Type],$A2789),CHAR(34),
", Offset1Value:  ",INDEX(SpatialOffsets[Offset 1 Value],$A2789),
", Offset1UnitID:  ",CHAR(34),INDEX(SpatialOffsets[Offset 1 Unit],$A2789),CHAR(34),
", Offset2Value:  ",INDEX(SpatialOffsets[Offset 2 Value],$A2789),
", Offset2UnitID:  ",CHAR(34),INDEX(SpatialOffsets[Offset 2 Unit],$A2789),CHAR(34),
", Offset3Value:  ",INDEX(SpatialOffsets[Offset 3 Value],$A2789),
", Offset3UnitID:  ",CHAR(34),INDEX(SpatialOffsets[Offset 3 Unit],$A2789),CHAR(34),,"}")))</f>
        <v>#REF!</v>
      </c>
      <c r="O2789" t="e">
        <f>IF(COUNTA(RelatedFeatures[])=0,"", IF(INDEX(RelatedFeatures[First Sampling Feature Code],$A2789)="","",
CONCATENATE("  - &amp;RelationID",TEXT($A2789,"0000"),
" {","SamplingFeatureID:  *SamplingFeatureID",TEXT(MATCH(INDEX(RelatedFeatures[First Sampling Feature Code],$A2789),SamplingFeatures[Feature Code],0),"0000"),
", RelationshipTypeCV:  ",CHAR(34),INDEX(RelatedFeatures[Relationship Type],$A2789),CHAR(34),
", RelatedFeatureID: *SamplingFeatureID",TEXT(MATCH(INDEX(RelatedFeatures[Second Sampling Feature Code],$A2789),SamplingFeatures[Feature Code],0),"0000"),
", SpatialOffsetID:  ",IF(INDEX(RelatedFeatures[Offset Number],$A2789)="","",CONCATENATE("*SpatialOffsetID",TEXT(INDEX(RelatedFeatures[Offset Number],$A2789),"0000"))),"}")))</f>
        <v>#REF!</v>
      </c>
      <c r="P2789" t="e">
        <f>IF(INDEX(Methods[Method Type],$A2789)="","",
CONCATENATE("  - &amp;MethodID",TEXT($A2789,"0000"),
" {","MethodTypeCV:  ",CHAR(34),INDEX(Methods[Method Type],$A2789),CHAR(34),
", MethodCode:  ",CHAR(34),INDEX(Methods[Method Code],$A2789),CHAR(34),
", MethodName:  ",CHAR(34),INDEX(Methods[Method Name],$A2789),CHAR(34),
", MethodDescription:  ",CHAR(34),INDEX(Methods[Method Description],$A2789),CHAR(34),
", MethodLink:  ",CHAR(34),INDEX(Methods[Method Link],$A2789),CHAR(34),
", OrganizationID: *OrganizationID",TEXT(MATCH(INDEX(Methods[Organization Name],$A2789),Organizations[Organization Name],0),"0000"),"}"))</f>
        <v>#REF!</v>
      </c>
      <c r="Q2789" t="e">
        <f>IF(INDEX(Variables[Variable Type],$A2789)="","",
CONCATENATE("  - &amp;VariableID",TEXT($A2789,"0000"),
" {","VariableTypeCV:  ",CHAR(34),INDEX(Variables[Variable Type],$A2789),CHAR(34),
", VariableCode:  ",CHAR(34),INDEX(Variables[Variable Code],$A2789),CHAR(34),
", VariableNameCV:  ",CHAR(34),INDEX(Variables[Variable Name],$A2789),CHAR(34),
", VariableDefinition:  ",CHAR(34),INDEX(Variables[Variable Definition],$A2789),CHAR(34),
", SpecciationCV:  ",CHAR(34),INDEX(Variables[Speciation],$A2789),CHAR(34),
", NoDataValue:  ",CHAR(34),INDEX(Variables[No Data Value],$A2789),CHAR(34),"}"))</f>
        <v>#REF!</v>
      </c>
    </row>
    <row r="2790" spans="1:17" x14ac:dyDescent="0.25">
      <c r="A2790">
        <v>2787</v>
      </c>
      <c r="D2790" t="e">
        <f>IF(INDEX(People[First Name],$A2790)="","",
CONCATENATE("  - &amp;PersonID",TEXT($A2790,"0000"),
" {","PersonFirstName:  ",CHAR(34),INDEX(People[First Name],$A2790),CHAR(34),
", PersonMiddleName:  ",CHAR(34),INDEX(People[Middle Name],$A2790),CHAR(34),
", PersonLastName:  ",CHAR(34),INDEX(People[Last Name],$A2790),CHAR(34),"}"))</f>
        <v>#REF!</v>
      </c>
      <c r="E2790" t="e">
        <f>IF(INDEX(Organizations[Organization Type '[CV']],$A2790)="","",
CONCATENATE("  - &amp;OrganizationID",TEXT($A2790,"0000"),
" {","OrganizationTypeCV:  ",CHAR(34),INDEX(Organizations[Organization Type '[CV']],$A2790),CHAR(34),
", OrganizationCode:  ",CHAR(34),INDEX(Organizations[Organization Code],$A2790),CHAR(34),
", OrganizationName:  ",CHAR(34),INDEX(Organizations[Organization Name],$A2790),CHAR(34),
", OrganizationDescription:  ",CHAR(34),INDEX(Organizations[Organization Description],$A2790),CHAR(34),
", OrganizationLink:  ",CHAR(34),INDEX(Organizations[Organization Link],$A2790),CHAR(34),"}"))</f>
        <v>#REF!</v>
      </c>
      <c r="F2790" t="e">
        <f>IF(INDEX(People[First Name],$A2790)="","",
CONCATENATE("  - &amp;AffiliationID",TEXT($A2790,"0000"),
" {PersonID: *PersonID",TEXT($A2790,"0000"),
", OrganizationID: *OrganizationID",TEXT(MATCH(INDEX(People[Organization Name],$A2790),Organizations[Organization Name],0),"0000"),
", IsPrimaryOrganizationContact: , AffiliationStartDate: , AffiliationEndDate: , PrimaryPhone: ",
", PrimaryEmail: ",CHAR(34),INDEX(People[Primary Email],$A2790),CHAR(34),
", PrimaryAddress: ",CHAR(34),INDEX(People[Primary Address],$A2790),CHAR(34),
", PersonLink: }"))</f>
        <v>#REF!</v>
      </c>
      <c r="H2790" t="e">
        <f>IF(COUNTA(CitationInformation)=0,"",IF(INDEX(AuthorList[Author Name],$A2790)="","",
CONCATENATE("  - &amp;AuthorListID",TEXT($A2790,"0000"),
"  {CitationID: *CitationID0001",
", PersonID: *PersonID",TEXT(MATCH(INDEX(AuthorList[Author Name],$A2790),People[Full Name],0),"0000"),
", AuthorOrder: ",INDEX(AuthorList[Author Number],$A2790),"}")))</f>
        <v>#REF!</v>
      </c>
      <c r="K2790" t="e">
        <f>IF(INDEX(SamplingFeatures[Feature Code],$A2790)="","",
CONCATENATE("  - &amp;SamplingFeatureID",TEXT($A2790,"0000"),
" {","SamplingFeatureUUID:  ",CHAR(34),INDEX(SamplingFeatures[Sampling Feature UUID],$A2790),CHAR(34),
", SamplingFeatureTypeCV:  ",CHAR(34),INDEX(SamplingFeatures[Sampling Feature Type],$A2790),CHAR(34),
", SamplingFeatureCode:  ",CHAR(34),INDEX(SamplingFeatures[Feature Code],$A2790),CHAR(34),
", SamplingFeatureName:  ",CHAR(34),INDEX(SamplingFeatures[Feature Name],$A2790),CHAR(34),
", SamplingFeatureDescription:  ",CHAR(34),INDEX(SamplingFeatures[Feature Description],$A2790),CHAR(34),
", SamplingFeatureGeotypeCV:  ",CHAR(34),INDEX(SamplingFeatures[Feature Geo Type],$A2790),CHAR(34),
", FeatureGeometry:  ",CHAR(34),INDEX(SamplingFeatures[Feature Geometry],$A2790),CHAR(34),
", Elevation_m:  ",CHAR(34),INDEX(SamplingFeatures[Elevation_m],$A2790),CHAR(34),
", ElevationDatumCV:  ",CHAR(34),ElevationDatum,CHAR(34),"}"))</f>
        <v>#REF!</v>
      </c>
      <c r="L2790" t="e">
        <f>IF(INDEX(SamplingFeatures[Sampling Feature Type],$A2790)&lt;&gt;"Site","",
CONCATENATE("  - &amp;SiteID",TEXT(SUMPRODUCT(--($L$3:$L2789&lt;&gt;"")),"0000"),
" {","SamplingFeatureID:  *SamplingFeatureID",TEXT($A2790,"0000"),
", SiteTypeCV:  ",CHAR(34),INDEX(Sites[Site Type],$A2790),CHAR(34),
", Latitude:  ",INDEX(Sites[Latitude],$A2790),
", Longitude:  ",INDEX(Sites[Longitude],$A2790),
", SRSName:  ",CHAR(34),LatLonDatum,CHAR(34),"}"))</f>
        <v>#REF!</v>
      </c>
      <c r="M2790" t="e">
        <f>IF(INDEX(SamplingFeatures[Sampling Feature Type],$A2790)&lt;&gt;"Specimen","",
CONCATENATE("  - &amp;SpecimenID",TEXT(SUMPRODUCT(--($M$3:$M2789&lt;&gt;"")),"0000"),
" {","SamplingFeatureID:  *SamplingFeatureID",TEXT($A2790,"0000"),
", SpecimenTypeCV:  ",CHAR(34),INDEX(Specimens[Specimen Type],$A2790),CHAR(34),
", SpecimenMediumCV:  ",INDEX(Specimens[Specimen Medium],$A2790),
", IsFieldSpecimen:  ",CHAR(34),INDEX(Specimens[Is Field Specimen?],$A2790),CHAR(34),"}"))</f>
        <v>#REF!</v>
      </c>
      <c r="N2790" t="e">
        <f>IF(COUNTA(SpatialOffsets[])=0,"", IF(INDEX(SpatialOffsets[Spatial Offset Type],$A2790)="","",
CONCATENATE("  - &amp;SpatialOffsetID",TEXT($A2790,"0000"),
" {","SpatialOffsetTypeCV:  ",CHAR(34),INDEX(SpatialOffsets[Spatial Offset Type],$A2790),CHAR(34),
", Offset1Value:  ",INDEX(SpatialOffsets[Offset 1 Value],$A2790),
", Offset1UnitID:  ",CHAR(34),INDEX(SpatialOffsets[Offset 1 Unit],$A2790),CHAR(34),
", Offset2Value:  ",INDEX(SpatialOffsets[Offset 2 Value],$A2790),
", Offset2UnitID:  ",CHAR(34),INDEX(SpatialOffsets[Offset 2 Unit],$A2790),CHAR(34),
", Offset3Value:  ",INDEX(SpatialOffsets[Offset 3 Value],$A2790),
", Offset3UnitID:  ",CHAR(34),INDEX(SpatialOffsets[Offset 3 Unit],$A2790),CHAR(34),,"}")))</f>
        <v>#REF!</v>
      </c>
      <c r="O2790" t="e">
        <f>IF(COUNTA(RelatedFeatures[])=0,"", IF(INDEX(RelatedFeatures[First Sampling Feature Code],$A2790)="","",
CONCATENATE("  - &amp;RelationID",TEXT($A2790,"0000"),
" {","SamplingFeatureID:  *SamplingFeatureID",TEXT(MATCH(INDEX(RelatedFeatures[First Sampling Feature Code],$A2790),SamplingFeatures[Feature Code],0),"0000"),
", RelationshipTypeCV:  ",CHAR(34),INDEX(RelatedFeatures[Relationship Type],$A2790),CHAR(34),
", RelatedFeatureID: *SamplingFeatureID",TEXT(MATCH(INDEX(RelatedFeatures[Second Sampling Feature Code],$A2790),SamplingFeatures[Feature Code],0),"0000"),
", SpatialOffsetID:  ",IF(INDEX(RelatedFeatures[Offset Number],$A2790)="","",CONCATENATE("*SpatialOffsetID",TEXT(INDEX(RelatedFeatures[Offset Number],$A2790),"0000"))),"}")))</f>
        <v>#REF!</v>
      </c>
      <c r="P2790" t="e">
        <f>IF(INDEX(Methods[Method Type],$A2790)="","",
CONCATENATE("  - &amp;MethodID",TEXT($A2790,"0000"),
" {","MethodTypeCV:  ",CHAR(34),INDEX(Methods[Method Type],$A2790),CHAR(34),
", MethodCode:  ",CHAR(34),INDEX(Methods[Method Code],$A2790),CHAR(34),
", MethodName:  ",CHAR(34),INDEX(Methods[Method Name],$A2790),CHAR(34),
", MethodDescription:  ",CHAR(34),INDEX(Methods[Method Description],$A2790),CHAR(34),
", MethodLink:  ",CHAR(34),INDEX(Methods[Method Link],$A2790),CHAR(34),
", OrganizationID: *OrganizationID",TEXT(MATCH(INDEX(Methods[Organization Name],$A2790),Organizations[Organization Name],0),"0000"),"}"))</f>
        <v>#REF!</v>
      </c>
      <c r="Q2790" t="e">
        <f>IF(INDEX(Variables[Variable Type],$A2790)="","",
CONCATENATE("  - &amp;VariableID",TEXT($A2790,"0000"),
" {","VariableTypeCV:  ",CHAR(34),INDEX(Variables[Variable Type],$A2790),CHAR(34),
", VariableCode:  ",CHAR(34),INDEX(Variables[Variable Code],$A2790),CHAR(34),
", VariableNameCV:  ",CHAR(34),INDEX(Variables[Variable Name],$A2790),CHAR(34),
", VariableDefinition:  ",CHAR(34),INDEX(Variables[Variable Definition],$A2790),CHAR(34),
", SpecciationCV:  ",CHAR(34),INDEX(Variables[Speciation],$A2790),CHAR(34),
", NoDataValue:  ",CHAR(34),INDEX(Variables[No Data Value],$A2790),CHAR(34),"}"))</f>
        <v>#REF!</v>
      </c>
    </row>
    <row r="2791" spans="1:17" x14ac:dyDescent="0.25">
      <c r="A2791">
        <v>2788</v>
      </c>
      <c r="D2791" t="e">
        <f>IF(INDEX(People[First Name],$A2791)="","",
CONCATENATE("  - &amp;PersonID",TEXT($A2791,"0000"),
" {","PersonFirstName:  ",CHAR(34),INDEX(People[First Name],$A2791),CHAR(34),
", PersonMiddleName:  ",CHAR(34),INDEX(People[Middle Name],$A2791),CHAR(34),
", PersonLastName:  ",CHAR(34),INDEX(People[Last Name],$A2791),CHAR(34),"}"))</f>
        <v>#REF!</v>
      </c>
      <c r="E2791" t="e">
        <f>IF(INDEX(Organizations[Organization Type '[CV']],$A2791)="","",
CONCATENATE("  - &amp;OrganizationID",TEXT($A2791,"0000"),
" {","OrganizationTypeCV:  ",CHAR(34),INDEX(Organizations[Organization Type '[CV']],$A2791),CHAR(34),
", OrganizationCode:  ",CHAR(34),INDEX(Organizations[Organization Code],$A2791),CHAR(34),
", OrganizationName:  ",CHAR(34),INDEX(Organizations[Organization Name],$A2791),CHAR(34),
", OrganizationDescription:  ",CHAR(34),INDEX(Organizations[Organization Description],$A2791),CHAR(34),
", OrganizationLink:  ",CHAR(34),INDEX(Organizations[Organization Link],$A2791),CHAR(34),"}"))</f>
        <v>#REF!</v>
      </c>
      <c r="F2791" t="e">
        <f>IF(INDEX(People[First Name],$A2791)="","",
CONCATENATE("  - &amp;AffiliationID",TEXT($A2791,"0000"),
" {PersonID: *PersonID",TEXT($A2791,"0000"),
", OrganizationID: *OrganizationID",TEXT(MATCH(INDEX(People[Organization Name],$A2791),Organizations[Organization Name],0),"0000"),
", IsPrimaryOrganizationContact: , AffiliationStartDate: , AffiliationEndDate: , PrimaryPhone: ",
", PrimaryEmail: ",CHAR(34),INDEX(People[Primary Email],$A2791),CHAR(34),
", PrimaryAddress: ",CHAR(34),INDEX(People[Primary Address],$A2791),CHAR(34),
", PersonLink: }"))</f>
        <v>#REF!</v>
      </c>
      <c r="H2791" t="e">
        <f>IF(COUNTA(CitationInformation)=0,"",IF(INDEX(AuthorList[Author Name],$A2791)="","",
CONCATENATE("  - &amp;AuthorListID",TEXT($A2791,"0000"),
"  {CitationID: *CitationID0001",
", PersonID: *PersonID",TEXT(MATCH(INDEX(AuthorList[Author Name],$A2791),People[Full Name],0),"0000"),
", AuthorOrder: ",INDEX(AuthorList[Author Number],$A2791),"}")))</f>
        <v>#REF!</v>
      </c>
      <c r="K2791" t="e">
        <f>IF(INDEX(SamplingFeatures[Feature Code],$A2791)="","",
CONCATENATE("  - &amp;SamplingFeatureID",TEXT($A2791,"0000"),
" {","SamplingFeatureUUID:  ",CHAR(34),INDEX(SamplingFeatures[Sampling Feature UUID],$A2791),CHAR(34),
", SamplingFeatureTypeCV:  ",CHAR(34),INDEX(SamplingFeatures[Sampling Feature Type],$A2791),CHAR(34),
", SamplingFeatureCode:  ",CHAR(34),INDEX(SamplingFeatures[Feature Code],$A2791),CHAR(34),
", SamplingFeatureName:  ",CHAR(34),INDEX(SamplingFeatures[Feature Name],$A2791),CHAR(34),
", SamplingFeatureDescription:  ",CHAR(34),INDEX(SamplingFeatures[Feature Description],$A2791),CHAR(34),
", SamplingFeatureGeotypeCV:  ",CHAR(34),INDEX(SamplingFeatures[Feature Geo Type],$A2791),CHAR(34),
", FeatureGeometry:  ",CHAR(34),INDEX(SamplingFeatures[Feature Geometry],$A2791),CHAR(34),
", Elevation_m:  ",CHAR(34),INDEX(SamplingFeatures[Elevation_m],$A2791),CHAR(34),
", ElevationDatumCV:  ",CHAR(34),ElevationDatum,CHAR(34),"}"))</f>
        <v>#REF!</v>
      </c>
      <c r="L2791" t="e">
        <f>IF(INDEX(SamplingFeatures[Sampling Feature Type],$A2791)&lt;&gt;"Site","",
CONCATENATE("  - &amp;SiteID",TEXT(SUMPRODUCT(--($L$3:$L2790&lt;&gt;"")),"0000"),
" {","SamplingFeatureID:  *SamplingFeatureID",TEXT($A2791,"0000"),
", SiteTypeCV:  ",CHAR(34),INDEX(Sites[Site Type],$A2791),CHAR(34),
", Latitude:  ",INDEX(Sites[Latitude],$A2791),
", Longitude:  ",INDEX(Sites[Longitude],$A2791),
", SRSName:  ",CHAR(34),LatLonDatum,CHAR(34),"}"))</f>
        <v>#REF!</v>
      </c>
      <c r="M2791" t="e">
        <f>IF(INDEX(SamplingFeatures[Sampling Feature Type],$A2791)&lt;&gt;"Specimen","",
CONCATENATE("  - &amp;SpecimenID",TEXT(SUMPRODUCT(--($M$3:$M2790&lt;&gt;"")),"0000"),
" {","SamplingFeatureID:  *SamplingFeatureID",TEXT($A2791,"0000"),
", SpecimenTypeCV:  ",CHAR(34),INDEX(Specimens[Specimen Type],$A2791),CHAR(34),
", SpecimenMediumCV:  ",INDEX(Specimens[Specimen Medium],$A2791),
", IsFieldSpecimen:  ",CHAR(34),INDEX(Specimens[Is Field Specimen?],$A2791),CHAR(34),"}"))</f>
        <v>#REF!</v>
      </c>
      <c r="N2791" t="e">
        <f>IF(COUNTA(SpatialOffsets[])=0,"", IF(INDEX(SpatialOffsets[Spatial Offset Type],$A2791)="","",
CONCATENATE("  - &amp;SpatialOffsetID",TEXT($A2791,"0000"),
" {","SpatialOffsetTypeCV:  ",CHAR(34),INDEX(SpatialOffsets[Spatial Offset Type],$A2791),CHAR(34),
", Offset1Value:  ",INDEX(SpatialOffsets[Offset 1 Value],$A2791),
", Offset1UnitID:  ",CHAR(34),INDEX(SpatialOffsets[Offset 1 Unit],$A2791),CHAR(34),
", Offset2Value:  ",INDEX(SpatialOffsets[Offset 2 Value],$A2791),
", Offset2UnitID:  ",CHAR(34),INDEX(SpatialOffsets[Offset 2 Unit],$A2791),CHAR(34),
", Offset3Value:  ",INDEX(SpatialOffsets[Offset 3 Value],$A2791),
", Offset3UnitID:  ",CHAR(34),INDEX(SpatialOffsets[Offset 3 Unit],$A2791),CHAR(34),,"}")))</f>
        <v>#REF!</v>
      </c>
      <c r="O2791" t="e">
        <f>IF(COUNTA(RelatedFeatures[])=0,"", IF(INDEX(RelatedFeatures[First Sampling Feature Code],$A2791)="","",
CONCATENATE("  - &amp;RelationID",TEXT($A2791,"0000"),
" {","SamplingFeatureID:  *SamplingFeatureID",TEXT(MATCH(INDEX(RelatedFeatures[First Sampling Feature Code],$A2791),SamplingFeatures[Feature Code],0),"0000"),
", RelationshipTypeCV:  ",CHAR(34),INDEX(RelatedFeatures[Relationship Type],$A2791),CHAR(34),
", RelatedFeatureID: *SamplingFeatureID",TEXT(MATCH(INDEX(RelatedFeatures[Second Sampling Feature Code],$A2791),SamplingFeatures[Feature Code],0),"0000"),
", SpatialOffsetID:  ",IF(INDEX(RelatedFeatures[Offset Number],$A2791)="","",CONCATENATE("*SpatialOffsetID",TEXT(INDEX(RelatedFeatures[Offset Number],$A2791),"0000"))),"}")))</f>
        <v>#REF!</v>
      </c>
      <c r="P2791" t="e">
        <f>IF(INDEX(Methods[Method Type],$A2791)="","",
CONCATENATE("  - &amp;MethodID",TEXT($A2791,"0000"),
" {","MethodTypeCV:  ",CHAR(34),INDEX(Methods[Method Type],$A2791),CHAR(34),
", MethodCode:  ",CHAR(34),INDEX(Methods[Method Code],$A2791),CHAR(34),
", MethodName:  ",CHAR(34),INDEX(Methods[Method Name],$A2791),CHAR(34),
", MethodDescription:  ",CHAR(34),INDEX(Methods[Method Description],$A2791),CHAR(34),
", MethodLink:  ",CHAR(34),INDEX(Methods[Method Link],$A2791),CHAR(34),
", OrganizationID: *OrganizationID",TEXT(MATCH(INDEX(Methods[Organization Name],$A2791),Organizations[Organization Name],0),"0000"),"}"))</f>
        <v>#REF!</v>
      </c>
      <c r="Q2791" t="e">
        <f>IF(INDEX(Variables[Variable Type],$A2791)="","",
CONCATENATE("  - &amp;VariableID",TEXT($A2791,"0000"),
" {","VariableTypeCV:  ",CHAR(34),INDEX(Variables[Variable Type],$A2791),CHAR(34),
", VariableCode:  ",CHAR(34),INDEX(Variables[Variable Code],$A2791),CHAR(34),
", VariableNameCV:  ",CHAR(34),INDEX(Variables[Variable Name],$A2791),CHAR(34),
", VariableDefinition:  ",CHAR(34),INDEX(Variables[Variable Definition],$A2791),CHAR(34),
", SpecciationCV:  ",CHAR(34),INDEX(Variables[Speciation],$A2791),CHAR(34),
", NoDataValue:  ",CHAR(34),INDEX(Variables[No Data Value],$A2791),CHAR(34),"}"))</f>
        <v>#REF!</v>
      </c>
    </row>
    <row r="2792" spans="1:17" x14ac:dyDescent="0.25">
      <c r="A2792">
        <v>2789</v>
      </c>
      <c r="D2792" t="e">
        <f>IF(INDEX(People[First Name],$A2792)="","",
CONCATENATE("  - &amp;PersonID",TEXT($A2792,"0000"),
" {","PersonFirstName:  ",CHAR(34),INDEX(People[First Name],$A2792),CHAR(34),
", PersonMiddleName:  ",CHAR(34),INDEX(People[Middle Name],$A2792),CHAR(34),
", PersonLastName:  ",CHAR(34),INDEX(People[Last Name],$A2792),CHAR(34),"}"))</f>
        <v>#REF!</v>
      </c>
      <c r="E2792" t="e">
        <f>IF(INDEX(Organizations[Organization Type '[CV']],$A2792)="","",
CONCATENATE("  - &amp;OrganizationID",TEXT($A2792,"0000"),
" {","OrganizationTypeCV:  ",CHAR(34),INDEX(Organizations[Organization Type '[CV']],$A2792),CHAR(34),
", OrganizationCode:  ",CHAR(34),INDEX(Organizations[Organization Code],$A2792),CHAR(34),
", OrganizationName:  ",CHAR(34),INDEX(Organizations[Organization Name],$A2792),CHAR(34),
", OrganizationDescription:  ",CHAR(34),INDEX(Organizations[Organization Description],$A2792),CHAR(34),
", OrganizationLink:  ",CHAR(34),INDEX(Organizations[Organization Link],$A2792),CHAR(34),"}"))</f>
        <v>#REF!</v>
      </c>
      <c r="F2792" t="e">
        <f>IF(INDEX(People[First Name],$A2792)="","",
CONCATENATE("  - &amp;AffiliationID",TEXT($A2792,"0000"),
" {PersonID: *PersonID",TEXT($A2792,"0000"),
", OrganizationID: *OrganizationID",TEXT(MATCH(INDEX(People[Organization Name],$A2792),Organizations[Organization Name],0),"0000"),
", IsPrimaryOrganizationContact: , AffiliationStartDate: , AffiliationEndDate: , PrimaryPhone: ",
", PrimaryEmail: ",CHAR(34),INDEX(People[Primary Email],$A2792),CHAR(34),
", PrimaryAddress: ",CHAR(34),INDEX(People[Primary Address],$A2792),CHAR(34),
", PersonLink: }"))</f>
        <v>#REF!</v>
      </c>
      <c r="H2792" t="e">
        <f>IF(COUNTA(CitationInformation)=0,"",IF(INDEX(AuthorList[Author Name],$A2792)="","",
CONCATENATE("  - &amp;AuthorListID",TEXT($A2792,"0000"),
"  {CitationID: *CitationID0001",
", PersonID: *PersonID",TEXT(MATCH(INDEX(AuthorList[Author Name],$A2792),People[Full Name],0),"0000"),
", AuthorOrder: ",INDEX(AuthorList[Author Number],$A2792),"}")))</f>
        <v>#REF!</v>
      </c>
      <c r="K2792" t="e">
        <f>IF(INDEX(SamplingFeatures[Feature Code],$A2792)="","",
CONCATENATE("  - &amp;SamplingFeatureID",TEXT($A2792,"0000"),
" {","SamplingFeatureUUID:  ",CHAR(34),INDEX(SamplingFeatures[Sampling Feature UUID],$A2792),CHAR(34),
", SamplingFeatureTypeCV:  ",CHAR(34),INDEX(SamplingFeatures[Sampling Feature Type],$A2792),CHAR(34),
", SamplingFeatureCode:  ",CHAR(34),INDEX(SamplingFeatures[Feature Code],$A2792),CHAR(34),
", SamplingFeatureName:  ",CHAR(34),INDEX(SamplingFeatures[Feature Name],$A2792),CHAR(34),
", SamplingFeatureDescription:  ",CHAR(34),INDEX(SamplingFeatures[Feature Description],$A2792),CHAR(34),
", SamplingFeatureGeotypeCV:  ",CHAR(34),INDEX(SamplingFeatures[Feature Geo Type],$A2792),CHAR(34),
", FeatureGeometry:  ",CHAR(34),INDEX(SamplingFeatures[Feature Geometry],$A2792),CHAR(34),
", Elevation_m:  ",CHAR(34),INDEX(SamplingFeatures[Elevation_m],$A2792),CHAR(34),
", ElevationDatumCV:  ",CHAR(34),ElevationDatum,CHAR(34),"}"))</f>
        <v>#REF!</v>
      </c>
      <c r="L2792" t="e">
        <f>IF(INDEX(SamplingFeatures[Sampling Feature Type],$A2792)&lt;&gt;"Site","",
CONCATENATE("  - &amp;SiteID",TEXT(SUMPRODUCT(--($L$3:$L2791&lt;&gt;"")),"0000"),
" {","SamplingFeatureID:  *SamplingFeatureID",TEXT($A2792,"0000"),
", SiteTypeCV:  ",CHAR(34),INDEX(Sites[Site Type],$A2792),CHAR(34),
", Latitude:  ",INDEX(Sites[Latitude],$A2792),
", Longitude:  ",INDEX(Sites[Longitude],$A2792),
", SRSName:  ",CHAR(34),LatLonDatum,CHAR(34),"}"))</f>
        <v>#REF!</v>
      </c>
      <c r="M2792" t="e">
        <f>IF(INDEX(SamplingFeatures[Sampling Feature Type],$A2792)&lt;&gt;"Specimen","",
CONCATENATE("  - &amp;SpecimenID",TEXT(SUMPRODUCT(--($M$3:$M2791&lt;&gt;"")),"0000"),
" {","SamplingFeatureID:  *SamplingFeatureID",TEXT($A2792,"0000"),
", SpecimenTypeCV:  ",CHAR(34),INDEX(Specimens[Specimen Type],$A2792),CHAR(34),
", SpecimenMediumCV:  ",INDEX(Specimens[Specimen Medium],$A2792),
", IsFieldSpecimen:  ",CHAR(34),INDEX(Specimens[Is Field Specimen?],$A2792),CHAR(34),"}"))</f>
        <v>#REF!</v>
      </c>
      <c r="N2792" t="e">
        <f>IF(COUNTA(SpatialOffsets[])=0,"", IF(INDEX(SpatialOffsets[Spatial Offset Type],$A2792)="","",
CONCATENATE("  - &amp;SpatialOffsetID",TEXT($A2792,"0000"),
" {","SpatialOffsetTypeCV:  ",CHAR(34),INDEX(SpatialOffsets[Spatial Offset Type],$A2792),CHAR(34),
", Offset1Value:  ",INDEX(SpatialOffsets[Offset 1 Value],$A2792),
", Offset1UnitID:  ",CHAR(34),INDEX(SpatialOffsets[Offset 1 Unit],$A2792),CHAR(34),
", Offset2Value:  ",INDEX(SpatialOffsets[Offset 2 Value],$A2792),
", Offset2UnitID:  ",CHAR(34),INDEX(SpatialOffsets[Offset 2 Unit],$A2792),CHAR(34),
", Offset3Value:  ",INDEX(SpatialOffsets[Offset 3 Value],$A2792),
", Offset3UnitID:  ",CHAR(34),INDEX(SpatialOffsets[Offset 3 Unit],$A2792),CHAR(34),,"}")))</f>
        <v>#REF!</v>
      </c>
      <c r="O2792" t="e">
        <f>IF(COUNTA(RelatedFeatures[])=0,"", IF(INDEX(RelatedFeatures[First Sampling Feature Code],$A2792)="","",
CONCATENATE("  - &amp;RelationID",TEXT($A2792,"0000"),
" {","SamplingFeatureID:  *SamplingFeatureID",TEXT(MATCH(INDEX(RelatedFeatures[First Sampling Feature Code],$A2792),SamplingFeatures[Feature Code],0),"0000"),
", RelationshipTypeCV:  ",CHAR(34),INDEX(RelatedFeatures[Relationship Type],$A2792),CHAR(34),
", RelatedFeatureID: *SamplingFeatureID",TEXT(MATCH(INDEX(RelatedFeatures[Second Sampling Feature Code],$A2792),SamplingFeatures[Feature Code],0),"0000"),
", SpatialOffsetID:  ",IF(INDEX(RelatedFeatures[Offset Number],$A2792)="","",CONCATENATE("*SpatialOffsetID",TEXT(INDEX(RelatedFeatures[Offset Number],$A2792),"0000"))),"}")))</f>
        <v>#REF!</v>
      </c>
      <c r="P2792" t="e">
        <f>IF(INDEX(Methods[Method Type],$A2792)="","",
CONCATENATE("  - &amp;MethodID",TEXT($A2792,"0000"),
" {","MethodTypeCV:  ",CHAR(34),INDEX(Methods[Method Type],$A2792),CHAR(34),
", MethodCode:  ",CHAR(34),INDEX(Methods[Method Code],$A2792),CHAR(34),
", MethodName:  ",CHAR(34),INDEX(Methods[Method Name],$A2792),CHAR(34),
", MethodDescription:  ",CHAR(34),INDEX(Methods[Method Description],$A2792),CHAR(34),
", MethodLink:  ",CHAR(34),INDEX(Methods[Method Link],$A2792),CHAR(34),
", OrganizationID: *OrganizationID",TEXT(MATCH(INDEX(Methods[Organization Name],$A2792),Organizations[Organization Name],0),"0000"),"}"))</f>
        <v>#REF!</v>
      </c>
      <c r="Q2792" t="e">
        <f>IF(INDEX(Variables[Variable Type],$A2792)="","",
CONCATENATE("  - &amp;VariableID",TEXT($A2792,"0000"),
" {","VariableTypeCV:  ",CHAR(34),INDEX(Variables[Variable Type],$A2792),CHAR(34),
", VariableCode:  ",CHAR(34),INDEX(Variables[Variable Code],$A2792),CHAR(34),
", VariableNameCV:  ",CHAR(34),INDEX(Variables[Variable Name],$A2792),CHAR(34),
", VariableDefinition:  ",CHAR(34),INDEX(Variables[Variable Definition],$A2792),CHAR(34),
", SpecciationCV:  ",CHAR(34),INDEX(Variables[Speciation],$A2792),CHAR(34),
", NoDataValue:  ",CHAR(34),INDEX(Variables[No Data Value],$A2792),CHAR(34),"}"))</f>
        <v>#REF!</v>
      </c>
    </row>
    <row r="2793" spans="1:17" x14ac:dyDescent="0.25">
      <c r="A2793">
        <v>2790</v>
      </c>
      <c r="D2793" t="e">
        <f>IF(INDEX(People[First Name],$A2793)="","",
CONCATENATE("  - &amp;PersonID",TEXT($A2793,"0000"),
" {","PersonFirstName:  ",CHAR(34),INDEX(People[First Name],$A2793),CHAR(34),
", PersonMiddleName:  ",CHAR(34),INDEX(People[Middle Name],$A2793),CHAR(34),
", PersonLastName:  ",CHAR(34),INDEX(People[Last Name],$A2793),CHAR(34),"}"))</f>
        <v>#REF!</v>
      </c>
      <c r="E2793" t="e">
        <f>IF(INDEX(Organizations[Organization Type '[CV']],$A2793)="","",
CONCATENATE("  - &amp;OrganizationID",TEXT($A2793,"0000"),
" {","OrganizationTypeCV:  ",CHAR(34),INDEX(Organizations[Organization Type '[CV']],$A2793),CHAR(34),
", OrganizationCode:  ",CHAR(34),INDEX(Organizations[Organization Code],$A2793),CHAR(34),
", OrganizationName:  ",CHAR(34),INDEX(Organizations[Organization Name],$A2793),CHAR(34),
", OrganizationDescription:  ",CHAR(34),INDEX(Organizations[Organization Description],$A2793),CHAR(34),
", OrganizationLink:  ",CHAR(34),INDEX(Organizations[Organization Link],$A2793),CHAR(34),"}"))</f>
        <v>#REF!</v>
      </c>
      <c r="F2793" t="e">
        <f>IF(INDEX(People[First Name],$A2793)="","",
CONCATENATE("  - &amp;AffiliationID",TEXT($A2793,"0000"),
" {PersonID: *PersonID",TEXT($A2793,"0000"),
", OrganizationID: *OrganizationID",TEXT(MATCH(INDEX(People[Organization Name],$A2793),Organizations[Organization Name],0),"0000"),
", IsPrimaryOrganizationContact: , AffiliationStartDate: , AffiliationEndDate: , PrimaryPhone: ",
", PrimaryEmail: ",CHAR(34),INDEX(People[Primary Email],$A2793),CHAR(34),
", PrimaryAddress: ",CHAR(34),INDEX(People[Primary Address],$A2793),CHAR(34),
", PersonLink: }"))</f>
        <v>#REF!</v>
      </c>
      <c r="H2793" t="e">
        <f>IF(COUNTA(CitationInformation)=0,"",IF(INDEX(AuthorList[Author Name],$A2793)="","",
CONCATENATE("  - &amp;AuthorListID",TEXT($A2793,"0000"),
"  {CitationID: *CitationID0001",
", PersonID: *PersonID",TEXT(MATCH(INDEX(AuthorList[Author Name],$A2793),People[Full Name],0),"0000"),
", AuthorOrder: ",INDEX(AuthorList[Author Number],$A2793),"}")))</f>
        <v>#REF!</v>
      </c>
      <c r="K2793" t="e">
        <f>IF(INDEX(SamplingFeatures[Feature Code],$A2793)="","",
CONCATENATE("  - &amp;SamplingFeatureID",TEXT($A2793,"0000"),
" {","SamplingFeatureUUID:  ",CHAR(34),INDEX(SamplingFeatures[Sampling Feature UUID],$A2793),CHAR(34),
", SamplingFeatureTypeCV:  ",CHAR(34),INDEX(SamplingFeatures[Sampling Feature Type],$A2793),CHAR(34),
", SamplingFeatureCode:  ",CHAR(34),INDEX(SamplingFeatures[Feature Code],$A2793),CHAR(34),
", SamplingFeatureName:  ",CHAR(34),INDEX(SamplingFeatures[Feature Name],$A2793),CHAR(34),
", SamplingFeatureDescription:  ",CHAR(34),INDEX(SamplingFeatures[Feature Description],$A2793),CHAR(34),
", SamplingFeatureGeotypeCV:  ",CHAR(34),INDEX(SamplingFeatures[Feature Geo Type],$A2793),CHAR(34),
", FeatureGeometry:  ",CHAR(34),INDEX(SamplingFeatures[Feature Geometry],$A2793),CHAR(34),
", Elevation_m:  ",CHAR(34),INDEX(SamplingFeatures[Elevation_m],$A2793),CHAR(34),
", ElevationDatumCV:  ",CHAR(34),ElevationDatum,CHAR(34),"}"))</f>
        <v>#REF!</v>
      </c>
      <c r="L2793" t="e">
        <f>IF(INDEX(SamplingFeatures[Sampling Feature Type],$A2793)&lt;&gt;"Site","",
CONCATENATE("  - &amp;SiteID",TEXT(SUMPRODUCT(--($L$3:$L2792&lt;&gt;"")),"0000"),
" {","SamplingFeatureID:  *SamplingFeatureID",TEXT($A2793,"0000"),
", SiteTypeCV:  ",CHAR(34),INDEX(Sites[Site Type],$A2793),CHAR(34),
", Latitude:  ",INDEX(Sites[Latitude],$A2793),
", Longitude:  ",INDEX(Sites[Longitude],$A2793),
", SRSName:  ",CHAR(34),LatLonDatum,CHAR(34),"}"))</f>
        <v>#REF!</v>
      </c>
      <c r="M2793" t="e">
        <f>IF(INDEX(SamplingFeatures[Sampling Feature Type],$A2793)&lt;&gt;"Specimen","",
CONCATENATE("  - &amp;SpecimenID",TEXT(SUMPRODUCT(--($M$3:$M2792&lt;&gt;"")),"0000"),
" {","SamplingFeatureID:  *SamplingFeatureID",TEXT($A2793,"0000"),
", SpecimenTypeCV:  ",CHAR(34),INDEX(Specimens[Specimen Type],$A2793),CHAR(34),
", SpecimenMediumCV:  ",INDEX(Specimens[Specimen Medium],$A2793),
", IsFieldSpecimen:  ",CHAR(34),INDEX(Specimens[Is Field Specimen?],$A2793),CHAR(34),"}"))</f>
        <v>#REF!</v>
      </c>
      <c r="N2793" t="e">
        <f>IF(COUNTA(SpatialOffsets[])=0,"", IF(INDEX(SpatialOffsets[Spatial Offset Type],$A2793)="","",
CONCATENATE("  - &amp;SpatialOffsetID",TEXT($A2793,"0000"),
" {","SpatialOffsetTypeCV:  ",CHAR(34),INDEX(SpatialOffsets[Spatial Offset Type],$A2793),CHAR(34),
", Offset1Value:  ",INDEX(SpatialOffsets[Offset 1 Value],$A2793),
", Offset1UnitID:  ",CHAR(34),INDEX(SpatialOffsets[Offset 1 Unit],$A2793),CHAR(34),
", Offset2Value:  ",INDEX(SpatialOffsets[Offset 2 Value],$A2793),
", Offset2UnitID:  ",CHAR(34),INDEX(SpatialOffsets[Offset 2 Unit],$A2793),CHAR(34),
", Offset3Value:  ",INDEX(SpatialOffsets[Offset 3 Value],$A2793),
", Offset3UnitID:  ",CHAR(34),INDEX(SpatialOffsets[Offset 3 Unit],$A2793),CHAR(34),,"}")))</f>
        <v>#REF!</v>
      </c>
      <c r="O2793" t="e">
        <f>IF(COUNTA(RelatedFeatures[])=0,"", IF(INDEX(RelatedFeatures[First Sampling Feature Code],$A2793)="","",
CONCATENATE("  - &amp;RelationID",TEXT($A2793,"0000"),
" {","SamplingFeatureID:  *SamplingFeatureID",TEXT(MATCH(INDEX(RelatedFeatures[First Sampling Feature Code],$A2793),SamplingFeatures[Feature Code],0),"0000"),
", RelationshipTypeCV:  ",CHAR(34),INDEX(RelatedFeatures[Relationship Type],$A2793),CHAR(34),
", RelatedFeatureID: *SamplingFeatureID",TEXT(MATCH(INDEX(RelatedFeatures[Second Sampling Feature Code],$A2793),SamplingFeatures[Feature Code],0),"0000"),
", SpatialOffsetID:  ",IF(INDEX(RelatedFeatures[Offset Number],$A2793)="","",CONCATENATE("*SpatialOffsetID",TEXT(INDEX(RelatedFeatures[Offset Number],$A2793),"0000"))),"}")))</f>
        <v>#REF!</v>
      </c>
      <c r="P2793" t="e">
        <f>IF(INDEX(Methods[Method Type],$A2793)="","",
CONCATENATE("  - &amp;MethodID",TEXT($A2793,"0000"),
" {","MethodTypeCV:  ",CHAR(34),INDEX(Methods[Method Type],$A2793),CHAR(34),
", MethodCode:  ",CHAR(34),INDEX(Methods[Method Code],$A2793),CHAR(34),
", MethodName:  ",CHAR(34),INDEX(Methods[Method Name],$A2793),CHAR(34),
", MethodDescription:  ",CHAR(34),INDEX(Methods[Method Description],$A2793),CHAR(34),
", MethodLink:  ",CHAR(34),INDEX(Methods[Method Link],$A2793),CHAR(34),
", OrganizationID: *OrganizationID",TEXT(MATCH(INDEX(Methods[Organization Name],$A2793),Organizations[Organization Name],0),"0000"),"}"))</f>
        <v>#REF!</v>
      </c>
      <c r="Q2793" t="e">
        <f>IF(INDEX(Variables[Variable Type],$A2793)="","",
CONCATENATE("  - &amp;VariableID",TEXT($A2793,"0000"),
" {","VariableTypeCV:  ",CHAR(34),INDEX(Variables[Variable Type],$A2793),CHAR(34),
", VariableCode:  ",CHAR(34),INDEX(Variables[Variable Code],$A2793),CHAR(34),
", VariableNameCV:  ",CHAR(34),INDEX(Variables[Variable Name],$A2793),CHAR(34),
", VariableDefinition:  ",CHAR(34),INDEX(Variables[Variable Definition],$A2793),CHAR(34),
", SpecciationCV:  ",CHAR(34),INDEX(Variables[Speciation],$A2793),CHAR(34),
", NoDataValue:  ",CHAR(34),INDEX(Variables[No Data Value],$A2793),CHAR(34),"}"))</f>
        <v>#REF!</v>
      </c>
    </row>
    <row r="2794" spans="1:17" x14ac:dyDescent="0.25">
      <c r="A2794">
        <v>2791</v>
      </c>
      <c r="D2794" t="e">
        <f>IF(INDEX(People[First Name],$A2794)="","",
CONCATENATE("  - &amp;PersonID",TEXT($A2794,"0000"),
" {","PersonFirstName:  ",CHAR(34),INDEX(People[First Name],$A2794),CHAR(34),
", PersonMiddleName:  ",CHAR(34),INDEX(People[Middle Name],$A2794),CHAR(34),
", PersonLastName:  ",CHAR(34),INDEX(People[Last Name],$A2794),CHAR(34),"}"))</f>
        <v>#REF!</v>
      </c>
      <c r="E2794" t="e">
        <f>IF(INDEX(Organizations[Organization Type '[CV']],$A2794)="","",
CONCATENATE("  - &amp;OrganizationID",TEXT($A2794,"0000"),
" {","OrganizationTypeCV:  ",CHAR(34),INDEX(Organizations[Organization Type '[CV']],$A2794),CHAR(34),
", OrganizationCode:  ",CHAR(34),INDEX(Organizations[Organization Code],$A2794),CHAR(34),
", OrganizationName:  ",CHAR(34),INDEX(Organizations[Organization Name],$A2794),CHAR(34),
", OrganizationDescription:  ",CHAR(34),INDEX(Organizations[Organization Description],$A2794),CHAR(34),
", OrganizationLink:  ",CHAR(34),INDEX(Organizations[Organization Link],$A2794),CHAR(34),"}"))</f>
        <v>#REF!</v>
      </c>
      <c r="F2794" t="e">
        <f>IF(INDEX(People[First Name],$A2794)="","",
CONCATENATE("  - &amp;AffiliationID",TEXT($A2794,"0000"),
" {PersonID: *PersonID",TEXT($A2794,"0000"),
", OrganizationID: *OrganizationID",TEXT(MATCH(INDEX(People[Organization Name],$A2794),Organizations[Organization Name],0),"0000"),
", IsPrimaryOrganizationContact: , AffiliationStartDate: , AffiliationEndDate: , PrimaryPhone: ",
", PrimaryEmail: ",CHAR(34),INDEX(People[Primary Email],$A2794),CHAR(34),
", PrimaryAddress: ",CHAR(34),INDEX(People[Primary Address],$A2794),CHAR(34),
", PersonLink: }"))</f>
        <v>#REF!</v>
      </c>
      <c r="H2794" t="e">
        <f>IF(COUNTA(CitationInformation)=0,"",IF(INDEX(AuthorList[Author Name],$A2794)="","",
CONCATENATE("  - &amp;AuthorListID",TEXT($A2794,"0000"),
"  {CitationID: *CitationID0001",
", PersonID: *PersonID",TEXT(MATCH(INDEX(AuthorList[Author Name],$A2794),People[Full Name],0),"0000"),
", AuthorOrder: ",INDEX(AuthorList[Author Number],$A2794),"}")))</f>
        <v>#REF!</v>
      </c>
      <c r="K2794" t="e">
        <f>IF(INDEX(SamplingFeatures[Feature Code],$A2794)="","",
CONCATENATE("  - &amp;SamplingFeatureID",TEXT($A2794,"0000"),
" {","SamplingFeatureUUID:  ",CHAR(34),INDEX(SamplingFeatures[Sampling Feature UUID],$A2794),CHAR(34),
", SamplingFeatureTypeCV:  ",CHAR(34),INDEX(SamplingFeatures[Sampling Feature Type],$A2794),CHAR(34),
", SamplingFeatureCode:  ",CHAR(34),INDEX(SamplingFeatures[Feature Code],$A2794),CHAR(34),
", SamplingFeatureName:  ",CHAR(34),INDEX(SamplingFeatures[Feature Name],$A2794),CHAR(34),
", SamplingFeatureDescription:  ",CHAR(34),INDEX(SamplingFeatures[Feature Description],$A2794),CHAR(34),
", SamplingFeatureGeotypeCV:  ",CHAR(34),INDEX(SamplingFeatures[Feature Geo Type],$A2794),CHAR(34),
", FeatureGeometry:  ",CHAR(34),INDEX(SamplingFeatures[Feature Geometry],$A2794),CHAR(34),
", Elevation_m:  ",CHAR(34),INDEX(SamplingFeatures[Elevation_m],$A2794),CHAR(34),
", ElevationDatumCV:  ",CHAR(34),ElevationDatum,CHAR(34),"}"))</f>
        <v>#REF!</v>
      </c>
      <c r="L2794" t="e">
        <f>IF(INDEX(SamplingFeatures[Sampling Feature Type],$A2794)&lt;&gt;"Site","",
CONCATENATE("  - &amp;SiteID",TEXT(SUMPRODUCT(--($L$3:$L2793&lt;&gt;"")),"0000"),
" {","SamplingFeatureID:  *SamplingFeatureID",TEXT($A2794,"0000"),
", SiteTypeCV:  ",CHAR(34),INDEX(Sites[Site Type],$A2794),CHAR(34),
", Latitude:  ",INDEX(Sites[Latitude],$A2794),
", Longitude:  ",INDEX(Sites[Longitude],$A2794),
", SRSName:  ",CHAR(34),LatLonDatum,CHAR(34),"}"))</f>
        <v>#REF!</v>
      </c>
      <c r="M2794" t="e">
        <f>IF(INDEX(SamplingFeatures[Sampling Feature Type],$A2794)&lt;&gt;"Specimen","",
CONCATENATE("  - &amp;SpecimenID",TEXT(SUMPRODUCT(--($M$3:$M2793&lt;&gt;"")),"0000"),
" {","SamplingFeatureID:  *SamplingFeatureID",TEXT($A2794,"0000"),
", SpecimenTypeCV:  ",CHAR(34),INDEX(Specimens[Specimen Type],$A2794),CHAR(34),
", SpecimenMediumCV:  ",INDEX(Specimens[Specimen Medium],$A2794),
", IsFieldSpecimen:  ",CHAR(34),INDEX(Specimens[Is Field Specimen?],$A2794),CHAR(34),"}"))</f>
        <v>#REF!</v>
      </c>
      <c r="N2794" t="e">
        <f>IF(COUNTA(SpatialOffsets[])=0,"", IF(INDEX(SpatialOffsets[Spatial Offset Type],$A2794)="","",
CONCATENATE("  - &amp;SpatialOffsetID",TEXT($A2794,"0000"),
" {","SpatialOffsetTypeCV:  ",CHAR(34),INDEX(SpatialOffsets[Spatial Offset Type],$A2794),CHAR(34),
", Offset1Value:  ",INDEX(SpatialOffsets[Offset 1 Value],$A2794),
", Offset1UnitID:  ",CHAR(34),INDEX(SpatialOffsets[Offset 1 Unit],$A2794),CHAR(34),
", Offset2Value:  ",INDEX(SpatialOffsets[Offset 2 Value],$A2794),
", Offset2UnitID:  ",CHAR(34),INDEX(SpatialOffsets[Offset 2 Unit],$A2794),CHAR(34),
", Offset3Value:  ",INDEX(SpatialOffsets[Offset 3 Value],$A2794),
", Offset3UnitID:  ",CHAR(34),INDEX(SpatialOffsets[Offset 3 Unit],$A2794),CHAR(34),,"}")))</f>
        <v>#REF!</v>
      </c>
      <c r="O2794" t="e">
        <f>IF(COUNTA(RelatedFeatures[])=0,"", IF(INDEX(RelatedFeatures[First Sampling Feature Code],$A2794)="","",
CONCATENATE("  - &amp;RelationID",TEXT($A2794,"0000"),
" {","SamplingFeatureID:  *SamplingFeatureID",TEXT(MATCH(INDEX(RelatedFeatures[First Sampling Feature Code],$A2794),SamplingFeatures[Feature Code],0),"0000"),
", RelationshipTypeCV:  ",CHAR(34),INDEX(RelatedFeatures[Relationship Type],$A2794),CHAR(34),
", RelatedFeatureID: *SamplingFeatureID",TEXT(MATCH(INDEX(RelatedFeatures[Second Sampling Feature Code],$A2794),SamplingFeatures[Feature Code],0),"0000"),
", SpatialOffsetID:  ",IF(INDEX(RelatedFeatures[Offset Number],$A2794)="","",CONCATENATE("*SpatialOffsetID",TEXT(INDEX(RelatedFeatures[Offset Number],$A2794),"0000"))),"}")))</f>
        <v>#REF!</v>
      </c>
      <c r="P2794" t="e">
        <f>IF(INDEX(Methods[Method Type],$A2794)="","",
CONCATENATE("  - &amp;MethodID",TEXT($A2794,"0000"),
" {","MethodTypeCV:  ",CHAR(34),INDEX(Methods[Method Type],$A2794),CHAR(34),
", MethodCode:  ",CHAR(34),INDEX(Methods[Method Code],$A2794),CHAR(34),
", MethodName:  ",CHAR(34),INDEX(Methods[Method Name],$A2794),CHAR(34),
", MethodDescription:  ",CHAR(34),INDEX(Methods[Method Description],$A2794),CHAR(34),
", MethodLink:  ",CHAR(34),INDEX(Methods[Method Link],$A2794),CHAR(34),
", OrganizationID: *OrganizationID",TEXT(MATCH(INDEX(Methods[Organization Name],$A2794),Organizations[Organization Name],0),"0000"),"}"))</f>
        <v>#REF!</v>
      </c>
      <c r="Q2794" t="e">
        <f>IF(INDEX(Variables[Variable Type],$A2794)="","",
CONCATENATE("  - &amp;VariableID",TEXT($A2794,"0000"),
" {","VariableTypeCV:  ",CHAR(34),INDEX(Variables[Variable Type],$A2794),CHAR(34),
", VariableCode:  ",CHAR(34),INDEX(Variables[Variable Code],$A2794),CHAR(34),
", VariableNameCV:  ",CHAR(34),INDEX(Variables[Variable Name],$A2794),CHAR(34),
", VariableDefinition:  ",CHAR(34),INDEX(Variables[Variable Definition],$A2794),CHAR(34),
", SpecciationCV:  ",CHAR(34),INDEX(Variables[Speciation],$A2794),CHAR(34),
", NoDataValue:  ",CHAR(34),INDEX(Variables[No Data Value],$A2794),CHAR(34),"}"))</f>
        <v>#REF!</v>
      </c>
    </row>
    <row r="2795" spans="1:17" x14ac:dyDescent="0.25">
      <c r="A2795">
        <v>2792</v>
      </c>
      <c r="D2795" t="e">
        <f>IF(INDEX(People[First Name],$A2795)="","",
CONCATENATE("  - &amp;PersonID",TEXT($A2795,"0000"),
" {","PersonFirstName:  ",CHAR(34),INDEX(People[First Name],$A2795),CHAR(34),
", PersonMiddleName:  ",CHAR(34),INDEX(People[Middle Name],$A2795),CHAR(34),
", PersonLastName:  ",CHAR(34),INDEX(People[Last Name],$A2795),CHAR(34),"}"))</f>
        <v>#REF!</v>
      </c>
      <c r="E2795" t="e">
        <f>IF(INDEX(Organizations[Organization Type '[CV']],$A2795)="","",
CONCATENATE("  - &amp;OrganizationID",TEXT($A2795,"0000"),
" {","OrganizationTypeCV:  ",CHAR(34),INDEX(Organizations[Organization Type '[CV']],$A2795),CHAR(34),
", OrganizationCode:  ",CHAR(34),INDEX(Organizations[Organization Code],$A2795),CHAR(34),
", OrganizationName:  ",CHAR(34),INDEX(Organizations[Organization Name],$A2795),CHAR(34),
", OrganizationDescription:  ",CHAR(34),INDEX(Organizations[Organization Description],$A2795),CHAR(34),
", OrganizationLink:  ",CHAR(34),INDEX(Organizations[Organization Link],$A2795),CHAR(34),"}"))</f>
        <v>#REF!</v>
      </c>
      <c r="F2795" t="e">
        <f>IF(INDEX(People[First Name],$A2795)="","",
CONCATENATE("  - &amp;AffiliationID",TEXT($A2795,"0000"),
" {PersonID: *PersonID",TEXT($A2795,"0000"),
", OrganizationID: *OrganizationID",TEXT(MATCH(INDEX(People[Organization Name],$A2795),Organizations[Organization Name],0),"0000"),
", IsPrimaryOrganizationContact: , AffiliationStartDate: , AffiliationEndDate: , PrimaryPhone: ",
", PrimaryEmail: ",CHAR(34),INDEX(People[Primary Email],$A2795),CHAR(34),
", PrimaryAddress: ",CHAR(34),INDEX(People[Primary Address],$A2795),CHAR(34),
", PersonLink: }"))</f>
        <v>#REF!</v>
      </c>
      <c r="H2795" t="e">
        <f>IF(COUNTA(CitationInformation)=0,"",IF(INDEX(AuthorList[Author Name],$A2795)="","",
CONCATENATE("  - &amp;AuthorListID",TEXT($A2795,"0000"),
"  {CitationID: *CitationID0001",
", PersonID: *PersonID",TEXT(MATCH(INDEX(AuthorList[Author Name],$A2795),People[Full Name],0),"0000"),
", AuthorOrder: ",INDEX(AuthorList[Author Number],$A2795),"}")))</f>
        <v>#REF!</v>
      </c>
      <c r="K2795" t="e">
        <f>IF(INDEX(SamplingFeatures[Feature Code],$A2795)="","",
CONCATENATE("  - &amp;SamplingFeatureID",TEXT($A2795,"0000"),
" {","SamplingFeatureUUID:  ",CHAR(34),INDEX(SamplingFeatures[Sampling Feature UUID],$A2795),CHAR(34),
", SamplingFeatureTypeCV:  ",CHAR(34),INDEX(SamplingFeatures[Sampling Feature Type],$A2795),CHAR(34),
", SamplingFeatureCode:  ",CHAR(34),INDEX(SamplingFeatures[Feature Code],$A2795),CHAR(34),
", SamplingFeatureName:  ",CHAR(34),INDEX(SamplingFeatures[Feature Name],$A2795),CHAR(34),
", SamplingFeatureDescription:  ",CHAR(34),INDEX(SamplingFeatures[Feature Description],$A2795),CHAR(34),
", SamplingFeatureGeotypeCV:  ",CHAR(34),INDEX(SamplingFeatures[Feature Geo Type],$A2795),CHAR(34),
", FeatureGeometry:  ",CHAR(34),INDEX(SamplingFeatures[Feature Geometry],$A2795),CHAR(34),
", Elevation_m:  ",CHAR(34),INDEX(SamplingFeatures[Elevation_m],$A2795),CHAR(34),
", ElevationDatumCV:  ",CHAR(34),ElevationDatum,CHAR(34),"}"))</f>
        <v>#REF!</v>
      </c>
      <c r="L2795" t="e">
        <f>IF(INDEX(SamplingFeatures[Sampling Feature Type],$A2795)&lt;&gt;"Site","",
CONCATENATE("  - &amp;SiteID",TEXT(SUMPRODUCT(--($L$3:$L2794&lt;&gt;"")),"0000"),
" {","SamplingFeatureID:  *SamplingFeatureID",TEXT($A2795,"0000"),
", SiteTypeCV:  ",CHAR(34),INDEX(Sites[Site Type],$A2795),CHAR(34),
", Latitude:  ",INDEX(Sites[Latitude],$A2795),
", Longitude:  ",INDEX(Sites[Longitude],$A2795),
", SRSName:  ",CHAR(34),LatLonDatum,CHAR(34),"}"))</f>
        <v>#REF!</v>
      </c>
      <c r="M2795" t="e">
        <f>IF(INDEX(SamplingFeatures[Sampling Feature Type],$A2795)&lt;&gt;"Specimen","",
CONCATENATE("  - &amp;SpecimenID",TEXT(SUMPRODUCT(--($M$3:$M2794&lt;&gt;"")),"0000"),
" {","SamplingFeatureID:  *SamplingFeatureID",TEXT($A2795,"0000"),
", SpecimenTypeCV:  ",CHAR(34),INDEX(Specimens[Specimen Type],$A2795),CHAR(34),
", SpecimenMediumCV:  ",INDEX(Specimens[Specimen Medium],$A2795),
", IsFieldSpecimen:  ",CHAR(34),INDEX(Specimens[Is Field Specimen?],$A2795),CHAR(34),"}"))</f>
        <v>#REF!</v>
      </c>
      <c r="N2795" t="e">
        <f>IF(COUNTA(SpatialOffsets[])=0,"", IF(INDEX(SpatialOffsets[Spatial Offset Type],$A2795)="","",
CONCATENATE("  - &amp;SpatialOffsetID",TEXT($A2795,"0000"),
" {","SpatialOffsetTypeCV:  ",CHAR(34),INDEX(SpatialOffsets[Spatial Offset Type],$A2795),CHAR(34),
", Offset1Value:  ",INDEX(SpatialOffsets[Offset 1 Value],$A2795),
", Offset1UnitID:  ",CHAR(34),INDEX(SpatialOffsets[Offset 1 Unit],$A2795),CHAR(34),
", Offset2Value:  ",INDEX(SpatialOffsets[Offset 2 Value],$A2795),
", Offset2UnitID:  ",CHAR(34),INDEX(SpatialOffsets[Offset 2 Unit],$A2795),CHAR(34),
", Offset3Value:  ",INDEX(SpatialOffsets[Offset 3 Value],$A2795),
", Offset3UnitID:  ",CHAR(34),INDEX(SpatialOffsets[Offset 3 Unit],$A2795),CHAR(34),,"}")))</f>
        <v>#REF!</v>
      </c>
      <c r="O2795" t="e">
        <f>IF(COUNTA(RelatedFeatures[])=0,"", IF(INDEX(RelatedFeatures[First Sampling Feature Code],$A2795)="","",
CONCATENATE("  - &amp;RelationID",TEXT($A2795,"0000"),
" {","SamplingFeatureID:  *SamplingFeatureID",TEXT(MATCH(INDEX(RelatedFeatures[First Sampling Feature Code],$A2795),SamplingFeatures[Feature Code],0),"0000"),
", RelationshipTypeCV:  ",CHAR(34),INDEX(RelatedFeatures[Relationship Type],$A2795),CHAR(34),
", RelatedFeatureID: *SamplingFeatureID",TEXT(MATCH(INDEX(RelatedFeatures[Second Sampling Feature Code],$A2795),SamplingFeatures[Feature Code],0),"0000"),
", SpatialOffsetID:  ",IF(INDEX(RelatedFeatures[Offset Number],$A2795)="","",CONCATENATE("*SpatialOffsetID",TEXT(INDEX(RelatedFeatures[Offset Number],$A2795),"0000"))),"}")))</f>
        <v>#REF!</v>
      </c>
      <c r="P2795" t="e">
        <f>IF(INDEX(Methods[Method Type],$A2795)="","",
CONCATENATE("  - &amp;MethodID",TEXT($A2795,"0000"),
" {","MethodTypeCV:  ",CHAR(34),INDEX(Methods[Method Type],$A2795),CHAR(34),
", MethodCode:  ",CHAR(34),INDEX(Methods[Method Code],$A2795),CHAR(34),
", MethodName:  ",CHAR(34),INDEX(Methods[Method Name],$A2795),CHAR(34),
", MethodDescription:  ",CHAR(34),INDEX(Methods[Method Description],$A2795),CHAR(34),
", MethodLink:  ",CHAR(34),INDEX(Methods[Method Link],$A2795),CHAR(34),
", OrganizationID: *OrganizationID",TEXT(MATCH(INDEX(Methods[Organization Name],$A2795),Organizations[Organization Name],0),"0000"),"}"))</f>
        <v>#REF!</v>
      </c>
      <c r="Q2795" t="e">
        <f>IF(INDEX(Variables[Variable Type],$A2795)="","",
CONCATENATE("  - &amp;VariableID",TEXT($A2795,"0000"),
" {","VariableTypeCV:  ",CHAR(34),INDEX(Variables[Variable Type],$A2795),CHAR(34),
", VariableCode:  ",CHAR(34),INDEX(Variables[Variable Code],$A2795),CHAR(34),
", VariableNameCV:  ",CHAR(34),INDEX(Variables[Variable Name],$A2795),CHAR(34),
", VariableDefinition:  ",CHAR(34),INDEX(Variables[Variable Definition],$A2795),CHAR(34),
", SpecciationCV:  ",CHAR(34),INDEX(Variables[Speciation],$A2795),CHAR(34),
", NoDataValue:  ",CHAR(34),INDEX(Variables[No Data Value],$A2795),CHAR(34),"}"))</f>
        <v>#REF!</v>
      </c>
    </row>
    <row r="2796" spans="1:17" x14ac:dyDescent="0.25">
      <c r="A2796">
        <v>2793</v>
      </c>
      <c r="D2796" t="e">
        <f>IF(INDEX(People[First Name],$A2796)="","",
CONCATENATE("  - &amp;PersonID",TEXT($A2796,"0000"),
" {","PersonFirstName:  ",CHAR(34),INDEX(People[First Name],$A2796),CHAR(34),
", PersonMiddleName:  ",CHAR(34),INDEX(People[Middle Name],$A2796),CHAR(34),
", PersonLastName:  ",CHAR(34),INDEX(People[Last Name],$A2796),CHAR(34),"}"))</f>
        <v>#REF!</v>
      </c>
      <c r="E2796" t="e">
        <f>IF(INDEX(Organizations[Organization Type '[CV']],$A2796)="","",
CONCATENATE("  - &amp;OrganizationID",TEXT($A2796,"0000"),
" {","OrganizationTypeCV:  ",CHAR(34),INDEX(Organizations[Organization Type '[CV']],$A2796),CHAR(34),
", OrganizationCode:  ",CHAR(34),INDEX(Organizations[Organization Code],$A2796),CHAR(34),
", OrganizationName:  ",CHAR(34),INDEX(Organizations[Organization Name],$A2796),CHAR(34),
", OrganizationDescription:  ",CHAR(34),INDEX(Organizations[Organization Description],$A2796),CHAR(34),
", OrganizationLink:  ",CHAR(34),INDEX(Organizations[Organization Link],$A2796),CHAR(34),"}"))</f>
        <v>#REF!</v>
      </c>
      <c r="F2796" t="e">
        <f>IF(INDEX(People[First Name],$A2796)="","",
CONCATENATE("  - &amp;AffiliationID",TEXT($A2796,"0000"),
" {PersonID: *PersonID",TEXT($A2796,"0000"),
", OrganizationID: *OrganizationID",TEXT(MATCH(INDEX(People[Organization Name],$A2796),Organizations[Organization Name],0),"0000"),
", IsPrimaryOrganizationContact: , AffiliationStartDate: , AffiliationEndDate: , PrimaryPhone: ",
", PrimaryEmail: ",CHAR(34),INDEX(People[Primary Email],$A2796),CHAR(34),
", PrimaryAddress: ",CHAR(34),INDEX(People[Primary Address],$A2796),CHAR(34),
", PersonLink: }"))</f>
        <v>#REF!</v>
      </c>
      <c r="H2796" t="e">
        <f>IF(COUNTA(CitationInformation)=0,"",IF(INDEX(AuthorList[Author Name],$A2796)="","",
CONCATENATE("  - &amp;AuthorListID",TEXT($A2796,"0000"),
"  {CitationID: *CitationID0001",
", PersonID: *PersonID",TEXT(MATCH(INDEX(AuthorList[Author Name],$A2796),People[Full Name],0),"0000"),
", AuthorOrder: ",INDEX(AuthorList[Author Number],$A2796),"}")))</f>
        <v>#REF!</v>
      </c>
      <c r="K2796" t="e">
        <f>IF(INDEX(SamplingFeatures[Feature Code],$A2796)="","",
CONCATENATE("  - &amp;SamplingFeatureID",TEXT($A2796,"0000"),
" {","SamplingFeatureUUID:  ",CHAR(34),INDEX(SamplingFeatures[Sampling Feature UUID],$A2796),CHAR(34),
", SamplingFeatureTypeCV:  ",CHAR(34),INDEX(SamplingFeatures[Sampling Feature Type],$A2796),CHAR(34),
", SamplingFeatureCode:  ",CHAR(34),INDEX(SamplingFeatures[Feature Code],$A2796),CHAR(34),
", SamplingFeatureName:  ",CHAR(34),INDEX(SamplingFeatures[Feature Name],$A2796),CHAR(34),
", SamplingFeatureDescription:  ",CHAR(34),INDEX(SamplingFeatures[Feature Description],$A2796),CHAR(34),
", SamplingFeatureGeotypeCV:  ",CHAR(34),INDEX(SamplingFeatures[Feature Geo Type],$A2796),CHAR(34),
", FeatureGeometry:  ",CHAR(34),INDEX(SamplingFeatures[Feature Geometry],$A2796),CHAR(34),
", Elevation_m:  ",CHAR(34),INDEX(SamplingFeatures[Elevation_m],$A2796),CHAR(34),
", ElevationDatumCV:  ",CHAR(34),ElevationDatum,CHAR(34),"}"))</f>
        <v>#REF!</v>
      </c>
      <c r="L2796" t="e">
        <f>IF(INDEX(SamplingFeatures[Sampling Feature Type],$A2796)&lt;&gt;"Site","",
CONCATENATE("  - &amp;SiteID",TEXT(SUMPRODUCT(--($L$3:$L2795&lt;&gt;"")),"0000"),
" {","SamplingFeatureID:  *SamplingFeatureID",TEXT($A2796,"0000"),
", SiteTypeCV:  ",CHAR(34),INDEX(Sites[Site Type],$A2796),CHAR(34),
", Latitude:  ",INDEX(Sites[Latitude],$A2796),
", Longitude:  ",INDEX(Sites[Longitude],$A2796),
", SRSName:  ",CHAR(34),LatLonDatum,CHAR(34),"}"))</f>
        <v>#REF!</v>
      </c>
      <c r="M2796" t="e">
        <f>IF(INDEX(SamplingFeatures[Sampling Feature Type],$A2796)&lt;&gt;"Specimen","",
CONCATENATE("  - &amp;SpecimenID",TEXT(SUMPRODUCT(--($M$3:$M2795&lt;&gt;"")),"0000"),
" {","SamplingFeatureID:  *SamplingFeatureID",TEXT($A2796,"0000"),
", SpecimenTypeCV:  ",CHAR(34),INDEX(Specimens[Specimen Type],$A2796),CHAR(34),
", SpecimenMediumCV:  ",INDEX(Specimens[Specimen Medium],$A2796),
", IsFieldSpecimen:  ",CHAR(34),INDEX(Specimens[Is Field Specimen?],$A2796),CHAR(34),"}"))</f>
        <v>#REF!</v>
      </c>
      <c r="N2796" t="e">
        <f>IF(COUNTA(SpatialOffsets[])=0,"", IF(INDEX(SpatialOffsets[Spatial Offset Type],$A2796)="","",
CONCATENATE("  - &amp;SpatialOffsetID",TEXT($A2796,"0000"),
" {","SpatialOffsetTypeCV:  ",CHAR(34),INDEX(SpatialOffsets[Spatial Offset Type],$A2796),CHAR(34),
", Offset1Value:  ",INDEX(SpatialOffsets[Offset 1 Value],$A2796),
", Offset1UnitID:  ",CHAR(34),INDEX(SpatialOffsets[Offset 1 Unit],$A2796),CHAR(34),
", Offset2Value:  ",INDEX(SpatialOffsets[Offset 2 Value],$A2796),
", Offset2UnitID:  ",CHAR(34),INDEX(SpatialOffsets[Offset 2 Unit],$A2796),CHAR(34),
", Offset3Value:  ",INDEX(SpatialOffsets[Offset 3 Value],$A2796),
", Offset3UnitID:  ",CHAR(34),INDEX(SpatialOffsets[Offset 3 Unit],$A2796),CHAR(34),,"}")))</f>
        <v>#REF!</v>
      </c>
      <c r="O2796" t="e">
        <f>IF(COUNTA(RelatedFeatures[])=0,"", IF(INDEX(RelatedFeatures[First Sampling Feature Code],$A2796)="","",
CONCATENATE("  - &amp;RelationID",TEXT($A2796,"0000"),
" {","SamplingFeatureID:  *SamplingFeatureID",TEXT(MATCH(INDEX(RelatedFeatures[First Sampling Feature Code],$A2796),SamplingFeatures[Feature Code],0),"0000"),
", RelationshipTypeCV:  ",CHAR(34),INDEX(RelatedFeatures[Relationship Type],$A2796),CHAR(34),
", RelatedFeatureID: *SamplingFeatureID",TEXT(MATCH(INDEX(RelatedFeatures[Second Sampling Feature Code],$A2796),SamplingFeatures[Feature Code],0),"0000"),
", SpatialOffsetID:  ",IF(INDEX(RelatedFeatures[Offset Number],$A2796)="","",CONCATENATE("*SpatialOffsetID",TEXT(INDEX(RelatedFeatures[Offset Number],$A2796),"0000"))),"}")))</f>
        <v>#REF!</v>
      </c>
      <c r="P2796" t="e">
        <f>IF(INDEX(Methods[Method Type],$A2796)="","",
CONCATENATE("  - &amp;MethodID",TEXT($A2796,"0000"),
" {","MethodTypeCV:  ",CHAR(34),INDEX(Methods[Method Type],$A2796),CHAR(34),
", MethodCode:  ",CHAR(34),INDEX(Methods[Method Code],$A2796),CHAR(34),
", MethodName:  ",CHAR(34),INDEX(Methods[Method Name],$A2796),CHAR(34),
", MethodDescription:  ",CHAR(34),INDEX(Methods[Method Description],$A2796),CHAR(34),
", MethodLink:  ",CHAR(34),INDEX(Methods[Method Link],$A2796),CHAR(34),
", OrganizationID: *OrganizationID",TEXT(MATCH(INDEX(Methods[Organization Name],$A2796),Organizations[Organization Name],0),"0000"),"}"))</f>
        <v>#REF!</v>
      </c>
      <c r="Q2796" t="e">
        <f>IF(INDEX(Variables[Variable Type],$A2796)="","",
CONCATENATE("  - &amp;VariableID",TEXT($A2796,"0000"),
" {","VariableTypeCV:  ",CHAR(34),INDEX(Variables[Variable Type],$A2796),CHAR(34),
", VariableCode:  ",CHAR(34),INDEX(Variables[Variable Code],$A2796),CHAR(34),
", VariableNameCV:  ",CHAR(34),INDEX(Variables[Variable Name],$A2796),CHAR(34),
", VariableDefinition:  ",CHAR(34),INDEX(Variables[Variable Definition],$A2796),CHAR(34),
", SpecciationCV:  ",CHAR(34),INDEX(Variables[Speciation],$A2796),CHAR(34),
", NoDataValue:  ",CHAR(34),INDEX(Variables[No Data Value],$A2796),CHAR(34),"}"))</f>
        <v>#REF!</v>
      </c>
    </row>
    <row r="2797" spans="1:17" x14ac:dyDescent="0.25">
      <c r="A2797">
        <v>2794</v>
      </c>
      <c r="D2797" t="e">
        <f>IF(INDEX(People[First Name],$A2797)="","",
CONCATENATE("  - &amp;PersonID",TEXT($A2797,"0000"),
" {","PersonFirstName:  ",CHAR(34),INDEX(People[First Name],$A2797),CHAR(34),
", PersonMiddleName:  ",CHAR(34),INDEX(People[Middle Name],$A2797),CHAR(34),
", PersonLastName:  ",CHAR(34),INDEX(People[Last Name],$A2797),CHAR(34),"}"))</f>
        <v>#REF!</v>
      </c>
      <c r="E2797" t="e">
        <f>IF(INDEX(Organizations[Organization Type '[CV']],$A2797)="","",
CONCATENATE("  - &amp;OrganizationID",TEXT($A2797,"0000"),
" {","OrganizationTypeCV:  ",CHAR(34),INDEX(Organizations[Organization Type '[CV']],$A2797),CHAR(34),
", OrganizationCode:  ",CHAR(34),INDEX(Organizations[Organization Code],$A2797),CHAR(34),
", OrganizationName:  ",CHAR(34),INDEX(Organizations[Organization Name],$A2797),CHAR(34),
", OrganizationDescription:  ",CHAR(34),INDEX(Organizations[Organization Description],$A2797),CHAR(34),
", OrganizationLink:  ",CHAR(34),INDEX(Organizations[Organization Link],$A2797),CHAR(34),"}"))</f>
        <v>#REF!</v>
      </c>
      <c r="F2797" t="e">
        <f>IF(INDEX(People[First Name],$A2797)="","",
CONCATENATE("  - &amp;AffiliationID",TEXT($A2797,"0000"),
" {PersonID: *PersonID",TEXT($A2797,"0000"),
", OrganizationID: *OrganizationID",TEXT(MATCH(INDEX(People[Organization Name],$A2797),Organizations[Organization Name],0),"0000"),
", IsPrimaryOrganizationContact: , AffiliationStartDate: , AffiliationEndDate: , PrimaryPhone: ",
", PrimaryEmail: ",CHAR(34),INDEX(People[Primary Email],$A2797),CHAR(34),
", PrimaryAddress: ",CHAR(34),INDEX(People[Primary Address],$A2797),CHAR(34),
", PersonLink: }"))</f>
        <v>#REF!</v>
      </c>
      <c r="H2797" t="e">
        <f>IF(COUNTA(CitationInformation)=0,"",IF(INDEX(AuthorList[Author Name],$A2797)="","",
CONCATENATE("  - &amp;AuthorListID",TEXT($A2797,"0000"),
"  {CitationID: *CitationID0001",
", PersonID: *PersonID",TEXT(MATCH(INDEX(AuthorList[Author Name],$A2797),People[Full Name],0),"0000"),
", AuthorOrder: ",INDEX(AuthorList[Author Number],$A2797),"}")))</f>
        <v>#REF!</v>
      </c>
      <c r="K2797" t="e">
        <f>IF(INDEX(SamplingFeatures[Feature Code],$A2797)="","",
CONCATENATE("  - &amp;SamplingFeatureID",TEXT($A2797,"0000"),
" {","SamplingFeatureUUID:  ",CHAR(34),INDEX(SamplingFeatures[Sampling Feature UUID],$A2797),CHAR(34),
", SamplingFeatureTypeCV:  ",CHAR(34),INDEX(SamplingFeatures[Sampling Feature Type],$A2797),CHAR(34),
", SamplingFeatureCode:  ",CHAR(34),INDEX(SamplingFeatures[Feature Code],$A2797),CHAR(34),
", SamplingFeatureName:  ",CHAR(34),INDEX(SamplingFeatures[Feature Name],$A2797),CHAR(34),
", SamplingFeatureDescription:  ",CHAR(34),INDEX(SamplingFeatures[Feature Description],$A2797),CHAR(34),
", SamplingFeatureGeotypeCV:  ",CHAR(34),INDEX(SamplingFeatures[Feature Geo Type],$A2797),CHAR(34),
", FeatureGeometry:  ",CHAR(34),INDEX(SamplingFeatures[Feature Geometry],$A2797),CHAR(34),
", Elevation_m:  ",CHAR(34),INDEX(SamplingFeatures[Elevation_m],$A2797),CHAR(34),
", ElevationDatumCV:  ",CHAR(34),ElevationDatum,CHAR(34),"}"))</f>
        <v>#REF!</v>
      </c>
      <c r="L2797" t="e">
        <f>IF(INDEX(SamplingFeatures[Sampling Feature Type],$A2797)&lt;&gt;"Site","",
CONCATENATE("  - &amp;SiteID",TEXT(SUMPRODUCT(--($L$3:$L2796&lt;&gt;"")),"0000"),
" {","SamplingFeatureID:  *SamplingFeatureID",TEXT($A2797,"0000"),
", SiteTypeCV:  ",CHAR(34),INDEX(Sites[Site Type],$A2797),CHAR(34),
", Latitude:  ",INDEX(Sites[Latitude],$A2797),
", Longitude:  ",INDEX(Sites[Longitude],$A2797),
", SRSName:  ",CHAR(34),LatLonDatum,CHAR(34),"}"))</f>
        <v>#REF!</v>
      </c>
      <c r="M2797" t="e">
        <f>IF(INDEX(SamplingFeatures[Sampling Feature Type],$A2797)&lt;&gt;"Specimen","",
CONCATENATE("  - &amp;SpecimenID",TEXT(SUMPRODUCT(--($M$3:$M2796&lt;&gt;"")),"0000"),
" {","SamplingFeatureID:  *SamplingFeatureID",TEXT($A2797,"0000"),
", SpecimenTypeCV:  ",CHAR(34),INDEX(Specimens[Specimen Type],$A2797),CHAR(34),
", SpecimenMediumCV:  ",INDEX(Specimens[Specimen Medium],$A2797),
", IsFieldSpecimen:  ",CHAR(34),INDEX(Specimens[Is Field Specimen?],$A2797),CHAR(34),"}"))</f>
        <v>#REF!</v>
      </c>
      <c r="N2797" t="e">
        <f>IF(COUNTA(SpatialOffsets[])=0,"", IF(INDEX(SpatialOffsets[Spatial Offset Type],$A2797)="","",
CONCATENATE("  - &amp;SpatialOffsetID",TEXT($A2797,"0000"),
" {","SpatialOffsetTypeCV:  ",CHAR(34),INDEX(SpatialOffsets[Spatial Offset Type],$A2797),CHAR(34),
", Offset1Value:  ",INDEX(SpatialOffsets[Offset 1 Value],$A2797),
", Offset1UnitID:  ",CHAR(34),INDEX(SpatialOffsets[Offset 1 Unit],$A2797),CHAR(34),
", Offset2Value:  ",INDEX(SpatialOffsets[Offset 2 Value],$A2797),
", Offset2UnitID:  ",CHAR(34),INDEX(SpatialOffsets[Offset 2 Unit],$A2797),CHAR(34),
", Offset3Value:  ",INDEX(SpatialOffsets[Offset 3 Value],$A2797),
", Offset3UnitID:  ",CHAR(34),INDEX(SpatialOffsets[Offset 3 Unit],$A2797),CHAR(34),,"}")))</f>
        <v>#REF!</v>
      </c>
      <c r="O2797" t="e">
        <f>IF(COUNTA(RelatedFeatures[])=0,"", IF(INDEX(RelatedFeatures[First Sampling Feature Code],$A2797)="","",
CONCATENATE("  - &amp;RelationID",TEXT($A2797,"0000"),
" {","SamplingFeatureID:  *SamplingFeatureID",TEXT(MATCH(INDEX(RelatedFeatures[First Sampling Feature Code],$A2797),SamplingFeatures[Feature Code],0),"0000"),
", RelationshipTypeCV:  ",CHAR(34),INDEX(RelatedFeatures[Relationship Type],$A2797),CHAR(34),
", RelatedFeatureID: *SamplingFeatureID",TEXT(MATCH(INDEX(RelatedFeatures[Second Sampling Feature Code],$A2797),SamplingFeatures[Feature Code],0),"0000"),
", SpatialOffsetID:  ",IF(INDEX(RelatedFeatures[Offset Number],$A2797)="","",CONCATENATE("*SpatialOffsetID",TEXT(INDEX(RelatedFeatures[Offset Number],$A2797),"0000"))),"}")))</f>
        <v>#REF!</v>
      </c>
      <c r="P2797" t="e">
        <f>IF(INDEX(Methods[Method Type],$A2797)="","",
CONCATENATE("  - &amp;MethodID",TEXT($A2797,"0000"),
" {","MethodTypeCV:  ",CHAR(34),INDEX(Methods[Method Type],$A2797),CHAR(34),
", MethodCode:  ",CHAR(34),INDEX(Methods[Method Code],$A2797),CHAR(34),
", MethodName:  ",CHAR(34),INDEX(Methods[Method Name],$A2797),CHAR(34),
", MethodDescription:  ",CHAR(34),INDEX(Methods[Method Description],$A2797),CHAR(34),
", MethodLink:  ",CHAR(34),INDEX(Methods[Method Link],$A2797),CHAR(34),
", OrganizationID: *OrganizationID",TEXT(MATCH(INDEX(Methods[Organization Name],$A2797),Organizations[Organization Name],0),"0000"),"}"))</f>
        <v>#REF!</v>
      </c>
      <c r="Q2797" t="e">
        <f>IF(INDEX(Variables[Variable Type],$A2797)="","",
CONCATENATE("  - &amp;VariableID",TEXT($A2797,"0000"),
" {","VariableTypeCV:  ",CHAR(34),INDEX(Variables[Variable Type],$A2797),CHAR(34),
", VariableCode:  ",CHAR(34),INDEX(Variables[Variable Code],$A2797),CHAR(34),
", VariableNameCV:  ",CHAR(34),INDEX(Variables[Variable Name],$A2797),CHAR(34),
", VariableDefinition:  ",CHAR(34),INDEX(Variables[Variable Definition],$A2797),CHAR(34),
", SpecciationCV:  ",CHAR(34),INDEX(Variables[Speciation],$A2797),CHAR(34),
", NoDataValue:  ",CHAR(34),INDEX(Variables[No Data Value],$A2797),CHAR(34),"}"))</f>
        <v>#REF!</v>
      </c>
    </row>
    <row r="2798" spans="1:17" x14ac:dyDescent="0.25">
      <c r="A2798">
        <v>2795</v>
      </c>
      <c r="D2798" t="e">
        <f>IF(INDEX(People[First Name],$A2798)="","",
CONCATENATE("  - &amp;PersonID",TEXT($A2798,"0000"),
" {","PersonFirstName:  ",CHAR(34),INDEX(People[First Name],$A2798),CHAR(34),
", PersonMiddleName:  ",CHAR(34),INDEX(People[Middle Name],$A2798),CHAR(34),
", PersonLastName:  ",CHAR(34),INDEX(People[Last Name],$A2798),CHAR(34),"}"))</f>
        <v>#REF!</v>
      </c>
      <c r="E2798" t="e">
        <f>IF(INDEX(Organizations[Organization Type '[CV']],$A2798)="","",
CONCATENATE("  - &amp;OrganizationID",TEXT($A2798,"0000"),
" {","OrganizationTypeCV:  ",CHAR(34),INDEX(Organizations[Organization Type '[CV']],$A2798),CHAR(34),
", OrganizationCode:  ",CHAR(34),INDEX(Organizations[Organization Code],$A2798),CHAR(34),
", OrganizationName:  ",CHAR(34),INDEX(Organizations[Organization Name],$A2798),CHAR(34),
", OrganizationDescription:  ",CHAR(34),INDEX(Organizations[Organization Description],$A2798),CHAR(34),
", OrganizationLink:  ",CHAR(34),INDEX(Organizations[Organization Link],$A2798),CHAR(34),"}"))</f>
        <v>#REF!</v>
      </c>
      <c r="F2798" t="e">
        <f>IF(INDEX(People[First Name],$A2798)="","",
CONCATENATE("  - &amp;AffiliationID",TEXT($A2798,"0000"),
" {PersonID: *PersonID",TEXT($A2798,"0000"),
", OrganizationID: *OrganizationID",TEXT(MATCH(INDEX(People[Organization Name],$A2798),Organizations[Organization Name],0),"0000"),
", IsPrimaryOrganizationContact: , AffiliationStartDate: , AffiliationEndDate: , PrimaryPhone: ",
", PrimaryEmail: ",CHAR(34),INDEX(People[Primary Email],$A2798),CHAR(34),
", PrimaryAddress: ",CHAR(34),INDEX(People[Primary Address],$A2798),CHAR(34),
", PersonLink: }"))</f>
        <v>#REF!</v>
      </c>
      <c r="H2798" t="e">
        <f>IF(COUNTA(CitationInformation)=0,"",IF(INDEX(AuthorList[Author Name],$A2798)="","",
CONCATENATE("  - &amp;AuthorListID",TEXT($A2798,"0000"),
"  {CitationID: *CitationID0001",
", PersonID: *PersonID",TEXT(MATCH(INDEX(AuthorList[Author Name],$A2798),People[Full Name],0),"0000"),
", AuthorOrder: ",INDEX(AuthorList[Author Number],$A2798),"}")))</f>
        <v>#REF!</v>
      </c>
      <c r="K2798" t="e">
        <f>IF(INDEX(SamplingFeatures[Feature Code],$A2798)="","",
CONCATENATE("  - &amp;SamplingFeatureID",TEXT($A2798,"0000"),
" {","SamplingFeatureUUID:  ",CHAR(34),INDEX(SamplingFeatures[Sampling Feature UUID],$A2798),CHAR(34),
", SamplingFeatureTypeCV:  ",CHAR(34),INDEX(SamplingFeatures[Sampling Feature Type],$A2798),CHAR(34),
", SamplingFeatureCode:  ",CHAR(34),INDEX(SamplingFeatures[Feature Code],$A2798),CHAR(34),
", SamplingFeatureName:  ",CHAR(34),INDEX(SamplingFeatures[Feature Name],$A2798),CHAR(34),
", SamplingFeatureDescription:  ",CHAR(34),INDEX(SamplingFeatures[Feature Description],$A2798),CHAR(34),
", SamplingFeatureGeotypeCV:  ",CHAR(34),INDEX(SamplingFeatures[Feature Geo Type],$A2798),CHAR(34),
", FeatureGeometry:  ",CHAR(34),INDEX(SamplingFeatures[Feature Geometry],$A2798),CHAR(34),
", Elevation_m:  ",CHAR(34),INDEX(SamplingFeatures[Elevation_m],$A2798),CHAR(34),
", ElevationDatumCV:  ",CHAR(34),ElevationDatum,CHAR(34),"}"))</f>
        <v>#REF!</v>
      </c>
      <c r="L2798" t="e">
        <f>IF(INDEX(SamplingFeatures[Sampling Feature Type],$A2798)&lt;&gt;"Site","",
CONCATENATE("  - &amp;SiteID",TEXT(SUMPRODUCT(--($L$3:$L2797&lt;&gt;"")),"0000"),
" {","SamplingFeatureID:  *SamplingFeatureID",TEXT($A2798,"0000"),
", SiteTypeCV:  ",CHAR(34),INDEX(Sites[Site Type],$A2798),CHAR(34),
", Latitude:  ",INDEX(Sites[Latitude],$A2798),
", Longitude:  ",INDEX(Sites[Longitude],$A2798),
", SRSName:  ",CHAR(34),LatLonDatum,CHAR(34),"}"))</f>
        <v>#REF!</v>
      </c>
      <c r="M2798" t="e">
        <f>IF(INDEX(SamplingFeatures[Sampling Feature Type],$A2798)&lt;&gt;"Specimen","",
CONCATENATE("  - &amp;SpecimenID",TEXT(SUMPRODUCT(--($M$3:$M2797&lt;&gt;"")),"0000"),
" {","SamplingFeatureID:  *SamplingFeatureID",TEXT($A2798,"0000"),
", SpecimenTypeCV:  ",CHAR(34),INDEX(Specimens[Specimen Type],$A2798),CHAR(34),
", SpecimenMediumCV:  ",INDEX(Specimens[Specimen Medium],$A2798),
", IsFieldSpecimen:  ",CHAR(34),INDEX(Specimens[Is Field Specimen?],$A2798),CHAR(34),"}"))</f>
        <v>#REF!</v>
      </c>
      <c r="N2798" t="e">
        <f>IF(COUNTA(SpatialOffsets[])=0,"", IF(INDEX(SpatialOffsets[Spatial Offset Type],$A2798)="","",
CONCATENATE("  - &amp;SpatialOffsetID",TEXT($A2798,"0000"),
" {","SpatialOffsetTypeCV:  ",CHAR(34),INDEX(SpatialOffsets[Spatial Offset Type],$A2798),CHAR(34),
", Offset1Value:  ",INDEX(SpatialOffsets[Offset 1 Value],$A2798),
", Offset1UnitID:  ",CHAR(34),INDEX(SpatialOffsets[Offset 1 Unit],$A2798),CHAR(34),
", Offset2Value:  ",INDEX(SpatialOffsets[Offset 2 Value],$A2798),
", Offset2UnitID:  ",CHAR(34),INDEX(SpatialOffsets[Offset 2 Unit],$A2798),CHAR(34),
", Offset3Value:  ",INDEX(SpatialOffsets[Offset 3 Value],$A2798),
", Offset3UnitID:  ",CHAR(34),INDEX(SpatialOffsets[Offset 3 Unit],$A2798),CHAR(34),,"}")))</f>
        <v>#REF!</v>
      </c>
      <c r="O2798" t="e">
        <f>IF(COUNTA(RelatedFeatures[])=0,"", IF(INDEX(RelatedFeatures[First Sampling Feature Code],$A2798)="","",
CONCATENATE("  - &amp;RelationID",TEXT($A2798,"0000"),
" {","SamplingFeatureID:  *SamplingFeatureID",TEXT(MATCH(INDEX(RelatedFeatures[First Sampling Feature Code],$A2798),SamplingFeatures[Feature Code],0),"0000"),
", RelationshipTypeCV:  ",CHAR(34),INDEX(RelatedFeatures[Relationship Type],$A2798),CHAR(34),
", RelatedFeatureID: *SamplingFeatureID",TEXT(MATCH(INDEX(RelatedFeatures[Second Sampling Feature Code],$A2798),SamplingFeatures[Feature Code],0),"0000"),
", SpatialOffsetID:  ",IF(INDEX(RelatedFeatures[Offset Number],$A2798)="","",CONCATENATE("*SpatialOffsetID",TEXT(INDEX(RelatedFeatures[Offset Number],$A2798),"0000"))),"}")))</f>
        <v>#REF!</v>
      </c>
      <c r="P2798" t="e">
        <f>IF(INDEX(Methods[Method Type],$A2798)="","",
CONCATENATE("  - &amp;MethodID",TEXT($A2798,"0000"),
" {","MethodTypeCV:  ",CHAR(34),INDEX(Methods[Method Type],$A2798),CHAR(34),
", MethodCode:  ",CHAR(34),INDEX(Methods[Method Code],$A2798),CHAR(34),
", MethodName:  ",CHAR(34),INDEX(Methods[Method Name],$A2798),CHAR(34),
", MethodDescription:  ",CHAR(34),INDEX(Methods[Method Description],$A2798),CHAR(34),
", MethodLink:  ",CHAR(34),INDEX(Methods[Method Link],$A2798),CHAR(34),
", OrganizationID: *OrganizationID",TEXT(MATCH(INDEX(Methods[Organization Name],$A2798),Organizations[Organization Name],0),"0000"),"}"))</f>
        <v>#REF!</v>
      </c>
      <c r="Q2798" t="e">
        <f>IF(INDEX(Variables[Variable Type],$A2798)="","",
CONCATENATE("  - &amp;VariableID",TEXT($A2798,"0000"),
" {","VariableTypeCV:  ",CHAR(34),INDEX(Variables[Variable Type],$A2798),CHAR(34),
", VariableCode:  ",CHAR(34),INDEX(Variables[Variable Code],$A2798),CHAR(34),
", VariableNameCV:  ",CHAR(34),INDEX(Variables[Variable Name],$A2798),CHAR(34),
", VariableDefinition:  ",CHAR(34),INDEX(Variables[Variable Definition],$A2798),CHAR(34),
", SpecciationCV:  ",CHAR(34),INDEX(Variables[Speciation],$A2798),CHAR(34),
", NoDataValue:  ",CHAR(34),INDEX(Variables[No Data Value],$A2798),CHAR(34),"}"))</f>
        <v>#REF!</v>
      </c>
    </row>
    <row r="2799" spans="1:17" x14ac:dyDescent="0.25">
      <c r="A2799">
        <v>2796</v>
      </c>
      <c r="D2799" t="e">
        <f>IF(INDEX(People[First Name],$A2799)="","",
CONCATENATE("  - &amp;PersonID",TEXT($A2799,"0000"),
" {","PersonFirstName:  ",CHAR(34),INDEX(People[First Name],$A2799),CHAR(34),
", PersonMiddleName:  ",CHAR(34),INDEX(People[Middle Name],$A2799),CHAR(34),
", PersonLastName:  ",CHAR(34),INDEX(People[Last Name],$A2799),CHAR(34),"}"))</f>
        <v>#REF!</v>
      </c>
      <c r="E2799" t="e">
        <f>IF(INDEX(Organizations[Organization Type '[CV']],$A2799)="","",
CONCATENATE("  - &amp;OrganizationID",TEXT($A2799,"0000"),
" {","OrganizationTypeCV:  ",CHAR(34),INDEX(Organizations[Organization Type '[CV']],$A2799),CHAR(34),
", OrganizationCode:  ",CHAR(34),INDEX(Organizations[Organization Code],$A2799),CHAR(34),
", OrganizationName:  ",CHAR(34),INDEX(Organizations[Organization Name],$A2799),CHAR(34),
", OrganizationDescription:  ",CHAR(34),INDEX(Organizations[Organization Description],$A2799),CHAR(34),
", OrganizationLink:  ",CHAR(34),INDEX(Organizations[Organization Link],$A2799),CHAR(34),"}"))</f>
        <v>#REF!</v>
      </c>
      <c r="F2799" t="e">
        <f>IF(INDEX(People[First Name],$A2799)="","",
CONCATENATE("  - &amp;AffiliationID",TEXT($A2799,"0000"),
" {PersonID: *PersonID",TEXT($A2799,"0000"),
", OrganizationID: *OrganizationID",TEXT(MATCH(INDEX(People[Organization Name],$A2799),Organizations[Organization Name],0),"0000"),
", IsPrimaryOrganizationContact: , AffiliationStartDate: , AffiliationEndDate: , PrimaryPhone: ",
", PrimaryEmail: ",CHAR(34),INDEX(People[Primary Email],$A2799),CHAR(34),
", PrimaryAddress: ",CHAR(34),INDEX(People[Primary Address],$A2799),CHAR(34),
", PersonLink: }"))</f>
        <v>#REF!</v>
      </c>
      <c r="H2799" t="e">
        <f>IF(COUNTA(CitationInformation)=0,"",IF(INDEX(AuthorList[Author Name],$A2799)="","",
CONCATENATE("  - &amp;AuthorListID",TEXT($A2799,"0000"),
"  {CitationID: *CitationID0001",
", PersonID: *PersonID",TEXT(MATCH(INDEX(AuthorList[Author Name],$A2799),People[Full Name],0),"0000"),
", AuthorOrder: ",INDEX(AuthorList[Author Number],$A2799),"}")))</f>
        <v>#REF!</v>
      </c>
      <c r="K2799" t="e">
        <f>IF(INDEX(SamplingFeatures[Feature Code],$A2799)="","",
CONCATENATE("  - &amp;SamplingFeatureID",TEXT($A2799,"0000"),
" {","SamplingFeatureUUID:  ",CHAR(34),INDEX(SamplingFeatures[Sampling Feature UUID],$A2799),CHAR(34),
", SamplingFeatureTypeCV:  ",CHAR(34),INDEX(SamplingFeatures[Sampling Feature Type],$A2799),CHAR(34),
", SamplingFeatureCode:  ",CHAR(34),INDEX(SamplingFeatures[Feature Code],$A2799),CHAR(34),
", SamplingFeatureName:  ",CHAR(34),INDEX(SamplingFeatures[Feature Name],$A2799),CHAR(34),
", SamplingFeatureDescription:  ",CHAR(34),INDEX(SamplingFeatures[Feature Description],$A2799),CHAR(34),
", SamplingFeatureGeotypeCV:  ",CHAR(34),INDEX(SamplingFeatures[Feature Geo Type],$A2799),CHAR(34),
", FeatureGeometry:  ",CHAR(34),INDEX(SamplingFeatures[Feature Geometry],$A2799),CHAR(34),
", Elevation_m:  ",CHAR(34),INDEX(SamplingFeatures[Elevation_m],$A2799),CHAR(34),
", ElevationDatumCV:  ",CHAR(34),ElevationDatum,CHAR(34),"}"))</f>
        <v>#REF!</v>
      </c>
      <c r="L2799" t="e">
        <f>IF(INDEX(SamplingFeatures[Sampling Feature Type],$A2799)&lt;&gt;"Site","",
CONCATENATE("  - &amp;SiteID",TEXT(SUMPRODUCT(--($L$3:$L2798&lt;&gt;"")),"0000"),
" {","SamplingFeatureID:  *SamplingFeatureID",TEXT($A2799,"0000"),
", SiteTypeCV:  ",CHAR(34),INDEX(Sites[Site Type],$A2799),CHAR(34),
", Latitude:  ",INDEX(Sites[Latitude],$A2799),
", Longitude:  ",INDEX(Sites[Longitude],$A2799),
", SRSName:  ",CHAR(34),LatLonDatum,CHAR(34),"}"))</f>
        <v>#REF!</v>
      </c>
      <c r="M2799" t="e">
        <f>IF(INDEX(SamplingFeatures[Sampling Feature Type],$A2799)&lt;&gt;"Specimen","",
CONCATENATE("  - &amp;SpecimenID",TEXT(SUMPRODUCT(--($M$3:$M2798&lt;&gt;"")),"0000"),
" {","SamplingFeatureID:  *SamplingFeatureID",TEXT($A2799,"0000"),
", SpecimenTypeCV:  ",CHAR(34),INDEX(Specimens[Specimen Type],$A2799),CHAR(34),
", SpecimenMediumCV:  ",INDEX(Specimens[Specimen Medium],$A2799),
", IsFieldSpecimen:  ",CHAR(34),INDEX(Specimens[Is Field Specimen?],$A2799),CHAR(34),"}"))</f>
        <v>#REF!</v>
      </c>
      <c r="N2799" t="e">
        <f>IF(COUNTA(SpatialOffsets[])=0,"", IF(INDEX(SpatialOffsets[Spatial Offset Type],$A2799)="","",
CONCATENATE("  - &amp;SpatialOffsetID",TEXT($A2799,"0000"),
" {","SpatialOffsetTypeCV:  ",CHAR(34),INDEX(SpatialOffsets[Spatial Offset Type],$A2799),CHAR(34),
", Offset1Value:  ",INDEX(SpatialOffsets[Offset 1 Value],$A2799),
", Offset1UnitID:  ",CHAR(34),INDEX(SpatialOffsets[Offset 1 Unit],$A2799),CHAR(34),
", Offset2Value:  ",INDEX(SpatialOffsets[Offset 2 Value],$A2799),
", Offset2UnitID:  ",CHAR(34),INDEX(SpatialOffsets[Offset 2 Unit],$A2799),CHAR(34),
", Offset3Value:  ",INDEX(SpatialOffsets[Offset 3 Value],$A2799),
", Offset3UnitID:  ",CHAR(34),INDEX(SpatialOffsets[Offset 3 Unit],$A2799),CHAR(34),,"}")))</f>
        <v>#REF!</v>
      </c>
      <c r="O2799" t="e">
        <f>IF(COUNTA(RelatedFeatures[])=0,"", IF(INDEX(RelatedFeatures[First Sampling Feature Code],$A2799)="","",
CONCATENATE("  - &amp;RelationID",TEXT($A2799,"0000"),
" {","SamplingFeatureID:  *SamplingFeatureID",TEXT(MATCH(INDEX(RelatedFeatures[First Sampling Feature Code],$A2799),SamplingFeatures[Feature Code],0),"0000"),
", RelationshipTypeCV:  ",CHAR(34),INDEX(RelatedFeatures[Relationship Type],$A2799),CHAR(34),
", RelatedFeatureID: *SamplingFeatureID",TEXT(MATCH(INDEX(RelatedFeatures[Second Sampling Feature Code],$A2799),SamplingFeatures[Feature Code],0),"0000"),
", SpatialOffsetID:  ",IF(INDEX(RelatedFeatures[Offset Number],$A2799)="","",CONCATENATE("*SpatialOffsetID",TEXT(INDEX(RelatedFeatures[Offset Number],$A2799),"0000"))),"}")))</f>
        <v>#REF!</v>
      </c>
      <c r="P2799" t="e">
        <f>IF(INDEX(Methods[Method Type],$A2799)="","",
CONCATENATE("  - &amp;MethodID",TEXT($A2799,"0000"),
" {","MethodTypeCV:  ",CHAR(34),INDEX(Methods[Method Type],$A2799),CHAR(34),
", MethodCode:  ",CHAR(34),INDEX(Methods[Method Code],$A2799),CHAR(34),
", MethodName:  ",CHAR(34),INDEX(Methods[Method Name],$A2799),CHAR(34),
", MethodDescription:  ",CHAR(34),INDEX(Methods[Method Description],$A2799),CHAR(34),
", MethodLink:  ",CHAR(34),INDEX(Methods[Method Link],$A2799),CHAR(34),
", OrganizationID: *OrganizationID",TEXT(MATCH(INDEX(Methods[Organization Name],$A2799),Organizations[Organization Name],0),"0000"),"}"))</f>
        <v>#REF!</v>
      </c>
      <c r="Q2799" t="e">
        <f>IF(INDEX(Variables[Variable Type],$A2799)="","",
CONCATENATE("  - &amp;VariableID",TEXT($A2799,"0000"),
" {","VariableTypeCV:  ",CHAR(34),INDEX(Variables[Variable Type],$A2799),CHAR(34),
", VariableCode:  ",CHAR(34),INDEX(Variables[Variable Code],$A2799),CHAR(34),
", VariableNameCV:  ",CHAR(34),INDEX(Variables[Variable Name],$A2799),CHAR(34),
", VariableDefinition:  ",CHAR(34),INDEX(Variables[Variable Definition],$A2799),CHAR(34),
", SpecciationCV:  ",CHAR(34),INDEX(Variables[Speciation],$A2799),CHAR(34),
", NoDataValue:  ",CHAR(34),INDEX(Variables[No Data Value],$A2799),CHAR(34),"}"))</f>
        <v>#REF!</v>
      </c>
    </row>
    <row r="2800" spans="1:17" x14ac:dyDescent="0.25">
      <c r="A2800">
        <v>2797</v>
      </c>
      <c r="D2800" t="e">
        <f>IF(INDEX(People[First Name],$A2800)="","",
CONCATENATE("  - &amp;PersonID",TEXT($A2800,"0000"),
" {","PersonFirstName:  ",CHAR(34),INDEX(People[First Name],$A2800),CHAR(34),
", PersonMiddleName:  ",CHAR(34),INDEX(People[Middle Name],$A2800),CHAR(34),
", PersonLastName:  ",CHAR(34),INDEX(People[Last Name],$A2800),CHAR(34),"}"))</f>
        <v>#REF!</v>
      </c>
      <c r="E2800" t="e">
        <f>IF(INDEX(Organizations[Organization Type '[CV']],$A2800)="","",
CONCATENATE("  - &amp;OrganizationID",TEXT($A2800,"0000"),
" {","OrganizationTypeCV:  ",CHAR(34),INDEX(Organizations[Organization Type '[CV']],$A2800),CHAR(34),
", OrganizationCode:  ",CHAR(34),INDEX(Organizations[Organization Code],$A2800),CHAR(34),
", OrganizationName:  ",CHAR(34),INDEX(Organizations[Organization Name],$A2800),CHAR(34),
", OrganizationDescription:  ",CHAR(34),INDEX(Organizations[Organization Description],$A2800),CHAR(34),
", OrganizationLink:  ",CHAR(34),INDEX(Organizations[Organization Link],$A2800),CHAR(34),"}"))</f>
        <v>#REF!</v>
      </c>
      <c r="F2800" t="e">
        <f>IF(INDEX(People[First Name],$A2800)="","",
CONCATENATE("  - &amp;AffiliationID",TEXT($A2800,"0000"),
" {PersonID: *PersonID",TEXT($A2800,"0000"),
", OrganizationID: *OrganizationID",TEXT(MATCH(INDEX(People[Organization Name],$A2800),Organizations[Organization Name],0),"0000"),
", IsPrimaryOrganizationContact: , AffiliationStartDate: , AffiliationEndDate: , PrimaryPhone: ",
", PrimaryEmail: ",CHAR(34),INDEX(People[Primary Email],$A2800),CHAR(34),
", PrimaryAddress: ",CHAR(34),INDEX(People[Primary Address],$A2800),CHAR(34),
", PersonLink: }"))</f>
        <v>#REF!</v>
      </c>
      <c r="H2800" t="e">
        <f>IF(COUNTA(CitationInformation)=0,"",IF(INDEX(AuthorList[Author Name],$A2800)="","",
CONCATENATE("  - &amp;AuthorListID",TEXT($A2800,"0000"),
"  {CitationID: *CitationID0001",
", PersonID: *PersonID",TEXT(MATCH(INDEX(AuthorList[Author Name],$A2800),People[Full Name],0),"0000"),
", AuthorOrder: ",INDEX(AuthorList[Author Number],$A2800),"}")))</f>
        <v>#REF!</v>
      </c>
      <c r="K2800" t="e">
        <f>IF(INDEX(SamplingFeatures[Feature Code],$A2800)="","",
CONCATENATE("  - &amp;SamplingFeatureID",TEXT($A2800,"0000"),
" {","SamplingFeatureUUID:  ",CHAR(34),INDEX(SamplingFeatures[Sampling Feature UUID],$A2800),CHAR(34),
", SamplingFeatureTypeCV:  ",CHAR(34),INDEX(SamplingFeatures[Sampling Feature Type],$A2800),CHAR(34),
", SamplingFeatureCode:  ",CHAR(34),INDEX(SamplingFeatures[Feature Code],$A2800),CHAR(34),
", SamplingFeatureName:  ",CHAR(34),INDEX(SamplingFeatures[Feature Name],$A2800),CHAR(34),
", SamplingFeatureDescription:  ",CHAR(34),INDEX(SamplingFeatures[Feature Description],$A2800),CHAR(34),
", SamplingFeatureGeotypeCV:  ",CHAR(34),INDEX(SamplingFeatures[Feature Geo Type],$A2800),CHAR(34),
", FeatureGeometry:  ",CHAR(34),INDEX(SamplingFeatures[Feature Geometry],$A2800),CHAR(34),
", Elevation_m:  ",CHAR(34),INDEX(SamplingFeatures[Elevation_m],$A2800),CHAR(34),
", ElevationDatumCV:  ",CHAR(34),ElevationDatum,CHAR(34),"}"))</f>
        <v>#REF!</v>
      </c>
      <c r="L2800" t="e">
        <f>IF(INDEX(SamplingFeatures[Sampling Feature Type],$A2800)&lt;&gt;"Site","",
CONCATENATE("  - &amp;SiteID",TEXT(SUMPRODUCT(--($L$3:$L2799&lt;&gt;"")),"0000"),
" {","SamplingFeatureID:  *SamplingFeatureID",TEXT($A2800,"0000"),
", SiteTypeCV:  ",CHAR(34),INDEX(Sites[Site Type],$A2800),CHAR(34),
", Latitude:  ",INDEX(Sites[Latitude],$A2800),
", Longitude:  ",INDEX(Sites[Longitude],$A2800),
", SRSName:  ",CHAR(34),LatLonDatum,CHAR(34),"}"))</f>
        <v>#REF!</v>
      </c>
      <c r="M2800" t="e">
        <f>IF(INDEX(SamplingFeatures[Sampling Feature Type],$A2800)&lt;&gt;"Specimen","",
CONCATENATE("  - &amp;SpecimenID",TEXT(SUMPRODUCT(--($M$3:$M2799&lt;&gt;"")),"0000"),
" {","SamplingFeatureID:  *SamplingFeatureID",TEXT($A2800,"0000"),
", SpecimenTypeCV:  ",CHAR(34),INDEX(Specimens[Specimen Type],$A2800),CHAR(34),
", SpecimenMediumCV:  ",INDEX(Specimens[Specimen Medium],$A2800),
", IsFieldSpecimen:  ",CHAR(34),INDEX(Specimens[Is Field Specimen?],$A2800),CHAR(34),"}"))</f>
        <v>#REF!</v>
      </c>
      <c r="N2800" t="e">
        <f>IF(COUNTA(SpatialOffsets[])=0,"", IF(INDEX(SpatialOffsets[Spatial Offset Type],$A2800)="","",
CONCATENATE("  - &amp;SpatialOffsetID",TEXT($A2800,"0000"),
" {","SpatialOffsetTypeCV:  ",CHAR(34),INDEX(SpatialOffsets[Spatial Offset Type],$A2800),CHAR(34),
", Offset1Value:  ",INDEX(SpatialOffsets[Offset 1 Value],$A2800),
", Offset1UnitID:  ",CHAR(34),INDEX(SpatialOffsets[Offset 1 Unit],$A2800),CHAR(34),
", Offset2Value:  ",INDEX(SpatialOffsets[Offset 2 Value],$A2800),
", Offset2UnitID:  ",CHAR(34),INDEX(SpatialOffsets[Offset 2 Unit],$A2800),CHAR(34),
", Offset3Value:  ",INDEX(SpatialOffsets[Offset 3 Value],$A2800),
", Offset3UnitID:  ",CHAR(34),INDEX(SpatialOffsets[Offset 3 Unit],$A2800),CHAR(34),,"}")))</f>
        <v>#REF!</v>
      </c>
      <c r="O2800" t="e">
        <f>IF(COUNTA(RelatedFeatures[])=0,"", IF(INDEX(RelatedFeatures[First Sampling Feature Code],$A2800)="","",
CONCATENATE("  - &amp;RelationID",TEXT($A2800,"0000"),
" {","SamplingFeatureID:  *SamplingFeatureID",TEXT(MATCH(INDEX(RelatedFeatures[First Sampling Feature Code],$A2800),SamplingFeatures[Feature Code],0),"0000"),
", RelationshipTypeCV:  ",CHAR(34),INDEX(RelatedFeatures[Relationship Type],$A2800),CHAR(34),
", RelatedFeatureID: *SamplingFeatureID",TEXT(MATCH(INDEX(RelatedFeatures[Second Sampling Feature Code],$A2800),SamplingFeatures[Feature Code],0),"0000"),
", SpatialOffsetID:  ",IF(INDEX(RelatedFeatures[Offset Number],$A2800)="","",CONCATENATE("*SpatialOffsetID",TEXT(INDEX(RelatedFeatures[Offset Number],$A2800),"0000"))),"}")))</f>
        <v>#REF!</v>
      </c>
      <c r="P2800" t="e">
        <f>IF(INDEX(Methods[Method Type],$A2800)="","",
CONCATENATE("  - &amp;MethodID",TEXT($A2800,"0000"),
" {","MethodTypeCV:  ",CHAR(34),INDEX(Methods[Method Type],$A2800),CHAR(34),
", MethodCode:  ",CHAR(34),INDEX(Methods[Method Code],$A2800),CHAR(34),
", MethodName:  ",CHAR(34),INDEX(Methods[Method Name],$A2800),CHAR(34),
", MethodDescription:  ",CHAR(34),INDEX(Methods[Method Description],$A2800),CHAR(34),
", MethodLink:  ",CHAR(34),INDEX(Methods[Method Link],$A2800),CHAR(34),
", OrganizationID: *OrganizationID",TEXT(MATCH(INDEX(Methods[Organization Name],$A2800),Organizations[Organization Name],0),"0000"),"}"))</f>
        <v>#REF!</v>
      </c>
      <c r="Q2800" t="e">
        <f>IF(INDEX(Variables[Variable Type],$A2800)="","",
CONCATENATE("  - &amp;VariableID",TEXT($A2800,"0000"),
" {","VariableTypeCV:  ",CHAR(34),INDEX(Variables[Variable Type],$A2800),CHAR(34),
", VariableCode:  ",CHAR(34),INDEX(Variables[Variable Code],$A2800),CHAR(34),
", VariableNameCV:  ",CHAR(34),INDEX(Variables[Variable Name],$A2800),CHAR(34),
", VariableDefinition:  ",CHAR(34),INDEX(Variables[Variable Definition],$A2800),CHAR(34),
", SpecciationCV:  ",CHAR(34),INDEX(Variables[Speciation],$A2800),CHAR(34),
", NoDataValue:  ",CHAR(34),INDEX(Variables[No Data Value],$A2800),CHAR(34),"}"))</f>
        <v>#REF!</v>
      </c>
    </row>
    <row r="2801" spans="1:17" x14ac:dyDescent="0.25">
      <c r="A2801">
        <v>2798</v>
      </c>
      <c r="D2801" t="e">
        <f>IF(INDEX(People[First Name],$A2801)="","",
CONCATENATE("  - &amp;PersonID",TEXT($A2801,"0000"),
" {","PersonFirstName:  ",CHAR(34),INDEX(People[First Name],$A2801),CHAR(34),
", PersonMiddleName:  ",CHAR(34),INDEX(People[Middle Name],$A2801),CHAR(34),
", PersonLastName:  ",CHAR(34),INDEX(People[Last Name],$A2801),CHAR(34),"}"))</f>
        <v>#REF!</v>
      </c>
      <c r="E2801" t="e">
        <f>IF(INDEX(Organizations[Organization Type '[CV']],$A2801)="","",
CONCATENATE("  - &amp;OrganizationID",TEXT($A2801,"0000"),
" {","OrganizationTypeCV:  ",CHAR(34),INDEX(Organizations[Organization Type '[CV']],$A2801),CHAR(34),
", OrganizationCode:  ",CHAR(34),INDEX(Organizations[Organization Code],$A2801),CHAR(34),
", OrganizationName:  ",CHAR(34),INDEX(Organizations[Organization Name],$A2801),CHAR(34),
", OrganizationDescription:  ",CHAR(34),INDEX(Organizations[Organization Description],$A2801),CHAR(34),
", OrganizationLink:  ",CHAR(34),INDEX(Organizations[Organization Link],$A2801),CHAR(34),"}"))</f>
        <v>#REF!</v>
      </c>
      <c r="F2801" t="e">
        <f>IF(INDEX(People[First Name],$A2801)="","",
CONCATENATE("  - &amp;AffiliationID",TEXT($A2801,"0000"),
" {PersonID: *PersonID",TEXT($A2801,"0000"),
", OrganizationID: *OrganizationID",TEXT(MATCH(INDEX(People[Organization Name],$A2801),Organizations[Organization Name],0),"0000"),
", IsPrimaryOrganizationContact: , AffiliationStartDate: , AffiliationEndDate: , PrimaryPhone: ",
", PrimaryEmail: ",CHAR(34),INDEX(People[Primary Email],$A2801),CHAR(34),
", PrimaryAddress: ",CHAR(34),INDEX(People[Primary Address],$A2801),CHAR(34),
", PersonLink: }"))</f>
        <v>#REF!</v>
      </c>
      <c r="H2801" t="e">
        <f>IF(COUNTA(CitationInformation)=0,"",IF(INDEX(AuthorList[Author Name],$A2801)="","",
CONCATENATE("  - &amp;AuthorListID",TEXT($A2801,"0000"),
"  {CitationID: *CitationID0001",
", PersonID: *PersonID",TEXT(MATCH(INDEX(AuthorList[Author Name],$A2801),People[Full Name],0),"0000"),
", AuthorOrder: ",INDEX(AuthorList[Author Number],$A2801),"}")))</f>
        <v>#REF!</v>
      </c>
      <c r="K2801" t="e">
        <f>IF(INDEX(SamplingFeatures[Feature Code],$A2801)="","",
CONCATENATE("  - &amp;SamplingFeatureID",TEXT($A2801,"0000"),
" {","SamplingFeatureUUID:  ",CHAR(34),INDEX(SamplingFeatures[Sampling Feature UUID],$A2801),CHAR(34),
", SamplingFeatureTypeCV:  ",CHAR(34),INDEX(SamplingFeatures[Sampling Feature Type],$A2801),CHAR(34),
", SamplingFeatureCode:  ",CHAR(34),INDEX(SamplingFeatures[Feature Code],$A2801),CHAR(34),
", SamplingFeatureName:  ",CHAR(34),INDEX(SamplingFeatures[Feature Name],$A2801),CHAR(34),
", SamplingFeatureDescription:  ",CHAR(34),INDEX(SamplingFeatures[Feature Description],$A2801),CHAR(34),
", SamplingFeatureGeotypeCV:  ",CHAR(34),INDEX(SamplingFeatures[Feature Geo Type],$A2801),CHAR(34),
", FeatureGeometry:  ",CHAR(34),INDEX(SamplingFeatures[Feature Geometry],$A2801),CHAR(34),
", Elevation_m:  ",CHAR(34),INDEX(SamplingFeatures[Elevation_m],$A2801),CHAR(34),
", ElevationDatumCV:  ",CHAR(34),ElevationDatum,CHAR(34),"}"))</f>
        <v>#REF!</v>
      </c>
      <c r="L2801" t="e">
        <f>IF(INDEX(SamplingFeatures[Sampling Feature Type],$A2801)&lt;&gt;"Site","",
CONCATENATE("  - &amp;SiteID",TEXT(SUMPRODUCT(--($L$3:$L2800&lt;&gt;"")),"0000"),
" {","SamplingFeatureID:  *SamplingFeatureID",TEXT($A2801,"0000"),
", SiteTypeCV:  ",CHAR(34),INDEX(Sites[Site Type],$A2801),CHAR(34),
", Latitude:  ",INDEX(Sites[Latitude],$A2801),
", Longitude:  ",INDEX(Sites[Longitude],$A2801),
", SRSName:  ",CHAR(34),LatLonDatum,CHAR(34),"}"))</f>
        <v>#REF!</v>
      </c>
      <c r="M2801" t="e">
        <f>IF(INDEX(SamplingFeatures[Sampling Feature Type],$A2801)&lt;&gt;"Specimen","",
CONCATENATE("  - &amp;SpecimenID",TEXT(SUMPRODUCT(--($M$3:$M2800&lt;&gt;"")),"0000"),
" {","SamplingFeatureID:  *SamplingFeatureID",TEXT($A2801,"0000"),
", SpecimenTypeCV:  ",CHAR(34),INDEX(Specimens[Specimen Type],$A2801),CHAR(34),
", SpecimenMediumCV:  ",INDEX(Specimens[Specimen Medium],$A2801),
", IsFieldSpecimen:  ",CHAR(34),INDEX(Specimens[Is Field Specimen?],$A2801),CHAR(34),"}"))</f>
        <v>#REF!</v>
      </c>
      <c r="N2801" t="e">
        <f>IF(COUNTA(SpatialOffsets[])=0,"", IF(INDEX(SpatialOffsets[Spatial Offset Type],$A2801)="","",
CONCATENATE("  - &amp;SpatialOffsetID",TEXT($A2801,"0000"),
" {","SpatialOffsetTypeCV:  ",CHAR(34),INDEX(SpatialOffsets[Spatial Offset Type],$A2801),CHAR(34),
", Offset1Value:  ",INDEX(SpatialOffsets[Offset 1 Value],$A2801),
", Offset1UnitID:  ",CHAR(34),INDEX(SpatialOffsets[Offset 1 Unit],$A2801),CHAR(34),
", Offset2Value:  ",INDEX(SpatialOffsets[Offset 2 Value],$A2801),
", Offset2UnitID:  ",CHAR(34),INDEX(SpatialOffsets[Offset 2 Unit],$A2801),CHAR(34),
", Offset3Value:  ",INDEX(SpatialOffsets[Offset 3 Value],$A2801),
", Offset3UnitID:  ",CHAR(34),INDEX(SpatialOffsets[Offset 3 Unit],$A2801),CHAR(34),,"}")))</f>
        <v>#REF!</v>
      </c>
      <c r="O2801" t="e">
        <f>IF(COUNTA(RelatedFeatures[])=0,"", IF(INDEX(RelatedFeatures[First Sampling Feature Code],$A2801)="","",
CONCATENATE("  - &amp;RelationID",TEXT($A2801,"0000"),
" {","SamplingFeatureID:  *SamplingFeatureID",TEXT(MATCH(INDEX(RelatedFeatures[First Sampling Feature Code],$A2801),SamplingFeatures[Feature Code],0),"0000"),
", RelationshipTypeCV:  ",CHAR(34),INDEX(RelatedFeatures[Relationship Type],$A2801),CHAR(34),
", RelatedFeatureID: *SamplingFeatureID",TEXT(MATCH(INDEX(RelatedFeatures[Second Sampling Feature Code],$A2801),SamplingFeatures[Feature Code],0),"0000"),
", SpatialOffsetID:  ",IF(INDEX(RelatedFeatures[Offset Number],$A2801)="","",CONCATENATE("*SpatialOffsetID",TEXT(INDEX(RelatedFeatures[Offset Number],$A2801),"0000"))),"}")))</f>
        <v>#REF!</v>
      </c>
      <c r="P2801" t="e">
        <f>IF(INDEX(Methods[Method Type],$A2801)="","",
CONCATENATE("  - &amp;MethodID",TEXT($A2801,"0000"),
" {","MethodTypeCV:  ",CHAR(34),INDEX(Methods[Method Type],$A2801),CHAR(34),
", MethodCode:  ",CHAR(34),INDEX(Methods[Method Code],$A2801),CHAR(34),
", MethodName:  ",CHAR(34),INDEX(Methods[Method Name],$A2801),CHAR(34),
", MethodDescription:  ",CHAR(34),INDEX(Methods[Method Description],$A2801),CHAR(34),
", MethodLink:  ",CHAR(34),INDEX(Methods[Method Link],$A2801),CHAR(34),
", OrganizationID: *OrganizationID",TEXT(MATCH(INDEX(Methods[Organization Name],$A2801),Organizations[Organization Name],0),"0000"),"}"))</f>
        <v>#REF!</v>
      </c>
      <c r="Q2801" t="e">
        <f>IF(INDEX(Variables[Variable Type],$A2801)="","",
CONCATENATE("  - &amp;VariableID",TEXT($A2801,"0000"),
" {","VariableTypeCV:  ",CHAR(34),INDEX(Variables[Variable Type],$A2801),CHAR(34),
", VariableCode:  ",CHAR(34),INDEX(Variables[Variable Code],$A2801),CHAR(34),
", VariableNameCV:  ",CHAR(34),INDEX(Variables[Variable Name],$A2801),CHAR(34),
", VariableDefinition:  ",CHAR(34),INDEX(Variables[Variable Definition],$A2801),CHAR(34),
", SpecciationCV:  ",CHAR(34),INDEX(Variables[Speciation],$A2801),CHAR(34),
", NoDataValue:  ",CHAR(34),INDEX(Variables[No Data Value],$A2801),CHAR(34),"}"))</f>
        <v>#REF!</v>
      </c>
    </row>
    <row r="2802" spans="1:17" x14ac:dyDescent="0.25">
      <c r="A2802">
        <v>2799</v>
      </c>
      <c r="D2802" t="e">
        <f>IF(INDEX(People[First Name],$A2802)="","",
CONCATENATE("  - &amp;PersonID",TEXT($A2802,"0000"),
" {","PersonFirstName:  ",CHAR(34),INDEX(People[First Name],$A2802),CHAR(34),
", PersonMiddleName:  ",CHAR(34),INDEX(People[Middle Name],$A2802),CHAR(34),
", PersonLastName:  ",CHAR(34),INDEX(People[Last Name],$A2802),CHAR(34),"}"))</f>
        <v>#REF!</v>
      </c>
      <c r="E2802" t="e">
        <f>IF(INDEX(Organizations[Organization Type '[CV']],$A2802)="","",
CONCATENATE("  - &amp;OrganizationID",TEXT($A2802,"0000"),
" {","OrganizationTypeCV:  ",CHAR(34),INDEX(Organizations[Organization Type '[CV']],$A2802),CHAR(34),
", OrganizationCode:  ",CHAR(34),INDEX(Organizations[Organization Code],$A2802),CHAR(34),
", OrganizationName:  ",CHAR(34),INDEX(Organizations[Organization Name],$A2802),CHAR(34),
", OrganizationDescription:  ",CHAR(34),INDEX(Organizations[Organization Description],$A2802),CHAR(34),
", OrganizationLink:  ",CHAR(34),INDEX(Organizations[Organization Link],$A2802),CHAR(34),"}"))</f>
        <v>#REF!</v>
      </c>
      <c r="F2802" t="e">
        <f>IF(INDEX(People[First Name],$A2802)="","",
CONCATENATE("  - &amp;AffiliationID",TEXT($A2802,"0000"),
" {PersonID: *PersonID",TEXT($A2802,"0000"),
", OrganizationID: *OrganizationID",TEXT(MATCH(INDEX(People[Organization Name],$A2802),Organizations[Organization Name],0),"0000"),
", IsPrimaryOrganizationContact: , AffiliationStartDate: , AffiliationEndDate: , PrimaryPhone: ",
", PrimaryEmail: ",CHAR(34),INDEX(People[Primary Email],$A2802),CHAR(34),
", PrimaryAddress: ",CHAR(34),INDEX(People[Primary Address],$A2802),CHAR(34),
", PersonLink: }"))</f>
        <v>#REF!</v>
      </c>
      <c r="H2802" t="e">
        <f>IF(COUNTA(CitationInformation)=0,"",IF(INDEX(AuthorList[Author Name],$A2802)="","",
CONCATENATE("  - &amp;AuthorListID",TEXT($A2802,"0000"),
"  {CitationID: *CitationID0001",
", PersonID: *PersonID",TEXT(MATCH(INDEX(AuthorList[Author Name],$A2802),People[Full Name],0),"0000"),
", AuthorOrder: ",INDEX(AuthorList[Author Number],$A2802),"}")))</f>
        <v>#REF!</v>
      </c>
      <c r="K2802" t="e">
        <f>IF(INDEX(SamplingFeatures[Feature Code],$A2802)="","",
CONCATENATE("  - &amp;SamplingFeatureID",TEXT($A2802,"0000"),
" {","SamplingFeatureUUID:  ",CHAR(34),INDEX(SamplingFeatures[Sampling Feature UUID],$A2802),CHAR(34),
", SamplingFeatureTypeCV:  ",CHAR(34),INDEX(SamplingFeatures[Sampling Feature Type],$A2802),CHAR(34),
", SamplingFeatureCode:  ",CHAR(34),INDEX(SamplingFeatures[Feature Code],$A2802),CHAR(34),
", SamplingFeatureName:  ",CHAR(34),INDEX(SamplingFeatures[Feature Name],$A2802),CHAR(34),
", SamplingFeatureDescription:  ",CHAR(34),INDEX(SamplingFeatures[Feature Description],$A2802),CHAR(34),
", SamplingFeatureGeotypeCV:  ",CHAR(34),INDEX(SamplingFeatures[Feature Geo Type],$A2802),CHAR(34),
", FeatureGeometry:  ",CHAR(34),INDEX(SamplingFeatures[Feature Geometry],$A2802),CHAR(34),
", Elevation_m:  ",CHAR(34),INDEX(SamplingFeatures[Elevation_m],$A2802),CHAR(34),
", ElevationDatumCV:  ",CHAR(34),ElevationDatum,CHAR(34),"}"))</f>
        <v>#REF!</v>
      </c>
      <c r="L2802" t="e">
        <f>IF(INDEX(SamplingFeatures[Sampling Feature Type],$A2802)&lt;&gt;"Site","",
CONCATENATE("  - &amp;SiteID",TEXT(SUMPRODUCT(--($L$3:$L2801&lt;&gt;"")),"0000"),
" {","SamplingFeatureID:  *SamplingFeatureID",TEXT($A2802,"0000"),
", SiteTypeCV:  ",CHAR(34),INDEX(Sites[Site Type],$A2802),CHAR(34),
", Latitude:  ",INDEX(Sites[Latitude],$A2802),
", Longitude:  ",INDEX(Sites[Longitude],$A2802),
", SRSName:  ",CHAR(34),LatLonDatum,CHAR(34),"}"))</f>
        <v>#REF!</v>
      </c>
      <c r="M2802" t="e">
        <f>IF(INDEX(SamplingFeatures[Sampling Feature Type],$A2802)&lt;&gt;"Specimen","",
CONCATENATE("  - &amp;SpecimenID",TEXT(SUMPRODUCT(--($M$3:$M2801&lt;&gt;"")),"0000"),
" {","SamplingFeatureID:  *SamplingFeatureID",TEXT($A2802,"0000"),
", SpecimenTypeCV:  ",CHAR(34),INDEX(Specimens[Specimen Type],$A2802),CHAR(34),
", SpecimenMediumCV:  ",INDEX(Specimens[Specimen Medium],$A2802),
", IsFieldSpecimen:  ",CHAR(34),INDEX(Specimens[Is Field Specimen?],$A2802),CHAR(34),"}"))</f>
        <v>#REF!</v>
      </c>
      <c r="N2802" t="e">
        <f>IF(COUNTA(SpatialOffsets[])=0,"", IF(INDEX(SpatialOffsets[Spatial Offset Type],$A2802)="","",
CONCATENATE("  - &amp;SpatialOffsetID",TEXT($A2802,"0000"),
" {","SpatialOffsetTypeCV:  ",CHAR(34),INDEX(SpatialOffsets[Spatial Offset Type],$A2802),CHAR(34),
", Offset1Value:  ",INDEX(SpatialOffsets[Offset 1 Value],$A2802),
", Offset1UnitID:  ",CHAR(34),INDEX(SpatialOffsets[Offset 1 Unit],$A2802),CHAR(34),
", Offset2Value:  ",INDEX(SpatialOffsets[Offset 2 Value],$A2802),
", Offset2UnitID:  ",CHAR(34),INDEX(SpatialOffsets[Offset 2 Unit],$A2802),CHAR(34),
", Offset3Value:  ",INDEX(SpatialOffsets[Offset 3 Value],$A2802),
", Offset3UnitID:  ",CHAR(34),INDEX(SpatialOffsets[Offset 3 Unit],$A2802),CHAR(34),,"}")))</f>
        <v>#REF!</v>
      </c>
      <c r="O2802" t="e">
        <f>IF(COUNTA(RelatedFeatures[])=0,"", IF(INDEX(RelatedFeatures[First Sampling Feature Code],$A2802)="","",
CONCATENATE("  - &amp;RelationID",TEXT($A2802,"0000"),
" {","SamplingFeatureID:  *SamplingFeatureID",TEXT(MATCH(INDEX(RelatedFeatures[First Sampling Feature Code],$A2802),SamplingFeatures[Feature Code],0),"0000"),
", RelationshipTypeCV:  ",CHAR(34),INDEX(RelatedFeatures[Relationship Type],$A2802),CHAR(34),
", RelatedFeatureID: *SamplingFeatureID",TEXT(MATCH(INDEX(RelatedFeatures[Second Sampling Feature Code],$A2802),SamplingFeatures[Feature Code],0),"0000"),
", SpatialOffsetID:  ",IF(INDEX(RelatedFeatures[Offset Number],$A2802)="","",CONCATENATE("*SpatialOffsetID",TEXT(INDEX(RelatedFeatures[Offset Number],$A2802),"0000"))),"}")))</f>
        <v>#REF!</v>
      </c>
      <c r="P2802" t="e">
        <f>IF(INDEX(Methods[Method Type],$A2802)="","",
CONCATENATE("  - &amp;MethodID",TEXT($A2802,"0000"),
" {","MethodTypeCV:  ",CHAR(34),INDEX(Methods[Method Type],$A2802),CHAR(34),
", MethodCode:  ",CHAR(34),INDEX(Methods[Method Code],$A2802),CHAR(34),
", MethodName:  ",CHAR(34),INDEX(Methods[Method Name],$A2802),CHAR(34),
", MethodDescription:  ",CHAR(34),INDEX(Methods[Method Description],$A2802),CHAR(34),
", MethodLink:  ",CHAR(34),INDEX(Methods[Method Link],$A2802),CHAR(34),
", OrganizationID: *OrganizationID",TEXT(MATCH(INDEX(Methods[Organization Name],$A2802),Organizations[Organization Name],0),"0000"),"}"))</f>
        <v>#REF!</v>
      </c>
      <c r="Q2802" t="e">
        <f>IF(INDEX(Variables[Variable Type],$A2802)="","",
CONCATENATE("  - &amp;VariableID",TEXT($A2802,"0000"),
" {","VariableTypeCV:  ",CHAR(34),INDEX(Variables[Variable Type],$A2802),CHAR(34),
", VariableCode:  ",CHAR(34),INDEX(Variables[Variable Code],$A2802),CHAR(34),
", VariableNameCV:  ",CHAR(34),INDEX(Variables[Variable Name],$A2802),CHAR(34),
", VariableDefinition:  ",CHAR(34),INDEX(Variables[Variable Definition],$A2802),CHAR(34),
", SpecciationCV:  ",CHAR(34),INDEX(Variables[Speciation],$A2802),CHAR(34),
", NoDataValue:  ",CHAR(34),INDEX(Variables[No Data Value],$A2802),CHAR(34),"}"))</f>
        <v>#REF!</v>
      </c>
    </row>
    <row r="2803" spans="1:17" x14ac:dyDescent="0.25">
      <c r="A2803">
        <v>2800</v>
      </c>
      <c r="D2803" t="e">
        <f>IF(INDEX(People[First Name],$A2803)="","",
CONCATENATE("  - &amp;PersonID",TEXT($A2803,"0000"),
" {","PersonFirstName:  ",CHAR(34),INDEX(People[First Name],$A2803),CHAR(34),
", PersonMiddleName:  ",CHAR(34),INDEX(People[Middle Name],$A2803),CHAR(34),
", PersonLastName:  ",CHAR(34),INDEX(People[Last Name],$A2803),CHAR(34),"}"))</f>
        <v>#REF!</v>
      </c>
      <c r="E2803" t="e">
        <f>IF(INDEX(Organizations[Organization Type '[CV']],$A2803)="","",
CONCATENATE("  - &amp;OrganizationID",TEXT($A2803,"0000"),
" {","OrganizationTypeCV:  ",CHAR(34),INDEX(Organizations[Organization Type '[CV']],$A2803),CHAR(34),
", OrganizationCode:  ",CHAR(34),INDEX(Organizations[Organization Code],$A2803),CHAR(34),
", OrganizationName:  ",CHAR(34),INDEX(Organizations[Organization Name],$A2803),CHAR(34),
", OrganizationDescription:  ",CHAR(34),INDEX(Organizations[Organization Description],$A2803),CHAR(34),
", OrganizationLink:  ",CHAR(34),INDEX(Organizations[Organization Link],$A2803),CHAR(34),"}"))</f>
        <v>#REF!</v>
      </c>
      <c r="F2803" t="e">
        <f>IF(INDEX(People[First Name],$A2803)="","",
CONCATENATE("  - &amp;AffiliationID",TEXT($A2803,"0000"),
" {PersonID: *PersonID",TEXT($A2803,"0000"),
", OrganizationID: *OrganizationID",TEXT(MATCH(INDEX(People[Organization Name],$A2803),Organizations[Organization Name],0),"0000"),
", IsPrimaryOrganizationContact: , AffiliationStartDate: , AffiliationEndDate: , PrimaryPhone: ",
", PrimaryEmail: ",CHAR(34),INDEX(People[Primary Email],$A2803),CHAR(34),
", PrimaryAddress: ",CHAR(34),INDEX(People[Primary Address],$A2803),CHAR(34),
", PersonLink: }"))</f>
        <v>#REF!</v>
      </c>
      <c r="H2803" t="e">
        <f>IF(COUNTA(CitationInformation)=0,"",IF(INDEX(AuthorList[Author Name],$A2803)="","",
CONCATENATE("  - &amp;AuthorListID",TEXT($A2803,"0000"),
"  {CitationID: *CitationID0001",
", PersonID: *PersonID",TEXT(MATCH(INDEX(AuthorList[Author Name],$A2803),People[Full Name],0),"0000"),
", AuthorOrder: ",INDEX(AuthorList[Author Number],$A2803),"}")))</f>
        <v>#REF!</v>
      </c>
      <c r="K2803" t="e">
        <f>IF(INDEX(SamplingFeatures[Feature Code],$A2803)="","",
CONCATENATE("  - &amp;SamplingFeatureID",TEXT($A2803,"0000"),
" {","SamplingFeatureUUID:  ",CHAR(34),INDEX(SamplingFeatures[Sampling Feature UUID],$A2803),CHAR(34),
", SamplingFeatureTypeCV:  ",CHAR(34),INDEX(SamplingFeatures[Sampling Feature Type],$A2803),CHAR(34),
", SamplingFeatureCode:  ",CHAR(34),INDEX(SamplingFeatures[Feature Code],$A2803),CHAR(34),
", SamplingFeatureName:  ",CHAR(34),INDEX(SamplingFeatures[Feature Name],$A2803),CHAR(34),
", SamplingFeatureDescription:  ",CHAR(34),INDEX(SamplingFeatures[Feature Description],$A2803),CHAR(34),
", SamplingFeatureGeotypeCV:  ",CHAR(34),INDEX(SamplingFeatures[Feature Geo Type],$A2803),CHAR(34),
", FeatureGeometry:  ",CHAR(34),INDEX(SamplingFeatures[Feature Geometry],$A2803),CHAR(34),
", Elevation_m:  ",CHAR(34),INDEX(SamplingFeatures[Elevation_m],$A2803),CHAR(34),
", ElevationDatumCV:  ",CHAR(34),ElevationDatum,CHAR(34),"}"))</f>
        <v>#REF!</v>
      </c>
      <c r="L2803" t="e">
        <f>IF(INDEX(SamplingFeatures[Sampling Feature Type],$A2803)&lt;&gt;"Site","",
CONCATENATE("  - &amp;SiteID",TEXT(SUMPRODUCT(--($L$3:$L2802&lt;&gt;"")),"0000"),
" {","SamplingFeatureID:  *SamplingFeatureID",TEXT($A2803,"0000"),
", SiteTypeCV:  ",CHAR(34),INDEX(Sites[Site Type],$A2803),CHAR(34),
", Latitude:  ",INDEX(Sites[Latitude],$A2803),
", Longitude:  ",INDEX(Sites[Longitude],$A2803),
", SRSName:  ",CHAR(34),LatLonDatum,CHAR(34),"}"))</f>
        <v>#REF!</v>
      </c>
      <c r="M2803" t="e">
        <f>IF(INDEX(SamplingFeatures[Sampling Feature Type],$A2803)&lt;&gt;"Specimen","",
CONCATENATE("  - &amp;SpecimenID",TEXT(SUMPRODUCT(--($M$3:$M2802&lt;&gt;"")),"0000"),
" {","SamplingFeatureID:  *SamplingFeatureID",TEXT($A2803,"0000"),
", SpecimenTypeCV:  ",CHAR(34),INDEX(Specimens[Specimen Type],$A2803),CHAR(34),
", SpecimenMediumCV:  ",INDEX(Specimens[Specimen Medium],$A2803),
", IsFieldSpecimen:  ",CHAR(34),INDEX(Specimens[Is Field Specimen?],$A2803),CHAR(34),"}"))</f>
        <v>#REF!</v>
      </c>
      <c r="N2803" t="e">
        <f>IF(COUNTA(SpatialOffsets[])=0,"", IF(INDEX(SpatialOffsets[Spatial Offset Type],$A2803)="","",
CONCATENATE("  - &amp;SpatialOffsetID",TEXT($A2803,"0000"),
" {","SpatialOffsetTypeCV:  ",CHAR(34),INDEX(SpatialOffsets[Spatial Offset Type],$A2803),CHAR(34),
", Offset1Value:  ",INDEX(SpatialOffsets[Offset 1 Value],$A2803),
", Offset1UnitID:  ",CHAR(34),INDEX(SpatialOffsets[Offset 1 Unit],$A2803),CHAR(34),
", Offset2Value:  ",INDEX(SpatialOffsets[Offset 2 Value],$A2803),
", Offset2UnitID:  ",CHAR(34),INDEX(SpatialOffsets[Offset 2 Unit],$A2803),CHAR(34),
", Offset3Value:  ",INDEX(SpatialOffsets[Offset 3 Value],$A2803),
", Offset3UnitID:  ",CHAR(34),INDEX(SpatialOffsets[Offset 3 Unit],$A2803),CHAR(34),,"}")))</f>
        <v>#REF!</v>
      </c>
      <c r="O2803" t="e">
        <f>IF(COUNTA(RelatedFeatures[])=0,"", IF(INDEX(RelatedFeatures[First Sampling Feature Code],$A2803)="","",
CONCATENATE("  - &amp;RelationID",TEXT($A2803,"0000"),
" {","SamplingFeatureID:  *SamplingFeatureID",TEXT(MATCH(INDEX(RelatedFeatures[First Sampling Feature Code],$A2803),SamplingFeatures[Feature Code],0),"0000"),
", RelationshipTypeCV:  ",CHAR(34),INDEX(RelatedFeatures[Relationship Type],$A2803),CHAR(34),
", RelatedFeatureID: *SamplingFeatureID",TEXT(MATCH(INDEX(RelatedFeatures[Second Sampling Feature Code],$A2803),SamplingFeatures[Feature Code],0),"0000"),
", SpatialOffsetID:  ",IF(INDEX(RelatedFeatures[Offset Number],$A2803)="","",CONCATENATE("*SpatialOffsetID",TEXT(INDEX(RelatedFeatures[Offset Number],$A2803),"0000"))),"}")))</f>
        <v>#REF!</v>
      </c>
      <c r="P2803" t="e">
        <f>IF(INDEX(Methods[Method Type],$A2803)="","",
CONCATENATE("  - &amp;MethodID",TEXT($A2803,"0000"),
" {","MethodTypeCV:  ",CHAR(34),INDEX(Methods[Method Type],$A2803),CHAR(34),
", MethodCode:  ",CHAR(34),INDEX(Methods[Method Code],$A2803),CHAR(34),
", MethodName:  ",CHAR(34),INDEX(Methods[Method Name],$A2803),CHAR(34),
", MethodDescription:  ",CHAR(34),INDEX(Methods[Method Description],$A2803),CHAR(34),
", MethodLink:  ",CHAR(34),INDEX(Methods[Method Link],$A2803),CHAR(34),
", OrganizationID: *OrganizationID",TEXT(MATCH(INDEX(Methods[Organization Name],$A2803),Organizations[Organization Name],0),"0000"),"}"))</f>
        <v>#REF!</v>
      </c>
      <c r="Q2803" t="e">
        <f>IF(INDEX(Variables[Variable Type],$A2803)="","",
CONCATENATE("  - &amp;VariableID",TEXT($A2803,"0000"),
" {","VariableTypeCV:  ",CHAR(34),INDEX(Variables[Variable Type],$A2803),CHAR(34),
", VariableCode:  ",CHAR(34),INDEX(Variables[Variable Code],$A2803),CHAR(34),
", VariableNameCV:  ",CHAR(34),INDEX(Variables[Variable Name],$A2803),CHAR(34),
", VariableDefinition:  ",CHAR(34),INDEX(Variables[Variable Definition],$A2803),CHAR(34),
", SpecciationCV:  ",CHAR(34),INDEX(Variables[Speciation],$A2803),CHAR(34),
", NoDataValue:  ",CHAR(34),INDEX(Variables[No Data Value],$A2803),CHAR(34),"}"))</f>
        <v>#REF!</v>
      </c>
    </row>
    <row r="2804" spans="1:17" x14ac:dyDescent="0.25">
      <c r="A2804">
        <v>2801</v>
      </c>
      <c r="D2804" t="e">
        <f>IF(INDEX(People[First Name],$A2804)="","",
CONCATENATE("  - &amp;PersonID",TEXT($A2804,"0000"),
" {","PersonFirstName:  ",CHAR(34),INDEX(People[First Name],$A2804),CHAR(34),
", PersonMiddleName:  ",CHAR(34),INDEX(People[Middle Name],$A2804),CHAR(34),
", PersonLastName:  ",CHAR(34),INDEX(People[Last Name],$A2804),CHAR(34),"}"))</f>
        <v>#REF!</v>
      </c>
      <c r="E2804" t="e">
        <f>IF(INDEX(Organizations[Organization Type '[CV']],$A2804)="","",
CONCATENATE("  - &amp;OrganizationID",TEXT($A2804,"0000"),
" {","OrganizationTypeCV:  ",CHAR(34),INDEX(Organizations[Organization Type '[CV']],$A2804),CHAR(34),
", OrganizationCode:  ",CHAR(34),INDEX(Organizations[Organization Code],$A2804),CHAR(34),
", OrganizationName:  ",CHAR(34),INDEX(Organizations[Organization Name],$A2804),CHAR(34),
", OrganizationDescription:  ",CHAR(34),INDEX(Organizations[Organization Description],$A2804),CHAR(34),
", OrganizationLink:  ",CHAR(34),INDEX(Organizations[Organization Link],$A2804),CHAR(34),"}"))</f>
        <v>#REF!</v>
      </c>
      <c r="F2804" t="e">
        <f>IF(INDEX(People[First Name],$A2804)="","",
CONCATENATE("  - &amp;AffiliationID",TEXT($A2804,"0000"),
" {PersonID: *PersonID",TEXT($A2804,"0000"),
", OrganizationID: *OrganizationID",TEXT(MATCH(INDEX(People[Organization Name],$A2804),Organizations[Organization Name],0),"0000"),
", IsPrimaryOrganizationContact: , AffiliationStartDate: , AffiliationEndDate: , PrimaryPhone: ",
", PrimaryEmail: ",CHAR(34),INDEX(People[Primary Email],$A2804),CHAR(34),
", PrimaryAddress: ",CHAR(34),INDEX(People[Primary Address],$A2804),CHAR(34),
", PersonLink: }"))</f>
        <v>#REF!</v>
      </c>
      <c r="H2804" t="e">
        <f>IF(COUNTA(CitationInformation)=0,"",IF(INDEX(AuthorList[Author Name],$A2804)="","",
CONCATENATE("  - &amp;AuthorListID",TEXT($A2804,"0000"),
"  {CitationID: *CitationID0001",
", PersonID: *PersonID",TEXT(MATCH(INDEX(AuthorList[Author Name],$A2804),People[Full Name],0),"0000"),
", AuthorOrder: ",INDEX(AuthorList[Author Number],$A2804),"}")))</f>
        <v>#REF!</v>
      </c>
      <c r="K2804" t="e">
        <f>IF(INDEX(SamplingFeatures[Feature Code],$A2804)="","",
CONCATENATE("  - &amp;SamplingFeatureID",TEXT($A2804,"0000"),
" {","SamplingFeatureUUID:  ",CHAR(34),INDEX(SamplingFeatures[Sampling Feature UUID],$A2804),CHAR(34),
", SamplingFeatureTypeCV:  ",CHAR(34),INDEX(SamplingFeatures[Sampling Feature Type],$A2804),CHAR(34),
", SamplingFeatureCode:  ",CHAR(34),INDEX(SamplingFeatures[Feature Code],$A2804),CHAR(34),
", SamplingFeatureName:  ",CHAR(34),INDEX(SamplingFeatures[Feature Name],$A2804),CHAR(34),
", SamplingFeatureDescription:  ",CHAR(34),INDEX(SamplingFeatures[Feature Description],$A2804),CHAR(34),
", SamplingFeatureGeotypeCV:  ",CHAR(34),INDEX(SamplingFeatures[Feature Geo Type],$A2804),CHAR(34),
", FeatureGeometry:  ",CHAR(34),INDEX(SamplingFeatures[Feature Geometry],$A2804),CHAR(34),
", Elevation_m:  ",CHAR(34),INDEX(SamplingFeatures[Elevation_m],$A2804),CHAR(34),
", ElevationDatumCV:  ",CHAR(34),ElevationDatum,CHAR(34),"}"))</f>
        <v>#REF!</v>
      </c>
      <c r="L2804" t="e">
        <f>IF(INDEX(SamplingFeatures[Sampling Feature Type],$A2804)&lt;&gt;"Site","",
CONCATENATE("  - &amp;SiteID",TEXT(SUMPRODUCT(--($L$3:$L2803&lt;&gt;"")),"0000"),
" {","SamplingFeatureID:  *SamplingFeatureID",TEXT($A2804,"0000"),
", SiteTypeCV:  ",CHAR(34),INDEX(Sites[Site Type],$A2804),CHAR(34),
", Latitude:  ",INDEX(Sites[Latitude],$A2804),
", Longitude:  ",INDEX(Sites[Longitude],$A2804),
", SRSName:  ",CHAR(34),LatLonDatum,CHAR(34),"}"))</f>
        <v>#REF!</v>
      </c>
      <c r="M2804" t="e">
        <f>IF(INDEX(SamplingFeatures[Sampling Feature Type],$A2804)&lt;&gt;"Specimen","",
CONCATENATE("  - &amp;SpecimenID",TEXT(SUMPRODUCT(--($M$3:$M2803&lt;&gt;"")),"0000"),
" {","SamplingFeatureID:  *SamplingFeatureID",TEXT($A2804,"0000"),
", SpecimenTypeCV:  ",CHAR(34),INDEX(Specimens[Specimen Type],$A2804),CHAR(34),
", SpecimenMediumCV:  ",INDEX(Specimens[Specimen Medium],$A2804),
", IsFieldSpecimen:  ",CHAR(34),INDEX(Specimens[Is Field Specimen?],$A2804),CHAR(34),"}"))</f>
        <v>#REF!</v>
      </c>
      <c r="N2804" t="e">
        <f>IF(COUNTA(SpatialOffsets[])=0,"", IF(INDEX(SpatialOffsets[Spatial Offset Type],$A2804)="","",
CONCATENATE("  - &amp;SpatialOffsetID",TEXT($A2804,"0000"),
" {","SpatialOffsetTypeCV:  ",CHAR(34),INDEX(SpatialOffsets[Spatial Offset Type],$A2804),CHAR(34),
", Offset1Value:  ",INDEX(SpatialOffsets[Offset 1 Value],$A2804),
", Offset1UnitID:  ",CHAR(34),INDEX(SpatialOffsets[Offset 1 Unit],$A2804),CHAR(34),
", Offset2Value:  ",INDEX(SpatialOffsets[Offset 2 Value],$A2804),
", Offset2UnitID:  ",CHAR(34),INDEX(SpatialOffsets[Offset 2 Unit],$A2804),CHAR(34),
", Offset3Value:  ",INDEX(SpatialOffsets[Offset 3 Value],$A2804),
", Offset3UnitID:  ",CHAR(34),INDEX(SpatialOffsets[Offset 3 Unit],$A2804),CHAR(34),,"}")))</f>
        <v>#REF!</v>
      </c>
      <c r="O2804" t="e">
        <f>IF(COUNTA(RelatedFeatures[])=0,"", IF(INDEX(RelatedFeatures[First Sampling Feature Code],$A2804)="","",
CONCATENATE("  - &amp;RelationID",TEXT($A2804,"0000"),
" {","SamplingFeatureID:  *SamplingFeatureID",TEXT(MATCH(INDEX(RelatedFeatures[First Sampling Feature Code],$A2804),SamplingFeatures[Feature Code],0),"0000"),
", RelationshipTypeCV:  ",CHAR(34),INDEX(RelatedFeatures[Relationship Type],$A2804),CHAR(34),
", RelatedFeatureID: *SamplingFeatureID",TEXT(MATCH(INDEX(RelatedFeatures[Second Sampling Feature Code],$A2804),SamplingFeatures[Feature Code],0),"0000"),
", SpatialOffsetID:  ",IF(INDEX(RelatedFeatures[Offset Number],$A2804)="","",CONCATENATE("*SpatialOffsetID",TEXT(INDEX(RelatedFeatures[Offset Number],$A2804),"0000"))),"}")))</f>
        <v>#REF!</v>
      </c>
      <c r="P2804" t="e">
        <f>IF(INDEX(Methods[Method Type],$A2804)="","",
CONCATENATE("  - &amp;MethodID",TEXT($A2804,"0000"),
" {","MethodTypeCV:  ",CHAR(34),INDEX(Methods[Method Type],$A2804),CHAR(34),
", MethodCode:  ",CHAR(34),INDEX(Methods[Method Code],$A2804),CHAR(34),
", MethodName:  ",CHAR(34),INDEX(Methods[Method Name],$A2804),CHAR(34),
", MethodDescription:  ",CHAR(34),INDEX(Methods[Method Description],$A2804),CHAR(34),
", MethodLink:  ",CHAR(34),INDEX(Methods[Method Link],$A2804),CHAR(34),
", OrganizationID: *OrganizationID",TEXT(MATCH(INDEX(Methods[Organization Name],$A2804),Organizations[Organization Name],0),"0000"),"}"))</f>
        <v>#REF!</v>
      </c>
      <c r="Q2804" t="e">
        <f>IF(INDEX(Variables[Variable Type],$A2804)="","",
CONCATENATE("  - &amp;VariableID",TEXT($A2804,"0000"),
" {","VariableTypeCV:  ",CHAR(34),INDEX(Variables[Variable Type],$A2804),CHAR(34),
", VariableCode:  ",CHAR(34),INDEX(Variables[Variable Code],$A2804),CHAR(34),
", VariableNameCV:  ",CHAR(34),INDEX(Variables[Variable Name],$A2804),CHAR(34),
", VariableDefinition:  ",CHAR(34),INDEX(Variables[Variable Definition],$A2804),CHAR(34),
", SpecciationCV:  ",CHAR(34),INDEX(Variables[Speciation],$A2804),CHAR(34),
", NoDataValue:  ",CHAR(34),INDEX(Variables[No Data Value],$A2804),CHAR(34),"}"))</f>
        <v>#REF!</v>
      </c>
    </row>
    <row r="2805" spans="1:17" x14ac:dyDescent="0.25">
      <c r="A2805">
        <v>2802</v>
      </c>
      <c r="D2805" t="e">
        <f>IF(INDEX(People[First Name],$A2805)="","",
CONCATENATE("  - &amp;PersonID",TEXT($A2805,"0000"),
" {","PersonFirstName:  ",CHAR(34),INDEX(People[First Name],$A2805),CHAR(34),
", PersonMiddleName:  ",CHAR(34),INDEX(People[Middle Name],$A2805),CHAR(34),
", PersonLastName:  ",CHAR(34),INDEX(People[Last Name],$A2805),CHAR(34),"}"))</f>
        <v>#REF!</v>
      </c>
      <c r="E2805" t="e">
        <f>IF(INDEX(Organizations[Organization Type '[CV']],$A2805)="","",
CONCATENATE("  - &amp;OrganizationID",TEXT($A2805,"0000"),
" {","OrganizationTypeCV:  ",CHAR(34),INDEX(Organizations[Organization Type '[CV']],$A2805),CHAR(34),
", OrganizationCode:  ",CHAR(34),INDEX(Organizations[Organization Code],$A2805),CHAR(34),
", OrganizationName:  ",CHAR(34),INDEX(Organizations[Organization Name],$A2805),CHAR(34),
", OrganizationDescription:  ",CHAR(34),INDEX(Organizations[Organization Description],$A2805),CHAR(34),
", OrganizationLink:  ",CHAR(34),INDEX(Organizations[Organization Link],$A2805),CHAR(34),"}"))</f>
        <v>#REF!</v>
      </c>
      <c r="F2805" t="e">
        <f>IF(INDEX(People[First Name],$A2805)="","",
CONCATENATE("  - &amp;AffiliationID",TEXT($A2805,"0000"),
" {PersonID: *PersonID",TEXT($A2805,"0000"),
", OrganizationID: *OrganizationID",TEXT(MATCH(INDEX(People[Organization Name],$A2805),Organizations[Organization Name],0),"0000"),
", IsPrimaryOrganizationContact: , AffiliationStartDate: , AffiliationEndDate: , PrimaryPhone: ",
", PrimaryEmail: ",CHAR(34),INDEX(People[Primary Email],$A2805),CHAR(34),
", PrimaryAddress: ",CHAR(34),INDEX(People[Primary Address],$A2805),CHAR(34),
", PersonLink: }"))</f>
        <v>#REF!</v>
      </c>
      <c r="H2805" t="e">
        <f>IF(COUNTA(CitationInformation)=0,"",IF(INDEX(AuthorList[Author Name],$A2805)="","",
CONCATENATE("  - &amp;AuthorListID",TEXT($A2805,"0000"),
"  {CitationID: *CitationID0001",
", PersonID: *PersonID",TEXT(MATCH(INDEX(AuthorList[Author Name],$A2805),People[Full Name],0),"0000"),
", AuthorOrder: ",INDEX(AuthorList[Author Number],$A2805),"}")))</f>
        <v>#REF!</v>
      </c>
      <c r="K2805" t="e">
        <f>IF(INDEX(SamplingFeatures[Feature Code],$A2805)="","",
CONCATENATE("  - &amp;SamplingFeatureID",TEXT($A2805,"0000"),
" {","SamplingFeatureUUID:  ",CHAR(34),INDEX(SamplingFeatures[Sampling Feature UUID],$A2805),CHAR(34),
", SamplingFeatureTypeCV:  ",CHAR(34),INDEX(SamplingFeatures[Sampling Feature Type],$A2805),CHAR(34),
", SamplingFeatureCode:  ",CHAR(34),INDEX(SamplingFeatures[Feature Code],$A2805),CHAR(34),
", SamplingFeatureName:  ",CHAR(34),INDEX(SamplingFeatures[Feature Name],$A2805),CHAR(34),
", SamplingFeatureDescription:  ",CHAR(34),INDEX(SamplingFeatures[Feature Description],$A2805),CHAR(34),
", SamplingFeatureGeotypeCV:  ",CHAR(34),INDEX(SamplingFeatures[Feature Geo Type],$A2805),CHAR(34),
", FeatureGeometry:  ",CHAR(34),INDEX(SamplingFeatures[Feature Geometry],$A2805),CHAR(34),
", Elevation_m:  ",CHAR(34),INDEX(SamplingFeatures[Elevation_m],$A2805),CHAR(34),
", ElevationDatumCV:  ",CHAR(34),ElevationDatum,CHAR(34),"}"))</f>
        <v>#REF!</v>
      </c>
      <c r="L2805" t="e">
        <f>IF(INDEX(SamplingFeatures[Sampling Feature Type],$A2805)&lt;&gt;"Site","",
CONCATENATE("  - &amp;SiteID",TEXT(SUMPRODUCT(--($L$3:$L2804&lt;&gt;"")),"0000"),
" {","SamplingFeatureID:  *SamplingFeatureID",TEXT($A2805,"0000"),
", SiteTypeCV:  ",CHAR(34),INDEX(Sites[Site Type],$A2805),CHAR(34),
", Latitude:  ",INDEX(Sites[Latitude],$A2805),
", Longitude:  ",INDEX(Sites[Longitude],$A2805),
", SRSName:  ",CHAR(34),LatLonDatum,CHAR(34),"}"))</f>
        <v>#REF!</v>
      </c>
      <c r="M2805" t="e">
        <f>IF(INDEX(SamplingFeatures[Sampling Feature Type],$A2805)&lt;&gt;"Specimen","",
CONCATENATE("  - &amp;SpecimenID",TEXT(SUMPRODUCT(--($M$3:$M2804&lt;&gt;"")),"0000"),
" {","SamplingFeatureID:  *SamplingFeatureID",TEXT($A2805,"0000"),
", SpecimenTypeCV:  ",CHAR(34),INDEX(Specimens[Specimen Type],$A2805),CHAR(34),
", SpecimenMediumCV:  ",INDEX(Specimens[Specimen Medium],$A2805),
", IsFieldSpecimen:  ",CHAR(34),INDEX(Specimens[Is Field Specimen?],$A2805),CHAR(34),"}"))</f>
        <v>#REF!</v>
      </c>
      <c r="N2805" t="e">
        <f>IF(COUNTA(SpatialOffsets[])=0,"", IF(INDEX(SpatialOffsets[Spatial Offset Type],$A2805)="","",
CONCATENATE("  - &amp;SpatialOffsetID",TEXT($A2805,"0000"),
" {","SpatialOffsetTypeCV:  ",CHAR(34),INDEX(SpatialOffsets[Spatial Offset Type],$A2805),CHAR(34),
", Offset1Value:  ",INDEX(SpatialOffsets[Offset 1 Value],$A2805),
", Offset1UnitID:  ",CHAR(34),INDEX(SpatialOffsets[Offset 1 Unit],$A2805),CHAR(34),
", Offset2Value:  ",INDEX(SpatialOffsets[Offset 2 Value],$A2805),
", Offset2UnitID:  ",CHAR(34),INDEX(SpatialOffsets[Offset 2 Unit],$A2805),CHAR(34),
", Offset3Value:  ",INDEX(SpatialOffsets[Offset 3 Value],$A2805),
", Offset3UnitID:  ",CHAR(34),INDEX(SpatialOffsets[Offset 3 Unit],$A2805),CHAR(34),,"}")))</f>
        <v>#REF!</v>
      </c>
      <c r="O2805" t="e">
        <f>IF(COUNTA(RelatedFeatures[])=0,"", IF(INDEX(RelatedFeatures[First Sampling Feature Code],$A2805)="","",
CONCATENATE("  - &amp;RelationID",TEXT($A2805,"0000"),
" {","SamplingFeatureID:  *SamplingFeatureID",TEXT(MATCH(INDEX(RelatedFeatures[First Sampling Feature Code],$A2805),SamplingFeatures[Feature Code],0),"0000"),
", RelationshipTypeCV:  ",CHAR(34),INDEX(RelatedFeatures[Relationship Type],$A2805),CHAR(34),
", RelatedFeatureID: *SamplingFeatureID",TEXT(MATCH(INDEX(RelatedFeatures[Second Sampling Feature Code],$A2805),SamplingFeatures[Feature Code],0),"0000"),
", SpatialOffsetID:  ",IF(INDEX(RelatedFeatures[Offset Number],$A2805)="","",CONCATENATE("*SpatialOffsetID",TEXT(INDEX(RelatedFeatures[Offset Number],$A2805),"0000"))),"}")))</f>
        <v>#REF!</v>
      </c>
      <c r="P2805" t="e">
        <f>IF(INDEX(Methods[Method Type],$A2805)="","",
CONCATENATE("  - &amp;MethodID",TEXT($A2805,"0000"),
" {","MethodTypeCV:  ",CHAR(34),INDEX(Methods[Method Type],$A2805),CHAR(34),
", MethodCode:  ",CHAR(34),INDEX(Methods[Method Code],$A2805),CHAR(34),
", MethodName:  ",CHAR(34),INDEX(Methods[Method Name],$A2805),CHAR(34),
", MethodDescription:  ",CHAR(34),INDEX(Methods[Method Description],$A2805),CHAR(34),
", MethodLink:  ",CHAR(34),INDEX(Methods[Method Link],$A2805),CHAR(34),
", OrganizationID: *OrganizationID",TEXT(MATCH(INDEX(Methods[Organization Name],$A2805),Organizations[Organization Name],0),"0000"),"}"))</f>
        <v>#REF!</v>
      </c>
      <c r="Q2805" t="e">
        <f>IF(INDEX(Variables[Variable Type],$A2805)="","",
CONCATENATE("  - &amp;VariableID",TEXT($A2805,"0000"),
" {","VariableTypeCV:  ",CHAR(34),INDEX(Variables[Variable Type],$A2805),CHAR(34),
", VariableCode:  ",CHAR(34),INDEX(Variables[Variable Code],$A2805),CHAR(34),
", VariableNameCV:  ",CHAR(34),INDEX(Variables[Variable Name],$A2805),CHAR(34),
", VariableDefinition:  ",CHAR(34),INDEX(Variables[Variable Definition],$A2805),CHAR(34),
", SpecciationCV:  ",CHAR(34),INDEX(Variables[Speciation],$A2805),CHAR(34),
", NoDataValue:  ",CHAR(34),INDEX(Variables[No Data Value],$A2805),CHAR(34),"}"))</f>
        <v>#REF!</v>
      </c>
    </row>
    <row r="2806" spans="1:17" x14ac:dyDescent="0.25">
      <c r="A2806">
        <v>2803</v>
      </c>
      <c r="D2806" t="e">
        <f>IF(INDEX(People[First Name],$A2806)="","",
CONCATENATE("  - &amp;PersonID",TEXT($A2806,"0000"),
" {","PersonFirstName:  ",CHAR(34),INDEX(People[First Name],$A2806),CHAR(34),
", PersonMiddleName:  ",CHAR(34),INDEX(People[Middle Name],$A2806),CHAR(34),
", PersonLastName:  ",CHAR(34),INDEX(People[Last Name],$A2806),CHAR(34),"}"))</f>
        <v>#REF!</v>
      </c>
      <c r="E2806" t="e">
        <f>IF(INDEX(Organizations[Organization Type '[CV']],$A2806)="","",
CONCATENATE("  - &amp;OrganizationID",TEXT($A2806,"0000"),
" {","OrganizationTypeCV:  ",CHAR(34),INDEX(Organizations[Organization Type '[CV']],$A2806),CHAR(34),
", OrganizationCode:  ",CHAR(34),INDEX(Organizations[Organization Code],$A2806),CHAR(34),
", OrganizationName:  ",CHAR(34),INDEX(Organizations[Organization Name],$A2806),CHAR(34),
", OrganizationDescription:  ",CHAR(34),INDEX(Organizations[Organization Description],$A2806),CHAR(34),
", OrganizationLink:  ",CHAR(34),INDEX(Organizations[Organization Link],$A2806),CHAR(34),"}"))</f>
        <v>#REF!</v>
      </c>
      <c r="F2806" t="e">
        <f>IF(INDEX(People[First Name],$A2806)="","",
CONCATENATE("  - &amp;AffiliationID",TEXT($A2806,"0000"),
" {PersonID: *PersonID",TEXT($A2806,"0000"),
", OrganizationID: *OrganizationID",TEXT(MATCH(INDEX(People[Organization Name],$A2806),Organizations[Organization Name],0),"0000"),
", IsPrimaryOrganizationContact: , AffiliationStartDate: , AffiliationEndDate: , PrimaryPhone: ",
", PrimaryEmail: ",CHAR(34),INDEX(People[Primary Email],$A2806),CHAR(34),
", PrimaryAddress: ",CHAR(34),INDEX(People[Primary Address],$A2806),CHAR(34),
", PersonLink: }"))</f>
        <v>#REF!</v>
      </c>
      <c r="H2806" t="e">
        <f>IF(COUNTA(CitationInformation)=0,"",IF(INDEX(AuthorList[Author Name],$A2806)="","",
CONCATENATE("  - &amp;AuthorListID",TEXT($A2806,"0000"),
"  {CitationID: *CitationID0001",
", PersonID: *PersonID",TEXT(MATCH(INDEX(AuthorList[Author Name],$A2806),People[Full Name],0),"0000"),
", AuthorOrder: ",INDEX(AuthorList[Author Number],$A2806),"}")))</f>
        <v>#REF!</v>
      </c>
      <c r="K2806" t="e">
        <f>IF(INDEX(SamplingFeatures[Feature Code],$A2806)="","",
CONCATENATE("  - &amp;SamplingFeatureID",TEXT($A2806,"0000"),
" {","SamplingFeatureUUID:  ",CHAR(34),INDEX(SamplingFeatures[Sampling Feature UUID],$A2806),CHAR(34),
", SamplingFeatureTypeCV:  ",CHAR(34),INDEX(SamplingFeatures[Sampling Feature Type],$A2806),CHAR(34),
", SamplingFeatureCode:  ",CHAR(34),INDEX(SamplingFeatures[Feature Code],$A2806),CHAR(34),
", SamplingFeatureName:  ",CHAR(34),INDEX(SamplingFeatures[Feature Name],$A2806),CHAR(34),
", SamplingFeatureDescription:  ",CHAR(34),INDEX(SamplingFeatures[Feature Description],$A2806),CHAR(34),
", SamplingFeatureGeotypeCV:  ",CHAR(34),INDEX(SamplingFeatures[Feature Geo Type],$A2806),CHAR(34),
", FeatureGeometry:  ",CHAR(34),INDEX(SamplingFeatures[Feature Geometry],$A2806),CHAR(34),
", Elevation_m:  ",CHAR(34),INDEX(SamplingFeatures[Elevation_m],$A2806),CHAR(34),
", ElevationDatumCV:  ",CHAR(34),ElevationDatum,CHAR(34),"}"))</f>
        <v>#REF!</v>
      </c>
      <c r="L2806" t="e">
        <f>IF(INDEX(SamplingFeatures[Sampling Feature Type],$A2806)&lt;&gt;"Site","",
CONCATENATE("  - &amp;SiteID",TEXT(SUMPRODUCT(--($L$3:$L2805&lt;&gt;"")),"0000"),
" {","SamplingFeatureID:  *SamplingFeatureID",TEXT($A2806,"0000"),
", SiteTypeCV:  ",CHAR(34),INDEX(Sites[Site Type],$A2806),CHAR(34),
", Latitude:  ",INDEX(Sites[Latitude],$A2806),
", Longitude:  ",INDEX(Sites[Longitude],$A2806),
", SRSName:  ",CHAR(34),LatLonDatum,CHAR(34),"}"))</f>
        <v>#REF!</v>
      </c>
      <c r="M2806" t="e">
        <f>IF(INDEX(SamplingFeatures[Sampling Feature Type],$A2806)&lt;&gt;"Specimen","",
CONCATENATE("  - &amp;SpecimenID",TEXT(SUMPRODUCT(--($M$3:$M2805&lt;&gt;"")),"0000"),
" {","SamplingFeatureID:  *SamplingFeatureID",TEXT($A2806,"0000"),
", SpecimenTypeCV:  ",CHAR(34),INDEX(Specimens[Specimen Type],$A2806),CHAR(34),
", SpecimenMediumCV:  ",INDEX(Specimens[Specimen Medium],$A2806),
", IsFieldSpecimen:  ",CHAR(34),INDEX(Specimens[Is Field Specimen?],$A2806),CHAR(34),"}"))</f>
        <v>#REF!</v>
      </c>
      <c r="N2806" t="e">
        <f>IF(COUNTA(SpatialOffsets[])=0,"", IF(INDEX(SpatialOffsets[Spatial Offset Type],$A2806)="","",
CONCATENATE("  - &amp;SpatialOffsetID",TEXT($A2806,"0000"),
" {","SpatialOffsetTypeCV:  ",CHAR(34),INDEX(SpatialOffsets[Spatial Offset Type],$A2806),CHAR(34),
", Offset1Value:  ",INDEX(SpatialOffsets[Offset 1 Value],$A2806),
", Offset1UnitID:  ",CHAR(34),INDEX(SpatialOffsets[Offset 1 Unit],$A2806),CHAR(34),
", Offset2Value:  ",INDEX(SpatialOffsets[Offset 2 Value],$A2806),
", Offset2UnitID:  ",CHAR(34),INDEX(SpatialOffsets[Offset 2 Unit],$A2806),CHAR(34),
", Offset3Value:  ",INDEX(SpatialOffsets[Offset 3 Value],$A2806),
", Offset3UnitID:  ",CHAR(34),INDEX(SpatialOffsets[Offset 3 Unit],$A2806),CHAR(34),,"}")))</f>
        <v>#REF!</v>
      </c>
      <c r="O2806" t="e">
        <f>IF(COUNTA(RelatedFeatures[])=0,"", IF(INDEX(RelatedFeatures[First Sampling Feature Code],$A2806)="","",
CONCATENATE("  - &amp;RelationID",TEXT($A2806,"0000"),
" {","SamplingFeatureID:  *SamplingFeatureID",TEXT(MATCH(INDEX(RelatedFeatures[First Sampling Feature Code],$A2806),SamplingFeatures[Feature Code],0),"0000"),
", RelationshipTypeCV:  ",CHAR(34),INDEX(RelatedFeatures[Relationship Type],$A2806),CHAR(34),
", RelatedFeatureID: *SamplingFeatureID",TEXT(MATCH(INDEX(RelatedFeatures[Second Sampling Feature Code],$A2806),SamplingFeatures[Feature Code],0),"0000"),
", SpatialOffsetID:  ",IF(INDEX(RelatedFeatures[Offset Number],$A2806)="","",CONCATENATE("*SpatialOffsetID",TEXT(INDEX(RelatedFeatures[Offset Number],$A2806),"0000"))),"}")))</f>
        <v>#REF!</v>
      </c>
      <c r="P2806" t="e">
        <f>IF(INDEX(Methods[Method Type],$A2806)="","",
CONCATENATE("  - &amp;MethodID",TEXT($A2806,"0000"),
" {","MethodTypeCV:  ",CHAR(34),INDEX(Methods[Method Type],$A2806),CHAR(34),
", MethodCode:  ",CHAR(34),INDEX(Methods[Method Code],$A2806),CHAR(34),
", MethodName:  ",CHAR(34),INDEX(Methods[Method Name],$A2806),CHAR(34),
", MethodDescription:  ",CHAR(34),INDEX(Methods[Method Description],$A2806),CHAR(34),
", MethodLink:  ",CHAR(34),INDEX(Methods[Method Link],$A2806),CHAR(34),
", OrganizationID: *OrganizationID",TEXT(MATCH(INDEX(Methods[Organization Name],$A2806),Organizations[Organization Name],0),"0000"),"}"))</f>
        <v>#REF!</v>
      </c>
      <c r="Q2806" t="e">
        <f>IF(INDEX(Variables[Variable Type],$A2806)="","",
CONCATENATE("  - &amp;VariableID",TEXT($A2806,"0000"),
" {","VariableTypeCV:  ",CHAR(34),INDEX(Variables[Variable Type],$A2806),CHAR(34),
", VariableCode:  ",CHAR(34),INDEX(Variables[Variable Code],$A2806),CHAR(34),
", VariableNameCV:  ",CHAR(34),INDEX(Variables[Variable Name],$A2806),CHAR(34),
", VariableDefinition:  ",CHAR(34),INDEX(Variables[Variable Definition],$A2806),CHAR(34),
", SpecciationCV:  ",CHAR(34),INDEX(Variables[Speciation],$A2806),CHAR(34),
", NoDataValue:  ",CHAR(34),INDEX(Variables[No Data Value],$A2806),CHAR(34),"}"))</f>
        <v>#REF!</v>
      </c>
    </row>
    <row r="2807" spans="1:17" x14ac:dyDescent="0.25">
      <c r="A2807">
        <v>2804</v>
      </c>
      <c r="D2807" t="e">
        <f>IF(INDEX(People[First Name],$A2807)="","",
CONCATENATE("  - &amp;PersonID",TEXT($A2807,"0000"),
" {","PersonFirstName:  ",CHAR(34),INDEX(People[First Name],$A2807),CHAR(34),
", PersonMiddleName:  ",CHAR(34),INDEX(People[Middle Name],$A2807),CHAR(34),
", PersonLastName:  ",CHAR(34),INDEX(People[Last Name],$A2807),CHAR(34),"}"))</f>
        <v>#REF!</v>
      </c>
      <c r="E2807" t="e">
        <f>IF(INDEX(Organizations[Organization Type '[CV']],$A2807)="","",
CONCATENATE("  - &amp;OrganizationID",TEXT($A2807,"0000"),
" {","OrganizationTypeCV:  ",CHAR(34),INDEX(Organizations[Organization Type '[CV']],$A2807),CHAR(34),
", OrganizationCode:  ",CHAR(34),INDEX(Organizations[Organization Code],$A2807),CHAR(34),
", OrganizationName:  ",CHAR(34),INDEX(Organizations[Organization Name],$A2807),CHAR(34),
", OrganizationDescription:  ",CHAR(34),INDEX(Organizations[Organization Description],$A2807),CHAR(34),
", OrganizationLink:  ",CHAR(34),INDEX(Organizations[Organization Link],$A2807),CHAR(34),"}"))</f>
        <v>#REF!</v>
      </c>
      <c r="F2807" t="e">
        <f>IF(INDEX(People[First Name],$A2807)="","",
CONCATENATE("  - &amp;AffiliationID",TEXT($A2807,"0000"),
" {PersonID: *PersonID",TEXT($A2807,"0000"),
", OrganizationID: *OrganizationID",TEXT(MATCH(INDEX(People[Organization Name],$A2807),Organizations[Organization Name],0),"0000"),
", IsPrimaryOrganizationContact: , AffiliationStartDate: , AffiliationEndDate: , PrimaryPhone: ",
", PrimaryEmail: ",CHAR(34),INDEX(People[Primary Email],$A2807),CHAR(34),
", PrimaryAddress: ",CHAR(34),INDEX(People[Primary Address],$A2807),CHAR(34),
", PersonLink: }"))</f>
        <v>#REF!</v>
      </c>
      <c r="H2807" t="e">
        <f>IF(COUNTA(CitationInformation)=0,"",IF(INDEX(AuthorList[Author Name],$A2807)="","",
CONCATENATE("  - &amp;AuthorListID",TEXT($A2807,"0000"),
"  {CitationID: *CitationID0001",
", PersonID: *PersonID",TEXT(MATCH(INDEX(AuthorList[Author Name],$A2807),People[Full Name],0),"0000"),
", AuthorOrder: ",INDEX(AuthorList[Author Number],$A2807),"}")))</f>
        <v>#REF!</v>
      </c>
      <c r="K2807" t="e">
        <f>IF(INDEX(SamplingFeatures[Feature Code],$A2807)="","",
CONCATENATE("  - &amp;SamplingFeatureID",TEXT($A2807,"0000"),
" {","SamplingFeatureUUID:  ",CHAR(34),INDEX(SamplingFeatures[Sampling Feature UUID],$A2807),CHAR(34),
", SamplingFeatureTypeCV:  ",CHAR(34),INDEX(SamplingFeatures[Sampling Feature Type],$A2807),CHAR(34),
", SamplingFeatureCode:  ",CHAR(34),INDEX(SamplingFeatures[Feature Code],$A2807),CHAR(34),
", SamplingFeatureName:  ",CHAR(34),INDEX(SamplingFeatures[Feature Name],$A2807),CHAR(34),
", SamplingFeatureDescription:  ",CHAR(34),INDEX(SamplingFeatures[Feature Description],$A2807),CHAR(34),
", SamplingFeatureGeotypeCV:  ",CHAR(34),INDEX(SamplingFeatures[Feature Geo Type],$A2807),CHAR(34),
", FeatureGeometry:  ",CHAR(34),INDEX(SamplingFeatures[Feature Geometry],$A2807),CHAR(34),
", Elevation_m:  ",CHAR(34),INDEX(SamplingFeatures[Elevation_m],$A2807),CHAR(34),
", ElevationDatumCV:  ",CHAR(34),ElevationDatum,CHAR(34),"}"))</f>
        <v>#REF!</v>
      </c>
      <c r="L2807" t="e">
        <f>IF(INDEX(SamplingFeatures[Sampling Feature Type],$A2807)&lt;&gt;"Site","",
CONCATENATE("  - &amp;SiteID",TEXT(SUMPRODUCT(--($L$3:$L2806&lt;&gt;"")),"0000"),
" {","SamplingFeatureID:  *SamplingFeatureID",TEXT($A2807,"0000"),
", SiteTypeCV:  ",CHAR(34),INDEX(Sites[Site Type],$A2807),CHAR(34),
", Latitude:  ",INDEX(Sites[Latitude],$A2807),
", Longitude:  ",INDEX(Sites[Longitude],$A2807),
", SRSName:  ",CHAR(34),LatLonDatum,CHAR(34),"}"))</f>
        <v>#REF!</v>
      </c>
      <c r="M2807" t="e">
        <f>IF(INDEX(SamplingFeatures[Sampling Feature Type],$A2807)&lt;&gt;"Specimen","",
CONCATENATE("  - &amp;SpecimenID",TEXT(SUMPRODUCT(--($M$3:$M2806&lt;&gt;"")),"0000"),
" {","SamplingFeatureID:  *SamplingFeatureID",TEXT($A2807,"0000"),
", SpecimenTypeCV:  ",CHAR(34),INDEX(Specimens[Specimen Type],$A2807),CHAR(34),
", SpecimenMediumCV:  ",INDEX(Specimens[Specimen Medium],$A2807),
", IsFieldSpecimen:  ",CHAR(34),INDEX(Specimens[Is Field Specimen?],$A2807),CHAR(34),"}"))</f>
        <v>#REF!</v>
      </c>
      <c r="N2807" t="e">
        <f>IF(COUNTA(SpatialOffsets[])=0,"", IF(INDEX(SpatialOffsets[Spatial Offset Type],$A2807)="","",
CONCATENATE("  - &amp;SpatialOffsetID",TEXT($A2807,"0000"),
" {","SpatialOffsetTypeCV:  ",CHAR(34),INDEX(SpatialOffsets[Spatial Offset Type],$A2807),CHAR(34),
", Offset1Value:  ",INDEX(SpatialOffsets[Offset 1 Value],$A2807),
", Offset1UnitID:  ",CHAR(34),INDEX(SpatialOffsets[Offset 1 Unit],$A2807),CHAR(34),
", Offset2Value:  ",INDEX(SpatialOffsets[Offset 2 Value],$A2807),
", Offset2UnitID:  ",CHAR(34),INDEX(SpatialOffsets[Offset 2 Unit],$A2807),CHAR(34),
", Offset3Value:  ",INDEX(SpatialOffsets[Offset 3 Value],$A2807),
", Offset3UnitID:  ",CHAR(34),INDEX(SpatialOffsets[Offset 3 Unit],$A2807),CHAR(34),,"}")))</f>
        <v>#REF!</v>
      </c>
      <c r="O2807" t="e">
        <f>IF(COUNTA(RelatedFeatures[])=0,"", IF(INDEX(RelatedFeatures[First Sampling Feature Code],$A2807)="","",
CONCATENATE("  - &amp;RelationID",TEXT($A2807,"0000"),
" {","SamplingFeatureID:  *SamplingFeatureID",TEXT(MATCH(INDEX(RelatedFeatures[First Sampling Feature Code],$A2807),SamplingFeatures[Feature Code],0),"0000"),
", RelationshipTypeCV:  ",CHAR(34),INDEX(RelatedFeatures[Relationship Type],$A2807),CHAR(34),
", RelatedFeatureID: *SamplingFeatureID",TEXT(MATCH(INDEX(RelatedFeatures[Second Sampling Feature Code],$A2807),SamplingFeatures[Feature Code],0),"0000"),
", SpatialOffsetID:  ",IF(INDEX(RelatedFeatures[Offset Number],$A2807)="","",CONCATENATE("*SpatialOffsetID",TEXT(INDEX(RelatedFeatures[Offset Number],$A2807),"0000"))),"}")))</f>
        <v>#REF!</v>
      </c>
      <c r="P2807" t="e">
        <f>IF(INDEX(Methods[Method Type],$A2807)="","",
CONCATENATE("  - &amp;MethodID",TEXT($A2807,"0000"),
" {","MethodTypeCV:  ",CHAR(34),INDEX(Methods[Method Type],$A2807),CHAR(34),
", MethodCode:  ",CHAR(34),INDEX(Methods[Method Code],$A2807),CHAR(34),
", MethodName:  ",CHAR(34),INDEX(Methods[Method Name],$A2807),CHAR(34),
", MethodDescription:  ",CHAR(34),INDEX(Methods[Method Description],$A2807),CHAR(34),
", MethodLink:  ",CHAR(34),INDEX(Methods[Method Link],$A2807),CHAR(34),
", OrganizationID: *OrganizationID",TEXT(MATCH(INDEX(Methods[Organization Name],$A2807),Organizations[Organization Name],0),"0000"),"}"))</f>
        <v>#REF!</v>
      </c>
      <c r="Q2807" t="e">
        <f>IF(INDEX(Variables[Variable Type],$A2807)="","",
CONCATENATE("  - &amp;VariableID",TEXT($A2807,"0000"),
" {","VariableTypeCV:  ",CHAR(34),INDEX(Variables[Variable Type],$A2807),CHAR(34),
", VariableCode:  ",CHAR(34),INDEX(Variables[Variable Code],$A2807),CHAR(34),
", VariableNameCV:  ",CHAR(34),INDEX(Variables[Variable Name],$A2807),CHAR(34),
", VariableDefinition:  ",CHAR(34),INDEX(Variables[Variable Definition],$A2807),CHAR(34),
", SpecciationCV:  ",CHAR(34),INDEX(Variables[Speciation],$A2807),CHAR(34),
", NoDataValue:  ",CHAR(34),INDEX(Variables[No Data Value],$A2807),CHAR(34),"}"))</f>
        <v>#REF!</v>
      </c>
    </row>
    <row r="2808" spans="1:17" x14ac:dyDescent="0.25">
      <c r="A2808">
        <v>2805</v>
      </c>
      <c r="D2808" t="e">
        <f>IF(INDEX(People[First Name],$A2808)="","",
CONCATENATE("  - &amp;PersonID",TEXT($A2808,"0000"),
" {","PersonFirstName:  ",CHAR(34),INDEX(People[First Name],$A2808),CHAR(34),
", PersonMiddleName:  ",CHAR(34),INDEX(People[Middle Name],$A2808),CHAR(34),
", PersonLastName:  ",CHAR(34),INDEX(People[Last Name],$A2808),CHAR(34),"}"))</f>
        <v>#REF!</v>
      </c>
      <c r="E2808" t="e">
        <f>IF(INDEX(Organizations[Organization Type '[CV']],$A2808)="","",
CONCATENATE("  - &amp;OrganizationID",TEXT($A2808,"0000"),
" {","OrganizationTypeCV:  ",CHAR(34),INDEX(Organizations[Organization Type '[CV']],$A2808),CHAR(34),
", OrganizationCode:  ",CHAR(34),INDEX(Organizations[Organization Code],$A2808),CHAR(34),
", OrganizationName:  ",CHAR(34),INDEX(Organizations[Organization Name],$A2808),CHAR(34),
", OrganizationDescription:  ",CHAR(34),INDEX(Organizations[Organization Description],$A2808),CHAR(34),
", OrganizationLink:  ",CHAR(34),INDEX(Organizations[Organization Link],$A2808),CHAR(34),"}"))</f>
        <v>#REF!</v>
      </c>
      <c r="F2808" t="e">
        <f>IF(INDEX(People[First Name],$A2808)="","",
CONCATENATE("  - &amp;AffiliationID",TEXT($A2808,"0000"),
" {PersonID: *PersonID",TEXT($A2808,"0000"),
", OrganizationID: *OrganizationID",TEXT(MATCH(INDEX(People[Organization Name],$A2808),Organizations[Organization Name],0),"0000"),
", IsPrimaryOrganizationContact: , AffiliationStartDate: , AffiliationEndDate: , PrimaryPhone: ",
", PrimaryEmail: ",CHAR(34),INDEX(People[Primary Email],$A2808),CHAR(34),
", PrimaryAddress: ",CHAR(34),INDEX(People[Primary Address],$A2808),CHAR(34),
", PersonLink: }"))</f>
        <v>#REF!</v>
      </c>
      <c r="H2808" t="e">
        <f>IF(COUNTA(CitationInformation)=0,"",IF(INDEX(AuthorList[Author Name],$A2808)="","",
CONCATENATE("  - &amp;AuthorListID",TEXT($A2808,"0000"),
"  {CitationID: *CitationID0001",
", PersonID: *PersonID",TEXT(MATCH(INDEX(AuthorList[Author Name],$A2808),People[Full Name],0),"0000"),
", AuthorOrder: ",INDEX(AuthorList[Author Number],$A2808),"}")))</f>
        <v>#REF!</v>
      </c>
      <c r="K2808" t="e">
        <f>IF(INDEX(SamplingFeatures[Feature Code],$A2808)="","",
CONCATENATE("  - &amp;SamplingFeatureID",TEXT($A2808,"0000"),
" {","SamplingFeatureUUID:  ",CHAR(34),INDEX(SamplingFeatures[Sampling Feature UUID],$A2808),CHAR(34),
", SamplingFeatureTypeCV:  ",CHAR(34),INDEX(SamplingFeatures[Sampling Feature Type],$A2808),CHAR(34),
", SamplingFeatureCode:  ",CHAR(34),INDEX(SamplingFeatures[Feature Code],$A2808),CHAR(34),
", SamplingFeatureName:  ",CHAR(34),INDEX(SamplingFeatures[Feature Name],$A2808),CHAR(34),
", SamplingFeatureDescription:  ",CHAR(34),INDEX(SamplingFeatures[Feature Description],$A2808),CHAR(34),
", SamplingFeatureGeotypeCV:  ",CHAR(34),INDEX(SamplingFeatures[Feature Geo Type],$A2808),CHAR(34),
", FeatureGeometry:  ",CHAR(34),INDEX(SamplingFeatures[Feature Geometry],$A2808),CHAR(34),
", Elevation_m:  ",CHAR(34),INDEX(SamplingFeatures[Elevation_m],$A2808),CHAR(34),
", ElevationDatumCV:  ",CHAR(34),ElevationDatum,CHAR(34),"}"))</f>
        <v>#REF!</v>
      </c>
      <c r="L2808" t="e">
        <f>IF(INDEX(SamplingFeatures[Sampling Feature Type],$A2808)&lt;&gt;"Site","",
CONCATENATE("  - &amp;SiteID",TEXT(SUMPRODUCT(--($L$3:$L2807&lt;&gt;"")),"0000"),
" {","SamplingFeatureID:  *SamplingFeatureID",TEXT($A2808,"0000"),
", SiteTypeCV:  ",CHAR(34),INDEX(Sites[Site Type],$A2808),CHAR(34),
", Latitude:  ",INDEX(Sites[Latitude],$A2808),
", Longitude:  ",INDEX(Sites[Longitude],$A2808),
", SRSName:  ",CHAR(34),LatLonDatum,CHAR(34),"}"))</f>
        <v>#REF!</v>
      </c>
      <c r="M2808" t="e">
        <f>IF(INDEX(SamplingFeatures[Sampling Feature Type],$A2808)&lt;&gt;"Specimen","",
CONCATENATE("  - &amp;SpecimenID",TEXT(SUMPRODUCT(--($M$3:$M2807&lt;&gt;"")),"0000"),
" {","SamplingFeatureID:  *SamplingFeatureID",TEXT($A2808,"0000"),
", SpecimenTypeCV:  ",CHAR(34),INDEX(Specimens[Specimen Type],$A2808),CHAR(34),
", SpecimenMediumCV:  ",INDEX(Specimens[Specimen Medium],$A2808),
", IsFieldSpecimen:  ",CHAR(34),INDEX(Specimens[Is Field Specimen?],$A2808),CHAR(34),"}"))</f>
        <v>#REF!</v>
      </c>
      <c r="N2808" t="e">
        <f>IF(COUNTA(SpatialOffsets[])=0,"", IF(INDEX(SpatialOffsets[Spatial Offset Type],$A2808)="","",
CONCATENATE("  - &amp;SpatialOffsetID",TEXT($A2808,"0000"),
" {","SpatialOffsetTypeCV:  ",CHAR(34),INDEX(SpatialOffsets[Spatial Offset Type],$A2808),CHAR(34),
", Offset1Value:  ",INDEX(SpatialOffsets[Offset 1 Value],$A2808),
", Offset1UnitID:  ",CHAR(34),INDEX(SpatialOffsets[Offset 1 Unit],$A2808),CHAR(34),
", Offset2Value:  ",INDEX(SpatialOffsets[Offset 2 Value],$A2808),
", Offset2UnitID:  ",CHAR(34),INDEX(SpatialOffsets[Offset 2 Unit],$A2808),CHAR(34),
", Offset3Value:  ",INDEX(SpatialOffsets[Offset 3 Value],$A2808),
", Offset3UnitID:  ",CHAR(34),INDEX(SpatialOffsets[Offset 3 Unit],$A2808),CHAR(34),,"}")))</f>
        <v>#REF!</v>
      </c>
      <c r="O2808" t="e">
        <f>IF(COUNTA(RelatedFeatures[])=0,"", IF(INDEX(RelatedFeatures[First Sampling Feature Code],$A2808)="","",
CONCATENATE("  - &amp;RelationID",TEXT($A2808,"0000"),
" {","SamplingFeatureID:  *SamplingFeatureID",TEXT(MATCH(INDEX(RelatedFeatures[First Sampling Feature Code],$A2808),SamplingFeatures[Feature Code],0),"0000"),
", RelationshipTypeCV:  ",CHAR(34),INDEX(RelatedFeatures[Relationship Type],$A2808),CHAR(34),
", RelatedFeatureID: *SamplingFeatureID",TEXT(MATCH(INDEX(RelatedFeatures[Second Sampling Feature Code],$A2808),SamplingFeatures[Feature Code],0),"0000"),
", SpatialOffsetID:  ",IF(INDEX(RelatedFeatures[Offset Number],$A2808)="","",CONCATENATE("*SpatialOffsetID",TEXT(INDEX(RelatedFeatures[Offset Number],$A2808),"0000"))),"}")))</f>
        <v>#REF!</v>
      </c>
      <c r="P2808" t="e">
        <f>IF(INDEX(Methods[Method Type],$A2808)="","",
CONCATENATE("  - &amp;MethodID",TEXT($A2808,"0000"),
" {","MethodTypeCV:  ",CHAR(34),INDEX(Methods[Method Type],$A2808),CHAR(34),
", MethodCode:  ",CHAR(34),INDEX(Methods[Method Code],$A2808),CHAR(34),
", MethodName:  ",CHAR(34),INDEX(Methods[Method Name],$A2808),CHAR(34),
", MethodDescription:  ",CHAR(34),INDEX(Methods[Method Description],$A2808),CHAR(34),
", MethodLink:  ",CHAR(34),INDEX(Methods[Method Link],$A2808),CHAR(34),
", OrganizationID: *OrganizationID",TEXT(MATCH(INDEX(Methods[Organization Name],$A2808),Organizations[Organization Name],0),"0000"),"}"))</f>
        <v>#REF!</v>
      </c>
      <c r="Q2808" t="e">
        <f>IF(INDEX(Variables[Variable Type],$A2808)="","",
CONCATENATE("  - &amp;VariableID",TEXT($A2808,"0000"),
" {","VariableTypeCV:  ",CHAR(34),INDEX(Variables[Variable Type],$A2808),CHAR(34),
", VariableCode:  ",CHAR(34),INDEX(Variables[Variable Code],$A2808),CHAR(34),
", VariableNameCV:  ",CHAR(34),INDEX(Variables[Variable Name],$A2808),CHAR(34),
", VariableDefinition:  ",CHAR(34),INDEX(Variables[Variable Definition],$A2808),CHAR(34),
", SpecciationCV:  ",CHAR(34),INDEX(Variables[Speciation],$A2808),CHAR(34),
", NoDataValue:  ",CHAR(34),INDEX(Variables[No Data Value],$A2808),CHAR(34),"}"))</f>
        <v>#REF!</v>
      </c>
    </row>
    <row r="2809" spans="1:17" x14ac:dyDescent="0.25">
      <c r="A2809">
        <v>2806</v>
      </c>
      <c r="D2809" t="e">
        <f>IF(INDEX(People[First Name],$A2809)="","",
CONCATENATE("  - &amp;PersonID",TEXT($A2809,"0000"),
" {","PersonFirstName:  ",CHAR(34),INDEX(People[First Name],$A2809),CHAR(34),
", PersonMiddleName:  ",CHAR(34),INDEX(People[Middle Name],$A2809),CHAR(34),
", PersonLastName:  ",CHAR(34),INDEX(People[Last Name],$A2809),CHAR(34),"}"))</f>
        <v>#REF!</v>
      </c>
      <c r="E2809" t="e">
        <f>IF(INDEX(Organizations[Organization Type '[CV']],$A2809)="","",
CONCATENATE("  - &amp;OrganizationID",TEXT($A2809,"0000"),
" {","OrganizationTypeCV:  ",CHAR(34),INDEX(Organizations[Organization Type '[CV']],$A2809),CHAR(34),
", OrganizationCode:  ",CHAR(34),INDEX(Organizations[Organization Code],$A2809),CHAR(34),
", OrganizationName:  ",CHAR(34),INDEX(Organizations[Organization Name],$A2809),CHAR(34),
", OrganizationDescription:  ",CHAR(34),INDEX(Organizations[Organization Description],$A2809),CHAR(34),
", OrganizationLink:  ",CHAR(34),INDEX(Organizations[Organization Link],$A2809),CHAR(34),"}"))</f>
        <v>#REF!</v>
      </c>
      <c r="F2809" t="e">
        <f>IF(INDEX(People[First Name],$A2809)="","",
CONCATENATE("  - &amp;AffiliationID",TEXT($A2809,"0000"),
" {PersonID: *PersonID",TEXT($A2809,"0000"),
", OrganizationID: *OrganizationID",TEXT(MATCH(INDEX(People[Organization Name],$A2809),Organizations[Organization Name],0),"0000"),
", IsPrimaryOrganizationContact: , AffiliationStartDate: , AffiliationEndDate: , PrimaryPhone: ",
", PrimaryEmail: ",CHAR(34),INDEX(People[Primary Email],$A2809),CHAR(34),
", PrimaryAddress: ",CHAR(34),INDEX(People[Primary Address],$A2809),CHAR(34),
", PersonLink: }"))</f>
        <v>#REF!</v>
      </c>
      <c r="H2809" t="e">
        <f>IF(COUNTA(CitationInformation)=0,"",IF(INDEX(AuthorList[Author Name],$A2809)="","",
CONCATENATE("  - &amp;AuthorListID",TEXT($A2809,"0000"),
"  {CitationID: *CitationID0001",
", PersonID: *PersonID",TEXT(MATCH(INDEX(AuthorList[Author Name],$A2809),People[Full Name],0),"0000"),
", AuthorOrder: ",INDEX(AuthorList[Author Number],$A2809),"}")))</f>
        <v>#REF!</v>
      </c>
      <c r="K2809" t="e">
        <f>IF(INDEX(SamplingFeatures[Feature Code],$A2809)="","",
CONCATENATE("  - &amp;SamplingFeatureID",TEXT($A2809,"0000"),
" {","SamplingFeatureUUID:  ",CHAR(34),INDEX(SamplingFeatures[Sampling Feature UUID],$A2809),CHAR(34),
", SamplingFeatureTypeCV:  ",CHAR(34),INDEX(SamplingFeatures[Sampling Feature Type],$A2809),CHAR(34),
", SamplingFeatureCode:  ",CHAR(34),INDEX(SamplingFeatures[Feature Code],$A2809),CHAR(34),
", SamplingFeatureName:  ",CHAR(34),INDEX(SamplingFeatures[Feature Name],$A2809),CHAR(34),
", SamplingFeatureDescription:  ",CHAR(34),INDEX(SamplingFeatures[Feature Description],$A2809),CHAR(34),
", SamplingFeatureGeotypeCV:  ",CHAR(34),INDEX(SamplingFeatures[Feature Geo Type],$A2809),CHAR(34),
", FeatureGeometry:  ",CHAR(34),INDEX(SamplingFeatures[Feature Geometry],$A2809),CHAR(34),
", Elevation_m:  ",CHAR(34),INDEX(SamplingFeatures[Elevation_m],$A2809),CHAR(34),
", ElevationDatumCV:  ",CHAR(34),ElevationDatum,CHAR(34),"}"))</f>
        <v>#REF!</v>
      </c>
      <c r="L2809" t="e">
        <f>IF(INDEX(SamplingFeatures[Sampling Feature Type],$A2809)&lt;&gt;"Site","",
CONCATENATE("  - &amp;SiteID",TEXT(SUMPRODUCT(--($L$3:$L2808&lt;&gt;"")),"0000"),
" {","SamplingFeatureID:  *SamplingFeatureID",TEXT($A2809,"0000"),
", SiteTypeCV:  ",CHAR(34),INDEX(Sites[Site Type],$A2809),CHAR(34),
", Latitude:  ",INDEX(Sites[Latitude],$A2809),
", Longitude:  ",INDEX(Sites[Longitude],$A2809),
", SRSName:  ",CHAR(34),LatLonDatum,CHAR(34),"}"))</f>
        <v>#REF!</v>
      </c>
      <c r="M2809" t="e">
        <f>IF(INDEX(SamplingFeatures[Sampling Feature Type],$A2809)&lt;&gt;"Specimen","",
CONCATENATE("  - &amp;SpecimenID",TEXT(SUMPRODUCT(--($M$3:$M2808&lt;&gt;"")),"0000"),
" {","SamplingFeatureID:  *SamplingFeatureID",TEXT($A2809,"0000"),
", SpecimenTypeCV:  ",CHAR(34),INDEX(Specimens[Specimen Type],$A2809),CHAR(34),
", SpecimenMediumCV:  ",INDEX(Specimens[Specimen Medium],$A2809),
", IsFieldSpecimen:  ",CHAR(34),INDEX(Specimens[Is Field Specimen?],$A2809),CHAR(34),"}"))</f>
        <v>#REF!</v>
      </c>
      <c r="N2809" t="e">
        <f>IF(COUNTA(SpatialOffsets[])=0,"", IF(INDEX(SpatialOffsets[Spatial Offset Type],$A2809)="","",
CONCATENATE("  - &amp;SpatialOffsetID",TEXT($A2809,"0000"),
" {","SpatialOffsetTypeCV:  ",CHAR(34),INDEX(SpatialOffsets[Spatial Offset Type],$A2809),CHAR(34),
", Offset1Value:  ",INDEX(SpatialOffsets[Offset 1 Value],$A2809),
", Offset1UnitID:  ",CHAR(34),INDEX(SpatialOffsets[Offset 1 Unit],$A2809),CHAR(34),
", Offset2Value:  ",INDEX(SpatialOffsets[Offset 2 Value],$A2809),
", Offset2UnitID:  ",CHAR(34),INDEX(SpatialOffsets[Offset 2 Unit],$A2809),CHAR(34),
", Offset3Value:  ",INDEX(SpatialOffsets[Offset 3 Value],$A2809),
", Offset3UnitID:  ",CHAR(34),INDEX(SpatialOffsets[Offset 3 Unit],$A2809),CHAR(34),,"}")))</f>
        <v>#REF!</v>
      </c>
      <c r="O2809" t="e">
        <f>IF(COUNTA(RelatedFeatures[])=0,"", IF(INDEX(RelatedFeatures[First Sampling Feature Code],$A2809)="","",
CONCATENATE("  - &amp;RelationID",TEXT($A2809,"0000"),
" {","SamplingFeatureID:  *SamplingFeatureID",TEXT(MATCH(INDEX(RelatedFeatures[First Sampling Feature Code],$A2809),SamplingFeatures[Feature Code],0),"0000"),
", RelationshipTypeCV:  ",CHAR(34),INDEX(RelatedFeatures[Relationship Type],$A2809),CHAR(34),
", RelatedFeatureID: *SamplingFeatureID",TEXT(MATCH(INDEX(RelatedFeatures[Second Sampling Feature Code],$A2809),SamplingFeatures[Feature Code],0),"0000"),
", SpatialOffsetID:  ",IF(INDEX(RelatedFeatures[Offset Number],$A2809)="","",CONCATENATE("*SpatialOffsetID",TEXT(INDEX(RelatedFeatures[Offset Number],$A2809),"0000"))),"}")))</f>
        <v>#REF!</v>
      </c>
      <c r="P2809" t="e">
        <f>IF(INDEX(Methods[Method Type],$A2809)="","",
CONCATENATE("  - &amp;MethodID",TEXT($A2809,"0000"),
" {","MethodTypeCV:  ",CHAR(34),INDEX(Methods[Method Type],$A2809),CHAR(34),
", MethodCode:  ",CHAR(34),INDEX(Methods[Method Code],$A2809),CHAR(34),
", MethodName:  ",CHAR(34),INDEX(Methods[Method Name],$A2809),CHAR(34),
", MethodDescription:  ",CHAR(34),INDEX(Methods[Method Description],$A2809),CHAR(34),
", MethodLink:  ",CHAR(34),INDEX(Methods[Method Link],$A2809),CHAR(34),
", OrganizationID: *OrganizationID",TEXT(MATCH(INDEX(Methods[Organization Name],$A2809),Organizations[Organization Name],0),"0000"),"}"))</f>
        <v>#REF!</v>
      </c>
      <c r="Q2809" t="e">
        <f>IF(INDEX(Variables[Variable Type],$A2809)="","",
CONCATENATE("  - &amp;VariableID",TEXT($A2809,"0000"),
" {","VariableTypeCV:  ",CHAR(34),INDEX(Variables[Variable Type],$A2809),CHAR(34),
", VariableCode:  ",CHAR(34),INDEX(Variables[Variable Code],$A2809),CHAR(34),
", VariableNameCV:  ",CHAR(34),INDEX(Variables[Variable Name],$A2809),CHAR(34),
", VariableDefinition:  ",CHAR(34),INDEX(Variables[Variable Definition],$A2809),CHAR(34),
", SpecciationCV:  ",CHAR(34),INDEX(Variables[Speciation],$A2809),CHAR(34),
", NoDataValue:  ",CHAR(34),INDEX(Variables[No Data Value],$A2809),CHAR(34),"}"))</f>
        <v>#REF!</v>
      </c>
    </row>
    <row r="2810" spans="1:17" x14ac:dyDescent="0.25">
      <c r="A2810">
        <v>2807</v>
      </c>
      <c r="D2810" t="e">
        <f>IF(INDEX(People[First Name],$A2810)="","",
CONCATENATE("  - &amp;PersonID",TEXT($A2810,"0000"),
" {","PersonFirstName:  ",CHAR(34),INDEX(People[First Name],$A2810),CHAR(34),
", PersonMiddleName:  ",CHAR(34),INDEX(People[Middle Name],$A2810),CHAR(34),
", PersonLastName:  ",CHAR(34),INDEX(People[Last Name],$A2810),CHAR(34),"}"))</f>
        <v>#REF!</v>
      </c>
      <c r="E2810" t="e">
        <f>IF(INDEX(Organizations[Organization Type '[CV']],$A2810)="","",
CONCATENATE("  - &amp;OrganizationID",TEXT($A2810,"0000"),
" {","OrganizationTypeCV:  ",CHAR(34),INDEX(Organizations[Organization Type '[CV']],$A2810),CHAR(34),
", OrganizationCode:  ",CHAR(34),INDEX(Organizations[Organization Code],$A2810),CHAR(34),
", OrganizationName:  ",CHAR(34),INDEX(Organizations[Organization Name],$A2810),CHAR(34),
", OrganizationDescription:  ",CHAR(34),INDEX(Organizations[Organization Description],$A2810),CHAR(34),
", OrganizationLink:  ",CHAR(34),INDEX(Organizations[Organization Link],$A2810),CHAR(34),"}"))</f>
        <v>#REF!</v>
      </c>
      <c r="F2810" t="e">
        <f>IF(INDEX(People[First Name],$A2810)="","",
CONCATENATE("  - &amp;AffiliationID",TEXT($A2810,"0000"),
" {PersonID: *PersonID",TEXT($A2810,"0000"),
", OrganizationID: *OrganizationID",TEXT(MATCH(INDEX(People[Organization Name],$A2810),Organizations[Organization Name],0),"0000"),
", IsPrimaryOrganizationContact: , AffiliationStartDate: , AffiliationEndDate: , PrimaryPhone: ",
", PrimaryEmail: ",CHAR(34),INDEX(People[Primary Email],$A2810),CHAR(34),
", PrimaryAddress: ",CHAR(34),INDEX(People[Primary Address],$A2810),CHAR(34),
", PersonLink: }"))</f>
        <v>#REF!</v>
      </c>
      <c r="H2810" t="e">
        <f>IF(COUNTA(CitationInformation)=0,"",IF(INDEX(AuthorList[Author Name],$A2810)="","",
CONCATENATE("  - &amp;AuthorListID",TEXT($A2810,"0000"),
"  {CitationID: *CitationID0001",
", PersonID: *PersonID",TEXT(MATCH(INDEX(AuthorList[Author Name],$A2810),People[Full Name],0),"0000"),
", AuthorOrder: ",INDEX(AuthorList[Author Number],$A2810),"}")))</f>
        <v>#REF!</v>
      </c>
      <c r="K2810" t="e">
        <f>IF(INDEX(SamplingFeatures[Feature Code],$A2810)="","",
CONCATENATE("  - &amp;SamplingFeatureID",TEXT($A2810,"0000"),
" {","SamplingFeatureUUID:  ",CHAR(34),INDEX(SamplingFeatures[Sampling Feature UUID],$A2810),CHAR(34),
", SamplingFeatureTypeCV:  ",CHAR(34),INDEX(SamplingFeatures[Sampling Feature Type],$A2810),CHAR(34),
", SamplingFeatureCode:  ",CHAR(34),INDEX(SamplingFeatures[Feature Code],$A2810),CHAR(34),
", SamplingFeatureName:  ",CHAR(34),INDEX(SamplingFeatures[Feature Name],$A2810),CHAR(34),
", SamplingFeatureDescription:  ",CHAR(34),INDEX(SamplingFeatures[Feature Description],$A2810),CHAR(34),
", SamplingFeatureGeotypeCV:  ",CHAR(34),INDEX(SamplingFeatures[Feature Geo Type],$A2810),CHAR(34),
", FeatureGeometry:  ",CHAR(34),INDEX(SamplingFeatures[Feature Geometry],$A2810),CHAR(34),
", Elevation_m:  ",CHAR(34),INDEX(SamplingFeatures[Elevation_m],$A2810),CHAR(34),
", ElevationDatumCV:  ",CHAR(34),ElevationDatum,CHAR(34),"}"))</f>
        <v>#REF!</v>
      </c>
      <c r="L2810" t="e">
        <f>IF(INDEX(SamplingFeatures[Sampling Feature Type],$A2810)&lt;&gt;"Site","",
CONCATENATE("  - &amp;SiteID",TEXT(SUMPRODUCT(--($L$3:$L2809&lt;&gt;"")),"0000"),
" {","SamplingFeatureID:  *SamplingFeatureID",TEXT($A2810,"0000"),
", SiteTypeCV:  ",CHAR(34),INDEX(Sites[Site Type],$A2810),CHAR(34),
", Latitude:  ",INDEX(Sites[Latitude],$A2810),
", Longitude:  ",INDEX(Sites[Longitude],$A2810),
", SRSName:  ",CHAR(34),LatLonDatum,CHAR(34),"}"))</f>
        <v>#REF!</v>
      </c>
      <c r="M2810" t="e">
        <f>IF(INDEX(SamplingFeatures[Sampling Feature Type],$A2810)&lt;&gt;"Specimen","",
CONCATENATE("  - &amp;SpecimenID",TEXT(SUMPRODUCT(--($M$3:$M2809&lt;&gt;"")),"0000"),
" {","SamplingFeatureID:  *SamplingFeatureID",TEXT($A2810,"0000"),
", SpecimenTypeCV:  ",CHAR(34),INDEX(Specimens[Specimen Type],$A2810),CHAR(34),
", SpecimenMediumCV:  ",INDEX(Specimens[Specimen Medium],$A2810),
", IsFieldSpecimen:  ",CHAR(34),INDEX(Specimens[Is Field Specimen?],$A2810),CHAR(34),"}"))</f>
        <v>#REF!</v>
      </c>
      <c r="N2810" t="e">
        <f>IF(COUNTA(SpatialOffsets[])=0,"", IF(INDEX(SpatialOffsets[Spatial Offset Type],$A2810)="","",
CONCATENATE("  - &amp;SpatialOffsetID",TEXT($A2810,"0000"),
" {","SpatialOffsetTypeCV:  ",CHAR(34),INDEX(SpatialOffsets[Spatial Offset Type],$A2810),CHAR(34),
", Offset1Value:  ",INDEX(SpatialOffsets[Offset 1 Value],$A2810),
", Offset1UnitID:  ",CHAR(34),INDEX(SpatialOffsets[Offset 1 Unit],$A2810),CHAR(34),
", Offset2Value:  ",INDEX(SpatialOffsets[Offset 2 Value],$A2810),
", Offset2UnitID:  ",CHAR(34),INDEX(SpatialOffsets[Offset 2 Unit],$A2810),CHAR(34),
", Offset3Value:  ",INDEX(SpatialOffsets[Offset 3 Value],$A2810),
", Offset3UnitID:  ",CHAR(34),INDEX(SpatialOffsets[Offset 3 Unit],$A2810),CHAR(34),,"}")))</f>
        <v>#REF!</v>
      </c>
      <c r="O2810" t="e">
        <f>IF(COUNTA(RelatedFeatures[])=0,"", IF(INDEX(RelatedFeatures[First Sampling Feature Code],$A2810)="","",
CONCATENATE("  - &amp;RelationID",TEXT($A2810,"0000"),
" {","SamplingFeatureID:  *SamplingFeatureID",TEXT(MATCH(INDEX(RelatedFeatures[First Sampling Feature Code],$A2810),SamplingFeatures[Feature Code],0),"0000"),
", RelationshipTypeCV:  ",CHAR(34),INDEX(RelatedFeatures[Relationship Type],$A2810),CHAR(34),
", RelatedFeatureID: *SamplingFeatureID",TEXT(MATCH(INDEX(RelatedFeatures[Second Sampling Feature Code],$A2810),SamplingFeatures[Feature Code],0),"0000"),
", SpatialOffsetID:  ",IF(INDEX(RelatedFeatures[Offset Number],$A2810)="","",CONCATENATE("*SpatialOffsetID",TEXT(INDEX(RelatedFeatures[Offset Number],$A2810),"0000"))),"}")))</f>
        <v>#REF!</v>
      </c>
      <c r="P2810" t="e">
        <f>IF(INDEX(Methods[Method Type],$A2810)="","",
CONCATENATE("  - &amp;MethodID",TEXT($A2810,"0000"),
" {","MethodTypeCV:  ",CHAR(34),INDEX(Methods[Method Type],$A2810),CHAR(34),
", MethodCode:  ",CHAR(34),INDEX(Methods[Method Code],$A2810),CHAR(34),
", MethodName:  ",CHAR(34),INDEX(Methods[Method Name],$A2810),CHAR(34),
", MethodDescription:  ",CHAR(34),INDEX(Methods[Method Description],$A2810),CHAR(34),
", MethodLink:  ",CHAR(34),INDEX(Methods[Method Link],$A2810),CHAR(34),
", OrganizationID: *OrganizationID",TEXT(MATCH(INDEX(Methods[Organization Name],$A2810),Organizations[Organization Name],0),"0000"),"}"))</f>
        <v>#REF!</v>
      </c>
      <c r="Q2810" t="e">
        <f>IF(INDEX(Variables[Variable Type],$A2810)="","",
CONCATENATE("  - &amp;VariableID",TEXT($A2810,"0000"),
" {","VariableTypeCV:  ",CHAR(34),INDEX(Variables[Variable Type],$A2810),CHAR(34),
", VariableCode:  ",CHAR(34),INDEX(Variables[Variable Code],$A2810),CHAR(34),
", VariableNameCV:  ",CHAR(34),INDEX(Variables[Variable Name],$A2810),CHAR(34),
", VariableDefinition:  ",CHAR(34),INDEX(Variables[Variable Definition],$A2810),CHAR(34),
", SpecciationCV:  ",CHAR(34),INDEX(Variables[Speciation],$A2810),CHAR(34),
", NoDataValue:  ",CHAR(34),INDEX(Variables[No Data Value],$A2810),CHAR(34),"}"))</f>
        <v>#REF!</v>
      </c>
    </row>
    <row r="2811" spans="1:17" x14ac:dyDescent="0.25">
      <c r="A2811">
        <v>2808</v>
      </c>
      <c r="D2811" t="e">
        <f>IF(INDEX(People[First Name],$A2811)="","",
CONCATENATE("  - &amp;PersonID",TEXT($A2811,"0000"),
" {","PersonFirstName:  ",CHAR(34),INDEX(People[First Name],$A2811),CHAR(34),
", PersonMiddleName:  ",CHAR(34),INDEX(People[Middle Name],$A2811),CHAR(34),
", PersonLastName:  ",CHAR(34),INDEX(People[Last Name],$A2811),CHAR(34),"}"))</f>
        <v>#REF!</v>
      </c>
      <c r="E2811" t="e">
        <f>IF(INDEX(Organizations[Organization Type '[CV']],$A2811)="","",
CONCATENATE("  - &amp;OrganizationID",TEXT($A2811,"0000"),
" {","OrganizationTypeCV:  ",CHAR(34),INDEX(Organizations[Organization Type '[CV']],$A2811),CHAR(34),
", OrganizationCode:  ",CHAR(34),INDEX(Organizations[Organization Code],$A2811),CHAR(34),
", OrganizationName:  ",CHAR(34),INDEX(Organizations[Organization Name],$A2811),CHAR(34),
", OrganizationDescription:  ",CHAR(34),INDEX(Organizations[Organization Description],$A2811),CHAR(34),
", OrganizationLink:  ",CHAR(34),INDEX(Organizations[Organization Link],$A2811),CHAR(34),"}"))</f>
        <v>#REF!</v>
      </c>
      <c r="F2811" t="e">
        <f>IF(INDEX(People[First Name],$A2811)="","",
CONCATENATE("  - &amp;AffiliationID",TEXT($A2811,"0000"),
" {PersonID: *PersonID",TEXT($A2811,"0000"),
", OrganizationID: *OrganizationID",TEXT(MATCH(INDEX(People[Organization Name],$A2811),Organizations[Organization Name],0),"0000"),
", IsPrimaryOrganizationContact: , AffiliationStartDate: , AffiliationEndDate: , PrimaryPhone: ",
", PrimaryEmail: ",CHAR(34),INDEX(People[Primary Email],$A2811),CHAR(34),
", PrimaryAddress: ",CHAR(34),INDEX(People[Primary Address],$A2811),CHAR(34),
", PersonLink: }"))</f>
        <v>#REF!</v>
      </c>
      <c r="H2811" t="e">
        <f>IF(COUNTA(CitationInformation)=0,"",IF(INDEX(AuthorList[Author Name],$A2811)="","",
CONCATENATE("  - &amp;AuthorListID",TEXT($A2811,"0000"),
"  {CitationID: *CitationID0001",
", PersonID: *PersonID",TEXT(MATCH(INDEX(AuthorList[Author Name],$A2811),People[Full Name],0),"0000"),
", AuthorOrder: ",INDEX(AuthorList[Author Number],$A2811),"}")))</f>
        <v>#REF!</v>
      </c>
      <c r="K2811" t="e">
        <f>IF(INDEX(SamplingFeatures[Feature Code],$A2811)="","",
CONCATENATE("  - &amp;SamplingFeatureID",TEXT($A2811,"0000"),
" {","SamplingFeatureUUID:  ",CHAR(34),INDEX(SamplingFeatures[Sampling Feature UUID],$A2811),CHAR(34),
", SamplingFeatureTypeCV:  ",CHAR(34),INDEX(SamplingFeatures[Sampling Feature Type],$A2811),CHAR(34),
", SamplingFeatureCode:  ",CHAR(34),INDEX(SamplingFeatures[Feature Code],$A2811),CHAR(34),
", SamplingFeatureName:  ",CHAR(34),INDEX(SamplingFeatures[Feature Name],$A2811),CHAR(34),
", SamplingFeatureDescription:  ",CHAR(34),INDEX(SamplingFeatures[Feature Description],$A2811),CHAR(34),
", SamplingFeatureGeotypeCV:  ",CHAR(34),INDEX(SamplingFeatures[Feature Geo Type],$A2811),CHAR(34),
", FeatureGeometry:  ",CHAR(34),INDEX(SamplingFeatures[Feature Geometry],$A2811),CHAR(34),
", Elevation_m:  ",CHAR(34),INDEX(SamplingFeatures[Elevation_m],$A2811),CHAR(34),
", ElevationDatumCV:  ",CHAR(34),ElevationDatum,CHAR(34),"}"))</f>
        <v>#REF!</v>
      </c>
      <c r="L2811" t="e">
        <f>IF(INDEX(SamplingFeatures[Sampling Feature Type],$A2811)&lt;&gt;"Site","",
CONCATENATE("  - &amp;SiteID",TEXT(SUMPRODUCT(--($L$3:$L2810&lt;&gt;"")),"0000"),
" {","SamplingFeatureID:  *SamplingFeatureID",TEXT($A2811,"0000"),
", SiteTypeCV:  ",CHAR(34),INDEX(Sites[Site Type],$A2811),CHAR(34),
", Latitude:  ",INDEX(Sites[Latitude],$A2811),
", Longitude:  ",INDEX(Sites[Longitude],$A2811),
", SRSName:  ",CHAR(34),LatLonDatum,CHAR(34),"}"))</f>
        <v>#REF!</v>
      </c>
      <c r="M2811" t="e">
        <f>IF(INDEX(SamplingFeatures[Sampling Feature Type],$A2811)&lt;&gt;"Specimen","",
CONCATENATE("  - &amp;SpecimenID",TEXT(SUMPRODUCT(--($M$3:$M2810&lt;&gt;"")),"0000"),
" {","SamplingFeatureID:  *SamplingFeatureID",TEXT($A2811,"0000"),
", SpecimenTypeCV:  ",CHAR(34),INDEX(Specimens[Specimen Type],$A2811),CHAR(34),
", SpecimenMediumCV:  ",INDEX(Specimens[Specimen Medium],$A2811),
", IsFieldSpecimen:  ",CHAR(34),INDEX(Specimens[Is Field Specimen?],$A2811),CHAR(34),"}"))</f>
        <v>#REF!</v>
      </c>
      <c r="N2811" t="e">
        <f>IF(COUNTA(SpatialOffsets[])=0,"", IF(INDEX(SpatialOffsets[Spatial Offset Type],$A2811)="","",
CONCATENATE("  - &amp;SpatialOffsetID",TEXT($A2811,"0000"),
" {","SpatialOffsetTypeCV:  ",CHAR(34),INDEX(SpatialOffsets[Spatial Offset Type],$A2811),CHAR(34),
", Offset1Value:  ",INDEX(SpatialOffsets[Offset 1 Value],$A2811),
", Offset1UnitID:  ",CHAR(34),INDEX(SpatialOffsets[Offset 1 Unit],$A2811),CHAR(34),
", Offset2Value:  ",INDEX(SpatialOffsets[Offset 2 Value],$A2811),
", Offset2UnitID:  ",CHAR(34),INDEX(SpatialOffsets[Offset 2 Unit],$A2811),CHAR(34),
", Offset3Value:  ",INDEX(SpatialOffsets[Offset 3 Value],$A2811),
", Offset3UnitID:  ",CHAR(34),INDEX(SpatialOffsets[Offset 3 Unit],$A2811),CHAR(34),,"}")))</f>
        <v>#REF!</v>
      </c>
      <c r="O2811" t="e">
        <f>IF(COUNTA(RelatedFeatures[])=0,"", IF(INDEX(RelatedFeatures[First Sampling Feature Code],$A2811)="","",
CONCATENATE("  - &amp;RelationID",TEXT($A2811,"0000"),
" {","SamplingFeatureID:  *SamplingFeatureID",TEXT(MATCH(INDEX(RelatedFeatures[First Sampling Feature Code],$A2811),SamplingFeatures[Feature Code],0),"0000"),
", RelationshipTypeCV:  ",CHAR(34),INDEX(RelatedFeatures[Relationship Type],$A2811),CHAR(34),
", RelatedFeatureID: *SamplingFeatureID",TEXT(MATCH(INDEX(RelatedFeatures[Second Sampling Feature Code],$A2811),SamplingFeatures[Feature Code],0),"0000"),
", SpatialOffsetID:  ",IF(INDEX(RelatedFeatures[Offset Number],$A2811)="","",CONCATENATE("*SpatialOffsetID",TEXT(INDEX(RelatedFeatures[Offset Number],$A2811),"0000"))),"}")))</f>
        <v>#REF!</v>
      </c>
      <c r="P2811" t="e">
        <f>IF(INDEX(Methods[Method Type],$A2811)="","",
CONCATENATE("  - &amp;MethodID",TEXT($A2811,"0000"),
" {","MethodTypeCV:  ",CHAR(34),INDEX(Methods[Method Type],$A2811),CHAR(34),
", MethodCode:  ",CHAR(34),INDEX(Methods[Method Code],$A2811),CHAR(34),
", MethodName:  ",CHAR(34),INDEX(Methods[Method Name],$A2811),CHAR(34),
", MethodDescription:  ",CHAR(34),INDEX(Methods[Method Description],$A2811),CHAR(34),
", MethodLink:  ",CHAR(34),INDEX(Methods[Method Link],$A2811),CHAR(34),
", OrganizationID: *OrganizationID",TEXT(MATCH(INDEX(Methods[Organization Name],$A2811),Organizations[Organization Name],0),"0000"),"}"))</f>
        <v>#REF!</v>
      </c>
      <c r="Q2811" t="e">
        <f>IF(INDEX(Variables[Variable Type],$A2811)="","",
CONCATENATE("  - &amp;VariableID",TEXT($A2811,"0000"),
" {","VariableTypeCV:  ",CHAR(34),INDEX(Variables[Variable Type],$A2811),CHAR(34),
", VariableCode:  ",CHAR(34),INDEX(Variables[Variable Code],$A2811),CHAR(34),
", VariableNameCV:  ",CHAR(34),INDEX(Variables[Variable Name],$A2811),CHAR(34),
", VariableDefinition:  ",CHAR(34),INDEX(Variables[Variable Definition],$A2811),CHAR(34),
", SpecciationCV:  ",CHAR(34),INDEX(Variables[Speciation],$A2811),CHAR(34),
", NoDataValue:  ",CHAR(34),INDEX(Variables[No Data Value],$A2811),CHAR(34),"}"))</f>
        <v>#REF!</v>
      </c>
    </row>
    <row r="2812" spans="1:17" x14ac:dyDescent="0.25">
      <c r="A2812">
        <v>2809</v>
      </c>
      <c r="D2812" t="e">
        <f>IF(INDEX(People[First Name],$A2812)="","",
CONCATENATE("  - &amp;PersonID",TEXT($A2812,"0000"),
" {","PersonFirstName:  ",CHAR(34),INDEX(People[First Name],$A2812),CHAR(34),
", PersonMiddleName:  ",CHAR(34),INDEX(People[Middle Name],$A2812),CHAR(34),
", PersonLastName:  ",CHAR(34),INDEX(People[Last Name],$A2812),CHAR(34),"}"))</f>
        <v>#REF!</v>
      </c>
      <c r="E2812" t="e">
        <f>IF(INDEX(Organizations[Organization Type '[CV']],$A2812)="","",
CONCATENATE("  - &amp;OrganizationID",TEXT($A2812,"0000"),
" {","OrganizationTypeCV:  ",CHAR(34),INDEX(Organizations[Organization Type '[CV']],$A2812),CHAR(34),
", OrganizationCode:  ",CHAR(34),INDEX(Organizations[Organization Code],$A2812),CHAR(34),
", OrganizationName:  ",CHAR(34),INDEX(Organizations[Organization Name],$A2812),CHAR(34),
", OrganizationDescription:  ",CHAR(34),INDEX(Organizations[Organization Description],$A2812),CHAR(34),
", OrganizationLink:  ",CHAR(34),INDEX(Organizations[Organization Link],$A2812),CHAR(34),"}"))</f>
        <v>#REF!</v>
      </c>
      <c r="F2812" t="e">
        <f>IF(INDEX(People[First Name],$A2812)="","",
CONCATENATE("  - &amp;AffiliationID",TEXT($A2812,"0000"),
" {PersonID: *PersonID",TEXT($A2812,"0000"),
", OrganizationID: *OrganizationID",TEXT(MATCH(INDEX(People[Organization Name],$A2812),Organizations[Organization Name],0),"0000"),
", IsPrimaryOrganizationContact: , AffiliationStartDate: , AffiliationEndDate: , PrimaryPhone: ",
", PrimaryEmail: ",CHAR(34),INDEX(People[Primary Email],$A2812),CHAR(34),
", PrimaryAddress: ",CHAR(34),INDEX(People[Primary Address],$A2812),CHAR(34),
", PersonLink: }"))</f>
        <v>#REF!</v>
      </c>
      <c r="H2812" t="e">
        <f>IF(COUNTA(CitationInformation)=0,"",IF(INDEX(AuthorList[Author Name],$A2812)="","",
CONCATENATE("  - &amp;AuthorListID",TEXT($A2812,"0000"),
"  {CitationID: *CitationID0001",
", PersonID: *PersonID",TEXT(MATCH(INDEX(AuthorList[Author Name],$A2812),People[Full Name],0),"0000"),
", AuthorOrder: ",INDEX(AuthorList[Author Number],$A2812),"}")))</f>
        <v>#REF!</v>
      </c>
      <c r="K2812" t="e">
        <f>IF(INDEX(SamplingFeatures[Feature Code],$A2812)="","",
CONCATENATE("  - &amp;SamplingFeatureID",TEXT($A2812,"0000"),
" {","SamplingFeatureUUID:  ",CHAR(34),INDEX(SamplingFeatures[Sampling Feature UUID],$A2812),CHAR(34),
", SamplingFeatureTypeCV:  ",CHAR(34),INDEX(SamplingFeatures[Sampling Feature Type],$A2812),CHAR(34),
", SamplingFeatureCode:  ",CHAR(34),INDEX(SamplingFeatures[Feature Code],$A2812),CHAR(34),
", SamplingFeatureName:  ",CHAR(34),INDEX(SamplingFeatures[Feature Name],$A2812),CHAR(34),
", SamplingFeatureDescription:  ",CHAR(34),INDEX(SamplingFeatures[Feature Description],$A2812),CHAR(34),
", SamplingFeatureGeotypeCV:  ",CHAR(34),INDEX(SamplingFeatures[Feature Geo Type],$A2812),CHAR(34),
", FeatureGeometry:  ",CHAR(34),INDEX(SamplingFeatures[Feature Geometry],$A2812),CHAR(34),
", Elevation_m:  ",CHAR(34),INDEX(SamplingFeatures[Elevation_m],$A2812),CHAR(34),
", ElevationDatumCV:  ",CHAR(34),ElevationDatum,CHAR(34),"}"))</f>
        <v>#REF!</v>
      </c>
      <c r="L2812" t="e">
        <f>IF(INDEX(SamplingFeatures[Sampling Feature Type],$A2812)&lt;&gt;"Site","",
CONCATENATE("  - &amp;SiteID",TEXT(SUMPRODUCT(--($L$3:$L2811&lt;&gt;"")),"0000"),
" {","SamplingFeatureID:  *SamplingFeatureID",TEXT($A2812,"0000"),
", SiteTypeCV:  ",CHAR(34),INDEX(Sites[Site Type],$A2812),CHAR(34),
", Latitude:  ",INDEX(Sites[Latitude],$A2812),
", Longitude:  ",INDEX(Sites[Longitude],$A2812),
", SRSName:  ",CHAR(34),LatLonDatum,CHAR(34),"}"))</f>
        <v>#REF!</v>
      </c>
      <c r="M2812" t="e">
        <f>IF(INDEX(SamplingFeatures[Sampling Feature Type],$A2812)&lt;&gt;"Specimen","",
CONCATENATE("  - &amp;SpecimenID",TEXT(SUMPRODUCT(--($M$3:$M2811&lt;&gt;"")),"0000"),
" {","SamplingFeatureID:  *SamplingFeatureID",TEXT($A2812,"0000"),
", SpecimenTypeCV:  ",CHAR(34),INDEX(Specimens[Specimen Type],$A2812),CHAR(34),
", SpecimenMediumCV:  ",INDEX(Specimens[Specimen Medium],$A2812),
", IsFieldSpecimen:  ",CHAR(34),INDEX(Specimens[Is Field Specimen?],$A2812),CHAR(34),"}"))</f>
        <v>#REF!</v>
      </c>
      <c r="N2812" t="e">
        <f>IF(COUNTA(SpatialOffsets[])=0,"", IF(INDEX(SpatialOffsets[Spatial Offset Type],$A2812)="","",
CONCATENATE("  - &amp;SpatialOffsetID",TEXT($A2812,"0000"),
" {","SpatialOffsetTypeCV:  ",CHAR(34),INDEX(SpatialOffsets[Spatial Offset Type],$A2812),CHAR(34),
", Offset1Value:  ",INDEX(SpatialOffsets[Offset 1 Value],$A2812),
", Offset1UnitID:  ",CHAR(34),INDEX(SpatialOffsets[Offset 1 Unit],$A2812),CHAR(34),
", Offset2Value:  ",INDEX(SpatialOffsets[Offset 2 Value],$A2812),
", Offset2UnitID:  ",CHAR(34),INDEX(SpatialOffsets[Offset 2 Unit],$A2812),CHAR(34),
", Offset3Value:  ",INDEX(SpatialOffsets[Offset 3 Value],$A2812),
", Offset3UnitID:  ",CHAR(34),INDEX(SpatialOffsets[Offset 3 Unit],$A2812),CHAR(34),,"}")))</f>
        <v>#REF!</v>
      </c>
      <c r="O2812" t="e">
        <f>IF(COUNTA(RelatedFeatures[])=0,"", IF(INDEX(RelatedFeatures[First Sampling Feature Code],$A2812)="","",
CONCATENATE("  - &amp;RelationID",TEXT($A2812,"0000"),
" {","SamplingFeatureID:  *SamplingFeatureID",TEXT(MATCH(INDEX(RelatedFeatures[First Sampling Feature Code],$A2812),SamplingFeatures[Feature Code],0),"0000"),
", RelationshipTypeCV:  ",CHAR(34),INDEX(RelatedFeatures[Relationship Type],$A2812),CHAR(34),
", RelatedFeatureID: *SamplingFeatureID",TEXT(MATCH(INDEX(RelatedFeatures[Second Sampling Feature Code],$A2812),SamplingFeatures[Feature Code],0),"0000"),
", SpatialOffsetID:  ",IF(INDEX(RelatedFeatures[Offset Number],$A2812)="","",CONCATENATE("*SpatialOffsetID",TEXT(INDEX(RelatedFeatures[Offset Number],$A2812),"0000"))),"}")))</f>
        <v>#REF!</v>
      </c>
      <c r="P2812" t="e">
        <f>IF(INDEX(Methods[Method Type],$A2812)="","",
CONCATENATE("  - &amp;MethodID",TEXT($A2812,"0000"),
" {","MethodTypeCV:  ",CHAR(34),INDEX(Methods[Method Type],$A2812),CHAR(34),
", MethodCode:  ",CHAR(34),INDEX(Methods[Method Code],$A2812),CHAR(34),
", MethodName:  ",CHAR(34),INDEX(Methods[Method Name],$A2812),CHAR(34),
", MethodDescription:  ",CHAR(34),INDEX(Methods[Method Description],$A2812),CHAR(34),
", MethodLink:  ",CHAR(34),INDEX(Methods[Method Link],$A2812),CHAR(34),
", OrganizationID: *OrganizationID",TEXT(MATCH(INDEX(Methods[Organization Name],$A2812),Organizations[Organization Name],0),"0000"),"}"))</f>
        <v>#REF!</v>
      </c>
      <c r="Q2812" t="e">
        <f>IF(INDEX(Variables[Variable Type],$A2812)="","",
CONCATENATE("  - &amp;VariableID",TEXT($A2812,"0000"),
" {","VariableTypeCV:  ",CHAR(34),INDEX(Variables[Variable Type],$A2812),CHAR(34),
", VariableCode:  ",CHAR(34),INDEX(Variables[Variable Code],$A2812),CHAR(34),
", VariableNameCV:  ",CHAR(34),INDEX(Variables[Variable Name],$A2812),CHAR(34),
", VariableDefinition:  ",CHAR(34),INDEX(Variables[Variable Definition],$A2812),CHAR(34),
", SpecciationCV:  ",CHAR(34),INDEX(Variables[Speciation],$A2812),CHAR(34),
", NoDataValue:  ",CHAR(34),INDEX(Variables[No Data Value],$A2812),CHAR(34),"}"))</f>
        <v>#REF!</v>
      </c>
    </row>
    <row r="2813" spans="1:17" x14ac:dyDescent="0.25">
      <c r="A2813">
        <v>2810</v>
      </c>
      <c r="D2813" t="e">
        <f>IF(INDEX(People[First Name],$A2813)="","",
CONCATENATE("  - &amp;PersonID",TEXT($A2813,"0000"),
" {","PersonFirstName:  ",CHAR(34),INDEX(People[First Name],$A2813),CHAR(34),
", PersonMiddleName:  ",CHAR(34),INDEX(People[Middle Name],$A2813),CHAR(34),
", PersonLastName:  ",CHAR(34),INDEX(People[Last Name],$A2813),CHAR(34),"}"))</f>
        <v>#REF!</v>
      </c>
      <c r="E2813" t="e">
        <f>IF(INDEX(Organizations[Organization Type '[CV']],$A2813)="","",
CONCATENATE("  - &amp;OrganizationID",TEXT($A2813,"0000"),
" {","OrganizationTypeCV:  ",CHAR(34),INDEX(Organizations[Organization Type '[CV']],$A2813),CHAR(34),
", OrganizationCode:  ",CHAR(34),INDEX(Organizations[Organization Code],$A2813),CHAR(34),
", OrganizationName:  ",CHAR(34),INDEX(Organizations[Organization Name],$A2813),CHAR(34),
", OrganizationDescription:  ",CHAR(34),INDEX(Organizations[Organization Description],$A2813),CHAR(34),
", OrganizationLink:  ",CHAR(34),INDEX(Organizations[Organization Link],$A2813),CHAR(34),"}"))</f>
        <v>#REF!</v>
      </c>
      <c r="F2813" t="e">
        <f>IF(INDEX(People[First Name],$A2813)="","",
CONCATENATE("  - &amp;AffiliationID",TEXT($A2813,"0000"),
" {PersonID: *PersonID",TEXT($A2813,"0000"),
", OrganizationID: *OrganizationID",TEXT(MATCH(INDEX(People[Organization Name],$A2813),Organizations[Organization Name],0),"0000"),
", IsPrimaryOrganizationContact: , AffiliationStartDate: , AffiliationEndDate: , PrimaryPhone: ",
", PrimaryEmail: ",CHAR(34),INDEX(People[Primary Email],$A2813),CHAR(34),
", PrimaryAddress: ",CHAR(34),INDEX(People[Primary Address],$A2813),CHAR(34),
", PersonLink: }"))</f>
        <v>#REF!</v>
      </c>
      <c r="H2813" t="e">
        <f>IF(COUNTA(CitationInformation)=0,"",IF(INDEX(AuthorList[Author Name],$A2813)="","",
CONCATENATE("  - &amp;AuthorListID",TEXT($A2813,"0000"),
"  {CitationID: *CitationID0001",
", PersonID: *PersonID",TEXT(MATCH(INDEX(AuthorList[Author Name],$A2813),People[Full Name],0),"0000"),
", AuthorOrder: ",INDEX(AuthorList[Author Number],$A2813),"}")))</f>
        <v>#REF!</v>
      </c>
      <c r="K2813" t="e">
        <f>IF(INDEX(SamplingFeatures[Feature Code],$A2813)="","",
CONCATENATE("  - &amp;SamplingFeatureID",TEXT($A2813,"0000"),
" {","SamplingFeatureUUID:  ",CHAR(34),INDEX(SamplingFeatures[Sampling Feature UUID],$A2813),CHAR(34),
", SamplingFeatureTypeCV:  ",CHAR(34),INDEX(SamplingFeatures[Sampling Feature Type],$A2813),CHAR(34),
", SamplingFeatureCode:  ",CHAR(34),INDEX(SamplingFeatures[Feature Code],$A2813),CHAR(34),
", SamplingFeatureName:  ",CHAR(34),INDEX(SamplingFeatures[Feature Name],$A2813),CHAR(34),
", SamplingFeatureDescription:  ",CHAR(34),INDEX(SamplingFeatures[Feature Description],$A2813),CHAR(34),
", SamplingFeatureGeotypeCV:  ",CHAR(34),INDEX(SamplingFeatures[Feature Geo Type],$A2813),CHAR(34),
", FeatureGeometry:  ",CHAR(34),INDEX(SamplingFeatures[Feature Geometry],$A2813),CHAR(34),
", Elevation_m:  ",CHAR(34),INDEX(SamplingFeatures[Elevation_m],$A2813),CHAR(34),
", ElevationDatumCV:  ",CHAR(34),ElevationDatum,CHAR(34),"}"))</f>
        <v>#REF!</v>
      </c>
      <c r="L2813" t="e">
        <f>IF(INDEX(SamplingFeatures[Sampling Feature Type],$A2813)&lt;&gt;"Site","",
CONCATENATE("  - &amp;SiteID",TEXT(SUMPRODUCT(--($L$3:$L2812&lt;&gt;"")),"0000"),
" {","SamplingFeatureID:  *SamplingFeatureID",TEXT($A2813,"0000"),
", SiteTypeCV:  ",CHAR(34),INDEX(Sites[Site Type],$A2813),CHAR(34),
", Latitude:  ",INDEX(Sites[Latitude],$A2813),
", Longitude:  ",INDEX(Sites[Longitude],$A2813),
", SRSName:  ",CHAR(34),LatLonDatum,CHAR(34),"}"))</f>
        <v>#REF!</v>
      </c>
      <c r="M2813" t="e">
        <f>IF(INDEX(SamplingFeatures[Sampling Feature Type],$A2813)&lt;&gt;"Specimen","",
CONCATENATE("  - &amp;SpecimenID",TEXT(SUMPRODUCT(--($M$3:$M2812&lt;&gt;"")),"0000"),
" {","SamplingFeatureID:  *SamplingFeatureID",TEXT($A2813,"0000"),
", SpecimenTypeCV:  ",CHAR(34),INDEX(Specimens[Specimen Type],$A2813),CHAR(34),
", SpecimenMediumCV:  ",INDEX(Specimens[Specimen Medium],$A2813),
", IsFieldSpecimen:  ",CHAR(34),INDEX(Specimens[Is Field Specimen?],$A2813),CHAR(34),"}"))</f>
        <v>#REF!</v>
      </c>
      <c r="N2813" t="e">
        <f>IF(COUNTA(SpatialOffsets[])=0,"", IF(INDEX(SpatialOffsets[Spatial Offset Type],$A2813)="","",
CONCATENATE("  - &amp;SpatialOffsetID",TEXT($A2813,"0000"),
" {","SpatialOffsetTypeCV:  ",CHAR(34),INDEX(SpatialOffsets[Spatial Offset Type],$A2813),CHAR(34),
", Offset1Value:  ",INDEX(SpatialOffsets[Offset 1 Value],$A2813),
", Offset1UnitID:  ",CHAR(34),INDEX(SpatialOffsets[Offset 1 Unit],$A2813),CHAR(34),
", Offset2Value:  ",INDEX(SpatialOffsets[Offset 2 Value],$A2813),
", Offset2UnitID:  ",CHAR(34),INDEX(SpatialOffsets[Offset 2 Unit],$A2813),CHAR(34),
", Offset3Value:  ",INDEX(SpatialOffsets[Offset 3 Value],$A2813),
", Offset3UnitID:  ",CHAR(34),INDEX(SpatialOffsets[Offset 3 Unit],$A2813),CHAR(34),,"}")))</f>
        <v>#REF!</v>
      </c>
      <c r="O2813" t="e">
        <f>IF(COUNTA(RelatedFeatures[])=0,"", IF(INDEX(RelatedFeatures[First Sampling Feature Code],$A2813)="","",
CONCATENATE("  - &amp;RelationID",TEXT($A2813,"0000"),
" {","SamplingFeatureID:  *SamplingFeatureID",TEXT(MATCH(INDEX(RelatedFeatures[First Sampling Feature Code],$A2813),SamplingFeatures[Feature Code],0),"0000"),
", RelationshipTypeCV:  ",CHAR(34),INDEX(RelatedFeatures[Relationship Type],$A2813),CHAR(34),
", RelatedFeatureID: *SamplingFeatureID",TEXT(MATCH(INDEX(RelatedFeatures[Second Sampling Feature Code],$A2813),SamplingFeatures[Feature Code],0),"0000"),
", SpatialOffsetID:  ",IF(INDEX(RelatedFeatures[Offset Number],$A2813)="","",CONCATENATE("*SpatialOffsetID",TEXT(INDEX(RelatedFeatures[Offset Number],$A2813),"0000"))),"}")))</f>
        <v>#REF!</v>
      </c>
      <c r="P2813" t="e">
        <f>IF(INDEX(Methods[Method Type],$A2813)="","",
CONCATENATE("  - &amp;MethodID",TEXT($A2813,"0000"),
" {","MethodTypeCV:  ",CHAR(34),INDEX(Methods[Method Type],$A2813),CHAR(34),
", MethodCode:  ",CHAR(34),INDEX(Methods[Method Code],$A2813),CHAR(34),
", MethodName:  ",CHAR(34),INDEX(Methods[Method Name],$A2813),CHAR(34),
", MethodDescription:  ",CHAR(34),INDEX(Methods[Method Description],$A2813),CHAR(34),
", MethodLink:  ",CHAR(34),INDEX(Methods[Method Link],$A2813),CHAR(34),
", OrganizationID: *OrganizationID",TEXT(MATCH(INDEX(Methods[Organization Name],$A2813),Organizations[Organization Name],0),"0000"),"}"))</f>
        <v>#REF!</v>
      </c>
      <c r="Q2813" t="e">
        <f>IF(INDEX(Variables[Variable Type],$A2813)="","",
CONCATENATE("  - &amp;VariableID",TEXT($A2813,"0000"),
" {","VariableTypeCV:  ",CHAR(34),INDEX(Variables[Variable Type],$A2813),CHAR(34),
", VariableCode:  ",CHAR(34),INDEX(Variables[Variable Code],$A2813),CHAR(34),
", VariableNameCV:  ",CHAR(34),INDEX(Variables[Variable Name],$A2813),CHAR(34),
", VariableDefinition:  ",CHAR(34),INDEX(Variables[Variable Definition],$A2813),CHAR(34),
", SpecciationCV:  ",CHAR(34),INDEX(Variables[Speciation],$A2813),CHAR(34),
", NoDataValue:  ",CHAR(34),INDEX(Variables[No Data Value],$A2813),CHAR(34),"}"))</f>
        <v>#REF!</v>
      </c>
    </row>
    <row r="2814" spans="1:17" x14ac:dyDescent="0.25">
      <c r="A2814">
        <v>2811</v>
      </c>
      <c r="D2814" t="e">
        <f>IF(INDEX(People[First Name],$A2814)="","",
CONCATENATE("  - &amp;PersonID",TEXT($A2814,"0000"),
" {","PersonFirstName:  ",CHAR(34),INDEX(People[First Name],$A2814),CHAR(34),
", PersonMiddleName:  ",CHAR(34),INDEX(People[Middle Name],$A2814),CHAR(34),
", PersonLastName:  ",CHAR(34),INDEX(People[Last Name],$A2814),CHAR(34),"}"))</f>
        <v>#REF!</v>
      </c>
      <c r="E2814" t="e">
        <f>IF(INDEX(Organizations[Organization Type '[CV']],$A2814)="","",
CONCATENATE("  - &amp;OrganizationID",TEXT($A2814,"0000"),
" {","OrganizationTypeCV:  ",CHAR(34),INDEX(Organizations[Organization Type '[CV']],$A2814),CHAR(34),
", OrganizationCode:  ",CHAR(34),INDEX(Organizations[Organization Code],$A2814),CHAR(34),
", OrganizationName:  ",CHAR(34),INDEX(Organizations[Organization Name],$A2814),CHAR(34),
", OrganizationDescription:  ",CHAR(34),INDEX(Organizations[Organization Description],$A2814),CHAR(34),
", OrganizationLink:  ",CHAR(34),INDEX(Organizations[Organization Link],$A2814),CHAR(34),"}"))</f>
        <v>#REF!</v>
      </c>
      <c r="F2814" t="e">
        <f>IF(INDEX(People[First Name],$A2814)="","",
CONCATENATE("  - &amp;AffiliationID",TEXT($A2814,"0000"),
" {PersonID: *PersonID",TEXT($A2814,"0000"),
", OrganizationID: *OrganizationID",TEXT(MATCH(INDEX(People[Organization Name],$A2814),Organizations[Organization Name],0),"0000"),
", IsPrimaryOrganizationContact: , AffiliationStartDate: , AffiliationEndDate: , PrimaryPhone: ",
", PrimaryEmail: ",CHAR(34),INDEX(People[Primary Email],$A2814),CHAR(34),
", PrimaryAddress: ",CHAR(34),INDEX(People[Primary Address],$A2814),CHAR(34),
", PersonLink: }"))</f>
        <v>#REF!</v>
      </c>
      <c r="H2814" t="e">
        <f>IF(COUNTA(CitationInformation)=0,"",IF(INDEX(AuthorList[Author Name],$A2814)="","",
CONCATENATE("  - &amp;AuthorListID",TEXT($A2814,"0000"),
"  {CitationID: *CitationID0001",
", PersonID: *PersonID",TEXT(MATCH(INDEX(AuthorList[Author Name],$A2814),People[Full Name],0),"0000"),
", AuthorOrder: ",INDEX(AuthorList[Author Number],$A2814),"}")))</f>
        <v>#REF!</v>
      </c>
      <c r="K2814" t="e">
        <f>IF(INDEX(SamplingFeatures[Feature Code],$A2814)="","",
CONCATENATE("  - &amp;SamplingFeatureID",TEXT($A2814,"0000"),
" {","SamplingFeatureUUID:  ",CHAR(34),INDEX(SamplingFeatures[Sampling Feature UUID],$A2814),CHAR(34),
", SamplingFeatureTypeCV:  ",CHAR(34),INDEX(SamplingFeatures[Sampling Feature Type],$A2814),CHAR(34),
", SamplingFeatureCode:  ",CHAR(34),INDEX(SamplingFeatures[Feature Code],$A2814),CHAR(34),
", SamplingFeatureName:  ",CHAR(34),INDEX(SamplingFeatures[Feature Name],$A2814),CHAR(34),
", SamplingFeatureDescription:  ",CHAR(34),INDEX(SamplingFeatures[Feature Description],$A2814),CHAR(34),
", SamplingFeatureGeotypeCV:  ",CHAR(34),INDEX(SamplingFeatures[Feature Geo Type],$A2814),CHAR(34),
", FeatureGeometry:  ",CHAR(34),INDEX(SamplingFeatures[Feature Geometry],$A2814),CHAR(34),
", Elevation_m:  ",CHAR(34),INDEX(SamplingFeatures[Elevation_m],$A2814),CHAR(34),
", ElevationDatumCV:  ",CHAR(34),ElevationDatum,CHAR(34),"}"))</f>
        <v>#REF!</v>
      </c>
      <c r="L2814" t="e">
        <f>IF(INDEX(SamplingFeatures[Sampling Feature Type],$A2814)&lt;&gt;"Site","",
CONCATENATE("  - &amp;SiteID",TEXT(SUMPRODUCT(--($L$3:$L2813&lt;&gt;"")),"0000"),
" {","SamplingFeatureID:  *SamplingFeatureID",TEXT($A2814,"0000"),
", SiteTypeCV:  ",CHAR(34),INDEX(Sites[Site Type],$A2814),CHAR(34),
", Latitude:  ",INDEX(Sites[Latitude],$A2814),
", Longitude:  ",INDEX(Sites[Longitude],$A2814),
", SRSName:  ",CHAR(34),LatLonDatum,CHAR(34),"}"))</f>
        <v>#REF!</v>
      </c>
      <c r="M2814" t="e">
        <f>IF(INDEX(SamplingFeatures[Sampling Feature Type],$A2814)&lt;&gt;"Specimen","",
CONCATENATE("  - &amp;SpecimenID",TEXT(SUMPRODUCT(--($M$3:$M2813&lt;&gt;"")),"0000"),
" {","SamplingFeatureID:  *SamplingFeatureID",TEXT($A2814,"0000"),
", SpecimenTypeCV:  ",CHAR(34),INDEX(Specimens[Specimen Type],$A2814),CHAR(34),
", SpecimenMediumCV:  ",INDEX(Specimens[Specimen Medium],$A2814),
", IsFieldSpecimen:  ",CHAR(34),INDEX(Specimens[Is Field Specimen?],$A2814),CHAR(34),"}"))</f>
        <v>#REF!</v>
      </c>
      <c r="N2814" t="e">
        <f>IF(COUNTA(SpatialOffsets[])=0,"", IF(INDEX(SpatialOffsets[Spatial Offset Type],$A2814)="","",
CONCATENATE("  - &amp;SpatialOffsetID",TEXT($A2814,"0000"),
" {","SpatialOffsetTypeCV:  ",CHAR(34),INDEX(SpatialOffsets[Spatial Offset Type],$A2814),CHAR(34),
", Offset1Value:  ",INDEX(SpatialOffsets[Offset 1 Value],$A2814),
", Offset1UnitID:  ",CHAR(34),INDEX(SpatialOffsets[Offset 1 Unit],$A2814),CHAR(34),
", Offset2Value:  ",INDEX(SpatialOffsets[Offset 2 Value],$A2814),
", Offset2UnitID:  ",CHAR(34),INDEX(SpatialOffsets[Offset 2 Unit],$A2814),CHAR(34),
", Offset3Value:  ",INDEX(SpatialOffsets[Offset 3 Value],$A2814),
", Offset3UnitID:  ",CHAR(34),INDEX(SpatialOffsets[Offset 3 Unit],$A2814),CHAR(34),,"}")))</f>
        <v>#REF!</v>
      </c>
      <c r="O2814" t="e">
        <f>IF(COUNTA(RelatedFeatures[])=0,"", IF(INDEX(RelatedFeatures[First Sampling Feature Code],$A2814)="","",
CONCATENATE("  - &amp;RelationID",TEXT($A2814,"0000"),
" {","SamplingFeatureID:  *SamplingFeatureID",TEXT(MATCH(INDEX(RelatedFeatures[First Sampling Feature Code],$A2814),SamplingFeatures[Feature Code],0),"0000"),
", RelationshipTypeCV:  ",CHAR(34),INDEX(RelatedFeatures[Relationship Type],$A2814),CHAR(34),
", RelatedFeatureID: *SamplingFeatureID",TEXT(MATCH(INDEX(RelatedFeatures[Second Sampling Feature Code],$A2814),SamplingFeatures[Feature Code],0),"0000"),
", SpatialOffsetID:  ",IF(INDEX(RelatedFeatures[Offset Number],$A2814)="","",CONCATENATE("*SpatialOffsetID",TEXT(INDEX(RelatedFeatures[Offset Number],$A2814),"0000"))),"}")))</f>
        <v>#REF!</v>
      </c>
      <c r="P2814" t="e">
        <f>IF(INDEX(Methods[Method Type],$A2814)="","",
CONCATENATE("  - &amp;MethodID",TEXT($A2814,"0000"),
" {","MethodTypeCV:  ",CHAR(34),INDEX(Methods[Method Type],$A2814),CHAR(34),
", MethodCode:  ",CHAR(34),INDEX(Methods[Method Code],$A2814),CHAR(34),
", MethodName:  ",CHAR(34),INDEX(Methods[Method Name],$A2814),CHAR(34),
", MethodDescription:  ",CHAR(34),INDEX(Methods[Method Description],$A2814),CHAR(34),
", MethodLink:  ",CHAR(34),INDEX(Methods[Method Link],$A2814),CHAR(34),
", OrganizationID: *OrganizationID",TEXT(MATCH(INDEX(Methods[Organization Name],$A2814),Organizations[Organization Name],0),"0000"),"}"))</f>
        <v>#REF!</v>
      </c>
      <c r="Q2814" t="e">
        <f>IF(INDEX(Variables[Variable Type],$A2814)="","",
CONCATENATE("  - &amp;VariableID",TEXT($A2814,"0000"),
" {","VariableTypeCV:  ",CHAR(34),INDEX(Variables[Variable Type],$A2814),CHAR(34),
", VariableCode:  ",CHAR(34),INDEX(Variables[Variable Code],$A2814),CHAR(34),
", VariableNameCV:  ",CHAR(34),INDEX(Variables[Variable Name],$A2814),CHAR(34),
", VariableDefinition:  ",CHAR(34),INDEX(Variables[Variable Definition],$A2814),CHAR(34),
", SpecciationCV:  ",CHAR(34),INDEX(Variables[Speciation],$A2814),CHAR(34),
", NoDataValue:  ",CHAR(34),INDEX(Variables[No Data Value],$A2814),CHAR(34),"}"))</f>
        <v>#REF!</v>
      </c>
    </row>
    <row r="2815" spans="1:17" x14ac:dyDescent="0.25">
      <c r="A2815">
        <v>2812</v>
      </c>
      <c r="D2815" t="e">
        <f>IF(INDEX(People[First Name],$A2815)="","",
CONCATENATE("  - &amp;PersonID",TEXT($A2815,"0000"),
" {","PersonFirstName:  ",CHAR(34),INDEX(People[First Name],$A2815),CHAR(34),
", PersonMiddleName:  ",CHAR(34),INDEX(People[Middle Name],$A2815),CHAR(34),
", PersonLastName:  ",CHAR(34),INDEX(People[Last Name],$A2815),CHAR(34),"}"))</f>
        <v>#REF!</v>
      </c>
      <c r="E2815" t="e">
        <f>IF(INDEX(Organizations[Organization Type '[CV']],$A2815)="","",
CONCATENATE("  - &amp;OrganizationID",TEXT($A2815,"0000"),
" {","OrganizationTypeCV:  ",CHAR(34),INDEX(Organizations[Organization Type '[CV']],$A2815),CHAR(34),
", OrganizationCode:  ",CHAR(34),INDEX(Organizations[Organization Code],$A2815),CHAR(34),
", OrganizationName:  ",CHAR(34),INDEX(Organizations[Organization Name],$A2815),CHAR(34),
", OrganizationDescription:  ",CHAR(34),INDEX(Organizations[Organization Description],$A2815),CHAR(34),
", OrganizationLink:  ",CHAR(34),INDEX(Organizations[Organization Link],$A2815),CHAR(34),"}"))</f>
        <v>#REF!</v>
      </c>
      <c r="F2815" t="e">
        <f>IF(INDEX(People[First Name],$A2815)="","",
CONCATENATE("  - &amp;AffiliationID",TEXT($A2815,"0000"),
" {PersonID: *PersonID",TEXT($A2815,"0000"),
", OrganizationID: *OrganizationID",TEXT(MATCH(INDEX(People[Organization Name],$A2815),Organizations[Organization Name],0),"0000"),
", IsPrimaryOrganizationContact: , AffiliationStartDate: , AffiliationEndDate: , PrimaryPhone: ",
", PrimaryEmail: ",CHAR(34),INDEX(People[Primary Email],$A2815),CHAR(34),
", PrimaryAddress: ",CHAR(34),INDEX(People[Primary Address],$A2815),CHAR(34),
", PersonLink: }"))</f>
        <v>#REF!</v>
      </c>
      <c r="H2815" t="e">
        <f>IF(COUNTA(CitationInformation)=0,"",IF(INDEX(AuthorList[Author Name],$A2815)="","",
CONCATENATE("  - &amp;AuthorListID",TEXT($A2815,"0000"),
"  {CitationID: *CitationID0001",
", PersonID: *PersonID",TEXT(MATCH(INDEX(AuthorList[Author Name],$A2815),People[Full Name],0),"0000"),
", AuthorOrder: ",INDEX(AuthorList[Author Number],$A2815),"}")))</f>
        <v>#REF!</v>
      </c>
      <c r="K2815" t="e">
        <f>IF(INDEX(SamplingFeatures[Feature Code],$A2815)="","",
CONCATENATE("  - &amp;SamplingFeatureID",TEXT($A2815,"0000"),
" {","SamplingFeatureUUID:  ",CHAR(34),INDEX(SamplingFeatures[Sampling Feature UUID],$A2815),CHAR(34),
", SamplingFeatureTypeCV:  ",CHAR(34),INDEX(SamplingFeatures[Sampling Feature Type],$A2815),CHAR(34),
", SamplingFeatureCode:  ",CHAR(34),INDEX(SamplingFeatures[Feature Code],$A2815),CHAR(34),
", SamplingFeatureName:  ",CHAR(34),INDEX(SamplingFeatures[Feature Name],$A2815),CHAR(34),
", SamplingFeatureDescription:  ",CHAR(34),INDEX(SamplingFeatures[Feature Description],$A2815),CHAR(34),
", SamplingFeatureGeotypeCV:  ",CHAR(34),INDEX(SamplingFeatures[Feature Geo Type],$A2815),CHAR(34),
", FeatureGeometry:  ",CHAR(34),INDEX(SamplingFeatures[Feature Geometry],$A2815),CHAR(34),
", Elevation_m:  ",CHAR(34),INDEX(SamplingFeatures[Elevation_m],$A2815),CHAR(34),
", ElevationDatumCV:  ",CHAR(34),ElevationDatum,CHAR(34),"}"))</f>
        <v>#REF!</v>
      </c>
      <c r="L2815" t="e">
        <f>IF(INDEX(SamplingFeatures[Sampling Feature Type],$A2815)&lt;&gt;"Site","",
CONCATENATE("  - &amp;SiteID",TEXT(SUMPRODUCT(--($L$3:$L2814&lt;&gt;"")),"0000"),
" {","SamplingFeatureID:  *SamplingFeatureID",TEXT($A2815,"0000"),
", SiteTypeCV:  ",CHAR(34),INDEX(Sites[Site Type],$A2815),CHAR(34),
", Latitude:  ",INDEX(Sites[Latitude],$A2815),
", Longitude:  ",INDEX(Sites[Longitude],$A2815),
", SRSName:  ",CHAR(34),LatLonDatum,CHAR(34),"}"))</f>
        <v>#REF!</v>
      </c>
      <c r="M2815" t="e">
        <f>IF(INDEX(SamplingFeatures[Sampling Feature Type],$A2815)&lt;&gt;"Specimen","",
CONCATENATE("  - &amp;SpecimenID",TEXT(SUMPRODUCT(--($M$3:$M2814&lt;&gt;"")),"0000"),
" {","SamplingFeatureID:  *SamplingFeatureID",TEXT($A2815,"0000"),
", SpecimenTypeCV:  ",CHAR(34),INDEX(Specimens[Specimen Type],$A2815),CHAR(34),
", SpecimenMediumCV:  ",INDEX(Specimens[Specimen Medium],$A2815),
", IsFieldSpecimen:  ",CHAR(34),INDEX(Specimens[Is Field Specimen?],$A2815),CHAR(34),"}"))</f>
        <v>#REF!</v>
      </c>
      <c r="N2815" t="e">
        <f>IF(COUNTA(SpatialOffsets[])=0,"", IF(INDEX(SpatialOffsets[Spatial Offset Type],$A2815)="","",
CONCATENATE("  - &amp;SpatialOffsetID",TEXT($A2815,"0000"),
" {","SpatialOffsetTypeCV:  ",CHAR(34),INDEX(SpatialOffsets[Spatial Offset Type],$A2815),CHAR(34),
", Offset1Value:  ",INDEX(SpatialOffsets[Offset 1 Value],$A2815),
", Offset1UnitID:  ",CHAR(34),INDEX(SpatialOffsets[Offset 1 Unit],$A2815),CHAR(34),
", Offset2Value:  ",INDEX(SpatialOffsets[Offset 2 Value],$A2815),
", Offset2UnitID:  ",CHAR(34),INDEX(SpatialOffsets[Offset 2 Unit],$A2815),CHAR(34),
", Offset3Value:  ",INDEX(SpatialOffsets[Offset 3 Value],$A2815),
", Offset3UnitID:  ",CHAR(34),INDEX(SpatialOffsets[Offset 3 Unit],$A2815),CHAR(34),,"}")))</f>
        <v>#REF!</v>
      </c>
      <c r="O2815" t="e">
        <f>IF(COUNTA(RelatedFeatures[])=0,"", IF(INDEX(RelatedFeatures[First Sampling Feature Code],$A2815)="","",
CONCATENATE("  - &amp;RelationID",TEXT($A2815,"0000"),
" {","SamplingFeatureID:  *SamplingFeatureID",TEXT(MATCH(INDEX(RelatedFeatures[First Sampling Feature Code],$A2815),SamplingFeatures[Feature Code],0),"0000"),
", RelationshipTypeCV:  ",CHAR(34),INDEX(RelatedFeatures[Relationship Type],$A2815),CHAR(34),
", RelatedFeatureID: *SamplingFeatureID",TEXT(MATCH(INDEX(RelatedFeatures[Second Sampling Feature Code],$A2815),SamplingFeatures[Feature Code],0),"0000"),
", SpatialOffsetID:  ",IF(INDEX(RelatedFeatures[Offset Number],$A2815)="","",CONCATENATE("*SpatialOffsetID",TEXT(INDEX(RelatedFeatures[Offset Number],$A2815),"0000"))),"}")))</f>
        <v>#REF!</v>
      </c>
      <c r="P2815" t="e">
        <f>IF(INDEX(Methods[Method Type],$A2815)="","",
CONCATENATE("  - &amp;MethodID",TEXT($A2815,"0000"),
" {","MethodTypeCV:  ",CHAR(34),INDEX(Methods[Method Type],$A2815),CHAR(34),
", MethodCode:  ",CHAR(34),INDEX(Methods[Method Code],$A2815),CHAR(34),
", MethodName:  ",CHAR(34),INDEX(Methods[Method Name],$A2815),CHAR(34),
", MethodDescription:  ",CHAR(34),INDEX(Methods[Method Description],$A2815),CHAR(34),
", MethodLink:  ",CHAR(34),INDEX(Methods[Method Link],$A2815),CHAR(34),
", OrganizationID: *OrganizationID",TEXT(MATCH(INDEX(Methods[Organization Name],$A2815),Organizations[Organization Name],0),"0000"),"}"))</f>
        <v>#REF!</v>
      </c>
      <c r="Q2815" t="e">
        <f>IF(INDEX(Variables[Variable Type],$A2815)="","",
CONCATENATE("  - &amp;VariableID",TEXT($A2815,"0000"),
" {","VariableTypeCV:  ",CHAR(34),INDEX(Variables[Variable Type],$A2815),CHAR(34),
", VariableCode:  ",CHAR(34),INDEX(Variables[Variable Code],$A2815),CHAR(34),
", VariableNameCV:  ",CHAR(34),INDEX(Variables[Variable Name],$A2815),CHAR(34),
", VariableDefinition:  ",CHAR(34),INDEX(Variables[Variable Definition],$A2815),CHAR(34),
", SpecciationCV:  ",CHAR(34),INDEX(Variables[Speciation],$A2815),CHAR(34),
", NoDataValue:  ",CHAR(34),INDEX(Variables[No Data Value],$A2815),CHAR(34),"}"))</f>
        <v>#REF!</v>
      </c>
    </row>
    <row r="2816" spans="1:17" x14ac:dyDescent="0.25">
      <c r="A2816">
        <v>2813</v>
      </c>
      <c r="D2816" t="e">
        <f>IF(INDEX(People[First Name],$A2816)="","",
CONCATENATE("  - &amp;PersonID",TEXT($A2816,"0000"),
" {","PersonFirstName:  ",CHAR(34),INDEX(People[First Name],$A2816),CHAR(34),
", PersonMiddleName:  ",CHAR(34),INDEX(People[Middle Name],$A2816),CHAR(34),
", PersonLastName:  ",CHAR(34),INDEX(People[Last Name],$A2816),CHAR(34),"}"))</f>
        <v>#REF!</v>
      </c>
      <c r="E2816" t="e">
        <f>IF(INDEX(Organizations[Organization Type '[CV']],$A2816)="","",
CONCATENATE("  - &amp;OrganizationID",TEXT($A2816,"0000"),
" {","OrganizationTypeCV:  ",CHAR(34),INDEX(Organizations[Organization Type '[CV']],$A2816),CHAR(34),
", OrganizationCode:  ",CHAR(34),INDEX(Organizations[Organization Code],$A2816),CHAR(34),
", OrganizationName:  ",CHAR(34),INDEX(Organizations[Organization Name],$A2816),CHAR(34),
", OrganizationDescription:  ",CHAR(34),INDEX(Organizations[Organization Description],$A2816),CHAR(34),
", OrganizationLink:  ",CHAR(34),INDEX(Organizations[Organization Link],$A2816),CHAR(34),"}"))</f>
        <v>#REF!</v>
      </c>
      <c r="F2816" t="e">
        <f>IF(INDEX(People[First Name],$A2816)="","",
CONCATENATE("  - &amp;AffiliationID",TEXT($A2816,"0000"),
" {PersonID: *PersonID",TEXT($A2816,"0000"),
", OrganizationID: *OrganizationID",TEXT(MATCH(INDEX(People[Organization Name],$A2816),Organizations[Organization Name],0),"0000"),
", IsPrimaryOrganizationContact: , AffiliationStartDate: , AffiliationEndDate: , PrimaryPhone: ",
", PrimaryEmail: ",CHAR(34),INDEX(People[Primary Email],$A2816),CHAR(34),
", PrimaryAddress: ",CHAR(34),INDEX(People[Primary Address],$A2816),CHAR(34),
", PersonLink: }"))</f>
        <v>#REF!</v>
      </c>
      <c r="H2816" t="e">
        <f>IF(COUNTA(CitationInformation)=0,"",IF(INDEX(AuthorList[Author Name],$A2816)="","",
CONCATENATE("  - &amp;AuthorListID",TEXT($A2816,"0000"),
"  {CitationID: *CitationID0001",
", PersonID: *PersonID",TEXT(MATCH(INDEX(AuthorList[Author Name],$A2816),People[Full Name],0),"0000"),
", AuthorOrder: ",INDEX(AuthorList[Author Number],$A2816),"}")))</f>
        <v>#REF!</v>
      </c>
      <c r="K2816" t="e">
        <f>IF(INDEX(SamplingFeatures[Feature Code],$A2816)="","",
CONCATENATE("  - &amp;SamplingFeatureID",TEXT($A2816,"0000"),
" {","SamplingFeatureUUID:  ",CHAR(34),INDEX(SamplingFeatures[Sampling Feature UUID],$A2816),CHAR(34),
", SamplingFeatureTypeCV:  ",CHAR(34),INDEX(SamplingFeatures[Sampling Feature Type],$A2816),CHAR(34),
", SamplingFeatureCode:  ",CHAR(34),INDEX(SamplingFeatures[Feature Code],$A2816),CHAR(34),
", SamplingFeatureName:  ",CHAR(34),INDEX(SamplingFeatures[Feature Name],$A2816),CHAR(34),
", SamplingFeatureDescription:  ",CHAR(34),INDEX(SamplingFeatures[Feature Description],$A2816),CHAR(34),
", SamplingFeatureGeotypeCV:  ",CHAR(34),INDEX(SamplingFeatures[Feature Geo Type],$A2816),CHAR(34),
", FeatureGeometry:  ",CHAR(34),INDEX(SamplingFeatures[Feature Geometry],$A2816),CHAR(34),
", Elevation_m:  ",CHAR(34),INDEX(SamplingFeatures[Elevation_m],$A2816),CHAR(34),
", ElevationDatumCV:  ",CHAR(34),ElevationDatum,CHAR(34),"}"))</f>
        <v>#REF!</v>
      </c>
      <c r="L2816" t="e">
        <f>IF(INDEX(SamplingFeatures[Sampling Feature Type],$A2816)&lt;&gt;"Site","",
CONCATENATE("  - &amp;SiteID",TEXT(SUMPRODUCT(--($L$3:$L2815&lt;&gt;"")),"0000"),
" {","SamplingFeatureID:  *SamplingFeatureID",TEXT($A2816,"0000"),
", SiteTypeCV:  ",CHAR(34),INDEX(Sites[Site Type],$A2816),CHAR(34),
", Latitude:  ",INDEX(Sites[Latitude],$A2816),
", Longitude:  ",INDEX(Sites[Longitude],$A2816),
", SRSName:  ",CHAR(34),LatLonDatum,CHAR(34),"}"))</f>
        <v>#REF!</v>
      </c>
      <c r="M2816" t="e">
        <f>IF(INDEX(SamplingFeatures[Sampling Feature Type],$A2816)&lt;&gt;"Specimen","",
CONCATENATE("  - &amp;SpecimenID",TEXT(SUMPRODUCT(--($M$3:$M2815&lt;&gt;"")),"0000"),
" {","SamplingFeatureID:  *SamplingFeatureID",TEXT($A2816,"0000"),
", SpecimenTypeCV:  ",CHAR(34),INDEX(Specimens[Specimen Type],$A2816),CHAR(34),
", SpecimenMediumCV:  ",INDEX(Specimens[Specimen Medium],$A2816),
", IsFieldSpecimen:  ",CHAR(34),INDEX(Specimens[Is Field Specimen?],$A2816),CHAR(34),"}"))</f>
        <v>#REF!</v>
      </c>
      <c r="N2816" t="e">
        <f>IF(COUNTA(SpatialOffsets[])=0,"", IF(INDEX(SpatialOffsets[Spatial Offset Type],$A2816)="","",
CONCATENATE("  - &amp;SpatialOffsetID",TEXT($A2816,"0000"),
" {","SpatialOffsetTypeCV:  ",CHAR(34),INDEX(SpatialOffsets[Spatial Offset Type],$A2816),CHAR(34),
", Offset1Value:  ",INDEX(SpatialOffsets[Offset 1 Value],$A2816),
", Offset1UnitID:  ",CHAR(34),INDEX(SpatialOffsets[Offset 1 Unit],$A2816),CHAR(34),
", Offset2Value:  ",INDEX(SpatialOffsets[Offset 2 Value],$A2816),
", Offset2UnitID:  ",CHAR(34),INDEX(SpatialOffsets[Offset 2 Unit],$A2816),CHAR(34),
", Offset3Value:  ",INDEX(SpatialOffsets[Offset 3 Value],$A2816),
", Offset3UnitID:  ",CHAR(34),INDEX(SpatialOffsets[Offset 3 Unit],$A2816),CHAR(34),,"}")))</f>
        <v>#REF!</v>
      </c>
      <c r="O2816" t="e">
        <f>IF(COUNTA(RelatedFeatures[])=0,"", IF(INDEX(RelatedFeatures[First Sampling Feature Code],$A2816)="","",
CONCATENATE("  - &amp;RelationID",TEXT($A2816,"0000"),
" {","SamplingFeatureID:  *SamplingFeatureID",TEXT(MATCH(INDEX(RelatedFeatures[First Sampling Feature Code],$A2816),SamplingFeatures[Feature Code],0),"0000"),
", RelationshipTypeCV:  ",CHAR(34),INDEX(RelatedFeatures[Relationship Type],$A2816),CHAR(34),
", RelatedFeatureID: *SamplingFeatureID",TEXT(MATCH(INDEX(RelatedFeatures[Second Sampling Feature Code],$A2816),SamplingFeatures[Feature Code],0),"0000"),
", SpatialOffsetID:  ",IF(INDEX(RelatedFeatures[Offset Number],$A2816)="","",CONCATENATE("*SpatialOffsetID",TEXT(INDEX(RelatedFeatures[Offset Number],$A2816),"0000"))),"}")))</f>
        <v>#REF!</v>
      </c>
      <c r="P2816" t="e">
        <f>IF(INDEX(Methods[Method Type],$A2816)="","",
CONCATENATE("  - &amp;MethodID",TEXT($A2816,"0000"),
" {","MethodTypeCV:  ",CHAR(34),INDEX(Methods[Method Type],$A2816),CHAR(34),
", MethodCode:  ",CHAR(34),INDEX(Methods[Method Code],$A2816),CHAR(34),
", MethodName:  ",CHAR(34),INDEX(Methods[Method Name],$A2816),CHAR(34),
", MethodDescription:  ",CHAR(34),INDEX(Methods[Method Description],$A2816),CHAR(34),
", MethodLink:  ",CHAR(34),INDEX(Methods[Method Link],$A2816),CHAR(34),
", OrganizationID: *OrganizationID",TEXT(MATCH(INDEX(Methods[Organization Name],$A2816),Organizations[Organization Name],0),"0000"),"}"))</f>
        <v>#REF!</v>
      </c>
      <c r="Q2816" t="e">
        <f>IF(INDEX(Variables[Variable Type],$A2816)="","",
CONCATENATE("  - &amp;VariableID",TEXT($A2816,"0000"),
" {","VariableTypeCV:  ",CHAR(34),INDEX(Variables[Variable Type],$A2816),CHAR(34),
", VariableCode:  ",CHAR(34),INDEX(Variables[Variable Code],$A2816),CHAR(34),
", VariableNameCV:  ",CHAR(34),INDEX(Variables[Variable Name],$A2816),CHAR(34),
", VariableDefinition:  ",CHAR(34),INDEX(Variables[Variable Definition],$A2816),CHAR(34),
", SpecciationCV:  ",CHAR(34),INDEX(Variables[Speciation],$A2816),CHAR(34),
", NoDataValue:  ",CHAR(34),INDEX(Variables[No Data Value],$A2816),CHAR(34),"}"))</f>
        <v>#REF!</v>
      </c>
    </row>
    <row r="2817" spans="1:17" x14ac:dyDescent="0.25">
      <c r="A2817">
        <v>2814</v>
      </c>
      <c r="D2817" t="e">
        <f>IF(INDEX(People[First Name],$A2817)="","",
CONCATENATE("  - &amp;PersonID",TEXT($A2817,"0000"),
" {","PersonFirstName:  ",CHAR(34),INDEX(People[First Name],$A2817),CHAR(34),
", PersonMiddleName:  ",CHAR(34),INDEX(People[Middle Name],$A2817),CHAR(34),
", PersonLastName:  ",CHAR(34),INDEX(People[Last Name],$A2817),CHAR(34),"}"))</f>
        <v>#REF!</v>
      </c>
      <c r="E2817" t="e">
        <f>IF(INDEX(Organizations[Organization Type '[CV']],$A2817)="","",
CONCATENATE("  - &amp;OrganizationID",TEXT($A2817,"0000"),
" {","OrganizationTypeCV:  ",CHAR(34),INDEX(Organizations[Organization Type '[CV']],$A2817),CHAR(34),
", OrganizationCode:  ",CHAR(34),INDEX(Organizations[Organization Code],$A2817),CHAR(34),
", OrganizationName:  ",CHAR(34),INDEX(Organizations[Organization Name],$A2817),CHAR(34),
", OrganizationDescription:  ",CHAR(34),INDEX(Organizations[Organization Description],$A2817),CHAR(34),
", OrganizationLink:  ",CHAR(34),INDEX(Organizations[Organization Link],$A2817),CHAR(34),"}"))</f>
        <v>#REF!</v>
      </c>
      <c r="F2817" t="e">
        <f>IF(INDEX(People[First Name],$A2817)="","",
CONCATENATE("  - &amp;AffiliationID",TEXT($A2817,"0000"),
" {PersonID: *PersonID",TEXT($A2817,"0000"),
", OrganizationID: *OrganizationID",TEXT(MATCH(INDEX(People[Organization Name],$A2817),Organizations[Organization Name],0),"0000"),
", IsPrimaryOrganizationContact: , AffiliationStartDate: , AffiliationEndDate: , PrimaryPhone: ",
", PrimaryEmail: ",CHAR(34),INDEX(People[Primary Email],$A2817),CHAR(34),
", PrimaryAddress: ",CHAR(34),INDEX(People[Primary Address],$A2817),CHAR(34),
", PersonLink: }"))</f>
        <v>#REF!</v>
      </c>
      <c r="H2817" t="e">
        <f>IF(COUNTA(CitationInformation)=0,"",IF(INDEX(AuthorList[Author Name],$A2817)="","",
CONCATENATE("  - &amp;AuthorListID",TEXT($A2817,"0000"),
"  {CitationID: *CitationID0001",
", PersonID: *PersonID",TEXT(MATCH(INDEX(AuthorList[Author Name],$A2817),People[Full Name],0),"0000"),
", AuthorOrder: ",INDEX(AuthorList[Author Number],$A2817),"}")))</f>
        <v>#REF!</v>
      </c>
      <c r="K2817" t="e">
        <f>IF(INDEX(SamplingFeatures[Feature Code],$A2817)="","",
CONCATENATE("  - &amp;SamplingFeatureID",TEXT($A2817,"0000"),
" {","SamplingFeatureUUID:  ",CHAR(34),INDEX(SamplingFeatures[Sampling Feature UUID],$A2817),CHAR(34),
", SamplingFeatureTypeCV:  ",CHAR(34),INDEX(SamplingFeatures[Sampling Feature Type],$A2817),CHAR(34),
", SamplingFeatureCode:  ",CHAR(34),INDEX(SamplingFeatures[Feature Code],$A2817),CHAR(34),
", SamplingFeatureName:  ",CHAR(34),INDEX(SamplingFeatures[Feature Name],$A2817),CHAR(34),
", SamplingFeatureDescription:  ",CHAR(34),INDEX(SamplingFeatures[Feature Description],$A2817),CHAR(34),
", SamplingFeatureGeotypeCV:  ",CHAR(34),INDEX(SamplingFeatures[Feature Geo Type],$A2817),CHAR(34),
", FeatureGeometry:  ",CHAR(34),INDEX(SamplingFeatures[Feature Geometry],$A2817),CHAR(34),
", Elevation_m:  ",CHAR(34),INDEX(SamplingFeatures[Elevation_m],$A2817),CHAR(34),
", ElevationDatumCV:  ",CHAR(34),ElevationDatum,CHAR(34),"}"))</f>
        <v>#REF!</v>
      </c>
      <c r="L2817" t="e">
        <f>IF(INDEX(SamplingFeatures[Sampling Feature Type],$A2817)&lt;&gt;"Site","",
CONCATENATE("  - &amp;SiteID",TEXT(SUMPRODUCT(--($L$3:$L2816&lt;&gt;"")),"0000"),
" {","SamplingFeatureID:  *SamplingFeatureID",TEXT($A2817,"0000"),
", SiteTypeCV:  ",CHAR(34),INDEX(Sites[Site Type],$A2817),CHAR(34),
", Latitude:  ",INDEX(Sites[Latitude],$A2817),
", Longitude:  ",INDEX(Sites[Longitude],$A2817),
", SRSName:  ",CHAR(34),LatLonDatum,CHAR(34),"}"))</f>
        <v>#REF!</v>
      </c>
      <c r="M2817" t="e">
        <f>IF(INDEX(SamplingFeatures[Sampling Feature Type],$A2817)&lt;&gt;"Specimen","",
CONCATENATE("  - &amp;SpecimenID",TEXT(SUMPRODUCT(--($M$3:$M2816&lt;&gt;"")),"0000"),
" {","SamplingFeatureID:  *SamplingFeatureID",TEXT($A2817,"0000"),
", SpecimenTypeCV:  ",CHAR(34),INDEX(Specimens[Specimen Type],$A2817),CHAR(34),
", SpecimenMediumCV:  ",INDEX(Specimens[Specimen Medium],$A2817),
", IsFieldSpecimen:  ",CHAR(34),INDEX(Specimens[Is Field Specimen?],$A2817),CHAR(34),"}"))</f>
        <v>#REF!</v>
      </c>
      <c r="N2817" t="e">
        <f>IF(COUNTA(SpatialOffsets[])=0,"", IF(INDEX(SpatialOffsets[Spatial Offset Type],$A2817)="","",
CONCATENATE("  - &amp;SpatialOffsetID",TEXT($A2817,"0000"),
" {","SpatialOffsetTypeCV:  ",CHAR(34),INDEX(SpatialOffsets[Spatial Offset Type],$A2817),CHAR(34),
", Offset1Value:  ",INDEX(SpatialOffsets[Offset 1 Value],$A2817),
", Offset1UnitID:  ",CHAR(34),INDEX(SpatialOffsets[Offset 1 Unit],$A2817),CHAR(34),
", Offset2Value:  ",INDEX(SpatialOffsets[Offset 2 Value],$A2817),
", Offset2UnitID:  ",CHAR(34),INDEX(SpatialOffsets[Offset 2 Unit],$A2817),CHAR(34),
", Offset3Value:  ",INDEX(SpatialOffsets[Offset 3 Value],$A2817),
", Offset3UnitID:  ",CHAR(34),INDEX(SpatialOffsets[Offset 3 Unit],$A2817),CHAR(34),,"}")))</f>
        <v>#REF!</v>
      </c>
      <c r="O2817" t="e">
        <f>IF(COUNTA(RelatedFeatures[])=0,"", IF(INDEX(RelatedFeatures[First Sampling Feature Code],$A2817)="","",
CONCATENATE("  - &amp;RelationID",TEXT($A2817,"0000"),
" {","SamplingFeatureID:  *SamplingFeatureID",TEXT(MATCH(INDEX(RelatedFeatures[First Sampling Feature Code],$A2817),SamplingFeatures[Feature Code],0),"0000"),
", RelationshipTypeCV:  ",CHAR(34),INDEX(RelatedFeatures[Relationship Type],$A2817),CHAR(34),
", RelatedFeatureID: *SamplingFeatureID",TEXT(MATCH(INDEX(RelatedFeatures[Second Sampling Feature Code],$A2817),SamplingFeatures[Feature Code],0),"0000"),
", SpatialOffsetID:  ",IF(INDEX(RelatedFeatures[Offset Number],$A2817)="","",CONCATENATE("*SpatialOffsetID",TEXT(INDEX(RelatedFeatures[Offset Number],$A2817),"0000"))),"}")))</f>
        <v>#REF!</v>
      </c>
      <c r="P2817" t="e">
        <f>IF(INDEX(Methods[Method Type],$A2817)="","",
CONCATENATE("  - &amp;MethodID",TEXT($A2817,"0000"),
" {","MethodTypeCV:  ",CHAR(34),INDEX(Methods[Method Type],$A2817),CHAR(34),
", MethodCode:  ",CHAR(34),INDEX(Methods[Method Code],$A2817),CHAR(34),
", MethodName:  ",CHAR(34),INDEX(Methods[Method Name],$A2817),CHAR(34),
", MethodDescription:  ",CHAR(34),INDEX(Methods[Method Description],$A2817),CHAR(34),
", MethodLink:  ",CHAR(34),INDEX(Methods[Method Link],$A2817),CHAR(34),
", OrganizationID: *OrganizationID",TEXT(MATCH(INDEX(Methods[Organization Name],$A2817),Organizations[Organization Name],0),"0000"),"}"))</f>
        <v>#REF!</v>
      </c>
      <c r="Q2817" t="e">
        <f>IF(INDEX(Variables[Variable Type],$A2817)="","",
CONCATENATE("  - &amp;VariableID",TEXT($A2817,"0000"),
" {","VariableTypeCV:  ",CHAR(34),INDEX(Variables[Variable Type],$A2817),CHAR(34),
", VariableCode:  ",CHAR(34),INDEX(Variables[Variable Code],$A2817),CHAR(34),
", VariableNameCV:  ",CHAR(34),INDEX(Variables[Variable Name],$A2817),CHAR(34),
", VariableDefinition:  ",CHAR(34),INDEX(Variables[Variable Definition],$A2817),CHAR(34),
", SpecciationCV:  ",CHAR(34),INDEX(Variables[Speciation],$A2817),CHAR(34),
", NoDataValue:  ",CHAR(34),INDEX(Variables[No Data Value],$A2817),CHAR(34),"}"))</f>
        <v>#REF!</v>
      </c>
    </row>
    <row r="2818" spans="1:17" x14ac:dyDescent="0.25">
      <c r="A2818">
        <v>2815</v>
      </c>
      <c r="D2818" t="e">
        <f>IF(INDEX(People[First Name],$A2818)="","",
CONCATENATE("  - &amp;PersonID",TEXT($A2818,"0000"),
" {","PersonFirstName:  ",CHAR(34),INDEX(People[First Name],$A2818),CHAR(34),
", PersonMiddleName:  ",CHAR(34),INDEX(People[Middle Name],$A2818),CHAR(34),
", PersonLastName:  ",CHAR(34),INDEX(People[Last Name],$A2818),CHAR(34),"}"))</f>
        <v>#REF!</v>
      </c>
      <c r="E2818" t="e">
        <f>IF(INDEX(Organizations[Organization Type '[CV']],$A2818)="","",
CONCATENATE("  - &amp;OrganizationID",TEXT($A2818,"0000"),
" {","OrganizationTypeCV:  ",CHAR(34),INDEX(Organizations[Organization Type '[CV']],$A2818),CHAR(34),
", OrganizationCode:  ",CHAR(34),INDEX(Organizations[Organization Code],$A2818),CHAR(34),
", OrganizationName:  ",CHAR(34),INDEX(Organizations[Organization Name],$A2818),CHAR(34),
", OrganizationDescription:  ",CHAR(34),INDEX(Organizations[Organization Description],$A2818),CHAR(34),
", OrganizationLink:  ",CHAR(34),INDEX(Organizations[Organization Link],$A2818),CHAR(34),"}"))</f>
        <v>#REF!</v>
      </c>
      <c r="F2818" t="e">
        <f>IF(INDEX(People[First Name],$A2818)="","",
CONCATENATE("  - &amp;AffiliationID",TEXT($A2818,"0000"),
" {PersonID: *PersonID",TEXT($A2818,"0000"),
", OrganizationID: *OrganizationID",TEXT(MATCH(INDEX(People[Organization Name],$A2818),Organizations[Organization Name],0),"0000"),
", IsPrimaryOrganizationContact: , AffiliationStartDate: , AffiliationEndDate: , PrimaryPhone: ",
", PrimaryEmail: ",CHAR(34),INDEX(People[Primary Email],$A2818),CHAR(34),
", PrimaryAddress: ",CHAR(34),INDEX(People[Primary Address],$A2818),CHAR(34),
", PersonLink: }"))</f>
        <v>#REF!</v>
      </c>
      <c r="H2818" t="e">
        <f>IF(COUNTA(CitationInformation)=0,"",IF(INDEX(AuthorList[Author Name],$A2818)="","",
CONCATENATE("  - &amp;AuthorListID",TEXT($A2818,"0000"),
"  {CitationID: *CitationID0001",
", PersonID: *PersonID",TEXT(MATCH(INDEX(AuthorList[Author Name],$A2818),People[Full Name],0),"0000"),
", AuthorOrder: ",INDEX(AuthorList[Author Number],$A2818),"}")))</f>
        <v>#REF!</v>
      </c>
      <c r="K2818" t="e">
        <f>IF(INDEX(SamplingFeatures[Feature Code],$A2818)="","",
CONCATENATE("  - &amp;SamplingFeatureID",TEXT($A2818,"0000"),
" {","SamplingFeatureUUID:  ",CHAR(34),INDEX(SamplingFeatures[Sampling Feature UUID],$A2818),CHAR(34),
", SamplingFeatureTypeCV:  ",CHAR(34),INDEX(SamplingFeatures[Sampling Feature Type],$A2818),CHAR(34),
", SamplingFeatureCode:  ",CHAR(34),INDEX(SamplingFeatures[Feature Code],$A2818),CHAR(34),
", SamplingFeatureName:  ",CHAR(34),INDEX(SamplingFeatures[Feature Name],$A2818),CHAR(34),
", SamplingFeatureDescription:  ",CHAR(34),INDEX(SamplingFeatures[Feature Description],$A2818),CHAR(34),
", SamplingFeatureGeotypeCV:  ",CHAR(34),INDEX(SamplingFeatures[Feature Geo Type],$A2818),CHAR(34),
", FeatureGeometry:  ",CHAR(34),INDEX(SamplingFeatures[Feature Geometry],$A2818),CHAR(34),
", Elevation_m:  ",CHAR(34),INDEX(SamplingFeatures[Elevation_m],$A2818),CHAR(34),
", ElevationDatumCV:  ",CHAR(34),ElevationDatum,CHAR(34),"}"))</f>
        <v>#REF!</v>
      </c>
      <c r="L2818" t="e">
        <f>IF(INDEX(SamplingFeatures[Sampling Feature Type],$A2818)&lt;&gt;"Site","",
CONCATENATE("  - &amp;SiteID",TEXT(SUMPRODUCT(--($L$3:$L2817&lt;&gt;"")),"0000"),
" {","SamplingFeatureID:  *SamplingFeatureID",TEXT($A2818,"0000"),
", SiteTypeCV:  ",CHAR(34),INDEX(Sites[Site Type],$A2818),CHAR(34),
", Latitude:  ",INDEX(Sites[Latitude],$A2818),
", Longitude:  ",INDEX(Sites[Longitude],$A2818),
", SRSName:  ",CHAR(34),LatLonDatum,CHAR(34),"}"))</f>
        <v>#REF!</v>
      </c>
      <c r="M2818" t="e">
        <f>IF(INDEX(SamplingFeatures[Sampling Feature Type],$A2818)&lt;&gt;"Specimen","",
CONCATENATE("  - &amp;SpecimenID",TEXT(SUMPRODUCT(--($M$3:$M2817&lt;&gt;"")),"0000"),
" {","SamplingFeatureID:  *SamplingFeatureID",TEXT($A2818,"0000"),
", SpecimenTypeCV:  ",CHAR(34),INDEX(Specimens[Specimen Type],$A2818),CHAR(34),
", SpecimenMediumCV:  ",INDEX(Specimens[Specimen Medium],$A2818),
", IsFieldSpecimen:  ",CHAR(34),INDEX(Specimens[Is Field Specimen?],$A2818),CHAR(34),"}"))</f>
        <v>#REF!</v>
      </c>
      <c r="N2818" t="e">
        <f>IF(COUNTA(SpatialOffsets[])=0,"", IF(INDEX(SpatialOffsets[Spatial Offset Type],$A2818)="","",
CONCATENATE("  - &amp;SpatialOffsetID",TEXT($A2818,"0000"),
" {","SpatialOffsetTypeCV:  ",CHAR(34),INDEX(SpatialOffsets[Spatial Offset Type],$A2818),CHAR(34),
", Offset1Value:  ",INDEX(SpatialOffsets[Offset 1 Value],$A2818),
", Offset1UnitID:  ",CHAR(34),INDEX(SpatialOffsets[Offset 1 Unit],$A2818),CHAR(34),
", Offset2Value:  ",INDEX(SpatialOffsets[Offset 2 Value],$A2818),
", Offset2UnitID:  ",CHAR(34),INDEX(SpatialOffsets[Offset 2 Unit],$A2818),CHAR(34),
", Offset3Value:  ",INDEX(SpatialOffsets[Offset 3 Value],$A2818),
", Offset3UnitID:  ",CHAR(34),INDEX(SpatialOffsets[Offset 3 Unit],$A2818),CHAR(34),,"}")))</f>
        <v>#REF!</v>
      </c>
      <c r="O2818" t="e">
        <f>IF(COUNTA(RelatedFeatures[])=0,"", IF(INDEX(RelatedFeatures[First Sampling Feature Code],$A2818)="","",
CONCATENATE("  - &amp;RelationID",TEXT($A2818,"0000"),
" {","SamplingFeatureID:  *SamplingFeatureID",TEXT(MATCH(INDEX(RelatedFeatures[First Sampling Feature Code],$A2818),SamplingFeatures[Feature Code],0),"0000"),
", RelationshipTypeCV:  ",CHAR(34),INDEX(RelatedFeatures[Relationship Type],$A2818),CHAR(34),
", RelatedFeatureID: *SamplingFeatureID",TEXT(MATCH(INDEX(RelatedFeatures[Second Sampling Feature Code],$A2818),SamplingFeatures[Feature Code],0),"0000"),
", SpatialOffsetID:  ",IF(INDEX(RelatedFeatures[Offset Number],$A2818)="","",CONCATENATE("*SpatialOffsetID",TEXT(INDEX(RelatedFeatures[Offset Number],$A2818),"0000"))),"}")))</f>
        <v>#REF!</v>
      </c>
      <c r="P2818" t="e">
        <f>IF(INDEX(Methods[Method Type],$A2818)="","",
CONCATENATE("  - &amp;MethodID",TEXT($A2818,"0000"),
" {","MethodTypeCV:  ",CHAR(34),INDEX(Methods[Method Type],$A2818),CHAR(34),
", MethodCode:  ",CHAR(34),INDEX(Methods[Method Code],$A2818),CHAR(34),
", MethodName:  ",CHAR(34),INDEX(Methods[Method Name],$A2818),CHAR(34),
", MethodDescription:  ",CHAR(34),INDEX(Methods[Method Description],$A2818),CHAR(34),
", MethodLink:  ",CHAR(34),INDEX(Methods[Method Link],$A2818),CHAR(34),
", OrganizationID: *OrganizationID",TEXT(MATCH(INDEX(Methods[Organization Name],$A2818),Organizations[Organization Name],0),"0000"),"}"))</f>
        <v>#REF!</v>
      </c>
      <c r="Q2818" t="e">
        <f>IF(INDEX(Variables[Variable Type],$A2818)="","",
CONCATENATE("  - &amp;VariableID",TEXT($A2818,"0000"),
" {","VariableTypeCV:  ",CHAR(34),INDEX(Variables[Variable Type],$A2818),CHAR(34),
", VariableCode:  ",CHAR(34),INDEX(Variables[Variable Code],$A2818),CHAR(34),
", VariableNameCV:  ",CHAR(34),INDEX(Variables[Variable Name],$A2818),CHAR(34),
", VariableDefinition:  ",CHAR(34),INDEX(Variables[Variable Definition],$A2818),CHAR(34),
", SpecciationCV:  ",CHAR(34),INDEX(Variables[Speciation],$A2818),CHAR(34),
", NoDataValue:  ",CHAR(34),INDEX(Variables[No Data Value],$A2818),CHAR(34),"}"))</f>
        <v>#REF!</v>
      </c>
    </row>
    <row r="2819" spans="1:17" x14ac:dyDescent="0.25">
      <c r="A2819">
        <v>2816</v>
      </c>
      <c r="D2819" t="e">
        <f>IF(INDEX(People[First Name],$A2819)="","",
CONCATENATE("  - &amp;PersonID",TEXT($A2819,"0000"),
" {","PersonFirstName:  ",CHAR(34),INDEX(People[First Name],$A2819),CHAR(34),
", PersonMiddleName:  ",CHAR(34),INDEX(People[Middle Name],$A2819),CHAR(34),
", PersonLastName:  ",CHAR(34),INDEX(People[Last Name],$A2819),CHAR(34),"}"))</f>
        <v>#REF!</v>
      </c>
      <c r="E2819" t="e">
        <f>IF(INDEX(Organizations[Organization Type '[CV']],$A2819)="","",
CONCATENATE("  - &amp;OrganizationID",TEXT($A2819,"0000"),
" {","OrganizationTypeCV:  ",CHAR(34),INDEX(Organizations[Organization Type '[CV']],$A2819),CHAR(34),
", OrganizationCode:  ",CHAR(34),INDEX(Organizations[Organization Code],$A2819),CHAR(34),
", OrganizationName:  ",CHAR(34),INDEX(Organizations[Organization Name],$A2819),CHAR(34),
", OrganizationDescription:  ",CHAR(34),INDEX(Organizations[Organization Description],$A2819),CHAR(34),
", OrganizationLink:  ",CHAR(34),INDEX(Organizations[Organization Link],$A2819),CHAR(34),"}"))</f>
        <v>#REF!</v>
      </c>
      <c r="F2819" t="e">
        <f>IF(INDEX(People[First Name],$A2819)="","",
CONCATENATE("  - &amp;AffiliationID",TEXT($A2819,"0000"),
" {PersonID: *PersonID",TEXT($A2819,"0000"),
", OrganizationID: *OrganizationID",TEXT(MATCH(INDEX(People[Organization Name],$A2819),Organizations[Organization Name],0),"0000"),
", IsPrimaryOrganizationContact: , AffiliationStartDate: , AffiliationEndDate: , PrimaryPhone: ",
", PrimaryEmail: ",CHAR(34),INDEX(People[Primary Email],$A2819),CHAR(34),
", PrimaryAddress: ",CHAR(34),INDEX(People[Primary Address],$A2819),CHAR(34),
", PersonLink: }"))</f>
        <v>#REF!</v>
      </c>
      <c r="H2819" t="e">
        <f>IF(COUNTA(CitationInformation)=0,"",IF(INDEX(AuthorList[Author Name],$A2819)="","",
CONCATENATE("  - &amp;AuthorListID",TEXT($A2819,"0000"),
"  {CitationID: *CitationID0001",
", PersonID: *PersonID",TEXT(MATCH(INDEX(AuthorList[Author Name],$A2819),People[Full Name],0),"0000"),
", AuthorOrder: ",INDEX(AuthorList[Author Number],$A2819),"}")))</f>
        <v>#REF!</v>
      </c>
      <c r="K2819" t="e">
        <f>IF(INDEX(SamplingFeatures[Feature Code],$A2819)="","",
CONCATENATE("  - &amp;SamplingFeatureID",TEXT($A2819,"0000"),
" {","SamplingFeatureUUID:  ",CHAR(34),INDEX(SamplingFeatures[Sampling Feature UUID],$A2819),CHAR(34),
", SamplingFeatureTypeCV:  ",CHAR(34),INDEX(SamplingFeatures[Sampling Feature Type],$A2819),CHAR(34),
", SamplingFeatureCode:  ",CHAR(34),INDEX(SamplingFeatures[Feature Code],$A2819),CHAR(34),
", SamplingFeatureName:  ",CHAR(34),INDEX(SamplingFeatures[Feature Name],$A2819),CHAR(34),
", SamplingFeatureDescription:  ",CHAR(34),INDEX(SamplingFeatures[Feature Description],$A2819),CHAR(34),
", SamplingFeatureGeotypeCV:  ",CHAR(34),INDEX(SamplingFeatures[Feature Geo Type],$A2819),CHAR(34),
", FeatureGeometry:  ",CHAR(34),INDEX(SamplingFeatures[Feature Geometry],$A2819),CHAR(34),
", Elevation_m:  ",CHAR(34),INDEX(SamplingFeatures[Elevation_m],$A2819),CHAR(34),
", ElevationDatumCV:  ",CHAR(34),ElevationDatum,CHAR(34),"}"))</f>
        <v>#REF!</v>
      </c>
      <c r="L2819" t="e">
        <f>IF(INDEX(SamplingFeatures[Sampling Feature Type],$A2819)&lt;&gt;"Site","",
CONCATENATE("  - &amp;SiteID",TEXT(SUMPRODUCT(--($L$3:$L2818&lt;&gt;"")),"0000"),
" {","SamplingFeatureID:  *SamplingFeatureID",TEXT($A2819,"0000"),
", SiteTypeCV:  ",CHAR(34),INDEX(Sites[Site Type],$A2819),CHAR(34),
", Latitude:  ",INDEX(Sites[Latitude],$A2819),
", Longitude:  ",INDEX(Sites[Longitude],$A2819),
", SRSName:  ",CHAR(34),LatLonDatum,CHAR(34),"}"))</f>
        <v>#REF!</v>
      </c>
      <c r="M2819" t="e">
        <f>IF(INDEX(SamplingFeatures[Sampling Feature Type],$A2819)&lt;&gt;"Specimen","",
CONCATENATE("  - &amp;SpecimenID",TEXT(SUMPRODUCT(--($M$3:$M2818&lt;&gt;"")),"0000"),
" {","SamplingFeatureID:  *SamplingFeatureID",TEXT($A2819,"0000"),
", SpecimenTypeCV:  ",CHAR(34),INDEX(Specimens[Specimen Type],$A2819),CHAR(34),
", SpecimenMediumCV:  ",INDEX(Specimens[Specimen Medium],$A2819),
", IsFieldSpecimen:  ",CHAR(34),INDEX(Specimens[Is Field Specimen?],$A2819),CHAR(34),"}"))</f>
        <v>#REF!</v>
      </c>
      <c r="N2819" t="e">
        <f>IF(COUNTA(SpatialOffsets[])=0,"", IF(INDEX(SpatialOffsets[Spatial Offset Type],$A2819)="","",
CONCATENATE("  - &amp;SpatialOffsetID",TEXT($A2819,"0000"),
" {","SpatialOffsetTypeCV:  ",CHAR(34),INDEX(SpatialOffsets[Spatial Offset Type],$A2819),CHAR(34),
", Offset1Value:  ",INDEX(SpatialOffsets[Offset 1 Value],$A2819),
", Offset1UnitID:  ",CHAR(34),INDEX(SpatialOffsets[Offset 1 Unit],$A2819),CHAR(34),
", Offset2Value:  ",INDEX(SpatialOffsets[Offset 2 Value],$A2819),
", Offset2UnitID:  ",CHAR(34),INDEX(SpatialOffsets[Offset 2 Unit],$A2819),CHAR(34),
", Offset3Value:  ",INDEX(SpatialOffsets[Offset 3 Value],$A2819),
", Offset3UnitID:  ",CHAR(34),INDEX(SpatialOffsets[Offset 3 Unit],$A2819),CHAR(34),,"}")))</f>
        <v>#REF!</v>
      </c>
      <c r="O2819" t="e">
        <f>IF(COUNTA(RelatedFeatures[])=0,"", IF(INDEX(RelatedFeatures[First Sampling Feature Code],$A2819)="","",
CONCATENATE("  - &amp;RelationID",TEXT($A2819,"0000"),
" {","SamplingFeatureID:  *SamplingFeatureID",TEXT(MATCH(INDEX(RelatedFeatures[First Sampling Feature Code],$A2819),SamplingFeatures[Feature Code],0),"0000"),
", RelationshipTypeCV:  ",CHAR(34),INDEX(RelatedFeatures[Relationship Type],$A2819),CHAR(34),
", RelatedFeatureID: *SamplingFeatureID",TEXT(MATCH(INDEX(RelatedFeatures[Second Sampling Feature Code],$A2819),SamplingFeatures[Feature Code],0),"0000"),
", SpatialOffsetID:  ",IF(INDEX(RelatedFeatures[Offset Number],$A2819)="","",CONCATENATE("*SpatialOffsetID",TEXT(INDEX(RelatedFeatures[Offset Number],$A2819),"0000"))),"}")))</f>
        <v>#REF!</v>
      </c>
      <c r="P2819" t="e">
        <f>IF(INDEX(Methods[Method Type],$A2819)="","",
CONCATENATE("  - &amp;MethodID",TEXT($A2819,"0000"),
" {","MethodTypeCV:  ",CHAR(34),INDEX(Methods[Method Type],$A2819),CHAR(34),
", MethodCode:  ",CHAR(34),INDEX(Methods[Method Code],$A2819),CHAR(34),
", MethodName:  ",CHAR(34),INDEX(Methods[Method Name],$A2819),CHAR(34),
", MethodDescription:  ",CHAR(34),INDEX(Methods[Method Description],$A2819),CHAR(34),
", MethodLink:  ",CHAR(34),INDEX(Methods[Method Link],$A2819),CHAR(34),
", OrganizationID: *OrganizationID",TEXT(MATCH(INDEX(Methods[Organization Name],$A2819),Organizations[Organization Name],0),"0000"),"}"))</f>
        <v>#REF!</v>
      </c>
      <c r="Q2819" t="e">
        <f>IF(INDEX(Variables[Variable Type],$A2819)="","",
CONCATENATE("  - &amp;VariableID",TEXT($A2819,"0000"),
" {","VariableTypeCV:  ",CHAR(34),INDEX(Variables[Variable Type],$A2819),CHAR(34),
", VariableCode:  ",CHAR(34),INDEX(Variables[Variable Code],$A2819),CHAR(34),
", VariableNameCV:  ",CHAR(34),INDEX(Variables[Variable Name],$A2819),CHAR(34),
", VariableDefinition:  ",CHAR(34),INDEX(Variables[Variable Definition],$A2819),CHAR(34),
", SpecciationCV:  ",CHAR(34),INDEX(Variables[Speciation],$A2819),CHAR(34),
", NoDataValue:  ",CHAR(34),INDEX(Variables[No Data Value],$A2819),CHAR(34),"}"))</f>
        <v>#REF!</v>
      </c>
    </row>
    <row r="2820" spans="1:17" x14ac:dyDescent="0.25">
      <c r="A2820">
        <v>2817</v>
      </c>
      <c r="D2820" t="e">
        <f>IF(INDEX(People[First Name],$A2820)="","",
CONCATENATE("  - &amp;PersonID",TEXT($A2820,"0000"),
" {","PersonFirstName:  ",CHAR(34),INDEX(People[First Name],$A2820),CHAR(34),
", PersonMiddleName:  ",CHAR(34),INDEX(People[Middle Name],$A2820),CHAR(34),
", PersonLastName:  ",CHAR(34),INDEX(People[Last Name],$A2820),CHAR(34),"}"))</f>
        <v>#REF!</v>
      </c>
      <c r="E2820" t="e">
        <f>IF(INDEX(Organizations[Organization Type '[CV']],$A2820)="","",
CONCATENATE("  - &amp;OrganizationID",TEXT($A2820,"0000"),
" {","OrganizationTypeCV:  ",CHAR(34),INDEX(Organizations[Organization Type '[CV']],$A2820),CHAR(34),
", OrganizationCode:  ",CHAR(34),INDEX(Organizations[Organization Code],$A2820),CHAR(34),
", OrganizationName:  ",CHAR(34),INDEX(Organizations[Organization Name],$A2820),CHAR(34),
", OrganizationDescription:  ",CHAR(34),INDEX(Organizations[Organization Description],$A2820),CHAR(34),
", OrganizationLink:  ",CHAR(34),INDEX(Organizations[Organization Link],$A2820),CHAR(34),"}"))</f>
        <v>#REF!</v>
      </c>
      <c r="F2820" t="e">
        <f>IF(INDEX(People[First Name],$A2820)="","",
CONCATENATE("  - &amp;AffiliationID",TEXT($A2820,"0000"),
" {PersonID: *PersonID",TEXT($A2820,"0000"),
", OrganizationID: *OrganizationID",TEXT(MATCH(INDEX(People[Organization Name],$A2820),Organizations[Organization Name],0),"0000"),
", IsPrimaryOrganizationContact: , AffiliationStartDate: , AffiliationEndDate: , PrimaryPhone: ",
", PrimaryEmail: ",CHAR(34),INDEX(People[Primary Email],$A2820),CHAR(34),
", PrimaryAddress: ",CHAR(34),INDEX(People[Primary Address],$A2820),CHAR(34),
", PersonLink: }"))</f>
        <v>#REF!</v>
      </c>
      <c r="H2820" t="e">
        <f>IF(COUNTA(CitationInformation)=0,"",IF(INDEX(AuthorList[Author Name],$A2820)="","",
CONCATENATE("  - &amp;AuthorListID",TEXT($A2820,"0000"),
"  {CitationID: *CitationID0001",
", PersonID: *PersonID",TEXT(MATCH(INDEX(AuthorList[Author Name],$A2820),People[Full Name],0),"0000"),
", AuthorOrder: ",INDEX(AuthorList[Author Number],$A2820),"}")))</f>
        <v>#REF!</v>
      </c>
      <c r="K2820" t="e">
        <f>IF(INDEX(SamplingFeatures[Feature Code],$A2820)="","",
CONCATENATE("  - &amp;SamplingFeatureID",TEXT($A2820,"0000"),
" {","SamplingFeatureUUID:  ",CHAR(34),INDEX(SamplingFeatures[Sampling Feature UUID],$A2820),CHAR(34),
", SamplingFeatureTypeCV:  ",CHAR(34),INDEX(SamplingFeatures[Sampling Feature Type],$A2820),CHAR(34),
", SamplingFeatureCode:  ",CHAR(34),INDEX(SamplingFeatures[Feature Code],$A2820),CHAR(34),
", SamplingFeatureName:  ",CHAR(34),INDEX(SamplingFeatures[Feature Name],$A2820),CHAR(34),
", SamplingFeatureDescription:  ",CHAR(34),INDEX(SamplingFeatures[Feature Description],$A2820),CHAR(34),
", SamplingFeatureGeotypeCV:  ",CHAR(34),INDEX(SamplingFeatures[Feature Geo Type],$A2820),CHAR(34),
", FeatureGeometry:  ",CHAR(34),INDEX(SamplingFeatures[Feature Geometry],$A2820),CHAR(34),
", Elevation_m:  ",CHAR(34),INDEX(SamplingFeatures[Elevation_m],$A2820),CHAR(34),
", ElevationDatumCV:  ",CHAR(34),ElevationDatum,CHAR(34),"}"))</f>
        <v>#REF!</v>
      </c>
      <c r="L2820" t="e">
        <f>IF(INDEX(SamplingFeatures[Sampling Feature Type],$A2820)&lt;&gt;"Site","",
CONCATENATE("  - &amp;SiteID",TEXT(SUMPRODUCT(--($L$3:$L2819&lt;&gt;"")),"0000"),
" {","SamplingFeatureID:  *SamplingFeatureID",TEXT($A2820,"0000"),
", SiteTypeCV:  ",CHAR(34),INDEX(Sites[Site Type],$A2820),CHAR(34),
", Latitude:  ",INDEX(Sites[Latitude],$A2820),
", Longitude:  ",INDEX(Sites[Longitude],$A2820),
", SRSName:  ",CHAR(34),LatLonDatum,CHAR(34),"}"))</f>
        <v>#REF!</v>
      </c>
      <c r="M2820" t="e">
        <f>IF(INDEX(SamplingFeatures[Sampling Feature Type],$A2820)&lt;&gt;"Specimen","",
CONCATENATE("  - &amp;SpecimenID",TEXT(SUMPRODUCT(--($M$3:$M2819&lt;&gt;"")),"0000"),
" {","SamplingFeatureID:  *SamplingFeatureID",TEXT($A2820,"0000"),
", SpecimenTypeCV:  ",CHAR(34),INDEX(Specimens[Specimen Type],$A2820),CHAR(34),
", SpecimenMediumCV:  ",INDEX(Specimens[Specimen Medium],$A2820),
", IsFieldSpecimen:  ",CHAR(34),INDEX(Specimens[Is Field Specimen?],$A2820),CHAR(34),"}"))</f>
        <v>#REF!</v>
      </c>
      <c r="N2820" t="e">
        <f>IF(COUNTA(SpatialOffsets[])=0,"", IF(INDEX(SpatialOffsets[Spatial Offset Type],$A2820)="","",
CONCATENATE("  - &amp;SpatialOffsetID",TEXT($A2820,"0000"),
" {","SpatialOffsetTypeCV:  ",CHAR(34),INDEX(SpatialOffsets[Spatial Offset Type],$A2820),CHAR(34),
", Offset1Value:  ",INDEX(SpatialOffsets[Offset 1 Value],$A2820),
", Offset1UnitID:  ",CHAR(34),INDEX(SpatialOffsets[Offset 1 Unit],$A2820),CHAR(34),
", Offset2Value:  ",INDEX(SpatialOffsets[Offset 2 Value],$A2820),
", Offset2UnitID:  ",CHAR(34),INDEX(SpatialOffsets[Offset 2 Unit],$A2820),CHAR(34),
", Offset3Value:  ",INDEX(SpatialOffsets[Offset 3 Value],$A2820),
", Offset3UnitID:  ",CHAR(34),INDEX(SpatialOffsets[Offset 3 Unit],$A2820),CHAR(34),,"}")))</f>
        <v>#REF!</v>
      </c>
      <c r="O2820" t="e">
        <f>IF(COUNTA(RelatedFeatures[])=0,"", IF(INDEX(RelatedFeatures[First Sampling Feature Code],$A2820)="","",
CONCATENATE("  - &amp;RelationID",TEXT($A2820,"0000"),
" {","SamplingFeatureID:  *SamplingFeatureID",TEXT(MATCH(INDEX(RelatedFeatures[First Sampling Feature Code],$A2820),SamplingFeatures[Feature Code],0),"0000"),
", RelationshipTypeCV:  ",CHAR(34),INDEX(RelatedFeatures[Relationship Type],$A2820),CHAR(34),
", RelatedFeatureID: *SamplingFeatureID",TEXT(MATCH(INDEX(RelatedFeatures[Second Sampling Feature Code],$A2820),SamplingFeatures[Feature Code],0),"0000"),
", SpatialOffsetID:  ",IF(INDEX(RelatedFeatures[Offset Number],$A2820)="","",CONCATENATE("*SpatialOffsetID",TEXT(INDEX(RelatedFeatures[Offset Number],$A2820),"0000"))),"}")))</f>
        <v>#REF!</v>
      </c>
      <c r="P2820" t="e">
        <f>IF(INDEX(Methods[Method Type],$A2820)="","",
CONCATENATE("  - &amp;MethodID",TEXT($A2820,"0000"),
" {","MethodTypeCV:  ",CHAR(34),INDEX(Methods[Method Type],$A2820),CHAR(34),
", MethodCode:  ",CHAR(34),INDEX(Methods[Method Code],$A2820),CHAR(34),
", MethodName:  ",CHAR(34),INDEX(Methods[Method Name],$A2820),CHAR(34),
", MethodDescription:  ",CHAR(34),INDEX(Methods[Method Description],$A2820),CHAR(34),
", MethodLink:  ",CHAR(34),INDEX(Methods[Method Link],$A2820),CHAR(34),
", OrganizationID: *OrganizationID",TEXT(MATCH(INDEX(Methods[Organization Name],$A2820),Organizations[Organization Name],0),"0000"),"}"))</f>
        <v>#REF!</v>
      </c>
      <c r="Q2820" t="e">
        <f>IF(INDEX(Variables[Variable Type],$A2820)="","",
CONCATENATE("  - &amp;VariableID",TEXT($A2820,"0000"),
" {","VariableTypeCV:  ",CHAR(34),INDEX(Variables[Variable Type],$A2820),CHAR(34),
", VariableCode:  ",CHAR(34),INDEX(Variables[Variable Code],$A2820),CHAR(34),
", VariableNameCV:  ",CHAR(34),INDEX(Variables[Variable Name],$A2820),CHAR(34),
", VariableDefinition:  ",CHAR(34),INDEX(Variables[Variable Definition],$A2820),CHAR(34),
", SpecciationCV:  ",CHAR(34),INDEX(Variables[Speciation],$A2820),CHAR(34),
", NoDataValue:  ",CHAR(34),INDEX(Variables[No Data Value],$A2820),CHAR(34),"}"))</f>
        <v>#REF!</v>
      </c>
    </row>
    <row r="2821" spans="1:17" x14ac:dyDescent="0.25">
      <c r="A2821">
        <v>2818</v>
      </c>
      <c r="D2821" t="e">
        <f>IF(INDEX(People[First Name],$A2821)="","",
CONCATENATE("  - &amp;PersonID",TEXT($A2821,"0000"),
" {","PersonFirstName:  ",CHAR(34),INDEX(People[First Name],$A2821),CHAR(34),
", PersonMiddleName:  ",CHAR(34),INDEX(People[Middle Name],$A2821),CHAR(34),
", PersonLastName:  ",CHAR(34),INDEX(People[Last Name],$A2821),CHAR(34),"}"))</f>
        <v>#REF!</v>
      </c>
      <c r="E2821" t="e">
        <f>IF(INDEX(Organizations[Organization Type '[CV']],$A2821)="","",
CONCATENATE("  - &amp;OrganizationID",TEXT($A2821,"0000"),
" {","OrganizationTypeCV:  ",CHAR(34),INDEX(Organizations[Organization Type '[CV']],$A2821),CHAR(34),
", OrganizationCode:  ",CHAR(34),INDEX(Organizations[Organization Code],$A2821),CHAR(34),
", OrganizationName:  ",CHAR(34),INDEX(Organizations[Organization Name],$A2821),CHAR(34),
", OrganizationDescription:  ",CHAR(34),INDEX(Organizations[Organization Description],$A2821),CHAR(34),
", OrganizationLink:  ",CHAR(34),INDEX(Organizations[Organization Link],$A2821),CHAR(34),"}"))</f>
        <v>#REF!</v>
      </c>
      <c r="F2821" t="e">
        <f>IF(INDEX(People[First Name],$A2821)="","",
CONCATENATE("  - &amp;AffiliationID",TEXT($A2821,"0000"),
" {PersonID: *PersonID",TEXT($A2821,"0000"),
", OrganizationID: *OrganizationID",TEXT(MATCH(INDEX(People[Organization Name],$A2821),Organizations[Organization Name],0),"0000"),
", IsPrimaryOrganizationContact: , AffiliationStartDate: , AffiliationEndDate: , PrimaryPhone: ",
", PrimaryEmail: ",CHAR(34),INDEX(People[Primary Email],$A2821),CHAR(34),
", PrimaryAddress: ",CHAR(34),INDEX(People[Primary Address],$A2821),CHAR(34),
", PersonLink: }"))</f>
        <v>#REF!</v>
      </c>
      <c r="H2821" t="e">
        <f>IF(COUNTA(CitationInformation)=0,"",IF(INDEX(AuthorList[Author Name],$A2821)="","",
CONCATENATE("  - &amp;AuthorListID",TEXT($A2821,"0000"),
"  {CitationID: *CitationID0001",
", PersonID: *PersonID",TEXT(MATCH(INDEX(AuthorList[Author Name],$A2821),People[Full Name],0),"0000"),
", AuthorOrder: ",INDEX(AuthorList[Author Number],$A2821),"}")))</f>
        <v>#REF!</v>
      </c>
      <c r="K2821" t="e">
        <f>IF(INDEX(SamplingFeatures[Feature Code],$A2821)="","",
CONCATENATE("  - &amp;SamplingFeatureID",TEXT($A2821,"0000"),
" {","SamplingFeatureUUID:  ",CHAR(34),INDEX(SamplingFeatures[Sampling Feature UUID],$A2821),CHAR(34),
", SamplingFeatureTypeCV:  ",CHAR(34),INDEX(SamplingFeatures[Sampling Feature Type],$A2821),CHAR(34),
", SamplingFeatureCode:  ",CHAR(34),INDEX(SamplingFeatures[Feature Code],$A2821),CHAR(34),
", SamplingFeatureName:  ",CHAR(34),INDEX(SamplingFeatures[Feature Name],$A2821),CHAR(34),
", SamplingFeatureDescription:  ",CHAR(34),INDEX(SamplingFeatures[Feature Description],$A2821),CHAR(34),
", SamplingFeatureGeotypeCV:  ",CHAR(34),INDEX(SamplingFeatures[Feature Geo Type],$A2821),CHAR(34),
", FeatureGeometry:  ",CHAR(34),INDEX(SamplingFeatures[Feature Geometry],$A2821),CHAR(34),
", Elevation_m:  ",CHAR(34),INDEX(SamplingFeatures[Elevation_m],$A2821),CHAR(34),
", ElevationDatumCV:  ",CHAR(34),ElevationDatum,CHAR(34),"}"))</f>
        <v>#REF!</v>
      </c>
      <c r="L2821" t="e">
        <f>IF(INDEX(SamplingFeatures[Sampling Feature Type],$A2821)&lt;&gt;"Site","",
CONCATENATE("  - &amp;SiteID",TEXT(SUMPRODUCT(--($L$3:$L2820&lt;&gt;"")),"0000"),
" {","SamplingFeatureID:  *SamplingFeatureID",TEXT($A2821,"0000"),
", SiteTypeCV:  ",CHAR(34),INDEX(Sites[Site Type],$A2821),CHAR(34),
", Latitude:  ",INDEX(Sites[Latitude],$A2821),
", Longitude:  ",INDEX(Sites[Longitude],$A2821),
", SRSName:  ",CHAR(34),LatLonDatum,CHAR(34),"}"))</f>
        <v>#REF!</v>
      </c>
      <c r="M2821" t="e">
        <f>IF(INDEX(SamplingFeatures[Sampling Feature Type],$A2821)&lt;&gt;"Specimen","",
CONCATENATE("  - &amp;SpecimenID",TEXT(SUMPRODUCT(--($M$3:$M2820&lt;&gt;"")),"0000"),
" {","SamplingFeatureID:  *SamplingFeatureID",TEXT($A2821,"0000"),
", SpecimenTypeCV:  ",CHAR(34),INDEX(Specimens[Specimen Type],$A2821),CHAR(34),
", SpecimenMediumCV:  ",INDEX(Specimens[Specimen Medium],$A2821),
", IsFieldSpecimen:  ",CHAR(34),INDEX(Specimens[Is Field Specimen?],$A2821),CHAR(34),"}"))</f>
        <v>#REF!</v>
      </c>
      <c r="N2821" t="e">
        <f>IF(COUNTA(SpatialOffsets[])=0,"", IF(INDEX(SpatialOffsets[Spatial Offset Type],$A2821)="","",
CONCATENATE("  - &amp;SpatialOffsetID",TEXT($A2821,"0000"),
" {","SpatialOffsetTypeCV:  ",CHAR(34),INDEX(SpatialOffsets[Spatial Offset Type],$A2821),CHAR(34),
", Offset1Value:  ",INDEX(SpatialOffsets[Offset 1 Value],$A2821),
", Offset1UnitID:  ",CHAR(34),INDEX(SpatialOffsets[Offset 1 Unit],$A2821),CHAR(34),
", Offset2Value:  ",INDEX(SpatialOffsets[Offset 2 Value],$A2821),
", Offset2UnitID:  ",CHAR(34),INDEX(SpatialOffsets[Offset 2 Unit],$A2821),CHAR(34),
", Offset3Value:  ",INDEX(SpatialOffsets[Offset 3 Value],$A2821),
", Offset3UnitID:  ",CHAR(34),INDEX(SpatialOffsets[Offset 3 Unit],$A2821),CHAR(34),,"}")))</f>
        <v>#REF!</v>
      </c>
      <c r="O2821" t="e">
        <f>IF(COUNTA(RelatedFeatures[])=0,"", IF(INDEX(RelatedFeatures[First Sampling Feature Code],$A2821)="","",
CONCATENATE("  - &amp;RelationID",TEXT($A2821,"0000"),
" {","SamplingFeatureID:  *SamplingFeatureID",TEXT(MATCH(INDEX(RelatedFeatures[First Sampling Feature Code],$A2821),SamplingFeatures[Feature Code],0),"0000"),
", RelationshipTypeCV:  ",CHAR(34),INDEX(RelatedFeatures[Relationship Type],$A2821),CHAR(34),
", RelatedFeatureID: *SamplingFeatureID",TEXT(MATCH(INDEX(RelatedFeatures[Second Sampling Feature Code],$A2821),SamplingFeatures[Feature Code],0),"0000"),
", SpatialOffsetID:  ",IF(INDEX(RelatedFeatures[Offset Number],$A2821)="","",CONCATENATE("*SpatialOffsetID",TEXT(INDEX(RelatedFeatures[Offset Number],$A2821),"0000"))),"}")))</f>
        <v>#REF!</v>
      </c>
      <c r="P2821" t="e">
        <f>IF(INDEX(Methods[Method Type],$A2821)="","",
CONCATENATE("  - &amp;MethodID",TEXT($A2821,"0000"),
" {","MethodTypeCV:  ",CHAR(34),INDEX(Methods[Method Type],$A2821),CHAR(34),
", MethodCode:  ",CHAR(34),INDEX(Methods[Method Code],$A2821),CHAR(34),
", MethodName:  ",CHAR(34),INDEX(Methods[Method Name],$A2821),CHAR(34),
", MethodDescription:  ",CHAR(34),INDEX(Methods[Method Description],$A2821),CHAR(34),
", MethodLink:  ",CHAR(34),INDEX(Methods[Method Link],$A2821),CHAR(34),
", OrganizationID: *OrganizationID",TEXT(MATCH(INDEX(Methods[Organization Name],$A2821),Organizations[Organization Name],0),"0000"),"}"))</f>
        <v>#REF!</v>
      </c>
      <c r="Q2821" t="e">
        <f>IF(INDEX(Variables[Variable Type],$A2821)="","",
CONCATENATE("  - &amp;VariableID",TEXT($A2821,"0000"),
" {","VariableTypeCV:  ",CHAR(34),INDEX(Variables[Variable Type],$A2821),CHAR(34),
", VariableCode:  ",CHAR(34),INDEX(Variables[Variable Code],$A2821),CHAR(34),
", VariableNameCV:  ",CHAR(34),INDEX(Variables[Variable Name],$A2821),CHAR(34),
", VariableDefinition:  ",CHAR(34),INDEX(Variables[Variable Definition],$A2821),CHAR(34),
", SpecciationCV:  ",CHAR(34),INDEX(Variables[Speciation],$A2821),CHAR(34),
", NoDataValue:  ",CHAR(34),INDEX(Variables[No Data Value],$A2821),CHAR(34),"}"))</f>
        <v>#REF!</v>
      </c>
    </row>
    <row r="2822" spans="1:17" x14ac:dyDescent="0.25">
      <c r="A2822">
        <v>2819</v>
      </c>
      <c r="D2822" t="e">
        <f>IF(INDEX(People[First Name],$A2822)="","",
CONCATENATE("  - &amp;PersonID",TEXT($A2822,"0000"),
" {","PersonFirstName:  ",CHAR(34),INDEX(People[First Name],$A2822),CHAR(34),
", PersonMiddleName:  ",CHAR(34),INDEX(People[Middle Name],$A2822),CHAR(34),
", PersonLastName:  ",CHAR(34),INDEX(People[Last Name],$A2822),CHAR(34),"}"))</f>
        <v>#REF!</v>
      </c>
      <c r="E2822" t="e">
        <f>IF(INDEX(Organizations[Organization Type '[CV']],$A2822)="","",
CONCATENATE("  - &amp;OrganizationID",TEXT($A2822,"0000"),
" {","OrganizationTypeCV:  ",CHAR(34),INDEX(Organizations[Organization Type '[CV']],$A2822),CHAR(34),
", OrganizationCode:  ",CHAR(34),INDEX(Organizations[Organization Code],$A2822),CHAR(34),
", OrganizationName:  ",CHAR(34),INDEX(Organizations[Organization Name],$A2822),CHAR(34),
", OrganizationDescription:  ",CHAR(34),INDEX(Organizations[Organization Description],$A2822),CHAR(34),
", OrganizationLink:  ",CHAR(34),INDEX(Organizations[Organization Link],$A2822),CHAR(34),"}"))</f>
        <v>#REF!</v>
      </c>
      <c r="F2822" t="e">
        <f>IF(INDEX(People[First Name],$A2822)="","",
CONCATENATE("  - &amp;AffiliationID",TEXT($A2822,"0000"),
" {PersonID: *PersonID",TEXT($A2822,"0000"),
", OrganizationID: *OrganizationID",TEXT(MATCH(INDEX(People[Organization Name],$A2822),Organizations[Organization Name],0),"0000"),
", IsPrimaryOrganizationContact: , AffiliationStartDate: , AffiliationEndDate: , PrimaryPhone: ",
", PrimaryEmail: ",CHAR(34),INDEX(People[Primary Email],$A2822),CHAR(34),
", PrimaryAddress: ",CHAR(34),INDEX(People[Primary Address],$A2822),CHAR(34),
", PersonLink: }"))</f>
        <v>#REF!</v>
      </c>
      <c r="H2822" t="e">
        <f>IF(COUNTA(CitationInformation)=0,"",IF(INDEX(AuthorList[Author Name],$A2822)="","",
CONCATENATE("  - &amp;AuthorListID",TEXT($A2822,"0000"),
"  {CitationID: *CitationID0001",
", PersonID: *PersonID",TEXT(MATCH(INDEX(AuthorList[Author Name],$A2822),People[Full Name],0),"0000"),
", AuthorOrder: ",INDEX(AuthorList[Author Number],$A2822),"}")))</f>
        <v>#REF!</v>
      </c>
      <c r="K2822" t="e">
        <f>IF(INDEX(SamplingFeatures[Feature Code],$A2822)="","",
CONCATENATE("  - &amp;SamplingFeatureID",TEXT($A2822,"0000"),
" {","SamplingFeatureUUID:  ",CHAR(34),INDEX(SamplingFeatures[Sampling Feature UUID],$A2822),CHAR(34),
", SamplingFeatureTypeCV:  ",CHAR(34),INDEX(SamplingFeatures[Sampling Feature Type],$A2822),CHAR(34),
", SamplingFeatureCode:  ",CHAR(34),INDEX(SamplingFeatures[Feature Code],$A2822),CHAR(34),
", SamplingFeatureName:  ",CHAR(34),INDEX(SamplingFeatures[Feature Name],$A2822),CHAR(34),
", SamplingFeatureDescription:  ",CHAR(34),INDEX(SamplingFeatures[Feature Description],$A2822),CHAR(34),
", SamplingFeatureGeotypeCV:  ",CHAR(34),INDEX(SamplingFeatures[Feature Geo Type],$A2822),CHAR(34),
", FeatureGeometry:  ",CHAR(34),INDEX(SamplingFeatures[Feature Geometry],$A2822),CHAR(34),
", Elevation_m:  ",CHAR(34),INDEX(SamplingFeatures[Elevation_m],$A2822),CHAR(34),
", ElevationDatumCV:  ",CHAR(34),ElevationDatum,CHAR(34),"}"))</f>
        <v>#REF!</v>
      </c>
      <c r="L2822" t="e">
        <f>IF(INDEX(SamplingFeatures[Sampling Feature Type],$A2822)&lt;&gt;"Site","",
CONCATENATE("  - &amp;SiteID",TEXT(SUMPRODUCT(--($L$3:$L2821&lt;&gt;"")),"0000"),
" {","SamplingFeatureID:  *SamplingFeatureID",TEXT($A2822,"0000"),
", SiteTypeCV:  ",CHAR(34),INDEX(Sites[Site Type],$A2822),CHAR(34),
", Latitude:  ",INDEX(Sites[Latitude],$A2822),
", Longitude:  ",INDEX(Sites[Longitude],$A2822),
", SRSName:  ",CHAR(34),LatLonDatum,CHAR(34),"}"))</f>
        <v>#REF!</v>
      </c>
      <c r="M2822" t="e">
        <f>IF(INDEX(SamplingFeatures[Sampling Feature Type],$A2822)&lt;&gt;"Specimen","",
CONCATENATE("  - &amp;SpecimenID",TEXT(SUMPRODUCT(--($M$3:$M2821&lt;&gt;"")),"0000"),
" {","SamplingFeatureID:  *SamplingFeatureID",TEXT($A2822,"0000"),
", SpecimenTypeCV:  ",CHAR(34),INDEX(Specimens[Specimen Type],$A2822),CHAR(34),
", SpecimenMediumCV:  ",INDEX(Specimens[Specimen Medium],$A2822),
", IsFieldSpecimen:  ",CHAR(34),INDEX(Specimens[Is Field Specimen?],$A2822),CHAR(34),"}"))</f>
        <v>#REF!</v>
      </c>
      <c r="N2822" t="e">
        <f>IF(COUNTA(SpatialOffsets[])=0,"", IF(INDEX(SpatialOffsets[Spatial Offset Type],$A2822)="","",
CONCATENATE("  - &amp;SpatialOffsetID",TEXT($A2822,"0000"),
" {","SpatialOffsetTypeCV:  ",CHAR(34),INDEX(SpatialOffsets[Spatial Offset Type],$A2822),CHAR(34),
", Offset1Value:  ",INDEX(SpatialOffsets[Offset 1 Value],$A2822),
", Offset1UnitID:  ",CHAR(34),INDEX(SpatialOffsets[Offset 1 Unit],$A2822),CHAR(34),
", Offset2Value:  ",INDEX(SpatialOffsets[Offset 2 Value],$A2822),
", Offset2UnitID:  ",CHAR(34),INDEX(SpatialOffsets[Offset 2 Unit],$A2822),CHAR(34),
", Offset3Value:  ",INDEX(SpatialOffsets[Offset 3 Value],$A2822),
", Offset3UnitID:  ",CHAR(34),INDEX(SpatialOffsets[Offset 3 Unit],$A2822),CHAR(34),,"}")))</f>
        <v>#REF!</v>
      </c>
      <c r="O2822" t="e">
        <f>IF(COUNTA(RelatedFeatures[])=0,"", IF(INDEX(RelatedFeatures[First Sampling Feature Code],$A2822)="","",
CONCATENATE("  - &amp;RelationID",TEXT($A2822,"0000"),
" {","SamplingFeatureID:  *SamplingFeatureID",TEXT(MATCH(INDEX(RelatedFeatures[First Sampling Feature Code],$A2822),SamplingFeatures[Feature Code],0),"0000"),
", RelationshipTypeCV:  ",CHAR(34),INDEX(RelatedFeatures[Relationship Type],$A2822),CHAR(34),
", RelatedFeatureID: *SamplingFeatureID",TEXT(MATCH(INDEX(RelatedFeatures[Second Sampling Feature Code],$A2822),SamplingFeatures[Feature Code],0),"0000"),
", SpatialOffsetID:  ",IF(INDEX(RelatedFeatures[Offset Number],$A2822)="","",CONCATENATE("*SpatialOffsetID",TEXT(INDEX(RelatedFeatures[Offset Number],$A2822),"0000"))),"}")))</f>
        <v>#REF!</v>
      </c>
      <c r="P2822" t="e">
        <f>IF(INDEX(Methods[Method Type],$A2822)="","",
CONCATENATE("  - &amp;MethodID",TEXT($A2822,"0000"),
" {","MethodTypeCV:  ",CHAR(34),INDEX(Methods[Method Type],$A2822),CHAR(34),
", MethodCode:  ",CHAR(34),INDEX(Methods[Method Code],$A2822),CHAR(34),
", MethodName:  ",CHAR(34),INDEX(Methods[Method Name],$A2822),CHAR(34),
", MethodDescription:  ",CHAR(34),INDEX(Methods[Method Description],$A2822),CHAR(34),
", MethodLink:  ",CHAR(34),INDEX(Methods[Method Link],$A2822),CHAR(34),
", OrganizationID: *OrganizationID",TEXT(MATCH(INDEX(Methods[Organization Name],$A2822),Organizations[Organization Name],0),"0000"),"}"))</f>
        <v>#REF!</v>
      </c>
      <c r="Q2822" t="e">
        <f>IF(INDEX(Variables[Variable Type],$A2822)="","",
CONCATENATE("  - &amp;VariableID",TEXT($A2822,"0000"),
" {","VariableTypeCV:  ",CHAR(34),INDEX(Variables[Variable Type],$A2822),CHAR(34),
", VariableCode:  ",CHAR(34),INDEX(Variables[Variable Code],$A2822),CHAR(34),
", VariableNameCV:  ",CHAR(34),INDEX(Variables[Variable Name],$A2822),CHAR(34),
", VariableDefinition:  ",CHAR(34),INDEX(Variables[Variable Definition],$A2822),CHAR(34),
", SpecciationCV:  ",CHAR(34),INDEX(Variables[Speciation],$A2822),CHAR(34),
", NoDataValue:  ",CHAR(34),INDEX(Variables[No Data Value],$A2822),CHAR(34),"}"))</f>
        <v>#REF!</v>
      </c>
    </row>
    <row r="2823" spans="1:17" x14ac:dyDescent="0.25">
      <c r="A2823">
        <v>2820</v>
      </c>
      <c r="D2823" t="e">
        <f>IF(INDEX(People[First Name],$A2823)="","",
CONCATENATE("  - &amp;PersonID",TEXT($A2823,"0000"),
" {","PersonFirstName:  ",CHAR(34),INDEX(People[First Name],$A2823),CHAR(34),
", PersonMiddleName:  ",CHAR(34),INDEX(People[Middle Name],$A2823),CHAR(34),
", PersonLastName:  ",CHAR(34),INDEX(People[Last Name],$A2823),CHAR(34),"}"))</f>
        <v>#REF!</v>
      </c>
      <c r="E2823" t="e">
        <f>IF(INDEX(Organizations[Organization Type '[CV']],$A2823)="","",
CONCATENATE("  - &amp;OrganizationID",TEXT($A2823,"0000"),
" {","OrganizationTypeCV:  ",CHAR(34),INDEX(Organizations[Organization Type '[CV']],$A2823),CHAR(34),
", OrganizationCode:  ",CHAR(34),INDEX(Organizations[Organization Code],$A2823),CHAR(34),
", OrganizationName:  ",CHAR(34),INDEX(Organizations[Organization Name],$A2823),CHAR(34),
", OrganizationDescription:  ",CHAR(34),INDEX(Organizations[Organization Description],$A2823),CHAR(34),
", OrganizationLink:  ",CHAR(34),INDEX(Organizations[Organization Link],$A2823),CHAR(34),"}"))</f>
        <v>#REF!</v>
      </c>
      <c r="F2823" t="e">
        <f>IF(INDEX(People[First Name],$A2823)="","",
CONCATENATE("  - &amp;AffiliationID",TEXT($A2823,"0000"),
" {PersonID: *PersonID",TEXT($A2823,"0000"),
", OrganizationID: *OrganizationID",TEXT(MATCH(INDEX(People[Organization Name],$A2823),Organizations[Organization Name],0),"0000"),
", IsPrimaryOrganizationContact: , AffiliationStartDate: , AffiliationEndDate: , PrimaryPhone: ",
", PrimaryEmail: ",CHAR(34),INDEX(People[Primary Email],$A2823),CHAR(34),
", PrimaryAddress: ",CHAR(34),INDEX(People[Primary Address],$A2823),CHAR(34),
", PersonLink: }"))</f>
        <v>#REF!</v>
      </c>
      <c r="H2823" t="e">
        <f>IF(COUNTA(CitationInformation)=0,"",IF(INDEX(AuthorList[Author Name],$A2823)="","",
CONCATENATE("  - &amp;AuthorListID",TEXT($A2823,"0000"),
"  {CitationID: *CitationID0001",
", PersonID: *PersonID",TEXT(MATCH(INDEX(AuthorList[Author Name],$A2823),People[Full Name],0),"0000"),
", AuthorOrder: ",INDEX(AuthorList[Author Number],$A2823),"}")))</f>
        <v>#REF!</v>
      </c>
      <c r="K2823" t="e">
        <f>IF(INDEX(SamplingFeatures[Feature Code],$A2823)="","",
CONCATENATE("  - &amp;SamplingFeatureID",TEXT($A2823,"0000"),
" {","SamplingFeatureUUID:  ",CHAR(34),INDEX(SamplingFeatures[Sampling Feature UUID],$A2823),CHAR(34),
", SamplingFeatureTypeCV:  ",CHAR(34),INDEX(SamplingFeatures[Sampling Feature Type],$A2823),CHAR(34),
", SamplingFeatureCode:  ",CHAR(34),INDEX(SamplingFeatures[Feature Code],$A2823),CHAR(34),
", SamplingFeatureName:  ",CHAR(34),INDEX(SamplingFeatures[Feature Name],$A2823),CHAR(34),
", SamplingFeatureDescription:  ",CHAR(34),INDEX(SamplingFeatures[Feature Description],$A2823),CHAR(34),
", SamplingFeatureGeotypeCV:  ",CHAR(34),INDEX(SamplingFeatures[Feature Geo Type],$A2823),CHAR(34),
", FeatureGeometry:  ",CHAR(34),INDEX(SamplingFeatures[Feature Geometry],$A2823),CHAR(34),
", Elevation_m:  ",CHAR(34),INDEX(SamplingFeatures[Elevation_m],$A2823),CHAR(34),
", ElevationDatumCV:  ",CHAR(34),ElevationDatum,CHAR(34),"}"))</f>
        <v>#REF!</v>
      </c>
      <c r="L2823" t="e">
        <f>IF(INDEX(SamplingFeatures[Sampling Feature Type],$A2823)&lt;&gt;"Site","",
CONCATENATE("  - &amp;SiteID",TEXT(SUMPRODUCT(--($L$3:$L2822&lt;&gt;"")),"0000"),
" {","SamplingFeatureID:  *SamplingFeatureID",TEXT($A2823,"0000"),
", SiteTypeCV:  ",CHAR(34),INDEX(Sites[Site Type],$A2823),CHAR(34),
", Latitude:  ",INDEX(Sites[Latitude],$A2823),
", Longitude:  ",INDEX(Sites[Longitude],$A2823),
", SRSName:  ",CHAR(34),LatLonDatum,CHAR(34),"}"))</f>
        <v>#REF!</v>
      </c>
      <c r="M2823" t="e">
        <f>IF(INDEX(SamplingFeatures[Sampling Feature Type],$A2823)&lt;&gt;"Specimen","",
CONCATENATE("  - &amp;SpecimenID",TEXT(SUMPRODUCT(--($M$3:$M2822&lt;&gt;"")),"0000"),
" {","SamplingFeatureID:  *SamplingFeatureID",TEXT($A2823,"0000"),
", SpecimenTypeCV:  ",CHAR(34),INDEX(Specimens[Specimen Type],$A2823),CHAR(34),
", SpecimenMediumCV:  ",INDEX(Specimens[Specimen Medium],$A2823),
", IsFieldSpecimen:  ",CHAR(34),INDEX(Specimens[Is Field Specimen?],$A2823),CHAR(34),"}"))</f>
        <v>#REF!</v>
      </c>
      <c r="N2823" t="e">
        <f>IF(COUNTA(SpatialOffsets[])=0,"", IF(INDEX(SpatialOffsets[Spatial Offset Type],$A2823)="","",
CONCATENATE("  - &amp;SpatialOffsetID",TEXT($A2823,"0000"),
" {","SpatialOffsetTypeCV:  ",CHAR(34),INDEX(SpatialOffsets[Spatial Offset Type],$A2823),CHAR(34),
", Offset1Value:  ",INDEX(SpatialOffsets[Offset 1 Value],$A2823),
", Offset1UnitID:  ",CHAR(34),INDEX(SpatialOffsets[Offset 1 Unit],$A2823),CHAR(34),
", Offset2Value:  ",INDEX(SpatialOffsets[Offset 2 Value],$A2823),
", Offset2UnitID:  ",CHAR(34),INDEX(SpatialOffsets[Offset 2 Unit],$A2823),CHAR(34),
", Offset3Value:  ",INDEX(SpatialOffsets[Offset 3 Value],$A2823),
", Offset3UnitID:  ",CHAR(34),INDEX(SpatialOffsets[Offset 3 Unit],$A2823),CHAR(34),,"}")))</f>
        <v>#REF!</v>
      </c>
      <c r="O2823" t="e">
        <f>IF(COUNTA(RelatedFeatures[])=0,"", IF(INDEX(RelatedFeatures[First Sampling Feature Code],$A2823)="","",
CONCATENATE("  - &amp;RelationID",TEXT($A2823,"0000"),
" {","SamplingFeatureID:  *SamplingFeatureID",TEXT(MATCH(INDEX(RelatedFeatures[First Sampling Feature Code],$A2823),SamplingFeatures[Feature Code],0),"0000"),
", RelationshipTypeCV:  ",CHAR(34),INDEX(RelatedFeatures[Relationship Type],$A2823),CHAR(34),
", RelatedFeatureID: *SamplingFeatureID",TEXT(MATCH(INDEX(RelatedFeatures[Second Sampling Feature Code],$A2823),SamplingFeatures[Feature Code],0),"0000"),
", SpatialOffsetID:  ",IF(INDEX(RelatedFeatures[Offset Number],$A2823)="","",CONCATENATE("*SpatialOffsetID",TEXT(INDEX(RelatedFeatures[Offset Number],$A2823),"0000"))),"}")))</f>
        <v>#REF!</v>
      </c>
      <c r="P2823" t="e">
        <f>IF(INDEX(Methods[Method Type],$A2823)="","",
CONCATENATE("  - &amp;MethodID",TEXT($A2823,"0000"),
" {","MethodTypeCV:  ",CHAR(34),INDEX(Methods[Method Type],$A2823),CHAR(34),
", MethodCode:  ",CHAR(34),INDEX(Methods[Method Code],$A2823),CHAR(34),
", MethodName:  ",CHAR(34),INDEX(Methods[Method Name],$A2823),CHAR(34),
", MethodDescription:  ",CHAR(34),INDEX(Methods[Method Description],$A2823),CHAR(34),
", MethodLink:  ",CHAR(34),INDEX(Methods[Method Link],$A2823),CHAR(34),
", OrganizationID: *OrganizationID",TEXT(MATCH(INDEX(Methods[Organization Name],$A2823),Organizations[Organization Name],0),"0000"),"}"))</f>
        <v>#REF!</v>
      </c>
      <c r="Q2823" t="e">
        <f>IF(INDEX(Variables[Variable Type],$A2823)="","",
CONCATENATE("  - &amp;VariableID",TEXT($A2823,"0000"),
" {","VariableTypeCV:  ",CHAR(34),INDEX(Variables[Variable Type],$A2823),CHAR(34),
", VariableCode:  ",CHAR(34),INDEX(Variables[Variable Code],$A2823),CHAR(34),
", VariableNameCV:  ",CHAR(34),INDEX(Variables[Variable Name],$A2823),CHAR(34),
", VariableDefinition:  ",CHAR(34),INDEX(Variables[Variable Definition],$A2823),CHAR(34),
", SpecciationCV:  ",CHAR(34),INDEX(Variables[Speciation],$A2823),CHAR(34),
", NoDataValue:  ",CHAR(34),INDEX(Variables[No Data Value],$A2823),CHAR(34),"}"))</f>
        <v>#REF!</v>
      </c>
    </row>
    <row r="2824" spans="1:17" x14ac:dyDescent="0.25">
      <c r="A2824">
        <v>2821</v>
      </c>
      <c r="D2824" t="e">
        <f>IF(INDEX(People[First Name],$A2824)="","",
CONCATENATE("  - &amp;PersonID",TEXT($A2824,"0000"),
" {","PersonFirstName:  ",CHAR(34),INDEX(People[First Name],$A2824),CHAR(34),
", PersonMiddleName:  ",CHAR(34),INDEX(People[Middle Name],$A2824),CHAR(34),
", PersonLastName:  ",CHAR(34),INDEX(People[Last Name],$A2824),CHAR(34),"}"))</f>
        <v>#REF!</v>
      </c>
      <c r="E2824" t="e">
        <f>IF(INDEX(Organizations[Organization Type '[CV']],$A2824)="","",
CONCATENATE("  - &amp;OrganizationID",TEXT($A2824,"0000"),
" {","OrganizationTypeCV:  ",CHAR(34),INDEX(Organizations[Organization Type '[CV']],$A2824),CHAR(34),
", OrganizationCode:  ",CHAR(34),INDEX(Organizations[Organization Code],$A2824),CHAR(34),
", OrganizationName:  ",CHAR(34),INDEX(Organizations[Organization Name],$A2824),CHAR(34),
", OrganizationDescription:  ",CHAR(34),INDEX(Organizations[Organization Description],$A2824),CHAR(34),
", OrganizationLink:  ",CHAR(34),INDEX(Organizations[Organization Link],$A2824),CHAR(34),"}"))</f>
        <v>#REF!</v>
      </c>
      <c r="F2824" t="e">
        <f>IF(INDEX(People[First Name],$A2824)="","",
CONCATENATE("  - &amp;AffiliationID",TEXT($A2824,"0000"),
" {PersonID: *PersonID",TEXT($A2824,"0000"),
", OrganizationID: *OrganizationID",TEXT(MATCH(INDEX(People[Organization Name],$A2824),Organizations[Organization Name],0),"0000"),
", IsPrimaryOrganizationContact: , AffiliationStartDate: , AffiliationEndDate: , PrimaryPhone: ",
", PrimaryEmail: ",CHAR(34),INDEX(People[Primary Email],$A2824),CHAR(34),
", PrimaryAddress: ",CHAR(34),INDEX(People[Primary Address],$A2824),CHAR(34),
", PersonLink: }"))</f>
        <v>#REF!</v>
      </c>
      <c r="H2824" t="e">
        <f>IF(COUNTA(CitationInformation)=0,"",IF(INDEX(AuthorList[Author Name],$A2824)="","",
CONCATENATE("  - &amp;AuthorListID",TEXT($A2824,"0000"),
"  {CitationID: *CitationID0001",
", PersonID: *PersonID",TEXT(MATCH(INDEX(AuthorList[Author Name],$A2824),People[Full Name],0),"0000"),
", AuthorOrder: ",INDEX(AuthorList[Author Number],$A2824),"}")))</f>
        <v>#REF!</v>
      </c>
      <c r="K2824" t="e">
        <f>IF(INDEX(SamplingFeatures[Feature Code],$A2824)="","",
CONCATENATE("  - &amp;SamplingFeatureID",TEXT($A2824,"0000"),
" {","SamplingFeatureUUID:  ",CHAR(34),INDEX(SamplingFeatures[Sampling Feature UUID],$A2824),CHAR(34),
", SamplingFeatureTypeCV:  ",CHAR(34),INDEX(SamplingFeatures[Sampling Feature Type],$A2824),CHAR(34),
", SamplingFeatureCode:  ",CHAR(34),INDEX(SamplingFeatures[Feature Code],$A2824),CHAR(34),
", SamplingFeatureName:  ",CHAR(34),INDEX(SamplingFeatures[Feature Name],$A2824),CHAR(34),
", SamplingFeatureDescription:  ",CHAR(34),INDEX(SamplingFeatures[Feature Description],$A2824),CHAR(34),
", SamplingFeatureGeotypeCV:  ",CHAR(34),INDEX(SamplingFeatures[Feature Geo Type],$A2824),CHAR(34),
", FeatureGeometry:  ",CHAR(34),INDEX(SamplingFeatures[Feature Geometry],$A2824),CHAR(34),
", Elevation_m:  ",CHAR(34),INDEX(SamplingFeatures[Elevation_m],$A2824),CHAR(34),
", ElevationDatumCV:  ",CHAR(34),ElevationDatum,CHAR(34),"}"))</f>
        <v>#REF!</v>
      </c>
      <c r="L2824" t="e">
        <f>IF(INDEX(SamplingFeatures[Sampling Feature Type],$A2824)&lt;&gt;"Site","",
CONCATENATE("  - &amp;SiteID",TEXT(SUMPRODUCT(--($L$3:$L2823&lt;&gt;"")),"0000"),
" {","SamplingFeatureID:  *SamplingFeatureID",TEXT($A2824,"0000"),
", SiteTypeCV:  ",CHAR(34),INDEX(Sites[Site Type],$A2824),CHAR(34),
", Latitude:  ",INDEX(Sites[Latitude],$A2824),
", Longitude:  ",INDEX(Sites[Longitude],$A2824),
", SRSName:  ",CHAR(34),LatLonDatum,CHAR(34),"}"))</f>
        <v>#REF!</v>
      </c>
      <c r="M2824" t="e">
        <f>IF(INDEX(SamplingFeatures[Sampling Feature Type],$A2824)&lt;&gt;"Specimen","",
CONCATENATE("  - &amp;SpecimenID",TEXT(SUMPRODUCT(--($M$3:$M2823&lt;&gt;"")),"0000"),
" {","SamplingFeatureID:  *SamplingFeatureID",TEXT($A2824,"0000"),
", SpecimenTypeCV:  ",CHAR(34),INDEX(Specimens[Specimen Type],$A2824),CHAR(34),
", SpecimenMediumCV:  ",INDEX(Specimens[Specimen Medium],$A2824),
", IsFieldSpecimen:  ",CHAR(34),INDEX(Specimens[Is Field Specimen?],$A2824),CHAR(34),"}"))</f>
        <v>#REF!</v>
      </c>
      <c r="N2824" t="e">
        <f>IF(COUNTA(SpatialOffsets[])=0,"", IF(INDEX(SpatialOffsets[Spatial Offset Type],$A2824)="","",
CONCATENATE("  - &amp;SpatialOffsetID",TEXT($A2824,"0000"),
" {","SpatialOffsetTypeCV:  ",CHAR(34),INDEX(SpatialOffsets[Spatial Offset Type],$A2824),CHAR(34),
", Offset1Value:  ",INDEX(SpatialOffsets[Offset 1 Value],$A2824),
", Offset1UnitID:  ",CHAR(34),INDEX(SpatialOffsets[Offset 1 Unit],$A2824),CHAR(34),
", Offset2Value:  ",INDEX(SpatialOffsets[Offset 2 Value],$A2824),
", Offset2UnitID:  ",CHAR(34),INDEX(SpatialOffsets[Offset 2 Unit],$A2824),CHAR(34),
", Offset3Value:  ",INDEX(SpatialOffsets[Offset 3 Value],$A2824),
", Offset3UnitID:  ",CHAR(34),INDEX(SpatialOffsets[Offset 3 Unit],$A2824),CHAR(34),,"}")))</f>
        <v>#REF!</v>
      </c>
      <c r="O2824" t="e">
        <f>IF(COUNTA(RelatedFeatures[])=0,"", IF(INDEX(RelatedFeatures[First Sampling Feature Code],$A2824)="","",
CONCATENATE("  - &amp;RelationID",TEXT($A2824,"0000"),
" {","SamplingFeatureID:  *SamplingFeatureID",TEXT(MATCH(INDEX(RelatedFeatures[First Sampling Feature Code],$A2824),SamplingFeatures[Feature Code],0),"0000"),
", RelationshipTypeCV:  ",CHAR(34),INDEX(RelatedFeatures[Relationship Type],$A2824),CHAR(34),
", RelatedFeatureID: *SamplingFeatureID",TEXT(MATCH(INDEX(RelatedFeatures[Second Sampling Feature Code],$A2824),SamplingFeatures[Feature Code],0),"0000"),
", SpatialOffsetID:  ",IF(INDEX(RelatedFeatures[Offset Number],$A2824)="","",CONCATENATE("*SpatialOffsetID",TEXT(INDEX(RelatedFeatures[Offset Number],$A2824),"0000"))),"}")))</f>
        <v>#REF!</v>
      </c>
      <c r="P2824" t="e">
        <f>IF(INDEX(Methods[Method Type],$A2824)="","",
CONCATENATE("  - &amp;MethodID",TEXT($A2824,"0000"),
" {","MethodTypeCV:  ",CHAR(34),INDEX(Methods[Method Type],$A2824),CHAR(34),
", MethodCode:  ",CHAR(34),INDEX(Methods[Method Code],$A2824),CHAR(34),
", MethodName:  ",CHAR(34),INDEX(Methods[Method Name],$A2824),CHAR(34),
", MethodDescription:  ",CHAR(34),INDEX(Methods[Method Description],$A2824),CHAR(34),
", MethodLink:  ",CHAR(34),INDEX(Methods[Method Link],$A2824),CHAR(34),
", OrganizationID: *OrganizationID",TEXT(MATCH(INDEX(Methods[Organization Name],$A2824),Organizations[Organization Name],0),"0000"),"}"))</f>
        <v>#REF!</v>
      </c>
      <c r="Q2824" t="e">
        <f>IF(INDEX(Variables[Variable Type],$A2824)="","",
CONCATENATE("  - &amp;VariableID",TEXT($A2824,"0000"),
" {","VariableTypeCV:  ",CHAR(34),INDEX(Variables[Variable Type],$A2824),CHAR(34),
", VariableCode:  ",CHAR(34),INDEX(Variables[Variable Code],$A2824),CHAR(34),
", VariableNameCV:  ",CHAR(34),INDEX(Variables[Variable Name],$A2824),CHAR(34),
", VariableDefinition:  ",CHAR(34),INDEX(Variables[Variable Definition],$A2824),CHAR(34),
", SpecciationCV:  ",CHAR(34),INDEX(Variables[Speciation],$A2824),CHAR(34),
", NoDataValue:  ",CHAR(34),INDEX(Variables[No Data Value],$A2824),CHAR(34),"}"))</f>
        <v>#REF!</v>
      </c>
    </row>
    <row r="2825" spans="1:17" x14ac:dyDescent="0.25">
      <c r="A2825">
        <v>2822</v>
      </c>
      <c r="D2825" t="e">
        <f>IF(INDEX(People[First Name],$A2825)="","",
CONCATENATE("  - &amp;PersonID",TEXT($A2825,"0000"),
" {","PersonFirstName:  ",CHAR(34),INDEX(People[First Name],$A2825),CHAR(34),
", PersonMiddleName:  ",CHAR(34),INDEX(People[Middle Name],$A2825),CHAR(34),
", PersonLastName:  ",CHAR(34),INDEX(People[Last Name],$A2825),CHAR(34),"}"))</f>
        <v>#REF!</v>
      </c>
      <c r="E2825" t="e">
        <f>IF(INDEX(Organizations[Organization Type '[CV']],$A2825)="","",
CONCATENATE("  - &amp;OrganizationID",TEXT($A2825,"0000"),
" {","OrganizationTypeCV:  ",CHAR(34),INDEX(Organizations[Organization Type '[CV']],$A2825),CHAR(34),
", OrganizationCode:  ",CHAR(34),INDEX(Organizations[Organization Code],$A2825),CHAR(34),
", OrganizationName:  ",CHAR(34),INDEX(Organizations[Organization Name],$A2825),CHAR(34),
", OrganizationDescription:  ",CHAR(34),INDEX(Organizations[Organization Description],$A2825),CHAR(34),
", OrganizationLink:  ",CHAR(34),INDEX(Organizations[Organization Link],$A2825),CHAR(34),"}"))</f>
        <v>#REF!</v>
      </c>
      <c r="F2825" t="e">
        <f>IF(INDEX(People[First Name],$A2825)="","",
CONCATENATE("  - &amp;AffiliationID",TEXT($A2825,"0000"),
" {PersonID: *PersonID",TEXT($A2825,"0000"),
", OrganizationID: *OrganizationID",TEXT(MATCH(INDEX(People[Organization Name],$A2825),Organizations[Organization Name],0),"0000"),
", IsPrimaryOrganizationContact: , AffiliationStartDate: , AffiliationEndDate: , PrimaryPhone: ",
", PrimaryEmail: ",CHAR(34),INDEX(People[Primary Email],$A2825),CHAR(34),
", PrimaryAddress: ",CHAR(34),INDEX(People[Primary Address],$A2825),CHAR(34),
", PersonLink: }"))</f>
        <v>#REF!</v>
      </c>
      <c r="H2825" t="e">
        <f>IF(COUNTA(CitationInformation)=0,"",IF(INDEX(AuthorList[Author Name],$A2825)="","",
CONCATENATE("  - &amp;AuthorListID",TEXT($A2825,"0000"),
"  {CitationID: *CitationID0001",
", PersonID: *PersonID",TEXT(MATCH(INDEX(AuthorList[Author Name],$A2825),People[Full Name],0),"0000"),
", AuthorOrder: ",INDEX(AuthorList[Author Number],$A2825),"}")))</f>
        <v>#REF!</v>
      </c>
      <c r="K2825" t="e">
        <f>IF(INDEX(SamplingFeatures[Feature Code],$A2825)="","",
CONCATENATE("  - &amp;SamplingFeatureID",TEXT($A2825,"0000"),
" {","SamplingFeatureUUID:  ",CHAR(34),INDEX(SamplingFeatures[Sampling Feature UUID],$A2825),CHAR(34),
", SamplingFeatureTypeCV:  ",CHAR(34),INDEX(SamplingFeatures[Sampling Feature Type],$A2825),CHAR(34),
", SamplingFeatureCode:  ",CHAR(34),INDEX(SamplingFeatures[Feature Code],$A2825),CHAR(34),
", SamplingFeatureName:  ",CHAR(34),INDEX(SamplingFeatures[Feature Name],$A2825),CHAR(34),
", SamplingFeatureDescription:  ",CHAR(34),INDEX(SamplingFeatures[Feature Description],$A2825),CHAR(34),
", SamplingFeatureGeotypeCV:  ",CHAR(34),INDEX(SamplingFeatures[Feature Geo Type],$A2825),CHAR(34),
", FeatureGeometry:  ",CHAR(34),INDEX(SamplingFeatures[Feature Geometry],$A2825),CHAR(34),
", Elevation_m:  ",CHAR(34),INDEX(SamplingFeatures[Elevation_m],$A2825),CHAR(34),
", ElevationDatumCV:  ",CHAR(34),ElevationDatum,CHAR(34),"}"))</f>
        <v>#REF!</v>
      </c>
      <c r="L2825" t="e">
        <f>IF(INDEX(SamplingFeatures[Sampling Feature Type],$A2825)&lt;&gt;"Site","",
CONCATENATE("  - &amp;SiteID",TEXT(SUMPRODUCT(--($L$3:$L2824&lt;&gt;"")),"0000"),
" {","SamplingFeatureID:  *SamplingFeatureID",TEXT($A2825,"0000"),
", SiteTypeCV:  ",CHAR(34),INDEX(Sites[Site Type],$A2825),CHAR(34),
", Latitude:  ",INDEX(Sites[Latitude],$A2825),
", Longitude:  ",INDEX(Sites[Longitude],$A2825),
", SRSName:  ",CHAR(34),LatLonDatum,CHAR(34),"}"))</f>
        <v>#REF!</v>
      </c>
      <c r="M2825" t="e">
        <f>IF(INDEX(SamplingFeatures[Sampling Feature Type],$A2825)&lt;&gt;"Specimen","",
CONCATENATE("  - &amp;SpecimenID",TEXT(SUMPRODUCT(--($M$3:$M2824&lt;&gt;"")),"0000"),
" {","SamplingFeatureID:  *SamplingFeatureID",TEXT($A2825,"0000"),
", SpecimenTypeCV:  ",CHAR(34),INDEX(Specimens[Specimen Type],$A2825),CHAR(34),
", SpecimenMediumCV:  ",INDEX(Specimens[Specimen Medium],$A2825),
", IsFieldSpecimen:  ",CHAR(34),INDEX(Specimens[Is Field Specimen?],$A2825),CHAR(34),"}"))</f>
        <v>#REF!</v>
      </c>
      <c r="N2825" t="e">
        <f>IF(COUNTA(SpatialOffsets[])=0,"", IF(INDEX(SpatialOffsets[Spatial Offset Type],$A2825)="","",
CONCATENATE("  - &amp;SpatialOffsetID",TEXT($A2825,"0000"),
" {","SpatialOffsetTypeCV:  ",CHAR(34),INDEX(SpatialOffsets[Spatial Offset Type],$A2825),CHAR(34),
", Offset1Value:  ",INDEX(SpatialOffsets[Offset 1 Value],$A2825),
", Offset1UnitID:  ",CHAR(34),INDEX(SpatialOffsets[Offset 1 Unit],$A2825),CHAR(34),
", Offset2Value:  ",INDEX(SpatialOffsets[Offset 2 Value],$A2825),
", Offset2UnitID:  ",CHAR(34),INDEX(SpatialOffsets[Offset 2 Unit],$A2825),CHAR(34),
", Offset3Value:  ",INDEX(SpatialOffsets[Offset 3 Value],$A2825),
", Offset3UnitID:  ",CHAR(34),INDEX(SpatialOffsets[Offset 3 Unit],$A2825),CHAR(34),,"}")))</f>
        <v>#REF!</v>
      </c>
      <c r="O2825" t="e">
        <f>IF(COUNTA(RelatedFeatures[])=0,"", IF(INDEX(RelatedFeatures[First Sampling Feature Code],$A2825)="","",
CONCATENATE("  - &amp;RelationID",TEXT($A2825,"0000"),
" {","SamplingFeatureID:  *SamplingFeatureID",TEXT(MATCH(INDEX(RelatedFeatures[First Sampling Feature Code],$A2825),SamplingFeatures[Feature Code],0),"0000"),
", RelationshipTypeCV:  ",CHAR(34),INDEX(RelatedFeatures[Relationship Type],$A2825),CHAR(34),
", RelatedFeatureID: *SamplingFeatureID",TEXT(MATCH(INDEX(RelatedFeatures[Second Sampling Feature Code],$A2825),SamplingFeatures[Feature Code],0),"0000"),
", SpatialOffsetID:  ",IF(INDEX(RelatedFeatures[Offset Number],$A2825)="","",CONCATENATE("*SpatialOffsetID",TEXT(INDEX(RelatedFeatures[Offset Number],$A2825),"0000"))),"}")))</f>
        <v>#REF!</v>
      </c>
      <c r="P2825" t="e">
        <f>IF(INDEX(Methods[Method Type],$A2825)="","",
CONCATENATE("  - &amp;MethodID",TEXT($A2825,"0000"),
" {","MethodTypeCV:  ",CHAR(34),INDEX(Methods[Method Type],$A2825),CHAR(34),
", MethodCode:  ",CHAR(34),INDEX(Methods[Method Code],$A2825),CHAR(34),
", MethodName:  ",CHAR(34),INDEX(Methods[Method Name],$A2825),CHAR(34),
", MethodDescription:  ",CHAR(34),INDEX(Methods[Method Description],$A2825),CHAR(34),
", MethodLink:  ",CHAR(34),INDEX(Methods[Method Link],$A2825),CHAR(34),
", OrganizationID: *OrganizationID",TEXT(MATCH(INDEX(Methods[Organization Name],$A2825),Organizations[Organization Name],0),"0000"),"}"))</f>
        <v>#REF!</v>
      </c>
      <c r="Q2825" t="e">
        <f>IF(INDEX(Variables[Variable Type],$A2825)="","",
CONCATENATE("  - &amp;VariableID",TEXT($A2825,"0000"),
" {","VariableTypeCV:  ",CHAR(34),INDEX(Variables[Variable Type],$A2825),CHAR(34),
", VariableCode:  ",CHAR(34),INDEX(Variables[Variable Code],$A2825),CHAR(34),
", VariableNameCV:  ",CHAR(34),INDEX(Variables[Variable Name],$A2825),CHAR(34),
", VariableDefinition:  ",CHAR(34),INDEX(Variables[Variable Definition],$A2825),CHAR(34),
", SpecciationCV:  ",CHAR(34),INDEX(Variables[Speciation],$A2825),CHAR(34),
", NoDataValue:  ",CHAR(34),INDEX(Variables[No Data Value],$A2825),CHAR(34),"}"))</f>
        <v>#REF!</v>
      </c>
    </row>
    <row r="2826" spans="1:17" x14ac:dyDescent="0.25">
      <c r="A2826">
        <v>2823</v>
      </c>
      <c r="D2826" t="e">
        <f>IF(INDEX(People[First Name],$A2826)="","",
CONCATENATE("  - &amp;PersonID",TEXT($A2826,"0000"),
" {","PersonFirstName:  ",CHAR(34),INDEX(People[First Name],$A2826),CHAR(34),
", PersonMiddleName:  ",CHAR(34),INDEX(People[Middle Name],$A2826),CHAR(34),
", PersonLastName:  ",CHAR(34),INDEX(People[Last Name],$A2826),CHAR(34),"}"))</f>
        <v>#REF!</v>
      </c>
      <c r="E2826" t="e">
        <f>IF(INDEX(Organizations[Organization Type '[CV']],$A2826)="","",
CONCATENATE("  - &amp;OrganizationID",TEXT($A2826,"0000"),
" {","OrganizationTypeCV:  ",CHAR(34),INDEX(Organizations[Organization Type '[CV']],$A2826),CHAR(34),
", OrganizationCode:  ",CHAR(34),INDEX(Organizations[Organization Code],$A2826),CHAR(34),
", OrganizationName:  ",CHAR(34),INDEX(Organizations[Organization Name],$A2826),CHAR(34),
", OrganizationDescription:  ",CHAR(34),INDEX(Organizations[Organization Description],$A2826),CHAR(34),
", OrganizationLink:  ",CHAR(34),INDEX(Organizations[Organization Link],$A2826),CHAR(34),"}"))</f>
        <v>#REF!</v>
      </c>
      <c r="F2826" t="e">
        <f>IF(INDEX(People[First Name],$A2826)="","",
CONCATENATE("  - &amp;AffiliationID",TEXT($A2826,"0000"),
" {PersonID: *PersonID",TEXT($A2826,"0000"),
", OrganizationID: *OrganizationID",TEXT(MATCH(INDEX(People[Organization Name],$A2826),Organizations[Organization Name],0),"0000"),
", IsPrimaryOrganizationContact: , AffiliationStartDate: , AffiliationEndDate: , PrimaryPhone: ",
", PrimaryEmail: ",CHAR(34),INDEX(People[Primary Email],$A2826),CHAR(34),
", PrimaryAddress: ",CHAR(34),INDEX(People[Primary Address],$A2826),CHAR(34),
", PersonLink: }"))</f>
        <v>#REF!</v>
      </c>
      <c r="H2826" t="e">
        <f>IF(COUNTA(CitationInformation)=0,"",IF(INDEX(AuthorList[Author Name],$A2826)="","",
CONCATENATE("  - &amp;AuthorListID",TEXT($A2826,"0000"),
"  {CitationID: *CitationID0001",
", PersonID: *PersonID",TEXT(MATCH(INDEX(AuthorList[Author Name],$A2826),People[Full Name],0),"0000"),
", AuthorOrder: ",INDEX(AuthorList[Author Number],$A2826),"}")))</f>
        <v>#REF!</v>
      </c>
      <c r="K2826" t="e">
        <f>IF(INDEX(SamplingFeatures[Feature Code],$A2826)="","",
CONCATENATE("  - &amp;SamplingFeatureID",TEXT($A2826,"0000"),
" {","SamplingFeatureUUID:  ",CHAR(34),INDEX(SamplingFeatures[Sampling Feature UUID],$A2826),CHAR(34),
", SamplingFeatureTypeCV:  ",CHAR(34),INDEX(SamplingFeatures[Sampling Feature Type],$A2826),CHAR(34),
", SamplingFeatureCode:  ",CHAR(34),INDEX(SamplingFeatures[Feature Code],$A2826),CHAR(34),
", SamplingFeatureName:  ",CHAR(34),INDEX(SamplingFeatures[Feature Name],$A2826),CHAR(34),
", SamplingFeatureDescription:  ",CHAR(34),INDEX(SamplingFeatures[Feature Description],$A2826),CHAR(34),
", SamplingFeatureGeotypeCV:  ",CHAR(34),INDEX(SamplingFeatures[Feature Geo Type],$A2826),CHAR(34),
", FeatureGeometry:  ",CHAR(34),INDEX(SamplingFeatures[Feature Geometry],$A2826),CHAR(34),
", Elevation_m:  ",CHAR(34),INDEX(SamplingFeatures[Elevation_m],$A2826),CHAR(34),
", ElevationDatumCV:  ",CHAR(34),ElevationDatum,CHAR(34),"}"))</f>
        <v>#REF!</v>
      </c>
      <c r="L2826" t="e">
        <f>IF(INDEX(SamplingFeatures[Sampling Feature Type],$A2826)&lt;&gt;"Site","",
CONCATENATE("  - &amp;SiteID",TEXT(SUMPRODUCT(--($L$3:$L2825&lt;&gt;"")),"0000"),
" {","SamplingFeatureID:  *SamplingFeatureID",TEXT($A2826,"0000"),
", SiteTypeCV:  ",CHAR(34),INDEX(Sites[Site Type],$A2826),CHAR(34),
", Latitude:  ",INDEX(Sites[Latitude],$A2826),
", Longitude:  ",INDEX(Sites[Longitude],$A2826),
", SRSName:  ",CHAR(34),LatLonDatum,CHAR(34),"}"))</f>
        <v>#REF!</v>
      </c>
      <c r="M2826" t="e">
        <f>IF(INDEX(SamplingFeatures[Sampling Feature Type],$A2826)&lt;&gt;"Specimen","",
CONCATENATE("  - &amp;SpecimenID",TEXT(SUMPRODUCT(--($M$3:$M2825&lt;&gt;"")),"0000"),
" {","SamplingFeatureID:  *SamplingFeatureID",TEXT($A2826,"0000"),
", SpecimenTypeCV:  ",CHAR(34),INDEX(Specimens[Specimen Type],$A2826),CHAR(34),
", SpecimenMediumCV:  ",INDEX(Specimens[Specimen Medium],$A2826),
", IsFieldSpecimen:  ",CHAR(34),INDEX(Specimens[Is Field Specimen?],$A2826),CHAR(34),"}"))</f>
        <v>#REF!</v>
      </c>
      <c r="N2826" t="e">
        <f>IF(COUNTA(SpatialOffsets[])=0,"", IF(INDEX(SpatialOffsets[Spatial Offset Type],$A2826)="","",
CONCATENATE("  - &amp;SpatialOffsetID",TEXT($A2826,"0000"),
" {","SpatialOffsetTypeCV:  ",CHAR(34),INDEX(SpatialOffsets[Spatial Offset Type],$A2826),CHAR(34),
", Offset1Value:  ",INDEX(SpatialOffsets[Offset 1 Value],$A2826),
", Offset1UnitID:  ",CHAR(34),INDEX(SpatialOffsets[Offset 1 Unit],$A2826),CHAR(34),
", Offset2Value:  ",INDEX(SpatialOffsets[Offset 2 Value],$A2826),
", Offset2UnitID:  ",CHAR(34),INDEX(SpatialOffsets[Offset 2 Unit],$A2826),CHAR(34),
", Offset3Value:  ",INDEX(SpatialOffsets[Offset 3 Value],$A2826),
", Offset3UnitID:  ",CHAR(34),INDEX(SpatialOffsets[Offset 3 Unit],$A2826),CHAR(34),,"}")))</f>
        <v>#REF!</v>
      </c>
      <c r="O2826" t="e">
        <f>IF(COUNTA(RelatedFeatures[])=0,"", IF(INDEX(RelatedFeatures[First Sampling Feature Code],$A2826)="","",
CONCATENATE("  - &amp;RelationID",TEXT($A2826,"0000"),
" {","SamplingFeatureID:  *SamplingFeatureID",TEXT(MATCH(INDEX(RelatedFeatures[First Sampling Feature Code],$A2826),SamplingFeatures[Feature Code],0),"0000"),
", RelationshipTypeCV:  ",CHAR(34),INDEX(RelatedFeatures[Relationship Type],$A2826),CHAR(34),
", RelatedFeatureID: *SamplingFeatureID",TEXT(MATCH(INDEX(RelatedFeatures[Second Sampling Feature Code],$A2826),SamplingFeatures[Feature Code],0),"0000"),
", SpatialOffsetID:  ",IF(INDEX(RelatedFeatures[Offset Number],$A2826)="","",CONCATENATE("*SpatialOffsetID",TEXT(INDEX(RelatedFeatures[Offset Number],$A2826),"0000"))),"}")))</f>
        <v>#REF!</v>
      </c>
      <c r="P2826" t="e">
        <f>IF(INDEX(Methods[Method Type],$A2826)="","",
CONCATENATE("  - &amp;MethodID",TEXT($A2826,"0000"),
" {","MethodTypeCV:  ",CHAR(34),INDEX(Methods[Method Type],$A2826),CHAR(34),
", MethodCode:  ",CHAR(34),INDEX(Methods[Method Code],$A2826),CHAR(34),
", MethodName:  ",CHAR(34),INDEX(Methods[Method Name],$A2826),CHAR(34),
", MethodDescription:  ",CHAR(34),INDEX(Methods[Method Description],$A2826),CHAR(34),
", MethodLink:  ",CHAR(34),INDEX(Methods[Method Link],$A2826),CHAR(34),
", OrganizationID: *OrganizationID",TEXT(MATCH(INDEX(Methods[Organization Name],$A2826),Organizations[Organization Name],0),"0000"),"}"))</f>
        <v>#REF!</v>
      </c>
      <c r="Q2826" t="e">
        <f>IF(INDEX(Variables[Variable Type],$A2826)="","",
CONCATENATE("  - &amp;VariableID",TEXT($A2826,"0000"),
" {","VariableTypeCV:  ",CHAR(34),INDEX(Variables[Variable Type],$A2826),CHAR(34),
", VariableCode:  ",CHAR(34),INDEX(Variables[Variable Code],$A2826),CHAR(34),
", VariableNameCV:  ",CHAR(34),INDEX(Variables[Variable Name],$A2826),CHAR(34),
", VariableDefinition:  ",CHAR(34),INDEX(Variables[Variable Definition],$A2826),CHAR(34),
", SpecciationCV:  ",CHAR(34),INDEX(Variables[Speciation],$A2826),CHAR(34),
", NoDataValue:  ",CHAR(34),INDEX(Variables[No Data Value],$A2826),CHAR(34),"}"))</f>
        <v>#REF!</v>
      </c>
    </row>
    <row r="2827" spans="1:17" x14ac:dyDescent="0.25">
      <c r="A2827">
        <v>2824</v>
      </c>
      <c r="D2827" t="e">
        <f>IF(INDEX(People[First Name],$A2827)="","",
CONCATENATE("  - &amp;PersonID",TEXT($A2827,"0000"),
" {","PersonFirstName:  ",CHAR(34),INDEX(People[First Name],$A2827),CHAR(34),
", PersonMiddleName:  ",CHAR(34),INDEX(People[Middle Name],$A2827),CHAR(34),
", PersonLastName:  ",CHAR(34),INDEX(People[Last Name],$A2827),CHAR(34),"}"))</f>
        <v>#REF!</v>
      </c>
      <c r="E2827" t="e">
        <f>IF(INDEX(Organizations[Organization Type '[CV']],$A2827)="","",
CONCATENATE("  - &amp;OrganizationID",TEXT($A2827,"0000"),
" {","OrganizationTypeCV:  ",CHAR(34),INDEX(Organizations[Organization Type '[CV']],$A2827),CHAR(34),
", OrganizationCode:  ",CHAR(34),INDEX(Organizations[Organization Code],$A2827),CHAR(34),
", OrganizationName:  ",CHAR(34),INDEX(Organizations[Organization Name],$A2827),CHAR(34),
", OrganizationDescription:  ",CHAR(34),INDEX(Organizations[Organization Description],$A2827),CHAR(34),
", OrganizationLink:  ",CHAR(34),INDEX(Organizations[Organization Link],$A2827),CHAR(34),"}"))</f>
        <v>#REF!</v>
      </c>
      <c r="F2827" t="e">
        <f>IF(INDEX(People[First Name],$A2827)="","",
CONCATENATE("  - &amp;AffiliationID",TEXT($A2827,"0000"),
" {PersonID: *PersonID",TEXT($A2827,"0000"),
", OrganizationID: *OrganizationID",TEXT(MATCH(INDEX(People[Organization Name],$A2827),Organizations[Organization Name],0),"0000"),
", IsPrimaryOrganizationContact: , AffiliationStartDate: , AffiliationEndDate: , PrimaryPhone: ",
", PrimaryEmail: ",CHAR(34),INDEX(People[Primary Email],$A2827),CHAR(34),
", PrimaryAddress: ",CHAR(34),INDEX(People[Primary Address],$A2827),CHAR(34),
", PersonLink: }"))</f>
        <v>#REF!</v>
      </c>
      <c r="H2827" t="e">
        <f>IF(COUNTA(CitationInformation)=0,"",IF(INDEX(AuthorList[Author Name],$A2827)="","",
CONCATENATE("  - &amp;AuthorListID",TEXT($A2827,"0000"),
"  {CitationID: *CitationID0001",
", PersonID: *PersonID",TEXT(MATCH(INDEX(AuthorList[Author Name],$A2827),People[Full Name],0),"0000"),
", AuthorOrder: ",INDEX(AuthorList[Author Number],$A2827),"}")))</f>
        <v>#REF!</v>
      </c>
      <c r="K2827" t="e">
        <f>IF(INDEX(SamplingFeatures[Feature Code],$A2827)="","",
CONCATENATE("  - &amp;SamplingFeatureID",TEXT($A2827,"0000"),
" {","SamplingFeatureUUID:  ",CHAR(34),INDEX(SamplingFeatures[Sampling Feature UUID],$A2827),CHAR(34),
", SamplingFeatureTypeCV:  ",CHAR(34),INDEX(SamplingFeatures[Sampling Feature Type],$A2827),CHAR(34),
", SamplingFeatureCode:  ",CHAR(34),INDEX(SamplingFeatures[Feature Code],$A2827),CHAR(34),
", SamplingFeatureName:  ",CHAR(34),INDEX(SamplingFeatures[Feature Name],$A2827),CHAR(34),
", SamplingFeatureDescription:  ",CHAR(34),INDEX(SamplingFeatures[Feature Description],$A2827),CHAR(34),
", SamplingFeatureGeotypeCV:  ",CHAR(34),INDEX(SamplingFeatures[Feature Geo Type],$A2827),CHAR(34),
", FeatureGeometry:  ",CHAR(34),INDEX(SamplingFeatures[Feature Geometry],$A2827),CHAR(34),
", Elevation_m:  ",CHAR(34),INDEX(SamplingFeatures[Elevation_m],$A2827),CHAR(34),
", ElevationDatumCV:  ",CHAR(34),ElevationDatum,CHAR(34),"}"))</f>
        <v>#REF!</v>
      </c>
      <c r="L2827" t="e">
        <f>IF(INDEX(SamplingFeatures[Sampling Feature Type],$A2827)&lt;&gt;"Site","",
CONCATENATE("  - &amp;SiteID",TEXT(SUMPRODUCT(--($L$3:$L2826&lt;&gt;"")),"0000"),
" {","SamplingFeatureID:  *SamplingFeatureID",TEXT($A2827,"0000"),
", SiteTypeCV:  ",CHAR(34),INDEX(Sites[Site Type],$A2827),CHAR(34),
", Latitude:  ",INDEX(Sites[Latitude],$A2827),
", Longitude:  ",INDEX(Sites[Longitude],$A2827),
", SRSName:  ",CHAR(34),LatLonDatum,CHAR(34),"}"))</f>
        <v>#REF!</v>
      </c>
      <c r="M2827" t="e">
        <f>IF(INDEX(SamplingFeatures[Sampling Feature Type],$A2827)&lt;&gt;"Specimen","",
CONCATENATE("  - &amp;SpecimenID",TEXT(SUMPRODUCT(--($M$3:$M2826&lt;&gt;"")),"0000"),
" {","SamplingFeatureID:  *SamplingFeatureID",TEXT($A2827,"0000"),
", SpecimenTypeCV:  ",CHAR(34),INDEX(Specimens[Specimen Type],$A2827),CHAR(34),
", SpecimenMediumCV:  ",INDEX(Specimens[Specimen Medium],$A2827),
", IsFieldSpecimen:  ",CHAR(34),INDEX(Specimens[Is Field Specimen?],$A2827),CHAR(34),"}"))</f>
        <v>#REF!</v>
      </c>
      <c r="N2827" t="e">
        <f>IF(COUNTA(SpatialOffsets[])=0,"", IF(INDEX(SpatialOffsets[Spatial Offset Type],$A2827)="","",
CONCATENATE("  - &amp;SpatialOffsetID",TEXT($A2827,"0000"),
" {","SpatialOffsetTypeCV:  ",CHAR(34),INDEX(SpatialOffsets[Spatial Offset Type],$A2827),CHAR(34),
", Offset1Value:  ",INDEX(SpatialOffsets[Offset 1 Value],$A2827),
", Offset1UnitID:  ",CHAR(34),INDEX(SpatialOffsets[Offset 1 Unit],$A2827),CHAR(34),
", Offset2Value:  ",INDEX(SpatialOffsets[Offset 2 Value],$A2827),
", Offset2UnitID:  ",CHAR(34),INDEX(SpatialOffsets[Offset 2 Unit],$A2827),CHAR(34),
", Offset3Value:  ",INDEX(SpatialOffsets[Offset 3 Value],$A2827),
", Offset3UnitID:  ",CHAR(34),INDEX(SpatialOffsets[Offset 3 Unit],$A2827),CHAR(34),,"}")))</f>
        <v>#REF!</v>
      </c>
      <c r="O2827" t="e">
        <f>IF(COUNTA(RelatedFeatures[])=0,"", IF(INDEX(RelatedFeatures[First Sampling Feature Code],$A2827)="","",
CONCATENATE("  - &amp;RelationID",TEXT($A2827,"0000"),
" {","SamplingFeatureID:  *SamplingFeatureID",TEXT(MATCH(INDEX(RelatedFeatures[First Sampling Feature Code],$A2827),SamplingFeatures[Feature Code],0),"0000"),
", RelationshipTypeCV:  ",CHAR(34),INDEX(RelatedFeatures[Relationship Type],$A2827),CHAR(34),
", RelatedFeatureID: *SamplingFeatureID",TEXT(MATCH(INDEX(RelatedFeatures[Second Sampling Feature Code],$A2827),SamplingFeatures[Feature Code],0),"0000"),
", SpatialOffsetID:  ",IF(INDEX(RelatedFeatures[Offset Number],$A2827)="","",CONCATENATE("*SpatialOffsetID",TEXT(INDEX(RelatedFeatures[Offset Number],$A2827),"0000"))),"}")))</f>
        <v>#REF!</v>
      </c>
      <c r="P2827" t="e">
        <f>IF(INDEX(Methods[Method Type],$A2827)="","",
CONCATENATE("  - &amp;MethodID",TEXT($A2827,"0000"),
" {","MethodTypeCV:  ",CHAR(34),INDEX(Methods[Method Type],$A2827),CHAR(34),
", MethodCode:  ",CHAR(34),INDEX(Methods[Method Code],$A2827),CHAR(34),
", MethodName:  ",CHAR(34),INDEX(Methods[Method Name],$A2827),CHAR(34),
", MethodDescription:  ",CHAR(34),INDEX(Methods[Method Description],$A2827),CHAR(34),
", MethodLink:  ",CHAR(34),INDEX(Methods[Method Link],$A2827),CHAR(34),
", OrganizationID: *OrganizationID",TEXT(MATCH(INDEX(Methods[Organization Name],$A2827),Organizations[Organization Name],0),"0000"),"}"))</f>
        <v>#REF!</v>
      </c>
      <c r="Q2827" t="e">
        <f>IF(INDEX(Variables[Variable Type],$A2827)="","",
CONCATENATE("  - &amp;VariableID",TEXT($A2827,"0000"),
" {","VariableTypeCV:  ",CHAR(34),INDEX(Variables[Variable Type],$A2827),CHAR(34),
", VariableCode:  ",CHAR(34),INDEX(Variables[Variable Code],$A2827),CHAR(34),
", VariableNameCV:  ",CHAR(34),INDEX(Variables[Variable Name],$A2827),CHAR(34),
", VariableDefinition:  ",CHAR(34),INDEX(Variables[Variable Definition],$A2827),CHAR(34),
", SpecciationCV:  ",CHAR(34),INDEX(Variables[Speciation],$A2827),CHAR(34),
", NoDataValue:  ",CHAR(34),INDEX(Variables[No Data Value],$A2827),CHAR(34),"}"))</f>
        <v>#REF!</v>
      </c>
    </row>
    <row r="2828" spans="1:17" x14ac:dyDescent="0.25">
      <c r="A2828">
        <v>2825</v>
      </c>
      <c r="D2828" t="e">
        <f>IF(INDEX(People[First Name],$A2828)="","",
CONCATENATE("  - &amp;PersonID",TEXT($A2828,"0000"),
" {","PersonFirstName:  ",CHAR(34),INDEX(People[First Name],$A2828),CHAR(34),
", PersonMiddleName:  ",CHAR(34),INDEX(People[Middle Name],$A2828),CHAR(34),
", PersonLastName:  ",CHAR(34),INDEX(People[Last Name],$A2828),CHAR(34),"}"))</f>
        <v>#REF!</v>
      </c>
      <c r="E2828" t="e">
        <f>IF(INDEX(Organizations[Organization Type '[CV']],$A2828)="","",
CONCATENATE("  - &amp;OrganizationID",TEXT($A2828,"0000"),
" {","OrganizationTypeCV:  ",CHAR(34),INDEX(Organizations[Organization Type '[CV']],$A2828),CHAR(34),
", OrganizationCode:  ",CHAR(34),INDEX(Organizations[Organization Code],$A2828),CHAR(34),
", OrganizationName:  ",CHAR(34),INDEX(Organizations[Organization Name],$A2828),CHAR(34),
", OrganizationDescription:  ",CHAR(34),INDEX(Organizations[Organization Description],$A2828),CHAR(34),
", OrganizationLink:  ",CHAR(34),INDEX(Organizations[Organization Link],$A2828),CHAR(34),"}"))</f>
        <v>#REF!</v>
      </c>
      <c r="F2828" t="e">
        <f>IF(INDEX(People[First Name],$A2828)="","",
CONCATENATE("  - &amp;AffiliationID",TEXT($A2828,"0000"),
" {PersonID: *PersonID",TEXT($A2828,"0000"),
", OrganizationID: *OrganizationID",TEXT(MATCH(INDEX(People[Organization Name],$A2828),Organizations[Organization Name],0),"0000"),
", IsPrimaryOrganizationContact: , AffiliationStartDate: , AffiliationEndDate: , PrimaryPhone: ",
", PrimaryEmail: ",CHAR(34),INDEX(People[Primary Email],$A2828),CHAR(34),
", PrimaryAddress: ",CHAR(34),INDEX(People[Primary Address],$A2828),CHAR(34),
", PersonLink: }"))</f>
        <v>#REF!</v>
      </c>
      <c r="H2828" t="e">
        <f>IF(COUNTA(CitationInformation)=0,"",IF(INDEX(AuthorList[Author Name],$A2828)="","",
CONCATENATE("  - &amp;AuthorListID",TEXT($A2828,"0000"),
"  {CitationID: *CitationID0001",
", PersonID: *PersonID",TEXT(MATCH(INDEX(AuthorList[Author Name],$A2828),People[Full Name],0),"0000"),
", AuthorOrder: ",INDEX(AuthorList[Author Number],$A2828),"}")))</f>
        <v>#REF!</v>
      </c>
      <c r="K2828" t="e">
        <f>IF(INDEX(SamplingFeatures[Feature Code],$A2828)="","",
CONCATENATE("  - &amp;SamplingFeatureID",TEXT($A2828,"0000"),
" {","SamplingFeatureUUID:  ",CHAR(34),INDEX(SamplingFeatures[Sampling Feature UUID],$A2828),CHAR(34),
", SamplingFeatureTypeCV:  ",CHAR(34),INDEX(SamplingFeatures[Sampling Feature Type],$A2828),CHAR(34),
", SamplingFeatureCode:  ",CHAR(34),INDEX(SamplingFeatures[Feature Code],$A2828),CHAR(34),
", SamplingFeatureName:  ",CHAR(34),INDEX(SamplingFeatures[Feature Name],$A2828),CHAR(34),
", SamplingFeatureDescription:  ",CHAR(34),INDEX(SamplingFeatures[Feature Description],$A2828),CHAR(34),
", SamplingFeatureGeotypeCV:  ",CHAR(34),INDEX(SamplingFeatures[Feature Geo Type],$A2828),CHAR(34),
", FeatureGeometry:  ",CHAR(34),INDEX(SamplingFeatures[Feature Geometry],$A2828),CHAR(34),
", Elevation_m:  ",CHAR(34),INDEX(SamplingFeatures[Elevation_m],$A2828),CHAR(34),
", ElevationDatumCV:  ",CHAR(34),ElevationDatum,CHAR(34),"}"))</f>
        <v>#REF!</v>
      </c>
      <c r="L2828" t="e">
        <f>IF(INDEX(SamplingFeatures[Sampling Feature Type],$A2828)&lt;&gt;"Site","",
CONCATENATE("  - &amp;SiteID",TEXT(SUMPRODUCT(--($L$3:$L2827&lt;&gt;"")),"0000"),
" {","SamplingFeatureID:  *SamplingFeatureID",TEXT($A2828,"0000"),
", SiteTypeCV:  ",CHAR(34),INDEX(Sites[Site Type],$A2828),CHAR(34),
", Latitude:  ",INDEX(Sites[Latitude],$A2828),
", Longitude:  ",INDEX(Sites[Longitude],$A2828),
", SRSName:  ",CHAR(34),LatLonDatum,CHAR(34),"}"))</f>
        <v>#REF!</v>
      </c>
      <c r="M2828" t="e">
        <f>IF(INDEX(SamplingFeatures[Sampling Feature Type],$A2828)&lt;&gt;"Specimen","",
CONCATENATE("  - &amp;SpecimenID",TEXT(SUMPRODUCT(--($M$3:$M2827&lt;&gt;"")),"0000"),
" {","SamplingFeatureID:  *SamplingFeatureID",TEXT($A2828,"0000"),
", SpecimenTypeCV:  ",CHAR(34),INDEX(Specimens[Specimen Type],$A2828),CHAR(34),
", SpecimenMediumCV:  ",INDEX(Specimens[Specimen Medium],$A2828),
", IsFieldSpecimen:  ",CHAR(34),INDEX(Specimens[Is Field Specimen?],$A2828),CHAR(34),"}"))</f>
        <v>#REF!</v>
      </c>
      <c r="N2828" t="e">
        <f>IF(COUNTA(SpatialOffsets[])=0,"", IF(INDEX(SpatialOffsets[Spatial Offset Type],$A2828)="","",
CONCATENATE("  - &amp;SpatialOffsetID",TEXT($A2828,"0000"),
" {","SpatialOffsetTypeCV:  ",CHAR(34),INDEX(SpatialOffsets[Spatial Offset Type],$A2828),CHAR(34),
", Offset1Value:  ",INDEX(SpatialOffsets[Offset 1 Value],$A2828),
", Offset1UnitID:  ",CHAR(34),INDEX(SpatialOffsets[Offset 1 Unit],$A2828),CHAR(34),
", Offset2Value:  ",INDEX(SpatialOffsets[Offset 2 Value],$A2828),
", Offset2UnitID:  ",CHAR(34),INDEX(SpatialOffsets[Offset 2 Unit],$A2828),CHAR(34),
", Offset3Value:  ",INDEX(SpatialOffsets[Offset 3 Value],$A2828),
", Offset3UnitID:  ",CHAR(34),INDEX(SpatialOffsets[Offset 3 Unit],$A2828),CHAR(34),,"}")))</f>
        <v>#REF!</v>
      </c>
      <c r="O2828" t="e">
        <f>IF(COUNTA(RelatedFeatures[])=0,"", IF(INDEX(RelatedFeatures[First Sampling Feature Code],$A2828)="","",
CONCATENATE("  - &amp;RelationID",TEXT($A2828,"0000"),
" {","SamplingFeatureID:  *SamplingFeatureID",TEXT(MATCH(INDEX(RelatedFeatures[First Sampling Feature Code],$A2828),SamplingFeatures[Feature Code],0),"0000"),
", RelationshipTypeCV:  ",CHAR(34),INDEX(RelatedFeatures[Relationship Type],$A2828),CHAR(34),
", RelatedFeatureID: *SamplingFeatureID",TEXT(MATCH(INDEX(RelatedFeatures[Second Sampling Feature Code],$A2828),SamplingFeatures[Feature Code],0),"0000"),
", SpatialOffsetID:  ",IF(INDEX(RelatedFeatures[Offset Number],$A2828)="","",CONCATENATE("*SpatialOffsetID",TEXT(INDEX(RelatedFeatures[Offset Number],$A2828),"0000"))),"}")))</f>
        <v>#REF!</v>
      </c>
      <c r="P2828" t="e">
        <f>IF(INDEX(Methods[Method Type],$A2828)="","",
CONCATENATE("  - &amp;MethodID",TEXT($A2828,"0000"),
" {","MethodTypeCV:  ",CHAR(34),INDEX(Methods[Method Type],$A2828),CHAR(34),
", MethodCode:  ",CHAR(34),INDEX(Methods[Method Code],$A2828),CHAR(34),
", MethodName:  ",CHAR(34),INDEX(Methods[Method Name],$A2828),CHAR(34),
", MethodDescription:  ",CHAR(34),INDEX(Methods[Method Description],$A2828),CHAR(34),
", MethodLink:  ",CHAR(34),INDEX(Methods[Method Link],$A2828),CHAR(34),
", OrganizationID: *OrganizationID",TEXT(MATCH(INDEX(Methods[Organization Name],$A2828),Organizations[Organization Name],0),"0000"),"}"))</f>
        <v>#REF!</v>
      </c>
      <c r="Q2828" t="e">
        <f>IF(INDEX(Variables[Variable Type],$A2828)="","",
CONCATENATE("  - &amp;VariableID",TEXT($A2828,"0000"),
" {","VariableTypeCV:  ",CHAR(34),INDEX(Variables[Variable Type],$A2828),CHAR(34),
", VariableCode:  ",CHAR(34),INDEX(Variables[Variable Code],$A2828),CHAR(34),
", VariableNameCV:  ",CHAR(34),INDEX(Variables[Variable Name],$A2828),CHAR(34),
", VariableDefinition:  ",CHAR(34),INDEX(Variables[Variable Definition],$A2828),CHAR(34),
", SpecciationCV:  ",CHAR(34),INDEX(Variables[Speciation],$A2828),CHAR(34),
", NoDataValue:  ",CHAR(34),INDEX(Variables[No Data Value],$A2828),CHAR(34),"}"))</f>
        <v>#REF!</v>
      </c>
    </row>
    <row r="2829" spans="1:17" x14ac:dyDescent="0.25">
      <c r="A2829">
        <v>2826</v>
      </c>
      <c r="D2829" t="e">
        <f>IF(INDEX(People[First Name],$A2829)="","",
CONCATENATE("  - &amp;PersonID",TEXT($A2829,"0000"),
" {","PersonFirstName:  ",CHAR(34),INDEX(People[First Name],$A2829),CHAR(34),
", PersonMiddleName:  ",CHAR(34),INDEX(People[Middle Name],$A2829),CHAR(34),
", PersonLastName:  ",CHAR(34),INDEX(People[Last Name],$A2829),CHAR(34),"}"))</f>
        <v>#REF!</v>
      </c>
      <c r="E2829" t="e">
        <f>IF(INDEX(Organizations[Organization Type '[CV']],$A2829)="","",
CONCATENATE("  - &amp;OrganizationID",TEXT($A2829,"0000"),
" {","OrganizationTypeCV:  ",CHAR(34),INDEX(Organizations[Organization Type '[CV']],$A2829),CHAR(34),
", OrganizationCode:  ",CHAR(34),INDEX(Organizations[Organization Code],$A2829),CHAR(34),
", OrganizationName:  ",CHAR(34),INDEX(Organizations[Organization Name],$A2829),CHAR(34),
", OrganizationDescription:  ",CHAR(34),INDEX(Organizations[Organization Description],$A2829),CHAR(34),
", OrganizationLink:  ",CHAR(34),INDEX(Organizations[Organization Link],$A2829),CHAR(34),"}"))</f>
        <v>#REF!</v>
      </c>
      <c r="F2829" t="e">
        <f>IF(INDEX(People[First Name],$A2829)="","",
CONCATENATE("  - &amp;AffiliationID",TEXT($A2829,"0000"),
" {PersonID: *PersonID",TEXT($A2829,"0000"),
", OrganizationID: *OrganizationID",TEXT(MATCH(INDEX(People[Organization Name],$A2829),Organizations[Organization Name],0),"0000"),
", IsPrimaryOrganizationContact: , AffiliationStartDate: , AffiliationEndDate: , PrimaryPhone: ",
", PrimaryEmail: ",CHAR(34),INDEX(People[Primary Email],$A2829),CHAR(34),
", PrimaryAddress: ",CHAR(34),INDEX(People[Primary Address],$A2829),CHAR(34),
", PersonLink: }"))</f>
        <v>#REF!</v>
      </c>
      <c r="H2829" t="e">
        <f>IF(COUNTA(CitationInformation)=0,"",IF(INDEX(AuthorList[Author Name],$A2829)="","",
CONCATENATE("  - &amp;AuthorListID",TEXT($A2829,"0000"),
"  {CitationID: *CitationID0001",
", PersonID: *PersonID",TEXT(MATCH(INDEX(AuthorList[Author Name],$A2829),People[Full Name],0),"0000"),
", AuthorOrder: ",INDEX(AuthorList[Author Number],$A2829),"}")))</f>
        <v>#REF!</v>
      </c>
      <c r="K2829" t="e">
        <f>IF(INDEX(SamplingFeatures[Feature Code],$A2829)="","",
CONCATENATE("  - &amp;SamplingFeatureID",TEXT($A2829,"0000"),
" {","SamplingFeatureUUID:  ",CHAR(34),INDEX(SamplingFeatures[Sampling Feature UUID],$A2829),CHAR(34),
", SamplingFeatureTypeCV:  ",CHAR(34),INDEX(SamplingFeatures[Sampling Feature Type],$A2829),CHAR(34),
", SamplingFeatureCode:  ",CHAR(34),INDEX(SamplingFeatures[Feature Code],$A2829),CHAR(34),
", SamplingFeatureName:  ",CHAR(34),INDEX(SamplingFeatures[Feature Name],$A2829),CHAR(34),
", SamplingFeatureDescription:  ",CHAR(34),INDEX(SamplingFeatures[Feature Description],$A2829),CHAR(34),
", SamplingFeatureGeotypeCV:  ",CHAR(34),INDEX(SamplingFeatures[Feature Geo Type],$A2829),CHAR(34),
", FeatureGeometry:  ",CHAR(34),INDEX(SamplingFeatures[Feature Geometry],$A2829),CHAR(34),
", Elevation_m:  ",CHAR(34),INDEX(SamplingFeatures[Elevation_m],$A2829),CHAR(34),
", ElevationDatumCV:  ",CHAR(34),ElevationDatum,CHAR(34),"}"))</f>
        <v>#REF!</v>
      </c>
      <c r="L2829" t="e">
        <f>IF(INDEX(SamplingFeatures[Sampling Feature Type],$A2829)&lt;&gt;"Site","",
CONCATENATE("  - &amp;SiteID",TEXT(SUMPRODUCT(--($L$3:$L2828&lt;&gt;"")),"0000"),
" {","SamplingFeatureID:  *SamplingFeatureID",TEXT($A2829,"0000"),
", SiteTypeCV:  ",CHAR(34),INDEX(Sites[Site Type],$A2829),CHAR(34),
", Latitude:  ",INDEX(Sites[Latitude],$A2829),
", Longitude:  ",INDEX(Sites[Longitude],$A2829),
", SRSName:  ",CHAR(34),LatLonDatum,CHAR(34),"}"))</f>
        <v>#REF!</v>
      </c>
      <c r="M2829" t="e">
        <f>IF(INDEX(SamplingFeatures[Sampling Feature Type],$A2829)&lt;&gt;"Specimen","",
CONCATENATE("  - &amp;SpecimenID",TEXT(SUMPRODUCT(--($M$3:$M2828&lt;&gt;"")),"0000"),
" {","SamplingFeatureID:  *SamplingFeatureID",TEXT($A2829,"0000"),
", SpecimenTypeCV:  ",CHAR(34),INDEX(Specimens[Specimen Type],$A2829),CHAR(34),
", SpecimenMediumCV:  ",INDEX(Specimens[Specimen Medium],$A2829),
", IsFieldSpecimen:  ",CHAR(34),INDEX(Specimens[Is Field Specimen?],$A2829),CHAR(34),"}"))</f>
        <v>#REF!</v>
      </c>
      <c r="N2829" t="e">
        <f>IF(COUNTA(SpatialOffsets[])=0,"", IF(INDEX(SpatialOffsets[Spatial Offset Type],$A2829)="","",
CONCATENATE("  - &amp;SpatialOffsetID",TEXT($A2829,"0000"),
" {","SpatialOffsetTypeCV:  ",CHAR(34),INDEX(SpatialOffsets[Spatial Offset Type],$A2829),CHAR(34),
", Offset1Value:  ",INDEX(SpatialOffsets[Offset 1 Value],$A2829),
", Offset1UnitID:  ",CHAR(34),INDEX(SpatialOffsets[Offset 1 Unit],$A2829),CHAR(34),
", Offset2Value:  ",INDEX(SpatialOffsets[Offset 2 Value],$A2829),
", Offset2UnitID:  ",CHAR(34),INDEX(SpatialOffsets[Offset 2 Unit],$A2829),CHAR(34),
", Offset3Value:  ",INDEX(SpatialOffsets[Offset 3 Value],$A2829),
", Offset3UnitID:  ",CHAR(34),INDEX(SpatialOffsets[Offset 3 Unit],$A2829),CHAR(34),,"}")))</f>
        <v>#REF!</v>
      </c>
      <c r="O2829" t="e">
        <f>IF(COUNTA(RelatedFeatures[])=0,"", IF(INDEX(RelatedFeatures[First Sampling Feature Code],$A2829)="","",
CONCATENATE("  - &amp;RelationID",TEXT($A2829,"0000"),
" {","SamplingFeatureID:  *SamplingFeatureID",TEXT(MATCH(INDEX(RelatedFeatures[First Sampling Feature Code],$A2829),SamplingFeatures[Feature Code],0),"0000"),
", RelationshipTypeCV:  ",CHAR(34),INDEX(RelatedFeatures[Relationship Type],$A2829),CHAR(34),
", RelatedFeatureID: *SamplingFeatureID",TEXT(MATCH(INDEX(RelatedFeatures[Second Sampling Feature Code],$A2829),SamplingFeatures[Feature Code],0),"0000"),
", SpatialOffsetID:  ",IF(INDEX(RelatedFeatures[Offset Number],$A2829)="","",CONCATENATE("*SpatialOffsetID",TEXT(INDEX(RelatedFeatures[Offset Number],$A2829),"0000"))),"}")))</f>
        <v>#REF!</v>
      </c>
      <c r="P2829" t="e">
        <f>IF(INDEX(Methods[Method Type],$A2829)="","",
CONCATENATE("  - &amp;MethodID",TEXT($A2829,"0000"),
" {","MethodTypeCV:  ",CHAR(34),INDEX(Methods[Method Type],$A2829),CHAR(34),
", MethodCode:  ",CHAR(34),INDEX(Methods[Method Code],$A2829),CHAR(34),
", MethodName:  ",CHAR(34),INDEX(Methods[Method Name],$A2829),CHAR(34),
", MethodDescription:  ",CHAR(34),INDEX(Methods[Method Description],$A2829),CHAR(34),
", MethodLink:  ",CHAR(34),INDEX(Methods[Method Link],$A2829),CHAR(34),
", OrganizationID: *OrganizationID",TEXT(MATCH(INDEX(Methods[Organization Name],$A2829),Organizations[Organization Name],0),"0000"),"}"))</f>
        <v>#REF!</v>
      </c>
      <c r="Q2829" t="e">
        <f>IF(INDEX(Variables[Variable Type],$A2829)="","",
CONCATENATE("  - &amp;VariableID",TEXT($A2829,"0000"),
" {","VariableTypeCV:  ",CHAR(34),INDEX(Variables[Variable Type],$A2829),CHAR(34),
", VariableCode:  ",CHAR(34),INDEX(Variables[Variable Code],$A2829),CHAR(34),
", VariableNameCV:  ",CHAR(34),INDEX(Variables[Variable Name],$A2829),CHAR(34),
", VariableDefinition:  ",CHAR(34),INDEX(Variables[Variable Definition],$A2829),CHAR(34),
", SpecciationCV:  ",CHAR(34),INDEX(Variables[Speciation],$A2829),CHAR(34),
", NoDataValue:  ",CHAR(34),INDEX(Variables[No Data Value],$A2829),CHAR(34),"}"))</f>
        <v>#REF!</v>
      </c>
    </row>
    <row r="2830" spans="1:17" x14ac:dyDescent="0.25">
      <c r="A2830">
        <v>2827</v>
      </c>
      <c r="D2830" t="e">
        <f>IF(INDEX(People[First Name],$A2830)="","",
CONCATENATE("  - &amp;PersonID",TEXT($A2830,"0000"),
" {","PersonFirstName:  ",CHAR(34),INDEX(People[First Name],$A2830),CHAR(34),
", PersonMiddleName:  ",CHAR(34),INDEX(People[Middle Name],$A2830),CHAR(34),
", PersonLastName:  ",CHAR(34),INDEX(People[Last Name],$A2830),CHAR(34),"}"))</f>
        <v>#REF!</v>
      </c>
      <c r="E2830" t="e">
        <f>IF(INDEX(Organizations[Organization Type '[CV']],$A2830)="","",
CONCATENATE("  - &amp;OrganizationID",TEXT($A2830,"0000"),
" {","OrganizationTypeCV:  ",CHAR(34),INDEX(Organizations[Organization Type '[CV']],$A2830),CHAR(34),
", OrganizationCode:  ",CHAR(34),INDEX(Organizations[Organization Code],$A2830),CHAR(34),
", OrganizationName:  ",CHAR(34),INDEX(Organizations[Organization Name],$A2830),CHAR(34),
", OrganizationDescription:  ",CHAR(34),INDEX(Organizations[Organization Description],$A2830),CHAR(34),
", OrganizationLink:  ",CHAR(34),INDEX(Organizations[Organization Link],$A2830),CHAR(34),"}"))</f>
        <v>#REF!</v>
      </c>
      <c r="F2830" t="e">
        <f>IF(INDEX(People[First Name],$A2830)="","",
CONCATENATE("  - &amp;AffiliationID",TEXT($A2830,"0000"),
" {PersonID: *PersonID",TEXT($A2830,"0000"),
", OrganizationID: *OrganizationID",TEXT(MATCH(INDEX(People[Organization Name],$A2830),Organizations[Organization Name],0),"0000"),
", IsPrimaryOrganizationContact: , AffiliationStartDate: , AffiliationEndDate: , PrimaryPhone: ",
", PrimaryEmail: ",CHAR(34),INDEX(People[Primary Email],$A2830),CHAR(34),
", PrimaryAddress: ",CHAR(34),INDEX(People[Primary Address],$A2830),CHAR(34),
", PersonLink: }"))</f>
        <v>#REF!</v>
      </c>
      <c r="H2830" t="e">
        <f>IF(COUNTA(CitationInformation)=0,"",IF(INDEX(AuthorList[Author Name],$A2830)="","",
CONCATENATE("  - &amp;AuthorListID",TEXT($A2830,"0000"),
"  {CitationID: *CitationID0001",
", PersonID: *PersonID",TEXT(MATCH(INDEX(AuthorList[Author Name],$A2830),People[Full Name],0),"0000"),
", AuthorOrder: ",INDEX(AuthorList[Author Number],$A2830),"}")))</f>
        <v>#REF!</v>
      </c>
      <c r="K2830" t="e">
        <f>IF(INDEX(SamplingFeatures[Feature Code],$A2830)="","",
CONCATENATE("  - &amp;SamplingFeatureID",TEXT($A2830,"0000"),
" {","SamplingFeatureUUID:  ",CHAR(34),INDEX(SamplingFeatures[Sampling Feature UUID],$A2830),CHAR(34),
", SamplingFeatureTypeCV:  ",CHAR(34),INDEX(SamplingFeatures[Sampling Feature Type],$A2830),CHAR(34),
", SamplingFeatureCode:  ",CHAR(34),INDEX(SamplingFeatures[Feature Code],$A2830),CHAR(34),
", SamplingFeatureName:  ",CHAR(34),INDEX(SamplingFeatures[Feature Name],$A2830),CHAR(34),
", SamplingFeatureDescription:  ",CHAR(34),INDEX(SamplingFeatures[Feature Description],$A2830),CHAR(34),
", SamplingFeatureGeotypeCV:  ",CHAR(34),INDEX(SamplingFeatures[Feature Geo Type],$A2830),CHAR(34),
", FeatureGeometry:  ",CHAR(34),INDEX(SamplingFeatures[Feature Geometry],$A2830),CHAR(34),
", Elevation_m:  ",CHAR(34),INDEX(SamplingFeatures[Elevation_m],$A2830),CHAR(34),
", ElevationDatumCV:  ",CHAR(34),ElevationDatum,CHAR(34),"}"))</f>
        <v>#REF!</v>
      </c>
      <c r="L2830" t="e">
        <f>IF(INDEX(SamplingFeatures[Sampling Feature Type],$A2830)&lt;&gt;"Site","",
CONCATENATE("  - &amp;SiteID",TEXT(SUMPRODUCT(--($L$3:$L2829&lt;&gt;"")),"0000"),
" {","SamplingFeatureID:  *SamplingFeatureID",TEXT($A2830,"0000"),
", SiteTypeCV:  ",CHAR(34),INDEX(Sites[Site Type],$A2830),CHAR(34),
", Latitude:  ",INDEX(Sites[Latitude],$A2830),
", Longitude:  ",INDEX(Sites[Longitude],$A2830),
", SRSName:  ",CHAR(34),LatLonDatum,CHAR(34),"}"))</f>
        <v>#REF!</v>
      </c>
      <c r="M2830" t="e">
        <f>IF(INDEX(SamplingFeatures[Sampling Feature Type],$A2830)&lt;&gt;"Specimen","",
CONCATENATE("  - &amp;SpecimenID",TEXT(SUMPRODUCT(--($M$3:$M2829&lt;&gt;"")),"0000"),
" {","SamplingFeatureID:  *SamplingFeatureID",TEXT($A2830,"0000"),
", SpecimenTypeCV:  ",CHAR(34),INDEX(Specimens[Specimen Type],$A2830),CHAR(34),
", SpecimenMediumCV:  ",INDEX(Specimens[Specimen Medium],$A2830),
", IsFieldSpecimen:  ",CHAR(34),INDEX(Specimens[Is Field Specimen?],$A2830),CHAR(34),"}"))</f>
        <v>#REF!</v>
      </c>
      <c r="N2830" t="e">
        <f>IF(COUNTA(SpatialOffsets[])=0,"", IF(INDEX(SpatialOffsets[Spatial Offset Type],$A2830)="","",
CONCATENATE("  - &amp;SpatialOffsetID",TEXT($A2830,"0000"),
" {","SpatialOffsetTypeCV:  ",CHAR(34),INDEX(SpatialOffsets[Spatial Offset Type],$A2830),CHAR(34),
", Offset1Value:  ",INDEX(SpatialOffsets[Offset 1 Value],$A2830),
", Offset1UnitID:  ",CHAR(34),INDEX(SpatialOffsets[Offset 1 Unit],$A2830),CHAR(34),
", Offset2Value:  ",INDEX(SpatialOffsets[Offset 2 Value],$A2830),
", Offset2UnitID:  ",CHAR(34),INDEX(SpatialOffsets[Offset 2 Unit],$A2830),CHAR(34),
", Offset3Value:  ",INDEX(SpatialOffsets[Offset 3 Value],$A2830),
", Offset3UnitID:  ",CHAR(34),INDEX(SpatialOffsets[Offset 3 Unit],$A2830),CHAR(34),,"}")))</f>
        <v>#REF!</v>
      </c>
      <c r="O2830" t="e">
        <f>IF(COUNTA(RelatedFeatures[])=0,"", IF(INDEX(RelatedFeatures[First Sampling Feature Code],$A2830)="","",
CONCATENATE("  - &amp;RelationID",TEXT($A2830,"0000"),
" {","SamplingFeatureID:  *SamplingFeatureID",TEXT(MATCH(INDEX(RelatedFeatures[First Sampling Feature Code],$A2830),SamplingFeatures[Feature Code],0),"0000"),
", RelationshipTypeCV:  ",CHAR(34),INDEX(RelatedFeatures[Relationship Type],$A2830),CHAR(34),
", RelatedFeatureID: *SamplingFeatureID",TEXT(MATCH(INDEX(RelatedFeatures[Second Sampling Feature Code],$A2830),SamplingFeatures[Feature Code],0),"0000"),
", SpatialOffsetID:  ",IF(INDEX(RelatedFeatures[Offset Number],$A2830)="","",CONCATENATE("*SpatialOffsetID",TEXT(INDEX(RelatedFeatures[Offset Number],$A2830),"0000"))),"}")))</f>
        <v>#REF!</v>
      </c>
      <c r="P2830" t="e">
        <f>IF(INDEX(Methods[Method Type],$A2830)="","",
CONCATENATE("  - &amp;MethodID",TEXT($A2830,"0000"),
" {","MethodTypeCV:  ",CHAR(34),INDEX(Methods[Method Type],$A2830),CHAR(34),
", MethodCode:  ",CHAR(34),INDEX(Methods[Method Code],$A2830),CHAR(34),
", MethodName:  ",CHAR(34),INDEX(Methods[Method Name],$A2830),CHAR(34),
", MethodDescription:  ",CHAR(34),INDEX(Methods[Method Description],$A2830),CHAR(34),
", MethodLink:  ",CHAR(34),INDEX(Methods[Method Link],$A2830),CHAR(34),
", OrganizationID: *OrganizationID",TEXT(MATCH(INDEX(Methods[Organization Name],$A2830),Organizations[Organization Name],0),"0000"),"}"))</f>
        <v>#REF!</v>
      </c>
      <c r="Q2830" t="e">
        <f>IF(INDEX(Variables[Variable Type],$A2830)="","",
CONCATENATE("  - &amp;VariableID",TEXT($A2830,"0000"),
" {","VariableTypeCV:  ",CHAR(34),INDEX(Variables[Variable Type],$A2830),CHAR(34),
", VariableCode:  ",CHAR(34),INDEX(Variables[Variable Code],$A2830),CHAR(34),
", VariableNameCV:  ",CHAR(34),INDEX(Variables[Variable Name],$A2830),CHAR(34),
", VariableDefinition:  ",CHAR(34),INDEX(Variables[Variable Definition],$A2830),CHAR(34),
", SpecciationCV:  ",CHAR(34),INDEX(Variables[Speciation],$A2830),CHAR(34),
", NoDataValue:  ",CHAR(34),INDEX(Variables[No Data Value],$A2830),CHAR(34),"}"))</f>
        <v>#REF!</v>
      </c>
    </row>
    <row r="2831" spans="1:17" x14ac:dyDescent="0.25">
      <c r="A2831">
        <v>2828</v>
      </c>
      <c r="D2831" t="e">
        <f>IF(INDEX(People[First Name],$A2831)="","",
CONCATENATE("  - &amp;PersonID",TEXT($A2831,"0000"),
" {","PersonFirstName:  ",CHAR(34),INDEX(People[First Name],$A2831),CHAR(34),
", PersonMiddleName:  ",CHAR(34),INDEX(People[Middle Name],$A2831),CHAR(34),
", PersonLastName:  ",CHAR(34),INDEX(People[Last Name],$A2831),CHAR(34),"}"))</f>
        <v>#REF!</v>
      </c>
      <c r="E2831" t="e">
        <f>IF(INDEX(Organizations[Organization Type '[CV']],$A2831)="","",
CONCATENATE("  - &amp;OrganizationID",TEXT($A2831,"0000"),
" {","OrganizationTypeCV:  ",CHAR(34),INDEX(Organizations[Organization Type '[CV']],$A2831),CHAR(34),
", OrganizationCode:  ",CHAR(34),INDEX(Organizations[Organization Code],$A2831),CHAR(34),
", OrganizationName:  ",CHAR(34),INDEX(Organizations[Organization Name],$A2831),CHAR(34),
", OrganizationDescription:  ",CHAR(34),INDEX(Organizations[Organization Description],$A2831),CHAR(34),
", OrganizationLink:  ",CHAR(34),INDEX(Organizations[Organization Link],$A2831),CHAR(34),"}"))</f>
        <v>#REF!</v>
      </c>
      <c r="F2831" t="e">
        <f>IF(INDEX(People[First Name],$A2831)="","",
CONCATENATE("  - &amp;AffiliationID",TEXT($A2831,"0000"),
" {PersonID: *PersonID",TEXT($A2831,"0000"),
", OrganizationID: *OrganizationID",TEXT(MATCH(INDEX(People[Organization Name],$A2831),Organizations[Organization Name],0),"0000"),
", IsPrimaryOrganizationContact: , AffiliationStartDate: , AffiliationEndDate: , PrimaryPhone: ",
", PrimaryEmail: ",CHAR(34),INDEX(People[Primary Email],$A2831),CHAR(34),
", PrimaryAddress: ",CHAR(34),INDEX(People[Primary Address],$A2831),CHAR(34),
", PersonLink: }"))</f>
        <v>#REF!</v>
      </c>
      <c r="H2831" t="e">
        <f>IF(COUNTA(CitationInformation)=0,"",IF(INDEX(AuthorList[Author Name],$A2831)="","",
CONCATENATE("  - &amp;AuthorListID",TEXT($A2831,"0000"),
"  {CitationID: *CitationID0001",
", PersonID: *PersonID",TEXT(MATCH(INDEX(AuthorList[Author Name],$A2831),People[Full Name],0),"0000"),
", AuthorOrder: ",INDEX(AuthorList[Author Number],$A2831),"}")))</f>
        <v>#REF!</v>
      </c>
      <c r="K2831" t="e">
        <f>IF(INDEX(SamplingFeatures[Feature Code],$A2831)="","",
CONCATENATE("  - &amp;SamplingFeatureID",TEXT($A2831,"0000"),
" {","SamplingFeatureUUID:  ",CHAR(34),INDEX(SamplingFeatures[Sampling Feature UUID],$A2831),CHAR(34),
", SamplingFeatureTypeCV:  ",CHAR(34),INDEX(SamplingFeatures[Sampling Feature Type],$A2831),CHAR(34),
", SamplingFeatureCode:  ",CHAR(34),INDEX(SamplingFeatures[Feature Code],$A2831),CHAR(34),
", SamplingFeatureName:  ",CHAR(34),INDEX(SamplingFeatures[Feature Name],$A2831),CHAR(34),
", SamplingFeatureDescription:  ",CHAR(34),INDEX(SamplingFeatures[Feature Description],$A2831),CHAR(34),
", SamplingFeatureGeotypeCV:  ",CHAR(34),INDEX(SamplingFeatures[Feature Geo Type],$A2831),CHAR(34),
", FeatureGeometry:  ",CHAR(34),INDEX(SamplingFeatures[Feature Geometry],$A2831),CHAR(34),
", Elevation_m:  ",CHAR(34),INDEX(SamplingFeatures[Elevation_m],$A2831),CHAR(34),
", ElevationDatumCV:  ",CHAR(34),ElevationDatum,CHAR(34),"}"))</f>
        <v>#REF!</v>
      </c>
      <c r="L2831" t="e">
        <f>IF(INDEX(SamplingFeatures[Sampling Feature Type],$A2831)&lt;&gt;"Site","",
CONCATENATE("  - &amp;SiteID",TEXT(SUMPRODUCT(--($L$3:$L2830&lt;&gt;"")),"0000"),
" {","SamplingFeatureID:  *SamplingFeatureID",TEXT($A2831,"0000"),
", SiteTypeCV:  ",CHAR(34),INDEX(Sites[Site Type],$A2831),CHAR(34),
", Latitude:  ",INDEX(Sites[Latitude],$A2831),
", Longitude:  ",INDEX(Sites[Longitude],$A2831),
", SRSName:  ",CHAR(34),LatLonDatum,CHAR(34),"}"))</f>
        <v>#REF!</v>
      </c>
      <c r="M2831" t="e">
        <f>IF(INDEX(SamplingFeatures[Sampling Feature Type],$A2831)&lt;&gt;"Specimen","",
CONCATENATE("  - &amp;SpecimenID",TEXT(SUMPRODUCT(--($M$3:$M2830&lt;&gt;"")),"0000"),
" {","SamplingFeatureID:  *SamplingFeatureID",TEXT($A2831,"0000"),
", SpecimenTypeCV:  ",CHAR(34),INDEX(Specimens[Specimen Type],$A2831),CHAR(34),
", SpecimenMediumCV:  ",INDEX(Specimens[Specimen Medium],$A2831),
", IsFieldSpecimen:  ",CHAR(34),INDEX(Specimens[Is Field Specimen?],$A2831),CHAR(34),"}"))</f>
        <v>#REF!</v>
      </c>
      <c r="N2831" t="e">
        <f>IF(COUNTA(SpatialOffsets[])=0,"", IF(INDEX(SpatialOffsets[Spatial Offset Type],$A2831)="","",
CONCATENATE("  - &amp;SpatialOffsetID",TEXT($A2831,"0000"),
" {","SpatialOffsetTypeCV:  ",CHAR(34),INDEX(SpatialOffsets[Spatial Offset Type],$A2831),CHAR(34),
", Offset1Value:  ",INDEX(SpatialOffsets[Offset 1 Value],$A2831),
", Offset1UnitID:  ",CHAR(34),INDEX(SpatialOffsets[Offset 1 Unit],$A2831),CHAR(34),
", Offset2Value:  ",INDEX(SpatialOffsets[Offset 2 Value],$A2831),
", Offset2UnitID:  ",CHAR(34),INDEX(SpatialOffsets[Offset 2 Unit],$A2831),CHAR(34),
", Offset3Value:  ",INDEX(SpatialOffsets[Offset 3 Value],$A2831),
", Offset3UnitID:  ",CHAR(34),INDEX(SpatialOffsets[Offset 3 Unit],$A2831),CHAR(34),,"}")))</f>
        <v>#REF!</v>
      </c>
      <c r="O2831" t="e">
        <f>IF(COUNTA(RelatedFeatures[])=0,"", IF(INDEX(RelatedFeatures[First Sampling Feature Code],$A2831)="","",
CONCATENATE("  - &amp;RelationID",TEXT($A2831,"0000"),
" {","SamplingFeatureID:  *SamplingFeatureID",TEXT(MATCH(INDEX(RelatedFeatures[First Sampling Feature Code],$A2831),SamplingFeatures[Feature Code],0),"0000"),
", RelationshipTypeCV:  ",CHAR(34),INDEX(RelatedFeatures[Relationship Type],$A2831),CHAR(34),
", RelatedFeatureID: *SamplingFeatureID",TEXT(MATCH(INDEX(RelatedFeatures[Second Sampling Feature Code],$A2831),SamplingFeatures[Feature Code],0),"0000"),
", SpatialOffsetID:  ",IF(INDEX(RelatedFeatures[Offset Number],$A2831)="","",CONCATENATE("*SpatialOffsetID",TEXT(INDEX(RelatedFeatures[Offset Number],$A2831),"0000"))),"}")))</f>
        <v>#REF!</v>
      </c>
      <c r="P2831" t="e">
        <f>IF(INDEX(Methods[Method Type],$A2831)="","",
CONCATENATE("  - &amp;MethodID",TEXT($A2831,"0000"),
" {","MethodTypeCV:  ",CHAR(34),INDEX(Methods[Method Type],$A2831),CHAR(34),
", MethodCode:  ",CHAR(34),INDEX(Methods[Method Code],$A2831),CHAR(34),
", MethodName:  ",CHAR(34),INDEX(Methods[Method Name],$A2831),CHAR(34),
", MethodDescription:  ",CHAR(34),INDEX(Methods[Method Description],$A2831),CHAR(34),
", MethodLink:  ",CHAR(34),INDEX(Methods[Method Link],$A2831),CHAR(34),
", OrganizationID: *OrganizationID",TEXT(MATCH(INDEX(Methods[Organization Name],$A2831),Organizations[Organization Name],0),"0000"),"}"))</f>
        <v>#REF!</v>
      </c>
      <c r="Q2831" t="e">
        <f>IF(INDEX(Variables[Variable Type],$A2831)="","",
CONCATENATE("  - &amp;VariableID",TEXT($A2831,"0000"),
" {","VariableTypeCV:  ",CHAR(34),INDEX(Variables[Variable Type],$A2831),CHAR(34),
", VariableCode:  ",CHAR(34),INDEX(Variables[Variable Code],$A2831),CHAR(34),
", VariableNameCV:  ",CHAR(34),INDEX(Variables[Variable Name],$A2831),CHAR(34),
", VariableDefinition:  ",CHAR(34),INDEX(Variables[Variable Definition],$A2831),CHAR(34),
", SpecciationCV:  ",CHAR(34),INDEX(Variables[Speciation],$A2831),CHAR(34),
", NoDataValue:  ",CHAR(34),INDEX(Variables[No Data Value],$A2831),CHAR(34),"}"))</f>
        <v>#REF!</v>
      </c>
    </row>
    <row r="2832" spans="1:17" x14ac:dyDescent="0.25">
      <c r="A2832">
        <v>2829</v>
      </c>
      <c r="D2832" t="e">
        <f>IF(INDEX(People[First Name],$A2832)="","",
CONCATENATE("  - &amp;PersonID",TEXT($A2832,"0000"),
" {","PersonFirstName:  ",CHAR(34),INDEX(People[First Name],$A2832),CHAR(34),
", PersonMiddleName:  ",CHAR(34),INDEX(People[Middle Name],$A2832),CHAR(34),
", PersonLastName:  ",CHAR(34),INDEX(People[Last Name],$A2832),CHAR(34),"}"))</f>
        <v>#REF!</v>
      </c>
      <c r="E2832" t="e">
        <f>IF(INDEX(Organizations[Organization Type '[CV']],$A2832)="","",
CONCATENATE("  - &amp;OrganizationID",TEXT($A2832,"0000"),
" {","OrganizationTypeCV:  ",CHAR(34),INDEX(Organizations[Organization Type '[CV']],$A2832),CHAR(34),
", OrganizationCode:  ",CHAR(34),INDEX(Organizations[Organization Code],$A2832),CHAR(34),
", OrganizationName:  ",CHAR(34),INDEX(Organizations[Organization Name],$A2832),CHAR(34),
", OrganizationDescription:  ",CHAR(34),INDEX(Organizations[Organization Description],$A2832),CHAR(34),
", OrganizationLink:  ",CHAR(34),INDEX(Organizations[Organization Link],$A2832),CHAR(34),"}"))</f>
        <v>#REF!</v>
      </c>
      <c r="F2832" t="e">
        <f>IF(INDEX(People[First Name],$A2832)="","",
CONCATENATE("  - &amp;AffiliationID",TEXT($A2832,"0000"),
" {PersonID: *PersonID",TEXT($A2832,"0000"),
", OrganizationID: *OrganizationID",TEXT(MATCH(INDEX(People[Organization Name],$A2832),Organizations[Organization Name],0),"0000"),
", IsPrimaryOrganizationContact: , AffiliationStartDate: , AffiliationEndDate: , PrimaryPhone: ",
", PrimaryEmail: ",CHAR(34),INDEX(People[Primary Email],$A2832),CHAR(34),
", PrimaryAddress: ",CHAR(34),INDEX(People[Primary Address],$A2832),CHAR(34),
", PersonLink: }"))</f>
        <v>#REF!</v>
      </c>
      <c r="H2832" t="e">
        <f>IF(COUNTA(CitationInformation)=0,"",IF(INDEX(AuthorList[Author Name],$A2832)="","",
CONCATENATE("  - &amp;AuthorListID",TEXT($A2832,"0000"),
"  {CitationID: *CitationID0001",
", PersonID: *PersonID",TEXT(MATCH(INDEX(AuthorList[Author Name],$A2832),People[Full Name],0),"0000"),
", AuthorOrder: ",INDEX(AuthorList[Author Number],$A2832),"}")))</f>
        <v>#REF!</v>
      </c>
      <c r="K2832" t="e">
        <f>IF(INDEX(SamplingFeatures[Feature Code],$A2832)="","",
CONCATENATE("  - &amp;SamplingFeatureID",TEXT($A2832,"0000"),
" {","SamplingFeatureUUID:  ",CHAR(34),INDEX(SamplingFeatures[Sampling Feature UUID],$A2832),CHAR(34),
", SamplingFeatureTypeCV:  ",CHAR(34),INDEX(SamplingFeatures[Sampling Feature Type],$A2832),CHAR(34),
", SamplingFeatureCode:  ",CHAR(34),INDEX(SamplingFeatures[Feature Code],$A2832),CHAR(34),
", SamplingFeatureName:  ",CHAR(34),INDEX(SamplingFeatures[Feature Name],$A2832),CHAR(34),
", SamplingFeatureDescription:  ",CHAR(34),INDEX(SamplingFeatures[Feature Description],$A2832),CHAR(34),
", SamplingFeatureGeotypeCV:  ",CHAR(34),INDEX(SamplingFeatures[Feature Geo Type],$A2832),CHAR(34),
", FeatureGeometry:  ",CHAR(34),INDEX(SamplingFeatures[Feature Geometry],$A2832),CHAR(34),
", Elevation_m:  ",CHAR(34),INDEX(SamplingFeatures[Elevation_m],$A2832),CHAR(34),
", ElevationDatumCV:  ",CHAR(34),ElevationDatum,CHAR(34),"}"))</f>
        <v>#REF!</v>
      </c>
      <c r="L2832" t="e">
        <f>IF(INDEX(SamplingFeatures[Sampling Feature Type],$A2832)&lt;&gt;"Site","",
CONCATENATE("  - &amp;SiteID",TEXT(SUMPRODUCT(--($L$3:$L2831&lt;&gt;"")),"0000"),
" {","SamplingFeatureID:  *SamplingFeatureID",TEXT($A2832,"0000"),
", SiteTypeCV:  ",CHAR(34),INDEX(Sites[Site Type],$A2832),CHAR(34),
", Latitude:  ",INDEX(Sites[Latitude],$A2832),
", Longitude:  ",INDEX(Sites[Longitude],$A2832),
", SRSName:  ",CHAR(34),LatLonDatum,CHAR(34),"}"))</f>
        <v>#REF!</v>
      </c>
      <c r="M2832" t="e">
        <f>IF(INDEX(SamplingFeatures[Sampling Feature Type],$A2832)&lt;&gt;"Specimen","",
CONCATENATE("  - &amp;SpecimenID",TEXT(SUMPRODUCT(--($M$3:$M2831&lt;&gt;"")),"0000"),
" {","SamplingFeatureID:  *SamplingFeatureID",TEXT($A2832,"0000"),
", SpecimenTypeCV:  ",CHAR(34),INDEX(Specimens[Specimen Type],$A2832),CHAR(34),
", SpecimenMediumCV:  ",INDEX(Specimens[Specimen Medium],$A2832),
", IsFieldSpecimen:  ",CHAR(34),INDEX(Specimens[Is Field Specimen?],$A2832),CHAR(34),"}"))</f>
        <v>#REF!</v>
      </c>
      <c r="N2832" t="e">
        <f>IF(COUNTA(SpatialOffsets[])=0,"", IF(INDEX(SpatialOffsets[Spatial Offset Type],$A2832)="","",
CONCATENATE("  - &amp;SpatialOffsetID",TEXT($A2832,"0000"),
" {","SpatialOffsetTypeCV:  ",CHAR(34),INDEX(SpatialOffsets[Spatial Offset Type],$A2832),CHAR(34),
", Offset1Value:  ",INDEX(SpatialOffsets[Offset 1 Value],$A2832),
", Offset1UnitID:  ",CHAR(34),INDEX(SpatialOffsets[Offset 1 Unit],$A2832),CHAR(34),
", Offset2Value:  ",INDEX(SpatialOffsets[Offset 2 Value],$A2832),
", Offset2UnitID:  ",CHAR(34),INDEX(SpatialOffsets[Offset 2 Unit],$A2832),CHAR(34),
", Offset3Value:  ",INDEX(SpatialOffsets[Offset 3 Value],$A2832),
", Offset3UnitID:  ",CHAR(34),INDEX(SpatialOffsets[Offset 3 Unit],$A2832),CHAR(34),,"}")))</f>
        <v>#REF!</v>
      </c>
      <c r="O2832" t="e">
        <f>IF(COUNTA(RelatedFeatures[])=0,"", IF(INDEX(RelatedFeatures[First Sampling Feature Code],$A2832)="","",
CONCATENATE("  - &amp;RelationID",TEXT($A2832,"0000"),
" {","SamplingFeatureID:  *SamplingFeatureID",TEXT(MATCH(INDEX(RelatedFeatures[First Sampling Feature Code],$A2832),SamplingFeatures[Feature Code],0),"0000"),
", RelationshipTypeCV:  ",CHAR(34),INDEX(RelatedFeatures[Relationship Type],$A2832),CHAR(34),
", RelatedFeatureID: *SamplingFeatureID",TEXT(MATCH(INDEX(RelatedFeatures[Second Sampling Feature Code],$A2832),SamplingFeatures[Feature Code],0),"0000"),
", SpatialOffsetID:  ",IF(INDEX(RelatedFeatures[Offset Number],$A2832)="","",CONCATENATE("*SpatialOffsetID",TEXT(INDEX(RelatedFeatures[Offset Number],$A2832),"0000"))),"}")))</f>
        <v>#REF!</v>
      </c>
      <c r="P2832" t="e">
        <f>IF(INDEX(Methods[Method Type],$A2832)="","",
CONCATENATE("  - &amp;MethodID",TEXT($A2832,"0000"),
" {","MethodTypeCV:  ",CHAR(34),INDEX(Methods[Method Type],$A2832),CHAR(34),
", MethodCode:  ",CHAR(34),INDEX(Methods[Method Code],$A2832),CHAR(34),
", MethodName:  ",CHAR(34),INDEX(Methods[Method Name],$A2832),CHAR(34),
", MethodDescription:  ",CHAR(34),INDEX(Methods[Method Description],$A2832),CHAR(34),
", MethodLink:  ",CHAR(34),INDEX(Methods[Method Link],$A2832),CHAR(34),
", OrganizationID: *OrganizationID",TEXT(MATCH(INDEX(Methods[Organization Name],$A2832),Organizations[Organization Name],0),"0000"),"}"))</f>
        <v>#REF!</v>
      </c>
      <c r="Q2832" t="e">
        <f>IF(INDEX(Variables[Variable Type],$A2832)="","",
CONCATENATE("  - &amp;VariableID",TEXT($A2832,"0000"),
" {","VariableTypeCV:  ",CHAR(34),INDEX(Variables[Variable Type],$A2832),CHAR(34),
", VariableCode:  ",CHAR(34),INDEX(Variables[Variable Code],$A2832),CHAR(34),
", VariableNameCV:  ",CHAR(34),INDEX(Variables[Variable Name],$A2832),CHAR(34),
", VariableDefinition:  ",CHAR(34),INDEX(Variables[Variable Definition],$A2832),CHAR(34),
", SpecciationCV:  ",CHAR(34),INDEX(Variables[Speciation],$A2832),CHAR(34),
", NoDataValue:  ",CHAR(34),INDEX(Variables[No Data Value],$A2832),CHAR(34),"}"))</f>
        <v>#REF!</v>
      </c>
    </row>
    <row r="2833" spans="1:17" x14ac:dyDescent="0.25">
      <c r="A2833">
        <v>2830</v>
      </c>
      <c r="D2833" t="e">
        <f>IF(INDEX(People[First Name],$A2833)="","",
CONCATENATE("  - &amp;PersonID",TEXT($A2833,"0000"),
" {","PersonFirstName:  ",CHAR(34),INDEX(People[First Name],$A2833),CHAR(34),
", PersonMiddleName:  ",CHAR(34),INDEX(People[Middle Name],$A2833),CHAR(34),
", PersonLastName:  ",CHAR(34),INDEX(People[Last Name],$A2833),CHAR(34),"}"))</f>
        <v>#REF!</v>
      </c>
      <c r="E2833" t="e">
        <f>IF(INDEX(Organizations[Organization Type '[CV']],$A2833)="","",
CONCATENATE("  - &amp;OrganizationID",TEXT($A2833,"0000"),
" {","OrganizationTypeCV:  ",CHAR(34),INDEX(Organizations[Organization Type '[CV']],$A2833),CHAR(34),
", OrganizationCode:  ",CHAR(34),INDEX(Organizations[Organization Code],$A2833),CHAR(34),
", OrganizationName:  ",CHAR(34),INDEX(Organizations[Organization Name],$A2833),CHAR(34),
", OrganizationDescription:  ",CHAR(34),INDEX(Organizations[Organization Description],$A2833),CHAR(34),
", OrganizationLink:  ",CHAR(34),INDEX(Organizations[Organization Link],$A2833),CHAR(34),"}"))</f>
        <v>#REF!</v>
      </c>
      <c r="F2833" t="e">
        <f>IF(INDEX(People[First Name],$A2833)="","",
CONCATENATE("  - &amp;AffiliationID",TEXT($A2833,"0000"),
" {PersonID: *PersonID",TEXT($A2833,"0000"),
", OrganizationID: *OrganizationID",TEXT(MATCH(INDEX(People[Organization Name],$A2833),Organizations[Organization Name],0),"0000"),
", IsPrimaryOrganizationContact: , AffiliationStartDate: , AffiliationEndDate: , PrimaryPhone: ",
", PrimaryEmail: ",CHAR(34),INDEX(People[Primary Email],$A2833),CHAR(34),
", PrimaryAddress: ",CHAR(34),INDEX(People[Primary Address],$A2833),CHAR(34),
", PersonLink: }"))</f>
        <v>#REF!</v>
      </c>
      <c r="H2833" t="e">
        <f>IF(COUNTA(CitationInformation)=0,"",IF(INDEX(AuthorList[Author Name],$A2833)="","",
CONCATENATE("  - &amp;AuthorListID",TEXT($A2833,"0000"),
"  {CitationID: *CitationID0001",
", PersonID: *PersonID",TEXT(MATCH(INDEX(AuthorList[Author Name],$A2833),People[Full Name],0),"0000"),
", AuthorOrder: ",INDEX(AuthorList[Author Number],$A2833),"}")))</f>
        <v>#REF!</v>
      </c>
      <c r="K2833" t="e">
        <f>IF(INDEX(SamplingFeatures[Feature Code],$A2833)="","",
CONCATENATE("  - &amp;SamplingFeatureID",TEXT($A2833,"0000"),
" {","SamplingFeatureUUID:  ",CHAR(34),INDEX(SamplingFeatures[Sampling Feature UUID],$A2833),CHAR(34),
", SamplingFeatureTypeCV:  ",CHAR(34),INDEX(SamplingFeatures[Sampling Feature Type],$A2833),CHAR(34),
", SamplingFeatureCode:  ",CHAR(34),INDEX(SamplingFeatures[Feature Code],$A2833),CHAR(34),
", SamplingFeatureName:  ",CHAR(34),INDEX(SamplingFeatures[Feature Name],$A2833),CHAR(34),
", SamplingFeatureDescription:  ",CHAR(34),INDEX(SamplingFeatures[Feature Description],$A2833),CHAR(34),
", SamplingFeatureGeotypeCV:  ",CHAR(34),INDEX(SamplingFeatures[Feature Geo Type],$A2833),CHAR(34),
", FeatureGeometry:  ",CHAR(34),INDEX(SamplingFeatures[Feature Geometry],$A2833),CHAR(34),
", Elevation_m:  ",CHAR(34),INDEX(SamplingFeatures[Elevation_m],$A2833),CHAR(34),
", ElevationDatumCV:  ",CHAR(34),ElevationDatum,CHAR(34),"}"))</f>
        <v>#REF!</v>
      </c>
      <c r="L2833" t="e">
        <f>IF(INDEX(SamplingFeatures[Sampling Feature Type],$A2833)&lt;&gt;"Site","",
CONCATENATE("  - &amp;SiteID",TEXT(SUMPRODUCT(--($L$3:$L2832&lt;&gt;"")),"0000"),
" {","SamplingFeatureID:  *SamplingFeatureID",TEXT($A2833,"0000"),
", SiteTypeCV:  ",CHAR(34),INDEX(Sites[Site Type],$A2833),CHAR(34),
", Latitude:  ",INDEX(Sites[Latitude],$A2833),
", Longitude:  ",INDEX(Sites[Longitude],$A2833),
", SRSName:  ",CHAR(34),LatLonDatum,CHAR(34),"}"))</f>
        <v>#REF!</v>
      </c>
      <c r="M2833" t="e">
        <f>IF(INDEX(SamplingFeatures[Sampling Feature Type],$A2833)&lt;&gt;"Specimen","",
CONCATENATE("  - &amp;SpecimenID",TEXT(SUMPRODUCT(--($M$3:$M2832&lt;&gt;"")),"0000"),
" {","SamplingFeatureID:  *SamplingFeatureID",TEXT($A2833,"0000"),
", SpecimenTypeCV:  ",CHAR(34),INDEX(Specimens[Specimen Type],$A2833),CHAR(34),
", SpecimenMediumCV:  ",INDEX(Specimens[Specimen Medium],$A2833),
", IsFieldSpecimen:  ",CHAR(34),INDEX(Specimens[Is Field Specimen?],$A2833),CHAR(34),"}"))</f>
        <v>#REF!</v>
      </c>
      <c r="N2833" t="e">
        <f>IF(COUNTA(SpatialOffsets[])=0,"", IF(INDEX(SpatialOffsets[Spatial Offset Type],$A2833)="","",
CONCATENATE("  - &amp;SpatialOffsetID",TEXT($A2833,"0000"),
" {","SpatialOffsetTypeCV:  ",CHAR(34),INDEX(SpatialOffsets[Spatial Offset Type],$A2833),CHAR(34),
", Offset1Value:  ",INDEX(SpatialOffsets[Offset 1 Value],$A2833),
", Offset1UnitID:  ",CHAR(34),INDEX(SpatialOffsets[Offset 1 Unit],$A2833),CHAR(34),
", Offset2Value:  ",INDEX(SpatialOffsets[Offset 2 Value],$A2833),
", Offset2UnitID:  ",CHAR(34),INDEX(SpatialOffsets[Offset 2 Unit],$A2833),CHAR(34),
", Offset3Value:  ",INDEX(SpatialOffsets[Offset 3 Value],$A2833),
", Offset3UnitID:  ",CHAR(34),INDEX(SpatialOffsets[Offset 3 Unit],$A2833),CHAR(34),,"}")))</f>
        <v>#REF!</v>
      </c>
      <c r="O2833" t="e">
        <f>IF(COUNTA(RelatedFeatures[])=0,"", IF(INDEX(RelatedFeatures[First Sampling Feature Code],$A2833)="","",
CONCATENATE("  - &amp;RelationID",TEXT($A2833,"0000"),
" {","SamplingFeatureID:  *SamplingFeatureID",TEXT(MATCH(INDEX(RelatedFeatures[First Sampling Feature Code],$A2833),SamplingFeatures[Feature Code],0),"0000"),
", RelationshipTypeCV:  ",CHAR(34),INDEX(RelatedFeatures[Relationship Type],$A2833),CHAR(34),
", RelatedFeatureID: *SamplingFeatureID",TEXT(MATCH(INDEX(RelatedFeatures[Second Sampling Feature Code],$A2833),SamplingFeatures[Feature Code],0),"0000"),
", SpatialOffsetID:  ",IF(INDEX(RelatedFeatures[Offset Number],$A2833)="","",CONCATENATE("*SpatialOffsetID",TEXT(INDEX(RelatedFeatures[Offset Number],$A2833),"0000"))),"}")))</f>
        <v>#REF!</v>
      </c>
      <c r="P2833" t="e">
        <f>IF(INDEX(Methods[Method Type],$A2833)="","",
CONCATENATE("  - &amp;MethodID",TEXT($A2833,"0000"),
" {","MethodTypeCV:  ",CHAR(34),INDEX(Methods[Method Type],$A2833),CHAR(34),
", MethodCode:  ",CHAR(34),INDEX(Methods[Method Code],$A2833),CHAR(34),
", MethodName:  ",CHAR(34),INDEX(Methods[Method Name],$A2833),CHAR(34),
", MethodDescription:  ",CHAR(34),INDEX(Methods[Method Description],$A2833),CHAR(34),
", MethodLink:  ",CHAR(34),INDEX(Methods[Method Link],$A2833),CHAR(34),
", OrganizationID: *OrganizationID",TEXT(MATCH(INDEX(Methods[Organization Name],$A2833),Organizations[Organization Name],0),"0000"),"}"))</f>
        <v>#REF!</v>
      </c>
      <c r="Q2833" t="e">
        <f>IF(INDEX(Variables[Variable Type],$A2833)="","",
CONCATENATE("  - &amp;VariableID",TEXT($A2833,"0000"),
" {","VariableTypeCV:  ",CHAR(34),INDEX(Variables[Variable Type],$A2833),CHAR(34),
", VariableCode:  ",CHAR(34),INDEX(Variables[Variable Code],$A2833),CHAR(34),
", VariableNameCV:  ",CHAR(34),INDEX(Variables[Variable Name],$A2833),CHAR(34),
", VariableDefinition:  ",CHAR(34),INDEX(Variables[Variable Definition],$A2833),CHAR(34),
", SpecciationCV:  ",CHAR(34),INDEX(Variables[Speciation],$A2833),CHAR(34),
", NoDataValue:  ",CHAR(34),INDEX(Variables[No Data Value],$A2833),CHAR(34),"}"))</f>
        <v>#REF!</v>
      </c>
    </row>
    <row r="2834" spans="1:17" x14ac:dyDescent="0.25">
      <c r="A2834">
        <v>2831</v>
      </c>
      <c r="D2834" t="e">
        <f>IF(INDEX(People[First Name],$A2834)="","",
CONCATENATE("  - &amp;PersonID",TEXT($A2834,"0000"),
" {","PersonFirstName:  ",CHAR(34),INDEX(People[First Name],$A2834),CHAR(34),
", PersonMiddleName:  ",CHAR(34),INDEX(People[Middle Name],$A2834),CHAR(34),
", PersonLastName:  ",CHAR(34),INDEX(People[Last Name],$A2834),CHAR(34),"}"))</f>
        <v>#REF!</v>
      </c>
      <c r="E2834" t="e">
        <f>IF(INDEX(Organizations[Organization Type '[CV']],$A2834)="","",
CONCATENATE("  - &amp;OrganizationID",TEXT($A2834,"0000"),
" {","OrganizationTypeCV:  ",CHAR(34),INDEX(Organizations[Organization Type '[CV']],$A2834),CHAR(34),
", OrganizationCode:  ",CHAR(34),INDEX(Organizations[Organization Code],$A2834),CHAR(34),
", OrganizationName:  ",CHAR(34),INDEX(Organizations[Organization Name],$A2834),CHAR(34),
", OrganizationDescription:  ",CHAR(34),INDEX(Organizations[Organization Description],$A2834),CHAR(34),
", OrganizationLink:  ",CHAR(34),INDEX(Organizations[Organization Link],$A2834),CHAR(34),"}"))</f>
        <v>#REF!</v>
      </c>
      <c r="F2834" t="e">
        <f>IF(INDEX(People[First Name],$A2834)="","",
CONCATENATE("  - &amp;AffiliationID",TEXT($A2834,"0000"),
" {PersonID: *PersonID",TEXT($A2834,"0000"),
", OrganizationID: *OrganizationID",TEXT(MATCH(INDEX(People[Organization Name],$A2834),Organizations[Organization Name],0),"0000"),
", IsPrimaryOrganizationContact: , AffiliationStartDate: , AffiliationEndDate: , PrimaryPhone: ",
", PrimaryEmail: ",CHAR(34),INDEX(People[Primary Email],$A2834),CHAR(34),
", PrimaryAddress: ",CHAR(34),INDEX(People[Primary Address],$A2834),CHAR(34),
", PersonLink: }"))</f>
        <v>#REF!</v>
      </c>
      <c r="H2834" t="e">
        <f>IF(COUNTA(CitationInformation)=0,"",IF(INDEX(AuthorList[Author Name],$A2834)="","",
CONCATENATE("  - &amp;AuthorListID",TEXT($A2834,"0000"),
"  {CitationID: *CitationID0001",
", PersonID: *PersonID",TEXT(MATCH(INDEX(AuthorList[Author Name],$A2834),People[Full Name],0),"0000"),
", AuthorOrder: ",INDEX(AuthorList[Author Number],$A2834),"}")))</f>
        <v>#REF!</v>
      </c>
      <c r="K2834" t="e">
        <f>IF(INDEX(SamplingFeatures[Feature Code],$A2834)="","",
CONCATENATE("  - &amp;SamplingFeatureID",TEXT($A2834,"0000"),
" {","SamplingFeatureUUID:  ",CHAR(34),INDEX(SamplingFeatures[Sampling Feature UUID],$A2834),CHAR(34),
", SamplingFeatureTypeCV:  ",CHAR(34),INDEX(SamplingFeatures[Sampling Feature Type],$A2834),CHAR(34),
", SamplingFeatureCode:  ",CHAR(34),INDEX(SamplingFeatures[Feature Code],$A2834),CHAR(34),
", SamplingFeatureName:  ",CHAR(34),INDEX(SamplingFeatures[Feature Name],$A2834),CHAR(34),
", SamplingFeatureDescription:  ",CHAR(34),INDEX(SamplingFeatures[Feature Description],$A2834),CHAR(34),
", SamplingFeatureGeotypeCV:  ",CHAR(34),INDEX(SamplingFeatures[Feature Geo Type],$A2834),CHAR(34),
", FeatureGeometry:  ",CHAR(34),INDEX(SamplingFeatures[Feature Geometry],$A2834),CHAR(34),
", Elevation_m:  ",CHAR(34),INDEX(SamplingFeatures[Elevation_m],$A2834),CHAR(34),
", ElevationDatumCV:  ",CHAR(34),ElevationDatum,CHAR(34),"}"))</f>
        <v>#REF!</v>
      </c>
      <c r="L2834" t="e">
        <f>IF(INDEX(SamplingFeatures[Sampling Feature Type],$A2834)&lt;&gt;"Site","",
CONCATENATE("  - &amp;SiteID",TEXT(SUMPRODUCT(--($L$3:$L2833&lt;&gt;"")),"0000"),
" {","SamplingFeatureID:  *SamplingFeatureID",TEXT($A2834,"0000"),
", SiteTypeCV:  ",CHAR(34),INDEX(Sites[Site Type],$A2834),CHAR(34),
", Latitude:  ",INDEX(Sites[Latitude],$A2834),
", Longitude:  ",INDEX(Sites[Longitude],$A2834),
", SRSName:  ",CHAR(34),LatLonDatum,CHAR(34),"}"))</f>
        <v>#REF!</v>
      </c>
      <c r="M2834" t="e">
        <f>IF(INDEX(SamplingFeatures[Sampling Feature Type],$A2834)&lt;&gt;"Specimen","",
CONCATENATE("  - &amp;SpecimenID",TEXT(SUMPRODUCT(--($M$3:$M2833&lt;&gt;"")),"0000"),
" {","SamplingFeatureID:  *SamplingFeatureID",TEXT($A2834,"0000"),
", SpecimenTypeCV:  ",CHAR(34),INDEX(Specimens[Specimen Type],$A2834),CHAR(34),
", SpecimenMediumCV:  ",INDEX(Specimens[Specimen Medium],$A2834),
", IsFieldSpecimen:  ",CHAR(34),INDEX(Specimens[Is Field Specimen?],$A2834),CHAR(34),"}"))</f>
        <v>#REF!</v>
      </c>
      <c r="N2834" t="e">
        <f>IF(COUNTA(SpatialOffsets[])=0,"", IF(INDEX(SpatialOffsets[Spatial Offset Type],$A2834)="","",
CONCATENATE("  - &amp;SpatialOffsetID",TEXT($A2834,"0000"),
" {","SpatialOffsetTypeCV:  ",CHAR(34),INDEX(SpatialOffsets[Spatial Offset Type],$A2834),CHAR(34),
", Offset1Value:  ",INDEX(SpatialOffsets[Offset 1 Value],$A2834),
", Offset1UnitID:  ",CHAR(34),INDEX(SpatialOffsets[Offset 1 Unit],$A2834),CHAR(34),
", Offset2Value:  ",INDEX(SpatialOffsets[Offset 2 Value],$A2834),
", Offset2UnitID:  ",CHAR(34),INDEX(SpatialOffsets[Offset 2 Unit],$A2834),CHAR(34),
", Offset3Value:  ",INDEX(SpatialOffsets[Offset 3 Value],$A2834),
", Offset3UnitID:  ",CHAR(34),INDEX(SpatialOffsets[Offset 3 Unit],$A2834),CHAR(34),,"}")))</f>
        <v>#REF!</v>
      </c>
      <c r="O2834" t="e">
        <f>IF(COUNTA(RelatedFeatures[])=0,"", IF(INDEX(RelatedFeatures[First Sampling Feature Code],$A2834)="","",
CONCATENATE("  - &amp;RelationID",TEXT($A2834,"0000"),
" {","SamplingFeatureID:  *SamplingFeatureID",TEXT(MATCH(INDEX(RelatedFeatures[First Sampling Feature Code],$A2834),SamplingFeatures[Feature Code],0),"0000"),
", RelationshipTypeCV:  ",CHAR(34),INDEX(RelatedFeatures[Relationship Type],$A2834),CHAR(34),
", RelatedFeatureID: *SamplingFeatureID",TEXT(MATCH(INDEX(RelatedFeatures[Second Sampling Feature Code],$A2834),SamplingFeatures[Feature Code],0),"0000"),
", SpatialOffsetID:  ",IF(INDEX(RelatedFeatures[Offset Number],$A2834)="","",CONCATENATE("*SpatialOffsetID",TEXT(INDEX(RelatedFeatures[Offset Number],$A2834),"0000"))),"}")))</f>
        <v>#REF!</v>
      </c>
      <c r="P2834" t="e">
        <f>IF(INDEX(Methods[Method Type],$A2834)="","",
CONCATENATE("  - &amp;MethodID",TEXT($A2834,"0000"),
" {","MethodTypeCV:  ",CHAR(34),INDEX(Methods[Method Type],$A2834),CHAR(34),
", MethodCode:  ",CHAR(34),INDEX(Methods[Method Code],$A2834),CHAR(34),
", MethodName:  ",CHAR(34),INDEX(Methods[Method Name],$A2834),CHAR(34),
", MethodDescription:  ",CHAR(34),INDEX(Methods[Method Description],$A2834),CHAR(34),
", MethodLink:  ",CHAR(34),INDEX(Methods[Method Link],$A2834),CHAR(34),
", OrganizationID: *OrganizationID",TEXT(MATCH(INDEX(Methods[Organization Name],$A2834),Organizations[Organization Name],0),"0000"),"}"))</f>
        <v>#REF!</v>
      </c>
      <c r="Q2834" t="e">
        <f>IF(INDEX(Variables[Variable Type],$A2834)="","",
CONCATENATE("  - &amp;VariableID",TEXT($A2834,"0000"),
" {","VariableTypeCV:  ",CHAR(34),INDEX(Variables[Variable Type],$A2834),CHAR(34),
", VariableCode:  ",CHAR(34),INDEX(Variables[Variable Code],$A2834),CHAR(34),
", VariableNameCV:  ",CHAR(34),INDEX(Variables[Variable Name],$A2834),CHAR(34),
", VariableDefinition:  ",CHAR(34),INDEX(Variables[Variable Definition],$A2834),CHAR(34),
", SpecciationCV:  ",CHAR(34),INDEX(Variables[Speciation],$A2834),CHAR(34),
", NoDataValue:  ",CHAR(34),INDEX(Variables[No Data Value],$A2834),CHAR(34),"}"))</f>
        <v>#REF!</v>
      </c>
    </row>
    <row r="2835" spans="1:17" x14ac:dyDescent="0.25">
      <c r="A2835">
        <v>2832</v>
      </c>
      <c r="D2835" t="e">
        <f>IF(INDEX(People[First Name],$A2835)="","",
CONCATENATE("  - &amp;PersonID",TEXT($A2835,"0000"),
" {","PersonFirstName:  ",CHAR(34),INDEX(People[First Name],$A2835),CHAR(34),
", PersonMiddleName:  ",CHAR(34),INDEX(People[Middle Name],$A2835),CHAR(34),
", PersonLastName:  ",CHAR(34),INDEX(People[Last Name],$A2835),CHAR(34),"}"))</f>
        <v>#REF!</v>
      </c>
      <c r="E2835" t="e">
        <f>IF(INDEX(Organizations[Organization Type '[CV']],$A2835)="","",
CONCATENATE("  - &amp;OrganizationID",TEXT($A2835,"0000"),
" {","OrganizationTypeCV:  ",CHAR(34),INDEX(Organizations[Organization Type '[CV']],$A2835),CHAR(34),
", OrganizationCode:  ",CHAR(34),INDEX(Organizations[Organization Code],$A2835),CHAR(34),
", OrganizationName:  ",CHAR(34),INDEX(Organizations[Organization Name],$A2835),CHAR(34),
", OrganizationDescription:  ",CHAR(34),INDEX(Organizations[Organization Description],$A2835),CHAR(34),
", OrganizationLink:  ",CHAR(34),INDEX(Organizations[Organization Link],$A2835),CHAR(34),"}"))</f>
        <v>#REF!</v>
      </c>
      <c r="F2835" t="e">
        <f>IF(INDEX(People[First Name],$A2835)="","",
CONCATENATE("  - &amp;AffiliationID",TEXT($A2835,"0000"),
" {PersonID: *PersonID",TEXT($A2835,"0000"),
", OrganizationID: *OrganizationID",TEXT(MATCH(INDEX(People[Organization Name],$A2835),Organizations[Organization Name],0),"0000"),
", IsPrimaryOrganizationContact: , AffiliationStartDate: , AffiliationEndDate: , PrimaryPhone: ",
", PrimaryEmail: ",CHAR(34),INDEX(People[Primary Email],$A2835),CHAR(34),
", PrimaryAddress: ",CHAR(34),INDEX(People[Primary Address],$A2835),CHAR(34),
", PersonLink: }"))</f>
        <v>#REF!</v>
      </c>
      <c r="H2835" t="e">
        <f>IF(COUNTA(CitationInformation)=0,"",IF(INDEX(AuthorList[Author Name],$A2835)="","",
CONCATENATE("  - &amp;AuthorListID",TEXT($A2835,"0000"),
"  {CitationID: *CitationID0001",
", PersonID: *PersonID",TEXT(MATCH(INDEX(AuthorList[Author Name],$A2835),People[Full Name],0),"0000"),
", AuthorOrder: ",INDEX(AuthorList[Author Number],$A2835),"}")))</f>
        <v>#REF!</v>
      </c>
      <c r="K2835" t="e">
        <f>IF(INDEX(SamplingFeatures[Feature Code],$A2835)="","",
CONCATENATE("  - &amp;SamplingFeatureID",TEXT($A2835,"0000"),
" {","SamplingFeatureUUID:  ",CHAR(34),INDEX(SamplingFeatures[Sampling Feature UUID],$A2835),CHAR(34),
", SamplingFeatureTypeCV:  ",CHAR(34),INDEX(SamplingFeatures[Sampling Feature Type],$A2835),CHAR(34),
", SamplingFeatureCode:  ",CHAR(34),INDEX(SamplingFeatures[Feature Code],$A2835),CHAR(34),
", SamplingFeatureName:  ",CHAR(34),INDEX(SamplingFeatures[Feature Name],$A2835),CHAR(34),
", SamplingFeatureDescription:  ",CHAR(34),INDEX(SamplingFeatures[Feature Description],$A2835),CHAR(34),
", SamplingFeatureGeotypeCV:  ",CHAR(34),INDEX(SamplingFeatures[Feature Geo Type],$A2835),CHAR(34),
", FeatureGeometry:  ",CHAR(34),INDEX(SamplingFeatures[Feature Geometry],$A2835),CHAR(34),
", Elevation_m:  ",CHAR(34),INDEX(SamplingFeatures[Elevation_m],$A2835),CHAR(34),
", ElevationDatumCV:  ",CHAR(34),ElevationDatum,CHAR(34),"}"))</f>
        <v>#REF!</v>
      </c>
      <c r="L2835" t="e">
        <f>IF(INDEX(SamplingFeatures[Sampling Feature Type],$A2835)&lt;&gt;"Site","",
CONCATENATE("  - &amp;SiteID",TEXT(SUMPRODUCT(--($L$3:$L2834&lt;&gt;"")),"0000"),
" {","SamplingFeatureID:  *SamplingFeatureID",TEXT($A2835,"0000"),
", SiteTypeCV:  ",CHAR(34),INDEX(Sites[Site Type],$A2835),CHAR(34),
", Latitude:  ",INDEX(Sites[Latitude],$A2835),
", Longitude:  ",INDEX(Sites[Longitude],$A2835),
", SRSName:  ",CHAR(34),LatLonDatum,CHAR(34),"}"))</f>
        <v>#REF!</v>
      </c>
      <c r="M2835" t="e">
        <f>IF(INDEX(SamplingFeatures[Sampling Feature Type],$A2835)&lt;&gt;"Specimen","",
CONCATENATE("  - &amp;SpecimenID",TEXT(SUMPRODUCT(--($M$3:$M2834&lt;&gt;"")),"0000"),
" {","SamplingFeatureID:  *SamplingFeatureID",TEXT($A2835,"0000"),
", SpecimenTypeCV:  ",CHAR(34),INDEX(Specimens[Specimen Type],$A2835),CHAR(34),
", SpecimenMediumCV:  ",INDEX(Specimens[Specimen Medium],$A2835),
", IsFieldSpecimen:  ",CHAR(34),INDEX(Specimens[Is Field Specimen?],$A2835),CHAR(34),"}"))</f>
        <v>#REF!</v>
      </c>
      <c r="N2835" t="e">
        <f>IF(COUNTA(SpatialOffsets[])=0,"", IF(INDEX(SpatialOffsets[Spatial Offset Type],$A2835)="","",
CONCATENATE("  - &amp;SpatialOffsetID",TEXT($A2835,"0000"),
" {","SpatialOffsetTypeCV:  ",CHAR(34),INDEX(SpatialOffsets[Spatial Offset Type],$A2835),CHAR(34),
", Offset1Value:  ",INDEX(SpatialOffsets[Offset 1 Value],$A2835),
", Offset1UnitID:  ",CHAR(34),INDEX(SpatialOffsets[Offset 1 Unit],$A2835),CHAR(34),
", Offset2Value:  ",INDEX(SpatialOffsets[Offset 2 Value],$A2835),
", Offset2UnitID:  ",CHAR(34),INDEX(SpatialOffsets[Offset 2 Unit],$A2835),CHAR(34),
", Offset3Value:  ",INDEX(SpatialOffsets[Offset 3 Value],$A2835),
", Offset3UnitID:  ",CHAR(34),INDEX(SpatialOffsets[Offset 3 Unit],$A2835),CHAR(34),,"}")))</f>
        <v>#REF!</v>
      </c>
      <c r="O2835" t="e">
        <f>IF(COUNTA(RelatedFeatures[])=0,"", IF(INDEX(RelatedFeatures[First Sampling Feature Code],$A2835)="","",
CONCATENATE("  - &amp;RelationID",TEXT($A2835,"0000"),
" {","SamplingFeatureID:  *SamplingFeatureID",TEXT(MATCH(INDEX(RelatedFeatures[First Sampling Feature Code],$A2835),SamplingFeatures[Feature Code],0),"0000"),
", RelationshipTypeCV:  ",CHAR(34),INDEX(RelatedFeatures[Relationship Type],$A2835),CHAR(34),
", RelatedFeatureID: *SamplingFeatureID",TEXT(MATCH(INDEX(RelatedFeatures[Second Sampling Feature Code],$A2835),SamplingFeatures[Feature Code],0),"0000"),
", SpatialOffsetID:  ",IF(INDEX(RelatedFeatures[Offset Number],$A2835)="","",CONCATENATE("*SpatialOffsetID",TEXT(INDEX(RelatedFeatures[Offset Number],$A2835),"0000"))),"}")))</f>
        <v>#REF!</v>
      </c>
      <c r="P2835" t="e">
        <f>IF(INDEX(Methods[Method Type],$A2835)="","",
CONCATENATE("  - &amp;MethodID",TEXT($A2835,"0000"),
" {","MethodTypeCV:  ",CHAR(34),INDEX(Methods[Method Type],$A2835),CHAR(34),
", MethodCode:  ",CHAR(34),INDEX(Methods[Method Code],$A2835),CHAR(34),
", MethodName:  ",CHAR(34),INDEX(Methods[Method Name],$A2835),CHAR(34),
", MethodDescription:  ",CHAR(34),INDEX(Methods[Method Description],$A2835),CHAR(34),
", MethodLink:  ",CHAR(34),INDEX(Methods[Method Link],$A2835),CHAR(34),
", OrganizationID: *OrganizationID",TEXT(MATCH(INDEX(Methods[Organization Name],$A2835),Organizations[Organization Name],0),"0000"),"}"))</f>
        <v>#REF!</v>
      </c>
      <c r="Q2835" t="e">
        <f>IF(INDEX(Variables[Variable Type],$A2835)="","",
CONCATENATE("  - &amp;VariableID",TEXT($A2835,"0000"),
" {","VariableTypeCV:  ",CHAR(34),INDEX(Variables[Variable Type],$A2835),CHAR(34),
", VariableCode:  ",CHAR(34),INDEX(Variables[Variable Code],$A2835),CHAR(34),
", VariableNameCV:  ",CHAR(34),INDEX(Variables[Variable Name],$A2835),CHAR(34),
", VariableDefinition:  ",CHAR(34),INDEX(Variables[Variable Definition],$A2835),CHAR(34),
", SpecciationCV:  ",CHAR(34),INDEX(Variables[Speciation],$A2835),CHAR(34),
", NoDataValue:  ",CHAR(34),INDEX(Variables[No Data Value],$A2835),CHAR(34),"}"))</f>
        <v>#REF!</v>
      </c>
    </row>
    <row r="2836" spans="1:17" x14ac:dyDescent="0.25">
      <c r="A2836">
        <v>2833</v>
      </c>
      <c r="D2836" t="e">
        <f>IF(INDEX(People[First Name],$A2836)="","",
CONCATENATE("  - &amp;PersonID",TEXT($A2836,"0000"),
" {","PersonFirstName:  ",CHAR(34),INDEX(People[First Name],$A2836),CHAR(34),
", PersonMiddleName:  ",CHAR(34),INDEX(People[Middle Name],$A2836),CHAR(34),
", PersonLastName:  ",CHAR(34),INDEX(People[Last Name],$A2836),CHAR(34),"}"))</f>
        <v>#REF!</v>
      </c>
      <c r="E2836" t="e">
        <f>IF(INDEX(Organizations[Organization Type '[CV']],$A2836)="","",
CONCATENATE("  - &amp;OrganizationID",TEXT($A2836,"0000"),
" {","OrganizationTypeCV:  ",CHAR(34),INDEX(Organizations[Organization Type '[CV']],$A2836),CHAR(34),
", OrganizationCode:  ",CHAR(34),INDEX(Organizations[Organization Code],$A2836),CHAR(34),
", OrganizationName:  ",CHAR(34),INDEX(Organizations[Organization Name],$A2836),CHAR(34),
", OrganizationDescription:  ",CHAR(34),INDEX(Organizations[Organization Description],$A2836),CHAR(34),
", OrganizationLink:  ",CHAR(34),INDEX(Organizations[Organization Link],$A2836),CHAR(34),"}"))</f>
        <v>#REF!</v>
      </c>
      <c r="F2836" t="e">
        <f>IF(INDEX(People[First Name],$A2836)="","",
CONCATENATE("  - &amp;AffiliationID",TEXT($A2836,"0000"),
" {PersonID: *PersonID",TEXT($A2836,"0000"),
", OrganizationID: *OrganizationID",TEXT(MATCH(INDEX(People[Organization Name],$A2836),Organizations[Organization Name],0),"0000"),
", IsPrimaryOrganizationContact: , AffiliationStartDate: , AffiliationEndDate: , PrimaryPhone: ",
", PrimaryEmail: ",CHAR(34),INDEX(People[Primary Email],$A2836),CHAR(34),
", PrimaryAddress: ",CHAR(34),INDEX(People[Primary Address],$A2836),CHAR(34),
", PersonLink: }"))</f>
        <v>#REF!</v>
      </c>
      <c r="H2836" t="e">
        <f>IF(COUNTA(CitationInformation)=0,"",IF(INDEX(AuthorList[Author Name],$A2836)="","",
CONCATENATE("  - &amp;AuthorListID",TEXT($A2836,"0000"),
"  {CitationID: *CitationID0001",
", PersonID: *PersonID",TEXT(MATCH(INDEX(AuthorList[Author Name],$A2836),People[Full Name],0),"0000"),
", AuthorOrder: ",INDEX(AuthorList[Author Number],$A2836),"}")))</f>
        <v>#REF!</v>
      </c>
      <c r="K2836" t="e">
        <f>IF(INDEX(SamplingFeatures[Feature Code],$A2836)="","",
CONCATENATE("  - &amp;SamplingFeatureID",TEXT($A2836,"0000"),
" {","SamplingFeatureUUID:  ",CHAR(34),INDEX(SamplingFeatures[Sampling Feature UUID],$A2836),CHAR(34),
", SamplingFeatureTypeCV:  ",CHAR(34),INDEX(SamplingFeatures[Sampling Feature Type],$A2836),CHAR(34),
", SamplingFeatureCode:  ",CHAR(34),INDEX(SamplingFeatures[Feature Code],$A2836),CHAR(34),
", SamplingFeatureName:  ",CHAR(34),INDEX(SamplingFeatures[Feature Name],$A2836),CHAR(34),
", SamplingFeatureDescription:  ",CHAR(34),INDEX(SamplingFeatures[Feature Description],$A2836),CHAR(34),
", SamplingFeatureGeotypeCV:  ",CHAR(34),INDEX(SamplingFeatures[Feature Geo Type],$A2836),CHAR(34),
", FeatureGeometry:  ",CHAR(34),INDEX(SamplingFeatures[Feature Geometry],$A2836),CHAR(34),
", Elevation_m:  ",CHAR(34),INDEX(SamplingFeatures[Elevation_m],$A2836),CHAR(34),
", ElevationDatumCV:  ",CHAR(34),ElevationDatum,CHAR(34),"}"))</f>
        <v>#REF!</v>
      </c>
      <c r="L2836" t="e">
        <f>IF(INDEX(SamplingFeatures[Sampling Feature Type],$A2836)&lt;&gt;"Site","",
CONCATENATE("  - &amp;SiteID",TEXT(SUMPRODUCT(--($L$3:$L2835&lt;&gt;"")),"0000"),
" {","SamplingFeatureID:  *SamplingFeatureID",TEXT($A2836,"0000"),
", SiteTypeCV:  ",CHAR(34),INDEX(Sites[Site Type],$A2836),CHAR(34),
", Latitude:  ",INDEX(Sites[Latitude],$A2836),
", Longitude:  ",INDEX(Sites[Longitude],$A2836),
", SRSName:  ",CHAR(34),LatLonDatum,CHAR(34),"}"))</f>
        <v>#REF!</v>
      </c>
      <c r="M2836" t="e">
        <f>IF(INDEX(SamplingFeatures[Sampling Feature Type],$A2836)&lt;&gt;"Specimen","",
CONCATENATE("  - &amp;SpecimenID",TEXT(SUMPRODUCT(--($M$3:$M2835&lt;&gt;"")),"0000"),
" {","SamplingFeatureID:  *SamplingFeatureID",TEXT($A2836,"0000"),
", SpecimenTypeCV:  ",CHAR(34),INDEX(Specimens[Specimen Type],$A2836),CHAR(34),
", SpecimenMediumCV:  ",INDEX(Specimens[Specimen Medium],$A2836),
", IsFieldSpecimen:  ",CHAR(34),INDEX(Specimens[Is Field Specimen?],$A2836),CHAR(34),"}"))</f>
        <v>#REF!</v>
      </c>
      <c r="N2836" t="e">
        <f>IF(COUNTA(SpatialOffsets[])=0,"", IF(INDEX(SpatialOffsets[Spatial Offset Type],$A2836)="","",
CONCATENATE("  - &amp;SpatialOffsetID",TEXT($A2836,"0000"),
" {","SpatialOffsetTypeCV:  ",CHAR(34),INDEX(SpatialOffsets[Spatial Offset Type],$A2836),CHAR(34),
", Offset1Value:  ",INDEX(SpatialOffsets[Offset 1 Value],$A2836),
", Offset1UnitID:  ",CHAR(34),INDEX(SpatialOffsets[Offset 1 Unit],$A2836),CHAR(34),
", Offset2Value:  ",INDEX(SpatialOffsets[Offset 2 Value],$A2836),
", Offset2UnitID:  ",CHAR(34),INDEX(SpatialOffsets[Offset 2 Unit],$A2836),CHAR(34),
", Offset3Value:  ",INDEX(SpatialOffsets[Offset 3 Value],$A2836),
", Offset3UnitID:  ",CHAR(34),INDEX(SpatialOffsets[Offset 3 Unit],$A2836),CHAR(34),,"}")))</f>
        <v>#REF!</v>
      </c>
      <c r="O2836" t="e">
        <f>IF(COUNTA(RelatedFeatures[])=0,"", IF(INDEX(RelatedFeatures[First Sampling Feature Code],$A2836)="","",
CONCATENATE("  - &amp;RelationID",TEXT($A2836,"0000"),
" {","SamplingFeatureID:  *SamplingFeatureID",TEXT(MATCH(INDEX(RelatedFeatures[First Sampling Feature Code],$A2836),SamplingFeatures[Feature Code],0),"0000"),
", RelationshipTypeCV:  ",CHAR(34),INDEX(RelatedFeatures[Relationship Type],$A2836),CHAR(34),
", RelatedFeatureID: *SamplingFeatureID",TEXT(MATCH(INDEX(RelatedFeatures[Second Sampling Feature Code],$A2836),SamplingFeatures[Feature Code],0),"0000"),
", SpatialOffsetID:  ",IF(INDEX(RelatedFeatures[Offset Number],$A2836)="","",CONCATENATE("*SpatialOffsetID",TEXT(INDEX(RelatedFeatures[Offset Number],$A2836),"0000"))),"}")))</f>
        <v>#REF!</v>
      </c>
      <c r="P2836" t="e">
        <f>IF(INDEX(Methods[Method Type],$A2836)="","",
CONCATENATE("  - &amp;MethodID",TEXT($A2836,"0000"),
" {","MethodTypeCV:  ",CHAR(34),INDEX(Methods[Method Type],$A2836),CHAR(34),
", MethodCode:  ",CHAR(34),INDEX(Methods[Method Code],$A2836),CHAR(34),
", MethodName:  ",CHAR(34),INDEX(Methods[Method Name],$A2836),CHAR(34),
", MethodDescription:  ",CHAR(34),INDEX(Methods[Method Description],$A2836),CHAR(34),
", MethodLink:  ",CHAR(34),INDEX(Methods[Method Link],$A2836),CHAR(34),
", OrganizationID: *OrganizationID",TEXT(MATCH(INDEX(Methods[Organization Name],$A2836),Organizations[Organization Name],0),"0000"),"}"))</f>
        <v>#REF!</v>
      </c>
      <c r="Q2836" t="e">
        <f>IF(INDEX(Variables[Variable Type],$A2836)="","",
CONCATENATE("  - &amp;VariableID",TEXT($A2836,"0000"),
" {","VariableTypeCV:  ",CHAR(34),INDEX(Variables[Variable Type],$A2836),CHAR(34),
", VariableCode:  ",CHAR(34),INDEX(Variables[Variable Code],$A2836),CHAR(34),
", VariableNameCV:  ",CHAR(34),INDEX(Variables[Variable Name],$A2836),CHAR(34),
", VariableDefinition:  ",CHAR(34),INDEX(Variables[Variable Definition],$A2836),CHAR(34),
", SpecciationCV:  ",CHAR(34),INDEX(Variables[Speciation],$A2836),CHAR(34),
", NoDataValue:  ",CHAR(34),INDEX(Variables[No Data Value],$A2836),CHAR(34),"}"))</f>
        <v>#REF!</v>
      </c>
    </row>
    <row r="2837" spans="1:17" x14ac:dyDescent="0.25">
      <c r="A2837">
        <v>2834</v>
      </c>
      <c r="D2837" t="e">
        <f>IF(INDEX(People[First Name],$A2837)="","",
CONCATENATE("  - &amp;PersonID",TEXT($A2837,"0000"),
" {","PersonFirstName:  ",CHAR(34),INDEX(People[First Name],$A2837),CHAR(34),
", PersonMiddleName:  ",CHAR(34),INDEX(People[Middle Name],$A2837),CHAR(34),
", PersonLastName:  ",CHAR(34),INDEX(People[Last Name],$A2837),CHAR(34),"}"))</f>
        <v>#REF!</v>
      </c>
      <c r="E2837" t="e">
        <f>IF(INDEX(Organizations[Organization Type '[CV']],$A2837)="","",
CONCATENATE("  - &amp;OrganizationID",TEXT($A2837,"0000"),
" {","OrganizationTypeCV:  ",CHAR(34),INDEX(Organizations[Organization Type '[CV']],$A2837),CHAR(34),
", OrganizationCode:  ",CHAR(34),INDEX(Organizations[Organization Code],$A2837),CHAR(34),
", OrganizationName:  ",CHAR(34),INDEX(Organizations[Organization Name],$A2837),CHAR(34),
", OrganizationDescription:  ",CHAR(34),INDEX(Organizations[Organization Description],$A2837),CHAR(34),
", OrganizationLink:  ",CHAR(34),INDEX(Organizations[Organization Link],$A2837),CHAR(34),"}"))</f>
        <v>#REF!</v>
      </c>
      <c r="F2837" t="e">
        <f>IF(INDEX(People[First Name],$A2837)="","",
CONCATENATE("  - &amp;AffiliationID",TEXT($A2837,"0000"),
" {PersonID: *PersonID",TEXT($A2837,"0000"),
", OrganizationID: *OrganizationID",TEXT(MATCH(INDEX(People[Organization Name],$A2837),Organizations[Organization Name],0),"0000"),
", IsPrimaryOrganizationContact: , AffiliationStartDate: , AffiliationEndDate: , PrimaryPhone: ",
", PrimaryEmail: ",CHAR(34),INDEX(People[Primary Email],$A2837),CHAR(34),
", PrimaryAddress: ",CHAR(34),INDEX(People[Primary Address],$A2837),CHAR(34),
", PersonLink: }"))</f>
        <v>#REF!</v>
      </c>
      <c r="H2837" t="e">
        <f>IF(COUNTA(CitationInformation)=0,"",IF(INDEX(AuthorList[Author Name],$A2837)="","",
CONCATENATE("  - &amp;AuthorListID",TEXT($A2837,"0000"),
"  {CitationID: *CitationID0001",
", PersonID: *PersonID",TEXT(MATCH(INDEX(AuthorList[Author Name],$A2837),People[Full Name],0),"0000"),
", AuthorOrder: ",INDEX(AuthorList[Author Number],$A2837),"}")))</f>
        <v>#REF!</v>
      </c>
      <c r="K2837" t="e">
        <f>IF(INDEX(SamplingFeatures[Feature Code],$A2837)="","",
CONCATENATE("  - &amp;SamplingFeatureID",TEXT($A2837,"0000"),
" {","SamplingFeatureUUID:  ",CHAR(34),INDEX(SamplingFeatures[Sampling Feature UUID],$A2837),CHAR(34),
", SamplingFeatureTypeCV:  ",CHAR(34),INDEX(SamplingFeatures[Sampling Feature Type],$A2837),CHAR(34),
", SamplingFeatureCode:  ",CHAR(34),INDEX(SamplingFeatures[Feature Code],$A2837),CHAR(34),
", SamplingFeatureName:  ",CHAR(34),INDEX(SamplingFeatures[Feature Name],$A2837),CHAR(34),
", SamplingFeatureDescription:  ",CHAR(34),INDEX(SamplingFeatures[Feature Description],$A2837),CHAR(34),
", SamplingFeatureGeotypeCV:  ",CHAR(34),INDEX(SamplingFeatures[Feature Geo Type],$A2837),CHAR(34),
", FeatureGeometry:  ",CHAR(34),INDEX(SamplingFeatures[Feature Geometry],$A2837),CHAR(34),
", Elevation_m:  ",CHAR(34),INDEX(SamplingFeatures[Elevation_m],$A2837),CHAR(34),
", ElevationDatumCV:  ",CHAR(34),ElevationDatum,CHAR(34),"}"))</f>
        <v>#REF!</v>
      </c>
      <c r="L2837" t="e">
        <f>IF(INDEX(SamplingFeatures[Sampling Feature Type],$A2837)&lt;&gt;"Site","",
CONCATENATE("  - &amp;SiteID",TEXT(SUMPRODUCT(--($L$3:$L2836&lt;&gt;"")),"0000"),
" {","SamplingFeatureID:  *SamplingFeatureID",TEXT($A2837,"0000"),
", SiteTypeCV:  ",CHAR(34),INDEX(Sites[Site Type],$A2837),CHAR(34),
", Latitude:  ",INDEX(Sites[Latitude],$A2837),
", Longitude:  ",INDEX(Sites[Longitude],$A2837),
", SRSName:  ",CHAR(34),LatLonDatum,CHAR(34),"}"))</f>
        <v>#REF!</v>
      </c>
      <c r="M2837" t="e">
        <f>IF(INDEX(SamplingFeatures[Sampling Feature Type],$A2837)&lt;&gt;"Specimen","",
CONCATENATE("  - &amp;SpecimenID",TEXT(SUMPRODUCT(--($M$3:$M2836&lt;&gt;"")),"0000"),
" {","SamplingFeatureID:  *SamplingFeatureID",TEXT($A2837,"0000"),
", SpecimenTypeCV:  ",CHAR(34),INDEX(Specimens[Specimen Type],$A2837),CHAR(34),
", SpecimenMediumCV:  ",INDEX(Specimens[Specimen Medium],$A2837),
", IsFieldSpecimen:  ",CHAR(34),INDEX(Specimens[Is Field Specimen?],$A2837),CHAR(34),"}"))</f>
        <v>#REF!</v>
      </c>
      <c r="N2837" t="e">
        <f>IF(COUNTA(SpatialOffsets[])=0,"", IF(INDEX(SpatialOffsets[Spatial Offset Type],$A2837)="","",
CONCATENATE("  - &amp;SpatialOffsetID",TEXT($A2837,"0000"),
" {","SpatialOffsetTypeCV:  ",CHAR(34),INDEX(SpatialOffsets[Spatial Offset Type],$A2837),CHAR(34),
", Offset1Value:  ",INDEX(SpatialOffsets[Offset 1 Value],$A2837),
", Offset1UnitID:  ",CHAR(34),INDEX(SpatialOffsets[Offset 1 Unit],$A2837),CHAR(34),
", Offset2Value:  ",INDEX(SpatialOffsets[Offset 2 Value],$A2837),
", Offset2UnitID:  ",CHAR(34),INDEX(SpatialOffsets[Offset 2 Unit],$A2837),CHAR(34),
", Offset3Value:  ",INDEX(SpatialOffsets[Offset 3 Value],$A2837),
", Offset3UnitID:  ",CHAR(34),INDEX(SpatialOffsets[Offset 3 Unit],$A2837),CHAR(34),,"}")))</f>
        <v>#REF!</v>
      </c>
      <c r="O2837" t="e">
        <f>IF(COUNTA(RelatedFeatures[])=0,"", IF(INDEX(RelatedFeatures[First Sampling Feature Code],$A2837)="","",
CONCATENATE("  - &amp;RelationID",TEXT($A2837,"0000"),
" {","SamplingFeatureID:  *SamplingFeatureID",TEXT(MATCH(INDEX(RelatedFeatures[First Sampling Feature Code],$A2837),SamplingFeatures[Feature Code],0),"0000"),
", RelationshipTypeCV:  ",CHAR(34),INDEX(RelatedFeatures[Relationship Type],$A2837),CHAR(34),
", RelatedFeatureID: *SamplingFeatureID",TEXT(MATCH(INDEX(RelatedFeatures[Second Sampling Feature Code],$A2837),SamplingFeatures[Feature Code],0),"0000"),
", SpatialOffsetID:  ",IF(INDEX(RelatedFeatures[Offset Number],$A2837)="","",CONCATENATE("*SpatialOffsetID",TEXT(INDEX(RelatedFeatures[Offset Number],$A2837),"0000"))),"}")))</f>
        <v>#REF!</v>
      </c>
      <c r="P2837" t="e">
        <f>IF(INDEX(Methods[Method Type],$A2837)="","",
CONCATENATE("  - &amp;MethodID",TEXT($A2837,"0000"),
" {","MethodTypeCV:  ",CHAR(34),INDEX(Methods[Method Type],$A2837),CHAR(34),
", MethodCode:  ",CHAR(34),INDEX(Methods[Method Code],$A2837),CHAR(34),
", MethodName:  ",CHAR(34),INDEX(Methods[Method Name],$A2837),CHAR(34),
", MethodDescription:  ",CHAR(34),INDEX(Methods[Method Description],$A2837),CHAR(34),
", MethodLink:  ",CHAR(34),INDEX(Methods[Method Link],$A2837),CHAR(34),
", OrganizationID: *OrganizationID",TEXT(MATCH(INDEX(Methods[Organization Name],$A2837),Organizations[Organization Name],0),"0000"),"}"))</f>
        <v>#REF!</v>
      </c>
      <c r="Q2837" t="e">
        <f>IF(INDEX(Variables[Variable Type],$A2837)="","",
CONCATENATE("  - &amp;VariableID",TEXT($A2837,"0000"),
" {","VariableTypeCV:  ",CHAR(34),INDEX(Variables[Variable Type],$A2837),CHAR(34),
", VariableCode:  ",CHAR(34),INDEX(Variables[Variable Code],$A2837),CHAR(34),
", VariableNameCV:  ",CHAR(34),INDEX(Variables[Variable Name],$A2837),CHAR(34),
", VariableDefinition:  ",CHAR(34),INDEX(Variables[Variable Definition],$A2837),CHAR(34),
", SpecciationCV:  ",CHAR(34),INDEX(Variables[Speciation],$A2837),CHAR(34),
", NoDataValue:  ",CHAR(34),INDEX(Variables[No Data Value],$A2837),CHAR(34),"}"))</f>
        <v>#REF!</v>
      </c>
    </row>
    <row r="2838" spans="1:17" x14ac:dyDescent="0.25">
      <c r="A2838">
        <v>2835</v>
      </c>
      <c r="D2838" t="e">
        <f>IF(INDEX(People[First Name],$A2838)="","",
CONCATENATE("  - &amp;PersonID",TEXT($A2838,"0000"),
" {","PersonFirstName:  ",CHAR(34),INDEX(People[First Name],$A2838),CHAR(34),
", PersonMiddleName:  ",CHAR(34),INDEX(People[Middle Name],$A2838),CHAR(34),
", PersonLastName:  ",CHAR(34),INDEX(People[Last Name],$A2838),CHAR(34),"}"))</f>
        <v>#REF!</v>
      </c>
      <c r="E2838" t="e">
        <f>IF(INDEX(Organizations[Organization Type '[CV']],$A2838)="","",
CONCATENATE("  - &amp;OrganizationID",TEXT($A2838,"0000"),
" {","OrganizationTypeCV:  ",CHAR(34),INDEX(Organizations[Organization Type '[CV']],$A2838),CHAR(34),
", OrganizationCode:  ",CHAR(34),INDEX(Organizations[Organization Code],$A2838),CHAR(34),
", OrganizationName:  ",CHAR(34),INDEX(Organizations[Organization Name],$A2838),CHAR(34),
", OrganizationDescription:  ",CHAR(34),INDEX(Organizations[Organization Description],$A2838),CHAR(34),
", OrganizationLink:  ",CHAR(34),INDEX(Organizations[Organization Link],$A2838),CHAR(34),"}"))</f>
        <v>#REF!</v>
      </c>
      <c r="F2838" t="e">
        <f>IF(INDEX(People[First Name],$A2838)="","",
CONCATENATE("  - &amp;AffiliationID",TEXT($A2838,"0000"),
" {PersonID: *PersonID",TEXT($A2838,"0000"),
", OrganizationID: *OrganizationID",TEXT(MATCH(INDEX(People[Organization Name],$A2838),Organizations[Organization Name],0),"0000"),
", IsPrimaryOrganizationContact: , AffiliationStartDate: , AffiliationEndDate: , PrimaryPhone: ",
", PrimaryEmail: ",CHAR(34),INDEX(People[Primary Email],$A2838),CHAR(34),
", PrimaryAddress: ",CHAR(34),INDEX(People[Primary Address],$A2838),CHAR(34),
", PersonLink: }"))</f>
        <v>#REF!</v>
      </c>
      <c r="H2838" t="e">
        <f>IF(COUNTA(CitationInformation)=0,"",IF(INDEX(AuthorList[Author Name],$A2838)="","",
CONCATENATE("  - &amp;AuthorListID",TEXT($A2838,"0000"),
"  {CitationID: *CitationID0001",
", PersonID: *PersonID",TEXT(MATCH(INDEX(AuthorList[Author Name],$A2838),People[Full Name],0),"0000"),
", AuthorOrder: ",INDEX(AuthorList[Author Number],$A2838),"}")))</f>
        <v>#REF!</v>
      </c>
      <c r="K2838" t="e">
        <f>IF(INDEX(SamplingFeatures[Feature Code],$A2838)="","",
CONCATENATE("  - &amp;SamplingFeatureID",TEXT($A2838,"0000"),
" {","SamplingFeatureUUID:  ",CHAR(34),INDEX(SamplingFeatures[Sampling Feature UUID],$A2838),CHAR(34),
", SamplingFeatureTypeCV:  ",CHAR(34),INDEX(SamplingFeatures[Sampling Feature Type],$A2838),CHAR(34),
", SamplingFeatureCode:  ",CHAR(34),INDEX(SamplingFeatures[Feature Code],$A2838),CHAR(34),
", SamplingFeatureName:  ",CHAR(34),INDEX(SamplingFeatures[Feature Name],$A2838),CHAR(34),
", SamplingFeatureDescription:  ",CHAR(34),INDEX(SamplingFeatures[Feature Description],$A2838),CHAR(34),
", SamplingFeatureGeotypeCV:  ",CHAR(34),INDEX(SamplingFeatures[Feature Geo Type],$A2838),CHAR(34),
", FeatureGeometry:  ",CHAR(34),INDEX(SamplingFeatures[Feature Geometry],$A2838),CHAR(34),
", Elevation_m:  ",CHAR(34),INDEX(SamplingFeatures[Elevation_m],$A2838),CHAR(34),
", ElevationDatumCV:  ",CHAR(34),ElevationDatum,CHAR(34),"}"))</f>
        <v>#REF!</v>
      </c>
      <c r="L2838" t="e">
        <f>IF(INDEX(SamplingFeatures[Sampling Feature Type],$A2838)&lt;&gt;"Site","",
CONCATENATE("  - &amp;SiteID",TEXT(SUMPRODUCT(--($L$3:$L2837&lt;&gt;"")),"0000"),
" {","SamplingFeatureID:  *SamplingFeatureID",TEXT($A2838,"0000"),
", SiteTypeCV:  ",CHAR(34),INDEX(Sites[Site Type],$A2838),CHAR(34),
", Latitude:  ",INDEX(Sites[Latitude],$A2838),
", Longitude:  ",INDEX(Sites[Longitude],$A2838),
", SRSName:  ",CHAR(34),LatLonDatum,CHAR(34),"}"))</f>
        <v>#REF!</v>
      </c>
      <c r="M2838" t="e">
        <f>IF(INDEX(SamplingFeatures[Sampling Feature Type],$A2838)&lt;&gt;"Specimen","",
CONCATENATE("  - &amp;SpecimenID",TEXT(SUMPRODUCT(--($M$3:$M2837&lt;&gt;"")),"0000"),
" {","SamplingFeatureID:  *SamplingFeatureID",TEXT($A2838,"0000"),
", SpecimenTypeCV:  ",CHAR(34),INDEX(Specimens[Specimen Type],$A2838),CHAR(34),
", SpecimenMediumCV:  ",INDEX(Specimens[Specimen Medium],$A2838),
", IsFieldSpecimen:  ",CHAR(34),INDEX(Specimens[Is Field Specimen?],$A2838),CHAR(34),"}"))</f>
        <v>#REF!</v>
      </c>
      <c r="N2838" t="e">
        <f>IF(COUNTA(SpatialOffsets[])=0,"", IF(INDEX(SpatialOffsets[Spatial Offset Type],$A2838)="","",
CONCATENATE("  - &amp;SpatialOffsetID",TEXT($A2838,"0000"),
" {","SpatialOffsetTypeCV:  ",CHAR(34),INDEX(SpatialOffsets[Spatial Offset Type],$A2838),CHAR(34),
", Offset1Value:  ",INDEX(SpatialOffsets[Offset 1 Value],$A2838),
", Offset1UnitID:  ",CHAR(34),INDEX(SpatialOffsets[Offset 1 Unit],$A2838),CHAR(34),
", Offset2Value:  ",INDEX(SpatialOffsets[Offset 2 Value],$A2838),
", Offset2UnitID:  ",CHAR(34),INDEX(SpatialOffsets[Offset 2 Unit],$A2838),CHAR(34),
", Offset3Value:  ",INDEX(SpatialOffsets[Offset 3 Value],$A2838),
", Offset3UnitID:  ",CHAR(34),INDEX(SpatialOffsets[Offset 3 Unit],$A2838),CHAR(34),,"}")))</f>
        <v>#REF!</v>
      </c>
      <c r="O2838" t="e">
        <f>IF(COUNTA(RelatedFeatures[])=0,"", IF(INDEX(RelatedFeatures[First Sampling Feature Code],$A2838)="","",
CONCATENATE("  - &amp;RelationID",TEXT($A2838,"0000"),
" {","SamplingFeatureID:  *SamplingFeatureID",TEXT(MATCH(INDEX(RelatedFeatures[First Sampling Feature Code],$A2838),SamplingFeatures[Feature Code],0),"0000"),
", RelationshipTypeCV:  ",CHAR(34),INDEX(RelatedFeatures[Relationship Type],$A2838),CHAR(34),
", RelatedFeatureID: *SamplingFeatureID",TEXT(MATCH(INDEX(RelatedFeatures[Second Sampling Feature Code],$A2838),SamplingFeatures[Feature Code],0),"0000"),
", SpatialOffsetID:  ",IF(INDEX(RelatedFeatures[Offset Number],$A2838)="","",CONCATENATE("*SpatialOffsetID",TEXT(INDEX(RelatedFeatures[Offset Number],$A2838),"0000"))),"}")))</f>
        <v>#REF!</v>
      </c>
      <c r="P2838" t="e">
        <f>IF(INDEX(Methods[Method Type],$A2838)="","",
CONCATENATE("  - &amp;MethodID",TEXT($A2838,"0000"),
" {","MethodTypeCV:  ",CHAR(34),INDEX(Methods[Method Type],$A2838),CHAR(34),
", MethodCode:  ",CHAR(34),INDEX(Methods[Method Code],$A2838),CHAR(34),
", MethodName:  ",CHAR(34),INDEX(Methods[Method Name],$A2838),CHAR(34),
", MethodDescription:  ",CHAR(34),INDEX(Methods[Method Description],$A2838),CHAR(34),
", MethodLink:  ",CHAR(34),INDEX(Methods[Method Link],$A2838),CHAR(34),
", OrganizationID: *OrganizationID",TEXT(MATCH(INDEX(Methods[Organization Name],$A2838),Organizations[Organization Name],0),"0000"),"}"))</f>
        <v>#REF!</v>
      </c>
      <c r="Q2838" t="e">
        <f>IF(INDEX(Variables[Variable Type],$A2838)="","",
CONCATENATE("  - &amp;VariableID",TEXT($A2838,"0000"),
" {","VariableTypeCV:  ",CHAR(34),INDEX(Variables[Variable Type],$A2838),CHAR(34),
", VariableCode:  ",CHAR(34),INDEX(Variables[Variable Code],$A2838),CHAR(34),
", VariableNameCV:  ",CHAR(34),INDEX(Variables[Variable Name],$A2838),CHAR(34),
", VariableDefinition:  ",CHAR(34),INDEX(Variables[Variable Definition],$A2838),CHAR(34),
", SpecciationCV:  ",CHAR(34),INDEX(Variables[Speciation],$A2838),CHAR(34),
", NoDataValue:  ",CHAR(34),INDEX(Variables[No Data Value],$A2838),CHAR(34),"}"))</f>
        <v>#REF!</v>
      </c>
    </row>
    <row r="2839" spans="1:17" x14ac:dyDescent="0.25">
      <c r="A2839">
        <v>2836</v>
      </c>
      <c r="D2839" t="e">
        <f>IF(INDEX(People[First Name],$A2839)="","",
CONCATENATE("  - &amp;PersonID",TEXT($A2839,"0000"),
" {","PersonFirstName:  ",CHAR(34),INDEX(People[First Name],$A2839),CHAR(34),
", PersonMiddleName:  ",CHAR(34),INDEX(People[Middle Name],$A2839),CHAR(34),
", PersonLastName:  ",CHAR(34),INDEX(People[Last Name],$A2839),CHAR(34),"}"))</f>
        <v>#REF!</v>
      </c>
      <c r="E2839" t="e">
        <f>IF(INDEX(Organizations[Organization Type '[CV']],$A2839)="","",
CONCATENATE("  - &amp;OrganizationID",TEXT($A2839,"0000"),
" {","OrganizationTypeCV:  ",CHAR(34),INDEX(Organizations[Organization Type '[CV']],$A2839),CHAR(34),
", OrganizationCode:  ",CHAR(34),INDEX(Organizations[Organization Code],$A2839),CHAR(34),
", OrganizationName:  ",CHAR(34),INDEX(Organizations[Organization Name],$A2839),CHAR(34),
", OrganizationDescription:  ",CHAR(34),INDEX(Organizations[Organization Description],$A2839),CHAR(34),
", OrganizationLink:  ",CHAR(34),INDEX(Organizations[Organization Link],$A2839),CHAR(34),"}"))</f>
        <v>#REF!</v>
      </c>
      <c r="F2839" t="e">
        <f>IF(INDEX(People[First Name],$A2839)="","",
CONCATENATE("  - &amp;AffiliationID",TEXT($A2839,"0000"),
" {PersonID: *PersonID",TEXT($A2839,"0000"),
", OrganizationID: *OrganizationID",TEXT(MATCH(INDEX(People[Organization Name],$A2839),Organizations[Organization Name],0),"0000"),
", IsPrimaryOrganizationContact: , AffiliationStartDate: , AffiliationEndDate: , PrimaryPhone: ",
", PrimaryEmail: ",CHAR(34),INDEX(People[Primary Email],$A2839),CHAR(34),
", PrimaryAddress: ",CHAR(34),INDEX(People[Primary Address],$A2839),CHAR(34),
", PersonLink: }"))</f>
        <v>#REF!</v>
      </c>
      <c r="H2839" t="e">
        <f>IF(COUNTA(CitationInformation)=0,"",IF(INDEX(AuthorList[Author Name],$A2839)="","",
CONCATENATE("  - &amp;AuthorListID",TEXT($A2839,"0000"),
"  {CitationID: *CitationID0001",
", PersonID: *PersonID",TEXT(MATCH(INDEX(AuthorList[Author Name],$A2839),People[Full Name],0),"0000"),
", AuthorOrder: ",INDEX(AuthorList[Author Number],$A2839),"}")))</f>
        <v>#REF!</v>
      </c>
      <c r="K2839" t="e">
        <f>IF(INDEX(SamplingFeatures[Feature Code],$A2839)="","",
CONCATENATE("  - &amp;SamplingFeatureID",TEXT($A2839,"0000"),
" {","SamplingFeatureUUID:  ",CHAR(34),INDEX(SamplingFeatures[Sampling Feature UUID],$A2839),CHAR(34),
", SamplingFeatureTypeCV:  ",CHAR(34),INDEX(SamplingFeatures[Sampling Feature Type],$A2839),CHAR(34),
", SamplingFeatureCode:  ",CHAR(34),INDEX(SamplingFeatures[Feature Code],$A2839),CHAR(34),
", SamplingFeatureName:  ",CHAR(34),INDEX(SamplingFeatures[Feature Name],$A2839),CHAR(34),
", SamplingFeatureDescription:  ",CHAR(34),INDEX(SamplingFeatures[Feature Description],$A2839),CHAR(34),
", SamplingFeatureGeotypeCV:  ",CHAR(34),INDEX(SamplingFeatures[Feature Geo Type],$A2839),CHAR(34),
", FeatureGeometry:  ",CHAR(34),INDEX(SamplingFeatures[Feature Geometry],$A2839),CHAR(34),
", Elevation_m:  ",CHAR(34),INDEX(SamplingFeatures[Elevation_m],$A2839),CHAR(34),
", ElevationDatumCV:  ",CHAR(34),ElevationDatum,CHAR(34),"}"))</f>
        <v>#REF!</v>
      </c>
      <c r="L2839" t="e">
        <f>IF(INDEX(SamplingFeatures[Sampling Feature Type],$A2839)&lt;&gt;"Site","",
CONCATENATE("  - &amp;SiteID",TEXT(SUMPRODUCT(--($L$3:$L2838&lt;&gt;"")),"0000"),
" {","SamplingFeatureID:  *SamplingFeatureID",TEXT($A2839,"0000"),
", SiteTypeCV:  ",CHAR(34),INDEX(Sites[Site Type],$A2839),CHAR(34),
", Latitude:  ",INDEX(Sites[Latitude],$A2839),
", Longitude:  ",INDEX(Sites[Longitude],$A2839),
", SRSName:  ",CHAR(34),LatLonDatum,CHAR(34),"}"))</f>
        <v>#REF!</v>
      </c>
      <c r="M2839" t="e">
        <f>IF(INDEX(SamplingFeatures[Sampling Feature Type],$A2839)&lt;&gt;"Specimen","",
CONCATENATE("  - &amp;SpecimenID",TEXT(SUMPRODUCT(--($M$3:$M2838&lt;&gt;"")),"0000"),
" {","SamplingFeatureID:  *SamplingFeatureID",TEXT($A2839,"0000"),
", SpecimenTypeCV:  ",CHAR(34),INDEX(Specimens[Specimen Type],$A2839),CHAR(34),
", SpecimenMediumCV:  ",INDEX(Specimens[Specimen Medium],$A2839),
", IsFieldSpecimen:  ",CHAR(34),INDEX(Specimens[Is Field Specimen?],$A2839),CHAR(34),"}"))</f>
        <v>#REF!</v>
      </c>
      <c r="N2839" t="e">
        <f>IF(COUNTA(SpatialOffsets[])=0,"", IF(INDEX(SpatialOffsets[Spatial Offset Type],$A2839)="","",
CONCATENATE("  - &amp;SpatialOffsetID",TEXT($A2839,"0000"),
" {","SpatialOffsetTypeCV:  ",CHAR(34),INDEX(SpatialOffsets[Spatial Offset Type],$A2839),CHAR(34),
", Offset1Value:  ",INDEX(SpatialOffsets[Offset 1 Value],$A2839),
", Offset1UnitID:  ",CHAR(34),INDEX(SpatialOffsets[Offset 1 Unit],$A2839),CHAR(34),
", Offset2Value:  ",INDEX(SpatialOffsets[Offset 2 Value],$A2839),
", Offset2UnitID:  ",CHAR(34),INDEX(SpatialOffsets[Offset 2 Unit],$A2839),CHAR(34),
", Offset3Value:  ",INDEX(SpatialOffsets[Offset 3 Value],$A2839),
", Offset3UnitID:  ",CHAR(34),INDEX(SpatialOffsets[Offset 3 Unit],$A2839),CHAR(34),,"}")))</f>
        <v>#REF!</v>
      </c>
      <c r="O2839" t="e">
        <f>IF(COUNTA(RelatedFeatures[])=0,"", IF(INDEX(RelatedFeatures[First Sampling Feature Code],$A2839)="","",
CONCATENATE("  - &amp;RelationID",TEXT($A2839,"0000"),
" {","SamplingFeatureID:  *SamplingFeatureID",TEXT(MATCH(INDEX(RelatedFeatures[First Sampling Feature Code],$A2839),SamplingFeatures[Feature Code],0),"0000"),
", RelationshipTypeCV:  ",CHAR(34),INDEX(RelatedFeatures[Relationship Type],$A2839),CHAR(34),
", RelatedFeatureID: *SamplingFeatureID",TEXT(MATCH(INDEX(RelatedFeatures[Second Sampling Feature Code],$A2839),SamplingFeatures[Feature Code],0),"0000"),
", SpatialOffsetID:  ",IF(INDEX(RelatedFeatures[Offset Number],$A2839)="","",CONCATENATE("*SpatialOffsetID",TEXT(INDEX(RelatedFeatures[Offset Number],$A2839),"0000"))),"}")))</f>
        <v>#REF!</v>
      </c>
      <c r="P2839" t="e">
        <f>IF(INDEX(Methods[Method Type],$A2839)="","",
CONCATENATE("  - &amp;MethodID",TEXT($A2839,"0000"),
" {","MethodTypeCV:  ",CHAR(34),INDEX(Methods[Method Type],$A2839),CHAR(34),
", MethodCode:  ",CHAR(34),INDEX(Methods[Method Code],$A2839),CHAR(34),
", MethodName:  ",CHAR(34),INDEX(Methods[Method Name],$A2839),CHAR(34),
", MethodDescription:  ",CHAR(34),INDEX(Methods[Method Description],$A2839),CHAR(34),
", MethodLink:  ",CHAR(34),INDEX(Methods[Method Link],$A2839),CHAR(34),
", OrganizationID: *OrganizationID",TEXT(MATCH(INDEX(Methods[Organization Name],$A2839),Organizations[Organization Name],0),"0000"),"}"))</f>
        <v>#REF!</v>
      </c>
      <c r="Q2839" t="e">
        <f>IF(INDEX(Variables[Variable Type],$A2839)="","",
CONCATENATE("  - &amp;VariableID",TEXT($A2839,"0000"),
" {","VariableTypeCV:  ",CHAR(34),INDEX(Variables[Variable Type],$A2839),CHAR(34),
", VariableCode:  ",CHAR(34),INDEX(Variables[Variable Code],$A2839),CHAR(34),
", VariableNameCV:  ",CHAR(34),INDEX(Variables[Variable Name],$A2839),CHAR(34),
", VariableDefinition:  ",CHAR(34),INDEX(Variables[Variable Definition],$A2839),CHAR(34),
", SpecciationCV:  ",CHAR(34),INDEX(Variables[Speciation],$A2839),CHAR(34),
", NoDataValue:  ",CHAR(34),INDEX(Variables[No Data Value],$A2839),CHAR(34),"}"))</f>
        <v>#REF!</v>
      </c>
    </row>
    <row r="2840" spans="1:17" x14ac:dyDescent="0.25">
      <c r="A2840">
        <v>2837</v>
      </c>
      <c r="D2840" t="e">
        <f>IF(INDEX(People[First Name],$A2840)="","",
CONCATENATE("  - &amp;PersonID",TEXT($A2840,"0000"),
" {","PersonFirstName:  ",CHAR(34),INDEX(People[First Name],$A2840),CHAR(34),
", PersonMiddleName:  ",CHAR(34),INDEX(People[Middle Name],$A2840),CHAR(34),
", PersonLastName:  ",CHAR(34),INDEX(People[Last Name],$A2840),CHAR(34),"}"))</f>
        <v>#REF!</v>
      </c>
      <c r="E2840" t="e">
        <f>IF(INDEX(Organizations[Organization Type '[CV']],$A2840)="","",
CONCATENATE("  - &amp;OrganizationID",TEXT($A2840,"0000"),
" {","OrganizationTypeCV:  ",CHAR(34),INDEX(Organizations[Organization Type '[CV']],$A2840),CHAR(34),
", OrganizationCode:  ",CHAR(34),INDEX(Organizations[Organization Code],$A2840),CHAR(34),
", OrganizationName:  ",CHAR(34),INDEX(Organizations[Organization Name],$A2840),CHAR(34),
", OrganizationDescription:  ",CHAR(34),INDEX(Organizations[Organization Description],$A2840),CHAR(34),
", OrganizationLink:  ",CHAR(34),INDEX(Organizations[Organization Link],$A2840),CHAR(34),"}"))</f>
        <v>#REF!</v>
      </c>
      <c r="F2840" t="e">
        <f>IF(INDEX(People[First Name],$A2840)="","",
CONCATENATE("  - &amp;AffiliationID",TEXT($A2840,"0000"),
" {PersonID: *PersonID",TEXT($A2840,"0000"),
", OrganizationID: *OrganizationID",TEXT(MATCH(INDEX(People[Organization Name],$A2840),Organizations[Organization Name],0),"0000"),
", IsPrimaryOrganizationContact: , AffiliationStartDate: , AffiliationEndDate: , PrimaryPhone: ",
", PrimaryEmail: ",CHAR(34),INDEX(People[Primary Email],$A2840),CHAR(34),
", PrimaryAddress: ",CHAR(34),INDEX(People[Primary Address],$A2840),CHAR(34),
", PersonLink: }"))</f>
        <v>#REF!</v>
      </c>
      <c r="H2840" t="e">
        <f>IF(COUNTA(CitationInformation)=0,"",IF(INDEX(AuthorList[Author Name],$A2840)="","",
CONCATENATE("  - &amp;AuthorListID",TEXT($A2840,"0000"),
"  {CitationID: *CitationID0001",
", PersonID: *PersonID",TEXT(MATCH(INDEX(AuthorList[Author Name],$A2840),People[Full Name],0),"0000"),
", AuthorOrder: ",INDEX(AuthorList[Author Number],$A2840),"}")))</f>
        <v>#REF!</v>
      </c>
      <c r="K2840" t="e">
        <f>IF(INDEX(SamplingFeatures[Feature Code],$A2840)="","",
CONCATENATE("  - &amp;SamplingFeatureID",TEXT($A2840,"0000"),
" {","SamplingFeatureUUID:  ",CHAR(34),INDEX(SamplingFeatures[Sampling Feature UUID],$A2840),CHAR(34),
", SamplingFeatureTypeCV:  ",CHAR(34),INDEX(SamplingFeatures[Sampling Feature Type],$A2840),CHAR(34),
", SamplingFeatureCode:  ",CHAR(34),INDEX(SamplingFeatures[Feature Code],$A2840),CHAR(34),
", SamplingFeatureName:  ",CHAR(34),INDEX(SamplingFeatures[Feature Name],$A2840),CHAR(34),
", SamplingFeatureDescription:  ",CHAR(34),INDEX(SamplingFeatures[Feature Description],$A2840),CHAR(34),
", SamplingFeatureGeotypeCV:  ",CHAR(34),INDEX(SamplingFeatures[Feature Geo Type],$A2840),CHAR(34),
", FeatureGeometry:  ",CHAR(34),INDEX(SamplingFeatures[Feature Geometry],$A2840),CHAR(34),
", Elevation_m:  ",CHAR(34),INDEX(SamplingFeatures[Elevation_m],$A2840),CHAR(34),
", ElevationDatumCV:  ",CHAR(34),ElevationDatum,CHAR(34),"}"))</f>
        <v>#REF!</v>
      </c>
      <c r="L2840" t="e">
        <f>IF(INDEX(SamplingFeatures[Sampling Feature Type],$A2840)&lt;&gt;"Site","",
CONCATENATE("  - &amp;SiteID",TEXT(SUMPRODUCT(--($L$3:$L2839&lt;&gt;"")),"0000"),
" {","SamplingFeatureID:  *SamplingFeatureID",TEXT($A2840,"0000"),
", SiteTypeCV:  ",CHAR(34),INDEX(Sites[Site Type],$A2840),CHAR(34),
", Latitude:  ",INDEX(Sites[Latitude],$A2840),
", Longitude:  ",INDEX(Sites[Longitude],$A2840),
", SRSName:  ",CHAR(34),LatLonDatum,CHAR(34),"}"))</f>
        <v>#REF!</v>
      </c>
      <c r="M2840" t="e">
        <f>IF(INDEX(SamplingFeatures[Sampling Feature Type],$A2840)&lt;&gt;"Specimen","",
CONCATENATE("  - &amp;SpecimenID",TEXT(SUMPRODUCT(--($M$3:$M2839&lt;&gt;"")),"0000"),
" {","SamplingFeatureID:  *SamplingFeatureID",TEXT($A2840,"0000"),
", SpecimenTypeCV:  ",CHAR(34),INDEX(Specimens[Specimen Type],$A2840),CHAR(34),
", SpecimenMediumCV:  ",INDEX(Specimens[Specimen Medium],$A2840),
", IsFieldSpecimen:  ",CHAR(34),INDEX(Specimens[Is Field Specimen?],$A2840),CHAR(34),"}"))</f>
        <v>#REF!</v>
      </c>
      <c r="N2840" t="e">
        <f>IF(COUNTA(SpatialOffsets[])=0,"", IF(INDEX(SpatialOffsets[Spatial Offset Type],$A2840)="","",
CONCATENATE("  - &amp;SpatialOffsetID",TEXT($A2840,"0000"),
" {","SpatialOffsetTypeCV:  ",CHAR(34),INDEX(SpatialOffsets[Spatial Offset Type],$A2840),CHAR(34),
", Offset1Value:  ",INDEX(SpatialOffsets[Offset 1 Value],$A2840),
", Offset1UnitID:  ",CHAR(34),INDEX(SpatialOffsets[Offset 1 Unit],$A2840),CHAR(34),
", Offset2Value:  ",INDEX(SpatialOffsets[Offset 2 Value],$A2840),
", Offset2UnitID:  ",CHAR(34),INDEX(SpatialOffsets[Offset 2 Unit],$A2840),CHAR(34),
", Offset3Value:  ",INDEX(SpatialOffsets[Offset 3 Value],$A2840),
", Offset3UnitID:  ",CHAR(34),INDEX(SpatialOffsets[Offset 3 Unit],$A2840),CHAR(34),,"}")))</f>
        <v>#REF!</v>
      </c>
      <c r="O2840" t="e">
        <f>IF(COUNTA(RelatedFeatures[])=0,"", IF(INDEX(RelatedFeatures[First Sampling Feature Code],$A2840)="","",
CONCATENATE("  - &amp;RelationID",TEXT($A2840,"0000"),
" {","SamplingFeatureID:  *SamplingFeatureID",TEXT(MATCH(INDEX(RelatedFeatures[First Sampling Feature Code],$A2840),SamplingFeatures[Feature Code],0),"0000"),
", RelationshipTypeCV:  ",CHAR(34),INDEX(RelatedFeatures[Relationship Type],$A2840),CHAR(34),
", RelatedFeatureID: *SamplingFeatureID",TEXT(MATCH(INDEX(RelatedFeatures[Second Sampling Feature Code],$A2840),SamplingFeatures[Feature Code],0),"0000"),
", SpatialOffsetID:  ",IF(INDEX(RelatedFeatures[Offset Number],$A2840)="","",CONCATENATE("*SpatialOffsetID",TEXT(INDEX(RelatedFeatures[Offset Number],$A2840),"0000"))),"}")))</f>
        <v>#REF!</v>
      </c>
      <c r="P2840" t="e">
        <f>IF(INDEX(Methods[Method Type],$A2840)="","",
CONCATENATE("  - &amp;MethodID",TEXT($A2840,"0000"),
" {","MethodTypeCV:  ",CHAR(34),INDEX(Methods[Method Type],$A2840),CHAR(34),
", MethodCode:  ",CHAR(34),INDEX(Methods[Method Code],$A2840),CHAR(34),
", MethodName:  ",CHAR(34),INDEX(Methods[Method Name],$A2840),CHAR(34),
", MethodDescription:  ",CHAR(34),INDEX(Methods[Method Description],$A2840),CHAR(34),
", MethodLink:  ",CHAR(34),INDEX(Methods[Method Link],$A2840),CHAR(34),
", OrganizationID: *OrganizationID",TEXT(MATCH(INDEX(Methods[Organization Name],$A2840),Organizations[Organization Name],0),"0000"),"}"))</f>
        <v>#REF!</v>
      </c>
      <c r="Q2840" t="e">
        <f>IF(INDEX(Variables[Variable Type],$A2840)="","",
CONCATENATE("  - &amp;VariableID",TEXT($A2840,"0000"),
" {","VariableTypeCV:  ",CHAR(34),INDEX(Variables[Variable Type],$A2840),CHAR(34),
", VariableCode:  ",CHAR(34),INDEX(Variables[Variable Code],$A2840),CHAR(34),
", VariableNameCV:  ",CHAR(34),INDEX(Variables[Variable Name],$A2840),CHAR(34),
", VariableDefinition:  ",CHAR(34),INDEX(Variables[Variable Definition],$A2840),CHAR(34),
", SpecciationCV:  ",CHAR(34),INDEX(Variables[Speciation],$A2840),CHAR(34),
", NoDataValue:  ",CHAR(34),INDEX(Variables[No Data Value],$A2840),CHAR(34),"}"))</f>
        <v>#REF!</v>
      </c>
    </row>
    <row r="2841" spans="1:17" x14ac:dyDescent="0.25">
      <c r="A2841">
        <v>2838</v>
      </c>
      <c r="D2841" t="e">
        <f>IF(INDEX(People[First Name],$A2841)="","",
CONCATENATE("  - &amp;PersonID",TEXT($A2841,"0000"),
" {","PersonFirstName:  ",CHAR(34),INDEX(People[First Name],$A2841),CHAR(34),
", PersonMiddleName:  ",CHAR(34),INDEX(People[Middle Name],$A2841),CHAR(34),
", PersonLastName:  ",CHAR(34),INDEX(People[Last Name],$A2841),CHAR(34),"}"))</f>
        <v>#REF!</v>
      </c>
      <c r="E2841" t="e">
        <f>IF(INDEX(Organizations[Organization Type '[CV']],$A2841)="","",
CONCATENATE("  - &amp;OrganizationID",TEXT($A2841,"0000"),
" {","OrganizationTypeCV:  ",CHAR(34),INDEX(Organizations[Organization Type '[CV']],$A2841),CHAR(34),
", OrganizationCode:  ",CHAR(34),INDEX(Organizations[Organization Code],$A2841),CHAR(34),
", OrganizationName:  ",CHAR(34),INDEX(Organizations[Organization Name],$A2841),CHAR(34),
", OrganizationDescription:  ",CHAR(34),INDEX(Organizations[Organization Description],$A2841),CHAR(34),
", OrganizationLink:  ",CHAR(34),INDEX(Organizations[Organization Link],$A2841),CHAR(34),"}"))</f>
        <v>#REF!</v>
      </c>
      <c r="F2841" t="e">
        <f>IF(INDEX(People[First Name],$A2841)="","",
CONCATENATE("  - &amp;AffiliationID",TEXT($A2841,"0000"),
" {PersonID: *PersonID",TEXT($A2841,"0000"),
", OrganizationID: *OrganizationID",TEXT(MATCH(INDEX(People[Organization Name],$A2841),Organizations[Organization Name],0),"0000"),
", IsPrimaryOrganizationContact: , AffiliationStartDate: , AffiliationEndDate: , PrimaryPhone: ",
", PrimaryEmail: ",CHAR(34),INDEX(People[Primary Email],$A2841),CHAR(34),
", PrimaryAddress: ",CHAR(34),INDEX(People[Primary Address],$A2841),CHAR(34),
", PersonLink: }"))</f>
        <v>#REF!</v>
      </c>
      <c r="H2841" t="e">
        <f>IF(COUNTA(CitationInformation)=0,"",IF(INDEX(AuthorList[Author Name],$A2841)="","",
CONCATENATE("  - &amp;AuthorListID",TEXT($A2841,"0000"),
"  {CitationID: *CitationID0001",
", PersonID: *PersonID",TEXT(MATCH(INDEX(AuthorList[Author Name],$A2841),People[Full Name],0),"0000"),
", AuthorOrder: ",INDEX(AuthorList[Author Number],$A2841),"}")))</f>
        <v>#REF!</v>
      </c>
      <c r="K2841" t="e">
        <f>IF(INDEX(SamplingFeatures[Feature Code],$A2841)="","",
CONCATENATE("  - &amp;SamplingFeatureID",TEXT($A2841,"0000"),
" {","SamplingFeatureUUID:  ",CHAR(34),INDEX(SamplingFeatures[Sampling Feature UUID],$A2841),CHAR(34),
", SamplingFeatureTypeCV:  ",CHAR(34),INDEX(SamplingFeatures[Sampling Feature Type],$A2841),CHAR(34),
", SamplingFeatureCode:  ",CHAR(34),INDEX(SamplingFeatures[Feature Code],$A2841),CHAR(34),
", SamplingFeatureName:  ",CHAR(34),INDEX(SamplingFeatures[Feature Name],$A2841),CHAR(34),
", SamplingFeatureDescription:  ",CHAR(34),INDEX(SamplingFeatures[Feature Description],$A2841),CHAR(34),
", SamplingFeatureGeotypeCV:  ",CHAR(34),INDEX(SamplingFeatures[Feature Geo Type],$A2841),CHAR(34),
", FeatureGeometry:  ",CHAR(34),INDEX(SamplingFeatures[Feature Geometry],$A2841),CHAR(34),
", Elevation_m:  ",CHAR(34),INDEX(SamplingFeatures[Elevation_m],$A2841),CHAR(34),
", ElevationDatumCV:  ",CHAR(34),ElevationDatum,CHAR(34),"}"))</f>
        <v>#REF!</v>
      </c>
      <c r="L2841" t="e">
        <f>IF(INDEX(SamplingFeatures[Sampling Feature Type],$A2841)&lt;&gt;"Site","",
CONCATENATE("  - &amp;SiteID",TEXT(SUMPRODUCT(--($L$3:$L2840&lt;&gt;"")),"0000"),
" {","SamplingFeatureID:  *SamplingFeatureID",TEXT($A2841,"0000"),
", SiteTypeCV:  ",CHAR(34),INDEX(Sites[Site Type],$A2841),CHAR(34),
", Latitude:  ",INDEX(Sites[Latitude],$A2841),
", Longitude:  ",INDEX(Sites[Longitude],$A2841),
", SRSName:  ",CHAR(34),LatLonDatum,CHAR(34),"}"))</f>
        <v>#REF!</v>
      </c>
      <c r="M2841" t="e">
        <f>IF(INDEX(SamplingFeatures[Sampling Feature Type],$A2841)&lt;&gt;"Specimen","",
CONCATENATE("  - &amp;SpecimenID",TEXT(SUMPRODUCT(--($M$3:$M2840&lt;&gt;"")),"0000"),
" {","SamplingFeatureID:  *SamplingFeatureID",TEXT($A2841,"0000"),
", SpecimenTypeCV:  ",CHAR(34),INDEX(Specimens[Specimen Type],$A2841),CHAR(34),
", SpecimenMediumCV:  ",INDEX(Specimens[Specimen Medium],$A2841),
", IsFieldSpecimen:  ",CHAR(34),INDEX(Specimens[Is Field Specimen?],$A2841),CHAR(34),"}"))</f>
        <v>#REF!</v>
      </c>
      <c r="N2841" t="e">
        <f>IF(COUNTA(SpatialOffsets[])=0,"", IF(INDEX(SpatialOffsets[Spatial Offset Type],$A2841)="","",
CONCATENATE("  - &amp;SpatialOffsetID",TEXT($A2841,"0000"),
" {","SpatialOffsetTypeCV:  ",CHAR(34),INDEX(SpatialOffsets[Spatial Offset Type],$A2841),CHAR(34),
", Offset1Value:  ",INDEX(SpatialOffsets[Offset 1 Value],$A2841),
", Offset1UnitID:  ",CHAR(34),INDEX(SpatialOffsets[Offset 1 Unit],$A2841),CHAR(34),
", Offset2Value:  ",INDEX(SpatialOffsets[Offset 2 Value],$A2841),
", Offset2UnitID:  ",CHAR(34),INDEX(SpatialOffsets[Offset 2 Unit],$A2841),CHAR(34),
", Offset3Value:  ",INDEX(SpatialOffsets[Offset 3 Value],$A2841),
", Offset3UnitID:  ",CHAR(34),INDEX(SpatialOffsets[Offset 3 Unit],$A2841),CHAR(34),,"}")))</f>
        <v>#REF!</v>
      </c>
      <c r="O2841" t="e">
        <f>IF(COUNTA(RelatedFeatures[])=0,"", IF(INDEX(RelatedFeatures[First Sampling Feature Code],$A2841)="","",
CONCATENATE("  - &amp;RelationID",TEXT($A2841,"0000"),
" {","SamplingFeatureID:  *SamplingFeatureID",TEXT(MATCH(INDEX(RelatedFeatures[First Sampling Feature Code],$A2841),SamplingFeatures[Feature Code],0),"0000"),
", RelationshipTypeCV:  ",CHAR(34),INDEX(RelatedFeatures[Relationship Type],$A2841),CHAR(34),
", RelatedFeatureID: *SamplingFeatureID",TEXT(MATCH(INDEX(RelatedFeatures[Second Sampling Feature Code],$A2841),SamplingFeatures[Feature Code],0),"0000"),
", SpatialOffsetID:  ",IF(INDEX(RelatedFeatures[Offset Number],$A2841)="","",CONCATENATE("*SpatialOffsetID",TEXT(INDEX(RelatedFeatures[Offset Number],$A2841),"0000"))),"}")))</f>
        <v>#REF!</v>
      </c>
      <c r="P2841" t="e">
        <f>IF(INDEX(Methods[Method Type],$A2841)="","",
CONCATENATE("  - &amp;MethodID",TEXT($A2841,"0000"),
" {","MethodTypeCV:  ",CHAR(34),INDEX(Methods[Method Type],$A2841),CHAR(34),
", MethodCode:  ",CHAR(34),INDEX(Methods[Method Code],$A2841),CHAR(34),
", MethodName:  ",CHAR(34),INDEX(Methods[Method Name],$A2841),CHAR(34),
", MethodDescription:  ",CHAR(34),INDEX(Methods[Method Description],$A2841),CHAR(34),
", MethodLink:  ",CHAR(34),INDEX(Methods[Method Link],$A2841),CHAR(34),
", OrganizationID: *OrganizationID",TEXT(MATCH(INDEX(Methods[Organization Name],$A2841),Organizations[Organization Name],0),"0000"),"}"))</f>
        <v>#REF!</v>
      </c>
      <c r="Q2841" t="e">
        <f>IF(INDEX(Variables[Variable Type],$A2841)="","",
CONCATENATE("  - &amp;VariableID",TEXT($A2841,"0000"),
" {","VariableTypeCV:  ",CHAR(34),INDEX(Variables[Variable Type],$A2841),CHAR(34),
", VariableCode:  ",CHAR(34),INDEX(Variables[Variable Code],$A2841),CHAR(34),
", VariableNameCV:  ",CHAR(34),INDEX(Variables[Variable Name],$A2841),CHAR(34),
", VariableDefinition:  ",CHAR(34),INDEX(Variables[Variable Definition],$A2841),CHAR(34),
", SpecciationCV:  ",CHAR(34),INDEX(Variables[Speciation],$A2841),CHAR(34),
", NoDataValue:  ",CHAR(34),INDEX(Variables[No Data Value],$A2841),CHAR(34),"}"))</f>
        <v>#REF!</v>
      </c>
    </row>
    <row r="2842" spans="1:17" x14ac:dyDescent="0.25">
      <c r="A2842">
        <v>2839</v>
      </c>
      <c r="D2842" t="e">
        <f>IF(INDEX(People[First Name],$A2842)="","",
CONCATENATE("  - &amp;PersonID",TEXT($A2842,"0000"),
" {","PersonFirstName:  ",CHAR(34),INDEX(People[First Name],$A2842),CHAR(34),
", PersonMiddleName:  ",CHAR(34),INDEX(People[Middle Name],$A2842),CHAR(34),
", PersonLastName:  ",CHAR(34),INDEX(People[Last Name],$A2842),CHAR(34),"}"))</f>
        <v>#REF!</v>
      </c>
      <c r="E2842" t="e">
        <f>IF(INDEX(Organizations[Organization Type '[CV']],$A2842)="","",
CONCATENATE("  - &amp;OrganizationID",TEXT($A2842,"0000"),
" {","OrganizationTypeCV:  ",CHAR(34),INDEX(Organizations[Organization Type '[CV']],$A2842),CHAR(34),
", OrganizationCode:  ",CHAR(34),INDEX(Organizations[Organization Code],$A2842),CHAR(34),
", OrganizationName:  ",CHAR(34),INDEX(Organizations[Organization Name],$A2842),CHAR(34),
", OrganizationDescription:  ",CHAR(34),INDEX(Organizations[Organization Description],$A2842),CHAR(34),
", OrganizationLink:  ",CHAR(34),INDEX(Organizations[Organization Link],$A2842),CHAR(34),"}"))</f>
        <v>#REF!</v>
      </c>
      <c r="F2842" t="e">
        <f>IF(INDEX(People[First Name],$A2842)="","",
CONCATENATE("  - &amp;AffiliationID",TEXT($A2842,"0000"),
" {PersonID: *PersonID",TEXT($A2842,"0000"),
", OrganizationID: *OrganizationID",TEXT(MATCH(INDEX(People[Organization Name],$A2842),Organizations[Organization Name],0),"0000"),
", IsPrimaryOrganizationContact: , AffiliationStartDate: , AffiliationEndDate: , PrimaryPhone: ",
", PrimaryEmail: ",CHAR(34),INDEX(People[Primary Email],$A2842),CHAR(34),
", PrimaryAddress: ",CHAR(34),INDEX(People[Primary Address],$A2842),CHAR(34),
", PersonLink: }"))</f>
        <v>#REF!</v>
      </c>
      <c r="H2842" t="e">
        <f>IF(COUNTA(CitationInformation)=0,"",IF(INDEX(AuthorList[Author Name],$A2842)="","",
CONCATENATE("  - &amp;AuthorListID",TEXT($A2842,"0000"),
"  {CitationID: *CitationID0001",
", PersonID: *PersonID",TEXT(MATCH(INDEX(AuthorList[Author Name],$A2842),People[Full Name],0),"0000"),
", AuthorOrder: ",INDEX(AuthorList[Author Number],$A2842),"}")))</f>
        <v>#REF!</v>
      </c>
      <c r="K2842" t="e">
        <f>IF(INDEX(SamplingFeatures[Feature Code],$A2842)="","",
CONCATENATE("  - &amp;SamplingFeatureID",TEXT($A2842,"0000"),
" {","SamplingFeatureUUID:  ",CHAR(34),INDEX(SamplingFeatures[Sampling Feature UUID],$A2842),CHAR(34),
", SamplingFeatureTypeCV:  ",CHAR(34),INDEX(SamplingFeatures[Sampling Feature Type],$A2842),CHAR(34),
", SamplingFeatureCode:  ",CHAR(34),INDEX(SamplingFeatures[Feature Code],$A2842),CHAR(34),
", SamplingFeatureName:  ",CHAR(34),INDEX(SamplingFeatures[Feature Name],$A2842),CHAR(34),
", SamplingFeatureDescription:  ",CHAR(34),INDEX(SamplingFeatures[Feature Description],$A2842),CHAR(34),
", SamplingFeatureGeotypeCV:  ",CHAR(34),INDEX(SamplingFeatures[Feature Geo Type],$A2842),CHAR(34),
", FeatureGeometry:  ",CHAR(34),INDEX(SamplingFeatures[Feature Geometry],$A2842),CHAR(34),
", Elevation_m:  ",CHAR(34),INDEX(SamplingFeatures[Elevation_m],$A2842),CHAR(34),
", ElevationDatumCV:  ",CHAR(34),ElevationDatum,CHAR(34),"}"))</f>
        <v>#REF!</v>
      </c>
      <c r="L2842" t="e">
        <f>IF(INDEX(SamplingFeatures[Sampling Feature Type],$A2842)&lt;&gt;"Site","",
CONCATENATE("  - &amp;SiteID",TEXT(SUMPRODUCT(--($L$3:$L2841&lt;&gt;"")),"0000"),
" {","SamplingFeatureID:  *SamplingFeatureID",TEXT($A2842,"0000"),
", SiteTypeCV:  ",CHAR(34),INDEX(Sites[Site Type],$A2842),CHAR(34),
", Latitude:  ",INDEX(Sites[Latitude],$A2842),
", Longitude:  ",INDEX(Sites[Longitude],$A2842),
", SRSName:  ",CHAR(34),LatLonDatum,CHAR(34),"}"))</f>
        <v>#REF!</v>
      </c>
      <c r="M2842" t="e">
        <f>IF(INDEX(SamplingFeatures[Sampling Feature Type],$A2842)&lt;&gt;"Specimen","",
CONCATENATE("  - &amp;SpecimenID",TEXT(SUMPRODUCT(--($M$3:$M2841&lt;&gt;"")),"0000"),
" {","SamplingFeatureID:  *SamplingFeatureID",TEXT($A2842,"0000"),
", SpecimenTypeCV:  ",CHAR(34),INDEX(Specimens[Specimen Type],$A2842),CHAR(34),
", SpecimenMediumCV:  ",INDEX(Specimens[Specimen Medium],$A2842),
", IsFieldSpecimen:  ",CHAR(34),INDEX(Specimens[Is Field Specimen?],$A2842),CHAR(34),"}"))</f>
        <v>#REF!</v>
      </c>
      <c r="N2842" t="e">
        <f>IF(COUNTA(SpatialOffsets[])=0,"", IF(INDEX(SpatialOffsets[Spatial Offset Type],$A2842)="","",
CONCATENATE("  - &amp;SpatialOffsetID",TEXT($A2842,"0000"),
" {","SpatialOffsetTypeCV:  ",CHAR(34),INDEX(SpatialOffsets[Spatial Offset Type],$A2842),CHAR(34),
", Offset1Value:  ",INDEX(SpatialOffsets[Offset 1 Value],$A2842),
", Offset1UnitID:  ",CHAR(34),INDEX(SpatialOffsets[Offset 1 Unit],$A2842),CHAR(34),
", Offset2Value:  ",INDEX(SpatialOffsets[Offset 2 Value],$A2842),
", Offset2UnitID:  ",CHAR(34),INDEX(SpatialOffsets[Offset 2 Unit],$A2842),CHAR(34),
", Offset3Value:  ",INDEX(SpatialOffsets[Offset 3 Value],$A2842),
", Offset3UnitID:  ",CHAR(34),INDEX(SpatialOffsets[Offset 3 Unit],$A2842),CHAR(34),,"}")))</f>
        <v>#REF!</v>
      </c>
      <c r="O2842" t="e">
        <f>IF(COUNTA(RelatedFeatures[])=0,"", IF(INDEX(RelatedFeatures[First Sampling Feature Code],$A2842)="","",
CONCATENATE("  - &amp;RelationID",TEXT($A2842,"0000"),
" {","SamplingFeatureID:  *SamplingFeatureID",TEXT(MATCH(INDEX(RelatedFeatures[First Sampling Feature Code],$A2842),SamplingFeatures[Feature Code],0),"0000"),
", RelationshipTypeCV:  ",CHAR(34),INDEX(RelatedFeatures[Relationship Type],$A2842),CHAR(34),
", RelatedFeatureID: *SamplingFeatureID",TEXT(MATCH(INDEX(RelatedFeatures[Second Sampling Feature Code],$A2842),SamplingFeatures[Feature Code],0),"0000"),
", SpatialOffsetID:  ",IF(INDEX(RelatedFeatures[Offset Number],$A2842)="","",CONCATENATE("*SpatialOffsetID",TEXT(INDEX(RelatedFeatures[Offset Number],$A2842),"0000"))),"}")))</f>
        <v>#REF!</v>
      </c>
      <c r="P2842" t="e">
        <f>IF(INDEX(Methods[Method Type],$A2842)="","",
CONCATENATE("  - &amp;MethodID",TEXT($A2842,"0000"),
" {","MethodTypeCV:  ",CHAR(34),INDEX(Methods[Method Type],$A2842),CHAR(34),
", MethodCode:  ",CHAR(34),INDEX(Methods[Method Code],$A2842),CHAR(34),
", MethodName:  ",CHAR(34),INDEX(Methods[Method Name],$A2842),CHAR(34),
", MethodDescription:  ",CHAR(34),INDEX(Methods[Method Description],$A2842),CHAR(34),
", MethodLink:  ",CHAR(34),INDEX(Methods[Method Link],$A2842),CHAR(34),
", OrganizationID: *OrganizationID",TEXT(MATCH(INDEX(Methods[Organization Name],$A2842),Organizations[Organization Name],0),"0000"),"}"))</f>
        <v>#REF!</v>
      </c>
      <c r="Q2842" t="e">
        <f>IF(INDEX(Variables[Variable Type],$A2842)="","",
CONCATENATE("  - &amp;VariableID",TEXT($A2842,"0000"),
" {","VariableTypeCV:  ",CHAR(34),INDEX(Variables[Variable Type],$A2842),CHAR(34),
", VariableCode:  ",CHAR(34),INDEX(Variables[Variable Code],$A2842),CHAR(34),
", VariableNameCV:  ",CHAR(34),INDEX(Variables[Variable Name],$A2842),CHAR(34),
", VariableDefinition:  ",CHAR(34),INDEX(Variables[Variable Definition],$A2842),CHAR(34),
", SpecciationCV:  ",CHAR(34),INDEX(Variables[Speciation],$A2842),CHAR(34),
", NoDataValue:  ",CHAR(34),INDEX(Variables[No Data Value],$A2842),CHAR(34),"}"))</f>
        <v>#REF!</v>
      </c>
    </row>
    <row r="2843" spans="1:17" x14ac:dyDescent="0.25">
      <c r="A2843">
        <v>2840</v>
      </c>
      <c r="D2843" t="e">
        <f>IF(INDEX(People[First Name],$A2843)="","",
CONCATENATE("  - &amp;PersonID",TEXT($A2843,"0000"),
" {","PersonFirstName:  ",CHAR(34),INDEX(People[First Name],$A2843),CHAR(34),
", PersonMiddleName:  ",CHAR(34),INDEX(People[Middle Name],$A2843),CHAR(34),
", PersonLastName:  ",CHAR(34),INDEX(People[Last Name],$A2843),CHAR(34),"}"))</f>
        <v>#REF!</v>
      </c>
      <c r="E2843" t="e">
        <f>IF(INDEX(Organizations[Organization Type '[CV']],$A2843)="","",
CONCATENATE("  - &amp;OrganizationID",TEXT($A2843,"0000"),
" {","OrganizationTypeCV:  ",CHAR(34),INDEX(Organizations[Organization Type '[CV']],$A2843),CHAR(34),
", OrganizationCode:  ",CHAR(34),INDEX(Organizations[Organization Code],$A2843),CHAR(34),
", OrganizationName:  ",CHAR(34),INDEX(Organizations[Organization Name],$A2843),CHAR(34),
", OrganizationDescription:  ",CHAR(34),INDEX(Organizations[Organization Description],$A2843),CHAR(34),
", OrganizationLink:  ",CHAR(34),INDEX(Organizations[Organization Link],$A2843),CHAR(34),"}"))</f>
        <v>#REF!</v>
      </c>
      <c r="F2843" t="e">
        <f>IF(INDEX(People[First Name],$A2843)="","",
CONCATENATE("  - &amp;AffiliationID",TEXT($A2843,"0000"),
" {PersonID: *PersonID",TEXT($A2843,"0000"),
", OrganizationID: *OrganizationID",TEXT(MATCH(INDEX(People[Organization Name],$A2843),Organizations[Organization Name],0),"0000"),
", IsPrimaryOrganizationContact: , AffiliationStartDate: , AffiliationEndDate: , PrimaryPhone: ",
", PrimaryEmail: ",CHAR(34),INDEX(People[Primary Email],$A2843),CHAR(34),
", PrimaryAddress: ",CHAR(34),INDEX(People[Primary Address],$A2843),CHAR(34),
", PersonLink: }"))</f>
        <v>#REF!</v>
      </c>
      <c r="H2843" t="e">
        <f>IF(COUNTA(CitationInformation)=0,"",IF(INDEX(AuthorList[Author Name],$A2843)="","",
CONCATENATE("  - &amp;AuthorListID",TEXT($A2843,"0000"),
"  {CitationID: *CitationID0001",
", PersonID: *PersonID",TEXT(MATCH(INDEX(AuthorList[Author Name],$A2843),People[Full Name],0),"0000"),
", AuthorOrder: ",INDEX(AuthorList[Author Number],$A2843),"}")))</f>
        <v>#REF!</v>
      </c>
      <c r="K2843" t="e">
        <f>IF(INDEX(SamplingFeatures[Feature Code],$A2843)="","",
CONCATENATE("  - &amp;SamplingFeatureID",TEXT($A2843,"0000"),
" {","SamplingFeatureUUID:  ",CHAR(34),INDEX(SamplingFeatures[Sampling Feature UUID],$A2843),CHAR(34),
", SamplingFeatureTypeCV:  ",CHAR(34),INDEX(SamplingFeatures[Sampling Feature Type],$A2843),CHAR(34),
", SamplingFeatureCode:  ",CHAR(34),INDEX(SamplingFeatures[Feature Code],$A2843),CHAR(34),
", SamplingFeatureName:  ",CHAR(34),INDEX(SamplingFeatures[Feature Name],$A2843),CHAR(34),
", SamplingFeatureDescription:  ",CHAR(34),INDEX(SamplingFeatures[Feature Description],$A2843),CHAR(34),
", SamplingFeatureGeotypeCV:  ",CHAR(34),INDEX(SamplingFeatures[Feature Geo Type],$A2843),CHAR(34),
", FeatureGeometry:  ",CHAR(34),INDEX(SamplingFeatures[Feature Geometry],$A2843),CHAR(34),
", Elevation_m:  ",CHAR(34),INDEX(SamplingFeatures[Elevation_m],$A2843),CHAR(34),
", ElevationDatumCV:  ",CHAR(34),ElevationDatum,CHAR(34),"}"))</f>
        <v>#REF!</v>
      </c>
      <c r="L2843" t="e">
        <f>IF(INDEX(SamplingFeatures[Sampling Feature Type],$A2843)&lt;&gt;"Site","",
CONCATENATE("  - &amp;SiteID",TEXT(SUMPRODUCT(--($L$3:$L2842&lt;&gt;"")),"0000"),
" {","SamplingFeatureID:  *SamplingFeatureID",TEXT($A2843,"0000"),
", SiteTypeCV:  ",CHAR(34),INDEX(Sites[Site Type],$A2843),CHAR(34),
", Latitude:  ",INDEX(Sites[Latitude],$A2843),
", Longitude:  ",INDEX(Sites[Longitude],$A2843),
", SRSName:  ",CHAR(34),LatLonDatum,CHAR(34),"}"))</f>
        <v>#REF!</v>
      </c>
      <c r="M2843" t="e">
        <f>IF(INDEX(SamplingFeatures[Sampling Feature Type],$A2843)&lt;&gt;"Specimen","",
CONCATENATE("  - &amp;SpecimenID",TEXT(SUMPRODUCT(--($M$3:$M2842&lt;&gt;"")),"0000"),
" {","SamplingFeatureID:  *SamplingFeatureID",TEXT($A2843,"0000"),
", SpecimenTypeCV:  ",CHAR(34),INDEX(Specimens[Specimen Type],$A2843),CHAR(34),
", SpecimenMediumCV:  ",INDEX(Specimens[Specimen Medium],$A2843),
", IsFieldSpecimen:  ",CHAR(34),INDEX(Specimens[Is Field Specimen?],$A2843),CHAR(34),"}"))</f>
        <v>#REF!</v>
      </c>
      <c r="N2843" t="e">
        <f>IF(COUNTA(SpatialOffsets[])=0,"", IF(INDEX(SpatialOffsets[Spatial Offset Type],$A2843)="","",
CONCATENATE("  - &amp;SpatialOffsetID",TEXT($A2843,"0000"),
" {","SpatialOffsetTypeCV:  ",CHAR(34),INDEX(SpatialOffsets[Spatial Offset Type],$A2843),CHAR(34),
", Offset1Value:  ",INDEX(SpatialOffsets[Offset 1 Value],$A2843),
", Offset1UnitID:  ",CHAR(34),INDEX(SpatialOffsets[Offset 1 Unit],$A2843),CHAR(34),
", Offset2Value:  ",INDEX(SpatialOffsets[Offset 2 Value],$A2843),
", Offset2UnitID:  ",CHAR(34),INDEX(SpatialOffsets[Offset 2 Unit],$A2843),CHAR(34),
", Offset3Value:  ",INDEX(SpatialOffsets[Offset 3 Value],$A2843),
", Offset3UnitID:  ",CHAR(34),INDEX(SpatialOffsets[Offset 3 Unit],$A2843),CHAR(34),,"}")))</f>
        <v>#REF!</v>
      </c>
      <c r="O2843" t="e">
        <f>IF(COUNTA(RelatedFeatures[])=0,"", IF(INDEX(RelatedFeatures[First Sampling Feature Code],$A2843)="","",
CONCATENATE("  - &amp;RelationID",TEXT($A2843,"0000"),
" {","SamplingFeatureID:  *SamplingFeatureID",TEXT(MATCH(INDEX(RelatedFeatures[First Sampling Feature Code],$A2843),SamplingFeatures[Feature Code],0),"0000"),
", RelationshipTypeCV:  ",CHAR(34),INDEX(RelatedFeatures[Relationship Type],$A2843),CHAR(34),
", RelatedFeatureID: *SamplingFeatureID",TEXT(MATCH(INDEX(RelatedFeatures[Second Sampling Feature Code],$A2843),SamplingFeatures[Feature Code],0),"0000"),
", SpatialOffsetID:  ",IF(INDEX(RelatedFeatures[Offset Number],$A2843)="","",CONCATENATE("*SpatialOffsetID",TEXT(INDEX(RelatedFeatures[Offset Number],$A2843),"0000"))),"}")))</f>
        <v>#REF!</v>
      </c>
      <c r="P2843" t="e">
        <f>IF(INDEX(Methods[Method Type],$A2843)="","",
CONCATENATE("  - &amp;MethodID",TEXT($A2843,"0000"),
" {","MethodTypeCV:  ",CHAR(34),INDEX(Methods[Method Type],$A2843),CHAR(34),
", MethodCode:  ",CHAR(34),INDEX(Methods[Method Code],$A2843),CHAR(34),
", MethodName:  ",CHAR(34),INDEX(Methods[Method Name],$A2843),CHAR(34),
", MethodDescription:  ",CHAR(34),INDEX(Methods[Method Description],$A2843),CHAR(34),
", MethodLink:  ",CHAR(34),INDEX(Methods[Method Link],$A2843),CHAR(34),
", OrganizationID: *OrganizationID",TEXT(MATCH(INDEX(Methods[Organization Name],$A2843),Organizations[Organization Name],0),"0000"),"}"))</f>
        <v>#REF!</v>
      </c>
      <c r="Q2843" t="e">
        <f>IF(INDEX(Variables[Variable Type],$A2843)="","",
CONCATENATE("  - &amp;VariableID",TEXT($A2843,"0000"),
" {","VariableTypeCV:  ",CHAR(34),INDEX(Variables[Variable Type],$A2843),CHAR(34),
", VariableCode:  ",CHAR(34),INDEX(Variables[Variable Code],$A2843),CHAR(34),
", VariableNameCV:  ",CHAR(34),INDEX(Variables[Variable Name],$A2843),CHAR(34),
", VariableDefinition:  ",CHAR(34),INDEX(Variables[Variable Definition],$A2843),CHAR(34),
", SpecciationCV:  ",CHAR(34),INDEX(Variables[Speciation],$A2843),CHAR(34),
", NoDataValue:  ",CHAR(34),INDEX(Variables[No Data Value],$A2843),CHAR(34),"}"))</f>
        <v>#REF!</v>
      </c>
    </row>
    <row r="2844" spans="1:17" x14ac:dyDescent="0.25">
      <c r="A2844">
        <v>2841</v>
      </c>
      <c r="D2844" t="e">
        <f>IF(INDEX(People[First Name],$A2844)="","",
CONCATENATE("  - &amp;PersonID",TEXT($A2844,"0000"),
" {","PersonFirstName:  ",CHAR(34),INDEX(People[First Name],$A2844),CHAR(34),
", PersonMiddleName:  ",CHAR(34),INDEX(People[Middle Name],$A2844),CHAR(34),
", PersonLastName:  ",CHAR(34),INDEX(People[Last Name],$A2844),CHAR(34),"}"))</f>
        <v>#REF!</v>
      </c>
      <c r="E2844" t="e">
        <f>IF(INDEX(Organizations[Organization Type '[CV']],$A2844)="","",
CONCATENATE("  - &amp;OrganizationID",TEXT($A2844,"0000"),
" {","OrganizationTypeCV:  ",CHAR(34),INDEX(Organizations[Organization Type '[CV']],$A2844),CHAR(34),
", OrganizationCode:  ",CHAR(34),INDEX(Organizations[Organization Code],$A2844),CHAR(34),
", OrganizationName:  ",CHAR(34),INDEX(Organizations[Organization Name],$A2844),CHAR(34),
", OrganizationDescription:  ",CHAR(34),INDEX(Organizations[Organization Description],$A2844),CHAR(34),
", OrganizationLink:  ",CHAR(34),INDEX(Organizations[Organization Link],$A2844),CHAR(34),"}"))</f>
        <v>#REF!</v>
      </c>
      <c r="F2844" t="e">
        <f>IF(INDEX(People[First Name],$A2844)="","",
CONCATENATE("  - &amp;AffiliationID",TEXT($A2844,"0000"),
" {PersonID: *PersonID",TEXT($A2844,"0000"),
", OrganizationID: *OrganizationID",TEXT(MATCH(INDEX(People[Organization Name],$A2844),Organizations[Organization Name],0),"0000"),
", IsPrimaryOrganizationContact: , AffiliationStartDate: , AffiliationEndDate: , PrimaryPhone: ",
", PrimaryEmail: ",CHAR(34),INDEX(People[Primary Email],$A2844),CHAR(34),
", PrimaryAddress: ",CHAR(34),INDEX(People[Primary Address],$A2844),CHAR(34),
", PersonLink: }"))</f>
        <v>#REF!</v>
      </c>
      <c r="H2844" t="e">
        <f>IF(COUNTA(CitationInformation)=0,"",IF(INDEX(AuthorList[Author Name],$A2844)="","",
CONCATENATE("  - &amp;AuthorListID",TEXT($A2844,"0000"),
"  {CitationID: *CitationID0001",
", PersonID: *PersonID",TEXT(MATCH(INDEX(AuthorList[Author Name],$A2844),People[Full Name],0),"0000"),
", AuthorOrder: ",INDEX(AuthorList[Author Number],$A2844),"}")))</f>
        <v>#REF!</v>
      </c>
      <c r="K2844" t="e">
        <f>IF(INDEX(SamplingFeatures[Feature Code],$A2844)="","",
CONCATENATE("  - &amp;SamplingFeatureID",TEXT($A2844,"0000"),
" {","SamplingFeatureUUID:  ",CHAR(34),INDEX(SamplingFeatures[Sampling Feature UUID],$A2844),CHAR(34),
", SamplingFeatureTypeCV:  ",CHAR(34),INDEX(SamplingFeatures[Sampling Feature Type],$A2844),CHAR(34),
", SamplingFeatureCode:  ",CHAR(34),INDEX(SamplingFeatures[Feature Code],$A2844),CHAR(34),
", SamplingFeatureName:  ",CHAR(34),INDEX(SamplingFeatures[Feature Name],$A2844),CHAR(34),
", SamplingFeatureDescription:  ",CHAR(34),INDEX(SamplingFeatures[Feature Description],$A2844),CHAR(34),
", SamplingFeatureGeotypeCV:  ",CHAR(34),INDEX(SamplingFeatures[Feature Geo Type],$A2844),CHAR(34),
", FeatureGeometry:  ",CHAR(34),INDEX(SamplingFeatures[Feature Geometry],$A2844),CHAR(34),
", Elevation_m:  ",CHAR(34),INDEX(SamplingFeatures[Elevation_m],$A2844),CHAR(34),
", ElevationDatumCV:  ",CHAR(34),ElevationDatum,CHAR(34),"}"))</f>
        <v>#REF!</v>
      </c>
      <c r="L2844" t="e">
        <f>IF(INDEX(SamplingFeatures[Sampling Feature Type],$A2844)&lt;&gt;"Site","",
CONCATENATE("  - &amp;SiteID",TEXT(SUMPRODUCT(--($L$3:$L2843&lt;&gt;"")),"0000"),
" {","SamplingFeatureID:  *SamplingFeatureID",TEXT($A2844,"0000"),
", SiteTypeCV:  ",CHAR(34),INDEX(Sites[Site Type],$A2844),CHAR(34),
", Latitude:  ",INDEX(Sites[Latitude],$A2844),
", Longitude:  ",INDEX(Sites[Longitude],$A2844),
", SRSName:  ",CHAR(34),LatLonDatum,CHAR(34),"}"))</f>
        <v>#REF!</v>
      </c>
      <c r="M2844" t="e">
        <f>IF(INDEX(SamplingFeatures[Sampling Feature Type],$A2844)&lt;&gt;"Specimen","",
CONCATENATE("  - &amp;SpecimenID",TEXT(SUMPRODUCT(--($M$3:$M2843&lt;&gt;"")),"0000"),
" {","SamplingFeatureID:  *SamplingFeatureID",TEXT($A2844,"0000"),
", SpecimenTypeCV:  ",CHAR(34),INDEX(Specimens[Specimen Type],$A2844),CHAR(34),
", SpecimenMediumCV:  ",INDEX(Specimens[Specimen Medium],$A2844),
", IsFieldSpecimen:  ",CHAR(34),INDEX(Specimens[Is Field Specimen?],$A2844),CHAR(34),"}"))</f>
        <v>#REF!</v>
      </c>
      <c r="N2844" t="e">
        <f>IF(COUNTA(SpatialOffsets[])=0,"", IF(INDEX(SpatialOffsets[Spatial Offset Type],$A2844)="","",
CONCATENATE("  - &amp;SpatialOffsetID",TEXT($A2844,"0000"),
" {","SpatialOffsetTypeCV:  ",CHAR(34),INDEX(SpatialOffsets[Spatial Offset Type],$A2844),CHAR(34),
", Offset1Value:  ",INDEX(SpatialOffsets[Offset 1 Value],$A2844),
", Offset1UnitID:  ",CHAR(34),INDEX(SpatialOffsets[Offset 1 Unit],$A2844),CHAR(34),
", Offset2Value:  ",INDEX(SpatialOffsets[Offset 2 Value],$A2844),
", Offset2UnitID:  ",CHAR(34),INDEX(SpatialOffsets[Offset 2 Unit],$A2844),CHAR(34),
", Offset3Value:  ",INDEX(SpatialOffsets[Offset 3 Value],$A2844),
", Offset3UnitID:  ",CHAR(34),INDEX(SpatialOffsets[Offset 3 Unit],$A2844),CHAR(34),,"}")))</f>
        <v>#REF!</v>
      </c>
      <c r="O2844" t="e">
        <f>IF(COUNTA(RelatedFeatures[])=0,"", IF(INDEX(RelatedFeatures[First Sampling Feature Code],$A2844)="","",
CONCATENATE("  - &amp;RelationID",TEXT($A2844,"0000"),
" {","SamplingFeatureID:  *SamplingFeatureID",TEXT(MATCH(INDEX(RelatedFeatures[First Sampling Feature Code],$A2844),SamplingFeatures[Feature Code],0),"0000"),
", RelationshipTypeCV:  ",CHAR(34),INDEX(RelatedFeatures[Relationship Type],$A2844),CHAR(34),
", RelatedFeatureID: *SamplingFeatureID",TEXT(MATCH(INDEX(RelatedFeatures[Second Sampling Feature Code],$A2844),SamplingFeatures[Feature Code],0),"0000"),
", SpatialOffsetID:  ",IF(INDEX(RelatedFeatures[Offset Number],$A2844)="","",CONCATENATE("*SpatialOffsetID",TEXT(INDEX(RelatedFeatures[Offset Number],$A2844),"0000"))),"}")))</f>
        <v>#REF!</v>
      </c>
      <c r="P2844" t="e">
        <f>IF(INDEX(Methods[Method Type],$A2844)="","",
CONCATENATE("  - &amp;MethodID",TEXT($A2844,"0000"),
" {","MethodTypeCV:  ",CHAR(34),INDEX(Methods[Method Type],$A2844),CHAR(34),
", MethodCode:  ",CHAR(34),INDEX(Methods[Method Code],$A2844),CHAR(34),
", MethodName:  ",CHAR(34),INDEX(Methods[Method Name],$A2844),CHAR(34),
", MethodDescription:  ",CHAR(34),INDEX(Methods[Method Description],$A2844),CHAR(34),
", MethodLink:  ",CHAR(34),INDEX(Methods[Method Link],$A2844),CHAR(34),
", OrganizationID: *OrganizationID",TEXT(MATCH(INDEX(Methods[Organization Name],$A2844),Organizations[Organization Name],0),"0000"),"}"))</f>
        <v>#REF!</v>
      </c>
      <c r="Q2844" t="e">
        <f>IF(INDEX(Variables[Variable Type],$A2844)="","",
CONCATENATE("  - &amp;VariableID",TEXT($A2844,"0000"),
" {","VariableTypeCV:  ",CHAR(34),INDEX(Variables[Variable Type],$A2844),CHAR(34),
", VariableCode:  ",CHAR(34),INDEX(Variables[Variable Code],$A2844),CHAR(34),
", VariableNameCV:  ",CHAR(34),INDEX(Variables[Variable Name],$A2844),CHAR(34),
", VariableDefinition:  ",CHAR(34),INDEX(Variables[Variable Definition],$A2844),CHAR(34),
", SpecciationCV:  ",CHAR(34),INDEX(Variables[Speciation],$A2844),CHAR(34),
", NoDataValue:  ",CHAR(34),INDEX(Variables[No Data Value],$A2844),CHAR(34),"}"))</f>
        <v>#REF!</v>
      </c>
    </row>
    <row r="2845" spans="1:17" x14ac:dyDescent="0.25">
      <c r="A2845">
        <v>2842</v>
      </c>
      <c r="D2845" t="e">
        <f>IF(INDEX(People[First Name],$A2845)="","",
CONCATENATE("  - &amp;PersonID",TEXT($A2845,"0000"),
" {","PersonFirstName:  ",CHAR(34),INDEX(People[First Name],$A2845),CHAR(34),
", PersonMiddleName:  ",CHAR(34),INDEX(People[Middle Name],$A2845),CHAR(34),
", PersonLastName:  ",CHAR(34),INDEX(People[Last Name],$A2845),CHAR(34),"}"))</f>
        <v>#REF!</v>
      </c>
      <c r="E2845" t="e">
        <f>IF(INDEX(Organizations[Organization Type '[CV']],$A2845)="","",
CONCATENATE("  - &amp;OrganizationID",TEXT($A2845,"0000"),
" {","OrganizationTypeCV:  ",CHAR(34),INDEX(Organizations[Organization Type '[CV']],$A2845),CHAR(34),
", OrganizationCode:  ",CHAR(34),INDEX(Organizations[Organization Code],$A2845),CHAR(34),
", OrganizationName:  ",CHAR(34),INDEX(Organizations[Organization Name],$A2845),CHAR(34),
", OrganizationDescription:  ",CHAR(34),INDEX(Organizations[Organization Description],$A2845),CHAR(34),
", OrganizationLink:  ",CHAR(34),INDEX(Organizations[Organization Link],$A2845),CHAR(34),"}"))</f>
        <v>#REF!</v>
      </c>
      <c r="F2845" t="e">
        <f>IF(INDEX(People[First Name],$A2845)="","",
CONCATENATE("  - &amp;AffiliationID",TEXT($A2845,"0000"),
" {PersonID: *PersonID",TEXT($A2845,"0000"),
", OrganizationID: *OrganizationID",TEXT(MATCH(INDEX(People[Organization Name],$A2845),Organizations[Organization Name],0),"0000"),
", IsPrimaryOrganizationContact: , AffiliationStartDate: , AffiliationEndDate: , PrimaryPhone: ",
", PrimaryEmail: ",CHAR(34),INDEX(People[Primary Email],$A2845),CHAR(34),
", PrimaryAddress: ",CHAR(34),INDEX(People[Primary Address],$A2845),CHAR(34),
", PersonLink: }"))</f>
        <v>#REF!</v>
      </c>
      <c r="H2845" t="e">
        <f>IF(COUNTA(CitationInformation)=0,"",IF(INDEX(AuthorList[Author Name],$A2845)="","",
CONCATENATE("  - &amp;AuthorListID",TEXT($A2845,"0000"),
"  {CitationID: *CitationID0001",
", PersonID: *PersonID",TEXT(MATCH(INDEX(AuthorList[Author Name],$A2845),People[Full Name],0),"0000"),
", AuthorOrder: ",INDEX(AuthorList[Author Number],$A2845),"}")))</f>
        <v>#REF!</v>
      </c>
      <c r="K2845" t="e">
        <f>IF(INDEX(SamplingFeatures[Feature Code],$A2845)="","",
CONCATENATE("  - &amp;SamplingFeatureID",TEXT($A2845,"0000"),
" {","SamplingFeatureUUID:  ",CHAR(34),INDEX(SamplingFeatures[Sampling Feature UUID],$A2845),CHAR(34),
", SamplingFeatureTypeCV:  ",CHAR(34),INDEX(SamplingFeatures[Sampling Feature Type],$A2845),CHAR(34),
", SamplingFeatureCode:  ",CHAR(34),INDEX(SamplingFeatures[Feature Code],$A2845),CHAR(34),
", SamplingFeatureName:  ",CHAR(34),INDEX(SamplingFeatures[Feature Name],$A2845),CHAR(34),
", SamplingFeatureDescription:  ",CHAR(34),INDEX(SamplingFeatures[Feature Description],$A2845),CHAR(34),
", SamplingFeatureGeotypeCV:  ",CHAR(34),INDEX(SamplingFeatures[Feature Geo Type],$A2845),CHAR(34),
", FeatureGeometry:  ",CHAR(34),INDEX(SamplingFeatures[Feature Geometry],$A2845),CHAR(34),
", Elevation_m:  ",CHAR(34),INDEX(SamplingFeatures[Elevation_m],$A2845),CHAR(34),
", ElevationDatumCV:  ",CHAR(34),ElevationDatum,CHAR(34),"}"))</f>
        <v>#REF!</v>
      </c>
      <c r="L2845" t="e">
        <f>IF(INDEX(SamplingFeatures[Sampling Feature Type],$A2845)&lt;&gt;"Site","",
CONCATENATE("  - &amp;SiteID",TEXT(SUMPRODUCT(--($L$3:$L2844&lt;&gt;"")),"0000"),
" {","SamplingFeatureID:  *SamplingFeatureID",TEXT($A2845,"0000"),
", SiteTypeCV:  ",CHAR(34),INDEX(Sites[Site Type],$A2845),CHAR(34),
", Latitude:  ",INDEX(Sites[Latitude],$A2845),
", Longitude:  ",INDEX(Sites[Longitude],$A2845),
", SRSName:  ",CHAR(34),LatLonDatum,CHAR(34),"}"))</f>
        <v>#REF!</v>
      </c>
      <c r="M2845" t="e">
        <f>IF(INDEX(SamplingFeatures[Sampling Feature Type],$A2845)&lt;&gt;"Specimen","",
CONCATENATE("  - &amp;SpecimenID",TEXT(SUMPRODUCT(--($M$3:$M2844&lt;&gt;"")),"0000"),
" {","SamplingFeatureID:  *SamplingFeatureID",TEXT($A2845,"0000"),
", SpecimenTypeCV:  ",CHAR(34),INDEX(Specimens[Specimen Type],$A2845),CHAR(34),
", SpecimenMediumCV:  ",INDEX(Specimens[Specimen Medium],$A2845),
", IsFieldSpecimen:  ",CHAR(34),INDEX(Specimens[Is Field Specimen?],$A2845),CHAR(34),"}"))</f>
        <v>#REF!</v>
      </c>
      <c r="N2845" t="e">
        <f>IF(COUNTA(SpatialOffsets[])=0,"", IF(INDEX(SpatialOffsets[Spatial Offset Type],$A2845)="","",
CONCATENATE("  - &amp;SpatialOffsetID",TEXT($A2845,"0000"),
" {","SpatialOffsetTypeCV:  ",CHAR(34),INDEX(SpatialOffsets[Spatial Offset Type],$A2845),CHAR(34),
", Offset1Value:  ",INDEX(SpatialOffsets[Offset 1 Value],$A2845),
", Offset1UnitID:  ",CHAR(34),INDEX(SpatialOffsets[Offset 1 Unit],$A2845),CHAR(34),
", Offset2Value:  ",INDEX(SpatialOffsets[Offset 2 Value],$A2845),
", Offset2UnitID:  ",CHAR(34),INDEX(SpatialOffsets[Offset 2 Unit],$A2845),CHAR(34),
", Offset3Value:  ",INDEX(SpatialOffsets[Offset 3 Value],$A2845),
", Offset3UnitID:  ",CHAR(34),INDEX(SpatialOffsets[Offset 3 Unit],$A2845),CHAR(34),,"}")))</f>
        <v>#REF!</v>
      </c>
      <c r="O2845" t="e">
        <f>IF(COUNTA(RelatedFeatures[])=0,"", IF(INDEX(RelatedFeatures[First Sampling Feature Code],$A2845)="","",
CONCATENATE("  - &amp;RelationID",TEXT($A2845,"0000"),
" {","SamplingFeatureID:  *SamplingFeatureID",TEXT(MATCH(INDEX(RelatedFeatures[First Sampling Feature Code],$A2845),SamplingFeatures[Feature Code],0),"0000"),
", RelationshipTypeCV:  ",CHAR(34),INDEX(RelatedFeatures[Relationship Type],$A2845),CHAR(34),
", RelatedFeatureID: *SamplingFeatureID",TEXT(MATCH(INDEX(RelatedFeatures[Second Sampling Feature Code],$A2845),SamplingFeatures[Feature Code],0),"0000"),
", SpatialOffsetID:  ",IF(INDEX(RelatedFeatures[Offset Number],$A2845)="","",CONCATENATE("*SpatialOffsetID",TEXT(INDEX(RelatedFeatures[Offset Number],$A2845),"0000"))),"}")))</f>
        <v>#REF!</v>
      </c>
      <c r="P2845" t="e">
        <f>IF(INDEX(Methods[Method Type],$A2845)="","",
CONCATENATE("  - &amp;MethodID",TEXT($A2845,"0000"),
" {","MethodTypeCV:  ",CHAR(34),INDEX(Methods[Method Type],$A2845),CHAR(34),
", MethodCode:  ",CHAR(34),INDEX(Methods[Method Code],$A2845),CHAR(34),
", MethodName:  ",CHAR(34),INDEX(Methods[Method Name],$A2845),CHAR(34),
", MethodDescription:  ",CHAR(34),INDEX(Methods[Method Description],$A2845),CHAR(34),
", MethodLink:  ",CHAR(34),INDEX(Methods[Method Link],$A2845),CHAR(34),
", OrganizationID: *OrganizationID",TEXT(MATCH(INDEX(Methods[Organization Name],$A2845),Organizations[Organization Name],0),"0000"),"}"))</f>
        <v>#REF!</v>
      </c>
      <c r="Q2845" t="e">
        <f>IF(INDEX(Variables[Variable Type],$A2845)="","",
CONCATENATE("  - &amp;VariableID",TEXT($A2845,"0000"),
" {","VariableTypeCV:  ",CHAR(34),INDEX(Variables[Variable Type],$A2845),CHAR(34),
", VariableCode:  ",CHAR(34),INDEX(Variables[Variable Code],$A2845),CHAR(34),
", VariableNameCV:  ",CHAR(34),INDEX(Variables[Variable Name],$A2845),CHAR(34),
", VariableDefinition:  ",CHAR(34),INDEX(Variables[Variable Definition],$A2845),CHAR(34),
", SpecciationCV:  ",CHAR(34),INDEX(Variables[Speciation],$A2845),CHAR(34),
", NoDataValue:  ",CHAR(34),INDEX(Variables[No Data Value],$A2845),CHAR(34),"}"))</f>
        <v>#REF!</v>
      </c>
    </row>
    <row r="2846" spans="1:17" x14ac:dyDescent="0.25">
      <c r="A2846">
        <v>2843</v>
      </c>
      <c r="D2846" t="e">
        <f>IF(INDEX(People[First Name],$A2846)="","",
CONCATENATE("  - &amp;PersonID",TEXT($A2846,"0000"),
" {","PersonFirstName:  ",CHAR(34),INDEX(People[First Name],$A2846),CHAR(34),
", PersonMiddleName:  ",CHAR(34),INDEX(People[Middle Name],$A2846),CHAR(34),
", PersonLastName:  ",CHAR(34),INDEX(People[Last Name],$A2846),CHAR(34),"}"))</f>
        <v>#REF!</v>
      </c>
      <c r="E2846" t="e">
        <f>IF(INDEX(Organizations[Organization Type '[CV']],$A2846)="","",
CONCATENATE("  - &amp;OrganizationID",TEXT($A2846,"0000"),
" {","OrganizationTypeCV:  ",CHAR(34),INDEX(Organizations[Organization Type '[CV']],$A2846),CHAR(34),
", OrganizationCode:  ",CHAR(34),INDEX(Organizations[Organization Code],$A2846),CHAR(34),
", OrganizationName:  ",CHAR(34),INDEX(Organizations[Organization Name],$A2846),CHAR(34),
", OrganizationDescription:  ",CHAR(34),INDEX(Organizations[Organization Description],$A2846),CHAR(34),
", OrganizationLink:  ",CHAR(34),INDEX(Organizations[Organization Link],$A2846),CHAR(34),"}"))</f>
        <v>#REF!</v>
      </c>
      <c r="F2846" t="e">
        <f>IF(INDEX(People[First Name],$A2846)="","",
CONCATENATE("  - &amp;AffiliationID",TEXT($A2846,"0000"),
" {PersonID: *PersonID",TEXT($A2846,"0000"),
", OrganizationID: *OrganizationID",TEXT(MATCH(INDEX(People[Organization Name],$A2846),Organizations[Organization Name],0),"0000"),
", IsPrimaryOrganizationContact: , AffiliationStartDate: , AffiliationEndDate: , PrimaryPhone: ",
", PrimaryEmail: ",CHAR(34),INDEX(People[Primary Email],$A2846),CHAR(34),
", PrimaryAddress: ",CHAR(34),INDEX(People[Primary Address],$A2846),CHAR(34),
", PersonLink: }"))</f>
        <v>#REF!</v>
      </c>
      <c r="H2846" t="e">
        <f>IF(COUNTA(CitationInformation)=0,"",IF(INDEX(AuthorList[Author Name],$A2846)="","",
CONCATENATE("  - &amp;AuthorListID",TEXT($A2846,"0000"),
"  {CitationID: *CitationID0001",
", PersonID: *PersonID",TEXT(MATCH(INDEX(AuthorList[Author Name],$A2846),People[Full Name],0),"0000"),
", AuthorOrder: ",INDEX(AuthorList[Author Number],$A2846),"}")))</f>
        <v>#REF!</v>
      </c>
      <c r="K2846" t="e">
        <f>IF(INDEX(SamplingFeatures[Feature Code],$A2846)="","",
CONCATENATE("  - &amp;SamplingFeatureID",TEXT($A2846,"0000"),
" {","SamplingFeatureUUID:  ",CHAR(34),INDEX(SamplingFeatures[Sampling Feature UUID],$A2846),CHAR(34),
", SamplingFeatureTypeCV:  ",CHAR(34),INDEX(SamplingFeatures[Sampling Feature Type],$A2846),CHAR(34),
", SamplingFeatureCode:  ",CHAR(34),INDEX(SamplingFeatures[Feature Code],$A2846),CHAR(34),
", SamplingFeatureName:  ",CHAR(34),INDEX(SamplingFeatures[Feature Name],$A2846),CHAR(34),
", SamplingFeatureDescription:  ",CHAR(34),INDEX(SamplingFeatures[Feature Description],$A2846),CHAR(34),
", SamplingFeatureGeotypeCV:  ",CHAR(34),INDEX(SamplingFeatures[Feature Geo Type],$A2846),CHAR(34),
", FeatureGeometry:  ",CHAR(34),INDEX(SamplingFeatures[Feature Geometry],$A2846),CHAR(34),
", Elevation_m:  ",CHAR(34),INDEX(SamplingFeatures[Elevation_m],$A2846),CHAR(34),
", ElevationDatumCV:  ",CHAR(34),ElevationDatum,CHAR(34),"}"))</f>
        <v>#REF!</v>
      </c>
      <c r="L2846" t="e">
        <f>IF(INDEX(SamplingFeatures[Sampling Feature Type],$A2846)&lt;&gt;"Site","",
CONCATENATE("  - &amp;SiteID",TEXT(SUMPRODUCT(--($L$3:$L2845&lt;&gt;"")),"0000"),
" {","SamplingFeatureID:  *SamplingFeatureID",TEXT($A2846,"0000"),
", SiteTypeCV:  ",CHAR(34),INDEX(Sites[Site Type],$A2846),CHAR(34),
", Latitude:  ",INDEX(Sites[Latitude],$A2846),
", Longitude:  ",INDEX(Sites[Longitude],$A2846),
", SRSName:  ",CHAR(34),LatLonDatum,CHAR(34),"}"))</f>
        <v>#REF!</v>
      </c>
      <c r="M2846" t="e">
        <f>IF(INDEX(SamplingFeatures[Sampling Feature Type],$A2846)&lt;&gt;"Specimen","",
CONCATENATE("  - &amp;SpecimenID",TEXT(SUMPRODUCT(--($M$3:$M2845&lt;&gt;"")),"0000"),
" {","SamplingFeatureID:  *SamplingFeatureID",TEXT($A2846,"0000"),
", SpecimenTypeCV:  ",CHAR(34),INDEX(Specimens[Specimen Type],$A2846),CHAR(34),
", SpecimenMediumCV:  ",INDEX(Specimens[Specimen Medium],$A2846),
", IsFieldSpecimen:  ",CHAR(34),INDEX(Specimens[Is Field Specimen?],$A2846),CHAR(34),"}"))</f>
        <v>#REF!</v>
      </c>
      <c r="N2846" t="e">
        <f>IF(COUNTA(SpatialOffsets[])=0,"", IF(INDEX(SpatialOffsets[Spatial Offset Type],$A2846)="","",
CONCATENATE("  - &amp;SpatialOffsetID",TEXT($A2846,"0000"),
" {","SpatialOffsetTypeCV:  ",CHAR(34),INDEX(SpatialOffsets[Spatial Offset Type],$A2846),CHAR(34),
", Offset1Value:  ",INDEX(SpatialOffsets[Offset 1 Value],$A2846),
", Offset1UnitID:  ",CHAR(34),INDEX(SpatialOffsets[Offset 1 Unit],$A2846),CHAR(34),
", Offset2Value:  ",INDEX(SpatialOffsets[Offset 2 Value],$A2846),
", Offset2UnitID:  ",CHAR(34),INDEX(SpatialOffsets[Offset 2 Unit],$A2846),CHAR(34),
", Offset3Value:  ",INDEX(SpatialOffsets[Offset 3 Value],$A2846),
", Offset3UnitID:  ",CHAR(34),INDEX(SpatialOffsets[Offset 3 Unit],$A2846),CHAR(34),,"}")))</f>
        <v>#REF!</v>
      </c>
      <c r="O2846" t="e">
        <f>IF(COUNTA(RelatedFeatures[])=0,"", IF(INDEX(RelatedFeatures[First Sampling Feature Code],$A2846)="","",
CONCATENATE("  - &amp;RelationID",TEXT($A2846,"0000"),
" {","SamplingFeatureID:  *SamplingFeatureID",TEXT(MATCH(INDEX(RelatedFeatures[First Sampling Feature Code],$A2846),SamplingFeatures[Feature Code],0),"0000"),
", RelationshipTypeCV:  ",CHAR(34),INDEX(RelatedFeatures[Relationship Type],$A2846),CHAR(34),
", RelatedFeatureID: *SamplingFeatureID",TEXT(MATCH(INDEX(RelatedFeatures[Second Sampling Feature Code],$A2846),SamplingFeatures[Feature Code],0),"0000"),
", SpatialOffsetID:  ",IF(INDEX(RelatedFeatures[Offset Number],$A2846)="","",CONCATENATE("*SpatialOffsetID",TEXT(INDEX(RelatedFeatures[Offset Number],$A2846),"0000"))),"}")))</f>
        <v>#REF!</v>
      </c>
      <c r="P2846" t="e">
        <f>IF(INDEX(Methods[Method Type],$A2846)="","",
CONCATENATE("  - &amp;MethodID",TEXT($A2846,"0000"),
" {","MethodTypeCV:  ",CHAR(34),INDEX(Methods[Method Type],$A2846),CHAR(34),
", MethodCode:  ",CHAR(34),INDEX(Methods[Method Code],$A2846),CHAR(34),
", MethodName:  ",CHAR(34),INDEX(Methods[Method Name],$A2846),CHAR(34),
", MethodDescription:  ",CHAR(34),INDEX(Methods[Method Description],$A2846),CHAR(34),
", MethodLink:  ",CHAR(34),INDEX(Methods[Method Link],$A2846),CHAR(34),
", OrganizationID: *OrganizationID",TEXT(MATCH(INDEX(Methods[Organization Name],$A2846),Organizations[Organization Name],0),"0000"),"}"))</f>
        <v>#REF!</v>
      </c>
      <c r="Q2846" t="e">
        <f>IF(INDEX(Variables[Variable Type],$A2846)="","",
CONCATENATE("  - &amp;VariableID",TEXT($A2846,"0000"),
" {","VariableTypeCV:  ",CHAR(34),INDEX(Variables[Variable Type],$A2846),CHAR(34),
", VariableCode:  ",CHAR(34),INDEX(Variables[Variable Code],$A2846),CHAR(34),
", VariableNameCV:  ",CHAR(34),INDEX(Variables[Variable Name],$A2846),CHAR(34),
", VariableDefinition:  ",CHAR(34),INDEX(Variables[Variable Definition],$A2846),CHAR(34),
", SpecciationCV:  ",CHAR(34),INDEX(Variables[Speciation],$A2846),CHAR(34),
", NoDataValue:  ",CHAR(34),INDEX(Variables[No Data Value],$A2846),CHAR(34),"}"))</f>
        <v>#REF!</v>
      </c>
    </row>
    <row r="2847" spans="1:17" x14ac:dyDescent="0.25">
      <c r="A2847">
        <v>2844</v>
      </c>
      <c r="D2847" t="e">
        <f>IF(INDEX(People[First Name],$A2847)="","",
CONCATENATE("  - &amp;PersonID",TEXT($A2847,"0000"),
" {","PersonFirstName:  ",CHAR(34),INDEX(People[First Name],$A2847),CHAR(34),
", PersonMiddleName:  ",CHAR(34),INDEX(People[Middle Name],$A2847),CHAR(34),
", PersonLastName:  ",CHAR(34),INDEX(People[Last Name],$A2847),CHAR(34),"}"))</f>
        <v>#REF!</v>
      </c>
      <c r="E2847" t="e">
        <f>IF(INDEX(Organizations[Organization Type '[CV']],$A2847)="","",
CONCATENATE("  - &amp;OrganizationID",TEXT($A2847,"0000"),
" {","OrganizationTypeCV:  ",CHAR(34),INDEX(Organizations[Organization Type '[CV']],$A2847),CHAR(34),
", OrganizationCode:  ",CHAR(34),INDEX(Organizations[Organization Code],$A2847),CHAR(34),
", OrganizationName:  ",CHAR(34),INDEX(Organizations[Organization Name],$A2847),CHAR(34),
", OrganizationDescription:  ",CHAR(34),INDEX(Organizations[Organization Description],$A2847),CHAR(34),
", OrganizationLink:  ",CHAR(34),INDEX(Organizations[Organization Link],$A2847),CHAR(34),"}"))</f>
        <v>#REF!</v>
      </c>
      <c r="F2847" t="e">
        <f>IF(INDEX(People[First Name],$A2847)="","",
CONCATENATE("  - &amp;AffiliationID",TEXT($A2847,"0000"),
" {PersonID: *PersonID",TEXT($A2847,"0000"),
", OrganizationID: *OrganizationID",TEXT(MATCH(INDEX(People[Organization Name],$A2847),Organizations[Organization Name],0),"0000"),
", IsPrimaryOrganizationContact: , AffiliationStartDate: , AffiliationEndDate: , PrimaryPhone: ",
", PrimaryEmail: ",CHAR(34),INDEX(People[Primary Email],$A2847),CHAR(34),
", PrimaryAddress: ",CHAR(34),INDEX(People[Primary Address],$A2847),CHAR(34),
", PersonLink: }"))</f>
        <v>#REF!</v>
      </c>
      <c r="H2847" t="e">
        <f>IF(COUNTA(CitationInformation)=0,"",IF(INDEX(AuthorList[Author Name],$A2847)="","",
CONCATENATE("  - &amp;AuthorListID",TEXT($A2847,"0000"),
"  {CitationID: *CitationID0001",
", PersonID: *PersonID",TEXT(MATCH(INDEX(AuthorList[Author Name],$A2847),People[Full Name],0),"0000"),
", AuthorOrder: ",INDEX(AuthorList[Author Number],$A2847),"}")))</f>
        <v>#REF!</v>
      </c>
      <c r="K2847" t="e">
        <f>IF(INDEX(SamplingFeatures[Feature Code],$A2847)="","",
CONCATENATE("  - &amp;SamplingFeatureID",TEXT($A2847,"0000"),
" {","SamplingFeatureUUID:  ",CHAR(34),INDEX(SamplingFeatures[Sampling Feature UUID],$A2847),CHAR(34),
", SamplingFeatureTypeCV:  ",CHAR(34),INDEX(SamplingFeatures[Sampling Feature Type],$A2847),CHAR(34),
", SamplingFeatureCode:  ",CHAR(34),INDEX(SamplingFeatures[Feature Code],$A2847),CHAR(34),
", SamplingFeatureName:  ",CHAR(34),INDEX(SamplingFeatures[Feature Name],$A2847),CHAR(34),
", SamplingFeatureDescription:  ",CHAR(34),INDEX(SamplingFeatures[Feature Description],$A2847),CHAR(34),
", SamplingFeatureGeotypeCV:  ",CHAR(34),INDEX(SamplingFeatures[Feature Geo Type],$A2847),CHAR(34),
", FeatureGeometry:  ",CHAR(34),INDEX(SamplingFeatures[Feature Geometry],$A2847),CHAR(34),
", Elevation_m:  ",CHAR(34),INDEX(SamplingFeatures[Elevation_m],$A2847),CHAR(34),
", ElevationDatumCV:  ",CHAR(34),ElevationDatum,CHAR(34),"}"))</f>
        <v>#REF!</v>
      </c>
      <c r="L2847" t="e">
        <f>IF(INDEX(SamplingFeatures[Sampling Feature Type],$A2847)&lt;&gt;"Site","",
CONCATENATE("  - &amp;SiteID",TEXT(SUMPRODUCT(--($L$3:$L2846&lt;&gt;"")),"0000"),
" {","SamplingFeatureID:  *SamplingFeatureID",TEXT($A2847,"0000"),
", SiteTypeCV:  ",CHAR(34),INDEX(Sites[Site Type],$A2847),CHAR(34),
", Latitude:  ",INDEX(Sites[Latitude],$A2847),
", Longitude:  ",INDEX(Sites[Longitude],$A2847),
", SRSName:  ",CHAR(34),LatLonDatum,CHAR(34),"}"))</f>
        <v>#REF!</v>
      </c>
      <c r="M2847" t="e">
        <f>IF(INDEX(SamplingFeatures[Sampling Feature Type],$A2847)&lt;&gt;"Specimen","",
CONCATENATE("  - &amp;SpecimenID",TEXT(SUMPRODUCT(--($M$3:$M2846&lt;&gt;"")),"0000"),
" {","SamplingFeatureID:  *SamplingFeatureID",TEXT($A2847,"0000"),
", SpecimenTypeCV:  ",CHAR(34),INDEX(Specimens[Specimen Type],$A2847),CHAR(34),
", SpecimenMediumCV:  ",INDEX(Specimens[Specimen Medium],$A2847),
", IsFieldSpecimen:  ",CHAR(34),INDEX(Specimens[Is Field Specimen?],$A2847),CHAR(34),"}"))</f>
        <v>#REF!</v>
      </c>
      <c r="N2847" t="e">
        <f>IF(COUNTA(SpatialOffsets[])=0,"", IF(INDEX(SpatialOffsets[Spatial Offset Type],$A2847)="","",
CONCATENATE("  - &amp;SpatialOffsetID",TEXT($A2847,"0000"),
" {","SpatialOffsetTypeCV:  ",CHAR(34),INDEX(SpatialOffsets[Spatial Offset Type],$A2847),CHAR(34),
", Offset1Value:  ",INDEX(SpatialOffsets[Offset 1 Value],$A2847),
", Offset1UnitID:  ",CHAR(34),INDEX(SpatialOffsets[Offset 1 Unit],$A2847),CHAR(34),
", Offset2Value:  ",INDEX(SpatialOffsets[Offset 2 Value],$A2847),
", Offset2UnitID:  ",CHAR(34),INDEX(SpatialOffsets[Offset 2 Unit],$A2847),CHAR(34),
", Offset3Value:  ",INDEX(SpatialOffsets[Offset 3 Value],$A2847),
", Offset3UnitID:  ",CHAR(34),INDEX(SpatialOffsets[Offset 3 Unit],$A2847),CHAR(34),,"}")))</f>
        <v>#REF!</v>
      </c>
      <c r="O2847" t="e">
        <f>IF(COUNTA(RelatedFeatures[])=0,"", IF(INDEX(RelatedFeatures[First Sampling Feature Code],$A2847)="","",
CONCATENATE("  - &amp;RelationID",TEXT($A2847,"0000"),
" {","SamplingFeatureID:  *SamplingFeatureID",TEXT(MATCH(INDEX(RelatedFeatures[First Sampling Feature Code],$A2847),SamplingFeatures[Feature Code],0),"0000"),
", RelationshipTypeCV:  ",CHAR(34),INDEX(RelatedFeatures[Relationship Type],$A2847),CHAR(34),
", RelatedFeatureID: *SamplingFeatureID",TEXT(MATCH(INDEX(RelatedFeatures[Second Sampling Feature Code],$A2847),SamplingFeatures[Feature Code],0),"0000"),
", SpatialOffsetID:  ",IF(INDEX(RelatedFeatures[Offset Number],$A2847)="","",CONCATENATE("*SpatialOffsetID",TEXT(INDEX(RelatedFeatures[Offset Number],$A2847),"0000"))),"}")))</f>
        <v>#REF!</v>
      </c>
      <c r="P2847" t="e">
        <f>IF(INDEX(Methods[Method Type],$A2847)="","",
CONCATENATE("  - &amp;MethodID",TEXT($A2847,"0000"),
" {","MethodTypeCV:  ",CHAR(34),INDEX(Methods[Method Type],$A2847),CHAR(34),
", MethodCode:  ",CHAR(34),INDEX(Methods[Method Code],$A2847),CHAR(34),
", MethodName:  ",CHAR(34),INDEX(Methods[Method Name],$A2847),CHAR(34),
", MethodDescription:  ",CHAR(34),INDEX(Methods[Method Description],$A2847),CHAR(34),
", MethodLink:  ",CHAR(34),INDEX(Methods[Method Link],$A2847),CHAR(34),
", OrganizationID: *OrganizationID",TEXT(MATCH(INDEX(Methods[Organization Name],$A2847),Organizations[Organization Name],0),"0000"),"}"))</f>
        <v>#REF!</v>
      </c>
      <c r="Q2847" t="e">
        <f>IF(INDEX(Variables[Variable Type],$A2847)="","",
CONCATENATE("  - &amp;VariableID",TEXT($A2847,"0000"),
" {","VariableTypeCV:  ",CHAR(34),INDEX(Variables[Variable Type],$A2847),CHAR(34),
", VariableCode:  ",CHAR(34),INDEX(Variables[Variable Code],$A2847),CHAR(34),
", VariableNameCV:  ",CHAR(34),INDEX(Variables[Variable Name],$A2847),CHAR(34),
", VariableDefinition:  ",CHAR(34),INDEX(Variables[Variable Definition],$A2847),CHAR(34),
", SpecciationCV:  ",CHAR(34),INDEX(Variables[Speciation],$A2847),CHAR(34),
", NoDataValue:  ",CHAR(34),INDEX(Variables[No Data Value],$A2847),CHAR(34),"}"))</f>
        <v>#REF!</v>
      </c>
    </row>
    <row r="2848" spans="1:17" x14ac:dyDescent="0.25">
      <c r="A2848">
        <v>2845</v>
      </c>
      <c r="D2848" t="e">
        <f>IF(INDEX(People[First Name],$A2848)="","",
CONCATENATE("  - &amp;PersonID",TEXT($A2848,"0000"),
" {","PersonFirstName:  ",CHAR(34),INDEX(People[First Name],$A2848),CHAR(34),
", PersonMiddleName:  ",CHAR(34),INDEX(People[Middle Name],$A2848),CHAR(34),
", PersonLastName:  ",CHAR(34),INDEX(People[Last Name],$A2848),CHAR(34),"}"))</f>
        <v>#REF!</v>
      </c>
      <c r="E2848" t="e">
        <f>IF(INDEX(Organizations[Organization Type '[CV']],$A2848)="","",
CONCATENATE("  - &amp;OrganizationID",TEXT($A2848,"0000"),
" {","OrganizationTypeCV:  ",CHAR(34),INDEX(Organizations[Organization Type '[CV']],$A2848),CHAR(34),
", OrganizationCode:  ",CHAR(34),INDEX(Organizations[Organization Code],$A2848),CHAR(34),
", OrganizationName:  ",CHAR(34),INDEX(Organizations[Organization Name],$A2848),CHAR(34),
", OrganizationDescription:  ",CHAR(34),INDEX(Organizations[Organization Description],$A2848),CHAR(34),
", OrganizationLink:  ",CHAR(34),INDEX(Organizations[Organization Link],$A2848),CHAR(34),"}"))</f>
        <v>#REF!</v>
      </c>
      <c r="F2848" t="e">
        <f>IF(INDEX(People[First Name],$A2848)="","",
CONCATENATE("  - &amp;AffiliationID",TEXT($A2848,"0000"),
" {PersonID: *PersonID",TEXT($A2848,"0000"),
", OrganizationID: *OrganizationID",TEXT(MATCH(INDEX(People[Organization Name],$A2848),Organizations[Organization Name],0),"0000"),
", IsPrimaryOrganizationContact: , AffiliationStartDate: , AffiliationEndDate: , PrimaryPhone: ",
", PrimaryEmail: ",CHAR(34),INDEX(People[Primary Email],$A2848),CHAR(34),
", PrimaryAddress: ",CHAR(34),INDEX(People[Primary Address],$A2848),CHAR(34),
", PersonLink: }"))</f>
        <v>#REF!</v>
      </c>
      <c r="H2848" t="e">
        <f>IF(COUNTA(CitationInformation)=0,"",IF(INDEX(AuthorList[Author Name],$A2848)="","",
CONCATENATE("  - &amp;AuthorListID",TEXT($A2848,"0000"),
"  {CitationID: *CitationID0001",
", PersonID: *PersonID",TEXT(MATCH(INDEX(AuthorList[Author Name],$A2848),People[Full Name],0),"0000"),
", AuthorOrder: ",INDEX(AuthorList[Author Number],$A2848),"}")))</f>
        <v>#REF!</v>
      </c>
      <c r="K2848" t="e">
        <f>IF(INDEX(SamplingFeatures[Feature Code],$A2848)="","",
CONCATENATE("  - &amp;SamplingFeatureID",TEXT($A2848,"0000"),
" {","SamplingFeatureUUID:  ",CHAR(34),INDEX(SamplingFeatures[Sampling Feature UUID],$A2848),CHAR(34),
", SamplingFeatureTypeCV:  ",CHAR(34),INDEX(SamplingFeatures[Sampling Feature Type],$A2848),CHAR(34),
", SamplingFeatureCode:  ",CHAR(34),INDEX(SamplingFeatures[Feature Code],$A2848),CHAR(34),
", SamplingFeatureName:  ",CHAR(34),INDEX(SamplingFeatures[Feature Name],$A2848),CHAR(34),
", SamplingFeatureDescription:  ",CHAR(34),INDEX(SamplingFeatures[Feature Description],$A2848),CHAR(34),
", SamplingFeatureGeotypeCV:  ",CHAR(34),INDEX(SamplingFeatures[Feature Geo Type],$A2848),CHAR(34),
", FeatureGeometry:  ",CHAR(34),INDEX(SamplingFeatures[Feature Geometry],$A2848),CHAR(34),
", Elevation_m:  ",CHAR(34),INDEX(SamplingFeatures[Elevation_m],$A2848),CHAR(34),
", ElevationDatumCV:  ",CHAR(34),ElevationDatum,CHAR(34),"}"))</f>
        <v>#REF!</v>
      </c>
      <c r="L2848" t="e">
        <f>IF(INDEX(SamplingFeatures[Sampling Feature Type],$A2848)&lt;&gt;"Site","",
CONCATENATE("  - &amp;SiteID",TEXT(SUMPRODUCT(--($L$3:$L2847&lt;&gt;"")),"0000"),
" {","SamplingFeatureID:  *SamplingFeatureID",TEXT($A2848,"0000"),
", SiteTypeCV:  ",CHAR(34),INDEX(Sites[Site Type],$A2848),CHAR(34),
", Latitude:  ",INDEX(Sites[Latitude],$A2848),
", Longitude:  ",INDEX(Sites[Longitude],$A2848),
", SRSName:  ",CHAR(34),LatLonDatum,CHAR(34),"}"))</f>
        <v>#REF!</v>
      </c>
      <c r="M2848" t="e">
        <f>IF(INDEX(SamplingFeatures[Sampling Feature Type],$A2848)&lt;&gt;"Specimen","",
CONCATENATE("  - &amp;SpecimenID",TEXT(SUMPRODUCT(--($M$3:$M2847&lt;&gt;"")),"0000"),
" {","SamplingFeatureID:  *SamplingFeatureID",TEXT($A2848,"0000"),
", SpecimenTypeCV:  ",CHAR(34),INDEX(Specimens[Specimen Type],$A2848),CHAR(34),
", SpecimenMediumCV:  ",INDEX(Specimens[Specimen Medium],$A2848),
", IsFieldSpecimen:  ",CHAR(34),INDEX(Specimens[Is Field Specimen?],$A2848),CHAR(34),"}"))</f>
        <v>#REF!</v>
      </c>
      <c r="N2848" t="e">
        <f>IF(COUNTA(SpatialOffsets[])=0,"", IF(INDEX(SpatialOffsets[Spatial Offset Type],$A2848)="","",
CONCATENATE("  - &amp;SpatialOffsetID",TEXT($A2848,"0000"),
" {","SpatialOffsetTypeCV:  ",CHAR(34),INDEX(SpatialOffsets[Spatial Offset Type],$A2848),CHAR(34),
", Offset1Value:  ",INDEX(SpatialOffsets[Offset 1 Value],$A2848),
", Offset1UnitID:  ",CHAR(34),INDEX(SpatialOffsets[Offset 1 Unit],$A2848),CHAR(34),
", Offset2Value:  ",INDEX(SpatialOffsets[Offset 2 Value],$A2848),
", Offset2UnitID:  ",CHAR(34),INDEX(SpatialOffsets[Offset 2 Unit],$A2848),CHAR(34),
", Offset3Value:  ",INDEX(SpatialOffsets[Offset 3 Value],$A2848),
", Offset3UnitID:  ",CHAR(34),INDEX(SpatialOffsets[Offset 3 Unit],$A2848),CHAR(34),,"}")))</f>
        <v>#REF!</v>
      </c>
      <c r="O2848" t="e">
        <f>IF(COUNTA(RelatedFeatures[])=0,"", IF(INDEX(RelatedFeatures[First Sampling Feature Code],$A2848)="","",
CONCATENATE("  - &amp;RelationID",TEXT($A2848,"0000"),
" {","SamplingFeatureID:  *SamplingFeatureID",TEXT(MATCH(INDEX(RelatedFeatures[First Sampling Feature Code],$A2848),SamplingFeatures[Feature Code],0),"0000"),
", RelationshipTypeCV:  ",CHAR(34),INDEX(RelatedFeatures[Relationship Type],$A2848),CHAR(34),
", RelatedFeatureID: *SamplingFeatureID",TEXT(MATCH(INDEX(RelatedFeatures[Second Sampling Feature Code],$A2848),SamplingFeatures[Feature Code],0),"0000"),
", SpatialOffsetID:  ",IF(INDEX(RelatedFeatures[Offset Number],$A2848)="","",CONCATENATE("*SpatialOffsetID",TEXT(INDEX(RelatedFeatures[Offset Number],$A2848),"0000"))),"}")))</f>
        <v>#REF!</v>
      </c>
      <c r="P2848" t="e">
        <f>IF(INDEX(Methods[Method Type],$A2848)="","",
CONCATENATE("  - &amp;MethodID",TEXT($A2848,"0000"),
" {","MethodTypeCV:  ",CHAR(34),INDEX(Methods[Method Type],$A2848),CHAR(34),
", MethodCode:  ",CHAR(34),INDEX(Methods[Method Code],$A2848),CHAR(34),
", MethodName:  ",CHAR(34),INDEX(Methods[Method Name],$A2848),CHAR(34),
", MethodDescription:  ",CHAR(34),INDEX(Methods[Method Description],$A2848),CHAR(34),
", MethodLink:  ",CHAR(34),INDEX(Methods[Method Link],$A2848),CHAR(34),
", OrganizationID: *OrganizationID",TEXT(MATCH(INDEX(Methods[Organization Name],$A2848),Organizations[Organization Name],0),"0000"),"}"))</f>
        <v>#REF!</v>
      </c>
      <c r="Q2848" t="e">
        <f>IF(INDEX(Variables[Variable Type],$A2848)="","",
CONCATENATE("  - &amp;VariableID",TEXT($A2848,"0000"),
" {","VariableTypeCV:  ",CHAR(34),INDEX(Variables[Variable Type],$A2848),CHAR(34),
", VariableCode:  ",CHAR(34),INDEX(Variables[Variable Code],$A2848),CHAR(34),
", VariableNameCV:  ",CHAR(34),INDEX(Variables[Variable Name],$A2848),CHAR(34),
", VariableDefinition:  ",CHAR(34),INDEX(Variables[Variable Definition],$A2848),CHAR(34),
", SpecciationCV:  ",CHAR(34),INDEX(Variables[Speciation],$A2848),CHAR(34),
", NoDataValue:  ",CHAR(34),INDEX(Variables[No Data Value],$A2848),CHAR(34),"}"))</f>
        <v>#REF!</v>
      </c>
    </row>
    <row r="2849" spans="1:17" x14ac:dyDescent="0.25">
      <c r="A2849">
        <v>2846</v>
      </c>
      <c r="D2849" t="e">
        <f>IF(INDEX(People[First Name],$A2849)="","",
CONCATENATE("  - &amp;PersonID",TEXT($A2849,"0000"),
" {","PersonFirstName:  ",CHAR(34),INDEX(People[First Name],$A2849),CHAR(34),
", PersonMiddleName:  ",CHAR(34),INDEX(People[Middle Name],$A2849),CHAR(34),
", PersonLastName:  ",CHAR(34),INDEX(People[Last Name],$A2849),CHAR(34),"}"))</f>
        <v>#REF!</v>
      </c>
      <c r="E2849" t="e">
        <f>IF(INDEX(Organizations[Organization Type '[CV']],$A2849)="","",
CONCATENATE("  - &amp;OrganizationID",TEXT($A2849,"0000"),
" {","OrganizationTypeCV:  ",CHAR(34),INDEX(Organizations[Organization Type '[CV']],$A2849),CHAR(34),
", OrganizationCode:  ",CHAR(34),INDEX(Organizations[Organization Code],$A2849),CHAR(34),
", OrganizationName:  ",CHAR(34),INDEX(Organizations[Organization Name],$A2849),CHAR(34),
", OrganizationDescription:  ",CHAR(34),INDEX(Organizations[Organization Description],$A2849),CHAR(34),
", OrganizationLink:  ",CHAR(34),INDEX(Organizations[Organization Link],$A2849),CHAR(34),"}"))</f>
        <v>#REF!</v>
      </c>
      <c r="F2849" t="e">
        <f>IF(INDEX(People[First Name],$A2849)="","",
CONCATENATE("  - &amp;AffiliationID",TEXT($A2849,"0000"),
" {PersonID: *PersonID",TEXT($A2849,"0000"),
", OrganizationID: *OrganizationID",TEXT(MATCH(INDEX(People[Organization Name],$A2849),Organizations[Organization Name],0),"0000"),
", IsPrimaryOrganizationContact: , AffiliationStartDate: , AffiliationEndDate: , PrimaryPhone: ",
", PrimaryEmail: ",CHAR(34),INDEX(People[Primary Email],$A2849),CHAR(34),
", PrimaryAddress: ",CHAR(34),INDEX(People[Primary Address],$A2849),CHAR(34),
", PersonLink: }"))</f>
        <v>#REF!</v>
      </c>
      <c r="H2849" t="e">
        <f>IF(COUNTA(CitationInformation)=0,"",IF(INDEX(AuthorList[Author Name],$A2849)="","",
CONCATENATE("  - &amp;AuthorListID",TEXT($A2849,"0000"),
"  {CitationID: *CitationID0001",
", PersonID: *PersonID",TEXT(MATCH(INDEX(AuthorList[Author Name],$A2849),People[Full Name],0),"0000"),
", AuthorOrder: ",INDEX(AuthorList[Author Number],$A2849),"}")))</f>
        <v>#REF!</v>
      </c>
      <c r="K2849" t="e">
        <f>IF(INDEX(SamplingFeatures[Feature Code],$A2849)="","",
CONCATENATE("  - &amp;SamplingFeatureID",TEXT($A2849,"0000"),
" {","SamplingFeatureUUID:  ",CHAR(34),INDEX(SamplingFeatures[Sampling Feature UUID],$A2849),CHAR(34),
", SamplingFeatureTypeCV:  ",CHAR(34),INDEX(SamplingFeatures[Sampling Feature Type],$A2849),CHAR(34),
", SamplingFeatureCode:  ",CHAR(34),INDEX(SamplingFeatures[Feature Code],$A2849),CHAR(34),
", SamplingFeatureName:  ",CHAR(34),INDEX(SamplingFeatures[Feature Name],$A2849),CHAR(34),
", SamplingFeatureDescription:  ",CHAR(34),INDEX(SamplingFeatures[Feature Description],$A2849),CHAR(34),
", SamplingFeatureGeotypeCV:  ",CHAR(34),INDEX(SamplingFeatures[Feature Geo Type],$A2849),CHAR(34),
", FeatureGeometry:  ",CHAR(34),INDEX(SamplingFeatures[Feature Geometry],$A2849),CHAR(34),
", Elevation_m:  ",CHAR(34),INDEX(SamplingFeatures[Elevation_m],$A2849),CHAR(34),
", ElevationDatumCV:  ",CHAR(34),ElevationDatum,CHAR(34),"}"))</f>
        <v>#REF!</v>
      </c>
      <c r="L2849" t="e">
        <f>IF(INDEX(SamplingFeatures[Sampling Feature Type],$A2849)&lt;&gt;"Site","",
CONCATENATE("  - &amp;SiteID",TEXT(SUMPRODUCT(--($L$3:$L2848&lt;&gt;"")),"0000"),
" {","SamplingFeatureID:  *SamplingFeatureID",TEXT($A2849,"0000"),
", SiteTypeCV:  ",CHAR(34),INDEX(Sites[Site Type],$A2849),CHAR(34),
", Latitude:  ",INDEX(Sites[Latitude],$A2849),
", Longitude:  ",INDEX(Sites[Longitude],$A2849),
", SRSName:  ",CHAR(34),LatLonDatum,CHAR(34),"}"))</f>
        <v>#REF!</v>
      </c>
      <c r="M2849" t="e">
        <f>IF(INDEX(SamplingFeatures[Sampling Feature Type],$A2849)&lt;&gt;"Specimen","",
CONCATENATE("  - &amp;SpecimenID",TEXT(SUMPRODUCT(--($M$3:$M2848&lt;&gt;"")),"0000"),
" {","SamplingFeatureID:  *SamplingFeatureID",TEXT($A2849,"0000"),
", SpecimenTypeCV:  ",CHAR(34),INDEX(Specimens[Specimen Type],$A2849),CHAR(34),
", SpecimenMediumCV:  ",INDEX(Specimens[Specimen Medium],$A2849),
", IsFieldSpecimen:  ",CHAR(34),INDEX(Specimens[Is Field Specimen?],$A2849),CHAR(34),"}"))</f>
        <v>#REF!</v>
      </c>
      <c r="N2849" t="e">
        <f>IF(COUNTA(SpatialOffsets[])=0,"", IF(INDEX(SpatialOffsets[Spatial Offset Type],$A2849)="","",
CONCATENATE("  - &amp;SpatialOffsetID",TEXT($A2849,"0000"),
" {","SpatialOffsetTypeCV:  ",CHAR(34),INDEX(SpatialOffsets[Spatial Offset Type],$A2849),CHAR(34),
", Offset1Value:  ",INDEX(SpatialOffsets[Offset 1 Value],$A2849),
", Offset1UnitID:  ",CHAR(34),INDEX(SpatialOffsets[Offset 1 Unit],$A2849),CHAR(34),
", Offset2Value:  ",INDEX(SpatialOffsets[Offset 2 Value],$A2849),
", Offset2UnitID:  ",CHAR(34),INDEX(SpatialOffsets[Offset 2 Unit],$A2849),CHAR(34),
", Offset3Value:  ",INDEX(SpatialOffsets[Offset 3 Value],$A2849),
", Offset3UnitID:  ",CHAR(34),INDEX(SpatialOffsets[Offset 3 Unit],$A2849),CHAR(34),,"}")))</f>
        <v>#REF!</v>
      </c>
      <c r="O2849" t="e">
        <f>IF(COUNTA(RelatedFeatures[])=0,"", IF(INDEX(RelatedFeatures[First Sampling Feature Code],$A2849)="","",
CONCATENATE("  - &amp;RelationID",TEXT($A2849,"0000"),
" {","SamplingFeatureID:  *SamplingFeatureID",TEXT(MATCH(INDEX(RelatedFeatures[First Sampling Feature Code],$A2849),SamplingFeatures[Feature Code],0),"0000"),
", RelationshipTypeCV:  ",CHAR(34),INDEX(RelatedFeatures[Relationship Type],$A2849),CHAR(34),
", RelatedFeatureID: *SamplingFeatureID",TEXT(MATCH(INDEX(RelatedFeatures[Second Sampling Feature Code],$A2849),SamplingFeatures[Feature Code],0),"0000"),
", SpatialOffsetID:  ",IF(INDEX(RelatedFeatures[Offset Number],$A2849)="","",CONCATENATE("*SpatialOffsetID",TEXT(INDEX(RelatedFeatures[Offset Number],$A2849),"0000"))),"}")))</f>
        <v>#REF!</v>
      </c>
      <c r="P2849" t="e">
        <f>IF(INDEX(Methods[Method Type],$A2849)="","",
CONCATENATE("  - &amp;MethodID",TEXT($A2849,"0000"),
" {","MethodTypeCV:  ",CHAR(34),INDEX(Methods[Method Type],$A2849),CHAR(34),
", MethodCode:  ",CHAR(34),INDEX(Methods[Method Code],$A2849),CHAR(34),
", MethodName:  ",CHAR(34),INDEX(Methods[Method Name],$A2849),CHAR(34),
", MethodDescription:  ",CHAR(34),INDEX(Methods[Method Description],$A2849),CHAR(34),
", MethodLink:  ",CHAR(34),INDEX(Methods[Method Link],$A2849),CHAR(34),
", OrganizationID: *OrganizationID",TEXT(MATCH(INDEX(Methods[Organization Name],$A2849),Organizations[Organization Name],0),"0000"),"}"))</f>
        <v>#REF!</v>
      </c>
      <c r="Q2849" t="e">
        <f>IF(INDEX(Variables[Variable Type],$A2849)="","",
CONCATENATE("  - &amp;VariableID",TEXT($A2849,"0000"),
" {","VariableTypeCV:  ",CHAR(34),INDEX(Variables[Variable Type],$A2849),CHAR(34),
", VariableCode:  ",CHAR(34),INDEX(Variables[Variable Code],$A2849),CHAR(34),
", VariableNameCV:  ",CHAR(34),INDEX(Variables[Variable Name],$A2849),CHAR(34),
", VariableDefinition:  ",CHAR(34),INDEX(Variables[Variable Definition],$A2849),CHAR(34),
", SpecciationCV:  ",CHAR(34),INDEX(Variables[Speciation],$A2849),CHAR(34),
", NoDataValue:  ",CHAR(34),INDEX(Variables[No Data Value],$A2849),CHAR(34),"}"))</f>
        <v>#REF!</v>
      </c>
    </row>
    <row r="2850" spans="1:17" x14ac:dyDescent="0.25">
      <c r="A2850">
        <v>2847</v>
      </c>
      <c r="D2850" t="e">
        <f>IF(INDEX(People[First Name],$A2850)="","",
CONCATENATE("  - &amp;PersonID",TEXT($A2850,"0000"),
" {","PersonFirstName:  ",CHAR(34),INDEX(People[First Name],$A2850),CHAR(34),
", PersonMiddleName:  ",CHAR(34),INDEX(People[Middle Name],$A2850),CHAR(34),
", PersonLastName:  ",CHAR(34),INDEX(People[Last Name],$A2850),CHAR(34),"}"))</f>
        <v>#REF!</v>
      </c>
      <c r="E2850" t="e">
        <f>IF(INDEX(Organizations[Organization Type '[CV']],$A2850)="","",
CONCATENATE("  - &amp;OrganizationID",TEXT($A2850,"0000"),
" {","OrganizationTypeCV:  ",CHAR(34),INDEX(Organizations[Organization Type '[CV']],$A2850),CHAR(34),
", OrganizationCode:  ",CHAR(34),INDEX(Organizations[Organization Code],$A2850),CHAR(34),
", OrganizationName:  ",CHAR(34),INDEX(Organizations[Organization Name],$A2850),CHAR(34),
", OrganizationDescription:  ",CHAR(34),INDEX(Organizations[Organization Description],$A2850),CHAR(34),
", OrganizationLink:  ",CHAR(34),INDEX(Organizations[Organization Link],$A2850),CHAR(34),"}"))</f>
        <v>#REF!</v>
      </c>
      <c r="F2850" t="e">
        <f>IF(INDEX(People[First Name],$A2850)="","",
CONCATENATE("  - &amp;AffiliationID",TEXT($A2850,"0000"),
" {PersonID: *PersonID",TEXT($A2850,"0000"),
", OrganizationID: *OrganizationID",TEXT(MATCH(INDEX(People[Organization Name],$A2850),Organizations[Organization Name],0),"0000"),
", IsPrimaryOrganizationContact: , AffiliationStartDate: , AffiliationEndDate: , PrimaryPhone: ",
", PrimaryEmail: ",CHAR(34),INDEX(People[Primary Email],$A2850),CHAR(34),
", PrimaryAddress: ",CHAR(34),INDEX(People[Primary Address],$A2850),CHAR(34),
", PersonLink: }"))</f>
        <v>#REF!</v>
      </c>
      <c r="H2850" t="e">
        <f>IF(COUNTA(CitationInformation)=0,"",IF(INDEX(AuthorList[Author Name],$A2850)="","",
CONCATENATE("  - &amp;AuthorListID",TEXT($A2850,"0000"),
"  {CitationID: *CitationID0001",
", PersonID: *PersonID",TEXT(MATCH(INDEX(AuthorList[Author Name],$A2850),People[Full Name],0),"0000"),
", AuthorOrder: ",INDEX(AuthorList[Author Number],$A2850),"}")))</f>
        <v>#REF!</v>
      </c>
      <c r="K2850" t="e">
        <f>IF(INDEX(SamplingFeatures[Feature Code],$A2850)="","",
CONCATENATE("  - &amp;SamplingFeatureID",TEXT($A2850,"0000"),
" {","SamplingFeatureUUID:  ",CHAR(34),INDEX(SamplingFeatures[Sampling Feature UUID],$A2850),CHAR(34),
", SamplingFeatureTypeCV:  ",CHAR(34),INDEX(SamplingFeatures[Sampling Feature Type],$A2850),CHAR(34),
", SamplingFeatureCode:  ",CHAR(34),INDEX(SamplingFeatures[Feature Code],$A2850),CHAR(34),
", SamplingFeatureName:  ",CHAR(34),INDEX(SamplingFeatures[Feature Name],$A2850),CHAR(34),
", SamplingFeatureDescription:  ",CHAR(34),INDEX(SamplingFeatures[Feature Description],$A2850),CHAR(34),
", SamplingFeatureGeotypeCV:  ",CHAR(34),INDEX(SamplingFeatures[Feature Geo Type],$A2850),CHAR(34),
", FeatureGeometry:  ",CHAR(34),INDEX(SamplingFeatures[Feature Geometry],$A2850),CHAR(34),
", Elevation_m:  ",CHAR(34),INDEX(SamplingFeatures[Elevation_m],$A2850),CHAR(34),
", ElevationDatumCV:  ",CHAR(34),ElevationDatum,CHAR(34),"}"))</f>
        <v>#REF!</v>
      </c>
      <c r="L2850" t="e">
        <f>IF(INDEX(SamplingFeatures[Sampling Feature Type],$A2850)&lt;&gt;"Site","",
CONCATENATE("  - &amp;SiteID",TEXT(SUMPRODUCT(--($L$3:$L2849&lt;&gt;"")),"0000"),
" {","SamplingFeatureID:  *SamplingFeatureID",TEXT($A2850,"0000"),
", SiteTypeCV:  ",CHAR(34),INDEX(Sites[Site Type],$A2850),CHAR(34),
", Latitude:  ",INDEX(Sites[Latitude],$A2850),
", Longitude:  ",INDEX(Sites[Longitude],$A2850),
", SRSName:  ",CHAR(34),LatLonDatum,CHAR(34),"}"))</f>
        <v>#REF!</v>
      </c>
      <c r="M2850" t="e">
        <f>IF(INDEX(SamplingFeatures[Sampling Feature Type],$A2850)&lt;&gt;"Specimen","",
CONCATENATE("  - &amp;SpecimenID",TEXT(SUMPRODUCT(--($M$3:$M2849&lt;&gt;"")),"0000"),
" {","SamplingFeatureID:  *SamplingFeatureID",TEXT($A2850,"0000"),
", SpecimenTypeCV:  ",CHAR(34),INDEX(Specimens[Specimen Type],$A2850),CHAR(34),
", SpecimenMediumCV:  ",INDEX(Specimens[Specimen Medium],$A2850),
", IsFieldSpecimen:  ",CHAR(34),INDEX(Specimens[Is Field Specimen?],$A2850),CHAR(34),"}"))</f>
        <v>#REF!</v>
      </c>
      <c r="N2850" t="e">
        <f>IF(COUNTA(SpatialOffsets[])=0,"", IF(INDEX(SpatialOffsets[Spatial Offset Type],$A2850)="","",
CONCATENATE("  - &amp;SpatialOffsetID",TEXT($A2850,"0000"),
" {","SpatialOffsetTypeCV:  ",CHAR(34),INDEX(SpatialOffsets[Spatial Offset Type],$A2850),CHAR(34),
", Offset1Value:  ",INDEX(SpatialOffsets[Offset 1 Value],$A2850),
", Offset1UnitID:  ",CHAR(34),INDEX(SpatialOffsets[Offset 1 Unit],$A2850),CHAR(34),
", Offset2Value:  ",INDEX(SpatialOffsets[Offset 2 Value],$A2850),
", Offset2UnitID:  ",CHAR(34),INDEX(SpatialOffsets[Offset 2 Unit],$A2850),CHAR(34),
", Offset3Value:  ",INDEX(SpatialOffsets[Offset 3 Value],$A2850),
", Offset3UnitID:  ",CHAR(34),INDEX(SpatialOffsets[Offset 3 Unit],$A2850),CHAR(34),,"}")))</f>
        <v>#REF!</v>
      </c>
      <c r="O2850" t="e">
        <f>IF(COUNTA(RelatedFeatures[])=0,"", IF(INDEX(RelatedFeatures[First Sampling Feature Code],$A2850)="","",
CONCATENATE("  - &amp;RelationID",TEXT($A2850,"0000"),
" {","SamplingFeatureID:  *SamplingFeatureID",TEXT(MATCH(INDEX(RelatedFeatures[First Sampling Feature Code],$A2850),SamplingFeatures[Feature Code],0),"0000"),
", RelationshipTypeCV:  ",CHAR(34),INDEX(RelatedFeatures[Relationship Type],$A2850),CHAR(34),
", RelatedFeatureID: *SamplingFeatureID",TEXT(MATCH(INDEX(RelatedFeatures[Second Sampling Feature Code],$A2850),SamplingFeatures[Feature Code],0),"0000"),
", SpatialOffsetID:  ",IF(INDEX(RelatedFeatures[Offset Number],$A2850)="","",CONCATENATE("*SpatialOffsetID",TEXT(INDEX(RelatedFeatures[Offset Number],$A2850),"0000"))),"}")))</f>
        <v>#REF!</v>
      </c>
      <c r="P2850" t="e">
        <f>IF(INDEX(Methods[Method Type],$A2850)="","",
CONCATENATE("  - &amp;MethodID",TEXT($A2850,"0000"),
" {","MethodTypeCV:  ",CHAR(34),INDEX(Methods[Method Type],$A2850),CHAR(34),
", MethodCode:  ",CHAR(34),INDEX(Methods[Method Code],$A2850),CHAR(34),
", MethodName:  ",CHAR(34),INDEX(Methods[Method Name],$A2850),CHAR(34),
", MethodDescription:  ",CHAR(34),INDEX(Methods[Method Description],$A2850),CHAR(34),
", MethodLink:  ",CHAR(34),INDEX(Methods[Method Link],$A2850),CHAR(34),
", OrganizationID: *OrganizationID",TEXT(MATCH(INDEX(Methods[Organization Name],$A2850),Organizations[Organization Name],0),"0000"),"}"))</f>
        <v>#REF!</v>
      </c>
      <c r="Q2850" t="e">
        <f>IF(INDEX(Variables[Variable Type],$A2850)="","",
CONCATENATE("  - &amp;VariableID",TEXT($A2850,"0000"),
" {","VariableTypeCV:  ",CHAR(34),INDEX(Variables[Variable Type],$A2850),CHAR(34),
", VariableCode:  ",CHAR(34),INDEX(Variables[Variable Code],$A2850),CHAR(34),
", VariableNameCV:  ",CHAR(34),INDEX(Variables[Variable Name],$A2850),CHAR(34),
", VariableDefinition:  ",CHAR(34),INDEX(Variables[Variable Definition],$A2850),CHAR(34),
", SpecciationCV:  ",CHAR(34),INDEX(Variables[Speciation],$A2850),CHAR(34),
", NoDataValue:  ",CHAR(34),INDEX(Variables[No Data Value],$A2850),CHAR(34),"}"))</f>
        <v>#REF!</v>
      </c>
    </row>
    <row r="2851" spans="1:17" x14ac:dyDescent="0.25">
      <c r="A2851">
        <v>2848</v>
      </c>
      <c r="D2851" t="e">
        <f>IF(INDEX(People[First Name],$A2851)="","",
CONCATENATE("  - &amp;PersonID",TEXT($A2851,"0000"),
" {","PersonFirstName:  ",CHAR(34),INDEX(People[First Name],$A2851),CHAR(34),
", PersonMiddleName:  ",CHAR(34),INDEX(People[Middle Name],$A2851),CHAR(34),
", PersonLastName:  ",CHAR(34),INDEX(People[Last Name],$A2851),CHAR(34),"}"))</f>
        <v>#REF!</v>
      </c>
      <c r="E2851" t="e">
        <f>IF(INDEX(Organizations[Organization Type '[CV']],$A2851)="","",
CONCATENATE("  - &amp;OrganizationID",TEXT($A2851,"0000"),
" {","OrganizationTypeCV:  ",CHAR(34),INDEX(Organizations[Organization Type '[CV']],$A2851),CHAR(34),
", OrganizationCode:  ",CHAR(34),INDEX(Organizations[Organization Code],$A2851),CHAR(34),
", OrganizationName:  ",CHAR(34),INDEX(Organizations[Organization Name],$A2851),CHAR(34),
", OrganizationDescription:  ",CHAR(34),INDEX(Organizations[Organization Description],$A2851),CHAR(34),
", OrganizationLink:  ",CHAR(34),INDEX(Organizations[Organization Link],$A2851),CHAR(34),"}"))</f>
        <v>#REF!</v>
      </c>
      <c r="F2851" t="e">
        <f>IF(INDEX(People[First Name],$A2851)="","",
CONCATENATE("  - &amp;AffiliationID",TEXT($A2851,"0000"),
" {PersonID: *PersonID",TEXT($A2851,"0000"),
", OrganizationID: *OrganizationID",TEXT(MATCH(INDEX(People[Organization Name],$A2851),Organizations[Organization Name],0),"0000"),
", IsPrimaryOrganizationContact: , AffiliationStartDate: , AffiliationEndDate: , PrimaryPhone: ",
", PrimaryEmail: ",CHAR(34),INDEX(People[Primary Email],$A2851),CHAR(34),
", PrimaryAddress: ",CHAR(34),INDEX(People[Primary Address],$A2851),CHAR(34),
", PersonLink: }"))</f>
        <v>#REF!</v>
      </c>
      <c r="H2851" t="e">
        <f>IF(COUNTA(CitationInformation)=0,"",IF(INDEX(AuthorList[Author Name],$A2851)="","",
CONCATENATE("  - &amp;AuthorListID",TEXT($A2851,"0000"),
"  {CitationID: *CitationID0001",
", PersonID: *PersonID",TEXT(MATCH(INDEX(AuthorList[Author Name],$A2851),People[Full Name],0),"0000"),
", AuthorOrder: ",INDEX(AuthorList[Author Number],$A2851),"}")))</f>
        <v>#REF!</v>
      </c>
      <c r="K2851" t="e">
        <f>IF(INDEX(SamplingFeatures[Feature Code],$A2851)="","",
CONCATENATE("  - &amp;SamplingFeatureID",TEXT($A2851,"0000"),
" {","SamplingFeatureUUID:  ",CHAR(34),INDEX(SamplingFeatures[Sampling Feature UUID],$A2851),CHAR(34),
", SamplingFeatureTypeCV:  ",CHAR(34),INDEX(SamplingFeatures[Sampling Feature Type],$A2851),CHAR(34),
", SamplingFeatureCode:  ",CHAR(34),INDEX(SamplingFeatures[Feature Code],$A2851),CHAR(34),
", SamplingFeatureName:  ",CHAR(34),INDEX(SamplingFeatures[Feature Name],$A2851),CHAR(34),
", SamplingFeatureDescription:  ",CHAR(34),INDEX(SamplingFeatures[Feature Description],$A2851),CHAR(34),
", SamplingFeatureGeotypeCV:  ",CHAR(34),INDEX(SamplingFeatures[Feature Geo Type],$A2851),CHAR(34),
", FeatureGeometry:  ",CHAR(34),INDEX(SamplingFeatures[Feature Geometry],$A2851),CHAR(34),
", Elevation_m:  ",CHAR(34),INDEX(SamplingFeatures[Elevation_m],$A2851),CHAR(34),
", ElevationDatumCV:  ",CHAR(34),ElevationDatum,CHAR(34),"}"))</f>
        <v>#REF!</v>
      </c>
      <c r="L2851" t="e">
        <f>IF(INDEX(SamplingFeatures[Sampling Feature Type],$A2851)&lt;&gt;"Site","",
CONCATENATE("  - &amp;SiteID",TEXT(SUMPRODUCT(--($L$3:$L2850&lt;&gt;"")),"0000"),
" {","SamplingFeatureID:  *SamplingFeatureID",TEXT($A2851,"0000"),
", SiteTypeCV:  ",CHAR(34),INDEX(Sites[Site Type],$A2851),CHAR(34),
", Latitude:  ",INDEX(Sites[Latitude],$A2851),
", Longitude:  ",INDEX(Sites[Longitude],$A2851),
", SRSName:  ",CHAR(34),LatLonDatum,CHAR(34),"}"))</f>
        <v>#REF!</v>
      </c>
      <c r="M2851" t="e">
        <f>IF(INDEX(SamplingFeatures[Sampling Feature Type],$A2851)&lt;&gt;"Specimen","",
CONCATENATE("  - &amp;SpecimenID",TEXT(SUMPRODUCT(--($M$3:$M2850&lt;&gt;"")),"0000"),
" {","SamplingFeatureID:  *SamplingFeatureID",TEXT($A2851,"0000"),
", SpecimenTypeCV:  ",CHAR(34),INDEX(Specimens[Specimen Type],$A2851),CHAR(34),
", SpecimenMediumCV:  ",INDEX(Specimens[Specimen Medium],$A2851),
", IsFieldSpecimen:  ",CHAR(34),INDEX(Specimens[Is Field Specimen?],$A2851),CHAR(34),"}"))</f>
        <v>#REF!</v>
      </c>
      <c r="N2851" t="e">
        <f>IF(COUNTA(SpatialOffsets[])=0,"", IF(INDEX(SpatialOffsets[Spatial Offset Type],$A2851)="","",
CONCATENATE("  - &amp;SpatialOffsetID",TEXT($A2851,"0000"),
" {","SpatialOffsetTypeCV:  ",CHAR(34),INDEX(SpatialOffsets[Spatial Offset Type],$A2851),CHAR(34),
", Offset1Value:  ",INDEX(SpatialOffsets[Offset 1 Value],$A2851),
", Offset1UnitID:  ",CHAR(34),INDEX(SpatialOffsets[Offset 1 Unit],$A2851),CHAR(34),
", Offset2Value:  ",INDEX(SpatialOffsets[Offset 2 Value],$A2851),
", Offset2UnitID:  ",CHAR(34),INDEX(SpatialOffsets[Offset 2 Unit],$A2851),CHAR(34),
", Offset3Value:  ",INDEX(SpatialOffsets[Offset 3 Value],$A2851),
", Offset3UnitID:  ",CHAR(34),INDEX(SpatialOffsets[Offset 3 Unit],$A2851),CHAR(34),,"}")))</f>
        <v>#REF!</v>
      </c>
      <c r="O2851" t="e">
        <f>IF(COUNTA(RelatedFeatures[])=0,"", IF(INDEX(RelatedFeatures[First Sampling Feature Code],$A2851)="","",
CONCATENATE("  - &amp;RelationID",TEXT($A2851,"0000"),
" {","SamplingFeatureID:  *SamplingFeatureID",TEXT(MATCH(INDEX(RelatedFeatures[First Sampling Feature Code],$A2851),SamplingFeatures[Feature Code],0),"0000"),
", RelationshipTypeCV:  ",CHAR(34),INDEX(RelatedFeatures[Relationship Type],$A2851),CHAR(34),
", RelatedFeatureID: *SamplingFeatureID",TEXT(MATCH(INDEX(RelatedFeatures[Second Sampling Feature Code],$A2851),SamplingFeatures[Feature Code],0),"0000"),
", SpatialOffsetID:  ",IF(INDEX(RelatedFeatures[Offset Number],$A2851)="","",CONCATENATE("*SpatialOffsetID",TEXT(INDEX(RelatedFeatures[Offset Number],$A2851),"0000"))),"}")))</f>
        <v>#REF!</v>
      </c>
      <c r="P2851" t="e">
        <f>IF(INDEX(Methods[Method Type],$A2851)="","",
CONCATENATE("  - &amp;MethodID",TEXT($A2851,"0000"),
" {","MethodTypeCV:  ",CHAR(34),INDEX(Methods[Method Type],$A2851),CHAR(34),
", MethodCode:  ",CHAR(34),INDEX(Methods[Method Code],$A2851),CHAR(34),
", MethodName:  ",CHAR(34),INDEX(Methods[Method Name],$A2851),CHAR(34),
", MethodDescription:  ",CHAR(34),INDEX(Methods[Method Description],$A2851),CHAR(34),
", MethodLink:  ",CHAR(34),INDEX(Methods[Method Link],$A2851),CHAR(34),
", OrganizationID: *OrganizationID",TEXT(MATCH(INDEX(Methods[Organization Name],$A2851),Organizations[Organization Name],0),"0000"),"}"))</f>
        <v>#REF!</v>
      </c>
      <c r="Q2851" t="e">
        <f>IF(INDEX(Variables[Variable Type],$A2851)="","",
CONCATENATE("  - &amp;VariableID",TEXT($A2851,"0000"),
" {","VariableTypeCV:  ",CHAR(34),INDEX(Variables[Variable Type],$A2851),CHAR(34),
", VariableCode:  ",CHAR(34),INDEX(Variables[Variable Code],$A2851),CHAR(34),
", VariableNameCV:  ",CHAR(34),INDEX(Variables[Variable Name],$A2851),CHAR(34),
", VariableDefinition:  ",CHAR(34),INDEX(Variables[Variable Definition],$A2851),CHAR(34),
", SpecciationCV:  ",CHAR(34),INDEX(Variables[Speciation],$A2851),CHAR(34),
", NoDataValue:  ",CHAR(34),INDEX(Variables[No Data Value],$A2851),CHAR(34),"}"))</f>
        <v>#REF!</v>
      </c>
    </row>
    <row r="2852" spans="1:17" x14ac:dyDescent="0.25">
      <c r="A2852">
        <v>2849</v>
      </c>
      <c r="D2852" t="e">
        <f>IF(INDEX(People[First Name],$A2852)="","",
CONCATENATE("  - &amp;PersonID",TEXT($A2852,"0000"),
" {","PersonFirstName:  ",CHAR(34),INDEX(People[First Name],$A2852),CHAR(34),
", PersonMiddleName:  ",CHAR(34),INDEX(People[Middle Name],$A2852),CHAR(34),
", PersonLastName:  ",CHAR(34),INDEX(People[Last Name],$A2852),CHAR(34),"}"))</f>
        <v>#REF!</v>
      </c>
      <c r="E2852" t="e">
        <f>IF(INDEX(Organizations[Organization Type '[CV']],$A2852)="","",
CONCATENATE("  - &amp;OrganizationID",TEXT($A2852,"0000"),
" {","OrganizationTypeCV:  ",CHAR(34),INDEX(Organizations[Organization Type '[CV']],$A2852),CHAR(34),
", OrganizationCode:  ",CHAR(34),INDEX(Organizations[Organization Code],$A2852),CHAR(34),
", OrganizationName:  ",CHAR(34),INDEX(Organizations[Organization Name],$A2852),CHAR(34),
", OrganizationDescription:  ",CHAR(34),INDEX(Organizations[Organization Description],$A2852),CHAR(34),
", OrganizationLink:  ",CHAR(34),INDEX(Organizations[Organization Link],$A2852),CHAR(34),"}"))</f>
        <v>#REF!</v>
      </c>
      <c r="F2852" t="e">
        <f>IF(INDEX(People[First Name],$A2852)="","",
CONCATENATE("  - &amp;AffiliationID",TEXT($A2852,"0000"),
" {PersonID: *PersonID",TEXT($A2852,"0000"),
", OrganizationID: *OrganizationID",TEXT(MATCH(INDEX(People[Organization Name],$A2852),Organizations[Organization Name],0),"0000"),
", IsPrimaryOrganizationContact: , AffiliationStartDate: , AffiliationEndDate: , PrimaryPhone: ",
", PrimaryEmail: ",CHAR(34),INDEX(People[Primary Email],$A2852),CHAR(34),
", PrimaryAddress: ",CHAR(34),INDEX(People[Primary Address],$A2852),CHAR(34),
", PersonLink: }"))</f>
        <v>#REF!</v>
      </c>
      <c r="H2852" t="e">
        <f>IF(COUNTA(CitationInformation)=0,"",IF(INDEX(AuthorList[Author Name],$A2852)="","",
CONCATENATE("  - &amp;AuthorListID",TEXT($A2852,"0000"),
"  {CitationID: *CitationID0001",
", PersonID: *PersonID",TEXT(MATCH(INDEX(AuthorList[Author Name],$A2852),People[Full Name],0),"0000"),
", AuthorOrder: ",INDEX(AuthorList[Author Number],$A2852),"}")))</f>
        <v>#REF!</v>
      </c>
      <c r="K2852" t="e">
        <f>IF(INDEX(SamplingFeatures[Feature Code],$A2852)="","",
CONCATENATE("  - &amp;SamplingFeatureID",TEXT($A2852,"0000"),
" {","SamplingFeatureUUID:  ",CHAR(34),INDEX(SamplingFeatures[Sampling Feature UUID],$A2852),CHAR(34),
", SamplingFeatureTypeCV:  ",CHAR(34),INDEX(SamplingFeatures[Sampling Feature Type],$A2852),CHAR(34),
", SamplingFeatureCode:  ",CHAR(34),INDEX(SamplingFeatures[Feature Code],$A2852),CHAR(34),
", SamplingFeatureName:  ",CHAR(34),INDEX(SamplingFeatures[Feature Name],$A2852),CHAR(34),
", SamplingFeatureDescription:  ",CHAR(34),INDEX(SamplingFeatures[Feature Description],$A2852),CHAR(34),
", SamplingFeatureGeotypeCV:  ",CHAR(34),INDEX(SamplingFeatures[Feature Geo Type],$A2852),CHAR(34),
", FeatureGeometry:  ",CHAR(34),INDEX(SamplingFeatures[Feature Geometry],$A2852),CHAR(34),
", Elevation_m:  ",CHAR(34),INDEX(SamplingFeatures[Elevation_m],$A2852),CHAR(34),
", ElevationDatumCV:  ",CHAR(34),ElevationDatum,CHAR(34),"}"))</f>
        <v>#REF!</v>
      </c>
      <c r="L2852" t="e">
        <f>IF(INDEX(SamplingFeatures[Sampling Feature Type],$A2852)&lt;&gt;"Site","",
CONCATENATE("  - &amp;SiteID",TEXT(SUMPRODUCT(--($L$3:$L2851&lt;&gt;"")),"0000"),
" {","SamplingFeatureID:  *SamplingFeatureID",TEXT($A2852,"0000"),
", SiteTypeCV:  ",CHAR(34),INDEX(Sites[Site Type],$A2852),CHAR(34),
", Latitude:  ",INDEX(Sites[Latitude],$A2852),
", Longitude:  ",INDEX(Sites[Longitude],$A2852),
", SRSName:  ",CHAR(34),LatLonDatum,CHAR(34),"}"))</f>
        <v>#REF!</v>
      </c>
      <c r="M2852" t="e">
        <f>IF(INDEX(SamplingFeatures[Sampling Feature Type],$A2852)&lt;&gt;"Specimen","",
CONCATENATE("  - &amp;SpecimenID",TEXT(SUMPRODUCT(--($M$3:$M2851&lt;&gt;"")),"0000"),
" {","SamplingFeatureID:  *SamplingFeatureID",TEXT($A2852,"0000"),
", SpecimenTypeCV:  ",CHAR(34),INDEX(Specimens[Specimen Type],$A2852),CHAR(34),
", SpecimenMediumCV:  ",INDEX(Specimens[Specimen Medium],$A2852),
", IsFieldSpecimen:  ",CHAR(34),INDEX(Specimens[Is Field Specimen?],$A2852),CHAR(34),"}"))</f>
        <v>#REF!</v>
      </c>
      <c r="N2852" t="e">
        <f>IF(COUNTA(SpatialOffsets[])=0,"", IF(INDEX(SpatialOffsets[Spatial Offset Type],$A2852)="","",
CONCATENATE("  - &amp;SpatialOffsetID",TEXT($A2852,"0000"),
" {","SpatialOffsetTypeCV:  ",CHAR(34),INDEX(SpatialOffsets[Spatial Offset Type],$A2852),CHAR(34),
", Offset1Value:  ",INDEX(SpatialOffsets[Offset 1 Value],$A2852),
", Offset1UnitID:  ",CHAR(34),INDEX(SpatialOffsets[Offset 1 Unit],$A2852),CHAR(34),
", Offset2Value:  ",INDEX(SpatialOffsets[Offset 2 Value],$A2852),
", Offset2UnitID:  ",CHAR(34),INDEX(SpatialOffsets[Offset 2 Unit],$A2852),CHAR(34),
", Offset3Value:  ",INDEX(SpatialOffsets[Offset 3 Value],$A2852),
", Offset3UnitID:  ",CHAR(34),INDEX(SpatialOffsets[Offset 3 Unit],$A2852),CHAR(34),,"}")))</f>
        <v>#REF!</v>
      </c>
      <c r="O2852" t="e">
        <f>IF(COUNTA(RelatedFeatures[])=0,"", IF(INDEX(RelatedFeatures[First Sampling Feature Code],$A2852)="","",
CONCATENATE("  - &amp;RelationID",TEXT($A2852,"0000"),
" {","SamplingFeatureID:  *SamplingFeatureID",TEXT(MATCH(INDEX(RelatedFeatures[First Sampling Feature Code],$A2852),SamplingFeatures[Feature Code],0),"0000"),
", RelationshipTypeCV:  ",CHAR(34),INDEX(RelatedFeatures[Relationship Type],$A2852),CHAR(34),
", RelatedFeatureID: *SamplingFeatureID",TEXT(MATCH(INDEX(RelatedFeatures[Second Sampling Feature Code],$A2852),SamplingFeatures[Feature Code],0),"0000"),
", SpatialOffsetID:  ",IF(INDEX(RelatedFeatures[Offset Number],$A2852)="","",CONCATENATE("*SpatialOffsetID",TEXT(INDEX(RelatedFeatures[Offset Number],$A2852),"0000"))),"}")))</f>
        <v>#REF!</v>
      </c>
      <c r="P2852" t="e">
        <f>IF(INDEX(Methods[Method Type],$A2852)="","",
CONCATENATE("  - &amp;MethodID",TEXT($A2852,"0000"),
" {","MethodTypeCV:  ",CHAR(34),INDEX(Methods[Method Type],$A2852),CHAR(34),
", MethodCode:  ",CHAR(34),INDEX(Methods[Method Code],$A2852),CHAR(34),
", MethodName:  ",CHAR(34),INDEX(Methods[Method Name],$A2852),CHAR(34),
", MethodDescription:  ",CHAR(34),INDEX(Methods[Method Description],$A2852),CHAR(34),
", MethodLink:  ",CHAR(34),INDEX(Methods[Method Link],$A2852),CHAR(34),
", OrganizationID: *OrganizationID",TEXT(MATCH(INDEX(Methods[Organization Name],$A2852),Organizations[Organization Name],0),"0000"),"}"))</f>
        <v>#REF!</v>
      </c>
      <c r="Q2852" t="e">
        <f>IF(INDEX(Variables[Variable Type],$A2852)="","",
CONCATENATE("  - &amp;VariableID",TEXT($A2852,"0000"),
" {","VariableTypeCV:  ",CHAR(34),INDEX(Variables[Variable Type],$A2852),CHAR(34),
", VariableCode:  ",CHAR(34),INDEX(Variables[Variable Code],$A2852),CHAR(34),
", VariableNameCV:  ",CHAR(34),INDEX(Variables[Variable Name],$A2852),CHAR(34),
", VariableDefinition:  ",CHAR(34),INDEX(Variables[Variable Definition],$A2852),CHAR(34),
", SpecciationCV:  ",CHAR(34),INDEX(Variables[Speciation],$A2852),CHAR(34),
", NoDataValue:  ",CHAR(34),INDEX(Variables[No Data Value],$A2852),CHAR(34),"}"))</f>
        <v>#REF!</v>
      </c>
    </row>
    <row r="2853" spans="1:17" x14ac:dyDescent="0.25">
      <c r="A2853">
        <v>2850</v>
      </c>
      <c r="D2853" t="e">
        <f>IF(INDEX(People[First Name],$A2853)="","",
CONCATENATE("  - &amp;PersonID",TEXT($A2853,"0000"),
" {","PersonFirstName:  ",CHAR(34),INDEX(People[First Name],$A2853),CHAR(34),
", PersonMiddleName:  ",CHAR(34),INDEX(People[Middle Name],$A2853),CHAR(34),
", PersonLastName:  ",CHAR(34),INDEX(People[Last Name],$A2853),CHAR(34),"}"))</f>
        <v>#REF!</v>
      </c>
      <c r="E2853" t="e">
        <f>IF(INDEX(Organizations[Organization Type '[CV']],$A2853)="","",
CONCATENATE("  - &amp;OrganizationID",TEXT($A2853,"0000"),
" {","OrganizationTypeCV:  ",CHAR(34),INDEX(Organizations[Organization Type '[CV']],$A2853),CHAR(34),
", OrganizationCode:  ",CHAR(34),INDEX(Organizations[Organization Code],$A2853),CHAR(34),
", OrganizationName:  ",CHAR(34),INDEX(Organizations[Organization Name],$A2853),CHAR(34),
", OrganizationDescription:  ",CHAR(34),INDEX(Organizations[Organization Description],$A2853),CHAR(34),
", OrganizationLink:  ",CHAR(34),INDEX(Organizations[Organization Link],$A2853),CHAR(34),"}"))</f>
        <v>#REF!</v>
      </c>
      <c r="F2853" t="e">
        <f>IF(INDEX(People[First Name],$A2853)="","",
CONCATENATE("  - &amp;AffiliationID",TEXT($A2853,"0000"),
" {PersonID: *PersonID",TEXT($A2853,"0000"),
", OrganizationID: *OrganizationID",TEXT(MATCH(INDEX(People[Organization Name],$A2853),Organizations[Organization Name],0),"0000"),
", IsPrimaryOrganizationContact: , AffiliationStartDate: , AffiliationEndDate: , PrimaryPhone: ",
", PrimaryEmail: ",CHAR(34),INDEX(People[Primary Email],$A2853),CHAR(34),
", PrimaryAddress: ",CHAR(34),INDEX(People[Primary Address],$A2853),CHAR(34),
", PersonLink: }"))</f>
        <v>#REF!</v>
      </c>
      <c r="H2853" t="e">
        <f>IF(COUNTA(CitationInformation)=0,"",IF(INDEX(AuthorList[Author Name],$A2853)="","",
CONCATENATE("  - &amp;AuthorListID",TEXT($A2853,"0000"),
"  {CitationID: *CitationID0001",
", PersonID: *PersonID",TEXT(MATCH(INDEX(AuthorList[Author Name],$A2853),People[Full Name],0),"0000"),
", AuthorOrder: ",INDEX(AuthorList[Author Number],$A2853),"}")))</f>
        <v>#REF!</v>
      </c>
      <c r="K2853" t="e">
        <f>IF(INDEX(SamplingFeatures[Feature Code],$A2853)="","",
CONCATENATE("  - &amp;SamplingFeatureID",TEXT($A2853,"0000"),
" {","SamplingFeatureUUID:  ",CHAR(34),INDEX(SamplingFeatures[Sampling Feature UUID],$A2853),CHAR(34),
", SamplingFeatureTypeCV:  ",CHAR(34),INDEX(SamplingFeatures[Sampling Feature Type],$A2853),CHAR(34),
", SamplingFeatureCode:  ",CHAR(34),INDEX(SamplingFeatures[Feature Code],$A2853),CHAR(34),
", SamplingFeatureName:  ",CHAR(34),INDEX(SamplingFeatures[Feature Name],$A2853),CHAR(34),
", SamplingFeatureDescription:  ",CHAR(34),INDEX(SamplingFeatures[Feature Description],$A2853),CHAR(34),
", SamplingFeatureGeotypeCV:  ",CHAR(34),INDEX(SamplingFeatures[Feature Geo Type],$A2853),CHAR(34),
", FeatureGeometry:  ",CHAR(34),INDEX(SamplingFeatures[Feature Geometry],$A2853),CHAR(34),
", Elevation_m:  ",CHAR(34),INDEX(SamplingFeatures[Elevation_m],$A2853),CHAR(34),
", ElevationDatumCV:  ",CHAR(34),ElevationDatum,CHAR(34),"}"))</f>
        <v>#REF!</v>
      </c>
      <c r="L2853" t="e">
        <f>IF(INDEX(SamplingFeatures[Sampling Feature Type],$A2853)&lt;&gt;"Site","",
CONCATENATE("  - &amp;SiteID",TEXT(SUMPRODUCT(--($L$3:$L2852&lt;&gt;"")),"0000"),
" {","SamplingFeatureID:  *SamplingFeatureID",TEXT($A2853,"0000"),
", SiteTypeCV:  ",CHAR(34),INDEX(Sites[Site Type],$A2853),CHAR(34),
", Latitude:  ",INDEX(Sites[Latitude],$A2853),
", Longitude:  ",INDEX(Sites[Longitude],$A2853),
", SRSName:  ",CHAR(34),LatLonDatum,CHAR(34),"}"))</f>
        <v>#REF!</v>
      </c>
      <c r="M2853" t="e">
        <f>IF(INDEX(SamplingFeatures[Sampling Feature Type],$A2853)&lt;&gt;"Specimen","",
CONCATENATE("  - &amp;SpecimenID",TEXT(SUMPRODUCT(--($M$3:$M2852&lt;&gt;"")),"0000"),
" {","SamplingFeatureID:  *SamplingFeatureID",TEXT($A2853,"0000"),
", SpecimenTypeCV:  ",CHAR(34),INDEX(Specimens[Specimen Type],$A2853),CHAR(34),
", SpecimenMediumCV:  ",INDEX(Specimens[Specimen Medium],$A2853),
", IsFieldSpecimen:  ",CHAR(34),INDEX(Specimens[Is Field Specimen?],$A2853),CHAR(34),"}"))</f>
        <v>#REF!</v>
      </c>
      <c r="N2853" t="e">
        <f>IF(COUNTA(SpatialOffsets[])=0,"", IF(INDEX(SpatialOffsets[Spatial Offset Type],$A2853)="","",
CONCATENATE("  - &amp;SpatialOffsetID",TEXT($A2853,"0000"),
" {","SpatialOffsetTypeCV:  ",CHAR(34),INDEX(SpatialOffsets[Spatial Offset Type],$A2853),CHAR(34),
", Offset1Value:  ",INDEX(SpatialOffsets[Offset 1 Value],$A2853),
", Offset1UnitID:  ",CHAR(34),INDEX(SpatialOffsets[Offset 1 Unit],$A2853),CHAR(34),
", Offset2Value:  ",INDEX(SpatialOffsets[Offset 2 Value],$A2853),
", Offset2UnitID:  ",CHAR(34),INDEX(SpatialOffsets[Offset 2 Unit],$A2853),CHAR(34),
", Offset3Value:  ",INDEX(SpatialOffsets[Offset 3 Value],$A2853),
", Offset3UnitID:  ",CHAR(34),INDEX(SpatialOffsets[Offset 3 Unit],$A2853),CHAR(34),,"}")))</f>
        <v>#REF!</v>
      </c>
      <c r="O2853" t="e">
        <f>IF(COUNTA(RelatedFeatures[])=0,"", IF(INDEX(RelatedFeatures[First Sampling Feature Code],$A2853)="","",
CONCATENATE("  - &amp;RelationID",TEXT($A2853,"0000"),
" {","SamplingFeatureID:  *SamplingFeatureID",TEXT(MATCH(INDEX(RelatedFeatures[First Sampling Feature Code],$A2853),SamplingFeatures[Feature Code],0),"0000"),
", RelationshipTypeCV:  ",CHAR(34),INDEX(RelatedFeatures[Relationship Type],$A2853),CHAR(34),
", RelatedFeatureID: *SamplingFeatureID",TEXT(MATCH(INDEX(RelatedFeatures[Second Sampling Feature Code],$A2853),SamplingFeatures[Feature Code],0),"0000"),
", SpatialOffsetID:  ",IF(INDEX(RelatedFeatures[Offset Number],$A2853)="","",CONCATENATE("*SpatialOffsetID",TEXT(INDEX(RelatedFeatures[Offset Number],$A2853),"0000"))),"}")))</f>
        <v>#REF!</v>
      </c>
      <c r="P2853" t="e">
        <f>IF(INDEX(Methods[Method Type],$A2853)="","",
CONCATENATE("  - &amp;MethodID",TEXT($A2853,"0000"),
" {","MethodTypeCV:  ",CHAR(34),INDEX(Methods[Method Type],$A2853),CHAR(34),
", MethodCode:  ",CHAR(34),INDEX(Methods[Method Code],$A2853),CHAR(34),
", MethodName:  ",CHAR(34),INDEX(Methods[Method Name],$A2853),CHAR(34),
", MethodDescription:  ",CHAR(34),INDEX(Methods[Method Description],$A2853),CHAR(34),
", MethodLink:  ",CHAR(34),INDEX(Methods[Method Link],$A2853),CHAR(34),
", OrganizationID: *OrganizationID",TEXT(MATCH(INDEX(Methods[Organization Name],$A2853),Organizations[Organization Name],0),"0000"),"}"))</f>
        <v>#REF!</v>
      </c>
      <c r="Q2853" t="e">
        <f>IF(INDEX(Variables[Variable Type],$A2853)="","",
CONCATENATE("  - &amp;VariableID",TEXT($A2853,"0000"),
" {","VariableTypeCV:  ",CHAR(34),INDEX(Variables[Variable Type],$A2853),CHAR(34),
", VariableCode:  ",CHAR(34),INDEX(Variables[Variable Code],$A2853),CHAR(34),
", VariableNameCV:  ",CHAR(34),INDEX(Variables[Variable Name],$A2853),CHAR(34),
", VariableDefinition:  ",CHAR(34),INDEX(Variables[Variable Definition],$A2853),CHAR(34),
", SpecciationCV:  ",CHAR(34),INDEX(Variables[Speciation],$A2853),CHAR(34),
", NoDataValue:  ",CHAR(34),INDEX(Variables[No Data Value],$A2853),CHAR(34),"}"))</f>
        <v>#REF!</v>
      </c>
    </row>
    <row r="2854" spans="1:17" x14ac:dyDescent="0.25">
      <c r="A2854">
        <v>2851</v>
      </c>
      <c r="D2854" t="e">
        <f>IF(INDEX(People[First Name],$A2854)="","",
CONCATENATE("  - &amp;PersonID",TEXT($A2854,"0000"),
" {","PersonFirstName:  ",CHAR(34),INDEX(People[First Name],$A2854),CHAR(34),
", PersonMiddleName:  ",CHAR(34),INDEX(People[Middle Name],$A2854),CHAR(34),
", PersonLastName:  ",CHAR(34),INDEX(People[Last Name],$A2854),CHAR(34),"}"))</f>
        <v>#REF!</v>
      </c>
      <c r="E2854" t="e">
        <f>IF(INDEX(Organizations[Organization Type '[CV']],$A2854)="","",
CONCATENATE("  - &amp;OrganizationID",TEXT($A2854,"0000"),
" {","OrganizationTypeCV:  ",CHAR(34),INDEX(Organizations[Organization Type '[CV']],$A2854),CHAR(34),
", OrganizationCode:  ",CHAR(34),INDEX(Organizations[Organization Code],$A2854),CHAR(34),
", OrganizationName:  ",CHAR(34),INDEX(Organizations[Organization Name],$A2854),CHAR(34),
", OrganizationDescription:  ",CHAR(34),INDEX(Organizations[Organization Description],$A2854),CHAR(34),
", OrganizationLink:  ",CHAR(34),INDEX(Organizations[Organization Link],$A2854),CHAR(34),"}"))</f>
        <v>#REF!</v>
      </c>
      <c r="F2854" t="e">
        <f>IF(INDEX(People[First Name],$A2854)="","",
CONCATENATE("  - &amp;AffiliationID",TEXT($A2854,"0000"),
" {PersonID: *PersonID",TEXT($A2854,"0000"),
", OrganizationID: *OrganizationID",TEXT(MATCH(INDEX(People[Organization Name],$A2854),Organizations[Organization Name],0),"0000"),
", IsPrimaryOrganizationContact: , AffiliationStartDate: , AffiliationEndDate: , PrimaryPhone: ",
", PrimaryEmail: ",CHAR(34),INDEX(People[Primary Email],$A2854),CHAR(34),
", PrimaryAddress: ",CHAR(34),INDEX(People[Primary Address],$A2854),CHAR(34),
", PersonLink: }"))</f>
        <v>#REF!</v>
      </c>
      <c r="H2854" t="e">
        <f>IF(COUNTA(CitationInformation)=0,"",IF(INDEX(AuthorList[Author Name],$A2854)="","",
CONCATENATE("  - &amp;AuthorListID",TEXT($A2854,"0000"),
"  {CitationID: *CitationID0001",
", PersonID: *PersonID",TEXT(MATCH(INDEX(AuthorList[Author Name],$A2854),People[Full Name],0),"0000"),
", AuthorOrder: ",INDEX(AuthorList[Author Number],$A2854),"}")))</f>
        <v>#REF!</v>
      </c>
      <c r="K2854" t="e">
        <f>IF(INDEX(SamplingFeatures[Feature Code],$A2854)="","",
CONCATENATE("  - &amp;SamplingFeatureID",TEXT($A2854,"0000"),
" {","SamplingFeatureUUID:  ",CHAR(34),INDEX(SamplingFeatures[Sampling Feature UUID],$A2854),CHAR(34),
", SamplingFeatureTypeCV:  ",CHAR(34),INDEX(SamplingFeatures[Sampling Feature Type],$A2854),CHAR(34),
", SamplingFeatureCode:  ",CHAR(34),INDEX(SamplingFeatures[Feature Code],$A2854),CHAR(34),
", SamplingFeatureName:  ",CHAR(34),INDEX(SamplingFeatures[Feature Name],$A2854),CHAR(34),
", SamplingFeatureDescription:  ",CHAR(34),INDEX(SamplingFeatures[Feature Description],$A2854),CHAR(34),
", SamplingFeatureGeotypeCV:  ",CHAR(34),INDEX(SamplingFeatures[Feature Geo Type],$A2854),CHAR(34),
", FeatureGeometry:  ",CHAR(34),INDEX(SamplingFeatures[Feature Geometry],$A2854),CHAR(34),
", Elevation_m:  ",CHAR(34),INDEX(SamplingFeatures[Elevation_m],$A2854),CHAR(34),
", ElevationDatumCV:  ",CHAR(34),ElevationDatum,CHAR(34),"}"))</f>
        <v>#REF!</v>
      </c>
      <c r="L2854" t="e">
        <f>IF(INDEX(SamplingFeatures[Sampling Feature Type],$A2854)&lt;&gt;"Site","",
CONCATENATE("  - &amp;SiteID",TEXT(SUMPRODUCT(--($L$3:$L2853&lt;&gt;"")),"0000"),
" {","SamplingFeatureID:  *SamplingFeatureID",TEXT($A2854,"0000"),
", SiteTypeCV:  ",CHAR(34),INDEX(Sites[Site Type],$A2854),CHAR(34),
", Latitude:  ",INDEX(Sites[Latitude],$A2854),
", Longitude:  ",INDEX(Sites[Longitude],$A2854),
", SRSName:  ",CHAR(34),LatLonDatum,CHAR(34),"}"))</f>
        <v>#REF!</v>
      </c>
      <c r="M2854" t="e">
        <f>IF(INDEX(SamplingFeatures[Sampling Feature Type],$A2854)&lt;&gt;"Specimen","",
CONCATENATE("  - &amp;SpecimenID",TEXT(SUMPRODUCT(--($M$3:$M2853&lt;&gt;"")),"0000"),
" {","SamplingFeatureID:  *SamplingFeatureID",TEXT($A2854,"0000"),
", SpecimenTypeCV:  ",CHAR(34),INDEX(Specimens[Specimen Type],$A2854),CHAR(34),
", SpecimenMediumCV:  ",INDEX(Specimens[Specimen Medium],$A2854),
", IsFieldSpecimen:  ",CHAR(34),INDEX(Specimens[Is Field Specimen?],$A2854),CHAR(34),"}"))</f>
        <v>#REF!</v>
      </c>
      <c r="N2854" t="e">
        <f>IF(COUNTA(SpatialOffsets[])=0,"", IF(INDEX(SpatialOffsets[Spatial Offset Type],$A2854)="","",
CONCATENATE("  - &amp;SpatialOffsetID",TEXT($A2854,"0000"),
" {","SpatialOffsetTypeCV:  ",CHAR(34),INDEX(SpatialOffsets[Spatial Offset Type],$A2854),CHAR(34),
", Offset1Value:  ",INDEX(SpatialOffsets[Offset 1 Value],$A2854),
", Offset1UnitID:  ",CHAR(34),INDEX(SpatialOffsets[Offset 1 Unit],$A2854),CHAR(34),
", Offset2Value:  ",INDEX(SpatialOffsets[Offset 2 Value],$A2854),
", Offset2UnitID:  ",CHAR(34),INDEX(SpatialOffsets[Offset 2 Unit],$A2854),CHAR(34),
", Offset3Value:  ",INDEX(SpatialOffsets[Offset 3 Value],$A2854),
", Offset3UnitID:  ",CHAR(34),INDEX(SpatialOffsets[Offset 3 Unit],$A2854),CHAR(34),,"}")))</f>
        <v>#REF!</v>
      </c>
      <c r="O2854" t="e">
        <f>IF(COUNTA(RelatedFeatures[])=0,"", IF(INDEX(RelatedFeatures[First Sampling Feature Code],$A2854)="","",
CONCATENATE("  - &amp;RelationID",TEXT($A2854,"0000"),
" {","SamplingFeatureID:  *SamplingFeatureID",TEXT(MATCH(INDEX(RelatedFeatures[First Sampling Feature Code],$A2854),SamplingFeatures[Feature Code],0),"0000"),
", RelationshipTypeCV:  ",CHAR(34),INDEX(RelatedFeatures[Relationship Type],$A2854),CHAR(34),
", RelatedFeatureID: *SamplingFeatureID",TEXT(MATCH(INDEX(RelatedFeatures[Second Sampling Feature Code],$A2854),SamplingFeatures[Feature Code],0),"0000"),
", SpatialOffsetID:  ",IF(INDEX(RelatedFeatures[Offset Number],$A2854)="","",CONCATENATE("*SpatialOffsetID",TEXT(INDEX(RelatedFeatures[Offset Number],$A2854),"0000"))),"}")))</f>
        <v>#REF!</v>
      </c>
      <c r="P2854" t="e">
        <f>IF(INDEX(Methods[Method Type],$A2854)="","",
CONCATENATE("  - &amp;MethodID",TEXT($A2854,"0000"),
" {","MethodTypeCV:  ",CHAR(34),INDEX(Methods[Method Type],$A2854),CHAR(34),
", MethodCode:  ",CHAR(34),INDEX(Methods[Method Code],$A2854),CHAR(34),
", MethodName:  ",CHAR(34),INDEX(Methods[Method Name],$A2854),CHAR(34),
", MethodDescription:  ",CHAR(34),INDEX(Methods[Method Description],$A2854),CHAR(34),
", MethodLink:  ",CHAR(34),INDEX(Methods[Method Link],$A2854),CHAR(34),
", OrganizationID: *OrganizationID",TEXT(MATCH(INDEX(Methods[Organization Name],$A2854),Organizations[Organization Name],0),"0000"),"}"))</f>
        <v>#REF!</v>
      </c>
      <c r="Q2854" t="e">
        <f>IF(INDEX(Variables[Variable Type],$A2854)="","",
CONCATENATE("  - &amp;VariableID",TEXT($A2854,"0000"),
" {","VariableTypeCV:  ",CHAR(34),INDEX(Variables[Variable Type],$A2854),CHAR(34),
", VariableCode:  ",CHAR(34),INDEX(Variables[Variable Code],$A2854),CHAR(34),
", VariableNameCV:  ",CHAR(34),INDEX(Variables[Variable Name],$A2854),CHAR(34),
", VariableDefinition:  ",CHAR(34),INDEX(Variables[Variable Definition],$A2854),CHAR(34),
", SpecciationCV:  ",CHAR(34),INDEX(Variables[Speciation],$A2854),CHAR(34),
", NoDataValue:  ",CHAR(34),INDEX(Variables[No Data Value],$A2854),CHAR(34),"}"))</f>
        <v>#REF!</v>
      </c>
    </row>
    <row r="2855" spans="1:17" x14ac:dyDescent="0.25">
      <c r="A2855">
        <v>2852</v>
      </c>
      <c r="D2855" t="e">
        <f>IF(INDEX(People[First Name],$A2855)="","",
CONCATENATE("  - &amp;PersonID",TEXT($A2855,"0000"),
" {","PersonFirstName:  ",CHAR(34),INDEX(People[First Name],$A2855),CHAR(34),
", PersonMiddleName:  ",CHAR(34),INDEX(People[Middle Name],$A2855),CHAR(34),
", PersonLastName:  ",CHAR(34),INDEX(People[Last Name],$A2855),CHAR(34),"}"))</f>
        <v>#REF!</v>
      </c>
      <c r="E2855" t="e">
        <f>IF(INDEX(Organizations[Organization Type '[CV']],$A2855)="","",
CONCATENATE("  - &amp;OrganizationID",TEXT($A2855,"0000"),
" {","OrganizationTypeCV:  ",CHAR(34),INDEX(Organizations[Organization Type '[CV']],$A2855),CHAR(34),
", OrganizationCode:  ",CHAR(34),INDEX(Organizations[Organization Code],$A2855),CHAR(34),
", OrganizationName:  ",CHAR(34),INDEX(Organizations[Organization Name],$A2855),CHAR(34),
", OrganizationDescription:  ",CHAR(34),INDEX(Organizations[Organization Description],$A2855),CHAR(34),
", OrganizationLink:  ",CHAR(34),INDEX(Organizations[Organization Link],$A2855),CHAR(34),"}"))</f>
        <v>#REF!</v>
      </c>
      <c r="F2855" t="e">
        <f>IF(INDEX(People[First Name],$A2855)="","",
CONCATENATE("  - &amp;AffiliationID",TEXT($A2855,"0000"),
" {PersonID: *PersonID",TEXT($A2855,"0000"),
", OrganizationID: *OrganizationID",TEXT(MATCH(INDEX(People[Organization Name],$A2855),Organizations[Organization Name],0),"0000"),
", IsPrimaryOrganizationContact: , AffiliationStartDate: , AffiliationEndDate: , PrimaryPhone: ",
", PrimaryEmail: ",CHAR(34),INDEX(People[Primary Email],$A2855),CHAR(34),
", PrimaryAddress: ",CHAR(34),INDEX(People[Primary Address],$A2855),CHAR(34),
", PersonLink: }"))</f>
        <v>#REF!</v>
      </c>
      <c r="H2855" t="e">
        <f>IF(COUNTA(CitationInformation)=0,"",IF(INDEX(AuthorList[Author Name],$A2855)="","",
CONCATENATE("  - &amp;AuthorListID",TEXT($A2855,"0000"),
"  {CitationID: *CitationID0001",
", PersonID: *PersonID",TEXT(MATCH(INDEX(AuthorList[Author Name],$A2855),People[Full Name],0),"0000"),
", AuthorOrder: ",INDEX(AuthorList[Author Number],$A2855),"}")))</f>
        <v>#REF!</v>
      </c>
      <c r="K2855" t="e">
        <f>IF(INDEX(SamplingFeatures[Feature Code],$A2855)="","",
CONCATENATE("  - &amp;SamplingFeatureID",TEXT($A2855,"0000"),
" {","SamplingFeatureUUID:  ",CHAR(34),INDEX(SamplingFeatures[Sampling Feature UUID],$A2855),CHAR(34),
", SamplingFeatureTypeCV:  ",CHAR(34),INDEX(SamplingFeatures[Sampling Feature Type],$A2855),CHAR(34),
", SamplingFeatureCode:  ",CHAR(34),INDEX(SamplingFeatures[Feature Code],$A2855),CHAR(34),
", SamplingFeatureName:  ",CHAR(34),INDEX(SamplingFeatures[Feature Name],$A2855),CHAR(34),
", SamplingFeatureDescription:  ",CHAR(34),INDEX(SamplingFeatures[Feature Description],$A2855),CHAR(34),
", SamplingFeatureGeotypeCV:  ",CHAR(34),INDEX(SamplingFeatures[Feature Geo Type],$A2855),CHAR(34),
", FeatureGeometry:  ",CHAR(34),INDEX(SamplingFeatures[Feature Geometry],$A2855),CHAR(34),
", Elevation_m:  ",CHAR(34),INDEX(SamplingFeatures[Elevation_m],$A2855),CHAR(34),
", ElevationDatumCV:  ",CHAR(34),ElevationDatum,CHAR(34),"}"))</f>
        <v>#REF!</v>
      </c>
      <c r="L2855" t="e">
        <f>IF(INDEX(SamplingFeatures[Sampling Feature Type],$A2855)&lt;&gt;"Site","",
CONCATENATE("  - &amp;SiteID",TEXT(SUMPRODUCT(--($L$3:$L2854&lt;&gt;"")),"0000"),
" {","SamplingFeatureID:  *SamplingFeatureID",TEXT($A2855,"0000"),
", SiteTypeCV:  ",CHAR(34),INDEX(Sites[Site Type],$A2855),CHAR(34),
", Latitude:  ",INDEX(Sites[Latitude],$A2855),
", Longitude:  ",INDEX(Sites[Longitude],$A2855),
", SRSName:  ",CHAR(34),LatLonDatum,CHAR(34),"}"))</f>
        <v>#REF!</v>
      </c>
      <c r="M2855" t="e">
        <f>IF(INDEX(SamplingFeatures[Sampling Feature Type],$A2855)&lt;&gt;"Specimen","",
CONCATENATE("  - &amp;SpecimenID",TEXT(SUMPRODUCT(--($M$3:$M2854&lt;&gt;"")),"0000"),
" {","SamplingFeatureID:  *SamplingFeatureID",TEXT($A2855,"0000"),
", SpecimenTypeCV:  ",CHAR(34),INDEX(Specimens[Specimen Type],$A2855),CHAR(34),
", SpecimenMediumCV:  ",INDEX(Specimens[Specimen Medium],$A2855),
", IsFieldSpecimen:  ",CHAR(34),INDEX(Specimens[Is Field Specimen?],$A2855),CHAR(34),"}"))</f>
        <v>#REF!</v>
      </c>
      <c r="N2855" t="e">
        <f>IF(COUNTA(SpatialOffsets[])=0,"", IF(INDEX(SpatialOffsets[Spatial Offset Type],$A2855)="","",
CONCATENATE("  - &amp;SpatialOffsetID",TEXT($A2855,"0000"),
" {","SpatialOffsetTypeCV:  ",CHAR(34),INDEX(SpatialOffsets[Spatial Offset Type],$A2855),CHAR(34),
", Offset1Value:  ",INDEX(SpatialOffsets[Offset 1 Value],$A2855),
", Offset1UnitID:  ",CHAR(34),INDEX(SpatialOffsets[Offset 1 Unit],$A2855),CHAR(34),
", Offset2Value:  ",INDEX(SpatialOffsets[Offset 2 Value],$A2855),
", Offset2UnitID:  ",CHAR(34),INDEX(SpatialOffsets[Offset 2 Unit],$A2855),CHAR(34),
", Offset3Value:  ",INDEX(SpatialOffsets[Offset 3 Value],$A2855),
", Offset3UnitID:  ",CHAR(34),INDEX(SpatialOffsets[Offset 3 Unit],$A2855),CHAR(34),,"}")))</f>
        <v>#REF!</v>
      </c>
      <c r="O2855" t="e">
        <f>IF(COUNTA(RelatedFeatures[])=0,"", IF(INDEX(RelatedFeatures[First Sampling Feature Code],$A2855)="","",
CONCATENATE("  - &amp;RelationID",TEXT($A2855,"0000"),
" {","SamplingFeatureID:  *SamplingFeatureID",TEXT(MATCH(INDEX(RelatedFeatures[First Sampling Feature Code],$A2855),SamplingFeatures[Feature Code],0),"0000"),
", RelationshipTypeCV:  ",CHAR(34),INDEX(RelatedFeatures[Relationship Type],$A2855),CHAR(34),
", RelatedFeatureID: *SamplingFeatureID",TEXT(MATCH(INDEX(RelatedFeatures[Second Sampling Feature Code],$A2855),SamplingFeatures[Feature Code],0),"0000"),
", SpatialOffsetID:  ",IF(INDEX(RelatedFeatures[Offset Number],$A2855)="","",CONCATENATE("*SpatialOffsetID",TEXT(INDEX(RelatedFeatures[Offset Number],$A2855),"0000"))),"}")))</f>
        <v>#REF!</v>
      </c>
      <c r="P2855" t="e">
        <f>IF(INDEX(Methods[Method Type],$A2855)="","",
CONCATENATE("  - &amp;MethodID",TEXT($A2855,"0000"),
" {","MethodTypeCV:  ",CHAR(34),INDEX(Methods[Method Type],$A2855),CHAR(34),
", MethodCode:  ",CHAR(34),INDEX(Methods[Method Code],$A2855),CHAR(34),
", MethodName:  ",CHAR(34),INDEX(Methods[Method Name],$A2855),CHAR(34),
", MethodDescription:  ",CHAR(34),INDEX(Methods[Method Description],$A2855),CHAR(34),
", MethodLink:  ",CHAR(34),INDEX(Methods[Method Link],$A2855),CHAR(34),
", OrganizationID: *OrganizationID",TEXT(MATCH(INDEX(Methods[Organization Name],$A2855),Organizations[Organization Name],0),"0000"),"}"))</f>
        <v>#REF!</v>
      </c>
      <c r="Q2855" t="e">
        <f>IF(INDEX(Variables[Variable Type],$A2855)="","",
CONCATENATE("  - &amp;VariableID",TEXT($A2855,"0000"),
" {","VariableTypeCV:  ",CHAR(34),INDEX(Variables[Variable Type],$A2855),CHAR(34),
", VariableCode:  ",CHAR(34),INDEX(Variables[Variable Code],$A2855),CHAR(34),
", VariableNameCV:  ",CHAR(34),INDEX(Variables[Variable Name],$A2855),CHAR(34),
", VariableDefinition:  ",CHAR(34),INDEX(Variables[Variable Definition],$A2855),CHAR(34),
", SpecciationCV:  ",CHAR(34),INDEX(Variables[Speciation],$A2855),CHAR(34),
", NoDataValue:  ",CHAR(34),INDEX(Variables[No Data Value],$A2855),CHAR(34),"}"))</f>
        <v>#REF!</v>
      </c>
    </row>
    <row r="2856" spans="1:17" x14ac:dyDescent="0.25">
      <c r="A2856">
        <v>2853</v>
      </c>
      <c r="D2856" t="e">
        <f>IF(INDEX(People[First Name],$A2856)="","",
CONCATENATE("  - &amp;PersonID",TEXT($A2856,"0000"),
" {","PersonFirstName:  ",CHAR(34),INDEX(People[First Name],$A2856),CHAR(34),
", PersonMiddleName:  ",CHAR(34),INDEX(People[Middle Name],$A2856),CHAR(34),
", PersonLastName:  ",CHAR(34),INDEX(People[Last Name],$A2856),CHAR(34),"}"))</f>
        <v>#REF!</v>
      </c>
      <c r="E2856" t="e">
        <f>IF(INDEX(Organizations[Organization Type '[CV']],$A2856)="","",
CONCATENATE("  - &amp;OrganizationID",TEXT($A2856,"0000"),
" {","OrganizationTypeCV:  ",CHAR(34),INDEX(Organizations[Organization Type '[CV']],$A2856),CHAR(34),
", OrganizationCode:  ",CHAR(34),INDEX(Organizations[Organization Code],$A2856),CHAR(34),
", OrganizationName:  ",CHAR(34),INDEX(Organizations[Organization Name],$A2856),CHAR(34),
", OrganizationDescription:  ",CHAR(34),INDEX(Organizations[Organization Description],$A2856),CHAR(34),
", OrganizationLink:  ",CHAR(34),INDEX(Organizations[Organization Link],$A2856),CHAR(34),"}"))</f>
        <v>#REF!</v>
      </c>
      <c r="F2856" t="e">
        <f>IF(INDEX(People[First Name],$A2856)="","",
CONCATENATE("  - &amp;AffiliationID",TEXT($A2856,"0000"),
" {PersonID: *PersonID",TEXT($A2856,"0000"),
", OrganizationID: *OrganizationID",TEXT(MATCH(INDEX(People[Organization Name],$A2856),Organizations[Organization Name],0),"0000"),
", IsPrimaryOrganizationContact: , AffiliationStartDate: , AffiliationEndDate: , PrimaryPhone: ",
", PrimaryEmail: ",CHAR(34),INDEX(People[Primary Email],$A2856),CHAR(34),
", PrimaryAddress: ",CHAR(34),INDEX(People[Primary Address],$A2856),CHAR(34),
", PersonLink: }"))</f>
        <v>#REF!</v>
      </c>
      <c r="H2856" t="e">
        <f>IF(COUNTA(CitationInformation)=0,"",IF(INDEX(AuthorList[Author Name],$A2856)="","",
CONCATENATE("  - &amp;AuthorListID",TEXT($A2856,"0000"),
"  {CitationID: *CitationID0001",
", PersonID: *PersonID",TEXT(MATCH(INDEX(AuthorList[Author Name],$A2856),People[Full Name],0),"0000"),
", AuthorOrder: ",INDEX(AuthorList[Author Number],$A2856),"}")))</f>
        <v>#REF!</v>
      </c>
      <c r="K2856" t="e">
        <f>IF(INDEX(SamplingFeatures[Feature Code],$A2856)="","",
CONCATENATE("  - &amp;SamplingFeatureID",TEXT($A2856,"0000"),
" {","SamplingFeatureUUID:  ",CHAR(34),INDEX(SamplingFeatures[Sampling Feature UUID],$A2856),CHAR(34),
", SamplingFeatureTypeCV:  ",CHAR(34),INDEX(SamplingFeatures[Sampling Feature Type],$A2856),CHAR(34),
", SamplingFeatureCode:  ",CHAR(34),INDEX(SamplingFeatures[Feature Code],$A2856),CHAR(34),
", SamplingFeatureName:  ",CHAR(34),INDEX(SamplingFeatures[Feature Name],$A2856),CHAR(34),
", SamplingFeatureDescription:  ",CHAR(34),INDEX(SamplingFeatures[Feature Description],$A2856),CHAR(34),
", SamplingFeatureGeotypeCV:  ",CHAR(34),INDEX(SamplingFeatures[Feature Geo Type],$A2856),CHAR(34),
", FeatureGeometry:  ",CHAR(34),INDEX(SamplingFeatures[Feature Geometry],$A2856),CHAR(34),
", Elevation_m:  ",CHAR(34),INDEX(SamplingFeatures[Elevation_m],$A2856),CHAR(34),
", ElevationDatumCV:  ",CHAR(34),ElevationDatum,CHAR(34),"}"))</f>
        <v>#REF!</v>
      </c>
      <c r="L2856" t="e">
        <f>IF(INDEX(SamplingFeatures[Sampling Feature Type],$A2856)&lt;&gt;"Site","",
CONCATENATE("  - &amp;SiteID",TEXT(SUMPRODUCT(--($L$3:$L2855&lt;&gt;"")),"0000"),
" {","SamplingFeatureID:  *SamplingFeatureID",TEXT($A2856,"0000"),
", SiteTypeCV:  ",CHAR(34),INDEX(Sites[Site Type],$A2856),CHAR(34),
", Latitude:  ",INDEX(Sites[Latitude],$A2856),
", Longitude:  ",INDEX(Sites[Longitude],$A2856),
", SRSName:  ",CHAR(34),LatLonDatum,CHAR(34),"}"))</f>
        <v>#REF!</v>
      </c>
      <c r="M2856" t="e">
        <f>IF(INDEX(SamplingFeatures[Sampling Feature Type],$A2856)&lt;&gt;"Specimen","",
CONCATENATE("  - &amp;SpecimenID",TEXT(SUMPRODUCT(--($M$3:$M2855&lt;&gt;"")),"0000"),
" {","SamplingFeatureID:  *SamplingFeatureID",TEXT($A2856,"0000"),
", SpecimenTypeCV:  ",CHAR(34),INDEX(Specimens[Specimen Type],$A2856),CHAR(34),
", SpecimenMediumCV:  ",INDEX(Specimens[Specimen Medium],$A2856),
", IsFieldSpecimen:  ",CHAR(34),INDEX(Specimens[Is Field Specimen?],$A2856),CHAR(34),"}"))</f>
        <v>#REF!</v>
      </c>
      <c r="N2856" t="e">
        <f>IF(COUNTA(SpatialOffsets[])=0,"", IF(INDEX(SpatialOffsets[Spatial Offset Type],$A2856)="","",
CONCATENATE("  - &amp;SpatialOffsetID",TEXT($A2856,"0000"),
" {","SpatialOffsetTypeCV:  ",CHAR(34),INDEX(SpatialOffsets[Spatial Offset Type],$A2856),CHAR(34),
", Offset1Value:  ",INDEX(SpatialOffsets[Offset 1 Value],$A2856),
", Offset1UnitID:  ",CHAR(34),INDEX(SpatialOffsets[Offset 1 Unit],$A2856),CHAR(34),
", Offset2Value:  ",INDEX(SpatialOffsets[Offset 2 Value],$A2856),
", Offset2UnitID:  ",CHAR(34),INDEX(SpatialOffsets[Offset 2 Unit],$A2856),CHAR(34),
", Offset3Value:  ",INDEX(SpatialOffsets[Offset 3 Value],$A2856),
", Offset3UnitID:  ",CHAR(34),INDEX(SpatialOffsets[Offset 3 Unit],$A2856),CHAR(34),,"}")))</f>
        <v>#REF!</v>
      </c>
      <c r="O2856" t="e">
        <f>IF(COUNTA(RelatedFeatures[])=0,"", IF(INDEX(RelatedFeatures[First Sampling Feature Code],$A2856)="","",
CONCATENATE("  - &amp;RelationID",TEXT($A2856,"0000"),
" {","SamplingFeatureID:  *SamplingFeatureID",TEXT(MATCH(INDEX(RelatedFeatures[First Sampling Feature Code],$A2856),SamplingFeatures[Feature Code],0),"0000"),
", RelationshipTypeCV:  ",CHAR(34),INDEX(RelatedFeatures[Relationship Type],$A2856),CHAR(34),
", RelatedFeatureID: *SamplingFeatureID",TEXT(MATCH(INDEX(RelatedFeatures[Second Sampling Feature Code],$A2856),SamplingFeatures[Feature Code],0),"0000"),
", SpatialOffsetID:  ",IF(INDEX(RelatedFeatures[Offset Number],$A2856)="","",CONCATENATE("*SpatialOffsetID",TEXT(INDEX(RelatedFeatures[Offset Number],$A2856),"0000"))),"}")))</f>
        <v>#REF!</v>
      </c>
      <c r="P2856" t="e">
        <f>IF(INDEX(Methods[Method Type],$A2856)="","",
CONCATENATE("  - &amp;MethodID",TEXT($A2856,"0000"),
" {","MethodTypeCV:  ",CHAR(34),INDEX(Methods[Method Type],$A2856),CHAR(34),
", MethodCode:  ",CHAR(34),INDEX(Methods[Method Code],$A2856),CHAR(34),
", MethodName:  ",CHAR(34),INDEX(Methods[Method Name],$A2856),CHAR(34),
", MethodDescription:  ",CHAR(34),INDEX(Methods[Method Description],$A2856),CHAR(34),
", MethodLink:  ",CHAR(34),INDEX(Methods[Method Link],$A2856),CHAR(34),
", OrganizationID: *OrganizationID",TEXT(MATCH(INDEX(Methods[Organization Name],$A2856),Organizations[Organization Name],0),"0000"),"}"))</f>
        <v>#REF!</v>
      </c>
      <c r="Q2856" t="e">
        <f>IF(INDEX(Variables[Variable Type],$A2856)="","",
CONCATENATE("  - &amp;VariableID",TEXT($A2856,"0000"),
" {","VariableTypeCV:  ",CHAR(34),INDEX(Variables[Variable Type],$A2856),CHAR(34),
", VariableCode:  ",CHAR(34),INDEX(Variables[Variable Code],$A2856),CHAR(34),
", VariableNameCV:  ",CHAR(34),INDEX(Variables[Variable Name],$A2856),CHAR(34),
", VariableDefinition:  ",CHAR(34),INDEX(Variables[Variable Definition],$A2856),CHAR(34),
", SpecciationCV:  ",CHAR(34),INDEX(Variables[Speciation],$A2856),CHAR(34),
", NoDataValue:  ",CHAR(34),INDEX(Variables[No Data Value],$A2856),CHAR(34),"}"))</f>
        <v>#REF!</v>
      </c>
    </row>
    <row r="2857" spans="1:17" x14ac:dyDescent="0.25">
      <c r="A2857">
        <v>2854</v>
      </c>
      <c r="D2857" t="e">
        <f>IF(INDEX(People[First Name],$A2857)="","",
CONCATENATE("  - &amp;PersonID",TEXT($A2857,"0000"),
" {","PersonFirstName:  ",CHAR(34),INDEX(People[First Name],$A2857),CHAR(34),
", PersonMiddleName:  ",CHAR(34),INDEX(People[Middle Name],$A2857),CHAR(34),
", PersonLastName:  ",CHAR(34),INDEX(People[Last Name],$A2857),CHAR(34),"}"))</f>
        <v>#REF!</v>
      </c>
      <c r="E2857" t="e">
        <f>IF(INDEX(Organizations[Organization Type '[CV']],$A2857)="","",
CONCATENATE("  - &amp;OrganizationID",TEXT($A2857,"0000"),
" {","OrganizationTypeCV:  ",CHAR(34),INDEX(Organizations[Organization Type '[CV']],$A2857),CHAR(34),
", OrganizationCode:  ",CHAR(34),INDEX(Organizations[Organization Code],$A2857),CHAR(34),
", OrganizationName:  ",CHAR(34),INDEX(Organizations[Organization Name],$A2857),CHAR(34),
", OrganizationDescription:  ",CHAR(34),INDEX(Organizations[Organization Description],$A2857),CHAR(34),
", OrganizationLink:  ",CHAR(34),INDEX(Organizations[Organization Link],$A2857),CHAR(34),"}"))</f>
        <v>#REF!</v>
      </c>
      <c r="F2857" t="e">
        <f>IF(INDEX(People[First Name],$A2857)="","",
CONCATENATE("  - &amp;AffiliationID",TEXT($A2857,"0000"),
" {PersonID: *PersonID",TEXT($A2857,"0000"),
", OrganizationID: *OrganizationID",TEXT(MATCH(INDEX(People[Organization Name],$A2857),Organizations[Organization Name],0),"0000"),
", IsPrimaryOrganizationContact: , AffiliationStartDate: , AffiliationEndDate: , PrimaryPhone: ",
", PrimaryEmail: ",CHAR(34),INDEX(People[Primary Email],$A2857),CHAR(34),
", PrimaryAddress: ",CHAR(34),INDEX(People[Primary Address],$A2857),CHAR(34),
", PersonLink: }"))</f>
        <v>#REF!</v>
      </c>
      <c r="H2857" t="e">
        <f>IF(COUNTA(CitationInformation)=0,"",IF(INDEX(AuthorList[Author Name],$A2857)="","",
CONCATENATE("  - &amp;AuthorListID",TEXT($A2857,"0000"),
"  {CitationID: *CitationID0001",
", PersonID: *PersonID",TEXT(MATCH(INDEX(AuthorList[Author Name],$A2857),People[Full Name],0),"0000"),
", AuthorOrder: ",INDEX(AuthorList[Author Number],$A2857),"}")))</f>
        <v>#REF!</v>
      </c>
      <c r="K2857" t="e">
        <f>IF(INDEX(SamplingFeatures[Feature Code],$A2857)="","",
CONCATENATE("  - &amp;SamplingFeatureID",TEXT($A2857,"0000"),
" {","SamplingFeatureUUID:  ",CHAR(34),INDEX(SamplingFeatures[Sampling Feature UUID],$A2857),CHAR(34),
", SamplingFeatureTypeCV:  ",CHAR(34),INDEX(SamplingFeatures[Sampling Feature Type],$A2857),CHAR(34),
", SamplingFeatureCode:  ",CHAR(34),INDEX(SamplingFeatures[Feature Code],$A2857),CHAR(34),
", SamplingFeatureName:  ",CHAR(34),INDEX(SamplingFeatures[Feature Name],$A2857),CHAR(34),
", SamplingFeatureDescription:  ",CHAR(34),INDEX(SamplingFeatures[Feature Description],$A2857),CHAR(34),
", SamplingFeatureGeotypeCV:  ",CHAR(34),INDEX(SamplingFeatures[Feature Geo Type],$A2857),CHAR(34),
", FeatureGeometry:  ",CHAR(34),INDEX(SamplingFeatures[Feature Geometry],$A2857),CHAR(34),
", Elevation_m:  ",CHAR(34),INDEX(SamplingFeatures[Elevation_m],$A2857),CHAR(34),
", ElevationDatumCV:  ",CHAR(34),ElevationDatum,CHAR(34),"}"))</f>
        <v>#REF!</v>
      </c>
      <c r="L2857" t="e">
        <f>IF(INDEX(SamplingFeatures[Sampling Feature Type],$A2857)&lt;&gt;"Site","",
CONCATENATE("  - &amp;SiteID",TEXT(SUMPRODUCT(--($L$3:$L2856&lt;&gt;"")),"0000"),
" {","SamplingFeatureID:  *SamplingFeatureID",TEXT($A2857,"0000"),
", SiteTypeCV:  ",CHAR(34),INDEX(Sites[Site Type],$A2857),CHAR(34),
", Latitude:  ",INDEX(Sites[Latitude],$A2857),
", Longitude:  ",INDEX(Sites[Longitude],$A2857),
", SRSName:  ",CHAR(34),LatLonDatum,CHAR(34),"}"))</f>
        <v>#REF!</v>
      </c>
      <c r="M2857" t="e">
        <f>IF(INDEX(SamplingFeatures[Sampling Feature Type],$A2857)&lt;&gt;"Specimen","",
CONCATENATE("  - &amp;SpecimenID",TEXT(SUMPRODUCT(--($M$3:$M2856&lt;&gt;"")),"0000"),
" {","SamplingFeatureID:  *SamplingFeatureID",TEXT($A2857,"0000"),
", SpecimenTypeCV:  ",CHAR(34),INDEX(Specimens[Specimen Type],$A2857),CHAR(34),
", SpecimenMediumCV:  ",INDEX(Specimens[Specimen Medium],$A2857),
", IsFieldSpecimen:  ",CHAR(34),INDEX(Specimens[Is Field Specimen?],$A2857),CHAR(34),"}"))</f>
        <v>#REF!</v>
      </c>
      <c r="N2857" t="e">
        <f>IF(COUNTA(SpatialOffsets[])=0,"", IF(INDEX(SpatialOffsets[Spatial Offset Type],$A2857)="","",
CONCATENATE("  - &amp;SpatialOffsetID",TEXT($A2857,"0000"),
" {","SpatialOffsetTypeCV:  ",CHAR(34),INDEX(SpatialOffsets[Spatial Offset Type],$A2857),CHAR(34),
", Offset1Value:  ",INDEX(SpatialOffsets[Offset 1 Value],$A2857),
", Offset1UnitID:  ",CHAR(34),INDEX(SpatialOffsets[Offset 1 Unit],$A2857),CHAR(34),
", Offset2Value:  ",INDEX(SpatialOffsets[Offset 2 Value],$A2857),
", Offset2UnitID:  ",CHAR(34),INDEX(SpatialOffsets[Offset 2 Unit],$A2857),CHAR(34),
", Offset3Value:  ",INDEX(SpatialOffsets[Offset 3 Value],$A2857),
", Offset3UnitID:  ",CHAR(34),INDEX(SpatialOffsets[Offset 3 Unit],$A2857),CHAR(34),,"}")))</f>
        <v>#REF!</v>
      </c>
      <c r="O2857" t="e">
        <f>IF(COUNTA(RelatedFeatures[])=0,"", IF(INDEX(RelatedFeatures[First Sampling Feature Code],$A2857)="","",
CONCATENATE("  - &amp;RelationID",TEXT($A2857,"0000"),
" {","SamplingFeatureID:  *SamplingFeatureID",TEXT(MATCH(INDEX(RelatedFeatures[First Sampling Feature Code],$A2857),SamplingFeatures[Feature Code],0),"0000"),
", RelationshipTypeCV:  ",CHAR(34),INDEX(RelatedFeatures[Relationship Type],$A2857),CHAR(34),
", RelatedFeatureID: *SamplingFeatureID",TEXT(MATCH(INDEX(RelatedFeatures[Second Sampling Feature Code],$A2857),SamplingFeatures[Feature Code],0),"0000"),
", SpatialOffsetID:  ",IF(INDEX(RelatedFeatures[Offset Number],$A2857)="","",CONCATENATE("*SpatialOffsetID",TEXT(INDEX(RelatedFeatures[Offset Number],$A2857),"0000"))),"}")))</f>
        <v>#REF!</v>
      </c>
      <c r="P2857" t="e">
        <f>IF(INDEX(Methods[Method Type],$A2857)="","",
CONCATENATE("  - &amp;MethodID",TEXT($A2857,"0000"),
" {","MethodTypeCV:  ",CHAR(34),INDEX(Methods[Method Type],$A2857),CHAR(34),
", MethodCode:  ",CHAR(34),INDEX(Methods[Method Code],$A2857),CHAR(34),
", MethodName:  ",CHAR(34),INDEX(Methods[Method Name],$A2857),CHAR(34),
", MethodDescription:  ",CHAR(34),INDEX(Methods[Method Description],$A2857),CHAR(34),
", MethodLink:  ",CHAR(34),INDEX(Methods[Method Link],$A2857),CHAR(34),
", OrganizationID: *OrganizationID",TEXT(MATCH(INDEX(Methods[Organization Name],$A2857),Organizations[Organization Name],0),"0000"),"}"))</f>
        <v>#REF!</v>
      </c>
      <c r="Q2857" t="e">
        <f>IF(INDEX(Variables[Variable Type],$A2857)="","",
CONCATENATE("  - &amp;VariableID",TEXT($A2857,"0000"),
" {","VariableTypeCV:  ",CHAR(34),INDEX(Variables[Variable Type],$A2857),CHAR(34),
", VariableCode:  ",CHAR(34),INDEX(Variables[Variable Code],$A2857),CHAR(34),
", VariableNameCV:  ",CHAR(34),INDEX(Variables[Variable Name],$A2857),CHAR(34),
", VariableDefinition:  ",CHAR(34),INDEX(Variables[Variable Definition],$A2857),CHAR(34),
", SpecciationCV:  ",CHAR(34),INDEX(Variables[Speciation],$A2857),CHAR(34),
", NoDataValue:  ",CHAR(34),INDEX(Variables[No Data Value],$A2857),CHAR(34),"}"))</f>
        <v>#REF!</v>
      </c>
    </row>
    <row r="2858" spans="1:17" x14ac:dyDescent="0.25">
      <c r="A2858">
        <v>2855</v>
      </c>
      <c r="D2858" t="e">
        <f>IF(INDEX(People[First Name],$A2858)="","",
CONCATENATE("  - &amp;PersonID",TEXT($A2858,"0000"),
" {","PersonFirstName:  ",CHAR(34),INDEX(People[First Name],$A2858),CHAR(34),
", PersonMiddleName:  ",CHAR(34),INDEX(People[Middle Name],$A2858),CHAR(34),
", PersonLastName:  ",CHAR(34),INDEX(People[Last Name],$A2858),CHAR(34),"}"))</f>
        <v>#REF!</v>
      </c>
      <c r="E2858" t="e">
        <f>IF(INDEX(Organizations[Organization Type '[CV']],$A2858)="","",
CONCATENATE("  - &amp;OrganizationID",TEXT($A2858,"0000"),
" {","OrganizationTypeCV:  ",CHAR(34),INDEX(Organizations[Organization Type '[CV']],$A2858),CHAR(34),
", OrganizationCode:  ",CHAR(34),INDEX(Organizations[Organization Code],$A2858),CHAR(34),
", OrganizationName:  ",CHAR(34),INDEX(Organizations[Organization Name],$A2858),CHAR(34),
", OrganizationDescription:  ",CHAR(34),INDEX(Organizations[Organization Description],$A2858),CHAR(34),
", OrganizationLink:  ",CHAR(34),INDEX(Organizations[Organization Link],$A2858),CHAR(34),"}"))</f>
        <v>#REF!</v>
      </c>
      <c r="F2858" t="e">
        <f>IF(INDEX(People[First Name],$A2858)="","",
CONCATENATE("  - &amp;AffiliationID",TEXT($A2858,"0000"),
" {PersonID: *PersonID",TEXT($A2858,"0000"),
", OrganizationID: *OrganizationID",TEXT(MATCH(INDEX(People[Organization Name],$A2858),Organizations[Organization Name],0),"0000"),
", IsPrimaryOrganizationContact: , AffiliationStartDate: , AffiliationEndDate: , PrimaryPhone: ",
", PrimaryEmail: ",CHAR(34),INDEX(People[Primary Email],$A2858),CHAR(34),
", PrimaryAddress: ",CHAR(34),INDEX(People[Primary Address],$A2858),CHAR(34),
", PersonLink: }"))</f>
        <v>#REF!</v>
      </c>
      <c r="H2858" t="e">
        <f>IF(COUNTA(CitationInformation)=0,"",IF(INDEX(AuthorList[Author Name],$A2858)="","",
CONCATENATE("  - &amp;AuthorListID",TEXT($A2858,"0000"),
"  {CitationID: *CitationID0001",
", PersonID: *PersonID",TEXT(MATCH(INDEX(AuthorList[Author Name],$A2858),People[Full Name],0),"0000"),
", AuthorOrder: ",INDEX(AuthorList[Author Number],$A2858),"}")))</f>
        <v>#REF!</v>
      </c>
      <c r="K2858" t="e">
        <f>IF(INDEX(SamplingFeatures[Feature Code],$A2858)="","",
CONCATENATE("  - &amp;SamplingFeatureID",TEXT($A2858,"0000"),
" {","SamplingFeatureUUID:  ",CHAR(34),INDEX(SamplingFeatures[Sampling Feature UUID],$A2858),CHAR(34),
", SamplingFeatureTypeCV:  ",CHAR(34),INDEX(SamplingFeatures[Sampling Feature Type],$A2858),CHAR(34),
", SamplingFeatureCode:  ",CHAR(34),INDEX(SamplingFeatures[Feature Code],$A2858),CHAR(34),
", SamplingFeatureName:  ",CHAR(34),INDEX(SamplingFeatures[Feature Name],$A2858),CHAR(34),
", SamplingFeatureDescription:  ",CHAR(34),INDEX(SamplingFeatures[Feature Description],$A2858),CHAR(34),
", SamplingFeatureGeotypeCV:  ",CHAR(34),INDEX(SamplingFeatures[Feature Geo Type],$A2858),CHAR(34),
", FeatureGeometry:  ",CHAR(34),INDEX(SamplingFeatures[Feature Geometry],$A2858),CHAR(34),
", Elevation_m:  ",CHAR(34),INDEX(SamplingFeatures[Elevation_m],$A2858),CHAR(34),
", ElevationDatumCV:  ",CHAR(34),ElevationDatum,CHAR(34),"}"))</f>
        <v>#REF!</v>
      </c>
      <c r="L2858" t="e">
        <f>IF(INDEX(SamplingFeatures[Sampling Feature Type],$A2858)&lt;&gt;"Site","",
CONCATENATE("  - &amp;SiteID",TEXT(SUMPRODUCT(--($L$3:$L2857&lt;&gt;"")),"0000"),
" {","SamplingFeatureID:  *SamplingFeatureID",TEXT($A2858,"0000"),
", SiteTypeCV:  ",CHAR(34),INDEX(Sites[Site Type],$A2858),CHAR(34),
", Latitude:  ",INDEX(Sites[Latitude],$A2858),
", Longitude:  ",INDEX(Sites[Longitude],$A2858),
", SRSName:  ",CHAR(34),LatLonDatum,CHAR(34),"}"))</f>
        <v>#REF!</v>
      </c>
      <c r="M2858" t="e">
        <f>IF(INDEX(SamplingFeatures[Sampling Feature Type],$A2858)&lt;&gt;"Specimen","",
CONCATENATE("  - &amp;SpecimenID",TEXT(SUMPRODUCT(--($M$3:$M2857&lt;&gt;"")),"0000"),
" {","SamplingFeatureID:  *SamplingFeatureID",TEXT($A2858,"0000"),
", SpecimenTypeCV:  ",CHAR(34),INDEX(Specimens[Specimen Type],$A2858),CHAR(34),
", SpecimenMediumCV:  ",INDEX(Specimens[Specimen Medium],$A2858),
", IsFieldSpecimen:  ",CHAR(34),INDEX(Specimens[Is Field Specimen?],$A2858),CHAR(34),"}"))</f>
        <v>#REF!</v>
      </c>
      <c r="N2858" t="e">
        <f>IF(COUNTA(SpatialOffsets[])=0,"", IF(INDEX(SpatialOffsets[Spatial Offset Type],$A2858)="","",
CONCATENATE("  - &amp;SpatialOffsetID",TEXT($A2858,"0000"),
" {","SpatialOffsetTypeCV:  ",CHAR(34),INDEX(SpatialOffsets[Spatial Offset Type],$A2858),CHAR(34),
", Offset1Value:  ",INDEX(SpatialOffsets[Offset 1 Value],$A2858),
", Offset1UnitID:  ",CHAR(34),INDEX(SpatialOffsets[Offset 1 Unit],$A2858),CHAR(34),
", Offset2Value:  ",INDEX(SpatialOffsets[Offset 2 Value],$A2858),
", Offset2UnitID:  ",CHAR(34),INDEX(SpatialOffsets[Offset 2 Unit],$A2858),CHAR(34),
", Offset3Value:  ",INDEX(SpatialOffsets[Offset 3 Value],$A2858),
", Offset3UnitID:  ",CHAR(34),INDEX(SpatialOffsets[Offset 3 Unit],$A2858),CHAR(34),,"}")))</f>
        <v>#REF!</v>
      </c>
      <c r="O2858" t="e">
        <f>IF(COUNTA(RelatedFeatures[])=0,"", IF(INDEX(RelatedFeatures[First Sampling Feature Code],$A2858)="","",
CONCATENATE("  - &amp;RelationID",TEXT($A2858,"0000"),
" {","SamplingFeatureID:  *SamplingFeatureID",TEXT(MATCH(INDEX(RelatedFeatures[First Sampling Feature Code],$A2858),SamplingFeatures[Feature Code],0),"0000"),
", RelationshipTypeCV:  ",CHAR(34),INDEX(RelatedFeatures[Relationship Type],$A2858),CHAR(34),
", RelatedFeatureID: *SamplingFeatureID",TEXT(MATCH(INDEX(RelatedFeatures[Second Sampling Feature Code],$A2858),SamplingFeatures[Feature Code],0),"0000"),
", SpatialOffsetID:  ",IF(INDEX(RelatedFeatures[Offset Number],$A2858)="","",CONCATENATE("*SpatialOffsetID",TEXT(INDEX(RelatedFeatures[Offset Number],$A2858),"0000"))),"}")))</f>
        <v>#REF!</v>
      </c>
      <c r="P2858" t="e">
        <f>IF(INDEX(Methods[Method Type],$A2858)="","",
CONCATENATE("  - &amp;MethodID",TEXT($A2858,"0000"),
" {","MethodTypeCV:  ",CHAR(34),INDEX(Methods[Method Type],$A2858),CHAR(34),
", MethodCode:  ",CHAR(34),INDEX(Methods[Method Code],$A2858),CHAR(34),
", MethodName:  ",CHAR(34),INDEX(Methods[Method Name],$A2858),CHAR(34),
", MethodDescription:  ",CHAR(34),INDEX(Methods[Method Description],$A2858),CHAR(34),
", MethodLink:  ",CHAR(34),INDEX(Methods[Method Link],$A2858),CHAR(34),
", OrganizationID: *OrganizationID",TEXT(MATCH(INDEX(Methods[Organization Name],$A2858),Organizations[Organization Name],0),"0000"),"}"))</f>
        <v>#REF!</v>
      </c>
      <c r="Q2858" t="e">
        <f>IF(INDEX(Variables[Variable Type],$A2858)="","",
CONCATENATE("  - &amp;VariableID",TEXT($A2858,"0000"),
" {","VariableTypeCV:  ",CHAR(34),INDEX(Variables[Variable Type],$A2858),CHAR(34),
", VariableCode:  ",CHAR(34),INDEX(Variables[Variable Code],$A2858),CHAR(34),
", VariableNameCV:  ",CHAR(34),INDEX(Variables[Variable Name],$A2858),CHAR(34),
", VariableDefinition:  ",CHAR(34),INDEX(Variables[Variable Definition],$A2858),CHAR(34),
", SpecciationCV:  ",CHAR(34),INDEX(Variables[Speciation],$A2858),CHAR(34),
", NoDataValue:  ",CHAR(34),INDEX(Variables[No Data Value],$A2858),CHAR(34),"}"))</f>
        <v>#REF!</v>
      </c>
    </row>
    <row r="2859" spans="1:17" x14ac:dyDescent="0.25">
      <c r="A2859">
        <v>2856</v>
      </c>
      <c r="D2859" t="e">
        <f>IF(INDEX(People[First Name],$A2859)="","",
CONCATENATE("  - &amp;PersonID",TEXT($A2859,"0000"),
" {","PersonFirstName:  ",CHAR(34),INDEX(People[First Name],$A2859),CHAR(34),
", PersonMiddleName:  ",CHAR(34),INDEX(People[Middle Name],$A2859),CHAR(34),
", PersonLastName:  ",CHAR(34),INDEX(People[Last Name],$A2859),CHAR(34),"}"))</f>
        <v>#REF!</v>
      </c>
      <c r="E2859" t="e">
        <f>IF(INDEX(Organizations[Organization Type '[CV']],$A2859)="","",
CONCATENATE("  - &amp;OrganizationID",TEXT($A2859,"0000"),
" {","OrganizationTypeCV:  ",CHAR(34),INDEX(Organizations[Organization Type '[CV']],$A2859),CHAR(34),
", OrganizationCode:  ",CHAR(34),INDEX(Organizations[Organization Code],$A2859),CHAR(34),
", OrganizationName:  ",CHAR(34),INDEX(Organizations[Organization Name],$A2859),CHAR(34),
", OrganizationDescription:  ",CHAR(34),INDEX(Organizations[Organization Description],$A2859),CHAR(34),
", OrganizationLink:  ",CHAR(34),INDEX(Organizations[Organization Link],$A2859),CHAR(34),"}"))</f>
        <v>#REF!</v>
      </c>
      <c r="F2859" t="e">
        <f>IF(INDEX(People[First Name],$A2859)="","",
CONCATENATE("  - &amp;AffiliationID",TEXT($A2859,"0000"),
" {PersonID: *PersonID",TEXT($A2859,"0000"),
", OrganizationID: *OrganizationID",TEXT(MATCH(INDEX(People[Organization Name],$A2859),Organizations[Organization Name],0),"0000"),
", IsPrimaryOrganizationContact: , AffiliationStartDate: , AffiliationEndDate: , PrimaryPhone: ",
", PrimaryEmail: ",CHAR(34),INDEX(People[Primary Email],$A2859),CHAR(34),
", PrimaryAddress: ",CHAR(34),INDEX(People[Primary Address],$A2859),CHAR(34),
", PersonLink: }"))</f>
        <v>#REF!</v>
      </c>
      <c r="H2859" t="e">
        <f>IF(COUNTA(CitationInformation)=0,"",IF(INDEX(AuthorList[Author Name],$A2859)="","",
CONCATENATE("  - &amp;AuthorListID",TEXT($A2859,"0000"),
"  {CitationID: *CitationID0001",
", PersonID: *PersonID",TEXT(MATCH(INDEX(AuthorList[Author Name],$A2859),People[Full Name],0),"0000"),
", AuthorOrder: ",INDEX(AuthorList[Author Number],$A2859),"}")))</f>
        <v>#REF!</v>
      </c>
      <c r="K2859" t="e">
        <f>IF(INDEX(SamplingFeatures[Feature Code],$A2859)="","",
CONCATENATE("  - &amp;SamplingFeatureID",TEXT($A2859,"0000"),
" {","SamplingFeatureUUID:  ",CHAR(34),INDEX(SamplingFeatures[Sampling Feature UUID],$A2859),CHAR(34),
", SamplingFeatureTypeCV:  ",CHAR(34),INDEX(SamplingFeatures[Sampling Feature Type],$A2859),CHAR(34),
", SamplingFeatureCode:  ",CHAR(34),INDEX(SamplingFeatures[Feature Code],$A2859),CHAR(34),
", SamplingFeatureName:  ",CHAR(34),INDEX(SamplingFeatures[Feature Name],$A2859),CHAR(34),
", SamplingFeatureDescription:  ",CHAR(34),INDEX(SamplingFeatures[Feature Description],$A2859),CHAR(34),
", SamplingFeatureGeotypeCV:  ",CHAR(34),INDEX(SamplingFeatures[Feature Geo Type],$A2859),CHAR(34),
", FeatureGeometry:  ",CHAR(34),INDEX(SamplingFeatures[Feature Geometry],$A2859),CHAR(34),
", Elevation_m:  ",CHAR(34),INDEX(SamplingFeatures[Elevation_m],$A2859),CHAR(34),
", ElevationDatumCV:  ",CHAR(34),ElevationDatum,CHAR(34),"}"))</f>
        <v>#REF!</v>
      </c>
      <c r="L2859" t="e">
        <f>IF(INDEX(SamplingFeatures[Sampling Feature Type],$A2859)&lt;&gt;"Site","",
CONCATENATE("  - &amp;SiteID",TEXT(SUMPRODUCT(--($L$3:$L2858&lt;&gt;"")),"0000"),
" {","SamplingFeatureID:  *SamplingFeatureID",TEXT($A2859,"0000"),
", SiteTypeCV:  ",CHAR(34),INDEX(Sites[Site Type],$A2859),CHAR(34),
", Latitude:  ",INDEX(Sites[Latitude],$A2859),
", Longitude:  ",INDEX(Sites[Longitude],$A2859),
", SRSName:  ",CHAR(34),LatLonDatum,CHAR(34),"}"))</f>
        <v>#REF!</v>
      </c>
      <c r="M2859" t="e">
        <f>IF(INDEX(SamplingFeatures[Sampling Feature Type],$A2859)&lt;&gt;"Specimen","",
CONCATENATE("  - &amp;SpecimenID",TEXT(SUMPRODUCT(--($M$3:$M2858&lt;&gt;"")),"0000"),
" {","SamplingFeatureID:  *SamplingFeatureID",TEXT($A2859,"0000"),
", SpecimenTypeCV:  ",CHAR(34),INDEX(Specimens[Specimen Type],$A2859),CHAR(34),
", SpecimenMediumCV:  ",INDEX(Specimens[Specimen Medium],$A2859),
", IsFieldSpecimen:  ",CHAR(34),INDEX(Specimens[Is Field Specimen?],$A2859),CHAR(34),"}"))</f>
        <v>#REF!</v>
      </c>
      <c r="N2859" t="e">
        <f>IF(COUNTA(SpatialOffsets[])=0,"", IF(INDEX(SpatialOffsets[Spatial Offset Type],$A2859)="","",
CONCATENATE("  - &amp;SpatialOffsetID",TEXT($A2859,"0000"),
" {","SpatialOffsetTypeCV:  ",CHAR(34),INDEX(SpatialOffsets[Spatial Offset Type],$A2859),CHAR(34),
", Offset1Value:  ",INDEX(SpatialOffsets[Offset 1 Value],$A2859),
", Offset1UnitID:  ",CHAR(34),INDEX(SpatialOffsets[Offset 1 Unit],$A2859),CHAR(34),
", Offset2Value:  ",INDEX(SpatialOffsets[Offset 2 Value],$A2859),
", Offset2UnitID:  ",CHAR(34),INDEX(SpatialOffsets[Offset 2 Unit],$A2859),CHAR(34),
", Offset3Value:  ",INDEX(SpatialOffsets[Offset 3 Value],$A2859),
", Offset3UnitID:  ",CHAR(34),INDEX(SpatialOffsets[Offset 3 Unit],$A2859),CHAR(34),,"}")))</f>
        <v>#REF!</v>
      </c>
      <c r="O2859" t="e">
        <f>IF(COUNTA(RelatedFeatures[])=0,"", IF(INDEX(RelatedFeatures[First Sampling Feature Code],$A2859)="","",
CONCATENATE("  - &amp;RelationID",TEXT($A2859,"0000"),
" {","SamplingFeatureID:  *SamplingFeatureID",TEXT(MATCH(INDEX(RelatedFeatures[First Sampling Feature Code],$A2859),SamplingFeatures[Feature Code],0),"0000"),
", RelationshipTypeCV:  ",CHAR(34),INDEX(RelatedFeatures[Relationship Type],$A2859),CHAR(34),
", RelatedFeatureID: *SamplingFeatureID",TEXT(MATCH(INDEX(RelatedFeatures[Second Sampling Feature Code],$A2859),SamplingFeatures[Feature Code],0),"0000"),
", SpatialOffsetID:  ",IF(INDEX(RelatedFeatures[Offset Number],$A2859)="","",CONCATENATE("*SpatialOffsetID",TEXT(INDEX(RelatedFeatures[Offset Number],$A2859),"0000"))),"}")))</f>
        <v>#REF!</v>
      </c>
      <c r="P2859" t="e">
        <f>IF(INDEX(Methods[Method Type],$A2859)="","",
CONCATENATE("  - &amp;MethodID",TEXT($A2859,"0000"),
" {","MethodTypeCV:  ",CHAR(34),INDEX(Methods[Method Type],$A2859),CHAR(34),
", MethodCode:  ",CHAR(34),INDEX(Methods[Method Code],$A2859),CHAR(34),
", MethodName:  ",CHAR(34),INDEX(Methods[Method Name],$A2859),CHAR(34),
", MethodDescription:  ",CHAR(34),INDEX(Methods[Method Description],$A2859),CHAR(34),
", MethodLink:  ",CHAR(34),INDEX(Methods[Method Link],$A2859),CHAR(34),
", OrganizationID: *OrganizationID",TEXT(MATCH(INDEX(Methods[Organization Name],$A2859),Organizations[Organization Name],0),"0000"),"}"))</f>
        <v>#REF!</v>
      </c>
      <c r="Q2859" t="e">
        <f>IF(INDEX(Variables[Variable Type],$A2859)="","",
CONCATENATE("  - &amp;VariableID",TEXT($A2859,"0000"),
" {","VariableTypeCV:  ",CHAR(34),INDEX(Variables[Variable Type],$A2859),CHAR(34),
", VariableCode:  ",CHAR(34),INDEX(Variables[Variable Code],$A2859),CHAR(34),
", VariableNameCV:  ",CHAR(34),INDEX(Variables[Variable Name],$A2859),CHAR(34),
", VariableDefinition:  ",CHAR(34),INDEX(Variables[Variable Definition],$A2859),CHAR(34),
", SpecciationCV:  ",CHAR(34),INDEX(Variables[Speciation],$A2859),CHAR(34),
", NoDataValue:  ",CHAR(34),INDEX(Variables[No Data Value],$A2859),CHAR(34),"}"))</f>
        <v>#REF!</v>
      </c>
    </row>
    <row r="2860" spans="1:17" x14ac:dyDescent="0.25">
      <c r="A2860">
        <v>2857</v>
      </c>
      <c r="D2860" t="e">
        <f>IF(INDEX(People[First Name],$A2860)="","",
CONCATENATE("  - &amp;PersonID",TEXT($A2860,"0000"),
" {","PersonFirstName:  ",CHAR(34),INDEX(People[First Name],$A2860),CHAR(34),
", PersonMiddleName:  ",CHAR(34),INDEX(People[Middle Name],$A2860),CHAR(34),
", PersonLastName:  ",CHAR(34),INDEX(People[Last Name],$A2860),CHAR(34),"}"))</f>
        <v>#REF!</v>
      </c>
      <c r="E2860" t="e">
        <f>IF(INDEX(Organizations[Organization Type '[CV']],$A2860)="","",
CONCATENATE("  - &amp;OrganizationID",TEXT($A2860,"0000"),
" {","OrganizationTypeCV:  ",CHAR(34),INDEX(Organizations[Organization Type '[CV']],$A2860),CHAR(34),
", OrganizationCode:  ",CHAR(34),INDEX(Organizations[Organization Code],$A2860),CHAR(34),
", OrganizationName:  ",CHAR(34),INDEX(Organizations[Organization Name],$A2860),CHAR(34),
", OrganizationDescription:  ",CHAR(34),INDEX(Organizations[Organization Description],$A2860),CHAR(34),
", OrganizationLink:  ",CHAR(34),INDEX(Organizations[Organization Link],$A2860),CHAR(34),"}"))</f>
        <v>#REF!</v>
      </c>
      <c r="F2860" t="e">
        <f>IF(INDEX(People[First Name],$A2860)="","",
CONCATENATE("  - &amp;AffiliationID",TEXT($A2860,"0000"),
" {PersonID: *PersonID",TEXT($A2860,"0000"),
", OrganizationID: *OrganizationID",TEXT(MATCH(INDEX(People[Organization Name],$A2860),Organizations[Organization Name],0),"0000"),
", IsPrimaryOrganizationContact: , AffiliationStartDate: , AffiliationEndDate: , PrimaryPhone: ",
", PrimaryEmail: ",CHAR(34),INDEX(People[Primary Email],$A2860),CHAR(34),
", PrimaryAddress: ",CHAR(34),INDEX(People[Primary Address],$A2860),CHAR(34),
", PersonLink: }"))</f>
        <v>#REF!</v>
      </c>
      <c r="H2860" t="e">
        <f>IF(COUNTA(CitationInformation)=0,"",IF(INDEX(AuthorList[Author Name],$A2860)="","",
CONCATENATE("  - &amp;AuthorListID",TEXT($A2860,"0000"),
"  {CitationID: *CitationID0001",
", PersonID: *PersonID",TEXT(MATCH(INDEX(AuthorList[Author Name],$A2860),People[Full Name],0),"0000"),
", AuthorOrder: ",INDEX(AuthorList[Author Number],$A2860),"}")))</f>
        <v>#REF!</v>
      </c>
      <c r="K2860" t="e">
        <f>IF(INDEX(SamplingFeatures[Feature Code],$A2860)="","",
CONCATENATE("  - &amp;SamplingFeatureID",TEXT($A2860,"0000"),
" {","SamplingFeatureUUID:  ",CHAR(34),INDEX(SamplingFeatures[Sampling Feature UUID],$A2860),CHAR(34),
", SamplingFeatureTypeCV:  ",CHAR(34),INDEX(SamplingFeatures[Sampling Feature Type],$A2860),CHAR(34),
", SamplingFeatureCode:  ",CHAR(34),INDEX(SamplingFeatures[Feature Code],$A2860),CHAR(34),
", SamplingFeatureName:  ",CHAR(34),INDEX(SamplingFeatures[Feature Name],$A2860),CHAR(34),
", SamplingFeatureDescription:  ",CHAR(34),INDEX(SamplingFeatures[Feature Description],$A2860),CHAR(34),
", SamplingFeatureGeotypeCV:  ",CHAR(34),INDEX(SamplingFeatures[Feature Geo Type],$A2860),CHAR(34),
", FeatureGeometry:  ",CHAR(34),INDEX(SamplingFeatures[Feature Geometry],$A2860),CHAR(34),
", Elevation_m:  ",CHAR(34),INDEX(SamplingFeatures[Elevation_m],$A2860),CHAR(34),
", ElevationDatumCV:  ",CHAR(34),ElevationDatum,CHAR(34),"}"))</f>
        <v>#REF!</v>
      </c>
      <c r="L2860" t="e">
        <f>IF(INDEX(SamplingFeatures[Sampling Feature Type],$A2860)&lt;&gt;"Site","",
CONCATENATE("  - &amp;SiteID",TEXT(SUMPRODUCT(--($L$3:$L2859&lt;&gt;"")),"0000"),
" {","SamplingFeatureID:  *SamplingFeatureID",TEXT($A2860,"0000"),
", SiteTypeCV:  ",CHAR(34),INDEX(Sites[Site Type],$A2860),CHAR(34),
", Latitude:  ",INDEX(Sites[Latitude],$A2860),
", Longitude:  ",INDEX(Sites[Longitude],$A2860),
", SRSName:  ",CHAR(34),LatLonDatum,CHAR(34),"}"))</f>
        <v>#REF!</v>
      </c>
      <c r="M2860" t="e">
        <f>IF(INDEX(SamplingFeatures[Sampling Feature Type],$A2860)&lt;&gt;"Specimen","",
CONCATENATE("  - &amp;SpecimenID",TEXT(SUMPRODUCT(--($M$3:$M2859&lt;&gt;"")),"0000"),
" {","SamplingFeatureID:  *SamplingFeatureID",TEXT($A2860,"0000"),
", SpecimenTypeCV:  ",CHAR(34),INDEX(Specimens[Specimen Type],$A2860),CHAR(34),
", SpecimenMediumCV:  ",INDEX(Specimens[Specimen Medium],$A2860),
", IsFieldSpecimen:  ",CHAR(34),INDEX(Specimens[Is Field Specimen?],$A2860),CHAR(34),"}"))</f>
        <v>#REF!</v>
      </c>
      <c r="N2860" t="e">
        <f>IF(COUNTA(SpatialOffsets[])=0,"", IF(INDEX(SpatialOffsets[Spatial Offset Type],$A2860)="","",
CONCATENATE("  - &amp;SpatialOffsetID",TEXT($A2860,"0000"),
" {","SpatialOffsetTypeCV:  ",CHAR(34),INDEX(SpatialOffsets[Spatial Offset Type],$A2860),CHAR(34),
", Offset1Value:  ",INDEX(SpatialOffsets[Offset 1 Value],$A2860),
", Offset1UnitID:  ",CHAR(34),INDEX(SpatialOffsets[Offset 1 Unit],$A2860),CHAR(34),
", Offset2Value:  ",INDEX(SpatialOffsets[Offset 2 Value],$A2860),
", Offset2UnitID:  ",CHAR(34),INDEX(SpatialOffsets[Offset 2 Unit],$A2860),CHAR(34),
", Offset3Value:  ",INDEX(SpatialOffsets[Offset 3 Value],$A2860),
", Offset3UnitID:  ",CHAR(34),INDEX(SpatialOffsets[Offset 3 Unit],$A2860),CHAR(34),,"}")))</f>
        <v>#REF!</v>
      </c>
      <c r="O2860" t="e">
        <f>IF(COUNTA(RelatedFeatures[])=0,"", IF(INDEX(RelatedFeatures[First Sampling Feature Code],$A2860)="","",
CONCATENATE("  - &amp;RelationID",TEXT($A2860,"0000"),
" {","SamplingFeatureID:  *SamplingFeatureID",TEXT(MATCH(INDEX(RelatedFeatures[First Sampling Feature Code],$A2860),SamplingFeatures[Feature Code],0),"0000"),
", RelationshipTypeCV:  ",CHAR(34),INDEX(RelatedFeatures[Relationship Type],$A2860),CHAR(34),
", RelatedFeatureID: *SamplingFeatureID",TEXT(MATCH(INDEX(RelatedFeatures[Second Sampling Feature Code],$A2860),SamplingFeatures[Feature Code],0),"0000"),
", SpatialOffsetID:  ",IF(INDEX(RelatedFeatures[Offset Number],$A2860)="","",CONCATENATE("*SpatialOffsetID",TEXT(INDEX(RelatedFeatures[Offset Number],$A2860),"0000"))),"}")))</f>
        <v>#REF!</v>
      </c>
      <c r="P2860" t="e">
        <f>IF(INDEX(Methods[Method Type],$A2860)="","",
CONCATENATE("  - &amp;MethodID",TEXT($A2860,"0000"),
" {","MethodTypeCV:  ",CHAR(34),INDEX(Methods[Method Type],$A2860),CHAR(34),
", MethodCode:  ",CHAR(34),INDEX(Methods[Method Code],$A2860),CHAR(34),
", MethodName:  ",CHAR(34),INDEX(Methods[Method Name],$A2860),CHAR(34),
", MethodDescription:  ",CHAR(34),INDEX(Methods[Method Description],$A2860),CHAR(34),
", MethodLink:  ",CHAR(34),INDEX(Methods[Method Link],$A2860),CHAR(34),
", OrganizationID: *OrganizationID",TEXT(MATCH(INDEX(Methods[Organization Name],$A2860),Organizations[Organization Name],0),"0000"),"}"))</f>
        <v>#REF!</v>
      </c>
      <c r="Q2860" t="e">
        <f>IF(INDEX(Variables[Variable Type],$A2860)="","",
CONCATENATE("  - &amp;VariableID",TEXT($A2860,"0000"),
" {","VariableTypeCV:  ",CHAR(34),INDEX(Variables[Variable Type],$A2860),CHAR(34),
", VariableCode:  ",CHAR(34),INDEX(Variables[Variable Code],$A2860),CHAR(34),
", VariableNameCV:  ",CHAR(34),INDEX(Variables[Variable Name],$A2860),CHAR(34),
", VariableDefinition:  ",CHAR(34),INDEX(Variables[Variable Definition],$A2860),CHAR(34),
", SpecciationCV:  ",CHAR(34),INDEX(Variables[Speciation],$A2860),CHAR(34),
", NoDataValue:  ",CHAR(34),INDEX(Variables[No Data Value],$A2860),CHAR(34),"}"))</f>
        <v>#REF!</v>
      </c>
    </row>
    <row r="2861" spans="1:17" x14ac:dyDescent="0.25">
      <c r="A2861">
        <v>2858</v>
      </c>
      <c r="D2861" t="e">
        <f>IF(INDEX(People[First Name],$A2861)="","",
CONCATENATE("  - &amp;PersonID",TEXT($A2861,"0000"),
" {","PersonFirstName:  ",CHAR(34),INDEX(People[First Name],$A2861),CHAR(34),
", PersonMiddleName:  ",CHAR(34),INDEX(People[Middle Name],$A2861),CHAR(34),
", PersonLastName:  ",CHAR(34),INDEX(People[Last Name],$A2861),CHAR(34),"}"))</f>
        <v>#REF!</v>
      </c>
      <c r="E2861" t="e">
        <f>IF(INDEX(Organizations[Organization Type '[CV']],$A2861)="","",
CONCATENATE("  - &amp;OrganizationID",TEXT($A2861,"0000"),
" {","OrganizationTypeCV:  ",CHAR(34),INDEX(Organizations[Organization Type '[CV']],$A2861),CHAR(34),
", OrganizationCode:  ",CHAR(34),INDEX(Organizations[Organization Code],$A2861),CHAR(34),
", OrganizationName:  ",CHAR(34),INDEX(Organizations[Organization Name],$A2861),CHAR(34),
", OrganizationDescription:  ",CHAR(34),INDEX(Organizations[Organization Description],$A2861),CHAR(34),
", OrganizationLink:  ",CHAR(34),INDEX(Organizations[Organization Link],$A2861),CHAR(34),"}"))</f>
        <v>#REF!</v>
      </c>
      <c r="F2861" t="e">
        <f>IF(INDEX(People[First Name],$A2861)="","",
CONCATENATE("  - &amp;AffiliationID",TEXT($A2861,"0000"),
" {PersonID: *PersonID",TEXT($A2861,"0000"),
", OrganizationID: *OrganizationID",TEXT(MATCH(INDEX(People[Organization Name],$A2861),Organizations[Organization Name],0),"0000"),
", IsPrimaryOrganizationContact: , AffiliationStartDate: , AffiliationEndDate: , PrimaryPhone: ",
", PrimaryEmail: ",CHAR(34),INDEX(People[Primary Email],$A2861),CHAR(34),
", PrimaryAddress: ",CHAR(34),INDEX(People[Primary Address],$A2861),CHAR(34),
", PersonLink: }"))</f>
        <v>#REF!</v>
      </c>
      <c r="H2861" t="e">
        <f>IF(COUNTA(CitationInformation)=0,"",IF(INDEX(AuthorList[Author Name],$A2861)="","",
CONCATENATE("  - &amp;AuthorListID",TEXT($A2861,"0000"),
"  {CitationID: *CitationID0001",
", PersonID: *PersonID",TEXT(MATCH(INDEX(AuthorList[Author Name],$A2861),People[Full Name],0),"0000"),
", AuthorOrder: ",INDEX(AuthorList[Author Number],$A2861),"}")))</f>
        <v>#REF!</v>
      </c>
      <c r="K2861" t="e">
        <f>IF(INDEX(SamplingFeatures[Feature Code],$A2861)="","",
CONCATENATE("  - &amp;SamplingFeatureID",TEXT($A2861,"0000"),
" {","SamplingFeatureUUID:  ",CHAR(34),INDEX(SamplingFeatures[Sampling Feature UUID],$A2861),CHAR(34),
", SamplingFeatureTypeCV:  ",CHAR(34),INDEX(SamplingFeatures[Sampling Feature Type],$A2861),CHAR(34),
", SamplingFeatureCode:  ",CHAR(34),INDEX(SamplingFeatures[Feature Code],$A2861),CHAR(34),
", SamplingFeatureName:  ",CHAR(34),INDEX(SamplingFeatures[Feature Name],$A2861),CHAR(34),
", SamplingFeatureDescription:  ",CHAR(34),INDEX(SamplingFeatures[Feature Description],$A2861),CHAR(34),
", SamplingFeatureGeotypeCV:  ",CHAR(34),INDEX(SamplingFeatures[Feature Geo Type],$A2861),CHAR(34),
", FeatureGeometry:  ",CHAR(34),INDEX(SamplingFeatures[Feature Geometry],$A2861),CHAR(34),
", Elevation_m:  ",CHAR(34),INDEX(SamplingFeatures[Elevation_m],$A2861),CHAR(34),
", ElevationDatumCV:  ",CHAR(34),ElevationDatum,CHAR(34),"}"))</f>
        <v>#REF!</v>
      </c>
      <c r="L2861" t="e">
        <f>IF(INDEX(SamplingFeatures[Sampling Feature Type],$A2861)&lt;&gt;"Site","",
CONCATENATE("  - &amp;SiteID",TEXT(SUMPRODUCT(--($L$3:$L2860&lt;&gt;"")),"0000"),
" {","SamplingFeatureID:  *SamplingFeatureID",TEXT($A2861,"0000"),
", SiteTypeCV:  ",CHAR(34),INDEX(Sites[Site Type],$A2861),CHAR(34),
", Latitude:  ",INDEX(Sites[Latitude],$A2861),
", Longitude:  ",INDEX(Sites[Longitude],$A2861),
", SRSName:  ",CHAR(34),LatLonDatum,CHAR(34),"}"))</f>
        <v>#REF!</v>
      </c>
      <c r="M2861" t="e">
        <f>IF(INDEX(SamplingFeatures[Sampling Feature Type],$A2861)&lt;&gt;"Specimen","",
CONCATENATE("  - &amp;SpecimenID",TEXT(SUMPRODUCT(--($M$3:$M2860&lt;&gt;"")),"0000"),
" {","SamplingFeatureID:  *SamplingFeatureID",TEXT($A2861,"0000"),
", SpecimenTypeCV:  ",CHAR(34),INDEX(Specimens[Specimen Type],$A2861),CHAR(34),
", SpecimenMediumCV:  ",INDEX(Specimens[Specimen Medium],$A2861),
", IsFieldSpecimen:  ",CHAR(34),INDEX(Specimens[Is Field Specimen?],$A2861),CHAR(34),"}"))</f>
        <v>#REF!</v>
      </c>
      <c r="N2861" t="e">
        <f>IF(COUNTA(SpatialOffsets[])=0,"", IF(INDEX(SpatialOffsets[Spatial Offset Type],$A2861)="","",
CONCATENATE("  - &amp;SpatialOffsetID",TEXT($A2861,"0000"),
" {","SpatialOffsetTypeCV:  ",CHAR(34),INDEX(SpatialOffsets[Spatial Offset Type],$A2861),CHAR(34),
", Offset1Value:  ",INDEX(SpatialOffsets[Offset 1 Value],$A2861),
", Offset1UnitID:  ",CHAR(34),INDEX(SpatialOffsets[Offset 1 Unit],$A2861),CHAR(34),
", Offset2Value:  ",INDEX(SpatialOffsets[Offset 2 Value],$A2861),
", Offset2UnitID:  ",CHAR(34),INDEX(SpatialOffsets[Offset 2 Unit],$A2861),CHAR(34),
", Offset3Value:  ",INDEX(SpatialOffsets[Offset 3 Value],$A2861),
", Offset3UnitID:  ",CHAR(34),INDEX(SpatialOffsets[Offset 3 Unit],$A2861),CHAR(34),,"}")))</f>
        <v>#REF!</v>
      </c>
      <c r="O2861" t="e">
        <f>IF(COUNTA(RelatedFeatures[])=0,"", IF(INDEX(RelatedFeatures[First Sampling Feature Code],$A2861)="","",
CONCATENATE("  - &amp;RelationID",TEXT($A2861,"0000"),
" {","SamplingFeatureID:  *SamplingFeatureID",TEXT(MATCH(INDEX(RelatedFeatures[First Sampling Feature Code],$A2861),SamplingFeatures[Feature Code],0),"0000"),
", RelationshipTypeCV:  ",CHAR(34),INDEX(RelatedFeatures[Relationship Type],$A2861),CHAR(34),
", RelatedFeatureID: *SamplingFeatureID",TEXT(MATCH(INDEX(RelatedFeatures[Second Sampling Feature Code],$A2861),SamplingFeatures[Feature Code],0),"0000"),
", SpatialOffsetID:  ",IF(INDEX(RelatedFeatures[Offset Number],$A2861)="","",CONCATENATE("*SpatialOffsetID",TEXT(INDEX(RelatedFeatures[Offset Number],$A2861),"0000"))),"}")))</f>
        <v>#REF!</v>
      </c>
      <c r="P2861" t="e">
        <f>IF(INDEX(Methods[Method Type],$A2861)="","",
CONCATENATE("  - &amp;MethodID",TEXT($A2861,"0000"),
" {","MethodTypeCV:  ",CHAR(34),INDEX(Methods[Method Type],$A2861),CHAR(34),
", MethodCode:  ",CHAR(34),INDEX(Methods[Method Code],$A2861),CHAR(34),
", MethodName:  ",CHAR(34),INDEX(Methods[Method Name],$A2861),CHAR(34),
", MethodDescription:  ",CHAR(34),INDEX(Methods[Method Description],$A2861),CHAR(34),
", MethodLink:  ",CHAR(34),INDEX(Methods[Method Link],$A2861),CHAR(34),
", OrganizationID: *OrganizationID",TEXT(MATCH(INDEX(Methods[Organization Name],$A2861),Organizations[Organization Name],0),"0000"),"}"))</f>
        <v>#REF!</v>
      </c>
      <c r="Q2861" t="e">
        <f>IF(INDEX(Variables[Variable Type],$A2861)="","",
CONCATENATE("  - &amp;VariableID",TEXT($A2861,"0000"),
" {","VariableTypeCV:  ",CHAR(34),INDEX(Variables[Variable Type],$A2861),CHAR(34),
", VariableCode:  ",CHAR(34),INDEX(Variables[Variable Code],$A2861),CHAR(34),
", VariableNameCV:  ",CHAR(34),INDEX(Variables[Variable Name],$A2861),CHAR(34),
", VariableDefinition:  ",CHAR(34),INDEX(Variables[Variable Definition],$A2861),CHAR(34),
", SpecciationCV:  ",CHAR(34),INDEX(Variables[Speciation],$A2861),CHAR(34),
", NoDataValue:  ",CHAR(34),INDEX(Variables[No Data Value],$A2861),CHAR(34),"}"))</f>
        <v>#REF!</v>
      </c>
    </row>
    <row r="2862" spans="1:17" x14ac:dyDescent="0.25">
      <c r="A2862">
        <v>2859</v>
      </c>
      <c r="D2862" t="e">
        <f>IF(INDEX(People[First Name],$A2862)="","",
CONCATENATE("  - &amp;PersonID",TEXT($A2862,"0000"),
" {","PersonFirstName:  ",CHAR(34),INDEX(People[First Name],$A2862),CHAR(34),
", PersonMiddleName:  ",CHAR(34),INDEX(People[Middle Name],$A2862),CHAR(34),
", PersonLastName:  ",CHAR(34),INDEX(People[Last Name],$A2862),CHAR(34),"}"))</f>
        <v>#REF!</v>
      </c>
      <c r="E2862" t="e">
        <f>IF(INDEX(Organizations[Organization Type '[CV']],$A2862)="","",
CONCATENATE("  - &amp;OrganizationID",TEXT($A2862,"0000"),
" {","OrganizationTypeCV:  ",CHAR(34),INDEX(Organizations[Organization Type '[CV']],$A2862),CHAR(34),
", OrganizationCode:  ",CHAR(34),INDEX(Organizations[Organization Code],$A2862),CHAR(34),
", OrganizationName:  ",CHAR(34),INDEX(Organizations[Organization Name],$A2862),CHAR(34),
", OrganizationDescription:  ",CHAR(34),INDEX(Organizations[Organization Description],$A2862),CHAR(34),
", OrganizationLink:  ",CHAR(34),INDEX(Organizations[Organization Link],$A2862),CHAR(34),"}"))</f>
        <v>#REF!</v>
      </c>
      <c r="F2862" t="e">
        <f>IF(INDEX(People[First Name],$A2862)="","",
CONCATENATE("  - &amp;AffiliationID",TEXT($A2862,"0000"),
" {PersonID: *PersonID",TEXT($A2862,"0000"),
", OrganizationID: *OrganizationID",TEXT(MATCH(INDEX(People[Organization Name],$A2862),Organizations[Organization Name],0),"0000"),
", IsPrimaryOrganizationContact: , AffiliationStartDate: , AffiliationEndDate: , PrimaryPhone: ",
", PrimaryEmail: ",CHAR(34),INDEX(People[Primary Email],$A2862),CHAR(34),
", PrimaryAddress: ",CHAR(34),INDEX(People[Primary Address],$A2862),CHAR(34),
", PersonLink: }"))</f>
        <v>#REF!</v>
      </c>
      <c r="H2862" t="e">
        <f>IF(COUNTA(CitationInformation)=0,"",IF(INDEX(AuthorList[Author Name],$A2862)="","",
CONCATENATE("  - &amp;AuthorListID",TEXT($A2862,"0000"),
"  {CitationID: *CitationID0001",
", PersonID: *PersonID",TEXT(MATCH(INDEX(AuthorList[Author Name],$A2862),People[Full Name],0),"0000"),
", AuthorOrder: ",INDEX(AuthorList[Author Number],$A2862),"}")))</f>
        <v>#REF!</v>
      </c>
      <c r="K2862" t="e">
        <f>IF(INDEX(SamplingFeatures[Feature Code],$A2862)="","",
CONCATENATE("  - &amp;SamplingFeatureID",TEXT($A2862,"0000"),
" {","SamplingFeatureUUID:  ",CHAR(34),INDEX(SamplingFeatures[Sampling Feature UUID],$A2862),CHAR(34),
", SamplingFeatureTypeCV:  ",CHAR(34),INDEX(SamplingFeatures[Sampling Feature Type],$A2862),CHAR(34),
", SamplingFeatureCode:  ",CHAR(34),INDEX(SamplingFeatures[Feature Code],$A2862),CHAR(34),
", SamplingFeatureName:  ",CHAR(34),INDEX(SamplingFeatures[Feature Name],$A2862),CHAR(34),
", SamplingFeatureDescription:  ",CHAR(34),INDEX(SamplingFeatures[Feature Description],$A2862),CHAR(34),
", SamplingFeatureGeotypeCV:  ",CHAR(34),INDEX(SamplingFeatures[Feature Geo Type],$A2862),CHAR(34),
", FeatureGeometry:  ",CHAR(34),INDEX(SamplingFeatures[Feature Geometry],$A2862),CHAR(34),
", Elevation_m:  ",CHAR(34),INDEX(SamplingFeatures[Elevation_m],$A2862),CHAR(34),
", ElevationDatumCV:  ",CHAR(34),ElevationDatum,CHAR(34),"}"))</f>
        <v>#REF!</v>
      </c>
      <c r="L2862" t="e">
        <f>IF(INDEX(SamplingFeatures[Sampling Feature Type],$A2862)&lt;&gt;"Site","",
CONCATENATE("  - &amp;SiteID",TEXT(SUMPRODUCT(--($L$3:$L2861&lt;&gt;"")),"0000"),
" {","SamplingFeatureID:  *SamplingFeatureID",TEXT($A2862,"0000"),
", SiteTypeCV:  ",CHAR(34),INDEX(Sites[Site Type],$A2862),CHAR(34),
", Latitude:  ",INDEX(Sites[Latitude],$A2862),
", Longitude:  ",INDEX(Sites[Longitude],$A2862),
", SRSName:  ",CHAR(34),LatLonDatum,CHAR(34),"}"))</f>
        <v>#REF!</v>
      </c>
      <c r="M2862" t="e">
        <f>IF(INDEX(SamplingFeatures[Sampling Feature Type],$A2862)&lt;&gt;"Specimen","",
CONCATENATE("  - &amp;SpecimenID",TEXT(SUMPRODUCT(--($M$3:$M2861&lt;&gt;"")),"0000"),
" {","SamplingFeatureID:  *SamplingFeatureID",TEXT($A2862,"0000"),
", SpecimenTypeCV:  ",CHAR(34),INDEX(Specimens[Specimen Type],$A2862),CHAR(34),
", SpecimenMediumCV:  ",INDEX(Specimens[Specimen Medium],$A2862),
", IsFieldSpecimen:  ",CHAR(34),INDEX(Specimens[Is Field Specimen?],$A2862),CHAR(34),"}"))</f>
        <v>#REF!</v>
      </c>
      <c r="N2862" t="e">
        <f>IF(COUNTA(SpatialOffsets[])=0,"", IF(INDEX(SpatialOffsets[Spatial Offset Type],$A2862)="","",
CONCATENATE("  - &amp;SpatialOffsetID",TEXT($A2862,"0000"),
" {","SpatialOffsetTypeCV:  ",CHAR(34),INDEX(SpatialOffsets[Spatial Offset Type],$A2862),CHAR(34),
", Offset1Value:  ",INDEX(SpatialOffsets[Offset 1 Value],$A2862),
", Offset1UnitID:  ",CHAR(34),INDEX(SpatialOffsets[Offset 1 Unit],$A2862),CHAR(34),
", Offset2Value:  ",INDEX(SpatialOffsets[Offset 2 Value],$A2862),
", Offset2UnitID:  ",CHAR(34),INDEX(SpatialOffsets[Offset 2 Unit],$A2862),CHAR(34),
", Offset3Value:  ",INDEX(SpatialOffsets[Offset 3 Value],$A2862),
", Offset3UnitID:  ",CHAR(34),INDEX(SpatialOffsets[Offset 3 Unit],$A2862),CHAR(34),,"}")))</f>
        <v>#REF!</v>
      </c>
      <c r="O2862" t="e">
        <f>IF(COUNTA(RelatedFeatures[])=0,"", IF(INDEX(RelatedFeatures[First Sampling Feature Code],$A2862)="","",
CONCATENATE("  - &amp;RelationID",TEXT($A2862,"0000"),
" {","SamplingFeatureID:  *SamplingFeatureID",TEXT(MATCH(INDEX(RelatedFeatures[First Sampling Feature Code],$A2862),SamplingFeatures[Feature Code],0),"0000"),
", RelationshipTypeCV:  ",CHAR(34),INDEX(RelatedFeatures[Relationship Type],$A2862),CHAR(34),
", RelatedFeatureID: *SamplingFeatureID",TEXT(MATCH(INDEX(RelatedFeatures[Second Sampling Feature Code],$A2862),SamplingFeatures[Feature Code],0),"0000"),
", SpatialOffsetID:  ",IF(INDEX(RelatedFeatures[Offset Number],$A2862)="","",CONCATENATE("*SpatialOffsetID",TEXT(INDEX(RelatedFeatures[Offset Number],$A2862),"0000"))),"}")))</f>
        <v>#REF!</v>
      </c>
      <c r="P2862" t="e">
        <f>IF(INDEX(Methods[Method Type],$A2862)="","",
CONCATENATE("  - &amp;MethodID",TEXT($A2862,"0000"),
" {","MethodTypeCV:  ",CHAR(34),INDEX(Methods[Method Type],$A2862),CHAR(34),
", MethodCode:  ",CHAR(34),INDEX(Methods[Method Code],$A2862),CHAR(34),
", MethodName:  ",CHAR(34),INDEX(Methods[Method Name],$A2862),CHAR(34),
", MethodDescription:  ",CHAR(34),INDEX(Methods[Method Description],$A2862),CHAR(34),
", MethodLink:  ",CHAR(34),INDEX(Methods[Method Link],$A2862),CHAR(34),
", OrganizationID: *OrganizationID",TEXT(MATCH(INDEX(Methods[Organization Name],$A2862),Organizations[Organization Name],0),"0000"),"}"))</f>
        <v>#REF!</v>
      </c>
      <c r="Q2862" t="e">
        <f>IF(INDEX(Variables[Variable Type],$A2862)="","",
CONCATENATE("  - &amp;VariableID",TEXT($A2862,"0000"),
" {","VariableTypeCV:  ",CHAR(34),INDEX(Variables[Variable Type],$A2862),CHAR(34),
", VariableCode:  ",CHAR(34),INDEX(Variables[Variable Code],$A2862),CHAR(34),
", VariableNameCV:  ",CHAR(34),INDEX(Variables[Variable Name],$A2862),CHAR(34),
", VariableDefinition:  ",CHAR(34),INDEX(Variables[Variable Definition],$A2862),CHAR(34),
", SpecciationCV:  ",CHAR(34),INDEX(Variables[Speciation],$A2862),CHAR(34),
", NoDataValue:  ",CHAR(34),INDEX(Variables[No Data Value],$A2862),CHAR(34),"}"))</f>
        <v>#REF!</v>
      </c>
    </row>
    <row r="2863" spans="1:17" x14ac:dyDescent="0.25">
      <c r="A2863">
        <v>2860</v>
      </c>
      <c r="D2863" t="e">
        <f>IF(INDEX(People[First Name],$A2863)="","",
CONCATENATE("  - &amp;PersonID",TEXT($A2863,"0000"),
" {","PersonFirstName:  ",CHAR(34),INDEX(People[First Name],$A2863),CHAR(34),
", PersonMiddleName:  ",CHAR(34),INDEX(People[Middle Name],$A2863),CHAR(34),
", PersonLastName:  ",CHAR(34),INDEX(People[Last Name],$A2863),CHAR(34),"}"))</f>
        <v>#REF!</v>
      </c>
      <c r="E2863" t="e">
        <f>IF(INDEX(Organizations[Organization Type '[CV']],$A2863)="","",
CONCATENATE("  - &amp;OrganizationID",TEXT($A2863,"0000"),
" {","OrganizationTypeCV:  ",CHAR(34),INDEX(Organizations[Organization Type '[CV']],$A2863),CHAR(34),
", OrganizationCode:  ",CHAR(34),INDEX(Organizations[Organization Code],$A2863),CHAR(34),
", OrganizationName:  ",CHAR(34),INDEX(Organizations[Organization Name],$A2863),CHAR(34),
", OrganizationDescription:  ",CHAR(34),INDEX(Organizations[Organization Description],$A2863),CHAR(34),
", OrganizationLink:  ",CHAR(34),INDEX(Organizations[Organization Link],$A2863),CHAR(34),"}"))</f>
        <v>#REF!</v>
      </c>
      <c r="F2863" t="e">
        <f>IF(INDEX(People[First Name],$A2863)="","",
CONCATENATE("  - &amp;AffiliationID",TEXT($A2863,"0000"),
" {PersonID: *PersonID",TEXT($A2863,"0000"),
", OrganizationID: *OrganizationID",TEXT(MATCH(INDEX(People[Organization Name],$A2863),Organizations[Organization Name],0),"0000"),
", IsPrimaryOrganizationContact: , AffiliationStartDate: , AffiliationEndDate: , PrimaryPhone: ",
", PrimaryEmail: ",CHAR(34),INDEX(People[Primary Email],$A2863),CHAR(34),
", PrimaryAddress: ",CHAR(34),INDEX(People[Primary Address],$A2863),CHAR(34),
", PersonLink: }"))</f>
        <v>#REF!</v>
      </c>
      <c r="H2863" t="e">
        <f>IF(COUNTA(CitationInformation)=0,"",IF(INDEX(AuthorList[Author Name],$A2863)="","",
CONCATENATE("  - &amp;AuthorListID",TEXT($A2863,"0000"),
"  {CitationID: *CitationID0001",
", PersonID: *PersonID",TEXT(MATCH(INDEX(AuthorList[Author Name],$A2863),People[Full Name],0),"0000"),
", AuthorOrder: ",INDEX(AuthorList[Author Number],$A2863),"}")))</f>
        <v>#REF!</v>
      </c>
      <c r="K2863" t="e">
        <f>IF(INDEX(SamplingFeatures[Feature Code],$A2863)="","",
CONCATENATE("  - &amp;SamplingFeatureID",TEXT($A2863,"0000"),
" {","SamplingFeatureUUID:  ",CHAR(34),INDEX(SamplingFeatures[Sampling Feature UUID],$A2863),CHAR(34),
", SamplingFeatureTypeCV:  ",CHAR(34),INDEX(SamplingFeatures[Sampling Feature Type],$A2863),CHAR(34),
", SamplingFeatureCode:  ",CHAR(34),INDEX(SamplingFeatures[Feature Code],$A2863),CHAR(34),
", SamplingFeatureName:  ",CHAR(34),INDEX(SamplingFeatures[Feature Name],$A2863),CHAR(34),
", SamplingFeatureDescription:  ",CHAR(34),INDEX(SamplingFeatures[Feature Description],$A2863),CHAR(34),
", SamplingFeatureGeotypeCV:  ",CHAR(34),INDEX(SamplingFeatures[Feature Geo Type],$A2863),CHAR(34),
", FeatureGeometry:  ",CHAR(34),INDEX(SamplingFeatures[Feature Geometry],$A2863),CHAR(34),
", Elevation_m:  ",CHAR(34),INDEX(SamplingFeatures[Elevation_m],$A2863),CHAR(34),
", ElevationDatumCV:  ",CHAR(34),ElevationDatum,CHAR(34),"}"))</f>
        <v>#REF!</v>
      </c>
      <c r="L2863" t="e">
        <f>IF(INDEX(SamplingFeatures[Sampling Feature Type],$A2863)&lt;&gt;"Site","",
CONCATENATE("  - &amp;SiteID",TEXT(SUMPRODUCT(--($L$3:$L2862&lt;&gt;"")),"0000"),
" {","SamplingFeatureID:  *SamplingFeatureID",TEXT($A2863,"0000"),
", SiteTypeCV:  ",CHAR(34),INDEX(Sites[Site Type],$A2863),CHAR(34),
", Latitude:  ",INDEX(Sites[Latitude],$A2863),
", Longitude:  ",INDEX(Sites[Longitude],$A2863),
", SRSName:  ",CHAR(34),LatLonDatum,CHAR(34),"}"))</f>
        <v>#REF!</v>
      </c>
      <c r="M2863" t="e">
        <f>IF(INDEX(SamplingFeatures[Sampling Feature Type],$A2863)&lt;&gt;"Specimen","",
CONCATENATE("  - &amp;SpecimenID",TEXT(SUMPRODUCT(--($M$3:$M2862&lt;&gt;"")),"0000"),
" {","SamplingFeatureID:  *SamplingFeatureID",TEXT($A2863,"0000"),
", SpecimenTypeCV:  ",CHAR(34),INDEX(Specimens[Specimen Type],$A2863),CHAR(34),
", SpecimenMediumCV:  ",INDEX(Specimens[Specimen Medium],$A2863),
", IsFieldSpecimen:  ",CHAR(34),INDEX(Specimens[Is Field Specimen?],$A2863),CHAR(34),"}"))</f>
        <v>#REF!</v>
      </c>
      <c r="N2863" t="e">
        <f>IF(COUNTA(SpatialOffsets[])=0,"", IF(INDEX(SpatialOffsets[Spatial Offset Type],$A2863)="","",
CONCATENATE("  - &amp;SpatialOffsetID",TEXT($A2863,"0000"),
" {","SpatialOffsetTypeCV:  ",CHAR(34),INDEX(SpatialOffsets[Spatial Offset Type],$A2863),CHAR(34),
", Offset1Value:  ",INDEX(SpatialOffsets[Offset 1 Value],$A2863),
", Offset1UnitID:  ",CHAR(34),INDEX(SpatialOffsets[Offset 1 Unit],$A2863),CHAR(34),
", Offset2Value:  ",INDEX(SpatialOffsets[Offset 2 Value],$A2863),
", Offset2UnitID:  ",CHAR(34),INDEX(SpatialOffsets[Offset 2 Unit],$A2863),CHAR(34),
", Offset3Value:  ",INDEX(SpatialOffsets[Offset 3 Value],$A2863),
", Offset3UnitID:  ",CHAR(34),INDEX(SpatialOffsets[Offset 3 Unit],$A2863),CHAR(34),,"}")))</f>
        <v>#REF!</v>
      </c>
      <c r="O2863" t="e">
        <f>IF(COUNTA(RelatedFeatures[])=0,"", IF(INDEX(RelatedFeatures[First Sampling Feature Code],$A2863)="","",
CONCATENATE("  - &amp;RelationID",TEXT($A2863,"0000"),
" {","SamplingFeatureID:  *SamplingFeatureID",TEXT(MATCH(INDEX(RelatedFeatures[First Sampling Feature Code],$A2863),SamplingFeatures[Feature Code],0),"0000"),
", RelationshipTypeCV:  ",CHAR(34),INDEX(RelatedFeatures[Relationship Type],$A2863),CHAR(34),
", RelatedFeatureID: *SamplingFeatureID",TEXT(MATCH(INDEX(RelatedFeatures[Second Sampling Feature Code],$A2863),SamplingFeatures[Feature Code],0),"0000"),
", SpatialOffsetID:  ",IF(INDEX(RelatedFeatures[Offset Number],$A2863)="","",CONCATENATE("*SpatialOffsetID",TEXT(INDEX(RelatedFeatures[Offset Number],$A2863),"0000"))),"}")))</f>
        <v>#REF!</v>
      </c>
      <c r="P2863" t="e">
        <f>IF(INDEX(Methods[Method Type],$A2863)="","",
CONCATENATE("  - &amp;MethodID",TEXT($A2863,"0000"),
" {","MethodTypeCV:  ",CHAR(34),INDEX(Methods[Method Type],$A2863),CHAR(34),
", MethodCode:  ",CHAR(34),INDEX(Methods[Method Code],$A2863),CHAR(34),
", MethodName:  ",CHAR(34),INDEX(Methods[Method Name],$A2863),CHAR(34),
", MethodDescription:  ",CHAR(34),INDEX(Methods[Method Description],$A2863),CHAR(34),
", MethodLink:  ",CHAR(34),INDEX(Methods[Method Link],$A2863),CHAR(34),
", OrganizationID: *OrganizationID",TEXT(MATCH(INDEX(Methods[Organization Name],$A2863),Organizations[Organization Name],0),"0000"),"}"))</f>
        <v>#REF!</v>
      </c>
      <c r="Q2863" t="e">
        <f>IF(INDEX(Variables[Variable Type],$A2863)="","",
CONCATENATE("  - &amp;VariableID",TEXT($A2863,"0000"),
" {","VariableTypeCV:  ",CHAR(34),INDEX(Variables[Variable Type],$A2863),CHAR(34),
", VariableCode:  ",CHAR(34),INDEX(Variables[Variable Code],$A2863),CHAR(34),
", VariableNameCV:  ",CHAR(34),INDEX(Variables[Variable Name],$A2863),CHAR(34),
", VariableDefinition:  ",CHAR(34),INDEX(Variables[Variable Definition],$A2863),CHAR(34),
", SpecciationCV:  ",CHAR(34),INDEX(Variables[Speciation],$A2863),CHAR(34),
", NoDataValue:  ",CHAR(34),INDEX(Variables[No Data Value],$A2863),CHAR(34),"}"))</f>
        <v>#REF!</v>
      </c>
    </row>
    <row r="2864" spans="1:17" x14ac:dyDescent="0.25">
      <c r="A2864">
        <v>2861</v>
      </c>
      <c r="D2864" t="e">
        <f>IF(INDEX(People[First Name],$A2864)="","",
CONCATENATE("  - &amp;PersonID",TEXT($A2864,"0000"),
" {","PersonFirstName:  ",CHAR(34),INDEX(People[First Name],$A2864),CHAR(34),
", PersonMiddleName:  ",CHAR(34),INDEX(People[Middle Name],$A2864),CHAR(34),
", PersonLastName:  ",CHAR(34),INDEX(People[Last Name],$A2864),CHAR(34),"}"))</f>
        <v>#REF!</v>
      </c>
      <c r="E2864" t="e">
        <f>IF(INDEX(Organizations[Organization Type '[CV']],$A2864)="","",
CONCATENATE("  - &amp;OrganizationID",TEXT($A2864,"0000"),
" {","OrganizationTypeCV:  ",CHAR(34),INDEX(Organizations[Organization Type '[CV']],$A2864),CHAR(34),
", OrganizationCode:  ",CHAR(34),INDEX(Organizations[Organization Code],$A2864),CHAR(34),
", OrganizationName:  ",CHAR(34),INDEX(Organizations[Organization Name],$A2864),CHAR(34),
", OrganizationDescription:  ",CHAR(34),INDEX(Organizations[Organization Description],$A2864),CHAR(34),
", OrganizationLink:  ",CHAR(34),INDEX(Organizations[Organization Link],$A2864),CHAR(34),"}"))</f>
        <v>#REF!</v>
      </c>
      <c r="F2864" t="e">
        <f>IF(INDEX(People[First Name],$A2864)="","",
CONCATENATE("  - &amp;AffiliationID",TEXT($A2864,"0000"),
" {PersonID: *PersonID",TEXT($A2864,"0000"),
", OrganizationID: *OrganizationID",TEXT(MATCH(INDEX(People[Organization Name],$A2864),Organizations[Organization Name],0),"0000"),
", IsPrimaryOrganizationContact: , AffiliationStartDate: , AffiliationEndDate: , PrimaryPhone: ",
", PrimaryEmail: ",CHAR(34),INDEX(People[Primary Email],$A2864),CHAR(34),
", PrimaryAddress: ",CHAR(34),INDEX(People[Primary Address],$A2864),CHAR(34),
", PersonLink: }"))</f>
        <v>#REF!</v>
      </c>
      <c r="H2864" t="e">
        <f>IF(COUNTA(CitationInformation)=0,"",IF(INDEX(AuthorList[Author Name],$A2864)="","",
CONCATENATE("  - &amp;AuthorListID",TEXT($A2864,"0000"),
"  {CitationID: *CitationID0001",
", PersonID: *PersonID",TEXT(MATCH(INDEX(AuthorList[Author Name],$A2864),People[Full Name],0),"0000"),
", AuthorOrder: ",INDEX(AuthorList[Author Number],$A2864),"}")))</f>
        <v>#REF!</v>
      </c>
      <c r="K2864" t="e">
        <f>IF(INDEX(SamplingFeatures[Feature Code],$A2864)="","",
CONCATENATE("  - &amp;SamplingFeatureID",TEXT($A2864,"0000"),
" {","SamplingFeatureUUID:  ",CHAR(34),INDEX(SamplingFeatures[Sampling Feature UUID],$A2864),CHAR(34),
", SamplingFeatureTypeCV:  ",CHAR(34),INDEX(SamplingFeatures[Sampling Feature Type],$A2864),CHAR(34),
", SamplingFeatureCode:  ",CHAR(34),INDEX(SamplingFeatures[Feature Code],$A2864),CHAR(34),
", SamplingFeatureName:  ",CHAR(34),INDEX(SamplingFeatures[Feature Name],$A2864),CHAR(34),
", SamplingFeatureDescription:  ",CHAR(34),INDEX(SamplingFeatures[Feature Description],$A2864),CHAR(34),
", SamplingFeatureGeotypeCV:  ",CHAR(34),INDEX(SamplingFeatures[Feature Geo Type],$A2864),CHAR(34),
", FeatureGeometry:  ",CHAR(34),INDEX(SamplingFeatures[Feature Geometry],$A2864),CHAR(34),
", Elevation_m:  ",CHAR(34),INDEX(SamplingFeatures[Elevation_m],$A2864),CHAR(34),
", ElevationDatumCV:  ",CHAR(34),ElevationDatum,CHAR(34),"}"))</f>
        <v>#REF!</v>
      </c>
      <c r="L2864" t="e">
        <f>IF(INDEX(SamplingFeatures[Sampling Feature Type],$A2864)&lt;&gt;"Site","",
CONCATENATE("  - &amp;SiteID",TEXT(SUMPRODUCT(--($L$3:$L2863&lt;&gt;"")),"0000"),
" {","SamplingFeatureID:  *SamplingFeatureID",TEXT($A2864,"0000"),
", SiteTypeCV:  ",CHAR(34),INDEX(Sites[Site Type],$A2864),CHAR(34),
", Latitude:  ",INDEX(Sites[Latitude],$A2864),
", Longitude:  ",INDEX(Sites[Longitude],$A2864),
", SRSName:  ",CHAR(34),LatLonDatum,CHAR(34),"}"))</f>
        <v>#REF!</v>
      </c>
      <c r="M2864" t="e">
        <f>IF(INDEX(SamplingFeatures[Sampling Feature Type],$A2864)&lt;&gt;"Specimen","",
CONCATENATE("  - &amp;SpecimenID",TEXT(SUMPRODUCT(--($M$3:$M2863&lt;&gt;"")),"0000"),
" {","SamplingFeatureID:  *SamplingFeatureID",TEXT($A2864,"0000"),
", SpecimenTypeCV:  ",CHAR(34),INDEX(Specimens[Specimen Type],$A2864),CHAR(34),
", SpecimenMediumCV:  ",INDEX(Specimens[Specimen Medium],$A2864),
", IsFieldSpecimen:  ",CHAR(34),INDEX(Specimens[Is Field Specimen?],$A2864),CHAR(34),"}"))</f>
        <v>#REF!</v>
      </c>
      <c r="N2864" t="e">
        <f>IF(COUNTA(SpatialOffsets[])=0,"", IF(INDEX(SpatialOffsets[Spatial Offset Type],$A2864)="","",
CONCATENATE("  - &amp;SpatialOffsetID",TEXT($A2864,"0000"),
" {","SpatialOffsetTypeCV:  ",CHAR(34),INDEX(SpatialOffsets[Spatial Offset Type],$A2864),CHAR(34),
", Offset1Value:  ",INDEX(SpatialOffsets[Offset 1 Value],$A2864),
", Offset1UnitID:  ",CHAR(34),INDEX(SpatialOffsets[Offset 1 Unit],$A2864),CHAR(34),
", Offset2Value:  ",INDEX(SpatialOffsets[Offset 2 Value],$A2864),
", Offset2UnitID:  ",CHAR(34),INDEX(SpatialOffsets[Offset 2 Unit],$A2864),CHAR(34),
", Offset3Value:  ",INDEX(SpatialOffsets[Offset 3 Value],$A2864),
", Offset3UnitID:  ",CHAR(34),INDEX(SpatialOffsets[Offset 3 Unit],$A2864),CHAR(34),,"}")))</f>
        <v>#REF!</v>
      </c>
      <c r="O2864" t="e">
        <f>IF(COUNTA(RelatedFeatures[])=0,"", IF(INDEX(RelatedFeatures[First Sampling Feature Code],$A2864)="","",
CONCATENATE("  - &amp;RelationID",TEXT($A2864,"0000"),
" {","SamplingFeatureID:  *SamplingFeatureID",TEXT(MATCH(INDEX(RelatedFeatures[First Sampling Feature Code],$A2864),SamplingFeatures[Feature Code],0),"0000"),
", RelationshipTypeCV:  ",CHAR(34),INDEX(RelatedFeatures[Relationship Type],$A2864),CHAR(34),
", RelatedFeatureID: *SamplingFeatureID",TEXT(MATCH(INDEX(RelatedFeatures[Second Sampling Feature Code],$A2864),SamplingFeatures[Feature Code],0),"0000"),
", SpatialOffsetID:  ",IF(INDEX(RelatedFeatures[Offset Number],$A2864)="","",CONCATENATE("*SpatialOffsetID",TEXT(INDEX(RelatedFeatures[Offset Number],$A2864),"0000"))),"}")))</f>
        <v>#REF!</v>
      </c>
      <c r="P2864" t="e">
        <f>IF(INDEX(Methods[Method Type],$A2864)="","",
CONCATENATE("  - &amp;MethodID",TEXT($A2864,"0000"),
" {","MethodTypeCV:  ",CHAR(34),INDEX(Methods[Method Type],$A2864),CHAR(34),
", MethodCode:  ",CHAR(34),INDEX(Methods[Method Code],$A2864),CHAR(34),
", MethodName:  ",CHAR(34),INDEX(Methods[Method Name],$A2864),CHAR(34),
", MethodDescription:  ",CHAR(34),INDEX(Methods[Method Description],$A2864),CHAR(34),
", MethodLink:  ",CHAR(34),INDEX(Methods[Method Link],$A2864),CHAR(34),
", OrganizationID: *OrganizationID",TEXT(MATCH(INDEX(Methods[Organization Name],$A2864),Organizations[Organization Name],0),"0000"),"}"))</f>
        <v>#REF!</v>
      </c>
      <c r="Q2864" t="e">
        <f>IF(INDEX(Variables[Variable Type],$A2864)="","",
CONCATENATE("  - &amp;VariableID",TEXT($A2864,"0000"),
" {","VariableTypeCV:  ",CHAR(34),INDEX(Variables[Variable Type],$A2864),CHAR(34),
", VariableCode:  ",CHAR(34),INDEX(Variables[Variable Code],$A2864),CHAR(34),
", VariableNameCV:  ",CHAR(34),INDEX(Variables[Variable Name],$A2864),CHAR(34),
", VariableDefinition:  ",CHAR(34),INDEX(Variables[Variable Definition],$A2864),CHAR(34),
", SpecciationCV:  ",CHAR(34),INDEX(Variables[Speciation],$A2864),CHAR(34),
", NoDataValue:  ",CHAR(34),INDEX(Variables[No Data Value],$A2864),CHAR(34),"}"))</f>
        <v>#REF!</v>
      </c>
    </row>
    <row r="2865" spans="1:17" x14ac:dyDescent="0.25">
      <c r="A2865">
        <v>2862</v>
      </c>
      <c r="D2865" t="e">
        <f>IF(INDEX(People[First Name],$A2865)="","",
CONCATENATE("  - &amp;PersonID",TEXT($A2865,"0000"),
" {","PersonFirstName:  ",CHAR(34),INDEX(People[First Name],$A2865),CHAR(34),
", PersonMiddleName:  ",CHAR(34),INDEX(People[Middle Name],$A2865),CHAR(34),
", PersonLastName:  ",CHAR(34),INDEX(People[Last Name],$A2865),CHAR(34),"}"))</f>
        <v>#REF!</v>
      </c>
      <c r="E2865" t="e">
        <f>IF(INDEX(Organizations[Organization Type '[CV']],$A2865)="","",
CONCATENATE("  - &amp;OrganizationID",TEXT($A2865,"0000"),
" {","OrganizationTypeCV:  ",CHAR(34),INDEX(Organizations[Organization Type '[CV']],$A2865),CHAR(34),
", OrganizationCode:  ",CHAR(34),INDEX(Organizations[Organization Code],$A2865),CHAR(34),
", OrganizationName:  ",CHAR(34),INDEX(Organizations[Organization Name],$A2865),CHAR(34),
", OrganizationDescription:  ",CHAR(34),INDEX(Organizations[Organization Description],$A2865),CHAR(34),
", OrganizationLink:  ",CHAR(34),INDEX(Organizations[Organization Link],$A2865),CHAR(34),"}"))</f>
        <v>#REF!</v>
      </c>
      <c r="F2865" t="e">
        <f>IF(INDEX(People[First Name],$A2865)="","",
CONCATENATE("  - &amp;AffiliationID",TEXT($A2865,"0000"),
" {PersonID: *PersonID",TEXT($A2865,"0000"),
", OrganizationID: *OrganizationID",TEXT(MATCH(INDEX(People[Organization Name],$A2865),Organizations[Organization Name],0),"0000"),
", IsPrimaryOrganizationContact: , AffiliationStartDate: , AffiliationEndDate: , PrimaryPhone: ",
", PrimaryEmail: ",CHAR(34),INDEX(People[Primary Email],$A2865),CHAR(34),
", PrimaryAddress: ",CHAR(34),INDEX(People[Primary Address],$A2865),CHAR(34),
", PersonLink: }"))</f>
        <v>#REF!</v>
      </c>
      <c r="H2865" t="e">
        <f>IF(COUNTA(CitationInformation)=0,"",IF(INDEX(AuthorList[Author Name],$A2865)="","",
CONCATENATE("  - &amp;AuthorListID",TEXT($A2865,"0000"),
"  {CitationID: *CitationID0001",
", PersonID: *PersonID",TEXT(MATCH(INDEX(AuthorList[Author Name],$A2865),People[Full Name],0),"0000"),
", AuthorOrder: ",INDEX(AuthorList[Author Number],$A2865),"}")))</f>
        <v>#REF!</v>
      </c>
      <c r="K2865" t="e">
        <f>IF(INDEX(SamplingFeatures[Feature Code],$A2865)="","",
CONCATENATE("  - &amp;SamplingFeatureID",TEXT($A2865,"0000"),
" {","SamplingFeatureUUID:  ",CHAR(34),INDEX(SamplingFeatures[Sampling Feature UUID],$A2865),CHAR(34),
", SamplingFeatureTypeCV:  ",CHAR(34),INDEX(SamplingFeatures[Sampling Feature Type],$A2865),CHAR(34),
", SamplingFeatureCode:  ",CHAR(34),INDEX(SamplingFeatures[Feature Code],$A2865),CHAR(34),
", SamplingFeatureName:  ",CHAR(34),INDEX(SamplingFeatures[Feature Name],$A2865),CHAR(34),
", SamplingFeatureDescription:  ",CHAR(34),INDEX(SamplingFeatures[Feature Description],$A2865),CHAR(34),
", SamplingFeatureGeotypeCV:  ",CHAR(34),INDEX(SamplingFeatures[Feature Geo Type],$A2865),CHAR(34),
", FeatureGeometry:  ",CHAR(34),INDEX(SamplingFeatures[Feature Geometry],$A2865),CHAR(34),
", Elevation_m:  ",CHAR(34),INDEX(SamplingFeatures[Elevation_m],$A2865),CHAR(34),
", ElevationDatumCV:  ",CHAR(34),ElevationDatum,CHAR(34),"}"))</f>
        <v>#REF!</v>
      </c>
      <c r="L2865" t="e">
        <f>IF(INDEX(SamplingFeatures[Sampling Feature Type],$A2865)&lt;&gt;"Site","",
CONCATENATE("  - &amp;SiteID",TEXT(SUMPRODUCT(--($L$3:$L2864&lt;&gt;"")),"0000"),
" {","SamplingFeatureID:  *SamplingFeatureID",TEXT($A2865,"0000"),
", SiteTypeCV:  ",CHAR(34),INDEX(Sites[Site Type],$A2865),CHAR(34),
", Latitude:  ",INDEX(Sites[Latitude],$A2865),
", Longitude:  ",INDEX(Sites[Longitude],$A2865),
", SRSName:  ",CHAR(34),LatLonDatum,CHAR(34),"}"))</f>
        <v>#REF!</v>
      </c>
      <c r="M2865" t="e">
        <f>IF(INDEX(SamplingFeatures[Sampling Feature Type],$A2865)&lt;&gt;"Specimen","",
CONCATENATE("  - &amp;SpecimenID",TEXT(SUMPRODUCT(--($M$3:$M2864&lt;&gt;"")),"0000"),
" {","SamplingFeatureID:  *SamplingFeatureID",TEXT($A2865,"0000"),
", SpecimenTypeCV:  ",CHAR(34),INDEX(Specimens[Specimen Type],$A2865),CHAR(34),
", SpecimenMediumCV:  ",INDEX(Specimens[Specimen Medium],$A2865),
", IsFieldSpecimen:  ",CHAR(34),INDEX(Specimens[Is Field Specimen?],$A2865),CHAR(34),"}"))</f>
        <v>#REF!</v>
      </c>
      <c r="N2865" t="e">
        <f>IF(COUNTA(SpatialOffsets[])=0,"", IF(INDEX(SpatialOffsets[Spatial Offset Type],$A2865)="","",
CONCATENATE("  - &amp;SpatialOffsetID",TEXT($A2865,"0000"),
" {","SpatialOffsetTypeCV:  ",CHAR(34),INDEX(SpatialOffsets[Spatial Offset Type],$A2865),CHAR(34),
", Offset1Value:  ",INDEX(SpatialOffsets[Offset 1 Value],$A2865),
", Offset1UnitID:  ",CHAR(34),INDEX(SpatialOffsets[Offset 1 Unit],$A2865),CHAR(34),
", Offset2Value:  ",INDEX(SpatialOffsets[Offset 2 Value],$A2865),
", Offset2UnitID:  ",CHAR(34),INDEX(SpatialOffsets[Offset 2 Unit],$A2865),CHAR(34),
", Offset3Value:  ",INDEX(SpatialOffsets[Offset 3 Value],$A2865),
", Offset3UnitID:  ",CHAR(34),INDEX(SpatialOffsets[Offset 3 Unit],$A2865),CHAR(34),,"}")))</f>
        <v>#REF!</v>
      </c>
      <c r="O2865" t="e">
        <f>IF(COUNTA(RelatedFeatures[])=0,"", IF(INDEX(RelatedFeatures[First Sampling Feature Code],$A2865)="","",
CONCATENATE("  - &amp;RelationID",TEXT($A2865,"0000"),
" {","SamplingFeatureID:  *SamplingFeatureID",TEXT(MATCH(INDEX(RelatedFeatures[First Sampling Feature Code],$A2865),SamplingFeatures[Feature Code],0),"0000"),
", RelationshipTypeCV:  ",CHAR(34),INDEX(RelatedFeatures[Relationship Type],$A2865),CHAR(34),
", RelatedFeatureID: *SamplingFeatureID",TEXT(MATCH(INDEX(RelatedFeatures[Second Sampling Feature Code],$A2865),SamplingFeatures[Feature Code],0),"0000"),
", SpatialOffsetID:  ",IF(INDEX(RelatedFeatures[Offset Number],$A2865)="","",CONCATENATE("*SpatialOffsetID",TEXT(INDEX(RelatedFeatures[Offset Number],$A2865),"0000"))),"}")))</f>
        <v>#REF!</v>
      </c>
      <c r="P2865" t="e">
        <f>IF(INDEX(Methods[Method Type],$A2865)="","",
CONCATENATE("  - &amp;MethodID",TEXT($A2865,"0000"),
" {","MethodTypeCV:  ",CHAR(34),INDEX(Methods[Method Type],$A2865),CHAR(34),
", MethodCode:  ",CHAR(34),INDEX(Methods[Method Code],$A2865),CHAR(34),
", MethodName:  ",CHAR(34),INDEX(Methods[Method Name],$A2865),CHAR(34),
", MethodDescription:  ",CHAR(34),INDEX(Methods[Method Description],$A2865),CHAR(34),
", MethodLink:  ",CHAR(34),INDEX(Methods[Method Link],$A2865),CHAR(34),
", OrganizationID: *OrganizationID",TEXT(MATCH(INDEX(Methods[Organization Name],$A2865),Organizations[Organization Name],0),"0000"),"}"))</f>
        <v>#REF!</v>
      </c>
      <c r="Q2865" t="e">
        <f>IF(INDEX(Variables[Variable Type],$A2865)="","",
CONCATENATE("  - &amp;VariableID",TEXT($A2865,"0000"),
" {","VariableTypeCV:  ",CHAR(34),INDEX(Variables[Variable Type],$A2865),CHAR(34),
", VariableCode:  ",CHAR(34),INDEX(Variables[Variable Code],$A2865),CHAR(34),
", VariableNameCV:  ",CHAR(34),INDEX(Variables[Variable Name],$A2865),CHAR(34),
", VariableDefinition:  ",CHAR(34),INDEX(Variables[Variable Definition],$A2865),CHAR(34),
", SpecciationCV:  ",CHAR(34),INDEX(Variables[Speciation],$A2865),CHAR(34),
", NoDataValue:  ",CHAR(34),INDEX(Variables[No Data Value],$A2865),CHAR(34),"}"))</f>
        <v>#REF!</v>
      </c>
    </row>
    <row r="2866" spans="1:17" x14ac:dyDescent="0.25">
      <c r="A2866">
        <v>2863</v>
      </c>
      <c r="D2866" t="e">
        <f>IF(INDEX(People[First Name],$A2866)="","",
CONCATENATE("  - &amp;PersonID",TEXT($A2866,"0000"),
" {","PersonFirstName:  ",CHAR(34),INDEX(People[First Name],$A2866),CHAR(34),
", PersonMiddleName:  ",CHAR(34),INDEX(People[Middle Name],$A2866),CHAR(34),
", PersonLastName:  ",CHAR(34),INDEX(People[Last Name],$A2866),CHAR(34),"}"))</f>
        <v>#REF!</v>
      </c>
      <c r="E2866" t="e">
        <f>IF(INDEX(Organizations[Organization Type '[CV']],$A2866)="","",
CONCATENATE("  - &amp;OrganizationID",TEXT($A2866,"0000"),
" {","OrganizationTypeCV:  ",CHAR(34),INDEX(Organizations[Organization Type '[CV']],$A2866),CHAR(34),
", OrganizationCode:  ",CHAR(34),INDEX(Organizations[Organization Code],$A2866),CHAR(34),
", OrganizationName:  ",CHAR(34),INDEX(Organizations[Organization Name],$A2866),CHAR(34),
", OrganizationDescription:  ",CHAR(34),INDEX(Organizations[Organization Description],$A2866),CHAR(34),
", OrganizationLink:  ",CHAR(34),INDEX(Organizations[Organization Link],$A2866),CHAR(34),"}"))</f>
        <v>#REF!</v>
      </c>
      <c r="F2866" t="e">
        <f>IF(INDEX(People[First Name],$A2866)="","",
CONCATENATE("  - &amp;AffiliationID",TEXT($A2866,"0000"),
" {PersonID: *PersonID",TEXT($A2866,"0000"),
", OrganizationID: *OrganizationID",TEXT(MATCH(INDEX(People[Organization Name],$A2866),Organizations[Organization Name],0),"0000"),
", IsPrimaryOrganizationContact: , AffiliationStartDate: , AffiliationEndDate: , PrimaryPhone: ",
", PrimaryEmail: ",CHAR(34),INDEX(People[Primary Email],$A2866),CHAR(34),
", PrimaryAddress: ",CHAR(34),INDEX(People[Primary Address],$A2866),CHAR(34),
", PersonLink: }"))</f>
        <v>#REF!</v>
      </c>
      <c r="H2866" t="e">
        <f>IF(COUNTA(CitationInformation)=0,"",IF(INDEX(AuthorList[Author Name],$A2866)="","",
CONCATENATE("  - &amp;AuthorListID",TEXT($A2866,"0000"),
"  {CitationID: *CitationID0001",
", PersonID: *PersonID",TEXT(MATCH(INDEX(AuthorList[Author Name],$A2866),People[Full Name],0),"0000"),
", AuthorOrder: ",INDEX(AuthorList[Author Number],$A2866),"}")))</f>
        <v>#REF!</v>
      </c>
      <c r="K2866" t="e">
        <f>IF(INDEX(SamplingFeatures[Feature Code],$A2866)="","",
CONCATENATE("  - &amp;SamplingFeatureID",TEXT($A2866,"0000"),
" {","SamplingFeatureUUID:  ",CHAR(34),INDEX(SamplingFeatures[Sampling Feature UUID],$A2866),CHAR(34),
", SamplingFeatureTypeCV:  ",CHAR(34),INDEX(SamplingFeatures[Sampling Feature Type],$A2866),CHAR(34),
", SamplingFeatureCode:  ",CHAR(34),INDEX(SamplingFeatures[Feature Code],$A2866),CHAR(34),
", SamplingFeatureName:  ",CHAR(34),INDEX(SamplingFeatures[Feature Name],$A2866),CHAR(34),
", SamplingFeatureDescription:  ",CHAR(34),INDEX(SamplingFeatures[Feature Description],$A2866),CHAR(34),
", SamplingFeatureGeotypeCV:  ",CHAR(34),INDEX(SamplingFeatures[Feature Geo Type],$A2866),CHAR(34),
", FeatureGeometry:  ",CHAR(34),INDEX(SamplingFeatures[Feature Geometry],$A2866),CHAR(34),
", Elevation_m:  ",CHAR(34),INDEX(SamplingFeatures[Elevation_m],$A2866),CHAR(34),
", ElevationDatumCV:  ",CHAR(34),ElevationDatum,CHAR(34),"}"))</f>
        <v>#REF!</v>
      </c>
      <c r="L2866" t="e">
        <f>IF(INDEX(SamplingFeatures[Sampling Feature Type],$A2866)&lt;&gt;"Site","",
CONCATENATE("  - &amp;SiteID",TEXT(SUMPRODUCT(--($L$3:$L2865&lt;&gt;"")),"0000"),
" {","SamplingFeatureID:  *SamplingFeatureID",TEXT($A2866,"0000"),
", SiteTypeCV:  ",CHAR(34),INDEX(Sites[Site Type],$A2866),CHAR(34),
", Latitude:  ",INDEX(Sites[Latitude],$A2866),
", Longitude:  ",INDEX(Sites[Longitude],$A2866),
", SRSName:  ",CHAR(34),LatLonDatum,CHAR(34),"}"))</f>
        <v>#REF!</v>
      </c>
      <c r="M2866" t="e">
        <f>IF(INDEX(SamplingFeatures[Sampling Feature Type],$A2866)&lt;&gt;"Specimen","",
CONCATENATE("  - &amp;SpecimenID",TEXT(SUMPRODUCT(--($M$3:$M2865&lt;&gt;"")),"0000"),
" {","SamplingFeatureID:  *SamplingFeatureID",TEXT($A2866,"0000"),
", SpecimenTypeCV:  ",CHAR(34),INDEX(Specimens[Specimen Type],$A2866),CHAR(34),
", SpecimenMediumCV:  ",INDEX(Specimens[Specimen Medium],$A2866),
", IsFieldSpecimen:  ",CHAR(34),INDEX(Specimens[Is Field Specimen?],$A2866),CHAR(34),"}"))</f>
        <v>#REF!</v>
      </c>
      <c r="N2866" t="e">
        <f>IF(COUNTA(SpatialOffsets[])=0,"", IF(INDEX(SpatialOffsets[Spatial Offset Type],$A2866)="","",
CONCATENATE("  - &amp;SpatialOffsetID",TEXT($A2866,"0000"),
" {","SpatialOffsetTypeCV:  ",CHAR(34),INDEX(SpatialOffsets[Spatial Offset Type],$A2866),CHAR(34),
", Offset1Value:  ",INDEX(SpatialOffsets[Offset 1 Value],$A2866),
", Offset1UnitID:  ",CHAR(34),INDEX(SpatialOffsets[Offset 1 Unit],$A2866),CHAR(34),
", Offset2Value:  ",INDEX(SpatialOffsets[Offset 2 Value],$A2866),
", Offset2UnitID:  ",CHAR(34),INDEX(SpatialOffsets[Offset 2 Unit],$A2866),CHAR(34),
", Offset3Value:  ",INDEX(SpatialOffsets[Offset 3 Value],$A2866),
", Offset3UnitID:  ",CHAR(34),INDEX(SpatialOffsets[Offset 3 Unit],$A2866),CHAR(34),,"}")))</f>
        <v>#REF!</v>
      </c>
      <c r="O2866" t="e">
        <f>IF(COUNTA(RelatedFeatures[])=0,"", IF(INDEX(RelatedFeatures[First Sampling Feature Code],$A2866)="","",
CONCATENATE("  - &amp;RelationID",TEXT($A2866,"0000"),
" {","SamplingFeatureID:  *SamplingFeatureID",TEXT(MATCH(INDEX(RelatedFeatures[First Sampling Feature Code],$A2866),SamplingFeatures[Feature Code],0),"0000"),
", RelationshipTypeCV:  ",CHAR(34),INDEX(RelatedFeatures[Relationship Type],$A2866),CHAR(34),
", RelatedFeatureID: *SamplingFeatureID",TEXT(MATCH(INDEX(RelatedFeatures[Second Sampling Feature Code],$A2866),SamplingFeatures[Feature Code],0),"0000"),
", SpatialOffsetID:  ",IF(INDEX(RelatedFeatures[Offset Number],$A2866)="","",CONCATENATE("*SpatialOffsetID",TEXT(INDEX(RelatedFeatures[Offset Number],$A2866),"0000"))),"}")))</f>
        <v>#REF!</v>
      </c>
      <c r="P2866" t="e">
        <f>IF(INDEX(Methods[Method Type],$A2866)="","",
CONCATENATE("  - &amp;MethodID",TEXT($A2866,"0000"),
" {","MethodTypeCV:  ",CHAR(34),INDEX(Methods[Method Type],$A2866),CHAR(34),
", MethodCode:  ",CHAR(34),INDEX(Methods[Method Code],$A2866),CHAR(34),
", MethodName:  ",CHAR(34),INDEX(Methods[Method Name],$A2866),CHAR(34),
", MethodDescription:  ",CHAR(34),INDEX(Methods[Method Description],$A2866),CHAR(34),
", MethodLink:  ",CHAR(34),INDEX(Methods[Method Link],$A2866),CHAR(34),
", OrganizationID: *OrganizationID",TEXT(MATCH(INDEX(Methods[Organization Name],$A2866),Organizations[Organization Name],0),"0000"),"}"))</f>
        <v>#REF!</v>
      </c>
      <c r="Q2866" t="e">
        <f>IF(INDEX(Variables[Variable Type],$A2866)="","",
CONCATENATE("  - &amp;VariableID",TEXT($A2866,"0000"),
" {","VariableTypeCV:  ",CHAR(34),INDEX(Variables[Variable Type],$A2866),CHAR(34),
", VariableCode:  ",CHAR(34),INDEX(Variables[Variable Code],$A2866),CHAR(34),
", VariableNameCV:  ",CHAR(34),INDEX(Variables[Variable Name],$A2866),CHAR(34),
", VariableDefinition:  ",CHAR(34),INDEX(Variables[Variable Definition],$A2866),CHAR(34),
", SpecciationCV:  ",CHAR(34),INDEX(Variables[Speciation],$A2866),CHAR(34),
", NoDataValue:  ",CHAR(34),INDEX(Variables[No Data Value],$A2866),CHAR(34),"}"))</f>
        <v>#REF!</v>
      </c>
    </row>
    <row r="2867" spans="1:17" x14ac:dyDescent="0.25">
      <c r="A2867">
        <v>2864</v>
      </c>
      <c r="D2867" t="e">
        <f>IF(INDEX(People[First Name],$A2867)="","",
CONCATENATE("  - &amp;PersonID",TEXT($A2867,"0000"),
" {","PersonFirstName:  ",CHAR(34),INDEX(People[First Name],$A2867),CHAR(34),
", PersonMiddleName:  ",CHAR(34),INDEX(People[Middle Name],$A2867),CHAR(34),
", PersonLastName:  ",CHAR(34),INDEX(People[Last Name],$A2867),CHAR(34),"}"))</f>
        <v>#REF!</v>
      </c>
      <c r="E2867" t="e">
        <f>IF(INDEX(Organizations[Organization Type '[CV']],$A2867)="","",
CONCATENATE("  - &amp;OrganizationID",TEXT($A2867,"0000"),
" {","OrganizationTypeCV:  ",CHAR(34),INDEX(Organizations[Organization Type '[CV']],$A2867),CHAR(34),
", OrganizationCode:  ",CHAR(34),INDEX(Organizations[Organization Code],$A2867),CHAR(34),
", OrganizationName:  ",CHAR(34),INDEX(Organizations[Organization Name],$A2867),CHAR(34),
", OrganizationDescription:  ",CHAR(34),INDEX(Organizations[Organization Description],$A2867),CHAR(34),
", OrganizationLink:  ",CHAR(34),INDEX(Organizations[Organization Link],$A2867),CHAR(34),"}"))</f>
        <v>#REF!</v>
      </c>
      <c r="F2867" t="e">
        <f>IF(INDEX(People[First Name],$A2867)="","",
CONCATENATE("  - &amp;AffiliationID",TEXT($A2867,"0000"),
" {PersonID: *PersonID",TEXT($A2867,"0000"),
", OrganizationID: *OrganizationID",TEXT(MATCH(INDEX(People[Organization Name],$A2867),Organizations[Organization Name],0),"0000"),
", IsPrimaryOrganizationContact: , AffiliationStartDate: , AffiliationEndDate: , PrimaryPhone: ",
", PrimaryEmail: ",CHAR(34),INDEX(People[Primary Email],$A2867),CHAR(34),
", PrimaryAddress: ",CHAR(34),INDEX(People[Primary Address],$A2867),CHAR(34),
", PersonLink: }"))</f>
        <v>#REF!</v>
      </c>
      <c r="H2867" t="e">
        <f>IF(COUNTA(CitationInformation)=0,"",IF(INDEX(AuthorList[Author Name],$A2867)="","",
CONCATENATE("  - &amp;AuthorListID",TEXT($A2867,"0000"),
"  {CitationID: *CitationID0001",
", PersonID: *PersonID",TEXT(MATCH(INDEX(AuthorList[Author Name],$A2867),People[Full Name],0),"0000"),
", AuthorOrder: ",INDEX(AuthorList[Author Number],$A2867),"}")))</f>
        <v>#REF!</v>
      </c>
      <c r="K2867" t="e">
        <f>IF(INDEX(SamplingFeatures[Feature Code],$A2867)="","",
CONCATENATE("  - &amp;SamplingFeatureID",TEXT($A2867,"0000"),
" {","SamplingFeatureUUID:  ",CHAR(34),INDEX(SamplingFeatures[Sampling Feature UUID],$A2867),CHAR(34),
", SamplingFeatureTypeCV:  ",CHAR(34),INDEX(SamplingFeatures[Sampling Feature Type],$A2867),CHAR(34),
", SamplingFeatureCode:  ",CHAR(34),INDEX(SamplingFeatures[Feature Code],$A2867),CHAR(34),
", SamplingFeatureName:  ",CHAR(34),INDEX(SamplingFeatures[Feature Name],$A2867),CHAR(34),
", SamplingFeatureDescription:  ",CHAR(34),INDEX(SamplingFeatures[Feature Description],$A2867),CHAR(34),
", SamplingFeatureGeotypeCV:  ",CHAR(34),INDEX(SamplingFeatures[Feature Geo Type],$A2867),CHAR(34),
", FeatureGeometry:  ",CHAR(34),INDEX(SamplingFeatures[Feature Geometry],$A2867),CHAR(34),
", Elevation_m:  ",CHAR(34),INDEX(SamplingFeatures[Elevation_m],$A2867),CHAR(34),
", ElevationDatumCV:  ",CHAR(34),ElevationDatum,CHAR(34),"}"))</f>
        <v>#REF!</v>
      </c>
      <c r="L2867" t="e">
        <f>IF(INDEX(SamplingFeatures[Sampling Feature Type],$A2867)&lt;&gt;"Site","",
CONCATENATE("  - &amp;SiteID",TEXT(SUMPRODUCT(--($L$3:$L2866&lt;&gt;"")),"0000"),
" {","SamplingFeatureID:  *SamplingFeatureID",TEXT($A2867,"0000"),
", SiteTypeCV:  ",CHAR(34),INDEX(Sites[Site Type],$A2867),CHAR(34),
", Latitude:  ",INDEX(Sites[Latitude],$A2867),
", Longitude:  ",INDEX(Sites[Longitude],$A2867),
", SRSName:  ",CHAR(34),LatLonDatum,CHAR(34),"}"))</f>
        <v>#REF!</v>
      </c>
      <c r="M2867" t="e">
        <f>IF(INDEX(SamplingFeatures[Sampling Feature Type],$A2867)&lt;&gt;"Specimen","",
CONCATENATE("  - &amp;SpecimenID",TEXT(SUMPRODUCT(--($M$3:$M2866&lt;&gt;"")),"0000"),
" {","SamplingFeatureID:  *SamplingFeatureID",TEXT($A2867,"0000"),
", SpecimenTypeCV:  ",CHAR(34),INDEX(Specimens[Specimen Type],$A2867),CHAR(34),
", SpecimenMediumCV:  ",INDEX(Specimens[Specimen Medium],$A2867),
", IsFieldSpecimen:  ",CHAR(34),INDEX(Specimens[Is Field Specimen?],$A2867),CHAR(34),"}"))</f>
        <v>#REF!</v>
      </c>
      <c r="N2867" t="e">
        <f>IF(COUNTA(SpatialOffsets[])=0,"", IF(INDEX(SpatialOffsets[Spatial Offset Type],$A2867)="","",
CONCATENATE("  - &amp;SpatialOffsetID",TEXT($A2867,"0000"),
" {","SpatialOffsetTypeCV:  ",CHAR(34),INDEX(SpatialOffsets[Spatial Offset Type],$A2867),CHAR(34),
", Offset1Value:  ",INDEX(SpatialOffsets[Offset 1 Value],$A2867),
", Offset1UnitID:  ",CHAR(34),INDEX(SpatialOffsets[Offset 1 Unit],$A2867),CHAR(34),
", Offset2Value:  ",INDEX(SpatialOffsets[Offset 2 Value],$A2867),
", Offset2UnitID:  ",CHAR(34),INDEX(SpatialOffsets[Offset 2 Unit],$A2867),CHAR(34),
", Offset3Value:  ",INDEX(SpatialOffsets[Offset 3 Value],$A2867),
", Offset3UnitID:  ",CHAR(34),INDEX(SpatialOffsets[Offset 3 Unit],$A2867),CHAR(34),,"}")))</f>
        <v>#REF!</v>
      </c>
      <c r="O2867" t="e">
        <f>IF(COUNTA(RelatedFeatures[])=0,"", IF(INDEX(RelatedFeatures[First Sampling Feature Code],$A2867)="","",
CONCATENATE("  - &amp;RelationID",TEXT($A2867,"0000"),
" {","SamplingFeatureID:  *SamplingFeatureID",TEXT(MATCH(INDEX(RelatedFeatures[First Sampling Feature Code],$A2867),SamplingFeatures[Feature Code],0),"0000"),
", RelationshipTypeCV:  ",CHAR(34),INDEX(RelatedFeatures[Relationship Type],$A2867),CHAR(34),
", RelatedFeatureID: *SamplingFeatureID",TEXT(MATCH(INDEX(RelatedFeatures[Second Sampling Feature Code],$A2867),SamplingFeatures[Feature Code],0),"0000"),
", SpatialOffsetID:  ",IF(INDEX(RelatedFeatures[Offset Number],$A2867)="","",CONCATENATE("*SpatialOffsetID",TEXT(INDEX(RelatedFeatures[Offset Number],$A2867),"0000"))),"}")))</f>
        <v>#REF!</v>
      </c>
      <c r="P2867" t="e">
        <f>IF(INDEX(Methods[Method Type],$A2867)="","",
CONCATENATE("  - &amp;MethodID",TEXT($A2867,"0000"),
" {","MethodTypeCV:  ",CHAR(34),INDEX(Methods[Method Type],$A2867),CHAR(34),
", MethodCode:  ",CHAR(34),INDEX(Methods[Method Code],$A2867),CHAR(34),
", MethodName:  ",CHAR(34),INDEX(Methods[Method Name],$A2867),CHAR(34),
", MethodDescription:  ",CHAR(34),INDEX(Methods[Method Description],$A2867),CHAR(34),
", MethodLink:  ",CHAR(34),INDEX(Methods[Method Link],$A2867),CHAR(34),
", OrganizationID: *OrganizationID",TEXT(MATCH(INDEX(Methods[Organization Name],$A2867),Organizations[Organization Name],0),"0000"),"}"))</f>
        <v>#REF!</v>
      </c>
      <c r="Q2867" t="e">
        <f>IF(INDEX(Variables[Variable Type],$A2867)="","",
CONCATENATE("  - &amp;VariableID",TEXT($A2867,"0000"),
" {","VariableTypeCV:  ",CHAR(34),INDEX(Variables[Variable Type],$A2867),CHAR(34),
", VariableCode:  ",CHAR(34),INDEX(Variables[Variable Code],$A2867),CHAR(34),
", VariableNameCV:  ",CHAR(34),INDEX(Variables[Variable Name],$A2867),CHAR(34),
", VariableDefinition:  ",CHAR(34),INDEX(Variables[Variable Definition],$A2867),CHAR(34),
", SpecciationCV:  ",CHAR(34),INDEX(Variables[Speciation],$A2867),CHAR(34),
", NoDataValue:  ",CHAR(34),INDEX(Variables[No Data Value],$A2867),CHAR(34),"}"))</f>
        <v>#REF!</v>
      </c>
    </row>
    <row r="2868" spans="1:17" x14ac:dyDescent="0.25">
      <c r="A2868">
        <v>2865</v>
      </c>
      <c r="D2868" t="e">
        <f>IF(INDEX(People[First Name],$A2868)="","",
CONCATENATE("  - &amp;PersonID",TEXT($A2868,"0000"),
" {","PersonFirstName:  ",CHAR(34),INDEX(People[First Name],$A2868),CHAR(34),
", PersonMiddleName:  ",CHAR(34),INDEX(People[Middle Name],$A2868),CHAR(34),
", PersonLastName:  ",CHAR(34),INDEX(People[Last Name],$A2868),CHAR(34),"}"))</f>
        <v>#REF!</v>
      </c>
      <c r="E2868" t="e">
        <f>IF(INDEX(Organizations[Organization Type '[CV']],$A2868)="","",
CONCATENATE("  - &amp;OrganizationID",TEXT($A2868,"0000"),
" {","OrganizationTypeCV:  ",CHAR(34),INDEX(Organizations[Organization Type '[CV']],$A2868),CHAR(34),
", OrganizationCode:  ",CHAR(34),INDEX(Organizations[Organization Code],$A2868),CHAR(34),
", OrganizationName:  ",CHAR(34),INDEX(Organizations[Organization Name],$A2868),CHAR(34),
", OrganizationDescription:  ",CHAR(34),INDEX(Organizations[Organization Description],$A2868),CHAR(34),
", OrganizationLink:  ",CHAR(34),INDEX(Organizations[Organization Link],$A2868),CHAR(34),"}"))</f>
        <v>#REF!</v>
      </c>
      <c r="F2868" t="e">
        <f>IF(INDEX(People[First Name],$A2868)="","",
CONCATENATE("  - &amp;AffiliationID",TEXT($A2868,"0000"),
" {PersonID: *PersonID",TEXT($A2868,"0000"),
", OrganizationID: *OrganizationID",TEXT(MATCH(INDEX(People[Organization Name],$A2868),Organizations[Organization Name],0),"0000"),
", IsPrimaryOrganizationContact: , AffiliationStartDate: , AffiliationEndDate: , PrimaryPhone: ",
", PrimaryEmail: ",CHAR(34),INDEX(People[Primary Email],$A2868),CHAR(34),
", PrimaryAddress: ",CHAR(34),INDEX(People[Primary Address],$A2868),CHAR(34),
", PersonLink: }"))</f>
        <v>#REF!</v>
      </c>
      <c r="H2868" t="e">
        <f>IF(COUNTA(CitationInformation)=0,"",IF(INDEX(AuthorList[Author Name],$A2868)="","",
CONCATENATE("  - &amp;AuthorListID",TEXT($A2868,"0000"),
"  {CitationID: *CitationID0001",
", PersonID: *PersonID",TEXT(MATCH(INDEX(AuthorList[Author Name],$A2868),People[Full Name],0),"0000"),
", AuthorOrder: ",INDEX(AuthorList[Author Number],$A2868),"}")))</f>
        <v>#REF!</v>
      </c>
      <c r="K2868" t="e">
        <f>IF(INDEX(SamplingFeatures[Feature Code],$A2868)="","",
CONCATENATE("  - &amp;SamplingFeatureID",TEXT($A2868,"0000"),
" {","SamplingFeatureUUID:  ",CHAR(34),INDEX(SamplingFeatures[Sampling Feature UUID],$A2868),CHAR(34),
", SamplingFeatureTypeCV:  ",CHAR(34),INDEX(SamplingFeatures[Sampling Feature Type],$A2868),CHAR(34),
", SamplingFeatureCode:  ",CHAR(34),INDEX(SamplingFeatures[Feature Code],$A2868),CHAR(34),
", SamplingFeatureName:  ",CHAR(34),INDEX(SamplingFeatures[Feature Name],$A2868),CHAR(34),
", SamplingFeatureDescription:  ",CHAR(34),INDEX(SamplingFeatures[Feature Description],$A2868),CHAR(34),
", SamplingFeatureGeotypeCV:  ",CHAR(34),INDEX(SamplingFeatures[Feature Geo Type],$A2868),CHAR(34),
", FeatureGeometry:  ",CHAR(34),INDEX(SamplingFeatures[Feature Geometry],$A2868),CHAR(34),
", Elevation_m:  ",CHAR(34),INDEX(SamplingFeatures[Elevation_m],$A2868),CHAR(34),
", ElevationDatumCV:  ",CHAR(34),ElevationDatum,CHAR(34),"}"))</f>
        <v>#REF!</v>
      </c>
      <c r="L2868" t="e">
        <f>IF(INDEX(SamplingFeatures[Sampling Feature Type],$A2868)&lt;&gt;"Site","",
CONCATENATE("  - &amp;SiteID",TEXT(SUMPRODUCT(--($L$3:$L2867&lt;&gt;"")),"0000"),
" {","SamplingFeatureID:  *SamplingFeatureID",TEXT($A2868,"0000"),
", SiteTypeCV:  ",CHAR(34),INDEX(Sites[Site Type],$A2868),CHAR(34),
", Latitude:  ",INDEX(Sites[Latitude],$A2868),
", Longitude:  ",INDEX(Sites[Longitude],$A2868),
", SRSName:  ",CHAR(34),LatLonDatum,CHAR(34),"}"))</f>
        <v>#REF!</v>
      </c>
      <c r="M2868" t="e">
        <f>IF(INDEX(SamplingFeatures[Sampling Feature Type],$A2868)&lt;&gt;"Specimen","",
CONCATENATE("  - &amp;SpecimenID",TEXT(SUMPRODUCT(--($M$3:$M2867&lt;&gt;"")),"0000"),
" {","SamplingFeatureID:  *SamplingFeatureID",TEXT($A2868,"0000"),
", SpecimenTypeCV:  ",CHAR(34),INDEX(Specimens[Specimen Type],$A2868),CHAR(34),
", SpecimenMediumCV:  ",INDEX(Specimens[Specimen Medium],$A2868),
", IsFieldSpecimen:  ",CHAR(34),INDEX(Specimens[Is Field Specimen?],$A2868),CHAR(34),"}"))</f>
        <v>#REF!</v>
      </c>
      <c r="N2868" t="e">
        <f>IF(COUNTA(SpatialOffsets[])=0,"", IF(INDEX(SpatialOffsets[Spatial Offset Type],$A2868)="","",
CONCATENATE("  - &amp;SpatialOffsetID",TEXT($A2868,"0000"),
" {","SpatialOffsetTypeCV:  ",CHAR(34),INDEX(SpatialOffsets[Spatial Offset Type],$A2868),CHAR(34),
", Offset1Value:  ",INDEX(SpatialOffsets[Offset 1 Value],$A2868),
", Offset1UnitID:  ",CHAR(34),INDEX(SpatialOffsets[Offset 1 Unit],$A2868),CHAR(34),
", Offset2Value:  ",INDEX(SpatialOffsets[Offset 2 Value],$A2868),
", Offset2UnitID:  ",CHAR(34),INDEX(SpatialOffsets[Offset 2 Unit],$A2868),CHAR(34),
", Offset3Value:  ",INDEX(SpatialOffsets[Offset 3 Value],$A2868),
", Offset3UnitID:  ",CHAR(34),INDEX(SpatialOffsets[Offset 3 Unit],$A2868),CHAR(34),,"}")))</f>
        <v>#REF!</v>
      </c>
      <c r="O2868" t="e">
        <f>IF(COUNTA(RelatedFeatures[])=0,"", IF(INDEX(RelatedFeatures[First Sampling Feature Code],$A2868)="","",
CONCATENATE("  - &amp;RelationID",TEXT($A2868,"0000"),
" {","SamplingFeatureID:  *SamplingFeatureID",TEXT(MATCH(INDEX(RelatedFeatures[First Sampling Feature Code],$A2868),SamplingFeatures[Feature Code],0),"0000"),
", RelationshipTypeCV:  ",CHAR(34),INDEX(RelatedFeatures[Relationship Type],$A2868),CHAR(34),
", RelatedFeatureID: *SamplingFeatureID",TEXT(MATCH(INDEX(RelatedFeatures[Second Sampling Feature Code],$A2868),SamplingFeatures[Feature Code],0),"0000"),
", SpatialOffsetID:  ",IF(INDEX(RelatedFeatures[Offset Number],$A2868)="","",CONCATENATE("*SpatialOffsetID",TEXT(INDEX(RelatedFeatures[Offset Number],$A2868),"0000"))),"}")))</f>
        <v>#REF!</v>
      </c>
      <c r="P2868" t="e">
        <f>IF(INDEX(Methods[Method Type],$A2868)="","",
CONCATENATE("  - &amp;MethodID",TEXT($A2868,"0000"),
" {","MethodTypeCV:  ",CHAR(34),INDEX(Methods[Method Type],$A2868),CHAR(34),
", MethodCode:  ",CHAR(34),INDEX(Methods[Method Code],$A2868),CHAR(34),
", MethodName:  ",CHAR(34),INDEX(Methods[Method Name],$A2868),CHAR(34),
", MethodDescription:  ",CHAR(34),INDEX(Methods[Method Description],$A2868),CHAR(34),
", MethodLink:  ",CHAR(34),INDEX(Methods[Method Link],$A2868),CHAR(34),
", OrganizationID: *OrganizationID",TEXT(MATCH(INDEX(Methods[Organization Name],$A2868),Organizations[Organization Name],0),"0000"),"}"))</f>
        <v>#REF!</v>
      </c>
      <c r="Q2868" t="e">
        <f>IF(INDEX(Variables[Variable Type],$A2868)="","",
CONCATENATE("  - &amp;VariableID",TEXT($A2868,"0000"),
" {","VariableTypeCV:  ",CHAR(34),INDEX(Variables[Variable Type],$A2868),CHAR(34),
", VariableCode:  ",CHAR(34),INDEX(Variables[Variable Code],$A2868),CHAR(34),
", VariableNameCV:  ",CHAR(34),INDEX(Variables[Variable Name],$A2868),CHAR(34),
", VariableDefinition:  ",CHAR(34),INDEX(Variables[Variable Definition],$A2868),CHAR(34),
", SpecciationCV:  ",CHAR(34),INDEX(Variables[Speciation],$A2868),CHAR(34),
", NoDataValue:  ",CHAR(34),INDEX(Variables[No Data Value],$A2868),CHAR(34),"}"))</f>
        <v>#REF!</v>
      </c>
    </row>
    <row r="2869" spans="1:17" x14ac:dyDescent="0.25">
      <c r="A2869">
        <v>2866</v>
      </c>
      <c r="D2869" t="e">
        <f>IF(INDEX(People[First Name],$A2869)="","",
CONCATENATE("  - &amp;PersonID",TEXT($A2869,"0000"),
" {","PersonFirstName:  ",CHAR(34),INDEX(People[First Name],$A2869),CHAR(34),
", PersonMiddleName:  ",CHAR(34),INDEX(People[Middle Name],$A2869),CHAR(34),
", PersonLastName:  ",CHAR(34),INDEX(People[Last Name],$A2869),CHAR(34),"}"))</f>
        <v>#REF!</v>
      </c>
      <c r="E2869" t="e">
        <f>IF(INDEX(Organizations[Organization Type '[CV']],$A2869)="","",
CONCATENATE("  - &amp;OrganizationID",TEXT($A2869,"0000"),
" {","OrganizationTypeCV:  ",CHAR(34),INDEX(Organizations[Organization Type '[CV']],$A2869),CHAR(34),
", OrganizationCode:  ",CHAR(34),INDEX(Organizations[Organization Code],$A2869),CHAR(34),
", OrganizationName:  ",CHAR(34),INDEX(Organizations[Organization Name],$A2869),CHAR(34),
", OrganizationDescription:  ",CHAR(34),INDEX(Organizations[Organization Description],$A2869),CHAR(34),
", OrganizationLink:  ",CHAR(34),INDEX(Organizations[Organization Link],$A2869),CHAR(34),"}"))</f>
        <v>#REF!</v>
      </c>
      <c r="F2869" t="e">
        <f>IF(INDEX(People[First Name],$A2869)="","",
CONCATENATE("  - &amp;AffiliationID",TEXT($A2869,"0000"),
" {PersonID: *PersonID",TEXT($A2869,"0000"),
", OrganizationID: *OrganizationID",TEXT(MATCH(INDEX(People[Organization Name],$A2869),Organizations[Organization Name],0),"0000"),
", IsPrimaryOrganizationContact: , AffiliationStartDate: , AffiliationEndDate: , PrimaryPhone: ",
", PrimaryEmail: ",CHAR(34),INDEX(People[Primary Email],$A2869),CHAR(34),
", PrimaryAddress: ",CHAR(34),INDEX(People[Primary Address],$A2869),CHAR(34),
", PersonLink: }"))</f>
        <v>#REF!</v>
      </c>
      <c r="H2869" t="e">
        <f>IF(COUNTA(CitationInformation)=0,"",IF(INDEX(AuthorList[Author Name],$A2869)="","",
CONCATENATE("  - &amp;AuthorListID",TEXT($A2869,"0000"),
"  {CitationID: *CitationID0001",
", PersonID: *PersonID",TEXT(MATCH(INDEX(AuthorList[Author Name],$A2869),People[Full Name],0),"0000"),
", AuthorOrder: ",INDEX(AuthorList[Author Number],$A2869),"}")))</f>
        <v>#REF!</v>
      </c>
      <c r="K2869" t="e">
        <f>IF(INDEX(SamplingFeatures[Feature Code],$A2869)="","",
CONCATENATE("  - &amp;SamplingFeatureID",TEXT($A2869,"0000"),
" {","SamplingFeatureUUID:  ",CHAR(34),INDEX(SamplingFeatures[Sampling Feature UUID],$A2869),CHAR(34),
", SamplingFeatureTypeCV:  ",CHAR(34),INDEX(SamplingFeatures[Sampling Feature Type],$A2869),CHAR(34),
", SamplingFeatureCode:  ",CHAR(34),INDEX(SamplingFeatures[Feature Code],$A2869),CHAR(34),
", SamplingFeatureName:  ",CHAR(34),INDEX(SamplingFeatures[Feature Name],$A2869),CHAR(34),
", SamplingFeatureDescription:  ",CHAR(34),INDEX(SamplingFeatures[Feature Description],$A2869),CHAR(34),
", SamplingFeatureGeotypeCV:  ",CHAR(34),INDEX(SamplingFeatures[Feature Geo Type],$A2869),CHAR(34),
", FeatureGeometry:  ",CHAR(34),INDEX(SamplingFeatures[Feature Geometry],$A2869),CHAR(34),
", Elevation_m:  ",CHAR(34),INDEX(SamplingFeatures[Elevation_m],$A2869),CHAR(34),
", ElevationDatumCV:  ",CHAR(34),ElevationDatum,CHAR(34),"}"))</f>
        <v>#REF!</v>
      </c>
      <c r="L2869" t="e">
        <f>IF(INDEX(SamplingFeatures[Sampling Feature Type],$A2869)&lt;&gt;"Site","",
CONCATENATE("  - &amp;SiteID",TEXT(SUMPRODUCT(--($L$3:$L2868&lt;&gt;"")),"0000"),
" {","SamplingFeatureID:  *SamplingFeatureID",TEXT($A2869,"0000"),
", SiteTypeCV:  ",CHAR(34),INDEX(Sites[Site Type],$A2869),CHAR(34),
", Latitude:  ",INDEX(Sites[Latitude],$A2869),
", Longitude:  ",INDEX(Sites[Longitude],$A2869),
", SRSName:  ",CHAR(34),LatLonDatum,CHAR(34),"}"))</f>
        <v>#REF!</v>
      </c>
      <c r="M2869" t="e">
        <f>IF(INDEX(SamplingFeatures[Sampling Feature Type],$A2869)&lt;&gt;"Specimen","",
CONCATENATE("  - &amp;SpecimenID",TEXT(SUMPRODUCT(--($M$3:$M2868&lt;&gt;"")),"0000"),
" {","SamplingFeatureID:  *SamplingFeatureID",TEXT($A2869,"0000"),
", SpecimenTypeCV:  ",CHAR(34),INDEX(Specimens[Specimen Type],$A2869),CHAR(34),
", SpecimenMediumCV:  ",INDEX(Specimens[Specimen Medium],$A2869),
", IsFieldSpecimen:  ",CHAR(34),INDEX(Specimens[Is Field Specimen?],$A2869),CHAR(34),"}"))</f>
        <v>#REF!</v>
      </c>
      <c r="N2869" t="e">
        <f>IF(COUNTA(SpatialOffsets[])=0,"", IF(INDEX(SpatialOffsets[Spatial Offset Type],$A2869)="","",
CONCATENATE("  - &amp;SpatialOffsetID",TEXT($A2869,"0000"),
" {","SpatialOffsetTypeCV:  ",CHAR(34),INDEX(SpatialOffsets[Spatial Offset Type],$A2869),CHAR(34),
", Offset1Value:  ",INDEX(SpatialOffsets[Offset 1 Value],$A2869),
", Offset1UnitID:  ",CHAR(34),INDEX(SpatialOffsets[Offset 1 Unit],$A2869),CHAR(34),
", Offset2Value:  ",INDEX(SpatialOffsets[Offset 2 Value],$A2869),
", Offset2UnitID:  ",CHAR(34),INDEX(SpatialOffsets[Offset 2 Unit],$A2869),CHAR(34),
", Offset3Value:  ",INDEX(SpatialOffsets[Offset 3 Value],$A2869),
", Offset3UnitID:  ",CHAR(34),INDEX(SpatialOffsets[Offset 3 Unit],$A2869),CHAR(34),,"}")))</f>
        <v>#REF!</v>
      </c>
      <c r="O2869" t="e">
        <f>IF(COUNTA(RelatedFeatures[])=0,"", IF(INDEX(RelatedFeatures[First Sampling Feature Code],$A2869)="","",
CONCATENATE("  - &amp;RelationID",TEXT($A2869,"0000"),
" {","SamplingFeatureID:  *SamplingFeatureID",TEXT(MATCH(INDEX(RelatedFeatures[First Sampling Feature Code],$A2869),SamplingFeatures[Feature Code],0),"0000"),
", RelationshipTypeCV:  ",CHAR(34),INDEX(RelatedFeatures[Relationship Type],$A2869),CHAR(34),
", RelatedFeatureID: *SamplingFeatureID",TEXT(MATCH(INDEX(RelatedFeatures[Second Sampling Feature Code],$A2869),SamplingFeatures[Feature Code],0),"0000"),
", SpatialOffsetID:  ",IF(INDEX(RelatedFeatures[Offset Number],$A2869)="","",CONCATENATE("*SpatialOffsetID",TEXT(INDEX(RelatedFeatures[Offset Number],$A2869),"0000"))),"}")))</f>
        <v>#REF!</v>
      </c>
      <c r="P2869" t="e">
        <f>IF(INDEX(Methods[Method Type],$A2869)="","",
CONCATENATE("  - &amp;MethodID",TEXT($A2869,"0000"),
" {","MethodTypeCV:  ",CHAR(34),INDEX(Methods[Method Type],$A2869),CHAR(34),
", MethodCode:  ",CHAR(34),INDEX(Methods[Method Code],$A2869),CHAR(34),
", MethodName:  ",CHAR(34),INDEX(Methods[Method Name],$A2869),CHAR(34),
", MethodDescription:  ",CHAR(34),INDEX(Methods[Method Description],$A2869),CHAR(34),
", MethodLink:  ",CHAR(34),INDEX(Methods[Method Link],$A2869),CHAR(34),
", OrganizationID: *OrganizationID",TEXT(MATCH(INDEX(Methods[Organization Name],$A2869),Organizations[Organization Name],0),"0000"),"}"))</f>
        <v>#REF!</v>
      </c>
      <c r="Q2869" t="e">
        <f>IF(INDEX(Variables[Variable Type],$A2869)="","",
CONCATENATE("  - &amp;VariableID",TEXT($A2869,"0000"),
" {","VariableTypeCV:  ",CHAR(34),INDEX(Variables[Variable Type],$A2869),CHAR(34),
", VariableCode:  ",CHAR(34),INDEX(Variables[Variable Code],$A2869),CHAR(34),
", VariableNameCV:  ",CHAR(34),INDEX(Variables[Variable Name],$A2869),CHAR(34),
", VariableDefinition:  ",CHAR(34),INDEX(Variables[Variable Definition],$A2869),CHAR(34),
", SpecciationCV:  ",CHAR(34),INDEX(Variables[Speciation],$A2869),CHAR(34),
", NoDataValue:  ",CHAR(34),INDEX(Variables[No Data Value],$A2869),CHAR(34),"}"))</f>
        <v>#REF!</v>
      </c>
    </row>
    <row r="2870" spans="1:17" x14ac:dyDescent="0.25">
      <c r="A2870">
        <v>2867</v>
      </c>
      <c r="D2870" t="e">
        <f>IF(INDEX(People[First Name],$A2870)="","",
CONCATENATE("  - &amp;PersonID",TEXT($A2870,"0000"),
" {","PersonFirstName:  ",CHAR(34),INDEX(People[First Name],$A2870),CHAR(34),
", PersonMiddleName:  ",CHAR(34),INDEX(People[Middle Name],$A2870),CHAR(34),
", PersonLastName:  ",CHAR(34),INDEX(People[Last Name],$A2870),CHAR(34),"}"))</f>
        <v>#REF!</v>
      </c>
      <c r="E2870" t="e">
        <f>IF(INDEX(Organizations[Organization Type '[CV']],$A2870)="","",
CONCATENATE("  - &amp;OrganizationID",TEXT($A2870,"0000"),
" {","OrganizationTypeCV:  ",CHAR(34),INDEX(Organizations[Organization Type '[CV']],$A2870),CHAR(34),
", OrganizationCode:  ",CHAR(34),INDEX(Organizations[Organization Code],$A2870),CHAR(34),
", OrganizationName:  ",CHAR(34),INDEX(Organizations[Organization Name],$A2870),CHAR(34),
", OrganizationDescription:  ",CHAR(34),INDEX(Organizations[Organization Description],$A2870),CHAR(34),
", OrganizationLink:  ",CHAR(34),INDEX(Organizations[Organization Link],$A2870),CHAR(34),"}"))</f>
        <v>#REF!</v>
      </c>
      <c r="F2870" t="e">
        <f>IF(INDEX(People[First Name],$A2870)="","",
CONCATENATE("  - &amp;AffiliationID",TEXT($A2870,"0000"),
" {PersonID: *PersonID",TEXT($A2870,"0000"),
", OrganizationID: *OrganizationID",TEXT(MATCH(INDEX(People[Organization Name],$A2870),Organizations[Organization Name],0),"0000"),
", IsPrimaryOrganizationContact: , AffiliationStartDate: , AffiliationEndDate: , PrimaryPhone: ",
", PrimaryEmail: ",CHAR(34),INDEX(People[Primary Email],$A2870),CHAR(34),
", PrimaryAddress: ",CHAR(34),INDEX(People[Primary Address],$A2870),CHAR(34),
", PersonLink: }"))</f>
        <v>#REF!</v>
      </c>
      <c r="H2870" t="e">
        <f>IF(COUNTA(CitationInformation)=0,"",IF(INDEX(AuthorList[Author Name],$A2870)="","",
CONCATENATE("  - &amp;AuthorListID",TEXT($A2870,"0000"),
"  {CitationID: *CitationID0001",
", PersonID: *PersonID",TEXT(MATCH(INDEX(AuthorList[Author Name],$A2870),People[Full Name],0),"0000"),
", AuthorOrder: ",INDEX(AuthorList[Author Number],$A2870),"}")))</f>
        <v>#REF!</v>
      </c>
      <c r="K2870" t="e">
        <f>IF(INDEX(SamplingFeatures[Feature Code],$A2870)="","",
CONCATENATE("  - &amp;SamplingFeatureID",TEXT($A2870,"0000"),
" {","SamplingFeatureUUID:  ",CHAR(34),INDEX(SamplingFeatures[Sampling Feature UUID],$A2870),CHAR(34),
", SamplingFeatureTypeCV:  ",CHAR(34),INDEX(SamplingFeatures[Sampling Feature Type],$A2870),CHAR(34),
", SamplingFeatureCode:  ",CHAR(34),INDEX(SamplingFeatures[Feature Code],$A2870),CHAR(34),
", SamplingFeatureName:  ",CHAR(34),INDEX(SamplingFeatures[Feature Name],$A2870),CHAR(34),
", SamplingFeatureDescription:  ",CHAR(34),INDEX(SamplingFeatures[Feature Description],$A2870),CHAR(34),
", SamplingFeatureGeotypeCV:  ",CHAR(34),INDEX(SamplingFeatures[Feature Geo Type],$A2870),CHAR(34),
", FeatureGeometry:  ",CHAR(34),INDEX(SamplingFeatures[Feature Geometry],$A2870),CHAR(34),
", Elevation_m:  ",CHAR(34),INDEX(SamplingFeatures[Elevation_m],$A2870),CHAR(34),
", ElevationDatumCV:  ",CHAR(34),ElevationDatum,CHAR(34),"}"))</f>
        <v>#REF!</v>
      </c>
      <c r="L2870" t="e">
        <f>IF(INDEX(SamplingFeatures[Sampling Feature Type],$A2870)&lt;&gt;"Site","",
CONCATENATE("  - &amp;SiteID",TEXT(SUMPRODUCT(--($L$3:$L2869&lt;&gt;"")),"0000"),
" {","SamplingFeatureID:  *SamplingFeatureID",TEXT($A2870,"0000"),
", SiteTypeCV:  ",CHAR(34),INDEX(Sites[Site Type],$A2870),CHAR(34),
", Latitude:  ",INDEX(Sites[Latitude],$A2870),
", Longitude:  ",INDEX(Sites[Longitude],$A2870),
", SRSName:  ",CHAR(34),LatLonDatum,CHAR(34),"}"))</f>
        <v>#REF!</v>
      </c>
      <c r="M2870" t="e">
        <f>IF(INDEX(SamplingFeatures[Sampling Feature Type],$A2870)&lt;&gt;"Specimen","",
CONCATENATE("  - &amp;SpecimenID",TEXT(SUMPRODUCT(--($M$3:$M2869&lt;&gt;"")),"0000"),
" {","SamplingFeatureID:  *SamplingFeatureID",TEXT($A2870,"0000"),
", SpecimenTypeCV:  ",CHAR(34),INDEX(Specimens[Specimen Type],$A2870),CHAR(34),
", SpecimenMediumCV:  ",INDEX(Specimens[Specimen Medium],$A2870),
", IsFieldSpecimen:  ",CHAR(34),INDEX(Specimens[Is Field Specimen?],$A2870),CHAR(34),"}"))</f>
        <v>#REF!</v>
      </c>
      <c r="N2870" t="e">
        <f>IF(COUNTA(SpatialOffsets[])=0,"", IF(INDEX(SpatialOffsets[Spatial Offset Type],$A2870)="","",
CONCATENATE("  - &amp;SpatialOffsetID",TEXT($A2870,"0000"),
" {","SpatialOffsetTypeCV:  ",CHAR(34),INDEX(SpatialOffsets[Spatial Offset Type],$A2870),CHAR(34),
", Offset1Value:  ",INDEX(SpatialOffsets[Offset 1 Value],$A2870),
", Offset1UnitID:  ",CHAR(34),INDEX(SpatialOffsets[Offset 1 Unit],$A2870),CHAR(34),
", Offset2Value:  ",INDEX(SpatialOffsets[Offset 2 Value],$A2870),
", Offset2UnitID:  ",CHAR(34),INDEX(SpatialOffsets[Offset 2 Unit],$A2870),CHAR(34),
", Offset3Value:  ",INDEX(SpatialOffsets[Offset 3 Value],$A2870),
", Offset3UnitID:  ",CHAR(34),INDEX(SpatialOffsets[Offset 3 Unit],$A2870),CHAR(34),,"}")))</f>
        <v>#REF!</v>
      </c>
      <c r="O2870" t="e">
        <f>IF(COUNTA(RelatedFeatures[])=0,"", IF(INDEX(RelatedFeatures[First Sampling Feature Code],$A2870)="","",
CONCATENATE("  - &amp;RelationID",TEXT($A2870,"0000"),
" {","SamplingFeatureID:  *SamplingFeatureID",TEXT(MATCH(INDEX(RelatedFeatures[First Sampling Feature Code],$A2870),SamplingFeatures[Feature Code],0),"0000"),
", RelationshipTypeCV:  ",CHAR(34),INDEX(RelatedFeatures[Relationship Type],$A2870),CHAR(34),
", RelatedFeatureID: *SamplingFeatureID",TEXT(MATCH(INDEX(RelatedFeatures[Second Sampling Feature Code],$A2870),SamplingFeatures[Feature Code],0),"0000"),
", SpatialOffsetID:  ",IF(INDEX(RelatedFeatures[Offset Number],$A2870)="","",CONCATENATE("*SpatialOffsetID",TEXT(INDEX(RelatedFeatures[Offset Number],$A2870),"0000"))),"}")))</f>
        <v>#REF!</v>
      </c>
      <c r="P2870" t="e">
        <f>IF(INDEX(Methods[Method Type],$A2870)="","",
CONCATENATE("  - &amp;MethodID",TEXT($A2870,"0000"),
" {","MethodTypeCV:  ",CHAR(34),INDEX(Methods[Method Type],$A2870),CHAR(34),
", MethodCode:  ",CHAR(34),INDEX(Methods[Method Code],$A2870),CHAR(34),
", MethodName:  ",CHAR(34),INDEX(Methods[Method Name],$A2870),CHAR(34),
", MethodDescription:  ",CHAR(34),INDEX(Methods[Method Description],$A2870),CHAR(34),
", MethodLink:  ",CHAR(34),INDEX(Methods[Method Link],$A2870),CHAR(34),
", OrganizationID: *OrganizationID",TEXT(MATCH(INDEX(Methods[Organization Name],$A2870),Organizations[Organization Name],0),"0000"),"}"))</f>
        <v>#REF!</v>
      </c>
      <c r="Q2870" t="e">
        <f>IF(INDEX(Variables[Variable Type],$A2870)="","",
CONCATENATE("  - &amp;VariableID",TEXT($A2870,"0000"),
" {","VariableTypeCV:  ",CHAR(34),INDEX(Variables[Variable Type],$A2870),CHAR(34),
", VariableCode:  ",CHAR(34),INDEX(Variables[Variable Code],$A2870),CHAR(34),
", VariableNameCV:  ",CHAR(34),INDEX(Variables[Variable Name],$A2870),CHAR(34),
", VariableDefinition:  ",CHAR(34),INDEX(Variables[Variable Definition],$A2870),CHAR(34),
", SpecciationCV:  ",CHAR(34),INDEX(Variables[Speciation],$A2870),CHAR(34),
", NoDataValue:  ",CHAR(34),INDEX(Variables[No Data Value],$A2870),CHAR(34),"}"))</f>
        <v>#REF!</v>
      </c>
    </row>
    <row r="2871" spans="1:17" x14ac:dyDescent="0.25">
      <c r="A2871">
        <v>2868</v>
      </c>
      <c r="D2871" t="e">
        <f>IF(INDEX(People[First Name],$A2871)="","",
CONCATENATE("  - &amp;PersonID",TEXT($A2871,"0000"),
" {","PersonFirstName:  ",CHAR(34),INDEX(People[First Name],$A2871),CHAR(34),
", PersonMiddleName:  ",CHAR(34),INDEX(People[Middle Name],$A2871),CHAR(34),
", PersonLastName:  ",CHAR(34),INDEX(People[Last Name],$A2871),CHAR(34),"}"))</f>
        <v>#REF!</v>
      </c>
      <c r="E2871" t="e">
        <f>IF(INDEX(Organizations[Organization Type '[CV']],$A2871)="","",
CONCATENATE("  - &amp;OrganizationID",TEXT($A2871,"0000"),
" {","OrganizationTypeCV:  ",CHAR(34),INDEX(Organizations[Organization Type '[CV']],$A2871),CHAR(34),
", OrganizationCode:  ",CHAR(34),INDEX(Organizations[Organization Code],$A2871),CHAR(34),
", OrganizationName:  ",CHAR(34),INDEX(Organizations[Organization Name],$A2871),CHAR(34),
", OrganizationDescription:  ",CHAR(34),INDEX(Organizations[Organization Description],$A2871),CHAR(34),
", OrganizationLink:  ",CHAR(34),INDEX(Organizations[Organization Link],$A2871),CHAR(34),"}"))</f>
        <v>#REF!</v>
      </c>
      <c r="F2871" t="e">
        <f>IF(INDEX(People[First Name],$A2871)="","",
CONCATENATE("  - &amp;AffiliationID",TEXT($A2871,"0000"),
" {PersonID: *PersonID",TEXT($A2871,"0000"),
", OrganizationID: *OrganizationID",TEXT(MATCH(INDEX(People[Organization Name],$A2871),Organizations[Organization Name],0),"0000"),
", IsPrimaryOrganizationContact: , AffiliationStartDate: , AffiliationEndDate: , PrimaryPhone: ",
", PrimaryEmail: ",CHAR(34),INDEX(People[Primary Email],$A2871),CHAR(34),
", PrimaryAddress: ",CHAR(34),INDEX(People[Primary Address],$A2871),CHAR(34),
", PersonLink: }"))</f>
        <v>#REF!</v>
      </c>
      <c r="H2871" t="e">
        <f>IF(COUNTA(CitationInformation)=0,"",IF(INDEX(AuthorList[Author Name],$A2871)="","",
CONCATENATE("  - &amp;AuthorListID",TEXT($A2871,"0000"),
"  {CitationID: *CitationID0001",
", PersonID: *PersonID",TEXT(MATCH(INDEX(AuthorList[Author Name],$A2871),People[Full Name],0),"0000"),
", AuthorOrder: ",INDEX(AuthorList[Author Number],$A2871),"}")))</f>
        <v>#REF!</v>
      </c>
      <c r="K2871" t="e">
        <f>IF(INDEX(SamplingFeatures[Feature Code],$A2871)="","",
CONCATENATE("  - &amp;SamplingFeatureID",TEXT($A2871,"0000"),
" {","SamplingFeatureUUID:  ",CHAR(34),INDEX(SamplingFeatures[Sampling Feature UUID],$A2871),CHAR(34),
", SamplingFeatureTypeCV:  ",CHAR(34),INDEX(SamplingFeatures[Sampling Feature Type],$A2871),CHAR(34),
", SamplingFeatureCode:  ",CHAR(34),INDEX(SamplingFeatures[Feature Code],$A2871),CHAR(34),
", SamplingFeatureName:  ",CHAR(34),INDEX(SamplingFeatures[Feature Name],$A2871),CHAR(34),
", SamplingFeatureDescription:  ",CHAR(34),INDEX(SamplingFeatures[Feature Description],$A2871),CHAR(34),
", SamplingFeatureGeotypeCV:  ",CHAR(34),INDEX(SamplingFeatures[Feature Geo Type],$A2871),CHAR(34),
", FeatureGeometry:  ",CHAR(34),INDEX(SamplingFeatures[Feature Geometry],$A2871),CHAR(34),
", Elevation_m:  ",CHAR(34),INDEX(SamplingFeatures[Elevation_m],$A2871),CHAR(34),
", ElevationDatumCV:  ",CHAR(34),ElevationDatum,CHAR(34),"}"))</f>
        <v>#REF!</v>
      </c>
      <c r="L2871" t="e">
        <f>IF(INDEX(SamplingFeatures[Sampling Feature Type],$A2871)&lt;&gt;"Site","",
CONCATENATE("  - &amp;SiteID",TEXT(SUMPRODUCT(--($L$3:$L2870&lt;&gt;"")),"0000"),
" {","SamplingFeatureID:  *SamplingFeatureID",TEXT($A2871,"0000"),
", SiteTypeCV:  ",CHAR(34),INDEX(Sites[Site Type],$A2871),CHAR(34),
", Latitude:  ",INDEX(Sites[Latitude],$A2871),
", Longitude:  ",INDEX(Sites[Longitude],$A2871),
", SRSName:  ",CHAR(34),LatLonDatum,CHAR(34),"}"))</f>
        <v>#REF!</v>
      </c>
      <c r="M2871" t="e">
        <f>IF(INDEX(SamplingFeatures[Sampling Feature Type],$A2871)&lt;&gt;"Specimen","",
CONCATENATE("  - &amp;SpecimenID",TEXT(SUMPRODUCT(--($M$3:$M2870&lt;&gt;"")),"0000"),
" {","SamplingFeatureID:  *SamplingFeatureID",TEXT($A2871,"0000"),
", SpecimenTypeCV:  ",CHAR(34),INDEX(Specimens[Specimen Type],$A2871),CHAR(34),
", SpecimenMediumCV:  ",INDEX(Specimens[Specimen Medium],$A2871),
", IsFieldSpecimen:  ",CHAR(34),INDEX(Specimens[Is Field Specimen?],$A2871),CHAR(34),"}"))</f>
        <v>#REF!</v>
      </c>
      <c r="N2871" t="e">
        <f>IF(COUNTA(SpatialOffsets[])=0,"", IF(INDEX(SpatialOffsets[Spatial Offset Type],$A2871)="","",
CONCATENATE("  - &amp;SpatialOffsetID",TEXT($A2871,"0000"),
" {","SpatialOffsetTypeCV:  ",CHAR(34),INDEX(SpatialOffsets[Spatial Offset Type],$A2871),CHAR(34),
", Offset1Value:  ",INDEX(SpatialOffsets[Offset 1 Value],$A2871),
", Offset1UnitID:  ",CHAR(34),INDEX(SpatialOffsets[Offset 1 Unit],$A2871),CHAR(34),
", Offset2Value:  ",INDEX(SpatialOffsets[Offset 2 Value],$A2871),
", Offset2UnitID:  ",CHAR(34),INDEX(SpatialOffsets[Offset 2 Unit],$A2871),CHAR(34),
", Offset3Value:  ",INDEX(SpatialOffsets[Offset 3 Value],$A2871),
", Offset3UnitID:  ",CHAR(34),INDEX(SpatialOffsets[Offset 3 Unit],$A2871),CHAR(34),,"}")))</f>
        <v>#REF!</v>
      </c>
      <c r="O2871" t="e">
        <f>IF(COUNTA(RelatedFeatures[])=0,"", IF(INDEX(RelatedFeatures[First Sampling Feature Code],$A2871)="","",
CONCATENATE("  - &amp;RelationID",TEXT($A2871,"0000"),
" {","SamplingFeatureID:  *SamplingFeatureID",TEXT(MATCH(INDEX(RelatedFeatures[First Sampling Feature Code],$A2871),SamplingFeatures[Feature Code],0),"0000"),
", RelationshipTypeCV:  ",CHAR(34),INDEX(RelatedFeatures[Relationship Type],$A2871),CHAR(34),
", RelatedFeatureID: *SamplingFeatureID",TEXT(MATCH(INDEX(RelatedFeatures[Second Sampling Feature Code],$A2871),SamplingFeatures[Feature Code],0),"0000"),
", SpatialOffsetID:  ",IF(INDEX(RelatedFeatures[Offset Number],$A2871)="","",CONCATENATE("*SpatialOffsetID",TEXT(INDEX(RelatedFeatures[Offset Number],$A2871),"0000"))),"}")))</f>
        <v>#REF!</v>
      </c>
      <c r="P2871" t="e">
        <f>IF(INDEX(Methods[Method Type],$A2871)="","",
CONCATENATE("  - &amp;MethodID",TEXT($A2871,"0000"),
" {","MethodTypeCV:  ",CHAR(34),INDEX(Methods[Method Type],$A2871),CHAR(34),
", MethodCode:  ",CHAR(34),INDEX(Methods[Method Code],$A2871),CHAR(34),
", MethodName:  ",CHAR(34),INDEX(Methods[Method Name],$A2871),CHAR(34),
", MethodDescription:  ",CHAR(34),INDEX(Methods[Method Description],$A2871),CHAR(34),
", MethodLink:  ",CHAR(34),INDEX(Methods[Method Link],$A2871),CHAR(34),
", OrganizationID: *OrganizationID",TEXT(MATCH(INDEX(Methods[Organization Name],$A2871),Organizations[Organization Name],0),"0000"),"}"))</f>
        <v>#REF!</v>
      </c>
      <c r="Q2871" t="e">
        <f>IF(INDEX(Variables[Variable Type],$A2871)="","",
CONCATENATE("  - &amp;VariableID",TEXT($A2871,"0000"),
" {","VariableTypeCV:  ",CHAR(34),INDEX(Variables[Variable Type],$A2871),CHAR(34),
", VariableCode:  ",CHAR(34),INDEX(Variables[Variable Code],$A2871),CHAR(34),
", VariableNameCV:  ",CHAR(34),INDEX(Variables[Variable Name],$A2871),CHAR(34),
", VariableDefinition:  ",CHAR(34),INDEX(Variables[Variable Definition],$A2871),CHAR(34),
", SpecciationCV:  ",CHAR(34),INDEX(Variables[Speciation],$A2871),CHAR(34),
", NoDataValue:  ",CHAR(34),INDEX(Variables[No Data Value],$A2871),CHAR(34),"}"))</f>
        <v>#REF!</v>
      </c>
    </row>
    <row r="2872" spans="1:17" x14ac:dyDescent="0.25">
      <c r="A2872">
        <v>2869</v>
      </c>
      <c r="D2872" t="e">
        <f>IF(INDEX(People[First Name],$A2872)="","",
CONCATENATE("  - &amp;PersonID",TEXT($A2872,"0000"),
" {","PersonFirstName:  ",CHAR(34),INDEX(People[First Name],$A2872),CHAR(34),
", PersonMiddleName:  ",CHAR(34),INDEX(People[Middle Name],$A2872),CHAR(34),
", PersonLastName:  ",CHAR(34),INDEX(People[Last Name],$A2872),CHAR(34),"}"))</f>
        <v>#REF!</v>
      </c>
      <c r="E2872" t="e">
        <f>IF(INDEX(Organizations[Organization Type '[CV']],$A2872)="","",
CONCATENATE("  - &amp;OrganizationID",TEXT($A2872,"0000"),
" {","OrganizationTypeCV:  ",CHAR(34),INDEX(Organizations[Organization Type '[CV']],$A2872),CHAR(34),
", OrganizationCode:  ",CHAR(34),INDEX(Organizations[Organization Code],$A2872),CHAR(34),
", OrganizationName:  ",CHAR(34),INDEX(Organizations[Organization Name],$A2872),CHAR(34),
", OrganizationDescription:  ",CHAR(34),INDEX(Organizations[Organization Description],$A2872),CHAR(34),
", OrganizationLink:  ",CHAR(34),INDEX(Organizations[Organization Link],$A2872),CHAR(34),"}"))</f>
        <v>#REF!</v>
      </c>
      <c r="F2872" t="e">
        <f>IF(INDEX(People[First Name],$A2872)="","",
CONCATENATE("  - &amp;AffiliationID",TEXT($A2872,"0000"),
" {PersonID: *PersonID",TEXT($A2872,"0000"),
", OrganizationID: *OrganizationID",TEXT(MATCH(INDEX(People[Organization Name],$A2872),Organizations[Organization Name],0),"0000"),
", IsPrimaryOrganizationContact: , AffiliationStartDate: , AffiliationEndDate: , PrimaryPhone: ",
", PrimaryEmail: ",CHAR(34),INDEX(People[Primary Email],$A2872),CHAR(34),
", PrimaryAddress: ",CHAR(34),INDEX(People[Primary Address],$A2872),CHAR(34),
", PersonLink: }"))</f>
        <v>#REF!</v>
      </c>
      <c r="H2872" t="e">
        <f>IF(COUNTA(CitationInformation)=0,"",IF(INDEX(AuthorList[Author Name],$A2872)="","",
CONCATENATE("  - &amp;AuthorListID",TEXT($A2872,"0000"),
"  {CitationID: *CitationID0001",
", PersonID: *PersonID",TEXT(MATCH(INDEX(AuthorList[Author Name],$A2872),People[Full Name],0),"0000"),
", AuthorOrder: ",INDEX(AuthorList[Author Number],$A2872),"}")))</f>
        <v>#REF!</v>
      </c>
      <c r="K2872" t="e">
        <f>IF(INDEX(SamplingFeatures[Feature Code],$A2872)="","",
CONCATENATE("  - &amp;SamplingFeatureID",TEXT($A2872,"0000"),
" {","SamplingFeatureUUID:  ",CHAR(34),INDEX(SamplingFeatures[Sampling Feature UUID],$A2872),CHAR(34),
", SamplingFeatureTypeCV:  ",CHAR(34),INDEX(SamplingFeatures[Sampling Feature Type],$A2872),CHAR(34),
", SamplingFeatureCode:  ",CHAR(34),INDEX(SamplingFeatures[Feature Code],$A2872),CHAR(34),
", SamplingFeatureName:  ",CHAR(34),INDEX(SamplingFeatures[Feature Name],$A2872),CHAR(34),
", SamplingFeatureDescription:  ",CHAR(34),INDEX(SamplingFeatures[Feature Description],$A2872),CHAR(34),
", SamplingFeatureGeotypeCV:  ",CHAR(34),INDEX(SamplingFeatures[Feature Geo Type],$A2872),CHAR(34),
", FeatureGeometry:  ",CHAR(34),INDEX(SamplingFeatures[Feature Geometry],$A2872),CHAR(34),
", Elevation_m:  ",CHAR(34),INDEX(SamplingFeatures[Elevation_m],$A2872),CHAR(34),
", ElevationDatumCV:  ",CHAR(34),ElevationDatum,CHAR(34),"}"))</f>
        <v>#REF!</v>
      </c>
      <c r="L2872" t="e">
        <f>IF(INDEX(SamplingFeatures[Sampling Feature Type],$A2872)&lt;&gt;"Site","",
CONCATENATE("  - &amp;SiteID",TEXT(SUMPRODUCT(--($L$3:$L2871&lt;&gt;"")),"0000"),
" {","SamplingFeatureID:  *SamplingFeatureID",TEXT($A2872,"0000"),
", SiteTypeCV:  ",CHAR(34),INDEX(Sites[Site Type],$A2872),CHAR(34),
", Latitude:  ",INDEX(Sites[Latitude],$A2872),
", Longitude:  ",INDEX(Sites[Longitude],$A2872),
", SRSName:  ",CHAR(34),LatLonDatum,CHAR(34),"}"))</f>
        <v>#REF!</v>
      </c>
      <c r="M2872" t="e">
        <f>IF(INDEX(SamplingFeatures[Sampling Feature Type],$A2872)&lt;&gt;"Specimen","",
CONCATENATE("  - &amp;SpecimenID",TEXT(SUMPRODUCT(--($M$3:$M2871&lt;&gt;"")),"0000"),
" {","SamplingFeatureID:  *SamplingFeatureID",TEXT($A2872,"0000"),
", SpecimenTypeCV:  ",CHAR(34),INDEX(Specimens[Specimen Type],$A2872),CHAR(34),
", SpecimenMediumCV:  ",INDEX(Specimens[Specimen Medium],$A2872),
", IsFieldSpecimen:  ",CHAR(34),INDEX(Specimens[Is Field Specimen?],$A2872),CHAR(34),"}"))</f>
        <v>#REF!</v>
      </c>
      <c r="N2872" t="e">
        <f>IF(COUNTA(SpatialOffsets[])=0,"", IF(INDEX(SpatialOffsets[Spatial Offset Type],$A2872)="","",
CONCATENATE("  - &amp;SpatialOffsetID",TEXT($A2872,"0000"),
" {","SpatialOffsetTypeCV:  ",CHAR(34),INDEX(SpatialOffsets[Spatial Offset Type],$A2872),CHAR(34),
", Offset1Value:  ",INDEX(SpatialOffsets[Offset 1 Value],$A2872),
", Offset1UnitID:  ",CHAR(34),INDEX(SpatialOffsets[Offset 1 Unit],$A2872),CHAR(34),
", Offset2Value:  ",INDEX(SpatialOffsets[Offset 2 Value],$A2872),
", Offset2UnitID:  ",CHAR(34),INDEX(SpatialOffsets[Offset 2 Unit],$A2872),CHAR(34),
", Offset3Value:  ",INDEX(SpatialOffsets[Offset 3 Value],$A2872),
", Offset3UnitID:  ",CHAR(34),INDEX(SpatialOffsets[Offset 3 Unit],$A2872),CHAR(34),,"}")))</f>
        <v>#REF!</v>
      </c>
      <c r="O2872" t="e">
        <f>IF(COUNTA(RelatedFeatures[])=0,"", IF(INDEX(RelatedFeatures[First Sampling Feature Code],$A2872)="","",
CONCATENATE("  - &amp;RelationID",TEXT($A2872,"0000"),
" {","SamplingFeatureID:  *SamplingFeatureID",TEXT(MATCH(INDEX(RelatedFeatures[First Sampling Feature Code],$A2872),SamplingFeatures[Feature Code],0),"0000"),
", RelationshipTypeCV:  ",CHAR(34),INDEX(RelatedFeatures[Relationship Type],$A2872),CHAR(34),
", RelatedFeatureID: *SamplingFeatureID",TEXT(MATCH(INDEX(RelatedFeatures[Second Sampling Feature Code],$A2872),SamplingFeatures[Feature Code],0),"0000"),
", SpatialOffsetID:  ",IF(INDEX(RelatedFeatures[Offset Number],$A2872)="","",CONCATENATE("*SpatialOffsetID",TEXT(INDEX(RelatedFeatures[Offset Number],$A2872),"0000"))),"}")))</f>
        <v>#REF!</v>
      </c>
      <c r="P2872" t="e">
        <f>IF(INDEX(Methods[Method Type],$A2872)="","",
CONCATENATE("  - &amp;MethodID",TEXT($A2872,"0000"),
" {","MethodTypeCV:  ",CHAR(34),INDEX(Methods[Method Type],$A2872),CHAR(34),
", MethodCode:  ",CHAR(34),INDEX(Methods[Method Code],$A2872),CHAR(34),
", MethodName:  ",CHAR(34),INDEX(Methods[Method Name],$A2872),CHAR(34),
", MethodDescription:  ",CHAR(34),INDEX(Methods[Method Description],$A2872),CHAR(34),
", MethodLink:  ",CHAR(34),INDEX(Methods[Method Link],$A2872),CHAR(34),
", OrganizationID: *OrganizationID",TEXT(MATCH(INDEX(Methods[Organization Name],$A2872),Organizations[Organization Name],0),"0000"),"}"))</f>
        <v>#REF!</v>
      </c>
      <c r="Q2872" t="e">
        <f>IF(INDEX(Variables[Variable Type],$A2872)="","",
CONCATENATE("  - &amp;VariableID",TEXT($A2872,"0000"),
" {","VariableTypeCV:  ",CHAR(34),INDEX(Variables[Variable Type],$A2872),CHAR(34),
", VariableCode:  ",CHAR(34),INDEX(Variables[Variable Code],$A2872),CHAR(34),
", VariableNameCV:  ",CHAR(34),INDEX(Variables[Variable Name],$A2872),CHAR(34),
", VariableDefinition:  ",CHAR(34),INDEX(Variables[Variable Definition],$A2872),CHAR(34),
", SpecciationCV:  ",CHAR(34),INDEX(Variables[Speciation],$A2872),CHAR(34),
", NoDataValue:  ",CHAR(34),INDEX(Variables[No Data Value],$A2872),CHAR(34),"}"))</f>
        <v>#REF!</v>
      </c>
    </row>
    <row r="2873" spans="1:17" x14ac:dyDescent="0.25">
      <c r="A2873">
        <v>2870</v>
      </c>
      <c r="D2873" t="e">
        <f>IF(INDEX(People[First Name],$A2873)="","",
CONCATENATE("  - &amp;PersonID",TEXT($A2873,"0000"),
" {","PersonFirstName:  ",CHAR(34),INDEX(People[First Name],$A2873),CHAR(34),
", PersonMiddleName:  ",CHAR(34),INDEX(People[Middle Name],$A2873),CHAR(34),
", PersonLastName:  ",CHAR(34),INDEX(People[Last Name],$A2873),CHAR(34),"}"))</f>
        <v>#REF!</v>
      </c>
      <c r="E2873" t="e">
        <f>IF(INDEX(Organizations[Organization Type '[CV']],$A2873)="","",
CONCATENATE("  - &amp;OrganizationID",TEXT($A2873,"0000"),
" {","OrganizationTypeCV:  ",CHAR(34),INDEX(Organizations[Organization Type '[CV']],$A2873),CHAR(34),
", OrganizationCode:  ",CHAR(34),INDEX(Organizations[Organization Code],$A2873),CHAR(34),
", OrganizationName:  ",CHAR(34),INDEX(Organizations[Organization Name],$A2873),CHAR(34),
", OrganizationDescription:  ",CHAR(34),INDEX(Organizations[Organization Description],$A2873),CHAR(34),
", OrganizationLink:  ",CHAR(34),INDEX(Organizations[Organization Link],$A2873),CHAR(34),"}"))</f>
        <v>#REF!</v>
      </c>
      <c r="F2873" t="e">
        <f>IF(INDEX(People[First Name],$A2873)="","",
CONCATENATE("  - &amp;AffiliationID",TEXT($A2873,"0000"),
" {PersonID: *PersonID",TEXT($A2873,"0000"),
", OrganizationID: *OrganizationID",TEXT(MATCH(INDEX(People[Organization Name],$A2873),Organizations[Organization Name],0),"0000"),
", IsPrimaryOrganizationContact: , AffiliationStartDate: , AffiliationEndDate: , PrimaryPhone: ",
", PrimaryEmail: ",CHAR(34),INDEX(People[Primary Email],$A2873),CHAR(34),
", PrimaryAddress: ",CHAR(34),INDEX(People[Primary Address],$A2873),CHAR(34),
", PersonLink: }"))</f>
        <v>#REF!</v>
      </c>
      <c r="H2873" t="e">
        <f>IF(COUNTA(CitationInformation)=0,"",IF(INDEX(AuthorList[Author Name],$A2873)="","",
CONCATENATE("  - &amp;AuthorListID",TEXT($A2873,"0000"),
"  {CitationID: *CitationID0001",
", PersonID: *PersonID",TEXT(MATCH(INDEX(AuthorList[Author Name],$A2873),People[Full Name],0),"0000"),
", AuthorOrder: ",INDEX(AuthorList[Author Number],$A2873),"}")))</f>
        <v>#REF!</v>
      </c>
      <c r="K2873" t="e">
        <f>IF(INDEX(SamplingFeatures[Feature Code],$A2873)="","",
CONCATENATE("  - &amp;SamplingFeatureID",TEXT($A2873,"0000"),
" {","SamplingFeatureUUID:  ",CHAR(34),INDEX(SamplingFeatures[Sampling Feature UUID],$A2873),CHAR(34),
", SamplingFeatureTypeCV:  ",CHAR(34),INDEX(SamplingFeatures[Sampling Feature Type],$A2873),CHAR(34),
", SamplingFeatureCode:  ",CHAR(34),INDEX(SamplingFeatures[Feature Code],$A2873),CHAR(34),
", SamplingFeatureName:  ",CHAR(34),INDEX(SamplingFeatures[Feature Name],$A2873),CHAR(34),
", SamplingFeatureDescription:  ",CHAR(34),INDEX(SamplingFeatures[Feature Description],$A2873),CHAR(34),
", SamplingFeatureGeotypeCV:  ",CHAR(34),INDEX(SamplingFeatures[Feature Geo Type],$A2873),CHAR(34),
", FeatureGeometry:  ",CHAR(34),INDEX(SamplingFeatures[Feature Geometry],$A2873),CHAR(34),
", Elevation_m:  ",CHAR(34),INDEX(SamplingFeatures[Elevation_m],$A2873),CHAR(34),
", ElevationDatumCV:  ",CHAR(34),ElevationDatum,CHAR(34),"}"))</f>
        <v>#REF!</v>
      </c>
      <c r="L2873" t="e">
        <f>IF(INDEX(SamplingFeatures[Sampling Feature Type],$A2873)&lt;&gt;"Site","",
CONCATENATE("  - &amp;SiteID",TEXT(SUMPRODUCT(--($L$3:$L2872&lt;&gt;"")),"0000"),
" {","SamplingFeatureID:  *SamplingFeatureID",TEXT($A2873,"0000"),
", SiteTypeCV:  ",CHAR(34),INDEX(Sites[Site Type],$A2873),CHAR(34),
", Latitude:  ",INDEX(Sites[Latitude],$A2873),
", Longitude:  ",INDEX(Sites[Longitude],$A2873),
", SRSName:  ",CHAR(34),LatLonDatum,CHAR(34),"}"))</f>
        <v>#REF!</v>
      </c>
      <c r="M2873" t="e">
        <f>IF(INDEX(SamplingFeatures[Sampling Feature Type],$A2873)&lt;&gt;"Specimen","",
CONCATENATE("  - &amp;SpecimenID",TEXT(SUMPRODUCT(--($M$3:$M2872&lt;&gt;"")),"0000"),
" {","SamplingFeatureID:  *SamplingFeatureID",TEXT($A2873,"0000"),
", SpecimenTypeCV:  ",CHAR(34),INDEX(Specimens[Specimen Type],$A2873),CHAR(34),
", SpecimenMediumCV:  ",INDEX(Specimens[Specimen Medium],$A2873),
", IsFieldSpecimen:  ",CHAR(34),INDEX(Specimens[Is Field Specimen?],$A2873),CHAR(34),"}"))</f>
        <v>#REF!</v>
      </c>
      <c r="N2873" t="e">
        <f>IF(COUNTA(SpatialOffsets[])=0,"", IF(INDEX(SpatialOffsets[Spatial Offset Type],$A2873)="","",
CONCATENATE("  - &amp;SpatialOffsetID",TEXT($A2873,"0000"),
" {","SpatialOffsetTypeCV:  ",CHAR(34),INDEX(SpatialOffsets[Spatial Offset Type],$A2873),CHAR(34),
", Offset1Value:  ",INDEX(SpatialOffsets[Offset 1 Value],$A2873),
", Offset1UnitID:  ",CHAR(34),INDEX(SpatialOffsets[Offset 1 Unit],$A2873),CHAR(34),
", Offset2Value:  ",INDEX(SpatialOffsets[Offset 2 Value],$A2873),
", Offset2UnitID:  ",CHAR(34),INDEX(SpatialOffsets[Offset 2 Unit],$A2873),CHAR(34),
", Offset3Value:  ",INDEX(SpatialOffsets[Offset 3 Value],$A2873),
", Offset3UnitID:  ",CHAR(34),INDEX(SpatialOffsets[Offset 3 Unit],$A2873),CHAR(34),,"}")))</f>
        <v>#REF!</v>
      </c>
      <c r="O2873" t="e">
        <f>IF(COUNTA(RelatedFeatures[])=0,"", IF(INDEX(RelatedFeatures[First Sampling Feature Code],$A2873)="","",
CONCATENATE("  - &amp;RelationID",TEXT($A2873,"0000"),
" {","SamplingFeatureID:  *SamplingFeatureID",TEXT(MATCH(INDEX(RelatedFeatures[First Sampling Feature Code],$A2873),SamplingFeatures[Feature Code],0),"0000"),
", RelationshipTypeCV:  ",CHAR(34),INDEX(RelatedFeatures[Relationship Type],$A2873),CHAR(34),
", RelatedFeatureID: *SamplingFeatureID",TEXT(MATCH(INDEX(RelatedFeatures[Second Sampling Feature Code],$A2873),SamplingFeatures[Feature Code],0),"0000"),
", SpatialOffsetID:  ",IF(INDEX(RelatedFeatures[Offset Number],$A2873)="","",CONCATENATE("*SpatialOffsetID",TEXT(INDEX(RelatedFeatures[Offset Number],$A2873),"0000"))),"}")))</f>
        <v>#REF!</v>
      </c>
      <c r="P2873" t="e">
        <f>IF(INDEX(Methods[Method Type],$A2873)="","",
CONCATENATE("  - &amp;MethodID",TEXT($A2873,"0000"),
" {","MethodTypeCV:  ",CHAR(34),INDEX(Methods[Method Type],$A2873),CHAR(34),
", MethodCode:  ",CHAR(34),INDEX(Methods[Method Code],$A2873),CHAR(34),
", MethodName:  ",CHAR(34),INDEX(Methods[Method Name],$A2873),CHAR(34),
", MethodDescription:  ",CHAR(34),INDEX(Methods[Method Description],$A2873),CHAR(34),
", MethodLink:  ",CHAR(34),INDEX(Methods[Method Link],$A2873),CHAR(34),
", OrganizationID: *OrganizationID",TEXT(MATCH(INDEX(Methods[Organization Name],$A2873),Organizations[Organization Name],0),"0000"),"}"))</f>
        <v>#REF!</v>
      </c>
      <c r="Q2873" t="e">
        <f>IF(INDEX(Variables[Variable Type],$A2873)="","",
CONCATENATE("  - &amp;VariableID",TEXT($A2873,"0000"),
" {","VariableTypeCV:  ",CHAR(34),INDEX(Variables[Variable Type],$A2873),CHAR(34),
", VariableCode:  ",CHAR(34),INDEX(Variables[Variable Code],$A2873),CHAR(34),
", VariableNameCV:  ",CHAR(34),INDEX(Variables[Variable Name],$A2873),CHAR(34),
", VariableDefinition:  ",CHAR(34),INDEX(Variables[Variable Definition],$A2873),CHAR(34),
", SpecciationCV:  ",CHAR(34),INDEX(Variables[Speciation],$A2873),CHAR(34),
", NoDataValue:  ",CHAR(34),INDEX(Variables[No Data Value],$A2873),CHAR(34),"}"))</f>
        <v>#REF!</v>
      </c>
    </row>
    <row r="2874" spans="1:17" x14ac:dyDescent="0.25">
      <c r="A2874">
        <v>2871</v>
      </c>
      <c r="D2874" t="e">
        <f>IF(INDEX(People[First Name],$A2874)="","",
CONCATENATE("  - &amp;PersonID",TEXT($A2874,"0000"),
" {","PersonFirstName:  ",CHAR(34),INDEX(People[First Name],$A2874),CHAR(34),
", PersonMiddleName:  ",CHAR(34),INDEX(People[Middle Name],$A2874),CHAR(34),
", PersonLastName:  ",CHAR(34),INDEX(People[Last Name],$A2874),CHAR(34),"}"))</f>
        <v>#REF!</v>
      </c>
      <c r="E2874" t="e">
        <f>IF(INDEX(Organizations[Organization Type '[CV']],$A2874)="","",
CONCATENATE("  - &amp;OrganizationID",TEXT($A2874,"0000"),
" {","OrganizationTypeCV:  ",CHAR(34),INDEX(Organizations[Organization Type '[CV']],$A2874),CHAR(34),
", OrganizationCode:  ",CHAR(34),INDEX(Organizations[Organization Code],$A2874),CHAR(34),
", OrganizationName:  ",CHAR(34),INDEX(Organizations[Organization Name],$A2874),CHAR(34),
", OrganizationDescription:  ",CHAR(34),INDEX(Organizations[Organization Description],$A2874),CHAR(34),
", OrganizationLink:  ",CHAR(34),INDEX(Organizations[Organization Link],$A2874),CHAR(34),"}"))</f>
        <v>#REF!</v>
      </c>
      <c r="F2874" t="e">
        <f>IF(INDEX(People[First Name],$A2874)="","",
CONCATENATE("  - &amp;AffiliationID",TEXT($A2874,"0000"),
" {PersonID: *PersonID",TEXT($A2874,"0000"),
", OrganizationID: *OrganizationID",TEXT(MATCH(INDEX(People[Organization Name],$A2874),Organizations[Organization Name],0),"0000"),
", IsPrimaryOrganizationContact: , AffiliationStartDate: , AffiliationEndDate: , PrimaryPhone: ",
", PrimaryEmail: ",CHAR(34),INDEX(People[Primary Email],$A2874),CHAR(34),
", PrimaryAddress: ",CHAR(34),INDEX(People[Primary Address],$A2874),CHAR(34),
", PersonLink: }"))</f>
        <v>#REF!</v>
      </c>
      <c r="H2874" t="e">
        <f>IF(COUNTA(CitationInformation)=0,"",IF(INDEX(AuthorList[Author Name],$A2874)="","",
CONCATENATE("  - &amp;AuthorListID",TEXT($A2874,"0000"),
"  {CitationID: *CitationID0001",
", PersonID: *PersonID",TEXT(MATCH(INDEX(AuthorList[Author Name],$A2874),People[Full Name],0),"0000"),
", AuthorOrder: ",INDEX(AuthorList[Author Number],$A2874),"}")))</f>
        <v>#REF!</v>
      </c>
      <c r="K2874" t="e">
        <f>IF(INDEX(SamplingFeatures[Feature Code],$A2874)="","",
CONCATENATE("  - &amp;SamplingFeatureID",TEXT($A2874,"0000"),
" {","SamplingFeatureUUID:  ",CHAR(34),INDEX(SamplingFeatures[Sampling Feature UUID],$A2874),CHAR(34),
", SamplingFeatureTypeCV:  ",CHAR(34),INDEX(SamplingFeatures[Sampling Feature Type],$A2874),CHAR(34),
", SamplingFeatureCode:  ",CHAR(34),INDEX(SamplingFeatures[Feature Code],$A2874),CHAR(34),
", SamplingFeatureName:  ",CHAR(34),INDEX(SamplingFeatures[Feature Name],$A2874),CHAR(34),
", SamplingFeatureDescription:  ",CHAR(34),INDEX(SamplingFeatures[Feature Description],$A2874),CHAR(34),
", SamplingFeatureGeotypeCV:  ",CHAR(34),INDEX(SamplingFeatures[Feature Geo Type],$A2874),CHAR(34),
", FeatureGeometry:  ",CHAR(34),INDEX(SamplingFeatures[Feature Geometry],$A2874),CHAR(34),
", Elevation_m:  ",CHAR(34),INDEX(SamplingFeatures[Elevation_m],$A2874),CHAR(34),
", ElevationDatumCV:  ",CHAR(34),ElevationDatum,CHAR(34),"}"))</f>
        <v>#REF!</v>
      </c>
      <c r="L2874" t="e">
        <f>IF(INDEX(SamplingFeatures[Sampling Feature Type],$A2874)&lt;&gt;"Site","",
CONCATENATE("  - &amp;SiteID",TEXT(SUMPRODUCT(--($L$3:$L2873&lt;&gt;"")),"0000"),
" {","SamplingFeatureID:  *SamplingFeatureID",TEXT($A2874,"0000"),
", SiteTypeCV:  ",CHAR(34),INDEX(Sites[Site Type],$A2874),CHAR(34),
", Latitude:  ",INDEX(Sites[Latitude],$A2874),
", Longitude:  ",INDEX(Sites[Longitude],$A2874),
", SRSName:  ",CHAR(34),LatLonDatum,CHAR(34),"}"))</f>
        <v>#REF!</v>
      </c>
      <c r="M2874" t="e">
        <f>IF(INDEX(SamplingFeatures[Sampling Feature Type],$A2874)&lt;&gt;"Specimen","",
CONCATENATE("  - &amp;SpecimenID",TEXT(SUMPRODUCT(--($M$3:$M2873&lt;&gt;"")),"0000"),
" {","SamplingFeatureID:  *SamplingFeatureID",TEXT($A2874,"0000"),
", SpecimenTypeCV:  ",CHAR(34),INDEX(Specimens[Specimen Type],$A2874),CHAR(34),
", SpecimenMediumCV:  ",INDEX(Specimens[Specimen Medium],$A2874),
", IsFieldSpecimen:  ",CHAR(34),INDEX(Specimens[Is Field Specimen?],$A2874),CHAR(34),"}"))</f>
        <v>#REF!</v>
      </c>
      <c r="N2874" t="e">
        <f>IF(COUNTA(SpatialOffsets[])=0,"", IF(INDEX(SpatialOffsets[Spatial Offset Type],$A2874)="","",
CONCATENATE("  - &amp;SpatialOffsetID",TEXT($A2874,"0000"),
" {","SpatialOffsetTypeCV:  ",CHAR(34),INDEX(SpatialOffsets[Spatial Offset Type],$A2874),CHAR(34),
", Offset1Value:  ",INDEX(SpatialOffsets[Offset 1 Value],$A2874),
", Offset1UnitID:  ",CHAR(34),INDEX(SpatialOffsets[Offset 1 Unit],$A2874),CHAR(34),
", Offset2Value:  ",INDEX(SpatialOffsets[Offset 2 Value],$A2874),
", Offset2UnitID:  ",CHAR(34),INDEX(SpatialOffsets[Offset 2 Unit],$A2874),CHAR(34),
", Offset3Value:  ",INDEX(SpatialOffsets[Offset 3 Value],$A2874),
", Offset3UnitID:  ",CHAR(34),INDEX(SpatialOffsets[Offset 3 Unit],$A2874),CHAR(34),,"}")))</f>
        <v>#REF!</v>
      </c>
      <c r="O2874" t="e">
        <f>IF(COUNTA(RelatedFeatures[])=0,"", IF(INDEX(RelatedFeatures[First Sampling Feature Code],$A2874)="","",
CONCATENATE("  - &amp;RelationID",TEXT($A2874,"0000"),
" {","SamplingFeatureID:  *SamplingFeatureID",TEXT(MATCH(INDEX(RelatedFeatures[First Sampling Feature Code],$A2874),SamplingFeatures[Feature Code],0),"0000"),
", RelationshipTypeCV:  ",CHAR(34),INDEX(RelatedFeatures[Relationship Type],$A2874),CHAR(34),
", RelatedFeatureID: *SamplingFeatureID",TEXT(MATCH(INDEX(RelatedFeatures[Second Sampling Feature Code],$A2874),SamplingFeatures[Feature Code],0),"0000"),
", SpatialOffsetID:  ",IF(INDEX(RelatedFeatures[Offset Number],$A2874)="","",CONCATENATE("*SpatialOffsetID",TEXT(INDEX(RelatedFeatures[Offset Number],$A2874),"0000"))),"}")))</f>
        <v>#REF!</v>
      </c>
      <c r="P2874" t="e">
        <f>IF(INDEX(Methods[Method Type],$A2874)="","",
CONCATENATE("  - &amp;MethodID",TEXT($A2874,"0000"),
" {","MethodTypeCV:  ",CHAR(34),INDEX(Methods[Method Type],$A2874),CHAR(34),
", MethodCode:  ",CHAR(34),INDEX(Methods[Method Code],$A2874),CHAR(34),
", MethodName:  ",CHAR(34),INDEX(Methods[Method Name],$A2874),CHAR(34),
", MethodDescription:  ",CHAR(34),INDEX(Methods[Method Description],$A2874),CHAR(34),
", MethodLink:  ",CHAR(34),INDEX(Methods[Method Link],$A2874),CHAR(34),
", OrganizationID: *OrganizationID",TEXT(MATCH(INDEX(Methods[Organization Name],$A2874),Organizations[Organization Name],0),"0000"),"}"))</f>
        <v>#REF!</v>
      </c>
      <c r="Q2874" t="e">
        <f>IF(INDEX(Variables[Variable Type],$A2874)="","",
CONCATENATE("  - &amp;VariableID",TEXT($A2874,"0000"),
" {","VariableTypeCV:  ",CHAR(34),INDEX(Variables[Variable Type],$A2874),CHAR(34),
", VariableCode:  ",CHAR(34),INDEX(Variables[Variable Code],$A2874),CHAR(34),
", VariableNameCV:  ",CHAR(34),INDEX(Variables[Variable Name],$A2874),CHAR(34),
", VariableDefinition:  ",CHAR(34),INDEX(Variables[Variable Definition],$A2874),CHAR(34),
", SpecciationCV:  ",CHAR(34),INDEX(Variables[Speciation],$A2874),CHAR(34),
", NoDataValue:  ",CHAR(34),INDEX(Variables[No Data Value],$A2874),CHAR(34),"}"))</f>
        <v>#REF!</v>
      </c>
    </row>
    <row r="2875" spans="1:17" x14ac:dyDescent="0.25">
      <c r="A2875">
        <v>2872</v>
      </c>
      <c r="D2875" t="e">
        <f>IF(INDEX(People[First Name],$A2875)="","",
CONCATENATE("  - &amp;PersonID",TEXT($A2875,"0000"),
" {","PersonFirstName:  ",CHAR(34),INDEX(People[First Name],$A2875),CHAR(34),
", PersonMiddleName:  ",CHAR(34),INDEX(People[Middle Name],$A2875),CHAR(34),
", PersonLastName:  ",CHAR(34),INDEX(People[Last Name],$A2875),CHAR(34),"}"))</f>
        <v>#REF!</v>
      </c>
      <c r="E2875" t="e">
        <f>IF(INDEX(Organizations[Organization Type '[CV']],$A2875)="","",
CONCATENATE("  - &amp;OrganizationID",TEXT($A2875,"0000"),
" {","OrganizationTypeCV:  ",CHAR(34),INDEX(Organizations[Organization Type '[CV']],$A2875),CHAR(34),
", OrganizationCode:  ",CHAR(34),INDEX(Organizations[Organization Code],$A2875),CHAR(34),
", OrganizationName:  ",CHAR(34),INDEX(Organizations[Organization Name],$A2875),CHAR(34),
", OrganizationDescription:  ",CHAR(34),INDEX(Organizations[Organization Description],$A2875),CHAR(34),
", OrganizationLink:  ",CHAR(34),INDEX(Organizations[Organization Link],$A2875),CHAR(34),"}"))</f>
        <v>#REF!</v>
      </c>
      <c r="F2875" t="e">
        <f>IF(INDEX(People[First Name],$A2875)="","",
CONCATENATE("  - &amp;AffiliationID",TEXT($A2875,"0000"),
" {PersonID: *PersonID",TEXT($A2875,"0000"),
", OrganizationID: *OrganizationID",TEXT(MATCH(INDEX(People[Organization Name],$A2875),Organizations[Organization Name],0),"0000"),
", IsPrimaryOrganizationContact: , AffiliationStartDate: , AffiliationEndDate: , PrimaryPhone: ",
", PrimaryEmail: ",CHAR(34),INDEX(People[Primary Email],$A2875),CHAR(34),
", PrimaryAddress: ",CHAR(34),INDEX(People[Primary Address],$A2875),CHAR(34),
", PersonLink: }"))</f>
        <v>#REF!</v>
      </c>
      <c r="H2875" t="e">
        <f>IF(COUNTA(CitationInformation)=0,"",IF(INDEX(AuthorList[Author Name],$A2875)="","",
CONCATENATE("  - &amp;AuthorListID",TEXT($A2875,"0000"),
"  {CitationID: *CitationID0001",
", PersonID: *PersonID",TEXT(MATCH(INDEX(AuthorList[Author Name],$A2875),People[Full Name],0),"0000"),
", AuthorOrder: ",INDEX(AuthorList[Author Number],$A2875),"}")))</f>
        <v>#REF!</v>
      </c>
      <c r="K2875" t="e">
        <f>IF(INDEX(SamplingFeatures[Feature Code],$A2875)="","",
CONCATENATE("  - &amp;SamplingFeatureID",TEXT($A2875,"0000"),
" {","SamplingFeatureUUID:  ",CHAR(34),INDEX(SamplingFeatures[Sampling Feature UUID],$A2875),CHAR(34),
", SamplingFeatureTypeCV:  ",CHAR(34),INDEX(SamplingFeatures[Sampling Feature Type],$A2875),CHAR(34),
", SamplingFeatureCode:  ",CHAR(34),INDEX(SamplingFeatures[Feature Code],$A2875),CHAR(34),
", SamplingFeatureName:  ",CHAR(34),INDEX(SamplingFeatures[Feature Name],$A2875),CHAR(34),
", SamplingFeatureDescription:  ",CHAR(34),INDEX(SamplingFeatures[Feature Description],$A2875),CHAR(34),
", SamplingFeatureGeotypeCV:  ",CHAR(34),INDEX(SamplingFeatures[Feature Geo Type],$A2875),CHAR(34),
", FeatureGeometry:  ",CHAR(34),INDEX(SamplingFeatures[Feature Geometry],$A2875),CHAR(34),
", Elevation_m:  ",CHAR(34),INDEX(SamplingFeatures[Elevation_m],$A2875),CHAR(34),
", ElevationDatumCV:  ",CHAR(34),ElevationDatum,CHAR(34),"}"))</f>
        <v>#REF!</v>
      </c>
      <c r="L2875" t="e">
        <f>IF(INDEX(SamplingFeatures[Sampling Feature Type],$A2875)&lt;&gt;"Site","",
CONCATENATE("  - &amp;SiteID",TEXT(SUMPRODUCT(--($L$3:$L2874&lt;&gt;"")),"0000"),
" {","SamplingFeatureID:  *SamplingFeatureID",TEXT($A2875,"0000"),
", SiteTypeCV:  ",CHAR(34),INDEX(Sites[Site Type],$A2875),CHAR(34),
", Latitude:  ",INDEX(Sites[Latitude],$A2875),
", Longitude:  ",INDEX(Sites[Longitude],$A2875),
", SRSName:  ",CHAR(34),LatLonDatum,CHAR(34),"}"))</f>
        <v>#REF!</v>
      </c>
      <c r="M2875" t="e">
        <f>IF(INDEX(SamplingFeatures[Sampling Feature Type],$A2875)&lt;&gt;"Specimen","",
CONCATENATE("  - &amp;SpecimenID",TEXT(SUMPRODUCT(--($M$3:$M2874&lt;&gt;"")),"0000"),
" {","SamplingFeatureID:  *SamplingFeatureID",TEXT($A2875,"0000"),
", SpecimenTypeCV:  ",CHAR(34),INDEX(Specimens[Specimen Type],$A2875),CHAR(34),
", SpecimenMediumCV:  ",INDEX(Specimens[Specimen Medium],$A2875),
", IsFieldSpecimen:  ",CHAR(34),INDEX(Specimens[Is Field Specimen?],$A2875),CHAR(34),"}"))</f>
        <v>#REF!</v>
      </c>
      <c r="N2875" t="e">
        <f>IF(COUNTA(SpatialOffsets[])=0,"", IF(INDEX(SpatialOffsets[Spatial Offset Type],$A2875)="","",
CONCATENATE("  - &amp;SpatialOffsetID",TEXT($A2875,"0000"),
" {","SpatialOffsetTypeCV:  ",CHAR(34),INDEX(SpatialOffsets[Spatial Offset Type],$A2875),CHAR(34),
", Offset1Value:  ",INDEX(SpatialOffsets[Offset 1 Value],$A2875),
", Offset1UnitID:  ",CHAR(34),INDEX(SpatialOffsets[Offset 1 Unit],$A2875),CHAR(34),
", Offset2Value:  ",INDEX(SpatialOffsets[Offset 2 Value],$A2875),
", Offset2UnitID:  ",CHAR(34),INDEX(SpatialOffsets[Offset 2 Unit],$A2875),CHAR(34),
", Offset3Value:  ",INDEX(SpatialOffsets[Offset 3 Value],$A2875),
", Offset3UnitID:  ",CHAR(34),INDEX(SpatialOffsets[Offset 3 Unit],$A2875),CHAR(34),,"}")))</f>
        <v>#REF!</v>
      </c>
      <c r="O2875" t="e">
        <f>IF(COUNTA(RelatedFeatures[])=0,"", IF(INDEX(RelatedFeatures[First Sampling Feature Code],$A2875)="","",
CONCATENATE("  - &amp;RelationID",TEXT($A2875,"0000"),
" {","SamplingFeatureID:  *SamplingFeatureID",TEXT(MATCH(INDEX(RelatedFeatures[First Sampling Feature Code],$A2875),SamplingFeatures[Feature Code],0),"0000"),
", RelationshipTypeCV:  ",CHAR(34),INDEX(RelatedFeatures[Relationship Type],$A2875),CHAR(34),
", RelatedFeatureID: *SamplingFeatureID",TEXT(MATCH(INDEX(RelatedFeatures[Second Sampling Feature Code],$A2875),SamplingFeatures[Feature Code],0),"0000"),
", SpatialOffsetID:  ",IF(INDEX(RelatedFeatures[Offset Number],$A2875)="","",CONCATENATE("*SpatialOffsetID",TEXT(INDEX(RelatedFeatures[Offset Number],$A2875),"0000"))),"}")))</f>
        <v>#REF!</v>
      </c>
      <c r="P2875" t="e">
        <f>IF(INDEX(Methods[Method Type],$A2875)="","",
CONCATENATE("  - &amp;MethodID",TEXT($A2875,"0000"),
" {","MethodTypeCV:  ",CHAR(34),INDEX(Methods[Method Type],$A2875),CHAR(34),
", MethodCode:  ",CHAR(34),INDEX(Methods[Method Code],$A2875),CHAR(34),
", MethodName:  ",CHAR(34),INDEX(Methods[Method Name],$A2875),CHAR(34),
", MethodDescription:  ",CHAR(34),INDEX(Methods[Method Description],$A2875),CHAR(34),
", MethodLink:  ",CHAR(34),INDEX(Methods[Method Link],$A2875),CHAR(34),
", OrganizationID: *OrganizationID",TEXT(MATCH(INDEX(Methods[Organization Name],$A2875),Organizations[Organization Name],0),"0000"),"}"))</f>
        <v>#REF!</v>
      </c>
      <c r="Q2875" t="e">
        <f>IF(INDEX(Variables[Variable Type],$A2875)="","",
CONCATENATE("  - &amp;VariableID",TEXT($A2875,"0000"),
" {","VariableTypeCV:  ",CHAR(34),INDEX(Variables[Variable Type],$A2875),CHAR(34),
", VariableCode:  ",CHAR(34),INDEX(Variables[Variable Code],$A2875),CHAR(34),
", VariableNameCV:  ",CHAR(34),INDEX(Variables[Variable Name],$A2875),CHAR(34),
", VariableDefinition:  ",CHAR(34),INDEX(Variables[Variable Definition],$A2875),CHAR(34),
", SpecciationCV:  ",CHAR(34),INDEX(Variables[Speciation],$A2875),CHAR(34),
", NoDataValue:  ",CHAR(34),INDEX(Variables[No Data Value],$A2875),CHAR(34),"}"))</f>
        <v>#REF!</v>
      </c>
    </row>
    <row r="2876" spans="1:17" x14ac:dyDescent="0.25">
      <c r="A2876">
        <v>2873</v>
      </c>
      <c r="D2876" t="e">
        <f>IF(INDEX(People[First Name],$A2876)="","",
CONCATENATE("  - &amp;PersonID",TEXT($A2876,"0000"),
" {","PersonFirstName:  ",CHAR(34),INDEX(People[First Name],$A2876),CHAR(34),
", PersonMiddleName:  ",CHAR(34),INDEX(People[Middle Name],$A2876),CHAR(34),
", PersonLastName:  ",CHAR(34),INDEX(People[Last Name],$A2876),CHAR(34),"}"))</f>
        <v>#REF!</v>
      </c>
      <c r="E2876" t="e">
        <f>IF(INDEX(Organizations[Organization Type '[CV']],$A2876)="","",
CONCATENATE("  - &amp;OrganizationID",TEXT($A2876,"0000"),
" {","OrganizationTypeCV:  ",CHAR(34),INDEX(Organizations[Organization Type '[CV']],$A2876),CHAR(34),
", OrganizationCode:  ",CHAR(34),INDEX(Organizations[Organization Code],$A2876),CHAR(34),
", OrganizationName:  ",CHAR(34),INDEX(Organizations[Organization Name],$A2876),CHAR(34),
", OrganizationDescription:  ",CHAR(34),INDEX(Organizations[Organization Description],$A2876),CHAR(34),
", OrganizationLink:  ",CHAR(34),INDEX(Organizations[Organization Link],$A2876),CHAR(34),"}"))</f>
        <v>#REF!</v>
      </c>
      <c r="F2876" t="e">
        <f>IF(INDEX(People[First Name],$A2876)="","",
CONCATENATE("  - &amp;AffiliationID",TEXT($A2876,"0000"),
" {PersonID: *PersonID",TEXT($A2876,"0000"),
", OrganizationID: *OrganizationID",TEXT(MATCH(INDEX(People[Organization Name],$A2876),Organizations[Organization Name],0),"0000"),
", IsPrimaryOrganizationContact: , AffiliationStartDate: , AffiliationEndDate: , PrimaryPhone: ",
", PrimaryEmail: ",CHAR(34),INDEX(People[Primary Email],$A2876),CHAR(34),
", PrimaryAddress: ",CHAR(34),INDEX(People[Primary Address],$A2876),CHAR(34),
", PersonLink: }"))</f>
        <v>#REF!</v>
      </c>
      <c r="H2876" t="e">
        <f>IF(COUNTA(CitationInformation)=0,"",IF(INDEX(AuthorList[Author Name],$A2876)="","",
CONCATENATE("  - &amp;AuthorListID",TEXT($A2876,"0000"),
"  {CitationID: *CitationID0001",
", PersonID: *PersonID",TEXT(MATCH(INDEX(AuthorList[Author Name],$A2876),People[Full Name],0),"0000"),
", AuthorOrder: ",INDEX(AuthorList[Author Number],$A2876),"}")))</f>
        <v>#REF!</v>
      </c>
      <c r="K2876" t="e">
        <f>IF(INDEX(SamplingFeatures[Feature Code],$A2876)="","",
CONCATENATE("  - &amp;SamplingFeatureID",TEXT($A2876,"0000"),
" {","SamplingFeatureUUID:  ",CHAR(34),INDEX(SamplingFeatures[Sampling Feature UUID],$A2876),CHAR(34),
", SamplingFeatureTypeCV:  ",CHAR(34),INDEX(SamplingFeatures[Sampling Feature Type],$A2876),CHAR(34),
", SamplingFeatureCode:  ",CHAR(34),INDEX(SamplingFeatures[Feature Code],$A2876),CHAR(34),
", SamplingFeatureName:  ",CHAR(34),INDEX(SamplingFeatures[Feature Name],$A2876),CHAR(34),
", SamplingFeatureDescription:  ",CHAR(34),INDEX(SamplingFeatures[Feature Description],$A2876),CHAR(34),
", SamplingFeatureGeotypeCV:  ",CHAR(34),INDEX(SamplingFeatures[Feature Geo Type],$A2876),CHAR(34),
", FeatureGeometry:  ",CHAR(34),INDEX(SamplingFeatures[Feature Geometry],$A2876),CHAR(34),
", Elevation_m:  ",CHAR(34),INDEX(SamplingFeatures[Elevation_m],$A2876),CHAR(34),
", ElevationDatumCV:  ",CHAR(34),ElevationDatum,CHAR(34),"}"))</f>
        <v>#REF!</v>
      </c>
      <c r="L2876" t="e">
        <f>IF(INDEX(SamplingFeatures[Sampling Feature Type],$A2876)&lt;&gt;"Site","",
CONCATENATE("  - &amp;SiteID",TEXT(SUMPRODUCT(--($L$3:$L2875&lt;&gt;"")),"0000"),
" {","SamplingFeatureID:  *SamplingFeatureID",TEXT($A2876,"0000"),
", SiteTypeCV:  ",CHAR(34),INDEX(Sites[Site Type],$A2876),CHAR(34),
", Latitude:  ",INDEX(Sites[Latitude],$A2876),
", Longitude:  ",INDEX(Sites[Longitude],$A2876),
", SRSName:  ",CHAR(34),LatLonDatum,CHAR(34),"}"))</f>
        <v>#REF!</v>
      </c>
      <c r="M2876" t="e">
        <f>IF(INDEX(SamplingFeatures[Sampling Feature Type],$A2876)&lt;&gt;"Specimen","",
CONCATENATE("  - &amp;SpecimenID",TEXT(SUMPRODUCT(--($M$3:$M2875&lt;&gt;"")),"0000"),
" {","SamplingFeatureID:  *SamplingFeatureID",TEXT($A2876,"0000"),
", SpecimenTypeCV:  ",CHAR(34),INDEX(Specimens[Specimen Type],$A2876),CHAR(34),
", SpecimenMediumCV:  ",INDEX(Specimens[Specimen Medium],$A2876),
", IsFieldSpecimen:  ",CHAR(34),INDEX(Specimens[Is Field Specimen?],$A2876),CHAR(34),"}"))</f>
        <v>#REF!</v>
      </c>
      <c r="N2876" t="e">
        <f>IF(COUNTA(SpatialOffsets[])=0,"", IF(INDEX(SpatialOffsets[Spatial Offset Type],$A2876)="","",
CONCATENATE("  - &amp;SpatialOffsetID",TEXT($A2876,"0000"),
" {","SpatialOffsetTypeCV:  ",CHAR(34),INDEX(SpatialOffsets[Spatial Offset Type],$A2876),CHAR(34),
", Offset1Value:  ",INDEX(SpatialOffsets[Offset 1 Value],$A2876),
", Offset1UnitID:  ",CHAR(34),INDEX(SpatialOffsets[Offset 1 Unit],$A2876),CHAR(34),
", Offset2Value:  ",INDEX(SpatialOffsets[Offset 2 Value],$A2876),
", Offset2UnitID:  ",CHAR(34),INDEX(SpatialOffsets[Offset 2 Unit],$A2876),CHAR(34),
", Offset3Value:  ",INDEX(SpatialOffsets[Offset 3 Value],$A2876),
", Offset3UnitID:  ",CHAR(34),INDEX(SpatialOffsets[Offset 3 Unit],$A2876),CHAR(34),,"}")))</f>
        <v>#REF!</v>
      </c>
      <c r="O2876" t="e">
        <f>IF(COUNTA(RelatedFeatures[])=0,"", IF(INDEX(RelatedFeatures[First Sampling Feature Code],$A2876)="","",
CONCATENATE("  - &amp;RelationID",TEXT($A2876,"0000"),
" {","SamplingFeatureID:  *SamplingFeatureID",TEXT(MATCH(INDEX(RelatedFeatures[First Sampling Feature Code],$A2876),SamplingFeatures[Feature Code],0),"0000"),
", RelationshipTypeCV:  ",CHAR(34),INDEX(RelatedFeatures[Relationship Type],$A2876),CHAR(34),
", RelatedFeatureID: *SamplingFeatureID",TEXT(MATCH(INDEX(RelatedFeatures[Second Sampling Feature Code],$A2876),SamplingFeatures[Feature Code],0),"0000"),
", SpatialOffsetID:  ",IF(INDEX(RelatedFeatures[Offset Number],$A2876)="","",CONCATENATE("*SpatialOffsetID",TEXT(INDEX(RelatedFeatures[Offset Number],$A2876),"0000"))),"}")))</f>
        <v>#REF!</v>
      </c>
      <c r="P2876" t="e">
        <f>IF(INDEX(Methods[Method Type],$A2876)="","",
CONCATENATE("  - &amp;MethodID",TEXT($A2876,"0000"),
" {","MethodTypeCV:  ",CHAR(34),INDEX(Methods[Method Type],$A2876),CHAR(34),
", MethodCode:  ",CHAR(34),INDEX(Methods[Method Code],$A2876),CHAR(34),
", MethodName:  ",CHAR(34),INDEX(Methods[Method Name],$A2876),CHAR(34),
", MethodDescription:  ",CHAR(34),INDEX(Methods[Method Description],$A2876),CHAR(34),
", MethodLink:  ",CHAR(34),INDEX(Methods[Method Link],$A2876),CHAR(34),
", OrganizationID: *OrganizationID",TEXT(MATCH(INDEX(Methods[Organization Name],$A2876),Organizations[Organization Name],0),"0000"),"}"))</f>
        <v>#REF!</v>
      </c>
      <c r="Q2876" t="e">
        <f>IF(INDEX(Variables[Variable Type],$A2876)="","",
CONCATENATE("  - &amp;VariableID",TEXT($A2876,"0000"),
" {","VariableTypeCV:  ",CHAR(34),INDEX(Variables[Variable Type],$A2876),CHAR(34),
", VariableCode:  ",CHAR(34),INDEX(Variables[Variable Code],$A2876),CHAR(34),
", VariableNameCV:  ",CHAR(34),INDEX(Variables[Variable Name],$A2876),CHAR(34),
", VariableDefinition:  ",CHAR(34),INDEX(Variables[Variable Definition],$A2876),CHAR(34),
", SpecciationCV:  ",CHAR(34),INDEX(Variables[Speciation],$A2876),CHAR(34),
", NoDataValue:  ",CHAR(34),INDEX(Variables[No Data Value],$A2876),CHAR(34),"}"))</f>
        <v>#REF!</v>
      </c>
    </row>
    <row r="2877" spans="1:17" x14ac:dyDescent="0.25">
      <c r="A2877">
        <v>2874</v>
      </c>
      <c r="D2877" t="e">
        <f>IF(INDEX(People[First Name],$A2877)="","",
CONCATENATE("  - &amp;PersonID",TEXT($A2877,"0000"),
" {","PersonFirstName:  ",CHAR(34),INDEX(People[First Name],$A2877),CHAR(34),
", PersonMiddleName:  ",CHAR(34),INDEX(People[Middle Name],$A2877),CHAR(34),
", PersonLastName:  ",CHAR(34),INDEX(People[Last Name],$A2877),CHAR(34),"}"))</f>
        <v>#REF!</v>
      </c>
      <c r="E2877" t="e">
        <f>IF(INDEX(Organizations[Organization Type '[CV']],$A2877)="","",
CONCATENATE("  - &amp;OrganizationID",TEXT($A2877,"0000"),
" {","OrganizationTypeCV:  ",CHAR(34),INDEX(Organizations[Organization Type '[CV']],$A2877),CHAR(34),
", OrganizationCode:  ",CHAR(34),INDEX(Organizations[Organization Code],$A2877),CHAR(34),
", OrganizationName:  ",CHAR(34),INDEX(Organizations[Organization Name],$A2877),CHAR(34),
", OrganizationDescription:  ",CHAR(34),INDEX(Organizations[Organization Description],$A2877),CHAR(34),
", OrganizationLink:  ",CHAR(34),INDEX(Organizations[Organization Link],$A2877),CHAR(34),"}"))</f>
        <v>#REF!</v>
      </c>
      <c r="F2877" t="e">
        <f>IF(INDEX(People[First Name],$A2877)="","",
CONCATENATE("  - &amp;AffiliationID",TEXT($A2877,"0000"),
" {PersonID: *PersonID",TEXT($A2877,"0000"),
", OrganizationID: *OrganizationID",TEXT(MATCH(INDEX(People[Organization Name],$A2877),Organizations[Organization Name],0),"0000"),
", IsPrimaryOrganizationContact: , AffiliationStartDate: , AffiliationEndDate: , PrimaryPhone: ",
", PrimaryEmail: ",CHAR(34),INDEX(People[Primary Email],$A2877),CHAR(34),
", PrimaryAddress: ",CHAR(34),INDEX(People[Primary Address],$A2877),CHAR(34),
", PersonLink: }"))</f>
        <v>#REF!</v>
      </c>
      <c r="H2877" t="e">
        <f>IF(COUNTA(CitationInformation)=0,"",IF(INDEX(AuthorList[Author Name],$A2877)="","",
CONCATENATE("  - &amp;AuthorListID",TEXT($A2877,"0000"),
"  {CitationID: *CitationID0001",
", PersonID: *PersonID",TEXT(MATCH(INDEX(AuthorList[Author Name],$A2877),People[Full Name],0),"0000"),
", AuthorOrder: ",INDEX(AuthorList[Author Number],$A2877),"}")))</f>
        <v>#REF!</v>
      </c>
      <c r="K2877" t="e">
        <f>IF(INDEX(SamplingFeatures[Feature Code],$A2877)="","",
CONCATENATE("  - &amp;SamplingFeatureID",TEXT($A2877,"0000"),
" {","SamplingFeatureUUID:  ",CHAR(34),INDEX(SamplingFeatures[Sampling Feature UUID],$A2877),CHAR(34),
", SamplingFeatureTypeCV:  ",CHAR(34),INDEX(SamplingFeatures[Sampling Feature Type],$A2877),CHAR(34),
", SamplingFeatureCode:  ",CHAR(34),INDEX(SamplingFeatures[Feature Code],$A2877),CHAR(34),
", SamplingFeatureName:  ",CHAR(34),INDEX(SamplingFeatures[Feature Name],$A2877),CHAR(34),
", SamplingFeatureDescription:  ",CHAR(34),INDEX(SamplingFeatures[Feature Description],$A2877),CHAR(34),
", SamplingFeatureGeotypeCV:  ",CHAR(34),INDEX(SamplingFeatures[Feature Geo Type],$A2877),CHAR(34),
", FeatureGeometry:  ",CHAR(34),INDEX(SamplingFeatures[Feature Geometry],$A2877),CHAR(34),
", Elevation_m:  ",CHAR(34),INDEX(SamplingFeatures[Elevation_m],$A2877),CHAR(34),
", ElevationDatumCV:  ",CHAR(34),ElevationDatum,CHAR(34),"}"))</f>
        <v>#REF!</v>
      </c>
      <c r="L2877" t="e">
        <f>IF(INDEX(SamplingFeatures[Sampling Feature Type],$A2877)&lt;&gt;"Site","",
CONCATENATE("  - &amp;SiteID",TEXT(SUMPRODUCT(--($L$3:$L2876&lt;&gt;"")),"0000"),
" {","SamplingFeatureID:  *SamplingFeatureID",TEXT($A2877,"0000"),
", SiteTypeCV:  ",CHAR(34),INDEX(Sites[Site Type],$A2877),CHAR(34),
", Latitude:  ",INDEX(Sites[Latitude],$A2877),
", Longitude:  ",INDEX(Sites[Longitude],$A2877),
", SRSName:  ",CHAR(34),LatLonDatum,CHAR(34),"}"))</f>
        <v>#REF!</v>
      </c>
      <c r="M2877" t="e">
        <f>IF(INDEX(SamplingFeatures[Sampling Feature Type],$A2877)&lt;&gt;"Specimen","",
CONCATENATE("  - &amp;SpecimenID",TEXT(SUMPRODUCT(--($M$3:$M2876&lt;&gt;"")),"0000"),
" {","SamplingFeatureID:  *SamplingFeatureID",TEXT($A2877,"0000"),
", SpecimenTypeCV:  ",CHAR(34),INDEX(Specimens[Specimen Type],$A2877),CHAR(34),
", SpecimenMediumCV:  ",INDEX(Specimens[Specimen Medium],$A2877),
", IsFieldSpecimen:  ",CHAR(34),INDEX(Specimens[Is Field Specimen?],$A2877),CHAR(34),"}"))</f>
        <v>#REF!</v>
      </c>
      <c r="N2877" t="e">
        <f>IF(COUNTA(SpatialOffsets[])=0,"", IF(INDEX(SpatialOffsets[Spatial Offset Type],$A2877)="","",
CONCATENATE("  - &amp;SpatialOffsetID",TEXT($A2877,"0000"),
" {","SpatialOffsetTypeCV:  ",CHAR(34),INDEX(SpatialOffsets[Spatial Offset Type],$A2877),CHAR(34),
", Offset1Value:  ",INDEX(SpatialOffsets[Offset 1 Value],$A2877),
", Offset1UnitID:  ",CHAR(34),INDEX(SpatialOffsets[Offset 1 Unit],$A2877),CHAR(34),
", Offset2Value:  ",INDEX(SpatialOffsets[Offset 2 Value],$A2877),
", Offset2UnitID:  ",CHAR(34),INDEX(SpatialOffsets[Offset 2 Unit],$A2877),CHAR(34),
", Offset3Value:  ",INDEX(SpatialOffsets[Offset 3 Value],$A2877),
", Offset3UnitID:  ",CHAR(34),INDEX(SpatialOffsets[Offset 3 Unit],$A2877),CHAR(34),,"}")))</f>
        <v>#REF!</v>
      </c>
      <c r="O2877" t="e">
        <f>IF(COUNTA(RelatedFeatures[])=0,"", IF(INDEX(RelatedFeatures[First Sampling Feature Code],$A2877)="","",
CONCATENATE("  - &amp;RelationID",TEXT($A2877,"0000"),
" {","SamplingFeatureID:  *SamplingFeatureID",TEXT(MATCH(INDEX(RelatedFeatures[First Sampling Feature Code],$A2877),SamplingFeatures[Feature Code],0),"0000"),
", RelationshipTypeCV:  ",CHAR(34),INDEX(RelatedFeatures[Relationship Type],$A2877),CHAR(34),
", RelatedFeatureID: *SamplingFeatureID",TEXT(MATCH(INDEX(RelatedFeatures[Second Sampling Feature Code],$A2877),SamplingFeatures[Feature Code],0),"0000"),
", SpatialOffsetID:  ",IF(INDEX(RelatedFeatures[Offset Number],$A2877)="","",CONCATENATE("*SpatialOffsetID",TEXT(INDEX(RelatedFeatures[Offset Number],$A2877),"0000"))),"}")))</f>
        <v>#REF!</v>
      </c>
      <c r="P2877" t="e">
        <f>IF(INDEX(Methods[Method Type],$A2877)="","",
CONCATENATE("  - &amp;MethodID",TEXT($A2877,"0000"),
" {","MethodTypeCV:  ",CHAR(34),INDEX(Methods[Method Type],$A2877),CHAR(34),
", MethodCode:  ",CHAR(34),INDEX(Methods[Method Code],$A2877),CHAR(34),
", MethodName:  ",CHAR(34),INDEX(Methods[Method Name],$A2877),CHAR(34),
", MethodDescription:  ",CHAR(34),INDEX(Methods[Method Description],$A2877),CHAR(34),
", MethodLink:  ",CHAR(34),INDEX(Methods[Method Link],$A2877),CHAR(34),
", OrganizationID: *OrganizationID",TEXT(MATCH(INDEX(Methods[Organization Name],$A2877),Organizations[Organization Name],0),"0000"),"}"))</f>
        <v>#REF!</v>
      </c>
      <c r="Q2877" t="e">
        <f>IF(INDEX(Variables[Variable Type],$A2877)="","",
CONCATENATE("  - &amp;VariableID",TEXT($A2877,"0000"),
" {","VariableTypeCV:  ",CHAR(34),INDEX(Variables[Variable Type],$A2877),CHAR(34),
", VariableCode:  ",CHAR(34),INDEX(Variables[Variable Code],$A2877),CHAR(34),
", VariableNameCV:  ",CHAR(34),INDEX(Variables[Variable Name],$A2877),CHAR(34),
", VariableDefinition:  ",CHAR(34),INDEX(Variables[Variable Definition],$A2877),CHAR(34),
", SpecciationCV:  ",CHAR(34),INDEX(Variables[Speciation],$A2877),CHAR(34),
", NoDataValue:  ",CHAR(34),INDEX(Variables[No Data Value],$A2877),CHAR(34),"}"))</f>
        <v>#REF!</v>
      </c>
    </row>
    <row r="2878" spans="1:17" x14ac:dyDescent="0.25">
      <c r="A2878">
        <v>2875</v>
      </c>
      <c r="D2878" t="e">
        <f>IF(INDEX(People[First Name],$A2878)="","",
CONCATENATE("  - &amp;PersonID",TEXT($A2878,"0000"),
" {","PersonFirstName:  ",CHAR(34),INDEX(People[First Name],$A2878),CHAR(34),
", PersonMiddleName:  ",CHAR(34),INDEX(People[Middle Name],$A2878),CHAR(34),
", PersonLastName:  ",CHAR(34),INDEX(People[Last Name],$A2878),CHAR(34),"}"))</f>
        <v>#REF!</v>
      </c>
      <c r="E2878" t="e">
        <f>IF(INDEX(Organizations[Organization Type '[CV']],$A2878)="","",
CONCATENATE("  - &amp;OrganizationID",TEXT($A2878,"0000"),
" {","OrganizationTypeCV:  ",CHAR(34),INDEX(Organizations[Organization Type '[CV']],$A2878),CHAR(34),
", OrganizationCode:  ",CHAR(34),INDEX(Organizations[Organization Code],$A2878),CHAR(34),
", OrganizationName:  ",CHAR(34),INDEX(Organizations[Organization Name],$A2878),CHAR(34),
", OrganizationDescription:  ",CHAR(34),INDEX(Organizations[Organization Description],$A2878),CHAR(34),
", OrganizationLink:  ",CHAR(34),INDEX(Organizations[Organization Link],$A2878),CHAR(34),"}"))</f>
        <v>#REF!</v>
      </c>
      <c r="F2878" t="e">
        <f>IF(INDEX(People[First Name],$A2878)="","",
CONCATENATE("  - &amp;AffiliationID",TEXT($A2878,"0000"),
" {PersonID: *PersonID",TEXT($A2878,"0000"),
", OrganizationID: *OrganizationID",TEXT(MATCH(INDEX(People[Organization Name],$A2878),Organizations[Organization Name],0),"0000"),
", IsPrimaryOrganizationContact: , AffiliationStartDate: , AffiliationEndDate: , PrimaryPhone: ",
", PrimaryEmail: ",CHAR(34),INDEX(People[Primary Email],$A2878),CHAR(34),
", PrimaryAddress: ",CHAR(34),INDEX(People[Primary Address],$A2878),CHAR(34),
", PersonLink: }"))</f>
        <v>#REF!</v>
      </c>
      <c r="H2878" t="e">
        <f>IF(COUNTA(CitationInformation)=0,"",IF(INDEX(AuthorList[Author Name],$A2878)="","",
CONCATENATE("  - &amp;AuthorListID",TEXT($A2878,"0000"),
"  {CitationID: *CitationID0001",
", PersonID: *PersonID",TEXT(MATCH(INDEX(AuthorList[Author Name],$A2878),People[Full Name],0),"0000"),
", AuthorOrder: ",INDEX(AuthorList[Author Number],$A2878),"}")))</f>
        <v>#REF!</v>
      </c>
      <c r="K2878" t="e">
        <f>IF(INDEX(SamplingFeatures[Feature Code],$A2878)="","",
CONCATENATE("  - &amp;SamplingFeatureID",TEXT($A2878,"0000"),
" {","SamplingFeatureUUID:  ",CHAR(34),INDEX(SamplingFeatures[Sampling Feature UUID],$A2878),CHAR(34),
", SamplingFeatureTypeCV:  ",CHAR(34),INDEX(SamplingFeatures[Sampling Feature Type],$A2878),CHAR(34),
", SamplingFeatureCode:  ",CHAR(34),INDEX(SamplingFeatures[Feature Code],$A2878),CHAR(34),
", SamplingFeatureName:  ",CHAR(34),INDEX(SamplingFeatures[Feature Name],$A2878),CHAR(34),
", SamplingFeatureDescription:  ",CHAR(34),INDEX(SamplingFeatures[Feature Description],$A2878),CHAR(34),
", SamplingFeatureGeotypeCV:  ",CHAR(34),INDEX(SamplingFeatures[Feature Geo Type],$A2878),CHAR(34),
", FeatureGeometry:  ",CHAR(34),INDEX(SamplingFeatures[Feature Geometry],$A2878),CHAR(34),
", Elevation_m:  ",CHAR(34),INDEX(SamplingFeatures[Elevation_m],$A2878),CHAR(34),
", ElevationDatumCV:  ",CHAR(34),ElevationDatum,CHAR(34),"}"))</f>
        <v>#REF!</v>
      </c>
      <c r="L2878" t="e">
        <f>IF(INDEX(SamplingFeatures[Sampling Feature Type],$A2878)&lt;&gt;"Site","",
CONCATENATE("  - &amp;SiteID",TEXT(SUMPRODUCT(--($L$3:$L2877&lt;&gt;"")),"0000"),
" {","SamplingFeatureID:  *SamplingFeatureID",TEXT($A2878,"0000"),
", SiteTypeCV:  ",CHAR(34),INDEX(Sites[Site Type],$A2878),CHAR(34),
", Latitude:  ",INDEX(Sites[Latitude],$A2878),
", Longitude:  ",INDEX(Sites[Longitude],$A2878),
", SRSName:  ",CHAR(34),LatLonDatum,CHAR(34),"}"))</f>
        <v>#REF!</v>
      </c>
      <c r="M2878" t="e">
        <f>IF(INDEX(SamplingFeatures[Sampling Feature Type],$A2878)&lt;&gt;"Specimen","",
CONCATENATE("  - &amp;SpecimenID",TEXT(SUMPRODUCT(--($M$3:$M2877&lt;&gt;"")),"0000"),
" {","SamplingFeatureID:  *SamplingFeatureID",TEXT($A2878,"0000"),
", SpecimenTypeCV:  ",CHAR(34),INDEX(Specimens[Specimen Type],$A2878),CHAR(34),
", SpecimenMediumCV:  ",INDEX(Specimens[Specimen Medium],$A2878),
", IsFieldSpecimen:  ",CHAR(34),INDEX(Specimens[Is Field Specimen?],$A2878),CHAR(34),"}"))</f>
        <v>#REF!</v>
      </c>
      <c r="N2878" t="e">
        <f>IF(COUNTA(SpatialOffsets[])=0,"", IF(INDEX(SpatialOffsets[Spatial Offset Type],$A2878)="","",
CONCATENATE("  - &amp;SpatialOffsetID",TEXT($A2878,"0000"),
" {","SpatialOffsetTypeCV:  ",CHAR(34),INDEX(SpatialOffsets[Spatial Offset Type],$A2878),CHAR(34),
", Offset1Value:  ",INDEX(SpatialOffsets[Offset 1 Value],$A2878),
", Offset1UnitID:  ",CHAR(34),INDEX(SpatialOffsets[Offset 1 Unit],$A2878),CHAR(34),
", Offset2Value:  ",INDEX(SpatialOffsets[Offset 2 Value],$A2878),
", Offset2UnitID:  ",CHAR(34),INDEX(SpatialOffsets[Offset 2 Unit],$A2878),CHAR(34),
", Offset3Value:  ",INDEX(SpatialOffsets[Offset 3 Value],$A2878),
", Offset3UnitID:  ",CHAR(34),INDEX(SpatialOffsets[Offset 3 Unit],$A2878),CHAR(34),,"}")))</f>
        <v>#REF!</v>
      </c>
      <c r="O2878" t="e">
        <f>IF(COUNTA(RelatedFeatures[])=0,"", IF(INDEX(RelatedFeatures[First Sampling Feature Code],$A2878)="","",
CONCATENATE("  - &amp;RelationID",TEXT($A2878,"0000"),
" {","SamplingFeatureID:  *SamplingFeatureID",TEXT(MATCH(INDEX(RelatedFeatures[First Sampling Feature Code],$A2878),SamplingFeatures[Feature Code],0),"0000"),
", RelationshipTypeCV:  ",CHAR(34),INDEX(RelatedFeatures[Relationship Type],$A2878),CHAR(34),
", RelatedFeatureID: *SamplingFeatureID",TEXT(MATCH(INDEX(RelatedFeatures[Second Sampling Feature Code],$A2878),SamplingFeatures[Feature Code],0),"0000"),
", SpatialOffsetID:  ",IF(INDEX(RelatedFeatures[Offset Number],$A2878)="","",CONCATENATE("*SpatialOffsetID",TEXT(INDEX(RelatedFeatures[Offset Number],$A2878),"0000"))),"}")))</f>
        <v>#REF!</v>
      </c>
      <c r="P2878" t="e">
        <f>IF(INDEX(Methods[Method Type],$A2878)="","",
CONCATENATE("  - &amp;MethodID",TEXT($A2878,"0000"),
" {","MethodTypeCV:  ",CHAR(34),INDEX(Methods[Method Type],$A2878),CHAR(34),
", MethodCode:  ",CHAR(34),INDEX(Methods[Method Code],$A2878),CHAR(34),
", MethodName:  ",CHAR(34),INDEX(Methods[Method Name],$A2878),CHAR(34),
", MethodDescription:  ",CHAR(34),INDEX(Methods[Method Description],$A2878),CHAR(34),
", MethodLink:  ",CHAR(34),INDEX(Methods[Method Link],$A2878),CHAR(34),
", OrganizationID: *OrganizationID",TEXT(MATCH(INDEX(Methods[Organization Name],$A2878),Organizations[Organization Name],0),"0000"),"}"))</f>
        <v>#REF!</v>
      </c>
      <c r="Q2878" t="e">
        <f>IF(INDEX(Variables[Variable Type],$A2878)="","",
CONCATENATE("  - &amp;VariableID",TEXT($A2878,"0000"),
" {","VariableTypeCV:  ",CHAR(34),INDEX(Variables[Variable Type],$A2878),CHAR(34),
", VariableCode:  ",CHAR(34),INDEX(Variables[Variable Code],$A2878),CHAR(34),
", VariableNameCV:  ",CHAR(34),INDEX(Variables[Variable Name],$A2878),CHAR(34),
", VariableDefinition:  ",CHAR(34),INDEX(Variables[Variable Definition],$A2878),CHAR(34),
", SpecciationCV:  ",CHAR(34),INDEX(Variables[Speciation],$A2878),CHAR(34),
", NoDataValue:  ",CHAR(34),INDEX(Variables[No Data Value],$A2878),CHAR(34),"}"))</f>
        <v>#REF!</v>
      </c>
    </row>
    <row r="2879" spans="1:17" x14ac:dyDescent="0.25">
      <c r="A2879">
        <v>2876</v>
      </c>
      <c r="D2879" t="e">
        <f>IF(INDEX(People[First Name],$A2879)="","",
CONCATENATE("  - &amp;PersonID",TEXT($A2879,"0000"),
" {","PersonFirstName:  ",CHAR(34),INDEX(People[First Name],$A2879),CHAR(34),
", PersonMiddleName:  ",CHAR(34),INDEX(People[Middle Name],$A2879),CHAR(34),
", PersonLastName:  ",CHAR(34),INDEX(People[Last Name],$A2879),CHAR(34),"}"))</f>
        <v>#REF!</v>
      </c>
      <c r="E2879" t="e">
        <f>IF(INDEX(Organizations[Organization Type '[CV']],$A2879)="","",
CONCATENATE("  - &amp;OrganizationID",TEXT($A2879,"0000"),
" {","OrganizationTypeCV:  ",CHAR(34),INDEX(Organizations[Organization Type '[CV']],$A2879),CHAR(34),
", OrganizationCode:  ",CHAR(34),INDEX(Organizations[Organization Code],$A2879),CHAR(34),
", OrganizationName:  ",CHAR(34),INDEX(Organizations[Organization Name],$A2879),CHAR(34),
", OrganizationDescription:  ",CHAR(34),INDEX(Organizations[Organization Description],$A2879),CHAR(34),
", OrganizationLink:  ",CHAR(34),INDEX(Organizations[Organization Link],$A2879),CHAR(34),"}"))</f>
        <v>#REF!</v>
      </c>
      <c r="F2879" t="e">
        <f>IF(INDEX(People[First Name],$A2879)="","",
CONCATENATE("  - &amp;AffiliationID",TEXT($A2879,"0000"),
" {PersonID: *PersonID",TEXT($A2879,"0000"),
", OrganizationID: *OrganizationID",TEXT(MATCH(INDEX(People[Organization Name],$A2879),Organizations[Organization Name],0),"0000"),
", IsPrimaryOrganizationContact: , AffiliationStartDate: , AffiliationEndDate: , PrimaryPhone: ",
", PrimaryEmail: ",CHAR(34),INDEX(People[Primary Email],$A2879),CHAR(34),
", PrimaryAddress: ",CHAR(34),INDEX(People[Primary Address],$A2879),CHAR(34),
", PersonLink: }"))</f>
        <v>#REF!</v>
      </c>
      <c r="H2879" t="e">
        <f>IF(COUNTA(CitationInformation)=0,"",IF(INDEX(AuthorList[Author Name],$A2879)="","",
CONCATENATE("  - &amp;AuthorListID",TEXT($A2879,"0000"),
"  {CitationID: *CitationID0001",
", PersonID: *PersonID",TEXT(MATCH(INDEX(AuthorList[Author Name],$A2879),People[Full Name],0),"0000"),
", AuthorOrder: ",INDEX(AuthorList[Author Number],$A2879),"}")))</f>
        <v>#REF!</v>
      </c>
      <c r="K2879" t="e">
        <f>IF(INDEX(SamplingFeatures[Feature Code],$A2879)="","",
CONCATENATE("  - &amp;SamplingFeatureID",TEXT($A2879,"0000"),
" {","SamplingFeatureUUID:  ",CHAR(34),INDEX(SamplingFeatures[Sampling Feature UUID],$A2879),CHAR(34),
", SamplingFeatureTypeCV:  ",CHAR(34),INDEX(SamplingFeatures[Sampling Feature Type],$A2879),CHAR(34),
", SamplingFeatureCode:  ",CHAR(34),INDEX(SamplingFeatures[Feature Code],$A2879),CHAR(34),
", SamplingFeatureName:  ",CHAR(34),INDEX(SamplingFeatures[Feature Name],$A2879),CHAR(34),
", SamplingFeatureDescription:  ",CHAR(34),INDEX(SamplingFeatures[Feature Description],$A2879),CHAR(34),
", SamplingFeatureGeotypeCV:  ",CHAR(34),INDEX(SamplingFeatures[Feature Geo Type],$A2879),CHAR(34),
", FeatureGeometry:  ",CHAR(34),INDEX(SamplingFeatures[Feature Geometry],$A2879),CHAR(34),
", Elevation_m:  ",CHAR(34),INDEX(SamplingFeatures[Elevation_m],$A2879),CHAR(34),
", ElevationDatumCV:  ",CHAR(34),ElevationDatum,CHAR(34),"}"))</f>
        <v>#REF!</v>
      </c>
      <c r="L2879" t="e">
        <f>IF(INDEX(SamplingFeatures[Sampling Feature Type],$A2879)&lt;&gt;"Site","",
CONCATENATE("  - &amp;SiteID",TEXT(SUMPRODUCT(--($L$3:$L2878&lt;&gt;"")),"0000"),
" {","SamplingFeatureID:  *SamplingFeatureID",TEXT($A2879,"0000"),
", SiteTypeCV:  ",CHAR(34),INDEX(Sites[Site Type],$A2879),CHAR(34),
", Latitude:  ",INDEX(Sites[Latitude],$A2879),
", Longitude:  ",INDEX(Sites[Longitude],$A2879),
", SRSName:  ",CHAR(34),LatLonDatum,CHAR(34),"}"))</f>
        <v>#REF!</v>
      </c>
      <c r="M2879" t="e">
        <f>IF(INDEX(SamplingFeatures[Sampling Feature Type],$A2879)&lt;&gt;"Specimen","",
CONCATENATE("  - &amp;SpecimenID",TEXT(SUMPRODUCT(--($M$3:$M2878&lt;&gt;"")),"0000"),
" {","SamplingFeatureID:  *SamplingFeatureID",TEXT($A2879,"0000"),
", SpecimenTypeCV:  ",CHAR(34),INDEX(Specimens[Specimen Type],$A2879),CHAR(34),
", SpecimenMediumCV:  ",INDEX(Specimens[Specimen Medium],$A2879),
", IsFieldSpecimen:  ",CHAR(34),INDEX(Specimens[Is Field Specimen?],$A2879),CHAR(34),"}"))</f>
        <v>#REF!</v>
      </c>
      <c r="N2879" t="e">
        <f>IF(COUNTA(SpatialOffsets[])=0,"", IF(INDEX(SpatialOffsets[Spatial Offset Type],$A2879)="","",
CONCATENATE("  - &amp;SpatialOffsetID",TEXT($A2879,"0000"),
" {","SpatialOffsetTypeCV:  ",CHAR(34),INDEX(SpatialOffsets[Spatial Offset Type],$A2879),CHAR(34),
", Offset1Value:  ",INDEX(SpatialOffsets[Offset 1 Value],$A2879),
", Offset1UnitID:  ",CHAR(34),INDEX(SpatialOffsets[Offset 1 Unit],$A2879),CHAR(34),
", Offset2Value:  ",INDEX(SpatialOffsets[Offset 2 Value],$A2879),
", Offset2UnitID:  ",CHAR(34),INDEX(SpatialOffsets[Offset 2 Unit],$A2879),CHAR(34),
", Offset3Value:  ",INDEX(SpatialOffsets[Offset 3 Value],$A2879),
", Offset3UnitID:  ",CHAR(34),INDEX(SpatialOffsets[Offset 3 Unit],$A2879),CHAR(34),,"}")))</f>
        <v>#REF!</v>
      </c>
      <c r="O2879" t="e">
        <f>IF(COUNTA(RelatedFeatures[])=0,"", IF(INDEX(RelatedFeatures[First Sampling Feature Code],$A2879)="","",
CONCATENATE("  - &amp;RelationID",TEXT($A2879,"0000"),
" {","SamplingFeatureID:  *SamplingFeatureID",TEXT(MATCH(INDEX(RelatedFeatures[First Sampling Feature Code],$A2879),SamplingFeatures[Feature Code],0),"0000"),
", RelationshipTypeCV:  ",CHAR(34),INDEX(RelatedFeatures[Relationship Type],$A2879),CHAR(34),
", RelatedFeatureID: *SamplingFeatureID",TEXT(MATCH(INDEX(RelatedFeatures[Second Sampling Feature Code],$A2879),SamplingFeatures[Feature Code],0),"0000"),
", SpatialOffsetID:  ",IF(INDEX(RelatedFeatures[Offset Number],$A2879)="","",CONCATENATE("*SpatialOffsetID",TEXT(INDEX(RelatedFeatures[Offset Number],$A2879),"0000"))),"}")))</f>
        <v>#REF!</v>
      </c>
      <c r="P2879" t="e">
        <f>IF(INDEX(Methods[Method Type],$A2879)="","",
CONCATENATE("  - &amp;MethodID",TEXT($A2879,"0000"),
" {","MethodTypeCV:  ",CHAR(34),INDEX(Methods[Method Type],$A2879),CHAR(34),
", MethodCode:  ",CHAR(34),INDEX(Methods[Method Code],$A2879),CHAR(34),
", MethodName:  ",CHAR(34),INDEX(Methods[Method Name],$A2879),CHAR(34),
", MethodDescription:  ",CHAR(34),INDEX(Methods[Method Description],$A2879),CHAR(34),
", MethodLink:  ",CHAR(34),INDEX(Methods[Method Link],$A2879),CHAR(34),
", OrganizationID: *OrganizationID",TEXT(MATCH(INDEX(Methods[Organization Name],$A2879),Organizations[Organization Name],0),"0000"),"}"))</f>
        <v>#REF!</v>
      </c>
      <c r="Q2879" t="e">
        <f>IF(INDEX(Variables[Variable Type],$A2879)="","",
CONCATENATE("  - &amp;VariableID",TEXT($A2879,"0000"),
" {","VariableTypeCV:  ",CHAR(34),INDEX(Variables[Variable Type],$A2879),CHAR(34),
", VariableCode:  ",CHAR(34),INDEX(Variables[Variable Code],$A2879),CHAR(34),
", VariableNameCV:  ",CHAR(34),INDEX(Variables[Variable Name],$A2879),CHAR(34),
", VariableDefinition:  ",CHAR(34),INDEX(Variables[Variable Definition],$A2879),CHAR(34),
", SpecciationCV:  ",CHAR(34),INDEX(Variables[Speciation],$A2879),CHAR(34),
", NoDataValue:  ",CHAR(34),INDEX(Variables[No Data Value],$A2879),CHAR(34),"}"))</f>
        <v>#REF!</v>
      </c>
    </row>
    <row r="2880" spans="1:17" x14ac:dyDescent="0.25">
      <c r="A2880">
        <v>2877</v>
      </c>
      <c r="D2880" t="e">
        <f>IF(INDEX(People[First Name],$A2880)="","",
CONCATENATE("  - &amp;PersonID",TEXT($A2880,"0000"),
" {","PersonFirstName:  ",CHAR(34),INDEX(People[First Name],$A2880),CHAR(34),
", PersonMiddleName:  ",CHAR(34),INDEX(People[Middle Name],$A2880),CHAR(34),
", PersonLastName:  ",CHAR(34),INDEX(People[Last Name],$A2880),CHAR(34),"}"))</f>
        <v>#REF!</v>
      </c>
      <c r="E2880" t="e">
        <f>IF(INDEX(Organizations[Organization Type '[CV']],$A2880)="","",
CONCATENATE("  - &amp;OrganizationID",TEXT($A2880,"0000"),
" {","OrganizationTypeCV:  ",CHAR(34),INDEX(Organizations[Organization Type '[CV']],$A2880),CHAR(34),
", OrganizationCode:  ",CHAR(34),INDEX(Organizations[Organization Code],$A2880),CHAR(34),
", OrganizationName:  ",CHAR(34),INDEX(Organizations[Organization Name],$A2880),CHAR(34),
", OrganizationDescription:  ",CHAR(34),INDEX(Organizations[Organization Description],$A2880),CHAR(34),
", OrganizationLink:  ",CHAR(34),INDEX(Organizations[Organization Link],$A2880),CHAR(34),"}"))</f>
        <v>#REF!</v>
      </c>
      <c r="F2880" t="e">
        <f>IF(INDEX(People[First Name],$A2880)="","",
CONCATENATE("  - &amp;AffiliationID",TEXT($A2880,"0000"),
" {PersonID: *PersonID",TEXT($A2880,"0000"),
", OrganizationID: *OrganizationID",TEXT(MATCH(INDEX(People[Organization Name],$A2880),Organizations[Organization Name],0),"0000"),
", IsPrimaryOrganizationContact: , AffiliationStartDate: , AffiliationEndDate: , PrimaryPhone: ",
", PrimaryEmail: ",CHAR(34),INDEX(People[Primary Email],$A2880),CHAR(34),
", PrimaryAddress: ",CHAR(34),INDEX(People[Primary Address],$A2880),CHAR(34),
", PersonLink: }"))</f>
        <v>#REF!</v>
      </c>
      <c r="H2880" t="e">
        <f>IF(COUNTA(CitationInformation)=0,"",IF(INDEX(AuthorList[Author Name],$A2880)="","",
CONCATENATE("  - &amp;AuthorListID",TEXT($A2880,"0000"),
"  {CitationID: *CitationID0001",
", PersonID: *PersonID",TEXT(MATCH(INDEX(AuthorList[Author Name],$A2880),People[Full Name],0),"0000"),
", AuthorOrder: ",INDEX(AuthorList[Author Number],$A2880),"}")))</f>
        <v>#REF!</v>
      </c>
      <c r="K2880" t="e">
        <f>IF(INDEX(SamplingFeatures[Feature Code],$A2880)="","",
CONCATENATE("  - &amp;SamplingFeatureID",TEXT($A2880,"0000"),
" {","SamplingFeatureUUID:  ",CHAR(34),INDEX(SamplingFeatures[Sampling Feature UUID],$A2880),CHAR(34),
", SamplingFeatureTypeCV:  ",CHAR(34),INDEX(SamplingFeatures[Sampling Feature Type],$A2880),CHAR(34),
", SamplingFeatureCode:  ",CHAR(34),INDEX(SamplingFeatures[Feature Code],$A2880),CHAR(34),
", SamplingFeatureName:  ",CHAR(34),INDEX(SamplingFeatures[Feature Name],$A2880),CHAR(34),
", SamplingFeatureDescription:  ",CHAR(34),INDEX(SamplingFeatures[Feature Description],$A2880),CHAR(34),
", SamplingFeatureGeotypeCV:  ",CHAR(34),INDEX(SamplingFeatures[Feature Geo Type],$A2880),CHAR(34),
", FeatureGeometry:  ",CHAR(34),INDEX(SamplingFeatures[Feature Geometry],$A2880),CHAR(34),
", Elevation_m:  ",CHAR(34),INDEX(SamplingFeatures[Elevation_m],$A2880),CHAR(34),
", ElevationDatumCV:  ",CHAR(34),ElevationDatum,CHAR(34),"}"))</f>
        <v>#REF!</v>
      </c>
      <c r="L2880" t="e">
        <f>IF(INDEX(SamplingFeatures[Sampling Feature Type],$A2880)&lt;&gt;"Site","",
CONCATENATE("  - &amp;SiteID",TEXT(SUMPRODUCT(--($L$3:$L2879&lt;&gt;"")),"0000"),
" {","SamplingFeatureID:  *SamplingFeatureID",TEXT($A2880,"0000"),
", SiteTypeCV:  ",CHAR(34),INDEX(Sites[Site Type],$A2880),CHAR(34),
", Latitude:  ",INDEX(Sites[Latitude],$A2880),
", Longitude:  ",INDEX(Sites[Longitude],$A2880),
", SRSName:  ",CHAR(34),LatLonDatum,CHAR(34),"}"))</f>
        <v>#REF!</v>
      </c>
      <c r="M2880" t="e">
        <f>IF(INDEX(SamplingFeatures[Sampling Feature Type],$A2880)&lt;&gt;"Specimen","",
CONCATENATE("  - &amp;SpecimenID",TEXT(SUMPRODUCT(--($M$3:$M2879&lt;&gt;"")),"0000"),
" {","SamplingFeatureID:  *SamplingFeatureID",TEXT($A2880,"0000"),
", SpecimenTypeCV:  ",CHAR(34),INDEX(Specimens[Specimen Type],$A2880),CHAR(34),
", SpecimenMediumCV:  ",INDEX(Specimens[Specimen Medium],$A2880),
", IsFieldSpecimen:  ",CHAR(34),INDEX(Specimens[Is Field Specimen?],$A2880),CHAR(34),"}"))</f>
        <v>#REF!</v>
      </c>
      <c r="N2880" t="e">
        <f>IF(COUNTA(SpatialOffsets[])=0,"", IF(INDEX(SpatialOffsets[Spatial Offset Type],$A2880)="","",
CONCATENATE("  - &amp;SpatialOffsetID",TEXT($A2880,"0000"),
" {","SpatialOffsetTypeCV:  ",CHAR(34),INDEX(SpatialOffsets[Spatial Offset Type],$A2880),CHAR(34),
", Offset1Value:  ",INDEX(SpatialOffsets[Offset 1 Value],$A2880),
", Offset1UnitID:  ",CHAR(34),INDEX(SpatialOffsets[Offset 1 Unit],$A2880),CHAR(34),
", Offset2Value:  ",INDEX(SpatialOffsets[Offset 2 Value],$A2880),
", Offset2UnitID:  ",CHAR(34),INDEX(SpatialOffsets[Offset 2 Unit],$A2880),CHAR(34),
", Offset3Value:  ",INDEX(SpatialOffsets[Offset 3 Value],$A2880),
", Offset3UnitID:  ",CHAR(34),INDEX(SpatialOffsets[Offset 3 Unit],$A2880),CHAR(34),,"}")))</f>
        <v>#REF!</v>
      </c>
      <c r="O2880" t="e">
        <f>IF(COUNTA(RelatedFeatures[])=0,"", IF(INDEX(RelatedFeatures[First Sampling Feature Code],$A2880)="","",
CONCATENATE("  - &amp;RelationID",TEXT($A2880,"0000"),
" {","SamplingFeatureID:  *SamplingFeatureID",TEXT(MATCH(INDEX(RelatedFeatures[First Sampling Feature Code],$A2880),SamplingFeatures[Feature Code],0),"0000"),
", RelationshipTypeCV:  ",CHAR(34),INDEX(RelatedFeatures[Relationship Type],$A2880),CHAR(34),
", RelatedFeatureID: *SamplingFeatureID",TEXT(MATCH(INDEX(RelatedFeatures[Second Sampling Feature Code],$A2880),SamplingFeatures[Feature Code],0),"0000"),
", SpatialOffsetID:  ",IF(INDEX(RelatedFeatures[Offset Number],$A2880)="","",CONCATENATE("*SpatialOffsetID",TEXT(INDEX(RelatedFeatures[Offset Number],$A2880),"0000"))),"}")))</f>
        <v>#REF!</v>
      </c>
      <c r="P2880" t="e">
        <f>IF(INDEX(Methods[Method Type],$A2880)="","",
CONCATENATE("  - &amp;MethodID",TEXT($A2880,"0000"),
" {","MethodTypeCV:  ",CHAR(34),INDEX(Methods[Method Type],$A2880),CHAR(34),
", MethodCode:  ",CHAR(34),INDEX(Methods[Method Code],$A2880),CHAR(34),
", MethodName:  ",CHAR(34),INDEX(Methods[Method Name],$A2880),CHAR(34),
", MethodDescription:  ",CHAR(34),INDEX(Methods[Method Description],$A2880),CHAR(34),
", MethodLink:  ",CHAR(34),INDEX(Methods[Method Link],$A2880),CHAR(34),
", OrganizationID: *OrganizationID",TEXT(MATCH(INDEX(Methods[Organization Name],$A2880),Organizations[Organization Name],0),"0000"),"}"))</f>
        <v>#REF!</v>
      </c>
      <c r="Q2880" t="e">
        <f>IF(INDEX(Variables[Variable Type],$A2880)="","",
CONCATENATE("  - &amp;VariableID",TEXT($A2880,"0000"),
" {","VariableTypeCV:  ",CHAR(34),INDEX(Variables[Variable Type],$A2880),CHAR(34),
", VariableCode:  ",CHAR(34),INDEX(Variables[Variable Code],$A2880),CHAR(34),
", VariableNameCV:  ",CHAR(34),INDEX(Variables[Variable Name],$A2880),CHAR(34),
", VariableDefinition:  ",CHAR(34),INDEX(Variables[Variable Definition],$A2880),CHAR(34),
", SpecciationCV:  ",CHAR(34),INDEX(Variables[Speciation],$A2880),CHAR(34),
", NoDataValue:  ",CHAR(34),INDEX(Variables[No Data Value],$A2880),CHAR(34),"}"))</f>
        <v>#REF!</v>
      </c>
    </row>
    <row r="2881" spans="1:17" x14ac:dyDescent="0.25">
      <c r="A2881">
        <v>2878</v>
      </c>
      <c r="D2881" t="e">
        <f>IF(INDEX(People[First Name],$A2881)="","",
CONCATENATE("  - &amp;PersonID",TEXT($A2881,"0000"),
" {","PersonFirstName:  ",CHAR(34),INDEX(People[First Name],$A2881),CHAR(34),
", PersonMiddleName:  ",CHAR(34),INDEX(People[Middle Name],$A2881),CHAR(34),
", PersonLastName:  ",CHAR(34),INDEX(People[Last Name],$A2881),CHAR(34),"}"))</f>
        <v>#REF!</v>
      </c>
      <c r="E2881" t="e">
        <f>IF(INDEX(Organizations[Organization Type '[CV']],$A2881)="","",
CONCATENATE("  - &amp;OrganizationID",TEXT($A2881,"0000"),
" {","OrganizationTypeCV:  ",CHAR(34),INDEX(Organizations[Organization Type '[CV']],$A2881),CHAR(34),
", OrganizationCode:  ",CHAR(34),INDEX(Organizations[Organization Code],$A2881),CHAR(34),
", OrganizationName:  ",CHAR(34),INDEX(Organizations[Organization Name],$A2881),CHAR(34),
", OrganizationDescription:  ",CHAR(34),INDEX(Organizations[Organization Description],$A2881),CHAR(34),
", OrganizationLink:  ",CHAR(34),INDEX(Organizations[Organization Link],$A2881),CHAR(34),"}"))</f>
        <v>#REF!</v>
      </c>
      <c r="F2881" t="e">
        <f>IF(INDEX(People[First Name],$A2881)="","",
CONCATENATE("  - &amp;AffiliationID",TEXT($A2881,"0000"),
" {PersonID: *PersonID",TEXT($A2881,"0000"),
", OrganizationID: *OrganizationID",TEXT(MATCH(INDEX(People[Organization Name],$A2881),Organizations[Organization Name],0),"0000"),
", IsPrimaryOrganizationContact: , AffiliationStartDate: , AffiliationEndDate: , PrimaryPhone: ",
", PrimaryEmail: ",CHAR(34),INDEX(People[Primary Email],$A2881),CHAR(34),
", PrimaryAddress: ",CHAR(34),INDEX(People[Primary Address],$A2881),CHAR(34),
", PersonLink: }"))</f>
        <v>#REF!</v>
      </c>
      <c r="H2881" t="e">
        <f>IF(COUNTA(CitationInformation)=0,"",IF(INDEX(AuthorList[Author Name],$A2881)="","",
CONCATENATE("  - &amp;AuthorListID",TEXT($A2881,"0000"),
"  {CitationID: *CitationID0001",
", PersonID: *PersonID",TEXT(MATCH(INDEX(AuthorList[Author Name],$A2881),People[Full Name],0),"0000"),
", AuthorOrder: ",INDEX(AuthorList[Author Number],$A2881),"}")))</f>
        <v>#REF!</v>
      </c>
      <c r="K2881" t="e">
        <f>IF(INDEX(SamplingFeatures[Feature Code],$A2881)="","",
CONCATENATE("  - &amp;SamplingFeatureID",TEXT($A2881,"0000"),
" {","SamplingFeatureUUID:  ",CHAR(34),INDEX(SamplingFeatures[Sampling Feature UUID],$A2881),CHAR(34),
", SamplingFeatureTypeCV:  ",CHAR(34),INDEX(SamplingFeatures[Sampling Feature Type],$A2881),CHAR(34),
", SamplingFeatureCode:  ",CHAR(34),INDEX(SamplingFeatures[Feature Code],$A2881),CHAR(34),
", SamplingFeatureName:  ",CHAR(34),INDEX(SamplingFeatures[Feature Name],$A2881),CHAR(34),
", SamplingFeatureDescription:  ",CHAR(34),INDEX(SamplingFeatures[Feature Description],$A2881),CHAR(34),
", SamplingFeatureGeotypeCV:  ",CHAR(34),INDEX(SamplingFeatures[Feature Geo Type],$A2881),CHAR(34),
", FeatureGeometry:  ",CHAR(34),INDEX(SamplingFeatures[Feature Geometry],$A2881),CHAR(34),
", Elevation_m:  ",CHAR(34),INDEX(SamplingFeatures[Elevation_m],$A2881),CHAR(34),
", ElevationDatumCV:  ",CHAR(34),ElevationDatum,CHAR(34),"}"))</f>
        <v>#REF!</v>
      </c>
      <c r="L2881" t="e">
        <f>IF(INDEX(SamplingFeatures[Sampling Feature Type],$A2881)&lt;&gt;"Site","",
CONCATENATE("  - &amp;SiteID",TEXT(SUMPRODUCT(--($L$3:$L2880&lt;&gt;"")),"0000"),
" {","SamplingFeatureID:  *SamplingFeatureID",TEXT($A2881,"0000"),
", SiteTypeCV:  ",CHAR(34),INDEX(Sites[Site Type],$A2881),CHAR(34),
", Latitude:  ",INDEX(Sites[Latitude],$A2881),
", Longitude:  ",INDEX(Sites[Longitude],$A2881),
", SRSName:  ",CHAR(34),LatLonDatum,CHAR(34),"}"))</f>
        <v>#REF!</v>
      </c>
      <c r="M2881" t="e">
        <f>IF(INDEX(SamplingFeatures[Sampling Feature Type],$A2881)&lt;&gt;"Specimen","",
CONCATENATE("  - &amp;SpecimenID",TEXT(SUMPRODUCT(--($M$3:$M2880&lt;&gt;"")),"0000"),
" {","SamplingFeatureID:  *SamplingFeatureID",TEXT($A2881,"0000"),
", SpecimenTypeCV:  ",CHAR(34),INDEX(Specimens[Specimen Type],$A2881),CHAR(34),
", SpecimenMediumCV:  ",INDEX(Specimens[Specimen Medium],$A2881),
", IsFieldSpecimen:  ",CHAR(34),INDEX(Specimens[Is Field Specimen?],$A2881),CHAR(34),"}"))</f>
        <v>#REF!</v>
      </c>
      <c r="N2881" t="e">
        <f>IF(COUNTA(SpatialOffsets[])=0,"", IF(INDEX(SpatialOffsets[Spatial Offset Type],$A2881)="","",
CONCATENATE("  - &amp;SpatialOffsetID",TEXT($A2881,"0000"),
" {","SpatialOffsetTypeCV:  ",CHAR(34),INDEX(SpatialOffsets[Spatial Offset Type],$A2881),CHAR(34),
", Offset1Value:  ",INDEX(SpatialOffsets[Offset 1 Value],$A2881),
", Offset1UnitID:  ",CHAR(34),INDEX(SpatialOffsets[Offset 1 Unit],$A2881),CHAR(34),
", Offset2Value:  ",INDEX(SpatialOffsets[Offset 2 Value],$A2881),
", Offset2UnitID:  ",CHAR(34),INDEX(SpatialOffsets[Offset 2 Unit],$A2881),CHAR(34),
", Offset3Value:  ",INDEX(SpatialOffsets[Offset 3 Value],$A2881),
", Offset3UnitID:  ",CHAR(34),INDEX(SpatialOffsets[Offset 3 Unit],$A2881),CHAR(34),,"}")))</f>
        <v>#REF!</v>
      </c>
      <c r="O2881" t="e">
        <f>IF(COUNTA(RelatedFeatures[])=0,"", IF(INDEX(RelatedFeatures[First Sampling Feature Code],$A2881)="","",
CONCATENATE("  - &amp;RelationID",TEXT($A2881,"0000"),
" {","SamplingFeatureID:  *SamplingFeatureID",TEXT(MATCH(INDEX(RelatedFeatures[First Sampling Feature Code],$A2881),SamplingFeatures[Feature Code],0),"0000"),
", RelationshipTypeCV:  ",CHAR(34),INDEX(RelatedFeatures[Relationship Type],$A2881),CHAR(34),
", RelatedFeatureID: *SamplingFeatureID",TEXT(MATCH(INDEX(RelatedFeatures[Second Sampling Feature Code],$A2881),SamplingFeatures[Feature Code],0),"0000"),
", SpatialOffsetID:  ",IF(INDEX(RelatedFeatures[Offset Number],$A2881)="","",CONCATENATE("*SpatialOffsetID",TEXT(INDEX(RelatedFeatures[Offset Number],$A2881),"0000"))),"}")))</f>
        <v>#REF!</v>
      </c>
      <c r="P2881" t="e">
        <f>IF(INDEX(Methods[Method Type],$A2881)="","",
CONCATENATE("  - &amp;MethodID",TEXT($A2881,"0000"),
" {","MethodTypeCV:  ",CHAR(34),INDEX(Methods[Method Type],$A2881),CHAR(34),
", MethodCode:  ",CHAR(34),INDEX(Methods[Method Code],$A2881),CHAR(34),
", MethodName:  ",CHAR(34),INDEX(Methods[Method Name],$A2881),CHAR(34),
", MethodDescription:  ",CHAR(34),INDEX(Methods[Method Description],$A2881),CHAR(34),
", MethodLink:  ",CHAR(34),INDEX(Methods[Method Link],$A2881),CHAR(34),
", OrganizationID: *OrganizationID",TEXT(MATCH(INDEX(Methods[Organization Name],$A2881),Organizations[Organization Name],0),"0000"),"}"))</f>
        <v>#REF!</v>
      </c>
      <c r="Q2881" t="e">
        <f>IF(INDEX(Variables[Variable Type],$A2881)="","",
CONCATENATE("  - &amp;VariableID",TEXT($A2881,"0000"),
" {","VariableTypeCV:  ",CHAR(34),INDEX(Variables[Variable Type],$A2881),CHAR(34),
", VariableCode:  ",CHAR(34),INDEX(Variables[Variable Code],$A2881),CHAR(34),
", VariableNameCV:  ",CHAR(34),INDEX(Variables[Variable Name],$A2881),CHAR(34),
", VariableDefinition:  ",CHAR(34),INDEX(Variables[Variable Definition],$A2881),CHAR(34),
", SpecciationCV:  ",CHAR(34),INDEX(Variables[Speciation],$A2881),CHAR(34),
", NoDataValue:  ",CHAR(34),INDEX(Variables[No Data Value],$A2881),CHAR(34),"}"))</f>
        <v>#REF!</v>
      </c>
    </row>
    <row r="2882" spans="1:17" x14ac:dyDescent="0.25">
      <c r="A2882">
        <v>2879</v>
      </c>
      <c r="D2882" t="e">
        <f>IF(INDEX(People[First Name],$A2882)="","",
CONCATENATE("  - &amp;PersonID",TEXT($A2882,"0000"),
" {","PersonFirstName:  ",CHAR(34),INDEX(People[First Name],$A2882),CHAR(34),
", PersonMiddleName:  ",CHAR(34),INDEX(People[Middle Name],$A2882),CHAR(34),
", PersonLastName:  ",CHAR(34),INDEX(People[Last Name],$A2882),CHAR(34),"}"))</f>
        <v>#REF!</v>
      </c>
      <c r="E2882" t="e">
        <f>IF(INDEX(Organizations[Organization Type '[CV']],$A2882)="","",
CONCATENATE("  - &amp;OrganizationID",TEXT($A2882,"0000"),
" {","OrganizationTypeCV:  ",CHAR(34),INDEX(Organizations[Organization Type '[CV']],$A2882),CHAR(34),
", OrganizationCode:  ",CHAR(34),INDEX(Organizations[Organization Code],$A2882),CHAR(34),
", OrganizationName:  ",CHAR(34),INDEX(Organizations[Organization Name],$A2882),CHAR(34),
", OrganizationDescription:  ",CHAR(34),INDEX(Organizations[Organization Description],$A2882),CHAR(34),
", OrganizationLink:  ",CHAR(34),INDEX(Organizations[Organization Link],$A2882),CHAR(34),"}"))</f>
        <v>#REF!</v>
      </c>
      <c r="F2882" t="e">
        <f>IF(INDEX(People[First Name],$A2882)="","",
CONCATENATE("  - &amp;AffiliationID",TEXT($A2882,"0000"),
" {PersonID: *PersonID",TEXT($A2882,"0000"),
", OrganizationID: *OrganizationID",TEXT(MATCH(INDEX(People[Organization Name],$A2882),Organizations[Organization Name],0),"0000"),
", IsPrimaryOrganizationContact: , AffiliationStartDate: , AffiliationEndDate: , PrimaryPhone: ",
", PrimaryEmail: ",CHAR(34),INDEX(People[Primary Email],$A2882),CHAR(34),
", PrimaryAddress: ",CHAR(34),INDEX(People[Primary Address],$A2882),CHAR(34),
", PersonLink: }"))</f>
        <v>#REF!</v>
      </c>
      <c r="H2882" t="e">
        <f>IF(COUNTA(CitationInformation)=0,"",IF(INDEX(AuthorList[Author Name],$A2882)="","",
CONCATENATE("  - &amp;AuthorListID",TEXT($A2882,"0000"),
"  {CitationID: *CitationID0001",
", PersonID: *PersonID",TEXT(MATCH(INDEX(AuthorList[Author Name],$A2882),People[Full Name],0),"0000"),
", AuthorOrder: ",INDEX(AuthorList[Author Number],$A2882),"}")))</f>
        <v>#REF!</v>
      </c>
      <c r="K2882" t="e">
        <f>IF(INDEX(SamplingFeatures[Feature Code],$A2882)="","",
CONCATENATE("  - &amp;SamplingFeatureID",TEXT($A2882,"0000"),
" {","SamplingFeatureUUID:  ",CHAR(34),INDEX(SamplingFeatures[Sampling Feature UUID],$A2882),CHAR(34),
", SamplingFeatureTypeCV:  ",CHAR(34),INDEX(SamplingFeatures[Sampling Feature Type],$A2882),CHAR(34),
", SamplingFeatureCode:  ",CHAR(34),INDEX(SamplingFeatures[Feature Code],$A2882),CHAR(34),
", SamplingFeatureName:  ",CHAR(34),INDEX(SamplingFeatures[Feature Name],$A2882),CHAR(34),
", SamplingFeatureDescription:  ",CHAR(34),INDEX(SamplingFeatures[Feature Description],$A2882),CHAR(34),
", SamplingFeatureGeotypeCV:  ",CHAR(34),INDEX(SamplingFeatures[Feature Geo Type],$A2882),CHAR(34),
", FeatureGeometry:  ",CHAR(34),INDEX(SamplingFeatures[Feature Geometry],$A2882),CHAR(34),
", Elevation_m:  ",CHAR(34),INDEX(SamplingFeatures[Elevation_m],$A2882),CHAR(34),
", ElevationDatumCV:  ",CHAR(34),ElevationDatum,CHAR(34),"}"))</f>
        <v>#REF!</v>
      </c>
      <c r="L2882" t="e">
        <f>IF(INDEX(SamplingFeatures[Sampling Feature Type],$A2882)&lt;&gt;"Site","",
CONCATENATE("  - &amp;SiteID",TEXT(SUMPRODUCT(--($L$3:$L2881&lt;&gt;"")),"0000"),
" {","SamplingFeatureID:  *SamplingFeatureID",TEXT($A2882,"0000"),
", SiteTypeCV:  ",CHAR(34),INDEX(Sites[Site Type],$A2882),CHAR(34),
", Latitude:  ",INDEX(Sites[Latitude],$A2882),
", Longitude:  ",INDEX(Sites[Longitude],$A2882),
", SRSName:  ",CHAR(34),LatLonDatum,CHAR(34),"}"))</f>
        <v>#REF!</v>
      </c>
      <c r="M2882" t="e">
        <f>IF(INDEX(SamplingFeatures[Sampling Feature Type],$A2882)&lt;&gt;"Specimen","",
CONCATENATE("  - &amp;SpecimenID",TEXT(SUMPRODUCT(--($M$3:$M2881&lt;&gt;"")),"0000"),
" {","SamplingFeatureID:  *SamplingFeatureID",TEXT($A2882,"0000"),
", SpecimenTypeCV:  ",CHAR(34),INDEX(Specimens[Specimen Type],$A2882),CHAR(34),
", SpecimenMediumCV:  ",INDEX(Specimens[Specimen Medium],$A2882),
", IsFieldSpecimen:  ",CHAR(34),INDEX(Specimens[Is Field Specimen?],$A2882),CHAR(34),"}"))</f>
        <v>#REF!</v>
      </c>
      <c r="N2882" t="e">
        <f>IF(COUNTA(SpatialOffsets[])=0,"", IF(INDEX(SpatialOffsets[Spatial Offset Type],$A2882)="","",
CONCATENATE("  - &amp;SpatialOffsetID",TEXT($A2882,"0000"),
" {","SpatialOffsetTypeCV:  ",CHAR(34),INDEX(SpatialOffsets[Spatial Offset Type],$A2882),CHAR(34),
", Offset1Value:  ",INDEX(SpatialOffsets[Offset 1 Value],$A2882),
", Offset1UnitID:  ",CHAR(34),INDEX(SpatialOffsets[Offset 1 Unit],$A2882),CHAR(34),
", Offset2Value:  ",INDEX(SpatialOffsets[Offset 2 Value],$A2882),
", Offset2UnitID:  ",CHAR(34),INDEX(SpatialOffsets[Offset 2 Unit],$A2882),CHAR(34),
", Offset3Value:  ",INDEX(SpatialOffsets[Offset 3 Value],$A2882),
", Offset3UnitID:  ",CHAR(34),INDEX(SpatialOffsets[Offset 3 Unit],$A2882),CHAR(34),,"}")))</f>
        <v>#REF!</v>
      </c>
      <c r="O2882" t="e">
        <f>IF(COUNTA(RelatedFeatures[])=0,"", IF(INDEX(RelatedFeatures[First Sampling Feature Code],$A2882)="","",
CONCATENATE("  - &amp;RelationID",TEXT($A2882,"0000"),
" {","SamplingFeatureID:  *SamplingFeatureID",TEXT(MATCH(INDEX(RelatedFeatures[First Sampling Feature Code],$A2882),SamplingFeatures[Feature Code],0),"0000"),
", RelationshipTypeCV:  ",CHAR(34),INDEX(RelatedFeatures[Relationship Type],$A2882),CHAR(34),
", RelatedFeatureID: *SamplingFeatureID",TEXT(MATCH(INDEX(RelatedFeatures[Second Sampling Feature Code],$A2882),SamplingFeatures[Feature Code],0),"0000"),
", SpatialOffsetID:  ",IF(INDEX(RelatedFeatures[Offset Number],$A2882)="","",CONCATENATE("*SpatialOffsetID",TEXT(INDEX(RelatedFeatures[Offset Number],$A2882),"0000"))),"}")))</f>
        <v>#REF!</v>
      </c>
      <c r="P2882" t="e">
        <f>IF(INDEX(Methods[Method Type],$A2882)="","",
CONCATENATE("  - &amp;MethodID",TEXT($A2882,"0000"),
" {","MethodTypeCV:  ",CHAR(34),INDEX(Methods[Method Type],$A2882),CHAR(34),
", MethodCode:  ",CHAR(34),INDEX(Methods[Method Code],$A2882),CHAR(34),
", MethodName:  ",CHAR(34),INDEX(Methods[Method Name],$A2882),CHAR(34),
", MethodDescription:  ",CHAR(34),INDEX(Methods[Method Description],$A2882),CHAR(34),
", MethodLink:  ",CHAR(34),INDEX(Methods[Method Link],$A2882),CHAR(34),
", OrganizationID: *OrganizationID",TEXT(MATCH(INDEX(Methods[Organization Name],$A2882),Organizations[Organization Name],0),"0000"),"}"))</f>
        <v>#REF!</v>
      </c>
      <c r="Q2882" t="e">
        <f>IF(INDEX(Variables[Variable Type],$A2882)="","",
CONCATENATE("  - &amp;VariableID",TEXT($A2882,"0000"),
" {","VariableTypeCV:  ",CHAR(34),INDEX(Variables[Variable Type],$A2882),CHAR(34),
", VariableCode:  ",CHAR(34),INDEX(Variables[Variable Code],$A2882),CHAR(34),
", VariableNameCV:  ",CHAR(34),INDEX(Variables[Variable Name],$A2882),CHAR(34),
", VariableDefinition:  ",CHAR(34),INDEX(Variables[Variable Definition],$A2882),CHAR(34),
", SpecciationCV:  ",CHAR(34),INDEX(Variables[Speciation],$A2882),CHAR(34),
", NoDataValue:  ",CHAR(34),INDEX(Variables[No Data Value],$A2882),CHAR(34),"}"))</f>
        <v>#REF!</v>
      </c>
    </row>
    <row r="2883" spans="1:17" x14ac:dyDescent="0.25">
      <c r="A2883">
        <v>2880</v>
      </c>
      <c r="D2883" t="e">
        <f>IF(INDEX(People[First Name],$A2883)="","",
CONCATENATE("  - &amp;PersonID",TEXT($A2883,"0000"),
" {","PersonFirstName:  ",CHAR(34),INDEX(People[First Name],$A2883),CHAR(34),
", PersonMiddleName:  ",CHAR(34),INDEX(People[Middle Name],$A2883),CHAR(34),
", PersonLastName:  ",CHAR(34),INDEX(People[Last Name],$A2883),CHAR(34),"}"))</f>
        <v>#REF!</v>
      </c>
      <c r="E2883" t="e">
        <f>IF(INDEX(Organizations[Organization Type '[CV']],$A2883)="","",
CONCATENATE("  - &amp;OrganizationID",TEXT($A2883,"0000"),
" {","OrganizationTypeCV:  ",CHAR(34),INDEX(Organizations[Organization Type '[CV']],$A2883),CHAR(34),
", OrganizationCode:  ",CHAR(34),INDEX(Organizations[Organization Code],$A2883),CHAR(34),
", OrganizationName:  ",CHAR(34),INDEX(Organizations[Organization Name],$A2883),CHAR(34),
", OrganizationDescription:  ",CHAR(34),INDEX(Organizations[Organization Description],$A2883),CHAR(34),
", OrganizationLink:  ",CHAR(34),INDEX(Organizations[Organization Link],$A2883),CHAR(34),"}"))</f>
        <v>#REF!</v>
      </c>
      <c r="F2883" t="e">
        <f>IF(INDEX(People[First Name],$A2883)="","",
CONCATENATE("  - &amp;AffiliationID",TEXT($A2883,"0000"),
" {PersonID: *PersonID",TEXT($A2883,"0000"),
", OrganizationID: *OrganizationID",TEXT(MATCH(INDEX(People[Organization Name],$A2883),Organizations[Organization Name],0),"0000"),
", IsPrimaryOrganizationContact: , AffiliationStartDate: , AffiliationEndDate: , PrimaryPhone: ",
", PrimaryEmail: ",CHAR(34),INDEX(People[Primary Email],$A2883),CHAR(34),
", PrimaryAddress: ",CHAR(34),INDEX(People[Primary Address],$A2883),CHAR(34),
", PersonLink: }"))</f>
        <v>#REF!</v>
      </c>
      <c r="H2883" t="e">
        <f>IF(COUNTA(CitationInformation)=0,"",IF(INDEX(AuthorList[Author Name],$A2883)="","",
CONCATENATE("  - &amp;AuthorListID",TEXT($A2883,"0000"),
"  {CitationID: *CitationID0001",
", PersonID: *PersonID",TEXT(MATCH(INDEX(AuthorList[Author Name],$A2883),People[Full Name],0),"0000"),
", AuthorOrder: ",INDEX(AuthorList[Author Number],$A2883),"}")))</f>
        <v>#REF!</v>
      </c>
      <c r="K2883" t="e">
        <f>IF(INDEX(SamplingFeatures[Feature Code],$A2883)="","",
CONCATENATE("  - &amp;SamplingFeatureID",TEXT($A2883,"0000"),
" {","SamplingFeatureUUID:  ",CHAR(34),INDEX(SamplingFeatures[Sampling Feature UUID],$A2883),CHAR(34),
", SamplingFeatureTypeCV:  ",CHAR(34),INDEX(SamplingFeatures[Sampling Feature Type],$A2883),CHAR(34),
", SamplingFeatureCode:  ",CHAR(34),INDEX(SamplingFeatures[Feature Code],$A2883),CHAR(34),
", SamplingFeatureName:  ",CHAR(34),INDEX(SamplingFeatures[Feature Name],$A2883),CHAR(34),
", SamplingFeatureDescription:  ",CHAR(34),INDEX(SamplingFeatures[Feature Description],$A2883),CHAR(34),
", SamplingFeatureGeotypeCV:  ",CHAR(34),INDEX(SamplingFeatures[Feature Geo Type],$A2883),CHAR(34),
", FeatureGeometry:  ",CHAR(34),INDEX(SamplingFeatures[Feature Geometry],$A2883),CHAR(34),
", Elevation_m:  ",CHAR(34),INDEX(SamplingFeatures[Elevation_m],$A2883),CHAR(34),
", ElevationDatumCV:  ",CHAR(34),ElevationDatum,CHAR(34),"}"))</f>
        <v>#REF!</v>
      </c>
      <c r="L2883" t="e">
        <f>IF(INDEX(SamplingFeatures[Sampling Feature Type],$A2883)&lt;&gt;"Site","",
CONCATENATE("  - &amp;SiteID",TEXT(SUMPRODUCT(--($L$3:$L2882&lt;&gt;"")),"0000"),
" {","SamplingFeatureID:  *SamplingFeatureID",TEXT($A2883,"0000"),
", SiteTypeCV:  ",CHAR(34),INDEX(Sites[Site Type],$A2883),CHAR(34),
", Latitude:  ",INDEX(Sites[Latitude],$A2883),
", Longitude:  ",INDEX(Sites[Longitude],$A2883),
", SRSName:  ",CHAR(34),LatLonDatum,CHAR(34),"}"))</f>
        <v>#REF!</v>
      </c>
      <c r="M2883" t="e">
        <f>IF(INDEX(SamplingFeatures[Sampling Feature Type],$A2883)&lt;&gt;"Specimen","",
CONCATENATE("  - &amp;SpecimenID",TEXT(SUMPRODUCT(--($M$3:$M2882&lt;&gt;"")),"0000"),
" {","SamplingFeatureID:  *SamplingFeatureID",TEXT($A2883,"0000"),
", SpecimenTypeCV:  ",CHAR(34),INDEX(Specimens[Specimen Type],$A2883),CHAR(34),
", SpecimenMediumCV:  ",INDEX(Specimens[Specimen Medium],$A2883),
", IsFieldSpecimen:  ",CHAR(34),INDEX(Specimens[Is Field Specimen?],$A2883),CHAR(34),"}"))</f>
        <v>#REF!</v>
      </c>
      <c r="N2883" t="e">
        <f>IF(COUNTA(SpatialOffsets[])=0,"", IF(INDEX(SpatialOffsets[Spatial Offset Type],$A2883)="","",
CONCATENATE("  - &amp;SpatialOffsetID",TEXT($A2883,"0000"),
" {","SpatialOffsetTypeCV:  ",CHAR(34),INDEX(SpatialOffsets[Spatial Offset Type],$A2883),CHAR(34),
", Offset1Value:  ",INDEX(SpatialOffsets[Offset 1 Value],$A2883),
", Offset1UnitID:  ",CHAR(34),INDEX(SpatialOffsets[Offset 1 Unit],$A2883),CHAR(34),
", Offset2Value:  ",INDEX(SpatialOffsets[Offset 2 Value],$A2883),
", Offset2UnitID:  ",CHAR(34),INDEX(SpatialOffsets[Offset 2 Unit],$A2883),CHAR(34),
", Offset3Value:  ",INDEX(SpatialOffsets[Offset 3 Value],$A2883),
", Offset3UnitID:  ",CHAR(34),INDEX(SpatialOffsets[Offset 3 Unit],$A2883),CHAR(34),,"}")))</f>
        <v>#REF!</v>
      </c>
      <c r="O2883" t="e">
        <f>IF(COUNTA(RelatedFeatures[])=0,"", IF(INDEX(RelatedFeatures[First Sampling Feature Code],$A2883)="","",
CONCATENATE("  - &amp;RelationID",TEXT($A2883,"0000"),
" {","SamplingFeatureID:  *SamplingFeatureID",TEXT(MATCH(INDEX(RelatedFeatures[First Sampling Feature Code],$A2883),SamplingFeatures[Feature Code],0),"0000"),
", RelationshipTypeCV:  ",CHAR(34),INDEX(RelatedFeatures[Relationship Type],$A2883),CHAR(34),
", RelatedFeatureID: *SamplingFeatureID",TEXT(MATCH(INDEX(RelatedFeatures[Second Sampling Feature Code],$A2883),SamplingFeatures[Feature Code],0),"0000"),
", SpatialOffsetID:  ",IF(INDEX(RelatedFeatures[Offset Number],$A2883)="","",CONCATENATE("*SpatialOffsetID",TEXT(INDEX(RelatedFeatures[Offset Number],$A2883),"0000"))),"}")))</f>
        <v>#REF!</v>
      </c>
      <c r="P2883" t="e">
        <f>IF(INDEX(Methods[Method Type],$A2883)="","",
CONCATENATE("  - &amp;MethodID",TEXT($A2883,"0000"),
" {","MethodTypeCV:  ",CHAR(34),INDEX(Methods[Method Type],$A2883),CHAR(34),
", MethodCode:  ",CHAR(34),INDEX(Methods[Method Code],$A2883),CHAR(34),
", MethodName:  ",CHAR(34),INDEX(Methods[Method Name],$A2883),CHAR(34),
", MethodDescription:  ",CHAR(34),INDEX(Methods[Method Description],$A2883),CHAR(34),
", MethodLink:  ",CHAR(34),INDEX(Methods[Method Link],$A2883),CHAR(34),
", OrganizationID: *OrganizationID",TEXT(MATCH(INDEX(Methods[Organization Name],$A2883),Organizations[Organization Name],0),"0000"),"}"))</f>
        <v>#REF!</v>
      </c>
      <c r="Q2883" t="e">
        <f>IF(INDEX(Variables[Variable Type],$A2883)="","",
CONCATENATE("  - &amp;VariableID",TEXT($A2883,"0000"),
" {","VariableTypeCV:  ",CHAR(34),INDEX(Variables[Variable Type],$A2883),CHAR(34),
", VariableCode:  ",CHAR(34),INDEX(Variables[Variable Code],$A2883),CHAR(34),
", VariableNameCV:  ",CHAR(34),INDEX(Variables[Variable Name],$A2883),CHAR(34),
", VariableDefinition:  ",CHAR(34),INDEX(Variables[Variable Definition],$A2883),CHAR(34),
", SpecciationCV:  ",CHAR(34),INDEX(Variables[Speciation],$A2883),CHAR(34),
", NoDataValue:  ",CHAR(34),INDEX(Variables[No Data Value],$A2883),CHAR(34),"}"))</f>
        <v>#REF!</v>
      </c>
    </row>
    <row r="2884" spans="1:17" x14ac:dyDescent="0.25">
      <c r="A2884">
        <v>2881</v>
      </c>
      <c r="D2884" t="e">
        <f>IF(INDEX(People[First Name],$A2884)="","",
CONCATENATE("  - &amp;PersonID",TEXT($A2884,"0000"),
" {","PersonFirstName:  ",CHAR(34),INDEX(People[First Name],$A2884),CHAR(34),
", PersonMiddleName:  ",CHAR(34),INDEX(People[Middle Name],$A2884),CHAR(34),
", PersonLastName:  ",CHAR(34),INDEX(People[Last Name],$A2884),CHAR(34),"}"))</f>
        <v>#REF!</v>
      </c>
      <c r="E2884" t="e">
        <f>IF(INDEX(Organizations[Organization Type '[CV']],$A2884)="","",
CONCATENATE("  - &amp;OrganizationID",TEXT($A2884,"0000"),
" {","OrganizationTypeCV:  ",CHAR(34),INDEX(Organizations[Organization Type '[CV']],$A2884),CHAR(34),
", OrganizationCode:  ",CHAR(34),INDEX(Organizations[Organization Code],$A2884),CHAR(34),
", OrganizationName:  ",CHAR(34),INDEX(Organizations[Organization Name],$A2884),CHAR(34),
", OrganizationDescription:  ",CHAR(34),INDEX(Organizations[Organization Description],$A2884),CHAR(34),
", OrganizationLink:  ",CHAR(34),INDEX(Organizations[Organization Link],$A2884),CHAR(34),"}"))</f>
        <v>#REF!</v>
      </c>
      <c r="F2884" t="e">
        <f>IF(INDEX(People[First Name],$A2884)="","",
CONCATENATE("  - &amp;AffiliationID",TEXT($A2884,"0000"),
" {PersonID: *PersonID",TEXT($A2884,"0000"),
", OrganizationID: *OrganizationID",TEXT(MATCH(INDEX(People[Organization Name],$A2884),Organizations[Organization Name],0),"0000"),
", IsPrimaryOrganizationContact: , AffiliationStartDate: , AffiliationEndDate: , PrimaryPhone: ",
", PrimaryEmail: ",CHAR(34),INDEX(People[Primary Email],$A2884),CHAR(34),
", PrimaryAddress: ",CHAR(34),INDEX(People[Primary Address],$A2884),CHAR(34),
", PersonLink: }"))</f>
        <v>#REF!</v>
      </c>
      <c r="H2884" t="e">
        <f>IF(COUNTA(CitationInformation)=0,"",IF(INDEX(AuthorList[Author Name],$A2884)="","",
CONCATENATE("  - &amp;AuthorListID",TEXT($A2884,"0000"),
"  {CitationID: *CitationID0001",
", PersonID: *PersonID",TEXT(MATCH(INDEX(AuthorList[Author Name],$A2884),People[Full Name],0),"0000"),
", AuthorOrder: ",INDEX(AuthorList[Author Number],$A2884),"}")))</f>
        <v>#REF!</v>
      </c>
      <c r="K2884" t="e">
        <f>IF(INDEX(SamplingFeatures[Feature Code],$A2884)="","",
CONCATENATE("  - &amp;SamplingFeatureID",TEXT($A2884,"0000"),
" {","SamplingFeatureUUID:  ",CHAR(34),INDEX(SamplingFeatures[Sampling Feature UUID],$A2884),CHAR(34),
", SamplingFeatureTypeCV:  ",CHAR(34),INDEX(SamplingFeatures[Sampling Feature Type],$A2884),CHAR(34),
", SamplingFeatureCode:  ",CHAR(34),INDEX(SamplingFeatures[Feature Code],$A2884),CHAR(34),
", SamplingFeatureName:  ",CHAR(34),INDEX(SamplingFeatures[Feature Name],$A2884),CHAR(34),
", SamplingFeatureDescription:  ",CHAR(34),INDEX(SamplingFeatures[Feature Description],$A2884),CHAR(34),
", SamplingFeatureGeotypeCV:  ",CHAR(34),INDEX(SamplingFeatures[Feature Geo Type],$A2884),CHAR(34),
", FeatureGeometry:  ",CHAR(34),INDEX(SamplingFeatures[Feature Geometry],$A2884),CHAR(34),
", Elevation_m:  ",CHAR(34),INDEX(SamplingFeatures[Elevation_m],$A2884),CHAR(34),
", ElevationDatumCV:  ",CHAR(34),ElevationDatum,CHAR(34),"}"))</f>
        <v>#REF!</v>
      </c>
      <c r="L2884" t="e">
        <f>IF(INDEX(SamplingFeatures[Sampling Feature Type],$A2884)&lt;&gt;"Site","",
CONCATENATE("  - &amp;SiteID",TEXT(SUMPRODUCT(--($L$3:$L2883&lt;&gt;"")),"0000"),
" {","SamplingFeatureID:  *SamplingFeatureID",TEXT($A2884,"0000"),
", SiteTypeCV:  ",CHAR(34),INDEX(Sites[Site Type],$A2884),CHAR(34),
", Latitude:  ",INDEX(Sites[Latitude],$A2884),
", Longitude:  ",INDEX(Sites[Longitude],$A2884),
", SRSName:  ",CHAR(34),LatLonDatum,CHAR(34),"}"))</f>
        <v>#REF!</v>
      </c>
      <c r="M2884" t="e">
        <f>IF(INDEX(SamplingFeatures[Sampling Feature Type],$A2884)&lt;&gt;"Specimen","",
CONCATENATE("  - &amp;SpecimenID",TEXT(SUMPRODUCT(--($M$3:$M2883&lt;&gt;"")),"0000"),
" {","SamplingFeatureID:  *SamplingFeatureID",TEXT($A2884,"0000"),
", SpecimenTypeCV:  ",CHAR(34),INDEX(Specimens[Specimen Type],$A2884),CHAR(34),
", SpecimenMediumCV:  ",INDEX(Specimens[Specimen Medium],$A2884),
", IsFieldSpecimen:  ",CHAR(34),INDEX(Specimens[Is Field Specimen?],$A2884),CHAR(34),"}"))</f>
        <v>#REF!</v>
      </c>
      <c r="N2884" t="e">
        <f>IF(COUNTA(SpatialOffsets[])=0,"", IF(INDEX(SpatialOffsets[Spatial Offset Type],$A2884)="","",
CONCATENATE("  - &amp;SpatialOffsetID",TEXT($A2884,"0000"),
" {","SpatialOffsetTypeCV:  ",CHAR(34),INDEX(SpatialOffsets[Spatial Offset Type],$A2884),CHAR(34),
", Offset1Value:  ",INDEX(SpatialOffsets[Offset 1 Value],$A2884),
", Offset1UnitID:  ",CHAR(34),INDEX(SpatialOffsets[Offset 1 Unit],$A2884),CHAR(34),
", Offset2Value:  ",INDEX(SpatialOffsets[Offset 2 Value],$A2884),
", Offset2UnitID:  ",CHAR(34),INDEX(SpatialOffsets[Offset 2 Unit],$A2884),CHAR(34),
", Offset3Value:  ",INDEX(SpatialOffsets[Offset 3 Value],$A2884),
", Offset3UnitID:  ",CHAR(34),INDEX(SpatialOffsets[Offset 3 Unit],$A2884),CHAR(34),,"}")))</f>
        <v>#REF!</v>
      </c>
      <c r="O2884" t="e">
        <f>IF(COUNTA(RelatedFeatures[])=0,"", IF(INDEX(RelatedFeatures[First Sampling Feature Code],$A2884)="","",
CONCATENATE("  - &amp;RelationID",TEXT($A2884,"0000"),
" {","SamplingFeatureID:  *SamplingFeatureID",TEXT(MATCH(INDEX(RelatedFeatures[First Sampling Feature Code],$A2884),SamplingFeatures[Feature Code],0),"0000"),
", RelationshipTypeCV:  ",CHAR(34),INDEX(RelatedFeatures[Relationship Type],$A2884),CHAR(34),
", RelatedFeatureID: *SamplingFeatureID",TEXT(MATCH(INDEX(RelatedFeatures[Second Sampling Feature Code],$A2884),SamplingFeatures[Feature Code],0),"0000"),
", SpatialOffsetID:  ",IF(INDEX(RelatedFeatures[Offset Number],$A2884)="","",CONCATENATE("*SpatialOffsetID",TEXT(INDEX(RelatedFeatures[Offset Number],$A2884),"0000"))),"}")))</f>
        <v>#REF!</v>
      </c>
      <c r="P2884" t="e">
        <f>IF(INDEX(Methods[Method Type],$A2884)="","",
CONCATENATE("  - &amp;MethodID",TEXT($A2884,"0000"),
" {","MethodTypeCV:  ",CHAR(34),INDEX(Methods[Method Type],$A2884),CHAR(34),
", MethodCode:  ",CHAR(34),INDEX(Methods[Method Code],$A2884),CHAR(34),
", MethodName:  ",CHAR(34),INDEX(Methods[Method Name],$A2884),CHAR(34),
", MethodDescription:  ",CHAR(34),INDEX(Methods[Method Description],$A2884),CHAR(34),
", MethodLink:  ",CHAR(34),INDEX(Methods[Method Link],$A2884),CHAR(34),
", OrganizationID: *OrganizationID",TEXT(MATCH(INDEX(Methods[Organization Name],$A2884),Organizations[Organization Name],0),"0000"),"}"))</f>
        <v>#REF!</v>
      </c>
      <c r="Q2884" t="e">
        <f>IF(INDEX(Variables[Variable Type],$A2884)="","",
CONCATENATE("  - &amp;VariableID",TEXT($A2884,"0000"),
" {","VariableTypeCV:  ",CHAR(34),INDEX(Variables[Variable Type],$A2884),CHAR(34),
", VariableCode:  ",CHAR(34),INDEX(Variables[Variable Code],$A2884),CHAR(34),
", VariableNameCV:  ",CHAR(34),INDEX(Variables[Variable Name],$A2884),CHAR(34),
", VariableDefinition:  ",CHAR(34),INDEX(Variables[Variable Definition],$A2884),CHAR(34),
", SpecciationCV:  ",CHAR(34),INDEX(Variables[Speciation],$A2884),CHAR(34),
", NoDataValue:  ",CHAR(34),INDEX(Variables[No Data Value],$A2884),CHAR(34),"}"))</f>
        <v>#REF!</v>
      </c>
    </row>
    <row r="2885" spans="1:17" x14ac:dyDescent="0.25">
      <c r="A2885">
        <v>2882</v>
      </c>
      <c r="D2885" t="e">
        <f>IF(INDEX(People[First Name],$A2885)="","",
CONCATENATE("  - &amp;PersonID",TEXT($A2885,"0000"),
" {","PersonFirstName:  ",CHAR(34),INDEX(People[First Name],$A2885),CHAR(34),
", PersonMiddleName:  ",CHAR(34),INDEX(People[Middle Name],$A2885),CHAR(34),
", PersonLastName:  ",CHAR(34),INDEX(People[Last Name],$A2885),CHAR(34),"}"))</f>
        <v>#REF!</v>
      </c>
      <c r="E2885" t="e">
        <f>IF(INDEX(Organizations[Organization Type '[CV']],$A2885)="","",
CONCATENATE("  - &amp;OrganizationID",TEXT($A2885,"0000"),
" {","OrganizationTypeCV:  ",CHAR(34),INDEX(Organizations[Organization Type '[CV']],$A2885),CHAR(34),
", OrganizationCode:  ",CHAR(34),INDEX(Organizations[Organization Code],$A2885),CHAR(34),
", OrganizationName:  ",CHAR(34),INDEX(Organizations[Organization Name],$A2885),CHAR(34),
", OrganizationDescription:  ",CHAR(34),INDEX(Organizations[Organization Description],$A2885),CHAR(34),
", OrganizationLink:  ",CHAR(34),INDEX(Organizations[Organization Link],$A2885),CHAR(34),"}"))</f>
        <v>#REF!</v>
      </c>
      <c r="F2885" t="e">
        <f>IF(INDEX(People[First Name],$A2885)="","",
CONCATENATE("  - &amp;AffiliationID",TEXT($A2885,"0000"),
" {PersonID: *PersonID",TEXT($A2885,"0000"),
", OrganizationID: *OrganizationID",TEXT(MATCH(INDEX(People[Organization Name],$A2885),Organizations[Organization Name],0),"0000"),
", IsPrimaryOrganizationContact: , AffiliationStartDate: , AffiliationEndDate: , PrimaryPhone: ",
", PrimaryEmail: ",CHAR(34),INDEX(People[Primary Email],$A2885),CHAR(34),
", PrimaryAddress: ",CHAR(34),INDEX(People[Primary Address],$A2885),CHAR(34),
", PersonLink: }"))</f>
        <v>#REF!</v>
      </c>
      <c r="H2885" t="e">
        <f>IF(COUNTA(CitationInformation)=0,"",IF(INDEX(AuthorList[Author Name],$A2885)="","",
CONCATENATE("  - &amp;AuthorListID",TEXT($A2885,"0000"),
"  {CitationID: *CitationID0001",
", PersonID: *PersonID",TEXT(MATCH(INDEX(AuthorList[Author Name],$A2885),People[Full Name],0),"0000"),
", AuthorOrder: ",INDEX(AuthorList[Author Number],$A2885),"}")))</f>
        <v>#REF!</v>
      </c>
      <c r="K2885" t="e">
        <f>IF(INDEX(SamplingFeatures[Feature Code],$A2885)="","",
CONCATENATE("  - &amp;SamplingFeatureID",TEXT($A2885,"0000"),
" {","SamplingFeatureUUID:  ",CHAR(34),INDEX(SamplingFeatures[Sampling Feature UUID],$A2885),CHAR(34),
", SamplingFeatureTypeCV:  ",CHAR(34),INDEX(SamplingFeatures[Sampling Feature Type],$A2885),CHAR(34),
", SamplingFeatureCode:  ",CHAR(34),INDEX(SamplingFeatures[Feature Code],$A2885),CHAR(34),
", SamplingFeatureName:  ",CHAR(34),INDEX(SamplingFeatures[Feature Name],$A2885),CHAR(34),
", SamplingFeatureDescription:  ",CHAR(34),INDEX(SamplingFeatures[Feature Description],$A2885),CHAR(34),
", SamplingFeatureGeotypeCV:  ",CHAR(34),INDEX(SamplingFeatures[Feature Geo Type],$A2885),CHAR(34),
", FeatureGeometry:  ",CHAR(34),INDEX(SamplingFeatures[Feature Geometry],$A2885),CHAR(34),
", Elevation_m:  ",CHAR(34),INDEX(SamplingFeatures[Elevation_m],$A2885),CHAR(34),
", ElevationDatumCV:  ",CHAR(34),ElevationDatum,CHAR(34),"}"))</f>
        <v>#REF!</v>
      </c>
      <c r="L2885" t="e">
        <f>IF(INDEX(SamplingFeatures[Sampling Feature Type],$A2885)&lt;&gt;"Site","",
CONCATENATE("  - &amp;SiteID",TEXT(SUMPRODUCT(--($L$3:$L2884&lt;&gt;"")),"0000"),
" {","SamplingFeatureID:  *SamplingFeatureID",TEXT($A2885,"0000"),
", SiteTypeCV:  ",CHAR(34),INDEX(Sites[Site Type],$A2885),CHAR(34),
", Latitude:  ",INDEX(Sites[Latitude],$A2885),
", Longitude:  ",INDEX(Sites[Longitude],$A2885),
", SRSName:  ",CHAR(34),LatLonDatum,CHAR(34),"}"))</f>
        <v>#REF!</v>
      </c>
      <c r="M2885" t="e">
        <f>IF(INDEX(SamplingFeatures[Sampling Feature Type],$A2885)&lt;&gt;"Specimen","",
CONCATENATE("  - &amp;SpecimenID",TEXT(SUMPRODUCT(--($M$3:$M2884&lt;&gt;"")),"0000"),
" {","SamplingFeatureID:  *SamplingFeatureID",TEXT($A2885,"0000"),
", SpecimenTypeCV:  ",CHAR(34),INDEX(Specimens[Specimen Type],$A2885),CHAR(34),
", SpecimenMediumCV:  ",INDEX(Specimens[Specimen Medium],$A2885),
", IsFieldSpecimen:  ",CHAR(34),INDEX(Specimens[Is Field Specimen?],$A2885),CHAR(34),"}"))</f>
        <v>#REF!</v>
      </c>
      <c r="N2885" t="e">
        <f>IF(COUNTA(SpatialOffsets[])=0,"", IF(INDEX(SpatialOffsets[Spatial Offset Type],$A2885)="","",
CONCATENATE("  - &amp;SpatialOffsetID",TEXT($A2885,"0000"),
" {","SpatialOffsetTypeCV:  ",CHAR(34),INDEX(SpatialOffsets[Spatial Offset Type],$A2885),CHAR(34),
", Offset1Value:  ",INDEX(SpatialOffsets[Offset 1 Value],$A2885),
", Offset1UnitID:  ",CHAR(34),INDEX(SpatialOffsets[Offset 1 Unit],$A2885),CHAR(34),
", Offset2Value:  ",INDEX(SpatialOffsets[Offset 2 Value],$A2885),
", Offset2UnitID:  ",CHAR(34),INDEX(SpatialOffsets[Offset 2 Unit],$A2885),CHAR(34),
", Offset3Value:  ",INDEX(SpatialOffsets[Offset 3 Value],$A2885),
", Offset3UnitID:  ",CHAR(34),INDEX(SpatialOffsets[Offset 3 Unit],$A2885),CHAR(34),,"}")))</f>
        <v>#REF!</v>
      </c>
      <c r="O2885" t="e">
        <f>IF(COUNTA(RelatedFeatures[])=0,"", IF(INDEX(RelatedFeatures[First Sampling Feature Code],$A2885)="","",
CONCATENATE("  - &amp;RelationID",TEXT($A2885,"0000"),
" {","SamplingFeatureID:  *SamplingFeatureID",TEXT(MATCH(INDEX(RelatedFeatures[First Sampling Feature Code],$A2885),SamplingFeatures[Feature Code],0),"0000"),
", RelationshipTypeCV:  ",CHAR(34),INDEX(RelatedFeatures[Relationship Type],$A2885),CHAR(34),
", RelatedFeatureID: *SamplingFeatureID",TEXT(MATCH(INDEX(RelatedFeatures[Second Sampling Feature Code],$A2885),SamplingFeatures[Feature Code],0),"0000"),
", SpatialOffsetID:  ",IF(INDEX(RelatedFeatures[Offset Number],$A2885)="","",CONCATENATE("*SpatialOffsetID",TEXT(INDEX(RelatedFeatures[Offset Number],$A2885),"0000"))),"}")))</f>
        <v>#REF!</v>
      </c>
      <c r="P2885" t="e">
        <f>IF(INDEX(Methods[Method Type],$A2885)="","",
CONCATENATE("  - &amp;MethodID",TEXT($A2885,"0000"),
" {","MethodTypeCV:  ",CHAR(34),INDEX(Methods[Method Type],$A2885),CHAR(34),
", MethodCode:  ",CHAR(34),INDEX(Methods[Method Code],$A2885),CHAR(34),
", MethodName:  ",CHAR(34),INDEX(Methods[Method Name],$A2885),CHAR(34),
", MethodDescription:  ",CHAR(34),INDEX(Methods[Method Description],$A2885),CHAR(34),
", MethodLink:  ",CHAR(34),INDEX(Methods[Method Link],$A2885),CHAR(34),
", OrganizationID: *OrganizationID",TEXT(MATCH(INDEX(Methods[Organization Name],$A2885),Organizations[Organization Name],0),"0000"),"}"))</f>
        <v>#REF!</v>
      </c>
      <c r="Q2885" t="e">
        <f>IF(INDEX(Variables[Variable Type],$A2885)="","",
CONCATENATE("  - &amp;VariableID",TEXT($A2885,"0000"),
" {","VariableTypeCV:  ",CHAR(34),INDEX(Variables[Variable Type],$A2885),CHAR(34),
", VariableCode:  ",CHAR(34),INDEX(Variables[Variable Code],$A2885),CHAR(34),
", VariableNameCV:  ",CHAR(34),INDEX(Variables[Variable Name],$A2885),CHAR(34),
", VariableDefinition:  ",CHAR(34),INDEX(Variables[Variable Definition],$A2885),CHAR(34),
", SpecciationCV:  ",CHAR(34),INDEX(Variables[Speciation],$A2885),CHAR(34),
", NoDataValue:  ",CHAR(34),INDEX(Variables[No Data Value],$A2885),CHAR(34),"}"))</f>
        <v>#REF!</v>
      </c>
    </row>
    <row r="2886" spans="1:17" x14ac:dyDescent="0.25">
      <c r="A2886">
        <v>2883</v>
      </c>
      <c r="D2886" t="e">
        <f>IF(INDEX(People[First Name],$A2886)="","",
CONCATENATE("  - &amp;PersonID",TEXT($A2886,"0000"),
" {","PersonFirstName:  ",CHAR(34),INDEX(People[First Name],$A2886),CHAR(34),
", PersonMiddleName:  ",CHAR(34),INDEX(People[Middle Name],$A2886),CHAR(34),
", PersonLastName:  ",CHAR(34),INDEX(People[Last Name],$A2886),CHAR(34),"}"))</f>
        <v>#REF!</v>
      </c>
      <c r="E2886" t="e">
        <f>IF(INDEX(Organizations[Organization Type '[CV']],$A2886)="","",
CONCATENATE("  - &amp;OrganizationID",TEXT($A2886,"0000"),
" {","OrganizationTypeCV:  ",CHAR(34),INDEX(Organizations[Organization Type '[CV']],$A2886),CHAR(34),
", OrganizationCode:  ",CHAR(34),INDEX(Organizations[Organization Code],$A2886),CHAR(34),
", OrganizationName:  ",CHAR(34),INDEX(Organizations[Organization Name],$A2886),CHAR(34),
", OrganizationDescription:  ",CHAR(34),INDEX(Organizations[Organization Description],$A2886),CHAR(34),
", OrganizationLink:  ",CHAR(34),INDEX(Organizations[Organization Link],$A2886),CHAR(34),"}"))</f>
        <v>#REF!</v>
      </c>
      <c r="F2886" t="e">
        <f>IF(INDEX(People[First Name],$A2886)="","",
CONCATENATE("  - &amp;AffiliationID",TEXT($A2886,"0000"),
" {PersonID: *PersonID",TEXT($A2886,"0000"),
", OrganizationID: *OrganizationID",TEXT(MATCH(INDEX(People[Organization Name],$A2886),Organizations[Organization Name],0),"0000"),
", IsPrimaryOrganizationContact: , AffiliationStartDate: , AffiliationEndDate: , PrimaryPhone: ",
", PrimaryEmail: ",CHAR(34),INDEX(People[Primary Email],$A2886),CHAR(34),
", PrimaryAddress: ",CHAR(34),INDEX(People[Primary Address],$A2886),CHAR(34),
", PersonLink: }"))</f>
        <v>#REF!</v>
      </c>
      <c r="H2886" t="e">
        <f>IF(COUNTA(CitationInformation)=0,"",IF(INDEX(AuthorList[Author Name],$A2886)="","",
CONCATENATE("  - &amp;AuthorListID",TEXT($A2886,"0000"),
"  {CitationID: *CitationID0001",
", PersonID: *PersonID",TEXT(MATCH(INDEX(AuthorList[Author Name],$A2886),People[Full Name],0),"0000"),
", AuthorOrder: ",INDEX(AuthorList[Author Number],$A2886),"}")))</f>
        <v>#REF!</v>
      </c>
      <c r="K2886" t="e">
        <f>IF(INDEX(SamplingFeatures[Feature Code],$A2886)="","",
CONCATENATE("  - &amp;SamplingFeatureID",TEXT($A2886,"0000"),
" {","SamplingFeatureUUID:  ",CHAR(34),INDEX(SamplingFeatures[Sampling Feature UUID],$A2886),CHAR(34),
", SamplingFeatureTypeCV:  ",CHAR(34),INDEX(SamplingFeatures[Sampling Feature Type],$A2886),CHAR(34),
", SamplingFeatureCode:  ",CHAR(34),INDEX(SamplingFeatures[Feature Code],$A2886),CHAR(34),
", SamplingFeatureName:  ",CHAR(34),INDEX(SamplingFeatures[Feature Name],$A2886),CHAR(34),
", SamplingFeatureDescription:  ",CHAR(34),INDEX(SamplingFeatures[Feature Description],$A2886),CHAR(34),
", SamplingFeatureGeotypeCV:  ",CHAR(34),INDEX(SamplingFeatures[Feature Geo Type],$A2886),CHAR(34),
", FeatureGeometry:  ",CHAR(34),INDEX(SamplingFeatures[Feature Geometry],$A2886),CHAR(34),
", Elevation_m:  ",CHAR(34),INDEX(SamplingFeatures[Elevation_m],$A2886),CHAR(34),
", ElevationDatumCV:  ",CHAR(34),ElevationDatum,CHAR(34),"}"))</f>
        <v>#REF!</v>
      </c>
      <c r="L2886" t="e">
        <f>IF(INDEX(SamplingFeatures[Sampling Feature Type],$A2886)&lt;&gt;"Site","",
CONCATENATE("  - &amp;SiteID",TEXT(SUMPRODUCT(--($L$3:$L2885&lt;&gt;"")),"0000"),
" {","SamplingFeatureID:  *SamplingFeatureID",TEXT($A2886,"0000"),
", SiteTypeCV:  ",CHAR(34),INDEX(Sites[Site Type],$A2886),CHAR(34),
", Latitude:  ",INDEX(Sites[Latitude],$A2886),
", Longitude:  ",INDEX(Sites[Longitude],$A2886),
", SRSName:  ",CHAR(34),LatLonDatum,CHAR(34),"}"))</f>
        <v>#REF!</v>
      </c>
      <c r="M2886" t="e">
        <f>IF(INDEX(SamplingFeatures[Sampling Feature Type],$A2886)&lt;&gt;"Specimen","",
CONCATENATE("  - &amp;SpecimenID",TEXT(SUMPRODUCT(--($M$3:$M2885&lt;&gt;"")),"0000"),
" {","SamplingFeatureID:  *SamplingFeatureID",TEXT($A2886,"0000"),
", SpecimenTypeCV:  ",CHAR(34),INDEX(Specimens[Specimen Type],$A2886),CHAR(34),
", SpecimenMediumCV:  ",INDEX(Specimens[Specimen Medium],$A2886),
", IsFieldSpecimen:  ",CHAR(34),INDEX(Specimens[Is Field Specimen?],$A2886),CHAR(34),"}"))</f>
        <v>#REF!</v>
      </c>
      <c r="N2886" t="e">
        <f>IF(COUNTA(SpatialOffsets[])=0,"", IF(INDEX(SpatialOffsets[Spatial Offset Type],$A2886)="","",
CONCATENATE("  - &amp;SpatialOffsetID",TEXT($A2886,"0000"),
" {","SpatialOffsetTypeCV:  ",CHAR(34),INDEX(SpatialOffsets[Spatial Offset Type],$A2886),CHAR(34),
", Offset1Value:  ",INDEX(SpatialOffsets[Offset 1 Value],$A2886),
", Offset1UnitID:  ",CHAR(34),INDEX(SpatialOffsets[Offset 1 Unit],$A2886),CHAR(34),
", Offset2Value:  ",INDEX(SpatialOffsets[Offset 2 Value],$A2886),
", Offset2UnitID:  ",CHAR(34),INDEX(SpatialOffsets[Offset 2 Unit],$A2886),CHAR(34),
", Offset3Value:  ",INDEX(SpatialOffsets[Offset 3 Value],$A2886),
", Offset3UnitID:  ",CHAR(34),INDEX(SpatialOffsets[Offset 3 Unit],$A2886),CHAR(34),,"}")))</f>
        <v>#REF!</v>
      </c>
      <c r="O2886" t="e">
        <f>IF(COUNTA(RelatedFeatures[])=0,"", IF(INDEX(RelatedFeatures[First Sampling Feature Code],$A2886)="","",
CONCATENATE("  - &amp;RelationID",TEXT($A2886,"0000"),
" {","SamplingFeatureID:  *SamplingFeatureID",TEXT(MATCH(INDEX(RelatedFeatures[First Sampling Feature Code],$A2886),SamplingFeatures[Feature Code],0),"0000"),
", RelationshipTypeCV:  ",CHAR(34),INDEX(RelatedFeatures[Relationship Type],$A2886),CHAR(34),
", RelatedFeatureID: *SamplingFeatureID",TEXT(MATCH(INDEX(RelatedFeatures[Second Sampling Feature Code],$A2886),SamplingFeatures[Feature Code],0),"0000"),
", SpatialOffsetID:  ",IF(INDEX(RelatedFeatures[Offset Number],$A2886)="","",CONCATENATE("*SpatialOffsetID",TEXT(INDEX(RelatedFeatures[Offset Number],$A2886),"0000"))),"}")))</f>
        <v>#REF!</v>
      </c>
      <c r="P2886" t="e">
        <f>IF(INDEX(Methods[Method Type],$A2886)="","",
CONCATENATE("  - &amp;MethodID",TEXT($A2886,"0000"),
" {","MethodTypeCV:  ",CHAR(34),INDEX(Methods[Method Type],$A2886),CHAR(34),
", MethodCode:  ",CHAR(34),INDEX(Methods[Method Code],$A2886),CHAR(34),
", MethodName:  ",CHAR(34),INDEX(Methods[Method Name],$A2886),CHAR(34),
", MethodDescription:  ",CHAR(34),INDEX(Methods[Method Description],$A2886),CHAR(34),
", MethodLink:  ",CHAR(34),INDEX(Methods[Method Link],$A2886),CHAR(34),
", OrganizationID: *OrganizationID",TEXT(MATCH(INDEX(Methods[Organization Name],$A2886),Organizations[Organization Name],0),"0000"),"}"))</f>
        <v>#REF!</v>
      </c>
      <c r="Q2886" t="e">
        <f>IF(INDEX(Variables[Variable Type],$A2886)="","",
CONCATENATE("  - &amp;VariableID",TEXT($A2886,"0000"),
" {","VariableTypeCV:  ",CHAR(34),INDEX(Variables[Variable Type],$A2886),CHAR(34),
", VariableCode:  ",CHAR(34),INDEX(Variables[Variable Code],$A2886),CHAR(34),
", VariableNameCV:  ",CHAR(34),INDEX(Variables[Variable Name],$A2886),CHAR(34),
", VariableDefinition:  ",CHAR(34),INDEX(Variables[Variable Definition],$A2886),CHAR(34),
", SpecciationCV:  ",CHAR(34),INDEX(Variables[Speciation],$A2886),CHAR(34),
", NoDataValue:  ",CHAR(34),INDEX(Variables[No Data Value],$A2886),CHAR(34),"}"))</f>
        <v>#REF!</v>
      </c>
    </row>
    <row r="2887" spans="1:17" x14ac:dyDescent="0.25">
      <c r="A2887">
        <v>2884</v>
      </c>
      <c r="D2887" t="e">
        <f>IF(INDEX(People[First Name],$A2887)="","",
CONCATENATE("  - &amp;PersonID",TEXT($A2887,"0000"),
" {","PersonFirstName:  ",CHAR(34),INDEX(People[First Name],$A2887),CHAR(34),
", PersonMiddleName:  ",CHAR(34),INDEX(People[Middle Name],$A2887),CHAR(34),
", PersonLastName:  ",CHAR(34),INDEX(People[Last Name],$A2887),CHAR(34),"}"))</f>
        <v>#REF!</v>
      </c>
      <c r="E2887" t="e">
        <f>IF(INDEX(Organizations[Organization Type '[CV']],$A2887)="","",
CONCATENATE("  - &amp;OrganizationID",TEXT($A2887,"0000"),
" {","OrganizationTypeCV:  ",CHAR(34),INDEX(Organizations[Organization Type '[CV']],$A2887),CHAR(34),
", OrganizationCode:  ",CHAR(34),INDEX(Organizations[Organization Code],$A2887),CHAR(34),
", OrganizationName:  ",CHAR(34),INDEX(Organizations[Organization Name],$A2887),CHAR(34),
", OrganizationDescription:  ",CHAR(34),INDEX(Organizations[Organization Description],$A2887),CHAR(34),
", OrganizationLink:  ",CHAR(34),INDEX(Organizations[Organization Link],$A2887),CHAR(34),"}"))</f>
        <v>#REF!</v>
      </c>
      <c r="F2887" t="e">
        <f>IF(INDEX(People[First Name],$A2887)="","",
CONCATENATE("  - &amp;AffiliationID",TEXT($A2887,"0000"),
" {PersonID: *PersonID",TEXT($A2887,"0000"),
", OrganizationID: *OrganizationID",TEXT(MATCH(INDEX(People[Organization Name],$A2887),Organizations[Organization Name],0),"0000"),
", IsPrimaryOrganizationContact: , AffiliationStartDate: , AffiliationEndDate: , PrimaryPhone: ",
", PrimaryEmail: ",CHAR(34),INDEX(People[Primary Email],$A2887),CHAR(34),
", PrimaryAddress: ",CHAR(34),INDEX(People[Primary Address],$A2887),CHAR(34),
", PersonLink: }"))</f>
        <v>#REF!</v>
      </c>
      <c r="H2887" t="e">
        <f>IF(COUNTA(CitationInformation)=0,"",IF(INDEX(AuthorList[Author Name],$A2887)="","",
CONCATENATE("  - &amp;AuthorListID",TEXT($A2887,"0000"),
"  {CitationID: *CitationID0001",
", PersonID: *PersonID",TEXT(MATCH(INDEX(AuthorList[Author Name],$A2887),People[Full Name],0),"0000"),
", AuthorOrder: ",INDEX(AuthorList[Author Number],$A2887),"}")))</f>
        <v>#REF!</v>
      </c>
      <c r="K2887" t="e">
        <f>IF(INDEX(SamplingFeatures[Feature Code],$A2887)="","",
CONCATENATE("  - &amp;SamplingFeatureID",TEXT($A2887,"0000"),
" {","SamplingFeatureUUID:  ",CHAR(34),INDEX(SamplingFeatures[Sampling Feature UUID],$A2887),CHAR(34),
", SamplingFeatureTypeCV:  ",CHAR(34),INDEX(SamplingFeatures[Sampling Feature Type],$A2887),CHAR(34),
", SamplingFeatureCode:  ",CHAR(34),INDEX(SamplingFeatures[Feature Code],$A2887),CHAR(34),
", SamplingFeatureName:  ",CHAR(34),INDEX(SamplingFeatures[Feature Name],$A2887),CHAR(34),
", SamplingFeatureDescription:  ",CHAR(34),INDEX(SamplingFeatures[Feature Description],$A2887),CHAR(34),
", SamplingFeatureGeotypeCV:  ",CHAR(34),INDEX(SamplingFeatures[Feature Geo Type],$A2887),CHAR(34),
", FeatureGeometry:  ",CHAR(34),INDEX(SamplingFeatures[Feature Geometry],$A2887),CHAR(34),
", Elevation_m:  ",CHAR(34),INDEX(SamplingFeatures[Elevation_m],$A2887),CHAR(34),
", ElevationDatumCV:  ",CHAR(34),ElevationDatum,CHAR(34),"}"))</f>
        <v>#REF!</v>
      </c>
      <c r="L2887" t="e">
        <f>IF(INDEX(SamplingFeatures[Sampling Feature Type],$A2887)&lt;&gt;"Site","",
CONCATENATE("  - &amp;SiteID",TEXT(SUMPRODUCT(--($L$3:$L2886&lt;&gt;"")),"0000"),
" {","SamplingFeatureID:  *SamplingFeatureID",TEXT($A2887,"0000"),
", SiteTypeCV:  ",CHAR(34),INDEX(Sites[Site Type],$A2887),CHAR(34),
", Latitude:  ",INDEX(Sites[Latitude],$A2887),
", Longitude:  ",INDEX(Sites[Longitude],$A2887),
", SRSName:  ",CHAR(34),LatLonDatum,CHAR(34),"}"))</f>
        <v>#REF!</v>
      </c>
      <c r="M2887" t="e">
        <f>IF(INDEX(SamplingFeatures[Sampling Feature Type],$A2887)&lt;&gt;"Specimen","",
CONCATENATE("  - &amp;SpecimenID",TEXT(SUMPRODUCT(--($M$3:$M2886&lt;&gt;"")),"0000"),
" {","SamplingFeatureID:  *SamplingFeatureID",TEXT($A2887,"0000"),
", SpecimenTypeCV:  ",CHAR(34),INDEX(Specimens[Specimen Type],$A2887),CHAR(34),
", SpecimenMediumCV:  ",INDEX(Specimens[Specimen Medium],$A2887),
", IsFieldSpecimen:  ",CHAR(34),INDEX(Specimens[Is Field Specimen?],$A2887),CHAR(34),"}"))</f>
        <v>#REF!</v>
      </c>
      <c r="N2887" t="e">
        <f>IF(COUNTA(SpatialOffsets[])=0,"", IF(INDEX(SpatialOffsets[Spatial Offset Type],$A2887)="","",
CONCATENATE("  - &amp;SpatialOffsetID",TEXT($A2887,"0000"),
" {","SpatialOffsetTypeCV:  ",CHAR(34),INDEX(SpatialOffsets[Spatial Offset Type],$A2887),CHAR(34),
", Offset1Value:  ",INDEX(SpatialOffsets[Offset 1 Value],$A2887),
", Offset1UnitID:  ",CHAR(34),INDEX(SpatialOffsets[Offset 1 Unit],$A2887),CHAR(34),
", Offset2Value:  ",INDEX(SpatialOffsets[Offset 2 Value],$A2887),
", Offset2UnitID:  ",CHAR(34),INDEX(SpatialOffsets[Offset 2 Unit],$A2887),CHAR(34),
", Offset3Value:  ",INDEX(SpatialOffsets[Offset 3 Value],$A2887),
", Offset3UnitID:  ",CHAR(34),INDEX(SpatialOffsets[Offset 3 Unit],$A2887),CHAR(34),,"}")))</f>
        <v>#REF!</v>
      </c>
      <c r="O2887" t="e">
        <f>IF(COUNTA(RelatedFeatures[])=0,"", IF(INDEX(RelatedFeatures[First Sampling Feature Code],$A2887)="","",
CONCATENATE("  - &amp;RelationID",TEXT($A2887,"0000"),
" {","SamplingFeatureID:  *SamplingFeatureID",TEXT(MATCH(INDEX(RelatedFeatures[First Sampling Feature Code],$A2887),SamplingFeatures[Feature Code],0),"0000"),
", RelationshipTypeCV:  ",CHAR(34),INDEX(RelatedFeatures[Relationship Type],$A2887),CHAR(34),
", RelatedFeatureID: *SamplingFeatureID",TEXT(MATCH(INDEX(RelatedFeatures[Second Sampling Feature Code],$A2887),SamplingFeatures[Feature Code],0),"0000"),
", SpatialOffsetID:  ",IF(INDEX(RelatedFeatures[Offset Number],$A2887)="","",CONCATENATE("*SpatialOffsetID",TEXT(INDEX(RelatedFeatures[Offset Number],$A2887),"0000"))),"}")))</f>
        <v>#REF!</v>
      </c>
      <c r="P2887" t="e">
        <f>IF(INDEX(Methods[Method Type],$A2887)="","",
CONCATENATE("  - &amp;MethodID",TEXT($A2887,"0000"),
" {","MethodTypeCV:  ",CHAR(34),INDEX(Methods[Method Type],$A2887),CHAR(34),
", MethodCode:  ",CHAR(34),INDEX(Methods[Method Code],$A2887),CHAR(34),
", MethodName:  ",CHAR(34),INDEX(Methods[Method Name],$A2887),CHAR(34),
", MethodDescription:  ",CHAR(34),INDEX(Methods[Method Description],$A2887),CHAR(34),
", MethodLink:  ",CHAR(34),INDEX(Methods[Method Link],$A2887),CHAR(34),
", OrganizationID: *OrganizationID",TEXT(MATCH(INDEX(Methods[Organization Name],$A2887),Organizations[Organization Name],0),"0000"),"}"))</f>
        <v>#REF!</v>
      </c>
      <c r="Q2887" t="e">
        <f>IF(INDEX(Variables[Variable Type],$A2887)="","",
CONCATENATE("  - &amp;VariableID",TEXT($A2887,"0000"),
" {","VariableTypeCV:  ",CHAR(34),INDEX(Variables[Variable Type],$A2887),CHAR(34),
", VariableCode:  ",CHAR(34),INDEX(Variables[Variable Code],$A2887),CHAR(34),
", VariableNameCV:  ",CHAR(34),INDEX(Variables[Variable Name],$A2887),CHAR(34),
", VariableDefinition:  ",CHAR(34),INDEX(Variables[Variable Definition],$A2887),CHAR(34),
", SpecciationCV:  ",CHAR(34),INDEX(Variables[Speciation],$A2887),CHAR(34),
", NoDataValue:  ",CHAR(34),INDEX(Variables[No Data Value],$A2887),CHAR(34),"}"))</f>
        <v>#REF!</v>
      </c>
    </row>
    <row r="2888" spans="1:17" x14ac:dyDescent="0.25">
      <c r="A2888">
        <v>2885</v>
      </c>
      <c r="D2888" t="e">
        <f>IF(INDEX(People[First Name],$A2888)="","",
CONCATENATE("  - &amp;PersonID",TEXT($A2888,"0000"),
" {","PersonFirstName:  ",CHAR(34),INDEX(People[First Name],$A2888),CHAR(34),
", PersonMiddleName:  ",CHAR(34),INDEX(People[Middle Name],$A2888),CHAR(34),
", PersonLastName:  ",CHAR(34),INDEX(People[Last Name],$A2888),CHAR(34),"}"))</f>
        <v>#REF!</v>
      </c>
      <c r="E2888" t="e">
        <f>IF(INDEX(Organizations[Organization Type '[CV']],$A2888)="","",
CONCATENATE("  - &amp;OrganizationID",TEXT($A2888,"0000"),
" {","OrganizationTypeCV:  ",CHAR(34),INDEX(Organizations[Organization Type '[CV']],$A2888),CHAR(34),
", OrganizationCode:  ",CHAR(34),INDEX(Organizations[Organization Code],$A2888),CHAR(34),
", OrganizationName:  ",CHAR(34),INDEX(Organizations[Organization Name],$A2888),CHAR(34),
", OrganizationDescription:  ",CHAR(34),INDEX(Organizations[Organization Description],$A2888),CHAR(34),
", OrganizationLink:  ",CHAR(34),INDEX(Organizations[Organization Link],$A2888),CHAR(34),"}"))</f>
        <v>#REF!</v>
      </c>
      <c r="F2888" t="e">
        <f>IF(INDEX(People[First Name],$A2888)="","",
CONCATENATE("  - &amp;AffiliationID",TEXT($A2888,"0000"),
" {PersonID: *PersonID",TEXT($A2888,"0000"),
", OrganizationID: *OrganizationID",TEXT(MATCH(INDEX(People[Organization Name],$A2888),Organizations[Organization Name],0),"0000"),
", IsPrimaryOrganizationContact: , AffiliationStartDate: , AffiliationEndDate: , PrimaryPhone: ",
", PrimaryEmail: ",CHAR(34),INDEX(People[Primary Email],$A2888),CHAR(34),
", PrimaryAddress: ",CHAR(34),INDEX(People[Primary Address],$A2888),CHAR(34),
", PersonLink: }"))</f>
        <v>#REF!</v>
      </c>
      <c r="H2888" t="e">
        <f>IF(COUNTA(CitationInformation)=0,"",IF(INDEX(AuthorList[Author Name],$A2888)="","",
CONCATENATE("  - &amp;AuthorListID",TEXT($A2888,"0000"),
"  {CitationID: *CitationID0001",
", PersonID: *PersonID",TEXT(MATCH(INDEX(AuthorList[Author Name],$A2888),People[Full Name],0),"0000"),
", AuthorOrder: ",INDEX(AuthorList[Author Number],$A2888),"}")))</f>
        <v>#REF!</v>
      </c>
      <c r="K2888" t="e">
        <f>IF(INDEX(SamplingFeatures[Feature Code],$A2888)="","",
CONCATENATE("  - &amp;SamplingFeatureID",TEXT($A2888,"0000"),
" {","SamplingFeatureUUID:  ",CHAR(34),INDEX(SamplingFeatures[Sampling Feature UUID],$A2888),CHAR(34),
", SamplingFeatureTypeCV:  ",CHAR(34),INDEX(SamplingFeatures[Sampling Feature Type],$A2888),CHAR(34),
", SamplingFeatureCode:  ",CHAR(34),INDEX(SamplingFeatures[Feature Code],$A2888),CHAR(34),
", SamplingFeatureName:  ",CHAR(34),INDEX(SamplingFeatures[Feature Name],$A2888),CHAR(34),
", SamplingFeatureDescription:  ",CHAR(34),INDEX(SamplingFeatures[Feature Description],$A2888),CHAR(34),
", SamplingFeatureGeotypeCV:  ",CHAR(34),INDEX(SamplingFeatures[Feature Geo Type],$A2888),CHAR(34),
", FeatureGeometry:  ",CHAR(34),INDEX(SamplingFeatures[Feature Geometry],$A2888),CHAR(34),
", Elevation_m:  ",CHAR(34),INDEX(SamplingFeatures[Elevation_m],$A2888),CHAR(34),
", ElevationDatumCV:  ",CHAR(34),ElevationDatum,CHAR(34),"}"))</f>
        <v>#REF!</v>
      </c>
      <c r="L2888" t="e">
        <f>IF(INDEX(SamplingFeatures[Sampling Feature Type],$A2888)&lt;&gt;"Site","",
CONCATENATE("  - &amp;SiteID",TEXT(SUMPRODUCT(--($L$3:$L2887&lt;&gt;"")),"0000"),
" {","SamplingFeatureID:  *SamplingFeatureID",TEXT($A2888,"0000"),
", SiteTypeCV:  ",CHAR(34),INDEX(Sites[Site Type],$A2888),CHAR(34),
", Latitude:  ",INDEX(Sites[Latitude],$A2888),
", Longitude:  ",INDEX(Sites[Longitude],$A2888),
", SRSName:  ",CHAR(34),LatLonDatum,CHAR(34),"}"))</f>
        <v>#REF!</v>
      </c>
      <c r="M2888" t="e">
        <f>IF(INDEX(SamplingFeatures[Sampling Feature Type],$A2888)&lt;&gt;"Specimen","",
CONCATENATE("  - &amp;SpecimenID",TEXT(SUMPRODUCT(--($M$3:$M2887&lt;&gt;"")),"0000"),
" {","SamplingFeatureID:  *SamplingFeatureID",TEXT($A2888,"0000"),
", SpecimenTypeCV:  ",CHAR(34),INDEX(Specimens[Specimen Type],$A2888),CHAR(34),
", SpecimenMediumCV:  ",INDEX(Specimens[Specimen Medium],$A2888),
", IsFieldSpecimen:  ",CHAR(34),INDEX(Specimens[Is Field Specimen?],$A2888),CHAR(34),"}"))</f>
        <v>#REF!</v>
      </c>
      <c r="N2888" t="e">
        <f>IF(COUNTA(SpatialOffsets[])=0,"", IF(INDEX(SpatialOffsets[Spatial Offset Type],$A2888)="","",
CONCATENATE("  - &amp;SpatialOffsetID",TEXT($A2888,"0000"),
" {","SpatialOffsetTypeCV:  ",CHAR(34),INDEX(SpatialOffsets[Spatial Offset Type],$A2888),CHAR(34),
", Offset1Value:  ",INDEX(SpatialOffsets[Offset 1 Value],$A2888),
", Offset1UnitID:  ",CHAR(34),INDEX(SpatialOffsets[Offset 1 Unit],$A2888),CHAR(34),
", Offset2Value:  ",INDEX(SpatialOffsets[Offset 2 Value],$A2888),
", Offset2UnitID:  ",CHAR(34),INDEX(SpatialOffsets[Offset 2 Unit],$A2888),CHAR(34),
", Offset3Value:  ",INDEX(SpatialOffsets[Offset 3 Value],$A2888),
", Offset3UnitID:  ",CHAR(34),INDEX(SpatialOffsets[Offset 3 Unit],$A2888),CHAR(34),,"}")))</f>
        <v>#REF!</v>
      </c>
      <c r="O2888" t="e">
        <f>IF(COUNTA(RelatedFeatures[])=0,"", IF(INDEX(RelatedFeatures[First Sampling Feature Code],$A2888)="","",
CONCATENATE("  - &amp;RelationID",TEXT($A2888,"0000"),
" {","SamplingFeatureID:  *SamplingFeatureID",TEXT(MATCH(INDEX(RelatedFeatures[First Sampling Feature Code],$A2888),SamplingFeatures[Feature Code],0),"0000"),
", RelationshipTypeCV:  ",CHAR(34),INDEX(RelatedFeatures[Relationship Type],$A2888),CHAR(34),
", RelatedFeatureID: *SamplingFeatureID",TEXT(MATCH(INDEX(RelatedFeatures[Second Sampling Feature Code],$A2888),SamplingFeatures[Feature Code],0),"0000"),
", SpatialOffsetID:  ",IF(INDEX(RelatedFeatures[Offset Number],$A2888)="","",CONCATENATE("*SpatialOffsetID",TEXT(INDEX(RelatedFeatures[Offset Number],$A2888),"0000"))),"}")))</f>
        <v>#REF!</v>
      </c>
      <c r="P2888" t="e">
        <f>IF(INDEX(Methods[Method Type],$A2888)="","",
CONCATENATE("  - &amp;MethodID",TEXT($A2888,"0000"),
" {","MethodTypeCV:  ",CHAR(34),INDEX(Methods[Method Type],$A2888),CHAR(34),
", MethodCode:  ",CHAR(34),INDEX(Methods[Method Code],$A2888),CHAR(34),
", MethodName:  ",CHAR(34),INDEX(Methods[Method Name],$A2888),CHAR(34),
", MethodDescription:  ",CHAR(34),INDEX(Methods[Method Description],$A2888),CHAR(34),
", MethodLink:  ",CHAR(34),INDEX(Methods[Method Link],$A2888),CHAR(34),
", OrganizationID: *OrganizationID",TEXT(MATCH(INDEX(Methods[Organization Name],$A2888),Organizations[Organization Name],0),"0000"),"}"))</f>
        <v>#REF!</v>
      </c>
      <c r="Q2888" t="e">
        <f>IF(INDEX(Variables[Variable Type],$A2888)="","",
CONCATENATE("  - &amp;VariableID",TEXT($A2888,"0000"),
" {","VariableTypeCV:  ",CHAR(34),INDEX(Variables[Variable Type],$A2888),CHAR(34),
", VariableCode:  ",CHAR(34),INDEX(Variables[Variable Code],$A2888),CHAR(34),
", VariableNameCV:  ",CHAR(34),INDEX(Variables[Variable Name],$A2888),CHAR(34),
", VariableDefinition:  ",CHAR(34),INDEX(Variables[Variable Definition],$A2888),CHAR(34),
", SpecciationCV:  ",CHAR(34),INDEX(Variables[Speciation],$A2888),CHAR(34),
", NoDataValue:  ",CHAR(34),INDEX(Variables[No Data Value],$A2888),CHAR(34),"}"))</f>
        <v>#REF!</v>
      </c>
    </row>
    <row r="2889" spans="1:17" x14ac:dyDescent="0.25">
      <c r="A2889">
        <v>2886</v>
      </c>
      <c r="D2889" t="e">
        <f>IF(INDEX(People[First Name],$A2889)="","",
CONCATENATE("  - &amp;PersonID",TEXT($A2889,"0000"),
" {","PersonFirstName:  ",CHAR(34),INDEX(People[First Name],$A2889),CHAR(34),
", PersonMiddleName:  ",CHAR(34),INDEX(People[Middle Name],$A2889),CHAR(34),
", PersonLastName:  ",CHAR(34),INDEX(People[Last Name],$A2889),CHAR(34),"}"))</f>
        <v>#REF!</v>
      </c>
      <c r="E2889" t="e">
        <f>IF(INDEX(Organizations[Organization Type '[CV']],$A2889)="","",
CONCATENATE("  - &amp;OrganizationID",TEXT($A2889,"0000"),
" {","OrganizationTypeCV:  ",CHAR(34),INDEX(Organizations[Organization Type '[CV']],$A2889),CHAR(34),
", OrganizationCode:  ",CHAR(34),INDEX(Organizations[Organization Code],$A2889),CHAR(34),
", OrganizationName:  ",CHAR(34),INDEX(Organizations[Organization Name],$A2889),CHAR(34),
", OrganizationDescription:  ",CHAR(34),INDEX(Organizations[Organization Description],$A2889),CHAR(34),
", OrganizationLink:  ",CHAR(34),INDEX(Organizations[Organization Link],$A2889),CHAR(34),"}"))</f>
        <v>#REF!</v>
      </c>
      <c r="F2889" t="e">
        <f>IF(INDEX(People[First Name],$A2889)="","",
CONCATENATE("  - &amp;AffiliationID",TEXT($A2889,"0000"),
" {PersonID: *PersonID",TEXT($A2889,"0000"),
", OrganizationID: *OrganizationID",TEXT(MATCH(INDEX(People[Organization Name],$A2889),Organizations[Organization Name],0),"0000"),
", IsPrimaryOrganizationContact: , AffiliationStartDate: , AffiliationEndDate: , PrimaryPhone: ",
", PrimaryEmail: ",CHAR(34),INDEX(People[Primary Email],$A2889),CHAR(34),
", PrimaryAddress: ",CHAR(34),INDEX(People[Primary Address],$A2889),CHAR(34),
", PersonLink: }"))</f>
        <v>#REF!</v>
      </c>
      <c r="H2889" t="e">
        <f>IF(COUNTA(CitationInformation)=0,"",IF(INDEX(AuthorList[Author Name],$A2889)="","",
CONCATENATE("  - &amp;AuthorListID",TEXT($A2889,"0000"),
"  {CitationID: *CitationID0001",
", PersonID: *PersonID",TEXT(MATCH(INDEX(AuthorList[Author Name],$A2889),People[Full Name],0),"0000"),
", AuthorOrder: ",INDEX(AuthorList[Author Number],$A2889),"}")))</f>
        <v>#REF!</v>
      </c>
      <c r="K2889" t="e">
        <f>IF(INDEX(SamplingFeatures[Feature Code],$A2889)="","",
CONCATENATE("  - &amp;SamplingFeatureID",TEXT($A2889,"0000"),
" {","SamplingFeatureUUID:  ",CHAR(34),INDEX(SamplingFeatures[Sampling Feature UUID],$A2889),CHAR(34),
", SamplingFeatureTypeCV:  ",CHAR(34),INDEX(SamplingFeatures[Sampling Feature Type],$A2889),CHAR(34),
", SamplingFeatureCode:  ",CHAR(34),INDEX(SamplingFeatures[Feature Code],$A2889),CHAR(34),
", SamplingFeatureName:  ",CHAR(34),INDEX(SamplingFeatures[Feature Name],$A2889),CHAR(34),
", SamplingFeatureDescription:  ",CHAR(34),INDEX(SamplingFeatures[Feature Description],$A2889),CHAR(34),
", SamplingFeatureGeotypeCV:  ",CHAR(34),INDEX(SamplingFeatures[Feature Geo Type],$A2889),CHAR(34),
", FeatureGeometry:  ",CHAR(34),INDEX(SamplingFeatures[Feature Geometry],$A2889),CHAR(34),
", Elevation_m:  ",CHAR(34),INDEX(SamplingFeatures[Elevation_m],$A2889),CHAR(34),
", ElevationDatumCV:  ",CHAR(34),ElevationDatum,CHAR(34),"}"))</f>
        <v>#REF!</v>
      </c>
      <c r="L2889" t="e">
        <f>IF(INDEX(SamplingFeatures[Sampling Feature Type],$A2889)&lt;&gt;"Site","",
CONCATENATE("  - &amp;SiteID",TEXT(SUMPRODUCT(--($L$3:$L2888&lt;&gt;"")),"0000"),
" {","SamplingFeatureID:  *SamplingFeatureID",TEXT($A2889,"0000"),
", SiteTypeCV:  ",CHAR(34),INDEX(Sites[Site Type],$A2889),CHAR(34),
", Latitude:  ",INDEX(Sites[Latitude],$A2889),
", Longitude:  ",INDEX(Sites[Longitude],$A2889),
", SRSName:  ",CHAR(34),LatLonDatum,CHAR(34),"}"))</f>
        <v>#REF!</v>
      </c>
      <c r="M2889" t="e">
        <f>IF(INDEX(SamplingFeatures[Sampling Feature Type],$A2889)&lt;&gt;"Specimen","",
CONCATENATE("  - &amp;SpecimenID",TEXT(SUMPRODUCT(--($M$3:$M2888&lt;&gt;"")),"0000"),
" {","SamplingFeatureID:  *SamplingFeatureID",TEXT($A2889,"0000"),
", SpecimenTypeCV:  ",CHAR(34),INDEX(Specimens[Specimen Type],$A2889),CHAR(34),
", SpecimenMediumCV:  ",INDEX(Specimens[Specimen Medium],$A2889),
", IsFieldSpecimen:  ",CHAR(34),INDEX(Specimens[Is Field Specimen?],$A2889),CHAR(34),"}"))</f>
        <v>#REF!</v>
      </c>
      <c r="N2889" t="e">
        <f>IF(COUNTA(SpatialOffsets[])=0,"", IF(INDEX(SpatialOffsets[Spatial Offset Type],$A2889)="","",
CONCATENATE("  - &amp;SpatialOffsetID",TEXT($A2889,"0000"),
" {","SpatialOffsetTypeCV:  ",CHAR(34),INDEX(SpatialOffsets[Spatial Offset Type],$A2889),CHAR(34),
", Offset1Value:  ",INDEX(SpatialOffsets[Offset 1 Value],$A2889),
", Offset1UnitID:  ",CHAR(34),INDEX(SpatialOffsets[Offset 1 Unit],$A2889),CHAR(34),
", Offset2Value:  ",INDEX(SpatialOffsets[Offset 2 Value],$A2889),
", Offset2UnitID:  ",CHAR(34),INDEX(SpatialOffsets[Offset 2 Unit],$A2889),CHAR(34),
", Offset3Value:  ",INDEX(SpatialOffsets[Offset 3 Value],$A2889),
", Offset3UnitID:  ",CHAR(34),INDEX(SpatialOffsets[Offset 3 Unit],$A2889),CHAR(34),,"}")))</f>
        <v>#REF!</v>
      </c>
      <c r="O2889" t="e">
        <f>IF(COUNTA(RelatedFeatures[])=0,"", IF(INDEX(RelatedFeatures[First Sampling Feature Code],$A2889)="","",
CONCATENATE("  - &amp;RelationID",TEXT($A2889,"0000"),
" {","SamplingFeatureID:  *SamplingFeatureID",TEXT(MATCH(INDEX(RelatedFeatures[First Sampling Feature Code],$A2889),SamplingFeatures[Feature Code],0),"0000"),
", RelationshipTypeCV:  ",CHAR(34),INDEX(RelatedFeatures[Relationship Type],$A2889),CHAR(34),
", RelatedFeatureID: *SamplingFeatureID",TEXT(MATCH(INDEX(RelatedFeatures[Second Sampling Feature Code],$A2889),SamplingFeatures[Feature Code],0),"0000"),
", SpatialOffsetID:  ",IF(INDEX(RelatedFeatures[Offset Number],$A2889)="","",CONCATENATE("*SpatialOffsetID",TEXT(INDEX(RelatedFeatures[Offset Number],$A2889),"0000"))),"}")))</f>
        <v>#REF!</v>
      </c>
      <c r="P2889" t="e">
        <f>IF(INDEX(Methods[Method Type],$A2889)="","",
CONCATENATE("  - &amp;MethodID",TEXT($A2889,"0000"),
" {","MethodTypeCV:  ",CHAR(34),INDEX(Methods[Method Type],$A2889),CHAR(34),
", MethodCode:  ",CHAR(34),INDEX(Methods[Method Code],$A2889),CHAR(34),
", MethodName:  ",CHAR(34),INDEX(Methods[Method Name],$A2889),CHAR(34),
", MethodDescription:  ",CHAR(34),INDEX(Methods[Method Description],$A2889),CHAR(34),
", MethodLink:  ",CHAR(34),INDEX(Methods[Method Link],$A2889),CHAR(34),
", OrganizationID: *OrganizationID",TEXT(MATCH(INDEX(Methods[Organization Name],$A2889),Organizations[Organization Name],0),"0000"),"}"))</f>
        <v>#REF!</v>
      </c>
      <c r="Q2889" t="e">
        <f>IF(INDEX(Variables[Variable Type],$A2889)="","",
CONCATENATE("  - &amp;VariableID",TEXT($A2889,"0000"),
" {","VariableTypeCV:  ",CHAR(34),INDEX(Variables[Variable Type],$A2889),CHAR(34),
", VariableCode:  ",CHAR(34),INDEX(Variables[Variable Code],$A2889),CHAR(34),
", VariableNameCV:  ",CHAR(34),INDEX(Variables[Variable Name],$A2889),CHAR(34),
", VariableDefinition:  ",CHAR(34),INDEX(Variables[Variable Definition],$A2889),CHAR(34),
", SpecciationCV:  ",CHAR(34),INDEX(Variables[Speciation],$A2889),CHAR(34),
", NoDataValue:  ",CHAR(34),INDEX(Variables[No Data Value],$A2889),CHAR(34),"}"))</f>
        <v>#REF!</v>
      </c>
    </row>
    <row r="2890" spans="1:17" x14ac:dyDescent="0.25">
      <c r="A2890">
        <v>2887</v>
      </c>
      <c r="D2890" t="e">
        <f>IF(INDEX(People[First Name],$A2890)="","",
CONCATENATE("  - &amp;PersonID",TEXT($A2890,"0000"),
" {","PersonFirstName:  ",CHAR(34),INDEX(People[First Name],$A2890),CHAR(34),
", PersonMiddleName:  ",CHAR(34),INDEX(People[Middle Name],$A2890),CHAR(34),
", PersonLastName:  ",CHAR(34),INDEX(People[Last Name],$A2890),CHAR(34),"}"))</f>
        <v>#REF!</v>
      </c>
      <c r="E2890" t="e">
        <f>IF(INDEX(Organizations[Organization Type '[CV']],$A2890)="","",
CONCATENATE("  - &amp;OrganizationID",TEXT($A2890,"0000"),
" {","OrganizationTypeCV:  ",CHAR(34),INDEX(Organizations[Organization Type '[CV']],$A2890),CHAR(34),
", OrganizationCode:  ",CHAR(34),INDEX(Organizations[Organization Code],$A2890),CHAR(34),
", OrganizationName:  ",CHAR(34),INDEX(Organizations[Organization Name],$A2890),CHAR(34),
", OrganizationDescription:  ",CHAR(34),INDEX(Organizations[Organization Description],$A2890),CHAR(34),
", OrganizationLink:  ",CHAR(34),INDEX(Organizations[Organization Link],$A2890),CHAR(34),"}"))</f>
        <v>#REF!</v>
      </c>
      <c r="F2890" t="e">
        <f>IF(INDEX(People[First Name],$A2890)="","",
CONCATENATE("  - &amp;AffiliationID",TEXT($A2890,"0000"),
" {PersonID: *PersonID",TEXT($A2890,"0000"),
", OrganizationID: *OrganizationID",TEXT(MATCH(INDEX(People[Organization Name],$A2890),Organizations[Organization Name],0),"0000"),
", IsPrimaryOrganizationContact: , AffiliationStartDate: , AffiliationEndDate: , PrimaryPhone: ",
", PrimaryEmail: ",CHAR(34),INDEX(People[Primary Email],$A2890),CHAR(34),
", PrimaryAddress: ",CHAR(34),INDEX(People[Primary Address],$A2890),CHAR(34),
", PersonLink: }"))</f>
        <v>#REF!</v>
      </c>
      <c r="H2890" t="e">
        <f>IF(COUNTA(CitationInformation)=0,"",IF(INDEX(AuthorList[Author Name],$A2890)="","",
CONCATENATE("  - &amp;AuthorListID",TEXT($A2890,"0000"),
"  {CitationID: *CitationID0001",
", PersonID: *PersonID",TEXT(MATCH(INDEX(AuthorList[Author Name],$A2890),People[Full Name],0),"0000"),
", AuthorOrder: ",INDEX(AuthorList[Author Number],$A2890),"}")))</f>
        <v>#REF!</v>
      </c>
      <c r="K2890" t="e">
        <f>IF(INDEX(SamplingFeatures[Feature Code],$A2890)="","",
CONCATENATE("  - &amp;SamplingFeatureID",TEXT($A2890,"0000"),
" {","SamplingFeatureUUID:  ",CHAR(34),INDEX(SamplingFeatures[Sampling Feature UUID],$A2890),CHAR(34),
", SamplingFeatureTypeCV:  ",CHAR(34),INDEX(SamplingFeatures[Sampling Feature Type],$A2890),CHAR(34),
", SamplingFeatureCode:  ",CHAR(34),INDEX(SamplingFeatures[Feature Code],$A2890),CHAR(34),
", SamplingFeatureName:  ",CHAR(34),INDEX(SamplingFeatures[Feature Name],$A2890),CHAR(34),
", SamplingFeatureDescription:  ",CHAR(34),INDEX(SamplingFeatures[Feature Description],$A2890),CHAR(34),
", SamplingFeatureGeotypeCV:  ",CHAR(34),INDEX(SamplingFeatures[Feature Geo Type],$A2890),CHAR(34),
", FeatureGeometry:  ",CHAR(34),INDEX(SamplingFeatures[Feature Geometry],$A2890),CHAR(34),
", Elevation_m:  ",CHAR(34),INDEX(SamplingFeatures[Elevation_m],$A2890),CHAR(34),
", ElevationDatumCV:  ",CHAR(34),ElevationDatum,CHAR(34),"}"))</f>
        <v>#REF!</v>
      </c>
      <c r="L2890" t="e">
        <f>IF(INDEX(SamplingFeatures[Sampling Feature Type],$A2890)&lt;&gt;"Site","",
CONCATENATE("  - &amp;SiteID",TEXT(SUMPRODUCT(--($L$3:$L2889&lt;&gt;"")),"0000"),
" {","SamplingFeatureID:  *SamplingFeatureID",TEXT($A2890,"0000"),
", SiteTypeCV:  ",CHAR(34),INDEX(Sites[Site Type],$A2890),CHAR(34),
", Latitude:  ",INDEX(Sites[Latitude],$A2890),
", Longitude:  ",INDEX(Sites[Longitude],$A2890),
", SRSName:  ",CHAR(34),LatLonDatum,CHAR(34),"}"))</f>
        <v>#REF!</v>
      </c>
      <c r="M2890" t="e">
        <f>IF(INDEX(SamplingFeatures[Sampling Feature Type],$A2890)&lt;&gt;"Specimen","",
CONCATENATE("  - &amp;SpecimenID",TEXT(SUMPRODUCT(--($M$3:$M2889&lt;&gt;"")),"0000"),
" {","SamplingFeatureID:  *SamplingFeatureID",TEXT($A2890,"0000"),
", SpecimenTypeCV:  ",CHAR(34),INDEX(Specimens[Specimen Type],$A2890),CHAR(34),
", SpecimenMediumCV:  ",INDEX(Specimens[Specimen Medium],$A2890),
", IsFieldSpecimen:  ",CHAR(34),INDEX(Specimens[Is Field Specimen?],$A2890),CHAR(34),"}"))</f>
        <v>#REF!</v>
      </c>
      <c r="N2890" t="e">
        <f>IF(COUNTA(SpatialOffsets[])=0,"", IF(INDEX(SpatialOffsets[Spatial Offset Type],$A2890)="","",
CONCATENATE("  - &amp;SpatialOffsetID",TEXT($A2890,"0000"),
" {","SpatialOffsetTypeCV:  ",CHAR(34),INDEX(SpatialOffsets[Spatial Offset Type],$A2890),CHAR(34),
", Offset1Value:  ",INDEX(SpatialOffsets[Offset 1 Value],$A2890),
", Offset1UnitID:  ",CHAR(34),INDEX(SpatialOffsets[Offset 1 Unit],$A2890),CHAR(34),
", Offset2Value:  ",INDEX(SpatialOffsets[Offset 2 Value],$A2890),
", Offset2UnitID:  ",CHAR(34),INDEX(SpatialOffsets[Offset 2 Unit],$A2890),CHAR(34),
", Offset3Value:  ",INDEX(SpatialOffsets[Offset 3 Value],$A2890),
", Offset3UnitID:  ",CHAR(34),INDEX(SpatialOffsets[Offset 3 Unit],$A2890),CHAR(34),,"}")))</f>
        <v>#REF!</v>
      </c>
      <c r="O2890" t="e">
        <f>IF(COUNTA(RelatedFeatures[])=0,"", IF(INDEX(RelatedFeatures[First Sampling Feature Code],$A2890)="","",
CONCATENATE("  - &amp;RelationID",TEXT($A2890,"0000"),
" {","SamplingFeatureID:  *SamplingFeatureID",TEXT(MATCH(INDEX(RelatedFeatures[First Sampling Feature Code],$A2890),SamplingFeatures[Feature Code],0),"0000"),
", RelationshipTypeCV:  ",CHAR(34),INDEX(RelatedFeatures[Relationship Type],$A2890),CHAR(34),
", RelatedFeatureID: *SamplingFeatureID",TEXT(MATCH(INDEX(RelatedFeatures[Second Sampling Feature Code],$A2890),SamplingFeatures[Feature Code],0),"0000"),
", SpatialOffsetID:  ",IF(INDEX(RelatedFeatures[Offset Number],$A2890)="","",CONCATENATE("*SpatialOffsetID",TEXT(INDEX(RelatedFeatures[Offset Number],$A2890),"0000"))),"}")))</f>
        <v>#REF!</v>
      </c>
      <c r="P2890" t="e">
        <f>IF(INDEX(Methods[Method Type],$A2890)="","",
CONCATENATE("  - &amp;MethodID",TEXT($A2890,"0000"),
" {","MethodTypeCV:  ",CHAR(34),INDEX(Methods[Method Type],$A2890),CHAR(34),
", MethodCode:  ",CHAR(34),INDEX(Methods[Method Code],$A2890),CHAR(34),
", MethodName:  ",CHAR(34),INDEX(Methods[Method Name],$A2890),CHAR(34),
", MethodDescription:  ",CHAR(34),INDEX(Methods[Method Description],$A2890),CHAR(34),
", MethodLink:  ",CHAR(34),INDEX(Methods[Method Link],$A2890),CHAR(34),
", OrganizationID: *OrganizationID",TEXT(MATCH(INDEX(Methods[Organization Name],$A2890),Organizations[Organization Name],0),"0000"),"}"))</f>
        <v>#REF!</v>
      </c>
      <c r="Q2890" t="e">
        <f>IF(INDEX(Variables[Variable Type],$A2890)="","",
CONCATENATE("  - &amp;VariableID",TEXT($A2890,"0000"),
" {","VariableTypeCV:  ",CHAR(34),INDEX(Variables[Variable Type],$A2890),CHAR(34),
", VariableCode:  ",CHAR(34),INDEX(Variables[Variable Code],$A2890),CHAR(34),
", VariableNameCV:  ",CHAR(34),INDEX(Variables[Variable Name],$A2890),CHAR(34),
", VariableDefinition:  ",CHAR(34),INDEX(Variables[Variable Definition],$A2890),CHAR(34),
", SpecciationCV:  ",CHAR(34),INDEX(Variables[Speciation],$A2890),CHAR(34),
", NoDataValue:  ",CHAR(34),INDEX(Variables[No Data Value],$A2890),CHAR(34),"}"))</f>
        <v>#REF!</v>
      </c>
    </row>
    <row r="2891" spans="1:17" x14ac:dyDescent="0.25">
      <c r="A2891">
        <v>2888</v>
      </c>
      <c r="D2891" t="e">
        <f>IF(INDEX(People[First Name],$A2891)="","",
CONCATENATE("  - &amp;PersonID",TEXT($A2891,"0000"),
" {","PersonFirstName:  ",CHAR(34),INDEX(People[First Name],$A2891),CHAR(34),
", PersonMiddleName:  ",CHAR(34),INDEX(People[Middle Name],$A2891),CHAR(34),
", PersonLastName:  ",CHAR(34),INDEX(People[Last Name],$A2891),CHAR(34),"}"))</f>
        <v>#REF!</v>
      </c>
      <c r="E2891" t="e">
        <f>IF(INDEX(Organizations[Organization Type '[CV']],$A2891)="","",
CONCATENATE("  - &amp;OrganizationID",TEXT($A2891,"0000"),
" {","OrganizationTypeCV:  ",CHAR(34),INDEX(Organizations[Organization Type '[CV']],$A2891),CHAR(34),
", OrganizationCode:  ",CHAR(34),INDEX(Organizations[Organization Code],$A2891),CHAR(34),
", OrganizationName:  ",CHAR(34),INDEX(Organizations[Organization Name],$A2891),CHAR(34),
", OrganizationDescription:  ",CHAR(34),INDEX(Organizations[Organization Description],$A2891),CHAR(34),
", OrganizationLink:  ",CHAR(34),INDEX(Organizations[Organization Link],$A2891),CHAR(34),"}"))</f>
        <v>#REF!</v>
      </c>
      <c r="F2891" t="e">
        <f>IF(INDEX(People[First Name],$A2891)="","",
CONCATENATE("  - &amp;AffiliationID",TEXT($A2891,"0000"),
" {PersonID: *PersonID",TEXT($A2891,"0000"),
", OrganizationID: *OrganizationID",TEXT(MATCH(INDEX(People[Organization Name],$A2891),Organizations[Organization Name],0),"0000"),
", IsPrimaryOrganizationContact: , AffiliationStartDate: , AffiliationEndDate: , PrimaryPhone: ",
", PrimaryEmail: ",CHAR(34),INDEX(People[Primary Email],$A2891),CHAR(34),
", PrimaryAddress: ",CHAR(34),INDEX(People[Primary Address],$A2891),CHAR(34),
", PersonLink: }"))</f>
        <v>#REF!</v>
      </c>
      <c r="H2891" t="e">
        <f>IF(COUNTA(CitationInformation)=0,"",IF(INDEX(AuthorList[Author Name],$A2891)="","",
CONCATENATE("  - &amp;AuthorListID",TEXT($A2891,"0000"),
"  {CitationID: *CitationID0001",
", PersonID: *PersonID",TEXT(MATCH(INDEX(AuthorList[Author Name],$A2891),People[Full Name],0),"0000"),
", AuthorOrder: ",INDEX(AuthorList[Author Number],$A2891),"}")))</f>
        <v>#REF!</v>
      </c>
      <c r="K2891" t="e">
        <f>IF(INDEX(SamplingFeatures[Feature Code],$A2891)="","",
CONCATENATE("  - &amp;SamplingFeatureID",TEXT($A2891,"0000"),
" {","SamplingFeatureUUID:  ",CHAR(34),INDEX(SamplingFeatures[Sampling Feature UUID],$A2891),CHAR(34),
", SamplingFeatureTypeCV:  ",CHAR(34),INDEX(SamplingFeatures[Sampling Feature Type],$A2891),CHAR(34),
", SamplingFeatureCode:  ",CHAR(34),INDEX(SamplingFeatures[Feature Code],$A2891),CHAR(34),
", SamplingFeatureName:  ",CHAR(34),INDEX(SamplingFeatures[Feature Name],$A2891),CHAR(34),
", SamplingFeatureDescription:  ",CHAR(34),INDEX(SamplingFeatures[Feature Description],$A2891),CHAR(34),
", SamplingFeatureGeotypeCV:  ",CHAR(34),INDEX(SamplingFeatures[Feature Geo Type],$A2891),CHAR(34),
", FeatureGeometry:  ",CHAR(34),INDEX(SamplingFeatures[Feature Geometry],$A2891),CHAR(34),
", Elevation_m:  ",CHAR(34),INDEX(SamplingFeatures[Elevation_m],$A2891),CHAR(34),
", ElevationDatumCV:  ",CHAR(34),ElevationDatum,CHAR(34),"}"))</f>
        <v>#REF!</v>
      </c>
      <c r="L2891" t="e">
        <f>IF(INDEX(SamplingFeatures[Sampling Feature Type],$A2891)&lt;&gt;"Site","",
CONCATENATE("  - &amp;SiteID",TEXT(SUMPRODUCT(--($L$3:$L2890&lt;&gt;"")),"0000"),
" {","SamplingFeatureID:  *SamplingFeatureID",TEXT($A2891,"0000"),
", SiteTypeCV:  ",CHAR(34),INDEX(Sites[Site Type],$A2891),CHAR(34),
", Latitude:  ",INDEX(Sites[Latitude],$A2891),
", Longitude:  ",INDEX(Sites[Longitude],$A2891),
", SRSName:  ",CHAR(34),LatLonDatum,CHAR(34),"}"))</f>
        <v>#REF!</v>
      </c>
      <c r="M2891" t="e">
        <f>IF(INDEX(SamplingFeatures[Sampling Feature Type],$A2891)&lt;&gt;"Specimen","",
CONCATENATE("  - &amp;SpecimenID",TEXT(SUMPRODUCT(--($M$3:$M2890&lt;&gt;"")),"0000"),
" {","SamplingFeatureID:  *SamplingFeatureID",TEXT($A2891,"0000"),
", SpecimenTypeCV:  ",CHAR(34),INDEX(Specimens[Specimen Type],$A2891),CHAR(34),
", SpecimenMediumCV:  ",INDEX(Specimens[Specimen Medium],$A2891),
", IsFieldSpecimen:  ",CHAR(34),INDEX(Specimens[Is Field Specimen?],$A2891),CHAR(34),"}"))</f>
        <v>#REF!</v>
      </c>
      <c r="N2891" t="e">
        <f>IF(COUNTA(SpatialOffsets[])=0,"", IF(INDEX(SpatialOffsets[Spatial Offset Type],$A2891)="","",
CONCATENATE("  - &amp;SpatialOffsetID",TEXT($A2891,"0000"),
" {","SpatialOffsetTypeCV:  ",CHAR(34),INDEX(SpatialOffsets[Spatial Offset Type],$A2891),CHAR(34),
", Offset1Value:  ",INDEX(SpatialOffsets[Offset 1 Value],$A2891),
", Offset1UnitID:  ",CHAR(34),INDEX(SpatialOffsets[Offset 1 Unit],$A2891),CHAR(34),
", Offset2Value:  ",INDEX(SpatialOffsets[Offset 2 Value],$A2891),
", Offset2UnitID:  ",CHAR(34),INDEX(SpatialOffsets[Offset 2 Unit],$A2891),CHAR(34),
", Offset3Value:  ",INDEX(SpatialOffsets[Offset 3 Value],$A2891),
", Offset3UnitID:  ",CHAR(34),INDEX(SpatialOffsets[Offset 3 Unit],$A2891),CHAR(34),,"}")))</f>
        <v>#REF!</v>
      </c>
      <c r="O2891" t="e">
        <f>IF(COUNTA(RelatedFeatures[])=0,"", IF(INDEX(RelatedFeatures[First Sampling Feature Code],$A2891)="","",
CONCATENATE("  - &amp;RelationID",TEXT($A2891,"0000"),
" {","SamplingFeatureID:  *SamplingFeatureID",TEXT(MATCH(INDEX(RelatedFeatures[First Sampling Feature Code],$A2891),SamplingFeatures[Feature Code],0),"0000"),
", RelationshipTypeCV:  ",CHAR(34),INDEX(RelatedFeatures[Relationship Type],$A2891),CHAR(34),
", RelatedFeatureID: *SamplingFeatureID",TEXT(MATCH(INDEX(RelatedFeatures[Second Sampling Feature Code],$A2891),SamplingFeatures[Feature Code],0),"0000"),
", SpatialOffsetID:  ",IF(INDEX(RelatedFeatures[Offset Number],$A2891)="","",CONCATENATE("*SpatialOffsetID",TEXT(INDEX(RelatedFeatures[Offset Number],$A2891),"0000"))),"}")))</f>
        <v>#REF!</v>
      </c>
      <c r="P2891" t="e">
        <f>IF(INDEX(Methods[Method Type],$A2891)="","",
CONCATENATE("  - &amp;MethodID",TEXT($A2891,"0000"),
" {","MethodTypeCV:  ",CHAR(34),INDEX(Methods[Method Type],$A2891),CHAR(34),
", MethodCode:  ",CHAR(34),INDEX(Methods[Method Code],$A2891),CHAR(34),
", MethodName:  ",CHAR(34),INDEX(Methods[Method Name],$A2891),CHAR(34),
", MethodDescription:  ",CHAR(34),INDEX(Methods[Method Description],$A2891),CHAR(34),
", MethodLink:  ",CHAR(34),INDEX(Methods[Method Link],$A2891),CHAR(34),
", OrganizationID: *OrganizationID",TEXT(MATCH(INDEX(Methods[Organization Name],$A2891),Organizations[Organization Name],0),"0000"),"}"))</f>
        <v>#REF!</v>
      </c>
      <c r="Q2891" t="e">
        <f>IF(INDEX(Variables[Variable Type],$A2891)="","",
CONCATENATE("  - &amp;VariableID",TEXT($A2891,"0000"),
" {","VariableTypeCV:  ",CHAR(34),INDEX(Variables[Variable Type],$A2891),CHAR(34),
", VariableCode:  ",CHAR(34),INDEX(Variables[Variable Code],$A2891),CHAR(34),
", VariableNameCV:  ",CHAR(34),INDEX(Variables[Variable Name],$A2891),CHAR(34),
", VariableDefinition:  ",CHAR(34),INDEX(Variables[Variable Definition],$A2891),CHAR(34),
", SpecciationCV:  ",CHAR(34),INDEX(Variables[Speciation],$A2891),CHAR(34),
", NoDataValue:  ",CHAR(34),INDEX(Variables[No Data Value],$A2891),CHAR(34),"}"))</f>
        <v>#REF!</v>
      </c>
    </row>
    <row r="2892" spans="1:17" x14ac:dyDescent="0.25">
      <c r="A2892">
        <v>2889</v>
      </c>
      <c r="D2892" t="e">
        <f>IF(INDEX(People[First Name],$A2892)="","",
CONCATENATE("  - &amp;PersonID",TEXT($A2892,"0000"),
" {","PersonFirstName:  ",CHAR(34),INDEX(People[First Name],$A2892),CHAR(34),
", PersonMiddleName:  ",CHAR(34),INDEX(People[Middle Name],$A2892),CHAR(34),
", PersonLastName:  ",CHAR(34),INDEX(People[Last Name],$A2892),CHAR(34),"}"))</f>
        <v>#REF!</v>
      </c>
      <c r="E2892" t="e">
        <f>IF(INDEX(Organizations[Organization Type '[CV']],$A2892)="","",
CONCATENATE("  - &amp;OrganizationID",TEXT($A2892,"0000"),
" {","OrganizationTypeCV:  ",CHAR(34),INDEX(Organizations[Organization Type '[CV']],$A2892),CHAR(34),
", OrganizationCode:  ",CHAR(34),INDEX(Organizations[Organization Code],$A2892),CHAR(34),
", OrganizationName:  ",CHAR(34),INDEX(Organizations[Organization Name],$A2892),CHAR(34),
", OrganizationDescription:  ",CHAR(34),INDEX(Organizations[Organization Description],$A2892),CHAR(34),
", OrganizationLink:  ",CHAR(34),INDEX(Organizations[Organization Link],$A2892),CHAR(34),"}"))</f>
        <v>#REF!</v>
      </c>
      <c r="F2892" t="e">
        <f>IF(INDEX(People[First Name],$A2892)="","",
CONCATENATE("  - &amp;AffiliationID",TEXT($A2892,"0000"),
" {PersonID: *PersonID",TEXT($A2892,"0000"),
", OrganizationID: *OrganizationID",TEXT(MATCH(INDEX(People[Organization Name],$A2892),Organizations[Organization Name],0),"0000"),
", IsPrimaryOrganizationContact: , AffiliationStartDate: , AffiliationEndDate: , PrimaryPhone: ",
", PrimaryEmail: ",CHAR(34),INDEX(People[Primary Email],$A2892),CHAR(34),
", PrimaryAddress: ",CHAR(34),INDEX(People[Primary Address],$A2892),CHAR(34),
", PersonLink: }"))</f>
        <v>#REF!</v>
      </c>
      <c r="H2892" t="e">
        <f>IF(COUNTA(CitationInformation)=0,"",IF(INDEX(AuthorList[Author Name],$A2892)="","",
CONCATENATE("  - &amp;AuthorListID",TEXT($A2892,"0000"),
"  {CitationID: *CitationID0001",
", PersonID: *PersonID",TEXT(MATCH(INDEX(AuthorList[Author Name],$A2892),People[Full Name],0),"0000"),
", AuthorOrder: ",INDEX(AuthorList[Author Number],$A2892),"}")))</f>
        <v>#REF!</v>
      </c>
      <c r="K2892" t="e">
        <f>IF(INDEX(SamplingFeatures[Feature Code],$A2892)="","",
CONCATENATE("  - &amp;SamplingFeatureID",TEXT($A2892,"0000"),
" {","SamplingFeatureUUID:  ",CHAR(34),INDEX(SamplingFeatures[Sampling Feature UUID],$A2892),CHAR(34),
", SamplingFeatureTypeCV:  ",CHAR(34),INDEX(SamplingFeatures[Sampling Feature Type],$A2892),CHAR(34),
", SamplingFeatureCode:  ",CHAR(34),INDEX(SamplingFeatures[Feature Code],$A2892),CHAR(34),
", SamplingFeatureName:  ",CHAR(34),INDEX(SamplingFeatures[Feature Name],$A2892),CHAR(34),
", SamplingFeatureDescription:  ",CHAR(34),INDEX(SamplingFeatures[Feature Description],$A2892),CHAR(34),
", SamplingFeatureGeotypeCV:  ",CHAR(34),INDEX(SamplingFeatures[Feature Geo Type],$A2892),CHAR(34),
", FeatureGeometry:  ",CHAR(34),INDEX(SamplingFeatures[Feature Geometry],$A2892),CHAR(34),
", Elevation_m:  ",CHAR(34),INDEX(SamplingFeatures[Elevation_m],$A2892),CHAR(34),
", ElevationDatumCV:  ",CHAR(34),ElevationDatum,CHAR(34),"}"))</f>
        <v>#REF!</v>
      </c>
      <c r="L2892" t="e">
        <f>IF(INDEX(SamplingFeatures[Sampling Feature Type],$A2892)&lt;&gt;"Site","",
CONCATENATE("  - &amp;SiteID",TEXT(SUMPRODUCT(--($L$3:$L2891&lt;&gt;"")),"0000"),
" {","SamplingFeatureID:  *SamplingFeatureID",TEXT($A2892,"0000"),
", SiteTypeCV:  ",CHAR(34),INDEX(Sites[Site Type],$A2892),CHAR(34),
", Latitude:  ",INDEX(Sites[Latitude],$A2892),
", Longitude:  ",INDEX(Sites[Longitude],$A2892),
", SRSName:  ",CHAR(34),LatLonDatum,CHAR(34),"}"))</f>
        <v>#REF!</v>
      </c>
      <c r="M2892" t="e">
        <f>IF(INDEX(SamplingFeatures[Sampling Feature Type],$A2892)&lt;&gt;"Specimen","",
CONCATENATE("  - &amp;SpecimenID",TEXT(SUMPRODUCT(--($M$3:$M2891&lt;&gt;"")),"0000"),
" {","SamplingFeatureID:  *SamplingFeatureID",TEXT($A2892,"0000"),
", SpecimenTypeCV:  ",CHAR(34),INDEX(Specimens[Specimen Type],$A2892),CHAR(34),
", SpecimenMediumCV:  ",INDEX(Specimens[Specimen Medium],$A2892),
", IsFieldSpecimen:  ",CHAR(34),INDEX(Specimens[Is Field Specimen?],$A2892),CHAR(34),"}"))</f>
        <v>#REF!</v>
      </c>
      <c r="N2892" t="e">
        <f>IF(COUNTA(SpatialOffsets[])=0,"", IF(INDEX(SpatialOffsets[Spatial Offset Type],$A2892)="","",
CONCATENATE("  - &amp;SpatialOffsetID",TEXT($A2892,"0000"),
" {","SpatialOffsetTypeCV:  ",CHAR(34),INDEX(SpatialOffsets[Spatial Offset Type],$A2892),CHAR(34),
", Offset1Value:  ",INDEX(SpatialOffsets[Offset 1 Value],$A2892),
", Offset1UnitID:  ",CHAR(34),INDEX(SpatialOffsets[Offset 1 Unit],$A2892),CHAR(34),
", Offset2Value:  ",INDEX(SpatialOffsets[Offset 2 Value],$A2892),
", Offset2UnitID:  ",CHAR(34),INDEX(SpatialOffsets[Offset 2 Unit],$A2892),CHAR(34),
", Offset3Value:  ",INDEX(SpatialOffsets[Offset 3 Value],$A2892),
", Offset3UnitID:  ",CHAR(34),INDEX(SpatialOffsets[Offset 3 Unit],$A2892),CHAR(34),,"}")))</f>
        <v>#REF!</v>
      </c>
      <c r="O2892" t="e">
        <f>IF(COUNTA(RelatedFeatures[])=0,"", IF(INDEX(RelatedFeatures[First Sampling Feature Code],$A2892)="","",
CONCATENATE("  - &amp;RelationID",TEXT($A2892,"0000"),
" {","SamplingFeatureID:  *SamplingFeatureID",TEXT(MATCH(INDEX(RelatedFeatures[First Sampling Feature Code],$A2892),SamplingFeatures[Feature Code],0),"0000"),
", RelationshipTypeCV:  ",CHAR(34),INDEX(RelatedFeatures[Relationship Type],$A2892),CHAR(34),
", RelatedFeatureID: *SamplingFeatureID",TEXT(MATCH(INDEX(RelatedFeatures[Second Sampling Feature Code],$A2892),SamplingFeatures[Feature Code],0),"0000"),
", SpatialOffsetID:  ",IF(INDEX(RelatedFeatures[Offset Number],$A2892)="","",CONCATENATE("*SpatialOffsetID",TEXT(INDEX(RelatedFeatures[Offset Number],$A2892),"0000"))),"}")))</f>
        <v>#REF!</v>
      </c>
      <c r="P2892" t="e">
        <f>IF(INDEX(Methods[Method Type],$A2892)="","",
CONCATENATE("  - &amp;MethodID",TEXT($A2892,"0000"),
" {","MethodTypeCV:  ",CHAR(34),INDEX(Methods[Method Type],$A2892),CHAR(34),
", MethodCode:  ",CHAR(34),INDEX(Methods[Method Code],$A2892),CHAR(34),
", MethodName:  ",CHAR(34),INDEX(Methods[Method Name],$A2892),CHAR(34),
", MethodDescription:  ",CHAR(34),INDEX(Methods[Method Description],$A2892),CHAR(34),
", MethodLink:  ",CHAR(34),INDEX(Methods[Method Link],$A2892),CHAR(34),
", OrganizationID: *OrganizationID",TEXT(MATCH(INDEX(Methods[Organization Name],$A2892),Organizations[Organization Name],0),"0000"),"}"))</f>
        <v>#REF!</v>
      </c>
      <c r="Q2892" t="e">
        <f>IF(INDEX(Variables[Variable Type],$A2892)="","",
CONCATENATE("  - &amp;VariableID",TEXT($A2892,"0000"),
" {","VariableTypeCV:  ",CHAR(34),INDEX(Variables[Variable Type],$A2892),CHAR(34),
", VariableCode:  ",CHAR(34),INDEX(Variables[Variable Code],$A2892),CHAR(34),
", VariableNameCV:  ",CHAR(34),INDEX(Variables[Variable Name],$A2892),CHAR(34),
", VariableDefinition:  ",CHAR(34),INDEX(Variables[Variable Definition],$A2892),CHAR(34),
", SpecciationCV:  ",CHAR(34),INDEX(Variables[Speciation],$A2892),CHAR(34),
", NoDataValue:  ",CHAR(34),INDEX(Variables[No Data Value],$A2892),CHAR(34),"}"))</f>
        <v>#REF!</v>
      </c>
    </row>
    <row r="2893" spans="1:17" x14ac:dyDescent="0.25">
      <c r="A2893">
        <v>2890</v>
      </c>
      <c r="D2893" t="e">
        <f>IF(INDEX(People[First Name],$A2893)="","",
CONCATENATE("  - &amp;PersonID",TEXT($A2893,"0000"),
" {","PersonFirstName:  ",CHAR(34),INDEX(People[First Name],$A2893),CHAR(34),
", PersonMiddleName:  ",CHAR(34),INDEX(People[Middle Name],$A2893),CHAR(34),
", PersonLastName:  ",CHAR(34),INDEX(People[Last Name],$A2893),CHAR(34),"}"))</f>
        <v>#REF!</v>
      </c>
      <c r="E2893" t="e">
        <f>IF(INDEX(Organizations[Organization Type '[CV']],$A2893)="","",
CONCATENATE("  - &amp;OrganizationID",TEXT($A2893,"0000"),
" {","OrganizationTypeCV:  ",CHAR(34),INDEX(Organizations[Organization Type '[CV']],$A2893),CHAR(34),
", OrganizationCode:  ",CHAR(34),INDEX(Organizations[Organization Code],$A2893),CHAR(34),
", OrganizationName:  ",CHAR(34),INDEX(Organizations[Organization Name],$A2893),CHAR(34),
", OrganizationDescription:  ",CHAR(34),INDEX(Organizations[Organization Description],$A2893),CHAR(34),
", OrganizationLink:  ",CHAR(34),INDEX(Organizations[Organization Link],$A2893),CHAR(34),"}"))</f>
        <v>#REF!</v>
      </c>
      <c r="F2893" t="e">
        <f>IF(INDEX(People[First Name],$A2893)="","",
CONCATENATE("  - &amp;AffiliationID",TEXT($A2893,"0000"),
" {PersonID: *PersonID",TEXT($A2893,"0000"),
", OrganizationID: *OrganizationID",TEXT(MATCH(INDEX(People[Organization Name],$A2893),Organizations[Organization Name],0),"0000"),
", IsPrimaryOrganizationContact: , AffiliationStartDate: , AffiliationEndDate: , PrimaryPhone: ",
", PrimaryEmail: ",CHAR(34),INDEX(People[Primary Email],$A2893),CHAR(34),
", PrimaryAddress: ",CHAR(34),INDEX(People[Primary Address],$A2893),CHAR(34),
", PersonLink: }"))</f>
        <v>#REF!</v>
      </c>
      <c r="H2893" t="e">
        <f>IF(COUNTA(CitationInformation)=0,"",IF(INDEX(AuthorList[Author Name],$A2893)="","",
CONCATENATE("  - &amp;AuthorListID",TEXT($A2893,"0000"),
"  {CitationID: *CitationID0001",
", PersonID: *PersonID",TEXT(MATCH(INDEX(AuthorList[Author Name],$A2893),People[Full Name],0),"0000"),
", AuthorOrder: ",INDEX(AuthorList[Author Number],$A2893),"}")))</f>
        <v>#REF!</v>
      </c>
      <c r="K2893" t="e">
        <f>IF(INDEX(SamplingFeatures[Feature Code],$A2893)="","",
CONCATENATE("  - &amp;SamplingFeatureID",TEXT($A2893,"0000"),
" {","SamplingFeatureUUID:  ",CHAR(34),INDEX(SamplingFeatures[Sampling Feature UUID],$A2893),CHAR(34),
", SamplingFeatureTypeCV:  ",CHAR(34),INDEX(SamplingFeatures[Sampling Feature Type],$A2893),CHAR(34),
", SamplingFeatureCode:  ",CHAR(34),INDEX(SamplingFeatures[Feature Code],$A2893),CHAR(34),
", SamplingFeatureName:  ",CHAR(34),INDEX(SamplingFeatures[Feature Name],$A2893),CHAR(34),
", SamplingFeatureDescription:  ",CHAR(34),INDEX(SamplingFeatures[Feature Description],$A2893),CHAR(34),
", SamplingFeatureGeotypeCV:  ",CHAR(34),INDEX(SamplingFeatures[Feature Geo Type],$A2893),CHAR(34),
", FeatureGeometry:  ",CHAR(34),INDEX(SamplingFeatures[Feature Geometry],$A2893),CHAR(34),
", Elevation_m:  ",CHAR(34),INDEX(SamplingFeatures[Elevation_m],$A2893),CHAR(34),
", ElevationDatumCV:  ",CHAR(34),ElevationDatum,CHAR(34),"}"))</f>
        <v>#REF!</v>
      </c>
      <c r="L2893" t="e">
        <f>IF(INDEX(SamplingFeatures[Sampling Feature Type],$A2893)&lt;&gt;"Site","",
CONCATENATE("  - &amp;SiteID",TEXT(SUMPRODUCT(--($L$3:$L2892&lt;&gt;"")),"0000"),
" {","SamplingFeatureID:  *SamplingFeatureID",TEXT($A2893,"0000"),
", SiteTypeCV:  ",CHAR(34),INDEX(Sites[Site Type],$A2893),CHAR(34),
", Latitude:  ",INDEX(Sites[Latitude],$A2893),
", Longitude:  ",INDEX(Sites[Longitude],$A2893),
", SRSName:  ",CHAR(34),LatLonDatum,CHAR(34),"}"))</f>
        <v>#REF!</v>
      </c>
      <c r="M2893" t="e">
        <f>IF(INDEX(SamplingFeatures[Sampling Feature Type],$A2893)&lt;&gt;"Specimen","",
CONCATENATE("  - &amp;SpecimenID",TEXT(SUMPRODUCT(--($M$3:$M2892&lt;&gt;"")),"0000"),
" {","SamplingFeatureID:  *SamplingFeatureID",TEXT($A2893,"0000"),
", SpecimenTypeCV:  ",CHAR(34),INDEX(Specimens[Specimen Type],$A2893),CHAR(34),
", SpecimenMediumCV:  ",INDEX(Specimens[Specimen Medium],$A2893),
", IsFieldSpecimen:  ",CHAR(34),INDEX(Specimens[Is Field Specimen?],$A2893),CHAR(34),"}"))</f>
        <v>#REF!</v>
      </c>
      <c r="N2893" t="e">
        <f>IF(COUNTA(SpatialOffsets[])=0,"", IF(INDEX(SpatialOffsets[Spatial Offset Type],$A2893)="","",
CONCATENATE("  - &amp;SpatialOffsetID",TEXT($A2893,"0000"),
" {","SpatialOffsetTypeCV:  ",CHAR(34),INDEX(SpatialOffsets[Spatial Offset Type],$A2893),CHAR(34),
", Offset1Value:  ",INDEX(SpatialOffsets[Offset 1 Value],$A2893),
", Offset1UnitID:  ",CHAR(34),INDEX(SpatialOffsets[Offset 1 Unit],$A2893),CHAR(34),
", Offset2Value:  ",INDEX(SpatialOffsets[Offset 2 Value],$A2893),
", Offset2UnitID:  ",CHAR(34),INDEX(SpatialOffsets[Offset 2 Unit],$A2893),CHAR(34),
", Offset3Value:  ",INDEX(SpatialOffsets[Offset 3 Value],$A2893),
", Offset3UnitID:  ",CHAR(34),INDEX(SpatialOffsets[Offset 3 Unit],$A2893),CHAR(34),,"}")))</f>
        <v>#REF!</v>
      </c>
      <c r="O2893" t="e">
        <f>IF(COUNTA(RelatedFeatures[])=0,"", IF(INDEX(RelatedFeatures[First Sampling Feature Code],$A2893)="","",
CONCATENATE("  - &amp;RelationID",TEXT($A2893,"0000"),
" {","SamplingFeatureID:  *SamplingFeatureID",TEXT(MATCH(INDEX(RelatedFeatures[First Sampling Feature Code],$A2893),SamplingFeatures[Feature Code],0),"0000"),
", RelationshipTypeCV:  ",CHAR(34),INDEX(RelatedFeatures[Relationship Type],$A2893),CHAR(34),
", RelatedFeatureID: *SamplingFeatureID",TEXT(MATCH(INDEX(RelatedFeatures[Second Sampling Feature Code],$A2893),SamplingFeatures[Feature Code],0),"0000"),
", SpatialOffsetID:  ",IF(INDEX(RelatedFeatures[Offset Number],$A2893)="","",CONCATENATE("*SpatialOffsetID",TEXT(INDEX(RelatedFeatures[Offset Number],$A2893),"0000"))),"}")))</f>
        <v>#REF!</v>
      </c>
      <c r="P2893" t="e">
        <f>IF(INDEX(Methods[Method Type],$A2893)="","",
CONCATENATE("  - &amp;MethodID",TEXT($A2893,"0000"),
" {","MethodTypeCV:  ",CHAR(34),INDEX(Methods[Method Type],$A2893),CHAR(34),
", MethodCode:  ",CHAR(34),INDEX(Methods[Method Code],$A2893),CHAR(34),
", MethodName:  ",CHAR(34),INDEX(Methods[Method Name],$A2893),CHAR(34),
", MethodDescription:  ",CHAR(34),INDEX(Methods[Method Description],$A2893),CHAR(34),
", MethodLink:  ",CHAR(34),INDEX(Methods[Method Link],$A2893),CHAR(34),
", OrganizationID: *OrganizationID",TEXT(MATCH(INDEX(Methods[Organization Name],$A2893),Organizations[Organization Name],0),"0000"),"}"))</f>
        <v>#REF!</v>
      </c>
      <c r="Q2893" t="e">
        <f>IF(INDEX(Variables[Variable Type],$A2893)="","",
CONCATENATE("  - &amp;VariableID",TEXT($A2893,"0000"),
" {","VariableTypeCV:  ",CHAR(34),INDEX(Variables[Variable Type],$A2893),CHAR(34),
", VariableCode:  ",CHAR(34),INDEX(Variables[Variable Code],$A2893),CHAR(34),
", VariableNameCV:  ",CHAR(34),INDEX(Variables[Variable Name],$A2893),CHAR(34),
", VariableDefinition:  ",CHAR(34),INDEX(Variables[Variable Definition],$A2893),CHAR(34),
", SpecciationCV:  ",CHAR(34),INDEX(Variables[Speciation],$A2893),CHAR(34),
", NoDataValue:  ",CHAR(34),INDEX(Variables[No Data Value],$A2893),CHAR(34),"}"))</f>
        <v>#REF!</v>
      </c>
    </row>
    <row r="2894" spans="1:17" x14ac:dyDescent="0.25">
      <c r="A2894">
        <v>2891</v>
      </c>
      <c r="D2894" t="e">
        <f>IF(INDEX(People[First Name],$A2894)="","",
CONCATENATE("  - &amp;PersonID",TEXT($A2894,"0000"),
" {","PersonFirstName:  ",CHAR(34),INDEX(People[First Name],$A2894),CHAR(34),
", PersonMiddleName:  ",CHAR(34),INDEX(People[Middle Name],$A2894),CHAR(34),
", PersonLastName:  ",CHAR(34),INDEX(People[Last Name],$A2894),CHAR(34),"}"))</f>
        <v>#REF!</v>
      </c>
      <c r="E2894" t="e">
        <f>IF(INDEX(Organizations[Organization Type '[CV']],$A2894)="","",
CONCATENATE("  - &amp;OrganizationID",TEXT($A2894,"0000"),
" {","OrganizationTypeCV:  ",CHAR(34),INDEX(Organizations[Organization Type '[CV']],$A2894),CHAR(34),
", OrganizationCode:  ",CHAR(34),INDEX(Organizations[Organization Code],$A2894),CHAR(34),
", OrganizationName:  ",CHAR(34),INDEX(Organizations[Organization Name],$A2894),CHAR(34),
", OrganizationDescription:  ",CHAR(34),INDEX(Organizations[Organization Description],$A2894),CHAR(34),
", OrganizationLink:  ",CHAR(34),INDEX(Organizations[Organization Link],$A2894),CHAR(34),"}"))</f>
        <v>#REF!</v>
      </c>
      <c r="F2894" t="e">
        <f>IF(INDEX(People[First Name],$A2894)="","",
CONCATENATE("  - &amp;AffiliationID",TEXT($A2894,"0000"),
" {PersonID: *PersonID",TEXT($A2894,"0000"),
", OrganizationID: *OrganizationID",TEXT(MATCH(INDEX(People[Organization Name],$A2894),Organizations[Organization Name],0),"0000"),
", IsPrimaryOrganizationContact: , AffiliationStartDate: , AffiliationEndDate: , PrimaryPhone: ",
", PrimaryEmail: ",CHAR(34),INDEX(People[Primary Email],$A2894),CHAR(34),
", PrimaryAddress: ",CHAR(34),INDEX(People[Primary Address],$A2894),CHAR(34),
", PersonLink: }"))</f>
        <v>#REF!</v>
      </c>
      <c r="H2894" t="e">
        <f>IF(COUNTA(CitationInformation)=0,"",IF(INDEX(AuthorList[Author Name],$A2894)="","",
CONCATENATE("  - &amp;AuthorListID",TEXT($A2894,"0000"),
"  {CitationID: *CitationID0001",
", PersonID: *PersonID",TEXT(MATCH(INDEX(AuthorList[Author Name],$A2894),People[Full Name],0),"0000"),
", AuthorOrder: ",INDEX(AuthorList[Author Number],$A2894),"}")))</f>
        <v>#REF!</v>
      </c>
      <c r="K2894" t="e">
        <f>IF(INDEX(SamplingFeatures[Feature Code],$A2894)="","",
CONCATENATE("  - &amp;SamplingFeatureID",TEXT($A2894,"0000"),
" {","SamplingFeatureUUID:  ",CHAR(34),INDEX(SamplingFeatures[Sampling Feature UUID],$A2894),CHAR(34),
", SamplingFeatureTypeCV:  ",CHAR(34),INDEX(SamplingFeatures[Sampling Feature Type],$A2894),CHAR(34),
", SamplingFeatureCode:  ",CHAR(34),INDEX(SamplingFeatures[Feature Code],$A2894),CHAR(34),
", SamplingFeatureName:  ",CHAR(34),INDEX(SamplingFeatures[Feature Name],$A2894),CHAR(34),
", SamplingFeatureDescription:  ",CHAR(34),INDEX(SamplingFeatures[Feature Description],$A2894),CHAR(34),
", SamplingFeatureGeotypeCV:  ",CHAR(34),INDEX(SamplingFeatures[Feature Geo Type],$A2894),CHAR(34),
", FeatureGeometry:  ",CHAR(34),INDEX(SamplingFeatures[Feature Geometry],$A2894),CHAR(34),
", Elevation_m:  ",CHAR(34),INDEX(SamplingFeatures[Elevation_m],$A2894),CHAR(34),
", ElevationDatumCV:  ",CHAR(34),ElevationDatum,CHAR(34),"}"))</f>
        <v>#REF!</v>
      </c>
      <c r="L2894" t="e">
        <f>IF(INDEX(SamplingFeatures[Sampling Feature Type],$A2894)&lt;&gt;"Site","",
CONCATENATE("  - &amp;SiteID",TEXT(SUMPRODUCT(--($L$3:$L2893&lt;&gt;"")),"0000"),
" {","SamplingFeatureID:  *SamplingFeatureID",TEXT($A2894,"0000"),
", SiteTypeCV:  ",CHAR(34),INDEX(Sites[Site Type],$A2894),CHAR(34),
", Latitude:  ",INDEX(Sites[Latitude],$A2894),
", Longitude:  ",INDEX(Sites[Longitude],$A2894),
", SRSName:  ",CHAR(34),LatLonDatum,CHAR(34),"}"))</f>
        <v>#REF!</v>
      </c>
      <c r="M2894" t="e">
        <f>IF(INDEX(SamplingFeatures[Sampling Feature Type],$A2894)&lt;&gt;"Specimen","",
CONCATENATE("  - &amp;SpecimenID",TEXT(SUMPRODUCT(--($M$3:$M2893&lt;&gt;"")),"0000"),
" {","SamplingFeatureID:  *SamplingFeatureID",TEXT($A2894,"0000"),
", SpecimenTypeCV:  ",CHAR(34),INDEX(Specimens[Specimen Type],$A2894),CHAR(34),
", SpecimenMediumCV:  ",INDEX(Specimens[Specimen Medium],$A2894),
", IsFieldSpecimen:  ",CHAR(34),INDEX(Specimens[Is Field Specimen?],$A2894),CHAR(34),"}"))</f>
        <v>#REF!</v>
      </c>
      <c r="N2894" t="e">
        <f>IF(COUNTA(SpatialOffsets[])=0,"", IF(INDEX(SpatialOffsets[Spatial Offset Type],$A2894)="","",
CONCATENATE("  - &amp;SpatialOffsetID",TEXT($A2894,"0000"),
" {","SpatialOffsetTypeCV:  ",CHAR(34),INDEX(SpatialOffsets[Spatial Offset Type],$A2894),CHAR(34),
", Offset1Value:  ",INDEX(SpatialOffsets[Offset 1 Value],$A2894),
", Offset1UnitID:  ",CHAR(34),INDEX(SpatialOffsets[Offset 1 Unit],$A2894),CHAR(34),
", Offset2Value:  ",INDEX(SpatialOffsets[Offset 2 Value],$A2894),
", Offset2UnitID:  ",CHAR(34),INDEX(SpatialOffsets[Offset 2 Unit],$A2894),CHAR(34),
", Offset3Value:  ",INDEX(SpatialOffsets[Offset 3 Value],$A2894),
", Offset3UnitID:  ",CHAR(34),INDEX(SpatialOffsets[Offset 3 Unit],$A2894),CHAR(34),,"}")))</f>
        <v>#REF!</v>
      </c>
      <c r="O2894" t="e">
        <f>IF(COUNTA(RelatedFeatures[])=0,"", IF(INDEX(RelatedFeatures[First Sampling Feature Code],$A2894)="","",
CONCATENATE("  - &amp;RelationID",TEXT($A2894,"0000"),
" {","SamplingFeatureID:  *SamplingFeatureID",TEXT(MATCH(INDEX(RelatedFeatures[First Sampling Feature Code],$A2894),SamplingFeatures[Feature Code],0),"0000"),
", RelationshipTypeCV:  ",CHAR(34),INDEX(RelatedFeatures[Relationship Type],$A2894),CHAR(34),
", RelatedFeatureID: *SamplingFeatureID",TEXT(MATCH(INDEX(RelatedFeatures[Second Sampling Feature Code],$A2894),SamplingFeatures[Feature Code],0),"0000"),
", SpatialOffsetID:  ",IF(INDEX(RelatedFeatures[Offset Number],$A2894)="","",CONCATENATE("*SpatialOffsetID",TEXT(INDEX(RelatedFeatures[Offset Number],$A2894),"0000"))),"}")))</f>
        <v>#REF!</v>
      </c>
      <c r="P2894" t="e">
        <f>IF(INDEX(Methods[Method Type],$A2894)="","",
CONCATENATE("  - &amp;MethodID",TEXT($A2894,"0000"),
" {","MethodTypeCV:  ",CHAR(34),INDEX(Methods[Method Type],$A2894),CHAR(34),
", MethodCode:  ",CHAR(34),INDEX(Methods[Method Code],$A2894),CHAR(34),
", MethodName:  ",CHAR(34),INDEX(Methods[Method Name],$A2894),CHAR(34),
", MethodDescription:  ",CHAR(34),INDEX(Methods[Method Description],$A2894),CHAR(34),
", MethodLink:  ",CHAR(34),INDEX(Methods[Method Link],$A2894),CHAR(34),
", OrganizationID: *OrganizationID",TEXT(MATCH(INDEX(Methods[Organization Name],$A2894),Organizations[Organization Name],0),"0000"),"}"))</f>
        <v>#REF!</v>
      </c>
      <c r="Q2894" t="e">
        <f>IF(INDEX(Variables[Variable Type],$A2894)="","",
CONCATENATE("  - &amp;VariableID",TEXT($A2894,"0000"),
" {","VariableTypeCV:  ",CHAR(34),INDEX(Variables[Variable Type],$A2894),CHAR(34),
", VariableCode:  ",CHAR(34),INDEX(Variables[Variable Code],$A2894),CHAR(34),
", VariableNameCV:  ",CHAR(34),INDEX(Variables[Variable Name],$A2894),CHAR(34),
", VariableDefinition:  ",CHAR(34),INDEX(Variables[Variable Definition],$A2894),CHAR(34),
", SpecciationCV:  ",CHAR(34),INDEX(Variables[Speciation],$A2894),CHAR(34),
", NoDataValue:  ",CHAR(34),INDEX(Variables[No Data Value],$A2894),CHAR(34),"}"))</f>
        <v>#REF!</v>
      </c>
    </row>
    <row r="2895" spans="1:17" x14ac:dyDescent="0.25">
      <c r="A2895">
        <v>2892</v>
      </c>
      <c r="D2895" t="e">
        <f>IF(INDEX(People[First Name],$A2895)="","",
CONCATENATE("  - &amp;PersonID",TEXT($A2895,"0000"),
" {","PersonFirstName:  ",CHAR(34),INDEX(People[First Name],$A2895),CHAR(34),
", PersonMiddleName:  ",CHAR(34),INDEX(People[Middle Name],$A2895),CHAR(34),
", PersonLastName:  ",CHAR(34),INDEX(People[Last Name],$A2895),CHAR(34),"}"))</f>
        <v>#REF!</v>
      </c>
      <c r="E2895" t="e">
        <f>IF(INDEX(Organizations[Organization Type '[CV']],$A2895)="","",
CONCATENATE("  - &amp;OrganizationID",TEXT($A2895,"0000"),
" {","OrganizationTypeCV:  ",CHAR(34),INDEX(Organizations[Organization Type '[CV']],$A2895),CHAR(34),
", OrganizationCode:  ",CHAR(34),INDEX(Organizations[Organization Code],$A2895),CHAR(34),
", OrganizationName:  ",CHAR(34),INDEX(Organizations[Organization Name],$A2895),CHAR(34),
", OrganizationDescription:  ",CHAR(34),INDEX(Organizations[Organization Description],$A2895),CHAR(34),
", OrganizationLink:  ",CHAR(34),INDEX(Organizations[Organization Link],$A2895),CHAR(34),"}"))</f>
        <v>#REF!</v>
      </c>
      <c r="F2895" t="e">
        <f>IF(INDEX(People[First Name],$A2895)="","",
CONCATENATE("  - &amp;AffiliationID",TEXT($A2895,"0000"),
" {PersonID: *PersonID",TEXT($A2895,"0000"),
", OrganizationID: *OrganizationID",TEXT(MATCH(INDEX(People[Organization Name],$A2895),Organizations[Organization Name],0),"0000"),
", IsPrimaryOrganizationContact: , AffiliationStartDate: , AffiliationEndDate: , PrimaryPhone: ",
", PrimaryEmail: ",CHAR(34),INDEX(People[Primary Email],$A2895),CHAR(34),
", PrimaryAddress: ",CHAR(34),INDEX(People[Primary Address],$A2895),CHAR(34),
", PersonLink: }"))</f>
        <v>#REF!</v>
      </c>
      <c r="H2895" t="e">
        <f>IF(COUNTA(CitationInformation)=0,"",IF(INDEX(AuthorList[Author Name],$A2895)="","",
CONCATENATE("  - &amp;AuthorListID",TEXT($A2895,"0000"),
"  {CitationID: *CitationID0001",
", PersonID: *PersonID",TEXT(MATCH(INDEX(AuthorList[Author Name],$A2895),People[Full Name],0),"0000"),
", AuthorOrder: ",INDEX(AuthorList[Author Number],$A2895),"}")))</f>
        <v>#REF!</v>
      </c>
      <c r="K2895" t="e">
        <f>IF(INDEX(SamplingFeatures[Feature Code],$A2895)="","",
CONCATENATE("  - &amp;SamplingFeatureID",TEXT($A2895,"0000"),
" {","SamplingFeatureUUID:  ",CHAR(34),INDEX(SamplingFeatures[Sampling Feature UUID],$A2895),CHAR(34),
", SamplingFeatureTypeCV:  ",CHAR(34),INDEX(SamplingFeatures[Sampling Feature Type],$A2895),CHAR(34),
", SamplingFeatureCode:  ",CHAR(34),INDEX(SamplingFeatures[Feature Code],$A2895),CHAR(34),
", SamplingFeatureName:  ",CHAR(34),INDEX(SamplingFeatures[Feature Name],$A2895),CHAR(34),
", SamplingFeatureDescription:  ",CHAR(34),INDEX(SamplingFeatures[Feature Description],$A2895),CHAR(34),
", SamplingFeatureGeotypeCV:  ",CHAR(34),INDEX(SamplingFeatures[Feature Geo Type],$A2895),CHAR(34),
", FeatureGeometry:  ",CHAR(34),INDEX(SamplingFeatures[Feature Geometry],$A2895),CHAR(34),
", Elevation_m:  ",CHAR(34),INDEX(SamplingFeatures[Elevation_m],$A2895),CHAR(34),
", ElevationDatumCV:  ",CHAR(34),ElevationDatum,CHAR(34),"}"))</f>
        <v>#REF!</v>
      </c>
      <c r="L2895" t="e">
        <f>IF(INDEX(SamplingFeatures[Sampling Feature Type],$A2895)&lt;&gt;"Site","",
CONCATENATE("  - &amp;SiteID",TEXT(SUMPRODUCT(--($L$3:$L2894&lt;&gt;"")),"0000"),
" {","SamplingFeatureID:  *SamplingFeatureID",TEXT($A2895,"0000"),
", SiteTypeCV:  ",CHAR(34),INDEX(Sites[Site Type],$A2895),CHAR(34),
", Latitude:  ",INDEX(Sites[Latitude],$A2895),
", Longitude:  ",INDEX(Sites[Longitude],$A2895),
", SRSName:  ",CHAR(34),LatLonDatum,CHAR(34),"}"))</f>
        <v>#REF!</v>
      </c>
      <c r="M2895" t="e">
        <f>IF(INDEX(SamplingFeatures[Sampling Feature Type],$A2895)&lt;&gt;"Specimen","",
CONCATENATE("  - &amp;SpecimenID",TEXT(SUMPRODUCT(--($M$3:$M2894&lt;&gt;"")),"0000"),
" {","SamplingFeatureID:  *SamplingFeatureID",TEXT($A2895,"0000"),
", SpecimenTypeCV:  ",CHAR(34),INDEX(Specimens[Specimen Type],$A2895),CHAR(34),
", SpecimenMediumCV:  ",INDEX(Specimens[Specimen Medium],$A2895),
", IsFieldSpecimen:  ",CHAR(34),INDEX(Specimens[Is Field Specimen?],$A2895),CHAR(34),"}"))</f>
        <v>#REF!</v>
      </c>
      <c r="N2895" t="e">
        <f>IF(COUNTA(SpatialOffsets[])=0,"", IF(INDEX(SpatialOffsets[Spatial Offset Type],$A2895)="","",
CONCATENATE("  - &amp;SpatialOffsetID",TEXT($A2895,"0000"),
" {","SpatialOffsetTypeCV:  ",CHAR(34),INDEX(SpatialOffsets[Spatial Offset Type],$A2895),CHAR(34),
", Offset1Value:  ",INDEX(SpatialOffsets[Offset 1 Value],$A2895),
", Offset1UnitID:  ",CHAR(34),INDEX(SpatialOffsets[Offset 1 Unit],$A2895),CHAR(34),
", Offset2Value:  ",INDEX(SpatialOffsets[Offset 2 Value],$A2895),
", Offset2UnitID:  ",CHAR(34),INDEX(SpatialOffsets[Offset 2 Unit],$A2895),CHAR(34),
", Offset3Value:  ",INDEX(SpatialOffsets[Offset 3 Value],$A2895),
", Offset3UnitID:  ",CHAR(34),INDEX(SpatialOffsets[Offset 3 Unit],$A2895),CHAR(34),,"}")))</f>
        <v>#REF!</v>
      </c>
      <c r="O2895" t="e">
        <f>IF(COUNTA(RelatedFeatures[])=0,"", IF(INDEX(RelatedFeatures[First Sampling Feature Code],$A2895)="","",
CONCATENATE("  - &amp;RelationID",TEXT($A2895,"0000"),
" {","SamplingFeatureID:  *SamplingFeatureID",TEXT(MATCH(INDEX(RelatedFeatures[First Sampling Feature Code],$A2895),SamplingFeatures[Feature Code],0),"0000"),
", RelationshipTypeCV:  ",CHAR(34),INDEX(RelatedFeatures[Relationship Type],$A2895),CHAR(34),
", RelatedFeatureID: *SamplingFeatureID",TEXT(MATCH(INDEX(RelatedFeatures[Second Sampling Feature Code],$A2895),SamplingFeatures[Feature Code],0),"0000"),
", SpatialOffsetID:  ",IF(INDEX(RelatedFeatures[Offset Number],$A2895)="","",CONCATENATE("*SpatialOffsetID",TEXT(INDEX(RelatedFeatures[Offset Number],$A2895),"0000"))),"}")))</f>
        <v>#REF!</v>
      </c>
      <c r="P2895" t="e">
        <f>IF(INDEX(Methods[Method Type],$A2895)="","",
CONCATENATE("  - &amp;MethodID",TEXT($A2895,"0000"),
" {","MethodTypeCV:  ",CHAR(34),INDEX(Methods[Method Type],$A2895),CHAR(34),
", MethodCode:  ",CHAR(34),INDEX(Methods[Method Code],$A2895),CHAR(34),
", MethodName:  ",CHAR(34),INDEX(Methods[Method Name],$A2895),CHAR(34),
", MethodDescription:  ",CHAR(34),INDEX(Methods[Method Description],$A2895),CHAR(34),
", MethodLink:  ",CHAR(34),INDEX(Methods[Method Link],$A2895),CHAR(34),
", OrganizationID: *OrganizationID",TEXT(MATCH(INDEX(Methods[Organization Name],$A2895),Organizations[Organization Name],0),"0000"),"}"))</f>
        <v>#REF!</v>
      </c>
      <c r="Q2895" t="e">
        <f>IF(INDEX(Variables[Variable Type],$A2895)="","",
CONCATENATE("  - &amp;VariableID",TEXT($A2895,"0000"),
" {","VariableTypeCV:  ",CHAR(34),INDEX(Variables[Variable Type],$A2895),CHAR(34),
", VariableCode:  ",CHAR(34),INDEX(Variables[Variable Code],$A2895),CHAR(34),
", VariableNameCV:  ",CHAR(34),INDEX(Variables[Variable Name],$A2895),CHAR(34),
", VariableDefinition:  ",CHAR(34),INDEX(Variables[Variable Definition],$A2895),CHAR(34),
", SpecciationCV:  ",CHAR(34),INDEX(Variables[Speciation],$A2895),CHAR(34),
", NoDataValue:  ",CHAR(34),INDEX(Variables[No Data Value],$A2895),CHAR(34),"}"))</f>
        <v>#REF!</v>
      </c>
    </row>
    <row r="2896" spans="1:17" x14ac:dyDescent="0.25">
      <c r="A2896">
        <v>2893</v>
      </c>
      <c r="D2896" t="e">
        <f>IF(INDEX(People[First Name],$A2896)="","",
CONCATENATE("  - &amp;PersonID",TEXT($A2896,"0000"),
" {","PersonFirstName:  ",CHAR(34),INDEX(People[First Name],$A2896),CHAR(34),
", PersonMiddleName:  ",CHAR(34),INDEX(People[Middle Name],$A2896),CHAR(34),
", PersonLastName:  ",CHAR(34),INDEX(People[Last Name],$A2896),CHAR(34),"}"))</f>
        <v>#REF!</v>
      </c>
      <c r="E2896" t="e">
        <f>IF(INDEX(Organizations[Organization Type '[CV']],$A2896)="","",
CONCATENATE("  - &amp;OrganizationID",TEXT($A2896,"0000"),
" {","OrganizationTypeCV:  ",CHAR(34),INDEX(Organizations[Organization Type '[CV']],$A2896),CHAR(34),
", OrganizationCode:  ",CHAR(34),INDEX(Organizations[Organization Code],$A2896),CHAR(34),
", OrganizationName:  ",CHAR(34),INDEX(Organizations[Organization Name],$A2896),CHAR(34),
", OrganizationDescription:  ",CHAR(34),INDEX(Organizations[Organization Description],$A2896),CHAR(34),
", OrganizationLink:  ",CHAR(34),INDEX(Organizations[Organization Link],$A2896),CHAR(34),"}"))</f>
        <v>#REF!</v>
      </c>
      <c r="F2896" t="e">
        <f>IF(INDEX(People[First Name],$A2896)="","",
CONCATENATE("  - &amp;AffiliationID",TEXT($A2896,"0000"),
" {PersonID: *PersonID",TEXT($A2896,"0000"),
", OrganizationID: *OrganizationID",TEXT(MATCH(INDEX(People[Organization Name],$A2896),Organizations[Organization Name],0),"0000"),
", IsPrimaryOrganizationContact: , AffiliationStartDate: , AffiliationEndDate: , PrimaryPhone: ",
", PrimaryEmail: ",CHAR(34),INDEX(People[Primary Email],$A2896),CHAR(34),
", PrimaryAddress: ",CHAR(34),INDEX(People[Primary Address],$A2896),CHAR(34),
", PersonLink: }"))</f>
        <v>#REF!</v>
      </c>
      <c r="H2896" t="e">
        <f>IF(COUNTA(CitationInformation)=0,"",IF(INDEX(AuthorList[Author Name],$A2896)="","",
CONCATENATE("  - &amp;AuthorListID",TEXT($A2896,"0000"),
"  {CitationID: *CitationID0001",
", PersonID: *PersonID",TEXT(MATCH(INDEX(AuthorList[Author Name],$A2896),People[Full Name],0),"0000"),
", AuthorOrder: ",INDEX(AuthorList[Author Number],$A2896),"}")))</f>
        <v>#REF!</v>
      </c>
      <c r="K2896" t="e">
        <f>IF(INDEX(SamplingFeatures[Feature Code],$A2896)="","",
CONCATENATE("  - &amp;SamplingFeatureID",TEXT($A2896,"0000"),
" {","SamplingFeatureUUID:  ",CHAR(34),INDEX(SamplingFeatures[Sampling Feature UUID],$A2896),CHAR(34),
", SamplingFeatureTypeCV:  ",CHAR(34),INDEX(SamplingFeatures[Sampling Feature Type],$A2896),CHAR(34),
", SamplingFeatureCode:  ",CHAR(34),INDEX(SamplingFeatures[Feature Code],$A2896),CHAR(34),
", SamplingFeatureName:  ",CHAR(34),INDEX(SamplingFeatures[Feature Name],$A2896),CHAR(34),
", SamplingFeatureDescription:  ",CHAR(34),INDEX(SamplingFeatures[Feature Description],$A2896),CHAR(34),
", SamplingFeatureGeotypeCV:  ",CHAR(34),INDEX(SamplingFeatures[Feature Geo Type],$A2896),CHAR(34),
", FeatureGeometry:  ",CHAR(34),INDEX(SamplingFeatures[Feature Geometry],$A2896),CHAR(34),
", Elevation_m:  ",CHAR(34),INDEX(SamplingFeatures[Elevation_m],$A2896),CHAR(34),
", ElevationDatumCV:  ",CHAR(34),ElevationDatum,CHAR(34),"}"))</f>
        <v>#REF!</v>
      </c>
      <c r="L2896" t="e">
        <f>IF(INDEX(SamplingFeatures[Sampling Feature Type],$A2896)&lt;&gt;"Site","",
CONCATENATE("  - &amp;SiteID",TEXT(SUMPRODUCT(--($L$3:$L2895&lt;&gt;"")),"0000"),
" {","SamplingFeatureID:  *SamplingFeatureID",TEXT($A2896,"0000"),
", SiteTypeCV:  ",CHAR(34),INDEX(Sites[Site Type],$A2896),CHAR(34),
", Latitude:  ",INDEX(Sites[Latitude],$A2896),
", Longitude:  ",INDEX(Sites[Longitude],$A2896),
", SRSName:  ",CHAR(34),LatLonDatum,CHAR(34),"}"))</f>
        <v>#REF!</v>
      </c>
      <c r="M2896" t="e">
        <f>IF(INDEX(SamplingFeatures[Sampling Feature Type],$A2896)&lt;&gt;"Specimen","",
CONCATENATE("  - &amp;SpecimenID",TEXT(SUMPRODUCT(--($M$3:$M2895&lt;&gt;"")),"0000"),
" {","SamplingFeatureID:  *SamplingFeatureID",TEXT($A2896,"0000"),
", SpecimenTypeCV:  ",CHAR(34),INDEX(Specimens[Specimen Type],$A2896),CHAR(34),
", SpecimenMediumCV:  ",INDEX(Specimens[Specimen Medium],$A2896),
", IsFieldSpecimen:  ",CHAR(34),INDEX(Specimens[Is Field Specimen?],$A2896),CHAR(34),"}"))</f>
        <v>#REF!</v>
      </c>
      <c r="N2896" t="e">
        <f>IF(COUNTA(SpatialOffsets[])=0,"", IF(INDEX(SpatialOffsets[Spatial Offset Type],$A2896)="","",
CONCATENATE("  - &amp;SpatialOffsetID",TEXT($A2896,"0000"),
" {","SpatialOffsetTypeCV:  ",CHAR(34),INDEX(SpatialOffsets[Spatial Offset Type],$A2896),CHAR(34),
", Offset1Value:  ",INDEX(SpatialOffsets[Offset 1 Value],$A2896),
", Offset1UnitID:  ",CHAR(34),INDEX(SpatialOffsets[Offset 1 Unit],$A2896),CHAR(34),
", Offset2Value:  ",INDEX(SpatialOffsets[Offset 2 Value],$A2896),
", Offset2UnitID:  ",CHAR(34),INDEX(SpatialOffsets[Offset 2 Unit],$A2896),CHAR(34),
", Offset3Value:  ",INDEX(SpatialOffsets[Offset 3 Value],$A2896),
", Offset3UnitID:  ",CHAR(34),INDEX(SpatialOffsets[Offset 3 Unit],$A2896),CHAR(34),,"}")))</f>
        <v>#REF!</v>
      </c>
      <c r="O2896" t="e">
        <f>IF(COUNTA(RelatedFeatures[])=0,"", IF(INDEX(RelatedFeatures[First Sampling Feature Code],$A2896)="","",
CONCATENATE("  - &amp;RelationID",TEXT($A2896,"0000"),
" {","SamplingFeatureID:  *SamplingFeatureID",TEXT(MATCH(INDEX(RelatedFeatures[First Sampling Feature Code],$A2896),SamplingFeatures[Feature Code],0),"0000"),
", RelationshipTypeCV:  ",CHAR(34),INDEX(RelatedFeatures[Relationship Type],$A2896),CHAR(34),
", RelatedFeatureID: *SamplingFeatureID",TEXT(MATCH(INDEX(RelatedFeatures[Second Sampling Feature Code],$A2896),SamplingFeatures[Feature Code],0),"0000"),
", SpatialOffsetID:  ",IF(INDEX(RelatedFeatures[Offset Number],$A2896)="","",CONCATENATE("*SpatialOffsetID",TEXT(INDEX(RelatedFeatures[Offset Number],$A2896),"0000"))),"}")))</f>
        <v>#REF!</v>
      </c>
      <c r="P2896" t="e">
        <f>IF(INDEX(Methods[Method Type],$A2896)="","",
CONCATENATE("  - &amp;MethodID",TEXT($A2896,"0000"),
" {","MethodTypeCV:  ",CHAR(34),INDEX(Methods[Method Type],$A2896),CHAR(34),
", MethodCode:  ",CHAR(34),INDEX(Methods[Method Code],$A2896),CHAR(34),
", MethodName:  ",CHAR(34),INDEX(Methods[Method Name],$A2896),CHAR(34),
", MethodDescription:  ",CHAR(34),INDEX(Methods[Method Description],$A2896),CHAR(34),
", MethodLink:  ",CHAR(34),INDEX(Methods[Method Link],$A2896),CHAR(34),
", OrganizationID: *OrganizationID",TEXT(MATCH(INDEX(Methods[Organization Name],$A2896),Organizations[Organization Name],0),"0000"),"}"))</f>
        <v>#REF!</v>
      </c>
      <c r="Q2896" t="e">
        <f>IF(INDEX(Variables[Variable Type],$A2896)="","",
CONCATENATE("  - &amp;VariableID",TEXT($A2896,"0000"),
" {","VariableTypeCV:  ",CHAR(34),INDEX(Variables[Variable Type],$A2896),CHAR(34),
", VariableCode:  ",CHAR(34),INDEX(Variables[Variable Code],$A2896),CHAR(34),
", VariableNameCV:  ",CHAR(34),INDEX(Variables[Variable Name],$A2896),CHAR(34),
", VariableDefinition:  ",CHAR(34),INDEX(Variables[Variable Definition],$A2896),CHAR(34),
", SpecciationCV:  ",CHAR(34),INDEX(Variables[Speciation],$A2896),CHAR(34),
", NoDataValue:  ",CHAR(34),INDEX(Variables[No Data Value],$A2896),CHAR(34),"}"))</f>
        <v>#REF!</v>
      </c>
    </row>
    <row r="2897" spans="1:17" x14ac:dyDescent="0.25">
      <c r="A2897">
        <v>2894</v>
      </c>
      <c r="D2897" t="e">
        <f>IF(INDEX(People[First Name],$A2897)="","",
CONCATENATE("  - &amp;PersonID",TEXT($A2897,"0000"),
" {","PersonFirstName:  ",CHAR(34),INDEX(People[First Name],$A2897),CHAR(34),
", PersonMiddleName:  ",CHAR(34),INDEX(People[Middle Name],$A2897),CHAR(34),
", PersonLastName:  ",CHAR(34),INDEX(People[Last Name],$A2897),CHAR(34),"}"))</f>
        <v>#REF!</v>
      </c>
      <c r="E2897" t="e">
        <f>IF(INDEX(Organizations[Organization Type '[CV']],$A2897)="","",
CONCATENATE("  - &amp;OrganizationID",TEXT($A2897,"0000"),
" {","OrganizationTypeCV:  ",CHAR(34),INDEX(Organizations[Organization Type '[CV']],$A2897),CHAR(34),
", OrganizationCode:  ",CHAR(34),INDEX(Organizations[Organization Code],$A2897),CHAR(34),
", OrganizationName:  ",CHAR(34),INDEX(Organizations[Organization Name],$A2897),CHAR(34),
", OrganizationDescription:  ",CHAR(34),INDEX(Organizations[Organization Description],$A2897),CHAR(34),
", OrganizationLink:  ",CHAR(34),INDEX(Organizations[Organization Link],$A2897),CHAR(34),"}"))</f>
        <v>#REF!</v>
      </c>
      <c r="F2897" t="e">
        <f>IF(INDEX(People[First Name],$A2897)="","",
CONCATENATE("  - &amp;AffiliationID",TEXT($A2897,"0000"),
" {PersonID: *PersonID",TEXT($A2897,"0000"),
", OrganizationID: *OrganizationID",TEXT(MATCH(INDEX(People[Organization Name],$A2897),Organizations[Organization Name],0),"0000"),
", IsPrimaryOrganizationContact: , AffiliationStartDate: , AffiliationEndDate: , PrimaryPhone: ",
", PrimaryEmail: ",CHAR(34),INDEX(People[Primary Email],$A2897),CHAR(34),
", PrimaryAddress: ",CHAR(34),INDEX(People[Primary Address],$A2897),CHAR(34),
", PersonLink: }"))</f>
        <v>#REF!</v>
      </c>
      <c r="H2897" t="e">
        <f>IF(COUNTA(CitationInformation)=0,"",IF(INDEX(AuthorList[Author Name],$A2897)="","",
CONCATENATE("  - &amp;AuthorListID",TEXT($A2897,"0000"),
"  {CitationID: *CitationID0001",
", PersonID: *PersonID",TEXT(MATCH(INDEX(AuthorList[Author Name],$A2897),People[Full Name],0),"0000"),
", AuthorOrder: ",INDEX(AuthorList[Author Number],$A2897),"}")))</f>
        <v>#REF!</v>
      </c>
      <c r="K2897" t="e">
        <f>IF(INDEX(SamplingFeatures[Feature Code],$A2897)="","",
CONCATENATE("  - &amp;SamplingFeatureID",TEXT($A2897,"0000"),
" {","SamplingFeatureUUID:  ",CHAR(34),INDEX(SamplingFeatures[Sampling Feature UUID],$A2897),CHAR(34),
", SamplingFeatureTypeCV:  ",CHAR(34),INDEX(SamplingFeatures[Sampling Feature Type],$A2897),CHAR(34),
", SamplingFeatureCode:  ",CHAR(34),INDEX(SamplingFeatures[Feature Code],$A2897),CHAR(34),
", SamplingFeatureName:  ",CHAR(34),INDEX(SamplingFeatures[Feature Name],$A2897),CHAR(34),
", SamplingFeatureDescription:  ",CHAR(34),INDEX(SamplingFeatures[Feature Description],$A2897),CHAR(34),
", SamplingFeatureGeotypeCV:  ",CHAR(34),INDEX(SamplingFeatures[Feature Geo Type],$A2897),CHAR(34),
", FeatureGeometry:  ",CHAR(34),INDEX(SamplingFeatures[Feature Geometry],$A2897),CHAR(34),
", Elevation_m:  ",CHAR(34),INDEX(SamplingFeatures[Elevation_m],$A2897),CHAR(34),
", ElevationDatumCV:  ",CHAR(34),ElevationDatum,CHAR(34),"}"))</f>
        <v>#REF!</v>
      </c>
      <c r="L2897" t="e">
        <f>IF(INDEX(SamplingFeatures[Sampling Feature Type],$A2897)&lt;&gt;"Site","",
CONCATENATE("  - &amp;SiteID",TEXT(SUMPRODUCT(--($L$3:$L2896&lt;&gt;"")),"0000"),
" {","SamplingFeatureID:  *SamplingFeatureID",TEXT($A2897,"0000"),
", SiteTypeCV:  ",CHAR(34),INDEX(Sites[Site Type],$A2897),CHAR(34),
", Latitude:  ",INDEX(Sites[Latitude],$A2897),
", Longitude:  ",INDEX(Sites[Longitude],$A2897),
", SRSName:  ",CHAR(34),LatLonDatum,CHAR(34),"}"))</f>
        <v>#REF!</v>
      </c>
      <c r="M2897" t="e">
        <f>IF(INDEX(SamplingFeatures[Sampling Feature Type],$A2897)&lt;&gt;"Specimen","",
CONCATENATE("  - &amp;SpecimenID",TEXT(SUMPRODUCT(--($M$3:$M2896&lt;&gt;"")),"0000"),
" {","SamplingFeatureID:  *SamplingFeatureID",TEXT($A2897,"0000"),
", SpecimenTypeCV:  ",CHAR(34),INDEX(Specimens[Specimen Type],$A2897),CHAR(34),
", SpecimenMediumCV:  ",INDEX(Specimens[Specimen Medium],$A2897),
", IsFieldSpecimen:  ",CHAR(34),INDEX(Specimens[Is Field Specimen?],$A2897),CHAR(34),"}"))</f>
        <v>#REF!</v>
      </c>
      <c r="N2897" t="e">
        <f>IF(COUNTA(SpatialOffsets[])=0,"", IF(INDEX(SpatialOffsets[Spatial Offset Type],$A2897)="","",
CONCATENATE("  - &amp;SpatialOffsetID",TEXT($A2897,"0000"),
" {","SpatialOffsetTypeCV:  ",CHAR(34),INDEX(SpatialOffsets[Spatial Offset Type],$A2897),CHAR(34),
", Offset1Value:  ",INDEX(SpatialOffsets[Offset 1 Value],$A2897),
", Offset1UnitID:  ",CHAR(34),INDEX(SpatialOffsets[Offset 1 Unit],$A2897),CHAR(34),
", Offset2Value:  ",INDEX(SpatialOffsets[Offset 2 Value],$A2897),
", Offset2UnitID:  ",CHAR(34),INDEX(SpatialOffsets[Offset 2 Unit],$A2897),CHAR(34),
", Offset3Value:  ",INDEX(SpatialOffsets[Offset 3 Value],$A2897),
", Offset3UnitID:  ",CHAR(34),INDEX(SpatialOffsets[Offset 3 Unit],$A2897),CHAR(34),,"}")))</f>
        <v>#REF!</v>
      </c>
      <c r="O2897" t="e">
        <f>IF(COUNTA(RelatedFeatures[])=0,"", IF(INDEX(RelatedFeatures[First Sampling Feature Code],$A2897)="","",
CONCATENATE("  - &amp;RelationID",TEXT($A2897,"0000"),
" {","SamplingFeatureID:  *SamplingFeatureID",TEXT(MATCH(INDEX(RelatedFeatures[First Sampling Feature Code],$A2897),SamplingFeatures[Feature Code],0),"0000"),
", RelationshipTypeCV:  ",CHAR(34),INDEX(RelatedFeatures[Relationship Type],$A2897),CHAR(34),
", RelatedFeatureID: *SamplingFeatureID",TEXT(MATCH(INDEX(RelatedFeatures[Second Sampling Feature Code],$A2897),SamplingFeatures[Feature Code],0),"0000"),
", SpatialOffsetID:  ",IF(INDEX(RelatedFeatures[Offset Number],$A2897)="","",CONCATENATE("*SpatialOffsetID",TEXT(INDEX(RelatedFeatures[Offset Number],$A2897),"0000"))),"}")))</f>
        <v>#REF!</v>
      </c>
      <c r="P2897" t="e">
        <f>IF(INDEX(Methods[Method Type],$A2897)="","",
CONCATENATE("  - &amp;MethodID",TEXT($A2897,"0000"),
" {","MethodTypeCV:  ",CHAR(34),INDEX(Methods[Method Type],$A2897),CHAR(34),
", MethodCode:  ",CHAR(34),INDEX(Methods[Method Code],$A2897),CHAR(34),
", MethodName:  ",CHAR(34),INDEX(Methods[Method Name],$A2897),CHAR(34),
", MethodDescription:  ",CHAR(34),INDEX(Methods[Method Description],$A2897),CHAR(34),
", MethodLink:  ",CHAR(34),INDEX(Methods[Method Link],$A2897),CHAR(34),
", OrganizationID: *OrganizationID",TEXT(MATCH(INDEX(Methods[Organization Name],$A2897),Organizations[Organization Name],0),"0000"),"}"))</f>
        <v>#REF!</v>
      </c>
      <c r="Q2897" t="e">
        <f>IF(INDEX(Variables[Variable Type],$A2897)="","",
CONCATENATE("  - &amp;VariableID",TEXT($A2897,"0000"),
" {","VariableTypeCV:  ",CHAR(34),INDEX(Variables[Variable Type],$A2897),CHAR(34),
", VariableCode:  ",CHAR(34),INDEX(Variables[Variable Code],$A2897),CHAR(34),
", VariableNameCV:  ",CHAR(34),INDEX(Variables[Variable Name],$A2897),CHAR(34),
", VariableDefinition:  ",CHAR(34),INDEX(Variables[Variable Definition],$A2897),CHAR(34),
", SpecciationCV:  ",CHAR(34),INDEX(Variables[Speciation],$A2897),CHAR(34),
", NoDataValue:  ",CHAR(34),INDEX(Variables[No Data Value],$A2897),CHAR(34),"}"))</f>
        <v>#REF!</v>
      </c>
    </row>
    <row r="2898" spans="1:17" x14ac:dyDescent="0.25">
      <c r="A2898">
        <v>2895</v>
      </c>
      <c r="D2898" t="e">
        <f>IF(INDEX(People[First Name],$A2898)="","",
CONCATENATE("  - &amp;PersonID",TEXT($A2898,"0000"),
" {","PersonFirstName:  ",CHAR(34),INDEX(People[First Name],$A2898),CHAR(34),
", PersonMiddleName:  ",CHAR(34),INDEX(People[Middle Name],$A2898),CHAR(34),
", PersonLastName:  ",CHAR(34),INDEX(People[Last Name],$A2898),CHAR(34),"}"))</f>
        <v>#REF!</v>
      </c>
      <c r="E2898" t="e">
        <f>IF(INDEX(Organizations[Organization Type '[CV']],$A2898)="","",
CONCATENATE("  - &amp;OrganizationID",TEXT($A2898,"0000"),
" {","OrganizationTypeCV:  ",CHAR(34),INDEX(Organizations[Organization Type '[CV']],$A2898),CHAR(34),
", OrganizationCode:  ",CHAR(34),INDEX(Organizations[Organization Code],$A2898),CHAR(34),
", OrganizationName:  ",CHAR(34),INDEX(Organizations[Organization Name],$A2898),CHAR(34),
", OrganizationDescription:  ",CHAR(34),INDEX(Organizations[Organization Description],$A2898),CHAR(34),
", OrganizationLink:  ",CHAR(34),INDEX(Organizations[Organization Link],$A2898),CHAR(34),"}"))</f>
        <v>#REF!</v>
      </c>
      <c r="F2898" t="e">
        <f>IF(INDEX(People[First Name],$A2898)="","",
CONCATENATE("  - &amp;AffiliationID",TEXT($A2898,"0000"),
" {PersonID: *PersonID",TEXT($A2898,"0000"),
", OrganizationID: *OrganizationID",TEXT(MATCH(INDEX(People[Organization Name],$A2898),Organizations[Organization Name],0),"0000"),
", IsPrimaryOrganizationContact: , AffiliationStartDate: , AffiliationEndDate: , PrimaryPhone: ",
", PrimaryEmail: ",CHAR(34),INDEX(People[Primary Email],$A2898),CHAR(34),
", PrimaryAddress: ",CHAR(34),INDEX(People[Primary Address],$A2898),CHAR(34),
", PersonLink: }"))</f>
        <v>#REF!</v>
      </c>
      <c r="H2898" t="e">
        <f>IF(COUNTA(CitationInformation)=0,"",IF(INDEX(AuthorList[Author Name],$A2898)="","",
CONCATENATE("  - &amp;AuthorListID",TEXT($A2898,"0000"),
"  {CitationID: *CitationID0001",
", PersonID: *PersonID",TEXT(MATCH(INDEX(AuthorList[Author Name],$A2898),People[Full Name],0),"0000"),
", AuthorOrder: ",INDEX(AuthorList[Author Number],$A2898),"}")))</f>
        <v>#REF!</v>
      </c>
      <c r="K2898" t="e">
        <f>IF(INDEX(SamplingFeatures[Feature Code],$A2898)="","",
CONCATENATE("  - &amp;SamplingFeatureID",TEXT($A2898,"0000"),
" {","SamplingFeatureUUID:  ",CHAR(34),INDEX(SamplingFeatures[Sampling Feature UUID],$A2898),CHAR(34),
", SamplingFeatureTypeCV:  ",CHAR(34),INDEX(SamplingFeatures[Sampling Feature Type],$A2898),CHAR(34),
", SamplingFeatureCode:  ",CHAR(34),INDEX(SamplingFeatures[Feature Code],$A2898),CHAR(34),
", SamplingFeatureName:  ",CHAR(34),INDEX(SamplingFeatures[Feature Name],$A2898),CHAR(34),
", SamplingFeatureDescription:  ",CHAR(34),INDEX(SamplingFeatures[Feature Description],$A2898),CHAR(34),
", SamplingFeatureGeotypeCV:  ",CHAR(34),INDEX(SamplingFeatures[Feature Geo Type],$A2898),CHAR(34),
", FeatureGeometry:  ",CHAR(34),INDEX(SamplingFeatures[Feature Geometry],$A2898),CHAR(34),
", Elevation_m:  ",CHAR(34),INDEX(SamplingFeatures[Elevation_m],$A2898),CHAR(34),
", ElevationDatumCV:  ",CHAR(34),ElevationDatum,CHAR(34),"}"))</f>
        <v>#REF!</v>
      </c>
      <c r="L2898" t="e">
        <f>IF(INDEX(SamplingFeatures[Sampling Feature Type],$A2898)&lt;&gt;"Site","",
CONCATENATE("  - &amp;SiteID",TEXT(SUMPRODUCT(--($L$3:$L2897&lt;&gt;"")),"0000"),
" {","SamplingFeatureID:  *SamplingFeatureID",TEXT($A2898,"0000"),
", SiteTypeCV:  ",CHAR(34),INDEX(Sites[Site Type],$A2898),CHAR(34),
", Latitude:  ",INDEX(Sites[Latitude],$A2898),
", Longitude:  ",INDEX(Sites[Longitude],$A2898),
", SRSName:  ",CHAR(34),LatLonDatum,CHAR(34),"}"))</f>
        <v>#REF!</v>
      </c>
      <c r="M2898" t="e">
        <f>IF(INDEX(SamplingFeatures[Sampling Feature Type],$A2898)&lt;&gt;"Specimen","",
CONCATENATE("  - &amp;SpecimenID",TEXT(SUMPRODUCT(--($M$3:$M2897&lt;&gt;"")),"0000"),
" {","SamplingFeatureID:  *SamplingFeatureID",TEXT($A2898,"0000"),
", SpecimenTypeCV:  ",CHAR(34),INDEX(Specimens[Specimen Type],$A2898),CHAR(34),
", SpecimenMediumCV:  ",INDEX(Specimens[Specimen Medium],$A2898),
", IsFieldSpecimen:  ",CHAR(34),INDEX(Specimens[Is Field Specimen?],$A2898),CHAR(34),"}"))</f>
        <v>#REF!</v>
      </c>
      <c r="N2898" t="e">
        <f>IF(COUNTA(SpatialOffsets[])=0,"", IF(INDEX(SpatialOffsets[Spatial Offset Type],$A2898)="","",
CONCATENATE("  - &amp;SpatialOffsetID",TEXT($A2898,"0000"),
" {","SpatialOffsetTypeCV:  ",CHAR(34),INDEX(SpatialOffsets[Spatial Offset Type],$A2898),CHAR(34),
", Offset1Value:  ",INDEX(SpatialOffsets[Offset 1 Value],$A2898),
", Offset1UnitID:  ",CHAR(34),INDEX(SpatialOffsets[Offset 1 Unit],$A2898),CHAR(34),
", Offset2Value:  ",INDEX(SpatialOffsets[Offset 2 Value],$A2898),
", Offset2UnitID:  ",CHAR(34),INDEX(SpatialOffsets[Offset 2 Unit],$A2898),CHAR(34),
", Offset3Value:  ",INDEX(SpatialOffsets[Offset 3 Value],$A2898),
", Offset3UnitID:  ",CHAR(34),INDEX(SpatialOffsets[Offset 3 Unit],$A2898),CHAR(34),,"}")))</f>
        <v>#REF!</v>
      </c>
      <c r="O2898" t="e">
        <f>IF(COUNTA(RelatedFeatures[])=0,"", IF(INDEX(RelatedFeatures[First Sampling Feature Code],$A2898)="","",
CONCATENATE("  - &amp;RelationID",TEXT($A2898,"0000"),
" {","SamplingFeatureID:  *SamplingFeatureID",TEXT(MATCH(INDEX(RelatedFeatures[First Sampling Feature Code],$A2898),SamplingFeatures[Feature Code],0),"0000"),
", RelationshipTypeCV:  ",CHAR(34),INDEX(RelatedFeatures[Relationship Type],$A2898),CHAR(34),
", RelatedFeatureID: *SamplingFeatureID",TEXT(MATCH(INDEX(RelatedFeatures[Second Sampling Feature Code],$A2898),SamplingFeatures[Feature Code],0),"0000"),
", SpatialOffsetID:  ",IF(INDEX(RelatedFeatures[Offset Number],$A2898)="","",CONCATENATE("*SpatialOffsetID",TEXT(INDEX(RelatedFeatures[Offset Number],$A2898),"0000"))),"}")))</f>
        <v>#REF!</v>
      </c>
      <c r="P2898" t="e">
        <f>IF(INDEX(Methods[Method Type],$A2898)="","",
CONCATENATE("  - &amp;MethodID",TEXT($A2898,"0000"),
" {","MethodTypeCV:  ",CHAR(34),INDEX(Methods[Method Type],$A2898),CHAR(34),
", MethodCode:  ",CHAR(34),INDEX(Methods[Method Code],$A2898),CHAR(34),
", MethodName:  ",CHAR(34),INDEX(Methods[Method Name],$A2898),CHAR(34),
", MethodDescription:  ",CHAR(34),INDEX(Methods[Method Description],$A2898),CHAR(34),
", MethodLink:  ",CHAR(34),INDEX(Methods[Method Link],$A2898),CHAR(34),
", OrganizationID: *OrganizationID",TEXT(MATCH(INDEX(Methods[Organization Name],$A2898),Organizations[Organization Name],0),"0000"),"}"))</f>
        <v>#REF!</v>
      </c>
      <c r="Q2898" t="e">
        <f>IF(INDEX(Variables[Variable Type],$A2898)="","",
CONCATENATE("  - &amp;VariableID",TEXT($A2898,"0000"),
" {","VariableTypeCV:  ",CHAR(34),INDEX(Variables[Variable Type],$A2898),CHAR(34),
", VariableCode:  ",CHAR(34),INDEX(Variables[Variable Code],$A2898),CHAR(34),
", VariableNameCV:  ",CHAR(34),INDEX(Variables[Variable Name],$A2898),CHAR(34),
", VariableDefinition:  ",CHAR(34),INDEX(Variables[Variable Definition],$A2898),CHAR(34),
", SpecciationCV:  ",CHAR(34),INDEX(Variables[Speciation],$A2898),CHAR(34),
", NoDataValue:  ",CHAR(34),INDEX(Variables[No Data Value],$A2898),CHAR(34),"}"))</f>
        <v>#REF!</v>
      </c>
    </row>
    <row r="2899" spans="1:17" x14ac:dyDescent="0.25">
      <c r="A2899">
        <v>2896</v>
      </c>
      <c r="D2899" t="e">
        <f>IF(INDEX(People[First Name],$A2899)="","",
CONCATENATE("  - &amp;PersonID",TEXT($A2899,"0000"),
" {","PersonFirstName:  ",CHAR(34),INDEX(People[First Name],$A2899),CHAR(34),
", PersonMiddleName:  ",CHAR(34),INDEX(People[Middle Name],$A2899),CHAR(34),
", PersonLastName:  ",CHAR(34),INDEX(People[Last Name],$A2899),CHAR(34),"}"))</f>
        <v>#REF!</v>
      </c>
      <c r="E2899" t="e">
        <f>IF(INDEX(Organizations[Organization Type '[CV']],$A2899)="","",
CONCATENATE("  - &amp;OrganizationID",TEXT($A2899,"0000"),
" {","OrganizationTypeCV:  ",CHAR(34),INDEX(Organizations[Organization Type '[CV']],$A2899),CHAR(34),
", OrganizationCode:  ",CHAR(34),INDEX(Organizations[Organization Code],$A2899),CHAR(34),
", OrganizationName:  ",CHAR(34),INDEX(Organizations[Organization Name],$A2899),CHAR(34),
", OrganizationDescription:  ",CHAR(34),INDEX(Organizations[Organization Description],$A2899),CHAR(34),
", OrganizationLink:  ",CHAR(34),INDEX(Organizations[Organization Link],$A2899),CHAR(34),"}"))</f>
        <v>#REF!</v>
      </c>
      <c r="F2899" t="e">
        <f>IF(INDEX(People[First Name],$A2899)="","",
CONCATENATE("  - &amp;AffiliationID",TEXT($A2899,"0000"),
" {PersonID: *PersonID",TEXT($A2899,"0000"),
", OrganizationID: *OrganizationID",TEXT(MATCH(INDEX(People[Organization Name],$A2899),Organizations[Organization Name],0),"0000"),
", IsPrimaryOrganizationContact: , AffiliationStartDate: , AffiliationEndDate: , PrimaryPhone: ",
", PrimaryEmail: ",CHAR(34),INDEX(People[Primary Email],$A2899),CHAR(34),
", PrimaryAddress: ",CHAR(34),INDEX(People[Primary Address],$A2899),CHAR(34),
", PersonLink: }"))</f>
        <v>#REF!</v>
      </c>
      <c r="H2899" t="e">
        <f>IF(COUNTA(CitationInformation)=0,"",IF(INDEX(AuthorList[Author Name],$A2899)="","",
CONCATENATE("  - &amp;AuthorListID",TEXT($A2899,"0000"),
"  {CitationID: *CitationID0001",
", PersonID: *PersonID",TEXT(MATCH(INDEX(AuthorList[Author Name],$A2899),People[Full Name],0),"0000"),
", AuthorOrder: ",INDEX(AuthorList[Author Number],$A2899),"}")))</f>
        <v>#REF!</v>
      </c>
      <c r="K2899" t="e">
        <f>IF(INDEX(SamplingFeatures[Feature Code],$A2899)="","",
CONCATENATE("  - &amp;SamplingFeatureID",TEXT($A2899,"0000"),
" {","SamplingFeatureUUID:  ",CHAR(34),INDEX(SamplingFeatures[Sampling Feature UUID],$A2899),CHAR(34),
", SamplingFeatureTypeCV:  ",CHAR(34),INDEX(SamplingFeatures[Sampling Feature Type],$A2899),CHAR(34),
", SamplingFeatureCode:  ",CHAR(34),INDEX(SamplingFeatures[Feature Code],$A2899),CHAR(34),
", SamplingFeatureName:  ",CHAR(34),INDEX(SamplingFeatures[Feature Name],$A2899),CHAR(34),
", SamplingFeatureDescription:  ",CHAR(34),INDEX(SamplingFeatures[Feature Description],$A2899),CHAR(34),
", SamplingFeatureGeotypeCV:  ",CHAR(34),INDEX(SamplingFeatures[Feature Geo Type],$A2899),CHAR(34),
", FeatureGeometry:  ",CHAR(34),INDEX(SamplingFeatures[Feature Geometry],$A2899),CHAR(34),
", Elevation_m:  ",CHAR(34),INDEX(SamplingFeatures[Elevation_m],$A2899),CHAR(34),
", ElevationDatumCV:  ",CHAR(34),ElevationDatum,CHAR(34),"}"))</f>
        <v>#REF!</v>
      </c>
      <c r="L2899" t="e">
        <f>IF(INDEX(SamplingFeatures[Sampling Feature Type],$A2899)&lt;&gt;"Site","",
CONCATENATE("  - &amp;SiteID",TEXT(SUMPRODUCT(--($L$3:$L2898&lt;&gt;"")),"0000"),
" {","SamplingFeatureID:  *SamplingFeatureID",TEXT($A2899,"0000"),
", SiteTypeCV:  ",CHAR(34),INDEX(Sites[Site Type],$A2899),CHAR(34),
", Latitude:  ",INDEX(Sites[Latitude],$A2899),
", Longitude:  ",INDEX(Sites[Longitude],$A2899),
", SRSName:  ",CHAR(34),LatLonDatum,CHAR(34),"}"))</f>
        <v>#REF!</v>
      </c>
      <c r="M2899" t="e">
        <f>IF(INDEX(SamplingFeatures[Sampling Feature Type],$A2899)&lt;&gt;"Specimen","",
CONCATENATE("  - &amp;SpecimenID",TEXT(SUMPRODUCT(--($M$3:$M2898&lt;&gt;"")),"0000"),
" {","SamplingFeatureID:  *SamplingFeatureID",TEXT($A2899,"0000"),
", SpecimenTypeCV:  ",CHAR(34),INDEX(Specimens[Specimen Type],$A2899),CHAR(34),
", SpecimenMediumCV:  ",INDEX(Specimens[Specimen Medium],$A2899),
", IsFieldSpecimen:  ",CHAR(34),INDEX(Specimens[Is Field Specimen?],$A2899),CHAR(34),"}"))</f>
        <v>#REF!</v>
      </c>
      <c r="N2899" t="e">
        <f>IF(COUNTA(SpatialOffsets[])=0,"", IF(INDEX(SpatialOffsets[Spatial Offset Type],$A2899)="","",
CONCATENATE("  - &amp;SpatialOffsetID",TEXT($A2899,"0000"),
" {","SpatialOffsetTypeCV:  ",CHAR(34),INDEX(SpatialOffsets[Spatial Offset Type],$A2899),CHAR(34),
", Offset1Value:  ",INDEX(SpatialOffsets[Offset 1 Value],$A2899),
", Offset1UnitID:  ",CHAR(34),INDEX(SpatialOffsets[Offset 1 Unit],$A2899),CHAR(34),
", Offset2Value:  ",INDEX(SpatialOffsets[Offset 2 Value],$A2899),
", Offset2UnitID:  ",CHAR(34),INDEX(SpatialOffsets[Offset 2 Unit],$A2899),CHAR(34),
", Offset3Value:  ",INDEX(SpatialOffsets[Offset 3 Value],$A2899),
", Offset3UnitID:  ",CHAR(34),INDEX(SpatialOffsets[Offset 3 Unit],$A2899),CHAR(34),,"}")))</f>
        <v>#REF!</v>
      </c>
      <c r="O2899" t="e">
        <f>IF(COUNTA(RelatedFeatures[])=0,"", IF(INDEX(RelatedFeatures[First Sampling Feature Code],$A2899)="","",
CONCATENATE("  - &amp;RelationID",TEXT($A2899,"0000"),
" {","SamplingFeatureID:  *SamplingFeatureID",TEXT(MATCH(INDEX(RelatedFeatures[First Sampling Feature Code],$A2899),SamplingFeatures[Feature Code],0),"0000"),
", RelationshipTypeCV:  ",CHAR(34),INDEX(RelatedFeatures[Relationship Type],$A2899),CHAR(34),
", RelatedFeatureID: *SamplingFeatureID",TEXT(MATCH(INDEX(RelatedFeatures[Second Sampling Feature Code],$A2899),SamplingFeatures[Feature Code],0),"0000"),
", SpatialOffsetID:  ",IF(INDEX(RelatedFeatures[Offset Number],$A2899)="","",CONCATENATE("*SpatialOffsetID",TEXT(INDEX(RelatedFeatures[Offset Number],$A2899),"0000"))),"}")))</f>
        <v>#REF!</v>
      </c>
      <c r="P2899" t="e">
        <f>IF(INDEX(Methods[Method Type],$A2899)="","",
CONCATENATE("  - &amp;MethodID",TEXT($A2899,"0000"),
" {","MethodTypeCV:  ",CHAR(34),INDEX(Methods[Method Type],$A2899),CHAR(34),
", MethodCode:  ",CHAR(34),INDEX(Methods[Method Code],$A2899),CHAR(34),
", MethodName:  ",CHAR(34),INDEX(Methods[Method Name],$A2899),CHAR(34),
", MethodDescription:  ",CHAR(34),INDEX(Methods[Method Description],$A2899),CHAR(34),
", MethodLink:  ",CHAR(34),INDEX(Methods[Method Link],$A2899),CHAR(34),
", OrganizationID: *OrganizationID",TEXT(MATCH(INDEX(Methods[Organization Name],$A2899),Organizations[Organization Name],0),"0000"),"}"))</f>
        <v>#REF!</v>
      </c>
      <c r="Q2899" t="e">
        <f>IF(INDEX(Variables[Variable Type],$A2899)="","",
CONCATENATE("  - &amp;VariableID",TEXT($A2899,"0000"),
" {","VariableTypeCV:  ",CHAR(34),INDEX(Variables[Variable Type],$A2899),CHAR(34),
", VariableCode:  ",CHAR(34),INDEX(Variables[Variable Code],$A2899),CHAR(34),
", VariableNameCV:  ",CHAR(34),INDEX(Variables[Variable Name],$A2899),CHAR(34),
", VariableDefinition:  ",CHAR(34),INDEX(Variables[Variable Definition],$A2899),CHAR(34),
", SpecciationCV:  ",CHAR(34),INDEX(Variables[Speciation],$A2899),CHAR(34),
", NoDataValue:  ",CHAR(34),INDEX(Variables[No Data Value],$A2899),CHAR(34),"}"))</f>
        <v>#REF!</v>
      </c>
    </row>
    <row r="2900" spans="1:17" x14ac:dyDescent="0.25">
      <c r="A2900">
        <v>2897</v>
      </c>
      <c r="D2900" t="e">
        <f>IF(INDEX(People[First Name],$A2900)="","",
CONCATENATE("  - &amp;PersonID",TEXT($A2900,"0000"),
" {","PersonFirstName:  ",CHAR(34),INDEX(People[First Name],$A2900),CHAR(34),
", PersonMiddleName:  ",CHAR(34),INDEX(People[Middle Name],$A2900),CHAR(34),
", PersonLastName:  ",CHAR(34),INDEX(People[Last Name],$A2900),CHAR(34),"}"))</f>
        <v>#REF!</v>
      </c>
      <c r="E2900" t="e">
        <f>IF(INDEX(Organizations[Organization Type '[CV']],$A2900)="","",
CONCATENATE("  - &amp;OrganizationID",TEXT($A2900,"0000"),
" {","OrganizationTypeCV:  ",CHAR(34),INDEX(Organizations[Organization Type '[CV']],$A2900),CHAR(34),
", OrganizationCode:  ",CHAR(34),INDEX(Organizations[Organization Code],$A2900),CHAR(34),
", OrganizationName:  ",CHAR(34),INDEX(Organizations[Organization Name],$A2900),CHAR(34),
", OrganizationDescription:  ",CHAR(34),INDEX(Organizations[Organization Description],$A2900),CHAR(34),
", OrganizationLink:  ",CHAR(34),INDEX(Organizations[Organization Link],$A2900),CHAR(34),"}"))</f>
        <v>#REF!</v>
      </c>
      <c r="F2900" t="e">
        <f>IF(INDEX(People[First Name],$A2900)="","",
CONCATENATE("  - &amp;AffiliationID",TEXT($A2900,"0000"),
" {PersonID: *PersonID",TEXT($A2900,"0000"),
", OrganizationID: *OrganizationID",TEXT(MATCH(INDEX(People[Organization Name],$A2900),Organizations[Organization Name],0),"0000"),
", IsPrimaryOrganizationContact: , AffiliationStartDate: , AffiliationEndDate: , PrimaryPhone: ",
", PrimaryEmail: ",CHAR(34),INDEX(People[Primary Email],$A2900),CHAR(34),
", PrimaryAddress: ",CHAR(34),INDEX(People[Primary Address],$A2900),CHAR(34),
", PersonLink: }"))</f>
        <v>#REF!</v>
      </c>
      <c r="H2900" t="e">
        <f>IF(COUNTA(CitationInformation)=0,"",IF(INDEX(AuthorList[Author Name],$A2900)="","",
CONCATENATE("  - &amp;AuthorListID",TEXT($A2900,"0000"),
"  {CitationID: *CitationID0001",
", PersonID: *PersonID",TEXT(MATCH(INDEX(AuthorList[Author Name],$A2900),People[Full Name],0),"0000"),
", AuthorOrder: ",INDEX(AuthorList[Author Number],$A2900),"}")))</f>
        <v>#REF!</v>
      </c>
      <c r="K2900" t="e">
        <f>IF(INDEX(SamplingFeatures[Feature Code],$A2900)="","",
CONCATENATE("  - &amp;SamplingFeatureID",TEXT($A2900,"0000"),
" {","SamplingFeatureUUID:  ",CHAR(34),INDEX(SamplingFeatures[Sampling Feature UUID],$A2900),CHAR(34),
", SamplingFeatureTypeCV:  ",CHAR(34),INDEX(SamplingFeatures[Sampling Feature Type],$A2900),CHAR(34),
", SamplingFeatureCode:  ",CHAR(34),INDEX(SamplingFeatures[Feature Code],$A2900),CHAR(34),
", SamplingFeatureName:  ",CHAR(34),INDEX(SamplingFeatures[Feature Name],$A2900),CHAR(34),
", SamplingFeatureDescription:  ",CHAR(34),INDEX(SamplingFeatures[Feature Description],$A2900),CHAR(34),
", SamplingFeatureGeotypeCV:  ",CHAR(34),INDEX(SamplingFeatures[Feature Geo Type],$A2900),CHAR(34),
", FeatureGeometry:  ",CHAR(34),INDEX(SamplingFeatures[Feature Geometry],$A2900),CHAR(34),
", Elevation_m:  ",CHAR(34),INDEX(SamplingFeatures[Elevation_m],$A2900),CHAR(34),
", ElevationDatumCV:  ",CHAR(34),ElevationDatum,CHAR(34),"}"))</f>
        <v>#REF!</v>
      </c>
      <c r="L2900" t="e">
        <f>IF(INDEX(SamplingFeatures[Sampling Feature Type],$A2900)&lt;&gt;"Site","",
CONCATENATE("  - &amp;SiteID",TEXT(SUMPRODUCT(--($L$3:$L2899&lt;&gt;"")),"0000"),
" {","SamplingFeatureID:  *SamplingFeatureID",TEXT($A2900,"0000"),
", SiteTypeCV:  ",CHAR(34),INDEX(Sites[Site Type],$A2900),CHAR(34),
", Latitude:  ",INDEX(Sites[Latitude],$A2900),
", Longitude:  ",INDEX(Sites[Longitude],$A2900),
", SRSName:  ",CHAR(34),LatLonDatum,CHAR(34),"}"))</f>
        <v>#REF!</v>
      </c>
      <c r="M2900" t="e">
        <f>IF(INDEX(SamplingFeatures[Sampling Feature Type],$A2900)&lt;&gt;"Specimen","",
CONCATENATE("  - &amp;SpecimenID",TEXT(SUMPRODUCT(--($M$3:$M2899&lt;&gt;"")),"0000"),
" {","SamplingFeatureID:  *SamplingFeatureID",TEXT($A2900,"0000"),
", SpecimenTypeCV:  ",CHAR(34),INDEX(Specimens[Specimen Type],$A2900),CHAR(34),
", SpecimenMediumCV:  ",INDEX(Specimens[Specimen Medium],$A2900),
", IsFieldSpecimen:  ",CHAR(34),INDEX(Specimens[Is Field Specimen?],$A2900),CHAR(34),"}"))</f>
        <v>#REF!</v>
      </c>
      <c r="N2900" t="e">
        <f>IF(COUNTA(SpatialOffsets[])=0,"", IF(INDEX(SpatialOffsets[Spatial Offset Type],$A2900)="","",
CONCATENATE("  - &amp;SpatialOffsetID",TEXT($A2900,"0000"),
" {","SpatialOffsetTypeCV:  ",CHAR(34),INDEX(SpatialOffsets[Spatial Offset Type],$A2900),CHAR(34),
", Offset1Value:  ",INDEX(SpatialOffsets[Offset 1 Value],$A2900),
", Offset1UnitID:  ",CHAR(34),INDEX(SpatialOffsets[Offset 1 Unit],$A2900),CHAR(34),
", Offset2Value:  ",INDEX(SpatialOffsets[Offset 2 Value],$A2900),
", Offset2UnitID:  ",CHAR(34),INDEX(SpatialOffsets[Offset 2 Unit],$A2900),CHAR(34),
", Offset3Value:  ",INDEX(SpatialOffsets[Offset 3 Value],$A2900),
", Offset3UnitID:  ",CHAR(34),INDEX(SpatialOffsets[Offset 3 Unit],$A2900),CHAR(34),,"}")))</f>
        <v>#REF!</v>
      </c>
      <c r="O2900" t="e">
        <f>IF(COUNTA(RelatedFeatures[])=0,"", IF(INDEX(RelatedFeatures[First Sampling Feature Code],$A2900)="","",
CONCATENATE("  - &amp;RelationID",TEXT($A2900,"0000"),
" {","SamplingFeatureID:  *SamplingFeatureID",TEXT(MATCH(INDEX(RelatedFeatures[First Sampling Feature Code],$A2900),SamplingFeatures[Feature Code],0),"0000"),
", RelationshipTypeCV:  ",CHAR(34),INDEX(RelatedFeatures[Relationship Type],$A2900),CHAR(34),
", RelatedFeatureID: *SamplingFeatureID",TEXT(MATCH(INDEX(RelatedFeatures[Second Sampling Feature Code],$A2900),SamplingFeatures[Feature Code],0),"0000"),
", SpatialOffsetID:  ",IF(INDEX(RelatedFeatures[Offset Number],$A2900)="","",CONCATENATE("*SpatialOffsetID",TEXT(INDEX(RelatedFeatures[Offset Number],$A2900),"0000"))),"}")))</f>
        <v>#REF!</v>
      </c>
      <c r="P2900" t="e">
        <f>IF(INDEX(Methods[Method Type],$A2900)="","",
CONCATENATE("  - &amp;MethodID",TEXT($A2900,"0000"),
" {","MethodTypeCV:  ",CHAR(34),INDEX(Methods[Method Type],$A2900),CHAR(34),
", MethodCode:  ",CHAR(34),INDEX(Methods[Method Code],$A2900),CHAR(34),
", MethodName:  ",CHAR(34),INDEX(Methods[Method Name],$A2900),CHAR(34),
", MethodDescription:  ",CHAR(34),INDEX(Methods[Method Description],$A2900),CHAR(34),
", MethodLink:  ",CHAR(34),INDEX(Methods[Method Link],$A2900),CHAR(34),
", OrganizationID: *OrganizationID",TEXT(MATCH(INDEX(Methods[Organization Name],$A2900),Organizations[Organization Name],0),"0000"),"}"))</f>
        <v>#REF!</v>
      </c>
      <c r="Q2900" t="e">
        <f>IF(INDEX(Variables[Variable Type],$A2900)="","",
CONCATENATE("  - &amp;VariableID",TEXT($A2900,"0000"),
" {","VariableTypeCV:  ",CHAR(34),INDEX(Variables[Variable Type],$A2900),CHAR(34),
", VariableCode:  ",CHAR(34),INDEX(Variables[Variable Code],$A2900),CHAR(34),
", VariableNameCV:  ",CHAR(34),INDEX(Variables[Variable Name],$A2900),CHAR(34),
", VariableDefinition:  ",CHAR(34),INDEX(Variables[Variable Definition],$A2900),CHAR(34),
", SpecciationCV:  ",CHAR(34),INDEX(Variables[Speciation],$A2900),CHAR(34),
", NoDataValue:  ",CHAR(34),INDEX(Variables[No Data Value],$A2900),CHAR(34),"}"))</f>
        <v>#REF!</v>
      </c>
    </row>
    <row r="2901" spans="1:17" x14ac:dyDescent="0.25">
      <c r="A2901">
        <v>2898</v>
      </c>
      <c r="D2901" t="e">
        <f>IF(INDEX(People[First Name],$A2901)="","",
CONCATENATE("  - &amp;PersonID",TEXT($A2901,"0000"),
" {","PersonFirstName:  ",CHAR(34),INDEX(People[First Name],$A2901),CHAR(34),
", PersonMiddleName:  ",CHAR(34),INDEX(People[Middle Name],$A2901),CHAR(34),
", PersonLastName:  ",CHAR(34),INDEX(People[Last Name],$A2901),CHAR(34),"}"))</f>
        <v>#REF!</v>
      </c>
      <c r="E2901" t="e">
        <f>IF(INDEX(Organizations[Organization Type '[CV']],$A2901)="","",
CONCATENATE("  - &amp;OrganizationID",TEXT($A2901,"0000"),
" {","OrganizationTypeCV:  ",CHAR(34),INDEX(Organizations[Organization Type '[CV']],$A2901),CHAR(34),
", OrganizationCode:  ",CHAR(34),INDEX(Organizations[Organization Code],$A2901),CHAR(34),
", OrganizationName:  ",CHAR(34),INDEX(Organizations[Organization Name],$A2901),CHAR(34),
", OrganizationDescription:  ",CHAR(34),INDEX(Organizations[Organization Description],$A2901),CHAR(34),
", OrganizationLink:  ",CHAR(34),INDEX(Organizations[Organization Link],$A2901),CHAR(34),"}"))</f>
        <v>#REF!</v>
      </c>
      <c r="F2901" t="e">
        <f>IF(INDEX(People[First Name],$A2901)="","",
CONCATENATE("  - &amp;AffiliationID",TEXT($A2901,"0000"),
" {PersonID: *PersonID",TEXT($A2901,"0000"),
", OrganizationID: *OrganizationID",TEXT(MATCH(INDEX(People[Organization Name],$A2901),Organizations[Organization Name],0),"0000"),
", IsPrimaryOrganizationContact: , AffiliationStartDate: , AffiliationEndDate: , PrimaryPhone: ",
", PrimaryEmail: ",CHAR(34),INDEX(People[Primary Email],$A2901),CHAR(34),
", PrimaryAddress: ",CHAR(34),INDEX(People[Primary Address],$A2901),CHAR(34),
", PersonLink: }"))</f>
        <v>#REF!</v>
      </c>
      <c r="H2901" t="e">
        <f>IF(COUNTA(CitationInformation)=0,"",IF(INDEX(AuthorList[Author Name],$A2901)="","",
CONCATENATE("  - &amp;AuthorListID",TEXT($A2901,"0000"),
"  {CitationID: *CitationID0001",
", PersonID: *PersonID",TEXT(MATCH(INDEX(AuthorList[Author Name],$A2901),People[Full Name],0),"0000"),
", AuthorOrder: ",INDEX(AuthorList[Author Number],$A2901),"}")))</f>
        <v>#REF!</v>
      </c>
      <c r="K2901" t="e">
        <f>IF(INDEX(SamplingFeatures[Feature Code],$A2901)="","",
CONCATENATE("  - &amp;SamplingFeatureID",TEXT($A2901,"0000"),
" {","SamplingFeatureUUID:  ",CHAR(34),INDEX(SamplingFeatures[Sampling Feature UUID],$A2901),CHAR(34),
", SamplingFeatureTypeCV:  ",CHAR(34),INDEX(SamplingFeatures[Sampling Feature Type],$A2901),CHAR(34),
", SamplingFeatureCode:  ",CHAR(34),INDEX(SamplingFeatures[Feature Code],$A2901),CHAR(34),
", SamplingFeatureName:  ",CHAR(34),INDEX(SamplingFeatures[Feature Name],$A2901),CHAR(34),
", SamplingFeatureDescription:  ",CHAR(34),INDEX(SamplingFeatures[Feature Description],$A2901),CHAR(34),
", SamplingFeatureGeotypeCV:  ",CHAR(34),INDEX(SamplingFeatures[Feature Geo Type],$A2901),CHAR(34),
", FeatureGeometry:  ",CHAR(34),INDEX(SamplingFeatures[Feature Geometry],$A2901),CHAR(34),
", Elevation_m:  ",CHAR(34),INDEX(SamplingFeatures[Elevation_m],$A2901),CHAR(34),
", ElevationDatumCV:  ",CHAR(34),ElevationDatum,CHAR(34),"}"))</f>
        <v>#REF!</v>
      </c>
      <c r="L2901" t="e">
        <f>IF(INDEX(SamplingFeatures[Sampling Feature Type],$A2901)&lt;&gt;"Site","",
CONCATENATE("  - &amp;SiteID",TEXT(SUMPRODUCT(--($L$3:$L2900&lt;&gt;"")),"0000"),
" {","SamplingFeatureID:  *SamplingFeatureID",TEXT($A2901,"0000"),
", SiteTypeCV:  ",CHAR(34),INDEX(Sites[Site Type],$A2901),CHAR(34),
", Latitude:  ",INDEX(Sites[Latitude],$A2901),
", Longitude:  ",INDEX(Sites[Longitude],$A2901),
", SRSName:  ",CHAR(34),LatLonDatum,CHAR(34),"}"))</f>
        <v>#REF!</v>
      </c>
      <c r="M2901" t="e">
        <f>IF(INDEX(SamplingFeatures[Sampling Feature Type],$A2901)&lt;&gt;"Specimen","",
CONCATENATE("  - &amp;SpecimenID",TEXT(SUMPRODUCT(--($M$3:$M2900&lt;&gt;"")),"0000"),
" {","SamplingFeatureID:  *SamplingFeatureID",TEXT($A2901,"0000"),
", SpecimenTypeCV:  ",CHAR(34),INDEX(Specimens[Specimen Type],$A2901),CHAR(34),
", SpecimenMediumCV:  ",INDEX(Specimens[Specimen Medium],$A2901),
", IsFieldSpecimen:  ",CHAR(34),INDEX(Specimens[Is Field Specimen?],$A2901),CHAR(34),"}"))</f>
        <v>#REF!</v>
      </c>
      <c r="N2901" t="e">
        <f>IF(COUNTA(SpatialOffsets[])=0,"", IF(INDEX(SpatialOffsets[Spatial Offset Type],$A2901)="","",
CONCATENATE("  - &amp;SpatialOffsetID",TEXT($A2901,"0000"),
" {","SpatialOffsetTypeCV:  ",CHAR(34),INDEX(SpatialOffsets[Spatial Offset Type],$A2901),CHAR(34),
", Offset1Value:  ",INDEX(SpatialOffsets[Offset 1 Value],$A2901),
", Offset1UnitID:  ",CHAR(34),INDEX(SpatialOffsets[Offset 1 Unit],$A2901),CHAR(34),
", Offset2Value:  ",INDEX(SpatialOffsets[Offset 2 Value],$A2901),
", Offset2UnitID:  ",CHAR(34),INDEX(SpatialOffsets[Offset 2 Unit],$A2901),CHAR(34),
", Offset3Value:  ",INDEX(SpatialOffsets[Offset 3 Value],$A2901),
", Offset3UnitID:  ",CHAR(34),INDEX(SpatialOffsets[Offset 3 Unit],$A2901),CHAR(34),,"}")))</f>
        <v>#REF!</v>
      </c>
      <c r="O2901" t="e">
        <f>IF(COUNTA(RelatedFeatures[])=0,"", IF(INDEX(RelatedFeatures[First Sampling Feature Code],$A2901)="","",
CONCATENATE("  - &amp;RelationID",TEXT($A2901,"0000"),
" {","SamplingFeatureID:  *SamplingFeatureID",TEXT(MATCH(INDEX(RelatedFeatures[First Sampling Feature Code],$A2901),SamplingFeatures[Feature Code],0),"0000"),
", RelationshipTypeCV:  ",CHAR(34),INDEX(RelatedFeatures[Relationship Type],$A2901),CHAR(34),
", RelatedFeatureID: *SamplingFeatureID",TEXT(MATCH(INDEX(RelatedFeatures[Second Sampling Feature Code],$A2901),SamplingFeatures[Feature Code],0),"0000"),
", SpatialOffsetID:  ",IF(INDEX(RelatedFeatures[Offset Number],$A2901)="","",CONCATENATE("*SpatialOffsetID",TEXT(INDEX(RelatedFeatures[Offset Number],$A2901),"0000"))),"}")))</f>
        <v>#REF!</v>
      </c>
      <c r="P2901" t="e">
        <f>IF(INDEX(Methods[Method Type],$A2901)="","",
CONCATENATE("  - &amp;MethodID",TEXT($A2901,"0000"),
" {","MethodTypeCV:  ",CHAR(34),INDEX(Methods[Method Type],$A2901),CHAR(34),
", MethodCode:  ",CHAR(34),INDEX(Methods[Method Code],$A2901),CHAR(34),
", MethodName:  ",CHAR(34),INDEX(Methods[Method Name],$A2901),CHAR(34),
", MethodDescription:  ",CHAR(34),INDEX(Methods[Method Description],$A2901),CHAR(34),
", MethodLink:  ",CHAR(34),INDEX(Methods[Method Link],$A2901),CHAR(34),
", OrganizationID: *OrganizationID",TEXT(MATCH(INDEX(Methods[Organization Name],$A2901),Organizations[Organization Name],0),"0000"),"}"))</f>
        <v>#REF!</v>
      </c>
      <c r="Q2901" t="e">
        <f>IF(INDEX(Variables[Variable Type],$A2901)="","",
CONCATENATE("  - &amp;VariableID",TEXT($A2901,"0000"),
" {","VariableTypeCV:  ",CHAR(34),INDEX(Variables[Variable Type],$A2901),CHAR(34),
", VariableCode:  ",CHAR(34),INDEX(Variables[Variable Code],$A2901),CHAR(34),
", VariableNameCV:  ",CHAR(34),INDEX(Variables[Variable Name],$A2901),CHAR(34),
", VariableDefinition:  ",CHAR(34),INDEX(Variables[Variable Definition],$A2901),CHAR(34),
", SpecciationCV:  ",CHAR(34),INDEX(Variables[Speciation],$A2901),CHAR(34),
", NoDataValue:  ",CHAR(34),INDEX(Variables[No Data Value],$A2901),CHAR(34),"}"))</f>
        <v>#REF!</v>
      </c>
    </row>
    <row r="2902" spans="1:17" x14ac:dyDescent="0.25">
      <c r="A2902">
        <v>2899</v>
      </c>
      <c r="D2902" t="e">
        <f>IF(INDEX(People[First Name],$A2902)="","",
CONCATENATE("  - &amp;PersonID",TEXT($A2902,"0000"),
" {","PersonFirstName:  ",CHAR(34),INDEX(People[First Name],$A2902),CHAR(34),
", PersonMiddleName:  ",CHAR(34),INDEX(People[Middle Name],$A2902),CHAR(34),
", PersonLastName:  ",CHAR(34),INDEX(People[Last Name],$A2902),CHAR(34),"}"))</f>
        <v>#REF!</v>
      </c>
      <c r="E2902" t="e">
        <f>IF(INDEX(Organizations[Organization Type '[CV']],$A2902)="","",
CONCATENATE("  - &amp;OrganizationID",TEXT($A2902,"0000"),
" {","OrganizationTypeCV:  ",CHAR(34),INDEX(Organizations[Organization Type '[CV']],$A2902),CHAR(34),
", OrganizationCode:  ",CHAR(34),INDEX(Organizations[Organization Code],$A2902),CHAR(34),
", OrganizationName:  ",CHAR(34),INDEX(Organizations[Organization Name],$A2902),CHAR(34),
", OrganizationDescription:  ",CHAR(34),INDEX(Organizations[Organization Description],$A2902),CHAR(34),
", OrganizationLink:  ",CHAR(34),INDEX(Organizations[Organization Link],$A2902),CHAR(34),"}"))</f>
        <v>#REF!</v>
      </c>
      <c r="F2902" t="e">
        <f>IF(INDEX(People[First Name],$A2902)="","",
CONCATENATE("  - &amp;AffiliationID",TEXT($A2902,"0000"),
" {PersonID: *PersonID",TEXT($A2902,"0000"),
", OrganizationID: *OrganizationID",TEXT(MATCH(INDEX(People[Organization Name],$A2902),Organizations[Organization Name],0),"0000"),
", IsPrimaryOrganizationContact: , AffiliationStartDate: , AffiliationEndDate: , PrimaryPhone: ",
", PrimaryEmail: ",CHAR(34),INDEX(People[Primary Email],$A2902),CHAR(34),
", PrimaryAddress: ",CHAR(34),INDEX(People[Primary Address],$A2902),CHAR(34),
", PersonLink: }"))</f>
        <v>#REF!</v>
      </c>
      <c r="H2902" t="e">
        <f>IF(COUNTA(CitationInformation)=0,"",IF(INDEX(AuthorList[Author Name],$A2902)="","",
CONCATENATE("  - &amp;AuthorListID",TEXT($A2902,"0000"),
"  {CitationID: *CitationID0001",
", PersonID: *PersonID",TEXT(MATCH(INDEX(AuthorList[Author Name],$A2902),People[Full Name],0),"0000"),
", AuthorOrder: ",INDEX(AuthorList[Author Number],$A2902),"}")))</f>
        <v>#REF!</v>
      </c>
      <c r="K2902" t="e">
        <f>IF(INDEX(SamplingFeatures[Feature Code],$A2902)="","",
CONCATENATE("  - &amp;SamplingFeatureID",TEXT($A2902,"0000"),
" {","SamplingFeatureUUID:  ",CHAR(34),INDEX(SamplingFeatures[Sampling Feature UUID],$A2902),CHAR(34),
", SamplingFeatureTypeCV:  ",CHAR(34),INDEX(SamplingFeatures[Sampling Feature Type],$A2902),CHAR(34),
", SamplingFeatureCode:  ",CHAR(34),INDEX(SamplingFeatures[Feature Code],$A2902),CHAR(34),
", SamplingFeatureName:  ",CHAR(34),INDEX(SamplingFeatures[Feature Name],$A2902),CHAR(34),
", SamplingFeatureDescription:  ",CHAR(34),INDEX(SamplingFeatures[Feature Description],$A2902),CHAR(34),
", SamplingFeatureGeotypeCV:  ",CHAR(34),INDEX(SamplingFeatures[Feature Geo Type],$A2902),CHAR(34),
", FeatureGeometry:  ",CHAR(34),INDEX(SamplingFeatures[Feature Geometry],$A2902),CHAR(34),
", Elevation_m:  ",CHAR(34),INDEX(SamplingFeatures[Elevation_m],$A2902),CHAR(34),
", ElevationDatumCV:  ",CHAR(34),ElevationDatum,CHAR(34),"}"))</f>
        <v>#REF!</v>
      </c>
      <c r="L2902" t="e">
        <f>IF(INDEX(SamplingFeatures[Sampling Feature Type],$A2902)&lt;&gt;"Site","",
CONCATENATE("  - &amp;SiteID",TEXT(SUMPRODUCT(--($L$3:$L2901&lt;&gt;"")),"0000"),
" {","SamplingFeatureID:  *SamplingFeatureID",TEXT($A2902,"0000"),
", SiteTypeCV:  ",CHAR(34),INDEX(Sites[Site Type],$A2902),CHAR(34),
", Latitude:  ",INDEX(Sites[Latitude],$A2902),
", Longitude:  ",INDEX(Sites[Longitude],$A2902),
", SRSName:  ",CHAR(34),LatLonDatum,CHAR(34),"}"))</f>
        <v>#REF!</v>
      </c>
      <c r="M2902" t="e">
        <f>IF(INDEX(SamplingFeatures[Sampling Feature Type],$A2902)&lt;&gt;"Specimen","",
CONCATENATE("  - &amp;SpecimenID",TEXT(SUMPRODUCT(--($M$3:$M2901&lt;&gt;"")),"0000"),
" {","SamplingFeatureID:  *SamplingFeatureID",TEXT($A2902,"0000"),
", SpecimenTypeCV:  ",CHAR(34),INDEX(Specimens[Specimen Type],$A2902),CHAR(34),
", SpecimenMediumCV:  ",INDEX(Specimens[Specimen Medium],$A2902),
", IsFieldSpecimen:  ",CHAR(34),INDEX(Specimens[Is Field Specimen?],$A2902),CHAR(34),"}"))</f>
        <v>#REF!</v>
      </c>
      <c r="N2902" t="e">
        <f>IF(COUNTA(SpatialOffsets[])=0,"", IF(INDEX(SpatialOffsets[Spatial Offset Type],$A2902)="","",
CONCATENATE("  - &amp;SpatialOffsetID",TEXT($A2902,"0000"),
" {","SpatialOffsetTypeCV:  ",CHAR(34),INDEX(SpatialOffsets[Spatial Offset Type],$A2902),CHAR(34),
", Offset1Value:  ",INDEX(SpatialOffsets[Offset 1 Value],$A2902),
", Offset1UnitID:  ",CHAR(34),INDEX(SpatialOffsets[Offset 1 Unit],$A2902),CHAR(34),
", Offset2Value:  ",INDEX(SpatialOffsets[Offset 2 Value],$A2902),
", Offset2UnitID:  ",CHAR(34),INDEX(SpatialOffsets[Offset 2 Unit],$A2902),CHAR(34),
", Offset3Value:  ",INDEX(SpatialOffsets[Offset 3 Value],$A2902),
", Offset3UnitID:  ",CHAR(34),INDEX(SpatialOffsets[Offset 3 Unit],$A2902),CHAR(34),,"}")))</f>
        <v>#REF!</v>
      </c>
      <c r="O2902" t="e">
        <f>IF(COUNTA(RelatedFeatures[])=0,"", IF(INDEX(RelatedFeatures[First Sampling Feature Code],$A2902)="","",
CONCATENATE("  - &amp;RelationID",TEXT($A2902,"0000"),
" {","SamplingFeatureID:  *SamplingFeatureID",TEXT(MATCH(INDEX(RelatedFeatures[First Sampling Feature Code],$A2902),SamplingFeatures[Feature Code],0),"0000"),
", RelationshipTypeCV:  ",CHAR(34),INDEX(RelatedFeatures[Relationship Type],$A2902),CHAR(34),
", RelatedFeatureID: *SamplingFeatureID",TEXT(MATCH(INDEX(RelatedFeatures[Second Sampling Feature Code],$A2902),SamplingFeatures[Feature Code],0),"0000"),
", SpatialOffsetID:  ",IF(INDEX(RelatedFeatures[Offset Number],$A2902)="","",CONCATENATE("*SpatialOffsetID",TEXT(INDEX(RelatedFeatures[Offset Number],$A2902),"0000"))),"}")))</f>
        <v>#REF!</v>
      </c>
      <c r="P2902" t="e">
        <f>IF(INDEX(Methods[Method Type],$A2902)="","",
CONCATENATE("  - &amp;MethodID",TEXT($A2902,"0000"),
" {","MethodTypeCV:  ",CHAR(34),INDEX(Methods[Method Type],$A2902),CHAR(34),
", MethodCode:  ",CHAR(34),INDEX(Methods[Method Code],$A2902),CHAR(34),
", MethodName:  ",CHAR(34),INDEX(Methods[Method Name],$A2902),CHAR(34),
", MethodDescription:  ",CHAR(34),INDEX(Methods[Method Description],$A2902),CHAR(34),
", MethodLink:  ",CHAR(34),INDEX(Methods[Method Link],$A2902),CHAR(34),
", OrganizationID: *OrganizationID",TEXT(MATCH(INDEX(Methods[Organization Name],$A2902),Organizations[Organization Name],0),"0000"),"}"))</f>
        <v>#REF!</v>
      </c>
      <c r="Q2902" t="e">
        <f>IF(INDEX(Variables[Variable Type],$A2902)="","",
CONCATENATE("  - &amp;VariableID",TEXT($A2902,"0000"),
" {","VariableTypeCV:  ",CHAR(34),INDEX(Variables[Variable Type],$A2902),CHAR(34),
", VariableCode:  ",CHAR(34),INDEX(Variables[Variable Code],$A2902),CHAR(34),
", VariableNameCV:  ",CHAR(34),INDEX(Variables[Variable Name],$A2902),CHAR(34),
", VariableDefinition:  ",CHAR(34),INDEX(Variables[Variable Definition],$A2902),CHAR(34),
", SpecciationCV:  ",CHAR(34),INDEX(Variables[Speciation],$A2902),CHAR(34),
", NoDataValue:  ",CHAR(34),INDEX(Variables[No Data Value],$A2902),CHAR(34),"}"))</f>
        <v>#REF!</v>
      </c>
    </row>
    <row r="2903" spans="1:17" x14ac:dyDescent="0.25">
      <c r="A2903">
        <v>2900</v>
      </c>
      <c r="D2903" t="e">
        <f>IF(INDEX(People[First Name],$A2903)="","",
CONCATENATE("  - &amp;PersonID",TEXT($A2903,"0000"),
" {","PersonFirstName:  ",CHAR(34),INDEX(People[First Name],$A2903),CHAR(34),
", PersonMiddleName:  ",CHAR(34),INDEX(People[Middle Name],$A2903),CHAR(34),
", PersonLastName:  ",CHAR(34),INDEX(People[Last Name],$A2903),CHAR(34),"}"))</f>
        <v>#REF!</v>
      </c>
      <c r="E2903" t="e">
        <f>IF(INDEX(Organizations[Organization Type '[CV']],$A2903)="","",
CONCATENATE("  - &amp;OrganizationID",TEXT($A2903,"0000"),
" {","OrganizationTypeCV:  ",CHAR(34),INDEX(Organizations[Organization Type '[CV']],$A2903),CHAR(34),
", OrganizationCode:  ",CHAR(34),INDEX(Organizations[Organization Code],$A2903),CHAR(34),
", OrganizationName:  ",CHAR(34),INDEX(Organizations[Organization Name],$A2903),CHAR(34),
", OrganizationDescription:  ",CHAR(34),INDEX(Organizations[Organization Description],$A2903),CHAR(34),
", OrganizationLink:  ",CHAR(34),INDEX(Organizations[Organization Link],$A2903),CHAR(34),"}"))</f>
        <v>#REF!</v>
      </c>
      <c r="F2903" t="e">
        <f>IF(INDEX(People[First Name],$A2903)="","",
CONCATENATE("  - &amp;AffiliationID",TEXT($A2903,"0000"),
" {PersonID: *PersonID",TEXT($A2903,"0000"),
", OrganizationID: *OrganizationID",TEXT(MATCH(INDEX(People[Organization Name],$A2903),Organizations[Organization Name],0),"0000"),
", IsPrimaryOrganizationContact: , AffiliationStartDate: , AffiliationEndDate: , PrimaryPhone: ",
", PrimaryEmail: ",CHAR(34),INDEX(People[Primary Email],$A2903),CHAR(34),
", PrimaryAddress: ",CHAR(34),INDEX(People[Primary Address],$A2903),CHAR(34),
", PersonLink: }"))</f>
        <v>#REF!</v>
      </c>
      <c r="H2903" t="e">
        <f>IF(COUNTA(CitationInformation)=0,"",IF(INDEX(AuthorList[Author Name],$A2903)="","",
CONCATENATE("  - &amp;AuthorListID",TEXT($A2903,"0000"),
"  {CitationID: *CitationID0001",
", PersonID: *PersonID",TEXT(MATCH(INDEX(AuthorList[Author Name],$A2903),People[Full Name],0),"0000"),
", AuthorOrder: ",INDEX(AuthorList[Author Number],$A2903),"}")))</f>
        <v>#REF!</v>
      </c>
      <c r="K2903" t="e">
        <f>IF(INDEX(SamplingFeatures[Feature Code],$A2903)="","",
CONCATENATE("  - &amp;SamplingFeatureID",TEXT($A2903,"0000"),
" {","SamplingFeatureUUID:  ",CHAR(34),INDEX(SamplingFeatures[Sampling Feature UUID],$A2903),CHAR(34),
", SamplingFeatureTypeCV:  ",CHAR(34),INDEX(SamplingFeatures[Sampling Feature Type],$A2903),CHAR(34),
", SamplingFeatureCode:  ",CHAR(34),INDEX(SamplingFeatures[Feature Code],$A2903),CHAR(34),
", SamplingFeatureName:  ",CHAR(34),INDEX(SamplingFeatures[Feature Name],$A2903),CHAR(34),
", SamplingFeatureDescription:  ",CHAR(34),INDEX(SamplingFeatures[Feature Description],$A2903),CHAR(34),
", SamplingFeatureGeotypeCV:  ",CHAR(34),INDEX(SamplingFeatures[Feature Geo Type],$A2903),CHAR(34),
", FeatureGeometry:  ",CHAR(34),INDEX(SamplingFeatures[Feature Geometry],$A2903),CHAR(34),
", Elevation_m:  ",CHAR(34),INDEX(SamplingFeatures[Elevation_m],$A2903),CHAR(34),
", ElevationDatumCV:  ",CHAR(34),ElevationDatum,CHAR(34),"}"))</f>
        <v>#REF!</v>
      </c>
      <c r="L2903" t="e">
        <f>IF(INDEX(SamplingFeatures[Sampling Feature Type],$A2903)&lt;&gt;"Site","",
CONCATENATE("  - &amp;SiteID",TEXT(SUMPRODUCT(--($L$3:$L2902&lt;&gt;"")),"0000"),
" {","SamplingFeatureID:  *SamplingFeatureID",TEXT($A2903,"0000"),
", SiteTypeCV:  ",CHAR(34),INDEX(Sites[Site Type],$A2903),CHAR(34),
", Latitude:  ",INDEX(Sites[Latitude],$A2903),
", Longitude:  ",INDEX(Sites[Longitude],$A2903),
", SRSName:  ",CHAR(34),LatLonDatum,CHAR(34),"}"))</f>
        <v>#REF!</v>
      </c>
      <c r="M2903" t="e">
        <f>IF(INDEX(SamplingFeatures[Sampling Feature Type],$A2903)&lt;&gt;"Specimen","",
CONCATENATE("  - &amp;SpecimenID",TEXT(SUMPRODUCT(--($M$3:$M2902&lt;&gt;"")),"0000"),
" {","SamplingFeatureID:  *SamplingFeatureID",TEXT($A2903,"0000"),
", SpecimenTypeCV:  ",CHAR(34),INDEX(Specimens[Specimen Type],$A2903),CHAR(34),
", SpecimenMediumCV:  ",INDEX(Specimens[Specimen Medium],$A2903),
", IsFieldSpecimen:  ",CHAR(34),INDEX(Specimens[Is Field Specimen?],$A2903),CHAR(34),"}"))</f>
        <v>#REF!</v>
      </c>
      <c r="N2903" t="e">
        <f>IF(COUNTA(SpatialOffsets[])=0,"", IF(INDEX(SpatialOffsets[Spatial Offset Type],$A2903)="","",
CONCATENATE("  - &amp;SpatialOffsetID",TEXT($A2903,"0000"),
" {","SpatialOffsetTypeCV:  ",CHAR(34),INDEX(SpatialOffsets[Spatial Offset Type],$A2903),CHAR(34),
", Offset1Value:  ",INDEX(SpatialOffsets[Offset 1 Value],$A2903),
", Offset1UnitID:  ",CHAR(34),INDEX(SpatialOffsets[Offset 1 Unit],$A2903),CHAR(34),
", Offset2Value:  ",INDEX(SpatialOffsets[Offset 2 Value],$A2903),
", Offset2UnitID:  ",CHAR(34),INDEX(SpatialOffsets[Offset 2 Unit],$A2903),CHAR(34),
", Offset3Value:  ",INDEX(SpatialOffsets[Offset 3 Value],$A2903),
", Offset3UnitID:  ",CHAR(34),INDEX(SpatialOffsets[Offset 3 Unit],$A2903),CHAR(34),,"}")))</f>
        <v>#REF!</v>
      </c>
      <c r="O2903" t="e">
        <f>IF(COUNTA(RelatedFeatures[])=0,"", IF(INDEX(RelatedFeatures[First Sampling Feature Code],$A2903)="","",
CONCATENATE("  - &amp;RelationID",TEXT($A2903,"0000"),
" {","SamplingFeatureID:  *SamplingFeatureID",TEXT(MATCH(INDEX(RelatedFeatures[First Sampling Feature Code],$A2903),SamplingFeatures[Feature Code],0),"0000"),
", RelationshipTypeCV:  ",CHAR(34),INDEX(RelatedFeatures[Relationship Type],$A2903),CHAR(34),
", RelatedFeatureID: *SamplingFeatureID",TEXT(MATCH(INDEX(RelatedFeatures[Second Sampling Feature Code],$A2903),SamplingFeatures[Feature Code],0),"0000"),
", SpatialOffsetID:  ",IF(INDEX(RelatedFeatures[Offset Number],$A2903)="","",CONCATENATE("*SpatialOffsetID",TEXT(INDEX(RelatedFeatures[Offset Number],$A2903),"0000"))),"}")))</f>
        <v>#REF!</v>
      </c>
      <c r="P2903" t="e">
        <f>IF(INDEX(Methods[Method Type],$A2903)="","",
CONCATENATE("  - &amp;MethodID",TEXT($A2903,"0000"),
" {","MethodTypeCV:  ",CHAR(34),INDEX(Methods[Method Type],$A2903),CHAR(34),
", MethodCode:  ",CHAR(34),INDEX(Methods[Method Code],$A2903),CHAR(34),
", MethodName:  ",CHAR(34),INDEX(Methods[Method Name],$A2903),CHAR(34),
", MethodDescription:  ",CHAR(34),INDEX(Methods[Method Description],$A2903),CHAR(34),
", MethodLink:  ",CHAR(34),INDEX(Methods[Method Link],$A2903),CHAR(34),
", OrganizationID: *OrganizationID",TEXT(MATCH(INDEX(Methods[Organization Name],$A2903),Organizations[Organization Name],0),"0000"),"}"))</f>
        <v>#REF!</v>
      </c>
      <c r="Q2903" t="e">
        <f>IF(INDEX(Variables[Variable Type],$A2903)="","",
CONCATENATE("  - &amp;VariableID",TEXT($A2903,"0000"),
" {","VariableTypeCV:  ",CHAR(34),INDEX(Variables[Variable Type],$A2903),CHAR(34),
", VariableCode:  ",CHAR(34),INDEX(Variables[Variable Code],$A2903),CHAR(34),
", VariableNameCV:  ",CHAR(34),INDEX(Variables[Variable Name],$A2903),CHAR(34),
", VariableDefinition:  ",CHAR(34),INDEX(Variables[Variable Definition],$A2903),CHAR(34),
", SpecciationCV:  ",CHAR(34),INDEX(Variables[Speciation],$A2903),CHAR(34),
", NoDataValue:  ",CHAR(34),INDEX(Variables[No Data Value],$A2903),CHAR(34),"}"))</f>
        <v>#REF!</v>
      </c>
    </row>
    <row r="2904" spans="1:17" x14ac:dyDescent="0.25">
      <c r="A2904">
        <v>2901</v>
      </c>
      <c r="D2904" t="e">
        <f>IF(INDEX(People[First Name],$A2904)="","",
CONCATENATE("  - &amp;PersonID",TEXT($A2904,"0000"),
" {","PersonFirstName:  ",CHAR(34),INDEX(People[First Name],$A2904),CHAR(34),
", PersonMiddleName:  ",CHAR(34),INDEX(People[Middle Name],$A2904),CHAR(34),
", PersonLastName:  ",CHAR(34),INDEX(People[Last Name],$A2904),CHAR(34),"}"))</f>
        <v>#REF!</v>
      </c>
      <c r="E2904" t="e">
        <f>IF(INDEX(Organizations[Organization Type '[CV']],$A2904)="","",
CONCATENATE("  - &amp;OrganizationID",TEXT($A2904,"0000"),
" {","OrganizationTypeCV:  ",CHAR(34),INDEX(Organizations[Organization Type '[CV']],$A2904),CHAR(34),
", OrganizationCode:  ",CHAR(34),INDEX(Organizations[Organization Code],$A2904),CHAR(34),
", OrganizationName:  ",CHAR(34),INDEX(Organizations[Organization Name],$A2904),CHAR(34),
", OrganizationDescription:  ",CHAR(34),INDEX(Organizations[Organization Description],$A2904),CHAR(34),
", OrganizationLink:  ",CHAR(34),INDEX(Organizations[Organization Link],$A2904),CHAR(34),"}"))</f>
        <v>#REF!</v>
      </c>
      <c r="F2904" t="e">
        <f>IF(INDEX(People[First Name],$A2904)="","",
CONCATENATE("  - &amp;AffiliationID",TEXT($A2904,"0000"),
" {PersonID: *PersonID",TEXT($A2904,"0000"),
", OrganizationID: *OrganizationID",TEXT(MATCH(INDEX(People[Organization Name],$A2904),Organizations[Organization Name],0),"0000"),
", IsPrimaryOrganizationContact: , AffiliationStartDate: , AffiliationEndDate: , PrimaryPhone: ",
", PrimaryEmail: ",CHAR(34),INDEX(People[Primary Email],$A2904),CHAR(34),
", PrimaryAddress: ",CHAR(34),INDEX(People[Primary Address],$A2904),CHAR(34),
", PersonLink: }"))</f>
        <v>#REF!</v>
      </c>
      <c r="H2904" t="e">
        <f>IF(COUNTA(CitationInformation)=0,"",IF(INDEX(AuthorList[Author Name],$A2904)="","",
CONCATENATE("  - &amp;AuthorListID",TEXT($A2904,"0000"),
"  {CitationID: *CitationID0001",
", PersonID: *PersonID",TEXT(MATCH(INDEX(AuthorList[Author Name],$A2904),People[Full Name],0),"0000"),
", AuthorOrder: ",INDEX(AuthorList[Author Number],$A2904),"}")))</f>
        <v>#REF!</v>
      </c>
      <c r="K2904" t="e">
        <f>IF(INDEX(SamplingFeatures[Feature Code],$A2904)="","",
CONCATENATE("  - &amp;SamplingFeatureID",TEXT($A2904,"0000"),
" {","SamplingFeatureUUID:  ",CHAR(34),INDEX(SamplingFeatures[Sampling Feature UUID],$A2904),CHAR(34),
", SamplingFeatureTypeCV:  ",CHAR(34),INDEX(SamplingFeatures[Sampling Feature Type],$A2904),CHAR(34),
", SamplingFeatureCode:  ",CHAR(34),INDEX(SamplingFeatures[Feature Code],$A2904),CHAR(34),
", SamplingFeatureName:  ",CHAR(34),INDEX(SamplingFeatures[Feature Name],$A2904),CHAR(34),
", SamplingFeatureDescription:  ",CHAR(34),INDEX(SamplingFeatures[Feature Description],$A2904),CHAR(34),
", SamplingFeatureGeotypeCV:  ",CHAR(34),INDEX(SamplingFeatures[Feature Geo Type],$A2904),CHAR(34),
", FeatureGeometry:  ",CHAR(34),INDEX(SamplingFeatures[Feature Geometry],$A2904),CHAR(34),
", Elevation_m:  ",CHAR(34),INDEX(SamplingFeatures[Elevation_m],$A2904),CHAR(34),
", ElevationDatumCV:  ",CHAR(34),ElevationDatum,CHAR(34),"}"))</f>
        <v>#REF!</v>
      </c>
      <c r="L2904" t="e">
        <f>IF(INDEX(SamplingFeatures[Sampling Feature Type],$A2904)&lt;&gt;"Site","",
CONCATENATE("  - &amp;SiteID",TEXT(SUMPRODUCT(--($L$3:$L2903&lt;&gt;"")),"0000"),
" {","SamplingFeatureID:  *SamplingFeatureID",TEXT($A2904,"0000"),
", SiteTypeCV:  ",CHAR(34),INDEX(Sites[Site Type],$A2904),CHAR(34),
", Latitude:  ",INDEX(Sites[Latitude],$A2904),
", Longitude:  ",INDEX(Sites[Longitude],$A2904),
", SRSName:  ",CHAR(34),LatLonDatum,CHAR(34),"}"))</f>
        <v>#REF!</v>
      </c>
      <c r="M2904" t="e">
        <f>IF(INDEX(SamplingFeatures[Sampling Feature Type],$A2904)&lt;&gt;"Specimen","",
CONCATENATE("  - &amp;SpecimenID",TEXT(SUMPRODUCT(--($M$3:$M2903&lt;&gt;"")),"0000"),
" {","SamplingFeatureID:  *SamplingFeatureID",TEXT($A2904,"0000"),
", SpecimenTypeCV:  ",CHAR(34),INDEX(Specimens[Specimen Type],$A2904),CHAR(34),
", SpecimenMediumCV:  ",INDEX(Specimens[Specimen Medium],$A2904),
", IsFieldSpecimen:  ",CHAR(34),INDEX(Specimens[Is Field Specimen?],$A2904),CHAR(34),"}"))</f>
        <v>#REF!</v>
      </c>
      <c r="N2904" t="e">
        <f>IF(COUNTA(SpatialOffsets[])=0,"", IF(INDEX(SpatialOffsets[Spatial Offset Type],$A2904)="","",
CONCATENATE("  - &amp;SpatialOffsetID",TEXT($A2904,"0000"),
" {","SpatialOffsetTypeCV:  ",CHAR(34),INDEX(SpatialOffsets[Spatial Offset Type],$A2904),CHAR(34),
", Offset1Value:  ",INDEX(SpatialOffsets[Offset 1 Value],$A2904),
", Offset1UnitID:  ",CHAR(34),INDEX(SpatialOffsets[Offset 1 Unit],$A2904),CHAR(34),
", Offset2Value:  ",INDEX(SpatialOffsets[Offset 2 Value],$A2904),
", Offset2UnitID:  ",CHAR(34),INDEX(SpatialOffsets[Offset 2 Unit],$A2904),CHAR(34),
", Offset3Value:  ",INDEX(SpatialOffsets[Offset 3 Value],$A2904),
", Offset3UnitID:  ",CHAR(34),INDEX(SpatialOffsets[Offset 3 Unit],$A2904),CHAR(34),,"}")))</f>
        <v>#REF!</v>
      </c>
      <c r="O2904" t="e">
        <f>IF(COUNTA(RelatedFeatures[])=0,"", IF(INDEX(RelatedFeatures[First Sampling Feature Code],$A2904)="","",
CONCATENATE("  - &amp;RelationID",TEXT($A2904,"0000"),
" {","SamplingFeatureID:  *SamplingFeatureID",TEXT(MATCH(INDEX(RelatedFeatures[First Sampling Feature Code],$A2904),SamplingFeatures[Feature Code],0),"0000"),
", RelationshipTypeCV:  ",CHAR(34),INDEX(RelatedFeatures[Relationship Type],$A2904),CHAR(34),
", RelatedFeatureID: *SamplingFeatureID",TEXT(MATCH(INDEX(RelatedFeatures[Second Sampling Feature Code],$A2904),SamplingFeatures[Feature Code],0),"0000"),
", SpatialOffsetID:  ",IF(INDEX(RelatedFeatures[Offset Number],$A2904)="","",CONCATENATE("*SpatialOffsetID",TEXT(INDEX(RelatedFeatures[Offset Number],$A2904),"0000"))),"}")))</f>
        <v>#REF!</v>
      </c>
      <c r="P2904" t="e">
        <f>IF(INDEX(Methods[Method Type],$A2904)="","",
CONCATENATE("  - &amp;MethodID",TEXT($A2904,"0000"),
" {","MethodTypeCV:  ",CHAR(34),INDEX(Methods[Method Type],$A2904),CHAR(34),
", MethodCode:  ",CHAR(34),INDEX(Methods[Method Code],$A2904),CHAR(34),
", MethodName:  ",CHAR(34),INDEX(Methods[Method Name],$A2904),CHAR(34),
", MethodDescription:  ",CHAR(34),INDEX(Methods[Method Description],$A2904),CHAR(34),
", MethodLink:  ",CHAR(34),INDEX(Methods[Method Link],$A2904),CHAR(34),
", OrganizationID: *OrganizationID",TEXT(MATCH(INDEX(Methods[Organization Name],$A2904),Organizations[Organization Name],0),"0000"),"}"))</f>
        <v>#REF!</v>
      </c>
      <c r="Q2904" t="e">
        <f>IF(INDEX(Variables[Variable Type],$A2904)="","",
CONCATENATE("  - &amp;VariableID",TEXT($A2904,"0000"),
" {","VariableTypeCV:  ",CHAR(34),INDEX(Variables[Variable Type],$A2904),CHAR(34),
", VariableCode:  ",CHAR(34),INDEX(Variables[Variable Code],$A2904),CHAR(34),
", VariableNameCV:  ",CHAR(34),INDEX(Variables[Variable Name],$A2904),CHAR(34),
", VariableDefinition:  ",CHAR(34),INDEX(Variables[Variable Definition],$A2904),CHAR(34),
", SpecciationCV:  ",CHAR(34),INDEX(Variables[Speciation],$A2904),CHAR(34),
", NoDataValue:  ",CHAR(34),INDEX(Variables[No Data Value],$A2904),CHAR(34),"}"))</f>
        <v>#REF!</v>
      </c>
    </row>
    <row r="2905" spans="1:17" x14ac:dyDescent="0.25">
      <c r="A2905">
        <v>2902</v>
      </c>
      <c r="D2905" t="e">
        <f>IF(INDEX(People[First Name],$A2905)="","",
CONCATENATE("  - &amp;PersonID",TEXT($A2905,"0000"),
" {","PersonFirstName:  ",CHAR(34),INDEX(People[First Name],$A2905),CHAR(34),
", PersonMiddleName:  ",CHAR(34),INDEX(People[Middle Name],$A2905),CHAR(34),
", PersonLastName:  ",CHAR(34),INDEX(People[Last Name],$A2905),CHAR(34),"}"))</f>
        <v>#REF!</v>
      </c>
      <c r="E2905" t="e">
        <f>IF(INDEX(Organizations[Organization Type '[CV']],$A2905)="","",
CONCATENATE("  - &amp;OrganizationID",TEXT($A2905,"0000"),
" {","OrganizationTypeCV:  ",CHAR(34),INDEX(Organizations[Organization Type '[CV']],$A2905),CHAR(34),
", OrganizationCode:  ",CHAR(34),INDEX(Organizations[Organization Code],$A2905),CHAR(34),
", OrganizationName:  ",CHAR(34),INDEX(Organizations[Organization Name],$A2905),CHAR(34),
", OrganizationDescription:  ",CHAR(34),INDEX(Organizations[Organization Description],$A2905),CHAR(34),
", OrganizationLink:  ",CHAR(34),INDEX(Organizations[Organization Link],$A2905),CHAR(34),"}"))</f>
        <v>#REF!</v>
      </c>
      <c r="F2905" t="e">
        <f>IF(INDEX(People[First Name],$A2905)="","",
CONCATENATE("  - &amp;AffiliationID",TEXT($A2905,"0000"),
" {PersonID: *PersonID",TEXT($A2905,"0000"),
", OrganizationID: *OrganizationID",TEXT(MATCH(INDEX(People[Organization Name],$A2905),Organizations[Organization Name],0),"0000"),
", IsPrimaryOrganizationContact: , AffiliationStartDate: , AffiliationEndDate: , PrimaryPhone: ",
", PrimaryEmail: ",CHAR(34),INDEX(People[Primary Email],$A2905),CHAR(34),
", PrimaryAddress: ",CHAR(34),INDEX(People[Primary Address],$A2905),CHAR(34),
", PersonLink: }"))</f>
        <v>#REF!</v>
      </c>
      <c r="H2905" t="e">
        <f>IF(COUNTA(CitationInformation)=0,"",IF(INDEX(AuthorList[Author Name],$A2905)="","",
CONCATENATE("  - &amp;AuthorListID",TEXT($A2905,"0000"),
"  {CitationID: *CitationID0001",
", PersonID: *PersonID",TEXT(MATCH(INDEX(AuthorList[Author Name],$A2905),People[Full Name],0),"0000"),
", AuthorOrder: ",INDEX(AuthorList[Author Number],$A2905),"}")))</f>
        <v>#REF!</v>
      </c>
      <c r="K2905" t="e">
        <f>IF(INDEX(SamplingFeatures[Feature Code],$A2905)="","",
CONCATENATE("  - &amp;SamplingFeatureID",TEXT($A2905,"0000"),
" {","SamplingFeatureUUID:  ",CHAR(34),INDEX(SamplingFeatures[Sampling Feature UUID],$A2905),CHAR(34),
", SamplingFeatureTypeCV:  ",CHAR(34),INDEX(SamplingFeatures[Sampling Feature Type],$A2905),CHAR(34),
", SamplingFeatureCode:  ",CHAR(34),INDEX(SamplingFeatures[Feature Code],$A2905),CHAR(34),
", SamplingFeatureName:  ",CHAR(34),INDEX(SamplingFeatures[Feature Name],$A2905),CHAR(34),
", SamplingFeatureDescription:  ",CHAR(34),INDEX(SamplingFeatures[Feature Description],$A2905),CHAR(34),
", SamplingFeatureGeotypeCV:  ",CHAR(34),INDEX(SamplingFeatures[Feature Geo Type],$A2905),CHAR(34),
", FeatureGeometry:  ",CHAR(34),INDEX(SamplingFeatures[Feature Geometry],$A2905),CHAR(34),
", Elevation_m:  ",CHAR(34),INDEX(SamplingFeatures[Elevation_m],$A2905),CHAR(34),
", ElevationDatumCV:  ",CHAR(34),ElevationDatum,CHAR(34),"}"))</f>
        <v>#REF!</v>
      </c>
      <c r="L2905" t="e">
        <f>IF(INDEX(SamplingFeatures[Sampling Feature Type],$A2905)&lt;&gt;"Site","",
CONCATENATE("  - &amp;SiteID",TEXT(SUMPRODUCT(--($L$3:$L2904&lt;&gt;"")),"0000"),
" {","SamplingFeatureID:  *SamplingFeatureID",TEXT($A2905,"0000"),
", SiteTypeCV:  ",CHAR(34),INDEX(Sites[Site Type],$A2905),CHAR(34),
", Latitude:  ",INDEX(Sites[Latitude],$A2905),
", Longitude:  ",INDEX(Sites[Longitude],$A2905),
", SRSName:  ",CHAR(34),LatLonDatum,CHAR(34),"}"))</f>
        <v>#REF!</v>
      </c>
      <c r="M2905" t="e">
        <f>IF(INDEX(SamplingFeatures[Sampling Feature Type],$A2905)&lt;&gt;"Specimen","",
CONCATENATE("  - &amp;SpecimenID",TEXT(SUMPRODUCT(--($M$3:$M2904&lt;&gt;"")),"0000"),
" {","SamplingFeatureID:  *SamplingFeatureID",TEXT($A2905,"0000"),
", SpecimenTypeCV:  ",CHAR(34),INDEX(Specimens[Specimen Type],$A2905),CHAR(34),
", SpecimenMediumCV:  ",INDEX(Specimens[Specimen Medium],$A2905),
", IsFieldSpecimen:  ",CHAR(34),INDEX(Specimens[Is Field Specimen?],$A2905),CHAR(34),"}"))</f>
        <v>#REF!</v>
      </c>
      <c r="N2905" t="e">
        <f>IF(COUNTA(SpatialOffsets[])=0,"", IF(INDEX(SpatialOffsets[Spatial Offset Type],$A2905)="","",
CONCATENATE("  - &amp;SpatialOffsetID",TEXT($A2905,"0000"),
" {","SpatialOffsetTypeCV:  ",CHAR(34),INDEX(SpatialOffsets[Spatial Offset Type],$A2905),CHAR(34),
", Offset1Value:  ",INDEX(SpatialOffsets[Offset 1 Value],$A2905),
", Offset1UnitID:  ",CHAR(34),INDEX(SpatialOffsets[Offset 1 Unit],$A2905),CHAR(34),
", Offset2Value:  ",INDEX(SpatialOffsets[Offset 2 Value],$A2905),
", Offset2UnitID:  ",CHAR(34),INDEX(SpatialOffsets[Offset 2 Unit],$A2905),CHAR(34),
", Offset3Value:  ",INDEX(SpatialOffsets[Offset 3 Value],$A2905),
", Offset3UnitID:  ",CHAR(34),INDEX(SpatialOffsets[Offset 3 Unit],$A2905),CHAR(34),,"}")))</f>
        <v>#REF!</v>
      </c>
      <c r="O2905" t="e">
        <f>IF(COUNTA(RelatedFeatures[])=0,"", IF(INDEX(RelatedFeatures[First Sampling Feature Code],$A2905)="","",
CONCATENATE("  - &amp;RelationID",TEXT($A2905,"0000"),
" {","SamplingFeatureID:  *SamplingFeatureID",TEXT(MATCH(INDEX(RelatedFeatures[First Sampling Feature Code],$A2905),SamplingFeatures[Feature Code],0),"0000"),
", RelationshipTypeCV:  ",CHAR(34),INDEX(RelatedFeatures[Relationship Type],$A2905),CHAR(34),
", RelatedFeatureID: *SamplingFeatureID",TEXT(MATCH(INDEX(RelatedFeatures[Second Sampling Feature Code],$A2905),SamplingFeatures[Feature Code],0),"0000"),
", SpatialOffsetID:  ",IF(INDEX(RelatedFeatures[Offset Number],$A2905)="","",CONCATENATE("*SpatialOffsetID",TEXT(INDEX(RelatedFeatures[Offset Number],$A2905),"0000"))),"}")))</f>
        <v>#REF!</v>
      </c>
      <c r="P2905" t="e">
        <f>IF(INDEX(Methods[Method Type],$A2905)="","",
CONCATENATE("  - &amp;MethodID",TEXT($A2905,"0000"),
" {","MethodTypeCV:  ",CHAR(34),INDEX(Methods[Method Type],$A2905),CHAR(34),
", MethodCode:  ",CHAR(34),INDEX(Methods[Method Code],$A2905),CHAR(34),
", MethodName:  ",CHAR(34),INDEX(Methods[Method Name],$A2905),CHAR(34),
", MethodDescription:  ",CHAR(34),INDEX(Methods[Method Description],$A2905),CHAR(34),
", MethodLink:  ",CHAR(34),INDEX(Methods[Method Link],$A2905),CHAR(34),
", OrganizationID: *OrganizationID",TEXT(MATCH(INDEX(Methods[Organization Name],$A2905),Organizations[Organization Name],0),"0000"),"}"))</f>
        <v>#REF!</v>
      </c>
      <c r="Q2905" t="e">
        <f>IF(INDEX(Variables[Variable Type],$A2905)="","",
CONCATENATE("  - &amp;VariableID",TEXT($A2905,"0000"),
" {","VariableTypeCV:  ",CHAR(34),INDEX(Variables[Variable Type],$A2905),CHAR(34),
", VariableCode:  ",CHAR(34),INDEX(Variables[Variable Code],$A2905),CHAR(34),
", VariableNameCV:  ",CHAR(34),INDEX(Variables[Variable Name],$A2905),CHAR(34),
", VariableDefinition:  ",CHAR(34),INDEX(Variables[Variable Definition],$A2905),CHAR(34),
", SpecciationCV:  ",CHAR(34),INDEX(Variables[Speciation],$A2905),CHAR(34),
", NoDataValue:  ",CHAR(34),INDEX(Variables[No Data Value],$A2905),CHAR(34),"}"))</f>
        <v>#REF!</v>
      </c>
    </row>
    <row r="2906" spans="1:17" x14ac:dyDescent="0.25">
      <c r="A2906">
        <v>2903</v>
      </c>
      <c r="D2906" t="e">
        <f>IF(INDEX(People[First Name],$A2906)="","",
CONCATENATE("  - &amp;PersonID",TEXT($A2906,"0000"),
" {","PersonFirstName:  ",CHAR(34),INDEX(People[First Name],$A2906),CHAR(34),
", PersonMiddleName:  ",CHAR(34),INDEX(People[Middle Name],$A2906),CHAR(34),
", PersonLastName:  ",CHAR(34),INDEX(People[Last Name],$A2906),CHAR(34),"}"))</f>
        <v>#REF!</v>
      </c>
      <c r="E2906" t="e">
        <f>IF(INDEX(Organizations[Organization Type '[CV']],$A2906)="","",
CONCATENATE("  - &amp;OrganizationID",TEXT($A2906,"0000"),
" {","OrganizationTypeCV:  ",CHAR(34),INDEX(Organizations[Organization Type '[CV']],$A2906),CHAR(34),
", OrganizationCode:  ",CHAR(34),INDEX(Organizations[Organization Code],$A2906),CHAR(34),
", OrganizationName:  ",CHAR(34),INDEX(Organizations[Organization Name],$A2906),CHAR(34),
", OrganizationDescription:  ",CHAR(34),INDEX(Organizations[Organization Description],$A2906),CHAR(34),
", OrganizationLink:  ",CHAR(34),INDEX(Organizations[Organization Link],$A2906),CHAR(34),"}"))</f>
        <v>#REF!</v>
      </c>
      <c r="F2906" t="e">
        <f>IF(INDEX(People[First Name],$A2906)="","",
CONCATENATE("  - &amp;AffiliationID",TEXT($A2906,"0000"),
" {PersonID: *PersonID",TEXT($A2906,"0000"),
", OrganizationID: *OrganizationID",TEXT(MATCH(INDEX(People[Organization Name],$A2906),Organizations[Organization Name],0),"0000"),
", IsPrimaryOrganizationContact: , AffiliationStartDate: , AffiliationEndDate: , PrimaryPhone: ",
", PrimaryEmail: ",CHAR(34),INDEX(People[Primary Email],$A2906),CHAR(34),
", PrimaryAddress: ",CHAR(34),INDEX(People[Primary Address],$A2906),CHAR(34),
", PersonLink: }"))</f>
        <v>#REF!</v>
      </c>
      <c r="H2906" t="e">
        <f>IF(COUNTA(CitationInformation)=0,"",IF(INDEX(AuthorList[Author Name],$A2906)="","",
CONCATENATE("  - &amp;AuthorListID",TEXT($A2906,"0000"),
"  {CitationID: *CitationID0001",
", PersonID: *PersonID",TEXT(MATCH(INDEX(AuthorList[Author Name],$A2906),People[Full Name],0),"0000"),
", AuthorOrder: ",INDEX(AuthorList[Author Number],$A2906),"}")))</f>
        <v>#REF!</v>
      </c>
      <c r="K2906" t="e">
        <f>IF(INDEX(SamplingFeatures[Feature Code],$A2906)="","",
CONCATENATE("  - &amp;SamplingFeatureID",TEXT($A2906,"0000"),
" {","SamplingFeatureUUID:  ",CHAR(34),INDEX(SamplingFeatures[Sampling Feature UUID],$A2906),CHAR(34),
", SamplingFeatureTypeCV:  ",CHAR(34),INDEX(SamplingFeatures[Sampling Feature Type],$A2906),CHAR(34),
", SamplingFeatureCode:  ",CHAR(34),INDEX(SamplingFeatures[Feature Code],$A2906),CHAR(34),
", SamplingFeatureName:  ",CHAR(34),INDEX(SamplingFeatures[Feature Name],$A2906),CHAR(34),
", SamplingFeatureDescription:  ",CHAR(34),INDEX(SamplingFeatures[Feature Description],$A2906),CHAR(34),
", SamplingFeatureGeotypeCV:  ",CHAR(34),INDEX(SamplingFeatures[Feature Geo Type],$A2906),CHAR(34),
", FeatureGeometry:  ",CHAR(34),INDEX(SamplingFeatures[Feature Geometry],$A2906),CHAR(34),
", Elevation_m:  ",CHAR(34),INDEX(SamplingFeatures[Elevation_m],$A2906),CHAR(34),
", ElevationDatumCV:  ",CHAR(34),ElevationDatum,CHAR(34),"}"))</f>
        <v>#REF!</v>
      </c>
      <c r="L2906" t="e">
        <f>IF(INDEX(SamplingFeatures[Sampling Feature Type],$A2906)&lt;&gt;"Site","",
CONCATENATE("  - &amp;SiteID",TEXT(SUMPRODUCT(--($L$3:$L2905&lt;&gt;"")),"0000"),
" {","SamplingFeatureID:  *SamplingFeatureID",TEXT($A2906,"0000"),
", SiteTypeCV:  ",CHAR(34),INDEX(Sites[Site Type],$A2906),CHAR(34),
", Latitude:  ",INDEX(Sites[Latitude],$A2906),
", Longitude:  ",INDEX(Sites[Longitude],$A2906),
", SRSName:  ",CHAR(34),LatLonDatum,CHAR(34),"}"))</f>
        <v>#REF!</v>
      </c>
      <c r="M2906" t="e">
        <f>IF(INDEX(SamplingFeatures[Sampling Feature Type],$A2906)&lt;&gt;"Specimen","",
CONCATENATE("  - &amp;SpecimenID",TEXT(SUMPRODUCT(--($M$3:$M2905&lt;&gt;"")),"0000"),
" {","SamplingFeatureID:  *SamplingFeatureID",TEXT($A2906,"0000"),
", SpecimenTypeCV:  ",CHAR(34),INDEX(Specimens[Specimen Type],$A2906),CHAR(34),
", SpecimenMediumCV:  ",INDEX(Specimens[Specimen Medium],$A2906),
", IsFieldSpecimen:  ",CHAR(34),INDEX(Specimens[Is Field Specimen?],$A2906),CHAR(34),"}"))</f>
        <v>#REF!</v>
      </c>
      <c r="N2906" t="e">
        <f>IF(COUNTA(SpatialOffsets[])=0,"", IF(INDEX(SpatialOffsets[Spatial Offset Type],$A2906)="","",
CONCATENATE("  - &amp;SpatialOffsetID",TEXT($A2906,"0000"),
" {","SpatialOffsetTypeCV:  ",CHAR(34),INDEX(SpatialOffsets[Spatial Offset Type],$A2906),CHAR(34),
", Offset1Value:  ",INDEX(SpatialOffsets[Offset 1 Value],$A2906),
", Offset1UnitID:  ",CHAR(34),INDEX(SpatialOffsets[Offset 1 Unit],$A2906),CHAR(34),
", Offset2Value:  ",INDEX(SpatialOffsets[Offset 2 Value],$A2906),
", Offset2UnitID:  ",CHAR(34),INDEX(SpatialOffsets[Offset 2 Unit],$A2906),CHAR(34),
", Offset3Value:  ",INDEX(SpatialOffsets[Offset 3 Value],$A2906),
", Offset3UnitID:  ",CHAR(34),INDEX(SpatialOffsets[Offset 3 Unit],$A2906),CHAR(34),,"}")))</f>
        <v>#REF!</v>
      </c>
      <c r="O2906" t="e">
        <f>IF(COUNTA(RelatedFeatures[])=0,"", IF(INDEX(RelatedFeatures[First Sampling Feature Code],$A2906)="","",
CONCATENATE("  - &amp;RelationID",TEXT($A2906,"0000"),
" {","SamplingFeatureID:  *SamplingFeatureID",TEXT(MATCH(INDEX(RelatedFeatures[First Sampling Feature Code],$A2906),SamplingFeatures[Feature Code],0),"0000"),
", RelationshipTypeCV:  ",CHAR(34),INDEX(RelatedFeatures[Relationship Type],$A2906),CHAR(34),
", RelatedFeatureID: *SamplingFeatureID",TEXT(MATCH(INDEX(RelatedFeatures[Second Sampling Feature Code],$A2906),SamplingFeatures[Feature Code],0),"0000"),
", SpatialOffsetID:  ",IF(INDEX(RelatedFeatures[Offset Number],$A2906)="","",CONCATENATE("*SpatialOffsetID",TEXT(INDEX(RelatedFeatures[Offset Number],$A2906),"0000"))),"}")))</f>
        <v>#REF!</v>
      </c>
      <c r="P2906" t="e">
        <f>IF(INDEX(Methods[Method Type],$A2906)="","",
CONCATENATE("  - &amp;MethodID",TEXT($A2906,"0000"),
" {","MethodTypeCV:  ",CHAR(34),INDEX(Methods[Method Type],$A2906),CHAR(34),
", MethodCode:  ",CHAR(34),INDEX(Methods[Method Code],$A2906),CHAR(34),
", MethodName:  ",CHAR(34),INDEX(Methods[Method Name],$A2906),CHAR(34),
", MethodDescription:  ",CHAR(34),INDEX(Methods[Method Description],$A2906),CHAR(34),
", MethodLink:  ",CHAR(34),INDEX(Methods[Method Link],$A2906),CHAR(34),
", OrganizationID: *OrganizationID",TEXT(MATCH(INDEX(Methods[Organization Name],$A2906),Organizations[Organization Name],0),"0000"),"}"))</f>
        <v>#REF!</v>
      </c>
      <c r="Q2906" t="e">
        <f>IF(INDEX(Variables[Variable Type],$A2906)="","",
CONCATENATE("  - &amp;VariableID",TEXT($A2906,"0000"),
" {","VariableTypeCV:  ",CHAR(34),INDEX(Variables[Variable Type],$A2906),CHAR(34),
", VariableCode:  ",CHAR(34),INDEX(Variables[Variable Code],$A2906),CHAR(34),
", VariableNameCV:  ",CHAR(34),INDEX(Variables[Variable Name],$A2906),CHAR(34),
", VariableDefinition:  ",CHAR(34),INDEX(Variables[Variable Definition],$A2906),CHAR(34),
", SpecciationCV:  ",CHAR(34),INDEX(Variables[Speciation],$A2906),CHAR(34),
", NoDataValue:  ",CHAR(34),INDEX(Variables[No Data Value],$A2906),CHAR(34),"}"))</f>
        <v>#REF!</v>
      </c>
    </row>
    <row r="2907" spans="1:17" x14ac:dyDescent="0.25">
      <c r="A2907">
        <v>2904</v>
      </c>
      <c r="D2907" t="e">
        <f>IF(INDEX(People[First Name],$A2907)="","",
CONCATENATE("  - &amp;PersonID",TEXT($A2907,"0000"),
" {","PersonFirstName:  ",CHAR(34),INDEX(People[First Name],$A2907),CHAR(34),
", PersonMiddleName:  ",CHAR(34),INDEX(People[Middle Name],$A2907),CHAR(34),
", PersonLastName:  ",CHAR(34),INDEX(People[Last Name],$A2907),CHAR(34),"}"))</f>
        <v>#REF!</v>
      </c>
      <c r="E2907" t="e">
        <f>IF(INDEX(Organizations[Organization Type '[CV']],$A2907)="","",
CONCATENATE("  - &amp;OrganizationID",TEXT($A2907,"0000"),
" {","OrganizationTypeCV:  ",CHAR(34),INDEX(Organizations[Organization Type '[CV']],$A2907),CHAR(34),
", OrganizationCode:  ",CHAR(34),INDEX(Organizations[Organization Code],$A2907),CHAR(34),
", OrganizationName:  ",CHAR(34),INDEX(Organizations[Organization Name],$A2907),CHAR(34),
", OrganizationDescription:  ",CHAR(34),INDEX(Organizations[Organization Description],$A2907),CHAR(34),
", OrganizationLink:  ",CHAR(34),INDEX(Organizations[Organization Link],$A2907),CHAR(34),"}"))</f>
        <v>#REF!</v>
      </c>
      <c r="F2907" t="e">
        <f>IF(INDEX(People[First Name],$A2907)="","",
CONCATENATE("  - &amp;AffiliationID",TEXT($A2907,"0000"),
" {PersonID: *PersonID",TEXT($A2907,"0000"),
", OrganizationID: *OrganizationID",TEXT(MATCH(INDEX(People[Organization Name],$A2907),Organizations[Organization Name],0),"0000"),
", IsPrimaryOrganizationContact: , AffiliationStartDate: , AffiliationEndDate: , PrimaryPhone: ",
", PrimaryEmail: ",CHAR(34),INDEX(People[Primary Email],$A2907),CHAR(34),
", PrimaryAddress: ",CHAR(34),INDEX(People[Primary Address],$A2907),CHAR(34),
", PersonLink: }"))</f>
        <v>#REF!</v>
      </c>
      <c r="H2907" t="e">
        <f>IF(COUNTA(CitationInformation)=0,"",IF(INDEX(AuthorList[Author Name],$A2907)="","",
CONCATENATE("  - &amp;AuthorListID",TEXT($A2907,"0000"),
"  {CitationID: *CitationID0001",
", PersonID: *PersonID",TEXT(MATCH(INDEX(AuthorList[Author Name],$A2907),People[Full Name],0),"0000"),
", AuthorOrder: ",INDEX(AuthorList[Author Number],$A2907),"}")))</f>
        <v>#REF!</v>
      </c>
      <c r="K2907" t="e">
        <f>IF(INDEX(SamplingFeatures[Feature Code],$A2907)="","",
CONCATENATE("  - &amp;SamplingFeatureID",TEXT($A2907,"0000"),
" {","SamplingFeatureUUID:  ",CHAR(34),INDEX(SamplingFeatures[Sampling Feature UUID],$A2907),CHAR(34),
", SamplingFeatureTypeCV:  ",CHAR(34),INDEX(SamplingFeatures[Sampling Feature Type],$A2907),CHAR(34),
", SamplingFeatureCode:  ",CHAR(34),INDEX(SamplingFeatures[Feature Code],$A2907),CHAR(34),
", SamplingFeatureName:  ",CHAR(34),INDEX(SamplingFeatures[Feature Name],$A2907),CHAR(34),
", SamplingFeatureDescription:  ",CHAR(34),INDEX(SamplingFeatures[Feature Description],$A2907),CHAR(34),
", SamplingFeatureGeotypeCV:  ",CHAR(34),INDEX(SamplingFeatures[Feature Geo Type],$A2907),CHAR(34),
", FeatureGeometry:  ",CHAR(34),INDEX(SamplingFeatures[Feature Geometry],$A2907),CHAR(34),
", Elevation_m:  ",CHAR(34),INDEX(SamplingFeatures[Elevation_m],$A2907),CHAR(34),
", ElevationDatumCV:  ",CHAR(34),ElevationDatum,CHAR(34),"}"))</f>
        <v>#REF!</v>
      </c>
      <c r="L2907" t="e">
        <f>IF(INDEX(SamplingFeatures[Sampling Feature Type],$A2907)&lt;&gt;"Site","",
CONCATENATE("  - &amp;SiteID",TEXT(SUMPRODUCT(--($L$3:$L2906&lt;&gt;"")),"0000"),
" {","SamplingFeatureID:  *SamplingFeatureID",TEXT($A2907,"0000"),
", SiteTypeCV:  ",CHAR(34),INDEX(Sites[Site Type],$A2907),CHAR(34),
", Latitude:  ",INDEX(Sites[Latitude],$A2907),
", Longitude:  ",INDEX(Sites[Longitude],$A2907),
", SRSName:  ",CHAR(34),LatLonDatum,CHAR(34),"}"))</f>
        <v>#REF!</v>
      </c>
      <c r="M2907" t="e">
        <f>IF(INDEX(SamplingFeatures[Sampling Feature Type],$A2907)&lt;&gt;"Specimen","",
CONCATENATE("  - &amp;SpecimenID",TEXT(SUMPRODUCT(--($M$3:$M2906&lt;&gt;"")),"0000"),
" {","SamplingFeatureID:  *SamplingFeatureID",TEXT($A2907,"0000"),
", SpecimenTypeCV:  ",CHAR(34),INDEX(Specimens[Specimen Type],$A2907),CHAR(34),
", SpecimenMediumCV:  ",INDEX(Specimens[Specimen Medium],$A2907),
", IsFieldSpecimen:  ",CHAR(34),INDEX(Specimens[Is Field Specimen?],$A2907),CHAR(34),"}"))</f>
        <v>#REF!</v>
      </c>
      <c r="N2907" t="e">
        <f>IF(COUNTA(SpatialOffsets[])=0,"", IF(INDEX(SpatialOffsets[Spatial Offset Type],$A2907)="","",
CONCATENATE("  - &amp;SpatialOffsetID",TEXT($A2907,"0000"),
" {","SpatialOffsetTypeCV:  ",CHAR(34),INDEX(SpatialOffsets[Spatial Offset Type],$A2907),CHAR(34),
", Offset1Value:  ",INDEX(SpatialOffsets[Offset 1 Value],$A2907),
", Offset1UnitID:  ",CHAR(34),INDEX(SpatialOffsets[Offset 1 Unit],$A2907),CHAR(34),
", Offset2Value:  ",INDEX(SpatialOffsets[Offset 2 Value],$A2907),
", Offset2UnitID:  ",CHAR(34),INDEX(SpatialOffsets[Offset 2 Unit],$A2907),CHAR(34),
", Offset3Value:  ",INDEX(SpatialOffsets[Offset 3 Value],$A2907),
", Offset3UnitID:  ",CHAR(34),INDEX(SpatialOffsets[Offset 3 Unit],$A2907),CHAR(34),,"}")))</f>
        <v>#REF!</v>
      </c>
      <c r="O2907" t="e">
        <f>IF(COUNTA(RelatedFeatures[])=0,"", IF(INDEX(RelatedFeatures[First Sampling Feature Code],$A2907)="","",
CONCATENATE("  - &amp;RelationID",TEXT($A2907,"0000"),
" {","SamplingFeatureID:  *SamplingFeatureID",TEXT(MATCH(INDEX(RelatedFeatures[First Sampling Feature Code],$A2907),SamplingFeatures[Feature Code],0),"0000"),
", RelationshipTypeCV:  ",CHAR(34),INDEX(RelatedFeatures[Relationship Type],$A2907),CHAR(34),
", RelatedFeatureID: *SamplingFeatureID",TEXT(MATCH(INDEX(RelatedFeatures[Second Sampling Feature Code],$A2907),SamplingFeatures[Feature Code],0),"0000"),
", SpatialOffsetID:  ",IF(INDEX(RelatedFeatures[Offset Number],$A2907)="","",CONCATENATE("*SpatialOffsetID",TEXT(INDEX(RelatedFeatures[Offset Number],$A2907),"0000"))),"}")))</f>
        <v>#REF!</v>
      </c>
      <c r="P2907" t="e">
        <f>IF(INDEX(Methods[Method Type],$A2907)="","",
CONCATENATE("  - &amp;MethodID",TEXT($A2907,"0000"),
" {","MethodTypeCV:  ",CHAR(34),INDEX(Methods[Method Type],$A2907),CHAR(34),
", MethodCode:  ",CHAR(34),INDEX(Methods[Method Code],$A2907),CHAR(34),
", MethodName:  ",CHAR(34),INDEX(Methods[Method Name],$A2907),CHAR(34),
", MethodDescription:  ",CHAR(34),INDEX(Methods[Method Description],$A2907),CHAR(34),
", MethodLink:  ",CHAR(34),INDEX(Methods[Method Link],$A2907),CHAR(34),
", OrganizationID: *OrganizationID",TEXT(MATCH(INDEX(Methods[Organization Name],$A2907),Organizations[Organization Name],0),"0000"),"}"))</f>
        <v>#REF!</v>
      </c>
      <c r="Q2907" t="e">
        <f>IF(INDEX(Variables[Variable Type],$A2907)="","",
CONCATENATE("  - &amp;VariableID",TEXT($A2907,"0000"),
" {","VariableTypeCV:  ",CHAR(34),INDEX(Variables[Variable Type],$A2907),CHAR(34),
", VariableCode:  ",CHAR(34),INDEX(Variables[Variable Code],$A2907),CHAR(34),
", VariableNameCV:  ",CHAR(34),INDEX(Variables[Variable Name],$A2907),CHAR(34),
", VariableDefinition:  ",CHAR(34),INDEX(Variables[Variable Definition],$A2907),CHAR(34),
", SpecciationCV:  ",CHAR(34),INDEX(Variables[Speciation],$A2907),CHAR(34),
", NoDataValue:  ",CHAR(34),INDEX(Variables[No Data Value],$A2907),CHAR(34),"}"))</f>
        <v>#REF!</v>
      </c>
    </row>
    <row r="2908" spans="1:17" x14ac:dyDescent="0.25">
      <c r="A2908">
        <v>2905</v>
      </c>
      <c r="D2908" t="e">
        <f>IF(INDEX(People[First Name],$A2908)="","",
CONCATENATE("  - &amp;PersonID",TEXT($A2908,"0000"),
" {","PersonFirstName:  ",CHAR(34),INDEX(People[First Name],$A2908),CHAR(34),
", PersonMiddleName:  ",CHAR(34),INDEX(People[Middle Name],$A2908),CHAR(34),
", PersonLastName:  ",CHAR(34),INDEX(People[Last Name],$A2908),CHAR(34),"}"))</f>
        <v>#REF!</v>
      </c>
      <c r="E2908" t="e">
        <f>IF(INDEX(Organizations[Organization Type '[CV']],$A2908)="","",
CONCATENATE("  - &amp;OrganizationID",TEXT($A2908,"0000"),
" {","OrganizationTypeCV:  ",CHAR(34),INDEX(Organizations[Organization Type '[CV']],$A2908),CHAR(34),
", OrganizationCode:  ",CHAR(34),INDEX(Organizations[Organization Code],$A2908),CHAR(34),
", OrganizationName:  ",CHAR(34),INDEX(Organizations[Organization Name],$A2908),CHAR(34),
", OrganizationDescription:  ",CHAR(34),INDEX(Organizations[Organization Description],$A2908),CHAR(34),
", OrganizationLink:  ",CHAR(34),INDEX(Organizations[Organization Link],$A2908),CHAR(34),"}"))</f>
        <v>#REF!</v>
      </c>
      <c r="F2908" t="e">
        <f>IF(INDEX(People[First Name],$A2908)="","",
CONCATENATE("  - &amp;AffiliationID",TEXT($A2908,"0000"),
" {PersonID: *PersonID",TEXT($A2908,"0000"),
", OrganizationID: *OrganizationID",TEXT(MATCH(INDEX(People[Organization Name],$A2908),Organizations[Organization Name],0),"0000"),
", IsPrimaryOrganizationContact: , AffiliationStartDate: , AffiliationEndDate: , PrimaryPhone: ",
", PrimaryEmail: ",CHAR(34),INDEX(People[Primary Email],$A2908),CHAR(34),
", PrimaryAddress: ",CHAR(34),INDEX(People[Primary Address],$A2908),CHAR(34),
", PersonLink: }"))</f>
        <v>#REF!</v>
      </c>
      <c r="H2908" t="e">
        <f>IF(COUNTA(CitationInformation)=0,"",IF(INDEX(AuthorList[Author Name],$A2908)="","",
CONCATENATE("  - &amp;AuthorListID",TEXT($A2908,"0000"),
"  {CitationID: *CitationID0001",
", PersonID: *PersonID",TEXT(MATCH(INDEX(AuthorList[Author Name],$A2908),People[Full Name],0),"0000"),
", AuthorOrder: ",INDEX(AuthorList[Author Number],$A2908),"}")))</f>
        <v>#REF!</v>
      </c>
      <c r="K2908" t="e">
        <f>IF(INDEX(SamplingFeatures[Feature Code],$A2908)="","",
CONCATENATE("  - &amp;SamplingFeatureID",TEXT($A2908,"0000"),
" {","SamplingFeatureUUID:  ",CHAR(34),INDEX(SamplingFeatures[Sampling Feature UUID],$A2908),CHAR(34),
", SamplingFeatureTypeCV:  ",CHAR(34),INDEX(SamplingFeatures[Sampling Feature Type],$A2908),CHAR(34),
", SamplingFeatureCode:  ",CHAR(34),INDEX(SamplingFeatures[Feature Code],$A2908),CHAR(34),
", SamplingFeatureName:  ",CHAR(34),INDEX(SamplingFeatures[Feature Name],$A2908),CHAR(34),
", SamplingFeatureDescription:  ",CHAR(34),INDEX(SamplingFeatures[Feature Description],$A2908),CHAR(34),
", SamplingFeatureGeotypeCV:  ",CHAR(34),INDEX(SamplingFeatures[Feature Geo Type],$A2908),CHAR(34),
", FeatureGeometry:  ",CHAR(34),INDEX(SamplingFeatures[Feature Geometry],$A2908),CHAR(34),
", Elevation_m:  ",CHAR(34),INDEX(SamplingFeatures[Elevation_m],$A2908),CHAR(34),
", ElevationDatumCV:  ",CHAR(34),ElevationDatum,CHAR(34),"}"))</f>
        <v>#REF!</v>
      </c>
      <c r="L2908" t="e">
        <f>IF(INDEX(SamplingFeatures[Sampling Feature Type],$A2908)&lt;&gt;"Site","",
CONCATENATE("  - &amp;SiteID",TEXT(SUMPRODUCT(--($L$3:$L2907&lt;&gt;"")),"0000"),
" {","SamplingFeatureID:  *SamplingFeatureID",TEXT($A2908,"0000"),
", SiteTypeCV:  ",CHAR(34),INDEX(Sites[Site Type],$A2908),CHAR(34),
", Latitude:  ",INDEX(Sites[Latitude],$A2908),
", Longitude:  ",INDEX(Sites[Longitude],$A2908),
", SRSName:  ",CHAR(34),LatLonDatum,CHAR(34),"}"))</f>
        <v>#REF!</v>
      </c>
      <c r="M2908" t="e">
        <f>IF(INDEX(SamplingFeatures[Sampling Feature Type],$A2908)&lt;&gt;"Specimen","",
CONCATENATE("  - &amp;SpecimenID",TEXT(SUMPRODUCT(--($M$3:$M2907&lt;&gt;"")),"0000"),
" {","SamplingFeatureID:  *SamplingFeatureID",TEXT($A2908,"0000"),
", SpecimenTypeCV:  ",CHAR(34),INDEX(Specimens[Specimen Type],$A2908),CHAR(34),
", SpecimenMediumCV:  ",INDEX(Specimens[Specimen Medium],$A2908),
", IsFieldSpecimen:  ",CHAR(34),INDEX(Specimens[Is Field Specimen?],$A2908),CHAR(34),"}"))</f>
        <v>#REF!</v>
      </c>
      <c r="N2908" t="e">
        <f>IF(COUNTA(SpatialOffsets[])=0,"", IF(INDEX(SpatialOffsets[Spatial Offset Type],$A2908)="","",
CONCATENATE("  - &amp;SpatialOffsetID",TEXT($A2908,"0000"),
" {","SpatialOffsetTypeCV:  ",CHAR(34),INDEX(SpatialOffsets[Spatial Offset Type],$A2908),CHAR(34),
", Offset1Value:  ",INDEX(SpatialOffsets[Offset 1 Value],$A2908),
", Offset1UnitID:  ",CHAR(34),INDEX(SpatialOffsets[Offset 1 Unit],$A2908),CHAR(34),
", Offset2Value:  ",INDEX(SpatialOffsets[Offset 2 Value],$A2908),
", Offset2UnitID:  ",CHAR(34),INDEX(SpatialOffsets[Offset 2 Unit],$A2908),CHAR(34),
", Offset3Value:  ",INDEX(SpatialOffsets[Offset 3 Value],$A2908),
", Offset3UnitID:  ",CHAR(34),INDEX(SpatialOffsets[Offset 3 Unit],$A2908),CHAR(34),,"}")))</f>
        <v>#REF!</v>
      </c>
      <c r="O2908" t="e">
        <f>IF(COUNTA(RelatedFeatures[])=0,"", IF(INDEX(RelatedFeatures[First Sampling Feature Code],$A2908)="","",
CONCATENATE("  - &amp;RelationID",TEXT($A2908,"0000"),
" {","SamplingFeatureID:  *SamplingFeatureID",TEXT(MATCH(INDEX(RelatedFeatures[First Sampling Feature Code],$A2908),SamplingFeatures[Feature Code],0),"0000"),
", RelationshipTypeCV:  ",CHAR(34),INDEX(RelatedFeatures[Relationship Type],$A2908),CHAR(34),
", RelatedFeatureID: *SamplingFeatureID",TEXT(MATCH(INDEX(RelatedFeatures[Second Sampling Feature Code],$A2908),SamplingFeatures[Feature Code],0),"0000"),
", SpatialOffsetID:  ",IF(INDEX(RelatedFeatures[Offset Number],$A2908)="","",CONCATENATE("*SpatialOffsetID",TEXT(INDEX(RelatedFeatures[Offset Number],$A2908),"0000"))),"}")))</f>
        <v>#REF!</v>
      </c>
      <c r="P2908" t="e">
        <f>IF(INDEX(Methods[Method Type],$A2908)="","",
CONCATENATE("  - &amp;MethodID",TEXT($A2908,"0000"),
" {","MethodTypeCV:  ",CHAR(34),INDEX(Methods[Method Type],$A2908),CHAR(34),
", MethodCode:  ",CHAR(34),INDEX(Methods[Method Code],$A2908),CHAR(34),
", MethodName:  ",CHAR(34),INDEX(Methods[Method Name],$A2908),CHAR(34),
", MethodDescription:  ",CHAR(34),INDEX(Methods[Method Description],$A2908),CHAR(34),
", MethodLink:  ",CHAR(34),INDEX(Methods[Method Link],$A2908),CHAR(34),
", OrganizationID: *OrganizationID",TEXT(MATCH(INDEX(Methods[Organization Name],$A2908),Organizations[Organization Name],0),"0000"),"}"))</f>
        <v>#REF!</v>
      </c>
      <c r="Q2908" t="e">
        <f>IF(INDEX(Variables[Variable Type],$A2908)="","",
CONCATENATE("  - &amp;VariableID",TEXT($A2908,"0000"),
" {","VariableTypeCV:  ",CHAR(34),INDEX(Variables[Variable Type],$A2908),CHAR(34),
", VariableCode:  ",CHAR(34),INDEX(Variables[Variable Code],$A2908),CHAR(34),
", VariableNameCV:  ",CHAR(34),INDEX(Variables[Variable Name],$A2908),CHAR(34),
", VariableDefinition:  ",CHAR(34),INDEX(Variables[Variable Definition],$A2908),CHAR(34),
", SpecciationCV:  ",CHAR(34),INDEX(Variables[Speciation],$A2908),CHAR(34),
", NoDataValue:  ",CHAR(34),INDEX(Variables[No Data Value],$A2908),CHAR(34),"}"))</f>
        <v>#REF!</v>
      </c>
    </row>
    <row r="2909" spans="1:17" x14ac:dyDescent="0.25">
      <c r="A2909">
        <v>2906</v>
      </c>
      <c r="D2909" t="e">
        <f>IF(INDEX(People[First Name],$A2909)="","",
CONCATENATE("  - &amp;PersonID",TEXT($A2909,"0000"),
" {","PersonFirstName:  ",CHAR(34),INDEX(People[First Name],$A2909),CHAR(34),
", PersonMiddleName:  ",CHAR(34),INDEX(People[Middle Name],$A2909),CHAR(34),
", PersonLastName:  ",CHAR(34),INDEX(People[Last Name],$A2909),CHAR(34),"}"))</f>
        <v>#REF!</v>
      </c>
      <c r="E2909" t="e">
        <f>IF(INDEX(Organizations[Organization Type '[CV']],$A2909)="","",
CONCATENATE("  - &amp;OrganizationID",TEXT($A2909,"0000"),
" {","OrganizationTypeCV:  ",CHAR(34),INDEX(Organizations[Organization Type '[CV']],$A2909),CHAR(34),
", OrganizationCode:  ",CHAR(34),INDEX(Organizations[Organization Code],$A2909),CHAR(34),
", OrganizationName:  ",CHAR(34),INDEX(Organizations[Organization Name],$A2909),CHAR(34),
", OrganizationDescription:  ",CHAR(34),INDEX(Organizations[Organization Description],$A2909),CHAR(34),
", OrganizationLink:  ",CHAR(34),INDEX(Organizations[Organization Link],$A2909),CHAR(34),"}"))</f>
        <v>#REF!</v>
      </c>
      <c r="F2909" t="e">
        <f>IF(INDEX(People[First Name],$A2909)="","",
CONCATENATE("  - &amp;AffiliationID",TEXT($A2909,"0000"),
" {PersonID: *PersonID",TEXT($A2909,"0000"),
", OrganizationID: *OrganizationID",TEXT(MATCH(INDEX(People[Organization Name],$A2909),Organizations[Organization Name],0),"0000"),
", IsPrimaryOrganizationContact: , AffiliationStartDate: , AffiliationEndDate: , PrimaryPhone: ",
", PrimaryEmail: ",CHAR(34),INDEX(People[Primary Email],$A2909),CHAR(34),
", PrimaryAddress: ",CHAR(34),INDEX(People[Primary Address],$A2909),CHAR(34),
", PersonLink: }"))</f>
        <v>#REF!</v>
      </c>
      <c r="H2909" t="e">
        <f>IF(COUNTA(CitationInformation)=0,"",IF(INDEX(AuthorList[Author Name],$A2909)="","",
CONCATENATE("  - &amp;AuthorListID",TEXT($A2909,"0000"),
"  {CitationID: *CitationID0001",
", PersonID: *PersonID",TEXT(MATCH(INDEX(AuthorList[Author Name],$A2909),People[Full Name],0),"0000"),
", AuthorOrder: ",INDEX(AuthorList[Author Number],$A2909),"}")))</f>
        <v>#REF!</v>
      </c>
      <c r="K2909" t="e">
        <f>IF(INDEX(SamplingFeatures[Feature Code],$A2909)="","",
CONCATENATE("  - &amp;SamplingFeatureID",TEXT($A2909,"0000"),
" {","SamplingFeatureUUID:  ",CHAR(34),INDEX(SamplingFeatures[Sampling Feature UUID],$A2909),CHAR(34),
", SamplingFeatureTypeCV:  ",CHAR(34),INDEX(SamplingFeatures[Sampling Feature Type],$A2909),CHAR(34),
", SamplingFeatureCode:  ",CHAR(34),INDEX(SamplingFeatures[Feature Code],$A2909),CHAR(34),
", SamplingFeatureName:  ",CHAR(34),INDEX(SamplingFeatures[Feature Name],$A2909),CHAR(34),
", SamplingFeatureDescription:  ",CHAR(34),INDEX(SamplingFeatures[Feature Description],$A2909),CHAR(34),
", SamplingFeatureGeotypeCV:  ",CHAR(34),INDEX(SamplingFeatures[Feature Geo Type],$A2909),CHAR(34),
", FeatureGeometry:  ",CHAR(34),INDEX(SamplingFeatures[Feature Geometry],$A2909),CHAR(34),
", Elevation_m:  ",CHAR(34),INDEX(SamplingFeatures[Elevation_m],$A2909),CHAR(34),
", ElevationDatumCV:  ",CHAR(34),ElevationDatum,CHAR(34),"}"))</f>
        <v>#REF!</v>
      </c>
      <c r="L2909" t="e">
        <f>IF(INDEX(SamplingFeatures[Sampling Feature Type],$A2909)&lt;&gt;"Site","",
CONCATENATE("  - &amp;SiteID",TEXT(SUMPRODUCT(--($L$3:$L2908&lt;&gt;"")),"0000"),
" {","SamplingFeatureID:  *SamplingFeatureID",TEXT($A2909,"0000"),
", SiteTypeCV:  ",CHAR(34),INDEX(Sites[Site Type],$A2909),CHAR(34),
", Latitude:  ",INDEX(Sites[Latitude],$A2909),
", Longitude:  ",INDEX(Sites[Longitude],$A2909),
", SRSName:  ",CHAR(34),LatLonDatum,CHAR(34),"}"))</f>
        <v>#REF!</v>
      </c>
      <c r="M2909" t="e">
        <f>IF(INDEX(SamplingFeatures[Sampling Feature Type],$A2909)&lt;&gt;"Specimen","",
CONCATENATE("  - &amp;SpecimenID",TEXT(SUMPRODUCT(--($M$3:$M2908&lt;&gt;"")),"0000"),
" {","SamplingFeatureID:  *SamplingFeatureID",TEXT($A2909,"0000"),
", SpecimenTypeCV:  ",CHAR(34),INDEX(Specimens[Specimen Type],$A2909),CHAR(34),
", SpecimenMediumCV:  ",INDEX(Specimens[Specimen Medium],$A2909),
", IsFieldSpecimen:  ",CHAR(34),INDEX(Specimens[Is Field Specimen?],$A2909),CHAR(34),"}"))</f>
        <v>#REF!</v>
      </c>
      <c r="N2909" t="e">
        <f>IF(COUNTA(SpatialOffsets[])=0,"", IF(INDEX(SpatialOffsets[Spatial Offset Type],$A2909)="","",
CONCATENATE("  - &amp;SpatialOffsetID",TEXT($A2909,"0000"),
" {","SpatialOffsetTypeCV:  ",CHAR(34),INDEX(SpatialOffsets[Spatial Offset Type],$A2909),CHAR(34),
", Offset1Value:  ",INDEX(SpatialOffsets[Offset 1 Value],$A2909),
", Offset1UnitID:  ",CHAR(34),INDEX(SpatialOffsets[Offset 1 Unit],$A2909),CHAR(34),
", Offset2Value:  ",INDEX(SpatialOffsets[Offset 2 Value],$A2909),
", Offset2UnitID:  ",CHAR(34),INDEX(SpatialOffsets[Offset 2 Unit],$A2909),CHAR(34),
", Offset3Value:  ",INDEX(SpatialOffsets[Offset 3 Value],$A2909),
", Offset3UnitID:  ",CHAR(34),INDEX(SpatialOffsets[Offset 3 Unit],$A2909),CHAR(34),,"}")))</f>
        <v>#REF!</v>
      </c>
      <c r="O2909" t="e">
        <f>IF(COUNTA(RelatedFeatures[])=0,"", IF(INDEX(RelatedFeatures[First Sampling Feature Code],$A2909)="","",
CONCATENATE("  - &amp;RelationID",TEXT($A2909,"0000"),
" {","SamplingFeatureID:  *SamplingFeatureID",TEXT(MATCH(INDEX(RelatedFeatures[First Sampling Feature Code],$A2909),SamplingFeatures[Feature Code],0),"0000"),
", RelationshipTypeCV:  ",CHAR(34),INDEX(RelatedFeatures[Relationship Type],$A2909),CHAR(34),
", RelatedFeatureID: *SamplingFeatureID",TEXT(MATCH(INDEX(RelatedFeatures[Second Sampling Feature Code],$A2909),SamplingFeatures[Feature Code],0),"0000"),
", SpatialOffsetID:  ",IF(INDEX(RelatedFeatures[Offset Number],$A2909)="","",CONCATENATE("*SpatialOffsetID",TEXT(INDEX(RelatedFeatures[Offset Number],$A2909),"0000"))),"}")))</f>
        <v>#REF!</v>
      </c>
      <c r="P2909" t="e">
        <f>IF(INDEX(Methods[Method Type],$A2909)="","",
CONCATENATE("  - &amp;MethodID",TEXT($A2909,"0000"),
" {","MethodTypeCV:  ",CHAR(34),INDEX(Methods[Method Type],$A2909),CHAR(34),
", MethodCode:  ",CHAR(34),INDEX(Methods[Method Code],$A2909),CHAR(34),
", MethodName:  ",CHAR(34),INDEX(Methods[Method Name],$A2909),CHAR(34),
", MethodDescription:  ",CHAR(34),INDEX(Methods[Method Description],$A2909),CHAR(34),
", MethodLink:  ",CHAR(34),INDEX(Methods[Method Link],$A2909),CHAR(34),
", OrganizationID: *OrganizationID",TEXT(MATCH(INDEX(Methods[Organization Name],$A2909),Organizations[Organization Name],0),"0000"),"}"))</f>
        <v>#REF!</v>
      </c>
      <c r="Q2909" t="e">
        <f>IF(INDEX(Variables[Variable Type],$A2909)="","",
CONCATENATE("  - &amp;VariableID",TEXT($A2909,"0000"),
" {","VariableTypeCV:  ",CHAR(34),INDEX(Variables[Variable Type],$A2909),CHAR(34),
", VariableCode:  ",CHAR(34),INDEX(Variables[Variable Code],$A2909),CHAR(34),
", VariableNameCV:  ",CHAR(34),INDEX(Variables[Variable Name],$A2909),CHAR(34),
", VariableDefinition:  ",CHAR(34),INDEX(Variables[Variable Definition],$A2909),CHAR(34),
", SpecciationCV:  ",CHAR(34),INDEX(Variables[Speciation],$A2909),CHAR(34),
", NoDataValue:  ",CHAR(34),INDEX(Variables[No Data Value],$A2909),CHAR(34),"}"))</f>
        <v>#REF!</v>
      </c>
    </row>
    <row r="2910" spans="1:17" x14ac:dyDescent="0.25">
      <c r="A2910">
        <v>2907</v>
      </c>
      <c r="D2910" t="e">
        <f>IF(INDEX(People[First Name],$A2910)="","",
CONCATENATE("  - &amp;PersonID",TEXT($A2910,"0000"),
" {","PersonFirstName:  ",CHAR(34),INDEX(People[First Name],$A2910),CHAR(34),
", PersonMiddleName:  ",CHAR(34),INDEX(People[Middle Name],$A2910),CHAR(34),
", PersonLastName:  ",CHAR(34),INDEX(People[Last Name],$A2910),CHAR(34),"}"))</f>
        <v>#REF!</v>
      </c>
      <c r="E2910" t="e">
        <f>IF(INDEX(Organizations[Organization Type '[CV']],$A2910)="","",
CONCATENATE("  - &amp;OrganizationID",TEXT($A2910,"0000"),
" {","OrganizationTypeCV:  ",CHAR(34),INDEX(Organizations[Organization Type '[CV']],$A2910),CHAR(34),
", OrganizationCode:  ",CHAR(34),INDEX(Organizations[Organization Code],$A2910),CHAR(34),
", OrganizationName:  ",CHAR(34),INDEX(Organizations[Organization Name],$A2910),CHAR(34),
", OrganizationDescription:  ",CHAR(34),INDEX(Organizations[Organization Description],$A2910),CHAR(34),
", OrganizationLink:  ",CHAR(34),INDEX(Organizations[Organization Link],$A2910),CHAR(34),"}"))</f>
        <v>#REF!</v>
      </c>
      <c r="F2910" t="e">
        <f>IF(INDEX(People[First Name],$A2910)="","",
CONCATENATE("  - &amp;AffiliationID",TEXT($A2910,"0000"),
" {PersonID: *PersonID",TEXT($A2910,"0000"),
", OrganizationID: *OrganizationID",TEXT(MATCH(INDEX(People[Organization Name],$A2910),Organizations[Organization Name],0),"0000"),
", IsPrimaryOrganizationContact: , AffiliationStartDate: , AffiliationEndDate: , PrimaryPhone: ",
", PrimaryEmail: ",CHAR(34),INDEX(People[Primary Email],$A2910),CHAR(34),
", PrimaryAddress: ",CHAR(34),INDEX(People[Primary Address],$A2910),CHAR(34),
", PersonLink: }"))</f>
        <v>#REF!</v>
      </c>
      <c r="H2910" t="e">
        <f>IF(COUNTA(CitationInformation)=0,"",IF(INDEX(AuthorList[Author Name],$A2910)="","",
CONCATENATE("  - &amp;AuthorListID",TEXT($A2910,"0000"),
"  {CitationID: *CitationID0001",
", PersonID: *PersonID",TEXT(MATCH(INDEX(AuthorList[Author Name],$A2910),People[Full Name],0),"0000"),
", AuthorOrder: ",INDEX(AuthorList[Author Number],$A2910),"}")))</f>
        <v>#REF!</v>
      </c>
      <c r="K2910" t="e">
        <f>IF(INDEX(SamplingFeatures[Feature Code],$A2910)="","",
CONCATENATE("  - &amp;SamplingFeatureID",TEXT($A2910,"0000"),
" {","SamplingFeatureUUID:  ",CHAR(34),INDEX(SamplingFeatures[Sampling Feature UUID],$A2910),CHAR(34),
", SamplingFeatureTypeCV:  ",CHAR(34),INDEX(SamplingFeatures[Sampling Feature Type],$A2910),CHAR(34),
", SamplingFeatureCode:  ",CHAR(34),INDEX(SamplingFeatures[Feature Code],$A2910),CHAR(34),
", SamplingFeatureName:  ",CHAR(34),INDEX(SamplingFeatures[Feature Name],$A2910),CHAR(34),
", SamplingFeatureDescription:  ",CHAR(34),INDEX(SamplingFeatures[Feature Description],$A2910),CHAR(34),
", SamplingFeatureGeotypeCV:  ",CHAR(34),INDEX(SamplingFeatures[Feature Geo Type],$A2910),CHAR(34),
", FeatureGeometry:  ",CHAR(34),INDEX(SamplingFeatures[Feature Geometry],$A2910),CHAR(34),
", Elevation_m:  ",CHAR(34),INDEX(SamplingFeatures[Elevation_m],$A2910),CHAR(34),
", ElevationDatumCV:  ",CHAR(34),ElevationDatum,CHAR(34),"}"))</f>
        <v>#REF!</v>
      </c>
      <c r="L2910" t="e">
        <f>IF(INDEX(SamplingFeatures[Sampling Feature Type],$A2910)&lt;&gt;"Site","",
CONCATENATE("  - &amp;SiteID",TEXT(SUMPRODUCT(--($L$3:$L2909&lt;&gt;"")),"0000"),
" {","SamplingFeatureID:  *SamplingFeatureID",TEXT($A2910,"0000"),
", SiteTypeCV:  ",CHAR(34),INDEX(Sites[Site Type],$A2910),CHAR(34),
", Latitude:  ",INDEX(Sites[Latitude],$A2910),
", Longitude:  ",INDEX(Sites[Longitude],$A2910),
", SRSName:  ",CHAR(34),LatLonDatum,CHAR(34),"}"))</f>
        <v>#REF!</v>
      </c>
      <c r="M2910" t="e">
        <f>IF(INDEX(SamplingFeatures[Sampling Feature Type],$A2910)&lt;&gt;"Specimen","",
CONCATENATE("  - &amp;SpecimenID",TEXT(SUMPRODUCT(--($M$3:$M2909&lt;&gt;"")),"0000"),
" {","SamplingFeatureID:  *SamplingFeatureID",TEXT($A2910,"0000"),
", SpecimenTypeCV:  ",CHAR(34),INDEX(Specimens[Specimen Type],$A2910),CHAR(34),
", SpecimenMediumCV:  ",INDEX(Specimens[Specimen Medium],$A2910),
", IsFieldSpecimen:  ",CHAR(34),INDEX(Specimens[Is Field Specimen?],$A2910),CHAR(34),"}"))</f>
        <v>#REF!</v>
      </c>
      <c r="N2910" t="e">
        <f>IF(COUNTA(SpatialOffsets[])=0,"", IF(INDEX(SpatialOffsets[Spatial Offset Type],$A2910)="","",
CONCATENATE("  - &amp;SpatialOffsetID",TEXT($A2910,"0000"),
" {","SpatialOffsetTypeCV:  ",CHAR(34),INDEX(SpatialOffsets[Spatial Offset Type],$A2910),CHAR(34),
", Offset1Value:  ",INDEX(SpatialOffsets[Offset 1 Value],$A2910),
", Offset1UnitID:  ",CHAR(34),INDEX(SpatialOffsets[Offset 1 Unit],$A2910),CHAR(34),
", Offset2Value:  ",INDEX(SpatialOffsets[Offset 2 Value],$A2910),
", Offset2UnitID:  ",CHAR(34),INDEX(SpatialOffsets[Offset 2 Unit],$A2910),CHAR(34),
", Offset3Value:  ",INDEX(SpatialOffsets[Offset 3 Value],$A2910),
", Offset3UnitID:  ",CHAR(34),INDEX(SpatialOffsets[Offset 3 Unit],$A2910),CHAR(34),,"}")))</f>
        <v>#REF!</v>
      </c>
      <c r="O2910" t="e">
        <f>IF(COUNTA(RelatedFeatures[])=0,"", IF(INDEX(RelatedFeatures[First Sampling Feature Code],$A2910)="","",
CONCATENATE("  - &amp;RelationID",TEXT($A2910,"0000"),
" {","SamplingFeatureID:  *SamplingFeatureID",TEXT(MATCH(INDEX(RelatedFeatures[First Sampling Feature Code],$A2910),SamplingFeatures[Feature Code],0),"0000"),
", RelationshipTypeCV:  ",CHAR(34),INDEX(RelatedFeatures[Relationship Type],$A2910),CHAR(34),
", RelatedFeatureID: *SamplingFeatureID",TEXT(MATCH(INDEX(RelatedFeatures[Second Sampling Feature Code],$A2910),SamplingFeatures[Feature Code],0),"0000"),
", SpatialOffsetID:  ",IF(INDEX(RelatedFeatures[Offset Number],$A2910)="","",CONCATENATE("*SpatialOffsetID",TEXT(INDEX(RelatedFeatures[Offset Number],$A2910),"0000"))),"}")))</f>
        <v>#REF!</v>
      </c>
      <c r="P2910" t="e">
        <f>IF(INDEX(Methods[Method Type],$A2910)="","",
CONCATENATE("  - &amp;MethodID",TEXT($A2910,"0000"),
" {","MethodTypeCV:  ",CHAR(34),INDEX(Methods[Method Type],$A2910),CHAR(34),
", MethodCode:  ",CHAR(34),INDEX(Methods[Method Code],$A2910),CHAR(34),
", MethodName:  ",CHAR(34),INDEX(Methods[Method Name],$A2910),CHAR(34),
", MethodDescription:  ",CHAR(34),INDEX(Methods[Method Description],$A2910),CHAR(34),
", MethodLink:  ",CHAR(34),INDEX(Methods[Method Link],$A2910),CHAR(34),
", OrganizationID: *OrganizationID",TEXT(MATCH(INDEX(Methods[Organization Name],$A2910),Organizations[Organization Name],0),"0000"),"}"))</f>
        <v>#REF!</v>
      </c>
      <c r="Q2910" t="e">
        <f>IF(INDEX(Variables[Variable Type],$A2910)="","",
CONCATENATE("  - &amp;VariableID",TEXT($A2910,"0000"),
" {","VariableTypeCV:  ",CHAR(34),INDEX(Variables[Variable Type],$A2910),CHAR(34),
", VariableCode:  ",CHAR(34),INDEX(Variables[Variable Code],$A2910),CHAR(34),
", VariableNameCV:  ",CHAR(34),INDEX(Variables[Variable Name],$A2910),CHAR(34),
", VariableDefinition:  ",CHAR(34),INDEX(Variables[Variable Definition],$A2910),CHAR(34),
", SpecciationCV:  ",CHAR(34),INDEX(Variables[Speciation],$A2910),CHAR(34),
", NoDataValue:  ",CHAR(34),INDEX(Variables[No Data Value],$A2910),CHAR(34),"}"))</f>
        <v>#REF!</v>
      </c>
    </row>
    <row r="2911" spans="1:17" x14ac:dyDescent="0.25">
      <c r="A2911">
        <v>2908</v>
      </c>
      <c r="D2911" t="e">
        <f>IF(INDEX(People[First Name],$A2911)="","",
CONCATENATE("  - &amp;PersonID",TEXT($A2911,"0000"),
" {","PersonFirstName:  ",CHAR(34),INDEX(People[First Name],$A2911),CHAR(34),
", PersonMiddleName:  ",CHAR(34),INDEX(People[Middle Name],$A2911),CHAR(34),
", PersonLastName:  ",CHAR(34),INDEX(People[Last Name],$A2911),CHAR(34),"}"))</f>
        <v>#REF!</v>
      </c>
      <c r="E2911" t="e">
        <f>IF(INDEX(Organizations[Organization Type '[CV']],$A2911)="","",
CONCATENATE("  - &amp;OrganizationID",TEXT($A2911,"0000"),
" {","OrganizationTypeCV:  ",CHAR(34),INDEX(Organizations[Organization Type '[CV']],$A2911),CHAR(34),
", OrganizationCode:  ",CHAR(34),INDEX(Organizations[Organization Code],$A2911),CHAR(34),
", OrganizationName:  ",CHAR(34),INDEX(Organizations[Organization Name],$A2911),CHAR(34),
", OrganizationDescription:  ",CHAR(34),INDEX(Organizations[Organization Description],$A2911),CHAR(34),
", OrganizationLink:  ",CHAR(34),INDEX(Organizations[Organization Link],$A2911),CHAR(34),"}"))</f>
        <v>#REF!</v>
      </c>
      <c r="F2911" t="e">
        <f>IF(INDEX(People[First Name],$A2911)="","",
CONCATENATE("  - &amp;AffiliationID",TEXT($A2911,"0000"),
" {PersonID: *PersonID",TEXT($A2911,"0000"),
", OrganizationID: *OrganizationID",TEXT(MATCH(INDEX(People[Organization Name],$A2911),Organizations[Organization Name],0),"0000"),
", IsPrimaryOrganizationContact: , AffiliationStartDate: , AffiliationEndDate: , PrimaryPhone: ",
", PrimaryEmail: ",CHAR(34),INDEX(People[Primary Email],$A2911),CHAR(34),
", PrimaryAddress: ",CHAR(34),INDEX(People[Primary Address],$A2911),CHAR(34),
", PersonLink: }"))</f>
        <v>#REF!</v>
      </c>
      <c r="H2911" t="e">
        <f>IF(COUNTA(CitationInformation)=0,"",IF(INDEX(AuthorList[Author Name],$A2911)="","",
CONCATENATE("  - &amp;AuthorListID",TEXT($A2911,"0000"),
"  {CitationID: *CitationID0001",
", PersonID: *PersonID",TEXT(MATCH(INDEX(AuthorList[Author Name],$A2911),People[Full Name],0),"0000"),
", AuthorOrder: ",INDEX(AuthorList[Author Number],$A2911),"}")))</f>
        <v>#REF!</v>
      </c>
      <c r="K2911" t="e">
        <f>IF(INDEX(SamplingFeatures[Feature Code],$A2911)="","",
CONCATENATE("  - &amp;SamplingFeatureID",TEXT($A2911,"0000"),
" {","SamplingFeatureUUID:  ",CHAR(34),INDEX(SamplingFeatures[Sampling Feature UUID],$A2911),CHAR(34),
", SamplingFeatureTypeCV:  ",CHAR(34),INDEX(SamplingFeatures[Sampling Feature Type],$A2911),CHAR(34),
", SamplingFeatureCode:  ",CHAR(34),INDEX(SamplingFeatures[Feature Code],$A2911),CHAR(34),
", SamplingFeatureName:  ",CHAR(34),INDEX(SamplingFeatures[Feature Name],$A2911),CHAR(34),
", SamplingFeatureDescription:  ",CHAR(34),INDEX(SamplingFeatures[Feature Description],$A2911),CHAR(34),
", SamplingFeatureGeotypeCV:  ",CHAR(34),INDEX(SamplingFeatures[Feature Geo Type],$A2911),CHAR(34),
", FeatureGeometry:  ",CHAR(34),INDEX(SamplingFeatures[Feature Geometry],$A2911),CHAR(34),
", Elevation_m:  ",CHAR(34),INDEX(SamplingFeatures[Elevation_m],$A2911),CHAR(34),
", ElevationDatumCV:  ",CHAR(34),ElevationDatum,CHAR(34),"}"))</f>
        <v>#REF!</v>
      </c>
      <c r="L2911" t="e">
        <f>IF(INDEX(SamplingFeatures[Sampling Feature Type],$A2911)&lt;&gt;"Site","",
CONCATENATE("  - &amp;SiteID",TEXT(SUMPRODUCT(--($L$3:$L2910&lt;&gt;"")),"0000"),
" {","SamplingFeatureID:  *SamplingFeatureID",TEXT($A2911,"0000"),
", SiteTypeCV:  ",CHAR(34),INDEX(Sites[Site Type],$A2911),CHAR(34),
", Latitude:  ",INDEX(Sites[Latitude],$A2911),
", Longitude:  ",INDEX(Sites[Longitude],$A2911),
", SRSName:  ",CHAR(34),LatLonDatum,CHAR(34),"}"))</f>
        <v>#REF!</v>
      </c>
      <c r="M2911" t="e">
        <f>IF(INDEX(SamplingFeatures[Sampling Feature Type],$A2911)&lt;&gt;"Specimen","",
CONCATENATE("  - &amp;SpecimenID",TEXT(SUMPRODUCT(--($M$3:$M2910&lt;&gt;"")),"0000"),
" {","SamplingFeatureID:  *SamplingFeatureID",TEXT($A2911,"0000"),
", SpecimenTypeCV:  ",CHAR(34),INDEX(Specimens[Specimen Type],$A2911),CHAR(34),
", SpecimenMediumCV:  ",INDEX(Specimens[Specimen Medium],$A2911),
", IsFieldSpecimen:  ",CHAR(34),INDEX(Specimens[Is Field Specimen?],$A2911),CHAR(34),"}"))</f>
        <v>#REF!</v>
      </c>
      <c r="N2911" t="e">
        <f>IF(COUNTA(SpatialOffsets[])=0,"", IF(INDEX(SpatialOffsets[Spatial Offset Type],$A2911)="","",
CONCATENATE("  - &amp;SpatialOffsetID",TEXT($A2911,"0000"),
" {","SpatialOffsetTypeCV:  ",CHAR(34),INDEX(SpatialOffsets[Spatial Offset Type],$A2911),CHAR(34),
", Offset1Value:  ",INDEX(SpatialOffsets[Offset 1 Value],$A2911),
", Offset1UnitID:  ",CHAR(34),INDEX(SpatialOffsets[Offset 1 Unit],$A2911),CHAR(34),
", Offset2Value:  ",INDEX(SpatialOffsets[Offset 2 Value],$A2911),
", Offset2UnitID:  ",CHAR(34),INDEX(SpatialOffsets[Offset 2 Unit],$A2911),CHAR(34),
", Offset3Value:  ",INDEX(SpatialOffsets[Offset 3 Value],$A2911),
", Offset3UnitID:  ",CHAR(34),INDEX(SpatialOffsets[Offset 3 Unit],$A2911),CHAR(34),,"}")))</f>
        <v>#REF!</v>
      </c>
      <c r="O2911" t="e">
        <f>IF(COUNTA(RelatedFeatures[])=0,"", IF(INDEX(RelatedFeatures[First Sampling Feature Code],$A2911)="","",
CONCATENATE("  - &amp;RelationID",TEXT($A2911,"0000"),
" {","SamplingFeatureID:  *SamplingFeatureID",TEXT(MATCH(INDEX(RelatedFeatures[First Sampling Feature Code],$A2911),SamplingFeatures[Feature Code],0),"0000"),
", RelationshipTypeCV:  ",CHAR(34),INDEX(RelatedFeatures[Relationship Type],$A2911),CHAR(34),
", RelatedFeatureID: *SamplingFeatureID",TEXT(MATCH(INDEX(RelatedFeatures[Second Sampling Feature Code],$A2911),SamplingFeatures[Feature Code],0),"0000"),
", SpatialOffsetID:  ",IF(INDEX(RelatedFeatures[Offset Number],$A2911)="","",CONCATENATE("*SpatialOffsetID",TEXT(INDEX(RelatedFeatures[Offset Number],$A2911),"0000"))),"}")))</f>
        <v>#REF!</v>
      </c>
      <c r="P2911" t="e">
        <f>IF(INDEX(Methods[Method Type],$A2911)="","",
CONCATENATE("  - &amp;MethodID",TEXT($A2911,"0000"),
" {","MethodTypeCV:  ",CHAR(34),INDEX(Methods[Method Type],$A2911),CHAR(34),
", MethodCode:  ",CHAR(34),INDEX(Methods[Method Code],$A2911),CHAR(34),
", MethodName:  ",CHAR(34),INDEX(Methods[Method Name],$A2911),CHAR(34),
", MethodDescription:  ",CHAR(34),INDEX(Methods[Method Description],$A2911),CHAR(34),
", MethodLink:  ",CHAR(34),INDEX(Methods[Method Link],$A2911),CHAR(34),
", OrganizationID: *OrganizationID",TEXT(MATCH(INDEX(Methods[Organization Name],$A2911),Organizations[Organization Name],0),"0000"),"}"))</f>
        <v>#REF!</v>
      </c>
      <c r="Q2911" t="e">
        <f>IF(INDEX(Variables[Variable Type],$A2911)="","",
CONCATENATE("  - &amp;VariableID",TEXT($A2911,"0000"),
" {","VariableTypeCV:  ",CHAR(34),INDEX(Variables[Variable Type],$A2911),CHAR(34),
", VariableCode:  ",CHAR(34),INDEX(Variables[Variable Code],$A2911),CHAR(34),
", VariableNameCV:  ",CHAR(34),INDEX(Variables[Variable Name],$A2911),CHAR(34),
", VariableDefinition:  ",CHAR(34),INDEX(Variables[Variable Definition],$A2911),CHAR(34),
", SpecciationCV:  ",CHAR(34),INDEX(Variables[Speciation],$A2911),CHAR(34),
", NoDataValue:  ",CHAR(34),INDEX(Variables[No Data Value],$A2911),CHAR(34),"}"))</f>
        <v>#REF!</v>
      </c>
    </row>
    <row r="2912" spans="1:17" x14ac:dyDescent="0.25">
      <c r="A2912">
        <v>2909</v>
      </c>
      <c r="D2912" t="e">
        <f>IF(INDEX(People[First Name],$A2912)="","",
CONCATENATE("  - &amp;PersonID",TEXT($A2912,"0000"),
" {","PersonFirstName:  ",CHAR(34),INDEX(People[First Name],$A2912),CHAR(34),
", PersonMiddleName:  ",CHAR(34),INDEX(People[Middle Name],$A2912),CHAR(34),
", PersonLastName:  ",CHAR(34),INDEX(People[Last Name],$A2912),CHAR(34),"}"))</f>
        <v>#REF!</v>
      </c>
      <c r="E2912" t="e">
        <f>IF(INDEX(Organizations[Organization Type '[CV']],$A2912)="","",
CONCATENATE("  - &amp;OrganizationID",TEXT($A2912,"0000"),
" {","OrganizationTypeCV:  ",CHAR(34),INDEX(Organizations[Organization Type '[CV']],$A2912),CHAR(34),
", OrganizationCode:  ",CHAR(34),INDEX(Organizations[Organization Code],$A2912),CHAR(34),
", OrganizationName:  ",CHAR(34),INDEX(Organizations[Organization Name],$A2912),CHAR(34),
", OrganizationDescription:  ",CHAR(34),INDEX(Organizations[Organization Description],$A2912),CHAR(34),
", OrganizationLink:  ",CHAR(34),INDEX(Organizations[Organization Link],$A2912),CHAR(34),"}"))</f>
        <v>#REF!</v>
      </c>
      <c r="F2912" t="e">
        <f>IF(INDEX(People[First Name],$A2912)="","",
CONCATENATE("  - &amp;AffiliationID",TEXT($A2912,"0000"),
" {PersonID: *PersonID",TEXT($A2912,"0000"),
", OrganizationID: *OrganizationID",TEXT(MATCH(INDEX(People[Organization Name],$A2912),Organizations[Organization Name],0),"0000"),
", IsPrimaryOrganizationContact: , AffiliationStartDate: , AffiliationEndDate: , PrimaryPhone: ",
", PrimaryEmail: ",CHAR(34),INDEX(People[Primary Email],$A2912),CHAR(34),
", PrimaryAddress: ",CHAR(34),INDEX(People[Primary Address],$A2912),CHAR(34),
", PersonLink: }"))</f>
        <v>#REF!</v>
      </c>
      <c r="H2912" t="e">
        <f>IF(COUNTA(CitationInformation)=0,"",IF(INDEX(AuthorList[Author Name],$A2912)="","",
CONCATENATE("  - &amp;AuthorListID",TEXT($A2912,"0000"),
"  {CitationID: *CitationID0001",
", PersonID: *PersonID",TEXT(MATCH(INDEX(AuthorList[Author Name],$A2912),People[Full Name],0),"0000"),
", AuthorOrder: ",INDEX(AuthorList[Author Number],$A2912),"}")))</f>
        <v>#REF!</v>
      </c>
      <c r="K2912" t="e">
        <f>IF(INDEX(SamplingFeatures[Feature Code],$A2912)="","",
CONCATENATE("  - &amp;SamplingFeatureID",TEXT($A2912,"0000"),
" {","SamplingFeatureUUID:  ",CHAR(34),INDEX(SamplingFeatures[Sampling Feature UUID],$A2912),CHAR(34),
", SamplingFeatureTypeCV:  ",CHAR(34),INDEX(SamplingFeatures[Sampling Feature Type],$A2912),CHAR(34),
", SamplingFeatureCode:  ",CHAR(34),INDEX(SamplingFeatures[Feature Code],$A2912),CHAR(34),
", SamplingFeatureName:  ",CHAR(34),INDEX(SamplingFeatures[Feature Name],$A2912),CHAR(34),
", SamplingFeatureDescription:  ",CHAR(34),INDEX(SamplingFeatures[Feature Description],$A2912),CHAR(34),
", SamplingFeatureGeotypeCV:  ",CHAR(34),INDEX(SamplingFeatures[Feature Geo Type],$A2912),CHAR(34),
", FeatureGeometry:  ",CHAR(34),INDEX(SamplingFeatures[Feature Geometry],$A2912),CHAR(34),
", Elevation_m:  ",CHAR(34),INDEX(SamplingFeatures[Elevation_m],$A2912),CHAR(34),
", ElevationDatumCV:  ",CHAR(34),ElevationDatum,CHAR(34),"}"))</f>
        <v>#REF!</v>
      </c>
      <c r="L2912" t="e">
        <f>IF(INDEX(SamplingFeatures[Sampling Feature Type],$A2912)&lt;&gt;"Site","",
CONCATENATE("  - &amp;SiteID",TEXT(SUMPRODUCT(--($L$3:$L2911&lt;&gt;"")),"0000"),
" {","SamplingFeatureID:  *SamplingFeatureID",TEXT($A2912,"0000"),
", SiteTypeCV:  ",CHAR(34),INDEX(Sites[Site Type],$A2912),CHAR(34),
", Latitude:  ",INDEX(Sites[Latitude],$A2912),
", Longitude:  ",INDEX(Sites[Longitude],$A2912),
", SRSName:  ",CHAR(34),LatLonDatum,CHAR(34),"}"))</f>
        <v>#REF!</v>
      </c>
      <c r="M2912" t="e">
        <f>IF(INDEX(SamplingFeatures[Sampling Feature Type],$A2912)&lt;&gt;"Specimen","",
CONCATENATE("  - &amp;SpecimenID",TEXT(SUMPRODUCT(--($M$3:$M2911&lt;&gt;"")),"0000"),
" {","SamplingFeatureID:  *SamplingFeatureID",TEXT($A2912,"0000"),
", SpecimenTypeCV:  ",CHAR(34),INDEX(Specimens[Specimen Type],$A2912),CHAR(34),
", SpecimenMediumCV:  ",INDEX(Specimens[Specimen Medium],$A2912),
", IsFieldSpecimen:  ",CHAR(34),INDEX(Specimens[Is Field Specimen?],$A2912),CHAR(34),"}"))</f>
        <v>#REF!</v>
      </c>
      <c r="N2912" t="e">
        <f>IF(COUNTA(SpatialOffsets[])=0,"", IF(INDEX(SpatialOffsets[Spatial Offset Type],$A2912)="","",
CONCATENATE("  - &amp;SpatialOffsetID",TEXT($A2912,"0000"),
" {","SpatialOffsetTypeCV:  ",CHAR(34),INDEX(SpatialOffsets[Spatial Offset Type],$A2912),CHAR(34),
", Offset1Value:  ",INDEX(SpatialOffsets[Offset 1 Value],$A2912),
", Offset1UnitID:  ",CHAR(34),INDEX(SpatialOffsets[Offset 1 Unit],$A2912),CHAR(34),
", Offset2Value:  ",INDEX(SpatialOffsets[Offset 2 Value],$A2912),
", Offset2UnitID:  ",CHAR(34),INDEX(SpatialOffsets[Offset 2 Unit],$A2912),CHAR(34),
", Offset3Value:  ",INDEX(SpatialOffsets[Offset 3 Value],$A2912),
", Offset3UnitID:  ",CHAR(34),INDEX(SpatialOffsets[Offset 3 Unit],$A2912),CHAR(34),,"}")))</f>
        <v>#REF!</v>
      </c>
      <c r="O2912" t="e">
        <f>IF(COUNTA(RelatedFeatures[])=0,"", IF(INDEX(RelatedFeatures[First Sampling Feature Code],$A2912)="","",
CONCATENATE("  - &amp;RelationID",TEXT($A2912,"0000"),
" {","SamplingFeatureID:  *SamplingFeatureID",TEXT(MATCH(INDEX(RelatedFeatures[First Sampling Feature Code],$A2912),SamplingFeatures[Feature Code],0),"0000"),
", RelationshipTypeCV:  ",CHAR(34),INDEX(RelatedFeatures[Relationship Type],$A2912),CHAR(34),
", RelatedFeatureID: *SamplingFeatureID",TEXT(MATCH(INDEX(RelatedFeatures[Second Sampling Feature Code],$A2912),SamplingFeatures[Feature Code],0),"0000"),
", SpatialOffsetID:  ",IF(INDEX(RelatedFeatures[Offset Number],$A2912)="","",CONCATENATE("*SpatialOffsetID",TEXT(INDEX(RelatedFeatures[Offset Number],$A2912),"0000"))),"}")))</f>
        <v>#REF!</v>
      </c>
      <c r="P2912" t="e">
        <f>IF(INDEX(Methods[Method Type],$A2912)="","",
CONCATENATE("  - &amp;MethodID",TEXT($A2912,"0000"),
" {","MethodTypeCV:  ",CHAR(34),INDEX(Methods[Method Type],$A2912),CHAR(34),
", MethodCode:  ",CHAR(34),INDEX(Methods[Method Code],$A2912),CHAR(34),
", MethodName:  ",CHAR(34),INDEX(Methods[Method Name],$A2912),CHAR(34),
", MethodDescription:  ",CHAR(34),INDEX(Methods[Method Description],$A2912),CHAR(34),
", MethodLink:  ",CHAR(34),INDEX(Methods[Method Link],$A2912),CHAR(34),
", OrganizationID: *OrganizationID",TEXT(MATCH(INDEX(Methods[Organization Name],$A2912),Organizations[Organization Name],0),"0000"),"}"))</f>
        <v>#REF!</v>
      </c>
      <c r="Q2912" t="e">
        <f>IF(INDEX(Variables[Variable Type],$A2912)="","",
CONCATENATE("  - &amp;VariableID",TEXT($A2912,"0000"),
" {","VariableTypeCV:  ",CHAR(34),INDEX(Variables[Variable Type],$A2912),CHAR(34),
", VariableCode:  ",CHAR(34),INDEX(Variables[Variable Code],$A2912),CHAR(34),
", VariableNameCV:  ",CHAR(34),INDEX(Variables[Variable Name],$A2912),CHAR(34),
", VariableDefinition:  ",CHAR(34),INDEX(Variables[Variable Definition],$A2912),CHAR(34),
", SpecciationCV:  ",CHAR(34),INDEX(Variables[Speciation],$A2912),CHAR(34),
", NoDataValue:  ",CHAR(34),INDEX(Variables[No Data Value],$A2912),CHAR(34),"}"))</f>
        <v>#REF!</v>
      </c>
    </row>
    <row r="2913" spans="1:17" x14ac:dyDescent="0.25">
      <c r="A2913">
        <v>2910</v>
      </c>
      <c r="D2913" t="e">
        <f>IF(INDEX(People[First Name],$A2913)="","",
CONCATENATE("  - &amp;PersonID",TEXT($A2913,"0000"),
" {","PersonFirstName:  ",CHAR(34),INDEX(People[First Name],$A2913),CHAR(34),
", PersonMiddleName:  ",CHAR(34),INDEX(People[Middle Name],$A2913),CHAR(34),
", PersonLastName:  ",CHAR(34),INDEX(People[Last Name],$A2913),CHAR(34),"}"))</f>
        <v>#REF!</v>
      </c>
      <c r="E2913" t="e">
        <f>IF(INDEX(Organizations[Organization Type '[CV']],$A2913)="","",
CONCATENATE("  - &amp;OrganizationID",TEXT($A2913,"0000"),
" {","OrganizationTypeCV:  ",CHAR(34),INDEX(Organizations[Organization Type '[CV']],$A2913),CHAR(34),
", OrganizationCode:  ",CHAR(34),INDEX(Organizations[Organization Code],$A2913),CHAR(34),
", OrganizationName:  ",CHAR(34),INDEX(Organizations[Organization Name],$A2913),CHAR(34),
", OrganizationDescription:  ",CHAR(34),INDEX(Organizations[Organization Description],$A2913),CHAR(34),
", OrganizationLink:  ",CHAR(34),INDEX(Organizations[Organization Link],$A2913),CHAR(34),"}"))</f>
        <v>#REF!</v>
      </c>
      <c r="F2913" t="e">
        <f>IF(INDEX(People[First Name],$A2913)="","",
CONCATENATE("  - &amp;AffiliationID",TEXT($A2913,"0000"),
" {PersonID: *PersonID",TEXT($A2913,"0000"),
", OrganizationID: *OrganizationID",TEXT(MATCH(INDEX(People[Organization Name],$A2913),Organizations[Organization Name],0),"0000"),
", IsPrimaryOrganizationContact: , AffiliationStartDate: , AffiliationEndDate: , PrimaryPhone: ",
", PrimaryEmail: ",CHAR(34),INDEX(People[Primary Email],$A2913),CHAR(34),
", PrimaryAddress: ",CHAR(34),INDEX(People[Primary Address],$A2913),CHAR(34),
", PersonLink: }"))</f>
        <v>#REF!</v>
      </c>
      <c r="H2913" t="e">
        <f>IF(COUNTA(CitationInformation)=0,"",IF(INDEX(AuthorList[Author Name],$A2913)="","",
CONCATENATE("  - &amp;AuthorListID",TEXT($A2913,"0000"),
"  {CitationID: *CitationID0001",
", PersonID: *PersonID",TEXT(MATCH(INDEX(AuthorList[Author Name],$A2913),People[Full Name],0),"0000"),
", AuthorOrder: ",INDEX(AuthorList[Author Number],$A2913),"}")))</f>
        <v>#REF!</v>
      </c>
      <c r="K2913" t="e">
        <f>IF(INDEX(SamplingFeatures[Feature Code],$A2913)="","",
CONCATENATE("  - &amp;SamplingFeatureID",TEXT($A2913,"0000"),
" {","SamplingFeatureUUID:  ",CHAR(34),INDEX(SamplingFeatures[Sampling Feature UUID],$A2913),CHAR(34),
", SamplingFeatureTypeCV:  ",CHAR(34),INDEX(SamplingFeatures[Sampling Feature Type],$A2913),CHAR(34),
", SamplingFeatureCode:  ",CHAR(34),INDEX(SamplingFeatures[Feature Code],$A2913),CHAR(34),
", SamplingFeatureName:  ",CHAR(34),INDEX(SamplingFeatures[Feature Name],$A2913),CHAR(34),
", SamplingFeatureDescription:  ",CHAR(34),INDEX(SamplingFeatures[Feature Description],$A2913),CHAR(34),
", SamplingFeatureGeotypeCV:  ",CHAR(34),INDEX(SamplingFeatures[Feature Geo Type],$A2913),CHAR(34),
", FeatureGeometry:  ",CHAR(34),INDEX(SamplingFeatures[Feature Geometry],$A2913),CHAR(34),
", Elevation_m:  ",CHAR(34),INDEX(SamplingFeatures[Elevation_m],$A2913),CHAR(34),
", ElevationDatumCV:  ",CHAR(34),ElevationDatum,CHAR(34),"}"))</f>
        <v>#REF!</v>
      </c>
      <c r="L2913" t="e">
        <f>IF(INDEX(SamplingFeatures[Sampling Feature Type],$A2913)&lt;&gt;"Site","",
CONCATENATE("  - &amp;SiteID",TEXT(SUMPRODUCT(--($L$3:$L2912&lt;&gt;"")),"0000"),
" {","SamplingFeatureID:  *SamplingFeatureID",TEXT($A2913,"0000"),
", SiteTypeCV:  ",CHAR(34),INDEX(Sites[Site Type],$A2913),CHAR(34),
", Latitude:  ",INDEX(Sites[Latitude],$A2913),
", Longitude:  ",INDEX(Sites[Longitude],$A2913),
", SRSName:  ",CHAR(34),LatLonDatum,CHAR(34),"}"))</f>
        <v>#REF!</v>
      </c>
      <c r="M2913" t="e">
        <f>IF(INDEX(SamplingFeatures[Sampling Feature Type],$A2913)&lt;&gt;"Specimen","",
CONCATENATE("  - &amp;SpecimenID",TEXT(SUMPRODUCT(--($M$3:$M2912&lt;&gt;"")),"0000"),
" {","SamplingFeatureID:  *SamplingFeatureID",TEXT($A2913,"0000"),
", SpecimenTypeCV:  ",CHAR(34),INDEX(Specimens[Specimen Type],$A2913),CHAR(34),
", SpecimenMediumCV:  ",INDEX(Specimens[Specimen Medium],$A2913),
", IsFieldSpecimen:  ",CHAR(34),INDEX(Specimens[Is Field Specimen?],$A2913),CHAR(34),"}"))</f>
        <v>#REF!</v>
      </c>
      <c r="N2913" t="e">
        <f>IF(COUNTA(SpatialOffsets[])=0,"", IF(INDEX(SpatialOffsets[Spatial Offset Type],$A2913)="","",
CONCATENATE("  - &amp;SpatialOffsetID",TEXT($A2913,"0000"),
" {","SpatialOffsetTypeCV:  ",CHAR(34),INDEX(SpatialOffsets[Spatial Offset Type],$A2913),CHAR(34),
", Offset1Value:  ",INDEX(SpatialOffsets[Offset 1 Value],$A2913),
", Offset1UnitID:  ",CHAR(34),INDEX(SpatialOffsets[Offset 1 Unit],$A2913),CHAR(34),
", Offset2Value:  ",INDEX(SpatialOffsets[Offset 2 Value],$A2913),
", Offset2UnitID:  ",CHAR(34),INDEX(SpatialOffsets[Offset 2 Unit],$A2913),CHAR(34),
", Offset3Value:  ",INDEX(SpatialOffsets[Offset 3 Value],$A2913),
", Offset3UnitID:  ",CHAR(34),INDEX(SpatialOffsets[Offset 3 Unit],$A2913),CHAR(34),,"}")))</f>
        <v>#REF!</v>
      </c>
      <c r="O2913" t="e">
        <f>IF(COUNTA(RelatedFeatures[])=0,"", IF(INDEX(RelatedFeatures[First Sampling Feature Code],$A2913)="","",
CONCATENATE("  - &amp;RelationID",TEXT($A2913,"0000"),
" {","SamplingFeatureID:  *SamplingFeatureID",TEXT(MATCH(INDEX(RelatedFeatures[First Sampling Feature Code],$A2913),SamplingFeatures[Feature Code],0),"0000"),
", RelationshipTypeCV:  ",CHAR(34),INDEX(RelatedFeatures[Relationship Type],$A2913),CHAR(34),
", RelatedFeatureID: *SamplingFeatureID",TEXT(MATCH(INDEX(RelatedFeatures[Second Sampling Feature Code],$A2913),SamplingFeatures[Feature Code],0),"0000"),
", SpatialOffsetID:  ",IF(INDEX(RelatedFeatures[Offset Number],$A2913)="","",CONCATENATE("*SpatialOffsetID",TEXT(INDEX(RelatedFeatures[Offset Number],$A2913),"0000"))),"}")))</f>
        <v>#REF!</v>
      </c>
      <c r="P2913" t="e">
        <f>IF(INDEX(Methods[Method Type],$A2913)="","",
CONCATENATE("  - &amp;MethodID",TEXT($A2913,"0000"),
" {","MethodTypeCV:  ",CHAR(34),INDEX(Methods[Method Type],$A2913),CHAR(34),
", MethodCode:  ",CHAR(34),INDEX(Methods[Method Code],$A2913),CHAR(34),
", MethodName:  ",CHAR(34),INDEX(Methods[Method Name],$A2913),CHAR(34),
", MethodDescription:  ",CHAR(34),INDEX(Methods[Method Description],$A2913),CHAR(34),
", MethodLink:  ",CHAR(34),INDEX(Methods[Method Link],$A2913),CHAR(34),
", OrganizationID: *OrganizationID",TEXT(MATCH(INDEX(Methods[Organization Name],$A2913),Organizations[Organization Name],0),"0000"),"}"))</f>
        <v>#REF!</v>
      </c>
      <c r="Q2913" t="e">
        <f>IF(INDEX(Variables[Variable Type],$A2913)="","",
CONCATENATE("  - &amp;VariableID",TEXT($A2913,"0000"),
" {","VariableTypeCV:  ",CHAR(34),INDEX(Variables[Variable Type],$A2913),CHAR(34),
", VariableCode:  ",CHAR(34),INDEX(Variables[Variable Code],$A2913),CHAR(34),
", VariableNameCV:  ",CHAR(34),INDEX(Variables[Variable Name],$A2913),CHAR(34),
", VariableDefinition:  ",CHAR(34),INDEX(Variables[Variable Definition],$A2913),CHAR(34),
", SpecciationCV:  ",CHAR(34),INDEX(Variables[Speciation],$A2913),CHAR(34),
", NoDataValue:  ",CHAR(34),INDEX(Variables[No Data Value],$A2913),CHAR(34),"}"))</f>
        <v>#REF!</v>
      </c>
    </row>
    <row r="2914" spans="1:17" x14ac:dyDescent="0.25">
      <c r="A2914">
        <v>2911</v>
      </c>
      <c r="D2914" t="e">
        <f>IF(INDEX(People[First Name],$A2914)="","",
CONCATENATE("  - &amp;PersonID",TEXT($A2914,"0000"),
" {","PersonFirstName:  ",CHAR(34),INDEX(People[First Name],$A2914),CHAR(34),
", PersonMiddleName:  ",CHAR(34),INDEX(People[Middle Name],$A2914),CHAR(34),
", PersonLastName:  ",CHAR(34),INDEX(People[Last Name],$A2914),CHAR(34),"}"))</f>
        <v>#REF!</v>
      </c>
      <c r="E2914" t="e">
        <f>IF(INDEX(Organizations[Organization Type '[CV']],$A2914)="","",
CONCATENATE("  - &amp;OrganizationID",TEXT($A2914,"0000"),
" {","OrganizationTypeCV:  ",CHAR(34),INDEX(Organizations[Organization Type '[CV']],$A2914),CHAR(34),
", OrganizationCode:  ",CHAR(34),INDEX(Organizations[Organization Code],$A2914),CHAR(34),
", OrganizationName:  ",CHAR(34),INDEX(Organizations[Organization Name],$A2914),CHAR(34),
", OrganizationDescription:  ",CHAR(34),INDEX(Organizations[Organization Description],$A2914),CHAR(34),
", OrganizationLink:  ",CHAR(34),INDEX(Organizations[Organization Link],$A2914),CHAR(34),"}"))</f>
        <v>#REF!</v>
      </c>
      <c r="F2914" t="e">
        <f>IF(INDEX(People[First Name],$A2914)="","",
CONCATENATE("  - &amp;AffiliationID",TEXT($A2914,"0000"),
" {PersonID: *PersonID",TEXT($A2914,"0000"),
", OrganizationID: *OrganizationID",TEXT(MATCH(INDEX(People[Organization Name],$A2914),Organizations[Organization Name],0),"0000"),
", IsPrimaryOrganizationContact: , AffiliationStartDate: , AffiliationEndDate: , PrimaryPhone: ",
", PrimaryEmail: ",CHAR(34),INDEX(People[Primary Email],$A2914),CHAR(34),
", PrimaryAddress: ",CHAR(34),INDEX(People[Primary Address],$A2914),CHAR(34),
", PersonLink: }"))</f>
        <v>#REF!</v>
      </c>
      <c r="H2914" t="e">
        <f>IF(COUNTA(CitationInformation)=0,"",IF(INDEX(AuthorList[Author Name],$A2914)="","",
CONCATENATE("  - &amp;AuthorListID",TEXT($A2914,"0000"),
"  {CitationID: *CitationID0001",
", PersonID: *PersonID",TEXT(MATCH(INDEX(AuthorList[Author Name],$A2914),People[Full Name],0),"0000"),
", AuthorOrder: ",INDEX(AuthorList[Author Number],$A2914),"}")))</f>
        <v>#REF!</v>
      </c>
      <c r="K2914" t="e">
        <f>IF(INDEX(SamplingFeatures[Feature Code],$A2914)="","",
CONCATENATE("  - &amp;SamplingFeatureID",TEXT($A2914,"0000"),
" {","SamplingFeatureUUID:  ",CHAR(34),INDEX(SamplingFeatures[Sampling Feature UUID],$A2914),CHAR(34),
", SamplingFeatureTypeCV:  ",CHAR(34),INDEX(SamplingFeatures[Sampling Feature Type],$A2914),CHAR(34),
", SamplingFeatureCode:  ",CHAR(34),INDEX(SamplingFeatures[Feature Code],$A2914),CHAR(34),
", SamplingFeatureName:  ",CHAR(34),INDEX(SamplingFeatures[Feature Name],$A2914),CHAR(34),
", SamplingFeatureDescription:  ",CHAR(34),INDEX(SamplingFeatures[Feature Description],$A2914),CHAR(34),
", SamplingFeatureGeotypeCV:  ",CHAR(34),INDEX(SamplingFeatures[Feature Geo Type],$A2914),CHAR(34),
", FeatureGeometry:  ",CHAR(34),INDEX(SamplingFeatures[Feature Geometry],$A2914),CHAR(34),
", Elevation_m:  ",CHAR(34),INDEX(SamplingFeatures[Elevation_m],$A2914),CHAR(34),
", ElevationDatumCV:  ",CHAR(34),ElevationDatum,CHAR(34),"}"))</f>
        <v>#REF!</v>
      </c>
      <c r="L2914" t="e">
        <f>IF(INDEX(SamplingFeatures[Sampling Feature Type],$A2914)&lt;&gt;"Site","",
CONCATENATE("  - &amp;SiteID",TEXT(SUMPRODUCT(--($L$3:$L2913&lt;&gt;"")),"0000"),
" {","SamplingFeatureID:  *SamplingFeatureID",TEXT($A2914,"0000"),
", SiteTypeCV:  ",CHAR(34),INDEX(Sites[Site Type],$A2914),CHAR(34),
", Latitude:  ",INDEX(Sites[Latitude],$A2914),
", Longitude:  ",INDEX(Sites[Longitude],$A2914),
", SRSName:  ",CHAR(34),LatLonDatum,CHAR(34),"}"))</f>
        <v>#REF!</v>
      </c>
      <c r="M2914" t="e">
        <f>IF(INDEX(SamplingFeatures[Sampling Feature Type],$A2914)&lt;&gt;"Specimen","",
CONCATENATE("  - &amp;SpecimenID",TEXT(SUMPRODUCT(--($M$3:$M2913&lt;&gt;"")),"0000"),
" {","SamplingFeatureID:  *SamplingFeatureID",TEXT($A2914,"0000"),
", SpecimenTypeCV:  ",CHAR(34),INDEX(Specimens[Specimen Type],$A2914),CHAR(34),
", SpecimenMediumCV:  ",INDEX(Specimens[Specimen Medium],$A2914),
", IsFieldSpecimen:  ",CHAR(34),INDEX(Specimens[Is Field Specimen?],$A2914),CHAR(34),"}"))</f>
        <v>#REF!</v>
      </c>
      <c r="N2914" t="e">
        <f>IF(COUNTA(SpatialOffsets[])=0,"", IF(INDEX(SpatialOffsets[Spatial Offset Type],$A2914)="","",
CONCATENATE("  - &amp;SpatialOffsetID",TEXT($A2914,"0000"),
" {","SpatialOffsetTypeCV:  ",CHAR(34),INDEX(SpatialOffsets[Spatial Offset Type],$A2914),CHAR(34),
", Offset1Value:  ",INDEX(SpatialOffsets[Offset 1 Value],$A2914),
", Offset1UnitID:  ",CHAR(34),INDEX(SpatialOffsets[Offset 1 Unit],$A2914),CHAR(34),
", Offset2Value:  ",INDEX(SpatialOffsets[Offset 2 Value],$A2914),
", Offset2UnitID:  ",CHAR(34),INDEX(SpatialOffsets[Offset 2 Unit],$A2914),CHAR(34),
", Offset3Value:  ",INDEX(SpatialOffsets[Offset 3 Value],$A2914),
", Offset3UnitID:  ",CHAR(34),INDEX(SpatialOffsets[Offset 3 Unit],$A2914),CHAR(34),,"}")))</f>
        <v>#REF!</v>
      </c>
      <c r="O2914" t="e">
        <f>IF(COUNTA(RelatedFeatures[])=0,"", IF(INDEX(RelatedFeatures[First Sampling Feature Code],$A2914)="","",
CONCATENATE("  - &amp;RelationID",TEXT($A2914,"0000"),
" {","SamplingFeatureID:  *SamplingFeatureID",TEXT(MATCH(INDEX(RelatedFeatures[First Sampling Feature Code],$A2914),SamplingFeatures[Feature Code],0),"0000"),
", RelationshipTypeCV:  ",CHAR(34),INDEX(RelatedFeatures[Relationship Type],$A2914),CHAR(34),
", RelatedFeatureID: *SamplingFeatureID",TEXT(MATCH(INDEX(RelatedFeatures[Second Sampling Feature Code],$A2914),SamplingFeatures[Feature Code],0),"0000"),
", SpatialOffsetID:  ",IF(INDEX(RelatedFeatures[Offset Number],$A2914)="","",CONCATENATE("*SpatialOffsetID",TEXT(INDEX(RelatedFeatures[Offset Number],$A2914),"0000"))),"}")))</f>
        <v>#REF!</v>
      </c>
      <c r="P2914" t="e">
        <f>IF(INDEX(Methods[Method Type],$A2914)="","",
CONCATENATE("  - &amp;MethodID",TEXT($A2914,"0000"),
" {","MethodTypeCV:  ",CHAR(34),INDEX(Methods[Method Type],$A2914),CHAR(34),
", MethodCode:  ",CHAR(34),INDEX(Methods[Method Code],$A2914),CHAR(34),
", MethodName:  ",CHAR(34),INDEX(Methods[Method Name],$A2914),CHAR(34),
", MethodDescription:  ",CHAR(34),INDEX(Methods[Method Description],$A2914),CHAR(34),
", MethodLink:  ",CHAR(34),INDEX(Methods[Method Link],$A2914),CHAR(34),
", OrganizationID: *OrganizationID",TEXT(MATCH(INDEX(Methods[Organization Name],$A2914),Organizations[Organization Name],0),"0000"),"}"))</f>
        <v>#REF!</v>
      </c>
      <c r="Q2914" t="e">
        <f>IF(INDEX(Variables[Variable Type],$A2914)="","",
CONCATENATE("  - &amp;VariableID",TEXT($A2914,"0000"),
" {","VariableTypeCV:  ",CHAR(34),INDEX(Variables[Variable Type],$A2914),CHAR(34),
", VariableCode:  ",CHAR(34),INDEX(Variables[Variable Code],$A2914),CHAR(34),
", VariableNameCV:  ",CHAR(34),INDEX(Variables[Variable Name],$A2914),CHAR(34),
", VariableDefinition:  ",CHAR(34),INDEX(Variables[Variable Definition],$A2914),CHAR(34),
", SpecciationCV:  ",CHAR(34),INDEX(Variables[Speciation],$A2914),CHAR(34),
", NoDataValue:  ",CHAR(34),INDEX(Variables[No Data Value],$A2914),CHAR(34),"}"))</f>
        <v>#REF!</v>
      </c>
    </row>
    <row r="2915" spans="1:17" x14ac:dyDescent="0.25">
      <c r="A2915">
        <v>2912</v>
      </c>
      <c r="D2915" t="e">
        <f>IF(INDEX(People[First Name],$A2915)="","",
CONCATENATE("  - &amp;PersonID",TEXT($A2915,"0000"),
" {","PersonFirstName:  ",CHAR(34),INDEX(People[First Name],$A2915),CHAR(34),
", PersonMiddleName:  ",CHAR(34),INDEX(People[Middle Name],$A2915),CHAR(34),
", PersonLastName:  ",CHAR(34),INDEX(People[Last Name],$A2915),CHAR(34),"}"))</f>
        <v>#REF!</v>
      </c>
      <c r="E2915" t="e">
        <f>IF(INDEX(Organizations[Organization Type '[CV']],$A2915)="","",
CONCATENATE("  - &amp;OrganizationID",TEXT($A2915,"0000"),
" {","OrganizationTypeCV:  ",CHAR(34),INDEX(Organizations[Organization Type '[CV']],$A2915),CHAR(34),
", OrganizationCode:  ",CHAR(34),INDEX(Organizations[Organization Code],$A2915),CHAR(34),
", OrganizationName:  ",CHAR(34),INDEX(Organizations[Organization Name],$A2915),CHAR(34),
", OrganizationDescription:  ",CHAR(34),INDEX(Organizations[Organization Description],$A2915),CHAR(34),
", OrganizationLink:  ",CHAR(34),INDEX(Organizations[Organization Link],$A2915),CHAR(34),"}"))</f>
        <v>#REF!</v>
      </c>
      <c r="F2915" t="e">
        <f>IF(INDEX(People[First Name],$A2915)="","",
CONCATENATE("  - &amp;AffiliationID",TEXT($A2915,"0000"),
" {PersonID: *PersonID",TEXT($A2915,"0000"),
", OrganizationID: *OrganizationID",TEXT(MATCH(INDEX(People[Organization Name],$A2915),Organizations[Organization Name],0),"0000"),
", IsPrimaryOrganizationContact: , AffiliationStartDate: , AffiliationEndDate: , PrimaryPhone: ",
", PrimaryEmail: ",CHAR(34),INDEX(People[Primary Email],$A2915),CHAR(34),
", PrimaryAddress: ",CHAR(34),INDEX(People[Primary Address],$A2915),CHAR(34),
", PersonLink: }"))</f>
        <v>#REF!</v>
      </c>
      <c r="H2915" t="e">
        <f>IF(COUNTA(CitationInformation)=0,"",IF(INDEX(AuthorList[Author Name],$A2915)="","",
CONCATENATE("  - &amp;AuthorListID",TEXT($A2915,"0000"),
"  {CitationID: *CitationID0001",
", PersonID: *PersonID",TEXT(MATCH(INDEX(AuthorList[Author Name],$A2915),People[Full Name],0),"0000"),
", AuthorOrder: ",INDEX(AuthorList[Author Number],$A2915),"}")))</f>
        <v>#REF!</v>
      </c>
      <c r="K2915" t="e">
        <f>IF(INDEX(SamplingFeatures[Feature Code],$A2915)="","",
CONCATENATE("  - &amp;SamplingFeatureID",TEXT($A2915,"0000"),
" {","SamplingFeatureUUID:  ",CHAR(34),INDEX(SamplingFeatures[Sampling Feature UUID],$A2915),CHAR(34),
", SamplingFeatureTypeCV:  ",CHAR(34),INDEX(SamplingFeatures[Sampling Feature Type],$A2915),CHAR(34),
", SamplingFeatureCode:  ",CHAR(34),INDEX(SamplingFeatures[Feature Code],$A2915),CHAR(34),
", SamplingFeatureName:  ",CHAR(34),INDEX(SamplingFeatures[Feature Name],$A2915),CHAR(34),
", SamplingFeatureDescription:  ",CHAR(34),INDEX(SamplingFeatures[Feature Description],$A2915),CHAR(34),
", SamplingFeatureGeotypeCV:  ",CHAR(34),INDEX(SamplingFeatures[Feature Geo Type],$A2915),CHAR(34),
", FeatureGeometry:  ",CHAR(34),INDEX(SamplingFeatures[Feature Geometry],$A2915),CHAR(34),
", Elevation_m:  ",CHAR(34),INDEX(SamplingFeatures[Elevation_m],$A2915),CHAR(34),
", ElevationDatumCV:  ",CHAR(34),ElevationDatum,CHAR(34),"}"))</f>
        <v>#REF!</v>
      </c>
      <c r="L2915" t="e">
        <f>IF(INDEX(SamplingFeatures[Sampling Feature Type],$A2915)&lt;&gt;"Site","",
CONCATENATE("  - &amp;SiteID",TEXT(SUMPRODUCT(--($L$3:$L2914&lt;&gt;"")),"0000"),
" {","SamplingFeatureID:  *SamplingFeatureID",TEXT($A2915,"0000"),
", SiteTypeCV:  ",CHAR(34),INDEX(Sites[Site Type],$A2915),CHAR(34),
", Latitude:  ",INDEX(Sites[Latitude],$A2915),
", Longitude:  ",INDEX(Sites[Longitude],$A2915),
", SRSName:  ",CHAR(34),LatLonDatum,CHAR(34),"}"))</f>
        <v>#REF!</v>
      </c>
      <c r="M2915" t="e">
        <f>IF(INDEX(SamplingFeatures[Sampling Feature Type],$A2915)&lt;&gt;"Specimen","",
CONCATENATE("  - &amp;SpecimenID",TEXT(SUMPRODUCT(--($M$3:$M2914&lt;&gt;"")),"0000"),
" {","SamplingFeatureID:  *SamplingFeatureID",TEXT($A2915,"0000"),
", SpecimenTypeCV:  ",CHAR(34),INDEX(Specimens[Specimen Type],$A2915),CHAR(34),
", SpecimenMediumCV:  ",INDEX(Specimens[Specimen Medium],$A2915),
", IsFieldSpecimen:  ",CHAR(34),INDEX(Specimens[Is Field Specimen?],$A2915),CHAR(34),"}"))</f>
        <v>#REF!</v>
      </c>
      <c r="N2915" t="e">
        <f>IF(COUNTA(SpatialOffsets[])=0,"", IF(INDEX(SpatialOffsets[Spatial Offset Type],$A2915)="","",
CONCATENATE("  - &amp;SpatialOffsetID",TEXT($A2915,"0000"),
" {","SpatialOffsetTypeCV:  ",CHAR(34),INDEX(SpatialOffsets[Spatial Offset Type],$A2915),CHAR(34),
", Offset1Value:  ",INDEX(SpatialOffsets[Offset 1 Value],$A2915),
", Offset1UnitID:  ",CHAR(34),INDEX(SpatialOffsets[Offset 1 Unit],$A2915),CHAR(34),
", Offset2Value:  ",INDEX(SpatialOffsets[Offset 2 Value],$A2915),
", Offset2UnitID:  ",CHAR(34),INDEX(SpatialOffsets[Offset 2 Unit],$A2915),CHAR(34),
", Offset3Value:  ",INDEX(SpatialOffsets[Offset 3 Value],$A2915),
", Offset3UnitID:  ",CHAR(34),INDEX(SpatialOffsets[Offset 3 Unit],$A2915),CHAR(34),,"}")))</f>
        <v>#REF!</v>
      </c>
      <c r="O2915" t="e">
        <f>IF(COUNTA(RelatedFeatures[])=0,"", IF(INDEX(RelatedFeatures[First Sampling Feature Code],$A2915)="","",
CONCATENATE("  - &amp;RelationID",TEXT($A2915,"0000"),
" {","SamplingFeatureID:  *SamplingFeatureID",TEXT(MATCH(INDEX(RelatedFeatures[First Sampling Feature Code],$A2915),SamplingFeatures[Feature Code],0),"0000"),
", RelationshipTypeCV:  ",CHAR(34),INDEX(RelatedFeatures[Relationship Type],$A2915),CHAR(34),
", RelatedFeatureID: *SamplingFeatureID",TEXT(MATCH(INDEX(RelatedFeatures[Second Sampling Feature Code],$A2915),SamplingFeatures[Feature Code],0),"0000"),
", SpatialOffsetID:  ",IF(INDEX(RelatedFeatures[Offset Number],$A2915)="","",CONCATENATE("*SpatialOffsetID",TEXT(INDEX(RelatedFeatures[Offset Number],$A2915),"0000"))),"}")))</f>
        <v>#REF!</v>
      </c>
      <c r="P2915" t="e">
        <f>IF(INDEX(Methods[Method Type],$A2915)="","",
CONCATENATE("  - &amp;MethodID",TEXT($A2915,"0000"),
" {","MethodTypeCV:  ",CHAR(34),INDEX(Methods[Method Type],$A2915),CHAR(34),
", MethodCode:  ",CHAR(34),INDEX(Methods[Method Code],$A2915),CHAR(34),
", MethodName:  ",CHAR(34),INDEX(Methods[Method Name],$A2915),CHAR(34),
", MethodDescription:  ",CHAR(34),INDEX(Methods[Method Description],$A2915),CHAR(34),
", MethodLink:  ",CHAR(34),INDEX(Methods[Method Link],$A2915),CHAR(34),
", OrganizationID: *OrganizationID",TEXT(MATCH(INDEX(Methods[Organization Name],$A2915),Organizations[Organization Name],0),"0000"),"}"))</f>
        <v>#REF!</v>
      </c>
      <c r="Q2915" t="e">
        <f>IF(INDEX(Variables[Variable Type],$A2915)="","",
CONCATENATE("  - &amp;VariableID",TEXT($A2915,"0000"),
" {","VariableTypeCV:  ",CHAR(34),INDEX(Variables[Variable Type],$A2915),CHAR(34),
", VariableCode:  ",CHAR(34),INDEX(Variables[Variable Code],$A2915),CHAR(34),
", VariableNameCV:  ",CHAR(34),INDEX(Variables[Variable Name],$A2915),CHAR(34),
", VariableDefinition:  ",CHAR(34),INDEX(Variables[Variable Definition],$A2915),CHAR(34),
", SpecciationCV:  ",CHAR(34),INDEX(Variables[Speciation],$A2915),CHAR(34),
", NoDataValue:  ",CHAR(34),INDEX(Variables[No Data Value],$A2915),CHAR(34),"}"))</f>
        <v>#REF!</v>
      </c>
    </row>
    <row r="2916" spans="1:17" x14ac:dyDescent="0.25">
      <c r="A2916">
        <v>2913</v>
      </c>
      <c r="D2916" t="e">
        <f>IF(INDEX(People[First Name],$A2916)="","",
CONCATENATE("  - &amp;PersonID",TEXT($A2916,"0000"),
" {","PersonFirstName:  ",CHAR(34),INDEX(People[First Name],$A2916),CHAR(34),
", PersonMiddleName:  ",CHAR(34),INDEX(People[Middle Name],$A2916),CHAR(34),
", PersonLastName:  ",CHAR(34),INDEX(People[Last Name],$A2916),CHAR(34),"}"))</f>
        <v>#REF!</v>
      </c>
      <c r="E2916" t="e">
        <f>IF(INDEX(Organizations[Organization Type '[CV']],$A2916)="","",
CONCATENATE("  - &amp;OrganizationID",TEXT($A2916,"0000"),
" {","OrganizationTypeCV:  ",CHAR(34),INDEX(Organizations[Organization Type '[CV']],$A2916),CHAR(34),
", OrganizationCode:  ",CHAR(34),INDEX(Organizations[Organization Code],$A2916),CHAR(34),
", OrganizationName:  ",CHAR(34),INDEX(Organizations[Organization Name],$A2916),CHAR(34),
", OrganizationDescription:  ",CHAR(34),INDEX(Organizations[Organization Description],$A2916),CHAR(34),
", OrganizationLink:  ",CHAR(34),INDEX(Organizations[Organization Link],$A2916),CHAR(34),"}"))</f>
        <v>#REF!</v>
      </c>
      <c r="F2916" t="e">
        <f>IF(INDEX(People[First Name],$A2916)="","",
CONCATENATE("  - &amp;AffiliationID",TEXT($A2916,"0000"),
" {PersonID: *PersonID",TEXT($A2916,"0000"),
", OrganizationID: *OrganizationID",TEXT(MATCH(INDEX(People[Organization Name],$A2916),Organizations[Organization Name],0),"0000"),
", IsPrimaryOrganizationContact: , AffiliationStartDate: , AffiliationEndDate: , PrimaryPhone: ",
", PrimaryEmail: ",CHAR(34),INDEX(People[Primary Email],$A2916),CHAR(34),
", PrimaryAddress: ",CHAR(34),INDEX(People[Primary Address],$A2916),CHAR(34),
", PersonLink: }"))</f>
        <v>#REF!</v>
      </c>
      <c r="H2916" t="e">
        <f>IF(COUNTA(CitationInformation)=0,"",IF(INDEX(AuthorList[Author Name],$A2916)="","",
CONCATENATE("  - &amp;AuthorListID",TEXT($A2916,"0000"),
"  {CitationID: *CitationID0001",
", PersonID: *PersonID",TEXT(MATCH(INDEX(AuthorList[Author Name],$A2916),People[Full Name],0),"0000"),
", AuthorOrder: ",INDEX(AuthorList[Author Number],$A2916),"}")))</f>
        <v>#REF!</v>
      </c>
      <c r="K2916" t="e">
        <f>IF(INDEX(SamplingFeatures[Feature Code],$A2916)="","",
CONCATENATE("  - &amp;SamplingFeatureID",TEXT($A2916,"0000"),
" {","SamplingFeatureUUID:  ",CHAR(34),INDEX(SamplingFeatures[Sampling Feature UUID],$A2916),CHAR(34),
", SamplingFeatureTypeCV:  ",CHAR(34),INDEX(SamplingFeatures[Sampling Feature Type],$A2916),CHAR(34),
", SamplingFeatureCode:  ",CHAR(34),INDEX(SamplingFeatures[Feature Code],$A2916),CHAR(34),
", SamplingFeatureName:  ",CHAR(34),INDEX(SamplingFeatures[Feature Name],$A2916),CHAR(34),
", SamplingFeatureDescription:  ",CHAR(34),INDEX(SamplingFeatures[Feature Description],$A2916),CHAR(34),
", SamplingFeatureGeotypeCV:  ",CHAR(34),INDEX(SamplingFeatures[Feature Geo Type],$A2916),CHAR(34),
", FeatureGeometry:  ",CHAR(34),INDEX(SamplingFeatures[Feature Geometry],$A2916),CHAR(34),
", Elevation_m:  ",CHAR(34),INDEX(SamplingFeatures[Elevation_m],$A2916),CHAR(34),
", ElevationDatumCV:  ",CHAR(34),ElevationDatum,CHAR(34),"}"))</f>
        <v>#REF!</v>
      </c>
      <c r="L2916" t="e">
        <f>IF(INDEX(SamplingFeatures[Sampling Feature Type],$A2916)&lt;&gt;"Site","",
CONCATENATE("  - &amp;SiteID",TEXT(SUMPRODUCT(--($L$3:$L2915&lt;&gt;"")),"0000"),
" {","SamplingFeatureID:  *SamplingFeatureID",TEXT($A2916,"0000"),
", SiteTypeCV:  ",CHAR(34),INDEX(Sites[Site Type],$A2916),CHAR(34),
", Latitude:  ",INDEX(Sites[Latitude],$A2916),
", Longitude:  ",INDEX(Sites[Longitude],$A2916),
", SRSName:  ",CHAR(34),LatLonDatum,CHAR(34),"}"))</f>
        <v>#REF!</v>
      </c>
      <c r="M2916" t="e">
        <f>IF(INDEX(SamplingFeatures[Sampling Feature Type],$A2916)&lt;&gt;"Specimen","",
CONCATENATE("  - &amp;SpecimenID",TEXT(SUMPRODUCT(--($M$3:$M2915&lt;&gt;"")),"0000"),
" {","SamplingFeatureID:  *SamplingFeatureID",TEXT($A2916,"0000"),
", SpecimenTypeCV:  ",CHAR(34),INDEX(Specimens[Specimen Type],$A2916),CHAR(34),
", SpecimenMediumCV:  ",INDEX(Specimens[Specimen Medium],$A2916),
", IsFieldSpecimen:  ",CHAR(34),INDEX(Specimens[Is Field Specimen?],$A2916),CHAR(34),"}"))</f>
        <v>#REF!</v>
      </c>
      <c r="N2916" t="e">
        <f>IF(COUNTA(SpatialOffsets[])=0,"", IF(INDEX(SpatialOffsets[Spatial Offset Type],$A2916)="","",
CONCATENATE("  - &amp;SpatialOffsetID",TEXT($A2916,"0000"),
" {","SpatialOffsetTypeCV:  ",CHAR(34),INDEX(SpatialOffsets[Spatial Offset Type],$A2916),CHAR(34),
", Offset1Value:  ",INDEX(SpatialOffsets[Offset 1 Value],$A2916),
", Offset1UnitID:  ",CHAR(34),INDEX(SpatialOffsets[Offset 1 Unit],$A2916),CHAR(34),
", Offset2Value:  ",INDEX(SpatialOffsets[Offset 2 Value],$A2916),
", Offset2UnitID:  ",CHAR(34),INDEX(SpatialOffsets[Offset 2 Unit],$A2916),CHAR(34),
", Offset3Value:  ",INDEX(SpatialOffsets[Offset 3 Value],$A2916),
", Offset3UnitID:  ",CHAR(34),INDEX(SpatialOffsets[Offset 3 Unit],$A2916),CHAR(34),,"}")))</f>
        <v>#REF!</v>
      </c>
      <c r="O2916" t="e">
        <f>IF(COUNTA(RelatedFeatures[])=0,"", IF(INDEX(RelatedFeatures[First Sampling Feature Code],$A2916)="","",
CONCATENATE("  - &amp;RelationID",TEXT($A2916,"0000"),
" {","SamplingFeatureID:  *SamplingFeatureID",TEXT(MATCH(INDEX(RelatedFeatures[First Sampling Feature Code],$A2916),SamplingFeatures[Feature Code],0),"0000"),
", RelationshipTypeCV:  ",CHAR(34),INDEX(RelatedFeatures[Relationship Type],$A2916),CHAR(34),
", RelatedFeatureID: *SamplingFeatureID",TEXT(MATCH(INDEX(RelatedFeatures[Second Sampling Feature Code],$A2916),SamplingFeatures[Feature Code],0),"0000"),
", SpatialOffsetID:  ",IF(INDEX(RelatedFeatures[Offset Number],$A2916)="","",CONCATENATE("*SpatialOffsetID",TEXT(INDEX(RelatedFeatures[Offset Number],$A2916),"0000"))),"}")))</f>
        <v>#REF!</v>
      </c>
      <c r="P2916" t="e">
        <f>IF(INDEX(Methods[Method Type],$A2916)="","",
CONCATENATE("  - &amp;MethodID",TEXT($A2916,"0000"),
" {","MethodTypeCV:  ",CHAR(34),INDEX(Methods[Method Type],$A2916),CHAR(34),
", MethodCode:  ",CHAR(34),INDEX(Methods[Method Code],$A2916),CHAR(34),
", MethodName:  ",CHAR(34),INDEX(Methods[Method Name],$A2916),CHAR(34),
", MethodDescription:  ",CHAR(34),INDEX(Methods[Method Description],$A2916),CHAR(34),
", MethodLink:  ",CHAR(34),INDEX(Methods[Method Link],$A2916),CHAR(34),
", OrganizationID: *OrganizationID",TEXT(MATCH(INDEX(Methods[Organization Name],$A2916),Organizations[Organization Name],0),"0000"),"}"))</f>
        <v>#REF!</v>
      </c>
      <c r="Q2916" t="e">
        <f>IF(INDEX(Variables[Variable Type],$A2916)="","",
CONCATENATE("  - &amp;VariableID",TEXT($A2916,"0000"),
" {","VariableTypeCV:  ",CHAR(34),INDEX(Variables[Variable Type],$A2916),CHAR(34),
", VariableCode:  ",CHAR(34),INDEX(Variables[Variable Code],$A2916),CHAR(34),
", VariableNameCV:  ",CHAR(34),INDEX(Variables[Variable Name],$A2916),CHAR(34),
", VariableDefinition:  ",CHAR(34),INDEX(Variables[Variable Definition],$A2916),CHAR(34),
", SpecciationCV:  ",CHAR(34),INDEX(Variables[Speciation],$A2916),CHAR(34),
", NoDataValue:  ",CHAR(34),INDEX(Variables[No Data Value],$A2916),CHAR(34),"}"))</f>
        <v>#REF!</v>
      </c>
    </row>
    <row r="2917" spans="1:17" x14ac:dyDescent="0.25">
      <c r="A2917">
        <v>2914</v>
      </c>
      <c r="D2917" t="e">
        <f>IF(INDEX(People[First Name],$A2917)="","",
CONCATENATE("  - &amp;PersonID",TEXT($A2917,"0000"),
" {","PersonFirstName:  ",CHAR(34),INDEX(People[First Name],$A2917),CHAR(34),
", PersonMiddleName:  ",CHAR(34),INDEX(People[Middle Name],$A2917),CHAR(34),
", PersonLastName:  ",CHAR(34),INDEX(People[Last Name],$A2917),CHAR(34),"}"))</f>
        <v>#REF!</v>
      </c>
      <c r="E2917" t="e">
        <f>IF(INDEX(Organizations[Organization Type '[CV']],$A2917)="","",
CONCATENATE("  - &amp;OrganizationID",TEXT($A2917,"0000"),
" {","OrganizationTypeCV:  ",CHAR(34),INDEX(Organizations[Organization Type '[CV']],$A2917),CHAR(34),
", OrganizationCode:  ",CHAR(34),INDEX(Organizations[Organization Code],$A2917),CHAR(34),
", OrganizationName:  ",CHAR(34),INDEX(Organizations[Organization Name],$A2917),CHAR(34),
", OrganizationDescription:  ",CHAR(34),INDEX(Organizations[Organization Description],$A2917),CHAR(34),
", OrganizationLink:  ",CHAR(34),INDEX(Organizations[Organization Link],$A2917),CHAR(34),"}"))</f>
        <v>#REF!</v>
      </c>
      <c r="F2917" t="e">
        <f>IF(INDEX(People[First Name],$A2917)="","",
CONCATENATE("  - &amp;AffiliationID",TEXT($A2917,"0000"),
" {PersonID: *PersonID",TEXT($A2917,"0000"),
", OrganizationID: *OrganizationID",TEXT(MATCH(INDEX(People[Organization Name],$A2917),Organizations[Organization Name],0),"0000"),
", IsPrimaryOrganizationContact: , AffiliationStartDate: , AffiliationEndDate: , PrimaryPhone: ",
", PrimaryEmail: ",CHAR(34),INDEX(People[Primary Email],$A2917),CHAR(34),
", PrimaryAddress: ",CHAR(34),INDEX(People[Primary Address],$A2917),CHAR(34),
", PersonLink: }"))</f>
        <v>#REF!</v>
      </c>
      <c r="H2917" t="e">
        <f>IF(COUNTA(CitationInformation)=0,"",IF(INDEX(AuthorList[Author Name],$A2917)="","",
CONCATENATE("  - &amp;AuthorListID",TEXT($A2917,"0000"),
"  {CitationID: *CitationID0001",
", PersonID: *PersonID",TEXT(MATCH(INDEX(AuthorList[Author Name],$A2917),People[Full Name],0),"0000"),
", AuthorOrder: ",INDEX(AuthorList[Author Number],$A2917),"}")))</f>
        <v>#REF!</v>
      </c>
      <c r="K2917" t="e">
        <f>IF(INDEX(SamplingFeatures[Feature Code],$A2917)="","",
CONCATENATE("  - &amp;SamplingFeatureID",TEXT($A2917,"0000"),
" {","SamplingFeatureUUID:  ",CHAR(34),INDEX(SamplingFeatures[Sampling Feature UUID],$A2917),CHAR(34),
", SamplingFeatureTypeCV:  ",CHAR(34),INDEX(SamplingFeatures[Sampling Feature Type],$A2917),CHAR(34),
", SamplingFeatureCode:  ",CHAR(34),INDEX(SamplingFeatures[Feature Code],$A2917),CHAR(34),
", SamplingFeatureName:  ",CHAR(34),INDEX(SamplingFeatures[Feature Name],$A2917),CHAR(34),
", SamplingFeatureDescription:  ",CHAR(34),INDEX(SamplingFeatures[Feature Description],$A2917),CHAR(34),
", SamplingFeatureGeotypeCV:  ",CHAR(34),INDEX(SamplingFeatures[Feature Geo Type],$A2917),CHAR(34),
", FeatureGeometry:  ",CHAR(34),INDEX(SamplingFeatures[Feature Geometry],$A2917),CHAR(34),
", Elevation_m:  ",CHAR(34),INDEX(SamplingFeatures[Elevation_m],$A2917),CHAR(34),
", ElevationDatumCV:  ",CHAR(34),ElevationDatum,CHAR(34),"}"))</f>
        <v>#REF!</v>
      </c>
      <c r="L2917" t="e">
        <f>IF(INDEX(SamplingFeatures[Sampling Feature Type],$A2917)&lt;&gt;"Site","",
CONCATENATE("  - &amp;SiteID",TEXT(SUMPRODUCT(--($L$3:$L2916&lt;&gt;"")),"0000"),
" {","SamplingFeatureID:  *SamplingFeatureID",TEXT($A2917,"0000"),
", SiteTypeCV:  ",CHAR(34),INDEX(Sites[Site Type],$A2917),CHAR(34),
", Latitude:  ",INDEX(Sites[Latitude],$A2917),
", Longitude:  ",INDEX(Sites[Longitude],$A2917),
", SRSName:  ",CHAR(34),LatLonDatum,CHAR(34),"}"))</f>
        <v>#REF!</v>
      </c>
      <c r="M2917" t="e">
        <f>IF(INDEX(SamplingFeatures[Sampling Feature Type],$A2917)&lt;&gt;"Specimen","",
CONCATENATE("  - &amp;SpecimenID",TEXT(SUMPRODUCT(--($M$3:$M2916&lt;&gt;"")),"0000"),
" {","SamplingFeatureID:  *SamplingFeatureID",TEXT($A2917,"0000"),
", SpecimenTypeCV:  ",CHAR(34),INDEX(Specimens[Specimen Type],$A2917),CHAR(34),
", SpecimenMediumCV:  ",INDEX(Specimens[Specimen Medium],$A2917),
", IsFieldSpecimen:  ",CHAR(34),INDEX(Specimens[Is Field Specimen?],$A2917),CHAR(34),"}"))</f>
        <v>#REF!</v>
      </c>
      <c r="N2917" t="e">
        <f>IF(COUNTA(SpatialOffsets[])=0,"", IF(INDEX(SpatialOffsets[Spatial Offset Type],$A2917)="","",
CONCATENATE("  - &amp;SpatialOffsetID",TEXT($A2917,"0000"),
" {","SpatialOffsetTypeCV:  ",CHAR(34),INDEX(SpatialOffsets[Spatial Offset Type],$A2917),CHAR(34),
", Offset1Value:  ",INDEX(SpatialOffsets[Offset 1 Value],$A2917),
", Offset1UnitID:  ",CHAR(34),INDEX(SpatialOffsets[Offset 1 Unit],$A2917),CHAR(34),
", Offset2Value:  ",INDEX(SpatialOffsets[Offset 2 Value],$A2917),
", Offset2UnitID:  ",CHAR(34),INDEX(SpatialOffsets[Offset 2 Unit],$A2917),CHAR(34),
", Offset3Value:  ",INDEX(SpatialOffsets[Offset 3 Value],$A2917),
", Offset3UnitID:  ",CHAR(34),INDEX(SpatialOffsets[Offset 3 Unit],$A2917),CHAR(34),,"}")))</f>
        <v>#REF!</v>
      </c>
      <c r="O2917" t="e">
        <f>IF(COUNTA(RelatedFeatures[])=0,"", IF(INDEX(RelatedFeatures[First Sampling Feature Code],$A2917)="","",
CONCATENATE("  - &amp;RelationID",TEXT($A2917,"0000"),
" {","SamplingFeatureID:  *SamplingFeatureID",TEXT(MATCH(INDEX(RelatedFeatures[First Sampling Feature Code],$A2917),SamplingFeatures[Feature Code],0),"0000"),
", RelationshipTypeCV:  ",CHAR(34),INDEX(RelatedFeatures[Relationship Type],$A2917),CHAR(34),
", RelatedFeatureID: *SamplingFeatureID",TEXT(MATCH(INDEX(RelatedFeatures[Second Sampling Feature Code],$A2917),SamplingFeatures[Feature Code],0),"0000"),
", SpatialOffsetID:  ",IF(INDEX(RelatedFeatures[Offset Number],$A2917)="","",CONCATENATE("*SpatialOffsetID",TEXT(INDEX(RelatedFeatures[Offset Number],$A2917),"0000"))),"}")))</f>
        <v>#REF!</v>
      </c>
      <c r="P2917" t="e">
        <f>IF(INDEX(Methods[Method Type],$A2917)="","",
CONCATENATE("  - &amp;MethodID",TEXT($A2917,"0000"),
" {","MethodTypeCV:  ",CHAR(34),INDEX(Methods[Method Type],$A2917),CHAR(34),
", MethodCode:  ",CHAR(34),INDEX(Methods[Method Code],$A2917),CHAR(34),
", MethodName:  ",CHAR(34),INDEX(Methods[Method Name],$A2917),CHAR(34),
", MethodDescription:  ",CHAR(34),INDEX(Methods[Method Description],$A2917),CHAR(34),
", MethodLink:  ",CHAR(34),INDEX(Methods[Method Link],$A2917),CHAR(34),
", OrganizationID: *OrganizationID",TEXT(MATCH(INDEX(Methods[Organization Name],$A2917),Organizations[Organization Name],0),"0000"),"}"))</f>
        <v>#REF!</v>
      </c>
      <c r="Q2917" t="e">
        <f>IF(INDEX(Variables[Variable Type],$A2917)="","",
CONCATENATE("  - &amp;VariableID",TEXT($A2917,"0000"),
" {","VariableTypeCV:  ",CHAR(34),INDEX(Variables[Variable Type],$A2917),CHAR(34),
", VariableCode:  ",CHAR(34),INDEX(Variables[Variable Code],$A2917),CHAR(34),
", VariableNameCV:  ",CHAR(34),INDEX(Variables[Variable Name],$A2917),CHAR(34),
", VariableDefinition:  ",CHAR(34),INDEX(Variables[Variable Definition],$A2917),CHAR(34),
", SpecciationCV:  ",CHAR(34),INDEX(Variables[Speciation],$A2917),CHAR(34),
", NoDataValue:  ",CHAR(34),INDEX(Variables[No Data Value],$A2917),CHAR(34),"}"))</f>
        <v>#REF!</v>
      </c>
    </row>
    <row r="2918" spans="1:17" x14ac:dyDescent="0.25">
      <c r="A2918">
        <v>2915</v>
      </c>
      <c r="D2918" t="e">
        <f>IF(INDEX(People[First Name],$A2918)="","",
CONCATENATE("  - &amp;PersonID",TEXT($A2918,"0000"),
" {","PersonFirstName:  ",CHAR(34),INDEX(People[First Name],$A2918),CHAR(34),
", PersonMiddleName:  ",CHAR(34),INDEX(People[Middle Name],$A2918),CHAR(34),
", PersonLastName:  ",CHAR(34),INDEX(People[Last Name],$A2918),CHAR(34),"}"))</f>
        <v>#REF!</v>
      </c>
      <c r="E2918" t="e">
        <f>IF(INDEX(Organizations[Organization Type '[CV']],$A2918)="","",
CONCATENATE("  - &amp;OrganizationID",TEXT($A2918,"0000"),
" {","OrganizationTypeCV:  ",CHAR(34),INDEX(Organizations[Organization Type '[CV']],$A2918),CHAR(34),
", OrganizationCode:  ",CHAR(34),INDEX(Organizations[Organization Code],$A2918),CHAR(34),
", OrganizationName:  ",CHAR(34),INDEX(Organizations[Organization Name],$A2918),CHAR(34),
", OrganizationDescription:  ",CHAR(34),INDEX(Organizations[Organization Description],$A2918),CHAR(34),
", OrganizationLink:  ",CHAR(34),INDEX(Organizations[Organization Link],$A2918),CHAR(34),"}"))</f>
        <v>#REF!</v>
      </c>
      <c r="F2918" t="e">
        <f>IF(INDEX(People[First Name],$A2918)="","",
CONCATENATE("  - &amp;AffiliationID",TEXT($A2918,"0000"),
" {PersonID: *PersonID",TEXT($A2918,"0000"),
", OrganizationID: *OrganizationID",TEXT(MATCH(INDEX(People[Organization Name],$A2918),Organizations[Organization Name],0),"0000"),
", IsPrimaryOrganizationContact: , AffiliationStartDate: , AffiliationEndDate: , PrimaryPhone: ",
", PrimaryEmail: ",CHAR(34),INDEX(People[Primary Email],$A2918),CHAR(34),
", PrimaryAddress: ",CHAR(34),INDEX(People[Primary Address],$A2918),CHAR(34),
", PersonLink: }"))</f>
        <v>#REF!</v>
      </c>
      <c r="H2918" t="e">
        <f>IF(COUNTA(CitationInformation)=0,"",IF(INDEX(AuthorList[Author Name],$A2918)="","",
CONCATENATE("  - &amp;AuthorListID",TEXT($A2918,"0000"),
"  {CitationID: *CitationID0001",
", PersonID: *PersonID",TEXT(MATCH(INDEX(AuthorList[Author Name],$A2918),People[Full Name],0),"0000"),
", AuthorOrder: ",INDEX(AuthorList[Author Number],$A2918),"}")))</f>
        <v>#REF!</v>
      </c>
      <c r="K2918" t="e">
        <f>IF(INDEX(SamplingFeatures[Feature Code],$A2918)="","",
CONCATENATE("  - &amp;SamplingFeatureID",TEXT($A2918,"0000"),
" {","SamplingFeatureUUID:  ",CHAR(34),INDEX(SamplingFeatures[Sampling Feature UUID],$A2918),CHAR(34),
", SamplingFeatureTypeCV:  ",CHAR(34),INDEX(SamplingFeatures[Sampling Feature Type],$A2918),CHAR(34),
", SamplingFeatureCode:  ",CHAR(34),INDEX(SamplingFeatures[Feature Code],$A2918),CHAR(34),
", SamplingFeatureName:  ",CHAR(34),INDEX(SamplingFeatures[Feature Name],$A2918),CHAR(34),
", SamplingFeatureDescription:  ",CHAR(34),INDEX(SamplingFeatures[Feature Description],$A2918),CHAR(34),
", SamplingFeatureGeotypeCV:  ",CHAR(34),INDEX(SamplingFeatures[Feature Geo Type],$A2918),CHAR(34),
", FeatureGeometry:  ",CHAR(34),INDEX(SamplingFeatures[Feature Geometry],$A2918),CHAR(34),
", Elevation_m:  ",CHAR(34),INDEX(SamplingFeatures[Elevation_m],$A2918),CHAR(34),
", ElevationDatumCV:  ",CHAR(34),ElevationDatum,CHAR(34),"}"))</f>
        <v>#REF!</v>
      </c>
      <c r="L2918" t="e">
        <f>IF(INDEX(SamplingFeatures[Sampling Feature Type],$A2918)&lt;&gt;"Site","",
CONCATENATE("  - &amp;SiteID",TEXT(SUMPRODUCT(--($L$3:$L2917&lt;&gt;"")),"0000"),
" {","SamplingFeatureID:  *SamplingFeatureID",TEXT($A2918,"0000"),
", SiteTypeCV:  ",CHAR(34),INDEX(Sites[Site Type],$A2918),CHAR(34),
", Latitude:  ",INDEX(Sites[Latitude],$A2918),
", Longitude:  ",INDEX(Sites[Longitude],$A2918),
", SRSName:  ",CHAR(34),LatLonDatum,CHAR(34),"}"))</f>
        <v>#REF!</v>
      </c>
      <c r="M2918" t="e">
        <f>IF(INDEX(SamplingFeatures[Sampling Feature Type],$A2918)&lt;&gt;"Specimen","",
CONCATENATE("  - &amp;SpecimenID",TEXT(SUMPRODUCT(--($M$3:$M2917&lt;&gt;"")),"0000"),
" {","SamplingFeatureID:  *SamplingFeatureID",TEXT($A2918,"0000"),
", SpecimenTypeCV:  ",CHAR(34),INDEX(Specimens[Specimen Type],$A2918),CHAR(34),
", SpecimenMediumCV:  ",INDEX(Specimens[Specimen Medium],$A2918),
", IsFieldSpecimen:  ",CHAR(34),INDEX(Specimens[Is Field Specimen?],$A2918),CHAR(34),"}"))</f>
        <v>#REF!</v>
      </c>
      <c r="N2918" t="e">
        <f>IF(COUNTA(SpatialOffsets[])=0,"", IF(INDEX(SpatialOffsets[Spatial Offset Type],$A2918)="","",
CONCATENATE("  - &amp;SpatialOffsetID",TEXT($A2918,"0000"),
" {","SpatialOffsetTypeCV:  ",CHAR(34),INDEX(SpatialOffsets[Spatial Offset Type],$A2918),CHAR(34),
", Offset1Value:  ",INDEX(SpatialOffsets[Offset 1 Value],$A2918),
", Offset1UnitID:  ",CHAR(34),INDEX(SpatialOffsets[Offset 1 Unit],$A2918),CHAR(34),
", Offset2Value:  ",INDEX(SpatialOffsets[Offset 2 Value],$A2918),
", Offset2UnitID:  ",CHAR(34),INDEX(SpatialOffsets[Offset 2 Unit],$A2918),CHAR(34),
", Offset3Value:  ",INDEX(SpatialOffsets[Offset 3 Value],$A2918),
", Offset3UnitID:  ",CHAR(34),INDEX(SpatialOffsets[Offset 3 Unit],$A2918),CHAR(34),,"}")))</f>
        <v>#REF!</v>
      </c>
      <c r="O2918" t="e">
        <f>IF(COUNTA(RelatedFeatures[])=0,"", IF(INDEX(RelatedFeatures[First Sampling Feature Code],$A2918)="","",
CONCATENATE("  - &amp;RelationID",TEXT($A2918,"0000"),
" {","SamplingFeatureID:  *SamplingFeatureID",TEXT(MATCH(INDEX(RelatedFeatures[First Sampling Feature Code],$A2918),SamplingFeatures[Feature Code],0),"0000"),
", RelationshipTypeCV:  ",CHAR(34),INDEX(RelatedFeatures[Relationship Type],$A2918),CHAR(34),
", RelatedFeatureID: *SamplingFeatureID",TEXT(MATCH(INDEX(RelatedFeatures[Second Sampling Feature Code],$A2918),SamplingFeatures[Feature Code],0),"0000"),
", SpatialOffsetID:  ",IF(INDEX(RelatedFeatures[Offset Number],$A2918)="","",CONCATENATE("*SpatialOffsetID",TEXT(INDEX(RelatedFeatures[Offset Number],$A2918),"0000"))),"}")))</f>
        <v>#REF!</v>
      </c>
      <c r="P2918" t="e">
        <f>IF(INDEX(Methods[Method Type],$A2918)="","",
CONCATENATE("  - &amp;MethodID",TEXT($A2918,"0000"),
" {","MethodTypeCV:  ",CHAR(34),INDEX(Methods[Method Type],$A2918),CHAR(34),
", MethodCode:  ",CHAR(34),INDEX(Methods[Method Code],$A2918),CHAR(34),
", MethodName:  ",CHAR(34),INDEX(Methods[Method Name],$A2918),CHAR(34),
", MethodDescription:  ",CHAR(34),INDEX(Methods[Method Description],$A2918),CHAR(34),
", MethodLink:  ",CHAR(34),INDEX(Methods[Method Link],$A2918),CHAR(34),
", OrganizationID: *OrganizationID",TEXT(MATCH(INDEX(Methods[Organization Name],$A2918),Organizations[Organization Name],0),"0000"),"}"))</f>
        <v>#REF!</v>
      </c>
      <c r="Q2918" t="e">
        <f>IF(INDEX(Variables[Variable Type],$A2918)="","",
CONCATENATE("  - &amp;VariableID",TEXT($A2918,"0000"),
" {","VariableTypeCV:  ",CHAR(34),INDEX(Variables[Variable Type],$A2918),CHAR(34),
", VariableCode:  ",CHAR(34),INDEX(Variables[Variable Code],$A2918),CHAR(34),
", VariableNameCV:  ",CHAR(34),INDEX(Variables[Variable Name],$A2918),CHAR(34),
", VariableDefinition:  ",CHAR(34),INDEX(Variables[Variable Definition],$A2918),CHAR(34),
", SpecciationCV:  ",CHAR(34),INDEX(Variables[Speciation],$A2918),CHAR(34),
", NoDataValue:  ",CHAR(34),INDEX(Variables[No Data Value],$A2918),CHAR(34),"}"))</f>
        <v>#REF!</v>
      </c>
    </row>
    <row r="2919" spans="1:17" x14ac:dyDescent="0.25">
      <c r="A2919">
        <v>2916</v>
      </c>
      <c r="D2919" t="e">
        <f>IF(INDEX(People[First Name],$A2919)="","",
CONCATENATE("  - &amp;PersonID",TEXT($A2919,"0000"),
" {","PersonFirstName:  ",CHAR(34),INDEX(People[First Name],$A2919),CHAR(34),
", PersonMiddleName:  ",CHAR(34),INDEX(People[Middle Name],$A2919),CHAR(34),
", PersonLastName:  ",CHAR(34),INDEX(People[Last Name],$A2919),CHAR(34),"}"))</f>
        <v>#REF!</v>
      </c>
      <c r="E2919" t="e">
        <f>IF(INDEX(Organizations[Organization Type '[CV']],$A2919)="","",
CONCATENATE("  - &amp;OrganizationID",TEXT($A2919,"0000"),
" {","OrganizationTypeCV:  ",CHAR(34),INDEX(Organizations[Organization Type '[CV']],$A2919),CHAR(34),
", OrganizationCode:  ",CHAR(34),INDEX(Organizations[Organization Code],$A2919),CHAR(34),
", OrganizationName:  ",CHAR(34),INDEX(Organizations[Organization Name],$A2919),CHAR(34),
", OrganizationDescription:  ",CHAR(34),INDEX(Organizations[Organization Description],$A2919),CHAR(34),
", OrganizationLink:  ",CHAR(34),INDEX(Organizations[Organization Link],$A2919),CHAR(34),"}"))</f>
        <v>#REF!</v>
      </c>
      <c r="F2919" t="e">
        <f>IF(INDEX(People[First Name],$A2919)="","",
CONCATENATE("  - &amp;AffiliationID",TEXT($A2919,"0000"),
" {PersonID: *PersonID",TEXT($A2919,"0000"),
", OrganizationID: *OrganizationID",TEXT(MATCH(INDEX(People[Organization Name],$A2919),Organizations[Organization Name],0),"0000"),
", IsPrimaryOrganizationContact: , AffiliationStartDate: , AffiliationEndDate: , PrimaryPhone: ",
", PrimaryEmail: ",CHAR(34),INDEX(People[Primary Email],$A2919),CHAR(34),
", PrimaryAddress: ",CHAR(34),INDEX(People[Primary Address],$A2919),CHAR(34),
", PersonLink: }"))</f>
        <v>#REF!</v>
      </c>
      <c r="H2919" t="e">
        <f>IF(COUNTA(CitationInformation)=0,"",IF(INDEX(AuthorList[Author Name],$A2919)="","",
CONCATENATE("  - &amp;AuthorListID",TEXT($A2919,"0000"),
"  {CitationID: *CitationID0001",
", PersonID: *PersonID",TEXT(MATCH(INDEX(AuthorList[Author Name],$A2919),People[Full Name],0),"0000"),
", AuthorOrder: ",INDEX(AuthorList[Author Number],$A2919),"}")))</f>
        <v>#REF!</v>
      </c>
      <c r="K2919" t="e">
        <f>IF(INDEX(SamplingFeatures[Feature Code],$A2919)="","",
CONCATENATE("  - &amp;SamplingFeatureID",TEXT($A2919,"0000"),
" {","SamplingFeatureUUID:  ",CHAR(34),INDEX(SamplingFeatures[Sampling Feature UUID],$A2919),CHAR(34),
", SamplingFeatureTypeCV:  ",CHAR(34),INDEX(SamplingFeatures[Sampling Feature Type],$A2919),CHAR(34),
", SamplingFeatureCode:  ",CHAR(34),INDEX(SamplingFeatures[Feature Code],$A2919),CHAR(34),
", SamplingFeatureName:  ",CHAR(34),INDEX(SamplingFeatures[Feature Name],$A2919),CHAR(34),
", SamplingFeatureDescription:  ",CHAR(34),INDEX(SamplingFeatures[Feature Description],$A2919),CHAR(34),
", SamplingFeatureGeotypeCV:  ",CHAR(34),INDEX(SamplingFeatures[Feature Geo Type],$A2919),CHAR(34),
", FeatureGeometry:  ",CHAR(34),INDEX(SamplingFeatures[Feature Geometry],$A2919),CHAR(34),
", Elevation_m:  ",CHAR(34),INDEX(SamplingFeatures[Elevation_m],$A2919),CHAR(34),
", ElevationDatumCV:  ",CHAR(34),ElevationDatum,CHAR(34),"}"))</f>
        <v>#REF!</v>
      </c>
      <c r="L2919" t="e">
        <f>IF(INDEX(SamplingFeatures[Sampling Feature Type],$A2919)&lt;&gt;"Site","",
CONCATENATE("  - &amp;SiteID",TEXT(SUMPRODUCT(--($L$3:$L2918&lt;&gt;"")),"0000"),
" {","SamplingFeatureID:  *SamplingFeatureID",TEXT($A2919,"0000"),
", SiteTypeCV:  ",CHAR(34),INDEX(Sites[Site Type],$A2919),CHAR(34),
", Latitude:  ",INDEX(Sites[Latitude],$A2919),
", Longitude:  ",INDEX(Sites[Longitude],$A2919),
", SRSName:  ",CHAR(34),LatLonDatum,CHAR(34),"}"))</f>
        <v>#REF!</v>
      </c>
      <c r="M2919" t="e">
        <f>IF(INDEX(SamplingFeatures[Sampling Feature Type],$A2919)&lt;&gt;"Specimen","",
CONCATENATE("  - &amp;SpecimenID",TEXT(SUMPRODUCT(--($M$3:$M2918&lt;&gt;"")),"0000"),
" {","SamplingFeatureID:  *SamplingFeatureID",TEXT($A2919,"0000"),
", SpecimenTypeCV:  ",CHAR(34),INDEX(Specimens[Specimen Type],$A2919),CHAR(34),
", SpecimenMediumCV:  ",INDEX(Specimens[Specimen Medium],$A2919),
", IsFieldSpecimen:  ",CHAR(34),INDEX(Specimens[Is Field Specimen?],$A2919),CHAR(34),"}"))</f>
        <v>#REF!</v>
      </c>
      <c r="N2919" t="e">
        <f>IF(COUNTA(SpatialOffsets[])=0,"", IF(INDEX(SpatialOffsets[Spatial Offset Type],$A2919)="","",
CONCATENATE("  - &amp;SpatialOffsetID",TEXT($A2919,"0000"),
" {","SpatialOffsetTypeCV:  ",CHAR(34),INDEX(SpatialOffsets[Spatial Offset Type],$A2919),CHAR(34),
", Offset1Value:  ",INDEX(SpatialOffsets[Offset 1 Value],$A2919),
", Offset1UnitID:  ",CHAR(34),INDEX(SpatialOffsets[Offset 1 Unit],$A2919),CHAR(34),
", Offset2Value:  ",INDEX(SpatialOffsets[Offset 2 Value],$A2919),
", Offset2UnitID:  ",CHAR(34),INDEX(SpatialOffsets[Offset 2 Unit],$A2919),CHAR(34),
", Offset3Value:  ",INDEX(SpatialOffsets[Offset 3 Value],$A2919),
", Offset3UnitID:  ",CHAR(34),INDEX(SpatialOffsets[Offset 3 Unit],$A2919),CHAR(34),,"}")))</f>
        <v>#REF!</v>
      </c>
      <c r="O2919" t="e">
        <f>IF(COUNTA(RelatedFeatures[])=0,"", IF(INDEX(RelatedFeatures[First Sampling Feature Code],$A2919)="","",
CONCATENATE("  - &amp;RelationID",TEXT($A2919,"0000"),
" {","SamplingFeatureID:  *SamplingFeatureID",TEXT(MATCH(INDEX(RelatedFeatures[First Sampling Feature Code],$A2919),SamplingFeatures[Feature Code],0),"0000"),
", RelationshipTypeCV:  ",CHAR(34),INDEX(RelatedFeatures[Relationship Type],$A2919),CHAR(34),
", RelatedFeatureID: *SamplingFeatureID",TEXT(MATCH(INDEX(RelatedFeatures[Second Sampling Feature Code],$A2919),SamplingFeatures[Feature Code],0),"0000"),
", SpatialOffsetID:  ",IF(INDEX(RelatedFeatures[Offset Number],$A2919)="","",CONCATENATE("*SpatialOffsetID",TEXT(INDEX(RelatedFeatures[Offset Number],$A2919),"0000"))),"}")))</f>
        <v>#REF!</v>
      </c>
      <c r="P2919" t="e">
        <f>IF(INDEX(Methods[Method Type],$A2919)="","",
CONCATENATE("  - &amp;MethodID",TEXT($A2919,"0000"),
" {","MethodTypeCV:  ",CHAR(34),INDEX(Methods[Method Type],$A2919),CHAR(34),
", MethodCode:  ",CHAR(34),INDEX(Methods[Method Code],$A2919),CHAR(34),
", MethodName:  ",CHAR(34),INDEX(Methods[Method Name],$A2919),CHAR(34),
", MethodDescription:  ",CHAR(34),INDEX(Methods[Method Description],$A2919),CHAR(34),
", MethodLink:  ",CHAR(34),INDEX(Methods[Method Link],$A2919),CHAR(34),
", OrganizationID: *OrganizationID",TEXT(MATCH(INDEX(Methods[Organization Name],$A2919),Organizations[Organization Name],0),"0000"),"}"))</f>
        <v>#REF!</v>
      </c>
      <c r="Q2919" t="e">
        <f>IF(INDEX(Variables[Variable Type],$A2919)="","",
CONCATENATE("  - &amp;VariableID",TEXT($A2919,"0000"),
" {","VariableTypeCV:  ",CHAR(34),INDEX(Variables[Variable Type],$A2919),CHAR(34),
", VariableCode:  ",CHAR(34),INDEX(Variables[Variable Code],$A2919),CHAR(34),
", VariableNameCV:  ",CHAR(34),INDEX(Variables[Variable Name],$A2919),CHAR(34),
", VariableDefinition:  ",CHAR(34),INDEX(Variables[Variable Definition],$A2919),CHAR(34),
", SpecciationCV:  ",CHAR(34),INDEX(Variables[Speciation],$A2919),CHAR(34),
", NoDataValue:  ",CHAR(34),INDEX(Variables[No Data Value],$A2919),CHAR(34),"}"))</f>
        <v>#REF!</v>
      </c>
    </row>
    <row r="2920" spans="1:17" x14ac:dyDescent="0.25">
      <c r="A2920">
        <v>2917</v>
      </c>
      <c r="D2920" t="e">
        <f>IF(INDEX(People[First Name],$A2920)="","",
CONCATENATE("  - &amp;PersonID",TEXT($A2920,"0000"),
" {","PersonFirstName:  ",CHAR(34),INDEX(People[First Name],$A2920),CHAR(34),
", PersonMiddleName:  ",CHAR(34),INDEX(People[Middle Name],$A2920),CHAR(34),
", PersonLastName:  ",CHAR(34),INDEX(People[Last Name],$A2920),CHAR(34),"}"))</f>
        <v>#REF!</v>
      </c>
      <c r="E2920" t="e">
        <f>IF(INDEX(Organizations[Organization Type '[CV']],$A2920)="","",
CONCATENATE("  - &amp;OrganizationID",TEXT($A2920,"0000"),
" {","OrganizationTypeCV:  ",CHAR(34),INDEX(Organizations[Organization Type '[CV']],$A2920),CHAR(34),
", OrganizationCode:  ",CHAR(34),INDEX(Organizations[Organization Code],$A2920),CHAR(34),
", OrganizationName:  ",CHAR(34),INDEX(Organizations[Organization Name],$A2920),CHAR(34),
", OrganizationDescription:  ",CHAR(34),INDEX(Organizations[Organization Description],$A2920),CHAR(34),
", OrganizationLink:  ",CHAR(34),INDEX(Organizations[Organization Link],$A2920),CHAR(34),"}"))</f>
        <v>#REF!</v>
      </c>
      <c r="F2920" t="e">
        <f>IF(INDEX(People[First Name],$A2920)="","",
CONCATENATE("  - &amp;AffiliationID",TEXT($A2920,"0000"),
" {PersonID: *PersonID",TEXT($A2920,"0000"),
", OrganizationID: *OrganizationID",TEXT(MATCH(INDEX(People[Organization Name],$A2920),Organizations[Organization Name],0),"0000"),
", IsPrimaryOrganizationContact: , AffiliationStartDate: , AffiliationEndDate: , PrimaryPhone: ",
", PrimaryEmail: ",CHAR(34),INDEX(People[Primary Email],$A2920),CHAR(34),
", PrimaryAddress: ",CHAR(34),INDEX(People[Primary Address],$A2920),CHAR(34),
", PersonLink: }"))</f>
        <v>#REF!</v>
      </c>
      <c r="H2920" t="e">
        <f>IF(COUNTA(CitationInformation)=0,"",IF(INDEX(AuthorList[Author Name],$A2920)="","",
CONCATENATE("  - &amp;AuthorListID",TEXT($A2920,"0000"),
"  {CitationID: *CitationID0001",
", PersonID: *PersonID",TEXT(MATCH(INDEX(AuthorList[Author Name],$A2920),People[Full Name],0),"0000"),
", AuthorOrder: ",INDEX(AuthorList[Author Number],$A2920),"}")))</f>
        <v>#REF!</v>
      </c>
      <c r="K2920" t="e">
        <f>IF(INDEX(SamplingFeatures[Feature Code],$A2920)="","",
CONCATENATE("  - &amp;SamplingFeatureID",TEXT($A2920,"0000"),
" {","SamplingFeatureUUID:  ",CHAR(34),INDEX(SamplingFeatures[Sampling Feature UUID],$A2920),CHAR(34),
", SamplingFeatureTypeCV:  ",CHAR(34),INDEX(SamplingFeatures[Sampling Feature Type],$A2920),CHAR(34),
", SamplingFeatureCode:  ",CHAR(34),INDEX(SamplingFeatures[Feature Code],$A2920),CHAR(34),
", SamplingFeatureName:  ",CHAR(34),INDEX(SamplingFeatures[Feature Name],$A2920),CHAR(34),
", SamplingFeatureDescription:  ",CHAR(34),INDEX(SamplingFeatures[Feature Description],$A2920),CHAR(34),
", SamplingFeatureGeotypeCV:  ",CHAR(34),INDEX(SamplingFeatures[Feature Geo Type],$A2920),CHAR(34),
", FeatureGeometry:  ",CHAR(34),INDEX(SamplingFeatures[Feature Geometry],$A2920),CHAR(34),
", Elevation_m:  ",CHAR(34),INDEX(SamplingFeatures[Elevation_m],$A2920),CHAR(34),
", ElevationDatumCV:  ",CHAR(34),ElevationDatum,CHAR(34),"}"))</f>
        <v>#REF!</v>
      </c>
      <c r="L2920" t="e">
        <f>IF(INDEX(SamplingFeatures[Sampling Feature Type],$A2920)&lt;&gt;"Site","",
CONCATENATE("  - &amp;SiteID",TEXT(SUMPRODUCT(--($L$3:$L2919&lt;&gt;"")),"0000"),
" {","SamplingFeatureID:  *SamplingFeatureID",TEXT($A2920,"0000"),
", SiteTypeCV:  ",CHAR(34),INDEX(Sites[Site Type],$A2920),CHAR(34),
", Latitude:  ",INDEX(Sites[Latitude],$A2920),
", Longitude:  ",INDEX(Sites[Longitude],$A2920),
", SRSName:  ",CHAR(34),LatLonDatum,CHAR(34),"}"))</f>
        <v>#REF!</v>
      </c>
      <c r="M2920" t="e">
        <f>IF(INDEX(SamplingFeatures[Sampling Feature Type],$A2920)&lt;&gt;"Specimen","",
CONCATENATE("  - &amp;SpecimenID",TEXT(SUMPRODUCT(--($M$3:$M2919&lt;&gt;"")),"0000"),
" {","SamplingFeatureID:  *SamplingFeatureID",TEXT($A2920,"0000"),
", SpecimenTypeCV:  ",CHAR(34),INDEX(Specimens[Specimen Type],$A2920),CHAR(34),
", SpecimenMediumCV:  ",INDEX(Specimens[Specimen Medium],$A2920),
", IsFieldSpecimen:  ",CHAR(34),INDEX(Specimens[Is Field Specimen?],$A2920),CHAR(34),"}"))</f>
        <v>#REF!</v>
      </c>
      <c r="N2920" t="e">
        <f>IF(COUNTA(SpatialOffsets[])=0,"", IF(INDEX(SpatialOffsets[Spatial Offset Type],$A2920)="","",
CONCATENATE("  - &amp;SpatialOffsetID",TEXT($A2920,"0000"),
" {","SpatialOffsetTypeCV:  ",CHAR(34),INDEX(SpatialOffsets[Spatial Offset Type],$A2920),CHAR(34),
", Offset1Value:  ",INDEX(SpatialOffsets[Offset 1 Value],$A2920),
", Offset1UnitID:  ",CHAR(34),INDEX(SpatialOffsets[Offset 1 Unit],$A2920),CHAR(34),
", Offset2Value:  ",INDEX(SpatialOffsets[Offset 2 Value],$A2920),
", Offset2UnitID:  ",CHAR(34),INDEX(SpatialOffsets[Offset 2 Unit],$A2920),CHAR(34),
", Offset3Value:  ",INDEX(SpatialOffsets[Offset 3 Value],$A2920),
", Offset3UnitID:  ",CHAR(34),INDEX(SpatialOffsets[Offset 3 Unit],$A2920),CHAR(34),,"}")))</f>
        <v>#REF!</v>
      </c>
      <c r="O2920" t="e">
        <f>IF(COUNTA(RelatedFeatures[])=0,"", IF(INDEX(RelatedFeatures[First Sampling Feature Code],$A2920)="","",
CONCATENATE("  - &amp;RelationID",TEXT($A2920,"0000"),
" {","SamplingFeatureID:  *SamplingFeatureID",TEXT(MATCH(INDEX(RelatedFeatures[First Sampling Feature Code],$A2920),SamplingFeatures[Feature Code],0),"0000"),
", RelationshipTypeCV:  ",CHAR(34),INDEX(RelatedFeatures[Relationship Type],$A2920),CHAR(34),
", RelatedFeatureID: *SamplingFeatureID",TEXT(MATCH(INDEX(RelatedFeatures[Second Sampling Feature Code],$A2920),SamplingFeatures[Feature Code],0),"0000"),
", SpatialOffsetID:  ",IF(INDEX(RelatedFeatures[Offset Number],$A2920)="","",CONCATENATE("*SpatialOffsetID",TEXT(INDEX(RelatedFeatures[Offset Number],$A2920),"0000"))),"}")))</f>
        <v>#REF!</v>
      </c>
      <c r="P2920" t="e">
        <f>IF(INDEX(Methods[Method Type],$A2920)="","",
CONCATENATE("  - &amp;MethodID",TEXT($A2920,"0000"),
" {","MethodTypeCV:  ",CHAR(34),INDEX(Methods[Method Type],$A2920),CHAR(34),
", MethodCode:  ",CHAR(34),INDEX(Methods[Method Code],$A2920),CHAR(34),
", MethodName:  ",CHAR(34),INDEX(Methods[Method Name],$A2920),CHAR(34),
", MethodDescription:  ",CHAR(34),INDEX(Methods[Method Description],$A2920),CHAR(34),
", MethodLink:  ",CHAR(34),INDEX(Methods[Method Link],$A2920),CHAR(34),
", OrganizationID: *OrganizationID",TEXT(MATCH(INDEX(Methods[Organization Name],$A2920),Organizations[Organization Name],0),"0000"),"}"))</f>
        <v>#REF!</v>
      </c>
      <c r="Q2920" t="e">
        <f>IF(INDEX(Variables[Variable Type],$A2920)="","",
CONCATENATE("  - &amp;VariableID",TEXT($A2920,"0000"),
" {","VariableTypeCV:  ",CHAR(34),INDEX(Variables[Variable Type],$A2920),CHAR(34),
", VariableCode:  ",CHAR(34),INDEX(Variables[Variable Code],$A2920),CHAR(34),
", VariableNameCV:  ",CHAR(34),INDEX(Variables[Variable Name],$A2920),CHAR(34),
", VariableDefinition:  ",CHAR(34),INDEX(Variables[Variable Definition],$A2920),CHAR(34),
", SpecciationCV:  ",CHAR(34),INDEX(Variables[Speciation],$A2920),CHAR(34),
", NoDataValue:  ",CHAR(34),INDEX(Variables[No Data Value],$A2920),CHAR(34),"}"))</f>
        <v>#REF!</v>
      </c>
    </row>
    <row r="2921" spans="1:17" x14ac:dyDescent="0.25">
      <c r="A2921">
        <v>2918</v>
      </c>
      <c r="D2921" t="e">
        <f>IF(INDEX(People[First Name],$A2921)="","",
CONCATENATE("  - &amp;PersonID",TEXT($A2921,"0000"),
" {","PersonFirstName:  ",CHAR(34),INDEX(People[First Name],$A2921),CHAR(34),
", PersonMiddleName:  ",CHAR(34),INDEX(People[Middle Name],$A2921),CHAR(34),
", PersonLastName:  ",CHAR(34),INDEX(People[Last Name],$A2921),CHAR(34),"}"))</f>
        <v>#REF!</v>
      </c>
      <c r="E2921" t="e">
        <f>IF(INDEX(Organizations[Organization Type '[CV']],$A2921)="","",
CONCATENATE("  - &amp;OrganizationID",TEXT($A2921,"0000"),
" {","OrganizationTypeCV:  ",CHAR(34),INDEX(Organizations[Organization Type '[CV']],$A2921),CHAR(34),
", OrganizationCode:  ",CHAR(34),INDEX(Organizations[Organization Code],$A2921),CHAR(34),
", OrganizationName:  ",CHAR(34),INDEX(Organizations[Organization Name],$A2921),CHAR(34),
", OrganizationDescription:  ",CHAR(34),INDEX(Organizations[Organization Description],$A2921),CHAR(34),
", OrganizationLink:  ",CHAR(34),INDEX(Organizations[Organization Link],$A2921),CHAR(34),"}"))</f>
        <v>#REF!</v>
      </c>
      <c r="F2921" t="e">
        <f>IF(INDEX(People[First Name],$A2921)="","",
CONCATENATE("  - &amp;AffiliationID",TEXT($A2921,"0000"),
" {PersonID: *PersonID",TEXT($A2921,"0000"),
", OrganizationID: *OrganizationID",TEXT(MATCH(INDEX(People[Organization Name],$A2921),Organizations[Organization Name],0),"0000"),
", IsPrimaryOrganizationContact: , AffiliationStartDate: , AffiliationEndDate: , PrimaryPhone: ",
", PrimaryEmail: ",CHAR(34),INDEX(People[Primary Email],$A2921),CHAR(34),
", PrimaryAddress: ",CHAR(34),INDEX(People[Primary Address],$A2921),CHAR(34),
", PersonLink: }"))</f>
        <v>#REF!</v>
      </c>
      <c r="H2921" t="e">
        <f>IF(COUNTA(CitationInformation)=0,"",IF(INDEX(AuthorList[Author Name],$A2921)="","",
CONCATENATE("  - &amp;AuthorListID",TEXT($A2921,"0000"),
"  {CitationID: *CitationID0001",
", PersonID: *PersonID",TEXT(MATCH(INDEX(AuthorList[Author Name],$A2921),People[Full Name],0),"0000"),
", AuthorOrder: ",INDEX(AuthorList[Author Number],$A2921),"}")))</f>
        <v>#REF!</v>
      </c>
      <c r="K2921" t="e">
        <f>IF(INDEX(SamplingFeatures[Feature Code],$A2921)="","",
CONCATENATE("  - &amp;SamplingFeatureID",TEXT($A2921,"0000"),
" {","SamplingFeatureUUID:  ",CHAR(34),INDEX(SamplingFeatures[Sampling Feature UUID],$A2921),CHAR(34),
", SamplingFeatureTypeCV:  ",CHAR(34),INDEX(SamplingFeatures[Sampling Feature Type],$A2921),CHAR(34),
", SamplingFeatureCode:  ",CHAR(34),INDEX(SamplingFeatures[Feature Code],$A2921),CHAR(34),
", SamplingFeatureName:  ",CHAR(34),INDEX(SamplingFeatures[Feature Name],$A2921),CHAR(34),
", SamplingFeatureDescription:  ",CHAR(34),INDEX(SamplingFeatures[Feature Description],$A2921),CHAR(34),
", SamplingFeatureGeotypeCV:  ",CHAR(34),INDEX(SamplingFeatures[Feature Geo Type],$A2921),CHAR(34),
", FeatureGeometry:  ",CHAR(34),INDEX(SamplingFeatures[Feature Geometry],$A2921),CHAR(34),
", Elevation_m:  ",CHAR(34),INDEX(SamplingFeatures[Elevation_m],$A2921),CHAR(34),
", ElevationDatumCV:  ",CHAR(34),ElevationDatum,CHAR(34),"}"))</f>
        <v>#REF!</v>
      </c>
      <c r="L2921" t="e">
        <f>IF(INDEX(SamplingFeatures[Sampling Feature Type],$A2921)&lt;&gt;"Site","",
CONCATENATE("  - &amp;SiteID",TEXT(SUMPRODUCT(--($L$3:$L2920&lt;&gt;"")),"0000"),
" {","SamplingFeatureID:  *SamplingFeatureID",TEXT($A2921,"0000"),
", SiteTypeCV:  ",CHAR(34),INDEX(Sites[Site Type],$A2921),CHAR(34),
", Latitude:  ",INDEX(Sites[Latitude],$A2921),
", Longitude:  ",INDEX(Sites[Longitude],$A2921),
", SRSName:  ",CHAR(34),LatLonDatum,CHAR(34),"}"))</f>
        <v>#REF!</v>
      </c>
      <c r="M2921" t="e">
        <f>IF(INDEX(SamplingFeatures[Sampling Feature Type],$A2921)&lt;&gt;"Specimen","",
CONCATENATE("  - &amp;SpecimenID",TEXT(SUMPRODUCT(--($M$3:$M2920&lt;&gt;"")),"0000"),
" {","SamplingFeatureID:  *SamplingFeatureID",TEXT($A2921,"0000"),
", SpecimenTypeCV:  ",CHAR(34),INDEX(Specimens[Specimen Type],$A2921),CHAR(34),
", SpecimenMediumCV:  ",INDEX(Specimens[Specimen Medium],$A2921),
", IsFieldSpecimen:  ",CHAR(34),INDEX(Specimens[Is Field Specimen?],$A2921),CHAR(34),"}"))</f>
        <v>#REF!</v>
      </c>
      <c r="N2921" t="e">
        <f>IF(COUNTA(SpatialOffsets[])=0,"", IF(INDEX(SpatialOffsets[Spatial Offset Type],$A2921)="","",
CONCATENATE("  - &amp;SpatialOffsetID",TEXT($A2921,"0000"),
" {","SpatialOffsetTypeCV:  ",CHAR(34),INDEX(SpatialOffsets[Spatial Offset Type],$A2921),CHAR(34),
", Offset1Value:  ",INDEX(SpatialOffsets[Offset 1 Value],$A2921),
", Offset1UnitID:  ",CHAR(34),INDEX(SpatialOffsets[Offset 1 Unit],$A2921),CHAR(34),
", Offset2Value:  ",INDEX(SpatialOffsets[Offset 2 Value],$A2921),
", Offset2UnitID:  ",CHAR(34),INDEX(SpatialOffsets[Offset 2 Unit],$A2921),CHAR(34),
", Offset3Value:  ",INDEX(SpatialOffsets[Offset 3 Value],$A2921),
", Offset3UnitID:  ",CHAR(34),INDEX(SpatialOffsets[Offset 3 Unit],$A2921),CHAR(34),,"}")))</f>
        <v>#REF!</v>
      </c>
      <c r="O2921" t="e">
        <f>IF(COUNTA(RelatedFeatures[])=0,"", IF(INDEX(RelatedFeatures[First Sampling Feature Code],$A2921)="","",
CONCATENATE("  - &amp;RelationID",TEXT($A2921,"0000"),
" {","SamplingFeatureID:  *SamplingFeatureID",TEXT(MATCH(INDEX(RelatedFeatures[First Sampling Feature Code],$A2921),SamplingFeatures[Feature Code],0),"0000"),
", RelationshipTypeCV:  ",CHAR(34),INDEX(RelatedFeatures[Relationship Type],$A2921),CHAR(34),
", RelatedFeatureID: *SamplingFeatureID",TEXT(MATCH(INDEX(RelatedFeatures[Second Sampling Feature Code],$A2921),SamplingFeatures[Feature Code],0),"0000"),
", SpatialOffsetID:  ",IF(INDEX(RelatedFeatures[Offset Number],$A2921)="","",CONCATENATE("*SpatialOffsetID",TEXT(INDEX(RelatedFeatures[Offset Number],$A2921),"0000"))),"}")))</f>
        <v>#REF!</v>
      </c>
      <c r="P2921" t="e">
        <f>IF(INDEX(Methods[Method Type],$A2921)="","",
CONCATENATE("  - &amp;MethodID",TEXT($A2921,"0000"),
" {","MethodTypeCV:  ",CHAR(34),INDEX(Methods[Method Type],$A2921),CHAR(34),
", MethodCode:  ",CHAR(34),INDEX(Methods[Method Code],$A2921),CHAR(34),
", MethodName:  ",CHAR(34),INDEX(Methods[Method Name],$A2921),CHAR(34),
", MethodDescription:  ",CHAR(34),INDEX(Methods[Method Description],$A2921),CHAR(34),
", MethodLink:  ",CHAR(34),INDEX(Methods[Method Link],$A2921),CHAR(34),
", OrganizationID: *OrganizationID",TEXT(MATCH(INDEX(Methods[Organization Name],$A2921),Organizations[Organization Name],0),"0000"),"}"))</f>
        <v>#REF!</v>
      </c>
      <c r="Q2921" t="e">
        <f>IF(INDEX(Variables[Variable Type],$A2921)="","",
CONCATENATE("  - &amp;VariableID",TEXT($A2921,"0000"),
" {","VariableTypeCV:  ",CHAR(34),INDEX(Variables[Variable Type],$A2921),CHAR(34),
", VariableCode:  ",CHAR(34),INDEX(Variables[Variable Code],$A2921),CHAR(34),
", VariableNameCV:  ",CHAR(34),INDEX(Variables[Variable Name],$A2921),CHAR(34),
", VariableDefinition:  ",CHAR(34),INDEX(Variables[Variable Definition],$A2921),CHAR(34),
", SpecciationCV:  ",CHAR(34),INDEX(Variables[Speciation],$A2921),CHAR(34),
", NoDataValue:  ",CHAR(34),INDEX(Variables[No Data Value],$A2921),CHAR(34),"}"))</f>
        <v>#REF!</v>
      </c>
    </row>
    <row r="2922" spans="1:17" x14ac:dyDescent="0.25">
      <c r="A2922">
        <v>2919</v>
      </c>
      <c r="D2922" t="e">
        <f>IF(INDEX(People[First Name],$A2922)="","",
CONCATENATE("  - &amp;PersonID",TEXT($A2922,"0000"),
" {","PersonFirstName:  ",CHAR(34),INDEX(People[First Name],$A2922),CHAR(34),
", PersonMiddleName:  ",CHAR(34),INDEX(People[Middle Name],$A2922),CHAR(34),
", PersonLastName:  ",CHAR(34),INDEX(People[Last Name],$A2922),CHAR(34),"}"))</f>
        <v>#REF!</v>
      </c>
      <c r="E2922" t="e">
        <f>IF(INDEX(Organizations[Organization Type '[CV']],$A2922)="","",
CONCATENATE("  - &amp;OrganizationID",TEXT($A2922,"0000"),
" {","OrganizationTypeCV:  ",CHAR(34),INDEX(Organizations[Organization Type '[CV']],$A2922),CHAR(34),
", OrganizationCode:  ",CHAR(34),INDEX(Organizations[Organization Code],$A2922),CHAR(34),
", OrganizationName:  ",CHAR(34),INDEX(Organizations[Organization Name],$A2922),CHAR(34),
", OrganizationDescription:  ",CHAR(34),INDEX(Organizations[Organization Description],$A2922),CHAR(34),
", OrganizationLink:  ",CHAR(34),INDEX(Organizations[Organization Link],$A2922),CHAR(34),"}"))</f>
        <v>#REF!</v>
      </c>
      <c r="F2922" t="e">
        <f>IF(INDEX(People[First Name],$A2922)="","",
CONCATENATE("  - &amp;AffiliationID",TEXT($A2922,"0000"),
" {PersonID: *PersonID",TEXT($A2922,"0000"),
", OrganizationID: *OrganizationID",TEXT(MATCH(INDEX(People[Organization Name],$A2922),Organizations[Organization Name],0),"0000"),
", IsPrimaryOrganizationContact: , AffiliationStartDate: , AffiliationEndDate: , PrimaryPhone: ",
", PrimaryEmail: ",CHAR(34),INDEX(People[Primary Email],$A2922),CHAR(34),
", PrimaryAddress: ",CHAR(34),INDEX(People[Primary Address],$A2922),CHAR(34),
", PersonLink: }"))</f>
        <v>#REF!</v>
      </c>
      <c r="H2922" t="e">
        <f>IF(COUNTA(CitationInformation)=0,"",IF(INDEX(AuthorList[Author Name],$A2922)="","",
CONCATENATE("  - &amp;AuthorListID",TEXT($A2922,"0000"),
"  {CitationID: *CitationID0001",
", PersonID: *PersonID",TEXT(MATCH(INDEX(AuthorList[Author Name],$A2922),People[Full Name],0),"0000"),
", AuthorOrder: ",INDEX(AuthorList[Author Number],$A2922),"}")))</f>
        <v>#REF!</v>
      </c>
      <c r="K2922" t="e">
        <f>IF(INDEX(SamplingFeatures[Feature Code],$A2922)="","",
CONCATENATE("  - &amp;SamplingFeatureID",TEXT($A2922,"0000"),
" {","SamplingFeatureUUID:  ",CHAR(34),INDEX(SamplingFeatures[Sampling Feature UUID],$A2922),CHAR(34),
", SamplingFeatureTypeCV:  ",CHAR(34),INDEX(SamplingFeatures[Sampling Feature Type],$A2922),CHAR(34),
", SamplingFeatureCode:  ",CHAR(34),INDEX(SamplingFeatures[Feature Code],$A2922),CHAR(34),
", SamplingFeatureName:  ",CHAR(34),INDEX(SamplingFeatures[Feature Name],$A2922),CHAR(34),
", SamplingFeatureDescription:  ",CHAR(34),INDEX(SamplingFeatures[Feature Description],$A2922),CHAR(34),
", SamplingFeatureGeotypeCV:  ",CHAR(34),INDEX(SamplingFeatures[Feature Geo Type],$A2922),CHAR(34),
", FeatureGeometry:  ",CHAR(34),INDEX(SamplingFeatures[Feature Geometry],$A2922),CHAR(34),
", Elevation_m:  ",CHAR(34),INDEX(SamplingFeatures[Elevation_m],$A2922),CHAR(34),
", ElevationDatumCV:  ",CHAR(34),ElevationDatum,CHAR(34),"}"))</f>
        <v>#REF!</v>
      </c>
      <c r="L2922" t="e">
        <f>IF(INDEX(SamplingFeatures[Sampling Feature Type],$A2922)&lt;&gt;"Site","",
CONCATENATE("  - &amp;SiteID",TEXT(SUMPRODUCT(--($L$3:$L2921&lt;&gt;"")),"0000"),
" {","SamplingFeatureID:  *SamplingFeatureID",TEXT($A2922,"0000"),
", SiteTypeCV:  ",CHAR(34),INDEX(Sites[Site Type],$A2922),CHAR(34),
", Latitude:  ",INDEX(Sites[Latitude],$A2922),
", Longitude:  ",INDEX(Sites[Longitude],$A2922),
", SRSName:  ",CHAR(34),LatLonDatum,CHAR(34),"}"))</f>
        <v>#REF!</v>
      </c>
      <c r="M2922" t="e">
        <f>IF(INDEX(SamplingFeatures[Sampling Feature Type],$A2922)&lt;&gt;"Specimen","",
CONCATENATE("  - &amp;SpecimenID",TEXT(SUMPRODUCT(--($M$3:$M2921&lt;&gt;"")),"0000"),
" {","SamplingFeatureID:  *SamplingFeatureID",TEXT($A2922,"0000"),
", SpecimenTypeCV:  ",CHAR(34),INDEX(Specimens[Specimen Type],$A2922),CHAR(34),
", SpecimenMediumCV:  ",INDEX(Specimens[Specimen Medium],$A2922),
", IsFieldSpecimen:  ",CHAR(34),INDEX(Specimens[Is Field Specimen?],$A2922),CHAR(34),"}"))</f>
        <v>#REF!</v>
      </c>
      <c r="N2922" t="e">
        <f>IF(COUNTA(SpatialOffsets[])=0,"", IF(INDEX(SpatialOffsets[Spatial Offset Type],$A2922)="","",
CONCATENATE("  - &amp;SpatialOffsetID",TEXT($A2922,"0000"),
" {","SpatialOffsetTypeCV:  ",CHAR(34),INDEX(SpatialOffsets[Spatial Offset Type],$A2922),CHAR(34),
", Offset1Value:  ",INDEX(SpatialOffsets[Offset 1 Value],$A2922),
", Offset1UnitID:  ",CHAR(34),INDEX(SpatialOffsets[Offset 1 Unit],$A2922),CHAR(34),
", Offset2Value:  ",INDEX(SpatialOffsets[Offset 2 Value],$A2922),
", Offset2UnitID:  ",CHAR(34),INDEX(SpatialOffsets[Offset 2 Unit],$A2922),CHAR(34),
", Offset3Value:  ",INDEX(SpatialOffsets[Offset 3 Value],$A2922),
", Offset3UnitID:  ",CHAR(34),INDEX(SpatialOffsets[Offset 3 Unit],$A2922),CHAR(34),,"}")))</f>
        <v>#REF!</v>
      </c>
      <c r="O2922" t="e">
        <f>IF(COUNTA(RelatedFeatures[])=0,"", IF(INDEX(RelatedFeatures[First Sampling Feature Code],$A2922)="","",
CONCATENATE("  - &amp;RelationID",TEXT($A2922,"0000"),
" {","SamplingFeatureID:  *SamplingFeatureID",TEXT(MATCH(INDEX(RelatedFeatures[First Sampling Feature Code],$A2922),SamplingFeatures[Feature Code],0),"0000"),
", RelationshipTypeCV:  ",CHAR(34),INDEX(RelatedFeatures[Relationship Type],$A2922),CHAR(34),
", RelatedFeatureID: *SamplingFeatureID",TEXT(MATCH(INDEX(RelatedFeatures[Second Sampling Feature Code],$A2922),SamplingFeatures[Feature Code],0),"0000"),
", SpatialOffsetID:  ",IF(INDEX(RelatedFeatures[Offset Number],$A2922)="","",CONCATENATE("*SpatialOffsetID",TEXT(INDEX(RelatedFeatures[Offset Number],$A2922),"0000"))),"}")))</f>
        <v>#REF!</v>
      </c>
      <c r="P2922" t="e">
        <f>IF(INDEX(Methods[Method Type],$A2922)="","",
CONCATENATE("  - &amp;MethodID",TEXT($A2922,"0000"),
" {","MethodTypeCV:  ",CHAR(34),INDEX(Methods[Method Type],$A2922),CHAR(34),
", MethodCode:  ",CHAR(34),INDEX(Methods[Method Code],$A2922),CHAR(34),
", MethodName:  ",CHAR(34),INDEX(Methods[Method Name],$A2922),CHAR(34),
", MethodDescription:  ",CHAR(34),INDEX(Methods[Method Description],$A2922),CHAR(34),
", MethodLink:  ",CHAR(34),INDEX(Methods[Method Link],$A2922),CHAR(34),
", OrganizationID: *OrganizationID",TEXT(MATCH(INDEX(Methods[Organization Name],$A2922),Organizations[Organization Name],0),"0000"),"}"))</f>
        <v>#REF!</v>
      </c>
      <c r="Q2922" t="e">
        <f>IF(INDEX(Variables[Variable Type],$A2922)="","",
CONCATENATE("  - &amp;VariableID",TEXT($A2922,"0000"),
" {","VariableTypeCV:  ",CHAR(34),INDEX(Variables[Variable Type],$A2922),CHAR(34),
", VariableCode:  ",CHAR(34),INDEX(Variables[Variable Code],$A2922),CHAR(34),
", VariableNameCV:  ",CHAR(34),INDEX(Variables[Variable Name],$A2922),CHAR(34),
", VariableDefinition:  ",CHAR(34),INDEX(Variables[Variable Definition],$A2922),CHAR(34),
", SpecciationCV:  ",CHAR(34),INDEX(Variables[Speciation],$A2922),CHAR(34),
", NoDataValue:  ",CHAR(34),INDEX(Variables[No Data Value],$A2922),CHAR(34),"}"))</f>
        <v>#REF!</v>
      </c>
    </row>
    <row r="2923" spans="1:17" x14ac:dyDescent="0.25">
      <c r="A2923">
        <v>2920</v>
      </c>
      <c r="D2923" t="e">
        <f>IF(INDEX(People[First Name],$A2923)="","",
CONCATENATE("  - &amp;PersonID",TEXT($A2923,"0000"),
" {","PersonFirstName:  ",CHAR(34),INDEX(People[First Name],$A2923),CHAR(34),
", PersonMiddleName:  ",CHAR(34),INDEX(People[Middle Name],$A2923),CHAR(34),
", PersonLastName:  ",CHAR(34),INDEX(People[Last Name],$A2923),CHAR(34),"}"))</f>
        <v>#REF!</v>
      </c>
      <c r="E2923" t="e">
        <f>IF(INDEX(Organizations[Organization Type '[CV']],$A2923)="","",
CONCATENATE("  - &amp;OrganizationID",TEXT($A2923,"0000"),
" {","OrganizationTypeCV:  ",CHAR(34),INDEX(Organizations[Organization Type '[CV']],$A2923),CHAR(34),
", OrganizationCode:  ",CHAR(34),INDEX(Organizations[Organization Code],$A2923),CHAR(34),
", OrganizationName:  ",CHAR(34),INDEX(Organizations[Organization Name],$A2923),CHAR(34),
", OrganizationDescription:  ",CHAR(34),INDEX(Organizations[Organization Description],$A2923),CHAR(34),
", OrganizationLink:  ",CHAR(34),INDEX(Organizations[Organization Link],$A2923),CHAR(34),"}"))</f>
        <v>#REF!</v>
      </c>
      <c r="F2923" t="e">
        <f>IF(INDEX(People[First Name],$A2923)="","",
CONCATENATE("  - &amp;AffiliationID",TEXT($A2923,"0000"),
" {PersonID: *PersonID",TEXT($A2923,"0000"),
", OrganizationID: *OrganizationID",TEXT(MATCH(INDEX(People[Organization Name],$A2923),Organizations[Organization Name],0),"0000"),
", IsPrimaryOrganizationContact: , AffiliationStartDate: , AffiliationEndDate: , PrimaryPhone: ",
", PrimaryEmail: ",CHAR(34),INDEX(People[Primary Email],$A2923),CHAR(34),
", PrimaryAddress: ",CHAR(34),INDEX(People[Primary Address],$A2923),CHAR(34),
", PersonLink: }"))</f>
        <v>#REF!</v>
      </c>
      <c r="H2923" t="e">
        <f>IF(COUNTA(CitationInformation)=0,"",IF(INDEX(AuthorList[Author Name],$A2923)="","",
CONCATENATE("  - &amp;AuthorListID",TEXT($A2923,"0000"),
"  {CitationID: *CitationID0001",
", PersonID: *PersonID",TEXT(MATCH(INDEX(AuthorList[Author Name],$A2923),People[Full Name],0),"0000"),
", AuthorOrder: ",INDEX(AuthorList[Author Number],$A2923),"}")))</f>
        <v>#REF!</v>
      </c>
      <c r="K2923" t="e">
        <f>IF(INDEX(SamplingFeatures[Feature Code],$A2923)="","",
CONCATENATE("  - &amp;SamplingFeatureID",TEXT($A2923,"0000"),
" {","SamplingFeatureUUID:  ",CHAR(34),INDEX(SamplingFeatures[Sampling Feature UUID],$A2923),CHAR(34),
", SamplingFeatureTypeCV:  ",CHAR(34),INDEX(SamplingFeatures[Sampling Feature Type],$A2923),CHAR(34),
", SamplingFeatureCode:  ",CHAR(34),INDEX(SamplingFeatures[Feature Code],$A2923),CHAR(34),
", SamplingFeatureName:  ",CHAR(34),INDEX(SamplingFeatures[Feature Name],$A2923),CHAR(34),
", SamplingFeatureDescription:  ",CHAR(34),INDEX(SamplingFeatures[Feature Description],$A2923),CHAR(34),
", SamplingFeatureGeotypeCV:  ",CHAR(34),INDEX(SamplingFeatures[Feature Geo Type],$A2923),CHAR(34),
", FeatureGeometry:  ",CHAR(34),INDEX(SamplingFeatures[Feature Geometry],$A2923),CHAR(34),
", Elevation_m:  ",CHAR(34),INDEX(SamplingFeatures[Elevation_m],$A2923),CHAR(34),
", ElevationDatumCV:  ",CHAR(34),ElevationDatum,CHAR(34),"}"))</f>
        <v>#REF!</v>
      </c>
      <c r="L2923" t="e">
        <f>IF(INDEX(SamplingFeatures[Sampling Feature Type],$A2923)&lt;&gt;"Site","",
CONCATENATE("  - &amp;SiteID",TEXT(SUMPRODUCT(--($L$3:$L2922&lt;&gt;"")),"0000"),
" {","SamplingFeatureID:  *SamplingFeatureID",TEXT($A2923,"0000"),
", SiteTypeCV:  ",CHAR(34),INDEX(Sites[Site Type],$A2923),CHAR(34),
", Latitude:  ",INDEX(Sites[Latitude],$A2923),
", Longitude:  ",INDEX(Sites[Longitude],$A2923),
", SRSName:  ",CHAR(34),LatLonDatum,CHAR(34),"}"))</f>
        <v>#REF!</v>
      </c>
      <c r="M2923" t="e">
        <f>IF(INDEX(SamplingFeatures[Sampling Feature Type],$A2923)&lt;&gt;"Specimen","",
CONCATENATE("  - &amp;SpecimenID",TEXT(SUMPRODUCT(--($M$3:$M2922&lt;&gt;"")),"0000"),
" {","SamplingFeatureID:  *SamplingFeatureID",TEXT($A2923,"0000"),
", SpecimenTypeCV:  ",CHAR(34),INDEX(Specimens[Specimen Type],$A2923),CHAR(34),
", SpecimenMediumCV:  ",INDEX(Specimens[Specimen Medium],$A2923),
", IsFieldSpecimen:  ",CHAR(34),INDEX(Specimens[Is Field Specimen?],$A2923),CHAR(34),"}"))</f>
        <v>#REF!</v>
      </c>
      <c r="N2923" t="e">
        <f>IF(COUNTA(SpatialOffsets[])=0,"", IF(INDEX(SpatialOffsets[Spatial Offset Type],$A2923)="","",
CONCATENATE("  - &amp;SpatialOffsetID",TEXT($A2923,"0000"),
" {","SpatialOffsetTypeCV:  ",CHAR(34),INDEX(SpatialOffsets[Spatial Offset Type],$A2923),CHAR(34),
", Offset1Value:  ",INDEX(SpatialOffsets[Offset 1 Value],$A2923),
", Offset1UnitID:  ",CHAR(34),INDEX(SpatialOffsets[Offset 1 Unit],$A2923),CHAR(34),
", Offset2Value:  ",INDEX(SpatialOffsets[Offset 2 Value],$A2923),
", Offset2UnitID:  ",CHAR(34),INDEX(SpatialOffsets[Offset 2 Unit],$A2923),CHAR(34),
", Offset3Value:  ",INDEX(SpatialOffsets[Offset 3 Value],$A2923),
", Offset3UnitID:  ",CHAR(34),INDEX(SpatialOffsets[Offset 3 Unit],$A2923),CHAR(34),,"}")))</f>
        <v>#REF!</v>
      </c>
      <c r="O2923" t="e">
        <f>IF(COUNTA(RelatedFeatures[])=0,"", IF(INDEX(RelatedFeatures[First Sampling Feature Code],$A2923)="","",
CONCATENATE("  - &amp;RelationID",TEXT($A2923,"0000"),
" {","SamplingFeatureID:  *SamplingFeatureID",TEXT(MATCH(INDEX(RelatedFeatures[First Sampling Feature Code],$A2923),SamplingFeatures[Feature Code],0),"0000"),
", RelationshipTypeCV:  ",CHAR(34),INDEX(RelatedFeatures[Relationship Type],$A2923),CHAR(34),
", RelatedFeatureID: *SamplingFeatureID",TEXT(MATCH(INDEX(RelatedFeatures[Second Sampling Feature Code],$A2923),SamplingFeatures[Feature Code],0),"0000"),
", SpatialOffsetID:  ",IF(INDEX(RelatedFeatures[Offset Number],$A2923)="","",CONCATENATE("*SpatialOffsetID",TEXT(INDEX(RelatedFeatures[Offset Number],$A2923),"0000"))),"}")))</f>
        <v>#REF!</v>
      </c>
      <c r="P2923" t="e">
        <f>IF(INDEX(Methods[Method Type],$A2923)="","",
CONCATENATE("  - &amp;MethodID",TEXT($A2923,"0000"),
" {","MethodTypeCV:  ",CHAR(34),INDEX(Methods[Method Type],$A2923),CHAR(34),
", MethodCode:  ",CHAR(34),INDEX(Methods[Method Code],$A2923),CHAR(34),
", MethodName:  ",CHAR(34),INDEX(Methods[Method Name],$A2923),CHAR(34),
", MethodDescription:  ",CHAR(34),INDEX(Methods[Method Description],$A2923),CHAR(34),
", MethodLink:  ",CHAR(34),INDEX(Methods[Method Link],$A2923),CHAR(34),
", OrganizationID: *OrganizationID",TEXT(MATCH(INDEX(Methods[Organization Name],$A2923),Organizations[Organization Name],0),"0000"),"}"))</f>
        <v>#REF!</v>
      </c>
      <c r="Q2923" t="e">
        <f>IF(INDEX(Variables[Variable Type],$A2923)="","",
CONCATENATE("  - &amp;VariableID",TEXT($A2923,"0000"),
" {","VariableTypeCV:  ",CHAR(34),INDEX(Variables[Variable Type],$A2923),CHAR(34),
", VariableCode:  ",CHAR(34),INDEX(Variables[Variable Code],$A2923),CHAR(34),
", VariableNameCV:  ",CHAR(34),INDEX(Variables[Variable Name],$A2923),CHAR(34),
", VariableDefinition:  ",CHAR(34),INDEX(Variables[Variable Definition],$A2923),CHAR(34),
", SpecciationCV:  ",CHAR(34),INDEX(Variables[Speciation],$A2923),CHAR(34),
", NoDataValue:  ",CHAR(34),INDEX(Variables[No Data Value],$A2923),CHAR(34),"}"))</f>
        <v>#REF!</v>
      </c>
    </row>
    <row r="2924" spans="1:17" x14ac:dyDescent="0.25">
      <c r="A2924">
        <v>2921</v>
      </c>
      <c r="D2924" t="e">
        <f>IF(INDEX(People[First Name],$A2924)="","",
CONCATENATE("  - &amp;PersonID",TEXT($A2924,"0000"),
" {","PersonFirstName:  ",CHAR(34),INDEX(People[First Name],$A2924),CHAR(34),
", PersonMiddleName:  ",CHAR(34),INDEX(People[Middle Name],$A2924),CHAR(34),
", PersonLastName:  ",CHAR(34),INDEX(People[Last Name],$A2924),CHAR(34),"}"))</f>
        <v>#REF!</v>
      </c>
      <c r="E2924" t="e">
        <f>IF(INDEX(Organizations[Organization Type '[CV']],$A2924)="","",
CONCATENATE("  - &amp;OrganizationID",TEXT($A2924,"0000"),
" {","OrganizationTypeCV:  ",CHAR(34),INDEX(Organizations[Organization Type '[CV']],$A2924),CHAR(34),
", OrganizationCode:  ",CHAR(34),INDEX(Organizations[Organization Code],$A2924),CHAR(34),
", OrganizationName:  ",CHAR(34),INDEX(Organizations[Organization Name],$A2924),CHAR(34),
", OrganizationDescription:  ",CHAR(34),INDEX(Organizations[Organization Description],$A2924),CHAR(34),
", OrganizationLink:  ",CHAR(34),INDEX(Organizations[Organization Link],$A2924),CHAR(34),"}"))</f>
        <v>#REF!</v>
      </c>
      <c r="F2924" t="e">
        <f>IF(INDEX(People[First Name],$A2924)="","",
CONCATENATE("  - &amp;AffiliationID",TEXT($A2924,"0000"),
" {PersonID: *PersonID",TEXT($A2924,"0000"),
", OrganizationID: *OrganizationID",TEXT(MATCH(INDEX(People[Organization Name],$A2924),Organizations[Organization Name],0),"0000"),
", IsPrimaryOrganizationContact: , AffiliationStartDate: , AffiliationEndDate: , PrimaryPhone: ",
", PrimaryEmail: ",CHAR(34),INDEX(People[Primary Email],$A2924),CHAR(34),
", PrimaryAddress: ",CHAR(34),INDEX(People[Primary Address],$A2924),CHAR(34),
", PersonLink: }"))</f>
        <v>#REF!</v>
      </c>
      <c r="H2924" t="e">
        <f>IF(COUNTA(CitationInformation)=0,"",IF(INDEX(AuthorList[Author Name],$A2924)="","",
CONCATENATE("  - &amp;AuthorListID",TEXT($A2924,"0000"),
"  {CitationID: *CitationID0001",
", PersonID: *PersonID",TEXT(MATCH(INDEX(AuthorList[Author Name],$A2924),People[Full Name],0),"0000"),
", AuthorOrder: ",INDEX(AuthorList[Author Number],$A2924),"}")))</f>
        <v>#REF!</v>
      </c>
      <c r="K2924" t="e">
        <f>IF(INDEX(SamplingFeatures[Feature Code],$A2924)="","",
CONCATENATE("  - &amp;SamplingFeatureID",TEXT($A2924,"0000"),
" {","SamplingFeatureUUID:  ",CHAR(34),INDEX(SamplingFeatures[Sampling Feature UUID],$A2924),CHAR(34),
", SamplingFeatureTypeCV:  ",CHAR(34),INDEX(SamplingFeatures[Sampling Feature Type],$A2924),CHAR(34),
", SamplingFeatureCode:  ",CHAR(34),INDEX(SamplingFeatures[Feature Code],$A2924),CHAR(34),
", SamplingFeatureName:  ",CHAR(34),INDEX(SamplingFeatures[Feature Name],$A2924),CHAR(34),
", SamplingFeatureDescription:  ",CHAR(34),INDEX(SamplingFeatures[Feature Description],$A2924),CHAR(34),
", SamplingFeatureGeotypeCV:  ",CHAR(34),INDEX(SamplingFeatures[Feature Geo Type],$A2924),CHAR(34),
", FeatureGeometry:  ",CHAR(34),INDEX(SamplingFeatures[Feature Geometry],$A2924),CHAR(34),
", Elevation_m:  ",CHAR(34),INDEX(SamplingFeatures[Elevation_m],$A2924),CHAR(34),
", ElevationDatumCV:  ",CHAR(34),ElevationDatum,CHAR(34),"}"))</f>
        <v>#REF!</v>
      </c>
      <c r="L2924" t="e">
        <f>IF(INDEX(SamplingFeatures[Sampling Feature Type],$A2924)&lt;&gt;"Site","",
CONCATENATE("  - &amp;SiteID",TEXT(SUMPRODUCT(--($L$3:$L2923&lt;&gt;"")),"0000"),
" {","SamplingFeatureID:  *SamplingFeatureID",TEXT($A2924,"0000"),
", SiteTypeCV:  ",CHAR(34),INDEX(Sites[Site Type],$A2924),CHAR(34),
", Latitude:  ",INDEX(Sites[Latitude],$A2924),
", Longitude:  ",INDEX(Sites[Longitude],$A2924),
", SRSName:  ",CHAR(34),LatLonDatum,CHAR(34),"}"))</f>
        <v>#REF!</v>
      </c>
      <c r="M2924" t="e">
        <f>IF(INDEX(SamplingFeatures[Sampling Feature Type],$A2924)&lt;&gt;"Specimen","",
CONCATENATE("  - &amp;SpecimenID",TEXT(SUMPRODUCT(--($M$3:$M2923&lt;&gt;"")),"0000"),
" {","SamplingFeatureID:  *SamplingFeatureID",TEXT($A2924,"0000"),
", SpecimenTypeCV:  ",CHAR(34),INDEX(Specimens[Specimen Type],$A2924),CHAR(34),
", SpecimenMediumCV:  ",INDEX(Specimens[Specimen Medium],$A2924),
", IsFieldSpecimen:  ",CHAR(34),INDEX(Specimens[Is Field Specimen?],$A2924),CHAR(34),"}"))</f>
        <v>#REF!</v>
      </c>
      <c r="N2924" t="e">
        <f>IF(COUNTA(SpatialOffsets[])=0,"", IF(INDEX(SpatialOffsets[Spatial Offset Type],$A2924)="","",
CONCATENATE("  - &amp;SpatialOffsetID",TEXT($A2924,"0000"),
" {","SpatialOffsetTypeCV:  ",CHAR(34),INDEX(SpatialOffsets[Spatial Offset Type],$A2924),CHAR(34),
", Offset1Value:  ",INDEX(SpatialOffsets[Offset 1 Value],$A2924),
", Offset1UnitID:  ",CHAR(34),INDEX(SpatialOffsets[Offset 1 Unit],$A2924),CHAR(34),
", Offset2Value:  ",INDEX(SpatialOffsets[Offset 2 Value],$A2924),
", Offset2UnitID:  ",CHAR(34),INDEX(SpatialOffsets[Offset 2 Unit],$A2924),CHAR(34),
", Offset3Value:  ",INDEX(SpatialOffsets[Offset 3 Value],$A2924),
", Offset3UnitID:  ",CHAR(34),INDEX(SpatialOffsets[Offset 3 Unit],$A2924),CHAR(34),,"}")))</f>
        <v>#REF!</v>
      </c>
      <c r="O2924" t="e">
        <f>IF(COUNTA(RelatedFeatures[])=0,"", IF(INDEX(RelatedFeatures[First Sampling Feature Code],$A2924)="","",
CONCATENATE("  - &amp;RelationID",TEXT($A2924,"0000"),
" {","SamplingFeatureID:  *SamplingFeatureID",TEXT(MATCH(INDEX(RelatedFeatures[First Sampling Feature Code],$A2924),SamplingFeatures[Feature Code],0),"0000"),
", RelationshipTypeCV:  ",CHAR(34),INDEX(RelatedFeatures[Relationship Type],$A2924),CHAR(34),
", RelatedFeatureID: *SamplingFeatureID",TEXT(MATCH(INDEX(RelatedFeatures[Second Sampling Feature Code],$A2924),SamplingFeatures[Feature Code],0),"0000"),
", SpatialOffsetID:  ",IF(INDEX(RelatedFeatures[Offset Number],$A2924)="","",CONCATENATE("*SpatialOffsetID",TEXT(INDEX(RelatedFeatures[Offset Number],$A2924),"0000"))),"}")))</f>
        <v>#REF!</v>
      </c>
      <c r="P2924" t="e">
        <f>IF(INDEX(Methods[Method Type],$A2924)="","",
CONCATENATE("  - &amp;MethodID",TEXT($A2924,"0000"),
" {","MethodTypeCV:  ",CHAR(34),INDEX(Methods[Method Type],$A2924),CHAR(34),
", MethodCode:  ",CHAR(34),INDEX(Methods[Method Code],$A2924),CHAR(34),
", MethodName:  ",CHAR(34),INDEX(Methods[Method Name],$A2924),CHAR(34),
", MethodDescription:  ",CHAR(34),INDEX(Methods[Method Description],$A2924),CHAR(34),
", MethodLink:  ",CHAR(34),INDEX(Methods[Method Link],$A2924),CHAR(34),
", OrganizationID: *OrganizationID",TEXT(MATCH(INDEX(Methods[Organization Name],$A2924),Organizations[Organization Name],0),"0000"),"}"))</f>
        <v>#REF!</v>
      </c>
      <c r="Q2924" t="e">
        <f>IF(INDEX(Variables[Variable Type],$A2924)="","",
CONCATENATE("  - &amp;VariableID",TEXT($A2924,"0000"),
" {","VariableTypeCV:  ",CHAR(34),INDEX(Variables[Variable Type],$A2924),CHAR(34),
", VariableCode:  ",CHAR(34),INDEX(Variables[Variable Code],$A2924),CHAR(34),
", VariableNameCV:  ",CHAR(34),INDEX(Variables[Variable Name],$A2924),CHAR(34),
", VariableDefinition:  ",CHAR(34),INDEX(Variables[Variable Definition],$A2924),CHAR(34),
", SpecciationCV:  ",CHAR(34),INDEX(Variables[Speciation],$A2924),CHAR(34),
", NoDataValue:  ",CHAR(34),INDEX(Variables[No Data Value],$A2924),CHAR(34),"}"))</f>
        <v>#REF!</v>
      </c>
    </row>
    <row r="2925" spans="1:17" x14ac:dyDescent="0.25">
      <c r="A2925">
        <v>2922</v>
      </c>
      <c r="D2925" t="e">
        <f>IF(INDEX(People[First Name],$A2925)="","",
CONCATENATE("  - &amp;PersonID",TEXT($A2925,"0000"),
" {","PersonFirstName:  ",CHAR(34),INDEX(People[First Name],$A2925),CHAR(34),
", PersonMiddleName:  ",CHAR(34),INDEX(People[Middle Name],$A2925),CHAR(34),
", PersonLastName:  ",CHAR(34),INDEX(People[Last Name],$A2925),CHAR(34),"}"))</f>
        <v>#REF!</v>
      </c>
      <c r="E2925" t="e">
        <f>IF(INDEX(Organizations[Organization Type '[CV']],$A2925)="","",
CONCATENATE("  - &amp;OrganizationID",TEXT($A2925,"0000"),
" {","OrganizationTypeCV:  ",CHAR(34),INDEX(Organizations[Organization Type '[CV']],$A2925),CHAR(34),
", OrganizationCode:  ",CHAR(34),INDEX(Organizations[Organization Code],$A2925),CHAR(34),
", OrganizationName:  ",CHAR(34),INDEX(Organizations[Organization Name],$A2925),CHAR(34),
", OrganizationDescription:  ",CHAR(34),INDEX(Organizations[Organization Description],$A2925),CHAR(34),
", OrganizationLink:  ",CHAR(34),INDEX(Organizations[Organization Link],$A2925),CHAR(34),"}"))</f>
        <v>#REF!</v>
      </c>
      <c r="F2925" t="e">
        <f>IF(INDEX(People[First Name],$A2925)="","",
CONCATENATE("  - &amp;AffiliationID",TEXT($A2925,"0000"),
" {PersonID: *PersonID",TEXT($A2925,"0000"),
", OrganizationID: *OrganizationID",TEXT(MATCH(INDEX(People[Organization Name],$A2925),Organizations[Organization Name],0),"0000"),
", IsPrimaryOrganizationContact: , AffiliationStartDate: , AffiliationEndDate: , PrimaryPhone: ",
", PrimaryEmail: ",CHAR(34),INDEX(People[Primary Email],$A2925),CHAR(34),
", PrimaryAddress: ",CHAR(34),INDEX(People[Primary Address],$A2925),CHAR(34),
", PersonLink: }"))</f>
        <v>#REF!</v>
      </c>
      <c r="H2925" t="e">
        <f>IF(COUNTA(CitationInformation)=0,"",IF(INDEX(AuthorList[Author Name],$A2925)="","",
CONCATENATE("  - &amp;AuthorListID",TEXT($A2925,"0000"),
"  {CitationID: *CitationID0001",
", PersonID: *PersonID",TEXT(MATCH(INDEX(AuthorList[Author Name],$A2925),People[Full Name],0),"0000"),
", AuthorOrder: ",INDEX(AuthorList[Author Number],$A2925),"}")))</f>
        <v>#REF!</v>
      </c>
      <c r="K2925" t="e">
        <f>IF(INDEX(SamplingFeatures[Feature Code],$A2925)="","",
CONCATENATE("  - &amp;SamplingFeatureID",TEXT($A2925,"0000"),
" {","SamplingFeatureUUID:  ",CHAR(34),INDEX(SamplingFeatures[Sampling Feature UUID],$A2925),CHAR(34),
", SamplingFeatureTypeCV:  ",CHAR(34),INDEX(SamplingFeatures[Sampling Feature Type],$A2925),CHAR(34),
", SamplingFeatureCode:  ",CHAR(34),INDEX(SamplingFeatures[Feature Code],$A2925),CHAR(34),
", SamplingFeatureName:  ",CHAR(34),INDEX(SamplingFeatures[Feature Name],$A2925),CHAR(34),
", SamplingFeatureDescription:  ",CHAR(34),INDEX(SamplingFeatures[Feature Description],$A2925),CHAR(34),
", SamplingFeatureGeotypeCV:  ",CHAR(34),INDEX(SamplingFeatures[Feature Geo Type],$A2925),CHAR(34),
", FeatureGeometry:  ",CHAR(34),INDEX(SamplingFeatures[Feature Geometry],$A2925),CHAR(34),
", Elevation_m:  ",CHAR(34),INDEX(SamplingFeatures[Elevation_m],$A2925),CHAR(34),
", ElevationDatumCV:  ",CHAR(34),ElevationDatum,CHAR(34),"}"))</f>
        <v>#REF!</v>
      </c>
      <c r="L2925" t="e">
        <f>IF(INDEX(SamplingFeatures[Sampling Feature Type],$A2925)&lt;&gt;"Site","",
CONCATENATE("  - &amp;SiteID",TEXT(SUMPRODUCT(--($L$3:$L2924&lt;&gt;"")),"0000"),
" {","SamplingFeatureID:  *SamplingFeatureID",TEXT($A2925,"0000"),
", SiteTypeCV:  ",CHAR(34),INDEX(Sites[Site Type],$A2925),CHAR(34),
", Latitude:  ",INDEX(Sites[Latitude],$A2925),
", Longitude:  ",INDEX(Sites[Longitude],$A2925),
", SRSName:  ",CHAR(34),LatLonDatum,CHAR(34),"}"))</f>
        <v>#REF!</v>
      </c>
      <c r="M2925" t="e">
        <f>IF(INDEX(SamplingFeatures[Sampling Feature Type],$A2925)&lt;&gt;"Specimen","",
CONCATENATE("  - &amp;SpecimenID",TEXT(SUMPRODUCT(--($M$3:$M2924&lt;&gt;"")),"0000"),
" {","SamplingFeatureID:  *SamplingFeatureID",TEXT($A2925,"0000"),
", SpecimenTypeCV:  ",CHAR(34),INDEX(Specimens[Specimen Type],$A2925),CHAR(34),
", SpecimenMediumCV:  ",INDEX(Specimens[Specimen Medium],$A2925),
", IsFieldSpecimen:  ",CHAR(34),INDEX(Specimens[Is Field Specimen?],$A2925),CHAR(34),"}"))</f>
        <v>#REF!</v>
      </c>
      <c r="N2925" t="e">
        <f>IF(COUNTA(SpatialOffsets[])=0,"", IF(INDEX(SpatialOffsets[Spatial Offset Type],$A2925)="","",
CONCATENATE("  - &amp;SpatialOffsetID",TEXT($A2925,"0000"),
" {","SpatialOffsetTypeCV:  ",CHAR(34),INDEX(SpatialOffsets[Spatial Offset Type],$A2925),CHAR(34),
", Offset1Value:  ",INDEX(SpatialOffsets[Offset 1 Value],$A2925),
", Offset1UnitID:  ",CHAR(34),INDEX(SpatialOffsets[Offset 1 Unit],$A2925),CHAR(34),
", Offset2Value:  ",INDEX(SpatialOffsets[Offset 2 Value],$A2925),
", Offset2UnitID:  ",CHAR(34),INDEX(SpatialOffsets[Offset 2 Unit],$A2925),CHAR(34),
", Offset3Value:  ",INDEX(SpatialOffsets[Offset 3 Value],$A2925),
", Offset3UnitID:  ",CHAR(34),INDEX(SpatialOffsets[Offset 3 Unit],$A2925),CHAR(34),,"}")))</f>
        <v>#REF!</v>
      </c>
      <c r="O2925" t="e">
        <f>IF(COUNTA(RelatedFeatures[])=0,"", IF(INDEX(RelatedFeatures[First Sampling Feature Code],$A2925)="","",
CONCATENATE("  - &amp;RelationID",TEXT($A2925,"0000"),
" {","SamplingFeatureID:  *SamplingFeatureID",TEXT(MATCH(INDEX(RelatedFeatures[First Sampling Feature Code],$A2925),SamplingFeatures[Feature Code],0),"0000"),
", RelationshipTypeCV:  ",CHAR(34),INDEX(RelatedFeatures[Relationship Type],$A2925),CHAR(34),
", RelatedFeatureID: *SamplingFeatureID",TEXT(MATCH(INDEX(RelatedFeatures[Second Sampling Feature Code],$A2925),SamplingFeatures[Feature Code],0),"0000"),
", SpatialOffsetID:  ",IF(INDEX(RelatedFeatures[Offset Number],$A2925)="","",CONCATENATE("*SpatialOffsetID",TEXT(INDEX(RelatedFeatures[Offset Number],$A2925),"0000"))),"}")))</f>
        <v>#REF!</v>
      </c>
      <c r="P2925" t="e">
        <f>IF(INDEX(Methods[Method Type],$A2925)="","",
CONCATENATE("  - &amp;MethodID",TEXT($A2925,"0000"),
" {","MethodTypeCV:  ",CHAR(34),INDEX(Methods[Method Type],$A2925),CHAR(34),
", MethodCode:  ",CHAR(34),INDEX(Methods[Method Code],$A2925),CHAR(34),
", MethodName:  ",CHAR(34),INDEX(Methods[Method Name],$A2925),CHAR(34),
", MethodDescription:  ",CHAR(34),INDEX(Methods[Method Description],$A2925),CHAR(34),
", MethodLink:  ",CHAR(34),INDEX(Methods[Method Link],$A2925),CHAR(34),
", OrganizationID: *OrganizationID",TEXT(MATCH(INDEX(Methods[Organization Name],$A2925),Organizations[Organization Name],0),"0000"),"}"))</f>
        <v>#REF!</v>
      </c>
      <c r="Q2925" t="e">
        <f>IF(INDEX(Variables[Variable Type],$A2925)="","",
CONCATENATE("  - &amp;VariableID",TEXT($A2925,"0000"),
" {","VariableTypeCV:  ",CHAR(34),INDEX(Variables[Variable Type],$A2925),CHAR(34),
", VariableCode:  ",CHAR(34),INDEX(Variables[Variable Code],$A2925),CHAR(34),
", VariableNameCV:  ",CHAR(34),INDEX(Variables[Variable Name],$A2925),CHAR(34),
", VariableDefinition:  ",CHAR(34),INDEX(Variables[Variable Definition],$A2925),CHAR(34),
", SpecciationCV:  ",CHAR(34),INDEX(Variables[Speciation],$A2925),CHAR(34),
", NoDataValue:  ",CHAR(34),INDEX(Variables[No Data Value],$A2925),CHAR(34),"}"))</f>
        <v>#REF!</v>
      </c>
    </row>
    <row r="2926" spans="1:17" x14ac:dyDescent="0.25">
      <c r="A2926">
        <v>2923</v>
      </c>
      <c r="D2926" t="e">
        <f>IF(INDEX(People[First Name],$A2926)="","",
CONCATENATE("  - &amp;PersonID",TEXT($A2926,"0000"),
" {","PersonFirstName:  ",CHAR(34),INDEX(People[First Name],$A2926),CHAR(34),
", PersonMiddleName:  ",CHAR(34),INDEX(People[Middle Name],$A2926),CHAR(34),
", PersonLastName:  ",CHAR(34),INDEX(People[Last Name],$A2926),CHAR(34),"}"))</f>
        <v>#REF!</v>
      </c>
      <c r="E2926" t="e">
        <f>IF(INDEX(Organizations[Organization Type '[CV']],$A2926)="","",
CONCATENATE("  - &amp;OrganizationID",TEXT($A2926,"0000"),
" {","OrganizationTypeCV:  ",CHAR(34),INDEX(Organizations[Organization Type '[CV']],$A2926),CHAR(34),
", OrganizationCode:  ",CHAR(34),INDEX(Organizations[Organization Code],$A2926),CHAR(34),
", OrganizationName:  ",CHAR(34),INDEX(Organizations[Organization Name],$A2926),CHAR(34),
", OrganizationDescription:  ",CHAR(34),INDEX(Organizations[Organization Description],$A2926),CHAR(34),
", OrganizationLink:  ",CHAR(34),INDEX(Organizations[Organization Link],$A2926),CHAR(34),"}"))</f>
        <v>#REF!</v>
      </c>
      <c r="F2926" t="e">
        <f>IF(INDEX(People[First Name],$A2926)="","",
CONCATENATE("  - &amp;AffiliationID",TEXT($A2926,"0000"),
" {PersonID: *PersonID",TEXT($A2926,"0000"),
", OrganizationID: *OrganizationID",TEXT(MATCH(INDEX(People[Organization Name],$A2926),Organizations[Organization Name],0),"0000"),
", IsPrimaryOrganizationContact: , AffiliationStartDate: , AffiliationEndDate: , PrimaryPhone: ",
", PrimaryEmail: ",CHAR(34),INDEX(People[Primary Email],$A2926),CHAR(34),
", PrimaryAddress: ",CHAR(34),INDEX(People[Primary Address],$A2926),CHAR(34),
", PersonLink: }"))</f>
        <v>#REF!</v>
      </c>
      <c r="H2926" t="e">
        <f>IF(COUNTA(CitationInformation)=0,"",IF(INDEX(AuthorList[Author Name],$A2926)="","",
CONCATENATE("  - &amp;AuthorListID",TEXT($A2926,"0000"),
"  {CitationID: *CitationID0001",
", PersonID: *PersonID",TEXT(MATCH(INDEX(AuthorList[Author Name],$A2926),People[Full Name],0),"0000"),
", AuthorOrder: ",INDEX(AuthorList[Author Number],$A2926),"}")))</f>
        <v>#REF!</v>
      </c>
      <c r="K2926" t="e">
        <f>IF(INDEX(SamplingFeatures[Feature Code],$A2926)="","",
CONCATENATE("  - &amp;SamplingFeatureID",TEXT($A2926,"0000"),
" {","SamplingFeatureUUID:  ",CHAR(34),INDEX(SamplingFeatures[Sampling Feature UUID],$A2926),CHAR(34),
", SamplingFeatureTypeCV:  ",CHAR(34),INDEX(SamplingFeatures[Sampling Feature Type],$A2926),CHAR(34),
", SamplingFeatureCode:  ",CHAR(34),INDEX(SamplingFeatures[Feature Code],$A2926),CHAR(34),
", SamplingFeatureName:  ",CHAR(34),INDEX(SamplingFeatures[Feature Name],$A2926),CHAR(34),
", SamplingFeatureDescription:  ",CHAR(34),INDEX(SamplingFeatures[Feature Description],$A2926),CHAR(34),
", SamplingFeatureGeotypeCV:  ",CHAR(34),INDEX(SamplingFeatures[Feature Geo Type],$A2926),CHAR(34),
", FeatureGeometry:  ",CHAR(34),INDEX(SamplingFeatures[Feature Geometry],$A2926),CHAR(34),
", Elevation_m:  ",CHAR(34),INDEX(SamplingFeatures[Elevation_m],$A2926),CHAR(34),
", ElevationDatumCV:  ",CHAR(34),ElevationDatum,CHAR(34),"}"))</f>
        <v>#REF!</v>
      </c>
      <c r="L2926" t="e">
        <f>IF(INDEX(SamplingFeatures[Sampling Feature Type],$A2926)&lt;&gt;"Site","",
CONCATENATE("  - &amp;SiteID",TEXT(SUMPRODUCT(--($L$3:$L2925&lt;&gt;"")),"0000"),
" {","SamplingFeatureID:  *SamplingFeatureID",TEXT($A2926,"0000"),
", SiteTypeCV:  ",CHAR(34),INDEX(Sites[Site Type],$A2926),CHAR(34),
", Latitude:  ",INDEX(Sites[Latitude],$A2926),
", Longitude:  ",INDEX(Sites[Longitude],$A2926),
", SRSName:  ",CHAR(34),LatLonDatum,CHAR(34),"}"))</f>
        <v>#REF!</v>
      </c>
      <c r="M2926" t="e">
        <f>IF(INDEX(SamplingFeatures[Sampling Feature Type],$A2926)&lt;&gt;"Specimen","",
CONCATENATE("  - &amp;SpecimenID",TEXT(SUMPRODUCT(--($M$3:$M2925&lt;&gt;"")),"0000"),
" {","SamplingFeatureID:  *SamplingFeatureID",TEXT($A2926,"0000"),
", SpecimenTypeCV:  ",CHAR(34),INDEX(Specimens[Specimen Type],$A2926),CHAR(34),
", SpecimenMediumCV:  ",INDEX(Specimens[Specimen Medium],$A2926),
", IsFieldSpecimen:  ",CHAR(34),INDEX(Specimens[Is Field Specimen?],$A2926),CHAR(34),"}"))</f>
        <v>#REF!</v>
      </c>
      <c r="N2926" t="e">
        <f>IF(COUNTA(SpatialOffsets[])=0,"", IF(INDEX(SpatialOffsets[Spatial Offset Type],$A2926)="","",
CONCATENATE("  - &amp;SpatialOffsetID",TEXT($A2926,"0000"),
" {","SpatialOffsetTypeCV:  ",CHAR(34),INDEX(SpatialOffsets[Spatial Offset Type],$A2926),CHAR(34),
", Offset1Value:  ",INDEX(SpatialOffsets[Offset 1 Value],$A2926),
", Offset1UnitID:  ",CHAR(34),INDEX(SpatialOffsets[Offset 1 Unit],$A2926),CHAR(34),
", Offset2Value:  ",INDEX(SpatialOffsets[Offset 2 Value],$A2926),
", Offset2UnitID:  ",CHAR(34),INDEX(SpatialOffsets[Offset 2 Unit],$A2926),CHAR(34),
", Offset3Value:  ",INDEX(SpatialOffsets[Offset 3 Value],$A2926),
", Offset3UnitID:  ",CHAR(34),INDEX(SpatialOffsets[Offset 3 Unit],$A2926),CHAR(34),,"}")))</f>
        <v>#REF!</v>
      </c>
      <c r="O2926" t="e">
        <f>IF(COUNTA(RelatedFeatures[])=0,"", IF(INDEX(RelatedFeatures[First Sampling Feature Code],$A2926)="","",
CONCATENATE("  - &amp;RelationID",TEXT($A2926,"0000"),
" {","SamplingFeatureID:  *SamplingFeatureID",TEXT(MATCH(INDEX(RelatedFeatures[First Sampling Feature Code],$A2926),SamplingFeatures[Feature Code],0),"0000"),
", RelationshipTypeCV:  ",CHAR(34),INDEX(RelatedFeatures[Relationship Type],$A2926),CHAR(34),
", RelatedFeatureID: *SamplingFeatureID",TEXT(MATCH(INDEX(RelatedFeatures[Second Sampling Feature Code],$A2926),SamplingFeatures[Feature Code],0),"0000"),
", SpatialOffsetID:  ",IF(INDEX(RelatedFeatures[Offset Number],$A2926)="","",CONCATENATE("*SpatialOffsetID",TEXT(INDEX(RelatedFeatures[Offset Number],$A2926),"0000"))),"}")))</f>
        <v>#REF!</v>
      </c>
      <c r="P2926" t="e">
        <f>IF(INDEX(Methods[Method Type],$A2926)="","",
CONCATENATE("  - &amp;MethodID",TEXT($A2926,"0000"),
" {","MethodTypeCV:  ",CHAR(34),INDEX(Methods[Method Type],$A2926),CHAR(34),
", MethodCode:  ",CHAR(34),INDEX(Methods[Method Code],$A2926),CHAR(34),
", MethodName:  ",CHAR(34),INDEX(Methods[Method Name],$A2926),CHAR(34),
", MethodDescription:  ",CHAR(34),INDEX(Methods[Method Description],$A2926),CHAR(34),
", MethodLink:  ",CHAR(34),INDEX(Methods[Method Link],$A2926),CHAR(34),
", OrganizationID: *OrganizationID",TEXT(MATCH(INDEX(Methods[Organization Name],$A2926),Organizations[Organization Name],0),"0000"),"}"))</f>
        <v>#REF!</v>
      </c>
      <c r="Q2926" t="e">
        <f>IF(INDEX(Variables[Variable Type],$A2926)="","",
CONCATENATE("  - &amp;VariableID",TEXT($A2926,"0000"),
" {","VariableTypeCV:  ",CHAR(34),INDEX(Variables[Variable Type],$A2926),CHAR(34),
", VariableCode:  ",CHAR(34),INDEX(Variables[Variable Code],$A2926),CHAR(34),
", VariableNameCV:  ",CHAR(34),INDEX(Variables[Variable Name],$A2926),CHAR(34),
", VariableDefinition:  ",CHAR(34),INDEX(Variables[Variable Definition],$A2926),CHAR(34),
", SpecciationCV:  ",CHAR(34),INDEX(Variables[Speciation],$A2926),CHAR(34),
", NoDataValue:  ",CHAR(34),INDEX(Variables[No Data Value],$A2926),CHAR(34),"}"))</f>
        <v>#REF!</v>
      </c>
    </row>
    <row r="2927" spans="1:17" x14ac:dyDescent="0.25">
      <c r="A2927">
        <v>2924</v>
      </c>
      <c r="D2927" t="e">
        <f>IF(INDEX(People[First Name],$A2927)="","",
CONCATENATE("  - &amp;PersonID",TEXT($A2927,"0000"),
" {","PersonFirstName:  ",CHAR(34),INDEX(People[First Name],$A2927),CHAR(34),
", PersonMiddleName:  ",CHAR(34),INDEX(People[Middle Name],$A2927),CHAR(34),
", PersonLastName:  ",CHAR(34),INDEX(People[Last Name],$A2927),CHAR(34),"}"))</f>
        <v>#REF!</v>
      </c>
      <c r="E2927" t="e">
        <f>IF(INDEX(Organizations[Organization Type '[CV']],$A2927)="","",
CONCATENATE("  - &amp;OrganizationID",TEXT($A2927,"0000"),
" {","OrganizationTypeCV:  ",CHAR(34),INDEX(Organizations[Organization Type '[CV']],$A2927),CHAR(34),
", OrganizationCode:  ",CHAR(34),INDEX(Organizations[Organization Code],$A2927),CHAR(34),
", OrganizationName:  ",CHAR(34),INDEX(Organizations[Organization Name],$A2927),CHAR(34),
", OrganizationDescription:  ",CHAR(34),INDEX(Organizations[Organization Description],$A2927),CHAR(34),
", OrganizationLink:  ",CHAR(34),INDEX(Organizations[Organization Link],$A2927),CHAR(34),"}"))</f>
        <v>#REF!</v>
      </c>
      <c r="F2927" t="e">
        <f>IF(INDEX(People[First Name],$A2927)="","",
CONCATENATE("  - &amp;AffiliationID",TEXT($A2927,"0000"),
" {PersonID: *PersonID",TEXT($A2927,"0000"),
", OrganizationID: *OrganizationID",TEXT(MATCH(INDEX(People[Organization Name],$A2927),Organizations[Organization Name],0),"0000"),
", IsPrimaryOrganizationContact: , AffiliationStartDate: , AffiliationEndDate: , PrimaryPhone: ",
", PrimaryEmail: ",CHAR(34),INDEX(People[Primary Email],$A2927),CHAR(34),
", PrimaryAddress: ",CHAR(34),INDEX(People[Primary Address],$A2927),CHAR(34),
", PersonLink: }"))</f>
        <v>#REF!</v>
      </c>
      <c r="H2927" t="e">
        <f>IF(COUNTA(CitationInformation)=0,"",IF(INDEX(AuthorList[Author Name],$A2927)="","",
CONCATENATE("  - &amp;AuthorListID",TEXT($A2927,"0000"),
"  {CitationID: *CitationID0001",
", PersonID: *PersonID",TEXT(MATCH(INDEX(AuthorList[Author Name],$A2927),People[Full Name],0),"0000"),
", AuthorOrder: ",INDEX(AuthorList[Author Number],$A2927),"}")))</f>
        <v>#REF!</v>
      </c>
      <c r="K2927" t="e">
        <f>IF(INDEX(SamplingFeatures[Feature Code],$A2927)="","",
CONCATENATE("  - &amp;SamplingFeatureID",TEXT($A2927,"0000"),
" {","SamplingFeatureUUID:  ",CHAR(34),INDEX(SamplingFeatures[Sampling Feature UUID],$A2927),CHAR(34),
", SamplingFeatureTypeCV:  ",CHAR(34),INDEX(SamplingFeatures[Sampling Feature Type],$A2927),CHAR(34),
", SamplingFeatureCode:  ",CHAR(34),INDEX(SamplingFeatures[Feature Code],$A2927),CHAR(34),
", SamplingFeatureName:  ",CHAR(34),INDEX(SamplingFeatures[Feature Name],$A2927),CHAR(34),
", SamplingFeatureDescription:  ",CHAR(34),INDEX(SamplingFeatures[Feature Description],$A2927),CHAR(34),
", SamplingFeatureGeotypeCV:  ",CHAR(34),INDEX(SamplingFeatures[Feature Geo Type],$A2927),CHAR(34),
", FeatureGeometry:  ",CHAR(34),INDEX(SamplingFeatures[Feature Geometry],$A2927),CHAR(34),
", Elevation_m:  ",CHAR(34),INDEX(SamplingFeatures[Elevation_m],$A2927),CHAR(34),
", ElevationDatumCV:  ",CHAR(34),ElevationDatum,CHAR(34),"}"))</f>
        <v>#REF!</v>
      </c>
      <c r="L2927" t="e">
        <f>IF(INDEX(SamplingFeatures[Sampling Feature Type],$A2927)&lt;&gt;"Site","",
CONCATENATE("  - &amp;SiteID",TEXT(SUMPRODUCT(--($L$3:$L2926&lt;&gt;"")),"0000"),
" {","SamplingFeatureID:  *SamplingFeatureID",TEXT($A2927,"0000"),
", SiteTypeCV:  ",CHAR(34),INDEX(Sites[Site Type],$A2927),CHAR(34),
", Latitude:  ",INDEX(Sites[Latitude],$A2927),
", Longitude:  ",INDEX(Sites[Longitude],$A2927),
", SRSName:  ",CHAR(34),LatLonDatum,CHAR(34),"}"))</f>
        <v>#REF!</v>
      </c>
      <c r="M2927" t="e">
        <f>IF(INDEX(SamplingFeatures[Sampling Feature Type],$A2927)&lt;&gt;"Specimen","",
CONCATENATE("  - &amp;SpecimenID",TEXT(SUMPRODUCT(--($M$3:$M2926&lt;&gt;"")),"0000"),
" {","SamplingFeatureID:  *SamplingFeatureID",TEXT($A2927,"0000"),
", SpecimenTypeCV:  ",CHAR(34),INDEX(Specimens[Specimen Type],$A2927),CHAR(34),
", SpecimenMediumCV:  ",INDEX(Specimens[Specimen Medium],$A2927),
", IsFieldSpecimen:  ",CHAR(34),INDEX(Specimens[Is Field Specimen?],$A2927),CHAR(34),"}"))</f>
        <v>#REF!</v>
      </c>
      <c r="N2927" t="e">
        <f>IF(COUNTA(SpatialOffsets[])=0,"", IF(INDEX(SpatialOffsets[Spatial Offset Type],$A2927)="","",
CONCATENATE("  - &amp;SpatialOffsetID",TEXT($A2927,"0000"),
" {","SpatialOffsetTypeCV:  ",CHAR(34),INDEX(SpatialOffsets[Spatial Offset Type],$A2927),CHAR(34),
", Offset1Value:  ",INDEX(SpatialOffsets[Offset 1 Value],$A2927),
", Offset1UnitID:  ",CHAR(34),INDEX(SpatialOffsets[Offset 1 Unit],$A2927),CHAR(34),
", Offset2Value:  ",INDEX(SpatialOffsets[Offset 2 Value],$A2927),
", Offset2UnitID:  ",CHAR(34),INDEX(SpatialOffsets[Offset 2 Unit],$A2927),CHAR(34),
", Offset3Value:  ",INDEX(SpatialOffsets[Offset 3 Value],$A2927),
", Offset3UnitID:  ",CHAR(34),INDEX(SpatialOffsets[Offset 3 Unit],$A2927),CHAR(34),,"}")))</f>
        <v>#REF!</v>
      </c>
      <c r="O2927" t="e">
        <f>IF(COUNTA(RelatedFeatures[])=0,"", IF(INDEX(RelatedFeatures[First Sampling Feature Code],$A2927)="","",
CONCATENATE("  - &amp;RelationID",TEXT($A2927,"0000"),
" {","SamplingFeatureID:  *SamplingFeatureID",TEXT(MATCH(INDEX(RelatedFeatures[First Sampling Feature Code],$A2927),SamplingFeatures[Feature Code],0),"0000"),
", RelationshipTypeCV:  ",CHAR(34),INDEX(RelatedFeatures[Relationship Type],$A2927),CHAR(34),
", RelatedFeatureID: *SamplingFeatureID",TEXT(MATCH(INDEX(RelatedFeatures[Second Sampling Feature Code],$A2927),SamplingFeatures[Feature Code],0),"0000"),
", SpatialOffsetID:  ",IF(INDEX(RelatedFeatures[Offset Number],$A2927)="","",CONCATENATE("*SpatialOffsetID",TEXT(INDEX(RelatedFeatures[Offset Number],$A2927),"0000"))),"}")))</f>
        <v>#REF!</v>
      </c>
      <c r="P2927" t="e">
        <f>IF(INDEX(Methods[Method Type],$A2927)="","",
CONCATENATE("  - &amp;MethodID",TEXT($A2927,"0000"),
" {","MethodTypeCV:  ",CHAR(34),INDEX(Methods[Method Type],$A2927),CHAR(34),
", MethodCode:  ",CHAR(34),INDEX(Methods[Method Code],$A2927),CHAR(34),
", MethodName:  ",CHAR(34),INDEX(Methods[Method Name],$A2927),CHAR(34),
", MethodDescription:  ",CHAR(34),INDEX(Methods[Method Description],$A2927),CHAR(34),
", MethodLink:  ",CHAR(34),INDEX(Methods[Method Link],$A2927),CHAR(34),
", OrganizationID: *OrganizationID",TEXT(MATCH(INDEX(Methods[Organization Name],$A2927),Organizations[Organization Name],0),"0000"),"}"))</f>
        <v>#REF!</v>
      </c>
      <c r="Q2927" t="e">
        <f>IF(INDEX(Variables[Variable Type],$A2927)="","",
CONCATENATE("  - &amp;VariableID",TEXT($A2927,"0000"),
" {","VariableTypeCV:  ",CHAR(34),INDEX(Variables[Variable Type],$A2927),CHAR(34),
", VariableCode:  ",CHAR(34),INDEX(Variables[Variable Code],$A2927),CHAR(34),
", VariableNameCV:  ",CHAR(34),INDEX(Variables[Variable Name],$A2927),CHAR(34),
", VariableDefinition:  ",CHAR(34),INDEX(Variables[Variable Definition],$A2927),CHAR(34),
", SpecciationCV:  ",CHAR(34),INDEX(Variables[Speciation],$A2927),CHAR(34),
", NoDataValue:  ",CHAR(34),INDEX(Variables[No Data Value],$A2927),CHAR(34),"}"))</f>
        <v>#REF!</v>
      </c>
    </row>
    <row r="2928" spans="1:17" x14ac:dyDescent="0.25">
      <c r="A2928">
        <v>2925</v>
      </c>
      <c r="D2928" t="e">
        <f>IF(INDEX(People[First Name],$A2928)="","",
CONCATENATE("  - &amp;PersonID",TEXT($A2928,"0000"),
" {","PersonFirstName:  ",CHAR(34),INDEX(People[First Name],$A2928),CHAR(34),
", PersonMiddleName:  ",CHAR(34),INDEX(People[Middle Name],$A2928),CHAR(34),
", PersonLastName:  ",CHAR(34),INDEX(People[Last Name],$A2928),CHAR(34),"}"))</f>
        <v>#REF!</v>
      </c>
      <c r="E2928" t="e">
        <f>IF(INDEX(Organizations[Organization Type '[CV']],$A2928)="","",
CONCATENATE("  - &amp;OrganizationID",TEXT($A2928,"0000"),
" {","OrganizationTypeCV:  ",CHAR(34),INDEX(Organizations[Organization Type '[CV']],$A2928),CHAR(34),
", OrganizationCode:  ",CHAR(34),INDEX(Organizations[Organization Code],$A2928),CHAR(34),
", OrganizationName:  ",CHAR(34),INDEX(Organizations[Organization Name],$A2928),CHAR(34),
", OrganizationDescription:  ",CHAR(34),INDEX(Organizations[Organization Description],$A2928),CHAR(34),
", OrganizationLink:  ",CHAR(34),INDEX(Organizations[Organization Link],$A2928),CHAR(34),"}"))</f>
        <v>#REF!</v>
      </c>
      <c r="F2928" t="e">
        <f>IF(INDEX(People[First Name],$A2928)="","",
CONCATENATE("  - &amp;AffiliationID",TEXT($A2928,"0000"),
" {PersonID: *PersonID",TEXT($A2928,"0000"),
", OrganizationID: *OrganizationID",TEXT(MATCH(INDEX(People[Organization Name],$A2928),Organizations[Organization Name],0),"0000"),
", IsPrimaryOrganizationContact: , AffiliationStartDate: , AffiliationEndDate: , PrimaryPhone: ",
", PrimaryEmail: ",CHAR(34),INDEX(People[Primary Email],$A2928),CHAR(34),
", PrimaryAddress: ",CHAR(34),INDEX(People[Primary Address],$A2928),CHAR(34),
", PersonLink: }"))</f>
        <v>#REF!</v>
      </c>
      <c r="H2928" t="e">
        <f>IF(COUNTA(CitationInformation)=0,"",IF(INDEX(AuthorList[Author Name],$A2928)="","",
CONCATENATE("  - &amp;AuthorListID",TEXT($A2928,"0000"),
"  {CitationID: *CitationID0001",
", PersonID: *PersonID",TEXT(MATCH(INDEX(AuthorList[Author Name],$A2928),People[Full Name],0),"0000"),
", AuthorOrder: ",INDEX(AuthorList[Author Number],$A2928),"}")))</f>
        <v>#REF!</v>
      </c>
      <c r="K2928" t="e">
        <f>IF(INDEX(SamplingFeatures[Feature Code],$A2928)="","",
CONCATENATE("  - &amp;SamplingFeatureID",TEXT($A2928,"0000"),
" {","SamplingFeatureUUID:  ",CHAR(34),INDEX(SamplingFeatures[Sampling Feature UUID],$A2928),CHAR(34),
", SamplingFeatureTypeCV:  ",CHAR(34),INDEX(SamplingFeatures[Sampling Feature Type],$A2928),CHAR(34),
", SamplingFeatureCode:  ",CHAR(34),INDEX(SamplingFeatures[Feature Code],$A2928),CHAR(34),
", SamplingFeatureName:  ",CHAR(34),INDEX(SamplingFeatures[Feature Name],$A2928),CHAR(34),
", SamplingFeatureDescription:  ",CHAR(34),INDEX(SamplingFeatures[Feature Description],$A2928),CHAR(34),
", SamplingFeatureGeotypeCV:  ",CHAR(34),INDEX(SamplingFeatures[Feature Geo Type],$A2928),CHAR(34),
", FeatureGeometry:  ",CHAR(34),INDEX(SamplingFeatures[Feature Geometry],$A2928),CHAR(34),
", Elevation_m:  ",CHAR(34),INDEX(SamplingFeatures[Elevation_m],$A2928),CHAR(34),
", ElevationDatumCV:  ",CHAR(34),ElevationDatum,CHAR(34),"}"))</f>
        <v>#REF!</v>
      </c>
      <c r="L2928" t="e">
        <f>IF(INDEX(SamplingFeatures[Sampling Feature Type],$A2928)&lt;&gt;"Site","",
CONCATENATE("  - &amp;SiteID",TEXT(SUMPRODUCT(--($L$3:$L2927&lt;&gt;"")),"0000"),
" {","SamplingFeatureID:  *SamplingFeatureID",TEXT($A2928,"0000"),
", SiteTypeCV:  ",CHAR(34),INDEX(Sites[Site Type],$A2928),CHAR(34),
", Latitude:  ",INDEX(Sites[Latitude],$A2928),
", Longitude:  ",INDEX(Sites[Longitude],$A2928),
", SRSName:  ",CHAR(34),LatLonDatum,CHAR(34),"}"))</f>
        <v>#REF!</v>
      </c>
      <c r="M2928" t="e">
        <f>IF(INDEX(SamplingFeatures[Sampling Feature Type],$A2928)&lt;&gt;"Specimen","",
CONCATENATE("  - &amp;SpecimenID",TEXT(SUMPRODUCT(--($M$3:$M2927&lt;&gt;"")),"0000"),
" {","SamplingFeatureID:  *SamplingFeatureID",TEXT($A2928,"0000"),
", SpecimenTypeCV:  ",CHAR(34),INDEX(Specimens[Specimen Type],$A2928),CHAR(34),
", SpecimenMediumCV:  ",INDEX(Specimens[Specimen Medium],$A2928),
", IsFieldSpecimen:  ",CHAR(34),INDEX(Specimens[Is Field Specimen?],$A2928),CHAR(34),"}"))</f>
        <v>#REF!</v>
      </c>
      <c r="N2928" t="e">
        <f>IF(COUNTA(SpatialOffsets[])=0,"", IF(INDEX(SpatialOffsets[Spatial Offset Type],$A2928)="","",
CONCATENATE("  - &amp;SpatialOffsetID",TEXT($A2928,"0000"),
" {","SpatialOffsetTypeCV:  ",CHAR(34),INDEX(SpatialOffsets[Spatial Offset Type],$A2928),CHAR(34),
", Offset1Value:  ",INDEX(SpatialOffsets[Offset 1 Value],$A2928),
", Offset1UnitID:  ",CHAR(34),INDEX(SpatialOffsets[Offset 1 Unit],$A2928),CHAR(34),
", Offset2Value:  ",INDEX(SpatialOffsets[Offset 2 Value],$A2928),
", Offset2UnitID:  ",CHAR(34),INDEX(SpatialOffsets[Offset 2 Unit],$A2928),CHAR(34),
", Offset3Value:  ",INDEX(SpatialOffsets[Offset 3 Value],$A2928),
", Offset3UnitID:  ",CHAR(34),INDEX(SpatialOffsets[Offset 3 Unit],$A2928),CHAR(34),,"}")))</f>
        <v>#REF!</v>
      </c>
      <c r="O2928" t="e">
        <f>IF(COUNTA(RelatedFeatures[])=0,"", IF(INDEX(RelatedFeatures[First Sampling Feature Code],$A2928)="","",
CONCATENATE("  - &amp;RelationID",TEXT($A2928,"0000"),
" {","SamplingFeatureID:  *SamplingFeatureID",TEXT(MATCH(INDEX(RelatedFeatures[First Sampling Feature Code],$A2928),SamplingFeatures[Feature Code],0),"0000"),
", RelationshipTypeCV:  ",CHAR(34),INDEX(RelatedFeatures[Relationship Type],$A2928),CHAR(34),
", RelatedFeatureID: *SamplingFeatureID",TEXT(MATCH(INDEX(RelatedFeatures[Second Sampling Feature Code],$A2928),SamplingFeatures[Feature Code],0),"0000"),
", SpatialOffsetID:  ",IF(INDEX(RelatedFeatures[Offset Number],$A2928)="","",CONCATENATE("*SpatialOffsetID",TEXT(INDEX(RelatedFeatures[Offset Number],$A2928),"0000"))),"}")))</f>
        <v>#REF!</v>
      </c>
      <c r="P2928" t="e">
        <f>IF(INDEX(Methods[Method Type],$A2928)="","",
CONCATENATE("  - &amp;MethodID",TEXT($A2928,"0000"),
" {","MethodTypeCV:  ",CHAR(34),INDEX(Methods[Method Type],$A2928),CHAR(34),
", MethodCode:  ",CHAR(34),INDEX(Methods[Method Code],$A2928),CHAR(34),
", MethodName:  ",CHAR(34),INDEX(Methods[Method Name],$A2928),CHAR(34),
", MethodDescription:  ",CHAR(34),INDEX(Methods[Method Description],$A2928),CHAR(34),
", MethodLink:  ",CHAR(34),INDEX(Methods[Method Link],$A2928),CHAR(34),
", OrganizationID: *OrganizationID",TEXT(MATCH(INDEX(Methods[Organization Name],$A2928),Organizations[Organization Name],0),"0000"),"}"))</f>
        <v>#REF!</v>
      </c>
      <c r="Q2928" t="e">
        <f>IF(INDEX(Variables[Variable Type],$A2928)="","",
CONCATENATE("  - &amp;VariableID",TEXT($A2928,"0000"),
" {","VariableTypeCV:  ",CHAR(34),INDEX(Variables[Variable Type],$A2928),CHAR(34),
", VariableCode:  ",CHAR(34),INDEX(Variables[Variable Code],$A2928),CHAR(34),
", VariableNameCV:  ",CHAR(34),INDEX(Variables[Variable Name],$A2928),CHAR(34),
", VariableDefinition:  ",CHAR(34),INDEX(Variables[Variable Definition],$A2928),CHAR(34),
", SpecciationCV:  ",CHAR(34),INDEX(Variables[Speciation],$A2928),CHAR(34),
", NoDataValue:  ",CHAR(34),INDEX(Variables[No Data Value],$A2928),CHAR(34),"}"))</f>
        <v>#REF!</v>
      </c>
    </row>
    <row r="2929" spans="1:17" x14ac:dyDescent="0.25">
      <c r="A2929">
        <v>2926</v>
      </c>
      <c r="D2929" t="e">
        <f>IF(INDEX(People[First Name],$A2929)="","",
CONCATENATE("  - &amp;PersonID",TEXT($A2929,"0000"),
" {","PersonFirstName:  ",CHAR(34),INDEX(People[First Name],$A2929),CHAR(34),
", PersonMiddleName:  ",CHAR(34),INDEX(People[Middle Name],$A2929),CHAR(34),
", PersonLastName:  ",CHAR(34),INDEX(People[Last Name],$A2929),CHAR(34),"}"))</f>
        <v>#REF!</v>
      </c>
      <c r="E2929" t="e">
        <f>IF(INDEX(Organizations[Organization Type '[CV']],$A2929)="","",
CONCATENATE("  - &amp;OrganizationID",TEXT($A2929,"0000"),
" {","OrganizationTypeCV:  ",CHAR(34),INDEX(Organizations[Organization Type '[CV']],$A2929),CHAR(34),
", OrganizationCode:  ",CHAR(34),INDEX(Organizations[Organization Code],$A2929),CHAR(34),
", OrganizationName:  ",CHAR(34),INDEX(Organizations[Organization Name],$A2929),CHAR(34),
", OrganizationDescription:  ",CHAR(34),INDEX(Organizations[Organization Description],$A2929),CHAR(34),
", OrganizationLink:  ",CHAR(34),INDEX(Organizations[Organization Link],$A2929),CHAR(34),"}"))</f>
        <v>#REF!</v>
      </c>
      <c r="F2929" t="e">
        <f>IF(INDEX(People[First Name],$A2929)="","",
CONCATENATE("  - &amp;AffiliationID",TEXT($A2929,"0000"),
" {PersonID: *PersonID",TEXT($A2929,"0000"),
", OrganizationID: *OrganizationID",TEXT(MATCH(INDEX(People[Organization Name],$A2929),Organizations[Organization Name],0),"0000"),
", IsPrimaryOrganizationContact: , AffiliationStartDate: , AffiliationEndDate: , PrimaryPhone: ",
", PrimaryEmail: ",CHAR(34),INDEX(People[Primary Email],$A2929),CHAR(34),
", PrimaryAddress: ",CHAR(34),INDEX(People[Primary Address],$A2929),CHAR(34),
", PersonLink: }"))</f>
        <v>#REF!</v>
      </c>
      <c r="H2929" t="e">
        <f>IF(COUNTA(CitationInformation)=0,"",IF(INDEX(AuthorList[Author Name],$A2929)="","",
CONCATENATE("  - &amp;AuthorListID",TEXT($A2929,"0000"),
"  {CitationID: *CitationID0001",
", PersonID: *PersonID",TEXT(MATCH(INDEX(AuthorList[Author Name],$A2929),People[Full Name],0),"0000"),
", AuthorOrder: ",INDEX(AuthorList[Author Number],$A2929),"}")))</f>
        <v>#REF!</v>
      </c>
      <c r="K2929" t="e">
        <f>IF(INDEX(SamplingFeatures[Feature Code],$A2929)="","",
CONCATENATE("  - &amp;SamplingFeatureID",TEXT($A2929,"0000"),
" {","SamplingFeatureUUID:  ",CHAR(34),INDEX(SamplingFeatures[Sampling Feature UUID],$A2929),CHAR(34),
", SamplingFeatureTypeCV:  ",CHAR(34),INDEX(SamplingFeatures[Sampling Feature Type],$A2929),CHAR(34),
", SamplingFeatureCode:  ",CHAR(34),INDEX(SamplingFeatures[Feature Code],$A2929),CHAR(34),
", SamplingFeatureName:  ",CHAR(34),INDEX(SamplingFeatures[Feature Name],$A2929),CHAR(34),
", SamplingFeatureDescription:  ",CHAR(34),INDEX(SamplingFeatures[Feature Description],$A2929),CHAR(34),
", SamplingFeatureGeotypeCV:  ",CHAR(34),INDEX(SamplingFeatures[Feature Geo Type],$A2929),CHAR(34),
", FeatureGeometry:  ",CHAR(34),INDEX(SamplingFeatures[Feature Geometry],$A2929),CHAR(34),
", Elevation_m:  ",CHAR(34),INDEX(SamplingFeatures[Elevation_m],$A2929),CHAR(34),
", ElevationDatumCV:  ",CHAR(34),ElevationDatum,CHAR(34),"}"))</f>
        <v>#REF!</v>
      </c>
      <c r="L2929" t="e">
        <f>IF(INDEX(SamplingFeatures[Sampling Feature Type],$A2929)&lt;&gt;"Site","",
CONCATENATE("  - &amp;SiteID",TEXT(SUMPRODUCT(--($L$3:$L2928&lt;&gt;"")),"0000"),
" {","SamplingFeatureID:  *SamplingFeatureID",TEXT($A2929,"0000"),
", SiteTypeCV:  ",CHAR(34),INDEX(Sites[Site Type],$A2929),CHAR(34),
", Latitude:  ",INDEX(Sites[Latitude],$A2929),
", Longitude:  ",INDEX(Sites[Longitude],$A2929),
", SRSName:  ",CHAR(34),LatLonDatum,CHAR(34),"}"))</f>
        <v>#REF!</v>
      </c>
      <c r="M2929" t="e">
        <f>IF(INDEX(SamplingFeatures[Sampling Feature Type],$A2929)&lt;&gt;"Specimen","",
CONCATENATE("  - &amp;SpecimenID",TEXT(SUMPRODUCT(--($M$3:$M2928&lt;&gt;"")),"0000"),
" {","SamplingFeatureID:  *SamplingFeatureID",TEXT($A2929,"0000"),
", SpecimenTypeCV:  ",CHAR(34),INDEX(Specimens[Specimen Type],$A2929),CHAR(34),
", SpecimenMediumCV:  ",INDEX(Specimens[Specimen Medium],$A2929),
", IsFieldSpecimen:  ",CHAR(34),INDEX(Specimens[Is Field Specimen?],$A2929),CHAR(34),"}"))</f>
        <v>#REF!</v>
      </c>
      <c r="N2929" t="e">
        <f>IF(COUNTA(SpatialOffsets[])=0,"", IF(INDEX(SpatialOffsets[Spatial Offset Type],$A2929)="","",
CONCATENATE("  - &amp;SpatialOffsetID",TEXT($A2929,"0000"),
" {","SpatialOffsetTypeCV:  ",CHAR(34),INDEX(SpatialOffsets[Spatial Offset Type],$A2929),CHAR(34),
", Offset1Value:  ",INDEX(SpatialOffsets[Offset 1 Value],$A2929),
", Offset1UnitID:  ",CHAR(34),INDEX(SpatialOffsets[Offset 1 Unit],$A2929),CHAR(34),
", Offset2Value:  ",INDEX(SpatialOffsets[Offset 2 Value],$A2929),
", Offset2UnitID:  ",CHAR(34),INDEX(SpatialOffsets[Offset 2 Unit],$A2929),CHAR(34),
", Offset3Value:  ",INDEX(SpatialOffsets[Offset 3 Value],$A2929),
", Offset3UnitID:  ",CHAR(34),INDEX(SpatialOffsets[Offset 3 Unit],$A2929),CHAR(34),,"}")))</f>
        <v>#REF!</v>
      </c>
      <c r="O2929" t="e">
        <f>IF(COUNTA(RelatedFeatures[])=0,"", IF(INDEX(RelatedFeatures[First Sampling Feature Code],$A2929)="","",
CONCATENATE("  - &amp;RelationID",TEXT($A2929,"0000"),
" {","SamplingFeatureID:  *SamplingFeatureID",TEXT(MATCH(INDEX(RelatedFeatures[First Sampling Feature Code],$A2929),SamplingFeatures[Feature Code],0),"0000"),
", RelationshipTypeCV:  ",CHAR(34),INDEX(RelatedFeatures[Relationship Type],$A2929),CHAR(34),
", RelatedFeatureID: *SamplingFeatureID",TEXT(MATCH(INDEX(RelatedFeatures[Second Sampling Feature Code],$A2929),SamplingFeatures[Feature Code],0),"0000"),
", SpatialOffsetID:  ",IF(INDEX(RelatedFeatures[Offset Number],$A2929)="","",CONCATENATE("*SpatialOffsetID",TEXT(INDEX(RelatedFeatures[Offset Number],$A2929),"0000"))),"}")))</f>
        <v>#REF!</v>
      </c>
      <c r="P2929" t="e">
        <f>IF(INDEX(Methods[Method Type],$A2929)="","",
CONCATENATE("  - &amp;MethodID",TEXT($A2929,"0000"),
" {","MethodTypeCV:  ",CHAR(34),INDEX(Methods[Method Type],$A2929),CHAR(34),
", MethodCode:  ",CHAR(34),INDEX(Methods[Method Code],$A2929),CHAR(34),
", MethodName:  ",CHAR(34),INDEX(Methods[Method Name],$A2929),CHAR(34),
", MethodDescription:  ",CHAR(34),INDEX(Methods[Method Description],$A2929),CHAR(34),
", MethodLink:  ",CHAR(34),INDEX(Methods[Method Link],$A2929),CHAR(34),
", OrganizationID: *OrganizationID",TEXT(MATCH(INDEX(Methods[Organization Name],$A2929),Organizations[Organization Name],0),"0000"),"}"))</f>
        <v>#REF!</v>
      </c>
      <c r="Q2929" t="e">
        <f>IF(INDEX(Variables[Variable Type],$A2929)="","",
CONCATENATE("  - &amp;VariableID",TEXT($A2929,"0000"),
" {","VariableTypeCV:  ",CHAR(34),INDEX(Variables[Variable Type],$A2929),CHAR(34),
", VariableCode:  ",CHAR(34),INDEX(Variables[Variable Code],$A2929),CHAR(34),
", VariableNameCV:  ",CHAR(34),INDEX(Variables[Variable Name],$A2929),CHAR(34),
", VariableDefinition:  ",CHAR(34),INDEX(Variables[Variable Definition],$A2929),CHAR(34),
", SpecciationCV:  ",CHAR(34),INDEX(Variables[Speciation],$A2929),CHAR(34),
", NoDataValue:  ",CHAR(34),INDEX(Variables[No Data Value],$A2929),CHAR(34),"}"))</f>
        <v>#REF!</v>
      </c>
    </row>
    <row r="2930" spans="1:17" x14ac:dyDescent="0.25">
      <c r="A2930">
        <v>2927</v>
      </c>
      <c r="D2930" t="e">
        <f>IF(INDEX(People[First Name],$A2930)="","",
CONCATENATE("  - &amp;PersonID",TEXT($A2930,"0000"),
" {","PersonFirstName:  ",CHAR(34),INDEX(People[First Name],$A2930),CHAR(34),
", PersonMiddleName:  ",CHAR(34),INDEX(People[Middle Name],$A2930),CHAR(34),
", PersonLastName:  ",CHAR(34),INDEX(People[Last Name],$A2930),CHAR(34),"}"))</f>
        <v>#REF!</v>
      </c>
      <c r="E2930" t="e">
        <f>IF(INDEX(Organizations[Organization Type '[CV']],$A2930)="","",
CONCATENATE("  - &amp;OrganizationID",TEXT($A2930,"0000"),
" {","OrganizationTypeCV:  ",CHAR(34),INDEX(Organizations[Organization Type '[CV']],$A2930),CHAR(34),
", OrganizationCode:  ",CHAR(34),INDEX(Organizations[Organization Code],$A2930),CHAR(34),
", OrganizationName:  ",CHAR(34),INDEX(Organizations[Organization Name],$A2930),CHAR(34),
", OrganizationDescription:  ",CHAR(34),INDEX(Organizations[Organization Description],$A2930),CHAR(34),
", OrganizationLink:  ",CHAR(34),INDEX(Organizations[Organization Link],$A2930),CHAR(34),"}"))</f>
        <v>#REF!</v>
      </c>
      <c r="F2930" t="e">
        <f>IF(INDEX(People[First Name],$A2930)="","",
CONCATENATE("  - &amp;AffiliationID",TEXT($A2930,"0000"),
" {PersonID: *PersonID",TEXT($A2930,"0000"),
", OrganizationID: *OrganizationID",TEXT(MATCH(INDEX(People[Organization Name],$A2930),Organizations[Organization Name],0),"0000"),
", IsPrimaryOrganizationContact: , AffiliationStartDate: , AffiliationEndDate: , PrimaryPhone: ",
", PrimaryEmail: ",CHAR(34),INDEX(People[Primary Email],$A2930),CHAR(34),
", PrimaryAddress: ",CHAR(34),INDEX(People[Primary Address],$A2930),CHAR(34),
", PersonLink: }"))</f>
        <v>#REF!</v>
      </c>
      <c r="H2930" t="e">
        <f>IF(COUNTA(CitationInformation)=0,"",IF(INDEX(AuthorList[Author Name],$A2930)="","",
CONCATENATE("  - &amp;AuthorListID",TEXT($A2930,"0000"),
"  {CitationID: *CitationID0001",
", PersonID: *PersonID",TEXT(MATCH(INDEX(AuthorList[Author Name],$A2930),People[Full Name],0),"0000"),
", AuthorOrder: ",INDEX(AuthorList[Author Number],$A2930),"}")))</f>
        <v>#REF!</v>
      </c>
      <c r="K2930" t="e">
        <f>IF(INDEX(SamplingFeatures[Feature Code],$A2930)="","",
CONCATENATE("  - &amp;SamplingFeatureID",TEXT($A2930,"0000"),
" {","SamplingFeatureUUID:  ",CHAR(34),INDEX(SamplingFeatures[Sampling Feature UUID],$A2930),CHAR(34),
", SamplingFeatureTypeCV:  ",CHAR(34),INDEX(SamplingFeatures[Sampling Feature Type],$A2930),CHAR(34),
", SamplingFeatureCode:  ",CHAR(34),INDEX(SamplingFeatures[Feature Code],$A2930),CHAR(34),
", SamplingFeatureName:  ",CHAR(34),INDEX(SamplingFeatures[Feature Name],$A2930),CHAR(34),
", SamplingFeatureDescription:  ",CHAR(34),INDEX(SamplingFeatures[Feature Description],$A2930),CHAR(34),
", SamplingFeatureGeotypeCV:  ",CHAR(34),INDEX(SamplingFeatures[Feature Geo Type],$A2930),CHAR(34),
", FeatureGeometry:  ",CHAR(34),INDEX(SamplingFeatures[Feature Geometry],$A2930),CHAR(34),
", Elevation_m:  ",CHAR(34),INDEX(SamplingFeatures[Elevation_m],$A2930),CHAR(34),
", ElevationDatumCV:  ",CHAR(34),ElevationDatum,CHAR(34),"}"))</f>
        <v>#REF!</v>
      </c>
      <c r="L2930" t="e">
        <f>IF(INDEX(SamplingFeatures[Sampling Feature Type],$A2930)&lt;&gt;"Site","",
CONCATENATE("  - &amp;SiteID",TEXT(SUMPRODUCT(--($L$3:$L2929&lt;&gt;"")),"0000"),
" {","SamplingFeatureID:  *SamplingFeatureID",TEXT($A2930,"0000"),
", SiteTypeCV:  ",CHAR(34),INDEX(Sites[Site Type],$A2930),CHAR(34),
", Latitude:  ",INDEX(Sites[Latitude],$A2930),
", Longitude:  ",INDEX(Sites[Longitude],$A2930),
", SRSName:  ",CHAR(34),LatLonDatum,CHAR(34),"}"))</f>
        <v>#REF!</v>
      </c>
      <c r="M2930" t="e">
        <f>IF(INDEX(SamplingFeatures[Sampling Feature Type],$A2930)&lt;&gt;"Specimen","",
CONCATENATE("  - &amp;SpecimenID",TEXT(SUMPRODUCT(--($M$3:$M2929&lt;&gt;"")),"0000"),
" {","SamplingFeatureID:  *SamplingFeatureID",TEXT($A2930,"0000"),
", SpecimenTypeCV:  ",CHAR(34),INDEX(Specimens[Specimen Type],$A2930),CHAR(34),
", SpecimenMediumCV:  ",INDEX(Specimens[Specimen Medium],$A2930),
", IsFieldSpecimen:  ",CHAR(34),INDEX(Specimens[Is Field Specimen?],$A2930),CHAR(34),"}"))</f>
        <v>#REF!</v>
      </c>
      <c r="N2930" t="e">
        <f>IF(COUNTA(SpatialOffsets[])=0,"", IF(INDEX(SpatialOffsets[Spatial Offset Type],$A2930)="","",
CONCATENATE("  - &amp;SpatialOffsetID",TEXT($A2930,"0000"),
" {","SpatialOffsetTypeCV:  ",CHAR(34),INDEX(SpatialOffsets[Spatial Offset Type],$A2930),CHAR(34),
", Offset1Value:  ",INDEX(SpatialOffsets[Offset 1 Value],$A2930),
", Offset1UnitID:  ",CHAR(34),INDEX(SpatialOffsets[Offset 1 Unit],$A2930),CHAR(34),
", Offset2Value:  ",INDEX(SpatialOffsets[Offset 2 Value],$A2930),
", Offset2UnitID:  ",CHAR(34),INDEX(SpatialOffsets[Offset 2 Unit],$A2930),CHAR(34),
", Offset3Value:  ",INDEX(SpatialOffsets[Offset 3 Value],$A2930),
", Offset3UnitID:  ",CHAR(34),INDEX(SpatialOffsets[Offset 3 Unit],$A2930),CHAR(34),,"}")))</f>
        <v>#REF!</v>
      </c>
      <c r="O2930" t="e">
        <f>IF(COUNTA(RelatedFeatures[])=0,"", IF(INDEX(RelatedFeatures[First Sampling Feature Code],$A2930)="","",
CONCATENATE("  - &amp;RelationID",TEXT($A2930,"0000"),
" {","SamplingFeatureID:  *SamplingFeatureID",TEXT(MATCH(INDEX(RelatedFeatures[First Sampling Feature Code],$A2930),SamplingFeatures[Feature Code],0),"0000"),
", RelationshipTypeCV:  ",CHAR(34),INDEX(RelatedFeatures[Relationship Type],$A2930),CHAR(34),
", RelatedFeatureID: *SamplingFeatureID",TEXT(MATCH(INDEX(RelatedFeatures[Second Sampling Feature Code],$A2930),SamplingFeatures[Feature Code],0),"0000"),
", SpatialOffsetID:  ",IF(INDEX(RelatedFeatures[Offset Number],$A2930)="","",CONCATENATE("*SpatialOffsetID",TEXT(INDEX(RelatedFeatures[Offset Number],$A2930),"0000"))),"}")))</f>
        <v>#REF!</v>
      </c>
      <c r="P2930" t="e">
        <f>IF(INDEX(Methods[Method Type],$A2930)="","",
CONCATENATE("  - &amp;MethodID",TEXT($A2930,"0000"),
" {","MethodTypeCV:  ",CHAR(34),INDEX(Methods[Method Type],$A2930),CHAR(34),
", MethodCode:  ",CHAR(34),INDEX(Methods[Method Code],$A2930),CHAR(34),
", MethodName:  ",CHAR(34),INDEX(Methods[Method Name],$A2930),CHAR(34),
", MethodDescription:  ",CHAR(34),INDEX(Methods[Method Description],$A2930),CHAR(34),
", MethodLink:  ",CHAR(34),INDEX(Methods[Method Link],$A2930),CHAR(34),
", OrganizationID: *OrganizationID",TEXT(MATCH(INDEX(Methods[Organization Name],$A2930),Organizations[Organization Name],0),"0000"),"}"))</f>
        <v>#REF!</v>
      </c>
      <c r="Q2930" t="e">
        <f>IF(INDEX(Variables[Variable Type],$A2930)="","",
CONCATENATE("  - &amp;VariableID",TEXT($A2930,"0000"),
" {","VariableTypeCV:  ",CHAR(34),INDEX(Variables[Variable Type],$A2930),CHAR(34),
", VariableCode:  ",CHAR(34),INDEX(Variables[Variable Code],$A2930),CHAR(34),
", VariableNameCV:  ",CHAR(34),INDEX(Variables[Variable Name],$A2930),CHAR(34),
", VariableDefinition:  ",CHAR(34),INDEX(Variables[Variable Definition],$A2930),CHAR(34),
", SpecciationCV:  ",CHAR(34),INDEX(Variables[Speciation],$A2930),CHAR(34),
", NoDataValue:  ",CHAR(34),INDEX(Variables[No Data Value],$A2930),CHAR(34),"}"))</f>
        <v>#REF!</v>
      </c>
    </row>
    <row r="2931" spans="1:17" x14ac:dyDescent="0.25">
      <c r="A2931">
        <v>2928</v>
      </c>
      <c r="D2931" t="e">
        <f>IF(INDEX(People[First Name],$A2931)="","",
CONCATENATE("  - &amp;PersonID",TEXT($A2931,"0000"),
" {","PersonFirstName:  ",CHAR(34),INDEX(People[First Name],$A2931),CHAR(34),
", PersonMiddleName:  ",CHAR(34),INDEX(People[Middle Name],$A2931),CHAR(34),
", PersonLastName:  ",CHAR(34),INDEX(People[Last Name],$A2931),CHAR(34),"}"))</f>
        <v>#REF!</v>
      </c>
      <c r="E2931" t="e">
        <f>IF(INDEX(Organizations[Organization Type '[CV']],$A2931)="","",
CONCATENATE("  - &amp;OrganizationID",TEXT($A2931,"0000"),
" {","OrganizationTypeCV:  ",CHAR(34),INDEX(Organizations[Organization Type '[CV']],$A2931),CHAR(34),
", OrganizationCode:  ",CHAR(34),INDEX(Organizations[Organization Code],$A2931),CHAR(34),
", OrganizationName:  ",CHAR(34),INDEX(Organizations[Organization Name],$A2931),CHAR(34),
", OrganizationDescription:  ",CHAR(34),INDEX(Organizations[Organization Description],$A2931),CHAR(34),
", OrganizationLink:  ",CHAR(34),INDEX(Organizations[Organization Link],$A2931),CHAR(34),"}"))</f>
        <v>#REF!</v>
      </c>
      <c r="F2931" t="e">
        <f>IF(INDEX(People[First Name],$A2931)="","",
CONCATENATE("  - &amp;AffiliationID",TEXT($A2931,"0000"),
" {PersonID: *PersonID",TEXT($A2931,"0000"),
", OrganizationID: *OrganizationID",TEXT(MATCH(INDEX(People[Organization Name],$A2931),Organizations[Organization Name],0),"0000"),
", IsPrimaryOrganizationContact: , AffiliationStartDate: , AffiliationEndDate: , PrimaryPhone: ",
", PrimaryEmail: ",CHAR(34),INDEX(People[Primary Email],$A2931),CHAR(34),
", PrimaryAddress: ",CHAR(34),INDEX(People[Primary Address],$A2931),CHAR(34),
", PersonLink: }"))</f>
        <v>#REF!</v>
      </c>
      <c r="H2931" t="e">
        <f>IF(COUNTA(CitationInformation)=0,"",IF(INDEX(AuthorList[Author Name],$A2931)="","",
CONCATENATE("  - &amp;AuthorListID",TEXT($A2931,"0000"),
"  {CitationID: *CitationID0001",
", PersonID: *PersonID",TEXT(MATCH(INDEX(AuthorList[Author Name],$A2931),People[Full Name],0),"0000"),
", AuthorOrder: ",INDEX(AuthorList[Author Number],$A2931),"}")))</f>
        <v>#REF!</v>
      </c>
      <c r="K2931" t="e">
        <f>IF(INDEX(SamplingFeatures[Feature Code],$A2931)="","",
CONCATENATE("  - &amp;SamplingFeatureID",TEXT($A2931,"0000"),
" {","SamplingFeatureUUID:  ",CHAR(34),INDEX(SamplingFeatures[Sampling Feature UUID],$A2931),CHAR(34),
", SamplingFeatureTypeCV:  ",CHAR(34),INDEX(SamplingFeatures[Sampling Feature Type],$A2931),CHAR(34),
", SamplingFeatureCode:  ",CHAR(34),INDEX(SamplingFeatures[Feature Code],$A2931),CHAR(34),
", SamplingFeatureName:  ",CHAR(34),INDEX(SamplingFeatures[Feature Name],$A2931),CHAR(34),
", SamplingFeatureDescription:  ",CHAR(34),INDEX(SamplingFeatures[Feature Description],$A2931),CHAR(34),
", SamplingFeatureGeotypeCV:  ",CHAR(34),INDEX(SamplingFeatures[Feature Geo Type],$A2931),CHAR(34),
", FeatureGeometry:  ",CHAR(34),INDEX(SamplingFeatures[Feature Geometry],$A2931),CHAR(34),
", Elevation_m:  ",CHAR(34),INDEX(SamplingFeatures[Elevation_m],$A2931),CHAR(34),
", ElevationDatumCV:  ",CHAR(34),ElevationDatum,CHAR(34),"}"))</f>
        <v>#REF!</v>
      </c>
      <c r="L2931" t="e">
        <f>IF(INDEX(SamplingFeatures[Sampling Feature Type],$A2931)&lt;&gt;"Site","",
CONCATENATE("  - &amp;SiteID",TEXT(SUMPRODUCT(--($L$3:$L2930&lt;&gt;"")),"0000"),
" {","SamplingFeatureID:  *SamplingFeatureID",TEXT($A2931,"0000"),
", SiteTypeCV:  ",CHAR(34),INDEX(Sites[Site Type],$A2931),CHAR(34),
", Latitude:  ",INDEX(Sites[Latitude],$A2931),
", Longitude:  ",INDEX(Sites[Longitude],$A2931),
", SRSName:  ",CHAR(34),LatLonDatum,CHAR(34),"}"))</f>
        <v>#REF!</v>
      </c>
      <c r="M2931" t="e">
        <f>IF(INDEX(SamplingFeatures[Sampling Feature Type],$A2931)&lt;&gt;"Specimen","",
CONCATENATE("  - &amp;SpecimenID",TEXT(SUMPRODUCT(--($M$3:$M2930&lt;&gt;"")),"0000"),
" {","SamplingFeatureID:  *SamplingFeatureID",TEXT($A2931,"0000"),
", SpecimenTypeCV:  ",CHAR(34),INDEX(Specimens[Specimen Type],$A2931),CHAR(34),
", SpecimenMediumCV:  ",INDEX(Specimens[Specimen Medium],$A2931),
", IsFieldSpecimen:  ",CHAR(34),INDEX(Specimens[Is Field Specimen?],$A2931),CHAR(34),"}"))</f>
        <v>#REF!</v>
      </c>
      <c r="N2931" t="e">
        <f>IF(COUNTA(SpatialOffsets[])=0,"", IF(INDEX(SpatialOffsets[Spatial Offset Type],$A2931)="","",
CONCATENATE("  - &amp;SpatialOffsetID",TEXT($A2931,"0000"),
" {","SpatialOffsetTypeCV:  ",CHAR(34),INDEX(SpatialOffsets[Spatial Offset Type],$A2931),CHAR(34),
", Offset1Value:  ",INDEX(SpatialOffsets[Offset 1 Value],$A2931),
", Offset1UnitID:  ",CHAR(34),INDEX(SpatialOffsets[Offset 1 Unit],$A2931),CHAR(34),
", Offset2Value:  ",INDEX(SpatialOffsets[Offset 2 Value],$A2931),
", Offset2UnitID:  ",CHAR(34),INDEX(SpatialOffsets[Offset 2 Unit],$A2931),CHAR(34),
", Offset3Value:  ",INDEX(SpatialOffsets[Offset 3 Value],$A2931),
", Offset3UnitID:  ",CHAR(34),INDEX(SpatialOffsets[Offset 3 Unit],$A2931),CHAR(34),,"}")))</f>
        <v>#REF!</v>
      </c>
      <c r="O2931" t="e">
        <f>IF(COUNTA(RelatedFeatures[])=0,"", IF(INDEX(RelatedFeatures[First Sampling Feature Code],$A2931)="","",
CONCATENATE("  - &amp;RelationID",TEXT($A2931,"0000"),
" {","SamplingFeatureID:  *SamplingFeatureID",TEXT(MATCH(INDEX(RelatedFeatures[First Sampling Feature Code],$A2931),SamplingFeatures[Feature Code],0),"0000"),
", RelationshipTypeCV:  ",CHAR(34),INDEX(RelatedFeatures[Relationship Type],$A2931),CHAR(34),
", RelatedFeatureID: *SamplingFeatureID",TEXT(MATCH(INDEX(RelatedFeatures[Second Sampling Feature Code],$A2931),SamplingFeatures[Feature Code],0),"0000"),
", SpatialOffsetID:  ",IF(INDEX(RelatedFeatures[Offset Number],$A2931)="","",CONCATENATE("*SpatialOffsetID",TEXT(INDEX(RelatedFeatures[Offset Number],$A2931),"0000"))),"}")))</f>
        <v>#REF!</v>
      </c>
      <c r="P2931" t="e">
        <f>IF(INDEX(Methods[Method Type],$A2931)="","",
CONCATENATE("  - &amp;MethodID",TEXT($A2931,"0000"),
" {","MethodTypeCV:  ",CHAR(34),INDEX(Methods[Method Type],$A2931),CHAR(34),
", MethodCode:  ",CHAR(34),INDEX(Methods[Method Code],$A2931),CHAR(34),
", MethodName:  ",CHAR(34),INDEX(Methods[Method Name],$A2931),CHAR(34),
", MethodDescription:  ",CHAR(34),INDEX(Methods[Method Description],$A2931),CHAR(34),
", MethodLink:  ",CHAR(34),INDEX(Methods[Method Link],$A2931),CHAR(34),
", OrganizationID: *OrganizationID",TEXT(MATCH(INDEX(Methods[Organization Name],$A2931),Organizations[Organization Name],0),"0000"),"}"))</f>
        <v>#REF!</v>
      </c>
      <c r="Q2931" t="e">
        <f>IF(INDEX(Variables[Variable Type],$A2931)="","",
CONCATENATE("  - &amp;VariableID",TEXT($A2931,"0000"),
" {","VariableTypeCV:  ",CHAR(34),INDEX(Variables[Variable Type],$A2931),CHAR(34),
", VariableCode:  ",CHAR(34),INDEX(Variables[Variable Code],$A2931),CHAR(34),
", VariableNameCV:  ",CHAR(34),INDEX(Variables[Variable Name],$A2931),CHAR(34),
", VariableDefinition:  ",CHAR(34),INDEX(Variables[Variable Definition],$A2931),CHAR(34),
", SpecciationCV:  ",CHAR(34),INDEX(Variables[Speciation],$A2931),CHAR(34),
", NoDataValue:  ",CHAR(34),INDEX(Variables[No Data Value],$A2931),CHAR(34),"}"))</f>
        <v>#REF!</v>
      </c>
    </row>
    <row r="2932" spans="1:17" x14ac:dyDescent="0.25">
      <c r="A2932">
        <v>2929</v>
      </c>
      <c r="D2932" t="e">
        <f>IF(INDEX(People[First Name],$A2932)="","",
CONCATENATE("  - &amp;PersonID",TEXT($A2932,"0000"),
" {","PersonFirstName:  ",CHAR(34),INDEX(People[First Name],$A2932),CHAR(34),
", PersonMiddleName:  ",CHAR(34),INDEX(People[Middle Name],$A2932),CHAR(34),
", PersonLastName:  ",CHAR(34),INDEX(People[Last Name],$A2932),CHAR(34),"}"))</f>
        <v>#REF!</v>
      </c>
      <c r="E2932" t="e">
        <f>IF(INDEX(Organizations[Organization Type '[CV']],$A2932)="","",
CONCATENATE("  - &amp;OrganizationID",TEXT($A2932,"0000"),
" {","OrganizationTypeCV:  ",CHAR(34),INDEX(Organizations[Organization Type '[CV']],$A2932),CHAR(34),
", OrganizationCode:  ",CHAR(34),INDEX(Organizations[Organization Code],$A2932),CHAR(34),
", OrganizationName:  ",CHAR(34),INDEX(Organizations[Organization Name],$A2932),CHAR(34),
", OrganizationDescription:  ",CHAR(34),INDEX(Organizations[Organization Description],$A2932),CHAR(34),
", OrganizationLink:  ",CHAR(34),INDEX(Organizations[Organization Link],$A2932),CHAR(34),"}"))</f>
        <v>#REF!</v>
      </c>
      <c r="F2932" t="e">
        <f>IF(INDEX(People[First Name],$A2932)="","",
CONCATENATE("  - &amp;AffiliationID",TEXT($A2932,"0000"),
" {PersonID: *PersonID",TEXT($A2932,"0000"),
", OrganizationID: *OrganizationID",TEXT(MATCH(INDEX(People[Organization Name],$A2932),Organizations[Organization Name],0),"0000"),
", IsPrimaryOrganizationContact: , AffiliationStartDate: , AffiliationEndDate: , PrimaryPhone: ",
", PrimaryEmail: ",CHAR(34),INDEX(People[Primary Email],$A2932),CHAR(34),
", PrimaryAddress: ",CHAR(34),INDEX(People[Primary Address],$A2932),CHAR(34),
", PersonLink: }"))</f>
        <v>#REF!</v>
      </c>
      <c r="H2932" t="e">
        <f>IF(COUNTA(CitationInformation)=0,"",IF(INDEX(AuthorList[Author Name],$A2932)="","",
CONCATENATE("  - &amp;AuthorListID",TEXT($A2932,"0000"),
"  {CitationID: *CitationID0001",
", PersonID: *PersonID",TEXT(MATCH(INDEX(AuthorList[Author Name],$A2932),People[Full Name],0),"0000"),
", AuthorOrder: ",INDEX(AuthorList[Author Number],$A2932),"}")))</f>
        <v>#REF!</v>
      </c>
      <c r="K2932" t="e">
        <f>IF(INDEX(SamplingFeatures[Feature Code],$A2932)="","",
CONCATENATE("  - &amp;SamplingFeatureID",TEXT($A2932,"0000"),
" {","SamplingFeatureUUID:  ",CHAR(34),INDEX(SamplingFeatures[Sampling Feature UUID],$A2932),CHAR(34),
", SamplingFeatureTypeCV:  ",CHAR(34),INDEX(SamplingFeatures[Sampling Feature Type],$A2932),CHAR(34),
", SamplingFeatureCode:  ",CHAR(34),INDEX(SamplingFeatures[Feature Code],$A2932),CHAR(34),
", SamplingFeatureName:  ",CHAR(34),INDEX(SamplingFeatures[Feature Name],$A2932),CHAR(34),
", SamplingFeatureDescription:  ",CHAR(34),INDEX(SamplingFeatures[Feature Description],$A2932),CHAR(34),
", SamplingFeatureGeotypeCV:  ",CHAR(34),INDEX(SamplingFeatures[Feature Geo Type],$A2932),CHAR(34),
", FeatureGeometry:  ",CHAR(34),INDEX(SamplingFeatures[Feature Geometry],$A2932),CHAR(34),
", Elevation_m:  ",CHAR(34),INDEX(SamplingFeatures[Elevation_m],$A2932),CHAR(34),
", ElevationDatumCV:  ",CHAR(34),ElevationDatum,CHAR(34),"}"))</f>
        <v>#REF!</v>
      </c>
      <c r="L2932" t="e">
        <f>IF(INDEX(SamplingFeatures[Sampling Feature Type],$A2932)&lt;&gt;"Site","",
CONCATENATE("  - &amp;SiteID",TEXT(SUMPRODUCT(--($L$3:$L2931&lt;&gt;"")),"0000"),
" {","SamplingFeatureID:  *SamplingFeatureID",TEXT($A2932,"0000"),
", SiteTypeCV:  ",CHAR(34),INDEX(Sites[Site Type],$A2932),CHAR(34),
", Latitude:  ",INDEX(Sites[Latitude],$A2932),
", Longitude:  ",INDEX(Sites[Longitude],$A2932),
", SRSName:  ",CHAR(34),LatLonDatum,CHAR(34),"}"))</f>
        <v>#REF!</v>
      </c>
      <c r="M2932" t="e">
        <f>IF(INDEX(SamplingFeatures[Sampling Feature Type],$A2932)&lt;&gt;"Specimen","",
CONCATENATE("  - &amp;SpecimenID",TEXT(SUMPRODUCT(--($M$3:$M2931&lt;&gt;"")),"0000"),
" {","SamplingFeatureID:  *SamplingFeatureID",TEXT($A2932,"0000"),
", SpecimenTypeCV:  ",CHAR(34),INDEX(Specimens[Specimen Type],$A2932),CHAR(34),
", SpecimenMediumCV:  ",INDEX(Specimens[Specimen Medium],$A2932),
", IsFieldSpecimen:  ",CHAR(34),INDEX(Specimens[Is Field Specimen?],$A2932),CHAR(34),"}"))</f>
        <v>#REF!</v>
      </c>
      <c r="N2932" t="e">
        <f>IF(COUNTA(SpatialOffsets[])=0,"", IF(INDEX(SpatialOffsets[Spatial Offset Type],$A2932)="","",
CONCATENATE("  - &amp;SpatialOffsetID",TEXT($A2932,"0000"),
" {","SpatialOffsetTypeCV:  ",CHAR(34),INDEX(SpatialOffsets[Spatial Offset Type],$A2932),CHAR(34),
", Offset1Value:  ",INDEX(SpatialOffsets[Offset 1 Value],$A2932),
", Offset1UnitID:  ",CHAR(34),INDEX(SpatialOffsets[Offset 1 Unit],$A2932),CHAR(34),
", Offset2Value:  ",INDEX(SpatialOffsets[Offset 2 Value],$A2932),
", Offset2UnitID:  ",CHAR(34),INDEX(SpatialOffsets[Offset 2 Unit],$A2932),CHAR(34),
", Offset3Value:  ",INDEX(SpatialOffsets[Offset 3 Value],$A2932),
", Offset3UnitID:  ",CHAR(34),INDEX(SpatialOffsets[Offset 3 Unit],$A2932),CHAR(34),,"}")))</f>
        <v>#REF!</v>
      </c>
      <c r="O2932" t="e">
        <f>IF(COUNTA(RelatedFeatures[])=0,"", IF(INDEX(RelatedFeatures[First Sampling Feature Code],$A2932)="","",
CONCATENATE("  - &amp;RelationID",TEXT($A2932,"0000"),
" {","SamplingFeatureID:  *SamplingFeatureID",TEXT(MATCH(INDEX(RelatedFeatures[First Sampling Feature Code],$A2932),SamplingFeatures[Feature Code],0),"0000"),
", RelationshipTypeCV:  ",CHAR(34),INDEX(RelatedFeatures[Relationship Type],$A2932),CHAR(34),
", RelatedFeatureID: *SamplingFeatureID",TEXT(MATCH(INDEX(RelatedFeatures[Second Sampling Feature Code],$A2932),SamplingFeatures[Feature Code],0),"0000"),
", SpatialOffsetID:  ",IF(INDEX(RelatedFeatures[Offset Number],$A2932)="","",CONCATENATE("*SpatialOffsetID",TEXT(INDEX(RelatedFeatures[Offset Number],$A2932),"0000"))),"}")))</f>
        <v>#REF!</v>
      </c>
      <c r="P2932" t="e">
        <f>IF(INDEX(Methods[Method Type],$A2932)="","",
CONCATENATE("  - &amp;MethodID",TEXT($A2932,"0000"),
" {","MethodTypeCV:  ",CHAR(34),INDEX(Methods[Method Type],$A2932),CHAR(34),
", MethodCode:  ",CHAR(34),INDEX(Methods[Method Code],$A2932),CHAR(34),
", MethodName:  ",CHAR(34),INDEX(Methods[Method Name],$A2932),CHAR(34),
", MethodDescription:  ",CHAR(34),INDEX(Methods[Method Description],$A2932),CHAR(34),
", MethodLink:  ",CHAR(34),INDEX(Methods[Method Link],$A2932),CHAR(34),
", OrganizationID: *OrganizationID",TEXT(MATCH(INDEX(Methods[Organization Name],$A2932),Organizations[Organization Name],0),"0000"),"}"))</f>
        <v>#REF!</v>
      </c>
      <c r="Q2932" t="e">
        <f>IF(INDEX(Variables[Variable Type],$A2932)="","",
CONCATENATE("  - &amp;VariableID",TEXT($A2932,"0000"),
" {","VariableTypeCV:  ",CHAR(34),INDEX(Variables[Variable Type],$A2932),CHAR(34),
", VariableCode:  ",CHAR(34),INDEX(Variables[Variable Code],$A2932),CHAR(34),
", VariableNameCV:  ",CHAR(34),INDEX(Variables[Variable Name],$A2932),CHAR(34),
", VariableDefinition:  ",CHAR(34),INDEX(Variables[Variable Definition],$A2932),CHAR(34),
", SpecciationCV:  ",CHAR(34),INDEX(Variables[Speciation],$A2932),CHAR(34),
", NoDataValue:  ",CHAR(34),INDEX(Variables[No Data Value],$A2932),CHAR(34),"}"))</f>
        <v>#REF!</v>
      </c>
    </row>
    <row r="2933" spans="1:17" x14ac:dyDescent="0.25">
      <c r="A2933">
        <v>2930</v>
      </c>
      <c r="D2933" t="e">
        <f>IF(INDEX(People[First Name],$A2933)="","",
CONCATENATE("  - &amp;PersonID",TEXT($A2933,"0000"),
" {","PersonFirstName:  ",CHAR(34),INDEX(People[First Name],$A2933),CHAR(34),
", PersonMiddleName:  ",CHAR(34),INDEX(People[Middle Name],$A2933),CHAR(34),
", PersonLastName:  ",CHAR(34),INDEX(People[Last Name],$A2933),CHAR(34),"}"))</f>
        <v>#REF!</v>
      </c>
      <c r="E2933" t="e">
        <f>IF(INDEX(Organizations[Organization Type '[CV']],$A2933)="","",
CONCATENATE("  - &amp;OrganizationID",TEXT($A2933,"0000"),
" {","OrganizationTypeCV:  ",CHAR(34),INDEX(Organizations[Organization Type '[CV']],$A2933),CHAR(34),
", OrganizationCode:  ",CHAR(34),INDEX(Organizations[Organization Code],$A2933),CHAR(34),
", OrganizationName:  ",CHAR(34),INDEX(Organizations[Organization Name],$A2933),CHAR(34),
", OrganizationDescription:  ",CHAR(34),INDEX(Organizations[Organization Description],$A2933),CHAR(34),
", OrganizationLink:  ",CHAR(34),INDEX(Organizations[Organization Link],$A2933),CHAR(34),"}"))</f>
        <v>#REF!</v>
      </c>
      <c r="F2933" t="e">
        <f>IF(INDEX(People[First Name],$A2933)="","",
CONCATENATE("  - &amp;AffiliationID",TEXT($A2933,"0000"),
" {PersonID: *PersonID",TEXT($A2933,"0000"),
", OrganizationID: *OrganizationID",TEXT(MATCH(INDEX(People[Organization Name],$A2933),Organizations[Organization Name],0),"0000"),
", IsPrimaryOrganizationContact: , AffiliationStartDate: , AffiliationEndDate: , PrimaryPhone: ",
", PrimaryEmail: ",CHAR(34),INDEX(People[Primary Email],$A2933),CHAR(34),
", PrimaryAddress: ",CHAR(34),INDEX(People[Primary Address],$A2933),CHAR(34),
", PersonLink: }"))</f>
        <v>#REF!</v>
      </c>
      <c r="H2933" t="e">
        <f>IF(COUNTA(CitationInformation)=0,"",IF(INDEX(AuthorList[Author Name],$A2933)="","",
CONCATENATE("  - &amp;AuthorListID",TEXT($A2933,"0000"),
"  {CitationID: *CitationID0001",
", PersonID: *PersonID",TEXT(MATCH(INDEX(AuthorList[Author Name],$A2933),People[Full Name],0),"0000"),
", AuthorOrder: ",INDEX(AuthorList[Author Number],$A2933),"}")))</f>
        <v>#REF!</v>
      </c>
      <c r="K2933" t="e">
        <f>IF(INDEX(SamplingFeatures[Feature Code],$A2933)="","",
CONCATENATE("  - &amp;SamplingFeatureID",TEXT($A2933,"0000"),
" {","SamplingFeatureUUID:  ",CHAR(34),INDEX(SamplingFeatures[Sampling Feature UUID],$A2933),CHAR(34),
", SamplingFeatureTypeCV:  ",CHAR(34),INDEX(SamplingFeatures[Sampling Feature Type],$A2933),CHAR(34),
", SamplingFeatureCode:  ",CHAR(34),INDEX(SamplingFeatures[Feature Code],$A2933),CHAR(34),
", SamplingFeatureName:  ",CHAR(34),INDEX(SamplingFeatures[Feature Name],$A2933),CHAR(34),
", SamplingFeatureDescription:  ",CHAR(34),INDEX(SamplingFeatures[Feature Description],$A2933),CHAR(34),
", SamplingFeatureGeotypeCV:  ",CHAR(34),INDEX(SamplingFeatures[Feature Geo Type],$A2933),CHAR(34),
", FeatureGeometry:  ",CHAR(34),INDEX(SamplingFeatures[Feature Geometry],$A2933),CHAR(34),
", Elevation_m:  ",CHAR(34),INDEX(SamplingFeatures[Elevation_m],$A2933),CHAR(34),
", ElevationDatumCV:  ",CHAR(34),ElevationDatum,CHAR(34),"}"))</f>
        <v>#REF!</v>
      </c>
      <c r="L2933" t="e">
        <f>IF(INDEX(SamplingFeatures[Sampling Feature Type],$A2933)&lt;&gt;"Site","",
CONCATENATE("  - &amp;SiteID",TEXT(SUMPRODUCT(--($L$3:$L2932&lt;&gt;"")),"0000"),
" {","SamplingFeatureID:  *SamplingFeatureID",TEXT($A2933,"0000"),
", SiteTypeCV:  ",CHAR(34),INDEX(Sites[Site Type],$A2933),CHAR(34),
", Latitude:  ",INDEX(Sites[Latitude],$A2933),
", Longitude:  ",INDEX(Sites[Longitude],$A2933),
", SRSName:  ",CHAR(34),LatLonDatum,CHAR(34),"}"))</f>
        <v>#REF!</v>
      </c>
      <c r="M2933" t="e">
        <f>IF(INDEX(SamplingFeatures[Sampling Feature Type],$A2933)&lt;&gt;"Specimen","",
CONCATENATE("  - &amp;SpecimenID",TEXT(SUMPRODUCT(--($M$3:$M2932&lt;&gt;"")),"0000"),
" {","SamplingFeatureID:  *SamplingFeatureID",TEXT($A2933,"0000"),
", SpecimenTypeCV:  ",CHAR(34),INDEX(Specimens[Specimen Type],$A2933),CHAR(34),
", SpecimenMediumCV:  ",INDEX(Specimens[Specimen Medium],$A2933),
", IsFieldSpecimen:  ",CHAR(34),INDEX(Specimens[Is Field Specimen?],$A2933),CHAR(34),"}"))</f>
        <v>#REF!</v>
      </c>
      <c r="N2933" t="e">
        <f>IF(COUNTA(SpatialOffsets[])=0,"", IF(INDEX(SpatialOffsets[Spatial Offset Type],$A2933)="","",
CONCATENATE("  - &amp;SpatialOffsetID",TEXT($A2933,"0000"),
" {","SpatialOffsetTypeCV:  ",CHAR(34),INDEX(SpatialOffsets[Spatial Offset Type],$A2933),CHAR(34),
", Offset1Value:  ",INDEX(SpatialOffsets[Offset 1 Value],$A2933),
", Offset1UnitID:  ",CHAR(34),INDEX(SpatialOffsets[Offset 1 Unit],$A2933),CHAR(34),
", Offset2Value:  ",INDEX(SpatialOffsets[Offset 2 Value],$A2933),
", Offset2UnitID:  ",CHAR(34),INDEX(SpatialOffsets[Offset 2 Unit],$A2933),CHAR(34),
", Offset3Value:  ",INDEX(SpatialOffsets[Offset 3 Value],$A2933),
", Offset3UnitID:  ",CHAR(34),INDEX(SpatialOffsets[Offset 3 Unit],$A2933),CHAR(34),,"}")))</f>
        <v>#REF!</v>
      </c>
      <c r="O2933" t="e">
        <f>IF(COUNTA(RelatedFeatures[])=0,"", IF(INDEX(RelatedFeatures[First Sampling Feature Code],$A2933)="","",
CONCATENATE("  - &amp;RelationID",TEXT($A2933,"0000"),
" {","SamplingFeatureID:  *SamplingFeatureID",TEXT(MATCH(INDEX(RelatedFeatures[First Sampling Feature Code],$A2933),SamplingFeatures[Feature Code],0),"0000"),
", RelationshipTypeCV:  ",CHAR(34),INDEX(RelatedFeatures[Relationship Type],$A2933),CHAR(34),
", RelatedFeatureID: *SamplingFeatureID",TEXT(MATCH(INDEX(RelatedFeatures[Second Sampling Feature Code],$A2933),SamplingFeatures[Feature Code],0),"0000"),
", SpatialOffsetID:  ",IF(INDEX(RelatedFeatures[Offset Number],$A2933)="","",CONCATENATE("*SpatialOffsetID",TEXT(INDEX(RelatedFeatures[Offset Number],$A2933),"0000"))),"}")))</f>
        <v>#REF!</v>
      </c>
      <c r="P2933" t="e">
        <f>IF(INDEX(Methods[Method Type],$A2933)="","",
CONCATENATE("  - &amp;MethodID",TEXT($A2933,"0000"),
" {","MethodTypeCV:  ",CHAR(34),INDEX(Methods[Method Type],$A2933),CHAR(34),
", MethodCode:  ",CHAR(34),INDEX(Methods[Method Code],$A2933),CHAR(34),
", MethodName:  ",CHAR(34),INDEX(Methods[Method Name],$A2933),CHAR(34),
", MethodDescription:  ",CHAR(34),INDEX(Methods[Method Description],$A2933),CHAR(34),
", MethodLink:  ",CHAR(34),INDEX(Methods[Method Link],$A2933),CHAR(34),
", OrganizationID: *OrganizationID",TEXT(MATCH(INDEX(Methods[Organization Name],$A2933),Organizations[Organization Name],0),"0000"),"}"))</f>
        <v>#REF!</v>
      </c>
      <c r="Q2933" t="e">
        <f>IF(INDEX(Variables[Variable Type],$A2933)="","",
CONCATENATE("  - &amp;VariableID",TEXT($A2933,"0000"),
" {","VariableTypeCV:  ",CHAR(34),INDEX(Variables[Variable Type],$A2933),CHAR(34),
", VariableCode:  ",CHAR(34),INDEX(Variables[Variable Code],$A2933),CHAR(34),
", VariableNameCV:  ",CHAR(34),INDEX(Variables[Variable Name],$A2933),CHAR(34),
", VariableDefinition:  ",CHAR(34),INDEX(Variables[Variable Definition],$A2933),CHAR(34),
", SpecciationCV:  ",CHAR(34),INDEX(Variables[Speciation],$A2933),CHAR(34),
", NoDataValue:  ",CHAR(34),INDEX(Variables[No Data Value],$A2933),CHAR(34),"}"))</f>
        <v>#REF!</v>
      </c>
    </row>
    <row r="2934" spans="1:17" x14ac:dyDescent="0.25">
      <c r="A2934">
        <v>2931</v>
      </c>
      <c r="D2934" t="e">
        <f>IF(INDEX(People[First Name],$A2934)="","",
CONCATENATE("  - &amp;PersonID",TEXT($A2934,"0000"),
" {","PersonFirstName:  ",CHAR(34),INDEX(People[First Name],$A2934),CHAR(34),
", PersonMiddleName:  ",CHAR(34),INDEX(People[Middle Name],$A2934),CHAR(34),
", PersonLastName:  ",CHAR(34),INDEX(People[Last Name],$A2934),CHAR(34),"}"))</f>
        <v>#REF!</v>
      </c>
      <c r="E2934" t="e">
        <f>IF(INDEX(Organizations[Organization Type '[CV']],$A2934)="","",
CONCATENATE("  - &amp;OrganizationID",TEXT($A2934,"0000"),
" {","OrganizationTypeCV:  ",CHAR(34),INDEX(Organizations[Organization Type '[CV']],$A2934),CHAR(34),
", OrganizationCode:  ",CHAR(34),INDEX(Organizations[Organization Code],$A2934),CHAR(34),
", OrganizationName:  ",CHAR(34),INDEX(Organizations[Organization Name],$A2934),CHAR(34),
", OrganizationDescription:  ",CHAR(34),INDEX(Organizations[Organization Description],$A2934),CHAR(34),
", OrganizationLink:  ",CHAR(34),INDEX(Organizations[Organization Link],$A2934),CHAR(34),"}"))</f>
        <v>#REF!</v>
      </c>
      <c r="F2934" t="e">
        <f>IF(INDEX(People[First Name],$A2934)="","",
CONCATENATE("  - &amp;AffiliationID",TEXT($A2934,"0000"),
" {PersonID: *PersonID",TEXT($A2934,"0000"),
", OrganizationID: *OrganizationID",TEXT(MATCH(INDEX(People[Organization Name],$A2934),Organizations[Organization Name],0),"0000"),
", IsPrimaryOrganizationContact: , AffiliationStartDate: , AffiliationEndDate: , PrimaryPhone: ",
", PrimaryEmail: ",CHAR(34),INDEX(People[Primary Email],$A2934),CHAR(34),
", PrimaryAddress: ",CHAR(34),INDEX(People[Primary Address],$A2934),CHAR(34),
", PersonLink: }"))</f>
        <v>#REF!</v>
      </c>
      <c r="H2934" t="e">
        <f>IF(COUNTA(CitationInformation)=0,"",IF(INDEX(AuthorList[Author Name],$A2934)="","",
CONCATENATE("  - &amp;AuthorListID",TEXT($A2934,"0000"),
"  {CitationID: *CitationID0001",
", PersonID: *PersonID",TEXT(MATCH(INDEX(AuthorList[Author Name],$A2934),People[Full Name],0),"0000"),
", AuthorOrder: ",INDEX(AuthorList[Author Number],$A2934),"}")))</f>
        <v>#REF!</v>
      </c>
      <c r="K2934" t="e">
        <f>IF(INDEX(SamplingFeatures[Feature Code],$A2934)="","",
CONCATENATE("  - &amp;SamplingFeatureID",TEXT($A2934,"0000"),
" {","SamplingFeatureUUID:  ",CHAR(34),INDEX(SamplingFeatures[Sampling Feature UUID],$A2934),CHAR(34),
", SamplingFeatureTypeCV:  ",CHAR(34),INDEX(SamplingFeatures[Sampling Feature Type],$A2934),CHAR(34),
", SamplingFeatureCode:  ",CHAR(34),INDEX(SamplingFeatures[Feature Code],$A2934),CHAR(34),
", SamplingFeatureName:  ",CHAR(34),INDEX(SamplingFeatures[Feature Name],$A2934),CHAR(34),
", SamplingFeatureDescription:  ",CHAR(34),INDEX(SamplingFeatures[Feature Description],$A2934),CHAR(34),
", SamplingFeatureGeotypeCV:  ",CHAR(34),INDEX(SamplingFeatures[Feature Geo Type],$A2934),CHAR(34),
", FeatureGeometry:  ",CHAR(34),INDEX(SamplingFeatures[Feature Geometry],$A2934),CHAR(34),
", Elevation_m:  ",CHAR(34),INDEX(SamplingFeatures[Elevation_m],$A2934),CHAR(34),
", ElevationDatumCV:  ",CHAR(34),ElevationDatum,CHAR(34),"}"))</f>
        <v>#REF!</v>
      </c>
      <c r="L2934" t="e">
        <f>IF(INDEX(SamplingFeatures[Sampling Feature Type],$A2934)&lt;&gt;"Site","",
CONCATENATE("  - &amp;SiteID",TEXT(SUMPRODUCT(--($L$3:$L2933&lt;&gt;"")),"0000"),
" {","SamplingFeatureID:  *SamplingFeatureID",TEXT($A2934,"0000"),
", SiteTypeCV:  ",CHAR(34),INDEX(Sites[Site Type],$A2934),CHAR(34),
", Latitude:  ",INDEX(Sites[Latitude],$A2934),
", Longitude:  ",INDEX(Sites[Longitude],$A2934),
", SRSName:  ",CHAR(34),LatLonDatum,CHAR(34),"}"))</f>
        <v>#REF!</v>
      </c>
      <c r="M2934" t="e">
        <f>IF(INDEX(SamplingFeatures[Sampling Feature Type],$A2934)&lt;&gt;"Specimen","",
CONCATENATE("  - &amp;SpecimenID",TEXT(SUMPRODUCT(--($M$3:$M2933&lt;&gt;"")),"0000"),
" {","SamplingFeatureID:  *SamplingFeatureID",TEXT($A2934,"0000"),
", SpecimenTypeCV:  ",CHAR(34),INDEX(Specimens[Specimen Type],$A2934),CHAR(34),
", SpecimenMediumCV:  ",INDEX(Specimens[Specimen Medium],$A2934),
", IsFieldSpecimen:  ",CHAR(34),INDEX(Specimens[Is Field Specimen?],$A2934),CHAR(34),"}"))</f>
        <v>#REF!</v>
      </c>
      <c r="N2934" t="e">
        <f>IF(COUNTA(SpatialOffsets[])=0,"", IF(INDEX(SpatialOffsets[Spatial Offset Type],$A2934)="","",
CONCATENATE("  - &amp;SpatialOffsetID",TEXT($A2934,"0000"),
" {","SpatialOffsetTypeCV:  ",CHAR(34),INDEX(SpatialOffsets[Spatial Offset Type],$A2934),CHAR(34),
", Offset1Value:  ",INDEX(SpatialOffsets[Offset 1 Value],$A2934),
", Offset1UnitID:  ",CHAR(34),INDEX(SpatialOffsets[Offset 1 Unit],$A2934),CHAR(34),
", Offset2Value:  ",INDEX(SpatialOffsets[Offset 2 Value],$A2934),
", Offset2UnitID:  ",CHAR(34),INDEX(SpatialOffsets[Offset 2 Unit],$A2934),CHAR(34),
", Offset3Value:  ",INDEX(SpatialOffsets[Offset 3 Value],$A2934),
", Offset3UnitID:  ",CHAR(34),INDEX(SpatialOffsets[Offset 3 Unit],$A2934),CHAR(34),,"}")))</f>
        <v>#REF!</v>
      </c>
      <c r="O2934" t="e">
        <f>IF(COUNTA(RelatedFeatures[])=0,"", IF(INDEX(RelatedFeatures[First Sampling Feature Code],$A2934)="","",
CONCATENATE("  - &amp;RelationID",TEXT($A2934,"0000"),
" {","SamplingFeatureID:  *SamplingFeatureID",TEXT(MATCH(INDEX(RelatedFeatures[First Sampling Feature Code],$A2934),SamplingFeatures[Feature Code],0),"0000"),
", RelationshipTypeCV:  ",CHAR(34),INDEX(RelatedFeatures[Relationship Type],$A2934),CHAR(34),
", RelatedFeatureID: *SamplingFeatureID",TEXT(MATCH(INDEX(RelatedFeatures[Second Sampling Feature Code],$A2934),SamplingFeatures[Feature Code],0),"0000"),
", SpatialOffsetID:  ",IF(INDEX(RelatedFeatures[Offset Number],$A2934)="","",CONCATENATE("*SpatialOffsetID",TEXT(INDEX(RelatedFeatures[Offset Number],$A2934),"0000"))),"}")))</f>
        <v>#REF!</v>
      </c>
      <c r="P2934" t="e">
        <f>IF(INDEX(Methods[Method Type],$A2934)="","",
CONCATENATE("  - &amp;MethodID",TEXT($A2934,"0000"),
" {","MethodTypeCV:  ",CHAR(34),INDEX(Methods[Method Type],$A2934),CHAR(34),
", MethodCode:  ",CHAR(34),INDEX(Methods[Method Code],$A2934),CHAR(34),
", MethodName:  ",CHAR(34),INDEX(Methods[Method Name],$A2934),CHAR(34),
", MethodDescription:  ",CHAR(34),INDEX(Methods[Method Description],$A2934),CHAR(34),
", MethodLink:  ",CHAR(34),INDEX(Methods[Method Link],$A2934),CHAR(34),
", OrganizationID: *OrganizationID",TEXT(MATCH(INDEX(Methods[Organization Name],$A2934),Organizations[Organization Name],0),"0000"),"}"))</f>
        <v>#REF!</v>
      </c>
      <c r="Q2934" t="e">
        <f>IF(INDEX(Variables[Variable Type],$A2934)="","",
CONCATENATE("  - &amp;VariableID",TEXT($A2934,"0000"),
" {","VariableTypeCV:  ",CHAR(34),INDEX(Variables[Variable Type],$A2934),CHAR(34),
", VariableCode:  ",CHAR(34),INDEX(Variables[Variable Code],$A2934),CHAR(34),
", VariableNameCV:  ",CHAR(34),INDEX(Variables[Variable Name],$A2934),CHAR(34),
", VariableDefinition:  ",CHAR(34),INDEX(Variables[Variable Definition],$A2934),CHAR(34),
", SpecciationCV:  ",CHAR(34),INDEX(Variables[Speciation],$A2934),CHAR(34),
", NoDataValue:  ",CHAR(34),INDEX(Variables[No Data Value],$A2934),CHAR(34),"}"))</f>
        <v>#REF!</v>
      </c>
    </row>
    <row r="2935" spans="1:17" x14ac:dyDescent="0.25">
      <c r="A2935">
        <v>2932</v>
      </c>
      <c r="D2935" t="e">
        <f>IF(INDEX(People[First Name],$A2935)="","",
CONCATENATE("  - &amp;PersonID",TEXT($A2935,"0000"),
" {","PersonFirstName:  ",CHAR(34),INDEX(People[First Name],$A2935),CHAR(34),
", PersonMiddleName:  ",CHAR(34),INDEX(People[Middle Name],$A2935),CHAR(34),
", PersonLastName:  ",CHAR(34),INDEX(People[Last Name],$A2935),CHAR(34),"}"))</f>
        <v>#REF!</v>
      </c>
      <c r="E2935" t="e">
        <f>IF(INDEX(Organizations[Organization Type '[CV']],$A2935)="","",
CONCATENATE("  - &amp;OrganizationID",TEXT($A2935,"0000"),
" {","OrganizationTypeCV:  ",CHAR(34),INDEX(Organizations[Organization Type '[CV']],$A2935),CHAR(34),
", OrganizationCode:  ",CHAR(34),INDEX(Organizations[Organization Code],$A2935),CHAR(34),
", OrganizationName:  ",CHAR(34),INDEX(Organizations[Organization Name],$A2935),CHAR(34),
", OrganizationDescription:  ",CHAR(34),INDEX(Organizations[Organization Description],$A2935),CHAR(34),
", OrganizationLink:  ",CHAR(34),INDEX(Organizations[Organization Link],$A2935),CHAR(34),"}"))</f>
        <v>#REF!</v>
      </c>
      <c r="F2935" t="e">
        <f>IF(INDEX(People[First Name],$A2935)="","",
CONCATENATE("  - &amp;AffiliationID",TEXT($A2935,"0000"),
" {PersonID: *PersonID",TEXT($A2935,"0000"),
", OrganizationID: *OrganizationID",TEXT(MATCH(INDEX(People[Organization Name],$A2935),Organizations[Organization Name],0),"0000"),
", IsPrimaryOrganizationContact: , AffiliationStartDate: , AffiliationEndDate: , PrimaryPhone: ",
", PrimaryEmail: ",CHAR(34),INDEX(People[Primary Email],$A2935),CHAR(34),
", PrimaryAddress: ",CHAR(34),INDEX(People[Primary Address],$A2935),CHAR(34),
", PersonLink: }"))</f>
        <v>#REF!</v>
      </c>
      <c r="H2935" t="e">
        <f>IF(COUNTA(CitationInformation)=0,"",IF(INDEX(AuthorList[Author Name],$A2935)="","",
CONCATENATE("  - &amp;AuthorListID",TEXT($A2935,"0000"),
"  {CitationID: *CitationID0001",
", PersonID: *PersonID",TEXT(MATCH(INDEX(AuthorList[Author Name],$A2935),People[Full Name],0),"0000"),
", AuthorOrder: ",INDEX(AuthorList[Author Number],$A2935),"}")))</f>
        <v>#REF!</v>
      </c>
      <c r="K2935" t="e">
        <f>IF(INDEX(SamplingFeatures[Feature Code],$A2935)="","",
CONCATENATE("  - &amp;SamplingFeatureID",TEXT($A2935,"0000"),
" {","SamplingFeatureUUID:  ",CHAR(34),INDEX(SamplingFeatures[Sampling Feature UUID],$A2935),CHAR(34),
", SamplingFeatureTypeCV:  ",CHAR(34),INDEX(SamplingFeatures[Sampling Feature Type],$A2935),CHAR(34),
", SamplingFeatureCode:  ",CHAR(34),INDEX(SamplingFeatures[Feature Code],$A2935),CHAR(34),
", SamplingFeatureName:  ",CHAR(34),INDEX(SamplingFeatures[Feature Name],$A2935),CHAR(34),
", SamplingFeatureDescription:  ",CHAR(34),INDEX(SamplingFeatures[Feature Description],$A2935),CHAR(34),
", SamplingFeatureGeotypeCV:  ",CHAR(34),INDEX(SamplingFeatures[Feature Geo Type],$A2935),CHAR(34),
", FeatureGeometry:  ",CHAR(34),INDEX(SamplingFeatures[Feature Geometry],$A2935),CHAR(34),
", Elevation_m:  ",CHAR(34),INDEX(SamplingFeatures[Elevation_m],$A2935),CHAR(34),
", ElevationDatumCV:  ",CHAR(34),ElevationDatum,CHAR(34),"}"))</f>
        <v>#REF!</v>
      </c>
      <c r="L2935" t="e">
        <f>IF(INDEX(SamplingFeatures[Sampling Feature Type],$A2935)&lt;&gt;"Site","",
CONCATENATE("  - &amp;SiteID",TEXT(SUMPRODUCT(--($L$3:$L2934&lt;&gt;"")),"0000"),
" {","SamplingFeatureID:  *SamplingFeatureID",TEXT($A2935,"0000"),
", SiteTypeCV:  ",CHAR(34),INDEX(Sites[Site Type],$A2935),CHAR(34),
", Latitude:  ",INDEX(Sites[Latitude],$A2935),
", Longitude:  ",INDEX(Sites[Longitude],$A2935),
", SRSName:  ",CHAR(34),LatLonDatum,CHAR(34),"}"))</f>
        <v>#REF!</v>
      </c>
      <c r="M2935" t="e">
        <f>IF(INDEX(SamplingFeatures[Sampling Feature Type],$A2935)&lt;&gt;"Specimen","",
CONCATENATE("  - &amp;SpecimenID",TEXT(SUMPRODUCT(--($M$3:$M2934&lt;&gt;"")),"0000"),
" {","SamplingFeatureID:  *SamplingFeatureID",TEXT($A2935,"0000"),
", SpecimenTypeCV:  ",CHAR(34),INDEX(Specimens[Specimen Type],$A2935),CHAR(34),
", SpecimenMediumCV:  ",INDEX(Specimens[Specimen Medium],$A2935),
", IsFieldSpecimen:  ",CHAR(34),INDEX(Specimens[Is Field Specimen?],$A2935),CHAR(34),"}"))</f>
        <v>#REF!</v>
      </c>
      <c r="N2935" t="e">
        <f>IF(COUNTA(SpatialOffsets[])=0,"", IF(INDEX(SpatialOffsets[Spatial Offset Type],$A2935)="","",
CONCATENATE("  - &amp;SpatialOffsetID",TEXT($A2935,"0000"),
" {","SpatialOffsetTypeCV:  ",CHAR(34),INDEX(SpatialOffsets[Spatial Offset Type],$A2935),CHAR(34),
", Offset1Value:  ",INDEX(SpatialOffsets[Offset 1 Value],$A2935),
", Offset1UnitID:  ",CHAR(34),INDEX(SpatialOffsets[Offset 1 Unit],$A2935),CHAR(34),
", Offset2Value:  ",INDEX(SpatialOffsets[Offset 2 Value],$A2935),
", Offset2UnitID:  ",CHAR(34),INDEX(SpatialOffsets[Offset 2 Unit],$A2935),CHAR(34),
", Offset3Value:  ",INDEX(SpatialOffsets[Offset 3 Value],$A2935),
", Offset3UnitID:  ",CHAR(34),INDEX(SpatialOffsets[Offset 3 Unit],$A2935),CHAR(34),,"}")))</f>
        <v>#REF!</v>
      </c>
      <c r="O2935" t="e">
        <f>IF(COUNTA(RelatedFeatures[])=0,"", IF(INDEX(RelatedFeatures[First Sampling Feature Code],$A2935)="","",
CONCATENATE("  - &amp;RelationID",TEXT($A2935,"0000"),
" {","SamplingFeatureID:  *SamplingFeatureID",TEXT(MATCH(INDEX(RelatedFeatures[First Sampling Feature Code],$A2935),SamplingFeatures[Feature Code],0),"0000"),
", RelationshipTypeCV:  ",CHAR(34),INDEX(RelatedFeatures[Relationship Type],$A2935),CHAR(34),
", RelatedFeatureID: *SamplingFeatureID",TEXT(MATCH(INDEX(RelatedFeatures[Second Sampling Feature Code],$A2935),SamplingFeatures[Feature Code],0),"0000"),
", SpatialOffsetID:  ",IF(INDEX(RelatedFeatures[Offset Number],$A2935)="","",CONCATENATE("*SpatialOffsetID",TEXT(INDEX(RelatedFeatures[Offset Number],$A2935),"0000"))),"}")))</f>
        <v>#REF!</v>
      </c>
      <c r="P2935" t="e">
        <f>IF(INDEX(Methods[Method Type],$A2935)="","",
CONCATENATE("  - &amp;MethodID",TEXT($A2935,"0000"),
" {","MethodTypeCV:  ",CHAR(34),INDEX(Methods[Method Type],$A2935),CHAR(34),
", MethodCode:  ",CHAR(34),INDEX(Methods[Method Code],$A2935),CHAR(34),
", MethodName:  ",CHAR(34),INDEX(Methods[Method Name],$A2935),CHAR(34),
", MethodDescription:  ",CHAR(34),INDEX(Methods[Method Description],$A2935),CHAR(34),
", MethodLink:  ",CHAR(34),INDEX(Methods[Method Link],$A2935),CHAR(34),
", OrganizationID: *OrganizationID",TEXT(MATCH(INDEX(Methods[Organization Name],$A2935),Organizations[Organization Name],0),"0000"),"}"))</f>
        <v>#REF!</v>
      </c>
      <c r="Q2935" t="e">
        <f>IF(INDEX(Variables[Variable Type],$A2935)="","",
CONCATENATE("  - &amp;VariableID",TEXT($A2935,"0000"),
" {","VariableTypeCV:  ",CHAR(34),INDEX(Variables[Variable Type],$A2935),CHAR(34),
", VariableCode:  ",CHAR(34),INDEX(Variables[Variable Code],$A2935),CHAR(34),
", VariableNameCV:  ",CHAR(34),INDEX(Variables[Variable Name],$A2935),CHAR(34),
", VariableDefinition:  ",CHAR(34),INDEX(Variables[Variable Definition],$A2935),CHAR(34),
", SpecciationCV:  ",CHAR(34),INDEX(Variables[Speciation],$A2935),CHAR(34),
", NoDataValue:  ",CHAR(34),INDEX(Variables[No Data Value],$A2935),CHAR(34),"}"))</f>
        <v>#REF!</v>
      </c>
    </row>
    <row r="2936" spans="1:17" x14ac:dyDescent="0.25">
      <c r="A2936">
        <v>2933</v>
      </c>
      <c r="D2936" t="e">
        <f>IF(INDEX(People[First Name],$A2936)="","",
CONCATENATE("  - &amp;PersonID",TEXT($A2936,"0000"),
" {","PersonFirstName:  ",CHAR(34),INDEX(People[First Name],$A2936),CHAR(34),
", PersonMiddleName:  ",CHAR(34),INDEX(People[Middle Name],$A2936),CHAR(34),
", PersonLastName:  ",CHAR(34),INDEX(People[Last Name],$A2936),CHAR(34),"}"))</f>
        <v>#REF!</v>
      </c>
      <c r="E2936" t="e">
        <f>IF(INDEX(Organizations[Organization Type '[CV']],$A2936)="","",
CONCATENATE("  - &amp;OrganizationID",TEXT($A2936,"0000"),
" {","OrganizationTypeCV:  ",CHAR(34),INDEX(Organizations[Organization Type '[CV']],$A2936),CHAR(34),
", OrganizationCode:  ",CHAR(34),INDEX(Organizations[Organization Code],$A2936),CHAR(34),
", OrganizationName:  ",CHAR(34),INDEX(Organizations[Organization Name],$A2936),CHAR(34),
", OrganizationDescription:  ",CHAR(34),INDEX(Organizations[Organization Description],$A2936),CHAR(34),
", OrganizationLink:  ",CHAR(34),INDEX(Organizations[Organization Link],$A2936),CHAR(34),"}"))</f>
        <v>#REF!</v>
      </c>
      <c r="F2936" t="e">
        <f>IF(INDEX(People[First Name],$A2936)="","",
CONCATENATE("  - &amp;AffiliationID",TEXT($A2936,"0000"),
" {PersonID: *PersonID",TEXT($A2936,"0000"),
", OrganizationID: *OrganizationID",TEXT(MATCH(INDEX(People[Organization Name],$A2936),Organizations[Organization Name],0),"0000"),
", IsPrimaryOrganizationContact: , AffiliationStartDate: , AffiliationEndDate: , PrimaryPhone: ",
", PrimaryEmail: ",CHAR(34),INDEX(People[Primary Email],$A2936),CHAR(34),
", PrimaryAddress: ",CHAR(34),INDEX(People[Primary Address],$A2936),CHAR(34),
", PersonLink: }"))</f>
        <v>#REF!</v>
      </c>
      <c r="H2936" t="e">
        <f>IF(COUNTA(CitationInformation)=0,"",IF(INDEX(AuthorList[Author Name],$A2936)="","",
CONCATENATE("  - &amp;AuthorListID",TEXT($A2936,"0000"),
"  {CitationID: *CitationID0001",
", PersonID: *PersonID",TEXT(MATCH(INDEX(AuthorList[Author Name],$A2936),People[Full Name],0),"0000"),
", AuthorOrder: ",INDEX(AuthorList[Author Number],$A2936),"}")))</f>
        <v>#REF!</v>
      </c>
      <c r="K2936" t="e">
        <f>IF(INDEX(SamplingFeatures[Feature Code],$A2936)="","",
CONCATENATE("  - &amp;SamplingFeatureID",TEXT($A2936,"0000"),
" {","SamplingFeatureUUID:  ",CHAR(34),INDEX(SamplingFeatures[Sampling Feature UUID],$A2936),CHAR(34),
", SamplingFeatureTypeCV:  ",CHAR(34),INDEX(SamplingFeatures[Sampling Feature Type],$A2936),CHAR(34),
", SamplingFeatureCode:  ",CHAR(34),INDEX(SamplingFeatures[Feature Code],$A2936),CHAR(34),
", SamplingFeatureName:  ",CHAR(34),INDEX(SamplingFeatures[Feature Name],$A2936),CHAR(34),
", SamplingFeatureDescription:  ",CHAR(34),INDEX(SamplingFeatures[Feature Description],$A2936),CHAR(34),
", SamplingFeatureGeotypeCV:  ",CHAR(34),INDEX(SamplingFeatures[Feature Geo Type],$A2936),CHAR(34),
", FeatureGeometry:  ",CHAR(34),INDEX(SamplingFeatures[Feature Geometry],$A2936),CHAR(34),
", Elevation_m:  ",CHAR(34),INDEX(SamplingFeatures[Elevation_m],$A2936),CHAR(34),
", ElevationDatumCV:  ",CHAR(34),ElevationDatum,CHAR(34),"}"))</f>
        <v>#REF!</v>
      </c>
      <c r="L2936" t="e">
        <f>IF(INDEX(SamplingFeatures[Sampling Feature Type],$A2936)&lt;&gt;"Site","",
CONCATENATE("  - &amp;SiteID",TEXT(SUMPRODUCT(--($L$3:$L2935&lt;&gt;"")),"0000"),
" {","SamplingFeatureID:  *SamplingFeatureID",TEXT($A2936,"0000"),
", SiteTypeCV:  ",CHAR(34),INDEX(Sites[Site Type],$A2936),CHAR(34),
", Latitude:  ",INDEX(Sites[Latitude],$A2936),
", Longitude:  ",INDEX(Sites[Longitude],$A2936),
", SRSName:  ",CHAR(34),LatLonDatum,CHAR(34),"}"))</f>
        <v>#REF!</v>
      </c>
      <c r="M2936" t="e">
        <f>IF(INDEX(SamplingFeatures[Sampling Feature Type],$A2936)&lt;&gt;"Specimen","",
CONCATENATE("  - &amp;SpecimenID",TEXT(SUMPRODUCT(--($M$3:$M2935&lt;&gt;"")),"0000"),
" {","SamplingFeatureID:  *SamplingFeatureID",TEXT($A2936,"0000"),
", SpecimenTypeCV:  ",CHAR(34),INDEX(Specimens[Specimen Type],$A2936),CHAR(34),
", SpecimenMediumCV:  ",INDEX(Specimens[Specimen Medium],$A2936),
", IsFieldSpecimen:  ",CHAR(34),INDEX(Specimens[Is Field Specimen?],$A2936),CHAR(34),"}"))</f>
        <v>#REF!</v>
      </c>
      <c r="N2936" t="e">
        <f>IF(COUNTA(SpatialOffsets[])=0,"", IF(INDEX(SpatialOffsets[Spatial Offset Type],$A2936)="","",
CONCATENATE("  - &amp;SpatialOffsetID",TEXT($A2936,"0000"),
" {","SpatialOffsetTypeCV:  ",CHAR(34),INDEX(SpatialOffsets[Spatial Offset Type],$A2936),CHAR(34),
", Offset1Value:  ",INDEX(SpatialOffsets[Offset 1 Value],$A2936),
", Offset1UnitID:  ",CHAR(34),INDEX(SpatialOffsets[Offset 1 Unit],$A2936),CHAR(34),
", Offset2Value:  ",INDEX(SpatialOffsets[Offset 2 Value],$A2936),
", Offset2UnitID:  ",CHAR(34),INDEX(SpatialOffsets[Offset 2 Unit],$A2936),CHAR(34),
", Offset3Value:  ",INDEX(SpatialOffsets[Offset 3 Value],$A2936),
", Offset3UnitID:  ",CHAR(34),INDEX(SpatialOffsets[Offset 3 Unit],$A2936),CHAR(34),,"}")))</f>
        <v>#REF!</v>
      </c>
      <c r="O2936" t="e">
        <f>IF(COUNTA(RelatedFeatures[])=0,"", IF(INDEX(RelatedFeatures[First Sampling Feature Code],$A2936)="","",
CONCATENATE("  - &amp;RelationID",TEXT($A2936,"0000"),
" {","SamplingFeatureID:  *SamplingFeatureID",TEXT(MATCH(INDEX(RelatedFeatures[First Sampling Feature Code],$A2936),SamplingFeatures[Feature Code],0),"0000"),
", RelationshipTypeCV:  ",CHAR(34),INDEX(RelatedFeatures[Relationship Type],$A2936),CHAR(34),
", RelatedFeatureID: *SamplingFeatureID",TEXT(MATCH(INDEX(RelatedFeatures[Second Sampling Feature Code],$A2936),SamplingFeatures[Feature Code],0),"0000"),
", SpatialOffsetID:  ",IF(INDEX(RelatedFeatures[Offset Number],$A2936)="","",CONCATENATE("*SpatialOffsetID",TEXT(INDEX(RelatedFeatures[Offset Number],$A2936),"0000"))),"}")))</f>
        <v>#REF!</v>
      </c>
      <c r="P2936" t="e">
        <f>IF(INDEX(Methods[Method Type],$A2936)="","",
CONCATENATE("  - &amp;MethodID",TEXT($A2936,"0000"),
" {","MethodTypeCV:  ",CHAR(34),INDEX(Methods[Method Type],$A2936),CHAR(34),
", MethodCode:  ",CHAR(34),INDEX(Methods[Method Code],$A2936),CHAR(34),
", MethodName:  ",CHAR(34),INDEX(Methods[Method Name],$A2936),CHAR(34),
", MethodDescription:  ",CHAR(34),INDEX(Methods[Method Description],$A2936),CHAR(34),
", MethodLink:  ",CHAR(34),INDEX(Methods[Method Link],$A2936),CHAR(34),
", OrganizationID: *OrganizationID",TEXT(MATCH(INDEX(Methods[Organization Name],$A2936),Organizations[Organization Name],0),"0000"),"}"))</f>
        <v>#REF!</v>
      </c>
      <c r="Q2936" t="e">
        <f>IF(INDEX(Variables[Variable Type],$A2936)="","",
CONCATENATE("  - &amp;VariableID",TEXT($A2936,"0000"),
" {","VariableTypeCV:  ",CHAR(34),INDEX(Variables[Variable Type],$A2936),CHAR(34),
", VariableCode:  ",CHAR(34),INDEX(Variables[Variable Code],$A2936),CHAR(34),
", VariableNameCV:  ",CHAR(34),INDEX(Variables[Variable Name],$A2936),CHAR(34),
", VariableDefinition:  ",CHAR(34),INDEX(Variables[Variable Definition],$A2936),CHAR(34),
", SpecciationCV:  ",CHAR(34),INDEX(Variables[Speciation],$A2936),CHAR(34),
", NoDataValue:  ",CHAR(34),INDEX(Variables[No Data Value],$A2936),CHAR(34),"}"))</f>
        <v>#REF!</v>
      </c>
    </row>
    <row r="2937" spans="1:17" x14ac:dyDescent="0.25">
      <c r="A2937">
        <v>2934</v>
      </c>
      <c r="D2937" t="e">
        <f>IF(INDEX(People[First Name],$A2937)="","",
CONCATENATE("  - &amp;PersonID",TEXT($A2937,"0000"),
" {","PersonFirstName:  ",CHAR(34),INDEX(People[First Name],$A2937),CHAR(34),
", PersonMiddleName:  ",CHAR(34),INDEX(People[Middle Name],$A2937),CHAR(34),
", PersonLastName:  ",CHAR(34),INDEX(People[Last Name],$A2937),CHAR(34),"}"))</f>
        <v>#REF!</v>
      </c>
      <c r="E2937" t="e">
        <f>IF(INDEX(Organizations[Organization Type '[CV']],$A2937)="","",
CONCATENATE("  - &amp;OrganizationID",TEXT($A2937,"0000"),
" {","OrganizationTypeCV:  ",CHAR(34),INDEX(Organizations[Organization Type '[CV']],$A2937),CHAR(34),
", OrganizationCode:  ",CHAR(34),INDEX(Organizations[Organization Code],$A2937),CHAR(34),
", OrganizationName:  ",CHAR(34),INDEX(Organizations[Organization Name],$A2937),CHAR(34),
", OrganizationDescription:  ",CHAR(34),INDEX(Organizations[Organization Description],$A2937),CHAR(34),
", OrganizationLink:  ",CHAR(34),INDEX(Organizations[Organization Link],$A2937),CHAR(34),"}"))</f>
        <v>#REF!</v>
      </c>
      <c r="F2937" t="e">
        <f>IF(INDEX(People[First Name],$A2937)="","",
CONCATENATE("  - &amp;AffiliationID",TEXT($A2937,"0000"),
" {PersonID: *PersonID",TEXT($A2937,"0000"),
", OrganizationID: *OrganizationID",TEXT(MATCH(INDEX(People[Organization Name],$A2937),Organizations[Organization Name],0),"0000"),
", IsPrimaryOrganizationContact: , AffiliationStartDate: , AffiliationEndDate: , PrimaryPhone: ",
", PrimaryEmail: ",CHAR(34),INDEX(People[Primary Email],$A2937),CHAR(34),
", PrimaryAddress: ",CHAR(34),INDEX(People[Primary Address],$A2937),CHAR(34),
", PersonLink: }"))</f>
        <v>#REF!</v>
      </c>
      <c r="H2937" t="e">
        <f>IF(COUNTA(CitationInformation)=0,"",IF(INDEX(AuthorList[Author Name],$A2937)="","",
CONCATENATE("  - &amp;AuthorListID",TEXT($A2937,"0000"),
"  {CitationID: *CitationID0001",
", PersonID: *PersonID",TEXT(MATCH(INDEX(AuthorList[Author Name],$A2937),People[Full Name],0),"0000"),
", AuthorOrder: ",INDEX(AuthorList[Author Number],$A2937),"}")))</f>
        <v>#REF!</v>
      </c>
      <c r="K2937" t="e">
        <f>IF(INDEX(SamplingFeatures[Feature Code],$A2937)="","",
CONCATENATE("  - &amp;SamplingFeatureID",TEXT($A2937,"0000"),
" {","SamplingFeatureUUID:  ",CHAR(34),INDEX(SamplingFeatures[Sampling Feature UUID],$A2937),CHAR(34),
", SamplingFeatureTypeCV:  ",CHAR(34),INDEX(SamplingFeatures[Sampling Feature Type],$A2937),CHAR(34),
", SamplingFeatureCode:  ",CHAR(34),INDEX(SamplingFeatures[Feature Code],$A2937),CHAR(34),
", SamplingFeatureName:  ",CHAR(34),INDEX(SamplingFeatures[Feature Name],$A2937),CHAR(34),
", SamplingFeatureDescription:  ",CHAR(34),INDEX(SamplingFeatures[Feature Description],$A2937),CHAR(34),
", SamplingFeatureGeotypeCV:  ",CHAR(34),INDEX(SamplingFeatures[Feature Geo Type],$A2937),CHAR(34),
", FeatureGeometry:  ",CHAR(34),INDEX(SamplingFeatures[Feature Geometry],$A2937),CHAR(34),
", Elevation_m:  ",CHAR(34),INDEX(SamplingFeatures[Elevation_m],$A2937),CHAR(34),
", ElevationDatumCV:  ",CHAR(34),ElevationDatum,CHAR(34),"}"))</f>
        <v>#REF!</v>
      </c>
      <c r="L2937" t="e">
        <f>IF(INDEX(SamplingFeatures[Sampling Feature Type],$A2937)&lt;&gt;"Site","",
CONCATENATE("  - &amp;SiteID",TEXT(SUMPRODUCT(--($L$3:$L2936&lt;&gt;"")),"0000"),
" {","SamplingFeatureID:  *SamplingFeatureID",TEXT($A2937,"0000"),
", SiteTypeCV:  ",CHAR(34),INDEX(Sites[Site Type],$A2937),CHAR(34),
", Latitude:  ",INDEX(Sites[Latitude],$A2937),
", Longitude:  ",INDEX(Sites[Longitude],$A2937),
", SRSName:  ",CHAR(34),LatLonDatum,CHAR(34),"}"))</f>
        <v>#REF!</v>
      </c>
      <c r="M2937" t="e">
        <f>IF(INDEX(SamplingFeatures[Sampling Feature Type],$A2937)&lt;&gt;"Specimen","",
CONCATENATE("  - &amp;SpecimenID",TEXT(SUMPRODUCT(--($M$3:$M2936&lt;&gt;"")),"0000"),
" {","SamplingFeatureID:  *SamplingFeatureID",TEXT($A2937,"0000"),
", SpecimenTypeCV:  ",CHAR(34),INDEX(Specimens[Specimen Type],$A2937),CHAR(34),
", SpecimenMediumCV:  ",INDEX(Specimens[Specimen Medium],$A2937),
", IsFieldSpecimen:  ",CHAR(34),INDEX(Specimens[Is Field Specimen?],$A2937),CHAR(34),"}"))</f>
        <v>#REF!</v>
      </c>
      <c r="N2937" t="e">
        <f>IF(COUNTA(SpatialOffsets[])=0,"", IF(INDEX(SpatialOffsets[Spatial Offset Type],$A2937)="","",
CONCATENATE("  - &amp;SpatialOffsetID",TEXT($A2937,"0000"),
" {","SpatialOffsetTypeCV:  ",CHAR(34),INDEX(SpatialOffsets[Spatial Offset Type],$A2937),CHAR(34),
", Offset1Value:  ",INDEX(SpatialOffsets[Offset 1 Value],$A2937),
", Offset1UnitID:  ",CHAR(34),INDEX(SpatialOffsets[Offset 1 Unit],$A2937),CHAR(34),
", Offset2Value:  ",INDEX(SpatialOffsets[Offset 2 Value],$A2937),
", Offset2UnitID:  ",CHAR(34),INDEX(SpatialOffsets[Offset 2 Unit],$A2937),CHAR(34),
", Offset3Value:  ",INDEX(SpatialOffsets[Offset 3 Value],$A2937),
", Offset3UnitID:  ",CHAR(34),INDEX(SpatialOffsets[Offset 3 Unit],$A2937),CHAR(34),,"}")))</f>
        <v>#REF!</v>
      </c>
      <c r="O2937" t="e">
        <f>IF(COUNTA(RelatedFeatures[])=0,"", IF(INDEX(RelatedFeatures[First Sampling Feature Code],$A2937)="","",
CONCATENATE("  - &amp;RelationID",TEXT($A2937,"0000"),
" {","SamplingFeatureID:  *SamplingFeatureID",TEXT(MATCH(INDEX(RelatedFeatures[First Sampling Feature Code],$A2937),SamplingFeatures[Feature Code],0),"0000"),
", RelationshipTypeCV:  ",CHAR(34),INDEX(RelatedFeatures[Relationship Type],$A2937),CHAR(34),
", RelatedFeatureID: *SamplingFeatureID",TEXT(MATCH(INDEX(RelatedFeatures[Second Sampling Feature Code],$A2937),SamplingFeatures[Feature Code],0),"0000"),
", SpatialOffsetID:  ",IF(INDEX(RelatedFeatures[Offset Number],$A2937)="","",CONCATENATE("*SpatialOffsetID",TEXT(INDEX(RelatedFeatures[Offset Number],$A2937),"0000"))),"}")))</f>
        <v>#REF!</v>
      </c>
      <c r="P2937" t="e">
        <f>IF(INDEX(Methods[Method Type],$A2937)="","",
CONCATENATE("  - &amp;MethodID",TEXT($A2937,"0000"),
" {","MethodTypeCV:  ",CHAR(34),INDEX(Methods[Method Type],$A2937),CHAR(34),
", MethodCode:  ",CHAR(34),INDEX(Methods[Method Code],$A2937),CHAR(34),
", MethodName:  ",CHAR(34),INDEX(Methods[Method Name],$A2937),CHAR(34),
", MethodDescription:  ",CHAR(34),INDEX(Methods[Method Description],$A2937),CHAR(34),
", MethodLink:  ",CHAR(34),INDEX(Methods[Method Link],$A2937),CHAR(34),
", OrganizationID: *OrganizationID",TEXT(MATCH(INDEX(Methods[Organization Name],$A2937),Organizations[Organization Name],0),"0000"),"}"))</f>
        <v>#REF!</v>
      </c>
      <c r="Q2937" t="e">
        <f>IF(INDEX(Variables[Variable Type],$A2937)="","",
CONCATENATE("  - &amp;VariableID",TEXT($A2937,"0000"),
" {","VariableTypeCV:  ",CHAR(34),INDEX(Variables[Variable Type],$A2937),CHAR(34),
", VariableCode:  ",CHAR(34),INDEX(Variables[Variable Code],$A2937),CHAR(34),
", VariableNameCV:  ",CHAR(34),INDEX(Variables[Variable Name],$A2937),CHAR(34),
", VariableDefinition:  ",CHAR(34),INDEX(Variables[Variable Definition],$A2937),CHAR(34),
", SpecciationCV:  ",CHAR(34),INDEX(Variables[Speciation],$A2937),CHAR(34),
", NoDataValue:  ",CHAR(34),INDEX(Variables[No Data Value],$A2937),CHAR(34),"}"))</f>
        <v>#REF!</v>
      </c>
    </row>
    <row r="2938" spans="1:17" x14ac:dyDescent="0.25">
      <c r="A2938">
        <v>2935</v>
      </c>
      <c r="D2938" t="e">
        <f>IF(INDEX(People[First Name],$A2938)="","",
CONCATENATE("  - &amp;PersonID",TEXT($A2938,"0000"),
" {","PersonFirstName:  ",CHAR(34),INDEX(People[First Name],$A2938),CHAR(34),
", PersonMiddleName:  ",CHAR(34),INDEX(People[Middle Name],$A2938),CHAR(34),
", PersonLastName:  ",CHAR(34),INDEX(People[Last Name],$A2938),CHAR(34),"}"))</f>
        <v>#REF!</v>
      </c>
      <c r="E2938" t="e">
        <f>IF(INDEX(Organizations[Organization Type '[CV']],$A2938)="","",
CONCATENATE("  - &amp;OrganizationID",TEXT($A2938,"0000"),
" {","OrganizationTypeCV:  ",CHAR(34),INDEX(Organizations[Organization Type '[CV']],$A2938),CHAR(34),
", OrganizationCode:  ",CHAR(34),INDEX(Organizations[Organization Code],$A2938),CHAR(34),
", OrganizationName:  ",CHAR(34),INDEX(Organizations[Organization Name],$A2938),CHAR(34),
", OrganizationDescription:  ",CHAR(34),INDEX(Organizations[Organization Description],$A2938),CHAR(34),
", OrganizationLink:  ",CHAR(34),INDEX(Organizations[Organization Link],$A2938),CHAR(34),"}"))</f>
        <v>#REF!</v>
      </c>
      <c r="F2938" t="e">
        <f>IF(INDEX(People[First Name],$A2938)="","",
CONCATENATE("  - &amp;AffiliationID",TEXT($A2938,"0000"),
" {PersonID: *PersonID",TEXT($A2938,"0000"),
", OrganizationID: *OrganizationID",TEXT(MATCH(INDEX(People[Organization Name],$A2938),Organizations[Organization Name],0),"0000"),
", IsPrimaryOrganizationContact: , AffiliationStartDate: , AffiliationEndDate: , PrimaryPhone: ",
", PrimaryEmail: ",CHAR(34),INDEX(People[Primary Email],$A2938),CHAR(34),
", PrimaryAddress: ",CHAR(34),INDEX(People[Primary Address],$A2938),CHAR(34),
", PersonLink: }"))</f>
        <v>#REF!</v>
      </c>
      <c r="H2938" t="e">
        <f>IF(COUNTA(CitationInformation)=0,"",IF(INDEX(AuthorList[Author Name],$A2938)="","",
CONCATENATE("  - &amp;AuthorListID",TEXT($A2938,"0000"),
"  {CitationID: *CitationID0001",
", PersonID: *PersonID",TEXT(MATCH(INDEX(AuthorList[Author Name],$A2938),People[Full Name],0),"0000"),
", AuthorOrder: ",INDEX(AuthorList[Author Number],$A2938),"}")))</f>
        <v>#REF!</v>
      </c>
      <c r="K2938" t="e">
        <f>IF(INDEX(SamplingFeatures[Feature Code],$A2938)="","",
CONCATENATE("  - &amp;SamplingFeatureID",TEXT($A2938,"0000"),
" {","SamplingFeatureUUID:  ",CHAR(34),INDEX(SamplingFeatures[Sampling Feature UUID],$A2938),CHAR(34),
", SamplingFeatureTypeCV:  ",CHAR(34),INDEX(SamplingFeatures[Sampling Feature Type],$A2938),CHAR(34),
", SamplingFeatureCode:  ",CHAR(34),INDEX(SamplingFeatures[Feature Code],$A2938),CHAR(34),
", SamplingFeatureName:  ",CHAR(34),INDEX(SamplingFeatures[Feature Name],$A2938),CHAR(34),
", SamplingFeatureDescription:  ",CHAR(34),INDEX(SamplingFeatures[Feature Description],$A2938),CHAR(34),
", SamplingFeatureGeotypeCV:  ",CHAR(34),INDEX(SamplingFeatures[Feature Geo Type],$A2938),CHAR(34),
", FeatureGeometry:  ",CHAR(34),INDEX(SamplingFeatures[Feature Geometry],$A2938),CHAR(34),
", Elevation_m:  ",CHAR(34),INDEX(SamplingFeatures[Elevation_m],$A2938),CHAR(34),
", ElevationDatumCV:  ",CHAR(34),ElevationDatum,CHAR(34),"}"))</f>
        <v>#REF!</v>
      </c>
      <c r="L2938" t="e">
        <f>IF(INDEX(SamplingFeatures[Sampling Feature Type],$A2938)&lt;&gt;"Site","",
CONCATENATE("  - &amp;SiteID",TEXT(SUMPRODUCT(--($L$3:$L2937&lt;&gt;"")),"0000"),
" {","SamplingFeatureID:  *SamplingFeatureID",TEXT($A2938,"0000"),
", SiteTypeCV:  ",CHAR(34),INDEX(Sites[Site Type],$A2938),CHAR(34),
", Latitude:  ",INDEX(Sites[Latitude],$A2938),
", Longitude:  ",INDEX(Sites[Longitude],$A2938),
", SRSName:  ",CHAR(34),LatLonDatum,CHAR(34),"}"))</f>
        <v>#REF!</v>
      </c>
      <c r="M2938" t="e">
        <f>IF(INDEX(SamplingFeatures[Sampling Feature Type],$A2938)&lt;&gt;"Specimen","",
CONCATENATE("  - &amp;SpecimenID",TEXT(SUMPRODUCT(--($M$3:$M2937&lt;&gt;"")),"0000"),
" {","SamplingFeatureID:  *SamplingFeatureID",TEXT($A2938,"0000"),
", SpecimenTypeCV:  ",CHAR(34),INDEX(Specimens[Specimen Type],$A2938),CHAR(34),
", SpecimenMediumCV:  ",INDEX(Specimens[Specimen Medium],$A2938),
", IsFieldSpecimen:  ",CHAR(34),INDEX(Specimens[Is Field Specimen?],$A2938),CHAR(34),"}"))</f>
        <v>#REF!</v>
      </c>
      <c r="N2938" t="e">
        <f>IF(COUNTA(SpatialOffsets[])=0,"", IF(INDEX(SpatialOffsets[Spatial Offset Type],$A2938)="","",
CONCATENATE("  - &amp;SpatialOffsetID",TEXT($A2938,"0000"),
" {","SpatialOffsetTypeCV:  ",CHAR(34),INDEX(SpatialOffsets[Spatial Offset Type],$A2938),CHAR(34),
", Offset1Value:  ",INDEX(SpatialOffsets[Offset 1 Value],$A2938),
", Offset1UnitID:  ",CHAR(34),INDEX(SpatialOffsets[Offset 1 Unit],$A2938),CHAR(34),
", Offset2Value:  ",INDEX(SpatialOffsets[Offset 2 Value],$A2938),
", Offset2UnitID:  ",CHAR(34),INDEX(SpatialOffsets[Offset 2 Unit],$A2938),CHAR(34),
", Offset3Value:  ",INDEX(SpatialOffsets[Offset 3 Value],$A2938),
", Offset3UnitID:  ",CHAR(34),INDEX(SpatialOffsets[Offset 3 Unit],$A2938),CHAR(34),,"}")))</f>
        <v>#REF!</v>
      </c>
      <c r="O2938" t="e">
        <f>IF(COUNTA(RelatedFeatures[])=0,"", IF(INDEX(RelatedFeatures[First Sampling Feature Code],$A2938)="","",
CONCATENATE("  - &amp;RelationID",TEXT($A2938,"0000"),
" {","SamplingFeatureID:  *SamplingFeatureID",TEXT(MATCH(INDEX(RelatedFeatures[First Sampling Feature Code],$A2938),SamplingFeatures[Feature Code],0),"0000"),
", RelationshipTypeCV:  ",CHAR(34),INDEX(RelatedFeatures[Relationship Type],$A2938),CHAR(34),
", RelatedFeatureID: *SamplingFeatureID",TEXT(MATCH(INDEX(RelatedFeatures[Second Sampling Feature Code],$A2938),SamplingFeatures[Feature Code],0),"0000"),
", SpatialOffsetID:  ",IF(INDEX(RelatedFeatures[Offset Number],$A2938)="","",CONCATENATE("*SpatialOffsetID",TEXT(INDEX(RelatedFeatures[Offset Number],$A2938),"0000"))),"}")))</f>
        <v>#REF!</v>
      </c>
      <c r="P2938" t="e">
        <f>IF(INDEX(Methods[Method Type],$A2938)="","",
CONCATENATE("  - &amp;MethodID",TEXT($A2938,"0000"),
" {","MethodTypeCV:  ",CHAR(34),INDEX(Methods[Method Type],$A2938),CHAR(34),
", MethodCode:  ",CHAR(34),INDEX(Methods[Method Code],$A2938),CHAR(34),
", MethodName:  ",CHAR(34),INDEX(Methods[Method Name],$A2938),CHAR(34),
", MethodDescription:  ",CHAR(34),INDEX(Methods[Method Description],$A2938),CHAR(34),
", MethodLink:  ",CHAR(34),INDEX(Methods[Method Link],$A2938),CHAR(34),
", OrganizationID: *OrganizationID",TEXT(MATCH(INDEX(Methods[Organization Name],$A2938),Organizations[Organization Name],0),"0000"),"}"))</f>
        <v>#REF!</v>
      </c>
      <c r="Q2938" t="e">
        <f>IF(INDEX(Variables[Variable Type],$A2938)="","",
CONCATENATE("  - &amp;VariableID",TEXT($A2938,"0000"),
" {","VariableTypeCV:  ",CHAR(34),INDEX(Variables[Variable Type],$A2938),CHAR(34),
", VariableCode:  ",CHAR(34),INDEX(Variables[Variable Code],$A2938),CHAR(34),
", VariableNameCV:  ",CHAR(34),INDEX(Variables[Variable Name],$A2938),CHAR(34),
", VariableDefinition:  ",CHAR(34),INDEX(Variables[Variable Definition],$A2938),CHAR(34),
", SpecciationCV:  ",CHAR(34),INDEX(Variables[Speciation],$A2938),CHAR(34),
", NoDataValue:  ",CHAR(34),INDEX(Variables[No Data Value],$A2938),CHAR(34),"}"))</f>
        <v>#REF!</v>
      </c>
    </row>
    <row r="2939" spans="1:17" x14ac:dyDescent="0.25">
      <c r="A2939">
        <v>2936</v>
      </c>
      <c r="D2939" t="e">
        <f>IF(INDEX(People[First Name],$A2939)="","",
CONCATENATE("  - &amp;PersonID",TEXT($A2939,"0000"),
" {","PersonFirstName:  ",CHAR(34),INDEX(People[First Name],$A2939),CHAR(34),
", PersonMiddleName:  ",CHAR(34),INDEX(People[Middle Name],$A2939),CHAR(34),
", PersonLastName:  ",CHAR(34),INDEX(People[Last Name],$A2939),CHAR(34),"}"))</f>
        <v>#REF!</v>
      </c>
      <c r="E2939" t="e">
        <f>IF(INDEX(Organizations[Organization Type '[CV']],$A2939)="","",
CONCATENATE("  - &amp;OrganizationID",TEXT($A2939,"0000"),
" {","OrganizationTypeCV:  ",CHAR(34),INDEX(Organizations[Organization Type '[CV']],$A2939),CHAR(34),
", OrganizationCode:  ",CHAR(34),INDEX(Organizations[Organization Code],$A2939),CHAR(34),
", OrganizationName:  ",CHAR(34),INDEX(Organizations[Organization Name],$A2939),CHAR(34),
", OrganizationDescription:  ",CHAR(34),INDEX(Organizations[Organization Description],$A2939),CHAR(34),
", OrganizationLink:  ",CHAR(34),INDEX(Organizations[Organization Link],$A2939),CHAR(34),"}"))</f>
        <v>#REF!</v>
      </c>
      <c r="F2939" t="e">
        <f>IF(INDEX(People[First Name],$A2939)="","",
CONCATENATE("  - &amp;AffiliationID",TEXT($A2939,"0000"),
" {PersonID: *PersonID",TEXT($A2939,"0000"),
", OrganizationID: *OrganizationID",TEXT(MATCH(INDEX(People[Organization Name],$A2939),Organizations[Organization Name],0),"0000"),
", IsPrimaryOrganizationContact: , AffiliationStartDate: , AffiliationEndDate: , PrimaryPhone: ",
", PrimaryEmail: ",CHAR(34),INDEX(People[Primary Email],$A2939),CHAR(34),
", PrimaryAddress: ",CHAR(34),INDEX(People[Primary Address],$A2939),CHAR(34),
", PersonLink: }"))</f>
        <v>#REF!</v>
      </c>
      <c r="H2939" t="e">
        <f>IF(COUNTA(CitationInformation)=0,"",IF(INDEX(AuthorList[Author Name],$A2939)="","",
CONCATENATE("  - &amp;AuthorListID",TEXT($A2939,"0000"),
"  {CitationID: *CitationID0001",
", PersonID: *PersonID",TEXT(MATCH(INDEX(AuthorList[Author Name],$A2939),People[Full Name],0),"0000"),
", AuthorOrder: ",INDEX(AuthorList[Author Number],$A2939),"}")))</f>
        <v>#REF!</v>
      </c>
      <c r="K2939" t="e">
        <f>IF(INDEX(SamplingFeatures[Feature Code],$A2939)="","",
CONCATENATE("  - &amp;SamplingFeatureID",TEXT($A2939,"0000"),
" {","SamplingFeatureUUID:  ",CHAR(34),INDEX(SamplingFeatures[Sampling Feature UUID],$A2939),CHAR(34),
", SamplingFeatureTypeCV:  ",CHAR(34),INDEX(SamplingFeatures[Sampling Feature Type],$A2939),CHAR(34),
", SamplingFeatureCode:  ",CHAR(34),INDEX(SamplingFeatures[Feature Code],$A2939),CHAR(34),
", SamplingFeatureName:  ",CHAR(34),INDEX(SamplingFeatures[Feature Name],$A2939),CHAR(34),
", SamplingFeatureDescription:  ",CHAR(34),INDEX(SamplingFeatures[Feature Description],$A2939),CHAR(34),
", SamplingFeatureGeotypeCV:  ",CHAR(34),INDEX(SamplingFeatures[Feature Geo Type],$A2939),CHAR(34),
", FeatureGeometry:  ",CHAR(34),INDEX(SamplingFeatures[Feature Geometry],$A2939),CHAR(34),
", Elevation_m:  ",CHAR(34),INDEX(SamplingFeatures[Elevation_m],$A2939),CHAR(34),
", ElevationDatumCV:  ",CHAR(34),ElevationDatum,CHAR(34),"}"))</f>
        <v>#REF!</v>
      </c>
      <c r="L2939" t="e">
        <f>IF(INDEX(SamplingFeatures[Sampling Feature Type],$A2939)&lt;&gt;"Site","",
CONCATENATE("  - &amp;SiteID",TEXT(SUMPRODUCT(--($L$3:$L2938&lt;&gt;"")),"0000"),
" {","SamplingFeatureID:  *SamplingFeatureID",TEXT($A2939,"0000"),
", SiteTypeCV:  ",CHAR(34),INDEX(Sites[Site Type],$A2939),CHAR(34),
", Latitude:  ",INDEX(Sites[Latitude],$A2939),
", Longitude:  ",INDEX(Sites[Longitude],$A2939),
", SRSName:  ",CHAR(34),LatLonDatum,CHAR(34),"}"))</f>
        <v>#REF!</v>
      </c>
      <c r="M2939" t="e">
        <f>IF(INDEX(SamplingFeatures[Sampling Feature Type],$A2939)&lt;&gt;"Specimen","",
CONCATENATE("  - &amp;SpecimenID",TEXT(SUMPRODUCT(--($M$3:$M2938&lt;&gt;"")),"0000"),
" {","SamplingFeatureID:  *SamplingFeatureID",TEXT($A2939,"0000"),
", SpecimenTypeCV:  ",CHAR(34),INDEX(Specimens[Specimen Type],$A2939),CHAR(34),
", SpecimenMediumCV:  ",INDEX(Specimens[Specimen Medium],$A2939),
", IsFieldSpecimen:  ",CHAR(34),INDEX(Specimens[Is Field Specimen?],$A2939),CHAR(34),"}"))</f>
        <v>#REF!</v>
      </c>
      <c r="N2939" t="e">
        <f>IF(COUNTA(SpatialOffsets[])=0,"", IF(INDEX(SpatialOffsets[Spatial Offset Type],$A2939)="","",
CONCATENATE("  - &amp;SpatialOffsetID",TEXT($A2939,"0000"),
" {","SpatialOffsetTypeCV:  ",CHAR(34),INDEX(SpatialOffsets[Spatial Offset Type],$A2939),CHAR(34),
", Offset1Value:  ",INDEX(SpatialOffsets[Offset 1 Value],$A2939),
", Offset1UnitID:  ",CHAR(34),INDEX(SpatialOffsets[Offset 1 Unit],$A2939),CHAR(34),
", Offset2Value:  ",INDEX(SpatialOffsets[Offset 2 Value],$A2939),
", Offset2UnitID:  ",CHAR(34),INDEX(SpatialOffsets[Offset 2 Unit],$A2939),CHAR(34),
", Offset3Value:  ",INDEX(SpatialOffsets[Offset 3 Value],$A2939),
", Offset3UnitID:  ",CHAR(34),INDEX(SpatialOffsets[Offset 3 Unit],$A2939),CHAR(34),,"}")))</f>
        <v>#REF!</v>
      </c>
      <c r="O2939" t="e">
        <f>IF(COUNTA(RelatedFeatures[])=0,"", IF(INDEX(RelatedFeatures[First Sampling Feature Code],$A2939)="","",
CONCATENATE("  - &amp;RelationID",TEXT($A2939,"0000"),
" {","SamplingFeatureID:  *SamplingFeatureID",TEXT(MATCH(INDEX(RelatedFeatures[First Sampling Feature Code],$A2939),SamplingFeatures[Feature Code],0),"0000"),
", RelationshipTypeCV:  ",CHAR(34),INDEX(RelatedFeatures[Relationship Type],$A2939),CHAR(34),
", RelatedFeatureID: *SamplingFeatureID",TEXT(MATCH(INDEX(RelatedFeatures[Second Sampling Feature Code],$A2939),SamplingFeatures[Feature Code],0),"0000"),
", SpatialOffsetID:  ",IF(INDEX(RelatedFeatures[Offset Number],$A2939)="","",CONCATENATE("*SpatialOffsetID",TEXT(INDEX(RelatedFeatures[Offset Number],$A2939),"0000"))),"}")))</f>
        <v>#REF!</v>
      </c>
      <c r="P2939" t="e">
        <f>IF(INDEX(Methods[Method Type],$A2939)="","",
CONCATENATE("  - &amp;MethodID",TEXT($A2939,"0000"),
" {","MethodTypeCV:  ",CHAR(34),INDEX(Methods[Method Type],$A2939),CHAR(34),
", MethodCode:  ",CHAR(34),INDEX(Methods[Method Code],$A2939),CHAR(34),
", MethodName:  ",CHAR(34),INDEX(Methods[Method Name],$A2939),CHAR(34),
", MethodDescription:  ",CHAR(34),INDEX(Methods[Method Description],$A2939),CHAR(34),
", MethodLink:  ",CHAR(34),INDEX(Methods[Method Link],$A2939),CHAR(34),
", OrganizationID: *OrganizationID",TEXT(MATCH(INDEX(Methods[Organization Name],$A2939),Organizations[Organization Name],0),"0000"),"}"))</f>
        <v>#REF!</v>
      </c>
      <c r="Q2939" t="e">
        <f>IF(INDEX(Variables[Variable Type],$A2939)="","",
CONCATENATE("  - &amp;VariableID",TEXT($A2939,"0000"),
" {","VariableTypeCV:  ",CHAR(34),INDEX(Variables[Variable Type],$A2939),CHAR(34),
", VariableCode:  ",CHAR(34),INDEX(Variables[Variable Code],$A2939),CHAR(34),
", VariableNameCV:  ",CHAR(34),INDEX(Variables[Variable Name],$A2939),CHAR(34),
", VariableDefinition:  ",CHAR(34),INDEX(Variables[Variable Definition],$A2939),CHAR(34),
", SpecciationCV:  ",CHAR(34),INDEX(Variables[Speciation],$A2939),CHAR(34),
", NoDataValue:  ",CHAR(34),INDEX(Variables[No Data Value],$A2939),CHAR(34),"}"))</f>
        <v>#REF!</v>
      </c>
    </row>
    <row r="2940" spans="1:17" x14ac:dyDescent="0.25">
      <c r="A2940">
        <v>2937</v>
      </c>
      <c r="D2940" t="e">
        <f>IF(INDEX(People[First Name],$A2940)="","",
CONCATENATE("  - &amp;PersonID",TEXT($A2940,"0000"),
" {","PersonFirstName:  ",CHAR(34),INDEX(People[First Name],$A2940),CHAR(34),
", PersonMiddleName:  ",CHAR(34),INDEX(People[Middle Name],$A2940),CHAR(34),
", PersonLastName:  ",CHAR(34),INDEX(People[Last Name],$A2940),CHAR(34),"}"))</f>
        <v>#REF!</v>
      </c>
      <c r="E2940" t="e">
        <f>IF(INDEX(Organizations[Organization Type '[CV']],$A2940)="","",
CONCATENATE("  - &amp;OrganizationID",TEXT($A2940,"0000"),
" {","OrganizationTypeCV:  ",CHAR(34),INDEX(Organizations[Organization Type '[CV']],$A2940),CHAR(34),
", OrganizationCode:  ",CHAR(34),INDEX(Organizations[Organization Code],$A2940),CHAR(34),
", OrganizationName:  ",CHAR(34),INDEX(Organizations[Organization Name],$A2940),CHAR(34),
", OrganizationDescription:  ",CHAR(34),INDEX(Organizations[Organization Description],$A2940),CHAR(34),
", OrganizationLink:  ",CHAR(34),INDEX(Organizations[Organization Link],$A2940),CHAR(34),"}"))</f>
        <v>#REF!</v>
      </c>
      <c r="F2940" t="e">
        <f>IF(INDEX(People[First Name],$A2940)="","",
CONCATENATE("  - &amp;AffiliationID",TEXT($A2940,"0000"),
" {PersonID: *PersonID",TEXT($A2940,"0000"),
", OrganizationID: *OrganizationID",TEXT(MATCH(INDEX(People[Organization Name],$A2940),Organizations[Organization Name],0),"0000"),
", IsPrimaryOrganizationContact: , AffiliationStartDate: , AffiliationEndDate: , PrimaryPhone: ",
", PrimaryEmail: ",CHAR(34),INDEX(People[Primary Email],$A2940),CHAR(34),
", PrimaryAddress: ",CHAR(34),INDEX(People[Primary Address],$A2940),CHAR(34),
", PersonLink: }"))</f>
        <v>#REF!</v>
      </c>
      <c r="H2940" t="e">
        <f>IF(COUNTA(CitationInformation)=0,"",IF(INDEX(AuthorList[Author Name],$A2940)="","",
CONCATENATE("  - &amp;AuthorListID",TEXT($A2940,"0000"),
"  {CitationID: *CitationID0001",
", PersonID: *PersonID",TEXT(MATCH(INDEX(AuthorList[Author Name],$A2940),People[Full Name],0),"0000"),
", AuthorOrder: ",INDEX(AuthorList[Author Number],$A2940),"}")))</f>
        <v>#REF!</v>
      </c>
      <c r="K2940" t="e">
        <f>IF(INDEX(SamplingFeatures[Feature Code],$A2940)="","",
CONCATENATE("  - &amp;SamplingFeatureID",TEXT($A2940,"0000"),
" {","SamplingFeatureUUID:  ",CHAR(34),INDEX(SamplingFeatures[Sampling Feature UUID],$A2940),CHAR(34),
", SamplingFeatureTypeCV:  ",CHAR(34),INDEX(SamplingFeatures[Sampling Feature Type],$A2940),CHAR(34),
", SamplingFeatureCode:  ",CHAR(34),INDEX(SamplingFeatures[Feature Code],$A2940),CHAR(34),
", SamplingFeatureName:  ",CHAR(34),INDEX(SamplingFeatures[Feature Name],$A2940),CHAR(34),
", SamplingFeatureDescription:  ",CHAR(34),INDEX(SamplingFeatures[Feature Description],$A2940),CHAR(34),
", SamplingFeatureGeotypeCV:  ",CHAR(34),INDEX(SamplingFeatures[Feature Geo Type],$A2940),CHAR(34),
", FeatureGeometry:  ",CHAR(34),INDEX(SamplingFeatures[Feature Geometry],$A2940),CHAR(34),
", Elevation_m:  ",CHAR(34),INDEX(SamplingFeatures[Elevation_m],$A2940),CHAR(34),
", ElevationDatumCV:  ",CHAR(34),ElevationDatum,CHAR(34),"}"))</f>
        <v>#REF!</v>
      </c>
      <c r="L2940" t="e">
        <f>IF(INDEX(SamplingFeatures[Sampling Feature Type],$A2940)&lt;&gt;"Site","",
CONCATENATE("  - &amp;SiteID",TEXT(SUMPRODUCT(--($L$3:$L2939&lt;&gt;"")),"0000"),
" {","SamplingFeatureID:  *SamplingFeatureID",TEXT($A2940,"0000"),
", SiteTypeCV:  ",CHAR(34),INDEX(Sites[Site Type],$A2940),CHAR(34),
", Latitude:  ",INDEX(Sites[Latitude],$A2940),
", Longitude:  ",INDEX(Sites[Longitude],$A2940),
", SRSName:  ",CHAR(34),LatLonDatum,CHAR(34),"}"))</f>
        <v>#REF!</v>
      </c>
      <c r="M2940" t="e">
        <f>IF(INDEX(SamplingFeatures[Sampling Feature Type],$A2940)&lt;&gt;"Specimen","",
CONCATENATE("  - &amp;SpecimenID",TEXT(SUMPRODUCT(--($M$3:$M2939&lt;&gt;"")),"0000"),
" {","SamplingFeatureID:  *SamplingFeatureID",TEXT($A2940,"0000"),
", SpecimenTypeCV:  ",CHAR(34),INDEX(Specimens[Specimen Type],$A2940),CHAR(34),
", SpecimenMediumCV:  ",INDEX(Specimens[Specimen Medium],$A2940),
", IsFieldSpecimen:  ",CHAR(34),INDEX(Specimens[Is Field Specimen?],$A2940),CHAR(34),"}"))</f>
        <v>#REF!</v>
      </c>
      <c r="N2940" t="e">
        <f>IF(COUNTA(SpatialOffsets[])=0,"", IF(INDEX(SpatialOffsets[Spatial Offset Type],$A2940)="","",
CONCATENATE("  - &amp;SpatialOffsetID",TEXT($A2940,"0000"),
" {","SpatialOffsetTypeCV:  ",CHAR(34),INDEX(SpatialOffsets[Spatial Offset Type],$A2940),CHAR(34),
", Offset1Value:  ",INDEX(SpatialOffsets[Offset 1 Value],$A2940),
", Offset1UnitID:  ",CHAR(34),INDEX(SpatialOffsets[Offset 1 Unit],$A2940),CHAR(34),
", Offset2Value:  ",INDEX(SpatialOffsets[Offset 2 Value],$A2940),
", Offset2UnitID:  ",CHAR(34),INDEX(SpatialOffsets[Offset 2 Unit],$A2940),CHAR(34),
", Offset3Value:  ",INDEX(SpatialOffsets[Offset 3 Value],$A2940),
", Offset3UnitID:  ",CHAR(34),INDEX(SpatialOffsets[Offset 3 Unit],$A2940),CHAR(34),,"}")))</f>
        <v>#REF!</v>
      </c>
      <c r="O2940" t="e">
        <f>IF(COUNTA(RelatedFeatures[])=0,"", IF(INDEX(RelatedFeatures[First Sampling Feature Code],$A2940)="","",
CONCATENATE("  - &amp;RelationID",TEXT($A2940,"0000"),
" {","SamplingFeatureID:  *SamplingFeatureID",TEXT(MATCH(INDEX(RelatedFeatures[First Sampling Feature Code],$A2940),SamplingFeatures[Feature Code],0),"0000"),
", RelationshipTypeCV:  ",CHAR(34),INDEX(RelatedFeatures[Relationship Type],$A2940),CHAR(34),
", RelatedFeatureID: *SamplingFeatureID",TEXT(MATCH(INDEX(RelatedFeatures[Second Sampling Feature Code],$A2940),SamplingFeatures[Feature Code],0),"0000"),
", SpatialOffsetID:  ",IF(INDEX(RelatedFeatures[Offset Number],$A2940)="","",CONCATENATE("*SpatialOffsetID",TEXT(INDEX(RelatedFeatures[Offset Number],$A2940),"0000"))),"}")))</f>
        <v>#REF!</v>
      </c>
      <c r="P2940" t="e">
        <f>IF(INDEX(Methods[Method Type],$A2940)="","",
CONCATENATE("  - &amp;MethodID",TEXT($A2940,"0000"),
" {","MethodTypeCV:  ",CHAR(34),INDEX(Methods[Method Type],$A2940),CHAR(34),
", MethodCode:  ",CHAR(34),INDEX(Methods[Method Code],$A2940),CHAR(34),
", MethodName:  ",CHAR(34),INDEX(Methods[Method Name],$A2940),CHAR(34),
", MethodDescription:  ",CHAR(34),INDEX(Methods[Method Description],$A2940),CHAR(34),
", MethodLink:  ",CHAR(34),INDEX(Methods[Method Link],$A2940),CHAR(34),
", OrganizationID: *OrganizationID",TEXT(MATCH(INDEX(Methods[Organization Name],$A2940),Organizations[Organization Name],0),"0000"),"}"))</f>
        <v>#REF!</v>
      </c>
      <c r="Q2940" t="e">
        <f>IF(INDEX(Variables[Variable Type],$A2940)="","",
CONCATENATE("  - &amp;VariableID",TEXT($A2940,"0000"),
" {","VariableTypeCV:  ",CHAR(34),INDEX(Variables[Variable Type],$A2940),CHAR(34),
", VariableCode:  ",CHAR(34),INDEX(Variables[Variable Code],$A2940),CHAR(34),
", VariableNameCV:  ",CHAR(34),INDEX(Variables[Variable Name],$A2940),CHAR(34),
", VariableDefinition:  ",CHAR(34),INDEX(Variables[Variable Definition],$A2940),CHAR(34),
", SpecciationCV:  ",CHAR(34),INDEX(Variables[Speciation],$A2940),CHAR(34),
", NoDataValue:  ",CHAR(34),INDEX(Variables[No Data Value],$A2940),CHAR(34),"}"))</f>
        <v>#REF!</v>
      </c>
    </row>
    <row r="2941" spans="1:17" x14ac:dyDescent="0.25">
      <c r="A2941">
        <v>2938</v>
      </c>
      <c r="D2941" t="e">
        <f>IF(INDEX(People[First Name],$A2941)="","",
CONCATENATE("  - &amp;PersonID",TEXT($A2941,"0000"),
" {","PersonFirstName:  ",CHAR(34),INDEX(People[First Name],$A2941),CHAR(34),
", PersonMiddleName:  ",CHAR(34),INDEX(People[Middle Name],$A2941),CHAR(34),
", PersonLastName:  ",CHAR(34),INDEX(People[Last Name],$A2941),CHAR(34),"}"))</f>
        <v>#REF!</v>
      </c>
      <c r="E2941" t="e">
        <f>IF(INDEX(Organizations[Organization Type '[CV']],$A2941)="","",
CONCATENATE("  - &amp;OrganizationID",TEXT($A2941,"0000"),
" {","OrganizationTypeCV:  ",CHAR(34),INDEX(Organizations[Organization Type '[CV']],$A2941),CHAR(34),
", OrganizationCode:  ",CHAR(34),INDEX(Organizations[Organization Code],$A2941),CHAR(34),
", OrganizationName:  ",CHAR(34),INDEX(Organizations[Organization Name],$A2941),CHAR(34),
", OrganizationDescription:  ",CHAR(34),INDEX(Organizations[Organization Description],$A2941),CHAR(34),
", OrganizationLink:  ",CHAR(34),INDEX(Organizations[Organization Link],$A2941),CHAR(34),"}"))</f>
        <v>#REF!</v>
      </c>
      <c r="F2941" t="e">
        <f>IF(INDEX(People[First Name],$A2941)="","",
CONCATENATE("  - &amp;AffiliationID",TEXT($A2941,"0000"),
" {PersonID: *PersonID",TEXT($A2941,"0000"),
", OrganizationID: *OrganizationID",TEXT(MATCH(INDEX(People[Organization Name],$A2941),Organizations[Organization Name],0),"0000"),
", IsPrimaryOrganizationContact: , AffiliationStartDate: , AffiliationEndDate: , PrimaryPhone: ",
", PrimaryEmail: ",CHAR(34),INDEX(People[Primary Email],$A2941),CHAR(34),
", PrimaryAddress: ",CHAR(34),INDEX(People[Primary Address],$A2941),CHAR(34),
", PersonLink: }"))</f>
        <v>#REF!</v>
      </c>
      <c r="H2941" t="e">
        <f>IF(COUNTA(CitationInformation)=0,"",IF(INDEX(AuthorList[Author Name],$A2941)="","",
CONCATENATE("  - &amp;AuthorListID",TEXT($A2941,"0000"),
"  {CitationID: *CitationID0001",
", PersonID: *PersonID",TEXT(MATCH(INDEX(AuthorList[Author Name],$A2941),People[Full Name],0),"0000"),
", AuthorOrder: ",INDEX(AuthorList[Author Number],$A2941),"}")))</f>
        <v>#REF!</v>
      </c>
      <c r="K2941" t="e">
        <f>IF(INDEX(SamplingFeatures[Feature Code],$A2941)="","",
CONCATENATE("  - &amp;SamplingFeatureID",TEXT($A2941,"0000"),
" {","SamplingFeatureUUID:  ",CHAR(34),INDEX(SamplingFeatures[Sampling Feature UUID],$A2941),CHAR(34),
", SamplingFeatureTypeCV:  ",CHAR(34),INDEX(SamplingFeatures[Sampling Feature Type],$A2941),CHAR(34),
", SamplingFeatureCode:  ",CHAR(34),INDEX(SamplingFeatures[Feature Code],$A2941),CHAR(34),
", SamplingFeatureName:  ",CHAR(34),INDEX(SamplingFeatures[Feature Name],$A2941),CHAR(34),
", SamplingFeatureDescription:  ",CHAR(34),INDEX(SamplingFeatures[Feature Description],$A2941),CHAR(34),
", SamplingFeatureGeotypeCV:  ",CHAR(34),INDEX(SamplingFeatures[Feature Geo Type],$A2941),CHAR(34),
", FeatureGeometry:  ",CHAR(34),INDEX(SamplingFeatures[Feature Geometry],$A2941),CHAR(34),
", Elevation_m:  ",CHAR(34),INDEX(SamplingFeatures[Elevation_m],$A2941),CHAR(34),
", ElevationDatumCV:  ",CHAR(34),ElevationDatum,CHAR(34),"}"))</f>
        <v>#REF!</v>
      </c>
      <c r="L2941" t="e">
        <f>IF(INDEX(SamplingFeatures[Sampling Feature Type],$A2941)&lt;&gt;"Site","",
CONCATENATE("  - &amp;SiteID",TEXT(SUMPRODUCT(--($L$3:$L2940&lt;&gt;"")),"0000"),
" {","SamplingFeatureID:  *SamplingFeatureID",TEXT($A2941,"0000"),
", SiteTypeCV:  ",CHAR(34),INDEX(Sites[Site Type],$A2941),CHAR(34),
", Latitude:  ",INDEX(Sites[Latitude],$A2941),
", Longitude:  ",INDEX(Sites[Longitude],$A2941),
", SRSName:  ",CHAR(34),LatLonDatum,CHAR(34),"}"))</f>
        <v>#REF!</v>
      </c>
      <c r="M2941" t="e">
        <f>IF(INDEX(SamplingFeatures[Sampling Feature Type],$A2941)&lt;&gt;"Specimen","",
CONCATENATE("  - &amp;SpecimenID",TEXT(SUMPRODUCT(--($M$3:$M2940&lt;&gt;"")),"0000"),
" {","SamplingFeatureID:  *SamplingFeatureID",TEXT($A2941,"0000"),
", SpecimenTypeCV:  ",CHAR(34),INDEX(Specimens[Specimen Type],$A2941),CHAR(34),
", SpecimenMediumCV:  ",INDEX(Specimens[Specimen Medium],$A2941),
", IsFieldSpecimen:  ",CHAR(34),INDEX(Specimens[Is Field Specimen?],$A2941),CHAR(34),"}"))</f>
        <v>#REF!</v>
      </c>
      <c r="N2941" t="e">
        <f>IF(COUNTA(SpatialOffsets[])=0,"", IF(INDEX(SpatialOffsets[Spatial Offset Type],$A2941)="","",
CONCATENATE("  - &amp;SpatialOffsetID",TEXT($A2941,"0000"),
" {","SpatialOffsetTypeCV:  ",CHAR(34),INDEX(SpatialOffsets[Spatial Offset Type],$A2941),CHAR(34),
", Offset1Value:  ",INDEX(SpatialOffsets[Offset 1 Value],$A2941),
", Offset1UnitID:  ",CHAR(34),INDEX(SpatialOffsets[Offset 1 Unit],$A2941),CHAR(34),
", Offset2Value:  ",INDEX(SpatialOffsets[Offset 2 Value],$A2941),
", Offset2UnitID:  ",CHAR(34),INDEX(SpatialOffsets[Offset 2 Unit],$A2941),CHAR(34),
", Offset3Value:  ",INDEX(SpatialOffsets[Offset 3 Value],$A2941),
", Offset3UnitID:  ",CHAR(34),INDEX(SpatialOffsets[Offset 3 Unit],$A2941),CHAR(34),,"}")))</f>
        <v>#REF!</v>
      </c>
      <c r="O2941" t="e">
        <f>IF(COUNTA(RelatedFeatures[])=0,"", IF(INDEX(RelatedFeatures[First Sampling Feature Code],$A2941)="","",
CONCATENATE("  - &amp;RelationID",TEXT($A2941,"0000"),
" {","SamplingFeatureID:  *SamplingFeatureID",TEXT(MATCH(INDEX(RelatedFeatures[First Sampling Feature Code],$A2941),SamplingFeatures[Feature Code],0),"0000"),
", RelationshipTypeCV:  ",CHAR(34),INDEX(RelatedFeatures[Relationship Type],$A2941),CHAR(34),
", RelatedFeatureID: *SamplingFeatureID",TEXT(MATCH(INDEX(RelatedFeatures[Second Sampling Feature Code],$A2941),SamplingFeatures[Feature Code],0),"0000"),
", SpatialOffsetID:  ",IF(INDEX(RelatedFeatures[Offset Number],$A2941)="","",CONCATENATE("*SpatialOffsetID",TEXT(INDEX(RelatedFeatures[Offset Number],$A2941),"0000"))),"}")))</f>
        <v>#REF!</v>
      </c>
      <c r="P2941" t="e">
        <f>IF(INDEX(Methods[Method Type],$A2941)="","",
CONCATENATE("  - &amp;MethodID",TEXT($A2941,"0000"),
" {","MethodTypeCV:  ",CHAR(34),INDEX(Methods[Method Type],$A2941),CHAR(34),
", MethodCode:  ",CHAR(34),INDEX(Methods[Method Code],$A2941),CHAR(34),
", MethodName:  ",CHAR(34),INDEX(Methods[Method Name],$A2941),CHAR(34),
", MethodDescription:  ",CHAR(34),INDEX(Methods[Method Description],$A2941),CHAR(34),
", MethodLink:  ",CHAR(34),INDEX(Methods[Method Link],$A2941),CHAR(34),
", OrganizationID: *OrganizationID",TEXT(MATCH(INDEX(Methods[Organization Name],$A2941),Organizations[Organization Name],0),"0000"),"}"))</f>
        <v>#REF!</v>
      </c>
      <c r="Q2941" t="e">
        <f>IF(INDEX(Variables[Variable Type],$A2941)="","",
CONCATENATE("  - &amp;VariableID",TEXT($A2941,"0000"),
" {","VariableTypeCV:  ",CHAR(34),INDEX(Variables[Variable Type],$A2941),CHAR(34),
", VariableCode:  ",CHAR(34),INDEX(Variables[Variable Code],$A2941),CHAR(34),
", VariableNameCV:  ",CHAR(34),INDEX(Variables[Variable Name],$A2941),CHAR(34),
", VariableDefinition:  ",CHAR(34),INDEX(Variables[Variable Definition],$A2941),CHAR(34),
", SpecciationCV:  ",CHAR(34),INDEX(Variables[Speciation],$A2941),CHAR(34),
", NoDataValue:  ",CHAR(34),INDEX(Variables[No Data Value],$A2941),CHAR(34),"}"))</f>
        <v>#REF!</v>
      </c>
    </row>
    <row r="2942" spans="1:17" x14ac:dyDescent="0.25">
      <c r="A2942">
        <v>2939</v>
      </c>
      <c r="D2942" t="e">
        <f>IF(INDEX(People[First Name],$A2942)="","",
CONCATENATE("  - &amp;PersonID",TEXT($A2942,"0000"),
" {","PersonFirstName:  ",CHAR(34),INDEX(People[First Name],$A2942),CHAR(34),
", PersonMiddleName:  ",CHAR(34),INDEX(People[Middle Name],$A2942),CHAR(34),
", PersonLastName:  ",CHAR(34),INDEX(People[Last Name],$A2942),CHAR(34),"}"))</f>
        <v>#REF!</v>
      </c>
      <c r="E2942" t="e">
        <f>IF(INDEX(Organizations[Organization Type '[CV']],$A2942)="","",
CONCATENATE("  - &amp;OrganizationID",TEXT($A2942,"0000"),
" {","OrganizationTypeCV:  ",CHAR(34),INDEX(Organizations[Organization Type '[CV']],$A2942),CHAR(34),
", OrganizationCode:  ",CHAR(34),INDEX(Organizations[Organization Code],$A2942),CHAR(34),
", OrganizationName:  ",CHAR(34),INDEX(Organizations[Organization Name],$A2942),CHAR(34),
", OrganizationDescription:  ",CHAR(34),INDEX(Organizations[Organization Description],$A2942),CHAR(34),
", OrganizationLink:  ",CHAR(34),INDEX(Organizations[Organization Link],$A2942),CHAR(34),"}"))</f>
        <v>#REF!</v>
      </c>
      <c r="F2942" t="e">
        <f>IF(INDEX(People[First Name],$A2942)="","",
CONCATENATE("  - &amp;AffiliationID",TEXT($A2942,"0000"),
" {PersonID: *PersonID",TEXT($A2942,"0000"),
", OrganizationID: *OrganizationID",TEXT(MATCH(INDEX(People[Organization Name],$A2942),Organizations[Organization Name],0),"0000"),
", IsPrimaryOrganizationContact: , AffiliationStartDate: , AffiliationEndDate: , PrimaryPhone: ",
", PrimaryEmail: ",CHAR(34),INDEX(People[Primary Email],$A2942),CHAR(34),
", PrimaryAddress: ",CHAR(34),INDEX(People[Primary Address],$A2942),CHAR(34),
", PersonLink: }"))</f>
        <v>#REF!</v>
      </c>
      <c r="H2942" t="e">
        <f>IF(COUNTA(CitationInformation)=0,"",IF(INDEX(AuthorList[Author Name],$A2942)="","",
CONCATENATE("  - &amp;AuthorListID",TEXT($A2942,"0000"),
"  {CitationID: *CitationID0001",
", PersonID: *PersonID",TEXT(MATCH(INDEX(AuthorList[Author Name],$A2942),People[Full Name],0),"0000"),
", AuthorOrder: ",INDEX(AuthorList[Author Number],$A2942),"}")))</f>
        <v>#REF!</v>
      </c>
      <c r="K2942" t="e">
        <f>IF(INDEX(SamplingFeatures[Feature Code],$A2942)="","",
CONCATENATE("  - &amp;SamplingFeatureID",TEXT($A2942,"0000"),
" {","SamplingFeatureUUID:  ",CHAR(34),INDEX(SamplingFeatures[Sampling Feature UUID],$A2942),CHAR(34),
", SamplingFeatureTypeCV:  ",CHAR(34),INDEX(SamplingFeatures[Sampling Feature Type],$A2942),CHAR(34),
", SamplingFeatureCode:  ",CHAR(34),INDEX(SamplingFeatures[Feature Code],$A2942),CHAR(34),
", SamplingFeatureName:  ",CHAR(34),INDEX(SamplingFeatures[Feature Name],$A2942),CHAR(34),
", SamplingFeatureDescription:  ",CHAR(34),INDEX(SamplingFeatures[Feature Description],$A2942),CHAR(34),
", SamplingFeatureGeotypeCV:  ",CHAR(34),INDEX(SamplingFeatures[Feature Geo Type],$A2942),CHAR(34),
", FeatureGeometry:  ",CHAR(34),INDEX(SamplingFeatures[Feature Geometry],$A2942),CHAR(34),
", Elevation_m:  ",CHAR(34),INDEX(SamplingFeatures[Elevation_m],$A2942),CHAR(34),
", ElevationDatumCV:  ",CHAR(34),ElevationDatum,CHAR(34),"}"))</f>
        <v>#REF!</v>
      </c>
      <c r="L2942" t="e">
        <f>IF(INDEX(SamplingFeatures[Sampling Feature Type],$A2942)&lt;&gt;"Site","",
CONCATENATE("  - &amp;SiteID",TEXT(SUMPRODUCT(--($L$3:$L2941&lt;&gt;"")),"0000"),
" {","SamplingFeatureID:  *SamplingFeatureID",TEXT($A2942,"0000"),
", SiteTypeCV:  ",CHAR(34),INDEX(Sites[Site Type],$A2942),CHAR(34),
", Latitude:  ",INDEX(Sites[Latitude],$A2942),
", Longitude:  ",INDEX(Sites[Longitude],$A2942),
", SRSName:  ",CHAR(34),LatLonDatum,CHAR(34),"}"))</f>
        <v>#REF!</v>
      </c>
      <c r="M2942" t="e">
        <f>IF(INDEX(SamplingFeatures[Sampling Feature Type],$A2942)&lt;&gt;"Specimen","",
CONCATENATE("  - &amp;SpecimenID",TEXT(SUMPRODUCT(--($M$3:$M2941&lt;&gt;"")),"0000"),
" {","SamplingFeatureID:  *SamplingFeatureID",TEXT($A2942,"0000"),
", SpecimenTypeCV:  ",CHAR(34),INDEX(Specimens[Specimen Type],$A2942),CHAR(34),
", SpecimenMediumCV:  ",INDEX(Specimens[Specimen Medium],$A2942),
", IsFieldSpecimen:  ",CHAR(34),INDEX(Specimens[Is Field Specimen?],$A2942),CHAR(34),"}"))</f>
        <v>#REF!</v>
      </c>
      <c r="N2942" t="e">
        <f>IF(COUNTA(SpatialOffsets[])=0,"", IF(INDEX(SpatialOffsets[Spatial Offset Type],$A2942)="","",
CONCATENATE("  - &amp;SpatialOffsetID",TEXT($A2942,"0000"),
" {","SpatialOffsetTypeCV:  ",CHAR(34),INDEX(SpatialOffsets[Spatial Offset Type],$A2942),CHAR(34),
", Offset1Value:  ",INDEX(SpatialOffsets[Offset 1 Value],$A2942),
", Offset1UnitID:  ",CHAR(34),INDEX(SpatialOffsets[Offset 1 Unit],$A2942),CHAR(34),
", Offset2Value:  ",INDEX(SpatialOffsets[Offset 2 Value],$A2942),
", Offset2UnitID:  ",CHAR(34),INDEX(SpatialOffsets[Offset 2 Unit],$A2942),CHAR(34),
", Offset3Value:  ",INDEX(SpatialOffsets[Offset 3 Value],$A2942),
", Offset3UnitID:  ",CHAR(34),INDEX(SpatialOffsets[Offset 3 Unit],$A2942),CHAR(34),,"}")))</f>
        <v>#REF!</v>
      </c>
      <c r="O2942" t="e">
        <f>IF(COUNTA(RelatedFeatures[])=0,"", IF(INDEX(RelatedFeatures[First Sampling Feature Code],$A2942)="","",
CONCATENATE("  - &amp;RelationID",TEXT($A2942,"0000"),
" {","SamplingFeatureID:  *SamplingFeatureID",TEXT(MATCH(INDEX(RelatedFeatures[First Sampling Feature Code],$A2942),SamplingFeatures[Feature Code],0),"0000"),
", RelationshipTypeCV:  ",CHAR(34),INDEX(RelatedFeatures[Relationship Type],$A2942),CHAR(34),
", RelatedFeatureID: *SamplingFeatureID",TEXT(MATCH(INDEX(RelatedFeatures[Second Sampling Feature Code],$A2942),SamplingFeatures[Feature Code],0),"0000"),
", SpatialOffsetID:  ",IF(INDEX(RelatedFeatures[Offset Number],$A2942)="","",CONCATENATE("*SpatialOffsetID",TEXT(INDEX(RelatedFeatures[Offset Number],$A2942),"0000"))),"}")))</f>
        <v>#REF!</v>
      </c>
      <c r="P2942" t="e">
        <f>IF(INDEX(Methods[Method Type],$A2942)="","",
CONCATENATE("  - &amp;MethodID",TEXT($A2942,"0000"),
" {","MethodTypeCV:  ",CHAR(34),INDEX(Methods[Method Type],$A2942),CHAR(34),
", MethodCode:  ",CHAR(34),INDEX(Methods[Method Code],$A2942),CHAR(34),
", MethodName:  ",CHAR(34),INDEX(Methods[Method Name],$A2942),CHAR(34),
", MethodDescription:  ",CHAR(34),INDEX(Methods[Method Description],$A2942),CHAR(34),
", MethodLink:  ",CHAR(34),INDEX(Methods[Method Link],$A2942),CHAR(34),
", OrganizationID: *OrganizationID",TEXT(MATCH(INDEX(Methods[Organization Name],$A2942),Organizations[Organization Name],0),"0000"),"}"))</f>
        <v>#REF!</v>
      </c>
      <c r="Q2942" t="e">
        <f>IF(INDEX(Variables[Variable Type],$A2942)="","",
CONCATENATE("  - &amp;VariableID",TEXT($A2942,"0000"),
" {","VariableTypeCV:  ",CHAR(34),INDEX(Variables[Variable Type],$A2942),CHAR(34),
", VariableCode:  ",CHAR(34),INDEX(Variables[Variable Code],$A2942),CHAR(34),
", VariableNameCV:  ",CHAR(34),INDEX(Variables[Variable Name],$A2942),CHAR(34),
", VariableDefinition:  ",CHAR(34),INDEX(Variables[Variable Definition],$A2942),CHAR(34),
", SpecciationCV:  ",CHAR(34),INDEX(Variables[Speciation],$A2942),CHAR(34),
", NoDataValue:  ",CHAR(34),INDEX(Variables[No Data Value],$A2942),CHAR(34),"}"))</f>
        <v>#REF!</v>
      </c>
    </row>
    <row r="2943" spans="1:17" x14ac:dyDescent="0.25">
      <c r="A2943">
        <v>2940</v>
      </c>
      <c r="D2943" t="e">
        <f>IF(INDEX(People[First Name],$A2943)="","",
CONCATENATE("  - &amp;PersonID",TEXT($A2943,"0000"),
" {","PersonFirstName:  ",CHAR(34),INDEX(People[First Name],$A2943),CHAR(34),
", PersonMiddleName:  ",CHAR(34),INDEX(People[Middle Name],$A2943),CHAR(34),
", PersonLastName:  ",CHAR(34),INDEX(People[Last Name],$A2943),CHAR(34),"}"))</f>
        <v>#REF!</v>
      </c>
      <c r="E2943" t="e">
        <f>IF(INDEX(Organizations[Organization Type '[CV']],$A2943)="","",
CONCATENATE("  - &amp;OrganizationID",TEXT($A2943,"0000"),
" {","OrganizationTypeCV:  ",CHAR(34),INDEX(Organizations[Organization Type '[CV']],$A2943),CHAR(34),
", OrganizationCode:  ",CHAR(34),INDEX(Organizations[Organization Code],$A2943),CHAR(34),
", OrganizationName:  ",CHAR(34),INDEX(Organizations[Organization Name],$A2943),CHAR(34),
", OrganizationDescription:  ",CHAR(34),INDEX(Organizations[Organization Description],$A2943),CHAR(34),
", OrganizationLink:  ",CHAR(34),INDEX(Organizations[Organization Link],$A2943),CHAR(34),"}"))</f>
        <v>#REF!</v>
      </c>
      <c r="F2943" t="e">
        <f>IF(INDEX(People[First Name],$A2943)="","",
CONCATENATE("  - &amp;AffiliationID",TEXT($A2943,"0000"),
" {PersonID: *PersonID",TEXT($A2943,"0000"),
", OrganizationID: *OrganizationID",TEXT(MATCH(INDEX(People[Organization Name],$A2943),Organizations[Organization Name],0),"0000"),
", IsPrimaryOrganizationContact: , AffiliationStartDate: , AffiliationEndDate: , PrimaryPhone: ",
", PrimaryEmail: ",CHAR(34),INDEX(People[Primary Email],$A2943),CHAR(34),
", PrimaryAddress: ",CHAR(34),INDEX(People[Primary Address],$A2943),CHAR(34),
", PersonLink: }"))</f>
        <v>#REF!</v>
      </c>
      <c r="H2943" t="e">
        <f>IF(COUNTA(CitationInformation)=0,"",IF(INDEX(AuthorList[Author Name],$A2943)="","",
CONCATENATE("  - &amp;AuthorListID",TEXT($A2943,"0000"),
"  {CitationID: *CitationID0001",
", PersonID: *PersonID",TEXT(MATCH(INDEX(AuthorList[Author Name],$A2943),People[Full Name],0),"0000"),
", AuthorOrder: ",INDEX(AuthorList[Author Number],$A2943),"}")))</f>
        <v>#REF!</v>
      </c>
      <c r="K2943" t="e">
        <f>IF(INDEX(SamplingFeatures[Feature Code],$A2943)="","",
CONCATENATE("  - &amp;SamplingFeatureID",TEXT($A2943,"0000"),
" {","SamplingFeatureUUID:  ",CHAR(34),INDEX(SamplingFeatures[Sampling Feature UUID],$A2943),CHAR(34),
", SamplingFeatureTypeCV:  ",CHAR(34),INDEX(SamplingFeatures[Sampling Feature Type],$A2943),CHAR(34),
", SamplingFeatureCode:  ",CHAR(34),INDEX(SamplingFeatures[Feature Code],$A2943),CHAR(34),
", SamplingFeatureName:  ",CHAR(34),INDEX(SamplingFeatures[Feature Name],$A2943),CHAR(34),
", SamplingFeatureDescription:  ",CHAR(34),INDEX(SamplingFeatures[Feature Description],$A2943),CHAR(34),
", SamplingFeatureGeotypeCV:  ",CHAR(34),INDEX(SamplingFeatures[Feature Geo Type],$A2943),CHAR(34),
", FeatureGeometry:  ",CHAR(34),INDEX(SamplingFeatures[Feature Geometry],$A2943),CHAR(34),
", Elevation_m:  ",CHAR(34),INDEX(SamplingFeatures[Elevation_m],$A2943),CHAR(34),
", ElevationDatumCV:  ",CHAR(34),ElevationDatum,CHAR(34),"}"))</f>
        <v>#REF!</v>
      </c>
      <c r="L2943" t="e">
        <f>IF(INDEX(SamplingFeatures[Sampling Feature Type],$A2943)&lt;&gt;"Site","",
CONCATENATE("  - &amp;SiteID",TEXT(SUMPRODUCT(--($L$3:$L2942&lt;&gt;"")),"0000"),
" {","SamplingFeatureID:  *SamplingFeatureID",TEXT($A2943,"0000"),
", SiteTypeCV:  ",CHAR(34),INDEX(Sites[Site Type],$A2943),CHAR(34),
", Latitude:  ",INDEX(Sites[Latitude],$A2943),
", Longitude:  ",INDEX(Sites[Longitude],$A2943),
", SRSName:  ",CHAR(34),LatLonDatum,CHAR(34),"}"))</f>
        <v>#REF!</v>
      </c>
      <c r="M2943" t="e">
        <f>IF(INDEX(SamplingFeatures[Sampling Feature Type],$A2943)&lt;&gt;"Specimen","",
CONCATENATE("  - &amp;SpecimenID",TEXT(SUMPRODUCT(--($M$3:$M2942&lt;&gt;"")),"0000"),
" {","SamplingFeatureID:  *SamplingFeatureID",TEXT($A2943,"0000"),
", SpecimenTypeCV:  ",CHAR(34),INDEX(Specimens[Specimen Type],$A2943),CHAR(34),
", SpecimenMediumCV:  ",INDEX(Specimens[Specimen Medium],$A2943),
", IsFieldSpecimen:  ",CHAR(34),INDEX(Specimens[Is Field Specimen?],$A2943),CHAR(34),"}"))</f>
        <v>#REF!</v>
      </c>
      <c r="N2943" t="e">
        <f>IF(COUNTA(SpatialOffsets[])=0,"", IF(INDEX(SpatialOffsets[Spatial Offset Type],$A2943)="","",
CONCATENATE("  - &amp;SpatialOffsetID",TEXT($A2943,"0000"),
" {","SpatialOffsetTypeCV:  ",CHAR(34),INDEX(SpatialOffsets[Spatial Offset Type],$A2943),CHAR(34),
", Offset1Value:  ",INDEX(SpatialOffsets[Offset 1 Value],$A2943),
", Offset1UnitID:  ",CHAR(34),INDEX(SpatialOffsets[Offset 1 Unit],$A2943),CHAR(34),
", Offset2Value:  ",INDEX(SpatialOffsets[Offset 2 Value],$A2943),
", Offset2UnitID:  ",CHAR(34),INDEX(SpatialOffsets[Offset 2 Unit],$A2943),CHAR(34),
", Offset3Value:  ",INDEX(SpatialOffsets[Offset 3 Value],$A2943),
", Offset3UnitID:  ",CHAR(34),INDEX(SpatialOffsets[Offset 3 Unit],$A2943),CHAR(34),,"}")))</f>
        <v>#REF!</v>
      </c>
      <c r="O2943" t="e">
        <f>IF(COUNTA(RelatedFeatures[])=0,"", IF(INDEX(RelatedFeatures[First Sampling Feature Code],$A2943)="","",
CONCATENATE("  - &amp;RelationID",TEXT($A2943,"0000"),
" {","SamplingFeatureID:  *SamplingFeatureID",TEXT(MATCH(INDEX(RelatedFeatures[First Sampling Feature Code],$A2943),SamplingFeatures[Feature Code],0),"0000"),
", RelationshipTypeCV:  ",CHAR(34),INDEX(RelatedFeatures[Relationship Type],$A2943),CHAR(34),
", RelatedFeatureID: *SamplingFeatureID",TEXT(MATCH(INDEX(RelatedFeatures[Second Sampling Feature Code],$A2943),SamplingFeatures[Feature Code],0),"0000"),
", SpatialOffsetID:  ",IF(INDEX(RelatedFeatures[Offset Number],$A2943)="","",CONCATENATE("*SpatialOffsetID",TEXT(INDEX(RelatedFeatures[Offset Number],$A2943),"0000"))),"}")))</f>
        <v>#REF!</v>
      </c>
      <c r="P2943" t="e">
        <f>IF(INDEX(Methods[Method Type],$A2943)="","",
CONCATENATE("  - &amp;MethodID",TEXT($A2943,"0000"),
" {","MethodTypeCV:  ",CHAR(34),INDEX(Methods[Method Type],$A2943),CHAR(34),
", MethodCode:  ",CHAR(34),INDEX(Methods[Method Code],$A2943),CHAR(34),
", MethodName:  ",CHAR(34),INDEX(Methods[Method Name],$A2943),CHAR(34),
", MethodDescription:  ",CHAR(34),INDEX(Methods[Method Description],$A2943),CHAR(34),
", MethodLink:  ",CHAR(34),INDEX(Methods[Method Link],$A2943),CHAR(34),
", OrganizationID: *OrganizationID",TEXT(MATCH(INDEX(Methods[Organization Name],$A2943),Organizations[Organization Name],0),"0000"),"}"))</f>
        <v>#REF!</v>
      </c>
      <c r="Q2943" t="e">
        <f>IF(INDEX(Variables[Variable Type],$A2943)="","",
CONCATENATE("  - &amp;VariableID",TEXT($A2943,"0000"),
" {","VariableTypeCV:  ",CHAR(34),INDEX(Variables[Variable Type],$A2943),CHAR(34),
", VariableCode:  ",CHAR(34),INDEX(Variables[Variable Code],$A2943),CHAR(34),
", VariableNameCV:  ",CHAR(34),INDEX(Variables[Variable Name],$A2943),CHAR(34),
", VariableDefinition:  ",CHAR(34),INDEX(Variables[Variable Definition],$A2943),CHAR(34),
", SpecciationCV:  ",CHAR(34),INDEX(Variables[Speciation],$A2943),CHAR(34),
", NoDataValue:  ",CHAR(34),INDEX(Variables[No Data Value],$A2943),CHAR(34),"}"))</f>
        <v>#REF!</v>
      </c>
    </row>
    <row r="2944" spans="1:17" x14ac:dyDescent="0.25">
      <c r="A2944">
        <v>2941</v>
      </c>
      <c r="D2944" t="e">
        <f>IF(INDEX(People[First Name],$A2944)="","",
CONCATENATE("  - &amp;PersonID",TEXT($A2944,"0000"),
" {","PersonFirstName:  ",CHAR(34),INDEX(People[First Name],$A2944),CHAR(34),
", PersonMiddleName:  ",CHAR(34),INDEX(People[Middle Name],$A2944),CHAR(34),
", PersonLastName:  ",CHAR(34),INDEX(People[Last Name],$A2944),CHAR(34),"}"))</f>
        <v>#REF!</v>
      </c>
      <c r="E2944" t="e">
        <f>IF(INDEX(Organizations[Organization Type '[CV']],$A2944)="","",
CONCATENATE("  - &amp;OrganizationID",TEXT($A2944,"0000"),
" {","OrganizationTypeCV:  ",CHAR(34),INDEX(Organizations[Organization Type '[CV']],$A2944),CHAR(34),
", OrganizationCode:  ",CHAR(34),INDEX(Organizations[Organization Code],$A2944),CHAR(34),
", OrganizationName:  ",CHAR(34),INDEX(Organizations[Organization Name],$A2944),CHAR(34),
", OrganizationDescription:  ",CHAR(34),INDEX(Organizations[Organization Description],$A2944),CHAR(34),
", OrganizationLink:  ",CHAR(34),INDEX(Organizations[Organization Link],$A2944),CHAR(34),"}"))</f>
        <v>#REF!</v>
      </c>
      <c r="F2944" t="e">
        <f>IF(INDEX(People[First Name],$A2944)="","",
CONCATENATE("  - &amp;AffiliationID",TEXT($A2944,"0000"),
" {PersonID: *PersonID",TEXT($A2944,"0000"),
", OrganizationID: *OrganizationID",TEXT(MATCH(INDEX(People[Organization Name],$A2944),Organizations[Organization Name],0),"0000"),
", IsPrimaryOrganizationContact: , AffiliationStartDate: , AffiliationEndDate: , PrimaryPhone: ",
", PrimaryEmail: ",CHAR(34),INDEX(People[Primary Email],$A2944),CHAR(34),
", PrimaryAddress: ",CHAR(34),INDEX(People[Primary Address],$A2944),CHAR(34),
", PersonLink: }"))</f>
        <v>#REF!</v>
      </c>
      <c r="H2944" t="e">
        <f>IF(COUNTA(CitationInformation)=0,"",IF(INDEX(AuthorList[Author Name],$A2944)="","",
CONCATENATE("  - &amp;AuthorListID",TEXT($A2944,"0000"),
"  {CitationID: *CitationID0001",
", PersonID: *PersonID",TEXT(MATCH(INDEX(AuthorList[Author Name],$A2944),People[Full Name],0),"0000"),
", AuthorOrder: ",INDEX(AuthorList[Author Number],$A2944),"}")))</f>
        <v>#REF!</v>
      </c>
      <c r="K2944" t="e">
        <f>IF(INDEX(SamplingFeatures[Feature Code],$A2944)="","",
CONCATENATE("  - &amp;SamplingFeatureID",TEXT($A2944,"0000"),
" {","SamplingFeatureUUID:  ",CHAR(34),INDEX(SamplingFeatures[Sampling Feature UUID],$A2944),CHAR(34),
", SamplingFeatureTypeCV:  ",CHAR(34),INDEX(SamplingFeatures[Sampling Feature Type],$A2944),CHAR(34),
", SamplingFeatureCode:  ",CHAR(34),INDEX(SamplingFeatures[Feature Code],$A2944),CHAR(34),
", SamplingFeatureName:  ",CHAR(34),INDEX(SamplingFeatures[Feature Name],$A2944),CHAR(34),
", SamplingFeatureDescription:  ",CHAR(34),INDEX(SamplingFeatures[Feature Description],$A2944),CHAR(34),
", SamplingFeatureGeotypeCV:  ",CHAR(34),INDEX(SamplingFeatures[Feature Geo Type],$A2944),CHAR(34),
", FeatureGeometry:  ",CHAR(34),INDEX(SamplingFeatures[Feature Geometry],$A2944),CHAR(34),
", Elevation_m:  ",CHAR(34),INDEX(SamplingFeatures[Elevation_m],$A2944),CHAR(34),
", ElevationDatumCV:  ",CHAR(34),ElevationDatum,CHAR(34),"}"))</f>
        <v>#REF!</v>
      </c>
      <c r="L2944" t="e">
        <f>IF(INDEX(SamplingFeatures[Sampling Feature Type],$A2944)&lt;&gt;"Site","",
CONCATENATE("  - &amp;SiteID",TEXT(SUMPRODUCT(--($L$3:$L2943&lt;&gt;"")),"0000"),
" {","SamplingFeatureID:  *SamplingFeatureID",TEXT($A2944,"0000"),
", SiteTypeCV:  ",CHAR(34),INDEX(Sites[Site Type],$A2944),CHAR(34),
", Latitude:  ",INDEX(Sites[Latitude],$A2944),
", Longitude:  ",INDEX(Sites[Longitude],$A2944),
", SRSName:  ",CHAR(34),LatLonDatum,CHAR(34),"}"))</f>
        <v>#REF!</v>
      </c>
      <c r="M2944" t="e">
        <f>IF(INDEX(SamplingFeatures[Sampling Feature Type],$A2944)&lt;&gt;"Specimen","",
CONCATENATE("  - &amp;SpecimenID",TEXT(SUMPRODUCT(--($M$3:$M2943&lt;&gt;"")),"0000"),
" {","SamplingFeatureID:  *SamplingFeatureID",TEXT($A2944,"0000"),
", SpecimenTypeCV:  ",CHAR(34),INDEX(Specimens[Specimen Type],$A2944),CHAR(34),
", SpecimenMediumCV:  ",INDEX(Specimens[Specimen Medium],$A2944),
", IsFieldSpecimen:  ",CHAR(34),INDEX(Specimens[Is Field Specimen?],$A2944),CHAR(34),"}"))</f>
        <v>#REF!</v>
      </c>
      <c r="N2944" t="e">
        <f>IF(COUNTA(SpatialOffsets[])=0,"", IF(INDEX(SpatialOffsets[Spatial Offset Type],$A2944)="","",
CONCATENATE("  - &amp;SpatialOffsetID",TEXT($A2944,"0000"),
" {","SpatialOffsetTypeCV:  ",CHAR(34),INDEX(SpatialOffsets[Spatial Offset Type],$A2944),CHAR(34),
", Offset1Value:  ",INDEX(SpatialOffsets[Offset 1 Value],$A2944),
", Offset1UnitID:  ",CHAR(34),INDEX(SpatialOffsets[Offset 1 Unit],$A2944),CHAR(34),
", Offset2Value:  ",INDEX(SpatialOffsets[Offset 2 Value],$A2944),
", Offset2UnitID:  ",CHAR(34),INDEX(SpatialOffsets[Offset 2 Unit],$A2944),CHAR(34),
", Offset3Value:  ",INDEX(SpatialOffsets[Offset 3 Value],$A2944),
", Offset3UnitID:  ",CHAR(34),INDEX(SpatialOffsets[Offset 3 Unit],$A2944),CHAR(34),,"}")))</f>
        <v>#REF!</v>
      </c>
      <c r="O2944" t="e">
        <f>IF(COUNTA(RelatedFeatures[])=0,"", IF(INDEX(RelatedFeatures[First Sampling Feature Code],$A2944)="","",
CONCATENATE("  - &amp;RelationID",TEXT($A2944,"0000"),
" {","SamplingFeatureID:  *SamplingFeatureID",TEXT(MATCH(INDEX(RelatedFeatures[First Sampling Feature Code],$A2944),SamplingFeatures[Feature Code],0),"0000"),
", RelationshipTypeCV:  ",CHAR(34),INDEX(RelatedFeatures[Relationship Type],$A2944),CHAR(34),
", RelatedFeatureID: *SamplingFeatureID",TEXT(MATCH(INDEX(RelatedFeatures[Second Sampling Feature Code],$A2944),SamplingFeatures[Feature Code],0),"0000"),
", SpatialOffsetID:  ",IF(INDEX(RelatedFeatures[Offset Number],$A2944)="","",CONCATENATE("*SpatialOffsetID",TEXT(INDEX(RelatedFeatures[Offset Number],$A2944),"0000"))),"}")))</f>
        <v>#REF!</v>
      </c>
      <c r="P2944" t="e">
        <f>IF(INDEX(Methods[Method Type],$A2944)="","",
CONCATENATE("  - &amp;MethodID",TEXT($A2944,"0000"),
" {","MethodTypeCV:  ",CHAR(34),INDEX(Methods[Method Type],$A2944),CHAR(34),
", MethodCode:  ",CHAR(34),INDEX(Methods[Method Code],$A2944),CHAR(34),
", MethodName:  ",CHAR(34),INDEX(Methods[Method Name],$A2944),CHAR(34),
", MethodDescription:  ",CHAR(34),INDEX(Methods[Method Description],$A2944),CHAR(34),
", MethodLink:  ",CHAR(34),INDEX(Methods[Method Link],$A2944),CHAR(34),
", OrganizationID: *OrganizationID",TEXT(MATCH(INDEX(Methods[Organization Name],$A2944),Organizations[Organization Name],0),"0000"),"}"))</f>
        <v>#REF!</v>
      </c>
      <c r="Q2944" t="e">
        <f>IF(INDEX(Variables[Variable Type],$A2944)="","",
CONCATENATE("  - &amp;VariableID",TEXT($A2944,"0000"),
" {","VariableTypeCV:  ",CHAR(34),INDEX(Variables[Variable Type],$A2944),CHAR(34),
", VariableCode:  ",CHAR(34),INDEX(Variables[Variable Code],$A2944),CHAR(34),
", VariableNameCV:  ",CHAR(34),INDEX(Variables[Variable Name],$A2944),CHAR(34),
", VariableDefinition:  ",CHAR(34),INDEX(Variables[Variable Definition],$A2944),CHAR(34),
", SpecciationCV:  ",CHAR(34),INDEX(Variables[Speciation],$A2944),CHAR(34),
", NoDataValue:  ",CHAR(34),INDEX(Variables[No Data Value],$A2944),CHAR(34),"}"))</f>
        <v>#REF!</v>
      </c>
    </row>
    <row r="2945" spans="1:17" x14ac:dyDescent="0.25">
      <c r="A2945">
        <v>2942</v>
      </c>
      <c r="D2945" t="e">
        <f>IF(INDEX(People[First Name],$A2945)="","",
CONCATENATE("  - &amp;PersonID",TEXT($A2945,"0000"),
" {","PersonFirstName:  ",CHAR(34),INDEX(People[First Name],$A2945),CHAR(34),
", PersonMiddleName:  ",CHAR(34),INDEX(People[Middle Name],$A2945),CHAR(34),
", PersonLastName:  ",CHAR(34),INDEX(People[Last Name],$A2945),CHAR(34),"}"))</f>
        <v>#REF!</v>
      </c>
      <c r="E2945" t="e">
        <f>IF(INDEX(Organizations[Organization Type '[CV']],$A2945)="","",
CONCATENATE("  - &amp;OrganizationID",TEXT($A2945,"0000"),
" {","OrganizationTypeCV:  ",CHAR(34),INDEX(Organizations[Organization Type '[CV']],$A2945),CHAR(34),
", OrganizationCode:  ",CHAR(34),INDEX(Organizations[Organization Code],$A2945),CHAR(34),
", OrganizationName:  ",CHAR(34),INDEX(Organizations[Organization Name],$A2945),CHAR(34),
", OrganizationDescription:  ",CHAR(34),INDEX(Organizations[Organization Description],$A2945),CHAR(34),
", OrganizationLink:  ",CHAR(34),INDEX(Organizations[Organization Link],$A2945),CHAR(34),"}"))</f>
        <v>#REF!</v>
      </c>
      <c r="F2945" t="e">
        <f>IF(INDEX(People[First Name],$A2945)="","",
CONCATENATE("  - &amp;AffiliationID",TEXT($A2945,"0000"),
" {PersonID: *PersonID",TEXT($A2945,"0000"),
", OrganizationID: *OrganizationID",TEXT(MATCH(INDEX(People[Organization Name],$A2945),Organizations[Organization Name],0),"0000"),
", IsPrimaryOrganizationContact: , AffiliationStartDate: , AffiliationEndDate: , PrimaryPhone: ",
", PrimaryEmail: ",CHAR(34),INDEX(People[Primary Email],$A2945),CHAR(34),
", PrimaryAddress: ",CHAR(34),INDEX(People[Primary Address],$A2945),CHAR(34),
", PersonLink: }"))</f>
        <v>#REF!</v>
      </c>
      <c r="H2945" t="e">
        <f>IF(COUNTA(CitationInformation)=0,"",IF(INDEX(AuthorList[Author Name],$A2945)="","",
CONCATENATE("  - &amp;AuthorListID",TEXT($A2945,"0000"),
"  {CitationID: *CitationID0001",
", PersonID: *PersonID",TEXT(MATCH(INDEX(AuthorList[Author Name],$A2945),People[Full Name],0),"0000"),
", AuthorOrder: ",INDEX(AuthorList[Author Number],$A2945),"}")))</f>
        <v>#REF!</v>
      </c>
      <c r="K2945" t="e">
        <f>IF(INDEX(SamplingFeatures[Feature Code],$A2945)="","",
CONCATENATE("  - &amp;SamplingFeatureID",TEXT($A2945,"0000"),
" {","SamplingFeatureUUID:  ",CHAR(34),INDEX(SamplingFeatures[Sampling Feature UUID],$A2945),CHAR(34),
", SamplingFeatureTypeCV:  ",CHAR(34),INDEX(SamplingFeatures[Sampling Feature Type],$A2945),CHAR(34),
", SamplingFeatureCode:  ",CHAR(34),INDEX(SamplingFeatures[Feature Code],$A2945),CHAR(34),
", SamplingFeatureName:  ",CHAR(34),INDEX(SamplingFeatures[Feature Name],$A2945),CHAR(34),
", SamplingFeatureDescription:  ",CHAR(34),INDEX(SamplingFeatures[Feature Description],$A2945),CHAR(34),
", SamplingFeatureGeotypeCV:  ",CHAR(34),INDEX(SamplingFeatures[Feature Geo Type],$A2945),CHAR(34),
", FeatureGeometry:  ",CHAR(34),INDEX(SamplingFeatures[Feature Geometry],$A2945),CHAR(34),
", Elevation_m:  ",CHAR(34),INDEX(SamplingFeatures[Elevation_m],$A2945),CHAR(34),
", ElevationDatumCV:  ",CHAR(34),ElevationDatum,CHAR(34),"}"))</f>
        <v>#REF!</v>
      </c>
      <c r="L2945" t="e">
        <f>IF(INDEX(SamplingFeatures[Sampling Feature Type],$A2945)&lt;&gt;"Site","",
CONCATENATE("  - &amp;SiteID",TEXT(SUMPRODUCT(--($L$3:$L2944&lt;&gt;"")),"0000"),
" {","SamplingFeatureID:  *SamplingFeatureID",TEXT($A2945,"0000"),
", SiteTypeCV:  ",CHAR(34),INDEX(Sites[Site Type],$A2945),CHAR(34),
", Latitude:  ",INDEX(Sites[Latitude],$A2945),
", Longitude:  ",INDEX(Sites[Longitude],$A2945),
", SRSName:  ",CHAR(34),LatLonDatum,CHAR(34),"}"))</f>
        <v>#REF!</v>
      </c>
      <c r="M2945" t="e">
        <f>IF(INDEX(SamplingFeatures[Sampling Feature Type],$A2945)&lt;&gt;"Specimen","",
CONCATENATE("  - &amp;SpecimenID",TEXT(SUMPRODUCT(--($M$3:$M2944&lt;&gt;"")),"0000"),
" {","SamplingFeatureID:  *SamplingFeatureID",TEXT($A2945,"0000"),
", SpecimenTypeCV:  ",CHAR(34),INDEX(Specimens[Specimen Type],$A2945),CHAR(34),
", SpecimenMediumCV:  ",INDEX(Specimens[Specimen Medium],$A2945),
", IsFieldSpecimen:  ",CHAR(34),INDEX(Specimens[Is Field Specimen?],$A2945),CHAR(34),"}"))</f>
        <v>#REF!</v>
      </c>
      <c r="N2945" t="e">
        <f>IF(COUNTA(SpatialOffsets[])=0,"", IF(INDEX(SpatialOffsets[Spatial Offset Type],$A2945)="","",
CONCATENATE("  - &amp;SpatialOffsetID",TEXT($A2945,"0000"),
" {","SpatialOffsetTypeCV:  ",CHAR(34),INDEX(SpatialOffsets[Spatial Offset Type],$A2945),CHAR(34),
", Offset1Value:  ",INDEX(SpatialOffsets[Offset 1 Value],$A2945),
", Offset1UnitID:  ",CHAR(34),INDEX(SpatialOffsets[Offset 1 Unit],$A2945),CHAR(34),
", Offset2Value:  ",INDEX(SpatialOffsets[Offset 2 Value],$A2945),
", Offset2UnitID:  ",CHAR(34),INDEX(SpatialOffsets[Offset 2 Unit],$A2945),CHAR(34),
", Offset3Value:  ",INDEX(SpatialOffsets[Offset 3 Value],$A2945),
", Offset3UnitID:  ",CHAR(34),INDEX(SpatialOffsets[Offset 3 Unit],$A2945),CHAR(34),,"}")))</f>
        <v>#REF!</v>
      </c>
      <c r="O2945" t="e">
        <f>IF(COUNTA(RelatedFeatures[])=0,"", IF(INDEX(RelatedFeatures[First Sampling Feature Code],$A2945)="","",
CONCATENATE("  - &amp;RelationID",TEXT($A2945,"0000"),
" {","SamplingFeatureID:  *SamplingFeatureID",TEXT(MATCH(INDEX(RelatedFeatures[First Sampling Feature Code],$A2945),SamplingFeatures[Feature Code],0),"0000"),
", RelationshipTypeCV:  ",CHAR(34),INDEX(RelatedFeatures[Relationship Type],$A2945),CHAR(34),
", RelatedFeatureID: *SamplingFeatureID",TEXT(MATCH(INDEX(RelatedFeatures[Second Sampling Feature Code],$A2945),SamplingFeatures[Feature Code],0),"0000"),
", SpatialOffsetID:  ",IF(INDEX(RelatedFeatures[Offset Number],$A2945)="","",CONCATENATE("*SpatialOffsetID",TEXT(INDEX(RelatedFeatures[Offset Number],$A2945),"0000"))),"}")))</f>
        <v>#REF!</v>
      </c>
      <c r="P2945" t="e">
        <f>IF(INDEX(Methods[Method Type],$A2945)="","",
CONCATENATE("  - &amp;MethodID",TEXT($A2945,"0000"),
" {","MethodTypeCV:  ",CHAR(34),INDEX(Methods[Method Type],$A2945),CHAR(34),
", MethodCode:  ",CHAR(34),INDEX(Methods[Method Code],$A2945),CHAR(34),
", MethodName:  ",CHAR(34),INDEX(Methods[Method Name],$A2945),CHAR(34),
", MethodDescription:  ",CHAR(34),INDEX(Methods[Method Description],$A2945),CHAR(34),
", MethodLink:  ",CHAR(34),INDEX(Methods[Method Link],$A2945),CHAR(34),
", OrganizationID: *OrganizationID",TEXT(MATCH(INDEX(Methods[Organization Name],$A2945),Organizations[Organization Name],0),"0000"),"}"))</f>
        <v>#REF!</v>
      </c>
      <c r="Q2945" t="e">
        <f>IF(INDEX(Variables[Variable Type],$A2945)="","",
CONCATENATE("  - &amp;VariableID",TEXT($A2945,"0000"),
" {","VariableTypeCV:  ",CHAR(34),INDEX(Variables[Variable Type],$A2945),CHAR(34),
", VariableCode:  ",CHAR(34),INDEX(Variables[Variable Code],$A2945),CHAR(34),
", VariableNameCV:  ",CHAR(34),INDEX(Variables[Variable Name],$A2945),CHAR(34),
", VariableDefinition:  ",CHAR(34),INDEX(Variables[Variable Definition],$A2945),CHAR(34),
", SpecciationCV:  ",CHAR(34),INDEX(Variables[Speciation],$A2945),CHAR(34),
", NoDataValue:  ",CHAR(34),INDEX(Variables[No Data Value],$A2945),CHAR(34),"}"))</f>
        <v>#REF!</v>
      </c>
    </row>
    <row r="2946" spans="1:17" x14ac:dyDescent="0.25">
      <c r="A2946">
        <v>2943</v>
      </c>
      <c r="D2946" t="e">
        <f>IF(INDEX(People[First Name],$A2946)="","",
CONCATENATE("  - &amp;PersonID",TEXT($A2946,"0000"),
" {","PersonFirstName:  ",CHAR(34),INDEX(People[First Name],$A2946),CHAR(34),
", PersonMiddleName:  ",CHAR(34),INDEX(People[Middle Name],$A2946),CHAR(34),
", PersonLastName:  ",CHAR(34),INDEX(People[Last Name],$A2946),CHAR(34),"}"))</f>
        <v>#REF!</v>
      </c>
      <c r="E2946" t="e">
        <f>IF(INDEX(Organizations[Organization Type '[CV']],$A2946)="","",
CONCATENATE("  - &amp;OrganizationID",TEXT($A2946,"0000"),
" {","OrganizationTypeCV:  ",CHAR(34),INDEX(Organizations[Organization Type '[CV']],$A2946),CHAR(34),
", OrganizationCode:  ",CHAR(34),INDEX(Organizations[Organization Code],$A2946),CHAR(34),
", OrganizationName:  ",CHAR(34),INDEX(Organizations[Organization Name],$A2946),CHAR(34),
", OrganizationDescription:  ",CHAR(34),INDEX(Organizations[Organization Description],$A2946),CHAR(34),
", OrganizationLink:  ",CHAR(34),INDEX(Organizations[Organization Link],$A2946),CHAR(34),"}"))</f>
        <v>#REF!</v>
      </c>
      <c r="F2946" t="e">
        <f>IF(INDEX(People[First Name],$A2946)="","",
CONCATENATE("  - &amp;AffiliationID",TEXT($A2946,"0000"),
" {PersonID: *PersonID",TEXT($A2946,"0000"),
", OrganizationID: *OrganizationID",TEXT(MATCH(INDEX(People[Organization Name],$A2946),Organizations[Organization Name],0),"0000"),
", IsPrimaryOrganizationContact: , AffiliationStartDate: , AffiliationEndDate: , PrimaryPhone: ",
", PrimaryEmail: ",CHAR(34),INDEX(People[Primary Email],$A2946),CHAR(34),
", PrimaryAddress: ",CHAR(34),INDEX(People[Primary Address],$A2946),CHAR(34),
", PersonLink: }"))</f>
        <v>#REF!</v>
      </c>
      <c r="H2946" t="e">
        <f>IF(COUNTA(CitationInformation)=0,"",IF(INDEX(AuthorList[Author Name],$A2946)="","",
CONCATENATE("  - &amp;AuthorListID",TEXT($A2946,"0000"),
"  {CitationID: *CitationID0001",
", PersonID: *PersonID",TEXT(MATCH(INDEX(AuthorList[Author Name],$A2946),People[Full Name],0),"0000"),
", AuthorOrder: ",INDEX(AuthorList[Author Number],$A2946),"}")))</f>
        <v>#REF!</v>
      </c>
      <c r="K2946" t="e">
        <f>IF(INDEX(SamplingFeatures[Feature Code],$A2946)="","",
CONCATENATE("  - &amp;SamplingFeatureID",TEXT($A2946,"0000"),
" {","SamplingFeatureUUID:  ",CHAR(34),INDEX(SamplingFeatures[Sampling Feature UUID],$A2946),CHAR(34),
", SamplingFeatureTypeCV:  ",CHAR(34),INDEX(SamplingFeatures[Sampling Feature Type],$A2946),CHAR(34),
", SamplingFeatureCode:  ",CHAR(34),INDEX(SamplingFeatures[Feature Code],$A2946),CHAR(34),
", SamplingFeatureName:  ",CHAR(34),INDEX(SamplingFeatures[Feature Name],$A2946),CHAR(34),
", SamplingFeatureDescription:  ",CHAR(34),INDEX(SamplingFeatures[Feature Description],$A2946),CHAR(34),
", SamplingFeatureGeotypeCV:  ",CHAR(34),INDEX(SamplingFeatures[Feature Geo Type],$A2946),CHAR(34),
", FeatureGeometry:  ",CHAR(34),INDEX(SamplingFeatures[Feature Geometry],$A2946),CHAR(34),
", Elevation_m:  ",CHAR(34),INDEX(SamplingFeatures[Elevation_m],$A2946),CHAR(34),
", ElevationDatumCV:  ",CHAR(34),ElevationDatum,CHAR(34),"}"))</f>
        <v>#REF!</v>
      </c>
      <c r="L2946" t="e">
        <f>IF(INDEX(SamplingFeatures[Sampling Feature Type],$A2946)&lt;&gt;"Site","",
CONCATENATE("  - &amp;SiteID",TEXT(SUMPRODUCT(--($L$3:$L2945&lt;&gt;"")),"0000"),
" {","SamplingFeatureID:  *SamplingFeatureID",TEXT($A2946,"0000"),
", SiteTypeCV:  ",CHAR(34),INDEX(Sites[Site Type],$A2946),CHAR(34),
", Latitude:  ",INDEX(Sites[Latitude],$A2946),
", Longitude:  ",INDEX(Sites[Longitude],$A2946),
", SRSName:  ",CHAR(34),LatLonDatum,CHAR(34),"}"))</f>
        <v>#REF!</v>
      </c>
      <c r="M2946" t="e">
        <f>IF(INDEX(SamplingFeatures[Sampling Feature Type],$A2946)&lt;&gt;"Specimen","",
CONCATENATE("  - &amp;SpecimenID",TEXT(SUMPRODUCT(--($M$3:$M2945&lt;&gt;"")),"0000"),
" {","SamplingFeatureID:  *SamplingFeatureID",TEXT($A2946,"0000"),
", SpecimenTypeCV:  ",CHAR(34),INDEX(Specimens[Specimen Type],$A2946),CHAR(34),
", SpecimenMediumCV:  ",INDEX(Specimens[Specimen Medium],$A2946),
", IsFieldSpecimen:  ",CHAR(34),INDEX(Specimens[Is Field Specimen?],$A2946),CHAR(34),"}"))</f>
        <v>#REF!</v>
      </c>
      <c r="N2946" t="e">
        <f>IF(COUNTA(SpatialOffsets[])=0,"", IF(INDEX(SpatialOffsets[Spatial Offset Type],$A2946)="","",
CONCATENATE("  - &amp;SpatialOffsetID",TEXT($A2946,"0000"),
" {","SpatialOffsetTypeCV:  ",CHAR(34),INDEX(SpatialOffsets[Spatial Offset Type],$A2946),CHAR(34),
", Offset1Value:  ",INDEX(SpatialOffsets[Offset 1 Value],$A2946),
", Offset1UnitID:  ",CHAR(34),INDEX(SpatialOffsets[Offset 1 Unit],$A2946),CHAR(34),
", Offset2Value:  ",INDEX(SpatialOffsets[Offset 2 Value],$A2946),
", Offset2UnitID:  ",CHAR(34),INDEX(SpatialOffsets[Offset 2 Unit],$A2946),CHAR(34),
", Offset3Value:  ",INDEX(SpatialOffsets[Offset 3 Value],$A2946),
", Offset3UnitID:  ",CHAR(34),INDEX(SpatialOffsets[Offset 3 Unit],$A2946),CHAR(34),,"}")))</f>
        <v>#REF!</v>
      </c>
      <c r="O2946" t="e">
        <f>IF(COUNTA(RelatedFeatures[])=0,"", IF(INDEX(RelatedFeatures[First Sampling Feature Code],$A2946)="","",
CONCATENATE("  - &amp;RelationID",TEXT($A2946,"0000"),
" {","SamplingFeatureID:  *SamplingFeatureID",TEXT(MATCH(INDEX(RelatedFeatures[First Sampling Feature Code],$A2946),SamplingFeatures[Feature Code],0),"0000"),
", RelationshipTypeCV:  ",CHAR(34),INDEX(RelatedFeatures[Relationship Type],$A2946),CHAR(34),
", RelatedFeatureID: *SamplingFeatureID",TEXT(MATCH(INDEX(RelatedFeatures[Second Sampling Feature Code],$A2946),SamplingFeatures[Feature Code],0),"0000"),
", SpatialOffsetID:  ",IF(INDEX(RelatedFeatures[Offset Number],$A2946)="","",CONCATENATE("*SpatialOffsetID",TEXT(INDEX(RelatedFeatures[Offset Number],$A2946),"0000"))),"}")))</f>
        <v>#REF!</v>
      </c>
      <c r="P2946" t="e">
        <f>IF(INDEX(Methods[Method Type],$A2946)="","",
CONCATENATE("  - &amp;MethodID",TEXT($A2946,"0000"),
" {","MethodTypeCV:  ",CHAR(34),INDEX(Methods[Method Type],$A2946),CHAR(34),
", MethodCode:  ",CHAR(34),INDEX(Methods[Method Code],$A2946),CHAR(34),
", MethodName:  ",CHAR(34),INDEX(Methods[Method Name],$A2946),CHAR(34),
", MethodDescription:  ",CHAR(34),INDEX(Methods[Method Description],$A2946),CHAR(34),
", MethodLink:  ",CHAR(34),INDEX(Methods[Method Link],$A2946),CHAR(34),
", OrganizationID: *OrganizationID",TEXT(MATCH(INDEX(Methods[Organization Name],$A2946),Organizations[Organization Name],0),"0000"),"}"))</f>
        <v>#REF!</v>
      </c>
      <c r="Q2946" t="e">
        <f>IF(INDEX(Variables[Variable Type],$A2946)="","",
CONCATENATE("  - &amp;VariableID",TEXT($A2946,"0000"),
" {","VariableTypeCV:  ",CHAR(34),INDEX(Variables[Variable Type],$A2946),CHAR(34),
", VariableCode:  ",CHAR(34),INDEX(Variables[Variable Code],$A2946),CHAR(34),
", VariableNameCV:  ",CHAR(34),INDEX(Variables[Variable Name],$A2946),CHAR(34),
", VariableDefinition:  ",CHAR(34),INDEX(Variables[Variable Definition],$A2946),CHAR(34),
", SpecciationCV:  ",CHAR(34),INDEX(Variables[Speciation],$A2946),CHAR(34),
", NoDataValue:  ",CHAR(34),INDEX(Variables[No Data Value],$A2946),CHAR(34),"}"))</f>
        <v>#REF!</v>
      </c>
    </row>
    <row r="2947" spans="1:17" x14ac:dyDescent="0.25">
      <c r="A2947">
        <v>2944</v>
      </c>
      <c r="D2947" t="e">
        <f>IF(INDEX(People[First Name],$A2947)="","",
CONCATENATE("  - &amp;PersonID",TEXT($A2947,"0000"),
" {","PersonFirstName:  ",CHAR(34),INDEX(People[First Name],$A2947),CHAR(34),
", PersonMiddleName:  ",CHAR(34),INDEX(People[Middle Name],$A2947),CHAR(34),
", PersonLastName:  ",CHAR(34),INDEX(People[Last Name],$A2947),CHAR(34),"}"))</f>
        <v>#REF!</v>
      </c>
      <c r="E2947" t="e">
        <f>IF(INDEX(Organizations[Organization Type '[CV']],$A2947)="","",
CONCATENATE("  - &amp;OrganizationID",TEXT($A2947,"0000"),
" {","OrganizationTypeCV:  ",CHAR(34),INDEX(Organizations[Organization Type '[CV']],$A2947),CHAR(34),
", OrganizationCode:  ",CHAR(34),INDEX(Organizations[Organization Code],$A2947),CHAR(34),
", OrganizationName:  ",CHAR(34),INDEX(Organizations[Organization Name],$A2947),CHAR(34),
", OrganizationDescription:  ",CHAR(34),INDEX(Organizations[Organization Description],$A2947),CHAR(34),
", OrganizationLink:  ",CHAR(34),INDEX(Organizations[Organization Link],$A2947),CHAR(34),"}"))</f>
        <v>#REF!</v>
      </c>
      <c r="F2947" t="e">
        <f>IF(INDEX(People[First Name],$A2947)="","",
CONCATENATE("  - &amp;AffiliationID",TEXT($A2947,"0000"),
" {PersonID: *PersonID",TEXT($A2947,"0000"),
", OrganizationID: *OrganizationID",TEXT(MATCH(INDEX(People[Organization Name],$A2947),Organizations[Organization Name],0),"0000"),
", IsPrimaryOrganizationContact: , AffiliationStartDate: , AffiliationEndDate: , PrimaryPhone: ",
", PrimaryEmail: ",CHAR(34),INDEX(People[Primary Email],$A2947),CHAR(34),
", PrimaryAddress: ",CHAR(34),INDEX(People[Primary Address],$A2947),CHAR(34),
", PersonLink: }"))</f>
        <v>#REF!</v>
      </c>
      <c r="H2947" t="e">
        <f>IF(COUNTA(CitationInformation)=0,"",IF(INDEX(AuthorList[Author Name],$A2947)="","",
CONCATENATE("  - &amp;AuthorListID",TEXT($A2947,"0000"),
"  {CitationID: *CitationID0001",
", PersonID: *PersonID",TEXT(MATCH(INDEX(AuthorList[Author Name],$A2947),People[Full Name],0),"0000"),
", AuthorOrder: ",INDEX(AuthorList[Author Number],$A2947),"}")))</f>
        <v>#REF!</v>
      </c>
      <c r="K2947" t="e">
        <f>IF(INDEX(SamplingFeatures[Feature Code],$A2947)="","",
CONCATENATE("  - &amp;SamplingFeatureID",TEXT($A2947,"0000"),
" {","SamplingFeatureUUID:  ",CHAR(34),INDEX(SamplingFeatures[Sampling Feature UUID],$A2947),CHAR(34),
", SamplingFeatureTypeCV:  ",CHAR(34),INDEX(SamplingFeatures[Sampling Feature Type],$A2947),CHAR(34),
", SamplingFeatureCode:  ",CHAR(34),INDEX(SamplingFeatures[Feature Code],$A2947),CHAR(34),
", SamplingFeatureName:  ",CHAR(34),INDEX(SamplingFeatures[Feature Name],$A2947),CHAR(34),
", SamplingFeatureDescription:  ",CHAR(34),INDEX(SamplingFeatures[Feature Description],$A2947),CHAR(34),
", SamplingFeatureGeotypeCV:  ",CHAR(34),INDEX(SamplingFeatures[Feature Geo Type],$A2947),CHAR(34),
", FeatureGeometry:  ",CHAR(34),INDEX(SamplingFeatures[Feature Geometry],$A2947),CHAR(34),
", Elevation_m:  ",CHAR(34),INDEX(SamplingFeatures[Elevation_m],$A2947),CHAR(34),
", ElevationDatumCV:  ",CHAR(34),ElevationDatum,CHAR(34),"}"))</f>
        <v>#REF!</v>
      </c>
      <c r="L2947" t="e">
        <f>IF(INDEX(SamplingFeatures[Sampling Feature Type],$A2947)&lt;&gt;"Site","",
CONCATENATE("  - &amp;SiteID",TEXT(SUMPRODUCT(--($L$3:$L2946&lt;&gt;"")),"0000"),
" {","SamplingFeatureID:  *SamplingFeatureID",TEXT($A2947,"0000"),
", SiteTypeCV:  ",CHAR(34),INDEX(Sites[Site Type],$A2947),CHAR(34),
", Latitude:  ",INDEX(Sites[Latitude],$A2947),
", Longitude:  ",INDEX(Sites[Longitude],$A2947),
", SRSName:  ",CHAR(34),LatLonDatum,CHAR(34),"}"))</f>
        <v>#REF!</v>
      </c>
      <c r="M2947" t="e">
        <f>IF(INDEX(SamplingFeatures[Sampling Feature Type],$A2947)&lt;&gt;"Specimen","",
CONCATENATE("  - &amp;SpecimenID",TEXT(SUMPRODUCT(--($M$3:$M2946&lt;&gt;"")),"0000"),
" {","SamplingFeatureID:  *SamplingFeatureID",TEXT($A2947,"0000"),
", SpecimenTypeCV:  ",CHAR(34),INDEX(Specimens[Specimen Type],$A2947),CHAR(34),
", SpecimenMediumCV:  ",INDEX(Specimens[Specimen Medium],$A2947),
", IsFieldSpecimen:  ",CHAR(34),INDEX(Specimens[Is Field Specimen?],$A2947),CHAR(34),"}"))</f>
        <v>#REF!</v>
      </c>
      <c r="N2947" t="e">
        <f>IF(COUNTA(SpatialOffsets[])=0,"", IF(INDEX(SpatialOffsets[Spatial Offset Type],$A2947)="","",
CONCATENATE("  - &amp;SpatialOffsetID",TEXT($A2947,"0000"),
" {","SpatialOffsetTypeCV:  ",CHAR(34),INDEX(SpatialOffsets[Spatial Offset Type],$A2947),CHAR(34),
", Offset1Value:  ",INDEX(SpatialOffsets[Offset 1 Value],$A2947),
", Offset1UnitID:  ",CHAR(34),INDEX(SpatialOffsets[Offset 1 Unit],$A2947),CHAR(34),
", Offset2Value:  ",INDEX(SpatialOffsets[Offset 2 Value],$A2947),
", Offset2UnitID:  ",CHAR(34),INDEX(SpatialOffsets[Offset 2 Unit],$A2947),CHAR(34),
", Offset3Value:  ",INDEX(SpatialOffsets[Offset 3 Value],$A2947),
", Offset3UnitID:  ",CHAR(34),INDEX(SpatialOffsets[Offset 3 Unit],$A2947),CHAR(34),,"}")))</f>
        <v>#REF!</v>
      </c>
      <c r="O2947" t="e">
        <f>IF(COUNTA(RelatedFeatures[])=0,"", IF(INDEX(RelatedFeatures[First Sampling Feature Code],$A2947)="","",
CONCATENATE("  - &amp;RelationID",TEXT($A2947,"0000"),
" {","SamplingFeatureID:  *SamplingFeatureID",TEXT(MATCH(INDEX(RelatedFeatures[First Sampling Feature Code],$A2947),SamplingFeatures[Feature Code],0),"0000"),
", RelationshipTypeCV:  ",CHAR(34),INDEX(RelatedFeatures[Relationship Type],$A2947),CHAR(34),
", RelatedFeatureID: *SamplingFeatureID",TEXT(MATCH(INDEX(RelatedFeatures[Second Sampling Feature Code],$A2947),SamplingFeatures[Feature Code],0),"0000"),
", SpatialOffsetID:  ",IF(INDEX(RelatedFeatures[Offset Number],$A2947)="","",CONCATENATE("*SpatialOffsetID",TEXT(INDEX(RelatedFeatures[Offset Number],$A2947),"0000"))),"}")))</f>
        <v>#REF!</v>
      </c>
      <c r="P2947" t="e">
        <f>IF(INDEX(Methods[Method Type],$A2947)="","",
CONCATENATE("  - &amp;MethodID",TEXT($A2947,"0000"),
" {","MethodTypeCV:  ",CHAR(34),INDEX(Methods[Method Type],$A2947),CHAR(34),
", MethodCode:  ",CHAR(34),INDEX(Methods[Method Code],$A2947),CHAR(34),
", MethodName:  ",CHAR(34),INDEX(Methods[Method Name],$A2947),CHAR(34),
", MethodDescription:  ",CHAR(34),INDEX(Methods[Method Description],$A2947),CHAR(34),
", MethodLink:  ",CHAR(34),INDEX(Methods[Method Link],$A2947),CHAR(34),
", OrganizationID: *OrganizationID",TEXT(MATCH(INDEX(Methods[Organization Name],$A2947),Organizations[Organization Name],0),"0000"),"}"))</f>
        <v>#REF!</v>
      </c>
      <c r="Q2947" t="e">
        <f>IF(INDEX(Variables[Variable Type],$A2947)="","",
CONCATENATE("  - &amp;VariableID",TEXT($A2947,"0000"),
" {","VariableTypeCV:  ",CHAR(34),INDEX(Variables[Variable Type],$A2947),CHAR(34),
", VariableCode:  ",CHAR(34),INDEX(Variables[Variable Code],$A2947),CHAR(34),
", VariableNameCV:  ",CHAR(34),INDEX(Variables[Variable Name],$A2947),CHAR(34),
", VariableDefinition:  ",CHAR(34),INDEX(Variables[Variable Definition],$A2947),CHAR(34),
", SpecciationCV:  ",CHAR(34),INDEX(Variables[Speciation],$A2947),CHAR(34),
", NoDataValue:  ",CHAR(34),INDEX(Variables[No Data Value],$A2947),CHAR(34),"}"))</f>
        <v>#REF!</v>
      </c>
    </row>
    <row r="2948" spans="1:17" x14ac:dyDescent="0.25">
      <c r="A2948">
        <v>2945</v>
      </c>
      <c r="D2948" t="e">
        <f>IF(INDEX(People[First Name],$A2948)="","",
CONCATENATE("  - &amp;PersonID",TEXT($A2948,"0000"),
" {","PersonFirstName:  ",CHAR(34),INDEX(People[First Name],$A2948),CHAR(34),
", PersonMiddleName:  ",CHAR(34),INDEX(People[Middle Name],$A2948),CHAR(34),
", PersonLastName:  ",CHAR(34),INDEX(People[Last Name],$A2948),CHAR(34),"}"))</f>
        <v>#REF!</v>
      </c>
      <c r="E2948" t="e">
        <f>IF(INDEX(Organizations[Organization Type '[CV']],$A2948)="","",
CONCATENATE("  - &amp;OrganizationID",TEXT($A2948,"0000"),
" {","OrganizationTypeCV:  ",CHAR(34),INDEX(Organizations[Organization Type '[CV']],$A2948),CHAR(34),
", OrganizationCode:  ",CHAR(34),INDEX(Organizations[Organization Code],$A2948),CHAR(34),
", OrganizationName:  ",CHAR(34),INDEX(Organizations[Organization Name],$A2948),CHAR(34),
", OrganizationDescription:  ",CHAR(34),INDEX(Organizations[Organization Description],$A2948),CHAR(34),
", OrganizationLink:  ",CHAR(34),INDEX(Organizations[Organization Link],$A2948),CHAR(34),"}"))</f>
        <v>#REF!</v>
      </c>
      <c r="F2948" t="e">
        <f>IF(INDEX(People[First Name],$A2948)="","",
CONCATENATE("  - &amp;AffiliationID",TEXT($A2948,"0000"),
" {PersonID: *PersonID",TEXT($A2948,"0000"),
", OrganizationID: *OrganizationID",TEXT(MATCH(INDEX(People[Organization Name],$A2948),Organizations[Organization Name],0),"0000"),
", IsPrimaryOrganizationContact: , AffiliationStartDate: , AffiliationEndDate: , PrimaryPhone: ",
", PrimaryEmail: ",CHAR(34),INDEX(People[Primary Email],$A2948),CHAR(34),
", PrimaryAddress: ",CHAR(34),INDEX(People[Primary Address],$A2948),CHAR(34),
", PersonLink: }"))</f>
        <v>#REF!</v>
      </c>
      <c r="H2948" t="e">
        <f>IF(COUNTA(CitationInformation)=0,"",IF(INDEX(AuthorList[Author Name],$A2948)="","",
CONCATENATE("  - &amp;AuthorListID",TEXT($A2948,"0000"),
"  {CitationID: *CitationID0001",
", PersonID: *PersonID",TEXT(MATCH(INDEX(AuthorList[Author Name],$A2948),People[Full Name],0),"0000"),
", AuthorOrder: ",INDEX(AuthorList[Author Number],$A2948),"}")))</f>
        <v>#REF!</v>
      </c>
      <c r="K2948" t="e">
        <f>IF(INDEX(SamplingFeatures[Feature Code],$A2948)="","",
CONCATENATE("  - &amp;SamplingFeatureID",TEXT($A2948,"0000"),
" {","SamplingFeatureUUID:  ",CHAR(34),INDEX(SamplingFeatures[Sampling Feature UUID],$A2948),CHAR(34),
", SamplingFeatureTypeCV:  ",CHAR(34),INDEX(SamplingFeatures[Sampling Feature Type],$A2948),CHAR(34),
", SamplingFeatureCode:  ",CHAR(34),INDEX(SamplingFeatures[Feature Code],$A2948),CHAR(34),
", SamplingFeatureName:  ",CHAR(34),INDEX(SamplingFeatures[Feature Name],$A2948),CHAR(34),
", SamplingFeatureDescription:  ",CHAR(34),INDEX(SamplingFeatures[Feature Description],$A2948),CHAR(34),
", SamplingFeatureGeotypeCV:  ",CHAR(34),INDEX(SamplingFeatures[Feature Geo Type],$A2948),CHAR(34),
", FeatureGeometry:  ",CHAR(34),INDEX(SamplingFeatures[Feature Geometry],$A2948),CHAR(34),
", Elevation_m:  ",CHAR(34),INDEX(SamplingFeatures[Elevation_m],$A2948),CHAR(34),
", ElevationDatumCV:  ",CHAR(34),ElevationDatum,CHAR(34),"}"))</f>
        <v>#REF!</v>
      </c>
      <c r="L2948" t="e">
        <f>IF(INDEX(SamplingFeatures[Sampling Feature Type],$A2948)&lt;&gt;"Site","",
CONCATENATE("  - &amp;SiteID",TEXT(SUMPRODUCT(--($L$3:$L2947&lt;&gt;"")),"0000"),
" {","SamplingFeatureID:  *SamplingFeatureID",TEXT($A2948,"0000"),
", SiteTypeCV:  ",CHAR(34),INDEX(Sites[Site Type],$A2948),CHAR(34),
", Latitude:  ",INDEX(Sites[Latitude],$A2948),
", Longitude:  ",INDEX(Sites[Longitude],$A2948),
", SRSName:  ",CHAR(34),LatLonDatum,CHAR(34),"}"))</f>
        <v>#REF!</v>
      </c>
      <c r="M2948" t="e">
        <f>IF(INDEX(SamplingFeatures[Sampling Feature Type],$A2948)&lt;&gt;"Specimen","",
CONCATENATE("  - &amp;SpecimenID",TEXT(SUMPRODUCT(--($M$3:$M2947&lt;&gt;"")),"0000"),
" {","SamplingFeatureID:  *SamplingFeatureID",TEXT($A2948,"0000"),
", SpecimenTypeCV:  ",CHAR(34),INDEX(Specimens[Specimen Type],$A2948),CHAR(34),
", SpecimenMediumCV:  ",INDEX(Specimens[Specimen Medium],$A2948),
", IsFieldSpecimen:  ",CHAR(34),INDEX(Specimens[Is Field Specimen?],$A2948),CHAR(34),"}"))</f>
        <v>#REF!</v>
      </c>
      <c r="N2948" t="e">
        <f>IF(COUNTA(SpatialOffsets[])=0,"", IF(INDEX(SpatialOffsets[Spatial Offset Type],$A2948)="","",
CONCATENATE("  - &amp;SpatialOffsetID",TEXT($A2948,"0000"),
" {","SpatialOffsetTypeCV:  ",CHAR(34),INDEX(SpatialOffsets[Spatial Offset Type],$A2948),CHAR(34),
", Offset1Value:  ",INDEX(SpatialOffsets[Offset 1 Value],$A2948),
", Offset1UnitID:  ",CHAR(34),INDEX(SpatialOffsets[Offset 1 Unit],$A2948),CHAR(34),
", Offset2Value:  ",INDEX(SpatialOffsets[Offset 2 Value],$A2948),
", Offset2UnitID:  ",CHAR(34),INDEX(SpatialOffsets[Offset 2 Unit],$A2948),CHAR(34),
", Offset3Value:  ",INDEX(SpatialOffsets[Offset 3 Value],$A2948),
", Offset3UnitID:  ",CHAR(34),INDEX(SpatialOffsets[Offset 3 Unit],$A2948),CHAR(34),,"}")))</f>
        <v>#REF!</v>
      </c>
      <c r="O2948" t="e">
        <f>IF(COUNTA(RelatedFeatures[])=0,"", IF(INDEX(RelatedFeatures[First Sampling Feature Code],$A2948)="","",
CONCATENATE("  - &amp;RelationID",TEXT($A2948,"0000"),
" {","SamplingFeatureID:  *SamplingFeatureID",TEXT(MATCH(INDEX(RelatedFeatures[First Sampling Feature Code],$A2948),SamplingFeatures[Feature Code],0),"0000"),
", RelationshipTypeCV:  ",CHAR(34),INDEX(RelatedFeatures[Relationship Type],$A2948),CHAR(34),
", RelatedFeatureID: *SamplingFeatureID",TEXT(MATCH(INDEX(RelatedFeatures[Second Sampling Feature Code],$A2948),SamplingFeatures[Feature Code],0),"0000"),
", SpatialOffsetID:  ",IF(INDEX(RelatedFeatures[Offset Number],$A2948)="","",CONCATENATE("*SpatialOffsetID",TEXT(INDEX(RelatedFeatures[Offset Number],$A2948),"0000"))),"}")))</f>
        <v>#REF!</v>
      </c>
      <c r="P2948" t="e">
        <f>IF(INDEX(Methods[Method Type],$A2948)="","",
CONCATENATE("  - &amp;MethodID",TEXT($A2948,"0000"),
" {","MethodTypeCV:  ",CHAR(34),INDEX(Methods[Method Type],$A2948),CHAR(34),
", MethodCode:  ",CHAR(34),INDEX(Methods[Method Code],$A2948),CHAR(34),
", MethodName:  ",CHAR(34),INDEX(Methods[Method Name],$A2948),CHAR(34),
", MethodDescription:  ",CHAR(34),INDEX(Methods[Method Description],$A2948),CHAR(34),
", MethodLink:  ",CHAR(34),INDEX(Methods[Method Link],$A2948),CHAR(34),
", OrganizationID: *OrganizationID",TEXT(MATCH(INDEX(Methods[Organization Name],$A2948),Organizations[Organization Name],0),"0000"),"}"))</f>
        <v>#REF!</v>
      </c>
      <c r="Q2948" t="e">
        <f>IF(INDEX(Variables[Variable Type],$A2948)="","",
CONCATENATE("  - &amp;VariableID",TEXT($A2948,"0000"),
" {","VariableTypeCV:  ",CHAR(34),INDEX(Variables[Variable Type],$A2948),CHAR(34),
", VariableCode:  ",CHAR(34),INDEX(Variables[Variable Code],$A2948),CHAR(34),
", VariableNameCV:  ",CHAR(34),INDEX(Variables[Variable Name],$A2948),CHAR(34),
", VariableDefinition:  ",CHAR(34),INDEX(Variables[Variable Definition],$A2948),CHAR(34),
", SpecciationCV:  ",CHAR(34),INDEX(Variables[Speciation],$A2948),CHAR(34),
", NoDataValue:  ",CHAR(34),INDEX(Variables[No Data Value],$A2948),CHAR(34),"}"))</f>
        <v>#REF!</v>
      </c>
    </row>
    <row r="2949" spans="1:17" x14ac:dyDescent="0.25">
      <c r="A2949">
        <v>2946</v>
      </c>
      <c r="D2949" t="e">
        <f>IF(INDEX(People[First Name],$A2949)="","",
CONCATENATE("  - &amp;PersonID",TEXT($A2949,"0000"),
" {","PersonFirstName:  ",CHAR(34),INDEX(People[First Name],$A2949),CHAR(34),
", PersonMiddleName:  ",CHAR(34),INDEX(People[Middle Name],$A2949),CHAR(34),
", PersonLastName:  ",CHAR(34),INDEX(People[Last Name],$A2949),CHAR(34),"}"))</f>
        <v>#REF!</v>
      </c>
      <c r="E2949" t="e">
        <f>IF(INDEX(Organizations[Organization Type '[CV']],$A2949)="","",
CONCATENATE("  - &amp;OrganizationID",TEXT($A2949,"0000"),
" {","OrganizationTypeCV:  ",CHAR(34),INDEX(Organizations[Organization Type '[CV']],$A2949),CHAR(34),
", OrganizationCode:  ",CHAR(34),INDEX(Organizations[Organization Code],$A2949),CHAR(34),
", OrganizationName:  ",CHAR(34),INDEX(Organizations[Organization Name],$A2949),CHAR(34),
", OrganizationDescription:  ",CHAR(34),INDEX(Organizations[Organization Description],$A2949),CHAR(34),
", OrganizationLink:  ",CHAR(34),INDEX(Organizations[Organization Link],$A2949),CHAR(34),"}"))</f>
        <v>#REF!</v>
      </c>
      <c r="F2949" t="e">
        <f>IF(INDEX(People[First Name],$A2949)="","",
CONCATENATE("  - &amp;AffiliationID",TEXT($A2949,"0000"),
" {PersonID: *PersonID",TEXT($A2949,"0000"),
", OrganizationID: *OrganizationID",TEXT(MATCH(INDEX(People[Organization Name],$A2949),Organizations[Organization Name],0),"0000"),
", IsPrimaryOrganizationContact: , AffiliationStartDate: , AffiliationEndDate: , PrimaryPhone: ",
", PrimaryEmail: ",CHAR(34),INDEX(People[Primary Email],$A2949),CHAR(34),
", PrimaryAddress: ",CHAR(34),INDEX(People[Primary Address],$A2949),CHAR(34),
", PersonLink: }"))</f>
        <v>#REF!</v>
      </c>
      <c r="H2949" t="e">
        <f>IF(COUNTA(CitationInformation)=0,"",IF(INDEX(AuthorList[Author Name],$A2949)="","",
CONCATENATE("  - &amp;AuthorListID",TEXT($A2949,"0000"),
"  {CitationID: *CitationID0001",
", PersonID: *PersonID",TEXT(MATCH(INDEX(AuthorList[Author Name],$A2949),People[Full Name],0),"0000"),
", AuthorOrder: ",INDEX(AuthorList[Author Number],$A2949),"}")))</f>
        <v>#REF!</v>
      </c>
      <c r="K2949" t="e">
        <f>IF(INDEX(SamplingFeatures[Feature Code],$A2949)="","",
CONCATENATE("  - &amp;SamplingFeatureID",TEXT($A2949,"0000"),
" {","SamplingFeatureUUID:  ",CHAR(34),INDEX(SamplingFeatures[Sampling Feature UUID],$A2949),CHAR(34),
", SamplingFeatureTypeCV:  ",CHAR(34),INDEX(SamplingFeatures[Sampling Feature Type],$A2949),CHAR(34),
", SamplingFeatureCode:  ",CHAR(34),INDEX(SamplingFeatures[Feature Code],$A2949),CHAR(34),
", SamplingFeatureName:  ",CHAR(34),INDEX(SamplingFeatures[Feature Name],$A2949),CHAR(34),
", SamplingFeatureDescription:  ",CHAR(34),INDEX(SamplingFeatures[Feature Description],$A2949),CHAR(34),
", SamplingFeatureGeotypeCV:  ",CHAR(34),INDEX(SamplingFeatures[Feature Geo Type],$A2949),CHAR(34),
", FeatureGeometry:  ",CHAR(34),INDEX(SamplingFeatures[Feature Geometry],$A2949),CHAR(34),
", Elevation_m:  ",CHAR(34),INDEX(SamplingFeatures[Elevation_m],$A2949),CHAR(34),
", ElevationDatumCV:  ",CHAR(34),ElevationDatum,CHAR(34),"}"))</f>
        <v>#REF!</v>
      </c>
      <c r="L2949" t="e">
        <f>IF(INDEX(SamplingFeatures[Sampling Feature Type],$A2949)&lt;&gt;"Site","",
CONCATENATE("  - &amp;SiteID",TEXT(SUMPRODUCT(--($L$3:$L2948&lt;&gt;"")),"0000"),
" {","SamplingFeatureID:  *SamplingFeatureID",TEXT($A2949,"0000"),
", SiteTypeCV:  ",CHAR(34),INDEX(Sites[Site Type],$A2949),CHAR(34),
", Latitude:  ",INDEX(Sites[Latitude],$A2949),
", Longitude:  ",INDEX(Sites[Longitude],$A2949),
", SRSName:  ",CHAR(34),LatLonDatum,CHAR(34),"}"))</f>
        <v>#REF!</v>
      </c>
      <c r="M2949" t="e">
        <f>IF(INDEX(SamplingFeatures[Sampling Feature Type],$A2949)&lt;&gt;"Specimen","",
CONCATENATE("  - &amp;SpecimenID",TEXT(SUMPRODUCT(--($M$3:$M2948&lt;&gt;"")),"0000"),
" {","SamplingFeatureID:  *SamplingFeatureID",TEXT($A2949,"0000"),
", SpecimenTypeCV:  ",CHAR(34),INDEX(Specimens[Specimen Type],$A2949),CHAR(34),
", SpecimenMediumCV:  ",INDEX(Specimens[Specimen Medium],$A2949),
", IsFieldSpecimen:  ",CHAR(34),INDEX(Specimens[Is Field Specimen?],$A2949),CHAR(34),"}"))</f>
        <v>#REF!</v>
      </c>
      <c r="N2949" t="e">
        <f>IF(COUNTA(SpatialOffsets[])=0,"", IF(INDEX(SpatialOffsets[Spatial Offset Type],$A2949)="","",
CONCATENATE("  - &amp;SpatialOffsetID",TEXT($A2949,"0000"),
" {","SpatialOffsetTypeCV:  ",CHAR(34),INDEX(SpatialOffsets[Spatial Offset Type],$A2949),CHAR(34),
", Offset1Value:  ",INDEX(SpatialOffsets[Offset 1 Value],$A2949),
", Offset1UnitID:  ",CHAR(34),INDEX(SpatialOffsets[Offset 1 Unit],$A2949),CHAR(34),
", Offset2Value:  ",INDEX(SpatialOffsets[Offset 2 Value],$A2949),
", Offset2UnitID:  ",CHAR(34),INDEX(SpatialOffsets[Offset 2 Unit],$A2949),CHAR(34),
", Offset3Value:  ",INDEX(SpatialOffsets[Offset 3 Value],$A2949),
", Offset3UnitID:  ",CHAR(34),INDEX(SpatialOffsets[Offset 3 Unit],$A2949),CHAR(34),,"}")))</f>
        <v>#REF!</v>
      </c>
      <c r="O2949" t="e">
        <f>IF(COUNTA(RelatedFeatures[])=0,"", IF(INDEX(RelatedFeatures[First Sampling Feature Code],$A2949)="","",
CONCATENATE("  - &amp;RelationID",TEXT($A2949,"0000"),
" {","SamplingFeatureID:  *SamplingFeatureID",TEXT(MATCH(INDEX(RelatedFeatures[First Sampling Feature Code],$A2949),SamplingFeatures[Feature Code],0),"0000"),
", RelationshipTypeCV:  ",CHAR(34),INDEX(RelatedFeatures[Relationship Type],$A2949),CHAR(34),
", RelatedFeatureID: *SamplingFeatureID",TEXT(MATCH(INDEX(RelatedFeatures[Second Sampling Feature Code],$A2949),SamplingFeatures[Feature Code],0),"0000"),
", SpatialOffsetID:  ",IF(INDEX(RelatedFeatures[Offset Number],$A2949)="","",CONCATENATE("*SpatialOffsetID",TEXT(INDEX(RelatedFeatures[Offset Number],$A2949),"0000"))),"}")))</f>
        <v>#REF!</v>
      </c>
      <c r="P2949" t="e">
        <f>IF(INDEX(Methods[Method Type],$A2949)="","",
CONCATENATE("  - &amp;MethodID",TEXT($A2949,"0000"),
" {","MethodTypeCV:  ",CHAR(34),INDEX(Methods[Method Type],$A2949),CHAR(34),
", MethodCode:  ",CHAR(34),INDEX(Methods[Method Code],$A2949),CHAR(34),
", MethodName:  ",CHAR(34),INDEX(Methods[Method Name],$A2949),CHAR(34),
", MethodDescription:  ",CHAR(34),INDEX(Methods[Method Description],$A2949),CHAR(34),
", MethodLink:  ",CHAR(34),INDEX(Methods[Method Link],$A2949),CHAR(34),
", OrganizationID: *OrganizationID",TEXT(MATCH(INDEX(Methods[Organization Name],$A2949),Organizations[Organization Name],0),"0000"),"}"))</f>
        <v>#REF!</v>
      </c>
      <c r="Q2949" t="e">
        <f>IF(INDEX(Variables[Variable Type],$A2949)="","",
CONCATENATE("  - &amp;VariableID",TEXT($A2949,"0000"),
" {","VariableTypeCV:  ",CHAR(34),INDEX(Variables[Variable Type],$A2949),CHAR(34),
", VariableCode:  ",CHAR(34),INDEX(Variables[Variable Code],$A2949),CHAR(34),
", VariableNameCV:  ",CHAR(34),INDEX(Variables[Variable Name],$A2949),CHAR(34),
", VariableDefinition:  ",CHAR(34),INDEX(Variables[Variable Definition],$A2949),CHAR(34),
", SpecciationCV:  ",CHAR(34),INDEX(Variables[Speciation],$A2949),CHAR(34),
", NoDataValue:  ",CHAR(34),INDEX(Variables[No Data Value],$A2949),CHAR(34),"}"))</f>
        <v>#REF!</v>
      </c>
    </row>
    <row r="2950" spans="1:17" x14ac:dyDescent="0.25">
      <c r="A2950">
        <v>2947</v>
      </c>
      <c r="D2950" t="e">
        <f>IF(INDEX(People[First Name],$A2950)="","",
CONCATENATE("  - &amp;PersonID",TEXT($A2950,"0000"),
" {","PersonFirstName:  ",CHAR(34),INDEX(People[First Name],$A2950),CHAR(34),
", PersonMiddleName:  ",CHAR(34),INDEX(People[Middle Name],$A2950),CHAR(34),
", PersonLastName:  ",CHAR(34),INDEX(People[Last Name],$A2950),CHAR(34),"}"))</f>
        <v>#REF!</v>
      </c>
      <c r="E2950" t="e">
        <f>IF(INDEX(Organizations[Organization Type '[CV']],$A2950)="","",
CONCATENATE("  - &amp;OrganizationID",TEXT($A2950,"0000"),
" {","OrganizationTypeCV:  ",CHAR(34),INDEX(Organizations[Organization Type '[CV']],$A2950),CHAR(34),
", OrganizationCode:  ",CHAR(34),INDEX(Organizations[Organization Code],$A2950),CHAR(34),
", OrganizationName:  ",CHAR(34),INDEX(Organizations[Organization Name],$A2950),CHAR(34),
", OrganizationDescription:  ",CHAR(34),INDEX(Organizations[Organization Description],$A2950),CHAR(34),
", OrganizationLink:  ",CHAR(34),INDEX(Organizations[Organization Link],$A2950),CHAR(34),"}"))</f>
        <v>#REF!</v>
      </c>
      <c r="F2950" t="e">
        <f>IF(INDEX(People[First Name],$A2950)="","",
CONCATENATE("  - &amp;AffiliationID",TEXT($A2950,"0000"),
" {PersonID: *PersonID",TEXT($A2950,"0000"),
", OrganizationID: *OrganizationID",TEXT(MATCH(INDEX(People[Organization Name],$A2950),Organizations[Organization Name],0),"0000"),
", IsPrimaryOrganizationContact: , AffiliationStartDate: , AffiliationEndDate: , PrimaryPhone: ",
", PrimaryEmail: ",CHAR(34),INDEX(People[Primary Email],$A2950),CHAR(34),
", PrimaryAddress: ",CHAR(34),INDEX(People[Primary Address],$A2950),CHAR(34),
", PersonLink: }"))</f>
        <v>#REF!</v>
      </c>
      <c r="H2950" t="e">
        <f>IF(COUNTA(CitationInformation)=0,"",IF(INDEX(AuthorList[Author Name],$A2950)="","",
CONCATENATE("  - &amp;AuthorListID",TEXT($A2950,"0000"),
"  {CitationID: *CitationID0001",
", PersonID: *PersonID",TEXT(MATCH(INDEX(AuthorList[Author Name],$A2950),People[Full Name],0),"0000"),
", AuthorOrder: ",INDEX(AuthorList[Author Number],$A2950),"}")))</f>
        <v>#REF!</v>
      </c>
      <c r="K2950" t="e">
        <f>IF(INDEX(SamplingFeatures[Feature Code],$A2950)="","",
CONCATENATE("  - &amp;SamplingFeatureID",TEXT($A2950,"0000"),
" {","SamplingFeatureUUID:  ",CHAR(34),INDEX(SamplingFeatures[Sampling Feature UUID],$A2950),CHAR(34),
", SamplingFeatureTypeCV:  ",CHAR(34),INDEX(SamplingFeatures[Sampling Feature Type],$A2950),CHAR(34),
", SamplingFeatureCode:  ",CHAR(34),INDEX(SamplingFeatures[Feature Code],$A2950),CHAR(34),
", SamplingFeatureName:  ",CHAR(34),INDEX(SamplingFeatures[Feature Name],$A2950),CHAR(34),
", SamplingFeatureDescription:  ",CHAR(34),INDEX(SamplingFeatures[Feature Description],$A2950),CHAR(34),
", SamplingFeatureGeotypeCV:  ",CHAR(34),INDEX(SamplingFeatures[Feature Geo Type],$A2950),CHAR(34),
", FeatureGeometry:  ",CHAR(34),INDEX(SamplingFeatures[Feature Geometry],$A2950),CHAR(34),
", Elevation_m:  ",CHAR(34),INDEX(SamplingFeatures[Elevation_m],$A2950),CHAR(34),
", ElevationDatumCV:  ",CHAR(34),ElevationDatum,CHAR(34),"}"))</f>
        <v>#REF!</v>
      </c>
      <c r="L2950" t="e">
        <f>IF(INDEX(SamplingFeatures[Sampling Feature Type],$A2950)&lt;&gt;"Site","",
CONCATENATE("  - &amp;SiteID",TEXT(SUMPRODUCT(--($L$3:$L2949&lt;&gt;"")),"0000"),
" {","SamplingFeatureID:  *SamplingFeatureID",TEXT($A2950,"0000"),
", SiteTypeCV:  ",CHAR(34),INDEX(Sites[Site Type],$A2950),CHAR(34),
", Latitude:  ",INDEX(Sites[Latitude],$A2950),
", Longitude:  ",INDEX(Sites[Longitude],$A2950),
", SRSName:  ",CHAR(34),LatLonDatum,CHAR(34),"}"))</f>
        <v>#REF!</v>
      </c>
      <c r="M2950" t="e">
        <f>IF(INDEX(SamplingFeatures[Sampling Feature Type],$A2950)&lt;&gt;"Specimen","",
CONCATENATE("  - &amp;SpecimenID",TEXT(SUMPRODUCT(--($M$3:$M2949&lt;&gt;"")),"0000"),
" {","SamplingFeatureID:  *SamplingFeatureID",TEXT($A2950,"0000"),
", SpecimenTypeCV:  ",CHAR(34),INDEX(Specimens[Specimen Type],$A2950),CHAR(34),
", SpecimenMediumCV:  ",INDEX(Specimens[Specimen Medium],$A2950),
", IsFieldSpecimen:  ",CHAR(34),INDEX(Specimens[Is Field Specimen?],$A2950),CHAR(34),"}"))</f>
        <v>#REF!</v>
      </c>
      <c r="N2950" t="e">
        <f>IF(COUNTA(SpatialOffsets[])=0,"", IF(INDEX(SpatialOffsets[Spatial Offset Type],$A2950)="","",
CONCATENATE("  - &amp;SpatialOffsetID",TEXT($A2950,"0000"),
" {","SpatialOffsetTypeCV:  ",CHAR(34),INDEX(SpatialOffsets[Spatial Offset Type],$A2950),CHAR(34),
", Offset1Value:  ",INDEX(SpatialOffsets[Offset 1 Value],$A2950),
", Offset1UnitID:  ",CHAR(34),INDEX(SpatialOffsets[Offset 1 Unit],$A2950),CHAR(34),
", Offset2Value:  ",INDEX(SpatialOffsets[Offset 2 Value],$A2950),
", Offset2UnitID:  ",CHAR(34),INDEX(SpatialOffsets[Offset 2 Unit],$A2950),CHAR(34),
", Offset3Value:  ",INDEX(SpatialOffsets[Offset 3 Value],$A2950),
", Offset3UnitID:  ",CHAR(34),INDEX(SpatialOffsets[Offset 3 Unit],$A2950),CHAR(34),,"}")))</f>
        <v>#REF!</v>
      </c>
      <c r="O2950" t="e">
        <f>IF(COUNTA(RelatedFeatures[])=0,"", IF(INDEX(RelatedFeatures[First Sampling Feature Code],$A2950)="","",
CONCATENATE("  - &amp;RelationID",TEXT($A2950,"0000"),
" {","SamplingFeatureID:  *SamplingFeatureID",TEXT(MATCH(INDEX(RelatedFeatures[First Sampling Feature Code],$A2950),SamplingFeatures[Feature Code],0),"0000"),
", RelationshipTypeCV:  ",CHAR(34),INDEX(RelatedFeatures[Relationship Type],$A2950),CHAR(34),
", RelatedFeatureID: *SamplingFeatureID",TEXT(MATCH(INDEX(RelatedFeatures[Second Sampling Feature Code],$A2950),SamplingFeatures[Feature Code],0),"0000"),
", SpatialOffsetID:  ",IF(INDEX(RelatedFeatures[Offset Number],$A2950)="","",CONCATENATE("*SpatialOffsetID",TEXT(INDEX(RelatedFeatures[Offset Number],$A2950),"0000"))),"}")))</f>
        <v>#REF!</v>
      </c>
      <c r="P2950" t="e">
        <f>IF(INDEX(Methods[Method Type],$A2950)="","",
CONCATENATE("  - &amp;MethodID",TEXT($A2950,"0000"),
" {","MethodTypeCV:  ",CHAR(34),INDEX(Methods[Method Type],$A2950),CHAR(34),
", MethodCode:  ",CHAR(34),INDEX(Methods[Method Code],$A2950),CHAR(34),
", MethodName:  ",CHAR(34),INDEX(Methods[Method Name],$A2950),CHAR(34),
", MethodDescription:  ",CHAR(34),INDEX(Methods[Method Description],$A2950),CHAR(34),
", MethodLink:  ",CHAR(34),INDEX(Methods[Method Link],$A2950),CHAR(34),
", OrganizationID: *OrganizationID",TEXT(MATCH(INDEX(Methods[Organization Name],$A2950),Organizations[Organization Name],0),"0000"),"}"))</f>
        <v>#REF!</v>
      </c>
      <c r="Q2950" t="e">
        <f>IF(INDEX(Variables[Variable Type],$A2950)="","",
CONCATENATE("  - &amp;VariableID",TEXT($A2950,"0000"),
" {","VariableTypeCV:  ",CHAR(34),INDEX(Variables[Variable Type],$A2950),CHAR(34),
", VariableCode:  ",CHAR(34),INDEX(Variables[Variable Code],$A2950),CHAR(34),
", VariableNameCV:  ",CHAR(34),INDEX(Variables[Variable Name],$A2950),CHAR(34),
", VariableDefinition:  ",CHAR(34),INDEX(Variables[Variable Definition],$A2950),CHAR(34),
", SpecciationCV:  ",CHAR(34),INDEX(Variables[Speciation],$A2950),CHAR(34),
", NoDataValue:  ",CHAR(34),INDEX(Variables[No Data Value],$A2950),CHAR(34),"}"))</f>
        <v>#REF!</v>
      </c>
    </row>
    <row r="2951" spans="1:17" x14ac:dyDescent="0.25">
      <c r="A2951">
        <v>2948</v>
      </c>
      <c r="D2951" t="e">
        <f>IF(INDEX(People[First Name],$A2951)="","",
CONCATENATE("  - &amp;PersonID",TEXT($A2951,"0000"),
" {","PersonFirstName:  ",CHAR(34),INDEX(People[First Name],$A2951),CHAR(34),
", PersonMiddleName:  ",CHAR(34),INDEX(People[Middle Name],$A2951),CHAR(34),
", PersonLastName:  ",CHAR(34),INDEX(People[Last Name],$A2951),CHAR(34),"}"))</f>
        <v>#REF!</v>
      </c>
      <c r="E2951" t="e">
        <f>IF(INDEX(Organizations[Organization Type '[CV']],$A2951)="","",
CONCATENATE("  - &amp;OrganizationID",TEXT($A2951,"0000"),
" {","OrganizationTypeCV:  ",CHAR(34),INDEX(Organizations[Organization Type '[CV']],$A2951),CHAR(34),
", OrganizationCode:  ",CHAR(34),INDEX(Organizations[Organization Code],$A2951),CHAR(34),
", OrganizationName:  ",CHAR(34),INDEX(Organizations[Organization Name],$A2951),CHAR(34),
", OrganizationDescription:  ",CHAR(34),INDEX(Organizations[Organization Description],$A2951),CHAR(34),
", OrganizationLink:  ",CHAR(34),INDEX(Organizations[Organization Link],$A2951),CHAR(34),"}"))</f>
        <v>#REF!</v>
      </c>
      <c r="F2951" t="e">
        <f>IF(INDEX(People[First Name],$A2951)="","",
CONCATENATE("  - &amp;AffiliationID",TEXT($A2951,"0000"),
" {PersonID: *PersonID",TEXT($A2951,"0000"),
", OrganizationID: *OrganizationID",TEXT(MATCH(INDEX(People[Organization Name],$A2951),Organizations[Organization Name],0),"0000"),
", IsPrimaryOrganizationContact: , AffiliationStartDate: , AffiliationEndDate: , PrimaryPhone: ",
", PrimaryEmail: ",CHAR(34),INDEX(People[Primary Email],$A2951),CHAR(34),
", PrimaryAddress: ",CHAR(34),INDEX(People[Primary Address],$A2951),CHAR(34),
", PersonLink: }"))</f>
        <v>#REF!</v>
      </c>
      <c r="H2951" t="e">
        <f>IF(COUNTA(CitationInformation)=0,"",IF(INDEX(AuthorList[Author Name],$A2951)="","",
CONCATENATE("  - &amp;AuthorListID",TEXT($A2951,"0000"),
"  {CitationID: *CitationID0001",
", PersonID: *PersonID",TEXT(MATCH(INDEX(AuthorList[Author Name],$A2951),People[Full Name],0),"0000"),
", AuthorOrder: ",INDEX(AuthorList[Author Number],$A2951),"}")))</f>
        <v>#REF!</v>
      </c>
      <c r="K2951" t="e">
        <f>IF(INDEX(SamplingFeatures[Feature Code],$A2951)="","",
CONCATENATE("  - &amp;SamplingFeatureID",TEXT($A2951,"0000"),
" {","SamplingFeatureUUID:  ",CHAR(34),INDEX(SamplingFeatures[Sampling Feature UUID],$A2951),CHAR(34),
", SamplingFeatureTypeCV:  ",CHAR(34),INDEX(SamplingFeatures[Sampling Feature Type],$A2951),CHAR(34),
", SamplingFeatureCode:  ",CHAR(34),INDEX(SamplingFeatures[Feature Code],$A2951),CHAR(34),
", SamplingFeatureName:  ",CHAR(34),INDEX(SamplingFeatures[Feature Name],$A2951),CHAR(34),
", SamplingFeatureDescription:  ",CHAR(34),INDEX(SamplingFeatures[Feature Description],$A2951),CHAR(34),
", SamplingFeatureGeotypeCV:  ",CHAR(34),INDEX(SamplingFeatures[Feature Geo Type],$A2951),CHAR(34),
", FeatureGeometry:  ",CHAR(34),INDEX(SamplingFeatures[Feature Geometry],$A2951),CHAR(34),
", Elevation_m:  ",CHAR(34),INDEX(SamplingFeatures[Elevation_m],$A2951),CHAR(34),
", ElevationDatumCV:  ",CHAR(34),ElevationDatum,CHAR(34),"}"))</f>
        <v>#REF!</v>
      </c>
      <c r="L2951" t="e">
        <f>IF(INDEX(SamplingFeatures[Sampling Feature Type],$A2951)&lt;&gt;"Site","",
CONCATENATE("  - &amp;SiteID",TEXT(SUMPRODUCT(--($L$3:$L2950&lt;&gt;"")),"0000"),
" {","SamplingFeatureID:  *SamplingFeatureID",TEXT($A2951,"0000"),
", SiteTypeCV:  ",CHAR(34),INDEX(Sites[Site Type],$A2951),CHAR(34),
", Latitude:  ",INDEX(Sites[Latitude],$A2951),
", Longitude:  ",INDEX(Sites[Longitude],$A2951),
", SRSName:  ",CHAR(34),LatLonDatum,CHAR(34),"}"))</f>
        <v>#REF!</v>
      </c>
      <c r="M2951" t="e">
        <f>IF(INDEX(SamplingFeatures[Sampling Feature Type],$A2951)&lt;&gt;"Specimen","",
CONCATENATE("  - &amp;SpecimenID",TEXT(SUMPRODUCT(--($M$3:$M2950&lt;&gt;"")),"0000"),
" {","SamplingFeatureID:  *SamplingFeatureID",TEXT($A2951,"0000"),
", SpecimenTypeCV:  ",CHAR(34),INDEX(Specimens[Specimen Type],$A2951),CHAR(34),
", SpecimenMediumCV:  ",INDEX(Specimens[Specimen Medium],$A2951),
", IsFieldSpecimen:  ",CHAR(34),INDEX(Specimens[Is Field Specimen?],$A2951),CHAR(34),"}"))</f>
        <v>#REF!</v>
      </c>
      <c r="N2951" t="e">
        <f>IF(COUNTA(SpatialOffsets[])=0,"", IF(INDEX(SpatialOffsets[Spatial Offset Type],$A2951)="","",
CONCATENATE("  - &amp;SpatialOffsetID",TEXT($A2951,"0000"),
" {","SpatialOffsetTypeCV:  ",CHAR(34),INDEX(SpatialOffsets[Spatial Offset Type],$A2951),CHAR(34),
", Offset1Value:  ",INDEX(SpatialOffsets[Offset 1 Value],$A2951),
", Offset1UnitID:  ",CHAR(34),INDEX(SpatialOffsets[Offset 1 Unit],$A2951),CHAR(34),
", Offset2Value:  ",INDEX(SpatialOffsets[Offset 2 Value],$A2951),
", Offset2UnitID:  ",CHAR(34),INDEX(SpatialOffsets[Offset 2 Unit],$A2951),CHAR(34),
", Offset3Value:  ",INDEX(SpatialOffsets[Offset 3 Value],$A2951),
", Offset3UnitID:  ",CHAR(34),INDEX(SpatialOffsets[Offset 3 Unit],$A2951),CHAR(34),,"}")))</f>
        <v>#REF!</v>
      </c>
      <c r="O2951" t="e">
        <f>IF(COUNTA(RelatedFeatures[])=0,"", IF(INDEX(RelatedFeatures[First Sampling Feature Code],$A2951)="","",
CONCATENATE("  - &amp;RelationID",TEXT($A2951,"0000"),
" {","SamplingFeatureID:  *SamplingFeatureID",TEXT(MATCH(INDEX(RelatedFeatures[First Sampling Feature Code],$A2951),SamplingFeatures[Feature Code],0),"0000"),
", RelationshipTypeCV:  ",CHAR(34),INDEX(RelatedFeatures[Relationship Type],$A2951),CHAR(34),
", RelatedFeatureID: *SamplingFeatureID",TEXT(MATCH(INDEX(RelatedFeatures[Second Sampling Feature Code],$A2951),SamplingFeatures[Feature Code],0),"0000"),
", SpatialOffsetID:  ",IF(INDEX(RelatedFeatures[Offset Number],$A2951)="","",CONCATENATE("*SpatialOffsetID",TEXT(INDEX(RelatedFeatures[Offset Number],$A2951),"0000"))),"}")))</f>
        <v>#REF!</v>
      </c>
      <c r="P2951" t="e">
        <f>IF(INDEX(Methods[Method Type],$A2951)="","",
CONCATENATE("  - &amp;MethodID",TEXT($A2951,"0000"),
" {","MethodTypeCV:  ",CHAR(34),INDEX(Methods[Method Type],$A2951),CHAR(34),
", MethodCode:  ",CHAR(34),INDEX(Methods[Method Code],$A2951),CHAR(34),
", MethodName:  ",CHAR(34),INDEX(Methods[Method Name],$A2951),CHAR(34),
", MethodDescription:  ",CHAR(34),INDEX(Methods[Method Description],$A2951),CHAR(34),
", MethodLink:  ",CHAR(34),INDEX(Methods[Method Link],$A2951),CHAR(34),
", OrganizationID: *OrganizationID",TEXT(MATCH(INDEX(Methods[Organization Name],$A2951),Organizations[Organization Name],0),"0000"),"}"))</f>
        <v>#REF!</v>
      </c>
      <c r="Q2951" t="e">
        <f>IF(INDEX(Variables[Variable Type],$A2951)="","",
CONCATENATE("  - &amp;VariableID",TEXT($A2951,"0000"),
" {","VariableTypeCV:  ",CHAR(34),INDEX(Variables[Variable Type],$A2951),CHAR(34),
", VariableCode:  ",CHAR(34),INDEX(Variables[Variable Code],$A2951),CHAR(34),
", VariableNameCV:  ",CHAR(34),INDEX(Variables[Variable Name],$A2951),CHAR(34),
", VariableDefinition:  ",CHAR(34),INDEX(Variables[Variable Definition],$A2951),CHAR(34),
", SpecciationCV:  ",CHAR(34),INDEX(Variables[Speciation],$A2951),CHAR(34),
", NoDataValue:  ",CHAR(34),INDEX(Variables[No Data Value],$A2951),CHAR(34),"}"))</f>
        <v>#REF!</v>
      </c>
    </row>
    <row r="2952" spans="1:17" x14ac:dyDescent="0.25">
      <c r="A2952">
        <v>2949</v>
      </c>
      <c r="D2952" t="e">
        <f>IF(INDEX(People[First Name],$A2952)="","",
CONCATENATE("  - &amp;PersonID",TEXT($A2952,"0000"),
" {","PersonFirstName:  ",CHAR(34),INDEX(People[First Name],$A2952),CHAR(34),
", PersonMiddleName:  ",CHAR(34),INDEX(People[Middle Name],$A2952),CHAR(34),
", PersonLastName:  ",CHAR(34),INDEX(People[Last Name],$A2952),CHAR(34),"}"))</f>
        <v>#REF!</v>
      </c>
      <c r="E2952" t="e">
        <f>IF(INDEX(Organizations[Organization Type '[CV']],$A2952)="","",
CONCATENATE("  - &amp;OrganizationID",TEXT($A2952,"0000"),
" {","OrganizationTypeCV:  ",CHAR(34),INDEX(Organizations[Organization Type '[CV']],$A2952),CHAR(34),
", OrganizationCode:  ",CHAR(34),INDEX(Organizations[Organization Code],$A2952),CHAR(34),
", OrganizationName:  ",CHAR(34),INDEX(Organizations[Organization Name],$A2952),CHAR(34),
", OrganizationDescription:  ",CHAR(34),INDEX(Organizations[Organization Description],$A2952),CHAR(34),
", OrganizationLink:  ",CHAR(34),INDEX(Organizations[Organization Link],$A2952),CHAR(34),"}"))</f>
        <v>#REF!</v>
      </c>
      <c r="F2952" t="e">
        <f>IF(INDEX(People[First Name],$A2952)="","",
CONCATENATE("  - &amp;AffiliationID",TEXT($A2952,"0000"),
" {PersonID: *PersonID",TEXT($A2952,"0000"),
", OrganizationID: *OrganizationID",TEXT(MATCH(INDEX(People[Organization Name],$A2952),Organizations[Organization Name],0),"0000"),
", IsPrimaryOrganizationContact: , AffiliationStartDate: , AffiliationEndDate: , PrimaryPhone: ",
", PrimaryEmail: ",CHAR(34),INDEX(People[Primary Email],$A2952),CHAR(34),
", PrimaryAddress: ",CHAR(34),INDEX(People[Primary Address],$A2952),CHAR(34),
", PersonLink: }"))</f>
        <v>#REF!</v>
      </c>
      <c r="H2952" t="e">
        <f>IF(COUNTA(CitationInformation)=0,"",IF(INDEX(AuthorList[Author Name],$A2952)="","",
CONCATENATE("  - &amp;AuthorListID",TEXT($A2952,"0000"),
"  {CitationID: *CitationID0001",
", PersonID: *PersonID",TEXT(MATCH(INDEX(AuthorList[Author Name],$A2952),People[Full Name],0),"0000"),
", AuthorOrder: ",INDEX(AuthorList[Author Number],$A2952),"}")))</f>
        <v>#REF!</v>
      </c>
      <c r="K2952" t="e">
        <f>IF(INDEX(SamplingFeatures[Feature Code],$A2952)="","",
CONCATENATE("  - &amp;SamplingFeatureID",TEXT($A2952,"0000"),
" {","SamplingFeatureUUID:  ",CHAR(34),INDEX(SamplingFeatures[Sampling Feature UUID],$A2952),CHAR(34),
", SamplingFeatureTypeCV:  ",CHAR(34),INDEX(SamplingFeatures[Sampling Feature Type],$A2952),CHAR(34),
", SamplingFeatureCode:  ",CHAR(34),INDEX(SamplingFeatures[Feature Code],$A2952),CHAR(34),
", SamplingFeatureName:  ",CHAR(34),INDEX(SamplingFeatures[Feature Name],$A2952),CHAR(34),
", SamplingFeatureDescription:  ",CHAR(34),INDEX(SamplingFeatures[Feature Description],$A2952),CHAR(34),
", SamplingFeatureGeotypeCV:  ",CHAR(34),INDEX(SamplingFeatures[Feature Geo Type],$A2952),CHAR(34),
", FeatureGeometry:  ",CHAR(34),INDEX(SamplingFeatures[Feature Geometry],$A2952),CHAR(34),
", Elevation_m:  ",CHAR(34),INDEX(SamplingFeatures[Elevation_m],$A2952),CHAR(34),
", ElevationDatumCV:  ",CHAR(34),ElevationDatum,CHAR(34),"}"))</f>
        <v>#REF!</v>
      </c>
      <c r="L2952" t="e">
        <f>IF(INDEX(SamplingFeatures[Sampling Feature Type],$A2952)&lt;&gt;"Site","",
CONCATENATE("  - &amp;SiteID",TEXT(SUMPRODUCT(--($L$3:$L2951&lt;&gt;"")),"0000"),
" {","SamplingFeatureID:  *SamplingFeatureID",TEXT($A2952,"0000"),
", SiteTypeCV:  ",CHAR(34),INDEX(Sites[Site Type],$A2952),CHAR(34),
", Latitude:  ",INDEX(Sites[Latitude],$A2952),
", Longitude:  ",INDEX(Sites[Longitude],$A2952),
", SRSName:  ",CHAR(34),LatLonDatum,CHAR(34),"}"))</f>
        <v>#REF!</v>
      </c>
      <c r="M2952" t="e">
        <f>IF(INDEX(SamplingFeatures[Sampling Feature Type],$A2952)&lt;&gt;"Specimen","",
CONCATENATE("  - &amp;SpecimenID",TEXT(SUMPRODUCT(--($M$3:$M2951&lt;&gt;"")),"0000"),
" {","SamplingFeatureID:  *SamplingFeatureID",TEXT($A2952,"0000"),
", SpecimenTypeCV:  ",CHAR(34),INDEX(Specimens[Specimen Type],$A2952),CHAR(34),
", SpecimenMediumCV:  ",INDEX(Specimens[Specimen Medium],$A2952),
", IsFieldSpecimen:  ",CHAR(34),INDEX(Specimens[Is Field Specimen?],$A2952),CHAR(34),"}"))</f>
        <v>#REF!</v>
      </c>
      <c r="N2952" t="e">
        <f>IF(COUNTA(SpatialOffsets[])=0,"", IF(INDEX(SpatialOffsets[Spatial Offset Type],$A2952)="","",
CONCATENATE("  - &amp;SpatialOffsetID",TEXT($A2952,"0000"),
" {","SpatialOffsetTypeCV:  ",CHAR(34),INDEX(SpatialOffsets[Spatial Offset Type],$A2952),CHAR(34),
", Offset1Value:  ",INDEX(SpatialOffsets[Offset 1 Value],$A2952),
", Offset1UnitID:  ",CHAR(34),INDEX(SpatialOffsets[Offset 1 Unit],$A2952),CHAR(34),
", Offset2Value:  ",INDEX(SpatialOffsets[Offset 2 Value],$A2952),
", Offset2UnitID:  ",CHAR(34),INDEX(SpatialOffsets[Offset 2 Unit],$A2952),CHAR(34),
", Offset3Value:  ",INDEX(SpatialOffsets[Offset 3 Value],$A2952),
", Offset3UnitID:  ",CHAR(34),INDEX(SpatialOffsets[Offset 3 Unit],$A2952),CHAR(34),,"}")))</f>
        <v>#REF!</v>
      </c>
      <c r="O2952" t="e">
        <f>IF(COUNTA(RelatedFeatures[])=0,"", IF(INDEX(RelatedFeatures[First Sampling Feature Code],$A2952)="","",
CONCATENATE("  - &amp;RelationID",TEXT($A2952,"0000"),
" {","SamplingFeatureID:  *SamplingFeatureID",TEXT(MATCH(INDEX(RelatedFeatures[First Sampling Feature Code],$A2952),SamplingFeatures[Feature Code],0),"0000"),
", RelationshipTypeCV:  ",CHAR(34),INDEX(RelatedFeatures[Relationship Type],$A2952),CHAR(34),
", RelatedFeatureID: *SamplingFeatureID",TEXT(MATCH(INDEX(RelatedFeatures[Second Sampling Feature Code],$A2952),SamplingFeatures[Feature Code],0),"0000"),
", SpatialOffsetID:  ",IF(INDEX(RelatedFeatures[Offset Number],$A2952)="","",CONCATENATE("*SpatialOffsetID",TEXT(INDEX(RelatedFeatures[Offset Number],$A2952),"0000"))),"}")))</f>
        <v>#REF!</v>
      </c>
      <c r="P2952" t="e">
        <f>IF(INDEX(Methods[Method Type],$A2952)="","",
CONCATENATE("  - &amp;MethodID",TEXT($A2952,"0000"),
" {","MethodTypeCV:  ",CHAR(34),INDEX(Methods[Method Type],$A2952),CHAR(34),
", MethodCode:  ",CHAR(34),INDEX(Methods[Method Code],$A2952),CHAR(34),
", MethodName:  ",CHAR(34),INDEX(Methods[Method Name],$A2952),CHAR(34),
", MethodDescription:  ",CHAR(34),INDEX(Methods[Method Description],$A2952),CHAR(34),
", MethodLink:  ",CHAR(34),INDEX(Methods[Method Link],$A2952),CHAR(34),
", OrganizationID: *OrganizationID",TEXT(MATCH(INDEX(Methods[Organization Name],$A2952),Organizations[Organization Name],0),"0000"),"}"))</f>
        <v>#REF!</v>
      </c>
      <c r="Q2952" t="e">
        <f>IF(INDEX(Variables[Variable Type],$A2952)="","",
CONCATENATE("  - &amp;VariableID",TEXT($A2952,"0000"),
" {","VariableTypeCV:  ",CHAR(34),INDEX(Variables[Variable Type],$A2952),CHAR(34),
", VariableCode:  ",CHAR(34),INDEX(Variables[Variable Code],$A2952),CHAR(34),
", VariableNameCV:  ",CHAR(34),INDEX(Variables[Variable Name],$A2952),CHAR(34),
", VariableDefinition:  ",CHAR(34),INDEX(Variables[Variable Definition],$A2952),CHAR(34),
", SpecciationCV:  ",CHAR(34),INDEX(Variables[Speciation],$A2952),CHAR(34),
", NoDataValue:  ",CHAR(34),INDEX(Variables[No Data Value],$A2952),CHAR(34),"}"))</f>
        <v>#REF!</v>
      </c>
    </row>
    <row r="2953" spans="1:17" x14ac:dyDescent="0.25">
      <c r="A2953">
        <v>2950</v>
      </c>
      <c r="D2953" t="e">
        <f>IF(INDEX(People[First Name],$A2953)="","",
CONCATENATE("  - &amp;PersonID",TEXT($A2953,"0000"),
" {","PersonFirstName:  ",CHAR(34),INDEX(People[First Name],$A2953),CHAR(34),
", PersonMiddleName:  ",CHAR(34),INDEX(People[Middle Name],$A2953),CHAR(34),
", PersonLastName:  ",CHAR(34),INDEX(People[Last Name],$A2953),CHAR(34),"}"))</f>
        <v>#REF!</v>
      </c>
      <c r="E2953" t="e">
        <f>IF(INDEX(Organizations[Organization Type '[CV']],$A2953)="","",
CONCATENATE("  - &amp;OrganizationID",TEXT($A2953,"0000"),
" {","OrganizationTypeCV:  ",CHAR(34),INDEX(Organizations[Organization Type '[CV']],$A2953),CHAR(34),
", OrganizationCode:  ",CHAR(34),INDEX(Organizations[Organization Code],$A2953),CHAR(34),
", OrganizationName:  ",CHAR(34),INDEX(Organizations[Organization Name],$A2953),CHAR(34),
", OrganizationDescription:  ",CHAR(34),INDEX(Organizations[Organization Description],$A2953),CHAR(34),
", OrganizationLink:  ",CHAR(34),INDEX(Organizations[Organization Link],$A2953),CHAR(34),"}"))</f>
        <v>#REF!</v>
      </c>
      <c r="F2953" t="e">
        <f>IF(INDEX(People[First Name],$A2953)="","",
CONCATENATE("  - &amp;AffiliationID",TEXT($A2953,"0000"),
" {PersonID: *PersonID",TEXT($A2953,"0000"),
", OrganizationID: *OrganizationID",TEXT(MATCH(INDEX(People[Organization Name],$A2953),Organizations[Organization Name],0),"0000"),
", IsPrimaryOrganizationContact: , AffiliationStartDate: , AffiliationEndDate: , PrimaryPhone: ",
", PrimaryEmail: ",CHAR(34),INDEX(People[Primary Email],$A2953),CHAR(34),
", PrimaryAddress: ",CHAR(34),INDEX(People[Primary Address],$A2953),CHAR(34),
", PersonLink: }"))</f>
        <v>#REF!</v>
      </c>
      <c r="H2953" t="e">
        <f>IF(COUNTA(CitationInformation)=0,"",IF(INDEX(AuthorList[Author Name],$A2953)="","",
CONCATENATE("  - &amp;AuthorListID",TEXT($A2953,"0000"),
"  {CitationID: *CitationID0001",
", PersonID: *PersonID",TEXT(MATCH(INDEX(AuthorList[Author Name],$A2953),People[Full Name],0),"0000"),
", AuthorOrder: ",INDEX(AuthorList[Author Number],$A2953),"}")))</f>
        <v>#REF!</v>
      </c>
      <c r="K2953" t="e">
        <f>IF(INDEX(SamplingFeatures[Feature Code],$A2953)="","",
CONCATENATE("  - &amp;SamplingFeatureID",TEXT($A2953,"0000"),
" {","SamplingFeatureUUID:  ",CHAR(34),INDEX(SamplingFeatures[Sampling Feature UUID],$A2953),CHAR(34),
", SamplingFeatureTypeCV:  ",CHAR(34),INDEX(SamplingFeatures[Sampling Feature Type],$A2953),CHAR(34),
", SamplingFeatureCode:  ",CHAR(34),INDEX(SamplingFeatures[Feature Code],$A2953),CHAR(34),
", SamplingFeatureName:  ",CHAR(34),INDEX(SamplingFeatures[Feature Name],$A2953),CHAR(34),
", SamplingFeatureDescription:  ",CHAR(34),INDEX(SamplingFeatures[Feature Description],$A2953),CHAR(34),
", SamplingFeatureGeotypeCV:  ",CHAR(34),INDEX(SamplingFeatures[Feature Geo Type],$A2953),CHAR(34),
", FeatureGeometry:  ",CHAR(34),INDEX(SamplingFeatures[Feature Geometry],$A2953),CHAR(34),
", Elevation_m:  ",CHAR(34),INDEX(SamplingFeatures[Elevation_m],$A2953),CHAR(34),
", ElevationDatumCV:  ",CHAR(34),ElevationDatum,CHAR(34),"}"))</f>
        <v>#REF!</v>
      </c>
      <c r="L2953" t="e">
        <f>IF(INDEX(SamplingFeatures[Sampling Feature Type],$A2953)&lt;&gt;"Site","",
CONCATENATE("  - &amp;SiteID",TEXT(SUMPRODUCT(--($L$3:$L2952&lt;&gt;"")),"0000"),
" {","SamplingFeatureID:  *SamplingFeatureID",TEXT($A2953,"0000"),
", SiteTypeCV:  ",CHAR(34),INDEX(Sites[Site Type],$A2953),CHAR(34),
", Latitude:  ",INDEX(Sites[Latitude],$A2953),
", Longitude:  ",INDEX(Sites[Longitude],$A2953),
", SRSName:  ",CHAR(34),LatLonDatum,CHAR(34),"}"))</f>
        <v>#REF!</v>
      </c>
      <c r="M2953" t="e">
        <f>IF(INDEX(SamplingFeatures[Sampling Feature Type],$A2953)&lt;&gt;"Specimen","",
CONCATENATE("  - &amp;SpecimenID",TEXT(SUMPRODUCT(--($M$3:$M2952&lt;&gt;"")),"0000"),
" {","SamplingFeatureID:  *SamplingFeatureID",TEXT($A2953,"0000"),
", SpecimenTypeCV:  ",CHAR(34),INDEX(Specimens[Specimen Type],$A2953),CHAR(34),
", SpecimenMediumCV:  ",INDEX(Specimens[Specimen Medium],$A2953),
", IsFieldSpecimen:  ",CHAR(34),INDEX(Specimens[Is Field Specimen?],$A2953),CHAR(34),"}"))</f>
        <v>#REF!</v>
      </c>
      <c r="N2953" t="e">
        <f>IF(COUNTA(SpatialOffsets[])=0,"", IF(INDEX(SpatialOffsets[Spatial Offset Type],$A2953)="","",
CONCATENATE("  - &amp;SpatialOffsetID",TEXT($A2953,"0000"),
" {","SpatialOffsetTypeCV:  ",CHAR(34),INDEX(SpatialOffsets[Spatial Offset Type],$A2953),CHAR(34),
", Offset1Value:  ",INDEX(SpatialOffsets[Offset 1 Value],$A2953),
", Offset1UnitID:  ",CHAR(34),INDEX(SpatialOffsets[Offset 1 Unit],$A2953),CHAR(34),
", Offset2Value:  ",INDEX(SpatialOffsets[Offset 2 Value],$A2953),
", Offset2UnitID:  ",CHAR(34),INDEX(SpatialOffsets[Offset 2 Unit],$A2953),CHAR(34),
", Offset3Value:  ",INDEX(SpatialOffsets[Offset 3 Value],$A2953),
", Offset3UnitID:  ",CHAR(34),INDEX(SpatialOffsets[Offset 3 Unit],$A2953),CHAR(34),,"}")))</f>
        <v>#REF!</v>
      </c>
      <c r="O2953" t="e">
        <f>IF(COUNTA(RelatedFeatures[])=0,"", IF(INDEX(RelatedFeatures[First Sampling Feature Code],$A2953)="","",
CONCATENATE("  - &amp;RelationID",TEXT($A2953,"0000"),
" {","SamplingFeatureID:  *SamplingFeatureID",TEXT(MATCH(INDEX(RelatedFeatures[First Sampling Feature Code],$A2953),SamplingFeatures[Feature Code],0),"0000"),
", RelationshipTypeCV:  ",CHAR(34),INDEX(RelatedFeatures[Relationship Type],$A2953),CHAR(34),
", RelatedFeatureID: *SamplingFeatureID",TEXT(MATCH(INDEX(RelatedFeatures[Second Sampling Feature Code],$A2953),SamplingFeatures[Feature Code],0),"0000"),
", SpatialOffsetID:  ",IF(INDEX(RelatedFeatures[Offset Number],$A2953)="","",CONCATENATE("*SpatialOffsetID",TEXT(INDEX(RelatedFeatures[Offset Number],$A2953),"0000"))),"}")))</f>
        <v>#REF!</v>
      </c>
      <c r="P2953" t="e">
        <f>IF(INDEX(Methods[Method Type],$A2953)="","",
CONCATENATE("  - &amp;MethodID",TEXT($A2953,"0000"),
" {","MethodTypeCV:  ",CHAR(34),INDEX(Methods[Method Type],$A2953),CHAR(34),
", MethodCode:  ",CHAR(34),INDEX(Methods[Method Code],$A2953),CHAR(34),
", MethodName:  ",CHAR(34),INDEX(Methods[Method Name],$A2953),CHAR(34),
", MethodDescription:  ",CHAR(34),INDEX(Methods[Method Description],$A2953),CHAR(34),
", MethodLink:  ",CHAR(34),INDEX(Methods[Method Link],$A2953),CHAR(34),
", OrganizationID: *OrganizationID",TEXT(MATCH(INDEX(Methods[Organization Name],$A2953),Organizations[Organization Name],0),"0000"),"}"))</f>
        <v>#REF!</v>
      </c>
      <c r="Q2953" t="e">
        <f>IF(INDEX(Variables[Variable Type],$A2953)="","",
CONCATENATE("  - &amp;VariableID",TEXT($A2953,"0000"),
" {","VariableTypeCV:  ",CHAR(34),INDEX(Variables[Variable Type],$A2953),CHAR(34),
", VariableCode:  ",CHAR(34),INDEX(Variables[Variable Code],$A2953),CHAR(34),
", VariableNameCV:  ",CHAR(34),INDEX(Variables[Variable Name],$A2953),CHAR(34),
", VariableDefinition:  ",CHAR(34),INDEX(Variables[Variable Definition],$A2953),CHAR(34),
", SpecciationCV:  ",CHAR(34),INDEX(Variables[Speciation],$A2953),CHAR(34),
", NoDataValue:  ",CHAR(34),INDEX(Variables[No Data Value],$A2953),CHAR(34),"}"))</f>
        <v>#REF!</v>
      </c>
    </row>
    <row r="2954" spans="1:17" x14ac:dyDescent="0.25">
      <c r="A2954">
        <v>2951</v>
      </c>
      <c r="D2954" t="e">
        <f>IF(INDEX(People[First Name],$A2954)="","",
CONCATENATE("  - &amp;PersonID",TEXT($A2954,"0000"),
" {","PersonFirstName:  ",CHAR(34),INDEX(People[First Name],$A2954),CHAR(34),
", PersonMiddleName:  ",CHAR(34),INDEX(People[Middle Name],$A2954),CHAR(34),
", PersonLastName:  ",CHAR(34),INDEX(People[Last Name],$A2954),CHAR(34),"}"))</f>
        <v>#REF!</v>
      </c>
      <c r="E2954" t="e">
        <f>IF(INDEX(Organizations[Organization Type '[CV']],$A2954)="","",
CONCATENATE("  - &amp;OrganizationID",TEXT($A2954,"0000"),
" {","OrganizationTypeCV:  ",CHAR(34),INDEX(Organizations[Organization Type '[CV']],$A2954),CHAR(34),
", OrganizationCode:  ",CHAR(34),INDEX(Organizations[Organization Code],$A2954),CHAR(34),
", OrganizationName:  ",CHAR(34),INDEX(Organizations[Organization Name],$A2954),CHAR(34),
", OrganizationDescription:  ",CHAR(34),INDEX(Organizations[Organization Description],$A2954),CHAR(34),
", OrganizationLink:  ",CHAR(34),INDEX(Organizations[Organization Link],$A2954),CHAR(34),"}"))</f>
        <v>#REF!</v>
      </c>
      <c r="F2954" t="e">
        <f>IF(INDEX(People[First Name],$A2954)="","",
CONCATENATE("  - &amp;AffiliationID",TEXT($A2954,"0000"),
" {PersonID: *PersonID",TEXT($A2954,"0000"),
", OrganizationID: *OrganizationID",TEXT(MATCH(INDEX(People[Organization Name],$A2954),Organizations[Organization Name],0),"0000"),
", IsPrimaryOrganizationContact: , AffiliationStartDate: , AffiliationEndDate: , PrimaryPhone: ",
", PrimaryEmail: ",CHAR(34),INDEX(People[Primary Email],$A2954),CHAR(34),
", PrimaryAddress: ",CHAR(34),INDEX(People[Primary Address],$A2954),CHAR(34),
", PersonLink: }"))</f>
        <v>#REF!</v>
      </c>
      <c r="H2954" t="e">
        <f>IF(COUNTA(CitationInformation)=0,"",IF(INDEX(AuthorList[Author Name],$A2954)="","",
CONCATENATE("  - &amp;AuthorListID",TEXT($A2954,"0000"),
"  {CitationID: *CitationID0001",
", PersonID: *PersonID",TEXT(MATCH(INDEX(AuthorList[Author Name],$A2954),People[Full Name],0),"0000"),
", AuthorOrder: ",INDEX(AuthorList[Author Number],$A2954),"}")))</f>
        <v>#REF!</v>
      </c>
      <c r="K2954" t="e">
        <f>IF(INDEX(SamplingFeatures[Feature Code],$A2954)="","",
CONCATENATE("  - &amp;SamplingFeatureID",TEXT($A2954,"0000"),
" {","SamplingFeatureUUID:  ",CHAR(34),INDEX(SamplingFeatures[Sampling Feature UUID],$A2954),CHAR(34),
", SamplingFeatureTypeCV:  ",CHAR(34),INDEX(SamplingFeatures[Sampling Feature Type],$A2954),CHAR(34),
", SamplingFeatureCode:  ",CHAR(34),INDEX(SamplingFeatures[Feature Code],$A2954),CHAR(34),
", SamplingFeatureName:  ",CHAR(34),INDEX(SamplingFeatures[Feature Name],$A2954),CHAR(34),
", SamplingFeatureDescription:  ",CHAR(34),INDEX(SamplingFeatures[Feature Description],$A2954),CHAR(34),
", SamplingFeatureGeotypeCV:  ",CHAR(34),INDEX(SamplingFeatures[Feature Geo Type],$A2954),CHAR(34),
", FeatureGeometry:  ",CHAR(34),INDEX(SamplingFeatures[Feature Geometry],$A2954),CHAR(34),
", Elevation_m:  ",CHAR(34),INDEX(SamplingFeatures[Elevation_m],$A2954),CHAR(34),
", ElevationDatumCV:  ",CHAR(34),ElevationDatum,CHAR(34),"}"))</f>
        <v>#REF!</v>
      </c>
      <c r="L2954" t="e">
        <f>IF(INDEX(SamplingFeatures[Sampling Feature Type],$A2954)&lt;&gt;"Site","",
CONCATENATE("  - &amp;SiteID",TEXT(SUMPRODUCT(--($L$3:$L2953&lt;&gt;"")),"0000"),
" {","SamplingFeatureID:  *SamplingFeatureID",TEXT($A2954,"0000"),
", SiteTypeCV:  ",CHAR(34),INDEX(Sites[Site Type],$A2954),CHAR(34),
", Latitude:  ",INDEX(Sites[Latitude],$A2954),
", Longitude:  ",INDEX(Sites[Longitude],$A2954),
", SRSName:  ",CHAR(34),LatLonDatum,CHAR(34),"}"))</f>
        <v>#REF!</v>
      </c>
      <c r="M2954" t="e">
        <f>IF(INDEX(SamplingFeatures[Sampling Feature Type],$A2954)&lt;&gt;"Specimen","",
CONCATENATE("  - &amp;SpecimenID",TEXT(SUMPRODUCT(--($M$3:$M2953&lt;&gt;"")),"0000"),
" {","SamplingFeatureID:  *SamplingFeatureID",TEXT($A2954,"0000"),
", SpecimenTypeCV:  ",CHAR(34),INDEX(Specimens[Specimen Type],$A2954),CHAR(34),
", SpecimenMediumCV:  ",INDEX(Specimens[Specimen Medium],$A2954),
", IsFieldSpecimen:  ",CHAR(34),INDEX(Specimens[Is Field Specimen?],$A2954),CHAR(34),"}"))</f>
        <v>#REF!</v>
      </c>
      <c r="N2954" t="e">
        <f>IF(COUNTA(SpatialOffsets[])=0,"", IF(INDEX(SpatialOffsets[Spatial Offset Type],$A2954)="","",
CONCATENATE("  - &amp;SpatialOffsetID",TEXT($A2954,"0000"),
" {","SpatialOffsetTypeCV:  ",CHAR(34),INDEX(SpatialOffsets[Spatial Offset Type],$A2954),CHAR(34),
", Offset1Value:  ",INDEX(SpatialOffsets[Offset 1 Value],$A2954),
", Offset1UnitID:  ",CHAR(34),INDEX(SpatialOffsets[Offset 1 Unit],$A2954),CHAR(34),
", Offset2Value:  ",INDEX(SpatialOffsets[Offset 2 Value],$A2954),
", Offset2UnitID:  ",CHAR(34),INDEX(SpatialOffsets[Offset 2 Unit],$A2954),CHAR(34),
", Offset3Value:  ",INDEX(SpatialOffsets[Offset 3 Value],$A2954),
", Offset3UnitID:  ",CHAR(34),INDEX(SpatialOffsets[Offset 3 Unit],$A2954),CHAR(34),,"}")))</f>
        <v>#REF!</v>
      </c>
      <c r="O2954" t="e">
        <f>IF(COUNTA(RelatedFeatures[])=0,"", IF(INDEX(RelatedFeatures[First Sampling Feature Code],$A2954)="","",
CONCATENATE("  - &amp;RelationID",TEXT($A2954,"0000"),
" {","SamplingFeatureID:  *SamplingFeatureID",TEXT(MATCH(INDEX(RelatedFeatures[First Sampling Feature Code],$A2954),SamplingFeatures[Feature Code],0),"0000"),
", RelationshipTypeCV:  ",CHAR(34),INDEX(RelatedFeatures[Relationship Type],$A2954),CHAR(34),
", RelatedFeatureID: *SamplingFeatureID",TEXT(MATCH(INDEX(RelatedFeatures[Second Sampling Feature Code],$A2954),SamplingFeatures[Feature Code],0),"0000"),
", SpatialOffsetID:  ",IF(INDEX(RelatedFeatures[Offset Number],$A2954)="","",CONCATENATE("*SpatialOffsetID",TEXT(INDEX(RelatedFeatures[Offset Number],$A2954),"0000"))),"}")))</f>
        <v>#REF!</v>
      </c>
      <c r="P2954" t="e">
        <f>IF(INDEX(Methods[Method Type],$A2954)="","",
CONCATENATE("  - &amp;MethodID",TEXT($A2954,"0000"),
" {","MethodTypeCV:  ",CHAR(34),INDEX(Methods[Method Type],$A2954),CHAR(34),
", MethodCode:  ",CHAR(34),INDEX(Methods[Method Code],$A2954),CHAR(34),
", MethodName:  ",CHAR(34),INDEX(Methods[Method Name],$A2954),CHAR(34),
", MethodDescription:  ",CHAR(34),INDEX(Methods[Method Description],$A2954),CHAR(34),
", MethodLink:  ",CHAR(34),INDEX(Methods[Method Link],$A2954),CHAR(34),
", OrganizationID: *OrganizationID",TEXT(MATCH(INDEX(Methods[Organization Name],$A2954),Organizations[Organization Name],0),"0000"),"}"))</f>
        <v>#REF!</v>
      </c>
      <c r="Q2954" t="e">
        <f>IF(INDEX(Variables[Variable Type],$A2954)="","",
CONCATENATE("  - &amp;VariableID",TEXT($A2954,"0000"),
" {","VariableTypeCV:  ",CHAR(34),INDEX(Variables[Variable Type],$A2954),CHAR(34),
", VariableCode:  ",CHAR(34),INDEX(Variables[Variable Code],$A2954),CHAR(34),
", VariableNameCV:  ",CHAR(34),INDEX(Variables[Variable Name],$A2954),CHAR(34),
", VariableDefinition:  ",CHAR(34),INDEX(Variables[Variable Definition],$A2954),CHAR(34),
", SpecciationCV:  ",CHAR(34),INDEX(Variables[Speciation],$A2954),CHAR(34),
", NoDataValue:  ",CHAR(34),INDEX(Variables[No Data Value],$A2954),CHAR(34),"}"))</f>
        <v>#REF!</v>
      </c>
    </row>
    <row r="2955" spans="1:17" x14ac:dyDescent="0.25">
      <c r="A2955">
        <v>2952</v>
      </c>
      <c r="D2955" t="e">
        <f>IF(INDEX(People[First Name],$A2955)="","",
CONCATENATE("  - &amp;PersonID",TEXT($A2955,"0000"),
" {","PersonFirstName:  ",CHAR(34),INDEX(People[First Name],$A2955),CHAR(34),
", PersonMiddleName:  ",CHAR(34),INDEX(People[Middle Name],$A2955),CHAR(34),
", PersonLastName:  ",CHAR(34),INDEX(People[Last Name],$A2955),CHAR(34),"}"))</f>
        <v>#REF!</v>
      </c>
      <c r="E2955" t="e">
        <f>IF(INDEX(Organizations[Organization Type '[CV']],$A2955)="","",
CONCATENATE("  - &amp;OrganizationID",TEXT($A2955,"0000"),
" {","OrganizationTypeCV:  ",CHAR(34),INDEX(Organizations[Organization Type '[CV']],$A2955),CHAR(34),
", OrganizationCode:  ",CHAR(34),INDEX(Organizations[Organization Code],$A2955),CHAR(34),
", OrganizationName:  ",CHAR(34),INDEX(Organizations[Organization Name],$A2955),CHAR(34),
", OrganizationDescription:  ",CHAR(34),INDEX(Organizations[Organization Description],$A2955),CHAR(34),
", OrganizationLink:  ",CHAR(34),INDEX(Organizations[Organization Link],$A2955),CHAR(34),"}"))</f>
        <v>#REF!</v>
      </c>
      <c r="F2955" t="e">
        <f>IF(INDEX(People[First Name],$A2955)="","",
CONCATENATE("  - &amp;AffiliationID",TEXT($A2955,"0000"),
" {PersonID: *PersonID",TEXT($A2955,"0000"),
", OrganizationID: *OrganizationID",TEXT(MATCH(INDEX(People[Organization Name],$A2955),Organizations[Organization Name],0),"0000"),
", IsPrimaryOrganizationContact: , AffiliationStartDate: , AffiliationEndDate: , PrimaryPhone: ",
", PrimaryEmail: ",CHAR(34),INDEX(People[Primary Email],$A2955),CHAR(34),
", PrimaryAddress: ",CHAR(34),INDEX(People[Primary Address],$A2955),CHAR(34),
", PersonLink: }"))</f>
        <v>#REF!</v>
      </c>
      <c r="H2955" t="e">
        <f>IF(COUNTA(CitationInformation)=0,"",IF(INDEX(AuthorList[Author Name],$A2955)="","",
CONCATENATE("  - &amp;AuthorListID",TEXT($A2955,"0000"),
"  {CitationID: *CitationID0001",
", PersonID: *PersonID",TEXT(MATCH(INDEX(AuthorList[Author Name],$A2955),People[Full Name],0),"0000"),
", AuthorOrder: ",INDEX(AuthorList[Author Number],$A2955),"}")))</f>
        <v>#REF!</v>
      </c>
      <c r="K2955" t="e">
        <f>IF(INDEX(SamplingFeatures[Feature Code],$A2955)="","",
CONCATENATE("  - &amp;SamplingFeatureID",TEXT($A2955,"0000"),
" {","SamplingFeatureUUID:  ",CHAR(34),INDEX(SamplingFeatures[Sampling Feature UUID],$A2955),CHAR(34),
", SamplingFeatureTypeCV:  ",CHAR(34),INDEX(SamplingFeatures[Sampling Feature Type],$A2955),CHAR(34),
", SamplingFeatureCode:  ",CHAR(34),INDEX(SamplingFeatures[Feature Code],$A2955),CHAR(34),
", SamplingFeatureName:  ",CHAR(34),INDEX(SamplingFeatures[Feature Name],$A2955),CHAR(34),
", SamplingFeatureDescription:  ",CHAR(34),INDEX(SamplingFeatures[Feature Description],$A2955),CHAR(34),
", SamplingFeatureGeotypeCV:  ",CHAR(34),INDEX(SamplingFeatures[Feature Geo Type],$A2955),CHAR(34),
", FeatureGeometry:  ",CHAR(34),INDEX(SamplingFeatures[Feature Geometry],$A2955),CHAR(34),
", Elevation_m:  ",CHAR(34),INDEX(SamplingFeatures[Elevation_m],$A2955),CHAR(34),
", ElevationDatumCV:  ",CHAR(34),ElevationDatum,CHAR(34),"}"))</f>
        <v>#REF!</v>
      </c>
      <c r="L2955" t="e">
        <f>IF(INDEX(SamplingFeatures[Sampling Feature Type],$A2955)&lt;&gt;"Site","",
CONCATENATE("  - &amp;SiteID",TEXT(SUMPRODUCT(--($L$3:$L2954&lt;&gt;"")),"0000"),
" {","SamplingFeatureID:  *SamplingFeatureID",TEXT($A2955,"0000"),
", SiteTypeCV:  ",CHAR(34),INDEX(Sites[Site Type],$A2955),CHAR(34),
", Latitude:  ",INDEX(Sites[Latitude],$A2955),
", Longitude:  ",INDEX(Sites[Longitude],$A2955),
", SRSName:  ",CHAR(34),LatLonDatum,CHAR(34),"}"))</f>
        <v>#REF!</v>
      </c>
      <c r="M2955" t="e">
        <f>IF(INDEX(SamplingFeatures[Sampling Feature Type],$A2955)&lt;&gt;"Specimen","",
CONCATENATE("  - &amp;SpecimenID",TEXT(SUMPRODUCT(--($M$3:$M2954&lt;&gt;"")),"0000"),
" {","SamplingFeatureID:  *SamplingFeatureID",TEXT($A2955,"0000"),
", SpecimenTypeCV:  ",CHAR(34),INDEX(Specimens[Specimen Type],$A2955),CHAR(34),
", SpecimenMediumCV:  ",INDEX(Specimens[Specimen Medium],$A2955),
", IsFieldSpecimen:  ",CHAR(34),INDEX(Specimens[Is Field Specimen?],$A2955),CHAR(34),"}"))</f>
        <v>#REF!</v>
      </c>
      <c r="N2955" t="e">
        <f>IF(COUNTA(SpatialOffsets[])=0,"", IF(INDEX(SpatialOffsets[Spatial Offset Type],$A2955)="","",
CONCATENATE("  - &amp;SpatialOffsetID",TEXT($A2955,"0000"),
" {","SpatialOffsetTypeCV:  ",CHAR(34),INDEX(SpatialOffsets[Spatial Offset Type],$A2955),CHAR(34),
", Offset1Value:  ",INDEX(SpatialOffsets[Offset 1 Value],$A2955),
", Offset1UnitID:  ",CHAR(34),INDEX(SpatialOffsets[Offset 1 Unit],$A2955),CHAR(34),
", Offset2Value:  ",INDEX(SpatialOffsets[Offset 2 Value],$A2955),
", Offset2UnitID:  ",CHAR(34),INDEX(SpatialOffsets[Offset 2 Unit],$A2955),CHAR(34),
", Offset3Value:  ",INDEX(SpatialOffsets[Offset 3 Value],$A2955),
", Offset3UnitID:  ",CHAR(34),INDEX(SpatialOffsets[Offset 3 Unit],$A2955),CHAR(34),,"}")))</f>
        <v>#REF!</v>
      </c>
      <c r="O2955" t="e">
        <f>IF(COUNTA(RelatedFeatures[])=0,"", IF(INDEX(RelatedFeatures[First Sampling Feature Code],$A2955)="","",
CONCATENATE("  - &amp;RelationID",TEXT($A2955,"0000"),
" {","SamplingFeatureID:  *SamplingFeatureID",TEXT(MATCH(INDEX(RelatedFeatures[First Sampling Feature Code],$A2955),SamplingFeatures[Feature Code],0),"0000"),
", RelationshipTypeCV:  ",CHAR(34),INDEX(RelatedFeatures[Relationship Type],$A2955),CHAR(34),
", RelatedFeatureID: *SamplingFeatureID",TEXT(MATCH(INDEX(RelatedFeatures[Second Sampling Feature Code],$A2955),SamplingFeatures[Feature Code],0),"0000"),
", SpatialOffsetID:  ",IF(INDEX(RelatedFeatures[Offset Number],$A2955)="","",CONCATENATE("*SpatialOffsetID",TEXT(INDEX(RelatedFeatures[Offset Number],$A2955),"0000"))),"}")))</f>
        <v>#REF!</v>
      </c>
      <c r="P2955" t="e">
        <f>IF(INDEX(Methods[Method Type],$A2955)="","",
CONCATENATE("  - &amp;MethodID",TEXT($A2955,"0000"),
" {","MethodTypeCV:  ",CHAR(34),INDEX(Methods[Method Type],$A2955),CHAR(34),
", MethodCode:  ",CHAR(34),INDEX(Methods[Method Code],$A2955),CHAR(34),
", MethodName:  ",CHAR(34),INDEX(Methods[Method Name],$A2955),CHAR(34),
", MethodDescription:  ",CHAR(34),INDEX(Methods[Method Description],$A2955),CHAR(34),
", MethodLink:  ",CHAR(34),INDEX(Methods[Method Link],$A2955),CHAR(34),
", OrganizationID: *OrganizationID",TEXT(MATCH(INDEX(Methods[Organization Name],$A2955),Organizations[Organization Name],0),"0000"),"}"))</f>
        <v>#REF!</v>
      </c>
      <c r="Q2955" t="e">
        <f>IF(INDEX(Variables[Variable Type],$A2955)="","",
CONCATENATE("  - &amp;VariableID",TEXT($A2955,"0000"),
" {","VariableTypeCV:  ",CHAR(34),INDEX(Variables[Variable Type],$A2955),CHAR(34),
", VariableCode:  ",CHAR(34),INDEX(Variables[Variable Code],$A2955),CHAR(34),
", VariableNameCV:  ",CHAR(34),INDEX(Variables[Variable Name],$A2955),CHAR(34),
", VariableDefinition:  ",CHAR(34),INDEX(Variables[Variable Definition],$A2955),CHAR(34),
", SpecciationCV:  ",CHAR(34),INDEX(Variables[Speciation],$A2955),CHAR(34),
", NoDataValue:  ",CHAR(34),INDEX(Variables[No Data Value],$A2955),CHAR(34),"}"))</f>
        <v>#REF!</v>
      </c>
    </row>
    <row r="2956" spans="1:17" x14ac:dyDescent="0.25">
      <c r="A2956">
        <v>2953</v>
      </c>
      <c r="D2956" t="e">
        <f>IF(INDEX(People[First Name],$A2956)="","",
CONCATENATE("  - &amp;PersonID",TEXT($A2956,"0000"),
" {","PersonFirstName:  ",CHAR(34),INDEX(People[First Name],$A2956),CHAR(34),
", PersonMiddleName:  ",CHAR(34),INDEX(People[Middle Name],$A2956),CHAR(34),
", PersonLastName:  ",CHAR(34),INDEX(People[Last Name],$A2956),CHAR(34),"}"))</f>
        <v>#REF!</v>
      </c>
      <c r="E2956" t="e">
        <f>IF(INDEX(Organizations[Organization Type '[CV']],$A2956)="","",
CONCATENATE("  - &amp;OrganizationID",TEXT($A2956,"0000"),
" {","OrganizationTypeCV:  ",CHAR(34),INDEX(Organizations[Organization Type '[CV']],$A2956),CHAR(34),
", OrganizationCode:  ",CHAR(34),INDEX(Organizations[Organization Code],$A2956),CHAR(34),
", OrganizationName:  ",CHAR(34),INDEX(Organizations[Organization Name],$A2956),CHAR(34),
", OrganizationDescription:  ",CHAR(34),INDEX(Organizations[Organization Description],$A2956),CHAR(34),
", OrganizationLink:  ",CHAR(34),INDEX(Organizations[Organization Link],$A2956),CHAR(34),"}"))</f>
        <v>#REF!</v>
      </c>
      <c r="F2956" t="e">
        <f>IF(INDEX(People[First Name],$A2956)="","",
CONCATENATE("  - &amp;AffiliationID",TEXT($A2956,"0000"),
" {PersonID: *PersonID",TEXT($A2956,"0000"),
", OrganizationID: *OrganizationID",TEXT(MATCH(INDEX(People[Organization Name],$A2956),Organizations[Organization Name],0),"0000"),
", IsPrimaryOrganizationContact: , AffiliationStartDate: , AffiliationEndDate: , PrimaryPhone: ",
", PrimaryEmail: ",CHAR(34),INDEX(People[Primary Email],$A2956),CHAR(34),
", PrimaryAddress: ",CHAR(34),INDEX(People[Primary Address],$A2956),CHAR(34),
", PersonLink: }"))</f>
        <v>#REF!</v>
      </c>
      <c r="H2956" t="e">
        <f>IF(COUNTA(CitationInformation)=0,"",IF(INDEX(AuthorList[Author Name],$A2956)="","",
CONCATENATE("  - &amp;AuthorListID",TEXT($A2956,"0000"),
"  {CitationID: *CitationID0001",
", PersonID: *PersonID",TEXT(MATCH(INDEX(AuthorList[Author Name],$A2956),People[Full Name],0),"0000"),
", AuthorOrder: ",INDEX(AuthorList[Author Number],$A2956),"}")))</f>
        <v>#REF!</v>
      </c>
      <c r="K2956" t="e">
        <f>IF(INDEX(SamplingFeatures[Feature Code],$A2956)="","",
CONCATENATE("  - &amp;SamplingFeatureID",TEXT($A2956,"0000"),
" {","SamplingFeatureUUID:  ",CHAR(34),INDEX(SamplingFeatures[Sampling Feature UUID],$A2956),CHAR(34),
", SamplingFeatureTypeCV:  ",CHAR(34),INDEX(SamplingFeatures[Sampling Feature Type],$A2956),CHAR(34),
", SamplingFeatureCode:  ",CHAR(34),INDEX(SamplingFeatures[Feature Code],$A2956),CHAR(34),
", SamplingFeatureName:  ",CHAR(34),INDEX(SamplingFeatures[Feature Name],$A2956),CHAR(34),
", SamplingFeatureDescription:  ",CHAR(34),INDEX(SamplingFeatures[Feature Description],$A2956),CHAR(34),
", SamplingFeatureGeotypeCV:  ",CHAR(34),INDEX(SamplingFeatures[Feature Geo Type],$A2956),CHAR(34),
", FeatureGeometry:  ",CHAR(34),INDEX(SamplingFeatures[Feature Geometry],$A2956),CHAR(34),
", Elevation_m:  ",CHAR(34),INDEX(SamplingFeatures[Elevation_m],$A2956),CHAR(34),
", ElevationDatumCV:  ",CHAR(34),ElevationDatum,CHAR(34),"}"))</f>
        <v>#REF!</v>
      </c>
      <c r="L2956" t="e">
        <f>IF(INDEX(SamplingFeatures[Sampling Feature Type],$A2956)&lt;&gt;"Site","",
CONCATENATE("  - &amp;SiteID",TEXT(SUMPRODUCT(--($L$3:$L2955&lt;&gt;"")),"0000"),
" {","SamplingFeatureID:  *SamplingFeatureID",TEXT($A2956,"0000"),
", SiteTypeCV:  ",CHAR(34),INDEX(Sites[Site Type],$A2956),CHAR(34),
", Latitude:  ",INDEX(Sites[Latitude],$A2956),
", Longitude:  ",INDEX(Sites[Longitude],$A2956),
", SRSName:  ",CHAR(34),LatLonDatum,CHAR(34),"}"))</f>
        <v>#REF!</v>
      </c>
      <c r="M2956" t="e">
        <f>IF(INDEX(SamplingFeatures[Sampling Feature Type],$A2956)&lt;&gt;"Specimen","",
CONCATENATE("  - &amp;SpecimenID",TEXT(SUMPRODUCT(--($M$3:$M2955&lt;&gt;"")),"0000"),
" {","SamplingFeatureID:  *SamplingFeatureID",TEXT($A2956,"0000"),
", SpecimenTypeCV:  ",CHAR(34),INDEX(Specimens[Specimen Type],$A2956),CHAR(34),
", SpecimenMediumCV:  ",INDEX(Specimens[Specimen Medium],$A2956),
", IsFieldSpecimen:  ",CHAR(34),INDEX(Specimens[Is Field Specimen?],$A2956),CHAR(34),"}"))</f>
        <v>#REF!</v>
      </c>
      <c r="N2956" t="e">
        <f>IF(COUNTA(SpatialOffsets[])=0,"", IF(INDEX(SpatialOffsets[Spatial Offset Type],$A2956)="","",
CONCATENATE("  - &amp;SpatialOffsetID",TEXT($A2956,"0000"),
" {","SpatialOffsetTypeCV:  ",CHAR(34),INDEX(SpatialOffsets[Spatial Offset Type],$A2956),CHAR(34),
", Offset1Value:  ",INDEX(SpatialOffsets[Offset 1 Value],$A2956),
", Offset1UnitID:  ",CHAR(34),INDEX(SpatialOffsets[Offset 1 Unit],$A2956),CHAR(34),
", Offset2Value:  ",INDEX(SpatialOffsets[Offset 2 Value],$A2956),
", Offset2UnitID:  ",CHAR(34),INDEX(SpatialOffsets[Offset 2 Unit],$A2956),CHAR(34),
", Offset3Value:  ",INDEX(SpatialOffsets[Offset 3 Value],$A2956),
", Offset3UnitID:  ",CHAR(34),INDEX(SpatialOffsets[Offset 3 Unit],$A2956),CHAR(34),,"}")))</f>
        <v>#REF!</v>
      </c>
      <c r="O2956" t="e">
        <f>IF(COUNTA(RelatedFeatures[])=0,"", IF(INDEX(RelatedFeatures[First Sampling Feature Code],$A2956)="","",
CONCATENATE("  - &amp;RelationID",TEXT($A2956,"0000"),
" {","SamplingFeatureID:  *SamplingFeatureID",TEXT(MATCH(INDEX(RelatedFeatures[First Sampling Feature Code],$A2956),SamplingFeatures[Feature Code],0),"0000"),
", RelationshipTypeCV:  ",CHAR(34),INDEX(RelatedFeatures[Relationship Type],$A2956),CHAR(34),
", RelatedFeatureID: *SamplingFeatureID",TEXT(MATCH(INDEX(RelatedFeatures[Second Sampling Feature Code],$A2956),SamplingFeatures[Feature Code],0),"0000"),
", SpatialOffsetID:  ",IF(INDEX(RelatedFeatures[Offset Number],$A2956)="","",CONCATENATE("*SpatialOffsetID",TEXT(INDEX(RelatedFeatures[Offset Number],$A2956),"0000"))),"}")))</f>
        <v>#REF!</v>
      </c>
      <c r="P2956" t="e">
        <f>IF(INDEX(Methods[Method Type],$A2956)="","",
CONCATENATE("  - &amp;MethodID",TEXT($A2956,"0000"),
" {","MethodTypeCV:  ",CHAR(34),INDEX(Methods[Method Type],$A2956),CHAR(34),
", MethodCode:  ",CHAR(34),INDEX(Methods[Method Code],$A2956),CHAR(34),
", MethodName:  ",CHAR(34),INDEX(Methods[Method Name],$A2956),CHAR(34),
", MethodDescription:  ",CHAR(34),INDEX(Methods[Method Description],$A2956),CHAR(34),
", MethodLink:  ",CHAR(34),INDEX(Methods[Method Link],$A2956),CHAR(34),
", OrganizationID: *OrganizationID",TEXT(MATCH(INDEX(Methods[Organization Name],$A2956),Organizations[Organization Name],0),"0000"),"}"))</f>
        <v>#REF!</v>
      </c>
      <c r="Q2956" t="e">
        <f>IF(INDEX(Variables[Variable Type],$A2956)="","",
CONCATENATE("  - &amp;VariableID",TEXT($A2956,"0000"),
" {","VariableTypeCV:  ",CHAR(34),INDEX(Variables[Variable Type],$A2956),CHAR(34),
", VariableCode:  ",CHAR(34),INDEX(Variables[Variable Code],$A2956),CHAR(34),
", VariableNameCV:  ",CHAR(34),INDEX(Variables[Variable Name],$A2956),CHAR(34),
", VariableDefinition:  ",CHAR(34),INDEX(Variables[Variable Definition],$A2956),CHAR(34),
", SpecciationCV:  ",CHAR(34),INDEX(Variables[Speciation],$A2956),CHAR(34),
", NoDataValue:  ",CHAR(34),INDEX(Variables[No Data Value],$A2956),CHAR(34),"}"))</f>
        <v>#REF!</v>
      </c>
    </row>
    <row r="2957" spans="1:17" x14ac:dyDescent="0.25">
      <c r="A2957">
        <v>2954</v>
      </c>
      <c r="D2957" t="e">
        <f>IF(INDEX(People[First Name],$A2957)="","",
CONCATENATE("  - &amp;PersonID",TEXT($A2957,"0000"),
" {","PersonFirstName:  ",CHAR(34),INDEX(People[First Name],$A2957),CHAR(34),
", PersonMiddleName:  ",CHAR(34),INDEX(People[Middle Name],$A2957),CHAR(34),
", PersonLastName:  ",CHAR(34),INDEX(People[Last Name],$A2957),CHAR(34),"}"))</f>
        <v>#REF!</v>
      </c>
      <c r="E2957" t="e">
        <f>IF(INDEX(Organizations[Organization Type '[CV']],$A2957)="","",
CONCATENATE("  - &amp;OrganizationID",TEXT($A2957,"0000"),
" {","OrganizationTypeCV:  ",CHAR(34),INDEX(Organizations[Organization Type '[CV']],$A2957),CHAR(34),
", OrganizationCode:  ",CHAR(34),INDEX(Organizations[Organization Code],$A2957),CHAR(34),
", OrganizationName:  ",CHAR(34),INDEX(Organizations[Organization Name],$A2957),CHAR(34),
", OrganizationDescription:  ",CHAR(34),INDEX(Organizations[Organization Description],$A2957),CHAR(34),
", OrganizationLink:  ",CHAR(34),INDEX(Organizations[Organization Link],$A2957),CHAR(34),"}"))</f>
        <v>#REF!</v>
      </c>
      <c r="F2957" t="e">
        <f>IF(INDEX(People[First Name],$A2957)="","",
CONCATENATE("  - &amp;AffiliationID",TEXT($A2957,"0000"),
" {PersonID: *PersonID",TEXT($A2957,"0000"),
", OrganizationID: *OrganizationID",TEXT(MATCH(INDEX(People[Organization Name],$A2957),Organizations[Organization Name],0),"0000"),
", IsPrimaryOrganizationContact: , AffiliationStartDate: , AffiliationEndDate: , PrimaryPhone: ",
", PrimaryEmail: ",CHAR(34),INDEX(People[Primary Email],$A2957),CHAR(34),
", PrimaryAddress: ",CHAR(34),INDEX(People[Primary Address],$A2957),CHAR(34),
", PersonLink: }"))</f>
        <v>#REF!</v>
      </c>
      <c r="H2957" t="e">
        <f>IF(COUNTA(CitationInformation)=0,"",IF(INDEX(AuthorList[Author Name],$A2957)="","",
CONCATENATE("  - &amp;AuthorListID",TEXT($A2957,"0000"),
"  {CitationID: *CitationID0001",
", PersonID: *PersonID",TEXT(MATCH(INDEX(AuthorList[Author Name],$A2957),People[Full Name],0),"0000"),
", AuthorOrder: ",INDEX(AuthorList[Author Number],$A2957),"}")))</f>
        <v>#REF!</v>
      </c>
      <c r="K2957" t="e">
        <f>IF(INDEX(SamplingFeatures[Feature Code],$A2957)="","",
CONCATENATE("  - &amp;SamplingFeatureID",TEXT($A2957,"0000"),
" {","SamplingFeatureUUID:  ",CHAR(34),INDEX(SamplingFeatures[Sampling Feature UUID],$A2957),CHAR(34),
", SamplingFeatureTypeCV:  ",CHAR(34),INDEX(SamplingFeatures[Sampling Feature Type],$A2957),CHAR(34),
", SamplingFeatureCode:  ",CHAR(34),INDEX(SamplingFeatures[Feature Code],$A2957),CHAR(34),
", SamplingFeatureName:  ",CHAR(34),INDEX(SamplingFeatures[Feature Name],$A2957),CHAR(34),
", SamplingFeatureDescription:  ",CHAR(34),INDEX(SamplingFeatures[Feature Description],$A2957),CHAR(34),
", SamplingFeatureGeotypeCV:  ",CHAR(34),INDEX(SamplingFeatures[Feature Geo Type],$A2957),CHAR(34),
", FeatureGeometry:  ",CHAR(34),INDEX(SamplingFeatures[Feature Geometry],$A2957),CHAR(34),
", Elevation_m:  ",CHAR(34),INDEX(SamplingFeatures[Elevation_m],$A2957),CHAR(34),
", ElevationDatumCV:  ",CHAR(34),ElevationDatum,CHAR(34),"}"))</f>
        <v>#REF!</v>
      </c>
      <c r="L2957" t="e">
        <f>IF(INDEX(SamplingFeatures[Sampling Feature Type],$A2957)&lt;&gt;"Site","",
CONCATENATE("  - &amp;SiteID",TEXT(SUMPRODUCT(--($L$3:$L2956&lt;&gt;"")),"0000"),
" {","SamplingFeatureID:  *SamplingFeatureID",TEXT($A2957,"0000"),
", SiteTypeCV:  ",CHAR(34),INDEX(Sites[Site Type],$A2957),CHAR(34),
", Latitude:  ",INDEX(Sites[Latitude],$A2957),
", Longitude:  ",INDEX(Sites[Longitude],$A2957),
", SRSName:  ",CHAR(34),LatLonDatum,CHAR(34),"}"))</f>
        <v>#REF!</v>
      </c>
      <c r="M2957" t="e">
        <f>IF(INDEX(SamplingFeatures[Sampling Feature Type],$A2957)&lt;&gt;"Specimen","",
CONCATENATE("  - &amp;SpecimenID",TEXT(SUMPRODUCT(--($M$3:$M2956&lt;&gt;"")),"0000"),
" {","SamplingFeatureID:  *SamplingFeatureID",TEXT($A2957,"0000"),
", SpecimenTypeCV:  ",CHAR(34),INDEX(Specimens[Specimen Type],$A2957),CHAR(34),
", SpecimenMediumCV:  ",INDEX(Specimens[Specimen Medium],$A2957),
", IsFieldSpecimen:  ",CHAR(34),INDEX(Specimens[Is Field Specimen?],$A2957),CHAR(34),"}"))</f>
        <v>#REF!</v>
      </c>
      <c r="N2957" t="e">
        <f>IF(COUNTA(SpatialOffsets[])=0,"", IF(INDEX(SpatialOffsets[Spatial Offset Type],$A2957)="","",
CONCATENATE("  - &amp;SpatialOffsetID",TEXT($A2957,"0000"),
" {","SpatialOffsetTypeCV:  ",CHAR(34),INDEX(SpatialOffsets[Spatial Offset Type],$A2957),CHAR(34),
", Offset1Value:  ",INDEX(SpatialOffsets[Offset 1 Value],$A2957),
", Offset1UnitID:  ",CHAR(34),INDEX(SpatialOffsets[Offset 1 Unit],$A2957),CHAR(34),
", Offset2Value:  ",INDEX(SpatialOffsets[Offset 2 Value],$A2957),
", Offset2UnitID:  ",CHAR(34),INDEX(SpatialOffsets[Offset 2 Unit],$A2957),CHAR(34),
", Offset3Value:  ",INDEX(SpatialOffsets[Offset 3 Value],$A2957),
", Offset3UnitID:  ",CHAR(34),INDEX(SpatialOffsets[Offset 3 Unit],$A2957),CHAR(34),,"}")))</f>
        <v>#REF!</v>
      </c>
      <c r="O2957" t="e">
        <f>IF(COUNTA(RelatedFeatures[])=0,"", IF(INDEX(RelatedFeatures[First Sampling Feature Code],$A2957)="","",
CONCATENATE("  - &amp;RelationID",TEXT($A2957,"0000"),
" {","SamplingFeatureID:  *SamplingFeatureID",TEXT(MATCH(INDEX(RelatedFeatures[First Sampling Feature Code],$A2957),SamplingFeatures[Feature Code],0),"0000"),
", RelationshipTypeCV:  ",CHAR(34),INDEX(RelatedFeatures[Relationship Type],$A2957),CHAR(34),
", RelatedFeatureID: *SamplingFeatureID",TEXT(MATCH(INDEX(RelatedFeatures[Second Sampling Feature Code],$A2957),SamplingFeatures[Feature Code],0),"0000"),
", SpatialOffsetID:  ",IF(INDEX(RelatedFeatures[Offset Number],$A2957)="","",CONCATENATE("*SpatialOffsetID",TEXT(INDEX(RelatedFeatures[Offset Number],$A2957),"0000"))),"}")))</f>
        <v>#REF!</v>
      </c>
      <c r="P2957" t="e">
        <f>IF(INDEX(Methods[Method Type],$A2957)="","",
CONCATENATE("  - &amp;MethodID",TEXT($A2957,"0000"),
" {","MethodTypeCV:  ",CHAR(34),INDEX(Methods[Method Type],$A2957),CHAR(34),
", MethodCode:  ",CHAR(34),INDEX(Methods[Method Code],$A2957),CHAR(34),
", MethodName:  ",CHAR(34),INDEX(Methods[Method Name],$A2957),CHAR(34),
", MethodDescription:  ",CHAR(34),INDEX(Methods[Method Description],$A2957),CHAR(34),
", MethodLink:  ",CHAR(34),INDEX(Methods[Method Link],$A2957),CHAR(34),
", OrganizationID: *OrganizationID",TEXT(MATCH(INDEX(Methods[Organization Name],$A2957),Organizations[Organization Name],0),"0000"),"}"))</f>
        <v>#REF!</v>
      </c>
      <c r="Q2957" t="e">
        <f>IF(INDEX(Variables[Variable Type],$A2957)="","",
CONCATENATE("  - &amp;VariableID",TEXT($A2957,"0000"),
" {","VariableTypeCV:  ",CHAR(34),INDEX(Variables[Variable Type],$A2957),CHAR(34),
", VariableCode:  ",CHAR(34),INDEX(Variables[Variable Code],$A2957),CHAR(34),
", VariableNameCV:  ",CHAR(34),INDEX(Variables[Variable Name],$A2957),CHAR(34),
", VariableDefinition:  ",CHAR(34),INDEX(Variables[Variable Definition],$A2957),CHAR(34),
", SpecciationCV:  ",CHAR(34),INDEX(Variables[Speciation],$A2957),CHAR(34),
", NoDataValue:  ",CHAR(34),INDEX(Variables[No Data Value],$A2957),CHAR(34),"}"))</f>
        <v>#REF!</v>
      </c>
    </row>
    <row r="2958" spans="1:17" x14ac:dyDescent="0.25">
      <c r="A2958">
        <v>2955</v>
      </c>
      <c r="D2958" t="e">
        <f>IF(INDEX(People[First Name],$A2958)="","",
CONCATENATE("  - &amp;PersonID",TEXT($A2958,"0000"),
" {","PersonFirstName:  ",CHAR(34),INDEX(People[First Name],$A2958),CHAR(34),
", PersonMiddleName:  ",CHAR(34),INDEX(People[Middle Name],$A2958),CHAR(34),
", PersonLastName:  ",CHAR(34),INDEX(People[Last Name],$A2958),CHAR(34),"}"))</f>
        <v>#REF!</v>
      </c>
      <c r="E2958" t="e">
        <f>IF(INDEX(Organizations[Organization Type '[CV']],$A2958)="","",
CONCATENATE("  - &amp;OrganizationID",TEXT($A2958,"0000"),
" {","OrganizationTypeCV:  ",CHAR(34),INDEX(Organizations[Organization Type '[CV']],$A2958),CHAR(34),
", OrganizationCode:  ",CHAR(34),INDEX(Organizations[Organization Code],$A2958),CHAR(34),
", OrganizationName:  ",CHAR(34),INDEX(Organizations[Organization Name],$A2958),CHAR(34),
", OrganizationDescription:  ",CHAR(34),INDEX(Organizations[Organization Description],$A2958),CHAR(34),
", OrganizationLink:  ",CHAR(34),INDEX(Organizations[Organization Link],$A2958),CHAR(34),"}"))</f>
        <v>#REF!</v>
      </c>
      <c r="F2958" t="e">
        <f>IF(INDEX(People[First Name],$A2958)="","",
CONCATENATE("  - &amp;AffiliationID",TEXT($A2958,"0000"),
" {PersonID: *PersonID",TEXT($A2958,"0000"),
", OrganizationID: *OrganizationID",TEXT(MATCH(INDEX(People[Organization Name],$A2958),Organizations[Organization Name],0),"0000"),
", IsPrimaryOrganizationContact: , AffiliationStartDate: , AffiliationEndDate: , PrimaryPhone: ",
", PrimaryEmail: ",CHAR(34),INDEX(People[Primary Email],$A2958),CHAR(34),
", PrimaryAddress: ",CHAR(34),INDEX(People[Primary Address],$A2958),CHAR(34),
", PersonLink: }"))</f>
        <v>#REF!</v>
      </c>
      <c r="H2958" t="e">
        <f>IF(COUNTA(CitationInformation)=0,"",IF(INDEX(AuthorList[Author Name],$A2958)="","",
CONCATENATE("  - &amp;AuthorListID",TEXT($A2958,"0000"),
"  {CitationID: *CitationID0001",
", PersonID: *PersonID",TEXT(MATCH(INDEX(AuthorList[Author Name],$A2958),People[Full Name],0),"0000"),
", AuthorOrder: ",INDEX(AuthorList[Author Number],$A2958),"}")))</f>
        <v>#REF!</v>
      </c>
      <c r="K2958" t="e">
        <f>IF(INDEX(SamplingFeatures[Feature Code],$A2958)="","",
CONCATENATE("  - &amp;SamplingFeatureID",TEXT($A2958,"0000"),
" {","SamplingFeatureUUID:  ",CHAR(34),INDEX(SamplingFeatures[Sampling Feature UUID],$A2958),CHAR(34),
", SamplingFeatureTypeCV:  ",CHAR(34),INDEX(SamplingFeatures[Sampling Feature Type],$A2958),CHAR(34),
", SamplingFeatureCode:  ",CHAR(34),INDEX(SamplingFeatures[Feature Code],$A2958),CHAR(34),
", SamplingFeatureName:  ",CHAR(34),INDEX(SamplingFeatures[Feature Name],$A2958),CHAR(34),
", SamplingFeatureDescription:  ",CHAR(34),INDEX(SamplingFeatures[Feature Description],$A2958),CHAR(34),
", SamplingFeatureGeotypeCV:  ",CHAR(34),INDEX(SamplingFeatures[Feature Geo Type],$A2958),CHAR(34),
", FeatureGeometry:  ",CHAR(34),INDEX(SamplingFeatures[Feature Geometry],$A2958),CHAR(34),
", Elevation_m:  ",CHAR(34),INDEX(SamplingFeatures[Elevation_m],$A2958),CHAR(34),
", ElevationDatumCV:  ",CHAR(34),ElevationDatum,CHAR(34),"}"))</f>
        <v>#REF!</v>
      </c>
      <c r="L2958" t="e">
        <f>IF(INDEX(SamplingFeatures[Sampling Feature Type],$A2958)&lt;&gt;"Site","",
CONCATENATE("  - &amp;SiteID",TEXT(SUMPRODUCT(--($L$3:$L2957&lt;&gt;"")),"0000"),
" {","SamplingFeatureID:  *SamplingFeatureID",TEXT($A2958,"0000"),
", SiteTypeCV:  ",CHAR(34),INDEX(Sites[Site Type],$A2958),CHAR(34),
", Latitude:  ",INDEX(Sites[Latitude],$A2958),
", Longitude:  ",INDEX(Sites[Longitude],$A2958),
", SRSName:  ",CHAR(34),LatLonDatum,CHAR(34),"}"))</f>
        <v>#REF!</v>
      </c>
      <c r="M2958" t="e">
        <f>IF(INDEX(SamplingFeatures[Sampling Feature Type],$A2958)&lt;&gt;"Specimen","",
CONCATENATE("  - &amp;SpecimenID",TEXT(SUMPRODUCT(--($M$3:$M2957&lt;&gt;"")),"0000"),
" {","SamplingFeatureID:  *SamplingFeatureID",TEXT($A2958,"0000"),
", SpecimenTypeCV:  ",CHAR(34),INDEX(Specimens[Specimen Type],$A2958),CHAR(34),
", SpecimenMediumCV:  ",INDEX(Specimens[Specimen Medium],$A2958),
", IsFieldSpecimen:  ",CHAR(34),INDEX(Specimens[Is Field Specimen?],$A2958),CHAR(34),"}"))</f>
        <v>#REF!</v>
      </c>
      <c r="N2958" t="e">
        <f>IF(COUNTA(SpatialOffsets[])=0,"", IF(INDEX(SpatialOffsets[Spatial Offset Type],$A2958)="","",
CONCATENATE("  - &amp;SpatialOffsetID",TEXT($A2958,"0000"),
" {","SpatialOffsetTypeCV:  ",CHAR(34),INDEX(SpatialOffsets[Spatial Offset Type],$A2958),CHAR(34),
", Offset1Value:  ",INDEX(SpatialOffsets[Offset 1 Value],$A2958),
", Offset1UnitID:  ",CHAR(34),INDEX(SpatialOffsets[Offset 1 Unit],$A2958),CHAR(34),
", Offset2Value:  ",INDEX(SpatialOffsets[Offset 2 Value],$A2958),
", Offset2UnitID:  ",CHAR(34),INDEX(SpatialOffsets[Offset 2 Unit],$A2958),CHAR(34),
", Offset3Value:  ",INDEX(SpatialOffsets[Offset 3 Value],$A2958),
", Offset3UnitID:  ",CHAR(34),INDEX(SpatialOffsets[Offset 3 Unit],$A2958),CHAR(34),,"}")))</f>
        <v>#REF!</v>
      </c>
      <c r="O2958" t="e">
        <f>IF(COUNTA(RelatedFeatures[])=0,"", IF(INDEX(RelatedFeatures[First Sampling Feature Code],$A2958)="","",
CONCATENATE("  - &amp;RelationID",TEXT($A2958,"0000"),
" {","SamplingFeatureID:  *SamplingFeatureID",TEXT(MATCH(INDEX(RelatedFeatures[First Sampling Feature Code],$A2958),SamplingFeatures[Feature Code],0),"0000"),
", RelationshipTypeCV:  ",CHAR(34),INDEX(RelatedFeatures[Relationship Type],$A2958),CHAR(34),
", RelatedFeatureID: *SamplingFeatureID",TEXT(MATCH(INDEX(RelatedFeatures[Second Sampling Feature Code],$A2958),SamplingFeatures[Feature Code],0),"0000"),
", SpatialOffsetID:  ",IF(INDEX(RelatedFeatures[Offset Number],$A2958)="","",CONCATENATE("*SpatialOffsetID",TEXT(INDEX(RelatedFeatures[Offset Number],$A2958),"0000"))),"}")))</f>
        <v>#REF!</v>
      </c>
      <c r="P2958" t="e">
        <f>IF(INDEX(Methods[Method Type],$A2958)="","",
CONCATENATE("  - &amp;MethodID",TEXT($A2958,"0000"),
" {","MethodTypeCV:  ",CHAR(34),INDEX(Methods[Method Type],$A2958),CHAR(34),
", MethodCode:  ",CHAR(34),INDEX(Methods[Method Code],$A2958),CHAR(34),
", MethodName:  ",CHAR(34),INDEX(Methods[Method Name],$A2958),CHAR(34),
", MethodDescription:  ",CHAR(34),INDEX(Methods[Method Description],$A2958),CHAR(34),
", MethodLink:  ",CHAR(34),INDEX(Methods[Method Link],$A2958),CHAR(34),
", OrganizationID: *OrganizationID",TEXT(MATCH(INDEX(Methods[Organization Name],$A2958),Organizations[Organization Name],0),"0000"),"}"))</f>
        <v>#REF!</v>
      </c>
      <c r="Q2958" t="e">
        <f>IF(INDEX(Variables[Variable Type],$A2958)="","",
CONCATENATE("  - &amp;VariableID",TEXT($A2958,"0000"),
" {","VariableTypeCV:  ",CHAR(34),INDEX(Variables[Variable Type],$A2958),CHAR(34),
", VariableCode:  ",CHAR(34),INDEX(Variables[Variable Code],$A2958),CHAR(34),
", VariableNameCV:  ",CHAR(34),INDEX(Variables[Variable Name],$A2958),CHAR(34),
", VariableDefinition:  ",CHAR(34),INDEX(Variables[Variable Definition],$A2958),CHAR(34),
", SpecciationCV:  ",CHAR(34),INDEX(Variables[Speciation],$A2958),CHAR(34),
", NoDataValue:  ",CHAR(34),INDEX(Variables[No Data Value],$A2958),CHAR(34),"}"))</f>
        <v>#REF!</v>
      </c>
    </row>
    <row r="2959" spans="1:17" x14ac:dyDescent="0.25">
      <c r="A2959">
        <v>2956</v>
      </c>
      <c r="D2959" t="e">
        <f>IF(INDEX(People[First Name],$A2959)="","",
CONCATENATE("  - &amp;PersonID",TEXT($A2959,"0000"),
" {","PersonFirstName:  ",CHAR(34),INDEX(People[First Name],$A2959),CHAR(34),
", PersonMiddleName:  ",CHAR(34),INDEX(People[Middle Name],$A2959),CHAR(34),
", PersonLastName:  ",CHAR(34),INDEX(People[Last Name],$A2959),CHAR(34),"}"))</f>
        <v>#REF!</v>
      </c>
      <c r="E2959" t="e">
        <f>IF(INDEX(Organizations[Organization Type '[CV']],$A2959)="","",
CONCATENATE("  - &amp;OrganizationID",TEXT($A2959,"0000"),
" {","OrganizationTypeCV:  ",CHAR(34),INDEX(Organizations[Organization Type '[CV']],$A2959),CHAR(34),
", OrganizationCode:  ",CHAR(34),INDEX(Organizations[Organization Code],$A2959),CHAR(34),
", OrganizationName:  ",CHAR(34),INDEX(Organizations[Organization Name],$A2959),CHAR(34),
", OrganizationDescription:  ",CHAR(34),INDEX(Organizations[Organization Description],$A2959),CHAR(34),
", OrganizationLink:  ",CHAR(34),INDEX(Organizations[Organization Link],$A2959),CHAR(34),"}"))</f>
        <v>#REF!</v>
      </c>
      <c r="F2959" t="e">
        <f>IF(INDEX(People[First Name],$A2959)="","",
CONCATENATE("  - &amp;AffiliationID",TEXT($A2959,"0000"),
" {PersonID: *PersonID",TEXT($A2959,"0000"),
", OrganizationID: *OrganizationID",TEXT(MATCH(INDEX(People[Organization Name],$A2959),Organizations[Organization Name],0),"0000"),
", IsPrimaryOrganizationContact: , AffiliationStartDate: , AffiliationEndDate: , PrimaryPhone: ",
", PrimaryEmail: ",CHAR(34),INDEX(People[Primary Email],$A2959),CHAR(34),
", PrimaryAddress: ",CHAR(34),INDEX(People[Primary Address],$A2959),CHAR(34),
", PersonLink: }"))</f>
        <v>#REF!</v>
      </c>
      <c r="H2959" t="e">
        <f>IF(COUNTA(CitationInformation)=0,"",IF(INDEX(AuthorList[Author Name],$A2959)="","",
CONCATENATE("  - &amp;AuthorListID",TEXT($A2959,"0000"),
"  {CitationID: *CitationID0001",
", PersonID: *PersonID",TEXT(MATCH(INDEX(AuthorList[Author Name],$A2959),People[Full Name],0),"0000"),
", AuthorOrder: ",INDEX(AuthorList[Author Number],$A2959),"}")))</f>
        <v>#REF!</v>
      </c>
      <c r="K2959" t="e">
        <f>IF(INDEX(SamplingFeatures[Feature Code],$A2959)="","",
CONCATENATE("  - &amp;SamplingFeatureID",TEXT($A2959,"0000"),
" {","SamplingFeatureUUID:  ",CHAR(34),INDEX(SamplingFeatures[Sampling Feature UUID],$A2959),CHAR(34),
", SamplingFeatureTypeCV:  ",CHAR(34),INDEX(SamplingFeatures[Sampling Feature Type],$A2959),CHAR(34),
", SamplingFeatureCode:  ",CHAR(34),INDEX(SamplingFeatures[Feature Code],$A2959),CHAR(34),
", SamplingFeatureName:  ",CHAR(34),INDEX(SamplingFeatures[Feature Name],$A2959),CHAR(34),
", SamplingFeatureDescription:  ",CHAR(34),INDEX(SamplingFeatures[Feature Description],$A2959),CHAR(34),
", SamplingFeatureGeotypeCV:  ",CHAR(34),INDEX(SamplingFeatures[Feature Geo Type],$A2959),CHAR(34),
", FeatureGeometry:  ",CHAR(34),INDEX(SamplingFeatures[Feature Geometry],$A2959),CHAR(34),
", Elevation_m:  ",CHAR(34),INDEX(SamplingFeatures[Elevation_m],$A2959),CHAR(34),
", ElevationDatumCV:  ",CHAR(34),ElevationDatum,CHAR(34),"}"))</f>
        <v>#REF!</v>
      </c>
      <c r="L2959" t="e">
        <f>IF(INDEX(SamplingFeatures[Sampling Feature Type],$A2959)&lt;&gt;"Site","",
CONCATENATE("  - &amp;SiteID",TEXT(SUMPRODUCT(--($L$3:$L2958&lt;&gt;"")),"0000"),
" {","SamplingFeatureID:  *SamplingFeatureID",TEXT($A2959,"0000"),
", SiteTypeCV:  ",CHAR(34),INDEX(Sites[Site Type],$A2959),CHAR(34),
", Latitude:  ",INDEX(Sites[Latitude],$A2959),
", Longitude:  ",INDEX(Sites[Longitude],$A2959),
", SRSName:  ",CHAR(34),LatLonDatum,CHAR(34),"}"))</f>
        <v>#REF!</v>
      </c>
      <c r="M2959" t="e">
        <f>IF(INDEX(SamplingFeatures[Sampling Feature Type],$A2959)&lt;&gt;"Specimen","",
CONCATENATE("  - &amp;SpecimenID",TEXT(SUMPRODUCT(--($M$3:$M2958&lt;&gt;"")),"0000"),
" {","SamplingFeatureID:  *SamplingFeatureID",TEXT($A2959,"0000"),
", SpecimenTypeCV:  ",CHAR(34),INDEX(Specimens[Specimen Type],$A2959),CHAR(34),
", SpecimenMediumCV:  ",INDEX(Specimens[Specimen Medium],$A2959),
", IsFieldSpecimen:  ",CHAR(34),INDEX(Specimens[Is Field Specimen?],$A2959),CHAR(34),"}"))</f>
        <v>#REF!</v>
      </c>
      <c r="N2959" t="e">
        <f>IF(COUNTA(SpatialOffsets[])=0,"", IF(INDEX(SpatialOffsets[Spatial Offset Type],$A2959)="","",
CONCATENATE("  - &amp;SpatialOffsetID",TEXT($A2959,"0000"),
" {","SpatialOffsetTypeCV:  ",CHAR(34),INDEX(SpatialOffsets[Spatial Offset Type],$A2959),CHAR(34),
", Offset1Value:  ",INDEX(SpatialOffsets[Offset 1 Value],$A2959),
", Offset1UnitID:  ",CHAR(34),INDEX(SpatialOffsets[Offset 1 Unit],$A2959),CHAR(34),
", Offset2Value:  ",INDEX(SpatialOffsets[Offset 2 Value],$A2959),
", Offset2UnitID:  ",CHAR(34),INDEX(SpatialOffsets[Offset 2 Unit],$A2959),CHAR(34),
", Offset3Value:  ",INDEX(SpatialOffsets[Offset 3 Value],$A2959),
", Offset3UnitID:  ",CHAR(34),INDEX(SpatialOffsets[Offset 3 Unit],$A2959),CHAR(34),,"}")))</f>
        <v>#REF!</v>
      </c>
      <c r="O2959" t="e">
        <f>IF(COUNTA(RelatedFeatures[])=0,"", IF(INDEX(RelatedFeatures[First Sampling Feature Code],$A2959)="","",
CONCATENATE("  - &amp;RelationID",TEXT($A2959,"0000"),
" {","SamplingFeatureID:  *SamplingFeatureID",TEXT(MATCH(INDEX(RelatedFeatures[First Sampling Feature Code],$A2959),SamplingFeatures[Feature Code],0),"0000"),
", RelationshipTypeCV:  ",CHAR(34),INDEX(RelatedFeatures[Relationship Type],$A2959),CHAR(34),
", RelatedFeatureID: *SamplingFeatureID",TEXT(MATCH(INDEX(RelatedFeatures[Second Sampling Feature Code],$A2959),SamplingFeatures[Feature Code],0),"0000"),
", SpatialOffsetID:  ",IF(INDEX(RelatedFeatures[Offset Number],$A2959)="","",CONCATENATE("*SpatialOffsetID",TEXT(INDEX(RelatedFeatures[Offset Number],$A2959),"0000"))),"}")))</f>
        <v>#REF!</v>
      </c>
      <c r="P2959" t="e">
        <f>IF(INDEX(Methods[Method Type],$A2959)="","",
CONCATENATE("  - &amp;MethodID",TEXT($A2959,"0000"),
" {","MethodTypeCV:  ",CHAR(34),INDEX(Methods[Method Type],$A2959),CHAR(34),
", MethodCode:  ",CHAR(34),INDEX(Methods[Method Code],$A2959),CHAR(34),
", MethodName:  ",CHAR(34),INDEX(Methods[Method Name],$A2959),CHAR(34),
", MethodDescription:  ",CHAR(34),INDEX(Methods[Method Description],$A2959),CHAR(34),
", MethodLink:  ",CHAR(34),INDEX(Methods[Method Link],$A2959),CHAR(34),
", OrganizationID: *OrganizationID",TEXT(MATCH(INDEX(Methods[Organization Name],$A2959),Organizations[Organization Name],0),"0000"),"}"))</f>
        <v>#REF!</v>
      </c>
      <c r="Q2959" t="e">
        <f>IF(INDEX(Variables[Variable Type],$A2959)="","",
CONCATENATE("  - &amp;VariableID",TEXT($A2959,"0000"),
" {","VariableTypeCV:  ",CHAR(34),INDEX(Variables[Variable Type],$A2959),CHAR(34),
", VariableCode:  ",CHAR(34),INDEX(Variables[Variable Code],$A2959),CHAR(34),
", VariableNameCV:  ",CHAR(34),INDEX(Variables[Variable Name],$A2959),CHAR(34),
", VariableDefinition:  ",CHAR(34),INDEX(Variables[Variable Definition],$A2959),CHAR(34),
", SpecciationCV:  ",CHAR(34),INDEX(Variables[Speciation],$A2959),CHAR(34),
", NoDataValue:  ",CHAR(34),INDEX(Variables[No Data Value],$A2959),CHAR(34),"}"))</f>
        <v>#REF!</v>
      </c>
    </row>
    <row r="2960" spans="1:17" x14ac:dyDescent="0.25">
      <c r="A2960">
        <v>2957</v>
      </c>
      <c r="D2960" t="e">
        <f>IF(INDEX(People[First Name],$A2960)="","",
CONCATENATE("  - &amp;PersonID",TEXT($A2960,"0000"),
" {","PersonFirstName:  ",CHAR(34),INDEX(People[First Name],$A2960),CHAR(34),
", PersonMiddleName:  ",CHAR(34),INDEX(People[Middle Name],$A2960),CHAR(34),
", PersonLastName:  ",CHAR(34),INDEX(People[Last Name],$A2960),CHAR(34),"}"))</f>
        <v>#REF!</v>
      </c>
      <c r="E2960" t="e">
        <f>IF(INDEX(Organizations[Organization Type '[CV']],$A2960)="","",
CONCATENATE("  - &amp;OrganizationID",TEXT($A2960,"0000"),
" {","OrganizationTypeCV:  ",CHAR(34),INDEX(Organizations[Organization Type '[CV']],$A2960),CHAR(34),
", OrganizationCode:  ",CHAR(34),INDEX(Organizations[Organization Code],$A2960),CHAR(34),
", OrganizationName:  ",CHAR(34),INDEX(Organizations[Organization Name],$A2960),CHAR(34),
", OrganizationDescription:  ",CHAR(34),INDEX(Organizations[Organization Description],$A2960),CHAR(34),
", OrganizationLink:  ",CHAR(34),INDEX(Organizations[Organization Link],$A2960),CHAR(34),"}"))</f>
        <v>#REF!</v>
      </c>
      <c r="F2960" t="e">
        <f>IF(INDEX(People[First Name],$A2960)="","",
CONCATENATE("  - &amp;AffiliationID",TEXT($A2960,"0000"),
" {PersonID: *PersonID",TEXT($A2960,"0000"),
", OrganizationID: *OrganizationID",TEXT(MATCH(INDEX(People[Organization Name],$A2960),Organizations[Organization Name],0),"0000"),
", IsPrimaryOrganizationContact: , AffiliationStartDate: , AffiliationEndDate: , PrimaryPhone: ",
", PrimaryEmail: ",CHAR(34),INDEX(People[Primary Email],$A2960),CHAR(34),
", PrimaryAddress: ",CHAR(34),INDEX(People[Primary Address],$A2960),CHAR(34),
", PersonLink: }"))</f>
        <v>#REF!</v>
      </c>
      <c r="H2960" t="e">
        <f>IF(COUNTA(CitationInformation)=0,"",IF(INDEX(AuthorList[Author Name],$A2960)="","",
CONCATENATE("  - &amp;AuthorListID",TEXT($A2960,"0000"),
"  {CitationID: *CitationID0001",
", PersonID: *PersonID",TEXT(MATCH(INDEX(AuthorList[Author Name],$A2960),People[Full Name],0),"0000"),
", AuthorOrder: ",INDEX(AuthorList[Author Number],$A2960),"}")))</f>
        <v>#REF!</v>
      </c>
      <c r="K2960" t="e">
        <f>IF(INDEX(SamplingFeatures[Feature Code],$A2960)="","",
CONCATENATE("  - &amp;SamplingFeatureID",TEXT($A2960,"0000"),
" {","SamplingFeatureUUID:  ",CHAR(34),INDEX(SamplingFeatures[Sampling Feature UUID],$A2960),CHAR(34),
", SamplingFeatureTypeCV:  ",CHAR(34),INDEX(SamplingFeatures[Sampling Feature Type],$A2960),CHAR(34),
", SamplingFeatureCode:  ",CHAR(34),INDEX(SamplingFeatures[Feature Code],$A2960),CHAR(34),
", SamplingFeatureName:  ",CHAR(34),INDEX(SamplingFeatures[Feature Name],$A2960),CHAR(34),
", SamplingFeatureDescription:  ",CHAR(34),INDEX(SamplingFeatures[Feature Description],$A2960),CHAR(34),
", SamplingFeatureGeotypeCV:  ",CHAR(34),INDEX(SamplingFeatures[Feature Geo Type],$A2960),CHAR(34),
", FeatureGeometry:  ",CHAR(34),INDEX(SamplingFeatures[Feature Geometry],$A2960),CHAR(34),
", Elevation_m:  ",CHAR(34),INDEX(SamplingFeatures[Elevation_m],$A2960),CHAR(34),
", ElevationDatumCV:  ",CHAR(34),ElevationDatum,CHAR(34),"}"))</f>
        <v>#REF!</v>
      </c>
      <c r="L2960" t="e">
        <f>IF(INDEX(SamplingFeatures[Sampling Feature Type],$A2960)&lt;&gt;"Site","",
CONCATENATE("  - &amp;SiteID",TEXT(SUMPRODUCT(--($L$3:$L2959&lt;&gt;"")),"0000"),
" {","SamplingFeatureID:  *SamplingFeatureID",TEXT($A2960,"0000"),
", SiteTypeCV:  ",CHAR(34),INDEX(Sites[Site Type],$A2960),CHAR(34),
", Latitude:  ",INDEX(Sites[Latitude],$A2960),
", Longitude:  ",INDEX(Sites[Longitude],$A2960),
", SRSName:  ",CHAR(34),LatLonDatum,CHAR(34),"}"))</f>
        <v>#REF!</v>
      </c>
      <c r="M2960" t="e">
        <f>IF(INDEX(SamplingFeatures[Sampling Feature Type],$A2960)&lt;&gt;"Specimen","",
CONCATENATE("  - &amp;SpecimenID",TEXT(SUMPRODUCT(--($M$3:$M2959&lt;&gt;"")),"0000"),
" {","SamplingFeatureID:  *SamplingFeatureID",TEXT($A2960,"0000"),
", SpecimenTypeCV:  ",CHAR(34),INDEX(Specimens[Specimen Type],$A2960),CHAR(34),
", SpecimenMediumCV:  ",INDEX(Specimens[Specimen Medium],$A2960),
", IsFieldSpecimen:  ",CHAR(34),INDEX(Specimens[Is Field Specimen?],$A2960),CHAR(34),"}"))</f>
        <v>#REF!</v>
      </c>
      <c r="N2960" t="e">
        <f>IF(COUNTA(SpatialOffsets[])=0,"", IF(INDEX(SpatialOffsets[Spatial Offset Type],$A2960)="","",
CONCATENATE("  - &amp;SpatialOffsetID",TEXT($A2960,"0000"),
" {","SpatialOffsetTypeCV:  ",CHAR(34),INDEX(SpatialOffsets[Spatial Offset Type],$A2960),CHAR(34),
", Offset1Value:  ",INDEX(SpatialOffsets[Offset 1 Value],$A2960),
", Offset1UnitID:  ",CHAR(34),INDEX(SpatialOffsets[Offset 1 Unit],$A2960),CHAR(34),
", Offset2Value:  ",INDEX(SpatialOffsets[Offset 2 Value],$A2960),
", Offset2UnitID:  ",CHAR(34),INDEX(SpatialOffsets[Offset 2 Unit],$A2960),CHAR(34),
", Offset3Value:  ",INDEX(SpatialOffsets[Offset 3 Value],$A2960),
", Offset3UnitID:  ",CHAR(34),INDEX(SpatialOffsets[Offset 3 Unit],$A2960),CHAR(34),,"}")))</f>
        <v>#REF!</v>
      </c>
      <c r="O2960" t="e">
        <f>IF(COUNTA(RelatedFeatures[])=0,"", IF(INDEX(RelatedFeatures[First Sampling Feature Code],$A2960)="","",
CONCATENATE("  - &amp;RelationID",TEXT($A2960,"0000"),
" {","SamplingFeatureID:  *SamplingFeatureID",TEXT(MATCH(INDEX(RelatedFeatures[First Sampling Feature Code],$A2960),SamplingFeatures[Feature Code],0),"0000"),
", RelationshipTypeCV:  ",CHAR(34),INDEX(RelatedFeatures[Relationship Type],$A2960),CHAR(34),
", RelatedFeatureID: *SamplingFeatureID",TEXT(MATCH(INDEX(RelatedFeatures[Second Sampling Feature Code],$A2960),SamplingFeatures[Feature Code],0),"0000"),
", SpatialOffsetID:  ",IF(INDEX(RelatedFeatures[Offset Number],$A2960)="","",CONCATENATE("*SpatialOffsetID",TEXT(INDEX(RelatedFeatures[Offset Number],$A2960),"0000"))),"}")))</f>
        <v>#REF!</v>
      </c>
      <c r="P2960" t="e">
        <f>IF(INDEX(Methods[Method Type],$A2960)="","",
CONCATENATE("  - &amp;MethodID",TEXT($A2960,"0000"),
" {","MethodTypeCV:  ",CHAR(34),INDEX(Methods[Method Type],$A2960),CHAR(34),
", MethodCode:  ",CHAR(34),INDEX(Methods[Method Code],$A2960),CHAR(34),
", MethodName:  ",CHAR(34),INDEX(Methods[Method Name],$A2960),CHAR(34),
", MethodDescription:  ",CHAR(34),INDEX(Methods[Method Description],$A2960),CHAR(34),
", MethodLink:  ",CHAR(34),INDEX(Methods[Method Link],$A2960),CHAR(34),
", OrganizationID: *OrganizationID",TEXT(MATCH(INDEX(Methods[Organization Name],$A2960),Organizations[Organization Name],0),"0000"),"}"))</f>
        <v>#REF!</v>
      </c>
      <c r="Q2960" t="e">
        <f>IF(INDEX(Variables[Variable Type],$A2960)="","",
CONCATENATE("  - &amp;VariableID",TEXT($A2960,"0000"),
" {","VariableTypeCV:  ",CHAR(34),INDEX(Variables[Variable Type],$A2960),CHAR(34),
", VariableCode:  ",CHAR(34),INDEX(Variables[Variable Code],$A2960),CHAR(34),
", VariableNameCV:  ",CHAR(34),INDEX(Variables[Variable Name],$A2960),CHAR(34),
", VariableDefinition:  ",CHAR(34),INDEX(Variables[Variable Definition],$A2960),CHAR(34),
", SpecciationCV:  ",CHAR(34),INDEX(Variables[Speciation],$A2960),CHAR(34),
", NoDataValue:  ",CHAR(34),INDEX(Variables[No Data Value],$A2960),CHAR(34),"}"))</f>
        <v>#REF!</v>
      </c>
    </row>
    <row r="2961" spans="1:17" x14ac:dyDescent="0.25">
      <c r="A2961">
        <v>2958</v>
      </c>
      <c r="D2961" t="e">
        <f>IF(INDEX(People[First Name],$A2961)="","",
CONCATENATE("  - &amp;PersonID",TEXT($A2961,"0000"),
" {","PersonFirstName:  ",CHAR(34),INDEX(People[First Name],$A2961),CHAR(34),
", PersonMiddleName:  ",CHAR(34),INDEX(People[Middle Name],$A2961),CHAR(34),
", PersonLastName:  ",CHAR(34),INDEX(People[Last Name],$A2961),CHAR(34),"}"))</f>
        <v>#REF!</v>
      </c>
      <c r="E2961" t="e">
        <f>IF(INDEX(Organizations[Organization Type '[CV']],$A2961)="","",
CONCATENATE("  - &amp;OrganizationID",TEXT($A2961,"0000"),
" {","OrganizationTypeCV:  ",CHAR(34),INDEX(Organizations[Organization Type '[CV']],$A2961),CHAR(34),
", OrganizationCode:  ",CHAR(34),INDEX(Organizations[Organization Code],$A2961),CHAR(34),
", OrganizationName:  ",CHAR(34),INDEX(Organizations[Organization Name],$A2961),CHAR(34),
", OrganizationDescription:  ",CHAR(34),INDEX(Organizations[Organization Description],$A2961),CHAR(34),
", OrganizationLink:  ",CHAR(34),INDEX(Organizations[Organization Link],$A2961),CHAR(34),"}"))</f>
        <v>#REF!</v>
      </c>
      <c r="F2961" t="e">
        <f>IF(INDEX(People[First Name],$A2961)="","",
CONCATENATE("  - &amp;AffiliationID",TEXT($A2961,"0000"),
" {PersonID: *PersonID",TEXT($A2961,"0000"),
", OrganizationID: *OrganizationID",TEXT(MATCH(INDEX(People[Organization Name],$A2961),Organizations[Organization Name],0),"0000"),
", IsPrimaryOrganizationContact: , AffiliationStartDate: , AffiliationEndDate: , PrimaryPhone: ",
", PrimaryEmail: ",CHAR(34),INDEX(People[Primary Email],$A2961),CHAR(34),
", PrimaryAddress: ",CHAR(34),INDEX(People[Primary Address],$A2961),CHAR(34),
", PersonLink: }"))</f>
        <v>#REF!</v>
      </c>
      <c r="H2961" t="e">
        <f>IF(COUNTA(CitationInformation)=0,"",IF(INDEX(AuthorList[Author Name],$A2961)="","",
CONCATENATE("  - &amp;AuthorListID",TEXT($A2961,"0000"),
"  {CitationID: *CitationID0001",
", PersonID: *PersonID",TEXT(MATCH(INDEX(AuthorList[Author Name],$A2961),People[Full Name],0),"0000"),
", AuthorOrder: ",INDEX(AuthorList[Author Number],$A2961),"}")))</f>
        <v>#REF!</v>
      </c>
      <c r="K2961" t="e">
        <f>IF(INDEX(SamplingFeatures[Feature Code],$A2961)="","",
CONCATENATE("  - &amp;SamplingFeatureID",TEXT($A2961,"0000"),
" {","SamplingFeatureUUID:  ",CHAR(34),INDEX(SamplingFeatures[Sampling Feature UUID],$A2961),CHAR(34),
", SamplingFeatureTypeCV:  ",CHAR(34),INDEX(SamplingFeatures[Sampling Feature Type],$A2961),CHAR(34),
", SamplingFeatureCode:  ",CHAR(34),INDEX(SamplingFeatures[Feature Code],$A2961),CHAR(34),
", SamplingFeatureName:  ",CHAR(34),INDEX(SamplingFeatures[Feature Name],$A2961),CHAR(34),
", SamplingFeatureDescription:  ",CHAR(34),INDEX(SamplingFeatures[Feature Description],$A2961),CHAR(34),
", SamplingFeatureGeotypeCV:  ",CHAR(34),INDEX(SamplingFeatures[Feature Geo Type],$A2961),CHAR(34),
", FeatureGeometry:  ",CHAR(34),INDEX(SamplingFeatures[Feature Geometry],$A2961),CHAR(34),
", Elevation_m:  ",CHAR(34),INDEX(SamplingFeatures[Elevation_m],$A2961),CHAR(34),
", ElevationDatumCV:  ",CHAR(34),ElevationDatum,CHAR(34),"}"))</f>
        <v>#REF!</v>
      </c>
      <c r="L2961" t="e">
        <f>IF(INDEX(SamplingFeatures[Sampling Feature Type],$A2961)&lt;&gt;"Site","",
CONCATENATE("  - &amp;SiteID",TEXT(SUMPRODUCT(--($L$3:$L2960&lt;&gt;"")),"0000"),
" {","SamplingFeatureID:  *SamplingFeatureID",TEXT($A2961,"0000"),
", SiteTypeCV:  ",CHAR(34),INDEX(Sites[Site Type],$A2961),CHAR(34),
", Latitude:  ",INDEX(Sites[Latitude],$A2961),
", Longitude:  ",INDEX(Sites[Longitude],$A2961),
", SRSName:  ",CHAR(34),LatLonDatum,CHAR(34),"}"))</f>
        <v>#REF!</v>
      </c>
      <c r="M2961" t="e">
        <f>IF(INDEX(SamplingFeatures[Sampling Feature Type],$A2961)&lt;&gt;"Specimen","",
CONCATENATE("  - &amp;SpecimenID",TEXT(SUMPRODUCT(--($M$3:$M2960&lt;&gt;"")),"0000"),
" {","SamplingFeatureID:  *SamplingFeatureID",TEXT($A2961,"0000"),
", SpecimenTypeCV:  ",CHAR(34),INDEX(Specimens[Specimen Type],$A2961),CHAR(34),
", SpecimenMediumCV:  ",INDEX(Specimens[Specimen Medium],$A2961),
", IsFieldSpecimen:  ",CHAR(34),INDEX(Specimens[Is Field Specimen?],$A2961),CHAR(34),"}"))</f>
        <v>#REF!</v>
      </c>
      <c r="N2961" t="e">
        <f>IF(COUNTA(SpatialOffsets[])=0,"", IF(INDEX(SpatialOffsets[Spatial Offset Type],$A2961)="","",
CONCATENATE("  - &amp;SpatialOffsetID",TEXT($A2961,"0000"),
" {","SpatialOffsetTypeCV:  ",CHAR(34),INDEX(SpatialOffsets[Spatial Offset Type],$A2961),CHAR(34),
", Offset1Value:  ",INDEX(SpatialOffsets[Offset 1 Value],$A2961),
", Offset1UnitID:  ",CHAR(34),INDEX(SpatialOffsets[Offset 1 Unit],$A2961),CHAR(34),
", Offset2Value:  ",INDEX(SpatialOffsets[Offset 2 Value],$A2961),
", Offset2UnitID:  ",CHAR(34),INDEX(SpatialOffsets[Offset 2 Unit],$A2961),CHAR(34),
", Offset3Value:  ",INDEX(SpatialOffsets[Offset 3 Value],$A2961),
", Offset3UnitID:  ",CHAR(34),INDEX(SpatialOffsets[Offset 3 Unit],$A2961),CHAR(34),,"}")))</f>
        <v>#REF!</v>
      </c>
      <c r="O2961" t="e">
        <f>IF(COUNTA(RelatedFeatures[])=0,"", IF(INDEX(RelatedFeatures[First Sampling Feature Code],$A2961)="","",
CONCATENATE("  - &amp;RelationID",TEXT($A2961,"0000"),
" {","SamplingFeatureID:  *SamplingFeatureID",TEXT(MATCH(INDEX(RelatedFeatures[First Sampling Feature Code],$A2961),SamplingFeatures[Feature Code],0),"0000"),
", RelationshipTypeCV:  ",CHAR(34),INDEX(RelatedFeatures[Relationship Type],$A2961),CHAR(34),
", RelatedFeatureID: *SamplingFeatureID",TEXT(MATCH(INDEX(RelatedFeatures[Second Sampling Feature Code],$A2961),SamplingFeatures[Feature Code],0),"0000"),
", SpatialOffsetID:  ",IF(INDEX(RelatedFeatures[Offset Number],$A2961)="","",CONCATENATE("*SpatialOffsetID",TEXT(INDEX(RelatedFeatures[Offset Number],$A2961),"0000"))),"}")))</f>
        <v>#REF!</v>
      </c>
      <c r="P2961" t="e">
        <f>IF(INDEX(Methods[Method Type],$A2961)="","",
CONCATENATE("  - &amp;MethodID",TEXT($A2961,"0000"),
" {","MethodTypeCV:  ",CHAR(34),INDEX(Methods[Method Type],$A2961),CHAR(34),
", MethodCode:  ",CHAR(34),INDEX(Methods[Method Code],$A2961),CHAR(34),
", MethodName:  ",CHAR(34),INDEX(Methods[Method Name],$A2961),CHAR(34),
", MethodDescription:  ",CHAR(34),INDEX(Methods[Method Description],$A2961),CHAR(34),
", MethodLink:  ",CHAR(34),INDEX(Methods[Method Link],$A2961),CHAR(34),
", OrganizationID: *OrganizationID",TEXT(MATCH(INDEX(Methods[Organization Name],$A2961),Organizations[Organization Name],0),"0000"),"}"))</f>
        <v>#REF!</v>
      </c>
      <c r="Q2961" t="e">
        <f>IF(INDEX(Variables[Variable Type],$A2961)="","",
CONCATENATE("  - &amp;VariableID",TEXT($A2961,"0000"),
" {","VariableTypeCV:  ",CHAR(34),INDEX(Variables[Variable Type],$A2961),CHAR(34),
", VariableCode:  ",CHAR(34),INDEX(Variables[Variable Code],$A2961),CHAR(34),
", VariableNameCV:  ",CHAR(34),INDEX(Variables[Variable Name],$A2961),CHAR(34),
", VariableDefinition:  ",CHAR(34),INDEX(Variables[Variable Definition],$A2961),CHAR(34),
", SpecciationCV:  ",CHAR(34),INDEX(Variables[Speciation],$A2961),CHAR(34),
", NoDataValue:  ",CHAR(34),INDEX(Variables[No Data Value],$A2961),CHAR(34),"}"))</f>
        <v>#REF!</v>
      </c>
    </row>
    <row r="2962" spans="1:17" x14ac:dyDescent="0.25">
      <c r="A2962">
        <v>2959</v>
      </c>
      <c r="D2962" t="e">
        <f>IF(INDEX(People[First Name],$A2962)="","",
CONCATENATE("  - &amp;PersonID",TEXT($A2962,"0000"),
" {","PersonFirstName:  ",CHAR(34),INDEX(People[First Name],$A2962),CHAR(34),
", PersonMiddleName:  ",CHAR(34),INDEX(People[Middle Name],$A2962),CHAR(34),
", PersonLastName:  ",CHAR(34),INDEX(People[Last Name],$A2962),CHAR(34),"}"))</f>
        <v>#REF!</v>
      </c>
      <c r="E2962" t="e">
        <f>IF(INDEX(Organizations[Organization Type '[CV']],$A2962)="","",
CONCATENATE("  - &amp;OrganizationID",TEXT($A2962,"0000"),
" {","OrganizationTypeCV:  ",CHAR(34),INDEX(Organizations[Organization Type '[CV']],$A2962),CHAR(34),
", OrganizationCode:  ",CHAR(34),INDEX(Organizations[Organization Code],$A2962),CHAR(34),
", OrganizationName:  ",CHAR(34),INDEX(Organizations[Organization Name],$A2962),CHAR(34),
", OrganizationDescription:  ",CHAR(34),INDEX(Organizations[Organization Description],$A2962),CHAR(34),
", OrganizationLink:  ",CHAR(34),INDEX(Organizations[Organization Link],$A2962),CHAR(34),"}"))</f>
        <v>#REF!</v>
      </c>
      <c r="F2962" t="e">
        <f>IF(INDEX(People[First Name],$A2962)="","",
CONCATENATE("  - &amp;AffiliationID",TEXT($A2962,"0000"),
" {PersonID: *PersonID",TEXT($A2962,"0000"),
", OrganizationID: *OrganizationID",TEXT(MATCH(INDEX(People[Organization Name],$A2962),Organizations[Organization Name],0),"0000"),
", IsPrimaryOrganizationContact: , AffiliationStartDate: , AffiliationEndDate: , PrimaryPhone: ",
", PrimaryEmail: ",CHAR(34),INDEX(People[Primary Email],$A2962),CHAR(34),
", PrimaryAddress: ",CHAR(34),INDEX(People[Primary Address],$A2962),CHAR(34),
", PersonLink: }"))</f>
        <v>#REF!</v>
      </c>
      <c r="H2962" t="e">
        <f>IF(COUNTA(CitationInformation)=0,"",IF(INDEX(AuthorList[Author Name],$A2962)="","",
CONCATENATE("  - &amp;AuthorListID",TEXT($A2962,"0000"),
"  {CitationID: *CitationID0001",
", PersonID: *PersonID",TEXT(MATCH(INDEX(AuthorList[Author Name],$A2962),People[Full Name],0),"0000"),
", AuthorOrder: ",INDEX(AuthorList[Author Number],$A2962),"}")))</f>
        <v>#REF!</v>
      </c>
      <c r="K2962" t="e">
        <f>IF(INDEX(SamplingFeatures[Feature Code],$A2962)="","",
CONCATENATE("  - &amp;SamplingFeatureID",TEXT($A2962,"0000"),
" {","SamplingFeatureUUID:  ",CHAR(34),INDEX(SamplingFeatures[Sampling Feature UUID],$A2962),CHAR(34),
", SamplingFeatureTypeCV:  ",CHAR(34),INDEX(SamplingFeatures[Sampling Feature Type],$A2962),CHAR(34),
", SamplingFeatureCode:  ",CHAR(34),INDEX(SamplingFeatures[Feature Code],$A2962),CHAR(34),
", SamplingFeatureName:  ",CHAR(34),INDEX(SamplingFeatures[Feature Name],$A2962),CHAR(34),
", SamplingFeatureDescription:  ",CHAR(34),INDEX(SamplingFeatures[Feature Description],$A2962),CHAR(34),
", SamplingFeatureGeotypeCV:  ",CHAR(34),INDEX(SamplingFeatures[Feature Geo Type],$A2962),CHAR(34),
", FeatureGeometry:  ",CHAR(34),INDEX(SamplingFeatures[Feature Geometry],$A2962),CHAR(34),
", Elevation_m:  ",CHAR(34),INDEX(SamplingFeatures[Elevation_m],$A2962),CHAR(34),
", ElevationDatumCV:  ",CHAR(34),ElevationDatum,CHAR(34),"}"))</f>
        <v>#REF!</v>
      </c>
      <c r="L2962" t="e">
        <f>IF(INDEX(SamplingFeatures[Sampling Feature Type],$A2962)&lt;&gt;"Site","",
CONCATENATE("  - &amp;SiteID",TEXT(SUMPRODUCT(--($L$3:$L2961&lt;&gt;"")),"0000"),
" {","SamplingFeatureID:  *SamplingFeatureID",TEXT($A2962,"0000"),
", SiteTypeCV:  ",CHAR(34),INDEX(Sites[Site Type],$A2962),CHAR(34),
", Latitude:  ",INDEX(Sites[Latitude],$A2962),
", Longitude:  ",INDEX(Sites[Longitude],$A2962),
", SRSName:  ",CHAR(34),LatLonDatum,CHAR(34),"}"))</f>
        <v>#REF!</v>
      </c>
      <c r="M2962" t="e">
        <f>IF(INDEX(SamplingFeatures[Sampling Feature Type],$A2962)&lt;&gt;"Specimen","",
CONCATENATE("  - &amp;SpecimenID",TEXT(SUMPRODUCT(--($M$3:$M2961&lt;&gt;"")),"0000"),
" {","SamplingFeatureID:  *SamplingFeatureID",TEXT($A2962,"0000"),
", SpecimenTypeCV:  ",CHAR(34),INDEX(Specimens[Specimen Type],$A2962),CHAR(34),
", SpecimenMediumCV:  ",INDEX(Specimens[Specimen Medium],$A2962),
", IsFieldSpecimen:  ",CHAR(34),INDEX(Specimens[Is Field Specimen?],$A2962),CHAR(34),"}"))</f>
        <v>#REF!</v>
      </c>
      <c r="N2962" t="e">
        <f>IF(COUNTA(SpatialOffsets[])=0,"", IF(INDEX(SpatialOffsets[Spatial Offset Type],$A2962)="","",
CONCATENATE("  - &amp;SpatialOffsetID",TEXT($A2962,"0000"),
" {","SpatialOffsetTypeCV:  ",CHAR(34),INDEX(SpatialOffsets[Spatial Offset Type],$A2962),CHAR(34),
", Offset1Value:  ",INDEX(SpatialOffsets[Offset 1 Value],$A2962),
", Offset1UnitID:  ",CHAR(34),INDEX(SpatialOffsets[Offset 1 Unit],$A2962),CHAR(34),
", Offset2Value:  ",INDEX(SpatialOffsets[Offset 2 Value],$A2962),
", Offset2UnitID:  ",CHAR(34),INDEX(SpatialOffsets[Offset 2 Unit],$A2962),CHAR(34),
", Offset3Value:  ",INDEX(SpatialOffsets[Offset 3 Value],$A2962),
", Offset3UnitID:  ",CHAR(34),INDEX(SpatialOffsets[Offset 3 Unit],$A2962),CHAR(34),,"}")))</f>
        <v>#REF!</v>
      </c>
      <c r="O2962" t="e">
        <f>IF(COUNTA(RelatedFeatures[])=0,"", IF(INDEX(RelatedFeatures[First Sampling Feature Code],$A2962)="","",
CONCATENATE("  - &amp;RelationID",TEXT($A2962,"0000"),
" {","SamplingFeatureID:  *SamplingFeatureID",TEXT(MATCH(INDEX(RelatedFeatures[First Sampling Feature Code],$A2962),SamplingFeatures[Feature Code],0),"0000"),
", RelationshipTypeCV:  ",CHAR(34),INDEX(RelatedFeatures[Relationship Type],$A2962),CHAR(34),
", RelatedFeatureID: *SamplingFeatureID",TEXT(MATCH(INDEX(RelatedFeatures[Second Sampling Feature Code],$A2962),SamplingFeatures[Feature Code],0),"0000"),
", SpatialOffsetID:  ",IF(INDEX(RelatedFeatures[Offset Number],$A2962)="","",CONCATENATE("*SpatialOffsetID",TEXT(INDEX(RelatedFeatures[Offset Number],$A2962),"0000"))),"}")))</f>
        <v>#REF!</v>
      </c>
      <c r="P2962" t="e">
        <f>IF(INDEX(Methods[Method Type],$A2962)="","",
CONCATENATE("  - &amp;MethodID",TEXT($A2962,"0000"),
" {","MethodTypeCV:  ",CHAR(34),INDEX(Methods[Method Type],$A2962),CHAR(34),
", MethodCode:  ",CHAR(34),INDEX(Methods[Method Code],$A2962),CHAR(34),
", MethodName:  ",CHAR(34),INDEX(Methods[Method Name],$A2962),CHAR(34),
", MethodDescription:  ",CHAR(34),INDEX(Methods[Method Description],$A2962),CHAR(34),
", MethodLink:  ",CHAR(34),INDEX(Methods[Method Link],$A2962),CHAR(34),
", OrganizationID: *OrganizationID",TEXT(MATCH(INDEX(Methods[Organization Name],$A2962),Organizations[Organization Name],0),"0000"),"}"))</f>
        <v>#REF!</v>
      </c>
      <c r="Q2962" t="e">
        <f>IF(INDEX(Variables[Variable Type],$A2962)="","",
CONCATENATE("  - &amp;VariableID",TEXT($A2962,"0000"),
" {","VariableTypeCV:  ",CHAR(34),INDEX(Variables[Variable Type],$A2962),CHAR(34),
", VariableCode:  ",CHAR(34),INDEX(Variables[Variable Code],$A2962),CHAR(34),
", VariableNameCV:  ",CHAR(34),INDEX(Variables[Variable Name],$A2962),CHAR(34),
", VariableDefinition:  ",CHAR(34),INDEX(Variables[Variable Definition],$A2962),CHAR(34),
", SpecciationCV:  ",CHAR(34),INDEX(Variables[Speciation],$A2962),CHAR(34),
", NoDataValue:  ",CHAR(34),INDEX(Variables[No Data Value],$A2962),CHAR(34),"}"))</f>
        <v>#REF!</v>
      </c>
    </row>
    <row r="2963" spans="1:17" x14ac:dyDescent="0.25">
      <c r="A2963">
        <v>2960</v>
      </c>
      <c r="D2963" t="e">
        <f>IF(INDEX(People[First Name],$A2963)="","",
CONCATENATE("  - &amp;PersonID",TEXT($A2963,"0000"),
" {","PersonFirstName:  ",CHAR(34),INDEX(People[First Name],$A2963),CHAR(34),
", PersonMiddleName:  ",CHAR(34),INDEX(People[Middle Name],$A2963),CHAR(34),
", PersonLastName:  ",CHAR(34),INDEX(People[Last Name],$A2963),CHAR(34),"}"))</f>
        <v>#REF!</v>
      </c>
      <c r="E2963" t="e">
        <f>IF(INDEX(Organizations[Organization Type '[CV']],$A2963)="","",
CONCATENATE("  - &amp;OrganizationID",TEXT($A2963,"0000"),
" {","OrganizationTypeCV:  ",CHAR(34),INDEX(Organizations[Organization Type '[CV']],$A2963),CHAR(34),
", OrganizationCode:  ",CHAR(34),INDEX(Organizations[Organization Code],$A2963),CHAR(34),
", OrganizationName:  ",CHAR(34),INDEX(Organizations[Organization Name],$A2963),CHAR(34),
", OrganizationDescription:  ",CHAR(34),INDEX(Organizations[Organization Description],$A2963),CHAR(34),
", OrganizationLink:  ",CHAR(34),INDEX(Organizations[Organization Link],$A2963),CHAR(34),"}"))</f>
        <v>#REF!</v>
      </c>
      <c r="F2963" t="e">
        <f>IF(INDEX(People[First Name],$A2963)="","",
CONCATENATE("  - &amp;AffiliationID",TEXT($A2963,"0000"),
" {PersonID: *PersonID",TEXT($A2963,"0000"),
", OrganizationID: *OrganizationID",TEXT(MATCH(INDEX(People[Organization Name],$A2963),Organizations[Organization Name],0),"0000"),
", IsPrimaryOrganizationContact: , AffiliationStartDate: , AffiliationEndDate: , PrimaryPhone: ",
", PrimaryEmail: ",CHAR(34),INDEX(People[Primary Email],$A2963),CHAR(34),
", PrimaryAddress: ",CHAR(34),INDEX(People[Primary Address],$A2963),CHAR(34),
", PersonLink: }"))</f>
        <v>#REF!</v>
      </c>
      <c r="H2963" t="e">
        <f>IF(COUNTA(CitationInformation)=0,"",IF(INDEX(AuthorList[Author Name],$A2963)="","",
CONCATENATE("  - &amp;AuthorListID",TEXT($A2963,"0000"),
"  {CitationID: *CitationID0001",
", PersonID: *PersonID",TEXT(MATCH(INDEX(AuthorList[Author Name],$A2963),People[Full Name],0),"0000"),
", AuthorOrder: ",INDEX(AuthorList[Author Number],$A2963),"}")))</f>
        <v>#REF!</v>
      </c>
      <c r="K2963" t="e">
        <f>IF(INDEX(SamplingFeatures[Feature Code],$A2963)="","",
CONCATENATE("  - &amp;SamplingFeatureID",TEXT($A2963,"0000"),
" {","SamplingFeatureUUID:  ",CHAR(34),INDEX(SamplingFeatures[Sampling Feature UUID],$A2963),CHAR(34),
", SamplingFeatureTypeCV:  ",CHAR(34),INDEX(SamplingFeatures[Sampling Feature Type],$A2963),CHAR(34),
", SamplingFeatureCode:  ",CHAR(34),INDEX(SamplingFeatures[Feature Code],$A2963),CHAR(34),
", SamplingFeatureName:  ",CHAR(34),INDEX(SamplingFeatures[Feature Name],$A2963),CHAR(34),
", SamplingFeatureDescription:  ",CHAR(34),INDEX(SamplingFeatures[Feature Description],$A2963),CHAR(34),
", SamplingFeatureGeotypeCV:  ",CHAR(34),INDEX(SamplingFeatures[Feature Geo Type],$A2963),CHAR(34),
", FeatureGeometry:  ",CHAR(34),INDEX(SamplingFeatures[Feature Geometry],$A2963),CHAR(34),
", Elevation_m:  ",CHAR(34),INDEX(SamplingFeatures[Elevation_m],$A2963),CHAR(34),
", ElevationDatumCV:  ",CHAR(34),ElevationDatum,CHAR(34),"}"))</f>
        <v>#REF!</v>
      </c>
      <c r="L2963" t="e">
        <f>IF(INDEX(SamplingFeatures[Sampling Feature Type],$A2963)&lt;&gt;"Site","",
CONCATENATE("  - &amp;SiteID",TEXT(SUMPRODUCT(--($L$3:$L2962&lt;&gt;"")),"0000"),
" {","SamplingFeatureID:  *SamplingFeatureID",TEXT($A2963,"0000"),
", SiteTypeCV:  ",CHAR(34),INDEX(Sites[Site Type],$A2963),CHAR(34),
", Latitude:  ",INDEX(Sites[Latitude],$A2963),
", Longitude:  ",INDEX(Sites[Longitude],$A2963),
", SRSName:  ",CHAR(34),LatLonDatum,CHAR(34),"}"))</f>
        <v>#REF!</v>
      </c>
      <c r="M2963" t="e">
        <f>IF(INDEX(SamplingFeatures[Sampling Feature Type],$A2963)&lt;&gt;"Specimen","",
CONCATENATE("  - &amp;SpecimenID",TEXT(SUMPRODUCT(--($M$3:$M2962&lt;&gt;"")),"0000"),
" {","SamplingFeatureID:  *SamplingFeatureID",TEXT($A2963,"0000"),
", SpecimenTypeCV:  ",CHAR(34),INDEX(Specimens[Specimen Type],$A2963),CHAR(34),
", SpecimenMediumCV:  ",INDEX(Specimens[Specimen Medium],$A2963),
", IsFieldSpecimen:  ",CHAR(34),INDEX(Specimens[Is Field Specimen?],$A2963),CHAR(34),"}"))</f>
        <v>#REF!</v>
      </c>
      <c r="N2963" t="e">
        <f>IF(COUNTA(SpatialOffsets[])=0,"", IF(INDEX(SpatialOffsets[Spatial Offset Type],$A2963)="","",
CONCATENATE("  - &amp;SpatialOffsetID",TEXT($A2963,"0000"),
" {","SpatialOffsetTypeCV:  ",CHAR(34),INDEX(SpatialOffsets[Spatial Offset Type],$A2963),CHAR(34),
", Offset1Value:  ",INDEX(SpatialOffsets[Offset 1 Value],$A2963),
", Offset1UnitID:  ",CHAR(34),INDEX(SpatialOffsets[Offset 1 Unit],$A2963),CHAR(34),
", Offset2Value:  ",INDEX(SpatialOffsets[Offset 2 Value],$A2963),
", Offset2UnitID:  ",CHAR(34),INDEX(SpatialOffsets[Offset 2 Unit],$A2963),CHAR(34),
", Offset3Value:  ",INDEX(SpatialOffsets[Offset 3 Value],$A2963),
", Offset3UnitID:  ",CHAR(34),INDEX(SpatialOffsets[Offset 3 Unit],$A2963),CHAR(34),,"}")))</f>
        <v>#REF!</v>
      </c>
      <c r="O2963" t="e">
        <f>IF(COUNTA(RelatedFeatures[])=0,"", IF(INDEX(RelatedFeatures[First Sampling Feature Code],$A2963)="","",
CONCATENATE("  - &amp;RelationID",TEXT($A2963,"0000"),
" {","SamplingFeatureID:  *SamplingFeatureID",TEXT(MATCH(INDEX(RelatedFeatures[First Sampling Feature Code],$A2963),SamplingFeatures[Feature Code],0),"0000"),
", RelationshipTypeCV:  ",CHAR(34),INDEX(RelatedFeatures[Relationship Type],$A2963),CHAR(34),
", RelatedFeatureID: *SamplingFeatureID",TEXT(MATCH(INDEX(RelatedFeatures[Second Sampling Feature Code],$A2963),SamplingFeatures[Feature Code],0),"0000"),
", SpatialOffsetID:  ",IF(INDEX(RelatedFeatures[Offset Number],$A2963)="","",CONCATENATE("*SpatialOffsetID",TEXT(INDEX(RelatedFeatures[Offset Number],$A2963),"0000"))),"}")))</f>
        <v>#REF!</v>
      </c>
      <c r="P2963" t="e">
        <f>IF(INDEX(Methods[Method Type],$A2963)="","",
CONCATENATE("  - &amp;MethodID",TEXT($A2963,"0000"),
" {","MethodTypeCV:  ",CHAR(34),INDEX(Methods[Method Type],$A2963),CHAR(34),
", MethodCode:  ",CHAR(34),INDEX(Methods[Method Code],$A2963),CHAR(34),
", MethodName:  ",CHAR(34),INDEX(Methods[Method Name],$A2963),CHAR(34),
", MethodDescription:  ",CHAR(34),INDEX(Methods[Method Description],$A2963),CHAR(34),
", MethodLink:  ",CHAR(34),INDEX(Methods[Method Link],$A2963),CHAR(34),
", OrganizationID: *OrganizationID",TEXT(MATCH(INDEX(Methods[Organization Name],$A2963),Organizations[Organization Name],0),"0000"),"}"))</f>
        <v>#REF!</v>
      </c>
      <c r="Q2963" t="e">
        <f>IF(INDEX(Variables[Variable Type],$A2963)="","",
CONCATENATE("  - &amp;VariableID",TEXT($A2963,"0000"),
" {","VariableTypeCV:  ",CHAR(34),INDEX(Variables[Variable Type],$A2963),CHAR(34),
", VariableCode:  ",CHAR(34),INDEX(Variables[Variable Code],$A2963),CHAR(34),
", VariableNameCV:  ",CHAR(34),INDEX(Variables[Variable Name],$A2963),CHAR(34),
", VariableDefinition:  ",CHAR(34),INDEX(Variables[Variable Definition],$A2963),CHAR(34),
", SpecciationCV:  ",CHAR(34),INDEX(Variables[Speciation],$A2963),CHAR(34),
", NoDataValue:  ",CHAR(34),INDEX(Variables[No Data Value],$A2963),CHAR(34),"}"))</f>
        <v>#REF!</v>
      </c>
    </row>
    <row r="2964" spans="1:17" x14ac:dyDescent="0.25">
      <c r="A2964">
        <v>2961</v>
      </c>
      <c r="D2964" t="e">
        <f>IF(INDEX(People[First Name],$A2964)="","",
CONCATENATE("  - &amp;PersonID",TEXT($A2964,"0000"),
" {","PersonFirstName:  ",CHAR(34),INDEX(People[First Name],$A2964),CHAR(34),
", PersonMiddleName:  ",CHAR(34),INDEX(People[Middle Name],$A2964),CHAR(34),
", PersonLastName:  ",CHAR(34),INDEX(People[Last Name],$A2964),CHAR(34),"}"))</f>
        <v>#REF!</v>
      </c>
      <c r="E2964" t="e">
        <f>IF(INDEX(Organizations[Organization Type '[CV']],$A2964)="","",
CONCATENATE("  - &amp;OrganizationID",TEXT($A2964,"0000"),
" {","OrganizationTypeCV:  ",CHAR(34),INDEX(Organizations[Organization Type '[CV']],$A2964),CHAR(34),
", OrganizationCode:  ",CHAR(34),INDEX(Organizations[Organization Code],$A2964),CHAR(34),
", OrganizationName:  ",CHAR(34),INDEX(Organizations[Organization Name],$A2964),CHAR(34),
", OrganizationDescription:  ",CHAR(34),INDEX(Organizations[Organization Description],$A2964),CHAR(34),
", OrganizationLink:  ",CHAR(34),INDEX(Organizations[Organization Link],$A2964),CHAR(34),"}"))</f>
        <v>#REF!</v>
      </c>
      <c r="F2964" t="e">
        <f>IF(INDEX(People[First Name],$A2964)="","",
CONCATENATE("  - &amp;AffiliationID",TEXT($A2964,"0000"),
" {PersonID: *PersonID",TEXT($A2964,"0000"),
", OrganizationID: *OrganizationID",TEXT(MATCH(INDEX(People[Organization Name],$A2964),Organizations[Organization Name],0),"0000"),
", IsPrimaryOrganizationContact: , AffiliationStartDate: , AffiliationEndDate: , PrimaryPhone: ",
", PrimaryEmail: ",CHAR(34),INDEX(People[Primary Email],$A2964),CHAR(34),
", PrimaryAddress: ",CHAR(34),INDEX(People[Primary Address],$A2964),CHAR(34),
", PersonLink: }"))</f>
        <v>#REF!</v>
      </c>
      <c r="H2964" t="e">
        <f>IF(COUNTA(CitationInformation)=0,"",IF(INDEX(AuthorList[Author Name],$A2964)="","",
CONCATENATE("  - &amp;AuthorListID",TEXT($A2964,"0000"),
"  {CitationID: *CitationID0001",
", PersonID: *PersonID",TEXT(MATCH(INDEX(AuthorList[Author Name],$A2964),People[Full Name],0),"0000"),
", AuthorOrder: ",INDEX(AuthorList[Author Number],$A2964),"}")))</f>
        <v>#REF!</v>
      </c>
      <c r="K2964" t="e">
        <f>IF(INDEX(SamplingFeatures[Feature Code],$A2964)="","",
CONCATENATE("  - &amp;SamplingFeatureID",TEXT($A2964,"0000"),
" {","SamplingFeatureUUID:  ",CHAR(34),INDEX(SamplingFeatures[Sampling Feature UUID],$A2964),CHAR(34),
", SamplingFeatureTypeCV:  ",CHAR(34),INDEX(SamplingFeatures[Sampling Feature Type],$A2964),CHAR(34),
", SamplingFeatureCode:  ",CHAR(34),INDEX(SamplingFeatures[Feature Code],$A2964),CHAR(34),
", SamplingFeatureName:  ",CHAR(34),INDEX(SamplingFeatures[Feature Name],$A2964),CHAR(34),
", SamplingFeatureDescription:  ",CHAR(34),INDEX(SamplingFeatures[Feature Description],$A2964),CHAR(34),
", SamplingFeatureGeotypeCV:  ",CHAR(34),INDEX(SamplingFeatures[Feature Geo Type],$A2964),CHAR(34),
", FeatureGeometry:  ",CHAR(34),INDEX(SamplingFeatures[Feature Geometry],$A2964),CHAR(34),
", Elevation_m:  ",CHAR(34),INDEX(SamplingFeatures[Elevation_m],$A2964),CHAR(34),
", ElevationDatumCV:  ",CHAR(34),ElevationDatum,CHAR(34),"}"))</f>
        <v>#REF!</v>
      </c>
      <c r="L2964" t="e">
        <f>IF(INDEX(SamplingFeatures[Sampling Feature Type],$A2964)&lt;&gt;"Site","",
CONCATENATE("  - &amp;SiteID",TEXT(SUMPRODUCT(--($L$3:$L2963&lt;&gt;"")),"0000"),
" {","SamplingFeatureID:  *SamplingFeatureID",TEXT($A2964,"0000"),
", SiteTypeCV:  ",CHAR(34),INDEX(Sites[Site Type],$A2964),CHAR(34),
", Latitude:  ",INDEX(Sites[Latitude],$A2964),
", Longitude:  ",INDEX(Sites[Longitude],$A2964),
", SRSName:  ",CHAR(34),LatLonDatum,CHAR(34),"}"))</f>
        <v>#REF!</v>
      </c>
      <c r="M2964" t="e">
        <f>IF(INDEX(SamplingFeatures[Sampling Feature Type],$A2964)&lt;&gt;"Specimen","",
CONCATENATE("  - &amp;SpecimenID",TEXT(SUMPRODUCT(--($M$3:$M2963&lt;&gt;"")),"0000"),
" {","SamplingFeatureID:  *SamplingFeatureID",TEXT($A2964,"0000"),
", SpecimenTypeCV:  ",CHAR(34),INDEX(Specimens[Specimen Type],$A2964),CHAR(34),
", SpecimenMediumCV:  ",INDEX(Specimens[Specimen Medium],$A2964),
", IsFieldSpecimen:  ",CHAR(34),INDEX(Specimens[Is Field Specimen?],$A2964),CHAR(34),"}"))</f>
        <v>#REF!</v>
      </c>
      <c r="N2964" t="e">
        <f>IF(COUNTA(SpatialOffsets[])=0,"", IF(INDEX(SpatialOffsets[Spatial Offset Type],$A2964)="","",
CONCATENATE("  - &amp;SpatialOffsetID",TEXT($A2964,"0000"),
" {","SpatialOffsetTypeCV:  ",CHAR(34),INDEX(SpatialOffsets[Spatial Offset Type],$A2964),CHAR(34),
", Offset1Value:  ",INDEX(SpatialOffsets[Offset 1 Value],$A2964),
", Offset1UnitID:  ",CHAR(34),INDEX(SpatialOffsets[Offset 1 Unit],$A2964),CHAR(34),
", Offset2Value:  ",INDEX(SpatialOffsets[Offset 2 Value],$A2964),
", Offset2UnitID:  ",CHAR(34),INDEX(SpatialOffsets[Offset 2 Unit],$A2964),CHAR(34),
", Offset3Value:  ",INDEX(SpatialOffsets[Offset 3 Value],$A2964),
", Offset3UnitID:  ",CHAR(34),INDEX(SpatialOffsets[Offset 3 Unit],$A2964),CHAR(34),,"}")))</f>
        <v>#REF!</v>
      </c>
      <c r="O2964" t="e">
        <f>IF(COUNTA(RelatedFeatures[])=0,"", IF(INDEX(RelatedFeatures[First Sampling Feature Code],$A2964)="","",
CONCATENATE("  - &amp;RelationID",TEXT($A2964,"0000"),
" {","SamplingFeatureID:  *SamplingFeatureID",TEXT(MATCH(INDEX(RelatedFeatures[First Sampling Feature Code],$A2964),SamplingFeatures[Feature Code],0),"0000"),
", RelationshipTypeCV:  ",CHAR(34),INDEX(RelatedFeatures[Relationship Type],$A2964),CHAR(34),
", RelatedFeatureID: *SamplingFeatureID",TEXT(MATCH(INDEX(RelatedFeatures[Second Sampling Feature Code],$A2964),SamplingFeatures[Feature Code],0),"0000"),
", SpatialOffsetID:  ",IF(INDEX(RelatedFeatures[Offset Number],$A2964)="","",CONCATENATE("*SpatialOffsetID",TEXT(INDEX(RelatedFeatures[Offset Number],$A2964),"0000"))),"}")))</f>
        <v>#REF!</v>
      </c>
      <c r="P2964" t="e">
        <f>IF(INDEX(Methods[Method Type],$A2964)="","",
CONCATENATE("  - &amp;MethodID",TEXT($A2964,"0000"),
" {","MethodTypeCV:  ",CHAR(34),INDEX(Methods[Method Type],$A2964),CHAR(34),
", MethodCode:  ",CHAR(34),INDEX(Methods[Method Code],$A2964),CHAR(34),
", MethodName:  ",CHAR(34),INDEX(Methods[Method Name],$A2964),CHAR(34),
", MethodDescription:  ",CHAR(34),INDEX(Methods[Method Description],$A2964),CHAR(34),
", MethodLink:  ",CHAR(34),INDEX(Methods[Method Link],$A2964),CHAR(34),
", OrganizationID: *OrganizationID",TEXT(MATCH(INDEX(Methods[Organization Name],$A2964),Organizations[Organization Name],0),"0000"),"}"))</f>
        <v>#REF!</v>
      </c>
      <c r="Q2964" t="e">
        <f>IF(INDEX(Variables[Variable Type],$A2964)="","",
CONCATENATE("  - &amp;VariableID",TEXT($A2964,"0000"),
" {","VariableTypeCV:  ",CHAR(34),INDEX(Variables[Variable Type],$A2964),CHAR(34),
", VariableCode:  ",CHAR(34),INDEX(Variables[Variable Code],$A2964),CHAR(34),
", VariableNameCV:  ",CHAR(34),INDEX(Variables[Variable Name],$A2964),CHAR(34),
", VariableDefinition:  ",CHAR(34),INDEX(Variables[Variable Definition],$A2964),CHAR(34),
", SpecciationCV:  ",CHAR(34),INDEX(Variables[Speciation],$A2964),CHAR(34),
", NoDataValue:  ",CHAR(34),INDEX(Variables[No Data Value],$A2964),CHAR(34),"}"))</f>
        <v>#REF!</v>
      </c>
    </row>
    <row r="2965" spans="1:17" x14ac:dyDescent="0.25">
      <c r="A2965">
        <v>2962</v>
      </c>
      <c r="D2965" t="e">
        <f>IF(INDEX(People[First Name],$A2965)="","",
CONCATENATE("  - &amp;PersonID",TEXT($A2965,"0000"),
" {","PersonFirstName:  ",CHAR(34),INDEX(People[First Name],$A2965),CHAR(34),
", PersonMiddleName:  ",CHAR(34),INDEX(People[Middle Name],$A2965),CHAR(34),
", PersonLastName:  ",CHAR(34),INDEX(People[Last Name],$A2965),CHAR(34),"}"))</f>
        <v>#REF!</v>
      </c>
      <c r="E2965" t="e">
        <f>IF(INDEX(Organizations[Organization Type '[CV']],$A2965)="","",
CONCATENATE("  - &amp;OrganizationID",TEXT($A2965,"0000"),
" {","OrganizationTypeCV:  ",CHAR(34),INDEX(Organizations[Organization Type '[CV']],$A2965),CHAR(34),
", OrganizationCode:  ",CHAR(34),INDEX(Organizations[Organization Code],$A2965),CHAR(34),
", OrganizationName:  ",CHAR(34),INDEX(Organizations[Organization Name],$A2965),CHAR(34),
", OrganizationDescription:  ",CHAR(34),INDEX(Organizations[Organization Description],$A2965),CHAR(34),
", OrganizationLink:  ",CHAR(34),INDEX(Organizations[Organization Link],$A2965),CHAR(34),"}"))</f>
        <v>#REF!</v>
      </c>
      <c r="F2965" t="e">
        <f>IF(INDEX(People[First Name],$A2965)="","",
CONCATENATE("  - &amp;AffiliationID",TEXT($A2965,"0000"),
" {PersonID: *PersonID",TEXT($A2965,"0000"),
", OrganizationID: *OrganizationID",TEXT(MATCH(INDEX(People[Organization Name],$A2965),Organizations[Organization Name],0),"0000"),
", IsPrimaryOrganizationContact: , AffiliationStartDate: , AffiliationEndDate: , PrimaryPhone: ",
", PrimaryEmail: ",CHAR(34),INDEX(People[Primary Email],$A2965),CHAR(34),
", PrimaryAddress: ",CHAR(34),INDEX(People[Primary Address],$A2965),CHAR(34),
", PersonLink: }"))</f>
        <v>#REF!</v>
      </c>
      <c r="H2965" t="e">
        <f>IF(COUNTA(CitationInformation)=0,"",IF(INDEX(AuthorList[Author Name],$A2965)="","",
CONCATENATE("  - &amp;AuthorListID",TEXT($A2965,"0000"),
"  {CitationID: *CitationID0001",
", PersonID: *PersonID",TEXT(MATCH(INDEX(AuthorList[Author Name],$A2965),People[Full Name],0),"0000"),
", AuthorOrder: ",INDEX(AuthorList[Author Number],$A2965),"}")))</f>
        <v>#REF!</v>
      </c>
      <c r="K2965" t="e">
        <f>IF(INDEX(SamplingFeatures[Feature Code],$A2965)="","",
CONCATENATE("  - &amp;SamplingFeatureID",TEXT($A2965,"0000"),
" {","SamplingFeatureUUID:  ",CHAR(34),INDEX(SamplingFeatures[Sampling Feature UUID],$A2965),CHAR(34),
", SamplingFeatureTypeCV:  ",CHAR(34),INDEX(SamplingFeatures[Sampling Feature Type],$A2965),CHAR(34),
", SamplingFeatureCode:  ",CHAR(34),INDEX(SamplingFeatures[Feature Code],$A2965),CHAR(34),
", SamplingFeatureName:  ",CHAR(34),INDEX(SamplingFeatures[Feature Name],$A2965),CHAR(34),
", SamplingFeatureDescription:  ",CHAR(34),INDEX(SamplingFeatures[Feature Description],$A2965),CHAR(34),
", SamplingFeatureGeotypeCV:  ",CHAR(34),INDEX(SamplingFeatures[Feature Geo Type],$A2965),CHAR(34),
", FeatureGeometry:  ",CHAR(34),INDEX(SamplingFeatures[Feature Geometry],$A2965),CHAR(34),
", Elevation_m:  ",CHAR(34),INDEX(SamplingFeatures[Elevation_m],$A2965),CHAR(34),
", ElevationDatumCV:  ",CHAR(34),ElevationDatum,CHAR(34),"}"))</f>
        <v>#REF!</v>
      </c>
      <c r="L2965" t="e">
        <f>IF(INDEX(SamplingFeatures[Sampling Feature Type],$A2965)&lt;&gt;"Site","",
CONCATENATE("  - &amp;SiteID",TEXT(SUMPRODUCT(--($L$3:$L2964&lt;&gt;"")),"0000"),
" {","SamplingFeatureID:  *SamplingFeatureID",TEXT($A2965,"0000"),
", SiteTypeCV:  ",CHAR(34),INDEX(Sites[Site Type],$A2965),CHAR(34),
", Latitude:  ",INDEX(Sites[Latitude],$A2965),
", Longitude:  ",INDEX(Sites[Longitude],$A2965),
", SRSName:  ",CHAR(34),LatLonDatum,CHAR(34),"}"))</f>
        <v>#REF!</v>
      </c>
      <c r="M2965" t="e">
        <f>IF(INDEX(SamplingFeatures[Sampling Feature Type],$A2965)&lt;&gt;"Specimen","",
CONCATENATE("  - &amp;SpecimenID",TEXT(SUMPRODUCT(--($M$3:$M2964&lt;&gt;"")),"0000"),
" {","SamplingFeatureID:  *SamplingFeatureID",TEXT($A2965,"0000"),
", SpecimenTypeCV:  ",CHAR(34),INDEX(Specimens[Specimen Type],$A2965),CHAR(34),
", SpecimenMediumCV:  ",INDEX(Specimens[Specimen Medium],$A2965),
", IsFieldSpecimen:  ",CHAR(34),INDEX(Specimens[Is Field Specimen?],$A2965),CHAR(34),"}"))</f>
        <v>#REF!</v>
      </c>
      <c r="N2965" t="e">
        <f>IF(COUNTA(SpatialOffsets[])=0,"", IF(INDEX(SpatialOffsets[Spatial Offset Type],$A2965)="","",
CONCATENATE("  - &amp;SpatialOffsetID",TEXT($A2965,"0000"),
" {","SpatialOffsetTypeCV:  ",CHAR(34),INDEX(SpatialOffsets[Spatial Offset Type],$A2965),CHAR(34),
", Offset1Value:  ",INDEX(SpatialOffsets[Offset 1 Value],$A2965),
", Offset1UnitID:  ",CHAR(34),INDEX(SpatialOffsets[Offset 1 Unit],$A2965),CHAR(34),
", Offset2Value:  ",INDEX(SpatialOffsets[Offset 2 Value],$A2965),
", Offset2UnitID:  ",CHAR(34),INDEX(SpatialOffsets[Offset 2 Unit],$A2965),CHAR(34),
", Offset3Value:  ",INDEX(SpatialOffsets[Offset 3 Value],$A2965),
", Offset3UnitID:  ",CHAR(34),INDEX(SpatialOffsets[Offset 3 Unit],$A2965),CHAR(34),,"}")))</f>
        <v>#REF!</v>
      </c>
      <c r="O2965" t="e">
        <f>IF(COUNTA(RelatedFeatures[])=0,"", IF(INDEX(RelatedFeatures[First Sampling Feature Code],$A2965)="","",
CONCATENATE("  - &amp;RelationID",TEXT($A2965,"0000"),
" {","SamplingFeatureID:  *SamplingFeatureID",TEXT(MATCH(INDEX(RelatedFeatures[First Sampling Feature Code],$A2965),SamplingFeatures[Feature Code],0),"0000"),
", RelationshipTypeCV:  ",CHAR(34),INDEX(RelatedFeatures[Relationship Type],$A2965),CHAR(34),
", RelatedFeatureID: *SamplingFeatureID",TEXT(MATCH(INDEX(RelatedFeatures[Second Sampling Feature Code],$A2965),SamplingFeatures[Feature Code],0),"0000"),
", SpatialOffsetID:  ",IF(INDEX(RelatedFeatures[Offset Number],$A2965)="","",CONCATENATE("*SpatialOffsetID",TEXT(INDEX(RelatedFeatures[Offset Number],$A2965),"0000"))),"}")))</f>
        <v>#REF!</v>
      </c>
      <c r="P2965" t="e">
        <f>IF(INDEX(Methods[Method Type],$A2965)="","",
CONCATENATE("  - &amp;MethodID",TEXT($A2965,"0000"),
" {","MethodTypeCV:  ",CHAR(34),INDEX(Methods[Method Type],$A2965),CHAR(34),
", MethodCode:  ",CHAR(34),INDEX(Methods[Method Code],$A2965),CHAR(34),
", MethodName:  ",CHAR(34),INDEX(Methods[Method Name],$A2965),CHAR(34),
", MethodDescription:  ",CHAR(34),INDEX(Methods[Method Description],$A2965),CHAR(34),
", MethodLink:  ",CHAR(34),INDEX(Methods[Method Link],$A2965),CHAR(34),
", OrganizationID: *OrganizationID",TEXT(MATCH(INDEX(Methods[Organization Name],$A2965),Organizations[Organization Name],0),"0000"),"}"))</f>
        <v>#REF!</v>
      </c>
      <c r="Q2965" t="e">
        <f>IF(INDEX(Variables[Variable Type],$A2965)="","",
CONCATENATE("  - &amp;VariableID",TEXT($A2965,"0000"),
" {","VariableTypeCV:  ",CHAR(34),INDEX(Variables[Variable Type],$A2965),CHAR(34),
", VariableCode:  ",CHAR(34),INDEX(Variables[Variable Code],$A2965),CHAR(34),
", VariableNameCV:  ",CHAR(34),INDEX(Variables[Variable Name],$A2965),CHAR(34),
", VariableDefinition:  ",CHAR(34),INDEX(Variables[Variable Definition],$A2965),CHAR(34),
", SpecciationCV:  ",CHAR(34),INDEX(Variables[Speciation],$A2965),CHAR(34),
", NoDataValue:  ",CHAR(34),INDEX(Variables[No Data Value],$A2965),CHAR(34),"}"))</f>
        <v>#REF!</v>
      </c>
    </row>
    <row r="2966" spans="1:17" x14ac:dyDescent="0.25">
      <c r="A2966">
        <v>2963</v>
      </c>
      <c r="D2966" t="e">
        <f>IF(INDEX(People[First Name],$A2966)="","",
CONCATENATE("  - &amp;PersonID",TEXT($A2966,"0000"),
" {","PersonFirstName:  ",CHAR(34),INDEX(People[First Name],$A2966),CHAR(34),
", PersonMiddleName:  ",CHAR(34),INDEX(People[Middle Name],$A2966),CHAR(34),
", PersonLastName:  ",CHAR(34),INDEX(People[Last Name],$A2966),CHAR(34),"}"))</f>
        <v>#REF!</v>
      </c>
      <c r="E2966" t="e">
        <f>IF(INDEX(Organizations[Organization Type '[CV']],$A2966)="","",
CONCATENATE("  - &amp;OrganizationID",TEXT($A2966,"0000"),
" {","OrganizationTypeCV:  ",CHAR(34),INDEX(Organizations[Organization Type '[CV']],$A2966),CHAR(34),
", OrganizationCode:  ",CHAR(34),INDEX(Organizations[Organization Code],$A2966),CHAR(34),
", OrganizationName:  ",CHAR(34),INDEX(Organizations[Organization Name],$A2966),CHAR(34),
", OrganizationDescription:  ",CHAR(34),INDEX(Organizations[Organization Description],$A2966),CHAR(34),
", OrganizationLink:  ",CHAR(34),INDEX(Organizations[Organization Link],$A2966),CHAR(34),"}"))</f>
        <v>#REF!</v>
      </c>
      <c r="F2966" t="e">
        <f>IF(INDEX(People[First Name],$A2966)="","",
CONCATENATE("  - &amp;AffiliationID",TEXT($A2966,"0000"),
" {PersonID: *PersonID",TEXT($A2966,"0000"),
", OrganizationID: *OrganizationID",TEXT(MATCH(INDEX(People[Organization Name],$A2966),Organizations[Organization Name],0),"0000"),
", IsPrimaryOrganizationContact: , AffiliationStartDate: , AffiliationEndDate: , PrimaryPhone: ",
", PrimaryEmail: ",CHAR(34),INDEX(People[Primary Email],$A2966),CHAR(34),
", PrimaryAddress: ",CHAR(34),INDEX(People[Primary Address],$A2966),CHAR(34),
", PersonLink: }"))</f>
        <v>#REF!</v>
      </c>
      <c r="H2966" t="e">
        <f>IF(COUNTA(CitationInformation)=0,"",IF(INDEX(AuthorList[Author Name],$A2966)="","",
CONCATENATE("  - &amp;AuthorListID",TEXT($A2966,"0000"),
"  {CitationID: *CitationID0001",
", PersonID: *PersonID",TEXT(MATCH(INDEX(AuthorList[Author Name],$A2966),People[Full Name],0),"0000"),
", AuthorOrder: ",INDEX(AuthorList[Author Number],$A2966),"}")))</f>
        <v>#REF!</v>
      </c>
      <c r="K2966" t="e">
        <f>IF(INDEX(SamplingFeatures[Feature Code],$A2966)="","",
CONCATENATE("  - &amp;SamplingFeatureID",TEXT($A2966,"0000"),
" {","SamplingFeatureUUID:  ",CHAR(34),INDEX(SamplingFeatures[Sampling Feature UUID],$A2966),CHAR(34),
", SamplingFeatureTypeCV:  ",CHAR(34),INDEX(SamplingFeatures[Sampling Feature Type],$A2966),CHAR(34),
", SamplingFeatureCode:  ",CHAR(34),INDEX(SamplingFeatures[Feature Code],$A2966),CHAR(34),
", SamplingFeatureName:  ",CHAR(34),INDEX(SamplingFeatures[Feature Name],$A2966),CHAR(34),
", SamplingFeatureDescription:  ",CHAR(34),INDEX(SamplingFeatures[Feature Description],$A2966),CHAR(34),
", SamplingFeatureGeotypeCV:  ",CHAR(34),INDEX(SamplingFeatures[Feature Geo Type],$A2966),CHAR(34),
", FeatureGeometry:  ",CHAR(34),INDEX(SamplingFeatures[Feature Geometry],$A2966),CHAR(34),
", Elevation_m:  ",CHAR(34),INDEX(SamplingFeatures[Elevation_m],$A2966),CHAR(34),
", ElevationDatumCV:  ",CHAR(34),ElevationDatum,CHAR(34),"}"))</f>
        <v>#REF!</v>
      </c>
      <c r="L2966" t="e">
        <f>IF(INDEX(SamplingFeatures[Sampling Feature Type],$A2966)&lt;&gt;"Site","",
CONCATENATE("  - &amp;SiteID",TEXT(SUMPRODUCT(--($L$3:$L2965&lt;&gt;"")),"0000"),
" {","SamplingFeatureID:  *SamplingFeatureID",TEXT($A2966,"0000"),
", SiteTypeCV:  ",CHAR(34),INDEX(Sites[Site Type],$A2966),CHAR(34),
", Latitude:  ",INDEX(Sites[Latitude],$A2966),
", Longitude:  ",INDEX(Sites[Longitude],$A2966),
", SRSName:  ",CHAR(34),LatLonDatum,CHAR(34),"}"))</f>
        <v>#REF!</v>
      </c>
      <c r="M2966" t="e">
        <f>IF(INDEX(SamplingFeatures[Sampling Feature Type],$A2966)&lt;&gt;"Specimen","",
CONCATENATE("  - &amp;SpecimenID",TEXT(SUMPRODUCT(--($M$3:$M2965&lt;&gt;"")),"0000"),
" {","SamplingFeatureID:  *SamplingFeatureID",TEXT($A2966,"0000"),
", SpecimenTypeCV:  ",CHAR(34),INDEX(Specimens[Specimen Type],$A2966),CHAR(34),
", SpecimenMediumCV:  ",INDEX(Specimens[Specimen Medium],$A2966),
", IsFieldSpecimen:  ",CHAR(34),INDEX(Specimens[Is Field Specimen?],$A2966),CHAR(34),"}"))</f>
        <v>#REF!</v>
      </c>
      <c r="N2966" t="e">
        <f>IF(COUNTA(SpatialOffsets[])=0,"", IF(INDEX(SpatialOffsets[Spatial Offset Type],$A2966)="","",
CONCATENATE("  - &amp;SpatialOffsetID",TEXT($A2966,"0000"),
" {","SpatialOffsetTypeCV:  ",CHAR(34),INDEX(SpatialOffsets[Spatial Offset Type],$A2966),CHAR(34),
", Offset1Value:  ",INDEX(SpatialOffsets[Offset 1 Value],$A2966),
", Offset1UnitID:  ",CHAR(34),INDEX(SpatialOffsets[Offset 1 Unit],$A2966),CHAR(34),
", Offset2Value:  ",INDEX(SpatialOffsets[Offset 2 Value],$A2966),
", Offset2UnitID:  ",CHAR(34),INDEX(SpatialOffsets[Offset 2 Unit],$A2966),CHAR(34),
", Offset3Value:  ",INDEX(SpatialOffsets[Offset 3 Value],$A2966),
", Offset3UnitID:  ",CHAR(34),INDEX(SpatialOffsets[Offset 3 Unit],$A2966),CHAR(34),,"}")))</f>
        <v>#REF!</v>
      </c>
      <c r="O2966" t="e">
        <f>IF(COUNTA(RelatedFeatures[])=0,"", IF(INDEX(RelatedFeatures[First Sampling Feature Code],$A2966)="","",
CONCATENATE("  - &amp;RelationID",TEXT($A2966,"0000"),
" {","SamplingFeatureID:  *SamplingFeatureID",TEXT(MATCH(INDEX(RelatedFeatures[First Sampling Feature Code],$A2966),SamplingFeatures[Feature Code],0),"0000"),
", RelationshipTypeCV:  ",CHAR(34),INDEX(RelatedFeatures[Relationship Type],$A2966),CHAR(34),
", RelatedFeatureID: *SamplingFeatureID",TEXT(MATCH(INDEX(RelatedFeatures[Second Sampling Feature Code],$A2966),SamplingFeatures[Feature Code],0),"0000"),
", SpatialOffsetID:  ",IF(INDEX(RelatedFeatures[Offset Number],$A2966)="","",CONCATENATE("*SpatialOffsetID",TEXT(INDEX(RelatedFeatures[Offset Number],$A2966),"0000"))),"}")))</f>
        <v>#REF!</v>
      </c>
      <c r="P2966" t="e">
        <f>IF(INDEX(Methods[Method Type],$A2966)="","",
CONCATENATE("  - &amp;MethodID",TEXT($A2966,"0000"),
" {","MethodTypeCV:  ",CHAR(34),INDEX(Methods[Method Type],$A2966),CHAR(34),
", MethodCode:  ",CHAR(34),INDEX(Methods[Method Code],$A2966),CHAR(34),
", MethodName:  ",CHAR(34),INDEX(Methods[Method Name],$A2966),CHAR(34),
", MethodDescription:  ",CHAR(34),INDEX(Methods[Method Description],$A2966),CHAR(34),
", MethodLink:  ",CHAR(34),INDEX(Methods[Method Link],$A2966),CHAR(34),
", OrganizationID: *OrganizationID",TEXT(MATCH(INDEX(Methods[Organization Name],$A2966),Organizations[Organization Name],0),"0000"),"}"))</f>
        <v>#REF!</v>
      </c>
      <c r="Q2966" t="e">
        <f>IF(INDEX(Variables[Variable Type],$A2966)="","",
CONCATENATE("  - &amp;VariableID",TEXT($A2966,"0000"),
" {","VariableTypeCV:  ",CHAR(34),INDEX(Variables[Variable Type],$A2966),CHAR(34),
", VariableCode:  ",CHAR(34),INDEX(Variables[Variable Code],$A2966),CHAR(34),
", VariableNameCV:  ",CHAR(34),INDEX(Variables[Variable Name],$A2966),CHAR(34),
", VariableDefinition:  ",CHAR(34),INDEX(Variables[Variable Definition],$A2966),CHAR(34),
", SpecciationCV:  ",CHAR(34),INDEX(Variables[Speciation],$A2966),CHAR(34),
", NoDataValue:  ",CHAR(34),INDEX(Variables[No Data Value],$A2966),CHAR(34),"}"))</f>
        <v>#REF!</v>
      </c>
    </row>
    <row r="2967" spans="1:17" x14ac:dyDescent="0.25">
      <c r="A2967">
        <v>2964</v>
      </c>
      <c r="D2967" t="e">
        <f>IF(INDEX(People[First Name],$A2967)="","",
CONCATENATE("  - &amp;PersonID",TEXT($A2967,"0000"),
" {","PersonFirstName:  ",CHAR(34),INDEX(People[First Name],$A2967),CHAR(34),
", PersonMiddleName:  ",CHAR(34),INDEX(People[Middle Name],$A2967),CHAR(34),
", PersonLastName:  ",CHAR(34),INDEX(People[Last Name],$A2967),CHAR(34),"}"))</f>
        <v>#REF!</v>
      </c>
      <c r="E2967" t="e">
        <f>IF(INDEX(Organizations[Organization Type '[CV']],$A2967)="","",
CONCATENATE("  - &amp;OrganizationID",TEXT($A2967,"0000"),
" {","OrganizationTypeCV:  ",CHAR(34),INDEX(Organizations[Organization Type '[CV']],$A2967),CHAR(34),
", OrganizationCode:  ",CHAR(34),INDEX(Organizations[Organization Code],$A2967),CHAR(34),
", OrganizationName:  ",CHAR(34),INDEX(Organizations[Organization Name],$A2967),CHAR(34),
", OrganizationDescription:  ",CHAR(34),INDEX(Organizations[Organization Description],$A2967),CHAR(34),
", OrganizationLink:  ",CHAR(34),INDEX(Organizations[Organization Link],$A2967),CHAR(34),"}"))</f>
        <v>#REF!</v>
      </c>
      <c r="F2967" t="e">
        <f>IF(INDEX(People[First Name],$A2967)="","",
CONCATENATE("  - &amp;AffiliationID",TEXT($A2967,"0000"),
" {PersonID: *PersonID",TEXT($A2967,"0000"),
", OrganizationID: *OrganizationID",TEXT(MATCH(INDEX(People[Organization Name],$A2967),Organizations[Organization Name],0),"0000"),
", IsPrimaryOrganizationContact: , AffiliationStartDate: , AffiliationEndDate: , PrimaryPhone: ",
", PrimaryEmail: ",CHAR(34),INDEX(People[Primary Email],$A2967),CHAR(34),
", PrimaryAddress: ",CHAR(34),INDEX(People[Primary Address],$A2967),CHAR(34),
", PersonLink: }"))</f>
        <v>#REF!</v>
      </c>
      <c r="H2967" t="e">
        <f>IF(COUNTA(CitationInformation)=0,"",IF(INDEX(AuthorList[Author Name],$A2967)="","",
CONCATENATE("  - &amp;AuthorListID",TEXT($A2967,"0000"),
"  {CitationID: *CitationID0001",
", PersonID: *PersonID",TEXT(MATCH(INDEX(AuthorList[Author Name],$A2967),People[Full Name],0),"0000"),
", AuthorOrder: ",INDEX(AuthorList[Author Number],$A2967),"}")))</f>
        <v>#REF!</v>
      </c>
      <c r="K2967" t="e">
        <f>IF(INDEX(SamplingFeatures[Feature Code],$A2967)="","",
CONCATENATE("  - &amp;SamplingFeatureID",TEXT($A2967,"0000"),
" {","SamplingFeatureUUID:  ",CHAR(34),INDEX(SamplingFeatures[Sampling Feature UUID],$A2967),CHAR(34),
", SamplingFeatureTypeCV:  ",CHAR(34),INDEX(SamplingFeatures[Sampling Feature Type],$A2967),CHAR(34),
", SamplingFeatureCode:  ",CHAR(34),INDEX(SamplingFeatures[Feature Code],$A2967),CHAR(34),
", SamplingFeatureName:  ",CHAR(34),INDEX(SamplingFeatures[Feature Name],$A2967),CHAR(34),
", SamplingFeatureDescription:  ",CHAR(34),INDEX(SamplingFeatures[Feature Description],$A2967),CHAR(34),
", SamplingFeatureGeotypeCV:  ",CHAR(34),INDEX(SamplingFeatures[Feature Geo Type],$A2967),CHAR(34),
", FeatureGeometry:  ",CHAR(34),INDEX(SamplingFeatures[Feature Geometry],$A2967),CHAR(34),
", Elevation_m:  ",CHAR(34),INDEX(SamplingFeatures[Elevation_m],$A2967),CHAR(34),
", ElevationDatumCV:  ",CHAR(34),ElevationDatum,CHAR(34),"}"))</f>
        <v>#REF!</v>
      </c>
      <c r="L2967" t="e">
        <f>IF(INDEX(SamplingFeatures[Sampling Feature Type],$A2967)&lt;&gt;"Site","",
CONCATENATE("  - &amp;SiteID",TEXT(SUMPRODUCT(--($L$3:$L2966&lt;&gt;"")),"0000"),
" {","SamplingFeatureID:  *SamplingFeatureID",TEXT($A2967,"0000"),
", SiteTypeCV:  ",CHAR(34),INDEX(Sites[Site Type],$A2967),CHAR(34),
", Latitude:  ",INDEX(Sites[Latitude],$A2967),
", Longitude:  ",INDEX(Sites[Longitude],$A2967),
", SRSName:  ",CHAR(34),LatLonDatum,CHAR(34),"}"))</f>
        <v>#REF!</v>
      </c>
      <c r="M2967" t="e">
        <f>IF(INDEX(SamplingFeatures[Sampling Feature Type],$A2967)&lt;&gt;"Specimen","",
CONCATENATE("  - &amp;SpecimenID",TEXT(SUMPRODUCT(--($M$3:$M2966&lt;&gt;"")),"0000"),
" {","SamplingFeatureID:  *SamplingFeatureID",TEXT($A2967,"0000"),
", SpecimenTypeCV:  ",CHAR(34),INDEX(Specimens[Specimen Type],$A2967),CHAR(34),
", SpecimenMediumCV:  ",INDEX(Specimens[Specimen Medium],$A2967),
", IsFieldSpecimen:  ",CHAR(34),INDEX(Specimens[Is Field Specimen?],$A2967),CHAR(34),"}"))</f>
        <v>#REF!</v>
      </c>
      <c r="N2967" t="e">
        <f>IF(COUNTA(SpatialOffsets[])=0,"", IF(INDEX(SpatialOffsets[Spatial Offset Type],$A2967)="","",
CONCATENATE("  - &amp;SpatialOffsetID",TEXT($A2967,"0000"),
" {","SpatialOffsetTypeCV:  ",CHAR(34),INDEX(SpatialOffsets[Spatial Offset Type],$A2967),CHAR(34),
", Offset1Value:  ",INDEX(SpatialOffsets[Offset 1 Value],$A2967),
", Offset1UnitID:  ",CHAR(34),INDEX(SpatialOffsets[Offset 1 Unit],$A2967),CHAR(34),
", Offset2Value:  ",INDEX(SpatialOffsets[Offset 2 Value],$A2967),
", Offset2UnitID:  ",CHAR(34),INDEX(SpatialOffsets[Offset 2 Unit],$A2967),CHAR(34),
", Offset3Value:  ",INDEX(SpatialOffsets[Offset 3 Value],$A2967),
", Offset3UnitID:  ",CHAR(34),INDEX(SpatialOffsets[Offset 3 Unit],$A2967),CHAR(34),,"}")))</f>
        <v>#REF!</v>
      </c>
      <c r="O2967" t="e">
        <f>IF(COUNTA(RelatedFeatures[])=0,"", IF(INDEX(RelatedFeatures[First Sampling Feature Code],$A2967)="","",
CONCATENATE("  - &amp;RelationID",TEXT($A2967,"0000"),
" {","SamplingFeatureID:  *SamplingFeatureID",TEXT(MATCH(INDEX(RelatedFeatures[First Sampling Feature Code],$A2967),SamplingFeatures[Feature Code],0),"0000"),
", RelationshipTypeCV:  ",CHAR(34),INDEX(RelatedFeatures[Relationship Type],$A2967),CHAR(34),
", RelatedFeatureID: *SamplingFeatureID",TEXT(MATCH(INDEX(RelatedFeatures[Second Sampling Feature Code],$A2967),SamplingFeatures[Feature Code],0),"0000"),
", SpatialOffsetID:  ",IF(INDEX(RelatedFeatures[Offset Number],$A2967)="","",CONCATENATE("*SpatialOffsetID",TEXT(INDEX(RelatedFeatures[Offset Number],$A2967),"0000"))),"}")))</f>
        <v>#REF!</v>
      </c>
      <c r="P2967" t="e">
        <f>IF(INDEX(Methods[Method Type],$A2967)="","",
CONCATENATE("  - &amp;MethodID",TEXT($A2967,"0000"),
" {","MethodTypeCV:  ",CHAR(34),INDEX(Methods[Method Type],$A2967),CHAR(34),
", MethodCode:  ",CHAR(34),INDEX(Methods[Method Code],$A2967),CHAR(34),
", MethodName:  ",CHAR(34),INDEX(Methods[Method Name],$A2967),CHAR(34),
", MethodDescription:  ",CHAR(34),INDEX(Methods[Method Description],$A2967),CHAR(34),
", MethodLink:  ",CHAR(34),INDEX(Methods[Method Link],$A2967),CHAR(34),
", OrganizationID: *OrganizationID",TEXT(MATCH(INDEX(Methods[Organization Name],$A2967),Organizations[Organization Name],0),"0000"),"}"))</f>
        <v>#REF!</v>
      </c>
      <c r="Q2967" t="e">
        <f>IF(INDEX(Variables[Variable Type],$A2967)="","",
CONCATENATE("  - &amp;VariableID",TEXT($A2967,"0000"),
" {","VariableTypeCV:  ",CHAR(34),INDEX(Variables[Variable Type],$A2967),CHAR(34),
", VariableCode:  ",CHAR(34),INDEX(Variables[Variable Code],$A2967),CHAR(34),
", VariableNameCV:  ",CHAR(34),INDEX(Variables[Variable Name],$A2967),CHAR(34),
", VariableDefinition:  ",CHAR(34),INDEX(Variables[Variable Definition],$A2967),CHAR(34),
", SpecciationCV:  ",CHAR(34),INDEX(Variables[Speciation],$A2967),CHAR(34),
", NoDataValue:  ",CHAR(34),INDEX(Variables[No Data Value],$A2967),CHAR(34),"}"))</f>
        <v>#REF!</v>
      </c>
    </row>
    <row r="2968" spans="1:17" x14ac:dyDescent="0.25">
      <c r="A2968">
        <v>2965</v>
      </c>
      <c r="D2968" t="e">
        <f>IF(INDEX(People[First Name],$A2968)="","",
CONCATENATE("  - &amp;PersonID",TEXT($A2968,"0000"),
" {","PersonFirstName:  ",CHAR(34),INDEX(People[First Name],$A2968),CHAR(34),
", PersonMiddleName:  ",CHAR(34),INDEX(People[Middle Name],$A2968),CHAR(34),
", PersonLastName:  ",CHAR(34),INDEX(People[Last Name],$A2968),CHAR(34),"}"))</f>
        <v>#REF!</v>
      </c>
      <c r="E2968" t="e">
        <f>IF(INDEX(Organizations[Organization Type '[CV']],$A2968)="","",
CONCATENATE("  - &amp;OrganizationID",TEXT($A2968,"0000"),
" {","OrganizationTypeCV:  ",CHAR(34),INDEX(Organizations[Organization Type '[CV']],$A2968),CHAR(34),
", OrganizationCode:  ",CHAR(34),INDEX(Organizations[Organization Code],$A2968),CHAR(34),
", OrganizationName:  ",CHAR(34),INDEX(Organizations[Organization Name],$A2968),CHAR(34),
", OrganizationDescription:  ",CHAR(34),INDEX(Organizations[Organization Description],$A2968),CHAR(34),
", OrganizationLink:  ",CHAR(34),INDEX(Organizations[Organization Link],$A2968),CHAR(34),"}"))</f>
        <v>#REF!</v>
      </c>
      <c r="F2968" t="e">
        <f>IF(INDEX(People[First Name],$A2968)="","",
CONCATENATE("  - &amp;AffiliationID",TEXT($A2968,"0000"),
" {PersonID: *PersonID",TEXT($A2968,"0000"),
", OrganizationID: *OrganizationID",TEXT(MATCH(INDEX(People[Organization Name],$A2968),Organizations[Organization Name],0),"0000"),
", IsPrimaryOrganizationContact: , AffiliationStartDate: , AffiliationEndDate: , PrimaryPhone: ",
", PrimaryEmail: ",CHAR(34),INDEX(People[Primary Email],$A2968),CHAR(34),
", PrimaryAddress: ",CHAR(34),INDEX(People[Primary Address],$A2968),CHAR(34),
", PersonLink: }"))</f>
        <v>#REF!</v>
      </c>
      <c r="H2968" t="e">
        <f>IF(COUNTA(CitationInformation)=0,"",IF(INDEX(AuthorList[Author Name],$A2968)="","",
CONCATENATE("  - &amp;AuthorListID",TEXT($A2968,"0000"),
"  {CitationID: *CitationID0001",
", PersonID: *PersonID",TEXT(MATCH(INDEX(AuthorList[Author Name],$A2968),People[Full Name],0),"0000"),
", AuthorOrder: ",INDEX(AuthorList[Author Number],$A2968),"}")))</f>
        <v>#REF!</v>
      </c>
      <c r="K2968" t="e">
        <f>IF(INDEX(SamplingFeatures[Feature Code],$A2968)="","",
CONCATENATE("  - &amp;SamplingFeatureID",TEXT($A2968,"0000"),
" {","SamplingFeatureUUID:  ",CHAR(34),INDEX(SamplingFeatures[Sampling Feature UUID],$A2968),CHAR(34),
", SamplingFeatureTypeCV:  ",CHAR(34),INDEX(SamplingFeatures[Sampling Feature Type],$A2968),CHAR(34),
", SamplingFeatureCode:  ",CHAR(34),INDEX(SamplingFeatures[Feature Code],$A2968),CHAR(34),
", SamplingFeatureName:  ",CHAR(34),INDEX(SamplingFeatures[Feature Name],$A2968),CHAR(34),
", SamplingFeatureDescription:  ",CHAR(34),INDEX(SamplingFeatures[Feature Description],$A2968),CHAR(34),
", SamplingFeatureGeotypeCV:  ",CHAR(34),INDEX(SamplingFeatures[Feature Geo Type],$A2968),CHAR(34),
", FeatureGeometry:  ",CHAR(34),INDEX(SamplingFeatures[Feature Geometry],$A2968),CHAR(34),
", Elevation_m:  ",CHAR(34),INDEX(SamplingFeatures[Elevation_m],$A2968),CHAR(34),
", ElevationDatumCV:  ",CHAR(34),ElevationDatum,CHAR(34),"}"))</f>
        <v>#REF!</v>
      </c>
      <c r="L2968" t="e">
        <f>IF(INDEX(SamplingFeatures[Sampling Feature Type],$A2968)&lt;&gt;"Site","",
CONCATENATE("  - &amp;SiteID",TEXT(SUMPRODUCT(--($L$3:$L2967&lt;&gt;"")),"0000"),
" {","SamplingFeatureID:  *SamplingFeatureID",TEXT($A2968,"0000"),
", SiteTypeCV:  ",CHAR(34),INDEX(Sites[Site Type],$A2968),CHAR(34),
", Latitude:  ",INDEX(Sites[Latitude],$A2968),
", Longitude:  ",INDEX(Sites[Longitude],$A2968),
", SRSName:  ",CHAR(34),LatLonDatum,CHAR(34),"}"))</f>
        <v>#REF!</v>
      </c>
      <c r="M2968" t="e">
        <f>IF(INDEX(SamplingFeatures[Sampling Feature Type],$A2968)&lt;&gt;"Specimen","",
CONCATENATE("  - &amp;SpecimenID",TEXT(SUMPRODUCT(--($M$3:$M2967&lt;&gt;"")),"0000"),
" {","SamplingFeatureID:  *SamplingFeatureID",TEXT($A2968,"0000"),
", SpecimenTypeCV:  ",CHAR(34),INDEX(Specimens[Specimen Type],$A2968),CHAR(34),
", SpecimenMediumCV:  ",INDEX(Specimens[Specimen Medium],$A2968),
", IsFieldSpecimen:  ",CHAR(34),INDEX(Specimens[Is Field Specimen?],$A2968),CHAR(34),"}"))</f>
        <v>#REF!</v>
      </c>
      <c r="N2968" t="e">
        <f>IF(COUNTA(SpatialOffsets[])=0,"", IF(INDEX(SpatialOffsets[Spatial Offset Type],$A2968)="","",
CONCATENATE("  - &amp;SpatialOffsetID",TEXT($A2968,"0000"),
" {","SpatialOffsetTypeCV:  ",CHAR(34),INDEX(SpatialOffsets[Spatial Offset Type],$A2968),CHAR(34),
", Offset1Value:  ",INDEX(SpatialOffsets[Offset 1 Value],$A2968),
", Offset1UnitID:  ",CHAR(34),INDEX(SpatialOffsets[Offset 1 Unit],$A2968),CHAR(34),
", Offset2Value:  ",INDEX(SpatialOffsets[Offset 2 Value],$A2968),
", Offset2UnitID:  ",CHAR(34),INDEX(SpatialOffsets[Offset 2 Unit],$A2968),CHAR(34),
", Offset3Value:  ",INDEX(SpatialOffsets[Offset 3 Value],$A2968),
", Offset3UnitID:  ",CHAR(34),INDEX(SpatialOffsets[Offset 3 Unit],$A2968),CHAR(34),,"}")))</f>
        <v>#REF!</v>
      </c>
      <c r="O2968" t="e">
        <f>IF(COUNTA(RelatedFeatures[])=0,"", IF(INDEX(RelatedFeatures[First Sampling Feature Code],$A2968)="","",
CONCATENATE("  - &amp;RelationID",TEXT($A2968,"0000"),
" {","SamplingFeatureID:  *SamplingFeatureID",TEXT(MATCH(INDEX(RelatedFeatures[First Sampling Feature Code],$A2968),SamplingFeatures[Feature Code],0),"0000"),
", RelationshipTypeCV:  ",CHAR(34),INDEX(RelatedFeatures[Relationship Type],$A2968),CHAR(34),
", RelatedFeatureID: *SamplingFeatureID",TEXT(MATCH(INDEX(RelatedFeatures[Second Sampling Feature Code],$A2968),SamplingFeatures[Feature Code],0),"0000"),
", SpatialOffsetID:  ",IF(INDEX(RelatedFeatures[Offset Number],$A2968)="","",CONCATENATE("*SpatialOffsetID",TEXT(INDEX(RelatedFeatures[Offset Number],$A2968),"0000"))),"}")))</f>
        <v>#REF!</v>
      </c>
      <c r="P2968" t="e">
        <f>IF(INDEX(Methods[Method Type],$A2968)="","",
CONCATENATE("  - &amp;MethodID",TEXT($A2968,"0000"),
" {","MethodTypeCV:  ",CHAR(34),INDEX(Methods[Method Type],$A2968),CHAR(34),
", MethodCode:  ",CHAR(34),INDEX(Methods[Method Code],$A2968),CHAR(34),
", MethodName:  ",CHAR(34),INDEX(Methods[Method Name],$A2968),CHAR(34),
", MethodDescription:  ",CHAR(34),INDEX(Methods[Method Description],$A2968),CHAR(34),
", MethodLink:  ",CHAR(34),INDEX(Methods[Method Link],$A2968),CHAR(34),
", OrganizationID: *OrganizationID",TEXT(MATCH(INDEX(Methods[Organization Name],$A2968),Organizations[Organization Name],0),"0000"),"}"))</f>
        <v>#REF!</v>
      </c>
      <c r="Q2968" t="e">
        <f>IF(INDEX(Variables[Variable Type],$A2968)="","",
CONCATENATE("  - &amp;VariableID",TEXT($A2968,"0000"),
" {","VariableTypeCV:  ",CHAR(34),INDEX(Variables[Variable Type],$A2968),CHAR(34),
", VariableCode:  ",CHAR(34),INDEX(Variables[Variable Code],$A2968),CHAR(34),
", VariableNameCV:  ",CHAR(34),INDEX(Variables[Variable Name],$A2968),CHAR(34),
", VariableDefinition:  ",CHAR(34),INDEX(Variables[Variable Definition],$A2968),CHAR(34),
", SpecciationCV:  ",CHAR(34),INDEX(Variables[Speciation],$A2968),CHAR(34),
", NoDataValue:  ",CHAR(34),INDEX(Variables[No Data Value],$A2968),CHAR(34),"}"))</f>
        <v>#REF!</v>
      </c>
    </row>
    <row r="2969" spans="1:17" x14ac:dyDescent="0.25">
      <c r="A2969">
        <v>2966</v>
      </c>
      <c r="D2969" t="e">
        <f>IF(INDEX(People[First Name],$A2969)="","",
CONCATENATE("  - &amp;PersonID",TEXT($A2969,"0000"),
" {","PersonFirstName:  ",CHAR(34),INDEX(People[First Name],$A2969),CHAR(34),
", PersonMiddleName:  ",CHAR(34),INDEX(People[Middle Name],$A2969),CHAR(34),
", PersonLastName:  ",CHAR(34),INDEX(People[Last Name],$A2969),CHAR(34),"}"))</f>
        <v>#REF!</v>
      </c>
      <c r="E2969" t="e">
        <f>IF(INDEX(Organizations[Organization Type '[CV']],$A2969)="","",
CONCATENATE("  - &amp;OrganizationID",TEXT($A2969,"0000"),
" {","OrganizationTypeCV:  ",CHAR(34),INDEX(Organizations[Organization Type '[CV']],$A2969),CHAR(34),
", OrganizationCode:  ",CHAR(34),INDEX(Organizations[Organization Code],$A2969),CHAR(34),
", OrganizationName:  ",CHAR(34),INDEX(Organizations[Organization Name],$A2969),CHAR(34),
", OrganizationDescription:  ",CHAR(34),INDEX(Organizations[Organization Description],$A2969),CHAR(34),
", OrganizationLink:  ",CHAR(34),INDEX(Organizations[Organization Link],$A2969),CHAR(34),"}"))</f>
        <v>#REF!</v>
      </c>
      <c r="F2969" t="e">
        <f>IF(INDEX(People[First Name],$A2969)="","",
CONCATENATE("  - &amp;AffiliationID",TEXT($A2969,"0000"),
" {PersonID: *PersonID",TEXT($A2969,"0000"),
", OrganizationID: *OrganizationID",TEXT(MATCH(INDEX(People[Organization Name],$A2969),Organizations[Organization Name],0),"0000"),
", IsPrimaryOrganizationContact: , AffiliationStartDate: , AffiliationEndDate: , PrimaryPhone: ",
", PrimaryEmail: ",CHAR(34),INDEX(People[Primary Email],$A2969),CHAR(34),
", PrimaryAddress: ",CHAR(34),INDEX(People[Primary Address],$A2969),CHAR(34),
", PersonLink: }"))</f>
        <v>#REF!</v>
      </c>
      <c r="H2969" t="e">
        <f>IF(COUNTA(CitationInformation)=0,"",IF(INDEX(AuthorList[Author Name],$A2969)="","",
CONCATENATE("  - &amp;AuthorListID",TEXT($A2969,"0000"),
"  {CitationID: *CitationID0001",
", PersonID: *PersonID",TEXT(MATCH(INDEX(AuthorList[Author Name],$A2969),People[Full Name],0),"0000"),
", AuthorOrder: ",INDEX(AuthorList[Author Number],$A2969),"}")))</f>
        <v>#REF!</v>
      </c>
      <c r="K2969" t="e">
        <f>IF(INDEX(SamplingFeatures[Feature Code],$A2969)="","",
CONCATENATE("  - &amp;SamplingFeatureID",TEXT($A2969,"0000"),
" {","SamplingFeatureUUID:  ",CHAR(34),INDEX(SamplingFeatures[Sampling Feature UUID],$A2969),CHAR(34),
", SamplingFeatureTypeCV:  ",CHAR(34),INDEX(SamplingFeatures[Sampling Feature Type],$A2969),CHAR(34),
", SamplingFeatureCode:  ",CHAR(34),INDEX(SamplingFeatures[Feature Code],$A2969),CHAR(34),
", SamplingFeatureName:  ",CHAR(34),INDEX(SamplingFeatures[Feature Name],$A2969),CHAR(34),
", SamplingFeatureDescription:  ",CHAR(34),INDEX(SamplingFeatures[Feature Description],$A2969),CHAR(34),
", SamplingFeatureGeotypeCV:  ",CHAR(34),INDEX(SamplingFeatures[Feature Geo Type],$A2969),CHAR(34),
", FeatureGeometry:  ",CHAR(34),INDEX(SamplingFeatures[Feature Geometry],$A2969),CHAR(34),
", Elevation_m:  ",CHAR(34),INDEX(SamplingFeatures[Elevation_m],$A2969),CHAR(34),
", ElevationDatumCV:  ",CHAR(34),ElevationDatum,CHAR(34),"}"))</f>
        <v>#REF!</v>
      </c>
      <c r="L2969" t="e">
        <f>IF(INDEX(SamplingFeatures[Sampling Feature Type],$A2969)&lt;&gt;"Site","",
CONCATENATE("  - &amp;SiteID",TEXT(SUMPRODUCT(--($L$3:$L2968&lt;&gt;"")),"0000"),
" {","SamplingFeatureID:  *SamplingFeatureID",TEXT($A2969,"0000"),
", SiteTypeCV:  ",CHAR(34),INDEX(Sites[Site Type],$A2969),CHAR(34),
", Latitude:  ",INDEX(Sites[Latitude],$A2969),
", Longitude:  ",INDEX(Sites[Longitude],$A2969),
", SRSName:  ",CHAR(34),LatLonDatum,CHAR(34),"}"))</f>
        <v>#REF!</v>
      </c>
      <c r="M2969" t="e">
        <f>IF(INDEX(SamplingFeatures[Sampling Feature Type],$A2969)&lt;&gt;"Specimen","",
CONCATENATE("  - &amp;SpecimenID",TEXT(SUMPRODUCT(--($M$3:$M2968&lt;&gt;"")),"0000"),
" {","SamplingFeatureID:  *SamplingFeatureID",TEXT($A2969,"0000"),
", SpecimenTypeCV:  ",CHAR(34),INDEX(Specimens[Specimen Type],$A2969),CHAR(34),
", SpecimenMediumCV:  ",INDEX(Specimens[Specimen Medium],$A2969),
", IsFieldSpecimen:  ",CHAR(34),INDEX(Specimens[Is Field Specimen?],$A2969),CHAR(34),"}"))</f>
        <v>#REF!</v>
      </c>
      <c r="N2969" t="e">
        <f>IF(COUNTA(SpatialOffsets[])=0,"", IF(INDEX(SpatialOffsets[Spatial Offset Type],$A2969)="","",
CONCATENATE("  - &amp;SpatialOffsetID",TEXT($A2969,"0000"),
" {","SpatialOffsetTypeCV:  ",CHAR(34),INDEX(SpatialOffsets[Spatial Offset Type],$A2969),CHAR(34),
", Offset1Value:  ",INDEX(SpatialOffsets[Offset 1 Value],$A2969),
", Offset1UnitID:  ",CHAR(34),INDEX(SpatialOffsets[Offset 1 Unit],$A2969),CHAR(34),
", Offset2Value:  ",INDEX(SpatialOffsets[Offset 2 Value],$A2969),
", Offset2UnitID:  ",CHAR(34),INDEX(SpatialOffsets[Offset 2 Unit],$A2969),CHAR(34),
", Offset3Value:  ",INDEX(SpatialOffsets[Offset 3 Value],$A2969),
", Offset3UnitID:  ",CHAR(34),INDEX(SpatialOffsets[Offset 3 Unit],$A2969),CHAR(34),,"}")))</f>
        <v>#REF!</v>
      </c>
      <c r="O2969" t="e">
        <f>IF(COUNTA(RelatedFeatures[])=0,"", IF(INDEX(RelatedFeatures[First Sampling Feature Code],$A2969)="","",
CONCATENATE("  - &amp;RelationID",TEXT($A2969,"0000"),
" {","SamplingFeatureID:  *SamplingFeatureID",TEXT(MATCH(INDEX(RelatedFeatures[First Sampling Feature Code],$A2969),SamplingFeatures[Feature Code],0),"0000"),
", RelationshipTypeCV:  ",CHAR(34),INDEX(RelatedFeatures[Relationship Type],$A2969),CHAR(34),
", RelatedFeatureID: *SamplingFeatureID",TEXT(MATCH(INDEX(RelatedFeatures[Second Sampling Feature Code],$A2969),SamplingFeatures[Feature Code],0),"0000"),
", SpatialOffsetID:  ",IF(INDEX(RelatedFeatures[Offset Number],$A2969)="","",CONCATENATE("*SpatialOffsetID",TEXT(INDEX(RelatedFeatures[Offset Number],$A2969),"0000"))),"}")))</f>
        <v>#REF!</v>
      </c>
      <c r="P2969" t="e">
        <f>IF(INDEX(Methods[Method Type],$A2969)="","",
CONCATENATE("  - &amp;MethodID",TEXT($A2969,"0000"),
" {","MethodTypeCV:  ",CHAR(34),INDEX(Methods[Method Type],$A2969),CHAR(34),
", MethodCode:  ",CHAR(34),INDEX(Methods[Method Code],$A2969),CHAR(34),
", MethodName:  ",CHAR(34),INDEX(Methods[Method Name],$A2969),CHAR(34),
", MethodDescription:  ",CHAR(34),INDEX(Methods[Method Description],$A2969),CHAR(34),
", MethodLink:  ",CHAR(34),INDEX(Methods[Method Link],$A2969),CHAR(34),
", OrganizationID: *OrganizationID",TEXT(MATCH(INDEX(Methods[Organization Name],$A2969),Organizations[Organization Name],0),"0000"),"}"))</f>
        <v>#REF!</v>
      </c>
      <c r="Q2969" t="e">
        <f>IF(INDEX(Variables[Variable Type],$A2969)="","",
CONCATENATE("  - &amp;VariableID",TEXT($A2969,"0000"),
" {","VariableTypeCV:  ",CHAR(34),INDEX(Variables[Variable Type],$A2969),CHAR(34),
", VariableCode:  ",CHAR(34),INDEX(Variables[Variable Code],$A2969),CHAR(34),
", VariableNameCV:  ",CHAR(34),INDEX(Variables[Variable Name],$A2969),CHAR(34),
", VariableDefinition:  ",CHAR(34),INDEX(Variables[Variable Definition],$A2969),CHAR(34),
", SpecciationCV:  ",CHAR(34),INDEX(Variables[Speciation],$A2969),CHAR(34),
", NoDataValue:  ",CHAR(34),INDEX(Variables[No Data Value],$A2969),CHAR(34),"}"))</f>
        <v>#REF!</v>
      </c>
    </row>
    <row r="2970" spans="1:17" x14ac:dyDescent="0.25">
      <c r="A2970">
        <v>2967</v>
      </c>
      <c r="D2970" t="e">
        <f>IF(INDEX(People[First Name],$A2970)="","",
CONCATENATE("  - &amp;PersonID",TEXT($A2970,"0000"),
" {","PersonFirstName:  ",CHAR(34),INDEX(People[First Name],$A2970),CHAR(34),
", PersonMiddleName:  ",CHAR(34),INDEX(People[Middle Name],$A2970),CHAR(34),
", PersonLastName:  ",CHAR(34),INDEX(People[Last Name],$A2970),CHAR(34),"}"))</f>
        <v>#REF!</v>
      </c>
      <c r="E2970" t="e">
        <f>IF(INDEX(Organizations[Organization Type '[CV']],$A2970)="","",
CONCATENATE("  - &amp;OrganizationID",TEXT($A2970,"0000"),
" {","OrganizationTypeCV:  ",CHAR(34),INDEX(Organizations[Organization Type '[CV']],$A2970),CHAR(34),
", OrganizationCode:  ",CHAR(34),INDEX(Organizations[Organization Code],$A2970),CHAR(34),
", OrganizationName:  ",CHAR(34),INDEX(Organizations[Organization Name],$A2970),CHAR(34),
", OrganizationDescription:  ",CHAR(34),INDEX(Organizations[Organization Description],$A2970),CHAR(34),
", OrganizationLink:  ",CHAR(34),INDEX(Organizations[Organization Link],$A2970),CHAR(34),"}"))</f>
        <v>#REF!</v>
      </c>
      <c r="F2970" t="e">
        <f>IF(INDEX(People[First Name],$A2970)="","",
CONCATENATE("  - &amp;AffiliationID",TEXT($A2970,"0000"),
" {PersonID: *PersonID",TEXT($A2970,"0000"),
", OrganizationID: *OrganizationID",TEXT(MATCH(INDEX(People[Organization Name],$A2970),Organizations[Organization Name],0),"0000"),
", IsPrimaryOrganizationContact: , AffiliationStartDate: , AffiliationEndDate: , PrimaryPhone: ",
", PrimaryEmail: ",CHAR(34),INDEX(People[Primary Email],$A2970),CHAR(34),
", PrimaryAddress: ",CHAR(34),INDEX(People[Primary Address],$A2970),CHAR(34),
", PersonLink: }"))</f>
        <v>#REF!</v>
      </c>
      <c r="H2970" t="e">
        <f>IF(COUNTA(CitationInformation)=0,"",IF(INDEX(AuthorList[Author Name],$A2970)="","",
CONCATENATE("  - &amp;AuthorListID",TEXT($A2970,"0000"),
"  {CitationID: *CitationID0001",
", PersonID: *PersonID",TEXT(MATCH(INDEX(AuthorList[Author Name],$A2970),People[Full Name],0),"0000"),
", AuthorOrder: ",INDEX(AuthorList[Author Number],$A2970),"}")))</f>
        <v>#REF!</v>
      </c>
      <c r="K2970" t="e">
        <f>IF(INDEX(SamplingFeatures[Feature Code],$A2970)="","",
CONCATENATE("  - &amp;SamplingFeatureID",TEXT($A2970,"0000"),
" {","SamplingFeatureUUID:  ",CHAR(34),INDEX(SamplingFeatures[Sampling Feature UUID],$A2970),CHAR(34),
", SamplingFeatureTypeCV:  ",CHAR(34),INDEX(SamplingFeatures[Sampling Feature Type],$A2970),CHAR(34),
", SamplingFeatureCode:  ",CHAR(34),INDEX(SamplingFeatures[Feature Code],$A2970),CHAR(34),
", SamplingFeatureName:  ",CHAR(34),INDEX(SamplingFeatures[Feature Name],$A2970),CHAR(34),
", SamplingFeatureDescription:  ",CHAR(34),INDEX(SamplingFeatures[Feature Description],$A2970),CHAR(34),
", SamplingFeatureGeotypeCV:  ",CHAR(34),INDEX(SamplingFeatures[Feature Geo Type],$A2970),CHAR(34),
", FeatureGeometry:  ",CHAR(34),INDEX(SamplingFeatures[Feature Geometry],$A2970),CHAR(34),
", Elevation_m:  ",CHAR(34),INDEX(SamplingFeatures[Elevation_m],$A2970),CHAR(34),
", ElevationDatumCV:  ",CHAR(34),ElevationDatum,CHAR(34),"}"))</f>
        <v>#REF!</v>
      </c>
      <c r="L2970" t="e">
        <f>IF(INDEX(SamplingFeatures[Sampling Feature Type],$A2970)&lt;&gt;"Site","",
CONCATENATE("  - &amp;SiteID",TEXT(SUMPRODUCT(--($L$3:$L2969&lt;&gt;"")),"0000"),
" {","SamplingFeatureID:  *SamplingFeatureID",TEXT($A2970,"0000"),
", SiteTypeCV:  ",CHAR(34),INDEX(Sites[Site Type],$A2970),CHAR(34),
", Latitude:  ",INDEX(Sites[Latitude],$A2970),
", Longitude:  ",INDEX(Sites[Longitude],$A2970),
", SRSName:  ",CHAR(34),LatLonDatum,CHAR(34),"}"))</f>
        <v>#REF!</v>
      </c>
      <c r="M2970" t="e">
        <f>IF(INDEX(SamplingFeatures[Sampling Feature Type],$A2970)&lt;&gt;"Specimen","",
CONCATENATE("  - &amp;SpecimenID",TEXT(SUMPRODUCT(--($M$3:$M2969&lt;&gt;"")),"0000"),
" {","SamplingFeatureID:  *SamplingFeatureID",TEXT($A2970,"0000"),
", SpecimenTypeCV:  ",CHAR(34),INDEX(Specimens[Specimen Type],$A2970),CHAR(34),
", SpecimenMediumCV:  ",INDEX(Specimens[Specimen Medium],$A2970),
", IsFieldSpecimen:  ",CHAR(34),INDEX(Specimens[Is Field Specimen?],$A2970),CHAR(34),"}"))</f>
        <v>#REF!</v>
      </c>
      <c r="N2970" t="e">
        <f>IF(COUNTA(SpatialOffsets[])=0,"", IF(INDEX(SpatialOffsets[Spatial Offset Type],$A2970)="","",
CONCATENATE("  - &amp;SpatialOffsetID",TEXT($A2970,"0000"),
" {","SpatialOffsetTypeCV:  ",CHAR(34),INDEX(SpatialOffsets[Spatial Offset Type],$A2970),CHAR(34),
", Offset1Value:  ",INDEX(SpatialOffsets[Offset 1 Value],$A2970),
", Offset1UnitID:  ",CHAR(34),INDEX(SpatialOffsets[Offset 1 Unit],$A2970),CHAR(34),
", Offset2Value:  ",INDEX(SpatialOffsets[Offset 2 Value],$A2970),
", Offset2UnitID:  ",CHAR(34),INDEX(SpatialOffsets[Offset 2 Unit],$A2970),CHAR(34),
", Offset3Value:  ",INDEX(SpatialOffsets[Offset 3 Value],$A2970),
", Offset3UnitID:  ",CHAR(34),INDEX(SpatialOffsets[Offset 3 Unit],$A2970),CHAR(34),,"}")))</f>
        <v>#REF!</v>
      </c>
      <c r="O2970" t="e">
        <f>IF(COUNTA(RelatedFeatures[])=0,"", IF(INDEX(RelatedFeatures[First Sampling Feature Code],$A2970)="","",
CONCATENATE("  - &amp;RelationID",TEXT($A2970,"0000"),
" {","SamplingFeatureID:  *SamplingFeatureID",TEXT(MATCH(INDEX(RelatedFeatures[First Sampling Feature Code],$A2970),SamplingFeatures[Feature Code],0),"0000"),
", RelationshipTypeCV:  ",CHAR(34),INDEX(RelatedFeatures[Relationship Type],$A2970),CHAR(34),
", RelatedFeatureID: *SamplingFeatureID",TEXT(MATCH(INDEX(RelatedFeatures[Second Sampling Feature Code],$A2970),SamplingFeatures[Feature Code],0),"0000"),
", SpatialOffsetID:  ",IF(INDEX(RelatedFeatures[Offset Number],$A2970)="","",CONCATENATE("*SpatialOffsetID",TEXT(INDEX(RelatedFeatures[Offset Number],$A2970),"0000"))),"}")))</f>
        <v>#REF!</v>
      </c>
      <c r="P2970" t="e">
        <f>IF(INDEX(Methods[Method Type],$A2970)="","",
CONCATENATE("  - &amp;MethodID",TEXT($A2970,"0000"),
" {","MethodTypeCV:  ",CHAR(34),INDEX(Methods[Method Type],$A2970),CHAR(34),
", MethodCode:  ",CHAR(34),INDEX(Methods[Method Code],$A2970),CHAR(34),
", MethodName:  ",CHAR(34),INDEX(Methods[Method Name],$A2970),CHAR(34),
", MethodDescription:  ",CHAR(34),INDEX(Methods[Method Description],$A2970),CHAR(34),
", MethodLink:  ",CHAR(34),INDEX(Methods[Method Link],$A2970),CHAR(34),
", OrganizationID: *OrganizationID",TEXT(MATCH(INDEX(Methods[Organization Name],$A2970),Organizations[Organization Name],0),"0000"),"}"))</f>
        <v>#REF!</v>
      </c>
      <c r="Q2970" t="e">
        <f>IF(INDEX(Variables[Variable Type],$A2970)="","",
CONCATENATE("  - &amp;VariableID",TEXT($A2970,"0000"),
" {","VariableTypeCV:  ",CHAR(34),INDEX(Variables[Variable Type],$A2970),CHAR(34),
", VariableCode:  ",CHAR(34),INDEX(Variables[Variable Code],$A2970),CHAR(34),
", VariableNameCV:  ",CHAR(34),INDEX(Variables[Variable Name],$A2970),CHAR(34),
", VariableDefinition:  ",CHAR(34),INDEX(Variables[Variable Definition],$A2970),CHAR(34),
", SpecciationCV:  ",CHAR(34),INDEX(Variables[Speciation],$A2970),CHAR(34),
", NoDataValue:  ",CHAR(34),INDEX(Variables[No Data Value],$A2970),CHAR(34),"}"))</f>
        <v>#REF!</v>
      </c>
    </row>
    <row r="2971" spans="1:17" x14ac:dyDescent="0.25">
      <c r="A2971">
        <v>2968</v>
      </c>
      <c r="D2971" t="e">
        <f>IF(INDEX(People[First Name],$A2971)="","",
CONCATENATE("  - &amp;PersonID",TEXT($A2971,"0000"),
" {","PersonFirstName:  ",CHAR(34),INDEX(People[First Name],$A2971),CHAR(34),
", PersonMiddleName:  ",CHAR(34),INDEX(People[Middle Name],$A2971),CHAR(34),
", PersonLastName:  ",CHAR(34),INDEX(People[Last Name],$A2971),CHAR(34),"}"))</f>
        <v>#REF!</v>
      </c>
      <c r="E2971" t="e">
        <f>IF(INDEX(Organizations[Organization Type '[CV']],$A2971)="","",
CONCATENATE("  - &amp;OrganizationID",TEXT($A2971,"0000"),
" {","OrganizationTypeCV:  ",CHAR(34),INDEX(Organizations[Organization Type '[CV']],$A2971),CHAR(34),
", OrganizationCode:  ",CHAR(34),INDEX(Organizations[Organization Code],$A2971),CHAR(34),
", OrganizationName:  ",CHAR(34),INDEX(Organizations[Organization Name],$A2971),CHAR(34),
", OrganizationDescription:  ",CHAR(34),INDEX(Organizations[Organization Description],$A2971),CHAR(34),
", OrganizationLink:  ",CHAR(34),INDEX(Organizations[Organization Link],$A2971),CHAR(34),"}"))</f>
        <v>#REF!</v>
      </c>
      <c r="F2971" t="e">
        <f>IF(INDEX(People[First Name],$A2971)="","",
CONCATENATE("  - &amp;AffiliationID",TEXT($A2971,"0000"),
" {PersonID: *PersonID",TEXT($A2971,"0000"),
", OrganizationID: *OrganizationID",TEXT(MATCH(INDEX(People[Organization Name],$A2971),Organizations[Organization Name],0),"0000"),
", IsPrimaryOrganizationContact: , AffiliationStartDate: , AffiliationEndDate: , PrimaryPhone: ",
", PrimaryEmail: ",CHAR(34),INDEX(People[Primary Email],$A2971),CHAR(34),
", PrimaryAddress: ",CHAR(34),INDEX(People[Primary Address],$A2971),CHAR(34),
", PersonLink: }"))</f>
        <v>#REF!</v>
      </c>
      <c r="H2971" t="e">
        <f>IF(COUNTA(CitationInformation)=0,"",IF(INDEX(AuthorList[Author Name],$A2971)="","",
CONCATENATE("  - &amp;AuthorListID",TEXT($A2971,"0000"),
"  {CitationID: *CitationID0001",
", PersonID: *PersonID",TEXT(MATCH(INDEX(AuthorList[Author Name],$A2971),People[Full Name],0),"0000"),
", AuthorOrder: ",INDEX(AuthorList[Author Number],$A2971),"}")))</f>
        <v>#REF!</v>
      </c>
      <c r="K2971" t="e">
        <f>IF(INDEX(SamplingFeatures[Feature Code],$A2971)="","",
CONCATENATE("  - &amp;SamplingFeatureID",TEXT($A2971,"0000"),
" {","SamplingFeatureUUID:  ",CHAR(34),INDEX(SamplingFeatures[Sampling Feature UUID],$A2971),CHAR(34),
", SamplingFeatureTypeCV:  ",CHAR(34),INDEX(SamplingFeatures[Sampling Feature Type],$A2971),CHAR(34),
", SamplingFeatureCode:  ",CHAR(34),INDEX(SamplingFeatures[Feature Code],$A2971),CHAR(34),
", SamplingFeatureName:  ",CHAR(34),INDEX(SamplingFeatures[Feature Name],$A2971),CHAR(34),
", SamplingFeatureDescription:  ",CHAR(34),INDEX(SamplingFeatures[Feature Description],$A2971),CHAR(34),
", SamplingFeatureGeotypeCV:  ",CHAR(34),INDEX(SamplingFeatures[Feature Geo Type],$A2971),CHAR(34),
", FeatureGeometry:  ",CHAR(34),INDEX(SamplingFeatures[Feature Geometry],$A2971),CHAR(34),
", Elevation_m:  ",CHAR(34),INDEX(SamplingFeatures[Elevation_m],$A2971),CHAR(34),
", ElevationDatumCV:  ",CHAR(34),ElevationDatum,CHAR(34),"}"))</f>
        <v>#REF!</v>
      </c>
      <c r="L2971" t="e">
        <f>IF(INDEX(SamplingFeatures[Sampling Feature Type],$A2971)&lt;&gt;"Site","",
CONCATENATE("  - &amp;SiteID",TEXT(SUMPRODUCT(--($L$3:$L2970&lt;&gt;"")),"0000"),
" {","SamplingFeatureID:  *SamplingFeatureID",TEXT($A2971,"0000"),
", SiteTypeCV:  ",CHAR(34),INDEX(Sites[Site Type],$A2971),CHAR(34),
", Latitude:  ",INDEX(Sites[Latitude],$A2971),
", Longitude:  ",INDEX(Sites[Longitude],$A2971),
", SRSName:  ",CHAR(34),LatLonDatum,CHAR(34),"}"))</f>
        <v>#REF!</v>
      </c>
      <c r="M2971" t="e">
        <f>IF(INDEX(SamplingFeatures[Sampling Feature Type],$A2971)&lt;&gt;"Specimen","",
CONCATENATE("  - &amp;SpecimenID",TEXT(SUMPRODUCT(--($M$3:$M2970&lt;&gt;"")),"0000"),
" {","SamplingFeatureID:  *SamplingFeatureID",TEXT($A2971,"0000"),
", SpecimenTypeCV:  ",CHAR(34),INDEX(Specimens[Specimen Type],$A2971),CHAR(34),
", SpecimenMediumCV:  ",INDEX(Specimens[Specimen Medium],$A2971),
", IsFieldSpecimen:  ",CHAR(34),INDEX(Specimens[Is Field Specimen?],$A2971),CHAR(34),"}"))</f>
        <v>#REF!</v>
      </c>
      <c r="N2971" t="e">
        <f>IF(COUNTA(SpatialOffsets[])=0,"", IF(INDEX(SpatialOffsets[Spatial Offset Type],$A2971)="","",
CONCATENATE("  - &amp;SpatialOffsetID",TEXT($A2971,"0000"),
" {","SpatialOffsetTypeCV:  ",CHAR(34),INDEX(SpatialOffsets[Spatial Offset Type],$A2971),CHAR(34),
", Offset1Value:  ",INDEX(SpatialOffsets[Offset 1 Value],$A2971),
", Offset1UnitID:  ",CHAR(34),INDEX(SpatialOffsets[Offset 1 Unit],$A2971),CHAR(34),
", Offset2Value:  ",INDEX(SpatialOffsets[Offset 2 Value],$A2971),
", Offset2UnitID:  ",CHAR(34),INDEX(SpatialOffsets[Offset 2 Unit],$A2971),CHAR(34),
", Offset3Value:  ",INDEX(SpatialOffsets[Offset 3 Value],$A2971),
", Offset3UnitID:  ",CHAR(34),INDEX(SpatialOffsets[Offset 3 Unit],$A2971),CHAR(34),,"}")))</f>
        <v>#REF!</v>
      </c>
      <c r="O2971" t="e">
        <f>IF(COUNTA(RelatedFeatures[])=0,"", IF(INDEX(RelatedFeatures[First Sampling Feature Code],$A2971)="","",
CONCATENATE("  - &amp;RelationID",TEXT($A2971,"0000"),
" {","SamplingFeatureID:  *SamplingFeatureID",TEXT(MATCH(INDEX(RelatedFeatures[First Sampling Feature Code],$A2971),SamplingFeatures[Feature Code],0),"0000"),
", RelationshipTypeCV:  ",CHAR(34),INDEX(RelatedFeatures[Relationship Type],$A2971),CHAR(34),
", RelatedFeatureID: *SamplingFeatureID",TEXT(MATCH(INDEX(RelatedFeatures[Second Sampling Feature Code],$A2971),SamplingFeatures[Feature Code],0),"0000"),
", SpatialOffsetID:  ",IF(INDEX(RelatedFeatures[Offset Number],$A2971)="","",CONCATENATE("*SpatialOffsetID",TEXT(INDEX(RelatedFeatures[Offset Number],$A2971),"0000"))),"}")))</f>
        <v>#REF!</v>
      </c>
      <c r="P2971" t="e">
        <f>IF(INDEX(Methods[Method Type],$A2971)="","",
CONCATENATE("  - &amp;MethodID",TEXT($A2971,"0000"),
" {","MethodTypeCV:  ",CHAR(34),INDEX(Methods[Method Type],$A2971),CHAR(34),
", MethodCode:  ",CHAR(34),INDEX(Methods[Method Code],$A2971),CHAR(34),
", MethodName:  ",CHAR(34),INDEX(Methods[Method Name],$A2971),CHAR(34),
", MethodDescription:  ",CHAR(34),INDEX(Methods[Method Description],$A2971),CHAR(34),
", MethodLink:  ",CHAR(34),INDEX(Methods[Method Link],$A2971),CHAR(34),
", OrganizationID: *OrganizationID",TEXT(MATCH(INDEX(Methods[Organization Name],$A2971),Organizations[Organization Name],0),"0000"),"}"))</f>
        <v>#REF!</v>
      </c>
      <c r="Q2971" t="e">
        <f>IF(INDEX(Variables[Variable Type],$A2971)="","",
CONCATENATE("  - &amp;VariableID",TEXT($A2971,"0000"),
" {","VariableTypeCV:  ",CHAR(34),INDEX(Variables[Variable Type],$A2971),CHAR(34),
", VariableCode:  ",CHAR(34),INDEX(Variables[Variable Code],$A2971),CHAR(34),
", VariableNameCV:  ",CHAR(34),INDEX(Variables[Variable Name],$A2971),CHAR(34),
", VariableDefinition:  ",CHAR(34),INDEX(Variables[Variable Definition],$A2971),CHAR(34),
", SpecciationCV:  ",CHAR(34),INDEX(Variables[Speciation],$A2971),CHAR(34),
", NoDataValue:  ",CHAR(34),INDEX(Variables[No Data Value],$A2971),CHAR(34),"}"))</f>
        <v>#REF!</v>
      </c>
    </row>
    <row r="2972" spans="1:17" x14ac:dyDescent="0.25">
      <c r="A2972">
        <v>2969</v>
      </c>
      <c r="D2972" t="e">
        <f>IF(INDEX(People[First Name],$A2972)="","",
CONCATENATE("  - &amp;PersonID",TEXT($A2972,"0000"),
" {","PersonFirstName:  ",CHAR(34),INDEX(People[First Name],$A2972),CHAR(34),
", PersonMiddleName:  ",CHAR(34),INDEX(People[Middle Name],$A2972),CHAR(34),
", PersonLastName:  ",CHAR(34),INDEX(People[Last Name],$A2972),CHAR(34),"}"))</f>
        <v>#REF!</v>
      </c>
      <c r="E2972" t="e">
        <f>IF(INDEX(Organizations[Organization Type '[CV']],$A2972)="","",
CONCATENATE("  - &amp;OrganizationID",TEXT($A2972,"0000"),
" {","OrganizationTypeCV:  ",CHAR(34),INDEX(Organizations[Organization Type '[CV']],$A2972),CHAR(34),
", OrganizationCode:  ",CHAR(34),INDEX(Organizations[Organization Code],$A2972),CHAR(34),
", OrganizationName:  ",CHAR(34),INDEX(Organizations[Organization Name],$A2972),CHAR(34),
", OrganizationDescription:  ",CHAR(34),INDEX(Organizations[Organization Description],$A2972),CHAR(34),
", OrganizationLink:  ",CHAR(34),INDEX(Organizations[Organization Link],$A2972),CHAR(34),"}"))</f>
        <v>#REF!</v>
      </c>
      <c r="F2972" t="e">
        <f>IF(INDEX(People[First Name],$A2972)="","",
CONCATENATE("  - &amp;AffiliationID",TEXT($A2972,"0000"),
" {PersonID: *PersonID",TEXT($A2972,"0000"),
", OrganizationID: *OrganizationID",TEXT(MATCH(INDEX(People[Organization Name],$A2972),Organizations[Organization Name],0),"0000"),
", IsPrimaryOrganizationContact: , AffiliationStartDate: , AffiliationEndDate: , PrimaryPhone: ",
", PrimaryEmail: ",CHAR(34),INDEX(People[Primary Email],$A2972),CHAR(34),
", PrimaryAddress: ",CHAR(34),INDEX(People[Primary Address],$A2972),CHAR(34),
", PersonLink: }"))</f>
        <v>#REF!</v>
      </c>
      <c r="H2972" t="e">
        <f>IF(COUNTA(CitationInformation)=0,"",IF(INDEX(AuthorList[Author Name],$A2972)="","",
CONCATENATE("  - &amp;AuthorListID",TEXT($A2972,"0000"),
"  {CitationID: *CitationID0001",
", PersonID: *PersonID",TEXT(MATCH(INDEX(AuthorList[Author Name],$A2972),People[Full Name],0),"0000"),
", AuthorOrder: ",INDEX(AuthorList[Author Number],$A2972),"}")))</f>
        <v>#REF!</v>
      </c>
      <c r="K2972" t="e">
        <f>IF(INDEX(SamplingFeatures[Feature Code],$A2972)="","",
CONCATENATE("  - &amp;SamplingFeatureID",TEXT($A2972,"0000"),
" {","SamplingFeatureUUID:  ",CHAR(34),INDEX(SamplingFeatures[Sampling Feature UUID],$A2972),CHAR(34),
", SamplingFeatureTypeCV:  ",CHAR(34),INDEX(SamplingFeatures[Sampling Feature Type],$A2972),CHAR(34),
", SamplingFeatureCode:  ",CHAR(34),INDEX(SamplingFeatures[Feature Code],$A2972),CHAR(34),
", SamplingFeatureName:  ",CHAR(34),INDEX(SamplingFeatures[Feature Name],$A2972),CHAR(34),
", SamplingFeatureDescription:  ",CHAR(34),INDEX(SamplingFeatures[Feature Description],$A2972),CHAR(34),
", SamplingFeatureGeotypeCV:  ",CHAR(34),INDEX(SamplingFeatures[Feature Geo Type],$A2972),CHAR(34),
", FeatureGeometry:  ",CHAR(34),INDEX(SamplingFeatures[Feature Geometry],$A2972),CHAR(34),
", Elevation_m:  ",CHAR(34),INDEX(SamplingFeatures[Elevation_m],$A2972),CHAR(34),
", ElevationDatumCV:  ",CHAR(34),ElevationDatum,CHAR(34),"}"))</f>
        <v>#REF!</v>
      </c>
      <c r="L2972" t="e">
        <f>IF(INDEX(SamplingFeatures[Sampling Feature Type],$A2972)&lt;&gt;"Site","",
CONCATENATE("  - &amp;SiteID",TEXT(SUMPRODUCT(--($L$3:$L2971&lt;&gt;"")),"0000"),
" {","SamplingFeatureID:  *SamplingFeatureID",TEXT($A2972,"0000"),
", SiteTypeCV:  ",CHAR(34),INDEX(Sites[Site Type],$A2972),CHAR(34),
", Latitude:  ",INDEX(Sites[Latitude],$A2972),
", Longitude:  ",INDEX(Sites[Longitude],$A2972),
", SRSName:  ",CHAR(34),LatLonDatum,CHAR(34),"}"))</f>
        <v>#REF!</v>
      </c>
      <c r="M2972" t="e">
        <f>IF(INDEX(SamplingFeatures[Sampling Feature Type],$A2972)&lt;&gt;"Specimen","",
CONCATENATE("  - &amp;SpecimenID",TEXT(SUMPRODUCT(--($M$3:$M2971&lt;&gt;"")),"0000"),
" {","SamplingFeatureID:  *SamplingFeatureID",TEXT($A2972,"0000"),
", SpecimenTypeCV:  ",CHAR(34),INDEX(Specimens[Specimen Type],$A2972),CHAR(34),
", SpecimenMediumCV:  ",INDEX(Specimens[Specimen Medium],$A2972),
", IsFieldSpecimen:  ",CHAR(34),INDEX(Specimens[Is Field Specimen?],$A2972),CHAR(34),"}"))</f>
        <v>#REF!</v>
      </c>
      <c r="N2972" t="e">
        <f>IF(COUNTA(SpatialOffsets[])=0,"", IF(INDEX(SpatialOffsets[Spatial Offset Type],$A2972)="","",
CONCATENATE("  - &amp;SpatialOffsetID",TEXT($A2972,"0000"),
" {","SpatialOffsetTypeCV:  ",CHAR(34),INDEX(SpatialOffsets[Spatial Offset Type],$A2972),CHAR(34),
", Offset1Value:  ",INDEX(SpatialOffsets[Offset 1 Value],$A2972),
", Offset1UnitID:  ",CHAR(34),INDEX(SpatialOffsets[Offset 1 Unit],$A2972),CHAR(34),
", Offset2Value:  ",INDEX(SpatialOffsets[Offset 2 Value],$A2972),
", Offset2UnitID:  ",CHAR(34),INDEX(SpatialOffsets[Offset 2 Unit],$A2972),CHAR(34),
", Offset3Value:  ",INDEX(SpatialOffsets[Offset 3 Value],$A2972),
", Offset3UnitID:  ",CHAR(34),INDEX(SpatialOffsets[Offset 3 Unit],$A2972),CHAR(34),,"}")))</f>
        <v>#REF!</v>
      </c>
      <c r="O2972" t="e">
        <f>IF(COUNTA(RelatedFeatures[])=0,"", IF(INDEX(RelatedFeatures[First Sampling Feature Code],$A2972)="","",
CONCATENATE("  - &amp;RelationID",TEXT($A2972,"0000"),
" {","SamplingFeatureID:  *SamplingFeatureID",TEXT(MATCH(INDEX(RelatedFeatures[First Sampling Feature Code],$A2972),SamplingFeatures[Feature Code],0),"0000"),
", RelationshipTypeCV:  ",CHAR(34),INDEX(RelatedFeatures[Relationship Type],$A2972),CHAR(34),
", RelatedFeatureID: *SamplingFeatureID",TEXT(MATCH(INDEX(RelatedFeatures[Second Sampling Feature Code],$A2972),SamplingFeatures[Feature Code],0),"0000"),
", SpatialOffsetID:  ",IF(INDEX(RelatedFeatures[Offset Number],$A2972)="","",CONCATENATE("*SpatialOffsetID",TEXT(INDEX(RelatedFeatures[Offset Number],$A2972),"0000"))),"}")))</f>
        <v>#REF!</v>
      </c>
      <c r="P2972" t="e">
        <f>IF(INDEX(Methods[Method Type],$A2972)="","",
CONCATENATE("  - &amp;MethodID",TEXT($A2972,"0000"),
" {","MethodTypeCV:  ",CHAR(34),INDEX(Methods[Method Type],$A2972),CHAR(34),
", MethodCode:  ",CHAR(34),INDEX(Methods[Method Code],$A2972),CHAR(34),
", MethodName:  ",CHAR(34),INDEX(Methods[Method Name],$A2972),CHAR(34),
", MethodDescription:  ",CHAR(34),INDEX(Methods[Method Description],$A2972),CHAR(34),
", MethodLink:  ",CHAR(34),INDEX(Methods[Method Link],$A2972),CHAR(34),
", OrganizationID: *OrganizationID",TEXT(MATCH(INDEX(Methods[Organization Name],$A2972),Organizations[Organization Name],0),"0000"),"}"))</f>
        <v>#REF!</v>
      </c>
      <c r="Q2972" t="e">
        <f>IF(INDEX(Variables[Variable Type],$A2972)="","",
CONCATENATE("  - &amp;VariableID",TEXT($A2972,"0000"),
" {","VariableTypeCV:  ",CHAR(34),INDEX(Variables[Variable Type],$A2972),CHAR(34),
", VariableCode:  ",CHAR(34),INDEX(Variables[Variable Code],$A2972),CHAR(34),
", VariableNameCV:  ",CHAR(34),INDEX(Variables[Variable Name],$A2972),CHAR(34),
", VariableDefinition:  ",CHAR(34),INDEX(Variables[Variable Definition],$A2972),CHAR(34),
", SpecciationCV:  ",CHAR(34),INDEX(Variables[Speciation],$A2972),CHAR(34),
", NoDataValue:  ",CHAR(34),INDEX(Variables[No Data Value],$A2972),CHAR(34),"}"))</f>
        <v>#REF!</v>
      </c>
    </row>
    <row r="2973" spans="1:17" x14ac:dyDescent="0.25">
      <c r="A2973">
        <v>2970</v>
      </c>
      <c r="D2973" t="e">
        <f>IF(INDEX(People[First Name],$A2973)="","",
CONCATENATE("  - &amp;PersonID",TEXT($A2973,"0000"),
" {","PersonFirstName:  ",CHAR(34),INDEX(People[First Name],$A2973),CHAR(34),
", PersonMiddleName:  ",CHAR(34),INDEX(People[Middle Name],$A2973),CHAR(34),
", PersonLastName:  ",CHAR(34),INDEX(People[Last Name],$A2973),CHAR(34),"}"))</f>
        <v>#REF!</v>
      </c>
      <c r="E2973" t="e">
        <f>IF(INDEX(Organizations[Organization Type '[CV']],$A2973)="","",
CONCATENATE("  - &amp;OrganizationID",TEXT($A2973,"0000"),
" {","OrganizationTypeCV:  ",CHAR(34),INDEX(Organizations[Organization Type '[CV']],$A2973),CHAR(34),
", OrganizationCode:  ",CHAR(34),INDEX(Organizations[Organization Code],$A2973),CHAR(34),
", OrganizationName:  ",CHAR(34),INDEX(Organizations[Organization Name],$A2973),CHAR(34),
", OrganizationDescription:  ",CHAR(34),INDEX(Organizations[Organization Description],$A2973),CHAR(34),
", OrganizationLink:  ",CHAR(34),INDEX(Organizations[Organization Link],$A2973),CHAR(34),"}"))</f>
        <v>#REF!</v>
      </c>
      <c r="F2973" t="e">
        <f>IF(INDEX(People[First Name],$A2973)="","",
CONCATENATE("  - &amp;AffiliationID",TEXT($A2973,"0000"),
" {PersonID: *PersonID",TEXT($A2973,"0000"),
", OrganizationID: *OrganizationID",TEXT(MATCH(INDEX(People[Organization Name],$A2973),Organizations[Organization Name],0),"0000"),
", IsPrimaryOrganizationContact: , AffiliationStartDate: , AffiliationEndDate: , PrimaryPhone: ",
", PrimaryEmail: ",CHAR(34),INDEX(People[Primary Email],$A2973),CHAR(34),
", PrimaryAddress: ",CHAR(34),INDEX(People[Primary Address],$A2973),CHAR(34),
", PersonLink: }"))</f>
        <v>#REF!</v>
      </c>
      <c r="H2973" t="e">
        <f>IF(COUNTA(CitationInformation)=0,"",IF(INDEX(AuthorList[Author Name],$A2973)="","",
CONCATENATE("  - &amp;AuthorListID",TEXT($A2973,"0000"),
"  {CitationID: *CitationID0001",
", PersonID: *PersonID",TEXT(MATCH(INDEX(AuthorList[Author Name],$A2973),People[Full Name],0),"0000"),
", AuthorOrder: ",INDEX(AuthorList[Author Number],$A2973),"}")))</f>
        <v>#REF!</v>
      </c>
      <c r="K2973" t="e">
        <f>IF(INDEX(SamplingFeatures[Feature Code],$A2973)="","",
CONCATENATE("  - &amp;SamplingFeatureID",TEXT($A2973,"0000"),
" {","SamplingFeatureUUID:  ",CHAR(34),INDEX(SamplingFeatures[Sampling Feature UUID],$A2973),CHAR(34),
", SamplingFeatureTypeCV:  ",CHAR(34),INDEX(SamplingFeatures[Sampling Feature Type],$A2973),CHAR(34),
", SamplingFeatureCode:  ",CHAR(34),INDEX(SamplingFeatures[Feature Code],$A2973),CHAR(34),
", SamplingFeatureName:  ",CHAR(34),INDEX(SamplingFeatures[Feature Name],$A2973),CHAR(34),
", SamplingFeatureDescription:  ",CHAR(34),INDEX(SamplingFeatures[Feature Description],$A2973),CHAR(34),
", SamplingFeatureGeotypeCV:  ",CHAR(34),INDEX(SamplingFeatures[Feature Geo Type],$A2973),CHAR(34),
", FeatureGeometry:  ",CHAR(34),INDEX(SamplingFeatures[Feature Geometry],$A2973),CHAR(34),
", Elevation_m:  ",CHAR(34),INDEX(SamplingFeatures[Elevation_m],$A2973),CHAR(34),
", ElevationDatumCV:  ",CHAR(34),ElevationDatum,CHAR(34),"}"))</f>
        <v>#REF!</v>
      </c>
      <c r="L2973" t="e">
        <f>IF(INDEX(SamplingFeatures[Sampling Feature Type],$A2973)&lt;&gt;"Site","",
CONCATENATE("  - &amp;SiteID",TEXT(SUMPRODUCT(--($L$3:$L2972&lt;&gt;"")),"0000"),
" {","SamplingFeatureID:  *SamplingFeatureID",TEXT($A2973,"0000"),
", SiteTypeCV:  ",CHAR(34),INDEX(Sites[Site Type],$A2973),CHAR(34),
", Latitude:  ",INDEX(Sites[Latitude],$A2973),
", Longitude:  ",INDEX(Sites[Longitude],$A2973),
", SRSName:  ",CHAR(34),LatLonDatum,CHAR(34),"}"))</f>
        <v>#REF!</v>
      </c>
      <c r="M2973" t="e">
        <f>IF(INDEX(SamplingFeatures[Sampling Feature Type],$A2973)&lt;&gt;"Specimen","",
CONCATENATE("  - &amp;SpecimenID",TEXT(SUMPRODUCT(--($M$3:$M2972&lt;&gt;"")),"0000"),
" {","SamplingFeatureID:  *SamplingFeatureID",TEXT($A2973,"0000"),
", SpecimenTypeCV:  ",CHAR(34),INDEX(Specimens[Specimen Type],$A2973),CHAR(34),
", SpecimenMediumCV:  ",INDEX(Specimens[Specimen Medium],$A2973),
", IsFieldSpecimen:  ",CHAR(34),INDEX(Specimens[Is Field Specimen?],$A2973),CHAR(34),"}"))</f>
        <v>#REF!</v>
      </c>
      <c r="N2973" t="e">
        <f>IF(COUNTA(SpatialOffsets[])=0,"", IF(INDEX(SpatialOffsets[Spatial Offset Type],$A2973)="","",
CONCATENATE("  - &amp;SpatialOffsetID",TEXT($A2973,"0000"),
" {","SpatialOffsetTypeCV:  ",CHAR(34),INDEX(SpatialOffsets[Spatial Offset Type],$A2973),CHAR(34),
", Offset1Value:  ",INDEX(SpatialOffsets[Offset 1 Value],$A2973),
", Offset1UnitID:  ",CHAR(34),INDEX(SpatialOffsets[Offset 1 Unit],$A2973),CHAR(34),
", Offset2Value:  ",INDEX(SpatialOffsets[Offset 2 Value],$A2973),
", Offset2UnitID:  ",CHAR(34),INDEX(SpatialOffsets[Offset 2 Unit],$A2973),CHAR(34),
", Offset3Value:  ",INDEX(SpatialOffsets[Offset 3 Value],$A2973),
", Offset3UnitID:  ",CHAR(34),INDEX(SpatialOffsets[Offset 3 Unit],$A2973),CHAR(34),,"}")))</f>
        <v>#REF!</v>
      </c>
      <c r="O2973" t="e">
        <f>IF(COUNTA(RelatedFeatures[])=0,"", IF(INDEX(RelatedFeatures[First Sampling Feature Code],$A2973)="","",
CONCATENATE("  - &amp;RelationID",TEXT($A2973,"0000"),
" {","SamplingFeatureID:  *SamplingFeatureID",TEXT(MATCH(INDEX(RelatedFeatures[First Sampling Feature Code],$A2973),SamplingFeatures[Feature Code],0),"0000"),
", RelationshipTypeCV:  ",CHAR(34),INDEX(RelatedFeatures[Relationship Type],$A2973),CHAR(34),
", RelatedFeatureID: *SamplingFeatureID",TEXT(MATCH(INDEX(RelatedFeatures[Second Sampling Feature Code],$A2973),SamplingFeatures[Feature Code],0),"0000"),
", SpatialOffsetID:  ",IF(INDEX(RelatedFeatures[Offset Number],$A2973)="","",CONCATENATE("*SpatialOffsetID",TEXT(INDEX(RelatedFeatures[Offset Number],$A2973),"0000"))),"}")))</f>
        <v>#REF!</v>
      </c>
      <c r="P2973" t="e">
        <f>IF(INDEX(Methods[Method Type],$A2973)="","",
CONCATENATE("  - &amp;MethodID",TEXT($A2973,"0000"),
" {","MethodTypeCV:  ",CHAR(34),INDEX(Methods[Method Type],$A2973),CHAR(34),
", MethodCode:  ",CHAR(34),INDEX(Methods[Method Code],$A2973),CHAR(34),
", MethodName:  ",CHAR(34),INDEX(Methods[Method Name],$A2973),CHAR(34),
", MethodDescription:  ",CHAR(34),INDEX(Methods[Method Description],$A2973),CHAR(34),
", MethodLink:  ",CHAR(34),INDEX(Methods[Method Link],$A2973),CHAR(34),
", OrganizationID: *OrganizationID",TEXT(MATCH(INDEX(Methods[Organization Name],$A2973),Organizations[Organization Name],0),"0000"),"}"))</f>
        <v>#REF!</v>
      </c>
      <c r="Q2973" t="e">
        <f>IF(INDEX(Variables[Variable Type],$A2973)="","",
CONCATENATE("  - &amp;VariableID",TEXT($A2973,"0000"),
" {","VariableTypeCV:  ",CHAR(34),INDEX(Variables[Variable Type],$A2973),CHAR(34),
", VariableCode:  ",CHAR(34),INDEX(Variables[Variable Code],$A2973),CHAR(34),
", VariableNameCV:  ",CHAR(34),INDEX(Variables[Variable Name],$A2973),CHAR(34),
", VariableDefinition:  ",CHAR(34),INDEX(Variables[Variable Definition],$A2973),CHAR(34),
", SpecciationCV:  ",CHAR(34),INDEX(Variables[Speciation],$A2973),CHAR(34),
", NoDataValue:  ",CHAR(34),INDEX(Variables[No Data Value],$A2973),CHAR(34),"}"))</f>
        <v>#REF!</v>
      </c>
    </row>
    <row r="2974" spans="1:17" x14ac:dyDescent="0.25">
      <c r="A2974">
        <v>2971</v>
      </c>
      <c r="D2974" t="e">
        <f>IF(INDEX(People[First Name],$A2974)="","",
CONCATENATE("  - &amp;PersonID",TEXT($A2974,"0000"),
" {","PersonFirstName:  ",CHAR(34),INDEX(People[First Name],$A2974),CHAR(34),
", PersonMiddleName:  ",CHAR(34),INDEX(People[Middle Name],$A2974),CHAR(34),
", PersonLastName:  ",CHAR(34),INDEX(People[Last Name],$A2974),CHAR(34),"}"))</f>
        <v>#REF!</v>
      </c>
      <c r="E2974" t="e">
        <f>IF(INDEX(Organizations[Organization Type '[CV']],$A2974)="","",
CONCATENATE("  - &amp;OrganizationID",TEXT($A2974,"0000"),
" {","OrganizationTypeCV:  ",CHAR(34),INDEX(Organizations[Organization Type '[CV']],$A2974),CHAR(34),
", OrganizationCode:  ",CHAR(34),INDEX(Organizations[Organization Code],$A2974),CHAR(34),
", OrganizationName:  ",CHAR(34),INDEX(Organizations[Organization Name],$A2974),CHAR(34),
", OrganizationDescription:  ",CHAR(34),INDEX(Organizations[Organization Description],$A2974),CHAR(34),
", OrganizationLink:  ",CHAR(34),INDEX(Organizations[Organization Link],$A2974),CHAR(34),"}"))</f>
        <v>#REF!</v>
      </c>
      <c r="F2974" t="e">
        <f>IF(INDEX(People[First Name],$A2974)="","",
CONCATENATE("  - &amp;AffiliationID",TEXT($A2974,"0000"),
" {PersonID: *PersonID",TEXT($A2974,"0000"),
", OrganizationID: *OrganizationID",TEXT(MATCH(INDEX(People[Organization Name],$A2974),Organizations[Organization Name],0),"0000"),
", IsPrimaryOrganizationContact: , AffiliationStartDate: , AffiliationEndDate: , PrimaryPhone: ",
", PrimaryEmail: ",CHAR(34),INDEX(People[Primary Email],$A2974),CHAR(34),
", PrimaryAddress: ",CHAR(34),INDEX(People[Primary Address],$A2974),CHAR(34),
", PersonLink: }"))</f>
        <v>#REF!</v>
      </c>
      <c r="H2974" t="e">
        <f>IF(COUNTA(CitationInformation)=0,"",IF(INDEX(AuthorList[Author Name],$A2974)="","",
CONCATENATE("  - &amp;AuthorListID",TEXT($A2974,"0000"),
"  {CitationID: *CitationID0001",
", PersonID: *PersonID",TEXT(MATCH(INDEX(AuthorList[Author Name],$A2974),People[Full Name],0),"0000"),
", AuthorOrder: ",INDEX(AuthorList[Author Number],$A2974),"}")))</f>
        <v>#REF!</v>
      </c>
      <c r="K2974" t="e">
        <f>IF(INDEX(SamplingFeatures[Feature Code],$A2974)="","",
CONCATENATE("  - &amp;SamplingFeatureID",TEXT($A2974,"0000"),
" {","SamplingFeatureUUID:  ",CHAR(34),INDEX(SamplingFeatures[Sampling Feature UUID],$A2974),CHAR(34),
", SamplingFeatureTypeCV:  ",CHAR(34),INDEX(SamplingFeatures[Sampling Feature Type],$A2974),CHAR(34),
", SamplingFeatureCode:  ",CHAR(34),INDEX(SamplingFeatures[Feature Code],$A2974),CHAR(34),
", SamplingFeatureName:  ",CHAR(34),INDEX(SamplingFeatures[Feature Name],$A2974),CHAR(34),
", SamplingFeatureDescription:  ",CHAR(34),INDEX(SamplingFeatures[Feature Description],$A2974),CHAR(34),
", SamplingFeatureGeotypeCV:  ",CHAR(34),INDEX(SamplingFeatures[Feature Geo Type],$A2974),CHAR(34),
", FeatureGeometry:  ",CHAR(34),INDEX(SamplingFeatures[Feature Geometry],$A2974),CHAR(34),
", Elevation_m:  ",CHAR(34),INDEX(SamplingFeatures[Elevation_m],$A2974),CHAR(34),
", ElevationDatumCV:  ",CHAR(34),ElevationDatum,CHAR(34),"}"))</f>
        <v>#REF!</v>
      </c>
      <c r="L2974" t="e">
        <f>IF(INDEX(SamplingFeatures[Sampling Feature Type],$A2974)&lt;&gt;"Site","",
CONCATENATE("  - &amp;SiteID",TEXT(SUMPRODUCT(--($L$3:$L2973&lt;&gt;"")),"0000"),
" {","SamplingFeatureID:  *SamplingFeatureID",TEXT($A2974,"0000"),
", SiteTypeCV:  ",CHAR(34),INDEX(Sites[Site Type],$A2974),CHAR(34),
", Latitude:  ",INDEX(Sites[Latitude],$A2974),
", Longitude:  ",INDEX(Sites[Longitude],$A2974),
", SRSName:  ",CHAR(34),LatLonDatum,CHAR(34),"}"))</f>
        <v>#REF!</v>
      </c>
      <c r="M2974" t="e">
        <f>IF(INDEX(SamplingFeatures[Sampling Feature Type],$A2974)&lt;&gt;"Specimen","",
CONCATENATE("  - &amp;SpecimenID",TEXT(SUMPRODUCT(--($M$3:$M2973&lt;&gt;"")),"0000"),
" {","SamplingFeatureID:  *SamplingFeatureID",TEXT($A2974,"0000"),
", SpecimenTypeCV:  ",CHAR(34),INDEX(Specimens[Specimen Type],$A2974),CHAR(34),
", SpecimenMediumCV:  ",INDEX(Specimens[Specimen Medium],$A2974),
", IsFieldSpecimen:  ",CHAR(34),INDEX(Specimens[Is Field Specimen?],$A2974),CHAR(34),"}"))</f>
        <v>#REF!</v>
      </c>
      <c r="N2974" t="e">
        <f>IF(COUNTA(SpatialOffsets[])=0,"", IF(INDEX(SpatialOffsets[Spatial Offset Type],$A2974)="","",
CONCATENATE("  - &amp;SpatialOffsetID",TEXT($A2974,"0000"),
" {","SpatialOffsetTypeCV:  ",CHAR(34),INDEX(SpatialOffsets[Spatial Offset Type],$A2974),CHAR(34),
", Offset1Value:  ",INDEX(SpatialOffsets[Offset 1 Value],$A2974),
", Offset1UnitID:  ",CHAR(34),INDEX(SpatialOffsets[Offset 1 Unit],$A2974),CHAR(34),
", Offset2Value:  ",INDEX(SpatialOffsets[Offset 2 Value],$A2974),
", Offset2UnitID:  ",CHAR(34),INDEX(SpatialOffsets[Offset 2 Unit],$A2974),CHAR(34),
", Offset3Value:  ",INDEX(SpatialOffsets[Offset 3 Value],$A2974),
", Offset3UnitID:  ",CHAR(34),INDEX(SpatialOffsets[Offset 3 Unit],$A2974),CHAR(34),,"}")))</f>
        <v>#REF!</v>
      </c>
      <c r="O2974" t="e">
        <f>IF(COUNTA(RelatedFeatures[])=0,"", IF(INDEX(RelatedFeatures[First Sampling Feature Code],$A2974)="","",
CONCATENATE("  - &amp;RelationID",TEXT($A2974,"0000"),
" {","SamplingFeatureID:  *SamplingFeatureID",TEXT(MATCH(INDEX(RelatedFeatures[First Sampling Feature Code],$A2974),SamplingFeatures[Feature Code],0),"0000"),
", RelationshipTypeCV:  ",CHAR(34),INDEX(RelatedFeatures[Relationship Type],$A2974),CHAR(34),
", RelatedFeatureID: *SamplingFeatureID",TEXT(MATCH(INDEX(RelatedFeatures[Second Sampling Feature Code],$A2974),SamplingFeatures[Feature Code],0),"0000"),
", SpatialOffsetID:  ",IF(INDEX(RelatedFeatures[Offset Number],$A2974)="","",CONCATENATE("*SpatialOffsetID",TEXT(INDEX(RelatedFeatures[Offset Number],$A2974),"0000"))),"}")))</f>
        <v>#REF!</v>
      </c>
      <c r="P2974" t="e">
        <f>IF(INDEX(Methods[Method Type],$A2974)="","",
CONCATENATE("  - &amp;MethodID",TEXT($A2974,"0000"),
" {","MethodTypeCV:  ",CHAR(34),INDEX(Methods[Method Type],$A2974),CHAR(34),
", MethodCode:  ",CHAR(34),INDEX(Methods[Method Code],$A2974),CHAR(34),
", MethodName:  ",CHAR(34),INDEX(Methods[Method Name],$A2974),CHAR(34),
", MethodDescription:  ",CHAR(34),INDEX(Methods[Method Description],$A2974),CHAR(34),
", MethodLink:  ",CHAR(34),INDEX(Methods[Method Link],$A2974),CHAR(34),
", OrganizationID: *OrganizationID",TEXT(MATCH(INDEX(Methods[Organization Name],$A2974),Organizations[Organization Name],0),"0000"),"}"))</f>
        <v>#REF!</v>
      </c>
      <c r="Q2974" t="e">
        <f>IF(INDEX(Variables[Variable Type],$A2974)="","",
CONCATENATE("  - &amp;VariableID",TEXT($A2974,"0000"),
" {","VariableTypeCV:  ",CHAR(34),INDEX(Variables[Variable Type],$A2974),CHAR(34),
", VariableCode:  ",CHAR(34),INDEX(Variables[Variable Code],$A2974),CHAR(34),
", VariableNameCV:  ",CHAR(34),INDEX(Variables[Variable Name],$A2974),CHAR(34),
", VariableDefinition:  ",CHAR(34),INDEX(Variables[Variable Definition],$A2974),CHAR(34),
", SpecciationCV:  ",CHAR(34),INDEX(Variables[Speciation],$A2974),CHAR(34),
", NoDataValue:  ",CHAR(34),INDEX(Variables[No Data Value],$A2974),CHAR(34),"}"))</f>
        <v>#REF!</v>
      </c>
    </row>
    <row r="2975" spans="1:17" x14ac:dyDescent="0.25">
      <c r="A2975">
        <v>2972</v>
      </c>
      <c r="D2975" t="e">
        <f>IF(INDEX(People[First Name],$A2975)="","",
CONCATENATE("  - &amp;PersonID",TEXT($A2975,"0000"),
" {","PersonFirstName:  ",CHAR(34),INDEX(People[First Name],$A2975),CHAR(34),
", PersonMiddleName:  ",CHAR(34),INDEX(People[Middle Name],$A2975),CHAR(34),
", PersonLastName:  ",CHAR(34),INDEX(People[Last Name],$A2975),CHAR(34),"}"))</f>
        <v>#REF!</v>
      </c>
      <c r="E2975" t="e">
        <f>IF(INDEX(Organizations[Organization Type '[CV']],$A2975)="","",
CONCATENATE("  - &amp;OrganizationID",TEXT($A2975,"0000"),
" {","OrganizationTypeCV:  ",CHAR(34),INDEX(Organizations[Organization Type '[CV']],$A2975),CHAR(34),
", OrganizationCode:  ",CHAR(34),INDEX(Organizations[Organization Code],$A2975),CHAR(34),
", OrganizationName:  ",CHAR(34),INDEX(Organizations[Organization Name],$A2975),CHAR(34),
", OrganizationDescription:  ",CHAR(34),INDEX(Organizations[Organization Description],$A2975),CHAR(34),
", OrganizationLink:  ",CHAR(34),INDEX(Organizations[Organization Link],$A2975),CHAR(34),"}"))</f>
        <v>#REF!</v>
      </c>
      <c r="F2975" t="e">
        <f>IF(INDEX(People[First Name],$A2975)="","",
CONCATENATE("  - &amp;AffiliationID",TEXT($A2975,"0000"),
" {PersonID: *PersonID",TEXT($A2975,"0000"),
", OrganizationID: *OrganizationID",TEXT(MATCH(INDEX(People[Organization Name],$A2975),Organizations[Organization Name],0),"0000"),
", IsPrimaryOrganizationContact: , AffiliationStartDate: , AffiliationEndDate: , PrimaryPhone: ",
", PrimaryEmail: ",CHAR(34),INDEX(People[Primary Email],$A2975),CHAR(34),
", PrimaryAddress: ",CHAR(34),INDEX(People[Primary Address],$A2975),CHAR(34),
", PersonLink: }"))</f>
        <v>#REF!</v>
      </c>
      <c r="H2975" t="e">
        <f>IF(COUNTA(CitationInformation)=0,"",IF(INDEX(AuthorList[Author Name],$A2975)="","",
CONCATENATE("  - &amp;AuthorListID",TEXT($A2975,"0000"),
"  {CitationID: *CitationID0001",
", PersonID: *PersonID",TEXT(MATCH(INDEX(AuthorList[Author Name],$A2975),People[Full Name],0),"0000"),
", AuthorOrder: ",INDEX(AuthorList[Author Number],$A2975),"}")))</f>
        <v>#REF!</v>
      </c>
      <c r="K2975" t="e">
        <f>IF(INDEX(SamplingFeatures[Feature Code],$A2975)="","",
CONCATENATE("  - &amp;SamplingFeatureID",TEXT($A2975,"0000"),
" {","SamplingFeatureUUID:  ",CHAR(34),INDEX(SamplingFeatures[Sampling Feature UUID],$A2975),CHAR(34),
", SamplingFeatureTypeCV:  ",CHAR(34),INDEX(SamplingFeatures[Sampling Feature Type],$A2975),CHAR(34),
", SamplingFeatureCode:  ",CHAR(34),INDEX(SamplingFeatures[Feature Code],$A2975),CHAR(34),
", SamplingFeatureName:  ",CHAR(34),INDEX(SamplingFeatures[Feature Name],$A2975),CHAR(34),
", SamplingFeatureDescription:  ",CHAR(34),INDEX(SamplingFeatures[Feature Description],$A2975),CHAR(34),
", SamplingFeatureGeotypeCV:  ",CHAR(34),INDEX(SamplingFeatures[Feature Geo Type],$A2975),CHAR(34),
", FeatureGeometry:  ",CHAR(34),INDEX(SamplingFeatures[Feature Geometry],$A2975),CHAR(34),
", Elevation_m:  ",CHAR(34),INDEX(SamplingFeatures[Elevation_m],$A2975),CHAR(34),
", ElevationDatumCV:  ",CHAR(34),ElevationDatum,CHAR(34),"}"))</f>
        <v>#REF!</v>
      </c>
      <c r="L2975" t="e">
        <f>IF(INDEX(SamplingFeatures[Sampling Feature Type],$A2975)&lt;&gt;"Site","",
CONCATENATE("  - &amp;SiteID",TEXT(SUMPRODUCT(--($L$3:$L2974&lt;&gt;"")),"0000"),
" {","SamplingFeatureID:  *SamplingFeatureID",TEXT($A2975,"0000"),
", SiteTypeCV:  ",CHAR(34),INDEX(Sites[Site Type],$A2975),CHAR(34),
", Latitude:  ",INDEX(Sites[Latitude],$A2975),
", Longitude:  ",INDEX(Sites[Longitude],$A2975),
", SRSName:  ",CHAR(34),LatLonDatum,CHAR(34),"}"))</f>
        <v>#REF!</v>
      </c>
      <c r="M2975" t="e">
        <f>IF(INDEX(SamplingFeatures[Sampling Feature Type],$A2975)&lt;&gt;"Specimen","",
CONCATENATE("  - &amp;SpecimenID",TEXT(SUMPRODUCT(--($M$3:$M2974&lt;&gt;"")),"0000"),
" {","SamplingFeatureID:  *SamplingFeatureID",TEXT($A2975,"0000"),
", SpecimenTypeCV:  ",CHAR(34),INDEX(Specimens[Specimen Type],$A2975),CHAR(34),
", SpecimenMediumCV:  ",INDEX(Specimens[Specimen Medium],$A2975),
", IsFieldSpecimen:  ",CHAR(34),INDEX(Specimens[Is Field Specimen?],$A2975),CHAR(34),"}"))</f>
        <v>#REF!</v>
      </c>
      <c r="N2975" t="e">
        <f>IF(COUNTA(SpatialOffsets[])=0,"", IF(INDEX(SpatialOffsets[Spatial Offset Type],$A2975)="","",
CONCATENATE("  - &amp;SpatialOffsetID",TEXT($A2975,"0000"),
" {","SpatialOffsetTypeCV:  ",CHAR(34),INDEX(SpatialOffsets[Spatial Offset Type],$A2975),CHAR(34),
", Offset1Value:  ",INDEX(SpatialOffsets[Offset 1 Value],$A2975),
", Offset1UnitID:  ",CHAR(34),INDEX(SpatialOffsets[Offset 1 Unit],$A2975),CHAR(34),
", Offset2Value:  ",INDEX(SpatialOffsets[Offset 2 Value],$A2975),
", Offset2UnitID:  ",CHAR(34),INDEX(SpatialOffsets[Offset 2 Unit],$A2975),CHAR(34),
", Offset3Value:  ",INDEX(SpatialOffsets[Offset 3 Value],$A2975),
", Offset3UnitID:  ",CHAR(34),INDEX(SpatialOffsets[Offset 3 Unit],$A2975),CHAR(34),,"}")))</f>
        <v>#REF!</v>
      </c>
      <c r="O2975" t="e">
        <f>IF(COUNTA(RelatedFeatures[])=0,"", IF(INDEX(RelatedFeatures[First Sampling Feature Code],$A2975)="","",
CONCATENATE("  - &amp;RelationID",TEXT($A2975,"0000"),
" {","SamplingFeatureID:  *SamplingFeatureID",TEXT(MATCH(INDEX(RelatedFeatures[First Sampling Feature Code],$A2975),SamplingFeatures[Feature Code],0),"0000"),
", RelationshipTypeCV:  ",CHAR(34),INDEX(RelatedFeatures[Relationship Type],$A2975),CHAR(34),
", RelatedFeatureID: *SamplingFeatureID",TEXT(MATCH(INDEX(RelatedFeatures[Second Sampling Feature Code],$A2975),SamplingFeatures[Feature Code],0),"0000"),
", SpatialOffsetID:  ",IF(INDEX(RelatedFeatures[Offset Number],$A2975)="","",CONCATENATE("*SpatialOffsetID",TEXT(INDEX(RelatedFeatures[Offset Number],$A2975),"0000"))),"}")))</f>
        <v>#REF!</v>
      </c>
      <c r="P2975" t="e">
        <f>IF(INDEX(Methods[Method Type],$A2975)="","",
CONCATENATE("  - &amp;MethodID",TEXT($A2975,"0000"),
" {","MethodTypeCV:  ",CHAR(34),INDEX(Methods[Method Type],$A2975),CHAR(34),
", MethodCode:  ",CHAR(34),INDEX(Methods[Method Code],$A2975),CHAR(34),
", MethodName:  ",CHAR(34),INDEX(Methods[Method Name],$A2975),CHAR(34),
", MethodDescription:  ",CHAR(34),INDEX(Methods[Method Description],$A2975),CHAR(34),
", MethodLink:  ",CHAR(34),INDEX(Methods[Method Link],$A2975),CHAR(34),
", OrganizationID: *OrganizationID",TEXT(MATCH(INDEX(Methods[Organization Name],$A2975),Organizations[Organization Name],0),"0000"),"}"))</f>
        <v>#REF!</v>
      </c>
      <c r="Q2975" t="e">
        <f>IF(INDEX(Variables[Variable Type],$A2975)="","",
CONCATENATE("  - &amp;VariableID",TEXT($A2975,"0000"),
" {","VariableTypeCV:  ",CHAR(34),INDEX(Variables[Variable Type],$A2975),CHAR(34),
", VariableCode:  ",CHAR(34),INDEX(Variables[Variable Code],$A2975),CHAR(34),
", VariableNameCV:  ",CHAR(34),INDEX(Variables[Variable Name],$A2975),CHAR(34),
", VariableDefinition:  ",CHAR(34),INDEX(Variables[Variable Definition],$A2975),CHAR(34),
", SpecciationCV:  ",CHAR(34),INDEX(Variables[Speciation],$A2975),CHAR(34),
", NoDataValue:  ",CHAR(34),INDEX(Variables[No Data Value],$A2975),CHAR(34),"}"))</f>
        <v>#REF!</v>
      </c>
    </row>
    <row r="2976" spans="1:17" x14ac:dyDescent="0.25">
      <c r="A2976">
        <v>2973</v>
      </c>
      <c r="D2976" t="e">
        <f>IF(INDEX(People[First Name],$A2976)="","",
CONCATENATE("  - &amp;PersonID",TEXT($A2976,"0000"),
" {","PersonFirstName:  ",CHAR(34),INDEX(People[First Name],$A2976),CHAR(34),
", PersonMiddleName:  ",CHAR(34),INDEX(People[Middle Name],$A2976),CHAR(34),
", PersonLastName:  ",CHAR(34),INDEX(People[Last Name],$A2976),CHAR(34),"}"))</f>
        <v>#REF!</v>
      </c>
      <c r="E2976" t="e">
        <f>IF(INDEX(Organizations[Organization Type '[CV']],$A2976)="","",
CONCATENATE("  - &amp;OrganizationID",TEXT($A2976,"0000"),
" {","OrganizationTypeCV:  ",CHAR(34),INDEX(Organizations[Organization Type '[CV']],$A2976),CHAR(34),
", OrganizationCode:  ",CHAR(34),INDEX(Organizations[Organization Code],$A2976),CHAR(34),
", OrganizationName:  ",CHAR(34),INDEX(Organizations[Organization Name],$A2976),CHAR(34),
", OrganizationDescription:  ",CHAR(34),INDEX(Organizations[Organization Description],$A2976),CHAR(34),
", OrganizationLink:  ",CHAR(34),INDEX(Organizations[Organization Link],$A2976),CHAR(34),"}"))</f>
        <v>#REF!</v>
      </c>
      <c r="F2976" t="e">
        <f>IF(INDEX(People[First Name],$A2976)="","",
CONCATENATE("  - &amp;AffiliationID",TEXT($A2976,"0000"),
" {PersonID: *PersonID",TEXT($A2976,"0000"),
", OrganizationID: *OrganizationID",TEXT(MATCH(INDEX(People[Organization Name],$A2976),Organizations[Organization Name],0),"0000"),
", IsPrimaryOrganizationContact: , AffiliationStartDate: , AffiliationEndDate: , PrimaryPhone: ",
", PrimaryEmail: ",CHAR(34),INDEX(People[Primary Email],$A2976),CHAR(34),
", PrimaryAddress: ",CHAR(34),INDEX(People[Primary Address],$A2976),CHAR(34),
", PersonLink: }"))</f>
        <v>#REF!</v>
      </c>
      <c r="H2976" t="e">
        <f>IF(COUNTA(CitationInformation)=0,"",IF(INDEX(AuthorList[Author Name],$A2976)="","",
CONCATENATE("  - &amp;AuthorListID",TEXT($A2976,"0000"),
"  {CitationID: *CitationID0001",
", PersonID: *PersonID",TEXT(MATCH(INDEX(AuthorList[Author Name],$A2976),People[Full Name],0),"0000"),
", AuthorOrder: ",INDEX(AuthorList[Author Number],$A2976),"}")))</f>
        <v>#REF!</v>
      </c>
      <c r="K2976" t="e">
        <f>IF(INDEX(SamplingFeatures[Feature Code],$A2976)="","",
CONCATENATE("  - &amp;SamplingFeatureID",TEXT($A2976,"0000"),
" {","SamplingFeatureUUID:  ",CHAR(34),INDEX(SamplingFeatures[Sampling Feature UUID],$A2976),CHAR(34),
", SamplingFeatureTypeCV:  ",CHAR(34),INDEX(SamplingFeatures[Sampling Feature Type],$A2976),CHAR(34),
", SamplingFeatureCode:  ",CHAR(34),INDEX(SamplingFeatures[Feature Code],$A2976),CHAR(34),
", SamplingFeatureName:  ",CHAR(34),INDEX(SamplingFeatures[Feature Name],$A2976),CHAR(34),
", SamplingFeatureDescription:  ",CHAR(34),INDEX(SamplingFeatures[Feature Description],$A2976),CHAR(34),
", SamplingFeatureGeotypeCV:  ",CHAR(34),INDEX(SamplingFeatures[Feature Geo Type],$A2976),CHAR(34),
", FeatureGeometry:  ",CHAR(34),INDEX(SamplingFeatures[Feature Geometry],$A2976),CHAR(34),
", Elevation_m:  ",CHAR(34),INDEX(SamplingFeatures[Elevation_m],$A2976),CHAR(34),
", ElevationDatumCV:  ",CHAR(34),ElevationDatum,CHAR(34),"}"))</f>
        <v>#REF!</v>
      </c>
      <c r="L2976" t="e">
        <f>IF(INDEX(SamplingFeatures[Sampling Feature Type],$A2976)&lt;&gt;"Site","",
CONCATENATE("  - &amp;SiteID",TEXT(SUMPRODUCT(--($L$3:$L2975&lt;&gt;"")),"0000"),
" {","SamplingFeatureID:  *SamplingFeatureID",TEXT($A2976,"0000"),
", SiteTypeCV:  ",CHAR(34),INDEX(Sites[Site Type],$A2976),CHAR(34),
", Latitude:  ",INDEX(Sites[Latitude],$A2976),
", Longitude:  ",INDEX(Sites[Longitude],$A2976),
", SRSName:  ",CHAR(34),LatLonDatum,CHAR(34),"}"))</f>
        <v>#REF!</v>
      </c>
      <c r="M2976" t="e">
        <f>IF(INDEX(SamplingFeatures[Sampling Feature Type],$A2976)&lt;&gt;"Specimen","",
CONCATENATE("  - &amp;SpecimenID",TEXT(SUMPRODUCT(--($M$3:$M2975&lt;&gt;"")),"0000"),
" {","SamplingFeatureID:  *SamplingFeatureID",TEXT($A2976,"0000"),
", SpecimenTypeCV:  ",CHAR(34),INDEX(Specimens[Specimen Type],$A2976),CHAR(34),
", SpecimenMediumCV:  ",INDEX(Specimens[Specimen Medium],$A2976),
", IsFieldSpecimen:  ",CHAR(34),INDEX(Specimens[Is Field Specimen?],$A2976),CHAR(34),"}"))</f>
        <v>#REF!</v>
      </c>
      <c r="N2976" t="e">
        <f>IF(COUNTA(SpatialOffsets[])=0,"", IF(INDEX(SpatialOffsets[Spatial Offset Type],$A2976)="","",
CONCATENATE("  - &amp;SpatialOffsetID",TEXT($A2976,"0000"),
" {","SpatialOffsetTypeCV:  ",CHAR(34),INDEX(SpatialOffsets[Spatial Offset Type],$A2976),CHAR(34),
", Offset1Value:  ",INDEX(SpatialOffsets[Offset 1 Value],$A2976),
", Offset1UnitID:  ",CHAR(34),INDEX(SpatialOffsets[Offset 1 Unit],$A2976),CHAR(34),
", Offset2Value:  ",INDEX(SpatialOffsets[Offset 2 Value],$A2976),
", Offset2UnitID:  ",CHAR(34),INDEX(SpatialOffsets[Offset 2 Unit],$A2976),CHAR(34),
", Offset3Value:  ",INDEX(SpatialOffsets[Offset 3 Value],$A2976),
", Offset3UnitID:  ",CHAR(34),INDEX(SpatialOffsets[Offset 3 Unit],$A2976),CHAR(34),,"}")))</f>
        <v>#REF!</v>
      </c>
      <c r="O2976" t="e">
        <f>IF(COUNTA(RelatedFeatures[])=0,"", IF(INDEX(RelatedFeatures[First Sampling Feature Code],$A2976)="","",
CONCATENATE("  - &amp;RelationID",TEXT($A2976,"0000"),
" {","SamplingFeatureID:  *SamplingFeatureID",TEXT(MATCH(INDEX(RelatedFeatures[First Sampling Feature Code],$A2976),SamplingFeatures[Feature Code],0),"0000"),
", RelationshipTypeCV:  ",CHAR(34),INDEX(RelatedFeatures[Relationship Type],$A2976),CHAR(34),
", RelatedFeatureID: *SamplingFeatureID",TEXT(MATCH(INDEX(RelatedFeatures[Second Sampling Feature Code],$A2976),SamplingFeatures[Feature Code],0),"0000"),
", SpatialOffsetID:  ",IF(INDEX(RelatedFeatures[Offset Number],$A2976)="","",CONCATENATE("*SpatialOffsetID",TEXT(INDEX(RelatedFeatures[Offset Number],$A2976),"0000"))),"}")))</f>
        <v>#REF!</v>
      </c>
      <c r="P2976" t="e">
        <f>IF(INDEX(Methods[Method Type],$A2976)="","",
CONCATENATE("  - &amp;MethodID",TEXT($A2976,"0000"),
" {","MethodTypeCV:  ",CHAR(34),INDEX(Methods[Method Type],$A2976),CHAR(34),
", MethodCode:  ",CHAR(34),INDEX(Methods[Method Code],$A2976),CHAR(34),
", MethodName:  ",CHAR(34),INDEX(Methods[Method Name],$A2976),CHAR(34),
", MethodDescription:  ",CHAR(34),INDEX(Methods[Method Description],$A2976),CHAR(34),
", MethodLink:  ",CHAR(34),INDEX(Methods[Method Link],$A2976),CHAR(34),
", OrganizationID: *OrganizationID",TEXT(MATCH(INDEX(Methods[Organization Name],$A2976),Organizations[Organization Name],0),"0000"),"}"))</f>
        <v>#REF!</v>
      </c>
      <c r="Q2976" t="e">
        <f>IF(INDEX(Variables[Variable Type],$A2976)="","",
CONCATENATE("  - &amp;VariableID",TEXT($A2976,"0000"),
" {","VariableTypeCV:  ",CHAR(34),INDEX(Variables[Variable Type],$A2976),CHAR(34),
", VariableCode:  ",CHAR(34),INDEX(Variables[Variable Code],$A2976),CHAR(34),
", VariableNameCV:  ",CHAR(34),INDEX(Variables[Variable Name],$A2976),CHAR(34),
", VariableDefinition:  ",CHAR(34),INDEX(Variables[Variable Definition],$A2976),CHAR(34),
", SpecciationCV:  ",CHAR(34),INDEX(Variables[Speciation],$A2976),CHAR(34),
", NoDataValue:  ",CHAR(34),INDEX(Variables[No Data Value],$A2976),CHAR(34),"}"))</f>
        <v>#REF!</v>
      </c>
    </row>
    <row r="2977" spans="1:17" x14ac:dyDescent="0.25">
      <c r="A2977">
        <v>2974</v>
      </c>
      <c r="D2977" t="e">
        <f>IF(INDEX(People[First Name],$A2977)="","",
CONCATENATE("  - &amp;PersonID",TEXT($A2977,"0000"),
" {","PersonFirstName:  ",CHAR(34),INDEX(People[First Name],$A2977),CHAR(34),
", PersonMiddleName:  ",CHAR(34),INDEX(People[Middle Name],$A2977),CHAR(34),
", PersonLastName:  ",CHAR(34),INDEX(People[Last Name],$A2977),CHAR(34),"}"))</f>
        <v>#REF!</v>
      </c>
      <c r="E2977" t="e">
        <f>IF(INDEX(Organizations[Organization Type '[CV']],$A2977)="","",
CONCATENATE("  - &amp;OrganizationID",TEXT($A2977,"0000"),
" {","OrganizationTypeCV:  ",CHAR(34),INDEX(Organizations[Organization Type '[CV']],$A2977),CHAR(34),
", OrganizationCode:  ",CHAR(34),INDEX(Organizations[Organization Code],$A2977),CHAR(34),
", OrganizationName:  ",CHAR(34),INDEX(Organizations[Organization Name],$A2977),CHAR(34),
", OrganizationDescription:  ",CHAR(34),INDEX(Organizations[Organization Description],$A2977),CHAR(34),
", OrganizationLink:  ",CHAR(34),INDEX(Organizations[Organization Link],$A2977),CHAR(34),"}"))</f>
        <v>#REF!</v>
      </c>
      <c r="F2977" t="e">
        <f>IF(INDEX(People[First Name],$A2977)="","",
CONCATENATE("  - &amp;AffiliationID",TEXT($A2977,"0000"),
" {PersonID: *PersonID",TEXT($A2977,"0000"),
", OrganizationID: *OrganizationID",TEXT(MATCH(INDEX(People[Organization Name],$A2977),Organizations[Organization Name],0),"0000"),
", IsPrimaryOrganizationContact: , AffiliationStartDate: , AffiliationEndDate: , PrimaryPhone: ",
", PrimaryEmail: ",CHAR(34),INDEX(People[Primary Email],$A2977),CHAR(34),
", PrimaryAddress: ",CHAR(34),INDEX(People[Primary Address],$A2977),CHAR(34),
", PersonLink: }"))</f>
        <v>#REF!</v>
      </c>
      <c r="H2977" t="e">
        <f>IF(COUNTA(CitationInformation)=0,"",IF(INDEX(AuthorList[Author Name],$A2977)="","",
CONCATENATE("  - &amp;AuthorListID",TEXT($A2977,"0000"),
"  {CitationID: *CitationID0001",
", PersonID: *PersonID",TEXT(MATCH(INDEX(AuthorList[Author Name],$A2977),People[Full Name],0),"0000"),
", AuthorOrder: ",INDEX(AuthorList[Author Number],$A2977),"}")))</f>
        <v>#REF!</v>
      </c>
      <c r="K2977" t="e">
        <f>IF(INDEX(SamplingFeatures[Feature Code],$A2977)="","",
CONCATENATE("  - &amp;SamplingFeatureID",TEXT($A2977,"0000"),
" {","SamplingFeatureUUID:  ",CHAR(34),INDEX(SamplingFeatures[Sampling Feature UUID],$A2977),CHAR(34),
", SamplingFeatureTypeCV:  ",CHAR(34),INDEX(SamplingFeatures[Sampling Feature Type],$A2977),CHAR(34),
", SamplingFeatureCode:  ",CHAR(34),INDEX(SamplingFeatures[Feature Code],$A2977),CHAR(34),
", SamplingFeatureName:  ",CHAR(34),INDEX(SamplingFeatures[Feature Name],$A2977),CHAR(34),
", SamplingFeatureDescription:  ",CHAR(34),INDEX(SamplingFeatures[Feature Description],$A2977),CHAR(34),
", SamplingFeatureGeotypeCV:  ",CHAR(34),INDEX(SamplingFeatures[Feature Geo Type],$A2977),CHAR(34),
", FeatureGeometry:  ",CHAR(34),INDEX(SamplingFeatures[Feature Geometry],$A2977),CHAR(34),
", Elevation_m:  ",CHAR(34),INDEX(SamplingFeatures[Elevation_m],$A2977),CHAR(34),
", ElevationDatumCV:  ",CHAR(34),ElevationDatum,CHAR(34),"}"))</f>
        <v>#REF!</v>
      </c>
      <c r="L2977" t="e">
        <f>IF(INDEX(SamplingFeatures[Sampling Feature Type],$A2977)&lt;&gt;"Site","",
CONCATENATE("  - &amp;SiteID",TEXT(SUMPRODUCT(--($L$3:$L2976&lt;&gt;"")),"0000"),
" {","SamplingFeatureID:  *SamplingFeatureID",TEXT($A2977,"0000"),
", SiteTypeCV:  ",CHAR(34),INDEX(Sites[Site Type],$A2977),CHAR(34),
", Latitude:  ",INDEX(Sites[Latitude],$A2977),
", Longitude:  ",INDEX(Sites[Longitude],$A2977),
", SRSName:  ",CHAR(34),LatLonDatum,CHAR(34),"}"))</f>
        <v>#REF!</v>
      </c>
      <c r="M2977" t="e">
        <f>IF(INDEX(SamplingFeatures[Sampling Feature Type],$A2977)&lt;&gt;"Specimen","",
CONCATENATE("  - &amp;SpecimenID",TEXT(SUMPRODUCT(--($M$3:$M2976&lt;&gt;"")),"0000"),
" {","SamplingFeatureID:  *SamplingFeatureID",TEXT($A2977,"0000"),
", SpecimenTypeCV:  ",CHAR(34),INDEX(Specimens[Specimen Type],$A2977),CHAR(34),
", SpecimenMediumCV:  ",INDEX(Specimens[Specimen Medium],$A2977),
", IsFieldSpecimen:  ",CHAR(34),INDEX(Specimens[Is Field Specimen?],$A2977),CHAR(34),"}"))</f>
        <v>#REF!</v>
      </c>
      <c r="N2977" t="e">
        <f>IF(COUNTA(SpatialOffsets[])=0,"", IF(INDEX(SpatialOffsets[Spatial Offset Type],$A2977)="","",
CONCATENATE("  - &amp;SpatialOffsetID",TEXT($A2977,"0000"),
" {","SpatialOffsetTypeCV:  ",CHAR(34),INDEX(SpatialOffsets[Spatial Offset Type],$A2977),CHAR(34),
", Offset1Value:  ",INDEX(SpatialOffsets[Offset 1 Value],$A2977),
", Offset1UnitID:  ",CHAR(34),INDEX(SpatialOffsets[Offset 1 Unit],$A2977),CHAR(34),
", Offset2Value:  ",INDEX(SpatialOffsets[Offset 2 Value],$A2977),
", Offset2UnitID:  ",CHAR(34),INDEX(SpatialOffsets[Offset 2 Unit],$A2977),CHAR(34),
", Offset3Value:  ",INDEX(SpatialOffsets[Offset 3 Value],$A2977),
", Offset3UnitID:  ",CHAR(34),INDEX(SpatialOffsets[Offset 3 Unit],$A2977),CHAR(34),,"}")))</f>
        <v>#REF!</v>
      </c>
      <c r="O2977" t="e">
        <f>IF(COUNTA(RelatedFeatures[])=0,"", IF(INDEX(RelatedFeatures[First Sampling Feature Code],$A2977)="","",
CONCATENATE("  - &amp;RelationID",TEXT($A2977,"0000"),
" {","SamplingFeatureID:  *SamplingFeatureID",TEXT(MATCH(INDEX(RelatedFeatures[First Sampling Feature Code],$A2977),SamplingFeatures[Feature Code],0),"0000"),
", RelationshipTypeCV:  ",CHAR(34),INDEX(RelatedFeatures[Relationship Type],$A2977),CHAR(34),
", RelatedFeatureID: *SamplingFeatureID",TEXT(MATCH(INDEX(RelatedFeatures[Second Sampling Feature Code],$A2977),SamplingFeatures[Feature Code],0),"0000"),
", SpatialOffsetID:  ",IF(INDEX(RelatedFeatures[Offset Number],$A2977)="","",CONCATENATE("*SpatialOffsetID",TEXT(INDEX(RelatedFeatures[Offset Number],$A2977),"0000"))),"}")))</f>
        <v>#REF!</v>
      </c>
      <c r="P2977" t="e">
        <f>IF(INDEX(Methods[Method Type],$A2977)="","",
CONCATENATE("  - &amp;MethodID",TEXT($A2977,"0000"),
" {","MethodTypeCV:  ",CHAR(34),INDEX(Methods[Method Type],$A2977),CHAR(34),
", MethodCode:  ",CHAR(34),INDEX(Methods[Method Code],$A2977),CHAR(34),
", MethodName:  ",CHAR(34),INDEX(Methods[Method Name],$A2977),CHAR(34),
", MethodDescription:  ",CHAR(34),INDEX(Methods[Method Description],$A2977),CHAR(34),
", MethodLink:  ",CHAR(34),INDEX(Methods[Method Link],$A2977),CHAR(34),
", OrganizationID: *OrganizationID",TEXT(MATCH(INDEX(Methods[Organization Name],$A2977),Organizations[Organization Name],0),"0000"),"}"))</f>
        <v>#REF!</v>
      </c>
      <c r="Q2977" t="e">
        <f>IF(INDEX(Variables[Variable Type],$A2977)="","",
CONCATENATE("  - &amp;VariableID",TEXT($A2977,"0000"),
" {","VariableTypeCV:  ",CHAR(34),INDEX(Variables[Variable Type],$A2977),CHAR(34),
", VariableCode:  ",CHAR(34),INDEX(Variables[Variable Code],$A2977),CHAR(34),
", VariableNameCV:  ",CHAR(34),INDEX(Variables[Variable Name],$A2977),CHAR(34),
", VariableDefinition:  ",CHAR(34),INDEX(Variables[Variable Definition],$A2977),CHAR(34),
", SpecciationCV:  ",CHAR(34),INDEX(Variables[Speciation],$A2977),CHAR(34),
", NoDataValue:  ",CHAR(34),INDEX(Variables[No Data Value],$A2977),CHAR(34),"}"))</f>
        <v>#REF!</v>
      </c>
    </row>
    <row r="2978" spans="1:17" x14ac:dyDescent="0.25">
      <c r="A2978">
        <v>2975</v>
      </c>
      <c r="D2978" t="e">
        <f>IF(INDEX(People[First Name],$A2978)="","",
CONCATENATE("  - &amp;PersonID",TEXT($A2978,"0000"),
" {","PersonFirstName:  ",CHAR(34),INDEX(People[First Name],$A2978),CHAR(34),
", PersonMiddleName:  ",CHAR(34),INDEX(People[Middle Name],$A2978),CHAR(34),
", PersonLastName:  ",CHAR(34),INDEX(People[Last Name],$A2978),CHAR(34),"}"))</f>
        <v>#REF!</v>
      </c>
      <c r="E2978" t="e">
        <f>IF(INDEX(Organizations[Organization Type '[CV']],$A2978)="","",
CONCATENATE("  - &amp;OrganizationID",TEXT($A2978,"0000"),
" {","OrganizationTypeCV:  ",CHAR(34),INDEX(Organizations[Organization Type '[CV']],$A2978),CHAR(34),
", OrganizationCode:  ",CHAR(34),INDEX(Organizations[Organization Code],$A2978),CHAR(34),
", OrganizationName:  ",CHAR(34),INDEX(Organizations[Organization Name],$A2978),CHAR(34),
", OrganizationDescription:  ",CHAR(34),INDEX(Organizations[Organization Description],$A2978),CHAR(34),
", OrganizationLink:  ",CHAR(34),INDEX(Organizations[Organization Link],$A2978),CHAR(34),"}"))</f>
        <v>#REF!</v>
      </c>
      <c r="F2978" t="e">
        <f>IF(INDEX(People[First Name],$A2978)="","",
CONCATENATE("  - &amp;AffiliationID",TEXT($A2978,"0000"),
" {PersonID: *PersonID",TEXT($A2978,"0000"),
", OrganizationID: *OrganizationID",TEXT(MATCH(INDEX(People[Organization Name],$A2978),Organizations[Organization Name],0),"0000"),
", IsPrimaryOrganizationContact: , AffiliationStartDate: , AffiliationEndDate: , PrimaryPhone: ",
", PrimaryEmail: ",CHAR(34),INDEX(People[Primary Email],$A2978),CHAR(34),
", PrimaryAddress: ",CHAR(34),INDEX(People[Primary Address],$A2978),CHAR(34),
", PersonLink: }"))</f>
        <v>#REF!</v>
      </c>
      <c r="H2978" t="e">
        <f>IF(COUNTA(CitationInformation)=0,"",IF(INDEX(AuthorList[Author Name],$A2978)="","",
CONCATENATE("  - &amp;AuthorListID",TEXT($A2978,"0000"),
"  {CitationID: *CitationID0001",
", PersonID: *PersonID",TEXT(MATCH(INDEX(AuthorList[Author Name],$A2978),People[Full Name],0),"0000"),
", AuthorOrder: ",INDEX(AuthorList[Author Number],$A2978),"}")))</f>
        <v>#REF!</v>
      </c>
      <c r="K2978" t="e">
        <f>IF(INDEX(SamplingFeatures[Feature Code],$A2978)="","",
CONCATENATE("  - &amp;SamplingFeatureID",TEXT($A2978,"0000"),
" {","SamplingFeatureUUID:  ",CHAR(34),INDEX(SamplingFeatures[Sampling Feature UUID],$A2978),CHAR(34),
", SamplingFeatureTypeCV:  ",CHAR(34),INDEX(SamplingFeatures[Sampling Feature Type],$A2978),CHAR(34),
", SamplingFeatureCode:  ",CHAR(34),INDEX(SamplingFeatures[Feature Code],$A2978),CHAR(34),
", SamplingFeatureName:  ",CHAR(34),INDEX(SamplingFeatures[Feature Name],$A2978),CHAR(34),
", SamplingFeatureDescription:  ",CHAR(34),INDEX(SamplingFeatures[Feature Description],$A2978),CHAR(34),
", SamplingFeatureGeotypeCV:  ",CHAR(34),INDEX(SamplingFeatures[Feature Geo Type],$A2978),CHAR(34),
", FeatureGeometry:  ",CHAR(34),INDEX(SamplingFeatures[Feature Geometry],$A2978),CHAR(34),
", Elevation_m:  ",CHAR(34),INDEX(SamplingFeatures[Elevation_m],$A2978),CHAR(34),
", ElevationDatumCV:  ",CHAR(34),ElevationDatum,CHAR(34),"}"))</f>
        <v>#REF!</v>
      </c>
      <c r="L2978" t="e">
        <f>IF(INDEX(SamplingFeatures[Sampling Feature Type],$A2978)&lt;&gt;"Site","",
CONCATENATE("  - &amp;SiteID",TEXT(SUMPRODUCT(--($L$3:$L2977&lt;&gt;"")),"0000"),
" {","SamplingFeatureID:  *SamplingFeatureID",TEXT($A2978,"0000"),
", SiteTypeCV:  ",CHAR(34),INDEX(Sites[Site Type],$A2978),CHAR(34),
", Latitude:  ",INDEX(Sites[Latitude],$A2978),
", Longitude:  ",INDEX(Sites[Longitude],$A2978),
", SRSName:  ",CHAR(34),LatLonDatum,CHAR(34),"}"))</f>
        <v>#REF!</v>
      </c>
      <c r="M2978" t="e">
        <f>IF(INDEX(SamplingFeatures[Sampling Feature Type],$A2978)&lt;&gt;"Specimen","",
CONCATENATE("  - &amp;SpecimenID",TEXT(SUMPRODUCT(--($M$3:$M2977&lt;&gt;"")),"0000"),
" {","SamplingFeatureID:  *SamplingFeatureID",TEXT($A2978,"0000"),
", SpecimenTypeCV:  ",CHAR(34),INDEX(Specimens[Specimen Type],$A2978),CHAR(34),
", SpecimenMediumCV:  ",INDEX(Specimens[Specimen Medium],$A2978),
", IsFieldSpecimen:  ",CHAR(34),INDEX(Specimens[Is Field Specimen?],$A2978),CHAR(34),"}"))</f>
        <v>#REF!</v>
      </c>
      <c r="N2978" t="e">
        <f>IF(COUNTA(SpatialOffsets[])=0,"", IF(INDEX(SpatialOffsets[Spatial Offset Type],$A2978)="","",
CONCATENATE("  - &amp;SpatialOffsetID",TEXT($A2978,"0000"),
" {","SpatialOffsetTypeCV:  ",CHAR(34),INDEX(SpatialOffsets[Spatial Offset Type],$A2978),CHAR(34),
", Offset1Value:  ",INDEX(SpatialOffsets[Offset 1 Value],$A2978),
", Offset1UnitID:  ",CHAR(34),INDEX(SpatialOffsets[Offset 1 Unit],$A2978),CHAR(34),
", Offset2Value:  ",INDEX(SpatialOffsets[Offset 2 Value],$A2978),
", Offset2UnitID:  ",CHAR(34),INDEX(SpatialOffsets[Offset 2 Unit],$A2978),CHAR(34),
", Offset3Value:  ",INDEX(SpatialOffsets[Offset 3 Value],$A2978),
", Offset3UnitID:  ",CHAR(34),INDEX(SpatialOffsets[Offset 3 Unit],$A2978),CHAR(34),,"}")))</f>
        <v>#REF!</v>
      </c>
      <c r="O2978" t="e">
        <f>IF(COUNTA(RelatedFeatures[])=0,"", IF(INDEX(RelatedFeatures[First Sampling Feature Code],$A2978)="","",
CONCATENATE("  - &amp;RelationID",TEXT($A2978,"0000"),
" {","SamplingFeatureID:  *SamplingFeatureID",TEXT(MATCH(INDEX(RelatedFeatures[First Sampling Feature Code],$A2978),SamplingFeatures[Feature Code],0),"0000"),
", RelationshipTypeCV:  ",CHAR(34),INDEX(RelatedFeatures[Relationship Type],$A2978),CHAR(34),
", RelatedFeatureID: *SamplingFeatureID",TEXT(MATCH(INDEX(RelatedFeatures[Second Sampling Feature Code],$A2978),SamplingFeatures[Feature Code],0),"0000"),
", SpatialOffsetID:  ",IF(INDEX(RelatedFeatures[Offset Number],$A2978)="","",CONCATENATE("*SpatialOffsetID",TEXT(INDEX(RelatedFeatures[Offset Number],$A2978),"0000"))),"}")))</f>
        <v>#REF!</v>
      </c>
      <c r="P2978" t="e">
        <f>IF(INDEX(Methods[Method Type],$A2978)="","",
CONCATENATE("  - &amp;MethodID",TEXT($A2978,"0000"),
" {","MethodTypeCV:  ",CHAR(34),INDEX(Methods[Method Type],$A2978),CHAR(34),
", MethodCode:  ",CHAR(34),INDEX(Methods[Method Code],$A2978),CHAR(34),
", MethodName:  ",CHAR(34),INDEX(Methods[Method Name],$A2978),CHAR(34),
", MethodDescription:  ",CHAR(34),INDEX(Methods[Method Description],$A2978),CHAR(34),
", MethodLink:  ",CHAR(34),INDEX(Methods[Method Link],$A2978),CHAR(34),
", OrganizationID: *OrganizationID",TEXT(MATCH(INDEX(Methods[Organization Name],$A2978),Organizations[Organization Name],0),"0000"),"}"))</f>
        <v>#REF!</v>
      </c>
      <c r="Q2978" t="e">
        <f>IF(INDEX(Variables[Variable Type],$A2978)="","",
CONCATENATE("  - &amp;VariableID",TEXT($A2978,"0000"),
" {","VariableTypeCV:  ",CHAR(34),INDEX(Variables[Variable Type],$A2978),CHAR(34),
", VariableCode:  ",CHAR(34),INDEX(Variables[Variable Code],$A2978),CHAR(34),
", VariableNameCV:  ",CHAR(34),INDEX(Variables[Variable Name],$A2978),CHAR(34),
", VariableDefinition:  ",CHAR(34),INDEX(Variables[Variable Definition],$A2978),CHAR(34),
", SpecciationCV:  ",CHAR(34),INDEX(Variables[Speciation],$A2978),CHAR(34),
", NoDataValue:  ",CHAR(34),INDEX(Variables[No Data Value],$A2978),CHAR(34),"}"))</f>
        <v>#REF!</v>
      </c>
    </row>
    <row r="2979" spans="1:17" x14ac:dyDescent="0.25">
      <c r="A2979">
        <v>2976</v>
      </c>
      <c r="D2979" t="e">
        <f>IF(INDEX(People[First Name],$A2979)="","",
CONCATENATE("  - &amp;PersonID",TEXT($A2979,"0000"),
" {","PersonFirstName:  ",CHAR(34),INDEX(People[First Name],$A2979),CHAR(34),
", PersonMiddleName:  ",CHAR(34),INDEX(People[Middle Name],$A2979),CHAR(34),
", PersonLastName:  ",CHAR(34),INDEX(People[Last Name],$A2979),CHAR(34),"}"))</f>
        <v>#REF!</v>
      </c>
      <c r="E2979" t="e">
        <f>IF(INDEX(Organizations[Organization Type '[CV']],$A2979)="","",
CONCATENATE("  - &amp;OrganizationID",TEXT($A2979,"0000"),
" {","OrganizationTypeCV:  ",CHAR(34),INDEX(Organizations[Organization Type '[CV']],$A2979),CHAR(34),
", OrganizationCode:  ",CHAR(34),INDEX(Organizations[Organization Code],$A2979),CHAR(34),
", OrganizationName:  ",CHAR(34),INDEX(Organizations[Organization Name],$A2979),CHAR(34),
", OrganizationDescription:  ",CHAR(34),INDEX(Organizations[Organization Description],$A2979),CHAR(34),
", OrganizationLink:  ",CHAR(34),INDEX(Organizations[Organization Link],$A2979),CHAR(34),"}"))</f>
        <v>#REF!</v>
      </c>
      <c r="F2979" t="e">
        <f>IF(INDEX(People[First Name],$A2979)="","",
CONCATENATE("  - &amp;AffiliationID",TEXT($A2979,"0000"),
" {PersonID: *PersonID",TEXT($A2979,"0000"),
", OrganizationID: *OrganizationID",TEXT(MATCH(INDEX(People[Organization Name],$A2979),Organizations[Organization Name],0),"0000"),
", IsPrimaryOrganizationContact: , AffiliationStartDate: , AffiliationEndDate: , PrimaryPhone: ",
", PrimaryEmail: ",CHAR(34),INDEX(People[Primary Email],$A2979),CHAR(34),
", PrimaryAddress: ",CHAR(34),INDEX(People[Primary Address],$A2979),CHAR(34),
", PersonLink: }"))</f>
        <v>#REF!</v>
      </c>
      <c r="H2979" t="e">
        <f>IF(COUNTA(CitationInformation)=0,"",IF(INDEX(AuthorList[Author Name],$A2979)="","",
CONCATENATE("  - &amp;AuthorListID",TEXT($A2979,"0000"),
"  {CitationID: *CitationID0001",
", PersonID: *PersonID",TEXT(MATCH(INDEX(AuthorList[Author Name],$A2979),People[Full Name],0),"0000"),
", AuthorOrder: ",INDEX(AuthorList[Author Number],$A2979),"}")))</f>
        <v>#REF!</v>
      </c>
      <c r="K2979" t="e">
        <f>IF(INDEX(SamplingFeatures[Feature Code],$A2979)="","",
CONCATENATE("  - &amp;SamplingFeatureID",TEXT($A2979,"0000"),
" {","SamplingFeatureUUID:  ",CHAR(34),INDEX(SamplingFeatures[Sampling Feature UUID],$A2979),CHAR(34),
", SamplingFeatureTypeCV:  ",CHAR(34),INDEX(SamplingFeatures[Sampling Feature Type],$A2979),CHAR(34),
", SamplingFeatureCode:  ",CHAR(34),INDEX(SamplingFeatures[Feature Code],$A2979),CHAR(34),
", SamplingFeatureName:  ",CHAR(34),INDEX(SamplingFeatures[Feature Name],$A2979),CHAR(34),
", SamplingFeatureDescription:  ",CHAR(34),INDEX(SamplingFeatures[Feature Description],$A2979),CHAR(34),
", SamplingFeatureGeotypeCV:  ",CHAR(34),INDEX(SamplingFeatures[Feature Geo Type],$A2979),CHAR(34),
", FeatureGeometry:  ",CHAR(34),INDEX(SamplingFeatures[Feature Geometry],$A2979),CHAR(34),
", Elevation_m:  ",CHAR(34),INDEX(SamplingFeatures[Elevation_m],$A2979),CHAR(34),
", ElevationDatumCV:  ",CHAR(34),ElevationDatum,CHAR(34),"}"))</f>
        <v>#REF!</v>
      </c>
      <c r="L2979" t="e">
        <f>IF(INDEX(SamplingFeatures[Sampling Feature Type],$A2979)&lt;&gt;"Site","",
CONCATENATE("  - &amp;SiteID",TEXT(SUMPRODUCT(--($L$3:$L2978&lt;&gt;"")),"0000"),
" {","SamplingFeatureID:  *SamplingFeatureID",TEXT($A2979,"0000"),
", SiteTypeCV:  ",CHAR(34),INDEX(Sites[Site Type],$A2979),CHAR(34),
", Latitude:  ",INDEX(Sites[Latitude],$A2979),
", Longitude:  ",INDEX(Sites[Longitude],$A2979),
", SRSName:  ",CHAR(34),LatLonDatum,CHAR(34),"}"))</f>
        <v>#REF!</v>
      </c>
      <c r="M2979" t="e">
        <f>IF(INDEX(SamplingFeatures[Sampling Feature Type],$A2979)&lt;&gt;"Specimen","",
CONCATENATE("  - &amp;SpecimenID",TEXT(SUMPRODUCT(--($M$3:$M2978&lt;&gt;"")),"0000"),
" {","SamplingFeatureID:  *SamplingFeatureID",TEXT($A2979,"0000"),
", SpecimenTypeCV:  ",CHAR(34),INDEX(Specimens[Specimen Type],$A2979),CHAR(34),
", SpecimenMediumCV:  ",INDEX(Specimens[Specimen Medium],$A2979),
", IsFieldSpecimen:  ",CHAR(34),INDEX(Specimens[Is Field Specimen?],$A2979),CHAR(34),"}"))</f>
        <v>#REF!</v>
      </c>
      <c r="N2979" t="e">
        <f>IF(COUNTA(SpatialOffsets[])=0,"", IF(INDEX(SpatialOffsets[Spatial Offset Type],$A2979)="","",
CONCATENATE("  - &amp;SpatialOffsetID",TEXT($A2979,"0000"),
" {","SpatialOffsetTypeCV:  ",CHAR(34),INDEX(SpatialOffsets[Spatial Offset Type],$A2979),CHAR(34),
", Offset1Value:  ",INDEX(SpatialOffsets[Offset 1 Value],$A2979),
", Offset1UnitID:  ",CHAR(34),INDEX(SpatialOffsets[Offset 1 Unit],$A2979),CHAR(34),
", Offset2Value:  ",INDEX(SpatialOffsets[Offset 2 Value],$A2979),
", Offset2UnitID:  ",CHAR(34),INDEX(SpatialOffsets[Offset 2 Unit],$A2979),CHAR(34),
", Offset3Value:  ",INDEX(SpatialOffsets[Offset 3 Value],$A2979),
", Offset3UnitID:  ",CHAR(34),INDEX(SpatialOffsets[Offset 3 Unit],$A2979),CHAR(34),,"}")))</f>
        <v>#REF!</v>
      </c>
      <c r="O2979" t="e">
        <f>IF(COUNTA(RelatedFeatures[])=0,"", IF(INDEX(RelatedFeatures[First Sampling Feature Code],$A2979)="","",
CONCATENATE("  - &amp;RelationID",TEXT($A2979,"0000"),
" {","SamplingFeatureID:  *SamplingFeatureID",TEXT(MATCH(INDEX(RelatedFeatures[First Sampling Feature Code],$A2979),SamplingFeatures[Feature Code],0),"0000"),
", RelationshipTypeCV:  ",CHAR(34),INDEX(RelatedFeatures[Relationship Type],$A2979),CHAR(34),
", RelatedFeatureID: *SamplingFeatureID",TEXT(MATCH(INDEX(RelatedFeatures[Second Sampling Feature Code],$A2979),SamplingFeatures[Feature Code],0),"0000"),
", SpatialOffsetID:  ",IF(INDEX(RelatedFeatures[Offset Number],$A2979)="","",CONCATENATE("*SpatialOffsetID",TEXT(INDEX(RelatedFeatures[Offset Number],$A2979),"0000"))),"}")))</f>
        <v>#REF!</v>
      </c>
      <c r="P2979" t="e">
        <f>IF(INDEX(Methods[Method Type],$A2979)="","",
CONCATENATE("  - &amp;MethodID",TEXT($A2979,"0000"),
" {","MethodTypeCV:  ",CHAR(34),INDEX(Methods[Method Type],$A2979),CHAR(34),
", MethodCode:  ",CHAR(34),INDEX(Methods[Method Code],$A2979),CHAR(34),
", MethodName:  ",CHAR(34),INDEX(Methods[Method Name],$A2979),CHAR(34),
", MethodDescription:  ",CHAR(34),INDEX(Methods[Method Description],$A2979),CHAR(34),
", MethodLink:  ",CHAR(34),INDEX(Methods[Method Link],$A2979),CHAR(34),
", OrganizationID: *OrganizationID",TEXT(MATCH(INDEX(Methods[Organization Name],$A2979),Organizations[Organization Name],0),"0000"),"}"))</f>
        <v>#REF!</v>
      </c>
      <c r="Q2979" t="e">
        <f>IF(INDEX(Variables[Variable Type],$A2979)="","",
CONCATENATE("  - &amp;VariableID",TEXT($A2979,"0000"),
" {","VariableTypeCV:  ",CHAR(34),INDEX(Variables[Variable Type],$A2979),CHAR(34),
", VariableCode:  ",CHAR(34),INDEX(Variables[Variable Code],$A2979),CHAR(34),
", VariableNameCV:  ",CHAR(34),INDEX(Variables[Variable Name],$A2979),CHAR(34),
", VariableDefinition:  ",CHAR(34),INDEX(Variables[Variable Definition],$A2979),CHAR(34),
", SpecciationCV:  ",CHAR(34),INDEX(Variables[Speciation],$A2979),CHAR(34),
", NoDataValue:  ",CHAR(34),INDEX(Variables[No Data Value],$A2979),CHAR(34),"}"))</f>
        <v>#REF!</v>
      </c>
    </row>
    <row r="2980" spans="1:17" x14ac:dyDescent="0.25">
      <c r="A2980">
        <v>2977</v>
      </c>
      <c r="D2980" t="e">
        <f>IF(INDEX(People[First Name],$A2980)="","",
CONCATENATE("  - &amp;PersonID",TEXT($A2980,"0000"),
" {","PersonFirstName:  ",CHAR(34),INDEX(People[First Name],$A2980),CHAR(34),
", PersonMiddleName:  ",CHAR(34),INDEX(People[Middle Name],$A2980),CHAR(34),
", PersonLastName:  ",CHAR(34),INDEX(People[Last Name],$A2980),CHAR(34),"}"))</f>
        <v>#REF!</v>
      </c>
      <c r="E2980" t="e">
        <f>IF(INDEX(Organizations[Organization Type '[CV']],$A2980)="","",
CONCATENATE("  - &amp;OrganizationID",TEXT($A2980,"0000"),
" {","OrganizationTypeCV:  ",CHAR(34),INDEX(Organizations[Organization Type '[CV']],$A2980),CHAR(34),
", OrganizationCode:  ",CHAR(34),INDEX(Organizations[Organization Code],$A2980),CHAR(34),
", OrganizationName:  ",CHAR(34),INDEX(Organizations[Organization Name],$A2980),CHAR(34),
", OrganizationDescription:  ",CHAR(34),INDEX(Organizations[Organization Description],$A2980),CHAR(34),
", OrganizationLink:  ",CHAR(34),INDEX(Organizations[Organization Link],$A2980),CHAR(34),"}"))</f>
        <v>#REF!</v>
      </c>
      <c r="F2980" t="e">
        <f>IF(INDEX(People[First Name],$A2980)="","",
CONCATENATE("  - &amp;AffiliationID",TEXT($A2980,"0000"),
" {PersonID: *PersonID",TEXT($A2980,"0000"),
", OrganizationID: *OrganizationID",TEXT(MATCH(INDEX(People[Organization Name],$A2980),Organizations[Organization Name],0),"0000"),
", IsPrimaryOrganizationContact: , AffiliationStartDate: , AffiliationEndDate: , PrimaryPhone: ",
", PrimaryEmail: ",CHAR(34),INDEX(People[Primary Email],$A2980),CHAR(34),
", PrimaryAddress: ",CHAR(34),INDEX(People[Primary Address],$A2980),CHAR(34),
", PersonLink: }"))</f>
        <v>#REF!</v>
      </c>
      <c r="H2980" t="e">
        <f>IF(COUNTA(CitationInformation)=0,"",IF(INDEX(AuthorList[Author Name],$A2980)="","",
CONCATENATE("  - &amp;AuthorListID",TEXT($A2980,"0000"),
"  {CitationID: *CitationID0001",
", PersonID: *PersonID",TEXT(MATCH(INDEX(AuthorList[Author Name],$A2980),People[Full Name],0),"0000"),
", AuthorOrder: ",INDEX(AuthorList[Author Number],$A2980),"}")))</f>
        <v>#REF!</v>
      </c>
      <c r="K2980" t="e">
        <f>IF(INDEX(SamplingFeatures[Feature Code],$A2980)="","",
CONCATENATE("  - &amp;SamplingFeatureID",TEXT($A2980,"0000"),
" {","SamplingFeatureUUID:  ",CHAR(34),INDEX(SamplingFeatures[Sampling Feature UUID],$A2980),CHAR(34),
", SamplingFeatureTypeCV:  ",CHAR(34),INDEX(SamplingFeatures[Sampling Feature Type],$A2980),CHAR(34),
", SamplingFeatureCode:  ",CHAR(34),INDEX(SamplingFeatures[Feature Code],$A2980),CHAR(34),
", SamplingFeatureName:  ",CHAR(34),INDEX(SamplingFeatures[Feature Name],$A2980),CHAR(34),
", SamplingFeatureDescription:  ",CHAR(34),INDEX(SamplingFeatures[Feature Description],$A2980),CHAR(34),
", SamplingFeatureGeotypeCV:  ",CHAR(34),INDEX(SamplingFeatures[Feature Geo Type],$A2980),CHAR(34),
", FeatureGeometry:  ",CHAR(34),INDEX(SamplingFeatures[Feature Geometry],$A2980),CHAR(34),
", Elevation_m:  ",CHAR(34),INDEX(SamplingFeatures[Elevation_m],$A2980),CHAR(34),
", ElevationDatumCV:  ",CHAR(34),ElevationDatum,CHAR(34),"}"))</f>
        <v>#REF!</v>
      </c>
      <c r="L2980" t="e">
        <f>IF(INDEX(SamplingFeatures[Sampling Feature Type],$A2980)&lt;&gt;"Site","",
CONCATENATE("  - &amp;SiteID",TEXT(SUMPRODUCT(--($L$3:$L2979&lt;&gt;"")),"0000"),
" {","SamplingFeatureID:  *SamplingFeatureID",TEXT($A2980,"0000"),
", SiteTypeCV:  ",CHAR(34),INDEX(Sites[Site Type],$A2980),CHAR(34),
", Latitude:  ",INDEX(Sites[Latitude],$A2980),
", Longitude:  ",INDEX(Sites[Longitude],$A2980),
", SRSName:  ",CHAR(34),LatLonDatum,CHAR(34),"}"))</f>
        <v>#REF!</v>
      </c>
      <c r="M2980" t="e">
        <f>IF(INDEX(SamplingFeatures[Sampling Feature Type],$A2980)&lt;&gt;"Specimen","",
CONCATENATE("  - &amp;SpecimenID",TEXT(SUMPRODUCT(--($M$3:$M2979&lt;&gt;"")),"0000"),
" {","SamplingFeatureID:  *SamplingFeatureID",TEXT($A2980,"0000"),
", SpecimenTypeCV:  ",CHAR(34),INDEX(Specimens[Specimen Type],$A2980),CHAR(34),
", SpecimenMediumCV:  ",INDEX(Specimens[Specimen Medium],$A2980),
", IsFieldSpecimen:  ",CHAR(34),INDEX(Specimens[Is Field Specimen?],$A2980),CHAR(34),"}"))</f>
        <v>#REF!</v>
      </c>
      <c r="N2980" t="e">
        <f>IF(COUNTA(SpatialOffsets[])=0,"", IF(INDEX(SpatialOffsets[Spatial Offset Type],$A2980)="","",
CONCATENATE("  - &amp;SpatialOffsetID",TEXT($A2980,"0000"),
" {","SpatialOffsetTypeCV:  ",CHAR(34),INDEX(SpatialOffsets[Spatial Offset Type],$A2980),CHAR(34),
", Offset1Value:  ",INDEX(SpatialOffsets[Offset 1 Value],$A2980),
", Offset1UnitID:  ",CHAR(34),INDEX(SpatialOffsets[Offset 1 Unit],$A2980),CHAR(34),
", Offset2Value:  ",INDEX(SpatialOffsets[Offset 2 Value],$A2980),
", Offset2UnitID:  ",CHAR(34),INDEX(SpatialOffsets[Offset 2 Unit],$A2980),CHAR(34),
", Offset3Value:  ",INDEX(SpatialOffsets[Offset 3 Value],$A2980),
", Offset3UnitID:  ",CHAR(34),INDEX(SpatialOffsets[Offset 3 Unit],$A2980),CHAR(34),,"}")))</f>
        <v>#REF!</v>
      </c>
      <c r="O2980" t="e">
        <f>IF(COUNTA(RelatedFeatures[])=0,"", IF(INDEX(RelatedFeatures[First Sampling Feature Code],$A2980)="","",
CONCATENATE("  - &amp;RelationID",TEXT($A2980,"0000"),
" {","SamplingFeatureID:  *SamplingFeatureID",TEXT(MATCH(INDEX(RelatedFeatures[First Sampling Feature Code],$A2980),SamplingFeatures[Feature Code],0),"0000"),
", RelationshipTypeCV:  ",CHAR(34),INDEX(RelatedFeatures[Relationship Type],$A2980),CHAR(34),
", RelatedFeatureID: *SamplingFeatureID",TEXT(MATCH(INDEX(RelatedFeatures[Second Sampling Feature Code],$A2980),SamplingFeatures[Feature Code],0),"0000"),
", SpatialOffsetID:  ",IF(INDEX(RelatedFeatures[Offset Number],$A2980)="","",CONCATENATE("*SpatialOffsetID",TEXT(INDEX(RelatedFeatures[Offset Number],$A2980),"0000"))),"}")))</f>
        <v>#REF!</v>
      </c>
      <c r="P2980" t="e">
        <f>IF(INDEX(Methods[Method Type],$A2980)="","",
CONCATENATE("  - &amp;MethodID",TEXT($A2980,"0000"),
" {","MethodTypeCV:  ",CHAR(34),INDEX(Methods[Method Type],$A2980),CHAR(34),
", MethodCode:  ",CHAR(34),INDEX(Methods[Method Code],$A2980),CHAR(34),
", MethodName:  ",CHAR(34),INDEX(Methods[Method Name],$A2980),CHAR(34),
", MethodDescription:  ",CHAR(34),INDEX(Methods[Method Description],$A2980),CHAR(34),
", MethodLink:  ",CHAR(34),INDEX(Methods[Method Link],$A2980),CHAR(34),
", OrganizationID: *OrganizationID",TEXT(MATCH(INDEX(Methods[Organization Name],$A2980),Organizations[Organization Name],0),"0000"),"}"))</f>
        <v>#REF!</v>
      </c>
      <c r="Q2980" t="e">
        <f>IF(INDEX(Variables[Variable Type],$A2980)="","",
CONCATENATE("  - &amp;VariableID",TEXT($A2980,"0000"),
" {","VariableTypeCV:  ",CHAR(34),INDEX(Variables[Variable Type],$A2980),CHAR(34),
", VariableCode:  ",CHAR(34),INDEX(Variables[Variable Code],$A2980),CHAR(34),
", VariableNameCV:  ",CHAR(34),INDEX(Variables[Variable Name],$A2980),CHAR(34),
", VariableDefinition:  ",CHAR(34),INDEX(Variables[Variable Definition],$A2980),CHAR(34),
", SpecciationCV:  ",CHAR(34),INDEX(Variables[Speciation],$A2980),CHAR(34),
", NoDataValue:  ",CHAR(34),INDEX(Variables[No Data Value],$A2980),CHAR(34),"}"))</f>
        <v>#REF!</v>
      </c>
    </row>
    <row r="2981" spans="1:17" x14ac:dyDescent="0.25">
      <c r="A2981">
        <v>2978</v>
      </c>
      <c r="D2981" t="e">
        <f>IF(INDEX(People[First Name],$A2981)="","",
CONCATENATE("  - &amp;PersonID",TEXT($A2981,"0000"),
" {","PersonFirstName:  ",CHAR(34),INDEX(People[First Name],$A2981),CHAR(34),
", PersonMiddleName:  ",CHAR(34),INDEX(People[Middle Name],$A2981),CHAR(34),
", PersonLastName:  ",CHAR(34),INDEX(People[Last Name],$A2981),CHAR(34),"}"))</f>
        <v>#REF!</v>
      </c>
      <c r="E2981" t="e">
        <f>IF(INDEX(Organizations[Organization Type '[CV']],$A2981)="","",
CONCATENATE("  - &amp;OrganizationID",TEXT($A2981,"0000"),
" {","OrganizationTypeCV:  ",CHAR(34),INDEX(Organizations[Organization Type '[CV']],$A2981),CHAR(34),
", OrganizationCode:  ",CHAR(34),INDEX(Organizations[Organization Code],$A2981),CHAR(34),
", OrganizationName:  ",CHAR(34),INDEX(Organizations[Organization Name],$A2981),CHAR(34),
", OrganizationDescription:  ",CHAR(34),INDEX(Organizations[Organization Description],$A2981),CHAR(34),
", OrganizationLink:  ",CHAR(34),INDEX(Organizations[Organization Link],$A2981),CHAR(34),"}"))</f>
        <v>#REF!</v>
      </c>
      <c r="F2981" t="e">
        <f>IF(INDEX(People[First Name],$A2981)="","",
CONCATENATE("  - &amp;AffiliationID",TEXT($A2981,"0000"),
" {PersonID: *PersonID",TEXT($A2981,"0000"),
", OrganizationID: *OrganizationID",TEXT(MATCH(INDEX(People[Organization Name],$A2981),Organizations[Organization Name],0),"0000"),
", IsPrimaryOrganizationContact: , AffiliationStartDate: , AffiliationEndDate: , PrimaryPhone: ",
", PrimaryEmail: ",CHAR(34),INDEX(People[Primary Email],$A2981),CHAR(34),
", PrimaryAddress: ",CHAR(34),INDEX(People[Primary Address],$A2981),CHAR(34),
", PersonLink: }"))</f>
        <v>#REF!</v>
      </c>
      <c r="H2981" t="e">
        <f>IF(COUNTA(CitationInformation)=0,"",IF(INDEX(AuthorList[Author Name],$A2981)="","",
CONCATENATE("  - &amp;AuthorListID",TEXT($A2981,"0000"),
"  {CitationID: *CitationID0001",
", PersonID: *PersonID",TEXT(MATCH(INDEX(AuthorList[Author Name],$A2981),People[Full Name],0),"0000"),
", AuthorOrder: ",INDEX(AuthorList[Author Number],$A2981),"}")))</f>
        <v>#REF!</v>
      </c>
      <c r="K2981" t="e">
        <f>IF(INDEX(SamplingFeatures[Feature Code],$A2981)="","",
CONCATENATE("  - &amp;SamplingFeatureID",TEXT($A2981,"0000"),
" {","SamplingFeatureUUID:  ",CHAR(34),INDEX(SamplingFeatures[Sampling Feature UUID],$A2981),CHAR(34),
", SamplingFeatureTypeCV:  ",CHAR(34),INDEX(SamplingFeatures[Sampling Feature Type],$A2981),CHAR(34),
", SamplingFeatureCode:  ",CHAR(34),INDEX(SamplingFeatures[Feature Code],$A2981),CHAR(34),
", SamplingFeatureName:  ",CHAR(34),INDEX(SamplingFeatures[Feature Name],$A2981),CHAR(34),
", SamplingFeatureDescription:  ",CHAR(34),INDEX(SamplingFeatures[Feature Description],$A2981),CHAR(34),
", SamplingFeatureGeotypeCV:  ",CHAR(34),INDEX(SamplingFeatures[Feature Geo Type],$A2981),CHAR(34),
", FeatureGeometry:  ",CHAR(34),INDEX(SamplingFeatures[Feature Geometry],$A2981),CHAR(34),
", Elevation_m:  ",CHAR(34),INDEX(SamplingFeatures[Elevation_m],$A2981),CHAR(34),
", ElevationDatumCV:  ",CHAR(34),ElevationDatum,CHAR(34),"}"))</f>
        <v>#REF!</v>
      </c>
      <c r="L2981" t="e">
        <f>IF(INDEX(SamplingFeatures[Sampling Feature Type],$A2981)&lt;&gt;"Site","",
CONCATENATE("  - &amp;SiteID",TEXT(SUMPRODUCT(--($L$3:$L2980&lt;&gt;"")),"0000"),
" {","SamplingFeatureID:  *SamplingFeatureID",TEXT($A2981,"0000"),
", SiteTypeCV:  ",CHAR(34),INDEX(Sites[Site Type],$A2981),CHAR(34),
", Latitude:  ",INDEX(Sites[Latitude],$A2981),
", Longitude:  ",INDEX(Sites[Longitude],$A2981),
", SRSName:  ",CHAR(34),LatLonDatum,CHAR(34),"}"))</f>
        <v>#REF!</v>
      </c>
      <c r="M2981" t="e">
        <f>IF(INDEX(SamplingFeatures[Sampling Feature Type],$A2981)&lt;&gt;"Specimen","",
CONCATENATE("  - &amp;SpecimenID",TEXT(SUMPRODUCT(--($M$3:$M2980&lt;&gt;"")),"0000"),
" {","SamplingFeatureID:  *SamplingFeatureID",TEXT($A2981,"0000"),
", SpecimenTypeCV:  ",CHAR(34),INDEX(Specimens[Specimen Type],$A2981),CHAR(34),
", SpecimenMediumCV:  ",INDEX(Specimens[Specimen Medium],$A2981),
", IsFieldSpecimen:  ",CHAR(34),INDEX(Specimens[Is Field Specimen?],$A2981),CHAR(34),"}"))</f>
        <v>#REF!</v>
      </c>
      <c r="N2981" t="e">
        <f>IF(COUNTA(SpatialOffsets[])=0,"", IF(INDEX(SpatialOffsets[Spatial Offset Type],$A2981)="","",
CONCATENATE("  - &amp;SpatialOffsetID",TEXT($A2981,"0000"),
" {","SpatialOffsetTypeCV:  ",CHAR(34),INDEX(SpatialOffsets[Spatial Offset Type],$A2981),CHAR(34),
", Offset1Value:  ",INDEX(SpatialOffsets[Offset 1 Value],$A2981),
", Offset1UnitID:  ",CHAR(34),INDEX(SpatialOffsets[Offset 1 Unit],$A2981),CHAR(34),
", Offset2Value:  ",INDEX(SpatialOffsets[Offset 2 Value],$A2981),
", Offset2UnitID:  ",CHAR(34),INDEX(SpatialOffsets[Offset 2 Unit],$A2981),CHAR(34),
", Offset3Value:  ",INDEX(SpatialOffsets[Offset 3 Value],$A2981),
", Offset3UnitID:  ",CHAR(34),INDEX(SpatialOffsets[Offset 3 Unit],$A2981),CHAR(34),,"}")))</f>
        <v>#REF!</v>
      </c>
      <c r="O2981" t="e">
        <f>IF(COUNTA(RelatedFeatures[])=0,"", IF(INDEX(RelatedFeatures[First Sampling Feature Code],$A2981)="","",
CONCATENATE("  - &amp;RelationID",TEXT($A2981,"0000"),
" {","SamplingFeatureID:  *SamplingFeatureID",TEXT(MATCH(INDEX(RelatedFeatures[First Sampling Feature Code],$A2981),SamplingFeatures[Feature Code],0),"0000"),
", RelationshipTypeCV:  ",CHAR(34),INDEX(RelatedFeatures[Relationship Type],$A2981),CHAR(34),
", RelatedFeatureID: *SamplingFeatureID",TEXT(MATCH(INDEX(RelatedFeatures[Second Sampling Feature Code],$A2981),SamplingFeatures[Feature Code],0),"0000"),
", SpatialOffsetID:  ",IF(INDEX(RelatedFeatures[Offset Number],$A2981)="","",CONCATENATE("*SpatialOffsetID",TEXT(INDEX(RelatedFeatures[Offset Number],$A2981),"0000"))),"}")))</f>
        <v>#REF!</v>
      </c>
      <c r="P2981" t="e">
        <f>IF(INDEX(Methods[Method Type],$A2981)="","",
CONCATENATE("  - &amp;MethodID",TEXT($A2981,"0000"),
" {","MethodTypeCV:  ",CHAR(34),INDEX(Methods[Method Type],$A2981),CHAR(34),
", MethodCode:  ",CHAR(34),INDEX(Methods[Method Code],$A2981),CHAR(34),
", MethodName:  ",CHAR(34),INDEX(Methods[Method Name],$A2981),CHAR(34),
", MethodDescription:  ",CHAR(34),INDEX(Methods[Method Description],$A2981),CHAR(34),
", MethodLink:  ",CHAR(34),INDEX(Methods[Method Link],$A2981),CHAR(34),
", OrganizationID: *OrganizationID",TEXT(MATCH(INDEX(Methods[Organization Name],$A2981),Organizations[Organization Name],0),"0000"),"}"))</f>
        <v>#REF!</v>
      </c>
      <c r="Q2981" t="e">
        <f>IF(INDEX(Variables[Variable Type],$A2981)="","",
CONCATENATE("  - &amp;VariableID",TEXT($A2981,"0000"),
" {","VariableTypeCV:  ",CHAR(34),INDEX(Variables[Variable Type],$A2981),CHAR(34),
", VariableCode:  ",CHAR(34),INDEX(Variables[Variable Code],$A2981),CHAR(34),
", VariableNameCV:  ",CHAR(34),INDEX(Variables[Variable Name],$A2981),CHAR(34),
", VariableDefinition:  ",CHAR(34),INDEX(Variables[Variable Definition],$A2981),CHAR(34),
", SpecciationCV:  ",CHAR(34),INDEX(Variables[Speciation],$A2981),CHAR(34),
", NoDataValue:  ",CHAR(34),INDEX(Variables[No Data Value],$A2981),CHAR(34),"}"))</f>
        <v>#REF!</v>
      </c>
    </row>
    <row r="2982" spans="1:17" x14ac:dyDescent="0.25">
      <c r="A2982">
        <v>2979</v>
      </c>
      <c r="D2982" t="e">
        <f>IF(INDEX(People[First Name],$A2982)="","",
CONCATENATE("  - &amp;PersonID",TEXT($A2982,"0000"),
" {","PersonFirstName:  ",CHAR(34),INDEX(People[First Name],$A2982),CHAR(34),
", PersonMiddleName:  ",CHAR(34),INDEX(People[Middle Name],$A2982),CHAR(34),
", PersonLastName:  ",CHAR(34),INDEX(People[Last Name],$A2982),CHAR(34),"}"))</f>
        <v>#REF!</v>
      </c>
      <c r="E2982" t="e">
        <f>IF(INDEX(Organizations[Organization Type '[CV']],$A2982)="","",
CONCATENATE("  - &amp;OrganizationID",TEXT($A2982,"0000"),
" {","OrganizationTypeCV:  ",CHAR(34),INDEX(Organizations[Organization Type '[CV']],$A2982),CHAR(34),
", OrganizationCode:  ",CHAR(34),INDEX(Organizations[Organization Code],$A2982),CHAR(34),
", OrganizationName:  ",CHAR(34),INDEX(Organizations[Organization Name],$A2982),CHAR(34),
", OrganizationDescription:  ",CHAR(34),INDEX(Organizations[Organization Description],$A2982),CHAR(34),
", OrganizationLink:  ",CHAR(34),INDEX(Organizations[Organization Link],$A2982),CHAR(34),"}"))</f>
        <v>#REF!</v>
      </c>
      <c r="F2982" t="e">
        <f>IF(INDEX(People[First Name],$A2982)="","",
CONCATENATE("  - &amp;AffiliationID",TEXT($A2982,"0000"),
" {PersonID: *PersonID",TEXT($A2982,"0000"),
", OrganizationID: *OrganizationID",TEXT(MATCH(INDEX(People[Organization Name],$A2982),Organizations[Organization Name],0),"0000"),
", IsPrimaryOrganizationContact: , AffiliationStartDate: , AffiliationEndDate: , PrimaryPhone: ",
", PrimaryEmail: ",CHAR(34),INDEX(People[Primary Email],$A2982),CHAR(34),
", PrimaryAddress: ",CHAR(34),INDEX(People[Primary Address],$A2982),CHAR(34),
", PersonLink: }"))</f>
        <v>#REF!</v>
      </c>
      <c r="H2982" t="e">
        <f>IF(COUNTA(CitationInformation)=0,"",IF(INDEX(AuthorList[Author Name],$A2982)="","",
CONCATENATE("  - &amp;AuthorListID",TEXT($A2982,"0000"),
"  {CitationID: *CitationID0001",
", PersonID: *PersonID",TEXT(MATCH(INDEX(AuthorList[Author Name],$A2982),People[Full Name],0),"0000"),
", AuthorOrder: ",INDEX(AuthorList[Author Number],$A2982),"}")))</f>
        <v>#REF!</v>
      </c>
      <c r="K2982" t="e">
        <f>IF(INDEX(SamplingFeatures[Feature Code],$A2982)="","",
CONCATENATE("  - &amp;SamplingFeatureID",TEXT($A2982,"0000"),
" {","SamplingFeatureUUID:  ",CHAR(34),INDEX(SamplingFeatures[Sampling Feature UUID],$A2982),CHAR(34),
", SamplingFeatureTypeCV:  ",CHAR(34),INDEX(SamplingFeatures[Sampling Feature Type],$A2982),CHAR(34),
", SamplingFeatureCode:  ",CHAR(34),INDEX(SamplingFeatures[Feature Code],$A2982),CHAR(34),
", SamplingFeatureName:  ",CHAR(34),INDEX(SamplingFeatures[Feature Name],$A2982),CHAR(34),
", SamplingFeatureDescription:  ",CHAR(34),INDEX(SamplingFeatures[Feature Description],$A2982),CHAR(34),
", SamplingFeatureGeotypeCV:  ",CHAR(34),INDEX(SamplingFeatures[Feature Geo Type],$A2982),CHAR(34),
", FeatureGeometry:  ",CHAR(34),INDEX(SamplingFeatures[Feature Geometry],$A2982),CHAR(34),
", Elevation_m:  ",CHAR(34),INDEX(SamplingFeatures[Elevation_m],$A2982),CHAR(34),
", ElevationDatumCV:  ",CHAR(34),ElevationDatum,CHAR(34),"}"))</f>
        <v>#REF!</v>
      </c>
      <c r="L2982" t="e">
        <f>IF(INDEX(SamplingFeatures[Sampling Feature Type],$A2982)&lt;&gt;"Site","",
CONCATENATE("  - &amp;SiteID",TEXT(SUMPRODUCT(--($L$3:$L2981&lt;&gt;"")),"0000"),
" {","SamplingFeatureID:  *SamplingFeatureID",TEXT($A2982,"0000"),
", SiteTypeCV:  ",CHAR(34),INDEX(Sites[Site Type],$A2982),CHAR(34),
", Latitude:  ",INDEX(Sites[Latitude],$A2982),
", Longitude:  ",INDEX(Sites[Longitude],$A2982),
", SRSName:  ",CHAR(34),LatLonDatum,CHAR(34),"}"))</f>
        <v>#REF!</v>
      </c>
      <c r="M2982" t="e">
        <f>IF(INDEX(SamplingFeatures[Sampling Feature Type],$A2982)&lt;&gt;"Specimen","",
CONCATENATE("  - &amp;SpecimenID",TEXT(SUMPRODUCT(--($M$3:$M2981&lt;&gt;"")),"0000"),
" {","SamplingFeatureID:  *SamplingFeatureID",TEXT($A2982,"0000"),
", SpecimenTypeCV:  ",CHAR(34),INDEX(Specimens[Specimen Type],$A2982),CHAR(34),
", SpecimenMediumCV:  ",INDEX(Specimens[Specimen Medium],$A2982),
", IsFieldSpecimen:  ",CHAR(34),INDEX(Specimens[Is Field Specimen?],$A2982),CHAR(34),"}"))</f>
        <v>#REF!</v>
      </c>
      <c r="N2982" t="e">
        <f>IF(COUNTA(SpatialOffsets[])=0,"", IF(INDEX(SpatialOffsets[Spatial Offset Type],$A2982)="","",
CONCATENATE("  - &amp;SpatialOffsetID",TEXT($A2982,"0000"),
" {","SpatialOffsetTypeCV:  ",CHAR(34),INDEX(SpatialOffsets[Spatial Offset Type],$A2982),CHAR(34),
", Offset1Value:  ",INDEX(SpatialOffsets[Offset 1 Value],$A2982),
", Offset1UnitID:  ",CHAR(34),INDEX(SpatialOffsets[Offset 1 Unit],$A2982),CHAR(34),
", Offset2Value:  ",INDEX(SpatialOffsets[Offset 2 Value],$A2982),
", Offset2UnitID:  ",CHAR(34),INDEX(SpatialOffsets[Offset 2 Unit],$A2982),CHAR(34),
", Offset3Value:  ",INDEX(SpatialOffsets[Offset 3 Value],$A2982),
", Offset3UnitID:  ",CHAR(34),INDEX(SpatialOffsets[Offset 3 Unit],$A2982),CHAR(34),,"}")))</f>
        <v>#REF!</v>
      </c>
      <c r="O2982" t="e">
        <f>IF(COUNTA(RelatedFeatures[])=0,"", IF(INDEX(RelatedFeatures[First Sampling Feature Code],$A2982)="","",
CONCATENATE("  - &amp;RelationID",TEXT($A2982,"0000"),
" {","SamplingFeatureID:  *SamplingFeatureID",TEXT(MATCH(INDEX(RelatedFeatures[First Sampling Feature Code],$A2982),SamplingFeatures[Feature Code],0),"0000"),
", RelationshipTypeCV:  ",CHAR(34),INDEX(RelatedFeatures[Relationship Type],$A2982),CHAR(34),
", RelatedFeatureID: *SamplingFeatureID",TEXT(MATCH(INDEX(RelatedFeatures[Second Sampling Feature Code],$A2982),SamplingFeatures[Feature Code],0),"0000"),
", SpatialOffsetID:  ",IF(INDEX(RelatedFeatures[Offset Number],$A2982)="","",CONCATENATE("*SpatialOffsetID",TEXT(INDEX(RelatedFeatures[Offset Number],$A2982),"0000"))),"}")))</f>
        <v>#REF!</v>
      </c>
      <c r="P2982" t="e">
        <f>IF(INDEX(Methods[Method Type],$A2982)="","",
CONCATENATE("  - &amp;MethodID",TEXT($A2982,"0000"),
" {","MethodTypeCV:  ",CHAR(34),INDEX(Methods[Method Type],$A2982),CHAR(34),
", MethodCode:  ",CHAR(34),INDEX(Methods[Method Code],$A2982),CHAR(34),
", MethodName:  ",CHAR(34),INDEX(Methods[Method Name],$A2982),CHAR(34),
", MethodDescription:  ",CHAR(34),INDEX(Methods[Method Description],$A2982),CHAR(34),
", MethodLink:  ",CHAR(34),INDEX(Methods[Method Link],$A2982),CHAR(34),
", OrganizationID: *OrganizationID",TEXT(MATCH(INDEX(Methods[Organization Name],$A2982),Organizations[Organization Name],0),"0000"),"}"))</f>
        <v>#REF!</v>
      </c>
      <c r="Q2982" t="e">
        <f>IF(INDEX(Variables[Variable Type],$A2982)="","",
CONCATENATE("  - &amp;VariableID",TEXT($A2982,"0000"),
" {","VariableTypeCV:  ",CHAR(34),INDEX(Variables[Variable Type],$A2982),CHAR(34),
", VariableCode:  ",CHAR(34),INDEX(Variables[Variable Code],$A2982),CHAR(34),
", VariableNameCV:  ",CHAR(34),INDEX(Variables[Variable Name],$A2982),CHAR(34),
", VariableDefinition:  ",CHAR(34),INDEX(Variables[Variable Definition],$A2982),CHAR(34),
", SpecciationCV:  ",CHAR(34),INDEX(Variables[Speciation],$A2982),CHAR(34),
", NoDataValue:  ",CHAR(34),INDEX(Variables[No Data Value],$A2982),CHAR(34),"}"))</f>
        <v>#REF!</v>
      </c>
    </row>
    <row r="2983" spans="1:17" x14ac:dyDescent="0.25">
      <c r="A2983">
        <v>2980</v>
      </c>
      <c r="D2983" t="e">
        <f>IF(INDEX(People[First Name],$A2983)="","",
CONCATENATE("  - &amp;PersonID",TEXT($A2983,"0000"),
" {","PersonFirstName:  ",CHAR(34),INDEX(People[First Name],$A2983),CHAR(34),
", PersonMiddleName:  ",CHAR(34),INDEX(People[Middle Name],$A2983),CHAR(34),
", PersonLastName:  ",CHAR(34),INDEX(People[Last Name],$A2983),CHAR(34),"}"))</f>
        <v>#REF!</v>
      </c>
      <c r="E2983" t="e">
        <f>IF(INDEX(Organizations[Organization Type '[CV']],$A2983)="","",
CONCATENATE("  - &amp;OrganizationID",TEXT($A2983,"0000"),
" {","OrganizationTypeCV:  ",CHAR(34),INDEX(Organizations[Organization Type '[CV']],$A2983),CHAR(34),
", OrganizationCode:  ",CHAR(34),INDEX(Organizations[Organization Code],$A2983),CHAR(34),
", OrganizationName:  ",CHAR(34),INDEX(Organizations[Organization Name],$A2983),CHAR(34),
", OrganizationDescription:  ",CHAR(34),INDEX(Organizations[Organization Description],$A2983),CHAR(34),
", OrganizationLink:  ",CHAR(34),INDEX(Organizations[Organization Link],$A2983),CHAR(34),"}"))</f>
        <v>#REF!</v>
      </c>
      <c r="F2983" t="e">
        <f>IF(INDEX(People[First Name],$A2983)="","",
CONCATENATE("  - &amp;AffiliationID",TEXT($A2983,"0000"),
" {PersonID: *PersonID",TEXT($A2983,"0000"),
", OrganizationID: *OrganizationID",TEXT(MATCH(INDEX(People[Organization Name],$A2983),Organizations[Organization Name],0),"0000"),
", IsPrimaryOrganizationContact: , AffiliationStartDate: , AffiliationEndDate: , PrimaryPhone: ",
", PrimaryEmail: ",CHAR(34),INDEX(People[Primary Email],$A2983),CHAR(34),
", PrimaryAddress: ",CHAR(34),INDEX(People[Primary Address],$A2983),CHAR(34),
", PersonLink: }"))</f>
        <v>#REF!</v>
      </c>
      <c r="H2983" t="e">
        <f>IF(COUNTA(CitationInformation)=0,"",IF(INDEX(AuthorList[Author Name],$A2983)="","",
CONCATENATE("  - &amp;AuthorListID",TEXT($A2983,"0000"),
"  {CitationID: *CitationID0001",
", PersonID: *PersonID",TEXT(MATCH(INDEX(AuthorList[Author Name],$A2983),People[Full Name],0),"0000"),
", AuthorOrder: ",INDEX(AuthorList[Author Number],$A2983),"}")))</f>
        <v>#REF!</v>
      </c>
      <c r="K2983" t="e">
        <f>IF(INDEX(SamplingFeatures[Feature Code],$A2983)="","",
CONCATENATE("  - &amp;SamplingFeatureID",TEXT($A2983,"0000"),
" {","SamplingFeatureUUID:  ",CHAR(34),INDEX(SamplingFeatures[Sampling Feature UUID],$A2983),CHAR(34),
", SamplingFeatureTypeCV:  ",CHAR(34),INDEX(SamplingFeatures[Sampling Feature Type],$A2983),CHAR(34),
", SamplingFeatureCode:  ",CHAR(34),INDEX(SamplingFeatures[Feature Code],$A2983),CHAR(34),
", SamplingFeatureName:  ",CHAR(34),INDEX(SamplingFeatures[Feature Name],$A2983),CHAR(34),
", SamplingFeatureDescription:  ",CHAR(34),INDEX(SamplingFeatures[Feature Description],$A2983),CHAR(34),
", SamplingFeatureGeotypeCV:  ",CHAR(34),INDEX(SamplingFeatures[Feature Geo Type],$A2983),CHAR(34),
", FeatureGeometry:  ",CHAR(34),INDEX(SamplingFeatures[Feature Geometry],$A2983),CHAR(34),
", Elevation_m:  ",CHAR(34),INDEX(SamplingFeatures[Elevation_m],$A2983),CHAR(34),
", ElevationDatumCV:  ",CHAR(34),ElevationDatum,CHAR(34),"}"))</f>
        <v>#REF!</v>
      </c>
      <c r="L2983" t="e">
        <f>IF(INDEX(SamplingFeatures[Sampling Feature Type],$A2983)&lt;&gt;"Site","",
CONCATENATE("  - &amp;SiteID",TEXT(SUMPRODUCT(--($L$3:$L2982&lt;&gt;"")),"0000"),
" {","SamplingFeatureID:  *SamplingFeatureID",TEXT($A2983,"0000"),
", SiteTypeCV:  ",CHAR(34),INDEX(Sites[Site Type],$A2983),CHAR(34),
", Latitude:  ",INDEX(Sites[Latitude],$A2983),
", Longitude:  ",INDEX(Sites[Longitude],$A2983),
", SRSName:  ",CHAR(34),LatLonDatum,CHAR(34),"}"))</f>
        <v>#REF!</v>
      </c>
      <c r="M2983" t="e">
        <f>IF(INDEX(SamplingFeatures[Sampling Feature Type],$A2983)&lt;&gt;"Specimen","",
CONCATENATE("  - &amp;SpecimenID",TEXT(SUMPRODUCT(--($M$3:$M2982&lt;&gt;"")),"0000"),
" {","SamplingFeatureID:  *SamplingFeatureID",TEXT($A2983,"0000"),
", SpecimenTypeCV:  ",CHAR(34),INDEX(Specimens[Specimen Type],$A2983),CHAR(34),
", SpecimenMediumCV:  ",INDEX(Specimens[Specimen Medium],$A2983),
", IsFieldSpecimen:  ",CHAR(34),INDEX(Specimens[Is Field Specimen?],$A2983),CHAR(34),"}"))</f>
        <v>#REF!</v>
      </c>
      <c r="N2983" t="e">
        <f>IF(COUNTA(SpatialOffsets[])=0,"", IF(INDEX(SpatialOffsets[Spatial Offset Type],$A2983)="","",
CONCATENATE("  - &amp;SpatialOffsetID",TEXT($A2983,"0000"),
" {","SpatialOffsetTypeCV:  ",CHAR(34),INDEX(SpatialOffsets[Spatial Offset Type],$A2983),CHAR(34),
", Offset1Value:  ",INDEX(SpatialOffsets[Offset 1 Value],$A2983),
", Offset1UnitID:  ",CHAR(34),INDEX(SpatialOffsets[Offset 1 Unit],$A2983),CHAR(34),
", Offset2Value:  ",INDEX(SpatialOffsets[Offset 2 Value],$A2983),
", Offset2UnitID:  ",CHAR(34),INDEX(SpatialOffsets[Offset 2 Unit],$A2983),CHAR(34),
", Offset3Value:  ",INDEX(SpatialOffsets[Offset 3 Value],$A2983),
", Offset3UnitID:  ",CHAR(34),INDEX(SpatialOffsets[Offset 3 Unit],$A2983),CHAR(34),,"}")))</f>
        <v>#REF!</v>
      </c>
      <c r="O2983" t="e">
        <f>IF(COUNTA(RelatedFeatures[])=0,"", IF(INDEX(RelatedFeatures[First Sampling Feature Code],$A2983)="","",
CONCATENATE("  - &amp;RelationID",TEXT($A2983,"0000"),
" {","SamplingFeatureID:  *SamplingFeatureID",TEXT(MATCH(INDEX(RelatedFeatures[First Sampling Feature Code],$A2983),SamplingFeatures[Feature Code],0),"0000"),
", RelationshipTypeCV:  ",CHAR(34),INDEX(RelatedFeatures[Relationship Type],$A2983),CHAR(34),
", RelatedFeatureID: *SamplingFeatureID",TEXT(MATCH(INDEX(RelatedFeatures[Second Sampling Feature Code],$A2983),SamplingFeatures[Feature Code],0),"0000"),
", SpatialOffsetID:  ",IF(INDEX(RelatedFeatures[Offset Number],$A2983)="","",CONCATENATE("*SpatialOffsetID",TEXT(INDEX(RelatedFeatures[Offset Number],$A2983),"0000"))),"}")))</f>
        <v>#REF!</v>
      </c>
      <c r="P2983" t="e">
        <f>IF(INDEX(Methods[Method Type],$A2983)="","",
CONCATENATE("  - &amp;MethodID",TEXT($A2983,"0000"),
" {","MethodTypeCV:  ",CHAR(34),INDEX(Methods[Method Type],$A2983),CHAR(34),
", MethodCode:  ",CHAR(34),INDEX(Methods[Method Code],$A2983),CHAR(34),
", MethodName:  ",CHAR(34),INDEX(Methods[Method Name],$A2983),CHAR(34),
", MethodDescription:  ",CHAR(34),INDEX(Methods[Method Description],$A2983),CHAR(34),
", MethodLink:  ",CHAR(34),INDEX(Methods[Method Link],$A2983),CHAR(34),
", OrganizationID: *OrganizationID",TEXT(MATCH(INDEX(Methods[Organization Name],$A2983),Organizations[Organization Name],0),"0000"),"}"))</f>
        <v>#REF!</v>
      </c>
      <c r="Q2983" t="e">
        <f>IF(INDEX(Variables[Variable Type],$A2983)="","",
CONCATENATE("  - &amp;VariableID",TEXT($A2983,"0000"),
" {","VariableTypeCV:  ",CHAR(34),INDEX(Variables[Variable Type],$A2983),CHAR(34),
", VariableCode:  ",CHAR(34),INDEX(Variables[Variable Code],$A2983),CHAR(34),
", VariableNameCV:  ",CHAR(34),INDEX(Variables[Variable Name],$A2983),CHAR(34),
", VariableDefinition:  ",CHAR(34),INDEX(Variables[Variable Definition],$A2983),CHAR(34),
", SpecciationCV:  ",CHAR(34),INDEX(Variables[Speciation],$A2983),CHAR(34),
", NoDataValue:  ",CHAR(34),INDEX(Variables[No Data Value],$A2983),CHAR(34),"}"))</f>
        <v>#REF!</v>
      </c>
    </row>
    <row r="2984" spans="1:17" x14ac:dyDescent="0.25">
      <c r="A2984">
        <v>2981</v>
      </c>
      <c r="D2984" t="e">
        <f>IF(INDEX(People[First Name],$A2984)="","",
CONCATENATE("  - &amp;PersonID",TEXT($A2984,"0000"),
" {","PersonFirstName:  ",CHAR(34),INDEX(People[First Name],$A2984),CHAR(34),
", PersonMiddleName:  ",CHAR(34),INDEX(People[Middle Name],$A2984),CHAR(34),
", PersonLastName:  ",CHAR(34),INDEX(People[Last Name],$A2984),CHAR(34),"}"))</f>
        <v>#REF!</v>
      </c>
      <c r="E2984" t="e">
        <f>IF(INDEX(Organizations[Organization Type '[CV']],$A2984)="","",
CONCATENATE("  - &amp;OrganizationID",TEXT($A2984,"0000"),
" {","OrganizationTypeCV:  ",CHAR(34),INDEX(Organizations[Organization Type '[CV']],$A2984),CHAR(34),
", OrganizationCode:  ",CHAR(34),INDEX(Organizations[Organization Code],$A2984),CHAR(34),
", OrganizationName:  ",CHAR(34),INDEX(Organizations[Organization Name],$A2984),CHAR(34),
", OrganizationDescription:  ",CHAR(34),INDEX(Organizations[Organization Description],$A2984),CHAR(34),
", OrganizationLink:  ",CHAR(34),INDEX(Organizations[Organization Link],$A2984),CHAR(34),"}"))</f>
        <v>#REF!</v>
      </c>
      <c r="F2984" t="e">
        <f>IF(INDEX(People[First Name],$A2984)="","",
CONCATENATE("  - &amp;AffiliationID",TEXT($A2984,"0000"),
" {PersonID: *PersonID",TEXT($A2984,"0000"),
", OrganizationID: *OrganizationID",TEXT(MATCH(INDEX(People[Organization Name],$A2984),Organizations[Organization Name],0),"0000"),
", IsPrimaryOrganizationContact: , AffiliationStartDate: , AffiliationEndDate: , PrimaryPhone: ",
", PrimaryEmail: ",CHAR(34),INDEX(People[Primary Email],$A2984),CHAR(34),
", PrimaryAddress: ",CHAR(34),INDEX(People[Primary Address],$A2984),CHAR(34),
", PersonLink: }"))</f>
        <v>#REF!</v>
      </c>
      <c r="H2984" t="e">
        <f>IF(COUNTA(CitationInformation)=0,"",IF(INDEX(AuthorList[Author Name],$A2984)="","",
CONCATENATE("  - &amp;AuthorListID",TEXT($A2984,"0000"),
"  {CitationID: *CitationID0001",
", PersonID: *PersonID",TEXT(MATCH(INDEX(AuthorList[Author Name],$A2984),People[Full Name],0),"0000"),
", AuthorOrder: ",INDEX(AuthorList[Author Number],$A2984),"}")))</f>
        <v>#REF!</v>
      </c>
      <c r="K2984" t="e">
        <f>IF(INDEX(SamplingFeatures[Feature Code],$A2984)="","",
CONCATENATE("  - &amp;SamplingFeatureID",TEXT($A2984,"0000"),
" {","SamplingFeatureUUID:  ",CHAR(34),INDEX(SamplingFeatures[Sampling Feature UUID],$A2984),CHAR(34),
", SamplingFeatureTypeCV:  ",CHAR(34),INDEX(SamplingFeatures[Sampling Feature Type],$A2984),CHAR(34),
", SamplingFeatureCode:  ",CHAR(34),INDEX(SamplingFeatures[Feature Code],$A2984),CHAR(34),
", SamplingFeatureName:  ",CHAR(34),INDEX(SamplingFeatures[Feature Name],$A2984),CHAR(34),
", SamplingFeatureDescription:  ",CHAR(34),INDEX(SamplingFeatures[Feature Description],$A2984),CHAR(34),
", SamplingFeatureGeotypeCV:  ",CHAR(34),INDEX(SamplingFeatures[Feature Geo Type],$A2984),CHAR(34),
", FeatureGeometry:  ",CHAR(34),INDEX(SamplingFeatures[Feature Geometry],$A2984),CHAR(34),
", Elevation_m:  ",CHAR(34),INDEX(SamplingFeatures[Elevation_m],$A2984),CHAR(34),
", ElevationDatumCV:  ",CHAR(34),ElevationDatum,CHAR(34),"}"))</f>
        <v>#REF!</v>
      </c>
      <c r="L2984" t="e">
        <f>IF(INDEX(SamplingFeatures[Sampling Feature Type],$A2984)&lt;&gt;"Site","",
CONCATENATE("  - &amp;SiteID",TEXT(SUMPRODUCT(--($L$3:$L2983&lt;&gt;"")),"0000"),
" {","SamplingFeatureID:  *SamplingFeatureID",TEXT($A2984,"0000"),
", SiteTypeCV:  ",CHAR(34),INDEX(Sites[Site Type],$A2984),CHAR(34),
", Latitude:  ",INDEX(Sites[Latitude],$A2984),
", Longitude:  ",INDEX(Sites[Longitude],$A2984),
", SRSName:  ",CHAR(34),LatLonDatum,CHAR(34),"}"))</f>
        <v>#REF!</v>
      </c>
      <c r="M2984" t="e">
        <f>IF(INDEX(SamplingFeatures[Sampling Feature Type],$A2984)&lt;&gt;"Specimen","",
CONCATENATE("  - &amp;SpecimenID",TEXT(SUMPRODUCT(--($M$3:$M2983&lt;&gt;"")),"0000"),
" {","SamplingFeatureID:  *SamplingFeatureID",TEXT($A2984,"0000"),
", SpecimenTypeCV:  ",CHAR(34),INDEX(Specimens[Specimen Type],$A2984),CHAR(34),
", SpecimenMediumCV:  ",INDEX(Specimens[Specimen Medium],$A2984),
", IsFieldSpecimen:  ",CHAR(34),INDEX(Specimens[Is Field Specimen?],$A2984),CHAR(34),"}"))</f>
        <v>#REF!</v>
      </c>
      <c r="N2984" t="e">
        <f>IF(COUNTA(SpatialOffsets[])=0,"", IF(INDEX(SpatialOffsets[Spatial Offset Type],$A2984)="","",
CONCATENATE("  - &amp;SpatialOffsetID",TEXT($A2984,"0000"),
" {","SpatialOffsetTypeCV:  ",CHAR(34),INDEX(SpatialOffsets[Spatial Offset Type],$A2984),CHAR(34),
", Offset1Value:  ",INDEX(SpatialOffsets[Offset 1 Value],$A2984),
", Offset1UnitID:  ",CHAR(34),INDEX(SpatialOffsets[Offset 1 Unit],$A2984),CHAR(34),
", Offset2Value:  ",INDEX(SpatialOffsets[Offset 2 Value],$A2984),
", Offset2UnitID:  ",CHAR(34),INDEX(SpatialOffsets[Offset 2 Unit],$A2984),CHAR(34),
", Offset3Value:  ",INDEX(SpatialOffsets[Offset 3 Value],$A2984),
", Offset3UnitID:  ",CHAR(34),INDEX(SpatialOffsets[Offset 3 Unit],$A2984),CHAR(34),,"}")))</f>
        <v>#REF!</v>
      </c>
      <c r="O2984" t="e">
        <f>IF(COUNTA(RelatedFeatures[])=0,"", IF(INDEX(RelatedFeatures[First Sampling Feature Code],$A2984)="","",
CONCATENATE("  - &amp;RelationID",TEXT($A2984,"0000"),
" {","SamplingFeatureID:  *SamplingFeatureID",TEXT(MATCH(INDEX(RelatedFeatures[First Sampling Feature Code],$A2984),SamplingFeatures[Feature Code],0),"0000"),
", RelationshipTypeCV:  ",CHAR(34),INDEX(RelatedFeatures[Relationship Type],$A2984),CHAR(34),
", RelatedFeatureID: *SamplingFeatureID",TEXT(MATCH(INDEX(RelatedFeatures[Second Sampling Feature Code],$A2984),SamplingFeatures[Feature Code],0),"0000"),
", SpatialOffsetID:  ",IF(INDEX(RelatedFeatures[Offset Number],$A2984)="","",CONCATENATE("*SpatialOffsetID",TEXT(INDEX(RelatedFeatures[Offset Number],$A2984),"0000"))),"}")))</f>
        <v>#REF!</v>
      </c>
      <c r="P2984" t="e">
        <f>IF(INDEX(Methods[Method Type],$A2984)="","",
CONCATENATE("  - &amp;MethodID",TEXT($A2984,"0000"),
" {","MethodTypeCV:  ",CHAR(34),INDEX(Methods[Method Type],$A2984),CHAR(34),
", MethodCode:  ",CHAR(34),INDEX(Methods[Method Code],$A2984),CHAR(34),
", MethodName:  ",CHAR(34),INDEX(Methods[Method Name],$A2984),CHAR(34),
", MethodDescription:  ",CHAR(34),INDEX(Methods[Method Description],$A2984),CHAR(34),
", MethodLink:  ",CHAR(34),INDEX(Methods[Method Link],$A2984),CHAR(34),
", OrganizationID: *OrganizationID",TEXT(MATCH(INDEX(Methods[Organization Name],$A2984),Organizations[Organization Name],0),"0000"),"}"))</f>
        <v>#REF!</v>
      </c>
      <c r="Q2984" t="e">
        <f>IF(INDEX(Variables[Variable Type],$A2984)="","",
CONCATENATE("  - &amp;VariableID",TEXT($A2984,"0000"),
" {","VariableTypeCV:  ",CHAR(34),INDEX(Variables[Variable Type],$A2984),CHAR(34),
", VariableCode:  ",CHAR(34),INDEX(Variables[Variable Code],$A2984),CHAR(34),
", VariableNameCV:  ",CHAR(34),INDEX(Variables[Variable Name],$A2984),CHAR(34),
", VariableDefinition:  ",CHAR(34),INDEX(Variables[Variable Definition],$A2984),CHAR(34),
", SpecciationCV:  ",CHAR(34),INDEX(Variables[Speciation],$A2984),CHAR(34),
", NoDataValue:  ",CHAR(34),INDEX(Variables[No Data Value],$A2984),CHAR(34),"}"))</f>
        <v>#REF!</v>
      </c>
    </row>
    <row r="2985" spans="1:17" x14ac:dyDescent="0.25">
      <c r="A2985">
        <v>2982</v>
      </c>
      <c r="D2985" t="e">
        <f>IF(INDEX(People[First Name],$A2985)="","",
CONCATENATE("  - &amp;PersonID",TEXT($A2985,"0000"),
" {","PersonFirstName:  ",CHAR(34),INDEX(People[First Name],$A2985),CHAR(34),
", PersonMiddleName:  ",CHAR(34),INDEX(People[Middle Name],$A2985),CHAR(34),
", PersonLastName:  ",CHAR(34),INDEX(People[Last Name],$A2985),CHAR(34),"}"))</f>
        <v>#REF!</v>
      </c>
      <c r="E2985" t="e">
        <f>IF(INDEX(Organizations[Organization Type '[CV']],$A2985)="","",
CONCATENATE("  - &amp;OrganizationID",TEXT($A2985,"0000"),
" {","OrganizationTypeCV:  ",CHAR(34),INDEX(Organizations[Organization Type '[CV']],$A2985),CHAR(34),
", OrganizationCode:  ",CHAR(34),INDEX(Organizations[Organization Code],$A2985),CHAR(34),
", OrganizationName:  ",CHAR(34),INDEX(Organizations[Organization Name],$A2985),CHAR(34),
", OrganizationDescription:  ",CHAR(34),INDEX(Organizations[Organization Description],$A2985),CHAR(34),
", OrganizationLink:  ",CHAR(34),INDEX(Organizations[Organization Link],$A2985),CHAR(34),"}"))</f>
        <v>#REF!</v>
      </c>
      <c r="F2985" t="e">
        <f>IF(INDEX(People[First Name],$A2985)="","",
CONCATENATE("  - &amp;AffiliationID",TEXT($A2985,"0000"),
" {PersonID: *PersonID",TEXT($A2985,"0000"),
", OrganizationID: *OrganizationID",TEXT(MATCH(INDEX(People[Organization Name],$A2985),Organizations[Organization Name],0),"0000"),
", IsPrimaryOrganizationContact: , AffiliationStartDate: , AffiliationEndDate: , PrimaryPhone: ",
", PrimaryEmail: ",CHAR(34),INDEX(People[Primary Email],$A2985),CHAR(34),
", PrimaryAddress: ",CHAR(34),INDEX(People[Primary Address],$A2985),CHAR(34),
", PersonLink: }"))</f>
        <v>#REF!</v>
      </c>
      <c r="H2985" t="e">
        <f>IF(COUNTA(CitationInformation)=0,"",IF(INDEX(AuthorList[Author Name],$A2985)="","",
CONCATENATE("  - &amp;AuthorListID",TEXT($A2985,"0000"),
"  {CitationID: *CitationID0001",
", PersonID: *PersonID",TEXT(MATCH(INDEX(AuthorList[Author Name],$A2985),People[Full Name],0),"0000"),
", AuthorOrder: ",INDEX(AuthorList[Author Number],$A2985),"}")))</f>
        <v>#REF!</v>
      </c>
      <c r="K2985" t="e">
        <f>IF(INDEX(SamplingFeatures[Feature Code],$A2985)="","",
CONCATENATE("  - &amp;SamplingFeatureID",TEXT($A2985,"0000"),
" {","SamplingFeatureUUID:  ",CHAR(34),INDEX(SamplingFeatures[Sampling Feature UUID],$A2985),CHAR(34),
", SamplingFeatureTypeCV:  ",CHAR(34),INDEX(SamplingFeatures[Sampling Feature Type],$A2985),CHAR(34),
", SamplingFeatureCode:  ",CHAR(34),INDEX(SamplingFeatures[Feature Code],$A2985),CHAR(34),
", SamplingFeatureName:  ",CHAR(34),INDEX(SamplingFeatures[Feature Name],$A2985),CHAR(34),
", SamplingFeatureDescription:  ",CHAR(34),INDEX(SamplingFeatures[Feature Description],$A2985),CHAR(34),
", SamplingFeatureGeotypeCV:  ",CHAR(34),INDEX(SamplingFeatures[Feature Geo Type],$A2985),CHAR(34),
", FeatureGeometry:  ",CHAR(34),INDEX(SamplingFeatures[Feature Geometry],$A2985),CHAR(34),
", Elevation_m:  ",CHAR(34),INDEX(SamplingFeatures[Elevation_m],$A2985),CHAR(34),
", ElevationDatumCV:  ",CHAR(34),ElevationDatum,CHAR(34),"}"))</f>
        <v>#REF!</v>
      </c>
      <c r="L2985" t="e">
        <f>IF(INDEX(SamplingFeatures[Sampling Feature Type],$A2985)&lt;&gt;"Site","",
CONCATENATE("  - &amp;SiteID",TEXT(SUMPRODUCT(--($L$3:$L2984&lt;&gt;"")),"0000"),
" {","SamplingFeatureID:  *SamplingFeatureID",TEXT($A2985,"0000"),
", SiteTypeCV:  ",CHAR(34),INDEX(Sites[Site Type],$A2985),CHAR(34),
", Latitude:  ",INDEX(Sites[Latitude],$A2985),
", Longitude:  ",INDEX(Sites[Longitude],$A2985),
", SRSName:  ",CHAR(34),LatLonDatum,CHAR(34),"}"))</f>
        <v>#REF!</v>
      </c>
      <c r="M2985" t="e">
        <f>IF(INDEX(SamplingFeatures[Sampling Feature Type],$A2985)&lt;&gt;"Specimen","",
CONCATENATE("  - &amp;SpecimenID",TEXT(SUMPRODUCT(--($M$3:$M2984&lt;&gt;"")),"0000"),
" {","SamplingFeatureID:  *SamplingFeatureID",TEXT($A2985,"0000"),
", SpecimenTypeCV:  ",CHAR(34),INDEX(Specimens[Specimen Type],$A2985),CHAR(34),
", SpecimenMediumCV:  ",INDEX(Specimens[Specimen Medium],$A2985),
", IsFieldSpecimen:  ",CHAR(34),INDEX(Specimens[Is Field Specimen?],$A2985),CHAR(34),"}"))</f>
        <v>#REF!</v>
      </c>
      <c r="N2985" t="e">
        <f>IF(COUNTA(SpatialOffsets[])=0,"", IF(INDEX(SpatialOffsets[Spatial Offset Type],$A2985)="","",
CONCATENATE("  - &amp;SpatialOffsetID",TEXT($A2985,"0000"),
" {","SpatialOffsetTypeCV:  ",CHAR(34),INDEX(SpatialOffsets[Spatial Offset Type],$A2985),CHAR(34),
", Offset1Value:  ",INDEX(SpatialOffsets[Offset 1 Value],$A2985),
", Offset1UnitID:  ",CHAR(34),INDEX(SpatialOffsets[Offset 1 Unit],$A2985),CHAR(34),
", Offset2Value:  ",INDEX(SpatialOffsets[Offset 2 Value],$A2985),
", Offset2UnitID:  ",CHAR(34),INDEX(SpatialOffsets[Offset 2 Unit],$A2985),CHAR(34),
", Offset3Value:  ",INDEX(SpatialOffsets[Offset 3 Value],$A2985),
", Offset3UnitID:  ",CHAR(34),INDEX(SpatialOffsets[Offset 3 Unit],$A2985),CHAR(34),,"}")))</f>
        <v>#REF!</v>
      </c>
      <c r="O2985" t="e">
        <f>IF(COUNTA(RelatedFeatures[])=0,"", IF(INDEX(RelatedFeatures[First Sampling Feature Code],$A2985)="","",
CONCATENATE("  - &amp;RelationID",TEXT($A2985,"0000"),
" {","SamplingFeatureID:  *SamplingFeatureID",TEXT(MATCH(INDEX(RelatedFeatures[First Sampling Feature Code],$A2985),SamplingFeatures[Feature Code],0),"0000"),
", RelationshipTypeCV:  ",CHAR(34),INDEX(RelatedFeatures[Relationship Type],$A2985),CHAR(34),
", RelatedFeatureID: *SamplingFeatureID",TEXT(MATCH(INDEX(RelatedFeatures[Second Sampling Feature Code],$A2985),SamplingFeatures[Feature Code],0),"0000"),
", SpatialOffsetID:  ",IF(INDEX(RelatedFeatures[Offset Number],$A2985)="","",CONCATENATE("*SpatialOffsetID",TEXT(INDEX(RelatedFeatures[Offset Number],$A2985),"0000"))),"}")))</f>
        <v>#REF!</v>
      </c>
      <c r="P2985" t="e">
        <f>IF(INDEX(Methods[Method Type],$A2985)="","",
CONCATENATE("  - &amp;MethodID",TEXT($A2985,"0000"),
" {","MethodTypeCV:  ",CHAR(34),INDEX(Methods[Method Type],$A2985),CHAR(34),
", MethodCode:  ",CHAR(34),INDEX(Methods[Method Code],$A2985),CHAR(34),
", MethodName:  ",CHAR(34),INDEX(Methods[Method Name],$A2985),CHAR(34),
", MethodDescription:  ",CHAR(34),INDEX(Methods[Method Description],$A2985),CHAR(34),
", MethodLink:  ",CHAR(34),INDEX(Methods[Method Link],$A2985),CHAR(34),
", OrganizationID: *OrganizationID",TEXT(MATCH(INDEX(Methods[Organization Name],$A2985),Organizations[Organization Name],0),"0000"),"}"))</f>
        <v>#REF!</v>
      </c>
      <c r="Q2985" t="e">
        <f>IF(INDEX(Variables[Variable Type],$A2985)="","",
CONCATENATE("  - &amp;VariableID",TEXT($A2985,"0000"),
" {","VariableTypeCV:  ",CHAR(34),INDEX(Variables[Variable Type],$A2985),CHAR(34),
", VariableCode:  ",CHAR(34),INDEX(Variables[Variable Code],$A2985),CHAR(34),
", VariableNameCV:  ",CHAR(34),INDEX(Variables[Variable Name],$A2985),CHAR(34),
", VariableDefinition:  ",CHAR(34),INDEX(Variables[Variable Definition],$A2985),CHAR(34),
", SpecciationCV:  ",CHAR(34),INDEX(Variables[Speciation],$A2985),CHAR(34),
", NoDataValue:  ",CHAR(34),INDEX(Variables[No Data Value],$A2985),CHAR(34),"}"))</f>
        <v>#REF!</v>
      </c>
    </row>
    <row r="2986" spans="1:17" x14ac:dyDescent="0.25">
      <c r="A2986">
        <v>2983</v>
      </c>
      <c r="D2986" t="e">
        <f>IF(INDEX(People[First Name],$A2986)="","",
CONCATENATE("  - &amp;PersonID",TEXT($A2986,"0000"),
" {","PersonFirstName:  ",CHAR(34),INDEX(People[First Name],$A2986),CHAR(34),
", PersonMiddleName:  ",CHAR(34),INDEX(People[Middle Name],$A2986),CHAR(34),
", PersonLastName:  ",CHAR(34),INDEX(People[Last Name],$A2986),CHAR(34),"}"))</f>
        <v>#REF!</v>
      </c>
      <c r="E2986" t="e">
        <f>IF(INDEX(Organizations[Organization Type '[CV']],$A2986)="","",
CONCATENATE("  - &amp;OrganizationID",TEXT($A2986,"0000"),
" {","OrganizationTypeCV:  ",CHAR(34),INDEX(Organizations[Organization Type '[CV']],$A2986),CHAR(34),
", OrganizationCode:  ",CHAR(34),INDEX(Organizations[Organization Code],$A2986),CHAR(34),
", OrganizationName:  ",CHAR(34),INDEX(Organizations[Organization Name],$A2986),CHAR(34),
", OrganizationDescription:  ",CHAR(34),INDEX(Organizations[Organization Description],$A2986),CHAR(34),
", OrganizationLink:  ",CHAR(34),INDEX(Organizations[Organization Link],$A2986),CHAR(34),"}"))</f>
        <v>#REF!</v>
      </c>
      <c r="F2986" t="e">
        <f>IF(INDEX(People[First Name],$A2986)="","",
CONCATENATE("  - &amp;AffiliationID",TEXT($A2986,"0000"),
" {PersonID: *PersonID",TEXT($A2986,"0000"),
", OrganizationID: *OrganizationID",TEXT(MATCH(INDEX(People[Organization Name],$A2986),Organizations[Organization Name],0),"0000"),
", IsPrimaryOrganizationContact: , AffiliationStartDate: , AffiliationEndDate: , PrimaryPhone: ",
", PrimaryEmail: ",CHAR(34),INDEX(People[Primary Email],$A2986),CHAR(34),
", PrimaryAddress: ",CHAR(34),INDEX(People[Primary Address],$A2986),CHAR(34),
", PersonLink: }"))</f>
        <v>#REF!</v>
      </c>
      <c r="H2986" t="e">
        <f>IF(COUNTA(CitationInformation)=0,"",IF(INDEX(AuthorList[Author Name],$A2986)="","",
CONCATENATE("  - &amp;AuthorListID",TEXT($A2986,"0000"),
"  {CitationID: *CitationID0001",
", PersonID: *PersonID",TEXT(MATCH(INDEX(AuthorList[Author Name],$A2986),People[Full Name],0),"0000"),
", AuthorOrder: ",INDEX(AuthorList[Author Number],$A2986),"}")))</f>
        <v>#REF!</v>
      </c>
      <c r="K2986" t="e">
        <f>IF(INDEX(SamplingFeatures[Feature Code],$A2986)="","",
CONCATENATE("  - &amp;SamplingFeatureID",TEXT($A2986,"0000"),
" {","SamplingFeatureUUID:  ",CHAR(34),INDEX(SamplingFeatures[Sampling Feature UUID],$A2986),CHAR(34),
", SamplingFeatureTypeCV:  ",CHAR(34),INDEX(SamplingFeatures[Sampling Feature Type],$A2986),CHAR(34),
", SamplingFeatureCode:  ",CHAR(34),INDEX(SamplingFeatures[Feature Code],$A2986),CHAR(34),
", SamplingFeatureName:  ",CHAR(34),INDEX(SamplingFeatures[Feature Name],$A2986),CHAR(34),
", SamplingFeatureDescription:  ",CHAR(34),INDEX(SamplingFeatures[Feature Description],$A2986),CHAR(34),
", SamplingFeatureGeotypeCV:  ",CHAR(34),INDEX(SamplingFeatures[Feature Geo Type],$A2986),CHAR(34),
", FeatureGeometry:  ",CHAR(34),INDEX(SamplingFeatures[Feature Geometry],$A2986),CHAR(34),
", Elevation_m:  ",CHAR(34),INDEX(SamplingFeatures[Elevation_m],$A2986),CHAR(34),
", ElevationDatumCV:  ",CHAR(34),ElevationDatum,CHAR(34),"}"))</f>
        <v>#REF!</v>
      </c>
      <c r="L2986" t="e">
        <f>IF(INDEX(SamplingFeatures[Sampling Feature Type],$A2986)&lt;&gt;"Site","",
CONCATENATE("  - &amp;SiteID",TEXT(SUMPRODUCT(--($L$3:$L2985&lt;&gt;"")),"0000"),
" {","SamplingFeatureID:  *SamplingFeatureID",TEXT($A2986,"0000"),
", SiteTypeCV:  ",CHAR(34),INDEX(Sites[Site Type],$A2986),CHAR(34),
", Latitude:  ",INDEX(Sites[Latitude],$A2986),
", Longitude:  ",INDEX(Sites[Longitude],$A2986),
", SRSName:  ",CHAR(34),LatLonDatum,CHAR(34),"}"))</f>
        <v>#REF!</v>
      </c>
      <c r="M2986" t="e">
        <f>IF(INDEX(SamplingFeatures[Sampling Feature Type],$A2986)&lt;&gt;"Specimen","",
CONCATENATE("  - &amp;SpecimenID",TEXT(SUMPRODUCT(--($M$3:$M2985&lt;&gt;"")),"0000"),
" {","SamplingFeatureID:  *SamplingFeatureID",TEXT($A2986,"0000"),
", SpecimenTypeCV:  ",CHAR(34),INDEX(Specimens[Specimen Type],$A2986),CHAR(34),
", SpecimenMediumCV:  ",INDEX(Specimens[Specimen Medium],$A2986),
", IsFieldSpecimen:  ",CHAR(34),INDEX(Specimens[Is Field Specimen?],$A2986),CHAR(34),"}"))</f>
        <v>#REF!</v>
      </c>
      <c r="N2986" t="e">
        <f>IF(COUNTA(SpatialOffsets[])=0,"", IF(INDEX(SpatialOffsets[Spatial Offset Type],$A2986)="","",
CONCATENATE("  - &amp;SpatialOffsetID",TEXT($A2986,"0000"),
" {","SpatialOffsetTypeCV:  ",CHAR(34),INDEX(SpatialOffsets[Spatial Offset Type],$A2986),CHAR(34),
", Offset1Value:  ",INDEX(SpatialOffsets[Offset 1 Value],$A2986),
", Offset1UnitID:  ",CHAR(34),INDEX(SpatialOffsets[Offset 1 Unit],$A2986),CHAR(34),
", Offset2Value:  ",INDEX(SpatialOffsets[Offset 2 Value],$A2986),
", Offset2UnitID:  ",CHAR(34),INDEX(SpatialOffsets[Offset 2 Unit],$A2986),CHAR(34),
", Offset3Value:  ",INDEX(SpatialOffsets[Offset 3 Value],$A2986),
", Offset3UnitID:  ",CHAR(34),INDEX(SpatialOffsets[Offset 3 Unit],$A2986),CHAR(34),,"}")))</f>
        <v>#REF!</v>
      </c>
      <c r="O2986" t="e">
        <f>IF(COUNTA(RelatedFeatures[])=0,"", IF(INDEX(RelatedFeatures[First Sampling Feature Code],$A2986)="","",
CONCATENATE("  - &amp;RelationID",TEXT($A2986,"0000"),
" {","SamplingFeatureID:  *SamplingFeatureID",TEXT(MATCH(INDEX(RelatedFeatures[First Sampling Feature Code],$A2986),SamplingFeatures[Feature Code],0),"0000"),
", RelationshipTypeCV:  ",CHAR(34),INDEX(RelatedFeatures[Relationship Type],$A2986),CHAR(34),
", RelatedFeatureID: *SamplingFeatureID",TEXT(MATCH(INDEX(RelatedFeatures[Second Sampling Feature Code],$A2986),SamplingFeatures[Feature Code],0),"0000"),
", SpatialOffsetID:  ",IF(INDEX(RelatedFeatures[Offset Number],$A2986)="","",CONCATENATE("*SpatialOffsetID",TEXT(INDEX(RelatedFeatures[Offset Number],$A2986),"0000"))),"}")))</f>
        <v>#REF!</v>
      </c>
      <c r="P2986" t="e">
        <f>IF(INDEX(Methods[Method Type],$A2986)="","",
CONCATENATE("  - &amp;MethodID",TEXT($A2986,"0000"),
" {","MethodTypeCV:  ",CHAR(34),INDEX(Methods[Method Type],$A2986),CHAR(34),
", MethodCode:  ",CHAR(34),INDEX(Methods[Method Code],$A2986),CHAR(34),
", MethodName:  ",CHAR(34),INDEX(Methods[Method Name],$A2986),CHAR(34),
", MethodDescription:  ",CHAR(34),INDEX(Methods[Method Description],$A2986),CHAR(34),
", MethodLink:  ",CHAR(34),INDEX(Methods[Method Link],$A2986),CHAR(34),
", OrganizationID: *OrganizationID",TEXT(MATCH(INDEX(Methods[Organization Name],$A2986),Organizations[Organization Name],0),"0000"),"}"))</f>
        <v>#REF!</v>
      </c>
      <c r="Q2986" t="e">
        <f>IF(INDEX(Variables[Variable Type],$A2986)="","",
CONCATENATE("  - &amp;VariableID",TEXT($A2986,"0000"),
" {","VariableTypeCV:  ",CHAR(34),INDEX(Variables[Variable Type],$A2986),CHAR(34),
", VariableCode:  ",CHAR(34),INDEX(Variables[Variable Code],$A2986),CHAR(34),
", VariableNameCV:  ",CHAR(34),INDEX(Variables[Variable Name],$A2986),CHAR(34),
", VariableDefinition:  ",CHAR(34),INDEX(Variables[Variable Definition],$A2986),CHAR(34),
", SpecciationCV:  ",CHAR(34),INDEX(Variables[Speciation],$A2986),CHAR(34),
", NoDataValue:  ",CHAR(34),INDEX(Variables[No Data Value],$A2986),CHAR(34),"}"))</f>
        <v>#REF!</v>
      </c>
    </row>
    <row r="2987" spans="1:17" x14ac:dyDescent="0.25">
      <c r="A2987">
        <v>2984</v>
      </c>
      <c r="D2987" t="e">
        <f>IF(INDEX(People[First Name],$A2987)="","",
CONCATENATE("  - &amp;PersonID",TEXT($A2987,"0000"),
" {","PersonFirstName:  ",CHAR(34),INDEX(People[First Name],$A2987),CHAR(34),
", PersonMiddleName:  ",CHAR(34),INDEX(People[Middle Name],$A2987),CHAR(34),
", PersonLastName:  ",CHAR(34),INDEX(People[Last Name],$A2987),CHAR(34),"}"))</f>
        <v>#REF!</v>
      </c>
      <c r="E2987" t="e">
        <f>IF(INDEX(Organizations[Organization Type '[CV']],$A2987)="","",
CONCATENATE("  - &amp;OrganizationID",TEXT($A2987,"0000"),
" {","OrganizationTypeCV:  ",CHAR(34),INDEX(Organizations[Organization Type '[CV']],$A2987),CHAR(34),
", OrganizationCode:  ",CHAR(34),INDEX(Organizations[Organization Code],$A2987),CHAR(34),
", OrganizationName:  ",CHAR(34),INDEX(Organizations[Organization Name],$A2987),CHAR(34),
", OrganizationDescription:  ",CHAR(34),INDEX(Organizations[Organization Description],$A2987),CHAR(34),
", OrganizationLink:  ",CHAR(34),INDEX(Organizations[Organization Link],$A2987),CHAR(34),"}"))</f>
        <v>#REF!</v>
      </c>
      <c r="F2987" t="e">
        <f>IF(INDEX(People[First Name],$A2987)="","",
CONCATENATE("  - &amp;AffiliationID",TEXT($A2987,"0000"),
" {PersonID: *PersonID",TEXT($A2987,"0000"),
", OrganizationID: *OrganizationID",TEXT(MATCH(INDEX(People[Organization Name],$A2987),Organizations[Organization Name],0),"0000"),
", IsPrimaryOrganizationContact: , AffiliationStartDate: , AffiliationEndDate: , PrimaryPhone: ",
", PrimaryEmail: ",CHAR(34),INDEX(People[Primary Email],$A2987),CHAR(34),
", PrimaryAddress: ",CHAR(34),INDEX(People[Primary Address],$A2987),CHAR(34),
", PersonLink: }"))</f>
        <v>#REF!</v>
      </c>
      <c r="H2987" t="e">
        <f>IF(COUNTA(CitationInformation)=0,"",IF(INDEX(AuthorList[Author Name],$A2987)="","",
CONCATENATE("  - &amp;AuthorListID",TEXT($A2987,"0000"),
"  {CitationID: *CitationID0001",
", PersonID: *PersonID",TEXT(MATCH(INDEX(AuthorList[Author Name],$A2987),People[Full Name],0),"0000"),
", AuthorOrder: ",INDEX(AuthorList[Author Number],$A2987),"}")))</f>
        <v>#REF!</v>
      </c>
      <c r="K2987" t="e">
        <f>IF(INDEX(SamplingFeatures[Feature Code],$A2987)="","",
CONCATENATE("  - &amp;SamplingFeatureID",TEXT($A2987,"0000"),
" {","SamplingFeatureUUID:  ",CHAR(34),INDEX(SamplingFeatures[Sampling Feature UUID],$A2987),CHAR(34),
", SamplingFeatureTypeCV:  ",CHAR(34),INDEX(SamplingFeatures[Sampling Feature Type],$A2987),CHAR(34),
", SamplingFeatureCode:  ",CHAR(34),INDEX(SamplingFeatures[Feature Code],$A2987),CHAR(34),
", SamplingFeatureName:  ",CHAR(34),INDEX(SamplingFeatures[Feature Name],$A2987),CHAR(34),
", SamplingFeatureDescription:  ",CHAR(34),INDEX(SamplingFeatures[Feature Description],$A2987),CHAR(34),
", SamplingFeatureGeotypeCV:  ",CHAR(34),INDEX(SamplingFeatures[Feature Geo Type],$A2987),CHAR(34),
", FeatureGeometry:  ",CHAR(34),INDEX(SamplingFeatures[Feature Geometry],$A2987),CHAR(34),
", Elevation_m:  ",CHAR(34),INDEX(SamplingFeatures[Elevation_m],$A2987),CHAR(34),
", ElevationDatumCV:  ",CHAR(34),ElevationDatum,CHAR(34),"}"))</f>
        <v>#REF!</v>
      </c>
      <c r="L2987" t="e">
        <f>IF(INDEX(SamplingFeatures[Sampling Feature Type],$A2987)&lt;&gt;"Site","",
CONCATENATE("  - &amp;SiteID",TEXT(SUMPRODUCT(--($L$3:$L2986&lt;&gt;"")),"0000"),
" {","SamplingFeatureID:  *SamplingFeatureID",TEXT($A2987,"0000"),
", SiteTypeCV:  ",CHAR(34),INDEX(Sites[Site Type],$A2987),CHAR(34),
", Latitude:  ",INDEX(Sites[Latitude],$A2987),
", Longitude:  ",INDEX(Sites[Longitude],$A2987),
", SRSName:  ",CHAR(34),LatLonDatum,CHAR(34),"}"))</f>
        <v>#REF!</v>
      </c>
      <c r="M2987" t="e">
        <f>IF(INDEX(SamplingFeatures[Sampling Feature Type],$A2987)&lt;&gt;"Specimen","",
CONCATENATE("  - &amp;SpecimenID",TEXT(SUMPRODUCT(--($M$3:$M2986&lt;&gt;"")),"0000"),
" {","SamplingFeatureID:  *SamplingFeatureID",TEXT($A2987,"0000"),
", SpecimenTypeCV:  ",CHAR(34),INDEX(Specimens[Specimen Type],$A2987),CHAR(34),
", SpecimenMediumCV:  ",INDEX(Specimens[Specimen Medium],$A2987),
", IsFieldSpecimen:  ",CHAR(34),INDEX(Specimens[Is Field Specimen?],$A2987),CHAR(34),"}"))</f>
        <v>#REF!</v>
      </c>
      <c r="N2987" t="e">
        <f>IF(COUNTA(SpatialOffsets[])=0,"", IF(INDEX(SpatialOffsets[Spatial Offset Type],$A2987)="","",
CONCATENATE("  - &amp;SpatialOffsetID",TEXT($A2987,"0000"),
" {","SpatialOffsetTypeCV:  ",CHAR(34),INDEX(SpatialOffsets[Spatial Offset Type],$A2987),CHAR(34),
", Offset1Value:  ",INDEX(SpatialOffsets[Offset 1 Value],$A2987),
", Offset1UnitID:  ",CHAR(34),INDEX(SpatialOffsets[Offset 1 Unit],$A2987),CHAR(34),
", Offset2Value:  ",INDEX(SpatialOffsets[Offset 2 Value],$A2987),
", Offset2UnitID:  ",CHAR(34),INDEX(SpatialOffsets[Offset 2 Unit],$A2987),CHAR(34),
", Offset3Value:  ",INDEX(SpatialOffsets[Offset 3 Value],$A2987),
", Offset3UnitID:  ",CHAR(34),INDEX(SpatialOffsets[Offset 3 Unit],$A2987),CHAR(34),,"}")))</f>
        <v>#REF!</v>
      </c>
      <c r="O2987" t="e">
        <f>IF(COUNTA(RelatedFeatures[])=0,"", IF(INDEX(RelatedFeatures[First Sampling Feature Code],$A2987)="","",
CONCATENATE("  - &amp;RelationID",TEXT($A2987,"0000"),
" {","SamplingFeatureID:  *SamplingFeatureID",TEXT(MATCH(INDEX(RelatedFeatures[First Sampling Feature Code],$A2987),SamplingFeatures[Feature Code],0),"0000"),
", RelationshipTypeCV:  ",CHAR(34),INDEX(RelatedFeatures[Relationship Type],$A2987),CHAR(34),
", RelatedFeatureID: *SamplingFeatureID",TEXT(MATCH(INDEX(RelatedFeatures[Second Sampling Feature Code],$A2987),SamplingFeatures[Feature Code],0),"0000"),
", SpatialOffsetID:  ",IF(INDEX(RelatedFeatures[Offset Number],$A2987)="","",CONCATENATE("*SpatialOffsetID",TEXT(INDEX(RelatedFeatures[Offset Number],$A2987),"0000"))),"}")))</f>
        <v>#REF!</v>
      </c>
      <c r="P2987" t="e">
        <f>IF(INDEX(Methods[Method Type],$A2987)="","",
CONCATENATE("  - &amp;MethodID",TEXT($A2987,"0000"),
" {","MethodTypeCV:  ",CHAR(34),INDEX(Methods[Method Type],$A2987),CHAR(34),
", MethodCode:  ",CHAR(34),INDEX(Methods[Method Code],$A2987),CHAR(34),
", MethodName:  ",CHAR(34),INDEX(Methods[Method Name],$A2987),CHAR(34),
", MethodDescription:  ",CHAR(34),INDEX(Methods[Method Description],$A2987),CHAR(34),
", MethodLink:  ",CHAR(34),INDEX(Methods[Method Link],$A2987),CHAR(34),
", OrganizationID: *OrganizationID",TEXT(MATCH(INDEX(Methods[Organization Name],$A2987),Organizations[Organization Name],0),"0000"),"}"))</f>
        <v>#REF!</v>
      </c>
      <c r="Q2987" t="e">
        <f>IF(INDEX(Variables[Variable Type],$A2987)="","",
CONCATENATE("  - &amp;VariableID",TEXT($A2987,"0000"),
" {","VariableTypeCV:  ",CHAR(34),INDEX(Variables[Variable Type],$A2987),CHAR(34),
", VariableCode:  ",CHAR(34),INDEX(Variables[Variable Code],$A2987),CHAR(34),
", VariableNameCV:  ",CHAR(34),INDEX(Variables[Variable Name],$A2987),CHAR(34),
", VariableDefinition:  ",CHAR(34),INDEX(Variables[Variable Definition],$A2987),CHAR(34),
", SpecciationCV:  ",CHAR(34),INDEX(Variables[Speciation],$A2987),CHAR(34),
", NoDataValue:  ",CHAR(34),INDEX(Variables[No Data Value],$A2987),CHAR(34),"}"))</f>
        <v>#REF!</v>
      </c>
    </row>
    <row r="2988" spans="1:17" x14ac:dyDescent="0.25">
      <c r="A2988">
        <v>2985</v>
      </c>
      <c r="D2988" t="e">
        <f>IF(INDEX(People[First Name],$A2988)="","",
CONCATENATE("  - &amp;PersonID",TEXT($A2988,"0000"),
" {","PersonFirstName:  ",CHAR(34),INDEX(People[First Name],$A2988),CHAR(34),
", PersonMiddleName:  ",CHAR(34),INDEX(People[Middle Name],$A2988),CHAR(34),
", PersonLastName:  ",CHAR(34),INDEX(People[Last Name],$A2988),CHAR(34),"}"))</f>
        <v>#REF!</v>
      </c>
      <c r="E2988" t="e">
        <f>IF(INDEX(Organizations[Organization Type '[CV']],$A2988)="","",
CONCATENATE("  - &amp;OrganizationID",TEXT($A2988,"0000"),
" {","OrganizationTypeCV:  ",CHAR(34),INDEX(Organizations[Organization Type '[CV']],$A2988),CHAR(34),
", OrganizationCode:  ",CHAR(34),INDEX(Organizations[Organization Code],$A2988),CHAR(34),
", OrganizationName:  ",CHAR(34),INDEX(Organizations[Organization Name],$A2988),CHAR(34),
", OrganizationDescription:  ",CHAR(34),INDEX(Organizations[Organization Description],$A2988),CHAR(34),
", OrganizationLink:  ",CHAR(34),INDEX(Organizations[Organization Link],$A2988),CHAR(34),"}"))</f>
        <v>#REF!</v>
      </c>
      <c r="F2988" t="e">
        <f>IF(INDEX(People[First Name],$A2988)="","",
CONCATENATE("  - &amp;AffiliationID",TEXT($A2988,"0000"),
" {PersonID: *PersonID",TEXT($A2988,"0000"),
", OrganizationID: *OrganizationID",TEXT(MATCH(INDEX(People[Organization Name],$A2988),Organizations[Organization Name],0),"0000"),
", IsPrimaryOrganizationContact: , AffiliationStartDate: , AffiliationEndDate: , PrimaryPhone: ",
", PrimaryEmail: ",CHAR(34),INDEX(People[Primary Email],$A2988),CHAR(34),
", PrimaryAddress: ",CHAR(34),INDEX(People[Primary Address],$A2988),CHAR(34),
", PersonLink: }"))</f>
        <v>#REF!</v>
      </c>
      <c r="H2988" t="e">
        <f>IF(COUNTA(CitationInformation)=0,"",IF(INDEX(AuthorList[Author Name],$A2988)="","",
CONCATENATE("  - &amp;AuthorListID",TEXT($A2988,"0000"),
"  {CitationID: *CitationID0001",
", PersonID: *PersonID",TEXT(MATCH(INDEX(AuthorList[Author Name],$A2988),People[Full Name],0),"0000"),
", AuthorOrder: ",INDEX(AuthorList[Author Number],$A2988),"}")))</f>
        <v>#REF!</v>
      </c>
      <c r="K2988" t="e">
        <f>IF(INDEX(SamplingFeatures[Feature Code],$A2988)="","",
CONCATENATE("  - &amp;SamplingFeatureID",TEXT($A2988,"0000"),
" {","SamplingFeatureUUID:  ",CHAR(34),INDEX(SamplingFeatures[Sampling Feature UUID],$A2988),CHAR(34),
", SamplingFeatureTypeCV:  ",CHAR(34),INDEX(SamplingFeatures[Sampling Feature Type],$A2988),CHAR(34),
", SamplingFeatureCode:  ",CHAR(34),INDEX(SamplingFeatures[Feature Code],$A2988),CHAR(34),
", SamplingFeatureName:  ",CHAR(34),INDEX(SamplingFeatures[Feature Name],$A2988),CHAR(34),
", SamplingFeatureDescription:  ",CHAR(34),INDEX(SamplingFeatures[Feature Description],$A2988),CHAR(34),
", SamplingFeatureGeotypeCV:  ",CHAR(34),INDEX(SamplingFeatures[Feature Geo Type],$A2988),CHAR(34),
", FeatureGeometry:  ",CHAR(34),INDEX(SamplingFeatures[Feature Geometry],$A2988),CHAR(34),
", Elevation_m:  ",CHAR(34),INDEX(SamplingFeatures[Elevation_m],$A2988),CHAR(34),
", ElevationDatumCV:  ",CHAR(34),ElevationDatum,CHAR(34),"}"))</f>
        <v>#REF!</v>
      </c>
      <c r="L2988" t="e">
        <f>IF(INDEX(SamplingFeatures[Sampling Feature Type],$A2988)&lt;&gt;"Site","",
CONCATENATE("  - &amp;SiteID",TEXT(SUMPRODUCT(--($L$3:$L2987&lt;&gt;"")),"0000"),
" {","SamplingFeatureID:  *SamplingFeatureID",TEXT($A2988,"0000"),
", SiteTypeCV:  ",CHAR(34),INDEX(Sites[Site Type],$A2988),CHAR(34),
", Latitude:  ",INDEX(Sites[Latitude],$A2988),
", Longitude:  ",INDEX(Sites[Longitude],$A2988),
", SRSName:  ",CHAR(34),LatLonDatum,CHAR(34),"}"))</f>
        <v>#REF!</v>
      </c>
      <c r="M2988" t="e">
        <f>IF(INDEX(SamplingFeatures[Sampling Feature Type],$A2988)&lt;&gt;"Specimen","",
CONCATENATE("  - &amp;SpecimenID",TEXT(SUMPRODUCT(--($M$3:$M2987&lt;&gt;"")),"0000"),
" {","SamplingFeatureID:  *SamplingFeatureID",TEXT($A2988,"0000"),
", SpecimenTypeCV:  ",CHAR(34),INDEX(Specimens[Specimen Type],$A2988),CHAR(34),
", SpecimenMediumCV:  ",INDEX(Specimens[Specimen Medium],$A2988),
", IsFieldSpecimen:  ",CHAR(34),INDEX(Specimens[Is Field Specimen?],$A2988),CHAR(34),"}"))</f>
        <v>#REF!</v>
      </c>
      <c r="N2988" t="e">
        <f>IF(COUNTA(SpatialOffsets[])=0,"", IF(INDEX(SpatialOffsets[Spatial Offset Type],$A2988)="","",
CONCATENATE("  - &amp;SpatialOffsetID",TEXT($A2988,"0000"),
" {","SpatialOffsetTypeCV:  ",CHAR(34),INDEX(SpatialOffsets[Spatial Offset Type],$A2988),CHAR(34),
", Offset1Value:  ",INDEX(SpatialOffsets[Offset 1 Value],$A2988),
", Offset1UnitID:  ",CHAR(34),INDEX(SpatialOffsets[Offset 1 Unit],$A2988),CHAR(34),
", Offset2Value:  ",INDEX(SpatialOffsets[Offset 2 Value],$A2988),
", Offset2UnitID:  ",CHAR(34),INDEX(SpatialOffsets[Offset 2 Unit],$A2988),CHAR(34),
", Offset3Value:  ",INDEX(SpatialOffsets[Offset 3 Value],$A2988),
", Offset3UnitID:  ",CHAR(34),INDEX(SpatialOffsets[Offset 3 Unit],$A2988),CHAR(34),,"}")))</f>
        <v>#REF!</v>
      </c>
      <c r="O2988" t="e">
        <f>IF(COUNTA(RelatedFeatures[])=0,"", IF(INDEX(RelatedFeatures[First Sampling Feature Code],$A2988)="","",
CONCATENATE("  - &amp;RelationID",TEXT($A2988,"0000"),
" {","SamplingFeatureID:  *SamplingFeatureID",TEXT(MATCH(INDEX(RelatedFeatures[First Sampling Feature Code],$A2988),SamplingFeatures[Feature Code],0),"0000"),
", RelationshipTypeCV:  ",CHAR(34),INDEX(RelatedFeatures[Relationship Type],$A2988),CHAR(34),
", RelatedFeatureID: *SamplingFeatureID",TEXT(MATCH(INDEX(RelatedFeatures[Second Sampling Feature Code],$A2988),SamplingFeatures[Feature Code],0),"0000"),
", SpatialOffsetID:  ",IF(INDEX(RelatedFeatures[Offset Number],$A2988)="","",CONCATENATE("*SpatialOffsetID",TEXT(INDEX(RelatedFeatures[Offset Number],$A2988),"0000"))),"}")))</f>
        <v>#REF!</v>
      </c>
      <c r="P2988" t="e">
        <f>IF(INDEX(Methods[Method Type],$A2988)="","",
CONCATENATE("  - &amp;MethodID",TEXT($A2988,"0000"),
" {","MethodTypeCV:  ",CHAR(34),INDEX(Methods[Method Type],$A2988),CHAR(34),
", MethodCode:  ",CHAR(34),INDEX(Methods[Method Code],$A2988),CHAR(34),
", MethodName:  ",CHAR(34),INDEX(Methods[Method Name],$A2988),CHAR(34),
", MethodDescription:  ",CHAR(34),INDEX(Methods[Method Description],$A2988),CHAR(34),
", MethodLink:  ",CHAR(34),INDEX(Methods[Method Link],$A2988),CHAR(34),
", OrganizationID: *OrganizationID",TEXT(MATCH(INDEX(Methods[Organization Name],$A2988),Organizations[Organization Name],0),"0000"),"}"))</f>
        <v>#REF!</v>
      </c>
      <c r="Q2988" t="e">
        <f>IF(INDEX(Variables[Variable Type],$A2988)="","",
CONCATENATE("  - &amp;VariableID",TEXT($A2988,"0000"),
" {","VariableTypeCV:  ",CHAR(34),INDEX(Variables[Variable Type],$A2988),CHAR(34),
", VariableCode:  ",CHAR(34),INDEX(Variables[Variable Code],$A2988),CHAR(34),
", VariableNameCV:  ",CHAR(34),INDEX(Variables[Variable Name],$A2988),CHAR(34),
", VariableDefinition:  ",CHAR(34),INDEX(Variables[Variable Definition],$A2988),CHAR(34),
", SpecciationCV:  ",CHAR(34),INDEX(Variables[Speciation],$A2988),CHAR(34),
", NoDataValue:  ",CHAR(34),INDEX(Variables[No Data Value],$A2988),CHAR(34),"}"))</f>
        <v>#REF!</v>
      </c>
    </row>
    <row r="2989" spans="1:17" x14ac:dyDescent="0.25">
      <c r="A2989">
        <v>2986</v>
      </c>
      <c r="D2989" t="e">
        <f>IF(INDEX(People[First Name],$A2989)="","",
CONCATENATE("  - &amp;PersonID",TEXT($A2989,"0000"),
" {","PersonFirstName:  ",CHAR(34),INDEX(People[First Name],$A2989),CHAR(34),
", PersonMiddleName:  ",CHAR(34),INDEX(People[Middle Name],$A2989),CHAR(34),
", PersonLastName:  ",CHAR(34),INDEX(People[Last Name],$A2989),CHAR(34),"}"))</f>
        <v>#REF!</v>
      </c>
      <c r="E2989" t="e">
        <f>IF(INDEX(Organizations[Organization Type '[CV']],$A2989)="","",
CONCATENATE("  - &amp;OrganizationID",TEXT($A2989,"0000"),
" {","OrganizationTypeCV:  ",CHAR(34),INDEX(Organizations[Organization Type '[CV']],$A2989),CHAR(34),
", OrganizationCode:  ",CHAR(34),INDEX(Organizations[Organization Code],$A2989),CHAR(34),
", OrganizationName:  ",CHAR(34),INDEX(Organizations[Organization Name],$A2989),CHAR(34),
", OrganizationDescription:  ",CHAR(34),INDEX(Organizations[Organization Description],$A2989),CHAR(34),
", OrganizationLink:  ",CHAR(34),INDEX(Organizations[Organization Link],$A2989),CHAR(34),"}"))</f>
        <v>#REF!</v>
      </c>
      <c r="F2989" t="e">
        <f>IF(INDEX(People[First Name],$A2989)="","",
CONCATENATE("  - &amp;AffiliationID",TEXT($A2989,"0000"),
" {PersonID: *PersonID",TEXT($A2989,"0000"),
", OrganizationID: *OrganizationID",TEXT(MATCH(INDEX(People[Organization Name],$A2989),Organizations[Organization Name],0),"0000"),
", IsPrimaryOrganizationContact: , AffiliationStartDate: , AffiliationEndDate: , PrimaryPhone: ",
", PrimaryEmail: ",CHAR(34),INDEX(People[Primary Email],$A2989),CHAR(34),
", PrimaryAddress: ",CHAR(34),INDEX(People[Primary Address],$A2989),CHAR(34),
", PersonLink: }"))</f>
        <v>#REF!</v>
      </c>
      <c r="H2989" t="e">
        <f>IF(COUNTA(CitationInformation)=0,"",IF(INDEX(AuthorList[Author Name],$A2989)="","",
CONCATENATE("  - &amp;AuthorListID",TEXT($A2989,"0000"),
"  {CitationID: *CitationID0001",
", PersonID: *PersonID",TEXT(MATCH(INDEX(AuthorList[Author Name],$A2989),People[Full Name],0),"0000"),
", AuthorOrder: ",INDEX(AuthorList[Author Number],$A2989),"}")))</f>
        <v>#REF!</v>
      </c>
      <c r="K2989" t="e">
        <f>IF(INDEX(SamplingFeatures[Feature Code],$A2989)="","",
CONCATENATE("  - &amp;SamplingFeatureID",TEXT($A2989,"0000"),
" {","SamplingFeatureUUID:  ",CHAR(34),INDEX(SamplingFeatures[Sampling Feature UUID],$A2989),CHAR(34),
", SamplingFeatureTypeCV:  ",CHAR(34),INDEX(SamplingFeatures[Sampling Feature Type],$A2989),CHAR(34),
", SamplingFeatureCode:  ",CHAR(34),INDEX(SamplingFeatures[Feature Code],$A2989),CHAR(34),
", SamplingFeatureName:  ",CHAR(34),INDEX(SamplingFeatures[Feature Name],$A2989),CHAR(34),
", SamplingFeatureDescription:  ",CHAR(34),INDEX(SamplingFeatures[Feature Description],$A2989),CHAR(34),
", SamplingFeatureGeotypeCV:  ",CHAR(34),INDEX(SamplingFeatures[Feature Geo Type],$A2989),CHAR(34),
", FeatureGeometry:  ",CHAR(34),INDEX(SamplingFeatures[Feature Geometry],$A2989),CHAR(34),
", Elevation_m:  ",CHAR(34),INDEX(SamplingFeatures[Elevation_m],$A2989),CHAR(34),
", ElevationDatumCV:  ",CHAR(34),ElevationDatum,CHAR(34),"}"))</f>
        <v>#REF!</v>
      </c>
      <c r="L2989" t="e">
        <f>IF(INDEX(SamplingFeatures[Sampling Feature Type],$A2989)&lt;&gt;"Site","",
CONCATENATE("  - &amp;SiteID",TEXT(SUMPRODUCT(--($L$3:$L2988&lt;&gt;"")),"0000"),
" {","SamplingFeatureID:  *SamplingFeatureID",TEXT($A2989,"0000"),
", SiteTypeCV:  ",CHAR(34),INDEX(Sites[Site Type],$A2989),CHAR(34),
", Latitude:  ",INDEX(Sites[Latitude],$A2989),
", Longitude:  ",INDEX(Sites[Longitude],$A2989),
", SRSName:  ",CHAR(34),LatLonDatum,CHAR(34),"}"))</f>
        <v>#REF!</v>
      </c>
      <c r="M2989" t="e">
        <f>IF(INDEX(SamplingFeatures[Sampling Feature Type],$A2989)&lt;&gt;"Specimen","",
CONCATENATE("  - &amp;SpecimenID",TEXT(SUMPRODUCT(--($M$3:$M2988&lt;&gt;"")),"0000"),
" {","SamplingFeatureID:  *SamplingFeatureID",TEXT($A2989,"0000"),
", SpecimenTypeCV:  ",CHAR(34),INDEX(Specimens[Specimen Type],$A2989),CHAR(34),
", SpecimenMediumCV:  ",INDEX(Specimens[Specimen Medium],$A2989),
", IsFieldSpecimen:  ",CHAR(34),INDEX(Specimens[Is Field Specimen?],$A2989),CHAR(34),"}"))</f>
        <v>#REF!</v>
      </c>
      <c r="N2989" t="e">
        <f>IF(COUNTA(SpatialOffsets[])=0,"", IF(INDEX(SpatialOffsets[Spatial Offset Type],$A2989)="","",
CONCATENATE("  - &amp;SpatialOffsetID",TEXT($A2989,"0000"),
" {","SpatialOffsetTypeCV:  ",CHAR(34),INDEX(SpatialOffsets[Spatial Offset Type],$A2989),CHAR(34),
", Offset1Value:  ",INDEX(SpatialOffsets[Offset 1 Value],$A2989),
", Offset1UnitID:  ",CHAR(34),INDEX(SpatialOffsets[Offset 1 Unit],$A2989),CHAR(34),
", Offset2Value:  ",INDEX(SpatialOffsets[Offset 2 Value],$A2989),
", Offset2UnitID:  ",CHAR(34),INDEX(SpatialOffsets[Offset 2 Unit],$A2989),CHAR(34),
", Offset3Value:  ",INDEX(SpatialOffsets[Offset 3 Value],$A2989),
", Offset3UnitID:  ",CHAR(34),INDEX(SpatialOffsets[Offset 3 Unit],$A2989),CHAR(34),,"}")))</f>
        <v>#REF!</v>
      </c>
      <c r="O2989" t="e">
        <f>IF(COUNTA(RelatedFeatures[])=0,"", IF(INDEX(RelatedFeatures[First Sampling Feature Code],$A2989)="","",
CONCATENATE("  - &amp;RelationID",TEXT($A2989,"0000"),
" {","SamplingFeatureID:  *SamplingFeatureID",TEXT(MATCH(INDEX(RelatedFeatures[First Sampling Feature Code],$A2989),SamplingFeatures[Feature Code],0),"0000"),
", RelationshipTypeCV:  ",CHAR(34),INDEX(RelatedFeatures[Relationship Type],$A2989),CHAR(34),
", RelatedFeatureID: *SamplingFeatureID",TEXT(MATCH(INDEX(RelatedFeatures[Second Sampling Feature Code],$A2989),SamplingFeatures[Feature Code],0),"0000"),
", SpatialOffsetID:  ",IF(INDEX(RelatedFeatures[Offset Number],$A2989)="","",CONCATENATE("*SpatialOffsetID",TEXT(INDEX(RelatedFeatures[Offset Number],$A2989),"0000"))),"}")))</f>
        <v>#REF!</v>
      </c>
      <c r="P2989" t="e">
        <f>IF(INDEX(Methods[Method Type],$A2989)="","",
CONCATENATE("  - &amp;MethodID",TEXT($A2989,"0000"),
" {","MethodTypeCV:  ",CHAR(34),INDEX(Methods[Method Type],$A2989),CHAR(34),
", MethodCode:  ",CHAR(34),INDEX(Methods[Method Code],$A2989),CHAR(34),
", MethodName:  ",CHAR(34),INDEX(Methods[Method Name],$A2989),CHAR(34),
", MethodDescription:  ",CHAR(34),INDEX(Methods[Method Description],$A2989),CHAR(34),
", MethodLink:  ",CHAR(34),INDEX(Methods[Method Link],$A2989),CHAR(34),
", OrganizationID: *OrganizationID",TEXT(MATCH(INDEX(Methods[Organization Name],$A2989),Organizations[Organization Name],0),"0000"),"}"))</f>
        <v>#REF!</v>
      </c>
      <c r="Q2989" t="e">
        <f>IF(INDEX(Variables[Variable Type],$A2989)="","",
CONCATENATE("  - &amp;VariableID",TEXT($A2989,"0000"),
" {","VariableTypeCV:  ",CHAR(34),INDEX(Variables[Variable Type],$A2989),CHAR(34),
", VariableCode:  ",CHAR(34),INDEX(Variables[Variable Code],$A2989),CHAR(34),
", VariableNameCV:  ",CHAR(34),INDEX(Variables[Variable Name],$A2989),CHAR(34),
", VariableDefinition:  ",CHAR(34),INDEX(Variables[Variable Definition],$A2989),CHAR(34),
", SpecciationCV:  ",CHAR(34),INDEX(Variables[Speciation],$A2989),CHAR(34),
", NoDataValue:  ",CHAR(34),INDEX(Variables[No Data Value],$A2989),CHAR(34),"}"))</f>
        <v>#REF!</v>
      </c>
    </row>
    <row r="2990" spans="1:17" x14ac:dyDescent="0.25">
      <c r="A2990">
        <v>2987</v>
      </c>
      <c r="D2990" t="e">
        <f>IF(INDEX(People[First Name],$A2990)="","",
CONCATENATE("  - &amp;PersonID",TEXT($A2990,"0000"),
" {","PersonFirstName:  ",CHAR(34),INDEX(People[First Name],$A2990),CHAR(34),
", PersonMiddleName:  ",CHAR(34),INDEX(People[Middle Name],$A2990),CHAR(34),
", PersonLastName:  ",CHAR(34),INDEX(People[Last Name],$A2990),CHAR(34),"}"))</f>
        <v>#REF!</v>
      </c>
      <c r="E2990" t="e">
        <f>IF(INDEX(Organizations[Organization Type '[CV']],$A2990)="","",
CONCATENATE("  - &amp;OrganizationID",TEXT($A2990,"0000"),
" {","OrganizationTypeCV:  ",CHAR(34),INDEX(Organizations[Organization Type '[CV']],$A2990),CHAR(34),
", OrganizationCode:  ",CHAR(34),INDEX(Organizations[Organization Code],$A2990),CHAR(34),
", OrganizationName:  ",CHAR(34),INDEX(Organizations[Organization Name],$A2990),CHAR(34),
", OrganizationDescription:  ",CHAR(34),INDEX(Organizations[Organization Description],$A2990),CHAR(34),
", OrganizationLink:  ",CHAR(34),INDEX(Organizations[Organization Link],$A2990),CHAR(34),"}"))</f>
        <v>#REF!</v>
      </c>
      <c r="F2990" t="e">
        <f>IF(INDEX(People[First Name],$A2990)="","",
CONCATENATE("  - &amp;AffiliationID",TEXT($A2990,"0000"),
" {PersonID: *PersonID",TEXT($A2990,"0000"),
", OrganizationID: *OrganizationID",TEXT(MATCH(INDEX(People[Organization Name],$A2990),Organizations[Organization Name],0),"0000"),
", IsPrimaryOrganizationContact: , AffiliationStartDate: , AffiliationEndDate: , PrimaryPhone: ",
", PrimaryEmail: ",CHAR(34),INDEX(People[Primary Email],$A2990),CHAR(34),
", PrimaryAddress: ",CHAR(34),INDEX(People[Primary Address],$A2990),CHAR(34),
", PersonLink: }"))</f>
        <v>#REF!</v>
      </c>
      <c r="H2990" t="e">
        <f>IF(COUNTA(CitationInformation)=0,"",IF(INDEX(AuthorList[Author Name],$A2990)="","",
CONCATENATE("  - &amp;AuthorListID",TEXT($A2990,"0000"),
"  {CitationID: *CitationID0001",
", PersonID: *PersonID",TEXT(MATCH(INDEX(AuthorList[Author Name],$A2990),People[Full Name],0),"0000"),
", AuthorOrder: ",INDEX(AuthorList[Author Number],$A2990),"}")))</f>
        <v>#REF!</v>
      </c>
      <c r="K2990" t="e">
        <f>IF(INDEX(SamplingFeatures[Feature Code],$A2990)="","",
CONCATENATE("  - &amp;SamplingFeatureID",TEXT($A2990,"0000"),
" {","SamplingFeatureUUID:  ",CHAR(34),INDEX(SamplingFeatures[Sampling Feature UUID],$A2990),CHAR(34),
", SamplingFeatureTypeCV:  ",CHAR(34),INDEX(SamplingFeatures[Sampling Feature Type],$A2990),CHAR(34),
", SamplingFeatureCode:  ",CHAR(34),INDEX(SamplingFeatures[Feature Code],$A2990),CHAR(34),
", SamplingFeatureName:  ",CHAR(34),INDEX(SamplingFeatures[Feature Name],$A2990),CHAR(34),
", SamplingFeatureDescription:  ",CHAR(34),INDEX(SamplingFeatures[Feature Description],$A2990),CHAR(34),
", SamplingFeatureGeotypeCV:  ",CHAR(34),INDEX(SamplingFeatures[Feature Geo Type],$A2990),CHAR(34),
", FeatureGeometry:  ",CHAR(34),INDEX(SamplingFeatures[Feature Geometry],$A2990),CHAR(34),
", Elevation_m:  ",CHAR(34),INDEX(SamplingFeatures[Elevation_m],$A2990),CHAR(34),
", ElevationDatumCV:  ",CHAR(34),ElevationDatum,CHAR(34),"}"))</f>
        <v>#REF!</v>
      </c>
      <c r="L2990" t="e">
        <f>IF(INDEX(SamplingFeatures[Sampling Feature Type],$A2990)&lt;&gt;"Site","",
CONCATENATE("  - &amp;SiteID",TEXT(SUMPRODUCT(--($L$3:$L2989&lt;&gt;"")),"0000"),
" {","SamplingFeatureID:  *SamplingFeatureID",TEXT($A2990,"0000"),
", SiteTypeCV:  ",CHAR(34),INDEX(Sites[Site Type],$A2990),CHAR(34),
", Latitude:  ",INDEX(Sites[Latitude],$A2990),
", Longitude:  ",INDEX(Sites[Longitude],$A2990),
", SRSName:  ",CHAR(34),LatLonDatum,CHAR(34),"}"))</f>
        <v>#REF!</v>
      </c>
      <c r="M2990" t="e">
        <f>IF(INDEX(SamplingFeatures[Sampling Feature Type],$A2990)&lt;&gt;"Specimen","",
CONCATENATE("  - &amp;SpecimenID",TEXT(SUMPRODUCT(--($M$3:$M2989&lt;&gt;"")),"0000"),
" {","SamplingFeatureID:  *SamplingFeatureID",TEXT($A2990,"0000"),
", SpecimenTypeCV:  ",CHAR(34),INDEX(Specimens[Specimen Type],$A2990),CHAR(34),
", SpecimenMediumCV:  ",INDEX(Specimens[Specimen Medium],$A2990),
", IsFieldSpecimen:  ",CHAR(34),INDEX(Specimens[Is Field Specimen?],$A2990),CHAR(34),"}"))</f>
        <v>#REF!</v>
      </c>
      <c r="N2990" t="e">
        <f>IF(COUNTA(SpatialOffsets[])=0,"", IF(INDEX(SpatialOffsets[Spatial Offset Type],$A2990)="","",
CONCATENATE("  - &amp;SpatialOffsetID",TEXT($A2990,"0000"),
" {","SpatialOffsetTypeCV:  ",CHAR(34),INDEX(SpatialOffsets[Spatial Offset Type],$A2990),CHAR(34),
", Offset1Value:  ",INDEX(SpatialOffsets[Offset 1 Value],$A2990),
", Offset1UnitID:  ",CHAR(34),INDEX(SpatialOffsets[Offset 1 Unit],$A2990),CHAR(34),
", Offset2Value:  ",INDEX(SpatialOffsets[Offset 2 Value],$A2990),
", Offset2UnitID:  ",CHAR(34),INDEX(SpatialOffsets[Offset 2 Unit],$A2990),CHAR(34),
", Offset3Value:  ",INDEX(SpatialOffsets[Offset 3 Value],$A2990),
", Offset3UnitID:  ",CHAR(34),INDEX(SpatialOffsets[Offset 3 Unit],$A2990),CHAR(34),,"}")))</f>
        <v>#REF!</v>
      </c>
      <c r="O2990" t="e">
        <f>IF(COUNTA(RelatedFeatures[])=0,"", IF(INDEX(RelatedFeatures[First Sampling Feature Code],$A2990)="","",
CONCATENATE("  - &amp;RelationID",TEXT($A2990,"0000"),
" {","SamplingFeatureID:  *SamplingFeatureID",TEXT(MATCH(INDEX(RelatedFeatures[First Sampling Feature Code],$A2990),SamplingFeatures[Feature Code],0),"0000"),
", RelationshipTypeCV:  ",CHAR(34),INDEX(RelatedFeatures[Relationship Type],$A2990),CHAR(34),
", RelatedFeatureID: *SamplingFeatureID",TEXT(MATCH(INDEX(RelatedFeatures[Second Sampling Feature Code],$A2990),SamplingFeatures[Feature Code],0),"0000"),
", SpatialOffsetID:  ",IF(INDEX(RelatedFeatures[Offset Number],$A2990)="","",CONCATENATE("*SpatialOffsetID",TEXT(INDEX(RelatedFeatures[Offset Number],$A2990),"0000"))),"}")))</f>
        <v>#REF!</v>
      </c>
      <c r="P2990" t="e">
        <f>IF(INDEX(Methods[Method Type],$A2990)="","",
CONCATENATE("  - &amp;MethodID",TEXT($A2990,"0000"),
" {","MethodTypeCV:  ",CHAR(34),INDEX(Methods[Method Type],$A2990),CHAR(34),
", MethodCode:  ",CHAR(34),INDEX(Methods[Method Code],$A2990),CHAR(34),
", MethodName:  ",CHAR(34),INDEX(Methods[Method Name],$A2990),CHAR(34),
", MethodDescription:  ",CHAR(34),INDEX(Methods[Method Description],$A2990),CHAR(34),
", MethodLink:  ",CHAR(34),INDEX(Methods[Method Link],$A2990),CHAR(34),
", OrganizationID: *OrganizationID",TEXT(MATCH(INDEX(Methods[Organization Name],$A2990),Organizations[Organization Name],0),"0000"),"}"))</f>
        <v>#REF!</v>
      </c>
      <c r="Q2990" t="e">
        <f>IF(INDEX(Variables[Variable Type],$A2990)="","",
CONCATENATE("  - &amp;VariableID",TEXT($A2990,"0000"),
" {","VariableTypeCV:  ",CHAR(34),INDEX(Variables[Variable Type],$A2990),CHAR(34),
", VariableCode:  ",CHAR(34),INDEX(Variables[Variable Code],$A2990),CHAR(34),
", VariableNameCV:  ",CHAR(34),INDEX(Variables[Variable Name],$A2990),CHAR(34),
", VariableDefinition:  ",CHAR(34),INDEX(Variables[Variable Definition],$A2990),CHAR(34),
", SpecciationCV:  ",CHAR(34),INDEX(Variables[Speciation],$A2990),CHAR(34),
", NoDataValue:  ",CHAR(34),INDEX(Variables[No Data Value],$A2990),CHAR(34),"}"))</f>
        <v>#REF!</v>
      </c>
    </row>
    <row r="2991" spans="1:17" x14ac:dyDescent="0.25">
      <c r="A2991">
        <v>2988</v>
      </c>
      <c r="D2991" t="e">
        <f>IF(INDEX(People[First Name],$A2991)="","",
CONCATENATE("  - &amp;PersonID",TEXT($A2991,"0000"),
" {","PersonFirstName:  ",CHAR(34),INDEX(People[First Name],$A2991),CHAR(34),
", PersonMiddleName:  ",CHAR(34),INDEX(People[Middle Name],$A2991),CHAR(34),
", PersonLastName:  ",CHAR(34),INDEX(People[Last Name],$A2991),CHAR(34),"}"))</f>
        <v>#REF!</v>
      </c>
      <c r="E2991" t="e">
        <f>IF(INDEX(Organizations[Organization Type '[CV']],$A2991)="","",
CONCATENATE("  - &amp;OrganizationID",TEXT($A2991,"0000"),
" {","OrganizationTypeCV:  ",CHAR(34),INDEX(Organizations[Organization Type '[CV']],$A2991),CHAR(34),
", OrganizationCode:  ",CHAR(34),INDEX(Organizations[Organization Code],$A2991),CHAR(34),
", OrganizationName:  ",CHAR(34),INDEX(Organizations[Organization Name],$A2991),CHAR(34),
", OrganizationDescription:  ",CHAR(34),INDEX(Organizations[Organization Description],$A2991),CHAR(34),
", OrganizationLink:  ",CHAR(34),INDEX(Organizations[Organization Link],$A2991),CHAR(34),"}"))</f>
        <v>#REF!</v>
      </c>
      <c r="F2991" t="e">
        <f>IF(INDEX(People[First Name],$A2991)="","",
CONCATENATE("  - &amp;AffiliationID",TEXT($A2991,"0000"),
" {PersonID: *PersonID",TEXT($A2991,"0000"),
", OrganizationID: *OrganizationID",TEXT(MATCH(INDEX(People[Organization Name],$A2991),Organizations[Organization Name],0),"0000"),
", IsPrimaryOrganizationContact: , AffiliationStartDate: , AffiliationEndDate: , PrimaryPhone: ",
", PrimaryEmail: ",CHAR(34),INDEX(People[Primary Email],$A2991),CHAR(34),
", PrimaryAddress: ",CHAR(34),INDEX(People[Primary Address],$A2991),CHAR(34),
", PersonLink: }"))</f>
        <v>#REF!</v>
      </c>
      <c r="H2991" t="e">
        <f>IF(COUNTA(CitationInformation)=0,"",IF(INDEX(AuthorList[Author Name],$A2991)="","",
CONCATENATE("  - &amp;AuthorListID",TEXT($A2991,"0000"),
"  {CitationID: *CitationID0001",
", PersonID: *PersonID",TEXT(MATCH(INDEX(AuthorList[Author Name],$A2991),People[Full Name],0),"0000"),
", AuthorOrder: ",INDEX(AuthorList[Author Number],$A2991),"}")))</f>
        <v>#REF!</v>
      </c>
      <c r="K2991" t="e">
        <f>IF(INDEX(SamplingFeatures[Feature Code],$A2991)="","",
CONCATENATE("  - &amp;SamplingFeatureID",TEXT($A2991,"0000"),
" {","SamplingFeatureUUID:  ",CHAR(34),INDEX(SamplingFeatures[Sampling Feature UUID],$A2991),CHAR(34),
", SamplingFeatureTypeCV:  ",CHAR(34),INDEX(SamplingFeatures[Sampling Feature Type],$A2991),CHAR(34),
", SamplingFeatureCode:  ",CHAR(34),INDEX(SamplingFeatures[Feature Code],$A2991),CHAR(34),
", SamplingFeatureName:  ",CHAR(34),INDEX(SamplingFeatures[Feature Name],$A2991),CHAR(34),
", SamplingFeatureDescription:  ",CHAR(34),INDEX(SamplingFeatures[Feature Description],$A2991),CHAR(34),
", SamplingFeatureGeotypeCV:  ",CHAR(34),INDEX(SamplingFeatures[Feature Geo Type],$A2991),CHAR(34),
", FeatureGeometry:  ",CHAR(34),INDEX(SamplingFeatures[Feature Geometry],$A2991),CHAR(34),
", Elevation_m:  ",CHAR(34),INDEX(SamplingFeatures[Elevation_m],$A2991),CHAR(34),
", ElevationDatumCV:  ",CHAR(34),ElevationDatum,CHAR(34),"}"))</f>
        <v>#REF!</v>
      </c>
      <c r="L2991" t="e">
        <f>IF(INDEX(SamplingFeatures[Sampling Feature Type],$A2991)&lt;&gt;"Site","",
CONCATENATE("  - &amp;SiteID",TEXT(SUMPRODUCT(--($L$3:$L2990&lt;&gt;"")),"0000"),
" {","SamplingFeatureID:  *SamplingFeatureID",TEXT($A2991,"0000"),
", SiteTypeCV:  ",CHAR(34),INDEX(Sites[Site Type],$A2991),CHAR(34),
", Latitude:  ",INDEX(Sites[Latitude],$A2991),
", Longitude:  ",INDEX(Sites[Longitude],$A2991),
", SRSName:  ",CHAR(34),LatLonDatum,CHAR(34),"}"))</f>
        <v>#REF!</v>
      </c>
      <c r="M2991" t="e">
        <f>IF(INDEX(SamplingFeatures[Sampling Feature Type],$A2991)&lt;&gt;"Specimen","",
CONCATENATE("  - &amp;SpecimenID",TEXT(SUMPRODUCT(--($M$3:$M2990&lt;&gt;"")),"0000"),
" {","SamplingFeatureID:  *SamplingFeatureID",TEXT($A2991,"0000"),
", SpecimenTypeCV:  ",CHAR(34),INDEX(Specimens[Specimen Type],$A2991),CHAR(34),
", SpecimenMediumCV:  ",INDEX(Specimens[Specimen Medium],$A2991),
", IsFieldSpecimen:  ",CHAR(34),INDEX(Specimens[Is Field Specimen?],$A2991),CHAR(34),"}"))</f>
        <v>#REF!</v>
      </c>
      <c r="N2991" t="e">
        <f>IF(COUNTA(SpatialOffsets[])=0,"", IF(INDEX(SpatialOffsets[Spatial Offset Type],$A2991)="","",
CONCATENATE("  - &amp;SpatialOffsetID",TEXT($A2991,"0000"),
" {","SpatialOffsetTypeCV:  ",CHAR(34),INDEX(SpatialOffsets[Spatial Offset Type],$A2991),CHAR(34),
", Offset1Value:  ",INDEX(SpatialOffsets[Offset 1 Value],$A2991),
", Offset1UnitID:  ",CHAR(34),INDEX(SpatialOffsets[Offset 1 Unit],$A2991),CHAR(34),
", Offset2Value:  ",INDEX(SpatialOffsets[Offset 2 Value],$A2991),
", Offset2UnitID:  ",CHAR(34),INDEX(SpatialOffsets[Offset 2 Unit],$A2991),CHAR(34),
", Offset3Value:  ",INDEX(SpatialOffsets[Offset 3 Value],$A2991),
", Offset3UnitID:  ",CHAR(34),INDEX(SpatialOffsets[Offset 3 Unit],$A2991),CHAR(34),,"}")))</f>
        <v>#REF!</v>
      </c>
      <c r="O2991" t="e">
        <f>IF(COUNTA(RelatedFeatures[])=0,"", IF(INDEX(RelatedFeatures[First Sampling Feature Code],$A2991)="","",
CONCATENATE("  - &amp;RelationID",TEXT($A2991,"0000"),
" {","SamplingFeatureID:  *SamplingFeatureID",TEXT(MATCH(INDEX(RelatedFeatures[First Sampling Feature Code],$A2991),SamplingFeatures[Feature Code],0),"0000"),
", RelationshipTypeCV:  ",CHAR(34),INDEX(RelatedFeatures[Relationship Type],$A2991),CHAR(34),
", RelatedFeatureID: *SamplingFeatureID",TEXT(MATCH(INDEX(RelatedFeatures[Second Sampling Feature Code],$A2991),SamplingFeatures[Feature Code],0),"0000"),
", SpatialOffsetID:  ",IF(INDEX(RelatedFeatures[Offset Number],$A2991)="","",CONCATENATE("*SpatialOffsetID",TEXT(INDEX(RelatedFeatures[Offset Number],$A2991),"0000"))),"}")))</f>
        <v>#REF!</v>
      </c>
      <c r="P2991" t="e">
        <f>IF(INDEX(Methods[Method Type],$A2991)="","",
CONCATENATE("  - &amp;MethodID",TEXT($A2991,"0000"),
" {","MethodTypeCV:  ",CHAR(34),INDEX(Methods[Method Type],$A2991),CHAR(34),
", MethodCode:  ",CHAR(34),INDEX(Methods[Method Code],$A2991),CHAR(34),
", MethodName:  ",CHAR(34),INDEX(Methods[Method Name],$A2991),CHAR(34),
", MethodDescription:  ",CHAR(34),INDEX(Methods[Method Description],$A2991),CHAR(34),
", MethodLink:  ",CHAR(34),INDEX(Methods[Method Link],$A2991),CHAR(34),
", OrganizationID: *OrganizationID",TEXT(MATCH(INDEX(Methods[Organization Name],$A2991),Organizations[Organization Name],0),"0000"),"}"))</f>
        <v>#REF!</v>
      </c>
      <c r="Q2991" t="e">
        <f>IF(INDEX(Variables[Variable Type],$A2991)="","",
CONCATENATE("  - &amp;VariableID",TEXT($A2991,"0000"),
" {","VariableTypeCV:  ",CHAR(34),INDEX(Variables[Variable Type],$A2991),CHAR(34),
", VariableCode:  ",CHAR(34),INDEX(Variables[Variable Code],$A2991),CHAR(34),
", VariableNameCV:  ",CHAR(34),INDEX(Variables[Variable Name],$A2991),CHAR(34),
", VariableDefinition:  ",CHAR(34),INDEX(Variables[Variable Definition],$A2991),CHAR(34),
", SpecciationCV:  ",CHAR(34),INDEX(Variables[Speciation],$A2991),CHAR(34),
", NoDataValue:  ",CHAR(34),INDEX(Variables[No Data Value],$A2991),CHAR(34),"}"))</f>
        <v>#REF!</v>
      </c>
    </row>
    <row r="2992" spans="1:17" x14ac:dyDescent="0.25">
      <c r="A2992">
        <v>2989</v>
      </c>
      <c r="D2992" t="e">
        <f>IF(INDEX(People[First Name],$A2992)="","",
CONCATENATE("  - &amp;PersonID",TEXT($A2992,"0000"),
" {","PersonFirstName:  ",CHAR(34),INDEX(People[First Name],$A2992),CHAR(34),
", PersonMiddleName:  ",CHAR(34),INDEX(People[Middle Name],$A2992),CHAR(34),
", PersonLastName:  ",CHAR(34),INDEX(People[Last Name],$A2992),CHAR(34),"}"))</f>
        <v>#REF!</v>
      </c>
      <c r="E2992" t="e">
        <f>IF(INDEX(Organizations[Organization Type '[CV']],$A2992)="","",
CONCATENATE("  - &amp;OrganizationID",TEXT($A2992,"0000"),
" {","OrganizationTypeCV:  ",CHAR(34),INDEX(Organizations[Organization Type '[CV']],$A2992),CHAR(34),
", OrganizationCode:  ",CHAR(34),INDEX(Organizations[Organization Code],$A2992),CHAR(34),
", OrganizationName:  ",CHAR(34),INDEX(Organizations[Organization Name],$A2992),CHAR(34),
", OrganizationDescription:  ",CHAR(34),INDEX(Organizations[Organization Description],$A2992),CHAR(34),
", OrganizationLink:  ",CHAR(34),INDEX(Organizations[Organization Link],$A2992),CHAR(34),"}"))</f>
        <v>#REF!</v>
      </c>
      <c r="F2992" t="e">
        <f>IF(INDEX(People[First Name],$A2992)="","",
CONCATENATE("  - &amp;AffiliationID",TEXT($A2992,"0000"),
" {PersonID: *PersonID",TEXT($A2992,"0000"),
", OrganizationID: *OrganizationID",TEXT(MATCH(INDEX(People[Organization Name],$A2992),Organizations[Organization Name],0),"0000"),
", IsPrimaryOrganizationContact: , AffiliationStartDate: , AffiliationEndDate: , PrimaryPhone: ",
", PrimaryEmail: ",CHAR(34),INDEX(People[Primary Email],$A2992),CHAR(34),
", PrimaryAddress: ",CHAR(34),INDEX(People[Primary Address],$A2992),CHAR(34),
", PersonLink: }"))</f>
        <v>#REF!</v>
      </c>
      <c r="H2992" t="e">
        <f>IF(COUNTA(CitationInformation)=0,"",IF(INDEX(AuthorList[Author Name],$A2992)="","",
CONCATENATE("  - &amp;AuthorListID",TEXT($A2992,"0000"),
"  {CitationID: *CitationID0001",
", PersonID: *PersonID",TEXT(MATCH(INDEX(AuthorList[Author Name],$A2992),People[Full Name],0),"0000"),
", AuthorOrder: ",INDEX(AuthorList[Author Number],$A2992),"}")))</f>
        <v>#REF!</v>
      </c>
      <c r="K2992" t="e">
        <f>IF(INDEX(SamplingFeatures[Feature Code],$A2992)="","",
CONCATENATE("  - &amp;SamplingFeatureID",TEXT($A2992,"0000"),
" {","SamplingFeatureUUID:  ",CHAR(34),INDEX(SamplingFeatures[Sampling Feature UUID],$A2992),CHAR(34),
", SamplingFeatureTypeCV:  ",CHAR(34),INDEX(SamplingFeatures[Sampling Feature Type],$A2992),CHAR(34),
", SamplingFeatureCode:  ",CHAR(34),INDEX(SamplingFeatures[Feature Code],$A2992),CHAR(34),
", SamplingFeatureName:  ",CHAR(34),INDEX(SamplingFeatures[Feature Name],$A2992),CHAR(34),
", SamplingFeatureDescription:  ",CHAR(34),INDEX(SamplingFeatures[Feature Description],$A2992),CHAR(34),
", SamplingFeatureGeotypeCV:  ",CHAR(34),INDEX(SamplingFeatures[Feature Geo Type],$A2992),CHAR(34),
", FeatureGeometry:  ",CHAR(34),INDEX(SamplingFeatures[Feature Geometry],$A2992),CHAR(34),
", Elevation_m:  ",CHAR(34),INDEX(SamplingFeatures[Elevation_m],$A2992),CHAR(34),
", ElevationDatumCV:  ",CHAR(34),ElevationDatum,CHAR(34),"}"))</f>
        <v>#REF!</v>
      </c>
      <c r="L2992" t="e">
        <f>IF(INDEX(SamplingFeatures[Sampling Feature Type],$A2992)&lt;&gt;"Site","",
CONCATENATE("  - &amp;SiteID",TEXT(SUMPRODUCT(--($L$3:$L2991&lt;&gt;"")),"0000"),
" {","SamplingFeatureID:  *SamplingFeatureID",TEXT($A2992,"0000"),
", SiteTypeCV:  ",CHAR(34),INDEX(Sites[Site Type],$A2992),CHAR(34),
", Latitude:  ",INDEX(Sites[Latitude],$A2992),
", Longitude:  ",INDEX(Sites[Longitude],$A2992),
", SRSName:  ",CHAR(34),LatLonDatum,CHAR(34),"}"))</f>
        <v>#REF!</v>
      </c>
      <c r="M2992" t="e">
        <f>IF(INDEX(SamplingFeatures[Sampling Feature Type],$A2992)&lt;&gt;"Specimen","",
CONCATENATE("  - &amp;SpecimenID",TEXT(SUMPRODUCT(--($M$3:$M2991&lt;&gt;"")),"0000"),
" {","SamplingFeatureID:  *SamplingFeatureID",TEXT($A2992,"0000"),
", SpecimenTypeCV:  ",CHAR(34),INDEX(Specimens[Specimen Type],$A2992),CHAR(34),
", SpecimenMediumCV:  ",INDEX(Specimens[Specimen Medium],$A2992),
", IsFieldSpecimen:  ",CHAR(34),INDEX(Specimens[Is Field Specimen?],$A2992),CHAR(34),"}"))</f>
        <v>#REF!</v>
      </c>
      <c r="N2992" t="e">
        <f>IF(COUNTA(SpatialOffsets[])=0,"", IF(INDEX(SpatialOffsets[Spatial Offset Type],$A2992)="","",
CONCATENATE("  - &amp;SpatialOffsetID",TEXT($A2992,"0000"),
" {","SpatialOffsetTypeCV:  ",CHAR(34),INDEX(SpatialOffsets[Spatial Offset Type],$A2992),CHAR(34),
", Offset1Value:  ",INDEX(SpatialOffsets[Offset 1 Value],$A2992),
", Offset1UnitID:  ",CHAR(34),INDEX(SpatialOffsets[Offset 1 Unit],$A2992),CHAR(34),
", Offset2Value:  ",INDEX(SpatialOffsets[Offset 2 Value],$A2992),
", Offset2UnitID:  ",CHAR(34),INDEX(SpatialOffsets[Offset 2 Unit],$A2992),CHAR(34),
", Offset3Value:  ",INDEX(SpatialOffsets[Offset 3 Value],$A2992),
", Offset3UnitID:  ",CHAR(34),INDEX(SpatialOffsets[Offset 3 Unit],$A2992),CHAR(34),,"}")))</f>
        <v>#REF!</v>
      </c>
      <c r="O2992" t="e">
        <f>IF(COUNTA(RelatedFeatures[])=0,"", IF(INDEX(RelatedFeatures[First Sampling Feature Code],$A2992)="","",
CONCATENATE("  - &amp;RelationID",TEXT($A2992,"0000"),
" {","SamplingFeatureID:  *SamplingFeatureID",TEXT(MATCH(INDEX(RelatedFeatures[First Sampling Feature Code],$A2992),SamplingFeatures[Feature Code],0),"0000"),
", RelationshipTypeCV:  ",CHAR(34),INDEX(RelatedFeatures[Relationship Type],$A2992),CHAR(34),
", RelatedFeatureID: *SamplingFeatureID",TEXT(MATCH(INDEX(RelatedFeatures[Second Sampling Feature Code],$A2992),SamplingFeatures[Feature Code],0),"0000"),
", SpatialOffsetID:  ",IF(INDEX(RelatedFeatures[Offset Number],$A2992)="","",CONCATENATE("*SpatialOffsetID",TEXT(INDEX(RelatedFeatures[Offset Number],$A2992),"0000"))),"}")))</f>
        <v>#REF!</v>
      </c>
      <c r="P2992" t="e">
        <f>IF(INDEX(Methods[Method Type],$A2992)="","",
CONCATENATE("  - &amp;MethodID",TEXT($A2992,"0000"),
" {","MethodTypeCV:  ",CHAR(34),INDEX(Methods[Method Type],$A2992),CHAR(34),
", MethodCode:  ",CHAR(34),INDEX(Methods[Method Code],$A2992),CHAR(34),
", MethodName:  ",CHAR(34),INDEX(Methods[Method Name],$A2992),CHAR(34),
", MethodDescription:  ",CHAR(34),INDEX(Methods[Method Description],$A2992),CHAR(34),
", MethodLink:  ",CHAR(34),INDEX(Methods[Method Link],$A2992),CHAR(34),
", OrganizationID: *OrganizationID",TEXT(MATCH(INDEX(Methods[Organization Name],$A2992),Organizations[Organization Name],0),"0000"),"}"))</f>
        <v>#REF!</v>
      </c>
      <c r="Q2992" t="e">
        <f>IF(INDEX(Variables[Variable Type],$A2992)="","",
CONCATENATE("  - &amp;VariableID",TEXT($A2992,"0000"),
" {","VariableTypeCV:  ",CHAR(34),INDEX(Variables[Variable Type],$A2992),CHAR(34),
", VariableCode:  ",CHAR(34),INDEX(Variables[Variable Code],$A2992),CHAR(34),
", VariableNameCV:  ",CHAR(34),INDEX(Variables[Variable Name],$A2992),CHAR(34),
", VariableDefinition:  ",CHAR(34),INDEX(Variables[Variable Definition],$A2992),CHAR(34),
", SpecciationCV:  ",CHAR(34),INDEX(Variables[Speciation],$A2992),CHAR(34),
", NoDataValue:  ",CHAR(34),INDEX(Variables[No Data Value],$A2992),CHAR(34),"}"))</f>
        <v>#REF!</v>
      </c>
    </row>
    <row r="2993" spans="1:17" x14ac:dyDescent="0.25">
      <c r="A2993">
        <v>2990</v>
      </c>
      <c r="D2993" t="e">
        <f>IF(INDEX(People[First Name],$A2993)="","",
CONCATENATE("  - &amp;PersonID",TEXT($A2993,"0000"),
" {","PersonFirstName:  ",CHAR(34),INDEX(People[First Name],$A2993),CHAR(34),
", PersonMiddleName:  ",CHAR(34),INDEX(People[Middle Name],$A2993),CHAR(34),
", PersonLastName:  ",CHAR(34),INDEX(People[Last Name],$A2993),CHAR(34),"}"))</f>
        <v>#REF!</v>
      </c>
      <c r="E2993" t="e">
        <f>IF(INDEX(Organizations[Organization Type '[CV']],$A2993)="","",
CONCATENATE("  - &amp;OrganizationID",TEXT($A2993,"0000"),
" {","OrganizationTypeCV:  ",CHAR(34),INDEX(Organizations[Organization Type '[CV']],$A2993),CHAR(34),
", OrganizationCode:  ",CHAR(34),INDEX(Organizations[Organization Code],$A2993),CHAR(34),
", OrganizationName:  ",CHAR(34),INDEX(Organizations[Organization Name],$A2993),CHAR(34),
", OrganizationDescription:  ",CHAR(34),INDEX(Organizations[Organization Description],$A2993),CHAR(34),
", OrganizationLink:  ",CHAR(34),INDEX(Organizations[Organization Link],$A2993),CHAR(34),"}"))</f>
        <v>#REF!</v>
      </c>
      <c r="F2993" t="e">
        <f>IF(INDEX(People[First Name],$A2993)="","",
CONCATENATE("  - &amp;AffiliationID",TEXT($A2993,"0000"),
" {PersonID: *PersonID",TEXT($A2993,"0000"),
", OrganizationID: *OrganizationID",TEXT(MATCH(INDEX(People[Organization Name],$A2993),Organizations[Organization Name],0),"0000"),
", IsPrimaryOrganizationContact: , AffiliationStartDate: , AffiliationEndDate: , PrimaryPhone: ",
", PrimaryEmail: ",CHAR(34),INDEX(People[Primary Email],$A2993),CHAR(34),
", PrimaryAddress: ",CHAR(34),INDEX(People[Primary Address],$A2993),CHAR(34),
", PersonLink: }"))</f>
        <v>#REF!</v>
      </c>
      <c r="H2993" t="e">
        <f>IF(COUNTA(CitationInformation)=0,"",IF(INDEX(AuthorList[Author Name],$A2993)="","",
CONCATENATE("  - &amp;AuthorListID",TEXT($A2993,"0000"),
"  {CitationID: *CitationID0001",
", PersonID: *PersonID",TEXT(MATCH(INDEX(AuthorList[Author Name],$A2993),People[Full Name],0),"0000"),
", AuthorOrder: ",INDEX(AuthorList[Author Number],$A2993),"}")))</f>
        <v>#REF!</v>
      </c>
      <c r="K2993" t="e">
        <f>IF(INDEX(SamplingFeatures[Feature Code],$A2993)="","",
CONCATENATE("  - &amp;SamplingFeatureID",TEXT($A2993,"0000"),
" {","SamplingFeatureUUID:  ",CHAR(34),INDEX(SamplingFeatures[Sampling Feature UUID],$A2993),CHAR(34),
", SamplingFeatureTypeCV:  ",CHAR(34),INDEX(SamplingFeatures[Sampling Feature Type],$A2993),CHAR(34),
", SamplingFeatureCode:  ",CHAR(34),INDEX(SamplingFeatures[Feature Code],$A2993),CHAR(34),
", SamplingFeatureName:  ",CHAR(34),INDEX(SamplingFeatures[Feature Name],$A2993),CHAR(34),
", SamplingFeatureDescription:  ",CHAR(34),INDEX(SamplingFeatures[Feature Description],$A2993),CHAR(34),
", SamplingFeatureGeotypeCV:  ",CHAR(34),INDEX(SamplingFeatures[Feature Geo Type],$A2993),CHAR(34),
", FeatureGeometry:  ",CHAR(34),INDEX(SamplingFeatures[Feature Geometry],$A2993),CHAR(34),
", Elevation_m:  ",CHAR(34),INDEX(SamplingFeatures[Elevation_m],$A2993),CHAR(34),
", ElevationDatumCV:  ",CHAR(34),ElevationDatum,CHAR(34),"}"))</f>
        <v>#REF!</v>
      </c>
      <c r="L2993" t="e">
        <f>IF(INDEX(SamplingFeatures[Sampling Feature Type],$A2993)&lt;&gt;"Site","",
CONCATENATE("  - &amp;SiteID",TEXT(SUMPRODUCT(--($L$3:$L2992&lt;&gt;"")),"0000"),
" {","SamplingFeatureID:  *SamplingFeatureID",TEXT($A2993,"0000"),
", SiteTypeCV:  ",CHAR(34),INDEX(Sites[Site Type],$A2993),CHAR(34),
", Latitude:  ",INDEX(Sites[Latitude],$A2993),
", Longitude:  ",INDEX(Sites[Longitude],$A2993),
", SRSName:  ",CHAR(34),LatLonDatum,CHAR(34),"}"))</f>
        <v>#REF!</v>
      </c>
      <c r="M2993" t="e">
        <f>IF(INDEX(SamplingFeatures[Sampling Feature Type],$A2993)&lt;&gt;"Specimen","",
CONCATENATE("  - &amp;SpecimenID",TEXT(SUMPRODUCT(--($M$3:$M2992&lt;&gt;"")),"0000"),
" {","SamplingFeatureID:  *SamplingFeatureID",TEXT($A2993,"0000"),
", SpecimenTypeCV:  ",CHAR(34),INDEX(Specimens[Specimen Type],$A2993),CHAR(34),
", SpecimenMediumCV:  ",INDEX(Specimens[Specimen Medium],$A2993),
", IsFieldSpecimen:  ",CHAR(34),INDEX(Specimens[Is Field Specimen?],$A2993),CHAR(34),"}"))</f>
        <v>#REF!</v>
      </c>
      <c r="N2993" t="e">
        <f>IF(COUNTA(SpatialOffsets[])=0,"", IF(INDEX(SpatialOffsets[Spatial Offset Type],$A2993)="","",
CONCATENATE("  - &amp;SpatialOffsetID",TEXT($A2993,"0000"),
" {","SpatialOffsetTypeCV:  ",CHAR(34),INDEX(SpatialOffsets[Spatial Offset Type],$A2993),CHAR(34),
", Offset1Value:  ",INDEX(SpatialOffsets[Offset 1 Value],$A2993),
", Offset1UnitID:  ",CHAR(34),INDEX(SpatialOffsets[Offset 1 Unit],$A2993),CHAR(34),
", Offset2Value:  ",INDEX(SpatialOffsets[Offset 2 Value],$A2993),
", Offset2UnitID:  ",CHAR(34),INDEX(SpatialOffsets[Offset 2 Unit],$A2993),CHAR(34),
", Offset3Value:  ",INDEX(SpatialOffsets[Offset 3 Value],$A2993),
", Offset3UnitID:  ",CHAR(34),INDEX(SpatialOffsets[Offset 3 Unit],$A2993),CHAR(34),,"}")))</f>
        <v>#REF!</v>
      </c>
      <c r="O2993" t="e">
        <f>IF(COUNTA(RelatedFeatures[])=0,"", IF(INDEX(RelatedFeatures[First Sampling Feature Code],$A2993)="","",
CONCATENATE("  - &amp;RelationID",TEXT($A2993,"0000"),
" {","SamplingFeatureID:  *SamplingFeatureID",TEXT(MATCH(INDEX(RelatedFeatures[First Sampling Feature Code],$A2993),SamplingFeatures[Feature Code],0),"0000"),
", RelationshipTypeCV:  ",CHAR(34),INDEX(RelatedFeatures[Relationship Type],$A2993),CHAR(34),
", RelatedFeatureID: *SamplingFeatureID",TEXT(MATCH(INDEX(RelatedFeatures[Second Sampling Feature Code],$A2993),SamplingFeatures[Feature Code],0),"0000"),
", SpatialOffsetID:  ",IF(INDEX(RelatedFeatures[Offset Number],$A2993)="","",CONCATENATE("*SpatialOffsetID",TEXT(INDEX(RelatedFeatures[Offset Number],$A2993),"0000"))),"}")))</f>
        <v>#REF!</v>
      </c>
      <c r="P2993" t="e">
        <f>IF(INDEX(Methods[Method Type],$A2993)="","",
CONCATENATE("  - &amp;MethodID",TEXT($A2993,"0000"),
" {","MethodTypeCV:  ",CHAR(34),INDEX(Methods[Method Type],$A2993),CHAR(34),
", MethodCode:  ",CHAR(34),INDEX(Methods[Method Code],$A2993),CHAR(34),
", MethodName:  ",CHAR(34),INDEX(Methods[Method Name],$A2993),CHAR(34),
", MethodDescription:  ",CHAR(34),INDEX(Methods[Method Description],$A2993),CHAR(34),
", MethodLink:  ",CHAR(34),INDEX(Methods[Method Link],$A2993),CHAR(34),
", OrganizationID: *OrganizationID",TEXT(MATCH(INDEX(Methods[Organization Name],$A2993),Organizations[Organization Name],0),"0000"),"}"))</f>
        <v>#REF!</v>
      </c>
      <c r="Q2993" t="e">
        <f>IF(INDEX(Variables[Variable Type],$A2993)="","",
CONCATENATE("  - &amp;VariableID",TEXT($A2993,"0000"),
" {","VariableTypeCV:  ",CHAR(34),INDEX(Variables[Variable Type],$A2993),CHAR(34),
", VariableCode:  ",CHAR(34),INDEX(Variables[Variable Code],$A2993),CHAR(34),
", VariableNameCV:  ",CHAR(34),INDEX(Variables[Variable Name],$A2993),CHAR(34),
", VariableDefinition:  ",CHAR(34),INDEX(Variables[Variable Definition],$A2993),CHAR(34),
", SpecciationCV:  ",CHAR(34),INDEX(Variables[Speciation],$A2993),CHAR(34),
", NoDataValue:  ",CHAR(34),INDEX(Variables[No Data Value],$A2993),CHAR(34),"}"))</f>
        <v>#REF!</v>
      </c>
    </row>
    <row r="2994" spans="1:17" x14ac:dyDescent="0.25">
      <c r="A2994">
        <v>2991</v>
      </c>
      <c r="D2994" t="e">
        <f>IF(INDEX(People[First Name],$A2994)="","",
CONCATENATE("  - &amp;PersonID",TEXT($A2994,"0000"),
" {","PersonFirstName:  ",CHAR(34),INDEX(People[First Name],$A2994),CHAR(34),
", PersonMiddleName:  ",CHAR(34),INDEX(People[Middle Name],$A2994),CHAR(34),
", PersonLastName:  ",CHAR(34),INDEX(People[Last Name],$A2994),CHAR(34),"}"))</f>
        <v>#REF!</v>
      </c>
      <c r="E2994" t="e">
        <f>IF(INDEX(Organizations[Organization Type '[CV']],$A2994)="","",
CONCATENATE("  - &amp;OrganizationID",TEXT($A2994,"0000"),
" {","OrganizationTypeCV:  ",CHAR(34),INDEX(Organizations[Organization Type '[CV']],$A2994),CHAR(34),
", OrganizationCode:  ",CHAR(34),INDEX(Organizations[Organization Code],$A2994),CHAR(34),
", OrganizationName:  ",CHAR(34),INDEX(Organizations[Organization Name],$A2994),CHAR(34),
", OrganizationDescription:  ",CHAR(34),INDEX(Organizations[Organization Description],$A2994),CHAR(34),
", OrganizationLink:  ",CHAR(34),INDEX(Organizations[Organization Link],$A2994),CHAR(34),"}"))</f>
        <v>#REF!</v>
      </c>
      <c r="F2994" t="e">
        <f>IF(INDEX(People[First Name],$A2994)="","",
CONCATENATE("  - &amp;AffiliationID",TEXT($A2994,"0000"),
" {PersonID: *PersonID",TEXT($A2994,"0000"),
", OrganizationID: *OrganizationID",TEXT(MATCH(INDEX(People[Organization Name],$A2994),Organizations[Organization Name],0),"0000"),
", IsPrimaryOrganizationContact: , AffiliationStartDate: , AffiliationEndDate: , PrimaryPhone: ",
", PrimaryEmail: ",CHAR(34),INDEX(People[Primary Email],$A2994),CHAR(34),
", PrimaryAddress: ",CHAR(34),INDEX(People[Primary Address],$A2994),CHAR(34),
", PersonLink: }"))</f>
        <v>#REF!</v>
      </c>
      <c r="H2994" t="e">
        <f>IF(COUNTA(CitationInformation)=0,"",IF(INDEX(AuthorList[Author Name],$A2994)="","",
CONCATENATE("  - &amp;AuthorListID",TEXT($A2994,"0000"),
"  {CitationID: *CitationID0001",
", PersonID: *PersonID",TEXT(MATCH(INDEX(AuthorList[Author Name],$A2994),People[Full Name],0),"0000"),
", AuthorOrder: ",INDEX(AuthorList[Author Number],$A2994),"}")))</f>
        <v>#REF!</v>
      </c>
      <c r="K2994" t="e">
        <f>IF(INDEX(SamplingFeatures[Feature Code],$A2994)="","",
CONCATENATE("  - &amp;SamplingFeatureID",TEXT($A2994,"0000"),
" {","SamplingFeatureUUID:  ",CHAR(34),INDEX(SamplingFeatures[Sampling Feature UUID],$A2994),CHAR(34),
", SamplingFeatureTypeCV:  ",CHAR(34),INDEX(SamplingFeatures[Sampling Feature Type],$A2994),CHAR(34),
", SamplingFeatureCode:  ",CHAR(34),INDEX(SamplingFeatures[Feature Code],$A2994),CHAR(34),
", SamplingFeatureName:  ",CHAR(34),INDEX(SamplingFeatures[Feature Name],$A2994),CHAR(34),
", SamplingFeatureDescription:  ",CHAR(34),INDEX(SamplingFeatures[Feature Description],$A2994),CHAR(34),
", SamplingFeatureGeotypeCV:  ",CHAR(34),INDEX(SamplingFeatures[Feature Geo Type],$A2994),CHAR(34),
", FeatureGeometry:  ",CHAR(34),INDEX(SamplingFeatures[Feature Geometry],$A2994),CHAR(34),
", Elevation_m:  ",CHAR(34),INDEX(SamplingFeatures[Elevation_m],$A2994),CHAR(34),
", ElevationDatumCV:  ",CHAR(34),ElevationDatum,CHAR(34),"}"))</f>
        <v>#REF!</v>
      </c>
      <c r="L2994" t="e">
        <f>IF(INDEX(SamplingFeatures[Sampling Feature Type],$A2994)&lt;&gt;"Site","",
CONCATENATE("  - &amp;SiteID",TEXT(SUMPRODUCT(--($L$3:$L2993&lt;&gt;"")),"0000"),
" {","SamplingFeatureID:  *SamplingFeatureID",TEXT($A2994,"0000"),
", SiteTypeCV:  ",CHAR(34),INDEX(Sites[Site Type],$A2994),CHAR(34),
", Latitude:  ",INDEX(Sites[Latitude],$A2994),
", Longitude:  ",INDEX(Sites[Longitude],$A2994),
", SRSName:  ",CHAR(34),LatLonDatum,CHAR(34),"}"))</f>
        <v>#REF!</v>
      </c>
      <c r="M2994" t="e">
        <f>IF(INDEX(SamplingFeatures[Sampling Feature Type],$A2994)&lt;&gt;"Specimen","",
CONCATENATE("  - &amp;SpecimenID",TEXT(SUMPRODUCT(--($M$3:$M2993&lt;&gt;"")),"0000"),
" {","SamplingFeatureID:  *SamplingFeatureID",TEXT($A2994,"0000"),
", SpecimenTypeCV:  ",CHAR(34),INDEX(Specimens[Specimen Type],$A2994),CHAR(34),
", SpecimenMediumCV:  ",INDEX(Specimens[Specimen Medium],$A2994),
", IsFieldSpecimen:  ",CHAR(34),INDEX(Specimens[Is Field Specimen?],$A2994),CHAR(34),"}"))</f>
        <v>#REF!</v>
      </c>
      <c r="N2994" t="e">
        <f>IF(COUNTA(SpatialOffsets[])=0,"", IF(INDEX(SpatialOffsets[Spatial Offset Type],$A2994)="","",
CONCATENATE("  - &amp;SpatialOffsetID",TEXT($A2994,"0000"),
" {","SpatialOffsetTypeCV:  ",CHAR(34),INDEX(SpatialOffsets[Spatial Offset Type],$A2994),CHAR(34),
", Offset1Value:  ",INDEX(SpatialOffsets[Offset 1 Value],$A2994),
", Offset1UnitID:  ",CHAR(34),INDEX(SpatialOffsets[Offset 1 Unit],$A2994),CHAR(34),
", Offset2Value:  ",INDEX(SpatialOffsets[Offset 2 Value],$A2994),
", Offset2UnitID:  ",CHAR(34),INDEX(SpatialOffsets[Offset 2 Unit],$A2994),CHAR(34),
", Offset3Value:  ",INDEX(SpatialOffsets[Offset 3 Value],$A2994),
", Offset3UnitID:  ",CHAR(34),INDEX(SpatialOffsets[Offset 3 Unit],$A2994),CHAR(34),,"}")))</f>
        <v>#REF!</v>
      </c>
      <c r="O2994" t="e">
        <f>IF(COUNTA(RelatedFeatures[])=0,"", IF(INDEX(RelatedFeatures[First Sampling Feature Code],$A2994)="","",
CONCATENATE("  - &amp;RelationID",TEXT($A2994,"0000"),
" {","SamplingFeatureID:  *SamplingFeatureID",TEXT(MATCH(INDEX(RelatedFeatures[First Sampling Feature Code],$A2994),SamplingFeatures[Feature Code],0),"0000"),
", RelationshipTypeCV:  ",CHAR(34),INDEX(RelatedFeatures[Relationship Type],$A2994),CHAR(34),
", RelatedFeatureID: *SamplingFeatureID",TEXT(MATCH(INDEX(RelatedFeatures[Second Sampling Feature Code],$A2994),SamplingFeatures[Feature Code],0),"0000"),
", SpatialOffsetID:  ",IF(INDEX(RelatedFeatures[Offset Number],$A2994)="","",CONCATENATE("*SpatialOffsetID",TEXT(INDEX(RelatedFeatures[Offset Number],$A2994),"0000"))),"}")))</f>
        <v>#REF!</v>
      </c>
      <c r="P2994" t="e">
        <f>IF(INDEX(Methods[Method Type],$A2994)="","",
CONCATENATE("  - &amp;MethodID",TEXT($A2994,"0000"),
" {","MethodTypeCV:  ",CHAR(34),INDEX(Methods[Method Type],$A2994),CHAR(34),
", MethodCode:  ",CHAR(34),INDEX(Methods[Method Code],$A2994),CHAR(34),
", MethodName:  ",CHAR(34),INDEX(Methods[Method Name],$A2994),CHAR(34),
", MethodDescription:  ",CHAR(34),INDEX(Methods[Method Description],$A2994),CHAR(34),
", MethodLink:  ",CHAR(34),INDEX(Methods[Method Link],$A2994),CHAR(34),
", OrganizationID: *OrganizationID",TEXT(MATCH(INDEX(Methods[Organization Name],$A2994),Organizations[Organization Name],0),"0000"),"}"))</f>
        <v>#REF!</v>
      </c>
      <c r="Q2994" t="e">
        <f>IF(INDEX(Variables[Variable Type],$A2994)="","",
CONCATENATE("  - &amp;VariableID",TEXT($A2994,"0000"),
" {","VariableTypeCV:  ",CHAR(34),INDEX(Variables[Variable Type],$A2994),CHAR(34),
", VariableCode:  ",CHAR(34),INDEX(Variables[Variable Code],$A2994),CHAR(34),
", VariableNameCV:  ",CHAR(34),INDEX(Variables[Variable Name],$A2994),CHAR(34),
", VariableDefinition:  ",CHAR(34),INDEX(Variables[Variable Definition],$A2994),CHAR(34),
", SpecciationCV:  ",CHAR(34),INDEX(Variables[Speciation],$A2994),CHAR(34),
", NoDataValue:  ",CHAR(34),INDEX(Variables[No Data Value],$A2994),CHAR(34),"}"))</f>
        <v>#REF!</v>
      </c>
    </row>
    <row r="2995" spans="1:17" x14ac:dyDescent="0.25">
      <c r="A2995">
        <v>2992</v>
      </c>
      <c r="D2995" t="e">
        <f>IF(INDEX(People[First Name],$A2995)="","",
CONCATENATE("  - &amp;PersonID",TEXT($A2995,"0000"),
" {","PersonFirstName:  ",CHAR(34),INDEX(People[First Name],$A2995),CHAR(34),
", PersonMiddleName:  ",CHAR(34),INDEX(People[Middle Name],$A2995),CHAR(34),
", PersonLastName:  ",CHAR(34),INDEX(People[Last Name],$A2995),CHAR(34),"}"))</f>
        <v>#REF!</v>
      </c>
      <c r="E2995" t="e">
        <f>IF(INDEX(Organizations[Organization Type '[CV']],$A2995)="","",
CONCATENATE("  - &amp;OrganizationID",TEXT($A2995,"0000"),
" {","OrganizationTypeCV:  ",CHAR(34),INDEX(Organizations[Organization Type '[CV']],$A2995),CHAR(34),
", OrganizationCode:  ",CHAR(34),INDEX(Organizations[Organization Code],$A2995),CHAR(34),
", OrganizationName:  ",CHAR(34),INDEX(Organizations[Organization Name],$A2995),CHAR(34),
", OrganizationDescription:  ",CHAR(34),INDEX(Organizations[Organization Description],$A2995),CHAR(34),
", OrganizationLink:  ",CHAR(34),INDEX(Organizations[Organization Link],$A2995),CHAR(34),"}"))</f>
        <v>#REF!</v>
      </c>
      <c r="F2995" t="e">
        <f>IF(INDEX(People[First Name],$A2995)="","",
CONCATENATE("  - &amp;AffiliationID",TEXT($A2995,"0000"),
" {PersonID: *PersonID",TEXT($A2995,"0000"),
", OrganizationID: *OrganizationID",TEXT(MATCH(INDEX(People[Organization Name],$A2995),Organizations[Organization Name],0),"0000"),
", IsPrimaryOrganizationContact: , AffiliationStartDate: , AffiliationEndDate: , PrimaryPhone: ",
", PrimaryEmail: ",CHAR(34),INDEX(People[Primary Email],$A2995),CHAR(34),
", PrimaryAddress: ",CHAR(34),INDEX(People[Primary Address],$A2995),CHAR(34),
", PersonLink: }"))</f>
        <v>#REF!</v>
      </c>
      <c r="H2995" t="e">
        <f>IF(COUNTA(CitationInformation)=0,"",IF(INDEX(AuthorList[Author Name],$A2995)="","",
CONCATENATE("  - &amp;AuthorListID",TEXT($A2995,"0000"),
"  {CitationID: *CitationID0001",
", PersonID: *PersonID",TEXT(MATCH(INDEX(AuthorList[Author Name],$A2995),People[Full Name],0),"0000"),
", AuthorOrder: ",INDEX(AuthorList[Author Number],$A2995),"}")))</f>
        <v>#REF!</v>
      </c>
      <c r="K2995" t="e">
        <f>IF(INDEX(SamplingFeatures[Feature Code],$A2995)="","",
CONCATENATE("  - &amp;SamplingFeatureID",TEXT($A2995,"0000"),
" {","SamplingFeatureUUID:  ",CHAR(34),INDEX(SamplingFeatures[Sampling Feature UUID],$A2995),CHAR(34),
", SamplingFeatureTypeCV:  ",CHAR(34),INDEX(SamplingFeatures[Sampling Feature Type],$A2995),CHAR(34),
", SamplingFeatureCode:  ",CHAR(34),INDEX(SamplingFeatures[Feature Code],$A2995),CHAR(34),
", SamplingFeatureName:  ",CHAR(34),INDEX(SamplingFeatures[Feature Name],$A2995),CHAR(34),
", SamplingFeatureDescription:  ",CHAR(34),INDEX(SamplingFeatures[Feature Description],$A2995),CHAR(34),
", SamplingFeatureGeotypeCV:  ",CHAR(34),INDEX(SamplingFeatures[Feature Geo Type],$A2995),CHAR(34),
", FeatureGeometry:  ",CHAR(34),INDEX(SamplingFeatures[Feature Geometry],$A2995),CHAR(34),
", Elevation_m:  ",CHAR(34),INDEX(SamplingFeatures[Elevation_m],$A2995),CHAR(34),
", ElevationDatumCV:  ",CHAR(34),ElevationDatum,CHAR(34),"}"))</f>
        <v>#REF!</v>
      </c>
      <c r="L2995" t="e">
        <f>IF(INDEX(SamplingFeatures[Sampling Feature Type],$A2995)&lt;&gt;"Site","",
CONCATENATE("  - &amp;SiteID",TEXT(SUMPRODUCT(--($L$3:$L2994&lt;&gt;"")),"0000"),
" {","SamplingFeatureID:  *SamplingFeatureID",TEXT($A2995,"0000"),
", SiteTypeCV:  ",CHAR(34),INDEX(Sites[Site Type],$A2995),CHAR(34),
", Latitude:  ",INDEX(Sites[Latitude],$A2995),
", Longitude:  ",INDEX(Sites[Longitude],$A2995),
", SRSName:  ",CHAR(34),LatLonDatum,CHAR(34),"}"))</f>
        <v>#REF!</v>
      </c>
      <c r="M2995" t="e">
        <f>IF(INDEX(SamplingFeatures[Sampling Feature Type],$A2995)&lt;&gt;"Specimen","",
CONCATENATE("  - &amp;SpecimenID",TEXT(SUMPRODUCT(--($M$3:$M2994&lt;&gt;"")),"0000"),
" {","SamplingFeatureID:  *SamplingFeatureID",TEXT($A2995,"0000"),
", SpecimenTypeCV:  ",CHAR(34),INDEX(Specimens[Specimen Type],$A2995),CHAR(34),
", SpecimenMediumCV:  ",INDEX(Specimens[Specimen Medium],$A2995),
", IsFieldSpecimen:  ",CHAR(34),INDEX(Specimens[Is Field Specimen?],$A2995),CHAR(34),"}"))</f>
        <v>#REF!</v>
      </c>
      <c r="N2995" t="e">
        <f>IF(COUNTA(SpatialOffsets[])=0,"", IF(INDEX(SpatialOffsets[Spatial Offset Type],$A2995)="","",
CONCATENATE("  - &amp;SpatialOffsetID",TEXT($A2995,"0000"),
" {","SpatialOffsetTypeCV:  ",CHAR(34),INDEX(SpatialOffsets[Spatial Offset Type],$A2995),CHAR(34),
", Offset1Value:  ",INDEX(SpatialOffsets[Offset 1 Value],$A2995),
", Offset1UnitID:  ",CHAR(34),INDEX(SpatialOffsets[Offset 1 Unit],$A2995),CHAR(34),
", Offset2Value:  ",INDEX(SpatialOffsets[Offset 2 Value],$A2995),
", Offset2UnitID:  ",CHAR(34),INDEX(SpatialOffsets[Offset 2 Unit],$A2995),CHAR(34),
", Offset3Value:  ",INDEX(SpatialOffsets[Offset 3 Value],$A2995),
", Offset3UnitID:  ",CHAR(34),INDEX(SpatialOffsets[Offset 3 Unit],$A2995),CHAR(34),,"}")))</f>
        <v>#REF!</v>
      </c>
      <c r="O2995" t="e">
        <f>IF(COUNTA(RelatedFeatures[])=0,"", IF(INDEX(RelatedFeatures[First Sampling Feature Code],$A2995)="","",
CONCATENATE("  - &amp;RelationID",TEXT($A2995,"0000"),
" {","SamplingFeatureID:  *SamplingFeatureID",TEXT(MATCH(INDEX(RelatedFeatures[First Sampling Feature Code],$A2995),SamplingFeatures[Feature Code],0),"0000"),
", RelationshipTypeCV:  ",CHAR(34),INDEX(RelatedFeatures[Relationship Type],$A2995),CHAR(34),
", RelatedFeatureID: *SamplingFeatureID",TEXT(MATCH(INDEX(RelatedFeatures[Second Sampling Feature Code],$A2995),SamplingFeatures[Feature Code],0),"0000"),
", SpatialOffsetID:  ",IF(INDEX(RelatedFeatures[Offset Number],$A2995)="","",CONCATENATE("*SpatialOffsetID",TEXT(INDEX(RelatedFeatures[Offset Number],$A2995),"0000"))),"}")))</f>
        <v>#REF!</v>
      </c>
      <c r="P2995" t="e">
        <f>IF(INDEX(Methods[Method Type],$A2995)="","",
CONCATENATE("  - &amp;MethodID",TEXT($A2995,"0000"),
" {","MethodTypeCV:  ",CHAR(34),INDEX(Methods[Method Type],$A2995),CHAR(34),
", MethodCode:  ",CHAR(34),INDEX(Methods[Method Code],$A2995),CHAR(34),
", MethodName:  ",CHAR(34),INDEX(Methods[Method Name],$A2995),CHAR(34),
", MethodDescription:  ",CHAR(34),INDEX(Methods[Method Description],$A2995),CHAR(34),
", MethodLink:  ",CHAR(34),INDEX(Methods[Method Link],$A2995),CHAR(34),
", OrganizationID: *OrganizationID",TEXT(MATCH(INDEX(Methods[Organization Name],$A2995),Organizations[Organization Name],0),"0000"),"}"))</f>
        <v>#REF!</v>
      </c>
      <c r="Q2995" t="e">
        <f>IF(INDEX(Variables[Variable Type],$A2995)="","",
CONCATENATE("  - &amp;VariableID",TEXT($A2995,"0000"),
" {","VariableTypeCV:  ",CHAR(34),INDEX(Variables[Variable Type],$A2995),CHAR(34),
", VariableCode:  ",CHAR(34),INDEX(Variables[Variable Code],$A2995),CHAR(34),
", VariableNameCV:  ",CHAR(34),INDEX(Variables[Variable Name],$A2995),CHAR(34),
", VariableDefinition:  ",CHAR(34),INDEX(Variables[Variable Definition],$A2995),CHAR(34),
", SpecciationCV:  ",CHAR(34),INDEX(Variables[Speciation],$A2995),CHAR(34),
", NoDataValue:  ",CHAR(34),INDEX(Variables[No Data Value],$A2995),CHAR(34),"}"))</f>
        <v>#REF!</v>
      </c>
    </row>
    <row r="2996" spans="1:17" x14ac:dyDescent="0.25">
      <c r="A2996">
        <v>2993</v>
      </c>
      <c r="D2996" t="e">
        <f>IF(INDEX(People[First Name],$A2996)="","",
CONCATENATE("  - &amp;PersonID",TEXT($A2996,"0000"),
" {","PersonFirstName:  ",CHAR(34),INDEX(People[First Name],$A2996),CHAR(34),
", PersonMiddleName:  ",CHAR(34),INDEX(People[Middle Name],$A2996),CHAR(34),
", PersonLastName:  ",CHAR(34),INDEX(People[Last Name],$A2996),CHAR(34),"}"))</f>
        <v>#REF!</v>
      </c>
      <c r="E2996" t="e">
        <f>IF(INDEX(Organizations[Organization Type '[CV']],$A2996)="","",
CONCATENATE("  - &amp;OrganizationID",TEXT($A2996,"0000"),
" {","OrganizationTypeCV:  ",CHAR(34),INDEX(Organizations[Organization Type '[CV']],$A2996),CHAR(34),
", OrganizationCode:  ",CHAR(34),INDEX(Organizations[Organization Code],$A2996),CHAR(34),
", OrganizationName:  ",CHAR(34),INDEX(Organizations[Organization Name],$A2996),CHAR(34),
", OrganizationDescription:  ",CHAR(34),INDEX(Organizations[Organization Description],$A2996),CHAR(34),
", OrganizationLink:  ",CHAR(34),INDEX(Organizations[Organization Link],$A2996),CHAR(34),"}"))</f>
        <v>#REF!</v>
      </c>
      <c r="F2996" t="e">
        <f>IF(INDEX(People[First Name],$A2996)="","",
CONCATENATE("  - &amp;AffiliationID",TEXT($A2996,"0000"),
" {PersonID: *PersonID",TEXT($A2996,"0000"),
", OrganizationID: *OrganizationID",TEXT(MATCH(INDEX(People[Organization Name],$A2996),Organizations[Organization Name],0),"0000"),
", IsPrimaryOrganizationContact: , AffiliationStartDate: , AffiliationEndDate: , PrimaryPhone: ",
", PrimaryEmail: ",CHAR(34),INDEX(People[Primary Email],$A2996),CHAR(34),
", PrimaryAddress: ",CHAR(34),INDEX(People[Primary Address],$A2996),CHAR(34),
", PersonLink: }"))</f>
        <v>#REF!</v>
      </c>
      <c r="H2996" t="e">
        <f>IF(COUNTA(CitationInformation)=0,"",IF(INDEX(AuthorList[Author Name],$A2996)="","",
CONCATENATE("  - &amp;AuthorListID",TEXT($A2996,"0000"),
"  {CitationID: *CitationID0001",
", PersonID: *PersonID",TEXT(MATCH(INDEX(AuthorList[Author Name],$A2996),People[Full Name],0),"0000"),
", AuthorOrder: ",INDEX(AuthorList[Author Number],$A2996),"}")))</f>
        <v>#REF!</v>
      </c>
      <c r="K2996" t="e">
        <f>IF(INDEX(SamplingFeatures[Feature Code],$A2996)="","",
CONCATENATE("  - &amp;SamplingFeatureID",TEXT($A2996,"0000"),
" {","SamplingFeatureUUID:  ",CHAR(34),INDEX(SamplingFeatures[Sampling Feature UUID],$A2996),CHAR(34),
", SamplingFeatureTypeCV:  ",CHAR(34),INDEX(SamplingFeatures[Sampling Feature Type],$A2996),CHAR(34),
", SamplingFeatureCode:  ",CHAR(34),INDEX(SamplingFeatures[Feature Code],$A2996),CHAR(34),
", SamplingFeatureName:  ",CHAR(34),INDEX(SamplingFeatures[Feature Name],$A2996),CHAR(34),
", SamplingFeatureDescription:  ",CHAR(34),INDEX(SamplingFeatures[Feature Description],$A2996),CHAR(34),
", SamplingFeatureGeotypeCV:  ",CHAR(34),INDEX(SamplingFeatures[Feature Geo Type],$A2996),CHAR(34),
", FeatureGeometry:  ",CHAR(34),INDEX(SamplingFeatures[Feature Geometry],$A2996),CHAR(34),
", Elevation_m:  ",CHAR(34),INDEX(SamplingFeatures[Elevation_m],$A2996),CHAR(34),
", ElevationDatumCV:  ",CHAR(34),ElevationDatum,CHAR(34),"}"))</f>
        <v>#REF!</v>
      </c>
      <c r="L2996" t="e">
        <f>IF(INDEX(SamplingFeatures[Sampling Feature Type],$A2996)&lt;&gt;"Site","",
CONCATENATE("  - &amp;SiteID",TEXT(SUMPRODUCT(--($L$3:$L2995&lt;&gt;"")),"0000"),
" {","SamplingFeatureID:  *SamplingFeatureID",TEXT($A2996,"0000"),
", SiteTypeCV:  ",CHAR(34),INDEX(Sites[Site Type],$A2996),CHAR(34),
", Latitude:  ",INDEX(Sites[Latitude],$A2996),
", Longitude:  ",INDEX(Sites[Longitude],$A2996),
", SRSName:  ",CHAR(34),LatLonDatum,CHAR(34),"}"))</f>
        <v>#REF!</v>
      </c>
      <c r="M2996" t="e">
        <f>IF(INDEX(SamplingFeatures[Sampling Feature Type],$A2996)&lt;&gt;"Specimen","",
CONCATENATE("  - &amp;SpecimenID",TEXT(SUMPRODUCT(--($M$3:$M2995&lt;&gt;"")),"0000"),
" {","SamplingFeatureID:  *SamplingFeatureID",TEXT($A2996,"0000"),
", SpecimenTypeCV:  ",CHAR(34),INDEX(Specimens[Specimen Type],$A2996),CHAR(34),
", SpecimenMediumCV:  ",INDEX(Specimens[Specimen Medium],$A2996),
", IsFieldSpecimen:  ",CHAR(34),INDEX(Specimens[Is Field Specimen?],$A2996),CHAR(34),"}"))</f>
        <v>#REF!</v>
      </c>
      <c r="N2996" t="e">
        <f>IF(COUNTA(SpatialOffsets[])=0,"", IF(INDEX(SpatialOffsets[Spatial Offset Type],$A2996)="","",
CONCATENATE("  - &amp;SpatialOffsetID",TEXT($A2996,"0000"),
" {","SpatialOffsetTypeCV:  ",CHAR(34),INDEX(SpatialOffsets[Spatial Offset Type],$A2996),CHAR(34),
", Offset1Value:  ",INDEX(SpatialOffsets[Offset 1 Value],$A2996),
", Offset1UnitID:  ",CHAR(34),INDEX(SpatialOffsets[Offset 1 Unit],$A2996),CHAR(34),
", Offset2Value:  ",INDEX(SpatialOffsets[Offset 2 Value],$A2996),
", Offset2UnitID:  ",CHAR(34),INDEX(SpatialOffsets[Offset 2 Unit],$A2996),CHAR(34),
", Offset3Value:  ",INDEX(SpatialOffsets[Offset 3 Value],$A2996),
", Offset3UnitID:  ",CHAR(34),INDEX(SpatialOffsets[Offset 3 Unit],$A2996),CHAR(34),,"}")))</f>
        <v>#REF!</v>
      </c>
      <c r="O2996" t="e">
        <f>IF(COUNTA(RelatedFeatures[])=0,"", IF(INDEX(RelatedFeatures[First Sampling Feature Code],$A2996)="","",
CONCATENATE("  - &amp;RelationID",TEXT($A2996,"0000"),
" {","SamplingFeatureID:  *SamplingFeatureID",TEXT(MATCH(INDEX(RelatedFeatures[First Sampling Feature Code],$A2996),SamplingFeatures[Feature Code],0),"0000"),
", RelationshipTypeCV:  ",CHAR(34),INDEX(RelatedFeatures[Relationship Type],$A2996),CHAR(34),
", RelatedFeatureID: *SamplingFeatureID",TEXT(MATCH(INDEX(RelatedFeatures[Second Sampling Feature Code],$A2996),SamplingFeatures[Feature Code],0),"0000"),
", SpatialOffsetID:  ",IF(INDEX(RelatedFeatures[Offset Number],$A2996)="","",CONCATENATE("*SpatialOffsetID",TEXT(INDEX(RelatedFeatures[Offset Number],$A2996),"0000"))),"}")))</f>
        <v>#REF!</v>
      </c>
      <c r="P2996" t="e">
        <f>IF(INDEX(Methods[Method Type],$A2996)="","",
CONCATENATE("  - &amp;MethodID",TEXT($A2996,"0000"),
" {","MethodTypeCV:  ",CHAR(34),INDEX(Methods[Method Type],$A2996),CHAR(34),
", MethodCode:  ",CHAR(34),INDEX(Methods[Method Code],$A2996),CHAR(34),
", MethodName:  ",CHAR(34),INDEX(Methods[Method Name],$A2996),CHAR(34),
", MethodDescription:  ",CHAR(34),INDEX(Methods[Method Description],$A2996),CHAR(34),
", MethodLink:  ",CHAR(34),INDEX(Methods[Method Link],$A2996),CHAR(34),
", OrganizationID: *OrganizationID",TEXT(MATCH(INDEX(Methods[Organization Name],$A2996),Organizations[Organization Name],0),"0000"),"}"))</f>
        <v>#REF!</v>
      </c>
      <c r="Q2996" t="e">
        <f>IF(INDEX(Variables[Variable Type],$A2996)="","",
CONCATENATE("  - &amp;VariableID",TEXT($A2996,"0000"),
" {","VariableTypeCV:  ",CHAR(34),INDEX(Variables[Variable Type],$A2996),CHAR(34),
", VariableCode:  ",CHAR(34),INDEX(Variables[Variable Code],$A2996),CHAR(34),
", VariableNameCV:  ",CHAR(34),INDEX(Variables[Variable Name],$A2996),CHAR(34),
", VariableDefinition:  ",CHAR(34),INDEX(Variables[Variable Definition],$A2996),CHAR(34),
", SpecciationCV:  ",CHAR(34),INDEX(Variables[Speciation],$A2996),CHAR(34),
", NoDataValue:  ",CHAR(34),INDEX(Variables[No Data Value],$A2996),CHAR(34),"}"))</f>
        <v>#REF!</v>
      </c>
    </row>
    <row r="2997" spans="1:17" x14ac:dyDescent="0.25">
      <c r="A2997">
        <v>2994</v>
      </c>
      <c r="D2997" t="e">
        <f>IF(INDEX(People[First Name],$A2997)="","",
CONCATENATE("  - &amp;PersonID",TEXT($A2997,"0000"),
" {","PersonFirstName:  ",CHAR(34),INDEX(People[First Name],$A2997),CHAR(34),
", PersonMiddleName:  ",CHAR(34),INDEX(People[Middle Name],$A2997),CHAR(34),
", PersonLastName:  ",CHAR(34),INDEX(People[Last Name],$A2997),CHAR(34),"}"))</f>
        <v>#REF!</v>
      </c>
      <c r="E2997" t="e">
        <f>IF(INDEX(Organizations[Organization Type '[CV']],$A2997)="","",
CONCATENATE("  - &amp;OrganizationID",TEXT($A2997,"0000"),
" {","OrganizationTypeCV:  ",CHAR(34),INDEX(Organizations[Organization Type '[CV']],$A2997),CHAR(34),
", OrganizationCode:  ",CHAR(34),INDEX(Organizations[Organization Code],$A2997),CHAR(34),
", OrganizationName:  ",CHAR(34),INDEX(Organizations[Organization Name],$A2997),CHAR(34),
", OrganizationDescription:  ",CHAR(34),INDEX(Organizations[Organization Description],$A2997),CHAR(34),
", OrganizationLink:  ",CHAR(34),INDEX(Organizations[Organization Link],$A2997),CHAR(34),"}"))</f>
        <v>#REF!</v>
      </c>
      <c r="F2997" t="e">
        <f>IF(INDEX(People[First Name],$A2997)="","",
CONCATENATE("  - &amp;AffiliationID",TEXT($A2997,"0000"),
" {PersonID: *PersonID",TEXT($A2997,"0000"),
", OrganizationID: *OrganizationID",TEXT(MATCH(INDEX(People[Organization Name],$A2997),Organizations[Organization Name],0),"0000"),
", IsPrimaryOrganizationContact: , AffiliationStartDate: , AffiliationEndDate: , PrimaryPhone: ",
", PrimaryEmail: ",CHAR(34),INDEX(People[Primary Email],$A2997),CHAR(34),
", PrimaryAddress: ",CHAR(34),INDEX(People[Primary Address],$A2997),CHAR(34),
", PersonLink: }"))</f>
        <v>#REF!</v>
      </c>
      <c r="H2997" t="e">
        <f>IF(COUNTA(CitationInformation)=0,"",IF(INDEX(AuthorList[Author Name],$A2997)="","",
CONCATENATE("  - &amp;AuthorListID",TEXT($A2997,"0000"),
"  {CitationID: *CitationID0001",
", PersonID: *PersonID",TEXT(MATCH(INDEX(AuthorList[Author Name],$A2997),People[Full Name],0),"0000"),
", AuthorOrder: ",INDEX(AuthorList[Author Number],$A2997),"}")))</f>
        <v>#REF!</v>
      </c>
      <c r="K2997" t="e">
        <f>IF(INDEX(SamplingFeatures[Feature Code],$A2997)="","",
CONCATENATE("  - &amp;SamplingFeatureID",TEXT($A2997,"0000"),
" {","SamplingFeatureUUID:  ",CHAR(34),INDEX(SamplingFeatures[Sampling Feature UUID],$A2997),CHAR(34),
", SamplingFeatureTypeCV:  ",CHAR(34),INDEX(SamplingFeatures[Sampling Feature Type],$A2997),CHAR(34),
", SamplingFeatureCode:  ",CHAR(34),INDEX(SamplingFeatures[Feature Code],$A2997),CHAR(34),
", SamplingFeatureName:  ",CHAR(34),INDEX(SamplingFeatures[Feature Name],$A2997),CHAR(34),
", SamplingFeatureDescription:  ",CHAR(34),INDEX(SamplingFeatures[Feature Description],$A2997),CHAR(34),
", SamplingFeatureGeotypeCV:  ",CHAR(34),INDEX(SamplingFeatures[Feature Geo Type],$A2997),CHAR(34),
", FeatureGeometry:  ",CHAR(34),INDEX(SamplingFeatures[Feature Geometry],$A2997),CHAR(34),
", Elevation_m:  ",CHAR(34),INDEX(SamplingFeatures[Elevation_m],$A2997),CHAR(34),
", ElevationDatumCV:  ",CHAR(34),ElevationDatum,CHAR(34),"}"))</f>
        <v>#REF!</v>
      </c>
      <c r="L2997" t="e">
        <f>IF(INDEX(SamplingFeatures[Sampling Feature Type],$A2997)&lt;&gt;"Site","",
CONCATENATE("  - &amp;SiteID",TEXT(SUMPRODUCT(--($L$3:$L2996&lt;&gt;"")),"0000"),
" {","SamplingFeatureID:  *SamplingFeatureID",TEXT($A2997,"0000"),
", SiteTypeCV:  ",CHAR(34),INDEX(Sites[Site Type],$A2997),CHAR(34),
", Latitude:  ",INDEX(Sites[Latitude],$A2997),
", Longitude:  ",INDEX(Sites[Longitude],$A2997),
", SRSName:  ",CHAR(34),LatLonDatum,CHAR(34),"}"))</f>
        <v>#REF!</v>
      </c>
      <c r="M2997" t="e">
        <f>IF(INDEX(SamplingFeatures[Sampling Feature Type],$A2997)&lt;&gt;"Specimen","",
CONCATENATE("  - &amp;SpecimenID",TEXT(SUMPRODUCT(--($M$3:$M2996&lt;&gt;"")),"0000"),
" {","SamplingFeatureID:  *SamplingFeatureID",TEXT($A2997,"0000"),
", SpecimenTypeCV:  ",CHAR(34),INDEX(Specimens[Specimen Type],$A2997),CHAR(34),
", SpecimenMediumCV:  ",INDEX(Specimens[Specimen Medium],$A2997),
", IsFieldSpecimen:  ",CHAR(34),INDEX(Specimens[Is Field Specimen?],$A2997),CHAR(34),"}"))</f>
        <v>#REF!</v>
      </c>
      <c r="N2997" t="e">
        <f>IF(COUNTA(SpatialOffsets[])=0,"", IF(INDEX(SpatialOffsets[Spatial Offset Type],$A2997)="","",
CONCATENATE("  - &amp;SpatialOffsetID",TEXT($A2997,"0000"),
" {","SpatialOffsetTypeCV:  ",CHAR(34),INDEX(SpatialOffsets[Spatial Offset Type],$A2997),CHAR(34),
", Offset1Value:  ",INDEX(SpatialOffsets[Offset 1 Value],$A2997),
", Offset1UnitID:  ",CHAR(34),INDEX(SpatialOffsets[Offset 1 Unit],$A2997),CHAR(34),
", Offset2Value:  ",INDEX(SpatialOffsets[Offset 2 Value],$A2997),
", Offset2UnitID:  ",CHAR(34),INDEX(SpatialOffsets[Offset 2 Unit],$A2997),CHAR(34),
", Offset3Value:  ",INDEX(SpatialOffsets[Offset 3 Value],$A2997),
", Offset3UnitID:  ",CHAR(34),INDEX(SpatialOffsets[Offset 3 Unit],$A2997),CHAR(34),,"}")))</f>
        <v>#REF!</v>
      </c>
      <c r="O2997" t="e">
        <f>IF(COUNTA(RelatedFeatures[])=0,"", IF(INDEX(RelatedFeatures[First Sampling Feature Code],$A2997)="","",
CONCATENATE("  - &amp;RelationID",TEXT($A2997,"0000"),
" {","SamplingFeatureID:  *SamplingFeatureID",TEXT(MATCH(INDEX(RelatedFeatures[First Sampling Feature Code],$A2997),SamplingFeatures[Feature Code],0),"0000"),
", RelationshipTypeCV:  ",CHAR(34),INDEX(RelatedFeatures[Relationship Type],$A2997),CHAR(34),
", RelatedFeatureID: *SamplingFeatureID",TEXT(MATCH(INDEX(RelatedFeatures[Second Sampling Feature Code],$A2997),SamplingFeatures[Feature Code],0),"0000"),
", SpatialOffsetID:  ",IF(INDEX(RelatedFeatures[Offset Number],$A2997)="","",CONCATENATE("*SpatialOffsetID",TEXT(INDEX(RelatedFeatures[Offset Number],$A2997),"0000"))),"}")))</f>
        <v>#REF!</v>
      </c>
      <c r="P2997" t="e">
        <f>IF(INDEX(Methods[Method Type],$A2997)="","",
CONCATENATE("  - &amp;MethodID",TEXT($A2997,"0000"),
" {","MethodTypeCV:  ",CHAR(34),INDEX(Methods[Method Type],$A2997),CHAR(34),
", MethodCode:  ",CHAR(34),INDEX(Methods[Method Code],$A2997),CHAR(34),
", MethodName:  ",CHAR(34),INDEX(Methods[Method Name],$A2997),CHAR(34),
", MethodDescription:  ",CHAR(34),INDEX(Methods[Method Description],$A2997),CHAR(34),
", MethodLink:  ",CHAR(34),INDEX(Methods[Method Link],$A2997),CHAR(34),
", OrganizationID: *OrganizationID",TEXT(MATCH(INDEX(Methods[Organization Name],$A2997),Organizations[Organization Name],0),"0000"),"}"))</f>
        <v>#REF!</v>
      </c>
      <c r="Q2997" t="e">
        <f>IF(INDEX(Variables[Variable Type],$A2997)="","",
CONCATENATE("  - &amp;VariableID",TEXT($A2997,"0000"),
" {","VariableTypeCV:  ",CHAR(34),INDEX(Variables[Variable Type],$A2997),CHAR(34),
", VariableCode:  ",CHAR(34),INDEX(Variables[Variable Code],$A2997),CHAR(34),
", VariableNameCV:  ",CHAR(34),INDEX(Variables[Variable Name],$A2997),CHAR(34),
", VariableDefinition:  ",CHAR(34),INDEX(Variables[Variable Definition],$A2997),CHAR(34),
", SpecciationCV:  ",CHAR(34),INDEX(Variables[Speciation],$A2997),CHAR(34),
", NoDataValue:  ",CHAR(34),INDEX(Variables[No Data Value],$A2997),CHAR(34),"}"))</f>
        <v>#REF!</v>
      </c>
    </row>
    <row r="2998" spans="1:17" x14ac:dyDescent="0.25">
      <c r="A2998">
        <v>2995</v>
      </c>
      <c r="D2998" t="e">
        <f>IF(INDEX(People[First Name],$A2998)="","",
CONCATENATE("  - &amp;PersonID",TEXT($A2998,"0000"),
" {","PersonFirstName:  ",CHAR(34),INDEX(People[First Name],$A2998),CHAR(34),
", PersonMiddleName:  ",CHAR(34),INDEX(People[Middle Name],$A2998),CHAR(34),
", PersonLastName:  ",CHAR(34),INDEX(People[Last Name],$A2998),CHAR(34),"}"))</f>
        <v>#REF!</v>
      </c>
      <c r="E2998" t="e">
        <f>IF(INDEX(Organizations[Organization Type '[CV']],$A2998)="","",
CONCATENATE("  - &amp;OrganizationID",TEXT($A2998,"0000"),
" {","OrganizationTypeCV:  ",CHAR(34),INDEX(Organizations[Organization Type '[CV']],$A2998),CHAR(34),
", OrganizationCode:  ",CHAR(34),INDEX(Organizations[Organization Code],$A2998),CHAR(34),
", OrganizationName:  ",CHAR(34),INDEX(Organizations[Organization Name],$A2998),CHAR(34),
", OrganizationDescription:  ",CHAR(34),INDEX(Organizations[Organization Description],$A2998),CHAR(34),
", OrganizationLink:  ",CHAR(34),INDEX(Organizations[Organization Link],$A2998),CHAR(34),"}"))</f>
        <v>#REF!</v>
      </c>
      <c r="F2998" t="e">
        <f>IF(INDEX(People[First Name],$A2998)="","",
CONCATENATE("  - &amp;AffiliationID",TEXT($A2998,"0000"),
" {PersonID: *PersonID",TEXT($A2998,"0000"),
", OrganizationID: *OrganizationID",TEXT(MATCH(INDEX(People[Organization Name],$A2998),Organizations[Organization Name],0),"0000"),
", IsPrimaryOrganizationContact: , AffiliationStartDate: , AffiliationEndDate: , PrimaryPhone: ",
", PrimaryEmail: ",CHAR(34),INDEX(People[Primary Email],$A2998),CHAR(34),
", PrimaryAddress: ",CHAR(34),INDEX(People[Primary Address],$A2998),CHAR(34),
", PersonLink: }"))</f>
        <v>#REF!</v>
      </c>
      <c r="H2998" t="e">
        <f>IF(COUNTA(CitationInformation)=0,"",IF(INDEX(AuthorList[Author Name],$A2998)="","",
CONCATENATE("  - &amp;AuthorListID",TEXT($A2998,"0000"),
"  {CitationID: *CitationID0001",
", PersonID: *PersonID",TEXT(MATCH(INDEX(AuthorList[Author Name],$A2998),People[Full Name],0),"0000"),
", AuthorOrder: ",INDEX(AuthorList[Author Number],$A2998),"}")))</f>
        <v>#REF!</v>
      </c>
      <c r="K2998" t="e">
        <f>IF(INDEX(SamplingFeatures[Feature Code],$A2998)="","",
CONCATENATE("  - &amp;SamplingFeatureID",TEXT($A2998,"0000"),
" {","SamplingFeatureUUID:  ",CHAR(34),INDEX(SamplingFeatures[Sampling Feature UUID],$A2998),CHAR(34),
", SamplingFeatureTypeCV:  ",CHAR(34),INDEX(SamplingFeatures[Sampling Feature Type],$A2998),CHAR(34),
", SamplingFeatureCode:  ",CHAR(34),INDEX(SamplingFeatures[Feature Code],$A2998),CHAR(34),
", SamplingFeatureName:  ",CHAR(34),INDEX(SamplingFeatures[Feature Name],$A2998),CHAR(34),
", SamplingFeatureDescription:  ",CHAR(34),INDEX(SamplingFeatures[Feature Description],$A2998),CHAR(34),
", SamplingFeatureGeotypeCV:  ",CHAR(34),INDEX(SamplingFeatures[Feature Geo Type],$A2998),CHAR(34),
", FeatureGeometry:  ",CHAR(34),INDEX(SamplingFeatures[Feature Geometry],$A2998),CHAR(34),
", Elevation_m:  ",CHAR(34),INDEX(SamplingFeatures[Elevation_m],$A2998),CHAR(34),
", ElevationDatumCV:  ",CHAR(34),ElevationDatum,CHAR(34),"}"))</f>
        <v>#REF!</v>
      </c>
      <c r="L2998" t="e">
        <f>IF(INDEX(SamplingFeatures[Sampling Feature Type],$A2998)&lt;&gt;"Site","",
CONCATENATE("  - &amp;SiteID",TEXT(SUMPRODUCT(--($L$3:$L2997&lt;&gt;"")),"0000"),
" {","SamplingFeatureID:  *SamplingFeatureID",TEXT($A2998,"0000"),
", SiteTypeCV:  ",CHAR(34),INDEX(Sites[Site Type],$A2998),CHAR(34),
", Latitude:  ",INDEX(Sites[Latitude],$A2998),
", Longitude:  ",INDEX(Sites[Longitude],$A2998),
", SRSName:  ",CHAR(34),LatLonDatum,CHAR(34),"}"))</f>
        <v>#REF!</v>
      </c>
      <c r="M2998" t="e">
        <f>IF(INDEX(SamplingFeatures[Sampling Feature Type],$A2998)&lt;&gt;"Specimen","",
CONCATENATE("  - &amp;SpecimenID",TEXT(SUMPRODUCT(--($M$3:$M2997&lt;&gt;"")),"0000"),
" {","SamplingFeatureID:  *SamplingFeatureID",TEXT($A2998,"0000"),
", SpecimenTypeCV:  ",CHAR(34),INDEX(Specimens[Specimen Type],$A2998),CHAR(34),
", SpecimenMediumCV:  ",INDEX(Specimens[Specimen Medium],$A2998),
", IsFieldSpecimen:  ",CHAR(34),INDEX(Specimens[Is Field Specimen?],$A2998),CHAR(34),"}"))</f>
        <v>#REF!</v>
      </c>
      <c r="N2998" t="e">
        <f>IF(COUNTA(SpatialOffsets[])=0,"", IF(INDEX(SpatialOffsets[Spatial Offset Type],$A2998)="","",
CONCATENATE("  - &amp;SpatialOffsetID",TEXT($A2998,"0000"),
" {","SpatialOffsetTypeCV:  ",CHAR(34),INDEX(SpatialOffsets[Spatial Offset Type],$A2998),CHAR(34),
", Offset1Value:  ",INDEX(SpatialOffsets[Offset 1 Value],$A2998),
", Offset1UnitID:  ",CHAR(34),INDEX(SpatialOffsets[Offset 1 Unit],$A2998),CHAR(34),
", Offset2Value:  ",INDEX(SpatialOffsets[Offset 2 Value],$A2998),
", Offset2UnitID:  ",CHAR(34),INDEX(SpatialOffsets[Offset 2 Unit],$A2998),CHAR(34),
", Offset3Value:  ",INDEX(SpatialOffsets[Offset 3 Value],$A2998),
", Offset3UnitID:  ",CHAR(34),INDEX(SpatialOffsets[Offset 3 Unit],$A2998),CHAR(34),,"}")))</f>
        <v>#REF!</v>
      </c>
      <c r="O2998" t="e">
        <f>IF(COUNTA(RelatedFeatures[])=0,"", IF(INDEX(RelatedFeatures[First Sampling Feature Code],$A2998)="","",
CONCATENATE("  - &amp;RelationID",TEXT($A2998,"0000"),
" {","SamplingFeatureID:  *SamplingFeatureID",TEXT(MATCH(INDEX(RelatedFeatures[First Sampling Feature Code],$A2998),SamplingFeatures[Feature Code],0),"0000"),
", RelationshipTypeCV:  ",CHAR(34),INDEX(RelatedFeatures[Relationship Type],$A2998),CHAR(34),
", RelatedFeatureID: *SamplingFeatureID",TEXT(MATCH(INDEX(RelatedFeatures[Second Sampling Feature Code],$A2998),SamplingFeatures[Feature Code],0),"0000"),
", SpatialOffsetID:  ",IF(INDEX(RelatedFeatures[Offset Number],$A2998)="","",CONCATENATE("*SpatialOffsetID",TEXT(INDEX(RelatedFeatures[Offset Number],$A2998),"0000"))),"}")))</f>
        <v>#REF!</v>
      </c>
      <c r="P2998" t="e">
        <f>IF(INDEX(Methods[Method Type],$A2998)="","",
CONCATENATE("  - &amp;MethodID",TEXT($A2998,"0000"),
" {","MethodTypeCV:  ",CHAR(34),INDEX(Methods[Method Type],$A2998),CHAR(34),
", MethodCode:  ",CHAR(34),INDEX(Methods[Method Code],$A2998),CHAR(34),
", MethodName:  ",CHAR(34),INDEX(Methods[Method Name],$A2998),CHAR(34),
", MethodDescription:  ",CHAR(34),INDEX(Methods[Method Description],$A2998),CHAR(34),
", MethodLink:  ",CHAR(34),INDEX(Methods[Method Link],$A2998),CHAR(34),
", OrganizationID: *OrganizationID",TEXT(MATCH(INDEX(Methods[Organization Name],$A2998),Organizations[Organization Name],0),"0000"),"}"))</f>
        <v>#REF!</v>
      </c>
      <c r="Q2998" t="e">
        <f>IF(INDEX(Variables[Variable Type],$A2998)="","",
CONCATENATE("  - &amp;VariableID",TEXT($A2998,"0000"),
" {","VariableTypeCV:  ",CHAR(34),INDEX(Variables[Variable Type],$A2998),CHAR(34),
", VariableCode:  ",CHAR(34),INDEX(Variables[Variable Code],$A2998),CHAR(34),
", VariableNameCV:  ",CHAR(34),INDEX(Variables[Variable Name],$A2998),CHAR(34),
", VariableDefinition:  ",CHAR(34),INDEX(Variables[Variable Definition],$A2998),CHAR(34),
", SpecciationCV:  ",CHAR(34),INDEX(Variables[Speciation],$A2998),CHAR(34),
", NoDataValue:  ",CHAR(34),INDEX(Variables[No Data Value],$A2998),CHAR(34),"}"))</f>
        <v>#REF!</v>
      </c>
    </row>
    <row r="2999" spans="1:17" x14ac:dyDescent="0.25">
      <c r="A2999">
        <v>2996</v>
      </c>
      <c r="D2999" t="e">
        <f>IF(INDEX(People[First Name],$A2999)="","",
CONCATENATE("  - &amp;PersonID",TEXT($A2999,"0000"),
" {","PersonFirstName:  ",CHAR(34),INDEX(People[First Name],$A2999),CHAR(34),
", PersonMiddleName:  ",CHAR(34),INDEX(People[Middle Name],$A2999),CHAR(34),
", PersonLastName:  ",CHAR(34),INDEX(People[Last Name],$A2999),CHAR(34),"}"))</f>
        <v>#REF!</v>
      </c>
      <c r="E2999" t="e">
        <f>IF(INDEX(Organizations[Organization Type '[CV']],$A2999)="","",
CONCATENATE("  - &amp;OrganizationID",TEXT($A2999,"0000"),
" {","OrganizationTypeCV:  ",CHAR(34),INDEX(Organizations[Organization Type '[CV']],$A2999),CHAR(34),
", OrganizationCode:  ",CHAR(34),INDEX(Organizations[Organization Code],$A2999),CHAR(34),
", OrganizationName:  ",CHAR(34),INDEX(Organizations[Organization Name],$A2999),CHAR(34),
", OrganizationDescription:  ",CHAR(34),INDEX(Organizations[Organization Description],$A2999),CHAR(34),
", OrganizationLink:  ",CHAR(34),INDEX(Organizations[Organization Link],$A2999),CHAR(34),"}"))</f>
        <v>#REF!</v>
      </c>
      <c r="F2999" t="e">
        <f>IF(INDEX(People[First Name],$A2999)="","",
CONCATENATE("  - &amp;AffiliationID",TEXT($A2999,"0000"),
" {PersonID: *PersonID",TEXT($A2999,"0000"),
", OrganizationID: *OrganizationID",TEXT(MATCH(INDEX(People[Organization Name],$A2999),Organizations[Organization Name],0),"0000"),
", IsPrimaryOrganizationContact: , AffiliationStartDate: , AffiliationEndDate: , PrimaryPhone: ",
", PrimaryEmail: ",CHAR(34),INDEX(People[Primary Email],$A2999),CHAR(34),
", PrimaryAddress: ",CHAR(34),INDEX(People[Primary Address],$A2999),CHAR(34),
", PersonLink: }"))</f>
        <v>#REF!</v>
      </c>
      <c r="H2999" t="e">
        <f>IF(COUNTA(CitationInformation)=0,"",IF(INDEX(AuthorList[Author Name],$A2999)="","",
CONCATENATE("  - &amp;AuthorListID",TEXT($A2999,"0000"),
"  {CitationID: *CitationID0001",
", PersonID: *PersonID",TEXT(MATCH(INDEX(AuthorList[Author Name],$A2999),People[Full Name],0),"0000"),
", AuthorOrder: ",INDEX(AuthorList[Author Number],$A2999),"}")))</f>
        <v>#REF!</v>
      </c>
      <c r="K2999" t="e">
        <f>IF(INDEX(SamplingFeatures[Feature Code],$A2999)="","",
CONCATENATE("  - &amp;SamplingFeatureID",TEXT($A2999,"0000"),
" {","SamplingFeatureUUID:  ",CHAR(34),INDEX(SamplingFeatures[Sampling Feature UUID],$A2999),CHAR(34),
", SamplingFeatureTypeCV:  ",CHAR(34),INDEX(SamplingFeatures[Sampling Feature Type],$A2999),CHAR(34),
", SamplingFeatureCode:  ",CHAR(34),INDEX(SamplingFeatures[Feature Code],$A2999),CHAR(34),
", SamplingFeatureName:  ",CHAR(34),INDEX(SamplingFeatures[Feature Name],$A2999),CHAR(34),
", SamplingFeatureDescription:  ",CHAR(34),INDEX(SamplingFeatures[Feature Description],$A2999),CHAR(34),
", SamplingFeatureGeotypeCV:  ",CHAR(34),INDEX(SamplingFeatures[Feature Geo Type],$A2999),CHAR(34),
", FeatureGeometry:  ",CHAR(34),INDEX(SamplingFeatures[Feature Geometry],$A2999),CHAR(34),
", Elevation_m:  ",CHAR(34),INDEX(SamplingFeatures[Elevation_m],$A2999),CHAR(34),
", ElevationDatumCV:  ",CHAR(34),ElevationDatum,CHAR(34),"}"))</f>
        <v>#REF!</v>
      </c>
      <c r="L2999" t="e">
        <f>IF(INDEX(SamplingFeatures[Sampling Feature Type],$A2999)&lt;&gt;"Site","",
CONCATENATE("  - &amp;SiteID",TEXT(SUMPRODUCT(--($L$3:$L2998&lt;&gt;"")),"0000"),
" {","SamplingFeatureID:  *SamplingFeatureID",TEXT($A2999,"0000"),
", SiteTypeCV:  ",CHAR(34),INDEX(Sites[Site Type],$A2999),CHAR(34),
", Latitude:  ",INDEX(Sites[Latitude],$A2999),
", Longitude:  ",INDEX(Sites[Longitude],$A2999),
", SRSName:  ",CHAR(34),LatLonDatum,CHAR(34),"}"))</f>
        <v>#REF!</v>
      </c>
      <c r="M2999" t="e">
        <f>IF(INDEX(SamplingFeatures[Sampling Feature Type],$A2999)&lt;&gt;"Specimen","",
CONCATENATE("  - &amp;SpecimenID",TEXT(SUMPRODUCT(--($M$3:$M2998&lt;&gt;"")),"0000"),
" {","SamplingFeatureID:  *SamplingFeatureID",TEXT($A2999,"0000"),
", SpecimenTypeCV:  ",CHAR(34),INDEX(Specimens[Specimen Type],$A2999),CHAR(34),
", SpecimenMediumCV:  ",INDEX(Specimens[Specimen Medium],$A2999),
", IsFieldSpecimen:  ",CHAR(34),INDEX(Specimens[Is Field Specimen?],$A2999),CHAR(34),"}"))</f>
        <v>#REF!</v>
      </c>
      <c r="N2999" t="e">
        <f>IF(COUNTA(SpatialOffsets[])=0,"", IF(INDEX(SpatialOffsets[Spatial Offset Type],$A2999)="","",
CONCATENATE("  - &amp;SpatialOffsetID",TEXT($A2999,"0000"),
" {","SpatialOffsetTypeCV:  ",CHAR(34),INDEX(SpatialOffsets[Spatial Offset Type],$A2999),CHAR(34),
", Offset1Value:  ",INDEX(SpatialOffsets[Offset 1 Value],$A2999),
", Offset1UnitID:  ",CHAR(34),INDEX(SpatialOffsets[Offset 1 Unit],$A2999),CHAR(34),
", Offset2Value:  ",INDEX(SpatialOffsets[Offset 2 Value],$A2999),
", Offset2UnitID:  ",CHAR(34),INDEX(SpatialOffsets[Offset 2 Unit],$A2999),CHAR(34),
", Offset3Value:  ",INDEX(SpatialOffsets[Offset 3 Value],$A2999),
", Offset3UnitID:  ",CHAR(34),INDEX(SpatialOffsets[Offset 3 Unit],$A2999),CHAR(34),,"}")))</f>
        <v>#REF!</v>
      </c>
      <c r="O2999" t="e">
        <f>IF(COUNTA(RelatedFeatures[])=0,"", IF(INDEX(RelatedFeatures[First Sampling Feature Code],$A2999)="","",
CONCATENATE("  - &amp;RelationID",TEXT($A2999,"0000"),
" {","SamplingFeatureID:  *SamplingFeatureID",TEXT(MATCH(INDEX(RelatedFeatures[First Sampling Feature Code],$A2999),SamplingFeatures[Feature Code],0),"0000"),
", RelationshipTypeCV:  ",CHAR(34),INDEX(RelatedFeatures[Relationship Type],$A2999),CHAR(34),
", RelatedFeatureID: *SamplingFeatureID",TEXT(MATCH(INDEX(RelatedFeatures[Second Sampling Feature Code],$A2999),SamplingFeatures[Feature Code],0),"0000"),
", SpatialOffsetID:  ",IF(INDEX(RelatedFeatures[Offset Number],$A2999)="","",CONCATENATE("*SpatialOffsetID",TEXT(INDEX(RelatedFeatures[Offset Number],$A2999),"0000"))),"}")))</f>
        <v>#REF!</v>
      </c>
      <c r="P2999" t="e">
        <f>IF(INDEX(Methods[Method Type],$A2999)="","",
CONCATENATE("  - &amp;MethodID",TEXT($A2999,"0000"),
" {","MethodTypeCV:  ",CHAR(34),INDEX(Methods[Method Type],$A2999),CHAR(34),
", MethodCode:  ",CHAR(34),INDEX(Methods[Method Code],$A2999),CHAR(34),
", MethodName:  ",CHAR(34),INDEX(Methods[Method Name],$A2999),CHAR(34),
", MethodDescription:  ",CHAR(34),INDEX(Methods[Method Description],$A2999),CHAR(34),
", MethodLink:  ",CHAR(34),INDEX(Methods[Method Link],$A2999),CHAR(34),
", OrganizationID: *OrganizationID",TEXT(MATCH(INDEX(Methods[Organization Name],$A2999),Organizations[Organization Name],0),"0000"),"}"))</f>
        <v>#REF!</v>
      </c>
      <c r="Q2999" t="e">
        <f>IF(INDEX(Variables[Variable Type],$A2999)="","",
CONCATENATE("  - &amp;VariableID",TEXT($A2999,"0000"),
" {","VariableTypeCV:  ",CHAR(34),INDEX(Variables[Variable Type],$A2999),CHAR(34),
", VariableCode:  ",CHAR(34),INDEX(Variables[Variable Code],$A2999),CHAR(34),
", VariableNameCV:  ",CHAR(34),INDEX(Variables[Variable Name],$A2999),CHAR(34),
", VariableDefinition:  ",CHAR(34),INDEX(Variables[Variable Definition],$A2999),CHAR(34),
", SpecciationCV:  ",CHAR(34),INDEX(Variables[Speciation],$A2999),CHAR(34),
", NoDataValue:  ",CHAR(34),INDEX(Variables[No Data Value],$A2999),CHAR(34),"}"))</f>
        <v>#REF!</v>
      </c>
    </row>
    <row r="3000" spans="1:17" x14ac:dyDescent="0.25">
      <c r="A3000">
        <v>2997</v>
      </c>
      <c r="D3000" t="e">
        <f>IF(INDEX(People[First Name],$A3000)="","",
CONCATENATE("  - &amp;PersonID",TEXT($A3000,"0000"),
" {","PersonFirstName:  ",CHAR(34),INDEX(People[First Name],$A3000),CHAR(34),
", PersonMiddleName:  ",CHAR(34),INDEX(People[Middle Name],$A3000),CHAR(34),
", PersonLastName:  ",CHAR(34),INDEX(People[Last Name],$A3000),CHAR(34),"}"))</f>
        <v>#REF!</v>
      </c>
      <c r="E3000" t="e">
        <f>IF(INDEX(Organizations[Organization Type '[CV']],$A3000)="","",
CONCATENATE("  - &amp;OrganizationID",TEXT($A3000,"0000"),
" {","OrganizationTypeCV:  ",CHAR(34),INDEX(Organizations[Organization Type '[CV']],$A3000),CHAR(34),
", OrganizationCode:  ",CHAR(34),INDEX(Organizations[Organization Code],$A3000),CHAR(34),
", OrganizationName:  ",CHAR(34),INDEX(Organizations[Organization Name],$A3000),CHAR(34),
", OrganizationDescription:  ",CHAR(34),INDEX(Organizations[Organization Description],$A3000),CHAR(34),
", OrganizationLink:  ",CHAR(34),INDEX(Organizations[Organization Link],$A3000),CHAR(34),"}"))</f>
        <v>#REF!</v>
      </c>
      <c r="F3000" t="e">
        <f>IF(INDEX(People[First Name],$A3000)="","",
CONCATENATE("  - &amp;AffiliationID",TEXT($A3000,"0000"),
" {PersonID: *PersonID",TEXT($A3000,"0000"),
", OrganizationID: *OrganizationID",TEXT(MATCH(INDEX(People[Organization Name],$A3000),Organizations[Organization Name],0),"0000"),
", IsPrimaryOrganizationContact: , AffiliationStartDate: , AffiliationEndDate: , PrimaryPhone: ",
", PrimaryEmail: ",CHAR(34),INDEX(People[Primary Email],$A3000),CHAR(34),
", PrimaryAddress: ",CHAR(34),INDEX(People[Primary Address],$A3000),CHAR(34),
", PersonLink: }"))</f>
        <v>#REF!</v>
      </c>
      <c r="H3000" t="e">
        <f>IF(COUNTA(CitationInformation)=0,"",IF(INDEX(AuthorList[Author Name],$A3000)="","",
CONCATENATE("  - &amp;AuthorListID",TEXT($A3000,"0000"),
"  {CitationID: *CitationID0001",
", PersonID: *PersonID",TEXT(MATCH(INDEX(AuthorList[Author Name],$A3000),People[Full Name],0),"0000"),
", AuthorOrder: ",INDEX(AuthorList[Author Number],$A3000),"}")))</f>
        <v>#REF!</v>
      </c>
      <c r="K3000" t="e">
        <f>IF(INDEX(SamplingFeatures[Feature Code],$A3000)="","",
CONCATENATE("  - &amp;SamplingFeatureID",TEXT($A3000,"0000"),
" {","SamplingFeatureUUID:  ",CHAR(34),INDEX(SamplingFeatures[Sampling Feature UUID],$A3000),CHAR(34),
", SamplingFeatureTypeCV:  ",CHAR(34),INDEX(SamplingFeatures[Sampling Feature Type],$A3000),CHAR(34),
", SamplingFeatureCode:  ",CHAR(34),INDEX(SamplingFeatures[Feature Code],$A3000),CHAR(34),
", SamplingFeatureName:  ",CHAR(34),INDEX(SamplingFeatures[Feature Name],$A3000),CHAR(34),
", SamplingFeatureDescription:  ",CHAR(34),INDEX(SamplingFeatures[Feature Description],$A3000),CHAR(34),
", SamplingFeatureGeotypeCV:  ",CHAR(34),INDEX(SamplingFeatures[Feature Geo Type],$A3000),CHAR(34),
", FeatureGeometry:  ",CHAR(34),INDEX(SamplingFeatures[Feature Geometry],$A3000),CHAR(34),
", Elevation_m:  ",CHAR(34),INDEX(SamplingFeatures[Elevation_m],$A3000),CHAR(34),
", ElevationDatumCV:  ",CHAR(34),ElevationDatum,CHAR(34),"}"))</f>
        <v>#REF!</v>
      </c>
      <c r="L3000" t="e">
        <f>IF(INDEX(SamplingFeatures[Sampling Feature Type],$A3000)&lt;&gt;"Site","",
CONCATENATE("  - &amp;SiteID",TEXT(SUMPRODUCT(--($L$3:$L2999&lt;&gt;"")),"0000"),
" {","SamplingFeatureID:  *SamplingFeatureID",TEXT($A3000,"0000"),
", SiteTypeCV:  ",CHAR(34),INDEX(Sites[Site Type],$A3000),CHAR(34),
", Latitude:  ",INDEX(Sites[Latitude],$A3000),
", Longitude:  ",INDEX(Sites[Longitude],$A3000),
", SRSName:  ",CHAR(34),LatLonDatum,CHAR(34),"}"))</f>
        <v>#REF!</v>
      </c>
      <c r="M3000" t="e">
        <f>IF(INDEX(SamplingFeatures[Sampling Feature Type],$A3000)&lt;&gt;"Specimen","",
CONCATENATE("  - &amp;SpecimenID",TEXT(SUMPRODUCT(--($M$3:$M2999&lt;&gt;"")),"0000"),
" {","SamplingFeatureID:  *SamplingFeatureID",TEXT($A3000,"0000"),
", SpecimenTypeCV:  ",CHAR(34),INDEX(Specimens[Specimen Type],$A3000),CHAR(34),
", SpecimenMediumCV:  ",INDEX(Specimens[Specimen Medium],$A3000),
", IsFieldSpecimen:  ",CHAR(34),INDEX(Specimens[Is Field Specimen?],$A3000),CHAR(34),"}"))</f>
        <v>#REF!</v>
      </c>
      <c r="N3000" t="e">
        <f>IF(COUNTA(SpatialOffsets[])=0,"", IF(INDEX(SpatialOffsets[Spatial Offset Type],$A3000)="","",
CONCATENATE("  - &amp;SpatialOffsetID",TEXT($A3000,"0000"),
" {","SpatialOffsetTypeCV:  ",CHAR(34),INDEX(SpatialOffsets[Spatial Offset Type],$A3000),CHAR(34),
", Offset1Value:  ",INDEX(SpatialOffsets[Offset 1 Value],$A3000),
", Offset1UnitID:  ",CHAR(34),INDEX(SpatialOffsets[Offset 1 Unit],$A3000),CHAR(34),
", Offset2Value:  ",INDEX(SpatialOffsets[Offset 2 Value],$A3000),
", Offset2UnitID:  ",CHAR(34),INDEX(SpatialOffsets[Offset 2 Unit],$A3000),CHAR(34),
", Offset3Value:  ",INDEX(SpatialOffsets[Offset 3 Value],$A3000),
", Offset3UnitID:  ",CHAR(34),INDEX(SpatialOffsets[Offset 3 Unit],$A3000),CHAR(34),,"}")))</f>
        <v>#REF!</v>
      </c>
      <c r="O3000" t="e">
        <f>IF(COUNTA(RelatedFeatures[])=0,"", IF(INDEX(RelatedFeatures[First Sampling Feature Code],$A3000)="","",
CONCATENATE("  - &amp;RelationID",TEXT($A3000,"0000"),
" {","SamplingFeatureID:  *SamplingFeatureID",TEXT(MATCH(INDEX(RelatedFeatures[First Sampling Feature Code],$A3000),SamplingFeatures[Feature Code],0),"0000"),
", RelationshipTypeCV:  ",CHAR(34),INDEX(RelatedFeatures[Relationship Type],$A3000),CHAR(34),
", RelatedFeatureID: *SamplingFeatureID",TEXT(MATCH(INDEX(RelatedFeatures[Second Sampling Feature Code],$A3000),SamplingFeatures[Feature Code],0),"0000"),
", SpatialOffsetID:  ",IF(INDEX(RelatedFeatures[Offset Number],$A3000)="","",CONCATENATE("*SpatialOffsetID",TEXT(INDEX(RelatedFeatures[Offset Number],$A3000),"0000"))),"}")))</f>
        <v>#REF!</v>
      </c>
      <c r="P3000" t="e">
        <f>IF(INDEX(Methods[Method Type],$A3000)="","",
CONCATENATE("  - &amp;MethodID",TEXT($A3000,"0000"),
" {","MethodTypeCV:  ",CHAR(34),INDEX(Methods[Method Type],$A3000),CHAR(34),
", MethodCode:  ",CHAR(34),INDEX(Methods[Method Code],$A3000),CHAR(34),
", MethodName:  ",CHAR(34),INDEX(Methods[Method Name],$A3000),CHAR(34),
", MethodDescription:  ",CHAR(34),INDEX(Methods[Method Description],$A3000),CHAR(34),
", MethodLink:  ",CHAR(34),INDEX(Methods[Method Link],$A3000),CHAR(34),
", OrganizationID: *OrganizationID",TEXT(MATCH(INDEX(Methods[Organization Name],$A3000),Organizations[Organization Name],0),"0000"),"}"))</f>
        <v>#REF!</v>
      </c>
      <c r="Q3000" t="e">
        <f>IF(INDEX(Variables[Variable Type],$A3000)="","",
CONCATENATE("  - &amp;VariableID",TEXT($A3000,"0000"),
" {","VariableTypeCV:  ",CHAR(34),INDEX(Variables[Variable Type],$A3000),CHAR(34),
", VariableCode:  ",CHAR(34),INDEX(Variables[Variable Code],$A3000),CHAR(34),
", VariableNameCV:  ",CHAR(34),INDEX(Variables[Variable Name],$A3000),CHAR(34),
", VariableDefinition:  ",CHAR(34),INDEX(Variables[Variable Definition],$A3000),CHAR(34),
", SpecciationCV:  ",CHAR(34),INDEX(Variables[Speciation],$A3000),CHAR(34),
", NoDataValue:  ",CHAR(34),INDEX(Variables[No Data Value],$A3000),CHAR(34),"}"))</f>
        <v>#REF!</v>
      </c>
    </row>
    <row r="3001" spans="1:17" x14ac:dyDescent="0.25">
      <c r="A3001">
        <v>2998</v>
      </c>
      <c r="D3001" t="e">
        <f>IF(INDEX(People[First Name],$A3001)="","",
CONCATENATE("  - &amp;PersonID",TEXT($A3001,"0000"),
" {","PersonFirstName:  ",CHAR(34),INDEX(People[First Name],$A3001),CHAR(34),
", PersonMiddleName:  ",CHAR(34),INDEX(People[Middle Name],$A3001),CHAR(34),
", PersonLastName:  ",CHAR(34),INDEX(People[Last Name],$A3001),CHAR(34),"}"))</f>
        <v>#REF!</v>
      </c>
      <c r="E3001" t="e">
        <f>IF(INDEX(Organizations[Organization Type '[CV']],$A3001)="","",
CONCATENATE("  - &amp;OrganizationID",TEXT($A3001,"0000"),
" {","OrganizationTypeCV:  ",CHAR(34),INDEX(Organizations[Organization Type '[CV']],$A3001),CHAR(34),
", OrganizationCode:  ",CHAR(34),INDEX(Organizations[Organization Code],$A3001),CHAR(34),
", OrganizationName:  ",CHAR(34),INDEX(Organizations[Organization Name],$A3001),CHAR(34),
", OrganizationDescription:  ",CHAR(34),INDEX(Organizations[Organization Description],$A3001),CHAR(34),
", OrganizationLink:  ",CHAR(34),INDEX(Organizations[Organization Link],$A3001),CHAR(34),"}"))</f>
        <v>#REF!</v>
      </c>
      <c r="F3001" t="e">
        <f>IF(INDEX(People[First Name],$A3001)="","",
CONCATENATE("  - &amp;AffiliationID",TEXT($A3001,"0000"),
" {PersonID: *PersonID",TEXT($A3001,"0000"),
", OrganizationID: *OrganizationID",TEXT(MATCH(INDEX(People[Organization Name],$A3001),Organizations[Organization Name],0),"0000"),
", IsPrimaryOrganizationContact: , AffiliationStartDate: , AffiliationEndDate: , PrimaryPhone: ",
", PrimaryEmail: ",CHAR(34),INDEX(People[Primary Email],$A3001),CHAR(34),
", PrimaryAddress: ",CHAR(34),INDEX(People[Primary Address],$A3001),CHAR(34),
", PersonLink: }"))</f>
        <v>#REF!</v>
      </c>
      <c r="H3001" t="e">
        <f>IF(COUNTA(CitationInformation)=0,"",IF(INDEX(AuthorList[Author Name],$A3001)="","",
CONCATENATE("  - &amp;AuthorListID",TEXT($A3001,"0000"),
"  {CitationID: *CitationID0001",
", PersonID: *PersonID",TEXT(MATCH(INDEX(AuthorList[Author Name],$A3001),People[Full Name],0),"0000"),
", AuthorOrder: ",INDEX(AuthorList[Author Number],$A3001),"}")))</f>
        <v>#REF!</v>
      </c>
      <c r="K3001" t="e">
        <f>IF(INDEX(SamplingFeatures[Feature Code],$A3001)="","",
CONCATENATE("  - &amp;SamplingFeatureID",TEXT($A3001,"0000"),
" {","SamplingFeatureUUID:  ",CHAR(34),INDEX(SamplingFeatures[Sampling Feature UUID],$A3001),CHAR(34),
", SamplingFeatureTypeCV:  ",CHAR(34),INDEX(SamplingFeatures[Sampling Feature Type],$A3001),CHAR(34),
", SamplingFeatureCode:  ",CHAR(34),INDEX(SamplingFeatures[Feature Code],$A3001),CHAR(34),
", SamplingFeatureName:  ",CHAR(34),INDEX(SamplingFeatures[Feature Name],$A3001),CHAR(34),
", SamplingFeatureDescription:  ",CHAR(34),INDEX(SamplingFeatures[Feature Description],$A3001),CHAR(34),
", SamplingFeatureGeotypeCV:  ",CHAR(34),INDEX(SamplingFeatures[Feature Geo Type],$A3001),CHAR(34),
", FeatureGeometry:  ",CHAR(34),INDEX(SamplingFeatures[Feature Geometry],$A3001),CHAR(34),
", Elevation_m:  ",CHAR(34),INDEX(SamplingFeatures[Elevation_m],$A3001),CHAR(34),
", ElevationDatumCV:  ",CHAR(34),ElevationDatum,CHAR(34),"}"))</f>
        <v>#REF!</v>
      </c>
      <c r="L3001" t="e">
        <f>IF(INDEX(SamplingFeatures[Sampling Feature Type],$A3001)&lt;&gt;"Site","",
CONCATENATE("  - &amp;SiteID",TEXT(SUMPRODUCT(--($L$3:$L3000&lt;&gt;"")),"0000"),
" {","SamplingFeatureID:  *SamplingFeatureID",TEXT($A3001,"0000"),
", SiteTypeCV:  ",CHAR(34),INDEX(Sites[Site Type],$A3001),CHAR(34),
", Latitude:  ",INDEX(Sites[Latitude],$A3001),
", Longitude:  ",INDEX(Sites[Longitude],$A3001),
", SRSName:  ",CHAR(34),LatLonDatum,CHAR(34),"}"))</f>
        <v>#REF!</v>
      </c>
      <c r="M3001" t="e">
        <f>IF(INDEX(SamplingFeatures[Sampling Feature Type],$A3001)&lt;&gt;"Specimen","",
CONCATENATE("  - &amp;SpecimenID",TEXT(SUMPRODUCT(--($M$3:$M3000&lt;&gt;"")),"0000"),
" {","SamplingFeatureID:  *SamplingFeatureID",TEXT($A3001,"0000"),
", SpecimenTypeCV:  ",CHAR(34),INDEX(Specimens[Specimen Type],$A3001),CHAR(34),
", SpecimenMediumCV:  ",INDEX(Specimens[Specimen Medium],$A3001),
", IsFieldSpecimen:  ",CHAR(34),INDEX(Specimens[Is Field Specimen?],$A3001),CHAR(34),"}"))</f>
        <v>#REF!</v>
      </c>
      <c r="N3001" t="e">
        <f>IF(COUNTA(SpatialOffsets[])=0,"", IF(INDEX(SpatialOffsets[Spatial Offset Type],$A3001)="","",
CONCATENATE("  - &amp;SpatialOffsetID",TEXT($A3001,"0000"),
" {","SpatialOffsetTypeCV:  ",CHAR(34),INDEX(SpatialOffsets[Spatial Offset Type],$A3001),CHAR(34),
", Offset1Value:  ",INDEX(SpatialOffsets[Offset 1 Value],$A3001),
", Offset1UnitID:  ",CHAR(34),INDEX(SpatialOffsets[Offset 1 Unit],$A3001),CHAR(34),
", Offset2Value:  ",INDEX(SpatialOffsets[Offset 2 Value],$A3001),
", Offset2UnitID:  ",CHAR(34),INDEX(SpatialOffsets[Offset 2 Unit],$A3001),CHAR(34),
", Offset3Value:  ",INDEX(SpatialOffsets[Offset 3 Value],$A3001),
", Offset3UnitID:  ",CHAR(34),INDEX(SpatialOffsets[Offset 3 Unit],$A3001),CHAR(34),,"}")))</f>
        <v>#REF!</v>
      </c>
      <c r="O3001" t="e">
        <f>IF(COUNTA(RelatedFeatures[])=0,"", IF(INDEX(RelatedFeatures[First Sampling Feature Code],$A3001)="","",
CONCATENATE("  - &amp;RelationID",TEXT($A3001,"0000"),
" {","SamplingFeatureID:  *SamplingFeatureID",TEXT(MATCH(INDEX(RelatedFeatures[First Sampling Feature Code],$A3001),SamplingFeatures[Feature Code],0),"0000"),
", RelationshipTypeCV:  ",CHAR(34),INDEX(RelatedFeatures[Relationship Type],$A3001),CHAR(34),
", RelatedFeatureID: *SamplingFeatureID",TEXT(MATCH(INDEX(RelatedFeatures[Second Sampling Feature Code],$A3001),SamplingFeatures[Feature Code],0),"0000"),
", SpatialOffsetID:  ",IF(INDEX(RelatedFeatures[Offset Number],$A3001)="","",CONCATENATE("*SpatialOffsetID",TEXT(INDEX(RelatedFeatures[Offset Number],$A3001),"0000"))),"}")))</f>
        <v>#REF!</v>
      </c>
      <c r="P3001" t="e">
        <f>IF(INDEX(Methods[Method Type],$A3001)="","",
CONCATENATE("  - &amp;MethodID",TEXT($A3001,"0000"),
" {","MethodTypeCV:  ",CHAR(34),INDEX(Methods[Method Type],$A3001),CHAR(34),
", MethodCode:  ",CHAR(34),INDEX(Methods[Method Code],$A3001),CHAR(34),
", MethodName:  ",CHAR(34),INDEX(Methods[Method Name],$A3001),CHAR(34),
", MethodDescription:  ",CHAR(34),INDEX(Methods[Method Description],$A3001),CHAR(34),
", MethodLink:  ",CHAR(34),INDEX(Methods[Method Link],$A3001),CHAR(34),
", OrganizationID: *OrganizationID",TEXT(MATCH(INDEX(Methods[Organization Name],$A3001),Organizations[Organization Name],0),"0000"),"}"))</f>
        <v>#REF!</v>
      </c>
      <c r="Q3001" t="e">
        <f>IF(INDEX(Variables[Variable Type],$A3001)="","",
CONCATENATE("  - &amp;VariableID",TEXT($A3001,"0000"),
" {","VariableTypeCV:  ",CHAR(34),INDEX(Variables[Variable Type],$A3001),CHAR(34),
", VariableCode:  ",CHAR(34),INDEX(Variables[Variable Code],$A3001),CHAR(34),
", VariableNameCV:  ",CHAR(34),INDEX(Variables[Variable Name],$A3001),CHAR(34),
", VariableDefinition:  ",CHAR(34),INDEX(Variables[Variable Definition],$A3001),CHAR(34),
", SpecciationCV:  ",CHAR(34),INDEX(Variables[Speciation],$A3001),CHAR(34),
", NoDataValue:  ",CHAR(34),INDEX(Variables[No Data Value],$A3001),CHAR(34),"}"))</f>
        <v>#REF!</v>
      </c>
    </row>
    <row r="3002" spans="1:17" x14ac:dyDescent="0.25">
      <c r="A3002">
        <v>2999</v>
      </c>
      <c r="D3002" t="e">
        <f>IF(INDEX(People[First Name],$A3002)="","",
CONCATENATE("  - &amp;PersonID",TEXT($A3002,"0000"),
" {","PersonFirstName:  ",CHAR(34),INDEX(People[First Name],$A3002),CHAR(34),
", PersonMiddleName:  ",CHAR(34),INDEX(People[Middle Name],$A3002),CHAR(34),
", PersonLastName:  ",CHAR(34),INDEX(People[Last Name],$A3002),CHAR(34),"}"))</f>
        <v>#REF!</v>
      </c>
      <c r="E3002" t="e">
        <f>IF(INDEX(Organizations[Organization Type '[CV']],$A3002)="","",
CONCATENATE("  - &amp;OrganizationID",TEXT($A3002,"0000"),
" {","OrganizationTypeCV:  ",CHAR(34),INDEX(Organizations[Organization Type '[CV']],$A3002),CHAR(34),
", OrganizationCode:  ",CHAR(34),INDEX(Organizations[Organization Code],$A3002),CHAR(34),
", OrganizationName:  ",CHAR(34),INDEX(Organizations[Organization Name],$A3002),CHAR(34),
", OrganizationDescription:  ",CHAR(34),INDEX(Organizations[Organization Description],$A3002),CHAR(34),
", OrganizationLink:  ",CHAR(34),INDEX(Organizations[Organization Link],$A3002),CHAR(34),"}"))</f>
        <v>#REF!</v>
      </c>
      <c r="F3002" t="e">
        <f>IF(INDEX(People[First Name],$A3002)="","",
CONCATENATE("  - &amp;AffiliationID",TEXT($A3002,"0000"),
" {PersonID: *PersonID",TEXT($A3002,"0000"),
", OrganizationID: *OrganizationID",TEXT(MATCH(INDEX(People[Organization Name],$A3002),Organizations[Organization Name],0),"0000"),
", IsPrimaryOrganizationContact: , AffiliationStartDate: , AffiliationEndDate: , PrimaryPhone: ",
", PrimaryEmail: ",CHAR(34),INDEX(People[Primary Email],$A3002),CHAR(34),
", PrimaryAddress: ",CHAR(34),INDEX(People[Primary Address],$A3002),CHAR(34),
", PersonLink: }"))</f>
        <v>#REF!</v>
      </c>
      <c r="H3002" t="e">
        <f>IF(COUNTA(CitationInformation)=0,"",IF(INDEX(AuthorList[Author Name],$A3002)="","",
CONCATENATE("  - &amp;AuthorListID",TEXT($A3002,"0000"),
"  {CitationID: *CitationID0001",
", PersonID: *PersonID",TEXT(MATCH(INDEX(AuthorList[Author Name],$A3002),People[Full Name],0),"0000"),
", AuthorOrder: ",INDEX(AuthorList[Author Number],$A3002),"}")))</f>
        <v>#REF!</v>
      </c>
      <c r="K3002" t="e">
        <f>IF(INDEX(SamplingFeatures[Feature Code],$A3002)="","",
CONCATENATE("  - &amp;SamplingFeatureID",TEXT($A3002,"0000"),
" {","SamplingFeatureUUID:  ",CHAR(34),INDEX(SamplingFeatures[Sampling Feature UUID],$A3002),CHAR(34),
", SamplingFeatureTypeCV:  ",CHAR(34),INDEX(SamplingFeatures[Sampling Feature Type],$A3002),CHAR(34),
", SamplingFeatureCode:  ",CHAR(34),INDEX(SamplingFeatures[Feature Code],$A3002),CHAR(34),
", SamplingFeatureName:  ",CHAR(34),INDEX(SamplingFeatures[Feature Name],$A3002),CHAR(34),
", SamplingFeatureDescription:  ",CHAR(34),INDEX(SamplingFeatures[Feature Description],$A3002),CHAR(34),
", SamplingFeatureGeotypeCV:  ",CHAR(34),INDEX(SamplingFeatures[Feature Geo Type],$A3002),CHAR(34),
", FeatureGeometry:  ",CHAR(34),INDEX(SamplingFeatures[Feature Geometry],$A3002),CHAR(34),
", Elevation_m:  ",CHAR(34),INDEX(SamplingFeatures[Elevation_m],$A3002),CHAR(34),
", ElevationDatumCV:  ",CHAR(34),ElevationDatum,CHAR(34),"}"))</f>
        <v>#REF!</v>
      </c>
      <c r="L3002" t="e">
        <f>IF(INDEX(SamplingFeatures[Sampling Feature Type],$A3002)&lt;&gt;"Site","",
CONCATENATE("  - &amp;SiteID",TEXT(SUMPRODUCT(--($L$3:$L3001&lt;&gt;"")),"0000"),
" {","SamplingFeatureID:  *SamplingFeatureID",TEXT($A3002,"0000"),
", SiteTypeCV:  ",CHAR(34),INDEX(Sites[Site Type],$A3002),CHAR(34),
", Latitude:  ",INDEX(Sites[Latitude],$A3002),
", Longitude:  ",INDEX(Sites[Longitude],$A3002),
", SRSName:  ",CHAR(34),LatLonDatum,CHAR(34),"}"))</f>
        <v>#REF!</v>
      </c>
      <c r="M3002" t="e">
        <f>IF(INDEX(SamplingFeatures[Sampling Feature Type],$A3002)&lt;&gt;"Specimen","",
CONCATENATE("  - &amp;SpecimenID",TEXT(SUMPRODUCT(--($M$3:$M3001&lt;&gt;"")),"0000"),
" {","SamplingFeatureID:  *SamplingFeatureID",TEXT($A3002,"0000"),
", SpecimenTypeCV:  ",CHAR(34),INDEX(Specimens[Specimen Type],$A3002),CHAR(34),
", SpecimenMediumCV:  ",INDEX(Specimens[Specimen Medium],$A3002),
", IsFieldSpecimen:  ",CHAR(34),INDEX(Specimens[Is Field Specimen?],$A3002),CHAR(34),"}"))</f>
        <v>#REF!</v>
      </c>
      <c r="N3002" t="e">
        <f>IF(COUNTA(SpatialOffsets[])=0,"", IF(INDEX(SpatialOffsets[Spatial Offset Type],$A3002)="","",
CONCATENATE("  - &amp;SpatialOffsetID",TEXT($A3002,"0000"),
" {","SpatialOffsetTypeCV:  ",CHAR(34),INDEX(SpatialOffsets[Spatial Offset Type],$A3002),CHAR(34),
", Offset1Value:  ",INDEX(SpatialOffsets[Offset 1 Value],$A3002),
", Offset1UnitID:  ",CHAR(34),INDEX(SpatialOffsets[Offset 1 Unit],$A3002),CHAR(34),
", Offset2Value:  ",INDEX(SpatialOffsets[Offset 2 Value],$A3002),
", Offset2UnitID:  ",CHAR(34),INDEX(SpatialOffsets[Offset 2 Unit],$A3002),CHAR(34),
", Offset3Value:  ",INDEX(SpatialOffsets[Offset 3 Value],$A3002),
", Offset3UnitID:  ",CHAR(34),INDEX(SpatialOffsets[Offset 3 Unit],$A3002),CHAR(34),,"}")))</f>
        <v>#REF!</v>
      </c>
      <c r="O3002" t="e">
        <f>IF(COUNTA(RelatedFeatures[])=0,"", IF(INDEX(RelatedFeatures[First Sampling Feature Code],$A3002)="","",
CONCATENATE("  - &amp;RelationID",TEXT($A3002,"0000"),
" {","SamplingFeatureID:  *SamplingFeatureID",TEXT(MATCH(INDEX(RelatedFeatures[First Sampling Feature Code],$A3002),SamplingFeatures[Feature Code],0),"0000"),
", RelationshipTypeCV:  ",CHAR(34),INDEX(RelatedFeatures[Relationship Type],$A3002),CHAR(34),
", RelatedFeatureID: *SamplingFeatureID",TEXT(MATCH(INDEX(RelatedFeatures[Second Sampling Feature Code],$A3002),SamplingFeatures[Feature Code],0),"0000"),
", SpatialOffsetID:  ",IF(INDEX(RelatedFeatures[Offset Number],$A3002)="","",CONCATENATE("*SpatialOffsetID",TEXT(INDEX(RelatedFeatures[Offset Number],$A3002),"0000"))),"}")))</f>
        <v>#REF!</v>
      </c>
      <c r="P3002" t="e">
        <f>IF(INDEX(Methods[Method Type],$A3002)="","",
CONCATENATE("  - &amp;MethodID",TEXT($A3002,"0000"),
" {","MethodTypeCV:  ",CHAR(34),INDEX(Methods[Method Type],$A3002),CHAR(34),
", MethodCode:  ",CHAR(34),INDEX(Methods[Method Code],$A3002),CHAR(34),
", MethodName:  ",CHAR(34),INDEX(Methods[Method Name],$A3002),CHAR(34),
", MethodDescription:  ",CHAR(34),INDEX(Methods[Method Description],$A3002),CHAR(34),
", MethodLink:  ",CHAR(34),INDEX(Methods[Method Link],$A3002),CHAR(34),
", OrganizationID: *OrganizationID",TEXT(MATCH(INDEX(Methods[Organization Name],$A3002),Organizations[Organization Name],0),"0000"),"}"))</f>
        <v>#REF!</v>
      </c>
      <c r="Q3002" t="e">
        <f>IF(INDEX(Variables[Variable Type],$A3002)="","",
CONCATENATE("  - &amp;VariableID",TEXT($A3002,"0000"),
" {","VariableTypeCV:  ",CHAR(34),INDEX(Variables[Variable Type],$A3002),CHAR(34),
", VariableCode:  ",CHAR(34),INDEX(Variables[Variable Code],$A3002),CHAR(34),
", VariableNameCV:  ",CHAR(34),INDEX(Variables[Variable Name],$A3002),CHAR(34),
", VariableDefinition:  ",CHAR(34),INDEX(Variables[Variable Definition],$A3002),CHAR(34),
", SpecciationCV:  ",CHAR(34),INDEX(Variables[Speciation],$A3002),CHAR(34),
", NoDataValue:  ",CHAR(34),INDEX(Variables[No Data Value],$A3002),CHAR(34),"}"))</f>
        <v>#REF!</v>
      </c>
    </row>
    <row r="3003" spans="1:17" x14ac:dyDescent="0.25">
      <c r="A3003">
        <v>3000</v>
      </c>
      <c r="D3003" t="e">
        <f>IF(INDEX(People[First Name],$A3003)="","",
CONCATENATE("  - &amp;PersonID",TEXT($A3003,"0000"),
" {","PersonFirstName:  ",CHAR(34),INDEX(People[First Name],$A3003),CHAR(34),
", PersonMiddleName:  ",CHAR(34),INDEX(People[Middle Name],$A3003),CHAR(34),
", PersonLastName:  ",CHAR(34),INDEX(People[Last Name],$A3003),CHAR(34),"}"))</f>
        <v>#REF!</v>
      </c>
      <c r="E3003" t="e">
        <f>IF(INDEX(Organizations[Organization Type '[CV']],$A3003)="","",
CONCATENATE("  - &amp;OrganizationID",TEXT($A3003,"0000"),
" {","OrganizationTypeCV:  ",CHAR(34),INDEX(Organizations[Organization Type '[CV']],$A3003),CHAR(34),
", OrganizationCode:  ",CHAR(34),INDEX(Organizations[Organization Code],$A3003),CHAR(34),
", OrganizationName:  ",CHAR(34),INDEX(Organizations[Organization Name],$A3003),CHAR(34),
", OrganizationDescription:  ",CHAR(34),INDEX(Organizations[Organization Description],$A3003),CHAR(34),
", OrganizationLink:  ",CHAR(34),INDEX(Organizations[Organization Link],$A3003),CHAR(34),"}"))</f>
        <v>#REF!</v>
      </c>
      <c r="F3003" t="e">
        <f>IF(INDEX(People[First Name],$A3003)="","",
CONCATENATE("  - &amp;AffiliationID",TEXT($A3003,"0000"),
" {PersonID: *PersonID",TEXT($A3003,"0000"),
", OrganizationID: *OrganizationID",TEXT(MATCH(INDEX(People[Organization Name],$A3003),Organizations[Organization Name],0),"0000"),
", IsPrimaryOrganizationContact: , AffiliationStartDate: , AffiliationEndDate: , PrimaryPhone: ",
", PrimaryEmail: ",CHAR(34),INDEX(People[Primary Email],$A3003),CHAR(34),
", PrimaryAddress: ",CHAR(34),INDEX(People[Primary Address],$A3003),CHAR(34),
", PersonLink: }"))</f>
        <v>#REF!</v>
      </c>
      <c r="H3003" t="e">
        <f>IF(COUNTA(CitationInformation)=0,"",IF(INDEX(AuthorList[Author Name],$A3003)="","",
CONCATENATE("  - &amp;AuthorListID",TEXT($A3003,"0000"),
"  {CitationID: *CitationID0001",
", PersonID: *PersonID",TEXT(MATCH(INDEX(AuthorList[Author Name],$A3003),People[Full Name],0),"0000"),
", AuthorOrder: ",INDEX(AuthorList[Author Number],$A3003),"}")))</f>
        <v>#REF!</v>
      </c>
      <c r="K3003" t="e">
        <f>IF(INDEX(SamplingFeatures[Feature Code],$A3003)="","",
CONCATENATE("  - &amp;SamplingFeatureID",TEXT($A3003,"0000"),
" {","SamplingFeatureUUID:  ",CHAR(34),INDEX(SamplingFeatures[Sampling Feature UUID],$A3003),CHAR(34),
", SamplingFeatureTypeCV:  ",CHAR(34),INDEX(SamplingFeatures[Sampling Feature Type],$A3003),CHAR(34),
", SamplingFeatureCode:  ",CHAR(34),INDEX(SamplingFeatures[Feature Code],$A3003),CHAR(34),
", SamplingFeatureName:  ",CHAR(34),INDEX(SamplingFeatures[Feature Name],$A3003),CHAR(34),
", SamplingFeatureDescription:  ",CHAR(34),INDEX(SamplingFeatures[Feature Description],$A3003),CHAR(34),
", SamplingFeatureGeotypeCV:  ",CHAR(34),INDEX(SamplingFeatures[Feature Geo Type],$A3003),CHAR(34),
", FeatureGeometry:  ",CHAR(34),INDEX(SamplingFeatures[Feature Geometry],$A3003),CHAR(34),
", Elevation_m:  ",CHAR(34),INDEX(SamplingFeatures[Elevation_m],$A3003),CHAR(34),
", ElevationDatumCV:  ",CHAR(34),ElevationDatum,CHAR(34),"}"))</f>
        <v>#REF!</v>
      </c>
      <c r="L3003" t="e">
        <f>IF(INDEX(SamplingFeatures[Sampling Feature Type],$A3003)&lt;&gt;"Site","",
CONCATENATE("  - &amp;SiteID",TEXT(SUMPRODUCT(--($L$3:$L3002&lt;&gt;"")),"0000"),
" {","SamplingFeatureID:  *SamplingFeatureID",TEXT($A3003,"0000"),
", SiteTypeCV:  ",CHAR(34),INDEX(Sites[Site Type],$A3003),CHAR(34),
", Latitude:  ",INDEX(Sites[Latitude],$A3003),
", Longitude:  ",INDEX(Sites[Longitude],$A3003),
", SRSName:  ",CHAR(34),LatLonDatum,CHAR(34),"}"))</f>
        <v>#REF!</v>
      </c>
      <c r="M3003" t="e">
        <f>IF(INDEX(SamplingFeatures[Sampling Feature Type],$A3003)&lt;&gt;"Specimen","",
CONCATENATE("  - &amp;SpecimenID",TEXT(SUMPRODUCT(--($M$3:$M3002&lt;&gt;"")),"0000"),
" {","SamplingFeatureID:  *SamplingFeatureID",TEXT($A3003,"0000"),
", SpecimenTypeCV:  ",CHAR(34),INDEX(Specimens[Specimen Type],$A3003),CHAR(34),
", SpecimenMediumCV:  ",INDEX(Specimens[Specimen Medium],$A3003),
", IsFieldSpecimen:  ",CHAR(34),INDEX(Specimens[Is Field Specimen?],$A3003),CHAR(34),"}"))</f>
        <v>#REF!</v>
      </c>
      <c r="N3003" t="e">
        <f>IF(COUNTA(SpatialOffsets[])=0,"", IF(INDEX(SpatialOffsets[Spatial Offset Type],$A3003)="","",
CONCATENATE("  - &amp;SpatialOffsetID",TEXT($A3003,"0000"),
" {","SpatialOffsetTypeCV:  ",CHAR(34),INDEX(SpatialOffsets[Spatial Offset Type],$A3003),CHAR(34),
", Offset1Value:  ",INDEX(SpatialOffsets[Offset 1 Value],$A3003),
", Offset1UnitID:  ",CHAR(34),INDEX(SpatialOffsets[Offset 1 Unit],$A3003),CHAR(34),
", Offset2Value:  ",INDEX(SpatialOffsets[Offset 2 Value],$A3003),
", Offset2UnitID:  ",CHAR(34),INDEX(SpatialOffsets[Offset 2 Unit],$A3003),CHAR(34),
", Offset3Value:  ",INDEX(SpatialOffsets[Offset 3 Value],$A3003),
", Offset3UnitID:  ",CHAR(34),INDEX(SpatialOffsets[Offset 3 Unit],$A3003),CHAR(34),,"}")))</f>
        <v>#REF!</v>
      </c>
      <c r="O3003" t="e">
        <f>IF(COUNTA(RelatedFeatures[])=0,"", IF(INDEX(RelatedFeatures[First Sampling Feature Code],$A3003)="","",
CONCATENATE("  - &amp;RelationID",TEXT($A3003,"0000"),
" {","SamplingFeatureID:  *SamplingFeatureID",TEXT(MATCH(INDEX(RelatedFeatures[First Sampling Feature Code],$A3003),SamplingFeatures[Feature Code],0),"0000"),
", RelationshipTypeCV:  ",CHAR(34),INDEX(RelatedFeatures[Relationship Type],$A3003),CHAR(34),
", RelatedFeatureID: *SamplingFeatureID",TEXT(MATCH(INDEX(RelatedFeatures[Second Sampling Feature Code],$A3003),SamplingFeatures[Feature Code],0),"0000"),
", SpatialOffsetID:  ",IF(INDEX(RelatedFeatures[Offset Number],$A3003)="","",CONCATENATE("*SpatialOffsetID",TEXT(INDEX(RelatedFeatures[Offset Number],$A3003),"0000"))),"}")))</f>
        <v>#REF!</v>
      </c>
      <c r="P3003" t="e">
        <f>IF(INDEX(Methods[Method Type],$A3003)="","",
CONCATENATE("  - &amp;MethodID",TEXT($A3003,"0000"),
" {","MethodTypeCV:  ",CHAR(34),INDEX(Methods[Method Type],$A3003),CHAR(34),
", MethodCode:  ",CHAR(34),INDEX(Methods[Method Code],$A3003),CHAR(34),
", MethodName:  ",CHAR(34),INDEX(Methods[Method Name],$A3003),CHAR(34),
", MethodDescription:  ",CHAR(34),INDEX(Methods[Method Description],$A3003),CHAR(34),
", MethodLink:  ",CHAR(34),INDEX(Methods[Method Link],$A3003),CHAR(34),
", OrganizationID: *OrganizationID",TEXT(MATCH(INDEX(Methods[Organization Name],$A3003),Organizations[Organization Name],0),"0000"),"}"))</f>
        <v>#REF!</v>
      </c>
      <c r="Q3003" t="e">
        <f>IF(INDEX(Variables[Variable Type],$A3003)="","",
CONCATENATE("  - &amp;VariableID",TEXT($A3003,"0000"),
" {","VariableTypeCV:  ",CHAR(34),INDEX(Variables[Variable Type],$A3003),CHAR(34),
", VariableCode:  ",CHAR(34),INDEX(Variables[Variable Code],$A3003),CHAR(34),
", VariableNameCV:  ",CHAR(34),INDEX(Variables[Variable Name],$A3003),CHAR(34),
", VariableDefinition:  ",CHAR(34),INDEX(Variables[Variable Definition],$A3003),CHAR(34),
", SpecciationCV:  ",CHAR(34),INDEX(Variables[Speciation],$A3003),CHAR(34),
", NoDataValue:  ",CHAR(34),INDEX(Variables[No Data Value],$A3003),CHAR(34),"}"))</f>
        <v>#REF!</v>
      </c>
    </row>
    <row r="3004" spans="1:17" x14ac:dyDescent="0.25">
      <c r="A3004">
        <v>3001</v>
      </c>
      <c r="D3004" t="e">
        <f>IF(INDEX(People[First Name],$A3004)="","",
CONCATENATE("  - &amp;PersonID",TEXT($A3004,"0000"),
" {","PersonFirstName:  ",CHAR(34),INDEX(People[First Name],$A3004),CHAR(34),
", PersonMiddleName:  ",CHAR(34),INDEX(People[Middle Name],$A3004),CHAR(34),
", PersonLastName:  ",CHAR(34),INDEX(People[Last Name],$A3004),CHAR(34),"}"))</f>
        <v>#REF!</v>
      </c>
      <c r="E3004" t="e">
        <f>IF(INDEX(Organizations[Organization Type '[CV']],$A3004)="","",
CONCATENATE("  - &amp;OrganizationID",TEXT($A3004,"0000"),
" {","OrganizationTypeCV:  ",CHAR(34),INDEX(Organizations[Organization Type '[CV']],$A3004),CHAR(34),
", OrganizationCode:  ",CHAR(34),INDEX(Organizations[Organization Code],$A3004),CHAR(34),
", OrganizationName:  ",CHAR(34),INDEX(Organizations[Organization Name],$A3004),CHAR(34),
", OrganizationDescription:  ",CHAR(34),INDEX(Organizations[Organization Description],$A3004),CHAR(34),
", OrganizationLink:  ",CHAR(34),INDEX(Organizations[Organization Link],$A3004),CHAR(34),"}"))</f>
        <v>#REF!</v>
      </c>
      <c r="F3004" t="e">
        <f>IF(INDEX(People[First Name],$A3004)="","",
CONCATENATE("  - &amp;AffiliationID",TEXT($A3004,"0000"),
" {PersonID: *PersonID",TEXT($A3004,"0000"),
", OrganizationID: *OrganizationID",TEXT(MATCH(INDEX(People[Organization Name],$A3004),Organizations[Organization Name],0),"0000"),
", IsPrimaryOrganizationContact: , AffiliationStartDate: , AffiliationEndDate: , PrimaryPhone: ",
", PrimaryEmail: ",CHAR(34),INDEX(People[Primary Email],$A3004),CHAR(34),
", PrimaryAddress: ",CHAR(34),INDEX(People[Primary Address],$A3004),CHAR(34),
", PersonLink: }"))</f>
        <v>#REF!</v>
      </c>
      <c r="H3004" t="e">
        <f>IF(COUNTA(CitationInformation)=0,"",IF(INDEX(AuthorList[Author Name],$A3004)="","",
CONCATENATE("  - &amp;AuthorListID",TEXT($A3004,"0000"),
"  {CitationID: *CitationID0001",
", PersonID: *PersonID",TEXT(MATCH(INDEX(AuthorList[Author Name],$A3004),People[Full Name],0),"0000"),
", AuthorOrder: ",INDEX(AuthorList[Author Number],$A3004),"}")))</f>
        <v>#REF!</v>
      </c>
      <c r="K3004" t="e">
        <f>IF(INDEX(SamplingFeatures[Feature Code],$A3004)="","",
CONCATENATE("  - &amp;SamplingFeatureID",TEXT($A3004,"0000"),
" {","SamplingFeatureUUID:  ",CHAR(34),INDEX(SamplingFeatures[Sampling Feature UUID],$A3004),CHAR(34),
", SamplingFeatureTypeCV:  ",CHAR(34),INDEX(SamplingFeatures[Sampling Feature Type],$A3004),CHAR(34),
", SamplingFeatureCode:  ",CHAR(34),INDEX(SamplingFeatures[Feature Code],$A3004),CHAR(34),
", SamplingFeatureName:  ",CHAR(34),INDEX(SamplingFeatures[Feature Name],$A3004),CHAR(34),
", SamplingFeatureDescription:  ",CHAR(34),INDEX(SamplingFeatures[Feature Description],$A3004),CHAR(34),
", SamplingFeatureGeotypeCV:  ",CHAR(34),INDEX(SamplingFeatures[Feature Geo Type],$A3004),CHAR(34),
", FeatureGeometry:  ",CHAR(34),INDEX(SamplingFeatures[Feature Geometry],$A3004),CHAR(34),
", Elevation_m:  ",CHAR(34),INDEX(SamplingFeatures[Elevation_m],$A3004),CHAR(34),
", ElevationDatumCV:  ",CHAR(34),ElevationDatum,CHAR(34),"}"))</f>
        <v>#REF!</v>
      </c>
      <c r="L3004" t="e">
        <f>IF(INDEX(SamplingFeatures[Sampling Feature Type],$A3004)&lt;&gt;"Site","",
CONCATENATE("  - &amp;SiteID",TEXT(SUMPRODUCT(--($L$3:$L3003&lt;&gt;"")),"0000"),
" {","SamplingFeatureID:  *SamplingFeatureID",TEXT($A3004,"0000"),
", SiteTypeCV:  ",CHAR(34),INDEX(Sites[Site Type],$A3004),CHAR(34),
", Latitude:  ",INDEX(Sites[Latitude],$A3004),
", Longitude:  ",INDEX(Sites[Longitude],$A3004),
", SRSName:  ",CHAR(34),LatLonDatum,CHAR(34),"}"))</f>
        <v>#REF!</v>
      </c>
      <c r="M3004" t="e">
        <f>IF(INDEX(SamplingFeatures[Sampling Feature Type],$A3004)&lt;&gt;"Specimen","",
CONCATENATE("  - &amp;SpecimenID",TEXT(SUMPRODUCT(--($M$3:$M3003&lt;&gt;"")),"0000"),
" {","SamplingFeatureID:  *SamplingFeatureID",TEXT($A3004,"0000"),
", SpecimenTypeCV:  ",CHAR(34),INDEX(Specimens[Specimen Type],$A3004),CHAR(34),
", SpecimenMediumCV:  ",INDEX(Specimens[Specimen Medium],$A3004),
", IsFieldSpecimen:  ",CHAR(34),INDEX(Specimens[Is Field Specimen?],$A3004),CHAR(34),"}"))</f>
        <v>#REF!</v>
      </c>
      <c r="N3004" t="e">
        <f>IF(COUNTA(SpatialOffsets[])=0,"", IF(INDEX(SpatialOffsets[Spatial Offset Type],$A3004)="","",
CONCATENATE("  - &amp;SpatialOffsetID",TEXT($A3004,"0000"),
" {","SpatialOffsetTypeCV:  ",CHAR(34),INDEX(SpatialOffsets[Spatial Offset Type],$A3004),CHAR(34),
", Offset1Value:  ",INDEX(SpatialOffsets[Offset 1 Value],$A3004),
", Offset1UnitID:  ",CHAR(34),INDEX(SpatialOffsets[Offset 1 Unit],$A3004),CHAR(34),
", Offset2Value:  ",INDEX(SpatialOffsets[Offset 2 Value],$A3004),
", Offset2UnitID:  ",CHAR(34),INDEX(SpatialOffsets[Offset 2 Unit],$A3004),CHAR(34),
", Offset3Value:  ",INDEX(SpatialOffsets[Offset 3 Value],$A3004),
", Offset3UnitID:  ",CHAR(34),INDEX(SpatialOffsets[Offset 3 Unit],$A3004),CHAR(34),,"}")))</f>
        <v>#REF!</v>
      </c>
      <c r="O3004" t="e">
        <f>IF(COUNTA(RelatedFeatures[])=0,"", IF(INDEX(RelatedFeatures[First Sampling Feature Code],$A3004)="","",
CONCATENATE("  - &amp;RelationID",TEXT($A3004,"0000"),
" {","SamplingFeatureID:  *SamplingFeatureID",TEXT(MATCH(INDEX(RelatedFeatures[First Sampling Feature Code],$A3004),SamplingFeatures[Feature Code],0),"0000"),
", RelationshipTypeCV:  ",CHAR(34),INDEX(RelatedFeatures[Relationship Type],$A3004),CHAR(34),
", RelatedFeatureID: *SamplingFeatureID",TEXT(MATCH(INDEX(RelatedFeatures[Second Sampling Feature Code],$A3004),SamplingFeatures[Feature Code],0),"0000"),
", SpatialOffsetID:  ",IF(INDEX(RelatedFeatures[Offset Number],$A3004)="","",CONCATENATE("*SpatialOffsetID",TEXT(INDEX(RelatedFeatures[Offset Number],$A3004),"0000"))),"}")))</f>
        <v>#REF!</v>
      </c>
      <c r="P3004" t="e">
        <f>IF(INDEX(Methods[Method Type],$A3004)="","",
CONCATENATE("  - &amp;MethodID",TEXT($A3004,"0000"),
" {","MethodTypeCV:  ",CHAR(34),INDEX(Methods[Method Type],$A3004),CHAR(34),
", MethodCode:  ",CHAR(34),INDEX(Methods[Method Code],$A3004),CHAR(34),
", MethodName:  ",CHAR(34),INDEX(Methods[Method Name],$A3004),CHAR(34),
", MethodDescription:  ",CHAR(34),INDEX(Methods[Method Description],$A3004),CHAR(34),
", MethodLink:  ",CHAR(34),INDEX(Methods[Method Link],$A3004),CHAR(34),
", OrganizationID: *OrganizationID",TEXT(MATCH(INDEX(Methods[Organization Name],$A3004),Organizations[Organization Name],0),"0000"),"}"))</f>
        <v>#REF!</v>
      </c>
      <c r="Q3004" t="e">
        <f>IF(INDEX(Variables[Variable Type],$A3004)="","",
CONCATENATE("  - &amp;VariableID",TEXT($A3004,"0000"),
" {","VariableTypeCV:  ",CHAR(34),INDEX(Variables[Variable Type],$A3004),CHAR(34),
", VariableCode:  ",CHAR(34),INDEX(Variables[Variable Code],$A3004),CHAR(34),
", VariableNameCV:  ",CHAR(34),INDEX(Variables[Variable Name],$A3004),CHAR(34),
", VariableDefinition:  ",CHAR(34),INDEX(Variables[Variable Definition],$A3004),CHAR(34),
", SpecciationCV:  ",CHAR(34),INDEX(Variables[Speciation],$A3004),CHAR(34),
", NoDataValue:  ",CHAR(34),INDEX(Variables[No Data Value],$A3004),CHAR(34),"}"))</f>
        <v>#REF!</v>
      </c>
    </row>
    <row r="3005" spans="1:17" x14ac:dyDescent="0.25">
      <c r="A3005">
        <v>3002</v>
      </c>
      <c r="D3005" t="e">
        <f>IF(INDEX(People[First Name],$A3005)="","",
CONCATENATE("  - &amp;PersonID",TEXT($A3005,"0000"),
" {","PersonFirstName:  ",CHAR(34),INDEX(People[First Name],$A3005),CHAR(34),
", PersonMiddleName:  ",CHAR(34),INDEX(People[Middle Name],$A3005),CHAR(34),
", PersonLastName:  ",CHAR(34),INDEX(People[Last Name],$A3005),CHAR(34),"}"))</f>
        <v>#REF!</v>
      </c>
      <c r="E3005" t="e">
        <f>IF(INDEX(Organizations[Organization Type '[CV']],$A3005)="","",
CONCATENATE("  - &amp;OrganizationID",TEXT($A3005,"0000"),
" {","OrganizationTypeCV:  ",CHAR(34),INDEX(Organizations[Organization Type '[CV']],$A3005),CHAR(34),
", OrganizationCode:  ",CHAR(34),INDEX(Organizations[Organization Code],$A3005),CHAR(34),
", OrganizationName:  ",CHAR(34),INDEX(Organizations[Organization Name],$A3005),CHAR(34),
", OrganizationDescription:  ",CHAR(34),INDEX(Organizations[Organization Description],$A3005),CHAR(34),
", OrganizationLink:  ",CHAR(34),INDEX(Organizations[Organization Link],$A3005),CHAR(34),"}"))</f>
        <v>#REF!</v>
      </c>
      <c r="F3005" t="e">
        <f>IF(INDEX(People[First Name],$A3005)="","",
CONCATENATE("  - &amp;AffiliationID",TEXT($A3005,"0000"),
" {PersonID: *PersonID",TEXT($A3005,"0000"),
", OrganizationID: *OrganizationID",TEXT(MATCH(INDEX(People[Organization Name],$A3005),Organizations[Organization Name],0),"0000"),
", IsPrimaryOrganizationContact: , AffiliationStartDate: , AffiliationEndDate: , PrimaryPhone: ",
", PrimaryEmail: ",CHAR(34),INDEX(People[Primary Email],$A3005),CHAR(34),
", PrimaryAddress: ",CHAR(34),INDEX(People[Primary Address],$A3005),CHAR(34),
", PersonLink: }"))</f>
        <v>#REF!</v>
      </c>
      <c r="H3005" t="e">
        <f>IF(COUNTA(CitationInformation)=0,"",IF(INDEX(AuthorList[Author Name],$A3005)="","",
CONCATENATE("  - &amp;AuthorListID",TEXT($A3005,"0000"),
"  {CitationID: *CitationID0001",
", PersonID: *PersonID",TEXT(MATCH(INDEX(AuthorList[Author Name],$A3005),People[Full Name],0),"0000"),
", AuthorOrder: ",INDEX(AuthorList[Author Number],$A3005),"}")))</f>
        <v>#REF!</v>
      </c>
      <c r="K3005" t="e">
        <f>IF(INDEX(SamplingFeatures[Feature Code],$A3005)="","",
CONCATENATE("  - &amp;SamplingFeatureID",TEXT($A3005,"0000"),
" {","SamplingFeatureUUID:  ",CHAR(34),INDEX(SamplingFeatures[Sampling Feature UUID],$A3005),CHAR(34),
", SamplingFeatureTypeCV:  ",CHAR(34),INDEX(SamplingFeatures[Sampling Feature Type],$A3005),CHAR(34),
", SamplingFeatureCode:  ",CHAR(34),INDEX(SamplingFeatures[Feature Code],$A3005),CHAR(34),
", SamplingFeatureName:  ",CHAR(34),INDEX(SamplingFeatures[Feature Name],$A3005),CHAR(34),
", SamplingFeatureDescription:  ",CHAR(34),INDEX(SamplingFeatures[Feature Description],$A3005),CHAR(34),
", SamplingFeatureGeotypeCV:  ",CHAR(34),INDEX(SamplingFeatures[Feature Geo Type],$A3005),CHAR(34),
", FeatureGeometry:  ",CHAR(34),INDEX(SamplingFeatures[Feature Geometry],$A3005),CHAR(34),
", Elevation_m:  ",CHAR(34),INDEX(SamplingFeatures[Elevation_m],$A3005),CHAR(34),
", ElevationDatumCV:  ",CHAR(34),ElevationDatum,CHAR(34),"}"))</f>
        <v>#REF!</v>
      </c>
      <c r="L3005" t="e">
        <f>IF(INDEX(SamplingFeatures[Sampling Feature Type],$A3005)&lt;&gt;"Site","",
CONCATENATE("  - &amp;SiteID",TEXT(SUMPRODUCT(--($L$3:$L3004&lt;&gt;"")),"0000"),
" {","SamplingFeatureID:  *SamplingFeatureID",TEXT($A3005,"0000"),
", SiteTypeCV:  ",CHAR(34),INDEX(Sites[Site Type],$A3005),CHAR(34),
", Latitude:  ",INDEX(Sites[Latitude],$A3005),
", Longitude:  ",INDEX(Sites[Longitude],$A3005),
", SRSName:  ",CHAR(34),LatLonDatum,CHAR(34),"}"))</f>
        <v>#REF!</v>
      </c>
      <c r="M3005" t="e">
        <f>IF(INDEX(SamplingFeatures[Sampling Feature Type],$A3005)&lt;&gt;"Specimen","",
CONCATENATE("  - &amp;SpecimenID",TEXT(SUMPRODUCT(--($M$3:$M3004&lt;&gt;"")),"0000"),
" {","SamplingFeatureID:  *SamplingFeatureID",TEXT($A3005,"0000"),
", SpecimenTypeCV:  ",CHAR(34),INDEX(Specimens[Specimen Type],$A3005),CHAR(34),
", SpecimenMediumCV:  ",INDEX(Specimens[Specimen Medium],$A3005),
", IsFieldSpecimen:  ",CHAR(34),INDEX(Specimens[Is Field Specimen?],$A3005),CHAR(34),"}"))</f>
        <v>#REF!</v>
      </c>
      <c r="N3005" t="e">
        <f>IF(COUNTA(SpatialOffsets[])=0,"", IF(INDEX(SpatialOffsets[Spatial Offset Type],$A3005)="","",
CONCATENATE("  - &amp;SpatialOffsetID",TEXT($A3005,"0000"),
" {","SpatialOffsetTypeCV:  ",CHAR(34),INDEX(SpatialOffsets[Spatial Offset Type],$A3005),CHAR(34),
", Offset1Value:  ",INDEX(SpatialOffsets[Offset 1 Value],$A3005),
", Offset1UnitID:  ",CHAR(34),INDEX(SpatialOffsets[Offset 1 Unit],$A3005),CHAR(34),
", Offset2Value:  ",INDEX(SpatialOffsets[Offset 2 Value],$A3005),
", Offset2UnitID:  ",CHAR(34),INDEX(SpatialOffsets[Offset 2 Unit],$A3005),CHAR(34),
", Offset3Value:  ",INDEX(SpatialOffsets[Offset 3 Value],$A3005),
", Offset3UnitID:  ",CHAR(34),INDEX(SpatialOffsets[Offset 3 Unit],$A3005),CHAR(34),,"}")))</f>
        <v>#REF!</v>
      </c>
      <c r="O3005" t="e">
        <f>IF(COUNTA(RelatedFeatures[])=0,"", IF(INDEX(RelatedFeatures[First Sampling Feature Code],$A3005)="","",
CONCATENATE("  - &amp;RelationID",TEXT($A3005,"0000"),
" {","SamplingFeatureID:  *SamplingFeatureID",TEXT(MATCH(INDEX(RelatedFeatures[First Sampling Feature Code],$A3005),SamplingFeatures[Feature Code],0),"0000"),
", RelationshipTypeCV:  ",CHAR(34),INDEX(RelatedFeatures[Relationship Type],$A3005),CHAR(34),
", RelatedFeatureID: *SamplingFeatureID",TEXT(MATCH(INDEX(RelatedFeatures[Second Sampling Feature Code],$A3005),SamplingFeatures[Feature Code],0),"0000"),
", SpatialOffsetID:  ",IF(INDEX(RelatedFeatures[Offset Number],$A3005)="","",CONCATENATE("*SpatialOffsetID",TEXT(INDEX(RelatedFeatures[Offset Number],$A3005),"0000"))),"}")))</f>
        <v>#REF!</v>
      </c>
      <c r="P3005" t="e">
        <f>IF(INDEX(Methods[Method Type],$A3005)="","",
CONCATENATE("  - &amp;MethodID",TEXT($A3005,"0000"),
" {","MethodTypeCV:  ",CHAR(34),INDEX(Methods[Method Type],$A3005),CHAR(34),
", MethodCode:  ",CHAR(34),INDEX(Methods[Method Code],$A3005),CHAR(34),
", MethodName:  ",CHAR(34),INDEX(Methods[Method Name],$A3005),CHAR(34),
", MethodDescription:  ",CHAR(34),INDEX(Methods[Method Description],$A3005),CHAR(34),
", MethodLink:  ",CHAR(34),INDEX(Methods[Method Link],$A3005),CHAR(34),
", OrganizationID: *OrganizationID",TEXT(MATCH(INDEX(Methods[Organization Name],$A3005),Organizations[Organization Name],0),"0000"),"}"))</f>
        <v>#REF!</v>
      </c>
      <c r="Q3005" t="e">
        <f>IF(INDEX(Variables[Variable Type],$A3005)="","",
CONCATENATE("  - &amp;VariableID",TEXT($A3005,"0000"),
" {","VariableTypeCV:  ",CHAR(34),INDEX(Variables[Variable Type],$A3005),CHAR(34),
", VariableCode:  ",CHAR(34),INDEX(Variables[Variable Code],$A3005),CHAR(34),
", VariableNameCV:  ",CHAR(34),INDEX(Variables[Variable Name],$A3005),CHAR(34),
", VariableDefinition:  ",CHAR(34),INDEX(Variables[Variable Definition],$A3005),CHAR(34),
", SpecciationCV:  ",CHAR(34),INDEX(Variables[Speciation],$A3005),CHAR(34),
", NoDataValue:  ",CHAR(34),INDEX(Variables[No Data Value],$A3005),CHAR(34),"}"))</f>
        <v>#REF!</v>
      </c>
    </row>
    <row r="3006" spans="1:17" x14ac:dyDescent="0.25">
      <c r="A3006">
        <v>3003</v>
      </c>
      <c r="D3006" t="e">
        <f>IF(INDEX(People[First Name],$A3006)="","",
CONCATENATE("  - &amp;PersonID",TEXT($A3006,"0000"),
" {","PersonFirstName:  ",CHAR(34),INDEX(People[First Name],$A3006),CHAR(34),
", PersonMiddleName:  ",CHAR(34),INDEX(People[Middle Name],$A3006),CHAR(34),
", PersonLastName:  ",CHAR(34),INDEX(People[Last Name],$A3006),CHAR(34),"}"))</f>
        <v>#REF!</v>
      </c>
      <c r="E3006" t="e">
        <f>IF(INDEX(Organizations[Organization Type '[CV']],$A3006)="","",
CONCATENATE("  - &amp;OrganizationID",TEXT($A3006,"0000"),
" {","OrganizationTypeCV:  ",CHAR(34),INDEX(Organizations[Organization Type '[CV']],$A3006),CHAR(34),
", OrganizationCode:  ",CHAR(34),INDEX(Organizations[Organization Code],$A3006),CHAR(34),
", OrganizationName:  ",CHAR(34),INDEX(Organizations[Organization Name],$A3006),CHAR(34),
", OrganizationDescription:  ",CHAR(34),INDEX(Organizations[Organization Description],$A3006),CHAR(34),
", OrganizationLink:  ",CHAR(34),INDEX(Organizations[Organization Link],$A3006),CHAR(34),"}"))</f>
        <v>#REF!</v>
      </c>
      <c r="F3006" t="e">
        <f>IF(INDEX(People[First Name],$A3006)="","",
CONCATENATE("  - &amp;AffiliationID",TEXT($A3006,"0000"),
" {PersonID: *PersonID",TEXT($A3006,"0000"),
", OrganizationID: *OrganizationID",TEXT(MATCH(INDEX(People[Organization Name],$A3006),Organizations[Organization Name],0),"0000"),
", IsPrimaryOrganizationContact: , AffiliationStartDate: , AffiliationEndDate: , PrimaryPhone: ",
", PrimaryEmail: ",CHAR(34),INDEX(People[Primary Email],$A3006),CHAR(34),
", PrimaryAddress: ",CHAR(34),INDEX(People[Primary Address],$A3006),CHAR(34),
", PersonLink: }"))</f>
        <v>#REF!</v>
      </c>
      <c r="H3006" t="e">
        <f>IF(COUNTA(CitationInformation)=0,"",IF(INDEX(AuthorList[Author Name],$A3006)="","",
CONCATENATE("  - &amp;AuthorListID",TEXT($A3006,"0000"),
"  {CitationID: *CitationID0001",
", PersonID: *PersonID",TEXT(MATCH(INDEX(AuthorList[Author Name],$A3006),People[Full Name],0),"0000"),
", AuthorOrder: ",INDEX(AuthorList[Author Number],$A3006),"}")))</f>
        <v>#REF!</v>
      </c>
      <c r="K3006" t="e">
        <f>IF(INDEX(SamplingFeatures[Feature Code],$A3006)="","",
CONCATENATE("  - &amp;SamplingFeatureID",TEXT($A3006,"0000"),
" {","SamplingFeatureUUID:  ",CHAR(34),INDEX(SamplingFeatures[Sampling Feature UUID],$A3006),CHAR(34),
", SamplingFeatureTypeCV:  ",CHAR(34),INDEX(SamplingFeatures[Sampling Feature Type],$A3006),CHAR(34),
", SamplingFeatureCode:  ",CHAR(34),INDEX(SamplingFeatures[Feature Code],$A3006),CHAR(34),
", SamplingFeatureName:  ",CHAR(34),INDEX(SamplingFeatures[Feature Name],$A3006),CHAR(34),
", SamplingFeatureDescription:  ",CHAR(34),INDEX(SamplingFeatures[Feature Description],$A3006),CHAR(34),
", SamplingFeatureGeotypeCV:  ",CHAR(34),INDEX(SamplingFeatures[Feature Geo Type],$A3006),CHAR(34),
", FeatureGeometry:  ",CHAR(34),INDEX(SamplingFeatures[Feature Geometry],$A3006),CHAR(34),
", Elevation_m:  ",CHAR(34),INDEX(SamplingFeatures[Elevation_m],$A3006),CHAR(34),
", ElevationDatumCV:  ",CHAR(34),ElevationDatum,CHAR(34),"}"))</f>
        <v>#REF!</v>
      </c>
      <c r="L3006" t="e">
        <f>IF(INDEX(SamplingFeatures[Sampling Feature Type],$A3006)&lt;&gt;"Site","",
CONCATENATE("  - &amp;SiteID",TEXT(SUMPRODUCT(--($L$3:$L3005&lt;&gt;"")),"0000"),
" {","SamplingFeatureID:  *SamplingFeatureID",TEXT($A3006,"0000"),
", SiteTypeCV:  ",CHAR(34),INDEX(Sites[Site Type],$A3006),CHAR(34),
", Latitude:  ",INDEX(Sites[Latitude],$A3006),
", Longitude:  ",INDEX(Sites[Longitude],$A3006),
", SRSName:  ",CHAR(34),LatLonDatum,CHAR(34),"}"))</f>
        <v>#REF!</v>
      </c>
      <c r="M3006" t="e">
        <f>IF(INDEX(SamplingFeatures[Sampling Feature Type],$A3006)&lt;&gt;"Specimen","",
CONCATENATE("  - &amp;SpecimenID",TEXT(SUMPRODUCT(--($M$3:$M3005&lt;&gt;"")),"0000"),
" {","SamplingFeatureID:  *SamplingFeatureID",TEXT($A3006,"0000"),
", SpecimenTypeCV:  ",CHAR(34),INDEX(Specimens[Specimen Type],$A3006),CHAR(34),
", SpecimenMediumCV:  ",INDEX(Specimens[Specimen Medium],$A3006),
", IsFieldSpecimen:  ",CHAR(34),INDEX(Specimens[Is Field Specimen?],$A3006),CHAR(34),"}"))</f>
        <v>#REF!</v>
      </c>
      <c r="N3006" t="e">
        <f>IF(COUNTA(SpatialOffsets[])=0,"", IF(INDEX(SpatialOffsets[Spatial Offset Type],$A3006)="","",
CONCATENATE("  - &amp;SpatialOffsetID",TEXT($A3006,"0000"),
" {","SpatialOffsetTypeCV:  ",CHAR(34),INDEX(SpatialOffsets[Spatial Offset Type],$A3006),CHAR(34),
", Offset1Value:  ",INDEX(SpatialOffsets[Offset 1 Value],$A3006),
", Offset1UnitID:  ",CHAR(34),INDEX(SpatialOffsets[Offset 1 Unit],$A3006),CHAR(34),
", Offset2Value:  ",INDEX(SpatialOffsets[Offset 2 Value],$A3006),
", Offset2UnitID:  ",CHAR(34),INDEX(SpatialOffsets[Offset 2 Unit],$A3006),CHAR(34),
", Offset3Value:  ",INDEX(SpatialOffsets[Offset 3 Value],$A3006),
", Offset3UnitID:  ",CHAR(34),INDEX(SpatialOffsets[Offset 3 Unit],$A3006),CHAR(34),,"}")))</f>
        <v>#REF!</v>
      </c>
      <c r="O3006" t="e">
        <f>IF(COUNTA(RelatedFeatures[])=0,"", IF(INDEX(RelatedFeatures[First Sampling Feature Code],$A3006)="","",
CONCATENATE("  - &amp;RelationID",TEXT($A3006,"0000"),
" {","SamplingFeatureID:  *SamplingFeatureID",TEXT(MATCH(INDEX(RelatedFeatures[First Sampling Feature Code],$A3006),SamplingFeatures[Feature Code],0),"0000"),
", RelationshipTypeCV:  ",CHAR(34),INDEX(RelatedFeatures[Relationship Type],$A3006),CHAR(34),
", RelatedFeatureID: *SamplingFeatureID",TEXT(MATCH(INDEX(RelatedFeatures[Second Sampling Feature Code],$A3006),SamplingFeatures[Feature Code],0),"0000"),
", SpatialOffsetID:  ",IF(INDEX(RelatedFeatures[Offset Number],$A3006)="","",CONCATENATE("*SpatialOffsetID",TEXT(INDEX(RelatedFeatures[Offset Number],$A3006),"0000"))),"}")))</f>
        <v>#REF!</v>
      </c>
      <c r="P3006" t="e">
        <f>IF(INDEX(Methods[Method Type],$A3006)="","",
CONCATENATE("  - &amp;MethodID",TEXT($A3006,"0000"),
" {","MethodTypeCV:  ",CHAR(34),INDEX(Methods[Method Type],$A3006),CHAR(34),
", MethodCode:  ",CHAR(34),INDEX(Methods[Method Code],$A3006),CHAR(34),
", MethodName:  ",CHAR(34),INDEX(Methods[Method Name],$A3006),CHAR(34),
", MethodDescription:  ",CHAR(34),INDEX(Methods[Method Description],$A3006),CHAR(34),
", MethodLink:  ",CHAR(34),INDEX(Methods[Method Link],$A3006),CHAR(34),
", OrganizationID: *OrganizationID",TEXT(MATCH(INDEX(Methods[Organization Name],$A3006),Organizations[Organization Name],0),"0000"),"}"))</f>
        <v>#REF!</v>
      </c>
      <c r="Q3006" t="e">
        <f>IF(INDEX(Variables[Variable Type],$A3006)="","",
CONCATENATE("  - &amp;VariableID",TEXT($A3006,"0000"),
" {","VariableTypeCV:  ",CHAR(34),INDEX(Variables[Variable Type],$A3006),CHAR(34),
", VariableCode:  ",CHAR(34),INDEX(Variables[Variable Code],$A3006),CHAR(34),
", VariableNameCV:  ",CHAR(34),INDEX(Variables[Variable Name],$A3006),CHAR(34),
", VariableDefinition:  ",CHAR(34),INDEX(Variables[Variable Definition],$A3006),CHAR(34),
", SpecciationCV:  ",CHAR(34),INDEX(Variables[Speciation],$A3006),CHAR(34),
", NoDataValue:  ",CHAR(34),INDEX(Variables[No Data Value],$A3006),CHAR(34),"}"))</f>
        <v>#REF!</v>
      </c>
    </row>
    <row r="3007" spans="1:17" x14ac:dyDescent="0.25">
      <c r="A3007">
        <v>3004</v>
      </c>
      <c r="D3007" t="e">
        <f>IF(INDEX(People[First Name],$A3007)="","",
CONCATENATE("  - &amp;PersonID",TEXT($A3007,"0000"),
" {","PersonFirstName:  ",CHAR(34),INDEX(People[First Name],$A3007),CHAR(34),
", PersonMiddleName:  ",CHAR(34),INDEX(People[Middle Name],$A3007),CHAR(34),
", PersonLastName:  ",CHAR(34),INDEX(People[Last Name],$A3007),CHAR(34),"}"))</f>
        <v>#REF!</v>
      </c>
      <c r="E3007" t="e">
        <f>IF(INDEX(Organizations[Organization Type '[CV']],$A3007)="","",
CONCATENATE("  - &amp;OrganizationID",TEXT($A3007,"0000"),
" {","OrganizationTypeCV:  ",CHAR(34),INDEX(Organizations[Organization Type '[CV']],$A3007),CHAR(34),
", OrganizationCode:  ",CHAR(34),INDEX(Organizations[Organization Code],$A3007),CHAR(34),
", OrganizationName:  ",CHAR(34),INDEX(Organizations[Organization Name],$A3007),CHAR(34),
", OrganizationDescription:  ",CHAR(34),INDEX(Organizations[Organization Description],$A3007),CHAR(34),
", OrganizationLink:  ",CHAR(34),INDEX(Organizations[Organization Link],$A3007),CHAR(34),"}"))</f>
        <v>#REF!</v>
      </c>
      <c r="F3007" t="e">
        <f>IF(INDEX(People[First Name],$A3007)="","",
CONCATENATE("  - &amp;AffiliationID",TEXT($A3007,"0000"),
" {PersonID: *PersonID",TEXT($A3007,"0000"),
", OrganizationID: *OrganizationID",TEXT(MATCH(INDEX(People[Organization Name],$A3007),Organizations[Organization Name],0),"0000"),
", IsPrimaryOrganizationContact: , AffiliationStartDate: , AffiliationEndDate: , PrimaryPhone: ",
", PrimaryEmail: ",CHAR(34),INDEX(People[Primary Email],$A3007),CHAR(34),
", PrimaryAddress: ",CHAR(34),INDEX(People[Primary Address],$A3007),CHAR(34),
", PersonLink: }"))</f>
        <v>#REF!</v>
      </c>
      <c r="H3007" t="e">
        <f>IF(COUNTA(CitationInformation)=0,"",IF(INDEX(AuthorList[Author Name],$A3007)="","",
CONCATENATE("  - &amp;AuthorListID",TEXT($A3007,"0000"),
"  {CitationID: *CitationID0001",
", PersonID: *PersonID",TEXT(MATCH(INDEX(AuthorList[Author Name],$A3007),People[Full Name],0),"0000"),
", AuthorOrder: ",INDEX(AuthorList[Author Number],$A3007),"}")))</f>
        <v>#REF!</v>
      </c>
      <c r="K3007" t="e">
        <f>IF(INDEX(SamplingFeatures[Feature Code],$A3007)="","",
CONCATENATE("  - &amp;SamplingFeatureID",TEXT($A3007,"0000"),
" {","SamplingFeatureUUID:  ",CHAR(34),INDEX(SamplingFeatures[Sampling Feature UUID],$A3007),CHAR(34),
", SamplingFeatureTypeCV:  ",CHAR(34),INDEX(SamplingFeatures[Sampling Feature Type],$A3007),CHAR(34),
", SamplingFeatureCode:  ",CHAR(34),INDEX(SamplingFeatures[Feature Code],$A3007),CHAR(34),
", SamplingFeatureName:  ",CHAR(34),INDEX(SamplingFeatures[Feature Name],$A3007),CHAR(34),
", SamplingFeatureDescription:  ",CHAR(34),INDEX(SamplingFeatures[Feature Description],$A3007),CHAR(34),
", SamplingFeatureGeotypeCV:  ",CHAR(34),INDEX(SamplingFeatures[Feature Geo Type],$A3007),CHAR(34),
", FeatureGeometry:  ",CHAR(34),INDEX(SamplingFeatures[Feature Geometry],$A3007),CHAR(34),
", Elevation_m:  ",CHAR(34),INDEX(SamplingFeatures[Elevation_m],$A3007),CHAR(34),
", ElevationDatumCV:  ",CHAR(34),ElevationDatum,CHAR(34),"}"))</f>
        <v>#REF!</v>
      </c>
      <c r="L3007" t="e">
        <f>IF(INDEX(SamplingFeatures[Sampling Feature Type],$A3007)&lt;&gt;"Site","",
CONCATENATE("  - &amp;SiteID",TEXT(SUMPRODUCT(--($L$3:$L3006&lt;&gt;"")),"0000"),
" {","SamplingFeatureID:  *SamplingFeatureID",TEXT($A3007,"0000"),
", SiteTypeCV:  ",CHAR(34),INDEX(Sites[Site Type],$A3007),CHAR(34),
", Latitude:  ",INDEX(Sites[Latitude],$A3007),
", Longitude:  ",INDEX(Sites[Longitude],$A3007),
", SRSName:  ",CHAR(34),LatLonDatum,CHAR(34),"}"))</f>
        <v>#REF!</v>
      </c>
      <c r="M3007" t="e">
        <f>IF(INDEX(SamplingFeatures[Sampling Feature Type],$A3007)&lt;&gt;"Specimen","",
CONCATENATE("  - &amp;SpecimenID",TEXT(SUMPRODUCT(--($M$3:$M3006&lt;&gt;"")),"0000"),
" {","SamplingFeatureID:  *SamplingFeatureID",TEXT($A3007,"0000"),
", SpecimenTypeCV:  ",CHAR(34),INDEX(Specimens[Specimen Type],$A3007),CHAR(34),
", SpecimenMediumCV:  ",INDEX(Specimens[Specimen Medium],$A3007),
", IsFieldSpecimen:  ",CHAR(34),INDEX(Specimens[Is Field Specimen?],$A3007),CHAR(34),"}"))</f>
        <v>#REF!</v>
      </c>
      <c r="N3007" t="e">
        <f>IF(COUNTA(SpatialOffsets[])=0,"", IF(INDEX(SpatialOffsets[Spatial Offset Type],$A3007)="","",
CONCATENATE("  - &amp;SpatialOffsetID",TEXT($A3007,"0000"),
" {","SpatialOffsetTypeCV:  ",CHAR(34),INDEX(SpatialOffsets[Spatial Offset Type],$A3007),CHAR(34),
", Offset1Value:  ",INDEX(SpatialOffsets[Offset 1 Value],$A3007),
", Offset1UnitID:  ",CHAR(34),INDEX(SpatialOffsets[Offset 1 Unit],$A3007),CHAR(34),
", Offset2Value:  ",INDEX(SpatialOffsets[Offset 2 Value],$A3007),
", Offset2UnitID:  ",CHAR(34),INDEX(SpatialOffsets[Offset 2 Unit],$A3007),CHAR(34),
", Offset3Value:  ",INDEX(SpatialOffsets[Offset 3 Value],$A3007),
", Offset3UnitID:  ",CHAR(34),INDEX(SpatialOffsets[Offset 3 Unit],$A3007),CHAR(34),,"}")))</f>
        <v>#REF!</v>
      </c>
      <c r="O3007" t="e">
        <f>IF(COUNTA(RelatedFeatures[])=0,"", IF(INDEX(RelatedFeatures[First Sampling Feature Code],$A3007)="","",
CONCATENATE("  - &amp;RelationID",TEXT($A3007,"0000"),
" {","SamplingFeatureID:  *SamplingFeatureID",TEXT(MATCH(INDEX(RelatedFeatures[First Sampling Feature Code],$A3007),SamplingFeatures[Feature Code],0),"0000"),
", RelationshipTypeCV:  ",CHAR(34),INDEX(RelatedFeatures[Relationship Type],$A3007),CHAR(34),
", RelatedFeatureID: *SamplingFeatureID",TEXT(MATCH(INDEX(RelatedFeatures[Second Sampling Feature Code],$A3007),SamplingFeatures[Feature Code],0),"0000"),
", SpatialOffsetID:  ",IF(INDEX(RelatedFeatures[Offset Number],$A3007)="","",CONCATENATE("*SpatialOffsetID",TEXT(INDEX(RelatedFeatures[Offset Number],$A3007),"0000"))),"}")))</f>
        <v>#REF!</v>
      </c>
      <c r="P3007" t="e">
        <f>IF(INDEX(Methods[Method Type],$A3007)="","",
CONCATENATE("  - &amp;MethodID",TEXT($A3007,"0000"),
" {","MethodTypeCV:  ",CHAR(34),INDEX(Methods[Method Type],$A3007),CHAR(34),
", MethodCode:  ",CHAR(34),INDEX(Methods[Method Code],$A3007),CHAR(34),
", MethodName:  ",CHAR(34),INDEX(Methods[Method Name],$A3007),CHAR(34),
", MethodDescription:  ",CHAR(34),INDEX(Methods[Method Description],$A3007),CHAR(34),
", MethodLink:  ",CHAR(34),INDEX(Methods[Method Link],$A3007),CHAR(34),
", OrganizationID: *OrganizationID",TEXT(MATCH(INDEX(Methods[Organization Name],$A3007),Organizations[Organization Name],0),"0000"),"}"))</f>
        <v>#REF!</v>
      </c>
      <c r="Q3007" t="e">
        <f>IF(INDEX(Variables[Variable Type],$A3007)="","",
CONCATENATE("  - &amp;VariableID",TEXT($A3007,"0000"),
" {","VariableTypeCV:  ",CHAR(34),INDEX(Variables[Variable Type],$A3007),CHAR(34),
", VariableCode:  ",CHAR(34),INDEX(Variables[Variable Code],$A3007),CHAR(34),
", VariableNameCV:  ",CHAR(34),INDEX(Variables[Variable Name],$A3007),CHAR(34),
", VariableDefinition:  ",CHAR(34),INDEX(Variables[Variable Definition],$A3007),CHAR(34),
", SpecciationCV:  ",CHAR(34),INDEX(Variables[Speciation],$A3007),CHAR(34),
", NoDataValue:  ",CHAR(34),INDEX(Variables[No Data Value],$A3007),CHAR(34),"}"))</f>
        <v>#REF!</v>
      </c>
    </row>
    <row r="3008" spans="1:17" x14ac:dyDescent="0.25">
      <c r="A3008">
        <v>3005</v>
      </c>
      <c r="D3008" t="e">
        <f>IF(INDEX(People[First Name],$A3008)="","",
CONCATENATE("  - &amp;PersonID",TEXT($A3008,"0000"),
" {","PersonFirstName:  ",CHAR(34),INDEX(People[First Name],$A3008),CHAR(34),
", PersonMiddleName:  ",CHAR(34),INDEX(People[Middle Name],$A3008),CHAR(34),
", PersonLastName:  ",CHAR(34),INDEX(People[Last Name],$A3008),CHAR(34),"}"))</f>
        <v>#REF!</v>
      </c>
      <c r="E3008" t="e">
        <f>IF(INDEX(Organizations[Organization Type '[CV']],$A3008)="","",
CONCATENATE("  - &amp;OrganizationID",TEXT($A3008,"0000"),
" {","OrganizationTypeCV:  ",CHAR(34),INDEX(Organizations[Organization Type '[CV']],$A3008),CHAR(34),
", OrganizationCode:  ",CHAR(34),INDEX(Organizations[Organization Code],$A3008),CHAR(34),
", OrganizationName:  ",CHAR(34),INDEX(Organizations[Organization Name],$A3008),CHAR(34),
", OrganizationDescription:  ",CHAR(34),INDEX(Organizations[Organization Description],$A3008),CHAR(34),
", OrganizationLink:  ",CHAR(34),INDEX(Organizations[Organization Link],$A3008),CHAR(34),"}"))</f>
        <v>#REF!</v>
      </c>
      <c r="F3008" t="e">
        <f>IF(INDEX(People[First Name],$A3008)="","",
CONCATENATE("  - &amp;AffiliationID",TEXT($A3008,"0000"),
" {PersonID: *PersonID",TEXT($A3008,"0000"),
", OrganizationID: *OrganizationID",TEXT(MATCH(INDEX(People[Organization Name],$A3008),Organizations[Organization Name],0),"0000"),
", IsPrimaryOrganizationContact: , AffiliationStartDate: , AffiliationEndDate: , PrimaryPhone: ",
", PrimaryEmail: ",CHAR(34),INDEX(People[Primary Email],$A3008),CHAR(34),
", PrimaryAddress: ",CHAR(34),INDEX(People[Primary Address],$A3008),CHAR(34),
", PersonLink: }"))</f>
        <v>#REF!</v>
      </c>
      <c r="H3008" t="e">
        <f>IF(COUNTA(CitationInformation)=0,"",IF(INDEX(AuthorList[Author Name],$A3008)="","",
CONCATENATE("  - &amp;AuthorListID",TEXT($A3008,"0000"),
"  {CitationID: *CitationID0001",
", PersonID: *PersonID",TEXT(MATCH(INDEX(AuthorList[Author Name],$A3008),People[Full Name],0),"0000"),
", AuthorOrder: ",INDEX(AuthorList[Author Number],$A3008),"}")))</f>
        <v>#REF!</v>
      </c>
      <c r="K3008" t="e">
        <f>IF(INDEX(SamplingFeatures[Feature Code],$A3008)="","",
CONCATENATE("  - &amp;SamplingFeatureID",TEXT($A3008,"0000"),
" {","SamplingFeatureUUID:  ",CHAR(34),INDEX(SamplingFeatures[Sampling Feature UUID],$A3008),CHAR(34),
", SamplingFeatureTypeCV:  ",CHAR(34),INDEX(SamplingFeatures[Sampling Feature Type],$A3008),CHAR(34),
", SamplingFeatureCode:  ",CHAR(34),INDEX(SamplingFeatures[Feature Code],$A3008),CHAR(34),
", SamplingFeatureName:  ",CHAR(34),INDEX(SamplingFeatures[Feature Name],$A3008),CHAR(34),
", SamplingFeatureDescription:  ",CHAR(34),INDEX(SamplingFeatures[Feature Description],$A3008),CHAR(34),
", SamplingFeatureGeotypeCV:  ",CHAR(34),INDEX(SamplingFeatures[Feature Geo Type],$A3008),CHAR(34),
", FeatureGeometry:  ",CHAR(34),INDEX(SamplingFeatures[Feature Geometry],$A3008),CHAR(34),
", Elevation_m:  ",CHAR(34),INDEX(SamplingFeatures[Elevation_m],$A3008),CHAR(34),
", ElevationDatumCV:  ",CHAR(34),ElevationDatum,CHAR(34),"}"))</f>
        <v>#REF!</v>
      </c>
      <c r="L3008" t="e">
        <f>IF(INDEX(SamplingFeatures[Sampling Feature Type],$A3008)&lt;&gt;"Site","",
CONCATENATE("  - &amp;SiteID",TEXT(SUMPRODUCT(--($L$3:$L3007&lt;&gt;"")),"0000"),
" {","SamplingFeatureID:  *SamplingFeatureID",TEXT($A3008,"0000"),
", SiteTypeCV:  ",CHAR(34),INDEX(Sites[Site Type],$A3008),CHAR(34),
", Latitude:  ",INDEX(Sites[Latitude],$A3008),
", Longitude:  ",INDEX(Sites[Longitude],$A3008),
", SRSName:  ",CHAR(34),LatLonDatum,CHAR(34),"}"))</f>
        <v>#REF!</v>
      </c>
      <c r="M3008" t="e">
        <f>IF(INDEX(SamplingFeatures[Sampling Feature Type],$A3008)&lt;&gt;"Specimen","",
CONCATENATE("  - &amp;SpecimenID",TEXT(SUMPRODUCT(--($M$3:$M3007&lt;&gt;"")),"0000"),
" {","SamplingFeatureID:  *SamplingFeatureID",TEXT($A3008,"0000"),
", SpecimenTypeCV:  ",CHAR(34),INDEX(Specimens[Specimen Type],$A3008),CHAR(34),
", SpecimenMediumCV:  ",INDEX(Specimens[Specimen Medium],$A3008),
", IsFieldSpecimen:  ",CHAR(34),INDEX(Specimens[Is Field Specimen?],$A3008),CHAR(34),"}"))</f>
        <v>#REF!</v>
      </c>
      <c r="N3008" t="e">
        <f>IF(COUNTA(SpatialOffsets[])=0,"", IF(INDEX(SpatialOffsets[Spatial Offset Type],$A3008)="","",
CONCATENATE("  - &amp;SpatialOffsetID",TEXT($A3008,"0000"),
" {","SpatialOffsetTypeCV:  ",CHAR(34),INDEX(SpatialOffsets[Spatial Offset Type],$A3008),CHAR(34),
", Offset1Value:  ",INDEX(SpatialOffsets[Offset 1 Value],$A3008),
", Offset1UnitID:  ",CHAR(34),INDEX(SpatialOffsets[Offset 1 Unit],$A3008),CHAR(34),
", Offset2Value:  ",INDEX(SpatialOffsets[Offset 2 Value],$A3008),
", Offset2UnitID:  ",CHAR(34),INDEX(SpatialOffsets[Offset 2 Unit],$A3008),CHAR(34),
", Offset3Value:  ",INDEX(SpatialOffsets[Offset 3 Value],$A3008),
", Offset3UnitID:  ",CHAR(34),INDEX(SpatialOffsets[Offset 3 Unit],$A3008),CHAR(34),,"}")))</f>
        <v>#REF!</v>
      </c>
      <c r="O3008" t="e">
        <f>IF(COUNTA(RelatedFeatures[])=0,"", IF(INDEX(RelatedFeatures[First Sampling Feature Code],$A3008)="","",
CONCATENATE("  - &amp;RelationID",TEXT($A3008,"0000"),
" {","SamplingFeatureID:  *SamplingFeatureID",TEXT(MATCH(INDEX(RelatedFeatures[First Sampling Feature Code],$A3008),SamplingFeatures[Feature Code],0),"0000"),
", RelationshipTypeCV:  ",CHAR(34),INDEX(RelatedFeatures[Relationship Type],$A3008),CHAR(34),
", RelatedFeatureID: *SamplingFeatureID",TEXT(MATCH(INDEX(RelatedFeatures[Second Sampling Feature Code],$A3008),SamplingFeatures[Feature Code],0),"0000"),
", SpatialOffsetID:  ",IF(INDEX(RelatedFeatures[Offset Number],$A3008)="","",CONCATENATE("*SpatialOffsetID",TEXT(INDEX(RelatedFeatures[Offset Number],$A3008),"0000"))),"}")))</f>
        <v>#REF!</v>
      </c>
      <c r="P3008" t="e">
        <f>IF(INDEX(Methods[Method Type],$A3008)="","",
CONCATENATE("  - &amp;MethodID",TEXT($A3008,"0000"),
" {","MethodTypeCV:  ",CHAR(34),INDEX(Methods[Method Type],$A3008),CHAR(34),
", MethodCode:  ",CHAR(34),INDEX(Methods[Method Code],$A3008),CHAR(34),
", MethodName:  ",CHAR(34),INDEX(Methods[Method Name],$A3008),CHAR(34),
", MethodDescription:  ",CHAR(34),INDEX(Methods[Method Description],$A3008),CHAR(34),
", MethodLink:  ",CHAR(34),INDEX(Methods[Method Link],$A3008),CHAR(34),
", OrganizationID: *OrganizationID",TEXT(MATCH(INDEX(Methods[Organization Name],$A3008),Organizations[Organization Name],0),"0000"),"}"))</f>
        <v>#REF!</v>
      </c>
      <c r="Q3008" t="e">
        <f>IF(INDEX(Variables[Variable Type],$A3008)="","",
CONCATENATE("  - &amp;VariableID",TEXT($A3008,"0000"),
" {","VariableTypeCV:  ",CHAR(34),INDEX(Variables[Variable Type],$A3008),CHAR(34),
", VariableCode:  ",CHAR(34),INDEX(Variables[Variable Code],$A3008),CHAR(34),
", VariableNameCV:  ",CHAR(34),INDEX(Variables[Variable Name],$A3008),CHAR(34),
", VariableDefinition:  ",CHAR(34),INDEX(Variables[Variable Definition],$A3008),CHAR(34),
", SpecciationCV:  ",CHAR(34),INDEX(Variables[Speciation],$A3008),CHAR(34),
", NoDataValue:  ",CHAR(34),INDEX(Variables[No Data Value],$A3008),CHAR(34),"}"))</f>
        <v>#REF!</v>
      </c>
    </row>
    <row r="3009" spans="1:17" x14ac:dyDescent="0.25">
      <c r="A3009">
        <v>3006</v>
      </c>
      <c r="D3009" t="e">
        <f>IF(INDEX(People[First Name],$A3009)="","",
CONCATENATE("  - &amp;PersonID",TEXT($A3009,"0000"),
" {","PersonFirstName:  ",CHAR(34),INDEX(People[First Name],$A3009),CHAR(34),
", PersonMiddleName:  ",CHAR(34),INDEX(People[Middle Name],$A3009),CHAR(34),
", PersonLastName:  ",CHAR(34),INDEX(People[Last Name],$A3009),CHAR(34),"}"))</f>
        <v>#REF!</v>
      </c>
      <c r="E3009" t="e">
        <f>IF(INDEX(Organizations[Organization Type '[CV']],$A3009)="","",
CONCATENATE("  - &amp;OrganizationID",TEXT($A3009,"0000"),
" {","OrganizationTypeCV:  ",CHAR(34),INDEX(Organizations[Organization Type '[CV']],$A3009),CHAR(34),
", OrganizationCode:  ",CHAR(34),INDEX(Organizations[Organization Code],$A3009),CHAR(34),
", OrganizationName:  ",CHAR(34),INDEX(Organizations[Organization Name],$A3009),CHAR(34),
", OrganizationDescription:  ",CHAR(34),INDEX(Organizations[Organization Description],$A3009),CHAR(34),
", OrganizationLink:  ",CHAR(34),INDEX(Organizations[Organization Link],$A3009),CHAR(34),"}"))</f>
        <v>#REF!</v>
      </c>
      <c r="F3009" t="e">
        <f>IF(INDEX(People[First Name],$A3009)="","",
CONCATENATE("  - &amp;AffiliationID",TEXT($A3009,"0000"),
" {PersonID: *PersonID",TEXT($A3009,"0000"),
", OrganizationID: *OrganizationID",TEXT(MATCH(INDEX(People[Organization Name],$A3009),Organizations[Organization Name],0),"0000"),
", IsPrimaryOrganizationContact: , AffiliationStartDate: , AffiliationEndDate: , PrimaryPhone: ",
", PrimaryEmail: ",CHAR(34),INDEX(People[Primary Email],$A3009),CHAR(34),
", PrimaryAddress: ",CHAR(34),INDEX(People[Primary Address],$A3009),CHAR(34),
", PersonLink: }"))</f>
        <v>#REF!</v>
      </c>
      <c r="H3009" t="e">
        <f>IF(COUNTA(CitationInformation)=0,"",IF(INDEX(AuthorList[Author Name],$A3009)="","",
CONCATENATE("  - &amp;AuthorListID",TEXT($A3009,"0000"),
"  {CitationID: *CitationID0001",
", PersonID: *PersonID",TEXT(MATCH(INDEX(AuthorList[Author Name],$A3009),People[Full Name],0),"0000"),
", AuthorOrder: ",INDEX(AuthorList[Author Number],$A3009),"}")))</f>
        <v>#REF!</v>
      </c>
      <c r="K3009" t="e">
        <f>IF(INDEX(SamplingFeatures[Feature Code],$A3009)="","",
CONCATENATE("  - &amp;SamplingFeatureID",TEXT($A3009,"0000"),
" {","SamplingFeatureUUID:  ",CHAR(34),INDEX(SamplingFeatures[Sampling Feature UUID],$A3009),CHAR(34),
", SamplingFeatureTypeCV:  ",CHAR(34),INDEX(SamplingFeatures[Sampling Feature Type],$A3009),CHAR(34),
", SamplingFeatureCode:  ",CHAR(34),INDEX(SamplingFeatures[Feature Code],$A3009),CHAR(34),
", SamplingFeatureName:  ",CHAR(34),INDEX(SamplingFeatures[Feature Name],$A3009),CHAR(34),
", SamplingFeatureDescription:  ",CHAR(34),INDEX(SamplingFeatures[Feature Description],$A3009),CHAR(34),
", SamplingFeatureGeotypeCV:  ",CHAR(34),INDEX(SamplingFeatures[Feature Geo Type],$A3009),CHAR(34),
", FeatureGeometry:  ",CHAR(34),INDEX(SamplingFeatures[Feature Geometry],$A3009),CHAR(34),
", Elevation_m:  ",CHAR(34),INDEX(SamplingFeatures[Elevation_m],$A3009),CHAR(34),
", ElevationDatumCV:  ",CHAR(34),ElevationDatum,CHAR(34),"}"))</f>
        <v>#REF!</v>
      </c>
      <c r="L3009" t="e">
        <f>IF(INDEX(SamplingFeatures[Sampling Feature Type],$A3009)&lt;&gt;"Site","",
CONCATENATE("  - &amp;SiteID",TEXT(SUMPRODUCT(--($L$3:$L3008&lt;&gt;"")),"0000"),
" {","SamplingFeatureID:  *SamplingFeatureID",TEXT($A3009,"0000"),
", SiteTypeCV:  ",CHAR(34),INDEX(Sites[Site Type],$A3009),CHAR(34),
", Latitude:  ",INDEX(Sites[Latitude],$A3009),
", Longitude:  ",INDEX(Sites[Longitude],$A3009),
", SRSName:  ",CHAR(34),LatLonDatum,CHAR(34),"}"))</f>
        <v>#REF!</v>
      </c>
      <c r="M3009" t="e">
        <f>IF(INDEX(SamplingFeatures[Sampling Feature Type],$A3009)&lt;&gt;"Specimen","",
CONCATENATE("  - &amp;SpecimenID",TEXT(SUMPRODUCT(--($M$3:$M3008&lt;&gt;"")),"0000"),
" {","SamplingFeatureID:  *SamplingFeatureID",TEXT($A3009,"0000"),
", SpecimenTypeCV:  ",CHAR(34),INDEX(Specimens[Specimen Type],$A3009),CHAR(34),
", SpecimenMediumCV:  ",INDEX(Specimens[Specimen Medium],$A3009),
", IsFieldSpecimen:  ",CHAR(34),INDEX(Specimens[Is Field Specimen?],$A3009),CHAR(34),"}"))</f>
        <v>#REF!</v>
      </c>
      <c r="N3009" t="e">
        <f>IF(COUNTA(SpatialOffsets[])=0,"", IF(INDEX(SpatialOffsets[Spatial Offset Type],$A3009)="","",
CONCATENATE("  - &amp;SpatialOffsetID",TEXT($A3009,"0000"),
" {","SpatialOffsetTypeCV:  ",CHAR(34),INDEX(SpatialOffsets[Spatial Offset Type],$A3009),CHAR(34),
", Offset1Value:  ",INDEX(SpatialOffsets[Offset 1 Value],$A3009),
", Offset1UnitID:  ",CHAR(34),INDEX(SpatialOffsets[Offset 1 Unit],$A3009),CHAR(34),
", Offset2Value:  ",INDEX(SpatialOffsets[Offset 2 Value],$A3009),
", Offset2UnitID:  ",CHAR(34),INDEX(SpatialOffsets[Offset 2 Unit],$A3009),CHAR(34),
", Offset3Value:  ",INDEX(SpatialOffsets[Offset 3 Value],$A3009),
", Offset3UnitID:  ",CHAR(34),INDEX(SpatialOffsets[Offset 3 Unit],$A3009),CHAR(34),,"}")))</f>
        <v>#REF!</v>
      </c>
      <c r="O3009" t="e">
        <f>IF(COUNTA(RelatedFeatures[])=0,"", IF(INDEX(RelatedFeatures[First Sampling Feature Code],$A3009)="","",
CONCATENATE("  - &amp;RelationID",TEXT($A3009,"0000"),
" {","SamplingFeatureID:  *SamplingFeatureID",TEXT(MATCH(INDEX(RelatedFeatures[First Sampling Feature Code],$A3009),SamplingFeatures[Feature Code],0),"0000"),
", RelationshipTypeCV:  ",CHAR(34),INDEX(RelatedFeatures[Relationship Type],$A3009),CHAR(34),
", RelatedFeatureID: *SamplingFeatureID",TEXT(MATCH(INDEX(RelatedFeatures[Second Sampling Feature Code],$A3009),SamplingFeatures[Feature Code],0),"0000"),
", SpatialOffsetID:  ",IF(INDEX(RelatedFeatures[Offset Number],$A3009)="","",CONCATENATE("*SpatialOffsetID",TEXT(INDEX(RelatedFeatures[Offset Number],$A3009),"0000"))),"}")))</f>
        <v>#REF!</v>
      </c>
      <c r="P3009" t="e">
        <f>IF(INDEX(Methods[Method Type],$A3009)="","",
CONCATENATE("  - &amp;MethodID",TEXT($A3009,"0000"),
" {","MethodTypeCV:  ",CHAR(34),INDEX(Methods[Method Type],$A3009),CHAR(34),
", MethodCode:  ",CHAR(34),INDEX(Methods[Method Code],$A3009),CHAR(34),
", MethodName:  ",CHAR(34),INDEX(Methods[Method Name],$A3009),CHAR(34),
", MethodDescription:  ",CHAR(34),INDEX(Methods[Method Description],$A3009),CHAR(34),
", MethodLink:  ",CHAR(34),INDEX(Methods[Method Link],$A3009),CHAR(34),
", OrganizationID: *OrganizationID",TEXT(MATCH(INDEX(Methods[Organization Name],$A3009),Organizations[Organization Name],0),"0000"),"}"))</f>
        <v>#REF!</v>
      </c>
      <c r="Q3009" t="e">
        <f>IF(INDEX(Variables[Variable Type],$A3009)="","",
CONCATENATE("  - &amp;VariableID",TEXT($A3009,"0000"),
" {","VariableTypeCV:  ",CHAR(34),INDEX(Variables[Variable Type],$A3009),CHAR(34),
", VariableCode:  ",CHAR(34),INDEX(Variables[Variable Code],$A3009),CHAR(34),
", VariableNameCV:  ",CHAR(34),INDEX(Variables[Variable Name],$A3009),CHAR(34),
", VariableDefinition:  ",CHAR(34),INDEX(Variables[Variable Definition],$A3009),CHAR(34),
", SpecciationCV:  ",CHAR(34),INDEX(Variables[Speciation],$A3009),CHAR(34),
", NoDataValue:  ",CHAR(34),INDEX(Variables[No Data Value],$A3009),CHAR(34),"}"))</f>
        <v>#REF!</v>
      </c>
    </row>
    <row r="3010" spans="1:17" x14ac:dyDescent="0.25">
      <c r="A3010">
        <v>3007</v>
      </c>
      <c r="D3010" t="e">
        <f>IF(INDEX(People[First Name],$A3010)="","",
CONCATENATE("  - &amp;PersonID",TEXT($A3010,"0000"),
" {","PersonFirstName:  ",CHAR(34),INDEX(People[First Name],$A3010),CHAR(34),
", PersonMiddleName:  ",CHAR(34),INDEX(People[Middle Name],$A3010),CHAR(34),
", PersonLastName:  ",CHAR(34),INDEX(People[Last Name],$A3010),CHAR(34),"}"))</f>
        <v>#REF!</v>
      </c>
      <c r="E3010" t="e">
        <f>IF(INDEX(Organizations[Organization Type '[CV']],$A3010)="","",
CONCATENATE("  - &amp;OrganizationID",TEXT($A3010,"0000"),
" {","OrganizationTypeCV:  ",CHAR(34),INDEX(Organizations[Organization Type '[CV']],$A3010),CHAR(34),
", OrganizationCode:  ",CHAR(34),INDEX(Organizations[Organization Code],$A3010),CHAR(34),
", OrganizationName:  ",CHAR(34),INDEX(Organizations[Organization Name],$A3010),CHAR(34),
", OrganizationDescription:  ",CHAR(34),INDEX(Organizations[Organization Description],$A3010),CHAR(34),
", OrganizationLink:  ",CHAR(34),INDEX(Organizations[Organization Link],$A3010),CHAR(34),"}"))</f>
        <v>#REF!</v>
      </c>
      <c r="F3010" t="e">
        <f>IF(INDEX(People[First Name],$A3010)="","",
CONCATENATE("  - &amp;AffiliationID",TEXT($A3010,"0000"),
" {PersonID: *PersonID",TEXT($A3010,"0000"),
", OrganizationID: *OrganizationID",TEXT(MATCH(INDEX(People[Organization Name],$A3010),Organizations[Organization Name],0),"0000"),
", IsPrimaryOrganizationContact: , AffiliationStartDate: , AffiliationEndDate: , PrimaryPhone: ",
", PrimaryEmail: ",CHAR(34),INDEX(People[Primary Email],$A3010),CHAR(34),
", PrimaryAddress: ",CHAR(34),INDEX(People[Primary Address],$A3010),CHAR(34),
", PersonLink: }"))</f>
        <v>#REF!</v>
      </c>
      <c r="H3010" t="e">
        <f>IF(COUNTA(CitationInformation)=0,"",IF(INDEX(AuthorList[Author Name],$A3010)="","",
CONCATENATE("  - &amp;AuthorListID",TEXT($A3010,"0000"),
"  {CitationID: *CitationID0001",
", PersonID: *PersonID",TEXT(MATCH(INDEX(AuthorList[Author Name],$A3010),People[Full Name],0),"0000"),
", AuthorOrder: ",INDEX(AuthorList[Author Number],$A3010),"}")))</f>
        <v>#REF!</v>
      </c>
      <c r="K3010" t="e">
        <f>IF(INDEX(SamplingFeatures[Feature Code],$A3010)="","",
CONCATENATE("  - &amp;SamplingFeatureID",TEXT($A3010,"0000"),
" {","SamplingFeatureUUID:  ",CHAR(34),INDEX(SamplingFeatures[Sampling Feature UUID],$A3010),CHAR(34),
", SamplingFeatureTypeCV:  ",CHAR(34),INDEX(SamplingFeatures[Sampling Feature Type],$A3010),CHAR(34),
", SamplingFeatureCode:  ",CHAR(34),INDEX(SamplingFeatures[Feature Code],$A3010),CHAR(34),
", SamplingFeatureName:  ",CHAR(34),INDEX(SamplingFeatures[Feature Name],$A3010),CHAR(34),
", SamplingFeatureDescription:  ",CHAR(34),INDEX(SamplingFeatures[Feature Description],$A3010),CHAR(34),
", SamplingFeatureGeotypeCV:  ",CHAR(34),INDEX(SamplingFeatures[Feature Geo Type],$A3010),CHAR(34),
", FeatureGeometry:  ",CHAR(34),INDEX(SamplingFeatures[Feature Geometry],$A3010),CHAR(34),
", Elevation_m:  ",CHAR(34),INDEX(SamplingFeatures[Elevation_m],$A3010),CHAR(34),
", ElevationDatumCV:  ",CHAR(34),ElevationDatum,CHAR(34),"}"))</f>
        <v>#REF!</v>
      </c>
      <c r="L3010" t="e">
        <f>IF(INDEX(SamplingFeatures[Sampling Feature Type],$A3010)&lt;&gt;"Site","",
CONCATENATE("  - &amp;SiteID",TEXT(SUMPRODUCT(--($L$3:$L3009&lt;&gt;"")),"0000"),
" {","SamplingFeatureID:  *SamplingFeatureID",TEXT($A3010,"0000"),
", SiteTypeCV:  ",CHAR(34),INDEX(Sites[Site Type],$A3010),CHAR(34),
", Latitude:  ",INDEX(Sites[Latitude],$A3010),
", Longitude:  ",INDEX(Sites[Longitude],$A3010),
", SRSName:  ",CHAR(34),LatLonDatum,CHAR(34),"}"))</f>
        <v>#REF!</v>
      </c>
      <c r="M3010" t="e">
        <f>IF(INDEX(SamplingFeatures[Sampling Feature Type],$A3010)&lt;&gt;"Specimen","",
CONCATENATE("  - &amp;SpecimenID",TEXT(SUMPRODUCT(--($M$3:$M3009&lt;&gt;"")),"0000"),
" {","SamplingFeatureID:  *SamplingFeatureID",TEXT($A3010,"0000"),
", SpecimenTypeCV:  ",CHAR(34),INDEX(Specimens[Specimen Type],$A3010),CHAR(34),
", SpecimenMediumCV:  ",INDEX(Specimens[Specimen Medium],$A3010),
", IsFieldSpecimen:  ",CHAR(34),INDEX(Specimens[Is Field Specimen?],$A3010),CHAR(34),"}"))</f>
        <v>#REF!</v>
      </c>
      <c r="N3010" t="e">
        <f>IF(COUNTA(SpatialOffsets[])=0,"", IF(INDEX(SpatialOffsets[Spatial Offset Type],$A3010)="","",
CONCATENATE("  - &amp;SpatialOffsetID",TEXT($A3010,"0000"),
" {","SpatialOffsetTypeCV:  ",CHAR(34),INDEX(SpatialOffsets[Spatial Offset Type],$A3010),CHAR(34),
", Offset1Value:  ",INDEX(SpatialOffsets[Offset 1 Value],$A3010),
", Offset1UnitID:  ",CHAR(34),INDEX(SpatialOffsets[Offset 1 Unit],$A3010),CHAR(34),
", Offset2Value:  ",INDEX(SpatialOffsets[Offset 2 Value],$A3010),
", Offset2UnitID:  ",CHAR(34),INDEX(SpatialOffsets[Offset 2 Unit],$A3010),CHAR(34),
", Offset3Value:  ",INDEX(SpatialOffsets[Offset 3 Value],$A3010),
", Offset3UnitID:  ",CHAR(34),INDEX(SpatialOffsets[Offset 3 Unit],$A3010),CHAR(34),,"}")))</f>
        <v>#REF!</v>
      </c>
      <c r="O3010" t="e">
        <f>IF(COUNTA(RelatedFeatures[])=0,"", IF(INDEX(RelatedFeatures[First Sampling Feature Code],$A3010)="","",
CONCATENATE("  - &amp;RelationID",TEXT($A3010,"0000"),
" {","SamplingFeatureID:  *SamplingFeatureID",TEXT(MATCH(INDEX(RelatedFeatures[First Sampling Feature Code],$A3010),SamplingFeatures[Feature Code],0),"0000"),
", RelationshipTypeCV:  ",CHAR(34),INDEX(RelatedFeatures[Relationship Type],$A3010),CHAR(34),
", RelatedFeatureID: *SamplingFeatureID",TEXT(MATCH(INDEX(RelatedFeatures[Second Sampling Feature Code],$A3010),SamplingFeatures[Feature Code],0),"0000"),
", SpatialOffsetID:  ",IF(INDEX(RelatedFeatures[Offset Number],$A3010)="","",CONCATENATE("*SpatialOffsetID",TEXT(INDEX(RelatedFeatures[Offset Number],$A3010),"0000"))),"}")))</f>
        <v>#REF!</v>
      </c>
      <c r="P3010" t="e">
        <f>IF(INDEX(Methods[Method Type],$A3010)="","",
CONCATENATE("  - &amp;MethodID",TEXT($A3010,"0000"),
" {","MethodTypeCV:  ",CHAR(34),INDEX(Methods[Method Type],$A3010),CHAR(34),
", MethodCode:  ",CHAR(34),INDEX(Methods[Method Code],$A3010),CHAR(34),
", MethodName:  ",CHAR(34),INDEX(Methods[Method Name],$A3010),CHAR(34),
", MethodDescription:  ",CHAR(34),INDEX(Methods[Method Description],$A3010),CHAR(34),
", MethodLink:  ",CHAR(34),INDEX(Methods[Method Link],$A3010),CHAR(34),
", OrganizationID: *OrganizationID",TEXT(MATCH(INDEX(Methods[Organization Name],$A3010),Organizations[Organization Name],0),"0000"),"}"))</f>
        <v>#REF!</v>
      </c>
      <c r="Q3010" t="e">
        <f>IF(INDEX(Variables[Variable Type],$A3010)="","",
CONCATENATE("  - &amp;VariableID",TEXT($A3010,"0000"),
" {","VariableTypeCV:  ",CHAR(34),INDEX(Variables[Variable Type],$A3010),CHAR(34),
", VariableCode:  ",CHAR(34),INDEX(Variables[Variable Code],$A3010),CHAR(34),
", VariableNameCV:  ",CHAR(34),INDEX(Variables[Variable Name],$A3010),CHAR(34),
", VariableDefinition:  ",CHAR(34),INDEX(Variables[Variable Definition],$A3010),CHAR(34),
", SpecciationCV:  ",CHAR(34),INDEX(Variables[Speciation],$A3010),CHAR(34),
", NoDataValue:  ",CHAR(34),INDEX(Variables[No Data Value],$A3010),CHAR(34),"}"))</f>
        <v>#REF!</v>
      </c>
    </row>
    <row r="3011" spans="1:17" x14ac:dyDescent="0.25">
      <c r="A3011">
        <v>3008</v>
      </c>
      <c r="D3011" t="e">
        <f>IF(INDEX(People[First Name],$A3011)="","",
CONCATENATE("  - &amp;PersonID",TEXT($A3011,"0000"),
" {","PersonFirstName:  ",CHAR(34),INDEX(People[First Name],$A3011),CHAR(34),
", PersonMiddleName:  ",CHAR(34),INDEX(People[Middle Name],$A3011),CHAR(34),
", PersonLastName:  ",CHAR(34),INDEX(People[Last Name],$A3011),CHAR(34),"}"))</f>
        <v>#REF!</v>
      </c>
      <c r="E3011" t="e">
        <f>IF(INDEX(Organizations[Organization Type '[CV']],$A3011)="","",
CONCATENATE("  - &amp;OrganizationID",TEXT($A3011,"0000"),
" {","OrganizationTypeCV:  ",CHAR(34),INDEX(Organizations[Organization Type '[CV']],$A3011),CHAR(34),
", OrganizationCode:  ",CHAR(34),INDEX(Organizations[Organization Code],$A3011),CHAR(34),
", OrganizationName:  ",CHAR(34),INDEX(Organizations[Organization Name],$A3011),CHAR(34),
", OrganizationDescription:  ",CHAR(34),INDEX(Organizations[Organization Description],$A3011),CHAR(34),
", OrganizationLink:  ",CHAR(34),INDEX(Organizations[Organization Link],$A3011),CHAR(34),"}"))</f>
        <v>#REF!</v>
      </c>
      <c r="F3011" t="e">
        <f>IF(INDEX(People[First Name],$A3011)="","",
CONCATENATE("  - &amp;AffiliationID",TEXT($A3011,"0000"),
" {PersonID: *PersonID",TEXT($A3011,"0000"),
", OrganizationID: *OrganizationID",TEXT(MATCH(INDEX(People[Organization Name],$A3011),Organizations[Organization Name],0),"0000"),
", IsPrimaryOrganizationContact: , AffiliationStartDate: , AffiliationEndDate: , PrimaryPhone: ",
", PrimaryEmail: ",CHAR(34),INDEX(People[Primary Email],$A3011),CHAR(34),
", PrimaryAddress: ",CHAR(34),INDEX(People[Primary Address],$A3011),CHAR(34),
", PersonLink: }"))</f>
        <v>#REF!</v>
      </c>
      <c r="H3011" t="e">
        <f>IF(COUNTA(CitationInformation)=0,"",IF(INDEX(AuthorList[Author Name],$A3011)="","",
CONCATENATE("  - &amp;AuthorListID",TEXT($A3011,"0000"),
"  {CitationID: *CitationID0001",
", PersonID: *PersonID",TEXT(MATCH(INDEX(AuthorList[Author Name],$A3011),People[Full Name],0),"0000"),
", AuthorOrder: ",INDEX(AuthorList[Author Number],$A3011),"}")))</f>
        <v>#REF!</v>
      </c>
      <c r="K3011" t="e">
        <f>IF(INDEX(SamplingFeatures[Feature Code],$A3011)="","",
CONCATENATE("  - &amp;SamplingFeatureID",TEXT($A3011,"0000"),
" {","SamplingFeatureUUID:  ",CHAR(34),INDEX(SamplingFeatures[Sampling Feature UUID],$A3011),CHAR(34),
", SamplingFeatureTypeCV:  ",CHAR(34),INDEX(SamplingFeatures[Sampling Feature Type],$A3011),CHAR(34),
", SamplingFeatureCode:  ",CHAR(34),INDEX(SamplingFeatures[Feature Code],$A3011),CHAR(34),
", SamplingFeatureName:  ",CHAR(34),INDEX(SamplingFeatures[Feature Name],$A3011),CHAR(34),
", SamplingFeatureDescription:  ",CHAR(34),INDEX(SamplingFeatures[Feature Description],$A3011),CHAR(34),
", SamplingFeatureGeotypeCV:  ",CHAR(34),INDEX(SamplingFeatures[Feature Geo Type],$A3011),CHAR(34),
", FeatureGeometry:  ",CHAR(34),INDEX(SamplingFeatures[Feature Geometry],$A3011),CHAR(34),
", Elevation_m:  ",CHAR(34),INDEX(SamplingFeatures[Elevation_m],$A3011),CHAR(34),
", ElevationDatumCV:  ",CHAR(34),ElevationDatum,CHAR(34),"}"))</f>
        <v>#REF!</v>
      </c>
      <c r="L3011" t="e">
        <f>IF(INDEX(SamplingFeatures[Sampling Feature Type],$A3011)&lt;&gt;"Site","",
CONCATENATE("  - &amp;SiteID",TEXT(SUMPRODUCT(--($L$3:$L3010&lt;&gt;"")),"0000"),
" {","SamplingFeatureID:  *SamplingFeatureID",TEXT($A3011,"0000"),
", SiteTypeCV:  ",CHAR(34),INDEX(Sites[Site Type],$A3011),CHAR(34),
", Latitude:  ",INDEX(Sites[Latitude],$A3011),
", Longitude:  ",INDEX(Sites[Longitude],$A3011),
", SRSName:  ",CHAR(34),LatLonDatum,CHAR(34),"}"))</f>
        <v>#REF!</v>
      </c>
      <c r="M3011" t="e">
        <f>IF(INDEX(SamplingFeatures[Sampling Feature Type],$A3011)&lt;&gt;"Specimen","",
CONCATENATE("  - &amp;SpecimenID",TEXT(SUMPRODUCT(--($M$3:$M3010&lt;&gt;"")),"0000"),
" {","SamplingFeatureID:  *SamplingFeatureID",TEXT($A3011,"0000"),
", SpecimenTypeCV:  ",CHAR(34),INDEX(Specimens[Specimen Type],$A3011),CHAR(34),
", SpecimenMediumCV:  ",INDEX(Specimens[Specimen Medium],$A3011),
", IsFieldSpecimen:  ",CHAR(34),INDEX(Specimens[Is Field Specimen?],$A3011),CHAR(34),"}"))</f>
        <v>#REF!</v>
      </c>
      <c r="N3011" t="e">
        <f>IF(COUNTA(SpatialOffsets[])=0,"", IF(INDEX(SpatialOffsets[Spatial Offset Type],$A3011)="","",
CONCATENATE("  - &amp;SpatialOffsetID",TEXT($A3011,"0000"),
" {","SpatialOffsetTypeCV:  ",CHAR(34),INDEX(SpatialOffsets[Spatial Offset Type],$A3011),CHAR(34),
", Offset1Value:  ",INDEX(SpatialOffsets[Offset 1 Value],$A3011),
", Offset1UnitID:  ",CHAR(34),INDEX(SpatialOffsets[Offset 1 Unit],$A3011),CHAR(34),
", Offset2Value:  ",INDEX(SpatialOffsets[Offset 2 Value],$A3011),
", Offset2UnitID:  ",CHAR(34),INDEX(SpatialOffsets[Offset 2 Unit],$A3011),CHAR(34),
", Offset3Value:  ",INDEX(SpatialOffsets[Offset 3 Value],$A3011),
", Offset3UnitID:  ",CHAR(34),INDEX(SpatialOffsets[Offset 3 Unit],$A3011),CHAR(34),,"}")))</f>
        <v>#REF!</v>
      </c>
      <c r="O3011" t="e">
        <f>IF(COUNTA(RelatedFeatures[])=0,"", IF(INDEX(RelatedFeatures[First Sampling Feature Code],$A3011)="","",
CONCATENATE("  - &amp;RelationID",TEXT($A3011,"0000"),
" {","SamplingFeatureID:  *SamplingFeatureID",TEXT(MATCH(INDEX(RelatedFeatures[First Sampling Feature Code],$A3011),SamplingFeatures[Feature Code],0),"0000"),
", RelationshipTypeCV:  ",CHAR(34),INDEX(RelatedFeatures[Relationship Type],$A3011),CHAR(34),
", RelatedFeatureID: *SamplingFeatureID",TEXT(MATCH(INDEX(RelatedFeatures[Second Sampling Feature Code],$A3011),SamplingFeatures[Feature Code],0),"0000"),
", SpatialOffsetID:  ",IF(INDEX(RelatedFeatures[Offset Number],$A3011)="","",CONCATENATE("*SpatialOffsetID",TEXT(INDEX(RelatedFeatures[Offset Number],$A3011),"0000"))),"}")))</f>
        <v>#REF!</v>
      </c>
      <c r="P3011" t="e">
        <f>IF(INDEX(Methods[Method Type],$A3011)="","",
CONCATENATE("  - &amp;MethodID",TEXT($A3011,"0000"),
" {","MethodTypeCV:  ",CHAR(34),INDEX(Methods[Method Type],$A3011),CHAR(34),
", MethodCode:  ",CHAR(34),INDEX(Methods[Method Code],$A3011),CHAR(34),
", MethodName:  ",CHAR(34),INDEX(Methods[Method Name],$A3011),CHAR(34),
", MethodDescription:  ",CHAR(34),INDEX(Methods[Method Description],$A3011),CHAR(34),
", MethodLink:  ",CHAR(34),INDEX(Methods[Method Link],$A3011),CHAR(34),
", OrganizationID: *OrganizationID",TEXT(MATCH(INDEX(Methods[Organization Name],$A3011),Organizations[Organization Name],0),"0000"),"}"))</f>
        <v>#REF!</v>
      </c>
      <c r="Q3011" t="e">
        <f>IF(INDEX(Variables[Variable Type],$A3011)="","",
CONCATENATE("  - &amp;VariableID",TEXT($A3011,"0000"),
" {","VariableTypeCV:  ",CHAR(34),INDEX(Variables[Variable Type],$A3011),CHAR(34),
", VariableCode:  ",CHAR(34),INDEX(Variables[Variable Code],$A3011),CHAR(34),
", VariableNameCV:  ",CHAR(34),INDEX(Variables[Variable Name],$A3011),CHAR(34),
", VariableDefinition:  ",CHAR(34),INDEX(Variables[Variable Definition],$A3011),CHAR(34),
", SpecciationCV:  ",CHAR(34),INDEX(Variables[Speciation],$A3011),CHAR(34),
", NoDataValue:  ",CHAR(34),INDEX(Variables[No Data Value],$A3011),CHAR(34),"}"))</f>
        <v>#REF!</v>
      </c>
    </row>
    <row r="3012" spans="1:17" x14ac:dyDescent="0.25">
      <c r="A3012">
        <v>3009</v>
      </c>
      <c r="D3012" t="e">
        <f>IF(INDEX(People[First Name],$A3012)="","",
CONCATENATE("  - &amp;PersonID",TEXT($A3012,"0000"),
" {","PersonFirstName:  ",CHAR(34),INDEX(People[First Name],$A3012),CHAR(34),
", PersonMiddleName:  ",CHAR(34),INDEX(People[Middle Name],$A3012),CHAR(34),
", PersonLastName:  ",CHAR(34),INDEX(People[Last Name],$A3012),CHAR(34),"}"))</f>
        <v>#REF!</v>
      </c>
      <c r="E3012" t="e">
        <f>IF(INDEX(Organizations[Organization Type '[CV']],$A3012)="","",
CONCATENATE("  - &amp;OrganizationID",TEXT($A3012,"0000"),
" {","OrganizationTypeCV:  ",CHAR(34),INDEX(Organizations[Organization Type '[CV']],$A3012),CHAR(34),
", OrganizationCode:  ",CHAR(34),INDEX(Organizations[Organization Code],$A3012),CHAR(34),
", OrganizationName:  ",CHAR(34),INDEX(Organizations[Organization Name],$A3012),CHAR(34),
", OrganizationDescription:  ",CHAR(34),INDEX(Organizations[Organization Description],$A3012),CHAR(34),
", OrganizationLink:  ",CHAR(34),INDEX(Organizations[Organization Link],$A3012),CHAR(34),"}"))</f>
        <v>#REF!</v>
      </c>
      <c r="F3012" t="e">
        <f>IF(INDEX(People[First Name],$A3012)="","",
CONCATENATE("  - &amp;AffiliationID",TEXT($A3012,"0000"),
" {PersonID: *PersonID",TEXT($A3012,"0000"),
", OrganizationID: *OrganizationID",TEXT(MATCH(INDEX(People[Organization Name],$A3012),Organizations[Organization Name],0),"0000"),
", IsPrimaryOrganizationContact: , AffiliationStartDate: , AffiliationEndDate: , PrimaryPhone: ",
", PrimaryEmail: ",CHAR(34),INDEX(People[Primary Email],$A3012),CHAR(34),
", PrimaryAddress: ",CHAR(34),INDEX(People[Primary Address],$A3012),CHAR(34),
", PersonLink: }"))</f>
        <v>#REF!</v>
      </c>
      <c r="H3012" t="e">
        <f>IF(COUNTA(CitationInformation)=0,"",IF(INDEX(AuthorList[Author Name],$A3012)="","",
CONCATENATE("  - &amp;AuthorListID",TEXT($A3012,"0000"),
"  {CitationID: *CitationID0001",
", PersonID: *PersonID",TEXT(MATCH(INDEX(AuthorList[Author Name],$A3012),People[Full Name],0),"0000"),
", AuthorOrder: ",INDEX(AuthorList[Author Number],$A3012),"}")))</f>
        <v>#REF!</v>
      </c>
      <c r="K3012" t="e">
        <f>IF(INDEX(SamplingFeatures[Feature Code],$A3012)="","",
CONCATENATE("  - &amp;SamplingFeatureID",TEXT($A3012,"0000"),
" {","SamplingFeatureUUID:  ",CHAR(34),INDEX(SamplingFeatures[Sampling Feature UUID],$A3012),CHAR(34),
", SamplingFeatureTypeCV:  ",CHAR(34),INDEX(SamplingFeatures[Sampling Feature Type],$A3012),CHAR(34),
", SamplingFeatureCode:  ",CHAR(34),INDEX(SamplingFeatures[Feature Code],$A3012),CHAR(34),
", SamplingFeatureName:  ",CHAR(34),INDEX(SamplingFeatures[Feature Name],$A3012),CHAR(34),
", SamplingFeatureDescription:  ",CHAR(34),INDEX(SamplingFeatures[Feature Description],$A3012),CHAR(34),
", SamplingFeatureGeotypeCV:  ",CHAR(34),INDEX(SamplingFeatures[Feature Geo Type],$A3012),CHAR(34),
", FeatureGeometry:  ",CHAR(34),INDEX(SamplingFeatures[Feature Geometry],$A3012),CHAR(34),
", Elevation_m:  ",CHAR(34),INDEX(SamplingFeatures[Elevation_m],$A3012),CHAR(34),
", ElevationDatumCV:  ",CHAR(34),ElevationDatum,CHAR(34),"}"))</f>
        <v>#REF!</v>
      </c>
      <c r="L3012" t="e">
        <f>IF(INDEX(SamplingFeatures[Sampling Feature Type],$A3012)&lt;&gt;"Site","",
CONCATENATE("  - &amp;SiteID",TEXT(SUMPRODUCT(--($L$3:$L3011&lt;&gt;"")),"0000"),
" {","SamplingFeatureID:  *SamplingFeatureID",TEXT($A3012,"0000"),
", SiteTypeCV:  ",CHAR(34),INDEX(Sites[Site Type],$A3012),CHAR(34),
", Latitude:  ",INDEX(Sites[Latitude],$A3012),
", Longitude:  ",INDEX(Sites[Longitude],$A3012),
", SRSName:  ",CHAR(34),LatLonDatum,CHAR(34),"}"))</f>
        <v>#REF!</v>
      </c>
      <c r="M3012" t="e">
        <f>IF(INDEX(SamplingFeatures[Sampling Feature Type],$A3012)&lt;&gt;"Specimen","",
CONCATENATE("  - &amp;SpecimenID",TEXT(SUMPRODUCT(--($M$3:$M3011&lt;&gt;"")),"0000"),
" {","SamplingFeatureID:  *SamplingFeatureID",TEXT($A3012,"0000"),
", SpecimenTypeCV:  ",CHAR(34),INDEX(Specimens[Specimen Type],$A3012),CHAR(34),
", SpecimenMediumCV:  ",INDEX(Specimens[Specimen Medium],$A3012),
", IsFieldSpecimen:  ",CHAR(34),INDEX(Specimens[Is Field Specimen?],$A3012),CHAR(34),"}"))</f>
        <v>#REF!</v>
      </c>
      <c r="N3012" t="e">
        <f>IF(COUNTA(SpatialOffsets[])=0,"", IF(INDEX(SpatialOffsets[Spatial Offset Type],$A3012)="","",
CONCATENATE("  - &amp;SpatialOffsetID",TEXT($A3012,"0000"),
" {","SpatialOffsetTypeCV:  ",CHAR(34),INDEX(SpatialOffsets[Spatial Offset Type],$A3012),CHAR(34),
", Offset1Value:  ",INDEX(SpatialOffsets[Offset 1 Value],$A3012),
", Offset1UnitID:  ",CHAR(34),INDEX(SpatialOffsets[Offset 1 Unit],$A3012),CHAR(34),
", Offset2Value:  ",INDEX(SpatialOffsets[Offset 2 Value],$A3012),
", Offset2UnitID:  ",CHAR(34),INDEX(SpatialOffsets[Offset 2 Unit],$A3012),CHAR(34),
", Offset3Value:  ",INDEX(SpatialOffsets[Offset 3 Value],$A3012),
", Offset3UnitID:  ",CHAR(34),INDEX(SpatialOffsets[Offset 3 Unit],$A3012),CHAR(34),,"}")))</f>
        <v>#REF!</v>
      </c>
      <c r="O3012" t="e">
        <f>IF(COUNTA(RelatedFeatures[])=0,"", IF(INDEX(RelatedFeatures[First Sampling Feature Code],$A3012)="","",
CONCATENATE("  - &amp;RelationID",TEXT($A3012,"0000"),
" {","SamplingFeatureID:  *SamplingFeatureID",TEXT(MATCH(INDEX(RelatedFeatures[First Sampling Feature Code],$A3012),SamplingFeatures[Feature Code],0),"0000"),
", RelationshipTypeCV:  ",CHAR(34),INDEX(RelatedFeatures[Relationship Type],$A3012),CHAR(34),
", RelatedFeatureID: *SamplingFeatureID",TEXT(MATCH(INDEX(RelatedFeatures[Second Sampling Feature Code],$A3012),SamplingFeatures[Feature Code],0),"0000"),
", SpatialOffsetID:  ",IF(INDEX(RelatedFeatures[Offset Number],$A3012)="","",CONCATENATE("*SpatialOffsetID",TEXT(INDEX(RelatedFeatures[Offset Number],$A3012),"0000"))),"}")))</f>
        <v>#REF!</v>
      </c>
      <c r="P3012" t="e">
        <f>IF(INDEX(Methods[Method Type],$A3012)="","",
CONCATENATE("  - &amp;MethodID",TEXT($A3012,"0000"),
" {","MethodTypeCV:  ",CHAR(34),INDEX(Methods[Method Type],$A3012),CHAR(34),
", MethodCode:  ",CHAR(34),INDEX(Methods[Method Code],$A3012),CHAR(34),
", MethodName:  ",CHAR(34),INDEX(Methods[Method Name],$A3012),CHAR(34),
", MethodDescription:  ",CHAR(34),INDEX(Methods[Method Description],$A3012),CHAR(34),
", MethodLink:  ",CHAR(34),INDEX(Methods[Method Link],$A3012),CHAR(34),
", OrganizationID: *OrganizationID",TEXT(MATCH(INDEX(Methods[Organization Name],$A3012),Organizations[Organization Name],0),"0000"),"}"))</f>
        <v>#REF!</v>
      </c>
      <c r="Q3012" t="e">
        <f>IF(INDEX(Variables[Variable Type],$A3012)="","",
CONCATENATE("  - &amp;VariableID",TEXT($A3012,"0000"),
" {","VariableTypeCV:  ",CHAR(34),INDEX(Variables[Variable Type],$A3012),CHAR(34),
", VariableCode:  ",CHAR(34),INDEX(Variables[Variable Code],$A3012),CHAR(34),
", VariableNameCV:  ",CHAR(34),INDEX(Variables[Variable Name],$A3012),CHAR(34),
", VariableDefinition:  ",CHAR(34),INDEX(Variables[Variable Definition],$A3012),CHAR(34),
", SpecciationCV:  ",CHAR(34),INDEX(Variables[Speciation],$A3012),CHAR(34),
", NoDataValue:  ",CHAR(34),INDEX(Variables[No Data Value],$A3012),CHAR(34),"}"))</f>
        <v>#REF!</v>
      </c>
    </row>
    <row r="3013" spans="1:17" x14ac:dyDescent="0.25">
      <c r="A3013">
        <v>3010</v>
      </c>
      <c r="D3013" t="e">
        <f>IF(INDEX(People[First Name],$A3013)="","",
CONCATENATE("  - &amp;PersonID",TEXT($A3013,"0000"),
" {","PersonFirstName:  ",CHAR(34),INDEX(People[First Name],$A3013),CHAR(34),
", PersonMiddleName:  ",CHAR(34),INDEX(People[Middle Name],$A3013),CHAR(34),
", PersonLastName:  ",CHAR(34),INDEX(People[Last Name],$A3013),CHAR(34),"}"))</f>
        <v>#REF!</v>
      </c>
      <c r="E3013" t="e">
        <f>IF(INDEX(Organizations[Organization Type '[CV']],$A3013)="","",
CONCATENATE("  - &amp;OrganizationID",TEXT($A3013,"0000"),
" {","OrganizationTypeCV:  ",CHAR(34),INDEX(Organizations[Organization Type '[CV']],$A3013),CHAR(34),
", OrganizationCode:  ",CHAR(34),INDEX(Organizations[Organization Code],$A3013),CHAR(34),
", OrganizationName:  ",CHAR(34),INDEX(Organizations[Organization Name],$A3013),CHAR(34),
", OrganizationDescription:  ",CHAR(34),INDEX(Organizations[Organization Description],$A3013),CHAR(34),
", OrganizationLink:  ",CHAR(34),INDEX(Organizations[Organization Link],$A3013),CHAR(34),"}"))</f>
        <v>#REF!</v>
      </c>
      <c r="F3013" t="e">
        <f>IF(INDEX(People[First Name],$A3013)="","",
CONCATENATE("  - &amp;AffiliationID",TEXT($A3013,"0000"),
" {PersonID: *PersonID",TEXT($A3013,"0000"),
", OrganizationID: *OrganizationID",TEXT(MATCH(INDEX(People[Organization Name],$A3013),Organizations[Organization Name],0),"0000"),
", IsPrimaryOrganizationContact: , AffiliationStartDate: , AffiliationEndDate: , PrimaryPhone: ",
", PrimaryEmail: ",CHAR(34),INDEX(People[Primary Email],$A3013),CHAR(34),
", PrimaryAddress: ",CHAR(34),INDEX(People[Primary Address],$A3013),CHAR(34),
", PersonLink: }"))</f>
        <v>#REF!</v>
      </c>
      <c r="H3013" t="e">
        <f>IF(COUNTA(CitationInformation)=0,"",IF(INDEX(AuthorList[Author Name],$A3013)="","",
CONCATENATE("  - &amp;AuthorListID",TEXT($A3013,"0000"),
"  {CitationID: *CitationID0001",
", PersonID: *PersonID",TEXT(MATCH(INDEX(AuthorList[Author Name],$A3013),People[Full Name],0),"0000"),
", AuthorOrder: ",INDEX(AuthorList[Author Number],$A3013),"}")))</f>
        <v>#REF!</v>
      </c>
      <c r="K3013" t="e">
        <f>IF(INDEX(SamplingFeatures[Feature Code],$A3013)="","",
CONCATENATE("  - &amp;SamplingFeatureID",TEXT($A3013,"0000"),
" {","SamplingFeatureUUID:  ",CHAR(34),INDEX(SamplingFeatures[Sampling Feature UUID],$A3013),CHAR(34),
", SamplingFeatureTypeCV:  ",CHAR(34),INDEX(SamplingFeatures[Sampling Feature Type],$A3013),CHAR(34),
", SamplingFeatureCode:  ",CHAR(34),INDEX(SamplingFeatures[Feature Code],$A3013),CHAR(34),
", SamplingFeatureName:  ",CHAR(34),INDEX(SamplingFeatures[Feature Name],$A3013),CHAR(34),
", SamplingFeatureDescription:  ",CHAR(34),INDEX(SamplingFeatures[Feature Description],$A3013),CHAR(34),
", SamplingFeatureGeotypeCV:  ",CHAR(34),INDEX(SamplingFeatures[Feature Geo Type],$A3013),CHAR(34),
", FeatureGeometry:  ",CHAR(34),INDEX(SamplingFeatures[Feature Geometry],$A3013),CHAR(34),
", Elevation_m:  ",CHAR(34),INDEX(SamplingFeatures[Elevation_m],$A3013),CHAR(34),
", ElevationDatumCV:  ",CHAR(34),ElevationDatum,CHAR(34),"}"))</f>
        <v>#REF!</v>
      </c>
      <c r="L3013" t="e">
        <f>IF(INDEX(SamplingFeatures[Sampling Feature Type],$A3013)&lt;&gt;"Site","",
CONCATENATE("  - &amp;SiteID",TEXT(SUMPRODUCT(--($L$3:$L3012&lt;&gt;"")),"0000"),
" {","SamplingFeatureID:  *SamplingFeatureID",TEXT($A3013,"0000"),
", SiteTypeCV:  ",CHAR(34),INDEX(Sites[Site Type],$A3013),CHAR(34),
", Latitude:  ",INDEX(Sites[Latitude],$A3013),
", Longitude:  ",INDEX(Sites[Longitude],$A3013),
", SRSName:  ",CHAR(34),LatLonDatum,CHAR(34),"}"))</f>
        <v>#REF!</v>
      </c>
      <c r="M3013" t="e">
        <f>IF(INDEX(SamplingFeatures[Sampling Feature Type],$A3013)&lt;&gt;"Specimen","",
CONCATENATE("  - &amp;SpecimenID",TEXT(SUMPRODUCT(--($M$3:$M3012&lt;&gt;"")),"0000"),
" {","SamplingFeatureID:  *SamplingFeatureID",TEXT($A3013,"0000"),
", SpecimenTypeCV:  ",CHAR(34),INDEX(Specimens[Specimen Type],$A3013),CHAR(34),
", SpecimenMediumCV:  ",INDEX(Specimens[Specimen Medium],$A3013),
", IsFieldSpecimen:  ",CHAR(34),INDEX(Specimens[Is Field Specimen?],$A3013),CHAR(34),"}"))</f>
        <v>#REF!</v>
      </c>
      <c r="N3013" t="e">
        <f>IF(COUNTA(SpatialOffsets[])=0,"", IF(INDEX(SpatialOffsets[Spatial Offset Type],$A3013)="","",
CONCATENATE("  - &amp;SpatialOffsetID",TEXT($A3013,"0000"),
" {","SpatialOffsetTypeCV:  ",CHAR(34),INDEX(SpatialOffsets[Spatial Offset Type],$A3013),CHAR(34),
", Offset1Value:  ",INDEX(SpatialOffsets[Offset 1 Value],$A3013),
", Offset1UnitID:  ",CHAR(34),INDEX(SpatialOffsets[Offset 1 Unit],$A3013),CHAR(34),
", Offset2Value:  ",INDEX(SpatialOffsets[Offset 2 Value],$A3013),
", Offset2UnitID:  ",CHAR(34),INDEX(SpatialOffsets[Offset 2 Unit],$A3013),CHAR(34),
", Offset3Value:  ",INDEX(SpatialOffsets[Offset 3 Value],$A3013),
", Offset3UnitID:  ",CHAR(34),INDEX(SpatialOffsets[Offset 3 Unit],$A3013),CHAR(34),,"}")))</f>
        <v>#REF!</v>
      </c>
      <c r="O3013" t="e">
        <f>IF(COUNTA(RelatedFeatures[])=0,"", IF(INDEX(RelatedFeatures[First Sampling Feature Code],$A3013)="","",
CONCATENATE("  - &amp;RelationID",TEXT($A3013,"0000"),
" {","SamplingFeatureID:  *SamplingFeatureID",TEXT(MATCH(INDEX(RelatedFeatures[First Sampling Feature Code],$A3013),SamplingFeatures[Feature Code],0),"0000"),
", RelationshipTypeCV:  ",CHAR(34),INDEX(RelatedFeatures[Relationship Type],$A3013),CHAR(34),
", RelatedFeatureID: *SamplingFeatureID",TEXT(MATCH(INDEX(RelatedFeatures[Second Sampling Feature Code],$A3013),SamplingFeatures[Feature Code],0),"0000"),
", SpatialOffsetID:  ",IF(INDEX(RelatedFeatures[Offset Number],$A3013)="","",CONCATENATE("*SpatialOffsetID",TEXT(INDEX(RelatedFeatures[Offset Number],$A3013),"0000"))),"}")))</f>
        <v>#REF!</v>
      </c>
      <c r="P3013" t="e">
        <f>IF(INDEX(Methods[Method Type],$A3013)="","",
CONCATENATE("  - &amp;MethodID",TEXT($A3013,"0000"),
" {","MethodTypeCV:  ",CHAR(34),INDEX(Methods[Method Type],$A3013),CHAR(34),
", MethodCode:  ",CHAR(34),INDEX(Methods[Method Code],$A3013),CHAR(34),
", MethodName:  ",CHAR(34),INDEX(Methods[Method Name],$A3013),CHAR(34),
", MethodDescription:  ",CHAR(34),INDEX(Methods[Method Description],$A3013),CHAR(34),
", MethodLink:  ",CHAR(34),INDEX(Methods[Method Link],$A3013),CHAR(34),
", OrganizationID: *OrganizationID",TEXT(MATCH(INDEX(Methods[Organization Name],$A3013),Organizations[Organization Name],0),"0000"),"}"))</f>
        <v>#REF!</v>
      </c>
      <c r="Q3013" t="e">
        <f>IF(INDEX(Variables[Variable Type],$A3013)="","",
CONCATENATE("  - &amp;VariableID",TEXT($A3013,"0000"),
" {","VariableTypeCV:  ",CHAR(34),INDEX(Variables[Variable Type],$A3013),CHAR(34),
", VariableCode:  ",CHAR(34),INDEX(Variables[Variable Code],$A3013),CHAR(34),
", VariableNameCV:  ",CHAR(34),INDEX(Variables[Variable Name],$A3013),CHAR(34),
", VariableDefinition:  ",CHAR(34),INDEX(Variables[Variable Definition],$A3013),CHAR(34),
", SpecciationCV:  ",CHAR(34),INDEX(Variables[Speciation],$A3013),CHAR(34),
", NoDataValue:  ",CHAR(34),INDEX(Variables[No Data Value],$A3013),CHAR(34),"}"))</f>
        <v>#REF!</v>
      </c>
    </row>
    <row r="3014" spans="1:17" x14ac:dyDescent="0.25">
      <c r="A3014">
        <v>3011</v>
      </c>
      <c r="D3014" t="e">
        <f>IF(INDEX(People[First Name],$A3014)="","",
CONCATENATE("  - &amp;PersonID",TEXT($A3014,"0000"),
" {","PersonFirstName:  ",CHAR(34),INDEX(People[First Name],$A3014),CHAR(34),
", PersonMiddleName:  ",CHAR(34),INDEX(People[Middle Name],$A3014),CHAR(34),
", PersonLastName:  ",CHAR(34),INDEX(People[Last Name],$A3014),CHAR(34),"}"))</f>
        <v>#REF!</v>
      </c>
      <c r="E3014" t="e">
        <f>IF(INDEX(Organizations[Organization Type '[CV']],$A3014)="","",
CONCATENATE("  - &amp;OrganizationID",TEXT($A3014,"0000"),
" {","OrganizationTypeCV:  ",CHAR(34),INDEX(Organizations[Organization Type '[CV']],$A3014),CHAR(34),
", OrganizationCode:  ",CHAR(34),INDEX(Organizations[Organization Code],$A3014),CHAR(34),
", OrganizationName:  ",CHAR(34),INDEX(Organizations[Organization Name],$A3014),CHAR(34),
", OrganizationDescription:  ",CHAR(34),INDEX(Organizations[Organization Description],$A3014),CHAR(34),
", OrganizationLink:  ",CHAR(34),INDEX(Organizations[Organization Link],$A3014),CHAR(34),"}"))</f>
        <v>#REF!</v>
      </c>
      <c r="F3014" t="e">
        <f>IF(INDEX(People[First Name],$A3014)="","",
CONCATENATE("  - &amp;AffiliationID",TEXT($A3014,"0000"),
" {PersonID: *PersonID",TEXT($A3014,"0000"),
", OrganizationID: *OrganizationID",TEXT(MATCH(INDEX(People[Organization Name],$A3014),Organizations[Organization Name],0),"0000"),
", IsPrimaryOrganizationContact: , AffiliationStartDate: , AffiliationEndDate: , PrimaryPhone: ",
", PrimaryEmail: ",CHAR(34),INDEX(People[Primary Email],$A3014),CHAR(34),
", PrimaryAddress: ",CHAR(34),INDEX(People[Primary Address],$A3014),CHAR(34),
", PersonLink: }"))</f>
        <v>#REF!</v>
      </c>
      <c r="H3014" t="e">
        <f>IF(COUNTA(CitationInformation)=0,"",IF(INDEX(AuthorList[Author Name],$A3014)="","",
CONCATENATE("  - &amp;AuthorListID",TEXT($A3014,"0000"),
"  {CitationID: *CitationID0001",
", PersonID: *PersonID",TEXT(MATCH(INDEX(AuthorList[Author Name],$A3014),People[Full Name],0),"0000"),
", AuthorOrder: ",INDEX(AuthorList[Author Number],$A3014),"}")))</f>
        <v>#REF!</v>
      </c>
      <c r="K3014" t="e">
        <f>IF(INDEX(SamplingFeatures[Feature Code],$A3014)="","",
CONCATENATE("  - &amp;SamplingFeatureID",TEXT($A3014,"0000"),
" {","SamplingFeatureUUID:  ",CHAR(34),INDEX(SamplingFeatures[Sampling Feature UUID],$A3014),CHAR(34),
", SamplingFeatureTypeCV:  ",CHAR(34),INDEX(SamplingFeatures[Sampling Feature Type],$A3014),CHAR(34),
", SamplingFeatureCode:  ",CHAR(34),INDEX(SamplingFeatures[Feature Code],$A3014),CHAR(34),
", SamplingFeatureName:  ",CHAR(34),INDEX(SamplingFeatures[Feature Name],$A3014),CHAR(34),
", SamplingFeatureDescription:  ",CHAR(34),INDEX(SamplingFeatures[Feature Description],$A3014),CHAR(34),
", SamplingFeatureGeotypeCV:  ",CHAR(34),INDEX(SamplingFeatures[Feature Geo Type],$A3014),CHAR(34),
", FeatureGeometry:  ",CHAR(34),INDEX(SamplingFeatures[Feature Geometry],$A3014),CHAR(34),
", Elevation_m:  ",CHAR(34),INDEX(SamplingFeatures[Elevation_m],$A3014),CHAR(34),
", ElevationDatumCV:  ",CHAR(34),ElevationDatum,CHAR(34),"}"))</f>
        <v>#REF!</v>
      </c>
      <c r="L3014" t="e">
        <f>IF(INDEX(SamplingFeatures[Sampling Feature Type],$A3014)&lt;&gt;"Site","",
CONCATENATE("  - &amp;SiteID",TEXT(SUMPRODUCT(--($L$3:$L3013&lt;&gt;"")),"0000"),
" {","SamplingFeatureID:  *SamplingFeatureID",TEXT($A3014,"0000"),
", SiteTypeCV:  ",CHAR(34),INDEX(Sites[Site Type],$A3014),CHAR(34),
", Latitude:  ",INDEX(Sites[Latitude],$A3014),
", Longitude:  ",INDEX(Sites[Longitude],$A3014),
", SRSName:  ",CHAR(34),LatLonDatum,CHAR(34),"}"))</f>
        <v>#REF!</v>
      </c>
      <c r="M3014" t="e">
        <f>IF(INDEX(SamplingFeatures[Sampling Feature Type],$A3014)&lt;&gt;"Specimen","",
CONCATENATE("  - &amp;SpecimenID",TEXT(SUMPRODUCT(--($M$3:$M3013&lt;&gt;"")),"0000"),
" {","SamplingFeatureID:  *SamplingFeatureID",TEXT($A3014,"0000"),
", SpecimenTypeCV:  ",CHAR(34),INDEX(Specimens[Specimen Type],$A3014),CHAR(34),
", SpecimenMediumCV:  ",INDEX(Specimens[Specimen Medium],$A3014),
", IsFieldSpecimen:  ",CHAR(34),INDEX(Specimens[Is Field Specimen?],$A3014),CHAR(34),"}"))</f>
        <v>#REF!</v>
      </c>
      <c r="N3014" t="e">
        <f>IF(COUNTA(SpatialOffsets[])=0,"", IF(INDEX(SpatialOffsets[Spatial Offset Type],$A3014)="","",
CONCATENATE("  - &amp;SpatialOffsetID",TEXT($A3014,"0000"),
" {","SpatialOffsetTypeCV:  ",CHAR(34),INDEX(SpatialOffsets[Spatial Offset Type],$A3014),CHAR(34),
", Offset1Value:  ",INDEX(SpatialOffsets[Offset 1 Value],$A3014),
", Offset1UnitID:  ",CHAR(34),INDEX(SpatialOffsets[Offset 1 Unit],$A3014),CHAR(34),
", Offset2Value:  ",INDEX(SpatialOffsets[Offset 2 Value],$A3014),
", Offset2UnitID:  ",CHAR(34),INDEX(SpatialOffsets[Offset 2 Unit],$A3014),CHAR(34),
", Offset3Value:  ",INDEX(SpatialOffsets[Offset 3 Value],$A3014),
", Offset3UnitID:  ",CHAR(34),INDEX(SpatialOffsets[Offset 3 Unit],$A3014),CHAR(34),,"}")))</f>
        <v>#REF!</v>
      </c>
      <c r="O3014" t="e">
        <f>IF(COUNTA(RelatedFeatures[])=0,"", IF(INDEX(RelatedFeatures[First Sampling Feature Code],$A3014)="","",
CONCATENATE("  - &amp;RelationID",TEXT($A3014,"0000"),
" {","SamplingFeatureID:  *SamplingFeatureID",TEXT(MATCH(INDEX(RelatedFeatures[First Sampling Feature Code],$A3014),SamplingFeatures[Feature Code],0),"0000"),
", RelationshipTypeCV:  ",CHAR(34),INDEX(RelatedFeatures[Relationship Type],$A3014),CHAR(34),
", RelatedFeatureID: *SamplingFeatureID",TEXT(MATCH(INDEX(RelatedFeatures[Second Sampling Feature Code],$A3014),SamplingFeatures[Feature Code],0),"0000"),
", SpatialOffsetID:  ",IF(INDEX(RelatedFeatures[Offset Number],$A3014)="","",CONCATENATE("*SpatialOffsetID",TEXT(INDEX(RelatedFeatures[Offset Number],$A3014),"0000"))),"}")))</f>
        <v>#REF!</v>
      </c>
      <c r="P3014" t="e">
        <f>IF(INDEX(Methods[Method Type],$A3014)="","",
CONCATENATE("  - &amp;MethodID",TEXT($A3014,"0000"),
" {","MethodTypeCV:  ",CHAR(34),INDEX(Methods[Method Type],$A3014),CHAR(34),
", MethodCode:  ",CHAR(34),INDEX(Methods[Method Code],$A3014),CHAR(34),
", MethodName:  ",CHAR(34),INDEX(Methods[Method Name],$A3014),CHAR(34),
", MethodDescription:  ",CHAR(34),INDEX(Methods[Method Description],$A3014),CHAR(34),
", MethodLink:  ",CHAR(34),INDEX(Methods[Method Link],$A3014),CHAR(34),
", OrganizationID: *OrganizationID",TEXT(MATCH(INDEX(Methods[Organization Name],$A3014),Organizations[Organization Name],0),"0000"),"}"))</f>
        <v>#REF!</v>
      </c>
      <c r="Q3014" t="e">
        <f>IF(INDEX(Variables[Variable Type],$A3014)="","",
CONCATENATE("  - &amp;VariableID",TEXT($A3014,"0000"),
" {","VariableTypeCV:  ",CHAR(34),INDEX(Variables[Variable Type],$A3014),CHAR(34),
", VariableCode:  ",CHAR(34),INDEX(Variables[Variable Code],$A3014),CHAR(34),
", VariableNameCV:  ",CHAR(34),INDEX(Variables[Variable Name],$A3014),CHAR(34),
", VariableDefinition:  ",CHAR(34),INDEX(Variables[Variable Definition],$A3014),CHAR(34),
", SpecciationCV:  ",CHAR(34),INDEX(Variables[Speciation],$A3014),CHAR(34),
", NoDataValue:  ",CHAR(34),INDEX(Variables[No Data Value],$A3014),CHAR(34),"}"))</f>
        <v>#REF!</v>
      </c>
    </row>
    <row r="3015" spans="1:17" x14ac:dyDescent="0.25">
      <c r="A3015">
        <v>3012</v>
      </c>
      <c r="D3015" t="e">
        <f>IF(INDEX(People[First Name],$A3015)="","",
CONCATENATE("  - &amp;PersonID",TEXT($A3015,"0000"),
" {","PersonFirstName:  ",CHAR(34),INDEX(People[First Name],$A3015),CHAR(34),
", PersonMiddleName:  ",CHAR(34),INDEX(People[Middle Name],$A3015),CHAR(34),
", PersonLastName:  ",CHAR(34),INDEX(People[Last Name],$A3015),CHAR(34),"}"))</f>
        <v>#REF!</v>
      </c>
      <c r="E3015" t="e">
        <f>IF(INDEX(Organizations[Organization Type '[CV']],$A3015)="","",
CONCATENATE("  - &amp;OrganizationID",TEXT($A3015,"0000"),
" {","OrganizationTypeCV:  ",CHAR(34),INDEX(Organizations[Organization Type '[CV']],$A3015),CHAR(34),
", OrganizationCode:  ",CHAR(34),INDEX(Organizations[Organization Code],$A3015),CHAR(34),
", OrganizationName:  ",CHAR(34),INDEX(Organizations[Organization Name],$A3015),CHAR(34),
", OrganizationDescription:  ",CHAR(34),INDEX(Organizations[Organization Description],$A3015),CHAR(34),
", OrganizationLink:  ",CHAR(34),INDEX(Organizations[Organization Link],$A3015),CHAR(34),"}"))</f>
        <v>#REF!</v>
      </c>
      <c r="F3015" t="e">
        <f>IF(INDEX(People[First Name],$A3015)="","",
CONCATENATE("  - &amp;AffiliationID",TEXT($A3015,"0000"),
" {PersonID: *PersonID",TEXT($A3015,"0000"),
", OrganizationID: *OrganizationID",TEXT(MATCH(INDEX(People[Organization Name],$A3015),Organizations[Organization Name],0),"0000"),
", IsPrimaryOrganizationContact: , AffiliationStartDate: , AffiliationEndDate: , PrimaryPhone: ",
", PrimaryEmail: ",CHAR(34),INDEX(People[Primary Email],$A3015),CHAR(34),
", PrimaryAddress: ",CHAR(34),INDEX(People[Primary Address],$A3015),CHAR(34),
", PersonLink: }"))</f>
        <v>#REF!</v>
      </c>
      <c r="H3015" t="e">
        <f>IF(COUNTA(CitationInformation)=0,"",IF(INDEX(AuthorList[Author Name],$A3015)="","",
CONCATENATE("  - &amp;AuthorListID",TEXT($A3015,"0000"),
"  {CitationID: *CitationID0001",
", PersonID: *PersonID",TEXT(MATCH(INDEX(AuthorList[Author Name],$A3015),People[Full Name],0),"0000"),
", AuthorOrder: ",INDEX(AuthorList[Author Number],$A3015),"}")))</f>
        <v>#REF!</v>
      </c>
      <c r="K3015" t="e">
        <f>IF(INDEX(SamplingFeatures[Feature Code],$A3015)="","",
CONCATENATE("  - &amp;SamplingFeatureID",TEXT($A3015,"0000"),
" {","SamplingFeatureUUID:  ",CHAR(34),INDEX(SamplingFeatures[Sampling Feature UUID],$A3015),CHAR(34),
", SamplingFeatureTypeCV:  ",CHAR(34),INDEX(SamplingFeatures[Sampling Feature Type],$A3015),CHAR(34),
", SamplingFeatureCode:  ",CHAR(34),INDEX(SamplingFeatures[Feature Code],$A3015),CHAR(34),
", SamplingFeatureName:  ",CHAR(34),INDEX(SamplingFeatures[Feature Name],$A3015),CHAR(34),
", SamplingFeatureDescription:  ",CHAR(34),INDEX(SamplingFeatures[Feature Description],$A3015),CHAR(34),
", SamplingFeatureGeotypeCV:  ",CHAR(34),INDEX(SamplingFeatures[Feature Geo Type],$A3015),CHAR(34),
", FeatureGeometry:  ",CHAR(34),INDEX(SamplingFeatures[Feature Geometry],$A3015),CHAR(34),
", Elevation_m:  ",CHAR(34),INDEX(SamplingFeatures[Elevation_m],$A3015),CHAR(34),
", ElevationDatumCV:  ",CHAR(34),ElevationDatum,CHAR(34),"}"))</f>
        <v>#REF!</v>
      </c>
      <c r="L3015" t="e">
        <f>IF(INDEX(SamplingFeatures[Sampling Feature Type],$A3015)&lt;&gt;"Site","",
CONCATENATE("  - &amp;SiteID",TEXT(SUMPRODUCT(--($L$3:$L3014&lt;&gt;"")),"0000"),
" {","SamplingFeatureID:  *SamplingFeatureID",TEXT($A3015,"0000"),
", SiteTypeCV:  ",CHAR(34),INDEX(Sites[Site Type],$A3015),CHAR(34),
", Latitude:  ",INDEX(Sites[Latitude],$A3015),
", Longitude:  ",INDEX(Sites[Longitude],$A3015),
", SRSName:  ",CHAR(34),LatLonDatum,CHAR(34),"}"))</f>
        <v>#REF!</v>
      </c>
      <c r="M3015" t="e">
        <f>IF(INDEX(SamplingFeatures[Sampling Feature Type],$A3015)&lt;&gt;"Specimen","",
CONCATENATE("  - &amp;SpecimenID",TEXT(SUMPRODUCT(--($M$3:$M3014&lt;&gt;"")),"0000"),
" {","SamplingFeatureID:  *SamplingFeatureID",TEXT($A3015,"0000"),
", SpecimenTypeCV:  ",CHAR(34),INDEX(Specimens[Specimen Type],$A3015),CHAR(34),
", SpecimenMediumCV:  ",INDEX(Specimens[Specimen Medium],$A3015),
", IsFieldSpecimen:  ",CHAR(34),INDEX(Specimens[Is Field Specimen?],$A3015),CHAR(34),"}"))</f>
        <v>#REF!</v>
      </c>
      <c r="N3015" t="e">
        <f>IF(COUNTA(SpatialOffsets[])=0,"", IF(INDEX(SpatialOffsets[Spatial Offset Type],$A3015)="","",
CONCATENATE("  - &amp;SpatialOffsetID",TEXT($A3015,"0000"),
" {","SpatialOffsetTypeCV:  ",CHAR(34),INDEX(SpatialOffsets[Spatial Offset Type],$A3015),CHAR(34),
", Offset1Value:  ",INDEX(SpatialOffsets[Offset 1 Value],$A3015),
", Offset1UnitID:  ",CHAR(34),INDEX(SpatialOffsets[Offset 1 Unit],$A3015),CHAR(34),
", Offset2Value:  ",INDEX(SpatialOffsets[Offset 2 Value],$A3015),
", Offset2UnitID:  ",CHAR(34),INDEX(SpatialOffsets[Offset 2 Unit],$A3015),CHAR(34),
", Offset3Value:  ",INDEX(SpatialOffsets[Offset 3 Value],$A3015),
", Offset3UnitID:  ",CHAR(34),INDEX(SpatialOffsets[Offset 3 Unit],$A3015),CHAR(34),,"}")))</f>
        <v>#REF!</v>
      </c>
      <c r="O3015" t="e">
        <f>IF(COUNTA(RelatedFeatures[])=0,"", IF(INDEX(RelatedFeatures[First Sampling Feature Code],$A3015)="","",
CONCATENATE("  - &amp;RelationID",TEXT($A3015,"0000"),
" {","SamplingFeatureID:  *SamplingFeatureID",TEXT(MATCH(INDEX(RelatedFeatures[First Sampling Feature Code],$A3015),SamplingFeatures[Feature Code],0),"0000"),
", RelationshipTypeCV:  ",CHAR(34),INDEX(RelatedFeatures[Relationship Type],$A3015),CHAR(34),
", RelatedFeatureID: *SamplingFeatureID",TEXT(MATCH(INDEX(RelatedFeatures[Second Sampling Feature Code],$A3015),SamplingFeatures[Feature Code],0),"0000"),
", SpatialOffsetID:  ",IF(INDEX(RelatedFeatures[Offset Number],$A3015)="","",CONCATENATE("*SpatialOffsetID",TEXT(INDEX(RelatedFeatures[Offset Number],$A3015),"0000"))),"}")))</f>
        <v>#REF!</v>
      </c>
      <c r="P3015" t="e">
        <f>IF(INDEX(Methods[Method Type],$A3015)="","",
CONCATENATE("  - &amp;MethodID",TEXT($A3015,"0000"),
" {","MethodTypeCV:  ",CHAR(34),INDEX(Methods[Method Type],$A3015),CHAR(34),
", MethodCode:  ",CHAR(34),INDEX(Methods[Method Code],$A3015),CHAR(34),
", MethodName:  ",CHAR(34),INDEX(Methods[Method Name],$A3015),CHAR(34),
", MethodDescription:  ",CHAR(34),INDEX(Methods[Method Description],$A3015),CHAR(34),
", MethodLink:  ",CHAR(34),INDEX(Methods[Method Link],$A3015),CHAR(34),
", OrganizationID: *OrganizationID",TEXT(MATCH(INDEX(Methods[Organization Name],$A3015),Organizations[Organization Name],0),"0000"),"}"))</f>
        <v>#REF!</v>
      </c>
      <c r="Q3015" t="e">
        <f>IF(INDEX(Variables[Variable Type],$A3015)="","",
CONCATENATE("  - &amp;VariableID",TEXT($A3015,"0000"),
" {","VariableTypeCV:  ",CHAR(34),INDEX(Variables[Variable Type],$A3015),CHAR(34),
", VariableCode:  ",CHAR(34),INDEX(Variables[Variable Code],$A3015),CHAR(34),
", VariableNameCV:  ",CHAR(34),INDEX(Variables[Variable Name],$A3015),CHAR(34),
", VariableDefinition:  ",CHAR(34),INDEX(Variables[Variable Definition],$A3015),CHAR(34),
", SpecciationCV:  ",CHAR(34),INDEX(Variables[Speciation],$A3015),CHAR(34),
", NoDataValue:  ",CHAR(34),INDEX(Variables[No Data Value],$A3015),CHAR(34),"}"))</f>
        <v>#REF!</v>
      </c>
    </row>
    <row r="3016" spans="1:17" x14ac:dyDescent="0.25">
      <c r="A3016">
        <v>3013</v>
      </c>
      <c r="D3016" t="e">
        <f>IF(INDEX(People[First Name],$A3016)="","",
CONCATENATE("  - &amp;PersonID",TEXT($A3016,"0000"),
" {","PersonFirstName:  ",CHAR(34),INDEX(People[First Name],$A3016),CHAR(34),
", PersonMiddleName:  ",CHAR(34),INDEX(People[Middle Name],$A3016),CHAR(34),
", PersonLastName:  ",CHAR(34),INDEX(People[Last Name],$A3016),CHAR(34),"}"))</f>
        <v>#REF!</v>
      </c>
      <c r="E3016" t="e">
        <f>IF(INDEX(Organizations[Organization Type '[CV']],$A3016)="","",
CONCATENATE("  - &amp;OrganizationID",TEXT($A3016,"0000"),
" {","OrganizationTypeCV:  ",CHAR(34),INDEX(Organizations[Organization Type '[CV']],$A3016),CHAR(34),
", OrganizationCode:  ",CHAR(34),INDEX(Organizations[Organization Code],$A3016),CHAR(34),
", OrganizationName:  ",CHAR(34),INDEX(Organizations[Organization Name],$A3016),CHAR(34),
", OrganizationDescription:  ",CHAR(34),INDEX(Organizations[Organization Description],$A3016),CHAR(34),
", OrganizationLink:  ",CHAR(34),INDEX(Organizations[Organization Link],$A3016),CHAR(34),"}"))</f>
        <v>#REF!</v>
      </c>
      <c r="F3016" t="e">
        <f>IF(INDEX(People[First Name],$A3016)="","",
CONCATENATE("  - &amp;AffiliationID",TEXT($A3016,"0000"),
" {PersonID: *PersonID",TEXT($A3016,"0000"),
", OrganizationID: *OrganizationID",TEXT(MATCH(INDEX(People[Organization Name],$A3016),Organizations[Organization Name],0),"0000"),
", IsPrimaryOrganizationContact: , AffiliationStartDate: , AffiliationEndDate: , PrimaryPhone: ",
", PrimaryEmail: ",CHAR(34),INDEX(People[Primary Email],$A3016),CHAR(34),
", PrimaryAddress: ",CHAR(34),INDEX(People[Primary Address],$A3016),CHAR(34),
", PersonLink: }"))</f>
        <v>#REF!</v>
      </c>
      <c r="H3016" t="e">
        <f>IF(COUNTA(CitationInformation)=0,"",IF(INDEX(AuthorList[Author Name],$A3016)="","",
CONCATENATE("  - &amp;AuthorListID",TEXT($A3016,"0000"),
"  {CitationID: *CitationID0001",
", PersonID: *PersonID",TEXT(MATCH(INDEX(AuthorList[Author Name],$A3016),People[Full Name],0),"0000"),
", AuthorOrder: ",INDEX(AuthorList[Author Number],$A3016),"}")))</f>
        <v>#REF!</v>
      </c>
      <c r="K3016" t="e">
        <f>IF(INDEX(SamplingFeatures[Feature Code],$A3016)="","",
CONCATENATE("  - &amp;SamplingFeatureID",TEXT($A3016,"0000"),
" {","SamplingFeatureUUID:  ",CHAR(34),INDEX(SamplingFeatures[Sampling Feature UUID],$A3016),CHAR(34),
", SamplingFeatureTypeCV:  ",CHAR(34),INDEX(SamplingFeatures[Sampling Feature Type],$A3016),CHAR(34),
", SamplingFeatureCode:  ",CHAR(34),INDEX(SamplingFeatures[Feature Code],$A3016),CHAR(34),
", SamplingFeatureName:  ",CHAR(34),INDEX(SamplingFeatures[Feature Name],$A3016),CHAR(34),
", SamplingFeatureDescription:  ",CHAR(34),INDEX(SamplingFeatures[Feature Description],$A3016),CHAR(34),
", SamplingFeatureGeotypeCV:  ",CHAR(34),INDEX(SamplingFeatures[Feature Geo Type],$A3016),CHAR(34),
", FeatureGeometry:  ",CHAR(34),INDEX(SamplingFeatures[Feature Geometry],$A3016),CHAR(34),
", Elevation_m:  ",CHAR(34),INDEX(SamplingFeatures[Elevation_m],$A3016),CHAR(34),
", ElevationDatumCV:  ",CHAR(34),ElevationDatum,CHAR(34),"}"))</f>
        <v>#REF!</v>
      </c>
      <c r="L3016" t="e">
        <f>IF(INDEX(SamplingFeatures[Sampling Feature Type],$A3016)&lt;&gt;"Site","",
CONCATENATE("  - &amp;SiteID",TEXT(SUMPRODUCT(--($L$3:$L3015&lt;&gt;"")),"0000"),
" {","SamplingFeatureID:  *SamplingFeatureID",TEXT($A3016,"0000"),
", SiteTypeCV:  ",CHAR(34),INDEX(Sites[Site Type],$A3016),CHAR(34),
", Latitude:  ",INDEX(Sites[Latitude],$A3016),
", Longitude:  ",INDEX(Sites[Longitude],$A3016),
", SRSName:  ",CHAR(34),LatLonDatum,CHAR(34),"}"))</f>
        <v>#REF!</v>
      </c>
      <c r="M3016" t="e">
        <f>IF(INDEX(SamplingFeatures[Sampling Feature Type],$A3016)&lt;&gt;"Specimen","",
CONCATENATE("  - &amp;SpecimenID",TEXT(SUMPRODUCT(--($M$3:$M3015&lt;&gt;"")),"0000"),
" {","SamplingFeatureID:  *SamplingFeatureID",TEXT($A3016,"0000"),
", SpecimenTypeCV:  ",CHAR(34),INDEX(Specimens[Specimen Type],$A3016),CHAR(34),
", SpecimenMediumCV:  ",INDEX(Specimens[Specimen Medium],$A3016),
", IsFieldSpecimen:  ",CHAR(34),INDEX(Specimens[Is Field Specimen?],$A3016),CHAR(34),"}"))</f>
        <v>#REF!</v>
      </c>
      <c r="N3016" t="e">
        <f>IF(COUNTA(SpatialOffsets[])=0,"", IF(INDEX(SpatialOffsets[Spatial Offset Type],$A3016)="","",
CONCATENATE("  - &amp;SpatialOffsetID",TEXT($A3016,"0000"),
" {","SpatialOffsetTypeCV:  ",CHAR(34),INDEX(SpatialOffsets[Spatial Offset Type],$A3016),CHAR(34),
", Offset1Value:  ",INDEX(SpatialOffsets[Offset 1 Value],$A3016),
", Offset1UnitID:  ",CHAR(34),INDEX(SpatialOffsets[Offset 1 Unit],$A3016),CHAR(34),
", Offset2Value:  ",INDEX(SpatialOffsets[Offset 2 Value],$A3016),
", Offset2UnitID:  ",CHAR(34),INDEX(SpatialOffsets[Offset 2 Unit],$A3016),CHAR(34),
", Offset3Value:  ",INDEX(SpatialOffsets[Offset 3 Value],$A3016),
", Offset3UnitID:  ",CHAR(34),INDEX(SpatialOffsets[Offset 3 Unit],$A3016),CHAR(34),,"}")))</f>
        <v>#REF!</v>
      </c>
      <c r="O3016" t="e">
        <f>IF(COUNTA(RelatedFeatures[])=0,"", IF(INDEX(RelatedFeatures[First Sampling Feature Code],$A3016)="","",
CONCATENATE("  - &amp;RelationID",TEXT($A3016,"0000"),
" {","SamplingFeatureID:  *SamplingFeatureID",TEXT(MATCH(INDEX(RelatedFeatures[First Sampling Feature Code],$A3016),SamplingFeatures[Feature Code],0),"0000"),
", RelationshipTypeCV:  ",CHAR(34),INDEX(RelatedFeatures[Relationship Type],$A3016),CHAR(34),
", RelatedFeatureID: *SamplingFeatureID",TEXT(MATCH(INDEX(RelatedFeatures[Second Sampling Feature Code],$A3016),SamplingFeatures[Feature Code],0),"0000"),
", SpatialOffsetID:  ",IF(INDEX(RelatedFeatures[Offset Number],$A3016)="","",CONCATENATE("*SpatialOffsetID",TEXT(INDEX(RelatedFeatures[Offset Number],$A3016),"0000"))),"}")))</f>
        <v>#REF!</v>
      </c>
      <c r="P3016" t="e">
        <f>IF(INDEX(Methods[Method Type],$A3016)="","",
CONCATENATE("  - &amp;MethodID",TEXT($A3016,"0000"),
" {","MethodTypeCV:  ",CHAR(34),INDEX(Methods[Method Type],$A3016),CHAR(34),
", MethodCode:  ",CHAR(34),INDEX(Methods[Method Code],$A3016),CHAR(34),
", MethodName:  ",CHAR(34),INDEX(Methods[Method Name],$A3016),CHAR(34),
", MethodDescription:  ",CHAR(34),INDEX(Methods[Method Description],$A3016),CHAR(34),
", MethodLink:  ",CHAR(34),INDEX(Methods[Method Link],$A3016),CHAR(34),
", OrganizationID: *OrganizationID",TEXT(MATCH(INDEX(Methods[Organization Name],$A3016),Organizations[Organization Name],0),"0000"),"}"))</f>
        <v>#REF!</v>
      </c>
      <c r="Q3016" t="e">
        <f>IF(INDEX(Variables[Variable Type],$A3016)="","",
CONCATENATE("  - &amp;VariableID",TEXT($A3016,"0000"),
" {","VariableTypeCV:  ",CHAR(34),INDEX(Variables[Variable Type],$A3016),CHAR(34),
", VariableCode:  ",CHAR(34),INDEX(Variables[Variable Code],$A3016),CHAR(34),
", VariableNameCV:  ",CHAR(34),INDEX(Variables[Variable Name],$A3016),CHAR(34),
", VariableDefinition:  ",CHAR(34),INDEX(Variables[Variable Definition],$A3016),CHAR(34),
", SpecciationCV:  ",CHAR(34),INDEX(Variables[Speciation],$A3016),CHAR(34),
", NoDataValue:  ",CHAR(34),INDEX(Variables[No Data Value],$A3016),CHAR(34),"}"))</f>
        <v>#REF!</v>
      </c>
    </row>
    <row r="3017" spans="1:17" x14ac:dyDescent="0.25">
      <c r="A3017">
        <v>3014</v>
      </c>
      <c r="D3017" t="e">
        <f>IF(INDEX(People[First Name],$A3017)="","",
CONCATENATE("  - &amp;PersonID",TEXT($A3017,"0000"),
" {","PersonFirstName:  ",CHAR(34),INDEX(People[First Name],$A3017),CHAR(34),
", PersonMiddleName:  ",CHAR(34),INDEX(People[Middle Name],$A3017),CHAR(34),
", PersonLastName:  ",CHAR(34),INDEX(People[Last Name],$A3017),CHAR(34),"}"))</f>
        <v>#REF!</v>
      </c>
      <c r="E3017" t="e">
        <f>IF(INDEX(Organizations[Organization Type '[CV']],$A3017)="","",
CONCATENATE("  - &amp;OrganizationID",TEXT($A3017,"0000"),
" {","OrganizationTypeCV:  ",CHAR(34),INDEX(Organizations[Organization Type '[CV']],$A3017),CHAR(34),
", OrganizationCode:  ",CHAR(34),INDEX(Organizations[Organization Code],$A3017),CHAR(34),
", OrganizationName:  ",CHAR(34),INDEX(Organizations[Organization Name],$A3017),CHAR(34),
", OrganizationDescription:  ",CHAR(34),INDEX(Organizations[Organization Description],$A3017),CHAR(34),
", OrganizationLink:  ",CHAR(34),INDEX(Organizations[Organization Link],$A3017),CHAR(34),"}"))</f>
        <v>#REF!</v>
      </c>
      <c r="F3017" t="e">
        <f>IF(INDEX(People[First Name],$A3017)="","",
CONCATENATE("  - &amp;AffiliationID",TEXT($A3017,"0000"),
" {PersonID: *PersonID",TEXT($A3017,"0000"),
", OrganizationID: *OrganizationID",TEXT(MATCH(INDEX(People[Organization Name],$A3017),Organizations[Organization Name],0),"0000"),
", IsPrimaryOrganizationContact: , AffiliationStartDate: , AffiliationEndDate: , PrimaryPhone: ",
", PrimaryEmail: ",CHAR(34),INDEX(People[Primary Email],$A3017),CHAR(34),
", PrimaryAddress: ",CHAR(34),INDEX(People[Primary Address],$A3017),CHAR(34),
", PersonLink: }"))</f>
        <v>#REF!</v>
      </c>
      <c r="H3017" t="e">
        <f>IF(COUNTA(CitationInformation)=0,"",IF(INDEX(AuthorList[Author Name],$A3017)="","",
CONCATENATE("  - &amp;AuthorListID",TEXT($A3017,"0000"),
"  {CitationID: *CitationID0001",
", PersonID: *PersonID",TEXT(MATCH(INDEX(AuthorList[Author Name],$A3017),People[Full Name],0),"0000"),
", AuthorOrder: ",INDEX(AuthorList[Author Number],$A3017),"}")))</f>
        <v>#REF!</v>
      </c>
      <c r="K3017" t="e">
        <f>IF(INDEX(SamplingFeatures[Feature Code],$A3017)="","",
CONCATENATE("  - &amp;SamplingFeatureID",TEXT($A3017,"0000"),
" {","SamplingFeatureUUID:  ",CHAR(34),INDEX(SamplingFeatures[Sampling Feature UUID],$A3017),CHAR(34),
", SamplingFeatureTypeCV:  ",CHAR(34),INDEX(SamplingFeatures[Sampling Feature Type],$A3017),CHAR(34),
", SamplingFeatureCode:  ",CHAR(34),INDEX(SamplingFeatures[Feature Code],$A3017),CHAR(34),
", SamplingFeatureName:  ",CHAR(34),INDEX(SamplingFeatures[Feature Name],$A3017),CHAR(34),
", SamplingFeatureDescription:  ",CHAR(34),INDEX(SamplingFeatures[Feature Description],$A3017),CHAR(34),
", SamplingFeatureGeotypeCV:  ",CHAR(34),INDEX(SamplingFeatures[Feature Geo Type],$A3017),CHAR(34),
", FeatureGeometry:  ",CHAR(34),INDEX(SamplingFeatures[Feature Geometry],$A3017),CHAR(34),
", Elevation_m:  ",CHAR(34),INDEX(SamplingFeatures[Elevation_m],$A3017),CHAR(34),
", ElevationDatumCV:  ",CHAR(34),ElevationDatum,CHAR(34),"}"))</f>
        <v>#REF!</v>
      </c>
      <c r="L3017" t="e">
        <f>IF(INDEX(SamplingFeatures[Sampling Feature Type],$A3017)&lt;&gt;"Site","",
CONCATENATE("  - &amp;SiteID",TEXT(SUMPRODUCT(--($L$3:$L3016&lt;&gt;"")),"0000"),
" {","SamplingFeatureID:  *SamplingFeatureID",TEXT($A3017,"0000"),
", SiteTypeCV:  ",CHAR(34),INDEX(Sites[Site Type],$A3017),CHAR(34),
", Latitude:  ",INDEX(Sites[Latitude],$A3017),
", Longitude:  ",INDEX(Sites[Longitude],$A3017),
", SRSName:  ",CHAR(34),LatLonDatum,CHAR(34),"}"))</f>
        <v>#REF!</v>
      </c>
      <c r="M3017" t="e">
        <f>IF(INDEX(SamplingFeatures[Sampling Feature Type],$A3017)&lt;&gt;"Specimen","",
CONCATENATE("  - &amp;SpecimenID",TEXT(SUMPRODUCT(--($M$3:$M3016&lt;&gt;"")),"0000"),
" {","SamplingFeatureID:  *SamplingFeatureID",TEXT($A3017,"0000"),
", SpecimenTypeCV:  ",CHAR(34),INDEX(Specimens[Specimen Type],$A3017),CHAR(34),
", SpecimenMediumCV:  ",INDEX(Specimens[Specimen Medium],$A3017),
", IsFieldSpecimen:  ",CHAR(34),INDEX(Specimens[Is Field Specimen?],$A3017),CHAR(34),"}"))</f>
        <v>#REF!</v>
      </c>
      <c r="N3017" t="e">
        <f>IF(COUNTA(SpatialOffsets[])=0,"", IF(INDEX(SpatialOffsets[Spatial Offset Type],$A3017)="","",
CONCATENATE("  - &amp;SpatialOffsetID",TEXT($A3017,"0000"),
" {","SpatialOffsetTypeCV:  ",CHAR(34),INDEX(SpatialOffsets[Spatial Offset Type],$A3017),CHAR(34),
", Offset1Value:  ",INDEX(SpatialOffsets[Offset 1 Value],$A3017),
", Offset1UnitID:  ",CHAR(34),INDEX(SpatialOffsets[Offset 1 Unit],$A3017),CHAR(34),
", Offset2Value:  ",INDEX(SpatialOffsets[Offset 2 Value],$A3017),
", Offset2UnitID:  ",CHAR(34),INDEX(SpatialOffsets[Offset 2 Unit],$A3017),CHAR(34),
", Offset3Value:  ",INDEX(SpatialOffsets[Offset 3 Value],$A3017),
", Offset3UnitID:  ",CHAR(34),INDEX(SpatialOffsets[Offset 3 Unit],$A3017),CHAR(34),,"}")))</f>
        <v>#REF!</v>
      </c>
      <c r="O3017" t="e">
        <f>IF(COUNTA(RelatedFeatures[])=0,"", IF(INDEX(RelatedFeatures[First Sampling Feature Code],$A3017)="","",
CONCATENATE("  - &amp;RelationID",TEXT($A3017,"0000"),
" {","SamplingFeatureID:  *SamplingFeatureID",TEXT(MATCH(INDEX(RelatedFeatures[First Sampling Feature Code],$A3017),SamplingFeatures[Feature Code],0),"0000"),
", RelationshipTypeCV:  ",CHAR(34),INDEX(RelatedFeatures[Relationship Type],$A3017),CHAR(34),
", RelatedFeatureID: *SamplingFeatureID",TEXT(MATCH(INDEX(RelatedFeatures[Second Sampling Feature Code],$A3017),SamplingFeatures[Feature Code],0),"0000"),
", SpatialOffsetID:  ",IF(INDEX(RelatedFeatures[Offset Number],$A3017)="","",CONCATENATE("*SpatialOffsetID",TEXT(INDEX(RelatedFeatures[Offset Number],$A3017),"0000"))),"}")))</f>
        <v>#REF!</v>
      </c>
      <c r="P3017" t="e">
        <f>IF(INDEX(Methods[Method Type],$A3017)="","",
CONCATENATE("  - &amp;MethodID",TEXT($A3017,"0000"),
" {","MethodTypeCV:  ",CHAR(34),INDEX(Methods[Method Type],$A3017),CHAR(34),
", MethodCode:  ",CHAR(34),INDEX(Methods[Method Code],$A3017),CHAR(34),
", MethodName:  ",CHAR(34),INDEX(Methods[Method Name],$A3017),CHAR(34),
", MethodDescription:  ",CHAR(34),INDEX(Methods[Method Description],$A3017),CHAR(34),
", MethodLink:  ",CHAR(34),INDEX(Methods[Method Link],$A3017),CHAR(34),
", OrganizationID: *OrganizationID",TEXT(MATCH(INDEX(Methods[Organization Name],$A3017),Organizations[Organization Name],0),"0000"),"}"))</f>
        <v>#REF!</v>
      </c>
      <c r="Q3017" t="e">
        <f>IF(INDEX(Variables[Variable Type],$A3017)="","",
CONCATENATE("  - &amp;VariableID",TEXT($A3017,"0000"),
" {","VariableTypeCV:  ",CHAR(34),INDEX(Variables[Variable Type],$A3017),CHAR(34),
", VariableCode:  ",CHAR(34),INDEX(Variables[Variable Code],$A3017),CHAR(34),
", VariableNameCV:  ",CHAR(34),INDEX(Variables[Variable Name],$A3017),CHAR(34),
", VariableDefinition:  ",CHAR(34),INDEX(Variables[Variable Definition],$A3017),CHAR(34),
", SpecciationCV:  ",CHAR(34),INDEX(Variables[Speciation],$A3017),CHAR(34),
", NoDataValue:  ",CHAR(34),INDEX(Variables[No Data Value],$A3017),CHAR(34),"}"))</f>
        <v>#REF!</v>
      </c>
    </row>
    <row r="3018" spans="1:17" x14ac:dyDescent="0.25">
      <c r="A3018">
        <v>3015</v>
      </c>
      <c r="D3018" t="e">
        <f>IF(INDEX(People[First Name],$A3018)="","",
CONCATENATE("  - &amp;PersonID",TEXT($A3018,"0000"),
" {","PersonFirstName:  ",CHAR(34),INDEX(People[First Name],$A3018),CHAR(34),
", PersonMiddleName:  ",CHAR(34),INDEX(People[Middle Name],$A3018),CHAR(34),
", PersonLastName:  ",CHAR(34),INDEX(People[Last Name],$A3018),CHAR(34),"}"))</f>
        <v>#REF!</v>
      </c>
      <c r="E3018" t="e">
        <f>IF(INDEX(Organizations[Organization Type '[CV']],$A3018)="","",
CONCATENATE("  - &amp;OrganizationID",TEXT($A3018,"0000"),
" {","OrganizationTypeCV:  ",CHAR(34),INDEX(Organizations[Organization Type '[CV']],$A3018),CHAR(34),
", OrganizationCode:  ",CHAR(34),INDEX(Organizations[Organization Code],$A3018),CHAR(34),
", OrganizationName:  ",CHAR(34),INDEX(Organizations[Organization Name],$A3018),CHAR(34),
", OrganizationDescription:  ",CHAR(34),INDEX(Organizations[Organization Description],$A3018),CHAR(34),
", OrganizationLink:  ",CHAR(34),INDEX(Organizations[Organization Link],$A3018),CHAR(34),"}"))</f>
        <v>#REF!</v>
      </c>
      <c r="F3018" t="e">
        <f>IF(INDEX(People[First Name],$A3018)="","",
CONCATENATE("  - &amp;AffiliationID",TEXT($A3018,"0000"),
" {PersonID: *PersonID",TEXT($A3018,"0000"),
", OrganizationID: *OrganizationID",TEXT(MATCH(INDEX(People[Organization Name],$A3018),Organizations[Organization Name],0),"0000"),
", IsPrimaryOrganizationContact: , AffiliationStartDate: , AffiliationEndDate: , PrimaryPhone: ",
", PrimaryEmail: ",CHAR(34),INDEX(People[Primary Email],$A3018),CHAR(34),
", PrimaryAddress: ",CHAR(34),INDEX(People[Primary Address],$A3018),CHAR(34),
", PersonLink: }"))</f>
        <v>#REF!</v>
      </c>
      <c r="H3018" t="e">
        <f>IF(COUNTA(CitationInformation)=0,"",IF(INDEX(AuthorList[Author Name],$A3018)="","",
CONCATENATE("  - &amp;AuthorListID",TEXT($A3018,"0000"),
"  {CitationID: *CitationID0001",
", PersonID: *PersonID",TEXT(MATCH(INDEX(AuthorList[Author Name],$A3018),People[Full Name],0),"0000"),
", AuthorOrder: ",INDEX(AuthorList[Author Number],$A3018),"}")))</f>
        <v>#REF!</v>
      </c>
      <c r="K3018" t="e">
        <f>IF(INDEX(SamplingFeatures[Feature Code],$A3018)="","",
CONCATENATE("  - &amp;SamplingFeatureID",TEXT($A3018,"0000"),
" {","SamplingFeatureUUID:  ",CHAR(34),INDEX(SamplingFeatures[Sampling Feature UUID],$A3018),CHAR(34),
", SamplingFeatureTypeCV:  ",CHAR(34),INDEX(SamplingFeatures[Sampling Feature Type],$A3018),CHAR(34),
", SamplingFeatureCode:  ",CHAR(34),INDEX(SamplingFeatures[Feature Code],$A3018),CHAR(34),
", SamplingFeatureName:  ",CHAR(34),INDEX(SamplingFeatures[Feature Name],$A3018),CHAR(34),
", SamplingFeatureDescription:  ",CHAR(34),INDEX(SamplingFeatures[Feature Description],$A3018),CHAR(34),
", SamplingFeatureGeotypeCV:  ",CHAR(34),INDEX(SamplingFeatures[Feature Geo Type],$A3018),CHAR(34),
", FeatureGeometry:  ",CHAR(34),INDEX(SamplingFeatures[Feature Geometry],$A3018),CHAR(34),
", Elevation_m:  ",CHAR(34),INDEX(SamplingFeatures[Elevation_m],$A3018),CHAR(34),
", ElevationDatumCV:  ",CHAR(34),ElevationDatum,CHAR(34),"}"))</f>
        <v>#REF!</v>
      </c>
      <c r="L3018" t="e">
        <f>IF(INDEX(SamplingFeatures[Sampling Feature Type],$A3018)&lt;&gt;"Site","",
CONCATENATE("  - &amp;SiteID",TEXT(SUMPRODUCT(--($L$3:$L3017&lt;&gt;"")),"0000"),
" {","SamplingFeatureID:  *SamplingFeatureID",TEXT($A3018,"0000"),
", SiteTypeCV:  ",CHAR(34),INDEX(Sites[Site Type],$A3018),CHAR(34),
", Latitude:  ",INDEX(Sites[Latitude],$A3018),
", Longitude:  ",INDEX(Sites[Longitude],$A3018),
", SRSName:  ",CHAR(34),LatLonDatum,CHAR(34),"}"))</f>
        <v>#REF!</v>
      </c>
      <c r="M3018" t="e">
        <f>IF(INDEX(SamplingFeatures[Sampling Feature Type],$A3018)&lt;&gt;"Specimen","",
CONCATENATE("  - &amp;SpecimenID",TEXT(SUMPRODUCT(--($M$3:$M3017&lt;&gt;"")),"0000"),
" {","SamplingFeatureID:  *SamplingFeatureID",TEXT($A3018,"0000"),
", SpecimenTypeCV:  ",CHAR(34),INDEX(Specimens[Specimen Type],$A3018),CHAR(34),
", SpecimenMediumCV:  ",INDEX(Specimens[Specimen Medium],$A3018),
", IsFieldSpecimen:  ",CHAR(34),INDEX(Specimens[Is Field Specimen?],$A3018),CHAR(34),"}"))</f>
        <v>#REF!</v>
      </c>
      <c r="N3018" t="e">
        <f>IF(COUNTA(SpatialOffsets[])=0,"", IF(INDEX(SpatialOffsets[Spatial Offset Type],$A3018)="","",
CONCATENATE("  - &amp;SpatialOffsetID",TEXT($A3018,"0000"),
" {","SpatialOffsetTypeCV:  ",CHAR(34),INDEX(SpatialOffsets[Spatial Offset Type],$A3018),CHAR(34),
", Offset1Value:  ",INDEX(SpatialOffsets[Offset 1 Value],$A3018),
", Offset1UnitID:  ",CHAR(34),INDEX(SpatialOffsets[Offset 1 Unit],$A3018),CHAR(34),
", Offset2Value:  ",INDEX(SpatialOffsets[Offset 2 Value],$A3018),
", Offset2UnitID:  ",CHAR(34),INDEX(SpatialOffsets[Offset 2 Unit],$A3018),CHAR(34),
", Offset3Value:  ",INDEX(SpatialOffsets[Offset 3 Value],$A3018),
", Offset3UnitID:  ",CHAR(34),INDEX(SpatialOffsets[Offset 3 Unit],$A3018),CHAR(34),,"}")))</f>
        <v>#REF!</v>
      </c>
      <c r="O3018" t="e">
        <f>IF(COUNTA(RelatedFeatures[])=0,"", IF(INDEX(RelatedFeatures[First Sampling Feature Code],$A3018)="","",
CONCATENATE("  - &amp;RelationID",TEXT($A3018,"0000"),
" {","SamplingFeatureID:  *SamplingFeatureID",TEXT(MATCH(INDEX(RelatedFeatures[First Sampling Feature Code],$A3018),SamplingFeatures[Feature Code],0),"0000"),
", RelationshipTypeCV:  ",CHAR(34),INDEX(RelatedFeatures[Relationship Type],$A3018),CHAR(34),
", RelatedFeatureID: *SamplingFeatureID",TEXT(MATCH(INDEX(RelatedFeatures[Second Sampling Feature Code],$A3018),SamplingFeatures[Feature Code],0),"0000"),
", SpatialOffsetID:  ",IF(INDEX(RelatedFeatures[Offset Number],$A3018)="","",CONCATENATE("*SpatialOffsetID",TEXT(INDEX(RelatedFeatures[Offset Number],$A3018),"0000"))),"}")))</f>
        <v>#REF!</v>
      </c>
      <c r="P3018" t="e">
        <f>IF(INDEX(Methods[Method Type],$A3018)="","",
CONCATENATE("  - &amp;MethodID",TEXT($A3018,"0000"),
" {","MethodTypeCV:  ",CHAR(34),INDEX(Methods[Method Type],$A3018),CHAR(34),
", MethodCode:  ",CHAR(34),INDEX(Methods[Method Code],$A3018),CHAR(34),
", MethodName:  ",CHAR(34),INDEX(Methods[Method Name],$A3018),CHAR(34),
", MethodDescription:  ",CHAR(34),INDEX(Methods[Method Description],$A3018),CHAR(34),
", MethodLink:  ",CHAR(34),INDEX(Methods[Method Link],$A3018),CHAR(34),
", OrganizationID: *OrganizationID",TEXT(MATCH(INDEX(Methods[Organization Name],$A3018),Organizations[Organization Name],0),"0000"),"}"))</f>
        <v>#REF!</v>
      </c>
      <c r="Q3018" t="e">
        <f>IF(INDEX(Variables[Variable Type],$A3018)="","",
CONCATENATE("  - &amp;VariableID",TEXT($A3018,"0000"),
" {","VariableTypeCV:  ",CHAR(34),INDEX(Variables[Variable Type],$A3018),CHAR(34),
", VariableCode:  ",CHAR(34),INDEX(Variables[Variable Code],$A3018),CHAR(34),
", VariableNameCV:  ",CHAR(34),INDEX(Variables[Variable Name],$A3018),CHAR(34),
", VariableDefinition:  ",CHAR(34),INDEX(Variables[Variable Definition],$A3018),CHAR(34),
", SpecciationCV:  ",CHAR(34),INDEX(Variables[Speciation],$A3018),CHAR(34),
", NoDataValue:  ",CHAR(34),INDEX(Variables[No Data Value],$A3018),CHAR(34),"}"))</f>
        <v>#REF!</v>
      </c>
    </row>
    <row r="3019" spans="1:17" x14ac:dyDescent="0.25">
      <c r="A3019">
        <v>3016</v>
      </c>
      <c r="D3019" t="e">
        <f>IF(INDEX(People[First Name],$A3019)="","",
CONCATENATE("  - &amp;PersonID",TEXT($A3019,"0000"),
" {","PersonFirstName:  ",CHAR(34),INDEX(People[First Name],$A3019),CHAR(34),
", PersonMiddleName:  ",CHAR(34),INDEX(People[Middle Name],$A3019),CHAR(34),
", PersonLastName:  ",CHAR(34),INDEX(People[Last Name],$A3019),CHAR(34),"}"))</f>
        <v>#REF!</v>
      </c>
      <c r="E3019" t="e">
        <f>IF(INDEX(Organizations[Organization Type '[CV']],$A3019)="","",
CONCATENATE("  - &amp;OrganizationID",TEXT($A3019,"0000"),
" {","OrganizationTypeCV:  ",CHAR(34),INDEX(Organizations[Organization Type '[CV']],$A3019),CHAR(34),
", OrganizationCode:  ",CHAR(34),INDEX(Organizations[Organization Code],$A3019),CHAR(34),
", OrganizationName:  ",CHAR(34),INDEX(Organizations[Organization Name],$A3019),CHAR(34),
", OrganizationDescription:  ",CHAR(34),INDEX(Organizations[Organization Description],$A3019),CHAR(34),
", OrganizationLink:  ",CHAR(34),INDEX(Organizations[Organization Link],$A3019),CHAR(34),"}"))</f>
        <v>#REF!</v>
      </c>
      <c r="F3019" t="e">
        <f>IF(INDEX(People[First Name],$A3019)="","",
CONCATENATE("  - &amp;AffiliationID",TEXT($A3019,"0000"),
" {PersonID: *PersonID",TEXT($A3019,"0000"),
", OrganizationID: *OrganizationID",TEXT(MATCH(INDEX(People[Organization Name],$A3019),Organizations[Organization Name],0),"0000"),
", IsPrimaryOrganizationContact: , AffiliationStartDate: , AffiliationEndDate: , PrimaryPhone: ",
", PrimaryEmail: ",CHAR(34),INDEX(People[Primary Email],$A3019),CHAR(34),
", PrimaryAddress: ",CHAR(34),INDEX(People[Primary Address],$A3019),CHAR(34),
", PersonLink: }"))</f>
        <v>#REF!</v>
      </c>
      <c r="H3019" t="e">
        <f>IF(COUNTA(CitationInformation)=0,"",IF(INDEX(AuthorList[Author Name],$A3019)="","",
CONCATENATE("  - &amp;AuthorListID",TEXT($A3019,"0000"),
"  {CitationID: *CitationID0001",
", PersonID: *PersonID",TEXT(MATCH(INDEX(AuthorList[Author Name],$A3019),People[Full Name],0),"0000"),
", AuthorOrder: ",INDEX(AuthorList[Author Number],$A3019),"}")))</f>
        <v>#REF!</v>
      </c>
      <c r="K3019" t="e">
        <f>IF(INDEX(SamplingFeatures[Feature Code],$A3019)="","",
CONCATENATE("  - &amp;SamplingFeatureID",TEXT($A3019,"0000"),
" {","SamplingFeatureUUID:  ",CHAR(34),INDEX(SamplingFeatures[Sampling Feature UUID],$A3019),CHAR(34),
", SamplingFeatureTypeCV:  ",CHAR(34),INDEX(SamplingFeatures[Sampling Feature Type],$A3019),CHAR(34),
", SamplingFeatureCode:  ",CHAR(34),INDEX(SamplingFeatures[Feature Code],$A3019),CHAR(34),
", SamplingFeatureName:  ",CHAR(34),INDEX(SamplingFeatures[Feature Name],$A3019),CHAR(34),
", SamplingFeatureDescription:  ",CHAR(34),INDEX(SamplingFeatures[Feature Description],$A3019),CHAR(34),
", SamplingFeatureGeotypeCV:  ",CHAR(34),INDEX(SamplingFeatures[Feature Geo Type],$A3019),CHAR(34),
", FeatureGeometry:  ",CHAR(34),INDEX(SamplingFeatures[Feature Geometry],$A3019),CHAR(34),
", Elevation_m:  ",CHAR(34),INDEX(SamplingFeatures[Elevation_m],$A3019),CHAR(34),
", ElevationDatumCV:  ",CHAR(34),ElevationDatum,CHAR(34),"}"))</f>
        <v>#REF!</v>
      </c>
      <c r="L3019" t="e">
        <f>IF(INDEX(SamplingFeatures[Sampling Feature Type],$A3019)&lt;&gt;"Site","",
CONCATENATE("  - &amp;SiteID",TEXT(SUMPRODUCT(--($L$3:$L3018&lt;&gt;"")),"0000"),
" {","SamplingFeatureID:  *SamplingFeatureID",TEXT($A3019,"0000"),
", SiteTypeCV:  ",CHAR(34),INDEX(Sites[Site Type],$A3019),CHAR(34),
", Latitude:  ",INDEX(Sites[Latitude],$A3019),
", Longitude:  ",INDEX(Sites[Longitude],$A3019),
", SRSName:  ",CHAR(34),LatLonDatum,CHAR(34),"}"))</f>
        <v>#REF!</v>
      </c>
      <c r="M3019" t="e">
        <f>IF(INDEX(SamplingFeatures[Sampling Feature Type],$A3019)&lt;&gt;"Specimen","",
CONCATENATE("  - &amp;SpecimenID",TEXT(SUMPRODUCT(--($M$3:$M3018&lt;&gt;"")),"0000"),
" {","SamplingFeatureID:  *SamplingFeatureID",TEXT($A3019,"0000"),
", SpecimenTypeCV:  ",CHAR(34),INDEX(Specimens[Specimen Type],$A3019),CHAR(34),
", SpecimenMediumCV:  ",INDEX(Specimens[Specimen Medium],$A3019),
", IsFieldSpecimen:  ",CHAR(34),INDEX(Specimens[Is Field Specimen?],$A3019),CHAR(34),"}"))</f>
        <v>#REF!</v>
      </c>
      <c r="N3019" t="e">
        <f>IF(COUNTA(SpatialOffsets[])=0,"", IF(INDEX(SpatialOffsets[Spatial Offset Type],$A3019)="","",
CONCATENATE("  - &amp;SpatialOffsetID",TEXT($A3019,"0000"),
" {","SpatialOffsetTypeCV:  ",CHAR(34),INDEX(SpatialOffsets[Spatial Offset Type],$A3019),CHAR(34),
", Offset1Value:  ",INDEX(SpatialOffsets[Offset 1 Value],$A3019),
", Offset1UnitID:  ",CHAR(34),INDEX(SpatialOffsets[Offset 1 Unit],$A3019),CHAR(34),
", Offset2Value:  ",INDEX(SpatialOffsets[Offset 2 Value],$A3019),
", Offset2UnitID:  ",CHAR(34),INDEX(SpatialOffsets[Offset 2 Unit],$A3019),CHAR(34),
", Offset3Value:  ",INDEX(SpatialOffsets[Offset 3 Value],$A3019),
", Offset3UnitID:  ",CHAR(34),INDEX(SpatialOffsets[Offset 3 Unit],$A3019),CHAR(34),,"}")))</f>
        <v>#REF!</v>
      </c>
      <c r="O3019" t="e">
        <f>IF(COUNTA(RelatedFeatures[])=0,"", IF(INDEX(RelatedFeatures[First Sampling Feature Code],$A3019)="","",
CONCATENATE("  - &amp;RelationID",TEXT($A3019,"0000"),
" {","SamplingFeatureID:  *SamplingFeatureID",TEXT(MATCH(INDEX(RelatedFeatures[First Sampling Feature Code],$A3019),SamplingFeatures[Feature Code],0),"0000"),
", RelationshipTypeCV:  ",CHAR(34),INDEX(RelatedFeatures[Relationship Type],$A3019),CHAR(34),
", RelatedFeatureID: *SamplingFeatureID",TEXT(MATCH(INDEX(RelatedFeatures[Second Sampling Feature Code],$A3019),SamplingFeatures[Feature Code],0),"0000"),
", SpatialOffsetID:  ",IF(INDEX(RelatedFeatures[Offset Number],$A3019)="","",CONCATENATE("*SpatialOffsetID",TEXT(INDEX(RelatedFeatures[Offset Number],$A3019),"0000"))),"}")))</f>
        <v>#REF!</v>
      </c>
      <c r="P3019" t="e">
        <f>IF(INDEX(Methods[Method Type],$A3019)="","",
CONCATENATE("  - &amp;MethodID",TEXT($A3019,"0000"),
" {","MethodTypeCV:  ",CHAR(34),INDEX(Methods[Method Type],$A3019),CHAR(34),
", MethodCode:  ",CHAR(34),INDEX(Methods[Method Code],$A3019),CHAR(34),
", MethodName:  ",CHAR(34),INDEX(Methods[Method Name],$A3019),CHAR(34),
", MethodDescription:  ",CHAR(34),INDEX(Methods[Method Description],$A3019),CHAR(34),
", MethodLink:  ",CHAR(34),INDEX(Methods[Method Link],$A3019),CHAR(34),
", OrganizationID: *OrganizationID",TEXT(MATCH(INDEX(Methods[Organization Name],$A3019),Organizations[Organization Name],0),"0000"),"}"))</f>
        <v>#REF!</v>
      </c>
      <c r="Q3019" t="e">
        <f>IF(INDEX(Variables[Variable Type],$A3019)="","",
CONCATENATE("  - &amp;VariableID",TEXT($A3019,"0000"),
" {","VariableTypeCV:  ",CHAR(34),INDEX(Variables[Variable Type],$A3019),CHAR(34),
", VariableCode:  ",CHAR(34),INDEX(Variables[Variable Code],$A3019),CHAR(34),
", VariableNameCV:  ",CHAR(34),INDEX(Variables[Variable Name],$A3019),CHAR(34),
", VariableDefinition:  ",CHAR(34),INDEX(Variables[Variable Definition],$A3019),CHAR(34),
", SpecciationCV:  ",CHAR(34),INDEX(Variables[Speciation],$A3019),CHAR(34),
", NoDataValue:  ",CHAR(34),INDEX(Variables[No Data Value],$A3019),CHAR(34),"}"))</f>
        <v>#REF!</v>
      </c>
    </row>
    <row r="3020" spans="1:17" x14ac:dyDescent="0.25">
      <c r="A3020">
        <v>3017</v>
      </c>
      <c r="D3020" t="e">
        <f>IF(INDEX(People[First Name],$A3020)="","",
CONCATENATE("  - &amp;PersonID",TEXT($A3020,"0000"),
" {","PersonFirstName:  ",CHAR(34),INDEX(People[First Name],$A3020),CHAR(34),
", PersonMiddleName:  ",CHAR(34),INDEX(People[Middle Name],$A3020),CHAR(34),
", PersonLastName:  ",CHAR(34),INDEX(People[Last Name],$A3020),CHAR(34),"}"))</f>
        <v>#REF!</v>
      </c>
      <c r="E3020" t="e">
        <f>IF(INDEX(Organizations[Organization Type '[CV']],$A3020)="","",
CONCATENATE("  - &amp;OrganizationID",TEXT($A3020,"0000"),
" {","OrganizationTypeCV:  ",CHAR(34),INDEX(Organizations[Organization Type '[CV']],$A3020),CHAR(34),
", OrganizationCode:  ",CHAR(34),INDEX(Organizations[Organization Code],$A3020),CHAR(34),
", OrganizationName:  ",CHAR(34),INDEX(Organizations[Organization Name],$A3020),CHAR(34),
", OrganizationDescription:  ",CHAR(34),INDEX(Organizations[Organization Description],$A3020),CHAR(34),
", OrganizationLink:  ",CHAR(34),INDEX(Organizations[Organization Link],$A3020),CHAR(34),"}"))</f>
        <v>#REF!</v>
      </c>
      <c r="F3020" t="e">
        <f>IF(INDEX(People[First Name],$A3020)="","",
CONCATENATE("  - &amp;AffiliationID",TEXT($A3020,"0000"),
" {PersonID: *PersonID",TEXT($A3020,"0000"),
", OrganizationID: *OrganizationID",TEXT(MATCH(INDEX(People[Organization Name],$A3020),Organizations[Organization Name],0),"0000"),
", IsPrimaryOrganizationContact: , AffiliationStartDate: , AffiliationEndDate: , PrimaryPhone: ",
", PrimaryEmail: ",CHAR(34),INDEX(People[Primary Email],$A3020),CHAR(34),
", PrimaryAddress: ",CHAR(34),INDEX(People[Primary Address],$A3020),CHAR(34),
", PersonLink: }"))</f>
        <v>#REF!</v>
      </c>
      <c r="H3020" t="e">
        <f>IF(COUNTA(CitationInformation)=0,"",IF(INDEX(AuthorList[Author Name],$A3020)="","",
CONCATENATE("  - &amp;AuthorListID",TEXT($A3020,"0000"),
"  {CitationID: *CitationID0001",
", PersonID: *PersonID",TEXT(MATCH(INDEX(AuthorList[Author Name],$A3020),People[Full Name],0),"0000"),
", AuthorOrder: ",INDEX(AuthorList[Author Number],$A3020),"}")))</f>
        <v>#REF!</v>
      </c>
      <c r="K3020" t="e">
        <f>IF(INDEX(SamplingFeatures[Feature Code],$A3020)="","",
CONCATENATE("  - &amp;SamplingFeatureID",TEXT($A3020,"0000"),
" {","SamplingFeatureUUID:  ",CHAR(34),INDEX(SamplingFeatures[Sampling Feature UUID],$A3020),CHAR(34),
", SamplingFeatureTypeCV:  ",CHAR(34),INDEX(SamplingFeatures[Sampling Feature Type],$A3020),CHAR(34),
", SamplingFeatureCode:  ",CHAR(34),INDEX(SamplingFeatures[Feature Code],$A3020),CHAR(34),
", SamplingFeatureName:  ",CHAR(34),INDEX(SamplingFeatures[Feature Name],$A3020),CHAR(34),
", SamplingFeatureDescription:  ",CHAR(34),INDEX(SamplingFeatures[Feature Description],$A3020),CHAR(34),
", SamplingFeatureGeotypeCV:  ",CHAR(34),INDEX(SamplingFeatures[Feature Geo Type],$A3020),CHAR(34),
", FeatureGeometry:  ",CHAR(34),INDEX(SamplingFeatures[Feature Geometry],$A3020),CHAR(34),
", Elevation_m:  ",CHAR(34),INDEX(SamplingFeatures[Elevation_m],$A3020),CHAR(34),
", ElevationDatumCV:  ",CHAR(34),ElevationDatum,CHAR(34),"}"))</f>
        <v>#REF!</v>
      </c>
      <c r="L3020" t="e">
        <f>IF(INDEX(SamplingFeatures[Sampling Feature Type],$A3020)&lt;&gt;"Site","",
CONCATENATE("  - &amp;SiteID",TEXT(SUMPRODUCT(--($L$3:$L3019&lt;&gt;"")),"0000"),
" {","SamplingFeatureID:  *SamplingFeatureID",TEXT($A3020,"0000"),
", SiteTypeCV:  ",CHAR(34),INDEX(Sites[Site Type],$A3020),CHAR(34),
", Latitude:  ",INDEX(Sites[Latitude],$A3020),
", Longitude:  ",INDEX(Sites[Longitude],$A3020),
", SRSName:  ",CHAR(34),LatLonDatum,CHAR(34),"}"))</f>
        <v>#REF!</v>
      </c>
      <c r="M3020" t="e">
        <f>IF(INDEX(SamplingFeatures[Sampling Feature Type],$A3020)&lt;&gt;"Specimen","",
CONCATENATE("  - &amp;SpecimenID",TEXT(SUMPRODUCT(--($M$3:$M3019&lt;&gt;"")),"0000"),
" {","SamplingFeatureID:  *SamplingFeatureID",TEXT($A3020,"0000"),
", SpecimenTypeCV:  ",CHAR(34),INDEX(Specimens[Specimen Type],$A3020),CHAR(34),
", SpecimenMediumCV:  ",INDEX(Specimens[Specimen Medium],$A3020),
", IsFieldSpecimen:  ",CHAR(34),INDEX(Specimens[Is Field Specimen?],$A3020),CHAR(34),"}"))</f>
        <v>#REF!</v>
      </c>
      <c r="N3020" t="e">
        <f>IF(COUNTA(SpatialOffsets[])=0,"", IF(INDEX(SpatialOffsets[Spatial Offset Type],$A3020)="","",
CONCATENATE("  - &amp;SpatialOffsetID",TEXT($A3020,"0000"),
" {","SpatialOffsetTypeCV:  ",CHAR(34),INDEX(SpatialOffsets[Spatial Offset Type],$A3020),CHAR(34),
", Offset1Value:  ",INDEX(SpatialOffsets[Offset 1 Value],$A3020),
", Offset1UnitID:  ",CHAR(34),INDEX(SpatialOffsets[Offset 1 Unit],$A3020),CHAR(34),
", Offset2Value:  ",INDEX(SpatialOffsets[Offset 2 Value],$A3020),
", Offset2UnitID:  ",CHAR(34),INDEX(SpatialOffsets[Offset 2 Unit],$A3020),CHAR(34),
", Offset3Value:  ",INDEX(SpatialOffsets[Offset 3 Value],$A3020),
", Offset3UnitID:  ",CHAR(34),INDEX(SpatialOffsets[Offset 3 Unit],$A3020),CHAR(34),,"}")))</f>
        <v>#REF!</v>
      </c>
      <c r="O3020" t="e">
        <f>IF(COUNTA(RelatedFeatures[])=0,"", IF(INDEX(RelatedFeatures[First Sampling Feature Code],$A3020)="","",
CONCATENATE("  - &amp;RelationID",TEXT($A3020,"0000"),
" {","SamplingFeatureID:  *SamplingFeatureID",TEXT(MATCH(INDEX(RelatedFeatures[First Sampling Feature Code],$A3020),SamplingFeatures[Feature Code],0),"0000"),
", RelationshipTypeCV:  ",CHAR(34),INDEX(RelatedFeatures[Relationship Type],$A3020),CHAR(34),
", RelatedFeatureID: *SamplingFeatureID",TEXT(MATCH(INDEX(RelatedFeatures[Second Sampling Feature Code],$A3020),SamplingFeatures[Feature Code],0),"0000"),
", SpatialOffsetID:  ",IF(INDEX(RelatedFeatures[Offset Number],$A3020)="","",CONCATENATE("*SpatialOffsetID",TEXT(INDEX(RelatedFeatures[Offset Number],$A3020),"0000"))),"}")))</f>
        <v>#REF!</v>
      </c>
      <c r="P3020" t="e">
        <f>IF(INDEX(Methods[Method Type],$A3020)="","",
CONCATENATE("  - &amp;MethodID",TEXT($A3020,"0000"),
" {","MethodTypeCV:  ",CHAR(34),INDEX(Methods[Method Type],$A3020),CHAR(34),
", MethodCode:  ",CHAR(34),INDEX(Methods[Method Code],$A3020),CHAR(34),
", MethodName:  ",CHAR(34),INDEX(Methods[Method Name],$A3020),CHAR(34),
", MethodDescription:  ",CHAR(34),INDEX(Methods[Method Description],$A3020),CHAR(34),
", MethodLink:  ",CHAR(34),INDEX(Methods[Method Link],$A3020),CHAR(34),
", OrganizationID: *OrganizationID",TEXT(MATCH(INDEX(Methods[Organization Name],$A3020),Organizations[Organization Name],0),"0000"),"}"))</f>
        <v>#REF!</v>
      </c>
      <c r="Q3020" t="e">
        <f>IF(INDEX(Variables[Variable Type],$A3020)="","",
CONCATENATE("  - &amp;VariableID",TEXT($A3020,"0000"),
" {","VariableTypeCV:  ",CHAR(34),INDEX(Variables[Variable Type],$A3020),CHAR(34),
", VariableCode:  ",CHAR(34),INDEX(Variables[Variable Code],$A3020),CHAR(34),
", VariableNameCV:  ",CHAR(34),INDEX(Variables[Variable Name],$A3020),CHAR(34),
", VariableDefinition:  ",CHAR(34),INDEX(Variables[Variable Definition],$A3020),CHAR(34),
", SpecciationCV:  ",CHAR(34),INDEX(Variables[Speciation],$A3020),CHAR(34),
", NoDataValue:  ",CHAR(34),INDEX(Variables[No Data Value],$A3020),CHAR(34),"}"))</f>
        <v>#REF!</v>
      </c>
    </row>
    <row r="3021" spans="1:17" x14ac:dyDescent="0.25">
      <c r="A3021">
        <v>3018</v>
      </c>
      <c r="D3021" t="e">
        <f>IF(INDEX(People[First Name],$A3021)="","",
CONCATENATE("  - &amp;PersonID",TEXT($A3021,"0000"),
" {","PersonFirstName:  ",CHAR(34),INDEX(People[First Name],$A3021),CHAR(34),
", PersonMiddleName:  ",CHAR(34),INDEX(People[Middle Name],$A3021),CHAR(34),
", PersonLastName:  ",CHAR(34),INDEX(People[Last Name],$A3021),CHAR(34),"}"))</f>
        <v>#REF!</v>
      </c>
      <c r="E3021" t="e">
        <f>IF(INDEX(Organizations[Organization Type '[CV']],$A3021)="","",
CONCATENATE("  - &amp;OrganizationID",TEXT($A3021,"0000"),
" {","OrganizationTypeCV:  ",CHAR(34),INDEX(Organizations[Organization Type '[CV']],$A3021),CHAR(34),
", OrganizationCode:  ",CHAR(34),INDEX(Organizations[Organization Code],$A3021),CHAR(34),
", OrganizationName:  ",CHAR(34),INDEX(Organizations[Organization Name],$A3021),CHAR(34),
", OrganizationDescription:  ",CHAR(34),INDEX(Organizations[Organization Description],$A3021),CHAR(34),
", OrganizationLink:  ",CHAR(34),INDEX(Organizations[Organization Link],$A3021),CHAR(34),"}"))</f>
        <v>#REF!</v>
      </c>
      <c r="F3021" t="e">
        <f>IF(INDEX(People[First Name],$A3021)="","",
CONCATENATE("  - &amp;AffiliationID",TEXT($A3021,"0000"),
" {PersonID: *PersonID",TEXT($A3021,"0000"),
", OrganizationID: *OrganizationID",TEXT(MATCH(INDEX(People[Organization Name],$A3021),Organizations[Organization Name],0),"0000"),
", IsPrimaryOrganizationContact: , AffiliationStartDate: , AffiliationEndDate: , PrimaryPhone: ",
", PrimaryEmail: ",CHAR(34),INDEX(People[Primary Email],$A3021),CHAR(34),
", PrimaryAddress: ",CHAR(34),INDEX(People[Primary Address],$A3021),CHAR(34),
", PersonLink: }"))</f>
        <v>#REF!</v>
      </c>
      <c r="H3021" t="e">
        <f>IF(COUNTA(CitationInformation)=0,"",IF(INDEX(AuthorList[Author Name],$A3021)="","",
CONCATENATE("  - &amp;AuthorListID",TEXT($A3021,"0000"),
"  {CitationID: *CitationID0001",
", PersonID: *PersonID",TEXT(MATCH(INDEX(AuthorList[Author Name],$A3021),People[Full Name],0),"0000"),
", AuthorOrder: ",INDEX(AuthorList[Author Number],$A3021),"}")))</f>
        <v>#REF!</v>
      </c>
      <c r="K3021" t="e">
        <f>IF(INDEX(SamplingFeatures[Feature Code],$A3021)="","",
CONCATENATE("  - &amp;SamplingFeatureID",TEXT($A3021,"0000"),
" {","SamplingFeatureUUID:  ",CHAR(34),INDEX(SamplingFeatures[Sampling Feature UUID],$A3021),CHAR(34),
", SamplingFeatureTypeCV:  ",CHAR(34),INDEX(SamplingFeatures[Sampling Feature Type],$A3021),CHAR(34),
", SamplingFeatureCode:  ",CHAR(34),INDEX(SamplingFeatures[Feature Code],$A3021),CHAR(34),
", SamplingFeatureName:  ",CHAR(34),INDEX(SamplingFeatures[Feature Name],$A3021),CHAR(34),
", SamplingFeatureDescription:  ",CHAR(34),INDEX(SamplingFeatures[Feature Description],$A3021),CHAR(34),
", SamplingFeatureGeotypeCV:  ",CHAR(34),INDEX(SamplingFeatures[Feature Geo Type],$A3021),CHAR(34),
", FeatureGeometry:  ",CHAR(34),INDEX(SamplingFeatures[Feature Geometry],$A3021),CHAR(34),
", Elevation_m:  ",CHAR(34),INDEX(SamplingFeatures[Elevation_m],$A3021),CHAR(34),
", ElevationDatumCV:  ",CHAR(34),ElevationDatum,CHAR(34),"}"))</f>
        <v>#REF!</v>
      </c>
      <c r="L3021" t="e">
        <f>IF(INDEX(SamplingFeatures[Sampling Feature Type],$A3021)&lt;&gt;"Site","",
CONCATENATE("  - &amp;SiteID",TEXT(SUMPRODUCT(--($L$3:$L3020&lt;&gt;"")),"0000"),
" {","SamplingFeatureID:  *SamplingFeatureID",TEXT($A3021,"0000"),
", SiteTypeCV:  ",CHAR(34),INDEX(Sites[Site Type],$A3021),CHAR(34),
", Latitude:  ",INDEX(Sites[Latitude],$A3021),
", Longitude:  ",INDEX(Sites[Longitude],$A3021),
", SRSName:  ",CHAR(34),LatLonDatum,CHAR(34),"}"))</f>
        <v>#REF!</v>
      </c>
      <c r="M3021" t="e">
        <f>IF(INDEX(SamplingFeatures[Sampling Feature Type],$A3021)&lt;&gt;"Specimen","",
CONCATENATE("  - &amp;SpecimenID",TEXT(SUMPRODUCT(--($M$3:$M3020&lt;&gt;"")),"0000"),
" {","SamplingFeatureID:  *SamplingFeatureID",TEXT($A3021,"0000"),
", SpecimenTypeCV:  ",CHAR(34),INDEX(Specimens[Specimen Type],$A3021),CHAR(34),
", SpecimenMediumCV:  ",INDEX(Specimens[Specimen Medium],$A3021),
", IsFieldSpecimen:  ",CHAR(34),INDEX(Specimens[Is Field Specimen?],$A3021),CHAR(34),"}"))</f>
        <v>#REF!</v>
      </c>
      <c r="N3021" t="e">
        <f>IF(COUNTA(SpatialOffsets[])=0,"", IF(INDEX(SpatialOffsets[Spatial Offset Type],$A3021)="","",
CONCATENATE("  - &amp;SpatialOffsetID",TEXT($A3021,"0000"),
" {","SpatialOffsetTypeCV:  ",CHAR(34),INDEX(SpatialOffsets[Spatial Offset Type],$A3021),CHAR(34),
", Offset1Value:  ",INDEX(SpatialOffsets[Offset 1 Value],$A3021),
", Offset1UnitID:  ",CHAR(34),INDEX(SpatialOffsets[Offset 1 Unit],$A3021),CHAR(34),
", Offset2Value:  ",INDEX(SpatialOffsets[Offset 2 Value],$A3021),
", Offset2UnitID:  ",CHAR(34),INDEX(SpatialOffsets[Offset 2 Unit],$A3021),CHAR(34),
", Offset3Value:  ",INDEX(SpatialOffsets[Offset 3 Value],$A3021),
", Offset3UnitID:  ",CHAR(34),INDEX(SpatialOffsets[Offset 3 Unit],$A3021),CHAR(34),,"}")))</f>
        <v>#REF!</v>
      </c>
      <c r="O3021" t="e">
        <f>IF(COUNTA(RelatedFeatures[])=0,"", IF(INDEX(RelatedFeatures[First Sampling Feature Code],$A3021)="","",
CONCATENATE("  - &amp;RelationID",TEXT($A3021,"0000"),
" {","SamplingFeatureID:  *SamplingFeatureID",TEXT(MATCH(INDEX(RelatedFeatures[First Sampling Feature Code],$A3021),SamplingFeatures[Feature Code],0),"0000"),
", RelationshipTypeCV:  ",CHAR(34),INDEX(RelatedFeatures[Relationship Type],$A3021),CHAR(34),
", RelatedFeatureID: *SamplingFeatureID",TEXT(MATCH(INDEX(RelatedFeatures[Second Sampling Feature Code],$A3021),SamplingFeatures[Feature Code],0),"0000"),
", SpatialOffsetID:  ",IF(INDEX(RelatedFeatures[Offset Number],$A3021)="","",CONCATENATE("*SpatialOffsetID",TEXT(INDEX(RelatedFeatures[Offset Number],$A3021),"0000"))),"}")))</f>
        <v>#REF!</v>
      </c>
      <c r="P3021" t="e">
        <f>IF(INDEX(Methods[Method Type],$A3021)="","",
CONCATENATE("  - &amp;MethodID",TEXT($A3021,"0000"),
" {","MethodTypeCV:  ",CHAR(34),INDEX(Methods[Method Type],$A3021),CHAR(34),
", MethodCode:  ",CHAR(34),INDEX(Methods[Method Code],$A3021),CHAR(34),
", MethodName:  ",CHAR(34),INDEX(Methods[Method Name],$A3021),CHAR(34),
", MethodDescription:  ",CHAR(34),INDEX(Methods[Method Description],$A3021),CHAR(34),
", MethodLink:  ",CHAR(34),INDEX(Methods[Method Link],$A3021),CHAR(34),
", OrganizationID: *OrganizationID",TEXT(MATCH(INDEX(Methods[Organization Name],$A3021),Organizations[Organization Name],0),"0000"),"}"))</f>
        <v>#REF!</v>
      </c>
      <c r="Q3021" t="e">
        <f>IF(INDEX(Variables[Variable Type],$A3021)="","",
CONCATENATE("  - &amp;VariableID",TEXT($A3021,"0000"),
" {","VariableTypeCV:  ",CHAR(34),INDEX(Variables[Variable Type],$A3021),CHAR(34),
", VariableCode:  ",CHAR(34),INDEX(Variables[Variable Code],$A3021),CHAR(34),
", VariableNameCV:  ",CHAR(34),INDEX(Variables[Variable Name],$A3021),CHAR(34),
", VariableDefinition:  ",CHAR(34),INDEX(Variables[Variable Definition],$A3021),CHAR(34),
", SpecciationCV:  ",CHAR(34),INDEX(Variables[Speciation],$A3021),CHAR(34),
", NoDataValue:  ",CHAR(34),INDEX(Variables[No Data Value],$A3021),CHAR(34),"}"))</f>
        <v>#REF!</v>
      </c>
    </row>
    <row r="3022" spans="1:17" x14ac:dyDescent="0.25">
      <c r="A3022">
        <v>3019</v>
      </c>
      <c r="D3022" t="e">
        <f>IF(INDEX(People[First Name],$A3022)="","",
CONCATENATE("  - &amp;PersonID",TEXT($A3022,"0000"),
" {","PersonFirstName:  ",CHAR(34),INDEX(People[First Name],$A3022),CHAR(34),
", PersonMiddleName:  ",CHAR(34),INDEX(People[Middle Name],$A3022),CHAR(34),
", PersonLastName:  ",CHAR(34),INDEX(People[Last Name],$A3022),CHAR(34),"}"))</f>
        <v>#REF!</v>
      </c>
      <c r="E3022" t="e">
        <f>IF(INDEX(Organizations[Organization Type '[CV']],$A3022)="","",
CONCATENATE("  - &amp;OrganizationID",TEXT($A3022,"0000"),
" {","OrganizationTypeCV:  ",CHAR(34),INDEX(Organizations[Organization Type '[CV']],$A3022),CHAR(34),
", OrganizationCode:  ",CHAR(34),INDEX(Organizations[Organization Code],$A3022),CHAR(34),
", OrganizationName:  ",CHAR(34),INDEX(Organizations[Organization Name],$A3022),CHAR(34),
", OrganizationDescription:  ",CHAR(34),INDEX(Organizations[Organization Description],$A3022),CHAR(34),
", OrganizationLink:  ",CHAR(34),INDEX(Organizations[Organization Link],$A3022),CHAR(34),"}"))</f>
        <v>#REF!</v>
      </c>
      <c r="F3022" t="e">
        <f>IF(INDEX(People[First Name],$A3022)="","",
CONCATENATE("  - &amp;AffiliationID",TEXT($A3022,"0000"),
" {PersonID: *PersonID",TEXT($A3022,"0000"),
", OrganizationID: *OrganizationID",TEXT(MATCH(INDEX(People[Organization Name],$A3022),Organizations[Organization Name],0),"0000"),
", IsPrimaryOrganizationContact: , AffiliationStartDate: , AffiliationEndDate: , PrimaryPhone: ",
", PrimaryEmail: ",CHAR(34),INDEX(People[Primary Email],$A3022),CHAR(34),
", PrimaryAddress: ",CHAR(34),INDEX(People[Primary Address],$A3022),CHAR(34),
", PersonLink: }"))</f>
        <v>#REF!</v>
      </c>
      <c r="H3022" t="e">
        <f>IF(COUNTA(CitationInformation)=0,"",IF(INDEX(AuthorList[Author Name],$A3022)="","",
CONCATENATE("  - &amp;AuthorListID",TEXT($A3022,"0000"),
"  {CitationID: *CitationID0001",
", PersonID: *PersonID",TEXT(MATCH(INDEX(AuthorList[Author Name],$A3022),People[Full Name],0),"0000"),
", AuthorOrder: ",INDEX(AuthorList[Author Number],$A3022),"}")))</f>
        <v>#REF!</v>
      </c>
      <c r="K3022" t="e">
        <f>IF(INDEX(SamplingFeatures[Feature Code],$A3022)="","",
CONCATENATE("  - &amp;SamplingFeatureID",TEXT($A3022,"0000"),
" {","SamplingFeatureUUID:  ",CHAR(34),INDEX(SamplingFeatures[Sampling Feature UUID],$A3022),CHAR(34),
", SamplingFeatureTypeCV:  ",CHAR(34),INDEX(SamplingFeatures[Sampling Feature Type],$A3022),CHAR(34),
", SamplingFeatureCode:  ",CHAR(34),INDEX(SamplingFeatures[Feature Code],$A3022),CHAR(34),
", SamplingFeatureName:  ",CHAR(34),INDEX(SamplingFeatures[Feature Name],$A3022),CHAR(34),
", SamplingFeatureDescription:  ",CHAR(34),INDEX(SamplingFeatures[Feature Description],$A3022),CHAR(34),
", SamplingFeatureGeotypeCV:  ",CHAR(34),INDEX(SamplingFeatures[Feature Geo Type],$A3022),CHAR(34),
", FeatureGeometry:  ",CHAR(34),INDEX(SamplingFeatures[Feature Geometry],$A3022),CHAR(34),
", Elevation_m:  ",CHAR(34),INDEX(SamplingFeatures[Elevation_m],$A3022),CHAR(34),
", ElevationDatumCV:  ",CHAR(34),ElevationDatum,CHAR(34),"}"))</f>
        <v>#REF!</v>
      </c>
      <c r="L3022" t="e">
        <f>IF(INDEX(SamplingFeatures[Sampling Feature Type],$A3022)&lt;&gt;"Site","",
CONCATENATE("  - &amp;SiteID",TEXT(SUMPRODUCT(--($L$3:$L3021&lt;&gt;"")),"0000"),
" {","SamplingFeatureID:  *SamplingFeatureID",TEXT($A3022,"0000"),
", SiteTypeCV:  ",CHAR(34),INDEX(Sites[Site Type],$A3022),CHAR(34),
", Latitude:  ",INDEX(Sites[Latitude],$A3022),
", Longitude:  ",INDEX(Sites[Longitude],$A3022),
", SRSName:  ",CHAR(34),LatLonDatum,CHAR(34),"}"))</f>
        <v>#REF!</v>
      </c>
      <c r="M3022" t="e">
        <f>IF(INDEX(SamplingFeatures[Sampling Feature Type],$A3022)&lt;&gt;"Specimen","",
CONCATENATE("  - &amp;SpecimenID",TEXT(SUMPRODUCT(--($M$3:$M3021&lt;&gt;"")),"0000"),
" {","SamplingFeatureID:  *SamplingFeatureID",TEXT($A3022,"0000"),
", SpecimenTypeCV:  ",CHAR(34),INDEX(Specimens[Specimen Type],$A3022),CHAR(34),
", SpecimenMediumCV:  ",INDEX(Specimens[Specimen Medium],$A3022),
", IsFieldSpecimen:  ",CHAR(34),INDEX(Specimens[Is Field Specimen?],$A3022),CHAR(34),"}"))</f>
        <v>#REF!</v>
      </c>
      <c r="N3022" t="e">
        <f>IF(COUNTA(SpatialOffsets[])=0,"", IF(INDEX(SpatialOffsets[Spatial Offset Type],$A3022)="","",
CONCATENATE("  - &amp;SpatialOffsetID",TEXT($A3022,"0000"),
" {","SpatialOffsetTypeCV:  ",CHAR(34),INDEX(SpatialOffsets[Spatial Offset Type],$A3022),CHAR(34),
", Offset1Value:  ",INDEX(SpatialOffsets[Offset 1 Value],$A3022),
", Offset1UnitID:  ",CHAR(34),INDEX(SpatialOffsets[Offset 1 Unit],$A3022),CHAR(34),
", Offset2Value:  ",INDEX(SpatialOffsets[Offset 2 Value],$A3022),
", Offset2UnitID:  ",CHAR(34),INDEX(SpatialOffsets[Offset 2 Unit],$A3022),CHAR(34),
", Offset3Value:  ",INDEX(SpatialOffsets[Offset 3 Value],$A3022),
", Offset3UnitID:  ",CHAR(34),INDEX(SpatialOffsets[Offset 3 Unit],$A3022),CHAR(34),,"}")))</f>
        <v>#REF!</v>
      </c>
      <c r="O3022" t="e">
        <f>IF(COUNTA(RelatedFeatures[])=0,"", IF(INDEX(RelatedFeatures[First Sampling Feature Code],$A3022)="","",
CONCATENATE("  - &amp;RelationID",TEXT($A3022,"0000"),
" {","SamplingFeatureID:  *SamplingFeatureID",TEXT(MATCH(INDEX(RelatedFeatures[First Sampling Feature Code],$A3022),SamplingFeatures[Feature Code],0),"0000"),
", RelationshipTypeCV:  ",CHAR(34),INDEX(RelatedFeatures[Relationship Type],$A3022),CHAR(34),
", RelatedFeatureID: *SamplingFeatureID",TEXT(MATCH(INDEX(RelatedFeatures[Second Sampling Feature Code],$A3022),SamplingFeatures[Feature Code],0),"0000"),
", SpatialOffsetID:  ",IF(INDEX(RelatedFeatures[Offset Number],$A3022)="","",CONCATENATE("*SpatialOffsetID",TEXT(INDEX(RelatedFeatures[Offset Number],$A3022),"0000"))),"}")))</f>
        <v>#REF!</v>
      </c>
      <c r="P3022" t="e">
        <f>IF(INDEX(Methods[Method Type],$A3022)="","",
CONCATENATE("  - &amp;MethodID",TEXT($A3022,"0000"),
" {","MethodTypeCV:  ",CHAR(34),INDEX(Methods[Method Type],$A3022),CHAR(34),
", MethodCode:  ",CHAR(34),INDEX(Methods[Method Code],$A3022),CHAR(34),
", MethodName:  ",CHAR(34),INDEX(Methods[Method Name],$A3022),CHAR(34),
", MethodDescription:  ",CHAR(34),INDEX(Methods[Method Description],$A3022),CHAR(34),
", MethodLink:  ",CHAR(34),INDEX(Methods[Method Link],$A3022),CHAR(34),
", OrganizationID: *OrganizationID",TEXT(MATCH(INDEX(Methods[Organization Name],$A3022),Organizations[Organization Name],0),"0000"),"}"))</f>
        <v>#REF!</v>
      </c>
      <c r="Q3022" t="e">
        <f>IF(INDEX(Variables[Variable Type],$A3022)="","",
CONCATENATE("  - &amp;VariableID",TEXT($A3022,"0000"),
" {","VariableTypeCV:  ",CHAR(34),INDEX(Variables[Variable Type],$A3022),CHAR(34),
", VariableCode:  ",CHAR(34),INDEX(Variables[Variable Code],$A3022),CHAR(34),
", VariableNameCV:  ",CHAR(34),INDEX(Variables[Variable Name],$A3022),CHAR(34),
", VariableDefinition:  ",CHAR(34),INDEX(Variables[Variable Definition],$A3022),CHAR(34),
", SpecciationCV:  ",CHAR(34),INDEX(Variables[Speciation],$A3022),CHAR(34),
", NoDataValue:  ",CHAR(34),INDEX(Variables[No Data Value],$A3022),CHAR(34),"}"))</f>
        <v>#REF!</v>
      </c>
    </row>
    <row r="3023" spans="1:17" x14ac:dyDescent="0.25">
      <c r="A3023">
        <v>3020</v>
      </c>
      <c r="D3023" t="e">
        <f>IF(INDEX(People[First Name],$A3023)="","",
CONCATENATE("  - &amp;PersonID",TEXT($A3023,"0000"),
" {","PersonFirstName:  ",CHAR(34),INDEX(People[First Name],$A3023),CHAR(34),
", PersonMiddleName:  ",CHAR(34),INDEX(People[Middle Name],$A3023),CHAR(34),
", PersonLastName:  ",CHAR(34),INDEX(People[Last Name],$A3023),CHAR(34),"}"))</f>
        <v>#REF!</v>
      </c>
      <c r="E3023" t="e">
        <f>IF(INDEX(Organizations[Organization Type '[CV']],$A3023)="","",
CONCATENATE("  - &amp;OrganizationID",TEXT($A3023,"0000"),
" {","OrganizationTypeCV:  ",CHAR(34),INDEX(Organizations[Organization Type '[CV']],$A3023),CHAR(34),
", OrganizationCode:  ",CHAR(34),INDEX(Organizations[Organization Code],$A3023),CHAR(34),
", OrganizationName:  ",CHAR(34),INDEX(Organizations[Organization Name],$A3023),CHAR(34),
", OrganizationDescription:  ",CHAR(34),INDEX(Organizations[Organization Description],$A3023),CHAR(34),
", OrganizationLink:  ",CHAR(34),INDEX(Organizations[Organization Link],$A3023),CHAR(34),"}"))</f>
        <v>#REF!</v>
      </c>
      <c r="F3023" t="e">
        <f>IF(INDEX(People[First Name],$A3023)="","",
CONCATENATE("  - &amp;AffiliationID",TEXT($A3023,"0000"),
" {PersonID: *PersonID",TEXT($A3023,"0000"),
", OrganizationID: *OrganizationID",TEXT(MATCH(INDEX(People[Organization Name],$A3023),Organizations[Organization Name],0),"0000"),
", IsPrimaryOrganizationContact: , AffiliationStartDate: , AffiliationEndDate: , PrimaryPhone: ",
", PrimaryEmail: ",CHAR(34),INDEX(People[Primary Email],$A3023),CHAR(34),
", PrimaryAddress: ",CHAR(34),INDEX(People[Primary Address],$A3023),CHAR(34),
", PersonLink: }"))</f>
        <v>#REF!</v>
      </c>
      <c r="H3023" t="e">
        <f>IF(COUNTA(CitationInformation)=0,"",IF(INDEX(AuthorList[Author Name],$A3023)="","",
CONCATENATE("  - &amp;AuthorListID",TEXT($A3023,"0000"),
"  {CitationID: *CitationID0001",
", PersonID: *PersonID",TEXT(MATCH(INDEX(AuthorList[Author Name],$A3023),People[Full Name],0),"0000"),
", AuthorOrder: ",INDEX(AuthorList[Author Number],$A3023),"}")))</f>
        <v>#REF!</v>
      </c>
      <c r="K3023" t="e">
        <f>IF(INDEX(SamplingFeatures[Feature Code],$A3023)="","",
CONCATENATE("  - &amp;SamplingFeatureID",TEXT($A3023,"0000"),
" {","SamplingFeatureUUID:  ",CHAR(34),INDEX(SamplingFeatures[Sampling Feature UUID],$A3023),CHAR(34),
", SamplingFeatureTypeCV:  ",CHAR(34),INDEX(SamplingFeatures[Sampling Feature Type],$A3023),CHAR(34),
", SamplingFeatureCode:  ",CHAR(34),INDEX(SamplingFeatures[Feature Code],$A3023),CHAR(34),
", SamplingFeatureName:  ",CHAR(34),INDEX(SamplingFeatures[Feature Name],$A3023),CHAR(34),
", SamplingFeatureDescription:  ",CHAR(34),INDEX(SamplingFeatures[Feature Description],$A3023),CHAR(34),
", SamplingFeatureGeotypeCV:  ",CHAR(34),INDEX(SamplingFeatures[Feature Geo Type],$A3023),CHAR(34),
", FeatureGeometry:  ",CHAR(34),INDEX(SamplingFeatures[Feature Geometry],$A3023),CHAR(34),
", Elevation_m:  ",CHAR(34),INDEX(SamplingFeatures[Elevation_m],$A3023),CHAR(34),
", ElevationDatumCV:  ",CHAR(34),ElevationDatum,CHAR(34),"}"))</f>
        <v>#REF!</v>
      </c>
      <c r="L3023" t="e">
        <f>IF(INDEX(SamplingFeatures[Sampling Feature Type],$A3023)&lt;&gt;"Site","",
CONCATENATE("  - &amp;SiteID",TEXT(SUMPRODUCT(--($L$3:$L3022&lt;&gt;"")),"0000"),
" {","SamplingFeatureID:  *SamplingFeatureID",TEXT($A3023,"0000"),
", SiteTypeCV:  ",CHAR(34),INDEX(Sites[Site Type],$A3023),CHAR(34),
", Latitude:  ",INDEX(Sites[Latitude],$A3023),
", Longitude:  ",INDEX(Sites[Longitude],$A3023),
", SRSName:  ",CHAR(34),LatLonDatum,CHAR(34),"}"))</f>
        <v>#REF!</v>
      </c>
      <c r="M3023" t="e">
        <f>IF(INDEX(SamplingFeatures[Sampling Feature Type],$A3023)&lt;&gt;"Specimen","",
CONCATENATE("  - &amp;SpecimenID",TEXT(SUMPRODUCT(--($M$3:$M3022&lt;&gt;"")),"0000"),
" {","SamplingFeatureID:  *SamplingFeatureID",TEXT($A3023,"0000"),
", SpecimenTypeCV:  ",CHAR(34),INDEX(Specimens[Specimen Type],$A3023),CHAR(34),
", SpecimenMediumCV:  ",INDEX(Specimens[Specimen Medium],$A3023),
", IsFieldSpecimen:  ",CHAR(34),INDEX(Specimens[Is Field Specimen?],$A3023),CHAR(34),"}"))</f>
        <v>#REF!</v>
      </c>
      <c r="N3023" t="e">
        <f>IF(COUNTA(SpatialOffsets[])=0,"", IF(INDEX(SpatialOffsets[Spatial Offset Type],$A3023)="","",
CONCATENATE("  - &amp;SpatialOffsetID",TEXT($A3023,"0000"),
" {","SpatialOffsetTypeCV:  ",CHAR(34),INDEX(SpatialOffsets[Spatial Offset Type],$A3023),CHAR(34),
", Offset1Value:  ",INDEX(SpatialOffsets[Offset 1 Value],$A3023),
", Offset1UnitID:  ",CHAR(34),INDEX(SpatialOffsets[Offset 1 Unit],$A3023),CHAR(34),
", Offset2Value:  ",INDEX(SpatialOffsets[Offset 2 Value],$A3023),
", Offset2UnitID:  ",CHAR(34),INDEX(SpatialOffsets[Offset 2 Unit],$A3023),CHAR(34),
", Offset3Value:  ",INDEX(SpatialOffsets[Offset 3 Value],$A3023),
", Offset3UnitID:  ",CHAR(34),INDEX(SpatialOffsets[Offset 3 Unit],$A3023),CHAR(34),,"}")))</f>
        <v>#REF!</v>
      </c>
      <c r="O3023" t="e">
        <f>IF(COUNTA(RelatedFeatures[])=0,"", IF(INDEX(RelatedFeatures[First Sampling Feature Code],$A3023)="","",
CONCATENATE("  - &amp;RelationID",TEXT($A3023,"0000"),
" {","SamplingFeatureID:  *SamplingFeatureID",TEXT(MATCH(INDEX(RelatedFeatures[First Sampling Feature Code],$A3023),SamplingFeatures[Feature Code],0),"0000"),
", RelationshipTypeCV:  ",CHAR(34),INDEX(RelatedFeatures[Relationship Type],$A3023),CHAR(34),
", RelatedFeatureID: *SamplingFeatureID",TEXT(MATCH(INDEX(RelatedFeatures[Second Sampling Feature Code],$A3023),SamplingFeatures[Feature Code],0),"0000"),
", SpatialOffsetID:  ",IF(INDEX(RelatedFeatures[Offset Number],$A3023)="","",CONCATENATE("*SpatialOffsetID",TEXT(INDEX(RelatedFeatures[Offset Number],$A3023),"0000"))),"}")))</f>
        <v>#REF!</v>
      </c>
      <c r="P3023" t="e">
        <f>IF(INDEX(Methods[Method Type],$A3023)="","",
CONCATENATE("  - &amp;MethodID",TEXT($A3023,"0000"),
" {","MethodTypeCV:  ",CHAR(34),INDEX(Methods[Method Type],$A3023),CHAR(34),
", MethodCode:  ",CHAR(34),INDEX(Methods[Method Code],$A3023),CHAR(34),
", MethodName:  ",CHAR(34),INDEX(Methods[Method Name],$A3023),CHAR(34),
", MethodDescription:  ",CHAR(34),INDEX(Methods[Method Description],$A3023),CHAR(34),
", MethodLink:  ",CHAR(34),INDEX(Methods[Method Link],$A3023),CHAR(34),
", OrganizationID: *OrganizationID",TEXT(MATCH(INDEX(Methods[Organization Name],$A3023),Organizations[Organization Name],0),"0000"),"}"))</f>
        <v>#REF!</v>
      </c>
      <c r="Q3023" t="e">
        <f>IF(INDEX(Variables[Variable Type],$A3023)="","",
CONCATENATE("  - &amp;VariableID",TEXT($A3023,"0000"),
" {","VariableTypeCV:  ",CHAR(34),INDEX(Variables[Variable Type],$A3023),CHAR(34),
", VariableCode:  ",CHAR(34),INDEX(Variables[Variable Code],$A3023),CHAR(34),
", VariableNameCV:  ",CHAR(34),INDEX(Variables[Variable Name],$A3023),CHAR(34),
", VariableDefinition:  ",CHAR(34),INDEX(Variables[Variable Definition],$A3023),CHAR(34),
", SpecciationCV:  ",CHAR(34),INDEX(Variables[Speciation],$A3023),CHAR(34),
", NoDataValue:  ",CHAR(34),INDEX(Variables[No Data Value],$A3023),CHAR(34),"}"))</f>
        <v>#REF!</v>
      </c>
    </row>
    <row r="3024" spans="1:17" x14ac:dyDescent="0.25">
      <c r="A3024">
        <v>3021</v>
      </c>
      <c r="D3024" t="e">
        <f>IF(INDEX(People[First Name],$A3024)="","",
CONCATENATE("  - &amp;PersonID",TEXT($A3024,"0000"),
" {","PersonFirstName:  ",CHAR(34),INDEX(People[First Name],$A3024),CHAR(34),
", PersonMiddleName:  ",CHAR(34),INDEX(People[Middle Name],$A3024),CHAR(34),
", PersonLastName:  ",CHAR(34),INDEX(People[Last Name],$A3024),CHAR(34),"}"))</f>
        <v>#REF!</v>
      </c>
      <c r="E3024" t="e">
        <f>IF(INDEX(Organizations[Organization Type '[CV']],$A3024)="","",
CONCATENATE("  - &amp;OrganizationID",TEXT($A3024,"0000"),
" {","OrganizationTypeCV:  ",CHAR(34),INDEX(Organizations[Organization Type '[CV']],$A3024),CHAR(34),
", OrganizationCode:  ",CHAR(34),INDEX(Organizations[Organization Code],$A3024),CHAR(34),
", OrganizationName:  ",CHAR(34),INDEX(Organizations[Organization Name],$A3024),CHAR(34),
", OrganizationDescription:  ",CHAR(34),INDEX(Organizations[Organization Description],$A3024),CHAR(34),
", OrganizationLink:  ",CHAR(34),INDEX(Organizations[Organization Link],$A3024),CHAR(34),"}"))</f>
        <v>#REF!</v>
      </c>
      <c r="F3024" t="e">
        <f>IF(INDEX(People[First Name],$A3024)="","",
CONCATENATE("  - &amp;AffiliationID",TEXT($A3024,"0000"),
" {PersonID: *PersonID",TEXT($A3024,"0000"),
", OrganizationID: *OrganizationID",TEXT(MATCH(INDEX(People[Organization Name],$A3024),Organizations[Organization Name],0),"0000"),
", IsPrimaryOrganizationContact: , AffiliationStartDate: , AffiliationEndDate: , PrimaryPhone: ",
", PrimaryEmail: ",CHAR(34),INDEX(People[Primary Email],$A3024),CHAR(34),
", PrimaryAddress: ",CHAR(34),INDEX(People[Primary Address],$A3024),CHAR(34),
", PersonLink: }"))</f>
        <v>#REF!</v>
      </c>
      <c r="H3024" t="e">
        <f>IF(COUNTA(CitationInformation)=0,"",IF(INDEX(AuthorList[Author Name],$A3024)="","",
CONCATENATE("  - &amp;AuthorListID",TEXT($A3024,"0000"),
"  {CitationID: *CitationID0001",
", PersonID: *PersonID",TEXT(MATCH(INDEX(AuthorList[Author Name],$A3024),People[Full Name],0),"0000"),
", AuthorOrder: ",INDEX(AuthorList[Author Number],$A3024),"}")))</f>
        <v>#REF!</v>
      </c>
      <c r="K3024" t="e">
        <f>IF(INDEX(SamplingFeatures[Feature Code],$A3024)="","",
CONCATENATE("  - &amp;SamplingFeatureID",TEXT($A3024,"0000"),
" {","SamplingFeatureUUID:  ",CHAR(34),INDEX(SamplingFeatures[Sampling Feature UUID],$A3024),CHAR(34),
", SamplingFeatureTypeCV:  ",CHAR(34),INDEX(SamplingFeatures[Sampling Feature Type],$A3024),CHAR(34),
", SamplingFeatureCode:  ",CHAR(34),INDEX(SamplingFeatures[Feature Code],$A3024),CHAR(34),
", SamplingFeatureName:  ",CHAR(34),INDEX(SamplingFeatures[Feature Name],$A3024),CHAR(34),
", SamplingFeatureDescription:  ",CHAR(34),INDEX(SamplingFeatures[Feature Description],$A3024),CHAR(34),
", SamplingFeatureGeotypeCV:  ",CHAR(34),INDEX(SamplingFeatures[Feature Geo Type],$A3024),CHAR(34),
", FeatureGeometry:  ",CHAR(34),INDEX(SamplingFeatures[Feature Geometry],$A3024),CHAR(34),
", Elevation_m:  ",CHAR(34),INDEX(SamplingFeatures[Elevation_m],$A3024),CHAR(34),
", ElevationDatumCV:  ",CHAR(34),ElevationDatum,CHAR(34),"}"))</f>
        <v>#REF!</v>
      </c>
      <c r="L3024" t="e">
        <f>IF(INDEX(SamplingFeatures[Sampling Feature Type],$A3024)&lt;&gt;"Site","",
CONCATENATE("  - &amp;SiteID",TEXT(SUMPRODUCT(--($L$3:$L3023&lt;&gt;"")),"0000"),
" {","SamplingFeatureID:  *SamplingFeatureID",TEXT($A3024,"0000"),
", SiteTypeCV:  ",CHAR(34),INDEX(Sites[Site Type],$A3024),CHAR(34),
", Latitude:  ",INDEX(Sites[Latitude],$A3024),
", Longitude:  ",INDEX(Sites[Longitude],$A3024),
", SRSName:  ",CHAR(34),LatLonDatum,CHAR(34),"}"))</f>
        <v>#REF!</v>
      </c>
      <c r="M3024" t="e">
        <f>IF(INDEX(SamplingFeatures[Sampling Feature Type],$A3024)&lt;&gt;"Specimen","",
CONCATENATE("  - &amp;SpecimenID",TEXT(SUMPRODUCT(--($M$3:$M3023&lt;&gt;"")),"0000"),
" {","SamplingFeatureID:  *SamplingFeatureID",TEXT($A3024,"0000"),
", SpecimenTypeCV:  ",CHAR(34),INDEX(Specimens[Specimen Type],$A3024),CHAR(34),
", SpecimenMediumCV:  ",INDEX(Specimens[Specimen Medium],$A3024),
", IsFieldSpecimen:  ",CHAR(34),INDEX(Specimens[Is Field Specimen?],$A3024),CHAR(34),"}"))</f>
        <v>#REF!</v>
      </c>
      <c r="N3024" t="e">
        <f>IF(COUNTA(SpatialOffsets[])=0,"", IF(INDEX(SpatialOffsets[Spatial Offset Type],$A3024)="","",
CONCATENATE("  - &amp;SpatialOffsetID",TEXT($A3024,"0000"),
" {","SpatialOffsetTypeCV:  ",CHAR(34),INDEX(SpatialOffsets[Spatial Offset Type],$A3024),CHAR(34),
", Offset1Value:  ",INDEX(SpatialOffsets[Offset 1 Value],$A3024),
", Offset1UnitID:  ",CHAR(34),INDEX(SpatialOffsets[Offset 1 Unit],$A3024),CHAR(34),
", Offset2Value:  ",INDEX(SpatialOffsets[Offset 2 Value],$A3024),
", Offset2UnitID:  ",CHAR(34),INDEX(SpatialOffsets[Offset 2 Unit],$A3024),CHAR(34),
", Offset3Value:  ",INDEX(SpatialOffsets[Offset 3 Value],$A3024),
", Offset3UnitID:  ",CHAR(34),INDEX(SpatialOffsets[Offset 3 Unit],$A3024),CHAR(34),,"}")))</f>
        <v>#REF!</v>
      </c>
      <c r="O3024" t="e">
        <f>IF(COUNTA(RelatedFeatures[])=0,"", IF(INDEX(RelatedFeatures[First Sampling Feature Code],$A3024)="","",
CONCATENATE("  - &amp;RelationID",TEXT($A3024,"0000"),
" {","SamplingFeatureID:  *SamplingFeatureID",TEXT(MATCH(INDEX(RelatedFeatures[First Sampling Feature Code],$A3024),SamplingFeatures[Feature Code],0),"0000"),
", RelationshipTypeCV:  ",CHAR(34),INDEX(RelatedFeatures[Relationship Type],$A3024),CHAR(34),
", RelatedFeatureID: *SamplingFeatureID",TEXT(MATCH(INDEX(RelatedFeatures[Second Sampling Feature Code],$A3024),SamplingFeatures[Feature Code],0),"0000"),
", SpatialOffsetID:  ",IF(INDEX(RelatedFeatures[Offset Number],$A3024)="","",CONCATENATE("*SpatialOffsetID",TEXT(INDEX(RelatedFeatures[Offset Number],$A3024),"0000"))),"}")))</f>
        <v>#REF!</v>
      </c>
      <c r="P3024" t="e">
        <f>IF(INDEX(Methods[Method Type],$A3024)="","",
CONCATENATE("  - &amp;MethodID",TEXT($A3024,"0000"),
" {","MethodTypeCV:  ",CHAR(34),INDEX(Methods[Method Type],$A3024),CHAR(34),
", MethodCode:  ",CHAR(34),INDEX(Methods[Method Code],$A3024),CHAR(34),
", MethodName:  ",CHAR(34),INDEX(Methods[Method Name],$A3024),CHAR(34),
", MethodDescription:  ",CHAR(34),INDEX(Methods[Method Description],$A3024),CHAR(34),
", MethodLink:  ",CHAR(34),INDEX(Methods[Method Link],$A3024),CHAR(34),
", OrganizationID: *OrganizationID",TEXT(MATCH(INDEX(Methods[Organization Name],$A3024),Organizations[Organization Name],0),"0000"),"}"))</f>
        <v>#REF!</v>
      </c>
      <c r="Q3024" t="e">
        <f>IF(INDEX(Variables[Variable Type],$A3024)="","",
CONCATENATE("  - &amp;VariableID",TEXT($A3024,"0000"),
" {","VariableTypeCV:  ",CHAR(34),INDEX(Variables[Variable Type],$A3024),CHAR(34),
", VariableCode:  ",CHAR(34),INDEX(Variables[Variable Code],$A3024),CHAR(34),
", VariableNameCV:  ",CHAR(34),INDEX(Variables[Variable Name],$A3024),CHAR(34),
", VariableDefinition:  ",CHAR(34),INDEX(Variables[Variable Definition],$A3024),CHAR(34),
", SpecciationCV:  ",CHAR(34),INDEX(Variables[Speciation],$A3024),CHAR(34),
", NoDataValue:  ",CHAR(34),INDEX(Variables[No Data Value],$A3024),CHAR(34),"}"))</f>
        <v>#REF!</v>
      </c>
    </row>
    <row r="3025" spans="1:17" x14ac:dyDescent="0.25">
      <c r="A3025">
        <v>3022</v>
      </c>
      <c r="D3025" t="e">
        <f>IF(INDEX(People[First Name],$A3025)="","",
CONCATENATE("  - &amp;PersonID",TEXT($A3025,"0000"),
" {","PersonFirstName:  ",CHAR(34),INDEX(People[First Name],$A3025),CHAR(34),
", PersonMiddleName:  ",CHAR(34),INDEX(People[Middle Name],$A3025),CHAR(34),
", PersonLastName:  ",CHAR(34),INDEX(People[Last Name],$A3025),CHAR(34),"}"))</f>
        <v>#REF!</v>
      </c>
      <c r="E3025" t="e">
        <f>IF(INDEX(Organizations[Organization Type '[CV']],$A3025)="","",
CONCATENATE("  - &amp;OrganizationID",TEXT($A3025,"0000"),
" {","OrganizationTypeCV:  ",CHAR(34),INDEX(Organizations[Organization Type '[CV']],$A3025),CHAR(34),
", OrganizationCode:  ",CHAR(34),INDEX(Organizations[Organization Code],$A3025),CHAR(34),
", OrganizationName:  ",CHAR(34),INDEX(Organizations[Organization Name],$A3025),CHAR(34),
", OrganizationDescription:  ",CHAR(34),INDEX(Organizations[Organization Description],$A3025),CHAR(34),
", OrganizationLink:  ",CHAR(34),INDEX(Organizations[Organization Link],$A3025),CHAR(34),"}"))</f>
        <v>#REF!</v>
      </c>
      <c r="F3025" t="e">
        <f>IF(INDEX(People[First Name],$A3025)="","",
CONCATENATE("  - &amp;AffiliationID",TEXT($A3025,"0000"),
" {PersonID: *PersonID",TEXT($A3025,"0000"),
", OrganizationID: *OrganizationID",TEXT(MATCH(INDEX(People[Organization Name],$A3025),Organizations[Organization Name],0),"0000"),
", IsPrimaryOrganizationContact: , AffiliationStartDate: , AffiliationEndDate: , PrimaryPhone: ",
", PrimaryEmail: ",CHAR(34),INDEX(People[Primary Email],$A3025),CHAR(34),
", PrimaryAddress: ",CHAR(34),INDEX(People[Primary Address],$A3025),CHAR(34),
", PersonLink: }"))</f>
        <v>#REF!</v>
      </c>
      <c r="H3025" t="e">
        <f>IF(COUNTA(CitationInformation)=0,"",IF(INDEX(AuthorList[Author Name],$A3025)="","",
CONCATENATE("  - &amp;AuthorListID",TEXT($A3025,"0000"),
"  {CitationID: *CitationID0001",
", PersonID: *PersonID",TEXT(MATCH(INDEX(AuthorList[Author Name],$A3025),People[Full Name],0),"0000"),
", AuthorOrder: ",INDEX(AuthorList[Author Number],$A3025),"}")))</f>
        <v>#REF!</v>
      </c>
      <c r="K3025" t="e">
        <f>IF(INDEX(SamplingFeatures[Feature Code],$A3025)="","",
CONCATENATE("  - &amp;SamplingFeatureID",TEXT($A3025,"0000"),
" {","SamplingFeatureUUID:  ",CHAR(34),INDEX(SamplingFeatures[Sampling Feature UUID],$A3025),CHAR(34),
", SamplingFeatureTypeCV:  ",CHAR(34),INDEX(SamplingFeatures[Sampling Feature Type],$A3025),CHAR(34),
", SamplingFeatureCode:  ",CHAR(34),INDEX(SamplingFeatures[Feature Code],$A3025),CHAR(34),
", SamplingFeatureName:  ",CHAR(34),INDEX(SamplingFeatures[Feature Name],$A3025),CHAR(34),
", SamplingFeatureDescription:  ",CHAR(34),INDEX(SamplingFeatures[Feature Description],$A3025),CHAR(34),
", SamplingFeatureGeotypeCV:  ",CHAR(34),INDEX(SamplingFeatures[Feature Geo Type],$A3025),CHAR(34),
", FeatureGeometry:  ",CHAR(34),INDEX(SamplingFeatures[Feature Geometry],$A3025),CHAR(34),
", Elevation_m:  ",CHAR(34),INDEX(SamplingFeatures[Elevation_m],$A3025),CHAR(34),
", ElevationDatumCV:  ",CHAR(34),ElevationDatum,CHAR(34),"}"))</f>
        <v>#REF!</v>
      </c>
      <c r="L3025" t="e">
        <f>IF(INDEX(SamplingFeatures[Sampling Feature Type],$A3025)&lt;&gt;"Site","",
CONCATENATE("  - &amp;SiteID",TEXT(SUMPRODUCT(--($L$3:$L3024&lt;&gt;"")),"0000"),
" {","SamplingFeatureID:  *SamplingFeatureID",TEXT($A3025,"0000"),
", SiteTypeCV:  ",CHAR(34),INDEX(Sites[Site Type],$A3025),CHAR(34),
", Latitude:  ",INDEX(Sites[Latitude],$A3025),
", Longitude:  ",INDEX(Sites[Longitude],$A3025),
", SRSName:  ",CHAR(34),LatLonDatum,CHAR(34),"}"))</f>
        <v>#REF!</v>
      </c>
      <c r="M3025" t="e">
        <f>IF(INDEX(SamplingFeatures[Sampling Feature Type],$A3025)&lt;&gt;"Specimen","",
CONCATENATE("  - &amp;SpecimenID",TEXT(SUMPRODUCT(--($M$3:$M3024&lt;&gt;"")),"0000"),
" {","SamplingFeatureID:  *SamplingFeatureID",TEXT($A3025,"0000"),
", SpecimenTypeCV:  ",CHAR(34),INDEX(Specimens[Specimen Type],$A3025),CHAR(34),
", SpecimenMediumCV:  ",INDEX(Specimens[Specimen Medium],$A3025),
", IsFieldSpecimen:  ",CHAR(34),INDEX(Specimens[Is Field Specimen?],$A3025),CHAR(34),"}"))</f>
        <v>#REF!</v>
      </c>
      <c r="N3025" t="e">
        <f>IF(COUNTA(SpatialOffsets[])=0,"", IF(INDEX(SpatialOffsets[Spatial Offset Type],$A3025)="","",
CONCATENATE("  - &amp;SpatialOffsetID",TEXT($A3025,"0000"),
" {","SpatialOffsetTypeCV:  ",CHAR(34),INDEX(SpatialOffsets[Spatial Offset Type],$A3025),CHAR(34),
", Offset1Value:  ",INDEX(SpatialOffsets[Offset 1 Value],$A3025),
", Offset1UnitID:  ",CHAR(34),INDEX(SpatialOffsets[Offset 1 Unit],$A3025),CHAR(34),
", Offset2Value:  ",INDEX(SpatialOffsets[Offset 2 Value],$A3025),
", Offset2UnitID:  ",CHAR(34),INDEX(SpatialOffsets[Offset 2 Unit],$A3025),CHAR(34),
", Offset3Value:  ",INDEX(SpatialOffsets[Offset 3 Value],$A3025),
", Offset3UnitID:  ",CHAR(34),INDEX(SpatialOffsets[Offset 3 Unit],$A3025),CHAR(34),,"}")))</f>
        <v>#REF!</v>
      </c>
      <c r="O3025" t="e">
        <f>IF(COUNTA(RelatedFeatures[])=0,"", IF(INDEX(RelatedFeatures[First Sampling Feature Code],$A3025)="","",
CONCATENATE("  - &amp;RelationID",TEXT($A3025,"0000"),
" {","SamplingFeatureID:  *SamplingFeatureID",TEXT(MATCH(INDEX(RelatedFeatures[First Sampling Feature Code],$A3025),SamplingFeatures[Feature Code],0),"0000"),
", RelationshipTypeCV:  ",CHAR(34),INDEX(RelatedFeatures[Relationship Type],$A3025),CHAR(34),
", RelatedFeatureID: *SamplingFeatureID",TEXT(MATCH(INDEX(RelatedFeatures[Second Sampling Feature Code],$A3025),SamplingFeatures[Feature Code],0),"0000"),
", SpatialOffsetID:  ",IF(INDEX(RelatedFeatures[Offset Number],$A3025)="","",CONCATENATE("*SpatialOffsetID",TEXT(INDEX(RelatedFeatures[Offset Number],$A3025),"0000"))),"}")))</f>
        <v>#REF!</v>
      </c>
      <c r="P3025" t="e">
        <f>IF(INDEX(Methods[Method Type],$A3025)="","",
CONCATENATE("  - &amp;MethodID",TEXT($A3025,"0000"),
" {","MethodTypeCV:  ",CHAR(34),INDEX(Methods[Method Type],$A3025),CHAR(34),
", MethodCode:  ",CHAR(34),INDEX(Methods[Method Code],$A3025),CHAR(34),
", MethodName:  ",CHAR(34),INDEX(Methods[Method Name],$A3025),CHAR(34),
", MethodDescription:  ",CHAR(34),INDEX(Methods[Method Description],$A3025),CHAR(34),
", MethodLink:  ",CHAR(34),INDEX(Methods[Method Link],$A3025),CHAR(34),
", OrganizationID: *OrganizationID",TEXT(MATCH(INDEX(Methods[Organization Name],$A3025),Organizations[Organization Name],0),"0000"),"}"))</f>
        <v>#REF!</v>
      </c>
      <c r="Q3025" t="e">
        <f>IF(INDEX(Variables[Variable Type],$A3025)="","",
CONCATENATE("  - &amp;VariableID",TEXT($A3025,"0000"),
" {","VariableTypeCV:  ",CHAR(34),INDEX(Variables[Variable Type],$A3025),CHAR(34),
", VariableCode:  ",CHAR(34),INDEX(Variables[Variable Code],$A3025),CHAR(34),
", VariableNameCV:  ",CHAR(34),INDEX(Variables[Variable Name],$A3025),CHAR(34),
", VariableDefinition:  ",CHAR(34),INDEX(Variables[Variable Definition],$A3025),CHAR(34),
", SpecciationCV:  ",CHAR(34),INDEX(Variables[Speciation],$A3025),CHAR(34),
", NoDataValue:  ",CHAR(34),INDEX(Variables[No Data Value],$A3025),CHAR(34),"}"))</f>
        <v>#REF!</v>
      </c>
    </row>
    <row r="3026" spans="1:17" x14ac:dyDescent="0.25">
      <c r="A3026">
        <v>3023</v>
      </c>
      <c r="D3026" t="e">
        <f>IF(INDEX(People[First Name],$A3026)="","",
CONCATENATE("  - &amp;PersonID",TEXT($A3026,"0000"),
" {","PersonFirstName:  ",CHAR(34),INDEX(People[First Name],$A3026),CHAR(34),
", PersonMiddleName:  ",CHAR(34),INDEX(People[Middle Name],$A3026),CHAR(34),
", PersonLastName:  ",CHAR(34),INDEX(People[Last Name],$A3026),CHAR(34),"}"))</f>
        <v>#REF!</v>
      </c>
      <c r="E3026" t="e">
        <f>IF(INDEX(Organizations[Organization Type '[CV']],$A3026)="","",
CONCATENATE("  - &amp;OrganizationID",TEXT($A3026,"0000"),
" {","OrganizationTypeCV:  ",CHAR(34),INDEX(Organizations[Organization Type '[CV']],$A3026),CHAR(34),
", OrganizationCode:  ",CHAR(34),INDEX(Organizations[Organization Code],$A3026),CHAR(34),
", OrganizationName:  ",CHAR(34),INDEX(Organizations[Organization Name],$A3026),CHAR(34),
", OrganizationDescription:  ",CHAR(34),INDEX(Organizations[Organization Description],$A3026),CHAR(34),
", OrganizationLink:  ",CHAR(34),INDEX(Organizations[Organization Link],$A3026),CHAR(34),"}"))</f>
        <v>#REF!</v>
      </c>
      <c r="F3026" t="e">
        <f>IF(INDEX(People[First Name],$A3026)="","",
CONCATENATE("  - &amp;AffiliationID",TEXT($A3026,"0000"),
" {PersonID: *PersonID",TEXT($A3026,"0000"),
", OrganizationID: *OrganizationID",TEXT(MATCH(INDEX(People[Organization Name],$A3026),Organizations[Organization Name],0),"0000"),
", IsPrimaryOrganizationContact: , AffiliationStartDate: , AffiliationEndDate: , PrimaryPhone: ",
", PrimaryEmail: ",CHAR(34),INDEX(People[Primary Email],$A3026),CHAR(34),
", PrimaryAddress: ",CHAR(34),INDEX(People[Primary Address],$A3026),CHAR(34),
", PersonLink: }"))</f>
        <v>#REF!</v>
      </c>
      <c r="H3026" t="e">
        <f>IF(COUNTA(CitationInformation)=0,"",IF(INDEX(AuthorList[Author Name],$A3026)="","",
CONCATENATE("  - &amp;AuthorListID",TEXT($A3026,"0000"),
"  {CitationID: *CitationID0001",
", PersonID: *PersonID",TEXT(MATCH(INDEX(AuthorList[Author Name],$A3026),People[Full Name],0),"0000"),
", AuthorOrder: ",INDEX(AuthorList[Author Number],$A3026),"}")))</f>
        <v>#REF!</v>
      </c>
      <c r="K3026" t="e">
        <f>IF(INDEX(SamplingFeatures[Feature Code],$A3026)="","",
CONCATENATE("  - &amp;SamplingFeatureID",TEXT($A3026,"0000"),
" {","SamplingFeatureUUID:  ",CHAR(34),INDEX(SamplingFeatures[Sampling Feature UUID],$A3026),CHAR(34),
", SamplingFeatureTypeCV:  ",CHAR(34),INDEX(SamplingFeatures[Sampling Feature Type],$A3026),CHAR(34),
", SamplingFeatureCode:  ",CHAR(34),INDEX(SamplingFeatures[Feature Code],$A3026),CHAR(34),
", SamplingFeatureName:  ",CHAR(34),INDEX(SamplingFeatures[Feature Name],$A3026),CHAR(34),
", SamplingFeatureDescription:  ",CHAR(34),INDEX(SamplingFeatures[Feature Description],$A3026),CHAR(34),
", SamplingFeatureGeotypeCV:  ",CHAR(34),INDEX(SamplingFeatures[Feature Geo Type],$A3026),CHAR(34),
", FeatureGeometry:  ",CHAR(34),INDEX(SamplingFeatures[Feature Geometry],$A3026),CHAR(34),
", Elevation_m:  ",CHAR(34),INDEX(SamplingFeatures[Elevation_m],$A3026),CHAR(34),
", ElevationDatumCV:  ",CHAR(34),ElevationDatum,CHAR(34),"}"))</f>
        <v>#REF!</v>
      </c>
      <c r="L3026" t="e">
        <f>IF(INDEX(SamplingFeatures[Sampling Feature Type],$A3026)&lt;&gt;"Site","",
CONCATENATE("  - &amp;SiteID",TEXT(SUMPRODUCT(--($L$3:$L3025&lt;&gt;"")),"0000"),
" {","SamplingFeatureID:  *SamplingFeatureID",TEXT($A3026,"0000"),
", SiteTypeCV:  ",CHAR(34),INDEX(Sites[Site Type],$A3026),CHAR(34),
", Latitude:  ",INDEX(Sites[Latitude],$A3026),
", Longitude:  ",INDEX(Sites[Longitude],$A3026),
", SRSName:  ",CHAR(34),LatLonDatum,CHAR(34),"}"))</f>
        <v>#REF!</v>
      </c>
      <c r="M3026" t="e">
        <f>IF(INDEX(SamplingFeatures[Sampling Feature Type],$A3026)&lt;&gt;"Specimen","",
CONCATENATE("  - &amp;SpecimenID",TEXT(SUMPRODUCT(--($M$3:$M3025&lt;&gt;"")),"0000"),
" {","SamplingFeatureID:  *SamplingFeatureID",TEXT($A3026,"0000"),
", SpecimenTypeCV:  ",CHAR(34),INDEX(Specimens[Specimen Type],$A3026),CHAR(34),
", SpecimenMediumCV:  ",INDEX(Specimens[Specimen Medium],$A3026),
", IsFieldSpecimen:  ",CHAR(34),INDEX(Specimens[Is Field Specimen?],$A3026),CHAR(34),"}"))</f>
        <v>#REF!</v>
      </c>
      <c r="N3026" t="e">
        <f>IF(COUNTA(SpatialOffsets[])=0,"", IF(INDEX(SpatialOffsets[Spatial Offset Type],$A3026)="","",
CONCATENATE("  - &amp;SpatialOffsetID",TEXT($A3026,"0000"),
" {","SpatialOffsetTypeCV:  ",CHAR(34),INDEX(SpatialOffsets[Spatial Offset Type],$A3026),CHAR(34),
", Offset1Value:  ",INDEX(SpatialOffsets[Offset 1 Value],$A3026),
", Offset1UnitID:  ",CHAR(34),INDEX(SpatialOffsets[Offset 1 Unit],$A3026),CHAR(34),
", Offset2Value:  ",INDEX(SpatialOffsets[Offset 2 Value],$A3026),
", Offset2UnitID:  ",CHAR(34),INDEX(SpatialOffsets[Offset 2 Unit],$A3026),CHAR(34),
", Offset3Value:  ",INDEX(SpatialOffsets[Offset 3 Value],$A3026),
", Offset3UnitID:  ",CHAR(34),INDEX(SpatialOffsets[Offset 3 Unit],$A3026),CHAR(34),,"}")))</f>
        <v>#REF!</v>
      </c>
      <c r="O3026" t="e">
        <f>IF(COUNTA(RelatedFeatures[])=0,"", IF(INDEX(RelatedFeatures[First Sampling Feature Code],$A3026)="","",
CONCATENATE("  - &amp;RelationID",TEXT($A3026,"0000"),
" {","SamplingFeatureID:  *SamplingFeatureID",TEXT(MATCH(INDEX(RelatedFeatures[First Sampling Feature Code],$A3026),SamplingFeatures[Feature Code],0),"0000"),
", RelationshipTypeCV:  ",CHAR(34),INDEX(RelatedFeatures[Relationship Type],$A3026),CHAR(34),
", RelatedFeatureID: *SamplingFeatureID",TEXT(MATCH(INDEX(RelatedFeatures[Second Sampling Feature Code],$A3026),SamplingFeatures[Feature Code],0),"0000"),
", SpatialOffsetID:  ",IF(INDEX(RelatedFeatures[Offset Number],$A3026)="","",CONCATENATE("*SpatialOffsetID",TEXT(INDEX(RelatedFeatures[Offset Number],$A3026),"0000"))),"}")))</f>
        <v>#REF!</v>
      </c>
      <c r="P3026" t="e">
        <f>IF(INDEX(Methods[Method Type],$A3026)="","",
CONCATENATE("  - &amp;MethodID",TEXT($A3026,"0000"),
" {","MethodTypeCV:  ",CHAR(34),INDEX(Methods[Method Type],$A3026),CHAR(34),
", MethodCode:  ",CHAR(34),INDEX(Methods[Method Code],$A3026),CHAR(34),
", MethodName:  ",CHAR(34),INDEX(Methods[Method Name],$A3026),CHAR(34),
", MethodDescription:  ",CHAR(34),INDEX(Methods[Method Description],$A3026),CHAR(34),
", MethodLink:  ",CHAR(34),INDEX(Methods[Method Link],$A3026),CHAR(34),
", OrganizationID: *OrganizationID",TEXT(MATCH(INDEX(Methods[Organization Name],$A3026),Organizations[Organization Name],0),"0000"),"}"))</f>
        <v>#REF!</v>
      </c>
      <c r="Q3026" t="e">
        <f>IF(INDEX(Variables[Variable Type],$A3026)="","",
CONCATENATE("  - &amp;VariableID",TEXT($A3026,"0000"),
" {","VariableTypeCV:  ",CHAR(34),INDEX(Variables[Variable Type],$A3026),CHAR(34),
", VariableCode:  ",CHAR(34),INDEX(Variables[Variable Code],$A3026),CHAR(34),
", VariableNameCV:  ",CHAR(34),INDEX(Variables[Variable Name],$A3026),CHAR(34),
", VariableDefinition:  ",CHAR(34),INDEX(Variables[Variable Definition],$A3026),CHAR(34),
", SpecciationCV:  ",CHAR(34),INDEX(Variables[Speciation],$A3026),CHAR(34),
", NoDataValue:  ",CHAR(34),INDEX(Variables[No Data Value],$A3026),CHAR(34),"}"))</f>
        <v>#REF!</v>
      </c>
    </row>
    <row r="3027" spans="1:17" x14ac:dyDescent="0.25">
      <c r="A3027">
        <v>3024</v>
      </c>
      <c r="D3027" t="e">
        <f>IF(INDEX(People[First Name],$A3027)="","",
CONCATENATE("  - &amp;PersonID",TEXT($A3027,"0000"),
" {","PersonFirstName:  ",CHAR(34),INDEX(People[First Name],$A3027),CHAR(34),
", PersonMiddleName:  ",CHAR(34),INDEX(People[Middle Name],$A3027),CHAR(34),
", PersonLastName:  ",CHAR(34),INDEX(People[Last Name],$A3027),CHAR(34),"}"))</f>
        <v>#REF!</v>
      </c>
      <c r="E3027" t="e">
        <f>IF(INDEX(Organizations[Organization Type '[CV']],$A3027)="","",
CONCATENATE("  - &amp;OrganizationID",TEXT($A3027,"0000"),
" {","OrganizationTypeCV:  ",CHAR(34),INDEX(Organizations[Organization Type '[CV']],$A3027),CHAR(34),
", OrganizationCode:  ",CHAR(34),INDEX(Organizations[Organization Code],$A3027),CHAR(34),
", OrganizationName:  ",CHAR(34),INDEX(Organizations[Organization Name],$A3027),CHAR(34),
", OrganizationDescription:  ",CHAR(34),INDEX(Organizations[Organization Description],$A3027),CHAR(34),
", OrganizationLink:  ",CHAR(34),INDEX(Organizations[Organization Link],$A3027),CHAR(34),"}"))</f>
        <v>#REF!</v>
      </c>
      <c r="F3027" t="e">
        <f>IF(INDEX(People[First Name],$A3027)="","",
CONCATENATE("  - &amp;AffiliationID",TEXT($A3027,"0000"),
" {PersonID: *PersonID",TEXT($A3027,"0000"),
", OrganizationID: *OrganizationID",TEXT(MATCH(INDEX(People[Organization Name],$A3027),Organizations[Organization Name],0),"0000"),
", IsPrimaryOrganizationContact: , AffiliationStartDate: , AffiliationEndDate: , PrimaryPhone: ",
", PrimaryEmail: ",CHAR(34),INDEX(People[Primary Email],$A3027),CHAR(34),
", PrimaryAddress: ",CHAR(34),INDEX(People[Primary Address],$A3027),CHAR(34),
", PersonLink: }"))</f>
        <v>#REF!</v>
      </c>
      <c r="H3027" t="e">
        <f>IF(COUNTA(CitationInformation)=0,"",IF(INDEX(AuthorList[Author Name],$A3027)="","",
CONCATENATE("  - &amp;AuthorListID",TEXT($A3027,"0000"),
"  {CitationID: *CitationID0001",
", PersonID: *PersonID",TEXT(MATCH(INDEX(AuthorList[Author Name],$A3027),People[Full Name],0),"0000"),
", AuthorOrder: ",INDEX(AuthorList[Author Number],$A3027),"}")))</f>
        <v>#REF!</v>
      </c>
      <c r="K3027" t="e">
        <f>IF(INDEX(SamplingFeatures[Feature Code],$A3027)="","",
CONCATENATE("  - &amp;SamplingFeatureID",TEXT($A3027,"0000"),
" {","SamplingFeatureUUID:  ",CHAR(34),INDEX(SamplingFeatures[Sampling Feature UUID],$A3027),CHAR(34),
", SamplingFeatureTypeCV:  ",CHAR(34),INDEX(SamplingFeatures[Sampling Feature Type],$A3027),CHAR(34),
", SamplingFeatureCode:  ",CHAR(34),INDEX(SamplingFeatures[Feature Code],$A3027),CHAR(34),
", SamplingFeatureName:  ",CHAR(34),INDEX(SamplingFeatures[Feature Name],$A3027),CHAR(34),
", SamplingFeatureDescription:  ",CHAR(34),INDEX(SamplingFeatures[Feature Description],$A3027),CHAR(34),
", SamplingFeatureGeotypeCV:  ",CHAR(34),INDEX(SamplingFeatures[Feature Geo Type],$A3027),CHAR(34),
", FeatureGeometry:  ",CHAR(34),INDEX(SamplingFeatures[Feature Geometry],$A3027),CHAR(34),
", Elevation_m:  ",CHAR(34),INDEX(SamplingFeatures[Elevation_m],$A3027),CHAR(34),
", ElevationDatumCV:  ",CHAR(34),ElevationDatum,CHAR(34),"}"))</f>
        <v>#REF!</v>
      </c>
      <c r="L3027" t="e">
        <f>IF(INDEX(SamplingFeatures[Sampling Feature Type],$A3027)&lt;&gt;"Site","",
CONCATENATE("  - &amp;SiteID",TEXT(SUMPRODUCT(--($L$3:$L3026&lt;&gt;"")),"0000"),
" {","SamplingFeatureID:  *SamplingFeatureID",TEXT($A3027,"0000"),
", SiteTypeCV:  ",CHAR(34),INDEX(Sites[Site Type],$A3027),CHAR(34),
", Latitude:  ",INDEX(Sites[Latitude],$A3027),
", Longitude:  ",INDEX(Sites[Longitude],$A3027),
", SRSName:  ",CHAR(34),LatLonDatum,CHAR(34),"}"))</f>
        <v>#REF!</v>
      </c>
      <c r="M3027" t="e">
        <f>IF(INDEX(SamplingFeatures[Sampling Feature Type],$A3027)&lt;&gt;"Specimen","",
CONCATENATE("  - &amp;SpecimenID",TEXT(SUMPRODUCT(--($M$3:$M3026&lt;&gt;"")),"0000"),
" {","SamplingFeatureID:  *SamplingFeatureID",TEXT($A3027,"0000"),
", SpecimenTypeCV:  ",CHAR(34),INDEX(Specimens[Specimen Type],$A3027),CHAR(34),
", SpecimenMediumCV:  ",INDEX(Specimens[Specimen Medium],$A3027),
", IsFieldSpecimen:  ",CHAR(34),INDEX(Specimens[Is Field Specimen?],$A3027),CHAR(34),"}"))</f>
        <v>#REF!</v>
      </c>
      <c r="N3027" t="e">
        <f>IF(COUNTA(SpatialOffsets[])=0,"", IF(INDEX(SpatialOffsets[Spatial Offset Type],$A3027)="","",
CONCATENATE("  - &amp;SpatialOffsetID",TEXT($A3027,"0000"),
" {","SpatialOffsetTypeCV:  ",CHAR(34),INDEX(SpatialOffsets[Spatial Offset Type],$A3027),CHAR(34),
", Offset1Value:  ",INDEX(SpatialOffsets[Offset 1 Value],$A3027),
", Offset1UnitID:  ",CHAR(34),INDEX(SpatialOffsets[Offset 1 Unit],$A3027),CHAR(34),
", Offset2Value:  ",INDEX(SpatialOffsets[Offset 2 Value],$A3027),
", Offset2UnitID:  ",CHAR(34),INDEX(SpatialOffsets[Offset 2 Unit],$A3027),CHAR(34),
", Offset3Value:  ",INDEX(SpatialOffsets[Offset 3 Value],$A3027),
", Offset3UnitID:  ",CHAR(34),INDEX(SpatialOffsets[Offset 3 Unit],$A3027),CHAR(34),,"}")))</f>
        <v>#REF!</v>
      </c>
      <c r="O3027" t="e">
        <f>IF(COUNTA(RelatedFeatures[])=0,"", IF(INDEX(RelatedFeatures[First Sampling Feature Code],$A3027)="","",
CONCATENATE("  - &amp;RelationID",TEXT($A3027,"0000"),
" {","SamplingFeatureID:  *SamplingFeatureID",TEXT(MATCH(INDEX(RelatedFeatures[First Sampling Feature Code],$A3027),SamplingFeatures[Feature Code],0),"0000"),
", RelationshipTypeCV:  ",CHAR(34),INDEX(RelatedFeatures[Relationship Type],$A3027),CHAR(34),
", RelatedFeatureID: *SamplingFeatureID",TEXT(MATCH(INDEX(RelatedFeatures[Second Sampling Feature Code],$A3027),SamplingFeatures[Feature Code],0),"0000"),
", SpatialOffsetID:  ",IF(INDEX(RelatedFeatures[Offset Number],$A3027)="","",CONCATENATE("*SpatialOffsetID",TEXT(INDEX(RelatedFeatures[Offset Number],$A3027),"0000"))),"}")))</f>
        <v>#REF!</v>
      </c>
      <c r="P3027" t="e">
        <f>IF(INDEX(Methods[Method Type],$A3027)="","",
CONCATENATE("  - &amp;MethodID",TEXT($A3027,"0000"),
" {","MethodTypeCV:  ",CHAR(34),INDEX(Methods[Method Type],$A3027),CHAR(34),
", MethodCode:  ",CHAR(34),INDEX(Methods[Method Code],$A3027),CHAR(34),
", MethodName:  ",CHAR(34),INDEX(Methods[Method Name],$A3027),CHAR(34),
", MethodDescription:  ",CHAR(34),INDEX(Methods[Method Description],$A3027),CHAR(34),
", MethodLink:  ",CHAR(34),INDEX(Methods[Method Link],$A3027),CHAR(34),
", OrganizationID: *OrganizationID",TEXT(MATCH(INDEX(Methods[Organization Name],$A3027),Organizations[Organization Name],0),"0000"),"}"))</f>
        <v>#REF!</v>
      </c>
      <c r="Q3027" t="e">
        <f>IF(INDEX(Variables[Variable Type],$A3027)="","",
CONCATENATE("  - &amp;VariableID",TEXT($A3027,"0000"),
" {","VariableTypeCV:  ",CHAR(34),INDEX(Variables[Variable Type],$A3027),CHAR(34),
", VariableCode:  ",CHAR(34),INDEX(Variables[Variable Code],$A3027),CHAR(34),
", VariableNameCV:  ",CHAR(34),INDEX(Variables[Variable Name],$A3027),CHAR(34),
", VariableDefinition:  ",CHAR(34),INDEX(Variables[Variable Definition],$A3027),CHAR(34),
", SpecciationCV:  ",CHAR(34),INDEX(Variables[Speciation],$A3027),CHAR(34),
", NoDataValue:  ",CHAR(34),INDEX(Variables[No Data Value],$A3027),CHAR(34),"}"))</f>
        <v>#REF!</v>
      </c>
    </row>
    <row r="3028" spans="1:17" x14ac:dyDescent="0.25">
      <c r="A3028">
        <v>3025</v>
      </c>
      <c r="D3028" t="e">
        <f>IF(INDEX(People[First Name],$A3028)="","",
CONCATENATE("  - &amp;PersonID",TEXT($A3028,"0000"),
" {","PersonFirstName:  ",CHAR(34),INDEX(People[First Name],$A3028),CHAR(34),
", PersonMiddleName:  ",CHAR(34),INDEX(People[Middle Name],$A3028),CHAR(34),
", PersonLastName:  ",CHAR(34),INDEX(People[Last Name],$A3028),CHAR(34),"}"))</f>
        <v>#REF!</v>
      </c>
      <c r="E3028" t="e">
        <f>IF(INDEX(Organizations[Organization Type '[CV']],$A3028)="","",
CONCATENATE("  - &amp;OrganizationID",TEXT($A3028,"0000"),
" {","OrganizationTypeCV:  ",CHAR(34),INDEX(Organizations[Organization Type '[CV']],$A3028),CHAR(34),
", OrganizationCode:  ",CHAR(34),INDEX(Organizations[Organization Code],$A3028),CHAR(34),
", OrganizationName:  ",CHAR(34),INDEX(Organizations[Organization Name],$A3028),CHAR(34),
", OrganizationDescription:  ",CHAR(34),INDEX(Organizations[Organization Description],$A3028),CHAR(34),
", OrganizationLink:  ",CHAR(34),INDEX(Organizations[Organization Link],$A3028),CHAR(34),"}"))</f>
        <v>#REF!</v>
      </c>
      <c r="F3028" t="e">
        <f>IF(INDEX(People[First Name],$A3028)="","",
CONCATENATE("  - &amp;AffiliationID",TEXT($A3028,"0000"),
" {PersonID: *PersonID",TEXT($A3028,"0000"),
", OrganizationID: *OrganizationID",TEXT(MATCH(INDEX(People[Organization Name],$A3028),Organizations[Organization Name],0),"0000"),
", IsPrimaryOrganizationContact: , AffiliationStartDate: , AffiliationEndDate: , PrimaryPhone: ",
", PrimaryEmail: ",CHAR(34),INDEX(People[Primary Email],$A3028),CHAR(34),
", PrimaryAddress: ",CHAR(34),INDEX(People[Primary Address],$A3028),CHAR(34),
", PersonLink: }"))</f>
        <v>#REF!</v>
      </c>
      <c r="H3028" t="e">
        <f>IF(COUNTA(CitationInformation)=0,"",IF(INDEX(AuthorList[Author Name],$A3028)="","",
CONCATENATE("  - &amp;AuthorListID",TEXT($A3028,"0000"),
"  {CitationID: *CitationID0001",
", PersonID: *PersonID",TEXT(MATCH(INDEX(AuthorList[Author Name],$A3028),People[Full Name],0),"0000"),
", AuthorOrder: ",INDEX(AuthorList[Author Number],$A3028),"}")))</f>
        <v>#REF!</v>
      </c>
      <c r="K3028" t="e">
        <f>IF(INDEX(SamplingFeatures[Feature Code],$A3028)="","",
CONCATENATE("  - &amp;SamplingFeatureID",TEXT($A3028,"0000"),
" {","SamplingFeatureUUID:  ",CHAR(34),INDEX(SamplingFeatures[Sampling Feature UUID],$A3028),CHAR(34),
", SamplingFeatureTypeCV:  ",CHAR(34),INDEX(SamplingFeatures[Sampling Feature Type],$A3028),CHAR(34),
", SamplingFeatureCode:  ",CHAR(34),INDEX(SamplingFeatures[Feature Code],$A3028),CHAR(34),
", SamplingFeatureName:  ",CHAR(34),INDEX(SamplingFeatures[Feature Name],$A3028),CHAR(34),
", SamplingFeatureDescription:  ",CHAR(34),INDEX(SamplingFeatures[Feature Description],$A3028),CHAR(34),
", SamplingFeatureGeotypeCV:  ",CHAR(34),INDEX(SamplingFeatures[Feature Geo Type],$A3028),CHAR(34),
", FeatureGeometry:  ",CHAR(34),INDEX(SamplingFeatures[Feature Geometry],$A3028),CHAR(34),
", Elevation_m:  ",CHAR(34),INDEX(SamplingFeatures[Elevation_m],$A3028),CHAR(34),
", ElevationDatumCV:  ",CHAR(34),ElevationDatum,CHAR(34),"}"))</f>
        <v>#REF!</v>
      </c>
      <c r="L3028" t="e">
        <f>IF(INDEX(SamplingFeatures[Sampling Feature Type],$A3028)&lt;&gt;"Site","",
CONCATENATE("  - &amp;SiteID",TEXT(SUMPRODUCT(--($L$3:$L3027&lt;&gt;"")),"0000"),
" {","SamplingFeatureID:  *SamplingFeatureID",TEXT($A3028,"0000"),
", SiteTypeCV:  ",CHAR(34),INDEX(Sites[Site Type],$A3028),CHAR(34),
", Latitude:  ",INDEX(Sites[Latitude],$A3028),
", Longitude:  ",INDEX(Sites[Longitude],$A3028),
", SRSName:  ",CHAR(34),LatLonDatum,CHAR(34),"}"))</f>
        <v>#REF!</v>
      </c>
      <c r="M3028" t="e">
        <f>IF(INDEX(SamplingFeatures[Sampling Feature Type],$A3028)&lt;&gt;"Specimen","",
CONCATENATE("  - &amp;SpecimenID",TEXT(SUMPRODUCT(--($M$3:$M3027&lt;&gt;"")),"0000"),
" {","SamplingFeatureID:  *SamplingFeatureID",TEXT($A3028,"0000"),
", SpecimenTypeCV:  ",CHAR(34),INDEX(Specimens[Specimen Type],$A3028),CHAR(34),
", SpecimenMediumCV:  ",INDEX(Specimens[Specimen Medium],$A3028),
", IsFieldSpecimen:  ",CHAR(34),INDEX(Specimens[Is Field Specimen?],$A3028),CHAR(34),"}"))</f>
        <v>#REF!</v>
      </c>
      <c r="N3028" t="e">
        <f>IF(COUNTA(SpatialOffsets[])=0,"", IF(INDEX(SpatialOffsets[Spatial Offset Type],$A3028)="","",
CONCATENATE("  - &amp;SpatialOffsetID",TEXT($A3028,"0000"),
" {","SpatialOffsetTypeCV:  ",CHAR(34),INDEX(SpatialOffsets[Spatial Offset Type],$A3028),CHAR(34),
", Offset1Value:  ",INDEX(SpatialOffsets[Offset 1 Value],$A3028),
", Offset1UnitID:  ",CHAR(34),INDEX(SpatialOffsets[Offset 1 Unit],$A3028),CHAR(34),
", Offset2Value:  ",INDEX(SpatialOffsets[Offset 2 Value],$A3028),
", Offset2UnitID:  ",CHAR(34),INDEX(SpatialOffsets[Offset 2 Unit],$A3028),CHAR(34),
", Offset3Value:  ",INDEX(SpatialOffsets[Offset 3 Value],$A3028),
", Offset3UnitID:  ",CHAR(34),INDEX(SpatialOffsets[Offset 3 Unit],$A3028),CHAR(34),,"}")))</f>
        <v>#REF!</v>
      </c>
      <c r="O3028" t="e">
        <f>IF(COUNTA(RelatedFeatures[])=0,"", IF(INDEX(RelatedFeatures[First Sampling Feature Code],$A3028)="","",
CONCATENATE("  - &amp;RelationID",TEXT($A3028,"0000"),
" {","SamplingFeatureID:  *SamplingFeatureID",TEXT(MATCH(INDEX(RelatedFeatures[First Sampling Feature Code],$A3028),SamplingFeatures[Feature Code],0),"0000"),
", RelationshipTypeCV:  ",CHAR(34),INDEX(RelatedFeatures[Relationship Type],$A3028),CHAR(34),
", RelatedFeatureID: *SamplingFeatureID",TEXT(MATCH(INDEX(RelatedFeatures[Second Sampling Feature Code],$A3028),SamplingFeatures[Feature Code],0),"0000"),
", SpatialOffsetID:  ",IF(INDEX(RelatedFeatures[Offset Number],$A3028)="","",CONCATENATE("*SpatialOffsetID",TEXT(INDEX(RelatedFeatures[Offset Number],$A3028),"0000"))),"}")))</f>
        <v>#REF!</v>
      </c>
      <c r="P3028" t="e">
        <f>IF(INDEX(Methods[Method Type],$A3028)="","",
CONCATENATE("  - &amp;MethodID",TEXT($A3028,"0000"),
" {","MethodTypeCV:  ",CHAR(34),INDEX(Methods[Method Type],$A3028),CHAR(34),
", MethodCode:  ",CHAR(34),INDEX(Methods[Method Code],$A3028),CHAR(34),
", MethodName:  ",CHAR(34),INDEX(Methods[Method Name],$A3028),CHAR(34),
", MethodDescription:  ",CHAR(34),INDEX(Methods[Method Description],$A3028),CHAR(34),
", MethodLink:  ",CHAR(34),INDEX(Methods[Method Link],$A3028),CHAR(34),
", OrganizationID: *OrganizationID",TEXT(MATCH(INDEX(Methods[Organization Name],$A3028),Organizations[Organization Name],0),"0000"),"}"))</f>
        <v>#REF!</v>
      </c>
      <c r="Q3028" t="e">
        <f>IF(INDEX(Variables[Variable Type],$A3028)="","",
CONCATENATE("  - &amp;VariableID",TEXT($A3028,"0000"),
" {","VariableTypeCV:  ",CHAR(34),INDEX(Variables[Variable Type],$A3028),CHAR(34),
", VariableCode:  ",CHAR(34),INDEX(Variables[Variable Code],$A3028),CHAR(34),
", VariableNameCV:  ",CHAR(34),INDEX(Variables[Variable Name],$A3028),CHAR(34),
", VariableDefinition:  ",CHAR(34),INDEX(Variables[Variable Definition],$A3028),CHAR(34),
", SpecciationCV:  ",CHAR(34),INDEX(Variables[Speciation],$A3028),CHAR(34),
", NoDataValue:  ",CHAR(34),INDEX(Variables[No Data Value],$A3028),CHAR(34),"}"))</f>
        <v>#REF!</v>
      </c>
    </row>
    <row r="3029" spans="1:17" x14ac:dyDescent="0.25">
      <c r="A3029">
        <v>3026</v>
      </c>
      <c r="D3029" t="e">
        <f>IF(INDEX(People[First Name],$A3029)="","",
CONCATENATE("  - &amp;PersonID",TEXT($A3029,"0000"),
" {","PersonFirstName:  ",CHAR(34),INDEX(People[First Name],$A3029),CHAR(34),
", PersonMiddleName:  ",CHAR(34),INDEX(People[Middle Name],$A3029),CHAR(34),
", PersonLastName:  ",CHAR(34),INDEX(People[Last Name],$A3029),CHAR(34),"}"))</f>
        <v>#REF!</v>
      </c>
      <c r="E3029" t="e">
        <f>IF(INDEX(Organizations[Organization Type '[CV']],$A3029)="","",
CONCATENATE("  - &amp;OrganizationID",TEXT($A3029,"0000"),
" {","OrganizationTypeCV:  ",CHAR(34),INDEX(Organizations[Organization Type '[CV']],$A3029),CHAR(34),
", OrganizationCode:  ",CHAR(34),INDEX(Organizations[Organization Code],$A3029),CHAR(34),
", OrganizationName:  ",CHAR(34),INDEX(Organizations[Organization Name],$A3029),CHAR(34),
", OrganizationDescription:  ",CHAR(34),INDEX(Organizations[Organization Description],$A3029),CHAR(34),
", OrganizationLink:  ",CHAR(34),INDEX(Organizations[Organization Link],$A3029),CHAR(34),"}"))</f>
        <v>#REF!</v>
      </c>
      <c r="F3029" t="e">
        <f>IF(INDEX(People[First Name],$A3029)="","",
CONCATENATE("  - &amp;AffiliationID",TEXT($A3029,"0000"),
" {PersonID: *PersonID",TEXT($A3029,"0000"),
", OrganizationID: *OrganizationID",TEXT(MATCH(INDEX(People[Organization Name],$A3029),Organizations[Organization Name],0),"0000"),
", IsPrimaryOrganizationContact: , AffiliationStartDate: , AffiliationEndDate: , PrimaryPhone: ",
", PrimaryEmail: ",CHAR(34),INDEX(People[Primary Email],$A3029),CHAR(34),
", PrimaryAddress: ",CHAR(34),INDEX(People[Primary Address],$A3029),CHAR(34),
", PersonLink: }"))</f>
        <v>#REF!</v>
      </c>
      <c r="H3029" t="e">
        <f>IF(COUNTA(CitationInformation)=0,"",IF(INDEX(AuthorList[Author Name],$A3029)="","",
CONCATENATE("  - &amp;AuthorListID",TEXT($A3029,"0000"),
"  {CitationID: *CitationID0001",
", PersonID: *PersonID",TEXT(MATCH(INDEX(AuthorList[Author Name],$A3029),People[Full Name],0),"0000"),
", AuthorOrder: ",INDEX(AuthorList[Author Number],$A3029),"}")))</f>
        <v>#REF!</v>
      </c>
      <c r="K3029" t="e">
        <f>IF(INDEX(SamplingFeatures[Feature Code],$A3029)="","",
CONCATENATE("  - &amp;SamplingFeatureID",TEXT($A3029,"0000"),
" {","SamplingFeatureUUID:  ",CHAR(34),INDEX(SamplingFeatures[Sampling Feature UUID],$A3029),CHAR(34),
", SamplingFeatureTypeCV:  ",CHAR(34),INDEX(SamplingFeatures[Sampling Feature Type],$A3029),CHAR(34),
", SamplingFeatureCode:  ",CHAR(34),INDEX(SamplingFeatures[Feature Code],$A3029),CHAR(34),
", SamplingFeatureName:  ",CHAR(34),INDEX(SamplingFeatures[Feature Name],$A3029),CHAR(34),
", SamplingFeatureDescription:  ",CHAR(34),INDEX(SamplingFeatures[Feature Description],$A3029),CHAR(34),
", SamplingFeatureGeotypeCV:  ",CHAR(34),INDEX(SamplingFeatures[Feature Geo Type],$A3029),CHAR(34),
", FeatureGeometry:  ",CHAR(34),INDEX(SamplingFeatures[Feature Geometry],$A3029),CHAR(34),
", Elevation_m:  ",CHAR(34),INDEX(SamplingFeatures[Elevation_m],$A3029),CHAR(34),
", ElevationDatumCV:  ",CHAR(34),ElevationDatum,CHAR(34),"}"))</f>
        <v>#REF!</v>
      </c>
      <c r="L3029" t="e">
        <f>IF(INDEX(SamplingFeatures[Sampling Feature Type],$A3029)&lt;&gt;"Site","",
CONCATENATE("  - &amp;SiteID",TEXT(SUMPRODUCT(--($L$3:$L3028&lt;&gt;"")),"0000"),
" {","SamplingFeatureID:  *SamplingFeatureID",TEXT($A3029,"0000"),
", SiteTypeCV:  ",CHAR(34),INDEX(Sites[Site Type],$A3029),CHAR(34),
", Latitude:  ",INDEX(Sites[Latitude],$A3029),
", Longitude:  ",INDEX(Sites[Longitude],$A3029),
", SRSName:  ",CHAR(34),LatLonDatum,CHAR(34),"}"))</f>
        <v>#REF!</v>
      </c>
      <c r="M3029" t="e">
        <f>IF(INDEX(SamplingFeatures[Sampling Feature Type],$A3029)&lt;&gt;"Specimen","",
CONCATENATE("  - &amp;SpecimenID",TEXT(SUMPRODUCT(--($M$3:$M3028&lt;&gt;"")),"0000"),
" {","SamplingFeatureID:  *SamplingFeatureID",TEXT($A3029,"0000"),
", SpecimenTypeCV:  ",CHAR(34),INDEX(Specimens[Specimen Type],$A3029),CHAR(34),
", SpecimenMediumCV:  ",INDEX(Specimens[Specimen Medium],$A3029),
", IsFieldSpecimen:  ",CHAR(34),INDEX(Specimens[Is Field Specimen?],$A3029),CHAR(34),"}"))</f>
        <v>#REF!</v>
      </c>
      <c r="N3029" t="e">
        <f>IF(COUNTA(SpatialOffsets[])=0,"", IF(INDEX(SpatialOffsets[Spatial Offset Type],$A3029)="","",
CONCATENATE("  - &amp;SpatialOffsetID",TEXT($A3029,"0000"),
" {","SpatialOffsetTypeCV:  ",CHAR(34),INDEX(SpatialOffsets[Spatial Offset Type],$A3029),CHAR(34),
", Offset1Value:  ",INDEX(SpatialOffsets[Offset 1 Value],$A3029),
", Offset1UnitID:  ",CHAR(34),INDEX(SpatialOffsets[Offset 1 Unit],$A3029),CHAR(34),
", Offset2Value:  ",INDEX(SpatialOffsets[Offset 2 Value],$A3029),
", Offset2UnitID:  ",CHAR(34),INDEX(SpatialOffsets[Offset 2 Unit],$A3029),CHAR(34),
", Offset3Value:  ",INDEX(SpatialOffsets[Offset 3 Value],$A3029),
", Offset3UnitID:  ",CHAR(34),INDEX(SpatialOffsets[Offset 3 Unit],$A3029),CHAR(34),,"}")))</f>
        <v>#REF!</v>
      </c>
      <c r="O3029" t="e">
        <f>IF(COUNTA(RelatedFeatures[])=0,"", IF(INDEX(RelatedFeatures[First Sampling Feature Code],$A3029)="","",
CONCATENATE("  - &amp;RelationID",TEXT($A3029,"0000"),
" {","SamplingFeatureID:  *SamplingFeatureID",TEXT(MATCH(INDEX(RelatedFeatures[First Sampling Feature Code],$A3029),SamplingFeatures[Feature Code],0),"0000"),
", RelationshipTypeCV:  ",CHAR(34),INDEX(RelatedFeatures[Relationship Type],$A3029),CHAR(34),
", RelatedFeatureID: *SamplingFeatureID",TEXT(MATCH(INDEX(RelatedFeatures[Second Sampling Feature Code],$A3029),SamplingFeatures[Feature Code],0),"0000"),
", SpatialOffsetID:  ",IF(INDEX(RelatedFeatures[Offset Number],$A3029)="","",CONCATENATE("*SpatialOffsetID",TEXT(INDEX(RelatedFeatures[Offset Number],$A3029),"0000"))),"}")))</f>
        <v>#REF!</v>
      </c>
      <c r="P3029" t="e">
        <f>IF(INDEX(Methods[Method Type],$A3029)="","",
CONCATENATE("  - &amp;MethodID",TEXT($A3029,"0000"),
" {","MethodTypeCV:  ",CHAR(34),INDEX(Methods[Method Type],$A3029),CHAR(34),
", MethodCode:  ",CHAR(34),INDEX(Methods[Method Code],$A3029),CHAR(34),
", MethodName:  ",CHAR(34),INDEX(Methods[Method Name],$A3029),CHAR(34),
", MethodDescription:  ",CHAR(34),INDEX(Methods[Method Description],$A3029),CHAR(34),
", MethodLink:  ",CHAR(34),INDEX(Methods[Method Link],$A3029),CHAR(34),
", OrganizationID: *OrganizationID",TEXT(MATCH(INDEX(Methods[Organization Name],$A3029),Organizations[Organization Name],0),"0000"),"}"))</f>
        <v>#REF!</v>
      </c>
      <c r="Q3029" t="e">
        <f>IF(INDEX(Variables[Variable Type],$A3029)="","",
CONCATENATE("  - &amp;VariableID",TEXT($A3029,"0000"),
" {","VariableTypeCV:  ",CHAR(34),INDEX(Variables[Variable Type],$A3029),CHAR(34),
", VariableCode:  ",CHAR(34),INDEX(Variables[Variable Code],$A3029),CHAR(34),
", VariableNameCV:  ",CHAR(34),INDEX(Variables[Variable Name],$A3029),CHAR(34),
", VariableDefinition:  ",CHAR(34),INDEX(Variables[Variable Definition],$A3029),CHAR(34),
", SpecciationCV:  ",CHAR(34),INDEX(Variables[Speciation],$A3029),CHAR(34),
", NoDataValue:  ",CHAR(34),INDEX(Variables[No Data Value],$A3029),CHAR(34),"}"))</f>
        <v>#REF!</v>
      </c>
    </row>
    <row r="3030" spans="1:17" x14ac:dyDescent="0.25">
      <c r="A3030">
        <v>3027</v>
      </c>
      <c r="D3030" t="e">
        <f>IF(INDEX(People[First Name],$A3030)="","",
CONCATENATE("  - &amp;PersonID",TEXT($A3030,"0000"),
" {","PersonFirstName:  ",CHAR(34),INDEX(People[First Name],$A3030),CHAR(34),
", PersonMiddleName:  ",CHAR(34),INDEX(People[Middle Name],$A3030),CHAR(34),
", PersonLastName:  ",CHAR(34),INDEX(People[Last Name],$A3030),CHAR(34),"}"))</f>
        <v>#REF!</v>
      </c>
      <c r="E3030" t="e">
        <f>IF(INDEX(Organizations[Organization Type '[CV']],$A3030)="","",
CONCATENATE("  - &amp;OrganizationID",TEXT($A3030,"0000"),
" {","OrganizationTypeCV:  ",CHAR(34),INDEX(Organizations[Organization Type '[CV']],$A3030),CHAR(34),
", OrganizationCode:  ",CHAR(34),INDEX(Organizations[Organization Code],$A3030),CHAR(34),
", OrganizationName:  ",CHAR(34),INDEX(Organizations[Organization Name],$A3030),CHAR(34),
", OrganizationDescription:  ",CHAR(34),INDEX(Organizations[Organization Description],$A3030),CHAR(34),
", OrganizationLink:  ",CHAR(34),INDEX(Organizations[Organization Link],$A3030),CHAR(34),"}"))</f>
        <v>#REF!</v>
      </c>
      <c r="F3030" t="e">
        <f>IF(INDEX(People[First Name],$A3030)="","",
CONCATENATE("  - &amp;AffiliationID",TEXT($A3030,"0000"),
" {PersonID: *PersonID",TEXT($A3030,"0000"),
", OrganizationID: *OrganizationID",TEXT(MATCH(INDEX(People[Organization Name],$A3030),Organizations[Organization Name],0),"0000"),
", IsPrimaryOrganizationContact: , AffiliationStartDate: , AffiliationEndDate: , PrimaryPhone: ",
", PrimaryEmail: ",CHAR(34),INDEX(People[Primary Email],$A3030),CHAR(34),
", PrimaryAddress: ",CHAR(34),INDEX(People[Primary Address],$A3030),CHAR(34),
", PersonLink: }"))</f>
        <v>#REF!</v>
      </c>
      <c r="H3030" t="e">
        <f>IF(COUNTA(CitationInformation)=0,"",IF(INDEX(AuthorList[Author Name],$A3030)="","",
CONCATENATE("  - &amp;AuthorListID",TEXT($A3030,"0000"),
"  {CitationID: *CitationID0001",
", PersonID: *PersonID",TEXT(MATCH(INDEX(AuthorList[Author Name],$A3030),People[Full Name],0),"0000"),
", AuthorOrder: ",INDEX(AuthorList[Author Number],$A3030),"}")))</f>
        <v>#REF!</v>
      </c>
      <c r="K3030" t="e">
        <f>IF(INDEX(SamplingFeatures[Feature Code],$A3030)="","",
CONCATENATE("  - &amp;SamplingFeatureID",TEXT($A3030,"0000"),
" {","SamplingFeatureUUID:  ",CHAR(34),INDEX(SamplingFeatures[Sampling Feature UUID],$A3030),CHAR(34),
", SamplingFeatureTypeCV:  ",CHAR(34),INDEX(SamplingFeatures[Sampling Feature Type],$A3030),CHAR(34),
", SamplingFeatureCode:  ",CHAR(34),INDEX(SamplingFeatures[Feature Code],$A3030),CHAR(34),
", SamplingFeatureName:  ",CHAR(34),INDEX(SamplingFeatures[Feature Name],$A3030),CHAR(34),
", SamplingFeatureDescription:  ",CHAR(34),INDEX(SamplingFeatures[Feature Description],$A3030),CHAR(34),
", SamplingFeatureGeotypeCV:  ",CHAR(34),INDEX(SamplingFeatures[Feature Geo Type],$A3030),CHAR(34),
", FeatureGeometry:  ",CHAR(34),INDEX(SamplingFeatures[Feature Geometry],$A3030),CHAR(34),
", Elevation_m:  ",CHAR(34),INDEX(SamplingFeatures[Elevation_m],$A3030),CHAR(34),
", ElevationDatumCV:  ",CHAR(34),ElevationDatum,CHAR(34),"}"))</f>
        <v>#REF!</v>
      </c>
      <c r="L3030" t="e">
        <f>IF(INDEX(SamplingFeatures[Sampling Feature Type],$A3030)&lt;&gt;"Site","",
CONCATENATE("  - &amp;SiteID",TEXT(SUMPRODUCT(--($L$3:$L3029&lt;&gt;"")),"0000"),
" {","SamplingFeatureID:  *SamplingFeatureID",TEXT($A3030,"0000"),
", SiteTypeCV:  ",CHAR(34),INDEX(Sites[Site Type],$A3030),CHAR(34),
", Latitude:  ",INDEX(Sites[Latitude],$A3030),
", Longitude:  ",INDEX(Sites[Longitude],$A3030),
", SRSName:  ",CHAR(34),LatLonDatum,CHAR(34),"}"))</f>
        <v>#REF!</v>
      </c>
      <c r="M3030" t="e">
        <f>IF(INDEX(SamplingFeatures[Sampling Feature Type],$A3030)&lt;&gt;"Specimen","",
CONCATENATE("  - &amp;SpecimenID",TEXT(SUMPRODUCT(--($M$3:$M3029&lt;&gt;"")),"0000"),
" {","SamplingFeatureID:  *SamplingFeatureID",TEXT($A3030,"0000"),
", SpecimenTypeCV:  ",CHAR(34),INDEX(Specimens[Specimen Type],$A3030),CHAR(34),
", SpecimenMediumCV:  ",INDEX(Specimens[Specimen Medium],$A3030),
", IsFieldSpecimen:  ",CHAR(34),INDEX(Specimens[Is Field Specimen?],$A3030),CHAR(34),"}"))</f>
        <v>#REF!</v>
      </c>
      <c r="N3030" t="e">
        <f>IF(COUNTA(SpatialOffsets[])=0,"", IF(INDEX(SpatialOffsets[Spatial Offset Type],$A3030)="","",
CONCATENATE("  - &amp;SpatialOffsetID",TEXT($A3030,"0000"),
" {","SpatialOffsetTypeCV:  ",CHAR(34),INDEX(SpatialOffsets[Spatial Offset Type],$A3030),CHAR(34),
", Offset1Value:  ",INDEX(SpatialOffsets[Offset 1 Value],$A3030),
", Offset1UnitID:  ",CHAR(34),INDEX(SpatialOffsets[Offset 1 Unit],$A3030),CHAR(34),
", Offset2Value:  ",INDEX(SpatialOffsets[Offset 2 Value],$A3030),
", Offset2UnitID:  ",CHAR(34),INDEX(SpatialOffsets[Offset 2 Unit],$A3030),CHAR(34),
", Offset3Value:  ",INDEX(SpatialOffsets[Offset 3 Value],$A3030),
", Offset3UnitID:  ",CHAR(34),INDEX(SpatialOffsets[Offset 3 Unit],$A3030),CHAR(34),,"}")))</f>
        <v>#REF!</v>
      </c>
      <c r="O3030" t="e">
        <f>IF(COUNTA(RelatedFeatures[])=0,"", IF(INDEX(RelatedFeatures[First Sampling Feature Code],$A3030)="","",
CONCATENATE("  - &amp;RelationID",TEXT($A3030,"0000"),
" {","SamplingFeatureID:  *SamplingFeatureID",TEXT(MATCH(INDEX(RelatedFeatures[First Sampling Feature Code],$A3030),SamplingFeatures[Feature Code],0),"0000"),
", RelationshipTypeCV:  ",CHAR(34),INDEX(RelatedFeatures[Relationship Type],$A3030),CHAR(34),
", RelatedFeatureID: *SamplingFeatureID",TEXT(MATCH(INDEX(RelatedFeatures[Second Sampling Feature Code],$A3030),SamplingFeatures[Feature Code],0),"0000"),
", SpatialOffsetID:  ",IF(INDEX(RelatedFeatures[Offset Number],$A3030)="","",CONCATENATE("*SpatialOffsetID",TEXT(INDEX(RelatedFeatures[Offset Number],$A3030),"0000"))),"}")))</f>
        <v>#REF!</v>
      </c>
      <c r="P3030" t="e">
        <f>IF(INDEX(Methods[Method Type],$A3030)="","",
CONCATENATE("  - &amp;MethodID",TEXT($A3030,"0000"),
" {","MethodTypeCV:  ",CHAR(34),INDEX(Methods[Method Type],$A3030),CHAR(34),
", MethodCode:  ",CHAR(34),INDEX(Methods[Method Code],$A3030),CHAR(34),
", MethodName:  ",CHAR(34),INDEX(Methods[Method Name],$A3030),CHAR(34),
", MethodDescription:  ",CHAR(34),INDEX(Methods[Method Description],$A3030),CHAR(34),
", MethodLink:  ",CHAR(34),INDEX(Methods[Method Link],$A3030),CHAR(34),
", OrganizationID: *OrganizationID",TEXT(MATCH(INDEX(Methods[Organization Name],$A3030),Organizations[Organization Name],0),"0000"),"}"))</f>
        <v>#REF!</v>
      </c>
      <c r="Q3030" t="e">
        <f>IF(INDEX(Variables[Variable Type],$A3030)="","",
CONCATENATE("  - &amp;VariableID",TEXT($A3030,"0000"),
" {","VariableTypeCV:  ",CHAR(34),INDEX(Variables[Variable Type],$A3030),CHAR(34),
", VariableCode:  ",CHAR(34),INDEX(Variables[Variable Code],$A3030),CHAR(34),
", VariableNameCV:  ",CHAR(34),INDEX(Variables[Variable Name],$A3030),CHAR(34),
", VariableDefinition:  ",CHAR(34),INDEX(Variables[Variable Definition],$A3030),CHAR(34),
", SpecciationCV:  ",CHAR(34),INDEX(Variables[Speciation],$A3030),CHAR(34),
", NoDataValue:  ",CHAR(34),INDEX(Variables[No Data Value],$A3030),CHAR(34),"}"))</f>
        <v>#REF!</v>
      </c>
    </row>
    <row r="3031" spans="1:17" x14ac:dyDescent="0.25">
      <c r="A3031">
        <v>3028</v>
      </c>
      <c r="D3031" t="e">
        <f>IF(INDEX(People[First Name],$A3031)="","",
CONCATENATE("  - &amp;PersonID",TEXT($A3031,"0000"),
" {","PersonFirstName:  ",CHAR(34),INDEX(People[First Name],$A3031),CHAR(34),
", PersonMiddleName:  ",CHAR(34),INDEX(People[Middle Name],$A3031),CHAR(34),
", PersonLastName:  ",CHAR(34),INDEX(People[Last Name],$A3031),CHAR(34),"}"))</f>
        <v>#REF!</v>
      </c>
      <c r="E3031" t="e">
        <f>IF(INDEX(Organizations[Organization Type '[CV']],$A3031)="","",
CONCATENATE("  - &amp;OrganizationID",TEXT($A3031,"0000"),
" {","OrganizationTypeCV:  ",CHAR(34),INDEX(Organizations[Organization Type '[CV']],$A3031),CHAR(34),
", OrganizationCode:  ",CHAR(34),INDEX(Organizations[Organization Code],$A3031),CHAR(34),
", OrganizationName:  ",CHAR(34),INDEX(Organizations[Organization Name],$A3031),CHAR(34),
", OrganizationDescription:  ",CHAR(34),INDEX(Organizations[Organization Description],$A3031),CHAR(34),
", OrganizationLink:  ",CHAR(34),INDEX(Organizations[Organization Link],$A3031),CHAR(34),"}"))</f>
        <v>#REF!</v>
      </c>
      <c r="F3031" t="e">
        <f>IF(INDEX(People[First Name],$A3031)="","",
CONCATENATE("  - &amp;AffiliationID",TEXT($A3031,"0000"),
" {PersonID: *PersonID",TEXT($A3031,"0000"),
", OrganizationID: *OrganizationID",TEXT(MATCH(INDEX(People[Organization Name],$A3031),Organizations[Organization Name],0),"0000"),
", IsPrimaryOrganizationContact: , AffiliationStartDate: , AffiliationEndDate: , PrimaryPhone: ",
", PrimaryEmail: ",CHAR(34),INDEX(People[Primary Email],$A3031),CHAR(34),
", PrimaryAddress: ",CHAR(34),INDEX(People[Primary Address],$A3031),CHAR(34),
", PersonLink: }"))</f>
        <v>#REF!</v>
      </c>
      <c r="H3031" t="e">
        <f>IF(COUNTA(CitationInformation)=0,"",IF(INDEX(AuthorList[Author Name],$A3031)="","",
CONCATENATE("  - &amp;AuthorListID",TEXT($A3031,"0000"),
"  {CitationID: *CitationID0001",
", PersonID: *PersonID",TEXT(MATCH(INDEX(AuthorList[Author Name],$A3031),People[Full Name],0),"0000"),
", AuthorOrder: ",INDEX(AuthorList[Author Number],$A3031),"}")))</f>
        <v>#REF!</v>
      </c>
      <c r="K3031" t="e">
        <f>IF(INDEX(SamplingFeatures[Feature Code],$A3031)="","",
CONCATENATE("  - &amp;SamplingFeatureID",TEXT($A3031,"0000"),
" {","SamplingFeatureUUID:  ",CHAR(34),INDEX(SamplingFeatures[Sampling Feature UUID],$A3031),CHAR(34),
", SamplingFeatureTypeCV:  ",CHAR(34),INDEX(SamplingFeatures[Sampling Feature Type],$A3031),CHAR(34),
", SamplingFeatureCode:  ",CHAR(34),INDEX(SamplingFeatures[Feature Code],$A3031),CHAR(34),
", SamplingFeatureName:  ",CHAR(34),INDEX(SamplingFeatures[Feature Name],$A3031),CHAR(34),
", SamplingFeatureDescription:  ",CHAR(34),INDEX(SamplingFeatures[Feature Description],$A3031),CHAR(34),
", SamplingFeatureGeotypeCV:  ",CHAR(34),INDEX(SamplingFeatures[Feature Geo Type],$A3031),CHAR(34),
", FeatureGeometry:  ",CHAR(34),INDEX(SamplingFeatures[Feature Geometry],$A3031),CHAR(34),
", Elevation_m:  ",CHAR(34),INDEX(SamplingFeatures[Elevation_m],$A3031),CHAR(34),
", ElevationDatumCV:  ",CHAR(34),ElevationDatum,CHAR(34),"}"))</f>
        <v>#REF!</v>
      </c>
      <c r="L3031" t="e">
        <f>IF(INDEX(SamplingFeatures[Sampling Feature Type],$A3031)&lt;&gt;"Site","",
CONCATENATE("  - &amp;SiteID",TEXT(SUMPRODUCT(--($L$3:$L3030&lt;&gt;"")),"0000"),
" {","SamplingFeatureID:  *SamplingFeatureID",TEXT($A3031,"0000"),
", SiteTypeCV:  ",CHAR(34),INDEX(Sites[Site Type],$A3031),CHAR(34),
", Latitude:  ",INDEX(Sites[Latitude],$A3031),
", Longitude:  ",INDEX(Sites[Longitude],$A3031),
", SRSName:  ",CHAR(34),LatLonDatum,CHAR(34),"}"))</f>
        <v>#REF!</v>
      </c>
      <c r="M3031" t="e">
        <f>IF(INDEX(SamplingFeatures[Sampling Feature Type],$A3031)&lt;&gt;"Specimen","",
CONCATENATE("  - &amp;SpecimenID",TEXT(SUMPRODUCT(--($M$3:$M3030&lt;&gt;"")),"0000"),
" {","SamplingFeatureID:  *SamplingFeatureID",TEXT($A3031,"0000"),
", SpecimenTypeCV:  ",CHAR(34),INDEX(Specimens[Specimen Type],$A3031),CHAR(34),
", SpecimenMediumCV:  ",INDEX(Specimens[Specimen Medium],$A3031),
", IsFieldSpecimen:  ",CHAR(34),INDEX(Specimens[Is Field Specimen?],$A3031),CHAR(34),"}"))</f>
        <v>#REF!</v>
      </c>
      <c r="N3031" t="e">
        <f>IF(COUNTA(SpatialOffsets[])=0,"", IF(INDEX(SpatialOffsets[Spatial Offset Type],$A3031)="","",
CONCATENATE("  - &amp;SpatialOffsetID",TEXT($A3031,"0000"),
" {","SpatialOffsetTypeCV:  ",CHAR(34),INDEX(SpatialOffsets[Spatial Offset Type],$A3031),CHAR(34),
", Offset1Value:  ",INDEX(SpatialOffsets[Offset 1 Value],$A3031),
", Offset1UnitID:  ",CHAR(34),INDEX(SpatialOffsets[Offset 1 Unit],$A3031),CHAR(34),
", Offset2Value:  ",INDEX(SpatialOffsets[Offset 2 Value],$A3031),
", Offset2UnitID:  ",CHAR(34),INDEX(SpatialOffsets[Offset 2 Unit],$A3031),CHAR(34),
", Offset3Value:  ",INDEX(SpatialOffsets[Offset 3 Value],$A3031),
", Offset3UnitID:  ",CHAR(34),INDEX(SpatialOffsets[Offset 3 Unit],$A3031),CHAR(34),,"}")))</f>
        <v>#REF!</v>
      </c>
      <c r="O3031" t="e">
        <f>IF(COUNTA(RelatedFeatures[])=0,"", IF(INDEX(RelatedFeatures[First Sampling Feature Code],$A3031)="","",
CONCATENATE("  - &amp;RelationID",TEXT($A3031,"0000"),
" {","SamplingFeatureID:  *SamplingFeatureID",TEXT(MATCH(INDEX(RelatedFeatures[First Sampling Feature Code],$A3031),SamplingFeatures[Feature Code],0),"0000"),
", RelationshipTypeCV:  ",CHAR(34),INDEX(RelatedFeatures[Relationship Type],$A3031),CHAR(34),
", RelatedFeatureID: *SamplingFeatureID",TEXT(MATCH(INDEX(RelatedFeatures[Second Sampling Feature Code],$A3031),SamplingFeatures[Feature Code],0),"0000"),
", SpatialOffsetID:  ",IF(INDEX(RelatedFeatures[Offset Number],$A3031)="","",CONCATENATE("*SpatialOffsetID",TEXT(INDEX(RelatedFeatures[Offset Number],$A3031),"0000"))),"}")))</f>
        <v>#REF!</v>
      </c>
      <c r="P3031" t="e">
        <f>IF(INDEX(Methods[Method Type],$A3031)="","",
CONCATENATE("  - &amp;MethodID",TEXT($A3031,"0000"),
" {","MethodTypeCV:  ",CHAR(34),INDEX(Methods[Method Type],$A3031),CHAR(34),
", MethodCode:  ",CHAR(34),INDEX(Methods[Method Code],$A3031),CHAR(34),
", MethodName:  ",CHAR(34),INDEX(Methods[Method Name],$A3031),CHAR(34),
", MethodDescription:  ",CHAR(34),INDEX(Methods[Method Description],$A3031),CHAR(34),
", MethodLink:  ",CHAR(34),INDEX(Methods[Method Link],$A3031),CHAR(34),
", OrganizationID: *OrganizationID",TEXT(MATCH(INDEX(Methods[Organization Name],$A3031),Organizations[Organization Name],0),"0000"),"}"))</f>
        <v>#REF!</v>
      </c>
      <c r="Q3031" t="e">
        <f>IF(INDEX(Variables[Variable Type],$A3031)="","",
CONCATENATE("  - &amp;VariableID",TEXT($A3031,"0000"),
" {","VariableTypeCV:  ",CHAR(34),INDEX(Variables[Variable Type],$A3031),CHAR(34),
", VariableCode:  ",CHAR(34),INDEX(Variables[Variable Code],$A3031),CHAR(34),
", VariableNameCV:  ",CHAR(34),INDEX(Variables[Variable Name],$A3031),CHAR(34),
", VariableDefinition:  ",CHAR(34),INDEX(Variables[Variable Definition],$A3031),CHAR(34),
", SpecciationCV:  ",CHAR(34),INDEX(Variables[Speciation],$A3031),CHAR(34),
", NoDataValue:  ",CHAR(34),INDEX(Variables[No Data Value],$A3031),CHAR(34),"}"))</f>
        <v>#REF!</v>
      </c>
    </row>
    <row r="3032" spans="1:17" x14ac:dyDescent="0.25">
      <c r="A3032">
        <v>3029</v>
      </c>
      <c r="D3032" t="e">
        <f>IF(INDEX(People[First Name],$A3032)="","",
CONCATENATE("  - &amp;PersonID",TEXT($A3032,"0000"),
" {","PersonFirstName:  ",CHAR(34),INDEX(People[First Name],$A3032),CHAR(34),
", PersonMiddleName:  ",CHAR(34),INDEX(People[Middle Name],$A3032),CHAR(34),
", PersonLastName:  ",CHAR(34),INDEX(People[Last Name],$A3032),CHAR(34),"}"))</f>
        <v>#REF!</v>
      </c>
      <c r="E3032" t="e">
        <f>IF(INDEX(Organizations[Organization Type '[CV']],$A3032)="","",
CONCATENATE("  - &amp;OrganizationID",TEXT($A3032,"0000"),
" {","OrganizationTypeCV:  ",CHAR(34),INDEX(Organizations[Organization Type '[CV']],$A3032),CHAR(34),
", OrganizationCode:  ",CHAR(34),INDEX(Organizations[Organization Code],$A3032),CHAR(34),
", OrganizationName:  ",CHAR(34),INDEX(Organizations[Organization Name],$A3032),CHAR(34),
", OrganizationDescription:  ",CHAR(34),INDEX(Organizations[Organization Description],$A3032),CHAR(34),
", OrganizationLink:  ",CHAR(34),INDEX(Organizations[Organization Link],$A3032),CHAR(34),"}"))</f>
        <v>#REF!</v>
      </c>
      <c r="F3032" t="e">
        <f>IF(INDEX(People[First Name],$A3032)="","",
CONCATENATE("  - &amp;AffiliationID",TEXT($A3032,"0000"),
" {PersonID: *PersonID",TEXT($A3032,"0000"),
", OrganizationID: *OrganizationID",TEXT(MATCH(INDEX(People[Organization Name],$A3032),Organizations[Organization Name],0),"0000"),
", IsPrimaryOrganizationContact: , AffiliationStartDate: , AffiliationEndDate: , PrimaryPhone: ",
", PrimaryEmail: ",CHAR(34),INDEX(People[Primary Email],$A3032),CHAR(34),
", PrimaryAddress: ",CHAR(34),INDEX(People[Primary Address],$A3032),CHAR(34),
", PersonLink: }"))</f>
        <v>#REF!</v>
      </c>
      <c r="H3032" t="e">
        <f>IF(COUNTA(CitationInformation)=0,"",IF(INDEX(AuthorList[Author Name],$A3032)="","",
CONCATENATE("  - &amp;AuthorListID",TEXT($A3032,"0000"),
"  {CitationID: *CitationID0001",
", PersonID: *PersonID",TEXT(MATCH(INDEX(AuthorList[Author Name],$A3032),People[Full Name],0),"0000"),
", AuthorOrder: ",INDEX(AuthorList[Author Number],$A3032),"}")))</f>
        <v>#REF!</v>
      </c>
      <c r="K3032" t="e">
        <f>IF(INDEX(SamplingFeatures[Feature Code],$A3032)="","",
CONCATENATE("  - &amp;SamplingFeatureID",TEXT($A3032,"0000"),
" {","SamplingFeatureUUID:  ",CHAR(34),INDEX(SamplingFeatures[Sampling Feature UUID],$A3032),CHAR(34),
", SamplingFeatureTypeCV:  ",CHAR(34),INDEX(SamplingFeatures[Sampling Feature Type],$A3032),CHAR(34),
", SamplingFeatureCode:  ",CHAR(34),INDEX(SamplingFeatures[Feature Code],$A3032),CHAR(34),
", SamplingFeatureName:  ",CHAR(34),INDEX(SamplingFeatures[Feature Name],$A3032),CHAR(34),
", SamplingFeatureDescription:  ",CHAR(34),INDEX(SamplingFeatures[Feature Description],$A3032),CHAR(34),
", SamplingFeatureGeotypeCV:  ",CHAR(34),INDEX(SamplingFeatures[Feature Geo Type],$A3032),CHAR(34),
", FeatureGeometry:  ",CHAR(34),INDEX(SamplingFeatures[Feature Geometry],$A3032),CHAR(34),
", Elevation_m:  ",CHAR(34),INDEX(SamplingFeatures[Elevation_m],$A3032),CHAR(34),
", ElevationDatumCV:  ",CHAR(34),ElevationDatum,CHAR(34),"}"))</f>
        <v>#REF!</v>
      </c>
      <c r="L3032" t="e">
        <f>IF(INDEX(SamplingFeatures[Sampling Feature Type],$A3032)&lt;&gt;"Site","",
CONCATENATE("  - &amp;SiteID",TEXT(SUMPRODUCT(--($L$3:$L3031&lt;&gt;"")),"0000"),
" {","SamplingFeatureID:  *SamplingFeatureID",TEXT($A3032,"0000"),
", SiteTypeCV:  ",CHAR(34),INDEX(Sites[Site Type],$A3032),CHAR(34),
", Latitude:  ",INDEX(Sites[Latitude],$A3032),
", Longitude:  ",INDEX(Sites[Longitude],$A3032),
", SRSName:  ",CHAR(34),LatLonDatum,CHAR(34),"}"))</f>
        <v>#REF!</v>
      </c>
      <c r="M3032" t="e">
        <f>IF(INDEX(SamplingFeatures[Sampling Feature Type],$A3032)&lt;&gt;"Specimen","",
CONCATENATE("  - &amp;SpecimenID",TEXT(SUMPRODUCT(--($M$3:$M3031&lt;&gt;"")),"0000"),
" {","SamplingFeatureID:  *SamplingFeatureID",TEXT($A3032,"0000"),
", SpecimenTypeCV:  ",CHAR(34),INDEX(Specimens[Specimen Type],$A3032),CHAR(34),
", SpecimenMediumCV:  ",INDEX(Specimens[Specimen Medium],$A3032),
", IsFieldSpecimen:  ",CHAR(34),INDEX(Specimens[Is Field Specimen?],$A3032),CHAR(34),"}"))</f>
        <v>#REF!</v>
      </c>
      <c r="N3032" t="e">
        <f>IF(COUNTA(SpatialOffsets[])=0,"", IF(INDEX(SpatialOffsets[Spatial Offset Type],$A3032)="","",
CONCATENATE("  - &amp;SpatialOffsetID",TEXT($A3032,"0000"),
" {","SpatialOffsetTypeCV:  ",CHAR(34),INDEX(SpatialOffsets[Spatial Offset Type],$A3032),CHAR(34),
", Offset1Value:  ",INDEX(SpatialOffsets[Offset 1 Value],$A3032),
", Offset1UnitID:  ",CHAR(34),INDEX(SpatialOffsets[Offset 1 Unit],$A3032),CHAR(34),
", Offset2Value:  ",INDEX(SpatialOffsets[Offset 2 Value],$A3032),
", Offset2UnitID:  ",CHAR(34),INDEX(SpatialOffsets[Offset 2 Unit],$A3032),CHAR(34),
", Offset3Value:  ",INDEX(SpatialOffsets[Offset 3 Value],$A3032),
", Offset3UnitID:  ",CHAR(34),INDEX(SpatialOffsets[Offset 3 Unit],$A3032),CHAR(34),,"}")))</f>
        <v>#REF!</v>
      </c>
      <c r="O3032" t="e">
        <f>IF(COUNTA(RelatedFeatures[])=0,"", IF(INDEX(RelatedFeatures[First Sampling Feature Code],$A3032)="","",
CONCATENATE("  - &amp;RelationID",TEXT($A3032,"0000"),
" {","SamplingFeatureID:  *SamplingFeatureID",TEXT(MATCH(INDEX(RelatedFeatures[First Sampling Feature Code],$A3032),SamplingFeatures[Feature Code],0),"0000"),
", RelationshipTypeCV:  ",CHAR(34),INDEX(RelatedFeatures[Relationship Type],$A3032),CHAR(34),
", RelatedFeatureID: *SamplingFeatureID",TEXT(MATCH(INDEX(RelatedFeatures[Second Sampling Feature Code],$A3032),SamplingFeatures[Feature Code],0),"0000"),
", SpatialOffsetID:  ",IF(INDEX(RelatedFeatures[Offset Number],$A3032)="","",CONCATENATE("*SpatialOffsetID",TEXT(INDEX(RelatedFeatures[Offset Number],$A3032),"0000"))),"}")))</f>
        <v>#REF!</v>
      </c>
      <c r="P3032" t="e">
        <f>IF(INDEX(Methods[Method Type],$A3032)="","",
CONCATENATE("  - &amp;MethodID",TEXT($A3032,"0000"),
" {","MethodTypeCV:  ",CHAR(34),INDEX(Methods[Method Type],$A3032),CHAR(34),
", MethodCode:  ",CHAR(34),INDEX(Methods[Method Code],$A3032),CHAR(34),
", MethodName:  ",CHAR(34),INDEX(Methods[Method Name],$A3032),CHAR(34),
", MethodDescription:  ",CHAR(34),INDEX(Methods[Method Description],$A3032),CHAR(34),
", MethodLink:  ",CHAR(34),INDEX(Methods[Method Link],$A3032),CHAR(34),
", OrganizationID: *OrganizationID",TEXT(MATCH(INDEX(Methods[Organization Name],$A3032),Organizations[Organization Name],0),"0000"),"}"))</f>
        <v>#REF!</v>
      </c>
      <c r="Q3032" t="e">
        <f>IF(INDEX(Variables[Variable Type],$A3032)="","",
CONCATENATE("  - &amp;VariableID",TEXT($A3032,"0000"),
" {","VariableTypeCV:  ",CHAR(34),INDEX(Variables[Variable Type],$A3032),CHAR(34),
", VariableCode:  ",CHAR(34),INDEX(Variables[Variable Code],$A3032),CHAR(34),
", VariableNameCV:  ",CHAR(34),INDEX(Variables[Variable Name],$A3032),CHAR(34),
", VariableDefinition:  ",CHAR(34),INDEX(Variables[Variable Definition],$A3032),CHAR(34),
", SpecciationCV:  ",CHAR(34),INDEX(Variables[Speciation],$A3032),CHAR(34),
", NoDataValue:  ",CHAR(34),INDEX(Variables[No Data Value],$A3032),CHAR(34),"}"))</f>
        <v>#REF!</v>
      </c>
    </row>
    <row r="3033" spans="1:17" x14ac:dyDescent="0.25">
      <c r="A3033">
        <v>3030</v>
      </c>
      <c r="D3033" t="e">
        <f>IF(INDEX(People[First Name],$A3033)="","",
CONCATENATE("  - &amp;PersonID",TEXT($A3033,"0000"),
" {","PersonFirstName:  ",CHAR(34),INDEX(People[First Name],$A3033),CHAR(34),
", PersonMiddleName:  ",CHAR(34),INDEX(People[Middle Name],$A3033),CHAR(34),
", PersonLastName:  ",CHAR(34),INDEX(People[Last Name],$A3033),CHAR(34),"}"))</f>
        <v>#REF!</v>
      </c>
      <c r="E3033" t="e">
        <f>IF(INDEX(Organizations[Organization Type '[CV']],$A3033)="","",
CONCATENATE("  - &amp;OrganizationID",TEXT($A3033,"0000"),
" {","OrganizationTypeCV:  ",CHAR(34),INDEX(Organizations[Organization Type '[CV']],$A3033),CHAR(34),
", OrganizationCode:  ",CHAR(34),INDEX(Organizations[Organization Code],$A3033),CHAR(34),
", OrganizationName:  ",CHAR(34),INDEX(Organizations[Organization Name],$A3033),CHAR(34),
", OrganizationDescription:  ",CHAR(34),INDEX(Organizations[Organization Description],$A3033),CHAR(34),
", OrganizationLink:  ",CHAR(34),INDEX(Organizations[Organization Link],$A3033),CHAR(34),"}"))</f>
        <v>#REF!</v>
      </c>
      <c r="F3033" t="e">
        <f>IF(INDEX(People[First Name],$A3033)="","",
CONCATENATE("  - &amp;AffiliationID",TEXT($A3033,"0000"),
" {PersonID: *PersonID",TEXT($A3033,"0000"),
", OrganizationID: *OrganizationID",TEXT(MATCH(INDEX(People[Organization Name],$A3033),Organizations[Organization Name],0),"0000"),
", IsPrimaryOrganizationContact: , AffiliationStartDate: , AffiliationEndDate: , PrimaryPhone: ",
", PrimaryEmail: ",CHAR(34),INDEX(People[Primary Email],$A3033),CHAR(34),
", PrimaryAddress: ",CHAR(34),INDEX(People[Primary Address],$A3033),CHAR(34),
", PersonLink: }"))</f>
        <v>#REF!</v>
      </c>
      <c r="H3033" t="e">
        <f>IF(COUNTA(CitationInformation)=0,"",IF(INDEX(AuthorList[Author Name],$A3033)="","",
CONCATENATE("  - &amp;AuthorListID",TEXT($A3033,"0000"),
"  {CitationID: *CitationID0001",
", PersonID: *PersonID",TEXT(MATCH(INDEX(AuthorList[Author Name],$A3033),People[Full Name],0),"0000"),
", AuthorOrder: ",INDEX(AuthorList[Author Number],$A3033),"}")))</f>
        <v>#REF!</v>
      </c>
      <c r="K3033" t="e">
        <f>IF(INDEX(SamplingFeatures[Feature Code],$A3033)="","",
CONCATENATE("  - &amp;SamplingFeatureID",TEXT($A3033,"0000"),
" {","SamplingFeatureUUID:  ",CHAR(34),INDEX(SamplingFeatures[Sampling Feature UUID],$A3033),CHAR(34),
", SamplingFeatureTypeCV:  ",CHAR(34),INDEX(SamplingFeatures[Sampling Feature Type],$A3033),CHAR(34),
", SamplingFeatureCode:  ",CHAR(34),INDEX(SamplingFeatures[Feature Code],$A3033),CHAR(34),
", SamplingFeatureName:  ",CHAR(34),INDEX(SamplingFeatures[Feature Name],$A3033),CHAR(34),
", SamplingFeatureDescription:  ",CHAR(34),INDEX(SamplingFeatures[Feature Description],$A3033),CHAR(34),
", SamplingFeatureGeotypeCV:  ",CHAR(34),INDEX(SamplingFeatures[Feature Geo Type],$A3033),CHAR(34),
", FeatureGeometry:  ",CHAR(34),INDEX(SamplingFeatures[Feature Geometry],$A3033),CHAR(34),
", Elevation_m:  ",CHAR(34),INDEX(SamplingFeatures[Elevation_m],$A3033),CHAR(34),
", ElevationDatumCV:  ",CHAR(34),ElevationDatum,CHAR(34),"}"))</f>
        <v>#REF!</v>
      </c>
      <c r="L3033" t="e">
        <f>IF(INDEX(SamplingFeatures[Sampling Feature Type],$A3033)&lt;&gt;"Site","",
CONCATENATE("  - &amp;SiteID",TEXT(SUMPRODUCT(--($L$3:$L3032&lt;&gt;"")),"0000"),
" {","SamplingFeatureID:  *SamplingFeatureID",TEXT($A3033,"0000"),
", SiteTypeCV:  ",CHAR(34),INDEX(Sites[Site Type],$A3033),CHAR(34),
", Latitude:  ",INDEX(Sites[Latitude],$A3033),
", Longitude:  ",INDEX(Sites[Longitude],$A3033),
", SRSName:  ",CHAR(34),LatLonDatum,CHAR(34),"}"))</f>
        <v>#REF!</v>
      </c>
      <c r="M3033" t="e">
        <f>IF(INDEX(SamplingFeatures[Sampling Feature Type],$A3033)&lt;&gt;"Specimen","",
CONCATENATE("  - &amp;SpecimenID",TEXT(SUMPRODUCT(--($M$3:$M3032&lt;&gt;"")),"0000"),
" {","SamplingFeatureID:  *SamplingFeatureID",TEXT($A3033,"0000"),
", SpecimenTypeCV:  ",CHAR(34),INDEX(Specimens[Specimen Type],$A3033),CHAR(34),
", SpecimenMediumCV:  ",INDEX(Specimens[Specimen Medium],$A3033),
", IsFieldSpecimen:  ",CHAR(34),INDEX(Specimens[Is Field Specimen?],$A3033),CHAR(34),"}"))</f>
        <v>#REF!</v>
      </c>
      <c r="N3033" t="e">
        <f>IF(COUNTA(SpatialOffsets[])=0,"", IF(INDEX(SpatialOffsets[Spatial Offset Type],$A3033)="","",
CONCATENATE("  - &amp;SpatialOffsetID",TEXT($A3033,"0000"),
" {","SpatialOffsetTypeCV:  ",CHAR(34),INDEX(SpatialOffsets[Spatial Offset Type],$A3033),CHAR(34),
", Offset1Value:  ",INDEX(SpatialOffsets[Offset 1 Value],$A3033),
", Offset1UnitID:  ",CHAR(34),INDEX(SpatialOffsets[Offset 1 Unit],$A3033),CHAR(34),
", Offset2Value:  ",INDEX(SpatialOffsets[Offset 2 Value],$A3033),
", Offset2UnitID:  ",CHAR(34),INDEX(SpatialOffsets[Offset 2 Unit],$A3033),CHAR(34),
", Offset3Value:  ",INDEX(SpatialOffsets[Offset 3 Value],$A3033),
", Offset3UnitID:  ",CHAR(34),INDEX(SpatialOffsets[Offset 3 Unit],$A3033),CHAR(34),,"}")))</f>
        <v>#REF!</v>
      </c>
      <c r="O3033" t="e">
        <f>IF(COUNTA(RelatedFeatures[])=0,"", IF(INDEX(RelatedFeatures[First Sampling Feature Code],$A3033)="","",
CONCATENATE("  - &amp;RelationID",TEXT($A3033,"0000"),
" {","SamplingFeatureID:  *SamplingFeatureID",TEXT(MATCH(INDEX(RelatedFeatures[First Sampling Feature Code],$A3033),SamplingFeatures[Feature Code],0),"0000"),
", RelationshipTypeCV:  ",CHAR(34),INDEX(RelatedFeatures[Relationship Type],$A3033),CHAR(34),
", RelatedFeatureID: *SamplingFeatureID",TEXT(MATCH(INDEX(RelatedFeatures[Second Sampling Feature Code],$A3033),SamplingFeatures[Feature Code],0),"0000"),
", SpatialOffsetID:  ",IF(INDEX(RelatedFeatures[Offset Number],$A3033)="","",CONCATENATE("*SpatialOffsetID",TEXT(INDEX(RelatedFeatures[Offset Number],$A3033),"0000"))),"}")))</f>
        <v>#REF!</v>
      </c>
      <c r="P3033" t="e">
        <f>IF(INDEX(Methods[Method Type],$A3033)="","",
CONCATENATE("  - &amp;MethodID",TEXT($A3033,"0000"),
" {","MethodTypeCV:  ",CHAR(34),INDEX(Methods[Method Type],$A3033),CHAR(34),
", MethodCode:  ",CHAR(34),INDEX(Methods[Method Code],$A3033),CHAR(34),
", MethodName:  ",CHAR(34),INDEX(Methods[Method Name],$A3033),CHAR(34),
", MethodDescription:  ",CHAR(34),INDEX(Methods[Method Description],$A3033),CHAR(34),
", MethodLink:  ",CHAR(34),INDEX(Methods[Method Link],$A3033),CHAR(34),
", OrganizationID: *OrganizationID",TEXT(MATCH(INDEX(Methods[Organization Name],$A3033),Organizations[Organization Name],0),"0000"),"}"))</f>
        <v>#REF!</v>
      </c>
      <c r="Q3033" t="e">
        <f>IF(INDEX(Variables[Variable Type],$A3033)="","",
CONCATENATE("  - &amp;VariableID",TEXT($A3033,"0000"),
" {","VariableTypeCV:  ",CHAR(34),INDEX(Variables[Variable Type],$A3033),CHAR(34),
", VariableCode:  ",CHAR(34),INDEX(Variables[Variable Code],$A3033),CHAR(34),
", VariableNameCV:  ",CHAR(34),INDEX(Variables[Variable Name],$A3033),CHAR(34),
", VariableDefinition:  ",CHAR(34),INDEX(Variables[Variable Definition],$A3033),CHAR(34),
", SpecciationCV:  ",CHAR(34),INDEX(Variables[Speciation],$A3033),CHAR(34),
", NoDataValue:  ",CHAR(34),INDEX(Variables[No Data Value],$A3033),CHAR(34),"}"))</f>
        <v>#REF!</v>
      </c>
    </row>
    <row r="3034" spans="1:17" x14ac:dyDescent="0.25">
      <c r="A3034">
        <v>3031</v>
      </c>
      <c r="D3034" t="e">
        <f>IF(INDEX(People[First Name],$A3034)="","",
CONCATENATE("  - &amp;PersonID",TEXT($A3034,"0000"),
" {","PersonFirstName:  ",CHAR(34),INDEX(People[First Name],$A3034),CHAR(34),
", PersonMiddleName:  ",CHAR(34),INDEX(People[Middle Name],$A3034),CHAR(34),
", PersonLastName:  ",CHAR(34),INDEX(People[Last Name],$A3034),CHAR(34),"}"))</f>
        <v>#REF!</v>
      </c>
      <c r="E3034" t="e">
        <f>IF(INDEX(Organizations[Organization Type '[CV']],$A3034)="","",
CONCATENATE("  - &amp;OrganizationID",TEXT($A3034,"0000"),
" {","OrganizationTypeCV:  ",CHAR(34),INDEX(Organizations[Organization Type '[CV']],$A3034),CHAR(34),
", OrganizationCode:  ",CHAR(34),INDEX(Organizations[Organization Code],$A3034),CHAR(34),
", OrganizationName:  ",CHAR(34),INDEX(Organizations[Organization Name],$A3034),CHAR(34),
", OrganizationDescription:  ",CHAR(34),INDEX(Organizations[Organization Description],$A3034),CHAR(34),
", OrganizationLink:  ",CHAR(34),INDEX(Organizations[Organization Link],$A3034),CHAR(34),"}"))</f>
        <v>#REF!</v>
      </c>
      <c r="F3034" t="e">
        <f>IF(INDEX(People[First Name],$A3034)="","",
CONCATENATE("  - &amp;AffiliationID",TEXT($A3034,"0000"),
" {PersonID: *PersonID",TEXT($A3034,"0000"),
", OrganizationID: *OrganizationID",TEXT(MATCH(INDEX(People[Organization Name],$A3034),Organizations[Organization Name],0),"0000"),
", IsPrimaryOrganizationContact: , AffiliationStartDate: , AffiliationEndDate: , PrimaryPhone: ",
", PrimaryEmail: ",CHAR(34),INDEX(People[Primary Email],$A3034),CHAR(34),
", PrimaryAddress: ",CHAR(34),INDEX(People[Primary Address],$A3034),CHAR(34),
", PersonLink: }"))</f>
        <v>#REF!</v>
      </c>
      <c r="H3034" t="e">
        <f>IF(COUNTA(CitationInformation)=0,"",IF(INDEX(AuthorList[Author Name],$A3034)="","",
CONCATENATE("  - &amp;AuthorListID",TEXT($A3034,"0000"),
"  {CitationID: *CitationID0001",
", PersonID: *PersonID",TEXT(MATCH(INDEX(AuthorList[Author Name],$A3034),People[Full Name],0),"0000"),
", AuthorOrder: ",INDEX(AuthorList[Author Number],$A3034),"}")))</f>
        <v>#REF!</v>
      </c>
      <c r="K3034" t="e">
        <f>IF(INDEX(SamplingFeatures[Feature Code],$A3034)="","",
CONCATENATE("  - &amp;SamplingFeatureID",TEXT($A3034,"0000"),
" {","SamplingFeatureUUID:  ",CHAR(34),INDEX(SamplingFeatures[Sampling Feature UUID],$A3034),CHAR(34),
", SamplingFeatureTypeCV:  ",CHAR(34),INDEX(SamplingFeatures[Sampling Feature Type],$A3034),CHAR(34),
", SamplingFeatureCode:  ",CHAR(34),INDEX(SamplingFeatures[Feature Code],$A3034),CHAR(34),
", SamplingFeatureName:  ",CHAR(34),INDEX(SamplingFeatures[Feature Name],$A3034),CHAR(34),
", SamplingFeatureDescription:  ",CHAR(34),INDEX(SamplingFeatures[Feature Description],$A3034),CHAR(34),
", SamplingFeatureGeotypeCV:  ",CHAR(34),INDEX(SamplingFeatures[Feature Geo Type],$A3034),CHAR(34),
", FeatureGeometry:  ",CHAR(34),INDEX(SamplingFeatures[Feature Geometry],$A3034),CHAR(34),
", Elevation_m:  ",CHAR(34),INDEX(SamplingFeatures[Elevation_m],$A3034),CHAR(34),
", ElevationDatumCV:  ",CHAR(34),ElevationDatum,CHAR(34),"}"))</f>
        <v>#REF!</v>
      </c>
      <c r="L3034" t="e">
        <f>IF(INDEX(SamplingFeatures[Sampling Feature Type],$A3034)&lt;&gt;"Site","",
CONCATENATE("  - &amp;SiteID",TEXT(SUMPRODUCT(--($L$3:$L3033&lt;&gt;"")),"0000"),
" {","SamplingFeatureID:  *SamplingFeatureID",TEXT($A3034,"0000"),
", SiteTypeCV:  ",CHAR(34),INDEX(Sites[Site Type],$A3034),CHAR(34),
", Latitude:  ",INDEX(Sites[Latitude],$A3034),
", Longitude:  ",INDEX(Sites[Longitude],$A3034),
", SRSName:  ",CHAR(34),LatLonDatum,CHAR(34),"}"))</f>
        <v>#REF!</v>
      </c>
      <c r="M3034" t="e">
        <f>IF(INDEX(SamplingFeatures[Sampling Feature Type],$A3034)&lt;&gt;"Specimen","",
CONCATENATE("  - &amp;SpecimenID",TEXT(SUMPRODUCT(--($M$3:$M3033&lt;&gt;"")),"0000"),
" {","SamplingFeatureID:  *SamplingFeatureID",TEXT($A3034,"0000"),
", SpecimenTypeCV:  ",CHAR(34),INDEX(Specimens[Specimen Type],$A3034),CHAR(34),
", SpecimenMediumCV:  ",INDEX(Specimens[Specimen Medium],$A3034),
", IsFieldSpecimen:  ",CHAR(34),INDEX(Specimens[Is Field Specimen?],$A3034),CHAR(34),"}"))</f>
        <v>#REF!</v>
      </c>
      <c r="N3034" t="e">
        <f>IF(COUNTA(SpatialOffsets[])=0,"", IF(INDEX(SpatialOffsets[Spatial Offset Type],$A3034)="","",
CONCATENATE("  - &amp;SpatialOffsetID",TEXT($A3034,"0000"),
" {","SpatialOffsetTypeCV:  ",CHAR(34),INDEX(SpatialOffsets[Spatial Offset Type],$A3034),CHAR(34),
", Offset1Value:  ",INDEX(SpatialOffsets[Offset 1 Value],$A3034),
", Offset1UnitID:  ",CHAR(34),INDEX(SpatialOffsets[Offset 1 Unit],$A3034),CHAR(34),
", Offset2Value:  ",INDEX(SpatialOffsets[Offset 2 Value],$A3034),
", Offset2UnitID:  ",CHAR(34),INDEX(SpatialOffsets[Offset 2 Unit],$A3034),CHAR(34),
", Offset3Value:  ",INDEX(SpatialOffsets[Offset 3 Value],$A3034),
", Offset3UnitID:  ",CHAR(34),INDEX(SpatialOffsets[Offset 3 Unit],$A3034),CHAR(34),,"}")))</f>
        <v>#REF!</v>
      </c>
      <c r="O3034" t="e">
        <f>IF(COUNTA(RelatedFeatures[])=0,"", IF(INDEX(RelatedFeatures[First Sampling Feature Code],$A3034)="","",
CONCATENATE("  - &amp;RelationID",TEXT($A3034,"0000"),
" {","SamplingFeatureID:  *SamplingFeatureID",TEXT(MATCH(INDEX(RelatedFeatures[First Sampling Feature Code],$A3034),SamplingFeatures[Feature Code],0),"0000"),
", RelationshipTypeCV:  ",CHAR(34),INDEX(RelatedFeatures[Relationship Type],$A3034),CHAR(34),
", RelatedFeatureID: *SamplingFeatureID",TEXT(MATCH(INDEX(RelatedFeatures[Second Sampling Feature Code],$A3034),SamplingFeatures[Feature Code],0),"0000"),
", SpatialOffsetID:  ",IF(INDEX(RelatedFeatures[Offset Number],$A3034)="","",CONCATENATE("*SpatialOffsetID",TEXT(INDEX(RelatedFeatures[Offset Number],$A3034),"0000"))),"}")))</f>
        <v>#REF!</v>
      </c>
      <c r="P3034" t="e">
        <f>IF(INDEX(Methods[Method Type],$A3034)="","",
CONCATENATE("  - &amp;MethodID",TEXT($A3034,"0000"),
" {","MethodTypeCV:  ",CHAR(34),INDEX(Methods[Method Type],$A3034),CHAR(34),
", MethodCode:  ",CHAR(34),INDEX(Methods[Method Code],$A3034),CHAR(34),
", MethodName:  ",CHAR(34),INDEX(Methods[Method Name],$A3034),CHAR(34),
", MethodDescription:  ",CHAR(34),INDEX(Methods[Method Description],$A3034),CHAR(34),
", MethodLink:  ",CHAR(34),INDEX(Methods[Method Link],$A3034),CHAR(34),
", OrganizationID: *OrganizationID",TEXT(MATCH(INDEX(Methods[Organization Name],$A3034),Organizations[Organization Name],0),"0000"),"}"))</f>
        <v>#REF!</v>
      </c>
      <c r="Q3034" t="e">
        <f>IF(INDEX(Variables[Variable Type],$A3034)="","",
CONCATENATE("  - &amp;VariableID",TEXT($A3034,"0000"),
" {","VariableTypeCV:  ",CHAR(34),INDEX(Variables[Variable Type],$A3034),CHAR(34),
", VariableCode:  ",CHAR(34),INDEX(Variables[Variable Code],$A3034),CHAR(34),
", VariableNameCV:  ",CHAR(34),INDEX(Variables[Variable Name],$A3034),CHAR(34),
", VariableDefinition:  ",CHAR(34),INDEX(Variables[Variable Definition],$A3034),CHAR(34),
", SpecciationCV:  ",CHAR(34),INDEX(Variables[Speciation],$A3034),CHAR(34),
", NoDataValue:  ",CHAR(34),INDEX(Variables[No Data Value],$A3034),CHAR(34),"}"))</f>
        <v>#REF!</v>
      </c>
    </row>
    <row r="3035" spans="1:17" x14ac:dyDescent="0.25">
      <c r="A3035">
        <v>3032</v>
      </c>
      <c r="D3035" t="e">
        <f>IF(INDEX(People[First Name],$A3035)="","",
CONCATENATE("  - &amp;PersonID",TEXT($A3035,"0000"),
" {","PersonFirstName:  ",CHAR(34),INDEX(People[First Name],$A3035),CHAR(34),
", PersonMiddleName:  ",CHAR(34),INDEX(People[Middle Name],$A3035),CHAR(34),
", PersonLastName:  ",CHAR(34),INDEX(People[Last Name],$A3035),CHAR(34),"}"))</f>
        <v>#REF!</v>
      </c>
      <c r="E3035" t="e">
        <f>IF(INDEX(Organizations[Organization Type '[CV']],$A3035)="","",
CONCATENATE("  - &amp;OrganizationID",TEXT($A3035,"0000"),
" {","OrganizationTypeCV:  ",CHAR(34),INDEX(Organizations[Organization Type '[CV']],$A3035),CHAR(34),
", OrganizationCode:  ",CHAR(34),INDEX(Organizations[Organization Code],$A3035),CHAR(34),
", OrganizationName:  ",CHAR(34),INDEX(Organizations[Organization Name],$A3035),CHAR(34),
", OrganizationDescription:  ",CHAR(34),INDEX(Organizations[Organization Description],$A3035),CHAR(34),
", OrganizationLink:  ",CHAR(34),INDEX(Organizations[Organization Link],$A3035),CHAR(34),"}"))</f>
        <v>#REF!</v>
      </c>
      <c r="F3035" t="e">
        <f>IF(INDEX(People[First Name],$A3035)="","",
CONCATENATE("  - &amp;AffiliationID",TEXT($A3035,"0000"),
" {PersonID: *PersonID",TEXT($A3035,"0000"),
", OrganizationID: *OrganizationID",TEXT(MATCH(INDEX(People[Organization Name],$A3035),Organizations[Organization Name],0),"0000"),
", IsPrimaryOrganizationContact: , AffiliationStartDate: , AffiliationEndDate: , PrimaryPhone: ",
", PrimaryEmail: ",CHAR(34),INDEX(People[Primary Email],$A3035),CHAR(34),
", PrimaryAddress: ",CHAR(34),INDEX(People[Primary Address],$A3035),CHAR(34),
", PersonLink: }"))</f>
        <v>#REF!</v>
      </c>
      <c r="H3035" t="e">
        <f>IF(COUNTA(CitationInformation)=0,"",IF(INDEX(AuthorList[Author Name],$A3035)="","",
CONCATENATE("  - &amp;AuthorListID",TEXT($A3035,"0000"),
"  {CitationID: *CitationID0001",
", PersonID: *PersonID",TEXT(MATCH(INDEX(AuthorList[Author Name],$A3035),People[Full Name],0),"0000"),
", AuthorOrder: ",INDEX(AuthorList[Author Number],$A3035),"}")))</f>
        <v>#REF!</v>
      </c>
      <c r="K3035" t="e">
        <f>IF(INDEX(SamplingFeatures[Feature Code],$A3035)="","",
CONCATENATE("  - &amp;SamplingFeatureID",TEXT($A3035,"0000"),
" {","SamplingFeatureUUID:  ",CHAR(34),INDEX(SamplingFeatures[Sampling Feature UUID],$A3035),CHAR(34),
", SamplingFeatureTypeCV:  ",CHAR(34),INDEX(SamplingFeatures[Sampling Feature Type],$A3035),CHAR(34),
", SamplingFeatureCode:  ",CHAR(34),INDEX(SamplingFeatures[Feature Code],$A3035),CHAR(34),
", SamplingFeatureName:  ",CHAR(34),INDEX(SamplingFeatures[Feature Name],$A3035),CHAR(34),
", SamplingFeatureDescription:  ",CHAR(34),INDEX(SamplingFeatures[Feature Description],$A3035),CHAR(34),
", SamplingFeatureGeotypeCV:  ",CHAR(34),INDEX(SamplingFeatures[Feature Geo Type],$A3035),CHAR(34),
", FeatureGeometry:  ",CHAR(34),INDEX(SamplingFeatures[Feature Geometry],$A3035),CHAR(34),
", Elevation_m:  ",CHAR(34),INDEX(SamplingFeatures[Elevation_m],$A3035),CHAR(34),
", ElevationDatumCV:  ",CHAR(34),ElevationDatum,CHAR(34),"}"))</f>
        <v>#REF!</v>
      </c>
      <c r="L3035" t="e">
        <f>IF(INDEX(SamplingFeatures[Sampling Feature Type],$A3035)&lt;&gt;"Site","",
CONCATENATE("  - &amp;SiteID",TEXT(SUMPRODUCT(--($L$3:$L3034&lt;&gt;"")),"0000"),
" {","SamplingFeatureID:  *SamplingFeatureID",TEXT($A3035,"0000"),
", SiteTypeCV:  ",CHAR(34),INDEX(Sites[Site Type],$A3035),CHAR(34),
", Latitude:  ",INDEX(Sites[Latitude],$A3035),
", Longitude:  ",INDEX(Sites[Longitude],$A3035),
", SRSName:  ",CHAR(34),LatLonDatum,CHAR(34),"}"))</f>
        <v>#REF!</v>
      </c>
      <c r="M3035" t="e">
        <f>IF(INDEX(SamplingFeatures[Sampling Feature Type],$A3035)&lt;&gt;"Specimen","",
CONCATENATE("  - &amp;SpecimenID",TEXT(SUMPRODUCT(--($M$3:$M3034&lt;&gt;"")),"0000"),
" {","SamplingFeatureID:  *SamplingFeatureID",TEXT($A3035,"0000"),
", SpecimenTypeCV:  ",CHAR(34),INDEX(Specimens[Specimen Type],$A3035),CHAR(34),
", SpecimenMediumCV:  ",INDEX(Specimens[Specimen Medium],$A3035),
", IsFieldSpecimen:  ",CHAR(34),INDEX(Specimens[Is Field Specimen?],$A3035),CHAR(34),"}"))</f>
        <v>#REF!</v>
      </c>
      <c r="N3035" t="e">
        <f>IF(COUNTA(SpatialOffsets[])=0,"", IF(INDEX(SpatialOffsets[Spatial Offset Type],$A3035)="","",
CONCATENATE("  - &amp;SpatialOffsetID",TEXT($A3035,"0000"),
" {","SpatialOffsetTypeCV:  ",CHAR(34),INDEX(SpatialOffsets[Spatial Offset Type],$A3035),CHAR(34),
", Offset1Value:  ",INDEX(SpatialOffsets[Offset 1 Value],$A3035),
", Offset1UnitID:  ",CHAR(34),INDEX(SpatialOffsets[Offset 1 Unit],$A3035),CHAR(34),
", Offset2Value:  ",INDEX(SpatialOffsets[Offset 2 Value],$A3035),
", Offset2UnitID:  ",CHAR(34),INDEX(SpatialOffsets[Offset 2 Unit],$A3035),CHAR(34),
", Offset3Value:  ",INDEX(SpatialOffsets[Offset 3 Value],$A3035),
", Offset3UnitID:  ",CHAR(34),INDEX(SpatialOffsets[Offset 3 Unit],$A3035),CHAR(34),,"}")))</f>
        <v>#REF!</v>
      </c>
      <c r="O3035" t="e">
        <f>IF(COUNTA(RelatedFeatures[])=0,"", IF(INDEX(RelatedFeatures[First Sampling Feature Code],$A3035)="","",
CONCATENATE("  - &amp;RelationID",TEXT($A3035,"0000"),
" {","SamplingFeatureID:  *SamplingFeatureID",TEXT(MATCH(INDEX(RelatedFeatures[First Sampling Feature Code],$A3035),SamplingFeatures[Feature Code],0),"0000"),
", RelationshipTypeCV:  ",CHAR(34),INDEX(RelatedFeatures[Relationship Type],$A3035),CHAR(34),
", RelatedFeatureID: *SamplingFeatureID",TEXT(MATCH(INDEX(RelatedFeatures[Second Sampling Feature Code],$A3035),SamplingFeatures[Feature Code],0),"0000"),
", SpatialOffsetID:  ",IF(INDEX(RelatedFeatures[Offset Number],$A3035)="","",CONCATENATE("*SpatialOffsetID",TEXT(INDEX(RelatedFeatures[Offset Number],$A3035),"0000"))),"}")))</f>
        <v>#REF!</v>
      </c>
      <c r="P3035" t="e">
        <f>IF(INDEX(Methods[Method Type],$A3035)="","",
CONCATENATE("  - &amp;MethodID",TEXT($A3035,"0000"),
" {","MethodTypeCV:  ",CHAR(34),INDEX(Methods[Method Type],$A3035),CHAR(34),
", MethodCode:  ",CHAR(34),INDEX(Methods[Method Code],$A3035),CHAR(34),
", MethodName:  ",CHAR(34),INDEX(Methods[Method Name],$A3035),CHAR(34),
", MethodDescription:  ",CHAR(34),INDEX(Methods[Method Description],$A3035),CHAR(34),
", MethodLink:  ",CHAR(34),INDEX(Methods[Method Link],$A3035),CHAR(34),
", OrganizationID: *OrganizationID",TEXT(MATCH(INDEX(Methods[Organization Name],$A3035),Organizations[Organization Name],0),"0000"),"}"))</f>
        <v>#REF!</v>
      </c>
      <c r="Q3035" t="e">
        <f>IF(INDEX(Variables[Variable Type],$A3035)="","",
CONCATENATE("  - &amp;VariableID",TEXT($A3035,"0000"),
" {","VariableTypeCV:  ",CHAR(34),INDEX(Variables[Variable Type],$A3035),CHAR(34),
", VariableCode:  ",CHAR(34),INDEX(Variables[Variable Code],$A3035),CHAR(34),
", VariableNameCV:  ",CHAR(34),INDEX(Variables[Variable Name],$A3035),CHAR(34),
", VariableDefinition:  ",CHAR(34),INDEX(Variables[Variable Definition],$A3035),CHAR(34),
", SpecciationCV:  ",CHAR(34),INDEX(Variables[Speciation],$A3035),CHAR(34),
", NoDataValue:  ",CHAR(34),INDEX(Variables[No Data Value],$A3035),CHAR(34),"}"))</f>
        <v>#REF!</v>
      </c>
    </row>
    <row r="3036" spans="1:17" x14ac:dyDescent="0.25">
      <c r="A3036">
        <v>3033</v>
      </c>
      <c r="D3036" t="e">
        <f>IF(INDEX(People[First Name],$A3036)="","",
CONCATENATE("  - &amp;PersonID",TEXT($A3036,"0000"),
" {","PersonFirstName:  ",CHAR(34),INDEX(People[First Name],$A3036),CHAR(34),
", PersonMiddleName:  ",CHAR(34),INDEX(People[Middle Name],$A3036),CHAR(34),
", PersonLastName:  ",CHAR(34),INDEX(People[Last Name],$A3036),CHAR(34),"}"))</f>
        <v>#REF!</v>
      </c>
      <c r="E3036" t="e">
        <f>IF(INDEX(Organizations[Organization Type '[CV']],$A3036)="","",
CONCATENATE("  - &amp;OrganizationID",TEXT($A3036,"0000"),
" {","OrganizationTypeCV:  ",CHAR(34),INDEX(Organizations[Organization Type '[CV']],$A3036),CHAR(34),
", OrganizationCode:  ",CHAR(34),INDEX(Organizations[Organization Code],$A3036),CHAR(34),
", OrganizationName:  ",CHAR(34),INDEX(Organizations[Organization Name],$A3036),CHAR(34),
", OrganizationDescription:  ",CHAR(34),INDEX(Organizations[Organization Description],$A3036),CHAR(34),
", OrganizationLink:  ",CHAR(34),INDEX(Organizations[Organization Link],$A3036),CHAR(34),"}"))</f>
        <v>#REF!</v>
      </c>
      <c r="F3036" t="e">
        <f>IF(INDEX(People[First Name],$A3036)="","",
CONCATENATE("  - &amp;AffiliationID",TEXT($A3036,"0000"),
" {PersonID: *PersonID",TEXT($A3036,"0000"),
", OrganizationID: *OrganizationID",TEXT(MATCH(INDEX(People[Organization Name],$A3036),Organizations[Organization Name],0),"0000"),
", IsPrimaryOrganizationContact: , AffiliationStartDate: , AffiliationEndDate: , PrimaryPhone: ",
", PrimaryEmail: ",CHAR(34),INDEX(People[Primary Email],$A3036),CHAR(34),
", PrimaryAddress: ",CHAR(34),INDEX(People[Primary Address],$A3036),CHAR(34),
", PersonLink: }"))</f>
        <v>#REF!</v>
      </c>
      <c r="H3036" t="e">
        <f>IF(COUNTA(CitationInformation)=0,"",IF(INDEX(AuthorList[Author Name],$A3036)="","",
CONCATENATE("  - &amp;AuthorListID",TEXT($A3036,"0000"),
"  {CitationID: *CitationID0001",
", PersonID: *PersonID",TEXT(MATCH(INDEX(AuthorList[Author Name],$A3036),People[Full Name],0),"0000"),
", AuthorOrder: ",INDEX(AuthorList[Author Number],$A3036),"}")))</f>
        <v>#REF!</v>
      </c>
      <c r="K3036" t="e">
        <f>IF(INDEX(SamplingFeatures[Feature Code],$A3036)="","",
CONCATENATE("  - &amp;SamplingFeatureID",TEXT($A3036,"0000"),
" {","SamplingFeatureUUID:  ",CHAR(34),INDEX(SamplingFeatures[Sampling Feature UUID],$A3036),CHAR(34),
", SamplingFeatureTypeCV:  ",CHAR(34),INDEX(SamplingFeatures[Sampling Feature Type],$A3036),CHAR(34),
", SamplingFeatureCode:  ",CHAR(34),INDEX(SamplingFeatures[Feature Code],$A3036),CHAR(34),
", SamplingFeatureName:  ",CHAR(34),INDEX(SamplingFeatures[Feature Name],$A3036),CHAR(34),
", SamplingFeatureDescription:  ",CHAR(34),INDEX(SamplingFeatures[Feature Description],$A3036),CHAR(34),
", SamplingFeatureGeotypeCV:  ",CHAR(34),INDEX(SamplingFeatures[Feature Geo Type],$A3036),CHAR(34),
", FeatureGeometry:  ",CHAR(34),INDEX(SamplingFeatures[Feature Geometry],$A3036),CHAR(34),
", Elevation_m:  ",CHAR(34),INDEX(SamplingFeatures[Elevation_m],$A3036),CHAR(34),
", ElevationDatumCV:  ",CHAR(34),ElevationDatum,CHAR(34),"}"))</f>
        <v>#REF!</v>
      </c>
      <c r="L3036" t="e">
        <f>IF(INDEX(SamplingFeatures[Sampling Feature Type],$A3036)&lt;&gt;"Site","",
CONCATENATE("  - &amp;SiteID",TEXT(SUMPRODUCT(--($L$3:$L3035&lt;&gt;"")),"0000"),
" {","SamplingFeatureID:  *SamplingFeatureID",TEXT($A3036,"0000"),
", SiteTypeCV:  ",CHAR(34),INDEX(Sites[Site Type],$A3036),CHAR(34),
", Latitude:  ",INDEX(Sites[Latitude],$A3036),
", Longitude:  ",INDEX(Sites[Longitude],$A3036),
", SRSName:  ",CHAR(34),LatLonDatum,CHAR(34),"}"))</f>
        <v>#REF!</v>
      </c>
      <c r="M3036" t="e">
        <f>IF(INDEX(SamplingFeatures[Sampling Feature Type],$A3036)&lt;&gt;"Specimen","",
CONCATENATE("  - &amp;SpecimenID",TEXT(SUMPRODUCT(--($M$3:$M3035&lt;&gt;"")),"0000"),
" {","SamplingFeatureID:  *SamplingFeatureID",TEXT($A3036,"0000"),
", SpecimenTypeCV:  ",CHAR(34),INDEX(Specimens[Specimen Type],$A3036),CHAR(34),
", SpecimenMediumCV:  ",INDEX(Specimens[Specimen Medium],$A3036),
", IsFieldSpecimen:  ",CHAR(34),INDEX(Specimens[Is Field Specimen?],$A3036),CHAR(34),"}"))</f>
        <v>#REF!</v>
      </c>
      <c r="N3036" t="e">
        <f>IF(COUNTA(SpatialOffsets[])=0,"", IF(INDEX(SpatialOffsets[Spatial Offset Type],$A3036)="","",
CONCATENATE("  - &amp;SpatialOffsetID",TEXT($A3036,"0000"),
" {","SpatialOffsetTypeCV:  ",CHAR(34),INDEX(SpatialOffsets[Spatial Offset Type],$A3036),CHAR(34),
", Offset1Value:  ",INDEX(SpatialOffsets[Offset 1 Value],$A3036),
", Offset1UnitID:  ",CHAR(34),INDEX(SpatialOffsets[Offset 1 Unit],$A3036),CHAR(34),
", Offset2Value:  ",INDEX(SpatialOffsets[Offset 2 Value],$A3036),
", Offset2UnitID:  ",CHAR(34),INDEX(SpatialOffsets[Offset 2 Unit],$A3036),CHAR(34),
", Offset3Value:  ",INDEX(SpatialOffsets[Offset 3 Value],$A3036),
", Offset3UnitID:  ",CHAR(34),INDEX(SpatialOffsets[Offset 3 Unit],$A3036),CHAR(34),,"}")))</f>
        <v>#REF!</v>
      </c>
      <c r="O3036" t="e">
        <f>IF(COUNTA(RelatedFeatures[])=0,"", IF(INDEX(RelatedFeatures[First Sampling Feature Code],$A3036)="","",
CONCATENATE("  - &amp;RelationID",TEXT($A3036,"0000"),
" {","SamplingFeatureID:  *SamplingFeatureID",TEXT(MATCH(INDEX(RelatedFeatures[First Sampling Feature Code],$A3036),SamplingFeatures[Feature Code],0),"0000"),
", RelationshipTypeCV:  ",CHAR(34),INDEX(RelatedFeatures[Relationship Type],$A3036),CHAR(34),
", RelatedFeatureID: *SamplingFeatureID",TEXT(MATCH(INDEX(RelatedFeatures[Second Sampling Feature Code],$A3036),SamplingFeatures[Feature Code],0),"0000"),
", SpatialOffsetID:  ",IF(INDEX(RelatedFeatures[Offset Number],$A3036)="","",CONCATENATE("*SpatialOffsetID",TEXT(INDEX(RelatedFeatures[Offset Number],$A3036),"0000"))),"}")))</f>
        <v>#REF!</v>
      </c>
      <c r="P3036" t="e">
        <f>IF(INDEX(Methods[Method Type],$A3036)="","",
CONCATENATE("  - &amp;MethodID",TEXT($A3036,"0000"),
" {","MethodTypeCV:  ",CHAR(34),INDEX(Methods[Method Type],$A3036),CHAR(34),
", MethodCode:  ",CHAR(34),INDEX(Methods[Method Code],$A3036),CHAR(34),
", MethodName:  ",CHAR(34),INDEX(Methods[Method Name],$A3036),CHAR(34),
", MethodDescription:  ",CHAR(34),INDEX(Methods[Method Description],$A3036),CHAR(34),
", MethodLink:  ",CHAR(34),INDEX(Methods[Method Link],$A3036),CHAR(34),
", OrganizationID: *OrganizationID",TEXT(MATCH(INDEX(Methods[Organization Name],$A3036),Organizations[Organization Name],0),"0000"),"}"))</f>
        <v>#REF!</v>
      </c>
      <c r="Q3036" t="e">
        <f>IF(INDEX(Variables[Variable Type],$A3036)="","",
CONCATENATE("  - &amp;VariableID",TEXT($A3036,"0000"),
" {","VariableTypeCV:  ",CHAR(34),INDEX(Variables[Variable Type],$A3036),CHAR(34),
", VariableCode:  ",CHAR(34),INDEX(Variables[Variable Code],$A3036),CHAR(34),
", VariableNameCV:  ",CHAR(34),INDEX(Variables[Variable Name],$A3036),CHAR(34),
", VariableDefinition:  ",CHAR(34),INDEX(Variables[Variable Definition],$A3036),CHAR(34),
", SpecciationCV:  ",CHAR(34),INDEX(Variables[Speciation],$A3036),CHAR(34),
", NoDataValue:  ",CHAR(34),INDEX(Variables[No Data Value],$A3036),CHAR(34),"}"))</f>
        <v>#REF!</v>
      </c>
    </row>
    <row r="3037" spans="1:17" x14ac:dyDescent="0.25">
      <c r="A3037">
        <v>3034</v>
      </c>
      <c r="D3037" t="e">
        <f>IF(INDEX(People[First Name],$A3037)="","",
CONCATENATE("  - &amp;PersonID",TEXT($A3037,"0000"),
" {","PersonFirstName:  ",CHAR(34),INDEX(People[First Name],$A3037),CHAR(34),
", PersonMiddleName:  ",CHAR(34),INDEX(People[Middle Name],$A3037),CHAR(34),
", PersonLastName:  ",CHAR(34),INDEX(People[Last Name],$A3037),CHAR(34),"}"))</f>
        <v>#REF!</v>
      </c>
      <c r="E3037" t="e">
        <f>IF(INDEX(Organizations[Organization Type '[CV']],$A3037)="","",
CONCATENATE("  - &amp;OrganizationID",TEXT($A3037,"0000"),
" {","OrganizationTypeCV:  ",CHAR(34),INDEX(Organizations[Organization Type '[CV']],$A3037),CHAR(34),
", OrganizationCode:  ",CHAR(34),INDEX(Organizations[Organization Code],$A3037),CHAR(34),
", OrganizationName:  ",CHAR(34),INDEX(Organizations[Organization Name],$A3037),CHAR(34),
", OrganizationDescription:  ",CHAR(34),INDEX(Organizations[Organization Description],$A3037),CHAR(34),
", OrganizationLink:  ",CHAR(34),INDEX(Organizations[Organization Link],$A3037),CHAR(34),"}"))</f>
        <v>#REF!</v>
      </c>
      <c r="F3037" t="e">
        <f>IF(INDEX(People[First Name],$A3037)="","",
CONCATENATE("  - &amp;AffiliationID",TEXT($A3037,"0000"),
" {PersonID: *PersonID",TEXT($A3037,"0000"),
", OrganizationID: *OrganizationID",TEXT(MATCH(INDEX(People[Organization Name],$A3037),Organizations[Organization Name],0),"0000"),
", IsPrimaryOrganizationContact: , AffiliationStartDate: , AffiliationEndDate: , PrimaryPhone: ",
", PrimaryEmail: ",CHAR(34),INDEX(People[Primary Email],$A3037),CHAR(34),
", PrimaryAddress: ",CHAR(34),INDEX(People[Primary Address],$A3037),CHAR(34),
", PersonLink: }"))</f>
        <v>#REF!</v>
      </c>
      <c r="H3037" t="e">
        <f>IF(COUNTA(CitationInformation)=0,"",IF(INDEX(AuthorList[Author Name],$A3037)="","",
CONCATENATE("  - &amp;AuthorListID",TEXT($A3037,"0000"),
"  {CitationID: *CitationID0001",
", PersonID: *PersonID",TEXT(MATCH(INDEX(AuthorList[Author Name],$A3037),People[Full Name],0),"0000"),
", AuthorOrder: ",INDEX(AuthorList[Author Number],$A3037),"}")))</f>
        <v>#REF!</v>
      </c>
      <c r="K3037" t="e">
        <f>IF(INDEX(SamplingFeatures[Feature Code],$A3037)="","",
CONCATENATE("  - &amp;SamplingFeatureID",TEXT($A3037,"0000"),
" {","SamplingFeatureUUID:  ",CHAR(34),INDEX(SamplingFeatures[Sampling Feature UUID],$A3037),CHAR(34),
", SamplingFeatureTypeCV:  ",CHAR(34),INDEX(SamplingFeatures[Sampling Feature Type],$A3037),CHAR(34),
", SamplingFeatureCode:  ",CHAR(34),INDEX(SamplingFeatures[Feature Code],$A3037),CHAR(34),
", SamplingFeatureName:  ",CHAR(34),INDEX(SamplingFeatures[Feature Name],$A3037),CHAR(34),
", SamplingFeatureDescription:  ",CHAR(34),INDEX(SamplingFeatures[Feature Description],$A3037),CHAR(34),
", SamplingFeatureGeotypeCV:  ",CHAR(34),INDEX(SamplingFeatures[Feature Geo Type],$A3037),CHAR(34),
", FeatureGeometry:  ",CHAR(34),INDEX(SamplingFeatures[Feature Geometry],$A3037),CHAR(34),
", Elevation_m:  ",CHAR(34),INDEX(SamplingFeatures[Elevation_m],$A3037),CHAR(34),
", ElevationDatumCV:  ",CHAR(34),ElevationDatum,CHAR(34),"}"))</f>
        <v>#REF!</v>
      </c>
      <c r="L3037" t="e">
        <f>IF(INDEX(SamplingFeatures[Sampling Feature Type],$A3037)&lt;&gt;"Site","",
CONCATENATE("  - &amp;SiteID",TEXT(SUMPRODUCT(--($L$3:$L3036&lt;&gt;"")),"0000"),
" {","SamplingFeatureID:  *SamplingFeatureID",TEXT($A3037,"0000"),
", SiteTypeCV:  ",CHAR(34),INDEX(Sites[Site Type],$A3037),CHAR(34),
", Latitude:  ",INDEX(Sites[Latitude],$A3037),
", Longitude:  ",INDEX(Sites[Longitude],$A3037),
", SRSName:  ",CHAR(34),LatLonDatum,CHAR(34),"}"))</f>
        <v>#REF!</v>
      </c>
      <c r="M3037" t="e">
        <f>IF(INDEX(SamplingFeatures[Sampling Feature Type],$A3037)&lt;&gt;"Specimen","",
CONCATENATE("  - &amp;SpecimenID",TEXT(SUMPRODUCT(--($M$3:$M3036&lt;&gt;"")),"0000"),
" {","SamplingFeatureID:  *SamplingFeatureID",TEXT($A3037,"0000"),
", SpecimenTypeCV:  ",CHAR(34),INDEX(Specimens[Specimen Type],$A3037),CHAR(34),
", SpecimenMediumCV:  ",INDEX(Specimens[Specimen Medium],$A3037),
", IsFieldSpecimen:  ",CHAR(34),INDEX(Specimens[Is Field Specimen?],$A3037),CHAR(34),"}"))</f>
        <v>#REF!</v>
      </c>
      <c r="N3037" t="e">
        <f>IF(COUNTA(SpatialOffsets[])=0,"", IF(INDEX(SpatialOffsets[Spatial Offset Type],$A3037)="","",
CONCATENATE("  - &amp;SpatialOffsetID",TEXT($A3037,"0000"),
" {","SpatialOffsetTypeCV:  ",CHAR(34),INDEX(SpatialOffsets[Spatial Offset Type],$A3037),CHAR(34),
", Offset1Value:  ",INDEX(SpatialOffsets[Offset 1 Value],$A3037),
", Offset1UnitID:  ",CHAR(34),INDEX(SpatialOffsets[Offset 1 Unit],$A3037),CHAR(34),
", Offset2Value:  ",INDEX(SpatialOffsets[Offset 2 Value],$A3037),
", Offset2UnitID:  ",CHAR(34),INDEX(SpatialOffsets[Offset 2 Unit],$A3037),CHAR(34),
", Offset3Value:  ",INDEX(SpatialOffsets[Offset 3 Value],$A3037),
", Offset3UnitID:  ",CHAR(34),INDEX(SpatialOffsets[Offset 3 Unit],$A3037),CHAR(34),,"}")))</f>
        <v>#REF!</v>
      </c>
      <c r="O3037" t="e">
        <f>IF(COUNTA(RelatedFeatures[])=0,"", IF(INDEX(RelatedFeatures[First Sampling Feature Code],$A3037)="","",
CONCATENATE("  - &amp;RelationID",TEXT($A3037,"0000"),
" {","SamplingFeatureID:  *SamplingFeatureID",TEXT(MATCH(INDEX(RelatedFeatures[First Sampling Feature Code],$A3037),SamplingFeatures[Feature Code],0),"0000"),
", RelationshipTypeCV:  ",CHAR(34),INDEX(RelatedFeatures[Relationship Type],$A3037),CHAR(34),
", RelatedFeatureID: *SamplingFeatureID",TEXT(MATCH(INDEX(RelatedFeatures[Second Sampling Feature Code],$A3037),SamplingFeatures[Feature Code],0),"0000"),
", SpatialOffsetID:  ",IF(INDEX(RelatedFeatures[Offset Number],$A3037)="","",CONCATENATE("*SpatialOffsetID",TEXT(INDEX(RelatedFeatures[Offset Number],$A3037),"0000"))),"}")))</f>
        <v>#REF!</v>
      </c>
      <c r="P3037" t="e">
        <f>IF(INDEX(Methods[Method Type],$A3037)="","",
CONCATENATE("  - &amp;MethodID",TEXT($A3037,"0000"),
" {","MethodTypeCV:  ",CHAR(34),INDEX(Methods[Method Type],$A3037),CHAR(34),
", MethodCode:  ",CHAR(34),INDEX(Methods[Method Code],$A3037),CHAR(34),
", MethodName:  ",CHAR(34),INDEX(Methods[Method Name],$A3037),CHAR(34),
", MethodDescription:  ",CHAR(34),INDEX(Methods[Method Description],$A3037),CHAR(34),
", MethodLink:  ",CHAR(34),INDEX(Methods[Method Link],$A3037),CHAR(34),
", OrganizationID: *OrganizationID",TEXT(MATCH(INDEX(Methods[Organization Name],$A3037),Organizations[Organization Name],0),"0000"),"}"))</f>
        <v>#REF!</v>
      </c>
      <c r="Q3037" t="e">
        <f>IF(INDEX(Variables[Variable Type],$A3037)="","",
CONCATENATE("  - &amp;VariableID",TEXT($A3037,"0000"),
" {","VariableTypeCV:  ",CHAR(34),INDEX(Variables[Variable Type],$A3037),CHAR(34),
", VariableCode:  ",CHAR(34),INDEX(Variables[Variable Code],$A3037),CHAR(34),
", VariableNameCV:  ",CHAR(34),INDEX(Variables[Variable Name],$A3037),CHAR(34),
", VariableDefinition:  ",CHAR(34),INDEX(Variables[Variable Definition],$A3037),CHAR(34),
", SpecciationCV:  ",CHAR(34),INDEX(Variables[Speciation],$A3037),CHAR(34),
", NoDataValue:  ",CHAR(34),INDEX(Variables[No Data Value],$A3037),CHAR(34),"}"))</f>
        <v>#REF!</v>
      </c>
    </row>
    <row r="3038" spans="1:17" x14ac:dyDescent="0.25">
      <c r="A3038">
        <v>3035</v>
      </c>
      <c r="D3038" t="e">
        <f>IF(INDEX(People[First Name],$A3038)="","",
CONCATENATE("  - &amp;PersonID",TEXT($A3038,"0000"),
" {","PersonFirstName:  ",CHAR(34),INDEX(People[First Name],$A3038),CHAR(34),
", PersonMiddleName:  ",CHAR(34),INDEX(People[Middle Name],$A3038),CHAR(34),
", PersonLastName:  ",CHAR(34),INDEX(People[Last Name],$A3038),CHAR(34),"}"))</f>
        <v>#REF!</v>
      </c>
      <c r="E3038" t="e">
        <f>IF(INDEX(Organizations[Organization Type '[CV']],$A3038)="","",
CONCATENATE("  - &amp;OrganizationID",TEXT($A3038,"0000"),
" {","OrganizationTypeCV:  ",CHAR(34),INDEX(Organizations[Organization Type '[CV']],$A3038),CHAR(34),
", OrganizationCode:  ",CHAR(34),INDEX(Organizations[Organization Code],$A3038),CHAR(34),
", OrganizationName:  ",CHAR(34),INDEX(Organizations[Organization Name],$A3038),CHAR(34),
", OrganizationDescription:  ",CHAR(34),INDEX(Organizations[Organization Description],$A3038),CHAR(34),
", OrganizationLink:  ",CHAR(34),INDEX(Organizations[Organization Link],$A3038),CHAR(34),"}"))</f>
        <v>#REF!</v>
      </c>
      <c r="F3038" t="e">
        <f>IF(INDEX(People[First Name],$A3038)="","",
CONCATENATE("  - &amp;AffiliationID",TEXT($A3038,"0000"),
" {PersonID: *PersonID",TEXT($A3038,"0000"),
", OrganizationID: *OrganizationID",TEXT(MATCH(INDEX(People[Organization Name],$A3038),Organizations[Organization Name],0),"0000"),
", IsPrimaryOrganizationContact: , AffiliationStartDate: , AffiliationEndDate: , PrimaryPhone: ",
", PrimaryEmail: ",CHAR(34),INDEX(People[Primary Email],$A3038),CHAR(34),
", PrimaryAddress: ",CHAR(34),INDEX(People[Primary Address],$A3038),CHAR(34),
", PersonLink: }"))</f>
        <v>#REF!</v>
      </c>
      <c r="H3038" t="e">
        <f>IF(COUNTA(CitationInformation)=0,"",IF(INDEX(AuthorList[Author Name],$A3038)="","",
CONCATENATE("  - &amp;AuthorListID",TEXT($A3038,"0000"),
"  {CitationID: *CitationID0001",
", PersonID: *PersonID",TEXT(MATCH(INDEX(AuthorList[Author Name],$A3038),People[Full Name],0),"0000"),
", AuthorOrder: ",INDEX(AuthorList[Author Number],$A3038),"}")))</f>
        <v>#REF!</v>
      </c>
      <c r="K3038" t="e">
        <f>IF(INDEX(SamplingFeatures[Feature Code],$A3038)="","",
CONCATENATE("  - &amp;SamplingFeatureID",TEXT($A3038,"0000"),
" {","SamplingFeatureUUID:  ",CHAR(34),INDEX(SamplingFeatures[Sampling Feature UUID],$A3038),CHAR(34),
", SamplingFeatureTypeCV:  ",CHAR(34),INDEX(SamplingFeatures[Sampling Feature Type],$A3038),CHAR(34),
", SamplingFeatureCode:  ",CHAR(34),INDEX(SamplingFeatures[Feature Code],$A3038),CHAR(34),
", SamplingFeatureName:  ",CHAR(34),INDEX(SamplingFeatures[Feature Name],$A3038),CHAR(34),
", SamplingFeatureDescription:  ",CHAR(34),INDEX(SamplingFeatures[Feature Description],$A3038),CHAR(34),
", SamplingFeatureGeotypeCV:  ",CHAR(34),INDEX(SamplingFeatures[Feature Geo Type],$A3038),CHAR(34),
", FeatureGeometry:  ",CHAR(34),INDEX(SamplingFeatures[Feature Geometry],$A3038),CHAR(34),
", Elevation_m:  ",CHAR(34),INDEX(SamplingFeatures[Elevation_m],$A3038),CHAR(34),
", ElevationDatumCV:  ",CHAR(34),ElevationDatum,CHAR(34),"}"))</f>
        <v>#REF!</v>
      </c>
      <c r="L3038" t="e">
        <f>IF(INDEX(SamplingFeatures[Sampling Feature Type],$A3038)&lt;&gt;"Site","",
CONCATENATE("  - &amp;SiteID",TEXT(SUMPRODUCT(--($L$3:$L3037&lt;&gt;"")),"0000"),
" {","SamplingFeatureID:  *SamplingFeatureID",TEXT($A3038,"0000"),
", SiteTypeCV:  ",CHAR(34),INDEX(Sites[Site Type],$A3038),CHAR(34),
", Latitude:  ",INDEX(Sites[Latitude],$A3038),
", Longitude:  ",INDEX(Sites[Longitude],$A3038),
", SRSName:  ",CHAR(34),LatLonDatum,CHAR(34),"}"))</f>
        <v>#REF!</v>
      </c>
      <c r="M3038" t="e">
        <f>IF(INDEX(SamplingFeatures[Sampling Feature Type],$A3038)&lt;&gt;"Specimen","",
CONCATENATE("  - &amp;SpecimenID",TEXT(SUMPRODUCT(--($M$3:$M3037&lt;&gt;"")),"0000"),
" {","SamplingFeatureID:  *SamplingFeatureID",TEXT($A3038,"0000"),
", SpecimenTypeCV:  ",CHAR(34),INDEX(Specimens[Specimen Type],$A3038),CHAR(34),
", SpecimenMediumCV:  ",INDEX(Specimens[Specimen Medium],$A3038),
", IsFieldSpecimen:  ",CHAR(34),INDEX(Specimens[Is Field Specimen?],$A3038),CHAR(34),"}"))</f>
        <v>#REF!</v>
      </c>
      <c r="N3038" t="e">
        <f>IF(COUNTA(SpatialOffsets[])=0,"", IF(INDEX(SpatialOffsets[Spatial Offset Type],$A3038)="","",
CONCATENATE("  - &amp;SpatialOffsetID",TEXT($A3038,"0000"),
" {","SpatialOffsetTypeCV:  ",CHAR(34),INDEX(SpatialOffsets[Spatial Offset Type],$A3038),CHAR(34),
", Offset1Value:  ",INDEX(SpatialOffsets[Offset 1 Value],$A3038),
", Offset1UnitID:  ",CHAR(34),INDEX(SpatialOffsets[Offset 1 Unit],$A3038),CHAR(34),
", Offset2Value:  ",INDEX(SpatialOffsets[Offset 2 Value],$A3038),
", Offset2UnitID:  ",CHAR(34),INDEX(SpatialOffsets[Offset 2 Unit],$A3038),CHAR(34),
", Offset3Value:  ",INDEX(SpatialOffsets[Offset 3 Value],$A3038),
", Offset3UnitID:  ",CHAR(34),INDEX(SpatialOffsets[Offset 3 Unit],$A3038),CHAR(34),,"}")))</f>
        <v>#REF!</v>
      </c>
      <c r="O3038" t="e">
        <f>IF(COUNTA(RelatedFeatures[])=0,"", IF(INDEX(RelatedFeatures[First Sampling Feature Code],$A3038)="","",
CONCATENATE("  - &amp;RelationID",TEXT($A3038,"0000"),
" {","SamplingFeatureID:  *SamplingFeatureID",TEXT(MATCH(INDEX(RelatedFeatures[First Sampling Feature Code],$A3038),SamplingFeatures[Feature Code],0),"0000"),
", RelationshipTypeCV:  ",CHAR(34),INDEX(RelatedFeatures[Relationship Type],$A3038),CHAR(34),
", RelatedFeatureID: *SamplingFeatureID",TEXT(MATCH(INDEX(RelatedFeatures[Second Sampling Feature Code],$A3038),SamplingFeatures[Feature Code],0),"0000"),
", SpatialOffsetID:  ",IF(INDEX(RelatedFeatures[Offset Number],$A3038)="","",CONCATENATE("*SpatialOffsetID",TEXT(INDEX(RelatedFeatures[Offset Number],$A3038),"0000"))),"}")))</f>
        <v>#REF!</v>
      </c>
      <c r="P3038" t="e">
        <f>IF(INDEX(Methods[Method Type],$A3038)="","",
CONCATENATE("  - &amp;MethodID",TEXT($A3038,"0000"),
" {","MethodTypeCV:  ",CHAR(34),INDEX(Methods[Method Type],$A3038),CHAR(34),
", MethodCode:  ",CHAR(34),INDEX(Methods[Method Code],$A3038),CHAR(34),
", MethodName:  ",CHAR(34),INDEX(Methods[Method Name],$A3038),CHAR(34),
", MethodDescription:  ",CHAR(34),INDEX(Methods[Method Description],$A3038),CHAR(34),
", MethodLink:  ",CHAR(34),INDEX(Methods[Method Link],$A3038),CHAR(34),
", OrganizationID: *OrganizationID",TEXT(MATCH(INDEX(Methods[Organization Name],$A3038),Organizations[Organization Name],0),"0000"),"}"))</f>
        <v>#REF!</v>
      </c>
      <c r="Q3038" t="e">
        <f>IF(INDEX(Variables[Variable Type],$A3038)="","",
CONCATENATE("  - &amp;VariableID",TEXT($A3038,"0000"),
" {","VariableTypeCV:  ",CHAR(34),INDEX(Variables[Variable Type],$A3038),CHAR(34),
", VariableCode:  ",CHAR(34),INDEX(Variables[Variable Code],$A3038),CHAR(34),
", VariableNameCV:  ",CHAR(34),INDEX(Variables[Variable Name],$A3038),CHAR(34),
", VariableDefinition:  ",CHAR(34),INDEX(Variables[Variable Definition],$A3038),CHAR(34),
", SpecciationCV:  ",CHAR(34),INDEX(Variables[Speciation],$A3038),CHAR(34),
", NoDataValue:  ",CHAR(34),INDEX(Variables[No Data Value],$A3038),CHAR(34),"}"))</f>
        <v>#REF!</v>
      </c>
    </row>
    <row r="3039" spans="1:17" x14ac:dyDescent="0.25">
      <c r="A3039">
        <v>3036</v>
      </c>
      <c r="D3039" t="e">
        <f>IF(INDEX(People[First Name],$A3039)="","",
CONCATENATE("  - &amp;PersonID",TEXT($A3039,"0000"),
" {","PersonFirstName:  ",CHAR(34),INDEX(People[First Name],$A3039),CHAR(34),
", PersonMiddleName:  ",CHAR(34),INDEX(People[Middle Name],$A3039),CHAR(34),
", PersonLastName:  ",CHAR(34),INDEX(People[Last Name],$A3039),CHAR(34),"}"))</f>
        <v>#REF!</v>
      </c>
      <c r="E3039" t="e">
        <f>IF(INDEX(Organizations[Organization Type '[CV']],$A3039)="","",
CONCATENATE("  - &amp;OrganizationID",TEXT($A3039,"0000"),
" {","OrganizationTypeCV:  ",CHAR(34),INDEX(Organizations[Organization Type '[CV']],$A3039),CHAR(34),
", OrganizationCode:  ",CHAR(34),INDEX(Organizations[Organization Code],$A3039),CHAR(34),
", OrganizationName:  ",CHAR(34),INDEX(Organizations[Organization Name],$A3039),CHAR(34),
", OrganizationDescription:  ",CHAR(34),INDEX(Organizations[Organization Description],$A3039),CHAR(34),
", OrganizationLink:  ",CHAR(34),INDEX(Organizations[Organization Link],$A3039),CHAR(34),"}"))</f>
        <v>#REF!</v>
      </c>
      <c r="F3039" t="e">
        <f>IF(INDEX(People[First Name],$A3039)="","",
CONCATENATE("  - &amp;AffiliationID",TEXT($A3039,"0000"),
" {PersonID: *PersonID",TEXT($A3039,"0000"),
", OrganizationID: *OrganizationID",TEXT(MATCH(INDEX(People[Organization Name],$A3039),Organizations[Organization Name],0),"0000"),
", IsPrimaryOrganizationContact: , AffiliationStartDate: , AffiliationEndDate: , PrimaryPhone: ",
", PrimaryEmail: ",CHAR(34),INDEX(People[Primary Email],$A3039),CHAR(34),
", PrimaryAddress: ",CHAR(34),INDEX(People[Primary Address],$A3039),CHAR(34),
", PersonLink: }"))</f>
        <v>#REF!</v>
      </c>
      <c r="H3039" t="e">
        <f>IF(COUNTA(CitationInformation)=0,"",IF(INDEX(AuthorList[Author Name],$A3039)="","",
CONCATENATE("  - &amp;AuthorListID",TEXT($A3039,"0000"),
"  {CitationID: *CitationID0001",
", PersonID: *PersonID",TEXT(MATCH(INDEX(AuthorList[Author Name],$A3039),People[Full Name],0),"0000"),
", AuthorOrder: ",INDEX(AuthorList[Author Number],$A3039),"}")))</f>
        <v>#REF!</v>
      </c>
      <c r="K3039" t="e">
        <f>IF(INDEX(SamplingFeatures[Feature Code],$A3039)="","",
CONCATENATE("  - &amp;SamplingFeatureID",TEXT($A3039,"0000"),
" {","SamplingFeatureUUID:  ",CHAR(34),INDEX(SamplingFeatures[Sampling Feature UUID],$A3039),CHAR(34),
", SamplingFeatureTypeCV:  ",CHAR(34),INDEX(SamplingFeatures[Sampling Feature Type],$A3039),CHAR(34),
", SamplingFeatureCode:  ",CHAR(34),INDEX(SamplingFeatures[Feature Code],$A3039),CHAR(34),
", SamplingFeatureName:  ",CHAR(34),INDEX(SamplingFeatures[Feature Name],$A3039),CHAR(34),
", SamplingFeatureDescription:  ",CHAR(34),INDEX(SamplingFeatures[Feature Description],$A3039),CHAR(34),
", SamplingFeatureGeotypeCV:  ",CHAR(34),INDEX(SamplingFeatures[Feature Geo Type],$A3039),CHAR(34),
", FeatureGeometry:  ",CHAR(34),INDEX(SamplingFeatures[Feature Geometry],$A3039),CHAR(34),
", Elevation_m:  ",CHAR(34),INDEX(SamplingFeatures[Elevation_m],$A3039),CHAR(34),
", ElevationDatumCV:  ",CHAR(34),ElevationDatum,CHAR(34),"}"))</f>
        <v>#REF!</v>
      </c>
      <c r="L3039" t="e">
        <f>IF(INDEX(SamplingFeatures[Sampling Feature Type],$A3039)&lt;&gt;"Site","",
CONCATENATE("  - &amp;SiteID",TEXT(SUMPRODUCT(--($L$3:$L3038&lt;&gt;"")),"0000"),
" {","SamplingFeatureID:  *SamplingFeatureID",TEXT($A3039,"0000"),
", SiteTypeCV:  ",CHAR(34),INDEX(Sites[Site Type],$A3039),CHAR(34),
", Latitude:  ",INDEX(Sites[Latitude],$A3039),
", Longitude:  ",INDEX(Sites[Longitude],$A3039),
", SRSName:  ",CHAR(34),LatLonDatum,CHAR(34),"}"))</f>
        <v>#REF!</v>
      </c>
      <c r="M3039" t="e">
        <f>IF(INDEX(SamplingFeatures[Sampling Feature Type],$A3039)&lt;&gt;"Specimen","",
CONCATENATE("  - &amp;SpecimenID",TEXT(SUMPRODUCT(--($M$3:$M3038&lt;&gt;"")),"0000"),
" {","SamplingFeatureID:  *SamplingFeatureID",TEXT($A3039,"0000"),
", SpecimenTypeCV:  ",CHAR(34),INDEX(Specimens[Specimen Type],$A3039),CHAR(34),
", SpecimenMediumCV:  ",INDEX(Specimens[Specimen Medium],$A3039),
", IsFieldSpecimen:  ",CHAR(34),INDEX(Specimens[Is Field Specimen?],$A3039),CHAR(34),"}"))</f>
        <v>#REF!</v>
      </c>
      <c r="N3039" t="e">
        <f>IF(COUNTA(SpatialOffsets[])=0,"", IF(INDEX(SpatialOffsets[Spatial Offset Type],$A3039)="","",
CONCATENATE("  - &amp;SpatialOffsetID",TEXT($A3039,"0000"),
" {","SpatialOffsetTypeCV:  ",CHAR(34),INDEX(SpatialOffsets[Spatial Offset Type],$A3039),CHAR(34),
", Offset1Value:  ",INDEX(SpatialOffsets[Offset 1 Value],$A3039),
", Offset1UnitID:  ",CHAR(34),INDEX(SpatialOffsets[Offset 1 Unit],$A3039),CHAR(34),
", Offset2Value:  ",INDEX(SpatialOffsets[Offset 2 Value],$A3039),
", Offset2UnitID:  ",CHAR(34),INDEX(SpatialOffsets[Offset 2 Unit],$A3039),CHAR(34),
", Offset3Value:  ",INDEX(SpatialOffsets[Offset 3 Value],$A3039),
", Offset3UnitID:  ",CHAR(34),INDEX(SpatialOffsets[Offset 3 Unit],$A3039),CHAR(34),,"}")))</f>
        <v>#REF!</v>
      </c>
      <c r="O3039" t="e">
        <f>IF(COUNTA(RelatedFeatures[])=0,"", IF(INDEX(RelatedFeatures[First Sampling Feature Code],$A3039)="","",
CONCATENATE("  - &amp;RelationID",TEXT($A3039,"0000"),
" {","SamplingFeatureID:  *SamplingFeatureID",TEXT(MATCH(INDEX(RelatedFeatures[First Sampling Feature Code],$A3039),SamplingFeatures[Feature Code],0),"0000"),
", RelationshipTypeCV:  ",CHAR(34),INDEX(RelatedFeatures[Relationship Type],$A3039),CHAR(34),
", RelatedFeatureID: *SamplingFeatureID",TEXT(MATCH(INDEX(RelatedFeatures[Second Sampling Feature Code],$A3039),SamplingFeatures[Feature Code],0),"0000"),
", SpatialOffsetID:  ",IF(INDEX(RelatedFeatures[Offset Number],$A3039)="","",CONCATENATE("*SpatialOffsetID",TEXT(INDEX(RelatedFeatures[Offset Number],$A3039),"0000"))),"}")))</f>
        <v>#REF!</v>
      </c>
      <c r="P3039" t="e">
        <f>IF(INDEX(Methods[Method Type],$A3039)="","",
CONCATENATE("  - &amp;MethodID",TEXT($A3039,"0000"),
" {","MethodTypeCV:  ",CHAR(34),INDEX(Methods[Method Type],$A3039),CHAR(34),
", MethodCode:  ",CHAR(34),INDEX(Methods[Method Code],$A3039),CHAR(34),
", MethodName:  ",CHAR(34),INDEX(Methods[Method Name],$A3039),CHAR(34),
", MethodDescription:  ",CHAR(34),INDEX(Methods[Method Description],$A3039),CHAR(34),
", MethodLink:  ",CHAR(34),INDEX(Methods[Method Link],$A3039),CHAR(34),
", OrganizationID: *OrganizationID",TEXT(MATCH(INDEX(Methods[Organization Name],$A3039),Organizations[Organization Name],0),"0000"),"}"))</f>
        <v>#REF!</v>
      </c>
      <c r="Q3039" t="e">
        <f>IF(INDEX(Variables[Variable Type],$A3039)="","",
CONCATENATE("  - &amp;VariableID",TEXT($A3039,"0000"),
" {","VariableTypeCV:  ",CHAR(34),INDEX(Variables[Variable Type],$A3039),CHAR(34),
", VariableCode:  ",CHAR(34),INDEX(Variables[Variable Code],$A3039),CHAR(34),
", VariableNameCV:  ",CHAR(34),INDEX(Variables[Variable Name],$A3039),CHAR(34),
", VariableDefinition:  ",CHAR(34),INDEX(Variables[Variable Definition],$A3039),CHAR(34),
", SpecciationCV:  ",CHAR(34),INDEX(Variables[Speciation],$A3039),CHAR(34),
", NoDataValue:  ",CHAR(34),INDEX(Variables[No Data Value],$A3039),CHAR(34),"}"))</f>
        <v>#REF!</v>
      </c>
    </row>
    <row r="3040" spans="1:17" x14ac:dyDescent="0.25">
      <c r="A3040">
        <v>3037</v>
      </c>
      <c r="D3040" t="e">
        <f>IF(INDEX(People[First Name],$A3040)="","",
CONCATENATE("  - &amp;PersonID",TEXT($A3040,"0000"),
" {","PersonFirstName:  ",CHAR(34),INDEX(People[First Name],$A3040),CHAR(34),
", PersonMiddleName:  ",CHAR(34),INDEX(People[Middle Name],$A3040),CHAR(34),
", PersonLastName:  ",CHAR(34),INDEX(People[Last Name],$A3040),CHAR(34),"}"))</f>
        <v>#REF!</v>
      </c>
      <c r="E3040" t="e">
        <f>IF(INDEX(Organizations[Organization Type '[CV']],$A3040)="","",
CONCATENATE("  - &amp;OrganizationID",TEXT($A3040,"0000"),
" {","OrganizationTypeCV:  ",CHAR(34),INDEX(Organizations[Organization Type '[CV']],$A3040),CHAR(34),
", OrganizationCode:  ",CHAR(34),INDEX(Organizations[Organization Code],$A3040),CHAR(34),
", OrganizationName:  ",CHAR(34),INDEX(Organizations[Organization Name],$A3040),CHAR(34),
", OrganizationDescription:  ",CHAR(34),INDEX(Organizations[Organization Description],$A3040),CHAR(34),
", OrganizationLink:  ",CHAR(34),INDEX(Organizations[Organization Link],$A3040),CHAR(34),"}"))</f>
        <v>#REF!</v>
      </c>
      <c r="F3040" t="e">
        <f>IF(INDEX(People[First Name],$A3040)="","",
CONCATENATE("  - &amp;AffiliationID",TEXT($A3040,"0000"),
" {PersonID: *PersonID",TEXT($A3040,"0000"),
", OrganizationID: *OrganizationID",TEXT(MATCH(INDEX(People[Organization Name],$A3040),Organizations[Organization Name],0),"0000"),
", IsPrimaryOrganizationContact: , AffiliationStartDate: , AffiliationEndDate: , PrimaryPhone: ",
", PrimaryEmail: ",CHAR(34),INDEX(People[Primary Email],$A3040),CHAR(34),
", PrimaryAddress: ",CHAR(34),INDEX(People[Primary Address],$A3040),CHAR(34),
", PersonLink: }"))</f>
        <v>#REF!</v>
      </c>
      <c r="H3040" t="e">
        <f>IF(COUNTA(CitationInformation)=0,"",IF(INDEX(AuthorList[Author Name],$A3040)="","",
CONCATENATE("  - &amp;AuthorListID",TEXT($A3040,"0000"),
"  {CitationID: *CitationID0001",
", PersonID: *PersonID",TEXT(MATCH(INDEX(AuthorList[Author Name],$A3040),People[Full Name],0),"0000"),
", AuthorOrder: ",INDEX(AuthorList[Author Number],$A3040),"}")))</f>
        <v>#REF!</v>
      </c>
      <c r="K3040" t="e">
        <f>IF(INDEX(SamplingFeatures[Feature Code],$A3040)="","",
CONCATENATE("  - &amp;SamplingFeatureID",TEXT($A3040,"0000"),
" {","SamplingFeatureUUID:  ",CHAR(34),INDEX(SamplingFeatures[Sampling Feature UUID],$A3040),CHAR(34),
", SamplingFeatureTypeCV:  ",CHAR(34),INDEX(SamplingFeatures[Sampling Feature Type],$A3040),CHAR(34),
", SamplingFeatureCode:  ",CHAR(34),INDEX(SamplingFeatures[Feature Code],$A3040),CHAR(34),
", SamplingFeatureName:  ",CHAR(34),INDEX(SamplingFeatures[Feature Name],$A3040),CHAR(34),
", SamplingFeatureDescription:  ",CHAR(34),INDEX(SamplingFeatures[Feature Description],$A3040),CHAR(34),
", SamplingFeatureGeotypeCV:  ",CHAR(34),INDEX(SamplingFeatures[Feature Geo Type],$A3040),CHAR(34),
", FeatureGeometry:  ",CHAR(34),INDEX(SamplingFeatures[Feature Geometry],$A3040),CHAR(34),
", Elevation_m:  ",CHAR(34),INDEX(SamplingFeatures[Elevation_m],$A3040),CHAR(34),
", ElevationDatumCV:  ",CHAR(34),ElevationDatum,CHAR(34),"}"))</f>
        <v>#REF!</v>
      </c>
      <c r="L3040" t="e">
        <f>IF(INDEX(SamplingFeatures[Sampling Feature Type],$A3040)&lt;&gt;"Site","",
CONCATENATE("  - &amp;SiteID",TEXT(SUMPRODUCT(--($L$3:$L3039&lt;&gt;"")),"0000"),
" {","SamplingFeatureID:  *SamplingFeatureID",TEXT($A3040,"0000"),
", SiteTypeCV:  ",CHAR(34),INDEX(Sites[Site Type],$A3040),CHAR(34),
", Latitude:  ",INDEX(Sites[Latitude],$A3040),
", Longitude:  ",INDEX(Sites[Longitude],$A3040),
", SRSName:  ",CHAR(34),LatLonDatum,CHAR(34),"}"))</f>
        <v>#REF!</v>
      </c>
      <c r="M3040" t="e">
        <f>IF(INDEX(SamplingFeatures[Sampling Feature Type],$A3040)&lt;&gt;"Specimen","",
CONCATENATE("  - &amp;SpecimenID",TEXT(SUMPRODUCT(--($M$3:$M3039&lt;&gt;"")),"0000"),
" {","SamplingFeatureID:  *SamplingFeatureID",TEXT($A3040,"0000"),
", SpecimenTypeCV:  ",CHAR(34),INDEX(Specimens[Specimen Type],$A3040),CHAR(34),
", SpecimenMediumCV:  ",INDEX(Specimens[Specimen Medium],$A3040),
", IsFieldSpecimen:  ",CHAR(34),INDEX(Specimens[Is Field Specimen?],$A3040),CHAR(34),"}"))</f>
        <v>#REF!</v>
      </c>
      <c r="N3040" t="e">
        <f>IF(COUNTA(SpatialOffsets[])=0,"", IF(INDEX(SpatialOffsets[Spatial Offset Type],$A3040)="","",
CONCATENATE("  - &amp;SpatialOffsetID",TEXT($A3040,"0000"),
" {","SpatialOffsetTypeCV:  ",CHAR(34),INDEX(SpatialOffsets[Spatial Offset Type],$A3040),CHAR(34),
", Offset1Value:  ",INDEX(SpatialOffsets[Offset 1 Value],$A3040),
", Offset1UnitID:  ",CHAR(34),INDEX(SpatialOffsets[Offset 1 Unit],$A3040),CHAR(34),
", Offset2Value:  ",INDEX(SpatialOffsets[Offset 2 Value],$A3040),
", Offset2UnitID:  ",CHAR(34),INDEX(SpatialOffsets[Offset 2 Unit],$A3040),CHAR(34),
", Offset3Value:  ",INDEX(SpatialOffsets[Offset 3 Value],$A3040),
", Offset3UnitID:  ",CHAR(34),INDEX(SpatialOffsets[Offset 3 Unit],$A3040),CHAR(34),,"}")))</f>
        <v>#REF!</v>
      </c>
      <c r="O3040" t="e">
        <f>IF(COUNTA(RelatedFeatures[])=0,"", IF(INDEX(RelatedFeatures[First Sampling Feature Code],$A3040)="","",
CONCATENATE("  - &amp;RelationID",TEXT($A3040,"0000"),
" {","SamplingFeatureID:  *SamplingFeatureID",TEXT(MATCH(INDEX(RelatedFeatures[First Sampling Feature Code],$A3040),SamplingFeatures[Feature Code],0),"0000"),
", RelationshipTypeCV:  ",CHAR(34),INDEX(RelatedFeatures[Relationship Type],$A3040),CHAR(34),
", RelatedFeatureID: *SamplingFeatureID",TEXT(MATCH(INDEX(RelatedFeatures[Second Sampling Feature Code],$A3040),SamplingFeatures[Feature Code],0),"0000"),
", SpatialOffsetID:  ",IF(INDEX(RelatedFeatures[Offset Number],$A3040)="","",CONCATENATE("*SpatialOffsetID",TEXT(INDEX(RelatedFeatures[Offset Number],$A3040),"0000"))),"}")))</f>
        <v>#REF!</v>
      </c>
      <c r="P3040" t="e">
        <f>IF(INDEX(Methods[Method Type],$A3040)="","",
CONCATENATE("  - &amp;MethodID",TEXT($A3040,"0000"),
" {","MethodTypeCV:  ",CHAR(34),INDEX(Methods[Method Type],$A3040),CHAR(34),
", MethodCode:  ",CHAR(34),INDEX(Methods[Method Code],$A3040),CHAR(34),
", MethodName:  ",CHAR(34),INDEX(Methods[Method Name],$A3040),CHAR(34),
", MethodDescription:  ",CHAR(34),INDEX(Methods[Method Description],$A3040),CHAR(34),
", MethodLink:  ",CHAR(34),INDEX(Methods[Method Link],$A3040),CHAR(34),
", OrganizationID: *OrganizationID",TEXT(MATCH(INDEX(Methods[Organization Name],$A3040),Organizations[Organization Name],0),"0000"),"}"))</f>
        <v>#REF!</v>
      </c>
      <c r="Q3040" t="e">
        <f>IF(INDEX(Variables[Variable Type],$A3040)="","",
CONCATENATE("  - &amp;VariableID",TEXT($A3040,"0000"),
" {","VariableTypeCV:  ",CHAR(34),INDEX(Variables[Variable Type],$A3040),CHAR(34),
", VariableCode:  ",CHAR(34),INDEX(Variables[Variable Code],$A3040),CHAR(34),
", VariableNameCV:  ",CHAR(34),INDEX(Variables[Variable Name],$A3040),CHAR(34),
", VariableDefinition:  ",CHAR(34),INDEX(Variables[Variable Definition],$A3040),CHAR(34),
", SpecciationCV:  ",CHAR(34),INDEX(Variables[Speciation],$A3040),CHAR(34),
", NoDataValue:  ",CHAR(34),INDEX(Variables[No Data Value],$A3040),CHAR(34),"}"))</f>
        <v>#REF!</v>
      </c>
    </row>
    <row r="3041" spans="1:17" x14ac:dyDescent="0.25">
      <c r="A3041">
        <v>3038</v>
      </c>
      <c r="D3041" t="e">
        <f>IF(INDEX(People[First Name],$A3041)="","",
CONCATENATE("  - &amp;PersonID",TEXT($A3041,"0000"),
" {","PersonFirstName:  ",CHAR(34),INDEX(People[First Name],$A3041),CHAR(34),
", PersonMiddleName:  ",CHAR(34),INDEX(People[Middle Name],$A3041),CHAR(34),
", PersonLastName:  ",CHAR(34),INDEX(People[Last Name],$A3041),CHAR(34),"}"))</f>
        <v>#REF!</v>
      </c>
      <c r="E3041" t="e">
        <f>IF(INDEX(Organizations[Organization Type '[CV']],$A3041)="","",
CONCATENATE("  - &amp;OrganizationID",TEXT($A3041,"0000"),
" {","OrganizationTypeCV:  ",CHAR(34),INDEX(Organizations[Organization Type '[CV']],$A3041),CHAR(34),
", OrganizationCode:  ",CHAR(34),INDEX(Organizations[Organization Code],$A3041),CHAR(34),
", OrganizationName:  ",CHAR(34),INDEX(Organizations[Organization Name],$A3041),CHAR(34),
", OrganizationDescription:  ",CHAR(34),INDEX(Organizations[Organization Description],$A3041),CHAR(34),
", OrganizationLink:  ",CHAR(34),INDEX(Organizations[Organization Link],$A3041),CHAR(34),"}"))</f>
        <v>#REF!</v>
      </c>
      <c r="F3041" t="e">
        <f>IF(INDEX(People[First Name],$A3041)="","",
CONCATENATE("  - &amp;AffiliationID",TEXT($A3041,"0000"),
" {PersonID: *PersonID",TEXT($A3041,"0000"),
", OrganizationID: *OrganizationID",TEXT(MATCH(INDEX(People[Organization Name],$A3041),Organizations[Organization Name],0),"0000"),
", IsPrimaryOrganizationContact: , AffiliationStartDate: , AffiliationEndDate: , PrimaryPhone: ",
", PrimaryEmail: ",CHAR(34),INDEX(People[Primary Email],$A3041),CHAR(34),
", PrimaryAddress: ",CHAR(34),INDEX(People[Primary Address],$A3041),CHAR(34),
", PersonLink: }"))</f>
        <v>#REF!</v>
      </c>
      <c r="H3041" t="e">
        <f>IF(COUNTA(CitationInformation)=0,"",IF(INDEX(AuthorList[Author Name],$A3041)="","",
CONCATENATE("  - &amp;AuthorListID",TEXT($A3041,"0000"),
"  {CitationID: *CitationID0001",
", PersonID: *PersonID",TEXT(MATCH(INDEX(AuthorList[Author Name],$A3041),People[Full Name],0),"0000"),
", AuthorOrder: ",INDEX(AuthorList[Author Number],$A3041),"}")))</f>
        <v>#REF!</v>
      </c>
      <c r="K3041" t="e">
        <f>IF(INDEX(SamplingFeatures[Feature Code],$A3041)="","",
CONCATENATE("  - &amp;SamplingFeatureID",TEXT($A3041,"0000"),
" {","SamplingFeatureUUID:  ",CHAR(34),INDEX(SamplingFeatures[Sampling Feature UUID],$A3041),CHAR(34),
", SamplingFeatureTypeCV:  ",CHAR(34),INDEX(SamplingFeatures[Sampling Feature Type],$A3041),CHAR(34),
", SamplingFeatureCode:  ",CHAR(34),INDEX(SamplingFeatures[Feature Code],$A3041),CHAR(34),
", SamplingFeatureName:  ",CHAR(34),INDEX(SamplingFeatures[Feature Name],$A3041),CHAR(34),
", SamplingFeatureDescription:  ",CHAR(34),INDEX(SamplingFeatures[Feature Description],$A3041),CHAR(34),
", SamplingFeatureGeotypeCV:  ",CHAR(34),INDEX(SamplingFeatures[Feature Geo Type],$A3041),CHAR(34),
", FeatureGeometry:  ",CHAR(34),INDEX(SamplingFeatures[Feature Geometry],$A3041),CHAR(34),
", Elevation_m:  ",CHAR(34),INDEX(SamplingFeatures[Elevation_m],$A3041),CHAR(34),
", ElevationDatumCV:  ",CHAR(34),ElevationDatum,CHAR(34),"}"))</f>
        <v>#REF!</v>
      </c>
      <c r="L3041" t="e">
        <f>IF(INDEX(SamplingFeatures[Sampling Feature Type],$A3041)&lt;&gt;"Site","",
CONCATENATE("  - &amp;SiteID",TEXT(SUMPRODUCT(--($L$3:$L3040&lt;&gt;"")),"0000"),
" {","SamplingFeatureID:  *SamplingFeatureID",TEXT($A3041,"0000"),
", SiteTypeCV:  ",CHAR(34),INDEX(Sites[Site Type],$A3041),CHAR(34),
", Latitude:  ",INDEX(Sites[Latitude],$A3041),
", Longitude:  ",INDEX(Sites[Longitude],$A3041),
", SRSName:  ",CHAR(34),LatLonDatum,CHAR(34),"}"))</f>
        <v>#REF!</v>
      </c>
      <c r="M3041" t="e">
        <f>IF(INDEX(SamplingFeatures[Sampling Feature Type],$A3041)&lt;&gt;"Specimen","",
CONCATENATE("  - &amp;SpecimenID",TEXT(SUMPRODUCT(--($M$3:$M3040&lt;&gt;"")),"0000"),
" {","SamplingFeatureID:  *SamplingFeatureID",TEXT($A3041,"0000"),
", SpecimenTypeCV:  ",CHAR(34),INDEX(Specimens[Specimen Type],$A3041),CHAR(34),
", SpecimenMediumCV:  ",INDEX(Specimens[Specimen Medium],$A3041),
", IsFieldSpecimen:  ",CHAR(34),INDEX(Specimens[Is Field Specimen?],$A3041),CHAR(34),"}"))</f>
        <v>#REF!</v>
      </c>
      <c r="N3041" t="e">
        <f>IF(COUNTA(SpatialOffsets[])=0,"", IF(INDEX(SpatialOffsets[Spatial Offset Type],$A3041)="","",
CONCATENATE("  - &amp;SpatialOffsetID",TEXT($A3041,"0000"),
" {","SpatialOffsetTypeCV:  ",CHAR(34),INDEX(SpatialOffsets[Spatial Offset Type],$A3041),CHAR(34),
", Offset1Value:  ",INDEX(SpatialOffsets[Offset 1 Value],$A3041),
", Offset1UnitID:  ",CHAR(34),INDEX(SpatialOffsets[Offset 1 Unit],$A3041),CHAR(34),
", Offset2Value:  ",INDEX(SpatialOffsets[Offset 2 Value],$A3041),
", Offset2UnitID:  ",CHAR(34),INDEX(SpatialOffsets[Offset 2 Unit],$A3041),CHAR(34),
", Offset3Value:  ",INDEX(SpatialOffsets[Offset 3 Value],$A3041),
", Offset3UnitID:  ",CHAR(34),INDEX(SpatialOffsets[Offset 3 Unit],$A3041),CHAR(34),,"}")))</f>
        <v>#REF!</v>
      </c>
      <c r="O3041" t="e">
        <f>IF(COUNTA(RelatedFeatures[])=0,"", IF(INDEX(RelatedFeatures[First Sampling Feature Code],$A3041)="","",
CONCATENATE("  - &amp;RelationID",TEXT($A3041,"0000"),
" {","SamplingFeatureID:  *SamplingFeatureID",TEXT(MATCH(INDEX(RelatedFeatures[First Sampling Feature Code],$A3041),SamplingFeatures[Feature Code],0),"0000"),
", RelationshipTypeCV:  ",CHAR(34),INDEX(RelatedFeatures[Relationship Type],$A3041),CHAR(34),
", RelatedFeatureID: *SamplingFeatureID",TEXT(MATCH(INDEX(RelatedFeatures[Second Sampling Feature Code],$A3041),SamplingFeatures[Feature Code],0),"0000"),
", SpatialOffsetID:  ",IF(INDEX(RelatedFeatures[Offset Number],$A3041)="","",CONCATENATE("*SpatialOffsetID",TEXT(INDEX(RelatedFeatures[Offset Number],$A3041),"0000"))),"}")))</f>
        <v>#REF!</v>
      </c>
      <c r="P3041" t="e">
        <f>IF(INDEX(Methods[Method Type],$A3041)="","",
CONCATENATE("  - &amp;MethodID",TEXT($A3041,"0000"),
" {","MethodTypeCV:  ",CHAR(34),INDEX(Methods[Method Type],$A3041),CHAR(34),
", MethodCode:  ",CHAR(34),INDEX(Methods[Method Code],$A3041),CHAR(34),
", MethodName:  ",CHAR(34),INDEX(Methods[Method Name],$A3041),CHAR(34),
", MethodDescription:  ",CHAR(34),INDEX(Methods[Method Description],$A3041),CHAR(34),
", MethodLink:  ",CHAR(34),INDEX(Methods[Method Link],$A3041),CHAR(34),
", OrganizationID: *OrganizationID",TEXT(MATCH(INDEX(Methods[Organization Name],$A3041),Organizations[Organization Name],0),"0000"),"}"))</f>
        <v>#REF!</v>
      </c>
      <c r="Q3041" t="e">
        <f>IF(INDEX(Variables[Variable Type],$A3041)="","",
CONCATENATE("  - &amp;VariableID",TEXT($A3041,"0000"),
" {","VariableTypeCV:  ",CHAR(34),INDEX(Variables[Variable Type],$A3041),CHAR(34),
", VariableCode:  ",CHAR(34),INDEX(Variables[Variable Code],$A3041),CHAR(34),
", VariableNameCV:  ",CHAR(34),INDEX(Variables[Variable Name],$A3041),CHAR(34),
", VariableDefinition:  ",CHAR(34),INDEX(Variables[Variable Definition],$A3041),CHAR(34),
", SpecciationCV:  ",CHAR(34),INDEX(Variables[Speciation],$A3041),CHAR(34),
", NoDataValue:  ",CHAR(34),INDEX(Variables[No Data Value],$A3041),CHAR(34),"}"))</f>
        <v>#REF!</v>
      </c>
    </row>
    <row r="3042" spans="1:17" x14ac:dyDescent="0.25">
      <c r="A3042">
        <v>3039</v>
      </c>
      <c r="D3042" t="e">
        <f>IF(INDEX(People[First Name],$A3042)="","",
CONCATENATE("  - &amp;PersonID",TEXT($A3042,"0000"),
" {","PersonFirstName:  ",CHAR(34),INDEX(People[First Name],$A3042),CHAR(34),
", PersonMiddleName:  ",CHAR(34),INDEX(People[Middle Name],$A3042),CHAR(34),
", PersonLastName:  ",CHAR(34),INDEX(People[Last Name],$A3042),CHAR(34),"}"))</f>
        <v>#REF!</v>
      </c>
      <c r="E3042" t="e">
        <f>IF(INDEX(Organizations[Organization Type '[CV']],$A3042)="","",
CONCATENATE("  - &amp;OrganizationID",TEXT($A3042,"0000"),
" {","OrganizationTypeCV:  ",CHAR(34),INDEX(Organizations[Organization Type '[CV']],$A3042),CHAR(34),
", OrganizationCode:  ",CHAR(34),INDEX(Organizations[Organization Code],$A3042),CHAR(34),
", OrganizationName:  ",CHAR(34),INDEX(Organizations[Organization Name],$A3042),CHAR(34),
", OrganizationDescription:  ",CHAR(34),INDEX(Organizations[Organization Description],$A3042),CHAR(34),
", OrganizationLink:  ",CHAR(34),INDEX(Organizations[Organization Link],$A3042),CHAR(34),"}"))</f>
        <v>#REF!</v>
      </c>
      <c r="F3042" t="e">
        <f>IF(INDEX(People[First Name],$A3042)="","",
CONCATENATE("  - &amp;AffiliationID",TEXT($A3042,"0000"),
" {PersonID: *PersonID",TEXT($A3042,"0000"),
", OrganizationID: *OrganizationID",TEXT(MATCH(INDEX(People[Organization Name],$A3042),Organizations[Organization Name],0),"0000"),
", IsPrimaryOrganizationContact: , AffiliationStartDate: , AffiliationEndDate: , PrimaryPhone: ",
", PrimaryEmail: ",CHAR(34),INDEX(People[Primary Email],$A3042),CHAR(34),
", PrimaryAddress: ",CHAR(34),INDEX(People[Primary Address],$A3042),CHAR(34),
", PersonLink: }"))</f>
        <v>#REF!</v>
      </c>
      <c r="H3042" t="e">
        <f>IF(COUNTA(CitationInformation)=0,"",IF(INDEX(AuthorList[Author Name],$A3042)="","",
CONCATENATE("  - &amp;AuthorListID",TEXT($A3042,"0000"),
"  {CitationID: *CitationID0001",
", PersonID: *PersonID",TEXT(MATCH(INDEX(AuthorList[Author Name],$A3042),People[Full Name],0),"0000"),
", AuthorOrder: ",INDEX(AuthorList[Author Number],$A3042),"}")))</f>
        <v>#REF!</v>
      </c>
      <c r="K3042" t="e">
        <f>IF(INDEX(SamplingFeatures[Feature Code],$A3042)="","",
CONCATENATE("  - &amp;SamplingFeatureID",TEXT($A3042,"0000"),
" {","SamplingFeatureUUID:  ",CHAR(34),INDEX(SamplingFeatures[Sampling Feature UUID],$A3042),CHAR(34),
", SamplingFeatureTypeCV:  ",CHAR(34),INDEX(SamplingFeatures[Sampling Feature Type],$A3042),CHAR(34),
", SamplingFeatureCode:  ",CHAR(34),INDEX(SamplingFeatures[Feature Code],$A3042),CHAR(34),
", SamplingFeatureName:  ",CHAR(34),INDEX(SamplingFeatures[Feature Name],$A3042),CHAR(34),
", SamplingFeatureDescription:  ",CHAR(34),INDEX(SamplingFeatures[Feature Description],$A3042),CHAR(34),
", SamplingFeatureGeotypeCV:  ",CHAR(34),INDEX(SamplingFeatures[Feature Geo Type],$A3042),CHAR(34),
", FeatureGeometry:  ",CHAR(34),INDEX(SamplingFeatures[Feature Geometry],$A3042),CHAR(34),
", Elevation_m:  ",CHAR(34),INDEX(SamplingFeatures[Elevation_m],$A3042),CHAR(34),
", ElevationDatumCV:  ",CHAR(34),ElevationDatum,CHAR(34),"}"))</f>
        <v>#REF!</v>
      </c>
      <c r="L3042" t="e">
        <f>IF(INDEX(SamplingFeatures[Sampling Feature Type],$A3042)&lt;&gt;"Site","",
CONCATENATE("  - &amp;SiteID",TEXT(SUMPRODUCT(--($L$3:$L3041&lt;&gt;"")),"0000"),
" {","SamplingFeatureID:  *SamplingFeatureID",TEXT($A3042,"0000"),
", SiteTypeCV:  ",CHAR(34),INDEX(Sites[Site Type],$A3042),CHAR(34),
", Latitude:  ",INDEX(Sites[Latitude],$A3042),
", Longitude:  ",INDEX(Sites[Longitude],$A3042),
", SRSName:  ",CHAR(34),LatLonDatum,CHAR(34),"}"))</f>
        <v>#REF!</v>
      </c>
      <c r="M3042" t="e">
        <f>IF(INDEX(SamplingFeatures[Sampling Feature Type],$A3042)&lt;&gt;"Specimen","",
CONCATENATE("  - &amp;SpecimenID",TEXT(SUMPRODUCT(--($M$3:$M3041&lt;&gt;"")),"0000"),
" {","SamplingFeatureID:  *SamplingFeatureID",TEXT($A3042,"0000"),
", SpecimenTypeCV:  ",CHAR(34),INDEX(Specimens[Specimen Type],$A3042),CHAR(34),
", SpecimenMediumCV:  ",INDEX(Specimens[Specimen Medium],$A3042),
", IsFieldSpecimen:  ",CHAR(34),INDEX(Specimens[Is Field Specimen?],$A3042),CHAR(34),"}"))</f>
        <v>#REF!</v>
      </c>
      <c r="N3042" t="e">
        <f>IF(COUNTA(SpatialOffsets[])=0,"", IF(INDEX(SpatialOffsets[Spatial Offset Type],$A3042)="","",
CONCATENATE("  - &amp;SpatialOffsetID",TEXT($A3042,"0000"),
" {","SpatialOffsetTypeCV:  ",CHAR(34),INDEX(SpatialOffsets[Spatial Offset Type],$A3042),CHAR(34),
", Offset1Value:  ",INDEX(SpatialOffsets[Offset 1 Value],$A3042),
", Offset1UnitID:  ",CHAR(34),INDEX(SpatialOffsets[Offset 1 Unit],$A3042),CHAR(34),
", Offset2Value:  ",INDEX(SpatialOffsets[Offset 2 Value],$A3042),
", Offset2UnitID:  ",CHAR(34),INDEX(SpatialOffsets[Offset 2 Unit],$A3042),CHAR(34),
", Offset3Value:  ",INDEX(SpatialOffsets[Offset 3 Value],$A3042),
", Offset3UnitID:  ",CHAR(34),INDEX(SpatialOffsets[Offset 3 Unit],$A3042),CHAR(34),,"}")))</f>
        <v>#REF!</v>
      </c>
      <c r="O3042" t="e">
        <f>IF(COUNTA(RelatedFeatures[])=0,"", IF(INDEX(RelatedFeatures[First Sampling Feature Code],$A3042)="","",
CONCATENATE("  - &amp;RelationID",TEXT($A3042,"0000"),
" {","SamplingFeatureID:  *SamplingFeatureID",TEXT(MATCH(INDEX(RelatedFeatures[First Sampling Feature Code],$A3042),SamplingFeatures[Feature Code],0),"0000"),
", RelationshipTypeCV:  ",CHAR(34),INDEX(RelatedFeatures[Relationship Type],$A3042),CHAR(34),
", RelatedFeatureID: *SamplingFeatureID",TEXT(MATCH(INDEX(RelatedFeatures[Second Sampling Feature Code],$A3042),SamplingFeatures[Feature Code],0),"0000"),
", SpatialOffsetID:  ",IF(INDEX(RelatedFeatures[Offset Number],$A3042)="","",CONCATENATE("*SpatialOffsetID",TEXT(INDEX(RelatedFeatures[Offset Number],$A3042),"0000"))),"}")))</f>
        <v>#REF!</v>
      </c>
      <c r="P3042" t="e">
        <f>IF(INDEX(Methods[Method Type],$A3042)="","",
CONCATENATE("  - &amp;MethodID",TEXT($A3042,"0000"),
" {","MethodTypeCV:  ",CHAR(34),INDEX(Methods[Method Type],$A3042),CHAR(34),
", MethodCode:  ",CHAR(34),INDEX(Methods[Method Code],$A3042),CHAR(34),
", MethodName:  ",CHAR(34),INDEX(Methods[Method Name],$A3042),CHAR(34),
", MethodDescription:  ",CHAR(34),INDEX(Methods[Method Description],$A3042),CHAR(34),
", MethodLink:  ",CHAR(34),INDEX(Methods[Method Link],$A3042),CHAR(34),
", OrganizationID: *OrganizationID",TEXT(MATCH(INDEX(Methods[Organization Name],$A3042),Organizations[Organization Name],0),"0000"),"}"))</f>
        <v>#REF!</v>
      </c>
      <c r="Q3042" t="e">
        <f>IF(INDEX(Variables[Variable Type],$A3042)="","",
CONCATENATE("  - &amp;VariableID",TEXT($A3042,"0000"),
" {","VariableTypeCV:  ",CHAR(34),INDEX(Variables[Variable Type],$A3042),CHAR(34),
", VariableCode:  ",CHAR(34),INDEX(Variables[Variable Code],$A3042),CHAR(34),
", VariableNameCV:  ",CHAR(34),INDEX(Variables[Variable Name],$A3042),CHAR(34),
", VariableDefinition:  ",CHAR(34),INDEX(Variables[Variable Definition],$A3042),CHAR(34),
", SpecciationCV:  ",CHAR(34),INDEX(Variables[Speciation],$A3042),CHAR(34),
", NoDataValue:  ",CHAR(34),INDEX(Variables[No Data Value],$A3042),CHAR(34),"}"))</f>
        <v>#REF!</v>
      </c>
    </row>
    <row r="3043" spans="1:17" x14ac:dyDescent="0.25">
      <c r="A3043">
        <v>3040</v>
      </c>
      <c r="D3043" t="e">
        <f>IF(INDEX(People[First Name],$A3043)="","",
CONCATENATE("  - &amp;PersonID",TEXT($A3043,"0000"),
" {","PersonFirstName:  ",CHAR(34),INDEX(People[First Name],$A3043),CHAR(34),
", PersonMiddleName:  ",CHAR(34),INDEX(People[Middle Name],$A3043),CHAR(34),
", PersonLastName:  ",CHAR(34),INDEX(People[Last Name],$A3043),CHAR(34),"}"))</f>
        <v>#REF!</v>
      </c>
      <c r="E3043" t="e">
        <f>IF(INDEX(Organizations[Organization Type '[CV']],$A3043)="","",
CONCATENATE("  - &amp;OrganizationID",TEXT($A3043,"0000"),
" {","OrganizationTypeCV:  ",CHAR(34),INDEX(Organizations[Organization Type '[CV']],$A3043),CHAR(34),
", OrganizationCode:  ",CHAR(34),INDEX(Organizations[Organization Code],$A3043),CHAR(34),
", OrganizationName:  ",CHAR(34),INDEX(Organizations[Organization Name],$A3043),CHAR(34),
", OrganizationDescription:  ",CHAR(34),INDEX(Organizations[Organization Description],$A3043),CHAR(34),
", OrganizationLink:  ",CHAR(34),INDEX(Organizations[Organization Link],$A3043),CHAR(34),"}"))</f>
        <v>#REF!</v>
      </c>
      <c r="F3043" t="e">
        <f>IF(INDEX(People[First Name],$A3043)="","",
CONCATENATE("  - &amp;AffiliationID",TEXT($A3043,"0000"),
" {PersonID: *PersonID",TEXT($A3043,"0000"),
", OrganizationID: *OrganizationID",TEXT(MATCH(INDEX(People[Organization Name],$A3043),Organizations[Organization Name],0),"0000"),
", IsPrimaryOrganizationContact: , AffiliationStartDate: , AffiliationEndDate: , PrimaryPhone: ",
", PrimaryEmail: ",CHAR(34),INDEX(People[Primary Email],$A3043),CHAR(34),
", PrimaryAddress: ",CHAR(34),INDEX(People[Primary Address],$A3043),CHAR(34),
", PersonLink: }"))</f>
        <v>#REF!</v>
      </c>
      <c r="H3043" t="e">
        <f>IF(COUNTA(CitationInformation)=0,"",IF(INDEX(AuthorList[Author Name],$A3043)="","",
CONCATENATE("  - &amp;AuthorListID",TEXT($A3043,"0000"),
"  {CitationID: *CitationID0001",
", PersonID: *PersonID",TEXT(MATCH(INDEX(AuthorList[Author Name],$A3043),People[Full Name],0),"0000"),
", AuthorOrder: ",INDEX(AuthorList[Author Number],$A3043),"}")))</f>
        <v>#REF!</v>
      </c>
      <c r="K3043" t="e">
        <f>IF(INDEX(SamplingFeatures[Feature Code],$A3043)="","",
CONCATENATE("  - &amp;SamplingFeatureID",TEXT($A3043,"0000"),
" {","SamplingFeatureUUID:  ",CHAR(34),INDEX(SamplingFeatures[Sampling Feature UUID],$A3043),CHAR(34),
", SamplingFeatureTypeCV:  ",CHAR(34),INDEX(SamplingFeatures[Sampling Feature Type],$A3043),CHAR(34),
", SamplingFeatureCode:  ",CHAR(34),INDEX(SamplingFeatures[Feature Code],$A3043),CHAR(34),
", SamplingFeatureName:  ",CHAR(34),INDEX(SamplingFeatures[Feature Name],$A3043),CHAR(34),
", SamplingFeatureDescription:  ",CHAR(34),INDEX(SamplingFeatures[Feature Description],$A3043),CHAR(34),
", SamplingFeatureGeotypeCV:  ",CHAR(34),INDEX(SamplingFeatures[Feature Geo Type],$A3043),CHAR(34),
", FeatureGeometry:  ",CHAR(34),INDEX(SamplingFeatures[Feature Geometry],$A3043),CHAR(34),
", Elevation_m:  ",CHAR(34),INDEX(SamplingFeatures[Elevation_m],$A3043),CHAR(34),
", ElevationDatumCV:  ",CHAR(34),ElevationDatum,CHAR(34),"}"))</f>
        <v>#REF!</v>
      </c>
      <c r="L3043" t="e">
        <f>IF(INDEX(SamplingFeatures[Sampling Feature Type],$A3043)&lt;&gt;"Site","",
CONCATENATE("  - &amp;SiteID",TEXT(SUMPRODUCT(--($L$3:$L3042&lt;&gt;"")),"0000"),
" {","SamplingFeatureID:  *SamplingFeatureID",TEXT($A3043,"0000"),
", SiteTypeCV:  ",CHAR(34),INDEX(Sites[Site Type],$A3043),CHAR(34),
", Latitude:  ",INDEX(Sites[Latitude],$A3043),
", Longitude:  ",INDEX(Sites[Longitude],$A3043),
", SRSName:  ",CHAR(34),LatLonDatum,CHAR(34),"}"))</f>
        <v>#REF!</v>
      </c>
      <c r="M3043" t="e">
        <f>IF(INDEX(SamplingFeatures[Sampling Feature Type],$A3043)&lt;&gt;"Specimen","",
CONCATENATE("  - &amp;SpecimenID",TEXT(SUMPRODUCT(--($M$3:$M3042&lt;&gt;"")),"0000"),
" {","SamplingFeatureID:  *SamplingFeatureID",TEXT($A3043,"0000"),
", SpecimenTypeCV:  ",CHAR(34),INDEX(Specimens[Specimen Type],$A3043),CHAR(34),
", SpecimenMediumCV:  ",INDEX(Specimens[Specimen Medium],$A3043),
", IsFieldSpecimen:  ",CHAR(34),INDEX(Specimens[Is Field Specimen?],$A3043),CHAR(34),"}"))</f>
        <v>#REF!</v>
      </c>
      <c r="N3043" t="e">
        <f>IF(COUNTA(SpatialOffsets[])=0,"", IF(INDEX(SpatialOffsets[Spatial Offset Type],$A3043)="","",
CONCATENATE("  - &amp;SpatialOffsetID",TEXT($A3043,"0000"),
" {","SpatialOffsetTypeCV:  ",CHAR(34),INDEX(SpatialOffsets[Spatial Offset Type],$A3043),CHAR(34),
", Offset1Value:  ",INDEX(SpatialOffsets[Offset 1 Value],$A3043),
", Offset1UnitID:  ",CHAR(34),INDEX(SpatialOffsets[Offset 1 Unit],$A3043),CHAR(34),
", Offset2Value:  ",INDEX(SpatialOffsets[Offset 2 Value],$A3043),
", Offset2UnitID:  ",CHAR(34),INDEX(SpatialOffsets[Offset 2 Unit],$A3043),CHAR(34),
", Offset3Value:  ",INDEX(SpatialOffsets[Offset 3 Value],$A3043),
", Offset3UnitID:  ",CHAR(34),INDEX(SpatialOffsets[Offset 3 Unit],$A3043),CHAR(34),,"}")))</f>
        <v>#REF!</v>
      </c>
      <c r="O3043" t="e">
        <f>IF(COUNTA(RelatedFeatures[])=0,"", IF(INDEX(RelatedFeatures[First Sampling Feature Code],$A3043)="","",
CONCATENATE("  - &amp;RelationID",TEXT($A3043,"0000"),
" {","SamplingFeatureID:  *SamplingFeatureID",TEXT(MATCH(INDEX(RelatedFeatures[First Sampling Feature Code],$A3043),SamplingFeatures[Feature Code],0),"0000"),
", RelationshipTypeCV:  ",CHAR(34),INDEX(RelatedFeatures[Relationship Type],$A3043),CHAR(34),
", RelatedFeatureID: *SamplingFeatureID",TEXT(MATCH(INDEX(RelatedFeatures[Second Sampling Feature Code],$A3043),SamplingFeatures[Feature Code],0),"0000"),
", SpatialOffsetID:  ",IF(INDEX(RelatedFeatures[Offset Number],$A3043)="","",CONCATENATE("*SpatialOffsetID",TEXT(INDEX(RelatedFeatures[Offset Number],$A3043),"0000"))),"}")))</f>
        <v>#REF!</v>
      </c>
      <c r="P3043" t="e">
        <f>IF(INDEX(Methods[Method Type],$A3043)="","",
CONCATENATE("  - &amp;MethodID",TEXT($A3043,"0000"),
" {","MethodTypeCV:  ",CHAR(34),INDEX(Methods[Method Type],$A3043),CHAR(34),
", MethodCode:  ",CHAR(34),INDEX(Methods[Method Code],$A3043),CHAR(34),
", MethodName:  ",CHAR(34),INDEX(Methods[Method Name],$A3043),CHAR(34),
", MethodDescription:  ",CHAR(34),INDEX(Methods[Method Description],$A3043),CHAR(34),
", MethodLink:  ",CHAR(34),INDEX(Methods[Method Link],$A3043),CHAR(34),
", OrganizationID: *OrganizationID",TEXT(MATCH(INDEX(Methods[Organization Name],$A3043),Organizations[Organization Name],0),"0000"),"}"))</f>
        <v>#REF!</v>
      </c>
      <c r="Q3043" t="e">
        <f>IF(INDEX(Variables[Variable Type],$A3043)="","",
CONCATENATE("  - &amp;VariableID",TEXT($A3043,"0000"),
" {","VariableTypeCV:  ",CHAR(34),INDEX(Variables[Variable Type],$A3043),CHAR(34),
", VariableCode:  ",CHAR(34),INDEX(Variables[Variable Code],$A3043),CHAR(34),
", VariableNameCV:  ",CHAR(34),INDEX(Variables[Variable Name],$A3043),CHAR(34),
", VariableDefinition:  ",CHAR(34),INDEX(Variables[Variable Definition],$A3043),CHAR(34),
", SpecciationCV:  ",CHAR(34),INDEX(Variables[Speciation],$A3043),CHAR(34),
", NoDataValue:  ",CHAR(34),INDEX(Variables[No Data Value],$A3043),CHAR(34),"}"))</f>
        <v>#REF!</v>
      </c>
    </row>
    <row r="3044" spans="1:17" x14ac:dyDescent="0.25">
      <c r="A3044">
        <v>3041</v>
      </c>
      <c r="D3044" t="e">
        <f>IF(INDEX(People[First Name],$A3044)="","",
CONCATENATE("  - &amp;PersonID",TEXT($A3044,"0000"),
" {","PersonFirstName:  ",CHAR(34),INDEX(People[First Name],$A3044),CHAR(34),
", PersonMiddleName:  ",CHAR(34),INDEX(People[Middle Name],$A3044),CHAR(34),
", PersonLastName:  ",CHAR(34),INDEX(People[Last Name],$A3044),CHAR(34),"}"))</f>
        <v>#REF!</v>
      </c>
      <c r="E3044" t="e">
        <f>IF(INDEX(Organizations[Organization Type '[CV']],$A3044)="","",
CONCATENATE("  - &amp;OrganizationID",TEXT($A3044,"0000"),
" {","OrganizationTypeCV:  ",CHAR(34),INDEX(Organizations[Organization Type '[CV']],$A3044),CHAR(34),
", OrganizationCode:  ",CHAR(34),INDEX(Organizations[Organization Code],$A3044),CHAR(34),
", OrganizationName:  ",CHAR(34),INDEX(Organizations[Organization Name],$A3044),CHAR(34),
", OrganizationDescription:  ",CHAR(34),INDEX(Organizations[Organization Description],$A3044),CHAR(34),
", OrganizationLink:  ",CHAR(34),INDEX(Organizations[Organization Link],$A3044),CHAR(34),"}"))</f>
        <v>#REF!</v>
      </c>
      <c r="F3044" t="e">
        <f>IF(INDEX(People[First Name],$A3044)="","",
CONCATENATE("  - &amp;AffiliationID",TEXT($A3044,"0000"),
" {PersonID: *PersonID",TEXT($A3044,"0000"),
", OrganizationID: *OrganizationID",TEXT(MATCH(INDEX(People[Organization Name],$A3044),Organizations[Organization Name],0),"0000"),
", IsPrimaryOrganizationContact: , AffiliationStartDate: , AffiliationEndDate: , PrimaryPhone: ",
", PrimaryEmail: ",CHAR(34),INDEX(People[Primary Email],$A3044),CHAR(34),
", PrimaryAddress: ",CHAR(34),INDEX(People[Primary Address],$A3044),CHAR(34),
", PersonLink: }"))</f>
        <v>#REF!</v>
      </c>
      <c r="H3044" t="e">
        <f>IF(COUNTA(CitationInformation)=0,"",IF(INDEX(AuthorList[Author Name],$A3044)="","",
CONCATENATE("  - &amp;AuthorListID",TEXT($A3044,"0000"),
"  {CitationID: *CitationID0001",
", PersonID: *PersonID",TEXT(MATCH(INDEX(AuthorList[Author Name],$A3044),People[Full Name],0),"0000"),
", AuthorOrder: ",INDEX(AuthorList[Author Number],$A3044),"}")))</f>
        <v>#REF!</v>
      </c>
      <c r="K3044" t="e">
        <f>IF(INDEX(SamplingFeatures[Feature Code],$A3044)="","",
CONCATENATE("  - &amp;SamplingFeatureID",TEXT($A3044,"0000"),
" {","SamplingFeatureUUID:  ",CHAR(34),INDEX(SamplingFeatures[Sampling Feature UUID],$A3044),CHAR(34),
", SamplingFeatureTypeCV:  ",CHAR(34),INDEX(SamplingFeatures[Sampling Feature Type],$A3044),CHAR(34),
", SamplingFeatureCode:  ",CHAR(34),INDEX(SamplingFeatures[Feature Code],$A3044),CHAR(34),
", SamplingFeatureName:  ",CHAR(34),INDEX(SamplingFeatures[Feature Name],$A3044),CHAR(34),
", SamplingFeatureDescription:  ",CHAR(34),INDEX(SamplingFeatures[Feature Description],$A3044),CHAR(34),
", SamplingFeatureGeotypeCV:  ",CHAR(34),INDEX(SamplingFeatures[Feature Geo Type],$A3044),CHAR(34),
", FeatureGeometry:  ",CHAR(34),INDEX(SamplingFeatures[Feature Geometry],$A3044),CHAR(34),
", Elevation_m:  ",CHAR(34),INDEX(SamplingFeatures[Elevation_m],$A3044),CHAR(34),
", ElevationDatumCV:  ",CHAR(34),ElevationDatum,CHAR(34),"}"))</f>
        <v>#REF!</v>
      </c>
      <c r="L3044" t="e">
        <f>IF(INDEX(SamplingFeatures[Sampling Feature Type],$A3044)&lt;&gt;"Site","",
CONCATENATE("  - &amp;SiteID",TEXT(SUMPRODUCT(--($L$3:$L3043&lt;&gt;"")),"0000"),
" {","SamplingFeatureID:  *SamplingFeatureID",TEXT($A3044,"0000"),
", SiteTypeCV:  ",CHAR(34),INDEX(Sites[Site Type],$A3044),CHAR(34),
", Latitude:  ",INDEX(Sites[Latitude],$A3044),
", Longitude:  ",INDEX(Sites[Longitude],$A3044),
", SRSName:  ",CHAR(34),LatLonDatum,CHAR(34),"}"))</f>
        <v>#REF!</v>
      </c>
      <c r="M3044" t="e">
        <f>IF(INDEX(SamplingFeatures[Sampling Feature Type],$A3044)&lt;&gt;"Specimen","",
CONCATENATE("  - &amp;SpecimenID",TEXT(SUMPRODUCT(--($M$3:$M3043&lt;&gt;"")),"0000"),
" {","SamplingFeatureID:  *SamplingFeatureID",TEXT($A3044,"0000"),
", SpecimenTypeCV:  ",CHAR(34),INDEX(Specimens[Specimen Type],$A3044),CHAR(34),
", SpecimenMediumCV:  ",INDEX(Specimens[Specimen Medium],$A3044),
", IsFieldSpecimen:  ",CHAR(34),INDEX(Specimens[Is Field Specimen?],$A3044),CHAR(34),"}"))</f>
        <v>#REF!</v>
      </c>
      <c r="N3044" t="e">
        <f>IF(COUNTA(SpatialOffsets[])=0,"", IF(INDEX(SpatialOffsets[Spatial Offset Type],$A3044)="","",
CONCATENATE("  - &amp;SpatialOffsetID",TEXT($A3044,"0000"),
" {","SpatialOffsetTypeCV:  ",CHAR(34),INDEX(SpatialOffsets[Spatial Offset Type],$A3044),CHAR(34),
", Offset1Value:  ",INDEX(SpatialOffsets[Offset 1 Value],$A3044),
", Offset1UnitID:  ",CHAR(34),INDEX(SpatialOffsets[Offset 1 Unit],$A3044),CHAR(34),
", Offset2Value:  ",INDEX(SpatialOffsets[Offset 2 Value],$A3044),
", Offset2UnitID:  ",CHAR(34),INDEX(SpatialOffsets[Offset 2 Unit],$A3044),CHAR(34),
", Offset3Value:  ",INDEX(SpatialOffsets[Offset 3 Value],$A3044),
", Offset3UnitID:  ",CHAR(34),INDEX(SpatialOffsets[Offset 3 Unit],$A3044),CHAR(34),,"}")))</f>
        <v>#REF!</v>
      </c>
      <c r="O3044" t="e">
        <f>IF(COUNTA(RelatedFeatures[])=0,"", IF(INDEX(RelatedFeatures[First Sampling Feature Code],$A3044)="","",
CONCATENATE("  - &amp;RelationID",TEXT($A3044,"0000"),
" {","SamplingFeatureID:  *SamplingFeatureID",TEXT(MATCH(INDEX(RelatedFeatures[First Sampling Feature Code],$A3044),SamplingFeatures[Feature Code],0),"0000"),
", RelationshipTypeCV:  ",CHAR(34),INDEX(RelatedFeatures[Relationship Type],$A3044),CHAR(34),
", RelatedFeatureID: *SamplingFeatureID",TEXT(MATCH(INDEX(RelatedFeatures[Second Sampling Feature Code],$A3044),SamplingFeatures[Feature Code],0),"0000"),
", SpatialOffsetID:  ",IF(INDEX(RelatedFeatures[Offset Number],$A3044)="","",CONCATENATE("*SpatialOffsetID",TEXT(INDEX(RelatedFeatures[Offset Number],$A3044),"0000"))),"}")))</f>
        <v>#REF!</v>
      </c>
      <c r="P3044" t="e">
        <f>IF(INDEX(Methods[Method Type],$A3044)="","",
CONCATENATE("  - &amp;MethodID",TEXT($A3044,"0000"),
" {","MethodTypeCV:  ",CHAR(34),INDEX(Methods[Method Type],$A3044),CHAR(34),
", MethodCode:  ",CHAR(34),INDEX(Methods[Method Code],$A3044),CHAR(34),
", MethodName:  ",CHAR(34),INDEX(Methods[Method Name],$A3044),CHAR(34),
", MethodDescription:  ",CHAR(34),INDEX(Methods[Method Description],$A3044),CHAR(34),
", MethodLink:  ",CHAR(34),INDEX(Methods[Method Link],$A3044),CHAR(34),
", OrganizationID: *OrganizationID",TEXT(MATCH(INDEX(Methods[Organization Name],$A3044),Organizations[Organization Name],0),"0000"),"}"))</f>
        <v>#REF!</v>
      </c>
      <c r="Q3044" t="e">
        <f>IF(INDEX(Variables[Variable Type],$A3044)="","",
CONCATENATE("  - &amp;VariableID",TEXT($A3044,"0000"),
" {","VariableTypeCV:  ",CHAR(34),INDEX(Variables[Variable Type],$A3044),CHAR(34),
", VariableCode:  ",CHAR(34),INDEX(Variables[Variable Code],$A3044),CHAR(34),
", VariableNameCV:  ",CHAR(34),INDEX(Variables[Variable Name],$A3044),CHAR(34),
", VariableDefinition:  ",CHAR(34),INDEX(Variables[Variable Definition],$A3044),CHAR(34),
", SpecciationCV:  ",CHAR(34),INDEX(Variables[Speciation],$A3044),CHAR(34),
", NoDataValue:  ",CHAR(34),INDEX(Variables[No Data Value],$A3044),CHAR(34),"}"))</f>
        <v>#REF!</v>
      </c>
    </row>
    <row r="3045" spans="1:17" x14ac:dyDescent="0.25">
      <c r="A3045">
        <v>3042</v>
      </c>
      <c r="D3045" t="e">
        <f>IF(INDEX(People[First Name],$A3045)="","",
CONCATENATE("  - &amp;PersonID",TEXT($A3045,"0000"),
" {","PersonFirstName:  ",CHAR(34),INDEX(People[First Name],$A3045),CHAR(34),
", PersonMiddleName:  ",CHAR(34),INDEX(People[Middle Name],$A3045),CHAR(34),
", PersonLastName:  ",CHAR(34),INDEX(People[Last Name],$A3045),CHAR(34),"}"))</f>
        <v>#REF!</v>
      </c>
      <c r="E3045" t="e">
        <f>IF(INDEX(Organizations[Organization Type '[CV']],$A3045)="","",
CONCATENATE("  - &amp;OrganizationID",TEXT($A3045,"0000"),
" {","OrganizationTypeCV:  ",CHAR(34),INDEX(Organizations[Organization Type '[CV']],$A3045),CHAR(34),
", OrganizationCode:  ",CHAR(34),INDEX(Organizations[Organization Code],$A3045),CHAR(34),
", OrganizationName:  ",CHAR(34),INDEX(Organizations[Organization Name],$A3045),CHAR(34),
", OrganizationDescription:  ",CHAR(34),INDEX(Organizations[Organization Description],$A3045),CHAR(34),
", OrganizationLink:  ",CHAR(34),INDEX(Organizations[Organization Link],$A3045),CHAR(34),"}"))</f>
        <v>#REF!</v>
      </c>
      <c r="F3045" t="e">
        <f>IF(INDEX(People[First Name],$A3045)="","",
CONCATENATE("  - &amp;AffiliationID",TEXT($A3045,"0000"),
" {PersonID: *PersonID",TEXT($A3045,"0000"),
", OrganizationID: *OrganizationID",TEXT(MATCH(INDEX(People[Organization Name],$A3045),Organizations[Organization Name],0),"0000"),
", IsPrimaryOrganizationContact: , AffiliationStartDate: , AffiliationEndDate: , PrimaryPhone: ",
", PrimaryEmail: ",CHAR(34),INDEX(People[Primary Email],$A3045),CHAR(34),
", PrimaryAddress: ",CHAR(34),INDEX(People[Primary Address],$A3045),CHAR(34),
", PersonLink: }"))</f>
        <v>#REF!</v>
      </c>
      <c r="H3045" t="e">
        <f>IF(COUNTA(CitationInformation)=0,"",IF(INDEX(AuthorList[Author Name],$A3045)="","",
CONCATENATE("  - &amp;AuthorListID",TEXT($A3045,"0000"),
"  {CitationID: *CitationID0001",
", PersonID: *PersonID",TEXT(MATCH(INDEX(AuthorList[Author Name],$A3045),People[Full Name],0),"0000"),
", AuthorOrder: ",INDEX(AuthorList[Author Number],$A3045),"}")))</f>
        <v>#REF!</v>
      </c>
      <c r="K3045" t="e">
        <f>IF(INDEX(SamplingFeatures[Feature Code],$A3045)="","",
CONCATENATE("  - &amp;SamplingFeatureID",TEXT($A3045,"0000"),
" {","SamplingFeatureUUID:  ",CHAR(34),INDEX(SamplingFeatures[Sampling Feature UUID],$A3045),CHAR(34),
", SamplingFeatureTypeCV:  ",CHAR(34),INDEX(SamplingFeatures[Sampling Feature Type],$A3045),CHAR(34),
", SamplingFeatureCode:  ",CHAR(34),INDEX(SamplingFeatures[Feature Code],$A3045),CHAR(34),
", SamplingFeatureName:  ",CHAR(34),INDEX(SamplingFeatures[Feature Name],$A3045),CHAR(34),
", SamplingFeatureDescription:  ",CHAR(34),INDEX(SamplingFeatures[Feature Description],$A3045),CHAR(34),
", SamplingFeatureGeotypeCV:  ",CHAR(34),INDEX(SamplingFeatures[Feature Geo Type],$A3045),CHAR(34),
", FeatureGeometry:  ",CHAR(34),INDEX(SamplingFeatures[Feature Geometry],$A3045),CHAR(34),
", Elevation_m:  ",CHAR(34),INDEX(SamplingFeatures[Elevation_m],$A3045),CHAR(34),
", ElevationDatumCV:  ",CHAR(34),ElevationDatum,CHAR(34),"}"))</f>
        <v>#REF!</v>
      </c>
      <c r="L3045" t="e">
        <f>IF(INDEX(SamplingFeatures[Sampling Feature Type],$A3045)&lt;&gt;"Site","",
CONCATENATE("  - &amp;SiteID",TEXT(SUMPRODUCT(--($L$3:$L3044&lt;&gt;"")),"0000"),
" {","SamplingFeatureID:  *SamplingFeatureID",TEXT($A3045,"0000"),
", SiteTypeCV:  ",CHAR(34),INDEX(Sites[Site Type],$A3045),CHAR(34),
", Latitude:  ",INDEX(Sites[Latitude],$A3045),
", Longitude:  ",INDEX(Sites[Longitude],$A3045),
", SRSName:  ",CHAR(34),LatLonDatum,CHAR(34),"}"))</f>
        <v>#REF!</v>
      </c>
      <c r="M3045" t="e">
        <f>IF(INDEX(SamplingFeatures[Sampling Feature Type],$A3045)&lt;&gt;"Specimen","",
CONCATENATE("  - &amp;SpecimenID",TEXT(SUMPRODUCT(--($M$3:$M3044&lt;&gt;"")),"0000"),
" {","SamplingFeatureID:  *SamplingFeatureID",TEXT($A3045,"0000"),
", SpecimenTypeCV:  ",CHAR(34),INDEX(Specimens[Specimen Type],$A3045),CHAR(34),
", SpecimenMediumCV:  ",INDEX(Specimens[Specimen Medium],$A3045),
", IsFieldSpecimen:  ",CHAR(34),INDEX(Specimens[Is Field Specimen?],$A3045),CHAR(34),"}"))</f>
        <v>#REF!</v>
      </c>
      <c r="N3045" t="e">
        <f>IF(COUNTA(SpatialOffsets[])=0,"", IF(INDEX(SpatialOffsets[Spatial Offset Type],$A3045)="","",
CONCATENATE("  - &amp;SpatialOffsetID",TEXT($A3045,"0000"),
" {","SpatialOffsetTypeCV:  ",CHAR(34),INDEX(SpatialOffsets[Spatial Offset Type],$A3045),CHAR(34),
", Offset1Value:  ",INDEX(SpatialOffsets[Offset 1 Value],$A3045),
", Offset1UnitID:  ",CHAR(34),INDEX(SpatialOffsets[Offset 1 Unit],$A3045),CHAR(34),
", Offset2Value:  ",INDEX(SpatialOffsets[Offset 2 Value],$A3045),
", Offset2UnitID:  ",CHAR(34),INDEX(SpatialOffsets[Offset 2 Unit],$A3045),CHAR(34),
", Offset3Value:  ",INDEX(SpatialOffsets[Offset 3 Value],$A3045),
", Offset3UnitID:  ",CHAR(34),INDEX(SpatialOffsets[Offset 3 Unit],$A3045),CHAR(34),,"}")))</f>
        <v>#REF!</v>
      </c>
      <c r="O3045" t="e">
        <f>IF(COUNTA(RelatedFeatures[])=0,"", IF(INDEX(RelatedFeatures[First Sampling Feature Code],$A3045)="","",
CONCATENATE("  - &amp;RelationID",TEXT($A3045,"0000"),
" {","SamplingFeatureID:  *SamplingFeatureID",TEXT(MATCH(INDEX(RelatedFeatures[First Sampling Feature Code],$A3045),SamplingFeatures[Feature Code],0),"0000"),
", RelationshipTypeCV:  ",CHAR(34),INDEX(RelatedFeatures[Relationship Type],$A3045),CHAR(34),
", RelatedFeatureID: *SamplingFeatureID",TEXT(MATCH(INDEX(RelatedFeatures[Second Sampling Feature Code],$A3045),SamplingFeatures[Feature Code],0),"0000"),
", SpatialOffsetID:  ",IF(INDEX(RelatedFeatures[Offset Number],$A3045)="","",CONCATENATE("*SpatialOffsetID",TEXT(INDEX(RelatedFeatures[Offset Number],$A3045),"0000"))),"}")))</f>
        <v>#REF!</v>
      </c>
      <c r="P3045" t="e">
        <f>IF(INDEX(Methods[Method Type],$A3045)="","",
CONCATENATE("  - &amp;MethodID",TEXT($A3045,"0000"),
" {","MethodTypeCV:  ",CHAR(34),INDEX(Methods[Method Type],$A3045),CHAR(34),
", MethodCode:  ",CHAR(34),INDEX(Methods[Method Code],$A3045),CHAR(34),
", MethodName:  ",CHAR(34),INDEX(Methods[Method Name],$A3045),CHAR(34),
", MethodDescription:  ",CHAR(34),INDEX(Methods[Method Description],$A3045),CHAR(34),
", MethodLink:  ",CHAR(34),INDEX(Methods[Method Link],$A3045),CHAR(34),
", OrganizationID: *OrganizationID",TEXT(MATCH(INDEX(Methods[Organization Name],$A3045),Organizations[Organization Name],0),"0000"),"}"))</f>
        <v>#REF!</v>
      </c>
      <c r="Q3045" t="e">
        <f>IF(INDEX(Variables[Variable Type],$A3045)="","",
CONCATENATE("  - &amp;VariableID",TEXT($A3045,"0000"),
" {","VariableTypeCV:  ",CHAR(34),INDEX(Variables[Variable Type],$A3045),CHAR(34),
", VariableCode:  ",CHAR(34),INDEX(Variables[Variable Code],$A3045),CHAR(34),
", VariableNameCV:  ",CHAR(34),INDEX(Variables[Variable Name],$A3045),CHAR(34),
", VariableDefinition:  ",CHAR(34),INDEX(Variables[Variable Definition],$A3045),CHAR(34),
", SpecciationCV:  ",CHAR(34),INDEX(Variables[Speciation],$A3045),CHAR(34),
", NoDataValue:  ",CHAR(34),INDEX(Variables[No Data Value],$A3045),CHAR(34),"}"))</f>
        <v>#REF!</v>
      </c>
    </row>
    <row r="3046" spans="1:17" x14ac:dyDescent="0.25">
      <c r="A3046">
        <v>3043</v>
      </c>
      <c r="D3046" t="e">
        <f>IF(INDEX(People[First Name],$A3046)="","",
CONCATENATE("  - &amp;PersonID",TEXT($A3046,"0000"),
" {","PersonFirstName:  ",CHAR(34),INDEX(People[First Name],$A3046),CHAR(34),
", PersonMiddleName:  ",CHAR(34),INDEX(People[Middle Name],$A3046),CHAR(34),
", PersonLastName:  ",CHAR(34),INDEX(People[Last Name],$A3046),CHAR(34),"}"))</f>
        <v>#REF!</v>
      </c>
      <c r="E3046" t="e">
        <f>IF(INDEX(Organizations[Organization Type '[CV']],$A3046)="","",
CONCATENATE("  - &amp;OrganizationID",TEXT($A3046,"0000"),
" {","OrganizationTypeCV:  ",CHAR(34),INDEX(Organizations[Organization Type '[CV']],$A3046),CHAR(34),
", OrganizationCode:  ",CHAR(34),INDEX(Organizations[Organization Code],$A3046),CHAR(34),
", OrganizationName:  ",CHAR(34),INDEX(Organizations[Organization Name],$A3046),CHAR(34),
", OrganizationDescription:  ",CHAR(34),INDEX(Organizations[Organization Description],$A3046),CHAR(34),
", OrganizationLink:  ",CHAR(34),INDEX(Organizations[Organization Link],$A3046),CHAR(34),"}"))</f>
        <v>#REF!</v>
      </c>
      <c r="F3046" t="e">
        <f>IF(INDEX(People[First Name],$A3046)="","",
CONCATENATE("  - &amp;AffiliationID",TEXT($A3046,"0000"),
" {PersonID: *PersonID",TEXT($A3046,"0000"),
", OrganizationID: *OrganizationID",TEXT(MATCH(INDEX(People[Organization Name],$A3046),Organizations[Organization Name],0),"0000"),
", IsPrimaryOrganizationContact: , AffiliationStartDate: , AffiliationEndDate: , PrimaryPhone: ",
", PrimaryEmail: ",CHAR(34),INDEX(People[Primary Email],$A3046),CHAR(34),
", PrimaryAddress: ",CHAR(34),INDEX(People[Primary Address],$A3046),CHAR(34),
", PersonLink: }"))</f>
        <v>#REF!</v>
      </c>
      <c r="H3046" t="e">
        <f>IF(COUNTA(CitationInformation)=0,"",IF(INDEX(AuthorList[Author Name],$A3046)="","",
CONCATENATE("  - &amp;AuthorListID",TEXT($A3046,"0000"),
"  {CitationID: *CitationID0001",
", PersonID: *PersonID",TEXT(MATCH(INDEX(AuthorList[Author Name],$A3046),People[Full Name],0),"0000"),
", AuthorOrder: ",INDEX(AuthorList[Author Number],$A3046),"}")))</f>
        <v>#REF!</v>
      </c>
      <c r="K3046" t="e">
        <f>IF(INDEX(SamplingFeatures[Feature Code],$A3046)="","",
CONCATENATE("  - &amp;SamplingFeatureID",TEXT($A3046,"0000"),
" {","SamplingFeatureUUID:  ",CHAR(34),INDEX(SamplingFeatures[Sampling Feature UUID],$A3046),CHAR(34),
", SamplingFeatureTypeCV:  ",CHAR(34),INDEX(SamplingFeatures[Sampling Feature Type],$A3046),CHAR(34),
", SamplingFeatureCode:  ",CHAR(34),INDEX(SamplingFeatures[Feature Code],$A3046),CHAR(34),
", SamplingFeatureName:  ",CHAR(34),INDEX(SamplingFeatures[Feature Name],$A3046),CHAR(34),
", SamplingFeatureDescription:  ",CHAR(34),INDEX(SamplingFeatures[Feature Description],$A3046),CHAR(34),
", SamplingFeatureGeotypeCV:  ",CHAR(34),INDEX(SamplingFeatures[Feature Geo Type],$A3046),CHAR(34),
", FeatureGeometry:  ",CHAR(34),INDEX(SamplingFeatures[Feature Geometry],$A3046),CHAR(34),
", Elevation_m:  ",CHAR(34),INDEX(SamplingFeatures[Elevation_m],$A3046),CHAR(34),
", ElevationDatumCV:  ",CHAR(34),ElevationDatum,CHAR(34),"}"))</f>
        <v>#REF!</v>
      </c>
      <c r="L3046" t="e">
        <f>IF(INDEX(SamplingFeatures[Sampling Feature Type],$A3046)&lt;&gt;"Site","",
CONCATENATE("  - &amp;SiteID",TEXT(SUMPRODUCT(--($L$3:$L3045&lt;&gt;"")),"0000"),
" {","SamplingFeatureID:  *SamplingFeatureID",TEXT($A3046,"0000"),
", SiteTypeCV:  ",CHAR(34),INDEX(Sites[Site Type],$A3046),CHAR(34),
", Latitude:  ",INDEX(Sites[Latitude],$A3046),
", Longitude:  ",INDEX(Sites[Longitude],$A3046),
", SRSName:  ",CHAR(34),LatLonDatum,CHAR(34),"}"))</f>
        <v>#REF!</v>
      </c>
      <c r="M3046" t="e">
        <f>IF(INDEX(SamplingFeatures[Sampling Feature Type],$A3046)&lt;&gt;"Specimen","",
CONCATENATE("  - &amp;SpecimenID",TEXT(SUMPRODUCT(--($M$3:$M3045&lt;&gt;"")),"0000"),
" {","SamplingFeatureID:  *SamplingFeatureID",TEXT($A3046,"0000"),
", SpecimenTypeCV:  ",CHAR(34),INDEX(Specimens[Specimen Type],$A3046),CHAR(34),
", SpecimenMediumCV:  ",INDEX(Specimens[Specimen Medium],$A3046),
", IsFieldSpecimen:  ",CHAR(34),INDEX(Specimens[Is Field Specimen?],$A3046),CHAR(34),"}"))</f>
        <v>#REF!</v>
      </c>
      <c r="N3046" t="e">
        <f>IF(COUNTA(SpatialOffsets[])=0,"", IF(INDEX(SpatialOffsets[Spatial Offset Type],$A3046)="","",
CONCATENATE("  - &amp;SpatialOffsetID",TEXT($A3046,"0000"),
" {","SpatialOffsetTypeCV:  ",CHAR(34),INDEX(SpatialOffsets[Spatial Offset Type],$A3046),CHAR(34),
", Offset1Value:  ",INDEX(SpatialOffsets[Offset 1 Value],$A3046),
", Offset1UnitID:  ",CHAR(34),INDEX(SpatialOffsets[Offset 1 Unit],$A3046),CHAR(34),
", Offset2Value:  ",INDEX(SpatialOffsets[Offset 2 Value],$A3046),
", Offset2UnitID:  ",CHAR(34),INDEX(SpatialOffsets[Offset 2 Unit],$A3046),CHAR(34),
", Offset3Value:  ",INDEX(SpatialOffsets[Offset 3 Value],$A3046),
", Offset3UnitID:  ",CHAR(34),INDEX(SpatialOffsets[Offset 3 Unit],$A3046),CHAR(34),,"}")))</f>
        <v>#REF!</v>
      </c>
      <c r="O3046" t="e">
        <f>IF(COUNTA(RelatedFeatures[])=0,"", IF(INDEX(RelatedFeatures[First Sampling Feature Code],$A3046)="","",
CONCATENATE("  - &amp;RelationID",TEXT($A3046,"0000"),
" {","SamplingFeatureID:  *SamplingFeatureID",TEXT(MATCH(INDEX(RelatedFeatures[First Sampling Feature Code],$A3046),SamplingFeatures[Feature Code],0),"0000"),
", RelationshipTypeCV:  ",CHAR(34),INDEX(RelatedFeatures[Relationship Type],$A3046),CHAR(34),
", RelatedFeatureID: *SamplingFeatureID",TEXT(MATCH(INDEX(RelatedFeatures[Second Sampling Feature Code],$A3046),SamplingFeatures[Feature Code],0),"0000"),
", SpatialOffsetID:  ",IF(INDEX(RelatedFeatures[Offset Number],$A3046)="","",CONCATENATE("*SpatialOffsetID",TEXT(INDEX(RelatedFeatures[Offset Number],$A3046),"0000"))),"}")))</f>
        <v>#REF!</v>
      </c>
      <c r="P3046" t="e">
        <f>IF(INDEX(Methods[Method Type],$A3046)="","",
CONCATENATE("  - &amp;MethodID",TEXT($A3046,"0000"),
" {","MethodTypeCV:  ",CHAR(34),INDEX(Methods[Method Type],$A3046),CHAR(34),
", MethodCode:  ",CHAR(34),INDEX(Methods[Method Code],$A3046),CHAR(34),
", MethodName:  ",CHAR(34),INDEX(Methods[Method Name],$A3046),CHAR(34),
", MethodDescription:  ",CHAR(34),INDEX(Methods[Method Description],$A3046),CHAR(34),
", MethodLink:  ",CHAR(34),INDEX(Methods[Method Link],$A3046),CHAR(34),
", OrganizationID: *OrganizationID",TEXT(MATCH(INDEX(Methods[Organization Name],$A3046),Organizations[Organization Name],0),"0000"),"}"))</f>
        <v>#REF!</v>
      </c>
      <c r="Q3046" t="e">
        <f>IF(INDEX(Variables[Variable Type],$A3046)="","",
CONCATENATE("  - &amp;VariableID",TEXT($A3046,"0000"),
" {","VariableTypeCV:  ",CHAR(34),INDEX(Variables[Variable Type],$A3046),CHAR(34),
", VariableCode:  ",CHAR(34),INDEX(Variables[Variable Code],$A3046),CHAR(34),
", VariableNameCV:  ",CHAR(34),INDEX(Variables[Variable Name],$A3046),CHAR(34),
", VariableDefinition:  ",CHAR(34),INDEX(Variables[Variable Definition],$A3046),CHAR(34),
", SpecciationCV:  ",CHAR(34),INDEX(Variables[Speciation],$A3046),CHAR(34),
", NoDataValue:  ",CHAR(34),INDEX(Variables[No Data Value],$A3046),CHAR(34),"}"))</f>
        <v>#REF!</v>
      </c>
    </row>
    <row r="3047" spans="1:17" x14ac:dyDescent="0.25">
      <c r="A3047">
        <v>3044</v>
      </c>
      <c r="D3047" t="e">
        <f>IF(INDEX(People[First Name],$A3047)="","",
CONCATENATE("  - &amp;PersonID",TEXT($A3047,"0000"),
" {","PersonFirstName:  ",CHAR(34),INDEX(People[First Name],$A3047),CHAR(34),
", PersonMiddleName:  ",CHAR(34),INDEX(People[Middle Name],$A3047),CHAR(34),
", PersonLastName:  ",CHAR(34),INDEX(People[Last Name],$A3047),CHAR(34),"}"))</f>
        <v>#REF!</v>
      </c>
      <c r="E3047" t="e">
        <f>IF(INDEX(Organizations[Organization Type '[CV']],$A3047)="","",
CONCATENATE("  - &amp;OrganizationID",TEXT($A3047,"0000"),
" {","OrganizationTypeCV:  ",CHAR(34),INDEX(Organizations[Organization Type '[CV']],$A3047),CHAR(34),
", OrganizationCode:  ",CHAR(34),INDEX(Organizations[Organization Code],$A3047),CHAR(34),
", OrganizationName:  ",CHAR(34),INDEX(Organizations[Organization Name],$A3047),CHAR(34),
", OrganizationDescription:  ",CHAR(34),INDEX(Organizations[Organization Description],$A3047),CHAR(34),
", OrganizationLink:  ",CHAR(34),INDEX(Organizations[Organization Link],$A3047),CHAR(34),"}"))</f>
        <v>#REF!</v>
      </c>
      <c r="F3047" t="e">
        <f>IF(INDEX(People[First Name],$A3047)="","",
CONCATENATE("  - &amp;AffiliationID",TEXT($A3047,"0000"),
" {PersonID: *PersonID",TEXT($A3047,"0000"),
", OrganizationID: *OrganizationID",TEXT(MATCH(INDEX(People[Organization Name],$A3047),Organizations[Organization Name],0),"0000"),
", IsPrimaryOrganizationContact: , AffiliationStartDate: , AffiliationEndDate: , PrimaryPhone: ",
", PrimaryEmail: ",CHAR(34),INDEX(People[Primary Email],$A3047),CHAR(34),
", PrimaryAddress: ",CHAR(34),INDEX(People[Primary Address],$A3047),CHAR(34),
", PersonLink: }"))</f>
        <v>#REF!</v>
      </c>
      <c r="H3047" t="e">
        <f>IF(COUNTA(CitationInformation)=0,"",IF(INDEX(AuthorList[Author Name],$A3047)="","",
CONCATENATE("  - &amp;AuthorListID",TEXT($A3047,"0000"),
"  {CitationID: *CitationID0001",
", PersonID: *PersonID",TEXT(MATCH(INDEX(AuthorList[Author Name],$A3047),People[Full Name],0),"0000"),
", AuthorOrder: ",INDEX(AuthorList[Author Number],$A3047),"}")))</f>
        <v>#REF!</v>
      </c>
      <c r="K3047" t="e">
        <f>IF(INDEX(SamplingFeatures[Feature Code],$A3047)="","",
CONCATENATE("  - &amp;SamplingFeatureID",TEXT($A3047,"0000"),
" {","SamplingFeatureUUID:  ",CHAR(34),INDEX(SamplingFeatures[Sampling Feature UUID],$A3047),CHAR(34),
", SamplingFeatureTypeCV:  ",CHAR(34),INDEX(SamplingFeatures[Sampling Feature Type],$A3047),CHAR(34),
", SamplingFeatureCode:  ",CHAR(34),INDEX(SamplingFeatures[Feature Code],$A3047),CHAR(34),
", SamplingFeatureName:  ",CHAR(34),INDEX(SamplingFeatures[Feature Name],$A3047),CHAR(34),
", SamplingFeatureDescription:  ",CHAR(34),INDEX(SamplingFeatures[Feature Description],$A3047),CHAR(34),
", SamplingFeatureGeotypeCV:  ",CHAR(34),INDEX(SamplingFeatures[Feature Geo Type],$A3047),CHAR(34),
", FeatureGeometry:  ",CHAR(34),INDEX(SamplingFeatures[Feature Geometry],$A3047),CHAR(34),
", Elevation_m:  ",CHAR(34),INDEX(SamplingFeatures[Elevation_m],$A3047),CHAR(34),
", ElevationDatumCV:  ",CHAR(34),ElevationDatum,CHAR(34),"}"))</f>
        <v>#REF!</v>
      </c>
      <c r="L3047" t="e">
        <f>IF(INDEX(SamplingFeatures[Sampling Feature Type],$A3047)&lt;&gt;"Site","",
CONCATENATE("  - &amp;SiteID",TEXT(SUMPRODUCT(--($L$3:$L3046&lt;&gt;"")),"0000"),
" {","SamplingFeatureID:  *SamplingFeatureID",TEXT($A3047,"0000"),
", SiteTypeCV:  ",CHAR(34),INDEX(Sites[Site Type],$A3047),CHAR(34),
", Latitude:  ",INDEX(Sites[Latitude],$A3047),
", Longitude:  ",INDEX(Sites[Longitude],$A3047),
", SRSName:  ",CHAR(34),LatLonDatum,CHAR(34),"}"))</f>
        <v>#REF!</v>
      </c>
      <c r="M3047" t="e">
        <f>IF(INDEX(SamplingFeatures[Sampling Feature Type],$A3047)&lt;&gt;"Specimen","",
CONCATENATE("  - &amp;SpecimenID",TEXT(SUMPRODUCT(--($M$3:$M3046&lt;&gt;"")),"0000"),
" {","SamplingFeatureID:  *SamplingFeatureID",TEXT($A3047,"0000"),
", SpecimenTypeCV:  ",CHAR(34),INDEX(Specimens[Specimen Type],$A3047),CHAR(34),
", SpecimenMediumCV:  ",INDEX(Specimens[Specimen Medium],$A3047),
", IsFieldSpecimen:  ",CHAR(34),INDEX(Specimens[Is Field Specimen?],$A3047),CHAR(34),"}"))</f>
        <v>#REF!</v>
      </c>
      <c r="N3047" t="e">
        <f>IF(COUNTA(SpatialOffsets[])=0,"", IF(INDEX(SpatialOffsets[Spatial Offset Type],$A3047)="","",
CONCATENATE("  - &amp;SpatialOffsetID",TEXT($A3047,"0000"),
" {","SpatialOffsetTypeCV:  ",CHAR(34),INDEX(SpatialOffsets[Spatial Offset Type],$A3047),CHAR(34),
", Offset1Value:  ",INDEX(SpatialOffsets[Offset 1 Value],$A3047),
", Offset1UnitID:  ",CHAR(34),INDEX(SpatialOffsets[Offset 1 Unit],$A3047),CHAR(34),
", Offset2Value:  ",INDEX(SpatialOffsets[Offset 2 Value],$A3047),
", Offset2UnitID:  ",CHAR(34),INDEX(SpatialOffsets[Offset 2 Unit],$A3047),CHAR(34),
", Offset3Value:  ",INDEX(SpatialOffsets[Offset 3 Value],$A3047),
", Offset3UnitID:  ",CHAR(34),INDEX(SpatialOffsets[Offset 3 Unit],$A3047),CHAR(34),,"}")))</f>
        <v>#REF!</v>
      </c>
      <c r="O3047" t="e">
        <f>IF(COUNTA(RelatedFeatures[])=0,"", IF(INDEX(RelatedFeatures[First Sampling Feature Code],$A3047)="","",
CONCATENATE("  - &amp;RelationID",TEXT($A3047,"0000"),
" {","SamplingFeatureID:  *SamplingFeatureID",TEXT(MATCH(INDEX(RelatedFeatures[First Sampling Feature Code],$A3047),SamplingFeatures[Feature Code],0),"0000"),
", RelationshipTypeCV:  ",CHAR(34),INDEX(RelatedFeatures[Relationship Type],$A3047),CHAR(34),
", RelatedFeatureID: *SamplingFeatureID",TEXT(MATCH(INDEX(RelatedFeatures[Second Sampling Feature Code],$A3047),SamplingFeatures[Feature Code],0),"0000"),
", SpatialOffsetID:  ",IF(INDEX(RelatedFeatures[Offset Number],$A3047)="","",CONCATENATE("*SpatialOffsetID",TEXT(INDEX(RelatedFeatures[Offset Number],$A3047),"0000"))),"}")))</f>
        <v>#REF!</v>
      </c>
      <c r="P3047" t="e">
        <f>IF(INDEX(Methods[Method Type],$A3047)="","",
CONCATENATE("  - &amp;MethodID",TEXT($A3047,"0000"),
" {","MethodTypeCV:  ",CHAR(34),INDEX(Methods[Method Type],$A3047),CHAR(34),
", MethodCode:  ",CHAR(34),INDEX(Methods[Method Code],$A3047),CHAR(34),
", MethodName:  ",CHAR(34),INDEX(Methods[Method Name],$A3047),CHAR(34),
", MethodDescription:  ",CHAR(34),INDEX(Methods[Method Description],$A3047),CHAR(34),
", MethodLink:  ",CHAR(34),INDEX(Methods[Method Link],$A3047),CHAR(34),
", OrganizationID: *OrganizationID",TEXT(MATCH(INDEX(Methods[Organization Name],$A3047),Organizations[Organization Name],0),"0000"),"}"))</f>
        <v>#REF!</v>
      </c>
      <c r="Q3047" t="e">
        <f>IF(INDEX(Variables[Variable Type],$A3047)="","",
CONCATENATE("  - &amp;VariableID",TEXT($A3047,"0000"),
" {","VariableTypeCV:  ",CHAR(34),INDEX(Variables[Variable Type],$A3047),CHAR(34),
", VariableCode:  ",CHAR(34),INDEX(Variables[Variable Code],$A3047),CHAR(34),
", VariableNameCV:  ",CHAR(34),INDEX(Variables[Variable Name],$A3047),CHAR(34),
", VariableDefinition:  ",CHAR(34),INDEX(Variables[Variable Definition],$A3047),CHAR(34),
", SpecciationCV:  ",CHAR(34),INDEX(Variables[Speciation],$A3047),CHAR(34),
", NoDataValue:  ",CHAR(34),INDEX(Variables[No Data Value],$A3047),CHAR(34),"}"))</f>
        <v>#REF!</v>
      </c>
    </row>
    <row r="3048" spans="1:17" x14ac:dyDescent="0.25">
      <c r="A3048">
        <v>3045</v>
      </c>
      <c r="D3048" t="e">
        <f>IF(INDEX(People[First Name],$A3048)="","",
CONCATENATE("  - &amp;PersonID",TEXT($A3048,"0000"),
" {","PersonFirstName:  ",CHAR(34),INDEX(People[First Name],$A3048),CHAR(34),
", PersonMiddleName:  ",CHAR(34),INDEX(People[Middle Name],$A3048),CHAR(34),
", PersonLastName:  ",CHAR(34),INDEX(People[Last Name],$A3048),CHAR(34),"}"))</f>
        <v>#REF!</v>
      </c>
      <c r="E3048" t="e">
        <f>IF(INDEX(Organizations[Organization Type '[CV']],$A3048)="","",
CONCATENATE("  - &amp;OrganizationID",TEXT($A3048,"0000"),
" {","OrganizationTypeCV:  ",CHAR(34),INDEX(Organizations[Organization Type '[CV']],$A3048),CHAR(34),
", OrganizationCode:  ",CHAR(34),INDEX(Organizations[Organization Code],$A3048),CHAR(34),
", OrganizationName:  ",CHAR(34),INDEX(Organizations[Organization Name],$A3048),CHAR(34),
", OrganizationDescription:  ",CHAR(34),INDEX(Organizations[Organization Description],$A3048),CHAR(34),
", OrganizationLink:  ",CHAR(34),INDEX(Organizations[Organization Link],$A3048),CHAR(34),"}"))</f>
        <v>#REF!</v>
      </c>
      <c r="F3048" t="e">
        <f>IF(INDEX(People[First Name],$A3048)="","",
CONCATENATE("  - &amp;AffiliationID",TEXT($A3048,"0000"),
" {PersonID: *PersonID",TEXT($A3048,"0000"),
", OrganizationID: *OrganizationID",TEXT(MATCH(INDEX(People[Organization Name],$A3048),Organizations[Organization Name],0),"0000"),
", IsPrimaryOrganizationContact: , AffiliationStartDate: , AffiliationEndDate: , PrimaryPhone: ",
", PrimaryEmail: ",CHAR(34),INDEX(People[Primary Email],$A3048),CHAR(34),
", PrimaryAddress: ",CHAR(34),INDEX(People[Primary Address],$A3048),CHAR(34),
", PersonLink: }"))</f>
        <v>#REF!</v>
      </c>
      <c r="H3048" t="e">
        <f>IF(COUNTA(CitationInformation)=0,"",IF(INDEX(AuthorList[Author Name],$A3048)="","",
CONCATENATE("  - &amp;AuthorListID",TEXT($A3048,"0000"),
"  {CitationID: *CitationID0001",
", PersonID: *PersonID",TEXT(MATCH(INDEX(AuthorList[Author Name],$A3048),People[Full Name],0),"0000"),
", AuthorOrder: ",INDEX(AuthorList[Author Number],$A3048),"}")))</f>
        <v>#REF!</v>
      </c>
      <c r="K3048" t="e">
        <f>IF(INDEX(SamplingFeatures[Feature Code],$A3048)="","",
CONCATENATE("  - &amp;SamplingFeatureID",TEXT($A3048,"0000"),
" {","SamplingFeatureUUID:  ",CHAR(34),INDEX(SamplingFeatures[Sampling Feature UUID],$A3048),CHAR(34),
", SamplingFeatureTypeCV:  ",CHAR(34),INDEX(SamplingFeatures[Sampling Feature Type],$A3048),CHAR(34),
", SamplingFeatureCode:  ",CHAR(34),INDEX(SamplingFeatures[Feature Code],$A3048),CHAR(34),
", SamplingFeatureName:  ",CHAR(34),INDEX(SamplingFeatures[Feature Name],$A3048),CHAR(34),
", SamplingFeatureDescription:  ",CHAR(34),INDEX(SamplingFeatures[Feature Description],$A3048),CHAR(34),
", SamplingFeatureGeotypeCV:  ",CHAR(34),INDEX(SamplingFeatures[Feature Geo Type],$A3048),CHAR(34),
", FeatureGeometry:  ",CHAR(34),INDEX(SamplingFeatures[Feature Geometry],$A3048),CHAR(34),
", Elevation_m:  ",CHAR(34),INDEX(SamplingFeatures[Elevation_m],$A3048),CHAR(34),
", ElevationDatumCV:  ",CHAR(34),ElevationDatum,CHAR(34),"}"))</f>
        <v>#REF!</v>
      </c>
      <c r="L3048" t="e">
        <f>IF(INDEX(SamplingFeatures[Sampling Feature Type],$A3048)&lt;&gt;"Site","",
CONCATENATE("  - &amp;SiteID",TEXT(SUMPRODUCT(--($L$3:$L3047&lt;&gt;"")),"0000"),
" {","SamplingFeatureID:  *SamplingFeatureID",TEXT($A3048,"0000"),
", SiteTypeCV:  ",CHAR(34),INDEX(Sites[Site Type],$A3048),CHAR(34),
", Latitude:  ",INDEX(Sites[Latitude],$A3048),
", Longitude:  ",INDEX(Sites[Longitude],$A3048),
", SRSName:  ",CHAR(34),LatLonDatum,CHAR(34),"}"))</f>
        <v>#REF!</v>
      </c>
      <c r="M3048" t="e">
        <f>IF(INDEX(SamplingFeatures[Sampling Feature Type],$A3048)&lt;&gt;"Specimen","",
CONCATENATE("  - &amp;SpecimenID",TEXT(SUMPRODUCT(--($M$3:$M3047&lt;&gt;"")),"0000"),
" {","SamplingFeatureID:  *SamplingFeatureID",TEXT($A3048,"0000"),
", SpecimenTypeCV:  ",CHAR(34),INDEX(Specimens[Specimen Type],$A3048),CHAR(34),
", SpecimenMediumCV:  ",INDEX(Specimens[Specimen Medium],$A3048),
", IsFieldSpecimen:  ",CHAR(34),INDEX(Specimens[Is Field Specimen?],$A3048),CHAR(34),"}"))</f>
        <v>#REF!</v>
      </c>
      <c r="N3048" t="e">
        <f>IF(COUNTA(SpatialOffsets[])=0,"", IF(INDEX(SpatialOffsets[Spatial Offset Type],$A3048)="","",
CONCATENATE("  - &amp;SpatialOffsetID",TEXT($A3048,"0000"),
" {","SpatialOffsetTypeCV:  ",CHAR(34),INDEX(SpatialOffsets[Spatial Offset Type],$A3048),CHAR(34),
", Offset1Value:  ",INDEX(SpatialOffsets[Offset 1 Value],$A3048),
", Offset1UnitID:  ",CHAR(34),INDEX(SpatialOffsets[Offset 1 Unit],$A3048),CHAR(34),
", Offset2Value:  ",INDEX(SpatialOffsets[Offset 2 Value],$A3048),
", Offset2UnitID:  ",CHAR(34),INDEX(SpatialOffsets[Offset 2 Unit],$A3048),CHAR(34),
", Offset3Value:  ",INDEX(SpatialOffsets[Offset 3 Value],$A3048),
", Offset3UnitID:  ",CHAR(34),INDEX(SpatialOffsets[Offset 3 Unit],$A3048),CHAR(34),,"}")))</f>
        <v>#REF!</v>
      </c>
      <c r="O3048" t="e">
        <f>IF(COUNTA(RelatedFeatures[])=0,"", IF(INDEX(RelatedFeatures[First Sampling Feature Code],$A3048)="","",
CONCATENATE("  - &amp;RelationID",TEXT($A3048,"0000"),
" {","SamplingFeatureID:  *SamplingFeatureID",TEXT(MATCH(INDEX(RelatedFeatures[First Sampling Feature Code],$A3048),SamplingFeatures[Feature Code],0),"0000"),
", RelationshipTypeCV:  ",CHAR(34),INDEX(RelatedFeatures[Relationship Type],$A3048),CHAR(34),
", RelatedFeatureID: *SamplingFeatureID",TEXT(MATCH(INDEX(RelatedFeatures[Second Sampling Feature Code],$A3048),SamplingFeatures[Feature Code],0),"0000"),
", SpatialOffsetID:  ",IF(INDEX(RelatedFeatures[Offset Number],$A3048)="","",CONCATENATE("*SpatialOffsetID",TEXT(INDEX(RelatedFeatures[Offset Number],$A3048),"0000"))),"}")))</f>
        <v>#REF!</v>
      </c>
      <c r="P3048" t="e">
        <f>IF(INDEX(Methods[Method Type],$A3048)="","",
CONCATENATE("  - &amp;MethodID",TEXT($A3048,"0000"),
" {","MethodTypeCV:  ",CHAR(34),INDEX(Methods[Method Type],$A3048),CHAR(34),
", MethodCode:  ",CHAR(34),INDEX(Methods[Method Code],$A3048),CHAR(34),
", MethodName:  ",CHAR(34),INDEX(Methods[Method Name],$A3048),CHAR(34),
", MethodDescription:  ",CHAR(34),INDEX(Methods[Method Description],$A3048),CHAR(34),
", MethodLink:  ",CHAR(34),INDEX(Methods[Method Link],$A3048),CHAR(34),
", OrganizationID: *OrganizationID",TEXT(MATCH(INDEX(Methods[Organization Name],$A3048),Organizations[Organization Name],0),"0000"),"}"))</f>
        <v>#REF!</v>
      </c>
      <c r="Q3048" t="e">
        <f>IF(INDEX(Variables[Variable Type],$A3048)="","",
CONCATENATE("  - &amp;VariableID",TEXT($A3048,"0000"),
" {","VariableTypeCV:  ",CHAR(34),INDEX(Variables[Variable Type],$A3048),CHAR(34),
", VariableCode:  ",CHAR(34),INDEX(Variables[Variable Code],$A3048),CHAR(34),
", VariableNameCV:  ",CHAR(34),INDEX(Variables[Variable Name],$A3048),CHAR(34),
", VariableDefinition:  ",CHAR(34),INDEX(Variables[Variable Definition],$A3048),CHAR(34),
", SpecciationCV:  ",CHAR(34),INDEX(Variables[Speciation],$A3048),CHAR(34),
", NoDataValue:  ",CHAR(34),INDEX(Variables[No Data Value],$A3048),CHAR(34),"}"))</f>
        <v>#REF!</v>
      </c>
    </row>
    <row r="3049" spans="1:17" x14ac:dyDescent="0.25">
      <c r="A3049">
        <v>3046</v>
      </c>
      <c r="D3049" t="e">
        <f>IF(INDEX(People[First Name],$A3049)="","",
CONCATENATE("  - &amp;PersonID",TEXT($A3049,"0000"),
" {","PersonFirstName:  ",CHAR(34),INDEX(People[First Name],$A3049),CHAR(34),
", PersonMiddleName:  ",CHAR(34),INDEX(People[Middle Name],$A3049),CHAR(34),
", PersonLastName:  ",CHAR(34),INDEX(People[Last Name],$A3049),CHAR(34),"}"))</f>
        <v>#REF!</v>
      </c>
      <c r="E3049" t="e">
        <f>IF(INDEX(Organizations[Organization Type '[CV']],$A3049)="","",
CONCATENATE("  - &amp;OrganizationID",TEXT($A3049,"0000"),
" {","OrganizationTypeCV:  ",CHAR(34),INDEX(Organizations[Organization Type '[CV']],$A3049),CHAR(34),
", OrganizationCode:  ",CHAR(34),INDEX(Organizations[Organization Code],$A3049),CHAR(34),
", OrganizationName:  ",CHAR(34),INDEX(Organizations[Organization Name],$A3049),CHAR(34),
", OrganizationDescription:  ",CHAR(34),INDEX(Organizations[Organization Description],$A3049),CHAR(34),
", OrganizationLink:  ",CHAR(34),INDEX(Organizations[Organization Link],$A3049),CHAR(34),"}"))</f>
        <v>#REF!</v>
      </c>
      <c r="F3049" t="e">
        <f>IF(INDEX(People[First Name],$A3049)="","",
CONCATENATE("  - &amp;AffiliationID",TEXT($A3049,"0000"),
" {PersonID: *PersonID",TEXT($A3049,"0000"),
", OrganizationID: *OrganizationID",TEXT(MATCH(INDEX(People[Organization Name],$A3049),Organizations[Organization Name],0),"0000"),
", IsPrimaryOrganizationContact: , AffiliationStartDate: , AffiliationEndDate: , PrimaryPhone: ",
", PrimaryEmail: ",CHAR(34),INDEX(People[Primary Email],$A3049),CHAR(34),
", PrimaryAddress: ",CHAR(34),INDEX(People[Primary Address],$A3049),CHAR(34),
", PersonLink: }"))</f>
        <v>#REF!</v>
      </c>
      <c r="H3049" t="e">
        <f>IF(COUNTA(CitationInformation)=0,"",IF(INDEX(AuthorList[Author Name],$A3049)="","",
CONCATENATE("  - &amp;AuthorListID",TEXT($A3049,"0000"),
"  {CitationID: *CitationID0001",
", PersonID: *PersonID",TEXT(MATCH(INDEX(AuthorList[Author Name],$A3049),People[Full Name],0),"0000"),
", AuthorOrder: ",INDEX(AuthorList[Author Number],$A3049),"}")))</f>
        <v>#REF!</v>
      </c>
      <c r="K3049" t="e">
        <f>IF(INDEX(SamplingFeatures[Feature Code],$A3049)="","",
CONCATENATE("  - &amp;SamplingFeatureID",TEXT($A3049,"0000"),
" {","SamplingFeatureUUID:  ",CHAR(34),INDEX(SamplingFeatures[Sampling Feature UUID],$A3049),CHAR(34),
", SamplingFeatureTypeCV:  ",CHAR(34),INDEX(SamplingFeatures[Sampling Feature Type],$A3049),CHAR(34),
", SamplingFeatureCode:  ",CHAR(34),INDEX(SamplingFeatures[Feature Code],$A3049),CHAR(34),
", SamplingFeatureName:  ",CHAR(34),INDEX(SamplingFeatures[Feature Name],$A3049),CHAR(34),
", SamplingFeatureDescription:  ",CHAR(34),INDEX(SamplingFeatures[Feature Description],$A3049),CHAR(34),
", SamplingFeatureGeotypeCV:  ",CHAR(34),INDEX(SamplingFeatures[Feature Geo Type],$A3049),CHAR(34),
", FeatureGeometry:  ",CHAR(34),INDEX(SamplingFeatures[Feature Geometry],$A3049),CHAR(34),
", Elevation_m:  ",CHAR(34),INDEX(SamplingFeatures[Elevation_m],$A3049),CHAR(34),
", ElevationDatumCV:  ",CHAR(34),ElevationDatum,CHAR(34),"}"))</f>
        <v>#REF!</v>
      </c>
      <c r="L3049" t="e">
        <f>IF(INDEX(SamplingFeatures[Sampling Feature Type],$A3049)&lt;&gt;"Site","",
CONCATENATE("  - &amp;SiteID",TEXT(SUMPRODUCT(--($L$3:$L3048&lt;&gt;"")),"0000"),
" {","SamplingFeatureID:  *SamplingFeatureID",TEXT($A3049,"0000"),
", SiteTypeCV:  ",CHAR(34),INDEX(Sites[Site Type],$A3049),CHAR(34),
", Latitude:  ",INDEX(Sites[Latitude],$A3049),
", Longitude:  ",INDEX(Sites[Longitude],$A3049),
", SRSName:  ",CHAR(34),LatLonDatum,CHAR(34),"}"))</f>
        <v>#REF!</v>
      </c>
      <c r="M3049" t="e">
        <f>IF(INDEX(SamplingFeatures[Sampling Feature Type],$A3049)&lt;&gt;"Specimen","",
CONCATENATE("  - &amp;SpecimenID",TEXT(SUMPRODUCT(--($M$3:$M3048&lt;&gt;"")),"0000"),
" {","SamplingFeatureID:  *SamplingFeatureID",TEXT($A3049,"0000"),
", SpecimenTypeCV:  ",CHAR(34),INDEX(Specimens[Specimen Type],$A3049),CHAR(34),
", SpecimenMediumCV:  ",INDEX(Specimens[Specimen Medium],$A3049),
", IsFieldSpecimen:  ",CHAR(34),INDEX(Specimens[Is Field Specimen?],$A3049),CHAR(34),"}"))</f>
        <v>#REF!</v>
      </c>
      <c r="N3049" t="e">
        <f>IF(COUNTA(SpatialOffsets[])=0,"", IF(INDEX(SpatialOffsets[Spatial Offset Type],$A3049)="","",
CONCATENATE("  - &amp;SpatialOffsetID",TEXT($A3049,"0000"),
" {","SpatialOffsetTypeCV:  ",CHAR(34),INDEX(SpatialOffsets[Spatial Offset Type],$A3049),CHAR(34),
", Offset1Value:  ",INDEX(SpatialOffsets[Offset 1 Value],$A3049),
", Offset1UnitID:  ",CHAR(34),INDEX(SpatialOffsets[Offset 1 Unit],$A3049),CHAR(34),
", Offset2Value:  ",INDEX(SpatialOffsets[Offset 2 Value],$A3049),
", Offset2UnitID:  ",CHAR(34),INDEX(SpatialOffsets[Offset 2 Unit],$A3049),CHAR(34),
", Offset3Value:  ",INDEX(SpatialOffsets[Offset 3 Value],$A3049),
", Offset3UnitID:  ",CHAR(34),INDEX(SpatialOffsets[Offset 3 Unit],$A3049),CHAR(34),,"}")))</f>
        <v>#REF!</v>
      </c>
      <c r="O3049" t="e">
        <f>IF(COUNTA(RelatedFeatures[])=0,"", IF(INDEX(RelatedFeatures[First Sampling Feature Code],$A3049)="","",
CONCATENATE("  - &amp;RelationID",TEXT($A3049,"0000"),
" {","SamplingFeatureID:  *SamplingFeatureID",TEXT(MATCH(INDEX(RelatedFeatures[First Sampling Feature Code],$A3049),SamplingFeatures[Feature Code],0),"0000"),
", RelationshipTypeCV:  ",CHAR(34),INDEX(RelatedFeatures[Relationship Type],$A3049),CHAR(34),
", RelatedFeatureID: *SamplingFeatureID",TEXT(MATCH(INDEX(RelatedFeatures[Second Sampling Feature Code],$A3049),SamplingFeatures[Feature Code],0),"0000"),
", SpatialOffsetID:  ",IF(INDEX(RelatedFeatures[Offset Number],$A3049)="","",CONCATENATE("*SpatialOffsetID",TEXT(INDEX(RelatedFeatures[Offset Number],$A3049),"0000"))),"}")))</f>
        <v>#REF!</v>
      </c>
      <c r="P3049" t="e">
        <f>IF(INDEX(Methods[Method Type],$A3049)="","",
CONCATENATE("  - &amp;MethodID",TEXT($A3049,"0000"),
" {","MethodTypeCV:  ",CHAR(34),INDEX(Methods[Method Type],$A3049),CHAR(34),
", MethodCode:  ",CHAR(34),INDEX(Methods[Method Code],$A3049),CHAR(34),
", MethodName:  ",CHAR(34),INDEX(Methods[Method Name],$A3049),CHAR(34),
", MethodDescription:  ",CHAR(34),INDEX(Methods[Method Description],$A3049),CHAR(34),
", MethodLink:  ",CHAR(34),INDEX(Methods[Method Link],$A3049),CHAR(34),
", OrganizationID: *OrganizationID",TEXT(MATCH(INDEX(Methods[Organization Name],$A3049),Organizations[Organization Name],0),"0000"),"}"))</f>
        <v>#REF!</v>
      </c>
      <c r="Q3049" t="e">
        <f>IF(INDEX(Variables[Variable Type],$A3049)="","",
CONCATENATE("  - &amp;VariableID",TEXT($A3049,"0000"),
" {","VariableTypeCV:  ",CHAR(34),INDEX(Variables[Variable Type],$A3049),CHAR(34),
", VariableCode:  ",CHAR(34),INDEX(Variables[Variable Code],$A3049),CHAR(34),
", VariableNameCV:  ",CHAR(34),INDEX(Variables[Variable Name],$A3049),CHAR(34),
", VariableDefinition:  ",CHAR(34),INDEX(Variables[Variable Definition],$A3049),CHAR(34),
", SpecciationCV:  ",CHAR(34),INDEX(Variables[Speciation],$A3049),CHAR(34),
", NoDataValue:  ",CHAR(34),INDEX(Variables[No Data Value],$A3049),CHAR(34),"}"))</f>
        <v>#REF!</v>
      </c>
    </row>
    <row r="3050" spans="1:17" x14ac:dyDescent="0.25">
      <c r="A3050">
        <v>3047</v>
      </c>
      <c r="D3050" t="e">
        <f>IF(INDEX(People[First Name],$A3050)="","",
CONCATENATE("  - &amp;PersonID",TEXT($A3050,"0000"),
" {","PersonFirstName:  ",CHAR(34),INDEX(People[First Name],$A3050),CHAR(34),
", PersonMiddleName:  ",CHAR(34),INDEX(People[Middle Name],$A3050),CHAR(34),
", PersonLastName:  ",CHAR(34),INDEX(People[Last Name],$A3050),CHAR(34),"}"))</f>
        <v>#REF!</v>
      </c>
      <c r="E3050" t="e">
        <f>IF(INDEX(Organizations[Organization Type '[CV']],$A3050)="","",
CONCATENATE("  - &amp;OrganizationID",TEXT($A3050,"0000"),
" {","OrganizationTypeCV:  ",CHAR(34),INDEX(Organizations[Organization Type '[CV']],$A3050),CHAR(34),
", OrganizationCode:  ",CHAR(34),INDEX(Organizations[Organization Code],$A3050),CHAR(34),
", OrganizationName:  ",CHAR(34),INDEX(Organizations[Organization Name],$A3050),CHAR(34),
", OrganizationDescription:  ",CHAR(34),INDEX(Organizations[Organization Description],$A3050),CHAR(34),
", OrganizationLink:  ",CHAR(34),INDEX(Organizations[Organization Link],$A3050),CHAR(34),"}"))</f>
        <v>#REF!</v>
      </c>
      <c r="F3050" t="e">
        <f>IF(INDEX(People[First Name],$A3050)="","",
CONCATENATE("  - &amp;AffiliationID",TEXT($A3050,"0000"),
" {PersonID: *PersonID",TEXT($A3050,"0000"),
", OrganizationID: *OrganizationID",TEXT(MATCH(INDEX(People[Organization Name],$A3050),Organizations[Organization Name],0),"0000"),
", IsPrimaryOrganizationContact: , AffiliationStartDate: , AffiliationEndDate: , PrimaryPhone: ",
", PrimaryEmail: ",CHAR(34),INDEX(People[Primary Email],$A3050),CHAR(34),
", PrimaryAddress: ",CHAR(34),INDEX(People[Primary Address],$A3050),CHAR(34),
", PersonLink: }"))</f>
        <v>#REF!</v>
      </c>
      <c r="H3050" t="e">
        <f>IF(COUNTA(CitationInformation)=0,"",IF(INDEX(AuthorList[Author Name],$A3050)="","",
CONCATENATE("  - &amp;AuthorListID",TEXT($A3050,"0000"),
"  {CitationID: *CitationID0001",
", PersonID: *PersonID",TEXT(MATCH(INDEX(AuthorList[Author Name],$A3050),People[Full Name],0),"0000"),
", AuthorOrder: ",INDEX(AuthorList[Author Number],$A3050),"}")))</f>
        <v>#REF!</v>
      </c>
      <c r="K3050" t="e">
        <f>IF(INDEX(SamplingFeatures[Feature Code],$A3050)="","",
CONCATENATE("  - &amp;SamplingFeatureID",TEXT($A3050,"0000"),
" {","SamplingFeatureUUID:  ",CHAR(34),INDEX(SamplingFeatures[Sampling Feature UUID],$A3050),CHAR(34),
", SamplingFeatureTypeCV:  ",CHAR(34),INDEX(SamplingFeatures[Sampling Feature Type],$A3050),CHAR(34),
", SamplingFeatureCode:  ",CHAR(34),INDEX(SamplingFeatures[Feature Code],$A3050),CHAR(34),
", SamplingFeatureName:  ",CHAR(34),INDEX(SamplingFeatures[Feature Name],$A3050),CHAR(34),
", SamplingFeatureDescription:  ",CHAR(34),INDEX(SamplingFeatures[Feature Description],$A3050),CHAR(34),
", SamplingFeatureGeotypeCV:  ",CHAR(34),INDEX(SamplingFeatures[Feature Geo Type],$A3050),CHAR(34),
", FeatureGeometry:  ",CHAR(34),INDEX(SamplingFeatures[Feature Geometry],$A3050),CHAR(34),
", Elevation_m:  ",CHAR(34),INDEX(SamplingFeatures[Elevation_m],$A3050),CHAR(34),
", ElevationDatumCV:  ",CHAR(34),ElevationDatum,CHAR(34),"}"))</f>
        <v>#REF!</v>
      </c>
      <c r="L3050" t="e">
        <f>IF(INDEX(SamplingFeatures[Sampling Feature Type],$A3050)&lt;&gt;"Site","",
CONCATENATE("  - &amp;SiteID",TEXT(SUMPRODUCT(--($L$3:$L3049&lt;&gt;"")),"0000"),
" {","SamplingFeatureID:  *SamplingFeatureID",TEXT($A3050,"0000"),
", SiteTypeCV:  ",CHAR(34),INDEX(Sites[Site Type],$A3050),CHAR(34),
", Latitude:  ",INDEX(Sites[Latitude],$A3050),
", Longitude:  ",INDEX(Sites[Longitude],$A3050),
", SRSName:  ",CHAR(34),LatLonDatum,CHAR(34),"}"))</f>
        <v>#REF!</v>
      </c>
      <c r="M3050" t="e">
        <f>IF(INDEX(SamplingFeatures[Sampling Feature Type],$A3050)&lt;&gt;"Specimen","",
CONCATENATE("  - &amp;SpecimenID",TEXT(SUMPRODUCT(--($M$3:$M3049&lt;&gt;"")),"0000"),
" {","SamplingFeatureID:  *SamplingFeatureID",TEXT($A3050,"0000"),
", SpecimenTypeCV:  ",CHAR(34),INDEX(Specimens[Specimen Type],$A3050),CHAR(34),
", SpecimenMediumCV:  ",INDEX(Specimens[Specimen Medium],$A3050),
", IsFieldSpecimen:  ",CHAR(34),INDEX(Specimens[Is Field Specimen?],$A3050),CHAR(34),"}"))</f>
        <v>#REF!</v>
      </c>
      <c r="N3050" t="e">
        <f>IF(COUNTA(SpatialOffsets[])=0,"", IF(INDEX(SpatialOffsets[Spatial Offset Type],$A3050)="","",
CONCATENATE("  - &amp;SpatialOffsetID",TEXT($A3050,"0000"),
" {","SpatialOffsetTypeCV:  ",CHAR(34),INDEX(SpatialOffsets[Spatial Offset Type],$A3050),CHAR(34),
", Offset1Value:  ",INDEX(SpatialOffsets[Offset 1 Value],$A3050),
", Offset1UnitID:  ",CHAR(34),INDEX(SpatialOffsets[Offset 1 Unit],$A3050),CHAR(34),
", Offset2Value:  ",INDEX(SpatialOffsets[Offset 2 Value],$A3050),
", Offset2UnitID:  ",CHAR(34),INDEX(SpatialOffsets[Offset 2 Unit],$A3050),CHAR(34),
", Offset3Value:  ",INDEX(SpatialOffsets[Offset 3 Value],$A3050),
", Offset3UnitID:  ",CHAR(34),INDEX(SpatialOffsets[Offset 3 Unit],$A3050),CHAR(34),,"}")))</f>
        <v>#REF!</v>
      </c>
      <c r="O3050" t="e">
        <f>IF(COUNTA(RelatedFeatures[])=0,"", IF(INDEX(RelatedFeatures[First Sampling Feature Code],$A3050)="","",
CONCATENATE("  - &amp;RelationID",TEXT($A3050,"0000"),
" {","SamplingFeatureID:  *SamplingFeatureID",TEXT(MATCH(INDEX(RelatedFeatures[First Sampling Feature Code],$A3050),SamplingFeatures[Feature Code],0),"0000"),
", RelationshipTypeCV:  ",CHAR(34),INDEX(RelatedFeatures[Relationship Type],$A3050),CHAR(34),
", RelatedFeatureID: *SamplingFeatureID",TEXT(MATCH(INDEX(RelatedFeatures[Second Sampling Feature Code],$A3050),SamplingFeatures[Feature Code],0),"0000"),
", SpatialOffsetID:  ",IF(INDEX(RelatedFeatures[Offset Number],$A3050)="","",CONCATENATE("*SpatialOffsetID",TEXT(INDEX(RelatedFeatures[Offset Number],$A3050),"0000"))),"}")))</f>
        <v>#REF!</v>
      </c>
      <c r="P3050" t="e">
        <f>IF(INDEX(Methods[Method Type],$A3050)="","",
CONCATENATE("  - &amp;MethodID",TEXT($A3050,"0000"),
" {","MethodTypeCV:  ",CHAR(34),INDEX(Methods[Method Type],$A3050),CHAR(34),
", MethodCode:  ",CHAR(34),INDEX(Methods[Method Code],$A3050),CHAR(34),
", MethodName:  ",CHAR(34),INDEX(Methods[Method Name],$A3050),CHAR(34),
", MethodDescription:  ",CHAR(34),INDEX(Methods[Method Description],$A3050),CHAR(34),
", MethodLink:  ",CHAR(34),INDEX(Methods[Method Link],$A3050),CHAR(34),
", OrganizationID: *OrganizationID",TEXT(MATCH(INDEX(Methods[Organization Name],$A3050),Organizations[Organization Name],0),"0000"),"}"))</f>
        <v>#REF!</v>
      </c>
      <c r="Q3050" t="e">
        <f>IF(INDEX(Variables[Variable Type],$A3050)="","",
CONCATENATE("  - &amp;VariableID",TEXT($A3050,"0000"),
" {","VariableTypeCV:  ",CHAR(34),INDEX(Variables[Variable Type],$A3050),CHAR(34),
", VariableCode:  ",CHAR(34),INDEX(Variables[Variable Code],$A3050),CHAR(34),
", VariableNameCV:  ",CHAR(34),INDEX(Variables[Variable Name],$A3050),CHAR(34),
", VariableDefinition:  ",CHAR(34),INDEX(Variables[Variable Definition],$A3050),CHAR(34),
", SpecciationCV:  ",CHAR(34),INDEX(Variables[Speciation],$A3050),CHAR(34),
", NoDataValue:  ",CHAR(34),INDEX(Variables[No Data Value],$A3050),CHAR(34),"}"))</f>
        <v>#REF!</v>
      </c>
    </row>
    <row r="3051" spans="1:17" x14ac:dyDescent="0.25">
      <c r="A3051">
        <v>3048</v>
      </c>
      <c r="D3051" t="e">
        <f>IF(INDEX(People[First Name],$A3051)="","",
CONCATENATE("  - &amp;PersonID",TEXT($A3051,"0000"),
" {","PersonFirstName:  ",CHAR(34),INDEX(People[First Name],$A3051),CHAR(34),
", PersonMiddleName:  ",CHAR(34),INDEX(People[Middle Name],$A3051),CHAR(34),
", PersonLastName:  ",CHAR(34),INDEX(People[Last Name],$A3051),CHAR(34),"}"))</f>
        <v>#REF!</v>
      </c>
      <c r="E3051" t="e">
        <f>IF(INDEX(Organizations[Organization Type '[CV']],$A3051)="","",
CONCATENATE("  - &amp;OrganizationID",TEXT($A3051,"0000"),
" {","OrganizationTypeCV:  ",CHAR(34),INDEX(Organizations[Organization Type '[CV']],$A3051),CHAR(34),
", OrganizationCode:  ",CHAR(34),INDEX(Organizations[Organization Code],$A3051),CHAR(34),
", OrganizationName:  ",CHAR(34),INDEX(Organizations[Organization Name],$A3051),CHAR(34),
", OrganizationDescription:  ",CHAR(34),INDEX(Organizations[Organization Description],$A3051),CHAR(34),
", OrganizationLink:  ",CHAR(34),INDEX(Organizations[Organization Link],$A3051),CHAR(34),"}"))</f>
        <v>#REF!</v>
      </c>
      <c r="F3051" t="e">
        <f>IF(INDEX(People[First Name],$A3051)="","",
CONCATENATE("  - &amp;AffiliationID",TEXT($A3051,"0000"),
" {PersonID: *PersonID",TEXT($A3051,"0000"),
", OrganizationID: *OrganizationID",TEXT(MATCH(INDEX(People[Organization Name],$A3051),Organizations[Organization Name],0),"0000"),
", IsPrimaryOrganizationContact: , AffiliationStartDate: , AffiliationEndDate: , PrimaryPhone: ",
", PrimaryEmail: ",CHAR(34),INDEX(People[Primary Email],$A3051),CHAR(34),
", PrimaryAddress: ",CHAR(34),INDEX(People[Primary Address],$A3051),CHAR(34),
", PersonLink: }"))</f>
        <v>#REF!</v>
      </c>
      <c r="H3051" t="e">
        <f>IF(COUNTA(CitationInformation)=0,"",IF(INDEX(AuthorList[Author Name],$A3051)="","",
CONCATENATE("  - &amp;AuthorListID",TEXT($A3051,"0000"),
"  {CitationID: *CitationID0001",
", PersonID: *PersonID",TEXT(MATCH(INDEX(AuthorList[Author Name],$A3051),People[Full Name],0),"0000"),
", AuthorOrder: ",INDEX(AuthorList[Author Number],$A3051),"}")))</f>
        <v>#REF!</v>
      </c>
      <c r="K3051" t="e">
        <f>IF(INDEX(SamplingFeatures[Feature Code],$A3051)="","",
CONCATENATE("  - &amp;SamplingFeatureID",TEXT($A3051,"0000"),
" {","SamplingFeatureUUID:  ",CHAR(34),INDEX(SamplingFeatures[Sampling Feature UUID],$A3051),CHAR(34),
", SamplingFeatureTypeCV:  ",CHAR(34),INDEX(SamplingFeatures[Sampling Feature Type],$A3051),CHAR(34),
", SamplingFeatureCode:  ",CHAR(34),INDEX(SamplingFeatures[Feature Code],$A3051),CHAR(34),
", SamplingFeatureName:  ",CHAR(34),INDEX(SamplingFeatures[Feature Name],$A3051),CHAR(34),
", SamplingFeatureDescription:  ",CHAR(34),INDEX(SamplingFeatures[Feature Description],$A3051),CHAR(34),
", SamplingFeatureGeotypeCV:  ",CHAR(34),INDEX(SamplingFeatures[Feature Geo Type],$A3051),CHAR(34),
", FeatureGeometry:  ",CHAR(34),INDEX(SamplingFeatures[Feature Geometry],$A3051),CHAR(34),
", Elevation_m:  ",CHAR(34),INDEX(SamplingFeatures[Elevation_m],$A3051),CHAR(34),
", ElevationDatumCV:  ",CHAR(34),ElevationDatum,CHAR(34),"}"))</f>
        <v>#REF!</v>
      </c>
      <c r="L3051" t="e">
        <f>IF(INDEX(SamplingFeatures[Sampling Feature Type],$A3051)&lt;&gt;"Site","",
CONCATENATE("  - &amp;SiteID",TEXT(SUMPRODUCT(--($L$3:$L3050&lt;&gt;"")),"0000"),
" {","SamplingFeatureID:  *SamplingFeatureID",TEXT($A3051,"0000"),
", SiteTypeCV:  ",CHAR(34),INDEX(Sites[Site Type],$A3051),CHAR(34),
", Latitude:  ",INDEX(Sites[Latitude],$A3051),
", Longitude:  ",INDEX(Sites[Longitude],$A3051),
", SRSName:  ",CHAR(34),LatLonDatum,CHAR(34),"}"))</f>
        <v>#REF!</v>
      </c>
      <c r="M3051" t="e">
        <f>IF(INDEX(SamplingFeatures[Sampling Feature Type],$A3051)&lt;&gt;"Specimen","",
CONCATENATE("  - &amp;SpecimenID",TEXT(SUMPRODUCT(--($M$3:$M3050&lt;&gt;"")),"0000"),
" {","SamplingFeatureID:  *SamplingFeatureID",TEXT($A3051,"0000"),
", SpecimenTypeCV:  ",CHAR(34),INDEX(Specimens[Specimen Type],$A3051),CHAR(34),
", SpecimenMediumCV:  ",INDEX(Specimens[Specimen Medium],$A3051),
", IsFieldSpecimen:  ",CHAR(34),INDEX(Specimens[Is Field Specimen?],$A3051),CHAR(34),"}"))</f>
        <v>#REF!</v>
      </c>
      <c r="N3051" t="e">
        <f>IF(COUNTA(SpatialOffsets[])=0,"", IF(INDEX(SpatialOffsets[Spatial Offset Type],$A3051)="","",
CONCATENATE("  - &amp;SpatialOffsetID",TEXT($A3051,"0000"),
" {","SpatialOffsetTypeCV:  ",CHAR(34),INDEX(SpatialOffsets[Spatial Offset Type],$A3051),CHAR(34),
", Offset1Value:  ",INDEX(SpatialOffsets[Offset 1 Value],$A3051),
", Offset1UnitID:  ",CHAR(34),INDEX(SpatialOffsets[Offset 1 Unit],$A3051),CHAR(34),
", Offset2Value:  ",INDEX(SpatialOffsets[Offset 2 Value],$A3051),
", Offset2UnitID:  ",CHAR(34),INDEX(SpatialOffsets[Offset 2 Unit],$A3051),CHAR(34),
", Offset3Value:  ",INDEX(SpatialOffsets[Offset 3 Value],$A3051),
", Offset3UnitID:  ",CHAR(34),INDEX(SpatialOffsets[Offset 3 Unit],$A3051),CHAR(34),,"}")))</f>
        <v>#REF!</v>
      </c>
      <c r="O3051" t="e">
        <f>IF(COUNTA(RelatedFeatures[])=0,"", IF(INDEX(RelatedFeatures[First Sampling Feature Code],$A3051)="","",
CONCATENATE("  - &amp;RelationID",TEXT($A3051,"0000"),
" {","SamplingFeatureID:  *SamplingFeatureID",TEXT(MATCH(INDEX(RelatedFeatures[First Sampling Feature Code],$A3051),SamplingFeatures[Feature Code],0),"0000"),
", RelationshipTypeCV:  ",CHAR(34),INDEX(RelatedFeatures[Relationship Type],$A3051),CHAR(34),
", RelatedFeatureID: *SamplingFeatureID",TEXT(MATCH(INDEX(RelatedFeatures[Second Sampling Feature Code],$A3051),SamplingFeatures[Feature Code],0),"0000"),
", SpatialOffsetID:  ",IF(INDEX(RelatedFeatures[Offset Number],$A3051)="","",CONCATENATE("*SpatialOffsetID",TEXT(INDEX(RelatedFeatures[Offset Number],$A3051),"0000"))),"}")))</f>
        <v>#REF!</v>
      </c>
      <c r="P3051" t="e">
        <f>IF(INDEX(Methods[Method Type],$A3051)="","",
CONCATENATE("  - &amp;MethodID",TEXT($A3051,"0000"),
" {","MethodTypeCV:  ",CHAR(34),INDEX(Methods[Method Type],$A3051),CHAR(34),
", MethodCode:  ",CHAR(34),INDEX(Methods[Method Code],$A3051),CHAR(34),
", MethodName:  ",CHAR(34),INDEX(Methods[Method Name],$A3051),CHAR(34),
", MethodDescription:  ",CHAR(34),INDEX(Methods[Method Description],$A3051),CHAR(34),
", MethodLink:  ",CHAR(34),INDEX(Methods[Method Link],$A3051),CHAR(34),
", OrganizationID: *OrganizationID",TEXT(MATCH(INDEX(Methods[Organization Name],$A3051),Organizations[Organization Name],0),"0000"),"}"))</f>
        <v>#REF!</v>
      </c>
      <c r="Q3051" t="e">
        <f>IF(INDEX(Variables[Variable Type],$A3051)="","",
CONCATENATE("  - &amp;VariableID",TEXT($A3051,"0000"),
" {","VariableTypeCV:  ",CHAR(34),INDEX(Variables[Variable Type],$A3051),CHAR(34),
", VariableCode:  ",CHAR(34),INDEX(Variables[Variable Code],$A3051),CHAR(34),
", VariableNameCV:  ",CHAR(34),INDEX(Variables[Variable Name],$A3051),CHAR(34),
", VariableDefinition:  ",CHAR(34),INDEX(Variables[Variable Definition],$A3051),CHAR(34),
", SpecciationCV:  ",CHAR(34),INDEX(Variables[Speciation],$A3051),CHAR(34),
", NoDataValue:  ",CHAR(34),INDEX(Variables[No Data Value],$A3051),CHAR(34),"}"))</f>
        <v>#REF!</v>
      </c>
    </row>
    <row r="3052" spans="1:17" x14ac:dyDescent="0.25">
      <c r="A3052">
        <v>3049</v>
      </c>
      <c r="D3052" t="e">
        <f>IF(INDEX(People[First Name],$A3052)="","",
CONCATENATE("  - &amp;PersonID",TEXT($A3052,"0000"),
" {","PersonFirstName:  ",CHAR(34),INDEX(People[First Name],$A3052),CHAR(34),
", PersonMiddleName:  ",CHAR(34),INDEX(People[Middle Name],$A3052),CHAR(34),
", PersonLastName:  ",CHAR(34),INDEX(People[Last Name],$A3052),CHAR(34),"}"))</f>
        <v>#REF!</v>
      </c>
      <c r="E3052" t="e">
        <f>IF(INDEX(Organizations[Organization Type '[CV']],$A3052)="","",
CONCATENATE("  - &amp;OrganizationID",TEXT($A3052,"0000"),
" {","OrganizationTypeCV:  ",CHAR(34),INDEX(Organizations[Organization Type '[CV']],$A3052),CHAR(34),
", OrganizationCode:  ",CHAR(34),INDEX(Organizations[Organization Code],$A3052),CHAR(34),
", OrganizationName:  ",CHAR(34),INDEX(Organizations[Organization Name],$A3052),CHAR(34),
", OrganizationDescription:  ",CHAR(34),INDEX(Organizations[Organization Description],$A3052),CHAR(34),
", OrganizationLink:  ",CHAR(34),INDEX(Organizations[Organization Link],$A3052),CHAR(34),"}"))</f>
        <v>#REF!</v>
      </c>
      <c r="F3052" t="e">
        <f>IF(INDEX(People[First Name],$A3052)="","",
CONCATENATE("  - &amp;AffiliationID",TEXT($A3052,"0000"),
" {PersonID: *PersonID",TEXT($A3052,"0000"),
", OrganizationID: *OrganizationID",TEXT(MATCH(INDEX(People[Organization Name],$A3052),Organizations[Organization Name],0),"0000"),
", IsPrimaryOrganizationContact: , AffiliationStartDate: , AffiliationEndDate: , PrimaryPhone: ",
", PrimaryEmail: ",CHAR(34),INDEX(People[Primary Email],$A3052),CHAR(34),
", PrimaryAddress: ",CHAR(34),INDEX(People[Primary Address],$A3052),CHAR(34),
", PersonLink: }"))</f>
        <v>#REF!</v>
      </c>
      <c r="H3052" t="e">
        <f>IF(COUNTA(CitationInformation)=0,"",IF(INDEX(AuthorList[Author Name],$A3052)="","",
CONCATENATE("  - &amp;AuthorListID",TEXT($A3052,"0000"),
"  {CitationID: *CitationID0001",
", PersonID: *PersonID",TEXT(MATCH(INDEX(AuthorList[Author Name],$A3052),People[Full Name],0),"0000"),
", AuthorOrder: ",INDEX(AuthorList[Author Number],$A3052),"}")))</f>
        <v>#REF!</v>
      </c>
      <c r="K3052" t="e">
        <f>IF(INDEX(SamplingFeatures[Feature Code],$A3052)="","",
CONCATENATE("  - &amp;SamplingFeatureID",TEXT($A3052,"0000"),
" {","SamplingFeatureUUID:  ",CHAR(34),INDEX(SamplingFeatures[Sampling Feature UUID],$A3052),CHAR(34),
", SamplingFeatureTypeCV:  ",CHAR(34),INDEX(SamplingFeatures[Sampling Feature Type],$A3052),CHAR(34),
", SamplingFeatureCode:  ",CHAR(34),INDEX(SamplingFeatures[Feature Code],$A3052),CHAR(34),
", SamplingFeatureName:  ",CHAR(34),INDEX(SamplingFeatures[Feature Name],$A3052),CHAR(34),
", SamplingFeatureDescription:  ",CHAR(34),INDEX(SamplingFeatures[Feature Description],$A3052),CHAR(34),
", SamplingFeatureGeotypeCV:  ",CHAR(34),INDEX(SamplingFeatures[Feature Geo Type],$A3052),CHAR(34),
", FeatureGeometry:  ",CHAR(34),INDEX(SamplingFeatures[Feature Geometry],$A3052),CHAR(34),
", Elevation_m:  ",CHAR(34),INDEX(SamplingFeatures[Elevation_m],$A3052),CHAR(34),
", ElevationDatumCV:  ",CHAR(34),ElevationDatum,CHAR(34),"}"))</f>
        <v>#REF!</v>
      </c>
      <c r="L3052" t="e">
        <f>IF(INDEX(SamplingFeatures[Sampling Feature Type],$A3052)&lt;&gt;"Site","",
CONCATENATE("  - &amp;SiteID",TEXT(SUMPRODUCT(--($L$3:$L3051&lt;&gt;"")),"0000"),
" {","SamplingFeatureID:  *SamplingFeatureID",TEXT($A3052,"0000"),
", SiteTypeCV:  ",CHAR(34),INDEX(Sites[Site Type],$A3052),CHAR(34),
", Latitude:  ",INDEX(Sites[Latitude],$A3052),
", Longitude:  ",INDEX(Sites[Longitude],$A3052),
", SRSName:  ",CHAR(34),LatLonDatum,CHAR(34),"}"))</f>
        <v>#REF!</v>
      </c>
      <c r="M3052" t="e">
        <f>IF(INDEX(SamplingFeatures[Sampling Feature Type],$A3052)&lt;&gt;"Specimen","",
CONCATENATE("  - &amp;SpecimenID",TEXT(SUMPRODUCT(--($M$3:$M3051&lt;&gt;"")),"0000"),
" {","SamplingFeatureID:  *SamplingFeatureID",TEXT($A3052,"0000"),
", SpecimenTypeCV:  ",CHAR(34),INDEX(Specimens[Specimen Type],$A3052),CHAR(34),
", SpecimenMediumCV:  ",INDEX(Specimens[Specimen Medium],$A3052),
", IsFieldSpecimen:  ",CHAR(34),INDEX(Specimens[Is Field Specimen?],$A3052),CHAR(34),"}"))</f>
        <v>#REF!</v>
      </c>
      <c r="N3052" t="e">
        <f>IF(COUNTA(SpatialOffsets[])=0,"", IF(INDEX(SpatialOffsets[Spatial Offset Type],$A3052)="","",
CONCATENATE("  - &amp;SpatialOffsetID",TEXT($A3052,"0000"),
" {","SpatialOffsetTypeCV:  ",CHAR(34),INDEX(SpatialOffsets[Spatial Offset Type],$A3052),CHAR(34),
", Offset1Value:  ",INDEX(SpatialOffsets[Offset 1 Value],$A3052),
", Offset1UnitID:  ",CHAR(34),INDEX(SpatialOffsets[Offset 1 Unit],$A3052),CHAR(34),
", Offset2Value:  ",INDEX(SpatialOffsets[Offset 2 Value],$A3052),
", Offset2UnitID:  ",CHAR(34),INDEX(SpatialOffsets[Offset 2 Unit],$A3052),CHAR(34),
", Offset3Value:  ",INDEX(SpatialOffsets[Offset 3 Value],$A3052),
", Offset3UnitID:  ",CHAR(34),INDEX(SpatialOffsets[Offset 3 Unit],$A3052),CHAR(34),,"}")))</f>
        <v>#REF!</v>
      </c>
      <c r="O3052" t="e">
        <f>IF(COUNTA(RelatedFeatures[])=0,"", IF(INDEX(RelatedFeatures[First Sampling Feature Code],$A3052)="","",
CONCATENATE("  - &amp;RelationID",TEXT($A3052,"0000"),
" {","SamplingFeatureID:  *SamplingFeatureID",TEXT(MATCH(INDEX(RelatedFeatures[First Sampling Feature Code],$A3052),SamplingFeatures[Feature Code],0),"0000"),
", RelationshipTypeCV:  ",CHAR(34),INDEX(RelatedFeatures[Relationship Type],$A3052),CHAR(34),
", RelatedFeatureID: *SamplingFeatureID",TEXT(MATCH(INDEX(RelatedFeatures[Second Sampling Feature Code],$A3052),SamplingFeatures[Feature Code],0),"0000"),
", SpatialOffsetID:  ",IF(INDEX(RelatedFeatures[Offset Number],$A3052)="","",CONCATENATE("*SpatialOffsetID",TEXT(INDEX(RelatedFeatures[Offset Number],$A3052),"0000"))),"}")))</f>
        <v>#REF!</v>
      </c>
      <c r="P3052" t="e">
        <f>IF(INDEX(Methods[Method Type],$A3052)="","",
CONCATENATE("  - &amp;MethodID",TEXT($A3052,"0000"),
" {","MethodTypeCV:  ",CHAR(34),INDEX(Methods[Method Type],$A3052),CHAR(34),
", MethodCode:  ",CHAR(34),INDEX(Methods[Method Code],$A3052),CHAR(34),
", MethodName:  ",CHAR(34),INDEX(Methods[Method Name],$A3052),CHAR(34),
", MethodDescription:  ",CHAR(34),INDEX(Methods[Method Description],$A3052),CHAR(34),
", MethodLink:  ",CHAR(34),INDEX(Methods[Method Link],$A3052),CHAR(34),
", OrganizationID: *OrganizationID",TEXT(MATCH(INDEX(Methods[Organization Name],$A3052),Organizations[Organization Name],0),"0000"),"}"))</f>
        <v>#REF!</v>
      </c>
      <c r="Q3052" t="e">
        <f>IF(INDEX(Variables[Variable Type],$A3052)="","",
CONCATENATE("  - &amp;VariableID",TEXT($A3052,"0000"),
" {","VariableTypeCV:  ",CHAR(34),INDEX(Variables[Variable Type],$A3052),CHAR(34),
", VariableCode:  ",CHAR(34),INDEX(Variables[Variable Code],$A3052),CHAR(34),
", VariableNameCV:  ",CHAR(34),INDEX(Variables[Variable Name],$A3052),CHAR(34),
", VariableDefinition:  ",CHAR(34),INDEX(Variables[Variable Definition],$A3052),CHAR(34),
", SpecciationCV:  ",CHAR(34),INDEX(Variables[Speciation],$A3052),CHAR(34),
", NoDataValue:  ",CHAR(34),INDEX(Variables[No Data Value],$A3052),CHAR(34),"}"))</f>
        <v>#REF!</v>
      </c>
    </row>
    <row r="3053" spans="1:17" x14ac:dyDescent="0.25">
      <c r="A3053">
        <v>3050</v>
      </c>
      <c r="D3053" t="e">
        <f>IF(INDEX(People[First Name],$A3053)="","",
CONCATENATE("  - &amp;PersonID",TEXT($A3053,"0000"),
" {","PersonFirstName:  ",CHAR(34),INDEX(People[First Name],$A3053),CHAR(34),
", PersonMiddleName:  ",CHAR(34),INDEX(People[Middle Name],$A3053),CHAR(34),
", PersonLastName:  ",CHAR(34),INDEX(People[Last Name],$A3053),CHAR(34),"}"))</f>
        <v>#REF!</v>
      </c>
      <c r="E3053" t="e">
        <f>IF(INDEX(Organizations[Organization Type '[CV']],$A3053)="","",
CONCATENATE("  - &amp;OrganizationID",TEXT($A3053,"0000"),
" {","OrganizationTypeCV:  ",CHAR(34),INDEX(Organizations[Organization Type '[CV']],$A3053),CHAR(34),
", OrganizationCode:  ",CHAR(34),INDEX(Organizations[Organization Code],$A3053),CHAR(34),
", OrganizationName:  ",CHAR(34),INDEX(Organizations[Organization Name],$A3053),CHAR(34),
", OrganizationDescription:  ",CHAR(34),INDEX(Organizations[Organization Description],$A3053),CHAR(34),
", OrganizationLink:  ",CHAR(34),INDEX(Organizations[Organization Link],$A3053),CHAR(34),"}"))</f>
        <v>#REF!</v>
      </c>
      <c r="F3053" t="e">
        <f>IF(INDEX(People[First Name],$A3053)="","",
CONCATENATE("  - &amp;AffiliationID",TEXT($A3053,"0000"),
" {PersonID: *PersonID",TEXT($A3053,"0000"),
", OrganizationID: *OrganizationID",TEXT(MATCH(INDEX(People[Organization Name],$A3053),Organizations[Organization Name],0),"0000"),
", IsPrimaryOrganizationContact: , AffiliationStartDate: , AffiliationEndDate: , PrimaryPhone: ",
", PrimaryEmail: ",CHAR(34),INDEX(People[Primary Email],$A3053),CHAR(34),
", PrimaryAddress: ",CHAR(34),INDEX(People[Primary Address],$A3053),CHAR(34),
", PersonLink: }"))</f>
        <v>#REF!</v>
      </c>
      <c r="H3053" t="e">
        <f>IF(COUNTA(CitationInformation)=0,"",IF(INDEX(AuthorList[Author Name],$A3053)="","",
CONCATENATE("  - &amp;AuthorListID",TEXT($A3053,"0000"),
"  {CitationID: *CitationID0001",
", PersonID: *PersonID",TEXT(MATCH(INDEX(AuthorList[Author Name],$A3053),People[Full Name],0),"0000"),
", AuthorOrder: ",INDEX(AuthorList[Author Number],$A3053),"}")))</f>
        <v>#REF!</v>
      </c>
      <c r="K3053" t="e">
        <f>IF(INDEX(SamplingFeatures[Feature Code],$A3053)="","",
CONCATENATE("  - &amp;SamplingFeatureID",TEXT($A3053,"0000"),
" {","SamplingFeatureUUID:  ",CHAR(34),INDEX(SamplingFeatures[Sampling Feature UUID],$A3053),CHAR(34),
", SamplingFeatureTypeCV:  ",CHAR(34),INDEX(SamplingFeatures[Sampling Feature Type],$A3053),CHAR(34),
", SamplingFeatureCode:  ",CHAR(34),INDEX(SamplingFeatures[Feature Code],$A3053),CHAR(34),
", SamplingFeatureName:  ",CHAR(34),INDEX(SamplingFeatures[Feature Name],$A3053),CHAR(34),
", SamplingFeatureDescription:  ",CHAR(34),INDEX(SamplingFeatures[Feature Description],$A3053),CHAR(34),
", SamplingFeatureGeotypeCV:  ",CHAR(34),INDEX(SamplingFeatures[Feature Geo Type],$A3053),CHAR(34),
", FeatureGeometry:  ",CHAR(34),INDEX(SamplingFeatures[Feature Geometry],$A3053),CHAR(34),
", Elevation_m:  ",CHAR(34),INDEX(SamplingFeatures[Elevation_m],$A3053),CHAR(34),
", ElevationDatumCV:  ",CHAR(34),ElevationDatum,CHAR(34),"}"))</f>
        <v>#REF!</v>
      </c>
      <c r="L3053" t="e">
        <f>IF(INDEX(SamplingFeatures[Sampling Feature Type],$A3053)&lt;&gt;"Site","",
CONCATENATE("  - &amp;SiteID",TEXT(SUMPRODUCT(--($L$3:$L3052&lt;&gt;"")),"0000"),
" {","SamplingFeatureID:  *SamplingFeatureID",TEXT($A3053,"0000"),
", SiteTypeCV:  ",CHAR(34),INDEX(Sites[Site Type],$A3053),CHAR(34),
", Latitude:  ",INDEX(Sites[Latitude],$A3053),
", Longitude:  ",INDEX(Sites[Longitude],$A3053),
", SRSName:  ",CHAR(34),LatLonDatum,CHAR(34),"}"))</f>
        <v>#REF!</v>
      </c>
      <c r="M3053" t="e">
        <f>IF(INDEX(SamplingFeatures[Sampling Feature Type],$A3053)&lt;&gt;"Specimen","",
CONCATENATE("  - &amp;SpecimenID",TEXT(SUMPRODUCT(--($M$3:$M3052&lt;&gt;"")),"0000"),
" {","SamplingFeatureID:  *SamplingFeatureID",TEXT($A3053,"0000"),
", SpecimenTypeCV:  ",CHAR(34),INDEX(Specimens[Specimen Type],$A3053),CHAR(34),
", SpecimenMediumCV:  ",INDEX(Specimens[Specimen Medium],$A3053),
", IsFieldSpecimen:  ",CHAR(34),INDEX(Specimens[Is Field Specimen?],$A3053),CHAR(34),"}"))</f>
        <v>#REF!</v>
      </c>
      <c r="N3053" t="e">
        <f>IF(COUNTA(SpatialOffsets[])=0,"", IF(INDEX(SpatialOffsets[Spatial Offset Type],$A3053)="","",
CONCATENATE("  - &amp;SpatialOffsetID",TEXT($A3053,"0000"),
" {","SpatialOffsetTypeCV:  ",CHAR(34),INDEX(SpatialOffsets[Spatial Offset Type],$A3053),CHAR(34),
", Offset1Value:  ",INDEX(SpatialOffsets[Offset 1 Value],$A3053),
", Offset1UnitID:  ",CHAR(34),INDEX(SpatialOffsets[Offset 1 Unit],$A3053),CHAR(34),
", Offset2Value:  ",INDEX(SpatialOffsets[Offset 2 Value],$A3053),
", Offset2UnitID:  ",CHAR(34),INDEX(SpatialOffsets[Offset 2 Unit],$A3053),CHAR(34),
", Offset3Value:  ",INDEX(SpatialOffsets[Offset 3 Value],$A3053),
", Offset3UnitID:  ",CHAR(34),INDEX(SpatialOffsets[Offset 3 Unit],$A3053),CHAR(34),,"}")))</f>
        <v>#REF!</v>
      </c>
      <c r="O3053" t="e">
        <f>IF(COUNTA(RelatedFeatures[])=0,"", IF(INDEX(RelatedFeatures[First Sampling Feature Code],$A3053)="","",
CONCATENATE("  - &amp;RelationID",TEXT($A3053,"0000"),
" {","SamplingFeatureID:  *SamplingFeatureID",TEXT(MATCH(INDEX(RelatedFeatures[First Sampling Feature Code],$A3053),SamplingFeatures[Feature Code],0),"0000"),
", RelationshipTypeCV:  ",CHAR(34),INDEX(RelatedFeatures[Relationship Type],$A3053),CHAR(34),
", RelatedFeatureID: *SamplingFeatureID",TEXT(MATCH(INDEX(RelatedFeatures[Second Sampling Feature Code],$A3053),SamplingFeatures[Feature Code],0),"0000"),
", SpatialOffsetID:  ",IF(INDEX(RelatedFeatures[Offset Number],$A3053)="","",CONCATENATE("*SpatialOffsetID",TEXT(INDEX(RelatedFeatures[Offset Number],$A3053),"0000"))),"}")))</f>
        <v>#REF!</v>
      </c>
      <c r="P3053" t="e">
        <f>IF(INDEX(Methods[Method Type],$A3053)="","",
CONCATENATE("  - &amp;MethodID",TEXT($A3053,"0000"),
" {","MethodTypeCV:  ",CHAR(34),INDEX(Methods[Method Type],$A3053),CHAR(34),
", MethodCode:  ",CHAR(34),INDEX(Methods[Method Code],$A3053),CHAR(34),
", MethodName:  ",CHAR(34),INDEX(Methods[Method Name],$A3053),CHAR(34),
", MethodDescription:  ",CHAR(34),INDEX(Methods[Method Description],$A3053),CHAR(34),
", MethodLink:  ",CHAR(34),INDEX(Methods[Method Link],$A3053),CHAR(34),
", OrganizationID: *OrganizationID",TEXT(MATCH(INDEX(Methods[Organization Name],$A3053),Organizations[Organization Name],0),"0000"),"}"))</f>
        <v>#REF!</v>
      </c>
      <c r="Q3053" t="e">
        <f>IF(INDEX(Variables[Variable Type],$A3053)="","",
CONCATENATE("  - &amp;VariableID",TEXT($A3053,"0000"),
" {","VariableTypeCV:  ",CHAR(34),INDEX(Variables[Variable Type],$A3053),CHAR(34),
", VariableCode:  ",CHAR(34),INDEX(Variables[Variable Code],$A3053),CHAR(34),
", VariableNameCV:  ",CHAR(34),INDEX(Variables[Variable Name],$A3053),CHAR(34),
", VariableDefinition:  ",CHAR(34),INDEX(Variables[Variable Definition],$A3053),CHAR(34),
", SpecciationCV:  ",CHAR(34),INDEX(Variables[Speciation],$A3053),CHAR(34),
", NoDataValue:  ",CHAR(34),INDEX(Variables[No Data Value],$A3053),CHAR(34),"}"))</f>
        <v>#REF!</v>
      </c>
    </row>
    <row r="3054" spans="1:17" x14ac:dyDescent="0.25">
      <c r="A3054">
        <v>3051</v>
      </c>
      <c r="D3054" t="e">
        <f>IF(INDEX(People[First Name],$A3054)="","",
CONCATENATE("  - &amp;PersonID",TEXT($A3054,"0000"),
" {","PersonFirstName:  ",CHAR(34),INDEX(People[First Name],$A3054),CHAR(34),
", PersonMiddleName:  ",CHAR(34),INDEX(People[Middle Name],$A3054),CHAR(34),
", PersonLastName:  ",CHAR(34),INDEX(People[Last Name],$A3054),CHAR(34),"}"))</f>
        <v>#REF!</v>
      </c>
      <c r="E3054" t="e">
        <f>IF(INDEX(Organizations[Organization Type '[CV']],$A3054)="","",
CONCATENATE("  - &amp;OrganizationID",TEXT($A3054,"0000"),
" {","OrganizationTypeCV:  ",CHAR(34),INDEX(Organizations[Organization Type '[CV']],$A3054),CHAR(34),
", OrganizationCode:  ",CHAR(34),INDEX(Organizations[Organization Code],$A3054),CHAR(34),
", OrganizationName:  ",CHAR(34),INDEX(Organizations[Organization Name],$A3054),CHAR(34),
", OrganizationDescription:  ",CHAR(34),INDEX(Organizations[Organization Description],$A3054),CHAR(34),
", OrganizationLink:  ",CHAR(34),INDEX(Organizations[Organization Link],$A3054),CHAR(34),"}"))</f>
        <v>#REF!</v>
      </c>
      <c r="F3054" t="e">
        <f>IF(INDEX(People[First Name],$A3054)="","",
CONCATENATE("  - &amp;AffiliationID",TEXT($A3054,"0000"),
" {PersonID: *PersonID",TEXT($A3054,"0000"),
", OrganizationID: *OrganizationID",TEXT(MATCH(INDEX(People[Organization Name],$A3054),Organizations[Organization Name],0),"0000"),
", IsPrimaryOrganizationContact: , AffiliationStartDate: , AffiliationEndDate: , PrimaryPhone: ",
", PrimaryEmail: ",CHAR(34),INDEX(People[Primary Email],$A3054),CHAR(34),
", PrimaryAddress: ",CHAR(34),INDEX(People[Primary Address],$A3054),CHAR(34),
", PersonLink: }"))</f>
        <v>#REF!</v>
      </c>
      <c r="H3054" t="e">
        <f>IF(COUNTA(CitationInformation)=0,"",IF(INDEX(AuthorList[Author Name],$A3054)="","",
CONCATENATE("  - &amp;AuthorListID",TEXT($A3054,"0000"),
"  {CitationID: *CitationID0001",
", PersonID: *PersonID",TEXT(MATCH(INDEX(AuthorList[Author Name],$A3054),People[Full Name],0),"0000"),
", AuthorOrder: ",INDEX(AuthorList[Author Number],$A3054),"}")))</f>
        <v>#REF!</v>
      </c>
      <c r="K3054" t="e">
        <f>IF(INDEX(SamplingFeatures[Feature Code],$A3054)="","",
CONCATENATE("  - &amp;SamplingFeatureID",TEXT($A3054,"0000"),
" {","SamplingFeatureUUID:  ",CHAR(34),INDEX(SamplingFeatures[Sampling Feature UUID],$A3054),CHAR(34),
", SamplingFeatureTypeCV:  ",CHAR(34),INDEX(SamplingFeatures[Sampling Feature Type],$A3054),CHAR(34),
", SamplingFeatureCode:  ",CHAR(34),INDEX(SamplingFeatures[Feature Code],$A3054),CHAR(34),
", SamplingFeatureName:  ",CHAR(34),INDEX(SamplingFeatures[Feature Name],$A3054),CHAR(34),
", SamplingFeatureDescription:  ",CHAR(34),INDEX(SamplingFeatures[Feature Description],$A3054),CHAR(34),
", SamplingFeatureGeotypeCV:  ",CHAR(34),INDEX(SamplingFeatures[Feature Geo Type],$A3054),CHAR(34),
", FeatureGeometry:  ",CHAR(34),INDEX(SamplingFeatures[Feature Geometry],$A3054),CHAR(34),
", Elevation_m:  ",CHAR(34),INDEX(SamplingFeatures[Elevation_m],$A3054),CHAR(34),
", ElevationDatumCV:  ",CHAR(34),ElevationDatum,CHAR(34),"}"))</f>
        <v>#REF!</v>
      </c>
      <c r="L3054" t="e">
        <f>IF(INDEX(SamplingFeatures[Sampling Feature Type],$A3054)&lt;&gt;"Site","",
CONCATENATE("  - &amp;SiteID",TEXT(SUMPRODUCT(--($L$3:$L3053&lt;&gt;"")),"0000"),
" {","SamplingFeatureID:  *SamplingFeatureID",TEXT($A3054,"0000"),
", SiteTypeCV:  ",CHAR(34),INDEX(Sites[Site Type],$A3054),CHAR(34),
", Latitude:  ",INDEX(Sites[Latitude],$A3054),
", Longitude:  ",INDEX(Sites[Longitude],$A3054),
", SRSName:  ",CHAR(34),LatLonDatum,CHAR(34),"}"))</f>
        <v>#REF!</v>
      </c>
      <c r="M3054" t="e">
        <f>IF(INDEX(SamplingFeatures[Sampling Feature Type],$A3054)&lt;&gt;"Specimen","",
CONCATENATE("  - &amp;SpecimenID",TEXT(SUMPRODUCT(--($M$3:$M3053&lt;&gt;"")),"0000"),
" {","SamplingFeatureID:  *SamplingFeatureID",TEXT($A3054,"0000"),
", SpecimenTypeCV:  ",CHAR(34),INDEX(Specimens[Specimen Type],$A3054),CHAR(34),
", SpecimenMediumCV:  ",INDEX(Specimens[Specimen Medium],$A3054),
", IsFieldSpecimen:  ",CHAR(34),INDEX(Specimens[Is Field Specimen?],$A3054),CHAR(34),"}"))</f>
        <v>#REF!</v>
      </c>
      <c r="N3054" t="e">
        <f>IF(COUNTA(SpatialOffsets[])=0,"", IF(INDEX(SpatialOffsets[Spatial Offset Type],$A3054)="","",
CONCATENATE("  - &amp;SpatialOffsetID",TEXT($A3054,"0000"),
" {","SpatialOffsetTypeCV:  ",CHAR(34),INDEX(SpatialOffsets[Spatial Offset Type],$A3054),CHAR(34),
", Offset1Value:  ",INDEX(SpatialOffsets[Offset 1 Value],$A3054),
", Offset1UnitID:  ",CHAR(34),INDEX(SpatialOffsets[Offset 1 Unit],$A3054),CHAR(34),
", Offset2Value:  ",INDEX(SpatialOffsets[Offset 2 Value],$A3054),
", Offset2UnitID:  ",CHAR(34),INDEX(SpatialOffsets[Offset 2 Unit],$A3054),CHAR(34),
", Offset3Value:  ",INDEX(SpatialOffsets[Offset 3 Value],$A3054),
", Offset3UnitID:  ",CHAR(34),INDEX(SpatialOffsets[Offset 3 Unit],$A3054),CHAR(34),,"}")))</f>
        <v>#REF!</v>
      </c>
      <c r="O3054" t="e">
        <f>IF(COUNTA(RelatedFeatures[])=0,"", IF(INDEX(RelatedFeatures[First Sampling Feature Code],$A3054)="","",
CONCATENATE("  - &amp;RelationID",TEXT($A3054,"0000"),
" {","SamplingFeatureID:  *SamplingFeatureID",TEXT(MATCH(INDEX(RelatedFeatures[First Sampling Feature Code],$A3054),SamplingFeatures[Feature Code],0),"0000"),
", RelationshipTypeCV:  ",CHAR(34),INDEX(RelatedFeatures[Relationship Type],$A3054),CHAR(34),
", RelatedFeatureID: *SamplingFeatureID",TEXT(MATCH(INDEX(RelatedFeatures[Second Sampling Feature Code],$A3054),SamplingFeatures[Feature Code],0),"0000"),
", SpatialOffsetID:  ",IF(INDEX(RelatedFeatures[Offset Number],$A3054)="","",CONCATENATE("*SpatialOffsetID",TEXT(INDEX(RelatedFeatures[Offset Number],$A3054),"0000"))),"}")))</f>
        <v>#REF!</v>
      </c>
      <c r="P3054" t="e">
        <f>IF(INDEX(Methods[Method Type],$A3054)="","",
CONCATENATE("  - &amp;MethodID",TEXT($A3054,"0000"),
" {","MethodTypeCV:  ",CHAR(34),INDEX(Methods[Method Type],$A3054),CHAR(34),
", MethodCode:  ",CHAR(34),INDEX(Methods[Method Code],$A3054),CHAR(34),
", MethodName:  ",CHAR(34),INDEX(Methods[Method Name],$A3054),CHAR(34),
", MethodDescription:  ",CHAR(34),INDEX(Methods[Method Description],$A3054),CHAR(34),
", MethodLink:  ",CHAR(34),INDEX(Methods[Method Link],$A3054),CHAR(34),
", OrganizationID: *OrganizationID",TEXT(MATCH(INDEX(Methods[Organization Name],$A3054),Organizations[Organization Name],0),"0000"),"}"))</f>
        <v>#REF!</v>
      </c>
      <c r="Q3054" t="e">
        <f>IF(INDEX(Variables[Variable Type],$A3054)="","",
CONCATENATE("  - &amp;VariableID",TEXT($A3054,"0000"),
" {","VariableTypeCV:  ",CHAR(34),INDEX(Variables[Variable Type],$A3054),CHAR(34),
", VariableCode:  ",CHAR(34),INDEX(Variables[Variable Code],$A3054),CHAR(34),
", VariableNameCV:  ",CHAR(34),INDEX(Variables[Variable Name],$A3054),CHAR(34),
", VariableDefinition:  ",CHAR(34),INDEX(Variables[Variable Definition],$A3054),CHAR(34),
", SpecciationCV:  ",CHAR(34),INDEX(Variables[Speciation],$A3054),CHAR(34),
", NoDataValue:  ",CHAR(34),INDEX(Variables[No Data Value],$A3054),CHAR(34),"}"))</f>
        <v>#REF!</v>
      </c>
    </row>
    <row r="3055" spans="1:17" x14ac:dyDescent="0.25">
      <c r="A3055">
        <v>3052</v>
      </c>
      <c r="D3055" t="e">
        <f>IF(INDEX(People[First Name],$A3055)="","",
CONCATENATE("  - &amp;PersonID",TEXT($A3055,"0000"),
" {","PersonFirstName:  ",CHAR(34),INDEX(People[First Name],$A3055),CHAR(34),
", PersonMiddleName:  ",CHAR(34),INDEX(People[Middle Name],$A3055),CHAR(34),
", PersonLastName:  ",CHAR(34),INDEX(People[Last Name],$A3055),CHAR(34),"}"))</f>
        <v>#REF!</v>
      </c>
      <c r="E3055" t="e">
        <f>IF(INDEX(Organizations[Organization Type '[CV']],$A3055)="","",
CONCATENATE("  - &amp;OrganizationID",TEXT($A3055,"0000"),
" {","OrganizationTypeCV:  ",CHAR(34),INDEX(Organizations[Organization Type '[CV']],$A3055),CHAR(34),
", OrganizationCode:  ",CHAR(34),INDEX(Organizations[Organization Code],$A3055),CHAR(34),
", OrganizationName:  ",CHAR(34),INDEX(Organizations[Organization Name],$A3055),CHAR(34),
", OrganizationDescription:  ",CHAR(34),INDEX(Organizations[Organization Description],$A3055),CHAR(34),
", OrganizationLink:  ",CHAR(34),INDEX(Organizations[Organization Link],$A3055),CHAR(34),"}"))</f>
        <v>#REF!</v>
      </c>
      <c r="F3055" t="e">
        <f>IF(INDEX(People[First Name],$A3055)="","",
CONCATENATE("  - &amp;AffiliationID",TEXT($A3055,"0000"),
" {PersonID: *PersonID",TEXT($A3055,"0000"),
", OrganizationID: *OrganizationID",TEXT(MATCH(INDEX(People[Organization Name],$A3055),Organizations[Organization Name],0),"0000"),
", IsPrimaryOrganizationContact: , AffiliationStartDate: , AffiliationEndDate: , PrimaryPhone: ",
", PrimaryEmail: ",CHAR(34),INDEX(People[Primary Email],$A3055),CHAR(34),
", PrimaryAddress: ",CHAR(34),INDEX(People[Primary Address],$A3055),CHAR(34),
", PersonLink: }"))</f>
        <v>#REF!</v>
      </c>
      <c r="H3055" t="e">
        <f>IF(COUNTA(CitationInformation)=0,"",IF(INDEX(AuthorList[Author Name],$A3055)="","",
CONCATENATE("  - &amp;AuthorListID",TEXT($A3055,"0000"),
"  {CitationID: *CitationID0001",
", PersonID: *PersonID",TEXT(MATCH(INDEX(AuthorList[Author Name],$A3055),People[Full Name],0),"0000"),
", AuthorOrder: ",INDEX(AuthorList[Author Number],$A3055),"}")))</f>
        <v>#REF!</v>
      </c>
      <c r="K3055" t="e">
        <f>IF(INDEX(SamplingFeatures[Feature Code],$A3055)="","",
CONCATENATE("  - &amp;SamplingFeatureID",TEXT($A3055,"0000"),
" {","SamplingFeatureUUID:  ",CHAR(34),INDEX(SamplingFeatures[Sampling Feature UUID],$A3055),CHAR(34),
", SamplingFeatureTypeCV:  ",CHAR(34),INDEX(SamplingFeatures[Sampling Feature Type],$A3055),CHAR(34),
", SamplingFeatureCode:  ",CHAR(34),INDEX(SamplingFeatures[Feature Code],$A3055),CHAR(34),
", SamplingFeatureName:  ",CHAR(34),INDEX(SamplingFeatures[Feature Name],$A3055),CHAR(34),
", SamplingFeatureDescription:  ",CHAR(34),INDEX(SamplingFeatures[Feature Description],$A3055),CHAR(34),
", SamplingFeatureGeotypeCV:  ",CHAR(34),INDEX(SamplingFeatures[Feature Geo Type],$A3055),CHAR(34),
", FeatureGeometry:  ",CHAR(34),INDEX(SamplingFeatures[Feature Geometry],$A3055),CHAR(34),
", Elevation_m:  ",CHAR(34),INDEX(SamplingFeatures[Elevation_m],$A3055),CHAR(34),
", ElevationDatumCV:  ",CHAR(34),ElevationDatum,CHAR(34),"}"))</f>
        <v>#REF!</v>
      </c>
      <c r="L3055" t="e">
        <f>IF(INDEX(SamplingFeatures[Sampling Feature Type],$A3055)&lt;&gt;"Site","",
CONCATENATE("  - &amp;SiteID",TEXT(SUMPRODUCT(--($L$3:$L3054&lt;&gt;"")),"0000"),
" {","SamplingFeatureID:  *SamplingFeatureID",TEXT($A3055,"0000"),
", SiteTypeCV:  ",CHAR(34),INDEX(Sites[Site Type],$A3055),CHAR(34),
", Latitude:  ",INDEX(Sites[Latitude],$A3055),
", Longitude:  ",INDEX(Sites[Longitude],$A3055),
", SRSName:  ",CHAR(34),LatLonDatum,CHAR(34),"}"))</f>
        <v>#REF!</v>
      </c>
      <c r="M3055" t="e">
        <f>IF(INDEX(SamplingFeatures[Sampling Feature Type],$A3055)&lt;&gt;"Specimen","",
CONCATENATE("  - &amp;SpecimenID",TEXT(SUMPRODUCT(--($M$3:$M3054&lt;&gt;"")),"0000"),
" {","SamplingFeatureID:  *SamplingFeatureID",TEXT($A3055,"0000"),
", SpecimenTypeCV:  ",CHAR(34),INDEX(Specimens[Specimen Type],$A3055),CHAR(34),
", SpecimenMediumCV:  ",INDEX(Specimens[Specimen Medium],$A3055),
", IsFieldSpecimen:  ",CHAR(34),INDEX(Specimens[Is Field Specimen?],$A3055),CHAR(34),"}"))</f>
        <v>#REF!</v>
      </c>
      <c r="N3055" t="e">
        <f>IF(COUNTA(SpatialOffsets[])=0,"", IF(INDEX(SpatialOffsets[Spatial Offset Type],$A3055)="","",
CONCATENATE("  - &amp;SpatialOffsetID",TEXT($A3055,"0000"),
" {","SpatialOffsetTypeCV:  ",CHAR(34),INDEX(SpatialOffsets[Spatial Offset Type],$A3055),CHAR(34),
", Offset1Value:  ",INDEX(SpatialOffsets[Offset 1 Value],$A3055),
", Offset1UnitID:  ",CHAR(34),INDEX(SpatialOffsets[Offset 1 Unit],$A3055),CHAR(34),
", Offset2Value:  ",INDEX(SpatialOffsets[Offset 2 Value],$A3055),
", Offset2UnitID:  ",CHAR(34),INDEX(SpatialOffsets[Offset 2 Unit],$A3055),CHAR(34),
", Offset3Value:  ",INDEX(SpatialOffsets[Offset 3 Value],$A3055),
", Offset3UnitID:  ",CHAR(34),INDEX(SpatialOffsets[Offset 3 Unit],$A3055),CHAR(34),,"}")))</f>
        <v>#REF!</v>
      </c>
      <c r="O3055" t="e">
        <f>IF(COUNTA(RelatedFeatures[])=0,"", IF(INDEX(RelatedFeatures[First Sampling Feature Code],$A3055)="","",
CONCATENATE("  - &amp;RelationID",TEXT($A3055,"0000"),
" {","SamplingFeatureID:  *SamplingFeatureID",TEXT(MATCH(INDEX(RelatedFeatures[First Sampling Feature Code],$A3055),SamplingFeatures[Feature Code],0),"0000"),
", RelationshipTypeCV:  ",CHAR(34),INDEX(RelatedFeatures[Relationship Type],$A3055),CHAR(34),
", RelatedFeatureID: *SamplingFeatureID",TEXT(MATCH(INDEX(RelatedFeatures[Second Sampling Feature Code],$A3055),SamplingFeatures[Feature Code],0),"0000"),
", SpatialOffsetID:  ",IF(INDEX(RelatedFeatures[Offset Number],$A3055)="","",CONCATENATE("*SpatialOffsetID",TEXT(INDEX(RelatedFeatures[Offset Number],$A3055),"0000"))),"}")))</f>
        <v>#REF!</v>
      </c>
      <c r="P3055" t="e">
        <f>IF(INDEX(Methods[Method Type],$A3055)="","",
CONCATENATE("  - &amp;MethodID",TEXT($A3055,"0000"),
" {","MethodTypeCV:  ",CHAR(34),INDEX(Methods[Method Type],$A3055),CHAR(34),
", MethodCode:  ",CHAR(34),INDEX(Methods[Method Code],$A3055),CHAR(34),
", MethodName:  ",CHAR(34),INDEX(Methods[Method Name],$A3055),CHAR(34),
", MethodDescription:  ",CHAR(34),INDEX(Methods[Method Description],$A3055),CHAR(34),
", MethodLink:  ",CHAR(34),INDEX(Methods[Method Link],$A3055),CHAR(34),
", OrganizationID: *OrganizationID",TEXT(MATCH(INDEX(Methods[Organization Name],$A3055),Organizations[Organization Name],0),"0000"),"}"))</f>
        <v>#REF!</v>
      </c>
      <c r="Q3055" t="e">
        <f>IF(INDEX(Variables[Variable Type],$A3055)="","",
CONCATENATE("  - &amp;VariableID",TEXT($A3055,"0000"),
" {","VariableTypeCV:  ",CHAR(34),INDEX(Variables[Variable Type],$A3055),CHAR(34),
", VariableCode:  ",CHAR(34),INDEX(Variables[Variable Code],$A3055),CHAR(34),
", VariableNameCV:  ",CHAR(34),INDEX(Variables[Variable Name],$A3055),CHAR(34),
", VariableDefinition:  ",CHAR(34),INDEX(Variables[Variable Definition],$A3055),CHAR(34),
", SpecciationCV:  ",CHAR(34),INDEX(Variables[Speciation],$A3055),CHAR(34),
", NoDataValue:  ",CHAR(34),INDEX(Variables[No Data Value],$A3055),CHAR(34),"}"))</f>
        <v>#REF!</v>
      </c>
    </row>
    <row r="3056" spans="1:17" x14ac:dyDescent="0.25">
      <c r="A3056">
        <v>3053</v>
      </c>
      <c r="D3056" t="e">
        <f>IF(INDEX(People[First Name],$A3056)="","",
CONCATENATE("  - &amp;PersonID",TEXT($A3056,"0000"),
" {","PersonFirstName:  ",CHAR(34),INDEX(People[First Name],$A3056),CHAR(34),
", PersonMiddleName:  ",CHAR(34),INDEX(People[Middle Name],$A3056),CHAR(34),
", PersonLastName:  ",CHAR(34),INDEX(People[Last Name],$A3056),CHAR(34),"}"))</f>
        <v>#REF!</v>
      </c>
      <c r="E3056" t="e">
        <f>IF(INDEX(Organizations[Organization Type '[CV']],$A3056)="","",
CONCATENATE("  - &amp;OrganizationID",TEXT($A3056,"0000"),
" {","OrganizationTypeCV:  ",CHAR(34),INDEX(Organizations[Organization Type '[CV']],$A3056),CHAR(34),
", OrganizationCode:  ",CHAR(34),INDEX(Organizations[Organization Code],$A3056),CHAR(34),
", OrganizationName:  ",CHAR(34),INDEX(Organizations[Organization Name],$A3056),CHAR(34),
", OrganizationDescription:  ",CHAR(34),INDEX(Organizations[Organization Description],$A3056),CHAR(34),
", OrganizationLink:  ",CHAR(34),INDEX(Organizations[Organization Link],$A3056),CHAR(34),"}"))</f>
        <v>#REF!</v>
      </c>
      <c r="F3056" t="e">
        <f>IF(INDEX(People[First Name],$A3056)="","",
CONCATENATE("  - &amp;AffiliationID",TEXT($A3056,"0000"),
" {PersonID: *PersonID",TEXT($A3056,"0000"),
", OrganizationID: *OrganizationID",TEXT(MATCH(INDEX(People[Organization Name],$A3056),Organizations[Organization Name],0),"0000"),
", IsPrimaryOrganizationContact: , AffiliationStartDate: , AffiliationEndDate: , PrimaryPhone: ",
", PrimaryEmail: ",CHAR(34),INDEX(People[Primary Email],$A3056),CHAR(34),
", PrimaryAddress: ",CHAR(34),INDEX(People[Primary Address],$A3056),CHAR(34),
", PersonLink: }"))</f>
        <v>#REF!</v>
      </c>
      <c r="H3056" t="e">
        <f>IF(COUNTA(CitationInformation)=0,"",IF(INDEX(AuthorList[Author Name],$A3056)="","",
CONCATENATE("  - &amp;AuthorListID",TEXT($A3056,"0000"),
"  {CitationID: *CitationID0001",
", PersonID: *PersonID",TEXT(MATCH(INDEX(AuthorList[Author Name],$A3056),People[Full Name],0),"0000"),
", AuthorOrder: ",INDEX(AuthorList[Author Number],$A3056),"}")))</f>
        <v>#REF!</v>
      </c>
      <c r="K3056" t="e">
        <f>IF(INDEX(SamplingFeatures[Feature Code],$A3056)="","",
CONCATENATE("  - &amp;SamplingFeatureID",TEXT($A3056,"0000"),
" {","SamplingFeatureUUID:  ",CHAR(34),INDEX(SamplingFeatures[Sampling Feature UUID],$A3056),CHAR(34),
", SamplingFeatureTypeCV:  ",CHAR(34),INDEX(SamplingFeatures[Sampling Feature Type],$A3056),CHAR(34),
", SamplingFeatureCode:  ",CHAR(34),INDEX(SamplingFeatures[Feature Code],$A3056),CHAR(34),
", SamplingFeatureName:  ",CHAR(34),INDEX(SamplingFeatures[Feature Name],$A3056),CHAR(34),
", SamplingFeatureDescription:  ",CHAR(34),INDEX(SamplingFeatures[Feature Description],$A3056),CHAR(34),
", SamplingFeatureGeotypeCV:  ",CHAR(34),INDEX(SamplingFeatures[Feature Geo Type],$A3056),CHAR(34),
", FeatureGeometry:  ",CHAR(34),INDEX(SamplingFeatures[Feature Geometry],$A3056),CHAR(34),
", Elevation_m:  ",CHAR(34),INDEX(SamplingFeatures[Elevation_m],$A3056),CHAR(34),
", ElevationDatumCV:  ",CHAR(34),ElevationDatum,CHAR(34),"}"))</f>
        <v>#REF!</v>
      </c>
      <c r="L3056" t="e">
        <f>IF(INDEX(SamplingFeatures[Sampling Feature Type],$A3056)&lt;&gt;"Site","",
CONCATENATE("  - &amp;SiteID",TEXT(SUMPRODUCT(--($L$3:$L3055&lt;&gt;"")),"0000"),
" {","SamplingFeatureID:  *SamplingFeatureID",TEXT($A3056,"0000"),
", SiteTypeCV:  ",CHAR(34),INDEX(Sites[Site Type],$A3056),CHAR(34),
", Latitude:  ",INDEX(Sites[Latitude],$A3056),
", Longitude:  ",INDEX(Sites[Longitude],$A3056),
", SRSName:  ",CHAR(34),LatLonDatum,CHAR(34),"}"))</f>
        <v>#REF!</v>
      </c>
      <c r="M3056" t="e">
        <f>IF(INDEX(SamplingFeatures[Sampling Feature Type],$A3056)&lt;&gt;"Specimen","",
CONCATENATE("  - &amp;SpecimenID",TEXT(SUMPRODUCT(--($M$3:$M3055&lt;&gt;"")),"0000"),
" {","SamplingFeatureID:  *SamplingFeatureID",TEXT($A3056,"0000"),
", SpecimenTypeCV:  ",CHAR(34),INDEX(Specimens[Specimen Type],$A3056),CHAR(34),
", SpecimenMediumCV:  ",INDEX(Specimens[Specimen Medium],$A3056),
", IsFieldSpecimen:  ",CHAR(34),INDEX(Specimens[Is Field Specimen?],$A3056),CHAR(34),"}"))</f>
        <v>#REF!</v>
      </c>
      <c r="N3056" t="e">
        <f>IF(COUNTA(SpatialOffsets[])=0,"", IF(INDEX(SpatialOffsets[Spatial Offset Type],$A3056)="","",
CONCATENATE("  - &amp;SpatialOffsetID",TEXT($A3056,"0000"),
" {","SpatialOffsetTypeCV:  ",CHAR(34),INDEX(SpatialOffsets[Spatial Offset Type],$A3056),CHAR(34),
", Offset1Value:  ",INDEX(SpatialOffsets[Offset 1 Value],$A3056),
", Offset1UnitID:  ",CHAR(34),INDEX(SpatialOffsets[Offset 1 Unit],$A3056),CHAR(34),
", Offset2Value:  ",INDEX(SpatialOffsets[Offset 2 Value],$A3056),
", Offset2UnitID:  ",CHAR(34),INDEX(SpatialOffsets[Offset 2 Unit],$A3056),CHAR(34),
", Offset3Value:  ",INDEX(SpatialOffsets[Offset 3 Value],$A3056),
", Offset3UnitID:  ",CHAR(34),INDEX(SpatialOffsets[Offset 3 Unit],$A3056),CHAR(34),,"}")))</f>
        <v>#REF!</v>
      </c>
      <c r="O3056" t="e">
        <f>IF(COUNTA(RelatedFeatures[])=0,"", IF(INDEX(RelatedFeatures[First Sampling Feature Code],$A3056)="","",
CONCATENATE("  - &amp;RelationID",TEXT($A3056,"0000"),
" {","SamplingFeatureID:  *SamplingFeatureID",TEXT(MATCH(INDEX(RelatedFeatures[First Sampling Feature Code],$A3056),SamplingFeatures[Feature Code],0),"0000"),
", RelationshipTypeCV:  ",CHAR(34),INDEX(RelatedFeatures[Relationship Type],$A3056),CHAR(34),
", RelatedFeatureID: *SamplingFeatureID",TEXT(MATCH(INDEX(RelatedFeatures[Second Sampling Feature Code],$A3056),SamplingFeatures[Feature Code],0),"0000"),
", SpatialOffsetID:  ",IF(INDEX(RelatedFeatures[Offset Number],$A3056)="","",CONCATENATE("*SpatialOffsetID",TEXT(INDEX(RelatedFeatures[Offset Number],$A3056),"0000"))),"}")))</f>
        <v>#REF!</v>
      </c>
      <c r="P3056" t="e">
        <f>IF(INDEX(Methods[Method Type],$A3056)="","",
CONCATENATE("  - &amp;MethodID",TEXT($A3056,"0000"),
" {","MethodTypeCV:  ",CHAR(34),INDEX(Methods[Method Type],$A3056),CHAR(34),
", MethodCode:  ",CHAR(34),INDEX(Methods[Method Code],$A3056),CHAR(34),
", MethodName:  ",CHAR(34),INDEX(Methods[Method Name],$A3056),CHAR(34),
", MethodDescription:  ",CHAR(34),INDEX(Methods[Method Description],$A3056),CHAR(34),
", MethodLink:  ",CHAR(34),INDEX(Methods[Method Link],$A3056),CHAR(34),
", OrganizationID: *OrganizationID",TEXT(MATCH(INDEX(Methods[Organization Name],$A3056),Organizations[Organization Name],0),"0000"),"}"))</f>
        <v>#REF!</v>
      </c>
      <c r="Q3056" t="e">
        <f>IF(INDEX(Variables[Variable Type],$A3056)="","",
CONCATENATE("  - &amp;VariableID",TEXT($A3056,"0000"),
" {","VariableTypeCV:  ",CHAR(34),INDEX(Variables[Variable Type],$A3056),CHAR(34),
", VariableCode:  ",CHAR(34),INDEX(Variables[Variable Code],$A3056),CHAR(34),
", VariableNameCV:  ",CHAR(34),INDEX(Variables[Variable Name],$A3056),CHAR(34),
", VariableDefinition:  ",CHAR(34),INDEX(Variables[Variable Definition],$A3056),CHAR(34),
", SpecciationCV:  ",CHAR(34),INDEX(Variables[Speciation],$A3056),CHAR(34),
", NoDataValue:  ",CHAR(34),INDEX(Variables[No Data Value],$A3056),CHAR(34),"}"))</f>
        <v>#REF!</v>
      </c>
    </row>
    <row r="3057" spans="1:17" x14ac:dyDescent="0.25">
      <c r="A3057">
        <v>3054</v>
      </c>
      <c r="D3057" t="e">
        <f>IF(INDEX(People[First Name],$A3057)="","",
CONCATENATE("  - &amp;PersonID",TEXT($A3057,"0000"),
" {","PersonFirstName:  ",CHAR(34),INDEX(People[First Name],$A3057),CHAR(34),
", PersonMiddleName:  ",CHAR(34),INDEX(People[Middle Name],$A3057),CHAR(34),
", PersonLastName:  ",CHAR(34),INDEX(People[Last Name],$A3057),CHAR(34),"}"))</f>
        <v>#REF!</v>
      </c>
      <c r="E3057" t="e">
        <f>IF(INDEX(Organizations[Organization Type '[CV']],$A3057)="","",
CONCATENATE("  - &amp;OrganizationID",TEXT($A3057,"0000"),
" {","OrganizationTypeCV:  ",CHAR(34),INDEX(Organizations[Organization Type '[CV']],$A3057),CHAR(34),
", OrganizationCode:  ",CHAR(34),INDEX(Organizations[Organization Code],$A3057),CHAR(34),
", OrganizationName:  ",CHAR(34),INDEX(Organizations[Organization Name],$A3057),CHAR(34),
", OrganizationDescription:  ",CHAR(34),INDEX(Organizations[Organization Description],$A3057),CHAR(34),
", OrganizationLink:  ",CHAR(34),INDEX(Organizations[Organization Link],$A3057),CHAR(34),"}"))</f>
        <v>#REF!</v>
      </c>
      <c r="F3057" t="e">
        <f>IF(INDEX(People[First Name],$A3057)="","",
CONCATENATE("  - &amp;AffiliationID",TEXT($A3057,"0000"),
" {PersonID: *PersonID",TEXT($A3057,"0000"),
", OrganizationID: *OrganizationID",TEXT(MATCH(INDEX(People[Organization Name],$A3057),Organizations[Organization Name],0),"0000"),
", IsPrimaryOrganizationContact: , AffiliationStartDate: , AffiliationEndDate: , PrimaryPhone: ",
", PrimaryEmail: ",CHAR(34),INDEX(People[Primary Email],$A3057),CHAR(34),
", PrimaryAddress: ",CHAR(34),INDEX(People[Primary Address],$A3057),CHAR(34),
", PersonLink: }"))</f>
        <v>#REF!</v>
      </c>
      <c r="H3057" t="e">
        <f>IF(COUNTA(CitationInformation)=0,"",IF(INDEX(AuthorList[Author Name],$A3057)="","",
CONCATENATE("  - &amp;AuthorListID",TEXT($A3057,"0000"),
"  {CitationID: *CitationID0001",
", PersonID: *PersonID",TEXT(MATCH(INDEX(AuthorList[Author Name],$A3057),People[Full Name],0),"0000"),
", AuthorOrder: ",INDEX(AuthorList[Author Number],$A3057),"}")))</f>
        <v>#REF!</v>
      </c>
      <c r="K3057" t="e">
        <f>IF(INDEX(SamplingFeatures[Feature Code],$A3057)="","",
CONCATENATE("  - &amp;SamplingFeatureID",TEXT($A3057,"0000"),
" {","SamplingFeatureUUID:  ",CHAR(34),INDEX(SamplingFeatures[Sampling Feature UUID],$A3057),CHAR(34),
", SamplingFeatureTypeCV:  ",CHAR(34),INDEX(SamplingFeatures[Sampling Feature Type],$A3057),CHAR(34),
", SamplingFeatureCode:  ",CHAR(34),INDEX(SamplingFeatures[Feature Code],$A3057),CHAR(34),
", SamplingFeatureName:  ",CHAR(34),INDEX(SamplingFeatures[Feature Name],$A3057),CHAR(34),
", SamplingFeatureDescription:  ",CHAR(34),INDEX(SamplingFeatures[Feature Description],$A3057),CHAR(34),
", SamplingFeatureGeotypeCV:  ",CHAR(34),INDEX(SamplingFeatures[Feature Geo Type],$A3057),CHAR(34),
", FeatureGeometry:  ",CHAR(34),INDEX(SamplingFeatures[Feature Geometry],$A3057),CHAR(34),
", Elevation_m:  ",CHAR(34),INDEX(SamplingFeatures[Elevation_m],$A3057),CHAR(34),
", ElevationDatumCV:  ",CHAR(34),ElevationDatum,CHAR(34),"}"))</f>
        <v>#REF!</v>
      </c>
      <c r="L3057" t="e">
        <f>IF(INDEX(SamplingFeatures[Sampling Feature Type],$A3057)&lt;&gt;"Site","",
CONCATENATE("  - &amp;SiteID",TEXT(SUMPRODUCT(--($L$3:$L3056&lt;&gt;"")),"0000"),
" {","SamplingFeatureID:  *SamplingFeatureID",TEXT($A3057,"0000"),
", SiteTypeCV:  ",CHAR(34),INDEX(Sites[Site Type],$A3057),CHAR(34),
", Latitude:  ",INDEX(Sites[Latitude],$A3057),
", Longitude:  ",INDEX(Sites[Longitude],$A3057),
", SRSName:  ",CHAR(34),LatLonDatum,CHAR(34),"}"))</f>
        <v>#REF!</v>
      </c>
      <c r="M3057" t="e">
        <f>IF(INDEX(SamplingFeatures[Sampling Feature Type],$A3057)&lt;&gt;"Specimen","",
CONCATENATE("  - &amp;SpecimenID",TEXT(SUMPRODUCT(--($M$3:$M3056&lt;&gt;"")),"0000"),
" {","SamplingFeatureID:  *SamplingFeatureID",TEXT($A3057,"0000"),
", SpecimenTypeCV:  ",CHAR(34),INDEX(Specimens[Specimen Type],$A3057),CHAR(34),
", SpecimenMediumCV:  ",INDEX(Specimens[Specimen Medium],$A3057),
", IsFieldSpecimen:  ",CHAR(34),INDEX(Specimens[Is Field Specimen?],$A3057),CHAR(34),"}"))</f>
        <v>#REF!</v>
      </c>
      <c r="N3057" t="e">
        <f>IF(COUNTA(SpatialOffsets[])=0,"", IF(INDEX(SpatialOffsets[Spatial Offset Type],$A3057)="","",
CONCATENATE("  - &amp;SpatialOffsetID",TEXT($A3057,"0000"),
" {","SpatialOffsetTypeCV:  ",CHAR(34),INDEX(SpatialOffsets[Spatial Offset Type],$A3057),CHAR(34),
", Offset1Value:  ",INDEX(SpatialOffsets[Offset 1 Value],$A3057),
", Offset1UnitID:  ",CHAR(34),INDEX(SpatialOffsets[Offset 1 Unit],$A3057),CHAR(34),
", Offset2Value:  ",INDEX(SpatialOffsets[Offset 2 Value],$A3057),
", Offset2UnitID:  ",CHAR(34),INDEX(SpatialOffsets[Offset 2 Unit],$A3057),CHAR(34),
", Offset3Value:  ",INDEX(SpatialOffsets[Offset 3 Value],$A3057),
", Offset3UnitID:  ",CHAR(34),INDEX(SpatialOffsets[Offset 3 Unit],$A3057),CHAR(34),,"}")))</f>
        <v>#REF!</v>
      </c>
      <c r="O3057" t="e">
        <f>IF(COUNTA(RelatedFeatures[])=0,"", IF(INDEX(RelatedFeatures[First Sampling Feature Code],$A3057)="","",
CONCATENATE("  - &amp;RelationID",TEXT($A3057,"0000"),
" {","SamplingFeatureID:  *SamplingFeatureID",TEXT(MATCH(INDEX(RelatedFeatures[First Sampling Feature Code],$A3057),SamplingFeatures[Feature Code],0),"0000"),
", RelationshipTypeCV:  ",CHAR(34),INDEX(RelatedFeatures[Relationship Type],$A3057),CHAR(34),
", RelatedFeatureID: *SamplingFeatureID",TEXT(MATCH(INDEX(RelatedFeatures[Second Sampling Feature Code],$A3057),SamplingFeatures[Feature Code],0),"0000"),
", SpatialOffsetID:  ",IF(INDEX(RelatedFeatures[Offset Number],$A3057)="","",CONCATENATE("*SpatialOffsetID",TEXT(INDEX(RelatedFeatures[Offset Number],$A3057),"0000"))),"}")))</f>
        <v>#REF!</v>
      </c>
      <c r="P3057" t="e">
        <f>IF(INDEX(Methods[Method Type],$A3057)="","",
CONCATENATE("  - &amp;MethodID",TEXT($A3057,"0000"),
" {","MethodTypeCV:  ",CHAR(34),INDEX(Methods[Method Type],$A3057),CHAR(34),
", MethodCode:  ",CHAR(34),INDEX(Methods[Method Code],$A3057),CHAR(34),
", MethodName:  ",CHAR(34),INDEX(Methods[Method Name],$A3057),CHAR(34),
", MethodDescription:  ",CHAR(34),INDEX(Methods[Method Description],$A3057),CHAR(34),
", MethodLink:  ",CHAR(34),INDEX(Methods[Method Link],$A3057),CHAR(34),
", OrganizationID: *OrganizationID",TEXT(MATCH(INDEX(Methods[Organization Name],$A3057),Organizations[Organization Name],0),"0000"),"}"))</f>
        <v>#REF!</v>
      </c>
      <c r="Q3057" t="e">
        <f>IF(INDEX(Variables[Variable Type],$A3057)="","",
CONCATENATE("  - &amp;VariableID",TEXT($A3057,"0000"),
" {","VariableTypeCV:  ",CHAR(34),INDEX(Variables[Variable Type],$A3057),CHAR(34),
", VariableCode:  ",CHAR(34),INDEX(Variables[Variable Code],$A3057),CHAR(34),
", VariableNameCV:  ",CHAR(34),INDEX(Variables[Variable Name],$A3057),CHAR(34),
", VariableDefinition:  ",CHAR(34),INDEX(Variables[Variable Definition],$A3057),CHAR(34),
", SpecciationCV:  ",CHAR(34),INDEX(Variables[Speciation],$A3057),CHAR(34),
", NoDataValue:  ",CHAR(34),INDEX(Variables[No Data Value],$A3057),CHAR(34),"}"))</f>
        <v>#REF!</v>
      </c>
    </row>
    <row r="3058" spans="1:17" x14ac:dyDescent="0.25">
      <c r="A3058">
        <v>3055</v>
      </c>
      <c r="D3058" t="e">
        <f>IF(INDEX(People[First Name],$A3058)="","",
CONCATENATE("  - &amp;PersonID",TEXT($A3058,"0000"),
" {","PersonFirstName:  ",CHAR(34),INDEX(People[First Name],$A3058),CHAR(34),
", PersonMiddleName:  ",CHAR(34),INDEX(People[Middle Name],$A3058),CHAR(34),
", PersonLastName:  ",CHAR(34),INDEX(People[Last Name],$A3058),CHAR(34),"}"))</f>
        <v>#REF!</v>
      </c>
      <c r="E3058" t="e">
        <f>IF(INDEX(Organizations[Organization Type '[CV']],$A3058)="","",
CONCATENATE("  - &amp;OrganizationID",TEXT($A3058,"0000"),
" {","OrganizationTypeCV:  ",CHAR(34),INDEX(Organizations[Organization Type '[CV']],$A3058),CHAR(34),
", OrganizationCode:  ",CHAR(34),INDEX(Organizations[Organization Code],$A3058),CHAR(34),
", OrganizationName:  ",CHAR(34),INDEX(Organizations[Organization Name],$A3058),CHAR(34),
", OrganizationDescription:  ",CHAR(34),INDEX(Organizations[Organization Description],$A3058),CHAR(34),
", OrganizationLink:  ",CHAR(34),INDEX(Organizations[Organization Link],$A3058),CHAR(34),"}"))</f>
        <v>#REF!</v>
      </c>
      <c r="F3058" t="e">
        <f>IF(INDEX(People[First Name],$A3058)="","",
CONCATENATE("  - &amp;AffiliationID",TEXT($A3058,"0000"),
" {PersonID: *PersonID",TEXT($A3058,"0000"),
", OrganizationID: *OrganizationID",TEXT(MATCH(INDEX(People[Organization Name],$A3058),Organizations[Organization Name],0),"0000"),
", IsPrimaryOrganizationContact: , AffiliationStartDate: , AffiliationEndDate: , PrimaryPhone: ",
", PrimaryEmail: ",CHAR(34),INDEX(People[Primary Email],$A3058),CHAR(34),
", PrimaryAddress: ",CHAR(34),INDEX(People[Primary Address],$A3058),CHAR(34),
", PersonLink: }"))</f>
        <v>#REF!</v>
      </c>
      <c r="H3058" t="e">
        <f>IF(COUNTA(CitationInformation)=0,"",IF(INDEX(AuthorList[Author Name],$A3058)="","",
CONCATENATE("  - &amp;AuthorListID",TEXT($A3058,"0000"),
"  {CitationID: *CitationID0001",
", PersonID: *PersonID",TEXT(MATCH(INDEX(AuthorList[Author Name],$A3058),People[Full Name],0),"0000"),
", AuthorOrder: ",INDEX(AuthorList[Author Number],$A3058),"}")))</f>
        <v>#REF!</v>
      </c>
      <c r="K3058" t="e">
        <f>IF(INDEX(SamplingFeatures[Feature Code],$A3058)="","",
CONCATENATE("  - &amp;SamplingFeatureID",TEXT($A3058,"0000"),
" {","SamplingFeatureUUID:  ",CHAR(34),INDEX(SamplingFeatures[Sampling Feature UUID],$A3058),CHAR(34),
", SamplingFeatureTypeCV:  ",CHAR(34),INDEX(SamplingFeatures[Sampling Feature Type],$A3058),CHAR(34),
", SamplingFeatureCode:  ",CHAR(34),INDEX(SamplingFeatures[Feature Code],$A3058),CHAR(34),
", SamplingFeatureName:  ",CHAR(34),INDEX(SamplingFeatures[Feature Name],$A3058),CHAR(34),
", SamplingFeatureDescription:  ",CHAR(34),INDEX(SamplingFeatures[Feature Description],$A3058),CHAR(34),
", SamplingFeatureGeotypeCV:  ",CHAR(34),INDEX(SamplingFeatures[Feature Geo Type],$A3058),CHAR(34),
", FeatureGeometry:  ",CHAR(34),INDEX(SamplingFeatures[Feature Geometry],$A3058),CHAR(34),
", Elevation_m:  ",CHAR(34),INDEX(SamplingFeatures[Elevation_m],$A3058),CHAR(34),
", ElevationDatumCV:  ",CHAR(34),ElevationDatum,CHAR(34),"}"))</f>
        <v>#REF!</v>
      </c>
      <c r="L3058" t="e">
        <f>IF(INDEX(SamplingFeatures[Sampling Feature Type],$A3058)&lt;&gt;"Site","",
CONCATENATE("  - &amp;SiteID",TEXT(SUMPRODUCT(--($L$3:$L3057&lt;&gt;"")),"0000"),
" {","SamplingFeatureID:  *SamplingFeatureID",TEXT($A3058,"0000"),
", SiteTypeCV:  ",CHAR(34),INDEX(Sites[Site Type],$A3058),CHAR(34),
", Latitude:  ",INDEX(Sites[Latitude],$A3058),
", Longitude:  ",INDEX(Sites[Longitude],$A3058),
", SRSName:  ",CHAR(34),LatLonDatum,CHAR(34),"}"))</f>
        <v>#REF!</v>
      </c>
      <c r="M3058" t="e">
        <f>IF(INDEX(SamplingFeatures[Sampling Feature Type],$A3058)&lt;&gt;"Specimen","",
CONCATENATE("  - &amp;SpecimenID",TEXT(SUMPRODUCT(--($M$3:$M3057&lt;&gt;"")),"0000"),
" {","SamplingFeatureID:  *SamplingFeatureID",TEXT($A3058,"0000"),
", SpecimenTypeCV:  ",CHAR(34),INDEX(Specimens[Specimen Type],$A3058),CHAR(34),
", SpecimenMediumCV:  ",INDEX(Specimens[Specimen Medium],$A3058),
", IsFieldSpecimen:  ",CHAR(34),INDEX(Specimens[Is Field Specimen?],$A3058),CHAR(34),"}"))</f>
        <v>#REF!</v>
      </c>
      <c r="N3058" t="e">
        <f>IF(COUNTA(SpatialOffsets[])=0,"", IF(INDEX(SpatialOffsets[Spatial Offset Type],$A3058)="","",
CONCATENATE("  - &amp;SpatialOffsetID",TEXT($A3058,"0000"),
" {","SpatialOffsetTypeCV:  ",CHAR(34),INDEX(SpatialOffsets[Spatial Offset Type],$A3058),CHAR(34),
", Offset1Value:  ",INDEX(SpatialOffsets[Offset 1 Value],$A3058),
", Offset1UnitID:  ",CHAR(34),INDEX(SpatialOffsets[Offset 1 Unit],$A3058),CHAR(34),
", Offset2Value:  ",INDEX(SpatialOffsets[Offset 2 Value],$A3058),
", Offset2UnitID:  ",CHAR(34),INDEX(SpatialOffsets[Offset 2 Unit],$A3058),CHAR(34),
", Offset3Value:  ",INDEX(SpatialOffsets[Offset 3 Value],$A3058),
", Offset3UnitID:  ",CHAR(34),INDEX(SpatialOffsets[Offset 3 Unit],$A3058),CHAR(34),,"}")))</f>
        <v>#REF!</v>
      </c>
      <c r="O3058" t="e">
        <f>IF(COUNTA(RelatedFeatures[])=0,"", IF(INDEX(RelatedFeatures[First Sampling Feature Code],$A3058)="","",
CONCATENATE("  - &amp;RelationID",TEXT($A3058,"0000"),
" {","SamplingFeatureID:  *SamplingFeatureID",TEXT(MATCH(INDEX(RelatedFeatures[First Sampling Feature Code],$A3058),SamplingFeatures[Feature Code],0),"0000"),
", RelationshipTypeCV:  ",CHAR(34),INDEX(RelatedFeatures[Relationship Type],$A3058),CHAR(34),
", RelatedFeatureID: *SamplingFeatureID",TEXT(MATCH(INDEX(RelatedFeatures[Second Sampling Feature Code],$A3058),SamplingFeatures[Feature Code],0),"0000"),
", SpatialOffsetID:  ",IF(INDEX(RelatedFeatures[Offset Number],$A3058)="","",CONCATENATE("*SpatialOffsetID",TEXT(INDEX(RelatedFeatures[Offset Number],$A3058),"0000"))),"}")))</f>
        <v>#REF!</v>
      </c>
      <c r="P3058" t="e">
        <f>IF(INDEX(Methods[Method Type],$A3058)="","",
CONCATENATE("  - &amp;MethodID",TEXT($A3058,"0000"),
" {","MethodTypeCV:  ",CHAR(34),INDEX(Methods[Method Type],$A3058),CHAR(34),
", MethodCode:  ",CHAR(34),INDEX(Methods[Method Code],$A3058),CHAR(34),
", MethodName:  ",CHAR(34),INDEX(Methods[Method Name],$A3058),CHAR(34),
", MethodDescription:  ",CHAR(34),INDEX(Methods[Method Description],$A3058),CHAR(34),
", MethodLink:  ",CHAR(34),INDEX(Methods[Method Link],$A3058),CHAR(34),
", OrganizationID: *OrganizationID",TEXT(MATCH(INDEX(Methods[Organization Name],$A3058),Organizations[Organization Name],0),"0000"),"}"))</f>
        <v>#REF!</v>
      </c>
      <c r="Q3058" t="e">
        <f>IF(INDEX(Variables[Variable Type],$A3058)="","",
CONCATENATE("  - &amp;VariableID",TEXT($A3058,"0000"),
" {","VariableTypeCV:  ",CHAR(34),INDEX(Variables[Variable Type],$A3058),CHAR(34),
", VariableCode:  ",CHAR(34),INDEX(Variables[Variable Code],$A3058),CHAR(34),
", VariableNameCV:  ",CHAR(34),INDEX(Variables[Variable Name],$A3058),CHAR(34),
", VariableDefinition:  ",CHAR(34),INDEX(Variables[Variable Definition],$A3058),CHAR(34),
", SpecciationCV:  ",CHAR(34),INDEX(Variables[Speciation],$A3058),CHAR(34),
", NoDataValue:  ",CHAR(34),INDEX(Variables[No Data Value],$A3058),CHAR(34),"}"))</f>
        <v>#REF!</v>
      </c>
    </row>
    <row r="3059" spans="1:17" x14ac:dyDescent="0.25">
      <c r="A3059">
        <v>3056</v>
      </c>
      <c r="D3059" t="e">
        <f>IF(INDEX(People[First Name],$A3059)="","",
CONCATENATE("  - &amp;PersonID",TEXT($A3059,"0000"),
" {","PersonFirstName:  ",CHAR(34),INDEX(People[First Name],$A3059),CHAR(34),
", PersonMiddleName:  ",CHAR(34),INDEX(People[Middle Name],$A3059),CHAR(34),
", PersonLastName:  ",CHAR(34),INDEX(People[Last Name],$A3059),CHAR(34),"}"))</f>
        <v>#REF!</v>
      </c>
      <c r="E3059" t="e">
        <f>IF(INDEX(Organizations[Organization Type '[CV']],$A3059)="","",
CONCATENATE("  - &amp;OrganizationID",TEXT($A3059,"0000"),
" {","OrganizationTypeCV:  ",CHAR(34),INDEX(Organizations[Organization Type '[CV']],$A3059),CHAR(34),
", OrganizationCode:  ",CHAR(34),INDEX(Organizations[Organization Code],$A3059),CHAR(34),
", OrganizationName:  ",CHAR(34),INDEX(Organizations[Organization Name],$A3059),CHAR(34),
", OrganizationDescription:  ",CHAR(34),INDEX(Organizations[Organization Description],$A3059),CHAR(34),
", OrganizationLink:  ",CHAR(34),INDEX(Organizations[Organization Link],$A3059),CHAR(34),"}"))</f>
        <v>#REF!</v>
      </c>
      <c r="F3059" t="e">
        <f>IF(INDEX(People[First Name],$A3059)="","",
CONCATENATE("  - &amp;AffiliationID",TEXT($A3059,"0000"),
" {PersonID: *PersonID",TEXT($A3059,"0000"),
", OrganizationID: *OrganizationID",TEXT(MATCH(INDEX(People[Organization Name],$A3059),Organizations[Organization Name],0),"0000"),
", IsPrimaryOrganizationContact: , AffiliationStartDate: , AffiliationEndDate: , PrimaryPhone: ",
", PrimaryEmail: ",CHAR(34),INDEX(People[Primary Email],$A3059),CHAR(34),
", PrimaryAddress: ",CHAR(34),INDEX(People[Primary Address],$A3059),CHAR(34),
", PersonLink: }"))</f>
        <v>#REF!</v>
      </c>
      <c r="H3059" t="e">
        <f>IF(COUNTA(CitationInformation)=0,"",IF(INDEX(AuthorList[Author Name],$A3059)="","",
CONCATENATE("  - &amp;AuthorListID",TEXT($A3059,"0000"),
"  {CitationID: *CitationID0001",
", PersonID: *PersonID",TEXT(MATCH(INDEX(AuthorList[Author Name],$A3059),People[Full Name],0),"0000"),
", AuthorOrder: ",INDEX(AuthorList[Author Number],$A3059),"}")))</f>
        <v>#REF!</v>
      </c>
      <c r="K3059" t="e">
        <f>IF(INDEX(SamplingFeatures[Feature Code],$A3059)="","",
CONCATENATE("  - &amp;SamplingFeatureID",TEXT($A3059,"0000"),
" {","SamplingFeatureUUID:  ",CHAR(34),INDEX(SamplingFeatures[Sampling Feature UUID],$A3059),CHAR(34),
", SamplingFeatureTypeCV:  ",CHAR(34),INDEX(SamplingFeatures[Sampling Feature Type],$A3059),CHAR(34),
", SamplingFeatureCode:  ",CHAR(34),INDEX(SamplingFeatures[Feature Code],$A3059),CHAR(34),
", SamplingFeatureName:  ",CHAR(34),INDEX(SamplingFeatures[Feature Name],$A3059),CHAR(34),
", SamplingFeatureDescription:  ",CHAR(34),INDEX(SamplingFeatures[Feature Description],$A3059),CHAR(34),
", SamplingFeatureGeotypeCV:  ",CHAR(34),INDEX(SamplingFeatures[Feature Geo Type],$A3059),CHAR(34),
", FeatureGeometry:  ",CHAR(34),INDEX(SamplingFeatures[Feature Geometry],$A3059),CHAR(34),
", Elevation_m:  ",CHAR(34),INDEX(SamplingFeatures[Elevation_m],$A3059),CHAR(34),
", ElevationDatumCV:  ",CHAR(34),ElevationDatum,CHAR(34),"}"))</f>
        <v>#REF!</v>
      </c>
      <c r="L3059" t="e">
        <f>IF(INDEX(SamplingFeatures[Sampling Feature Type],$A3059)&lt;&gt;"Site","",
CONCATENATE("  - &amp;SiteID",TEXT(SUMPRODUCT(--($L$3:$L3058&lt;&gt;"")),"0000"),
" {","SamplingFeatureID:  *SamplingFeatureID",TEXT($A3059,"0000"),
", SiteTypeCV:  ",CHAR(34),INDEX(Sites[Site Type],$A3059),CHAR(34),
", Latitude:  ",INDEX(Sites[Latitude],$A3059),
", Longitude:  ",INDEX(Sites[Longitude],$A3059),
", SRSName:  ",CHAR(34),LatLonDatum,CHAR(34),"}"))</f>
        <v>#REF!</v>
      </c>
      <c r="M3059" t="e">
        <f>IF(INDEX(SamplingFeatures[Sampling Feature Type],$A3059)&lt;&gt;"Specimen","",
CONCATENATE("  - &amp;SpecimenID",TEXT(SUMPRODUCT(--($M$3:$M3058&lt;&gt;"")),"0000"),
" {","SamplingFeatureID:  *SamplingFeatureID",TEXT($A3059,"0000"),
", SpecimenTypeCV:  ",CHAR(34),INDEX(Specimens[Specimen Type],$A3059),CHAR(34),
", SpecimenMediumCV:  ",INDEX(Specimens[Specimen Medium],$A3059),
", IsFieldSpecimen:  ",CHAR(34),INDEX(Specimens[Is Field Specimen?],$A3059),CHAR(34),"}"))</f>
        <v>#REF!</v>
      </c>
      <c r="N3059" t="e">
        <f>IF(COUNTA(SpatialOffsets[])=0,"", IF(INDEX(SpatialOffsets[Spatial Offset Type],$A3059)="","",
CONCATENATE("  - &amp;SpatialOffsetID",TEXT($A3059,"0000"),
" {","SpatialOffsetTypeCV:  ",CHAR(34),INDEX(SpatialOffsets[Spatial Offset Type],$A3059),CHAR(34),
", Offset1Value:  ",INDEX(SpatialOffsets[Offset 1 Value],$A3059),
", Offset1UnitID:  ",CHAR(34),INDEX(SpatialOffsets[Offset 1 Unit],$A3059),CHAR(34),
", Offset2Value:  ",INDEX(SpatialOffsets[Offset 2 Value],$A3059),
", Offset2UnitID:  ",CHAR(34),INDEX(SpatialOffsets[Offset 2 Unit],$A3059),CHAR(34),
", Offset3Value:  ",INDEX(SpatialOffsets[Offset 3 Value],$A3059),
", Offset3UnitID:  ",CHAR(34),INDEX(SpatialOffsets[Offset 3 Unit],$A3059),CHAR(34),,"}")))</f>
        <v>#REF!</v>
      </c>
      <c r="O3059" t="e">
        <f>IF(COUNTA(RelatedFeatures[])=0,"", IF(INDEX(RelatedFeatures[First Sampling Feature Code],$A3059)="","",
CONCATENATE("  - &amp;RelationID",TEXT($A3059,"0000"),
" {","SamplingFeatureID:  *SamplingFeatureID",TEXT(MATCH(INDEX(RelatedFeatures[First Sampling Feature Code],$A3059),SamplingFeatures[Feature Code],0),"0000"),
", RelationshipTypeCV:  ",CHAR(34),INDEX(RelatedFeatures[Relationship Type],$A3059),CHAR(34),
", RelatedFeatureID: *SamplingFeatureID",TEXT(MATCH(INDEX(RelatedFeatures[Second Sampling Feature Code],$A3059),SamplingFeatures[Feature Code],0),"0000"),
", SpatialOffsetID:  ",IF(INDEX(RelatedFeatures[Offset Number],$A3059)="","",CONCATENATE("*SpatialOffsetID",TEXT(INDEX(RelatedFeatures[Offset Number],$A3059),"0000"))),"}")))</f>
        <v>#REF!</v>
      </c>
      <c r="P3059" t="e">
        <f>IF(INDEX(Methods[Method Type],$A3059)="","",
CONCATENATE("  - &amp;MethodID",TEXT($A3059,"0000"),
" {","MethodTypeCV:  ",CHAR(34),INDEX(Methods[Method Type],$A3059),CHAR(34),
", MethodCode:  ",CHAR(34),INDEX(Methods[Method Code],$A3059),CHAR(34),
", MethodName:  ",CHAR(34),INDEX(Methods[Method Name],$A3059),CHAR(34),
", MethodDescription:  ",CHAR(34),INDEX(Methods[Method Description],$A3059),CHAR(34),
", MethodLink:  ",CHAR(34),INDEX(Methods[Method Link],$A3059),CHAR(34),
", OrganizationID: *OrganizationID",TEXT(MATCH(INDEX(Methods[Organization Name],$A3059),Organizations[Organization Name],0),"0000"),"}"))</f>
        <v>#REF!</v>
      </c>
      <c r="Q3059" t="e">
        <f>IF(INDEX(Variables[Variable Type],$A3059)="","",
CONCATENATE("  - &amp;VariableID",TEXT($A3059,"0000"),
" {","VariableTypeCV:  ",CHAR(34),INDEX(Variables[Variable Type],$A3059),CHAR(34),
", VariableCode:  ",CHAR(34),INDEX(Variables[Variable Code],$A3059),CHAR(34),
", VariableNameCV:  ",CHAR(34),INDEX(Variables[Variable Name],$A3059),CHAR(34),
", VariableDefinition:  ",CHAR(34),INDEX(Variables[Variable Definition],$A3059),CHAR(34),
", SpecciationCV:  ",CHAR(34),INDEX(Variables[Speciation],$A3059),CHAR(34),
", NoDataValue:  ",CHAR(34),INDEX(Variables[No Data Value],$A3059),CHAR(34),"}"))</f>
        <v>#REF!</v>
      </c>
    </row>
    <row r="3060" spans="1:17" x14ac:dyDescent="0.25">
      <c r="A3060">
        <v>3057</v>
      </c>
      <c r="D3060" t="e">
        <f>IF(INDEX(People[First Name],$A3060)="","",
CONCATENATE("  - &amp;PersonID",TEXT($A3060,"0000"),
" {","PersonFirstName:  ",CHAR(34),INDEX(People[First Name],$A3060),CHAR(34),
", PersonMiddleName:  ",CHAR(34),INDEX(People[Middle Name],$A3060),CHAR(34),
", PersonLastName:  ",CHAR(34),INDEX(People[Last Name],$A3060),CHAR(34),"}"))</f>
        <v>#REF!</v>
      </c>
      <c r="E3060" t="e">
        <f>IF(INDEX(Organizations[Organization Type '[CV']],$A3060)="","",
CONCATENATE("  - &amp;OrganizationID",TEXT($A3060,"0000"),
" {","OrganizationTypeCV:  ",CHAR(34),INDEX(Organizations[Organization Type '[CV']],$A3060),CHAR(34),
", OrganizationCode:  ",CHAR(34),INDEX(Organizations[Organization Code],$A3060),CHAR(34),
", OrganizationName:  ",CHAR(34),INDEX(Organizations[Organization Name],$A3060),CHAR(34),
", OrganizationDescription:  ",CHAR(34),INDEX(Organizations[Organization Description],$A3060),CHAR(34),
", OrganizationLink:  ",CHAR(34),INDEX(Organizations[Organization Link],$A3060),CHAR(34),"}"))</f>
        <v>#REF!</v>
      </c>
      <c r="F3060" t="e">
        <f>IF(INDEX(People[First Name],$A3060)="","",
CONCATENATE("  - &amp;AffiliationID",TEXT($A3060,"0000"),
" {PersonID: *PersonID",TEXT($A3060,"0000"),
", OrganizationID: *OrganizationID",TEXT(MATCH(INDEX(People[Organization Name],$A3060),Organizations[Organization Name],0),"0000"),
", IsPrimaryOrganizationContact: , AffiliationStartDate: , AffiliationEndDate: , PrimaryPhone: ",
", PrimaryEmail: ",CHAR(34),INDEX(People[Primary Email],$A3060),CHAR(34),
", PrimaryAddress: ",CHAR(34),INDEX(People[Primary Address],$A3060),CHAR(34),
", PersonLink: }"))</f>
        <v>#REF!</v>
      </c>
      <c r="H3060" t="e">
        <f>IF(COUNTA(CitationInformation)=0,"",IF(INDEX(AuthorList[Author Name],$A3060)="","",
CONCATENATE("  - &amp;AuthorListID",TEXT($A3060,"0000"),
"  {CitationID: *CitationID0001",
", PersonID: *PersonID",TEXT(MATCH(INDEX(AuthorList[Author Name],$A3060),People[Full Name],0),"0000"),
", AuthorOrder: ",INDEX(AuthorList[Author Number],$A3060),"}")))</f>
        <v>#REF!</v>
      </c>
      <c r="K3060" t="e">
        <f>IF(INDEX(SamplingFeatures[Feature Code],$A3060)="","",
CONCATENATE("  - &amp;SamplingFeatureID",TEXT($A3060,"0000"),
" {","SamplingFeatureUUID:  ",CHAR(34),INDEX(SamplingFeatures[Sampling Feature UUID],$A3060),CHAR(34),
", SamplingFeatureTypeCV:  ",CHAR(34),INDEX(SamplingFeatures[Sampling Feature Type],$A3060),CHAR(34),
", SamplingFeatureCode:  ",CHAR(34),INDEX(SamplingFeatures[Feature Code],$A3060),CHAR(34),
", SamplingFeatureName:  ",CHAR(34),INDEX(SamplingFeatures[Feature Name],$A3060),CHAR(34),
", SamplingFeatureDescription:  ",CHAR(34),INDEX(SamplingFeatures[Feature Description],$A3060),CHAR(34),
", SamplingFeatureGeotypeCV:  ",CHAR(34),INDEX(SamplingFeatures[Feature Geo Type],$A3060),CHAR(34),
", FeatureGeometry:  ",CHAR(34),INDEX(SamplingFeatures[Feature Geometry],$A3060),CHAR(34),
", Elevation_m:  ",CHAR(34),INDEX(SamplingFeatures[Elevation_m],$A3060),CHAR(34),
", ElevationDatumCV:  ",CHAR(34),ElevationDatum,CHAR(34),"}"))</f>
        <v>#REF!</v>
      </c>
      <c r="L3060" t="e">
        <f>IF(INDEX(SamplingFeatures[Sampling Feature Type],$A3060)&lt;&gt;"Site","",
CONCATENATE("  - &amp;SiteID",TEXT(SUMPRODUCT(--($L$3:$L3059&lt;&gt;"")),"0000"),
" {","SamplingFeatureID:  *SamplingFeatureID",TEXT($A3060,"0000"),
", SiteTypeCV:  ",CHAR(34),INDEX(Sites[Site Type],$A3060),CHAR(34),
", Latitude:  ",INDEX(Sites[Latitude],$A3060),
", Longitude:  ",INDEX(Sites[Longitude],$A3060),
", SRSName:  ",CHAR(34),LatLonDatum,CHAR(34),"}"))</f>
        <v>#REF!</v>
      </c>
      <c r="M3060" t="e">
        <f>IF(INDEX(SamplingFeatures[Sampling Feature Type],$A3060)&lt;&gt;"Specimen","",
CONCATENATE("  - &amp;SpecimenID",TEXT(SUMPRODUCT(--($M$3:$M3059&lt;&gt;"")),"0000"),
" {","SamplingFeatureID:  *SamplingFeatureID",TEXT($A3060,"0000"),
", SpecimenTypeCV:  ",CHAR(34),INDEX(Specimens[Specimen Type],$A3060),CHAR(34),
", SpecimenMediumCV:  ",INDEX(Specimens[Specimen Medium],$A3060),
", IsFieldSpecimen:  ",CHAR(34),INDEX(Specimens[Is Field Specimen?],$A3060),CHAR(34),"}"))</f>
        <v>#REF!</v>
      </c>
      <c r="N3060" t="e">
        <f>IF(COUNTA(SpatialOffsets[])=0,"", IF(INDEX(SpatialOffsets[Spatial Offset Type],$A3060)="","",
CONCATENATE("  - &amp;SpatialOffsetID",TEXT($A3060,"0000"),
" {","SpatialOffsetTypeCV:  ",CHAR(34),INDEX(SpatialOffsets[Spatial Offset Type],$A3060),CHAR(34),
", Offset1Value:  ",INDEX(SpatialOffsets[Offset 1 Value],$A3060),
", Offset1UnitID:  ",CHAR(34),INDEX(SpatialOffsets[Offset 1 Unit],$A3060),CHAR(34),
", Offset2Value:  ",INDEX(SpatialOffsets[Offset 2 Value],$A3060),
", Offset2UnitID:  ",CHAR(34),INDEX(SpatialOffsets[Offset 2 Unit],$A3060),CHAR(34),
", Offset3Value:  ",INDEX(SpatialOffsets[Offset 3 Value],$A3060),
", Offset3UnitID:  ",CHAR(34),INDEX(SpatialOffsets[Offset 3 Unit],$A3060),CHAR(34),,"}")))</f>
        <v>#REF!</v>
      </c>
      <c r="O3060" t="e">
        <f>IF(COUNTA(RelatedFeatures[])=0,"", IF(INDEX(RelatedFeatures[First Sampling Feature Code],$A3060)="","",
CONCATENATE("  - &amp;RelationID",TEXT($A3060,"0000"),
" {","SamplingFeatureID:  *SamplingFeatureID",TEXT(MATCH(INDEX(RelatedFeatures[First Sampling Feature Code],$A3060),SamplingFeatures[Feature Code],0),"0000"),
", RelationshipTypeCV:  ",CHAR(34),INDEX(RelatedFeatures[Relationship Type],$A3060),CHAR(34),
", RelatedFeatureID: *SamplingFeatureID",TEXT(MATCH(INDEX(RelatedFeatures[Second Sampling Feature Code],$A3060),SamplingFeatures[Feature Code],0),"0000"),
", SpatialOffsetID:  ",IF(INDEX(RelatedFeatures[Offset Number],$A3060)="","",CONCATENATE("*SpatialOffsetID",TEXT(INDEX(RelatedFeatures[Offset Number],$A3060),"0000"))),"}")))</f>
        <v>#REF!</v>
      </c>
      <c r="P3060" t="e">
        <f>IF(INDEX(Methods[Method Type],$A3060)="","",
CONCATENATE("  - &amp;MethodID",TEXT($A3060,"0000"),
" {","MethodTypeCV:  ",CHAR(34),INDEX(Methods[Method Type],$A3060),CHAR(34),
", MethodCode:  ",CHAR(34),INDEX(Methods[Method Code],$A3060),CHAR(34),
", MethodName:  ",CHAR(34),INDEX(Methods[Method Name],$A3060),CHAR(34),
", MethodDescription:  ",CHAR(34),INDEX(Methods[Method Description],$A3060),CHAR(34),
", MethodLink:  ",CHAR(34),INDEX(Methods[Method Link],$A3060),CHAR(34),
", OrganizationID: *OrganizationID",TEXT(MATCH(INDEX(Methods[Organization Name],$A3060),Organizations[Organization Name],0),"0000"),"}"))</f>
        <v>#REF!</v>
      </c>
      <c r="Q3060" t="e">
        <f>IF(INDEX(Variables[Variable Type],$A3060)="","",
CONCATENATE("  - &amp;VariableID",TEXT($A3060,"0000"),
" {","VariableTypeCV:  ",CHAR(34),INDEX(Variables[Variable Type],$A3060),CHAR(34),
", VariableCode:  ",CHAR(34),INDEX(Variables[Variable Code],$A3060),CHAR(34),
", VariableNameCV:  ",CHAR(34),INDEX(Variables[Variable Name],$A3060),CHAR(34),
", VariableDefinition:  ",CHAR(34),INDEX(Variables[Variable Definition],$A3060),CHAR(34),
", SpecciationCV:  ",CHAR(34),INDEX(Variables[Speciation],$A3060),CHAR(34),
", NoDataValue:  ",CHAR(34),INDEX(Variables[No Data Value],$A3060),CHAR(34),"}"))</f>
        <v>#REF!</v>
      </c>
    </row>
    <row r="3061" spans="1:17" x14ac:dyDescent="0.25">
      <c r="A3061">
        <v>3058</v>
      </c>
      <c r="D3061" t="e">
        <f>IF(INDEX(People[First Name],$A3061)="","",
CONCATENATE("  - &amp;PersonID",TEXT($A3061,"0000"),
" {","PersonFirstName:  ",CHAR(34),INDEX(People[First Name],$A3061),CHAR(34),
", PersonMiddleName:  ",CHAR(34),INDEX(People[Middle Name],$A3061),CHAR(34),
", PersonLastName:  ",CHAR(34),INDEX(People[Last Name],$A3061),CHAR(34),"}"))</f>
        <v>#REF!</v>
      </c>
      <c r="E3061" t="e">
        <f>IF(INDEX(Organizations[Organization Type '[CV']],$A3061)="","",
CONCATENATE("  - &amp;OrganizationID",TEXT($A3061,"0000"),
" {","OrganizationTypeCV:  ",CHAR(34),INDEX(Organizations[Organization Type '[CV']],$A3061),CHAR(34),
", OrganizationCode:  ",CHAR(34),INDEX(Organizations[Organization Code],$A3061),CHAR(34),
", OrganizationName:  ",CHAR(34),INDEX(Organizations[Organization Name],$A3061),CHAR(34),
", OrganizationDescription:  ",CHAR(34),INDEX(Organizations[Organization Description],$A3061),CHAR(34),
", OrganizationLink:  ",CHAR(34),INDEX(Organizations[Organization Link],$A3061),CHAR(34),"}"))</f>
        <v>#REF!</v>
      </c>
      <c r="F3061" t="e">
        <f>IF(INDEX(People[First Name],$A3061)="","",
CONCATENATE("  - &amp;AffiliationID",TEXT($A3061,"0000"),
" {PersonID: *PersonID",TEXT($A3061,"0000"),
", OrganizationID: *OrganizationID",TEXT(MATCH(INDEX(People[Organization Name],$A3061),Organizations[Organization Name],0),"0000"),
", IsPrimaryOrganizationContact: , AffiliationStartDate: , AffiliationEndDate: , PrimaryPhone: ",
", PrimaryEmail: ",CHAR(34),INDEX(People[Primary Email],$A3061),CHAR(34),
", PrimaryAddress: ",CHAR(34),INDEX(People[Primary Address],$A3061),CHAR(34),
", PersonLink: }"))</f>
        <v>#REF!</v>
      </c>
      <c r="H3061" t="e">
        <f>IF(COUNTA(CitationInformation)=0,"",IF(INDEX(AuthorList[Author Name],$A3061)="","",
CONCATENATE("  - &amp;AuthorListID",TEXT($A3061,"0000"),
"  {CitationID: *CitationID0001",
", PersonID: *PersonID",TEXT(MATCH(INDEX(AuthorList[Author Name],$A3061),People[Full Name],0),"0000"),
", AuthorOrder: ",INDEX(AuthorList[Author Number],$A3061),"}")))</f>
        <v>#REF!</v>
      </c>
      <c r="K3061" t="e">
        <f>IF(INDEX(SamplingFeatures[Feature Code],$A3061)="","",
CONCATENATE("  - &amp;SamplingFeatureID",TEXT($A3061,"0000"),
" {","SamplingFeatureUUID:  ",CHAR(34),INDEX(SamplingFeatures[Sampling Feature UUID],$A3061),CHAR(34),
", SamplingFeatureTypeCV:  ",CHAR(34),INDEX(SamplingFeatures[Sampling Feature Type],$A3061),CHAR(34),
", SamplingFeatureCode:  ",CHAR(34),INDEX(SamplingFeatures[Feature Code],$A3061),CHAR(34),
", SamplingFeatureName:  ",CHAR(34),INDEX(SamplingFeatures[Feature Name],$A3061),CHAR(34),
", SamplingFeatureDescription:  ",CHAR(34),INDEX(SamplingFeatures[Feature Description],$A3061),CHAR(34),
", SamplingFeatureGeotypeCV:  ",CHAR(34),INDEX(SamplingFeatures[Feature Geo Type],$A3061),CHAR(34),
", FeatureGeometry:  ",CHAR(34),INDEX(SamplingFeatures[Feature Geometry],$A3061),CHAR(34),
", Elevation_m:  ",CHAR(34),INDEX(SamplingFeatures[Elevation_m],$A3061),CHAR(34),
", ElevationDatumCV:  ",CHAR(34),ElevationDatum,CHAR(34),"}"))</f>
        <v>#REF!</v>
      </c>
      <c r="L3061" t="e">
        <f>IF(INDEX(SamplingFeatures[Sampling Feature Type],$A3061)&lt;&gt;"Site","",
CONCATENATE("  - &amp;SiteID",TEXT(SUMPRODUCT(--($L$3:$L3060&lt;&gt;"")),"0000"),
" {","SamplingFeatureID:  *SamplingFeatureID",TEXT($A3061,"0000"),
", SiteTypeCV:  ",CHAR(34),INDEX(Sites[Site Type],$A3061),CHAR(34),
", Latitude:  ",INDEX(Sites[Latitude],$A3061),
", Longitude:  ",INDEX(Sites[Longitude],$A3061),
", SRSName:  ",CHAR(34),LatLonDatum,CHAR(34),"}"))</f>
        <v>#REF!</v>
      </c>
      <c r="M3061" t="e">
        <f>IF(INDEX(SamplingFeatures[Sampling Feature Type],$A3061)&lt;&gt;"Specimen","",
CONCATENATE("  - &amp;SpecimenID",TEXT(SUMPRODUCT(--($M$3:$M3060&lt;&gt;"")),"0000"),
" {","SamplingFeatureID:  *SamplingFeatureID",TEXT($A3061,"0000"),
", SpecimenTypeCV:  ",CHAR(34),INDEX(Specimens[Specimen Type],$A3061),CHAR(34),
", SpecimenMediumCV:  ",INDEX(Specimens[Specimen Medium],$A3061),
", IsFieldSpecimen:  ",CHAR(34),INDEX(Specimens[Is Field Specimen?],$A3061),CHAR(34),"}"))</f>
        <v>#REF!</v>
      </c>
      <c r="N3061" t="e">
        <f>IF(COUNTA(SpatialOffsets[])=0,"", IF(INDEX(SpatialOffsets[Spatial Offset Type],$A3061)="","",
CONCATENATE("  - &amp;SpatialOffsetID",TEXT($A3061,"0000"),
" {","SpatialOffsetTypeCV:  ",CHAR(34),INDEX(SpatialOffsets[Spatial Offset Type],$A3061),CHAR(34),
", Offset1Value:  ",INDEX(SpatialOffsets[Offset 1 Value],$A3061),
", Offset1UnitID:  ",CHAR(34),INDEX(SpatialOffsets[Offset 1 Unit],$A3061),CHAR(34),
", Offset2Value:  ",INDEX(SpatialOffsets[Offset 2 Value],$A3061),
", Offset2UnitID:  ",CHAR(34),INDEX(SpatialOffsets[Offset 2 Unit],$A3061),CHAR(34),
", Offset3Value:  ",INDEX(SpatialOffsets[Offset 3 Value],$A3061),
", Offset3UnitID:  ",CHAR(34),INDEX(SpatialOffsets[Offset 3 Unit],$A3061),CHAR(34),,"}")))</f>
        <v>#REF!</v>
      </c>
      <c r="O3061" t="e">
        <f>IF(COUNTA(RelatedFeatures[])=0,"", IF(INDEX(RelatedFeatures[First Sampling Feature Code],$A3061)="","",
CONCATENATE("  - &amp;RelationID",TEXT($A3061,"0000"),
" {","SamplingFeatureID:  *SamplingFeatureID",TEXT(MATCH(INDEX(RelatedFeatures[First Sampling Feature Code],$A3061),SamplingFeatures[Feature Code],0),"0000"),
", RelationshipTypeCV:  ",CHAR(34),INDEX(RelatedFeatures[Relationship Type],$A3061),CHAR(34),
", RelatedFeatureID: *SamplingFeatureID",TEXT(MATCH(INDEX(RelatedFeatures[Second Sampling Feature Code],$A3061),SamplingFeatures[Feature Code],0),"0000"),
", SpatialOffsetID:  ",IF(INDEX(RelatedFeatures[Offset Number],$A3061)="","",CONCATENATE("*SpatialOffsetID",TEXT(INDEX(RelatedFeatures[Offset Number],$A3061),"0000"))),"}")))</f>
        <v>#REF!</v>
      </c>
      <c r="P3061" t="e">
        <f>IF(INDEX(Methods[Method Type],$A3061)="","",
CONCATENATE("  - &amp;MethodID",TEXT($A3061,"0000"),
" {","MethodTypeCV:  ",CHAR(34),INDEX(Methods[Method Type],$A3061),CHAR(34),
", MethodCode:  ",CHAR(34),INDEX(Methods[Method Code],$A3061),CHAR(34),
", MethodName:  ",CHAR(34),INDEX(Methods[Method Name],$A3061),CHAR(34),
", MethodDescription:  ",CHAR(34),INDEX(Methods[Method Description],$A3061),CHAR(34),
", MethodLink:  ",CHAR(34),INDEX(Methods[Method Link],$A3061),CHAR(34),
", OrganizationID: *OrganizationID",TEXT(MATCH(INDEX(Methods[Organization Name],$A3061),Organizations[Organization Name],0),"0000"),"}"))</f>
        <v>#REF!</v>
      </c>
      <c r="Q3061" t="e">
        <f>IF(INDEX(Variables[Variable Type],$A3061)="","",
CONCATENATE("  - &amp;VariableID",TEXT($A3061,"0000"),
" {","VariableTypeCV:  ",CHAR(34),INDEX(Variables[Variable Type],$A3061),CHAR(34),
", VariableCode:  ",CHAR(34),INDEX(Variables[Variable Code],$A3061),CHAR(34),
", VariableNameCV:  ",CHAR(34),INDEX(Variables[Variable Name],$A3061),CHAR(34),
", VariableDefinition:  ",CHAR(34),INDEX(Variables[Variable Definition],$A3061),CHAR(34),
", SpecciationCV:  ",CHAR(34),INDEX(Variables[Speciation],$A3061),CHAR(34),
", NoDataValue:  ",CHAR(34),INDEX(Variables[No Data Value],$A3061),CHAR(34),"}"))</f>
        <v>#REF!</v>
      </c>
    </row>
    <row r="3062" spans="1:17" x14ac:dyDescent="0.25">
      <c r="A3062">
        <v>3059</v>
      </c>
      <c r="D3062" t="e">
        <f>IF(INDEX(People[First Name],$A3062)="","",
CONCATENATE("  - &amp;PersonID",TEXT($A3062,"0000"),
" {","PersonFirstName:  ",CHAR(34),INDEX(People[First Name],$A3062),CHAR(34),
", PersonMiddleName:  ",CHAR(34),INDEX(People[Middle Name],$A3062),CHAR(34),
", PersonLastName:  ",CHAR(34),INDEX(People[Last Name],$A3062),CHAR(34),"}"))</f>
        <v>#REF!</v>
      </c>
      <c r="E3062" t="e">
        <f>IF(INDEX(Organizations[Organization Type '[CV']],$A3062)="","",
CONCATENATE("  - &amp;OrganizationID",TEXT($A3062,"0000"),
" {","OrganizationTypeCV:  ",CHAR(34),INDEX(Organizations[Organization Type '[CV']],$A3062),CHAR(34),
", OrganizationCode:  ",CHAR(34),INDEX(Organizations[Organization Code],$A3062),CHAR(34),
", OrganizationName:  ",CHAR(34),INDEX(Organizations[Organization Name],$A3062),CHAR(34),
", OrganizationDescription:  ",CHAR(34),INDEX(Organizations[Organization Description],$A3062),CHAR(34),
", OrganizationLink:  ",CHAR(34),INDEX(Organizations[Organization Link],$A3062),CHAR(34),"}"))</f>
        <v>#REF!</v>
      </c>
      <c r="F3062" t="e">
        <f>IF(INDEX(People[First Name],$A3062)="","",
CONCATENATE("  - &amp;AffiliationID",TEXT($A3062,"0000"),
" {PersonID: *PersonID",TEXT($A3062,"0000"),
", OrganizationID: *OrganizationID",TEXT(MATCH(INDEX(People[Organization Name],$A3062),Organizations[Organization Name],0),"0000"),
", IsPrimaryOrganizationContact: , AffiliationStartDate: , AffiliationEndDate: , PrimaryPhone: ",
", PrimaryEmail: ",CHAR(34),INDEX(People[Primary Email],$A3062),CHAR(34),
", PrimaryAddress: ",CHAR(34),INDEX(People[Primary Address],$A3062),CHAR(34),
", PersonLink: }"))</f>
        <v>#REF!</v>
      </c>
      <c r="H3062" t="e">
        <f>IF(COUNTA(CitationInformation)=0,"",IF(INDEX(AuthorList[Author Name],$A3062)="","",
CONCATENATE("  - &amp;AuthorListID",TEXT($A3062,"0000"),
"  {CitationID: *CitationID0001",
", PersonID: *PersonID",TEXT(MATCH(INDEX(AuthorList[Author Name],$A3062),People[Full Name],0),"0000"),
", AuthorOrder: ",INDEX(AuthorList[Author Number],$A3062),"}")))</f>
        <v>#REF!</v>
      </c>
      <c r="K3062" t="e">
        <f>IF(INDEX(SamplingFeatures[Feature Code],$A3062)="","",
CONCATENATE("  - &amp;SamplingFeatureID",TEXT($A3062,"0000"),
" {","SamplingFeatureUUID:  ",CHAR(34),INDEX(SamplingFeatures[Sampling Feature UUID],$A3062),CHAR(34),
", SamplingFeatureTypeCV:  ",CHAR(34),INDEX(SamplingFeatures[Sampling Feature Type],$A3062),CHAR(34),
", SamplingFeatureCode:  ",CHAR(34),INDEX(SamplingFeatures[Feature Code],$A3062),CHAR(34),
", SamplingFeatureName:  ",CHAR(34),INDEX(SamplingFeatures[Feature Name],$A3062),CHAR(34),
", SamplingFeatureDescription:  ",CHAR(34),INDEX(SamplingFeatures[Feature Description],$A3062),CHAR(34),
", SamplingFeatureGeotypeCV:  ",CHAR(34),INDEX(SamplingFeatures[Feature Geo Type],$A3062),CHAR(34),
", FeatureGeometry:  ",CHAR(34),INDEX(SamplingFeatures[Feature Geometry],$A3062),CHAR(34),
", Elevation_m:  ",CHAR(34),INDEX(SamplingFeatures[Elevation_m],$A3062),CHAR(34),
", ElevationDatumCV:  ",CHAR(34),ElevationDatum,CHAR(34),"}"))</f>
        <v>#REF!</v>
      </c>
      <c r="L3062" t="e">
        <f>IF(INDEX(SamplingFeatures[Sampling Feature Type],$A3062)&lt;&gt;"Site","",
CONCATENATE("  - &amp;SiteID",TEXT(SUMPRODUCT(--($L$3:$L3061&lt;&gt;"")),"0000"),
" {","SamplingFeatureID:  *SamplingFeatureID",TEXT($A3062,"0000"),
", SiteTypeCV:  ",CHAR(34),INDEX(Sites[Site Type],$A3062),CHAR(34),
", Latitude:  ",INDEX(Sites[Latitude],$A3062),
", Longitude:  ",INDEX(Sites[Longitude],$A3062),
", SRSName:  ",CHAR(34),LatLonDatum,CHAR(34),"}"))</f>
        <v>#REF!</v>
      </c>
      <c r="M3062" t="e">
        <f>IF(INDEX(SamplingFeatures[Sampling Feature Type],$A3062)&lt;&gt;"Specimen","",
CONCATENATE("  - &amp;SpecimenID",TEXT(SUMPRODUCT(--($M$3:$M3061&lt;&gt;"")),"0000"),
" {","SamplingFeatureID:  *SamplingFeatureID",TEXT($A3062,"0000"),
", SpecimenTypeCV:  ",CHAR(34),INDEX(Specimens[Specimen Type],$A3062),CHAR(34),
", SpecimenMediumCV:  ",INDEX(Specimens[Specimen Medium],$A3062),
", IsFieldSpecimen:  ",CHAR(34),INDEX(Specimens[Is Field Specimen?],$A3062),CHAR(34),"}"))</f>
        <v>#REF!</v>
      </c>
      <c r="N3062" t="e">
        <f>IF(COUNTA(SpatialOffsets[])=0,"", IF(INDEX(SpatialOffsets[Spatial Offset Type],$A3062)="","",
CONCATENATE("  - &amp;SpatialOffsetID",TEXT($A3062,"0000"),
" {","SpatialOffsetTypeCV:  ",CHAR(34),INDEX(SpatialOffsets[Spatial Offset Type],$A3062),CHAR(34),
", Offset1Value:  ",INDEX(SpatialOffsets[Offset 1 Value],$A3062),
", Offset1UnitID:  ",CHAR(34),INDEX(SpatialOffsets[Offset 1 Unit],$A3062),CHAR(34),
", Offset2Value:  ",INDEX(SpatialOffsets[Offset 2 Value],$A3062),
", Offset2UnitID:  ",CHAR(34),INDEX(SpatialOffsets[Offset 2 Unit],$A3062),CHAR(34),
", Offset3Value:  ",INDEX(SpatialOffsets[Offset 3 Value],$A3062),
", Offset3UnitID:  ",CHAR(34),INDEX(SpatialOffsets[Offset 3 Unit],$A3062),CHAR(34),,"}")))</f>
        <v>#REF!</v>
      </c>
      <c r="O3062" t="e">
        <f>IF(COUNTA(RelatedFeatures[])=0,"", IF(INDEX(RelatedFeatures[First Sampling Feature Code],$A3062)="","",
CONCATENATE("  - &amp;RelationID",TEXT($A3062,"0000"),
" {","SamplingFeatureID:  *SamplingFeatureID",TEXT(MATCH(INDEX(RelatedFeatures[First Sampling Feature Code],$A3062),SamplingFeatures[Feature Code],0),"0000"),
", RelationshipTypeCV:  ",CHAR(34),INDEX(RelatedFeatures[Relationship Type],$A3062),CHAR(34),
", RelatedFeatureID: *SamplingFeatureID",TEXT(MATCH(INDEX(RelatedFeatures[Second Sampling Feature Code],$A3062),SamplingFeatures[Feature Code],0),"0000"),
", SpatialOffsetID:  ",IF(INDEX(RelatedFeatures[Offset Number],$A3062)="","",CONCATENATE("*SpatialOffsetID",TEXT(INDEX(RelatedFeatures[Offset Number],$A3062),"0000"))),"}")))</f>
        <v>#REF!</v>
      </c>
      <c r="P3062" t="e">
        <f>IF(INDEX(Methods[Method Type],$A3062)="","",
CONCATENATE("  - &amp;MethodID",TEXT($A3062,"0000"),
" {","MethodTypeCV:  ",CHAR(34),INDEX(Methods[Method Type],$A3062),CHAR(34),
", MethodCode:  ",CHAR(34),INDEX(Methods[Method Code],$A3062),CHAR(34),
", MethodName:  ",CHAR(34),INDEX(Methods[Method Name],$A3062),CHAR(34),
", MethodDescription:  ",CHAR(34),INDEX(Methods[Method Description],$A3062),CHAR(34),
", MethodLink:  ",CHAR(34),INDEX(Methods[Method Link],$A3062),CHAR(34),
", OrganizationID: *OrganizationID",TEXT(MATCH(INDEX(Methods[Organization Name],$A3062),Organizations[Organization Name],0),"0000"),"}"))</f>
        <v>#REF!</v>
      </c>
      <c r="Q3062" t="e">
        <f>IF(INDEX(Variables[Variable Type],$A3062)="","",
CONCATENATE("  - &amp;VariableID",TEXT($A3062,"0000"),
" {","VariableTypeCV:  ",CHAR(34),INDEX(Variables[Variable Type],$A3062),CHAR(34),
", VariableCode:  ",CHAR(34),INDEX(Variables[Variable Code],$A3062),CHAR(34),
", VariableNameCV:  ",CHAR(34),INDEX(Variables[Variable Name],$A3062),CHAR(34),
", VariableDefinition:  ",CHAR(34),INDEX(Variables[Variable Definition],$A3062),CHAR(34),
", SpecciationCV:  ",CHAR(34),INDEX(Variables[Speciation],$A3062),CHAR(34),
", NoDataValue:  ",CHAR(34),INDEX(Variables[No Data Value],$A3062),CHAR(34),"}"))</f>
        <v>#REF!</v>
      </c>
    </row>
    <row r="3063" spans="1:17" x14ac:dyDescent="0.25">
      <c r="A3063">
        <v>3060</v>
      </c>
      <c r="D3063" t="e">
        <f>IF(INDEX(People[First Name],$A3063)="","",
CONCATENATE("  - &amp;PersonID",TEXT($A3063,"0000"),
" {","PersonFirstName:  ",CHAR(34),INDEX(People[First Name],$A3063),CHAR(34),
", PersonMiddleName:  ",CHAR(34),INDEX(People[Middle Name],$A3063),CHAR(34),
", PersonLastName:  ",CHAR(34),INDEX(People[Last Name],$A3063),CHAR(34),"}"))</f>
        <v>#REF!</v>
      </c>
      <c r="E3063" t="e">
        <f>IF(INDEX(Organizations[Organization Type '[CV']],$A3063)="","",
CONCATENATE("  - &amp;OrganizationID",TEXT($A3063,"0000"),
" {","OrganizationTypeCV:  ",CHAR(34),INDEX(Organizations[Organization Type '[CV']],$A3063),CHAR(34),
", OrganizationCode:  ",CHAR(34),INDEX(Organizations[Organization Code],$A3063),CHAR(34),
", OrganizationName:  ",CHAR(34),INDEX(Organizations[Organization Name],$A3063),CHAR(34),
", OrganizationDescription:  ",CHAR(34),INDEX(Organizations[Organization Description],$A3063),CHAR(34),
", OrganizationLink:  ",CHAR(34),INDEX(Organizations[Organization Link],$A3063),CHAR(34),"}"))</f>
        <v>#REF!</v>
      </c>
      <c r="F3063" t="e">
        <f>IF(INDEX(People[First Name],$A3063)="","",
CONCATENATE("  - &amp;AffiliationID",TEXT($A3063,"0000"),
" {PersonID: *PersonID",TEXT($A3063,"0000"),
", OrganizationID: *OrganizationID",TEXT(MATCH(INDEX(People[Organization Name],$A3063),Organizations[Organization Name],0),"0000"),
", IsPrimaryOrganizationContact: , AffiliationStartDate: , AffiliationEndDate: , PrimaryPhone: ",
", PrimaryEmail: ",CHAR(34),INDEX(People[Primary Email],$A3063),CHAR(34),
", PrimaryAddress: ",CHAR(34),INDEX(People[Primary Address],$A3063),CHAR(34),
", PersonLink: }"))</f>
        <v>#REF!</v>
      </c>
      <c r="H3063" t="e">
        <f>IF(COUNTA(CitationInformation)=0,"",IF(INDEX(AuthorList[Author Name],$A3063)="","",
CONCATENATE("  - &amp;AuthorListID",TEXT($A3063,"0000"),
"  {CitationID: *CitationID0001",
", PersonID: *PersonID",TEXT(MATCH(INDEX(AuthorList[Author Name],$A3063),People[Full Name],0),"0000"),
", AuthorOrder: ",INDEX(AuthorList[Author Number],$A3063),"}")))</f>
        <v>#REF!</v>
      </c>
      <c r="K3063" t="e">
        <f>IF(INDEX(SamplingFeatures[Feature Code],$A3063)="","",
CONCATENATE("  - &amp;SamplingFeatureID",TEXT($A3063,"0000"),
" {","SamplingFeatureUUID:  ",CHAR(34),INDEX(SamplingFeatures[Sampling Feature UUID],$A3063),CHAR(34),
", SamplingFeatureTypeCV:  ",CHAR(34),INDEX(SamplingFeatures[Sampling Feature Type],$A3063),CHAR(34),
", SamplingFeatureCode:  ",CHAR(34),INDEX(SamplingFeatures[Feature Code],$A3063),CHAR(34),
", SamplingFeatureName:  ",CHAR(34),INDEX(SamplingFeatures[Feature Name],$A3063),CHAR(34),
", SamplingFeatureDescription:  ",CHAR(34),INDEX(SamplingFeatures[Feature Description],$A3063),CHAR(34),
", SamplingFeatureGeotypeCV:  ",CHAR(34),INDEX(SamplingFeatures[Feature Geo Type],$A3063),CHAR(34),
", FeatureGeometry:  ",CHAR(34),INDEX(SamplingFeatures[Feature Geometry],$A3063),CHAR(34),
", Elevation_m:  ",CHAR(34),INDEX(SamplingFeatures[Elevation_m],$A3063),CHAR(34),
", ElevationDatumCV:  ",CHAR(34),ElevationDatum,CHAR(34),"}"))</f>
        <v>#REF!</v>
      </c>
      <c r="L3063" t="e">
        <f>IF(INDEX(SamplingFeatures[Sampling Feature Type],$A3063)&lt;&gt;"Site","",
CONCATENATE("  - &amp;SiteID",TEXT(SUMPRODUCT(--($L$3:$L3062&lt;&gt;"")),"0000"),
" {","SamplingFeatureID:  *SamplingFeatureID",TEXT($A3063,"0000"),
", SiteTypeCV:  ",CHAR(34),INDEX(Sites[Site Type],$A3063),CHAR(34),
", Latitude:  ",INDEX(Sites[Latitude],$A3063),
", Longitude:  ",INDEX(Sites[Longitude],$A3063),
", SRSName:  ",CHAR(34),LatLonDatum,CHAR(34),"}"))</f>
        <v>#REF!</v>
      </c>
      <c r="M3063" t="e">
        <f>IF(INDEX(SamplingFeatures[Sampling Feature Type],$A3063)&lt;&gt;"Specimen","",
CONCATENATE("  - &amp;SpecimenID",TEXT(SUMPRODUCT(--($M$3:$M3062&lt;&gt;"")),"0000"),
" {","SamplingFeatureID:  *SamplingFeatureID",TEXT($A3063,"0000"),
", SpecimenTypeCV:  ",CHAR(34),INDEX(Specimens[Specimen Type],$A3063),CHAR(34),
", SpecimenMediumCV:  ",INDEX(Specimens[Specimen Medium],$A3063),
", IsFieldSpecimen:  ",CHAR(34),INDEX(Specimens[Is Field Specimen?],$A3063),CHAR(34),"}"))</f>
        <v>#REF!</v>
      </c>
      <c r="N3063" t="e">
        <f>IF(COUNTA(SpatialOffsets[])=0,"", IF(INDEX(SpatialOffsets[Spatial Offset Type],$A3063)="","",
CONCATENATE("  - &amp;SpatialOffsetID",TEXT($A3063,"0000"),
" {","SpatialOffsetTypeCV:  ",CHAR(34),INDEX(SpatialOffsets[Spatial Offset Type],$A3063),CHAR(34),
", Offset1Value:  ",INDEX(SpatialOffsets[Offset 1 Value],$A3063),
", Offset1UnitID:  ",CHAR(34),INDEX(SpatialOffsets[Offset 1 Unit],$A3063),CHAR(34),
", Offset2Value:  ",INDEX(SpatialOffsets[Offset 2 Value],$A3063),
", Offset2UnitID:  ",CHAR(34),INDEX(SpatialOffsets[Offset 2 Unit],$A3063),CHAR(34),
", Offset3Value:  ",INDEX(SpatialOffsets[Offset 3 Value],$A3063),
", Offset3UnitID:  ",CHAR(34),INDEX(SpatialOffsets[Offset 3 Unit],$A3063),CHAR(34),,"}")))</f>
        <v>#REF!</v>
      </c>
      <c r="O3063" t="e">
        <f>IF(COUNTA(RelatedFeatures[])=0,"", IF(INDEX(RelatedFeatures[First Sampling Feature Code],$A3063)="","",
CONCATENATE("  - &amp;RelationID",TEXT($A3063,"0000"),
" {","SamplingFeatureID:  *SamplingFeatureID",TEXT(MATCH(INDEX(RelatedFeatures[First Sampling Feature Code],$A3063),SamplingFeatures[Feature Code],0),"0000"),
", RelationshipTypeCV:  ",CHAR(34),INDEX(RelatedFeatures[Relationship Type],$A3063),CHAR(34),
", RelatedFeatureID: *SamplingFeatureID",TEXT(MATCH(INDEX(RelatedFeatures[Second Sampling Feature Code],$A3063),SamplingFeatures[Feature Code],0),"0000"),
", SpatialOffsetID:  ",IF(INDEX(RelatedFeatures[Offset Number],$A3063)="","",CONCATENATE("*SpatialOffsetID",TEXT(INDEX(RelatedFeatures[Offset Number],$A3063),"0000"))),"}")))</f>
        <v>#REF!</v>
      </c>
      <c r="P3063" t="e">
        <f>IF(INDEX(Methods[Method Type],$A3063)="","",
CONCATENATE("  - &amp;MethodID",TEXT($A3063,"0000"),
" {","MethodTypeCV:  ",CHAR(34),INDEX(Methods[Method Type],$A3063),CHAR(34),
", MethodCode:  ",CHAR(34),INDEX(Methods[Method Code],$A3063),CHAR(34),
", MethodName:  ",CHAR(34),INDEX(Methods[Method Name],$A3063),CHAR(34),
", MethodDescription:  ",CHAR(34),INDEX(Methods[Method Description],$A3063),CHAR(34),
", MethodLink:  ",CHAR(34),INDEX(Methods[Method Link],$A3063),CHAR(34),
", OrganizationID: *OrganizationID",TEXT(MATCH(INDEX(Methods[Organization Name],$A3063),Organizations[Organization Name],0),"0000"),"}"))</f>
        <v>#REF!</v>
      </c>
      <c r="Q3063" t="e">
        <f>IF(INDEX(Variables[Variable Type],$A3063)="","",
CONCATENATE("  - &amp;VariableID",TEXT($A3063,"0000"),
" {","VariableTypeCV:  ",CHAR(34),INDEX(Variables[Variable Type],$A3063),CHAR(34),
", VariableCode:  ",CHAR(34),INDEX(Variables[Variable Code],$A3063),CHAR(34),
", VariableNameCV:  ",CHAR(34),INDEX(Variables[Variable Name],$A3063),CHAR(34),
", VariableDefinition:  ",CHAR(34),INDEX(Variables[Variable Definition],$A3063),CHAR(34),
", SpecciationCV:  ",CHAR(34),INDEX(Variables[Speciation],$A3063),CHAR(34),
", NoDataValue:  ",CHAR(34),INDEX(Variables[No Data Value],$A3063),CHAR(34),"}"))</f>
        <v>#REF!</v>
      </c>
    </row>
    <row r="3064" spans="1:17" x14ac:dyDescent="0.25">
      <c r="A3064">
        <v>3061</v>
      </c>
      <c r="D3064" t="e">
        <f>IF(INDEX(People[First Name],$A3064)="","",
CONCATENATE("  - &amp;PersonID",TEXT($A3064,"0000"),
" {","PersonFirstName:  ",CHAR(34),INDEX(People[First Name],$A3064),CHAR(34),
", PersonMiddleName:  ",CHAR(34),INDEX(People[Middle Name],$A3064),CHAR(34),
", PersonLastName:  ",CHAR(34),INDEX(People[Last Name],$A3064),CHAR(34),"}"))</f>
        <v>#REF!</v>
      </c>
      <c r="E3064" t="e">
        <f>IF(INDEX(Organizations[Organization Type '[CV']],$A3064)="","",
CONCATENATE("  - &amp;OrganizationID",TEXT($A3064,"0000"),
" {","OrganizationTypeCV:  ",CHAR(34),INDEX(Organizations[Organization Type '[CV']],$A3064),CHAR(34),
", OrganizationCode:  ",CHAR(34),INDEX(Organizations[Organization Code],$A3064),CHAR(34),
", OrganizationName:  ",CHAR(34),INDEX(Organizations[Organization Name],$A3064),CHAR(34),
", OrganizationDescription:  ",CHAR(34),INDEX(Organizations[Organization Description],$A3064),CHAR(34),
", OrganizationLink:  ",CHAR(34),INDEX(Organizations[Organization Link],$A3064),CHAR(34),"}"))</f>
        <v>#REF!</v>
      </c>
      <c r="F3064" t="e">
        <f>IF(INDEX(People[First Name],$A3064)="","",
CONCATENATE("  - &amp;AffiliationID",TEXT($A3064,"0000"),
" {PersonID: *PersonID",TEXT($A3064,"0000"),
", OrganizationID: *OrganizationID",TEXT(MATCH(INDEX(People[Organization Name],$A3064),Organizations[Organization Name],0),"0000"),
", IsPrimaryOrganizationContact: , AffiliationStartDate: , AffiliationEndDate: , PrimaryPhone: ",
", PrimaryEmail: ",CHAR(34),INDEX(People[Primary Email],$A3064),CHAR(34),
", PrimaryAddress: ",CHAR(34),INDEX(People[Primary Address],$A3064),CHAR(34),
", PersonLink: }"))</f>
        <v>#REF!</v>
      </c>
      <c r="H3064" t="e">
        <f>IF(COUNTA(CitationInformation)=0,"",IF(INDEX(AuthorList[Author Name],$A3064)="","",
CONCATENATE("  - &amp;AuthorListID",TEXT($A3064,"0000"),
"  {CitationID: *CitationID0001",
", PersonID: *PersonID",TEXT(MATCH(INDEX(AuthorList[Author Name],$A3064),People[Full Name],0),"0000"),
", AuthorOrder: ",INDEX(AuthorList[Author Number],$A3064),"}")))</f>
        <v>#REF!</v>
      </c>
      <c r="K3064" t="e">
        <f>IF(INDEX(SamplingFeatures[Feature Code],$A3064)="","",
CONCATENATE("  - &amp;SamplingFeatureID",TEXT($A3064,"0000"),
" {","SamplingFeatureUUID:  ",CHAR(34),INDEX(SamplingFeatures[Sampling Feature UUID],$A3064),CHAR(34),
", SamplingFeatureTypeCV:  ",CHAR(34),INDEX(SamplingFeatures[Sampling Feature Type],$A3064),CHAR(34),
", SamplingFeatureCode:  ",CHAR(34),INDEX(SamplingFeatures[Feature Code],$A3064),CHAR(34),
", SamplingFeatureName:  ",CHAR(34),INDEX(SamplingFeatures[Feature Name],$A3064),CHAR(34),
", SamplingFeatureDescription:  ",CHAR(34),INDEX(SamplingFeatures[Feature Description],$A3064),CHAR(34),
", SamplingFeatureGeotypeCV:  ",CHAR(34),INDEX(SamplingFeatures[Feature Geo Type],$A3064),CHAR(34),
", FeatureGeometry:  ",CHAR(34),INDEX(SamplingFeatures[Feature Geometry],$A3064),CHAR(34),
", Elevation_m:  ",CHAR(34),INDEX(SamplingFeatures[Elevation_m],$A3064),CHAR(34),
", ElevationDatumCV:  ",CHAR(34),ElevationDatum,CHAR(34),"}"))</f>
        <v>#REF!</v>
      </c>
      <c r="L3064" t="e">
        <f>IF(INDEX(SamplingFeatures[Sampling Feature Type],$A3064)&lt;&gt;"Site","",
CONCATENATE("  - &amp;SiteID",TEXT(SUMPRODUCT(--($L$3:$L3063&lt;&gt;"")),"0000"),
" {","SamplingFeatureID:  *SamplingFeatureID",TEXT($A3064,"0000"),
", SiteTypeCV:  ",CHAR(34),INDEX(Sites[Site Type],$A3064),CHAR(34),
", Latitude:  ",INDEX(Sites[Latitude],$A3064),
", Longitude:  ",INDEX(Sites[Longitude],$A3064),
", SRSName:  ",CHAR(34),LatLonDatum,CHAR(34),"}"))</f>
        <v>#REF!</v>
      </c>
      <c r="M3064" t="e">
        <f>IF(INDEX(SamplingFeatures[Sampling Feature Type],$A3064)&lt;&gt;"Specimen","",
CONCATENATE("  - &amp;SpecimenID",TEXT(SUMPRODUCT(--($M$3:$M3063&lt;&gt;"")),"0000"),
" {","SamplingFeatureID:  *SamplingFeatureID",TEXT($A3064,"0000"),
", SpecimenTypeCV:  ",CHAR(34),INDEX(Specimens[Specimen Type],$A3064),CHAR(34),
", SpecimenMediumCV:  ",INDEX(Specimens[Specimen Medium],$A3064),
", IsFieldSpecimen:  ",CHAR(34),INDEX(Specimens[Is Field Specimen?],$A3064),CHAR(34),"}"))</f>
        <v>#REF!</v>
      </c>
      <c r="N3064" t="e">
        <f>IF(COUNTA(SpatialOffsets[])=0,"", IF(INDEX(SpatialOffsets[Spatial Offset Type],$A3064)="","",
CONCATENATE("  - &amp;SpatialOffsetID",TEXT($A3064,"0000"),
" {","SpatialOffsetTypeCV:  ",CHAR(34),INDEX(SpatialOffsets[Spatial Offset Type],$A3064),CHAR(34),
", Offset1Value:  ",INDEX(SpatialOffsets[Offset 1 Value],$A3064),
", Offset1UnitID:  ",CHAR(34),INDEX(SpatialOffsets[Offset 1 Unit],$A3064),CHAR(34),
", Offset2Value:  ",INDEX(SpatialOffsets[Offset 2 Value],$A3064),
", Offset2UnitID:  ",CHAR(34),INDEX(SpatialOffsets[Offset 2 Unit],$A3064),CHAR(34),
", Offset3Value:  ",INDEX(SpatialOffsets[Offset 3 Value],$A3064),
", Offset3UnitID:  ",CHAR(34),INDEX(SpatialOffsets[Offset 3 Unit],$A3064),CHAR(34),,"}")))</f>
        <v>#REF!</v>
      </c>
      <c r="O3064" t="e">
        <f>IF(COUNTA(RelatedFeatures[])=0,"", IF(INDEX(RelatedFeatures[First Sampling Feature Code],$A3064)="","",
CONCATENATE("  - &amp;RelationID",TEXT($A3064,"0000"),
" {","SamplingFeatureID:  *SamplingFeatureID",TEXT(MATCH(INDEX(RelatedFeatures[First Sampling Feature Code],$A3064),SamplingFeatures[Feature Code],0),"0000"),
", RelationshipTypeCV:  ",CHAR(34),INDEX(RelatedFeatures[Relationship Type],$A3064),CHAR(34),
", RelatedFeatureID: *SamplingFeatureID",TEXT(MATCH(INDEX(RelatedFeatures[Second Sampling Feature Code],$A3064),SamplingFeatures[Feature Code],0),"0000"),
", SpatialOffsetID:  ",IF(INDEX(RelatedFeatures[Offset Number],$A3064)="","",CONCATENATE("*SpatialOffsetID",TEXT(INDEX(RelatedFeatures[Offset Number],$A3064),"0000"))),"}")))</f>
        <v>#REF!</v>
      </c>
      <c r="P3064" t="e">
        <f>IF(INDEX(Methods[Method Type],$A3064)="","",
CONCATENATE("  - &amp;MethodID",TEXT($A3064,"0000"),
" {","MethodTypeCV:  ",CHAR(34),INDEX(Methods[Method Type],$A3064),CHAR(34),
", MethodCode:  ",CHAR(34),INDEX(Methods[Method Code],$A3064),CHAR(34),
", MethodName:  ",CHAR(34),INDEX(Methods[Method Name],$A3064),CHAR(34),
", MethodDescription:  ",CHAR(34),INDEX(Methods[Method Description],$A3064),CHAR(34),
", MethodLink:  ",CHAR(34),INDEX(Methods[Method Link],$A3064),CHAR(34),
", OrganizationID: *OrganizationID",TEXT(MATCH(INDEX(Methods[Organization Name],$A3064),Organizations[Organization Name],0),"0000"),"}"))</f>
        <v>#REF!</v>
      </c>
      <c r="Q3064" t="e">
        <f>IF(INDEX(Variables[Variable Type],$A3064)="","",
CONCATENATE("  - &amp;VariableID",TEXT($A3064,"0000"),
" {","VariableTypeCV:  ",CHAR(34),INDEX(Variables[Variable Type],$A3064),CHAR(34),
", VariableCode:  ",CHAR(34),INDEX(Variables[Variable Code],$A3064),CHAR(34),
", VariableNameCV:  ",CHAR(34),INDEX(Variables[Variable Name],$A3064),CHAR(34),
", VariableDefinition:  ",CHAR(34),INDEX(Variables[Variable Definition],$A3064),CHAR(34),
", SpecciationCV:  ",CHAR(34),INDEX(Variables[Speciation],$A3064),CHAR(34),
", NoDataValue:  ",CHAR(34),INDEX(Variables[No Data Value],$A3064),CHAR(34),"}"))</f>
        <v>#REF!</v>
      </c>
    </row>
    <row r="3065" spans="1:17" x14ac:dyDescent="0.25">
      <c r="A3065">
        <v>3062</v>
      </c>
      <c r="D3065" t="e">
        <f>IF(INDEX(People[First Name],$A3065)="","",
CONCATENATE("  - &amp;PersonID",TEXT($A3065,"0000"),
" {","PersonFirstName:  ",CHAR(34),INDEX(People[First Name],$A3065),CHAR(34),
", PersonMiddleName:  ",CHAR(34),INDEX(People[Middle Name],$A3065),CHAR(34),
", PersonLastName:  ",CHAR(34),INDEX(People[Last Name],$A3065),CHAR(34),"}"))</f>
        <v>#REF!</v>
      </c>
      <c r="E3065" t="e">
        <f>IF(INDEX(Organizations[Organization Type '[CV']],$A3065)="","",
CONCATENATE("  - &amp;OrganizationID",TEXT($A3065,"0000"),
" {","OrganizationTypeCV:  ",CHAR(34),INDEX(Organizations[Organization Type '[CV']],$A3065),CHAR(34),
", OrganizationCode:  ",CHAR(34),INDEX(Organizations[Organization Code],$A3065),CHAR(34),
", OrganizationName:  ",CHAR(34),INDEX(Organizations[Organization Name],$A3065),CHAR(34),
", OrganizationDescription:  ",CHAR(34),INDEX(Organizations[Organization Description],$A3065),CHAR(34),
", OrganizationLink:  ",CHAR(34),INDEX(Organizations[Organization Link],$A3065),CHAR(34),"}"))</f>
        <v>#REF!</v>
      </c>
      <c r="F3065" t="e">
        <f>IF(INDEX(People[First Name],$A3065)="","",
CONCATENATE("  - &amp;AffiliationID",TEXT($A3065,"0000"),
" {PersonID: *PersonID",TEXT($A3065,"0000"),
", OrganizationID: *OrganizationID",TEXT(MATCH(INDEX(People[Organization Name],$A3065),Organizations[Organization Name],0),"0000"),
", IsPrimaryOrganizationContact: , AffiliationStartDate: , AffiliationEndDate: , PrimaryPhone: ",
", PrimaryEmail: ",CHAR(34),INDEX(People[Primary Email],$A3065),CHAR(34),
", PrimaryAddress: ",CHAR(34),INDEX(People[Primary Address],$A3065),CHAR(34),
", PersonLink: }"))</f>
        <v>#REF!</v>
      </c>
      <c r="H3065" t="e">
        <f>IF(COUNTA(CitationInformation)=0,"",IF(INDEX(AuthorList[Author Name],$A3065)="","",
CONCATENATE("  - &amp;AuthorListID",TEXT($A3065,"0000"),
"  {CitationID: *CitationID0001",
", PersonID: *PersonID",TEXT(MATCH(INDEX(AuthorList[Author Name],$A3065),People[Full Name],0),"0000"),
", AuthorOrder: ",INDEX(AuthorList[Author Number],$A3065),"}")))</f>
        <v>#REF!</v>
      </c>
      <c r="K3065" t="e">
        <f>IF(INDEX(SamplingFeatures[Feature Code],$A3065)="","",
CONCATENATE("  - &amp;SamplingFeatureID",TEXT($A3065,"0000"),
" {","SamplingFeatureUUID:  ",CHAR(34),INDEX(SamplingFeatures[Sampling Feature UUID],$A3065),CHAR(34),
", SamplingFeatureTypeCV:  ",CHAR(34),INDEX(SamplingFeatures[Sampling Feature Type],$A3065),CHAR(34),
", SamplingFeatureCode:  ",CHAR(34),INDEX(SamplingFeatures[Feature Code],$A3065),CHAR(34),
", SamplingFeatureName:  ",CHAR(34),INDEX(SamplingFeatures[Feature Name],$A3065),CHAR(34),
", SamplingFeatureDescription:  ",CHAR(34),INDEX(SamplingFeatures[Feature Description],$A3065),CHAR(34),
", SamplingFeatureGeotypeCV:  ",CHAR(34),INDEX(SamplingFeatures[Feature Geo Type],$A3065),CHAR(34),
", FeatureGeometry:  ",CHAR(34),INDEX(SamplingFeatures[Feature Geometry],$A3065),CHAR(34),
", Elevation_m:  ",CHAR(34),INDEX(SamplingFeatures[Elevation_m],$A3065),CHAR(34),
", ElevationDatumCV:  ",CHAR(34),ElevationDatum,CHAR(34),"}"))</f>
        <v>#REF!</v>
      </c>
      <c r="L3065" t="e">
        <f>IF(INDEX(SamplingFeatures[Sampling Feature Type],$A3065)&lt;&gt;"Site","",
CONCATENATE("  - &amp;SiteID",TEXT(SUMPRODUCT(--($L$3:$L3064&lt;&gt;"")),"0000"),
" {","SamplingFeatureID:  *SamplingFeatureID",TEXT($A3065,"0000"),
", SiteTypeCV:  ",CHAR(34),INDEX(Sites[Site Type],$A3065),CHAR(34),
", Latitude:  ",INDEX(Sites[Latitude],$A3065),
", Longitude:  ",INDEX(Sites[Longitude],$A3065),
", SRSName:  ",CHAR(34),LatLonDatum,CHAR(34),"}"))</f>
        <v>#REF!</v>
      </c>
      <c r="M3065" t="e">
        <f>IF(INDEX(SamplingFeatures[Sampling Feature Type],$A3065)&lt;&gt;"Specimen","",
CONCATENATE("  - &amp;SpecimenID",TEXT(SUMPRODUCT(--($M$3:$M3064&lt;&gt;"")),"0000"),
" {","SamplingFeatureID:  *SamplingFeatureID",TEXT($A3065,"0000"),
", SpecimenTypeCV:  ",CHAR(34),INDEX(Specimens[Specimen Type],$A3065),CHAR(34),
", SpecimenMediumCV:  ",INDEX(Specimens[Specimen Medium],$A3065),
", IsFieldSpecimen:  ",CHAR(34),INDEX(Specimens[Is Field Specimen?],$A3065),CHAR(34),"}"))</f>
        <v>#REF!</v>
      </c>
      <c r="N3065" t="e">
        <f>IF(COUNTA(SpatialOffsets[])=0,"", IF(INDEX(SpatialOffsets[Spatial Offset Type],$A3065)="","",
CONCATENATE("  - &amp;SpatialOffsetID",TEXT($A3065,"0000"),
" {","SpatialOffsetTypeCV:  ",CHAR(34),INDEX(SpatialOffsets[Spatial Offset Type],$A3065),CHAR(34),
", Offset1Value:  ",INDEX(SpatialOffsets[Offset 1 Value],$A3065),
", Offset1UnitID:  ",CHAR(34),INDEX(SpatialOffsets[Offset 1 Unit],$A3065),CHAR(34),
", Offset2Value:  ",INDEX(SpatialOffsets[Offset 2 Value],$A3065),
", Offset2UnitID:  ",CHAR(34),INDEX(SpatialOffsets[Offset 2 Unit],$A3065),CHAR(34),
", Offset3Value:  ",INDEX(SpatialOffsets[Offset 3 Value],$A3065),
", Offset3UnitID:  ",CHAR(34),INDEX(SpatialOffsets[Offset 3 Unit],$A3065),CHAR(34),,"}")))</f>
        <v>#REF!</v>
      </c>
      <c r="O3065" t="e">
        <f>IF(COUNTA(RelatedFeatures[])=0,"", IF(INDEX(RelatedFeatures[First Sampling Feature Code],$A3065)="","",
CONCATENATE("  - &amp;RelationID",TEXT($A3065,"0000"),
" {","SamplingFeatureID:  *SamplingFeatureID",TEXT(MATCH(INDEX(RelatedFeatures[First Sampling Feature Code],$A3065),SamplingFeatures[Feature Code],0),"0000"),
", RelationshipTypeCV:  ",CHAR(34),INDEX(RelatedFeatures[Relationship Type],$A3065),CHAR(34),
", RelatedFeatureID: *SamplingFeatureID",TEXT(MATCH(INDEX(RelatedFeatures[Second Sampling Feature Code],$A3065),SamplingFeatures[Feature Code],0),"0000"),
", SpatialOffsetID:  ",IF(INDEX(RelatedFeatures[Offset Number],$A3065)="","",CONCATENATE("*SpatialOffsetID",TEXT(INDEX(RelatedFeatures[Offset Number],$A3065),"0000"))),"}")))</f>
        <v>#REF!</v>
      </c>
      <c r="P3065" t="e">
        <f>IF(INDEX(Methods[Method Type],$A3065)="","",
CONCATENATE("  - &amp;MethodID",TEXT($A3065,"0000"),
" {","MethodTypeCV:  ",CHAR(34),INDEX(Methods[Method Type],$A3065),CHAR(34),
", MethodCode:  ",CHAR(34),INDEX(Methods[Method Code],$A3065),CHAR(34),
", MethodName:  ",CHAR(34),INDEX(Methods[Method Name],$A3065),CHAR(34),
", MethodDescription:  ",CHAR(34),INDEX(Methods[Method Description],$A3065),CHAR(34),
", MethodLink:  ",CHAR(34),INDEX(Methods[Method Link],$A3065),CHAR(34),
", OrganizationID: *OrganizationID",TEXT(MATCH(INDEX(Methods[Organization Name],$A3065),Organizations[Organization Name],0),"0000"),"}"))</f>
        <v>#REF!</v>
      </c>
      <c r="Q3065" t="e">
        <f>IF(INDEX(Variables[Variable Type],$A3065)="","",
CONCATENATE("  - &amp;VariableID",TEXT($A3065,"0000"),
" {","VariableTypeCV:  ",CHAR(34),INDEX(Variables[Variable Type],$A3065),CHAR(34),
", VariableCode:  ",CHAR(34),INDEX(Variables[Variable Code],$A3065),CHAR(34),
", VariableNameCV:  ",CHAR(34),INDEX(Variables[Variable Name],$A3065),CHAR(34),
", VariableDefinition:  ",CHAR(34),INDEX(Variables[Variable Definition],$A3065),CHAR(34),
", SpecciationCV:  ",CHAR(34),INDEX(Variables[Speciation],$A3065),CHAR(34),
", NoDataValue:  ",CHAR(34),INDEX(Variables[No Data Value],$A3065),CHAR(34),"}"))</f>
        <v>#REF!</v>
      </c>
    </row>
    <row r="3066" spans="1:17" x14ac:dyDescent="0.25">
      <c r="A3066">
        <v>3063</v>
      </c>
      <c r="D3066" t="e">
        <f>IF(INDEX(People[First Name],$A3066)="","",
CONCATENATE("  - &amp;PersonID",TEXT($A3066,"0000"),
" {","PersonFirstName:  ",CHAR(34),INDEX(People[First Name],$A3066),CHAR(34),
", PersonMiddleName:  ",CHAR(34),INDEX(People[Middle Name],$A3066),CHAR(34),
", PersonLastName:  ",CHAR(34),INDEX(People[Last Name],$A3066),CHAR(34),"}"))</f>
        <v>#REF!</v>
      </c>
      <c r="E3066" t="e">
        <f>IF(INDEX(Organizations[Organization Type '[CV']],$A3066)="","",
CONCATENATE("  - &amp;OrganizationID",TEXT($A3066,"0000"),
" {","OrganizationTypeCV:  ",CHAR(34),INDEX(Organizations[Organization Type '[CV']],$A3066),CHAR(34),
", OrganizationCode:  ",CHAR(34),INDEX(Organizations[Organization Code],$A3066),CHAR(34),
", OrganizationName:  ",CHAR(34),INDEX(Organizations[Organization Name],$A3066),CHAR(34),
", OrganizationDescription:  ",CHAR(34),INDEX(Organizations[Organization Description],$A3066),CHAR(34),
", OrganizationLink:  ",CHAR(34),INDEX(Organizations[Organization Link],$A3066),CHAR(34),"}"))</f>
        <v>#REF!</v>
      </c>
      <c r="F3066" t="e">
        <f>IF(INDEX(People[First Name],$A3066)="","",
CONCATENATE("  - &amp;AffiliationID",TEXT($A3066,"0000"),
" {PersonID: *PersonID",TEXT($A3066,"0000"),
", OrganizationID: *OrganizationID",TEXT(MATCH(INDEX(People[Organization Name],$A3066),Organizations[Organization Name],0),"0000"),
", IsPrimaryOrganizationContact: , AffiliationStartDate: , AffiliationEndDate: , PrimaryPhone: ",
", PrimaryEmail: ",CHAR(34),INDEX(People[Primary Email],$A3066),CHAR(34),
", PrimaryAddress: ",CHAR(34),INDEX(People[Primary Address],$A3066),CHAR(34),
", PersonLink: }"))</f>
        <v>#REF!</v>
      </c>
      <c r="H3066" t="e">
        <f>IF(COUNTA(CitationInformation)=0,"",IF(INDEX(AuthorList[Author Name],$A3066)="","",
CONCATENATE("  - &amp;AuthorListID",TEXT($A3066,"0000"),
"  {CitationID: *CitationID0001",
", PersonID: *PersonID",TEXT(MATCH(INDEX(AuthorList[Author Name],$A3066),People[Full Name],0),"0000"),
", AuthorOrder: ",INDEX(AuthorList[Author Number],$A3066),"}")))</f>
        <v>#REF!</v>
      </c>
      <c r="K3066" t="e">
        <f>IF(INDEX(SamplingFeatures[Feature Code],$A3066)="","",
CONCATENATE("  - &amp;SamplingFeatureID",TEXT($A3066,"0000"),
" {","SamplingFeatureUUID:  ",CHAR(34),INDEX(SamplingFeatures[Sampling Feature UUID],$A3066),CHAR(34),
", SamplingFeatureTypeCV:  ",CHAR(34),INDEX(SamplingFeatures[Sampling Feature Type],$A3066),CHAR(34),
", SamplingFeatureCode:  ",CHAR(34),INDEX(SamplingFeatures[Feature Code],$A3066),CHAR(34),
", SamplingFeatureName:  ",CHAR(34),INDEX(SamplingFeatures[Feature Name],$A3066),CHAR(34),
", SamplingFeatureDescription:  ",CHAR(34),INDEX(SamplingFeatures[Feature Description],$A3066),CHAR(34),
", SamplingFeatureGeotypeCV:  ",CHAR(34),INDEX(SamplingFeatures[Feature Geo Type],$A3066),CHAR(34),
", FeatureGeometry:  ",CHAR(34),INDEX(SamplingFeatures[Feature Geometry],$A3066),CHAR(34),
", Elevation_m:  ",CHAR(34),INDEX(SamplingFeatures[Elevation_m],$A3066),CHAR(34),
", ElevationDatumCV:  ",CHAR(34),ElevationDatum,CHAR(34),"}"))</f>
        <v>#REF!</v>
      </c>
      <c r="L3066" t="e">
        <f>IF(INDEX(SamplingFeatures[Sampling Feature Type],$A3066)&lt;&gt;"Site","",
CONCATENATE("  - &amp;SiteID",TEXT(SUMPRODUCT(--($L$3:$L3065&lt;&gt;"")),"0000"),
" {","SamplingFeatureID:  *SamplingFeatureID",TEXT($A3066,"0000"),
", SiteTypeCV:  ",CHAR(34),INDEX(Sites[Site Type],$A3066),CHAR(34),
", Latitude:  ",INDEX(Sites[Latitude],$A3066),
", Longitude:  ",INDEX(Sites[Longitude],$A3066),
", SRSName:  ",CHAR(34),LatLonDatum,CHAR(34),"}"))</f>
        <v>#REF!</v>
      </c>
      <c r="M3066" t="e">
        <f>IF(INDEX(SamplingFeatures[Sampling Feature Type],$A3066)&lt;&gt;"Specimen","",
CONCATENATE("  - &amp;SpecimenID",TEXT(SUMPRODUCT(--($M$3:$M3065&lt;&gt;"")),"0000"),
" {","SamplingFeatureID:  *SamplingFeatureID",TEXT($A3066,"0000"),
", SpecimenTypeCV:  ",CHAR(34),INDEX(Specimens[Specimen Type],$A3066),CHAR(34),
", SpecimenMediumCV:  ",INDEX(Specimens[Specimen Medium],$A3066),
", IsFieldSpecimen:  ",CHAR(34),INDEX(Specimens[Is Field Specimen?],$A3066),CHAR(34),"}"))</f>
        <v>#REF!</v>
      </c>
      <c r="N3066" t="e">
        <f>IF(COUNTA(SpatialOffsets[])=0,"", IF(INDEX(SpatialOffsets[Spatial Offset Type],$A3066)="","",
CONCATENATE("  - &amp;SpatialOffsetID",TEXT($A3066,"0000"),
" {","SpatialOffsetTypeCV:  ",CHAR(34),INDEX(SpatialOffsets[Spatial Offset Type],$A3066),CHAR(34),
", Offset1Value:  ",INDEX(SpatialOffsets[Offset 1 Value],$A3066),
", Offset1UnitID:  ",CHAR(34),INDEX(SpatialOffsets[Offset 1 Unit],$A3066),CHAR(34),
", Offset2Value:  ",INDEX(SpatialOffsets[Offset 2 Value],$A3066),
", Offset2UnitID:  ",CHAR(34),INDEX(SpatialOffsets[Offset 2 Unit],$A3066),CHAR(34),
", Offset3Value:  ",INDEX(SpatialOffsets[Offset 3 Value],$A3066),
", Offset3UnitID:  ",CHAR(34),INDEX(SpatialOffsets[Offset 3 Unit],$A3066),CHAR(34),,"}")))</f>
        <v>#REF!</v>
      </c>
      <c r="O3066" t="e">
        <f>IF(COUNTA(RelatedFeatures[])=0,"", IF(INDEX(RelatedFeatures[First Sampling Feature Code],$A3066)="","",
CONCATENATE("  - &amp;RelationID",TEXT($A3066,"0000"),
" {","SamplingFeatureID:  *SamplingFeatureID",TEXT(MATCH(INDEX(RelatedFeatures[First Sampling Feature Code],$A3066),SamplingFeatures[Feature Code],0),"0000"),
", RelationshipTypeCV:  ",CHAR(34),INDEX(RelatedFeatures[Relationship Type],$A3066),CHAR(34),
", RelatedFeatureID: *SamplingFeatureID",TEXT(MATCH(INDEX(RelatedFeatures[Second Sampling Feature Code],$A3066),SamplingFeatures[Feature Code],0),"0000"),
", SpatialOffsetID:  ",IF(INDEX(RelatedFeatures[Offset Number],$A3066)="","",CONCATENATE("*SpatialOffsetID",TEXT(INDEX(RelatedFeatures[Offset Number],$A3066),"0000"))),"}")))</f>
        <v>#REF!</v>
      </c>
      <c r="P3066" t="e">
        <f>IF(INDEX(Methods[Method Type],$A3066)="","",
CONCATENATE("  - &amp;MethodID",TEXT($A3066,"0000"),
" {","MethodTypeCV:  ",CHAR(34),INDEX(Methods[Method Type],$A3066),CHAR(34),
", MethodCode:  ",CHAR(34),INDEX(Methods[Method Code],$A3066),CHAR(34),
", MethodName:  ",CHAR(34),INDEX(Methods[Method Name],$A3066),CHAR(34),
", MethodDescription:  ",CHAR(34),INDEX(Methods[Method Description],$A3066),CHAR(34),
", MethodLink:  ",CHAR(34),INDEX(Methods[Method Link],$A3066),CHAR(34),
", OrganizationID: *OrganizationID",TEXT(MATCH(INDEX(Methods[Organization Name],$A3066),Organizations[Organization Name],0),"0000"),"}"))</f>
        <v>#REF!</v>
      </c>
      <c r="Q3066" t="e">
        <f>IF(INDEX(Variables[Variable Type],$A3066)="","",
CONCATENATE("  - &amp;VariableID",TEXT($A3066,"0000"),
" {","VariableTypeCV:  ",CHAR(34),INDEX(Variables[Variable Type],$A3066),CHAR(34),
", VariableCode:  ",CHAR(34),INDEX(Variables[Variable Code],$A3066),CHAR(34),
", VariableNameCV:  ",CHAR(34),INDEX(Variables[Variable Name],$A3066),CHAR(34),
", VariableDefinition:  ",CHAR(34),INDEX(Variables[Variable Definition],$A3066),CHAR(34),
", SpecciationCV:  ",CHAR(34),INDEX(Variables[Speciation],$A3066),CHAR(34),
", NoDataValue:  ",CHAR(34),INDEX(Variables[No Data Value],$A3066),CHAR(34),"}"))</f>
        <v>#REF!</v>
      </c>
    </row>
    <row r="3067" spans="1:17" x14ac:dyDescent="0.25">
      <c r="A3067">
        <v>3064</v>
      </c>
      <c r="D3067" t="e">
        <f>IF(INDEX(People[First Name],$A3067)="","",
CONCATENATE("  - &amp;PersonID",TEXT($A3067,"0000"),
" {","PersonFirstName:  ",CHAR(34),INDEX(People[First Name],$A3067),CHAR(34),
", PersonMiddleName:  ",CHAR(34),INDEX(People[Middle Name],$A3067),CHAR(34),
", PersonLastName:  ",CHAR(34),INDEX(People[Last Name],$A3067),CHAR(34),"}"))</f>
        <v>#REF!</v>
      </c>
      <c r="E3067" t="e">
        <f>IF(INDEX(Organizations[Organization Type '[CV']],$A3067)="","",
CONCATENATE("  - &amp;OrganizationID",TEXT($A3067,"0000"),
" {","OrganizationTypeCV:  ",CHAR(34),INDEX(Organizations[Organization Type '[CV']],$A3067),CHAR(34),
", OrganizationCode:  ",CHAR(34),INDEX(Organizations[Organization Code],$A3067),CHAR(34),
", OrganizationName:  ",CHAR(34),INDEX(Organizations[Organization Name],$A3067),CHAR(34),
", OrganizationDescription:  ",CHAR(34),INDEX(Organizations[Organization Description],$A3067),CHAR(34),
", OrganizationLink:  ",CHAR(34),INDEX(Organizations[Organization Link],$A3067),CHAR(34),"}"))</f>
        <v>#REF!</v>
      </c>
      <c r="F3067" t="e">
        <f>IF(INDEX(People[First Name],$A3067)="","",
CONCATENATE("  - &amp;AffiliationID",TEXT($A3067,"0000"),
" {PersonID: *PersonID",TEXT($A3067,"0000"),
", OrganizationID: *OrganizationID",TEXT(MATCH(INDEX(People[Organization Name],$A3067),Organizations[Organization Name],0),"0000"),
", IsPrimaryOrganizationContact: , AffiliationStartDate: , AffiliationEndDate: , PrimaryPhone: ",
", PrimaryEmail: ",CHAR(34),INDEX(People[Primary Email],$A3067),CHAR(34),
", PrimaryAddress: ",CHAR(34),INDEX(People[Primary Address],$A3067),CHAR(34),
", PersonLink: }"))</f>
        <v>#REF!</v>
      </c>
      <c r="H3067" t="e">
        <f>IF(COUNTA(CitationInformation)=0,"",IF(INDEX(AuthorList[Author Name],$A3067)="","",
CONCATENATE("  - &amp;AuthorListID",TEXT($A3067,"0000"),
"  {CitationID: *CitationID0001",
", PersonID: *PersonID",TEXT(MATCH(INDEX(AuthorList[Author Name],$A3067),People[Full Name],0),"0000"),
", AuthorOrder: ",INDEX(AuthorList[Author Number],$A3067),"}")))</f>
        <v>#REF!</v>
      </c>
      <c r="K3067" t="e">
        <f>IF(INDEX(SamplingFeatures[Feature Code],$A3067)="","",
CONCATENATE("  - &amp;SamplingFeatureID",TEXT($A3067,"0000"),
" {","SamplingFeatureUUID:  ",CHAR(34),INDEX(SamplingFeatures[Sampling Feature UUID],$A3067),CHAR(34),
", SamplingFeatureTypeCV:  ",CHAR(34),INDEX(SamplingFeatures[Sampling Feature Type],$A3067),CHAR(34),
", SamplingFeatureCode:  ",CHAR(34),INDEX(SamplingFeatures[Feature Code],$A3067),CHAR(34),
", SamplingFeatureName:  ",CHAR(34),INDEX(SamplingFeatures[Feature Name],$A3067),CHAR(34),
", SamplingFeatureDescription:  ",CHAR(34),INDEX(SamplingFeatures[Feature Description],$A3067),CHAR(34),
", SamplingFeatureGeotypeCV:  ",CHAR(34),INDEX(SamplingFeatures[Feature Geo Type],$A3067),CHAR(34),
", FeatureGeometry:  ",CHAR(34),INDEX(SamplingFeatures[Feature Geometry],$A3067),CHAR(34),
", Elevation_m:  ",CHAR(34),INDEX(SamplingFeatures[Elevation_m],$A3067),CHAR(34),
", ElevationDatumCV:  ",CHAR(34),ElevationDatum,CHAR(34),"}"))</f>
        <v>#REF!</v>
      </c>
      <c r="L3067" t="e">
        <f>IF(INDEX(SamplingFeatures[Sampling Feature Type],$A3067)&lt;&gt;"Site","",
CONCATENATE("  - &amp;SiteID",TEXT(SUMPRODUCT(--($L$3:$L3066&lt;&gt;"")),"0000"),
" {","SamplingFeatureID:  *SamplingFeatureID",TEXT($A3067,"0000"),
", SiteTypeCV:  ",CHAR(34),INDEX(Sites[Site Type],$A3067),CHAR(34),
", Latitude:  ",INDEX(Sites[Latitude],$A3067),
", Longitude:  ",INDEX(Sites[Longitude],$A3067),
", SRSName:  ",CHAR(34),LatLonDatum,CHAR(34),"}"))</f>
        <v>#REF!</v>
      </c>
      <c r="M3067" t="e">
        <f>IF(INDEX(SamplingFeatures[Sampling Feature Type],$A3067)&lt;&gt;"Specimen","",
CONCATENATE("  - &amp;SpecimenID",TEXT(SUMPRODUCT(--($M$3:$M3066&lt;&gt;"")),"0000"),
" {","SamplingFeatureID:  *SamplingFeatureID",TEXT($A3067,"0000"),
", SpecimenTypeCV:  ",CHAR(34),INDEX(Specimens[Specimen Type],$A3067),CHAR(34),
", SpecimenMediumCV:  ",INDEX(Specimens[Specimen Medium],$A3067),
", IsFieldSpecimen:  ",CHAR(34),INDEX(Specimens[Is Field Specimen?],$A3067),CHAR(34),"}"))</f>
        <v>#REF!</v>
      </c>
      <c r="N3067" t="e">
        <f>IF(COUNTA(SpatialOffsets[])=0,"", IF(INDEX(SpatialOffsets[Spatial Offset Type],$A3067)="","",
CONCATENATE("  - &amp;SpatialOffsetID",TEXT($A3067,"0000"),
" {","SpatialOffsetTypeCV:  ",CHAR(34),INDEX(SpatialOffsets[Spatial Offset Type],$A3067),CHAR(34),
", Offset1Value:  ",INDEX(SpatialOffsets[Offset 1 Value],$A3067),
", Offset1UnitID:  ",CHAR(34),INDEX(SpatialOffsets[Offset 1 Unit],$A3067),CHAR(34),
", Offset2Value:  ",INDEX(SpatialOffsets[Offset 2 Value],$A3067),
", Offset2UnitID:  ",CHAR(34),INDEX(SpatialOffsets[Offset 2 Unit],$A3067),CHAR(34),
", Offset3Value:  ",INDEX(SpatialOffsets[Offset 3 Value],$A3067),
", Offset3UnitID:  ",CHAR(34),INDEX(SpatialOffsets[Offset 3 Unit],$A3067),CHAR(34),,"}")))</f>
        <v>#REF!</v>
      </c>
      <c r="O3067" t="e">
        <f>IF(COUNTA(RelatedFeatures[])=0,"", IF(INDEX(RelatedFeatures[First Sampling Feature Code],$A3067)="","",
CONCATENATE("  - &amp;RelationID",TEXT($A3067,"0000"),
" {","SamplingFeatureID:  *SamplingFeatureID",TEXT(MATCH(INDEX(RelatedFeatures[First Sampling Feature Code],$A3067),SamplingFeatures[Feature Code],0),"0000"),
", RelationshipTypeCV:  ",CHAR(34),INDEX(RelatedFeatures[Relationship Type],$A3067),CHAR(34),
", RelatedFeatureID: *SamplingFeatureID",TEXT(MATCH(INDEX(RelatedFeatures[Second Sampling Feature Code],$A3067),SamplingFeatures[Feature Code],0),"0000"),
", SpatialOffsetID:  ",IF(INDEX(RelatedFeatures[Offset Number],$A3067)="","",CONCATENATE("*SpatialOffsetID",TEXT(INDEX(RelatedFeatures[Offset Number],$A3067),"0000"))),"}")))</f>
        <v>#REF!</v>
      </c>
      <c r="P3067" t="e">
        <f>IF(INDEX(Methods[Method Type],$A3067)="","",
CONCATENATE("  - &amp;MethodID",TEXT($A3067,"0000"),
" {","MethodTypeCV:  ",CHAR(34),INDEX(Methods[Method Type],$A3067),CHAR(34),
", MethodCode:  ",CHAR(34),INDEX(Methods[Method Code],$A3067),CHAR(34),
", MethodName:  ",CHAR(34),INDEX(Methods[Method Name],$A3067),CHAR(34),
", MethodDescription:  ",CHAR(34),INDEX(Methods[Method Description],$A3067),CHAR(34),
", MethodLink:  ",CHAR(34),INDEX(Methods[Method Link],$A3067),CHAR(34),
", OrganizationID: *OrganizationID",TEXT(MATCH(INDEX(Methods[Organization Name],$A3067),Organizations[Organization Name],0),"0000"),"}"))</f>
        <v>#REF!</v>
      </c>
      <c r="Q3067" t="e">
        <f>IF(INDEX(Variables[Variable Type],$A3067)="","",
CONCATENATE("  - &amp;VariableID",TEXT($A3067,"0000"),
" {","VariableTypeCV:  ",CHAR(34),INDEX(Variables[Variable Type],$A3067),CHAR(34),
", VariableCode:  ",CHAR(34),INDEX(Variables[Variable Code],$A3067),CHAR(34),
", VariableNameCV:  ",CHAR(34),INDEX(Variables[Variable Name],$A3067),CHAR(34),
", VariableDefinition:  ",CHAR(34),INDEX(Variables[Variable Definition],$A3067),CHAR(34),
", SpecciationCV:  ",CHAR(34),INDEX(Variables[Speciation],$A3067),CHAR(34),
", NoDataValue:  ",CHAR(34),INDEX(Variables[No Data Value],$A3067),CHAR(34),"}"))</f>
        <v>#REF!</v>
      </c>
    </row>
    <row r="3068" spans="1:17" x14ac:dyDescent="0.25">
      <c r="A3068">
        <v>3065</v>
      </c>
      <c r="D3068" t="e">
        <f>IF(INDEX(People[First Name],$A3068)="","",
CONCATENATE("  - &amp;PersonID",TEXT($A3068,"0000"),
" {","PersonFirstName:  ",CHAR(34),INDEX(People[First Name],$A3068),CHAR(34),
", PersonMiddleName:  ",CHAR(34),INDEX(People[Middle Name],$A3068),CHAR(34),
", PersonLastName:  ",CHAR(34),INDEX(People[Last Name],$A3068),CHAR(34),"}"))</f>
        <v>#REF!</v>
      </c>
      <c r="E3068" t="e">
        <f>IF(INDEX(Organizations[Organization Type '[CV']],$A3068)="","",
CONCATENATE("  - &amp;OrganizationID",TEXT($A3068,"0000"),
" {","OrganizationTypeCV:  ",CHAR(34),INDEX(Organizations[Organization Type '[CV']],$A3068),CHAR(34),
", OrganizationCode:  ",CHAR(34),INDEX(Organizations[Organization Code],$A3068),CHAR(34),
", OrganizationName:  ",CHAR(34),INDEX(Organizations[Organization Name],$A3068),CHAR(34),
", OrganizationDescription:  ",CHAR(34),INDEX(Organizations[Organization Description],$A3068),CHAR(34),
", OrganizationLink:  ",CHAR(34),INDEX(Organizations[Organization Link],$A3068),CHAR(34),"}"))</f>
        <v>#REF!</v>
      </c>
      <c r="F3068" t="e">
        <f>IF(INDEX(People[First Name],$A3068)="","",
CONCATENATE("  - &amp;AffiliationID",TEXT($A3068,"0000"),
" {PersonID: *PersonID",TEXT($A3068,"0000"),
", OrganizationID: *OrganizationID",TEXT(MATCH(INDEX(People[Organization Name],$A3068),Organizations[Organization Name],0),"0000"),
", IsPrimaryOrganizationContact: , AffiliationStartDate: , AffiliationEndDate: , PrimaryPhone: ",
", PrimaryEmail: ",CHAR(34),INDEX(People[Primary Email],$A3068),CHAR(34),
", PrimaryAddress: ",CHAR(34),INDEX(People[Primary Address],$A3068),CHAR(34),
", PersonLink: }"))</f>
        <v>#REF!</v>
      </c>
      <c r="H3068" t="e">
        <f>IF(COUNTA(CitationInformation)=0,"",IF(INDEX(AuthorList[Author Name],$A3068)="","",
CONCATENATE("  - &amp;AuthorListID",TEXT($A3068,"0000"),
"  {CitationID: *CitationID0001",
", PersonID: *PersonID",TEXT(MATCH(INDEX(AuthorList[Author Name],$A3068),People[Full Name],0),"0000"),
", AuthorOrder: ",INDEX(AuthorList[Author Number],$A3068),"}")))</f>
        <v>#REF!</v>
      </c>
      <c r="K3068" t="e">
        <f>IF(INDEX(SamplingFeatures[Feature Code],$A3068)="","",
CONCATENATE("  - &amp;SamplingFeatureID",TEXT($A3068,"0000"),
" {","SamplingFeatureUUID:  ",CHAR(34),INDEX(SamplingFeatures[Sampling Feature UUID],$A3068),CHAR(34),
", SamplingFeatureTypeCV:  ",CHAR(34),INDEX(SamplingFeatures[Sampling Feature Type],$A3068),CHAR(34),
", SamplingFeatureCode:  ",CHAR(34),INDEX(SamplingFeatures[Feature Code],$A3068),CHAR(34),
", SamplingFeatureName:  ",CHAR(34),INDEX(SamplingFeatures[Feature Name],$A3068),CHAR(34),
", SamplingFeatureDescription:  ",CHAR(34),INDEX(SamplingFeatures[Feature Description],$A3068),CHAR(34),
", SamplingFeatureGeotypeCV:  ",CHAR(34),INDEX(SamplingFeatures[Feature Geo Type],$A3068),CHAR(34),
", FeatureGeometry:  ",CHAR(34),INDEX(SamplingFeatures[Feature Geometry],$A3068),CHAR(34),
", Elevation_m:  ",CHAR(34),INDEX(SamplingFeatures[Elevation_m],$A3068),CHAR(34),
", ElevationDatumCV:  ",CHAR(34),ElevationDatum,CHAR(34),"}"))</f>
        <v>#REF!</v>
      </c>
      <c r="L3068" t="e">
        <f>IF(INDEX(SamplingFeatures[Sampling Feature Type],$A3068)&lt;&gt;"Site","",
CONCATENATE("  - &amp;SiteID",TEXT(SUMPRODUCT(--($L$3:$L3067&lt;&gt;"")),"0000"),
" {","SamplingFeatureID:  *SamplingFeatureID",TEXT($A3068,"0000"),
", SiteTypeCV:  ",CHAR(34),INDEX(Sites[Site Type],$A3068),CHAR(34),
", Latitude:  ",INDEX(Sites[Latitude],$A3068),
", Longitude:  ",INDEX(Sites[Longitude],$A3068),
", SRSName:  ",CHAR(34),LatLonDatum,CHAR(34),"}"))</f>
        <v>#REF!</v>
      </c>
      <c r="M3068" t="e">
        <f>IF(INDEX(SamplingFeatures[Sampling Feature Type],$A3068)&lt;&gt;"Specimen","",
CONCATENATE("  - &amp;SpecimenID",TEXT(SUMPRODUCT(--($M$3:$M3067&lt;&gt;"")),"0000"),
" {","SamplingFeatureID:  *SamplingFeatureID",TEXT($A3068,"0000"),
", SpecimenTypeCV:  ",CHAR(34),INDEX(Specimens[Specimen Type],$A3068),CHAR(34),
", SpecimenMediumCV:  ",INDEX(Specimens[Specimen Medium],$A3068),
", IsFieldSpecimen:  ",CHAR(34),INDEX(Specimens[Is Field Specimen?],$A3068),CHAR(34),"}"))</f>
        <v>#REF!</v>
      </c>
      <c r="N3068" t="e">
        <f>IF(COUNTA(SpatialOffsets[])=0,"", IF(INDEX(SpatialOffsets[Spatial Offset Type],$A3068)="","",
CONCATENATE("  - &amp;SpatialOffsetID",TEXT($A3068,"0000"),
" {","SpatialOffsetTypeCV:  ",CHAR(34),INDEX(SpatialOffsets[Spatial Offset Type],$A3068),CHAR(34),
", Offset1Value:  ",INDEX(SpatialOffsets[Offset 1 Value],$A3068),
", Offset1UnitID:  ",CHAR(34),INDEX(SpatialOffsets[Offset 1 Unit],$A3068),CHAR(34),
", Offset2Value:  ",INDEX(SpatialOffsets[Offset 2 Value],$A3068),
", Offset2UnitID:  ",CHAR(34),INDEX(SpatialOffsets[Offset 2 Unit],$A3068),CHAR(34),
", Offset3Value:  ",INDEX(SpatialOffsets[Offset 3 Value],$A3068),
", Offset3UnitID:  ",CHAR(34),INDEX(SpatialOffsets[Offset 3 Unit],$A3068),CHAR(34),,"}")))</f>
        <v>#REF!</v>
      </c>
      <c r="O3068" t="e">
        <f>IF(COUNTA(RelatedFeatures[])=0,"", IF(INDEX(RelatedFeatures[First Sampling Feature Code],$A3068)="","",
CONCATENATE("  - &amp;RelationID",TEXT($A3068,"0000"),
" {","SamplingFeatureID:  *SamplingFeatureID",TEXT(MATCH(INDEX(RelatedFeatures[First Sampling Feature Code],$A3068),SamplingFeatures[Feature Code],0),"0000"),
", RelationshipTypeCV:  ",CHAR(34),INDEX(RelatedFeatures[Relationship Type],$A3068),CHAR(34),
", RelatedFeatureID: *SamplingFeatureID",TEXT(MATCH(INDEX(RelatedFeatures[Second Sampling Feature Code],$A3068),SamplingFeatures[Feature Code],0),"0000"),
", SpatialOffsetID:  ",IF(INDEX(RelatedFeatures[Offset Number],$A3068)="","",CONCATENATE("*SpatialOffsetID",TEXT(INDEX(RelatedFeatures[Offset Number],$A3068),"0000"))),"}")))</f>
        <v>#REF!</v>
      </c>
      <c r="P3068" t="e">
        <f>IF(INDEX(Methods[Method Type],$A3068)="","",
CONCATENATE("  - &amp;MethodID",TEXT($A3068,"0000"),
" {","MethodTypeCV:  ",CHAR(34),INDEX(Methods[Method Type],$A3068),CHAR(34),
", MethodCode:  ",CHAR(34),INDEX(Methods[Method Code],$A3068),CHAR(34),
", MethodName:  ",CHAR(34),INDEX(Methods[Method Name],$A3068),CHAR(34),
", MethodDescription:  ",CHAR(34),INDEX(Methods[Method Description],$A3068),CHAR(34),
", MethodLink:  ",CHAR(34),INDEX(Methods[Method Link],$A3068),CHAR(34),
", OrganizationID: *OrganizationID",TEXT(MATCH(INDEX(Methods[Organization Name],$A3068),Organizations[Organization Name],0),"0000"),"}"))</f>
        <v>#REF!</v>
      </c>
      <c r="Q3068" t="e">
        <f>IF(INDEX(Variables[Variable Type],$A3068)="","",
CONCATENATE("  - &amp;VariableID",TEXT($A3068,"0000"),
" {","VariableTypeCV:  ",CHAR(34),INDEX(Variables[Variable Type],$A3068),CHAR(34),
", VariableCode:  ",CHAR(34),INDEX(Variables[Variable Code],$A3068),CHAR(34),
", VariableNameCV:  ",CHAR(34),INDEX(Variables[Variable Name],$A3068),CHAR(34),
", VariableDefinition:  ",CHAR(34),INDEX(Variables[Variable Definition],$A3068),CHAR(34),
", SpecciationCV:  ",CHAR(34),INDEX(Variables[Speciation],$A3068),CHAR(34),
", NoDataValue:  ",CHAR(34),INDEX(Variables[No Data Value],$A3068),CHAR(34),"}"))</f>
        <v>#REF!</v>
      </c>
    </row>
    <row r="3069" spans="1:17" x14ac:dyDescent="0.25">
      <c r="A3069">
        <v>3066</v>
      </c>
      <c r="D3069" t="e">
        <f>IF(INDEX(People[First Name],$A3069)="","",
CONCATENATE("  - &amp;PersonID",TEXT($A3069,"0000"),
" {","PersonFirstName:  ",CHAR(34),INDEX(People[First Name],$A3069),CHAR(34),
", PersonMiddleName:  ",CHAR(34),INDEX(People[Middle Name],$A3069),CHAR(34),
", PersonLastName:  ",CHAR(34),INDEX(People[Last Name],$A3069),CHAR(34),"}"))</f>
        <v>#REF!</v>
      </c>
      <c r="E3069" t="e">
        <f>IF(INDEX(Organizations[Organization Type '[CV']],$A3069)="","",
CONCATENATE("  - &amp;OrganizationID",TEXT($A3069,"0000"),
" {","OrganizationTypeCV:  ",CHAR(34),INDEX(Organizations[Organization Type '[CV']],$A3069),CHAR(34),
", OrganizationCode:  ",CHAR(34),INDEX(Organizations[Organization Code],$A3069),CHAR(34),
", OrganizationName:  ",CHAR(34),INDEX(Organizations[Organization Name],$A3069),CHAR(34),
", OrganizationDescription:  ",CHAR(34),INDEX(Organizations[Organization Description],$A3069),CHAR(34),
", OrganizationLink:  ",CHAR(34),INDEX(Organizations[Organization Link],$A3069),CHAR(34),"}"))</f>
        <v>#REF!</v>
      </c>
      <c r="F3069" t="e">
        <f>IF(INDEX(People[First Name],$A3069)="","",
CONCATENATE("  - &amp;AffiliationID",TEXT($A3069,"0000"),
" {PersonID: *PersonID",TEXT($A3069,"0000"),
", OrganizationID: *OrganizationID",TEXT(MATCH(INDEX(People[Organization Name],$A3069),Organizations[Organization Name],0),"0000"),
", IsPrimaryOrganizationContact: , AffiliationStartDate: , AffiliationEndDate: , PrimaryPhone: ",
", PrimaryEmail: ",CHAR(34),INDEX(People[Primary Email],$A3069),CHAR(34),
", PrimaryAddress: ",CHAR(34),INDEX(People[Primary Address],$A3069),CHAR(34),
", PersonLink: }"))</f>
        <v>#REF!</v>
      </c>
      <c r="H3069" t="e">
        <f>IF(COUNTA(CitationInformation)=0,"",IF(INDEX(AuthorList[Author Name],$A3069)="","",
CONCATENATE("  - &amp;AuthorListID",TEXT($A3069,"0000"),
"  {CitationID: *CitationID0001",
", PersonID: *PersonID",TEXT(MATCH(INDEX(AuthorList[Author Name],$A3069),People[Full Name],0),"0000"),
", AuthorOrder: ",INDEX(AuthorList[Author Number],$A3069),"}")))</f>
        <v>#REF!</v>
      </c>
      <c r="K3069" t="e">
        <f>IF(INDEX(SamplingFeatures[Feature Code],$A3069)="","",
CONCATENATE("  - &amp;SamplingFeatureID",TEXT($A3069,"0000"),
" {","SamplingFeatureUUID:  ",CHAR(34),INDEX(SamplingFeatures[Sampling Feature UUID],$A3069),CHAR(34),
", SamplingFeatureTypeCV:  ",CHAR(34),INDEX(SamplingFeatures[Sampling Feature Type],$A3069),CHAR(34),
", SamplingFeatureCode:  ",CHAR(34),INDEX(SamplingFeatures[Feature Code],$A3069),CHAR(34),
", SamplingFeatureName:  ",CHAR(34),INDEX(SamplingFeatures[Feature Name],$A3069),CHAR(34),
", SamplingFeatureDescription:  ",CHAR(34),INDEX(SamplingFeatures[Feature Description],$A3069),CHAR(34),
", SamplingFeatureGeotypeCV:  ",CHAR(34),INDEX(SamplingFeatures[Feature Geo Type],$A3069),CHAR(34),
", FeatureGeometry:  ",CHAR(34),INDEX(SamplingFeatures[Feature Geometry],$A3069),CHAR(34),
", Elevation_m:  ",CHAR(34),INDEX(SamplingFeatures[Elevation_m],$A3069),CHAR(34),
", ElevationDatumCV:  ",CHAR(34),ElevationDatum,CHAR(34),"}"))</f>
        <v>#REF!</v>
      </c>
      <c r="L3069" t="e">
        <f>IF(INDEX(SamplingFeatures[Sampling Feature Type],$A3069)&lt;&gt;"Site","",
CONCATENATE("  - &amp;SiteID",TEXT(SUMPRODUCT(--($L$3:$L3068&lt;&gt;"")),"0000"),
" {","SamplingFeatureID:  *SamplingFeatureID",TEXT($A3069,"0000"),
", SiteTypeCV:  ",CHAR(34),INDEX(Sites[Site Type],$A3069),CHAR(34),
", Latitude:  ",INDEX(Sites[Latitude],$A3069),
", Longitude:  ",INDEX(Sites[Longitude],$A3069),
", SRSName:  ",CHAR(34),LatLonDatum,CHAR(34),"}"))</f>
        <v>#REF!</v>
      </c>
      <c r="M3069" t="e">
        <f>IF(INDEX(SamplingFeatures[Sampling Feature Type],$A3069)&lt;&gt;"Specimen","",
CONCATENATE("  - &amp;SpecimenID",TEXT(SUMPRODUCT(--($M$3:$M3068&lt;&gt;"")),"0000"),
" {","SamplingFeatureID:  *SamplingFeatureID",TEXT($A3069,"0000"),
", SpecimenTypeCV:  ",CHAR(34),INDEX(Specimens[Specimen Type],$A3069),CHAR(34),
", SpecimenMediumCV:  ",INDEX(Specimens[Specimen Medium],$A3069),
", IsFieldSpecimen:  ",CHAR(34),INDEX(Specimens[Is Field Specimen?],$A3069),CHAR(34),"}"))</f>
        <v>#REF!</v>
      </c>
      <c r="N3069" t="e">
        <f>IF(COUNTA(SpatialOffsets[])=0,"", IF(INDEX(SpatialOffsets[Spatial Offset Type],$A3069)="","",
CONCATENATE("  - &amp;SpatialOffsetID",TEXT($A3069,"0000"),
" {","SpatialOffsetTypeCV:  ",CHAR(34),INDEX(SpatialOffsets[Spatial Offset Type],$A3069),CHAR(34),
", Offset1Value:  ",INDEX(SpatialOffsets[Offset 1 Value],$A3069),
", Offset1UnitID:  ",CHAR(34),INDEX(SpatialOffsets[Offset 1 Unit],$A3069),CHAR(34),
", Offset2Value:  ",INDEX(SpatialOffsets[Offset 2 Value],$A3069),
", Offset2UnitID:  ",CHAR(34),INDEX(SpatialOffsets[Offset 2 Unit],$A3069),CHAR(34),
", Offset3Value:  ",INDEX(SpatialOffsets[Offset 3 Value],$A3069),
", Offset3UnitID:  ",CHAR(34),INDEX(SpatialOffsets[Offset 3 Unit],$A3069),CHAR(34),,"}")))</f>
        <v>#REF!</v>
      </c>
      <c r="O3069" t="e">
        <f>IF(COUNTA(RelatedFeatures[])=0,"", IF(INDEX(RelatedFeatures[First Sampling Feature Code],$A3069)="","",
CONCATENATE("  - &amp;RelationID",TEXT($A3069,"0000"),
" {","SamplingFeatureID:  *SamplingFeatureID",TEXT(MATCH(INDEX(RelatedFeatures[First Sampling Feature Code],$A3069),SamplingFeatures[Feature Code],0),"0000"),
", RelationshipTypeCV:  ",CHAR(34),INDEX(RelatedFeatures[Relationship Type],$A3069),CHAR(34),
", RelatedFeatureID: *SamplingFeatureID",TEXT(MATCH(INDEX(RelatedFeatures[Second Sampling Feature Code],$A3069),SamplingFeatures[Feature Code],0),"0000"),
", SpatialOffsetID:  ",IF(INDEX(RelatedFeatures[Offset Number],$A3069)="","",CONCATENATE("*SpatialOffsetID",TEXT(INDEX(RelatedFeatures[Offset Number],$A3069),"0000"))),"}")))</f>
        <v>#REF!</v>
      </c>
      <c r="P3069" t="e">
        <f>IF(INDEX(Methods[Method Type],$A3069)="","",
CONCATENATE("  - &amp;MethodID",TEXT($A3069,"0000"),
" {","MethodTypeCV:  ",CHAR(34),INDEX(Methods[Method Type],$A3069),CHAR(34),
", MethodCode:  ",CHAR(34),INDEX(Methods[Method Code],$A3069),CHAR(34),
", MethodName:  ",CHAR(34),INDEX(Methods[Method Name],$A3069),CHAR(34),
", MethodDescription:  ",CHAR(34),INDEX(Methods[Method Description],$A3069),CHAR(34),
", MethodLink:  ",CHAR(34),INDEX(Methods[Method Link],$A3069),CHAR(34),
", OrganizationID: *OrganizationID",TEXT(MATCH(INDEX(Methods[Organization Name],$A3069),Organizations[Organization Name],0),"0000"),"}"))</f>
        <v>#REF!</v>
      </c>
      <c r="Q3069" t="e">
        <f>IF(INDEX(Variables[Variable Type],$A3069)="","",
CONCATENATE("  - &amp;VariableID",TEXT($A3069,"0000"),
" {","VariableTypeCV:  ",CHAR(34),INDEX(Variables[Variable Type],$A3069),CHAR(34),
", VariableCode:  ",CHAR(34),INDEX(Variables[Variable Code],$A3069),CHAR(34),
", VariableNameCV:  ",CHAR(34),INDEX(Variables[Variable Name],$A3069),CHAR(34),
", VariableDefinition:  ",CHAR(34),INDEX(Variables[Variable Definition],$A3069),CHAR(34),
", SpecciationCV:  ",CHAR(34),INDEX(Variables[Speciation],$A3069),CHAR(34),
", NoDataValue:  ",CHAR(34),INDEX(Variables[No Data Value],$A3069),CHAR(34),"}"))</f>
        <v>#REF!</v>
      </c>
    </row>
    <row r="3070" spans="1:17" x14ac:dyDescent="0.25">
      <c r="A3070">
        <v>3067</v>
      </c>
      <c r="D3070" t="e">
        <f>IF(INDEX(People[First Name],$A3070)="","",
CONCATENATE("  - &amp;PersonID",TEXT($A3070,"0000"),
" {","PersonFirstName:  ",CHAR(34),INDEX(People[First Name],$A3070),CHAR(34),
", PersonMiddleName:  ",CHAR(34),INDEX(People[Middle Name],$A3070),CHAR(34),
", PersonLastName:  ",CHAR(34),INDEX(People[Last Name],$A3070),CHAR(34),"}"))</f>
        <v>#REF!</v>
      </c>
      <c r="E3070" t="e">
        <f>IF(INDEX(Organizations[Organization Type '[CV']],$A3070)="","",
CONCATENATE("  - &amp;OrganizationID",TEXT($A3070,"0000"),
" {","OrganizationTypeCV:  ",CHAR(34),INDEX(Organizations[Organization Type '[CV']],$A3070),CHAR(34),
", OrganizationCode:  ",CHAR(34),INDEX(Organizations[Organization Code],$A3070),CHAR(34),
", OrganizationName:  ",CHAR(34),INDEX(Organizations[Organization Name],$A3070),CHAR(34),
", OrganizationDescription:  ",CHAR(34),INDEX(Organizations[Organization Description],$A3070),CHAR(34),
", OrganizationLink:  ",CHAR(34),INDEX(Organizations[Organization Link],$A3070),CHAR(34),"}"))</f>
        <v>#REF!</v>
      </c>
      <c r="F3070" t="e">
        <f>IF(INDEX(People[First Name],$A3070)="","",
CONCATENATE("  - &amp;AffiliationID",TEXT($A3070,"0000"),
" {PersonID: *PersonID",TEXT($A3070,"0000"),
", OrganizationID: *OrganizationID",TEXT(MATCH(INDEX(People[Organization Name],$A3070),Organizations[Organization Name],0),"0000"),
", IsPrimaryOrganizationContact: , AffiliationStartDate: , AffiliationEndDate: , PrimaryPhone: ",
", PrimaryEmail: ",CHAR(34),INDEX(People[Primary Email],$A3070),CHAR(34),
", PrimaryAddress: ",CHAR(34),INDEX(People[Primary Address],$A3070),CHAR(34),
", PersonLink: }"))</f>
        <v>#REF!</v>
      </c>
      <c r="H3070" t="e">
        <f>IF(COUNTA(CitationInformation)=0,"",IF(INDEX(AuthorList[Author Name],$A3070)="","",
CONCATENATE("  - &amp;AuthorListID",TEXT($A3070,"0000"),
"  {CitationID: *CitationID0001",
", PersonID: *PersonID",TEXT(MATCH(INDEX(AuthorList[Author Name],$A3070),People[Full Name],0),"0000"),
", AuthorOrder: ",INDEX(AuthorList[Author Number],$A3070),"}")))</f>
        <v>#REF!</v>
      </c>
      <c r="K3070" t="e">
        <f>IF(INDEX(SamplingFeatures[Feature Code],$A3070)="","",
CONCATENATE("  - &amp;SamplingFeatureID",TEXT($A3070,"0000"),
" {","SamplingFeatureUUID:  ",CHAR(34),INDEX(SamplingFeatures[Sampling Feature UUID],$A3070),CHAR(34),
", SamplingFeatureTypeCV:  ",CHAR(34),INDEX(SamplingFeatures[Sampling Feature Type],$A3070),CHAR(34),
", SamplingFeatureCode:  ",CHAR(34),INDEX(SamplingFeatures[Feature Code],$A3070),CHAR(34),
", SamplingFeatureName:  ",CHAR(34),INDEX(SamplingFeatures[Feature Name],$A3070),CHAR(34),
", SamplingFeatureDescription:  ",CHAR(34),INDEX(SamplingFeatures[Feature Description],$A3070),CHAR(34),
", SamplingFeatureGeotypeCV:  ",CHAR(34),INDEX(SamplingFeatures[Feature Geo Type],$A3070),CHAR(34),
", FeatureGeometry:  ",CHAR(34),INDEX(SamplingFeatures[Feature Geometry],$A3070),CHAR(34),
", Elevation_m:  ",CHAR(34),INDEX(SamplingFeatures[Elevation_m],$A3070),CHAR(34),
", ElevationDatumCV:  ",CHAR(34),ElevationDatum,CHAR(34),"}"))</f>
        <v>#REF!</v>
      </c>
      <c r="L3070" t="e">
        <f>IF(INDEX(SamplingFeatures[Sampling Feature Type],$A3070)&lt;&gt;"Site","",
CONCATENATE("  - &amp;SiteID",TEXT(SUMPRODUCT(--($L$3:$L3069&lt;&gt;"")),"0000"),
" {","SamplingFeatureID:  *SamplingFeatureID",TEXT($A3070,"0000"),
", SiteTypeCV:  ",CHAR(34),INDEX(Sites[Site Type],$A3070),CHAR(34),
", Latitude:  ",INDEX(Sites[Latitude],$A3070),
", Longitude:  ",INDEX(Sites[Longitude],$A3070),
", SRSName:  ",CHAR(34),LatLonDatum,CHAR(34),"}"))</f>
        <v>#REF!</v>
      </c>
      <c r="M3070" t="e">
        <f>IF(INDEX(SamplingFeatures[Sampling Feature Type],$A3070)&lt;&gt;"Specimen","",
CONCATENATE("  - &amp;SpecimenID",TEXT(SUMPRODUCT(--($M$3:$M3069&lt;&gt;"")),"0000"),
" {","SamplingFeatureID:  *SamplingFeatureID",TEXT($A3070,"0000"),
", SpecimenTypeCV:  ",CHAR(34),INDEX(Specimens[Specimen Type],$A3070),CHAR(34),
", SpecimenMediumCV:  ",INDEX(Specimens[Specimen Medium],$A3070),
", IsFieldSpecimen:  ",CHAR(34),INDEX(Specimens[Is Field Specimen?],$A3070),CHAR(34),"}"))</f>
        <v>#REF!</v>
      </c>
      <c r="N3070" t="e">
        <f>IF(COUNTA(SpatialOffsets[])=0,"", IF(INDEX(SpatialOffsets[Spatial Offset Type],$A3070)="","",
CONCATENATE("  - &amp;SpatialOffsetID",TEXT($A3070,"0000"),
" {","SpatialOffsetTypeCV:  ",CHAR(34),INDEX(SpatialOffsets[Spatial Offset Type],$A3070),CHAR(34),
", Offset1Value:  ",INDEX(SpatialOffsets[Offset 1 Value],$A3070),
", Offset1UnitID:  ",CHAR(34),INDEX(SpatialOffsets[Offset 1 Unit],$A3070),CHAR(34),
", Offset2Value:  ",INDEX(SpatialOffsets[Offset 2 Value],$A3070),
", Offset2UnitID:  ",CHAR(34),INDEX(SpatialOffsets[Offset 2 Unit],$A3070),CHAR(34),
", Offset3Value:  ",INDEX(SpatialOffsets[Offset 3 Value],$A3070),
", Offset3UnitID:  ",CHAR(34),INDEX(SpatialOffsets[Offset 3 Unit],$A3070),CHAR(34),,"}")))</f>
        <v>#REF!</v>
      </c>
      <c r="O3070" t="e">
        <f>IF(COUNTA(RelatedFeatures[])=0,"", IF(INDEX(RelatedFeatures[First Sampling Feature Code],$A3070)="","",
CONCATENATE("  - &amp;RelationID",TEXT($A3070,"0000"),
" {","SamplingFeatureID:  *SamplingFeatureID",TEXT(MATCH(INDEX(RelatedFeatures[First Sampling Feature Code],$A3070),SamplingFeatures[Feature Code],0),"0000"),
", RelationshipTypeCV:  ",CHAR(34),INDEX(RelatedFeatures[Relationship Type],$A3070),CHAR(34),
", RelatedFeatureID: *SamplingFeatureID",TEXT(MATCH(INDEX(RelatedFeatures[Second Sampling Feature Code],$A3070),SamplingFeatures[Feature Code],0),"0000"),
", SpatialOffsetID:  ",IF(INDEX(RelatedFeatures[Offset Number],$A3070)="","",CONCATENATE("*SpatialOffsetID",TEXT(INDEX(RelatedFeatures[Offset Number],$A3070),"0000"))),"}")))</f>
        <v>#REF!</v>
      </c>
      <c r="P3070" t="e">
        <f>IF(INDEX(Methods[Method Type],$A3070)="","",
CONCATENATE("  - &amp;MethodID",TEXT($A3070,"0000"),
" {","MethodTypeCV:  ",CHAR(34),INDEX(Methods[Method Type],$A3070),CHAR(34),
", MethodCode:  ",CHAR(34),INDEX(Methods[Method Code],$A3070),CHAR(34),
", MethodName:  ",CHAR(34),INDEX(Methods[Method Name],$A3070),CHAR(34),
", MethodDescription:  ",CHAR(34),INDEX(Methods[Method Description],$A3070),CHAR(34),
", MethodLink:  ",CHAR(34),INDEX(Methods[Method Link],$A3070),CHAR(34),
", OrganizationID: *OrganizationID",TEXT(MATCH(INDEX(Methods[Organization Name],$A3070),Organizations[Organization Name],0),"0000"),"}"))</f>
        <v>#REF!</v>
      </c>
      <c r="Q3070" t="e">
        <f>IF(INDEX(Variables[Variable Type],$A3070)="","",
CONCATENATE("  - &amp;VariableID",TEXT($A3070,"0000"),
" {","VariableTypeCV:  ",CHAR(34),INDEX(Variables[Variable Type],$A3070),CHAR(34),
", VariableCode:  ",CHAR(34),INDEX(Variables[Variable Code],$A3070),CHAR(34),
", VariableNameCV:  ",CHAR(34),INDEX(Variables[Variable Name],$A3070),CHAR(34),
", VariableDefinition:  ",CHAR(34),INDEX(Variables[Variable Definition],$A3070),CHAR(34),
", SpecciationCV:  ",CHAR(34),INDEX(Variables[Speciation],$A3070),CHAR(34),
", NoDataValue:  ",CHAR(34),INDEX(Variables[No Data Value],$A3070),CHAR(34),"}"))</f>
        <v>#REF!</v>
      </c>
    </row>
    <row r="3071" spans="1:17" x14ac:dyDescent="0.25">
      <c r="A3071">
        <v>3068</v>
      </c>
      <c r="D3071" t="e">
        <f>IF(INDEX(People[First Name],$A3071)="","",
CONCATENATE("  - &amp;PersonID",TEXT($A3071,"0000"),
" {","PersonFirstName:  ",CHAR(34),INDEX(People[First Name],$A3071),CHAR(34),
", PersonMiddleName:  ",CHAR(34),INDEX(People[Middle Name],$A3071),CHAR(34),
", PersonLastName:  ",CHAR(34),INDEX(People[Last Name],$A3071),CHAR(34),"}"))</f>
        <v>#REF!</v>
      </c>
      <c r="E3071" t="e">
        <f>IF(INDEX(Organizations[Organization Type '[CV']],$A3071)="","",
CONCATENATE("  - &amp;OrganizationID",TEXT($A3071,"0000"),
" {","OrganizationTypeCV:  ",CHAR(34),INDEX(Organizations[Organization Type '[CV']],$A3071),CHAR(34),
", OrganizationCode:  ",CHAR(34),INDEX(Organizations[Organization Code],$A3071),CHAR(34),
", OrganizationName:  ",CHAR(34),INDEX(Organizations[Organization Name],$A3071),CHAR(34),
", OrganizationDescription:  ",CHAR(34),INDEX(Organizations[Organization Description],$A3071),CHAR(34),
", OrganizationLink:  ",CHAR(34),INDEX(Organizations[Organization Link],$A3071),CHAR(34),"}"))</f>
        <v>#REF!</v>
      </c>
      <c r="F3071" t="e">
        <f>IF(INDEX(People[First Name],$A3071)="","",
CONCATENATE("  - &amp;AffiliationID",TEXT($A3071,"0000"),
" {PersonID: *PersonID",TEXT($A3071,"0000"),
", OrganizationID: *OrganizationID",TEXT(MATCH(INDEX(People[Organization Name],$A3071),Organizations[Organization Name],0),"0000"),
", IsPrimaryOrganizationContact: , AffiliationStartDate: , AffiliationEndDate: , PrimaryPhone: ",
", PrimaryEmail: ",CHAR(34),INDEX(People[Primary Email],$A3071),CHAR(34),
", PrimaryAddress: ",CHAR(34),INDEX(People[Primary Address],$A3071),CHAR(34),
", PersonLink: }"))</f>
        <v>#REF!</v>
      </c>
      <c r="H3071" t="e">
        <f>IF(COUNTA(CitationInformation)=0,"",IF(INDEX(AuthorList[Author Name],$A3071)="","",
CONCATENATE("  - &amp;AuthorListID",TEXT($A3071,"0000"),
"  {CitationID: *CitationID0001",
", PersonID: *PersonID",TEXT(MATCH(INDEX(AuthorList[Author Name],$A3071),People[Full Name],0),"0000"),
", AuthorOrder: ",INDEX(AuthorList[Author Number],$A3071),"}")))</f>
        <v>#REF!</v>
      </c>
      <c r="K3071" t="e">
        <f>IF(INDEX(SamplingFeatures[Feature Code],$A3071)="","",
CONCATENATE("  - &amp;SamplingFeatureID",TEXT($A3071,"0000"),
" {","SamplingFeatureUUID:  ",CHAR(34),INDEX(SamplingFeatures[Sampling Feature UUID],$A3071),CHAR(34),
", SamplingFeatureTypeCV:  ",CHAR(34),INDEX(SamplingFeatures[Sampling Feature Type],$A3071),CHAR(34),
", SamplingFeatureCode:  ",CHAR(34),INDEX(SamplingFeatures[Feature Code],$A3071),CHAR(34),
", SamplingFeatureName:  ",CHAR(34),INDEX(SamplingFeatures[Feature Name],$A3071),CHAR(34),
", SamplingFeatureDescription:  ",CHAR(34),INDEX(SamplingFeatures[Feature Description],$A3071),CHAR(34),
", SamplingFeatureGeotypeCV:  ",CHAR(34),INDEX(SamplingFeatures[Feature Geo Type],$A3071),CHAR(34),
", FeatureGeometry:  ",CHAR(34),INDEX(SamplingFeatures[Feature Geometry],$A3071),CHAR(34),
", Elevation_m:  ",CHAR(34),INDEX(SamplingFeatures[Elevation_m],$A3071),CHAR(34),
", ElevationDatumCV:  ",CHAR(34),ElevationDatum,CHAR(34),"}"))</f>
        <v>#REF!</v>
      </c>
      <c r="L3071" t="e">
        <f>IF(INDEX(SamplingFeatures[Sampling Feature Type],$A3071)&lt;&gt;"Site","",
CONCATENATE("  - &amp;SiteID",TEXT(SUMPRODUCT(--($L$3:$L3070&lt;&gt;"")),"0000"),
" {","SamplingFeatureID:  *SamplingFeatureID",TEXT($A3071,"0000"),
", SiteTypeCV:  ",CHAR(34),INDEX(Sites[Site Type],$A3071),CHAR(34),
", Latitude:  ",INDEX(Sites[Latitude],$A3071),
", Longitude:  ",INDEX(Sites[Longitude],$A3071),
", SRSName:  ",CHAR(34),LatLonDatum,CHAR(34),"}"))</f>
        <v>#REF!</v>
      </c>
      <c r="M3071" t="e">
        <f>IF(INDEX(SamplingFeatures[Sampling Feature Type],$A3071)&lt;&gt;"Specimen","",
CONCATENATE("  - &amp;SpecimenID",TEXT(SUMPRODUCT(--($M$3:$M3070&lt;&gt;"")),"0000"),
" {","SamplingFeatureID:  *SamplingFeatureID",TEXT($A3071,"0000"),
", SpecimenTypeCV:  ",CHAR(34),INDEX(Specimens[Specimen Type],$A3071),CHAR(34),
", SpecimenMediumCV:  ",INDEX(Specimens[Specimen Medium],$A3071),
", IsFieldSpecimen:  ",CHAR(34),INDEX(Specimens[Is Field Specimen?],$A3071),CHAR(34),"}"))</f>
        <v>#REF!</v>
      </c>
      <c r="N3071" t="e">
        <f>IF(COUNTA(SpatialOffsets[])=0,"", IF(INDEX(SpatialOffsets[Spatial Offset Type],$A3071)="","",
CONCATENATE("  - &amp;SpatialOffsetID",TEXT($A3071,"0000"),
" {","SpatialOffsetTypeCV:  ",CHAR(34),INDEX(SpatialOffsets[Spatial Offset Type],$A3071),CHAR(34),
", Offset1Value:  ",INDEX(SpatialOffsets[Offset 1 Value],$A3071),
", Offset1UnitID:  ",CHAR(34),INDEX(SpatialOffsets[Offset 1 Unit],$A3071),CHAR(34),
", Offset2Value:  ",INDEX(SpatialOffsets[Offset 2 Value],$A3071),
", Offset2UnitID:  ",CHAR(34),INDEX(SpatialOffsets[Offset 2 Unit],$A3071),CHAR(34),
", Offset3Value:  ",INDEX(SpatialOffsets[Offset 3 Value],$A3071),
", Offset3UnitID:  ",CHAR(34),INDEX(SpatialOffsets[Offset 3 Unit],$A3071),CHAR(34),,"}")))</f>
        <v>#REF!</v>
      </c>
      <c r="O3071" t="e">
        <f>IF(COUNTA(RelatedFeatures[])=0,"", IF(INDEX(RelatedFeatures[First Sampling Feature Code],$A3071)="","",
CONCATENATE("  - &amp;RelationID",TEXT($A3071,"0000"),
" {","SamplingFeatureID:  *SamplingFeatureID",TEXT(MATCH(INDEX(RelatedFeatures[First Sampling Feature Code],$A3071),SamplingFeatures[Feature Code],0),"0000"),
", RelationshipTypeCV:  ",CHAR(34),INDEX(RelatedFeatures[Relationship Type],$A3071),CHAR(34),
", RelatedFeatureID: *SamplingFeatureID",TEXT(MATCH(INDEX(RelatedFeatures[Second Sampling Feature Code],$A3071),SamplingFeatures[Feature Code],0),"0000"),
", SpatialOffsetID:  ",IF(INDEX(RelatedFeatures[Offset Number],$A3071)="","",CONCATENATE("*SpatialOffsetID",TEXT(INDEX(RelatedFeatures[Offset Number],$A3071),"0000"))),"}")))</f>
        <v>#REF!</v>
      </c>
      <c r="P3071" t="e">
        <f>IF(INDEX(Methods[Method Type],$A3071)="","",
CONCATENATE("  - &amp;MethodID",TEXT($A3071,"0000"),
" {","MethodTypeCV:  ",CHAR(34),INDEX(Methods[Method Type],$A3071),CHAR(34),
", MethodCode:  ",CHAR(34),INDEX(Methods[Method Code],$A3071),CHAR(34),
", MethodName:  ",CHAR(34),INDEX(Methods[Method Name],$A3071),CHAR(34),
", MethodDescription:  ",CHAR(34),INDEX(Methods[Method Description],$A3071),CHAR(34),
", MethodLink:  ",CHAR(34),INDEX(Methods[Method Link],$A3071),CHAR(34),
", OrganizationID: *OrganizationID",TEXT(MATCH(INDEX(Methods[Organization Name],$A3071),Organizations[Organization Name],0),"0000"),"}"))</f>
        <v>#REF!</v>
      </c>
      <c r="Q3071" t="e">
        <f>IF(INDEX(Variables[Variable Type],$A3071)="","",
CONCATENATE("  - &amp;VariableID",TEXT($A3071,"0000"),
" {","VariableTypeCV:  ",CHAR(34),INDEX(Variables[Variable Type],$A3071),CHAR(34),
", VariableCode:  ",CHAR(34),INDEX(Variables[Variable Code],$A3071),CHAR(34),
", VariableNameCV:  ",CHAR(34),INDEX(Variables[Variable Name],$A3071),CHAR(34),
", VariableDefinition:  ",CHAR(34),INDEX(Variables[Variable Definition],$A3071),CHAR(34),
", SpecciationCV:  ",CHAR(34),INDEX(Variables[Speciation],$A3071),CHAR(34),
", NoDataValue:  ",CHAR(34),INDEX(Variables[No Data Value],$A3071),CHAR(34),"}"))</f>
        <v>#REF!</v>
      </c>
    </row>
    <row r="3072" spans="1:17" x14ac:dyDescent="0.25">
      <c r="A3072">
        <v>3069</v>
      </c>
      <c r="D3072" t="e">
        <f>IF(INDEX(People[First Name],$A3072)="","",
CONCATENATE("  - &amp;PersonID",TEXT($A3072,"0000"),
" {","PersonFirstName:  ",CHAR(34),INDEX(People[First Name],$A3072),CHAR(34),
", PersonMiddleName:  ",CHAR(34),INDEX(People[Middle Name],$A3072),CHAR(34),
", PersonLastName:  ",CHAR(34),INDEX(People[Last Name],$A3072),CHAR(34),"}"))</f>
        <v>#REF!</v>
      </c>
      <c r="E3072" t="e">
        <f>IF(INDEX(Organizations[Organization Type '[CV']],$A3072)="","",
CONCATENATE("  - &amp;OrganizationID",TEXT($A3072,"0000"),
" {","OrganizationTypeCV:  ",CHAR(34),INDEX(Organizations[Organization Type '[CV']],$A3072),CHAR(34),
", OrganizationCode:  ",CHAR(34),INDEX(Organizations[Organization Code],$A3072),CHAR(34),
", OrganizationName:  ",CHAR(34),INDEX(Organizations[Organization Name],$A3072),CHAR(34),
", OrganizationDescription:  ",CHAR(34),INDEX(Organizations[Organization Description],$A3072),CHAR(34),
", OrganizationLink:  ",CHAR(34),INDEX(Organizations[Organization Link],$A3072),CHAR(34),"}"))</f>
        <v>#REF!</v>
      </c>
      <c r="F3072" t="e">
        <f>IF(INDEX(People[First Name],$A3072)="","",
CONCATENATE("  - &amp;AffiliationID",TEXT($A3072,"0000"),
" {PersonID: *PersonID",TEXT($A3072,"0000"),
", OrganizationID: *OrganizationID",TEXT(MATCH(INDEX(People[Organization Name],$A3072),Organizations[Organization Name],0),"0000"),
", IsPrimaryOrganizationContact: , AffiliationStartDate: , AffiliationEndDate: , PrimaryPhone: ",
", PrimaryEmail: ",CHAR(34),INDEX(People[Primary Email],$A3072),CHAR(34),
", PrimaryAddress: ",CHAR(34),INDEX(People[Primary Address],$A3072),CHAR(34),
", PersonLink: }"))</f>
        <v>#REF!</v>
      </c>
      <c r="H3072" t="e">
        <f>IF(COUNTA(CitationInformation)=0,"",IF(INDEX(AuthorList[Author Name],$A3072)="","",
CONCATENATE("  - &amp;AuthorListID",TEXT($A3072,"0000"),
"  {CitationID: *CitationID0001",
", PersonID: *PersonID",TEXT(MATCH(INDEX(AuthorList[Author Name],$A3072),People[Full Name],0),"0000"),
", AuthorOrder: ",INDEX(AuthorList[Author Number],$A3072),"}")))</f>
        <v>#REF!</v>
      </c>
      <c r="K3072" t="e">
        <f>IF(INDEX(SamplingFeatures[Feature Code],$A3072)="","",
CONCATENATE("  - &amp;SamplingFeatureID",TEXT($A3072,"0000"),
" {","SamplingFeatureUUID:  ",CHAR(34),INDEX(SamplingFeatures[Sampling Feature UUID],$A3072),CHAR(34),
", SamplingFeatureTypeCV:  ",CHAR(34),INDEX(SamplingFeatures[Sampling Feature Type],$A3072),CHAR(34),
", SamplingFeatureCode:  ",CHAR(34),INDEX(SamplingFeatures[Feature Code],$A3072),CHAR(34),
", SamplingFeatureName:  ",CHAR(34),INDEX(SamplingFeatures[Feature Name],$A3072),CHAR(34),
", SamplingFeatureDescription:  ",CHAR(34),INDEX(SamplingFeatures[Feature Description],$A3072),CHAR(34),
", SamplingFeatureGeotypeCV:  ",CHAR(34),INDEX(SamplingFeatures[Feature Geo Type],$A3072),CHAR(34),
", FeatureGeometry:  ",CHAR(34),INDEX(SamplingFeatures[Feature Geometry],$A3072),CHAR(34),
", Elevation_m:  ",CHAR(34),INDEX(SamplingFeatures[Elevation_m],$A3072),CHAR(34),
", ElevationDatumCV:  ",CHAR(34),ElevationDatum,CHAR(34),"}"))</f>
        <v>#REF!</v>
      </c>
      <c r="L3072" t="e">
        <f>IF(INDEX(SamplingFeatures[Sampling Feature Type],$A3072)&lt;&gt;"Site","",
CONCATENATE("  - &amp;SiteID",TEXT(SUMPRODUCT(--($L$3:$L3071&lt;&gt;"")),"0000"),
" {","SamplingFeatureID:  *SamplingFeatureID",TEXT($A3072,"0000"),
", SiteTypeCV:  ",CHAR(34),INDEX(Sites[Site Type],$A3072),CHAR(34),
", Latitude:  ",INDEX(Sites[Latitude],$A3072),
", Longitude:  ",INDEX(Sites[Longitude],$A3072),
", SRSName:  ",CHAR(34),LatLonDatum,CHAR(34),"}"))</f>
        <v>#REF!</v>
      </c>
      <c r="M3072" t="e">
        <f>IF(INDEX(SamplingFeatures[Sampling Feature Type],$A3072)&lt;&gt;"Specimen","",
CONCATENATE("  - &amp;SpecimenID",TEXT(SUMPRODUCT(--($M$3:$M3071&lt;&gt;"")),"0000"),
" {","SamplingFeatureID:  *SamplingFeatureID",TEXT($A3072,"0000"),
", SpecimenTypeCV:  ",CHAR(34),INDEX(Specimens[Specimen Type],$A3072),CHAR(34),
", SpecimenMediumCV:  ",INDEX(Specimens[Specimen Medium],$A3072),
", IsFieldSpecimen:  ",CHAR(34),INDEX(Specimens[Is Field Specimen?],$A3072),CHAR(34),"}"))</f>
        <v>#REF!</v>
      </c>
      <c r="N3072" t="e">
        <f>IF(COUNTA(SpatialOffsets[])=0,"", IF(INDEX(SpatialOffsets[Spatial Offset Type],$A3072)="","",
CONCATENATE("  - &amp;SpatialOffsetID",TEXT($A3072,"0000"),
" {","SpatialOffsetTypeCV:  ",CHAR(34),INDEX(SpatialOffsets[Spatial Offset Type],$A3072),CHAR(34),
", Offset1Value:  ",INDEX(SpatialOffsets[Offset 1 Value],$A3072),
", Offset1UnitID:  ",CHAR(34),INDEX(SpatialOffsets[Offset 1 Unit],$A3072),CHAR(34),
", Offset2Value:  ",INDEX(SpatialOffsets[Offset 2 Value],$A3072),
", Offset2UnitID:  ",CHAR(34),INDEX(SpatialOffsets[Offset 2 Unit],$A3072),CHAR(34),
", Offset3Value:  ",INDEX(SpatialOffsets[Offset 3 Value],$A3072),
", Offset3UnitID:  ",CHAR(34),INDEX(SpatialOffsets[Offset 3 Unit],$A3072),CHAR(34),,"}")))</f>
        <v>#REF!</v>
      </c>
      <c r="O3072" t="e">
        <f>IF(COUNTA(RelatedFeatures[])=0,"", IF(INDEX(RelatedFeatures[First Sampling Feature Code],$A3072)="","",
CONCATENATE("  - &amp;RelationID",TEXT($A3072,"0000"),
" {","SamplingFeatureID:  *SamplingFeatureID",TEXT(MATCH(INDEX(RelatedFeatures[First Sampling Feature Code],$A3072),SamplingFeatures[Feature Code],0),"0000"),
", RelationshipTypeCV:  ",CHAR(34),INDEX(RelatedFeatures[Relationship Type],$A3072),CHAR(34),
", RelatedFeatureID: *SamplingFeatureID",TEXT(MATCH(INDEX(RelatedFeatures[Second Sampling Feature Code],$A3072),SamplingFeatures[Feature Code],0),"0000"),
", SpatialOffsetID:  ",IF(INDEX(RelatedFeatures[Offset Number],$A3072)="","",CONCATENATE("*SpatialOffsetID",TEXT(INDEX(RelatedFeatures[Offset Number],$A3072),"0000"))),"}")))</f>
        <v>#REF!</v>
      </c>
      <c r="P3072" t="e">
        <f>IF(INDEX(Methods[Method Type],$A3072)="","",
CONCATENATE("  - &amp;MethodID",TEXT($A3072,"0000"),
" {","MethodTypeCV:  ",CHAR(34),INDEX(Methods[Method Type],$A3072),CHAR(34),
", MethodCode:  ",CHAR(34),INDEX(Methods[Method Code],$A3072),CHAR(34),
", MethodName:  ",CHAR(34),INDEX(Methods[Method Name],$A3072),CHAR(34),
", MethodDescription:  ",CHAR(34),INDEX(Methods[Method Description],$A3072),CHAR(34),
", MethodLink:  ",CHAR(34),INDEX(Methods[Method Link],$A3072),CHAR(34),
", OrganizationID: *OrganizationID",TEXT(MATCH(INDEX(Methods[Organization Name],$A3072),Organizations[Organization Name],0),"0000"),"}"))</f>
        <v>#REF!</v>
      </c>
      <c r="Q3072" t="e">
        <f>IF(INDEX(Variables[Variable Type],$A3072)="","",
CONCATENATE("  - &amp;VariableID",TEXT($A3072,"0000"),
" {","VariableTypeCV:  ",CHAR(34),INDEX(Variables[Variable Type],$A3072),CHAR(34),
", VariableCode:  ",CHAR(34),INDEX(Variables[Variable Code],$A3072),CHAR(34),
", VariableNameCV:  ",CHAR(34),INDEX(Variables[Variable Name],$A3072),CHAR(34),
", VariableDefinition:  ",CHAR(34),INDEX(Variables[Variable Definition],$A3072),CHAR(34),
", SpecciationCV:  ",CHAR(34),INDEX(Variables[Speciation],$A3072),CHAR(34),
", NoDataValue:  ",CHAR(34),INDEX(Variables[No Data Value],$A3072),CHAR(34),"}"))</f>
        <v>#REF!</v>
      </c>
    </row>
    <row r="3073" spans="1:17" x14ac:dyDescent="0.25">
      <c r="A3073">
        <v>3070</v>
      </c>
      <c r="D3073" t="e">
        <f>IF(INDEX(People[First Name],$A3073)="","",
CONCATENATE("  - &amp;PersonID",TEXT($A3073,"0000"),
" {","PersonFirstName:  ",CHAR(34),INDEX(People[First Name],$A3073),CHAR(34),
", PersonMiddleName:  ",CHAR(34),INDEX(People[Middle Name],$A3073),CHAR(34),
", PersonLastName:  ",CHAR(34),INDEX(People[Last Name],$A3073),CHAR(34),"}"))</f>
        <v>#REF!</v>
      </c>
      <c r="E3073" t="e">
        <f>IF(INDEX(Organizations[Organization Type '[CV']],$A3073)="","",
CONCATENATE("  - &amp;OrganizationID",TEXT($A3073,"0000"),
" {","OrganizationTypeCV:  ",CHAR(34),INDEX(Organizations[Organization Type '[CV']],$A3073),CHAR(34),
", OrganizationCode:  ",CHAR(34),INDEX(Organizations[Organization Code],$A3073),CHAR(34),
", OrganizationName:  ",CHAR(34),INDEX(Organizations[Organization Name],$A3073),CHAR(34),
", OrganizationDescription:  ",CHAR(34),INDEX(Organizations[Organization Description],$A3073),CHAR(34),
", OrganizationLink:  ",CHAR(34),INDEX(Organizations[Organization Link],$A3073),CHAR(34),"}"))</f>
        <v>#REF!</v>
      </c>
      <c r="F3073" t="e">
        <f>IF(INDEX(People[First Name],$A3073)="","",
CONCATENATE("  - &amp;AffiliationID",TEXT($A3073,"0000"),
" {PersonID: *PersonID",TEXT($A3073,"0000"),
", OrganizationID: *OrganizationID",TEXT(MATCH(INDEX(People[Organization Name],$A3073),Organizations[Organization Name],0),"0000"),
", IsPrimaryOrganizationContact: , AffiliationStartDate: , AffiliationEndDate: , PrimaryPhone: ",
", PrimaryEmail: ",CHAR(34),INDEX(People[Primary Email],$A3073),CHAR(34),
", PrimaryAddress: ",CHAR(34),INDEX(People[Primary Address],$A3073),CHAR(34),
", PersonLink: }"))</f>
        <v>#REF!</v>
      </c>
      <c r="H3073" t="e">
        <f>IF(COUNTA(CitationInformation)=0,"",IF(INDEX(AuthorList[Author Name],$A3073)="","",
CONCATENATE("  - &amp;AuthorListID",TEXT($A3073,"0000"),
"  {CitationID: *CitationID0001",
", PersonID: *PersonID",TEXT(MATCH(INDEX(AuthorList[Author Name],$A3073),People[Full Name],0),"0000"),
", AuthorOrder: ",INDEX(AuthorList[Author Number],$A3073),"}")))</f>
        <v>#REF!</v>
      </c>
      <c r="K3073" t="e">
        <f>IF(INDEX(SamplingFeatures[Feature Code],$A3073)="","",
CONCATENATE("  - &amp;SamplingFeatureID",TEXT($A3073,"0000"),
" {","SamplingFeatureUUID:  ",CHAR(34),INDEX(SamplingFeatures[Sampling Feature UUID],$A3073),CHAR(34),
", SamplingFeatureTypeCV:  ",CHAR(34),INDEX(SamplingFeatures[Sampling Feature Type],$A3073),CHAR(34),
", SamplingFeatureCode:  ",CHAR(34),INDEX(SamplingFeatures[Feature Code],$A3073),CHAR(34),
", SamplingFeatureName:  ",CHAR(34),INDEX(SamplingFeatures[Feature Name],$A3073),CHAR(34),
", SamplingFeatureDescription:  ",CHAR(34),INDEX(SamplingFeatures[Feature Description],$A3073),CHAR(34),
", SamplingFeatureGeotypeCV:  ",CHAR(34),INDEX(SamplingFeatures[Feature Geo Type],$A3073),CHAR(34),
", FeatureGeometry:  ",CHAR(34),INDEX(SamplingFeatures[Feature Geometry],$A3073),CHAR(34),
", Elevation_m:  ",CHAR(34),INDEX(SamplingFeatures[Elevation_m],$A3073),CHAR(34),
", ElevationDatumCV:  ",CHAR(34),ElevationDatum,CHAR(34),"}"))</f>
        <v>#REF!</v>
      </c>
      <c r="L3073" t="e">
        <f>IF(INDEX(SamplingFeatures[Sampling Feature Type],$A3073)&lt;&gt;"Site","",
CONCATENATE("  - &amp;SiteID",TEXT(SUMPRODUCT(--($L$3:$L3072&lt;&gt;"")),"0000"),
" {","SamplingFeatureID:  *SamplingFeatureID",TEXT($A3073,"0000"),
", SiteTypeCV:  ",CHAR(34),INDEX(Sites[Site Type],$A3073),CHAR(34),
", Latitude:  ",INDEX(Sites[Latitude],$A3073),
", Longitude:  ",INDEX(Sites[Longitude],$A3073),
", SRSName:  ",CHAR(34),LatLonDatum,CHAR(34),"}"))</f>
        <v>#REF!</v>
      </c>
      <c r="M3073" t="e">
        <f>IF(INDEX(SamplingFeatures[Sampling Feature Type],$A3073)&lt;&gt;"Specimen","",
CONCATENATE("  - &amp;SpecimenID",TEXT(SUMPRODUCT(--($M$3:$M3072&lt;&gt;"")),"0000"),
" {","SamplingFeatureID:  *SamplingFeatureID",TEXT($A3073,"0000"),
", SpecimenTypeCV:  ",CHAR(34),INDEX(Specimens[Specimen Type],$A3073),CHAR(34),
", SpecimenMediumCV:  ",INDEX(Specimens[Specimen Medium],$A3073),
", IsFieldSpecimen:  ",CHAR(34),INDEX(Specimens[Is Field Specimen?],$A3073),CHAR(34),"}"))</f>
        <v>#REF!</v>
      </c>
      <c r="N3073" t="e">
        <f>IF(COUNTA(SpatialOffsets[])=0,"", IF(INDEX(SpatialOffsets[Spatial Offset Type],$A3073)="","",
CONCATENATE("  - &amp;SpatialOffsetID",TEXT($A3073,"0000"),
" {","SpatialOffsetTypeCV:  ",CHAR(34),INDEX(SpatialOffsets[Spatial Offset Type],$A3073),CHAR(34),
", Offset1Value:  ",INDEX(SpatialOffsets[Offset 1 Value],$A3073),
", Offset1UnitID:  ",CHAR(34),INDEX(SpatialOffsets[Offset 1 Unit],$A3073),CHAR(34),
", Offset2Value:  ",INDEX(SpatialOffsets[Offset 2 Value],$A3073),
", Offset2UnitID:  ",CHAR(34),INDEX(SpatialOffsets[Offset 2 Unit],$A3073),CHAR(34),
", Offset3Value:  ",INDEX(SpatialOffsets[Offset 3 Value],$A3073),
", Offset3UnitID:  ",CHAR(34),INDEX(SpatialOffsets[Offset 3 Unit],$A3073),CHAR(34),,"}")))</f>
        <v>#REF!</v>
      </c>
      <c r="O3073" t="e">
        <f>IF(COUNTA(RelatedFeatures[])=0,"", IF(INDEX(RelatedFeatures[First Sampling Feature Code],$A3073)="","",
CONCATENATE("  - &amp;RelationID",TEXT($A3073,"0000"),
" {","SamplingFeatureID:  *SamplingFeatureID",TEXT(MATCH(INDEX(RelatedFeatures[First Sampling Feature Code],$A3073),SamplingFeatures[Feature Code],0),"0000"),
", RelationshipTypeCV:  ",CHAR(34),INDEX(RelatedFeatures[Relationship Type],$A3073),CHAR(34),
", RelatedFeatureID: *SamplingFeatureID",TEXT(MATCH(INDEX(RelatedFeatures[Second Sampling Feature Code],$A3073),SamplingFeatures[Feature Code],0),"0000"),
", SpatialOffsetID:  ",IF(INDEX(RelatedFeatures[Offset Number],$A3073)="","",CONCATENATE("*SpatialOffsetID",TEXT(INDEX(RelatedFeatures[Offset Number],$A3073),"0000"))),"}")))</f>
        <v>#REF!</v>
      </c>
      <c r="P3073" t="e">
        <f>IF(INDEX(Methods[Method Type],$A3073)="","",
CONCATENATE("  - &amp;MethodID",TEXT($A3073,"0000"),
" {","MethodTypeCV:  ",CHAR(34),INDEX(Methods[Method Type],$A3073),CHAR(34),
", MethodCode:  ",CHAR(34),INDEX(Methods[Method Code],$A3073),CHAR(34),
", MethodName:  ",CHAR(34),INDEX(Methods[Method Name],$A3073),CHAR(34),
", MethodDescription:  ",CHAR(34),INDEX(Methods[Method Description],$A3073),CHAR(34),
", MethodLink:  ",CHAR(34),INDEX(Methods[Method Link],$A3073),CHAR(34),
", OrganizationID: *OrganizationID",TEXT(MATCH(INDEX(Methods[Organization Name],$A3073),Organizations[Organization Name],0),"0000"),"}"))</f>
        <v>#REF!</v>
      </c>
      <c r="Q3073" t="e">
        <f>IF(INDEX(Variables[Variable Type],$A3073)="","",
CONCATENATE("  - &amp;VariableID",TEXT($A3073,"0000"),
" {","VariableTypeCV:  ",CHAR(34),INDEX(Variables[Variable Type],$A3073),CHAR(34),
", VariableCode:  ",CHAR(34),INDEX(Variables[Variable Code],$A3073),CHAR(34),
", VariableNameCV:  ",CHAR(34),INDEX(Variables[Variable Name],$A3073),CHAR(34),
", VariableDefinition:  ",CHAR(34),INDEX(Variables[Variable Definition],$A3073),CHAR(34),
", SpecciationCV:  ",CHAR(34),INDEX(Variables[Speciation],$A3073),CHAR(34),
", NoDataValue:  ",CHAR(34),INDEX(Variables[No Data Value],$A3073),CHAR(34),"}"))</f>
        <v>#REF!</v>
      </c>
    </row>
    <row r="3074" spans="1:17" x14ac:dyDescent="0.25">
      <c r="A3074">
        <v>3071</v>
      </c>
      <c r="D3074" t="e">
        <f>IF(INDEX(People[First Name],$A3074)="","",
CONCATENATE("  - &amp;PersonID",TEXT($A3074,"0000"),
" {","PersonFirstName:  ",CHAR(34),INDEX(People[First Name],$A3074),CHAR(34),
", PersonMiddleName:  ",CHAR(34),INDEX(People[Middle Name],$A3074),CHAR(34),
", PersonLastName:  ",CHAR(34),INDEX(People[Last Name],$A3074),CHAR(34),"}"))</f>
        <v>#REF!</v>
      </c>
      <c r="E3074" t="e">
        <f>IF(INDEX(Organizations[Organization Type '[CV']],$A3074)="","",
CONCATENATE("  - &amp;OrganizationID",TEXT($A3074,"0000"),
" {","OrganizationTypeCV:  ",CHAR(34),INDEX(Organizations[Organization Type '[CV']],$A3074),CHAR(34),
", OrganizationCode:  ",CHAR(34),INDEX(Organizations[Organization Code],$A3074),CHAR(34),
", OrganizationName:  ",CHAR(34),INDEX(Organizations[Organization Name],$A3074),CHAR(34),
", OrganizationDescription:  ",CHAR(34),INDEX(Organizations[Organization Description],$A3074),CHAR(34),
", OrganizationLink:  ",CHAR(34),INDEX(Organizations[Organization Link],$A3074),CHAR(34),"}"))</f>
        <v>#REF!</v>
      </c>
      <c r="F3074" t="e">
        <f>IF(INDEX(People[First Name],$A3074)="","",
CONCATENATE("  - &amp;AffiliationID",TEXT($A3074,"0000"),
" {PersonID: *PersonID",TEXT($A3074,"0000"),
", OrganizationID: *OrganizationID",TEXT(MATCH(INDEX(People[Organization Name],$A3074),Organizations[Organization Name],0),"0000"),
", IsPrimaryOrganizationContact: , AffiliationStartDate: , AffiliationEndDate: , PrimaryPhone: ",
", PrimaryEmail: ",CHAR(34),INDEX(People[Primary Email],$A3074),CHAR(34),
", PrimaryAddress: ",CHAR(34),INDEX(People[Primary Address],$A3074),CHAR(34),
", PersonLink: }"))</f>
        <v>#REF!</v>
      </c>
      <c r="H3074" t="e">
        <f>IF(COUNTA(CitationInformation)=0,"",IF(INDEX(AuthorList[Author Name],$A3074)="","",
CONCATENATE("  - &amp;AuthorListID",TEXT($A3074,"0000"),
"  {CitationID: *CitationID0001",
", PersonID: *PersonID",TEXT(MATCH(INDEX(AuthorList[Author Name],$A3074),People[Full Name],0),"0000"),
", AuthorOrder: ",INDEX(AuthorList[Author Number],$A3074),"}")))</f>
        <v>#REF!</v>
      </c>
      <c r="K3074" t="e">
        <f>IF(INDEX(SamplingFeatures[Feature Code],$A3074)="","",
CONCATENATE("  - &amp;SamplingFeatureID",TEXT($A3074,"0000"),
" {","SamplingFeatureUUID:  ",CHAR(34),INDEX(SamplingFeatures[Sampling Feature UUID],$A3074),CHAR(34),
", SamplingFeatureTypeCV:  ",CHAR(34),INDEX(SamplingFeatures[Sampling Feature Type],$A3074),CHAR(34),
", SamplingFeatureCode:  ",CHAR(34),INDEX(SamplingFeatures[Feature Code],$A3074),CHAR(34),
", SamplingFeatureName:  ",CHAR(34),INDEX(SamplingFeatures[Feature Name],$A3074),CHAR(34),
", SamplingFeatureDescription:  ",CHAR(34),INDEX(SamplingFeatures[Feature Description],$A3074),CHAR(34),
", SamplingFeatureGeotypeCV:  ",CHAR(34),INDEX(SamplingFeatures[Feature Geo Type],$A3074),CHAR(34),
", FeatureGeometry:  ",CHAR(34),INDEX(SamplingFeatures[Feature Geometry],$A3074),CHAR(34),
", Elevation_m:  ",CHAR(34),INDEX(SamplingFeatures[Elevation_m],$A3074),CHAR(34),
", ElevationDatumCV:  ",CHAR(34),ElevationDatum,CHAR(34),"}"))</f>
        <v>#REF!</v>
      </c>
      <c r="L3074" t="e">
        <f>IF(INDEX(SamplingFeatures[Sampling Feature Type],$A3074)&lt;&gt;"Site","",
CONCATENATE("  - &amp;SiteID",TEXT(SUMPRODUCT(--($L$3:$L3073&lt;&gt;"")),"0000"),
" {","SamplingFeatureID:  *SamplingFeatureID",TEXT($A3074,"0000"),
", SiteTypeCV:  ",CHAR(34),INDEX(Sites[Site Type],$A3074),CHAR(34),
", Latitude:  ",INDEX(Sites[Latitude],$A3074),
", Longitude:  ",INDEX(Sites[Longitude],$A3074),
", SRSName:  ",CHAR(34),LatLonDatum,CHAR(34),"}"))</f>
        <v>#REF!</v>
      </c>
      <c r="M3074" t="e">
        <f>IF(INDEX(SamplingFeatures[Sampling Feature Type],$A3074)&lt;&gt;"Specimen","",
CONCATENATE("  - &amp;SpecimenID",TEXT(SUMPRODUCT(--($M$3:$M3073&lt;&gt;"")),"0000"),
" {","SamplingFeatureID:  *SamplingFeatureID",TEXT($A3074,"0000"),
", SpecimenTypeCV:  ",CHAR(34),INDEX(Specimens[Specimen Type],$A3074),CHAR(34),
", SpecimenMediumCV:  ",INDEX(Specimens[Specimen Medium],$A3074),
", IsFieldSpecimen:  ",CHAR(34),INDEX(Specimens[Is Field Specimen?],$A3074),CHAR(34),"}"))</f>
        <v>#REF!</v>
      </c>
      <c r="N3074" t="e">
        <f>IF(COUNTA(SpatialOffsets[])=0,"", IF(INDEX(SpatialOffsets[Spatial Offset Type],$A3074)="","",
CONCATENATE("  - &amp;SpatialOffsetID",TEXT($A3074,"0000"),
" {","SpatialOffsetTypeCV:  ",CHAR(34),INDEX(SpatialOffsets[Spatial Offset Type],$A3074),CHAR(34),
", Offset1Value:  ",INDEX(SpatialOffsets[Offset 1 Value],$A3074),
", Offset1UnitID:  ",CHAR(34),INDEX(SpatialOffsets[Offset 1 Unit],$A3074),CHAR(34),
", Offset2Value:  ",INDEX(SpatialOffsets[Offset 2 Value],$A3074),
", Offset2UnitID:  ",CHAR(34),INDEX(SpatialOffsets[Offset 2 Unit],$A3074),CHAR(34),
", Offset3Value:  ",INDEX(SpatialOffsets[Offset 3 Value],$A3074),
", Offset3UnitID:  ",CHAR(34),INDEX(SpatialOffsets[Offset 3 Unit],$A3074),CHAR(34),,"}")))</f>
        <v>#REF!</v>
      </c>
      <c r="O3074" t="e">
        <f>IF(COUNTA(RelatedFeatures[])=0,"", IF(INDEX(RelatedFeatures[First Sampling Feature Code],$A3074)="","",
CONCATENATE("  - &amp;RelationID",TEXT($A3074,"0000"),
" {","SamplingFeatureID:  *SamplingFeatureID",TEXT(MATCH(INDEX(RelatedFeatures[First Sampling Feature Code],$A3074),SamplingFeatures[Feature Code],0),"0000"),
", RelationshipTypeCV:  ",CHAR(34),INDEX(RelatedFeatures[Relationship Type],$A3074),CHAR(34),
", RelatedFeatureID: *SamplingFeatureID",TEXT(MATCH(INDEX(RelatedFeatures[Second Sampling Feature Code],$A3074),SamplingFeatures[Feature Code],0),"0000"),
", SpatialOffsetID:  ",IF(INDEX(RelatedFeatures[Offset Number],$A3074)="","",CONCATENATE("*SpatialOffsetID",TEXT(INDEX(RelatedFeatures[Offset Number],$A3074),"0000"))),"}")))</f>
        <v>#REF!</v>
      </c>
      <c r="P3074" t="e">
        <f>IF(INDEX(Methods[Method Type],$A3074)="","",
CONCATENATE("  - &amp;MethodID",TEXT($A3074,"0000"),
" {","MethodTypeCV:  ",CHAR(34),INDEX(Methods[Method Type],$A3074),CHAR(34),
", MethodCode:  ",CHAR(34),INDEX(Methods[Method Code],$A3074),CHAR(34),
", MethodName:  ",CHAR(34),INDEX(Methods[Method Name],$A3074),CHAR(34),
", MethodDescription:  ",CHAR(34),INDEX(Methods[Method Description],$A3074),CHAR(34),
", MethodLink:  ",CHAR(34),INDEX(Methods[Method Link],$A3074),CHAR(34),
", OrganizationID: *OrganizationID",TEXT(MATCH(INDEX(Methods[Organization Name],$A3074),Organizations[Organization Name],0),"0000"),"}"))</f>
        <v>#REF!</v>
      </c>
      <c r="Q3074" t="e">
        <f>IF(INDEX(Variables[Variable Type],$A3074)="","",
CONCATENATE("  - &amp;VariableID",TEXT($A3074,"0000"),
" {","VariableTypeCV:  ",CHAR(34),INDEX(Variables[Variable Type],$A3074),CHAR(34),
", VariableCode:  ",CHAR(34),INDEX(Variables[Variable Code],$A3074),CHAR(34),
", VariableNameCV:  ",CHAR(34),INDEX(Variables[Variable Name],$A3074),CHAR(34),
", VariableDefinition:  ",CHAR(34),INDEX(Variables[Variable Definition],$A3074),CHAR(34),
", SpecciationCV:  ",CHAR(34),INDEX(Variables[Speciation],$A3074),CHAR(34),
", NoDataValue:  ",CHAR(34),INDEX(Variables[No Data Value],$A3074),CHAR(34),"}"))</f>
        <v>#REF!</v>
      </c>
    </row>
    <row r="3075" spans="1:17" x14ac:dyDescent="0.25">
      <c r="A3075">
        <v>3072</v>
      </c>
      <c r="D3075" t="e">
        <f>IF(INDEX(People[First Name],$A3075)="","",
CONCATENATE("  - &amp;PersonID",TEXT($A3075,"0000"),
" {","PersonFirstName:  ",CHAR(34),INDEX(People[First Name],$A3075),CHAR(34),
", PersonMiddleName:  ",CHAR(34),INDEX(People[Middle Name],$A3075),CHAR(34),
", PersonLastName:  ",CHAR(34),INDEX(People[Last Name],$A3075),CHAR(34),"}"))</f>
        <v>#REF!</v>
      </c>
      <c r="E3075" t="e">
        <f>IF(INDEX(Organizations[Organization Type '[CV']],$A3075)="","",
CONCATENATE("  - &amp;OrganizationID",TEXT($A3075,"0000"),
" {","OrganizationTypeCV:  ",CHAR(34),INDEX(Organizations[Organization Type '[CV']],$A3075),CHAR(34),
", OrganizationCode:  ",CHAR(34),INDEX(Organizations[Organization Code],$A3075),CHAR(34),
", OrganizationName:  ",CHAR(34),INDEX(Organizations[Organization Name],$A3075),CHAR(34),
", OrganizationDescription:  ",CHAR(34),INDEX(Organizations[Organization Description],$A3075),CHAR(34),
", OrganizationLink:  ",CHAR(34),INDEX(Organizations[Organization Link],$A3075),CHAR(34),"}"))</f>
        <v>#REF!</v>
      </c>
      <c r="F3075" t="e">
        <f>IF(INDEX(People[First Name],$A3075)="","",
CONCATENATE("  - &amp;AffiliationID",TEXT($A3075,"0000"),
" {PersonID: *PersonID",TEXT($A3075,"0000"),
", OrganizationID: *OrganizationID",TEXT(MATCH(INDEX(People[Organization Name],$A3075),Organizations[Organization Name],0),"0000"),
", IsPrimaryOrganizationContact: , AffiliationStartDate: , AffiliationEndDate: , PrimaryPhone: ",
", PrimaryEmail: ",CHAR(34),INDEX(People[Primary Email],$A3075),CHAR(34),
", PrimaryAddress: ",CHAR(34),INDEX(People[Primary Address],$A3075),CHAR(34),
", PersonLink: }"))</f>
        <v>#REF!</v>
      </c>
      <c r="H3075" t="e">
        <f>IF(COUNTA(CitationInformation)=0,"",IF(INDEX(AuthorList[Author Name],$A3075)="","",
CONCATENATE("  - &amp;AuthorListID",TEXT($A3075,"0000"),
"  {CitationID: *CitationID0001",
", PersonID: *PersonID",TEXT(MATCH(INDEX(AuthorList[Author Name],$A3075),People[Full Name],0),"0000"),
", AuthorOrder: ",INDEX(AuthorList[Author Number],$A3075),"}")))</f>
        <v>#REF!</v>
      </c>
      <c r="K3075" t="e">
        <f>IF(INDEX(SamplingFeatures[Feature Code],$A3075)="","",
CONCATENATE("  - &amp;SamplingFeatureID",TEXT($A3075,"0000"),
" {","SamplingFeatureUUID:  ",CHAR(34),INDEX(SamplingFeatures[Sampling Feature UUID],$A3075),CHAR(34),
", SamplingFeatureTypeCV:  ",CHAR(34),INDEX(SamplingFeatures[Sampling Feature Type],$A3075),CHAR(34),
", SamplingFeatureCode:  ",CHAR(34),INDEX(SamplingFeatures[Feature Code],$A3075),CHAR(34),
", SamplingFeatureName:  ",CHAR(34),INDEX(SamplingFeatures[Feature Name],$A3075),CHAR(34),
", SamplingFeatureDescription:  ",CHAR(34),INDEX(SamplingFeatures[Feature Description],$A3075),CHAR(34),
", SamplingFeatureGeotypeCV:  ",CHAR(34),INDEX(SamplingFeatures[Feature Geo Type],$A3075),CHAR(34),
", FeatureGeometry:  ",CHAR(34),INDEX(SamplingFeatures[Feature Geometry],$A3075),CHAR(34),
", Elevation_m:  ",CHAR(34),INDEX(SamplingFeatures[Elevation_m],$A3075),CHAR(34),
", ElevationDatumCV:  ",CHAR(34),ElevationDatum,CHAR(34),"}"))</f>
        <v>#REF!</v>
      </c>
      <c r="L3075" t="e">
        <f>IF(INDEX(SamplingFeatures[Sampling Feature Type],$A3075)&lt;&gt;"Site","",
CONCATENATE("  - &amp;SiteID",TEXT(SUMPRODUCT(--($L$3:$L3074&lt;&gt;"")),"0000"),
" {","SamplingFeatureID:  *SamplingFeatureID",TEXT($A3075,"0000"),
", SiteTypeCV:  ",CHAR(34),INDEX(Sites[Site Type],$A3075),CHAR(34),
", Latitude:  ",INDEX(Sites[Latitude],$A3075),
", Longitude:  ",INDEX(Sites[Longitude],$A3075),
", SRSName:  ",CHAR(34),LatLonDatum,CHAR(34),"}"))</f>
        <v>#REF!</v>
      </c>
      <c r="M3075" t="e">
        <f>IF(INDEX(SamplingFeatures[Sampling Feature Type],$A3075)&lt;&gt;"Specimen","",
CONCATENATE("  - &amp;SpecimenID",TEXT(SUMPRODUCT(--($M$3:$M3074&lt;&gt;"")),"0000"),
" {","SamplingFeatureID:  *SamplingFeatureID",TEXT($A3075,"0000"),
", SpecimenTypeCV:  ",CHAR(34),INDEX(Specimens[Specimen Type],$A3075),CHAR(34),
", SpecimenMediumCV:  ",INDEX(Specimens[Specimen Medium],$A3075),
", IsFieldSpecimen:  ",CHAR(34),INDEX(Specimens[Is Field Specimen?],$A3075),CHAR(34),"}"))</f>
        <v>#REF!</v>
      </c>
      <c r="N3075" t="e">
        <f>IF(COUNTA(SpatialOffsets[])=0,"", IF(INDEX(SpatialOffsets[Spatial Offset Type],$A3075)="","",
CONCATENATE("  - &amp;SpatialOffsetID",TEXT($A3075,"0000"),
" {","SpatialOffsetTypeCV:  ",CHAR(34),INDEX(SpatialOffsets[Spatial Offset Type],$A3075),CHAR(34),
", Offset1Value:  ",INDEX(SpatialOffsets[Offset 1 Value],$A3075),
", Offset1UnitID:  ",CHAR(34),INDEX(SpatialOffsets[Offset 1 Unit],$A3075),CHAR(34),
", Offset2Value:  ",INDEX(SpatialOffsets[Offset 2 Value],$A3075),
", Offset2UnitID:  ",CHAR(34),INDEX(SpatialOffsets[Offset 2 Unit],$A3075),CHAR(34),
", Offset3Value:  ",INDEX(SpatialOffsets[Offset 3 Value],$A3075),
", Offset3UnitID:  ",CHAR(34),INDEX(SpatialOffsets[Offset 3 Unit],$A3075),CHAR(34),,"}")))</f>
        <v>#REF!</v>
      </c>
      <c r="O3075" t="e">
        <f>IF(COUNTA(RelatedFeatures[])=0,"", IF(INDEX(RelatedFeatures[First Sampling Feature Code],$A3075)="","",
CONCATENATE("  - &amp;RelationID",TEXT($A3075,"0000"),
" {","SamplingFeatureID:  *SamplingFeatureID",TEXT(MATCH(INDEX(RelatedFeatures[First Sampling Feature Code],$A3075),SamplingFeatures[Feature Code],0),"0000"),
", RelationshipTypeCV:  ",CHAR(34),INDEX(RelatedFeatures[Relationship Type],$A3075),CHAR(34),
", RelatedFeatureID: *SamplingFeatureID",TEXT(MATCH(INDEX(RelatedFeatures[Second Sampling Feature Code],$A3075),SamplingFeatures[Feature Code],0),"0000"),
", SpatialOffsetID:  ",IF(INDEX(RelatedFeatures[Offset Number],$A3075)="","",CONCATENATE("*SpatialOffsetID",TEXT(INDEX(RelatedFeatures[Offset Number],$A3075),"0000"))),"}")))</f>
        <v>#REF!</v>
      </c>
      <c r="P3075" t="e">
        <f>IF(INDEX(Methods[Method Type],$A3075)="","",
CONCATENATE("  - &amp;MethodID",TEXT($A3075,"0000"),
" {","MethodTypeCV:  ",CHAR(34),INDEX(Methods[Method Type],$A3075),CHAR(34),
", MethodCode:  ",CHAR(34),INDEX(Methods[Method Code],$A3075),CHAR(34),
", MethodName:  ",CHAR(34),INDEX(Methods[Method Name],$A3075),CHAR(34),
", MethodDescription:  ",CHAR(34),INDEX(Methods[Method Description],$A3075),CHAR(34),
", MethodLink:  ",CHAR(34),INDEX(Methods[Method Link],$A3075),CHAR(34),
", OrganizationID: *OrganizationID",TEXT(MATCH(INDEX(Methods[Organization Name],$A3075),Organizations[Organization Name],0),"0000"),"}"))</f>
        <v>#REF!</v>
      </c>
      <c r="Q3075" t="e">
        <f>IF(INDEX(Variables[Variable Type],$A3075)="","",
CONCATENATE("  - &amp;VariableID",TEXT($A3075,"0000"),
" {","VariableTypeCV:  ",CHAR(34),INDEX(Variables[Variable Type],$A3075),CHAR(34),
", VariableCode:  ",CHAR(34),INDEX(Variables[Variable Code],$A3075),CHAR(34),
", VariableNameCV:  ",CHAR(34),INDEX(Variables[Variable Name],$A3075),CHAR(34),
", VariableDefinition:  ",CHAR(34),INDEX(Variables[Variable Definition],$A3075),CHAR(34),
", SpecciationCV:  ",CHAR(34),INDEX(Variables[Speciation],$A3075),CHAR(34),
", NoDataValue:  ",CHAR(34),INDEX(Variables[No Data Value],$A3075),CHAR(34),"}"))</f>
        <v>#REF!</v>
      </c>
    </row>
    <row r="3076" spans="1:17" x14ac:dyDescent="0.25">
      <c r="A3076">
        <v>3073</v>
      </c>
      <c r="D3076" t="e">
        <f>IF(INDEX(People[First Name],$A3076)="","",
CONCATENATE("  - &amp;PersonID",TEXT($A3076,"0000"),
" {","PersonFirstName:  ",CHAR(34),INDEX(People[First Name],$A3076),CHAR(34),
", PersonMiddleName:  ",CHAR(34),INDEX(People[Middle Name],$A3076),CHAR(34),
", PersonLastName:  ",CHAR(34),INDEX(People[Last Name],$A3076),CHAR(34),"}"))</f>
        <v>#REF!</v>
      </c>
      <c r="E3076" t="e">
        <f>IF(INDEX(Organizations[Organization Type '[CV']],$A3076)="","",
CONCATENATE("  - &amp;OrganizationID",TEXT($A3076,"0000"),
" {","OrganizationTypeCV:  ",CHAR(34),INDEX(Organizations[Organization Type '[CV']],$A3076),CHAR(34),
", OrganizationCode:  ",CHAR(34),INDEX(Organizations[Organization Code],$A3076),CHAR(34),
", OrganizationName:  ",CHAR(34),INDEX(Organizations[Organization Name],$A3076),CHAR(34),
", OrganizationDescription:  ",CHAR(34),INDEX(Organizations[Organization Description],$A3076),CHAR(34),
", OrganizationLink:  ",CHAR(34),INDEX(Organizations[Organization Link],$A3076),CHAR(34),"}"))</f>
        <v>#REF!</v>
      </c>
      <c r="F3076" t="e">
        <f>IF(INDEX(People[First Name],$A3076)="","",
CONCATENATE("  - &amp;AffiliationID",TEXT($A3076,"0000"),
" {PersonID: *PersonID",TEXT($A3076,"0000"),
", OrganizationID: *OrganizationID",TEXT(MATCH(INDEX(People[Organization Name],$A3076),Organizations[Organization Name],0),"0000"),
", IsPrimaryOrganizationContact: , AffiliationStartDate: , AffiliationEndDate: , PrimaryPhone: ",
", PrimaryEmail: ",CHAR(34),INDEX(People[Primary Email],$A3076),CHAR(34),
", PrimaryAddress: ",CHAR(34),INDEX(People[Primary Address],$A3076),CHAR(34),
", PersonLink: }"))</f>
        <v>#REF!</v>
      </c>
      <c r="H3076" t="e">
        <f>IF(COUNTA(CitationInformation)=0,"",IF(INDEX(AuthorList[Author Name],$A3076)="","",
CONCATENATE("  - &amp;AuthorListID",TEXT($A3076,"0000"),
"  {CitationID: *CitationID0001",
", PersonID: *PersonID",TEXT(MATCH(INDEX(AuthorList[Author Name],$A3076),People[Full Name],0),"0000"),
", AuthorOrder: ",INDEX(AuthorList[Author Number],$A3076),"}")))</f>
        <v>#REF!</v>
      </c>
      <c r="K3076" t="e">
        <f>IF(INDEX(SamplingFeatures[Feature Code],$A3076)="","",
CONCATENATE("  - &amp;SamplingFeatureID",TEXT($A3076,"0000"),
" {","SamplingFeatureUUID:  ",CHAR(34),INDEX(SamplingFeatures[Sampling Feature UUID],$A3076),CHAR(34),
", SamplingFeatureTypeCV:  ",CHAR(34),INDEX(SamplingFeatures[Sampling Feature Type],$A3076),CHAR(34),
", SamplingFeatureCode:  ",CHAR(34),INDEX(SamplingFeatures[Feature Code],$A3076),CHAR(34),
", SamplingFeatureName:  ",CHAR(34),INDEX(SamplingFeatures[Feature Name],$A3076),CHAR(34),
", SamplingFeatureDescription:  ",CHAR(34),INDEX(SamplingFeatures[Feature Description],$A3076),CHAR(34),
", SamplingFeatureGeotypeCV:  ",CHAR(34),INDEX(SamplingFeatures[Feature Geo Type],$A3076),CHAR(34),
", FeatureGeometry:  ",CHAR(34),INDEX(SamplingFeatures[Feature Geometry],$A3076),CHAR(34),
", Elevation_m:  ",CHAR(34),INDEX(SamplingFeatures[Elevation_m],$A3076),CHAR(34),
", ElevationDatumCV:  ",CHAR(34),ElevationDatum,CHAR(34),"}"))</f>
        <v>#REF!</v>
      </c>
      <c r="L3076" t="e">
        <f>IF(INDEX(SamplingFeatures[Sampling Feature Type],$A3076)&lt;&gt;"Site","",
CONCATENATE("  - &amp;SiteID",TEXT(SUMPRODUCT(--($L$3:$L3075&lt;&gt;"")),"0000"),
" {","SamplingFeatureID:  *SamplingFeatureID",TEXT($A3076,"0000"),
", SiteTypeCV:  ",CHAR(34),INDEX(Sites[Site Type],$A3076),CHAR(34),
", Latitude:  ",INDEX(Sites[Latitude],$A3076),
", Longitude:  ",INDEX(Sites[Longitude],$A3076),
", SRSName:  ",CHAR(34),LatLonDatum,CHAR(34),"}"))</f>
        <v>#REF!</v>
      </c>
      <c r="M3076" t="e">
        <f>IF(INDEX(SamplingFeatures[Sampling Feature Type],$A3076)&lt;&gt;"Specimen","",
CONCATENATE("  - &amp;SpecimenID",TEXT(SUMPRODUCT(--($M$3:$M3075&lt;&gt;"")),"0000"),
" {","SamplingFeatureID:  *SamplingFeatureID",TEXT($A3076,"0000"),
", SpecimenTypeCV:  ",CHAR(34),INDEX(Specimens[Specimen Type],$A3076),CHAR(34),
", SpecimenMediumCV:  ",INDEX(Specimens[Specimen Medium],$A3076),
", IsFieldSpecimen:  ",CHAR(34),INDEX(Specimens[Is Field Specimen?],$A3076),CHAR(34),"}"))</f>
        <v>#REF!</v>
      </c>
      <c r="N3076" t="e">
        <f>IF(COUNTA(SpatialOffsets[])=0,"", IF(INDEX(SpatialOffsets[Spatial Offset Type],$A3076)="","",
CONCATENATE("  - &amp;SpatialOffsetID",TEXT($A3076,"0000"),
" {","SpatialOffsetTypeCV:  ",CHAR(34),INDEX(SpatialOffsets[Spatial Offset Type],$A3076),CHAR(34),
", Offset1Value:  ",INDEX(SpatialOffsets[Offset 1 Value],$A3076),
", Offset1UnitID:  ",CHAR(34),INDEX(SpatialOffsets[Offset 1 Unit],$A3076),CHAR(34),
", Offset2Value:  ",INDEX(SpatialOffsets[Offset 2 Value],$A3076),
", Offset2UnitID:  ",CHAR(34),INDEX(SpatialOffsets[Offset 2 Unit],$A3076),CHAR(34),
", Offset3Value:  ",INDEX(SpatialOffsets[Offset 3 Value],$A3076),
", Offset3UnitID:  ",CHAR(34),INDEX(SpatialOffsets[Offset 3 Unit],$A3076),CHAR(34),,"}")))</f>
        <v>#REF!</v>
      </c>
      <c r="O3076" t="e">
        <f>IF(COUNTA(RelatedFeatures[])=0,"", IF(INDEX(RelatedFeatures[First Sampling Feature Code],$A3076)="","",
CONCATENATE("  - &amp;RelationID",TEXT($A3076,"0000"),
" {","SamplingFeatureID:  *SamplingFeatureID",TEXT(MATCH(INDEX(RelatedFeatures[First Sampling Feature Code],$A3076),SamplingFeatures[Feature Code],0),"0000"),
", RelationshipTypeCV:  ",CHAR(34),INDEX(RelatedFeatures[Relationship Type],$A3076),CHAR(34),
", RelatedFeatureID: *SamplingFeatureID",TEXT(MATCH(INDEX(RelatedFeatures[Second Sampling Feature Code],$A3076),SamplingFeatures[Feature Code],0),"0000"),
", SpatialOffsetID:  ",IF(INDEX(RelatedFeatures[Offset Number],$A3076)="","",CONCATENATE("*SpatialOffsetID",TEXT(INDEX(RelatedFeatures[Offset Number],$A3076),"0000"))),"}")))</f>
        <v>#REF!</v>
      </c>
      <c r="P3076" t="e">
        <f>IF(INDEX(Methods[Method Type],$A3076)="","",
CONCATENATE("  - &amp;MethodID",TEXT($A3076,"0000"),
" {","MethodTypeCV:  ",CHAR(34),INDEX(Methods[Method Type],$A3076),CHAR(34),
", MethodCode:  ",CHAR(34),INDEX(Methods[Method Code],$A3076),CHAR(34),
", MethodName:  ",CHAR(34),INDEX(Methods[Method Name],$A3076),CHAR(34),
", MethodDescription:  ",CHAR(34),INDEX(Methods[Method Description],$A3076),CHAR(34),
", MethodLink:  ",CHAR(34),INDEX(Methods[Method Link],$A3076),CHAR(34),
", OrganizationID: *OrganizationID",TEXT(MATCH(INDEX(Methods[Organization Name],$A3076),Organizations[Organization Name],0),"0000"),"}"))</f>
        <v>#REF!</v>
      </c>
      <c r="Q3076" t="e">
        <f>IF(INDEX(Variables[Variable Type],$A3076)="","",
CONCATENATE("  - &amp;VariableID",TEXT($A3076,"0000"),
" {","VariableTypeCV:  ",CHAR(34),INDEX(Variables[Variable Type],$A3076),CHAR(34),
", VariableCode:  ",CHAR(34),INDEX(Variables[Variable Code],$A3076),CHAR(34),
", VariableNameCV:  ",CHAR(34),INDEX(Variables[Variable Name],$A3076),CHAR(34),
", VariableDefinition:  ",CHAR(34),INDEX(Variables[Variable Definition],$A3076),CHAR(34),
", SpecciationCV:  ",CHAR(34),INDEX(Variables[Speciation],$A3076),CHAR(34),
", NoDataValue:  ",CHAR(34),INDEX(Variables[No Data Value],$A3076),CHAR(34),"}"))</f>
        <v>#REF!</v>
      </c>
    </row>
    <row r="3077" spans="1:17" x14ac:dyDescent="0.25">
      <c r="A3077">
        <v>3074</v>
      </c>
      <c r="D3077" t="e">
        <f>IF(INDEX(People[First Name],$A3077)="","",
CONCATENATE("  - &amp;PersonID",TEXT($A3077,"0000"),
" {","PersonFirstName:  ",CHAR(34),INDEX(People[First Name],$A3077),CHAR(34),
", PersonMiddleName:  ",CHAR(34),INDEX(People[Middle Name],$A3077),CHAR(34),
", PersonLastName:  ",CHAR(34),INDEX(People[Last Name],$A3077),CHAR(34),"}"))</f>
        <v>#REF!</v>
      </c>
      <c r="E3077" t="e">
        <f>IF(INDEX(Organizations[Organization Type '[CV']],$A3077)="","",
CONCATENATE("  - &amp;OrganizationID",TEXT($A3077,"0000"),
" {","OrganizationTypeCV:  ",CHAR(34),INDEX(Organizations[Organization Type '[CV']],$A3077),CHAR(34),
", OrganizationCode:  ",CHAR(34),INDEX(Organizations[Organization Code],$A3077),CHAR(34),
", OrganizationName:  ",CHAR(34),INDEX(Organizations[Organization Name],$A3077),CHAR(34),
", OrganizationDescription:  ",CHAR(34),INDEX(Organizations[Organization Description],$A3077),CHAR(34),
", OrganizationLink:  ",CHAR(34),INDEX(Organizations[Organization Link],$A3077),CHAR(34),"}"))</f>
        <v>#REF!</v>
      </c>
      <c r="F3077" t="e">
        <f>IF(INDEX(People[First Name],$A3077)="","",
CONCATENATE("  - &amp;AffiliationID",TEXT($A3077,"0000"),
" {PersonID: *PersonID",TEXT($A3077,"0000"),
", OrganizationID: *OrganizationID",TEXT(MATCH(INDEX(People[Organization Name],$A3077),Organizations[Organization Name],0),"0000"),
", IsPrimaryOrganizationContact: , AffiliationStartDate: , AffiliationEndDate: , PrimaryPhone: ",
", PrimaryEmail: ",CHAR(34),INDEX(People[Primary Email],$A3077),CHAR(34),
", PrimaryAddress: ",CHAR(34),INDEX(People[Primary Address],$A3077),CHAR(34),
", PersonLink: }"))</f>
        <v>#REF!</v>
      </c>
      <c r="H3077" t="e">
        <f>IF(COUNTA(CitationInformation)=0,"",IF(INDEX(AuthorList[Author Name],$A3077)="","",
CONCATENATE("  - &amp;AuthorListID",TEXT($A3077,"0000"),
"  {CitationID: *CitationID0001",
", PersonID: *PersonID",TEXT(MATCH(INDEX(AuthorList[Author Name],$A3077),People[Full Name],0),"0000"),
", AuthorOrder: ",INDEX(AuthorList[Author Number],$A3077),"}")))</f>
        <v>#REF!</v>
      </c>
      <c r="K3077" t="e">
        <f>IF(INDEX(SamplingFeatures[Feature Code],$A3077)="","",
CONCATENATE("  - &amp;SamplingFeatureID",TEXT($A3077,"0000"),
" {","SamplingFeatureUUID:  ",CHAR(34),INDEX(SamplingFeatures[Sampling Feature UUID],$A3077),CHAR(34),
", SamplingFeatureTypeCV:  ",CHAR(34),INDEX(SamplingFeatures[Sampling Feature Type],$A3077),CHAR(34),
", SamplingFeatureCode:  ",CHAR(34),INDEX(SamplingFeatures[Feature Code],$A3077),CHAR(34),
", SamplingFeatureName:  ",CHAR(34),INDEX(SamplingFeatures[Feature Name],$A3077),CHAR(34),
", SamplingFeatureDescription:  ",CHAR(34),INDEX(SamplingFeatures[Feature Description],$A3077),CHAR(34),
", SamplingFeatureGeotypeCV:  ",CHAR(34),INDEX(SamplingFeatures[Feature Geo Type],$A3077),CHAR(34),
", FeatureGeometry:  ",CHAR(34),INDEX(SamplingFeatures[Feature Geometry],$A3077),CHAR(34),
", Elevation_m:  ",CHAR(34),INDEX(SamplingFeatures[Elevation_m],$A3077),CHAR(34),
", ElevationDatumCV:  ",CHAR(34),ElevationDatum,CHAR(34),"}"))</f>
        <v>#REF!</v>
      </c>
      <c r="L3077" t="e">
        <f>IF(INDEX(SamplingFeatures[Sampling Feature Type],$A3077)&lt;&gt;"Site","",
CONCATENATE("  - &amp;SiteID",TEXT(SUMPRODUCT(--($L$3:$L3076&lt;&gt;"")),"0000"),
" {","SamplingFeatureID:  *SamplingFeatureID",TEXT($A3077,"0000"),
", SiteTypeCV:  ",CHAR(34),INDEX(Sites[Site Type],$A3077),CHAR(34),
", Latitude:  ",INDEX(Sites[Latitude],$A3077),
", Longitude:  ",INDEX(Sites[Longitude],$A3077),
", SRSName:  ",CHAR(34),LatLonDatum,CHAR(34),"}"))</f>
        <v>#REF!</v>
      </c>
      <c r="M3077" t="e">
        <f>IF(INDEX(SamplingFeatures[Sampling Feature Type],$A3077)&lt;&gt;"Specimen","",
CONCATENATE("  - &amp;SpecimenID",TEXT(SUMPRODUCT(--($M$3:$M3076&lt;&gt;"")),"0000"),
" {","SamplingFeatureID:  *SamplingFeatureID",TEXT($A3077,"0000"),
", SpecimenTypeCV:  ",CHAR(34),INDEX(Specimens[Specimen Type],$A3077),CHAR(34),
", SpecimenMediumCV:  ",INDEX(Specimens[Specimen Medium],$A3077),
", IsFieldSpecimen:  ",CHAR(34),INDEX(Specimens[Is Field Specimen?],$A3077),CHAR(34),"}"))</f>
        <v>#REF!</v>
      </c>
      <c r="N3077" t="e">
        <f>IF(COUNTA(SpatialOffsets[])=0,"", IF(INDEX(SpatialOffsets[Spatial Offset Type],$A3077)="","",
CONCATENATE("  - &amp;SpatialOffsetID",TEXT($A3077,"0000"),
" {","SpatialOffsetTypeCV:  ",CHAR(34),INDEX(SpatialOffsets[Spatial Offset Type],$A3077),CHAR(34),
", Offset1Value:  ",INDEX(SpatialOffsets[Offset 1 Value],$A3077),
", Offset1UnitID:  ",CHAR(34),INDEX(SpatialOffsets[Offset 1 Unit],$A3077),CHAR(34),
", Offset2Value:  ",INDEX(SpatialOffsets[Offset 2 Value],$A3077),
", Offset2UnitID:  ",CHAR(34),INDEX(SpatialOffsets[Offset 2 Unit],$A3077),CHAR(34),
", Offset3Value:  ",INDEX(SpatialOffsets[Offset 3 Value],$A3077),
", Offset3UnitID:  ",CHAR(34),INDEX(SpatialOffsets[Offset 3 Unit],$A3077),CHAR(34),,"}")))</f>
        <v>#REF!</v>
      </c>
      <c r="O3077" t="e">
        <f>IF(COUNTA(RelatedFeatures[])=0,"", IF(INDEX(RelatedFeatures[First Sampling Feature Code],$A3077)="","",
CONCATENATE("  - &amp;RelationID",TEXT($A3077,"0000"),
" {","SamplingFeatureID:  *SamplingFeatureID",TEXT(MATCH(INDEX(RelatedFeatures[First Sampling Feature Code],$A3077),SamplingFeatures[Feature Code],0),"0000"),
", RelationshipTypeCV:  ",CHAR(34),INDEX(RelatedFeatures[Relationship Type],$A3077),CHAR(34),
", RelatedFeatureID: *SamplingFeatureID",TEXT(MATCH(INDEX(RelatedFeatures[Second Sampling Feature Code],$A3077),SamplingFeatures[Feature Code],0),"0000"),
", SpatialOffsetID:  ",IF(INDEX(RelatedFeatures[Offset Number],$A3077)="","",CONCATENATE("*SpatialOffsetID",TEXT(INDEX(RelatedFeatures[Offset Number],$A3077),"0000"))),"}")))</f>
        <v>#REF!</v>
      </c>
      <c r="P3077" t="e">
        <f>IF(INDEX(Methods[Method Type],$A3077)="","",
CONCATENATE("  - &amp;MethodID",TEXT($A3077,"0000"),
" {","MethodTypeCV:  ",CHAR(34),INDEX(Methods[Method Type],$A3077),CHAR(34),
", MethodCode:  ",CHAR(34),INDEX(Methods[Method Code],$A3077),CHAR(34),
", MethodName:  ",CHAR(34),INDEX(Methods[Method Name],$A3077),CHAR(34),
", MethodDescription:  ",CHAR(34),INDEX(Methods[Method Description],$A3077),CHAR(34),
", MethodLink:  ",CHAR(34),INDEX(Methods[Method Link],$A3077),CHAR(34),
", OrganizationID: *OrganizationID",TEXT(MATCH(INDEX(Methods[Organization Name],$A3077),Organizations[Organization Name],0),"0000"),"}"))</f>
        <v>#REF!</v>
      </c>
      <c r="Q3077" t="e">
        <f>IF(INDEX(Variables[Variable Type],$A3077)="","",
CONCATENATE("  - &amp;VariableID",TEXT($A3077,"0000"),
" {","VariableTypeCV:  ",CHAR(34),INDEX(Variables[Variable Type],$A3077),CHAR(34),
", VariableCode:  ",CHAR(34),INDEX(Variables[Variable Code],$A3077),CHAR(34),
", VariableNameCV:  ",CHAR(34),INDEX(Variables[Variable Name],$A3077),CHAR(34),
", VariableDefinition:  ",CHAR(34),INDEX(Variables[Variable Definition],$A3077),CHAR(34),
", SpecciationCV:  ",CHAR(34),INDEX(Variables[Speciation],$A3077),CHAR(34),
", NoDataValue:  ",CHAR(34),INDEX(Variables[No Data Value],$A3077),CHAR(34),"}"))</f>
        <v>#REF!</v>
      </c>
    </row>
    <row r="3078" spans="1:17" x14ac:dyDescent="0.25">
      <c r="A3078">
        <v>3075</v>
      </c>
      <c r="D3078" t="e">
        <f>IF(INDEX(People[First Name],$A3078)="","",
CONCATENATE("  - &amp;PersonID",TEXT($A3078,"0000"),
" {","PersonFirstName:  ",CHAR(34),INDEX(People[First Name],$A3078),CHAR(34),
", PersonMiddleName:  ",CHAR(34),INDEX(People[Middle Name],$A3078),CHAR(34),
", PersonLastName:  ",CHAR(34),INDEX(People[Last Name],$A3078),CHAR(34),"}"))</f>
        <v>#REF!</v>
      </c>
      <c r="E3078" t="e">
        <f>IF(INDEX(Organizations[Organization Type '[CV']],$A3078)="","",
CONCATENATE("  - &amp;OrganizationID",TEXT($A3078,"0000"),
" {","OrganizationTypeCV:  ",CHAR(34),INDEX(Organizations[Organization Type '[CV']],$A3078),CHAR(34),
", OrganizationCode:  ",CHAR(34),INDEX(Organizations[Organization Code],$A3078),CHAR(34),
", OrganizationName:  ",CHAR(34),INDEX(Organizations[Organization Name],$A3078),CHAR(34),
", OrganizationDescription:  ",CHAR(34),INDEX(Organizations[Organization Description],$A3078),CHAR(34),
", OrganizationLink:  ",CHAR(34),INDEX(Organizations[Organization Link],$A3078),CHAR(34),"}"))</f>
        <v>#REF!</v>
      </c>
      <c r="F3078" t="e">
        <f>IF(INDEX(People[First Name],$A3078)="","",
CONCATENATE("  - &amp;AffiliationID",TEXT($A3078,"0000"),
" {PersonID: *PersonID",TEXT($A3078,"0000"),
", OrganizationID: *OrganizationID",TEXT(MATCH(INDEX(People[Organization Name],$A3078),Organizations[Organization Name],0),"0000"),
", IsPrimaryOrganizationContact: , AffiliationStartDate: , AffiliationEndDate: , PrimaryPhone: ",
", PrimaryEmail: ",CHAR(34),INDEX(People[Primary Email],$A3078),CHAR(34),
", PrimaryAddress: ",CHAR(34),INDEX(People[Primary Address],$A3078),CHAR(34),
", PersonLink: }"))</f>
        <v>#REF!</v>
      </c>
      <c r="H3078" t="e">
        <f>IF(COUNTA(CitationInformation)=0,"",IF(INDEX(AuthorList[Author Name],$A3078)="","",
CONCATENATE("  - &amp;AuthorListID",TEXT($A3078,"0000"),
"  {CitationID: *CitationID0001",
", PersonID: *PersonID",TEXT(MATCH(INDEX(AuthorList[Author Name],$A3078),People[Full Name],0),"0000"),
", AuthorOrder: ",INDEX(AuthorList[Author Number],$A3078),"}")))</f>
        <v>#REF!</v>
      </c>
      <c r="K3078" t="e">
        <f>IF(INDEX(SamplingFeatures[Feature Code],$A3078)="","",
CONCATENATE("  - &amp;SamplingFeatureID",TEXT($A3078,"0000"),
" {","SamplingFeatureUUID:  ",CHAR(34),INDEX(SamplingFeatures[Sampling Feature UUID],$A3078),CHAR(34),
", SamplingFeatureTypeCV:  ",CHAR(34),INDEX(SamplingFeatures[Sampling Feature Type],$A3078),CHAR(34),
", SamplingFeatureCode:  ",CHAR(34),INDEX(SamplingFeatures[Feature Code],$A3078),CHAR(34),
", SamplingFeatureName:  ",CHAR(34),INDEX(SamplingFeatures[Feature Name],$A3078),CHAR(34),
", SamplingFeatureDescription:  ",CHAR(34),INDEX(SamplingFeatures[Feature Description],$A3078),CHAR(34),
", SamplingFeatureGeotypeCV:  ",CHAR(34),INDEX(SamplingFeatures[Feature Geo Type],$A3078),CHAR(34),
", FeatureGeometry:  ",CHAR(34),INDEX(SamplingFeatures[Feature Geometry],$A3078),CHAR(34),
", Elevation_m:  ",CHAR(34),INDEX(SamplingFeatures[Elevation_m],$A3078),CHAR(34),
", ElevationDatumCV:  ",CHAR(34),ElevationDatum,CHAR(34),"}"))</f>
        <v>#REF!</v>
      </c>
      <c r="L3078" t="e">
        <f>IF(INDEX(SamplingFeatures[Sampling Feature Type],$A3078)&lt;&gt;"Site","",
CONCATENATE("  - &amp;SiteID",TEXT(SUMPRODUCT(--($L$3:$L3077&lt;&gt;"")),"0000"),
" {","SamplingFeatureID:  *SamplingFeatureID",TEXT($A3078,"0000"),
", SiteTypeCV:  ",CHAR(34),INDEX(Sites[Site Type],$A3078),CHAR(34),
", Latitude:  ",INDEX(Sites[Latitude],$A3078),
", Longitude:  ",INDEX(Sites[Longitude],$A3078),
", SRSName:  ",CHAR(34),LatLonDatum,CHAR(34),"}"))</f>
        <v>#REF!</v>
      </c>
      <c r="M3078" t="e">
        <f>IF(INDEX(SamplingFeatures[Sampling Feature Type],$A3078)&lt;&gt;"Specimen","",
CONCATENATE("  - &amp;SpecimenID",TEXT(SUMPRODUCT(--($M$3:$M3077&lt;&gt;"")),"0000"),
" {","SamplingFeatureID:  *SamplingFeatureID",TEXT($A3078,"0000"),
", SpecimenTypeCV:  ",CHAR(34),INDEX(Specimens[Specimen Type],$A3078),CHAR(34),
", SpecimenMediumCV:  ",INDEX(Specimens[Specimen Medium],$A3078),
", IsFieldSpecimen:  ",CHAR(34),INDEX(Specimens[Is Field Specimen?],$A3078),CHAR(34),"}"))</f>
        <v>#REF!</v>
      </c>
      <c r="N3078" t="e">
        <f>IF(COUNTA(SpatialOffsets[])=0,"", IF(INDEX(SpatialOffsets[Spatial Offset Type],$A3078)="","",
CONCATENATE("  - &amp;SpatialOffsetID",TEXT($A3078,"0000"),
" {","SpatialOffsetTypeCV:  ",CHAR(34),INDEX(SpatialOffsets[Spatial Offset Type],$A3078),CHAR(34),
", Offset1Value:  ",INDEX(SpatialOffsets[Offset 1 Value],$A3078),
", Offset1UnitID:  ",CHAR(34),INDEX(SpatialOffsets[Offset 1 Unit],$A3078),CHAR(34),
", Offset2Value:  ",INDEX(SpatialOffsets[Offset 2 Value],$A3078),
", Offset2UnitID:  ",CHAR(34),INDEX(SpatialOffsets[Offset 2 Unit],$A3078),CHAR(34),
", Offset3Value:  ",INDEX(SpatialOffsets[Offset 3 Value],$A3078),
", Offset3UnitID:  ",CHAR(34),INDEX(SpatialOffsets[Offset 3 Unit],$A3078),CHAR(34),,"}")))</f>
        <v>#REF!</v>
      </c>
      <c r="O3078" t="e">
        <f>IF(COUNTA(RelatedFeatures[])=0,"", IF(INDEX(RelatedFeatures[First Sampling Feature Code],$A3078)="","",
CONCATENATE("  - &amp;RelationID",TEXT($A3078,"0000"),
" {","SamplingFeatureID:  *SamplingFeatureID",TEXT(MATCH(INDEX(RelatedFeatures[First Sampling Feature Code],$A3078),SamplingFeatures[Feature Code],0),"0000"),
", RelationshipTypeCV:  ",CHAR(34),INDEX(RelatedFeatures[Relationship Type],$A3078),CHAR(34),
", RelatedFeatureID: *SamplingFeatureID",TEXT(MATCH(INDEX(RelatedFeatures[Second Sampling Feature Code],$A3078),SamplingFeatures[Feature Code],0),"0000"),
", SpatialOffsetID:  ",IF(INDEX(RelatedFeatures[Offset Number],$A3078)="","",CONCATENATE("*SpatialOffsetID",TEXT(INDEX(RelatedFeatures[Offset Number],$A3078),"0000"))),"}")))</f>
        <v>#REF!</v>
      </c>
      <c r="P3078" t="e">
        <f>IF(INDEX(Methods[Method Type],$A3078)="","",
CONCATENATE("  - &amp;MethodID",TEXT($A3078,"0000"),
" {","MethodTypeCV:  ",CHAR(34),INDEX(Methods[Method Type],$A3078),CHAR(34),
", MethodCode:  ",CHAR(34),INDEX(Methods[Method Code],$A3078),CHAR(34),
", MethodName:  ",CHAR(34),INDEX(Methods[Method Name],$A3078),CHAR(34),
", MethodDescription:  ",CHAR(34),INDEX(Methods[Method Description],$A3078),CHAR(34),
", MethodLink:  ",CHAR(34),INDEX(Methods[Method Link],$A3078),CHAR(34),
", OrganizationID: *OrganizationID",TEXT(MATCH(INDEX(Methods[Organization Name],$A3078),Organizations[Organization Name],0),"0000"),"}"))</f>
        <v>#REF!</v>
      </c>
      <c r="Q3078" t="e">
        <f>IF(INDEX(Variables[Variable Type],$A3078)="","",
CONCATENATE("  - &amp;VariableID",TEXT($A3078,"0000"),
" {","VariableTypeCV:  ",CHAR(34),INDEX(Variables[Variable Type],$A3078),CHAR(34),
", VariableCode:  ",CHAR(34),INDEX(Variables[Variable Code],$A3078),CHAR(34),
", VariableNameCV:  ",CHAR(34),INDEX(Variables[Variable Name],$A3078),CHAR(34),
", VariableDefinition:  ",CHAR(34),INDEX(Variables[Variable Definition],$A3078),CHAR(34),
", SpecciationCV:  ",CHAR(34),INDEX(Variables[Speciation],$A3078),CHAR(34),
", NoDataValue:  ",CHAR(34),INDEX(Variables[No Data Value],$A3078),CHAR(34),"}"))</f>
        <v>#REF!</v>
      </c>
    </row>
    <row r="3079" spans="1:17" x14ac:dyDescent="0.25">
      <c r="A3079">
        <v>3076</v>
      </c>
      <c r="D3079" t="e">
        <f>IF(INDEX(People[First Name],$A3079)="","",
CONCATENATE("  - &amp;PersonID",TEXT($A3079,"0000"),
" {","PersonFirstName:  ",CHAR(34),INDEX(People[First Name],$A3079),CHAR(34),
", PersonMiddleName:  ",CHAR(34),INDEX(People[Middle Name],$A3079),CHAR(34),
", PersonLastName:  ",CHAR(34),INDEX(People[Last Name],$A3079),CHAR(34),"}"))</f>
        <v>#REF!</v>
      </c>
      <c r="E3079" t="e">
        <f>IF(INDEX(Organizations[Organization Type '[CV']],$A3079)="","",
CONCATENATE("  - &amp;OrganizationID",TEXT($A3079,"0000"),
" {","OrganizationTypeCV:  ",CHAR(34),INDEX(Organizations[Organization Type '[CV']],$A3079),CHAR(34),
", OrganizationCode:  ",CHAR(34),INDEX(Organizations[Organization Code],$A3079),CHAR(34),
", OrganizationName:  ",CHAR(34),INDEX(Organizations[Organization Name],$A3079),CHAR(34),
", OrganizationDescription:  ",CHAR(34),INDEX(Organizations[Organization Description],$A3079),CHAR(34),
", OrganizationLink:  ",CHAR(34),INDEX(Organizations[Organization Link],$A3079),CHAR(34),"}"))</f>
        <v>#REF!</v>
      </c>
      <c r="F3079" t="e">
        <f>IF(INDEX(People[First Name],$A3079)="","",
CONCATENATE("  - &amp;AffiliationID",TEXT($A3079,"0000"),
" {PersonID: *PersonID",TEXT($A3079,"0000"),
", OrganizationID: *OrganizationID",TEXT(MATCH(INDEX(People[Organization Name],$A3079),Organizations[Organization Name],0),"0000"),
", IsPrimaryOrganizationContact: , AffiliationStartDate: , AffiliationEndDate: , PrimaryPhone: ",
", PrimaryEmail: ",CHAR(34),INDEX(People[Primary Email],$A3079),CHAR(34),
", PrimaryAddress: ",CHAR(34),INDEX(People[Primary Address],$A3079),CHAR(34),
", PersonLink: }"))</f>
        <v>#REF!</v>
      </c>
      <c r="H3079" t="e">
        <f>IF(COUNTA(CitationInformation)=0,"",IF(INDEX(AuthorList[Author Name],$A3079)="","",
CONCATENATE("  - &amp;AuthorListID",TEXT($A3079,"0000"),
"  {CitationID: *CitationID0001",
", PersonID: *PersonID",TEXT(MATCH(INDEX(AuthorList[Author Name],$A3079),People[Full Name],0),"0000"),
", AuthorOrder: ",INDEX(AuthorList[Author Number],$A3079),"}")))</f>
        <v>#REF!</v>
      </c>
      <c r="K3079" t="e">
        <f>IF(INDEX(SamplingFeatures[Feature Code],$A3079)="","",
CONCATENATE("  - &amp;SamplingFeatureID",TEXT($A3079,"0000"),
" {","SamplingFeatureUUID:  ",CHAR(34),INDEX(SamplingFeatures[Sampling Feature UUID],$A3079),CHAR(34),
", SamplingFeatureTypeCV:  ",CHAR(34),INDEX(SamplingFeatures[Sampling Feature Type],$A3079),CHAR(34),
", SamplingFeatureCode:  ",CHAR(34),INDEX(SamplingFeatures[Feature Code],$A3079),CHAR(34),
", SamplingFeatureName:  ",CHAR(34),INDEX(SamplingFeatures[Feature Name],$A3079),CHAR(34),
", SamplingFeatureDescription:  ",CHAR(34),INDEX(SamplingFeatures[Feature Description],$A3079),CHAR(34),
", SamplingFeatureGeotypeCV:  ",CHAR(34),INDEX(SamplingFeatures[Feature Geo Type],$A3079),CHAR(34),
", FeatureGeometry:  ",CHAR(34),INDEX(SamplingFeatures[Feature Geometry],$A3079),CHAR(34),
", Elevation_m:  ",CHAR(34),INDEX(SamplingFeatures[Elevation_m],$A3079),CHAR(34),
", ElevationDatumCV:  ",CHAR(34),ElevationDatum,CHAR(34),"}"))</f>
        <v>#REF!</v>
      </c>
      <c r="L3079" t="e">
        <f>IF(INDEX(SamplingFeatures[Sampling Feature Type],$A3079)&lt;&gt;"Site","",
CONCATENATE("  - &amp;SiteID",TEXT(SUMPRODUCT(--($L$3:$L3078&lt;&gt;"")),"0000"),
" {","SamplingFeatureID:  *SamplingFeatureID",TEXT($A3079,"0000"),
", SiteTypeCV:  ",CHAR(34),INDEX(Sites[Site Type],$A3079),CHAR(34),
", Latitude:  ",INDEX(Sites[Latitude],$A3079),
", Longitude:  ",INDEX(Sites[Longitude],$A3079),
", SRSName:  ",CHAR(34),LatLonDatum,CHAR(34),"}"))</f>
        <v>#REF!</v>
      </c>
      <c r="M3079" t="e">
        <f>IF(INDEX(SamplingFeatures[Sampling Feature Type],$A3079)&lt;&gt;"Specimen","",
CONCATENATE("  - &amp;SpecimenID",TEXT(SUMPRODUCT(--($M$3:$M3078&lt;&gt;"")),"0000"),
" {","SamplingFeatureID:  *SamplingFeatureID",TEXT($A3079,"0000"),
", SpecimenTypeCV:  ",CHAR(34),INDEX(Specimens[Specimen Type],$A3079),CHAR(34),
", SpecimenMediumCV:  ",INDEX(Specimens[Specimen Medium],$A3079),
", IsFieldSpecimen:  ",CHAR(34),INDEX(Specimens[Is Field Specimen?],$A3079),CHAR(34),"}"))</f>
        <v>#REF!</v>
      </c>
      <c r="N3079" t="e">
        <f>IF(COUNTA(SpatialOffsets[])=0,"", IF(INDEX(SpatialOffsets[Spatial Offset Type],$A3079)="","",
CONCATENATE("  - &amp;SpatialOffsetID",TEXT($A3079,"0000"),
" {","SpatialOffsetTypeCV:  ",CHAR(34),INDEX(SpatialOffsets[Spatial Offset Type],$A3079),CHAR(34),
", Offset1Value:  ",INDEX(SpatialOffsets[Offset 1 Value],$A3079),
", Offset1UnitID:  ",CHAR(34),INDEX(SpatialOffsets[Offset 1 Unit],$A3079),CHAR(34),
", Offset2Value:  ",INDEX(SpatialOffsets[Offset 2 Value],$A3079),
", Offset2UnitID:  ",CHAR(34),INDEX(SpatialOffsets[Offset 2 Unit],$A3079),CHAR(34),
", Offset3Value:  ",INDEX(SpatialOffsets[Offset 3 Value],$A3079),
", Offset3UnitID:  ",CHAR(34),INDEX(SpatialOffsets[Offset 3 Unit],$A3079),CHAR(34),,"}")))</f>
        <v>#REF!</v>
      </c>
      <c r="O3079" t="e">
        <f>IF(COUNTA(RelatedFeatures[])=0,"", IF(INDEX(RelatedFeatures[First Sampling Feature Code],$A3079)="","",
CONCATENATE("  - &amp;RelationID",TEXT($A3079,"0000"),
" {","SamplingFeatureID:  *SamplingFeatureID",TEXT(MATCH(INDEX(RelatedFeatures[First Sampling Feature Code],$A3079),SamplingFeatures[Feature Code],0),"0000"),
", RelationshipTypeCV:  ",CHAR(34),INDEX(RelatedFeatures[Relationship Type],$A3079),CHAR(34),
", RelatedFeatureID: *SamplingFeatureID",TEXT(MATCH(INDEX(RelatedFeatures[Second Sampling Feature Code],$A3079),SamplingFeatures[Feature Code],0),"0000"),
", SpatialOffsetID:  ",IF(INDEX(RelatedFeatures[Offset Number],$A3079)="","",CONCATENATE("*SpatialOffsetID",TEXT(INDEX(RelatedFeatures[Offset Number],$A3079),"0000"))),"}")))</f>
        <v>#REF!</v>
      </c>
      <c r="P3079" t="e">
        <f>IF(INDEX(Methods[Method Type],$A3079)="","",
CONCATENATE("  - &amp;MethodID",TEXT($A3079,"0000"),
" {","MethodTypeCV:  ",CHAR(34),INDEX(Methods[Method Type],$A3079),CHAR(34),
", MethodCode:  ",CHAR(34),INDEX(Methods[Method Code],$A3079),CHAR(34),
", MethodName:  ",CHAR(34),INDEX(Methods[Method Name],$A3079),CHAR(34),
", MethodDescription:  ",CHAR(34),INDEX(Methods[Method Description],$A3079),CHAR(34),
", MethodLink:  ",CHAR(34),INDEX(Methods[Method Link],$A3079),CHAR(34),
", OrganizationID: *OrganizationID",TEXT(MATCH(INDEX(Methods[Organization Name],$A3079),Organizations[Organization Name],0),"0000"),"}"))</f>
        <v>#REF!</v>
      </c>
      <c r="Q3079" t="e">
        <f>IF(INDEX(Variables[Variable Type],$A3079)="","",
CONCATENATE("  - &amp;VariableID",TEXT($A3079,"0000"),
" {","VariableTypeCV:  ",CHAR(34),INDEX(Variables[Variable Type],$A3079),CHAR(34),
", VariableCode:  ",CHAR(34),INDEX(Variables[Variable Code],$A3079),CHAR(34),
", VariableNameCV:  ",CHAR(34),INDEX(Variables[Variable Name],$A3079),CHAR(34),
", VariableDefinition:  ",CHAR(34),INDEX(Variables[Variable Definition],$A3079),CHAR(34),
", SpecciationCV:  ",CHAR(34),INDEX(Variables[Speciation],$A3079),CHAR(34),
", NoDataValue:  ",CHAR(34),INDEX(Variables[No Data Value],$A3079),CHAR(34),"}"))</f>
        <v>#REF!</v>
      </c>
    </row>
    <row r="3080" spans="1:17" x14ac:dyDescent="0.25">
      <c r="A3080">
        <v>3077</v>
      </c>
      <c r="D3080" t="e">
        <f>IF(INDEX(People[First Name],$A3080)="","",
CONCATENATE("  - &amp;PersonID",TEXT($A3080,"0000"),
" {","PersonFirstName:  ",CHAR(34),INDEX(People[First Name],$A3080),CHAR(34),
", PersonMiddleName:  ",CHAR(34),INDEX(People[Middle Name],$A3080),CHAR(34),
", PersonLastName:  ",CHAR(34),INDEX(People[Last Name],$A3080),CHAR(34),"}"))</f>
        <v>#REF!</v>
      </c>
      <c r="E3080" t="e">
        <f>IF(INDEX(Organizations[Organization Type '[CV']],$A3080)="","",
CONCATENATE("  - &amp;OrganizationID",TEXT($A3080,"0000"),
" {","OrganizationTypeCV:  ",CHAR(34),INDEX(Organizations[Organization Type '[CV']],$A3080),CHAR(34),
", OrganizationCode:  ",CHAR(34),INDEX(Organizations[Organization Code],$A3080),CHAR(34),
", OrganizationName:  ",CHAR(34),INDEX(Organizations[Organization Name],$A3080),CHAR(34),
", OrganizationDescription:  ",CHAR(34),INDEX(Organizations[Organization Description],$A3080),CHAR(34),
", OrganizationLink:  ",CHAR(34),INDEX(Organizations[Organization Link],$A3080),CHAR(34),"}"))</f>
        <v>#REF!</v>
      </c>
      <c r="F3080" t="e">
        <f>IF(INDEX(People[First Name],$A3080)="","",
CONCATENATE("  - &amp;AffiliationID",TEXT($A3080,"0000"),
" {PersonID: *PersonID",TEXT($A3080,"0000"),
", OrganizationID: *OrganizationID",TEXT(MATCH(INDEX(People[Organization Name],$A3080),Organizations[Organization Name],0),"0000"),
", IsPrimaryOrganizationContact: , AffiliationStartDate: , AffiliationEndDate: , PrimaryPhone: ",
", PrimaryEmail: ",CHAR(34),INDEX(People[Primary Email],$A3080),CHAR(34),
", PrimaryAddress: ",CHAR(34),INDEX(People[Primary Address],$A3080),CHAR(34),
", PersonLink: }"))</f>
        <v>#REF!</v>
      </c>
      <c r="H3080" t="e">
        <f>IF(COUNTA(CitationInformation)=0,"",IF(INDEX(AuthorList[Author Name],$A3080)="","",
CONCATENATE("  - &amp;AuthorListID",TEXT($A3080,"0000"),
"  {CitationID: *CitationID0001",
", PersonID: *PersonID",TEXT(MATCH(INDEX(AuthorList[Author Name],$A3080),People[Full Name],0),"0000"),
", AuthorOrder: ",INDEX(AuthorList[Author Number],$A3080),"}")))</f>
        <v>#REF!</v>
      </c>
      <c r="K3080" t="e">
        <f>IF(INDEX(SamplingFeatures[Feature Code],$A3080)="","",
CONCATENATE("  - &amp;SamplingFeatureID",TEXT($A3080,"0000"),
" {","SamplingFeatureUUID:  ",CHAR(34),INDEX(SamplingFeatures[Sampling Feature UUID],$A3080),CHAR(34),
", SamplingFeatureTypeCV:  ",CHAR(34),INDEX(SamplingFeatures[Sampling Feature Type],$A3080),CHAR(34),
", SamplingFeatureCode:  ",CHAR(34),INDEX(SamplingFeatures[Feature Code],$A3080),CHAR(34),
", SamplingFeatureName:  ",CHAR(34),INDEX(SamplingFeatures[Feature Name],$A3080),CHAR(34),
", SamplingFeatureDescription:  ",CHAR(34),INDEX(SamplingFeatures[Feature Description],$A3080),CHAR(34),
", SamplingFeatureGeotypeCV:  ",CHAR(34),INDEX(SamplingFeatures[Feature Geo Type],$A3080),CHAR(34),
", FeatureGeometry:  ",CHAR(34),INDEX(SamplingFeatures[Feature Geometry],$A3080),CHAR(34),
", Elevation_m:  ",CHAR(34),INDEX(SamplingFeatures[Elevation_m],$A3080),CHAR(34),
", ElevationDatumCV:  ",CHAR(34),ElevationDatum,CHAR(34),"}"))</f>
        <v>#REF!</v>
      </c>
      <c r="L3080" t="e">
        <f>IF(INDEX(SamplingFeatures[Sampling Feature Type],$A3080)&lt;&gt;"Site","",
CONCATENATE("  - &amp;SiteID",TEXT(SUMPRODUCT(--($L$3:$L3079&lt;&gt;"")),"0000"),
" {","SamplingFeatureID:  *SamplingFeatureID",TEXT($A3080,"0000"),
", SiteTypeCV:  ",CHAR(34),INDEX(Sites[Site Type],$A3080),CHAR(34),
", Latitude:  ",INDEX(Sites[Latitude],$A3080),
", Longitude:  ",INDEX(Sites[Longitude],$A3080),
", SRSName:  ",CHAR(34),LatLonDatum,CHAR(34),"}"))</f>
        <v>#REF!</v>
      </c>
      <c r="M3080" t="e">
        <f>IF(INDEX(SamplingFeatures[Sampling Feature Type],$A3080)&lt;&gt;"Specimen","",
CONCATENATE("  - &amp;SpecimenID",TEXT(SUMPRODUCT(--($M$3:$M3079&lt;&gt;"")),"0000"),
" {","SamplingFeatureID:  *SamplingFeatureID",TEXT($A3080,"0000"),
", SpecimenTypeCV:  ",CHAR(34),INDEX(Specimens[Specimen Type],$A3080),CHAR(34),
", SpecimenMediumCV:  ",INDEX(Specimens[Specimen Medium],$A3080),
", IsFieldSpecimen:  ",CHAR(34),INDEX(Specimens[Is Field Specimen?],$A3080),CHAR(34),"}"))</f>
        <v>#REF!</v>
      </c>
      <c r="N3080" t="e">
        <f>IF(COUNTA(SpatialOffsets[])=0,"", IF(INDEX(SpatialOffsets[Spatial Offset Type],$A3080)="","",
CONCATENATE("  - &amp;SpatialOffsetID",TEXT($A3080,"0000"),
" {","SpatialOffsetTypeCV:  ",CHAR(34),INDEX(SpatialOffsets[Spatial Offset Type],$A3080),CHAR(34),
", Offset1Value:  ",INDEX(SpatialOffsets[Offset 1 Value],$A3080),
", Offset1UnitID:  ",CHAR(34),INDEX(SpatialOffsets[Offset 1 Unit],$A3080),CHAR(34),
", Offset2Value:  ",INDEX(SpatialOffsets[Offset 2 Value],$A3080),
", Offset2UnitID:  ",CHAR(34),INDEX(SpatialOffsets[Offset 2 Unit],$A3080),CHAR(34),
", Offset3Value:  ",INDEX(SpatialOffsets[Offset 3 Value],$A3080),
", Offset3UnitID:  ",CHAR(34),INDEX(SpatialOffsets[Offset 3 Unit],$A3080),CHAR(34),,"}")))</f>
        <v>#REF!</v>
      </c>
      <c r="O3080" t="e">
        <f>IF(COUNTA(RelatedFeatures[])=0,"", IF(INDEX(RelatedFeatures[First Sampling Feature Code],$A3080)="","",
CONCATENATE("  - &amp;RelationID",TEXT($A3080,"0000"),
" {","SamplingFeatureID:  *SamplingFeatureID",TEXT(MATCH(INDEX(RelatedFeatures[First Sampling Feature Code],$A3080),SamplingFeatures[Feature Code],0),"0000"),
", RelationshipTypeCV:  ",CHAR(34),INDEX(RelatedFeatures[Relationship Type],$A3080),CHAR(34),
", RelatedFeatureID: *SamplingFeatureID",TEXT(MATCH(INDEX(RelatedFeatures[Second Sampling Feature Code],$A3080),SamplingFeatures[Feature Code],0),"0000"),
", SpatialOffsetID:  ",IF(INDEX(RelatedFeatures[Offset Number],$A3080)="","",CONCATENATE("*SpatialOffsetID",TEXT(INDEX(RelatedFeatures[Offset Number],$A3080),"0000"))),"}")))</f>
        <v>#REF!</v>
      </c>
      <c r="P3080" t="e">
        <f>IF(INDEX(Methods[Method Type],$A3080)="","",
CONCATENATE("  - &amp;MethodID",TEXT($A3080,"0000"),
" {","MethodTypeCV:  ",CHAR(34),INDEX(Methods[Method Type],$A3080),CHAR(34),
", MethodCode:  ",CHAR(34),INDEX(Methods[Method Code],$A3080),CHAR(34),
", MethodName:  ",CHAR(34),INDEX(Methods[Method Name],$A3080),CHAR(34),
", MethodDescription:  ",CHAR(34),INDEX(Methods[Method Description],$A3080),CHAR(34),
", MethodLink:  ",CHAR(34),INDEX(Methods[Method Link],$A3080),CHAR(34),
", OrganizationID: *OrganizationID",TEXT(MATCH(INDEX(Methods[Organization Name],$A3080),Organizations[Organization Name],0),"0000"),"}"))</f>
        <v>#REF!</v>
      </c>
      <c r="Q3080" t="e">
        <f>IF(INDEX(Variables[Variable Type],$A3080)="","",
CONCATENATE("  - &amp;VariableID",TEXT($A3080,"0000"),
" {","VariableTypeCV:  ",CHAR(34),INDEX(Variables[Variable Type],$A3080),CHAR(34),
", VariableCode:  ",CHAR(34),INDEX(Variables[Variable Code],$A3080),CHAR(34),
", VariableNameCV:  ",CHAR(34),INDEX(Variables[Variable Name],$A3080),CHAR(34),
", VariableDefinition:  ",CHAR(34),INDEX(Variables[Variable Definition],$A3080),CHAR(34),
", SpecciationCV:  ",CHAR(34),INDEX(Variables[Speciation],$A3080),CHAR(34),
", NoDataValue:  ",CHAR(34),INDEX(Variables[No Data Value],$A3080),CHAR(34),"}"))</f>
        <v>#REF!</v>
      </c>
    </row>
    <row r="3081" spans="1:17" x14ac:dyDescent="0.25">
      <c r="A3081">
        <v>3078</v>
      </c>
      <c r="D3081" t="e">
        <f>IF(INDEX(People[First Name],$A3081)="","",
CONCATENATE("  - &amp;PersonID",TEXT($A3081,"0000"),
" {","PersonFirstName:  ",CHAR(34),INDEX(People[First Name],$A3081),CHAR(34),
", PersonMiddleName:  ",CHAR(34),INDEX(People[Middle Name],$A3081),CHAR(34),
", PersonLastName:  ",CHAR(34),INDEX(People[Last Name],$A3081),CHAR(34),"}"))</f>
        <v>#REF!</v>
      </c>
      <c r="E3081" t="e">
        <f>IF(INDEX(Organizations[Organization Type '[CV']],$A3081)="","",
CONCATENATE("  - &amp;OrganizationID",TEXT($A3081,"0000"),
" {","OrganizationTypeCV:  ",CHAR(34),INDEX(Organizations[Organization Type '[CV']],$A3081),CHAR(34),
", OrganizationCode:  ",CHAR(34),INDEX(Organizations[Organization Code],$A3081),CHAR(34),
", OrganizationName:  ",CHAR(34),INDEX(Organizations[Organization Name],$A3081),CHAR(34),
", OrganizationDescription:  ",CHAR(34),INDEX(Organizations[Organization Description],$A3081),CHAR(34),
", OrganizationLink:  ",CHAR(34),INDEX(Organizations[Organization Link],$A3081),CHAR(34),"}"))</f>
        <v>#REF!</v>
      </c>
      <c r="F3081" t="e">
        <f>IF(INDEX(People[First Name],$A3081)="","",
CONCATENATE("  - &amp;AffiliationID",TEXT($A3081,"0000"),
" {PersonID: *PersonID",TEXT($A3081,"0000"),
", OrganizationID: *OrganizationID",TEXT(MATCH(INDEX(People[Organization Name],$A3081),Organizations[Organization Name],0),"0000"),
", IsPrimaryOrganizationContact: , AffiliationStartDate: , AffiliationEndDate: , PrimaryPhone: ",
", PrimaryEmail: ",CHAR(34),INDEX(People[Primary Email],$A3081),CHAR(34),
", PrimaryAddress: ",CHAR(34),INDEX(People[Primary Address],$A3081),CHAR(34),
", PersonLink: }"))</f>
        <v>#REF!</v>
      </c>
      <c r="H3081" t="e">
        <f>IF(COUNTA(CitationInformation)=0,"",IF(INDEX(AuthorList[Author Name],$A3081)="","",
CONCATENATE("  - &amp;AuthorListID",TEXT($A3081,"0000"),
"  {CitationID: *CitationID0001",
", PersonID: *PersonID",TEXT(MATCH(INDEX(AuthorList[Author Name],$A3081),People[Full Name],0),"0000"),
", AuthorOrder: ",INDEX(AuthorList[Author Number],$A3081),"}")))</f>
        <v>#REF!</v>
      </c>
      <c r="K3081" t="e">
        <f>IF(INDEX(SamplingFeatures[Feature Code],$A3081)="","",
CONCATENATE("  - &amp;SamplingFeatureID",TEXT($A3081,"0000"),
" {","SamplingFeatureUUID:  ",CHAR(34),INDEX(SamplingFeatures[Sampling Feature UUID],$A3081),CHAR(34),
", SamplingFeatureTypeCV:  ",CHAR(34),INDEX(SamplingFeatures[Sampling Feature Type],$A3081),CHAR(34),
", SamplingFeatureCode:  ",CHAR(34),INDEX(SamplingFeatures[Feature Code],$A3081),CHAR(34),
", SamplingFeatureName:  ",CHAR(34),INDEX(SamplingFeatures[Feature Name],$A3081),CHAR(34),
", SamplingFeatureDescription:  ",CHAR(34),INDEX(SamplingFeatures[Feature Description],$A3081),CHAR(34),
", SamplingFeatureGeotypeCV:  ",CHAR(34),INDEX(SamplingFeatures[Feature Geo Type],$A3081),CHAR(34),
", FeatureGeometry:  ",CHAR(34),INDEX(SamplingFeatures[Feature Geometry],$A3081),CHAR(34),
", Elevation_m:  ",CHAR(34),INDEX(SamplingFeatures[Elevation_m],$A3081),CHAR(34),
", ElevationDatumCV:  ",CHAR(34),ElevationDatum,CHAR(34),"}"))</f>
        <v>#REF!</v>
      </c>
      <c r="L3081" t="e">
        <f>IF(INDEX(SamplingFeatures[Sampling Feature Type],$A3081)&lt;&gt;"Site","",
CONCATENATE("  - &amp;SiteID",TEXT(SUMPRODUCT(--($L$3:$L3080&lt;&gt;"")),"0000"),
" {","SamplingFeatureID:  *SamplingFeatureID",TEXT($A3081,"0000"),
", SiteTypeCV:  ",CHAR(34),INDEX(Sites[Site Type],$A3081),CHAR(34),
", Latitude:  ",INDEX(Sites[Latitude],$A3081),
", Longitude:  ",INDEX(Sites[Longitude],$A3081),
", SRSName:  ",CHAR(34),LatLonDatum,CHAR(34),"}"))</f>
        <v>#REF!</v>
      </c>
      <c r="M3081" t="e">
        <f>IF(INDEX(SamplingFeatures[Sampling Feature Type],$A3081)&lt;&gt;"Specimen","",
CONCATENATE("  - &amp;SpecimenID",TEXT(SUMPRODUCT(--($M$3:$M3080&lt;&gt;"")),"0000"),
" {","SamplingFeatureID:  *SamplingFeatureID",TEXT($A3081,"0000"),
", SpecimenTypeCV:  ",CHAR(34),INDEX(Specimens[Specimen Type],$A3081),CHAR(34),
", SpecimenMediumCV:  ",INDEX(Specimens[Specimen Medium],$A3081),
", IsFieldSpecimen:  ",CHAR(34),INDEX(Specimens[Is Field Specimen?],$A3081),CHAR(34),"}"))</f>
        <v>#REF!</v>
      </c>
      <c r="N3081" t="e">
        <f>IF(COUNTA(SpatialOffsets[])=0,"", IF(INDEX(SpatialOffsets[Spatial Offset Type],$A3081)="","",
CONCATENATE("  - &amp;SpatialOffsetID",TEXT($A3081,"0000"),
" {","SpatialOffsetTypeCV:  ",CHAR(34),INDEX(SpatialOffsets[Spatial Offset Type],$A3081),CHAR(34),
", Offset1Value:  ",INDEX(SpatialOffsets[Offset 1 Value],$A3081),
", Offset1UnitID:  ",CHAR(34),INDEX(SpatialOffsets[Offset 1 Unit],$A3081),CHAR(34),
", Offset2Value:  ",INDEX(SpatialOffsets[Offset 2 Value],$A3081),
", Offset2UnitID:  ",CHAR(34),INDEX(SpatialOffsets[Offset 2 Unit],$A3081),CHAR(34),
", Offset3Value:  ",INDEX(SpatialOffsets[Offset 3 Value],$A3081),
", Offset3UnitID:  ",CHAR(34),INDEX(SpatialOffsets[Offset 3 Unit],$A3081),CHAR(34),,"}")))</f>
        <v>#REF!</v>
      </c>
      <c r="O3081" t="e">
        <f>IF(COUNTA(RelatedFeatures[])=0,"", IF(INDEX(RelatedFeatures[First Sampling Feature Code],$A3081)="","",
CONCATENATE("  - &amp;RelationID",TEXT($A3081,"0000"),
" {","SamplingFeatureID:  *SamplingFeatureID",TEXT(MATCH(INDEX(RelatedFeatures[First Sampling Feature Code],$A3081),SamplingFeatures[Feature Code],0),"0000"),
", RelationshipTypeCV:  ",CHAR(34),INDEX(RelatedFeatures[Relationship Type],$A3081),CHAR(34),
", RelatedFeatureID: *SamplingFeatureID",TEXT(MATCH(INDEX(RelatedFeatures[Second Sampling Feature Code],$A3081),SamplingFeatures[Feature Code],0),"0000"),
", SpatialOffsetID:  ",IF(INDEX(RelatedFeatures[Offset Number],$A3081)="","",CONCATENATE("*SpatialOffsetID",TEXT(INDEX(RelatedFeatures[Offset Number],$A3081),"0000"))),"}")))</f>
        <v>#REF!</v>
      </c>
      <c r="P3081" t="e">
        <f>IF(INDEX(Methods[Method Type],$A3081)="","",
CONCATENATE("  - &amp;MethodID",TEXT($A3081,"0000"),
" {","MethodTypeCV:  ",CHAR(34),INDEX(Methods[Method Type],$A3081),CHAR(34),
", MethodCode:  ",CHAR(34),INDEX(Methods[Method Code],$A3081),CHAR(34),
", MethodName:  ",CHAR(34),INDEX(Methods[Method Name],$A3081),CHAR(34),
", MethodDescription:  ",CHAR(34),INDEX(Methods[Method Description],$A3081),CHAR(34),
", MethodLink:  ",CHAR(34),INDEX(Methods[Method Link],$A3081),CHAR(34),
", OrganizationID: *OrganizationID",TEXT(MATCH(INDEX(Methods[Organization Name],$A3081),Organizations[Organization Name],0),"0000"),"}"))</f>
        <v>#REF!</v>
      </c>
      <c r="Q3081" t="e">
        <f>IF(INDEX(Variables[Variable Type],$A3081)="","",
CONCATENATE("  - &amp;VariableID",TEXT($A3081,"0000"),
" {","VariableTypeCV:  ",CHAR(34),INDEX(Variables[Variable Type],$A3081),CHAR(34),
", VariableCode:  ",CHAR(34),INDEX(Variables[Variable Code],$A3081),CHAR(34),
", VariableNameCV:  ",CHAR(34),INDEX(Variables[Variable Name],$A3081),CHAR(34),
", VariableDefinition:  ",CHAR(34),INDEX(Variables[Variable Definition],$A3081),CHAR(34),
", SpecciationCV:  ",CHAR(34),INDEX(Variables[Speciation],$A3081),CHAR(34),
", NoDataValue:  ",CHAR(34),INDEX(Variables[No Data Value],$A3081),CHAR(34),"}"))</f>
        <v>#REF!</v>
      </c>
    </row>
    <row r="3082" spans="1:17" x14ac:dyDescent="0.25">
      <c r="A3082">
        <v>3079</v>
      </c>
      <c r="D3082" t="e">
        <f>IF(INDEX(People[First Name],$A3082)="","",
CONCATENATE("  - &amp;PersonID",TEXT($A3082,"0000"),
" {","PersonFirstName:  ",CHAR(34),INDEX(People[First Name],$A3082),CHAR(34),
", PersonMiddleName:  ",CHAR(34),INDEX(People[Middle Name],$A3082),CHAR(34),
", PersonLastName:  ",CHAR(34),INDEX(People[Last Name],$A3082),CHAR(34),"}"))</f>
        <v>#REF!</v>
      </c>
      <c r="E3082" t="e">
        <f>IF(INDEX(Organizations[Organization Type '[CV']],$A3082)="","",
CONCATENATE("  - &amp;OrganizationID",TEXT($A3082,"0000"),
" {","OrganizationTypeCV:  ",CHAR(34),INDEX(Organizations[Organization Type '[CV']],$A3082),CHAR(34),
", OrganizationCode:  ",CHAR(34),INDEX(Organizations[Organization Code],$A3082),CHAR(34),
", OrganizationName:  ",CHAR(34),INDEX(Organizations[Organization Name],$A3082),CHAR(34),
", OrganizationDescription:  ",CHAR(34),INDEX(Organizations[Organization Description],$A3082),CHAR(34),
", OrganizationLink:  ",CHAR(34),INDEX(Organizations[Organization Link],$A3082),CHAR(34),"}"))</f>
        <v>#REF!</v>
      </c>
      <c r="F3082" t="e">
        <f>IF(INDEX(People[First Name],$A3082)="","",
CONCATENATE("  - &amp;AffiliationID",TEXT($A3082,"0000"),
" {PersonID: *PersonID",TEXT($A3082,"0000"),
", OrganizationID: *OrganizationID",TEXT(MATCH(INDEX(People[Organization Name],$A3082),Organizations[Organization Name],0),"0000"),
", IsPrimaryOrganizationContact: , AffiliationStartDate: , AffiliationEndDate: , PrimaryPhone: ",
", PrimaryEmail: ",CHAR(34),INDEX(People[Primary Email],$A3082),CHAR(34),
", PrimaryAddress: ",CHAR(34),INDEX(People[Primary Address],$A3082),CHAR(34),
", PersonLink: }"))</f>
        <v>#REF!</v>
      </c>
      <c r="H3082" t="e">
        <f>IF(COUNTA(CitationInformation)=0,"",IF(INDEX(AuthorList[Author Name],$A3082)="","",
CONCATENATE("  - &amp;AuthorListID",TEXT($A3082,"0000"),
"  {CitationID: *CitationID0001",
", PersonID: *PersonID",TEXT(MATCH(INDEX(AuthorList[Author Name],$A3082),People[Full Name],0),"0000"),
", AuthorOrder: ",INDEX(AuthorList[Author Number],$A3082),"}")))</f>
        <v>#REF!</v>
      </c>
      <c r="K3082" t="e">
        <f>IF(INDEX(SamplingFeatures[Feature Code],$A3082)="","",
CONCATENATE("  - &amp;SamplingFeatureID",TEXT($A3082,"0000"),
" {","SamplingFeatureUUID:  ",CHAR(34),INDEX(SamplingFeatures[Sampling Feature UUID],$A3082),CHAR(34),
", SamplingFeatureTypeCV:  ",CHAR(34),INDEX(SamplingFeatures[Sampling Feature Type],$A3082),CHAR(34),
", SamplingFeatureCode:  ",CHAR(34),INDEX(SamplingFeatures[Feature Code],$A3082),CHAR(34),
", SamplingFeatureName:  ",CHAR(34),INDEX(SamplingFeatures[Feature Name],$A3082),CHAR(34),
", SamplingFeatureDescription:  ",CHAR(34),INDEX(SamplingFeatures[Feature Description],$A3082),CHAR(34),
", SamplingFeatureGeotypeCV:  ",CHAR(34),INDEX(SamplingFeatures[Feature Geo Type],$A3082),CHAR(34),
", FeatureGeometry:  ",CHAR(34),INDEX(SamplingFeatures[Feature Geometry],$A3082),CHAR(34),
", Elevation_m:  ",CHAR(34),INDEX(SamplingFeatures[Elevation_m],$A3082),CHAR(34),
", ElevationDatumCV:  ",CHAR(34),ElevationDatum,CHAR(34),"}"))</f>
        <v>#REF!</v>
      </c>
      <c r="L3082" t="e">
        <f>IF(INDEX(SamplingFeatures[Sampling Feature Type],$A3082)&lt;&gt;"Site","",
CONCATENATE("  - &amp;SiteID",TEXT(SUMPRODUCT(--($L$3:$L3081&lt;&gt;"")),"0000"),
" {","SamplingFeatureID:  *SamplingFeatureID",TEXT($A3082,"0000"),
", SiteTypeCV:  ",CHAR(34),INDEX(Sites[Site Type],$A3082),CHAR(34),
", Latitude:  ",INDEX(Sites[Latitude],$A3082),
", Longitude:  ",INDEX(Sites[Longitude],$A3082),
", SRSName:  ",CHAR(34),LatLonDatum,CHAR(34),"}"))</f>
        <v>#REF!</v>
      </c>
      <c r="M3082" t="e">
        <f>IF(INDEX(SamplingFeatures[Sampling Feature Type],$A3082)&lt;&gt;"Specimen","",
CONCATENATE("  - &amp;SpecimenID",TEXT(SUMPRODUCT(--($M$3:$M3081&lt;&gt;"")),"0000"),
" {","SamplingFeatureID:  *SamplingFeatureID",TEXT($A3082,"0000"),
", SpecimenTypeCV:  ",CHAR(34),INDEX(Specimens[Specimen Type],$A3082),CHAR(34),
", SpecimenMediumCV:  ",INDEX(Specimens[Specimen Medium],$A3082),
", IsFieldSpecimen:  ",CHAR(34),INDEX(Specimens[Is Field Specimen?],$A3082),CHAR(34),"}"))</f>
        <v>#REF!</v>
      </c>
      <c r="N3082" t="e">
        <f>IF(COUNTA(SpatialOffsets[])=0,"", IF(INDEX(SpatialOffsets[Spatial Offset Type],$A3082)="","",
CONCATENATE("  - &amp;SpatialOffsetID",TEXT($A3082,"0000"),
" {","SpatialOffsetTypeCV:  ",CHAR(34),INDEX(SpatialOffsets[Spatial Offset Type],$A3082),CHAR(34),
", Offset1Value:  ",INDEX(SpatialOffsets[Offset 1 Value],$A3082),
", Offset1UnitID:  ",CHAR(34),INDEX(SpatialOffsets[Offset 1 Unit],$A3082),CHAR(34),
", Offset2Value:  ",INDEX(SpatialOffsets[Offset 2 Value],$A3082),
", Offset2UnitID:  ",CHAR(34),INDEX(SpatialOffsets[Offset 2 Unit],$A3082),CHAR(34),
", Offset3Value:  ",INDEX(SpatialOffsets[Offset 3 Value],$A3082),
", Offset3UnitID:  ",CHAR(34),INDEX(SpatialOffsets[Offset 3 Unit],$A3082),CHAR(34),,"}")))</f>
        <v>#REF!</v>
      </c>
      <c r="O3082" t="e">
        <f>IF(COUNTA(RelatedFeatures[])=0,"", IF(INDEX(RelatedFeatures[First Sampling Feature Code],$A3082)="","",
CONCATENATE("  - &amp;RelationID",TEXT($A3082,"0000"),
" {","SamplingFeatureID:  *SamplingFeatureID",TEXT(MATCH(INDEX(RelatedFeatures[First Sampling Feature Code],$A3082),SamplingFeatures[Feature Code],0),"0000"),
", RelationshipTypeCV:  ",CHAR(34),INDEX(RelatedFeatures[Relationship Type],$A3082),CHAR(34),
", RelatedFeatureID: *SamplingFeatureID",TEXT(MATCH(INDEX(RelatedFeatures[Second Sampling Feature Code],$A3082),SamplingFeatures[Feature Code],0),"0000"),
", SpatialOffsetID:  ",IF(INDEX(RelatedFeatures[Offset Number],$A3082)="","",CONCATENATE("*SpatialOffsetID",TEXT(INDEX(RelatedFeatures[Offset Number],$A3082),"0000"))),"}")))</f>
        <v>#REF!</v>
      </c>
      <c r="P3082" t="e">
        <f>IF(INDEX(Methods[Method Type],$A3082)="","",
CONCATENATE("  - &amp;MethodID",TEXT($A3082,"0000"),
" {","MethodTypeCV:  ",CHAR(34),INDEX(Methods[Method Type],$A3082),CHAR(34),
", MethodCode:  ",CHAR(34),INDEX(Methods[Method Code],$A3082),CHAR(34),
", MethodName:  ",CHAR(34),INDEX(Methods[Method Name],$A3082),CHAR(34),
", MethodDescription:  ",CHAR(34),INDEX(Methods[Method Description],$A3082),CHAR(34),
", MethodLink:  ",CHAR(34),INDEX(Methods[Method Link],$A3082),CHAR(34),
", OrganizationID: *OrganizationID",TEXT(MATCH(INDEX(Methods[Organization Name],$A3082),Organizations[Organization Name],0),"0000"),"}"))</f>
        <v>#REF!</v>
      </c>
      <c r="Q3082" t="e">
        <f>IF(INDEX(Variables[Variable Type],$A3082)="","",
CONCATENATE("  - &amp;VariableID",TEXT($A3082,"0000"),
" {","VariableTypeCV:  ",CHAR(34),INDEX(Variables[Variable Type],$A3082),CHAR(34),
", VariableCode:  ",CHAR(34),INDEX(Variables[Variable Code],$A3082),CHAR(34),
", VariableNameCV:  ",CHAR(34),INDEX(Variables[Variable Name],$A3082),CHAR(34),
", VariableDefinition:  ",CHAR(34),INDEX(Variables[Variable Definition],$A3082),CHAR(34),
", SpecciationCV:  ",CHAR(34),INDEX(Variables[Speciation],$A3082),CHAR(34),
", NoDataValue:  ",CHAR(34),INDEX(Variables[No Data Value],$A3082),CHAR(34),"}"))</f>
        <v>#REF!</v>
      </c>
    </row>
    <row r="3083" spans="1:17" x14ac:dyDescent="0.25">
      <c r="A3083">
        <v>3080</v>
      </c>
      <c r="D3083" t="e">
        <f>IF(INDEX(People[First Name],$A3083)="","",
CONCATENATE("  - &amp;PersonID",TEXT($A3083,"0000"),
" {","PersonFirstName:  ",CHAR(34),INDEX(People[First Name],$A3083),CHAR(34),
", PersonMiddleName:  ",CHAR(34),INDEX(People[Middle Name],$A3083),CHAR(34),
", PersonLastName:  ",CHAR(34),INDEX(People[Last Name],$A3083),CHAR(34),"}"))</f>
        <v>#REF!</v>
      </c>
      <c r="E3083" t="e">
        <f>IF(INDEX(Organizations[Organization Type '[CV']],$A3083)="","",
CONCATENATE("  - &amp;OrganizationID",TEXT($A3083,"0000"),
" {","OrganizationTypeCV:  ",CHAR(34),INDEX(Organizations[Organization Type '[CV']],$A3083),CHAR(34),
", OrganizationCode:  ",CHAR(34),INDEX(Organizations[Organization Code],$A3083),CHAR(34),
", OrganizationName:  ",CHAR(34),INDEX(Organizations[Organization Name],$A3083),CHAR(34),
", OrganizationDescription:  ",CHAR(34),INDEX(Organizations[Organization Description],$A3083),CHAR(34),
", OrganizationLink:  ",CHAR(34),INDEX(Organizations[Organization Link],$A3083),CHAR(34),"}"))</f>
        <v>#REF!</v>
      </c>
      <c r="F3083" t="e">
        <f>IF(INDEX(People[First Name],$A3083)="","",
CONCATENATE("  - &amp;AffiliationID",TEXT($A3083,"0000"),
" {PersonID: *PersonID",TEXT($A3083,"0000"),
", OrganizationID: *OrganizationID",TEXT(MATCH(INDEX(People[Organization Name],$A3083),Organizations[Organization Name],0),"0000"),
", IsPrimaryOrganizationContact: , AffiliationStartDate: , AffiliationEndDate: , PrimaryPhone: ",
", PrimaryEmail: ",CHAR(34),INDEX(People[Primary Email],$A3083),CHAR(34),
", PrimaryAddress: ",CHAR(34),INDEX(People[Primary Address],$A3083),CHAR(34),
", PersonLink: }"))</f>
        <v>#REF!</v>
      </c>
      <c r="H3083" t="e">
        <f>IF(COUNTA(CitationInformation)=0,"",IF(INDEX(AuthorList[Author Name],$A3083)="","",
CONCATENATE("  - &amp;AuthorListID",TEXT($A3083,"0000"),
"  {CitationID: *CitationID0001",
", PersonID: *PersonID",TEXT(MATCH(INDEX(AuthorList[Author Name],$A3083),People[Full Name],0),"0000"),
", AuthorOrder: ",INDEX(AuthorList[Author Number],$A3083),"}")))</f>
        <v>#REF!</v>
      </c>
      <c r="K3083" t="e">
        <f>IF(INDEX(SamplingFeatures[Feature Code],$A3083)="","",
CONCATENATE("  - &amp;SamplingFeatureID",TEXT($A3083,"0000"),
" {","SamplingFeatureUUID:  ",CHAR(34),INDEX(SamplingFeatures[Sampling Feature UUID],$A3083),CHAR(34),
", SamplingFeatureTypeCV:  ",CHAR(34),INDEX(SamplingFeatures[Sampling Feature Type],$A3083),CHAR(34),
", SamplingFeatureCode:  ",CHAR(34),INDEX(SamplingFeatures[Feature Code],$A3083),CHAR(34),
", SamplingFeatureName:  ",CHAR(34),INDEX(SamplingFeatures[Feature Name],$A3083),CHAR(34),
", SamplingFeatureDescription:  ",CHAR(34),INDEX(SamplingFeatures[Feature Description],$A3083),CHAR(34),
", SamplingFeatureGeotypeCV:  ",CHAR(34),INDEX(SamplingFeatures[Feature Geo Type],$A3083),CHAR(34),
", FeatureGeometry:  ",CHAR(34),INDEX(SamplingFeatures[Feature Geometry],$A3083),CHAR(34),
", Elevation_m:  ",CHAR(34),INDEX(SamplingFeatures[Elevation_m],$A3083),CHAR(34),
", ElevationDatumCV:  ",CHAR(34),ElevationDatum,CHAR(34),"}"))</f>
        <v>#REF!</v>
      </c>
      <c r="L3083" t="e">
        <f>IF(INDEX(SamplingFeatures[Sampling Feature Type],$A3083)&lt;&gt;"Site","",
CONCATENATE("  - &amp;SiteID",TEXT(SUMPRODUCT(--($L$3:$L3082&lt;&gt;"")),"0000"),
" {","SamplingFeatureID:  *SamplingFeatureID",TEXT($A3083,"0000"),
", SiteTypeCV:  ",CHAR(34),INDEX(Sites[Site Type],$A3083),CHAR(34),
", Latitude:  ",INDEX(Sites[Latitude],$A3083),
", Longitude:  ",INDEX(Sites[Longitude],$A3083),
", SRSName:  ",CHAR(34),LatLonDatum,CHAR(34),"}"))</f>
        <v>#REF!</v>
      </c>
      <c r="M3083" t="e">
        <f>IF(INDEX(SamplingFeatures[Sampling Feature Type],$A3083)&lt;&gt;"Specimen","",
CONCATENATE("  - &amp;SpecimenID",TEXT(SUMPRODUCT(--($M$3:$M3082&lt;&gt;"")),"0000"),
" {","SamplingFeatureID:  *SamplingFeatureID",TEXT($A3083,"0000"),
", SpecimenTypeCV:  ",CHAR(34),INDEX(Specimens[Specimen Type],$A3083),CHAR(34),
", SpecimenMediumCV:  ",INDEX(Specimens[Specimen Medium],$A3083),
", IsFieldSpecimen:  ",CHAR(34),INDEX(Specimens[Is Field Specimen?],$A3083),CHAR(34),"}"))</f>
        <v>#REF!</v>
      </c>
      <c r="N3083" t="e">
        <f>IF(COUNTA(SpatialOffsets[])=0,"", IF(INDEX(SpatialOffsets[Spatial Offset Type],$A3083)="","",
CONCATENATE("  - &amp;SpatialOffsetID",TEXT($A3083,"0000"),
" {","SpatialOffsetTypeCV:  ",CHAR(34),INDEX(SpatialOffsets[Spatial Offset Type],$A3083),CHAR(34),
", Offset1Value:  ",INDEX(SpatialOffsets[Offset 1 Value],$A3083),
", Offset1UnitID:  ",CHAR(34),INDEX(SpatialOffsets[Offset 1 Unit],$A3083),CHAR(34),
", Offset2Value:  ",INDEX(SpatialOffsets[Offset 2 Value],$A3083),
", Offset2UnitID:  ",CHAR(34),INDEX(SpatialOffsets[Offset 2 Unit],$A3083),CHAR(34),
", Offset3Value:  ",INDEX(SpatialOffsets[Offset 3 Value],$A3083),
", Offset3UnitID:  ",CHAR(34),INDEX(SpatialOffsets[Offset 3 Unit],$A3083),CHAR(34),,"}")))</f>
        <v>#REF!</v>
      </c>
      <c r="O3083" t="e">
        <f>IF(COUNTA(RelatedFeatures[])=0,"", IF(INDEX(RelatedFeatures[First Sampling Feature Code],$A3083)="","",
CONCATENATE("  - &amp;RelationID",TEXT($A3083,"0000"),
" {","SamplingFeatureID:  *SamplingFeatureID",TEXT(MATCH(INDEX(RelatedFeatures[First Sampling Feature Code],$A3083),SamplingFeatures[Feature Code],0),"0000"),
", RelationshipTypeCV:  ",CHAR(34),INDEX(RelatedFeatures[Relationship Type],$A3083),CHAR(34),
", RelatedFeatureID: *SamplingFeatureID",TEXT(MATCH(INDEX(RelatedFeatures[Second Sampling Feature Code],$A3083),SamplingFeatures[Feature Code],0),"0000"),
", SpatialOffsetID:  ",IF(INDEX(RelatedFeatures[Offset Number],$A3083)="","",CONCATENATE("*SpatialOffsetID",TEXT(INDEX(RelatedFeatures[Offset Number],$A3083),"0000"))),"}")))</f>
        <v>#REF!</v>
      </c>
      <c r="P3083" t="e">
        <f>IF(INDEX(Methods[Method Type],$A3083)="","",
CONCATENATE("  - &amp;MethodID",TEXT($A3083,"0000"),
" {","MethodTypeCV:  ",CHAR(34),INDEX(Methods[Method Type],$A3083),CHAR(34),
", MethodCode:  ",CHAR(34),INDEX(Methods[Method Code],$A3083),CHAR(34),
", MethodName:  ",CHAR(34),INDEX(Methods[Method Name],$A3083),CHAR(34),
", MethodDescription:  ",CHAR(34),INDEX(Methods[Method Description],$A3083),CHAR(34),
", MethodLink:  ",CHAR(34),INDEX(Methods[Method Link],$A3083),CHAR(34),
", OrganizationID: *OrganizationID",TEXT(MATCH(INDEX(Methods[Organization Name],$A3083),Organizations[Organization Name],0),"0000"),"}"))</f>
        <v>#REF!</v>
      </c>
      <c r="Q3083" t="e">
        <f>IF(INDEX(Variables[Variable Type],$A3083)="","",
CONCATENATE("  - &amp;VariableID",TEXT($A3083,"0000"),
" {","VariableTypeCV:  ",CHAR(34),INDEX(Variables[Variable Type],$A3083),CHAR(34),
", VariableCode:  ",CHAR(34),INDEX(Variables[Variable Code],$A3083),CHAR(34),
", VariableNameCV:  ",CHAR(34),INDEX(Variables[Variable Name],$A3083),CHAR(34),
", VariableDefinition:  ",CHAR(34),INDEX(Variables[Variable Definition],$A3083),CHAR(34),
", SpecciationCV:  ",CHAR(34),INDEX(Variables[Speciation],$A3083),CHAR(34),
", NoDataValue:  ",CHAR(34),INDEX(Variables[No Data Value],$A3083),CHAR(34),"}"))</f>
        <v>#REF!</v>
      </c>
    </row>
    <row r="3084" spans="1:17" x14ac:dyDescent="0.25">
      <c r="A3084">
        <v>3081</v>
      </c>
      <c r="D3084" t="e">
        <f>IF(INDEX(People[First Name],$A3084)="","",
CONCATENATE("  - &amp;PersonID",TEXT($A3084,"0000"),
" {","PersonFirstName:  ",CHAR(34),INDEX(People[First Name],$A3084),CHAR(34),
", PersonMiddleName:  ",CHAR(34),INDEX(People[Middle Name],$A3084),CHAR(34),
", PersonLastName:  ",CHAR(34),INDEX(People[Last Name],$A3084),CHAR(34),"}"))</f>
        <v>#REF!</v>
      </c>
      <c r="E3084" t="e">
        <f>IF(INDEX(Organizations[Organization Type '[CV']],$A3084)="","",
CONCATENATE("  - &amp;OrganizationID",TEXT($A3084,"0000"),
" {","OrganizationTypeCV:  ",CHAR(34),INDEX(Organizations[Organization Type '[CV']],$A3084),CHAR(34),
", OrganizationCode:  ",CHAR(34),INDEX(Organizations[Organization Code],$A3084),CHAR(34),
", OrganizationName:  ",CHAR(34),INDEX(Organizations[Organization Name],$A3084),CHAR(34),
", OrganizationDescription:  ",CHAR(34),INDEX(Organizations[Organization Description],$A3084),CHAR(34),
", OrganizationLink:  ",CHAR(34),INDEX(Organizations[Organization Link],$A3084),CHAR(34),"}"))</f>
        <v>#REF!</v>
      </c>
      <c r="F3084" t="e">
        <f>IF(INDEX(People[First Name],$A3084)="","",
CONCATENATE("  - &amp;AffiliationID",TEXT($A3084,"0000"),
" {PersonID: *PersonID",TEXT($A3084,"0000"),
", OrganizationID: *OrganizationID",TEXT(MATCH(INDEX(People[Organization Name],$A3084),Organizations[Organization Name],0),"0000"),
", IsPrimaryOrganizationContact: , AffiliationStartDate: , AffiliationEndDate: , PrimaryPhone: ",
", PrimaryEmail: ",CHAR(34),INDEX(People[Primary Email],$A3084),CHAR(34),
", PrimaryAddress: ",CHAR(34),INDEX(People[Primary Address],$A3084),CHAR(34),
", PersonLink: }"))</f>
        <v>#REF!</v>
      </c>
      <c r="H3084" t="e">
        <f>IF(COUNTA(CitationInformation)=0,"",IF(INDEX(AuthorList[Author Name],$A3084)="","",
CONCATENATE("  - &amp;AuthorListID",TEXT($A3084,"0000"),
"  {CitationID: *CitationID0001",
", PersonID: *PersonID",TEXT(MATCH(INDEX(AuthorList[Author Name],$A3084),People[Full Name],0),"0000"),
", AuthorOrder: ",INDEX(AuthorList[Author Number],$A3084),"}")))</f>
        <v>#REF!</v>
      </c>
      <c r="K3084" t="e">
        <f>IF(INDEX(SamplingFeatures[Feature Code],$A3084)="","",
CONCATENATE("  - &amp;SamplingFeatureID",TEXT($A3084,"0000"),
" {","SamplingFeatureUUID:  ",CHAR(34),INDEX(SamplingFeatures[Sampling Feature UUID],$A3084),CHAR(34),
", SamplingFeatureTypeCV:  ",CHAR(34),INDEX(SamplingFeatures[Sampling Feature Type],$A3084),CHAR(34),
", SamplingFeatureCode:  ",CHAR(34),INDEX(SamplingFeatures[Feature Code],$A3084),CHAR(34),
", SamplingFeatureName:  ",CHAR(34),INDEX(SamplingFeatures[Feature Name],$A3084),CHAR(34),
", SamplingFeatureDescription:  ",CHAR(34),INDEX(SamplingFeatures[Feature Description],$A3084),CHAR(34),
", SamplingFeatureGeotypeCV:  ",CHAR(34),INDEX(SamplingFeatures[Feature Geo Type],$A3084),CHAR(34),
", FeatureGeometry:  ",CHAR(34),INDEX(SamplingFeatures[Feature Geometry],$A3084),CHAR(34),
", Elevation_m:  ",CHAR(34),INDEX(SamplingFeatures[Elevation_m],$A3084),CHAR(34),
", ElevationDatumCV:  ",CHAR(34),ElevationDatum,CHAR(34),"}"))</f>
        <v>#REF!</v>
      </c>
      <c r="L3084" t="e">
        <f>IF(INDEX(SamplingFeatures[Sampling Feature Type],$A3084)&lt;&gt;"Site","",
CONCATENATE("  - &amp;SiteID",TEXT(SUMPRODUCT(--($L$3:$L3083&lt;&gt;"")),"0000"),
" {","SamplingFeatureID:  *SamplingFeatureID",TEXT($A3084,"0000"),
", SiteTypeCV:  ",CHAR(34),INDEX(Sites[Site Type],$A3084),CHAR(34),
", Latitude:  ",INDEX(Sites[Latitude],$A3084),
", Longitude:  ",INDEX(Sites[Longitude],$A3084),
", SRSName:  ",CHAR(34),LatLonDatum,CHAR(34),"}"))</f>
        <v>#REF!</v>
      </c>
      <c r="M3084" t="e">
        <f>IF(INDEX(SamplingFeatures[Sampling Feature Type],$A3084)&lt;&gt;"Specimen","",
CONCATENATE("  - &amp;SpecimenID",TEXT(SUMPRODUCT(--($M$3:$M3083&lt;&gt;"")),"0000"),
" {","SamplingFeatureID:  *SamplingFeatureID",TEXT($A3084,"0000"),
", SpecimenTypeCV:  ",CHAR(34),INDEX(Specimens[Specimen Type],$A3084),CHAR(34),
", SpecimenMediumCV:  ",INDEX(Specimens[Specimen Medium],$A3084),
", IsFieldSpecimen:  ",CHAR(34),INDEX(Specimens[Is Field Specimen?],$A3084),CHAR(34),"}"))</f>
        <v>#REF!</v>
      </c>
      <c r="N3084" t="e">
        <f>IF(COUNTA(SpatialOffsets[])=0,"", IF(INDEX(SpatialOffsets[Spatial Offset Type],$A3084)="","",
CONCATENATE("  - &amp;SpatialOffsetID",TEXT($A3084,"0000"),
" {","SpatialOffsetTypeCV:  ",CHAR(34),INDEX(SpatialOffsets[Spatial Offset Type],$A3084),CHAR(34),
", Offset1Value:  ",INDEX(SpatialOffsets[Offset 1 Value],$A3084),
", Offset1UnitID:  ",CHAR(34),INDEX(SpatialOffsets[Offset 1 Unit],$A3084),CHAR(34),
", Offset2Value:  ",INDEX(SpatialOffsets[Offset 2 Value],$A3084),
", Offset2UnitID:  ",CHAR(34),INDEX(SpatialOffsets[Offset 2 Unit],$A3084),CHAR(34),
", Offset3Value:  ",INDEX(SpatialOffsets[Offset 3 Value],$A3084),
", Offset3UnitID:  ",CHAR(34),INDEX(SpatialOffsets[Offset 3 Unit],$A3084),CHAR(34),,"}")))</f>
        <v>#REF!</v>
      </c>
      <c r="O3084" t="e">
        <f>IF(COUNTA(RelatedFeatures[])=0,"", IF(INDEX(RelatedFeatures[First Sampling Feature Code],$A3084)="","",
CONCATENATE("  - &amp;RelationID",TEXT($A3084,"0000"),
" {","SamplingFeatureID:  *SamplingFeatureID",TEXT(MATCH(INDEX(RelatedFeatures[First Sampling Feature Code],$A3084),SamplingFeatures[Feature Code],0),"0000"),
", RelationshipTypeCV:  ",CHAR(34),INDEX(RelatedFeatures[Relationship Type],$A3084),CHAR(34),
", RelatedFeatureID: *SamplingFeatureID",TEXT(MATCH(INDEX(RelatedFeatures[Second Sampling Feature Code],$A3084),SamplingFeatures[Feature Code],0),"0000"),
", SpatialOffsetID:  ",IF(INDEX(RelatedFeatures[Offset Number],$A3084)="","",CONCATENATE("*SpatialOffsetID",TEXT(INDEX(RelatedFeatures[Offset Number],$A3084),"0000"))),"}")))</f>
        <v>#REF!</v>
      </c>
      <c r="P3084" t="e">
        <f>IF(INDEX(Methods[Method Type],$A3084)="","",
CONCATENATE("  - &amp;MethodID",TEXT($A3084,"0000"),
" {","MethodTypeCV:  ",CHAR(34),INDEX(Methods[Method Type],$A3084),CHAR(34),
", MethodCode:  ",CHAR(34),INDEX(Methods[Method Code],$A3084),CHAR(34),
", MethodName:  ",CHAR(34),INDEX(Methods[Method Name],$A3084),CHAR(34),
", MethodDescription:  ",CHAR(34),INDEX(Methods[Method Description],$A3084),CHAR(34),
", MethodLink:  ",CHAR(34),INDEX(Methods[Method Link],$A3084),CHAR(34),
", OrganizationID: *OrganizationID",TEXT(MATCH(INDEX(Methods[Organization Name],$A3084),Organizations[Organization Name],0),"0000"),"}"))</f>
        <v>#REF!</v>
      </c>
      <c r="Q3084" t="e">
        <f>IF(INDEX(Variables[Variable Type],$A3084)="","",
CONCATENATE("  - &amp;VariableID",TEXT($A3084,"0000"),
" {","VariableTypeCV:  ",CHAR(34),INDEX(Variables[Variable Type],$A3084),CHAR(34),
", VariableCode:  ",CHAR(34),INDEX(Variables[Variable Code],$A3084),CHAR(34),
", VariableNameCV:  ",CHAR(34),INDEX(Variables[Variable Name],$A3084),CHAR(34),
", VariableDefinition:  ",CHAR(34),INDEX(Variables[Variable Definition],$A3084),CHAR(34),
", SpecciationCV:  ",CHAR(34),INDEX(Variables[Speciation],$A3084),CHAR(34),
", NoDataValue:  ",CHAR(34),INDEX(Variables[No Data Value],$A3084),CHAR(34),"}"))</f>
        <v>#REF!</v>
      </c>
    </row>
    <row r="3085" spans="1:17" x14ac:dyDescent="0.25">
      <c r="A3085">
        <v>3082</v>
      </c>
      <c r="D3085" t="e">
        <f>IF(INDEX(People[First Name],$A3085)="","",
CONCATENATE("  - &amp;PersonID",TEXT($A3085,"0000"),
" {","PersonFirstName:  ",CHAR(34),INDEX(People[First Name],$A3085),CHAR(34),
", PersonMiddleName:  ",CHAR(34),INDEX(People[Middle Name],$A3085),CHAR(34),
", PersonLastName:  ",CHAR(34),INDEX(People[Last Name],$A3085),CHAR(34),"}"))</f>
        <v>#REF!</v>
      </c>
      <c r="E3085" t="e">
        <f>IF(INDEX(Organizations[Organization Type '[CV']],$A3085)="","",
CONCATENATE("  - &amp;OrganizationID",TEXT($A3085,"0000"),
" {","OrganizationTypeCV:  ",CHAR(34),INDEX(Organizations[Organization Type '[CV']],$A3085),CHAR(34),
", OrganizationCode:  ",CHAR(34),INDEX(Organizations[Organization Code],$A3085),CHAR(34),
", OrganizationName:  ",CHAR(34),INDEX(Organizations[Organization Name],$A3085),CHAR(34),
", OrganizationDescription:  ",CHAR(34),INDEX(Organizations[Organization Description],$A3085),CHAR(34),
", OrganizationLink:  ",CHAR(34),INDEX(Organizations[Organization Link],$A3085),CHAR(34),"}"))</f>
        <v>#REF!</v>
      </c>
      <c r="F3085" t="e">
        <f>IF(INDEX(People[First Name],$A3085)="","",
CONCATENATE("  - &amp;AffiliationID",TEXT($A3085,"0000"),
" {PersonID: *PersonID",TEXT($A3085,"0000"),
", OrganizationID: *OrganizationID",TEXT(MATCH(INDEX(People[Organization Name],$A3085),Organizations[Organization Name],0),"0000"),
", IsPrimaryOrganizationContact: , AffiliationStartDate: , AffiliationEndDate: , PrimaryPhone: ",
", PrimaryEmail: ",CHAR(34),INDEX(People[Primary Email],$A3085),CHAR(34),
", PrimaryAddress: ",CHAR(34),INDEX(People[Primary Address],$A3085),CHAR(34),
", PersonLink: }"))</f>
        <v>#REF!</v>
      </c>
      <c r="H3085" t="e">
        <f>IF(COUNTA(CitationInformation)=0,"",IF(INDEX(AuthorList[Author Name],$A3085)="","",
CONCATENATE("  - &amp;AuthorListID",TEXT($A3085,"0000"),
"  {CitationID: *CitationID0001",
", PersonID: *PersonID",TEXT(MATCH(INDEX(AuthorList[Author Name],$A3085),People[Full Name],0),"0000"),
", AuthorOrder: ",INDEX(AuthorList[Author Number],$A3085),"}")))</f>
        <v>#REF!</v>
      </c>
      <c r="K3085" t="e">
        <f>IF(INDEX(SamplingFeatures[Feature Code],$A3085)="","",
CONCATENATE("  - &amp;SamplingFeatureID",TEXT($A3085,"0000"),
" {","SamplingFeatureUUID:  ",CHAR(34),INDEX(SamplingFeatures[Sampling Feature UUID],$A3085),CHAR(34),
", SamplingFeatureTypeCV:  ",CHAR(34),INDEX(SamplingFeatures[Sampling Feature Type],$A3085),CHAR(34),
", SamplingFeatureCode:  ",CHAR(34),INDEX(SamplingFeatures[Feature Code],$A3085),CHAR(34),
", SamplingFeatureName:  ",CHAR(34),INDEX(SamplingFeatures[Feature Name],$A3085),CHAR(34),
", SamplingFeatureDescription:  ",CHAR(34),INDEX(SamplingFeatures[Feature Description],$A3085),CHAR(34),
", SamplingFeatureGeotypeCV:  ",CHAR(34),INDEX(SamplingFeatures[Feature Geo Type],$A3085),CHAR(34),
", FeatureGeometry:  ",CHAR(34),INDEX(SamplingFeatures[Feature Geometry],$A3085),CHAR(34),
", Elevation_m:  ",CHAR(34),INDEX(SamplingFeatures[Elevation_m],$A3085),CHAR(34),
", ElevationDatumCV:  ",CHAR(34),ElevationDatum,CHAR(34),"}"))</f>
        <v>#REF!</v>
      </c>
      <c r="L3085" t="e">
        <f>IF(INDEX(SamplingFeatures[Sampling Feature Type],$A3085)&lt;&gt;"Site","",
CONCATENATE("  - &amp;SiteID",TEXT(SUMPRODUCT(--($L$3:$L3084&lt;&gt;"")),"0000"),
" {","SamplingFeatureID:  *SamplingFeatureID",TEXT($A3085,"0000"),
", SiteTypeCV:  ",CHAR(34),INDEX(Sites[Site Type],$A3085),CHAR(34),
", Latitude:  ",INDEX(Sites[Latitude],$A3085),
", Longitude:  ",INDEX(Sites[Longitude],$A3085),
", SRSName:  ",CHAR(34),LatLonDatum,CHAR(34),"}"))</f>
        <v>#REF!</v>
      </c>
      <c r="M3085" t="e">
        <f>IF(INDEX(SamplingFeatures[Sampling Feature Type],$A3085)&lt;&gt;"Specimen","",
CONCATENATE("  - &amp;SpecimenID",TEXT(SUMPRODUCT(--($M$3:$M3084&lt;&gt;"")),"0000"),
" {","SamplingFeatureID:  *SamplingFeatureID",TEXT($A3085,"0000"),
", SpecimenTypeCV:  ",CHAR(34),INDEX(Specimens[Specimen Type],$A3085),CHAR(34),
", SpecimenMediumCV:  ",INDEX(Specimens[Specimen Medium],$A3085),
", IsFieldSpecimen:  ",CHAR(34),INDEX(Specimens[Is Field Specimen?],$A3085),CHAR(34),"}"))</f>
        <v>#REF!</v>
      </c>
      <c r="N3085" t="e">
        <f>IF(COUNTA(SpatialOffsets[])=0,"", IF(INDEX(SpatialOffsets[Spatial Offset Type],$A3085)="","",
CONCATENATE("  - &amp;SpatialOffsetID",TEXT($A3085,"0000"),
" {","SpatialOffsetTypeCV:  ",CHAR(34),INDEX(SpatialOffsets[Spatial Offset Type],$A3085),CHAR(34),
", Offset1Value:  ",INDEX(SpatialOffsets[Offset 1 Value],$A3085),
", Offset1UnitID:  ",CHAR(34),INDEX(SpatialOffsets[Offset 1 Unit],$A3085),CHAR(34),
", Offset2Value:  ",INDEX(SpatialOffsets[Offset 2 Value],$A3085),
", Offset2UnitID:  ",CHAR(34),INDEX(SpatialOffsets[Offset 2 Unit],$A3085),CHAR(34),
", Offset3Value:  ",INDEX(SpatialOffsets[Offset 3 Value],$A3085),
", Offset3UnitID:  ",CHAR(34),INDEX(SpatialOffsets[Offset 3 Unit],$A3085),CHAR(34),,"}")))</f>
        <v>#REF!</v>
      </c>
      <c r="O3085" t="e">
        <f>IF(COUNTA(RelatedFeatures[])=0,"", IF(INDEX(RelatedFeatures[First Sampling Feature Code],$A3085)="","",
CONCATENATE("  - &amp;RelationID",TEXT($A3085,"0000"),
" {","SamplingFeatureID:  *SamplingFeatureID",TEXT(MATCH(INDEX(RelatedFeatures[First Sampling Feature Code],$A3085),SamplingFeatures[Feature Code],0),"0000"),
", RelationshipTypeCV:  ",CHAR(34),INDEX(RelatedFeatures[Relationship Type],$A3085),CHAR(34),
", RelatedFeatureID: *SamplingFeatureID",TEXT(MATCH(INDEX(RelatedFeatures[Second Sampling Feature Code],$A3085),SamplingFeatures[Feature Code],0),"0000"),
", SpatialOffsetID:  ",IF(INDEX(RelatedFeatures[Offset Number],$A3085)="","",CONCATENATE("*SpatialOffsetID",TEXT(INDEX(RelatedFeatures[Offset Number],$A3085),"0000"))),"}")))</f>
        <v>#REF!</v>
      </c>
      <c r="P3085" t="e">
        <f>IF(INDEX(Methods[Method Type],$A3085)="","",
CONCATENATE("  - &amp;MethodID",TEXT($A3085,"0000"),
" {","MethodTypeCV:  ",CHAR(34),INDEX(Methods[Method Type],$A3085),CHAR(34),
", MethodCode:  ",CHAR(34),INDEX(Methods[Method Code],$A3085),CHAR(34),
", MethodName:  ",CHAR(34),INDEX(Methods[Method Name],$A3085),CHAR(34),
", MethodDescription:  ",CHAR(34),INDEX(Methods[Method Description],$A3085),CHAR(34),
", MethodLink:  ",CHAR(34),INDEX(Methods[Method Link],$A3085),CHAR(34),
", OrganizationID: *OrganizationID",TEXT(MATCH(INDEX(Methods[Organization Name],$A3085),Organizations[Organization Name],0),"0000"),"}"))</f>
        <v>#REF!</v>
      </c>
      <c r="Q3085" t="e">
        <f>IF(INDEX(Variables[Variable Type],$A3085)="","",
CONCATENATE("  - &amp;VariableID",TEXT($A3085,"0000"),
" {","VariableTypeCV:  ",CHAR(34),INDEX(Variables[Variable Type],$A3085),CHAR(34),
", VariableCode:  ",CHAR(34),INDEX(Variables[Variable Code],$A3085),CHAR(34),
", VariableNameCV:  ",CHAR(34),INDEX(Variables[Variable Name],$A3085),CHAR(34),
", VariableDefinition:  ",CHAR(34),INDEX(Variables[Variable Definition],$A3085),CHAR(34),
", SpecciationCV:  ",CHAR(34),INDEX(Variables[Speciation],$A3085),CHAR(34),
", NoDataValue:  ",CHAR(34),INDEX(Variables[No Data Value],$A3085),CHAR(34),"}"))</f>
        <v>#REF!</v>
      </c>
    </row>
    <row r="3086" spans="1:17" x14ac:dyDescent="0.25">
      <c r="A3086">
        <v>3083</v>
      </c>
      <c r="D3086" t="e">
        <f>IF(INDEX(People[First Name],$A3086)="","",
CONCATENATE("  - &amp;PersonID",TEXT($A3086,"0000"),
" {","PersonFirstName:  ",CHAR(34),INDEX(People[First Name],$A3086),CHAR(34),
", PersonMiddleName:  ",CHAR(34),INDEX(People[Middle Name],$A3086),CHAR(34),
", PersonLastName:  ",CHAR(34),INDEX(People[Last Name],$A3086),CHAR(34),"}"))</f>
        <v>#REF!</v>
      </c>
      <c r="E3086" t="e">
        <f>IF(INDEX(Organizations[Organization Type '[CV']],$A3086)="","",
CONCATENATE("  - &amp;OrganizationID",TEXT($A3086,"0000"),
" {","OrganizationTypeCV:  ",CHAR(34),INDEX(Organizations[Organization Type '[CV']],$A3086),CHAR(34),
", OrganizationCode:  ",CHAR(34),INDEX(Organizations[Organization Code],$A3086),CHAR(34),
", OrganizationName:  ",CHAR(34),INDEX(Organizations[Organization Name],$A3086),CHAR(34),
", OrganizationDescription:  ",CHAR(34),INDEX(Organizations[Organization Description],$A3086),CHAR(34),
", OrganizationLink:  ",CHAR(34),INDEX(Organizations[Organization Link],$A3086),CHAR(34),"}"))</f>
        <v>#REF!</v>
      </c>
      <c r="F3086" t="e">
        <f>IF(INDEX(People[First Name],$A3086)="","",
CONCATENATE("  - &amp;AffiliationID",TEXT($A3086,"0000"),
" {PersonID: *PersonID",TEXT($A3086,"0000"),
", OrganizationID: *OrganizationID",TEXT(MATCH(INDEX(People[Organization Name],$A3086),Organizations[Organization Name],0),"0000"),
", IsPrimaryOrganizationContact: , AffiliationStartDate: , AffiliationEndDate: , PrimaryPhone: ",
", PrimaryEmail: ",CHAR(34),INDEX(People[Primary Email],$A3086),CHAR(34),
", PrimaryAddress: ",CHAR(34),INDEX(People[Primary Address],$A3086),CHAR(34),
", PersonLink: }"))</f>
        <v>#REF!</v>
      </c>
      <c r="H3086" t="e">
        <f>IF(COUNTA(CitationInformation)=0,"",IF(INDEX(AuthorList[Author Name],$A3086)="","",
CONCATENATE("  - &amp;AuthorListID",TEXT($A3086,"0000"),
"  {CitationID: *CitationID0001",
", PersonID: *PersonID",TEXT(MATCH(INDEX(AuthorList[Author Name],$A3086),People[Full Name],0),"0000"),
", AuthorOrder: ",INDEX(AuthorList[Author Number],$A3086),"}")))</f>
        <v>#REF!</v>
      </c>
      <c r="K3086" t="e">
        <f>IF(INDEX(SamplingFeatures[Feature Code],$A3086)="","",
CONCATENATE("  - &amp;SamplingFeatureID",TEXT($A3086,"0000"),
" {","SamplingFeatureUUID:  ",CHAR(34),INDEX(SamplingFeatures[Sampling Feature UUID],$A3086),CHAR(34),
", SamplingFeatureTypeCV:  ",CHAR(34),INDEX(SamplingFeatures[Sampling Feature Type],$A3086),CHAR(34),
", SamplingFeatureCode:  ",CHAR(34),INDEX(SamplingFeatures[Feature Code],$A3086),CHAR(34),
", SamplingFeatureName:  ",CHAR(34),INDEX(SamplingFeatures[Feature Name],$A3086),CHAR(34),
", SamplingFeatureDescription:  ",CHAR(34),INDEX(SamplingFeatures[Feature Description],$A3086),CHAR(34),
", SamplingFeatureGeotypeCV:  ",CHAR(34),INDEX(SamplingFeatures[Feature Geo Type],$A3086),CHAR(34),
", FeatureGeometry:  ",CHAR(34),INDEX(SamplingFeatures[Feature Geometry],$A3086),CHAR(34),
", Elevation_m:  ",CHAR(34),INDEX(SamplingFeatures[Elevation_m],$A3086),CHAR(34),
", ElevationDatumCV:  ",CHAR(34),ElevationDatum,CHAR(34),"}"))</f>
        <v>#REF!</v>
      </c>
      <c r="L3086" t="e">
        <f>IF(INDEX(SamplingFeatures[Sampling Feature Type],$A3086)&lt;&gt;"Site","",
CONCATENATE("  - &amp;SiteID",TEXT(SUMPRODUCT(--($L$3:$L3085&lt;&gt;"")),"0000"),
" {","SamplingFeatureID:  *SamplingFeatureID",TEXT($A3086,"0000"),
", SiteTypeCV:  ",CHAR(34),INDEX(Sites[Site Type],$A3086),CHAR(34),
", Latitude:  ",INDEX(Sites[Latitude],$A3086),
", Longitude:  ",INDEX(Sites[Longitude],$A3086),
", SRSName:  ",CHAR(34),LatLonDatum,CHAR(34),"}"))</f>
        <v>#REF!</v>
      </c>
      <c r="M3086" t="e">
        <f>IF(INDEX(SamplingFeatures[Sampling Feature Type],$A3086)&lt;&gt;"Specimen","",
CONCATENATE("  - &amp;SpecimenID",TEXT(SUMPRODUCT(--($M$3:$M3085&lt;&gt;"")),"0000"),
" {","SamplingFeatureID:  *SamplingFeatureID",TEXT($A3086,"0000"),
", SpecimenTypeCV:  ",CHAR(34),INDEX(Specimens[Specimen Type],$A3086),CHAR(34),
", SpecimenMediumCV:  ",INDEX(Specimens[Specimen Medium],$A3086),
", IsFieldSpecimen:  ",CHAR(34),INDEX(Specimens[Is Field Specimen?],$A3086),CHAR(34),"}"))</f>
        <v>#REF!</v>
      </c>
      <c r="N3086" t="e">
        <f>IF(COUNTA(SpatialOffsets[])=0,"", IF(INDEX(SpatialOffsets[Spatial Offset Type],$A3086)="","",
CONCATENATE("  - &amp;SpatialOffsetID",TEXT($A3086,"0000"),
" {","SpatialOffsetTypeCV:  ",CHAR(34),INDEX(SpatialOffsets[Spatial Offset Type],$A3086),CHAR(34),
", Offset1Value:  ",INDEX(SpatialOffsets[Offset 1 Value],$A3086),
", Offset1UnitID:  ",CHAR(34),INDEX(SpatialOffsets[Offset 1 Unit],$A3086),CHAR(34),
", Offset2Value:  ",INDEX(SpatialOffsets[Offset 2 Value],$A3086),
", Offset2UnitID:  ",CHAR(34),INDEX(SpatialOffsets[Offset 2 Unit],$A3086),CHAR(34),
", Offset3Value:  ",INDEX(SpatialOffsets[Offset 3 Value],$A3086),
", Offset3UnitID:  ",CHAR(34),INDEX(SpatialOffsets[Offset 3 Unit],$A3086),CHAR(34),,"}")))</f>
        <v>#REF!</v>
      </c>
      <c r="O3086" t="e">
        <f>IF(COUNTA(RelatedFeatures[])=0,"", IF(INDEX(RelatedFeatures[First Sampling Feature Code],$A3086)="","",
CONCATENATE("  - &amp;RelationID",TEXT($A3086,"0000"),
" {","SamplingFeatureID:  *SamplingFeatureID",TEXT(MATCH(INDEX(RelatedFeatures[First Sampling Feature Code],$A3086),SamplingFeatures[Feature Code],0),"0000"),
", RelationshipTypeCV:  ",CHAR(34),INDEX(RelatedFeatures[Relationship Type],$A3086),CHAR(34),
", RelatedFeatureID: *SamplingFeatureID",TEXT(MATCH(INDEX(RelatedFeatures[Second Sampling Feature Code],$A3086),SamplingFeatures[Feature Code],0),"0000"),
", SpatialOffsetID:  ",IF(INDEX(RelatedFeatures[Offset Number],$A3086)="","",CONCATENATE("*SpatialOffsetID",TEXT(INDEX(RelatedFeatures[Offset Number],$A3086),"0000"))),"}")))</f>
        <v>#REF!</v>
      </c>
      <c r="P3086" t="e">
        <f>IF(INDEX(Methods[Method Type],$A3086)="","",
CONCATENATE("  - &amp;MethodID",TEXT($A3086,"0000"),
" {","MethodTypeCV:  ",CHAR(34),INDEX(Methods[Method Type],$A3086),CHAR(34),
", MethodCode:  ",CHAR(34),INDEX(Methods[Method Code],$A3086),CHAR(34),
", MethodName:  ",CHAR(34),INDEX(Methods[Method Name],$A3086),CHAR(34),
", MethodDescription:  ",CHAR(34),INDEX(Methods[Method Description],$A3086),CHAR(34),
", MethodLink:  ",CHAR(34),INDEX(Methods[Method Link],$A3086),CHAR(34),
", OrganizationID: *OrganizationID",TEXT(MATCH(INDEX(Methods[Organization Name],$A3086),Organizations[Organization Name],0),"0000"),"}"))</f>
        <v>#REF!</v>
      </c>
      <c r="Q3086" t="e">
        <f>IF(INDEX(Variables[Variable Type],$A3086)="","",
CONCATENATE("  - &amp;VariableID",TEXT($A3086,"0000"),
" {","VariableTypeCV:  ",CHAR(34),INDEX(Variables[Variable Type],$A3086),CHAR(34),
", VariableCode:  ",CHAR(34),INDEX(Variables[Variable Code],$A3086),CHAR(34),
", VariableNameCV:  ",CHAR(34),INDEX(Variables[Variable Name],$A3086),CHAR(34),
", VariableDefinition:  ",CHAR(34),INDEX(Variables[Variable Definition],$A3086),CHAR(34),
", SpecciationCV:  ",CHAR(34),INDEX(Variables[Speciation],$A3086),CHAR(34),
", NoDataValue:  ",CHAR(34),INDEX(Variables[No Data Value],$A3086),CHAR(34),"}"))</f>
        <v>#REF!</v>
      </c>
    </row>
    <row r="3087" spans="1:17" x14ac:dyDescent="0.25">
      <c r="A3087">
        <v>3084</v>
      </c>
      <c r="D3087" t="e">
        <f>IF(INDEX(People[First Name],$A3087)="","",
CONCATENATE("  - &amp;PersonID",TEXT($A3087,"0000"),
" {","PersonFirstName:  ",CHAR(34),INDEX(People[First Name],$A3087),CHAR(34),
", PersonMiddleName:  ",CHAR(34),INDEX(People[Middle Name],$A3087),CHAR(34),
", PersonLastName:  ",CHAR(34),INDEX(People[Last Name],$A3087),CHAR(34),"}"))</f>
        <v>#REF!</v>
      </c>
      <c r="E3087" t="e">
        <f>IF(INDEX(Organizations[Organization Type '[CV']],$A3087)="","",
CONCATENATE("  - &amp;OrganizationID",TEXT($A3087,"0000"),
" {","OrganizationTypeCV:  ",CHAR(34),INDEX(Organizations[Organization Type '[CV']],$A3087),CHAR(34),
", OrganizationCode:  ",CHAR(34),INDEX(Organizations[Organization Code],$A3087),CHAR(34),
", OrganizationName:  ",CHAR(34),INDEX(Organizations[Organization Name],$A3087),CHAR(34),
", OrganizationDescription:  ",CHAR(34),INDEX(Organizations[Organization Description],$A3087),CHAR(34),
", OrganizationLink:  ",CHAR(34),INDEX(Organizations[Organization Link],$A3087),CHAR(34),"}"))</f>
        <v>#REF!</v>
      </c>
      <c r="F3087" t="e">
        <f>IF(INDEX(People[First Name],$A3087)="","",
CONCATENATE("  - &amp;AffiliationID",TEXT($A3087,"0000"),
" {PersonID: *PersonID",TEXT($A3087,"0000"),
", OrganizationID: *OrganizationID",TEXT(MATCH(INDEX(People[Organization Name],$A3087),Organizations[Organization Name],0),"0000"),
", IsPrimaryOrganizationContact: , AffiliationStartDate: , AffiliationEndDate: , PrimaryPhone: ",
", PrimaryEmail: ",CHAR(34),INDEX(People[Primary Email],$A3087),CHAR(34),
", PrimaryAddress: ",CHAR(34),INDEX(People[Primary Address],$A3087),CHAR(34),
", PersonLink: }"))</f>
        <v>#REF!</v>
      </c>
      <c r="H3087" t="e">
        <f>IF(COUNTA(CitationInformation)=0,"",IF(INDEX(AuthorList[Author Name],$A3087)="","",
CONCATENATE("  - &amp;AuthorListID",TEXT($A3087,"0000"),
"  {CitationID: *CitationID0001",
", PersonID: *PersonID",TEXT(MATCH(INDEX(AuthorList[Author Name],$A3087),People[Full Name],0),"0000"),
", AuthorOrder: ",INDEX(AuthorList[Author Number],$A3087),"}")))</f>
        <v>#REF!</v>
      </c>
      <c r="K3087" t="e">
        <f>IF(INDEX(SamplingFeatures[Feature Code],$A3087)="","",
CONCATENATE("  - &amp;SamplingFeatureID",TEXT($A3087,"0000"),
" {","SamplingFeatureUUID:  ",CHAR(34),INDEX(SamplingFeatures[Sampling Feature UUID],$A3087),CHAR(34),
", SamplingFeatureTypeCV:  ",CHAR(34),INDEX(SamplingFeatures[Sampling Feature Type],$A3087),CHAR(34),
", SamplingFeatureCode:  ",CHAR(34),INDEX(SamplingFeatures[Feature Code],$A3087),CHAR(34),
", SamplingFeatureName:  ",CHAR(34),INDEX(SamplingFeatures[Feature Name],$A3087),CHAR(34),
", SamplingFeatureDescription:  ",CHAR(34),INDEX(SamplingFeatures[Feature Description],$A3087),CHAR(34),
", SamplingFeatureGeotypeCV:  ",CHAR(34),INDEX(SamplingFeatures[Feature Geo Type],$A3087),CHAR(34),
", FeatureGeometry:  ",CHAR(34),INDEX(SamplingFeatures[Feature Geometry],$A3087),CHAR(34),
", Elevation_m:  ",CHAR(34),INDEX(SamplingFeatures[Elevation_m],$A3087),CHAR(34),
", ElevationDatumCV:  ",CHAR(34),ElevationDatum,CHAR(34),"}"))</f>
        <v>#REF!</v>
      </c>
      <c r="L3087" t="e">
        <f>IF(INDEX(SamplingFeatures[Sampling Feature Type],$A3087)&lt;&gt;"Site","",
CONCATENATE("  - &amp;SiteID",TEXT(SUMPRODUCT(--($L$3:$L3086&lt;&gt;"")),"0000"),
" {","SamplingFeatureID:  *SamplingFeatureID",TEXT($A3087,"0000"),
", SiteTypeCV:  ",CHAR(34),INDEX(Sites[Site Type],$A3087),CHAR(34),
", Latitude:  ",INDEX(Sites[Latitude],$A3087),
", Longitude:  ",INDEX(Sites[Longitude],$A3087),
", SRSName:  ",CHAR(34),LatLonDatum,CHAR(34),"}"))</f>
        <v>#REF!</v>
      </c>
      <c r="M3087" t="e">
        <f>IF(INDEX(SamplingFeatures[Sampling Feature Type],$A3087)&lt;&gt;"Specimen","",
CONCATENATE("  - &amp;SpecimenID",TEXT(SUMPRODUCT(--($M$3:$M3086&lt;&gt;"")),"0000"),
" {","SamplingFeatureID:  *SamplingFeatureID",TEXT($A3087,"0000"),
", SpecimenTypeCV:  ",CHAR(34),INDEX(Specimens[Specimen Type],$A3087),CHAR(34),
", SpecimenMediumCV:  ",INDEX(Specimens[Specimen Medium],$A3087),
", IsFieldSpecimen:  ",CHAR(34),INDEX(Specimens[Is Field Specimen?],$A3087),CHAR(34),"}"))</f>
        <v>#REF!</v>
      </c>
      <c r="N3087" t="e">
        <f>IF(COUNTA(SpatialOffsets[])=0,"", IF(INDEX(SpatialOffsets[Spatial Offset Type],$A3087)="","",
CONCATENATE("  - &amp;SpatialOffsetID",TEXT($A3087,"0000"),
" {","SpatialOffsetTypeCV:  ",CHAR(34),INDEX(SpatialOffsets[Spatial Offset Type],$A3087),CHAR(34),
", Offset1Value:  ",INDEX(SpatialOffsets[Offset 1 Value],$A3087),
", Offset1UnitID:  ",CHAR(34),INDEX(SpatialOffsets[Offset 1 Unit],$A3087),CHAR(34),
", Offset2Value:  ",INDEX(SpatialOffsets[Offset 2 Value],$A3087),
", Offset2UnitID:  ",CHAR(34),INDEX(SpatialOffsets[Offset 2 Unit],$A3087),CHAR(34),
", Offset3Value:  ",INDEX(SpatialOffsets[Offset 3 Value],$A3087),
", Offset3UnitID:  ",CHAR(34),INDEX(SpatialOffsets[Offset 3 Unit],$A3087),CHAR(34),,"}")))</f>
        <v>#REF!</v>
      </c>
      <c r="O3087" t="e">
        <f>IF(COUNTA(RelatedFeatures[])=0,"", IF(INDEX(RelatedFeatures[First Sampling Feature Code],$A3087)="","",
CONCATENATE("  - &amp;RelationID",TEXT($A3087,"0000"),
" {","SamplingFeatureID:  *SamplingFeatureID",TEXT(MATCH(INDEX(RelatedFeatures[First Sampling Feature Code],$A3087),SamplingFeatures[Feature Code],0),"0000"),
", RelationshipTypeCV:  ",CHAR(34),INDEX(RelatedFeatures[Relationship Type],$A3087),CHAR(34),
", RelatedFeatureID: *SamplingFeatureID",TEXT(MATCH(INDEX(RelatedFeatures[Second Sampling Feature Code],$A3087),SamplingFeatures[Feature Code],0),"0000"),
", SpatialOffsetID:  ",IF(INDEX(RelatedFeatures[Offset Number],$A3087)="","",CONCATENATE("*SpatialOffsetID",TEXT(INDEX(RelatedFeatures[Offset Number],$A3087),"0000"))),"}")))</f>
        <v>#REF!</v>
      </c>
      <c r="P3087" t="e">
        <f>IF(INDEX(Methods[Method Type],$A3087)="","",
CONCATENATE("  - &amp;MethodID",TEXT($A3087,"0000"),
" {","MethodTypeCV:  ",CHAR(34),INDEX(Methods[Method Type],$A3087),CHAR(34),
", MethodCode:  ",CHAR(34),INDEX(Methods[Method Code],$A3087),CHAR(34),
", MethodName:  ",CHAR(34),INDEX(Methods[Method Name],$A3087),CHAR(34),
", MethodDescription:  ",CHAR(34),INDEX(Methods[Method Description],$A3087),CHAR(34),
", MethodLink:  ",CHAR(34),INDEX(Methods[Method Link],$A3087),CHAR(34),
", OrganizationID: *OrganizationID",TEXT(MATCH(INDEX(Methods[Organization Name],$A3087),Organizations[Organization Name],0),"0000"),"}"))</f>
        <v>#REF!</v>
      </c>
      <c r="Q3087" t="e">
        <f>IF(INDEX(Variables[Variable Type],$A3087)="","",
CONCATENATE("  - &amp;VariableID",TEXT($A3087,"0000"),
" {","VariableTypeCV:  ",CHAR(34),INDEX(Variables[Variable Type],$A3087),CHAR(34),
", VariableCode:  ",CHAR(34),INDEX(Variables[Variable Code],$A3087),CHAR(34),
", VariableNameCV:  ",CHAR(34),INDEX(Variables[Variable Name],$A3087),CHAR(34),
", VariableDefinition:  ",CHAR(34),INDEX(Variables[Variable Definition],$A3087),CHAR(34),
", SpecciationCV:  ",CHAR(34),INDEX(Variables[Speciation],$A3087),CHAR(34),
", NoDataValue:  ",CHAR(34),INDEX(Variables[No Data Value],$A3087),CHAR(34),"}"))</f>
        <v>#REF!</v>
      </c>
    </row>
    <row r="3088" spans="1:17" x14ac:dyDescent="0.25">
      <c r="A3088">
        <v>3085</v>
      </c>
      <c r="D3088" t="e">
        <f>IF(INDEX(People[First Name],$A3088)="","",
CONCATENATE("  - &amp;PersonID",TEXT($A3088,"0000"),
" {","PersonFirstName:  ",CHAR(34),INDEX(People[First Name],$A3088),CHAR(34),
", PersonMiddleName:  ",CHAR(34),INDEX(People[Middle Name],$A3088),CHAR(34),
", PersonLastName:  ",CHAR(34),INDEX(People[Last Name],$A3088),CHAR(34),"}"))</f>
        <v>#REF!</v>
      </c>
      <c r="E3088" t="e">
        <f>IF(INDEX(Organizations[Organization Type '[CV']],$A3088)="","",
CONCATENATE("  - &amp;OrganizationID",TEXT($A3088,"0000"),
" {","OrganizationTypeCV:  ",CHAR(34),INDEX(Organizations[Organization Type '[CV']],$A3088),CHAR(34),
", OrganizationCode:  ",CHAR(34),INDEX(Organizations[Organization Code],$A3088),CHAR(34),
", OrganizationName:  ",CHAR(34),INDEX(Organizations[Organization Name],$A3088),CHAR(34),
", OrganizationDescription:  ",CHAR(34),INDEX(Organizations[Organization Description],$A3088),CHAR(34),
", OrganizationLink:  ",CHAR(34),INDEX(Organizations[Organization Link],$A3088),CHAR(34),"}"))</f>
        <v>#REF!</v>
      </c>
      <c r="F3088" t="e">
        <f>IF(INDEX(People[First Name],$A3088)="","",
CONCATENATE("  - &amp;AffiliationID",TEXT($A3088,"0000"),
" {PersonID: *PersonID",TEXT($A3088,"0000"),
", OrganizationID: *OrganizationID",TEXT(MATCH(INDEX(People[Organization Name],$A3088),Organizations[Organization Name],0),"0000"),
", IsPrimaryOrganizationContact: , AffiliationStartDate: , AffiliationEndDate: , PrimaryPhone: ",
", PrimaryEmail: ",CHAR(34),INDEX(People[Primary Email],$A3088),CHAR(34),
", PrimaryAddress: ",CHAR(34),INDEX(People[Primary Address],$A3088),CHAR(34),
", PersonLink: }"))</f>
        <v>#REF!</v>
      </c>
      <c r="H3088" t="e">
        <f>IF(COUNTA(CitationInformation)=0,"",IF(INDEX(AuthorList[Author Name],$A3088)="","",
CONCATENATE("  - &amp;AuthorListID",TEXT($A3088,"0000"),
"  {CitationID: *CitationID0001",
", PersonID: *PersonID",TEXT(MATCH(INDEX(AuthorList[Author Name],$A3088),People[Full Name],0),"0000"),
", AuthorOrder: ",INDEX(AuthorList[Author Number],$A3088),"}")))</f>
        <v>#REF!</v>
      </c>
      <c r="K3088" t="e">
        <f>IF(INDEX(SamplingFeatures[Feature Code],$A3088)="","",
CONCATENATE("  - &amp;SamplingFeatureID",TEXT($A3088,"0000"),
" {","SamplingFeatureUUID:  ",CHAR(34),INDEX(SamplingFeatures[Sampling Feature UUID],$A3088),CHAR(34),
", SamplingFeatureTypeCV:  ",CHAR(34),INDEX(SamplingFeatures[Sampling Feature Type],$A3088),CHAR(34),
", SamplingFeatureCode:  ",CHAR(34),INDEX(SamplingFeatures[Feature Code],$A3088),CHAR(34),
", SamplingFeatureName:  ",CHAR(34),INDEX(SamplingFeatures[Feature Name],$A3088),CHAR(34),
", SamplingFeatureDescription:  ",CHAR(34),INDEX(SamplingFeatures[Feature Description],$A3088),CHAR(34),
", SamplingFeatureGeotypeCV:  ",CHAR(34),INDEX(SamplingFeatures[Feature Geo Type],$A3088),CHAR(34),
", FeatureGeometry:  ",CHAR(34),INDEX(SamplingFeatures[Feature Geometry],$A3088),CHAR(34),
", Elevation_m:  ",CHAR(34),INDEX(SamplingFeatures[Elevation_m],$A3088),CHAR(34),
", ElevationDatumCV:  ",CHAR(34),ElevationDatum,CHAR(34),"}"))</f>
        <v>#REF!</v>
      </c>
      <c r="L3088" t="e">
        <f>IF(INDEX(SamplingFeatures[Sampling Feature Type],$A3088)&lt;&gt;"Site","",
CONCATENATE("  - &amp;SiteID",TEXT(SUMPRODUCT(--($L$3:$L3087&lt;&gt;"")),"0000"),
" {","SamplingFeatureID:  *SamplingFeatureID",TEXT($A3088,"0000"),
", SiteTypeCV:  ",CHAR(34),INDEX(Sites[Site Type],$A3088),CHAR(34),
", Latitude:  ",INDEX(Sites[Latitude],$A3088),
", Longitude:  ",INDEX(Sites[Longitude],$A3088),
", SRSName:  ",CHAR(34),LatLonDatum,CHAR(34),"}"))</f>
        <v>#REF!</v>
      </c>
      <c r="M3088" t="e">
        <f>IF(INDEX(SamplingFeatures[Sampling Feature Type],$A3088)&lt;&gt;"Specimen","",
CONCATENATE("  - &amp;SpecimenID",TEXT(SUMPRODUCT(--($M$3:$M3087&lt;&gt;"")),"0000"),
" {","SamplingFeatureID:  *SamplingFeatureID",TEXT($A3088,"0000"),
", SpecimenTypeCV:  ",CHAR(34),INDEX(Specimens[Specimen Type],$A3088),CHAR(34),
", SpecimenMediumCV:  ",INDEX(Specimens[Specimen Medium],$A3088),
", IsFieldSpecimen:  ",CHAR(34),INDEX(Specimens[Is Field Specimen?],$A3088),CHAR(34),"}"))</f>
        <v>#REF!</v>
      </c>
      <c r="N3088" t="e">
        <f>IF(COUNTA(SpatialOffsets[])=0,"", IF(INDEX(SpatialOffsets[Spatial Offset Type],$A3088)="","",
CONCATENATE("  - &amp;SpatialOffsetID",TEXT($A3088,"0000"),
" {","SpatialOffsetTypeCV:  ",CHAR(34),INDEX(SpatialOffsets[Spatial Offset Type],$A3088),CHAR(34),
", Offset1Value:  ",INDEX(SpatialOffsets[Offset 1 Value],$A3088),
", Offset1UnitID:  ",CHAR(34),INDEX(SpatialOffsets[Offset 1 Unit],$A3088),CHAR(34),
", Offset2Value:  ",INDEX(SpatialOffsets[Offset 2 Value],$A3088),
", Offset2UnitID:  ",CHAR(34),INDEX(SpatialOffsets[Offset 2 Unit],$A3088),CHAR(34),
", Offset3Value:  ",INDEX(SpatialOffsets[Offset 3 Value],$A3088),
", Offset3UnitID:  ",CHAR(34),INDEX(SpatialOffsets[Offset 3 Unit],$A3088),CHAR(34),,"}")))</f>
        <v>#REF!</v>
      </c>
      <c r="O3088" t="e">
        <f>IF(COUNTA(RelatedFeatures[])=0,"", IF(INDEX(RelatedFeatures[First Sampling Feature Code],$A3088)="","",
CONCATENATE("  - &amp;RelationID",TEXT($A3088,"0000"),
" {","SamplingFeatureID:  *SamplingFeatureID",TEXT(MATCH(INDEX(RelatedFeatures[First Sampling Feature Code],$A3088),SamplingFeatures[Feature Code],0),"0000"),
", RelationshipTypeCV:  ",CHAR(34),INDEX(RelatedFeatures[Relationship Type],$A3088),CHAR(34),
", RelatedFeatureID: *SamplingFeatureID",TEXT(MATCH(INDEX(RelatedFeatures[Second Sampling Feature Code],$A3088),SamplingFeatures[Feature Code],0),"0000"),
", SpatialOffsetID:  ",IF(INDEX(RelatedFeatures[Offset Number],$A3088)="","",CONCATENATE("*SpatialOffsetID",TEXT(INDEX(RelatedFeatures[Offset Number],$A3088),"0000"))),"}")))</f>
        <v>#REF!</v>
      </c>
      <c r="P3088" t="e">
        <f>IF(INDEX(Methods[Method Type],$A3088)="","",
CONCATENATE("  - &amp;MethodID",TEXT($A3088,"0000"),
" {","MethodTypeCV:  ",CHAR(34),INDEX(Methods[Method Type],$A3088),CHAR(34),
", MethodCode:  ",CHAR(34),INDEX(Methods[Method Code],$A3088),CHAR(34),
", MethodName:  ",CHAR(34),INDEX(Methods[Method Name],$A3088),CHAR(34),
", MethodDescription:  ",CHAR(34),INDEX(Methods[Method Description],$A3088),CHAR(34),
", MethodLink:  ",CHAR(34),INDEX(Methods[Method Link],$A3088),CHAR(34),
", OrganizationID: *OrganizationID",TEXT(MATCH(INDEX(Methods[Organization Name],$A3088),Organizations[Organization Name],0),"0000"),"}"))</f>
        <v>#REF!</v>
      </c>
      <c r="Q3088" t="e">
        <f>IF(INDEX(Variables[Variable Type],$A3088)="","",
CONCATENATE("  - &amp;VariableID",TEXT($A3088,"0000"),
" {","VariableTypeCV:  ",CHAR(34),INDEX(Variables[Variable Type],$A3088),CHAR(34),
", VariableCode:  ",CHAR(34),INDEX(Variables[Variable Code],$A3088),CHAR(34),
", VariableNameCV:  ",CHAR(34),INDEX(Variables[Variable Name],$A3088),CHAR(34),
", VariableDefinition:  ",CHAR(34),INDEX(Variables[Variable Definition],$A3088),CHAR(34),
", SpecciationCV:  ",CHAR(34),INDEX(Variables[Speciation],$A3088),CHAR(34),
", NoDataValue:  ",CHAR(34),INDEX(Variables[No Data Value],$A3088),CHAR(34),"}"))</f>
        <v>#REF!</v>
      </c>
    </row>
    <row r="3089" spans="1:17" x14ac:dyDescent="0.25">
      <c r="A3089">
        <v>3086</v>
      </c>
      <c r="D3089" t="e">
        <f>IF(INDEX(People[First Name],$A3089)="","",
CONCATENATE("  - &amp;PersonID",TEXT($A3089,"0000"),
" {","PersonFirstName:  ",CHAR(34),INDEX(People[First Name],$A3089),CHAR(34),
", PersonMiddleName:  ",CHAR(34),INDEX(People[Middle Name],$A3089),CHAR(34),
", PersonLastName:  ",CHAR(34),INDEX(People[Last Name],$A3089),CHAR(34),"}"))</f>
        <v>#REF!</v>
      </c>
      <c r="E3089" t="e">
        <f>IF(INDEX(Organizations[Organization Type '[CV']],$A3089)="","",
CONCATENATE("  - &amp;OrganizationID",TEXT($A3089,"0000"),
" {","OrganizationTypeCV:  ",CHAR(34),INDEX(Organizations[Organization Type '[CV']],$A3089),CHAR(34),
", OrganizationCode:  ",CHAR(34),INDEX(Organizations[Organization Code],$A3089),CHAR(34),
", OrganizationName:  ",CHAR(34),INDEX(Organizations[Organization Name],$A3089),CHAR(34),
", OrganizationDescription:  ",CHAR(34),INDEX(Organizations[Organization Description],$A3089),CHAR(34),
", OrganizationLink:  ",CHAR(34),INDEX(Organizations[Organization Link],$A3089),CHAR(34),"}"))</f>
        <v>#REF!</v>
      </c>
      <c r="F3089" t="e">
        <f>IF(INDEX(People[First Name],$A3089)="","",
CONCATENATE("  - &amp;AffiliationID",TEXT($A3089,"0000"),
" {PersonID: *PersonID",TEXT($A3089,"0000"),
", OrganizationID: *OrganizationID",TEXT(MATCH(INDEX(People[Organization Name],$A3089),Organizations[Organization Name],0),"0000"),
", IsPrimaryOrganizationContact: , AffiliationStartDate: , AffiliationEndDate: , PrimaryPhone: ",
", PrimaryEmail: ",CHAR(34),INDEX(People[Primary Email],$A3089),CHAR(34),
", PrimaryAddress: ",CHAR(34),INDEX(People[Primary Address],$A3089),CHAR(34),
", PersonLink: }"))</f>
        <v>#REF!</v>
      </c>
      <c r="H3089" t="e">
        <f>IF(COUNTA(CitationInformation)=0,"",IF(INDEX(AuthorList[Author Name],$A3089)="","",
CONCATENATE("  - &amp;AuthorListID",TEXT($A3089,"0000"),
"  {CitationID: *CitationID0001",
", PersonID: *PersonID",TEXT(MATCH(INDEX(AuthorList[Author Name],$A3089),People[Full Name],0),"0000"),
", AuthorOrder: ",INDEX(AuthorList[Author Number],$A3089),"}")))</f>
        <v>#REF!</v>
      </c>
      <c r="K3089" t="e">
        <f>IF(INDEX(SamplingFeatures[Feature Code],$A3089)="","",
CONCATENATE("  - &amp;SamplingFeatureID",TEXT($A3089,"0000"),
" {","SamplingFeatureUUID:  ",CHAR(34),INDEX(SamplingFeatures[Sampling Feature UUID],$A3089),CHAR(34),
", SamplingFeatureTypeCV:  ",CHAR(34),INDEX(SamplingFeatures[Sampling Feature Type],$A3089),CHAR(34),
", SamplingFeatureCode:  ",CHAR(34),INDEX(SamplingFeatures[Feature Code],$A3089),CHAR(34),
", SamplingFeatureName:  ",CHAR(34),INDEX(SamplingFeatures[Feature Name],$A3089),CHAR(34),
", SamplingFeatureDescription:  ",CHAR(34),INDEX(SamplingFeatures[Feature Description],$A3089),CHAR(34),
", SamplingFeatureGeotypeCV:  ",CHAR(34),INDEX(SamplingFeatures[Feature Geo Type],$A3089),CHAR(34),
", FeatureGeometry:  ",CHAR(34),INDEX(SamplingFeatures[Feature Geometry],$A3089),CHAR(34),
", Elevation_m:  ",CHAR(34),INDEX(SamplingFeatures[Elevation_m],$A3089),CHAR(34),
", ElevationDatumCV:  ",CHAR(34),ElevationDatum,CHAR(34),"}"))</f>
        <v>#REF!</v>
      </c>
      <c r="L3089" t="e">
        <f>IF(INDEX(SamplingFeatures[Sampling Feature Type],$A3089)&lt;&gt;"Site","",
CONCATENATE("  - &amp;SiteID",TEXT(SUMPRODUCT(--($L$3:$L3088&lt;&gt;"")),"0000"),
" {","SamplingFeatureID:  *SamplingFeatureID",TEXT($A3089,"0000"),
", SiteTypeCV:  ",CHAR(34),INDEX(Sites[Site Type],$A3089),CHAR(34),
", Latitude:  ",INDEX(Sites[Latitude],$A3089),
", Longitude:  ",INDEX(Sites[Longitude],$A3089),
", SRSName:  ",CHAR(34),LatLonDatum,CHAR(34),"}"))</f>
        <v>#REF!</v>
      </c>
      <c r="M3089" t="e">
        <f>IF(INDEX(SamplingFeatures[Sampling Feature Type],$A3089)&lt;&gt;"Specimen","",
CONCATENATE("  - &amp;SpecimenID",TEXT(SUMPRODUCT(--($M$3:$M3088&lt;&gt;"")),"0000"),
" {","SamplingFeatureID:  *SamplingFeatureID",TEXT($A3089,"0000"),
", SpecimenTypeCV:  ",CHAR(34),INDEX(Specimens[Specimen Type],$A3089),CHAR(34),
", SpecimenMediumCV:  ",INDEX(Specimens[Specimen Medium],$A3089),
", IsFieldSpecimen:  ",CHAR(34),INDEX(Specimens[Is Field Specimen?],$A3089),CHAR(34),"}"))</f>
        <v>#REF!</v>
      </c>
      <c r="N3089" t="e">
        <f>IF(COUNTA(SpatialOffsets[])=0,"", IF(INDEX(SpatialOffsets[Spatial Offset Type],$A3089)="","",
CONCATENATE("  - &amp;SpatialOffsetID",TEXT($A3089,"0000"),
" {","SpatialOffsetTypeCV:  ",CHAR(34),INDEX(SpatialOffsets[Spatial Offset Type],$A3089),CHAR(34),
", Offset1Value:  ",INDEX(SpatialOffsets[Offset 1 Value],$A3089),
", Offset1UnitID:  ",CHAR(34),INDEX(SpatialOffsets[Offset 1 Unit],$A3089),CHAR(34),
", Offset2Value:  ",INDEX(SpatialOffsets[Offset 2 Value],$A3089),
", Offset2UnitID:  ",CHAR(34),INDEX(SpatialOffsets[Offset 2 Unit],$A3089),CHAR(34),
", Offset3Value:  ",INDEX(SpatialOffsets[Offset 3 Value],$A3089),
", Offset3UnitID:  ",CHAR(34),INDEX(SpatialOffsets[Offset 3 Unit],$A3089),CHAR(34),,"}")))</f>
        <v>#REF!</v>
      </c>
      <c r="O3089" t="e">
        <f>IF(COUNTA(RelatedFeatures[])=0,"", IF(INDEX(RelatedFeatures[First Sampling Feature Code],$A3089)="","",
CONCATENATE("  - &amp;RelationID",TEXT($A3089,"0000"),
" {","SamplingFeatureID:  *SamplingFeatureID",TEXT(MATCH(INDEX(RelatedFeatures[First Sampling Feature Code],$A3089),SamplingFeatures[Feature Code],0),"0000"),
", RelationshipTypeCV:  ",CHAR(34),INDEX(RelatedFeatures[Relationship Type],$A3089),CHAR(34),
", RelatedFeatureID: *SamplingFeatureID",TEXT(MATCH(INDEX(RelatedFeatures[Second Sampling Feature Code],$A3089),SamplingFeatures[Feature Code],0),"0000"),
", SpatialOffsetID:  ",IF(INDEX(RelatedFeatures[Offset Number],$A3089)="","",CONCATENATE("*SpatialOffsetID",TEXT(INDEX(RelatedFeatures[Offset Number],$A3089),"0000"))),"}")))</f>
        <v>#REF!</v>
      </c>
      <c r="P3089" t="e">
        <f>IF(INDEX(Methods[Method Type],$A3089)="","",
CONCATENATE("  - &amp;MethodID",TEXT($A3089,"0000"),
" {","MethodTypeCV:  ",CHAR(34),INDEX(Methods[Method Type],$A3089),CHAR(34),
", MethodCode:  ",CHAR(34),INDEX(Methods[Method Code],$A3089),CHAR(34),
", MethodName:  ",CHAR(34),INDEX(Methods[Method Name],$A3089),CHAR(34),
", MethodDescription:  ",CHAR(34),INDEX(Methods[Method Description],$A3089),CHAR(34),
", MethodLink:  ",CHAR(34),INDEX(Methods[Method Link],$A3089),CHAR(34),
", OrganizationID: *OrganizationID",TEXT(MATCH(INDEX(Methods[Organization Name],$A3089),Organizations[Organization Name],0),"0000"),"}"))</f>
        <v>#REF!</v>
      </c>
      <c r="Q3089" t="e">
        <f>IF(INDEX(Variables[Variable Type],$A3089)="","",
CONCATENATE("  - &amp;VariableID",TEXT($A3089,"0000"),
" {","VariableTypeCV:  ",CHAR(34),INDEX(Variables[Variable Type],$A3089),CHAR(34),
", VariableCode:  ",CHAR(34),INDEX(Variables[Variable Code],$A3089),CHAR(34),
", VariableNameCV:  ",CHAR(34),INDEX(Variables[Variable Name],$A3089),CHAR(34),
", VariableDefinition:  ",CHAR(34),INDEX(Variables[Variable Definition],$A3089),CHAR(34),
", SpecciationCV:  ",CHAR(34),INDEX(Variables[Speciation],$A3089),CHAR(34),
", NoDataValue:  ",CHAR(34),INDEX(Variables[No Data Value],$A3089),CHAR(34),"}"))</f>
        <v>#REF!</v>
      </c>
    </row>
    <row r="3090" spans="1:17" x14ac:dyDescent="0.25">
      <c r="A3090">
        <v>3087</v>
      </c>
      <c r="D3090" t="e">
        <f>IF(INDEX(People[First Name],$A3090)="","",
CONCATENATE("  - &amp;PersonID",TEXT($A3090,"0000"),
" {","PersonFirstName:  ",CHAR(34),INDEX(People[First Name],$A3090),CHAR(34),
", PersonMiddleName:  ",CHAR(34),INDEX(People[Middle Name],$A3090),CHAR(34),
", PersonLastName:  ",CHAR(34),INDEX(People[Last Name],$A3090),CHAR(34),"}"))</f>
        <v>#REF!</v>
      </c>
      <c r="E3090" t="e">
        <f>IF(INDEX(Organizations[Organization Type '[CV']],$A3090)="","",
CONCATENATE("  - &amp;OrganizationID",TEXT($A3090,"0000"),
" {","OrganizationTypeCV:  ",CHAR(34),INDEX(Organizations[Organization Type '[CV']],$A3090),CHAR(34),
", OrganizationCode:  ",CHAR(34),INDEX(Organizations[Organization Code],$A3090),CHAR(34),
", OrganizationName:  ",CHAR(34),INDEX(Organizations[Organization Name],$A3090),CHAR(34),
", OrganizationDescription:  ",CHAR(34),INDEX(Organizations[Organization Description],$A3090),CHAR(34),
", OrganizationLink:  ",CHAR(34),INDEX(Organizations[Organization Link],$A3090),CHAR(34),"}"))</f>
        <v>#REF!</v>
      </c>
      <c r="F3090" t="e">
        <f>IF(INDEX(People[First Name],$A3090)="","",
CONCATENATE("  - &amp;AffiliationID",TEXT($A3090,"0000"),
" {PersonID: *PersonID",TEXT($A3090,"0000"),
", OrganizationID: *OrganizationID",TEXT(MATCH(INDEX(People[Organization Name],$A3090),Organizations[Organization Name],0),"0000"),
", IsPrimaryOrganizationContact: , AffiliationStartDate: , AffiliationEndDate: , PrimaryPhone: ",
", PrimaryEmail: ",CHAR(34),INDEX(People[Primary Email],$A3090),CHAR(34),
", PrimaryAddress: ",CHAR(34),INDEX(People[Primary Address],$A3090),CHAR(34),
", PersonLink: }"))</f>
        <v>#REF!</v>
      </c>
      <c r="H3090" t="e">
        <f>IF(COUNTA(CitationInformation)=0,"",IF(INDEX(AuthorList[Author Name],$A3090)="","",
CONCATENATE("  - &amp;AuthorListID",TEXT($A3090,"0000"),
"  {CitationID: *CitationID0001",
", PersonID: *PersonID",TEXT(MATCH(INDEX(AuthorList[Author Name],$A3090),People[Full Name],0),"0000"),
", AuthorOrder: ",INDEX(AuthorList[Author Number],$A3090),"}")))</f>
        <v>#REF!</v>
      </c>
      <c r="K3090" t="e">
        <f>IF(INDEX(SamplingFeatures[Feature Code],$A3090)="","",
CONCATENATE("  - &amp;SamplingFeatureID",TEXT($A3090,"0000"),
" {","SamplingFeatureUUID:  ",CHAR(34),INDEX(SamplingFeatures[Sampling Feature UUID],$A3090),CHAR(34),
", SamplingFeatureTypeCV:  ",CHAR(34),INDEX(SamplingFeatures[Sampling Feature Type],$A3090),CHAR(34),
", SamplingFeatureCode:  ",CHAR(34),INDEX(SamplingFeatures[Feature Code],$A3090),CHAR(34),
", SamplingFeatureName:  ",CHAR(34),INDEX(SamplingFeatures[Feature Name],$A3090),CHAR(34),
", SamplingFeatureDescription:  ",CHAR(34),INDEX(SamplingFeatures[Feature Description],$A3090),CHAR(34),
", SamplingFeatureGeotypeCV:  ",CHAR(34),INDEX(SamplingFeatures[Feature Geo Type],$A3090),CHAR(34),
", FeatureGeometry:  ",CHAR(34),INDEX(SamplingFeatures[Feature Geometry],$A3090),CHAR(34),
", Elevation_m:  ",CHAR(34),INDEX(SamplingFeatures[Elevation_m],$A3090),CHAR(34),
", ElevationDatumCV:  ",CHAR(34),ElevationDatum,CHAR(34),"}"))</f>
        <v>#REF!</v>
      </c>
      <c r="L3090" t="e">
        <f>IF(INDEX(SamplingFeatures[Sampling Feature Type],$A3090)&lt;&gt;"Site","",
CONCATENATE("  - &amp;SiteID",TEXT(SUMPRODUCT(--($L$3:$L3089&lt;&gt;"")),"0000"),
" {","SamplingFeatureID:  *SamplingFeatureID",TEXT($A3090,"0000"),
", SiteTypeCV:  ",CHAR(34),INDEX(Sites[Site Type],$A3090),CHAR(34),
", Latitude:  ",INDEX(Sites[Latitude],$A3090),
", Longitude:  ",INDEX(Sites[Longitude],$A3090),
", SRSName:  ",CHAR(34),LatLonDatum,CHAR(34),"}"))</f>
        <v>#REF!</v>
      </c>
      <c r="M3090" t="e">
        <f>IF(INDEX(SamplingFeatures[Sampling Feature Type],$A3090)&lt;&gt;"Specimen","",
CONCATENATE("  - &amp;SpecimenID",TEXT(SUMPRODUCT(--($M$3:$M3089&lt;&gt;"")),"0000"),
" {","SamplingFeatureID:  *SamplingFeatureID",TEXT($A3090,"0000"),
", SpecimenTypeCV:  ",CHAR(34),INDEX(Specimens[Specimen Type],$A3090),CHAR(34),
", SpecimenMediumCV:  ",INDEX(Specimens[Specimen Medium],$A3090),
", IsFieldSpecimen:  ",CHAR(34),INDEX(Specimens[Is Field Specimen?],$A3090),CHAR(34),"}"))</f>
        <v>#REF!</v>
      </c>
      <c r="N3090" t="e">
        <f>IF(COUNTA(SpatialOffsets[])=0,"", IF(INDEX(SpatialOffsets[Spatial Offset Type],$A3090)="","",
CONCATENATE("  - &amp;SpatialOffsetID",TEXT($A3090,"0000"),
" {","SpatialOffsetTypeCV:  ",CHAR(34),INDEX(SpatialOffsets[Spatial Offset Type],$A3090),CHAR(34),
", Offset1Value:  ",INDEX(SpatialOffsets[Offset 1 Value],$A3090),
", Offset1UnitID:  ",CHAR(34),INDEX(SpatialOffsets[Offset 1 Unit],$A3090),CHAR(34),
", Offset2Value:  ",INDEX(SpatialOffsets[Offset 2 Value],$A3090),
", Offset2UnitID:  ",CHAR(34),INDEX(SpatialOffsets[Offset 2 Unit],$A3090),CHAR(34),
", Offset3Value:  ",INDEX(SpatialOffsets[Offset 3 Value],$A3090),
", Offset3UnitID:  ",CHAR(34),INDEX(SpatialOffsets[Offset 3 Unit],$A3090),CHAR(34),,"}")))</f>
        <v>#REF!</v>
      </c>
      <c r="O3090" t="e">
        <f>IF(COUNTA(RelatedFeatures[])=0,"", IF(INDEX(RelatedFeatures[First Sampling Feature Code],$A3090)="","",
CONCATENATE("  - &amp;RelationID",TEXT($A3090,"0000"),
" {","SamplingFeatureID:  *SamplingFeatureID",TEXT(MATCH(INDEX(RelatedFeatures[First Sampling Feature Code],$A3090),SamplingFeatures[Feature Code],0),"0000"),
", RelationshipTypeCV:  ",CHAR(34),INDEX(RelatedFeatures[Relationship Type],$A3090),CHAR(34),
", RelatedFeatureID: *SamplingFeatureID",TEXT(MATCH(INDEX(RelatedFeatures[Second Sampling Feature Code],$A3090),SamplingFeatures[Feature Code],0),"0000"),
", SpatialOffsetID:  ",IF(INDEX(RelatedFeatures[Offset Number],$A3090)="","",CONCATENATE("*SpatialOffsetID",TEXT(INDEX(RelatedFeatures[Offset Number],$A3090),"0000"))),"}")))</f>
        <v>#REF!</v>
      </c>
      <c r="P3090" t="e">
        <f>IF(INDEX(Methods[Method Type],$A3090)="","",
CONCATENATE("  - &amp;MethodID",TEXT($A3090,"0000"),
" {","MethodTypeCV:  ",CHAR(34),INDEX(Methods[Method Type],$A3090),CHAR(34),
", MethodCode:  ",CHAR(34),INDEX(Methods[Method Code],$A3090),CHAR(34),
", MethodName:  ",CHAR(34),INDEX(Methods[Method Name],$A3090),CHAR(34),
", MethodDescription:  ",CHAR(34),INDEX(Methods[Method Description],$A3090),CHAR(34),
", MethodLink:  ",CHAR(34),INDEX(Methods[Method Link],$A3090),CHAR(34),
", OrganizationID: *OrganizationID",TEXT(MATCH(INDEX(Methods[Organization Name],$A3090),Organizations[Organization Name],0),"0000"),"}"))</f>
        <v>#REF!</v>
      </c>
      <c r="Q3090" t="e">
        <f>IF(INDEX(Variables[Variable Type],$A3090)="","",
CONCATENATE("  - &amp;VariableID",TEXT($A3090,"0000"),
" {","VariableTypeCV:  ",CHAR(34),INDEX(Variables[Variable Type],$A3090),CHAR(34),
", VariableCode:  ",CHAR(34),INDEX(Variables[Variable Code],$A3090),CHAR(34),
", VariableNameCV:  ",CHAR(34),INDEX(Variables[Variable Name],$A3090),CHAR(34),
", VariableDefinition:  ",CHAR(34),INDEX(Variables[Variable Definition],$A3090),CHAR(34),
", SpecciationCV:  ",CHAR(34),INDEX(Variables[Speciation],$A3090),CHAR(34),
", NoDataValue:  ",CHAR(34),INDEX(Variables[No Data Value],$A3090),CHAR(34),"}"))</f>
        <v>#REF!</v>
      </c>
    </row>
    <row r="3091" spans="1:17" x14ac:dyDescent="0.25">
      <c r="A3091">
        <v>3088</v>
      </c>
      <c r="D3091" t="e">
        <f>IF(INDEX(People[First Name],$A3091)="","",
CONCATENATE("  - &amp;PersonID",TEXT($A3091,"0000"),
" {","PersonFirstName:  ",CHAR(34),INDEX(People[First Name],$A3091),CHAR(34),
", PersonMiddleName:  ",CHAR(34),INDEX(People[Middle Name],$A3091),CHAR(34),
", PersonLastName:  ",CHAR(34),INDEX(People[Last Name],$A3091),CHAR(34),"}"))</f>
        <v>#REF!</v>
      </c>
      <c r="E3091" t="e">
        <f>IF(INDEX(Organizations[Organization Type '[CV']],$A3091)="","",
CONCATENATE("  - &amp;OrganizationID",TEXT($A3091,"0000"),
" {","OrganizationTypeCV:  ",CHAR(34),INDEX(Organizations[Organization Type '[CV']],$A3091),CHAR(34),
", OrganizationCode:  ",CHAR(34),INDEX(Organizations[Organization Code],$A3091),CHAR(34),
", OrganizationName:  ",CHAR(34),INDEX(Organizations[Organization Name],$A3091),CHAR(34),
", OrganizationDescription:  ",CHAR(34),INDEX(Organizations[Organization Description],$A3091),CHAR(34),
", OrganizationLink:  ",CHAR(34),INDEX(Organizations[Organization Link],$A3091),CHAR(34),"}"))</f>
        <v>#REF!</v>
      </c>
      <c r="F3091" t="e">
        <f>IF(INDEX(People[First Name],$A3091)="","",
CONCATENATE("  - &amp;AffiliationID",TEXT($A3091,"0000"),
" {PersonID: *PersonID",TEXT($A3091,"0000"),
", OrganizationID: *OrganizationID",TEXT(MATCH(INDEX(People[Organization Name],$A3091),Organizations[Organization Name],0),"0000"),
", IsPrimaryOrganizationContact: , AffiliationStartDate: , AffiliationEndDate: , PrimaryPhone: ",
", PrimaryEmail: ",CHAR(34),INDEX(People[Primary Email],$A3091),CHAR(34),
", PrimaryAddress: ",CHAR(34),INDEX(People[Primary Address],$A3091),CHAR(34),
", PersonLink: }"))</f>
        <v>#REF!</v>
      </c>
      <c r="H3091" t="e">
        <f>IF(COUNTA(CitationInformation)=0,"",IF(INDEX(AuthorList[Author Name],$A3091)="","",
CONCATENATE("  - &amp;AuthorListID",TEXT($A3091,"0000"),
"  {CitationID: *CitationID0001",
", PersonID: *PersonID",TEXT(MATCH(INDEX(AuthorList[Author Name],$A3091),People[Full Name],0),"0000"),
", AuthorOrder: ",INDEX(AuthorList[Author Number],$A3091),"}")))</f>
        <v>#REF!</v>
      </c>
      <c r="K3091" t="e">
        <f>IF(INDEX(SamplingFeatures[Feature Code],$A3091)="","",
CONCATENATE("  - &amp;SamplingFeatureID",TEXT($A3091,"0000"),
" {","SamplingFeatureUUID:  ",CHAR(34),INDEX(SamplingFeatures[Sampling Feature UUID],$A3091),CHAR(34),
", SamplingFeatureTypeCV:  ",CHAR(34),INDEX(SamplingFeatures[Sampling Feature Type],$A3091),CHAR(34),
", SamplingFeatureCode:  ",CHAR(34),INDEX(SamplingFeatures[Feature Code],$A3091),CHAR(34),
", SamplingFeatureName:  ",CHAR(34),INDEX(SamplingFeatures[Feature Name],$A3091),CHAR(34),
", SamplingFeatureDescription:  ",CHAR(34),INDEX(SamplingFeatures[Feature Description],$A3091),CHAR(34),
", SamplingFeatureGeotypeCV:  ",CHAR(34),INDEX(SamplingFeatures[Feature Geo Type],$A3091),CHAR(34),
", FeatureGeometry:  ",CHAR(34),INDEX(SamplingFeatures[Feature Geometry],$A3091),CHAR(34),
", Elevation_m:  ",CHAR(34),INDEX(SamplingFeatures[Elevation_m],$A3091),CHAR(34),
", ElevationDatumCV:  ",CHAR(34),ElevationDatum,CHAR(34),"}"))</f>
        <v>#REF!</v>
      </c>
      <c r="L3091" t="e">
        <f>IF(INDEX(SamplingFeatures[Sampling Feature Type],$A3091)&lt;&gt;"Site","",
CONCATENATE("  - &amp;SiteID",TEXT(SUMPRODUCT(--($L$3:$L3090&lt;&gt;"")),"0000"),
" {","SamplingFeatureID:  *SamplingFeatureID",TEXT($A3091,"0000"),
", SiteTypeCV:  ",CHAR(34),INDEX(Sites[Site Type],$A3091),CHAR(34),
", Latitude:  ",INDEX(Sites[Latitude],$A3091),
", Longitude:  ",INDEX(Sites[Longitude],$A3091),
", SRSName:  ",CHAR(34),LatLonDatum,CHAR(34),"}"))</f>
        <v>#REF!</v>
      </c>
      <c r="M3091" t="e">
        <f>IF(INDEX(SamplingFeatures[Sampling Feature Type],$A3091)&lt;&gt;"Specimen","",
CONCATENATE("  - &amp;SpecimenID",TEXT(SUMPRODUCT(--($M$3:$M3090&lt;&gt;"")),"0000"),
" {","SamplingFeatureID:  *SamplingFeatureID",TEXT($A3091,"0000"),
", SpecimenTypeCV:  ",CHAR(34),INDEX(Specimens[Specimen Type],$A3091),CHAR(34),
", SpecimenMediumCV:  ",INDEX(Specimens[Specimen Medium],$A3091),
", IsFieldSpecimen:  ",CHAR(34),INDEX(Specimens[Is Field Specimen?],$A3091),CHAR(34),"}"))</f>
        <v>#REF!</v>
      </c>
      <c r="N3091" t="e">
        <f>IF(COUNTA(SpatialOffsets[])=0,"", IF(INDEX(SpatialOffsets[Spatial Offset Type],$A3091)="","",
CONCATENATE("  - &amp;SpatialOffsetID",TEXT($A3091,"0000"),
" {","SpatialOffsetTypeCV:  ",CHAR(34),INDEX(SpatialOffsets[Spatial Offset Type],$A3091),CHAR(34),
", Offset1Value:  ",INDEX(SpatialOffsets[Offset 1 Value],$A3091),
", Offset1UnitID:  ",CHAR(34),INDEX(SpatialOffsets[Offset 1 Unit],$A3091),CHAR(34),
", Offset2Value:  ",INDEX(SpatialOffsets[Offset 2 Value],$A3091),
", Offset2UnitID:  ",CHAR(34),INDEX(SpatialOffsets[Offset 2 Unit],$A3091),CHAR(34),
", Offset3Value:  ",INDEX(SpatialOffsets[Offset 3 Value],$A3091),
", Offset3UnitID:  ",CHAR(34),INDEX(SpatialOffsets[Offset 3 Unit],$A3091),CHAR(34),,"}")))</f>
        <v>#REF!</v>
      </c>
      <c r="O3091" t="e">
        <f>IF(COUNTA(RelatedFeatures[])=0,"", IF(INDEX(RelatedFeatures[First Sampling Feature Code],$A3091)="","",
CONCATENATE("  - &amp;RelationID",TEXT($A3091,"0000"),
" {","SamplingFeatureID:  *SamplingFeatureID",TEXT(MATCH(INDEX(RelatedFeatures[First Sampling Feature Code],$A3091),SamplingFeatures[Feature Code],0),"0000"),
", RelationshipTypeCV:  ",CHAR(34),INDEX(RelatedFeatures[Relationship Type],$A3091),CHAR(34),
", RelatedFeatureID: *SamplingFeatureID",TEXT(MATCH(INDEX(RelatedFeatures[Second Sampling Feature Code],$A3091),SamplingFeatures[Feature Code],0),"0000"),
", SpatialOffsetID:  ",IF(INDEX(RelatedFeatures[Offset Number],$A3091)="","",CONCATENATE("*SpatialOffsetID",TEXT(INDEX(RelatedFeatures[Offset Number],$A3091),"0000"))),"}")))</f>
        <v>#REF!</v>
      </c>
      <c r="P3091" t="e">
        <f>IF(INDEX(Methods[Method Type],$A3091)="","",
CONCATENATE("  - &amp;MethodID",TEXT($A3091,"0000"),
" {","MethodTypeCV:  ",CHAR(34),INDEX(Methods[Method Type],$A3091),CHAR(34),
", MethodCode:  ",CHAR(34),INDEX(Methods[Method Code],$A3091),CHAR(34),
", MethodName:  ",CHAR(34),INDEX(Methods[Method Name],$A3091),CHAR(34),
", MethodDescription:  ",CHAR(34),INDEX(Methods[Method Description],$A3091),CHAR(34),
", MethodLink:  ",CHAR(34),INDEX(Methods[Method Link],$A3091),CHAR(34),
", OrganizationID: *OrganizationID",TEXT(MATCH(INDEX(Methods[Organization Name],$A3091),Organizations[Organization Name],0),"0000"),"}"))</f>
        <v>#REF!</v>
      </c>
      <c r="Q3091" t="e">
        <f>IF(INDEX(Variables[Variable Type],$A3091)="","",
CONCATENATE("  - &amp;VariableID",TEXT($A3091,"0000"),
" {","VariableTypeCV:  ",CHAR(34),INDEX(Variables[Variable Type],$A3091),CHAR(34),
", VariableCode:  ",CHAR(34),INDEX(Variables[Variable Code],$A3091),CHAR(34),
", VariableNameCV:  ",CHAR(34),INDEX(Variables[Variable Name],$A3091),CHAR(34),
", VariableDefinition:  ",CHAR(34),INDEX(Variables[Variable Definition],$A3091),CHAR(34),
", SpecciationCV:  ",CHAR(34),INDEX(Variables[Speciation],$A3091),CHAR(34),
", NoDataValue:  ",CHAR(34),INDEX(Variables[No Data Value],$A3091),CHAR(34),"}"))</f>
        <v>#REF!</v>
      </c>
    </row>
    <row r="3092" spans="1:17" x14ac:dyDescent="0.25">
      <c r="A3092">
        <v>3089</v>
      </c>
      <c r="D3092" t="e">
        <f>IF(INDEX(People[First Name],$A3092)="","",
CONCATENATE("  - &amp;PersonID",TEXT($A3092,"0000"),
" {","PersonFirstName:  ",CHAR(34),INDEX(People[First Name],$A3092),CHAR(34),
", PersonMiddleName:  ",CHAR(34),INDEX(People[Middle Name],$A3092),CHAR(34),
", PersonLastName:  ",CHAR(34),INDEX(People[Last Name],$A3092),CHAR(34),"}"))</f>
        <v>#REF!</v>
      </c>
      <c r="E3092" t="e">
        <f>IF(INDEX(Organizations[Organization Type '[CV']],$A3092)="","",
CONCATENATE("  - &amp;OrganizationID",TEXT($A3092,"0000"),
" {","OrganizationTypeCV:  ",CHAR(34),INDEX(Organizations[Organization Type '[CV']],$A3092),CHAR(34),
", OrganizationCode:  ",CHAR(34),INDEX(Organizations[Organization Code],$A3092),CHAR(34),
", OrganizationName:  ",CHAR(34),INDEX(Organizations[Organization Name],$A3092),CHAR(34),
", OrganizationDescription:  ",CHAR(34),INDEX(Organizations[Organization Description],$A3092),CHAR(34),
", OrganizationLink:  ",CHAR(34),INDEX(Organizations[Organization Link],$A3092),CHAR(34),"}"))</f>
        <v>#REF!</v>
      </c>
      <c r="F3092" t="e">
        <f>IF(INDEX(People[First Name],$A3092)="","",
CONCATENATE("  - &amp;AffiliationID",TEXT($A3092,"0000"),
" {PersonID: *PersonID",TEXT($A3092,"0000"),
", OrganizationID: *OrganizationID",TEXT(MATCH(INDEX(People[Organization Name],$A3092),Organizations[Organization Name],0),"0000"),
", IsPrimaryOrganizationContact: , AffiliationStartDate: , AffiliationEndDate: , PrimaryPhone: ",
", PrimaryEmail: ",CHAR(34),INDEX(People[Primary Email],$A3092),CHAR(34),
", PrimaryAddress: ",CHAR(34),INDEX(People[Primary Address],$A3092),CHAR(34),
", PersonLink: }"))</f>
        <v>#REF!</v>
      </c>
      <c r="H3092" t="e">
        <f>IF(COUNTA(CitationInformation)=0,"",IF(INDEX(AuthorList[Author Name],$A3092)="","",
CONCATENATE("  - &amp;AuthorListID",TEXT($A3092,"0000"),
"  {CitationID: *CitationID0001",
", PersonID: *PersonID",TEXT(MATCH(INDEX(AuthorList[Author Name],$A3092),People[Full Name],0),"0000"),
", AuthorOrder: ",INDEX(AuthorList[Author Number],$A3092),"}")))</f>
        <v>#REF!</v>
      </c>
      <c r="K3092" t="e">
        <f>IF(INDEX(SamplingFeatures[Feature Code],$A3092)="","",
CONCATENATE("  - &amp;SamplingFeatureID",TEXT($A3092,"0000"),
" {","SamplingFeatureUUID:  ",CHAR(34),INDEX(SamplingFeatures[Sampling Feature UUID],$A3092),CHAR(34),
", SamplingFeatureTypeCV:  ",CHAR(34),INDEX(SamplingFeatures[Sampling Feature Type],$A3092),CHAR(34),
", SamplingFeatureCode:  ",CHAR(34),INDEX(SamplingFeatures[Feature Code],$A3092),CHAR(34),
", SamplingFeatureName:  ",CHAR(34),INDEX(SamplingFeatures[Feature Name],$A3092),CHAR(34),
", SamplingFeatureDescription:  ",CHAR(34),INDEX(SamplingFeatures[Feature Description],$A3092),CHAR(34),
", SamplingFeatureGeotypeCV:  ",CHAR(34),INDEX(SamplingFeatures[Feature Geo Type],$A3092),CHAR(34),
", FeatureGeometry:  ",CHAR(34),INDEX(SamplingFeatures[Feature Geometry],$A3092),CHAR(34),
", Elevation_m:  ",CHAR(34),INDEX(SamplingFeatures[Elevation_m],$A3092),CHAR(34),
", ElevationDatumCV:  ",CHAR(34),ElevationDatum,CHAR(34),"}"))</f>
        <v>#REF!</v>
      </c>
      <c r="L3092" t="e">
        <f>IF(INDEX(SamplingFeatures[Sampling Feature Type],$A3092)&lt;&gt;"Site","",
CONCATENATE("  - &amp;SiteID",TEXT(SUMPRODUCT(--($L$3:$L3091&lt;&gt;"")),"0000"),
" {","SamplingFeatureID:  *SamplingFeatureID",TEXT($A3092,"0000"),
", SiteTypeCV:  ",CHAR(34),INDEX(Sites[Site Type],$A3092),CHAR(34),
", Latitude:  ",INDEX(Sites[Latitude],$A3092),
", Longitude:  ",INDEX(Sites[Longitude],$A3092),
", SRSName:  ",CHAR(34),LatLonDatum,CHAR(34),"}"))</f>
        <v>#REF!</v>
      </c>
      <c r="M3092" t="e">
        <f>IF(INDEX(SamplingFeatures[Sampling Feature Type],$A3092)&lt;&gt;"Specimen","",
CONCATENATE("  - &amp;SpecimenID",TEXT(SUMPRODUCT(--($M$3:$M3091&lt;&gt;"")),"0000"),
" {","SamplingFeatureID:  *SamplingFeatureID",TEXT($A3092,"0000"),
", SpecimenTypeCV:  ",CHAR(34),INDEX(Specimens[Specimen Type],$A3092),CHAR(34),
", SpecimenMediumCV:  ",INDEX(Specimens[Specimen Medium],$A3092),
", IsFieldSpecimen:  ",CHAR(34),INDEX(Specimens[Is Field Specimen?],$A3092),CHAR(34),"}"))</f>
        <v>#REF!</v>
      </c>
      <c r="N3092" t="e">
        <f>IF(COUNTA(SpatialOffsets[])=0,"", IF(INDEX(SpatialOffsets[Spatial Offset Type],$A3092)="","",
CONCATENATE("  - &amp;SpatialOffsetID",TEXT($A3092,"0000"),
" {","SpatialOffsetTypeCV:  ",CHAR(34),INDEX(SpatialOffsets[Spatial Offset Type],$A3092),CHAR(34),
", Offset1Value:  ",INDEX(SpatialOffsets[Offset 1 Value],$A3092),
", Offset1UnitID:  ",CHAR(34),INDEX(SpatialOffsets[Offset 1 Unit],$A3092),CHAR(34),
", Offset2Value:  ",INDEX(SpatialOffsets[Offset 2 Value],$A3092),
", Offset2UnitID:  ",CHAR(34),INDEX(SpatialOffsets[Offset 2 Unit],$A3092),CHAR(34),
", Offset3Value:  ",INDEX(SpatialOffsets[Offset 3 Value],$A3092),
", Offset3UnitID:  ",CHAR(34),INDEX(SpatialOffsets[Offset 3 Unit],$A3092),CHAR(34),,"}")))</f>
        <v>#REF!</v>
      </c>
      <c r="O3092" t="e">
        <f>IF(COUNTA(RelatedFeatures[])=0,"", IF(INDEX(RelatedFeatures[First Sampling Feature Code],$A3092)="","",
CONCATENATE("  - &amp;RelationID",TEXT($A3092,"0000"),
" {","SamplingFeatureID:  *SamplingFeatureID",TEXT(MATCH(INDEX(RelatedFeatures[First Sampling Feature Code],$A3092),SamplingFeatures[Feature Code],0),"0000"),
", RelationshipTypeCV:  ",CHAR(34),INDEX(RelatedFeatures[Relationship Type],$A3092),CHAR(34),
", RelatedFeatureID: *SamplingFeatureID",TEXT(MATCH(INDEX(RelatedFeatures[Second Sampling Feature Code],$A3092),SamplingFeatures[Feature Code],0),"0000"),
", SpatialOffsetID:  ",IF(INDEX(RelatedFeatures[Offset Number],$A3092)="","",CONCATENATE("*SpatialOffsetID",TEXT(INDEX(RelatedFeatures[Offset Number],$A3092),"0000"))),"}")))</f>
        <v>#REF!</v>
      </c>
      <c r="P3092" t="e">
        <f>IF(INDEX(Methods[Method Type],$A3092)="","",
CONCATENATE("  - &amp;MethodID",TEXT($A3092,"0000"),
" {","MethodTypeCV:  ",CHAR(34),INDEX(Methods[Method Type],$A3092),CHAR(34),
", MethodCode:  ",CHAR(34),INDEX(Methods[Method Code],$A3092),CHAR(34),
", MethodName:  ",CHAR(34),INDEX(Methods[Method Name],$A3092),CHAR(34),
", MethodDescription:  ",CHAR(34),INDEX(Methods[Method Description],$A3092),CHAR(34),
", MethodLink:  ",CHAR(34),INDEX(Methods[Method Link],$A3092),CHAR(34),
", OrganizationID: *OrganizationID",TEXT(MATCH(INDEX(Methods[Organization Name],$A3092),Organizations[Organization Name],0),"0000"),"}"))</f>
        <v>#REF!</v>
      </c>
      <c r="Q3092" t="e">
        <f>IF(INDEX(Variables[Variable Type],$A3092)="","",
CONCATENATE("  - &amp;VariableID",TEXT($A3092,"0000"),
" {","VariableTypeCV:  ",CHAR(34),INDEX(Variables[Variable Type],$A3092),CHAR(34),
", VariableCode:  ",CHAR(34),INDEX(Variables[Variable Code],$A3092),CHAR(34),
", VariableNameCV:  ",CHAR(34),INDEX(Variables[Variable Name],$A3092),CHAR(34),
", VariableDefinition:  ",CHAR(34),INDEX(Variables[Variable Definition],$A3092),CHAR(34),
", SpecciationCV:  ",CHAR(34),INDEX(Variables[Speciation],$A3092),CHAR(34),
", NoDataValue:  ",CHAR(34),INDEX(Variables[No Data Value],$A3092),CHAR(34),"}"))</f>
        <v>#REF!</v>
      </c>
    </row>
    <row r="3093" spans="1:17" x14ac:dyDescent="0.25">
      <c r="A3093">
        <v>3090</v>
      </c>
      <c r="D3093" t="e">
        <f>IF(INDEX(People[First Name],$A3093)="","",
CONCATENATE("  - &amp;PersonID",TEXT($A3093,"0000"),
" {","PersonFirstName:  ",CHAR(34),INDEX(People[First Name],$A3093),CHAR(34),
", PersonMiddleName:  ",CHAR(34),INDEX(People[Middle Name],$A3093),CHAR(34),
", PersonLastName:  ",CHAR(34),INDEX(People[Last Name],$A3093),CHAR(34),"}"))</f>
        <v>#REF!</v>
      </c>
      <c r="E3093" t="e">
        <f>IF(INDEX(Organizations[Organization Type '[CV']],$A3093)="","",
CONCATENATE("  - &amp;OrganizationID",TEXT($A3093,"0000"),
" {","OrganizationTypeCV:  ",CHAR(34),INDEX(Organizations[Organization Type '[CV']],$A3093),CHAR(34),
", OrganizationCode:  ",CHAR(34),INDEX(Organizations[Organization Code],$A3093),CHAR(34),
", OrganizationName:  ",CHAR(34),INDEX(Organizations[Organization Name],$A3093),CHAR(34),
", OrganizationDescription:  ",CHAR(34),INDEX(Organizations[Organization Description],$A3093),CHAR(34),
", OrganizationLink:  ",CHAR(34),INDEX(Organizations[Organization Link],$A3093),CHAR(34),"}"))</f>
        <v>#REF!</v>
      </c>
      <c r="F3093" t="e">
        <f>IF(INDEX(People[First Name],$A3093)="","",
CONCATENATE("  - &amp;AffiliationID",TEXT($A3093,"0000"),
" {PersonID: *PersonID",TEXT($A3093,"0000"),
", OrganizationID: *OrganizationID",TEXT(MATCH(INDEX(People[Organization Name],$A3093),Organizations[Organization Name],0),"0000"),
", IsPrimaryOrganizationContact: , AffiliationStartDate: , AffiliationEndDate: , PrimaryPhone: ",
", PrimaryEmail: ",CHAR(34),INDEX(People[Primary Email],$A3093),CHAR(34),
", PrimaryAddress: ",CHAR(34),INDEX(People[Primary Address],$A3093),CHAR(34),
", PersonLink: }"))</f>
        <v>#REF!</v>
      </c>
      <c r="H3093" t="e">
        <f>IF(COUNTA(CitationInformation)=0,"",IF(INDEX(AuthorList[Author Name],$A3093)="","",
CONCATENATE("  - &amp;AuthorListID",TEXT($A3093,"0000"),
"  {CitationID: *CitationID0001",
", PersonID: *PersonID",TEXT(MATCH(INDEX(AuthorList[Author Name],$A3093),People[Full Name],0),"0000"),
", AuthorOrder: ",INDEX(AuthorList[Author Number],$A3093),"}")))</f>
        <v>#REF!</v>
      </c>
      <c r="K3093" t="e">
        <f>IF(INDEX(SamplingFeatures[Feature Code],$A3093)="","",
CONCATENATE("  - &amp;SamplingFeatureID",TEXT($A3093,"0000"),
" {","SamplingFeatureUUID:  ",CHAR(34),INDEX(SamplingFeatures[Sampling Feature UUID],$A3093),CHAR(34),
", SamplingFeatureTypeCV:  ",CHAR(34),INDEX(SamplingFeatures[Sampling Feature Type],$A3093),CHAR(34),
", SamplingFeatureCode:  ",CHAR(34),INDEX(SamplingFeatures[Feature Code],$A3093),CHAR(34),
", SamplingFeatureName:  ",CHAR(34),INDEX(SamplingFeatures[Feature Name],$A3093),CHAR(34),
", SamplingFeatureDescription:  ",CHAR(34),INDEX(SamplingFeatures[Feature Description],$A3093),CHAR(34),
", SamplingFeatureGeotypeCV:  ",CHAR(34),INDEX(SamplingFeatures[Feature Geo Type],$A3093),CHAR(34),
", FeatureGeometry:  ",CHAR(34),INDEX(SamplingFeatures[Feature Geometry],$A3093),CHAR(34),
", Elevation_m:  ",CHAR(34),INDEX(SamplingFeatures[Elevation_m],$A3093),CHAR(34),
", ElevationDatumCV:  ",CHAR(34),ElevationDatum,CHAR(34),"}"))</f>
        <v>#REF!</v>
      </c>
      <c r="L3093" t="e">
        <f>IF(INDEX(SamplingFeatures[Sampling Feature Type],$A3093)&lt;&gt;"Site","",
CONCATENATE("  - &amp;SiteID",TEXT(SUMPRODUCT(--($L$3:$L3092&lt;&gt;"")),"0000"),
" {","SamplingFeatureID:  *SamplingFeatureID",TEXT($A3093,"0000"),
", SiteTypeCV:  ",CHAR(34),INDEX(Sites[Site Type],$A3093),CHAR(34),
", Latitude:  ",INDEX(Sites[Latitude],$A3093),
", Longitude:  ",INDEX(Sites[Longitude],$A3093),
", SRSName:  ",CHAR(34),LatLonDatum,CHAR(34),"}"))</f>
        <v>#REF!</v>
      </c>
      <c r="M3093" t="e">
        <f>IF(INDEX(SamplingFeatures[Sampling Feature Type],$A3093)&lt;&gt;"Specimen","",
CONCATENATE("  - &amp;SpecimenID",TEXT(SUMPRODUCT(--($M$3:$M3092&lt;&gt;"")),"0000"),
" {","SamplingFeatureID:  *SamplingFeatureID",TEXT($A3093,"0000"),
", SpecimenTypeCV:  ",CHAR(34),INDEX(Specimens[Specimen Type],$A3093),CHAR(34),
", SpecimenMediumCV:  ",INDEX(Specimens[Specimen Medium],$A3093),
", IsFieldSpecimen:  ",CHAR(34),INDEX(Specimens[Is Field Specimen?],$A3093),CHAR(34),"}"))</f>
        <v>#REF!</v>
      </c>
      <c r="N3093" t="e">
        <f>IF(COUNTA(SpatialOffsets[])=0,"", IF(INDEX(SpatialOffsets[Spatial Offset Type],$A3093)="","",
CONCATENATE("  - &amp;SpatialOffsetID",TEXT($A3093,"0000"),
" {","SpatialOffsetTypeCV:  ",CHAR(34),INDEX(SpatialOffsets[Spatial Offset Type],$A3093),CHAR(34),
", Offset1Value:  ",INDEX(SpatialOffsets[Offset 1 Value],$A3093),
", Offset1UnitID:  ",CHAR(34),INDEX(SpatialOffsets[Offset 1 Unit],$A3093),CHAR(34),
", Offset2Value:  ",INDEX(SpatialOffsets[Offset 2 Value],$A3093),
", Offset2UnitID:  ",CHAR(34),INDEX(SpatialOffsets[Offset 2 Unit],$A3093),CHAR(34),
", Offset3Value:  ",INDEX(SpatialOffsets[Offset 3 Value],$A3093),
", Offset3UnitID:  ",CHAR(34),INDEX(SpatialOffsets[Offset 3 Unit],$A3093),CHAR(34),,"}")))</f>
        <v>#REF!</v>
      </c>
      <c r="O3093" t="e">
        <f>IF(COUNTA(RelatedFeatures[])=0,"", IF(INDEX(RelatedFeatures[First Sampling Feature Code],$A3093)="","",
CONCATENATE("  - &amp;RelationID",TEXT($A3093,"0000"),
" {","SamplingFeatureID:  *SamplingFeatureID",TEXT(MATCH(INDEX(RelatedFeatures[First Sampling Feature Code],$A3093),SamplingFeatures[Feature Code],0),"0000"),
", RelationshipTypeCV:  ",CHAR(34),INDEX(RelatedFeatures[Relationship Type],$A3093),CHAR(34),
", RelatedFeatureID: *SamplingFeatureID",TEXT(MATCH(INDEX(RelatedFeatures[Second Sampling Feature Code],$A3093),SamplingFeatures[Feature Code],0),"0000"),
", SpatialOffsetID:  ",IF(INDEX(RelatedFeatures[Offset Number],$A3093)="","",CONCATENATE("*SpatialOffsetID",TEXT(INDEX(RelatedFeatures[Offset Number],$A3093),"0000"))),"}")))</f>
        <v>#REF!</v>
      </c>
      <c r="P3093" t="e">
        <f>IF(INDEX(Methods[Method Type],$A3093)="","",
CONCATENATE("  - &amp;MethodID",TEXT($A3093,"0000"),
" {","MethodTypeCV:  ",CHAR(34),INDEX(Methods[Method Type],$A3093),CHAR(34),
", MethodCode:  ",CHAR(34),INDEX(Methods[Method Code],$A3093),CHAR(34),
", MethodName:  ",CHAR(34),INDEX(Methods[Method Name],$A3093),CHAR(34),
", MethodDescription:  ",CHAR(34),INDEX(Methods[Method Description],$A3093),CHAR(34),
", MethodLink:  ",CHAR(34),INDEX(Methods[Method Link],$A3093),CHAR(34),
", OrganizationID: *OrganizationID",TEXT(MATCH(INDEX(Methods[Organization Name],$A3093),Organizations[Organization Name],0),"0000"),"}"))</f>
        <v>#REF!</v>
      </c>
      <c r="Q3093" t="e">
        <f>IF(INDEX(Variables[Variable Type],$A3093)="","",
CONCATENATE("  - &amp;VariableID",TEXT($A3093,"0000"),
" {","VariableTypeCV:  ",CHAR(34),INDEX(Variables[Variable Type],$A3093),CHAR(34),
", VariableCode:  ",CHAR(34),INDEX(Variables[Variable Code],$A3093),CHAR(34),
", VariableNameCV:  ",CHAR(34),INDEX(Variables[Variable Name],$A3093),CHAR(34),
", VariableDefinition:  ",CHAR(34),INDEX(Variables[Variable Definition],$A3093),CHAR(34),
", SpecciationCV:  ",CHAR(34),INDEX(Variables[Speciation],$A3093),CHAR(34),
", NoDataValue:  ",CHAR(34),INDEX(Variables[No Data Value],$A3093),CHAR(34),"}"))</f>
        <v>#REF!</v>
      </c>
    </row>
    <row r="3094" spans="1:17" x14ac:dyDescent="0.25">
      <c r="A3094">
        <v>3091</v>
      </c>
      <c r="D3094" t="e">
        <f>IF(INDEX(People[First Name],$A3094)="","",
CONCATENATE("  - &amp;PersonID",TEXT($A3094,"0000"),
" {","PersonFirstName:  ",CHAR(34),INDEX(People[First Name],$A3094),CHAR(34),
", PersonMiddleName:  ",CHAR(34),INDEX(People[Middle Name],$A3094),CHAR(34),
", PersonLastName:  ",CHAR(34),INDEX(People[Last Name],$A3094),CHAR(34),"}"))</f>
        <v>#REF!</v>
      </c>
      <c r="E3094" t="e">
        <f>IF(INDEX(Organizations[Organization Type '[CV']],$A3094)="","",
CONCATENATE("  - &amp;OrganizationID",TEXT($A3094,"0000"),
" {","OrganizationTypeCV:  ",CHAR(34),INDEX(Organizations[Organization Type '[CV']],$A3094),CHAR(34),
", OrganizationCode:  ",CHAR(34),INDEX(Organizations[Organization Code],$A3094),CHAR(34),
", OrganizationName:  ",CHAR(34),INDEX(Organizations[Organization Name],$A3094),CHAR(34),
", OrganizationDescription:  ",CHAR(34),INDEX(Organizations[Organization Description],$A3094),CHAR(34),
", OrganizationLink:  ",CHAR(34),INDEX(Organizations[Organization Link],$A3094),CHAR(34),"}"))</f>
        <v>#REF!</v>
      </c>
      <c r="F3094" t="e">
        <f>IF(INDEX(People[First Name],$A3094)="","",
CONCATENATE("  - &amp;AffiliationID",TEXT($A3094,"0000"),
" {PersonID: *PersonID",TEXT($A3094,"0000"),
", OrganizationID: *OrganizationID",TEXT(MATCH(INDEX(People[Organization Name],$A3094),Organizations[Organization Name],0),"0000"),
", IsPrimaryOrganizationContact: , AffiliationStartDate: , AffiliationEndDate: , PrimaryPhone: ",
", PrimaryEmail: ",CHAR(34),INDEX(People[Primary Email],$A3094),CHAR(34),
", PrimaryAddress: ",CHAR(34),INDEX(People[Primary Address],$A3094),CHAR(34),
", PersonLink: }"))</f>
        <v>#REF!</v>
      </c>
      <c r="H3094" t="e">
        <f>IF(COUNTA(CitationInformation)=0,"",IF(INDEX(AuthorList[Author Name],$A3094)="","",
CONCATENATE("  - &amp;AuthorListID",TEXT($A3094,"0000"),
"  {CitationID: *CitationID0001",
", PersonID: *PersonID",TEXT(MATCH(INDEX(AuthorList[Author Name],$A3094),People[Full Name],0),"0000"),
", AuthorOrder: ",INDEX(AuthorList[Author Number],$A3094),"}")))</f>
        <v>#REF!</v>
      </c>
      <c r="K3094" t="e">
        <f>IF(INDEX(SamplingFeatures[Feature Code],$A3094)="","",
CONCATENATE("  - &amp;SamplingFeatureID",TEXT($A3094,"0000"),
" {","SamplingFeatureUUID:  ",CHAR(34),INDEX(SamplingFeatures[Sampling Feature UUID],$A3094),CHAR(34),
", SamplingFeatureTypeCV:  ",CHAR(34),INDEX(SamplingFeatures[Sampling Feature Type],$A3094),CHAR(34),
", SamplingFeatureCode:  ",CHAR(34),INDEX(SamplingFeatures[Feature Code],$A3094),CHAR(34),
", SamplingFeatureName:  ",CHAR(34),INDEX(SamplingFeatures[Feature Name],$A3094),CHAR(34),
", SamplingFeatureDescription:  ",CHAR(34),INDEX(SamplingFeatures[Feature Description],$A3094),CHAR(34),
", SamplingFeatureGeotypeCV:  ",CHAR(34),INDEX(SamplingFeatures[Feature Geo Type],$A3094),CHAR(34),
", FeatureGeometry:  ",CHAR(34),INDEX(SamplingFeatures[Feature Geometry],$A3094),CHAR(34),
", Elevation_m:  ",CHAR(34),INDEX(SamplingFeatures[Elevation_m],$A3094),CHAR(34),
", ElevationDatumCV:  ",CHAR(34),ElevationDatum,CHAR(34),"}"))</f>
        <v>#REF!</v>
      </c>
      <c r="L3094" t="e">
        <f>IF(INDEX(SamplingFeatures[Sampling Feature Type],$A3094)&lt;&gt;"Site","",
CONCATENATE("  - &amp;SiteID",TEXT(SUMPRODUCT(--($L$3:$L3093&lt;&gt;"")),"0000"),
" {","SamplingFeatureID:  *SamplingFeatureID",TEXT($A3094,"0000"),
", SiteTypeCV:  ",CHAR(34),INDEX(Sites[Site Type],$A3094),CHAR(34),
", Latitude:  ",INDEX(Sites[Latitude],$A3094),
", Longitude:  ",INDEX(Sites[Longitude],$A3094),
", SRSName:  ",CHAR(34),LatLonDatum,CHAR(34),"}"))</f>
        <v>#REF!</v>
      </c>
      <c r="M3094" t="e">
        <f>IF(INDEX(SamplingFeatures[Sampling Feature Type],$A3094)&lt;&gt;"Specimen","",
CONCATENATE("  - &amp;SpecimenID",TEXT(SUMPRODUCT(--($M$3:$M3093&lt;&gt;"")),"0000"),
" {","SamplingFeatureID:  *SamplingFeatureID",TEXT($A3094,"0000"),
", SpecimenTypeCV:  ",CHAR(34),INDEX(Specimens[Specimen Type],$A3094),CHAR(34),
", SpecimenMediumCV:  ",INDEX(Specimens[Specimen Medium],$A3094),
", IsFieldSpecimen:  ",CHAR(34),INDEX(Specimens[Is Field Specimen?],$A3094),CHAR(34),"}"))</f>
        <v>#REF!</v>
      </c>
      <c r="N3094" t="e">
        <f>IF(COUNTA(SpatialOffsets[])=0,"", IF(INDEX(SpatialOffsets[Spatial Offset Type],$A3094)="","",
CONCATENATE("  - &amp;SpatialOffsetID",TEXT($A3094,"0000"),
" {","SpatialOffsetTypeCV:  ",CHAR(34),INDEX(SpatialOffsets[Spatial Offset Type],$A3094),CHAR(34),
", Offset1Value:  ",INDEX(SpatialOffsets[Offset 1 Value],$A3094),
", Offset1UnitID:  ",CHAR(34),INDEX(SpatialOffsets[Offset 1 Unit],$A3094),CHAR(34),
", Offset2Value:  ",INDEX(SpatialOffsets[Offset 2 Value],$A3094),
", Offset2UnitID:  ",CHAR(34),INDEX(SpatialOffsets[Offset 2 Unit],$A3094),CHAR(34),
", Offset3Value:  ",INDEX(SpatialOffsets[Offset 3 Value],$A3094),
", Offset3UnitID:  ",CHAR(34),INDEX(SpatialOffsets[Offset 3 Unit],$A3094),CHAR(34),,"}")))</f>
        <v>#REF!</v>
      </c>
      <c r="O3094" t="e">
        <f>IF(COUNTA(RelatedFeatures[])=0,"", IF(INDEX(RelatedFeatures[First Sampling Feature Code],$A3094)="","",
CONCATENATE("  - &amp;RelationID",TEXT($A3094,"0000"),
" {","SamplingFeatureID:  *SamplingFeatureID",TEXT(MATCH(INDEX(RelatedFeatures[First Sampling Feature Code],$A3094),SamplingFeatures[Feature Code],0),"0000"),
", RelationshipTypeCV:  ",CHAR(34),INDEX(RelatedFeatures[Relationship Type],$A3094),CHAR(34),
", RelatedFeatureID: *SamplingFeatureID",TEXT(MATCH(INDEX(RelatedFeatures[Second Sampling Feature Code],$A3094),SamplingFeatures[Feature Code],0),"0000"),
", SpatialOffsetID:  ",IF(INDEX(RelatedFeatures[Offset Number],$A3094)="","",CONCATENATE("*SpatialOffsetID",TEXT(INDEX(RelatedFeatures[Offset Number],$A3094),"0000"))),"}")))</f>
        <v>#REF!</v>
      </c>
      <c r="P3094" t="e">
        <f>IF(INDEX(Methods[Method Type],$A3094)="","",
CONCATENATE("  - &amp;MethodID",TEXT($A3094,"0000"),
" {","MethodTypeCV:  ",CHAR(34),INDEX(Methods[Method Type],$A3094),CHAR(34),
", MethodCode:  ",CHAR(34),INDEX(Methods[Method Code],$A3094),CHAR(34),
", MethodName:  ",CHAR(34),INDEX(Methods[Method Name],$A3094),CHAR(34),
", MethodDescription:  ",CHAR(34),INDEX(Methods[Method Description],$A3094),CHAR(34),
", MethodLink:  ",CHAR(34),INDEX(Methods[Method Link],$A3094),CHAR(34),
", OrganizationID: *OrganizationID",TEXT(MATCH(INDEX(Methods[Organization Name],$A3094),Organizations[Organization Name],0),"0000"),"}"))</f>
        <v>#REF!</v>
      </c>
      <c r="Q3094" t="e">
        <f>IF(INDEX(Variables[Variable Type],$A3094)="","",
CONCATENATE("  - &amp;VariableID",TEXT($A3094,"0000"),
" {","VariableTypeCV:  ",CHAR(34),INDEX(Variables[Variable Type],$A3094),CHAR(34),
", VariableCode:  ",CHAR(34),INDEX(Variables[Variable Code],$A3094),CHAR(34),
", VariableNameCV:  ",CHAR(34),INDEX(Variables[Variable Name],$A3094),CHAR(34),
", VariableDefinition:  ",CHAR(34),INDEX(Variables[Variable Definition],$A3094),CHAR(34),
", SpecciationCV:  ",CHAR(34),INDEX(Variables[Speciation],$A3094),CHAR(34),
", NoDataValue:  ",CHAR(34),INDEX(Variables[No Data Value],$A3094),CHAR(34),"}"))</f>
        <v>#REF!</v>
      </c>
    </row>
    <row r="3095" spans="1:17" x14ac:dyDescent="0.25">
      <c r="A3095">
        <v>3092</v>
      </c>
      <c r="D3095" t="e">
        <f>IF(INDEX(People[First Name],$A3095)="","",
CONCATENATE("  - &amp;PersonID",TEXT($A3095,"0000"),
" {","PersonFirstName:  ",CHAR(34),INDEX(People[First Name],$A3095),CHAR(34),
", PersonMiddleName:  ",CHAR(34),INDEX(People[Middle Name],$A3095),CHAR(34),
", PersonLastName:  ",CHAR(34),INDEX(People[Last Name],$A3095),CHAR(34),"}"))</f>
        <v>#REF!</v>
      </c>
      <c r="E3095" t="e">
        <f>IF(INDEX(Organizations[Organization Type '[CV']],$A3095)="","",
CONCATENATE("  - &amp;OrganizationID",TEXT($A3095,"0000"),
" {","OrganizationTypeCV:  ",CHAR(34),INDEX(Organizations[Organization Type '[CV']],$A3095),CHAR(34),
", OrganizationCode:  ",CHAR(34),INDEX(Organizations[Organization Code],$A3095),CHAR(34),
", OrganizationName:  ",CHAR(34),INDEX(Organizations[Organization Name],$A3095),CHAR(34),
", OrganizationDescription:  ",CHAR(34),INDEX(Organizations[Organization Description],$A3095),CHAR(34),
", OrganizationLink:  ",CHAR(34),INDEX(Organizations[Organization Link],$A3095),CHAR(34),"}"))</f>
        <v>#REF!</v>
      </c>
      <c r="F3095" t="e">
        <f>IF(INDEX(People[First Name],$A3095)="","",
CONCATENATE("  - &amp;AffiliationID",TEXT($A3095,"0000"),
" {PersonID: *PersonID",TEXT($A3095,"0000"),
", OrganizationID: *OrganizationID",TEXT(MATCH(INDEX(People[Organization Name],$A3095),Organizations[Organization Name],0),"0000"),
", IsPrimaryOrganizationContact: , AffiliationStartDate: , AffiliationEndDate: , PrimaryPhone: ",
", PrimaryEmail: ",CHAR(34),INDEX(People[Primary Email],$A3095),CHAR(34),
", PrimaryAddress: ",CHAR(34),INDEX(People[Primary Address],$A3095),CHAR(34),
", PersonLink: }"))</f>
        <v>#REF!</v>
      </c>
      <c r="H3095" t="e">
        <f>IF(COUNTA(CitationInformation)=0,"",IF(INDEX(AuthorList[Author Name],$A3095)="","",
CONCATENATE("  - &amp;AuthorListID",TEXT($A3095,"0000"),
"  {CitationID: *CitationID0001",
", PersonID: *PersonID",TEXT(MATCH(INDEX(AuthorList[Author Name],$A3095),People[Full Name],0),"0000"),
", AuthorOrder: ",INDEX(AuthorList[Author Number],$A3095),"}")))</f>
        <v>#REF!</v>
      </c>
      <c r="K3095" t="e">
        <f>IF(INDEX(SamplingFeatures[Feature Code],$A3095)="","",
CONCATENATE("  - &amp;SamplingFeatureID",TEXT($A3095,"0000"),
" {","SamplingFeatureUUID:  ",CHAR(34),INDEX(SamplingFeatures[Sampling Feature UUID],$A3095),CHAR(34),
", SamplingFeatureTypeCV:  ",CHAR(34),INDEX(SamplingFeatures[Sampling Feature Type],$A3095),CHAR(34),
", SamplingFeatureCode:  ",CHAR(34),INDEX(SamplingFeatures[Feature Code],$A3095),CHAR(34),
", SamplingFeatureName:  ",CHAR(34),INDEX(SamplingFeatures[Feature Name],$A3095),CHAR(34),
", SamplingFeatureDescription:  ",CHAR(34),INDEX(SamplingFeatures[Feature Description],$A3095),CHAR(34),
", SamplingFeatureGeotypeCV:  ",CHAR(34),INDEX(SamplingFeatures[Feature Geo Type],$A3095),CHAR(34),
", FeatureGeometry:  ",CHAR(34),INDEX(SamplingFeatures[Feature Geometry],$A3095),CHAR(34),
", Elevation_m:  ",CHAR(34),INDEX(SamplingFeatures[Elevation_m],$A3095),CHAR(34),
", ElevationDatumCV:  ",CHAR(34),ElevationDatum,CHAR(34),"}"))</f>
        <v>#REF!</v>
      </c>
      <c r="L3095" t="e">
        <f>IF(INDEX(SamplingFeatures[Sampling Feature Type],$A3095)&lt;&gt;"Site","",
CONCATENATE("  - &amp;SiteID",TEXT(SUMPRODUCT(--($L$3:$L3094&lt;&gt;"")),"0000"),
" {","SamplingFeatureID:  *SamplingFeatureID",TEXT($A3095,"0000"),
", SiteTypeCV:  ",CHAR(34),INDEX(Sites[Site Type],$A3095),CHAR(34),
", Latitude:  ",INDEX(Sites[Latitude],$A3095),
", Longitude:  ",INDEX(Sites[Longitude],$A3095),
", SRSName:  ",CHAR(34),LatLonDatum,CHAR(34),"}"))</f>
        <v>#REF!</v>
      </c>
      <c r="M3095" t="e">
        <f>IF(INDEX(SamplingFeatures[Sampling Feature Type],$A3095)&lt;&gt;"Specimen","",
CONCATENATE("  - &amp;SpecimenID",TEXT(SUMPRODUCT(--($M$3:$M3094&lt;&gt;"")),"0000"),
" {","SamplingFeatureID:  *SamplingFeatureID",TEXT($A3095,"0000"),
", SpecimenTypeCV:  ",CHAR(34),INDEX(Specimens[Specimen Type],$A3095),CHAR(34),
", SpecimenMediumCV:  ",INDEX(Specimens[Specimen Medium],$A3095),
", IsFieldSpecimen:  ",CHAR(34),INDEX(Specimens[Is Field Specimen?],$A3095),CHAR(34),"}"))</f>
        <v>#REF!</v>
      </c>
      <c r="N3095" t="e">
        <f>IF(COUNTA(SpatialOffsets[])=0,"", IF(INDEX(SpatialOffsets[Spatial Offset Type],$A3095)="","",
CONCATENATE("  - &amp;SpatialOffsetID",TEXT($A3095,"0000"),
" {","SpatialOffsetTypeCV:  ",CHAR(34),INDEX(SpatialOffsets[Spatial Offset Type],$A3095),CHAR(34),
", Offset1Value:  ",INDEX(SpatialOffsets[Offset 1 Value],$A3095),
", Offset1UnitID:  ",CHAR(34),INDEX(SpatialOffsets[Offset 1 Unit],$A3095),CHAR(34),
", Offset2Value:  ",INDEX(SpatialOffsets[Offset 2 Value],$A3095),
", Offset2UnitID:  ",CHAR(34),INDEX(SpatialOffsets[Offset 2 Unit],$A3095),CHAR(34),
", Offset3Value:  ",INDEX(SpatialOffsets[Offset 3 Value],$A3095),
", Offset3UnitID:  ",CHAR(34),INDEX(SpatialOffsets[Offset 3 Unit],$A3095),CHAR(34),,"}")))</f>
        <v>#REF!</v>
      </c>
      <c r="O3095" t="e">
        <f>IF(COUNTA(RelatedFeatures[])=0,"", IF(INDEX(RelatedFeatures[First Sampling Feature Code],$A3095)="","",
CONCATENATE("  - &amp;RelationID",TEXT($A3095,"0000"),
" {","SamplingFeatureID:  *SamplingFeatureID",TEXT(MATCH(INDEX(RelatedFeatures[First Sampling Feature Code],$A3095),SamplingFeatures[Feature Code],0),"0000"),
", RelationshipTypeCV:  ",CHAR(34),INDEX(RelatedFeatures[Relationship Type],$A3095),CHAR(34),
", RelatedFeatureID: *SamplingFeatureID",TEXT(MATCH(INDEX(RelatedFeatures[Second Sampling Feature Code],$A3095),SamplingFeatures[Feature Code],0),"0000"),
", SpatialOffsetID:  ",IF(INDEX(RelatedFeatures[Offset Number],$A3095)="","",CONCATENATE("*SpatialOffsetID",TEXT(INDEX(RelatedFeatures[Offset Number],$A3095),"0000"))),"}")))</f>
        <v>#REF!</v>
      </c>
      <c r="P3095" t="e">
        <f>IF(INDEX(Methods[Method Type],$A3095)="","",
CONCATENATE("  - &amp;MethodID",TEXT($A3095,"0000"),
" {","MethodTypeCV:  ",CHAR(34),INDEX(Methods[Method Type],$A3095),CHAR(34),
", MethodCode:  ",CHAR(34),INDEX(Methods[Method Code],$A3095),CHAR(34),
", MethodName:  ",CHAR(34),INDEX(Methods[Method Name],$A3095),CHAR(34),
", MethodDescription:  ",CHAR(34),INDEX(Methods[Method Description],$A3095),CHAR(34),
", MethodLink:  ",CHAR(34),INDEX(Methods[Method Link],$A3095),CHAR(34),
", OrganizationID: *OrganizationID",TEXT(MATCH(INDEX(Methods[Organization Name],$A3095),Organizations[Organization Name],0),"0000"),"}"))</f>
        <v>#REF!</v>
      </c>
      <c r="Q3095" t="e">
        <f>IF(INDEX(Variables[Variable Type],$A3095)="","",
CONCATENATE("  - &amp;VariableID",TEXT($A3095,"0000"),
" {","VariableTypeCV:  ",CHAR(34),INDEX(Variables[Variable Type],$A3095),CHAR(34),
", VariableCode:  ",CHAR(34),INDEX(Variables[Variable Code],$A3095),CHAR(34),
", VariableNameCV:  ",CHAR(34),INDEX(Variables[Variable Name],$A3095),CHAR(34),
", VariableDefinition:  ",CHAR(34),INDEX(Variables[Variable Definition],$A3095),CHAR(34),
", SpecciationCV:  ",CHAR(34),INDEX(Variables[Speciation],$A3095),CHAR(34),
", NoDataValue:  ",CHAR(34),INDEX(Variables[No Data Value],$A3095),CHAR(34),"}"))</f>
        <v>#REF!</v>
      </c>
    </row>
    <row r="3096" spans="1:17" x14ac:dyDescent="0.25">
      <c r="A3096">
        <v>3093</v>
      </c>
      <c r="D3096" t="e">
        <f>IF(INDEX(People[First Name],$A3096)="","",
CONCATENATE("  - &amp;PersonID",TEXT($A3096,"0000"),
" {","PersonFirstName:  ",CHAR(34),INDEX(People[First Name],$A3096),CHAR(34),
", PersonMiddleName:  ",CHAR(34),INDEX(People[Middle Name],$A3096),CHAR(34),
", PersonLastName:  ",CHAR(34),INDEX(People[Last Name],$A3096),CHAR(34),"}"))</f>
        <v>#REF!</v>
      </c>
      <c r="E3096" t="e">
        <f>IF(INDEX(Organizations[Organization Type '[CV']],$A3096)="","",
CONCATENATE("  - &amp;OrganizationID",TEXT($A3096,"0000"),
" {","OrganizationTypeCV:  ",CHAR(34),INDEX(Organizations[Organization Type '[CV']],$A3096),CHAR(34),
", OrganizationCode:  ",CHAR(34),INDEX(Organizations[Organization Code],$A3096),CHAR(34),
", OrganizationName:  ",CHAR(34),INDEX(Organizations[Organization Name],$A3096),CHAR(34),
", OrganizationDescription:  ",CHAR(34),INDEX(Organizations[Organization Description],$A3096),CHAR(34),
", OrganizationLink:  ",CHAR(34),INDEX(Organizations[Organization Link],$A3096),CHAR(34),"}"))</f>
        <v>#REF!</v>
      </c>
      <c r="F3096" t="e">
        <f>IF(INDEX(People[First Name],$A3096)="","",
CONCATENATE("  - &amp;AffiliationID",TEXT($A3096,"0000"),
" {PersonID: *PersonID",TEXT($A3096,"0000"),
", OrganizationID: *OrganizationID",TEXT(MATCH(INDEX(People[Organization Name],$A3096),Organizations[Organization Name],0),"0000"),
", IsPrimaryOrganizationContact: , AffiliationStartDate: , AffiliationEndDate: , PrimaryPhone: ",
", PrimaryEmail: ",CHAR(34),INDEX(People[Primary Email],$A3096),CHAR(34),
", PrimaryAddress: ",CHAR(34),INDEX(People[Primary Address],$A3096),CHAR(34),
", PersonLink: }"))</f>
        <v>#REF!</v>
      </c>
      <c r="H3096" t="e">
        <f>IF(COUNTA(CitationInformation)=0,"",IF(INDEX(AuthorList[Author Name],$A3096)="","",
CONCATENATE("  - &amp;AuthorListID",TEXT($A3096,"0000"),
"  {CitationID: *CitationID0001",
", PersonID: *PersonID",TEXT(MATCH(INDEX(AuthorList[Author Name],$A3096),People[Full Name],0),"0000"),
", AuthorOrder: ",INDEX(AuthorList[Author Number],$A3096),"}")))</f>
        <v>#REF!</v>
      </c>
      <c r="K3096" t="e">
        <f>IF(INDEX(SamplingFeatures[Feature Code],$A3096)="","",
CONCATENATE("  - &amp;SamplingFeatureID",TEXT($A3096,"0000"),
" {","SamplingFeatureUUID:  ",CHAR(34),INDEX(SamplingFeatures[Sampling Feature UUID],$A3096),CHAR(34),
", SamplingFeatureTypeCV:  ",CHAR(34),INDEX(SamplingFeatures[Sampling Feature Type],$A3096),CHAR(34),
", SamplingFeatureCode:  ",CHAR(34),INDEX(SamplingFeatures[Feature Code],$A3096),CHAR(34),
", SamplingFeatureName:  ",CHAR(34),INDEX(SamplingFeatures[Feature Name],$A3096),CHAR(34),
", SamplingFeatureDescription:  ",CHAR(34),INDEX(SamplingFeatures[Feature Description],$A3096),CHAR(34),
", SamplingFeatureGeotypeCV:  ",CHAR(34),INDEX(SamplingFeatures[Feature Geo Type],$A3096),CHAR(34),
", FeatureGeometry:  ",CHAR(34),INDEX(SamplingFeatures[Feature Geometry],$A3096),CHAR(34),
", Elevation_m:  ",CHAR(34),INDEX(SamplingFeatures[Elevation_m],$A3096),CHAR(34),
", ElevationDatumCV:  ",CHAR(34),ElevationDatum,CHAR(34),"}"))</f>
        <v>#REF!</v>
      </c>
      <c r="L3096" t="e">
        <f>IF(INDEX(SamplingFeatures[Sampling Feature Type],$A3096)&lt;&gt;"Site","",
CONCATENATE("  - &amp;SiteID",TEXT(SUMPRODUCT(--($L$3:$L3095&lt;&gt;"")),"0000"),
" {","SamplingFeatureID:  *SamplingFeatureID",TEXT($A3096,"0000"),
", SiteTypeCV:  ",CHAR(34),INDEX(Sites[Site Type],$A3096),CHAR(34),
", Latitude:  ",INDEX(Sites[Latitude],$A3096),
", Longitude:  ",INDEX(Sites[Longitude],$A3096),
", SRSName:  ",CHAR(34),LatLonDatum,CHAR(34),"}"))</f>
        <v>#REF!</v>
      </c>
      <c r="M3096" t="e">
        <f>IF(INDEX(SamplingFeatures[Sampling Feature Type],$A3096)&lt;&gt;"Specimen","",
CONCATENATE("  - &amp;SpecimenID",TEXT(SUMPRODUCT(--($M$3:$M3095&lt;&gt;"")),"0000"),
" {","SamplingFeatureID:  *SamplingFeatureID",TEXT($A3096,"0000"),
", SpecimenTypeCV:  ",CHAR(34),INDEX(Specimens[Specimen Type],$A3096),CHAR(34),
", SpecimenMediumCV:  ",INDEX(Specimens[Specimen Medium],$A3096),
", IsFieldSpecimen:  ",CHAR(34),INDEX(Specimens[Is Field Specimen?],$A3096),CHAR(34),"}"))</f>
        <v>#REF!</v>
      </c>
      <c r="N3096" t="e">
        <f>IF(COUNTA(SpatialOffsets[])=0,"", IF(INDEX(SpatialOffsets[Spatial Offset Type],$A3096)="","",
CONCATENATE("  - &amp;SpatialOffsetID",TEXT($A3096,"0000"),
" {","SpatialOffsetTypeCV:  ",CHAR(34),INDEX(SpatialOffsets[Spatial Offset Type],$A3096),CHAR(34),
", Offset1Value:  ",INDEX(SpatialOffsets[Offset 1 Value],$A3096),
", Offset1UnitID:  ",CHAR(34),INDEX(SpatialOffsets[Offset 1 Unit],$A3096),CHAR(34),
", Offset2Value:  ",INDEX(SpatialOffsets[Offset 2 Value],$A3096),
", Offset2UnitID:  ",CHAR(34),INDEX(SpatialOffsets[Offset 2 Unit],$A3096),CHAR(34),
", Offset3Value:  ",INDEX(SpatialOffsets[Offset 3 Value],$A3096),
", Offset3UnitID:  ",CHAR(34),INDEX(SpatialOffsets[Offset 3 Unit],$A3096),CHAR(34),,"}")))</f>
        <v>#REF!</v>
      </c>
      <c r="O3096" t="e">
        <f>IF(COUNTA(RelatedFeatures[])=0,"", IF(INDEX(RelatedFeatures[First Sampling Feature Code],$A3096)="","",
CONCATENATE("  - &amp;RelationID",TEXT($A3096,"0000"),
" {","SamplingFeatureID:  *SamplingFeatureID",TEXT(MATCH(INDEX(RelatedFeatures[First Sampling Feature Code],$A3096),SamplingFeatures[Feature Code],0),"0000"),
", RelationshipTypeCV:  ",CHAR(34),INDEX(RelatedFeatures[Relationship Type],$A3096),CHAR(34),
", RelatedFeatureID: *SamplingFeatureID",TEXT(MATCH(INDEX(RelatedFeatures[Second Sampling Feature Code],$A3096),SamplingFeatures[Feature Code],0),"0000"),
", SpatialOffsetID:  ",IF(INDEX(RelatedFeatures[Offset Number],$A3096)="","",CONCATENATE("*SpatialOffsetID",TEXT(INDEX(RelatedFeatures[Offset Number],$A3096),"0000"))),"}")))</f>
        <v>#REF!</v>
      </c>
      <c r="P3096" t="e">
        <f>IF(INDEX(Methods[Method Type],$A3096)="","",
CONCATENATE("  - &amp;MethodID",TEXT($A3096,"0000"),
" {","MethodTypeCV:  ",CHAR(34),INDEX(Methods[Method Type],$A3096),CHAR(34),
", MethodCode:  ",CHAR(34),INDEX(Methods[Method Code],$A3096),CHAR(34),
", MethodName:  ",CHAR(34),INDEX(Methods[Method Name],$A3096),CHAR(34),
", MethodDescription:  ",CHAR(34),INDEX(Methods[Method Description],$A3096),CHAR(34),
", MethodLink:  ",CHAR(34),INDEX(Methods[Method Link],$A3096),CHAR(34),
", OrganizationID: *OrganizationID",TEXT(MATCH(INDEX(Methods[Organization Name],$A3096),Organizations[Organization Name],0),"0000"),"}"))</f>
        <v>#REF!</v>
      </c>
      <c r="Q3096" t="e">
        <f>IF(INDEX(Variables[Variable Type],$A3096)="","",
CONCATENATE("  - &amp;VariableID",TEXT($A3096,"0000"),
" {","VariableTypeCV:  ",CHAR(34),INDEX(Variables[Variable Type],$A3096),CHAR(34),
", VariableCode:  ",CHAR(34),INDEX(Variables[Variable Code],$A3096),CHAR(34),
", VariableNameCV:  ",CHAR(34),INDEX(Variables[Variable Name],$A3096),CHAR(34),
", VariableDefinition:  ",CHAR(34),INDEX(Variables[Variable Definition],$A3096),CHAR(34),
", SpecciationCV:  ",CHAR(34),INDEX(Variables[Speciation],$A3096),CHAR(34),
", NoDataValue:  ",CHAR(34),INDEX(Variables[No Data Value],$A3096),CHAR(34),"}"))</f>
        <v>#REF!</v>
      </c>
    </row>
    <row r="3097" spans="1:17" x14ac:dyDescent="0.25">
      <c r="A3097">
        <v>3094</v>
      </c>
      <c r="D3097" t="e">
        <f>IF(INDEX(People[First Name],$A3097)="","",
CONCATENATE("  - &amp;PersonID",TEXT($A3097,"0000"),
" {","PersonFirstName:  ",CHAR(34),INDEX(People[First Name],$A3097),CHAR(34),
", PersonMiddleName:  ",CHAR(34),INDEX(People[Middle Name],$A3097),CHAR(34),
", PersonLastName:  ",CHAR(34),INDEX(People[Last Name],$A3097),CHAR(34),"}"))</f>
        <v>#REF!</v>
      </c>
      <c r="E3097" t="e">
        <f>IF(INDEX(Organizations[Organization Type '[CV']],$A3097)="","",
CONCATENATE("  - &amp;OrganizationID",TEXT($A3097,"0000"),
" {","OrganizationTypeCV:  ",CHAR(34),INDEX(Organizations[Organization Type '[CV']],$A3097),CHAR(34),
", OrganizationCode:  ",CHAR(34),INDEX(Organizations[Organization Code],$A3097),CHAR(34),
", OrganizationName:  ",CHAR(34),INDEX(Organizations[Organization Name],$A3097),CHAR(34),
", OrganizationDescription:  ",CHAR(34),INDEX(Organizations[Organization Description],$A3097),CHAR(34),
", OrganizationLink:  ",CHAR(34),INDEX(Organizations[Organization Link],$A3097),CHAR(34),"}"))</f>
        <v>#REF!</v>
      </c>
      <c r="F3097" t="e">
        <f>IF(INDEX(People[First Name],$A3097)="","",
CONCATENATE("  - &amp;AffiliationID",TEXT($A3097,"0000"),
" {PersonID: *PersonID",TEXT($A3097,"0000"),
", OrganizationID: *OrganizationID",TEXT(MATCH(INDEX(People[Organization Name],$A3097),Organizations[Organization Name],0),"0000"),
", IsPrimaryOrganizationContact: , AffiliationStartDate: , AffiliationEndDate: , PrimaryPhone: ",
", PrimaryEmail: ",CHAR(34),INDEX(People[Primary Email],$A3097),CHAR(34),
", PrimaryAddress: ",CHAR(34),INDEX(People[Primary Address],$A3097),CHAR(34),
", PersonLink: }"))</f>
        <v>#REF!</v>
      </c>
      <c r="H3097" t="e">
        <f>IF(COUNTA(CitationInformation)=0,"",IF(INDEX(AuthorList[Author Name],$A3097)="","",
CONCATENATE("  - &amp;AuthorListID",TEXT($A3097,"0000"),
"  {CitationID: *CitationID0001",
", PersonID: *PersonID",TEXT(MATCH(INDEX(AuthorList[Author Name],$A3097),People[Full Name],0),"0000"),
", AuthorOrder: ",INDEX(AuthorList[Author Number],$A3097),"}")))</f>
        <v>#REF!</v>
      </c>
      <c r="K3097" t="e">
        <f>IF(INDEX(SamplingFeatures[Feature Code],$A3097)="","",
CONCATENATE("  - &amp;SamplingFeatureID",TEXT($A3097,"0000"),
" {","SamplingFeatureUUID:  ",CHAR(34),INDEX(SamplingFeatures[Sampling Feature UUID],$A3097),CHAR(34),
", SamplingFeatureTypeCV:  ",CHAR(34),INDEX(SamplingFeatures[Sampling Feature Type],$A3097),CHAR(34),
", SamplingFeatureCode:  ",CHAR(34),INDEX(SamplingFeatures[Feature Code],$A3097),CHAR(34),
", SamplingFeatureName:  ",CHAR(34),INDEX(SamplingFeatures[Feature Name],$A3097),CHAR(34),
", SamplingFeatureDescription:  ",CHAR(34),INDEX(SamplingFeatures[Feature Description],$A3097),CHAR(34),
", SamplingFeatureGeotypeCV:  ",CHAR(34),INDEX(SamplingFeatures[Feature Geo Type],$A3097),CHAR(34),
", FeatureGeometry:  ",CHAR(34),INDEX(SamplingFeatures[Feature Geometry],$A3097),CHAR(34),
", Elevation_m:  ",CHAR(34),INDEX(SamplingFeatures[Elevation_m],$A3097),CHAR(34),
", ElevationDatumCV:  ",CHAR(34),ElevationDatum,CHAR(34),"}"))</f>
        <v>#REF!</v>
      </c>
      <c r="L3097" t="e">
        <f>IF(INDEX(SamplingFeatures[Sampling Feature Type],$A3097)&lt;&gt;"Site","",
CONCATENATE("  - &amp;SiteID",TEXT(SUMPRODUCT(--($L$3:$L3096&lt;&gt;"")),"0000"),
" {","SamplingFeatureID:  *SamplingFeatureID",TEXT($A3097,"0000"),
", SiteTypeCV:  ",CHAR(34),INDEX(Sites[Site Type],$A3097),CHAR(34),
", Latitude:  ",INDEX(Sites[Latitude],$A3097),
", Longitude:  ",INDEX(Sites[Longitude],$A3097),
", SRSName:  ",CHAR(34),LatLonDatum,CHAR(34),"}"))</f>
        <v>#REF!</v>
      </c>
      <c r="M3097" t="e">
        <f>IF(INDEX(SamplingFeatures[Sampling Feature Type],$A3097)&lt;&gt;"Specimen","",
CONCATENATE("  - &amp;SpecimenID",TEXT(SUMPRODUCT(--($M$3:$M3096&lt;&gt;"")),"0000"),
" {","SamplingFeatureID:  *SamplingFeatureID",TEXT($A3097,"0000"),
", SpecimenTypeCV:  ",CHAR(34),INDEX(Specimens[Specimen Type],$A3097),CHAR(34),
", SpecimenMediumCV:  ",INDEX(Specimens[Specimen Medium],$A3097),
", IsFieldSpecimen:  ",CHAR(34),INDEX(Specimens[Is Field Specimen?],$A3097),CHAR(34),"}"))</f>
        <v>#REF!</v>
      </c>
      <c r="N3097" t="e">
        <f>IF(COUNTA(SpatialOffsets[])=0,"", IF(INDEX(SpatialOffsets[Spatial Offset Type],$A3097)="","",
CONCATENATE("  - &amp;SpatialOffsetID",TEXT($A3097,"0000"),
" {","SpatialOffsetTypeCV:  ",CHAR(34),INDEX(SpatialOffsets[Spatial Offset Type],$A3097),CHAR(34),
", Offset1Value:  ",INDEX(SpatialOffsets[Offset 1 Value],$A3097),
", Offset1UnitID:  ",CHAR(34),INDEX(SpatialOffsets[Offset 1 Unit],$A3097),CHAR(34),
", Offset2Value:  ",INDEX(SpatialOffsets[Offset 2 Value],$A3097),
", Offset2UnitID:  ",CHAR(34),INDEX(SpatialOffsets[Offset 2 Unit],$A3097),CHAR(34),
", Offset3Value:  ",INDEX(SpatialOffsets[Offset 3 Value],$A3097),
", Offset3UnitID:  ",CHAR(34),INDEX(SpatialOffsets[Offset 3 Unit],$A3097),CHAR(34),,"}")))</f>
        <v>#REF!</v>
      </c>
      <c r="O3097" t="e">
        <f>IF(COUNTA(RelatedFeatures[])=0,"", IF(INDEX(RelatedFeatures[First Sampling Feature Code],$A3097)="","",
CONCATENATE("  - &amp;RelationID",TEXT($A3097,"0000"),
" {","SamplingFeatureID:  *SamplingFeatureID",TEXT(MATCH(INDEX(RelatedFeatures[First Sampling Feature Code],$A3097),SamplingFeatures[Feature Code],0),"0000"),
", RelationshipTypeCV:  ",CHAR(34),INDEX(RelatedFeatures[Relationship Type],$A3097),CHAR(34),
", RelatedFeatureID: *SamplingFeatureID",TEXT(MATCH(INDEX(RelatedFeatures[Second Sampling Feature Code],$A3097),SamplingFeatures[Feature Code],0),"0000"),
", SpatialOffsetID:  ",IF(INDEX(RelatedFeatures[Offset Number],$A3097)="","",CONCATENATE("*SpatialOffsetID",TEXT(INDEX(RelatedFeatures[Offset Number],$A3097),"0000"))),"}")))</f>
        <v>#REF!</v>
      </c>
      <c r="P3097" t="e">
        <f>IF(INDEX(Methods[Method Type],$A3097)="","",
CONCATENATE("  - &amp;MethodID",TEXT($A3097,"0000"),
" {","MethodTypeCV:  ",CHAR(34),INDEX(Methods[Method Type],$A3097),CHAR(34),
", MethodCode:  ",CHAR(34),INDEX(Methods[Method Code],$A3097),CHAR(34),
", MethodName:  ",CHAR(34),INDEX(Methods[Method Name],$A3097),CHAR(34),
", MethodDescription:  ",CHAR(34),INDEX(Methods[Method Description],$A3097),CHAR(34),
", MethodLink:  ",CHAR(34),INDEX(Methods[Method Link],$A3097),CHAR(34),
", OrganizationID: *OrganizationID",TEXT(MATCH(INDEX(Methods[Organization Name],$A3097),Organizations[Organization Name],0),"0000"),"}"))</f>
        <v>#REF!</v>
      </c>
      <c r="Q3097" t="e">
        <f>IF(INDEX(Variables[Variable Type],$A3097)="","",
CONCATENATE("  - &amp;VariableID",TEXT($A3097,"0000"),
" {","VariableTypeCV:  ",CHAR(34),INDEX(Variables[Variable Type],$A3097),CHAR(34),
", VariableCode:  ",CHAR(34),INDEX(Variables[Variable Code],$A3097),CHAR(34),
", VariableNameCV:  ",CHAR(34),INDEX(Variables[Variable Name],$A3097),CHAR(34),
", VariableDefinition:  ",CHAR(34),INDEX(Variables[Variable Definition],$A3097),CHAR(34),
", SpecciationCV:  ",CHAR(34),INDEX(Variables[Speciation],$A3097),CHAR(34),
", NoDataValue:  ",CHAR(34),INDEX(Variables[No Data Value],$A3097),CHAR(34),"}"))</f>
        <v>#REF!</v>
      </c>
    </row>
    <row r="3098" spans="1:17" x14ac:dyDescent="0.25">
      <c r="A3098">
        <v>3095</v>
      </c>
      <c r="D3098" t="e">
        <f>IF(INDEX(People[First Name],$A3098)="","",
CONCATENATE("  - &amp;PersonID",TEXT($A3098,"0000"),
" {","PersonFirstName:  ",CHAR(34),INDEX(People[First Name],$A3098),CHAR(34),
", PersonMiddleName:  ",CHAR(34),INDEX(People[Middle Name],$A3098),CHAR(34),
", PersonLastName:  ",CHAR(34),INDEX(People[Last Name],$A3098),CHAR(34),"}"))</f>
        <v>#REF!</v>
      </c>
      <c r="E3098" t="e">
        <f>IF(INDEX(Organizations[Organization Type '[CV']],$A3098)="","",
CONCATENATE("  - &amp;OrganizationID",TEXT($A3098,"0000"),
" {","OrganizationTypeCV:  ",CHAR(34),INDEX(Organizations[Organization Type '[CV']],$A3098),CHAR(34),
", OrganizationCode:  ",CHAR(34),INDEX(Organizations[Organization Code],$A3098),CHAR(34),
", OrganizationName:  ",CHAR(34),INDEX(Organizations[Organization Name],$A3098),CHAR(34),
", OrganizationDescription:  ",CHAR(34),INDEX(Organizations[Organization Description],$A3098),CHAR(34),
", OrganizationLink:  ",CHAR(34),INDEX(Organizations[Organization Link],$A3098),CHAR(34),"}"))</f>
        <v>#REF!</v>
      </c>
      <c r="F3098" t="e">
        <f>IF(INDEX(People[First Name],$A3098)="","",
CONCATENATE("  - &amp;AffiliationID",TEXT($A3098,"0000"),
" {PersonID: *PersonID",TEXT($A3098,"0000"),
", OrganizationID: *OrganizationID",TEXT(MATCH(INDEX(People[Organization Name],$A3098),Organizations[Organization Name],0),"0000"),
", IsPrimaryOrganizationContact: , AffiliationStartDate: , AffiliationEndDate: , PrimaryPhone: ",
", PrimaryEmail: ",CHAR(34),INDEX(People[Primary Email],$A3098),CHAR(34),
", PrimaryAddress: ",CHAR(34),INDEX(People[Primary Address],$A3098),CHAR(34),
", PersonLink: }"))</f>
        <v>#REF!</v>
      </c>
      <c r="H3098" t="e">
        <f>IF(COUNTA(CitationInformation)=0,"",IF(INDEX(AuthorList[Author Name],$A3098)="","",
CONCATENATE("  - &amp;AuthorListID",TEXT($A3098,"0000"),
"  {CitationID: *CitationID0001",
", PersonID: *PersonID",TEXT(MATCH(INDEX(AuthorList[Author Name],$A3098),People[Full Name],0),"0000"),
", AuthorOrder: ",INDEX(AuthorList[Author Number],$A3098),"}")))</f>
        <v>#REF!</v>
      </c>
      <c r="K3098" t="e">
        <f>IF(INDEX(SamplingFeatures[Feature Code],$A3098)="","",
CONCATENATE("  - &amp;SamplingFeatureID",TEXT($A3098,"0000"),
" {","SamplingFeatureUUID:  ",CHAR(34),INDEX(SamplingFeatures[Sampling Feature UUID],$A3098),CHAR(34),
", SamplingFeatureTypeCV:  ",CHAR(34),INDEX(SamplingFeatures[Sampling Feature Type],$A3098),CHAR(34),
", SamplingFeatureCode:  ",CHAR(34),INDEX(SamplingFeatures[Feature Code],$A3098),CHAR(34),
", SamplingFeatureName:  ",CHAR(34),INDEX(SamplingFeatures[Feature Name],$A3098),CHAR(34),
", SamplingFeatureDescription:  ",CHAR(34),INDEX(SamplingFeatures[Feature Description],$A3098),CHAR(34),
", SamplingFeatureGeotypeCV:  ",CHAR(34),INDEX(SamplingFeatures[Feature Geo Type],$A3098),CHAR(34),
", FeatureGeometry:  ",CHAR(34),INDEX(SamplingFeatures[Feature Geometry],$A3098),CHAR(34),
", Elevation_m:  ",CHAR(34),INDEX(SamplingFeatures[Elevation_m],$A3098),CHAR(34),
", ElevationDatumCV:  ",CHAR(34),ElevationDatum,CHAR(34),"}"))</f>
        <v>#REF!</v>
      </c>
      <c r="L3098" t="e">
        <f>IF(INDEX(SamplingFeatures[Sampling Feature Type],$A3098)&lt;&gt;"Site","",
CONCATENATE("  - &amp;SiteID",TEXT(SUMPRODUCT(--($L$3:$L3097&lt;&gt;"")),"0000"),
" {","SamplingFeatureID:  *SamplingFeatureID",TEXT($A3098,"0000"),
", SiteTypeCV:  ",CHAR(34),INDEX(Sites[Site Type],$A3098),CHAR(34),
", Latitude:  ",INDEX(Sites[Latitude],$A3098),
", Longitude:  ",INDEX(Sites[Longitude],$A3098),
", SRSName:  ",CHAR(34),LatLonDatum,CHAR(34),"}"))</f>
        <v>#REF!</v>
      </c>
      <c r="M3098" t="e">
        <f>IF(INDEX(SamplingFeatures[Sampling Feature Type],$A3098)&lt;&gt;"Specimen","",
CONCATENATE("  - &amp;SpecimenID",TEXT(SUMPRODUCT(--($M$3:$M3097&lt;&gt;"")),"0000"),
" {","SamplingFeatureID:  *SamplingFeatureID",TEXT($A3098,"0000"),
", SpecimenTypeCV:  ",CHAR(34),INDEX(Specimens[Specimen Type],$A3098),CHAR(34),
", SpecimenMediumCV:  ",INDEX(Specimens[Specimen Medium],$A3098),
", IsFieldSpecimen:  ",CHAR(34),INDEX(Specimens[Is Field Specimen?],$A3098),CHAR(34),"}"))</f>
        <v>#REF!</v>
      </c>
      <c r="N3098" t="e">
        <f>IF(COUNTA(SpatialOffsets[])=0,"", IF(INDEX(SpatialOffsets[Spatial Offset Type],$A3098)="","",
CONCATENATE("  - &amp;SpatialOffsetID",TEXT($A3098,"0000"),
" {","SpatialOffsetTypeCV:  ",CHAR(34),INDEX(SpatialOffsets[Spatial Offset Type],$A3098),CHAR(34),
", Offset1Value:  ",INDEX(SpatialOffsets[Offset 1 Value],$A3098),
", Offset1UnitID:  ",CHAR(34),INDEX(SpatialOffsets[Offset 1 Unit],$A3098),CHAR(34),
", Offset2Value:  ",INDEX(SpatialOffsets[Offset 2 Value],$A3098),
", Offset2UnitID:  ",CHAR(34),INDEX(SpatialOffsets[Offset 2 Unit],$A3098),CHAR(34),
", Offset3Value:  ",INDEX(SpatialOffsets[Offset 3 Value],$A3098),
", Offset3UnitID:  ",CHAR(34),INDEX(SpatialOffsets[Offset 3 Unit],$A3098),CHAR(34),,"}")))</f>
        <v>#REF!</v>
      </c>
      <c r="O3098" t="e">
        <f>IF(COUNTA(RelatedFeatures[])=0,"", IF(INDEX(RelatedFeatures[First Sampling Feature Code],$A3098)="","",
CONCATENATE("  - &amp;RelationID",TEXT($A3098,"0000"),
" {","SamplingFeatureID:  *SamplingFeatureID",TEXT(MATCH(INDEX(RelatedFeatures[First Sampling Feature Code],$A3098),SamplingFeatures[Feature Code],0),"0000"),
", RelationshipTypeCV:  ",CHAR(34),INDEX(RelatedFeatures[Relationship Type],$A3098),CHAR(34),
", RelatedFeatureID: *SamplingFeatureID",TEXT(MATCH(INDEX(RelatedFeatures[Second Sampling Feature Code],$A3098),SamplingFeatures[Feature Code],0),"0000"),
", SpatialOffsetID:  ",IF(INDEX(RelatedFeatures[Offset Number],$A3098)="","",CONCATENATE("*SpatialOffsetID",TEXT(INDEX(RelatedFeatures[Offset Number],$A3098),"0000"))),"}")))</f>
        <v>#REF!</v>
      </c>
      <c r="P3098" t="e">
        <f>IF(INDEX(Methods[Method Type],$A3098)="","",
CONCATENATE("  - &amp;MethodID",TEXT($A3098,"0000"),
" {","MethodTypeCV:  ",CHAR(34),INDEX(Methods[Method Type],$A3098),CHAR(34),
", MethodCode:  ",CHAR(34),INDEX(Methods[Method Code],$A3098),CHAR(34),
", MethodName:  ",CHAR(34),INDEX(Methods[Method Name],$A3098),CHAR(34),
", MethodDescription:  ",CHAR(34),INDEX(Methods[Method Description],$A3098),CHAR(34),
", MethodLink:  ",CHAR(34),INDEX(Methods[Method Link],$A3098),CHAR(34),
", OrganizationID: *OrganizationID",TEXT(MATCH(INDEX(Methods[Organization Name],$A3098),Organizations[Organization Name],0),"0000"),"}"))</f>
        <v>#REF!</v>
      </c>
      <c r="Q3098" t="e">
        <f>IF(INDEX(Variables[Variable Type],$A3098)="","",
CONCATENATE("  - &amp;VariableID",TEXT($A3098,"0000"),
" {","VariableTypeCV:  ",CHAR(34),INDEX(Variables[Variable Type],$A3098),CHAR(34),
", VariableCode:  ",CHAR(34),INDEX(Variables[Variable Code],$A3098),CHAR(34),
", VariableNameCV:  ",CHAR(34),INDEX(Variables[Variable Name],$A3098),CHAR(34),
", VariableDefinition:  ",CHAR(34),INDEX(Variables[Variable Definition],$A3098),CHAR(34),
", SpecciationCV:  ",CHAR(34),INDEX(Variables[Speciation],$A3098),CHAR(34),
", NoDataValue:  ",CHAR(34),INDEX(Variables[No Data Value],$A3098),CHAR(34),"}"))</f>
        <v>#REF!</v>
      </c>
    </row>
    <row r="3099" spans="1:17" x14ac:dyDescent="0.25">
      <c r="A3099">
        <v>3096</v>
      </c>
      <c r="D3099" t="e">
        <f>IF(INDEX(People[First Name],$A3099)="","",
CONCATENATE("  - &amp;PersonID",TEXT($A3099,"0000"),
" {","PersonFirstName:  ",CHAR(34),INDEX(People[First Name],$A3099),CHAR(34),
", PersonMiddleName:  ",CHAR(34),INDEX(People[Middle Name],$A3099),CHAR(34),
", PersonLastName:  ",CHAR(34),INDEX(People[Last Name],$A3099),CHAR(34),"}"))</f>
        <v>#REF!</v>
      </c>
      <c r="E3099" t="e">
        <f>IF(INDEX(Organizations[Organization Type '[CV']],$A3099)="","",
CONCATENATE("  - &amp;OrganizationID",TEXT($A3099,"0000"),
" {","OrganizationTypeCV:  ",CHAR(34),INDEX(Organizations[Organization Type '[CV']],$A3099),CHAR(34),
", OrganizationCode:  ",CHAR(34),INDEX(Organizations[Organization Code],$A3099),CHAR(34),
", OrganizationName:  ",CHAR(34),INDEX(Organizations[Organization Name],$A3099),CHAR(34),
", OrganizationDescription:  ",CHAR(34),INDEX(Organizations[Organization Description],$A3099),CHAR(34),
", OrganizationLink:  ",CHAR(34),INDEX(Organizations[Organization Link],$A3099),CHAR(34),"}"))</f>
        <v>#REF!</v>
      </c>
      <c r="F3099" t="e">
        <f>IF(INDEX(People[First Name],$A3099)="","",
CONCATENATE("  - &amp;AffiliationID",TEXT($A3099,"0000"),
" {PersonID: *PersonID",TEXT($A3099,"0000"),
", OrganizationID: *OrganizationID",TEXT(MATCH(INDEX(People[Organization Name],$A3099),Organizations[Organization Name],0),"0000"),
", IsPrimaryOrganizationContact: , AffiliationStartDate: , AffiliationEndDate: , PrimaryPhone: ",
", PrimaryEmail: ",CHAR(34),INDEX(People[Primary Email],$A3099),CHAR(34),
", PrimaryAddress: ",CHAR(34),INDEX(People[Primary Address],$A3099),CHAR(34),
", PersonLink: }"))</f>
        <v>#REF!</v>
      </c>
      <c r="H3099" t="e">
        <f>IF(COUNTA(CitationInformation)=0,"",IF(INDEX(AuthorList[Author Name],$A3099)="","",
CONCATENATE("  - &amp;AuthorListID",TEXT($A3099,"0000"),
"  {CitationID: *CitationID0001",
", PersonID: *PersonID",TEXT(MATCH(INDEX(AuthorList[Author Name],$A3099),People[Full Name],0),"0000"),
", AuthorOrder: ",INDEX(AuthorList[Author Number],$A3099),"}")))</f>
        <v>#REF!</v>
      </c>
      <c r="K3099" t="e">
        <f>IF(INDEX(SamplingFeatures[Feature Code],$A3099)="","",
CONCATENATE("  - &amp;SamplingFeatureID",TEXT($A3099,"0000"),
" {","SamplingFeatureUUID:  ",CHAR(34),INDEX(SamplingFeatures[Sampling Feature UUID],$A3099),CHAR(34),
", SamplingFeatureTypeCV:  ",CHAR(34),INDEX(SamplingFeatures[Sampling Feature Type],$A3099),CHAR(34),
", SamplingFeatureCode:  ",CHAR(34),INDEX(SamplingFeatures[Feature Code],$A3099),CHAR(34),
", SamplingFeatureName:  ",CHAR(34),INDEX(SamplingFeatures[Feature Name],$A3099),CHAR(34),
", SamplingFeatureDescription:  ",CHAR(34),INDEX(SamplingFeatures[Feature Description],$A3099),CHAR(34),
", SamplingFeatureGeotypeCV:  ",CHAR(34),INDEX(SamplingFeatures[Feature Geo Type],$A3099),CHAR(34),
", FeatureGeometry:  ",CHAR(34),INDEX(SamplingFeatures[Feature Geometry],$A3099),CHAR(34),
", Elevation_m:  ",CHAR(34),INDEX(SamplingFeatures[Elevation_m],$A3099),CHAR(34),
", ElevationDatumCV:  ",CHAR(34),ElevationDatum,CHAR(34),"}"))</f>
        <v>#REF!</v>
      </c>
      <c r="L3099" t="e">
        <f>IF(INDEX(SamplingFeatures[Sampling Feature Type],$A3099)&lt;&gt;"Site","",
CONCATENATE("  - &amp;SiteID",TEXT(SUMPRODUCT(--($L$3:$L3098&lt;&gt;"")),"0000"),
" {","SamplingFeatureID:  *SamplingFeatureID",TEXT($A3099,"0000"),
", SiteTypeCV:  ",CHAR(34),INDEX(Sites[Site Type],$A3099),CHAR(34),
", Latitude:  ",INDEX(Sites[Latitude],$A3099),
", Longitude:  ",INDEX(Sites[Longitude],$A3099),
", SRSName:  ",CHAR(34),LatLonDatum,CHAR(34),"}"))</f>
        <v>#REF!</v>
      </c>
      <c r="M3099" t="e">
        <f>IF(INDEX(SamplingFeatures[Sampling Feature Type],$A3099)&lt;&gt;"Specimen","",
CONCATENATE("  - &amp;SpecimenID",TEXT(SUMPRODUCT(--($M$3:$M3098&lt;&gt;"")),"0000"),
" {","SamplingFeatureID:  *SamplingFeatureID",TEXT($A3099,"0000"),
", SpecimenTypeCV:  ",CHAR(34),INDEX(Specimens[Specimen Type],$A3099),CHAR(34),
", SpecimenMediumCV:  ",INDEX(Specimens[Specimen Medium],$A3099),
", IsFieldSpecimen:  ",CHAR(34),INDEX(Specimens[Is Field Specimen?],$A3099),CHAR(34),"}"))</f>
        <v>#REF!</v>
      </c>
      <c r="N3099" t="e">
        <f>IF(COUNTA(SpatialOffsets[])=0,"", IF(INDEX(SpatialOffsets[Spatial Offset Type],$A3099)="","",
CONCATENATE("  - &amp;SpatialOffsetID",TEXT($A3099,"0000"),
" {","SpatialOffsetTypeCV:  ",CHAR(34),INDEX(SpatialOffsets[Spatial Offset Type],$A3099),CHAR(34),
", Offset1Value:  ",INDEX(SpatialOffsets[Offset 1 Value],$A3099),
", Offset1UnitID:  ",CHAR(34),INDEX(SpatialOffsets[Offset 1 Unit],$A3099),CHAR(34),
", Offset2Value:  ",INDEX(SpatialOffsets[Offset 2 Value],$A3099),
", Offset2UnitID:  ",CHAR(34),INDEX(SpatialOffsets[Offset 2 Unit],$A3099),CHAR(34),
", Offset3Value:  ",INDEX(SpatialOffsets[Offset 3 Value],$A3099),
", Offset3UnitID:  ",CHAR(34),INDEX(SpatialOffsets[Offset 3 Unit],$A3099),CHAR(34),,"}")))</f>
        <v>#REF!</v>
      </c>
      <c r="O3099" t="e">
        <f>IF(COUNTA(RelatedFeatures[])=0,"", IF(INDEX(RelatedFeatures[First Sampling Feature Code],$A3099)="","",
CONCATENATE("  - &amp;RelationID",TEXT($A3099,"0000"),
" {","SamplingFeatureID:  *SamplingFeatureID",TEXT(MATCH(INDEX(RelatedFeatures[First Sampling Feature Code],$A3099),SamplingFeatures[Feature Code],0),"0000"),
", RelationshipTypeCV:  ",CHAR(34),INDEX(RelatedFeatures[Relationship Type],$A3099),CHAR(34),
", RelatedFeatureID: *SamplingFeatureID",TEXT(MATCH(INDEX(RelatedFeatures[Second Sampling Feature Code],$A3099),SamplingFeatures[Feature Code],0),"0000"),
", SpatialOffsetID:  ",IF(INDEX(RelatedFeatures[Offset Number],$A3099)="","",CONCATENATE("*SpatialOffsetID",TEXT(INDEX(RelatedFeatures[Offset Number],$A3099),"0000"))),"}")))</f>
        <v>#REF!</v>
      </c>
      <c r="P3099" t="e">
        <f>IF(INDEX(Methods[Method Type],$A3099)="","",
CONCATENATE("  - &amp;MethodID",TEXT($A3099,"0000"),
" {","MethodTypeCV:  ",CHAR(34),INDEX(Methods[Method Type],$A3099),CHAR(34),
", MethodCode:  ",CHAR(34),INDEX(Methods[Method Code],$A3099),CHAR(34),
", MethodName:  ",CHAR(34),INDEX(Methods[Method Name],$A3099),CHAR(34),
", MethodDescription:  ",CHAR(34),INDEX(Methods[Method Description],$A3099),CHAR(34),
", MethodLink:  ",CHAR(34),INDEX(Methods[Method Link],$A3099),CHAR(34),
", OrganizationID: *OrganizationID",TEXT(MATCH(INDEX(Methods[Organization Name],$A3099),Organizations[Organization Name],0),"0000"),"}"))</f>
        <v>#REF!</v>
      </c>
      <c r="Q3099" t="e">
        <f>IF(INDEX(Variables[Variable Type],$A3099)="","",
CONCATENATE("  - &amp;VariableID",TEXT($A3099,"0000"),
" {","VariableTypeCV:  ",CHAR(34),INDEX(Variables[Variable Type],$A3099),CHAR(34),
", VariableCode:  ",CHAR(34),INDEX(Variables[Variable Code],$A3099),CHAR(34),
", VariableNameCV:  ",CHAR(34),INDEX(Variables[Variable Name],$A3099),CHAR(34),
", VariableDefinition:  ",CHAR(34),INDEX(Variables[Variable Definition],$A3099),CHAR(34),
", SpecciationCV:  ",CHAR(34),INDEX(Variables[Speciation],$A3099),CHAR(34),
", NoDataValue:  ",CHAR(34),INDEX(Variables[No Data Value],$A3099),CHAR(34),"}"))</f>
        <v>#REF!</v>
      </c>
    </row>
    <row r="3100" spans="1:17" x14ac:dyDescent="0.25">
      <c r="A3100">
        <v>3097</v>
      </c>
      <c r="D3100" t="e">
        <f>IF(INDEX(People[First Name],$A3100)="","",
CONCATENATE("  - &amp;PersonID",TEXT($A3100,"0000"),
" {","PersonFirstName:  ",CHAR(34),INDEX(People[First Name],$A3100),CHAR(34),
", PersonMiddleName:  ",CHAR(34),INDEX(People[Middle Name],$A3100),CHAR(34),
", PersonLastName:  ",CHAR(34),INDEX(People[Last Name],$A3100),CHAR(34),"}"))</f>
        <v>#REF!</v>
      </c>
      <c r="E3100" t="e">
        <f>IF(INDEX(Organizations[Organization Type '[CV']],$A3100)="","",
CONCATENATE("  - &amp;OrganizationID",TEXT($A3100,"0000"),
" {","OrganizationTypeCV:  ",CHAR(34),INDEX(Organizations[Organization Type '[CV']],$A3100),CHAR(34),
", OrganizationCode:  ",CHAR(34),INDEX(Organizations[Organization Code],$A3100),CHAR(34),
", OrganizationName:  ",CHAR(34),INDEX(Organizations[Organization Name],$A3100),CHAR(34),
", OrganizationDescription:  ",CHAR(34),INDEX(Organizations[Organization Description],$A3100),CHAR(34),
", OrganizationLink:  ",CHAR(34),INDEX(Organizations[Organization Link],$A3100),CHAR(34),"}"))</f>
        <v>#REF!</v>
      </c>
      <c r="F3100" t="e">
        <f>IF(INDEX(People[First Name],$A3100)="","",
CONCATENATE("  - &amp;AffiliationID",TEXT($A3100,"0000"),
" {PersonID: *PersonID",TEXT($A3100,"0000"),
", OrganizationID: *OrganizationID",TEXT(MATCH(INDEX(People[Organization Name],$A3100),Organizations[Organization Name],0),"0000"),
", IsPrimaryOrganizationContact: , AffiliationStartDate: , AffiliationEndDate: , PrimaryPhone: ",
", PrimaryEmail: ",CHAR(34),INDEX(People[Primary Email],$A3100),CHAR(34),
", PrimaryAddress: ",CHAR(34),INDEX(People[Primary Address],$A3100),CHAR(34),
", PersonLink: }"))</f>
        <v>#REF!</v>
      </c>
      <c r="H3100" t="e">
        <f>IF(COUNTA(CitationInformation)=0,"",IF(INDEX(AuthorList[Author Name],$A3100)="","",
CONCATENATE("  - &amp;AuthorListID",TEXT($A3100,"0000"),
"  {CitationID: *CitationID0001",
", PersonID: *PersonID",TEXT(MATCH(INDEX(AuthorList[Author Name],$A3100),People[Full Name],0),"0000"),
", AuthorOrder: ",INDEX(AuthorList[Author Number],$A3100),"}")))</f>
        <v>#REF!</v>
      </c>
      <c r="K3100" t="e">
        <f>IF(INDEX(SamplingFeatures[Feature Code],$A3100)="","",
CONCATENATE("  - &amp;SamplingFeatureID",TEXT($A3100,"0000"),
" {","SamplingFeatureUUID:  ",CHAR(34),INDEX(SamplingFeatures[Sampling Feature UUID],$A3100),CHAR(34),
", SamplingFeatureTypeCV:  ",CHAR(34),INDEX(SamplingFeatures[Sampling Feature Type],$A3100),CHAR(34),
", SamplingFeatureCode:  ",CHAR(34),INDEX(SamplingFeatures[Feature Code],$A3100),CHAR(34),
", SamplingFeatureName:  ",CHAR(34),INDEX(SamplingFeatures[Feature Name],$A3100),CHAR(34),
", SamplingFeatureDescription:  ",CHAR(34),INDEX(SamplingFeatures[Feature Description],$A3100),CHAR(34),
", SamplingFeatureGeotypeCV:  ",CHAR(34),INDEX(SamplingFeatures[Feature Geo Type],$A3100),CHAR(34),
", FeatureGeometry:  ",CHAR(34),INDEX(SamplingFeatures[Feature Geometry],$A3100),CHAR(34),
", Elevation_m:  ",CHAR(34),INDEX(SamplingFeatures[Elevation_m],$A3100),CHAR(34),
", ElevationDatumCV:  ",CHAR(34),ElevationDatum,CHAR(34),"}"))</f>
        <v>#REF!</v>
      </c>
      <c r="L3100" t="e">
        <f>IF(INDEX(SamplingFeatures[Sampling Feature Type],$A3100)&lt;&gt;"Site","",
CONCATENATE("  - &amp;SiteID",TEXT(SUMPRODUCT(--($L$3:$L3099&lt;&gt;"")),"0000"),
" {","SamplingFeatureID:  *SamplingFeatureID",TEXT($A3100,"0000"),
", SiteTypeCV:  ",CHAR(34),INDEX(Sites[Site Type],$A3100),CHAR(34),
", Latitude:  ",INDEX(Sites[Latitude],$A3100),
", Longitude:  ",INDEX(Sites[Longitude],$A3100),
", SRSName:  ",CHAR(34),LatLonDatum,CHAR(34),"}"))</f>
        <v>#REF!</v>
      </c>
      <c r="M3100" t="e">
        <f>IF(INDEX(SamplingFeatures[Sampling Feature Type],$A3100)&lt;&gt;"Specimen","",
CONCATENATE("  - &amp;SpecimenID",TEXT(SUMPRODUCT(--($M$3:$M3099&lt;&gt;"")),"0000"),
" {","SamplingFeatureID:  *SamplingFeatureID",TEXT($A3100,"0000"),
", SpecimenTypeCV:  ",CHAR(34),INDEX(Specimens[Specimen Type],$A3100),CHAR(34),
", SpecimenMediumCV:  ",INDEX(Specimens[Specimen Medium],$A3100),
", IsFieldSpecimen:  ",CHAR(34),INDEX(Specimens[Is Field Specimen?],$A3100),CHAR(34),"}"))</f>
        <v>#REF!</v>
      </c>
      <c r="N3100" t="e">
        <f>IF(COUNTA(SpatialOffsets[])=0,"", IF(INDEX(SpatialOffsets[Spatial Offset Type],$A3100)="","",
CONCATENATE("  - &amp;SpatialOffsetID",TEXT($A3100,"0000"),
" {","SpatialOffsetTypeCV:  ",CHAR(34),INDEX(SpatialOffsets[Spatial Offset Type],$A3100),CHAR(34),
", Offset1Value:  ",INDEX(SpatialOffsets[Offset 1 Value],$A3100),
", Offset1UnitID:  ",CHAR(34),INDEX(SpatialOffsets[Offset 1 Unit],$A3100),CHAR(34),
", Offset2Value:  ",INDEX(SpatialOffsets[Offset 2 Value],$A3100),
", Offset2UnitID:  ",CHAR(34),INDEX(SpatialOffsets[Offset 2 Unit],$A3100),CHAR(34),
", Offset3Value:  ",INDEX(SpatialOffsets[Offset 3 Value],$A3100),
", Offset3UnitID:  ",CHAR(34),INDEX(SpatialOffsets[Offset 3 Unit],$A3100),CHAR(34),,"}")))</f>
        <v>#REF!</v>
      </c>
      <c r="O3100" t="e">
        <f>IF(COUNTA(RelatedFeatures[])=0,"", IF(INDEX(RelatedFeatures[First Sampling Feature Code],$A3100)="","",
CONCATENATE("  - &amp;RelationID",TEXT($A3100,"0000"),
" {","SamplingFeatureID:  *SamplingFeatureID",TEXT(MATCH(INDEX(RelatedFeatures[First Sampling Feature Code],$A3100),SamplingFeatures[Feature Code],0),"0000"),
", RelationshipTypeCV:  ",CHAR(34),INDEX(RelatedFeatures[Relationship Type],$A3100),CHAR(34),
", RelatedFeatureID: *SamplingFeatureID",TEXT(MATCH(INDEX(RelatedFeatures[Second Sampling Feature Code],$A3100),SamplingFeatures[Feature Code],0),"0000"),
", SpatialOffsetID:  ",IF(INDEX(RelatedFeatures[Offset Number],$A3100)="","",CONCATENATE("*SpatialOffsetID",TEXT(INDEX(RelatedFeatures[Offset Number],$A3100),"0000"))),"}")))</f>
        <v>#REF!</v>
      </c>
      <c r="P3100" t="e">
        <f>IF(INDEX(Methods[Method Type],$A3100)="","",
CONCATENATE("  - &amp;MethodID",TEXT($A3100,"0000"),
" {","MethodTypeCV:  ",CHAR(34),INDEX(Methods[Method Type],$A3100),CHAR(34),
", MethodCode:  ",CHAR(34),INDEX(Methods[Method Code],$A3100),CHAR(34),
", MethodName:  ",CHAR(34),INDEX(Methods[Method Name],$A3100),CHAR(34),
", MethodDescription:  ",CHAR(34),INDEX(Methods[Method Description],$A3100),CHAR(34),
", MethodLink:  ",CHAR(34),INDEX(Methods[Method Link],$A3100),CHAR(34),
", OrganizationID: *OrganizationID",TEXT(MATCH(INDEX(Methods[Organization Name],$A3100),Organizations[Organization Name],0),"0000"),"}"))</f>
        <v>#REF!</v>
      </c>
      <c r="Q3100" t="e">
        <f>IF(INDEX(Variables[Variable Type],$A3100)="","",
CONCATENATE("  - &amp;VariableID",TEXT($A3100,"0000"),
" {","VariableTypeCV:  ",CHAR(34),INDEX(Variables[Variable Type],$A3100),CHAR(34),
", VariableCode:  ",CHAR(34),INDEX(Variables[Variable Code],$A3100),CHAR(34),
", VariableNameCV:  ",CHAR(34),INDEX(Variables[Variable Name],$A3100),CHAR(34),
", VariableDefinition:  ",CHAR(34),INDEX(Variables[Variable Definition],$A3100),CHAR(34),
", SpecciationCV:  ",CHAR(34),INDEX(Variables[Speciation],$A3100),CHAR(34),
", NoDataValue:  ",CHAR(34),INDEX(Variables[No Data Value],$A3100),CHAR(34),"}"))</f>
        <v>#REF!</v>
      </c>
    </row>
    <row r="3101" spans="1:17" x14ac:dyDescent="0.25">
      <c r="A3101">
        <v>3098</v>
      </c>
      <c r="D3101" t="e">
        <f>IF(INDEX(People[First Name],$A3101)="","",
CONCATENATE("  - &amp;PersonID",TEXT($A3101,"0000"),
" {","PersonFirstName:  ",CHAR(34),INDEX(People[First Name],$A3101),CHAR(34),
", PersonMiddleName:  ",CHAR(34),INDEX(People[Middle Name],$A3101),CHAR(34),
", PersonLastName:  ",CHAR(34),INDEX(People[Last Name],$A3101),CHAR(34),"}"))</f>
        <v>#REF!</v>
      </c>
      <c r="E3101" t="e">
        <f>IF(INDEX(Organizations[Organization Type '[CV']],$A3101)="","",
CONCATENATE("  - &amp;OrganizationID",TEXT($A3101,"0000"),
" {","OrganizationTypeCV:  ",CHAR(34),INDEX(Organizations[Organization Type '[CV']],$A3101),CHAR(34),
", OrganizationCode:  ",CHAR(34),INDEX(Organizations[Organization Code],$A3101),CHAR(34),
", OrganizationName:  ",CHAR(34),INDEX(Organizations[Organization Name],$A3101),CHAR(34),
", OrganizationDescription:  ",CHAR(34),INDEX(Organizations[Organization Description],$A3101),CHAR(34),
", OrganizationLink:  ",CHAR(34),INDEX(Organizations[Organization Link],$A3101),CHAR(34),"}"))</f>
        <v>#REF!</v>
      </c>
      <c r="F3101" t="e">
        <f>IF(INDEX(People[First Name],$A3101)="","",
CONCATENATE("  - &amp;AffiliationID",TEXT($A3101,"0000"),
" {PersonID: *PersonID",TEXT($A3101,"0000"),
", OrganizationID: *OrganizationID",TEXT(MATCH(INDEX(People[Organization Name],$A3101),Organizations[Organization Name],0),"0000"),
", IsPrimaryOrganizationContact: , AffiliationStartDate: , AffiliationEndDate: , PrimaryPhone: ",
", PrimaryEmail: ",CHAR(34),INDEX(People[Primary Email],$A3101),CHAR(34),
", PrimaryAddress: ",CHAR(34),INDEX(People[Primary Address],$A3101),CHAR(34),
", PersonLink: }"))</f>
        <v>#REF!</v>
      </c>
      <c r="H3101" t="e">
        <f>IF(COUNTA(CitationInformation)=0,"",IF(INDEX(AuthorList[Author Name],$A3101)="","",
CONCATENATE("  - &amp;AuthorListID",TEXT($A3101,"0000"),
"  {CitationID: *CitationID0001",
", PersonID: *PersonID",TEXT(MATCH(INDEX(AuthorList[Author Name],$A3101),People[Full Name],0),"0000"),
", AuthorOrder: ",INDEX(AuthorList[Author Number],$A3101),"}")))</f>
        <v>#REF!</v>
      </c>
      <c r="K3101" t="e">
        <f>IF(INDEX(SamplingFeatures[Feature Code],$A3101)="","",
CONCATENATE("  - &amp;SamplingFeatureID",TEXT($A3101,"0000"),
" {","SamplingFeatureUUID:  ",CHAR(34),INDEX(SamplingFeatures[Sampling Feature UUID],$A3101),CHAR(34),
", SamplingFeatureTypeCV:  ",CHAR(34),INDEX(SamplingFeatures[Sampling Feature Type],$A3101),CHAR(34),
", SamplingFeatureCode:  ",CHAR(34),INDEX(SamplingFeatures[Feature Code],$A3101),CHAR(34),
", SamplingFeatureName:  ",CHAR(34),INDEX(SamplingFeatures[Feature Name],$A3101),CHAR(34),
", SamplingFeatureDescription:  ",CHAR(34),INDEX(SamplingFeatures[Feature Description],$A3101),CHAR(34),
", SamplingFeatureGeotypeCV:  ",CHAR(34),INDEX(SamplingFeatures[Feature Geo Type],$A3101),CHAR(34),
", FeatureGeometry:  ",CHAR(34),INDEX(SamplingFeatures[Feature Geometry],$A3101),CHAR(34),
", Elevation_m:  ",CHAR(34),INDEX(SamplingFeatures[Elevation_m],$A3101),CHAR(34),
", ElevationDatumCV:  ",CHAR(34),ElevationDatum,CHAR(34),"}"))</f>
        <v>#REF!</v>
      </c>
      <c r="L3101" t="e">
        <f>IF(INDEX(SamplingFeatures[Sampling Feature Type],$A3101)&lt;&gt;"Site","",
CONCATENATE("  - &amp;SiteID",TEXT(SUMPRODUCT(--($L$3:$L3100&lt;&gt;"")),"0000"),
" {","SamplingFeatureID:  *SamplingFeatureID",TEXT($A3101,"0000"),
", SiteTypeCV:  ",CHAR(34),INDEX(Sites[Site Type],$A3101),CHAR(34),
", Latitude:  ",INDEX(Sites[Latitude],$A3101),
", Longitude:  ",INDEX(Sites[Longitude],$A3101),
", SRSName:  ",CHAR(34),LatLonDatum,CHAR(34),"}"))</f>
        <v>#REF!</v>
      </c>
      <c r="M3101" t="e">
        <f>IF(INDEX(SamplingFeatures[Sampling Feature Type],$A3101)&lt;&gt;"Specimen","",
CONCATENATE("  - &amp;SpecimenID",TEXT(SUMPRODUCT(--($M$3:$M3100&lt;&gt;"")),"0000"),
" {","SamplingFeatureID:  *SamplingFeatureID",TEXT($A3101,"0000"),
", SpecimenTypeCV:  ",CHAR(34),INDEX(Specimens[Specimen Type],$A3101),CHAR(34),
", SpecimenMediumCV:  ",INDEX(Specimens[Specimen Medium],$A3101),
", IsFieldSpecimen:  ",CHAR(34),INDEX(Specimens[Is Field Specimen?],$A3101),CHAR(34),"}"))</f>
        <v>#REF!</v>
      </c>
      <c r="N3101" t="e">
        <f>IF(COUNTA(SpatialOffsets[])=0,"", IF(INDEX(SpatialOffsets[Spatial Offset Type],$A3101)="","",
CONCATENATE("  - &amp;SpatialOffsetID",TEXT($A3101,"0000"),
" {","SpatialOffsetTypeCV:  ",CHAR(34),INDEX(SpatialOffsets[Spatial Offset Type],$A3101),CHAR(34),
", Offset1Value:  ",INDEX(SpatialOffsets[Offset 1 Value],$A3101),
", Offset1UnitID:  ",CHAR(34),INDEX(SpatialOffsets[Offset 1 Unit],$A3101),CHAR(34),
", Offset2Value:  ",INDEX(SpatialOffsets[Offset 2 Value],$A3101),
", Offset2UnitID:  ",CHAR(34),INDEX(SpatialOffsets[Offset 2 Unit],$A3101),CHAR(34),
", Offset3Value:  ",INDEX(SpatialOffsets[Offset 3 Value],$A3101),
", Offset3UnitID:  ",CHAR(34),INDEX(SpatialOffsets[Offset 3 Unit],$A3101),CHAR(34),,"}")))</f>
        <v>#REF!</v>
      </c>
      <c r="O3101" t="e">
        <f>IF(COUNTA(RelatedFeatures[])=0,"", IF(INDEX(RelatedFeatures[First Sampling Feature Code],$A3101)="","",
CONCATENATE("  - &amp;RelationID",TEXT($A3101,"0000"),
" {","SamplingFeatureID:  *SamplingFeatureID",TEXT(MATCH(INDEX(RelatedFeatures[First Sampling Feature Code],$A3101),SamplingFeatures[Feature Code],0),"0000"),
", RelationshipTypeCV:  ",CHAR(34),INDEX(RelatedFeatures[Relationship Type],$A3101),CHAR(34),
", RelatedFeatureID: *SamplingFeatureID",TEXT(MATCH(INDEX(RelatedFeatures[Second Sampling Feature Code],$A3101),SamplingFeatures[Feature Code],0),"0000"),
", SpatialOffsetID:  ",IF(INDEX(RelatedFeatures[Offset Number],$A3101)="","",CONCATENATE("*SpatialOffsetID",TEXT(INDEX(RelatedFeatures[Offset Number],$A3101),"0000"))),"}")))</f>
        <v>#REF!</v>
      </c>
      <c r="P3101" t="e">
        <f>IF(INDEX(Methods[Method Type],$A3101)="","",
CONCATENATE("  - &amp;MethodID",TEXT($A3101,"0000"),
" {","MethodTypeCV:  ",CHAR(34),INDEX(Methods[Method Type],$A3101),CHAR(34),
", MethodCode:  ",CHAR(34),INDEX(Methods[Method Code],$A3101),CHAR(34),
", MethodName:  ",CHAR(34),INDEX(Methods[Method Name],$A3101),CHAR(34),
", MethodDescription:  ",CHAR(34),INDEX(Methods[Method Description],$A3101),CHAR(34),
", MethodLink:  ",CHAR(34),INDEX(Methods[Method Link],$A3101),CHAR(34),
", OrganizationID: *OrganizationID",TEXT(MATCH(INDEX(Methods[Organization Name],$A3101),Organizations[Organization Name],0),"0000"),"}"))</f>
        <v>#REF!</v>
      </c>
      <c r="Q3101" t="e">
        <f>IF(INDEX(Variables[Variable Type],$A3101)="","",
CONCATENATE("  - &amp;VariableID",TEXT($A3101,"0000"),
" {","VariableTypeCV:  ",CHAR(34),INDEX(Variables[Variable Type],$A3101),CHAR(34),
", VariableCode:  ",CHAR(34),INDEX(Variables[Variable Code],$A3101),CHAR(34),
", VariableNameCV:  ",CHAR(34),INDEX(Variables[Variable Name],$A3101),CHAR(34),
", VariableDefinition:  ",CHAR(34),INDEX(Variables[Variable Definition],$A3101),CHAR(34),
", SpecciationCV:  ",CHAR(34),INDEX(Variables[Speciation],$A3101),CHAR(34),
", NoDataValue:  ",CHAR(34),INDEX(Variables[No Data Value],$A3101),CHAR(34),"}"))</f>
        <v>#REF!</v>
      </c>
    </row>
    <row r="3102" spans="1:17" x14ac:dyDescent="0.25">
      <c r="A3102">
        <v>3099</v>
      </c>
      <c r="D3102" t="e">
        <f>IF(INDEX(People[First Name],$A3102)="","",
CONCATENATE("  - &amp;PersonID",TEXT($A3102,"0000"),
" {","PersonFirstName:  ",CHAR(34),INDEX(People[First Name],$A3102),CHAR(34),
", PersonMiddleName:  ",CHAR(34),INDEX(People[Middle Name],$A3102),CHAR(34),
", PersonLastName:  ",CHAR(34),INDEX(People[Last Name],$A3102),CHAR(34),"}"))</f>
        <v>#REF!</v>
      </c>
      <c r="E3102" t="e">
        <f>IF(INDEX(Organizations[Organization Type '[CV']],$A3102)="","",
CONCATENATE("  - &amp;OrganizationID",TEXT($A3102,"0000"),
" {","OrganizationTypeCV:  ",CHAR(34),INDEX(Organizations[Organization Type '[CV']],$A3102),CHAR(34),
", OrganizationCode:  ",CHAR(34),INDEX(Organizations[Organization Code],$A3102),CHAR(34),
", OrganizationName:  ",CHAR(34),INDEX(Organizations[Organization Name],$A3102),CHAR(34),
", OrganizationDescription:  ",CHAR(34),INDEX(Organizations[Organization Description],$A3102),CHAR(34),
", OrganizationLink:  ",CHAR(34),INDEX(Organizations[Organization Link],$A3102),CHAR(34),"}"))</f>
        <v>#REF!</v>
      </c>
      <c r="F3102" t="e">
        <f>IF(INDEX(People[First Name],$A3102)="","",
CONCATENATE("  - &amp;AffiliationID",TEXT($A3102,"0000"),
" {PersonID: *PersonID",TEXT($A3102,"0000"),
", OrganizationID: *OrganizationID",TEXT(MATCH(INDEX(People[Organization Name],$A3102),Organizations[Organization Name],0),"0000"),
", IsPrimaryOrganizationContact: , AffiliationStartDate: , AffiliationEndDate: , PrimaryPhone: ",
", PrimaryEmail: ",CHAR(34),INDEX(People[Primary Email],$A3102),CHAR(34),
", PrimaryAddress: ",CHAR(34),INDEX(People[Primary Address],$A3102),CHAR(34),
", PersonLink: }"))</f>
        <v>#REF!</v>
      </c>
      <c r="H3102" t="e">
        <f>IF(COUNTA(CitationInformation)=0,"",IF(INDEX(AuthorList[Author Name],$A3102)="","",
CONCATENATE("  - &amp;AuthorListID",TEXT($A3102,"0000"),
"  {CitationID: *CitationID0001",
", PersonID: *PersonID",TEXT(MATCH(INDEX(AuthorList[Author Name],$A3102),People[Full Name],0),"0000"),
", AuthorOrder: ",INDEX(AuthorList[Author Number],$A3102),"}")))</f>
        <v>#REF!</v>
      </c>
      <c r="K3102" t="e">
        <f>IF(INDEX(SamplingFeatures[Feature Code],$A3102)="","",
CONCATENATE("  - &amp;SamplingFeatureID",TEXT($A3102,"0000"),
" {","SamplingFeatureUUID:  ",CHAR(34),INDEX(SamplingFeatures[Sampling Feature UUID],$A3102),CHAR(34),
", SamplingFeatureTypeCV:  ",CHAR(34),INDEX(SamplingFeatures[Sampling Feature Type],$A3102),CHAR(34),
", SamplingFeatureCode:  ",CHAR(34),INDEX(SamplingFeatures[Feature Code],$A3102),CHAR(34),
", SamplingFeatureName:  ",CHAR(34),INDEX(SamplingFeatures[Feature Name],$A3102),CHAR(34),
", SamplingFeatureDescription:  ",CHAR(34),INDEX(SamplingFeatures[Feature Description],$A3102),CHAR(34),
", SamplingFeatureGeotypeCV:  ",CHAR(34),INDEX(SamplingFeatures[Feature Geo Type],$A3102),CHAR(34),
", FeatureGeometry:  ",CHAR(34),INDEX(SamplingFeatures[Feature Geometry],$A3102),CHAR(34),
", Elevation_m:  ",CHAR(34),INDEX(SamplingFeatures[Elevation_m],$A3102),CHAR(34),
", ElevationDatumCV:  ",CHAR(34),ElevationDatum,CHAR(34),"}"))</f>
        <v>#REF!</v>
      </c>
      <c r="L3102" t="e">
        <f>IF(INDEX(SamplingFeatures[Sampling Feature Type],$A3102)&lt;&gt;"Site","",
CONCATENATE("  - &amp;SiteID",TEXT(SUMPRODUCT(--($L$3:$L3101&lt;&gt;"")),"0000"),
" {","SamplingFeatureID:  *SamplingFeatureID",TEXT($A3102,"0000"),
", SiteTypeCV:  ",CHAR(34),INDEX(Sites[Site Type],$A3102),CHAR(34),
", Latitude:  ",INDEX(Sites[Latitude],$A3102),
", Longitude:  ",INDEX(Sites[Longitude],$A3102),
", SRSName:  ",CHAR(34),LatLonDatum,CHAR(34),"}"))</f>
        <v>#REF!</v>
      </c>
      <c r="M3102" t="e">
        <f>IF(INDEX(SamplingFeatures[Sampling Feature Type],$A3102)&lt;&gt;"Specimen","",
CONCATENATE("  - &amp;SpecimenID",TEXT(SUMPRODUCT(--($M$3:$M3101&lt;&gt;"")),"0000"),
" {","SamplingFeatureID:  *SamplingFeatureID",TEXT($A3102,"0000"),
", SpecimenTypeCV:  ",CHAR(34),INDEX(Specimens[Specimen Type],$A3102),CHAR(34),
", SpecimenMediumCV:  ",INDEX(Specimens[Specimen Medium],$A3102),
", IsFieldSpecimen:  ",CHAR(34),INDEX(Specimens[Is Field Specimen?],$A3102),CHAR(34),"}"))</f>
        <v>#REF!</v>
      </c>
      <c r="N3102" t="e">
        <f>IF(COUNTA(SpatialOffsets[])=0,"", IF(INDEX(SpatialOffsets[Spatial Offset Type],$A3102)="","",
CONCATENATE("  - &amp;SpatialOffsetID",TEXT($A3102,"0000"),
" {","SpatialOffsetTypeCV:  ",CHAR(34),INDEX(SpatialOffsets[Spatial Offset Type],$A3102),CHAR(34),
", Offset1Value:  ",INDEX(SpatialOffsets[Offset 1 Value],$A3102),
", Offset1UnitID:  ",CHAR(34),INDEX(SpatialOffsets[Offset 1 Unit],$A3102),CHAR(34),
", Offset2Value:  ",INDEX(SpatialOffsets[Offset 2 Value],$A3102),
", Offset2UnitID:  ",CHAR(34),INDEX(SpatialOffsets[Offset 2 Unit],$A3102),CHAR(34),
", Offset3Value:  ",INDEX(SpatialOffsets[Offset 3 Value],$A3102),
", Offset3UnitID:  ",CHAR(34),INDEX(SpatialOffsets[Offset 3 Unit],$A3102),CHAR(34),,"}")))</f>
        <v>#REF!</v>
      </c>
      <c r="O3102" t="e">
        <f>IF(COUNTA(RelatedFeatures[])=0,"", IF(INDEX(RelatedFeatures[First Sampling Feature Code],$A3102)="","",
CONCATENATE("  - &amp;RelationID",TEXT($A3102,"0000"),
" {","SamplingFeatureID:  *SamplingFeatureID",TEXT(MATCH(INDEX(RelatedFeatures[First Sampling Feature Code],$A3102),SamplingFeatures[Feature Code],0),"0000"),
", RelationshipTypeCV:  ",CHAR(34),INDEX(RelatedFeatures[Relationship Type],$A3102),CHAR(34),
", RelatedFeatureID: *SamplingFeatureID",TEXT(MATCH(INDEX(RelatedFeatures[Second Sampling Feature Code],$A3102),SamplingFeatures[Feature Code],0),"0000"),
", SpatialOffsetID:  ",IF(INDEX(RelatedFeatures[Offset Number],$A3102)="","",CONCATENATE("*SpatialOffsetID",TEXT(INDEX(RelatedFeatures[Offset Number],$A3102),"0000"))),"}")))</f>
        <v>#REF!</v>
      </c>
      <c r="P3102" t="e">
        <f>IF(INDEX(Methods[Method Type],$A3102)="","",
CONCATENATE("  - &amp;MethodID",TEXT($A3102,"0000"),
" {","MethodTypeCV:  ",CHAR(34),INDEX(Methods[Method Type],$A3102),CHAR(34),
", MethodCode:  ",CHAR(34),INDEX(Methods[Method Code],$A3102),CHAR(34),
", MethodName:  ",CHAR(34),INDEX(Methods[Method Name],$A3102),CHAR(34),
", MethodDescription:  ",CHAR(34),INDEX(Methods[Method Description],$A3102),CHAR(34),
", MethodLink:  ",CHAR(34),INDEX(Methods[Method Link],$A3102),CHAR(34),
", OrganizationID: *OrganizationID",TEXT(MATCH(INDEX(Methods[Organization Name],$A3102),Organizations[Organization Name],0),"0000"),"}"))</f>
        <v>#REF!</v>
      </c>
      <c r="Q3102" t="e">
        <f>IF(INDEX(Variables[Variable Type],$A3102)="","",
CONCATENATE("  - &amp;VariableID",TEXT($A3102,"0000"),
" {","VariableTypeCV:  ",CHAR(34),INDEX(Variables[Variable Type],$A3102),CHAR(34),
", VariableCode:  ",CHAR(34),INDEX(Variables[Variable Code],$A3102),CHAR(34),
", VariableNameCV:  ",CHAR(34),INDEX(Variables[Variable Name],$A3102),CHAR(34),
", VariableDefinition:  ",CHAR(34),INDEX(Variables[Variable Definition],$A3102),CHAR(34),
", SpecciationCV:  ",CHAR(34),INDEX(Variables[Speciation],$A3102),CHAR(34),
", NoDataValue:  ",CHAR(34),INDEX(Variables[No Data Value],$A3102),CHAR(34),"}"))</f>
        <v>#REF!</v>
      </c>
    </row>
    <row r="3103" spans="1:17" x14ac:dyDescent="0.25">
      <c r="A3103">
        <v>3100</v>
      </c>
      <c r="D3103" t="e">
        <f>IF(INDEX(People[First Name],$A3103)="","",
CONCATENATE("  - &amp;PersonID",TEXT($A3103,"0000"),
" {","PersonFirstName:  ",CHAR(34),INDEX(People[First Name],$A3103),CHAR(34),
", PersonMiddleName:  ",CHAR(34),INDEX(People[Middle Name],$A3103),CHAR(34),
", PersonLastName:  ",CHAR(34),INDEX(People[Last Name],$A3103),CHAR(34),"}"))</f>
        <v>#REF!</v>
      </c>
      <c r="E3103" t="e">
        <f>IF(INDEX(Organizations[Organization Type '[CV']],$A3103)="","",
CONCATENATE("  - &amp;OrganizationID",TEXT($A3103,"0000"),
" {","OrganizationTypeCV:  ",CHAR(34),INDEX(Organizations[Organization Type '[CV']],$A3103),CHAR(34),
", OrganizationCode:  ",CHAR(34),INDEX(Organizations[Organization Code],$A3103),CHAR(34),
", OrganizationName:  ",CHAR(34),INDEX(Organizations[Organization Name],$A3103),CHAR(34),
", OrganizationDescription:  ",CHAR(34),INDEX(Organizations[Organization Description],$A3103),CHAR(34),
", OrganizationLink:  ",CHAR(34),INDEX(Organizations[Organization Link],$A3103),CHAR(34),"}"))</f>
        <v>#REF!</v>
      </c>
      <c r="F3103" t="e">
        <f>IF(INDEX(People[First Name],$A3103)="","",
CONCATENATE("  - &amp;AffiliationID",TEXT($A3103,"0000"),
" {PersonID: *PersonID",TEXT($A3103,"0000"),
", OrganizationID: *OrganizationID",TEXT(MATCH(INDEX(People[Organization Name],$A3103),Organizations[Organization Name],0),"0000"),
", IsPrimaryOrganizationContact: , AffiliationStartDate: , AffiliationEndDate: , PrimaryPhone: ",
", PrimaryEmail: ",CHAR(34),INDEX(People[Primary Email],$A3103),CHAR(34),
", PrimaryAddress: ",CHAR(34),INDEX(People[Primary Address],$A3103),CHAR(34),
", PersonLink: }"))</f>
        <v>#REF!</v>
      </c>
      <c r="H3103" t="e">
        <f>IF(COUNTA(CitationInformation)=0,"",IF(INDEX(AuthorList[Author Name],$A3103)="","",
CONCATENATE("  - &amp;AuthorListID",TEXT($A3103,"0000"),
"  {CitationID: *CitationID0001",
", PersonID: *PersonID",TEXT(MATCH(INDEX(AuthorList[Author Name],$A3103),People[Full Name],0),"0000"),
", AuthorOrder: ",INDEX(AuthorList[Author Number],$A3103),"}")))</f>
        <v>#REF!</v>
      </c>
      <c r="K3103" t="e">
        <f>IF(INDEX(SamplingFeatures[Feature Code],$A3103)="","",
CONCATENATE("  - &amp;SamplingFeatureID",TEXT($A3103,"0000"),
" {","SamplingFeatureUUID:  ",CHAR(34),INDEX(SamplingFeatures[Sampling Feature UUID],$A3103),CHAR(34),
", SamplingFeatureTypeCV:  ",CHAR(34),INDEX(SamplingFeatures[Sampling Feature Type],$A3103),CHAR(34),
", SamplingFeatureCode:  ",CHAR(34),INDEX(SamplingFeatures[Feature Code],$A3103),CHAR(34),
", SamplingFeatureName:  ",CHAR(34),INDEX(SamplingFeatures[Feature Name],$A3103),CHAR(34),
", SamplingFeatureDescription:  ",CHAR(34),INDEX(SamplingFeatures[Feature Description],$A3103),CHAR(34),
", SamplingFeatureGeotypeCV:  ",CHAR(34),INDEX(SamplingFeatures[Feature Geo Type],$A3103),CHAR(34),
", FeatureGeometry:  ",CHAR(34),INDEX(SamplingFeatures[Feature Geometry],$A3103),CHAR(34),
", Elevation_m:  ",CHAR(34),INDEX(SamplingFeatures[Elevation_m],$A3103),CHAR(34),
", ElevationDatumCV:  ",CHAR(34),ElevationDatum,CHAR(34),"}"))</f>
        <v>#REF!</v>
      </c>
      <c r="L3103" t="e">
        <f>IF(INDEX(SamplingFeatures[Sampling Feature Type],$A3103)&lt;&gt;"Site","",
CONCATENATE("  - &amp;SiteID",TEXT(SUMPRODUCT(--($L$3:$L3102&lt;&gt;"")),"0000"),
" {","SamplingFeatureID:  *SamplingFeatureID",TEXT($A3103,"0000"),
", SiteTypeCV:  ",CHAR(34),INDEX(Sites[Site Type],$A3103),CHAR(34),
", Latitude:  ",INDEX(Sites[Latitude],$A3103),
", Longitude:  ",INDEX(Sites[Longitude],$A3103),
", SRSName:  ",CHAR(34),LatLonDatum,CHAR(34),"}"))</f>
        <v>#REF!</v>
      </c>
      <c r="M3103" t="e">
        <f>IF(INDEX(SamplingFeatures[Sampling Feature Type],$A3103)&lt;&gt;"Specimen","",
CONCATENATE("  - &amp;SpecimenID",TEXT(SUMPRODUCT(--($M$3:$M3102&lt;&gt;"")),"0000"),
" {","SamplingFeatureID:  *SamplingFeatureID",TEXT($A3103,"0000"),
", SpecimenTypeCV:  ",CHAR(34),INDEX(Specimens[Specimen Type],$A3103),CHAR(34),
", SpecimenMediumCV:  ",INDEX(Specimens[Specimen Medium],$A3103),
", IsFieldSpecimen:  ",CHAR(34),INDEX(Specimens[Is Field Specimen?],$A3103),CHAR(34),"}"))</f>
        <v>#REF!</v>
      </c>
      <c r="N3103" t="e">
        <f>IF(COUNTA(SpatialOffsets[])=0,"", IF(INDEX(SpatialOffsets[Spatial Offset Type],$A3103)="","",
CONCATENATE("  - &amp;SpatialOffsetID",TEXT($A3103,"0000"),
" {","SpatialOffsetTypeCV:  ",CHAR(34),INDEX(SpatialOffsets[Spatial Offset Type],$A3103),CHAR(34),
", Offset1Value:  ",INDEX(SpatialOffsets[Offset 1 Value],$A3103),
", Offset1UnitID:  ",CHAR(34),INDEX(SpatialOffsets[Offset 1 Unit],$A3103),CHAR(34),
", Offset2Value:  ",INDEX(SpatialOffsets[Offset 2 Value],$A3103),
", Offset2UnitID:  ",CHAR(34),INDEX(SpatialOffsets[Offset 2 Unit],$A3103),CHAR(34),
", Offset3Value:  ",INDEX(SpatialOffsets[Offset 3 Value],$A3103),
", Offset3UnitID:  ",CHAR(34),INDEX(SpatialOffsets[Offset 3 Unit],$A3103),CHAR(34),,"}")))</f>
        <v>#REF!</v>
      </c>
      <c r="O3103" t="e">
        <f>IF(COUNTA(RelatedFeatures[])=0,"", IF(INDEX(RelatedFeatures[First Sampling Feature Code],$A3103)="","",
CONCATENATE("  - &amp;RelationID",TEXT($A3103,"0000"),
" {","SamplingFeatureID:  *SamplingFeatureID",TEXT(MATCH(INDEX(RelatedFeatures[First Sampling Feature Code],$A3103),SamplingFeatures[Feature Code],0),"0000"),
", RelationshipTypeCV:  ",CHAR(34),INDEX(RelatedFeatures[Relationship Type],$A3103),CHAR(34),
", RelatedFeatureID: *SamplingFeatureID",TEXT(MATCH(INDEX(RelatedFeatures[Second Sampling Feature Code],$A3103),SamplingFeatures[Feature Code],0),"0000"),
", SpatialOffsetID:  ",IF(INDEX(RelatedFeatures[Offset Number],$A3103)="","",CONCATENATE("*SpatialOffsetID",TEXT(INDEX(RelatedFeatures[Offset Number],$A3103),"0000"))),"}")))</f>
        <v>#REF!</v>
      </c>
      <c r="P3103" t="e">
        <f>IF(INDEX(Methods[Method Type],$A3103)="","",
CONCATENATE("  - &amp;MethodID",TEXT($A3103,"0000"),
" {","MethodTypeCV:  ",CHAR(34),INDEX(Methods[Method Type],$A3103),CHAR(34),
", MethodCode:  ",CHAR(34),INDEX(Methods[Method Code],$A3103),CHAR(34),
", MethodName:  ",CHAR(34),INDEX(Methods[Method Name],$A3103),CHAR(34),
", MethodDescription:  ",CHAR(34),INDEX(Methods[Method Description],$A3103),CHAR(34),
", MethodLink:  ",CHAR(34),INDEX(Methods[Method Link],$A3103),CHAR(34),
", OrganizationID: *OrganizationID",TEXT(MATCH(INDEX(Methods[Organization Name],$A3103),Organizations[Organization Name],0),"0000"),"}"))</f>
        <v>#REF!</v>
      </c>
      <c r="Q3103" t="e">
        <f>IF(INDEX(Variables[Variable Type],$A3103)="","",
CONCATENATE("  - &amp;VariableID",TEXT($A3103,"0000"),
" {","VariableTypeCV:  ",CHAR(34),INDEX(Variables[Variable Type],$A3103),CHAR(34),
", VariableCode:  ",CHAR(34),INDEX(Variables[Variable Code],$A3103),CHAR(34),
", VariableNameCV:  ",CHAR(34),INDEX(Variables[Variable Name],$A3103),CHAR(34),
", VariableDefinition:  ",CHAR(34),INDEX(Variables[Variable Definition],$A3103),CHAR(34),
", SpecciationCV:  ",CHAR(34),INDEX(Variables[Speciation],$A3103),CHAR(34),
", NoDataValue:  ",CHAR(34),INDEX(Variables[No Data Value],$A3103),CHAR(34),"}"))</f>
        <v>#REF!</v>
      </c>
    </row>
    <row r="3104" spans="1:17" x14ac:dyDescent="0.25">
      <c r="A3104">
        <v>3101</v>
      </c>
      <c r="D3104" t="e">
        <f>IF(INDEX(People[First Name],$A3104)="","",
CONCATENATE("  - &amp;PersonID",TEXT($A3104,"0000"),
" {","PersonFirstName:  ",CHAR(34),INDEX(People[First Name],$A3104),CHAR(34),
", PersonMiddleName:  ",CHAR(34),INDEX(People[Middle Name],$A3104),CHAR(34),
", PersonLastName:  ",CHAR(34),INDEX(People[Last Name],$A3104),CHAR(34),"}"))</f>
        <v>#REF!</v>
      </c>
      <c r="E3104" t="e">
        <f>IF(INDEX(Organizations[Organization Type '[CV']],$A3104)="","",
CONCATENATE("  - &amp;OrganizationID",TEXT($A3104,"0000"),
" {","OrganizationTypeCV:  ",CHAR(34),INDEX(Organizations[Organization Type '[CV']],$A3104),CHAR(34),
", OrganizationCode:  ",CHAR(34),INDEX(Organizations[Organization Code],$A3104),CHAR(34),
", OrganizationName:  ",CHAR(34),INDEX(Organizations[Organization Name],$A3104),CHAR(34),
", OrganizationDescription:  ",CHAR(34),INDEX(Organizations[Organization Description],$A3104),CHAR(34),
", OrganizationLink:  ",CHAR(34),INDEX(Organizations[Organization Link],$A3104),CHAR(34),"}"))</f>
        <v>#REF!</v>
      </c>
      <c r="F3104" t="e">
        <f>IF(INDEX(People[First Name],$A3104)="","",
CONCATENATE("  - &amp;AffiliationID",TEXT($A3104,"0000"),
" {PersonID: *PersonID",TEXT($A3104,"0000"),
", OrganizationID: *OrganizationID",TEXT(MATCH(INDEX(People[Organization Name],$A3104),Organizations[Organization Name],0),"0000"),
", IsPrimaryOrganizationContact: , AffiliationStartDate: , AffiliationEndDate: , PrimaryPhone: ",
", PrimaryEmail: ",CHAR(34),INDEX(People[Primary Email],$A3104),CHAR(34),
", PrimaryAddress: ",CHAR(34),INDEX(People[Primary Address],$A3104),CHAR(34),
", PersonLink: }"))</f>
        <v>#REF!</v>
      </c>
      <c r="H3104" t="e">
        <f>IF(COUNTA(CitationInformation)=0,"",IF(INDEX(AuthorList[Author Name],$A3104)="","",
CONCATENATE("  - &amp;AuthorListID",TEXT($A3104,"0000"),
"  {CitationID: *CitationID0001",
", PersonID: *PersonID",TEXT(MATCH(INDEX(AuthorList[Author Name],$A3104),People[Full Name],0),"0000"),
", AuthorOrder: ",INDEX(AuthorList[Author Number],$A3104),"}")))</f>
        <v>#REF!</v>
      </c>
      <c r="K3104" t="e">
        <f>IF(INDEX(SamplingFeatures[Feature Code],$A3104)="","",
CONCATENATE("  - &amp;SamplingFeatureID",TEXT($A3104,"0000"),
" {","SamplingFeatureUUID:  ",CHAR(34),INDEX(SamplingFeatures[Sampling Feature UUID],$A3104),CHAR(34),
", SamplingFeatureTypeCV:  ",CHAR(34),INDEX(SamplingFeatures[Sampling Feature Type],$A3104),CHAR(34),
", SamplingFeatureCode:  ",CHAR(34),INDEX(SamplingFeatures[Feature Code],$A3104),CHAR(34),
", SamplingFeatureName:  ",CHAR(34),INDEX(SamplingFeatures[Feature Name],$A3104),CHAR(34),
", SamplingFeatureDescription:  ",CHAR(34),INDEX(SamplingFeatures[Feature Description],$A3104),CHAR(34),
", SamplingFeatureGeotypeCV:  ",CHAR(34),INDEX(SamplingFeatures[Feature Geo Type],$A3104),CHAR(34),
", FeatureGeometry:  ",CHAR(34),INDEX(SamplingFeatures[Feature Geometry],$A3104),CHAR(34),
", Elevation_m:  ",CHAR(34),INDEX(SamplingFeatures[Elevation_m],$A3104),CHAR(34),
", ElevationDatumCV:  ",CHAR(34),ElevationDatum,CHAR(34),"}"))</f>
        <v>#REF!</v>
      </c>
      <c r="L3104" t="e">
        <f>IF(INDEX(SamplingFeatures[Sampling Feature Type],$A3104)&lt;&gt;"Site","",
CONCATENATE("  - &amp;SiteID",TEXT(SUMPRODUCT(--($L$3:$L3103&lt;&gt;"")),"0000"),
" {","SamplingFeatureID:  *SamplingFeatureID",TEXT($A3104,"0000"),
", SiteTypeCV:  ",CHAR(34),INDEX(Sites[Site Type],$A3104),CHAR(34),
", Latitude:  ",INDEX(Sites[Latitude],$A3104),
", Longitude:  ",INDEX(Sites[Longitude],$A3104),
", SRSName:  ",CHAR(34),LatLonDatum,CHAR(34),"}"))</f>
        <v>#REF!</v>
      </c>
      <c r="M3104" t="e">
        <f>IF(INDEX(SamplingFeatures[Sampling Feature Type],$A3104)&lt;&gt;"Specimen","",
CONCATENATE("  - &amp;SpecimenID",TEXT(SUMPRODUCT(--($M$3:$M3103&lt;&gt;"")),"0000"),
" {","SamplingFeatureID:  *SamplingFeatureID",TEXT($A3104,"0000"),
", SpecimenTypeCV:  ",CHAR(34),INDEX(Specimens[Specimen Type],$A3104),CHAR(34),
", SpecimenMediumCV:  ",INDEX(Specimens[Specimen Medium],$A3104),
", IsFieldSpecimen:  ",CHAR(34),INDEX(Specimens[Is Field Specimen?],$A3104),CHAR(34),"}"))</f>
        <v>#REF!</v>
      </c>
      <c r="N3104" t="e">
        <f>IF(COUNTA(SpatialOffsets[])=0,"", IF(INDEX(SpatialOffsets[Spatial Offset Type],$A3104)="","",
CONCATENATE("  - &amp;SpatialOffsetID",TEXT($A3104,"0000"),
" {","SpatialOffsetTypeCV:  ",CHAR(34),INDEX(SpatialOffsets[Spatial Offset Type],$A3104),CHAR(34),
", Offset1Value:  ",INDEX(SpatialOffsets[Offset 1 Value],$A3104),
", Offset1UnitID:  ",CHAR(34),INDEX(SpatialOffsets[Offset 1 Unit],$A3104),CHAR(34),
", Offset2Value:  ",INDEX(SpatialOffsets[Offset 2 Value],$A3104),
", Offset2UnitID:  ",CHAR(34),INDEX(SpatialOffsets[Offset 2 Unit],$A3104),CHAR(34),
", Offset3Value:  ",INDEX(SpatialOffsets[Offset 3 Value],$A3104),
", Offset3UnitID:  ",CHAR(34),INDEX(SpatialOffsets[Offset 3 Unit],$A3104),CHAR(34),,"}")))</f>
        <v>#REF!</v>
      </c>
      <c r="O3104" t="e">
        <f>IF(COUNTA(RelatedFeatures[])=0,"", IF(INDEX(RelatedFeatures[First Sampling Feature Code],$A3104)="","",
CONCATENATE("  - &amp;RelationID",TEXT($A3104,"0000"),
" {","SamplingFeatureID:  *SamplingFeatureID",TEXT(MATCH(INDEX(RelatedFeatures[First Sampling Feature Code],$A3104),SamplingFeatures[Feature Code],0),"0000"),
", RelationshipTypeCV:  ",CHAR(34),INDEX(RelatedFeatures[Relationship Type],$A3104),CHAR(34),
", RelatedFeatureID: *SamplingFeatureID",TEXT(MATCH(INDEX(RelatedFeatures[Second Sampling Feature Code],$A3104),SamplingFeatures[Feature Code],0),"0000"),
", SpatialOffsetID:  ",IF(INDEX(RelatedFeatures[Offset Number],$A3104)="","",CONCATENATE("*SpatialOffsetID",TEXT(INDEX(RelatedFeatures[Offset Number],$A3104),"0000"))),"}")))</f>
        <v>#REF!</v>
      </c>
      <c r="P3104" t="e">
        <f>IF(INDEX(Methods[Method Type],$A3104)="","",
CONCATENATE("  - &amp;MethodID",TEXT($A3104,"0000"),
" {","MethodTypeCV:  ",CHAR(34),INDEX(Methods[Method Type],$A3104),CHAR(34),
", MethodCode:  ",CHAR(34),INDEX(Methods[Method Code],$A3104),CHAR(34),
", MethodName:  ",CHAR(34),INDEX(Methods[Method Name],$A3104),CHAR(34),
", MethodDescription:  ",CHAR(34),INDEX(Methods[Method Description],$A3104),CHAR(34),
", MethodLink:  ",CHAR(34),INDEX(Methods[Method Link],$A3104),CHAR(34),
", OrganizationID: *OrganizationID",TEXT(MATCH(INDEX(Methods[Organization Name],$A3104),Organizations[Organization Name],0),"0000"),"}"))</f>
        <v>#REF!</v>
      </c>
      <c r="Q3104" t="e">
        <f>IF(INDEX(Variables[Variable Type],$A3104)="","",
CONCATENATE("  - &amp;VariableID",TEXT($A3104,"0000"),
" {","VariableTypeCV:  ",CHAR(34),INDEX(Variables[Variable Type],$A3104),CHAR(34),
", VariableCode:  ",CHAR(34),INDEX(Variables[Variable Code],$A3104),CHAR(34),
", VariableNameCV:  ",CHAR(34),INDEX(Variables[Variable Name],$A3104),CHAR(34),
", VariableDefinition:  ",CHAR(34),INDEX(Variables[Variable Definition],$A3104),CHAR(34),
", SpecciationCV:  ",CHAR(34),INDEX(Variables[Speciation],$A3104),CHAR(34),
", NoDataValue:  ",CHAR(34),INDEX(Variables[No Data Value],$A3104),CHAR(34),"}"))</f>
        <v>#REF!</v>
      </c>
    </row>
    <row r="3105" spans="1:17" x14ac:dyDescent="0.25">
      <c r="A3105">
        <v>3102</v>
      </c>
      <c r="D3105" t="e">
        <f>IF(INDEX(People[First Name],$A3105)="","",
CONCATENATE("  - &amp;PersonID",TEXT($A3105,"0000"),
" {","PersonFirstName:  ",CHAR(34),INDEX(People[First Name],$A3105),CHAR(34),
", PersonMiddleName:  ",CHAR(34),INDEX(People[Middle Name],$A3105),CHAR(34),
", PersonLastName:  ",CHAR(34),INDEX(People[Last Name],$A3105),CHAR(34),"}"))</f>
        <v>#REF!</v>
      </c>
      <c r="E3105" t="e">
        <f>IF(INDEX(Organizations[Organization Type '[CV']],$A3105)="","",
CONCATENATE("  - &amp;OrganizationID",TEXT($A3105,"0000"),
" {","OrganizationTypeCV:  ",CHAR(34),INDEX(Organizations[Organization Type '[CV']],$A3105),CHAR(34),
", OrganizationCode:  ",CHAR(34),INDEX(Organizations[Organization Code],$A3105),CHAR(34),
", OrganizationName:  ",CHAR(34),INDEX(Organizations[Organization Name],$A3105),CHAR(34),
", OrganizationDescription:  ",CHAR(34),INDEX(Organizations[Organization Description],$A3105),CHAR(34),
", OrganizationLink:  ",CHAR(34),INDEX(Organizations[Organization Link],$A3105),CHAR(34),"}"))</f>
        <v>#REF!</v>
      </c>
      <c r="F3105" t="e">
        <f>IF(INDEX(People[First Name],$A3105)="","",
CONCATENATE("  - &amp;AffiliationID",TEXT($A3105,"0000"),
" {PersonID: *PersonID",TEXT($A3105,"0000"),
", OrganizationID: *OrganizationID",TEXT(MATCH(INDEX(People[Organization Name],$A3105),Organizations[Organization Name],0),"0000"),
", IsPrimaryOrganizationContact: , AffiliationStartDate: , AffiliationEndDate: , PrimaryPhone: ",
", PrimaryEmail: ",CHAR(34),INDEX(People[Primary Email],$A3105),CHAR(34),
", PrimaryAddress: ",CHAR(34),INDEX(People[Primary Address],$A3105),CHAR(34),
", PersonLink: }"))</f>
        <v>#REF!</v>
      </c>
      <c r="H3105" t="e">
        <f>IF(COUNTA(CitationInformation)=0,"",IF(INDEX(AuthorList[Author Name],$A3105)="","",
CONCATENATE("  - &amp;AuthorListID",TEXT($A3105,"0000"),
"  {CitationID: *CitationID0001",
", PersonID: *PersonID",TEXT(MATCH(INDEX(AuthorList[Author Name],$A3105),People[Full Name],0),"0000"),
", AuthorOrder: ",INDEX(AuthorList[Author Number],$A3105),"}")))</f>
        <v>#REF!</v>
      </c>
      <c r="K3105" t="e">
        <f>IF(INDEX(SamplingFeatures[Feature Code],$A3105)="","",
CONCATENATE("  - &amp;SamplingFeatureID",TEXT($A3105,"0000"),
" {","SamplingFeatureUUID:  ",CHAR(34),INDEX(SamplingFeatures[Sampling Feature UUID],$A3105),CHAR(34),
", SamplingFeatureTypeCV:  ",CHAR(34),INDEX(SamplingFeatures[Sampling Feature Type],$A3105),CHAR(34),
", SamplingFeatureCode:  ",CHAR(34),INDEX(SamplingFeatures[Feature Code],$A3105),CHAR(34),
", SamplingFeatureName:  ",CHAR(34),INDEX(SamplingFeatures[Feature Name],$A3105),CHAR(34),
", SamplingFeatureDescription:  ",CHAR(34),INDEX(SamplingFeatures[Feature Description],$A3105),CHAR(34),
", SamplingFeatureGeotypeCV:  ",CHAR(34),INDEX(SamplingFeatures[Feature Geo Type],$A3105),CHAR(34),
", FeatureGeometry:  ",CHAR(34),INDEX(SamplingFeatures[Feature Geometry],$A3105),CHAR(34),
", Elevation_m:  ",CHAR(34),INDEX(SamplingFeatures[Elevation_m],$A3105),CHAR(34),
", ElevationDatumCV:  ",CHAR(34),ElevationDatum,CHAR(34),"}"))</f>
        <v>#REF!</v>
      </c>
      <c r="L3105" t="e">
        <f>IF(INDEX(SamplingFeatures[Sampling Feature Type],$A3105)&lt;&gt;"Site","",
CONCATENATE("  - &amp;SiteID",TEXT(SUMPRODUCT(--($L$3:$L3104&lt;&gt;"")),"0000"),
" {","SamplingFeatureID:  *SamplingFeatureID",TEXT($A3105,"0000"),
", SiteTypeCV:  ",CHAR(34),INDEX(Sites[Site Type],$A3105),CHAR(34),
", Latitude:  ",INDEX(Sites[Latitude],$A3105),
", Longitude:  ",INDEX(Sites[Longitude],$A3105),
", SRSName:  ",CHAR(34),LatLonDatum,CHAR(34),"}"))</f>
        <v>#REF!</v>
      </c>
      <c r="M3105" t="e">
        <f>IF(INDEX(SamplingFeatures[Sampling Feature Type],$A3105)&lt;&gt;"Specimen","",
CONCATENATE("  - &amp;SpecimenID",TEXT(SUMPRODUCT(--($M$3:$M3104&lt;&gt;"")),"0000"),
" {","SamplingFeatureID:  *SamplingFeatureID",TEXT($A3105,"0000"),
", SpecimenTypeCV:  ",CHAR(34),INDEX(Specimens[Specimen Type],$A3105),CHAR(34),
", SpecimenMediumCV:  ",INDEX(Specimens[Specimen Medium],$A3105),
", IsFieldSpecimen:  ",CHAR(34),INDEX(Specimens[Is Field Specimen?],$A3105),CHAR(34),"}"))</f>
        <v>#REF!</v>
      </c>
      <c r="N3105" t="e">
        <f>IF(COUNTA(SpatialOffsets[])=0,"", IF(INDEX(SpatialOffsets[Spatial Offset Type],$A3105)="","",
CONCATENATE("  - &amp;SpatialOffsetID",TEXT($A3105,"0000"),
" {","SpatialOffsetTypeCV:  ",CHAR(34),INDEX(SpatialOffsets[Spatial Offset Type],$A3105),CHAR(34),
", Offset1Value:  ",INDEX(SpatialOffsets[Offset 1 Value],$A3105),
", Offset1UnitID:  ",CHAR(34),INDEX(SpatialOffsets[Offset 1 Unit],$A3105),CHAR(34),
", Offset2Value:  ",INDEX(SpatialOffsets[Offset 2 Value],$A3105),
", Offset2UnitID:  ",CHAR(34),INDEX(SpatialOffsets[Offset 2 Unit],$A3105),CHAR(34),
", Offset3Value:  ",INDEX(SpatialOffsets[Offset 3 Value],$A3105),
", Offset3UnitID:  ",CHAR(34),INDEX(SpatialOffsets[Offset 3 Unit],$A3105),CHAR(34),,"}")))</f>
        <v>#REF!</v>
      </c>
      <c r="O3105" t="e">
        <f>IF(COUNTA(RelatedFeatures[])=0,"", IF(INDEX(RelatedFeatures[First Sampling Feature Code],$A3105)="","",
CONCATENATE("  - &amp;RelationID",TEXT($A3105,"0000"),
" {","SamplingFeatureID:  *SamplingFeatureID",TEXT(MATCH(INDEX(RelatedFeatures[First Sampling Feature Code],$A3105),SamplingFeatures[Feature Code],0),"0000"),
", RelationshipTypeCV:  ",CHAR(34),INDEX(RelatedFeatures[Relationship Type],$A3105),CHAR(34),
", RelatedFeatureID: *SamplingFeatureID",TEXT(MATCH(INDEX(RelatedFeatures[Second Sampling Feature Code],$A3105),SamplingFeatures[Feature Code],0),"0000"),
", SpatialOffsetID:  ",IF(INDEX(RelatedFeatures[Offset Number],$A3105)="","",CONCATENATE("*SpatialOffsetID",TEXT(INDEX(RelatedFeatures[Offset Number],$A3105),"0000"))),"}")))</f>
        <v>#REF!</v>
      </c>
      <c r="P3105" t="e">
        <f>IF(INDEX(Methods[Method Type],$A3105)="","",
CONCATENATE("  - &amp;MethodID",TEXT($A3105,"0000"),
" {","MethodTypeCV:  ",CHAR(34),INDEX(Methods[Method Type],$A3105),CHAR(34),
", MethodCode:  ",CHAR(34),INDEX(Methods[Method Code],$A3105),CHAR(34),
", MethodName:  ",CHAR(34),INDEX(Methods[Method Name],$A3105),CHAR(34),
", MethodDescription:  ",CHAR(34),INDEX(Methods[Method Description],$A3105),CHAR(34),
", MethodLink:  ",CHAR(34),INDEX(Methods[Method Link],$A3105),CHAR(34),
", OrganizationID: *OrganizationID",TEXT(MATCH(INDEX(Methods[Organization Name],$A3105),Organizations[Organization Name],0),"0000"),"}"))</f>
        <v>#REF!</v>
      </c>
      <c r="Q3105" t="e">
        <f>IF(INDEX(Variables[Variable Type],$A3105)="","",
CONCATENATE("  - &amp;VariableID",TEXT($A3105,"0000"),
" {","VariableTypeCV:  ",CHAR(34),INDEX(Variables[Variable Type],$A3105),CHAR(34),
", VariableCode:  ",CHAR(34),INDEX(Variables[Variable Code],$A3105),CHAR(34),
", VariableNameCV:  ",CHAR(34),INDEX(Variables[Variable Name],$A3105),CHAR(34),
", VariableDefinition:  ",CHAR(34),INDEX(Variables[Variable Definition],$A3105),CHAR(34),
", SpecciationCV:  ",CHAR(34),INDEX(Variables[Speciation],$A3105),CHAR(34),
", NoDataValue:  ",CHAR(34),INDEX(Variables[No Data Value],$A3105),CHAR(34),"}"))</f>
        <v>#REF!</v>
      </c>
    </row>
    <row r="3106" spans="1:17" x14ac:dyDescent="0.25">
      <c r="A3106">
        <v>3103</v>
      </c>
      <c r="D3106" t="e">
        <f>IF(INDEX(People[First Name],$A3106)="","",
CONCATENATE("  - &amp;PersonID",TEXT($A3106,"0000"),
" {","PersonFirstName:  ",CHAR(34),INDEX(People[First Name],$A3106),CHAR(34),
", PersonMiddleName:  ",CHAR(34),INDEX(People[Middle Name],$A3106),CHAR(34),
", PersonLastName:  ",CHAR(34),INDEX(People[Last Name],$A3106),CHAR(34),"}"))</f>
        <v>#REF!</v>
      </c>
      <c r="E3106" t="e">
        <f>IF(INDEX(Organizations[Organization Type '[CV']],$A3106)="","",
CONCATENATE("  - &amp;OrganizationID",TEXT($A3106,"0000"),
" {","OrganizationTypeCV:  ",CHAR(34),INDEX(Organizations[Organization Type '[CV']],$A3106),CHAR(34),
", OrganizationCode:  ",CHAR(34),INDEX(Organizations[Organization Code],$A3106),CHAR(34),
", OrganizationName:  ",CHAR(34),INDEX(Organizations[Organization Name],$A3106),CHAR(34),
", OrganizationDescription:  ",CHAR(34),INDEX(Organizations[Organization Description],$A3106),CHAR(34),
", OrganizationLink:  ",CHAR(34),INDEX(Organizations[Organization Link],$A3106),CHAR(34),"}"))</f>
        <v>#REF!</v>
      </c>
      <c r="F3106" t="e">
        <f>IF(INDEX(People[First Name],$A3106)="","",
CONCATENATE("  - &amp;AffiliationID",TEXT($A3106,"0000"),
" {PersonID: *PersonID",TEXT($A3106,"0000"),
", OrganizationID: *OrganizationID",TEXT(MATCH(INDEX(People[Organization Name],$A3106),Organizations[Organization Name],0),"0000"),
", IsPrimaryOrganizationContact: , AffiliationStartDate: , AffiliationEndDate: , PrimaryPhone: ",
", PrimaryEmail: ",CHAR(34),INDEX(People[Primary Email],$A3106),CHAR(34),
", PrimaryAddress: ",CHAR(34),INDEX(People[Primary Address],$A3106),CHAR(34),
", PersonLink: }"))</f>
        <v>#REF!</v>
      </c>
      <c r="H3106" t="e">
        <f>IF(COUNTA(CitationInformation)=0,"",IF(INDEX(AuthorList[Author Name],$A3106)="","",
CONCATENATE("  - &amp;AuthorListID",TEXT($A3106,"0000"),
"  {CitationID: *CitationID0001",
", PersonID: *PersonID",TEXT(MATCH(INDEX(AuthorList[Author Name],$A3106),People[Full Name],0),"0000"),
", AuthorOrder: ",INDEX(AuthorList[Author Number],$A3106),"}")))</f>
        <v>#REF!</v>
      </c>
      <c r="K3106" t="e">
        <f>IF(INDEX(SamplingFeatures[Feature Code],$A3106)="","",
CONCATENATE("  - &amp;SamplingFeatureID",TEXT($A3106,"0000"),
" {","SamplingFeatureUUID:  ",CHAR(34),INDEX(SamplingFeatures[Sampling Feature UUID],$A3106),CHAR(34),
", SamplingFeatureTypeCV:  ",CHAR(34),INDEX(SamplingFeatures[Sampling Feature Type],$A3106),CHAR(34),
", SamplingFeatureCode:  ",CHAR(34),INDEX(SamplingFeatures[Feature Code],$A3106),CHAR(34),
", SamplingFeatureName:  ",CHAR(34),INDEX(SamplingFeatures[Feature Name],$A3106),CHAR(34),
", SamplingFeatureDescription:  ",CHAR(34),INDEX(SamplingFeatures[Feature Description],$A3106),CHAR(34),
", SamplingFeatureGeotypeCV:  ",CHAR(34),INDEX(SamplingFeatures[Feature Geo Type],$A3106),CHAR(34),
", FeatureGeometry:  ",CHAR(34),INDEX(SamplingFeatures[Feature Geometry],$A3106),CHAR(34),
", Elevation_m:  ",CHAR(34),INDEX(SamplingFeatures[Elevation_m],$A3106),CHAR(34),
", ElevationDatumCV:  ",CHAR(34),ElevationDatum,CHAR(34),"}"))</f>
        <v>#REF!</v>
      </c>
      <c r="L3106" t="e">
        <f>IF(INDEX(SamplingFeatures[Sampling Feature Type],$A3106)&lt;&gt;"Site","",
CONCATENATE("  - &amp;SiteID",TEXT(SUMPRODUCT(--($L$3:$L3105&lt;&gt;"")),"0000"),
" {","SamplingFeatureID:  *SamplingFeatureID",TEXT($A3106,"0000"),
", SiteTypeCV:  ",CHAR(34),INDEX(Sites[Site Type],$A3106),CHAR(34),
", Latitude:  ",INDEX(Sites[Latitude],$A3106),
", Longitude:  ",INDEX(Sites[Longitude],$A3106),
", SRSName:  ",CHAR(34),LatLonDatum,CHAR(34),"}"))</f>
        <v>#REF!</v>
      </c>
      <c r="M3106" t="e">
        <f>IF(INDEX(SamplingFeatures[Sampling Feature Type],$A3106)&lt;&gt;"Specimen","",
CONCATENATE("  - &amp;SpecimenID",TEXT(SUMPRODUCT(--($M$3:$M3105&lt;&gt;"")),"0000"),
" {","SamplingFeatureID:  *SamplingFeatureID",TEXT($A3106,"0000"),
", SpecimenTypeCV:  ",CHAR(34),INDEX(Specimens[Specimen Type],$A3106),CHAR(34),
", SpecimenMediumCV:  ",INDEX(Specimens[Specimen Medium],$A3106),
", IsFieldSpecimen:  ",CHAR(34),INDEX(Specimens[Is Field Specimen?],$A3106),CHAR(34),"}"))</f>
        <v>#REF!</v>
      </c>
      <c r="N3106" t="e">
        <f>IF(COUNTA(SpatialOffsets[])=0,"", IF(INDEX(SpatialOffsets[Spatial Offset Type],$A3106)="","",
CONCATENATE("  - &amp;SpatialOffsetID",TEXT($A3106,"0000"),
" {","SpatialOffsetTypeCV:  ",CHAR(34),INDEX(SpatialOffsets[Spatial Offset Type],$A3106),CHAR(34),
", Offset1Value:  ",INDEX(SpatialOffsets[Offset 1 Value],$A3106),
", Offset1UnitID:  ",CHAR(34),INDEX(SpatialOffsets[Offset 1 Unit],$A3106),CHAR(34),
", Offset2Value:  ",INDEX(SpatialOffsets[Offset 2 Value],$A3106),
", Offset2UnitID:  ",CHAR(34),INDEX(SpatialOffsets[Offset 2 Unit],$A3106),CHAR(34),
", Offset3Value:  ",INDEX(SpatialOffsets[Offset 3 Value],$A3106),
", Offset3UnitID:  ",CHAR(34),INDEX(SpatialOffsets[Offset 3 Unit],$A3106),CHAR(34),,"}")))</f>
        <v>#REF!</v>
      </c>
      <c r="O3106" t="e">
        <f>IF(COUNTA(RelatedFeatures[])=0,"", IF(INDEX(RelatedFeatures[First Sampling Feature Code],$A3106)="","",
CONCATENATE("  - &amp;RelationID",TEXT($A3106,"0000"),
" {","SamplingFeatureID:  *SamplingFeatureID",TEXT(MATCH(INDEX(RelatedFeatures[First Sampling Feature Code],$A3106),SamplingFeatures[Feature Code],0),"0000"),
", RelationshipTypeCV:  ",CHAR(34),INDEX(RelatedFeatures[Relationship Type],$A3106),CHAR(34),
", RelatedFeatureID: *SamplingFeatureID",TEXT(MATCH(INDEX(RelatedFeatures[Second Sampling Feature Code],$A3106),SamplingFeatures[Feature Code],0),"0000"),
", SpatialOffsetID:  ",IF(INDEX(RelatedFeatures[Offset Number],$A3106)="","",CONCATENATE("*SpatialOffsetID",TEXT(INDEX(RelatedFeatures[Offset Number],$A3106),"0000"))),"}")))</f>
        <v>#REF!</v>
      </c>
      <c r="P3106" t="e">
        <f>IF(INDEX(Methods[Method Type],$A3106)="","",
CONCATENATE("  - &amp;MethodID",TEXT($A3106,"0000"),
" {","MethodTypeCV:  ",CHAR(34),INDEX(Methods[Method Type],$A3106),CHAR(34),
", MethodCode:  ",CHAR(34),INDEX(Methods[Method Code],$A3106),CHAR(34),
", MethodName:  ",CHAR(34),INDEX(Methods[Method Name],$A3106),CHAR(34),
", MethodDescription:  ",CHAR(34),INDEX(Methods[Method Description],$A3106),CHAR(34),
", MethodLink:  ",CHAR(34),INDEX(Methods[Method Link],$A3106),CHAR(34),
", OrganizationID: *OrganizationID",TEXT(MATCH(INDEX(Methods[Organization Name],$A3106),Organizations[Organization Name],0),"0000"),"}"))</f>
        <v>#REF!</v>
      </c>
      <c r="Q3106" t="e">
        <f>IF(INDEX(Variables[Variable Type],$A3106)="","",
CONCATENATE("  - &amp;VariableID",TEXT($A3106,"0000"),
" {","VariableTypeCV:  ",CHAR(34),INDEX(Variables[Variable Type],$A3106),CHAR(34),
", VariableCode:  ",CHAR(34),INDEX(Variables[Variable Code],$A3106),CHAR(34),
", VariableNameCV:  ",CHAR(34),INDEX(Variables[Variable Name],$A3106),CHAR(34),
", VariableDefinition:  ",CHAR(34),INDEX(Variables[Variable Definition],$A3106),CHAR(34),
", SpecciationCV:  ",CHAR(34),INDEX(Variables[Speciation],$A3106),CHAR(34),
", NoDataValue:  ",CHAR(34),INDEX(Variables[No Data Value],$A3106),CHAR(34),"}"))</f>
        <v>#REF!</v>
      </c>
    </row>
    <row r="3107" spans="1:17" x14ac:dyDescent="0.25">
      <c r="A3107">
        <v>3104</v>
      </c>
      <c r="D3107" t="e">
        <f>IF(INDEX(People[First Name],$A3107)="","",
CONCATENATE("  - &amp;PersonID",TEXT($A3107,"0000"),
" {","PersonFirstName:  ",CHAR(34),INDEX(People[First Name],$A3107),CHAR(34),
", PersonMiddleName:  ",CHAR(34),INDEX(People[Middle Name],$A3107),CHAR(34),
", PersonLastName:  ",CHAR(34),INDEX(People[Last Name],$A3107),CHAR(34),"}"))</f>
        <v>#REF!</v>
      </c>
      <c r="E3107" t="e">
        <f>IF(INDEX(Organizations[Organization Type '[CV']],$A3107)="","",
CONCATENATE("  - &amp;OrganizationID",TEXT($A3107,"0000"),
" {","OrganizationTypeCV:  ",CHAR(34),INDEX(Organizations[Organization Type '[CV']],$A3107),CHAR(34),
", OrganizationCode:  ",CHAR(34),INDEX(Organizations[Organization Code],$A3107),CHAR(34),
", OrganizationName:  ",CHAR(34),INDEX(Organizations[Organization Name],$A3107),CHAR(34),
", OrganizationDescription:  ",CHAR(34),INDEX(Organizations[Organization Description],$A3107),CHAR(34),
", OrganizationLink:  ",CHAR(34),INDEX(Organizations[Organization Link],$A3107),CHAR(34),"}"))</f>
        <v>#REF!</v>
      </c>
      <c r="F3107" t="e">
        <f>IF(INDEX(People[First Name],$A3107)="","",
CONCATENATE("  - &amp;AffiliationID",TEXT($A3107,"0000"),
" {PersonID: *PersonID",TEXT($A3107,"0000"),
", OrganizationID: *OrganizationID",TEXT(MATCH(INDEX(People[Organization Name],$A3107),Organizations[Organization Name],0),"0000"),
", IsPrimaryOrganizationContact: , AffiliationStartDate: , AffiliationEndDate: , PrimaryPhone: ",
", PrimaryEmail: ",CHAR(34),INDEX(People[Primary Email],$A3107),CHAR(34),
", PrimaryAddress: ",CHAR(34),INDEX(People[Primary Address],$A3107),CHAR(34),
", PersonLink: }"))</f>
        <v>#REF!</v>
      </c>
      <c r="H3107" t="e">
        <f>IF(COUNTA(CitationInformation)=0,"",IF(INDEX(AuthorList[Author Name],$A3107)="","",
CONCATENATE("  - &amp;AuthorListID",TEXT($A3107,"0000"),
"  {CitationID: *CitationID0001",
", PersonID: *PersonID",TEXT(MATCH(INDEX(AuthorList[Author Name],$A3107),People[Full Name],0),"0000"),
", AuthorOrder: ",INDEX(AuthorList[Author Number],$A3107),"}")))</f>
        <v>#REF!</v>
      </c>
      <c r="K3107" t="e">
        <f>IF(INDEX(SamplingFeatures[Feature Code],$A3107)="","",
CONCATENATE("  - &amp;SamplingFeatureID",TEXT($A3107,"0000"),
" {","SamplingFeatureUUID:  ",CHAR(34),INDEX(SamplingFeatures[Sampling Feature UUID],$A3107),CHAR(34),
", SamplingFeatureTypeCV:  ",CHAR(34),INDEX(SamplingFeatures[Sampling Feature Type],$A3107),CHAR(34),
", SamplingFeatureCode:  ",CHAR(34),INDEX(SamplingFeatures[Feature Code],$A3107),CHAR(34),
", SamplingFeatureName:  ",CHAR(34),INDEX(SamplingFeatures[Feature Name],$A3107),CHAR(34),
", SamplingFeatureDescription:  ",CHAR(34),INDEX(SamplingFeatures[Feature Description],$A3107),CHAR(34),
", SamplingFeatureGeotypeCV:  ",CHAR(34),INDEX(SamplingFeatures[Feature Geo Type],$A3107),CHAR(34),
", FeatureGeometry:  ",CHAR(34),INDEX(SamplingFeatures[Feature Geometry],$A3107),CHAR(34),
", Elevation_m:  ",CHAR(34),INDEX(SamplingFeatures[Elevation_m],$A3107),CHAR(34),
", ElevationDatumCV:  ",CHAR(34),ElevationDatum,CHAR(34),"}"))</f>
        <v>#REF!</v>
      </c>
      <c r="L3107" t="e">
        <f>IF(INDEX(SamplingFeatures[Sampling Feature Type],$A3107)&lt;&gt;"Site","",
CONCATENATE("  - &amp;SiteID",TEXT(SUMPRODUCT(--($L$3:$L3106&lt;&gt;"")),"0000"),
" {","SamplingFeatureID:  *SamplingFeatureID",TEXT($A3107,"0000"),
", SiteTypeCV:  ",CHAR(34),INDEX(Sites[Site Type],$A3107),CHAR(34),
", Latitude:  ",INDEX(Sites[Latitude],$A3107),
", Longitude:  ",INDEX(Sites[Longitude],$A3107),
", SRSName:  ",CHAR(34),LatLonDatum,CHAR(34),"}"))</f>
        <v>#REF!</v>
      </c>
      <c r="M3107" t="e">
        <f>IF(INDEX(SamplingFeatures[Sampling Feature Type],$A3107)&lt;&gt;"Specimen","",
CONCATENATE("  - &amp;SpecimenID",TEXT(SUMPRODUCT(--($M$3:$M3106&lt;&gt;"")),"0000"),
" {","SamplingFeatureID:  *SamplingFeatureID",TEXT($A3107,"0000"),
", SpecimenTypeCV:  ",CHAR(34),INDEX(Specimens[Specimen Type],$A3107),CHAR(34),
", SpecimenMediumCV:  ",INDEX(Specimens[Specimen Medium],$A3107),
", IsFieldSpecimen:  ",CHAR(34),INDEX(Specimens[Is Field Specimen?],$A3107),CHAR(34),"}"))</f>
        <v>#REF!</v>
      </c>
      <c r="N3107" t="e">
        <f>IF(COUNTA(SpatialOffsets[])=0,"", IF(INDEX(SpatialOffsets[Spatial Offset Type],$A3107)="","",
CONCATENATE("  - &amp;SpatialOffsetID",TEXT($A3107,"0000"),
" {","SpatialOffsetTypeCV:  ",CHAR(34),INDEX(SpatialOffsets[Spatial Offset Type],$A3107),CHAR(34),
", Offset1Value:  ",INDEX(SpatialOffsets[Offset 1 Value],$A3107),
", Offset1UnitID:  ",CHAR(34),INDEX(SpatialOffsets[Offset 1 Unit],$A3107),CHAR(34),
", Offset2Value:  ",INDEX(SpatialOffsets[Offset 2 Value],$A3107),
", Offset2UnitID:  ",CHAR(34),INDEX(SpatialOffsets[Offset 2 Unit],$A3107),CHAR(34),
", Offset3Value:  ",INDEX(SpatialOffsets[Offset 3 Value],$A3107),
", Offset3UnitID:  ",CHAR(34),INDEX(SpatialOffsets[Offset 3 Unit],$A3107),CHAR(34),,"}")))</f>
        <v>#REF!</v>
      </c>
      <c r="O3107" t="e">
        <f>IF(COUNTA(RelatedFeatures[])=0,"", IF(INDEX(RelatedFeatures[First Sampling Feature Code],$A3107)="","",
CONCATENATE("  - &amp;RelationID",TEXT($A3107,"0000"),
" {","SamplingFeatureID:  *SamplingFeatureID",TEXT(MATCH(INDEX(RelatedFeatures[First Sampling Feature Code],$A3107),SamplingFeatures[Feature Code],0),"0000"),
", RelationshipTypeCV:  ",CHAR(34),INDEX(RelatedFeatures[Relationship Type],$A3107),CHAR(34),
", RelatedFeatureID: *SamplingFeatureID",TEXT(MATCH(INDEX(RelatedFeatures[Second Sampling Feature Code],$A3107),SamplingFeatures[Feature Code],0),"0000"),
", SpatialOffsetID:  ",IF(INDEX(RelatedFeatures[Offset Number],$A3107)="","",CONCATENATE("*SpatialOffsetID",TEXT(INDEX(RelatedFeatures[Offset Number],$A3107),"0000"))),"}")))</f>
        <v>#REF!</v>
      </c>
      <c r="P3107" t="e">
        <f>IF(INDEX(Methods[Method Type],$A3107)="","",
CONCATENATE("  - &amp;MethodID",TEXT($A3107,"0000"),
" {","MethodTypeCV:  ",CHAR(34),INDEX(Methods[Method Type],$A3107),CHAR(34),
", MethodCode:  ",CHAR(34),INDEX(Methods[Method Code],$A3107),CHAR(34),
", MethodName:  ",CHAR(34),INDEX(Methods[Method Name],$A3107),CHAR(34),
", MethodDescription:  ",CHAR(34),INDEX(Methods[Method Description],$A3107),CHAR(34),
", MethodLink:  ",CHAR(34),INDEX(Methods[Method Link],$A3107),CHAR(34),
", OrganizationID: *OrganizationID",TEXT(MATCH(INDEX(Methods[Organization Name],$A3107),Organizations[Organization Name],0),"0000"),"}"))</f>
        <v>#REF!</v>
      </c>
      <c r="Q3107" t="e">
        <f>IF(INDEX(Variables[Variable Type],$A3107)="","",
CONCATENATE("  - &amp;VariableID",TEXT($A3107,"0000"),
" {","VariableTypeCV:  ",CHAR(34),INDEX(Variables[Variable Type],$A3107),CHAR(34),
", VariableCode:  ",CHAR(34),INDEX(Variables[Variable Code],$A3107),CHAR(34),
", VariableNameCV:  ",CHAR(34),INDEX(Variables[Variable Name],$A3107),CHAR(34),
", VariableDefinition:  ",CHAR(34),INDEX(Variables[Variable Definition],$A3107),CHAR(34),
", SpecciationCV:  ",CHAR(34),INDEX(Variables[Speciation],$A3107),CHAR(34),
", NoDataValue:  ",CHAR(34),INDEX(Variables[No Data Value],$A3107),CHAR(34),"}"))</f>
        <v>#REF!</v>
      </c>
    </row>
    <row r="3108" spans="1:17" x14ac:dyDescent="0.25">
      <c r="A3108">
        <v>3105</v>
      </c>
      <c r="D3108" t="e">
        <f>IF(INDEX(People[First Name],$A3108)="","",
CONCATENATE("  - &amp;PersonID",TEXT($A3108,"0000"),
" {","PersonFirstName:  ",CHAR(34),INDEX(People[First Name],$A3108),CHAR(34),
", PersonMiddleName:  ",CHAR(34),INDEX(People[Middle Name],$A3108),CHAR(34),
", PersonLastName:  ",CHAR(34),INDEX(People[Last Name],$A3108),CHAR(34),"}"))</f>
        <v>#REF!</v>
      </c>
      <c r="E3108" t="e">
        <f>IF(INDEX(Organizations[Organization Type '[CV']],$A3108)="","",
CONCATENATE("  - &amp;OrganizationID",TEXT($A3108,"0000"),
" {","OrganizationTypeCV:  ",CHAR(34),INDEX(Organizations[Organization Type '[CV']],$A3108),CHAR(34),
", OrganizationCode:  ",CHAR(34),INDEX(Organizations[Organization Code],$A3108),CHAR(34),
", OrganizationName:  ",CHAR(34),INDEX(Organizations[Organization Name],$A3108),CHAR(34),
", OrganizationDescription:  ",CHAR(34),INDEX(Organizations[Organization Description],$A3108),CHAR(34),
", OrganizationLink:  ",CHAR(34),INDEX(Organizations[Organization Link],$A3108),CHAR(34),"}"))</f>
        <v>#REF!</v>
      </c>
      <c r="F3108" t="e">
        <f>IF(INDEX(People[First Name],$A3108)="","",
CONCATENATE("  - &amp;AffiliationID",TEXT($A3108,"0000"),
" {PersonID: *PersonID",TEXT($A3108,"0000"),
", OrganizationID: *OrganizationID",TEXT(MATCH(INDEX(People[Organization Name],$A3108),Organizations[Organization Name],0),"0000"),
", IsPrimaryOrganizationContact: , AffiliationStartDate: , AffiliationEndDate: , PrimaryPhone: ",
", PrimaryEmail: ",CHAR(34),INDEX(People[Primary Email],$A3108),CHAR(34),
", PrimaryAddress: ",CHAR(34),INDEX(People[Primary Address],$A3108),CHAR(34),
", PersonLink: }"))</f>
        <v>#REF!</v>
      </c>
      <c r="H3108" t="e">
        <f>IF(COUNTA(CitationInformation)=0,"",IF(INDEX(AuthorList[Author Name],$A3108)="","",
CONCATENATE("  - &amp;AuthorListID",TEXT($A3108,"0000"),
"  {CitationID: *CitationID0001",
", PersonID: *PersonID",TEXT(MATCH(INDEX(AuthorList[Author Name],$A3108),People[Full Name],0),"0000"),
", AuthorOrder: ",INDEX(AuthorList[Author Number],$A3108),"}")))</f>
        <v>#REF!</v>
      </c>
      <c r="K3108" t="e">
        <f>IF(INDEX(SamplingFeatures[Feature Code],$A3108)="","",
CONCATENATE("  - &amp;SamplingFeatureID",TEXT($A3108,"0000"),
" {","SamplingFeatureUUID:  ",CHAR(34),INDEX(SamplingFeatures[Sampling Feature UUID],$A3108),CHAR(34),
", SamplingFeatureTypeCV:  ",CHAR(34),INDEX(SamplingFeatures[Sampling Feature Type],$A3108),CHAR(34),
", SamplingFeatureCode:  ",CHAR(34),INDEX(SamplingFeatures[Feature Code],$A3108),CHAR(34),
", SamplingFeatureName:  ",CHAR(34),INDEX(SamplingFeatures[Feature Name],$A3108),CHAR(34),
", SamplingFeatureDescription:  ",CHAR(34),INDEX(SamplingFeatures[Feature Description],$A3108),CHAR(34),
", SamplingFeatureGeotypeCV:  ",CHAR(34),INDEX(SamplingFeatures[Feature Geo Type],$A3108),CHAR(34),
", FeatureGeometry:  ",CHAR(34),INDEX(SamplingFeatures[Feature Geometry],$A3108),CHAR(34),
", Elevation_m:  ",CHAR(34),INDEX(SamplingFeatures[Elevation_m],$A3108),CHAR(34),
", ElevationDatumCV:  ",CHAR(34),ElevationDatum,CHAR(34),"}"))</f>
        <v>#REF!</v>
      </c>
      <c r="L3108" t="e">
        <f>IF(INDEX(SamplingFeatures[Sampling Feature Type],$A3108)&lt;&gt;"Site","",
CONCATENATE("  - &amp;SiteID",TEXT(SUMPRODUCT(--($L$3:$L3107&lt;&gt;"")),"0000"),
" {","SamplingFeatureID:  *SamplingFeatureID",TEXT($A3108,"0000"),
", SiteTypeCV:  ",CHAR(34),INDEX(Sites[Site Type],$A3108),CHAR(34),
", Latitude:  ",INDEX(Sites[Latitude],$A3108),
", Longitude:  ",INDEX(Sites[Longitude],$A3108),
", SRSName:  ",CHAR(34),LatLonDatum,CHAR(34),"}"))</f>
        <v>#REF!</v>
      </c>
      <c r="M3108" t="e">
        <f>IF(INDEX(SamplingFeatures[Sampling Feature Type],$A3108)&lt;&gt;"Specimen","",
CONCATENATE("  - &amp;SpecimenID",TEXT(SUMPRODUCT(--($M$3:$M3107&lt;&gt;"")),"0000"),
" {","SamplingFeatureID:  *SamplingFeatureID",TEXT($A3108,"0000"),
", SpecimenTypeCV:  ",CHAR(34),INDEX(Specimens[Specimen Type],$A3108),CHAR(34),
", SpecimenMediumCV:  ",INDEX(Specimens[Specimen Medium],$A3108),
", IsFieldSpecimen:  ",CHAR(34),INDEX(Specimens[Is Field Specimen?],$A3108),CHAR(34),"}"))</f>
        <v>#REF!</v>
      </c>
      <c r="N3108" t="e">
        <f>IF(COUNTA(SpatialOffsets[])=0,"", IF(INDEX(SpatialOffsets[Spatial Offset Type],$A3108)="","",
CONCATENATE("  - &amp;SpatialOffsetID",TEXT($A3108,"0000"),
" {","SpatialOffsetTypeCV:  ",CHAR(34),INDEX(SpatialOffsets[Spatial Offset Type],$A3108),CHAR(34),
", Offset1Value:  ",INDEX(SpatialOffsets[Offset 1 Value],$A3108),
", Offset1UnitID:  ",CHAR(34),INDEX(SpatialOffsets[Offset 1 Unit],$A3108),CHAR(34),
", Offset2Value:  ",INDEX(SpatialOffsets[Offset 2 Value],$A3108),
", Offset2UnitID:  ",CHAR(34),INDEX(SpatialOffsets[Offset 2 Unit],$A3108),CHAR(34),
", Offset3Value:  ",INDEX(SpatialOffsets[Offset 3 Value],$A3108),
", Offset3UnitID:  ",CHAR(34),INDEX(SpatialOffsets[Offset 3 Unit],$A3108),CHAR(34),,"}")))</f>
        <v>#REF!</v>
      </c>
      <c r="O3108" t="e">
        <f>IF(COUNTA(RelatedFeatures[])=0,"", IF(INDEX(RelatedFeatures[First Sampling Feature Code],$A3108)="","",
CONCATENATE("  - &amp;RelationID",TEXT($A3108,"0000"),
" {","SamplingFeatureID:  *SamplingFeatureID",TEXT(MATCH(INDEX(RelatedFeatures[First Sampling Feature Code],$A3108),SamplingFeatures[Feature Code],0),"0000"),
", RelationshipTypeCV:  ",CHAR(34),INDEX(RelatedFeatures[Relationship Type],$A3108),CHAR(34),
", RelatedFeatureID: *SamplingFeatureID",TEXT(MATCH(INDEX(RelatedFeatures[Second Sampling Feature Code],$A3108),SamplingFeatures[Feature Code],0),"0000"),
", SpatialOffsetID:  ",IF(INDEX(RelatedFeatures[Offset Number],$A3108)="","",CONCATENATE("*SpatialOffsetID",TEXT(INDEX(RelatedFeatures[Offset Number],$A3108),"0000"))),"}")))</f>
        <v>#REF!</v>
      </c>
      <c r="P3108" t="e">
        <f>IF(INDEX(Methods[Method Type],$A3108)="","",
CONCATENATE("  - &amp;MethodID",TEXT($A3108,"0000"),
" {","MethodTypeCV:  ",CHAR(34),INDEX(Methods[Method Type],$A3108),CHAR(34),
", MethodCode:  ",CHAR(34),INDEX(Methods[Method Code],$A3108),CHAR(34),
", MethodName:  ",CHAR(34),INDEX(Methods[Method Name],$A3108),CHAR(34),
", MethodDescription:  ",CHAR(34),INDEX(Methods[Method Description],$A3108),CHAR(34),
", MethodLink:  ",CHAR(34),INDEX(Methods[Method Link],$A3108),CHAR(34),
", OrganizationID: *OrganizationID",TEXT(MATCH(INDEX(Methods[Organization Name],$A3108),Organizations[Organization Name],0),"0000"),"}"))</f>
        <v>#REF!</v>
      </c>
      <c r="Q3108" t="e">
        <f>IF(INDEX(Variables[Variable Type],$A3108)="","",
CONCATENATE("  - &amp;VariableID",TEXT($A3108,"0000"),
" {","VariableTypeCV:  ",CHAR(34),INDEX(Variables[Variable Type],$A3108),CHAR(34),
", VariableCode:  ",CHAR(34),INDEX(Variables[Variable Code],$A3108),CHAR(34),
", VariableNameCV:  ",CHAR(34),INDEX(Variables[Variable Name],$A3108),CHAR(34),
", VariableDefinition:  ",CHAR(34),INDEX(Variables[Variable Definition],$A3108),CHAR(34),
", SpecciationCV:  ",CHAR(34),INDEX(Variables[Speciation],$A3108),CHAR(34),
", NoDataValue:  ",CHAR(34),INDEX(Variables[No Data Value],$A3108),CHAR(34),"}"))</f>
        <v>#REF!</v>
      </c>
    </row>
    <row r="3109" spans="1:17" x14ac:dyDescent="0.25">
      <c r="A3109">
        <v>3106</v>
      </c>
      <c r="D3109" t="e">
        <f>IF(INDEX(People[First Name],$A3109)="","",
CONCATENATE("  - &amp;PersonID",TEXT($A3109,"0000"),
" {","PersonFirstName:  ",CHAR(34),INDEX(People[First Name],$A3109),CHAR(34),
", PersonMiddleName:  ",CHAR(34),INDEX(People[Middle Name],$A3109),CHAR(34),
", PersonLastName:  ",CHAR(34),INDEX(People[Last Name],$A3109),CHAR(34),"}"))</f>
        <v>#REF!</v>
      </c>
      <c r="E3109" t="e">
        <f>IF(INDEX(Organizations[Organization Type '[CV']],$A3109)="","",
CONCATENATE("  - &amp;OrganizationID",TEXT($A3109,"0000"),
" {","OrganizationTypeCV:  ",CHAR(34),INDEX(Organizations[Organization Type '[CV']],$A3109),CHAR(34),
", OrganizationCode:  ",CHAR(34),INDEX(Organizations[Organization Code],$A3109),CHAR(34),
", OrganizationName:  ",CHAR(34),INDEX(Organizations[Organization Name],$A3109),CHAR(34),
", OrganizationDescription:  ",CHAR(34),INDEX(Organizations[Organization Description],$A3109),CHAR(34),
", OrganizationLink:  ",CHAR(34),INDEX(Organizations[Organization Link],$A3109),CHAR(34),"}"))</f>
        <v>#REF!</v>
      </c>
      <c r="F3109" t="e">
        <f>IF(INDEX(People[First Name],$A3109)="","",
CONCATENATE("  - &amp;AffiliationID",TEXT($A3109,"0000"),
" {PersonID: *PersonID",TEXT($A3109,"0000"),
", OrganizationID: *OrganizationID",TEXT(MATCH(INDEX(People[Organization Name],$A3109),Organizations[Organization Name],0),"0000"),
", IsPrimaryOrganizationContact: , AffiliationStartDate: , AffiliationEndDate: , PrimaryPhone: ",
", PrimaryEmail: ",CHAR(34),INDEX(People[Primary Email],$A3109),CHAR(34),
", PrimaryAddress: ",CHAR(34),INDEX(People[Primary Address],$A3109),CHAR(34),
", PersonLink: }"))</f>
        <v>#REF!</v>
      </c>
      <c r="H3109" t="e">
        <f>IF(COUNTA(CitationInformation)=0,"",IF(INDEX(AuthorList[Author Name],$A3109)="","",
CONCATENATE("  - &amp;AuthorListID",TEXT($A3109,"0000"),
"  {CitationID: *CitationID0001",
", PersonID: *PersonID",TEXT(MATCH(INDEX(AuthorList[Author Name],$A3109),People[Full Name],0),"0000"),
", AuthorOrder: ",INDEX(AuthorList[Author Number],$A3109),"}")))</f>
        <v>#REF!</v>
      </c>
      <c r="K3109" t="e">
        <f>IF(INDEX(SamplingFeatures[Feature Code],$A3109)="","",
CONCATENATE("  - &amp;SamplingFeatureID",TEXT($A3109,"0000"),
" {","SamplingFeatureUUID:  ",CHAR(34),INDEX(SamplingFeatures[Sampling Feature UUID],$A3109),CHAR(34),
", SamplingFeatureTypeCV:  ",CHAR(34),INDEX(SamplingFeatures[Sampling Feature Type],$A3109),CHAR(34),
", SamplingFeatureCode:  ",CHAR(34),INDEX(SamplingFeatures[Feature Code],$A3109),CHAR(34),
", SamplingFeatureName:  ",CHAR(34),INDEX(SamplingFeatures[Feature Name],$A3109),CHAR(34),
", SamplingFeatureDescription:  ",CHAR(34),INDEX(SamplingFeatures[Feature Description],$A3109),CHAR(34),
", SamplingFeatureGeotypeCV:  ",CHAR(34),INDEX(SamplingFeatures[Feature Geo Type],$A3109),CHAR(34),
", FeatureGeometry:  ",CHAR(34),INDEX(SamplingFeatures[Feature Geometry],$A3109),CHAR(34),
", Elevation_m:  ",CHAR(34),INDEX(SamplingFeatures[Elevation_m],$A3109),CHAR(34),
", ElevationDatumCV:  ",CHAR(34),ElevationDatum,CHAR(34),"}"))</f>
        <v>#REF!</v>
      </c>
      <c r="L3109" t="e">
        <f>IF(INDEX(SamplingFeatures[Sampling Feature Type],$A3109)&lt;&gt;"Site","",
CONCATENATE("  - &amp;SiteID",TEXT(SUMPRODUCT(--($L$3:$L3108&lt;&gt;"")),"0000"),
" {","SamplingFeatureID:  *SamplingFeatureID",TEXT($A3109,"0000"),
", SiteTypeCV:  ",CHAR(34),INDEX(Sites[Site Type],$A3109),CHAR(34),
", Latitude:  ",INDEX(Sites[Latitude],$A3109),
", Longitude:  ",INDEX(Sites[Longitude],$A3109),
", SRSName:  ",CHAR(34),LatLonDatum,CHAR(34),"}"))</f>
        <v>#REF!</v>
      </c>
      <c r="M3109" t="e">
        <f>IF(INDEX(SamplingFeatures[Sampling Feature Type],$A3109)&lt;&gt;"Specimen","",
CONCATENATE("  - &amp;SpecimenID",TEXT(SUMPRODUCT(--($M$3:$M3108&lt;&gt;"")),"0000"),
" {","SamplingFeatureID:  *SamplingFeatureID",TEXT($A3109,"0000"),
", SpecimenTypeCV:  ",CHAR(34),INDEX(Specimens[Specimen Type],$A3109),CHAR(34),
", SpecimenMediumCV:  ",INDEX(Specimens[Specimen Medium],$A3109),
", IsFieldSpecimen:  ",CHAR(34),INDEX(Specimens[Is Field Specimen?],$A3109),CHAR(34),"}"))</f>
        <v>#REF!</v>
      </c>
      <c r="N3109" t="e">
        <f>IF(COUNTA(SpatialOffsets[])=0,"", IF(INDEX(SpatialOffsets[Spatial Offset Type],$A3109)="","",
CONCATENATE("  - &amp;SpatialOffsetID",TEXT($A3109,"0000"),
" {","SpatialOffsetTypeCV:  ",CHAR(34),INDEX(SpatialOffsets[Spatial Offset Type],$A3109),CHAR(34),
", Offset1Value:  ",INDEX(SpatialOffsets[Offset 1 Value],$A3109),
", Offset1UnitID:  ",CHAR(34),INDEX(SpatialOffsets[Offset 1 Unit],$A3109),CHAR(34),
", Offset2Value:  ",INDEX(SpatialOffsets[Offset 2 Value],$A3109),
", Offset2UnitID:  ",CHAR(34),INDEX(SpatialOffsets[Offset 2 Unit],$A3109),CHAR(34),
", Offset3Value:  ",INDEX(SpatialOffsets[Offset 3 Value],$A3109),
", Offset3UnitID:  ",CHAR(34),INDEX(SpatialOffsets[Offset 3 Unit],$A3109),CHAR(34),,"}")))</f>
        <v>#REF!</v>
      </c>
      <c r="O3109" t="e">
        <f>IF(COUNTA(RelatedFeatures[])=0,"", IF(INDEX(RelatedFeatures[First Sampling Feature Code],$A3109)="","",
CONCATENATE("  - &amp;RelationID",TEXT($A3109,"0000"),
" {","SamplingFeatureID:  *SamplingFeatureID",TEXT(MATCH(INDEX(RelatedFeatures[First Sampling Feature Code],$A3109),SamplingFeatures[Feature Code],0),"0000"),
", RelationshipTypeCV:  ",CHAR(34),INDEX(RelatedFeatures[Relationship Type],$A3109),CHAR(34),
", RelatedFeatureID: *SamplingFeatureID",TEXT(MATCH(INDEX(RelatedFeatures[Second Sampling Feature Code],$A3109),SamplingFeatures[Feature Code],0),"0000"),
", SpatialOffsetID:  ",IF(INDEX(RelatedFeatures[Offset Number],$A3109)="","",CONCATENATE("*SpatialOffsetID",TEXT(INDEX(RelatedFeatures[Offset Number],$A3109),"0000"))),"}")))</f>
        <v>#REF!</v>
      </c>
      <c r="P3109" t="e">
        <f>IF(INDEX(Methods[Method Type],$A3109)="","",
CONCATENATE("  - &amp;MethodID",TEXT($A3109,"0000"),
" {","MethodTypeCV:  ",CHAR(34),INDEX(Methods[Method Type],$A3109),CHAR(34),
", MethodCode:  ",CHAR(34),INDEX(Methods[Method Code],$A3109),CHAR(34),
", MethodName:  ",CHAR(34),INDEX(Methods[Method Name],$A3109),CHAR(34),
", MethodDescription:  ",CHAR(34),INDEX(Methods[Method Description],$A3109),CHAR(34),
", MethodLink:  ",CHAR(34),INDEX(Methods[Method Link],$A3109),CHAR(34),
", OrganizationID: *OrganizationID",TEXT(MATCH(INDEX(Methods[Organization Name],$A3109),Organizations[Organization Name],0),"0000"),"}"))</f>
        <v>#REF!</v>
      </c>
      <c r="Q3109" t="e">
        <f>IF(INDEX(Variables[Variable Type],$A3109)="","",
CONCATENATE("  - &amp;VariableID",TEXT($A3109,"0000"),
" {","VariableTypeCV:  ",CHAR(34),INDEX(Variables[Variable Type],$A3109),CHAR(34),
", VariableCode:  ",CHAR(34),INDEX(Variables[Variable Code],$A3109),CHAR(34),
", VariableNameCV:  ",CHAR(34),INDEX(Variables[Variable Name],$A3109),CHAR(34),
", VariableDefinition:  ",CHAR(34),INDEX(Variables[Variable Definition],$A3109),CHAR(34),
", SpecciationCV:  ",CHAR(34),INDEX(Variables[Speciation],$A3109),CHAR(34),
", NoDataValue:  ",CHAR(34),INDEX(Variables[No Data Value],$A3109),CHAR(34),"}"))</f>
        <v>#REF!</v>
      </c>
    </row>
    <row r="3110" spans="1:17" x14ac:dyDescent="0.25">
      <c r="A3110">
        <v>3107</v>
      </c>
      <c r="D3110" t="e">
        <f>IF(INDEX(People[First Name],$A3110)="","",
CONCATENATE("  - &amp;PersonID",TEXT($A3110,"0000"),
" {","PersonFirstName:  ",CHAR(34),INDEX(People[First Name],$A3110),CHAR(34),
", PersonMiddleName:  ",CHAR(34),INDEX(People[Middle Name],$A3110),CHAR(34),
", PersonLastName:  ",CHAR(34),INDEX(People[Last Name],$A3110),CHAR(34),"}"))</f>
        <v>#REF!</v>
      </c>
      <c r="E3110" t="e">
        <f>IF(INDEX(Organizations[Organization Type '[CV']],$A3110)="","",
CONCATENATE("  - &amp;OrganizationID",TEXT($A3110,"0000"),
" {","OrganizationTypeCV:  ",CHAR(34),INDEX(Organizations[Organization Type '[CV']],$A3110),CHAR(34),
", OrganizationCode:  ",CHAR(34),INDEX(Organizations[Organization Code],$A3110),CHAR(34),
", OrganizationName:  ",CHAR(34),INDEX(Organizations[Organization Name],$A3110),CHAR(34),
", OrganizationDescription:  ",CHAR(34),INDEX(Organizations[Organization Description],$A3110),CHAR(34),
", OrganizationLink:  ",CHAR(34),INDEX(Organizations[Organization Link],$A3110),CHAR(34),"}"))</f>
        <v>#REF!</v>
      </c>
      <c r="F3110" t="e">
        <f>IF(INDEX(People[First Name],$A3110)="","",
CONCATENATE("  - &amp;AffiliationID",TEXT($A3110,"0000"),
" {PersonID: *PersonID",TEXT($A3110,"0000"),
", OrganizationID: *OrganizationID",TEXT(MATCH(INDEX(People[Organization Name],$A3110),Organizations[Organization Name],0),"0000"),
", IsPrimaryOrganizationContact: , AffiliationStartDate: , AffiliationEndDate: , PrimaryPhone: ",
", PrimaryEmail: ",CHAR(34),INDEX(People[Primary Email],$A3110),CHAR(34),
", PrimaryAddress: ",CHAR(34),INDEX(People[Primary Address],$A3110),CHAR(34),
", PersonLink: }"))</f>
        <v>#REF!</v>
      </c>
      <c r="H3110" t="e">
        <f>IF(COUNTA(CitationInformation)=0,"",IF(INDEX(AuthorList[Author Name],$A3110)="","",
CONCATENATE("  - &amp;AuthorListID",TEXT($A3110,"0000"),
"  {CitationID: *CitationID0001",
", PersonID: *PersonID",TEXT(MATCH(INDEX(AuthorList[Author Name],$A3110),People[Full Name],0),"0000"),
", AuthorOrder: ",INDEX(AuthorList[Author Number],$A3110),"}")))</f>
        <v>#REF!</v>
      </c>
      <c r="K3110" t="e">
        <f>IF(INDEX(SamplingFeatures[Feature Code],$A3110)="","",
CONCATENATE("  - &amp;SamplingFeatureID",TEXT($A3110,"0000"),
" {","SamplingFeatureUUID:  ",CHAR(34),INDEX(SamplingFeatures[Sampling Feature UUID],$A3110),CHAR(34),
", SamplingFeatureTypeCV:  ",CHAR(34),INDEX(SamplingFeatures[Sampling Feature Type],$A3110),CHAR(34),
", SamplingFeatureCode:  ",CHAR(34),INDEX(SamplingFeatures[Feature Code],$A3110),CHAR(34),
", SamplingFeatureName:  ",CHAR(34),INDEX(SamplingFeatures[Feature Name],$A3110),CHAR(34),
", SamplingFeatureDescription:  ",CHAR(34),INDEX(SamplingFeatures[Feature Description],$A3110),CHAR(34),
", SamplingFeatureGeotypeCV:  ",CHAR(34),INDEX(SamplingFeatures[Feature Geo Type],$A3110),CHAR(34),
", FeatureGeometry:  ",CHAR(34),INDEX(SamplingFeatures[Feature Geometry],$A3110),CHAR(34),
", Elevation_m:  ",CHAR(34),INDEX(SamplingFeatures[Elevation_m],$A3110),CHAR(34),
", ElevationDatumCV:  ",CHAR(34),ElevationDatum,CHAR(34),"}"))</f>
        <v>#REF!</v>
      </c>
      <c r="L3110" t="e">
        <f>IF(INDEX(SamplingFeatures[Sampling Feature Type],$A3110)&lt;&gt;"Site","",
CONCATENATE("  - &amp;SiteID",TEXT(SUMPRODUCT(--($L$3:$L3109&lt;&gt;"")),"0000"),
" {","SamplingFeatureID:  *SamplingFeatureID",TEXT($A3110,"0000"),
", SiteTypeCV:  ",CHAR(34),INDEX(Sites[Site Type],$A3110),CHAR(34),
", Latitude:  ",INDEX(Sites[Latitude],$A3110),
", Longitude:  ",INDEX(Sites[Longitude],$A3110),
", SRSName:  ",CHAR(34),LatLonDatum,CHAR(34),"}"))</f>
        <v>#REF!</v>
      </c>
      <c r="M3110" t="e">
        <f>IF(INDEX(SamplingFeatures[Sampling Feature Type],$A3110)&lt;&gt;"Specimen","",
CONCATENATE("  - &amp;SpecimenID",TEXT(SUMPRODUCT(--($M$3:$M3109&lt;&gt;"")),"0000"),
" {","SamplingFeatureID:  *SamplingFeatureID",TEXT($A3110,"0000"),
", SpecimenTypeCV:  ",CHAR(34),INDEX(Specimens[Specimen Type],$A3110),CHAR(34),
", SpecimenMediumCV:  ",INDEX(Specimens[Specimen Medium],$A3110),
", IsFieldSpecimen:  ",CHAR(34),INDEX(Specimens[Is Field Specimen?],$A3110),CHAR(34),"}"))</f>
        <v>#REF!</v>
      </c>
      <c r="N3110" t="e">
        <f>IF(COUNTA(SpatialOffsets[])=0,"", IF(INDEX(SpatialOffsets[Spatial Offset Type],$A3110)="","",
CONCATENATE("  - &amp;SpatialOffsetID",TEXT($A3110,"0000"),
" {","SpatialOffsetTypeCV:  ",CHAR(34),INDEX(SpatialOffsets[Spatial Offset Type],$A3110),CHAR(34),
", Offset1Value:  ",INDEX(SpatialOffsets[Offset 1 Value],$A3110),
", Offset1UnitID:  ",CHAR(34),INDEX(SpatialOffsets[Offset 1 Unit],$A3110),CHAR(34),
", Offset2Value:  ",INDEX(SpatialOffsets[Offset 2 Value],$A3110),
", Offset2UnitID:  ",CHAR(34),INDEX(SpatialOffsets[Offset 2 Unit],$A3110),CHAR(34),
", Offset3Value:  ",INDEX(SpatialOffsets[Offset 3 Value],$A3110),
", Offset3UnitID:  ",CHAR(34),INDEX(SpatialOffsets[Offset 3 Unit],$A3110),CHAR(34),,"}")))</f>
        <v>#REF!</v>
      </c>
      <c r="O3110" t="e">
        <f>IF(COUNTA(RelatedFeatures[])=0,"", IF(INDEX(RelatedFeatures[First Sampling Feature Code],$A3110)="","",
CONCATENATE("  - &amp;RelationID",TEXT($A3110,"0000"),
" {","SamplingFeatureID:  *SamplingFeatureID",TEXT(MATCH(INDEX(RelatedFeatures[First Sampling Feature Code],$A3110),SamplingFeatures[Feature Code],0),"0000"),
", RelationshipTypeCV:  ",CHAR(34),INDEX(RelatedFeatures[Relationship Type],$A3110),CHAR(34),
", RelatedFeatureID: *SamplingFeatureID",TEXT(MATCH(INDEX(RelatedFeatures[Second Sampling Feature Code],$A3110),SamplingFeatures[Feature Code],0),"0000"),
", SpatialOffsetID:  ",IF(INDEX(RelatedFeatures[Offset Number],$A3110)="","",CONCATENATE("*SpatialOffsetID",TEXT(INDEX(RelatedFeatures[Offset Number],$A3110),"0000"))),"}")))</f>
        <v>#REF!</v>
      </c>
      <c r="P3110" t="e">
        <f>IF(INDEX(Methods[Method Type],$A3110)="","",
CONCATENATE("  - &amp;MethodID",TEXT($A3110,"0000"),
" {","MethodTypeCV:  ",CHAR(34),INDEX(Methods[Method Type],$A3110),CHAR(34),
", MethodCode:  ",CHAR(34),INDEX(Methods[Method Code],$A3110),CHAR(34),
", MethodName:  ",CHAR(34),INDEX(Methods[Method Name],$A3110),CHAR(34),
", MethodDescription:  ",CHAR(34),INDEX(Methods[Method Description],$A3110),CHAR(34),
", MethodLink:  ",CHAR(34),INDEX(Methods[Method Link],$A3110),CHAR(34),
", OrganizationID: *OrganizationID",TEXT(MATCH(INDEX(Methods[Organization Name],$A3110),Organizations[Organization Name],0),"0000"),"}"))</f>
        <v>#REF!</v>
      </c>
      <c r="Q3110" t="e">
        <f>IF(INDEX(Variables[Variable Type],$A3110)="","",
CONCATENATE("  - &amp;VariableID",TEXT($A3110,"0000"),
" {","VariableTypeCV:  ",CHAR(34),INDEX(Variables[Variable Type],$A3110),CHAR(34),
", VariableCode:  ",CHAR(34),INDEX(Variables[Variable Code],$A3110),CHAR(34),
", VariableNameCV:  ",CHAR(34),INDEX(Variables[Variable Name],$A3110),CHAR(34),
", VariableDefinition:  ",CHAR(34),INDEX(Variables[Variable Definition],$A3110),CHAR(34),
", SpecciationCV:  ",CHAR(34),INDEX(Variables[Speciation],$A3110),CHAR(34),
", NoDataValue:  ",CHAR(34),INDEX(Variables[No Data Value],$A3110),CHAR(34),"}"))</f>
        <v>#REF!</v>
      </c>
    </row>
    <row r="3111" spans="1:17" x14ac:dyDescent="0.25">
      <c r="A3111">
        <v>3108</v>
      </c>
      <c r="D3111" t="e">
        <f>IF(INDEX(People[First Name],$A3111)="","",
CONCATENATE("  - &amp;PersonID",TEXT($A3111,"0000"),
" {","PersonFirstName:  ",CHAR(34),INDEX(People[First Name],$A3111),CHAR(34),
", PersonMiddleName:  ",CHAR(34),INDEX(People[Middle Name],$A3111),CHAR(34),
", PersonLastName:  ",CHAR(34),INDEX(People[Last Name],$A3111),CHAR(34),"}"))</f>
        <v>#REF!</v>
      </c>
      <c r="E3111" t="e">
        <f>IF(INDEX(Organizations[Organization Type '[CV']],$A3111)="","",
CONCATENATE("  - &amp;OrganizationID",TEXT($A3111,"0000"),
" {","OrganizationTypeCV:  ",CHAR(34),INDEX(Organizations[Organization Type '[CV']],$A3111),CHAR(34),
", OrganizationCode:  ",CHAR(34),INDEX(Organizations[Organization Code],$A3111),CHAR(34),
", OrganizationName:  ",CHAR(34),INDEX(Organizations[Organization Name],$A3111),CHAR(34),
", OrganizationDescription:  ",CHAR(34),INDEX(Organizations[Organization Description],$A3111),CHAR(34),
", OrganizationLink:  ",CHAR(34),INDEX(Organizations[Organization Link],$A3111),CHAR(34),"}"))</f>
        <v>#REF!</v>
      </c>
      <c r="F3111" t="e">
        <f>IF(INDEX(People[First Name],$A3111)="","",
CONCATENATE("  - &amp;AffiliationID",TEXT($A3111,"0000"),
" {PersonID: *PersonID",TEXT($A3111,"0000"),
", OrganizationID: *OrganizationID",TEXT(MATCH(INDEX(People[Organization Name],$A3111),Organizations[Organization Name],0),"0000"),
", IsPrimaryOrganizationContact: , AffiliationStartDate: , AffiliationEndDate: , PrimaryPhone: ",
", PrimaryEmail: ",CHAR(34),INDEX(People[Primary Email],$A3111),CHAR(34),
", PrimaryAddress: ",CHAR(34),INDEX(People[Primary Address],$A3111),CHAR(34),
", PersonLink: }"))</f>
        <v>#REF!</v>
      </c>
      <c r="H3111" t="e">
        <f>IF(COUNTA(CitationInformation)=0,"",IF(INDEX(AuthorList[Author Name],$A3111)="","",
CONCATENATE("  - &amp;AuthorListID",TEXT($A3111,"0000"),
"  {CitationID: *CitationID0001",
", PersonID: *PersonID",TEXT(MATCH(INDEX(AuthorList[Author Name],$A3111),People[Full Name],0),"0000"),
", AuthorOrder: ",INDEX(AuthorList[Author Number],$A3111),"}")))</f>
        <v>#REF!</v>
      </c>
      <c r="K3111" t="e">
        <f>IF(INDEX(SamplingFeatures[Feature Code],$A3111)="","",
CONCATENATE("  - &amp;SamplingFeatureID",TEXT($A3111,"0000"),
" {","SamplingFeatureUUID:  ",CHAR(34),INDEX(SamplingFeatures[Sampling Feature UUID],$A3111),CHAR(34),
", SamplingFeatureTypeCV:  ",CHAR(34),INDEX(SamplingFeatures[Sampling Feature Type],$A3111),CHAR(34),
", SamplingFeatureCode:  ",CHAR(34),INDEX(SamplingFeatures[Feature Code],$A3111),CHAR(34),
", SamplingFeatureName:  ",CHAR(34),INDEX(SamplingFeatures[Feature Name],$A3111),CHAR(34),
", SamplingFeatureDescription:  ",CHAR(34),INDEX(SamplingFeatures[Feature Description],$A3111),CHAR(34),
", SamplingFeatureGeotypeCV:  ",CHAR(34),INDEX(SamplingFeatures[Feature Geo Type],$A3111),CHAR(34),
", FeatureGeometry:  ",CHAR(34),INDEX(SamplingFeatures[Feature Geometry],$A3111),CHAR(34),
", Elevation_m:  ",CHAR(34),INDEX(SamplingFeatures[Elevation_m],$A3111),CHAR(34),
", ElevationDatumCV:  ",CHAR(34),ElevationDatum,CHAR(34),"}"))</f>
        <v>#REF!</v>
      </c>
      <c r="L3111" t="e">
        <f>IF(INDEX(SamplingFeatures[Sampling Feature Type],$A3111)&lt;&gt;"Site","",
CONCATENATE("  - &amp;SiteID",TEXT(SUMPRODUCT(--($L$3:$L3110&lt;&gt;"")),"0000"),
" {","SamplingFeatureID:  *SamplingFeatureID",TEXT($A3111,"0000"),
", SiteTypeCV:  ",CHAR(34),INDEX(Sites[Site Type],$A3111),CHAR(34),
", Latitude:  ",INDEX(Sites[Latitude],$A3111),
", Longitude:  ",INDEX(Sites[Longitude],$A3111),
", SRSName:  ",CHAR(34),LatLonDatum,CHAR(34),"}"))</f>
        <v>#REF!</v>
      </c>
      <c r="M3111" t="e">
        <f>IF(INDEX(SamplingFeatures[Sampling Feature Type],$A3111)&lt;&gt;"Specimen","",
CONCATENATE("  - &amp;SpecimenID",TEXT(SUMPRODUCT(--($M$3:$M3110&lt;&gt;"")),"0000"),
" {","SamplingFeatureID:  *SamplingFeatureID",TEXT($A3111,"0000"),
", SpecimenTypeCV:  ",CHAR(34),INDEX(Specimens[Specimen Type],$A3111),CHAR(34),
", SpecimenMediumCV:  ",INDEX(Specimens[Specimen Medium],$A3111),
", IsFieldSpecimen:  ",CHAR(34),INDEX(Specimens[Is Field Specimen?],$A3111),CHAR(34),"}"))</f>
        <v>#REF!</v>
      </c>
      <c r="N3111" t="e">
        <f>IF(COUNTA(SpatialOffsets[])=0,"", IF(INDEX(SpatialOffsets[Spatial Offset Type],$A3111)="","",
CONCATENATE("  - &amp;SpatialOffsetID",TEXT($A3111,"0000"),
" {","SpatialOffsetTypeCV:  ",CHAR(34),INDEX(SpatialOffsets[Spatial Offset Type],$A3111),CHAR(34),
", Offset1Value:  ",INDEX(SpatialOffsets[Offset 1 Value],$A3111),
", Offset1UnitID:  ",CHAR(34),INDEX(SpatialOffsets[Offset 1 Unit],$A3111),CHAR(34),
", Offset2Value:  ",INDEX(SpatialOffsets[Offset 2 Value],$A3111),
", Offset2UnitID:  ",CHAR(34),INDEX(SpatialOffsets[Offset 2 Unit],$A3111),CHAR(34),
", Offset3Value:  ",INDEX(SpatialOffsets[Offset 3 Value],$A3111),
", Offset3UnitID:  ",CHAR(34),INDEX(SpatialOffsets[Offset 3 Unit],$A3111),CHAR(34),,"}")))</f>
        <v>#REF!</v>
      </c>
      <c r="O3111" t="e">
        <f>IF(COUNTA(RelatedFeatures[])=0,"", IF(INDEX(RelatedFeatures[First Sampling Feature Code],$A3111)="","",
CONCATENATE("  - &amp;RelationID",TEXT($A3111,"0000"),
" {","SamplingFeatureID:  *SamplingFeatureID",TEXT(MATCH(INDEX(RelatedFeatures[First Sampling Feature Code],$A3111),SamplingFeatures[Feature Code],0),"0000"),
", RelationshipTypeCV:  ",CHAR(34),INDEX(RelatedFeatures[Relationship Type],$A3111),CHAR(34),
", RelatedFeatureID: *SamplingFeatureID",TEXT(MATCH(INDEX(RelatedFeatures[Second Sampling Feature Code],$A3111),SamplingFeatures[Feature Code],0),"0000"),
", SpatialOffsetID:  ",IF(INDEX(RelatedFeatures[Offset Number],$A3111)="","",CONCATENATE("*SpatialOffsetID",TEXT(INDEX(RelatedFeatures[Offset Number],$A3111),"0000"))),"}")))</f>
        <v>#REF!</v>
      </c>
      <c r="P3111" t="e">
        <f>IF(INDEX(Methods[Method Type],$A3111)="","",
CONCATENATE("  - &amp;MethodID",TEXT($A3111,"0000"),
" {","MethodTypeCV:  ",CHAR(34),INDEX(Methods[Method Type],$A3111),CHAR(34),
", MethodCode:  ",CHAR(34),INDEX(Methods[Method Code],$A3111),CHAR(34),
", MethodName:  ",CHAR(34),INDEX(Methods[Method Name],$A3111),CHAR(34),
", MethodDescription:  ",CHAR(34),INDEX(Methods[Method Description],$A3111),CHAR(34),
", MethodLink:  ",CHAR(34),INDEX(Methods[Method Link],$A3111),CHAR(34),
", OrganizationID: *OrganizationID",TEXT(MATCH(INDEX(Methods[Organization Name],$A3111),Organizations[Organization Name],0),"0000"),"}"))</f>
        <v>#REF!</v>
      </c>
      <c r="Q3111" t="e">
        <f>IF(INDEX(Variables[Variable Type],$A3111)="","",
CONCATENATE("  - &amp;VariableID",TEXT($A3111,"0000"),
" {","VariableTypeCV:  ",CHAR(34),INDEX(Variables[Variable Type],$A3111),CHAR(34),
", VariableCode:  ",CHAR(34),INDEX(Variables[Variable Code],$A3111),CHAR(34),
", VariableNameCV:  ",CHAR(34),INDEX(Variables[Variable Name],$A3111),CHAR(34),
", VariableDefinition:  ",CHAR(34),INDEX(Variables[Variable Definition],$A3111),CHAR(34),
", SpecciationCV:  ",CHAR(34),INDEX(Variables[Speciation],$A3111),CHAR(34),
", NoDataValue:  ",CHAR(34),INDEX(Variables[No Data Value],$A3111),CHAR(34),"}"))</f>
        <v>#REF!</v>
      </c>
    </row>
    <row r="3112" spans="1:17" x14ac:dyDescent="0.25">
      <c r="A3112">
        <v>3109</v>
      </c>
      <c r="D3112" t="e">
        <f>IF(INDEX(People[First Name],$A3112)="","",
CONCATENATE("  - &amp;PersonID",TEXT($A3112,"0000"),
" {","PersonFirstName:  ",CHAR(34),INDEX(People[First Name],$A3112),CHAR(34),
", PersonMiddleName:  ",CHAR(34),INDEX(People[Middle Name],$A3112),CHAR(34),
", PersonLastName:  ",CHAR(34),INDEX(People[Last Name],$A3112),CHAR(34),"}"))</f>
        <v>#REF!</v>
      </c>
      <c r="E3112" t="e">
        <f>IF(INDEX(Organizations[Organization Type '[CV']],$A3112)="","",
CONCATENATE("  - &amp;OrganizationID",TEXT($A3112,"0000"),
" {","OrganizationTypeCV:  ",CHAR(34),INDEX(Organizations[Organization Type '[CV']],$A3112),CHAR(34),
", OrganizationCode:  ",CHAR(34),INDEX(Organizations[Organization Code],$A3112),CHAR(34),
", OrganizationName:  ",CHAR(34),INDEX(Organizations[Organization Name],$A3112),CHAR(34),
", OrganizationDescription:  ",CHAR(34),INDEX(Organizations[Organization Description],$A3112),CHAR(34),
", OrganizationLink:  ",CHAR(34),INDEX(Organizations[Organization Link],$A3112),CHAR(34),"}"))</f>
        <v>#REF!</v>
      </c>
      <c r="F3112" t="e">
        <f>IF(INDEX(People[First Name],$A3112)="","",
CONCATENATE("  - &amp;AffiliationID",TEXT($A3112,"0000"),
" {PersonID: *PersonID",TEXT($A3112,"0000"),
", OrganizationID: *OrganizationID",TEXT(MATCH(INDEX(People[Organization Name],$A3112),Organizations[Organization Name],0),"0000"),
", IsPrimaryOrganizationContact: , AffiliationStartDate: , AffiliationEndDate: , PrimaryPhone: ",
", PrimaryEmail: ",CHAR(34),INDEX(People[Primary Email],$A3112),CHAR(34),
", PrimaryAddress: ",CHAR(34),INDEX(People[Primary Address],$A3112),CHAR(34),
", PersonLink: }"))</f>
        <v>#REF!</v>
      </c>
      <c r="H3112" t="e">
        <f>IF(COUNTA(CitationInformation)=0,"",IF(INDEX(AuthorList[Author Name],$A3112)="","",
CONCATENATE("  - &amp;AuthorListID",TEXT($A3112,"0000"),
"  {CitationID: *CitationID0001",
", PersonID: *PersonID",TEXT(MATCH(INDEX(AuthorList[Author Name],$A3112),People[Full Name],0),"0000"),
", AuthorOrder: ",INDEX(AuthorList[Author Number],$A3112),"}")))</f>
        <v>#REF!</v>
      </c>
      <c r="K3112" t="e">
        <f>IF(INDEX(SamplingFeatures[Feature Code],$A3112)="","",
CONCATENATE("  - &amp;SamplingFeatureID",TEXT($A3112,"0000"),
" {","SamplingFeatureUUID:  ",CHAR(34),INDEX(SamplingFeatures[Sampling Feature UUID],$A3112),CHAR(34),
", SamplingFeatureTypeCV:  ",CHAR(34),INDEX(SamplingFeatures[Sampling Feature Type],$A3112),CHAR(34),
", SamplingFeatureCode:  ",CHAR(34),INDEX(SamplingFeatures[Feature Code],$A3112),CHAR(34),
", SamplingFeatureName:  ",CHAR(34),INDEX(SamplingFeatures[Feature Name],$A3112),CHAR(34),
", SamplingFeatureDescription:  ",CHAR(34),INDEX(SamplingFeatures[Feature Description],$A3112),CHAR(34),
", SamplingFeatureGeotypeCV:  ",CHAR(34),INDEX(SamplingFeatures[Feature Geo Type],$A3112),CHAR(34),
", FeatureGeometry:  ",CHAR(34),INDEX(SamplingFeatures[Feature Geometry],$A3112),CHAR(34),
", Elevation_m:  ",CHAR(34),INDEX(SamplingFeatures[Elevation_m],$A3112),CHAR(34),
", ElevationDatumCV:  ",CHAR(34),ElevationDatum,CHAR(34),"}"))</f>
        <v>#REF!</v>
      </c>
      <c r="L3112" t="e">
        <f>IF(INDEX(SamplingFeatures[Sampling Feature Type],$A3112)&lt;&gt;"Site","",
CONCATENATE("  - &amp;SiteID",TEXT(SUMPRODUCT(--($L$3:$L3111&lt;&gt;"")),"0000"),
" {","SamplingFeatureID:  *SamplingFeatureID",TEXT($A3112,"0000"),
", SiteTypeCV:  ",CHAR(34),INDEX(Sites[Site Type],$A3112),CHAR(34),
", Latitude:  ",INDEX(Sites[Latitude],$A3112),
", Longitude:  ",INDEX(Sites[Longitude],$A3112),
", SRSName:  ",CHAR(34),LatLonDatum,CHAR(34),"}"))</f>
        <v>#REF!</v>
      </c>
      <c r="M3112" t="e">
        <f>IF(INDEX(SamplingFeatures[Sampling Feature Type],$A3112)&lt;&gt;"Specimen","",
CONCATENATE("  - &amp;SpecimenID",TEXT(SUMPRODUCT(--($M$3:$M3111&lt;&gt;"")),"0000"),
" {","SamplingFeatureID:  *SamplingFeatureID",TEXT($A3112,"0000"),
", SpecimenTypeCV:  ",CHAR(34),INDEX(Specimens[Specimen Type],$A3112),CHAR(34),
", SpecimenMediumCV:  ",INDEX(Specimens[Specimen Medium],$A3112),
", IsFieldSpecimen:  ",CHAR(34),INDEX(Specimens[Is Field Specimen?],$A3112),CHAR(34),"}"))</f>
        <v>#REF!</v>
      </c>
      <c r="N3112" t="e">
        <f>IF(COUNTA(SpatialOffsets[])=0,"", IF(INDEX(SpatialOffsets[Spatial Offset Type],$A3112)="","",
CONCATENATE("  - &amp;SpatialOffsetID",TEXT($A3112,"0000"),
" {","SpatialOffsetTypeCV:  ",CHAR(34),INDEX(SpatialOffsets[Spatial Offset Type],$A3112),CHAR(34),
", Offset1Value:  ",INDEX(SpatialOffsets[Offset 1 Value],$A3112),
", Offset1UnitID:  ",CHAR(34),INDEX(SpatialOffsets[Offset 1 Unit],$A3112),CHAR(34),
", Offset2Value:  ",INDEX(SpatialOffsets[Offset 2 Value],$A3112),
", Offset2UnitID:  ",CHAR(34),INDEX(SpatialOffsets[Offset 2 Unit],$A3112),CHAR(34),
", Offset3Value:  ",INDEX(SpatialOffsets[Offset 3 Value],$A3112),
", Offset3UnitID:  ",CHAR(34),INDEX(SpatialOffsets[Offset 3 Unit],$A3112),CHAR(34),,"}")))</f>
        <v>#REF!</v>
      </c>
      <c r="O3112" t="e">
        <f>IF(COUNTA(RelatedFeatures[])=0,"", IF(INDEX(RelatedFeatures[First Sampling Feature Code],$A3112)="","",
CONCATENATE("  - &amp;RelationID",TEXT($A3112,"0000"),
" {","SamplingFeatureID:  *SamplingFeatureID",TEXT(MATCH(INDEX(RelatedFeatures[First Sampling Feature Code],$A3112),SamplingFeatures[Feature Code],0),"0000"),
", RelationshipTypeCV:  ",CHAR(34),INDEX(RelatedFeatures[Relationship Type],$A3112),CHAR(34),
", RelatedFeatureID: *SamplingFeatureID",TEXT(MATCH(INDEX(RelatedFeatures[Second Sampling Feature Code],$A3112),SamplingFeatures[Feature Code],0),"0000"),
", SpatialOffsetID:  ",IF(INDEX(RelatedFeatures[Offset Number],$A3112)="","",CONCATENATE("*SpatialOffsetID",TEXT(INDEX(RelatedFeatures[Offset Number],$A3112),"0000"))),"}")))</f>
        <v>#REF!</v>
      </c>
      <c r="P3112" t="e">
        <f>IF(INDEX(Methods[Method Type],$A3112)="","",
CONCATENATE("  - &amp;MethodID",TEXT($A3112,"0000"),
" {","MethodTypeCV:  ",CHAR(34),INDEX(Methods[Method Type],$A3112),CHAR(34),
", MethodCode:  ",CHAR(34),INDEX(Methods[Method Code],$A3112),CHAR(34),
", MethodName:  ",CHAR(34),INDEX(Methods[Method Name],$A3112),CHAR(34),
", MethodDescription:  ",CHAR(34),INDEX(Methods[Method Description],$A3112),CHAR(34),
", MethodLink:  ",CHAR(34),INDEX(Methods[Method Link],$A3112),CHAR(34),
", OrganizationID: *OrganizationID",TEXT(MATCH(INDEX(Methods[Organization Name],$A3112),Organizations[Organization Name],0),"0000"),"}"))</f>
        <v>#REF!</v>
      </c>
      <c r="Q3112" t="e">
        <f>IF(INDEX(Variables[Variable Type],$A3112)="","",
CONCATENATE("  - &amp;VariableID",TEXT($A3112,"0000"),
" {","VariableTypeCV:  ",CHAR(34),INDEX(Variables[Variable Type],$A3112),CHAR(34),
", VariableCode:  ",CHAR(34),INDEX(Variables[Variable Code],$A3112),CHAR(34),
", VariableNameCV:  ",CHAR(34),INDEX(Variables[Variable Name],$A3112),CHAR(34),
", VariableDefinition:  ",CHAR(34),INDEX(Variables[Variable Definition],$A3112),CHAR(34),
", SpecciationCV:  ",CHAR(34),INDEX(Variables[Speciation],$A3112),CHAR(34),
", NoDataValue:  ",CHAR(34),INDEX(Variables[No Data Value],$A3112),CHAR(34),"}"))</f>
        <v>#REF!</v>
      </c>
    </row>
    <row r="3113" spans="1:17" x14ac:dyDescent="0.25">
      <c r="A3113">
        <v>3110</v>
      </c>
      <c r="D3113" t="e">
        <f>IF(INDEX(People[First Name],$A3113)="","",
CONCATENATE("  - &amp;PersonID",TEXT($A3113,"0000"),
" {","PersonFirstName:  ",CHAR(34),INDEX(People[First Name],$A3113),CHAR(34),
", PersonMiddleName:  ",CHAR(34),INDEX(People[Middle Name],$A3113),CHAR(34),
", PersonLastName:  ",CHAR(34),INDEX(People[Last Name],$A3113),CHAR(34),"}"))</f>
        <v>#REF!</v>
      </c>
      <c r="E3113" t="e">
        <f>IF(INDEX(Organizations[Organization Type '[CV']],$A3113)="","",
CONCATENATE("  - &amp;OrganizationID",TEXT($A3113,"0000"),
" {","OrganizationTypeCV:  ",CHAR(34),INDEX(Organizations[Organization Type '[CV']],$A3113),CHAR(34),
", OrganizationCode:  ",CHAR(34),INDEX(Organizations[Organization Code],$A3113),CHAR(34),
", OrganizationName:  ",CHAR(34),INDEX(Organizations[Organization Name],$A3113),CHAR(34),
", OrganizationDescription:  ",CHAR(34),INDEX(Organizations[Organization Description],$A3113),CHAR(34),
", OrganizationLink:  ",CHAR(34),INDEX(Organizations[Organization Link],$A3113),CHAR(34),"}"))</f>
        <v>#REF!</v>
      </c>
      <c r="F3113" t="e">
        <f>IF(INDEX(People[First Name],$A3113)="","",
CONCATENATE("  - &amp;AffiliationID",TEXT($A3113,"0000"),
" {PersonID: *PersonID",TEXT($A3113,"0000"),
", OrganizationID: *OrganizationID",TEXT(MATCH(INDEX(People[Organization Name],$A3113),Organizations[Organization Name],0),"0000"),
", IsPrimaryOrganizationContact: , AffiliationStartDate: , AffiliationEndDate: , PrimaryPhone: ",
", PrimaryEmail: ",CHAR(34),INDEX(People[Primary Email],$A3113),CHAR(34),
", PrimaryAddress: ",CHAR(34),INDEX(People[Primary Address],$A3113),CHAR(34),
", PersonLink: }"))</f>
        <v>#REF!</v>
      </c>
      <c r="H3113" t="e">
        <f>IF(COUNTA(CitationInformation)=0,"",IF(INDEX(AuthorList[Author Name],$A3113)="","",
CONCATENATE("  - &amp;AuthorListID",TEXT($A3113,"0000"),
"  {CitationID: *CitationID0001",
", PersonID: *PersonID",TEXT(MATCH(INDEX(AuthorList[Author Name],$A3113),People[Full Name],0),"0000"),
", AuthorOrder: ",INDEX(AuthorList[Author Number],$A3113),"}")))</f>
        <v>#REF!</v>
      </c>
      <c r="K3113" t="e">
        <f>IF(INDEX(SamplingFeatures[Feature Code],$A3113)="","",
CONCATENATE("  - &amp;SamplingFeatureID",TEXT($A3113,"0000"),
" {","SamplingFeatureUUID:  ",CHAR(34),INDEX(SamplingFeatures[Sampling Feature UUID],$A3113),CHAR(34),
", SamplingFeatureTypeCV:  ",CHAR(34),INDEX(SamplingFeatures[Sampling Feature Type],$A3113),CHAR(34),
", SamplingFeatureCode:  ",CHAR(34),INDEX(SamplingFeatures[Feature Code],$A3113),CHAR(34),
", SamplingFeatureName:  ",CHAR(34),INDEX(SamplingFeatures[Feature Name],$A3113),CHAR(34),
", SamplingFeatureDescription:  ",CHAR(34),INDEX(SamplingFeatures[Feature Description],$A3113),CHAR(34),
", SamplingFeatureGeotypeCV:  ",CHAR(34),INDEX(SamplingFeatures[Feature Geo Type],$A3113),CHAR(34),
", FeatureGeometry:  ",CHAR(34),INDEX(SamplingFeatures[Feature Geometry],$A3113),CHAR(34),
", Elevation_m:  ",CHAR(34),INDEX(SamplingFeatures[Elevation_m],$A3113),CHAR(34),
", ElevationDatumCV:  ",CHAR(34),ElevationDatum,CHAR(34),"}"))</f>
        <v>#REF!</v>
      </c>
      <c r="L3113" t="e">
        <f>IF(INDEX(SamplingFeatures[Sampling Feature Type],$A3113)&lt;&gt;"Site","",
CONCATENATE("  - &amp;SiteID",TEXT(SUMPRODUCT(--($L$3:$L3112&lt;&gt;"")),"0000"),
" {","SamplingFeatureID:  *SamplingFeatureID",TEXT($A3113,"0000"),
", SiteTypeCV:  ",CHAR(34),INDEX(Sites[Site Type],$A3113),CHAR(34),
", Latitude:  ",INDEX(Sites[Latitude],$A3113),
", Longitude:  ",INDEX(Sites[Longitude],$A3113),
", SRSName:  ",CHAR(34),LatLonDatum,CHAR(34),"}"))</f>
        <v>#REF!</v>
      </c>
      <c r="M3113" t="e">
        <f>IF(INDEX(SamplingFeatures[Sampling Feature Type],$A3113)&lt;&gt;"Specimen","",
CONCATENATE("  - &amp;SpecimenID",TEXT(SUMPRODUCT(--($M$3:$M3112&lt;&gt;"")),"0000"),
" {","SamplingFeatureID:  *SamplingFeatureID",TEXT($A3113,"0000"),
", SpecimenTypeCV:  ",CHAR(34),INDEX(Specimens[Specimen Type],$A3113),CHAR(34),
", SpecimenMediumCV:  ",INDEX(Specimens[Specimen Medium],$A3113),
", IsFieldSpecimen:  ",CHAR(34),INDEX(Specimens[Is Field Specimen?],$A3113),CHAR(34),"}"))</f>
        <v>#REF!</v>
      </c>
      <c r="N3113" t="e">
        <f>IF(COUNTA(SpatialOffsets[])=0,"", IF(INDEX(SpatialOffsets[Spatial Offset Type],$A3113)="","",
CONCATENATE("  - &amp;SpatialOffsetID",TEXT($A3113,"0000"),
" {","SpatialOffsetTypeCV:  ",CHAR(34),INDEX(SpatialOffsets[Spatial Offset Type],$A3113),CHAR(34),
", Offset1Value:  ",INDEX(SpatialOffsets[Offset 1 Value],$A3113),
", Offset1UnitID:  ",CHAR(34),INDEX(SpatialOffsets[Offset 1 Unit],$A3113),CHAR(34),
", Offset2Value:  ",INDEX(SpatialOffsets[Offset 2 Value],$A3113),
", Offset2UnitID:  ",CHAR(34),INDEX(SpatialOffsets[Offset 2 Unit],$A3113),CHAR(34),
", Offset3Value:  ",INDEX(SpatialOffsets[Offset 3 Value],$A3113),
", Offset3UnitID:  ",CHAR(34),INDEX(SpatialOffsets[Offset 3 Unit],$A3113),CHAR(34),,"}")))</f>
        <v>#REF!</v>
      </c>
      <c r="O3113" t="e">
        <f>IF(COUNTA(RelatedFeatures[])=0,"", IF(INDEX(RelatedFeatures[First Sampling Feature Code],$A3113)="","",
CONCATENATE("  - &amp;RelationID",TEXT($A3113,"0000"),
" {","SamplingFeatureID:  *SamplingFeatureID",TEXT(MATCH(INDEX(RelatedFeatures[First Sampling Feature Code],$A3113),SamplingFeatures[Feature Code],0),"0000"),
", RelationshipTypeCV:  ",CHAR(34),INDEX(RelatedFeatures[Relationship Type],$A3113),CHAR(34),
", RelatedFeatureID: *SamplingFeatureID",TEXT(MATCH(INDEX(RelatedFeatures[Second Sampling Feature Code],$A3113),SamplingFeatures[Feature Code],0),"0000"),
", SpatialOffsetID:  ",IF(INDEX(RelatedFeatures[Offset Number],$A3113)="","",CONCATENATE("*SpatialOffsetID",TEXT(INDEX(RelatedFeatures[Offset Number],$A3113),"0000"))),"}")))</f>
        <v>#REF!</v>
      </c>
      <c r="P3113" t="e">
        <f>IF(INDEX(Methods[Method Type],$A3113)="","",
CONCATENATE("  - &amp;MethodID",TEXT($A3113,"0000"),
" {","MethodTypeCV:  ",CHAR(34),INDEX(Methods[Method Type],$A3113),CHAR(34),
", MethodCode:  ",CHAR(34),INDEX(Methods[Method Code],$A3113),CHAR(34),
", MethodName:  ",CHAR(34),INDEX(Methods[Method Name],$A3113),CHAR(34),
", MethodDescription:  ",CHAR(34),INDEX(Methods[Method Description],$A3113),CHAR(34),
", MethodLink:  ",CHAR(34),INDEX(Methods[Method Link],$A3113),CHAR(34),
", OrganizationID: *OrganizationID",TEXT(MATCH(INDEX(Methods[Organization Name],$A3113),Organizations[Organization Name],0),"0000"),"}"))</f>
        <v>#REF!</v>
      </c>
      <c r="Q3113" t="e">
        <f>IF(INDEX(Variables[Variable Type],$A3113)="","",
CONCATENATE("  - &amp;VariableID",TEXT($A3113,"0000"),
" {","VariableTypeCV:  ",CHAR(34),INDEX(Variables[Variable Type],$A3113),CHAR(34),
", VariableCode:  ",CHAR(34),INDEX(Variables[Variable Code],$A3113),CHAR(34),
", VariableNameCV:  ",CHAR(34),INDEX(Variables[Variable Name],$A3113),CHAR(34),
", VariableDefinition:  ",CHAR(34),INDEX(Variables[Variable Definition],$A3113),CHAR(34),
", SpecciationCV:  ",CHAR(34),INDEX(Variables[Speciation],$A3113),CHAR(34),
", NoDataValue:  ",CHAR(34),INDEX(Variables[No Data Value],$A3113),CHAR(34),"}"))</f>
        <v>#REF!</v>
      </c>
    </row>
    <row r="3114" spans="1:17" x14ac:dyDescent="0.25">
      <c r="A3114">
        <v>3111</v>
      </c>
      <c r="D3114" t="e">
        <f>IF(INDEX(People[First Name],$A3114)="","",
CONCATENATE("  - &amp;PersonID",TEXT($A3114,"0000"),
" {","PersonFirstName:  ",CHAR(34),INDEX(People[First Name],$A3114),CHAR(34),
", PersonMiddleName:  ",CHAR(34),INDEX(People[Middle Name],$A3114),CHAR(34),
", PersonLastName:  ",CHAR(34),INDEX(People[Last Name],$A3114),CHAR(34),"}"))</f>
        <v>#REF!</v>
      </c>
      <c r="E3114" t="e">
        <f>IF(INDEX(Organizations[Organization Type '[CV']],$A3114)="","",
CONCATENATE("  - &amp;OrganizationID",TEXT($A3114,"0000"),
" {","OrganizationTypeCV:  ",CHAR(34),INDEX(Organizations[Organization Type '[CV']],$A3114),CHAR(34),
", OrganizationCode:  ",CHAR(34),INDEX(Organizations[Organization Code],$A3114),CHAR(34),
", OrganizationName:  ",CHAR(34),INDEX(Organizations[Organization Name],$A3114),CHAR(34),
", OrganizationDescription:  ",CHAR(34),INDEX(Organizations[Organization Description],$A3114),CHAR(34),
", OrganizationLink:  ",CHAR(34),INDEX(Organizations[Organization Link],$A3114),CHAR(34),"}"))</f>
        <v>#REF!</v>
      </c>
      <c r="F3114" t="e">
        <f>IF(INDEX(People[First Name],$A3114)="","",
CONCATENATE("  - &amp;AffiliationID",TEXT($A3114,"0000"),
" {PersonID: *PersonID",TEXT($A3114,"0000"),
", OrganizationID: *OrganizationID",TEXT(MATCH(INDEX(People[Organization Name],$A3114),Organizations[Organization Name],0),"0000"),
", IsPrimaryOrganizationContact: , AffiliationStartDate: , AffiliationEndDate: , PrimaryPhone: ",
", PrimaryEmail: ",CHAR(34),INDEX(People[Primary Email],$A3114),CHAR(34),
", PrimaryAddress: ",CHAR(34),INDEX(People[Primary Address],$A3114),CHAR(34),
", PersonLink: }"))</f>
        <v>#REF!</v>
      </c>
      <c r="H3114" t="e">
        <f>IF(COUNTA(CitationInformation)=0,"",IF(INDEX(AuthorList[Author Name],$A3114)="","",
CONCATENATE("  - &amp;AuthorListID",TEXT($A3114,"0000"),
"  {CitationID: *CitationID0001",
", PersonID: *PersonID",TEXT(MATCH(INDEX(AuthorList[Author Name],$A3114),People[Full Name],0),"0000"),
", AuthorOrder: ",INDEX(AuthorList[Author Number],$A3114),"}")))</f>
        <v>#REF!</v>
      </c>
      <c r="K3114" t="e">
        <f>IF(INDEX(SamplingFeatures[Feature Code],$A3114)="","",
CONCATENATE("  - &amp;SamplingFeatureID",TEXT($A3114,"0000"),
" {","SamplingFeatureUUID:  ",CHAR(34),INDEX(SamplingFeatures[Sampling Feature UUID],$A3114),CHAR(34),
", SamplingFeatureTypeCV:  ",CHAR(34),INDEX(SamplingFeatures[Sampling Feature Type],$A3114),CHAR(34),
", SamplingFeatureCode:  ",CHAR(34),INDEX(SamplingFeatures[Feature Code],$A3114),CHAR(34),
", SamplingFeatureName:  ",CHAR(34),INDEX(SamplingFeatures[Feature Name],$A3114),CHAR(34),
", SamplingFeatureDescription:  ",CHAR(34),INDEX(SamplingFeatures[Feature Description],$A3114),CHAR(34),
", SamplingFeatureGeotypeCV:  ",CHAR(34),INDEX(SamplingFeatures[Feature Geo Type],$A3114),CHAR(34),
", FeatureGeometry:  ",CHAR(34),INDEX(SamplingFeatures[Feature Geometry],$A3114),CHAR(34),
", Elevation_m:  ",CHAR(34),INDEX(SamplingFeatures[Elevation_m],$A3114),CHAR(34),
", ElevationDatumCV:  ",CHAR(34),ElevationDatum,CHAR(34),"}"))</f>
        <v>#REF!</v>
      </c>
      <c r="L3114" t="e">
        <f>IF(INDEX(SamplingFeatures[Sampling Feature Type],$A3114)&lt;&gt;"Site","",
CONCATENATE("  - &amp;SiteID",TEXT(SUMPRODUCT(--($L$3:$L3113&lt;&gt;"")),"0000"),
" {","SamplingFeatureID:  *SamplingFeatureID",TEXT($A3114,"0000"),
", SiteTypeCV:  ",CHAR(34),INDEX(Sites[Site Type],$A3114),CHAR(34),
", Latitude:  ",INDEX(Sites[Latitude],$A3114),
", Longitude:  ",INDEX(Sites[Longitude],$A3114),
", SRSName:  ",CHAR(34),LatLonDatum,CHAR(34),"}"))</f>
        <v>#REF!</v>
      </c>
      <c r="M3114" t="e">
        <f>IF(INDEX(SamplingFeatures[Sampling Feature Type],$A3114)&lt;&gt;"Specimen","",
CONCATENATE("  - &amp;SpecimenID",TEXT(SUMPRODUCT(--($M$3:$M3113&lt;&gt;"")),"0000"),
" {","SamplingFeatureID:  *SamplingFeatureID",TEXT($A3114,"0000"),
", SpecimenTypeCV:  ",CHAR(34),INDEX(Specimens[Specimen Type],$A3114),CHAR(34),
", SpecimenMediumCV:  ",INDEX(Specimens[Specimen Medium],$A3114),
", IsFieldSpecimen:  ",CHAR(34),INDEX(Specimens[Is Field Specimen?],$A3114),CHAR(34),"}"))</f>
        <v>#REF!</v>
      </c>
      <c r="N3114" t="e">
        <f>IF(COUNTA(SpatialOffsets[])=0,"", IF(INDEX(SpatialOffsets[Spatial Offset Type],$A3114)="","",
CONCATENATE("  - &amp;SpatialOffsetID",TEXT($A3114,"0000"),
" {","SpatialOffsetTypeCV:  ",CHAR(34),INDEX(SpatialOffsets[Spatial Offset Type],$A3114),CHAR(34),
", Offset1Value:  ",INDEX(SpatialOffsets[Offset 1 Value],$A3114),
", Offset1UnitID:  ",CHAR(34),INDEX(SpatialOffsets[Offset 1 Unit],$A3114),CHAR(34),
", Offset2Value:  ",INDEX(SpatialOffsets[Offset 2 Value],$A3114),
", Offset2UnitID:  ",CHAR(34),INDEX(SpatialOffsets[Offset 2 Unit],$A3114),CHAR(34),
", Offset3Value:  ",INDEX(SpatialOffsets[Offset 3 Value],$A3114),
", Offset3UnitID:  ",CHAR(34),INDEX(SpatialOffsets[Offset 3 Unit],$A3114),CHAR(34),,"}")))</f>
        <v>#REF!</v>
      </c>
      <c r="O3114" t="e">
        <f>IF(COUNTA(RelatedFeatures[])=0,"", IF(INDEX(RelatedFeatures[First Sampling Feature Code],$A3114)="","",
CONCATENATE("  - &amp;RelationID",TEXT($A3114,"0000"),
" {","SamplingFeatureID:  *SamplingFeatureID",TEXT(MATCH(INDEX(RelatedFeatures[First Sampling Feature Code],$A3114),SamplingFeatures[Feature Code],0),"0000"),
", RelationshipTypeCV:  ",CHAR(34),INDEX(RelatedFeatures[Relationship Type],$A3114),CHAR(34),
", RelatedFeatureID: *SamplingFeatureID",TEXT(MATCH(INDEX(RelatedFeatures[Second Sampling Feature Code],$A3114),SamplingFeatures[Feature Code],0),"0000"),
", SpatialOffsetID:  ",IF(INDEX(RelatedFeatures[Offset Number],$A3114)="","",CONCATENATE("*SpatialOffsetID",TEXT(INDEX(RelatedFeatures[Offset Number],$A3114),"0000"))),"}")))</f>
        <v>#REF!</v>
      </c>
      <c r="P3114" t="e">
        <f>IF(INDEX(Methods[Method Type],$A3114)="","",
CONCATENATE("  - &amp;MethodID",TEXT($A3114,"0000"),
" {","MethodTypeCV:  ",CHAR(34),INDEX(Methods[Method Type],$A3114),CHAR(34),
", MethodCode:  ",CHAR(34),INDEX(Methods[Method Code],$A3114),CHAR(34),
", MethodName:  ",CHAR(34),INDEX(Methods[Method Name],$A3114),CHAR(34),
", MethodDescription:  ",CHAR(34),INDEX(Methods[Method Description],$A3114),CHAR(34),
", MethodLink:  ",CHAR(34),INDEX(Methods[Method Link],$A3114),CHAR(34),
", OrganizationID: *OrganizationID",TEXT(MATCH(INDEX(Methods[Organization Name],$A3114),Organizations[Organization Name],0),"0000"),"}"))</f>
        <v>#REF!</v>
      </c>
      <c r="Q3114" t="e">
        <f>IF(INDEX(Variables[Variable Type],$A3114)="","",
CONCATENATE("  - &amp;VariableID",TEXT($A3114,"0000"),
" {","VariableTypeCV:  ",CHAR(34),INDEX(Variables[Variable Type],$A3114),CHAR(34),
", VariableCode:  ",CHAR(34),INDEX(Variables[Variable Code],$A3114),CHAR(34),
", VariableNameCV:  ",CHAR(34),INDEX(Variables[Variable Name],$A3114),CHAR(34),
", VariableDefinition:  ",CHAR(34),INDEX(Variables[Variable Definition],$A3114),CHAR(34),
", SpecciationCV:  ",CHAR(34),INDEX(Variables[Speciation],$A3114),CHAR(34),
", NoDataValue:  ",CHAR(34),INDEX(Variables[No Data Value],$A3114),CHAR(34),"}"))</f>
        <v>#REF!</v>
      </c>
    </row>
    <row r="3115" spans="1:17" x14ac:dyDescent="0.25">
      <c r="A3115">
        <v>3112</v>
      </c>
      <c r="D3115" t="e">
        <f>IF(INDEX(People[First Name],$A3115)="","",
CONCATENATE("  - &amp;PersonID",TEXT($A3115,"0000"),
" {","PersonFirstName:  ",CHAR(34),INDEX(People[First Name],$A3115),CHAR(34),
", PersonMiddleName:  ",CHAR(34),INDEX(People[Middle Name],$A3115),CHAR(34),
", PersonLastName:  ",CHAR(34),INDEX(People[Last Name],$A3115),CHAR(34),"}"))</f>
        <v>#REF!</v>
      </c>
      <c r="E3115" t="e">
        <f>IF(INDEX(Organizations[Organization Type '[CV']],$A3115)="","",
CONCATENATE("  - &amp;OrganizationID",TEXT($A3115,"0000"),
" {","OrganizationTypeCV:  ",CHAR(34),INDEX(Organizations[Organization Type '[CV']],$A3115),CHAR(34),
", OrganizationCode:  ",CHAR(34),INDEX(Organizations[Organization Code],$A3115),CHAR(34),
", OrganizationName:  ",CHAR(34),INDEX(Organizations[Organization Name],$A3115),CHAR(34),
", OrganizationDescription:  ",CHAR(34),INDEX(Organizations[Organization Description],$A3115),CHAR(34),
", OrganizationLink:  ",CHAR(34),INDEX(Organizations[Organization Link],$A3115),CHAR(34),"}"))</f>
        <v>#REF!</v>
      </c>
      <c r="F3115" t="e">
        <f>IF(INDEX(People[First Name],$A3115)="","",
CONCATENATE("  - &amp;AffiliationID",TEXT($A3115,"0000"),
" {PersonID: *PersonID",TEXT($A3115,"0000"),
", OrganizationID: *OrganizationID",TEXT(MATCH(INDEX(People[Organization Name],$A3115),Organizations[Organization Name],0),"0000"),
", IsPrimaryOrganizationContact: , AffiliationStartDate: , AffiliationEndDate: , PrimaryPhone: ",
", PrimaryEmail: ",CHAR(34),INDEX(People[Primary Email],$A3115),CHAR(34),
", PrimaryAddress: ",CHAR(34),INDEX(People[Primary Address],$A3115),CHAR(34),
", PersonLink: }"))</f>
        <v>#REF!</v>
      </c>
      <c r="H3115" t="e">
        <f>IF(COUNTA(CitationInformation)=0,"",IF(INDEX(AuthorList[Author Name],$A3115)="","",
CONCATENATE("  - &amp;AuthorListID",TEXT($A3115,"0000"),
"  {CitationID: *CitationID0001",
", PersonID: *PersonID",TEXT(MATCH(INDEX(AuthorList[Author Name],$A3115),People[Full Name],0),"0000"),
", AuthorOrder: ",INDEX(AuthorList[Author Number],$A3115),"}")))</f>
        <v>#REF!</v>
      </c>
      <c r="K3115" t="e">
        <f>IF(INDEX(SamplingFeatures[Feature Code],$A3115)="","",
CONCATENATE("  - &amp;SamplingFeatureID",TEXT($A3115,"0000"),
" {","SamplingFeatureUUID:  ",CHAR(34),INDEX(SamplingFeatures[Sampling Feature UUID],$A3115),CHAR(34),
", SamplingFeatureTypeCV:  ",CHAR(34),INDEX(SamplingFeatures[Sampling Feature Type],$A3115),CHAR(34),
", SamplingFeatureCode:  ",CHAR(34),INDEX(SamplingFeatures[Feature Code],$A3115),CHAR(34),
", SamplingFeatureName:  ",CHAR(34),INDEX(SamplingFeatures[Feature Name],$A3115),CHAR(34),
", SamplingFeatureDescription:  ",CHAR(34),INDEX(SamplingFeatures[Feature Description],$A3115),CHAR(34),
", SamplingFeatureGeotypeCV:  ",CHAR(34),INDEX(SamplingFeatures[Feature Geo Type],$A3115),CHAR(34),
", FeatureGeometry:  ",CHAR(34),INDEX(SamplingFeatures[Feature Geometry],$A3115),CHAR(34),
", Elevation_m:  ",CHAR(34),INDEX(SamplingFeatures[Elevation_m],$A3115),CHAR(34),
", ElevationDatumCV:  ",CHAR(34),ElevationDatum,CHAR(34),"}"))</f>
        <v>#REF!</v>
      </c>
      <c r="L3115" t="e">
        <f>IF(INDEX(SamplingFeatures[Sampling Feature Type],$A3115)&lt;&gt;"Site","",
CONCATENATE("  - &amp;SiteID",TEXT(SUMPRODUCT(--($L$3:$L3114&lt;&gt;"")),"0000"),
" {","SamplingFeatureID:  *SamplingFeatureID",TEXT($A3115,"0000"),
", SiteTypeCV:  ",CHAR(34),INDEX(Sites[Site Type],$A3115),CHAR(34),
", Latitude:  ",INDEX(Sites[Latitude],$A3115),
", Longitude:  ",INDEX(Sites[Longitude],$A3115),
", SRSName:  ",CHAR(34),LatLonDatum,CHAR(34),"}"))</f>
        <v>#REF!</v>
      </c>
      <c r="M3115" t="e">
        <f>IF(INDEX(SamplingFeatures[Sampling Feature Type],$A3115)&lt;&gt;"Specimen","",
CONCATENATE("  - &amp;SpecimenID",TEXT(SUMPRODUCT(--($M$3:$M3114&lt;&gt;"")),"0000"),
" {","SamplingFeatureID:  *SamplingFeatureID",TEXT($A3115,"0000"),
", SpecimenTypeCV:  ",CHAR(34),INDEX(Specimens[Specimen Type],$A3115),CHAR(34),
", SpecimenMediumCV:  ",INDEX(Specimens[Specimen Medium],$A3115),
", IsFieldSpecimen:  ",CHAR(34),INDEX(Specimens[Is Field Specimen?],$A3115),CHAR(34),"}"))</f>
        <v>#REF!</v>
      </c>
      <c r="N3115" t="e">
        <f>IF(COUNTA(SpatialOffsets[])=0,"", IF(INDEX(SpatialOffsets[Spatial Offset Type],$A3115)="","",
CONCATENATE("  - &amp;SpatialOffsetID",TEXT($A3115,"0000"),
" {","SpatialOffsetTypeCV:  ",CHAR(34),INDEX(SpatialOffsets[Spatial Offset Type],$A3115),CHAR(34),
", Offset1Value:  ",INDEX(SpatialOffsets[Offset 1 Value],$A3115),
", Offset1UnitID:  ",CHAR(34),INDEX(SpatialOffsets[Offset 1 Unit],$A3115),CHAR(34),
", Offset2Value:  ",INDEX(SpatialOffsets[Offset 2 Value],$A3115),
", Offset2UnitID:  ",CHAR(34),INDEX(SpatialOffsets[Offset 2 Unit],$A3115),CHAR(34),
", Offset3Value:  ",INDEX(SpatialOffsets[Offset 3 Value],$A3115),
", Offset3UnitID:  ",CHAR(34),INDEX(SpatialOffsets[Offset 3 Unit],$A3115),CHAR(34),,"}")))</f>
        <v>#REF!</v>
      </c>
      <c r="O3115" t="e">
        <f>IF(COUNTA(RelatedFeatures[])=0,"", IF(INDEX(RelatedFeatures[First Sampling Feature Code],$A3115)="","",
CONCATENATE("  - &amp;RelationID",TEXT($A3115,"0000"),
" {","SamplingFeatureID:  *SamplingFeatureID",TEXT(MATCH(INDEX(RelatedFeatures[First Sampling Feature Code],$A3115),SamplingFeatures[Feature Code],0),"0000"),
", RelationshipTypeCV:  ",CHAR(34),INDEX(RelatedFeatures[Relationship Type],$A3115),CHAR(34),
", RelatedFeatureID: *SamplingFeatureID",TEXT(MATCH(INDEX(RelatedFeatures[Second Sampling Feature Code],$A3115),SamplingFeatures[Feature Code],0),"0000"),
", SpatialOffsetID:  ",IF(INDEX(RelatedFeatures[Offset Number],$A3115)="","",CONCATENATE("*SpatialOffsetID",TEXT(INDEX(RelatedFeatures[Offset Number],$A3115),"0000"))),"}")))</f>
        <v>#REF!</v>
      </c>
      <c r="P3115" t="e">
        <f>IF(INDEX(Methods[Method Type],$A3115)="","",
CONCATENATE("  - &amp;MethodID",TEXT($A3115,"0000"),
" {","MethodTypeCV:  ",CHAR(34),INDEX(Methods[Method Type],$A3115),CHAR(34),
", MethodCode:  ",CHAR(34),INDEX(Methods[Method Code],$A3115),CHAR(34),
", MethodName:  ",CHAR(34),INDEX(Methods[Method Name],$A3115),CHAR(34),
", MethodDescription:  ",CHAR(34),INDEX(Methods[Method Description],$A3115),CHAR(34),
", MethodLink:  ",CHAR(34),INDEX(Methods[Method Link],$A3115),CHAR(34),
", OrganizationID: *OrganizationID",TEXT(MATCH(INDEX(Methods[Organization Name],$A3115),Organizations[Organization Name],0),"0000"),"}"))</f>
        <v>#REF!</v>
      </c>
      <c r="Q3115" t="e">
        <f>IF(INDEX(Variables[Variable Type],$A3115)="","",
CONCATENATE("  - &amp;VariableID",TEXT($A3115,"0000"),
" {","VariableTypeCV:  ",CHAR(34),INDEX(Variables[Variable Type],$A3115),CHAR(34),
", VariableCode:  ",CHAR(34),INDEX(Variables[Variable Code],$A3115),CHAR(34),
", VariableNameCV:  ",CHAR(34),INDEX(Variables[Variable Name],$A3115),CHAR(34),
", VariableDefinition:  ",CHAR(34),INDEX(Variables[Variable Definition],$A3115),CHAR(34),
", SpecciationCV:  ",CHAR(34),INDEX(Variables[Speciation],$A3115),CHAR(34),
", NoDataValue:  ",CHAR(34),INDEX(Variables[No Data Value],$A3115),CHAR(34),"}"))</f>
        <v>#REF!</v>
      </c>
    </row>
    <row r="3116" spans="1:17" x14ac:dyDescent="0.25">
      <c r="A3116">
        <v>3113</v>
      </c>
      <c r="D3116" t="e">
        <f>IF(INDEX(People[First Name],$A3116)="","",
CONCATENATE("  - &amp;PersonID",TEXT($A3116,"0000"),
" {","PersonFirstName:  ",CHAR(34),INDEX(People[First Name],$A3116),CHAR(34),
", PersonMiddleName:  ",CHAR(34),INDEX(People[Middle Name],$A3116),CHAR(34),
", PersonLastName:  ",CHAR(34),INDEX(People[Last Name],$A3116),CHAR(34),"}"))</f>
        <v>#REF!</v>
      </c>
      <c r="E3116" t="e">
        <f>IF(INDEX(Organizations[Organization Type '[CV']],$A3116)="","",
CONCATENATE("  - &amp;OrganizationID",TEXT($A3116,"0000"),
" {","OrganizationTypeCV:  ",CHAR(34),INDEX(Organizations[Organization Type '[CV']],$A3116),CHAR(34),
", OrganizationCode:  ",CHAR(34),INDEX(Organizations[Organization Code],$A3116),CHAR(34),
", OrganizationName:  ",CHAR(34),INDEX(Organizations[Organization Name],$A3116),CHAR(34),
", OrganizationDescription:  ",CHAR(34),INDEX(Organizations[Organization Description],$A3116),CHAR(34),
", OrganizationLink:  ",CHAR(34),INDEX(Organizations[Organization Link],$A3116),CHAR(34),"}"))</f>
        <v>#REF!</v>
      </c>
      <c r="F3116" t="e">
        <f>IF(INDEX(People[First Name],$A3116)="","",
CONCATENATE("  - &amp;AffiliationID",TEXT($A3116,"0000"),
" {PersonID: *PersonID",TEXT($A3116,"0000"),
", OrganizationID: *OrganizationID",TEXT(MATCH(INDEX(People[Organization Name],$A3116),Organizations[Organization Name],0),"0000"),
", IsPrimaryOrganizationContact: , AffiliationStartDate: , AffiliationEndDate: , PrimaryPhone: ",
", PrimaryEmail: ",CHAR(34),INDEX(People[Primary Email],$A3116),CHAR(34),
", PrimaryAddress: ",CHAR(34),INDEX(People[Primary Address],$A3116),CHAR(34),
", PersonLink: }"))</f>
        <v>#REF!</v>
      </c>
      <c r="H3116" t="e">
        <f>IF(COUNTA(CitationInformation)=0,"",IF(INDEX(AuthorList[Author Name],$A3116)="","",
CONCATENATE("  - &amp;AuthorListID",TEXT($A3116,"0000"),
"  {CitationID: *CitationID0001",
", PersonID: *PersonID",TEXT(MATCH(INDEX(AuthorList[Author Name],$A3116),People[Full Name],0),"0000"),
", AuthorOrder: ",INDEX(AuthorList[Author Number],$A3116),"}")))</f>
        <v>#REF!</v>
      </c>
      <c r="K3116" t="e">
        <f>IF(INDEX(SamplingFeatures[Feature Code],$A3116)="","",
CONCATENATE("  - &amp;SamplingFeatureID",TEXT($A3116,"0000"),
" {","SamplingFeatureUUID:  ",CHAR(34),INDEX(SamplingFeatures[Sampling Feature UUID],$A3116),CHAR(34),
", SamplingFeatureTypeCV:  ",CHAR(34),INDEX(SamplingFeatures[Sampling Feature Type],$A3116),CHAR(34),
", SamplingFeatureCode:  ",CHAR(34),INDEX(SamplingFeatures[Feature Code],$A3116),CHAR(34),
", SamplingFeatureName:  ",CHAR(34),INDEX(SamplingFeatures[Feature Name],$A3116),CHAR(34),
", SamplingFeatureDescription:  ",CHAR(34),INDEX(SamplingFeatures[Feature Description],$A3116),CHAR(34),
", SamplingFeatureGeotypeCV:  ",CHAR(34),INDEX(SamplingFeatures[Feature Geo Type],$A3116),CHAR(34),
", FeatureGeometry:  ",CHAR(34),INDEX(SamplingFeatures[Feature Geometry],$A3116),CHAR(34),
", Elevation_m:  ",CHAR(34),INDEX(SamplingFeatures[Elevation_m],$A3116),CHAR(34),
", ElevationDatumCV:  ",CHAR(34),ElevationDatum,CHAR(34),"}"))</f>
        <v>#REF!</v>
      </c>
      <c r="L3116" t="e">
        <f>IF(INDEX(SamplingFeatures[Sampling Feature Type],$A3116)&lt;&gt;"Site","",
CONCATENATE("  - &amp;SiteID",TEXT(SUMPRODUCT(--($L$3:$L3115&lt;&gt;"")),"0000"),
" {","SamplingFeatureID:  *SamplingFeatureID",TEXT($A3116,"0000"),
", SiteTypeCV:  ",CHAR(34),INDEX(Sites[Site Type],$A3116),CHAR(34),
", Latitude:  ",INDEX(Sites[Latitude],$A3116),
", Longitude:  ",INDEX(Sites[Longitude],$A3116),
", SRSName:  ",CHAR(34),LatLonDatum,CHAR(34),"}"))</f>
        <v>#REF!</v>
      </c>
      <c r="M3116" t="e">
        <f>IF(INDEX(SamplingFeatures[Sampling Feature Type],$A3116)&lt;&gt;"Specimen","",
CONCATENATE("  - &amp;SpecimenID",TEXT(SUMPRODUCT(--($M$3:$M3115&lt;&gt;"")),"0000"),
" {","SamplingFeatureID:  *SamplingFeatureID",TEXT($A3116,"0000"),
", SpecimenTypeCV:  ",CHAR(34),INDEX(Specimens[Specimen Type],$A3116),CHAR(34),
", SpecimenMediumCV:  ",INDEX(Specimens[Specimen Medium],$A3116),
", IsFieldSpecimen:  ",CHAR(34),INDEX(Specimens[Is Field Specimen?],$A3116),CHAR(34),"}"))</f>
        <v>#REF!</v>
      </c>
      <c r="N3116" t="e">
        <f>IF(COUNTA(SpatialOffsets[])=0,"", IF(INDEX(SpatialOffsets[Spatial Offset Type],$A3116)="","",
CONCATENATE("  - &amp;SpatialOffsetID",TEXT($A3116,"0000"),
" {","SpatialOffsetTypeCV:  ",CHAR(34),INDEX(SpatialOffsets[Spatial Offset Type],$A3116),CHAR(34),
", Offset1Value:  ",INDEX(SpatialOffsets[Offset 1 Value],$A3116),
", Offset1UnitID:  ",CHAR(34),INDEX(SpatialOffsets[Offset 1 Unit],$A3116),CHAR(34),
", Offset2Value:  ",INDEX(SpatialOffsets[Offset 2 Value],$A3116),
", Offset2UnitID:  ",CHAR(34),INDEX(SpatialOffsets[Offset 2 Unit],$A3116),CHAR(34),
", Offset3Value:  ",INDEX(SpatialOffsets[Offset 3 Value],$A3116),
", Offset3UnitID:  ",CHAR(34),INDEX(SpatialOffsets[Offset 3 Unit],$A3116),CHAR(34),,"}")))</f>
        <v>#REF!</v>
      </c>
      <c r="O3116" t="e">
        <f>IF(COUNTA(RelatedFeatures[])=0,"", IF(INDEX(RelatedFeatures[First Sampling Feature Code],$A3116)="","",
CONCATENATE("  - &amp;RelationID",TEXT($A3116,"0000"),
" {","SamplingFeatureID:  *SamplingFeatureID",TEXT(MATCH(INDEX(RelatedFeatures[First Sampling Feature Code],$A3116),SamplingFeatures[Feature Code],0),"0000"),
", RelationshipTypeCV:  ",CHAR(34),INDEX(RelatedFeatures[Relationship Type],$A3116),CHAR(34),
", RelatedFeatureID: *SamplingFeatureID",TEXT(MATCH(INDEX(RelatedFeatures[Second Sampling Feature Code],$A3116),SamplingFeatures[Feature Code],0),"0000"),
", SpatialOffsetID:  ",IF(INDEX(RelatedFeatures[Offset Number],$A3116)="","",CONCATENATE("*SpatialOffsetID",TEXT(INDEX(RelatedFeatures[Offset Number],$A3116),"0000"))),"}")))</f>
        <v>#REF!</v>
      </c>
      <c r="P3116" t="e">
        <f>IF(INDEX(Methods[Method Type],$A3116)="","",
CONCATENATE("  - &amp;MethodID",TEXT($A3116,"0000"),
" {","MethodTypeCV:  ",CHAR(34),INDEX(Methods[Method Type],$A3116),CHAR(34),
", MethodCode:  ",CHAR(34),INDEX(Methods[Method Code],$A3116),CHAR(34),
", MethodName:  ",CHAR(34),INDEX(Methods[Method Name],$A3116),CHAR(34),
", MethodDescription:  ",CHAR(34),INDEX(Methods[Method Description],$A3116),CHAR(34),
", MethodLink:  ",CHAR(34),INDEX(Methods[Method Link],$A3116),CHAR(34),
", OrganizationID: *OrganizationID",TEXT(MATCH(INDEX(Methods[Organization Name],$A3116),Organizations[Organization Name],0),"0000"),"}"))</f>
        <v>#REF!</v>
      </c>
      <c r="Q3116" t="e">
        <f>IF(INDEX(Variables[Variable Type],$A3116)="","",
CONCATENATE("  - &amp;VariableID",TEXT($A3116,"0000"),
" {","VariableTypeCV:  ",CHAR(34),INDEX(Variables[Variable Type],$A3116),CHAR(34),
", VariableCode:  ",CHAR(34),INDEX(Variables[Variable Code],$A3116),CHAR(34),
", VariableNameCV:  ",CHAR(34),INDEX(Variables[Variable Name],$A3116),CHAR(34),
", VariableDefinition:  ",CHAR(34),INDEX(Variables[Variable Definition],$A3116),CHAR(34),
", SpecciationCV:  ",CHAR(34),INDEX(Variables[Speciation],$A3116),CHAR(34),
", NoDataValue:  ",CHAR(34),INDEX(Variables[No Data Value],$A3116),CHAR(34),"}"))</f>
        <v>#REF!</v>
      </c>
    </row>
    <row r="3117" spans="1:17" x14ac:dyDescent="0.25">
      <c r="A3117">
        <v>3114</v>
      </c>
      <c r="D3117" t="e">
        <f>IF(INDEX(People[First Name],$A3117)="","",
CONCATENATE("  - &amp;PersonID",TEXT($A3117,"0000"),
" {","PersonFirstName:  ",CHAR(34),INDEX(People[First Name],$A3117),CHAR(34),
", PersonMiddleName:  ",CHAR(34),INDEX(People[Middle Name],$A3117),CHAR(34),
", PersonLastName:  ",CHAR(34),INDEX(People[Last Name],$A3117),CHAR(34),"}"))</f>
        <v>#REF!</v>
      </c>
      <c r="E3117" t="e">
        <f>IF(INDEX(Organizations[Organization Type '[CV']],$A3117)="","",
CONCATENATE("  - &amp;OrganizationID",TEXT($A3117,"0000"),
" {","OrganizationTypeCV:  ",CHAR(34),INDEX(Organizations[Organization Type '[CV']],$A3117),CHAR(34),
", OrganizationCode:  ",CHAR(34),INDEX(Organizations[Organization Code],$A3117),CHAR(34),
", OrganizationName:  ",CHAR(34),INDEX(Organizations[Organization Name],$A3117),CHAR(34),
", OrganizationDescription:  ",CHAR(34),INDEX(Organizations[Organization Description],$A3117),CHAR(34),
", OrganizationLink:  ",CHAR(34),INDEX(Organizations[Organization Link],$A3117),CHAR(34),"}"))</f>
        <v>#REF!</v>
      </c>
      <c r="F3117" t="e">
        <f>IF(INDEX(People[First Name],$A3117)="","",
CONCATENATE("  - &amp;AffiliationID",TEXT($A3117,"0000"),
" {PersonID: *PersonID",TEXT($A3117,"0000"),
", OrganizationID: *OrganizationID",TEXT(MATCH(INDEX(People[Organization Name],$A3117),Organizations[Organization Name],0),"0000"),
", IsPrimaryOrganizationContact: , AffiliationStartDate: , AffiliationEndDate: , PrimaryPhone: ",
", PrimaryEmail: ",CHAR(34),INDEX(People[Primary Email],$A3117),CHAR(34),
", PrimaryAddress: ",CHAR(34),INDEX(People[Primary Address],$A3117),CHAR(34),
", PersonLink: }"))</f>
        <v>#REF!</v>
      </c>
      <c r="H3117" t="e">
        <f>IF(COUNTA(CitationInformation)=0,"",IF(INDEX(AuthorList[Author Name],$A3117)="","",
CONCATENATE("  - &amp;AuthorListID",TEXT($A3117,"0000"),
"  {CitationID: *CitationID0001",
", PersonID: *PersonID",TEXT(MATCH(INDEX(AuthorList[Author Name],$A3117),People[Full Name],0),"0000"),
", AuthorOrder: ",INDEX(AuthorList[Author Number],$A3117),"}")))</f>
        <v>#REF!</v>
      </c>
      <c r="K3117" t="e">
        <f>IF(INDEX(SamplingFeatures[Feature Code],$A3117)="","",
CONCATENATE("  - &amp;SamplingFeatureID",TEXT($A3117,"0000"),
" {","SamplingFeatureUUID:  ",CHAR(34),INDEX(SamplingFeatures[Sampling Feature UUID],$A3117),CHAR(34),
", SamplingFeatureTypeCV:  ",CHAR(34),INDEX(SamplingFeatures[Sampling Feature Type],$A3117),CHAR(34),
", SamplingFeatureCode:  ",CHAR(34),INDEX(SamplingFeatures[Feature Code],$A3117),CHAR(34),
", SamplingFeatureName:  ",CHAR(34),INDEX(SamplingFeatures[Feature Name],$A3117),CHAR(34),
", SamplingFeatureDescription:  ",CHAR(34),INDEX(SamplingFeatures[Feature Description],$A3117),CHAR(34),
", SamplingFeatureGeotypeCV:  ",CHAR(34),INDEX(SamplingFeatures[Feature Geo Type],$A3117),CHAR(34),
", FeatureGeometry:  ",CHAR(34),INDEX(SamplingFeatures[Feature Geometry],$A3117),CHAR(34),
", Elevation_m:  ",CHAR(34),INDEX(SamplingFeatures[Elevation_m],$A3117),CHAR(34),
", ElevationDatumCV:  ",CHAR(34),ElevationDatum,CHAR(34),"}"))</f>
        <v>#REF!</v>
      </c>
      <c r="L3117" t="e">
        <f>IF(INDEX(SamplingFeatures[Sampling Feature Type],$A3117)&lt;&gt;"Site","",
CONCATENATE("  - &amp;SiteID",TEXT(SUMPRODUCT(--($L$3:$L3116&lt;&gt;"")),"0000"),
" {","SamplingFeatureID:  *SamplingFeatureID",TEXT($A3117,"0000"),
", SiteTypeCV:  ",CHAR(34),INDEX(Sites[Site Type],$A3117),CHAR(34),
", Latitude:  ",INDEX(Sites[Latitude],$A3117),
", Longitude:  ",INDEX(Sites[Longitude],$A3117),
", SRSName:  ",CHAR(34),LatLonDatum,CHAR(34),"}"))</f>
        <v>#REF!</v>
      </c>
      <c r="M3117" t="e">
        <f>IF(INDEX(SamplingFeatures[Sampling Feature Type],$A3117)&lt;&gt;"Specimen","",
CONCATENATE("  - &amp;SpecimenID",TEXT(SUMPRODUCT(--($M$3:$M3116&lt;&gt;"")),"0000"),
" {","SamplingFeatureID:  *SamplingFeatureID",TEXT($A3117,"0000"),
", SpecimenTypeCV:  ",CHAR(34),INDEX(Specimens[Specimen Type],$A3117),CHAR(34),
", SpecimenMediumCV:  ",INDEX(Specimens[Specimen Medium],$A3117),
", IsFieldSpecimen:  ",CHAR(34),INDEX(Specimens[Is Field Specimen?],$A3117),CHAR(34),"}"))</f>
        <v>#REF!</v>
      </c>
      <c r="N3117" t="e">
        <f>IF(COUNTA(SpatialOffsets[])=0,"", IF(INDEX(SpatialOffsets[Spatial Offset Type],$A3117)="","",
CONCATENATE("  - &amp;SpatialOffsetID",TEXT($A3117,"0000"),
" {","SpatialOffsetTypeCV:  ",CHAR(34),INDEX(SpatialOffsets[Spatial Offset Type],$A3117),CHAR(34),
", Offset1Value:  ",INDEX(SpatialOffsets[Offset 1 Value],$A3117),
", Offset1UnitID:  ",CHAR(34),INDEX(SpatialOffsets[Offset 1 Unit],$A3117),CHAR(34),
", Offset2Value:  ",INDEX(SpatialOffsets[Offset 2 Value],$A3117),
", Offset2UnitID:  ",CHAR(34),INDEX(SpatialOffsets[Offset 2 Unit],$A3117),CHAR(34),
", Offset3Value:  ",INDEX(SpatialOffsets[Offset 3 Value],$A3117),
", Offset3UnitID:  ",CHAR(34),INDEX(SpatialOffsets[Offset 3 Unit],$A3117),CHAR(34),,"}")))</f>
        <v>#REF!</v>
      </c>
      <c r="O3117" t="e">
        <f>IF(COUNTA(RelatedFeatures[])=0,"", IF(INDEX(RelatedFeatures[First Sampling Feature Code],$A3117)="","",
CONCATENATE("  - &amp;RelationID",TEXT($A3117,"0000"),
" {","SamplingFeatureID:  *SamplingFeatureID",TEXT(MATCH(INDEX(RelatedFeatures[First Sampling Feature Code],$A3117),SamplingFeatures[Feature Code],0),"0000"),
", RelationshipTypeCV:  ",CHAR(34),INDEX(RelatedFeatures[Relationship Type],$A3117),CHAR(34),
", RelatedFeatureID: *SamplingFeatureID",TEXT(MATCH(INDEX(RelatedFeatures[Second Sampling Feature Code],$A3117),SamplingFeatures[Feature Code],0),"0000"),
", SpatialOffsetID:  ",IF(INDEX(RelatedFeatures[Offset Number],$A3117)="","",CONCATENATE("*SpatialOffsetID",TEXT(INDEX(RelatedFeatures[Offset Number],$A3117),"0000"))),"}")))</f>
        <v>#REF!</v>
      </c>
      <c r="P3117" t="e">
        <f>IF(INDEX(Methods[Method Type],$A3117)="","",
CONCATENATE("  - &amp;MethodID",TEXT($A3117,"0000"),
" {","MethodTypeCV:  ",CHAR(34),INDEX(Methods[Method Type],$A3117),CHAR(34),
", MethodCode:  ",CHAR(34),INDEX(Methods[Method Code],$A3117),CHAR(34),
", MethodName:  ",CHAR(34),INDEX(Methods[Method Name],$A3117),CHAR(34),
", MethodDescription:  ",CHAR(34),INDEX(Methods[Method Description],$A3117),CHAR(34),
", MethodLink:  ",CHAR(34),INDEX(Methods[Method Link],$A3117),CHAR(34),
", OrganizationID: *OrganizationID",TEXT(MATCH(INDEX(Methods[Organization Name],$A3117),Organizations[Organization Name],0),"0000"),"}"))</f>
        <v>#REF!</v>
      </c>
      <c r="Q3117" t="e">
        <f>IF(INDEX(Variables[Variable Type],$A3117)="","",
CONCATENATE("  - &amp;VariableID",TEXT($A3117,"0000"),
" {","VariableTypeCV:  ",CHAR(34),INDEX(Variables[Variable Type],$A3117),CHAR(34),
", VariableCode:  ",CHAR(34),INDEX(Variables[Variable Code],$A3117),CHAR(34),
", VariableNameCV:  ",CHAR(34),INDEX(Variables[Variable Name],$A3117),CHAR(34),
", VariableDefinition:  ",CHAR(34),INDEX(Variables[Variable Definition],$A3117),CHAR(34),
", SpecciationCV:  ",CHAR(34),INDEX(Variables[Speciation],$A3117),CHAR(34),
", NoDataValue:  ",CHAR(34),INDEX(Variables[No Data Value],$A3117),CHAR(34),"}"))</f>
        <v>#REF!</v>
      </c>
    </row>
    <row r="3118" spans="1:17" x14ac:dyDescent="0.25">
      <c r="A3118">
        <v>3115</v>
      </c>
      <c r="D3118" t="e">
        <f>IF(INDEX(People[First Name],$A3118)="","",
CONCATENATE("  - &amp;PersonID",TEXT($A3118,"0000"),
" {","PersonFirstName:  ",CHAR(34),INDEX(People[First Name],$A3118),CHAR(34),
", PersonMiddleName:  ",CHAR(34),INDEX(People[Middle Name],$A3118),CHAR(34),
", PersonLastName:  ",CHAR(34),INDEX(People[Last Name],$A3118),CHAR(34),"}"))</f>
        <v>#REF!</v>
      </c>
      <c r="E3118" t="e">
        <f>IF(INDEX(Organizations[Organization Type '[CV']],$A3118)="","",
CONCATENATE("  - &amp;OrganizationID",TEXT($A3118,"0000"),
" {","OrganizationTypeCV:  ",CHAR(34),INDEX(Organizations[Organization Type '[CV']],$A3118),CHAR(34),
", OrganizationCode:  ",CHAR(34),INDEX(Organizations[Organization Code],$A3118),CHAR(34),
", OrganizationName:  ",CHAR(34),INDEX(Organizations[Organization Name],$A3118),CHAR(34),
", OrganizationDescription:  ",CHAR(34),INDEX(Organizations[Organization Description],$A3118),CHAR(34),
", OrganizationLink:  ",CHAR(34),INDEX(Organizations[Organization Link],$A3118),CHAR(34),"}"))</f>
        <v>#REF!</v>
      </c>
      <c r="F3118" t="e">
        <f>IF(INDEX(People[First Name],$A3118)="","",
CONCATENATE("  - &amp;AffiliationID",TEXT($A3118,"0000"),
" {PersonID: *PersonID",TEXT($A3118,"0000"),
", OrganizationID: *OrganizationID",TEXT(MATCH(INDEX(People[Organization Name],$A3118),Organizations[Organization Name],0),"0000"),
", IsPrimaryOrganizationContact: , AffiliationStartDate: , AffiliationEndDate: , PrimaryPhone: ",
", PrimaryEmail: ",CHAR(34),INDEX(People[Primary Email],$A3118),CHAR(34),
", PrimaryAddress: ",CHAR(34),INDEX(People[Primary Address],$A3118),CHAR(34),
", PersonLink: }"))</f>
        <v>#REF!</v>
      </c>
      <c r="H3118" t="e">
        <f>IF(COUNTA(CitationInformation)=0,"",IF(INDEX(AuthorList[Author Name],$A3118)="","",
CONCATENATE("  - &amp;AuthorListID",TEXT($A3118,"0000"),
"  {CitationID: *CitationID0001",
", PersonID: *PersonID",TEXT(MATCH(INDEX(AuthorList[Author Name],$A3118),People[Full Name],0),"0000"),
", AuthorOrder: ",INDEX(AuthorList[Author Number],$A3118),"}")))</f>
        <v>#REF!</v>
      </c>
      <c r="K3118" t="e">
        <f>IF(INDEX(SamplingFeatures[Feature Code],$A3118)="","",
CONCATENATE("  - &amp;SamplingFeatureID",TEXT($A3118,"0000"),
" {","SamplingFeatureUUID:  ",CHAR(34),INDEX(SamplingFeatures[Sampling Feature UUID],$A3118),CHAR(34),
", SamplingFeatureTypeCV:  ",CHAR(34),INDEX(SamplingFeatures[Sampling Feature Type],$A3118),CHAR(34),
", SamplingFeatureCode:  ",CHAR(34),INDEX(SamplingFeatures[Feature Code],$A3118),CHAR(34),
", SamplingFeatureName:  ",CHAR(34),INDEX(SamplingFeatures[Feature Name],$A3118),CHAR(34),
", SamplingFeatureDescription:  ",CHAR(34),INDEX(SamplingFeatures[Feature Description],$A3118),CHAR(34),
", SamplingFeatureGeotypeCV:  ",CHAR(34),INDEX(SamplingFeatures[Feature Geo Type],$A3118),CHAR(34),
", FeatureGeometry:  ",CHAR(34),INDEX(SamplingFeatures[Feature Geometry],$A3118),CHAR(34),
", Elevation_m:  ",CHAR(34),INDEX(SamplingFeatures[Elevation_m],$A3118),CHAR(34),
", ElevationDatumCV:  ",CHAR(34),ElevationDatum,CHAR(34),"}"))</f>
        <v>#REF!</v>
      </c>
      <c r="L3118" t="e">
        <f>IF(INDEX(SamplingFeatures[Sampling Feature Type],$A3118)&lt;&gt;"Site","",
CONCATENATE("  - &amp;SiteID",TEXT(SUMPRODUCT(--($L$3:$L3117&lt;&gt;"")),"0000"),
" {","SamplingFeatureID:  *SamplingFeatureID",TEXT($A3118,"0000"),
", SiteTypeCV:  ",CHAR(34),INDEX(Sites[Site Type],$A3118),CHAR(34),
", Latitude:  ",INDEX(Sites[Latitude],$A3118),
", Longitude:  ",INDEX(Sites[Longitude],$A3118),
", SRSName:  ",CHAR(34),LatLonDatum,CHAR(34),"}"))</f>
        <v>#REF!</v>
      </c>
      <c r="M3118" t="e">
        <f>IF(INDEX(SamplingFeatures[Sampling Feature Type],$A3118)&lt;&gt;"Specimen","",
CONCATENATE("  - &amp;SpecimenID",TEXT(SUMPRODUCT(--($M$3:$M3117&lt;&gt;"")),"0000"),
" {","SamplingFeatureID:  *SamplingFeatureID",TEXT($A3118,"0000"),
", SpecimenTypeCV:  ",CHAR(34),INDEX(Specimens[Specimen Type],$A3118),CHAR(34),
", SpecimenMediumCV:  ",INDEX(Specimens[Specimen Medium],$A3118),
", IsFieldSpecimen:  ",CHAR(34),INDEX(Specimens[Is Field Specimen?],$A3118),CHAR(34),"}"))</f>
        <v>#REF!</v>
      </c>
      <c r="N3118" t="e">
        <f>IF(COUNTA(SpatialOffsets[])=0,"", IF(INDEX(SpatialOffsets[Spatial Offset Type],$A3118)="","",
CONCATENATE("  - &amp;SpatialOffsetID",TEXT($A3118,"0000"),
" {","SpatialOffsetTypeCV:  ",CHAR(34),INDEX(SpatialOffsets[Spatial Offset Type],$A3118),CHAR(34),
", Offset1Value:  ",INDEX(SpatialOffsets[Offset 1 Value],$A3118),
", Offset1UnitID:  ",CHAR(34),INDEX(SpatialOffsets[Offset 1 Unit],$A3118),CHAR(34),
", Offset2Value:  ",INDEX(SpatialOffsets[Offset 2 Value],$A3118),
", Offset2UnitID:  ",CHAR(34),INDEX(SpatialOffsets[Offset 2 Unit],$A3118),CHAR(34),
", Offset3Value:  ",INDEX(SpatialOffsets[Offset 3 Value],$A3118),
", Offset3UnitID:  ",CHAR(34),INDEX(SpatialOffsets[Offset 3 Unit],$A3118),CHAR(34),,"}")))</f>
        <v>#REF!</v>
      </c>
      <c r="O3118" t="e">
        <f>IF(COUNTA(RelatedFeatures[])=0,"", IF(INDEX(RelatedFeatures[First Sampling Feature Code],$A3118)="","",
CONCATENATE("  - &amp;RelationID",TEXT($A3118,"0000"),
" {","SamplingFeatureID:  *SamplingFeatureID",TEXT(MATCH(INDEX(RelatedFeatures[First Sampling Feature Code],$A3118),SamplingFeatures[Feature Code],0),"0000"),
", RelationshipTypeCV:  ",CHAR(34),INDEX(RelatedFeatures[Relationship Type],$A3118),CHAR(34),
", RelatedFeatureID: *SamplingFeatureID",TEXT(MATCH(INDEX(RelatedFeatures[Second Sampling Feature Code],$A3118),SamplingFeatures[Feature Code],0),"0000"),
", SpatialOffsetID:  ",IF(INDEX(RelatedFeatures[Offset Number],$A3118)="","",CONCATENATE("*SpatialOffsetID",TEXT(INDEX(RelatedFeatures[Offset Number],$A3118),"0000"))),"}")))</f>
        <v>#REF!</v>
      </c>
      <c r="P3118" t="e">
        <f>IF(INDEX(Methods[Method Type],$A3118)="","",
CONCATENATE("  - &amp;MethodID",TEXT($A3118,"0000"),
" {","MethodTypeCV:  ",CHAR(34),INDEX(Methods[Method Type],$A3118),CHAR(34),
", MethodCode:  ",CHAR(34),INDEX(Methods[Method Code],$A3118),CHAR(34),
", MethodName:  ",CHAR(34),INDEX(Methods[Method Name],$A3118),CHAR(34),
", MethodDescription:  ",CHAR(34),INDEX(Methods[Method Description],$A3118),CHAR(34),
", MethodLink:  ",CHAR(34),INDEX(Methods[Method Link],$A3118),CHAR(34),
", OrganizationID: *OrganizationID",TEXT(MATCH(INDEX(Methods[Organization Name],$A3118),Organizations[Organization Name],0),"0000"),"}"))</f>
        <v>#REF!</v>
      </c>
      <c r="Q3118" t="e">
        <f>IF(INDEX(Variables[Variable Type],$A3118)="","",
CONCATENATE("  - &amp;VariableID",TEXT($A3118,"0000"),
" {","VariableTypeCV:  ",CHAR(34),INDEX(Variables[Variable Type],$A3118),CHAR(34),
", VariableCode:  ",CHAR(34),INDEX(Variables[Variable Code],$A3118),CHAR(34),
", VariableNameCV:  ",CHAR(34),INDEX(Variables[Variable Name],$A3118),CHAR(34),
", VariableDefinition:  ",CHAR(34),INDEX(Variables[Variable Definition],$A3118),CHAR(34),
", SpecciationCV:  ",CHAR(34),INDEX(Variables[Speciation],$A3118),CHAR(34),
", NoDataValue:  ",CHAR(34),INDEX(Variables[No Data Value],$A3118),CHAR(34),"}"))</f>
        <v>#REF!</v>
      </c>
    </row>
    <row r="3119" spans="1:17" x14ac:dyDescent="0.25">
      <c r="A3119">
        <v>3116</v>
      </c>
      <c r="D3119" t="e">
        <f>IF(INDEX(People[First Name],$A3119)="","",
CONCATENATE("  - &amp;PersonID",TEXT($A3119,"0000"),
" {","PersonFirstName:  ",CHAR(34),INDEX(People[First Name],$A3119),CHAR(34),
", PersonMiddleName:  ",CHAR(34),INDEX(People[Middle Name],$A3119),CHAR(34),
", PersonLastName:  ",CHAR(34),INDEX(People[Last Name],$A3119),CHAR(34),"}"))</f>
        <v>#REF!</v>
      </c>
      <c r="E3119" t="e">
        <f>IF(INDEX(Organizations[Organization Type '[CV']],$A3119)="","",
CONCATENATE("  - &amp;OrganizationID",TEXT($A3119,"0000"),
" {","OrganizationTypeCV:  ",CHAR(34),INDEX(Organizations[Organization Type '[CV']],$A3119),CHAR(34),
", OrganizationCode:  ",CHAR(34),INDEX(Organizations[Organization Code],$A3119),CHAR(34),
", OrganizationName:  ",CHAR(34),INDEX(Organizations[Organization Name],$A3119),CHAR(34),
", OrganizationDescription:  ",CHAR(34),INDEX(Organizations[Organization Description],$A3119),CHAR(34),
", OrganizationLink:  ",CHAR(34),INDEX(Organizations[Organization Link],$A3119),CHAR(34),"}"))</f>
        <v>#REF!</v>
      </c>
      <c r="F3119" t="e">
        <f>IF(INDEX(People[First Name],$A3119)="","",
CONCATENATE("  - &amp;AffiliationID",TEXT($A3119,"0000"),
" {PersonID: *PersonID",TEXT($A3119,"0000"),
", OrganizationID: *OrganizationID",TEXT(MATCH(INDEX(People[Organization Name],$A3119),Organizations[Organization Name],0),"0000"),
", IsPrimaryOrganizationContact: , AffiliationStartDate: , AffiliationEndDate: , PrimaryPhone: ",
", PrimaryEmail: ",CHAR(34),INDEX(People[Primary Email],$A3119),CHAR(34),
", PrimaryAddress: ",CHAR(34),INDEX(People[Primary Address],$A3119),CHAR(34),
", PersonLink: }"))</f>
        <v>#REF!</v>
      </c>
      <c r="H3119" t="e">
        <f>IF(COUNTA(CitationInformation)=0,"",IF(INDEX(AuthorList[Author Name],$A3119)="","",
CONCATENATE("  - &amp;AuthorListID",TEXT($A3119,"0000"),
"  {CitationID: *CitationID0001",
", PersonID: *PersonID",TEXT(MATCH(INDEX(AuthorList[Author Name],$A3119),People[Full Name],0),"0000"),
", AuthorOrder: ",INDEX(AuthorList[Author Number],$A3119),"}")))</f>
        <v>#REF!</v>
      </c>
      <c r="K3119" t="e">
        <f>IF(INDEX(SamplingFeatures[Feature Code],$A3119)="","",
CONCATENATE("  - &amp;SamplingFeatureID",TEXT($A3119,"0000"),
" {","SamplingFeatureUUID:  ",CHAR(34),INDEX(SamplingFeatures[Sampling Feature UUID],$A3119),CHAR(34),
", SamplingFeatureTypeCV:  ",CHAR(34),INDEX(SamplingFeatures[Sampling Feature Type],$A3119),CHAR(34),
", SamplingFeatureCode:  ",CHAR(34),INDEX(SamplingFeatures[Feature Code],$A3119),CHAR(34),
", SamplingFeatureName:  ",CHAR(34),INDEX(SamplingFeatures[Feature Name],$A3119),CHAR(34),
", SamplingFeatureDescription:  ",CHAR(34),INDEX(SamplingFeatures[Feature Description],$A3119),CHAR(34),
", SamplingFeatureGeotypeCV:  ",CHAR(34),INDEX(SamplingFeatures[Feature Geo Type],$A3119),CHAR(34),
", FeatureGeometry:  ",CHAR(34),INDEX(SamplingFeatures[Feature Geometry],$A3119),CHAR(34),
", Elevation_m:  ",CHAR(34),INDEX(SamplingFeatures[Elevation_m],$A3119),CHAR(34),
", ElevationDatumCV:  ",CHAR(34),ElevationDatum,CHAR(34),"}"))</f>
        <v>#REF!</v>
      </c>
      <c r="L3119" t="e">
        <f>IF(INDEX(SamplingFeatures[Sampling Feature Type],$A3119)&lt;&gt;"Site","",
CONCATENATE("  - &amp;SiteID",TEXT(SUMPRODUCT(--($L$3:$L3118&lt;&gt;"")),"0000"),
" {","SamplingFeatureID:  *SamplingFeatureID",TEXT($A3119,"0000"),
", SiteTypeCV:  ",CHAR(34),INDEX(Sites[Site Type],$A3119),CHAR(34),
", Latitude:  ",INDEX(Sites[Latitude],$A3119),
", Longitude:  ",INDEX(Sites[Longitude],$A3119),
", SRSName:  ",CHAR(34),LatLonDatum,CHAR(34),"}"))</f>
        <v>#REF!</v>
      </c>
      <c r="M3119" t="e">
        <f>IF(INDEX(SamplingFeatures[Sampling Feature Type],$A3119)&lt;&gt;"Specimen","",
CONCATENATE("  - &amp;SpecimenID",TEXT(SUMPRODUCT(--($M$3:$M3118&lt;&gt;"")),"0000"),
" {","SamplingFeatureID:  *SamplingFeatureID",TEXT($A3119,"0000"),
", SpecimenTypeCV:  ",CHAR(34),INDEX(Specimens[Specimen Type],$A3119),CHAR(34),
", SpecimenMediumCV:  ",INDEX(Specimens[Specimen Medium],$A3119),
", IsFieldSpecimen:  ",CHAR(34),INDEX(Specimens[Is Field Specimen?],$A3119),CHAR(34),"}"))</f>
        <v>#REF!</v>
      </c>
      <c r="N3119" t="e">
        <f>IF(COUNTA(SpatialOffsets[])=0,"", IF(INDEX(SpatialOffsets[Spatial Offset Type],$A3119)="","",
CONCATENATE("  - &amp;SpatialOffsetID",TEXT($A3119,"0000"),
" {","SpatialOffsetTypeCV:  ",CHAR(34),INDEX(SpatialOffsets[Spatial Offset Type],$A3119),CHAR(34),
", Offset1Value:  ",INDEX(SpatialOffsets[Offset 1 Value],$A3119),
", Offset1UnitID:  ",CHAR(34),INDEX(SpatialOffsets[Offset 1 Unit],$A3119),CHAR(34),
", Offset2Value:  ",INDEX(SpatialOffsets[Offset 2 Value],$A3119),
", Offset2UnitID:  ",CHAR(34),INDEX(SpatialOffsets[Offset 2 Unit],$A3119),CHAR(34),
", Offset3Value:  ",INDEX(SpatialOffsets[Offset 3 Value],$A3119),
", Offset3UnitID:  ",CHAR(34),INDEX(SpatialOffsets[Offset 3 Unit],$A3119),CHAR(34),,"}")))</f>
        <v>#REF!</v>
      </c>
      <c r="O3119" t="e">
        <f>IF(COUNTA(RelatedFeatures[])=0,"", IF(INDEX(RelatedFeatures[First Sampling Feature Code],$A3119)="","",
CONCATENATE("  - &amp;RelationID",TEXT($A3119,"0000"),
" {","SamplingFeatureID:  *SamplingFeatureID",TEXT(MATCH(INDEX(RelatedFeatures[First Sampling Feature Code],$A3119),SamplingFeatures[Feature Code],0),"0000"),
", RelationshipTypeCV:  ",CHAR(34),INDEX(RelatedFeatures[Relationship Type],$A3119),CHAR(34),
", RelatedFeatureID: *SamplingFeatureID",TEXT(MATCH(INDEX(RelatedFeatures[Second Sampling Feature Code],$A3119),SamplingFeatures[Feature Code],0),"0000"),
", SpatialOffsetID:  ",IF(INDEX(RelatedFeatures[Offset Number],$A3119)="","",CONCATENATE("*SpatialOffsetID",TEXT(INDEX(RelatedFeatures[Offset Number],$A3119),"0000"))),"}")))</f>
        <v>#REF!</v>
      </c>
      <c r="P3119" t="e">
        <f>IF(INDEX(Methods[Method Type],$A3119)="","",
CONCATENATE("  - &amp;MethodID",TEXT($A3119,"0000"),
" {","MethodTypeCV:  ",CHAR(34),INDEX(Methods[Method Type],$A3119),CHAR(34),
", MethodCode:  ",CHAR(34),INDEX(Methods[Method Code],$A3119),CHAR(34),
", MethodName:  ",CHAR(34),INDEX(Methods[Method Name],$A3119),CHAR(34),
", MethodDescription:  ",CHAR(34),INDEX(Methods[Method Description],$A3119),CHAR(34),
", MethodLink:  ",CHAR(34),INDEX(Methods[Method Link],$A3119),CHAR(34),
", OrganizationID: *OrganizationID",TEXT(MATCH(INDEX(Methods[Organization Name],$A3119),Organizations[Organization Name],0),"0000"),"}"))</f>
        <v>#REF!</v>
      </c>
      <c r="Q3119" t="e">
        <f>IF(INDEX(Variables[Variable Type],$A3119)="","",
CONCATENATE("  - &amp;VariableID",TEXT($A3119,"0000"),
" {","VariableTypeCV:  ",CHAR(34),INDEX(Variables[Variable Type],$A3119),CHAR(34),
", VariableCode:  ",CHAR(34),INDEX(Variables[Variable Code],$A3119),CHAR(34),
", VariableNameCV:  ",CHAR(34),INDEX(Variables[Variable Name],$A3119),CHAR(34),
", VariableDefinition:  ",CHAR(34),INDEX(Variables[Variable Definition],$A3119),CHAR(34),
", SpecciationCV:  ",CHAR(34),INDEX(Variables[Speciation],$A3119),CHAR(34),
", NoDataValue:  ",CHAR(34),INDEX(Variables[No Data Value],$A3119),CHAR(34),"}"))</f>
        <v>#REF!</v>
      </c>
    </row>
    <row r="3120" spans="1:17" x14ac:dyDescent="0.25">
      <c r="A3120">
        <v>3117</v>
      </c>
      <c r="D3120" t="e">
        <f>IF(INDEX(People[First Name],$A3120)="","",
CONCATENATE("  - &amp;PersonID",TEXT($A3120,"0000"),
" {","PersonFirstName:  ",CHAR(34),INDEX(People[First Name],$A3120),CHAR(34),
", PersonMiddleName:  ",CHAR(34),INDEX(People[Middle Name],$A3120),CHAR(34),
", PersonLastName:  ",CHAR(34),INDEX(People[Last Name],$A3120),CHAR(34),"}"))</f>
        <v>#REF!</v>
      </c>
      <c r="E3120" t="e">
        <f>IF(INDEX(Organizations[Organization Type '[CV']],$A3120)="","",
CONCATENATE("  - &amp;OrganizationID",TEXT($A3120,"0000"),
" {","OrganizationTypeCV:  ",CHAR(34),INDEX(Organizations[Organization Type '[CV']],$A3120),CHAR(34),
", OrganizationCode:  ",CHAR(34),INDEX(Organizations[Organization Code],$A3120),CHAR(34),
", OrganizationName:  ",CHAR(34),INDEX(Organizations[Organization Name],$A3120),CHAR(34),
", OrganizationDescription:  ",CHAR(34),INDEX(Organizations[Organization Description],$A3120),CHAR(34),
", OrganizationLink:  ",CHAR(34),INDEX(Organizations[Organization Link],$A3120),CHAR(34),"}"))</f>
        <v>#REF!</v>
      </c>
      <c r="F3120" t="e">
        <f>IF(INDEX(People[First Name],$A3120)="","",
CONCATENATE("  - &amp;AffiliationID",TEXT($A3120,"0000"),
" {PersonID: *PersonID",TEXT($A3120,"0000"),
", OrganizationID: *OrganizationID",TEXT(MATCH(INDEX(People[Organization Name],$A3120),Organizations[Organization Name],0),"0000"),
", IsPrimaryOrganizationContact: , AffiliationStartDate: , AffiliationEndDate: , PrimaryPhone: ",
", PrimaryEmail: ",CHAR(34),INDEX(People[Primary Email],$A3120),CHAR(34),
", PrimaryAddress: ",CHAR(34),INDEX(People[Primary Address],$A3120),CHAR(34),
", PersonLink: }"))</f>
        <v>#REF!</v>
      </c>
      <c r="H3120" t="e">
        <f>IF(COUNTA(CitationInformation)=0,"",IF(INDEX(AuthorList[Author Name],$A3120)="","",
CONCATENATE("  - &amp;AuthorListID",TEXT($A3120,"0000"),
"  {CitationID: *CitationID0001",
", PersonID: *PersonID",TEXT(MATCH(INDEX(AuthorList[Author Name],$A3120),People[Full Name],0),"0000"),
", AuthorOrder: ",INDEX(AuthorList[Author Number],$A3120),"}")))</f>
        <v>#REF!</v>
      </c>
      <c r="K3120" t="e">
        <f>IF(INDEX(SamplingFeatures[Feature Code],$A3120)="","",
CONCATENATE("  - &amp;SamplingFeatureID",TEXT($A3120,"0000"),
" {","SamplingFeatureUUID:  ",CHAR(34),INDEX(SamplingFeatures[Sampling Feature UUID],$A3120),CHAR(34),
", SamplingFeatureTypeCV:  ",CHAR(34),INDEX(SamplingFeatures[Sampling Feature Type],$A3120),CHAR(34),
", SamplingFeatureCode:  ",CHAR(34),INDEX(SamplingFeatures[Feature Code],$A3120),CHAR(34),
", SamplingFeatureName:  ",CHAR(34),INDEX(SamplingFeatures[Feature Name],$A3120),CHAR(34),
", SamplingFeatureDescription:  ",CHAR(34),INDEX(SamplingFeatures[Feature Description],$A3120),CHAR(34),
", SamplingFeatureGeotypeCV:  ",CHAR(34),INDEX(SamplingFeatures[Feature Geo Type],$A3120),CHAR(34),
", FeatureGeometry:  ",CHAR(34),INDEX(SamplingFeatures[Feature Geometry],$A3120),CHAR(34),
", Elevation_m:  ",CHAR(34),INDEX(SamplingFeatures[Elevation_m],$A3120),CHAR(34),
", ElevationDatumCV:  ",CHAR(34),ElevationDatum,CHAR(34),"}"))</f>
        <v>#REF!</v>
      </c>
      <c r="L3120" t="e">
        <f>IF(INDEX(SamplingFeatures[Sampling Feature Type],$A3120)&lt;&gt;"Site","",
CONCATENATE("  - &amp;SiteID",TEXT(SUMPRODUCT(--($L$3:$L3119&lt;&gt;"")),"0000"),
" {","SamplingFeatureID:  *SamplingFeatureID",TEXT($A3120,"0000"),
", SiteTypeCV:  ",CHAR(34),INDEX(Sites[Site Type],$A3120),CHAR(34),
", Latitude:  ",INDEX(Sites[Latitude],$A3120),
", Longitude:  ",INDEX(Sites[Longitude],$A3120),
", SRSName:  ",CHAR(34),LatLonDatum,CHAR(34),"}"))</f>
        <v>#REF!</v>
      </c>
      <c r="M3120" t="e">
        <f>IF(INDEX(SamplingFeatures[Sampling Feature Type],$A3120)&lt;&gt;"Specimen","",
CONCATENATE("  - &amp;SpecimenID",TEXT(SUMPRODUCT(--($M$3:$M3119&lt;&gt;"")),"0000"),
" {","SamplingFeatureID:  *SamplingFeatureID",TEXT($A3120,"0000"),
", SpecimenTypeCV:  ",CHAR(34),INDEX(Specimens[Specimen Type],$A3120),CHAR(34),
", SpecimenMediumCV:  ",INDEX(Specimens[Specimen Medium],$A3120),
", IsFieldSpecimen:  ",CHAR(34),INDEX(Specimens[Is Field Specimen?],$A3120),CHAR(34),"}"))</f>
        <v>#REF!</v>
      </c>
      <c r="N3120" t="e">
        <f>IF(COUNTA(SpatialOffsets[])=0,"", IF(INDEX(SpatialOffsets[Spatial Offset Type],$A3120)="","",
CONCATENATE("  - &amp;SpatialOffsetID",TEXT($A3120,"0000"),
" {","SpatialOffsetTypeCV:  ",CHAR(34),INDEX(SpatialOffsets[Spatial Offset Type],$A3120),CHAR(34),
", Offset1Value:  ",INDEX(SpatialOffsets[Offset 1 Value],$A3120),
", Offset1UnitID:  ",CHAR(34),INDEX(SpatialOffsets[Offset 1 Unit],$A3120),CHAR(34),
", Offset2Value:  ",INDEX(SpatialOffsets[Offset 2 Value],$A3120),
", Offset2UnitID:  ",CHAR(34),INDEX(SpatialOffsets[Offset 2 Unit],$A3120),CHAR(34),
", Offset3Value:  ",INDEX(SpatialOffsets[Offset 3 Value],$A3120),
", Offset3UnitID:  ",CHAR(34),INDEX(SpatialOffsets[Offset 3 Unit],$A3120),CHAR(34),,"}")))</f>
        <v>#REF!</v>
      </c>
      <c r="O3120" t="e">
        <f>IF(COUNTA(RelatedFeatures[])=0,"", IF(INDEX(RelatedFeatures[First Sampling Feature Code],$A3120)="","",
CONCATENATE("  - &amp;RelationID",TEXT($A3120,"0000"),
" {","SamplingFeatureID:  *SamplingFeatureID",TEXT(MATCH(INDEX(RelatedFeatures[First Sampling Feature Code],$A3120),SamplingFeatures[Feature Code],0),"0000"),
", RelationshipTypeCV:  ",CHAR(34),INDEX(RelatedFeatures[Relationship Type],$A3120),CHAR(34),
", RelatedFeatureID: *SamplingFeatureID",TEXT(MATCH(INDEX(RelatedFeatures[Second Sampling Feature Code],$A3120),SamplingFeatures[Feature Code],0),"0000"),
", SpatialOffsetID:  ",IF(INDEX(RelatedFeatures[Offset Number],$A3120)="","",CONCATENATE("*SpatialOffsetID",TEXT(INDEX(RelatedFeatures[Offset Number],$A3120),"0000"))),"}")))</f>
        <v>#REF!</v>
      </c>
      <c r="P3120" t="e">
        <f>IF(INDEX(Methods[Method Type],$A3120)="","",
CONCATENATE("  - &amp;MethodID",TEXT($A3120,"0000"),
" {","MethodTypeCV:  ",CHAR(34),INDEX(Methods[Method Type],$A3120),CHAR(34),
", MethodCode:  ",CHAR(34),INDEX(Methods[Method Code],$A3120),CHAR(34),
", MethodName:  ",CHAR(34),INDEX(Methods[Method Name],$A3120),CHAR(34),
", MethodDescription:  ",CHAR(34),INDEX(Methods[Method Description],$A3120),CHAR(34),
", MethodLink:  ",CHAR(34),INDEX(Methods[Method Link],$A3120),CHAR(34),
", OrganizationID: *OrganizationID",TEXT(MATCH(INDEX(Methods[Organization Name],$A3120),Organizations[Organization Name],0),"0000"),"}"))</f>
        <v>#REF!</v>
      </c>
      <c r="Q3120" t="e">
        <f>IF(INDEX(Variables[Variable Type],$A3120)="","",
CONCATENATE("  - &amp;VariableID",TEXT($A3120,"0000"),
" {","VariableTypeCV:  ",CHAR(34),INDEX(Variables[Variable Type],$A3120),CHAR(34),
", VariableCode:  ",CHAR(34),INDEX(Variables[Variable Code],$A3120),CHAR(34),
", VariableNameCV:  ",CHAR(34),INDEX(Variables[Variable Name],$A3120),CHAR(34),
", VariableDefinition:  ",CHAR(34),INDEX(Variables[Variable Definition],$A3120),CHAR(34),
", SpecciationCV:  ",CHAR(34),INDEX(Variables[Speciation],$A3120),CHAR(34),
", NoDataValue:  ",CHAR(34),INDEX(Variables[No Data Value],$A3120),CHAR(34),"}"))</f>
        <v>#REF!</v>
      </c>
    </row>
    <row r="3121" spans="1:17" x14ac:dyDescent="0.25">
      <c r="A3121">
        <v>3118</v>
      </c>
      <c r="D3121" t="e">
        <f>IF(INDEX(People[First Name],$A3121)="","",
CONCATENATE("  - &amp;PersonID",TEXT($A3121,"0000"),
" {","PersonFirstName:  ",CHAR(34),INDEX(People[First Name],$A3121),CHAR(34),
", PersonMiddleName:  ",CHAR(34),INDEX(People[Middle Name],$A3121),CHAR(34),
", PersonLastName:  ",CHAR(34),INDEX(People[Last Name],$A3121),CHAR(34),"}"))</f>
        <v>#REF!</v>
      </c>
      <c r="E3121" t="e">
        <f>IF(INDEX(Organizations[Organization Type '[CV']],$A3121)="","",
CONCATENATE("  - &amp;OrganizationID",TEXT($A3121,"0000"),
" {","OrganizationTypeCV:  ",CHAR(34),INDEX(Organizations[Organization Type '[CV']],$A3121),CHAR(34),
", OrganizationCode:  ",CHAR(34),INDEX(Organizations[Organization Code],$A3121),CHAR(34),
", OrganizationName:  ",CHAR(34),INDEX(Organizations[Organization Name],$A3121),CHAR(34),
", OrganizationDescription:  ",CHAR(34),INDEX(Organizations[Organization Description],$A3121),CHAR(34),
", OrganizationLink:  ",CHAR(34),INDEX(Organizations[Organization Link],$A3121),CHAR(34),"}"))</f>
        <v>#REF!</v>
      </c>
      <c r="F3121" t="e">
        <f>IF(INDEX(People[First Name],$A3121)="","",
CONCATENATE("  - &amp;AffiliationID",TEXT($A3121,"0000"),
" {PersonID: *PersonID",TEXT($A3121,"0000"),
", OrganizationID: *OrganizationID",TEXT(MATCH(INDEX(People[Organization Name],$A3121),Organizations[Organization Name],0),"0000"),
", IsPrimaryOrganizationContact: , AffiliationStartDate: , AffiliationEndDate: , PrimaryPhone: ",
", PrimaryEmail: ",CHAR(34),INDEX(People[Primary Email],$A3121),CHAR(34),
", PrimaryAddress: ",CHAR(34),INDEX(People[Primary Address],$A3121),CHAR(34),
", PersonLink: }"))</f>
        <v>#REF!</v>
      </c>
      <c r="H3121" t="e">
        <f>IF(COUNTA(CitationInformation)=0,"",IF(INDEX(AuthorList[Author Name],$A3121)="","",
CONCATENATE("  - &amp;AuthorListID",TEXT($A3121,"0000"),
"  {CitationID: *CitationID0001",
", PersonID: *PersonID",TEXT(MATCH(INDEX(AuthorList[Author Name],$A3121),People[Full Name],0),"0000"),
", AuthorOrder: ",INDEX(AuthorList[Author Number],$A3121),"}")))</f>
        <v>#REF!</v>
      </c>
      <c r="K3121" t="e">
        <f>IF(INDEX(SamplingFeatures[Feature Code],$A3121)="","",
CONCATENATE("  - &amp;SamplingFeatureID",TEXT($A3121,"0000"),
" {","SamplingFeatureUUID:  ",CHAR(34),INDEX(SamplingFeatures[Sampling Feature UUID],$A3121),CHAR(34),
", SamplingFeatureTypeCV:  ",CHAR(34),INDEX(SamplingFeatures[Sampling Feature Type],$A3121),CHAR(34),
", SamplingFeatureCode:  ",CHAR(34),INDEX(SamplingFeatures[Feature Code],$A3121),CHAR(34),
", SamplingFeatureName:  ",CHAR(34),INDEX(SamplingFeatures[Feature Name],$A3121),CHAR(34),
", SamplingFeatureDescription:  ",CHAR(34),INDEX(SamplingFeatures[Feature Description],$A3121),CHAR(34),
", SamplingFeatureGeotypeCV:  ",CHAR(34),INDEX(SamplingFeatures[Feature Geo Type],$A3121),CHAR(34),
", FeatureGeometry:  ",CHAR(34),INDEX(SamplingFeatures[Feature Geometry],$A3121),CHAR(34),
", Elevation_m:  ",CHAR(34),INDEX(SamplingFeatures[Elevation_m],$A3121),CHAR(34),
", ElevationDatumCV:  ",CHAR(34),ElevationDatum,CHAR(34),"}"))</f>
        <v>#REF!</v>
      </c>
      <c r="L3121" t="e">
        <f>IF(INDEX(SamplingFeatures[Sampling Feature Type],$A3121)&lt;&gt;"Site","",
CONCATENATE("  - &amp;SiteID",TEXT(SUMPRODUCT(--($L$3:$L3120&lt;&gt;"")),"0000"),
" {","SamplingFeatureID:  *SamplingFeatureID",TEXT($A3121,"0000"),
", SiteTypeCV:  ",CHAR(34),INDEX(Sites[Site Type],$A3121),CHAR(34),
", Latitude:  ",INDEX(Sites[Latitude],$A3121),
", Longitude:  ",INDEX(Sites[Longitude],$A3121),
", SRSName:  ",CHAR(34),LatLonDatum,CHAR(34),"}"))</f>
        <v>#REF!</v>
      </c>
      <c r="M3121" t="e">
        <f>IF(INDEX(SamplingFeatures[Sampling Feature Type],$A3121)&lt;&gt;"Specimen","",
CONCATENATE("  - &amp;SpecimenID",TEXT(SUMPRODUCT(--($M$3:$M3120&lt;&gt;"")),"0000"),
" {","SamplingFeatureID:  *SamplingFeatureID",TEXT($A3121,"0000"),
", SpecimenTypeCV:  ",CHAR(34),INDEX(Specimens[Specimen Type],$A3121),CHAR(34),
", SpecimenMediumCV:  ",INDEX(Specimens[Specimen Medium],$A3121),
", IsFieldSpecimen:  ",CHAR(34),INDEX(Specimens[Is Field Specimen?],$A3121),CHAR(34),"}"))</f>
        <v>#REF!</v>
      </c>
      <c r="N3121" t="e">
        <f>IF(COUNTA(SpatialOffsets[])=0,"", IF(INDEX(SpatialOffsets[Spatial Offset Type],$A3121)="","",
CONCATENATE("  - &amp;SpatialOffsetID",TEXT($A3121,"0000"),
" {","SpatialOffsetTypeCV:  ",CHAR(34),INDEX(SpatialOffsets[Spatial Offset Type],$A3121),CHAR(34),
", Offset1Value:  ",INDEX(SpatialOffsets[Offset 1 Value],$A3121),
", Offset1UnitID:  ",CHAR(34),INDEX(SpatialOffsets[Offset 1 Unit],$A3121),CHAR(34),
", Offset2Value:  ",INDEX(SpatialOffsets[Offset 2 Value],$A3121),
", Offset2UnitID:  ",CHAR(34),INDEX(SpatialOffsets[Offset 2 Unit],$A3121),CHAR(34),
", Offset3Value:  ",INDEX(SpatialOffsets[Offset 3 Value],$A3121),
", Offset3UnitID:  ",CHAR(34),INDEX(SpatialOffsets[Offset 3 Unit],$A3121),CHAR(34),,"}")))</f>
        <v>#REF!</v>
      </c>
      <c r="O3121" t="e">
        <f>IF(COUNTA(RelatedFeatures[])=0,"", IF(INDEX(RelatedFeatures[First Sampling Feature Code],$A3121)="","",
CONCATENATE("  - &amp;RelationID",TEXT($A3121,"0000"),
" {","SamplingFeatureID:  *SamplingFeatureID",TEXT(MATCH(INDEX(RelatedFeatures[First Sampling Feature Code],$A3121),SamplingFeatures[Feature Code],0),"0000"),
", RelationshipTypeCV:  ",CHAR(34),INDEX(RelatedFeatures[Relationship Type],$A3121),CHAR(34),
", RelatedFeatureID: *SamplingFeatureID",TEXT(MATCH(INDEX(RelatedFeatures[Second Sampling Feature Code],$A3121),SamplingFeatures[Feature Code],0),"0000"),
", SpatialOffsetID:  ",IF(INDEX(RelatedFeatures[Offset Number],$A3121)="","",CONCATENATE("*SpatialOffsetID",TEXT(INDEX(RelatedFeatures[Offset Number],$A3121),"0000"))),"}")))</f>
        <v>#REF!</v>
      </c>
      <c r="P3121" t="e">
        <f>IF(INDEX(Methods[Method Type],$A3121)="","",
CONCATENATE("  - &amp;MethodID",TEXT($A3121,"0000"),
" {","MethodTypeCV:  ",CHAR(34),INDEX(Methods[Method Type],$A3121),CHAR(34),
", MethodCode:  ",CHAR(34),INDEX(Methods[Method Code],$A3121),CHAR(34),
", MethodName:  ",CHAR(34),INDEX(Methods[Method Name],$A3121),CHAR(34),
", MethodDescription:  ",CHAR(34),INDEX(Methods[Method Description],$A3121),CHAR(34),
", MethodLink:  ",CHAR(34),INDEX(Methods[Method Link],$A3121),CHAR(34),
", OrganizationID: *OrganizationID",TEXT(MATCH(INDEX(Methods[Organization Name],$A3121),Organizations[Organization Name],0),"0000"),"}"))</f>
        <v>#REF!</v>
      </c>
      <c r="Q3121" t="e">
        <f>IF(INDEX(Variables[Variable Type],$A3121)="","",
CONCATENATE("  - &amp;VariableID",TEXT($A3121,"0000"),
" {","VariableTypeCV:  ",CHAR(34),INDEX(Variables[Variable Type],$A3121),CHAR(34),
", VariableCode:  ",CHAR(34),INDEX(Variables[Variable Code],$A3121),CHAR(34),
", VariableNameCV:  ",CHAR(34),INDEX(Variables[Variable Name],$A3121),CHAR(34),
", VariableDefinition:  ",CHAR(34),INDEX(Variables[Variable Definition],$A3121),CHAR(34),
", SpecciationCV:  ",CHAR(34),INDEX(Variables[Speciation],$A3121),CHAR(34),
", NoDataValue:  ",CHAR(34),INDEX(Variables[No Data Value],$A3121),CHAR(34),"}"))</f>
        <v>#REF!</v>
      </c>
    </row>
    <row r="3122" spans="1:17" x14ac:dyDescent="0.25">
      <c r="A3122">
        <v>3119</v>
      </c>
      <c r="D3122" t="e">
        <f>IF(INDEX(People[First Name],$A3122)="","",
CONCATENATE("  - &amp;PersonID",TEXT($A3122,"0000"),
" {","PersonFirstName:  ",CHAR(34),INDEX(People[First Name],$A3122),CHAR(34),
", PersonMiddleName:  ",CHAR(34),INDEX(People[Middle Name],$A3122),CHAR(34),
", PersonLastName:  ",CHAR(34),INDEX(People[Last Name],$A3122),CHAR(34),"}"))</f>
        <v>#REF!</v>
      </c>
      <c r="E3122" t="e">
        <f>IF(INDEX(Organizations[Organization Type '[CV']],$A3122)="","",
CONCATENATE("  - &amp;OrganizationID",TEXT($A3122,"0000"),
" {","OrganizationTypeCV:  ",CHAR(34),INDEX(Organizations[Organization Type '[CV']],$A3122),CHAR(34),
", OrganizationCode:  ",CHAR(34),INDEX(Organizations[Organization Code],$A3122),CHAR(34),
", OrganizationName:  ",CHAR(34),INDEX(Organizations[Organization Name],$A3122),CHAR(34),
", OrganizationDescription:  ",CHAR(34),INDEX(Organizations[Organization Description],$A3122),CHAR(34),
", OrganizationLink:  ",CHAR(34),INDEX(Organizations[Organization Link],$A3122),CHAR(34),"}"))</f>
        <v>#REF!</v>
      </c>
      <c r="F3122" t="e">
        <f>IF(INDEX(People[First Name],$A3122)="","",
CONCATENATE("  - &amp;AffiliationID",TEXT($A3122,"0000"),
" {PersonID: *PersonID",TEXT($A3122,"0000"),
", OrganizationID: *OrganizationID",TEXT(MATCH(INDEX(People[Organization Name],$A3122),Organizations[Organization Name],0),"0000"),
", IsPrimaryOrganizationContact: , AffiliationStartDate: , AffiliationEndDate: , PrimaryPhone: ",
", PrimaryEmail: ",CHAR(34),INDEX(People[Primary Email],$A3122),CHAR(34),
", PrimaryAddress: ",CHAR(34),INDEX(People[Primary Address],$A3122),CHAR(34),
", PersonLink: }"))</f>
        <v>#REF!</v>
      </c>
      <c r="H3122" t="e">
        <f>IF(COUNTA(CitationInformation)=0,"",IF(INDEX(AuthorList[Author Name],$A3122)="","",
CONCATENATE("  - &amp;AuthorListID",TEXT($A3122,"0000"),
"  {CitationID: *CitationID0001",
", PersonID: *PersonID",TEXT(MATCH(INDEX(AuthorList[Author Name],$A3122),People[Full Name],0),"0000"),
", AuthorOrder: ",INDEX(AuthorList[Author Number],$A3122),"}")))</f>
        <v>#REF!</v>
      </c>
      <c r="K3122" t="e">
        <f>IF(INDEX(SamplingFeatures[Feature Code],$A3122)="","",
CONCATENATE("  - &amp;SamplingFeatureID",TEXT($A3122,"0000"),
" {","SamplingFeatureUUID:  ",CHAR(34),INDEX(SamplingFeatures[Sampling Feature UUID],$A3122),CHAR(34),
", SamplingFeatureTypeCV:  ",CHAR(34),INDEX(SamplingFeatures[Sampling Feature Type],$A3122),CHAR(34),
", SamplingFeatureCode:  ",CHAR(34),INDEX(SamplingFeatures[Feature Code],$A3122),CHAR(34),
", SamplingFeatureName:  ",CHAR(34),INDEX(SamplingFeatures[Feature Name],$A3122),CHAR(34),
", SamplingFeatureDescription:  ",CHAR(34),INDEX(SamplingFeatures[Feature Description],$A3122),CHAR(34),
", SamplingFeatureGeotypeCV:  ",CHAR(34),INDEX(SamplingFeatures[Feature Geo Type],$A3122),CHAR(34),
", FeatureGeometry:  ",CHAR(34),INDEX(SamplingFeatures[Feature Geometry],$A3122),CHAR(34),
", Elevation_m:  ",CHAR(34),INDEX(SamplingFeatures[Elevation_m],$A3122),CHAR(34),
", ElevationDatumCV:  ",CHAR(34),ElevationDatum,CHAR(34),"}"))</f>
        <v>#REF!</v>
      </c>
      <c r="L3122" t="e">
        <f>IF(INDEX(SamplingFeatures[Sampling Feature Type],$A3122)&lt;&gt;"Site","",
CONCATENATE("  - &amp;SiteID",TEXT(SUMPRODUCT(--($L$3:$L3121&lt;&gt;"")),"0000"),
" {","SamplingFeatureID:  *SamplingFeatureID",TEXT($A3122,"0000"),
", SiteTypeCV:  ",CHAR(34),INDEX(Sites[Site Type],$A3122),CHAR(34),
", Latitude:  ",INDEX(Sites[Latitude],$A3122),
", Longitude:  ",INDEX(Sites[Longitude],$A3122),
", SRSName:  ",CHAR(34),LatLonDatum,CHAR(34),"}"))</f>
        <v>#REF!</v>
      </c>
      <c r="M3122" t="e">
        <f>IF(INDEX(SamplingFeatures[Sampling Feature Type],$A3122)&lt;&gt;"Specimen","",
CONCATENATE("  - &amp;SpecimenID",TEXT(SUMPRODUCT(--($M$3:$M3121&lt;&gt;"")),"0000"),
" {","SamplingFeatureID:  *SamplingFeatureID",TEXT($A3122,"0000"),
", SpecimenTypeCV:  ",CHAR(34),INDEX(Specimens[Specimen Type],$A3122),CHAR(34),
", SpecimenMediumCV:  ",INDEX(Specimens[Specimen Medium],$A3122),
", IsFieldSpecimen:  ",CHAR(34),INDEX(Specimens[Is Field Specimen?],$A3122),CHAR(34),"}"))</f>
        <v>#REF!</v>
      </c>
      <c r="N3122" t="e">
        <f>IF(COUNTA(SpatialOffsets[])=0,"", IF(INDEX(SpatialOffsets[Spatial Offset Type],$A3122)="","",
CONCATENATE("  - &amp;SpatialOffsetID",TEXT($A3122,"0000"),
" {","SpatialOffsetTypeCV:  ",CHAR(34),INDEX(SpatialOffsets[Spatial Offset Type],$A3122),CHAR(34),
", Offset1Value:  ",INDEX(SpatialOffsets[Offset 1 Value],$A3122),
", Offset1UnitID:  ",CHAR(34),INDEX(SpatialOffsets[Offset 1 Unit],$A3122),CHAR(34),
", Offset2Value:  ",INDEX(SpatialOffsets[Offset 2 Value],$A3122),
", Offset2UnitID:  ",CHAR(34),INDEX(SpatialOffsets[Offset 2 Unit],$A3122),CHAR(34),
", Offset3Value:  ",INDEX(SpatialOffsets[Offset 3 Value],$A3122),
", Offset3UnitID:  ",CHAR(34),INDEX(SpatialOffsets[Offset 3 Unit],$A3122),CHAR(34),,"}")))</f>
        <v>#REF!</v>
      </c>
      <c r="O3122" t="e">
        <f>IF(COUNTA(RelatedFeatures[])=0,"", IF(INDEX(RelatedFeatures[First Sampling Feature Code],$A3122)="","",
CONCATENATE("  - &amp;RelationID",TEXT($A3122,"0000"),
" {","SamplingFeatureID:  *SamplingFeatureID",TEXT(MATCH(INDEX(RelatedFeatures[First Sampling Feature Code],$A3122),SamplingFeatures[Feature Code],0),"0000"),
", RelationshipTypeCV:  ",CHAR(34),INDEX(RelatedFeatures[Relationship Type],$A3122),CHAR(34),
", RelatedFeatureID: *SamplingFeatureID",TEXT(MATCH(INDEX(RelatedFeatures[Second Sampling Feature Code],$A3122),SamplingFeatures[Feature Code],0),"0000"),
", SpatialOffsetID:  ",IF(INDEX(RelatedFeatures[Offset Number],$A3122)="","",CONCATENATE("*SpatialOffsetID",TEXT(INDEX(RelatedFeatures[Offset Number],$A3122),"0000"))),"}")))</f>
        <v>#REF!</v>
      </c>
      <c r="P3122" t="e">
        <f>IF(INDEX(Methods[Method Type],$A3122)="","",
CONCATENATE("  - &amp;MethodID",TEXT($A3122,"0000"),
" {","MethodTypeCV:  ",CHAR(34),INDEX(Methods[Method Type],$A3122),CHAR(34),
", MethodCode:  ",CHAR(34),INDEX(Methods[Method Code],$A3122),CHAR(34),
", MethodName:  ",CHAR(34),INDEX(Methods[Method Name],$A3122),CHAR(34),
", MethodDescription:  ",CHAR(34),INDEX(Methods[Method Description],$A3122),CHAR(34),
", MethodLink:  ",CHAR(34),INDEX(Methods[Method Link],$A3122),CHAR(34),
", OrganizationID: *OrganizationID",TEXT(MATCH(INDEX(Methods[Organization Name],$A3122),Organizations[Organization Name],0),"0000"),"}"))</f>
        <v>#REF!</v>
      </c>
      <c r="Q3122" t="e">
        <f>IF(INDEX(Variables[Variable Type],$A3122)="","",
CONCATENATE("  - &amp;VariableID",TEXT($A3122,"0000"),
" {","VariableTypeCV:  ",CHAR(34),INDEX(Variables[Variable Type],$A3122),CHAR(34),
", VariableCode:  ",CHAR(34),INDEX(Variables[Variable Code],$A3122),CHAR(34),
", VariableNameCV:  ",CHAR(34),INDEX(Variables[Variable Name],$A3122),CHAR(34),
", VariableDefinition:  ",CHAR(34),INDEX(Variables[Variable Definition],$A3122),CHAR(34),
", SpecciationCV:  ",CHAR(34),INDEX(Variables[Speciation],$A3122),CHAR(34),
", NoDataValue:  ",CHAR(34),INDEX(Variables[No Data Value],$A3122),CHAR(34),"}"))</f>
        <v>#REF!</v>
      </c>
    </row>
    <row r="3123" spans="1:17" x14ac:dyDescent="0.25">
      <c r="A3123">
        <v>3120</v>
      </c>
      <c r="D3123" t="e">
        <f>IF(INDEX(People[First Name],$A3123)="","",
CONCATENATE("  - &amp;PersonID",TEXT($A3123,"0000"),
" {","PersonFirstName:  ",CHAR(34),INDEX(People[First Name],$A3123),CHAR(34),
", PersonMiddleName:  ",CHAR(34),INDEX(People[Middle Name],$A3123),CHAR(34),
", PersonLastName:  ",CHAR(34),INDEX(People[Last Name],$A3123),CHAR(34),"}"))</f>
        <v>#REF!</v>
      </c>
      <c r="E3123" t="e">
        <f>IF(INDEX(Organizations[Organization Type '[CV']],$A3123)="","",
CONCATENATE("  - &amp;OrganizationID",TEXT($A3123,"0000"),
" {","OrganizationTypeCV:  ",CHAR(34),INDEX(Organizations[Organization Type '[CV']],$A3123),CHAR(34),
", OrganizationCode:  ",CHAR(34),INDEX(Organizations[Organization Code],$A3123),CHAR(34),
", OrganizationName:  ",CHAR(34),INDEX(Organizations[Organization Name],$A3123),CHAR(34),
", OrganizationDescription:  ",CHAR(34),INDEX(Organizations[Organization Description],$A3123),CHAR(34),
", OrganizationLink:  ",CHAR(34),INDEX(Organizations[Organization Link],$A3123),CHAR(34),"}"))</f>
        <v>#REF!</v>
      </c>
      <c r="F3123" t="e">
        <f>IF(INDEX(People[First Name],$A3123)="","",
CONCATENATE("  - &amp;AffiliationID",TEXT($A3123,"0000"),
" {PersonID: *PersonID",TEXT($A3123,"0000"),
", OrganizationID: *OrganizationID",TEXT(MATCH(INDEX(People[Organization Name],$A3123),Organizations[Organization Name],0),"0000"),
", IsPrimaryOrganizationContact: , AffiliationStartDate: , AffiliationEndDate: , PrimaryPhone: ",
", PrimaryEmail: ",CHAR(34),INDEX(People[Primary Email],$A3123),CHAR(34),
", PrimaryAddress: ",CHAR(34),INDEX(People[Primary Address],$A3123),CHAR(34),
", PersonLink: }"))</f>
        <v>#REF!</v>
      </c>
      <c r="H3123" t="e">
        <f>IF(COUNTA(CitationInformation)=0,"",IF(INDEX(AuthorList[Author Name],$A3123)="","",
CONCATENATE("  - &amp;AuthorListID",TEXT($A3123,"0000"),
"  {CitationID: *CitationID0001",
", PersonID: *PersonID",TEXT(MATCH(INDEX(AuthorList[Author Name],$A3123),People[Full Name],0),"0000"),
", AuthorOrder: ",INDEX(AuthorList[Author Number],$A3123),"}")))</f>
        <v>#REF!</v>
      </c>
      <c r="K3123" t="e">
        <f>IF(INDEX(SamplingFeatures[Feature Code],$A3123)="","",
CONCATENATE("  - &amp;SamplingFeatureID",TEXT($A3123,"0000"),
" {","SamplingFeatureUUID:  ",CHAR(34),INDEX(SamplingFeatures[Sampling Feature UUID],$A3123),CHAR(34),
", SamplingFeatureTypeCV:  ",CHAR(34),INDEX(SamplingFeatures[Sampling Feature Type],$A3123),CHAR(34),
", SamplingFeatureCode:  ",CHAR(34),INDEX(SamplingFeatures[Feature Code],$A3123),CHAR(34),
", SamplingFeatureName:  ",CHAR(34),INDEX(SamplingFeatures[Feature Name],$A3123),CHAR(34),
", SamplingFeatureDescription:  ",CHAR(34),INDEX(SamplingFeatures[Feature Description],$A3123),CHAR(34),
", SamplingFeatureGeotypeCV:  ",CHAR(34),INDEX(SamplingFeatures[Feature Geo Type],$A3123),CHAR(34),
", FeatureGeometry:  ",CHAR(34),INDEX(SamplingFeatures[Feature Geometry],$A3123),CHAR(34),
", Elevation_m:  ",CHAR(34),INDEX(SamplingFeatures[Elevation_m],$A3123),CHAR(34),
", ElevationDatumCV:  ",CHAR(34),ElevationDatum,CHAR(34),"}"))</f>
        <v>#REF!</v>
      </c>
      <c r="L3123" t="e">
        <f>IF(INDEX(SamplingFeatures[Sampling Feature Type],$A3123)&lt;&gt;"Site","",
CONCATENATE("  - &amp;SiteID",TEXT(SUMPRODUCT(--($L$3:$L3122&lt;&gt;"")),"0000"),
" {","SamplingFeatureID:  *SamplingFeatureID",TEXT($A3123,"0000"),
", SiteTypeCV:  ",CHAR(34),INDEX(Sites[Site Type],$A3123),CHAR(34),
", Latitude:  ",INDEX(Sites[Latitude],$A3123),
", Longitude:  ",INDEX(Sites[Longitude],$A3123),
", SRSName:  ",CHAR(34),LatLonDatum,CHAR(34),"}"))</f>
        <v>#REF!</v>
      </c>
      <c r="M3123" t="e">
        <f>IF(INDEX(SamplingFeatures[Sampling Feature Type],$A3123)&lt;&gt;"Specimen","",
CONCATENATE("  - &amp;SpecimenID",TEXT(SUMPRODUCT(--($M$3:$M3122&lt;&gt;"")),"0000"),
" {","SamplingFeatureID:  *SamplingFeatureID",TEXT($A3123,"0000"),
", SpecimenTypeCV:  ",CHAR(34),INDEX(Specimens[Specimen Type],$A3123),CHAR(34),
", SpecimenMediumCV:  ",INDEX(Specimens[Specimen Medium],$A3123),
", IsFieldSpecimen:  ",CHAR(34),INDEX(Specimens[Is Field Specimen?],$A3123),CHAR(34),"}"))</f>
        <v>#REF!</v>
      </c>
      <c r="N3123" t="e">
        <f>IF(COUNTA(SpatialOffsets[])=0,"", IF(INDEX(SpatialOffsets[Spatial Offset Type],$A3123)="","",
CONCATENATE("  - &amp;SpatialOffsetID",TEXT($A3123,"0000"),
" {","SpatialOffsetTypeCV:  ",CHAR(34),INDEX(SpatialOffsets[Spatial Offset Type],$A3123),CHAR(34),
", Offset1Value:  ",INDEX(SpatialOffsets[Offset 1 Value],$A3123),
", Offset1UnitID:  ",CHAR(34),INDEX(SpatialOffsets[Offset 1 Unit],$A3123),CHAR(34),
", Offset2Value:  ",INDEX(SpatialOffsets[Offset 2 Value],$A3123),
", Offset2UnitID:  ",CHAR(34),INDEX(SpatialOffsets[Offset 2 Unit],$A3123),CHAR(34),
", Offset3Value:  ",INDEX(SpatialOffsets[Offset 3 Value],$A3123),
", Offset3UnitID:  ",CHAR(34),INDEX(SpatialOffsets[Offset 3 Unit],$A3123),CHAR(34),,"}")))</f>
        <v>#REF!</v>
      </c>
      <c r="O3123" t="e">
        <f>IF(COUNTA(RelatedFeatures[])=0,"", IF(INDEX(RelatedFeatures[First Sampling Feature Code],$A3123)="","",
CONCATENATE("  - &amp;RelationID",TEXT($A3123,"0000"),
" {","SamplingFeatureID:  *SamplingFeatureID",TEXT(MATCH(INDEX(RelatedFeatures[First Sampling Feature Code],$A3123),SamplingFeatures[Feature Code],0),"0000"),
", RelationshipTypeCV:  ",CHAR(34),INDEX(RelatedFeatures[Relationship Type],$A3123),CHAR(34),
", RelatedFeatureID: *SamplingFeatureID",TEXT(MATCH(INDEX(RelatedFeatures[Second Sampling Feature Code],$A3123),SamplingFeatures[Feature Code],0),"0000"),
", SpatialOffsetID:  ",IF(INDEX(RelatedFeatures[Offset Number],$A3123)="","",CONCATENATE("*SpatialOffsetID",TEXT(INDEX(RelatedFeatures[Offset Number],$A3123),"0000"))),"}")))</f>
        <v>#REF!</v>
      </c>
      <c r="P3123" t="e">
        <f>IF(INDEX(Methods[Method Type],$A3123)="","",
CONCATENATE("  - &amp;MethodID",TEXT($A3123,"0000"),
" {","MethodTypeCV:  ",CHAR(34),INDEX(Methods[Method Type],$A3123),CHAR(34),
", MethodCode:  ",CHAR(34),INDEX(Methods[Method Code],$A3123),CHAR(34),
", MethodName:  ",CHAR(34),INDEX(Methods[Method Name],$A3123),CHAR(34),
", MethodDescription:  ",CHAR(34),INDEX(Methods[Method Description],$A3123),CHAR(34),
", MethodLink:  ",CHAR(34),INDEX(Methods[Method Link],$A3123),CHAR(34),
", OrganizationID: *OrganizationID",TEXT(MATCH(INDEX(Methods[Organization Name],$A3123),Organizations[Organization Name],0),"0000"),"}"))</f>
        <v>#REF!</v>
      </c>
      <c r="Q3123" t="e">
        <f>IF(INDEX(Variables[Variable Type],$A3123)="","",
CONCATENATE("  - &amp;VariableID",TEXT($A3123,"0000"),
" {","VariableTypeCV:  ",CHAR(34),INDEX(Variables[Variable Type],$A3123),CHAR(34),
", VariableCode:  ",CHAR(34),INDEX(Variables[Variable Code],$A3123),CHAR(34),
", VariableNameCV:  ",CHAR(34),INDEX(Variables[Variable Name],$A3123),CHAR(34),
", VariableDefinition:  ",CHAR(34),INDEX(Variables[Variable Definition],$A3123),CHAR(34),
", SpecciationCV:  ",CHAR(34),INDEX(Variables[Speciation],$A3123),CHAR(34),
", NoDataValue:  ",CHAR(34),INDEX(Variables[No Data Value],$A3123),CHAR(34),"}"))</f>
        <v>#REF!</v>
      </c>
    </row>
    <row r="3124" spans="1:17" x14ac:dyDescent="0.25">
      <c r="A3124">
        <v>3121</v>
      </c>
      <c r="D3124" t="e">
        <f>IF(INDEX(People[First Name],$A3124)="","",
CONCATENATE("  - &amp;PersonID",TEXT($A3124,"0000"),
" {","PersonFirstName:  ",CHAR(34),INDEX(People[First Name],$A3124),CHAR(34),
", PersonMiddleName:  ",CHAR(34),INDEX(People[Middle Name],$A3124),CHAR(34),
", PersonLastName:  ",CHAR(34),INDEX(People[Last Name],$A3124),CHAR(34),"}"))</f>
        <v>#REF!</v>
      </c>
      <c r="E3124" t="e">
        <f>IF(INDEX(Organizations[Organization Type '[CV']],$A3124)="","",
CONCATENATE("  - &amp;OrganizationID",TEXT($A3124,"0000"),
" {","OrganizationTypeCV:  ",CHAR(34),INDEX(Organizations[Organization Type '[CV']],$A3124),CHAR(34),
", OrganizationCode:  ",CHAR(34),INDEX(Organizations[Organization Code],$A3124),CHAR(34),
", OrganizationName:  ",CHAR(34),INDEX(Organizations[Organization Name],$A3124),CHAR(34),
", OrganizationDescription:  ",CHAR(34),INDEX(Organizations[Organization Description],$A3124),CHAR(34),
", OrganizationLink:  ",CHAR(34),INDEX(Organizations[Organization Link],$A3124),CHAR(34),"}"))</f>
        <v>#REF!</v>
      </c>
      <c r="F3124" t="e">
        <f>IF(INDEX(People[First Name],$A3124)="","",
CONCATENATE("  - &amp;AffiliationID",TEXT($A3124,"0000"),
" {PersonID: *PersonID",TEXT($A3124,"0000"),
", OrganizationID: *OrganizationID",TEXT(MATCH(INDEX(People[Organization Name],$A3124),Organizations[Organization Name],0),"0000"),
", IsPrimaryOrganizationContact: , AffiliationStartDate: , AffiliationEndDate: , PrimaryPhone: ",
", PrimaryEmail: ",CHAR(34),INDEX(People[Primary Email],$A3124),CHAR(34),
", PrimaryAddress: ",CHAR(34),INDEX(People[Primary Address],$A3124),CHAR(34),
", PersonLink: }"))</f>
        <v>#REF!</v>
      </c>
      <c r="H3124" t="e">
        <f>IF(COUNTA(CitationInformation)=0,"",IF(INDEX(AuthorList[Author Name],$A3124)="","",
CONCATENATE("  - &amp;AuthorListID",TEXT($A3124,"0000"),
"  {CitationID: *CitationID0001",
", PersonID: *PersonID",TEXT(MATCH(INDEX(AuthorList[Author Name],$A3124),People[Full Name],0),"0000"),
", AuthorOrder: ",INDEX(AuthorList[Author Number],$A3124),"}")))</f>
        <v>#REF!</v>
      </c>
      <c r="K3124" t="e">
        <f>IF(INDEX(SamplingFeatures[Feature Code],$A3124)="","",
CONCATENATE("  - &amp;SamplingFeatureID",TEXT($A3124,"0000"),
" {","SamplingFeatureUUID:  ",CHAR(34),INDEX(SamplingFeatures[Sampling Feature UUID],$A3124),CHAR(34),
", SamplingFeatureTypeCV:  ",CHAR(34),INDEX(SamplingFeatures[Sampling Feature Type],$A3124),CHAR(34),
", SamplingFeatureCode:  ",CHAR(34),INDEX(SamplingFeatures[Feature Code],$A3124),CHAR(34),
", SamplingFeatureName:  ",CHAR(34),INDEX(SamplingFeatures[Feature Name],$A3124),CHAR(34),
", SamplingFeatureDescription:  ",CHAR(34),INDEX(SamplingFeatures[Feature Description],$A3124),CHAR(34),
", SamplingFeatureGeotypeCV:  ",CHAR(34),INDEX(SamplingFeatures[Feature Geo Type],$A3124),CHAR(34),
", FeatureGeometry:  ",CHAR(34),INDEX(SamplingFeatures[Feature Geometry],$A3124),CHAR(34),
", Elevation_m:  ",CHAR(34),INDEX(SamplingFeatures[Elevation_m],$A3124),CHAR(34),
", ElevationDatumCV:  ",CHAR(34),ElevationDatum,CHAR(34),"}"))</f>
        <v>#REF!</v>
      </c>
      <c r="L3124" t="e">
        <f>IF(INDEX(SamplingFeatures[Sampling Feature Type],$A3124)&lt;&gt;"Site","",
CONCATENATE("  - &amp;SiteID",TEXT(SUMPRODUCT(--($L$3:$L3123&lt;&gt;"")),"0000"),
" {","SamplingFeatureID:  *SamplingFeatureID",TEXT($A3124,"0000"),
", SiteTypeCV:  ",CHAR(34),INDEX(Sites[Site Type],$A3124),CHAR(34),
", Latitude:  ",INDEX(Sites[Latitude],$A3124),
", Longitude:  ",INDEX(Sites[Longitude],$A3124),
", SRSName:  ",CHAR(34),LatLonDatum,CHAR(34),"}"))</f>
        <v>#REF!</v>
      </c>
      <c r="M3124" t="e">
        <f>IF(INDEX(SamplingFeatures[Sampling Feature Type],$A3124)&lt;&gt;"Specimen","",
CONCATENATE("  - &amp;SpecimenID",TEXT(SUMPRODUCT(--($M$3:$M3123&lt;&gt;"")),"0000"),
" {","SamplingFeatureID:  *SamplingFeatureID",TEXT($A3124,"0000"),
", SpecimenTypeCV:  ",CHAR(34),INDEX(Specimens[Specimen Type],$A3124),CHAR(34),
", SpecimenMediumCV:  ",INDEX(Specimens[Specimen Medium],$A3124),
", IsFieldSpecimen:  ",CHAR(34),INDEX(Specimens[Is Field Specimen?],$A3124),CHAR(34),"}"))</f>
        <v>#REF!</v>
      </c>
      <c r="N3124" t="e">
        <f>IF(COUNTA(SpatialOffsets[])=0,"", IF(INDEX(SpatialOffsets[Spatial Offset Type],$A3124)="","",
CONCATENATE("  - &amp;SpatialOffsetID",TEXT($A3124,"0000"),
" {","SpatialOffsetTypeCV:  ",CHAR(34),INDEX(SpatialOffsets[Spatial Offset Type],$A3124),CHAR(34),
", Offset1Value:  ",INDEX(SpatialOffsets[Offset 1 Value],$A3124),
", Offset1UnitID:  ",CHAR(34),INDEX(SpatialOffsets[Offset 1 Unit],$A3124),CHAR(34),
", Offset2Value:  ",INDEX(SpatialOffsets[Offset 2 Value],$A3124),
", Offset2UnitID:  ",CHAR(34),INDEX(SpatialOffsets[Offset 2 Unit],$A3124),CHAR(34),
", Offset3Value:  ",INDEX(SpatialOffsets[Offset 3 Value],$A3124),
", Offset3UnitID:  ",CHAR(34),INDEX(SpatialOffsets[Offset 3 Unit],$A3124),CHAR(34),,"}")))</f>
        <v>#REF!</v>
      </c>
      <c r="O3124" t="e">
        <f>IF(COUNTA(RelatedFeatures[])=0,"", IF(INDEX(RelatedFeatures[First Sampling Feature Code],$A3124)="","",
CONCATENATE("  - &amp;RelationID",TEXT($A3124,"0000"),
" {","SamplingFeatureID:  *SamplingFeatureID",TEXT(MATCH(INDEX(RelatedFeatures[First Sampling Feature Code],$A3124),SamplingFeatures[Feature Code],0),"0000"),
", RelationshipTypeCV:  ",CHAR(34),INDEX(RelatedFeatures[Relationship Type],$A3124),CHAR(34),
", RelatedFeatureID: *SamplingFeatureID",TEXT(MATCH(INDEX(RelatedFeatures[Second Sampling Feature Code],$A3124),SamplingFeatures[Feature Code],0),"0000"),
", SpatialOffsetID:  ",IF(INDEX(RelatedFeatures[Offset Number],$A3124)="","",CONCATENATE("*SpatialOffsetID",TEXT(INDEX(RelatedFeatures[Offset Number],$A3124),"0000"))),"}")))</f>
        <v>#REF!</v>
      </c>
      <c r="P3124" t="e">
        <f>IF(INDEX(Methods[Method Type],$A3124)="","",
CONCATENATE("  - &amp;MethodID",TEXT($A3124,"0000"),
" {","MethodTypeCV:  ",CHAR(34),INDEX(Methods[Method Type],$A3124),CHAR(34),
", MethodCode:  ",CHAR(34),INDEX(Methods[Method Code],$A3124),CHAR(34),
", MethodName:  ",CHAR(34),INDEX(Methods[Method Name],$A3124),CHAR(34),
", MethodDescription:  ",CHAR(34),INDEX(Methods[Method Description],$A3124),CHAR(34),
", MethodLink:  ",CHAR(34),INDEX(Methods[Method Link],$A3124),CHAR(34),
", OrganizationID: *OrganizationID",TEXT(MATCH(INDEX(Methods[Organization Name],$A3124),Organizations[Organization Name],0),"0000"),"}"))</f>
        <v>#REF!</v>
      </c>
      <c r="Q3124" t="e">
        <f>IF(INDEX(Variables[Variable Type],$A3124)="","",
CONCATENATE("  - &amp;VariableID",TEXT($A3124,"0000"),
" {","VariableTypeCV:  ",CHAR(34),INDEX(Variables[Variable Type],$A3124),CHAR(34),
", VariableCode:  ",CHAR(34),INDEX(Variables[Variable Code],$A3124),CHAR(34),
", VariableNameCV:  ",CHAR(34),INDEX(Variables[Variable Name],$A3124),CHAR(34),
", VariableDefinition:  ",CHAR(34),INDEX(Variables[Variable Definition],$A3124),CHAR(34),
", SpecciationCV:  ",CHAR(34),INDEX(Variables[Speciation],$A3124),CHAR(34),
", NoDataValue:  ",CHAR(34),INDEX(Variables[No Data Value],$A3124),CHAR(34),"}"))</f>
        <v>#REF!</v>
      </c>
    </row>
    <row r="3125" spans="1:17" x14ac:dyDescent="0.25">
      <c r="A3125">
        <v>3122</v>
      </c>
      <c r="D3125" t="e">
        <f>IF(INDEX(People[First Name],$A3125)="","",
CONCATENATE("  - &amp;PersonID",TEXT($A3125,"0000"),
" {","PersonFirstName:  ",CHAR(34),INDEX(People[First Name],$A3125),CHAR(34),
", PersonMiddleName:  ",CHAR(34),INDEX(People[Middle Name],$A3125),CHAR(34),
", PersonLastName:  ",CHAR(34),INDEX(People[Last Name],$A3125),CHAR(34),"}"))</f>
        <v>#REF!</v>
      </c>
      <c r="E3125" t="e">
        <f>IF(INDEX(Organizations[Organization Type '[CV']],$A3125)="","",
CONCATENATE("  - &amp;OrganizationID",TEXT($A3125,"0000"),
" {","OrganizationTypeCV:  ",CHAR(34),INDEX(Organizations[Organization Type '[CV']],$A3125),CHAR(34),
", OrganizationCode:  ",CHAR(34),INDEX(Organizations[Organization Code],$A3125),CHAR(34),
", OrganizationName:  ",CHAR(34),INDEX(Organizations[Organization Name],$A3125),CHAR(34),
", OrganizationDescription:  ",CHAR(34),INDEX(Organizations[Organization Description],$A3125),CHAR(34),
", OrganizationLink:  ",CHAR(34),INDEX(Organizations[Organization Link],$A3125),CHAR(34),"}"))</f>
        <v>#REF!</v>
      </c>
      <c r="F3125" t="e">
        <f>IF(INDEX(People[First Name],$A3125)="","",
CONCATENATE("  - &amp;AffiliationID",TEXT($A3125,"0000"),
" {PersonID: *PersonID",TEXT($A3125,"0000"),
", OrganizationID: *OrganizationID",TEXT(MATCH(INDEX(People[Organization Name],$A3125),Organizations[Organization Name],0),"0000"),
", IsPrimaryOrganizationContact: , AffiliationStartDate: , AffiliationEndDate: , PrimaryPhone: ",
", PrimaryEmail: ",CHAR(34),INDEX(People[Primary Email],$A3125),CHAR(34),
", PrimaryAddress: ",CHAR(34),INDEX(People[Primary Address],$A3125),CHAR(34),
", PersonLink: }"))</f>
        <v>#REF!</v>
      </c>
      <c r="H3125" t="e">
        <f>IF(COUNTA(CitationInformation)=0,"",IF(INDEX(AuthorList[Author Name],$A3125)="","",
CONCATENATE("  - &amp;AuthorListID",TEXT($A3125,"0000"),
"  {CitationID: *CitationID0001",
", PersonID: *PersonID",TEXT(MATCH(INDEX(AuthorList[Author Name],$A3125),People[Full Name],0),"0000"),
", AuthorOrder: ",INDEX(AuthorList[Author Number],$A3125),"}")))</f>
        <v>#REF!</v>
      </c>
      <c r="K3125" t="e">
        <f>IF(INDEX(SamplingFeatures[Feature Code],$A3125)="","",
CONCATENATE("  - &amp;SamplingFeatureID",TEXT($A3125,"0000"),
" {","SamplingFeatureUUID:  ",CHAR(34),INDEX(SamplingFeatures[Sampling Feature UUID],$A3125),CHAR(34),
", SamplingFeatureTypeCV:  ",CHAR(34),INDEX(SamplingFeatures[Sampling Feature Type],$A3125),CHAR(34),
", SamplingFeatureCode:  ",CHAR(34),INDEX(SamplingFeatures[Feature Code],$A3125),CHAR(34),
", SamplingFeatureName:  ",CHAR(34),INDEX(SamplingFeatures[Feature Name],$A3125),CHAR(34),
", SamplingFeatureDescription:  ",CHAR(34),INDEX(SamplingFeatures[Feature Description],$A3125),CHAR(34),
", SamplingFeatureGeotypeCV:  ",CHAR(34),INDEX(SamplingFeatures[Feature Geo Type],$A3125),CHAR(34),
", FeatureGeometry:  ",CHAR(34),INDEX(SamplingFeatures[Feature Geometry],$A3125),CHAR(34),
", Elevation_m:  ",CHAR(34),INDEX(SamplingFeatures[Elevation_m],$A3125),CHAR(34),
", ElevationDatumCV:  ",CHAR(34),ElevationDatum,CHAR(34),"}"))</f>
        <v>#REF!</v>
      </c>
      <c r="L3125" t="e">
        <f>IF(INDEX(SamplingFeatures[Sampling Feature Type],$A3125)&lt;&gt;"Site","",
CONCATENATE("  - &amp;SiteID",TEXT(SUMPRODUCT(--($L$3:$L3124&lt;&gt;"")),"0000"),
" {","SamplingFeatureID:  *SamplingFeatureID",TEXT($A3125,"0000"),
", SiteTypeCV:  ",CHAR(34),INDEX(Sites[Site Type],$A3125),CHAR(34),
", Latitude:  ",INDEX(Sites[Latitude],$A3125),
", Longitude:  ",INDEX(Sites[Longitude],$A3125),
", SRSName:  ",CHAR(34),LatLonDatum,CHAR(34),"}"))</f>
        <v>#REF!</v>
      </c>
      <c r="M3125" t="e">
        <f>IF(INDEX(SamplingFeatures[Sampling Feature Type],$A3125)&lt;&gt;"Specimen","",
CONCATENATE("  - &amp;SpecimenID",TEXT(SUMPRODUCT(--($M$3:$M3124&lt;&gt;"")),"0000"),
" {","SamplingFeatureID:  *SamplingFeatureID",TEXT($A3125,"0000"),
", SpecimenTypeCV:  ",CHAR(34),INDEX(Specimens[Specimen Type],$A3125),CHAR(34),
", SpecimenMediumCV:  ",INDEX(Specimens[Specimen Medium],$A3125),
", IsFieldSpecimen:  ",CHAR(34),INDEX(Specimens[Is Field Specimen?],$A3125),CHAR(34),"}"))</f>
        <v>#REF!</v>
      </c>
      <c r="N3125" t="e">
        <f>IF(COUNTA(SpatialOffsets[])=0,"", IF(INDEX(SpatialOffsets[Spatial Offset Type],$A3125)="","",
CONCATENATE("  - &amp;SpatialOffsetID",TEXT($A3125,"0000"),
" {","SpatialOffsetTypeCV:  ",CHAR(34),INDEX(SpatialOffsets[Spatial Offset Type],$A3125),CHAR(34),
", Offset1Value:  ",INDEX(SpatialOffsets[Offset 1 Value],$A3125),
", Offset1UnitID:  ",CHAR(34),INDEX(SpatialOffsets[Offset 1 Unit],$A3125),CHAR(34),
", Offset2Value:  ",INDEX(SpatialOffsets[Offset 2 Value],$A3125),
", Offset2UnitID:  ",CHAR(34),INDEX(SpatialOffsets[Offset 2 Unit],$A3125),CHAR(34),
", Offset3Value:  ",INDEX(SpatialOffsets[Offset 3 Value],$A3125),
", Offset3UnitID:  ",CHAR(34),INDEX(SpatialOffsets[Offset 3 Unit],$A3125),CHAR(34),,"}")))</f>
        <v>#REF!</v>
      </c>
      <c r="O3125" t="e">
        <f>IF(COUNTA(RelatedFeatures[])=0,"", IF(INDEX(RelatedFeatures[First Sampling Feature Code],$A3125)="","",
CONCATENATE("  - &amp;RelationID",TEXT($A3125,"0000"),
" {","SamplingFeatureID:  *SamplingFeatureID",TEXT(MATCH(INDEX(RelatedFeatures[First Sampling Feature Code],$A3125),SamplingFeatures[Feature Code],0),"0000"),
", RelationshipTypeCV:  ",CHAR(34),INDEX(RelatedFeatures[Relationship Type],$A3125),CHAR(34),
", RelatedFeatureID: *SamplingFeatureID",TEXT(MATCH(INDEX(RelatedFeatures[Second Sampling Feature Code],$A3125),SamplingFeatures[Feature Code],0),"0000"),
", SpatialOffsetID:  ",IF(INDEX(RelatedFeatures[Offset Number],$A3125)="","",CONCATENATE("*SpatialOffsetID",TEXT(INDEX(RelatedFeatures[Offset Number],$A3125),"0000"))),"}")))</f>
        <v>#REF!</v>
      </c>
      <c r="P3125" t="e">
        <f>IF(INDEX(Methods[Method Type],$A3125)="","",
CONCATENATE("  - &amp;MethodID",TEXT($A3125,"0000"),
" {","MethodTypeCV:  ",CHAR(34),INDEX(Methods[Method Type],$A3125),CHAR(34),
", MethodCode:  ",CHAR(34),INDEX(Methods[Method Code],$A3125),CHAR(34),
", MethodName:  ",CHAR(34),INDEX(Methods[Method Name],$A3125),CHAR(34),
", MethodDescription:  ",CHAR(34),INDEX(Methods[Method Description],$A3125),CHAR(34),
", MethodLink:  ",CHAR(34),INDEX(Methods[Method Link],$A3125),CHAR(34),
", OrganizationID: *OrganizationID",TEXT(MATCH(INDEX(Methods[Organization Name],$A3125),Organizations[Organization Name],0),"0000"),"}"))</f>
        <v>#REF!</v>
      </c>
      <c r="Q3125" t="e">
        <f>IF(INDEX(Variables[Variable Type],$A3125)="","",
CONCATENATE("  - &amp;VariableID",TEXT($A3125,"0000"),
" {","VariableTypeCV:  ",CHAR(34),INDEX(Variables[Variable Type],$A3125),CHAR(34),
", VariableCode:  ",CHAR(34),INDEX(Variables[Variable Code],$A3125),CHAR(34),
", VariableNameCV:  ",CHAR(34),INDEX(Variables[Variable Name],$A3125),CHAR(34),
", VariableDefinition:  ",CHAR(34),INDEX(Variables[Variable Definition],$A3125),CHAR(34),
", SpecciationCV:  ",CHAR(34),INDEX(Variables[Speciation],$A3125),CHAR(34),
", NoDataValue:  ",CHAR(34),INDEX(Variables[No Data Value],$A3125),CHAR(34),"}"))</f>
        <v>#REF!</v>
      </c>
    </row>
    <row r="3126" spans="1:17" x14ac:dyDescent="0.25">
      <c r="A3126">
        <v>3123</v>
      </c>
      <c r="D3126" t="e">
        <f>IF(INDEX(People[First Name],$A3126)="","",
CONCATENATE("  - &amp;PersonID",TEXT($A3126,"0000"),
" {","PersonFirstName:  ",CHAR(34),INDEX(People[First Name],$A3126),CHAR(34),
", PersonMiddleName:  ",CHAR(34),INDEX(People[Middle Name],$A3126),CHAR(34),
", PersonLastName:  ",CHAR(34),INDEX(People[Last Name],$A3126),CHAR(34),"}"))</f>
        <v>#REF!</v>
      </c>
      <c r="E3126" t="e">
        <f>IF(INDEX(Organizations[Organization Type '[CV']],$A3126)="","",
CONCATENATE("  - &amp;OrganizationID",TEXT($A3126,"0000"),
" {","OrganizationTypeCV:  ",CHAR(34),INDEX(Organizations[Organization Type '[CV']],$A3126),CHAR(34),
", OrganizationCode:  ",CHAR(34),INDEX(Organizations[Organization Code],$A3126),CHAR(34),
", OrganizationName:  ",CHAR(34),INDEX(Organizations[Organization Name],$A3126),CHAR(34),
", OrganizationDescription:  ",CHAR(34),INDEX(Organizations[Organization Description],$A3126),CHAR(34),
", OrganizationLink:  ",CHAR(34),INDEX(Organizations[Organization Link],$A3126),CHAR(34),"}"))</f>
        <v>#REF!</v>
      </c>
      <c r="F3126" t="e">
        <f>IF(INDEX(People[First Name],$A3126)="","",
CONCATENATE("  - &amp;AffiliationID",TEXT($A3126,"0000"),
" {PersonID: *PersonID",TEXT($A3126,"0000"),
", OrganizationID: *OrganizationID",TEXT(MATCH(INDEX(People[Organization Name],$A3126),Organizations[Organization Name],0),"0000"),
", IsPrimaryOrganizationContact: , AffiliationStartDate: , AffiliationEndDate: , PrimaryPhone: ",
", PrimaryEmail: ",CHAR(34),INDEX(People[Primary Email],$A3126),CHAR(34),
", PrimaryAddress: ",CHAR(34),INDEX(People[Primary Address],$A3126),CHAR(34),
", PersonLink: }"))</f>
        <v>#REF!</v>
      </c>
      <c r="H3126" t="e">
        <f>IF(COUNTA(CitationInformation)=0,"",IF(INDEX(AuthorList[Author Name],$A3126)="","",
CONCATENATE("  - &amp;AuthorListID",TEXT($A3126,"0000"),
"  {CitationID: *CitationID0001",
", PersonID: *PersonID",TEXT(MATCH(INDEX(AuthorList[Author Name],$A3126),People[Full Name],0),"0000"),
", AuthorOrder: ",INDEX(AuthorList[Author Number],$A3126),"}")))</f>
        <v>#REF!</v>
      </c>
      <c r="K3126" t="e">
        <f>IF(INDEX(SamplingFeatures[Feature Code],$A3126)="","",
CONCATENATE("  - &amp;SamplingFeatureID",TEXT($A3126,"0000"),
" {","SamplingFeatureUUID:  ",CHAR(34),INDEX(SamplingFeatures[Sampling Feature UUID],$A3126),CHAR(34),
", SamplingFeatureTypeCV:  ",CHAR(34),INDEX(SamplingFeatures[Sampling Feature Type],$A3126),CHAR(34),
", SamplingFeatureCode:  ",CHAR(34),INDEX(SamplingFeatures[Feature Code],$A3126),CHAR(34),
", SamplingFeatureName:  ",CHAR(34),INDEX(SamplingFeatures[Feature Name],$A3126),CHAR(34),
", SamplingFeatureDescription:  ",CHAR(34),INDEX(SamplingFeatures[Feature Description],$A3126),CHAR(34),
", SamplingFeatureGeotypeCV:  ",CHAR(34),INDEX(SamplingFeatures[Feature Geo Type],$A3126),CHAR(34),
", FeatureGeometry:  ",CHAR(34),INDEX(SamplingFeatures[Feature Geometry],$A3126),CHAR(34),
", Elevation_m:  ",CHAR(34),INDEX(SamplingFeatures[Elevation_m],$A3126),CHAR(34),
", ElevationDatumCV:  ",CHAR(34),ElevationDatum,CHAR(34),"}"))</f>
        <v>#REF!</v>
      </c>
      <c r="L3126" t="e">
        <f>IF(INDEX(SamplingFeatures[Sampling Feature Type],$A3126)&lt;&gt;"Site","",
CONCATENATE("  - &amp;SiteID",TEXT(SUMPRODUCT(--($L$3:$L3125&lt;&gt;"")),"0000"),
" {","SamplingFeatureID:  *SamplingFeatureID",TEXT($A3126,"0000"),
", SiteTypeCV:  ",CHAR(34),INDEX(Sites[Site Type],$A3126),CHAR(34),
", Latitude:  ",INDEX(Sites[Latitude],$A3126),
", Longitude:  ",INDEX(Sites[Longitude],$A3126),
", SRSName:  ",CHAR(34),LatLonDatum,CHAR(34),"}"))</f>
        <v>#REF!</v>
      </c>
      <c r="M3126" t="e">
        <f>IF(INDEX(SamplingFeatures[Sampling Feature Type],$A3126)&lt;&gt;"Specimen","",
CONCATENATE("  - &amp;SpecimenID",TEXT(SUMPRODUCT(--($M$3:$M3125&lt;&gt;"")),"0000"),
" {","SamplingFeatureID:  *SamplingFeatureID",TEXT($A3126,"0000"),
", SpecimenTypeCV:  ",CHAR(34),INDEX(Specimens[Specimen Type],$A3126),CHAR(34),
", SpecimenMediumCV:  ",INDEX(Specimens[Specimen Medium],$A3126),
", IsFieldSpecimen:  ",CHAR(34),INDEX(Specimens[Is Field Specimen?],$A3126),CHAR(34),"}"))</f>
        <v>#REF!</v>
      </c>
      <c r="N3126" t="e">
        <f>IF(COUNTA(SpatialOffsets[])=0,"", IF(INDEX(SpatialOffsets[Spatial Offset Type],$A3126)="","",
CONCATENATE("  - &amp;SpatialOffsetID",TEXT($A3126,"0000"),
" {","SpatialOffsetTypeCV:  ",CHAR(34),INDEX(SpatialOffsets[Spatial Offset Type],$A3126),CHAR(34),
", Offset1Value:  ",INDEX(SpatialOffsets[Offset 1 Value],$A3126),
", Offset1UnitID:  ",CHAR(34),INDEX(SpatialOffsets[Offset 1 Unit],$A3126),CHAR(34),
", Offset2Value:  ",INDEX(SpatialOffsets[Offset 2 Value],$A3126),
", Offset2UnitID:  ",CHAR(34),INDEX(SpatialOffsets[Offset 2 Unit],$A3126),CHAR(34),
", Offset3Value:  ",INDEX(SpatialOffsets[Offset 3 Value],$A3126),
", Offset3UnitID:  ",CHAR(34),INDEX(SpatialOffsets[Offset 3 Unit],$A3126),CHAR(34),,"}")))</f>
        <v>#REF!</v>
      </c>
      <c r="O3126" t="e">
        <f>IF(COUNTA(RelatedFeatures[])=0,"", IF(INDEX(RelatedFeatures[First Sampling Feature Code],$A3126)="","",
CONCATENATE("  - &amp;RelationID",TEXT($A3126,"0000"),
" {","SamplingFeatureID:  *SamplingFeatureID",TEXT(MATCH(INDEX(RelatedFeatures[First Sampling Feature Code],$A3126),SamplingFeatures[Feature Code],0),"0000"),
", RelationshipTypeCV:  ",CHAR(34),INDEX(RelatedFeatures[Relationship Type],$A3126),CHAR(34),
", RelatedFeatureID: *SamplingFeatureID",TEXT(MATCH(INDEX(RelatedFeatures[Second Sampling Feature Code],$A3126),SamplingFeatures[Feature Code],0),"0000"),
", SpatialOffsetID:  ",IF(INDEX(RelatedFeatures[Offset Number],$A3126)="","",CONCATENATE("*SpatialOffsetID",TEXT(INDEX(RelatedFeatures[Offset Number],$A3126),"0000"))),"}")))</f>
        <v>#REF!</v>
      </c>
      <c r="P3126" t="e">
        <f>IF(INDEX(Methods[Method Type],$A3126)="","",
CONCATENATE("  - &amp;MethodID",TEXT($A3126,"0000"),
" {","MethodTypeCV:  ",CHAR(34),INDEX(Methods[Method Type],$A3126),CHAR(34),
", MethodCode:  ",CHAR(34),INDEX(Methods[Method Code],$A3126),CHAR(34),
", MethodName:  ",CHAR(34),INDEX(Methods[Method Name],$A3126),CHAR(34),
", MethodDescription:  ",CHAR(34),INDEX(Methods[Method Description],$A3126),CHAR(34),
", MethodLink:  ",CHAR(34),INDEX(Methods[Method Link],$A3126),CHAR(34),
", OrganizationID: *OrganizationID",TEXT(MATCH(INDEX(Methods[Organization Name],$A3126),Organizations[Organization Name],0),"0000"),"}"))</f>
        <v>#REF!</v>
      </c>
      <c r="Q3126" t="e">
        <f>IF(INDEX(Variables[Variable Type],$A3126)="","",
CONCATENATE("  - &amp;VariableID",TEXT($A3126,"0000"),
" {","VariableTypeCV:  ",CHAR(34),INDEX(Variables[Variable Type],$A3126),CHAR(34),
", VariableCode:  ",CHAR(34),INDEX(Variables[Variable Code],$A3126),CHAR(34),
", VariableNameCV:  ",CHAR(34),INDEX(Variables[Variable Name],$A3126),CHAR(34),
", VariableDefinition:  ",CHAR(34),INDEX(Variables[Variable Definition],$A3126),CHAR(34),
", SpecciationCV:  ",CHAR(34),INDEX(Variables[Speciation],$A3126),CHAR(34),
", NoDataValue:  ",CHAR(34),INDEX(Variables[No Data Value],$A3126),CHAR(34),"}"))</f>
        <v>#REF!</v>
      </c>
    </row>
    <row r="3127" spans="1:17" x14ac:dyDescent="0.25">
      <c r="A3127">
        <v>3124</v>
      </c>
      <c r="D3127" t="e">
        <f>IF(INDEX(People[First Name],$A3127)="","",
CONCATENATE("  - &amp;PersonID",TEXT($A3127,"0000"),
" {","PersonFirstName:  ",CHAR(34),INDEX(People[First Name],$A3127),CHAR(34),
", PersonMiddleName:  ",CHAR(34),INDEX(People[Middle Name],$A3127),CHAR(34),
", PersonLastName:  ",CHAR(34),INDEX(People[Last Name],$A3127),CHAR(34),"}"))</f>
        <v>#REF!</v>
      </c>
      <c r="E3127" t="e">
        <f>IF(INDEX(Organizations[Organization Type '[CV']],$A3127)="","",
CONCATENATE("  - &amp;OrganizationID",TEXT($A3127,"0000"),
" {","OrganizationTypeCV:  ",CHAR(34),INDEX(Organizations[Organization Type '[CV']],$A3127),CHAR(34),
", OrganizationCode:  ",CHAR(34),INDEX(Organizations[Organization Code],$A3127),CHAR(34),
", OrganizationName:  ",CHAR(34),INDEX(Organizations[Organization Name],$A3127),CHAR(34),
", OrganizationDescription:  ",CHAR(34),INDEX(Organizations[Organization Description],$A3127),CHAR(34),
", OrganizationLink:  ",CHAR(34),INDEX(Organizations[Organization Link],$A3127),CHAR(34),"}"))</f>
        <v>#REF!</v>
      </c>
      <c r="F3127" t="e">
        <f>IF(INDEX(People[First Name],$A3127)="","",
CONCATENATE("  - &amp;AffiliationID",TEXT($A3127,"0000"),
" {PersonID: *PersonID",TEXT($A3127,"0000"),
", OrganizationID: *OrganizationID",TEXT(MATCH(INDEX(People[Organization Name],$A3127),Organizations[Organization Name],0),"0000"),
", IsPrimaryOrganizationContact: , AffiliationStartDate: , AffiliationEndDate: , PrimaryPhone: ",
", PrimaryEmail: ",CHAR(34),INDEX(People[Primary Email],$A3127),CHAR(34),
", PrimaryAddress: ",CHAR(34),INDEX(People[Primary Address],$A3127),CHAR(34),
", PersonLink: }"))</f>
        <v>#REF!</v>
      </c>
      <c r="H3127" t="e">
        <f>IF(COUNTA(CitationInformation)=0,"",IF(INDEX(AuthorList[Author Name],$A3127)="","",
CONCATENATE("  - &amp;AuthorListID",TEXT($A3127,"0000"),
"  {CitationID: *CitationID0001",
", PersonID: *PersonID",TEXT(MATCH(INDEX(AuthorList[Author Name],$A3127),People[Full Name],0),"0000"),
", AuthorOrder: ",INDEX(AuthorList[Author Number],$A3127),"}")))</f>
        <v>#REF!</v>
      </c>
      <c r="K3127" t="e">
        <f>IF(INDEX(SamplingFeatures[Feature Code],$A3127)="","",
CONCATENATE("  - &amp;SamplingFeatureID",TEXT($A3127,"0000"),
" {","SamplingFeatureUUID:  ",CHAR(34),INDEX(SamplingFeatures[Sampling Feature UUID],$A3127),CHAR(34),
", SamplingFeatureTypeCV:  ",CHAR(34),INDEX(SamplingFeatures[Sampling Feature Type],$A3127),CHAR(34),
", SamplingFeatureCode:  ",CHAR(34),INDEX(SamplingFeatures[Feature Code],$A3127),CHAR(34),
", SamplingFeatureName:  ",CHAR(34),INDEX(SamplingFeatures[Feature Name],$A3127),CHAR(34),
", SamplingFeatureDescription:  ",CHAR(34),INDEX(SamplingFeatures[Feature Description],$A3127),CHAR(34),
", SamplingFeatureGeotypeCV:  ",CHAR(34),INDEX(SamplingFeatures[Feature Geo Type],$A3127),CHAR(34),
", FeatureGeometry:  ",CHAR(34),INDEX(SamplingFeatures[Feature Geometry],$A3127),CHAR(34),
", Elevation_m:  ",CHAR(34),INDEX(SamplingFeatures[Elevation_m],$A3127),CHAR(34),
", ElevationDatumCV:  ",CHAR(34),ElevationDatum,CHAR(34),"}"))</f>
        <v>#REF!</v>
      </c>
      <c r="L3127" t="e">
        <f>IF(INDEX(SamplingFeatures[Sampling Feature Type],$A3127)&lt;&gt;"Site","",
CONCATENATE("  - &amp;SiteID",TEXT(SUMPRODUCT(--($L$3:$L3126&lt;&gt;"")),"0000"),
" {","SamplingFeatureID:  *SamplingFeatureID",TEXT($A3127,"0000"),
", SiteTypeCV:  ",CHAR(34),INDEX(Sites[Site Type],$A3127),CHAR(34),
", Latitude:  ",INDEX(Sites[Latitude],$A3127),
", Longitude:  ",INDEX(Sites[Longitude],$A3127),
", SRSName:  ",CHAR(34),LatLonDatum,CHAR(34),"}"))</f>
        <v>#REF!</v>
      </c>
      <c r="M3127" t="e">
        <f>IF(INDEX(SamplingFeatures[Sampling Feature Type],$A3127)&lt;&gt;"Specimen","",
CONCATENATE("  - &amp;SpecimenID",TEXT(SUMPRODUCT(--($M$3:$M3126&lt;&gt;"")),"0000"),
" {","SamplingFeatureID:  *SamplingFeatureID",TEXT($A3127,"0000"),
", SpecimenTypeCV:  ",CHAR(34),INDEX(Specimens[Specimen Type],$A3127),CHAR(34),
", SpecimenMediumCV:  ",INDEX(Specimens[Specimen Medium],$A3127),
", IsFieldSpecimen:  ",CHAR(34),INDEX(Specimens[Is Field Specimen?],$A3127),CHAR(34),"}"))</f>
        <v>#REF!</v>
      </c>
      <c r="N3127" t="e">
        <f>IF(COUNTA(SpatialOffsets[])=0,"", IF(INDEX(SpatialOffsets[Spatial Offset Type],$A3127)="","",
CONCATENATE("  - &amp;SpatialOffsetID",TEXT($A3127,"0000"),
" {","SpatialOffsetTypeCV:  ",CHAR(34),INDEX(SpatialOffsets[Spatial Offset Type],$A3127),CHAR(34),
", Offset1Value:  ",INDEX(SpatialOffsets[Offset 1 Value],$A3127),
", Offset1UnitID:  ",CHAR(34),INDEX(SpatialOffsets[Offset 1 Unit],$A3127),CHAR(34),
", Offset2Value:  ",INDEX(SpatialOffsets[Offset 2 Value],$A3127),
", Offset2UnitID:  ",CHAR(34),INDEX(SpatialOffsets[Offset 2 Unit],$A3127),CHAR(34),
", Offset3Value:  ",INDEX(SpatialOffsets[Offset 3 Value],$A3127),
", Offset3UnitID:  ",CHAR(34),INDEX(SpatialOffsets[Offset 3 Unit],$A3127),CHAR(34),,"}")))</f>
        <v>#REF!</v>
      </c>
      <c r="O3127" t="e">
        <f>IF(COUNTA(RelatedFeatures[])=0,"", IF(INDEX(RelatedFeatures[First Sampling Feature Code],$A3127)="","",
CONCATENATE("  - &amp;RelationID",TEXT($A3127,"0000"),
" {","SamplingFeatureID:  *SamplingFeatureID",TEXT(MATCH(INDEX(RelatedFeatures[First Sampling Feature Code],$A3127),SamplingFeatures[Feature Code],0),"0000"),
", RelationshipTypeCV:  ",CHAR(34),INDEX(RelatedFeatures[Relationship Type],$A3127),CHAR(34),
", RelatedFeatureID: *SamplingFeatureID",TEXT(MATCH(INDEX(RelatedFeatures[Second Sampling Feature Code],$A3127),SamplingFeatures[Feature Code],0),"0000"),
", SpatialOffsetID:  ",IF(INDEX(RelatedFeatures[Offset Number],$A3127)="","",CONCATENATE("*SpatialOffsetID",TEXT(INDEX(RelatedFeatures[Offset Number],$A3127),"0000"))),"}")))</f>
        <v>#REF!</v>
      </c>
      <c r="P3127" t="e">
        <f>IF(INDEX(Methods[Method Type],$A3127)="","",
CONCATENATE("  - &amp;MethodID",TEXT($A3127,"0000"),
" {","MethodTypeCV:  ",CHAR(34),INDEX(Methods[Method Type],$A3127),CHAR(34),
", MethodCode:  ",CHAR(34),INDEX(Methods[Method Code],$A3127),CHAR(34),
", MethodName:  ",CHAR(34),INDEX(Methods[Method Name],$A3127),CHAR(34),
", MethodDescription:  ",CHAR(34),INDEX(Methods[Method Description],$A3127),CHAR(34),
", MethodLink:  ",CHAR(34),INDEX(Methods[Method Link],$A3127),CHAR(34),
", OrganizationID: *OrganizationID",TEXT(MATCH(INDEX(Methods[Organization Name],$A3127),Organizations[Organization Name],0),"0000"),"}"))</f>
        <v>#REF!</v>
      </c>
      <c r="Q3127" t="e">
        <f>IF(INDEX(Variables[Variable Type],$A3127)="","",
CONCATENATE("  - &amp;VariableID",TEXT($A3127,"0000"),
" {","VariableTypeCV:  ",CHAR(34),INDEX(Variables[Variable Type],$A3127),CHAR(34),
", VariableCode:  ",CHAR(34),INDEX(Variables[Variable Code],$A3127),CHAR(34),
", VariableNameCV:  ",CHAR(34),INDEX(Variables[Variable Name],$A3127),CHAR(34),
", VariableDefinition:  ",CHAR(34),INDEX(Variables[Variable Definition],$A3127),CHAR(34),
", SpecciationCV:  ",CHAR(34),INDEX(Variables[Speciation],$A3127),CHAR(34),
", NoDataValue:  ",CHAR(34),INDEX(Variables[No Data Value],$A3127),CHAR(34),"}"))</f>
        <v>#REF!</v>
      </c>
    </row>
    <row r="3128" spans="1:17" x14ac:dyDescent="0.25">
      <c r="A3128">
        <v>3125</v>
      </c>
      <c r="D3128" t="e">
        <f>IF(INDEX(People[First Name],$A3128)="","",
CONCATENATE("  - &amp;PersonID",TEXT($A3128,"0000"),
" {","PersonFirstName:  ",CHAR(34),INDEX(People[First Name],$A3128),CHAR(34),
", PersonMiddleName:  ",CHAR(34),INDEX(People[Middle Name],$A3128),CHAR(34),
", PersonLastName:  ",CHAR(34),INDEX(People[Last Name],$A3128),CHAR(34),"}"))</f>
        <v>#REF!</v>
      </c>
      <c r="E3128" t="e">
        <f>IF(INDEX(Organizations[Organization Type '[CV']],$A3128)="","",
CONCATENATE("  - &amp;OrganizationID",TEXT($A3128,"0000"),
" {","OrganizationTypeCV:  ",CHAR(34),INDEX(Organizations[Organization Type '[CV']],$A3128),CHAR(34),
", OrganizationCode:  ",CHAR(34),INDEX(Organizations[Organization Code],$A3128),CHAR(34),
", OrganizationName:  ",CHAR(34),INDEX(Organizations[Organization Name],$A3128),CHAR(34),
", OrganizationDescription:  ",CHAR(34),INDEX(Organizations[Organization Description],$A3128),CHAR(34),
", OrganizationLink:  ",CHAR(34),INDEX(Organizations[Organization Link],$A3128),CHAR(34),"}"))</f>
        <v>#REF!</v>
      </c>
      <c r="F3128" t="e">
        <f>IF(INDEX(People[First Name],$A3128)="","",
CONCATENATE("  - &amp;AffiliationID",TEXT($A3128,"0000"),
" {PersonID: *PersonID",TEXT($A3128,"0000"),
", OrganizationID: *OrganizationID",TEXT(MATCH(INDEX(People[Organization Name],$A3128),Organizations[Organization Name],0),"0000"),
", IsPrimaryOrganizationContact: , AffiliationStartDate: , AffiliationEndDate: , PrimaryPhone: ",
", PrimaryEmail: ",CHAR(34),INDEX(People[Primary Email],$A3128),CHAR(34),
", PrimaryAddress: ",CHAR(34),INDEX(People[Primary Address],$A3128),CHAR(34),
", PersonLink: }"))</f>
        <v>#REF!</v>
      </c>
      <c r="H3128" t="e">
        <f>IF(COUNTA(CitationInformation)=0,"",IF(INDEX(AuthorList[Author Name],$A3128)="","",
CONCATENATE("  - &amp;AuthorListID",TEXT($A3128,"0000"),
"  {CitationID: *CitationID0001",
", PersonID: *PersonID",TEXT(MATCH(INDEX(AuthorList[Author Name],$A3128),People[Full Name],0),"0000"),
", AuthorOrder: ",INDEX(AuthorList[Author Number],$A3128),"}")))</f>
        <v>#REF!</v>
      </c>
      <c r="K3128" t="e">
        <f>IF(INDEX(SamplingFeatures[Feature Code],$A3128)="","",
CONCATENATE("  - &amp;SamplingFeatureID",TEXT($A3128,"0000"),
" {","SamplingFeatureUUID:  ",CHAR(34),INDEX(SamplingFeatures[Sampling Feature UUID],$A3128),CHAR(34),
", SamplingFeatureTypeCV:  ",CHAR(34),INDEX(SamplingFeatures[Sampling Feature Type],$A3128),CHAR(34),
", SamplingFeatureCode:  ",CHAR(34),INDEX(SamplingFeatures[Feature Code],$A3128),CHAR(34),
", SamplingFeatureName:  ",CHAR(34),INDEX(SamplingFeatures[Feature Name],$A3128),CHAR(34),
", SamplingFeatureDescription:  ",CHAR(34),INDEX(SamplingFeatures[Feature Description],$A3128),CHAR(34),
", SamplingFeatureGeotypeCV:  ",CHAR(34),INDEX(SamplingFeatures[Feature Geo Type],$A3128),CHAR(34),
", FeatureGeometry:  ",CHAR(34),INDEX(SamplingFeatures[Feature Geometry],$A3128),CHAR(34),
", Elevation_m:  ",CHAR(34),INDEX(SamplingFeatures[Elevation_m],$A3128),CHAR(34),
", ElevationDatumCV:  ",CHAR(34),ElevationDatum,CHAR(34),"}"))</f>
        <v>#REF!</v>
      </c>
      <c r="L3128" t="e">
        <f>IF(INDEX(SamplingFeatures[Sampling Feature Type],$A3128)&lt;&gt;"Site","",
CONCATENATE("  - &amp;SiteID",TEXT(SUMPRODUCT(--($L$3:$L3127&lt;&gt;"")),"0000"),
" {","SamplingFeatureID:  *SamplingFeatureID",TEXT($A3128,"0000"),
", SiteTypeCV:  ",CHAR(34),INDEX(Sites[Site Type],$A3128),CHAR(34),
", Latitude:  ",INDEX(Sites[Latitude],$A3128),
", Longitude:  ",INDEX(Sites[Longitude],$A3128),
", SRSName:  ",CHAR(34),LatLonDatum,CHAR(34),"}"))</f>
        <v>#REF!</v>
      </c>
      <c r="M3128" t="e">
        <f>IF(INDEX(SamplingFeatures[Sampling Feature Type],$A3128)&lt;&gt;"Specimen","",
CONCATENATE("  - &amp;SpecimenID",TEXT(SUMPRODUCT(--($M$3:$M3127&lt;&gt;"")),"0000"),
" {","SamplingFeatureID:  *SamplingFeatureID",TEXT($A3128,"0000"),
", SpecimenTypeCV:  ",CHAR(34),INDEX(Specimens[Specimen Type],$A3128),CHAR(34),
", SpecimenMediumCV:  ",INDEX(Specimens[Specimen Medium],$A3128),
", IsFieldSpecimen:  ",CHAR(34),INDEX(Specimens[Is Field Specimen?],$A3128),CHAR(34),"}"))</f>
        <v>#REF!</v>
      </c>
      <c r="N3128" t="e">
        <f>IF(COUNTA(SpatialOffsets[])=0,"", IF(INDEX(SpatialOffsets[Spatial Offset Type],$A3128)="","",
CONCATENATE("  - &amp;SpatialOffsetID",TEXT($A3128,"0000"),
" {","SpatialOffsetTypeCV:  ",CHAR(34),INDEX(SpatialOffsets[Spatial Offset Type],$A3128),CHAR(34),
", Offset1Value:  ",INDEX(SpatialOffsets[Offset 1 Value],$A3128),
", Offset1UnitID:  ",CHAR(34),INDEX(SpatialOffsets[Offset 1 Unit],$A3128),CHAR(34),
", Offset2Value:  ",INDEX(SpatialOffsets[Offset 2 Value],$A3128),
", Offset2UnitID:  ",CHAR(34),INDEX(SpatialOffsets[Offset 2 Unit],$A3128),CHAR(34),
", Offset3Value:  ",INDEX(SpatialOffsets[Offset 3 Value],$A3128),
", Offset3UnitID:  ",CHAR(34),INDEX(SpatialOffsets[Offset 3 Unit],$A3128),CHAR(34),,"}")))</f>
        <v>#REF!</v>
      </c>
      <c r="O3128" t="e">
        <f>IF(COUNTA(RelatedFeatures[])=0,"", IF(INDEX(RelatedFeatures[First Sampling Feature Code],$A3128)="","",
CONCATENATE("  - &amp;RelationID",TEXT($A3128,"0000"),
" {","SamplingFeatureID:  *SamplingFeatureID",TEXT(MATCH(INDEX(RelatedFeatures[First Sampling Feature Code],$A3128),SamplingFeatures[Feature Code],0),"0000"),
", RelationshipTypeCV:  ",CHAR(34),INDEX(RelatedFeatures[Relationship Type],$A3128),CHAR(34),
", RelatedFeatureID: *SamplingFeatureID",TEXT(MATCH(INDEX(RelatedFeatures[Second Sampling Feature Code],$A3128),SamplingFeatures[Feature Code],0),"0000"),
", SpatialOffsetID:  ",IF(INDEX(RelatedFeatures[Offset Number],$A3128)="","",CONCATENATE("*SpatialOffsetID",TEXT(INDEX(RelatedFeatures[Offset Number],$A3128),"0000"))),"}")))</f>
        <v>#REF!</v>
      </c>
      <c r="P3128" t="e">
        <f>IF(INDEX(Methods[Method Type],$A3128)="","",
CONCATENATE("  - &amp;MethodID",TEXT($A3128,"0000"),
" {","MethodTypeCV:  ",CHAR(34),INDEX(Methods[Method Type],$A3128),CHAR(34),
", MethodCode:  ",CHAR(34),INDEX(Methods[Method Code],$A3128),CHAR(34),
", MethodName:  ",CHAR(34),INDEX(Methods[Method Name],$A3128),CHAR(34),
", MethodDescription:  ",CHAR(34),INDEX(Methods[Method Description],$A3128),CHAR(34),
", MethodLink:  ",CHAR(34),INDEX(Methods[Method Link],$A3128),CHAR(34),
", OrganizationID: *OrganizationID",TEXT(MATCH(INDEX(Methods[Organization Name],$A3128),Organizations[Organization Name],0),"0000"),"}"))</f>
        <v>#REF!</v>
      </c>
      <c r="Q3128" t="e">
        <f>IF(INDEX(Variables[Variable Type],$A3128)="","",
CONCATENATE("  - &amp;VariableID",TEXT($A3128,"0000"),
" {","VariableTypeCV:  ",CHAR(34),INDEX(Variables[Variable Type],$A3128),CHAR(34),
", VariableCode:  ",CHAR(34),INDEX(Variables[Variable Code],$A3128),CHAR(34),
", VariableNameCV:  ",CHAR(34),INDEX(Variables[Variable Name],$A3128),CHAR(34),
", VariableDefinition:  ",CHAR(34),INDEX(Variables[Variable Definition],$A3128),CHAR(34),
", SpecciationCV:  ",CHAR(34),INDEX(Variables[Speciation],$A3128),CHAR(34),
", NoDataValue:  ",CHAR(34),INDEX(Variables[No Data Value],$A3128),CHAR(34),"}"))</f>
        <v>#REF!</v>
      </c>
    </row>
    <row r="3129" spans="1:17" x14ac:dyDescent="0.25">
      <c r="A3129">
        <v>3126</v>
      </c>
      <c r="D3129" t="e">
        <f>IF(INDEX(People[First Name],$A3129)="","",
CONCATENATE("  - &amp;PersonID",TEXT($A3129,"0000"),
" {","PersonFirstName:  ",CHAR(34),INDEX(People[First Name],$A3129),CHAR(34),
", PersonMiddleName:  ",CHAR(34),INDEX(People[Middle Name],$A3129),CHAR(34),
", PersonLastName:  ",CHAR(34),INDEX(People[Last Name],$A3129),CHAR(34),"}"))</f>
        <v>#REF!</v>
      </c>
      <c r="E3129" t="e">
        <f>IF(INDEX(Organizations[Organization Type '[CV']],$A3129)="","",
CONCATENATE("  - &amp;OrganizationID",TEXT($A3129,"0000"),
" {","OrganizationTypeCV:  ",CHAR(34),INDEX(Organizations[Organization Type '[CV']],$A3129),CHAR(34),
", OrganizationCode:  ",CHAR(34),INDEX(Organizations[Organization Code],$A3129),CHAR(34),
", OrganizationName:  ",CHAR(34),INDEX(Organizations[Organization Name],$A3129),CHAR(34),
", OrganizationDescription:  ",CHAR(34),INDEX(Organizations[Organization Description],$A3129),CHAR(34),
", OrganizationLink:  ",CHAR(34),INDEX(Organizations[Organization Link],$A3129),CHAR(34),"}"))</f>
        <v>#REF!</v>
      </c>
      <c r="F3129" t="e">
        <f>IF(INDEX(People[First Name],$A3129)="","",
CONCATENATE("  - &amp;AffiliationID",TEXT($A3129,"0000"),
" {PersonID: *PersonID",TEXT($A3129,"0000"),
", OrganizationID: *OrganizationID",TEXT(MATCH(INDEX(People[Organization Name],$A3129),Organizations[Organization Name],0),"0000"),
", IsPrimaryOrganizationContact: , AffiliationStartDate: , AffiliationEndDate: , PrimaryPhone: ",
", PrimaryEmail: ",CHAR(34),INDEX(People[Primary Email],$A3129),CHAR(34),
", PrimaryAddress: ",CHAR(34),INDEX(People[Primary Address],$A3129),CHAR(34),
", PersonLink: }"))</f>
        <v>#REF!</v>
      </c>
      <c r="H3129" t="e">
        <f>IF(COUNTA(CitationInformation)=0,"",IF(INDEX(AuthorList[Author Name],$A3129)="","",
CONCATENATE("  - &amp;AuthorListID",TEXT($A3129,"0000"),
"  {CitationID: *CitationID0001",
", PersonID: *PersonID",TEXT(MATCH(INDEX(AuthorList[Author Name],$A3129),People[Full Name],0),"0000"),
", AuthorOrder: ",INDEX(AuthorList[Author Number],$A3129),"}")))</f>
        <v>#REF!</v>
      </c>
      <c r="K3129" t="e">
        <f>IF(INDEX(SamplingFeatures[Feature Code],$A3129)="","",
CONCATENATE("  - &amp;SamplingFeatureID",TEXT($A3129,"0000"),
" {","SamplingFeatureUUID:  ",CHAR(34),INDEX(SamplingFeatures[Sampling Feature UUID],$A3129),CHAR(34),
", SamplingFeatureTypeCV:  ",CHAR(34),INDEX(SamplingFeatures[Sampling Feature Type],$A3129),CHAR(34),
", SamplingFeatureCode:  ",CHAR(34),INDEX(SamplingFeatures[Feature Code],$A3129),CHAR(34),
", SamplingFeatureName:  ",CHAR(34),INDEX(SamplingFeatures[Feature Name],$A3129),CHAR(34),
", SamplingFeatureDescription:  ",CHAR(34),INDEX(SamplingFeatures[Feature Description],$A3129),CHAR(34),
", SamplingFeatureGeotypeCV:  ",CHAR(34),INDEX(SamplingFeatures[Feature Geo Type],$A3129),CHAR(34),
", FeatureGeometry:  ",CHAR(34),INDEX(SamplingFeatures[Feature Geometry],$A3129),CHAR(34),
", Elevation_m:  ",CHAR(34),INDEX(SamplingFeatures[Elevation_m],$A3129),CHAR(34),
", ElevationDatumCV:  ",CHAR(34),ElevationDatum,CHAR(34),"}"))</f>
        <v>#REF!</v>
      </c>
      <c r="L3129" t="e">
        <f>IF(INDEX(SamplingFeatures[Sampling Feature Type],$A3129)&lt;&gt;"Site","",
CONCATENATE("  - &amp;SiteID",TEXT(SUMPRODUCT(--($L$3:$L3128&lt;&gt;"")),"0000"),
" {","SamplingFeatureID:  *SamplingFeatureID",TEXT($A3129,"0000"),
", SiteTypeCV:  ",CHAR(34),INDEX(Sites[Site Type],$A3129),CHAR(34),
", Latitude:  ",INDEX(Sites[Latitude],$A3129),
", Longitude:  ",INDEX(Sites[Longitude],$A3129),
", SRSName:  ",CHAR(34),LatLonDatum,CHAR(34),"}"))</f>
        <v>#REF!</v>
      </c>
      <c r="M3129" t="e">
        <f>IF(INDEX(SamplingFeatures[Sampling Feature Type],$A3129)&lt;&gt;"Specimen","",
CONCATENATE("  - &amp;SpecimenID",TEXT(SUMPRODUCT(--($M$3:$M3128&lt;&gt;"")),"0000"),
" {","SamplingFeatureID:  *SamplingFeatureID",TEXT($A3129,"0000"),
", SpecimenTypeCV:  ",CHAR(34),INDEX(Specimens[Specimen Type],$A3129),CHAR(34),
", SpecimenMediumCV:  ",INDEX(Specimens[Specimen Medium],$A3129),
", IsFieldSpecimen:  ",CHAR(34),INDEX(Specimens[Is Field Specimen?],$A3129),CHAR(34),"}"))</f>
        <v>#REF!</v>
      </c>
      <c r="N3129" t="e">
        <f>IF(COUNTA(SpatialOffsets[])=0,"", IF(INDEX(SpatialOffsets[Spatial Offset Type],$A3129)="","",
CONCATENATE("  - &amp;SpatialOffsetID",TEXT($A3129,"0000"),
" {","SpatialOffsetTypeCV:  ",CHAR(34),INDEX(SpatialOffsets[Spatial Offset Type],$A3129),CHAR(34),
", Offset1Value:  ",INDEX(SpatialOffsets[Offset 1 Value],$A3129),
", Offset1UnitID:  ",CHAR(34),INDEX(SpatialOffsets[Offset 1 Unit],$A3129),CHAR(34),
", Offset2Value:  ",INDEX(SpatialOffsets[Offset 2 Value],$A3129),
", Offset2UnitID:  ",CHAR(34),INDEX(SpatialOffsets[Offset 2 Unit],$A3129),CHAR(34),
", Offset3Value:  ",INDEX(SpatialOffsets[Offset 3 Value],$A3129),
", Offset3UnitID:  ",CHAR(34),INDEX(SpatialOffsets[Offset 3 Unit],$A3129),CHAR(34),,"}")))</f>
        <v>#REF!</v>
      </c>
      <c r="O3129" t="e">
        <f>IF(COUNTA(RelatedFeatures[])=0,"", IF(INDEX(RelatedFeatures[First Sampling Feature Code],$A3129)="","",
CONCATENATE("  - &amp;RelationID",TEXT($A3129,"0000"),
" {","SamplingFeatureID:  *SamplingFeatureID",TEXT(MATCH(INDEX(RelatedFeatures[First Sampling Feature Code],$A3129),SamplingFeatures[Feature Code],0),"0000"),
", RelationshipTypeCV:  ",CHAR(34),INDEX(RelatedFeatures[Relationship Type],$A3129),CHAR(34),
", RelatedFeatureID: *SamplingFeatureID",TEXT(MATCH(INDEX(RelatedFeatures[Second Sampling Feature Code],$A3129),SamplingFeatures[Feature Code],0),"0000"),
", SpatialOffsetID:  ",IF(INDEX(RelatedFeatures[Offset Number],$A3129)="","",CONCATENATE("*SpatialOffsetID",TEXT(INDEX(RelatedFeatures[Offset Number],$A3129),"0000"))),"}")))</f>
        <v>#REF!</v>
      </c>
      <c r="P3129" t="e">
        <f>IF(INDEX(Methods[Method Type],$A3129)="","",
CONCATENATE("  - &amp;MethodID",TEXT($A3129,"0000"),
" {","MethodTypeCV:  ",CHAR(34),INDEX(Methods[Method Type],$A3129),CHAR(34),
", MethodCode:  ",CHAR(34),INDEX(Methods[Method Code],$A3129),CHAR(34),
", MethodName:  ",CHAR(34),INDEX(Methods[Method Name],$A3129),CHAR(34),
", MethodDescription:  ",CHAR(34),INDEX(Methods[Method Description],$A3129),CHAR(34),
", MethodLink:  ",CHAR(34),INDEX(Methods[Method Link],$A3129),CHAR(34),
", OrganizationID: *OrganizationID",TEXT(MATCH(INDEX(Methods[Organization Name],$A3129),Organizations[Organization Name],0),"0000"),"}"))</f>
        <v>#REF!</v>
      </c>
      <c r="Q3129" t="e">
        <f>IF(INDEX(Variables[Variable Type],$A3129)="","",
CONCATENATE("  - &amp;VariableID",TEXT($A3129,"0000"),
" {","VariableTypeCV:  ",CHAR(34),INDEX(Variables[Variable Type],$A3129),CHAR(34),
", VariableCode:  ",CHAR(34),INDEX(Variables[Variable Code],$A3129),CHAR(34),
", VariableNameCV:  ",CHAR(34),INDEX(Variables[Variable Name],$A3129),CHAR(34),
", VariableDefinition:  ",CHAR(34),INDEX(Variables[Variable Definition],$A3129),CHAR(34),
", SpecciationCV:  ",CHAR(34),INDEX(Variables[Speciation],$A3129),CHAR(34),
", NoDataValue:  ",CHAR(34),INDEX(Variables[No Data Value],$A3129),CHAR(34),"}"))</f>
        <v>#REF!</v>
      </c>
    </row>
    <row r="3130" spans="1:17" x14ac:dyDescent="0.25">
      <c r="A3130">
        <v>3127</v>
      </c>
      <c r="D3130" t="e">
        <f>IF(INDEX(People[First Name],$A3130)="","",
CONCATENATE("  - &amp;PersonID",TEXT($A3130,"0000"),
" {","PersonFirstName:  ",CHAR(34),INDEX(People[First Name],$A3130),CHAR(34),
", PersonMiddleName:  ",CHAR(34),INDEX(People[Middle Name],$A3130),CHAR(34),
", PersonLastName:  ",CHAR(34),INDEX(People[Last Name],$A3130),CHAR(34),"}"))</f>
        <v>#REF!</v>
      </c>
      <c r="E3130" t="e">
        <f>IF(INDEX(Organizations[Organization Type '[CV']],$A3130)="","",
CONCATENATE("  - &amp;OrganizationID",TEXT($A3130,"0000"),
" {","OrganizationTypeCV:  ",CHAR(34),INDEX(Organizations[Organization Type '[CV']],$A3130),CHAR(34),
", OrganizationCode:  ",CHAR(34),INDEX(Organizations[Organization Code],$A3130),CHAR(34),
", OrganizationName:  ",CHAR(34),INDEX(Organizations[Organization Name],$A3130),CHAR(34),
", OrganizationDescription:  ",CHAR(34),INDEX(Organizations[Organization Description],$A3130),CHAR(34),
", OrganizationLink:  ",CHAR(34),INDEX(Organizations[Organization Link],$A3130),CHAR(34),"}"))</f>
        <v>#REF!</v>
      </c>
      <c r="F3130" t="e">
        <f>IF(INDEX(People[First Name],$A3130)="","",
CONCATENATE("  - &amp;AffiliationID",TEXT($A3130,"0000"),
" {PersonID: *PersonID",TEXT($A3130,"0000"),
", OrganizationID: *OrganizationID",TEXT(MATCH(INDEX(People[Organization Name],$A3130),Organizations[Organization Name],0),"0000"),
", IsPrimaryOrganizationContact: , AffiliationStartDate: , AffiliationEndDate: , PrimaryPhone: ",
", PrimaryEmail: ",CHAR(34),INDEX(People[Primary Email],$A3130),CHAR(34),
", PrimaryAddress: ",CHAR(34),INDEX(People[Primary Address],$A3130),CHAR(34),
", PersonLink: }"))</f>
        <v>#REF!</v>
      </c>
      <c r="H3130" t="e">
        <f>IF(COUNTA(CitationInformation)=0,"",IF(INDEX(AuthorList[Author Name],$A3130)="","",
CONCATENATE("  - &amp;AuthorListID",TEXT($A3130,"0000"),
"  {CitationID: *CitationID0001",
", PersonID: *PersonID",TEXT(MATCH(INDEX(AuthorList[Author Name],$A3130),People[Full Name],0),"0000"),
", AuthorOrder: ",INDEX(AuthorList[Author Number],$A3130),"}")))</f>
        <v>#REF!</v>
      </c>
      <c r="K3130" t="e">
        <f>IF(INDEX(SamplingFeatures[Feature Code],$A3130)="","",
CONCATENATE("  - &amp;SamplingFeatureID",TEXT($A3130,"0000"),
" {","SamplingFeatureUUID:  ",CHAR(34),INDEX(SamplingFeatures[Sampling Feature UUID],$A3130),CHAR(34),
", SamplingFeatureTypeCV:  ",CHAR(34),INDEX(SamplingFeatures[Sampling Feature Type],$A3130),CHAR(34),
", SamplingFeatureCode:  ",CHAR(34),INDEX(SamplingFeatures[Feature Code],$A3130),CHAR(34),
", SamplingFeatureName:  ",CHAR(34),INDEX(SamplingFeatures[Feature Name],$A3130),CHAR(34),
", SamplingFeatureDescription:  ",CHAR(34),INDEX(SamplingFeatures[Feature Description],$A3130),CHAR(34),
", SamplingFeatureGeotypeCV:  ",CHAR(34),INDEX(SamplingFeatures[Feature Geo Type],$A3130),CHAR(34),
", FeatureGeometry:  ",CHAR(34),INDEX(SamplingFeatures[Feature Geometry],$A3130),CHAR(34),
", Elevation_m:  ",CHAR(34),INDEX(SamplingFeatures[Elevation_m],$A3130),CHAR(34),
", ElevationDatumCV:  ",CHAR(34),ElevationDatum,CHAR(34),"}"))</f>
        <v>#REF!</v>
      </c>
      <c r="L3130" t="e">
        <f>IF(INDEX(SamplingFeatures[Sampling Feature Type],$A3130)&lt;&gt;"Site","",
CONCATENATE("  - &amp;SiteID",TEXT(SUMPRODUCT(--($L$3:$L3129&lt;&gt;"")),"0000"),
" {","SamplingFeatureID:  *SamplingFeatureID",TEXT($A3130,"0000"),
", SiteTypeCV:  ",CHAR(34),INDEX(Sites[Site Type],$A3130),CHAR(34),
", Latitude:  ",INDEX(Sites[Latitude],$A3130),
", Longitude:  ",INDEX(Sites[Longitude],$A3130),
", SRSName:  ",CHAR(34),LatLonDatum,CHAR(34),"}"))</f>
        <v>#REF!</v>
      </c>
      <c r="M3130" t="e">
        <f>IF(INDEX(SamplingFeatures[Sampling Feature Type],$A3130)&lt;&gt;"Specimen","",
CONCATENATE("  - &amp;SpecimenID",TEXT(SUMPRODUCT(--($M$3:$M3129&lt;&gt;"")),"0000"),
" {","SamplingFeatureID:  *SamplingFeatureID",TEXT($A3130,"0000"),
", SpecimenTypeCV:  ",CHAR(34),INDEX(Specimens[Specimen Type],$A3130),CHAR(34),
", SpecimenMediumCV:  ",INDEX(Specimens[Specimen Medium],$A3130),
", IsFieldSpecimen:  ",CHAR(34),INDEX(Specimens[Is Field Specimen?],$A3130),CHAR(34),"}"))</f>
        <v>#REF!</v>
      </c>
      <c r="N3130" t="e">
        <f>IF(COUNTA(SpatialOffsets[])=0,"", IF(INDEX(SpatialOffsets[Spatial Offset Type],$A3130)="","",
CONCATENATE("  - &amp;SpatialOffsetID",TEXT($A3130,"0000"),
" {","SpatialOffsetTypeCV:  ",CHAR(34),INDEX(SpatialOffsets[Spatial Offset Type],$A3130),CHAR(34),
", Offset1Value:  ",INDEX(SpatialOffsets[Offset 1 Value],$A3130),
", Offset1UnitID:  ",CHAR(34),INDEX(SpatialOffsets[Offset 1 Unit],$A3130),CHAR(34),
", Offset2Value:  ",INDEX(SpatialOffsets[Offset 2 Value],$A3130),
", Offset2UnitID:  ",CHAR(34),INDEX(SpatialOffsets[Offset 2 Unit],$A3130),CHAR(34),
", Offset3Value:  ",INDEX(SpatialOffsets[Offset 3 Value],$A3130),
", Offset3UnitID:  ",CHAR(34),INDEX(SpatialOffsets[Offset 3 Unit],$A3130),CHAR(34),,"}")))</f>
        <v>#REF!</v>
      </c>
      <c r="O3130" t="e">
        <f>IF(COUNTA(RelatedFeatures[])=0,"", IF(INDEX(RelatedFeatures[First Sampling Feature Code],$A3130)="","",
CONCATENATE("  - &amp;RelationID",TEXT($A3130,"0000"),
" {","SamplingFeatureID:  *SamplingFeatureID",TEXT(MATCH(INDEX(RelatedFeatures[First Sampling Feature Code],$A3130),SamplingFeatures[Feature Code],0),"0000"),
", RelationshipTypeCV:  ",CHAR(34),INDEX(RelatedFeatures[Relationship Type],$A3130),CHAR(34),
", RelatedFeatureID: *SamplingFeatureID",TEXT(MATCH(INDEX(RelatedFeatures[Second Sampling Feature Code],$A3130),SamplingFeatures[Feature Code],0),"0000"),
", SpatialOffsetID:  ",IF(INDEX(RelatedFeatures[Offset Number],$A3130)="","",CONCATENATE("*SpatialOffsetID",TEXT(INDEX(RelatedFeatures[Offset Number],$A3130),"0000"))),"}")))</f>
        <v>#REF!</v>
      </c>
      <c r="P3130" t="e">
        <f>IF(INDEX(Methods[Method Type],$A3130)="","",
CONCATENATE("  - &amp;MethodID",TEXT($A3130,"0000"),
" {","MethodTypeCV:  ",CHAR(34),INDEX(Methods[Method Type],$A3130),CHAR(34),
", MethodCode:  ",CHAR(34),INDEX(Methods[Method Code],$A3130),CHAR(34),
", MethodName:  ",CHAR(34),INDEX(Methods[Method Name],$A3130),CHAR(34),
", MethodDescription:  ",CHAR(34),INDEX(Methods[Method Description],$A3130),CHAR(34),
", MethodLink:  ",CHAR(34),INDEX(Methods[Method Link],$A3130),CHAR(34),
", OrganizationID: *OrganizationID",TEXT(MATCH(INDEX(Methods[Organization Name],$A3130),Organizations[Organization Name],0),"0000"),"}"))</f>
        <v>#REF!</v>
      </c>
      <c r="Q3130" t="e">
        <f>IF(INDEX(Variables[Variable Type],$A3130)="","",
CONCATENATE("  - &amp;VariableID",TEXT($A3130,"0000"),
" {","VariableTypeCV:  ",CHAR(34),INDEX(Variables[Variable Type],$A3130),CHAR(34),
", VariableCode:  ",CHAR(34),INDEX(Variables[Variable Code],$A3130),CHAR(34),
", VariableNameCV:  ",CHAR(34),INDEX(Variables[Variable Name],$A3130),CHAR(34),
", VariableDefinition:  ",CHAR(34),INDEX(Variables[Variable Definition],$A3130),CHAR(34),
", SpecciationCV:  ",CHAR(34),INDEX(Variables[Speciation],$A3130),CHAR(34),
", NoDataValue:  ",CHAR(34),INDEX(Variables[No Data Value],$A3130),CHAR(34),"}"))</f>
        <v>#REF!</v>
      </c>
    </row>
    <row r="3131" spans="1:17" x14ac:dyDescent="0.25">
      <c r="A3131">
        <v>3128</v>
      </c>
      <c r="D3131" t="e">
        <f>IF(INDEX(People[First Name],$A3131)="","",
CONCATENATE("  - &amp;PersonID",TEXT($A3131,"0000"),
" {","PersonFirstName:  ",CHAR(34),INDEX(People[First Name],$A3131),CHAR(34),
", PersonMiddleName:  ",CHAR(34),INDEX(People[Middle Name],$A3131),CHAR(34),
", PersonLastName:  ",CHAR(34),INDEX(People[Last Name],$A3131),CHAR(34),"}"))</f>
        <v>#REF!</v>
      </c>
      <c r="E3131" t="e">
        <f>IF(INDEX(Organizations[Organization Type '[CV']],$A3131)="","",
CONCATENATE("  - &amp;OrganizationID",TEXT($A3131,"0000"),
" {","OrganizationTypeCV:  ",CHAR(34),INDEX(Organizations[Organization Type '[CV']],$A3131),CHAR(34),
", OrganizationCode:  ",CHAR(34),INDEX(Organizations[Organization Code],$A3131),CHAR(34),
", OrganizationName:  ",CHAR(34),INDEX(Organizations[Organization Name],$A3131),CHAR(34),
", OrganizationDescription:  ",CHAR(34),INDEX(Organizations[Organization Description],$A3131),CHAR(34),
", OrganizationLink:  ",CHAR(34),INDEX(Organizations[Organization Link],$A3131),CHAR(34),"}"))</f>
        <v>#REF!</v>
      </c>
      <c r="F3131" t="e">
        <f>IF(INDEX(People[First Name],$A3131)="","",
CONCATENATE("  - &amp;AffiliationID",TEXT($A3131,"0000"),
" {PersonID: *PersonID",TEXT($A3131,"0000"),
", OrganizationID: *OrganizationID",TEXT(MATCH(INDEX(People[Organization Name],$A3131),Organizations[Organization Name],0),"0000"),
", IsPrimaryOrganizationContact: , AffiliationStartDate: , AffiliationEndDate: , PrimaryPhone: ",
", PrimaryEmail: ",CHAR(34),INDEX(People[Primary Email],$A3131),CHAR(34),
", PrimaryAddress: ",CHAR(34),INDEX(People[Primary Address],$A3131),CHAR(34),
", PersonLink: }"))</f>
        <v>#REF!</v>
      </c>
      <c r="H3131" t="e">
        <f>IF(COUNTA(CitationInformation)=0,"",IF(INDEX(AuthorList[Author Name],$A3131)="","",
CONCATENATE("  - &amp;AuthorListID",TEXT($A3131,"0000"),
"  {CitationID: *CitationID0001",
", PersonID: *PersonID",TEXT(MATCH(INDEX(AuthorList[Author Name],$A3131),People[Full Name],0),"0000"),
", AuthorOrder: ",INDEX(AuthorList[Author Number],$A3131),"}")))</f>
        <v>#REF!</v>
      </c>
      <c r="K3131" t="e">
        <f>IF(INDEX(SamplingFeatures[Feature Code],$A3131)="","",
CONCATENATE("  - &amp;SamplingFeatureID",TEXT($A3131,"0000"),
" {","SamplingFeatureUUID:  ",CHAR(34),INDEX(SamplingFeatures[Sampling Feature UUID],$A3131),CHAR(34),
", SamplingFeatureTypeCV:  ",CHAR(34),INDEX(SamplingFeatures[Sampling Feature Type],$A3131),CHAR(34),
", SamplingFeatureCode:  ",CHAR(34),INDEX(SamplingFeatures[Feature Code],$A3131),CHAR(34),
", SamplingFeatureName:  ",CHAR(34),INDEX(SamplingFeatures[Feature Name],$A3131),CHAR(34),
", SamplingFeatureDescription:  ",CHAR(34),INDEX(SamplingFeatures[Feature Description],$A3131),CHAR(34),
", SamplingFeatureGeotypeCV:  ",CHAR(34),INDEX(SamplingFeatures[Feature Geo Type],$A3131),CHAR(34),
", FeatureGeometry:  ",CHAR(34),INDEX(SamplingFeatures[Feature Geometry],$A3131),CHAR(34),
", Elevation_m:  ",CHAR(34),INDEX(SamplingFeatures[Elevation_m],$A3131),CHAR(34),
", ElevationDatumCV:  ",CHAR(34),ElevationDatum,CHAR(34),"}"))</f>
        <v>#REF!</v>
      </c>
      <c r="L3131" t="e">
        <f>IF(INDEX(SamplingFeatures[Sampling Feature Type],$A3131)&lt;&gt;"Site","",
CONCATENATE("  - &amp;SiteID",TEXT(SUMPRODUCT(--($L$3:$L3130&lt;&gt;"")),"0000"),
" {","SamplingFeatureID:  *SamplingFeatureID",TEXT($A3131,"0000"),
", SiteTypeCV:  ",CHAR(34),INDEX(Sites[Site Type],$A3131),CHAR(34),
", Latitude:  ",INDEX(Sites[Latitude],$A3131),
", Longitude:  ",INDEX(Sites[Longitude],$A3131),
", SRSName:  ",CHAR(34),LatLonDatum,CHAR(34),"}"))</f>
        <v>#REF!</v>
      </c>
      <c r="M3131" t="e">
        <f>IF(INDEX(SamplingFeatures[Sampling Feature Type],$A3131)&lt;&gt;"Specimen","",
CONCATENATE("  - &amp;SpecimenID",TEXT(SUMPRODUCT(--($M$3:$M3130&lt;&gt;"")),"0000"),
" {","SamplingFeatureID:  *SamplingFeatureID",TEXT($A3131,"0000"),
", SpecimenTypeCV:  ",CHAR(34),INDEX(Specimens[Specimen Type],$A3131),CHAR(34),
", SpecimenMediumCV:  ",INDEX(Specimens[Specimen Medium],$A3131),
", IsFieldSpecimen:  ",CHAR(34),INDEX(Specimens[Is Field Specimen?],$A3131),CHAR(34),"}"))</f>
        <v>#REF!</v>
      </c>
      <c r="N3131" t="e">
        <f>IF(COUNTA(SpatialOffsets[])=0,"", IF(INDEX(SpatialOffsets[Spatial Offset Type],$A3131)="","",
CONCATENATE("  - &amp;SpatialOffsetID",TEXT($A3131,"0000"),
" {","SpatialOffsetTypeCV:  ",CHAR(34),INDEX(SpatialOffsets[Spatial Offset Type],$A3131),CHAR(34),
", Offset1Value:  ",INDEX(SpatialOffsets[Offset 1 Value],$A3131),
", Offset1UnitID:  ",CHAR(34),INDEX(SpatialOffsets[Offset 1 Unit],$A3131),CHAR(34),
", Offset2Value:  ",INDEX(SpatialOffsets[Offset 2 Value],$A3131),
", Offset2UnitID:  ",CHAR(34),INDEX(SpatialOffsets[Offset 2 Unit],$A3131),CHAR(34),
", Offset3Value:  ",INDEX(SpatialOffsets[Offset 3 Value],$A3131),
", Offset3UnitID:  ",CHAR(34),INDEX(SpatialOffsets[Offset 3 Unit],$A3131),CHAR(34),,"}")))</f>
        <v>#REF!</v>
      </c>
      <c r="O3131" t="e">
        <f>IF(COUNTA(RelatedFeatures[])=0,"", IF(INDEX(RelatedFeatures[First Sampling Feature Code],$A3131)="","",
CONCATENATE("  - &amp;RelationID",TEXT($A3131,"0000"),
" {","SamplingFeatureID:  *SamplingFeatureID",TEXT(MATCH(INDEX(RelatedFeatures[First Sampling Feature Code],$A3131),SamplingFeatures[Feature Code],0),"0000"),
", RelationshipTypeCV:  ",CHAR(34),INDEX(RelatedFeatures[Relationship Type],$A3131),CHAR(34),
", RelatedFeatureID: *SamplingFeatureID",TEXT(MATCH(INDEX(RelatedFeatures[Second Sampling Feature Code],$A3131),SamplingFeatures[Feature Code],0),"0000"),
", SpatialOffsetID:  ",IF(INDEX(RelatedFeatures[Offset Number],$A3131)="","",CONCATENATE("*SpatialOffsetID",TEXT(INDEX(RelatedFeatures[Offset Number],$A3131),"0000"))),"}")))</f>
        <v>#REF!</v>
      </c>
      <c r="P3131" t="e">
        <f>IF(INDEX(Methods[Method Type],$A3131)="","",
CONCATENATE("  - &amp;MethodID",TEXT($A3131,"0000"),
" {","MethodTypeCV:  ",CHAR(34),INDEX(Methods[Method Type],$A3131),CHAR(34),
", MethodCode:  ",CHAR(34),INDEX(Methods[Method Code],$A3131),CHAR(34),
", MethodName:  ",CHAR(34),INDEX(Methods[Method Name],$A3131),CHAR(34),
", MethodDescription:  ",CHAR(34),INDEX(Methods[Method Description],$A3131),CHAR(34),
", MethodLink:  ",CHAR(34),INDEX(Methods[Method Link],$A3131),CHAR(34),
", OrganizationID: *OrganizationID",TEXT(MATCH(INDEX(Methods[Organization Name],$A3131),Organizations[Organization Name],0),"0000"),"}"))</f>
        <v>#REF!</v>
      </c>
      <c r="Q3131" t="e">
        <f>IF(INDEX(Variables[Variable Type],$A3131)="","",
CONCATENATE("  - &amp;VariableID",TEXT($A3131,"0000"),
" {","VariableTypeCV:  ",CHAR(34),INDEX(Variables[Variable Type],$A3131),CHAR(34),
", VariableCode:  ",CHAR(34),INDEX(Variables[Variable Code],$A3131),CHAR(34),
", VariableNameCV:  ",CHAR(34),INDEX(Variables[Variable Name],$A3131),CHAR(34),
", VariableDefinition:  ",CHAR(34),INDEX(Variables[Variable Definition],$A3131),CHAR(34),
", SpecciationCV:  ",CHAR(34),INDEX(Variables[Speciation],$A3131),CHAR(34),
", NoDataValue:  ",CHAR(34),INDEX(Variables[No Data Value],$A3131),CHAR(34),"}"))</f>
        <v>#REF!</v>
      </c>
    </row>
    <row r="3132" spans="1:17" x14ac:dyDescent="0.25">
      <c r="A3132">
        <v>3129</v>
      </c>
      <c r="D3132" t="e">
        <f>IF(INDEX(People[First Name],$A3132)="","",
CONCATENATE("  - &amp;PersonID",TEXT($A3132,"0000"),
" {","PersonFirstName:  ",CHAR(34),INDEX(People[First Name],$A3132),CHAR(34),
", PersonMiddleName:  ",CHAR(34),INDEX(People[Middle Name],$A3132),CHAR(34),
", PersonLastName:  ",CHAR(34),INDEX(People[Last Name],$A3132),CHAR(34),"}"))</f>
        <v>#REF!</v>
      </c>
      <c r="E3132" t="e">
        <f>IF(INDEX(Organizations[Organization Type '[CV']],$A3132)="","",
CONCATENATE("  - &amp;OrganizationID",TEXT($A3132,"0000"),
" {","OrganizationTypeCV:  ",CHAR(34),INDEX(Organizations[Organization Type '[CV']],$A3132),CHAR(34),
", OrganizationCode:  ",CHAR(34),INDEX(Organizations[Organization Code],$A3132),CHAR(34),
", OrganizationName:  ",CHAR(34),INDEX(Organizations[Organization Name],$A3132),CHAR(34),
", OrganizationDescription:  ",CHAR(34),INDEX(Organizations[Organization Description],$A3132),CHAR(34),
", OrganizationLink:  ",CHAR(34),INDEX(Organizations[Organization Link],$A3132),CHAR(34),"}"))</f>
        <v>#REF!</v>
      </c>
      <c r="F3132" t="e">
        <f>IF(INDEX(People[First Name],$A3132)="","",
CONCATENATE("  - &amp;AffiliationID",TEXT($A3132,"0000"),
" {PersonID: *PersonID",TEXT($A3132,"0000"),
", OrganizationID: *OrganizationID",TEXT(MATCH(INDEX(People[Organization Name],$A3132),Organizations[Organization Name],0),"0000"),
", IsPrimaryOrganizationContact: , AffiliationStartDate: , AffiliationEndDate: , PrimaryPhone: ",
", PrimaryEmail: ",CHAR(34),INDEX(People[Primary Email],$A3132),CHAR(34),
", PrimaryAddress: ",CHAR(34),INDEX(People[Primary Address],$A3132),CHAR(34),
", PersonLink: }"))</f>
        <v>#REF!</v>
      </c>
      <c r="H3132" t="e">
        <f>IF(COUNTA(CitationInformation)=0,"",IF(INDEX(AuthorList[Author Name],$A3132)="","",
CONCATENATE("  - &amp;AuthorListID",TEXT($A3132,"0000"),
"  {CitationID: *CitationID0001",
", PersonID: *PersonID",TEXT(MATCH(INDEX(AuthorList[Author Name],$A3132),People[Full Name],0),"0000"),
", AuthorOrder: ",INDEX(AuthorList[Author Number],$A3132),"}")))</f>
        <v>#REF!</v>
      </c>
      <c r="K3132" t="e">
        <f>IF(INDEX(SamplingFeatures[Feature Code],$A3132)="","",
CONCATENATE("  - &amp;SamplingFeatureID",TEXT($A3132,"0000"),
" {","SamplingFeatureUUID:  ",CHAR(34),INDEX(SamplingFeatures[Sampling Feature UUID],$A3132),CHAR(34),
", SamplingFeatureTypeCV:  ",CHAR(34),INDEX(SamplingFeatures[Sampling Feature Type],$A3132),CHAR(34),
", SamplingFeatureCode:  ",CHAR(34),INDEX(SamplingFeatures[Feature Code],$A3132),CHAR(34),
", SamplingFeatureName:  ",CHAR(34),INDEX(SamplingFeatures[Feature Name],$A3132),CHAR(34),
", SamplingFeatureDescription:  ",CHAR(34),INDEX(SamplingFeatures[Feature Description],$A3132),CHAR(34),
", SamplingFeatureGeotypeCV:  ",CHAR(34),INDEX(SamplingFeatures[Feature Geo Type],$A3132),CHAR(34),
", FeatureGeometry:  ",CHAR(34),INDEX(SamplingFeatures[Feature Geometry],$A3132),CHAR(34),
", Elevation_m:  ",CHAR(34),INDEX(SamplingFeatures[Elevation_m],$A3132),CHAR(34),
", ElevationDatumCV:  ",CHAR(34),ElevationDatum,CHAR(34),"}"))</f>
        <v>#REF!</v>
      </c>
      <c r="L3132" t="e">
        <f>IF(INDEX(SamplingFeatures[Sampling Feature Type],$A3132)&lt;&gt;"Site","",
CONCATENATE("  - &amp;SiteID",TEXT(SUMPRODUCT(--($L$3:$L3131&lt;&gt;"")),"0000"),
" {","SamplingFeatureID:  *SamplingFeatureID",TEXT($A3132,"0000"),
", SiteTypeCV:  ",CHAR(34),INDEX(Sites[Site Type],$A3132),CHAR(34),
", Latitude:  ",INDEX(Sites[Latitude],$A3132),
", Longitude:  ",INDEX(Sites[Longitude],$A3132),
", SRSName:  ",CHAR(34),LatLonDatum,CHAR(34),"}"))</f>
        <v>#REF!</v>
      </c>
      <c r="M3132" t="e">
        <f>IF(INDEX(SamplingFeatures[Sampling Feature Type],$A3132)&lt;&gt;"Specimen","",
CONCATENATE("  - &amp;SpecimenID",TEXT(SUMPRODUCT(--($M$3:$M3131&lt;&gt;"")),"0000"),
" {","SamplingFeatureID:  *SamplingFeatureID",TEXT($A3132,"0000"),
", SpecimenTypeCV:  ",CHAR(34),INDEX(Specimens[Specimen Type],$A3132),CHAR(34),
", SpecimenMediumCV:  ",INDEX(Specimens[Specimen Medium],$A3132),
", IsFieldSpecimen:  ",CHAR(34),INDEX(Specimens[Is Field Specimen?],$A3132),CHAR(34),"}"))</f>
        <v>#REF!</v>
      </c>
      <c r="N3132" t="e">
        <f>IF(COUNTA(SpatialOffsets[])=0,"", IF(INDEX(SpatialOffsets[Spatial Offset Type],$A3132)="","",
CONCATENATE("  - &amp;SpatialOffsetID",TEXT($A3132,"0000"),
" {","SpatialOffsetTypeCV:  ",CHAR(34),INDEX(SpatialOffsets[Spatial Offset Type],$A3132),CHAR(34),
", Offset1Value:  ",INDEX(SpatialOffsets[Offset 1 Value],$A3132),
", Offset1UnitID:  ",CHAR(34),INDEX(SpatialOffsets[Offset 1 Unit],$A3132),CHAR(34),
", Offset2Value:  ",INDEX(SpatialOffsets[Offset 2 Value],$A3132),
", Offset2UnitID:  ",CHAR(34),INDEX(SpatialOffsets[Offset 2 Unit],$A3132),CHAR(34),
", Offset3Value:  ",INDEX(SpatialOffsets[Offset 3 Value],$A3132),
", Offset3UnitID:  ",CHAR(34),INDEX(SpatialOffsets[Offset 3 Unit],$A3132),CHAR(34),,"}")))</f>
        <v>#REF!</v>
      </c>
      <c r="O3132" t="e">
        <f>IF(COUNTA(RelatedFeatures[])=0,"", IF(INDEX(RelatedFeatures[First Sampling Feature Code],$A3132)="","",
CONCATENATE("  - &amp;RelationID",TEXT($A3132,"0000"),
" {","SamplingFeatureID:  *SamplingFeatureID",TEXT(MATCH(INDEX(RelatedFeatures[First Sampling Feature Code],$A3132),SamplingFeatures[Feature Code],0),"0000"),
", RelationshipTypeCV:  ",CHAR(34),INDEX(RelatedFeatures[Relationship Type],$A3132),CHAR(34),
", RelatedFeatureID: *SamplingFeatureID",TEXT(MATCH(INDEX(RelatedFeatures[Second Sampling Feature Code],$A3132),SamplingFeatures[Feature Code],0),"0000"),
", SpatialOffsetID:  ",IF(INDEX(RelatedFeatures[Offset Number],$A3132)="","",CONCATENATE("*SpatialOffsetID",TEXT(INDEX(RelatedFeatures[Offset Number],$A3132),"0000"))),"}")))</f>
        <v>#REF!</v>
      </c>
      <c r="P3132" t="e">
        <f>IF(INDEX(Methods[Method Type],$A3132)="","",
CONCATENATE("  - &amp;MethodID",TEXT($A3132,"0000"),
" {","MethodTypeCV:  ",CHAR(34),INDEX(Methods[Method Type],$A3132),CHAR(34),
", MethodCode:  ",CHAR(34),INDEX(Methods[Method Code],$A3132),CHAR(34),
", MethodName:  ",CHAR(34),INDEX(Methods[Method Name],$A3132),CHAR(34),
", MethodDescription:  ",CHAR(34),INDEX(Methods[Method Description],$A3132),CHAR(34),
", MethodLink:  ",CHAR(34),INDEX(Methods[Method Link],$A3132),CHAR(34),
", OrganizationID: *OrganizationID",TEXT(MATCH(INDEX(Methods[Organization Name],$A3132),Organizations[Organization Name],0),"0000"),"}"))</f>
        <v>#REF!</v>
      </c>
      <c r="Q3132" t="e">
        <f>IF(INDEX(Variables[Variable Type],$A3132)="","",
CONCATENATE("  - &amp;VariableID",TEXT($A3132,"0000"),
" {","VariableTypeCV:  ",CHAR(34),INDEX(Variables[Variable Type],$A3132),CHAR(34),
", VariableCode:  ",CHAR(34),INDEX(Variables[Variable Code],$A3132),CHAR(34),
", VariableNameCV:  ",CHAR(34),INDEX(Variables[Variable Name],$A3132),CHAR(34),
", VariableDefinition:  ",CHAR(34),INDEX(Variables[Variable Definition],$A3132),CHAR(34),
", SpecciationCV:  ",CHAR(34),INDEX(Variables[Speciation],$A3132),CHAR(34),
", NoDataValue:  ",CHAR(34),INDEX(Variables[No Data Value],$A3132),CHAR(34),"}"))</f>
        <v>#REF!</v>
      </c>
    </row>
    <row r="3133" spans="1:17" x14ac:dyDescent="0.25">
      <c r="A3133">
        <v>3130</v>
      </c>
      <c r="D3133" t="e">
        <f>IF(INDEX(People[First Name],$A3133)="","",
CONCATENATE("  - &amp;PersonID",TEXT($A3133,"0000"),
" {","PersonFirstName:  ",CHAR(34),INDEX(People[First Name],$A3133),CHAR(34),
", PersonMiddleName:  ",CHAR(34),INDEX(People[Middle Name],$A3133),CHAR(34),
", PersonLastName:  ",CHAR(34),INDEX(People[Last Name],$A3133),CHAR(34),"}"))</f>
        <v>#REF!</v>
      </c>
      <c r="E3133" t="e">
        <f>IF(INDEX(Organizations[Organization Type '[CV']],$A3133)="","",
CONCATENATE("  - &amp;OrganizationID",TEXT($A3133,"0000"),
" {","OrganizationTypeCV:  ",CHAR(34),INDEX(Organizations[Organization Type '[CV']],$A3133),CHAR(34),
", OrganizationCode:  ",CHAR(34),INDEX(Organizations[Organization Code],$A3133),CHAR(34),
", OrganizationName:  ",CHAR(34),INDEX(Organizations[Organization Name],$A3133),CHAR(34),
", OrganizationDescription:  ",CHAR(34),INDEX(Organizations[Organization Description],$A3133),CHAR(34),
", OrganizationLink:  ",CHAR(34),INDEX(Organizations[Organization Link],$A3133),CHAR(34),"}"))</f>
        <v>#REF!</v>
      </c>
      <c r="F3133" t="e">
        <f>IF(INDEX(People[First Name],$A3133)="","",
CONCATENATE("  - &amp;AffiliationID",TEXT($A3133,"0000"),
" {PersonID: *PersonID",TEXT($A3133,"0000"),
", OrganizationID: *OrganizationID",TEXT(MATCH(INDEX(People[Organization Name],$A3133),Organizations[Organization Name],0),"0000"),
", IsPrimaryOrganizationContact: , AffiliationStartDate: , AffiliationEndDate: , PrimaryPhone: ",
", PrimaryEmail: ",CHAR(34),INDEX(People[Primary Email],$A3133),CHAR(34),
", PrimaryAddress: ",CHAR(34),INDEX(People[Primary Address],$A3133),CHAR(34),
", PersonLink: }"))</f>
        <v>#REF!</v>
      </c>
      <c r="H3133" t="e">
        <f>IF(COUNTA(CitationInformation)=0,"",IF(INDEX(AuthorList[Author Name],$A3133)="","",
CONCATENATE("  - &amp;AuthorListID",TEXT($A3133,"0000"),
"  {CitationID: *CitationID0001",
", PersonID: *PersonID",TEXT(MATCH(INDEX(AuthorList[Author Name],$A3133),People[Full Name],0),"0000"),
", AuthorOrder: ",INDEX(AuthorList[Author Number],$A3133),"}")))</f>
        <v>#REF!</v>
      </c>
      <c r="K3133" t="e">
        <f>IF(INDEX(SamplingFeatures[Feature Code],$A3133)="","",
CONCATENATE("  - &amp;SamplingFeatureID",TEXT($A3133,"0000"),
" {","SamplingFeatureUUID:  ",CHAR(34),INDEX(SamplingFeatures[Sampling Feature UUID],$A3133),CHAR(34),
", SamplingFeatureTypeCV:  ",CHAR(34),INDEX(SamplingFeatures[Sampling Feature Type],$A3133),CHAR(34),
", SamplingFeatureCode:  ",CHAR(34),INDEX(SamplingFeatures[Feature Code],$A3133),CHAR(34),
", SamplingFeatureName:  ",CHAR(34),INDEX(SamplingFeatures[Feature Name],$A3133),CHAR(34),
", SamplingFeatureDescription:  ",CHAR(34),INDEX(SamplingFeatures[Feature Description],$A3133),CHAR(34),
", SamplingFeatureGeotypeCV:  ",CHAR(34),INDEX(SamplingFeatures[Feature Geo Type],$A3133),CHAR(34),
", FeatureGeometry:  ",CHAR(34),INDEX(SamplingFeatures[Feature Geometry],$A3133),CHAR(34),
", Elevation_m:  ",CHAR(34),INDEX(SamplingFeatures[Elevation_m],$A3133),CHAR(34),
", ElevationDatumCV:  ",CHAR(34),ElevationDatum,CHAR(34),"}"))</f>
        <v>#REF!</v>
      </c>
      <c r="L3133" t="e">
        <f>IF(INDEX(SamplingFeatures[Sampling Feature Type],$A3133)&lt;&gt;"Site","",
CONCATENATE("  - &amp;SiteID",TEXT(SUMPRODUCT(--($L$3:$L3132&lt;&gt;"")),"0000"),
" {","SamplingFeatureID:  *SamplingFeatureID",TEXT($A3133,"0000"),
", SiteTypeCV:  ",CHAR(34),INDEX(Sites[Site Type],$A3133),CHAR(34),
", Latitude:  ",INDEX(Sites[Latitude],$A3133),
", Longitude:  ",INDEX(Sites[Longitude],$A3133),
", SRSName:  ",CHAR(34),LatLonDatum,CHAR(34),"}"))</f>
        <v>#REF!</v>
      </c>
      <c r="M3133" t="e">
        <f>IF(INDEX(SamplingFeatures[Sampling Feature Type],$A3133)&lt;&gt;"Specimen","",
CONCATENATE("  - &amp;SpecimenID",TEXT(SUMPRODUCT(--($M$3:$M3132&lt;&gt;"")),"0000"),
" {","SamplingFeatureID:  *SamplingFeatureID",TEXT($A3133,"0000"),
", SpecimenTypeCV:  ",CHAR(34),INDEX(Specimens[Specimen Type],$A3133),CHAR(34),
", SpecimenMediumCV:  ",INDEX(Specimens[Specimen Medium],$A3133),
", IsFieldSpecimen:  ",CHAR(34),INDEX(Specimens[Is Field Specimen?],$A3133),CHAR(34),"}"))</f>
        <v>#REF!</v>
      </c>
      <c r="N3133" t="e">
        <f>IF(COUNTA(SpatialOffsets[])=0,"", IF(INDEX(SpatialOffsets[Spatial Offset Type],$A3133)="","",
CONCATENATE("  - &amp;SpatialOffsetID",TEXT($A3133,"0000"),
" {","SpatialOffsetTypeCV:  ",CHAR(34),INDEX(SpatialOffsets[Spatial Offset Type],$A3133),CHAR(34),
", Offset1Value:  ",INDEX(SpatialOffsets[Offset 1 Value],$A3133),
", Offset1UnitID:  ",CHAR(34),INDEX(SpatialOffsets[Offset 1 Unit],$A3133),CHAR(34),
", Offset2Value:  ",INDEX(SpatialOffsets[Offset 2 Value],$A3133),
", Offset2UnitID:  ",CHAR(34),INDEX(SpatialOffsets[Offset 2 Unit],$A3133),CHAR(34),
", Offset3Value:  ",INDEX(SpatialOffsets[Offset 3 Value],$A3133),
", Offset3UnitID:  ",CHAR(34),INDEX(SpatialOffsets[Offset 3 Unit],$A3133),CHAR(34),,"}")))</f>
        <v>#REF!</v>
      </c>
      <c r="O3133" t="e">
        <f>IF(COUNTA(RelatedFeatures[])=0,"", IF(INDEX(RelatedFeatures[First Sampling Feature Code],$A3133)="","",
CONCATENATE("  - &amp;RelationID",TEXT($A3133,"0000"),
" {","SamplingFeatureID:  *SamplingFeatureID",TEXT(MATCH(INDEX(RelatedFeatures[First Sampling Feature Code],$A3133),SamplingFeatures[Feature Code],0),"0000"),
", RelationshipTypeCV:  ",CHAR(34),INDEX(RelatedFeatures[Relationship Type],$A3133),CHAR(34),
", RelatedFeatureID: *SamplingFeatureID",TEXT(MATCH(INDEX(RelatedFeatures[Second Sampling Feature Code],$A3133),SamplingFeatures[Feature Code],0),"0000"),
", SpatialOffsetID:  ",IF(INDEX(RelatedFeatures[Offset Number],$A3133)="","",CONCATENATE("*SpatialOffsetID",TEXT(INDEX(RelatedFeatures[Offset Number],$A3133),"0000"))),"}")))</f>
        <v>#REF!</v>
      </c>
      <c r="P3133" t="e">
        <f>IF(INDEX(Methods[Method Type],$A3133)="","",
CONCATENATE("  - &amp;MethodID",TEXT($A3133,"0000"),
" {","MethodTypeCV:  ",CHAR(34),INDEX(Methods[Method Type],$A3133),CHAR(34),
", MethodCode:  ",CHAR(34),INDEX(Methods[Method Code],$A3133),CHAR(34),
", MethodName:  ",CHAR(34),INDEX(Methods[Method Name],$A3133),CHAR(34),
", MethodDescription:  ",CHAR(34),INDEX(Methods[Method Description],$A3133),CHAR(34),
", MethodLink:  ",CHAR(34),INDEX(Methods[Method Link],$A3133),CHAR(34),
", OrganizationID: *OrganizationID",TEXT(MATCH(INDEX(Methods[Organization Name],$A3133),Organizations[Organization Name],0),"0000"),"}"))</f>
        <v>#REF!</v>
      </c>
      <c r="Q3133" t="e">
        <f>IF(INDEX(Variables[Variable Type],$A3133)="","",
CONCATENATE("  - &amp;VariableID",TEXT($A3133,"0000"),
" {","VariableTypeCV:  ",CHAR(34),INDEX(Variables[Variable Type],$A3133),CHAR(34),
", VariableCode:  ",CHAR(34),INDEX(Variables[Variable Code],$A3133),CHAR(34),
", VariableNameCV:  ",CHAR(34),INDEX(Variables[Variable Name],$A3133),CHAR(34),
", VariableDefinition:  ",CHAR(34),INDEX(Variables[Variable Definition],$A3133),CHAR(34),
", SpecciationCV:  ",CHAR(34),INDEX(Variables[Speciation],$A3133),CHAR(34),
", NoDataValue:  ",CHAR(34),INDEX(Variables[No Data Value],$A3133),CHAR(34),"}"))</f>
        <v>#REF!</v>
      </c>
    </row>
    <row r="3134" spans="1:17" x14ac:dyDescent="0.25">
      <c r="A3134">
        <v>3131</v>
      </c>
      <c r="D3134" t="e">
        <f>IF(INDEX(People[First Name],$A3134)="","",
CONCATENATE("  - &amp;PersonID",TEXT($A3134,"0000"),
" {","PersonFirstName:  ",CHAR(34),INDEX(People[First Name],$A3134),CHAR(34),
", PersonMiddleName:  ",CHAR(34),INDEX(People[Middle Name],$A3134),CHAR(34),
", PersonLastName:  ",CHAR(34),INDEX(People[Last Name],$A3134),CHAR(34),"}"))</f>
        <v>#REF!</v>
      </c>
      <c r="E3134" t="e">
        <f>IF(INDEX(Organizations[Organization Type '[CV']],$A3134)="","",
CONCATENATE("  - &amp;OrganizationID",TEXT($A3134,"0000"),
" {","OrganizationTypeCV:  ",CHAR(34),INDEX(Organizations[Organization Type '[CV']],$A3134),CHAR(34),
", OrganizationCode:  ",CHAR(34),INDEX(Organizations[Organization Code],$A3134),CHAR(34),
", OrganizationName:  ",CHAR(34),INDEX(Organizations[Organization Name],$A3134),CHAR(34),
", OrganizationDescription:  ",CHAR(34),INDEX(Organizations[Organization Description],$A3134),CHAR(34),
", OrganizationLink:  ",CHAR(34),INDEX(Organizations[Organization Link],$A3134),CHAR(34),"}"))</f>
        <v>#REF!</v>
      </c>
      <c r="F3134" t="e">
        <f>IF(INDEX(People[First Name],$A3134)="","",
CONCATENATE("  - &amp;AffiliationID",TEXT($A3134,"0000"),
" {PersonID: *PersonID",TEXT($A3134,"0000"),
", OrganizationID: *OrganizationID",TEXT(MATCH(INDEX(People[Organization Name],$A3134),Organizations[Organization Name],0),"0000"),
", IsPrimaryOrganizationContact: , AffiliationStartDate: , AffiliationEndDate: , PrimaryPhone: ",
", PrimaryEmail: ",CHAR(34),INDEX(People[Primary Email],$A3134),CHAR(34),
", PrimaryAddress: ",CHAR(34),INDEX(People[Primary Address],$A3134),CHAR(34),
", PersonLink: }"))</f>
        <v>#REF!</v>
      </c>
      <c r="H3134" t="e">
        <f>IF(COUNTA(CitationInformation)=0,"",IF(INDEX(AuthorList[Author Name],$A3134)="","",
CONCATENATE("  - &amp;AuthorListID",TEXT($A3134,"0000"),
"  {CitationID: *CitationID0001",
", PersonID: *PersonID",TEXT(MATCH(INDEX(AuthorList[Author Name],$A3134),People[Full Name],0),"0000"),
", AuthorOrder: ",INDEX(AuthorList[Author Number],$A3134),"}")))</f>
        <v>#REF!</v>
      </c>
      <c r="K3134" t="e">
        <f>IF(INDEX(SamplingFeatures[Feature Code],$A3134)="","",
CONCATENATE("  - &amp;SamplingFeatureID",TEXT($A3134,"0000"),
" {","SamplingFeatureUUID:  ",CHAR(34),INDEX(SamplingFeatures[Sampling Feature UUID],$A3134),CHAR(34),
", SamplingFeatureTypeCV:  ",CHAR(34),INDEX(SamplingFeatures[Sampling Feature Type],$A3134),CHAR(34),
", SamplingFeatureCode:  ",CHAR(34),INDEX(SamplingFeatures[Feature Code],$A3134),CHAR(34),
", SamplingFeatureName:  ",CHAR(34),INDEX(SamplingFeatures[Feature Name],$A3134),CHAR(34),
", SamplingFeatureDescription:  ",CHAR(34),INDEX(SamplingFeatures[Feature Description],$A3134),CHAR(34),
", SamplingFeatureGeotypeCV:  ",CHAR(34),INDEX(SamplingFeatures[Feature Geo Type],$A3134),CHAR(34),
", FeatureGeometry:  ",CHAR(34),INDEX(SamplingFeatures[Feature Geometry],$A3134),CHAR(34),
", Elevation_m:  ",CHAR(34),INDEX(SamplingFeatures[Elevation_m],$A3134),CHAR(34),
", ElevationDatumCV:  ",CHAR(34),ElevationDatum,CHAR(34),"}"))</f>
        <v>#REF!</v>
      </c>
      <c r="L3134" t="e">
        <f>IF(INDEX(SamplingFeatures[Sampling Feature Type],$A3134)&lt;&gt;"Site","",
CONCATENATE("  - &amp;SiteID",TEXT(SUMPRODUCT(--($L$3:$L3133&lt;&gt;"")),"0000"),
" {","SamplingFeatureID:  *SamplingFeatureID",TEXT($A3134,"0000"),
", SiteTypeCV:  ",CHAR(34),INDEX(Sites[Site Type],$A3134),CHAR(34),
", Latitude:  ",INDEX(Sites[Latitude],$A3134),
", Longitude:  ",INDEX(Sites[Longitude],$A3134),
", SRSName:  ",CHAR(34),LatLonDatum,CHAR(34),"}"))</f>
        <v>#REF!</v>
      </c>
      <c r="M3134" t="e">
        <f>IF(INDEX(SamplingFeatures[Sampling Feature Type],$A3134)&lt;&gt;"Specimen","",
CONCATENATE("  - &amp;SpecimenID",TEXT(SUMPRODUCT(--($M$3:$M3133&lt;&gt;"")),"0000"),
" {","SamplingFeatureID:  *SamplingFeatureID",TEXT($A3134,"0000"),
", SpecimenTypeCV:  ",CHAR(34),INDEX(Specimens[Specimen Type],$A3134),CHAR(34),
", SpecimenMediumCV:  ",INDEX(Specimens[Specimen Medium],$A3134),
", IsFieldSpecimen:  ",CHAR(34),INDEX(Specimens[Is Field Specimen?],$A3134),CHAR(34),"}"))</f>
        <v>#REF!</v>
      </c>
      <c r="N3134" t="e">
        <f>IF(COUNTA(SpatialOffsets[])=0,"", IF(INDEX(SpatialOffsets[Spatial Offset Type],$A3134)="","",
CONCATENATE("  - &amp;SpatialOffsetID",TEXT($A3134,"0000"),
" {","SpatialOffsetTypeCV:  ",CHAR(34),INDEX(SpatialOffsets[Spatial Offset Type],$A3134),CHAR(34),
", Offset1Value:  ",INDEX(SpatialOffsets[Offset 1 Value],$A3134),
", Offset1UnitID:  ",CHAR(34),INDEX(SpatialOffsets[Offset 1 Unit],$A3134),CHAR(34),
", Offset2Value:  ",INDEX(SpatialOffsets[Offset 2 Value],$A3134),
", Offset2UnitID:  ",CHAR(34),INDEX(SpatialOffsets[Offset 2 Unit],$A3134),CHAR(34),
", Offset3Value:  ",INDEX(SpatialOffsets[Offset 3 Value],$A3134),
", Offset3UnitID:  ",CHAR(34),INDEX(SpatialOffsets[Offset 3 Unit],$A3134),CHAR(34),,"}")))</f>
        <v>#REF!</v>
      </c>
      <c r="O3134" t="e">
        <f>IF(COUNTA(RelatedFeatures[])=0,"", IF(INDEX(RelatedFeatures[First Sampling Feature Code],$A3134)="","",
CONCATENATE("  - &amp;RelationID",TEXT($A3134,"0000"),
" {","SamplingFeatureID:  *SamplingFeatureID",TEXT(MATCH(INDEX(RelatedFeatures[First Sampling Feature Code],$A3134),SamplingFeatures[Feature Code],0),"0000"),
", RelationshipTypeCV:  ",CHAR(34),INDEX(RelatedFeatures[Relationship Type],$A3134),CHAR(34),
", RelatedFeatureID: *SamplingFeatureID",TEXT(MATCH(INDEX(RelatedFeatures[Second Sampling Feature Code],$A3134),SamplingFeatures[Feature Code],0),"0000"),
", SpatialOffsetID:  ",IF(INDEX(RelatedFeatures[Offset Number],$A3134)="","",CONCATENATE("*SpatialOffsetID",TEXT(INDEX(RelatedFeatures[Offset Number],$A3134),"0000"))),"}")))</f>
        <v>#REF!</v>
      </c>
      <c r="P3134" t="e">
        <f>IF(INDEX(Methods[Method Type],$A3134)="","",
CONCATENATE("  - &amp;MethodID",TEXT($A3134,"0000"),
" {","MethodTypeCV:  ",CHAR(34),INDEX(Methods[Method Type],$A3134),CHAR(34),
", MethodCode:  ",CHAR(34),INDEX(Methods[Method Code],$A3134),CHAR(34),
", MethodName:  ",CHAR(34),INDEX(Methods[Method Name],$A3134),CHAR(34),
", MethodDescription:  ",CHAR(34),INDEX(Methods[Method Description],$A3134),CHAR(34),
", MethodLink:  ",CHAR(34),INDEX(Methods[Method Link],$A3134),CHAR(34),
", OrganizationID: *OrganizationID",TEXT(MATCH(INDEX(Methods[Organization Name],$A3134),Organizations[Organization Name],0),"0000"),"}"))</f>
        <v>#REF!</v>
      </c>
      <c r="Q3134" t="e">
        <f>IF(INDEX(Variables[Variable Type],$A3134)="","",
CONCATENATE("  - &amp;VariableID",TEXT($A3134,"0000"),
" {","VariableTypeCV:  ",CHAR(34),INDEX(Variables[Variable Type],$A3134),CHAR(34),
", VariableCode:  ",CHAR(34),INDEX(Variables[Variable Code],$A3134),CHAR(34),
", VariableNameCV:  ",CHAR(34),INDEX(Variables[Variable Name],$A3134),CHAR(34),
", VariableDefinition:  ",CHAR(34),INDEX(Variables[Variable Definition],$A3134),CHAR(34),
", SpecciationCV:  ",CHAR(34),INDEX(Variables[Speciation],$A3134),CHAR(34),
", NoDataValue:  ",CHAR(34),INDEX(Variables[No Data Value],$A3134),CHAR(34),"}"))</f>
        <v>#REF!</v>
      </c>
    </row>
    <row r="3135" spans="1:17" x14ac:dyDescent="0.25">
      <c r="A3135">
        <v>3132</v>
      </c>
      <c r="D3135" t="e">
        <f>IF(INDEX(People[First Name],$A3135)="","",
CONCATENATE("  - &amp;PersonID",TEXT($A3135,"0000"),
" {","PersonFirstName:  ",CHAR(34),INDEX(People[First Name],$A3135),CHAR(34),
", PersonMiddleName:  ",CHAR(34),INDEX(People[Middle Name],$A3135),CHAR(34),
", PersonLastName:  ",CHAR(34),INDEX(People[Last Name],$A3135),CHAR(34),"}"))</f>
        <v>#REF!</v>
      </c>
      <c r="E3135" t="e">
        <f>IF(INDEX(Organizations[Organization Type '[CV']],$A3135)="","",
CONCATENATE("  - &amp;OrganizationID",TEXT($A3135,"0000"),
" {","OrganizationTypeCV:  ",CHAR(34),INDEX(Organizations[Organization Type '[CV']],$A3135),CHAR(34),
", OrganizationCode:  ",CHAR(34),INDEX(Organizations[Organization Code],$A3135),CHAR(34),
", OrganizationName:  ",CHAR(34),INDEX(Organizations[Organization Name],$A3135),CHAR(34),
", OrganizationDescription:  ",CHAR(34),INDEX(Organizations[Organization Description],$A3135),CHAR(34),
", OrganizationLink:  ",CHAR(34),INDEX(Organizations[Organization Link],$A3135),CHAR(34),"}"))</f>
        <v>#REF!</v>
      </c>
      <c r="F3135" t="e">
        <f>IF(INDEX(People[First Name],$A3135)="","",
CONCATENATE("  - &amp;AffiliationID",TEXT($A3135,"0000"),
" {PersonID: *PersonID",TEXT($A3135,"0000"),
", OrganizationID: *OrganizationID",TEXT(MATCH(INDEX(People[Organization Name],$A3135),Organizations[Organization Name],0),"0000"),
", IsPrimaryOrganizationContact: , AffiliationStartDate: , AffiliationEndDate: , PrimaryPhone: ",
", PrimaryEmail: ",CHAR(34),INDEX(People[Primary Email],$A3135),CHAR(34),
", PrimaryAddress: ",CHAR(34),INDEX(People[Primary Address],$A3135),CHAR(34),
", PersonLink: }"))</f>
        <v>#REF!</v>
      </c>
      <c r="H3135" t="e">
        <f>IF(COUNTA(CitationInformation)=0,"",IF(INDEX(AuthorList[Author Name],$A3135)="","",
CONCATENATE("  - &amp;AuthorListID",TEXT($A3135,"0000"),
"  {CitationID: *CitationID0001",
", PersonID: *PersonID",TEXT(MATCH(INDEX(AuthorList[Author Name],$A3135),People[Full Name],0),"0000"),
", AuthorOrder: ",INDEX(AuthorList[Author Number],$A3135),"}")))</f>
        <v>#REF!</v>
      </c>
      <c r="K3135" t="e">
        <f>IF(INDEX(SamplingFeatures[Feature Code],$A3135)="","",
CONCATENATE("  - &amp;SamplingFeatureID",TEXT($A3135,"0000"),
" {","SamplingFeatureUUID:  ",CHAR(34),INDEX(SamplingFeatures[Sampling Feature UUID],$A3135),CHAR(34),
", SamplingFeatureTypeCV:  ",CHAR(34),INDEX(SamplingFeatures[Sampling Feature Type],$A3135),CHAR(34),
", SamplingFeatureCode:  ",CHAR(34),INDEX(SamplingFeatures[Feature Code],$A3135),CHAR(34),
", SamplingFeatureName:  ",CHAR(34),INDEX(SamplingFeatures[Feature Name],$A3135),CHAR(34),
", SamplingFeatureDescription:  ",CHAR(34),INDEX(SamplingFeatures[Feature Description],$A3135),CHAR(34),
", SamplingFeatureGeotypeCV:  ",CHAR(34),INDEX(SamplingFeatures[Feature Geo Type],$A3135),CHAR(34),
", FeatureGeometry:  ",CHAR(34),INDEX(SamplingFeatures[Feature Geometry],$A3135),CHAR(34),
", Elevation_m:  ",CHAR(34),INDEX(SamplingFeatures[Elevation_m],$A3135),CHAR(34),
", ElevationDatumCV:  ",CHAR(34),ElevationDatum,CHAR(34),"}"))</f>
        <v>#REF!</v>
      </c>
      <c r="L3135" t="e">
        <f>IF(INDEX(SamplingFeatures[Sampling Feature Type],$A3135)&lt;&gt;"Site","",
CONCATENATE("  - &amp;SiteID",TEXT(SUMPRODUCT(--($L$3:$L3134&lt;&gt;"")),"0000"),
" {","SamplingFeatureID:  *SamplingFeatureID",TEXT($A3135,"0000"),
", SiteTypeCV:  ",CHAR(34),INDEX(Sites[Site Type],$A3135),CHAR(34),
", Latitude:  ",INDEX(Sites[Latitude],$A3135),
", Longitude:  ",INDEX(Sites[Longitude],$A3135),
", SRSName:  ",CHAR(34),LatLonDatum,CHAR(34),"}"))</f>
        <v>#REF!</v>
      </c>
      <c r="M3135" t="e">
        <f>IF(INDEX(SamplingFeatures[Sampling Feature Type],$A3135)&lt;&gt;"Specimen","",
CONCATENATE("  - &amp;SpecimenID",TEXT(SUMPRODUCT(--($M$3:$M3134&lt;&gt;"")),"0000"),
" {","SamplingFeatureID:  *SamplingFeatureID",TEXT($A3135,"0000"),
", SpecimenTypeCV:  ",CHAR(34),INDEX(Specimens[Specimen Type],$A3135),CHAR(34),
", SpecimenMediumCV:  ",INDEX(Specimens[Specimen Medium],$A3135),
", IsFieldSpecimen:  ",CHAR(34),INDEX(Specimens[Is Field Specimen?],$A3135),CHAR(34),"}"))</f>
        <v>#REF!</v>
      </c>
      <c r="N3135" t="e">
        <f>IF(COUNTA(SpatialOffsets[])=0,"", IF(INDEX(SpatialOffsets[Spatial Offset Type],$A3135)="","",
CONCATENATE("  - &amp;SpatialOffsetID",TEXT($A3135,"0000"),
" {","SpatialOffsetTypeCV:  ",CHAR(34),INDEX(SpatialOffsets[Spatial Offset Type],$A3135),CHAR(34),
", Offset1Value:  ",INDEX(SpatialOffsets[Offset 1 Value],$A3135),
", Offset1UnitID:  ",CHAR(34),INDEX(SpatialOffsets[Offset 1 Unit],$A3135),CHAR(34),
", Offset2Value:  ",INDEX(SpatialOffsets[Offset 2 Value],$A3135),
", Offset2UnitID:  ",CHAR(34),INDEX(SpatialOffsets[Offset 2 Unit],$A3135),CHAR(34),
", Offset3Value:  ",INDEX(SpatialOffsets[Offset 3 Value],$A3135),
", Offset3UnitID:  ",CHAR(34),INDEX(SpatialOffsets[Offset 3 Unit],$A3135),CHAR(34),,"}")))</f>
        <v>#REF!</v>
      </c>
      <c r="O3135" t="e">
        <f>IF(COUNTA(RelatedFeatures[])=0,"", IF(INDEX(RelatedFeatures[First Sampling Feature Code],$A3135)="","",
CONCATENATE("  - &amp;RelationID",TEXT($A3135,"0000"),
" {","SamplingFeatureID:  *SamplingFeatureID",TEXT(MATCH(INDEX(RelatedFeatures[First Sampling Feature Code],$A3135),SamplingFeatures[Feature Code],0),"0000"),
", RelationshipTypeCV:  ",CHAR(34),INDEX(RelatedFeatures[Relationship Type],$A3135),CHAR(34),
", RelatedFeatureID: *SamplingFeatureID",TEXT(MATCH(INDEX(RelatedFeatures[Second Sampling Feature Code],$A3135),SamplingFeatures[Feature Code],0),"0000"),
", SpatialOffsetID:  ",IF(INDEX(RelatedFeatures[Offset Number],$A3135)="","",CONCATENATE("*SpatialOffsetID",TEXT(INDEX(RelatedFeatures[Offset Number],$A3135),"0000"))),"}")))</f>
        <v>#REF!</v>
      </c>
      <c r="P3135" t="e">
        <f>IF(INDEX(Methods[Method Type],$A3135)="","",
CONCATENATE("  - &amp;MethodID",TEXT($A3135,"0000"),
" {","MethodTypeCV:  ",CHAR(34),INDEX(Methods[Method Type],$A3135),CHAR(34),
", MethodCode:  ",CHAR(34),INDEX(Methods[Method Code],$A3135),CHAR(34),
", MethodName:  ",CHAR(34),INDEX(Methods[Method Name],$A3135),CHAR(34),
", MethodDescription:  ",CHAR(34),INDEX(Methods[Method Description],$A3135),CHAR(34),
", MethodLink:  ",CHAR(34),INDEX(Methods[Method Link],$A3135),CHAR(34),
", OrganizationID: *OrganizationID",TEXT(MATCH(INDEX(Methods[Organization Name],$A3135),Organizations[Organization Name],0),"0000"),"}"))</f>
        <v>#REF!</v>
      </c>
      <c r="Q3135" t="e">
        <f>IF(INDEX(Variables[Variable Type],$A3135)="","",
CONCATENATE("  - &amp;VariableID",TEXT($A3135,"0000"),
" {","VariableTypeCV:  ",CHAR(34),INDEX(Variables[Variable Type],$A3135),CHAR(34),
", VariableCode:  ",CHAR(34),INDEX(Variables[Variable Code],$A3135),CHAR(34),
", VariableNameCV:  ",CHAR(34),INDEX(Variables[Variable Name],$A3135),CHAR(34),
", VariableDefinition:  ",CHAR(34),INDEX(Variables[Variable Definition],$A3135),CHAR(34),
", SpecciationCV:  ",CHAR(34),INDEX(Variables[Speciation],$A3135),CHAR(34),
", NoDataValue:  ",CHAR(34),INDEX(Variables[No Data Value],$A3135),CHAR(34),"}"))</f>
        <v>#REF!</v>
      </c>
    </row>
    <row r="3136" spans="1:17" x14ac:dyDescent="0.25">
      <c r="A3136">
        <v>3133</v>
      </c>
      <c r="D3136" t="e">
        <f>IF(INDEX(People[First Name],$A3136)="","",
CONCATENATE("  - &amp;PersonID",TEXT($A3136,"0000"),
" {","PersonFirstName:  ",CHAR(34),INDEX(People[First Name],$A3136),CHAR(34),
", PersonMiddleName:  ",CHAR(34),INDEX(People[Middle Name],$A3136),CHAR(34),
", PersonLastName:  ",CHAR(34),INDEX(People[Last Name],$A3136),CHAR(34),"}"))</f>
        <v>#REF!</v>
      </c>
      <c r="E3136" t="e">
        <f>IF(INDEX(Organizations[Organization Type '[CV']],$A3136)="","",
CONCATENATE("  - &amp;OrganizationID",TEXT($A3136,"0000"),
" {","OrganizationTypeCV:  ",CHAR(34),INDEX(Organizations[Organization Type '[CV']],$A3136),CHAR(34),
", OrganizationCode:  ",CHAR(34),INDEX(Organizations[Organization Code],$A3136),CHAR(34),
", OrganizationName:  ",CHAR(34),INDEX(Organizations[Organization Name],$A3136),CHAR(34),
", OrganizationDescription:  ",CHAR(34),INDEX(Organizations[Organization Description],$A3136),CHAR(34),
", OrganizationLink:  ",CHAR(34),INDEX(Organizations[Organization Link],$A3136),CHAR(34),"}"))</f>
        <v>#REF!</v>
      </c>
      <c r="F3136" t="e">
        <f>IF(INDEX(People[First Name],$A3136)="","",
CONCATENATE("  - &amp;AffiliationID",TEXT($A3136,"0000"),
" {PersonID: *PersonID",TEXT($A3136,"0000"),
", OrganizationID: *OrganizationID",TEXT(MATCH(INDEX(People[Organization Name],$A3136),Organizations[Organization Name],0),"0000"),
", IsPrimaryOrganizationContact: , AffiliationStartDate: , AffiliationEndDate: , PrimaryPhone: ",
", PrimaryEmail: ",CHAR(34),INDEX(People[Primary Email],$A3136),CHAR(34),
", PrimaryAddress: ",CHAR(34),INDEX(People[Primary Address],$A3136),CHAR(34),
", PersonLink: }"))</f>
        <v>#REF!</v>
      </c>
      <c r="H3136" t="e">
        <f>IF(COUNTA(CitationInformation)=0,"",IF(INDEX(AuthorList[Author Name],$A3136)="","",
CONCATENATE("  - &amp;AuthorListID",TEXT($A3136,"0000"),
"  {CitationID: *CitationID0001",
", PersonID: *PersonID",TEXT(MATCH(INDEX(AuthorList[Author Name],$A3136),People[Full Name],0),"0000"),
", AuthorOrder: ",INDEX(AuthorList[Author Number],$A3136),"}")))</f>
        <v>#REF!</v>
      </c>
      <c r="K3136" t="e">
        <f>IF(INDEX(SamplingFeatures[Feature Code],$A3136)="","",
CONCATENATE("  - &amp;SamplingFeatureID",TEXT($A3136,"0000"),
" {","SamplingFeatureUUID:  ",CHAR(34),INDEX(SamplingFeatures[Sampling Feature UUID],$A3136),CHAR(34),
", SamplingFeatureTypeCV:  ",CHAR(34),INDEX(SamplingFeatures[Sampling Feature Type],$A3136),CHAR(34),
", SamplingFeatureCode:  ",CHAR(34),INDEX(SamplingFeatures[Feature Code],$A3136),CHAR(34),
", SamplingFeatureName:  ",CHAR(34),INDEX(SamplingFeatures[Feature Name],$A3136),CHAR(34),
", SamplingFeatureDescription:  ",CHAR(34),INDEX(SamplingFeatures[Feature Description],$A3136),CHAR(34),
", SamplingFeatureGeotypeCV:  ",CHAR(34),INDEX(SamplingFeatures[Feature Geo Type],$A3136),CHAR(34),
", FeatureGeometry:  ",CHAR(34),INDEX(SamplingFeatures[Feature Geometry],$A3136),CHAR(34),
", Elevation_m:  ",CHAR(34),INDEX(SamplingFeatures[Elevation_m],$A3136),CHAR(34),
", ElevationDatumCV:  ",CHAR(34),ElevationDatum,CHAR(34),"}"))</f>
        <v>#REF!</v>
      </c>
      <c r="L3136" t="e">
        <f>IF(INDEX(SamplingFeatures[Sampling Feature Type],$A3136)&lt;&gt;"Site","",
CONCATENATE("  - &amp;SiteID",TEXT(SUMPRODUCT(--($L$3:$L3135&lt;&gt;"")),"0000"),
" {","SamplingFeatureID:  *SamplingFeatureID",TEXT($A3136,"0000"),
", SiteTypeCV:  ",CHAR(34),INDEX(Sites[Site Type],$A3136),CHAR(34),
", Latitude:  ",INDEX(Sites[Latitude],$A3136),
", Longitude:  ",INDEX(Sites[Longitude],$A3136),
", SRSName:  ",CHAR(34),LatLonDatum,CHAR(34),"}"))</f>
        <v>#REF!</v>
      </c>
      <c r="M3136" t="e">
        <f>IF(INDEX(SamplingFeatures[Sampling Feature Type],$A3136)&lt;&gt;"Specimen","",
CONCATENATE("  - &amp;SpecimenID",TEXT(SUMPRODUCT(--($M$3:$M3135&lt;&gt;"")),"0000"),
" {","SamplingFeatureID:  *SamplingFeatureID",TEXT($A3136,"0000"),
", SpecimenTypeCV:  ",CHAR(34),INDEX(Specimens[Specimen Type],$A3136),CHAR(34),
", SpecimenMediumCV:  ",INDEX(Specimens[Specimen Medium],$A3136),
", IsFieldSpecimen:  ",CHAR(34),INDEX(Specimens[Is Field Specimen?],$A3136),CHAR(34),"}"))</f>
        <v>#REF!</v>
      </c>
      <c r="N3136" t="e">
        <f>IF(COUNTA(SpatialOffsets[])=0,"", IF(INDEX(SpatialOffsets[Spatial Offset Type],$A3136)="","",
CONCATENATE("  - &amp;SpatialOffsetID",TEXT($A3136,"0000"),
" {","SpatialOffsetTypeCV:  ",CHAR(34),INDEX(SpatialOffsets[Spatial Offset Type],$A3136),CHAR(34),
", Offset1Value:  ",INDEX(SpatialOffsets[Offset 1 Value],$A3136),
", Offset1UnitID:  ",CHAR(34),INDEX(SpatialOffsets[Offset 1 Unit],$A3136),CHAR(34),
", Offset2Value:  ",INDEX(SpatialOffsets[Offset 2 Value],$A3136),
", Offset2UnitID:  ",CHAR(34),INDEX(SpatialOffsets[Offset 2 Unit],$A3136),CHAR(34),
", Offset3Value:  ",INDEX(SpatialOffsets[Offset 3 Value],$A3136),
", Offset3UnitID:  ",CHAR(34),INDEX(SpatialOffsets[Offset 3 Unit],$A3136),CHAR(34),,"}")))</f>
        <v>#REF!</v>
      </c>
      <c r="O3136" t="e">
        <f>IF(COUNTA(RelatedFeatures[])=0,"", IF(INDEX(RelatedFeatures[First Sampling Feature Code],$A3136)="","",
CONCATENATE("  - &amp;RelationID",TEXT($A3136,"0000"),
" {","SamplingFeatureID:  *SamplingFeatureID",TEXT(MATCH(INDEX(RelatedFeatures[First Sampling Feature Code],$A3136),SamplingFeatures[Feature Code],0),"0000"),
", RelationshipTypeCV:  ",CHAR(34),INDEX(RelatedFeatures[Relationship Type],$A3136),CHAR(34),
", RelatedFeatureID: *SamplingFeatureID",TEXT(MATCH(INDEX(RelatedFeatures[Second Sampling Feature Code],$A3136),SamplingFeatures[Feature Code],0),"0000"),
", SpatialOffsetID:  ",IF(INDEX(RelatedFeatures[Offset Number],$A3136)="","",CONCATENATE("*SpatialOffsetID",TEXT(INDEX(RelatedFeatures[Offset Number],$A3136),"0000"))),"}")))</f>
        <v>#REF!</v>
      </c>
      <c r="P3136" t="e">
        <f>IF(INDEX(Methods[Method Type],$A3136)="","",
CONCATENATE("  - &amp;MethodID",TEXT($A3136,"0000"),
" {","MethodTypeCV:  ",CHAR(34),INDEX(Methods[Method Type],$A3136),CHAR(34),
", MethodCode:  ",CHAR(34),INDEX(Methods[Method Code],$A3136),CHAR(34),
", MethodName:  ",CHAR(34),INDEX(Methods[Method Name],$A3136),CHAR(34),
", MethodDescription:  ",CHAR(34),INDEX(Methods[Method Description],$A3136),CHAR(34),
", MethodLink:  ",CHAR(34),INDEX(Methods[Method Link],$A3136),CHAR(34),
", OrganizationID: *OrganizationID",TEXT(MATCH(INDEX(Methods[Organization Name],$A3136),Organizations[Organization Name],0),"0000"),"}"))</f>
        <v>#REF!</v>
      </c>
      <c r="Q3136" t="e">
        <f>IF(INDEX(Variables[Variable Type],$A3136)="","",
CONCATENATE("  - &amp;VariableID",TEXT($A3136,"0000"),
" {","VariableTypeCV:  ",CHAR(34),INDEX(Variables[Variable Type],$A3136),CHAR(34),
", VariableCode:  ",CHAR(34),INDEX(Variables[Variable Code],$A3136),CHAR(34),
", VariableNameCV:  ",CHAR(34),INDEX(Variables[Variable Name],$A3136),CHAR(34),
", VariableDefinition:  ",CHAR(34),INDEX(Variables[Variable Definition],$A3136),CHAR(34),
", SpecciationCV:  ",CHAR(34),INDEX(Variables[Speciation],$A3136),CHAR(34),
", NoDataValue:  ",CHAR(34),INDEX(Variables[No Data Value],$A3136),CHAR(34),"}"))</f>
        <v>#REF!</v>
      </c>
    </row>
    <row r="3137" spans="1:17" x14ac:dyDescent="0.25">
      <c r="A3137">
        <v>3134</v>
      </c>
      <c r="D3137" t="e">
        <f>IF(INDEX(People[First Name],$A3137)="","",
CONCATENATE("  - &amp;PersonID",TEXT($A3137,"0000"),
" {","PersonFirstName:  ",CHAR(34),INDEX(People[First Name],$A3137),CHAR(34),
", PersonMiddleName:  ",CHAR(34),INDEX(People[Middle Name],$A3137),CHAR(34),
", PersonLastName:  ",CHAR(34),INDEX(People[Last Name],$A3137),CHAR(34),"}"))</f>
        <v>#REF!</v>
      </c>
      <c r="E3137" t="e">
        <f>IF(INDEX(Organizations[Organization Type '[CV']],$A3137)="","",
CONCATENATE("  - &amp;OrganizationID",TEXT($A3137,"0000"),
" {","OrganizationTypeCV:  ",CHAR(34),INDEX(Organizations[Organization Type '[CV']],$A3137),CHAR(34),
", OrganizationCode:  ",CHAR(34),INDEX(Organizations[Organization Code],$A3137),CHAR(34),
", OrganizationName:  ",CHAR(34),INDEX(Organizations[Organization Name],$A3137),CHAR(34),
", OrganizationDescription:  ",CHAR(34),INDEX(Organizations[Organization Description],$A3137),CHAR(34),
", OrganizationLink:  ",CHAR(34),INDEX(Organizations[Organization Link],$A3137),CHAR(34),"}"))</f>
        <v>#REF!</v>
      </c>
      <c r="F3137" t="e">
        <f>IF(INDEX(People[First Name],$A3137)="","",
CONCATENATE("  - &amp;AffiliationID",TEXT($A3137,"0000"),
" {PersonID: *PersonID",TEXT($A3137,"0000"),
", OrganizationID: *OrganizationID",TEXT(MATCH(INDEX(People[Organization Name],$A3137),Organizations[Organization Name],0),"0000"),
", IsPrimaryOrganizationContact: , AffiliationStartDate: , AffiliationEndDate: , PrimaryPhone: ",
", PrimaryEmail: ",CHAR(34),INDEX(People[Primary Email],$A3137),CHAR(34),
", PrimaryAddress: ",CHAR(34),INDEX(People[Primary Address],$A3137),CHAR(34),
", PersonLink: }"))</f>
        <v>#REF!</v>
      </c>
      <c r="H3137" t="e">
        <f>IF(COUNTA(CitationInformation)=0,"",IF(INDEX(AuthorList[Author Name],$A3137)="","",
CONCATENATE("  - &amp;AuthorListID",TEXT($A3137,"0000"),
"  {CitationID: *CitationID0001",
", PersonID: *PersonID",TEXT(MATCH(INDEX(AuthorList[Author Name],$A3137),People[Full Name],0),"0000"),
", AuthorOrder: ",INDEX(AuthorList[Author Number],$A3137),"}")))</f>
        <v>#REF!</v>
      </c>
      <c r="K3137" t="e">
        <f>IF(INDEX(SamplingFeatures[Feature Code],$A3137)="","",
CONCATENATE("  - &amp;SamplingFeatureID",TEXT($A3137,"0000"),
" {","SamplingFeatureUUID:  ",CHAR(34),INDEX(SamplingFeatures[Sampling Feature UUID],$A3137),CHAR(34),
", SamplingFeatureTypeCV:  ",CHAR(34),INDEX(SamplingFeatures[Sampling Feature Type],$A3137),CHAR(34),
", SamplingFeatureCode:  ",CHAR(34),INDEX(SamplingFeatures[Feature Code],$A3137),CHAR(34),
", SamplingFeatureName:  ",CHAR(34),INDEX(SamplingFeatures[Feature Name],$A3137),CHAR(34),
", SamplingFeatureDescription:  ",CHAR(34),INDEX(SamplingFeatures[Feature Description],$A3137),CHAR(34),
", SamplingFeatureGeotypeCV:  ",CHAR(34),INDEX(SamplingFeatures[Feature Geo Type],$A3137),CHAR(34),
", FeatureGeometry:  ",CHAR(34),INDEX(SamplingFeatures[Feature Geometry],$A3137),CHAR(34),
", Elevation_m:  ",CHAR(34),INDEX(SamplingFeatures[Elevation_m],$A3137),CHAR(34),
", ElevationDatumCV:  ",CHAR(34),ElevationDatum,CHAR(34),"}"))</f>
        <v>#REF!</v>
      </c>
      <c r="L3137" t="e">
        <f>IF(INDEX(SamplingFeatures[Sampling Feature Type],$A3137)&lt;&gt;"Site","",
CONCATENATE("  - &amp;SiteID",TEXT(SUMPRODUCT(--($L$3:$L3136&lt;&gt;"")),"0000"),
" {","SamplingFeatureID:  *SamplingFeatureID",TEXT($A3137,"0000"),
", SiteTypeCV:  ",CHAR(34),INDEX(Sites[Site Type],$A3137),CHAR(34),
", Latitude:  ",INDEX(Sites[Latitude],$A3137),
", Longitude:  ",INDEX(Sites[Longitude],$A3137),
", SRSName:  ",CHAR(34),LatLonDatum,CHAR(34),"}"))</f>
        <v>#REF!</v>
      </c>
      <c r="M3137" t="e">
        <f>IF(INDEX(SamplingFeatures[Sampling Feature Type],$A3137)&lt;&gt;"Specimen","",
CONCATENATE("  - &amp;SpecimenID",TEXT(SUMPRODUCT(--($M$3:$M3136&lt;&gt;"")),"0000"),
" {","SamplingFeatureID:  *SamplingFeatureID",TEXT($A3137,"0000"),
", SpecimenTypeCV:  ",CHAR(34),INDEX(Specimens[Specimen Type],$A3137),CHAR(34),
", SpecimenMediumCV:  ",INDEX(Specimens[Specimen Medium],$A3137),
", IsFieldSpecimen:  ",CHAR(34),INDEX(Specimens[Is Field Specimen?],$A3137),CHAR(34),"}"))</f>
        <v>#REF!</v>
      </c>
      <c r="N3137" t="e">
        <f>IF(COUNTA(SpatialOffsets[])=0,"", IF(INDEX(SpatialOffsets[Spatial Offset Type],$A3137)="","",
CONCATENATE("  - &amp;SpatialOffsetID",TEXT($A3137,"0000"),
" {","SpatialOffsetTypeCV:  ",CHAR(34),INDEX(SpatialOffsets[Spatial Offset Type],$A3137),CHAR(34),
", Offset1Value:  ",INDEX(SpatialOffsets[Offset 1 Value],$A3137),
", Offset1UnitID:  ",CHAR(34),INDEX(SpatialOffsets[Offset 1 Unit],$A3137),CHAR(34),
", Offset2Value:  ",INDEX(SpatialOffsets[Offset 2 Value],$A3137),
", Offset2UnitID:  ",CHAR(34),INDEX(SpatialOffsets[Offset 2 Unit],$A3137),CHAR(34),
", Offset3Value:  ",INDEX(SpatialOffsets[Offset 3 Value],$A3137),
", Offset3UnitID:  ",CHAR(34),INDEX(SpatialOffsets[Offset 3 Unit],$A3137),CHAR(34),,"}")))</f>
        <v>#REF!</v>
      </c>
      <c r="O3137" t="e">
        <f>IF(COUNTA(RelatedFeatures[])=0,"", IF(INDEX(RelatedFeatures[First Sampling Feature Code],$A3137)="","",
CONCATENATE("  - &amp;RelationID",TEXT($A3137,"0000"),
" {","SamplingFeatureID:  *SamplingFeatureID",TEXT(MATCH(INDEX(RelatedFeatures[First Sampling Feature Code],$A3137),SamplingFeatures[Feature Code],0),"0000"),
", RelationshipTypeCV:  ",CHAR(34),INDEX(RelatedFeatures[Relationship Type],$A3137),CHAR(34),
", RelatedFeatureID: *SamplingFeatureID",TEXT(MATCH(INDEX(RelatedFeatures[Second Sampling Feature Code],$A3137),SamplingFeatures[Feature Code],0),"0000"),
", SpatialOffsetID:  ",IF(INDEX(RelatedFeatures[Offset Number],$A3137)="","",CONCATENATE("*SpatialOffsetID",TEXT(INDEX(RelatedFeatures[Offset Number],$A3137),"0000"))),"}")))</f>
        <v>#REF!</v>
      </c>
      <c r="P3137" t="e">
        <f>IF(INDEX(Methods[Method Type],$A3137)="","",
CONCATENATE("  - &amp;MethodID",TEXT($A3137,"0000"),
" {","MethodTypeCV:  ",CHAR(34),INDEX(Methods[Method Type],$A3137),CHAR(34),
", MethodCode:  ",CHAR(34),INDEX(Methods[Method Code],$A3137),CHAR(34),
", MethodName:  ",CHAR(34),INDEX(Methods[Method Name],$A3137),CHAR(34),
", MethodDescription:  ",CHAR(34),INDEX(Methods[Method Description],$A3137),CHAR(34),
", MethodLink:  ",CHAR(34),INDEX(Methods[Method Link],$A3137),CHAR(34),
", OrganizationID: *OrganizationID",TEXT(MATCH(INDEX(Methods[Organization Name],$A3137),Organizations[Organization Name],0),"0000"),"}"))</f>
        <v>#REF!</v>
      </c>
      <c r="Q3137" t="e">
        <f>IF(INDEX(Variables[Variable Type],$A3137)="","",
CONCATENATE("  - &amp;VariableID",TEXT($A3137,"0000"),
" {","VariableTypeCV:  ",CHAR(34),INDEX(Variables[Variable Type],$A3137),CHAR(34),
", VariableCode:  ",CHAR(34),INDEX(Variables[Variable Code],$A3137),CHAR(34),
", VariableNameCV:  ",CHAR(34),INDEX(Variables[Variable Name],$A3137),CHAR(34),
", VariableDefinition:  ",CHAR(34),INDEX(Variables[Variable Definition],$A3137),CHAR(34),
", SpecciationCV:  ",CHAR(34),INDEX(Variables[Speciation],$A3137),CHAR(34),
", NoDataValue:  ",CHAR(34),INDEX(Variables[No Data Value],$A3137),CHAR(34),"}"))</f>
        <v>#REF!</v>
      </c>
    </row>
    <row r="3138" spans="1:17" x14ac:dyDescent="0.25">
      <c r="A3138">
        <v>3135</v>
      </c>
      <c r="D3138" t="e">
        <f>IF(INDEX(People[First Name],$A3138)="","",
CONCATENATE("  - &amp;PersonID",TEXT($A3138,"0000"),
" {","PersonFirstName:  ",CHAR(34),INDEX(People[First Name],$A3138),CHAR(34),
", PersonMiddleName:  ",CHAR(34),INDEX(People[Middle Name],$A3138),CHAR(34),
", PersonLastName:  ",CHAR(34),INDEX(People[Last Name],$A3138),CHAR(34),"}"))</f>
        <v>#REF!</v>
      </c>
      <c r="E3138" t="e">
        <f>IF(INDEX(Organizations[Organization Type '[CV']],$A3138)="","",
CONCATENATE("  - &amp;OrganizationID",TEXT($A3138,"0000"),
" {","OrganizationTypeCV:  ",CHAR(34),INDEX(Organizations[Organization Type '[CV']],$A3138),CHAR(34),
", OrganizationCode:  ",CHAR(34),INDEX(Organizations[Organization Code],$A3138),CHAR(34),
", OrganizationName:  ",CHAR(34),INDEX(Organizations[Organization Name],$A3138),CHAR(34),
", OrganizationDescription:  ",CHAR(34),INDEX(Organizations[Organization Description],$A3138),CHAR(34),
", OrganizationLink:  ",CHAR(34),INDEX(Organizations[Organization Link],$A3138),CHAR(34),"}"))</f>
        <v>#REF!</v>
      </c>
      <c r="F3138" t="e">
        <f>IF(INDEX(People[First Name],$A3138)="","",
CONCATENATE("  - &amp;AffiliationID",TEXT($A3138,"0000"),
" {PersonID: *PersonID",TEXT($A3138,"0000"),
", OrganizationID: *OrganizationID",TEXT(MATCH(INDEX(People[Organization Name],$A3138),Organizations[Organization Name],0),"0000"),
", IsPrimaryOrganizationContact: , AffiliationStartDate: , AffiliationEndDate: , PrimaryPhone: ",
", PrimaryEmail: ",CHAR(34),INDEX(People[Primary Email],$A3138),CHAR(34),
", PrimaryAddress: ",CHAR(34),INDEX(People[Primary Address],$A3138),CHAR(34),
", PersonLink: }"))</f>
        <v>#REF!</v>
      </c>
      <c r="H3138" t="e">
        <f>IF(COUNTA(CitationInformation)=0,"",IF(INDEX(AuthorList[Author Name],$A3138)="","",
CONCATENATE("  - &amp;AuthorListID",TEXT($A3138,"0000"),
"  {CitationID: *CitationID0001",
", PersonID: *PersonID",TEXT(MATCH(INDEX(AuthorList[Author Name],$A3138),People[Full Name],0),"0000"),
", AuthorOrder: ",INDEX(AuthorList[Author Number],$A3138),"}")))</f>
        <v>#REF!</v>
      </c>
      <c r="K3138" t="e">
        <f>IF(INDEX(SamplingFeatures[Feature Code],$A3138)="","",
CONCATENATE("  - &amp;SamplingFeatureID",TEXT($A3138,"0000"),
" {","SamplingFeatureUUID:  ",CHAR(34),INDEX(SamplingFeatures[Sampling Feature UUID],$A3138),CHAR(34),
", SamplingFeatureTypeCV:  ",CHAR(34),INDEX(SamplingFeatures[Sampling Feature Type],$A3138),CHAR(34),
", SamplingFeatureCode:  ",CHAR(34),INDEX(SamplingFeatures[Feature Code],$A3138),CHAR(34),
", SamplingFeatureName:  ",CHAR(34),INDEX(SamplingFeatures[Feature Name],$A3138),CHAR(34),
", SamplingFeatureDescription:  ",CHAR(34),INDEX(SamplingFeatures[Feature Description],$A3138),CHAR(34),
", SamplingFeatureGeotypeCV:  ",CHAR(34),INDEX(SamplingFeatures[Feature Geo Type],$A3138),CHAR(34),
", FeatureGeometry:  ",CHAR(34),INDEX(SamplingFeatures[Feature Geometry],$A3138),CHAR(34),
", Elevation_m:  ",CHAR(34),INDEX(SamplingFeatures[Elevation_m],$A3138),CHAR(34),
", ElevationDatumCV:  ",CHAR(34),ElevationDatum,CHAR(34),"}"))</f>
        <v>#REF!</v>
      </c>
      <c r="L3138" t="e">
        <f>IF(INDEX(SamplingFeatures[Sampling Feature Type],$A3138)&lt;&gt;"Site","",
CONCATENATE("  - &amp;SiteID",TEXT(SUMPRODUCT(--($L$3:$L3137&lt;&gt;"")),"0000"),
" {","SamplingFeatureID:  *SamplingFeatureID",TEXT($A3138,"0000"),
", SiteTypeCV:  ",CHAR(34),INDEX(Sites[Site Type],$A3138),CHAR(34),
", Latitude:  ",INDEX(Sites[Latitude],$A3138),
", Longitude:  ",INDEX(Sites[Longitude],$A3138),
", SRSName:  ",CHAR(34),LatLonDatum,CHAR(34),"}"))</f>
        <v>#REF!</v>
      </c>
      <c r="M3138" t="e">
        <f>IF(INDEX(SamplingFeatures[Sampling Feature Type],$A3138)&lt;&gt;"Specimen","",
CONCATENATE("  - &amp;SpecimenID",TEXT(SUMPRODUCT(--($M$3:$M3137&lt;&gt;"")),"0000"),
" {","SamplingFeatureID:  *SamplingFeatureID",TEXT($A3138,"0000"),
", SpecimenTypeCV:  ",CHAR(34),INDEX(Specimens[Specimen Type],$A3138),CHAR(34),
", SpecimenMediumCV:  ",INDEX(Specimens[Specimen Medium],$A3138),
", IsFieldSpecimen:  ",CHAR(34),INDEX(Specimens[Is Field Specimen?],$A3138),CHAR(34),"}"))</f>
        <v>#REF!</v>
      </c>
      <c r="N3138" t="e">
        <f>IF(COUNTA(SpatialOffsets[])=0,"", IF(INDEX(SpatialOffsets[Spatial Offset Type],$A3138)="","",
CONCATENATE("  - &amp;SpatialOffsetID",TEXT($A3138,"0000"),
" {","SpatialOffsetTypeCV:  ",CHAR(34),INDEX(SpatialOffsets[Spatial Offset Type],$A3138),CHAR(34),
", Offset1Value:  ",INDEX(SpatialOffsets[Offset 1 Value],$A3138),
", Offset1UnitID:  ",CHAR(34),INDEX(SpatialOffsets[Offset 1 Unit],$A3138),CHAR(34),
", Offset2Value:  ",INDEX(SpatialOffsets[Offset 2 Value],$A3138),
", Offset2UnitID:  ",CHAR(34),INDEX(SpatialOffsets[Offset 2 Unit],$A3138),CHAR(34),
", Offset3Value:  ",INDEX(SpatialOffsets[Offset 3 Value],$A3138),
", Offset3UnitID:  ",CHAR(34),INDEX(SpatialOffsets[Offset 3 Unit],$A3138),CHAR(34),,"}")))</f>
        <v>#REF!</v>
      </c>
      <c r="O3138" t="e">
        <f>IF(COUNTA(RelatedFeatures[])=0,"", IF(INDEX(RelatedFeatures[First Sampling Feature Code],$A3138)="","",
CONCATENATE("  - &amp;RelationID",TEXT($A3138,"0000"),
" {","SamplingFeatureID:  *SamplingFeatureID",TEXT(MATCH(INDEX(RelatedFeatures[First Sampling Feature Code],$A3138),SamplingFeatures[Feature Code],0),"0000"),
", RelationshipTypeCV:  ",CHAR(34),INDEX(RelatedFeatures[Relationship Type],$A3138),CHAR(34),
", RelatedFeatureID: *SamplingFeatureID",TEXT(MATCH(INDEX(RelatedFeatures[Second Sampling Feature Code],$A3138),SamplingFeatures[Feature Code],0),"0000"),
", SpatialOffsetID:  ",IF(INDEX(RelatedFeatures[Offset Number],$A3138)="","",CONCATENATE("*SpatialOffsetID",TEXT(INDEX(RelatedFeatures[Offset Number],$A3138),"0000"))),"}")))</f>
        <v>#REF!</v>
      </c>
      <c r="P3138" t="e">
        <f>IF(INDEX(Methods[Method Type],$A3138)="","",
CONCATENATE("  - &amp;MethodID",TEXT($A3138,"0000"),
" {","MethodTypeCV:  ",CHAR(34),INDEX(Methods[Method Type],$A3138),CHAR(34),
", MethodCode:  ",CHAR(34),INDEX(Methods[Method Code],$A3138),CHAR(34),
", MethodName:  ",CHAR(34),INDEX(Methods[Method Name],$A3138),CHAR(34),
", MethodDescription:  ",CHAR(34),INDEX(Methods[Method Description],$A3138),CHAR(34),
", MethodLink:  ",CHAR(34),INDEX(Methods[Method Link],$A3138),CHAR(34),
", OrganizationID: *OrganizationID",TEXT(MATCH(INDEX(Methods[Organization Name],$A3138),Organizations[Organization Name],0),"0000"),"}"))</f>
        <v>#REF!</v>
      </c>
      <c r="Q3138" t="e">
        <f>IF(INDEX(Variables[Variable Type],$A3138)="","",
CONCATENATE("  - &amp;VariableID",TEXT($A3138,"0000"),
" {","VariableTypeCV:  ",CHAR(34),INDEX(Variables[Variable Type],$A3138),CHAR(34),
", VariableCode:  ",CHAR(34),INDEX(Variables[Variable Code],$A3138),CHAR(34),
", VariableNameCV:  ",CHAR(34),INDEX(Variables[Variable Name],$A3138),CHAR(34),
", VariableDefinition:  ",CHAR(34),INDEX(Variables[Variable Definition],$A3138),CHAR(34),
", SpecciationCV:  ",CHAR(34),INDEX(Variables[Speciation],$A3138),CHAR(34),
", NoDataValue:  ",CHAR(34),INDEX(Variables[No Data Value],$A3138),CHAR(34),"}"))</f>
        <v>#REF!</v>
      </c>
    </row>
    <row r="3139" spans="1:17" x14ac:dyDescent="0.25">
      <c r="A3139">
        <v>3136</v>
      </c>
      <c r="D3139" t="e">
        <f>IF(INDEX(People[First Name],$A3139)="","",
CONCATENATE("  - &amp;PersonID",TEXT($A3139,"0000"),
" {","PersonFirstName:  ",CHAR(34),INDEX(People[First Name],$A3139),CHAR(34),
", PersonMiddleName:  ",CHAR(34),INDEX(People[Middle Name],$A3139),CHAR(34),
", PersonLastName:  ",CHAR(34),INDEX(People[Last Name],$A3139),CHAR(34),"}"))</f>
        <v>#REF!</v>
      </c>
      <c r="E3139" t="e">
        <f>IF(INDEX(Organizations[Organization Type '[CV']],$A3139)="","",
CONCATENATE("  - &amp;OrganizationID",TEXT($A3139,"0000"),
" {","OrganizationTypeCV:  ",CHAR(34),INDEX(Organizations[Organization Type '[CV']],$A3139),CHAR(34),
", OrganizationCode:  ",CHAR(34),INDEX(Organizations[Organization Code],$A3139),CHAR(34),
", OrganizationName:  ",CHAR(34),INDEX(Organizations[Organization Name],$A3139),CHAR(34),
", OrganizationDescription:  ",CHAR(34),INDEX(Organizations[Organization Description],$A3139),CHAR(34),
", OrganizationLink:  ",CHAR(34),INDEX(Organizations[Organization Link],$A3139),CHAR(34),"}"))</f>
        <v>#REF!</v>
      </c>
      <c r="F3139" t="e">
        <f>IF(INDEX(People[First Name],$A3139)="","",
CONCATENATE("  - &amp;AffiliationID",TEXT($A3139,"0000"),
" {PersonID: *PersonID",TEXT($A3139,"0000"),
", OrganizationID: *OrganizationID",TEXT(MATCH(INDEX(People[Organization Name],$A3139),Organizations[Organization Name],0),"0000"),
", IsPrimaryOrganizationContact: , AffiliationStartDate: , AffiliationEndDate: , PrimaryPhone: ",
", PrimaryEmail: ",CHAR(34),INDEX(People[Primary Email],$A3139),CHAR(34),
", PrimaryAddress: ",CHAR(34),INDEX(People[Primary Address],$A3139),CHAR(34),
", PersonLink: }"))</f>
        <v>#REF!</v>
      </c>
      <c r="H3139" t="e">
        <f>IF(COUNTA(CitationInformation)=0,"",IF(INDEX(AuthorList[Author Name],$A3139)="","",
CONCATENATE("  - &amp;AuthorListID",TEXT($A3139,"0000"),
"  {CitationID: *CitationID0001",
", PersonID: *PersonID",TEXT(MATCH(INDEX(AuthorList[Author Name],$A3139),People[Full Name],0),"0000"),
", AuthorOrder: ",INDEX(AuthorList[Author Number],$A3139),"}")))</f>
        <v>#REF!</v>
      </c>
      <c r="K3139" t="e">
        <f>IF(INDEX(SamplingFeatures[Feature Code],$A3139)="","",
CONCATENATE("  - &amp;SamplingFeatureID",TEXT($A3139,"0000"),
" {","SamplingFeatureUUID:  ",CHAR(34),INDEX(SamplingFeatures[Sampling Feature UUID],$A3139),CHAR(34),
", SamplingFeatureTypeCV:  ",CHAR(34),INDEX(SamplingFeatures[Sampling Feature Type],$A3139),CHAR(34),
", SamplingFeatureCode:  ",CHAR(34),INDEX(SamplingFeatures[Feature Code],$A3139),CHAR(34),
", SamplingFeatureName:  ",CHAR(34),INDEX(SamplingFeatures[Feature Name],$A3139),CHAR(34),
", SamplingFeatureDescription:  ",CHAR(34),INDEX(SamplingFeatures[Feature Description],$A3139),CHAR(34),
", SamplingFeatureGeotypeCV:  ",CHAR(34),INDEX(SamplingFeatures[Feature Geo Type],$A3139),CHAR(34),
", FeatureGeometry:  ",CHAR(34),INDEX(SamplingFeatures[Feature Geometry],$A3139),CHAR(34),
", Elevation_m:  ",CHAR(34),INDEX(SamplingFeatures[Elevation_m],$A3139),CHAR(34),
", ElevationDatumCV:  ",CHAR(34),ElevationDatum,CHAR(34),"}"))</f>
        <v>#REF!</v>
      </c>
      <c r="L3139" t="e">
        <f>IF(INDEX(SamplingFeatures[Sampling Feature Type],$A3139)&lt;&gt;"Site","",
CONCATENATE("  - &amp;SiteID",TEXT(SUMPRODUCT(--($L$3:$L3138&lt;&gt;"")),"0000"),
" {","SamplingFeatureID:  *SamplingFeatureID",TEXT($A3139,"0000"),
", SiteTypeCV:  ",CHAR(34),INDEX(Sites[Site Type],$A3139),CHAR(34),
", Latitude:  ",INDEX(Sites[Latitude],$A3139),
", Longitude:  ",INDEX(Sites[Longitude],$A3139),
", SRSName:  ",CHAR(34),LatLonDatum,CHAR(34),"}"))</f>
        <v>#REF!</v>
      </c>
      <c r="M3139" t="e">
        <f>IF(INDEX(SamplingFeatures[Sampling Feature Type],$A3139)&lt;&gt;"Specimen","",
CONCATENATE("  - &amp;SpecimenID",TEXT(SUMPRODUCT(--($M$3:$M3138&lt;&gt;"")),"0000"),
" {","SamplingFeatureID:  *SamplingFeatureID",TEXT($A3139,"0000"),
", SpecimenTypeCV:  ",CHAR(34),INDEX(Specimens[Specimen Type],$A3139),CHAR(34),
", SpecimenMediumCV:  ",INDEX(Specimens[Specimen Medium],$A3139),
", IsFieldSpecimen:  ",CHAR(34),INDEX(Specimens[Is Field Specimen?],$A3139),CHAR(34),"}"))</f>
        <v>#REF!</v>
      </c>
      <c r="N3139" t="e">
        <f>IF(COUNTA(SpatialOffsets[])=0,"", IF(INDEX(SpatialOffsets[Spatial Offset Type],$A3139)="","",
CONCATENATE("  - &amp;SpatialOffsetID",TEXT($A3139,"0000"),
" {","SpatialOffsetTypeCV:  ",CHAR(34),INDEX(SpatialOffsets[Spatial Offset Type],$A3139),CHAR(34),
", Offset1Value:  ",INDEX(SpatialOffsets[Offset 1 Value],$A3139),
", Offset1UnitID:  ",CHAR(34),INDEX(SpatialOffsets[Offset 1 Unit],$A3139),CHAR(34),
", Offset2Value:  ",INDEX(SpatialOffsets[Offset 2 Value],$A3139),
", Offset2UnitID:  ",CHAR(34),INDEX(SpatialOffsets[Offset 2 Unit],$A3139),CHAR(34),
", Offset3Value:  ",INDEX(SpatialOffsets[Offset 3 Value],$A3139),
", Offset3UnitID:  ",CHAR(34),INDEX(SpatialOffsets[Offset 3 Unit],$A3139),CHAR(34),,"}")))</f>
        <v>#REF!</v>
      </c>
      <c r="O3139" t="e">
        <f>IF(COUNTA(RelatedFeatures[])=0,"", IF(INDEX(RelatedFeatures[First Sampling Feature Code],$A3139)="","",
CONCATENATE("  - &amp;RelationID",TEXT($A3139,"0000"),
" {","SamplingFeatureID:  *SamplingFeatureID",TEXT(MATCH(INDEX(RelatedFeatures[First Sampling Feature Code],$A3139),SamplingFeatures[Feature Code],0),"0000"),
", RelationshipTypeCV:  ",CHAR(34),INDEX(RelatedFeatures[Relationship Type],$A3139),CHAR(34),
", RelatedFeatureID: *SamplingFeatureID",TEXT(MATCH(INDEX(RelatedFeatures[Second Sampling Feature Code],$A3139),SamplingFeatures[Feature Code],0),"0000"),
", SpatialOffsetID:  ",IF(INDEX(RelatedFeatures[Offset Number],$A3139)="","",CONCATENATE("*SpatialOffsetID",TEXT(INDEX(RelatedFeatures[Offset Number],$A3139),"0000"))),"}")))</f>
        <v>#REF!</v>
      </c>
      <c r="P3139" t="e">
        <f>IF(INDEX(Methods[Method Type],$A3139)="","",
CONCATENATE("  - &amp;MethodID",TEXT($A3139,"0000"),
" {","MethodTypeCV:  ",CHAR(34),INDEX(Methods[Method Type],$A3139),CHAR(34),
", MethodCode:  ",CHAR(34),INDEX(Methods[Method Code],$A3139),CHAR(34),
", MethodName:  ",CHAR(34),INDEX(Methods[Method Name],$A3139),CHAR(34),
", MethodDescription:  ",CHAR(34),INDEX(Methods[Method Description],$A3139),CHAR(34),
", MethodLink:  ",CHAR(34),INDEX(Methods[Method Link],$A3139),CHAR(34),
", OrganizationID: *OrganizationID",TEXT(MATCH(INDEX(Methods[Organization Name],$A3139),Organizations[Organization Name],0),"0000"),"}"))</f>
        <v>#REF!</v>
      </c>
      <c r="Q3139" t="e">
        <f>IF(INDEX(Variables[Variable Type],$A3139)="","",
CONCATENATE("  - &amp;VariableID",TEXT($A3139,"0000"),
" {","VariableTypeCV:  ",CHAR(34),INDEX(Variables[Variable Type],$A3139),CHAR(34),
", VariableCode:  ",CHAR(34),INDEX(Variables[Variable Code],$A3139),CHAR(34),
", VariableNameCV:  ",CHAR(34),INDEX(Variables[Variable Name],$A3139),CHAR(34),
", VariableDefinition:  ",CHAR(34),INDEX(Variables[Variable Definition],$A3139),CHAR(34),
", SpecciationCV:  ",CHAR(34),INDEX(Variables[Speciation],$A3139),CHAR(34),
", NoDataValue:  ",CHAR(34),INDEX(Variables[No Data Value],$A3139),CHAR(34),"}"))</f>
        <v>#REF!</v>
      </c>
    </row>
    <row r="3140" spans="1:17" x14ac:dyDescent="0.25">
      <c r="A3140">
        <v>3137</v>
      </c>
      <c r="D3140" t="e">
        <f>IF(INDEX(People[First Name],$A3140)="","",
CONCATENATE("  - &amp;PersonID",TEXT($A3140,"0000"),
" {","PersonFirstName:  ",CHAR(34),INDEX(People[First Name],$A3140),CHAR(34),
", PersonMiddleName:  ",CHAR(34),INDEX(People[Middle Name],$A3140),CHAR(34),
", PersonLastName:  ",CHAR(34),INDEX(People[Last Name],$A3140),CHAR(34),"}"))</f>
        <v>#REF!</v>
      </c>
      <c r="E3140" t="e">
        <f>IF(INDEX(Organizations[Organization Type '[CV']],$A3140)="","",
CONCATENATE("  - &amp;OrganizationID",TEXT($A3140,"0000"),
" {","OrganizationTypeCV:  ",CHAR(34),INDEX(Organizations[Organization Type '[CV']],$A3140),CHAR(34),
", OrganizationCode:  ",CHAR(34),INDEX(Organizations[Organization Code],$A3140),CHAR(34),
", OrganizationName:  ",CHAR(34),INDEX(Organizations[Organization Name],$A3140),CHAR(34),
", OrganizationDescription:  ",CHAR(34),INDEX(Organizations[Organization Description],$A3140),CHAR(34),
", OrganizationLink:  ",CHAR(34),INDEX(Organizations[Organization Link],$A3140),CHAR(34),"}"))</f>
        <v>#REF!</v>
      </c>
      <c r="F3140" t="e">
        <f>IF(INDEX(People[First Name],$A3140)="","",
CONCATENATE("  - &amp;AffiliationID",TEXT($A3140,"0000"),
" {PersonID: *PersonID",TEXT($A3140,"0000"),
", OrganizationID: *OrganizationID",TEXT(MATCH(INDEX(People[Organization Name],$A3140),Organizations[Organization Name],0),"0000"),
", IsPrimaryOrganizationContact: , AffiliationStartDate: , AffiliationEndDate: , PrimaryPhone: ",
", PrimaryEmail: ",CHAR(34),INDEX(People[Primary Email],$A3140),CHAR(34),
", PrimaryAddress: ",CHAR(34),INDEX(People[Primary Address],$A3140),CHAR(34),
", PersonLink: }"))</f>
        <v>#REF!</v>
      </c>
      <c r="H3140" t="e">
        <f>IF(COUNTA(CitationInformation)=0,"",IF(INDEX(AuthorList[Author Name],$A3140)="","",
CONCATENATE("  - &amp;AuthorListID",TEXT($A3140,"0000"),
"  {CitationID: *CitationID0001",
", PersonID: *PersonID",TEXT(MATCH(INDEX(AuthorList[Author Name],$A3140),People[Full Name],0),"0000"),
", AuthorOrder: ",INDEX(AuthorList[Author Number],$A3140),"}")))</f>
        <v>#REF!</v>
      </c>
      <c r="K3140" t="e">
        <f>IF(INDEX(SamplingFeatures[Feature Code],$A3140)="","",
CONCATENATE("  - &amp;SamplingFeatureID",TEXT($A3140,"0000"),
" {","SamplingFeatureUUID:  ",CHAR(34),INDEX(SamplingFeatures[Sampling Feature UUID],$A3140),CHAR(34),
", SamplingFeatureTypeCV:  ",CHAR(34),INDEX(SamplingFeatures[Sampling Feature Type],$A3140),CHAR(34),
", SamplingFeatureCode:  ",CHAR(34),INDEX(SamplingFeatures[Feature Code],$A3140),CHAR(34),
", SamplingFeatureName:  ",CHAR(34),INDEX(SamplingFeatures[Feature Name],$A3140),CHAR(34),
", SamplingFeatureDescription:  ",CHAR(34),INDEX(SamplingFeatures[Feature Description],$A3140),CHAR(34),
", SamplingFeatureGeotypeCV:  ",CHAR(34),INDEX(SamplingFeatures[Feature Geo Type],$A3140),CHAR(34),
", FeatureGeometry:  ",CHAR(34),INDEX(SamplingFeatures[Feature Geometry],$A3140),CHAR(34),
", Elevation_m:  ",CHAR(34),INDEX(SamplingFeatures[Elevation_m],$A3140),CHAR(34),
", ElevationDatumCV:  ",CHAR(34),ElevationDatum,CHAR(34),"}"))</f>
        <v>#REF!</v>
      </c>
      <c r="L3140" t="e">
        <f>IF(INDEX(SamplingFeatures[Sampling Feature Type],$A3140)&lt;&gt;"Site","",
CONCATENATE("  - &amp;SiteID",TEXT(SUMPRODUCT(--($L$3:$L3139&lt;&gt;"")),"0000"),
" {","SamplingFeatureID:  *SamplingFeatureID",TEXT($A3140,"0000"),
", SiteTypeCV:  ",CHAR(34),INDEX(Sites[Site Type],$A3140),CHAR(34),
", Latitude:  ",INDEX(Sites[Latitude],$A3140),
", Longitude:  ",INDEX(Sites[Longitude],$A3140),
", SRSName:  ",CHAR(34),LatLonDatum,CHAR(34),"}"))</f>
        <v>#REF!</v>
      </c>
      <c r="M3140" t="e">
        <f>IF(INDEX(SamplingFeatures[Sampling Feature Type],$A3140)&lt;&gt;"Specimen","",
CONCATENATE("  - &amp;SpecimenID",TEXT(SUMPRODUCT(--($M$3:$M3139&lt;&gt;"")),"0000"),
" {","SamplingFeatureID:  *SamplingFeatureID",TEXT($A3140,"0000"),
", SpecimenTypeCV:  ",CHAR(34),INDEX(Specimens[Specimen Type],$A3140),CHAR(34),
", SpecimenMediumCV:  ",INDEX(Specimens[Specimen Medium],$A3140),
", IsFieldSpecimen:  ",CHAR(34),INDEX(Specimens[Is Field Specimen?],$A3140),CHAR(34),"}"))</f>
        <v>#REF!</v>
      </c>
      <c r="N3140" t="e">
        <f>IF(COUNTA(SpatialOffsets[])=0,"", IF(INDEX(SpatialOffsets[Spatial Offset Type],$A3140)="","",
CONCATENATE("  - &amp;SpatialOffsetID",TEXT($A3140,"0000"),
" {","SpatialOffsetTypeCV:  ",CHAR(34),INDEX(SpatialOffsets[Spatial Offset Type],$A3140),CHAR(34),
", Offset1Value:  ",INDEX(SpatialOffsets[Offset 1 Value],$A3140),
", Offset1UnitID:  ",CHAR(34),INDEX(SpatialOffsets[Offset 1 Unit],$A3140),CHAR(34),
", Offset2Value:  ",INDEX(SpatialOffsets[Offset 2 Value],$A3140),
", Offset2UnitID:  ",CHAR(34),INDEX(SpatialOffsets[Offset 2 Unit],$A3140),CHAR(34),
", Offset3Value:  ",INDEX(SpatialOffsets[Offset 3 Value],$A3140),
", Offset3UnitID:  ",CHAR(34),INDEX(SpatialOffsets[Offset 3 Unit],$A3140),CHAR(34),,"}")))</f>
        <v>#REF!</v>
      </c>
      <c r="O3140" t="e">
        <f>IF(COUNTA(RelatedFeatures[])=0,"", IF(INDEX(RelatedFeatures[First Sampling Feature Code],$A3140)="","",
CONCATENATE("  - &amp;RelationID",TEXT($A3140,"0000"),
" {","SamplingFeatureID:  *SamplingFeatureID",TEXT(MATCH(INDEX(RelatedFeatures[First Sampling Feature Code],$A3140),SamplingFeatures[Feature Code],0),"0000"),
", RelationshipTypeCV:  ",CHAR(34),INDEX(RelatedFeatures[Relationship Type],$A3140),CHAR(34),
", RelatedFeatureID: *SamplingFeatureID",TEXT(MATCH(INDEX(RelatedFeatures[Second Sampling Feature Code],$A3140),SamplingFeatures[Feature Code],0),"0000"),
", SpatialOffsetID:  ",IF(INDEX(RelatedFeatures[Offset Number],$A3140)="","",CONCATENATE("*SpatialOffsetID",TEXT(INDEX(RelatedFeatures[Offset Number],$A3140),"0000"))),"}")))</f>
        <v>#REF!</v>
      </c>
      <c r="P3140" t="e">
        <f>IF(INDEX(Methods[Method Type],$A3140)="","",
CONCATENATE("  - &amp;MethodID",TEXT($A3140,"0000"),
" {","MethodTypeCV:  ",CHAR(34),INDEX(Methods[Method Type],$A3140),CHAR(34),
", MethodCode:  ",CHAR(34),INDEX(Methods[Method Code],$A3140),CHAR(34),
", MethodName:  ",CHAR(34),INDEX(Methods[Method Name],$A3140),CHAR(34),
", MethodDescription:  ",CHAR(34),INDEX(Methods[Method Description],$A3140),CHAR(34),
", MethodLink:  ",CHAR(34),INDEX(Methods[Method Link],$A3140),CHAR(34),
", OrganizationID: *OrganizationID",TEXT(MATCH(INDEX(Methods[Organization Name],$A3140),Organizations[Organization Name],0),"0000"),"}"))</f>
        <v>#REF!</v>
      </c>
      <c r="Q3140" t="e">
        <f>IF(INDEX(Variables[Variable Type],$A3140)="","",
CONCATENATE("  - &amp;VariableID",TEXT($A3140,"0000"),
" {","VariableTypeCV:  ",CHAR(34),INDEX(Variables[Variable Type],$A3140),CHAR(34),
", VariableCode:  ",CHAR(34),INDEX(Variables[Variable Code],$A3140),CHAR(34),
", VariableNameCV:  ",CHAR(34),INDEX(Variables[Variable Name],$A3140),CHAR(34),
", VariableDefinition:  ",CHAR(34),INDEX(Variables[Variable Definition],$A3140),CHAR(34),
", SpecciationCV:  ",CHAR(34),INDEX(Variables[Speciation],$A3140),CHAR(34),
", NoDataValue:  ",CHAR(34),INDEX(Variables[No Data Value],$A3140),CHAR(34),"}"))</f>
        <v>#REF!</v>
      </c>
    </row>
    <row r="3141" spans="1:17" x14ac:dyDescent="0.25">
      <c r="A3141">
        <v>3138</v>
      </c>
      <c r="D3141" t="e">
        <f>IF(INDEX(People[First Name],$A3141)="","",
CONCATENATE("  - &amp;PersonID",TEXT($A3141,"0000"),
" {","PersonFirstName:  ",CHAR(34),INDEX(People[First Name],$A3141),CHAR(34),
", PersonMiddleName:  ",CHAR(34),INDEX(People[Middle Name],$A3141),CHAR(34),
", PersonLastName:  ",CHAR(34),INDEX(People[Last Name],$A3141),CHAR(34),"}"))</f>
        <v>#REF!</v>
      </c>
      <c r="E3141" t="e">
        <f>IF(INDEX(Organizations[Organization Type '[CV']],$A3141)="","",
CONCATENATE("  - &amp;OrganizationID",TEXT($A3141,"0000"),
" {","OrganizationTypeCV:  ",CHAR(34),INDEX(Organizations[Organization Type '[CV']],$A3141),CHAR(34),
", OrganizationCode:  ",CHAR(34),INDEX(Organizations[Organization Code],$A3141),CHAR(34),
", OrganizationName:  ",CHAR(34),INDEX(Organizations[Organization Name],$A3141),CHAR(34),
", OrganizationDescription:  ",CHAR(34),INDEX(Organizations[Organization Description],$A3141),CHAR(34),
", OrganizationLink:  ",CHAR(34),INDEX(Organizations[Organization Link],$A3141),CHAR(34),"}"))</f>
        <v>#REF!</v>
      </c>
      <c r="F3141" t="e">
        <f>IF(INDEX(People[First Name],$A3141)="","",
CONCATENATE("  - &amp;AffiliationID",TEXT($A3141,"0000"),
" {PersonID: *PersonID",TEXT($A3141,"0000"),
", OrganizationID: *OrganizationID",TEXT(MATCH(INDEX(People[Organization Name],$A3141),Organizations[Organization Name],0),"0000"),
", IsPrimaryOrganizationContact: , AffiliationStartDate: , AffiliationEndDate: , PrimaryPhone: ",
", PrimaryEmail: ",CHAR(34),INDEX(People[Primary Email],$A3141),CHAR(34),
", PrimaryAddress: ",CHAR(34),INDEX(People[Primary Address],$A3141),CHAR(34),
", PersonLink: }"))</f>
        <v>#REF!</v>
      </c>
      <c r="H3141" t="e">
        <f>IF(COUNTA(CitationInformation)=0,"",IF(INDEX(AuthorList[Author Name],$A3141)="","",
CONCATENATE("  - &amp;AuthorListID",TEXT($A3141,"0000"),
"  {CitationID: *CitationID0001",
", PersonID: *PersonID",TEXT(MATCH(INDEX(AuthorList[Author Name],$A3141),People[Full Name],0),"0000"),
", AuthorOrder: ",INDEX(AuthorList[Author Number],$A3141),"}")))</f>
        <v>#REF!</v>
      </c>
      <c r="K3141" t="e">
        <f>IF(INDEX(SamplingFeatures[Feature Code],$A3141)="","",
CONCATENATE("  - &amp;SamplingFeatureID",TEXT($A3141,"0000"),
" {","SamplingFeatureUUID:  ",CHAR(34),INDEX(SamplingFeatures[Sampling Feature UUID],$A3141),CHAR(34),
", SamplingFeatureTypeCV:  ",CHAR(34),INDEX(SamplingFeatures[Sampling Feature Type],$A3141),CHAR(34),
", SamplingFeatureCode:  ",CHAR(34),INDEX(SamplingFeatures[Feature Code],$A3141),CHAR(34),
", SamplingFeatureName:  ",CHAR(34),INDEX(SamplingFeatures[Feature Name],$A3141),CHAR(34),
", SamplingFeatureDescription:  ",CHAR(34),INDEX(SamplingFeatures[Feature Description],$A3141),CHAR(34),
", SamplingFeatureGeotypeCV:  ",CHAR(34),INDEX(SamplingFeatures[Feature Geo Type],$A3141),CHAR(34),
", FeatureGeometry:  ",CHAR(34),INDEX(SamplingFeatures[Feature Geometry],$A3141),CHAR(34),
", Elevation_m:  ",CHAR(34),INDEX(SamplingFeatures[Elevation_m],$A3141),CHAR(34),
", ElevationDatumCV:  ",CHAR(34),ElevationDatum,CHAR(34),"}"))</f>
        <v>#REF!</v>
      </c>
      <c r="L3141" t="e">
        <f>IF(INDEX(SamplingFeatures[Sampling Feature Type],$A3141)&lt;&gt;"Site","",
CONCATENATE("  - &amp;SiteID",TEXT(SUMPRODUCT(--($L$3:$L3140&lt;&gt;"")),"0000"),
" {","SamplingFeatureID:  *SamplingFeatureID",TEXT($A3141,"0000"),
", SiteTypeCV:  ",CHAR(34),INDEX(Sites[Site Type],$A3141),CHAR(34),
", Latitude:  ",INDEX(Sites[Latitude],$A3141),
", Longitude:  ",INDEX(Sites[Longitude],$A3141),
", SRSName:  ",CHAR(34),LatLonDatum,CHAR(34),"}"))</f>
        <v>#REF!</v>
      </c>
      <c r="M3141" t="e">
        <f>IF(INDEX(SamplingFeatures[Sampling Feature Type],$A3141)&lt;&gt;"Specimen","",
CONCATENATE("  - &amp;SpecimenID",TEXT(SUMPRODUCT(--($M$3:$M3140&lt;&gt;"")),"0000"),
" {","SamplingFeatureID:  *SamplingFeatureID",TEXT($A3141,"0000"),
", SpecimenTypeCV:  ",CHAR(34),INDEX(Specimens[Specimen Type],$A3141),CHAR(34),
", SpecimenMediumCV:  ",INDEX(Specimens[Specimen Medium],$A3141),
", IsFieldSpecimen:  ",CHAR(34),INDEX(Specimens[Is Field Specimen?],$A3141),CHAR(34),"}"))</f>
        <v>#REF!</v>
      </c>
      <c r="N3141" t="e">
        <f>IF(COUNTA(SpatialOffsets[])=0,"", IF(INDEX(SpatialOffsets[Spatial Offset Type],$A3141)="","",
CONCATENATE("  - &amp;SpatialOffsetID",TEXT($A3141,"0000"),
" {","SpatialOffsetTypeCV:  ",CHAR(34),INDEX(SpatialOffsets[Spatial Offset Type],$A3141),CHAR(34),
", Offset1Value:  ",INDEX(SpatialOffsets[Offset 1 Value],$A3141),
", Offset1UnitID:  ",CHAR(34),INDEX(SpatialOffsets[Offset 1 Unit],$A3141),CHAR(34),
", Offset2Value:  ",INDEX(SpatialOffsets[Offset 2 Value],$A3141),
", Offset2UnitID:  ",CHAR(34),INDEX(SpatialOffsets[Offset 2 Unit],$A3141),CHAR(34),
", Offset3Value:  ",INDEX(SpatialOffsets[Offset 3 Value],$A3141),
", Offset3UnitID:  ",CHAR(34),INDEX(SpatialOffsets[Offset 3 Unit],$A3141),CHAR(34),,"}")))</f>
        <v>#REF!</v>
      </c>
      <c r="O3141" t="e">
        <f>IF(COUNTA(RelatedFeatures[])=0,"", IF(INDEX(RelatedFeatures[First Sampling Feature Code],$A3141)="","",
CONCATENATE("  - &amp;RelationID",TEXT($A3141,"0000"),
" {","SamplingFeatureID:  *SamplingFeatureID",TEXT(MATCH(INDEX(RelatedFeatures[First Sampling Feature Code],$A3141),SamplingFeatures[Feature Code],0),"0000"),
", RelationshipTypeCV:  ",CHAR(34),INDEX(RelatedFeatures[Relationship Type],$A3141),CHAR(34),
", RelatedFeatureID: *SamplingFeatureID",TEXT(MATCH(INDEX(RelatedFeatures[Second Sampling Feature Code],$A3141),SamplingFeatures[Feature Code],0),"0000"),
", SpatialOffsetID:  ",IF(INDEX(RelatedFeatures[Offset Number],$A3141)="","",CONCATENATE("*SpatialOffsetID",TEXT(INDEX(RelatedFeatures[Offset Number],$A3141),"0000"))),"}")))</f>
        <v>#REF!</v>
      </c>
      <c r="P3141" t="e">
        <f>IF(INDEX(Methods[Method Type],$A3141)="","",
CONCATENATE("  - &amp;MethodID",TEXT($A3141,"0000"),
" {","MethodTypeCV:  ",CHAR(34),INDEX(Methods[Method Type],$A3141),CHAR(34),
", MethodCode:  ",CHAR(34),INDEX(Methods[Method Code],$A3141),CHAR(34),
", MethodName:  ",CHAR(34),INDEX(Methods[Method Name],$A3141),CHAR(34),
", MethodDescription:  ",CHAR(34),INDEX(Methods[Method Description],$A3141),CHAR(34),
", MethodLink:  ",CHAR(34),INDEX(Methods[Method Link],$A3141),CHAR(34),
", OrganizationID: *OrganizationID",TEXT(MATCH(INDEX(Methods[Organization Name],$A3141),Organizations[Organization Name],0),"0000"),"}"))</f>
        <v>#REF!</v>
      </c>
      <c r="Q3141" t="e">
        <f>IF(INDEX(Variables[Variable Type],$A3141)="","",
CONCATENATE("  - &amp;VariableID",TEXT($A3141,"0000"),
" {","VariableTypeCV:  ",CHAR(34),INDEX(Variables[Variable Type],$A3141),CHAR(34),
", VariableCode:  ",CHAR(34),INDEX(Variables[Variable Code],$A3141),CHAR(34),
", VariableNameCV:  ",CHAR(34),INDEX(Variables[Variable Name],$A3141),CHAR(34),
", VariableDefinition:  ",CHAR(34),INDEX(Variables[Variable Definition],$A3141),CHAR(34),
", SpecciationCV:  ",CHAR(34),INDEX(Variables[Speciation],$A3141),CHAR(34),
", NoDataValue:  ",CHAR(34),INDEX(Variables[No Data Value],$A3141),CHAR(34),"}"))</f>
        <v>#REF!</v>
      </c>
    </row>
    <row r="3142" spans="1:17" x14ac:dyDescent="0.25">
      <c r="A3142">
        <v>3139</v>
      </c>
      <c r="D3142" t="e">
        <f>IF(INDEX(People[First Name],$A3142)="","",
CONCATENATE("  - &amp;PersonID",TEXT($A3142,"0000"),
" {","PersonFirstName:  ",CHAR(34),INDEX(People[First Name],$A3142),CHAR(34),
", PersonMiddleName:  ",CHAR(34),INDEX(People[Middle Name],$A3142),CHAR(34),
", PersonLastName:  ",CHAR(34),INDEX(People[Last Name],$A3142),CHAR(34),"}"))</f>
        <v>#REF!</v>
      </c>
      <c r="E3142" t="e">
        <f>IF(INDEX(Organizations[Organization Type '[CV']],$A3142)="","",
CONCATENATE("  - &amp;OrganizationID",TEXT($A3142,"0000"),
" {","OrganizationTypeCV:  ",CHAR(34),INDEX(Organizations[Organization Type '[CV']],$A3142),CHAR(34),
", OrganizationCode:  ",CHAR(34),INDEX(Organizations[Organization Code],$A3142),CHAR(34),
", OrganizationName:  ",CHAR(34),INDEX(Organizations[Organization Name],$A3142),CHAR(34),
", OrganizationDescription:  ",CHAR(34),INDEX(Organizations[Organization Description],$A3142),CHAR(34),
", OrganizationLink:  ",CHAR(34),INDEX(Organizations[Organization Link],$A3142),CHAR(34),"}"))</f>
        <v>#REF!</v>
      </c>
      <c r="F3142" t="e">
        <f>IF(INDEX(People[First Name],$A3142)="","",
CONCATENATE("  - &amp;AffiliationID",TEXT($A3142,"0000"),
" {PersonID: *PersonID",TEXT($A3142,"0000"),
", OrganizationID: *OrganizationID",TEXT(MATCH(INDEX(People[Organization Name],$A3142),Organizations[Organization Name],0),"0000"),
", IsPrimaryOrganizationContact: , AffiliationStartDate: , AffiliationEndDate: , PrimaryPhone: ",
", PrimaryEmail: ",CHAR(34),INDEX(People[Primary Email],$A3142),CHAR(34),
", PrimaryAddress: ",CHAR(34),INDEX(People[Primary Address],$A3142),CHAR(34),
", PersonLink: }"))</f>
        <v>#REF!</v>
      </c>
      <c r="H3142" t="e">
        <f>IF(COUNTA(CitationInformation)=0,"",IF(INDEX(AuthorList[Author Name],$A3142)="","",
CONCATENATE("  - &amp;AuthorListID",TEXT($A3142,"0000"),
"  {CitationID: *CitationID0001",
", PersonID: *PersonID",TEXT(MATCH(INDEX(AuthorList[Author Name],$A3142),People[Full Name],0),"0000"),
", AuthorOrder: ",INDEX(AuthorList[Author Number],$A3142),"}")))</f>
        <v>#REF!</v>
      </c>
      <c r="K3142" t="e">
        <f>IF(INDEX(SamplingFeatures[Feature Code],$A3142)="","",
CONCATENATE("  - &amp;SamplingFeatureID",TEXT($A3142,"0000"),
" {","SamplingFeatureUUID:  ",CHAR(34),INDEX(SamplingFeatures[Sampling Feature UUID],$A3142),CHAR(34),
", SamplingFeatureTypeCV:  ",CHAR(34),INDEX(SamplingFeatures[Sampling Feature Type],$A3142),CHAR(34),
", SamplingFeatureCode:  ",CHAR(34),INDEX(SamplingFeatures[Feature Code],$A3142),CHAR(34),
", SamplingFeatureName:  ",CHAR(34),INDEX(SamplingFeatures[Feature Name],$A3142),CHAR(34),
", SamplingFeatureDescription:  ",CHAR(34),INDEX(SamplingFeatures[Feature Description],$A3142),CHAR(34),
", SamplingFeatureGeotypeCV:  ",CHAR(34),INDEX(SamplingFeatures[Feature Geo Type],$A3142),CHAR(34),
", FeatureGeometry:  ",CHAR(34),INDEX(SamplingFeatures[Feature Geometry],$A3142),CHAR(34),
", Elevation_m:  ",CHAR(34),INDEX(SamplingFeatures[Elevation_m],$A3142),CHAR(34),
", ElevationDatumCV:  ",CHAR(34),ElevationDatum,CHAR(34),"}"))</f>
        <v>#REF!</v>
      </c>
      <c r="L3142" t="e">
        <f>IF(INDEX(SamplingFeatures[Sampling Feature Type],$A3142)&lt;&gt;"Site","",
CONCATENATE("  - &amp;SiteID",TEXT(SUMPRODUCT(--($L$3:$L3141&lt;&gt;"")),"0000"),
" {","SamplingFeatureID:  *SamplingFeatureID",TEXT($A3142,"0000"),
", SiteTypeCV:  ",CHAR(34),INDEX(Sites[Site Type],$A3142),CHAR(34),
", Latitude:  ",INDEX(Sites[Latitude],$A3142),
", Longitude:  ",INDEX(Sites[Longitude],$A3142),
", SRSName:  ",CHAR(34),LatLonDatum,CHAR(34),"}"))</f>
        <v>#REF!</v>
      </c>
      <c r="M3142" t="e">
        <f>IF(INDEX(SamplingFeatures[Sampling Feature Type],$A3142)&lt;&gt;"Specimen","",
CONCATENATE("  - &amp;SpecimenID",TEXT(SUMPRODUCT(--($M$3:$M3141&lt;&gt;"")),"0000"),
" {","SamplingFeatureID:  *SamplingFeatureID",TEXT($A3142,"0000"),
", SpecimenTypeCV:  ",CHAR(34),INDEX(Specimens[Specimen Type],$A3142),CHAR(34),
", SpecimenMediumCV:  ",INDEX(Specimens[Specimen Medium],$A3142),
", IsFieldSpecimen:  ",CHAR(34),INDEX(Specimens[Is Field Specimen?],$A3142),CHAR(34),"}"))</f>
        <v>#REF!</v>
      </c>
      <c r="N3142" t="e">
        <f>IF(COUNTA(SpatialOffsets[])=0,"", IF(INDEX(SpatialOffsets[Spatial Offset Type],$A3142)="","",
CONCATENATE("  - &amp;SpatialOffsetID",TEXT($A3142,"0000"),
" {","SpatialOffsetTypeCV:  ",CHAR(34),INDEX(SpatialOffsets[Spatial Offset Type],$A3142),CHAR(34),
", Offset1Value:  ",INDEX(SpatialOffsets[Offset 1 Value],$A3142),
", Offset1UnitID:  ",CHAR(34),INDEX(SpatialOffsets[Offset 1 Unit],$A3142),CHAR(34),
", Offset2Value:  ",INDEX(SpatialOffsets[Offset 2 Value],$A3142),
", Offset2UnitID:  ",CHAR(34),INDEX(SpatialOffsets[Offset 2 Unit],$A3142),CHAR(34),
", Offset3Value:  ",INDEX(SpatialOffsets[Offset 3 Value],$A3142),
", Offset3UnitID:  ",CHAR(34),INDEX(SpatialOffsets[Offset 3 Unit],$A3142),CHAR(34),,"}")))</f>
        <v>#REF!</v>
      </c>
      <c r="O3142" t="e">
        <f>IF(COUNTA(RelatedFeatures[])=0,"", IF(INDEX(RelatedFeatures[First Sampling Feature Code],$A3142)="","",
CONCATENATE("  - &amp;RelationID",TEXT($A3142,"0000"),
" {","SamplingFeatureID:  *SamplingFeatureID",TEXT(MATCH(INDEX(RelatedFeatures[First Sampling Feature Code],$A3142),SamplingFeatures[Feature Code],0),"0000"),
", RelationshipTypeCV:  ",CHAR(34),INDEX(RelatedFeatures[Relationship Type],$A3142),CHAR(34),
", RelatedFeatureID: *SamplingFeatureID",TEXT(MATCH(INDEX(RelatedFeatures[Second Sampling Feature Code],$A3142),SamplingFeatures[Feature Code],0),"0000"),
", SpatialOffsetID:  ",IF(INDEX(RelatedFeatures[Offset Number],$A3142)="","",CONCATENATE("*SpatialOffsetID",TEXT(INDEX(RelatedFeatures[Offset Number],$A3142),"0000"))),"}")))</f>
        <v>#REF!</v>
      </c>
      <c r="P3142" t="e">
        <f>IF(INDEX(Methods[Method Type],$A3142)="","",
CONCATENATE("  - &amp;MethodID",TEXT($A3142,"0000"),
" {","MethodTypeCV:  ",CHAR(34),INDEX(Methods[Method Type],$A3142),CHAR(34),
", MethodCode:  ",CHAR(34),INDEX(Methods[Method Code],$A3142),CHAR(34),
", MethodName:  ",CHAR(34),INDEX(Methods[Method Name],$A3142),CHAR(34),
", MethodDescription:  ",CHAR(34),INDEX(Methods[Method Description],$A3142),CHAR(34),
", MethodLink:  ",CHAR(34),INDEX(Methods[Method Link],$A3142),CHAR(34),
", OrganizationID: *OrganizationID",TEXT(MATCH(INDEX(Methods[Organization Name],$A3142),Organizations[Organization Name],0),"0000"),"}"))</f>
        <v>#REF!</v>
      </c>
      <c r="Q3142" t="e">
        <f>IF(INDEX(Variables[Variable Type],$A3142)="","",
CONCATENATE("  - &amp;VariableID",TEXT($A3142,"0000"),
" {","VariableTypeCV:  ",CHAR(34),INDEX(Variables[Variable Type],$A3142),CHAR(34),
", VariableCode:  ",CHAR(34),INDEX(Variables[Variable Code],$A3142),CHAR(34),
", VariableNameCV:  ",CHAR(34),INDEX(Variables[Variable Name],$A3142),CHAR(34),
", VariableDefinition:  ",CHAR(34),INDEX(Variables[Variable Definition],$A3142),CHAR(34),
", SpecciationCV:  ",CHAR(34),INDEX(Variables[Speciation],$A3142),CHAR(34),
", NoDataValue:  ",CHAR(34),INDEX(Variables[No Data Value],$A3142),CHAR(34),"}"))</f>
        <v>#REF!</v>
      </c>
    </row>
    <row r="3143" spans="1:17" x14ac:dyDescent="0.25">
      <c r="A3143">
        <v>3140</v>
      </c>
      <c r="D3143" t="e">
        <f>IF(INDEX(People[First Name],$A3143)="","",
CONCATENATE("  - &amp;PersonID",TEXT($A3143,"0000"),
" {","PersonFirstName:  ",CHAR(34),INDEX(People[First Name],$A3143),CHAR(34),
", PersonMiddleName:  ",CHAR(34),INDEX(People[Middle Name],$A3143),CHAR(34),
", PersonLastName:  ",CHAR(34),INDEX(People[Last Name],$A3143),CHAR(34),"}"))</f>
        <v>#REF!</v>
      </c>
      <c r="E3143" t="e">
        <f>IF(INDEX(Organizations[Organization Type '[CV']],$A3143)="","",
CONCATENATE("  - &amp;OrganizationID",TEXT($A3143,"0000"),
" {","OrganizationTypeCV:  ",CHAR(34),INDEX(Organizations[Organization Type '[CV']],$A3143),CHAR(34),
", OrganizationCode:  ",CHAR(34),INDEX(Organizations[Organization Code],$A3143),CHAR(34),
", OrganizationName:  ",CHAR(34),INDEX(Organizations[Organization Name],$A3143),CHAR(34),
", OrganizationDescription:  ",CHAR(34),INDEX(Organizations[Organization Description],$A3143),CHAR(34),
", OrganizationLink:  ",CHAR(34),INDEX(Organizations[Organization Link],$A3143),CHAR(34),"}"))</f>
        <v>#REF!</v>
      </c>
      <c r="F3143" t="e">
        <f>IF(INDEX(People[First Name],$A3143)="","",
CONCATENATE("  - &amp;AffiliationID",TEXT($A3143,"0000"),
" {PersonID: *PersonID",TEXT($A3143,"0000"),
", OrganizationID: *OrganizationID",TEXT(MATCH(INDEX(People[Organization Name],$A3143),Organizations[Organization Name],0),"0000"),
", IsPrimaryOrganizationContact: , AffiliationStartDate: , AffiliationEndDate: , PrimaryPhone: ",
", PrimaryEmail: ",CHAR(34),INDEX(People[Primary Email],$A3143),CHAR(34),
", PrimaryAddress: ",CHAR(34),INDEX(People[Primary Address],$A3143),CHAR(34),
", PersonLink: }"))</f>
        <v>#REF!</v>
      </c>
      <c r="H3143" t="e">
        <f>IF(COUNTA(CitationInformation)=0,"",IF(INDEX(AuthorList[Author Name],$A3143)="","",
CONCATENATE("  - &amp;AuthorListID",TEXT($A3143,"0000"),
"  {CitationID: *CitationID0001",
", PersonID: *PersonID",TEXT(MATCH(INDEX(AuthorList[Author Name],$A3143),People[Full Name],0),"0000"),
", AuthorOrder: ",INDEX(AuthorList[Author Number],$A3143),"}")))</f>
        <v>#REF!</v>
      </c>
      <c r="K3143" t="e">
        <f>IF(INDEX(SamplingFeatures[Feature Code],$A3143)="","",
CONCATENATE("  - &amp;SamplingFeatureID",TEXT($A3143,"0000"),
" {","SamplingFeatureUUID:  ",CHAR(34),INDEX(SamplingFeatures[Sampling Feature UUID],$A3143),CHAR(34),
", SamplingFeatureTypeCV:  ",CHAR(34),INDEX(SamplingFeatures[Sampling Feature Type],$A3143),CHAR(34),
", SamplingFeatureCode:  ",CHAR(34),INDEX(SamplingFeatures[Feature Code],$A3143),CHAR(34),
", SamplingFeatureName:  ",CHAR(34),INDEX(SamplingFeatures[Feature Name],$A3143),CHAR(34),
", SamplingFeatureDescription:  ",CHAR(34),INDEX(SamplingFeatures[Feature Description],$A3143),CHAR(34),
", SamplingFeatureGeotypeCV:  ",CHAR(34),INDEX(SamplingFeatures[Feature Geo Type],$A3143),CHAR(34),
", FeatureGeometry:  ",CHAR(34),INDEX(SamplingFeatures[Feature Geometry],$A3143),CHAR(34),
", Elevation_m:  ",CHAR(34),INDEX(SamplingFeatures[Elevation_m],$A3143),CHAR(34),
", ElevationDatumCV:  ",CHAR(34),ElevationDatum,CHAR(34),"}"))</f>
        <v>#REF!</v>
      </c>
      <c r="L3143" t="e">
        <f>IF(INDEX(SamplingFeatures[Sampling Feature Type],$A3143)&lt;&gt;"Site","",
CONCATENATE("  - &amp;SiteID",TEXT(SUMPRODUCT(--($L$3:$L3142&lt;&gt;"")),"0000"),
" {","SamplingFeatureID:  *SamplingFeatureID",TEXT($A3143,"0000"),
", SiteTypeCV:  ",CHAR(34),INDEX(Sites[Site Type],$A3143),CHAR(34),
", Latitude:  ",INDEX(Sites[Latitude],$A3143),
", Longitude:  ",INDEX(Sites[Longitude],$A3143),
", SRSName:  ",CHAR(34),LatLonDatum,CHAR(34),"}"))</f>
        <v>#REF!</v>
      </c>
      <c r="M3143" t="e">
        <f>IF(INDEX(SamplingFeatures[Sampling Feature Type],$A3143)&lt;&gt;"Specimen","",
CONCATENATE("  - &amp;SpecimenID",TEXT(SUMPRODUCT(--($M$3:$M3142&lt;&gt;"")),"0000"),
" {","SamplingFeatureID:  *SamplingFeatureID",TEXT($A3143,"0000"),
", SpecimenTypeCV:  ",CHAR(34),INDEX(Specimens[Specimen Type],$A3143),CHAR(34),
", SpecimenMediumCV:  ",INDEX(Specimens[Specimen Medium],$A3143),
", IsFieldSpecimen:  ",CHAR(34),INDEX(Specimens[Is Field Specimen?],$A3143),CHAR(34),"}"))</f>
        <v>#REF!</v>
      </c>
      <c r="N3143" t="e">
        <f>IF(COUNTA(SpatialOffsets[])=0,"", IF(INDEX(SpatialOffsets[Spatial Offset Type],$A3143)="","",
CONCATENATE("  - &amp;SpatialOffsetID",TEXT($A3143,"0000"),
" {","SpatialOffsetTypeCV:  ",CHAR(34),INDEX(SpatialOffsets[Spatial Offset Type],$A3143),CHAR(34),
", Offset1Value:  ",INDEX(SpatialOffsets[Offset 1 Value],$A3143),
", Offset1UnitID:  ",CHAR(34),INDEX(SpatialOffsets[Offset 1 Unit],$A3143),CHAR(34),
", Offset2Value:  ",INDEX(SpatialOffsets[Offset 2 Value],$A3143),
", Offset2UnitID:  ",CHAR(34),INDEX(SpatialOffsets[Offset 2 Unit],$A3143),CHAR(34),
", Offset3Value:  ",INDEX(SpatialOffsets[Offset 3 Value],$A3143),
", Offset3UnitID:  ",CHAR(34),INDEX(SpatialOffsets[Offset 3 Unit],$A3143),CHAR(34),,"}")))</f>
        <v>#REF!</v>
      </c>
      <c r="O3143" t="e">
        <f>IF(COUNTA(RelatedFeatures[])=0,"", IF(INDEX(RelatedFeatures[First Sampling Feature Code],$A3143)="","",
CONCATENATE("  - &amp;RelationID",TEXT($A3143,"0000"),
" {","SamplingFeatureID:  *SamplingFeatureID",TEXT(MATCH(INDEX(RelatedFeatures[First Sampling Feature Code],$A3143),SamplingFeatures[Feature Code],0),"0000"),
", RelationshipTypeCV:  ",CHAR(34),INDEX(RelatedFeatures[Relationship Type],$A3143),CHAR(34),
", RelatedFeatureID: *SamplingFeatureID",TEXT(MATCH(INDEX(RelatedFeatures[Second Sampling Feature Code],$A3143),SamplingFeatures[Feature Code],0),"0000"),
", SpatialOffsetID:  ",IF(INDEX(RelatedFeatures[Offset Number],$A3143)="","",CONCATENATE("*SpatialOffsetID",TEXT(INDEX(RelatedFeatures[Offset Number],$A3143),"0000"))),"}")))</f>
        <v>#REF!</v>
      </c>
      <c r="P3143" t="e">
        <f>IF(INDEX(Methods[Method Type],$A3143)="","",
CONCATENATE("  - &amp;MethodID",TEXT($A3143,"0000"),
" {","MethodTypeCV:  ",CHAR(34),INDEX(Methods[Method Type],$A3143),CHAR(34),
", MethodCode:  ",CHAR(34),INDEX(Methods[Method Code],$A3143),CHAR(34),
", MethodName:  ",CHAR(34),INDEX(Methods[Method Name],$A3143),CHAR(34),
", MethodDescription:  ",CHAR(34),INDEX(Methods[Method Description],$A3143),CHAR(34),
", MethodLink:  ",CHAR(34),INDEX(Methods[Method Link],$A3143),CHAR(34),
", OrganizationID: *OrganizationID",TEXT(MATCH(INDEX(Methods[Organization Name],$A3143),Organizations[Organization Name],0),"0000"),"}"))</f>
        <v>#REF!</v>
      </c>
      <c r="Q3143" t="e">
        <f>IF(INDEX(Variables[Variable Type],$A3143)="","",
CONCATENATE("  - &amp;VariableID",TEXT($A3143,"0000"),
" {","VariableTypeCV:  ",CHAR(34),INDEX(Variables[Variable Type],$A3143),CHAR(34),
", VariableCode:  ",CHAR(34),INDEX(Variables[Variable Code],$A3143),CHAR(34),
", VariableNameCV:  ",CHAR(34),INDEX(Variables[Variable Name],$A3143),CHAR(34),
", VariableDefinition:  ",CHAR(34),INDEX(Variables[Variable Definition],$A3143),CHAR(34),
", SpecciationCV:  ",CHAR(34),INDEX(Variables[Speciation],$A3143),CHAR(34),
", NoDataValue:  ",CHAR(34),INDEX(Variables[No Data Value],$A3143),CHAR(34),"}"))</f>
        <v>#REF!</v>
      </c>
    </row>
    <row r="3144" spans="1:17" x14ac:dyDescent="0.25">
      <c r="A3144">
        <v>3141</v>
      </c>
      <c r="D3144" t="e">
        <f>IF(INDEX(People[First Name],$A3144)="","",
CONCATENATE("  - &amp;PersonID",TEXT($A3144,"0000"),
" {","PersonFirstName:  ",CHAR(34),INDEX(People[First Name],$A3144),CHAR(34),
", PersonMiddleName:  ",CHAR(34),INDEX(People[Middle Name],$A3144),CHAR(34),
", PersonLastName:  ",CHAR(34),INDEX(People[Last Name],$A3144),CHAR(34),"}"))</f>
        <v>#REF!</v>
      </c>
      <c r="E3144" t="e">
        <f>IF(INDEX(Organizations[Organization Type '[CV']],$A3144)="","",
CONCATENATE("  - &amp;OrganizationID",TEXT($A3144,"0000"),
" {","OrganizationTypeCV:  ",CHAR(34),INDEX(Organizations[Organization Type '[CV']],$A3144),CHAR(34),
", OrganizationCode:  ",CHAR(34),INDEX(Organizations[Organization Code],$A3144),CHAR(34),
", OrganizationName:  ",CHAR(34),INDEX(Organizations[Organization Name],$A3144),CHAR(34),
", OrganizationDescription:  ",CHAR(34),INDEX(Organizations[Organization Description],$A3144),CHAR(34),
", OrganizationLink:  ",CHAR(34),INDEX(Organizations[Organization Link],$A3144),CHAR(34),"}"))</f>
        <v>#REF!</v>
      </c>
      <c r="F3144" t="e">
        <f>IF(INDEX(People[First Name],$A3144)="","",
CONCATENATE("  - &amp;AffiliationID",TEXT($A3144,"0000"),
" {PersonID: *PersonID",TEXT($A3144,"0000"),
", OrganizationID: *OrganizationID",TEXT(MATCH(INDEX(People[Organization Name],$A3144),Organizations[Organization Name],0),"0000"),
", IsPrimaryOrganizationContact: , AffiliationStartDate: , AffiliationEndDate: , PrimaryPhone: ",
", PrimaryEmail: ",CHAR(34),INDEX(People[Primary Email],$A3144),CHAR(34),
", PrimaryAddress: ",CHAR(34),INDEX(People[Primary Address],$A3144),CHAR(34),
", PersonLink: }"))</f>
        <v>#REF!</v>
      </c>
      <c r="H3144" t="e">
        <f>IF(COUNTA(CitationInformation)=0,"",IF(INDEX(AuthorList[Author Name],$A3144)="","",
CONCATENATE("  - &amp;AuthorListID",TEXT($A3144,"0000"),
"  {CitationID: *CitationID0001",
", PersonID: *PersonID",TEXT(MATCH(INDEX(AuthorList[Author Name],$A3144),People[Full Name],0),"0000"),
", AuthorOrder: ",INDEX(AuthorList[Author Number],$A3144),"}")))</f>
        <v>#REF!</v>
      </c>
      <c r="K3144" t="e">
        <f>IF(INDEX(SamplingFeatures[Feature Code],$A3144)="","",
CONCATENATE("  - &amp;SamplingFeatureID",TEXT($A3144,"0000"),
" {","SamplingFeatureUUID:  ",CHAR(34),INDEX(SamplingFeatures[Sampling Feature UUID],$A3144),CHAR(34),
", SamplingFeatureTypeCV:  ",CHAR(34),INDEX(SamplingFeatures[Sampling Feature Type],$A3144),CHAR(34),
", SamplingFeatureCode:  ",CHAR(34),INDEX(SamplingFeatures[Feature Code],$A3144),CHAR(34),
", SamplingFeatureName:  ",CHAR(34),INDEX(SamplingFeatures[Feature Name],$A3144),CHAR(34),
", SamplingFeatureDescription:  ",CHAR(34),INDEX(SamplingFeatures[Feature Description],$A3144),CHAR(34),
", SamplingFeatureGeotypeCV:  ",CHAR(34),INDEX(SamplingFeatures[Feature Geo Type],$A3144),CHAR(34),
", FeatureGeometry:  ",CHAR(34),INDEX(SamplingFeatures[Feature Geometry],$A3144),CHAR(34),
", Elevation_m:  ",CHAR(34),INDEX(SamplingFeatures[Elevation_m],$A3144),CHAR(34),
", ElevationDatumCV:  ",CHAR(34),ElevationDatum,CHAR(34),"}"))</f>
        <v>#REF!</v>
      </c>
      <c r="L3144" t="e">
        <f>IF(INDEX(SamplingFeatures[Sampling Feature Type],$A3144)&lt;&gt;"Site","",
CONCATENATE("  - &amp;SiteID",TEXT(SUMPRODUCT(--($L$3:$L3143&lt;&gt;"")),"0000"),
" {","SamplingFeatureID:  *SamplingFeatureID",TEXT($A3144,"0000"),
", SiteTypeCV:  ",CHAR(34),INDEX(Sites[Site Type],$A3144),CHAR(34),
", Latitude:  ",INDEX(Sites[Latitude],$A3144),
", Longitude:  ",INDEX(Sites[Longitude],$A3144),
", SRSName:  ",CHAR(34),LatLonDatum,CHAR(34),"}"))</f>
        <v>#REF!</v>
      </c>
      <c r="M3144" t="e">
        <f>IF(INDEX(SamplingFeatures[Sampling Feature Type],$A3144)&lt;&gt;"Specimen","",
CONCATENATE("  - &amp;SpecimenID",TEXT(SUMPRODUCT(--($M$3:$M3143&lt;&gt;"")),"0000"),
" {","SamplingFeatureID:  *SamplingFeatureID",TEXT($A3144,"0000"),
", SpecimenTypeCV:  ",CHAR(34),INDEX(Specimens[Specimen Type],$A3144),CHAR(34),
", SpecimenMediumCV:  ",INDEX(Specimens[Specimen Medium],$A3144),
", IsFieldSpecimen:  ",CHAR(34),INDEX(Specimens[Is Field Specimen?],$A3144),CHAR(34),"}"))</f>
        <v>#REF!</v>
      </c>
      <c r="N3144" t="e">
        <f>IF(COUNTA(SpatialOffsets[])=0,"", IF(INDEX(SpatialOffsets[Spatial Offset Type],$A3144)="","",
CONCATENATE("  - &amp;SpatialOffsetID",TEXT($A3144,"0000"),
" {","SpatialOffsetTypeCV:  ",CHAR(34),INDEX(SpatialOffsets[Spatial Offset Type],$A3144),CHAR(34),
", Offset1Value:  ",INDEX(SpatialOffsets[Offset 1 Value],$A3144),
", Offset1UnitID:  ",CHAR(34),INDEX(SpatialOffsets[Offset 1 Unit],$A3144),CHAR(34),
", Offset2Value:  ",INDEX(SpatialOffsets[Offset 2 Value],$A3144),
", Offset2UnitID:  ",CHAR(34),INDEX(SpatialOffsets[Offset 2 Unit],$A3144),CHAR(34),
", Offset3Value:  ",INDEX(SpatialOffsets[Offset 3 Value],$A3144),
", Offset3UnitID:  ",CHAR(34),INDEX(SpatialOffsets[Offset 3 Unit],$A3144),CHAR(34),,"}")))</f>
        <v>#REF!</v>
      </c>
      <c r="O3144" t="e">
        <f>IF(COUNTA(RelatedFeatures[])=0,"", IF(INDEX(RelatedFeatures[First Sampling Feature Code],$A3144)="","",
CONCATENATE("  - &amp;RelationID",TEXT($A3144,"0000"),
" {","SamplingFeatureID:  *SamplingFeatureID",TEXT(MATCH(INDEX(RelatedFeatures[First Sampling Feature Code],$A3144),SamplingFeatures[Feature Code],0),"0000"),
", RelationshipTypeCV:  ",CHAR(34),INDEX(RelatedFeatures[Relationship Type],$A3144),CHAR(34),
", RelatedFeatureID: *SamplingFeatureID",TEXT(MATCH(INDEX(RelatedFeatures[Second Sampling Feature Code],$A3144),SamplingFeatures[Feature Code],0),"0000"),
", SpatialOffsetID:  ",IF(INDEX(RelatedFeatures[Offset Number],$A3144)="","",CONCATENATE("*SpatialOffsetID",TEXT(INDEX(RelatedFeatures[Offset Number],$A3144),"0000"))),"}")))</f>
        <v>#REF!</v>
      </c>
      <c r="P3144" t="e">
        <f>IF(INDEX(Methods[Method Type],$A3144)="","",
CONCATENATE("  - &amp;MethodID",TEXT($A3144,"0000"),
" {","MethodTypeCV:  ",CHAR(34),INDEX(Methods[Method Type],$A3144),CHAR(34),
", MethodCode:  ",CHAR(34),INDEX(Methods[Method Code],$A3144),CHAR(34),
", MethodName:  ",CHAR(34),INDEX(Methods[Method Name],$A3144),CHAR(34),
", MethodDescription:  ",CHAR(34),INDEX(Methods[Method Description],$A3144),CHAR(34),
", MethodLink:  ",CHAR(34),INDEX(Methods[Method Link],$A3144),CHAR(34),
", OrganizationID: *OrganizationID",TEXT(MATCH(INDEX(Methods[Organization Name],$A3144),Organizations[Organization Name],0),"0000"),"}"))</f>
        <v>#REF!</v>
      </c>
      <c r="Q3144" t="e">
        <f>IF(INDEX(Variables[Variable Type],$A3144)="","",
CONCATENATE("  - &amp;VariableID",TEXT($A3144,"0000"),
" {","VariableTypeCV:  ",CHAR(34),INDEX(Variables[Variable Type],$A3144),CHAR(34),
", VariableCode:  ",CHAR(34),INDEX(Variables[Variable Code],$A3144),CHAR(34),
", VariableNameCV:  ",CHAR(34),INDEX(Variables[Variable Name],$A3144),CHAR(34),
", VariableDefinition:  ",CHAR(34),INDEX(Variables[Variable Definition],$A3144),CHAR(34),
", SpecciationCV:  ",CHAR(34),INDEX(Variables[Speciation],$A3144),CHAR(34),
", NoDataValue:  ",CHAR(34),INDEX(Variables[No Data Value],$A3144),CHAR(34),"}"))</f>
        <v>#REF!</v>
      </c>
    </row>
    <row r="3145" spans="1:17" x14ac:dyDescent="0.25">
      <c r="A3145">
        <v>3142</v>
      </c>
      <c r="D3145" t="e">
        <f>IF(INDEX(People[First Name],$A3145)="","",
CONCATENATE("  - &amp;PersonID",TEXT($A3145,"0000"),
" {","PersonFirstName:  ",CHAR(34),INDEX(People[First Name],$A3145),CHAR(34),
", PersonMiddleName:  ",CHAR(34),INDEX(People[Middle Name],$A3145),CHAR(34),
", PersonLastName:  ",CHAR(34),INDEX(People[Last Name],$A3145),CHAR(34),"}"))</f>
        <v>#REF!</v>
      </c>
      <c r="E3145" t="e">
        <f>IF(INDEX(Organizations[Organization Type '[CV']],$A3145)="","",
CONCATENATE("  - &amp;OrganizationID",TEXT($A3145,"0000"),
" {","OrganizationTypeCV:  ",CHAR(34),INDEX(Organizations[Organization Type '[CV']],$A3145),CHAR(34),
", OrganizationCode:  ",CHAR(34),INDEX(Organizations[Organization Code],$A3145),CHAR(34),
", OrganizationName:  ",CHAR(34),INDEX(Organizations[Organization Name],$A3145),CHAR(34),
", OrganizationDescription:  ",CHAR(34),INDEX(Organizations[Organization Description],$A3145),CHAR(34),
", OrganizationLink:  ",CHAR(34),INDEX(Organizations[Organization Link],$A3145),CHAR(34),"}"))</f>
        <v>#REF!</v>
      </c>
      <c r="F3145" t="e">
        <f>IF(INDEX(People[First Name],$A3145)="","",
CONCATENATE("  - &amp;AffiliationID",TEXT($A3145,"0000"),
" {PersonID: *PersonID",TEXT($A3145,"0000"),
", OrganizationID: *OrganizationID",TEXT(MATCH(INDEX(People[Organization Name],$A3145),Organizations[Organization Name],0),"0000"),
", IsPrimaryOrganizationContact: , AffiliationStartDate: , AffiliationEndDate: , PrimaryPhone: ",
", PrimaryEmail: ",CHAR(34),INDEX(People[Primary Email],$A3145),CHAR(34),
", PrimaryAddress: ",CHAR(34),INDEX(People[Primary Address],$A3145),CHAR(34),
", PersonLink: }"))</f>
        <v>#REF!</v>
      </c>
      <c r="H3145" t="e">
        <f>IF(COUNTA(CitationInformation)=0,"",IF(INDEX(AuthorList[Author Name],$A3145)="","",
CONCATENATE("  - &amp;AuthorListID",TEXT($A3145,"0000"),
"  {CitationID: *CitationID0001",
", PersonID: *PersonID",TEXT(MATCH(INDEX(AuthorList[Author Name],$A3145),People[Full Name],0),"0000"),
", AuthorOrder: ",INDEX(AuthorList[Author Number],$A3145),"}")))</f>
        <v>#REF!</v>
      </c>
      <c r="K3145" t="e">
        <f>IF(INDEX(SamplingFeatures[Feature Code],$A3145)="","",
CONCATENATE("  - &amp;SamplingFeatureID",TEXT($A3145,"0000"),
" {","SamplingFeatureUUID:  ",CHAR(34),INDEX(SamplingFeatures[Sampling Feature UUID],$A3145),CHAR(34),
", SamplingFeatureTypeCV:  ",CHAR(34),INDEX(SamplingFeatures[Sampling Feature Type],$A3145),CHAR(34),
", SamplingFeatureCode:  ",CHAR(34),INDEX(SamplingFeatures[Feature Code],$A3145),CHAR(34),
", SamplingFeatureName:  ",CHAR(34),INDEX(SamplingFeatures[Feature Name],$A3145),CHAR(34),
", SamplingFeatureDescription:  ",CHAR(34),INDEX(SamplingFeatures[Feature Description],$A3145),CHAR(34),
", SamplingFeatureGeotypeCV:  ",CHAR(34),INDEX(SamplingFeatures[Feature Geo Type],$A3145),CHAR(34),
", FeatureGeometry:  ",CHAR(34),INDEX(SamplingFeatures[Feature Geometry],$A3145),CHAR(34),
", Elevation_m:  ",CHAR(34),INDEX(SamplingFeatures[Elevation_m],$A3145),CHAR(34),
", ElevationDatumCV:  ",CHAR(34),ElevationDatum,CHAR(34),"}"))</f>
        <v>#REF!</v>
      </c>
      <c r="L3145" t="e">
        <f>IF(INDEX(SamplingFeatures[Sampling Feature Type],$A3145)&lt;&gt;"Site","",
CONCATENATE("  - &amp;SiteID",TEXT(SUMPRODUCT(--($L$3:$L3144&lt;&gt;"")),"0000"),
" {","SamplingFeatureID:  *SamplingFeatureID",TEXT($A3145,"0000"),
", SiteTypeCV:  ",CHAR(34),INDEX(Sites[Site Type],$A3145),CHAR(34),
", Latitude:  ",INDEX(Sites[Latitude],$A3145),
", Longitude:  ",INDEX(Sites[Longitude],$A3145),
", SRSName:  ",CHAR(34),LatLonDatum,CHAR(34),"}"))</f>
        <v>#REF!</v>
      </c>
      <c r="M3145" t="e">
        <f>IF(INDEX(SamplingFeatures[Sampling Feature Type],$A3145)&lt;&gt;"Specimen","",
CONCATENATE("  - &amp;SpecimenID",TEXT(SUMPRODUCT(--($M$3:$M3144&lt;&gt;"")),"0000"),
" {","SamplingFeatureID:  *SamplingFeatureID",TEXT($A3145,"0000"),
", SpecimenTypeCV:  ",CHAR(34),INDEX(Specimens[Specimen Type],$A3145),CHAR(34),
", SpecimenMediumCV:  ",INDEX(Specimens[Specimen Medium],$A3145),
", IsFieldSpecimen:  ",CHAR(34),INDEX(Specimens[Is Field Specimen?],$A3145),CHAR(34),"}"))</f>
        <v>#REF!</v>
      </c>
      <c r="N3145" t="e">
        <f>IF(COUNTA(SpatialOffsets[])=0,"", IF(INDEX(SpatialOffsets[Spatial Offset Type],$A3145)="","",
CONCATENATE("  - &amp;SpatialOffsetID",TEXT($A3145,"0000"),
" {","SpatialOffsetTypeCV:  ",CHAR(34),INDEX(SpatialOffsets[Spatial Offset Type],$A3145),CHAR(34),
", Offset1Value:  ",INDEX(SpatialOffsets[Offset 1 Value],$A3145),
", Offset1UnitID:  ",CHAR(34),INDEX(SpatialOffsets[Offset 1 Unit],$A3145),CHAR(34),
", Offset2Value:  ",INDEX(SpatialOffsets[Offset 2 Value],$A3145),
", Offset2UnitID:  ",CHAR(34),INDEX(SpatialOffsets[Offset 2 Unit],$A3145),CHAR(34),
", Offset3Value:  ",INDEX(SpatialOffsets[Offset 3 Value],$A3145),
", Offset3UnitID:  ",CHAR(34),INDEX(SpatialOffsets[Offset 3 Unit],$A3145),CHAR(34),,"}")))</f>
        <v>#REF!</v>
      </c>
      <c r="O3145" t="e">
        <f>IF(COUNTA(RelatedFeatures[])=0,"", IF(INDEX(RelatedFeatures[First Sampling Feature Code],$A3145)="","",
CONCATENATE("  - &amp;RelationID",TEXT($A3145,"0000"),
" {","SamplingFeatureID:  *SamplingFeatureID",TEXT(MATCH(INDEX(RelatedFeatures[First Sampling Feature Code],$A3145),SamplingFeatures[Feature Code],0),"0000"),
", RelationshipTypeCV:  ",CHAR(34),INDEX(RelatedFeatures[Relationship Type],$A3145),CHAR(34),
", RelatedFeatureID: *SamplingFeatureID",TEXT(MATCH(INDEX(RelatedFeatures[Second Sampling Feature Code],$A3145),SamplingFeatures[Feature Code],0),"0000"),
", SpatialOffsetID:  ",IF(INDEX(RelatedFeatures[Offset Number],$A3145)="","",CONCATENATE("*SpatialOffsetID",TEXT(INDEX(RelatedFeatures[Offset Number],$A3145),"0000"))),"}")))</f>
        <v>#REF!</v>
      </c>
      <c r="P3145" t="e">
        <f>IF(INDEX(Methods[Method Type],$A3145)="","",
CONCATENATE("  - &amp;MethodID",TEXT($A3145,"0000"),
" {","MethodTypeCV:  ",CHAR(34),INDEX(Methods[Method Type],$A3145),CHAR(34),
", MethodCode:  ",CHAR(34),INDEX(Methods[Method Code],$A3145),CHAR(34),
", MethodName:  ",CHAR(34),INDEX(Methods[Method Name],$A3145),CHAR(34),
", MethodDescription:  ",CHAR(34),INDEX(Methods[Method Description],$A3145),CHAR(34),
", MethodLink:  ",CHAR(34),INDEX(Methods[Method Link],$A3145),CHAR(34),
", OrganizationID: *OrganizationID",TEXT(MATCH(INDEX(Methods[Organization Name],$A3145),Organizations[Organization Name],0),"0000"),"}"))</f>
        <v>#REF!</v>
      </c>
      <c r="Q3145" t="e">
        <f>IF(INDEX(Variables[Variable Type],$A3145)="","",
CONCATENATE("  - &amp;VariableID",TEXT($A3145,"0000"),
" {","VariableTypeCV:  ",CHAR(34),INDEX(Variables[Variable Type],$A3145),CHAR(34),
", VariableCode:  ",CHAR(34),INDEX(Variables[Variable Code],$A3145),CHAR(34),
", VariableNameCV:  ",CHAR(34),INDEX(Variables[Variable Name],$A3145),CHAR(34),
", VariableDefinition:  ",CHAR(34),INDEX(Variables[Variable Definition],$A3145),CHAR(34),
", SpecciationCV:  ",CHAR(34),INDEX(Variables[Speciation],$A3145),CHAR(34),
", NoDataValue:  ",CHAR(34),INDEX(Variables[No Data Value],$A3145),CHAR(34),"}"))</f>
        <v>#REF!</v>
      </c>
    </row>
    <row r="3146" spans="1:17" x14ac:dyDescent="0.25">
      <c r="A3146">
        <v>3143</v>
      </c>
      <c r="D3146" t="e">
        <f>IF(INDEX(People[First Name],$A3146)="","",
CONCATENATE("  - &amp;PersonID",TEXT($A3146,"0000"),
" {","PersonFirstName:  ",CHAR(34),INDEX(People[First Name],$A3146),CHAR(34),
", PersonMiddleName:  ",CHAR(34),INDEX(People[Middle Name],$A3146),CHAR(34),
", PersonLastName:  ",CHAR(34),INDEX(People[Last Name],$A3146),CHAR(34),"}"))</f>
        <v>#REF!</v>
      </c>
      <c r="E3146" t="e">
        <f>IF(INDEX(Organizations[Organization Type '[CV']],$A3146)="","",
CONCATENATE("  - &amp;OrganizationID",TEXT($A3146,"0000"),
" {","OrganizationTypeCV:  ",CHAR(34),INDEX(Organizations[Organization Type '[CV']],$A3146),CHAR(34),
", OrganizationCode:  ",CHAR(34),INDEX(Organizations[Organization Code],$A3146),CHAR(34),
", OrganizationName:  ",CHAR(34),INDEX(Organizations[Organization Name],$A3146),CHAR(34),
", OrganizationDescription:  ",CHAR(34),INDEX(Organizations[Organization Description],$A3146),CHAR(34),
", OrganizationLink:  ",CHAR(34),INDEX(Organizations[Organization Link],$A3146),CHAR(34),"}"))</f>
        <v>#REF!</v>
      </c>
      <c r="F3146" t="e">
        <f>IF(INDEX(People[First Name],$A3146)="","",
CONCATENATE("  - &amp;AffiliationID",TEXT($A3146,"0000"),
" {PersonID: *PersonID",TEXT($A3146,"0000"),
", OrganizationID: *OrganizationID",TEXT(MATCH(INDEX(People[Organization Name],$A3146),Organizations[Organization Name],0),"0000"),
", IsPrimaryOrganizationContact: , AffiliationStartDate: , AffiliationEndDate: , PrimaryPhone: ",
", PrimaryEmail: ",CHAR(34),INDEX(People[Primary Email],$A3146),CHAR(34),
", PrimaryAddress: ",CHAR(34),INDEX(People[Primary Address],$A3146),CHAR(34),
", PersonLink: }"))</f>
        <v>#REF!</v>
      </c>
      <c r="H3146" t="e">
        <f>IF(COUNTA(CitationInformation)=0,"",IF(INDEX(AuthorList[Author Name],$A3146)="","",
CONCATENATE("  - &amp;AuthorListID",TEXT($A3146,"0000"),
"  {CitationID: *CitationID0001",
", PersonID: *PersonID",TEXT(MATCH(INDEX(AuthorList[Author Name],$A3146),People[Full Name],0),"0000"),
", AuthorOrder: ",INDEX(AuthorList[Author Number],$A3146),"}")))</f>
        <v>#REF!</v>
      </c>
      <c r="K3146" t="e">
        <f>IF(INDEX(SamplingFeatures[Feature Code],$A3146)="","",
CONCATENATE("  - &amp;SamplingFeatureID",TEXT($A3146,"0000"),
" {","SamplingFeatureUUID:  ",CHAR(34),INDEX(SamplingFeatures[Sampling Feature UUID],$A3146),CHAR(34),
", SamplingFeatureTypeCV:  ",CHAR(34),INDEX(SamplingFeatures[Sampling Feature Type],$A3146),CHAR(34),
", SamplingFeatureCode:  ",CHAR(34),INDEX(SamplingFeatures[Feature Code],$A3146),CHAR(34),
", SamplingFeatureName:  ",CHAR(34),INDEX(SamplingFeatures[Feature Name],$A3146),CHAR(34),
", SamplingFeatureDescription:  ",CHAR(34),INDEX(SamplingFeatures[Feature Description],$A3146),CHAR(34),
", SamplingFeatureGeotypeCV:  ",CHAR(34),INDEX(SamplingFeatures[Feature Geo Type],$A3146),CHAR(34),
", FeatureGeometry:  ",CHAR(34),INDEX(SamplingFeatures[Feature Geometry],$A3146),CHAR(34),
", Elevation_m:  ",CHAR(34),INDEX(SamplingFeatures[Elevation_m],$A3146),CHAR(34),
", ElevationDatumCV:  ",CHAR(34),ElevationDatum,CHAR(34),"}"))</f>
        <v>#REF!</v>
      </c>
      <c r="L3146" t="e">
        <f>IF(INDEX(SamplingFeatures[Sampling Feature Type],$A3146)&lt;&gt;"Site","",
CONCATENATE("  - &amp;SiteID",TEXT(SUMPRODUCT(--($L$3:$L3145&lt;&gt;"")),"0000"),
" {","SamplingFeatureID:  *SamplingFeatureID",TEXT($A3146,"0000"),
", SiteTypeCV:  ",CHAR(34),INDEX(Sites[Site Type],$A3146),CHAR(34),
", Latitude:  ",INDEX(Sites[Latitude],$A3146),
", Longitude:  ",INDEX(Sites[Longitude],$A3146),
", SRSName:  ",CHAR(34),LatLonDatum,CHAR(34),"}"))</f>
        <v>#REF!</v>
      </c>
      <c r="M3146" t="e">
        <f>IF(INDEX(SamplingFeatures[Sampling Feature Type],$A3146)&lt;&gt;"Specimen","",
CONCATENATE("  - &amp;SpecimenID",TEXT(SUMPRODUCT(--($M$3:$M3145&lt;&gt;"")),"0000"),
" {","SamplingFeatureID:  *SamplingFeatureID",TEXT($A3146,"0000"),
", SpecimenTypeCV:  ",CHAR(34),INDEX(Specimens[Specimen Type],$A3146),CHAR(34),
", SpecimenMediumCV:  ",INDEX(Specimens[Specimen Medium],$A3146),
", IsFieldSpecimen:  ",CHAR(34),INDEX(Specimens[Is Field Specimen?],$A3146),CHAR(34),"}"))</f>
        <v>#REF!</v>
      </c>
      <c r="N3146" t="e">
        <f>IF(COUNTA(SpatialOffsets[])=0,"", IF(INDEX(SpatialOffsets[Spatial Offset Type],$A3146)="","",
CONCATENATE("  - &amp;SpatialOffsetID",TEXT($A3146,"0000"),
" {","SpatialOffsetTypeCV:  ",CHAR(34),INDEX(SpatialOffsets[Spatial Offset Type],$A3146),CHAR(34),
", Offset1Value:  ",INDEX(SpatialOffsets[Offset 1 Value],$A3146),
", Offset1UnitID:  ",CHAR(34),INDEX(SpatialOffsets[Offset 1 Unit],$A3146),CHAR(34),
", Offset2Value:  ",INDEX(SpatialOffsets[Offset 2 Value],$A3146),
", Offset2UnitID:  ",CHAR(34),INDEX(SpatialOffsets[Offset 2 Unit],$A3146),CHAR(34),
", Offset3Value:  ",INDEX(SpatialOffsets[Offset 3 Value],$A3146),
", Offset3UnitID:  ",CHAR(34),INDEX(SpatialOffsets[Offset 3 Unit],$A3146),CHAR(34),,"}")))</f>
        <v>#REF!</v>
      </c>
      <c r="O3146" t="e">
        <f>IF(COUNTA(RelatedFeatures[])=0,"", IF(INDEX(RelatedFeatures[First Sampling Feature Code],$A3146)="","",
CONCATENATE("  - &amp;RelationID",TEXT($A3146,"0000"),
" {","SamplingFeatureID:  *SamplingFeatureID",TEXT(MATCH(INDEX(RelatedFeatures[First Sampling Feature Code],$A3146),SamplingFeatures[Feature Code],0),"0000"),
", RelationshipTypeCV:  ",CHAR(34),INDEX(RelatedFeatures[Relationship Type],$A3146),CHAR(34),
", RelatedFeatureID: *SamplingFeatureID",TEXT(MATCH(INDEX(RelatedFeatures[Second Sampling Feature Code],$A3146),SamplingFeatures[Feature Code],0),"0000"),
", SpatialOffsetID:  ",IF(INDEX(RelatedFeatures[Offset Number],$A3146)="","",CONCATENATE("*SpatialOffsetID",TEXT(INDEX(RelatedFeatures[Offset Number],$A3146),"0000"))),"}")))</f>
        <v>#REF!</v>
      </c>
      <c r="P3146" t="e">
        <f>IF(INDEX(Methods[Method Type],$A3146)="","",
CONCATENATE("  - &amp;MethodID",TEXT($A3146,"0000"),
" {","MethodTypeCV:  ",CHAR(34),INDEX(Methods[Method Type],$A3146),CHAR(34),
", MethodCode:  ",CHAR(34),INDEX(Methods[Method Code],$A3146),CHAR(34),
", MethodName:  ",CHAR(34),INDEX(Methods[Method Name],$A3146),CHAR(34),
", MethodDescription:  ",CHAR(34),INDEX(Methods[Method Description],$A3146),CHAR(34),
", MethodLink:  ",CHAR(34),INDEX(Methods[Method Link],$A3146),CHAR(34),
", OrganizationID: *OrganizationID",TEXT(MATCH(INDEX(Methods[Organization Name],$A3146),Organizations[Organization Name],0),"0000"),"}"))</f>
        <v>#REF!</v>
      </c>
      <c r="Q3146" t="e">
        <f>IF(INDEX(Variables[Variable Type],$A3146)="","",
CONCATENATE("  - &amp;VariableID",TEXT($A3146,"0000"),
" {","VariableTypeCV:  ",CHAR(34),INDEX(Variables[Variable Type],$A3146),CHAR(34),
", VariableCode:  ",CHAR(34),INDEX(Variables[Variable Code],$A3146),CHAR(34),
", VariableNameCV:  ",CHAR(34),INDEX(Variables[Variable Name],$A3146),CHAR(34),
", VariableDefinition:  ",CHAR(34),INDEX(Variables[Variable Definition],$A3146),CHAR(34),
", SpecciationCV:  ",CHAR(34),INDEX(Variables[Speciation],$A3146),CHAR(34),
", NoDataValue:  ",CHAR(34),INDEX(Variables[No Data Value],$A3146),CHAR(34),"}"))</f>
        <v>#REF!</v>
      </c>
    </row>
    <row r="3147" spans="1:17" x14ac:dyDescent="0.25">
      <c r="A3147">
        <v>3144</v>
      </c>
      <c r="D3147" t="e">
        <f>IF(INDEX(People[First Name],$A3147)="","",
CONCATENATE("  - &amp;PersonID",TEXT($A3147,"0000"),
" {","PersonFirstName:  ",CHAR(34),INDEX(People[First Name],$A3147),CHAR(34),
", PersonMiddleName:  ",CHAR(34),INDEX(People[Middle Name],$A3147),CHAR(34),
", PersonLastName:  ",CHAR(34),INDEX(People[Last Name],$A3147),CHAR(34),"}"))</f>
        <v>#REF!</v>
      </c>
      <c r="E3147" t="e">
        <f>IF(INDEX(Organizations[Organization Type '[CV']],$A3147)="","",
CONCATENATE("  - &amp;OrganizationID",TEXT($A3147,"0000"),
" {","OrganizationTypeCV:  ",CHAR(34),INDEX(Organizations[Organization Type '[CV']],$A3147),CHAR(34),
", OrganizationCode:  ",CHAR(34),INDEX(Organizations[Organization Code],$A3147),CHAR(34),
", OrganizationName:  ",CHAR(34),INDEX(Organizations[Organization Name],$A3147),CHAR(34),
", OrganizationDescription:  ",CHAR(34),INDEX(Organizations[Organization Description],$A3147),CHAR(34),
", OrganizationLink:  ",CHAR(34),INDEX(Organizations[Organization Link],$A3147),CHAR(34),"}"))</f>
        <v>#REF!</v>
      </c>
      <c r="F3147" t="e">
        <f>IF(INDEX(People[First Name],$A3147)="","",
CONCATENATE("  - &amp;AffiliationID",TEXT($A3147,"0000"),
" {PersonID: *PersonID",TEXT($A3147,"0000"),
", OrganizationID: *OrganizationID",TEXT(MATCH(INDEX(People[Organization Name],$A3147),Organizations[Organization Name],0),"0000"),
", IsPrimaryOrganizationContact: , AffiliationStartDate: , AffiliationEndDate: , PrimaryPhone: ",
", PrimaryEmail: ",CHAR(34),INDEX(People[Primary Email],$A3147),CHAR(34),
", PrimaryAddress: ",CHAR(34),INDEX(People[Primary Address],$A3147),CHAR(34),
", PersonLink: }"))</f>
        <v>#REF!</v>
      </c>
      <c r="H3147" t="e">
        <f>IF(COUNTA(CitationInformation)=0,"",IF(INDEX(AuthorList[Author Name],$A3147)="","",
CONCATENATE("  - &amp;AuthorListID",TEXT($A3147,"0000"),
"  {CitationID: *CitationID0001",
", PersonID: *PersonID",TEXT(MATCH(INDEX(AuthorList[Author Name],$A3147),People[Full Name],0),"0000"),
", AuthorOrder: ",INDEX(AuthorList[Author Number],$A3147),"}")))</f>
        <v>#REF!</v>
      </c>
      <c r="K3147" t="e">
        <f>IF(INDEX(SamplingFeatures[Feature Code],$A3147)="","",
CONCATENATE("  - &amp;SamplingFeatureID",TEXT($A3147,"0000"),
" {","SamplingFeatureUUID:  ",CHAR(34),INDEX(SamplingFeatures[Sampling Feature UUID],$A3147),CHAR(34),
", SamplingFeatureTypeCV:  ",CHAR(34),INDEX(SamplingFeatures[Sampling Feature Type],$A3147),CHAR(34),
", SamplingFeatureCode:  ",CHAR(34),INDEX(SamplingFeatures[Feature Code],$A3147),CHAR(34),
", SamplingFeatureName:  ",CHAR(34),INDEX(SamplingFeatures[Feature Name],$A3147),CHAR(34),
", SamplingFeatureDescription:  ",CHAR(34),INDEX(SamplingFeatures[Feature Description],$A3147),CHAR(34),
", SamplingFeatureGeotypeCV:  ",CHAR(34),INDEX(SamplingFeatures[Feature Geo Type],$A3147),CHAR(34),
", FeatureGeometry:  ",CHAR(34),INDEX(SamplingFeatures[Feature Geometry],$A3147),CHAR(34),
", Elevation_m:  ",CHAR(34),INDEX(SamplingFeatures[Elevation_m],$A3147),CHAR(34),
", ElevationDatumCV:  ",CHAR(34),ElevationDatum,CHAR(34),"}"))</f>
        <v>#REF!</v>
      </c>
      <c r="L3147" t="e">
        <f>IF(INDEX(SamplingFeatures[Sampling Feature Type],$A3147)&lt;&gt;"Site","",
CONCATENATE("  - &amp;SiteID",TEXT(SUMPRODUCT(--($L$3:$L3146&lt;&gt;"")),"0000"),
" {","SamplingFeatureID:  *SamplingFeatureID",TEXT($A3147,"0000"),
", SiteTypeCV:  ",CHAR(34),INDEX(Sites[Site Type],$A3147),CHAR(34),
", Latitude:  ",INDEX(Sites[Latitude],$A3147),
", Longitude:  ",INDEX(Sites[Longitude],$A3147),
", SRSName:  ",CHAR(34),LatLonDatum,CHAR(34),"}"))</f>
        <v>#REF!</v>
      </c>
      <c r="M3147" t="e">
        <f>IF(INDEX(SamplingFeatures[Sampling Feature Type],$A3147)&lt;&gt;"Specimen","",
CONCATENATE("  - &amp;SpecimenID",TEXT(SUMPRODUCT(--($M$3:$M3146&lt;&gt;"")),"0000"),
" {","SamplingFeatureID:  *SamplingFeatureID",TEXT($A3147,"0000"),
", SpecimenTypeCV:  ",CHAR(34),INDEX(Specimens[Specimen Type],$A3147),CHAR(34),
", SpecimenMediumCV:  ",INDEX(Specimens[Specimen Medium],$A3147),
", IsFieldSpecimen:  ",CHAR(34),INDEX(Specimens[Is Field Specimen?],$A3147),CHAR(34),"}"))</f>
        <v>#REF!</v>
      </c>
      <c r="N3147" t="e">
        <f>IF(COUNTA(SpatialOffsets[])=0,"", IF(INDEX(SpatialOffsets[Spatial Offset Type],$A3147)="","",
CONCATENATE("  - &amp;SpatialOffsetID",TEXT($A3147,"0000"),
" {","SpatialOffsetTypeCV:  ",CHAR(34),INDEX(SpatialOffsets[Spatial Offset Type],$A3147),CHAR(34),
", Offset1Value:  ",INDEX(SpatialOffsets[Offset 1 Value],$A3147),
", Offset1UnitID:  ",CHAR(34),INDEX(SpatialOffsets[Offset 1 Unit],$A3147),CHAR(34),
", Offset2Value:  ",INDEX(SpatialOffsets[Offset 2 Value],$A3147),
", Offset2UnitID:  ",CHAR(34),INDEX(SpatialOffsets[Offset 2 Unit],$A3147),CHAR(34),
", Offset3Value:  ",INDEX(SpatialOffsets[Offset 3 Value],$A3147),
", Offset3UnitID:  ",CHAR(34),INDEX(SpatialOffsets[Offset 3 Unit],$A3147),CHAR(34),,"}")))</f>
        <v>#REF!</v>
      </c>
      <c r="O3147" t="e">
        <f>IF(COUNTA(RelatedFeatures[])=0,"", IF(INDEX(RelatedFeatures[First Sampling Feature Code],$A3147)="","",
CONCATENATE("  - &amp;RelationID",TEXT($A3147,"0000"),
" {","SamplingFeatureID:  *SamplingFeatureID",TEXT(MATCH(INDEX(RelatedFeatures[First Sampling Feature Code],$A3147),SamplingFeatures[Feature Code],0),"0000"),
", RelationshipTypeCV:  ",CHAR(34),INDEX(RelatedFeatures[Relationship Type],$A3147),CHAR(34),
", RelatedFeatureID: *SamplingFeatureID",TEXT(MATCH(INDEX(RelatedFeatures[Second Sampling Feature Code],$A3147),SamplingFeatures[Feature Code],0),"0000"),
", SpatialOffsetID:  ",IF(INDEX(RelatedFeatures[Offset Number],$A3147)="","",CONCATENATE("*SpatialOffsetID",TEXT(INDEX(RelatedFeatures[Offset Number],$A3147),"0000"))),"}")))</f>
        <v>#REF!</v>
      </c>
      <c r="P3147" t="e">
        <f>IF(INDEX(Methods[Method Type],$A3147)="","",
CONCATENATE("  - &amp;MethodID",TEXT($A3147,"0000"),
" {","MethodTypeCV:  ",CHAR(34),INDEX(Methods[Method Type],$A3147),CHAR(34),
", MethodCode:  ",CHAR(34),INDEX(Methods[Method Code],$A3147),CHAR(34),
", MethodName:  ",CHAR(34),INDEX(Methods[Method Name],$A3147),CHAR(34),
", MethodDescription:  ",CHAR(34),INDEX(Methods[Method Description],$A3147),CHAR(34),
", MethodLink:  ",CHAR(34),INDEX(Methods[Method Link],$A3147),CHAR(34),
", OrganizationID: *OrganizationID",TEXT(MATCH(INDEX(Methods[Organization Name],$A3147),Organizations[Organization Name],0),"0000"),"}"))</f>
        <v>#REF!</v>
      </c>
      <c r="Q3147" t="e">
        <f>IF(INDEX(Variables[Variable Type],$A3147)="","",
CONCATENATE("  - &amp;VariableID",TEXT($A3147,"0000"),
" {","VariableTypeCV:  ",CHAR(34),INDEX(Variables[Variable Type],$A3147),CHAR(34),
", VariableCode:  ",CHAR(34),INDEX(Variables[Variable Code],$A3147),CHAR(34),
", VariableNameCV:  ",CHAR(34),INDEX(Variables[Variable Name],$A3147),CHAR(34),
", VariableDefinition:  ",CHAR(34),INDEX(Variables[Variable Definition],$A3147),CHAR(34),
", SpecciationCV:  ",CHAR(34),INDEX(Variables[Speciation],$A3147),CHAR(34),
", NoDataValue:  ",CHAR(34),INDEX(Variables[No Data Value],$A3147),CHAR(34),"}"))</f>
        <v>#REF!</v>
      </c>
    </row>
    <row r="3148" spans="1:17" x14ac:dyDescent="0.25">
      <c r="A3148">
        <v>3145</v>
      </c>
      <c r="D3148" t="e">
        <f>IF(INDEX(People[First Name],$A3148)="","",
CONCATENATE("  - &amp;PersonID",TEXT($A3148,"0000"),
" {","PersonFirstName:  ",CHAR(34),INDEX(People[First Name],$A3148),CHAR(34),
", PersonMiddleName:  ",CHAR(34),INDEX(People[Middle Name],$A3148),CHAR(34),
", PersonLastName:  ",CHAR(34),INDEX(People[Last Name],$A3148),CHAR(34),"}"))</f>
        <v>#REF!</v>
      </c>
      <c r="E3148" t="e">
        <f>IF(INDEX(Organizations[Organization Type '[CV']],$A3148)="","",
CONCATENATE("  - &amp;OrganizationID",TEXT($A3148,"0000"),
" {","OrganizationTypeCV:  ",CHAR(34),INDEX(Organizations[Organization Type '[CV']],$A3148),CHAR(34),
", OrganizationCode:  ",CHAR(34),INDEX(Organizations[Organization Code],$A3148),CHAR(34),
", OrganizationName:  ",CHAR(34),INDEX(Organizations[Organization Name],$A3148),CHAR(34),
", OrganizationDescription:  ",CHAR(34),INDEX(Organizations[Organization Description],$A3148),CHAR(34),
", OrganizationLink:  ",CHAR(34),INDEX(Organizations[Organization Link],$A3148),CHAR(34),"}"))</f>
        <v>#REF!</v>
      </c>
      <c r="F3148" t="e">
        <f>IF(INDEX(People[First Name],$A3148)="","",
CONCATENATE("  - &amp;AffiliationID",TEXT($A3148,"0000"),
" {PersonID: *PersonID",TEXT($A3148,"0000"),
", OrganizationID: *OrganizationID",TEXT(MATCH(INDEX(People[Organization Name],$A3148),Organizations[Organization Name],0),"0000"),
", IsPrimaryOrganizationContact: , AffiliationStartDate: , AffiliationEndDate: , PrimaryPhone: ",
", PrimaryEmail: ",CHAR(34),INDEX(People[Primary Email],$A3148),CHAR(34),
", PrimaryAddress: ",CHAR(34),INDEX(People[Primary Address],$A3148),CHAR(34),
", PersonLink: }"))</f>
        <v>#REF!</v>
      </c>
      <c r="H3148" t="e">
        <f>IF(COUNTA(CitationInformation)=0,"",IF(INDEX(AuthorList[Author Name],$A3148)="","",
CONCATENATE("  - &amp;AuthorListID",TEXT($A3148,"0000"),
"  {CitationID: *CitationID0001",
", PersonID: *PersonID",TEXT(MATCH(INDEX(AuthorList[Author Name],$A3148),People[Full Name],0),"0000"),
", AuthorOrder: ",INDEX(AuthorList[Author Number],$A3148),"}")))</f>
        <v>#REF!</v>
      </c>
      <c r="K3148" t="e">
        <f>IF(INDEX(SamplingFeatures[Feature Code],$A3148)="","",
CONCATENATE("  - &amp;SamplingFeatureID",TEXT($A3148,"0000"),
" {","SamplingFeatureUUID:  ",CHAR(34),INDEX(SamplingFeatures[Sampling Feature UUID],$A3148),CHAR(34),
", SamplingFeatureTypeCV:  ",CHAR(34),INDEX(SamplingFeatures[Sampling Feature Type],$A3148),CHAR(34),
", SamplingFeatureCode:  ",CHAR(34),INDEX(SamplingFeatures[Feature Code],$A3148),CHAR(34),
", SamplingFeatureName:  ",CHAR(34),INDEX(SamplingFeatures[Feature Name],$A3148),CHAR(34),
", SamplingFeatureDescription:  ",CHAR(34),INDEX(SamplingFeatures[Feature Description],$A3148),CHAR(34),
", SamplingFeatureGeotypeCV:  ",CHAR(34),INDEX(SamplingFeatures[Feature Geo Type],$A3148),CHAR(34),
", FeatureGeometry:  ",CHAR(34),INDEX(SamplingFeatures[Feature Geometry],$A3148),CHAR(34),
", Elevation_m:  ",CHAR(34),INDEX(SamplingFeatures[Elevation_m],$A3148),CHAR(34),
", ElevationDatumCV:  ",CHAR(34),ElevationDatum,CHAR(34),"}"))</f>
        <v>#REF!</v>
      </c>
      <c r="L3148" t="e">
        <f>IF(INDEX(SamplingFeatures[Sampling Feature Type],$A3148)&lt;&gt;"Site","",
CONCATENATE("  - &amp;SiteID",TEXT(SUMPRODUCT(--($L$3:$L3147&lt;&gt;"")),"0000"),
" {","SamplingFeatureID:  *SamplingFeatureID",TEXT($A3148,"0000"),
", SiteTypeCV:  ",CHAR(34),INDEX(Sites[Site Type],$A3148),CHAR(34),
", Latitude:  ",INDEX(Sites[Latitude],$A3148),
", Longitude:  ",INDEX(Sites[Longitude],$A3148),
", SRSName:  ",CHAR(34),LatLonDatum,CHAR(34),"}"))</f>
        <v>#REF!</v>
      </c>
      <c r="M3148" t="e">
        <f>IF(INDEX(SamplingFeatures[Sampling Feature Type],$A3148)&lt;&gt;"Specimen","",
CONCATENATE("  - &amp;SpecimenID",TEXT(SUMPRODUCT(--($M$3:$M3147&lt;&gt;"")),"0000"),
" {","SamplingFeatureID:  *SamplingFeatureID",TEXT($A3148,"0000"),
", SpecimenTypeCV:  ",CHAR(34),INDEX(Specimens[Specimen Type],$A3148),CHAR(34),
", SpecimenMediumCV:  ",INDEX(Specimens[Specimen Medium],$A3148),
", IsFieldSpecimen:  ",CHAR(34),INDEX(Specimens[Is Field Specimen?],$A3148),CHAR(34),"}"))</f>
        <v>#REF!</v>
      </c>
      <c r="N3148" t="e">
        <f>IF(COUNTA(SpatialOffsets[])=0,"", IF(INDEX(SpatialOffsets[Spatial Offset Type],$A3148)="","",
CONCATENATE("  - &amp;SpatialOffsetID",TEXT($A3148,"0000"),
" {","SpatialOffsetTypeCV:  ",CHAR(34),INDEX(SpatialOffsets[Spatial Offset Type],$A3148),CHAR(34),
", Offset1Value:  ",INDEX(SpatialOffsets[Offset 1 Value],$A3148),
", Offset1UnitID:  ",CHAR(34),INDEX(SpatialOffsets[Offset 1 Unit],$A3148),CHAR(34),
", Offset2Value:  ",INDEX(SpatialOffsets[Offset 2 Value],$A3148),
", Offset2UnitID:  ",CHAR(34),INDEX(SpatialOffsets[Offset 2 Unit],$A3148),CHAR(34),
", Offset3Value:  ",INDEX(SpatialOffsets[Offset 3 Value],$A3148),
", Offset3UnitID:  ",CHAR(34),INDEX(SpatialOffsets[Offset 3 Unit],$A3148),CHAR(34),,"}")))</f>
        <v>#REF!</v>
      </c>
      <c r="O3148" t="e">
        <f>IF(COUNTA(RelatedFeatures[])=0,"", IF(INDEX(RelatedFeatures[First Sampling Feature Code],$A3148)="","",
CONCATENATE("  - &amp;RelationID",TEXT($A3148,"0000"),
" {","SamplingFeatureID:  *SamplingFeatureID",TEXT(MATCH(INDEX(RelatedFeatures[First Sampling Feature Code],$A3148),SamplingFeatures[Feature Code],0),"0000"),
", RelationshipTypeCV:  ",CHAR(34),INDEX(RelatedFeatures[Relationship Type],$A3148),CHAR(34),
", RelatedFeatureID: *SamplingFeatureID",TEXT(MATCH(INDEX(RelatedFeatures[Second Sampling Feature Code],$A3148),SamplingFeatures[Feature Code],0),"0000"),
", SpatialOffsetID:  ",IF(INDEX(RelatedFeatures[Offset Number],$A3148)="","",CONCATENATE("*SpatialOffsetID",TEXT(INDEX(RelatedFeatures[Offset Number],$A3148),"0000"))),"}")))</f>
        <v>#REF!</v>
      </c>
      <c r="P3148" t="e">
        <f>IF(INDEX(Methods[Method Type],$A3148)="","",
CONCATENATE("  - &amp;MethodID",TEXT($A3148,"0000"),
" {","MethodTypeCV:  ",CHAR(34),INDEX(Methods[Method Type],$A3148),CHAR(34),
", MethodCode:  ",CHAR(34),INDEX(Methods[Method Code],$A3148),CHAR(34),
", MethodName:  ",CHAR(34),INDEX(Methods[Method Name],$A3148),CHAR(34),
", MethodDescription:  ",CHAR(34),INDEX(Methods[Method Description],$A3148),CHAR(34),
", MethodLink:  ",CHAR(34),INDEX(Methods[Method Link],$A3148),CHAR(34),
", OrganizationID: *OrganizationID",TEXT(MATCH(INDEX(Methods[Organization Name],$A3148),Organizations[Organization Name],0),"0000"),"}"))</f>
        <v>#REF!</v>
      </c>
      <c r="Q3148" t="e">
        <f>IF(INDEX(Variables[Variable Type],$A3148)="","",
CONCATENATE("  - &amp;VariableID",TEXT($A3148,"0000"),
" {","VariableTypeCV:  ",CHAR(34),INDEX(Variables[Variable Type],$A3148),CHAR(34),
", VariableCode:  ",CHAR(34),INDEX(Variables[Variable Code],$A3148),CHAR(34),
", VariableNameCV:  ",CHAR(34),INDEX(Variables[Variable Name],$A3148),CHAR(34),
", VariableDefinition:  ",CHAR(34),INDEX(Variables[Variable Definition],$A3148),CHAR(34),
", SpecciationCV:  ",CHAR(34),INDEX(Variables[Speciation],$A3148),CHAR(34),
", NoDataValue:  ",CHAR(34),INDEX(Variables[No Data Value],$A3148),CHAR(34),"}"))</f>
        <v>#REF!</v>
      </c>
    </row>
    <row r="3149" spans="1:17" x14ac:dyDescent="0.25">
      <c r="A3149">
        <v>3146</v>
      </c>
      <c r="D3149" t="e">
        <f>IF(INDEX(People[First Name],$A3149)="","",
CONCATENATE("  - &amp;PersonID",TEXT($A3149,"0000"),
" {","PersonFirstName:  ",CHAR(34),INDEX(People[First Name],$A3149),CHAR(34),
", PersonMiddleName:  ",CHAR(34),INDEX(People[Middle Name],$A3149),CHAR(34),
", PersonLastName:  ",CHAR(34),INDEX(People[Last Name],$A3149),CHAR(34),"}"))</f>
        <v>#REF!</v>
      </c>
      <c r="E3149" t="e">
        <f>IF(INDEX(Organizations[Organization Type '[CV']],$A3149)="","",
CONCATENATE("  - &amp;OrganizationID",TEXT($A3149,"0000"),
" {","OrganizationTypeCV:  ",CHAR(34),INDEX(Organizations[Organization Type '[CV']],$A3149),CHAR(34),
", OrganizationCode:  ",CHAR(34),INDEX(Organizations[Organization Code],$A3149),CHAR(34),
", OrganizationName:  ",CHAR(34),INDEX(Organizations[Organization Name],$A3149),CHAR(34),
", OrganizationDescription:  ",CHAR(34),INDEX(Organizations[Organization Description],$A3149),CHAR(34),
", OrganizationLink:  ",CHAR(34),INDEX(Organizations[Organization Link],$A3149),CHAR(34),"}"))</f>
        <v>#REF!</v>
      </c>
      <c r="F3149" t="e">
        <f>IF(INDEX(People[First Name],$A3149)="","",
CONCATENATE("  - &amp;AffiliationID",TEXT($A3149,"0000"),
" {PersonID: *PersonID",TEXT($A3149,"0000"),
", OrganizationID: *OrganizationID",TEXT(MATCH(INDEX(People[Organization Name],$A3149),Organizations[Organization Name],0),"0000"),
", IsPrimaryOrganizationContact: , AffiliationStartDate: , AffiliationEndDate: , PrimaryPhone: ",
", PrimaryEmail: ",CHAR(34),INDEX(People[Primary Email],$A3149),CHAR(34),
", PrimaryAddress: ",CHAR(34),INDEX(People[Primary Address],$A3149),CHAR(34),
", PersonLink: }"))</f>
        <v>#REF!</v>
      </c>
      <c r="H3149" t="e">
        <f>IF(COUNTA(CitationInformation)=0,"",IF(INDEX(AuthorList[Author Name],$A3149)="","",
CONCATENATE("  - &amp;AuthorListID",TEXT($A3149,"0000"),
"  {CitationID: *CitationID0001",
", PersonID: *PersonID",TEXT(MATCH(INDEX(AuthorList[Author Name],$A3149),People[Full Name],0),"0000"),
", AuthorOrder: ",INDEX(AuthorList[Author Number],$A3149),"}")))</f>
        <v>#REF!</v>
      </c>
      <c r="K3149" t="e">
        <f>IF(INDEX(SamplingFeatures[Feature Code],$A3149)="","",
CONCATENATE("  - &amp;SamplingFeatureID",TEXT($A3149,"0000"),
" {","SamplingFeatureUUID:  ",CHAR(34),INDEX(SamplingFeatures[Sampling Feature UUID],$A3149),CHAR(34),
", SamplingFeatureTypeCV:  ",CHAR(34),INDEX(SamplingFeatures[Sampling Feature Type],$A3149),CHAR(34),
", SamplingFeatureCode:  ",CHAR(34),INDEX(SamplingFeatures[Feature Code],$A3149),CHAR(34),
", SamplingFeatureName:  ",CHAR(34),INDEX(SamplingFeatures[Feature Name],$A3149),CHAR(34),
", SamplingFeatureDescription:  ",CHAR(34),INDEX(SamplingFeatures[Feature Description],$A3149),CHAR(34),
", SamplingFeatureGeotypeCV:  ",CHAR(34),INDEX(SamplingFeatures[Feature Geo Type],$A3149),CHAR(34),
", FeatureGeometry:  ",CHAR(34),INDEX(SamplingFeatures[Feature Geometry],$A3149),CHAR(34),
", Elevation_m:  ",CHAR(34),INDEX(SamplingFeatures[Elevation_m],$A3149),CHAR(34),
", ElevationDatumCV:  ",CHAR(34),ElevationDatum,CHAR(34),"}"))</f>
        <v>#REF!</v>
      </c>
      <c r="L3149" t="e">
        <f>IF(INDEX(SamplingFeatures[Sampling Feature Type],$A3149)&lt;&gt;"Site","",
CONCATENATE("  - &amp;SiteID",TEXT(SUMPRODUCT(--($L$3:$L3148&lt;&gt;"")),"0000"),
" {","SamplingFeatureID:  *SamplingFeatureID",TEXT($A3149,"0000"),
", SiteTypeCV:  ",CHAR(34),INDEX(Sites[Site Type],$A3149),CHAR(34),
", Latitude:  ",INDEX(Sites[Latitude],$A3149),
", Longitude:  ",INDEX(Sites[Longitude],$A3149),
", SRSName:  ",CHAR(34),LatLonDatum,CHAR(34),"}"))</f>
        <v>#REF!</v>
      </c>
      <c r="M3149" t="e">
        <f>IF(INDEX(SamplingFeatures[Sampling Feature Type],$A3149)&lt;&gt;"Specimen","",
CONCATENATE("  - &amp;SpecimenID",TEXT(SUMPRODUCT(--($M$3:$M3148&lt;&gt;"")),"0000"),
" {","SamplingFeatureID:  *SamplingFeatureID",TEXT($A3149,"0000"),
", SpecimenTypeCV:  ",CHAR(34),INDEX(Specimens[Specimen Type],$A3149),CHAR(34),
", SpecimenMediumCV:  ",INDEX(Specimens[Specimen Medium],$A3149),
", IsFieldSpecimen:  ",CHAR(34),INDEX(Specimens[Is Field Specimen?],$A3149),CHAR(34),"}"))</f>
        <v>#REF!</v>
      </c>
      <c r="N3149" t="e">
        <f>IF(COUNTA(SpatialOffsets[])=0,"", IF(INDEX(SpatialOffsets[Spatial Offset Type],$A3149)="","",
CONCATENATE("  - &amp;SpatialOffsetID",TEXT($A3149,"0000"),
" {","SpatialOffsetTypeCV:  ",CHAR(34),INDEX(SpatialOffsets[Spatial Offset Type],$A3149),CHAR(34),
", Offset1Value:  ",INDEX(SpatialOffsets[Offset 1 Value],$A3149),
", Offset1UnitID:  ",CHAR(34),INDEX(SpatialOffsets[Offset 1 Unit],$A3149),CHAR(34),
", Offset2Value:  ",INDEX(SpatialOffsets[Offset 2 Value],$A3149),
", Offset2UnitID:  ",CHAR(34),INDEX(SpatialOffsets[Offset 2 Unit],$A3149),CHAR(34),
", Offset3Value:  ",INDEX(SpatialOffsets[Offset 3 Value],$A3149),
", Offset3UnitID:  ",CHAR(34),INDEX(SpatialOffsets[Offset 3 Unit],$A3149),CHAR(34),,"}")))</f>
        <v>#REF!</v>
      </c>
      <c r="O3149" t="e">
        <f>IF(COUNTA(RelatedFeatures[])=0,"", IF(INDEX(RelatedFeatures[First Sampling Feature Code],$A3149)="","",
CONCATENATE("  - &amp;RelationID",TEXT($A3149,"0000"),
" {","SamplingFeatureID:  *SamplingFeatureID",TEXT(MATCH(INDEX(RelatedFeatures[First Sampling Feature Code],$A3149),SamplingFeatures[Feature Code],0),"0000"),
", RelationshipTypeCV:  ",CHAR(34),INDEX(RelatedFeatures[Relationship Type],$A3149),CHAR(34),
", RelatedFeatureID: *SamplingFeatureID",TEXT(MATCH(INDEX(RelatedFeatures[Second Sampling Feature Code],$A3149),SamplingFeatures[Feature Code],0),"0000"),
", SpatialOffsetID:  ",IF(INDEX(RelatedFeatures[Offset Number],$A3149)="","",CONCATENATE("*SpatialOffsetID",TEXT(INDEX(RelatedFeatures[Offset Number],$A3149),"0000"))),"}")))</f>
        <v>#REF!</v>
      </c>
      <c r="P3149" t="e">
        <f>IF(INDEX(Methods[Method Type],$A3149)="","",
CONCATENATE("  - &amp;MethodID",TEXT($A3149,"0000"),
" {","MethodTypeCV:  ",CHAR(34),INDEX(Methods[Method Type],$A3149),CHAR(34),
", MethodCode:  ",CHAR(34),INDEX(Methods[Method Code],$A3149),CHAR(34),
", MethodName:  ",CHAR(34),INDEX(Methods[Method Name],$A3149),CHAR(34),
", MethodDescription:  ",CHAR(34),INDEX(Methods[Method Description],$A3149),CHAR(34),
", MethodLink:  ",CHAR(34),INDEX(Methods[Method Link],$A3149),CHAR(34),
", OrganizationID: *OrganizationID",TEXT(MATCH(INDEX(Methods[Organization Name],$A3149),Organizations[Organization Name],0),"0000"),"}"))</f>
        <v>#REF!</v>
      </c>
      <c r="Q3149" t="e">
        <f>IF(INDEX(Variables[Variable Type],$A3149)="","",
CONCATENATE("  - &amp;VariableID",TEXT($A3149,"0000"),
" {","VariableTypeCV:  ",CHAR(34),INDEX(Variables[Variable Type],$A3149),CHAR(34),
", VariableCode:  ",CHAR(34),INDEX(Variables[Variable Code],$A3149),CHAR(34),
", VariableNameCV:  ",CHAR(34),INDEX(Variables[Variable Name],$A3149),CHAR(34),
", VariableDefinition:  ",CHAR(34),INDEX(Variables[Variable Definition],$A3149),CHAR(34),
", SpecciationCV:  ",CHAR(34),INDEX(Variables[Speciation],$A3149),CHAR(34),
", NoDataValue:  ",CHAR(34),INDEX(Variables[No Data Value],$A3149),CHAR(34),"}"))</f>
        <v>#REF!</v>
      </c>
    </row>
    <row r="3150" spans="1:17" x14ac:dyDescent="0.25">
      <c r="A3150">
        <v>3147</v>
      </c>
      <c r="D3150" t="e">
        <f>IF(INDEX(People[First Name],$A3150)="","",
CONCATENATE("  - &amp;PersonID",TEXT($A3150,"0000"),
" {","PersonFirstName:  ",CHAR(34),INDEX(People[First Name],$A3150),CHAR(34),
", PersonMiddleName:  ",CHAR(34),INDEX(People[Middle Name],$A3150),CHAR(34),
", PersonLastName:  ",CHAR(34),INDEX(People[Last Name],$A3150),CHAR(34),"}"))</f>
        <v>#REF!</v>
      </c>
      <c r="E3150" t="e">
        <f>IF(INDEX(Organizations[Organization Type '[CV']],$A3150)="","",
CONCATENATE("  - &amp;OrganizationID",TEXT($A3150,"0000"),
" {","OrganizationTypeCV:  ",CHAR(34),INDEX(Organizations[Organization Type '[CV']],$A3150),CHAR(34),
", OrganizationCode:  ",CHAR(34),INDEX(Organizations[Organization Code],$A3150),CHAR(34),
", OrganizationName:  ",CHAR(34),INDEX(Organizations[Organization Name],$A3150),CHAR(34),
", OrganizationDescription:  ",CHAR(34),INDEX(Organizations[Organization Description],$A3150),CHAR(34),
", OrganizationLink:  ",CHAR(34),INDEX(Organizations[Organization Link],$A3150),CHAR(34),"}"))</f>
        <v>#REF!</v>
      </c>
      <c r="F3150" t="e">
        <f>IF(INDEX(People[First Name],$A3150)="","",
CONCATENATE("  - &amp;AffiliationID",TEXT($A3150,"0000"),
" {PersonID: *PersonID",TEXT($A3150,"0000"),
", OrganizationID: *OrganizationID",TEXT(MATCH(INDEX(People[Organization Name],$A3150),Organizations[Organization Name],0),"0000"),
", IsPrimaryOrganizationContact: , AffiliationStartDate: , AffiliationEndDate: , PrimaryPhone: ",
", PrimaryEmail: ",CHAR(34),INDEX(People[Primary Email],$A3150),CHAR(34),
", PrimaryAddress: ",CHAR(34),INDEX(People[Primary Address],$A3150),CHAR(34),
", PersonLink: }"))</f>
        <v>#REF!</v>
      </c>
      <c r="H3150" t="e">
        <f>IF(COUNTA(CitationInformation)=0,"",IF(INDEX(AuthorList[Author Name],$A3150)="","",
CONCATENATE("  - &amp;AuthorListID",TEXT($A3150,"0000"),
"  {CitationID: *CitationID0001",
", PersonID: *PersonID",TEXT(MATCH(INDEX(AuthorList[Author Name],$A3150),People[Full Name],0),"0000"),
", AuthorOrder: ",INDEX(AuthorList[Author Number],$A3150),"}")))</f>
        <v>#REF!</v>
      </c>
      <c r="K3150" t="e">
        <f>IF(INDEX(SamplingFeatures[Feature Code],$A3150)="","",
CONCATENATE("  - &amp;SamplingFeatureID",TEXT($A3150,"0000"),
" {","SamplingFeatureUUID:  ",CHAR(34),INDEX(SamplingFeatures[Sampling Feature UUID],$A3150),CHAR(34),
", SamplingFeatureTypeCV:  ",CHAR(34),INDEX(SamplingFeatures[Sampling Feature Type],$A3150),CHAR(34),
", SamplingFeatureCode:  ",CHAR(34),INDEX(SamplingFeatures[Feature Code],$A3150),CHAR(34),
", SamplingFeatureName:  ",CHAR(34),INDEX(SamplingFeatures[Feature Name],$A3150),CHAR(34),
", SamplingFeatureDescription:  ",CHAR(34),INDEX(SamplingFeatures[Feature Description],$A3150),CHAR(34),
", SamplingFeatureGeotypeCV:  ",CHAR(34),INDEX(SamplingFeatures[Feature Geo Type],$A3150),CHAR(34),
", FeatureGeometry:  ",CHAR(34),INDEX(SamplingFeatures[Feature Geometry],$A3150),CHAR(34),
", Elevation_m:  ",CHAR(34),INDEX(SamplingFeatures[Elevation_m],$A3150),CHAR(34),
", ElevationDatumCV:  ",CHAR(34),ElevationDatum,CHAR(34),"}"))</f>
        <v>#REF!</v>
      </c>
      <c r="L3150" t="e">
        <f>IF(INDEX(SamplingFeatures[Sampling Feature Type],$A3150)&lt;&gt;"Site","",
CONCATENATE("  - &amp;SiteID",TEXT(SUMPRODUCT(--($L$3:$L3149&lt;&gt;"")),"0000"),
" {","SamplingFeatureID:  *SamplingFeatureID",TEXT($A3150,"0000"),
", SiteTypeCV:  ",CHAR(34),INDEX(Sites[Site Type],$A3150),CHAR(34),
", Latitude:  ",INDEX(Sites[Latitude],$A3150),
", Longitude:  ",INDEX(Sites[Longitude],$A3150),
", SRSName:  ",CHAR(34),LatLonDatum,CHAR(34),"}"))</f>
        <v>#REF!</v>
      </c>
      <c r="M3150" t="e">
        <f>IF(INDEX(SamplingFeatures[Sampling Feature Type],$A3150)&lt;&gt;"Specimen","",
CONCATENATE("  - &amp;SpecimenID",TEXT(SUMPRODUCT(--($M$3:$M3149&lt;&gt;"")),"0000"),
" {","SamplingFeatureID:  *SamplingFeatureID",TEXT($A3150,"0000"),
", SpecimenTypeCV:  ",CHAR(34),INDEX(Specimens[Specimen Type],$A3150),CHAR(34),
", SpecimenMediumCV:  ",INDEX(Specimens[Specimen Medium],$A3150),
", IsFieldSpecimen:  ",CHAR(34),INDEX(Specimens[Is Field Specimen?],$A3150),CHAR(34),"}"))</f>
        <v>#REF!</v>
      </c>
      <c r="N3150" t="e">
        <f>IF(COUNTA(SpatialOffsets[])=0,"", IF(INDEX(SpatialOffsets[Spatial Offset Type],$A3150)="","",
CONCATENATE("  - &amp;SpatialOffsetID",TEXT($A3150,"0000"),
" {","SpatialOffsetTypeCV:  ",CHAR(34),INDEX(SpatialOffsets[Spatial Offset Type],$A3150),CHAR(34),
", Offset1Value:  ",INDEX(SpatialOffsets[Offset 1 Value],$A3150),
", Offset1UnitID:  ",CHAR(34),INDEX(SpatialOffsets[Offset 1 Unit],$A3150),CHAR(34),
", Offset2Value:  ",INDEX(SpatialOffsets[Offset 2 Value],$A3150),
", Offset2UnitID:  ",CHAR(34),INDEX(SpatialOffsets[Offset 2 Unit],$A3150),CHAR(34),
", Offset3Value:  ",INDEX(SpatialOffsets[Offset 3 Value],$A3150),
", Offset3UnitID:  ",CHAR(34),INDEX(SpatialOffsets[Offset 3 Unit],$A3150),CHAR(34),,"}")))</f>
        <v>#REF!</v>
      </c>
      <c r="O3150" t="e">
        <f>IF(COUNTA(RelatedFeatures[])=0,"", IF(INDEX(RelatedFeatures[First Sampling Feature Code],$A3150)="","",
CONCATENATE("  - &amp;RelationID",TEXT($A3150,"0000"),
" {","SamplingFeatureID:  *SamplingFeatureID",TEXT(MATCH(INDEX(RelatedFeatures[First Sampling Feature Code],$A3150),SamplingFeatures[Feature Code],0),"0000"),
", RelationshipTypeCV:  ",CHAR(34),INDEX(RelatedFeatures[Relationship Type],$A3150),CHAR(34),
", RelatedFeatureID: *SamplingFeatureID",TEXT(MATCH(INDEX(RelatedFeatures[Second Sampling Feature Code],$A3150),SamplingFeatures[Feature Code],0),"0000"),
", SpatialOffsetID:  ",IF(INDEX(RelatedFeatures[Offset Number],$A3150)="","",CONCATENATE("*SpatialOffsetID",TEXT(INDEX(RelatedFeatures[Offset Number],$A3150),"0000"))),"}")))</f>
        <v>#REF!</v>
      </c>
      <c r="P3150" t="e">
        <f>IF(INDEX(Methods[Method Type],$A3150)="","",
CONCATENATE("  - &amp;MethodID",TEXT($A3150,"0000"),
" {","MethodTypeCV:  ",CHAR(34),INDEX(Methods[Method Type],$A3150),CHAR(34),
", MethodCode:  ",CHAR(34),INDEX(Methods[Method Code],$A3150),CHAR(34),
", MethodName:  ",CHAR(34),INDEX(Methods[Method Name],$A3150),CHAR(34),
", MethodDescription:  ",CHAR(34),INDEX(Methods[Method Description],$A3150),CHAR(34),
", MethodLink:  ",CHAR(34),INDEX(Methods[Method Link],$A3150),CHAR(34),
", OrganizationID: *OrganizationID",TEXT(MATCH(INDEX(Methods[Organization Name],$A3150),Organizations[Organization Name],0),"0000"),"}"))</f>
        <v>#REF!</v>
      </c>
      <c r="Q3150" t="e">
        <f>IF(INDEX(Variables[Variable Type],$A3150)="","",
CONCATENATE("  - &amp;VariableID",TEXT($A3150,"0000"),
" {","VariableTypeCV:  ",CHAR(34),INDEX(Variables[Variable Type],$A3150),CHAR(34),
", VariableCode:  ",CHAR(34),INDEX(Variables[Variable Code],$A3150),CHAR(34),
", VariableNameCV:  ",CHAR(34),INDEX(Variables[Variable Name],$A3150),CHAR(34),
", VariableDefinition:  ",CHAR(34),INDEX(Variables[Variable Definition],$A3150),CHAR(34),
", SpecciationCV:  ",CHAR(34),INDEX(Variables[Speciation],$A3150),CHAR(34),
", NoDataValue:  ",CHAR(34),INDEX(Variables[No Data Value],$A3150),CHAR(34),"}"))</f>
        <v>#REF!</v>
      </c>
    </row>
    <row r="3151" spans="1:17" x14ac:dyDescent="0.25">
      <c r="A3151">
        <v>3148</v>
      </c>
      <c r="D3151" t="e">
        <f>IF(INDEX(People[First Name],$A3151)="","",
CONCATENATE("  - &amp;PersonID",TEXT($A3151,"0000"),
" {","PersonFirstName:  ",CHAR(34),INDEX(People[First Name],$A3151),CHAR(34),
", PersonMiddleName:  ",CHAR(34),INDEX(People[Middle Name],$A3151),CHAR(34),
", PersonLastName:  ",CHAR(34),INDEX(People[Last Name],$A3151),CHAR(34),"}"))</f>
        <v>#REF!</v>
      </c>
      <c r="E3151" t="e">
        <f>IF(INDEX(Organizations[Organization Type '[CV']],$A3151)="","",
CONCATENATE("  - &amp;OrganizationID",TEXT($A3151,"0000"),
" {","OrganizationTypeCV:  ",CHAR(34),INDEX(Organizations[Organization Type '[CV']],$A3151),CHAR(34),
", OrganizationCode:  ",CHAR(34),INDEX(Organizations[Organization Code],$A3151),CHAR(34),
", OrganizationName:  ",CHAR(34),INDEX(Organizations[Organization Name],$A3151),CHAR(34),
", OrganizationDescription:  ",CHAR(34),INDEX(Organizations[Organization Description],$A3151),CHAR(34),
", OrganizationLink:  ",CHAR(34),INDEX(Organizations[Organization Link],$A3151),CHAR(34),"}"))</f>
        <v>#REF!</v>
      </c>
      <c r="F3151" t="e">
        <f>IF(INDEX(People[First Name],$A3151)="","",
CONCATENATE("  - &amp;AffiliationID",TEXT($A3151,"0000"),
" {PersonID: *PersonID",TEXT($A3151,"0000"),
", OrganizationID: *OrganizationID",TEXT(MATCH(INDEX(People[Organization Name],$A3151),Organizations[Organization Name],0),"0000"),
", IsPrimaryOrganizationContact: , AffiliationStartDate: , AffiliationEndDate: , PrimaryPhone: ",
", PrimaryEmail: ",CHAR(34),INDEX(People[Primary Email],$A3151),CHAR(34),
", PrimaryAddress: ",CHAR(34),INDEX(People[Primary Address],$A3151),CHAR(34),
", PersonLink: }"))</f>
        <v>#REF!</v>
      </c>
      <c r="H3151" t="e">
        <f>IF(COUNTA(CitationInformation)=0,"",IF(INDEX(AuthorList[Author Name],$A3151)="","",
CONCATENATE("  - &amp;AuthorListID",TEXT($A3151,"0000"),
"  {CitationID: *CitationID0001",
", PersonID: *PersonID",TEXT(MATCH(INDEX(AuthorList[Author Name],$A3151),People[Full Name],0),"0000"),
", AuthorOrder: ",INDEX(AuthorList[Author Number],$A3151),"}")))</f>
        <v>#REF!</v>
      </c>
      <c r="K3151" t="e">
        <f>IF(INDEX(SamplingFeatures[Feature Code],$A3151)="","",
CONCATENATE("  - &amp;SamplingFeatureID",TEXT($A3151,"0000"),
" {","SamplingFeatureUUID:  ",CHAR(34),INDEX(SamplingFeatures[Sampling Feature UUID],$A3151),CHAR(34),
", SamplingFeatureTypeCV:  ",CHAR(34),INDEX(SamplingFeatures[Sampling Feature Type],$A3151),CHAR(34),
", SamplingFeatureCode:  ",CHAR(34),INDEX(SamplingFeatures[Feature Code],$A3151),CHAR(34),
", SamplingFeatureName:  ",CHAR(34),INDEX(SamplingFeatures[Feature Name],$A3151),CHAR(34),
", SamplingFeatureDescription:  ",CHAR(34),INDEX(SamplingFeatures[Feature Description],$A3151),CHAR(34),
", SamplingFeatureGeotypeCV:  ",CHAR(34),INDEX(SamplingFeatures[Feature Geo Type],$A3151),CHAR(34),
", FeatureGeometry:  ",CHAR(34),INDEX(SamplingFeatures[Feature Geometry],$A3151),CHAR(34),
", Elevation_m:  ",CHAR(34),INDEX(SamplingFeatures[Elevation_m],$A3151),CHAR(34),
", ElevationDatumCV:  ",CHAR(34),ElevationDatum,CHAR(34),"}"))</f>
        <v>#REF!</v>
      </c>
      <c r="L3151" t="e">
        <f>IF(INDEX(SamplingFeatures[Sampling Feature Type],$A3151)&lt;&gt;"Site","",
CONCATENATE("  - &amp;SiteID",TEXT(SUMPRODUCT(--($L$3:$L3150&lt;&gt;"")),"0000"),
" {","SamplingFeatureID:  *SamplingFeatureID",TEXT($A3151,"0000"),
", SiteTypeCV:  ",CHAR(34),INDEX(Sites[Site Type],$A3151),CHAR(34),
", Latitude:  ",INDEX(Sites[Latitude],$A3151),
", Longitude:  ",INDEX(Sites[Longitude],$A3151),
", SRSName:  ",CHAR(34),LatLonDatum,CHAR(34),"}"))</f>
        <v>#REF!</v>
      </c>
      <c r="M3151" t="e">
        <f>IF(INDEX(SamplingFeatures[Sampling Feature Type],$A3151)&lt;&gt;"Specimen","",
CONCATENATE("  - &amp;SpecimenID",TEXT(SUMPRODUCT(--($M$3:$M3150&lt;&gt;"")),"0000"),
" {","SamplingFeatureID:  *SamplingFeatureID",TEXT($A3151,"0000"),
", SpecimenTypeCV:  ",CHAR(34),INDEX(Specimens[Specimen Type],$A3151),CHAR(34),
", SpecimenMediumCV:  ",INDEX(Specimens[Specimen Medium],$A3151),
", IsFieldSpecimen:  ",CHAR(34),INDEX(Specimens[Is Field Specimen?],$A3151),CHAR(34),"}"))</f>
        <v>#REF!</v>
      </c>
      <c r="N3151" t="e">
        <f>IF(COUNTA(SpatialOffsets[])=0,"", IF(INDEX(SpatialOffsets[Spatial Offset Type],$A3151)="","",
CONCATENATE("  - &amp;SpatialOffsetID",TEXT($A3151,"0000"),
" {","SpatialOffsetTypeCV:  ",CHAR(34),INDEX(SpatialOffsets[Spatial Offset Type],$A3151),CHAR(34),
", Offset1Value:  ",INDEX(SpatialOffsets[Offset 1 Value],$A3151),
", Offset1UnitID:  ",CHAR(34),INDEX(SpatialOffsets[Offset 1 Unit],$A3151),CHAR(34),
", Offset2Value:  ",INDEX(SpatialOffsets[Offset 2 Value],$A3151),
", Offset2UnitID:  ",CHAR(34),INDEX(SpatialOffsets[Offset 2 Unit],$A3151),CHAR(34),
", Offset3Value:  ",INDEX(SpatialOffsets[Offset 3 Value],$A3151),
", Offset3UnitID:  ",CHAR(34),INDEX(SpatialOffsets[Offset 3 Unit],$A3151),CHAR(34),,"}")))</f>
        <v>#REF!</v>
      </c>
      <c r="O3151" t="e">
        <f>IF(COUNTA(RelatedFeatures[])=0,"", IF(INDEX(RelatedFeatures[First Sampling Feature Code],$A3151)="","",
CONCATENATE("  - &amp;RelationID",TEXT($A3151,"0000"),
" {","SamplingFeatureID:  *SamplingFeatureID",TEXT(MATCH(INDEX(RelatedFeatures[First Sampling Feature Code],$A3151),SamplingFeatures[Feature Code],0),"0000"),
", RelationshipTypeCV:  ",CHAR(34),INDEX(RelatedFeatures[Relationship Type],$A3151),CHAR(34),
", RelatedFeatureID: *SamplingFeatureID",TEXT(MATCH(INDEX(RelatedFeatures[Second Sampling Feature Code],$A3151),SamplingFeatures[Feature Code],0),"0000"),
", SpatialOffsetID:  ",IF(INDEX(RelatedFeatures[Offset Number],$A3151)="","",CONCATENATE("*SpatialOffsetID",TEXT(INDEX(RelatedFeatures[Offset Number],$A3151),"0000"))),"}")))</f>
        <v>#REF!</v>
      </c>
      <c r="P3151" t="e">
        <f>IF(INDEX(Methods[Method Type],$A3151)="","",
CONCATENATE("  - &amp;MethodID",TEXT($A3151,"0000"),
" {","MethodTypeCV:  ",CHAR(34),INDEX(Methods[Method Type],$A3151),CHAR(34),
", MethodCode:  ",CHAR(34),INDEX(Methods[Method Code],$A3151),CHAR(34),
", MethodName:  ",CHAR(34),INDEX(Methods[Method Name],$A3151),CHAR(34),
", MethodDescription:  ",CHAR(34),INDEX(Methods[Method Description],$A3151),CHAR(34),
", MethodLink:  ",CHAR(34),INDEX(Methods[Method Link],$A3151),CHAR(34),
", OrganizationID: *OrganizationID",TEXT(MATCH(INDEX(Methods[Organization Name],$A3151),Organizations[Organization Name],0),"0000"),"}"))</f>
        <v>#REF!</v>
      </c>
      <c r="Q3151" t="e">
        <f>IF(INDEX(Variables[Variable Type],$A3151)="","",
CONCATENATE("  - &amp;VariableID",TEXT($A3151,"0000"),
" {","VariableTypeCV:  ",CHAR(34),INDEX(Variables[Variable Type],$A3151),CHAR(34),
", VariableCode:  ",CHAR(34),INDEX(Variables[Variable Code],$A3151),CHAR(34),
", VariableNameCV:  ",CHAR(34),INDEX(Variables[Variable Name],$A3151),CHAR(34),
", VariableDefinition:  ",CHAR(34),INDEX(Variables[Variable Definition],$A3151),CHAR(34),
", SpecciationCV:  ",CHAR(34),INDEX(Variables[Speciation],$A3151),CHAR(34),
", NoDataValue:  ",CHAR(34),INDEX(Variables[No Data Value],$A3151),CHAR(34),"}"))</f>
        <v>#REF!</v>
      </c>
    </row>
    <row r="3152" spans="1:17" x14ac:dyDescent="0.25">
      <c r="A3152">
        <v>3149</v>
      </c>
      <c r="D3152" t="e">
        <f>IF(INDEX(People[First Name],$A3152)="","",
CONCATENATE("  - &amp;PersonID",TEXT($A3152,"0000"),
" {","PersonFirstName:  ",CHAR(34),INDEX(People[First Name],$A3152),CHAR(34),
", PersonMiddleName:  ",CHAR(34),INDEX(People[Middle Name],$A3152),CHAR(34),
", PersonLastName:  ",CHAR(34),INDEX(People[Last Name],$A3152),CHAR(34),"}"))</f>
        <v>#REF!</v>
      </c>
      <c r="E3152" t="e">
        <f>IF(INDEX(Organizations[Organization Type '[CV']],$A3152)="","",
CONCATENATE("  - &amp;OrganizationID",TEXT($A3152,"0000"),
" {","OrganizationTypeCV:  ",CHAR(34),INDEX(Organizations[Organization Type '[CV']],$A3152),CHAR(34),
", OrganizationCode:  ",CHAR(34),INDEX(Organizations[Organization Code],$A3152),CHAR(34),
", OrganizationName:  ",CHAR(34),INDEX(Organizations[Organization Name],$A3152),CHAR(34),
", OrganizationDescription:  ",CHAR(34),INDEX(Organizations[Organization Description],$A3152),CHAR(34),
", OrganizationLink:  ",CHAR(34),INDEX(Organizations[Organization Link],$A3152),CHAR(34),"}"))</f>
        <v>#REF!</v>
      </c>
      <c r="F3152" t="e">
        <f>IF(INDEX(People[First Name],$A3152)="","",
CONCATENATE("  - &amp;AffiliationID",TEXT($A3152,"0000"),
" {PersonID: *PersonID",TEXT($A3152,"0000"),
", OrganizationID: *OrganizationID",TEXT(MATCH(INDEX(People[Organization Name],$A3152),Organizations[Organization Name],0),"0000"),
", IsPrimaryOrganizationContact: , AffiliationStartDate: , AffiliationEndDate: , PrimaryPhone: ",
", PrimaryEmail: ",CHAR(34),INDEX(People[Primary Email],$A3152),CHAR(34),
", PrimaryAddress: ",CHAR(34),INDEX(People[Primary Address],$A3152),CHAR(34),
", PersonLink: }"))</f>
        <v>#REF!</v>
      </c>
      <c r="H3152" t="e">
        <f>IF(COUNTA(CitationInformation)=0,"",IF(INDEX(AuthorList[Author Name],$A3152)="","",
CONCATENATE("  - &amp;AuthorListID",TEXT($A3152,"0000"),
"  {CitationID: *CitationID0001",
", PersonID: *PersonID",TEXT(MATCH(INDEX(AuthorList[Author Name],$A3152),People[Full Name],0),"0000"),
", AuthorOrder: ",INDEX(AuthorList[Author Number],$A3152),"}")))</f>
        <v>#REF!</v>
      </c>
      <c r="K3152" t="e">
        <f>IF(INDEX(SamplingFeatures[Feature Code],$A3152)="","",
CONCATENATE("  - &amp;SamplingFeatureID",TEXT($A3152,"0000"),
" {","SamplingFeatureUUID:  ",CHAR(34),INDEX(SamplingFeatures[Sampling Feature UUID],$A3152),CHAR(34),
", SamplingFeatureTypeCV:  ",CHAR(34),INDEX(SamplingFeatures[Sampling Feature Type],$A3152),CHAR(34),
", SamplingFeatureCode:  ",CHAR(34),INDEX(SamplingFeatures[Feature Code],$A3152),CHAR(34),
", SamplingFeatureName:  ",CHAR(34),INDEX(SamplingFeatures[Feature Name],$A3152),CHAR(34),
", SamplingFeatureDescription:  ",CHAR(34),INDEX(SamplingFeatures[Feature Description],$A3152),CHAR(34),
", SamplingFeatureGeotypeCV:  ",CHAR(34),INDEX(SamplingFeatures[Feature Geo Type],$A3152),CHAR(34),
", FeatureGeometry:  ",CHAR(34),INDEX(SamplingFeatures[Feature Geometry],$A3152),CHAR(34),
", Elevation_m:  ",CHAR(34),INDEX(SamplingFeatures[Elevation_m],$A3152),CHAR(34),
", ElevationDatumCV:  ",CHAR(34),ElevationDatum,CHAR(34),"}"))</f>
        <v>#REF!</v>
      </c>
      <c r="L3152" t="e">
        <f>IF(INDEX(SamplingFeatures[Sampling Feature Type],$A3152)&lt;&gt;"Site","",
CONCATENATE("  - &amp;SiteID",TEXT(SUMPRODUCT(--($L$3:$L3151&lt;&gt;"")),"0000"),
" {","SamplingFeatureID:  *SamplingFeatureID",TEXT($A3152,"0000"),
", SiteTypeCV:  ",CHAR(34),INDEX(Sites[Site Type],$A3152),CHAR(34),
", Latitude:  ",INDEX(Sites[Latitude],$A3152),
", Longitude:  ",INDEX(Sites[Longitude],$A3152),
", SRSName:  ",CHAR(34),LatLonDatum,CHAR(34),"}"))</f>
        <v>#REF!</v>
      </c>
      <c r="M3152" t="e">
        <f>IF(INDEX(SamplingFeatures[Sampling Feature Type],$A3152)&lt;&gt;"Specimen","",
CONCATENATE("  - &amp;SpecimenID",TEXT(SUMPRODUCT(--($M$3:$M3151&lt;&gt;"")),"0000"),
" {","SamplingFeatureID:  *SamplingFeatureID",TEXT($A3152,"0000"),
", SpecimenTypeCV:  ",CHAR(34),INDEX(Specimens[Specimen Type],$A3152),CHAR(34),
", SpecimenMediumCV:  ",INDEX(Specimens[Specimen Medium],$A3152),
", IsFieldSpecimen:  ",CHAR(34),INDEX(Specimens[Is Field Specimen?],$A3152),CHAR(34),"}"))</f>
        <v>#REF!</v>
      </c>
      <c r="N3152" t="e">
        <f>IF(COUNTA(SpatialOffsets[])=0,"", IF(INDEX(SpatialOffsets[Spatial Offset Type],$A3152)="","",
CONCATENATE("  - &amp;SpatialOffsetID",TEXT($A3152,"0000"),
" {","SpatialOffsetTypeCV:  ",CHAR(34),INDEX(SpatialOffsets[Spatial Offset Type],$A3152),CHAR(34),
", Offset1Value:  ",INDEX(SpatialOffsets[Offset 1 Value],$A3152),
", Offset1UnitID:  ",CHAR(34),INDEX(SpatialOffsets[Offset 1 Unit],$A3152),CHAR(34),
", Offset2Value:  ",INDEX(SpatialOffsets[Offset 2 Value],$A3152),
", Offset2UnitID:  ",CHAR(34),INDEX(SpatialOffsets[Offset 2 Unit],$A3152),CHAR(34),
", Offset3Value:  ",INDEX(SpatialOffsets[Offset 3 Value],$A3152),
", Offset3UnitID:  ",CHAR(34),INDEX(SpatialOffsets[Offset 3 Unit],$A3152),CHAR(34),,"}")))</f>
        <v>#REF!</v>
      </c>
      <c r="O3152" t="e">
        <f>IF(COUNTA(RelatedFeatures[])=0,"", IF(INDEX(RelatedFeatures[First Sampling Feature Code],$A3152)="","",
CONCATENATE("  - &amp;RelationID",TEXT($A3152,"0000"),
" {","SamplingFeatureID:  *SamplingFeatureID",TEXT(MATCH(INDEX(RelatedFeatures[First Sampling Feature Code],$A3152),SamplingFeatures[Feature Code],0),"0000"),
", RelationshipTypeCV:  ",CHAR(34),INDEX(RelatedFeatures[Relationship Type],$A3152),CHAR(34),
", RelatedFeatureID: *SamplingFeatureID",TEXT(MATCH(INDEX(RelatedFeatures[Second Sampling Feature Code],$A3152),SamplingFeatures[Feature Code],0),"0000"),
", SpatialOffsetID:  ",IF(INDEX(RelatedFeatures[Offset Number],$A3152)="","",CONCATENATE("*SpatialOffsetID",TEXT(INDEX(RelatedFeatures[Offset Number],$A3152),"0000"))),"}")))</f>
        <v>#REF!</v>
      </c>
      <c r="P3152" t="e">
        <f>IF(INDEX(Methods[Method Type],$A3152)="","",
CONCATENATE("  - &amp;MethodID",TEXT($A3152,"0000"),
" {","MethodTypeCV:  ",CHAR(34),INDEX(Methods[Method Type],$A3152),CHAR(34),
", MethodCode:  ",CHAR(34),INDEX(Methods[Method Code],$A3152),CHAR(34),
", MethodName:  ",CHAR(34),INDEX(Methods[Method Name],$A3152),CHAR(34),
", MethodDescription:  ",CHAR(34),INDEX(Methods[Method Description],$A3152),CHAR(34),
", MethodLink:  ",CHAR(34),INDEX(Methods[Method Link],$A3152),CHAR(34),
", OrganizationID: *OrganizationID",TEXT(MATCH(INDEX(Methods[Organization Name],$A3152),Organizations[Organization Name],0),"0000"),"}"))</f>
        <v>#REF!</v>
      </c>
      <c r="Q3152" t="e">
        <f>IF(INDEX(Variables[Variable Type],$A3152)="","",
CONCATENATE("  - &amp;VariableID",TEXT($A3152,"0000"),
" {","VariableTypeCV:  ",CHAR(34),INDEX(Variables[Variable Type],$A3152),CHAR(34),
", VariableCode:  ",CHAR(34),INDEX(Variables[Variable Code],$A3152),CHAR(34),
", VariableNameCV:  ",CHAR(34),INDEX(Variables[Variable Name],$A3152),CHAR(34),
", VariableDefinition:  ",CHAR(34),INDEX(Variables[Variable Definition],$A3152),CHAR(34),
", SpecciationCV:  ",CHAR(34),INDEX(Variables[Speciation],$A3152),CHAR(34),
", NoDataValue:  ",CHAR(34),INDEX(Variables[No Data Value],$A3152),CHAR(34),"}"))</f>
        <v>#REF!</v>
      </c>
    </row>
    <row r="3153" spans="1:17" x14ac:dyDescent="0.25">
      <c r="A3153">
        <v>3150</v>
      </c>
      <c r="D3153" t="e">
        <f>IF(INDEX(People[First Name],$A3153)="","",
CONCATENATE("  - &amp;PersonID",TEXT($A3153,"0000"),
" {","PersonFirstName:  ",CHAR(34),INDEX(People[First Name],$A3153),CHAR(34),
", PersonMiddleName:  ",CHAR(34),INDEX(People[Middle Name],$A3153),CHAR(34),
", PersonLastName:  ",CHAR(34),INDEX(People[Last Name],$A3153),CHAR(34),"}"))</f>
        <v>#REF!</v>
      </c>
      <c r="E3153" t="e">
        <f>IF(INDEX(Organizations[Organization Type '[CV']],$A3153)="","",
CONCATENATE("  - &amp;OrganizationID",TEXT($A3153,"0000"),
" {","OrganizationTypeCV:  ",CHAR(34),INDEX(Organizations[Organization Type '[CV']],$A3153),CHAR(34),
", OrganizationCode:  ",CHAR(34),INDEX(Organizations[Organization Code],$A3153),CHAR(34),
", OrganizationName:  ",CHAR(34),INDEX(Organizations[Organization Name],$A3153),CHAR(34),
", OrganizationDescription:  ",CHAR(34),INDEX(Organizations[Organization Description],$A3153),CHAR(34),
", OrganizationLink:  ",CHAR(34),INDEX(Organizations[Organization Link],$A3153),CHAR(34),"}"))</f>
        <v>#REF!</v>
      </c>
      <c r="F3153" t="e">
        <f>IF(INDEX(People[First Name],$A3153)="","",
CONCATENATE("  - &amp;AffiliationID",TEXT($A3153,"0000"),
" {PersonID: *PersonID",TEXT($A3153,"0000"),
", OrganizationID: *OrganizationID",TEXT(MATCH(INDEX(People[Organization Name],$A3153),Organizations[Organization Name],0),"0000"),
", IsPrimaryOrganizationContact: , AffiliationStartDate: , AffiliationEndDate: , PrimaryPhone: ",
", PrimaryEmail: ",CHAR(34),INDEX(People[Primary Email],$A3153),CHAR(34),
", PrimaryAddress: ",CHAR(34),INDEX(People[Primary Address],$A3153),CHAR(34),
", PersonLink: }"))</f>
        <v>#REF!</v>
      </c>
      <c r="H3153" t="e">
        <f>IF(COUNTA(CitationInformation)=0,"",IF(INDEX(AuthorList[Author Name],$A3153)="","",
CONCATENATE("  - &amp;AuthorListID",TEXT($A3153,"0000"),
"  {CitationID: *CitationID0001",
", PersonID: *PersonID",TEXT(MATCH(INDEX(AuthorList[Author Name],$A3153),People[Full Name],0),"0000"),
", AuthorOrder: ",INDEX(AuthorList[Author Number],$A3153),"}")))</f>
        <v>#REF!</v>
      </c>
      <c r="K3153" t="e">
        <f>IF(INDEX(SamplingFeatures[Feature Code],$A3153)="","",
CONCATENATE("  - &amp;SamplingFeatureID",TEXT($A3153,"0000"),
" {","SamplingFeatureUUID:  ",CHAR(34),INDEX(SamplingFeatures[Sampling Feature UUID],$A3153),CHAR(34),
", SamplingFeatureTypeCV:  ",CHAR(34),INDEX(SamplingFeatures[Sampling Feature Type],$A3153),CHAR(34),
", SamplingFeatureCode:  ",CHAR(34),INDEX(SamplingFeatures[Feature Code],$A3153),CHAR(34),
", SamplingFeatureName:  ",CHAR(34),INDEX(SamplingFeatures[Feature Name],$A3153),CHAR(34),
", SamplingFeatureDescription:  ",CHAR(34),INDEX(SamplingFeatures[Feature Description],$A3153),CHAR(34),
", SamplingFeatureGeotypeCV:  ",CHAR(34),INDEX(SamplingFeatures[Feature Geo Type],$A3153),CHAR(34),
", FeatureGeometry:  ",CHAR(34),INDEX(SamplingFeatures[Feature Geometry],$A3153),CHAR(34),
", Elevation_m:  ",CHAR(34),INDEX(SamplingFeatures[Elevation_m],$A3153),CHAR(34),
", ElevationDatumCV:  ",CHAR(34),ElevationDatum,CHAR(34),"}"))</f>
        <v>#REF!</v>
      </c>
      <c r="L3153" t="e">
        <f>IF(INDEX(SamplingFeatures[Sampling Feature Type],$A3153)&lt;&gt;"Site","",
CONCATENATE("  - &amp;SiteID",TEXT(SUMPRODUCT(--($L$3:$L3152&lt;&gt;"")),"0000"),
" {","SamplingFeatureID:  *SamplingFeatureID",TEXT($A3153,"0000"),
", SiteTypeCV:  ",CHAR(34),INDEX(Sites[Site Type],$A3153),CHAR(34),
", Latitude:  ",INDEX(Sites[Latitude],$A3153),
", Longitude:  ",INDEX(Sites[Longitude],$A3153),
", SRSName:  ",CHAR(34),LatLonDatum,CHAR(34),"}"))</f>
        <v>#REF!</v>
      </c>
      <c r="M3153" t="e">
        <f>IF(INDEX(SamplingFeatures[Sampling Feature Type],$A3153)&lt;&gt;"Specimen","",
CONCATENATE("  - &amp;SpecimenID",TEXT(SUMPRODUCT(--($M$3:$M3152&lt;&gt;"")),"0000"),
" {","SamplingFeatureID:  *SamplingFeatureID",TEXT($A3153,"0000"),
", SpecimenTypeCV:  ",CHAR(34),INDEX(Specimens[Specimen Type],$A3153),CHAR(34),
", SpecimenMediumCV:  ",INDEX(Specimens[Specimen Medium],$A3153),
", IsFieldSpecimen:  ",CHAR(34),INDEX(Specimens[Is Field Specimen?],$A3153),CHAR(34),"}"))</f>
        <v>#REF!</v>
      </c>
      <c r="N3153" t="e">
        <f>IF(COUNTA(SpatialOffsets[])=0,"", IF(INDEX(SpatialOffsets[Spatial Offset Type],$A3153)="","",
CONCATENATE("  - &amp;SpatialOffsetID",TEXT($A3153,"0000"),
" {","SpatialOffsetTypeCV:  ",CHAR(34),INDEX(SpatialOffsets[Spatial Offset Type],$A3153),CHAR(34),
", Offset1Value:  ",INDEX(SpatialOffsets[Offset 1 Value],$A3153),
", Offset1UnitID:  ",CHAR(34),INDEX(SpatialOffsets[Offset 1 Unit],$A3153),CHAR(34),
", Offset2Value:  ",INDEX(SpatialOffsets[Offset 2 Value],$A3153),
", Offset2UnitID:  ",CHAR(34),INDEX(SpatialOffsets[Offset 2 Unit],$A3153),CHAR(34),
", Offset3Value:  ",INDEX(SpatialOffsets[Offset 3 Value],$A3153),
", Offset3UnitID:  ",CHAR(34),INDEX(SpatialOffsets[Offset 3 Unit],$A3153),CHAR(34),,"}")))</f>
        <v>#REF!</v>
      </c>
      <c r="O3153" t="e">
        <f>IF(COUNTA(RelatedFeatures[])=0,"", IF(INDEX(RelatedFeatures[First Sampling Feature Code],$A3153)="","",
CONCATENATE("  - &amp;RelationID",TEXT($A3153,"0000"),
" {","SamplingFeatureID:  *SamplingFeatureID",TEXT(MATCH(INDEX(RelatedFeatures[First Sampling Feature Code],$A3153),SamplingFeatures[Feature Code],0),"0000"),
", RelationshipTypeCV:  ",CHAR(34),INDEX(RelatedFeatures[Relationship Type],$A3153),CHAR(34),
", RelatedFeatureID: *SamplingFeatureID",TEXT(MATCH(INDEX(RelatedFeatures[Second Sampling Feature Code],$A3153),SamplingFeatures[Feature Code],0),"0000"),
", SpatialOffsetID:  ",IF(INDEX(RelatedFeatures[Offset Number],$A3153)="","",CONCATENATE("*SpatialOffsetID",TEXT(INDEX(RelatedFeatures[Offset Number],$A3153),"0000"))),"}")))</f>
        <v>#REF!</v>
      </c>
      <c r="P3153" t="e">
        <f>IF(INDEX(Methods[Method Type],$A3153)="","",
CONCATENATE("  - &amp;MethodID",TEXT($A3153,"0000"),
" {","MethodTypeCV:  ",CHAR(34),INDEX(Methods[Method Type],$A3153),CHAR(34),
", MethodCode:  ",CHAR(34),INDEX(Methods[Method Code],$A3153),CHAR(34),
", MethodName:  ",CHAR(34),INDEX(Methods[Method Name],$A3153),CHAR(34),
", MethodDescription:  ",CHAR(34),INDEX(Methods[Method Description],$A3153),CHAR(34),
", MethodLink:  ",CHAR(34),INDEX(Methods[Method Link],$A3153),CHAR(34),
", OrganizationID: *OrganizationID",TEXT(MATCH(INDEX(Methods[Organization Name],$A3153),Organizations[Organization Name],0),"0000"),"}"))</f>
        <v>#REF!</v>
      </c>
      <c r="Q3153" t="e">
        <f>IF(INDEX(Variables[Variable Type],$A3153)="","",
CONCATENATE("  - &amp;VariableID",TEXT($A3153,"0000"),
" {","VariableTypeCV:  ",CHAR(34),INDEX(Variables[Variable Type],$A3153),CHAR(34),
", VariableCode:  ",CHAR(34),INDEX(Variables[Variable Code],$A3153),CHAR(34),
", VariableNameCV:  ",CHAR(34),INDEX(Variables[Variable Name],$A3153),CHAR(34),
", VariableDefinition:  ",CHAR(34),INDEX(Variables[Variable Definition],$A3153),CHAR(34),
", SpecciationCV:  ",CHAR(34),INDEX(Variables[Speciation],$A3153),CHAR(34),
", NoDataValue:  ",CHAR(34),INDEX(Variables[No Data Value],$A3153),CHAR(34),"}"))</f>
        <v>#REF!</v>
      </c>
    </row>
    <row r="3154" spans="1:17" x14ac:dyDescent="0.25">
      <c r="A3154">
        <v>3151</v>
      </c>
      <c r="D3154" t="e">
        <f>IF(INDEX(People[First Name],$A3154)="","",
CONCATENATE("  - &amp;PersonID",TEXT($A3154,"0000"),
" {","PersonFirstName:  ",CHAR(34),INDEX(People[First Name],$A3154),CHAR(34),
", PersonMiddleName:  ",CHAR(34),INDEX(People[Middle Name],$A3154),CHAR(34),
", PersonLastName:  ",CHAR(34),INDEX(People[Last Name],$A3154),CHAR(34),"}"))</f>
        <v>#REF!</v>
      </c>
      <c r="E3154" t="e">
        <f>IF(INDEX(Organizations[Organization Type '[CV']],$A3154)="","",
CONCATENATE("  - &amp;OrganizationID",TEXT($A3154,"0000"),
" {","OrganizationTypeCV:  ",CHAR(34),INDEX(Organizations[Organization Type '[CV']],$A3154),CHAR(34),
", OrganizationCode:  ",CHAR(34),INDEX(Organizations[Organization Code],$A3154),CHAR(34),
", OrganizationName:  ",CHAR(34),INDEX(Organizations[Organization Name],$A3154),CHAR(34),
", OrganizationDescription:  ",CHAR(34),INDEX(Organizations[Organization Description],$A3154),CHAR(34),
", OrganizationLink:  ",CHAR(34),INDEX(Organizations[Organization Link],$A3154),CHAR(34),"}"))</f>
        <v>#REF!</v>
      </c>
      <c r="F3154" t="e">
        <f>IF(INDEX(People[First Name],$A3154)="","",
CONCATENATE("  - &amp;AffiliationID",TEXT($A3154,"0000"),
" {PersonID: *PersonID",TEXT($A3154,"0000"),
", OrganizationID: *OrganizationID",TEXT(MATCH(INDEX(People[Organization Name],$A3154),Organizations[Organization Name],0),"0000"),
", IsPrimaryOrganizationContact: , AffiliationStartDate: , AffiliationEndDate: , PrimaryPhone: ",
", PrimaryEmail: ",CHAR(34),INDEX(People[Primary Email],$A3154),CHAR(34),
", PrimaryAddress: ",CHAR(34),INDEX(People[Primary Address],$A3154),CHAR(34),
", PersonLink: }"))</f>
        <v>#REF!</v>
      </c>
      <c r="H3154" t="e">
        <f>IF(COUNTA(CitationInformation)=0,"",IF(INDEX(AuthorList[Author Name],$A3154)="","",
CONCATENATE("  - &amp;AuthorListID",TEXT($A3154,"0000"),
"  {CitationID: *CitationID0001",
", PersonID: *PersonID",TEXT(MATCH(INDEX(AuthorList[Author Name],$A3154),People[Full Name],0),"0000"),
", AuthorOrder: ",INDEX(AuthorList[Author Number],$A3154),"}")))</f>
        <v>#REF!</v>
      </c>
      <c r="K3154" t="e">
        <f>IF(INDEX(SamplingFeatures[Feature Code],$A3154)="","",
CONCATENATE("  - &amp;SamplingFeatureID",TEXT($A3154,"0000"),
" {","SamplingFeatureUUID:  ",CHAR(34),INDEX(SamplingFeatures[Sampling Feature UUID],$A3154),CHAR(34),
", SamplingFeatureTypeCV:  ",CHAR(34),INDEX(SamplingFeatures[Sampling Feature Type],$A3154),CHAR(34),
", SamplingFeatureCode:  ",CHAR(34),INDEX(SamplingFeatures[Feature Code],$A3154),CHAR(34),
", SamplingFeatureName:  ",CHAR(34),INDEX(SamplingFeatures[Feature Name],$A3154),CHAR(34),
", SamplingFeatureDescription:  ",CHAR(34),INDEX(SamplingFeatures[Feature Description],$A3154),CHAR(34),
", SamplingFeatureGeotypeCV:  ",CHAR(34),INDEX(SamplingFeatures[Feature Geo Type],$A3154),CHAR(34),
", FeatureGeometry:  ",CHAR(34),INDEX(SamplingFeatures[Feature Geometry],$A3154),CHAR(34),
", Elevation_m:  ",CHAR(34),INDEX(SamplingFeatures[Elevation_m],$A3154),CHAR(34),
", ElevationDatumCV:  ",CHAR(34),ElevationDatum,CHAR(34),"}"))</f>
        <v>#REF!</v>
      </c>
      <c r="L3154" t="e">
        <f>IF(INDEX(SamplingFeatures[Sampling Feature Type],$A3154)&lt;&gt;"Site","",
CONCATENATE("  - &amp;SiteID",TEXT(SUMPRODUCT(--($L$3:$L3153&lt;&gt;"")),"0000"),
" {","SamplingFeatureID:  *SamplingFeatureID",TEXT($A3154,"0000"),
", SiteTypeCV:  ",CHAR(34),INDEX(Sites[Site Type],$A3154),CHAR(34),
", Latitude:  ",INDEX(Sites[Latitude],$A3154),
", Longitude:  ",INDEX(Sites[Longitude],$A3154),
", SRSName:  ",CHAR(34),LatLonDatum,CHAR(34),"}"))</f>
        <v>#REF!</v>
      </c>
      <c r="M3154" t="e">
        <f>IF(INDEX(SamplingFeatures[Sampling Feature Type],$A3154)&lt;&gt;"Specimen","",
CONCATENATE("  - &amp;SpecimenID",TEXT(SUMPRODUCT(--($M$3:$M3153&lt;&gt;"")),"0000"),
" {","SamplingFeatureID:  *SamplingFeatureID",TEXT($A3154,"0000"),
", SpecimenTypeCV:  ",CHAR(34),INDEX(Specimens[Specimen Type],$A3154),CHAR(34),
", SpecimenMediumCV:  ",INDEX(Specimens[Specimen Medium],$A3154),
", IsFieldSpecimen:  ",CHAR(34),INDEX(Specimens[Is Field Specimen?],$A3154),CHAR(34),"}"))</f>
        <v>#REF!</v>
      </c>
      <c r="N3154" t="e">
        <f>IF(COUNTA(SpatialOffsets[])=0,"", IF(INDEX(SpatialOffsets[Spatial Offset Type],$A3154)="","",
CONCATENATE("  - &amp;SpatialOffsetID",TEXT($A3154,"0000"),
" {","SpatialOffsetTypeCV:  ",CHAR(34),INDEX(SpatialOffsets[Spatial Offset Type],$A3154),CHAR(34),
", Offset1Value:  ",INDEX(SpatialOffsets[Offset 1 Value],$A3154),
", Offset1UnitID:  ",CHAR(34),INDEX(SpatialOffsets[Offset 1 Unit],$A3154),CHAR(34),
", Offset2Value:  ",INDEX(SpatialOffsets[Offset 2 Value],$A3154),
", Offset2UnitID:  ",CHAR(34),INDEX(SpatialOffsets[Offset 2 Unit],$A3154),CHAR(34),
", Offset3Value:  ",INDEX(SpatialOffsets[Offset 3 Value],$A3154),
", Offset3UnitID:  ",CHAR(34),INDEX(SpatialOffsets[Offset 3 Unit],$A3154),CHAR(34),,"}")))</f>
        <v>#REF!</v>
      </c>
      <c r="O3154" t="e">
        <f>IF(COUNTA(RelatedFeatures[])=0,"", IF(INDEX(RelatedFeatures[First Sampling Feature Code],$A3154)="","",
CONCATENATE("  - &amp;RelationID",TEXT($A3154,"0000"),
" {","SamplingFeatureID:  *SamplingFeatureID",TEXT(MATCH(INDEX(RelatedFeatures[First Sampling Feature Code],$A3154),SamplingFeatures[Feature Code],0),"0000"),
", RelationshipTypeCV:  ",CHAR(34),INDEX(RelatedFeatures[Relationship Type],$A3154),CHAR(34),
", RelatedFeatureID: *SamplingFeatureID",TEXT(MATCH(INDEX(RelatedFeatures[Second Sampling Feature Code],$A3154),SamplingFeatures[Feature Code],0),"0000"),
", SpatialOffsetID:  ",IF(INDEX(RelatedFeatures[Offset Number],$A3154)="","",CONCATENATE("*SpatialOffsetID",TEXT(INDEX(RelatedFeatures[Offset Number],$A3154),"0000"))),"}")))</f>
        <v>#REF!</v>
      </c>
      <c r="P3154" t="e">
        <f>IF(INDEX(Methods[Method Type],$A3154)="","",
CONCATENATE("  - &amp;MethodID",TEXT($A3154,"0000"),
" {","MethodTypeCV:  ",CHAR(34),INDEX(Methods[Method Type],$A3154),CHAR(34),
", MethodCode:  ",CHAR(34),INDEX(Methods[Method Code],$A3154),CHAR(34),
", MethodName:  ",CHAR(34),INDEX(Methods[Method Name],$A3154),CHAR(34),
", MethodDescription:  ",CHAR(34),INDEX(Methods[Method Description],$A3154),CHAR(34),
", MethodLink:  ",CHAR(34),INDEX(Methods[Method Link],$A3154),CHAR(34),
", OrganizationID: *OrganizationID",TEXT(MATCH(INDEX(Methods[Organization Name],$A3154),Organizations[Organization Name],0),"0000"),"}"))</f>
        <v>#REF!</v>
      </c>
      <c r="Q3154" t="e">
        <f>IF(INDEX(Variables[Variable Type],$A3154)="","",
CONCATENATE("  - &amp;VariableID",TEXT($A3154,"0000"),
" {","VariableTypeCV:  ",CHAR(34),INDEX(Variables[Variable Type],$A3154),CHAR(34),
", VariableCode:  ",CHAR(34),INDEX(Variables[Variable Code],$A3154),CHAR(34),
", VariableNameCV:  ",CHAR(34),INDEX(Variables[Variable Name],$A3154),CHAR(34),
", VariableDefinition:  ",CHAR(34),INDEX(Variables[Variable Definition],$A3154),CHAR(34),
", SpecciationCV:  ",CHAR(34),INDEX(Variables[Speciation],$A3154),CHAR(34),
", NoDataValue:  ",CHAR(34),INDEX(Variables[No Data Value],$A3154),CHAR(34),"}"))</f>
        <v>#REF!</v>
      </c>
    </row>
    <row r="3155" spans="1:17" x14ac:dyDescent="0.25">
      <c r="A3155">
        <v>3152</v>
      </c>
      <c r="D3155" t="e">
        <f>IF(INDEX(People[First Name],$A3155)="","",
CONCATENATE("  - &amp;PersonID",TEXT($A3155,"0000"),
" {","PersonFirstName:  ",CHAR(34),INDEX(People[First Name],$A3155),CHAR(34),
", PersonMiddleName:  ",CHAR(34),INDEX(People[Middle Name],$A3155),CHAR(34),
", PersonLastName:  ",CHAR(34),INDEX(People[Last Name],$A3155),CHAR(34),"}"))</f>
        <v>#REF!</v>
      </c>
      <c r="E3155" t="e">
        <f>IF(INDEX(Organizations[Organization Type '[CV']],$A3155)="","",
CONCATENATE("  - &amp;OrganizationID",TEXT($A3155,"0000"),
" {","OrganizationTypeCV:  ",CHAR(34),INDEX(Organizations[Organization Type '[CV']],$A3155),CHAR(34),
", OrganizationCode:  ",CHAR(34),INDEX(Organizations[Organization Code],$A3155),CHAR(34),
", OrganizationName:  ",CHAR(34),INDEX(Organizations[Organization Name],$A3155),CHAR(34),
", OrganizationDescription:  ",CHAR(34),INDEX(Organizations[Organization Description],$A3155),CHAR(34),
", OrganizationLink:  ",CHAR(34),INDEX(Organizations[Organization Link],$A3155),CHAR(34),"}"))</f>
        <v>#REF!</v>
      </c>
      <c r="F3155" t="e">
        <f>IF(INDEX(People[First Name],$A3155)="","",
CONCATENATE("  - &amp;AffiliationID",TEXT($A3155,"0000"),
" {PersonID: *PersonID",TEXT($A3155,"0000"),
", OrganizationID: *OrganizationID",TEXT(MATCH(INDEX(People[Organization Name],$A3155),Organizations[Organization Name],0),"0000"),
", IsPrimaryOrganizationContact: , AffiliationStartDate: , AffiliationEndDate: , PrimaryPhone: ",
", PrimaryEmail: ",CHAR(34),INDEX(People[Primary Email],$A3155),CHAR(34),
", PrimaryAddress: ",CHAR(34),INDEX(People[Primary Address],$A3155),CHAR(34),
", PersonLink: }"))</f>
        <v>#REF!</v>
      </c>
      <c r="H3155" t="e">
        <f>IF(COUNTA(CitationInformation)=0,"",IF(INDEX(AuthorList[Author Name],$A3155)="","",
CONCATENATE("  - &amp;AuthorListID",TEXT($A3155,"0000"),
"  {CitationID: *CitationID0001",
", PersonID: *PersonID",TEXT(MATCH(INDEX(AuthorList[Author Name],$A3155),People[Full Name],0),"0000"),
", AuthorOrder: ",INDEX(AuthorList[Author Number],$A3155),"}")))</f>
        <v>#REF!</v>
      </c>
      <c r="K3155" t="e">
        <f>IF(INDEX(SamplingFeatures[Feature Code],$A3155)="","",
CONCATENATE("  - &amp;SamplingFeatureID",TEXT($A3155,"0000"),
" {","SamplingFeatureUUID:  ",CHAR(34),INDEX(SamplingFeatures[Sampling Feature UUID],$A3155),CHAR(34),
", SamplingFeatureTypeCV:  ",CHAR(34),INDEX(SamplingFeatures[Sampling Feature Type],$A3155),CHAR(34),
", SamplingFeatureCode:  ",CHAR(34),INDEX(SamplingFeatures[Feature Code],$A3155),CHAR(34),
", SamplingFeatureName:  ",CHAR(34),INDEX(SamplingFeatures[Feature Name],$A3155),CHAR(34),
", SamplingFeatureDescription:  ",CHAR(34),INDEX(SamplingFeatures[Feature Description],$A3155),CHAR(34),
", SamplingFeatureGeotypeCV:  ",CHAR(34),INDEX(SamplingFeatures[Feature Geo Type],$A3155),CHAR(34),
", FeatureGeometry:  ",CHAR(34),INDEX(SamplingFeatures[Feature Geometry],$A3155),CHAR(34),
", Elevation_m:  ",CHAR(34),INDEX(SamplingFeatures[Elevation_m],$A3155),CHAR(34),
", ElevationDatumCV:  ",CHAR(34),ElevationDatum,CHAR(34),"}"))</f>
        <v>#REF!</v>
      </c>
      <c r="L3155" t="e">
        <f>IF(INDEX(SamplingFeatures[Sampling Feature Type],$A3155)&lt;&gt;"Site","",
CONCATENATE("  - &amp;SiteID",TEXT(SUMPRODUCT(--($L$3:$L3154&lt;&gt;"")),"0000"),
" {","SamplingFeatureID:  *SamplingFeatureID",TEXT($A3155,"0000"),
", SiteTypeCV:  ",CHAR(34),INDEX(Sites[Site Type],$A3155),CHAR(34),
", Latitude:  ",INDEX(Sites[Latitude],$A3155),
", Longitude:  ",INDEX(Sites[Longitude],$A3155),
", SRSName:  ",CHAR(34),LatLonDatum,CHAR(34),"}"))</f>
        <v>#REF!</v>
      </c>
      <c r="M3155" t="e">
        <f>IF(INDEX(SamplingFeatures[Sampling Feature Type],$A3155)&lt;&gt;"Specimen","",
CONCATENATE("  - &amp;SpecimenID",TEXT(SUMPRODUCT(--($M$3:$M3154&lt;&gt;"")),"0000"),
" {","SamplingFeatureID:  *SamplingFeatureID",TEXT($A3155,"0000"),
", SpecimenTypeCV:  ",CHAR(34),INDEX(Specimens[Specimen Type],$A3155),CHAR(34),
", SpecimenMediumCV:  ",INDEX(Specimens[Specimen Medium],$A3155),
", IsFieldSpecimen:  ",CHAR(34),INDEX(Specimens[Is Field Specimen?],$A3155),CHAR(34),"}"))</f>
        <v>#REF!</v>
      </c>
      <c r="N3155" t="e">
        <f>IF(COUNTA(SpatialOffsets[])=0,"", IF(INDEX(SpatialOffsets[Spatial Offset Type],$A3155)="","",
CONCATENATE("  - &amp;SpatialOffsetID",TEXT($A3155,"0000"),
" {","SpatialOffsetTypeCV:  ",CHAR(34),INDEX(SpatialOffsets[Spatial Offset Type],$A3155),CHAR(34),
", Offset1Value:  ",INDEX(SpatialOffsets[Offset 1 Value],$A3155),
", Offset1UnitID:  ",CHAR(34),INDEX(SpatialOffsets[Offset 1 Unit],$A3155),CHAR(34),
", Offset2Value:  ",INDEX(SpatialOffsets[Offset 2 Value],$A3155),
", Offset2UnitID:  ",CHAR(34),INDEX(SpatialOffsets[Offset 2 Unit],$A3155),CHAR(34),
", Offset3Value:  ",INDEX(SpatialOffsets[Offset 3 Value],$A3155),
", Offset3UnitID:  ",CHAR(34),INDEX(SpatialOffsets[Offset 3 Unit],$A3155),CHAR(34),,"}")))</f>
        <v>#REF!</v>
      </c>
      <c r="O3155" t="e">
        <f>IF(COUNTA(RelatedFeatures[])=0,"", IF(INDEX(RelatedFeatures[First Sampling Feature Code],$A3155)="","",
CONCATENATE("  - &amp;RelationID",TEXT($A3155,"0000"),
" {","SamplingFeatureID:  *SamplingFeatureID",TEXT(MATCH(INDEX(RelatedFeatures[First Sampling Feature Code],$A3155),SamplingFeatures[Feature Code],0),"0000"),
", RelationshipTypeCV:  ",CHAR(34),INDEX(RelatedFeatures[Relationship Type],$A3155),CHAR(34),
", RelatedFeatureID: *SamplingFeatureID",TEXT(MATCH(INDEX(RelatedFeatures[Second Sampling Feature Code],$A3155),SamplingFeatures[Feature Code],0),"0000"),
", SpatialOffsetID:  ",IF(INDEX(RelatedFeatures[Offset Number],$A3155)="","",CONCATENATE("*SpatialOffsetID",TEXT(INDEX(RelatedFeatures[Offset Number],$A3155),"0000"))),"}")))</f>
        <v>#REF!</v>
      </c>
      <c r="P3155" t="e">
        <f>IF(INDEX(Methods[Method Type],$A3155)="","",
CONCATENATE("  - &amp;MethodID",TEXT($A3155,"0000"),
" {","MethodTypeCV:  ",CHAR(34),INDEX(Methods[Method Type],$A3155),CHAR(34),
", MethodCode:  ",CHAR(34),INDEX(Methods[Method Code],$A3155),CHAR(34),
", MethodName:  ",CHAR(34),INDEX(Methods[Method Name],$A3155),CHAR(34),
", MethodDescription:  ",CHAR(34),INDEX(Methods[Method Description],$A3155),CHAR(34),
", MethodLink:  ",CHAR(34),INDEX(Methods[Method Link],$A3155),CHAR(34),
", OrganizationID: *OrganizationID",TEXT(MATCH(INDEX(Methods[Organization Name],$A3155),Organizations[Organization Name],0),"0000"),"}"))</f>
        <v>#REF!</v>
      </c>
      <c r="Q3155" t="e">
        <f>IF(INDEX(Variables[Variable Type],$A3155)="","",
CONCATENATE("  - &amp;VariableID",TEXT($A3155,"0000"),
" {","VariableTypeCV:  ",CHAR(34),INDEX(Variables[Variable Type],$A3155),CHAR(34),
", VariableCode:  ",CHAR(34),INDEX(Variables[Variable Code],$A3155),CHAR(34),
", VariableNameCV:  ",CHAR(34),INDEX(Variables[Variable Name],$A3155),CHAR(34),
", VariableDefinition:  ",CHAR(34),INDEX(Variables[Variable Definition],$A3155),CHAR(34),
", SpecciationCV:  ",CHAR(34),INDEX(Variables[Speciation],$A3155),CHAR(34),
", NoDataValue:  ",CHAR(34),INDEX(Variables[No Data Value],$A3155),CHAR(34),"}"))</f>
        <v>#REF!</v>
      </c>
    </row>
    <row r="3156" spans="1:17" x14ac:dyDescent="0.25">
      <c r="A3156">
        <v>3153</v>
      </c>
      <c r="D3156" t="e">
        <f>IF(INDEX(People[First Name],$A3156)="","",
CONCATENATE("  - &amp;PersonID",TEXT($A3156,"0000"),
" {","PersonFirstName:  ",CHAR(34),INDEX(People[First Name],$A3156),CHAR(34),
", PersonMiddleName:  ",CHAR(34),INDEX(People[Middle Name],$A3156),CHAR(34),
", PersonLastName:  ",CHAR(34),INDEX(People[Last Name],$A3156),CHAR(34),"}"))</f>
        <v>#REF!</v>
      </c>
      <c r="E3156" t="e">
        <f>IF(INDEX(Organizations[Organization Type '[CV']],$A3156)="","",
CONCATENATE("  - &amp;OrganizationID",TEXT($A3156,"0000"),
" {","OrganizationTypeCV:  ",CHAR(34),INDEX(Organizations[Organization Type '[CV']],$A3156),CHAR(34),
", OrganizationCode:  ",CHAR(34),INDEX(Organizations[Organization Code],$A3156),CHAR(34),
", OrganizationName:  ",CHAR(34),INDEX(Organizations[Organization Name],$A3156),CHAR(34),
", OrganizationDescription:  ",CHAR(34),INDEX(Organizations[Organization Description],$A3156),CHAR(34),
", OrganizationLink:  ",CHAR(34),INDEX(Organizations[Organization Link],$A3156),CHAR(34),"}"))</f>
        <v>#REF!</v>
      </c>
      <c r="F3156" t="e">
        <f>IF(INDEX(People[First Name],$A3156)="","",
CONCATENATE("  - &amp;AffiliationID",TEXT($A3156,"0000"),
" {PersonID: *PersonID",TEXT($A3156,"0000"),
", OrganizationID: *OrganizationID",TEXT(MATCH(INDEX(People[Organization Name],$A3156),Organizations[Organization Name],0),"0000"),
", IsPrimaryOrganizationContact: , AffiliationStartDate: , AffiliationEndDate: , PrimaryPhone: ",
", PrimaryEmail: ",CHAR(34),INDEX(People[Primary Email],$A3156),CHAR(34),
", PrimaryAddress: ",CHAR(34),INDEX(People[Primary Address],$A3156),CHAR(34),
", PersonLink: }"))</f>
        <v>#REF!</v>
      </c>
      <c r="H3156" t="e">
        <f>IF(COUNTA(CitationInformation)=0,"",IF(INDEX(AuthorList[Author Name],$A3156)="","",
CONCATENATE("  - &amp;AuthorListID",TEXT($A3156,"0000"),
"  {CitationID: *CitationID0001",
", PersonID: *PersonID",TEXT(MATCH(INDEX(AuthorList[Author Name],$A3156),People[Full Name],0),"0000"),
", AuthorOrder: ",INDEX(AuthorList[Author Number],$A3156),"}")))</f>
        <v>#REF!</v>
      </c>
      <c r="K3156" t="e">
        <f>IF(INDEX(SamplingFeatures[Feature Code],$A3156)="","",
CONCATENATE("  - &amp;SamplingFeatureID",TEXT($A3156,"0000"),
" {","SamplingFeatureUUID:  ",CHAR(34),INDEX(SamplingFeatures[Sampling Feature UUID],$A3156),CHAR(34),
", SamplingFeatureTypeCV:  ",CHAR(34),INDEX(SamplingFeatures[Sampling Feature Type],$A3156),CHAR(34),
", SamplingFeatureCode:  ",CHAR(34),INDEX(SamplingFeatures[Feature Code],$A3156),CHAR(34),
", SamplingFeatureName:  ",CHAR(34),INDEX(SamplingFeatures[Feature Name],$A3156),CHAR(34),
", SamplingFeatureDescription:  ",CHAR(34),INDEX(SamplingFeatures[Feature Description],$A3156),CHAR(34),
", SamplingFeatureGeotypeCV:  ",CHAR(34),INDEX(SamplingFeatures[Feature Geo Type],$A3156),CHAR(34),
", FeatureGeometry:  ",CHAR(34),INDEX(SamplingFeatures[Feature Geometry],$A3156),CHAR(34),
", Elevation_m:  ",CHAR(34),INDEX(SamplingFeatures[Elevation_m],$A3156),CHAR(34),
", ElevationDatumCV:  ",CHAR(34),ElevationDatum,CHAR(34),"}"))</f>
        <v>#REF!</v>
      </c>
      <c r="L3156" t="e">
        <f>IF(INDEX(SamplingFeatures[Sampling Feature Type],$A3156)&lt;&gt;"Site","",
CONCATENATE("  - &amp;SiteID",TEXT(SUMPRODUCT(--($L$3:$L3155&lt;&gt;"")),"0000"),
" {","SamplingFeatureID:  *SamplingFeatureID",TEXT($A3156,"0000"),
", SiteTypeCV:  ",CHAR(34),INDEX(Sites[Site Type],$A3156),CHAR(34),
", Latitude:  ",INDEX(Sites[Latitude],$A3156),
", Longitude:  ",INDEX(Sites[Longitude],$A3156),
", SRSName:  ",CHAR(34),LatLonDatum,CHAR(34),"}"))</f>
        <v>#REF!</v>
      </c>
      <c r="M3156" t="e">
        <f>IF(INDEX(SamplingFeatures[Sampling Feature Type],$A3156)&lt;&gt;"Specimen","",
CONCATENATE("  - &amp;SpecimenID",TEXT(SUMPRODUCT(--($M$3:$M3155&lt;&gt;"")),"0000"),
" {","SamplingFeatureID:  *SamplingFeatureID",TEXT($A3156,"0000"),
", SpecimenTypeCV:  ",CHAR(34),INDEX(Specimens[Specimen Type],$A3156),CHAR(34),
", SpecimenMediumCV:  ",INDEX(Specimens[Specimen Medium],$A3156),
", IsFieldSpecimen:  ",CHAR(34),INDEX(Specimens[Is Field Specimen?],$A3156),CHAR(34),"}"))</f>
        <v>#REF!</v>
      </c>
      <c r="N3156" t="e">
        <f>IF(COUNTA(SpatialOffsets[])=0,"", IF(INDEX(SpatialOffsets[Spatial Offset Type],$A3156)="","",
CONCATENATE("  - &amp;SpatialOffsetID",TEXT($A3156,"0000"),
" {","SpatialOffsetTypeCV:  ",CHAR(34),INDEX(SpatialOffsets[Spatial Offset Type],$A3156),CHAR(34),
", Offset1Value:  ",INDEX(SpatialOffsets[Offset 1 Value],$A3156),
", Offset1UnitID:  ",CHAR(34),INDEX(SpatialOffsets[Offset 1 Unit],$A3156),CHAR(34),
", Offset2Value:  ",INDEX(SpatialOffsets[Offset 2 Value],$A3156),
", Offset2UnitID:  ",CHAR(34),INDEX(SpatialOffsets[Offset 2 Unit],$A3156),CHAR(34),
", Offset3Value:  ",INDEX(SpatialOffsets[Offset 3 Value],$A3156),
", Offset3UnitID:  ",CHAR(34),INDEX(SpatialOffsets[Offset 3 Unit],$A3156),CHAR(34),,"}")))</f>
        <v>#REF!</v>
      </c>
      <c r="O3156" t="e">
        <f>IF(COUNTA(RelatedFeatures[])=0,"", IF(INDEX(RelatedFeatures[First Sampling Feature Code],$A3156)="","",
CONCATENATE("  - &amp;RelationID",TEXT($A3156,"0000"),
" {","SamplingFeatureID:  *SamplingFeatureID",TEXT(MATCH(INDEX(RelatedFeatures[First Sampling Feature Code],$A3156),SamplingFeatures[Feature Code],0),"0000"),
", RelationshipTypeCV:  ",CHAR(34),INDEX(RelatedFeatures[Relationship Type],$A3156),CHAR(34),
", RelatedFeatureID: *SamplingFeatureID",TEXT(MATCH(INDEX(RelatedFeatures[Second Sampling Feature Code],$A3156),SamplingFeatures[Feature Code],0),"0000"),
", SpatialOffsetID:  ",IF(INDEX(RelatedFeatures[Offset Number],$A3156)="","",CONCATENATE("*SpatialOffsetID",TEXT(INDEX(RelatedFeatures[Offset Number],$A3156),"0000"))),"}")))</f>
        <v>#REF!</v>
      </c>
      <c r="P3156" t="e">
        <f>IF(INDEX(Methods[Method Type],$A3156)="","",
CONCATENATE("  - &amp;MethodID",TEXT($A3156,"0000"),
" {","MethodTypeCV:  ",CHAR(34),INDEX(Methods[Method Type],$A3156),CHAR(34),
", MethodCode:  ",CHAR(34),INDEX(Methods[Method Code],$A3156),CHAR(34),
", MethodName:  ",CHAR(34),INDEX(Methods[Method Name],$A3156),CHAR(34),
", MethodDescription:  ",CHAR(34),INDEX(Methods[Method Description],$A3156),CHAR(34),
", MethodLink:  ",CHAR(34),INDEX(Methods[Method Link],$A3156),CHAR(34),
", OrganizationID: *OrganizationID",TEXT(MATCH(INDEX(Methods[Organization Name],$A3156),Organizations[Organization Name],0),"0000"),"}"))</f>
        <v>#REF!</v>
      </c>
      <c r="Q3156" t="e">
        <f>IF(INDEX(Variables[Variable Type],$A3156)="","",
CONCATENATE("  - &amp;VariableID",TEXT($A3156,"0000"),
" {","VariableTypeCV:  ",CHAR(34),INDEX(Variables[Variable Type],$A3156),CHAR(34),
", VariableCode:  ",CHAR(34),INDEX(Variables[Variable Code],$A3156),CHAR(34),
", VariableNameCV:  ",CHAR(34),INDEX(Variables[Variable Name],$A3156),CHAR(34),
", VariableDefinition:  ",CHAR(34),INDEX(Variables[Variable Definition],$A3156),CHAR(34),
", SpecciationCV:  ",CHAR(34),INDEX(Variables[Speciation],$A3156),CHAR(34),
", NoDataValue:  ",CHAR(34),INDEX(Variables[No Data Value],$A3156),CHAR(34),"}"))</f>
        <v>#REF!</v>
      </c>
    </row>
    <row r="3157" spans="1:17" x14ac:dyDescent="0.25">
      <c r="A3157">
        <v>3154</v>
      </c>
      <c r="D3157" t="e">
        <f>IF(INDEX(People[First Name],$A3157)="","",
CONCATENATE("  - &amp;PersonID",TEXT($A3157,"0000"),
" {","PersonFirstName:  ",CHAR(34),INDEX(People[First Name],$A3157),CHAR(34),
", PersonMiddleName:  ",CHAR(34),INDEX(People[Middle Name],$A3157),CHAR(34),
", PersonLastName:  ",CHAR(34),INDEX(People[Last Name],$A3157),CHAR(34),"}"))</f>
        <v>#REF!</v>
      </c>
      <c r="E3157" t="e">
        <f>IF(INDEX(Organizations[Organization Type '[CV']],$A3157)="","",
CONCATENATE("  - &amp;OrganizationID",TEXT($A3157,"0000"),
" {","OrganizationTypeCV:  ",CHAR(34),INDEX(Organizations[Organization Type '[CV']],$A3157),CHAR(34),
", OrganizationCode:  ",CHAR(34),INDEX(Organizations[Organization Code],$A3157),CHAR(34),
", OrganizationName:  ",CHAR(34),INDEX(Organizations[Organization Name],$A3157),CHAR(34),
", OrganizationDescription:  ",CHAR(34),INDEX(Organizations[Organization Description],$A3157),CHAR(34),
", OrganizationLink:  ",CHAR(34),INDEX(Organizations[Organization Link],$A3157),CHAR(34),"}"))</f>
        <v>#REF!</v>
      </c>
      <c r="F3157" t="e">
        <f>IF(INDEX(People[First Name],$A3157)="","",
CONCATENATE("  - &amp;AffiliationID",TEXT($A3157,"0000"),
" {PersonID: *PersonID",TEXT($A3157,"0000"),
", OrganizationID: *OrganizationID",TEXT(MATCH(INDEX(People[Organization Name],$A3157),Organizations[Organization Name],0),"0000"),
", IsPrimaryOrganizationContact: , AffiliationStartDate: , AffiliationEndDate: , PrimaryPhone: ",
", PrimaryEmail: ",CHAR(34),INDEX(People[Primary Email],$A3157),CHAR(34),
", PrimaryAddress: ",CHAR(34),INDEX(People[Primary Address],$A3157),CHAR(34),
", PersonLink: }"))</f>
        <v>#REF!</v>
      </c>
      <c r="H3157" t="e">
        <f>IF(COUNTA(CitationInformation)=0,"",IF(INDEX(AuthorList[Author Name],$A3157)="","",
CONCATENATE("  - &amp;AuthorListID",TEXT($A3157,"0000"),
"  {CitationID: *CitationID0001",
", PersonID: *PersonID",TEXT(MATCH(INDEX(AuthorList[Author Name],$A3157),People[Full Name],0),"0000"),
", AuthorOrder: ",INDEX(AuthorList[Author Number],$A3157),"}")))</f>
        <v>#REF!</v>
      </c>
      <c r="K3157" t="e">
        <f>IF(INDEX(SamplingFeatures[Feature Code],$A3157)="","",
CONCATENATE("  - &amp;SamplingFeatureID",TEXT($A3157,"0000"),
" {","SamplingFeatureUUID:  ",CHAR(34),INDEX(SamplingFeatures[Sampling Feature UUID],$A3157),CHAR(34),
", SamplingFeatureTypeCV:  ",CHAR(34),INDEX(SamplingFeatures[Sampling Feature Type],$A3157),CHAR(34),
", SamplingFeatureCode:  ",CHAR(34),INDEX(SamplingFeatures[Feature Code],$A3157),CHAR(34),
", SamplingFeatureName:  ",CHAR(34),INDEX(SamplingFeatures[Feature Name],$A3157),CHAR(34),
", SamplingFeatureDescription:  ",CHAR(34),INDEX(SamplingFeatures[Feature Description],$A3157),CHAR(34),
", SamplingFeatureGeotypeCV:  ",CHAR(34),INDEX(SamplingFeatures[Feature Geo Type],$A3157),CHAR(34),
", FeatureGeometry:  ",CHAR(34),INDEX(SamplingFeatures[Feature Geometry],$A3157),CHAR(34),
", Elevation_m:  ",CHAR(34),INDEX(SamplingFeatures[Elevation_m],$A3157),CHAR(34),
", ElevationDatumCV:  ",CHAR(34),ElevationDatum,CHAR(34),"}"))</f>
        <v>#REF!</v>
      </c>
      <c r="L3157" t="e">
        <f>IF(INDEX(SamplingFeatures[Sampling Feature Type],$A3157)&lt;&gt;"Site","",
CONCATENATE("  - &amp;SiteID",TEXT(SUMPRODUCT(--($L$3:$L3156&lt;&gt;"")),"0000"),
" {","SamplingFeatureID:  *SamplingFeatureID",TEXT($A3157,"0000"),
", SiteTypeCV:  ",CHAR(34),INDEX(Sites[Site Type],$A3157),CHAR(34),
", Latitude:  ",INDEX(Sites[Latitude],$A3157),
", Longitude:  ",INDEX(Sites[Longitude],$A3157),
", SRSName:  ",CHAR(34),LatLonDatum,CHAR(34),"}"))</f>
        <v>#REF!</v>
      </c>
      <c r="M3157" t="e">
        <f>IF(INDEX(SamplingFeatures[Sampling Feature Type],$A3157)&lt;&gt;"Specimen","",
CONCATENATE("  - &amp;SpecimenID",TEXT(SUMPRODUCT(--($M$3:$M3156&lt;&gt;"")),"0000"),
" {","SamplingFeatureID:  *SamplingFeatureID",TEXT($A3157,"0000"),
", SpecimenTypeCV:  ",CHAR(34),INDEX(Specimens[Specimen Type],$A3157),CHAR(34),
", SpecimenMediumCV:  ",INDEX(Specimens[Specimen Medium],$A3157),
", IsFieldSpecimen:  ",CHAR(34),INDEX(Specimens[Is Field Specimen?],$A3157),CHAR(34),"}"))</f>
        <v>#REF!</v>
      </c>
      <c r="N3157" t="e">
        <f>IF(COUNTA(SpatialOffsets[])=0,"", IF(INDEX(SpatialOffsets[Spatial Offset Type],$A3157)="","",
CONCATENATE("  - &amp;SpatialOffsetID",TEXT($A3157,"0000"),
" {","SpatialOffsetTypeCV:  ",CHAR(34),INDEX(SpatialOffsets[Spatial Offset Type],$A3157),CHAR(34),
", Offset1Value:  ",INDEX(SpatialOffsets[Offset 1 Value],$A3157),
", Offset1UnitID:  ",CHAR(34),INDEX(SpatialOffsets[Offset 1 Unit],$A3157),CHAR(34),
", Offset2Value:  ",INDEX(SpatialOffsets[Offset 2 Value],$A3157),
", Offset2UnitID:  ",CHAR(34),INDEX(SpatialOffsets[Offset 2 Unit],$A3157),CHAR(34),
", Offset3Value:  ",INDEX(SpatialOffsets[Offset 3 Value],$A3157),
", Offset3UnitID:  ",CHAR(34),INDEX(SpatialOffsets[Offset 3 Unit],$A3157),CHAR(34),,"}")))</f>
        <v>#REF!</v>
      </c>
      <c r="O3157" t="e">
        <f>IF(COUNTA(RelatedFeatures[])=0,"", IF(INDEX(RelatedFeatures[First Sampling Feature Code],$A3157)="","",
CONCATENATE("  - &amp;RelationID",TEXT($A3157,"0000"),
" {","SamplingFeatureID:  *SamplingFeatureID",TEXT(MATCH(INDEX(RelatedFeatures[First Sampling Feature Code],$A3157),SamplingFeatures[Feature Code],0),"0000"),
", RelationshipTypeCV:  ",CHAR(34),INDEX(RelatedFeatures[Relationship Type],$A3157),CHAR(34),
", RelatedFeatureID: *SamplingFeatureID",TEXT(MATCH(INDEX(RelatedFeatures[Second Sampling Feature Code],$A3157),SamplingFeatures[Feature Code],0),"0000"),
", SpatialOffsetID:  ",IF(INDEX(RelatedFeatures[Offset Number],$A3157)="","",CONCATENATE("*SpatialOffsetID",TEXT(INDEX(RelatedFeatures[Offset Number],$A3157),"0000"))),"}")))</f>
        <v>#REF!</v>
      </c>
      <c r="P3157" t="e">
        <f>IF(INDEX(Methods[Method Type],$A3157)="","",
CONCATENATE("  - &amp;MethodID",TEXT($A3157,"0000"),
" {","MethodTypeCV:  ",CHAR(34),INDEX(Methods[Method Type],$A3157),CHAR(34),
", MethodCode:  ",CHAR(34),INDEX(Methods[Method Code],$A3157),CHAR(34),
", MethodName:  ",CHAR(34),INDEX(Methods[Method Name],$A3157),CHAR(34),
", MethodDescription:  ",CHAR(34),INDEX(Methods[Method Description],$A3157),CHAR(34),
", MethodLink:  ",CHAR(34),INDEX(Methods[Method Link],$A3157),CHAR(34),
", OrganizationID: *OrganizationID",TEXT(MATCH(INDEX(Methods[Organization Name],$A3157),Organizations[Organization Name],0),"0000"),"}"))</f>
        <v>#REF!</v>
      </c>
      <c r="Q3157" t="e">
        <f>IF(INDEX(Variables[Variable Type],$A3157)="","",
CONCATENATE("  - &amp;VariableID",TEXT($A3157,"0000"),
" {","VariableTypeCV:  ",CHAR(34),INDEX(Variables[Variable Type],$A3157),CHAR(34),
", VariableCode:  ",CHAR(34),INDEX(Variables[Variable Code],$A3157),CHAR(34),
", VariableNameCV:  ",CHAR(34),INDEX(Variables[Variable Name],$A3157),CHAR(34),
", VariableDefinition:  ",CHAR(34),INDEX(Variables[Variable Definition],$A3157),CHAR(34),
", SpecciationCV:  ",CHAR(34),INDEX(Variables[Speciation],$A3157),CHAR(34),
", NoDataValue:  ",CHAR(34),INDEX(Variables[No Data Value],$A3157),CHAR(34),"}"))</f>
        <v>#REF!</v>
      </c>
    </row>
    <row r="3158" spans="1:17" x14ac:dyDescent="0.25">
      <c r="A3158">
        <v>3155</v>
      </c>
      <c r="D3158" t="e">
        <f>IF(INDEX(People[First Name],$A3158)="","",
CONCATENATE("  - &amp;PersonID",TEXT($A3158,"0000"),
" {","PersonFirstName:  ",CHAR(34),INDEX(People[First Name],$A3158),CHAR(34),
", PersonMiddleName:  ",CHAR(34),INDEX(People[Middle Name],$A3158),CHAR(34),
", PersonLastName:  ",CHAR(34),INDEX(People[Last Name],$A3158),CHAR(34),"}"))</f>
        <v>#REF!</v>
      </c>
      <c r="E3158" t="e">
        <f>IF(INDEX(Organizations[Organization Type '[CV']],$A3158)="","",
CONCATENATE("  - &amp;OrganizationID",TEXT($A3158,"0000"),
" {","OrganizationTypeCV:  ",CHAR(34),INDEX(Organizations[Organization Type '[CV']],$A3158),CHAR(34),
", OrganizationCode:  ",CHAR(34),INDEX(Organizations[Organization Code],$A3158),CHAR(34),
", OrganizationName:  ",CHAR(34),INDEX(Organizations[Organization Name],$A3158),CHAR(34),
", OrganizationDescription:  ",CHAR(34),INDEX(Organizations[Organization Description],$A3158),CHAR(34),
", OrganizationLink:  ",CHAR(34),INDEX(Organizations[Organization Link],$A3158),CHAR(34),"}"))</f>
        <v>#REF!</v>
      </c>
      <c r="F3158" t="e">
        <f>IF(INDEX(People[First Name],$A3158)="","",
CONCATENATE("  - &amp;AffiliationID",TEXT($A3158,"0000"),
" {PersonID: *PersonID",TEXT($A3158,"0000"),
", OrganizationID: *OrganizationID",TEXT(MATCH(INDEX(People[Organization Name],$A3158),Organizations[Organization Name],0),"0000"),
", IsPrimaryOrganizationContact: , AffiliationStartDate: , AffiliationEndDate: , PrimaryPhone: ",
", PrimaryEmail: ",CHAR(34),INDEX(People[Primary Email],$A3158),CHAR(34),
", PrimaryAddress: ",CHAR(34),INDEX(People[Primary Address],$A3158),CHAR(34),
", PersonLink: }"))</f>
        <v>#REF!</v>
      </c>
      <c r="H3158" t="e">
        <f>IF(COUNTA(CitationInformation)=0,"",IF(INDEX(AuthorList[Author Name],$A3158)="","",
CONCATENATE("  - &amp;AuthorListID",TEXT($A3158,"0000"),
"  {CitationID: *CitationID0001",
", PersonID: *PersonID",TEXT(MATCH(INDEX(AuthorList[Author Name],$A3158),People[Full Name],0),"0000"),
", AuthorOrder: ",INDEX(AuthorList[Author Number],$A3158),"}")))</f>
        <v>#REF!</v>
      </c>
      <c r="K3158" t="e">
        <f>IF(INDEX(SamplingFeatures[Feature Code],$A3158)="","",
CONCATENATE("  - &amp;SamplingFeatureID",TEXT($A3158,"0000"),
" {","SamplingFeatureUUID:  ",CHAR(34),INDEX(SamplingFeatures[Sampling Feature UUID],$A3158),CHAR(34),
", SamplingFeatureTypeCV:  ",CHAR(34),INDEX(SamplingFeatures[Sampling Feature Type],$A3158),CHAR(34),
", SamplingFeatureCode:  ",CHAR(34),INDEX(SamplingFeatures[Feature Code],$A3158),CHAR(34),
", SamplingFeatureName:  ",CHAR(34),INDEX(SamplingFeatures[Feature Name],$A3158),CHAR(34),
", SamplingFeatureDescription:  ",CHAR(34),INDEX(SamplingFeatures[Feature Description],$A3158),CHAR(34),
", SamplingFeatureGeotypeCV:  ",CHAR(34),INDEX(SamplingFeatures[Feature Geo Type],$A3158),CHAR(34),
", FeatureGeometry:  ",CHAR(34),INDEX(SamplingFeatures[Feature Geometry],$A3158),CHAR(34),
", Elevation_m:  ",CHAR(34),INDEX(SamplingFeatures[Elevation_m],$A3158),CHAR(34),
", ElevationDatumCV:  ",CHAR(34),ElevationDatum,CHAR(34),"}"))</f>
        <v>#REF!</v>
      </c>
      <c r="L3158" t="e">
        <f>IF(INDEX(SamplingFeatures[Sampling Feature Type],$A3158)&lt;&gt;"Site","",
CONCATENATE("  - &amp;SiteID",TEXT(SUMPRODUCT(--($L$3:$L3157&lt;&gt;"")),"0000"),
" {","SamplingFeatureID:  *SamplingFeatureID",TEXT($A3158,"0000"),
", SiteTypeCV:  ",CHAR(34),INDEX(Sites[Site Type],$A3158),CHAR(34),
", Latitude:  ",INDEX(Sites[Latitude],$A3158),
", Longitude:  ",INDEX(Sites[Longitude],$A3158),
", SRSName:  ",CHAR(34),LatLonDatum,CHAR(34),"}"))</f>
        <v>#REF!</v>
      </c>
      <c r="M3158" t="e">
        <f>IF(INDEX(SamplingFeatures[Sampling Feature Type],$A3158)&lt;&gt;"Specimen","",
CONCATENATE("  - &amp;SpecimenID",TEXT(SUMPRODUCT(--($M$3:$M3157&lt;&gt;"")),"0000"),
" {","SamplingFeatureID:  *SamplingFeatureID",TEXT($A3158,"0000"),
", SpecimenTypeCV:  ",CHAR(34),INDEX(Specimens[Specimen Type],$A3158),CHAR(34),
", SpecimenMediumCV:  ",INDEX(Specimens[Specimen Medium],$A3158),
", IsFieldSpecimen:  ",CHAR(34),INDEX(Specimens[Is Field Specimen?],$A3158),CHAR(34),"}"))</f>
        <v>#REF!</v>
      </c>
      <c r="N3158" t="e">
        <f>IF(COUNTA(SpatialOffsets[])=0,"", IF(INDEX(SpatialOffsets[Spatial Offset Type],$A3158)="","",
CONCATENATE("  - &amp;SpatialOffsetID",TEXT($A3158,"0000"),
" {","SpatialOffsetTypeCV:  ",CHAR(34),INDEX(SpatialOffsets[Spatial Offset Type],$A3158),CHAR(34),
", Offset1Value:  ",INDEX(SpatialOffsets[Offset 1 Value],$A3158),
", Offset1UnitID:  ",CHAR(34),INDEX(SpatialOffsets[Offset 1 Unit],$A3158),CHAR(34),
", Offset2Value:  ",INDEX(SpatialOffsets[Offset 2 Value],$A3158),
", Offset2UnitID:  ",CHAR(34),INDEX(SpatialOffsets[Offset 2 Unit],$A3158),CHAR(34),
", Offset3Value:  ",INDEX(SpatialOffsets[Offset 3 Value],$A3158),
", Offset3UnitID:  ",CHAR(34),INDEX(SpatialOffsets[Offset 3 Unit],$A3158),CHAR(34),,"}")))</f>
        <v>#REF!</v>
      </c>
      <c r="O3158" t="e">
        <f>IF(COUNTA(RelatedFeatures[])=0,"", IF(INDEX(RelatedFeatures[First Sampling Feature Code],$A3158)="","",
CONCATENATE("  - &amp;RelationID",TEXT($A3158,"0000"),
" {","SamplingFeatureID:  *SamplingFeatureID",TEXT(MATCH(INDEX(RelatedFeatures[First Sampling Feature Code],$A3158),SamplingFeatures[Feature Code],0),"0000"),
", RelationshipTypeCV:  ",CHAR(34),INDEX(RelatedFeatures[Relationship Type],$A3158),CHAR(34),
", RelatedFeatureID: *SamplingFeatureID",TEXT(MATCH(INDEX(RelatedFeatures[Second Sampling Feature Code],$A3158),SamplingFeatures[Feature Code],0),"0000"),
", SpatialOffsetID:  ",IF(INDEX(RelatedFeatures[Offset Number],$A3158)="","",CONCATENATE("*SpatialOffsetID",TEXT(INDEX(RelatedFeatures[Offset Number],$A3158),"0000"))),"}")))</f>
        <v>#REF!</v>
      </c>
      <c r="P3158" t="e">
        <f>IF(INDEX(Methods[Method Type],$A3158)="","",
CONCATENATE("  - &amp;MethodID",TEXT($A3158,"0000"),
" {","MethodTypeCV:  ",CHAR(34),INDEX(Methods[Method Type],$A3158),CHAR(34),
", MethodCode:  ",CHAR(34),INDEX(Methods[Method Code],$A3158),CHAR(34),
", MethodName:  ",CHAR(34),INDEX(Methods[Method Name],$A3158),CHAR(34),
", MethodDescription:  ",CHAR(34),INDEX(Methods[Method Description],$A3158),CHAR(34),
", MethodLink:  ",CHAR(34),INDEX(Methods[Method Link],$A3158),CHAR(34),
", OrganizationID: *OrganizationID",TEXT(MATCH(INDEX(Methods[Organization Name],$A3158),Organizations[Organization Name],0),"0000"),"}"))</f>
        <v>#REF!</v>
      </c>
      <c r="Q3158" t="e">
        <f>IF(INDEX(Variables[Variable Type],$A3158)="","",
CONCATENATE("  - &amp;VariableID",TEXT($A3158,"0000"),
" {","VariableTypeCV:  ",CHAR(34),INDEX(Variables[Variable Type],$A3158),CHAR(34),
", VariableCode:  ",CHAR(34),INDEX(Variables[Variable Code],$A3158),CHAR(34),
", VariableNameCV:  ",CHAR(34),INDEX(Variables[Variable Name],$A3158),CHAR(34),
", VariableDefinition:  ",CHAR(34),INDEX(Variables[Variable Definition],$A3158),CHAR(34),
", SpecciationCV:  ",CHAR(34),INDEX(Variables[Speciation],$A3158),CHAR(34),
", NoDataValue:  ",CHAR(34),INDEX(Variables[No Data Value],$A3158),CHAR(34),"}"))</f>
        <v>#REF!</v>
      </c>
    </row>
    <row r="3159" spans="1:17" x14ac:dyDescent="0.25">
      <c r="A3159">
        <v>3156</v>
      </c>
      <c r="D3159" t="e">
        <f>IF(INDEX(People[First Name],$A3159)="","",
CONCATENATE("  - &amp;PersonID",TEXT($A3159,"0000"),
" {","PersonFirstName:  ",CHAR(34),INDEX(People[First Name],$A3159),CHAR(34),
", PersonMiddleName:  ",CHAR(34),INDEX(People[Middle Name],$A3159),CHAR(34),
", PersonLastName:  ",CHAR(34),INDEX(People[Last Name],$A3159),CHAR(34),"}"))</f>
        <v>#REF!</v>
      </c>
      <c r="E3159" t="e">
        <f>IF(INDEX(Organizations[Organization Type '[CV']],$A3159)="","",
CONCATENATE("  - &amp;OrganizationID",TEXT($A3159,"0000"),
" {","OrganizationTypeCV:  ",CHAR(34),INDEX(Organizations[Organization Type '[CV']],$A3159),CHAR(34),
", OrganizationCode:  ",CHAR(34),INDEX(Organizations[Organization Code],$A3159),CHAR(34),
", OrganizationName:  ",CHAR(34),INDEX(Organizations[Organization Name],$A3159),CHAR(34),
", OrganizationDescription:  ",CHAR(34),INDEX(Organizations[Organization Description],$A3159),CHAR(34),
", OrganizationLink:  ",CHAR(34),INDEX(Organizations[Organization Link],$A3159),CHAR(34),"}"))</f>
        <v>#REF!</v>
      </c>
      <c r="F3159" t="e">
        <f>IF(INDEX(People[First Name],$A3159)="","",
CONCATENATE("  - &amp;AffiliationID",TEXT($A3159,"0000"),
" {PersonID: *PersonID",TEXT($A3159,"0000"),
", OrganizationID: *OrganizationID",TEXT(MATCH(INDEX(People[Organization Name],$A3159),Organizations[Organization Name],0),"0000"),
", IsPrimaryOrganizationContact: , AffiliationStartDate: , AffiliationEndDate: , PrimaryPhone: ",
", PrimaryEmail: ",CHAR(34),INDEX(People[Primary Email],$A3159),CHAR(34),
", PrimaryAddress: ",CHAR(34),INDEX(People[Primary Address],$A3159),CHAR(34),
", PersonLink: }"))</f>
        <v>#REF!</v>
      </c>
      <c r="H3159" t="e">
        <f>IF(COUNTA(CitationInformation)=0,"",IF(INDEX(AuthorList[Author Name],$A3159)="","",
CONCATENATE("  - &amp;AuthorListID",TEXT($A3159,"0000"),
"  {CitationID: *CitationID0001",
", PersonID: *PersonID",TEXT(MATCH(INDEX(AuthorList[Author Name],$A3159),People[Full Name],0),"0000"),
", AuthorOrder: ",INDEX(AuthorList[Author Number],$A3159),"}")))</f>
        <v>#REF!</v>
      </c>
      <c r="K3159" t="e">
        <f>IF(INDEX(SamplingFeatures[Feature Code],$A3159)="","",
CONCATENATE("  - &amp;SamplingFeatureID",TEXT($A3159,"0000"),
" {","SamplingFeatureUUID:  ",CHAR(34),INDEX(SamplingFeatures[Sampling Feature UUID],$A3159),CHAR(34),
", SamplingFeatureTypeCV:  ",CHAR(34),INDEX(SamplingFeatures[Sampling Feature Type],$A3159),CHAR(34),
", SamplingFeatureCode:  ",CHAR(34),INDEX(SamplingFeatures[Feature Code],$A3159),CHAR(34),
", SamplingFeatureName:  ",CHAR(34),INDEX(SamplingFeatures[Feature Name],$A3159),CHAR(34),
", SamplingFeatureDescription:  ",CHAR(34),INDEX(SamplingFeatures[Feature Description],$A3159),CHAR(34),
", SamplingFeatureGeotypeCV:  ",CHAR(34),INDEX(SamplingFeatures[Feature Geo Type],$A3159),CHAR(34),
", FeatureGeometry:  ",CHAR(34),INDEX(SamplingFeatures[Feature Geometry],$A3159),CHAR(34),
", Elevation_m:  ",CHAR(34),INDEX(SamplingFeatures[Elevation_m],$A3159),CHAR(34),
", ElevationDatumCV:  ",CHAR(34),ElevationDatum,CHAR(34),"}"))</f>
        <v>#REF!</v>
      </c>
      <c r="L3159" t="e">
        <f>IF(INDEX(SamplingFeatures[Sampling Feature Type],$A3159)&lt;&gt;"Site","",
CONCATENATE("  - &amp;SiteID",TEXT(SUMPRODUCT(--($L$3:$L3158&lt;&gt;"")),"0000"),
" {","SamplingFeatureID:  *SamplingFeatureID",TEXT($A3159,"0000"),
", SiteTypeCV:  ",CHAR(34),INDEX(Sites[Site Type],$A3159),CHAR(34),
", Latitude:  ",INDEX(Sites[Latitude],$A3159),
", Longitude:  ",INDEX(Sites[Longitude],$A3159),
", SRSName:  ",CHAR(34),LatLonDatum,CHAR(34),"}"))</f>
        <v>#REF!</v>
      </c>
      <c r="M3159" t="e">
        <f>IF(INDEX(SamplingFeatures[Sampling Feature Type],$A3159)&lt;&gt;"Specimen","",
CONCATENATE("  - &amp;SpecimenID",TEXT(SUMPRODUCT(--($M$3:$M3158&lt;&gt;"")),"0000"),
" {","SamplingFeatureID:  *SamplingFeatureID",TEXT($A3159,"0000"),
", SpecimenTypeCV:  ",CHAR(34),INDEX(Specimens[Specimen Type],$A3159),CHAR(34),
", SpecimenMediumCV:  ",INDEX(Specimens[Specimen Medium],$A3159),
", IsFieldSpecimen:  ",CHAR(34),INDEX(Specimens[Is Field Specimen?],$A3159),CHAR(34),"}"))</f>
        <v>#REF!</v>
      </c>
      <c r="N3159" t="e">
        <f>IF(COUNTA(SpatialOffsets[])=0,"", IF(INDEX(SpatialOffsets[Spatial Offset Type],$A3159)="","",
CONCATENATE("  - &amp;SpatialOffsetID",TEXT($A3159,"0000"),
" {","SpatialOffsetTypeCV:  ",CHAR(34),INDEX(SpatialOffsets[Spatial Offset Type],$A3159),CHAR(34),
", Offset1Value:  ",INDEX(SpatialOffsets[Offset 1 Value],$A3159),
", Offset1UnitID:  ",CHAR(34),INDEX(SpatialOffsets[Offset 1 Unit],$A3159),CHAR(34),
", Offset2Value:  ",INDEX(SpatialOffsets[Offset 2 Value],$A3159),
", Offset2UnitID:  ",CHAR(34),INDEX(SpatialOffsets[Offset 2 Unit],$A3159),CHAR(34),
", Offset3Value:  ",INDEX(SpatialOffsets[Offset 3 Value],$A3159),
", Offset3UnitID:  ",CHAR(34),INDEX(SpatialOffsets[Offset 3 Unit],$A3159),CHAR(34),,"}")))</f>
        <v>#REF!</v>
      </c>
      <c r="O3159" t="e">
        <f>IF(COUNTA(RelatedFeatures[])=0,"", IF(INDEX(RelatedFeatures[First Sampling Feature Code],$A3159)="","",
CONCATENATE("  - &amp;RelationID",TEXT($A3159,"0000"),
" {","SamplingFeatureID:  *SamplingFeatureID",TEXT(MATCH(INDEX(RelatedFeatures[First Sampling Feature Code],$A3159),SamplingFeatures[Feature Code],0),"0000"),
", RelationshipTypeCV:  ",CHAR(34),INDEX(RelatedFeatures[Relationship Type],$A3159),CHAR(34),
", RelatedFeatureID: *SamplingFeatureID",TEXT(MATCH(INDEX(RelatedFeatures[Second Sampling Feature Code],$A3159),SamplingFeatures[Feature Code],0),"0000"),
", SpatialOffsetID:  ",IF(INDEX(RelatedFeatures[Offset Number],$A3159)="","",CONCATENATE("*SpatialOffsetID",TEXT(INDEX(RelatedFeatures[Offset Number],$A3159),"0000"))),"}")))</f>
        <v>#REF!</v>
      </c>
      <c r="P3159" t="e">
        <f>IF(INDEX(Methods[Method Type],$A3159)="","",
CONCATENATE("  - &amp;MethodID",TEXT($A3159,"0000"),
" {","MethodTypeCV:  ",CHAR(34),INDEX(Methods[Method Type],$A3159),CHAR(34),
", MethodCode:  ",CHAR(34),INDEX(Methods[Method Code],$A3159),CHAR(34),
", MethodName:  ",CHAR(34),INDEX(Methods[Method Name],$A3159),CHAR(34),
", MethodDescription:  ",CHAR(34),INDEX(Methods[Method Description],$A3159),CHAR(34),
", MethodLink:  ",CHAR(34),INDEX(Methods[Method Link],$A3159),CHAR(34),
", OrganizationID: *OrganizationID",TEXT(MATCH(INDEX(Methods[Organization Name],$A3159),Organizations[Organization Name],0),"0000"),"}"))</f>
        <v>#REF!</v>
      </c>
      <c r="Q3159" t="e">
        <f>IF(INDEX(Variables[Variable Type],$A3159)="","",
CONCATENATE("  - &amp;VariableID",TEXT($A3159,"0000"),
" {","VariableTypeCV:  ",CHAR(34),INDEX(Variables[Variable Type],$A3159),CHAR(34),
", VariableCode:  ",CHAR(34),INDEX(Variables[Variable Code],$A3159),CHAR(34),
", VariableNameCV:  ",CHAR(34),INDEX(Variables[Variable Name],$A3159),CHAR(34),
", VariableDefinition:  ",CHAR(34),INDEX(Variables[Variable Definition],$A3159),CHAR(34),
", SpecciationCV:  ",CHAR(34),INDEX(Variables[Speciation],$A3159),CHAR(34),
", NoDataValue:  ",CHAR(34),INDEX(Variables[No Data Value],$A3159),CHAR(34),"}"))</f>
        <v>#REF!</v>
      </c>
    </row>
    <row r="3160" spans="1:17" x14ac:dyDescent="0.25">
      <c r="A3160">
        <v>3157</v>
      </c>
      <c r="D3160" t="e">
        <f>IF(INDEX(People[First Name],$A3160)="","",
CONCATENATE("  - &amp;PersonID",TEXT($A3160,"0000"),
" {","PersonFirstName:  ",CHAR(34),INDEX(People[First Name],$A3160),CHAR(34),
", PersonMiddleName:  ",CHAR(34),INDEX(People[Middle Name],$A3160),CHAR(34),
", PersonLastName:  ",CHAR(34),INDEX(People[Last Name],$A3160),CHAR(34),"}"))</f>
        <v>#REF!</v>
      </c>
      <c r="E3160" t="e">
        <f>IF(INDEX(Organizations[Organization Type '[CV']],$A3160)="","",
CONCATENATE("  - &amp;OrganizationID",TEXT($A3160,"0000"),
" {","OrganizationTypeCV:  ",CHAR(34),INDEX(Organizations[Organization Type '[CV']],$A3160),CHAR(34),
", OrganizationCode:  ",CHAR(34),INDEX(Organizations[Organization Code],$A3160),CHAR(34),
", OrganizationName:  ",CHAR(34),INDEX(Organizations[Organization Name],$A3160),CHAR(34),
", OrganizationDescription:  ",CHAR(34),INDEX(Organizations[Organization Description],$A3160),CHAR(34),
", OrganizationLink:  ",CHAR(34),INDEX(Organizations[Organization Link],$A3160),CHAR(34),"}"))</f>
        <v>#REF!</v>
      </c>
      <c r="F3160" t="e">
        <f>IF(INDEX(People[First Name],$A3160)="","",
CONCATENATE("  - &amp;AffiliationID",TEXT($A3160,"0000"),
" {PersonID: *PersonID",TEXT($A3160,"0000"),
", OrganizationID: *OrganizationID",TEXT(MATCH(INDEX(People[Organization Name],$A3160),Organizations[Organization Name],0),"0000"),
", IsPrimaryOrganizationContact: , AffiliationStartDate: , AffiliationEndDate: , PrimaryPhone: ",
", PrimaryEmail: ",CHAR(34),INDEX(People[Primary Email],$A3160),CHAR(34),
", PrimaryAddress: ",CHAR(34),INDEX(People[Primary Address],$A3160),CHAR(34),
", PersonLink: }"))</f>
        <v>#REF!</v>
      </c>
      <c r="H3160" t="e">
        <f>IF(COUNTA(CitationInformation)=0,"",IF(INDEX(AuthorList[Author Name],$A3160)="","",
CONCATENATE("  - &amp;AuthorListID",TEXT($A3160,"0000"),
"  {CitationID: *CitationID0001",
", PersonID: *PersonID",TEXT(MATCH(INDEX(AuthorList[Author Name],$A3160),People[Full Name],0),"0000"),
", AuthorOrder: ",INDEX(AuthorList[Author Number],$A3160),"}")))</f>
        <v>#REF!</v>
      </c>
      <c r="K3160" t="e">
        <f>IF(INDEX(SamplingFeatures[Feature Code],$A3160)="","",
CONCATENATE("  - &amp;SamplingFeatureID",TEXT($A3160,"0000"),
" {","SamplingFeatureUUID:  ",CHAR(34),INDEX(SamplingFeatures[Sampling Feature UUID],$A3160),CHAR(34),
", SamplingFeatureTypeCV:  ",CHAR(34),INDEX(SamplingFeatures[Sampling Feature Type],$A3160),CHAR(34),
", SamplingFeatureCode:  ",CHAR(34),INDEX(SamplingFeatures[Feature Code],$A3160),CHAR(34),
", SamplingFeatureName:  ",CHAR(34),INDEX(SamplingFeatures[Feature Name],$A3160),CHAR(34),
", SamplingFeatureDescription:  ",CHAR(34),INDEX(SamplingFeatures[Feature Description],$A3160),CHAR(34),
", SamplingFeatureGeotypeCV:  ",CHAR(34),INDEX(SamplingFeatures[Feature Geo Type],$A3160),CHAR(34),
", FeatureGeometry:  ",CHAR(34),INDEX(SamplingFeatures[Feature Geometry],$A3160),CHAR(34),
", Elevation_m:  ",CHAR(34),INDEX(SamplingFeatures[Elevation_m],$A3160),CHAR(34),
", ElevationDatumCV:  ",CHAR(34),ElevationDatum,CHAR(34),"}"))</f>
        <v>#REF!</v>
      </c>
      <c r="L3160" t="e">
        <f>IF(INDEX(SamplingFeatures[Sampling Feature Type],$A3160)&lt;&gt;"Site","",
CONCATENATE("  - &amp;SiteID",TEXT(SUMPRODUCT(--($L$3:$L3159&lt;&gt;"")),"0000"),
" {","SamplingFeatureID:  *SamplingFeatureID",TEXT($A3160,"0000"),
", SiteTypeCV:  ",CHAR(34),INDEX(Sites[Site Type],$A3160),CHAR(34),
", Latitude:  ",INDEX(Sites[Latitude],$A3160),
", Longitude:  ",INDEX(Sites[Longitude],$A3160),
", SRSName:  ",CHAR(34),LatLonDatum,CHAR(34),"}"))</f>
        <v>#REF!</v>
      </c>
      <c r="M3160" t="e">
        <f>IF(INDEX(SamplingFeatures[Sampling Feature Type],$A3160)&lt;&gt;"Specimen","",
CONCATENATE("  - &amp;SpecimenID",TEXT(SUMPRODUCT(--($M$3:$M3159&lt;&gt;"")),"0000"),
" {","SamplingFeatureID:  *SamplingFeatureID",TEXT($A3160,"0000"),
", SpecimenTypeCV:  ",CHAR(34),INDEX(Specimens[Specimen Type],$A3160),CHAR(34),
", SpecimenMediumCV:  ",INDEX(Specimens[Specimen Medium],$A3160),
", IsFieldSpecimen:  ",CHAR(34),INDEX(Specimens[Is Field Specimen?],$A3160),CHAR(34),"}"))</f>
        <v>#REF!</v>
      </c>
      <c r="N3160" t="e">
        <f>IF(COUNTA(SpatialOffsets[])=0,"", IF(INDEX(SpatialOffsets[Spatial Offset Type],$A3160)="","",
CONCATENATE("  - &amp;SpatialOffsetID",TEXT($A3160,"0000"),
" {","SpatialOffsetTypeCV:  ",CHAR(34),INDEX(SpatialOffsets[Spatial Offset Type],$A3160),CHAR(34),
", Offset1Value:  ",INDEX(SpatialOffsets[Offset 1 Value],$A3160),
", Offset1UnitID:  ",CHAR(34),INDEX(SpatialOffsets[Offset 1 Unit],$A3160),CHAR(34),
", Offset2Value:  ",INDEX(SpatialOffsets[Offset 2 Value],$A3160),
", Offset2UnitID:  ",CHAR(34),INDEX(SpatialOffsets[Offset 2 Unit],$A3160),CHAR(34),
", Offset3Value:  ",INDEX(SpatialOffsets[Offset 3 Value],$A3160),
", Offset3UnitID:  ",CHAR(34),INDEX(SpatialOffsets[Offset 3 Unit],$A3160),CHAR(34),,"}")))</f>
        <v>#REF!</v>
      </c>
      <c r="O3160" t="e">
        <f>IF(COUNTA(RelatedFeatures[])=0,"", IF(INDEX(RelatedFeatures[First Sampling Feature Code],$A3160)="","",
CONCATENATE("  - &amp;RelationID",TEXT($A3160,"0000"),
" {","SamplingFeatureID:  *SamplingFeatureID",TEXT(MATCH(INDEX(RelatedFeatures[First Sampling Feature Code],$A3160),SamplingFeatures[Feature Code],0),"0000"),
", RelationshipTypeCV:  ",CHAR(34),INDEX(RelatedFeatures[Relationship Type],$A3160),CHAR(34),
", RelatedFeatureID: *SamplingFeatureID",TEXT(MATCH(INDEX(RelatedFeatures[Second Sampling Feature Code],$A3160),SamplingFeatures[Feature Code],0),"0000"),
", SpatialOffsetID:  ",IF(INDEX(RelatedFeatures[Offset Number],$A3160)="","",CONCATENATE("*SpatialOffsetID",TEXT(INDEX(RelatedFeatures[Offset Number],$A3160),"0000"))),"}")))</f>
        <v>#REF!</v>
      </c>
      <c r="P3160" t="e">
        <f>IF(INDEX(Methods[Method Type],$A3160)="","",
CONCATENATE("  - &amp;MethodID",TEXT($A3160,"0000"),
" {","MethodTypeCV:  ",CHAR(34),INDEX(Methods[Method Type],$A3160),CHAR(34),
", MethodCode:  ",CHAR(34),INDEX(Methods[Method Code],$A3160),CHAR(34),
", MethodName:  ",CHAR(34),INDEX(Methods[Method Name],$A3160),CHAR(34),
", MethodDescription:  ",CHAR(34),INDEX(Methods[Method Description],$A3160),CHAR(34),
", MethodLink:  ",CHAR(34),INDEX(Methods[Method Link],$A3160),CHAR(34),
", OrganizationID: *OrganizationID",TEXT(MATCH(INDEX(Methods[Organization Name],$A3160),Organizations[Organization Name],0),"0000"),"}"))</f>
        <v>#REF!</v>
      </c>
      <c r="Q3160" t="e">
        <f>IF(INDEX(Variables[Variable Type],$A3160)="","",
CONCATENATE("  - &amp;VariableID",TEXT($A3160,"0000"),
" {","VariableTypeCV:  ",CHAR(34),INDEX(Variables[Variable Type],$A3160),CHAR(34),
", VariableCode:  ",CHAR(34),INDEX(Variables[Variable Code],$A3160),CHAR(34),
", VariableNameCV:  ",CHAR(34),INDEX(Variables[Variable Name],$A3160),CHAR(34),
", VariableDefinition:  ",CHAR(34),INDEX(Variables[Variable Definition],$A3160),CHAR(34),
", SpecciationCV:  ",CHAR(34),INDEX(Variables[Speciation],$A3160),CHAR(34),
", NoDataValue:  ",CHAR(34),INDEX(Variables[No Data Value],$A3160),CHAR(34),"}"))</f>
        <v>#REF!</v>
      </c>
    </row>
    <row r="3161" spans="1:17" x14ac:dyDescent="0.25">
      <c r="A3161">
        <v>3158</v>
      </c>
      <c r="D3161" t="e">
        <f>IF(INDEX(People[First Name],$A3161)="","",
CONCATENATE("  - &amp;PersonID",TEXT($A3161,"0000"),
" {","PersonFirstName:  ",CHAR(34),INDEX(People[First Name],$A3161),CHAR(34),
", PersonMiddleName:  ",CHAR(34),INDEX(People[Middle Name],$A3161),CHAR(34),
", PersonLastName:  ",CHAR(34),INDEX(People[Last Name],$A3161),CHAR(34),"}"))</f>
        <v>#REF!</v>
      </c>
      <c r="E3161" t="e">
        <f>IF(INDEX(Organizations[Organization Type '[CV']],$A3161)="","",
CONCATENATE("  - &amp;OrganizationID",TEXT($A3161,"0000"),
" {","OrganizationTypeCV:  ",CHAR(34),INDEX(Organizations[Organization Type '[CV']],$A3161),CHAR(34),
", OrganizationCode:  ",CHAR(34),INDEX(Organizations[Organization Code],$A3161),CHAR(34),
", OrganizationName:  ",CHAR(34),INDEX(Organizations[Organization Name],$A3161),CHAR(34),
", OrganizationDescription:  ",CHAR(34),INDEX(Organizations[Organization Description],$A3161),CHAR(34),
", OrganizationLink:  ",CHAR(34),INDEX(Organizations[Organization Link],$A3161),CHAR(34),"}"))</f>
        <v>#REF!</v>
      </c>
      <c r="F3161" t="e">
        <f>IF(INDEX(People[First Name],$A3161)="","",
CONCATENATE("  - &amp;AffiliationID",TEXT($A3161,"0000"),
" {PersonID: *PersonID",TEXT($A3161,"0000"),
", OrganizationID: *OrganizationID",TEXT(MATCH(INDEX(People[Organization Name],$A3161),Organizations[Organization Name],0),"0000"),
", IsPrimaryOrganizationContact: , AffiliationStartDate: , AffiliationEndDate: , PrimaryPhone: ",
", PrimaryEmail: ",CHAR(34),INDEX(People[Primary Email],$A3161),CHAR(34),
", PrimaryAddress: ",CHAR(34),INDEX(People[Primary Address],$A3161),CHAR(34),
", PersonLink: }"))</f>
        <v>#REF!</v>
      </c>
      <c r="H3161" t="e">
        <f>IF(COUNTA(CitationInformation)=0,"",IF(INDEX(AuthorList[Author Name],$A3161)="","",
CONCATENATE("  - &amp;AuthorListID",TEXT($A3161,"0000"),
"  {CitationID: *CitationID0001",
", PersonID: *PersonID",TEXT(MATCH(INDEX(AuthorList[Author Name],$A3161),People[Full Name],0),"0000"),
", AuthorOrder: ",INDEX(AuthorList[Author Number],$A3161),"}")))</f>
        <v>#REF!</v>
      </c>
      <c r="K3161" t="e">
        <f>IF(INDEX(SamplingFeatures[Feature Code],$A3161)="","",
CONCATENATE("  - &amp;SamplingFeatureID",TEXT($A3161,"0000"),
" {","SamplingFeatureUUID:  ",CHAR(34),INDEX(SamplingFeatures[Sampling Feature UUID],$A3161),CHAR(34),
", SamplingFeatureTypeCV:  ",CHAR(34),INDEX(SamplingFeatures[Sampling Feature Type],$A3161),CHAR(34),
", SamplingFeatureCode:  ",CHAR(34),INDEX(SamplingFeatures[Feature Code],$A3161),CHAR(34),
", SamplingFeatureName:  ",CHAR(34),INDEX(SamplingFeatures[Feature Name],$A3161),CHAR(34),
", SamplingFeatureDescription:  ",CHAR(34),INDEX(SamplingFeatures[Feature Description],$A3161),CHAR(34),
", SamplingFeatureGeotypeCV:  ",CHAR(34),INDEX(SamplingFeatures[Feature Geo Type],$A3161),CHAR(34),
", FeatureGeometry:  ",CHAR(34),INDEX(SamplingFeatures[Feature Geometry],$A3161),CHAR(34),
", Elevation_m:  ",CHAR(34),INDEX(SamplingFeatures[Elevation_m],$A3161),CHAR(34),
", ElevationDatumCV:  ",CHAR(34),ElevationDatum,CHAR(34),"}"))</f>
        <v>#REF!</v>
      </c>
      <c r="L3161" t="e">
        <f>IF(INDEX(SamplingFeatures[Sampling Feature Type],$A3161)&lt;&gt;"Site","",
CONCATENATE("  - &amp;SiteID",TEXT(SUMPRODUCT(--($L$3:$L3160&lt;&gt;"")),"0000"),
" {","SamplingFeatureID:  *SamplingFeatureID",TEXT($A3161,"0000"),
", SiteTypeCV:  ",CHAR(34),INDEX(Sites[Site Type],$A3161),CHAR(34),
", Latitude:  ",INDEX(Sites[Latitude],$A3161),
", Longitude:  ",INDEX(Sites[Longitude],$A3161),
", SRSName:  ",CHAR(34),LatLonDatum,CHAR(34),"}"))</f>
        <v>#REF!</v>
      </c>
      <c r="M3161" t="e">
        <f>IF(INDEX(SamplingFeatures[Sampling Feature Type],$A3161)&lt;&gt;"Specimen","",
CONCATENATE("  - &amp;SpecimenID",TEXT(SUMPRODUCT(--($M$3:$M3160&lt;&gt;"")),"0000"),
" {","SamplingFeatureID:  *SamplingFeatureID",TEXT($A3161,"0000"),
", SpecimenTypeCV:  ",CHAR(34),INDEX(Specimens[Specimen Type],$A3161),CHAR(34),
", SpecimenMediumCV:  ",INDEX(Specimens[Specimen Medium],$A3161),
", IsFieldSpecimen:  ",CHAR(34),INDEX(Specimens[Is Field Specimen?],$A3161),CHAR(34),"}"))</f>
        <v>#REF!</v>
      </c>
      <c r="N3161" t="e">
        <f>IF(COUNTA(SpatialOffsets[])=0,"", IF(INDEX(SpatialOffsets[Spatial Offset Type],$A3161)="","",
CONCATENATE("  - &amp;SpatialOffsetID",TEXT($A3161,"0000"),
" {","SpatialOffsetTypeCV:  ",CHAR(34),INDEX(SpatialOffsets[Spatial Offset Type],$A3161),CHAR(34),
", Offset1Value:  ",INDEX(SpatialOffsets[Offset 1 Value],$A3161),
", Offset1UnitID:  ",CHAR(34),INDEX(SpatialOffsets[Offset 1 Unit],$A3161),CHAR(34),
", Offset2Value:  ",INDEX(SpatialOffsets[Offset 2 Value],$A3161),
", Offset2UnitID:  ",CHAR(34),INDEX(SpatialOffsets[Offset 2 Unit],$A3161),CHAR(34),
", Offset3Value:  ",INDEX(SpatialOffsets[Offset 3 Value],$A3161),
", Offset3UnitID:  ",CHAR(34),INDEX(SpatialOffsets[Offset 3 Unit],$A3161),CHAR(34),,"}")))</f>
        <v>#REF!</v>
      </c>
      <c r="O3161" t="e">
        <f>IF(COUNTA(RelatedFeatures[])=0,"", IF(INDEX(RelatedFeatures[First Sampling Feature Code],$A3161)="","",
CONCATENATE("  - &amp;RelationID",TEXT($A3161,"0000"),
" {","SamplingFeatureID:  *SamplingFeatureID",TEXT(MATCH(INDEX(RelatedFeatures[First Sampling Feature Code],$A3161),SamplingFeatures[Feature Code],0),"0000"),
", RelationshipTypeCV:  ",CHAR(34),INDEX(RelatedFeatures[Relationship Type],$A3161),CHAR(34),
", RelatedFeatureID: *SamplingFeatureID",TEXT(MATCH(INDEX(RelatedFeatures[Second Sampling Feature Code],$A3161),SamplingFeatures[Feature Code],0),"0000"),
", SpatialOffsetID:  ",IF(INDEX(RelatedFeatures[Offset Number],$A3161)="","",CONCATENATE("*SpatialOffsetID",TEXT(INDEX(RelatedFeatures[Offset Number],$A3161),"0000"))),"}")))</f>
        <v>#REF!</v>
      </c>
      <c r="P3161" t="e">
        <f>IF(INDEX(Methods[Method Type],$A3161)="","",
CONCATENATE("  - &amp;MethodID",TEXT($A3161,"0000"),
" {","MethodTypeCV:  ",CHAR(34),INDEX(Methods[Method Type],$A3161),CHAR(34),
", MethodCode:  ",CHAR(34),INDEX(Methods[Method Code],$A3161),CHAR(34),
", MethodName:  ",CHAR(34),INDEX(Methods[Method Name],$A3161),CHAR(34),
", MethodDescription:  ",CHAR(34),INDEX(Methods[Method Description],$A3161),CHAR(34),
", MethodLink:  ",CHAR(34),INDEX(Methods[Method Link],$A3161),CHAR(34),
", OrganizationID: *OrganizationID",TEXT(MATCH(INDEX(Methods[Organization Name],$A3161),Organizations[Organization Name],0),"0000"),"}"))</f>
        <v>#REF!</v>
      </c>
      <c r="Q3161" t="e">
        <f>IF(INDEX(Variables[Variable Type],$A3161)="","",
CONCATENATE("  - &amp;VariableID",TEXT($A3161,"0000"),
" {","VariableTypeCV:  ",CHAR(34),INDEX(Variables[Variable Type],$A3161),CHAR(34),
", VariableCode:  ",CHAR(34),INDEX(Variables[Variable Code],$A3161),CHAR(34),
", VariableNameCV:  ",CHAR(34),INDEX(Variables[Variable Name],$A3161),CHAR(34),
", VariableDefinition:  ",CHAR(34),INDEX(Variables[Variable Definition],$A3161),CHAR(34),
", SpecciationCV:  ",CHAR(34),INDEX(Variables[Speciation],$A3161),CHAR(34),
", NoDataValue:  ",CHAR(34),INDEX(Variables[No Data Value],$A3161),CHAR(34),"}"))</f>
        <v>#REF!</v>
      </c>
    </row>
    <row r="3162" spans="1:17" x14ac:dyDescent="0.25">
      <c r="A3162">
        <v>3159</v>
      </c>
      <c r="D3162" t="e">
        <f>IF(INDEX(People[First Name],$A3162)="","",
CONCATENATE("  - &amp;PersonID",TEXT($A3162,"0000"),
" {","PersonFirstName:  ",CHAR(34),INDEX(People[First Name],$A3162),CHAR(34),
", PersonMiddleName:  ",CHAR(34),INDEX(People[Middle Name],$A3162),CHAR(34),
", PersonLastName:  ",CHAR(34),INDEX(People[Last Name],$A3162),CHAR(34),"}"))</f>
        <v>#REF!</v>
      </c>
      <c r="E3162" t="e">
        <f>IF(INDEX(Organizations[Organization Type '[CV']],$A3162)="","",
CONCATENATE("  - &amp;OrganizationID",TEXT($A3162,"0000"),
" {","OrganizationTypeCV:  ",CHAR(34),INDEX(Organizations[Organization Type '[CV']],$A3162),CHAR(34),
", OrganizationCode:  ",CHAR(34),INDEX(Organizations[Organization Code],$A3162),CHAR(34),
", OrganizationName:  ",CHAR(34),INDEX(Organizations[Organization Name],$A3162),CHAR(34),
", OrganizationDescription:  ",CHAR(34),INDEX(Organizations[Organization Description],$A3162),CHAR(34),
", OrganizationLink:  ",CHAR(34),INDEX(Organizations[Organization Link],$A3162),CHAR(34),"}"))</f>
        <v>#REF!</v>
      </c>
      <c r="F3162" t="e">
        <f>IF(INDEX(People[First Name],$A3162)="","",
CONCATENATE("  - &amp;AffiliationID",TEXT($A3162,"0000"),
" {PersonID: *PersonID",TEXT($A3162,"0000"),
", OrganizationID: *OrganizationID",TEXT(MATCH(INDEX(People[Organization Name],$A3162),Organizations[Organization Name],0),"0000"),
", IsPrimaryOrganizationContact: , AffiliationStartDate: , AffiliationEndDate: , PrimaryPhone: ",
", PrimaryEmail: ",CHAR(34),INDEX(People[Primary Email],$A3162),CHAR(34),
", PrimaryAddress: ",CHAR(34),INDEX(People[Primary Address],$A3162),CHAR(34),
", PersonLink: }"))</f>
        <v>#REF!</v>
      </c>
      <c r="H3162" t="e">
        <f>IF(COUNTA(CitationInformation)=0,"",IF(INDEX(AuthorList[Author Name],$A3162)="","",
CONCATENATE("  - &amp;AuthorListID",TEXT($A3162,"0000"),
"  {CitationID: *CitationID0001",
", PersonID: *PersonID",TEXT(MATCH(INDEX(AuthorList[Author Name],$A3162),People[Full Name],0),"0000"),
", AuthorOrder: ",INDEX(AuthorList[Author Number],$A3162),"}")))</f>
        <v>#REF!</v>
      </c>
      <c r="K3162" t="e">
        <f>IF(INDEX(SamplingFeatures[Feature Code],$A3162)="","",
CONCATENATE("  - &amp;SamplingFeatureID",TEXT($A3162,"0000"),
" {","SamplingFeatureUUID:  ",CHAR(34),INDEX(SamplingFeatures[Sampling Feature UUID],$A3162),CHAR(34),
", SamplingFeatureTypeCV:  ",CHAR(34),INDEX(SamplingFeatures[Sampling Feature Type],$A3162),CHAR(34),
", SamplingFeatureCode:  ",CHAR(34),INDEX(SamplingFeatures[Feature Code],$A3162),CHAR(34),
", SamplingFeatureName:  ",CHAR(34),INDEX(SamplingFeatures[Feature Name],$A3162),CHAR(34),
", SamplingFeatureDescription:  ",CHAR(34),INDEX(SamplingFeatures[Feature Description],$A3162),CHAR(34),
", SamplingFeatureGeotypeCV:  ",CHAR(34),INDEX(SamplingFeatures[Feature Geo Type],$A3162),CHAR(34),
", FeatureGeometry:  ",CHAR(34),INDEX(SamplingFeatures[Feature Geometry],$A3162),CHAR(34),
", Elevation_m:  ",CHAR(34),INDEX(SamplingFeatures[Elevation_m],$A3162),CHAR(34),
", ElevationDatumCV:  ",CHAR(34),ElevationDatum,CHAR(34),"}"))</f>
        <v>#REF!</v>
      </c>
      <c r="L3162" t="e">
        <f>IF(INDEX(SamplingFeatures[Sampling Feature Type],$A3162)&lt;&gt;"Site","",
CONCATENATE("  - &amp;SiteID",TEXT(SUMPRODUCT(--($L$3:$L3161&lt;&gt;"")),"0000"),
" {","SamplingFeatureID:  *SamplingFeatureID",TEXT($A3162,"0000"),
", SiteTypeCV:  ",CHAR(34),INDEX(Sites[Site Type],$A3162),CHAR(34),
", Latitude:  ",INDEX(Sites[Latitude],$A3162),
", Longitude:  ",INDEX(Sites[Longitude],$A3162),
", SRSName:  ",CHAR(34),LatLonDatum,CHAR(34),"}"))</f>
        <v>#REF!</v>
      </c>
      <c r="M3162" t="e">
        <f>IF(INDEX(SamplingFeatures[Sampling Feature Type],$A3162)&lt;&gt;"Specimen","",
CONCATENATE("  - &amp;SpecimenID",TEXT(SUMPRODUCT(--($M$3:$M3161&lt;&gt;"")),"0000"),
" {","SamplingFeatureID:  *SamplingFeatureID",TEXT($A3162,"0000"),
", SpecimenTypeCV:  ",CHAR(34),INDEX(Specimens[Specimen Type],$A3162),CHAR(34),
", SpecimenMediumCV:  ",INDEX(Specimens[Specimen Medium],$A3162),
", IsFieldSpecimen:  ",CHAR(34),INDEX(Specimens[Is Field Specimen?],$A3162),CHAR(34),"}"))</f>
        <v>#REF!</v>
      </c>
      <c r="N3162" t="e">
        <f>IF(COUNTA(SpatialOffsets[])=0,"", IF(INDEX(SpatialOffsets[Spatial Offset Type],$A3162)="","",
CONCATENATE("  - &amp;SpatialOffsetID",TEXT($A3162,"0000"),
" {","SpatialOffsetTypeCV:  ",CHAR(34),INDEX(SpatialOffsets[Spatial Offset Type],$A3162),CHAR(34),
", Offset1Value:  ",INDEX(SpatialOffsets[Offset 1 Value],$A3162),
", Offset1UnitID:  ",CHAR(34),INDEX(SpatialOffsets[Offset 1 Unit],$A3162),CHAR(34),
", Offset2Value:  ",INDEX(SpatialOffsets[Offset 2 Value],$A3162),
", Offset2UnitID:  ",CHAR(34),INDEX(SpatialOffsets[Offset 2 Unit],$A3162),CHAR(34),
", Offset3Value:  ",INDEX(SpatialOffsets[Offset 3 Value],$A3162),
", Offset3UnitID:  ",CHAR(34),INDEX(SpatialOffsets[Offset 3 Unit],$A3162),CHAR(34),,"}")))</f>
        <v>#REF!</v>
      </c>
      <c r="O3162" t="e">
        <f>IF(COUNTA(RelatedFeatures[])=0,"", IF(INDEX(RelatedFeatures[First Sampling Feature Code],$A3162)="","",
CONCATENATE("  - &amp;RelationID",TEXT($A3162,"0000"),
" {","SamplingFeatureID:  *SamplingFeatureID",TEXT(MATCH(INDEX(RelatedFeatures[First Sampling Feature Code],$A3162),SamplingFeatures[Feature Code],0),"0000"),
", RelationshipTypeCV:  ",CHAR(34),INDEX(RelatedFeatures[Relationship Type],$A3162),CHAR(34),
", RelatedFeatureID: *SamplingFeatureID",TEXT(MATCH(INDEX(RelatedFeatures[Second Sampling Feature Code],$A3162),SamplingFeatures[Feature Code],0),"0000"),
", SpatialOffsetID:  ",IF(INDEX(RelatedFeatures[Offset Number],$A3162)="","",CONCATENATE("*SpatialOffsetID",TEXT(INDEX(RelatedFeatures[Offset Number],$A3162),"0000"))),"}")))</f>
        <v>#REF!</v>
      </c>
      <c r="P3162" t="e">
        <f>IF(INDEX(Methods[Method Type],$A3162)="","",
CONCATENATE("  - &amp;MethodID",TEXT($A3162,"0000"),
" {","MethodTypeCV:  ",CHAR(34),INDEX(Methods[Method Type],$A3162),CHAR(34),
", MethodCode:  ",CHAR(34),INDEX(Methods[Method Code],$A3162),CHAR(34),
", MethodName:  ",CHAR(34),INDEX(Methods[Method Name],$A3162),CHAR(34),
", MethodDescription:  ",CHAR(34),INDEX(Methods[Method Description],$A3162),CHAR(34),
", MethodLink:  ",CHAR(34),INDEX(Methods[Method Link],$A3162),CHAR(34),
", OrganizationID: *OrganizationID",TEXT(MATCH(INDEX(Methods[Organization Name],$A3162),Organizations[Organization Name],0),"0000"),"}"))</f>
        <v>#REF!</v>
      </c>
      <c r="Q3162" t="e">
        <f>IF(INDEX(Variables[Variable Type],$A3162)="","",
CONCATENATE("  - &amp;VariableID",TEXT($A3162,"0000"),
" {","VariableTypeCV:  ",CHAR(34),INDEX(Variables[Variable Type],$A3162),CHAR(34),
", VariableCode:  ",CHAR(34),INDEX(Variables[Variable Code],$A3162),CHAR(34),
", VariableNameCV:  ",CHAR(34),INDEX(Variables[Variable Name],$A3162),CHAR(34),
", VariableDefinition:  ",CHAR(34),INDEX(Variables[Variable Definition],$A3162),CHAR(34),
", SpecciationCV:  ",CHAR(34),INDEX(Variables[Speciation],$A3162),CHAR(34),
", NoDataValue:  ",CHAR(34),INDEX(Variables[No Data Value],$A3162),CHAR(34),"}"))</f>
        <v>#REF!</v>
      </c>
    </row>
    <row r="3163" spans="1:17" x14ac:dyDescent="0.25">
      <c r="A3163">
        <v>3160</v>
      </c>
      <c r="D3163" t="e">
        <f>IF(INDEX(People[First Name],$A3163)="","",
CONCATENATE("  - &amp;PersonID",TEXT($A3163,"0000"),
" {","PersonFirstName:  ",CHAR(34),INDEX(People[First Name],$A3163),CHAR(34),
", PersonMiddleName:  ",CHAR(34),INDEX(People[Middle Name],$A3163),CHAR(34),
", PersonLastName:  ",CHAR(34),INDEX(People[Last Name],$A3163),CHAR(34),"}"))</f>
        <v>#REF!</v>
      </c>
      <c r="E3163" t="e">
        <f>IF(INDEX(Organizations[Organization Type '[CV']],$A3163)="","",
CONCATENATE("  - &amp;OrganizationID",TEXT($A3163,"0000"),
" {","OrganizationTypeCV:  ",CHAR(34),INDEX(Organizations[Organization Type '[CV']],$A3163),CHAR(34),
", OrganizationCode:  ",CHAR(34),INDEX(Organizations[Organization Code],$A3163),CHAR(34),
", OrganizationName:  ",CHAR(34),INDEX(Organizations[Organization Name],$A3163),CHAR(34),
", OrganizationDescription:  ",CHAR(34),INDEX(Organizations[Organization Description],$A3163),CHAR(34),
", OrganizationLink:  ",CHAR(34),INDEX(Organizations[Organization Link],$A3163),CHAR(34),"}"))</f>
        <v>#REF!</v>
      </c>
      <c r="F3163" t="e">
        <f>IF(INDEX(People[First Name],$A3163)="","",
CONCATENATE("  - &amp;AffiliationID",TEXT($A3163,"0000"),
" {PersonID: *PersonID",TEXT($A3163,"0000"),
", OrganizationID: *OrganizationID",TEXT(MATCH(INDEX(People[Organization Name],$A3163),Organizations[Organization Name],0),"0000"),
", IsPrimaryOrganizationContact: , AffiliationStartDate: , AffiliationEndDate: , PrimaryPhone: ",
", PrimaryEmail: ",CHAR(34),INDEX(People[Primary Email],$A3163),CHAR(34),
", PrimaryAddress: ",CHAR(34),INDEX(People[Primary Address],$A3163),CHAR(34),
", PersonLink: }"))</f>
        <v>#REF!</v>
      </c>
      <c r="H3163" t="e">
        <f>IF(COUNTA(CitationInformation)=0,"",IF(INDEX(AuthorList[Author Name],$A3163)="","",
CONCATENATE("  - &amp;AuthorListID",TEXT($A3163,"0000"),
"  {CitationID: *CitationID0001",
", PersonID: *PersonID",TEXT(MATCH(INDEX(AuthorList[Author Name],$A3163),People[Full Name],0),"0000"),
", AuthorOrder: ",INDEX(AuthorList[Author Number],$A3163),"}")))</f>
        <v>#REF!</v>
      </c>
      <c r="K3163" t="e">
        <f>IF(INDEX(SamplingFeatures[Feature Code],$A3163)="","",
CONCATENATE("  - &amp;SamplingFeatureID",TEXT($A3163,"0000"),
" {","SamplingFeatureUUID:  ",CHAR(34),INDEX(SamplingFeatures[Sampling Feature UUID],$A3163),CHAR(34),
", SamplingFeatureTypeCV:  ",CHAR(34),INDEX(SamplingFeatures[Sampling Feature Type],$A3163),CHAR(34),
", SamplingFeatureCode:  ",CHAR(34),INDEX(SamplingFeatures[Feature Code],$A3163),CHAR(34),
", SamplingFeatureName:  ",CHAR(34),INDEX(SamplingFeatures[Feature Name],$A3163),CHAR(34),
", SamplingFeatureDescription:  ",CHAR(34),INDEX(SamplingFeatures[Feature Description],$A3163),CHAR(34),
", SamplingFeatureGeotypeCV:  ",CHAR(34),INDEX(SamplingFeatures[Feature Geo Type],$A3163),CHAR(34),
", FeatureGeometry:  ",CHAR(34),INDEX(SamplingFeatures[Feature Geometry],$A3163),CHAR(34),
", Elevation_m:  ",CHAR(34),INDEX(SamplingFeatures[Elevation_m],$A3163),CHAR(34),
", ElevationDatumCV:  ",CHAR(34),ElevationDatum,CHAR(34),"}"))</f>
        <v>#REF!</v>
      </c>
      <c r="L3163" t="e">
        <f>IF(INDEX(SamplingFeatures[Sampling Feature Type],$A3163)&lt;&gt;"Site","",
CONCATENATE("  - &amp;SiteID",TEXT(SUMPRODUCT(--($L$3:$L3162&lt;&gt;"")),"0000"),
" {","SamplingFeatureID:  *SamplingFeatureID",TEXT($A3163,"0000"),
", SiteTypeCV:  ",CHAR(34),INDEX(Sites[Site Type],$A3163),CHAR(34),
", Latitude:  ",INDEX(Sites[Latitude],$A3163),
", Longitude:  ",INDEX(Sites[Longitude],$A3163),
", SRSName:  ",CHAR(34),LatLonDatum,CHAR(34),"}"))</f>
        <v>#REF!</v>
      </c>
      <c r="M3163" t="e">
        <f>IF(INDEX(SamplingFeatures[Sampling Feature Type],$A3163)&lt;&gt;"Specimen","",
CONCATENATE("  - &amp;SpecimenID",TEXT(SUMPRODUCT(--($M$3:$M3162&lt;&gt;"")),"0000"),
" {","SamplingFeatureID:  *SamplingFeatureID",TEXT($A3163,"0000"),
", SpecimenTypeCV:  ",CHAR(34),INDEX(Specimens[Specimen Type],$A3163),CHAR(34),
", SpecimenMediumCV:  ",INDEX(Specimens[Specimen Medium],$A3163),
", IsFieldSpecimen:  ",CHAR(34),INDEX(Specimens[Is Field Specimen?],$A3163),CHAR(34),"}"))</f>
        <v>#REF!</v>
      </c>
      <c r="N3163" t="e">
        <f>IF(COUNTA(SpatialOffsets[])=0,"", IF(INDEX(SpatialOffsets[Spatial Offset Type],$A3163)="","",
CONCATENATE("  - &amp;SpatialOffsetID",TEXT($A3163,"0000"),
" {","SpatialOffsetTypeCV:  ",CHAR(34),INDEX(SpatialOffsets[Spatial Offset Type],$A3163),CHAR(34),
", Offset1Value:  ",INDEX(SpatialOffsets[Offset 1 Value],$A3163),
", Offset1UnitID:  ",CHAR(34),INDEX(SpatialOffsets[Offset 1 Unit],$A3163),CHAR(34),
", Offset2Value:  ",INDEX(SpatialOffsets[Offset 2 Value],$A3163),
", Offset2UnitID:  ",CHAR(34),INDEX(SpatialOffsets[Offset 2 Unit],$A3163),CHAR(34),
", Offset3Value:  ",INDEX(SpatialOffsets[Offset 3 Value],$A3163),
", Offset3UnitID:  ",CHAR(34),INDEX(SpatialOffsets[Offset 3 Unit],$A3163),CHAR(34),,"}")))</f>
        <v>#REF!</v>
      </c>
      <c r="O3163" t="e">
        <f>IF(COUNTA(RelatedFeatures[])=0,"", IF(INDEX(RelatedFeatures[First Sampling Feature Code],$A3163)="","",
CONCATENATE("  - &amp;RelationID",TEXT($A3163,"0000"),
" {","SamplingFeatureID:  *SamplingFeatureID",TEXT(MATCH(INDEX(RelatedFeatures[First Sampling Feature Code],$A3163),SamplingFeatures[Feature Code],0),"0000"),
", RelationshipTypeCV:  ",CHAR(34),INDEX(RelatedFeatures[Relationship Type],$A3163),CHAR(34),
", RelatedFeatureID: *SamplingFeatureID",TEXT(MATCH(INDEX(RelatedFeatures[Second Sampling Feature Code],$A3163),SamplingFeatures[Feature Code],0),"0000"),
", SpatialOffsetID:  ",IF(INDEX(RelatedFeatures[Offset Number],$A3163)="","",CONCATENATE("*SpatialOffsetID",TEXT(INDEX(RelatedFeatures[Offset Number],$A3163),"0000"))),"}")))</f>
        <v>#REF!</v>
      </c>
      <c r="P3163" t="e">
        <f>IF(INDEX(Methods[Method Type],$A3163)="","",
CONCATENATE("  - &amp;MethodID",TEXT($A3163,"0000"),
" {","MethodTypeCV:  ",CHAR(34),INDEX(Methods[Method Type],$A3163),CHAR(34),
", MethodCode:  ",CHAR(34),INDEX(Methods[Method Code],$A3163),CHAR(34),
", MethodName:  ",CHAR(34),INDEX(Methods[Method Name],$A3163),CHAR(34),
", MethodDescription:  ",CHAR(34),INDEX(Methods[Method Description],$A3163),CHAR(34),
", MethodLink:  ",CHAR(34),INDEX(Methods[Method Link],$A3163),CHAR(34),
", OrganizationID: *OrganizationID",TEXT(MATCH(INDEX(Methods[Organization Name],$A3163),Organizations[Organization Name],0),"0000"),"}"))</f>
        <v>#REF!</v>
      </c>
      <c r="Q3163" t="e">
        <f>IF(INDEX(Variables[Variable Type],$A3163)="","",
CONCATENATE("  - &amp;VariableID",TEXT($A3163,"0000"),
" {","VariableTypeCV:  ",CHAR(34),INDEX(Variables[Variable Type],$A3163),CHAR(34),
", VariableCode:  ",CHAR(34),INDEX(Variables[Variable Code],$A3163),CHAR(34),
", VariableNameCV:  ",CHAR(34),INDEX(Variables[Variable Name],$A3163),CHAR(34),
", VariableDefinition:  ",CHAR(34),INDEX(Variables[Variable Definition],$A3163),CHAR(34),
", SpecciationCV:  ",CHAR(34),INDEX(Variables[Speciation],$A3163),CHAR(34),
", NoDataValue:  ",CHAR(34),INDEX(Variables[No Data Value],$A3163),CHAR(34),"}"))</f>
        <v>#REF!</v>
      </c>
    </row>
    <row r="3164" spans="1:17" x14ac:dyDescent="0.25">
      <c r="A3164">
        <v>3161</v>
      </c>
      <c r="D3164" t="e">
        <f>IF(INDEX(People[First Name],$A3164)="","",
CONCATENATE("  - &amp;PersonID",TEXT($A3164,"0000"),
" {","PersonFirstName:  ",CHAR(34),INDEX(People[First Name],$A3164),CHAR(34),
", PersonMiddleName:  ",CHAR(34),INDEX(People[Middle Name],$A3164),CHAR(34),
", PersonLastName:  ",CHAR(34),INDEX(People[Last Name],$A3164),CHAR(34),"}"))</f>
        <v>#REF!</v>
      </c>
      <c r="E3164" t="e">
        <f>IF(INDEX(Organizations[Organization Type '[CV']],$A3164)="","",
CONCATENATE("  - &amp;OrganizationID",TEXT($A3164,"0000"),
" {","OrganizationTypeCV:  ",CHAR(34),INDEX(Organizations[Organization Type '[CV']],$A3164),CHAR(34),
", OrganizationCode:  ",CHAR(34),INDEX(Organizations[Organization Code],$A3164),CHAR(34),
", OrganizationName:  ",CHAR(34),INDEX(Organizations[Organization Name],$A3164),CHAR(34),
", OrganizationDescription:  ",CHAR(34),INDEX(Organizations[Organization Description],$A3164),CHAR(34),
", OrganizationLink:  ",CHAR(34),INDEX(Organizations[Organization Link],$A3164),CHAR(34),"}"))</f>
        <v>#REF!</v>
      </c>
      <c r="F3164" t="e">
        <f>IF(INDEX(People[First Name],$A3164)="","",
CONCATENATE("  - &amp;AffiliationID",TEXT($A3164,"0000"),
" {PersonID: *PersonID",TEXT($A3164,"0000"),
", OrganizationID: *OrganizationID",TEXT(MATCH(INDEX(People[Organization Name],$A3164),Organizations[Organization Name],0),"0000"),
", IsPrimaryOrganizationContact: , AffiliationStartDate: , AffiliationEndDate: , PrimaryPhone: ",
", PrimaryEmail: ",CHAR(34),INDEX(People[Primary Email],$A3164),CHAR(34),
", PrimaryAddress: ",CHAR(34),INDEX(People[Primary Address],$A3164),CHAR(34),
", PersonLink: }"))</f>
        <v>#REF!</v>
      </c>
      <c r="H3164" t="e">
        <f>IF(COUNTA(CitationInformation)=0,"",IF(INDEX(AuthorList[Author Name],$A3164)="","",
CONCATENATE("  - &amp;AuthorListID",TEXT($A3164,"0000"),
"  {CitationID: *CitationID0001",
", PersonID: *PersonID",TEXT(MATCH(INDEX(AuthorList[Author Name],$A3164),People[Full Name],0),"0000"),
", AuthorOrder: ",INDEX(AuthorList[Author Number],$A3164),"}")))</f>
        <v>#REF!</v>
      </c>
      <c r="K3164" t="e">
        <f>IF(INDEX(SamplingFeatures[Feature Code],$A3164)="","",
CONCATENATE("  - &amp;SamplingFeatureID",TEXT($A3164,"0000"),
" {","SamplingFeatureUUID:  ",CHAR(34),INDEX(SamplingFeatures[Sampling Feature UUID],$A3164),CHAR(34),
", SamplingFeatureTypeCV:  ",CHAR(34),INDEX(SamplingFeatures[Sampling Feature Type],$A3164),CHAR(34),
", SamplingFeatureCode:  ",CHAR(34),INDEX(SamplingFeatures[Feature Code],$A3164),CHAR(34),
", SamplingFeatureName:  ",CHAR(34),INDEX(SamplingFeatures[Feature Name],$A3164),CHAR(34),
", SamplingFeatureDescription:  ",CHAR(34),INDEX(SamplingFeatures[Feature Description],$A3164),CHAR(34),
", SamplingFeatureGeotypeCV:  ",CHAR(34),INDEX(SamplingFeatures[Feature Geo Type],$A3164),CHAR(34),
", FeatureGeometry:  ",CHAR(34),INDEX(SamplingFeatures[Feature Geometry],$A3164),CHAR(34),
", Elevation_m:  ",CHAR(34),INDEX(SamplingFeatures[Elevation_m],$A3164),CHAR(34),
", ElevationDatumCV:  ",CHAR(34),ElevationDatum,CHAR(34),"}"))</f>
        <v>#REF!</v>
      </c>
      <c r="L3164" t="e">
        <f>IF(INDEX(SamplingFeatures[Sampling Feature Type],$A3164)&lt;&gt;"Site","",
CONCATENATE("  - &amp;SiteID",TEXT(SUMPRODUCT(--($L$3:$L3163&lt;&gt;"")),"0000"),
" {","SamplingFeatureID:  *SamplingFeatureID",TEXT($A3164,"0000"),
", SiteTypeCV:  ",CHAR(34),INDEX(Sites[Site Type],$A3164),CHAR(34),
", Latitude:  ",INDEX(Sites[Latitude],$A3164),
", Longitude:  ",INDEX(Sites[Longitude],$A3164),
", SRSName:  ",CHAR(34),LatLonDatum,CHAR(34),"}"))</f>
        <v>#REF!</v>
      </c>
      <c r="M3164" t="e">
        <f>IF(INDEX(SamplingFeatures[Sampling Feature Type],$A3164)&lt;&gt;"Specimen","",
CONCATENATE("  - &amp;SpecimenID",TEXT(SUMPRODUCT(--($M$3:$M3163&lt;&gt;"")),"0000"),
" {","SamplingFeatureID:  *SamplingFeatureID",TEXT($A3164,"0000"),
", SpecimenTypeCV:  ",CHAR(34),INDEX(Specimens[Specimen Type],$A3164),CHAR(34),
", SpecimenMediumCV:  ",INDEX(Specimens[Specimen Medium],$A3164),
", IsFieldSpecimen:  ",CHAR(34),INDEX(Specimens[Is Field Specimen?],$A3164),CHAR(34),"}"))</f>
        <v>#REF!</v>
      </c>
      <c r="N3164" t="e">
        <f>IF(COUNTA(SpatialOffsets[])=0,"", IF(INDEX(SpatialOffsets[Spatial Offset Type],$A3164)="","",
CONCATENATE("  - &amp;SpatialOffsetID",TEXT($A3164,"0000"),
" {","SpatialOffsetTypeCV:  ",CHAR(34),INDEX(SpatialOffsets[Spatial Offset Type],$A3164),CHAR(34),
", Offset1Value:  ",INDEX(SpatialOffsets[Offset 1 Value],$A3164),
", Offset1UnitID:  ",CHAR(34),INDEX(SpatialOffsets[Offset 1 Unit],$A3164),CHAR(34),
", Offset2Value:  ",INDEX(SpatialOffsets[Offset 2 Value],$A3164),
", Offset2UnitID:  ",CHAR(34),INDEX(SpatialOffsets[Offset 2 Unit],$A3164),CHAR(34),
", Offset3Value:  ",INDEX(SpatialOffsets[Offset 3 Value],$A3164),
", Offset3UnitID:  ",CHAR(34),INDEX(SpatialOffsets[Offset 3 Unit],$A3164),CHAR(34),,"}")))</f>
        <v>#REF!</v>
      </c>
      <c r="O3164" t="e">
        <f>IF(COUNTA(RelatedFeatures[])=0,"", IF(INDEX(RelatedFeatures[First Sampling Feature Code],$A3164)="","",
CONCATENATE("  - &amp;RelationID",TEXT($A3164,"0000"),
" {","SamplingFeatureID:  *SamplingFeatureID",TEXT(MATCH(INDEX(RelatedFeatures[First Sampling Feature Code],$A3164),SamplingFeatures[Feature Code],0),"0000"),
", RelationshipTypeCV:  ",CHAR(34),INDEX(RelatedFeatures[Relationship Type],$A3164),CHAR(34),
", RelatedFeatureID: *SamplingFeatureID",TEXT(MATCH(INDEX(RelatedFeatures[Second Sampling Feature Code],$A3164),SamplingFeatures[Feature Code],0),"0000"),
", SpatialOffsetID:  ",IF(INDEX(RelatedFeatures[Offset Number],$A3164)="","",CONCATENATE("*SpatialOffsetID",TEXT(INDEX(RelatedFeatures[Offset Number],$A3164),"0000"))),"}")))</f>
        <v>#REF!</v>
      </c>
      <c r="P3164" t="e">
        <f>IF(INDEX(Methods[Method Type],$A3164)="","",
CONCATENATE("  - &amp;MethodID",TEXT($A3164,"0000"),
" {","MethodTypeCV:  ",CHAR(34),INDEX(Methods[Method Type],$A3164),CHAR(34),
", MethodCode:  ",CHAR(34),INDEX(Methods[Method Code],$A3164),CHAR(34),
", MethodName:  ",CHAR(34),INDEX(Methods[Method Name],$A3164),CHAR(34),
", MethodDescription:  ",CHAR(34),INDEX(Methods[Method Description],$A3164),CHAR(34),
", MethodLink:  ",CHAR(34),INDEX(Methods[Method Link],$A3164),CHAR(34),
", OrganizationID: *OrganizationID",TEXT(MATCH(INDEX(Methods[Organization Name],$A3164),Organizations[Organization Name],0),"0000"),"}"))</f>
        <v>#REF!</v>
      </c>
      <c r="Q3164" t="e">
        <f>IF(INDEX(Variables[Variable Type],$A3164)="","",
CONCATENATE("  - &amp;VariableID",TEXT($A3164,"0000"),
" {","VariableTypeCV:  ",CHAR(34),INDEX(Variables[Variable Type],$A3164),CHAR(34),
", VariableCode:  ",CHAR(34),INDEX(Variables[Variable Code],$A3164),CHAR(34),
", VariableNameCV:  ",CHAR(34),INDEX(Variables[Variable Name],$A3164),CHAR(34),
", VariableDefinition:  ",CHAR(34),INDEX(Variables[Variable Definition],$A3164),CHAR(34),
", SpecciationCV:  ",CHAR(34),INDEX(Variables[Speciation],$A3164),CHAR(34),
", NoDataValue:  ",CHAR(34),INDEX(Variables[No Data Value],$A3164),CHAR(34),"}"))</f>
        <v>#REF!</v>
      </c>
    </row>
    <row r="3165" spans="1:17" x14ac:dyDescent="0.25">
      <c r="A3165">
        <v>3162</v>
      </c>
      <c r="D3165" t="e">
        <f>IF(INDEX(People[First Name],$A3165)="","",
CONCATENATE("  - &amp;PersonID",TEXT($A3165,"0000"),
" {","PersonFirstName:  ",CHAR(34),INDEX(People[First Name],$A3165),CHAR(34),
", PersonMiddleName:  ",CHAR(34),INDEX(People[Middle Name],$A3165),CHAR(34),
", PersonLastName:  ",CHAR(34),INDEX(People[Last Name],$A3165),CHAR(34),"}"))</f>
        <v>#REF!</v>
      </c>
      <c r="E3165" t="e">
        <f>IF(INDEX(Organizations[Organization Type '[CV']],$A3165)="","",
CONCATENATE("  - &amp;OrganizationID",TEXT($A3165,"0000"),
" {","OrganizationTypeCV:  ",CHAR(34),INDEX(Organizations[Organization Type '[CV']],$A3165),CHAR(34),
", OrganizationCode:  ",CHAR(34),INDEX(Organizations[Organization Code],$A3165),CHAR(34),
", OrganizationName:  ",CHAR(34),INDEX(Organizations[Organization Name],$A3165),CHAR(34),
", OrganizationDescription:  ",CHAR(34),INDEX(Organizations[Organization Description],$A3165),CHAR(34),
", OrganizationLink:  ",CHAR(34),INDEX(Organizations[Organization Link],$A3165),CHAR(34),"}"))</f>
        <v>#REF!</v>
      </c>
      <c r="F3165" t="e">
        <f>IF(INDEX(People[First Name],$A3165)="","",
CONCATENATE("  - &amp;AffiliationID",TEXT($A3165,"0000"),
" {PersonID: *PersonID",TEXT($A3165,"0000"),
", OrganizationID: *OrganizationID",TEXT(MATCH(INDEX(People[Organization Name],$A3165),Organizations[Organization Name],0),"0000"),
", IsPrimaryOrganizationContact: , AffiliationStartDate: , AffiliationEndDate: , PrimaryPhone: ",
", PrimaryEmail: ",CHAR(34),INDEX(People[Primary Email],$A3165),CHAR(34),
", PrimaryAddress: ",CHAR(34),INDEX(People[Primary Address],$A3165),CHAR(34),
", PersonLink: }"))</f>
        <v>#REF!</v>
      </c>
      <c r="H3165" t="e">
        <f>IF(COUNTA(CitationInformation)=0,"",IF(INDEX(AuthorList[Author Name],$A3165)="","",
CONCATENATE("  - &amp;AuthorListID",TEXT($A3165,"0000"),
"  {CitationID: *CitationID0001",
", PersonID: *PersonID",TEXT(MATCH(INDEX(AuthorList[Author Name],$A3165),People[Full Name],0),"0000"),
", AuthorOrder: ",INDEX(AuthorList[Author Number],$A3165),"}")))</f>
        <v>#REF!</v>
      </c>
      <c r="K3165" t="e">
        <f>IF(INDEX(SamplingFeatures[Feature Code],$A3165)="","",
CONCATENATE("  - &amp;SamplingFeatureID",TEXT($A3165,"0000"),
" {","SamplingFeatureUUID:  ",CHAR(34),INDEX(SamplingFeatures[Sampling Feature UUID],$A3165),CHAR(34),
", SamplingFeatureTypeCV:  ",CHAR(34),INDEX(SamplingFeatures[Sampling Feature Type],$A3165),CHAR(34),
", SamplingFeatureCode:  ",CHAR(34),INDEX(SamplingFeatures[Feature Code],$A3165),CHAR(34),
", SamplingFeatureName:  ",CHAR(34),INDEX(SamplingFeatures[Feature Name],$A3165),CHAR(34),
", SamplingFeatureDescription:  ",CHAR(34),INDEX(SamplingFeatures[Feature Description],$A3165),CHAR(34),
", SamplingFeatureGeotypeCV:  ",CHAR(34),INDEX(SamplingFeatures[Feature Geo Type],$A3165),CHAR(34),
", FeatureGeometry:  ",CHAR(34),INDEX(SamplingFeatures[Feature Geometry],$A3165),CHAR(34),
", Elevation_m:  ",CHAR(34),INDEX(SamplingFeatures[Elevation_m],$A3165),CHAR(34),
", ElevationDatumCV:  ",CHAR(34),ElevationDatum,CHAR(34),"}"))</f>
        <v>#REF!</v>
      </c>
      <c r="L3165" t="e">
        <f>IF(INDEX(SamplingFeatures[Sampling Feature Type],$A3165)&lt;&gt;"Site","",
CONCATENATE("  - &amp;SiteID",TEXT(SUMPRODUCT(--($L$3:$L3164&lt;&gt;"")),"0000"),
" {","SamplingFeatureID:  *SamplingFeatureID",TEXT($A3165,"0000"),
", SiteTypeCV:  ",CHAR(34),INDEX(Sites[Site Type],$A3165),CHAR(34),
", Latitude:  ",INDEX(Sites[Latitude],$A3165),
", Longitude:  ",INDEX(Sites[Longitude],$A3165),
", SRSName:  ",CHAR(34),LatLonDatum,CHAR(34),"}"))</f>
        <v>#REF!</v>
      </c>
      <c r="M3165" t="e">
        <f>IF(INDEX(SamplingFeatures[Sampling Feature Type],$A3165)&lt;&gt;"Specimen","",
CONCATENATE("  - &amp;SpecimenID",TEXT(SUMPRODUCT(--($M$3:$M3164&lt;&gt;"")),"0000"),
" {","SamplingFeatureID:  *SamplingFeatureID",TEXT($A3165,"0000"),
", SpecimenTypeCV:  ",CHAR(34),INDEX(Specimens[Specimen Type],$A3165),CHAR(34),
", SpecimenMediumCV:  ",INDEX(Specimens[Specimen Medium],$A3165),
", IsFieldSpecimen:  ",CHAR(34),INDEX(Specimens[Is Field Specimen?],$A3165),CHAR(34),"}"))</f>
        <v>#REF!</v>
      </c>
      <c r="N3165" t="e">
        <f>IF(COUNTA(SpatialOffsets[])=0,"", IF(INDEX(SpatialOffsets[Spatial Offset Type],$A3165)="","",
CONCATENATE("  - &amp;SpatialOffsetID",TEXT($A3165,"0000"),
" {","SpatialOffsetTypeCV:  ",CHAR(34),INDEX(SpatialOffsets[Spatial Offset Type],$A3165),CHAR(34),
", Offset1Value:  ",INDEX(SpatialOffsets[Offset 1 Value],$A3165),
", Offset1UnitID:  ",CHAR(34),INDEX(SpatialOffsets[Offset 1 Unit],$A3165),CHAR(34),
", Offset2Value:  ",INDEX(SpatialOffsets[Offset 2 Value],$A3165),
", Offset2UnitID:  ",CHAR(34),INDEX(SpatialOffsets[Offset 2 Unit],$A3165),CHAR(34),
", Offset3Value:  ",INDEX(SpatialOffsets[Offset 3 Value],$A3165),
", Offset3UnitID:  ",CHAR(34),INDEX(SpatialOffsets[Offset 3 Unit],$A3165),CHAR(34),,"}")))</f>
        <v>#REF!</v>
      </c>
      <c r="O3165" t="e">
        <f>IF(COUNTA(RelatedFeatures[])=0,"", IF(INDEX(RelatedFeatures[First Sampling Feature Code],$A3165)="","",
CONCATENATE("  - &amp;RelationID",TEXT($A3165,"0000"),
" {","SamplingFeatureID:  *SamplingFeatureID",TEXT(MATCH(INDEX(RelatedFeatures[First Sampling Feature Code],$A3165),SamplingFeatures[Feature Code],0),"0000"),
", RelationshipTypeCV:  ",CHAR(34),INDEX(RelatedFeatures[Relationship Type],$A3165),CHAR(34),
", RelatedFeatureID: *SamplingFeatureID",TEXT(MATCH(INDEX(RelatedFeatures[Second Sampling Feature Code],$A3165),SamplingFeatures[Feature Code],0),"0000"),
", SpatialOffsetID:  ",IF(INDEX(RelatedFeatures[Offset Number],$A3165)="","",CONCATENATE("*SpatialOffsetID",TEXT(INDEX(RelatedFeatures[Offset Number],$A3165),"0000"))),"}")))</f>
        <v>#REF!</v>
      </c>
      <c r="P3165" t="e">
        <f>IF(INDEX(Methods[Method Type],$A3165)="","",
CONCATENATE("  - &amp;MethodID",TEXT($A3165,"0000"),
" {","MethodTypeCV:  ",CHAR(34),INDEX(Methods[Method Type],$A3165),CHAR(34),
", MethodCode:  ",CHAR(34),INDEX(Methods[Method Code],$A3165),CHAR(34),
", MethodName:  ",CHAR(34),INDEX(Methods[Method Name],$A3165),CHAR(34),
", MethodDescription:  ",CHAR(34),INDEX(Methods[Method Description],$A3165),CHAR(34),
", MethodLink:  ",CHAR(34),INDEX(Methods[Method Link],$A3165),CHAR(34),
", OrganizationID: *OrganizationID",TEXT(MATCH(INDEX(Methods[Organization Name],$A3165),Organizations[Organization Name],0),"0000"),"}"))</f>
        <v>#REF!</v>
      </c>
      <c r="Q3165" t="e">
        <f>IF(INDEX(Variables[Variable Type],$A3165)="","",
CONCATENATE("  - &amp;VariableID",TEXT($A3165,"0000"),
" {","VariableTypeCV:  ",CHAR(34),INDEX(Variables[Variable Type],$A3165),CHAR(34),
", VariableCode:  ",CHAR(34),INDEX(Variables[Variable Code],$A3165),CHAR(34),
", VariableNameCV:  ",CHAR(34),INDEX(Variables[Variable Name],$A3165),CHAR(34),
", VariableDefinition:  ",CHAR(34),INDEX(Variables[Variable Definition],$A3165),CHAR(34),
", SpecciationCV:  ",CHAR(34),INDEX(Variables[Speciation],$A3165),CHAR(34),
", NoDataValue:  ",CHAR(34),INDEX(Variables[No Data Value],$A3165),CHAR(34),"}"))</f>
        <v>#REF!</v>
      </c>
    </row>
    <row r="3166" spans="1:17" x14ac:dyDescent="0.25">
      <c r="A3166">
        <v>3163</v>
      </c>
      <c r="D3166" t="e">
        <f>IF(INDEX(People[First Name],$A3166)="","",
CONCATENATE("  - &amp;PersonID",TEXT($A3166,"0000"),
" {","PersonFirstName:  ",CHAR(34),INDEX(People[First Name],$A3166),CHAR(34),
", PersonMiddleName:  ",CHAR(34),INDEX(People[Middle Name],$A3166),CHAR(34),
", PersonLastName:  ",CHAR(34),INDEX(People[Last Name],$A3166),CHAR(34),"}"))</f>
        <v>#REF!</v>
      </c>
      <c r="E3166" t="e">
        <f>IF(INDEX(Organizations[Organization Type '[CV']],$A3166)="","",
CONCATENATE("  - &amp;OrganizationID",TEXT($A3166,"0000"),
" {","OrganizationTypeCV:  ",CHAR(34),INDEX(Organizations[Organization Type '[CV']],$A3166),CHAR(34),
", OrganizationCode:  ",CHAR(34),INDEX(Organizations[Organization Code],$A3166),CHAR(34),
", OrganizationName:  ",CHAR(34),INDEX(Organizations[Organization Name],$A3166),CHAR(34),
", OrganizationDescription:  ",CHAR(34),INDEX(Organizations[Organization Description],$A3166),CHAR(34),
", OrganizationLink:  ",CHAR(34),INDEX(Organizations[Organization Link],$A3166),CHAR(34),"}"))</f>
        <v>#REF!</v>
      </c>
      <c r="F3166" t="e">
        <f>IF(INDEX(People[First Name],$A3166)="","",
CONCATENATE("  - &amp;AffiliationID",TEXT($A3166,"0000"),
" {PersonID: *PersonID",TEXT($A3166,"0000"),
", OrganizationID: *OrganizationID",TEXT(MATCH(INDEX(People[Organization Name],$A3166),Organizations[Organization Name],0),"0000"),
", IsPrimaryOrganizationContact: , AffiliationStartDate: , AffiliationEndDate: , PrimaryPhone: ",
", PrimaryEmail: ",CHAR(34),INDEX(People[Primary Email],$A3166),CHAR(34),
", PrimaryAddress: ",CHAR(34),INDEX(People[Primary Address],$A3166),CHAR(34),
", PersonLink: }"))</f>
        <v>#REF!</v>
      </c>
      <c r="H3166" t="e">
        <f>IF(COUNTA(CitationInformation)=0,"",IF(INDEX(AuthorList[Author Name],$A3166)="","",
CONCATENATE("  - &amp;AuthorListID",TEXT($A3166,"0000"),
"  {CitationID: *CitationID0001",
", PersonID: *PersonID",TEXT(MATCH(INDEX(AuthorList[Author Name],$A3166),People[Full Name],0),"0000"),
", AuthorOrder: ",INDEX(AuthorList[Author Number],$A3166),"}")))</f>
        <v>#REF!</v>
      </c>
      <c r="K3166" t="e">
        <f>IF(INDEX(SamplingFeatures[Feature Code],$A3166)="","",
CONCATENATE("  - &amp;SamplingFeatureID",TEXT($A3166,"0000"),
" {","SamplingFeatureUUID:  ",CHAR(34),INDEX(SamplingFeatures[Sampling Feature UUID],$A3166),CHAR(34),
", SamplingFeatureTypeCV:  ",CHAR(34),INDEX(SamplingFeatures[Sampling Feature Type],$A3166),CHAR(34),
", SamplingFeatureCode:  ",CHAR(34),INDEX(SamplingFeatures[Feature Code],$A3166),CHAR(34),
", SamplingFeatureName:  ",CHAR(34),INDEX(SamplingFeatures[Feature Name],$A3166),CHAR(34),
", SamplingFeatureDescription:  ",CHAR(34),INDEX(SamplingFeatures[Feature Description],$A3166),CHAR(34),
", SamplingFeatureGeotypeCV:  ",CHAR(34),INDEX(SamplingFeatures[Feature Geo Type],$A3166),CHAR(34),
", FeatureGeometry:  ",CHAR(34),INDEX(SamplingFeatures[Feature Geometry],$A3166),CHAR(34),
", Elevation_m:  ",CHAR(34),INDEX(SamplingFeatures[Elevation_m],$A3166),CHAR(34),
", ElevationDatumCV:  ",CHAR(34),ElevationDatum,CHAR(34),"}"))</f>
        <v>#REF!</v>
      </c>
      <c r="L3166" t="e">
        <f>IF(INDEX(SamplingFeatures[Sampling Feature Type],$A3166)&lt;&gt;"Site","",
CONCATENATE("  - &amp;SiteID",TEXT(SUMPRODUCT(--($L$3:$L3165&lt;&gt;"")),"0000"),
" {","SamplingFeatureID:  *SamplingFeatureID",TEXT($A3166,"0000"),
", SiteTypeCV:  ",CHAR(34),INDEX(Sites[Site Type],$A3166),CHAR(34),
", Latitude:  ",INDEX(Sites[Latitude],$A3166),
", Longitude:  ",INDEX(Sites[Longitude],$A3166),
", SRSName:  ",CHAR(34),LatLonDatum,CHAR(34),"}"))</f>
        <v>#REF!</v>
      </c>
      <c r="M3166" t="e">
        <f>IF(INDEX(SamplingFeatures[Sampling Feature Type],$A3166)&lt;&gt;"Specimen","",
CONCATENATE("  - &amp;SpecimenID",TEXT(SUMPRODUCT(--($M$3:$M3165&lt;&gt;"")),"0000"),
" {","SamplingFeatureID:  *SamplingFeatureID",TEXT($A3166,"0000"),
", SpecimenTypeCV:  ",CHAR(34),INDEX(Specimens[Specimen Type],$A3166),CHAR(34),
", SpecimenMediumCV:  ",INDEX(Specimens[Specimen Medium],$A3166),
", IsFieldSpecimen:  ",CHAR(34),INDEX(Specimens[Is Field Specimen?],$A3166),CHAR(34),"}"))</f>
        <v>#REF!</v>
      </c>
      <c r="N3166" t="e">
        <f>IF(COUNTA(SpatialOffsets[])=0,"", IF(INDEX(SpatialOffsets[Spatial Offset Type],$A3166)="","",
CONCATENATE("  - &amp;SpatialOffsetID",TEXT($A3166,"0000"),
" {","SpatialOffsetTypeCV:  ",CHAR(34),INDEX(SpatialOffsets[Spatial Offset Type],$A3166),CHAR(34),
", Offset1Value:  ",INDEX(SpatialOffsets[Offset 1 Value],$A3166),
", Offset1UnitID:  ",CHAR(34),INDEX(SpatialOffsets[Offset 1 Unit],$A3166),CHAR(34),
", Offset2Value:  ",INDEX(SpatialOffsets[Offset 2 Value],$A3166),
", Offset2UnitID:  ",CHAR(34),INDEX(SpatialOffsets[Offset 2 Unit],$A3166),CHAR(34),
", Offset3Value:  ",INDEX(SpatialOffsets[Offset 3 Value],$A3166),
", Offset3UnitID:  ",CHAR(34),INDEX(SpatialOffsets[Offset 3 Unit],$A3166),CHAR(34),,"}")))</f>
        <v>#REF!</v>
      </c>
      <c r="O3166" t="e">
        <f>IF(COUNTA(RelatedFeatures[])=0,"", IF(INDEX(RelatedFeatures[First Sampling Feature Code],$A3166)="","",
CONCATENATE("  - &amp;RelationID",TEXT($A3166,"0000"),
" {","SamplingFeatureID:  *SamplingFeatureID",TEXT(MATCH(INDEX(RelatedFeatures[First Sampling Feature Code],$A3166),SamplingFeatures[Feature Code],0),"0000"),
", RelationshipTypeCV:  ",CHAR(34),INDEX(RelatedFeatures[Relationship Type],$A3166),CHAR(34),
", RelatedFeatureID: *SamplingFeatureID",TEXT(MATCH(INDEX(RelatedFeatures[Second Sampling Feature Code],$A3166),SamplingFeatures[Feature Code],0),"0000"),
", SpatialOffsetID:  ",IF(INDEX(RelatedFeatures[Offset Number],$A3166)="","",CONCATENATE("*SpatialOffsetID",TEXT(INDEX(RelatedFeatures[Offset Number],$A3166),"0000"))),"}")))</f>
        <v>#REF!</v>
      </c>
      <c r="P3166" t="e">
        <f>IF(INDEX(Methods[Method Type],$A3166)="","",
CONCATENATE("  - &amp;MethodID",TEXT($A3166,"0000"),
" {","MethodTypeCV:  ",CHAR(34),INDEX(Methods[Method Type],$A3166),CHAR(34),
", MethodCode:  ",CHAR(34),INDEX(Methods[Method Code],$A3166),CHAR(34),
", MethodName:  ",CHAR(34),INDEX(Methods[Method Name],$A3166),CHAR(34),
", MethodDescription:  ",CHAR(34),INDEX(Methods[Method Description],$A3166),CHAR(34),
", MethodLink:  ",CHAR(34),INDEX(Methods[Method Link],$A3166),CHAR(34),
", OrganizationID: *OrganizationID",TEXT(MATCH(INDEX(Methods[Organization Name],$A3166),Organizations[Organization Name],0),"0000"),"}"))</f>
        <v>#REF!</v>
      </c>
      <c r="Q3166" t="e">
        <f>IF(INDEX(Variables[Variable Type],$A3166)="","",
CONCATENATE("  - &amp;VariableID",TEXT($A3166,"0000"),
" {","VariableTypeCV:  ",CHAR(34),INDEX(Variables[Variable Type],$A3166),CHAR(34),
", VariableCode:  ",CHAR(34),INDEX(Variables[Variable Code],$A3166),CHAR(34),
", VariableNameCV:  ",CHAR(34),INDEX(Variables[Variable Name],$A3166),CHAR(34),
", VariableDefinition:  ",CHAR(34),INDEX(Variables[Variable Definition],$A3166),CHAR(34),
", SpecciationCV:  ",CHAR(34),INDEX(Variables[Speciation],$A3166),CHAR(34),
", NoDataValue:  ",CHAR(34),INDEX(Variables[No Data Value],$A3166),CHAR(34),"}"))</f>
        <v>#REF!</v>
      </c>
    </row>
    <row r="3167" spans="1:17" x14ac:dyDescent="0.25">
      <c r="A3167">
        <v>3164</v>
      </c>
      <c r="D3167" t="e">
        <f>IF(INDEX(People[First Name],$A3167)="","",
CONCATENATE("  - &amp;PersonID",TEXT($A3167,"0000"),
" {","PersonFirstName:  ",CHAR(34),INDEX(People[First Name],$A3167),CHAR(34),
", PersonMiddleName:  ",CHAR(34),INDEX(People[Middle Name],$A3167),CHAR(34),
", PersonLastName:  ",CHAR(34),INDEX(People[Last Name],$A3167),CHAR(34),"}"))</f>
        <v>#REF!</v>
      </c>
      <c r="E3167" t="e">
        <f>IF(INDEX(Organizations[Organization Type '[CV']],$A3167)="","",
CONCATENATE("  - &amp;OrganizationID",TEXT($A3167,"0000"),
" {","OrganizationTypeCV:  ",CHAR(34),INDEX(Organizations[Organization Type '[CV']],$A3167),CHAR(34),
", OrganizationCode:  ",CHAR(34),INDEX(Organizations[Organization Code],$A3167),CHAR(34),
", OrganizationName:  ",CHAR(34),INDEX(Organizations[Organization Name],$A3167),CHAR(34),
", OrganizationDescription:  ",CHAR(34),INDEX(Organizations[Organization Description],$A3167),CHAR(34),
", OrganizationLink:  ",CHAR(34),INDEX(Organizations[Organization Link],$A3167),CHAR(34),"}"))</f>
        <v>#REF!</v>
      </c>
      <c r="F3167" t="e">
        <f>IF(INDEX(People[First Name],$A3167)="","",
CONCATENATE("  - &amp;AffiliationID",TEXT($A3167,"0000"),
" {PersonID: *PersonID",TEXT($A3167,"0000"),
", OrganizationID: *OrganizationID",TEXT(MATCH(INDEX(People[Organization Name],$A3167),Organizations[Organization Name],0),"0000"),
", IsPrimaryOrganizationContact: , AffiliationStartDate: , AffiliationEndDate: , PrimaryPhone: ",
", PrimaryEmail: ",CHAR(34),INDEX(People[Primary Email],$A3167),CHAR(34),
", PrimaryAddress: ",CHAR(34),INDEX(People[Primary Address],$A3167),CHAR(34),
", PersonLink: }"))</f>
        <v>#REF!</v>
      </c>
      <c r="H3167" t="e">
        <f>IF(COUNTA(CitationInformation)=0,"",IF(INDEX(AuthorList[Author Name],$A3167)="","",
CONCATENATE("  - &amp;AuthorListID",TEXT($A3167,"0000"),
"  {CitationID: *CitationID0001",
", PersonID: *PersonID",TEXT(MATCH(INDEX(AuthorList[Author Name],$A3167),People[Full Name],0),"0000"),
", AuthorOrder: ",INDEX(AuthorList[Author Number],$A3167),"}")))</f>
        <v>#REF!</v>
      </c>
      <c r="K3167" t="e">
        <f>IF(INDEX(SamplingFeatures[Feature Code],$A3167)="","",
CONCATENATE("  - &amp;SamplingFeatureID",TEXT($A3167,"0000"),
" {","SamplingFeatureUUID:  ",CHAR(34),INDEX(SamplingFeatures[Sampling Feature UUID],$A3167),CHAR(34),
", SamplingFeatureTypeCV:  ",CHAR(34),INDEX(SamplingFeatures[Sampling Feature Type],$A3167),CHAR(34),
", SamplingFeatureCode:  ",CHAR(34),INDEX(SamplingFeatures[Feature Code],$A3167),CHAR(34),
", SamplingFeatureName:  ",CHAR(34),INDEX(SamplingFeatures[Feature Name],$A3167),CHAR(34),
", SamplingFeatureDescription:  ",CHAR(34),INDEX(SamplingFeatures[Feature Description],$A3167),CHAR(34),
", SamplingFeatureGeotypeCV:  ",CHAR(34),INDEX(SamplingFeatures[Feature Geo Type],$A3167),CHAR(34),
", FeatureGeometry:  ",CHAR(34),INDEX(SamplingFeatures[Feature Geometry],$A3167),CHAR(34),
", Elevation_m:  ",CHAR(34),INDEX(SamplingFeatures[Elevation_m],$A3167),CHAR(34),
", ElevationDatumCV:  ",CHAR(34),ElevationDatum,CHAR(34),"}"))</f>
        <v>#REF!</v>
      </c>
      <c r="L3167" t="e">
        <f>IF(INDEX(SamplingFeatures[Sampling Feature Type],$A3167)&lt;&gt;"Site","",
CONCATENATE("  - &amp;SiteID",TEXT(SUMPRODUCT(--($L$3:$L3166&lt;&gt;"")),"0000"),
" {","SamplingFeatureID:  *SamplingFeatureID",TEXT($A3167,"0000"),
", SiteTypeCV:  ",CHAR(34),INDEX(Sites[Site Type],$A3167),CHAR(34),
", Latitude:  ",INDEX(Sites[Latitude],$A3167),
", Longitude:  ",INDEX(Sites[Longitude],$A3167),
", SRSName:  ",CHAR(34),LatLonDatum,CHAR(34),"}"))</f>
        <v>#REF!</v>
      </c>
      <c r="M3167" t="e">
        <f>IF(INDEX(SamplingFeatures[Sampling Feature Type],$A3167)&lt;&gt;"Specimen","",
CONCATENATE("  - &amp;SpecimenID",TEXT(SUMPRODUCT(--($M$3:$M3166&lt;&gt;"")),"0000"),
" {","SamplingFeatureID:  *SamplingFeatureID",TEXT($A3167,"0000"),
", SpecimenTypeCV:  ",CHAR(34),INDEX(Specimens[Specimen Type],$A3167),CHAR(34),
", SpecimenMediumCV:  ",INDEX(Specimens[Specimen Medium],$A3167),
", IsFieldSpecimen:  ",CHAR(34),INDEX(Specimens[Is Field Specimen?],$A3167),CHAR(34),"}"))</f>
        <v>#REF!</v>
      </c>
      <c r="N3167" t="e">
        <f>IF(COUNTA(SpatialOffsets[])=0,"", IF(INDEX(SpatialOffsets[Spatial Offset Type],$A3167)="","",
CONCATENATE("  - &amp;SpatialOffsetID",TEXT($A3167,"0000"),
" {","SpatialOffsetTypeCV:  ",CHAR(34),INDEX(SpatialOffsets[Spatial Offset Type],$A3167),CHAR(34),
", Offset1Value:  ",INDEX(SpatialOffsets[Offset 1 Value],$A3167),
", Offset1UnitID:  ",CHAR(34),INDEX(SpatialOffsets[Offset 1 Unit],$A3167),CHAR(34),
", Offset2Value:  ",INDEX(SpatialOffsets[Offset 2 Value],$A3167),
", Offset2UnitID:  ",CHAR(34),INDEX(SpatialOffsets[Offset 2 Unit],$A3167),CHAR(34),
", Offset3Value:  ",INDEX(SpatialOffsets[Offset 3 Value],$A3167),
", Offset3UnitID:  ",CHAR(34),INDEX(SpatialOffsets[Offset 3 Unit],$A3167),CHAR(34),,"}")))</f>
        <v>#REF!</v>
      </c>
      <c r="O3167" t="e">
        <f>IF(COUNTA(RelatedFeatures[])=0,"", IF(INDEX(RelatedFeatures[First Sampling Feature Code],$A3167)="","",
CONCATENATE("  - &amp;RelationID",TEXT($A3167,"0000"),
" {","SamplingFeatureID:  *SamplingFeatureID",TEXT(MATCH(INDEX(RelatedFeatures[First Sampling Feature Code],$A3167),SamplingFeatures[Feature Code],0),"0000"),
", RelationshipTypeCV:  ",CHAR(34),INDEX(RelatedFeatures[Relationship Type],$A3167),CHAR(34),
", RelatedFeatureID: *SamplingFeatureID",TEXT(MATCH(INDEX(RelatedFeatures[Second Sampling Feature Code],$A3167),SamplingFeatures[Feature Code],0),"0000"),
", SpatialOffsetID:  ",IF(INDEX(RelatedFeatures[Offset Number],$A3167)="","",CONCATENATE("*SpatialOffsetID",TEXT(INDEX(RelatedFeatures[Offset Number],$A3167),"0000"))),"}")))</f>
        <v>#REF!</v>
      </c>
      <c r="P3167" t="e">
        <f>IF(INDEX(Methods[Method Type],$A3167)="","",
CONCATENATE("  - &amp;MethodID",TEXT($A3167,"0000"),
" {","MethodTypeCV:  ",CHAR(34),INDEX(Methods[Method Type],$A3167),CHAR(34),
", MethodCode:  ",CHAR(34),INDEX(Methods[Method Code],$A3167),CHAR(34),
", MethodName:  ",CHAR(34),INDEX(Methods[Method Name],$A3167),CHAR(34),
", MethodDescription:  ",CHAR(34),INDEX(Methods[Method Description],$A3167),CHAR(34),
", MethodLink:  ",CHAR(34),INDEX(Methods[Method Link],$A3167),CHAR(34),
", OrganizationID: *OrganizationID",TEXT(MATCH(INDEX(Methods[Organization Name],$A3167),Organizations[Organization Name],0),"0000"),"}"))</f>
        <v>#REF!</v>
      </c>
      <c r="Q3167" t="e">
        <f>IF(INDEX(Variables[Variable Type],$A3167)="","",
CONCATENATE("  - &amp;VariableID",TEXT($A3167,"0000"),
" {","VariableTypeCV:  ",CHAR(34),INDEX(Variables[Variable Type],$A3167),CHAR(34),
", VariableCode:  ",CHAR(34),INDEX(Variables[Variable Code],$A3167),CHAR(34),
", VariableNameCV:  ",CHAR(34),INDEX(Variables[Variable Name],$A3167),CHAR(34),
", VariableDefinition:  ",CHAR(34),INDEX(Variables[Variable Definition],$A3167),CHAR(34),
", SpecciationCV:  ",CHAR(34),INDEX(Variables[Speciation],$A3167),CHAR(34),
", NoDataValue:  ",CHAR(34),INDEX(Variables[No Data Value],$A3167),CHAR(34),"}"))</f>
        <v>#REF!</v>
      </c>
    </row>
    <row r="3168" spans="1:17" x14ac:dyDescent="0.25">
      <c r="A3168">
        <v>3165</v>
      </c>
      <c r="D3168" t="e">
        <f>IF(INDEX(People[First Name],$A3168)="","",
CONCATENATE("  - &amp;PersonID",TEXT($A3168,"0000"),
" {","PersonFirstName:  ",CHAR(34),INDEX(People[First Name],$A3168),CHAR(34),
", PersonMiddleName:  ",CHAR(34),INDEX(People[Middle Name],$A3168),CHAR(34),
", PersonLastName:  ",CHAR(34),INDEX(People[Last Name],$A3168),CHAR(34),"}"))</f>
        <v>#REF!</v>
      </c>
      <c r="E3168" t="e">
        <f>IF(INDEX(Organizations[Organization Type '[CV']],$A3168)="","",
CONCATENATE("  - &amp;OrganizationID",TEXT($A3168,"0000"),
" {","OrganizationTypeCV:  ",CHAR(34),INDEX(Organizations[Organization Type '[CV']],$A3168),CHAR(34),
", OrganizationCode:  ",CHAR(34),INDEX(Organizations[Organization Code],$A3168),CHAR(34),
", OrganizationName:  ",CHAR(34),INDEX(Organizations[Organization Name],$A3168),CHAR(34),
", OrganizationDescription:  ",CHAR(34),INDEX(Organizations[Organization Description],$A3168),CHAR(34),
", OrganizationLink:  ",CHAR(34),INDEX(Organizations[Organization Link],$A3168),CHAR(34),"}"))</f>
        <v>#REF!</v>
      </c>
      <c r="F3168" t="e">
        <f>IF(INDEX(People[First Name],$A3168)="","",
CONCATENATE("  - &amp;AffiliationID",TEXT($A3168,"0000"),
" {PersonID: *PersonID",TEXT($A3168,"0000"),
", OrganizationID: *OrganizationID",TEXT(MATCH(INDEX(People[Organization Name],$A3168),Organizations[Organization Name],0),"0000"),
", IsPrimaryOrganizationContact: , AffiliationStartDate: , AffiliationEndDate: , PrimaryPhone: ",
", PrimaryEmail: ",CHAR(34),INDEX(People[Primary Email],$A3168),CHAR(34),
", PrimaryAddress: ",CHAR(34),INDEX(People[Primary Address],$A3168),CHAR(34),
", PersonLink: }"))</f>
        <v>#REF!</v>
      </c>
      <c r="H3168" t="e">
        <f>IF(COUNTA(CitationInformation)=0,"",IF(INDEX(AuthorList[Author Name],$A3168)="","",
CONCATENATE("  - &amp;AuthorListID",TEXT($A3168,"0000"),
"  {CitationID: *CitationID0001",
", PersonID: *PersonID",TEXT(MATCH(INDEX(AuthorList[Author Name],$A3168),People[Full Name],0),"0000"),
", AuthorOrder: ",INDEX(AuthorList[Author Number],$A3168),"}")))</f>
        <v>#REF!</v>
      </c>
      <c r="K3168" t="e">
        <f>IF(INDEX(SamplingFeatures[Feature Code],$A3168)="","",
CONCATENATE("  - &amp;SamplingFeatureID",TEXT($A3168,"0000"),
" {","SamplingFeatureUUID:  ",CHAR(34),INDEX(SamplingFeatures[Sampling Feature UUID],$A3168),CHAR(34),
", SamplingFeatureTypeCV:  ",CHAR(34),INDEX(SamplingFeatures[Sampling Feature Type],$A3168),CHAR(34),
", SamplingFeatureCode:  ",CHAR(34),INDEX(SamplingFeatures[Feature Code],$A3168),CHAR(34),
", SamplingFeatureName:  ",CHAR(34),INDEX(SamplingFeatures[Feature Name],$A3168),CHAR(34),
", SamplingFeatureDescription:  ",CHAR(34),INDEX(SamplingFeatures[Feature Description],$A3168),CHAR(34),
", SamplingFeatureGeotypeCV:  ",CHAR(34),INDEX(SamplingFeatures[Feature Geo Type],$A3168),CHAR(34),
", FeatureGeometry:  ",CHAR(34),INDEX(SamplingFeatures[Feature Geometry],$A3168),CHAR(34),
", Elevation_m:  ",CHAR(34),INDEX(SamplingFeatures[Elevation_m],$A3168),CHAR(34),
", ElevationDatumCV:  ",CHAR(34),ElevationDatum,CHAR(34),"}"))</f>
        <v>#REF!</v>
      </c>
      <c r="L3168" t="e">
        <f>IF(INDEX(SamplingFeatures[Sampling Feature Type],$A3168)&lt;&gt;"Site","",
CONCATENATE("  - &amp;SiteID",TEXT(SUMPRODUCT(--($L$3:$L3167&lt;&gt;"")),"0000"),
" {","SamplingFeatureID:  *SamplingFeatureID",TEXT($A3168,"0000"),
", SiteTypeCV:  ",CHAR(34),INDEX(Sites[Site Type],$A3168),CHAR(34),
", Latitude:  ",INDEX(Sites[Latitude],$A3168),
", Longitude:  ",INDEX(Sites[Longitude],$A3168),
", SRSName:  ",CHAR(34),LatLonDatum,CHAR(34),"}"))</f>
        <v>#REF!</v>
      </c>
      <c r="M3168" t="e">
        <f>IF(INDEX(SamplingFeatures[Sampling Feature Type],$A3168)&lt;&gt;"Specimen","",
CONCATENATE("  - &amp;SpecimenID",TEXT(SUMPRODUCT(--($M$3:$M3167&lt;&gt;"")),"0000"),
" {","SamplingFeatureID:  *SamplingFeatureID",TEXT($A3168,"0000"),
", SpecimenTypeCV:  ",CHAR(34),INDEX(Specimens[Specimen Type],$A3168),CHAR(34),
", SpecimenMediumCV:  ",INDEX(Specimens[Specimen Medium],$A3168),
", IsFieldSpecimen:  ",CHAR(34),INDEX(Specimens[Is Field Specimen?],$A3168),CHAR(34),"}"))</f>
        <v>#REF!</v>
      </c>
      <c r="N3168" t="e">
        <f>IF(COUNTA(SpatialOffsets[])=0,"", IF(INDEX(SpatialOffsets[Spatial Offset Type],$A3168)="","",
CONCATENATE("  - &amp;SpatialOffsetID",TEXT($A3168,"0000"),
" {","SpatialOffsetTypeCV:  ",CHAR(34),INDEX(SpatialOffsets[Spatial Offset Type],$A3168),CHAR(34),
", Offset1Value:  ",INDEX(SpatialOffsets[Offset 1 Value],$A3168),
", Offset1UnitID:  ",CHAR(34),INDEX(SpatialOffsets[Offset 1 Unit],$A3168),CHAR(34),
", Offset2Value:  ",INDEX(SpatialOffsets[Offset 2 Value],$A3168),
", Offset2UnitID:  ",CHAR(34),INDEX(SpatialOffsets[Offset 2 Unit],$A3168),CHAR(34),
", Offset3Value:  ",INDEX(SpatialOffsets[Offset 3 Value],$A3168),
", Offset3UnitID:  ",CHAR(34),INDEX(SpatialOffsets[Offset 3 Unit],$A3168),CHAR(34),,"}")))</f>
        <v>#REF!</v>
      </c>
      <c r="O3168" t="e">
        <f>IF(COUNTA(RelatedFeatures[])=0,"", IF(INDEX(RelatedFeatures[First Sampling Feature Code],$A3168)="","",
CONCATENATE("  - &amp;RelationID",TEXT($A3168,"0000"),
" {","SamplingFeatureID:  *SamplingFeatureID",TEXT(MATCH(INDEX(RelatedFeatures[First Sampling Feature Code],$A3168),SamplingFeatures[Feature Code],0),"0000"),
", RelationshipTypeCV:  ",CHAR(34),INDEX(RelatedFeatures[Relationship Type],$A3168),CHAR(34),
", RelatedFeatureID: *SamplingFeatureID",TEXT(MATCH(INDEX(RelatedFeatures[Second Sampling Feature Code],$A3168),SamplingFeatures[Feature Code],0),"0000"),
", SpatialOffsetID:  ",IF(INDEX(RelatedFeatures[Offset Number],$A3168)="","",CONCATENATE("*SpatialOffsetID",TEXT(INDEX(RelatedFeatures[Offset Number],$A3168),"0000"))),"}")))</f>
        <v>#REF!</v>
      </c>
      <c r="P3168" t="e">
        <f>IF(INDEX(Methods[Method Type],$A3168)="","",
CONCATENATE("  - &amp;MethodID",TEXT($A3168,"0000"),
" {","MethodTypeCV:  ",CHAR(34),INDEX(Methods[Method Type],$A3168),CHAR(34),
", MethodCode:  ",CHAR(34),INDEX(Methods[Method Code],$A3168),CHAR(34),
", MethodName:  ",CHAR(34),INDEX(Methods[Method Name],$A3168),CHAR(34),
", MethodDescription:  ",CHAR(34),INDEX(Methods[Method Description],$A3168),CHAR(34),
", MethodLink:  ",CHAR(34),INDEX(Methods[Method Link],$A3168),CHAR(34),
", OrganizationID: *OrganizationID",TEXT(MATCH(INDEX(Methods[Organization Name],$A3168),Organizations[Organization Name],0),"0000"),"}"))</f>
        <v>#REF!</v>
      </c>
      <c r="Q3168" t="e">
        <f>IF(INDEX(Variables[Variable Type],$A3168)="","",
CONCATENATE("  - &amp;VariableID",TEXT($A3168,"0000"),
" {","VariableTypeCV:  ",CHAR(34),INDEX(Variables[Variable Type],$A3168),CHAR(34),
", VariableCode:  ",CHAR(34),INDEX(Variables[Variable Code],$A3168),CHAR(34),
", VariableNameCV:  ",CHAR(34),INDEX(Variables[Variable Name],$A3168),CHAR(34),
", VariableDefinition:  ",CHAR(34),INDEX(Variables[Variable Definition],$A3168),CHAR(34),
", SpecciationCV:  ",CHAR(34),INDEX(Variables[Speciation],$A3168),CHAR(34),
", NoDataValue:  ",CHAR(34),INDEX(Variables[No Data Value],$A3168),CHAR(34),"}"))</f>
        <v>#REF!</v>
      </c>
    </row>
    <row r="3169" spans="1:17" x14ac:dyDescent="0.25">
      <c r="A3169">
        <v>3166</v>
      </c>
      <c r="D3169" t="e">
        <f>IF(INDEX(People[First Name],$A3169)="","",
CONCATENATE("  - &amp;PersonID",TEXT($A3169,"0000"),
" {","PersonFirstName:  ",CHAR(34),INDEX(People[First Name],$A3169),CHAR(34),
", PersonMiddleName:  ",CHAR(34),INDEX(People[Middle Name],$A3169),CHAR(34),
", PersonLastName:  ",CHAR(34),INDEX(People[Last Name],$A3169),CHAR(34),"}"))</f>
        <v>#REF!</v>
      </c>
      <c r="E3169" t="e">
        <f>IF(INDEX(Organizations[Organization Type '[CV']],$A3169)="","",
CONCATENATE("  - &amp;OrganizationID",TEXT($A3169,"0000"),
" {","OrganizationTypeCV:  ",CHAR(34),INDEX(Organizations[Organization Type '[CV']],$A3169),CHAR(34),
", OrganizationCode:  ",CHAR(34),INDEX(Organizations[Organization Code],$A3169),CHAR(34),
", OrganizationName:  ",CHAR(34),INDEX(Organizations[Organization Name],$A3169),CHAR(34),
", OrganizationDescription:  ",CHAR(34),INDEX(Organizations[Organization Description],$A3169),CHAR(34),
", OrganizationLink:  ",CHAR(34),INDEX(Organizations[Organization Link],$A3169),CHAR(34),"}"))</f>
        <v>#REF!</v>
      </c>
      <c r="F3169" t="e">
        <f>IF(INDEX(People[First Name],$A3169)="","",
CONCATENATE("  - &amp;AffiliationID",TEXT($A3169,"0000"),
" {PersonID: *PersonID",TEXT($A3169,"0000"),
", OrganizationID: *OrganizationID",TEXT(MATCH(INDEX(People[Organization Name],$A3169),Organizations[Organization Name],0),"0000"),
", IsPrimaryOrganizationContact: , AffiliationStartDate: , AffiliationEndDate: , PrimaryPhone: ",
", PrimaryEmail: ",CHAR(34),INDEX(People[Primary Email],$A3169),CHAR(34),
", PrimaryAddress: ",CHAR(34),INDEX(People[Primary Address],$A3169),CHAR(34),
", PersonLink: }"))</f>
        <v>#REF!</v>
      </c>
      <c r="H3169" t="e">
        <f>IF(COUNTA(CitationInformation)=0,"",IF(INDEX(AuthorList[Author Name],$A3169)="","",
CONCATENATE("  - &amp;AuthorListID",TEXT($A3169,"0000"),
"  {CitationID: *CitationID0001",
", PersonID: *PersonID",TEXT(MATCH(INDEX(AuthorList[Author Name],$A3169),People[Full Name],0),"0000"),
", AuthorOrder: ",INDEX(AuthorList[Author Number],$A3169),"}")))</f>
        <v>#REF!</v>
      </c>
      <c r="K3169" t="e">
        <f>IF(INDEX(SamplingFeatures[Feature Code],$A3169)="","",
CONCATENATE("  - &amp;SamplingFeatureID",TEXT($A3169,"0000"),
" {","SamplingFeatureUUID:  ",CHAR(34),INDEX(SamplingFeatures[Sampling Feature UUID],$A3169),CHAR(34),
", SamplingFeatureTypeCV:  ",CHAR(34),INDEX(SamplingFeatures[Sampling Feature Type],$A3169),CHAR(34),
", SamplingFeatureCode:  ",CHAR(34),INDEX(SamplingFeatures[Feature Code],$A3169),CHAR(34),
", SamplingFeatureName:  ",CHAR(34),INDEX(SamplingFeatures[Feature Name],$A3169),CHAR(34),
", SamplingFeatureDescription:  ",CHAR(34),INDEX(SamplingFeatures[Feature Description],$A3169),CHAR(34),
", SamplingFeatureGeotypeCV:  ",CHAR(34),INDEX(SamplingFeatures[Feature Geo Type],$A3169),CHAR(34),
", FeatureGeometry:  ",CHAR(34),INDEX(SamplingFeatures[Feature Geometry],$A3169),CHAR(34),
", Elevation_m:  ",CHAR(34),INDEX(SamplingFeatures[Elevation_m],$A3169),CHAR(34),
", ElevationDatumCV:  ",CHAR(34),ElevationDatum,CHAR(34),"}"))</f>
        <v>#REF!</v>
      </c>
      <c r="L3169" t="e">
        <f>IF(INDEX(SamplingFeatures[Sampling Feature Type],$A3169)&lt;&gt;"Site","",
CONCATENATE("  - &amp;SiteID",TEXT(SUMPRODUCT(--($L$3:$L3168&lt;&gt;"")),"0000"),
" {","SamplingFeatureID:  *SamplingFeatureID",TEXT($A3169,"0000"),
", SiteTypeCV:  ",CHAR(34),INDEX(Sites[Site Type],$A3169),CHAR(34),
", Latitude:  ",INDEX(Sites[Latitude],$A3169),
", Longitude:  ",INDEX(Sites[Longitude],$A3169),
", SRSName:  ",CHAR(34),LatLonDatum,CHAR(34),"}"))</f>
        <v>#REF!</v>
      </c>
      <c r="M3169" t="e">
        <f>IF(INDEX(SamplingFeatures[Sampling Feature Type],$A3169)&lt;&gt;"Specimen","",
CONCATENATE("  - &amp;SpecimenID",TEXT(SUMPRODUCT(--($M$3:$M3168&lt;&gt;"")),"0000"),
" {","SamplingFeatureID:  *SamplingFeatureID",TEXT($A3169,"0000"),
", SpecimenTypeCV:  ",CHAR(34),INDEX(Specimens[Specimen Type],$A3169),CHAR(34),
", SpecimenMediumCV:  ",INDEX(Specimens[Specimen Medium],$A3169),
", IsFieldSpecimen:  ",CHAR(34),INDEX(Specimens[Is Field Specimen?],$A3169),CHAR(34),"}"))</f>
        <v>#REF!</v>
      </c>
      <c r="N3169" t="e">
        <f>IF(COUNTA(SpatialOffsets[])=0,"", IF(INDEX(SpatialOffsets[Spatial Offset Type],$A3169)="","",
CONCATENATE("  - &amp;SpatialOffsetID",TEXT($A3169,"0000"),
" {","SpatialOffsetTypeCV:  ",CHAR(34),INDEX(SpatialOffsets[Spatial Offset Type],$A3169),CHAR(34),
", Offset1Value:  ",INDEX(SpatialOffsets[Offset 1 Value],$A3169),
", Offset1UnitID:  ",CHAR(34),INDEX(SpatialOffsets[Offset 1 Unit],$A3169),CHAR(34),
", Offset2Value:  ",INDEX(SpatialOffsets[Offset 2 Value],$A3169),
", Offset2UnitID:  ",CHAR(34),INDEX(SpatialOffsets[Offset 2 Unit],$A3169),CHAR(34),
", Offset3Value:  ",INDEX(SpatialOffsets[Offset 3 Value],$A3169),
", Offset3UnitID:  ",CHAR(34),INDEX(SpatialOffsets[Offset 3 Unit],$A3169),CHAR(34),,"}")))</f>
        <v>#REF!</v>
      </c>
      <c r="O3169" t="e">
        <f>IF(COUNTA(RelatedFeatures[])=0,"", IF(INDEX(RelatedFeatures[First Sampling Feature Code],$A3169)="","",
CONCATENATE("  - &amp;RelationID",TEXT($A3169,"0000"),
" {","SamplingFeatureID:  *SamplingFeatureID",TEXT(MATCH(INDEX(RelatedFeatures[First Sampling Feature Code],$A3169),SamplingFeatures[Feature Code],0),"0000"),
", RelationshipTypeCV:  ",CHAR(34),INDEX(RelatedFeatures[Relationship Type],$A3169),CHAR(34),
", RelatedFeatureID: *SamplingFeatureID",TEXT(MATCH(INDEX(RelatedFeatures[Second Sampling Feature Code],$A3169),SamplingFeatures[Feature Code],0),"0000"),
", SpatialOffsetID:  ",IF(INDEX(RelatedFeatures[Offset Number],$A3169)="","",CONCATENATE("*SpatialOffsetID",TEXT(INDEX(RelatedFeatures[Offset Number],$A3169),"0000"))),"}")))</f>
        <v>#REF!</v>
      </c>
      <c r="P3169" t="e">
        <f>IF(INDEX(Methods[Method Type],$A3169)="","",
CONCATENATE("  - &amp;MethodID",TEXT($A3169,"0000"),
" {","MethodTypeCV:  ",CHAR(34),INDEX(Methods[Method Type],$A3169),CHAR(34),
", MethodCode:  ",CHAR(34),INDEX(Methods[Method Code],$A3169),CHAR(34),
", MethodName:  ",CHAR(34),INDEX(Methods[Method Name],$A3169),CHAR(34),
", MethodDescription:  ",CHAR(34),INDEX(Methods[Method Description],$A3169),CHAR(34),
", MethodLink:  ",CHAR(34),INDEX(Methods[Method Link],$A3169),CHAR(34),
", OrganizationID: *OrganizationID",TEXT(MATCH(INDEX(Methods[Organization Name],$A3169),Organizations[Organization Name],0),"0000"),"}"))</f>
        <v>#REF!</v>
      </c>
      <c r="Q3169" t="e">
        <f>IF(INDEX(Variables[Variable Type],$A3169)="","",
CONCATENATE("  - &amp;VariableID",TEXT($A3169,"0000"),
" {","VariableTypeCV:  ",CHAR(34),INDEX(Variables[Variable Type],$A3169),CHAR(34),
", VariableCode:  ",CHAR(34),INDEX(Variables[Variable Code],$A3169),CHAR(34),
", VariableNameCV:  ",CHAR(34),INDEX(Variables[Variable Name],$A3169),CHAR(34),
", VariableDefinition:  ",CHAR(34),INDEX(Variables[Variable Definition],$A3169),CHAR(34),
", SpecciationCV:  ",CHAR(34),INDEX(Variables[Speciation],$A3169),CHAR(34),
", NoDataValue:  ",CHAR(34),INDEX(Variables[No Data Value],$A3169),CHAR(34),"}"))</f>
        <v>#REF!</v>
      </c>
    </row>
    <row r="3170" spans="1:17" x14ac:dyDescent="0.25">
      <c r="A3170">
        <v>3167</v>
      </c>
      <c r="D3170" t="e">
        <f>IF(INDEX(People[First Name],$A3170)="","",
CONCATENATE("  - &amp;PersonID",TEXT($A3170,"0000"),
" {","PersonFirstName:  ",CHAR(34),INDEX(People[First Name],$A3170),CHAR(34),
", PersonMiddleName:  ",CHAR(34),INDEX(People[Middle Name],$A3170),CHAR(34),
", PersonLastName:  ",CHAR(34),INDEX(People[Last Name],$A3170),CHAR(34),"}"))</f>
        <v>#REF!</v>
      </c>
      <c r="E3170" t="e">
        <f>IF(INDEX(Organizations[Organization Type '[CV']],$A3170)="","",
CONCATENATE("  - &amp;OrganizationID",TEXT($A3170,"0000"),
" {","OrganizationTypeCV:  ",CHAR(34),INDEX(Organizations[Organization Type '[CV']],$A3170),CHAR(34),
", OrganizationCode:  ",CHAR(34),INDEX(Organizations[Organization Code],$A3170),CHAR(34),
", OrganizationName:  ",CHAR(34),INDEX(Organizations[Organization Name],$A3170),CHAR(34),
", OrganizationDescription:  ",CHAR(34),INDEX(Organizations[Organization Description],$A3170),CHAR(34),
", OrganizationLink:  ",CHAR(34),INDEX(Organizations[Organization Link],$A3170),CHAR(34),"}"))</f>
        <v>#REF!</v>
      </c>
      <c r="F3170" t="e">
        <f>IF(INDEX(People[First Name],$A3170)="","",
CONCATENATE("  - &amp;AffiliationID",TEXT($A3170,"0000"),
" {PersonID: *PersonID",TEXT($A3170,"0000"),
", OrganizationID: *OrganizationID",TEXT(MATCH(INDEX(People[Organization Name],$A3170),Organizations[Organization Name],0),"0000"),
", IsPrimaryOrganizationContact: , AffiliationStartDate: , AffiliationEndDate: , PrimaryPhone: ",
", PrimaryEmail: ",CHAR(34),INDEX(People[Primary Email],$A3170),CHAR(34),
", PrimaryAddress: ",CHAR(34),INDEX(People[Primary Address],$A3170),CHAR(34),
", PersonLink: }"))</f>
        <v>#REF!</v>
      </c>
      <c r="H3170" t="e">
        <f>IF(COUNTA(CitationInformation)=0,"",IF(INDEX(AuthorList[Author Name],$A3170)="","",
CONCATENATE("  - &amp;AuthorListID",TEXT($A3170,"0000"),
"  {CitationID: *CitationID0001",
", PersonID: *PersonID",TEXT(MATCH(INDEX(AuthorList[Author Name],$A3170),People[Full Name],0),"0000"),
", AuthorOrder: ",INDEX(AuthorList[Author Number],$A3170),"}")))</f>
        <v>#REF!</v>
      </c>
      <c r="K3170" t="e">
        <f>IF(INDEX(SamplingFeatures[Feature Code],$A3170)="","",
CONCATENATE("  - &amp;SamplingFeatureID",TEXT($A3170,"0000"),
" {","SamplingFeatureUUID:  ",CHAR(34),INDEX(SamplingFeatures[Sampling Feature UUID],$A3170),CHAR(34),
", SamplingFeatureTypeCV:  ",CHAR(34),INDEX(SamplingFeatures[Sampling Feature Type],$A3170),CHAR(34),
", SamplingFeatureCode:  ",CHAR(34),INDEX(SamplingFeatures[Feature Code],$A3170),CHAR(34),
", SamplingFeatureName:  ",CHAR(34),INDEX(SamplingFeatures[Feature Name],$A3170),CHAR(34),
", SamplingFeatureDescription:  ",CHAR(34),INDEX(SamplingFeatures[Feature Description],$A3170),CHAR(34),
", SamplingFeatureGeotypeCV:  ",CHAR(34),INDEX(SamplingFeatures[Feature Geo Type],$A3170),CHAR(34),
", FeatureGeometry:  ",CHAR(34),INDEX(SamplingFeatures[Feature Geometry],$A3170),CHAR(34),
", Elevation_m:  ",CHAR(34),INDEX(SamplingFeatures[Elevation_m],$A3170),CHAR(34),
", ElevationDatumCV:  ",CHAR(34),ElevationDatum,CHAR(34),"}"))</f>
        <v>#REF!</v>
      </c>
      <c r="L3170" t="e">
        <f>IF(INDEX(SamplingFeatures[Sampling Feature Type],$A3170)&lt;&gt;"Site","",
CONCATENATE("  - &amp;SiteID",TEXT(SUMPRODUCT(--($L$3:$L3169&lt;&gt;"")),"0000"),
" {","SamplingFeatureID:  *SamplingFeatureID",TEXT($A3170,"0000"),
", SiteTypeCV:  ",CHAR(34),INDEX(Sites[Site Type],$A3170),CHAR(34),
", Latitude:  ",INDEX(Sites[Latitude],$A3170),
", Longitude:  ",INDEX(Sites[Longitude],$A3170),
", SRSName:  ",CHAR(34),LatLonDatum,CHAR(34),"}"))</f>
        <v>#REF!</v>
      </c>
      <c r="M3170" t="e">
        <f>IF(INDEX(SamplingFeatures[Sampling Feature Type],$A3170)&lt;&gt;"Specimen","",
CONCATENATE("  - &amp;SpecimenID",TEXT(SUMPRODUCT(--($M$3:$M3169&lt;&gt;"")),"0000"),
" {","SamplingFeatureID:  *SamplingFeatureID",TEXT($A3170,"0000"),
", SpecimenTypeCV:  ",CHAR(34),INDEX(Specimens[Specimen Type],$A3170),CHAR(34),
", SpecimenMediumCV:  ",INDEX(Specimens[Specimen Medium],$A3170),
", IsFieldSpecimen:  ",CHAR(34),INDEX(Specimens[Is Field Specimen?],$A3170),CHAR(34),"}"))</f>
        <v>#REF!</v>
      </c>
      <c r="N3170" t="e">
        <f>IF(COUNTA(SpatialOffsets[])=0,"", IF(INDEX(SpatialOffsets[Spatial Offset Type],$A3170)="","",
CONCATENATE("  - &amp;SpatialOffsetID",TEXT($A3170,"0000"),
" {","SpatialOffsetTypeCV:  ",CHAR(34),INDEX(SpatialOffsets[Spatial Offset Type],$A3170),CHAR(34),
", Offset1Value:  ",INDEX(SpatialOffsets[Offset 1 Value],$A3170),
", Offset1UnitID:  ",CHAR(34),INDEX(SpatialOffsets[Offset 1 Unit],$A3170),CHAR(34),
", Offset2Value:  ",INDEX(SpatialOffsets[Offset 2 Value],$A3170),
", Offset2UnitID:  ",CHAR(34),INDEX(SpatialOffsets[Offset 2 Unit],$A3170),CHAR(34),
", Offset3Value:  ",INDEX(SpatialOffsets[Offset 3 Value],$A3170),
", Offset3UnitID:  ",CHAR(34),INDEX(SpatialOffsets[Offset 3 Unit],$A3170),CHAR(34),,"}")))</f>
        <v>#REF!</v>
      </c>
      <c r="O3170" t="e">
        <f>IF(COUNTA(RelatedFeatures[])=0,"", IF(INDEX(RelatedFeatures[First Sampling Feature Code],$A3170)="","",
CONCATENATE("  - &amp;RelationID",TEXT($A3170,"0000"),
" {","SamplingFeatureID:  *SamplingFeatureID",TEXT(MATCH(INDEX(RelatedFeatures[First Sampling Feature Code],$A3170),SamplingFeatures[Feature Code],0),"0000"),
", RelationshipTypeCV:  ",CHAR(34),INDEX(RelatedFeatures[Relationship Type],$A3170),CHAR(34),
", RelatedFeatureID: *SamplingFeatureID",TEXT(MATCH(INDEX(RelatedFeatures[Second Sampling Feature Code],$A3170),SamplingFeatures[Feature Code],0),"0000"),
", SpatialOffsetID:  ",IF(INDEX(RelatedFeatures[Offset Number],$A3170)="","",CONCATENATE("*SpatialOffsetID",TEXT(INDEX(RelatedFeatures[Offset Number],$A3170),"0000"))),"}")))</f>
        <v>#REF!</v>
      </c>
      <c r="P3170" t="e">
        <f>IF(INDEX(Methods[Method Type],$A3170)="","",
CONCATENATE("  - &amp;MethodID",TEXT($A3170,"0000"),
" {","MethodTypeCV:  ",CHAR(34),INDEX(Methods[Method Type],$A3170),CHAR(34),
", MethodCode:  ",CHAR(34),INDEX(Methods[Method Code],$A3170),CHAR(34),
", MethodName:  ",CHAR(34),INDEX(Methods[Method Name],$A3170),CHAR(34),
", MethodDescription:  ",CHAR(34),INDEX(Methods[Method Description],$A3170),CHAR(34),
", MethodLink:  ",CHAR(34),INDEX(Methods[Method Link],$A3170),CHAR(34),
", OrganizationID: *OrganizationID",TEXT(MATCH(INDEX(Methods[Organization Name],$A3170),Organizations[Organization Name],0),"0000"),"}"))</f>
        <v>#REF!</v>
      </c>
      <c r="Q3170" t="e">
        <f>IF(INDEX(Variables[Variable Type],$A3170)="","",
CONCATENATE("  - &amp;VariableID",TEXT($A3170,"0000"),
" {","VariableTypeCV:  ",CHAR(34),INDEX(Variables[Variable Type],$A3170),CHAR(34),
", VariableCode:  ",CHAR(34),INDEX(Variables[Variable Code],$A3170),CHAR(34),
", VariableNameCV:  ",CHAR(34),INDEX(Variables[Variable Name],$A3170),CHAR(34),
", VariableDefinition:  ",CHAR(34),INDEX(Variables[Variable Definition],$A3170),CHAR(34),
", SpecciationCV:  ",CHAR(34),INDEX(Variables[Speciation],$A3170),CHAR(34),
", NoDataValue:  ",CHAR(34),INDEX(Variables[No Data Value],$A3170),CHAR(34),"}"))</f>
        <v>#REF!</v>
      </c>
    </row>
    <row r="3171" spans="1:17" x14ac:dyDescent="0.25">
      <c r="A3171">
        <v>3168</v>
      </c>
      <c r="D3171" t="e">
        <f>IF(INDEX(People[First Name],$A3171)="","",
CONCATENATE("  - &amp;PersonID",TEXT($A3171,"0000"),
" {","PersonFirstName:  ",CHAR(34),INDEX(People[First Name],$A3171),CHAR(34),
", PersonMiddleName:  ",CHAR(34),INDEX(People[Middle Name],$A3171),CHAR(34),
", PersonLastName:  ",CHAR(34),INDEX(People[Last Name],$A3171),CHAR(34),"}"))</f>
        <v>#REF!</v>
      </c>
      <c r="E3171" t="e">
        <f>IF(INDEX(Organizations[Organization Type '[CV']],$A3171)="","",
CONCATENATE("  - &amp;OrganizationID",TEXT($A3171,"0000"),
" {","OrganizationTypeCV:  ",CHAR(34),INDEX(Organizations[Organization Type '[CV']],$A3171),CHAR(34),
", OrganizationCode:  ",CHAR(34),INDEX(Organizations[Organization Code],$A3171),CHAR(34),
", OrganizationName:  ",CHAR(34),INDEX(Organizations[Organization Name],$A3171),CHAR(34),
", OrganizationDescription:  ",CHAR(34),INDEX(Organizations[Organization Description],$A3171),CHAR(34),
", OrganizationLink:  ",CHAR(34),INDEX(Organizations[Organization Link],$A3171),CHAR(34),"}"))</f>
        <v>#REF!</v>
      </c>
      <c r="F3171" t="e">
        <f>IF(INDEX(People[First Name],$A3171)="","",
CONCATENATE("  - &amp;AffiliationID",TEXT($A3171,"0000"),
" {PersonID: *PersonID",TEXT($A3171,"0000"),
", OrganizationID: *OrganizationID",TEXT(MATCH(INDEX(People[Organization Name],$A3171),Organizations[Organization Name],0),"0000"),
", IsPrimaryOrganizationContact: , AffiliationStartDate: , AffiliationEndDate: , PrimaryPhone: ",
", PrimaryEmail: ",CHAR(34),INDEX(People[Primary Email],$A3171),CHAR(34),
", PrimaryAddress: ",CHAR(34),INDEX(People[Primary Address],$A3171),CHAR(34),
", PersonLink: }"))</f>
        <v>#REF!</v>
      </c>
      <c r="H3171" t="e">
        <f>IF(COUNTA(CitationInformation)=0,"",IF(INDEX(AuthorList[Author Name],$A3171)="","",
CONCATENATE("  - &amp;AuthorListID",TEXT($A3171,"0000"),
"  {CitationID: *CitationID0001",
", PersonID: *PersonID",TEXT(MATCH(INDEX(AuthorList[Author Name],$A3171),People[Full Name],0),"0000"),
", AuthorOrder: ",INDEX(AuthorList[Author Number],$A3171),"}")))</f>
        <v>#REF!</v>
      </c>
      <c r="K3171" t="e">
        <f>IF(INDEX(SamplingFeatures[Feature Code],$A3171)="","",
CONCATENATE("  - &amp;SamplingFeatureID",TEXT($A3171,"0000"),
" {","SamplingFeatureUUID:  ",CHAR(34),INDEX(SamplingFeatures[Sampling Feature UUID],$A3171),CHAR(34),
", SamplingFeatureTypeCV:  ",CHAR(34),INDEX(SamplingFeatures[Sampling Feature Type],$A3171),CHAR(34),
", SamplingFeatureCode:  ",CHAR(34),INDEX(SamplingFeatures[Feature Code],$A3171),CHAR(34),
", SamplingFeatureName:  ",CHAR(34),INDEX(SamplingFeatures[Feature Name],$A3171),CHAR(34),
", SamplingFeatureDescription:  ",CHAR(34),INDEX(SamplingFeatures[Feature Description],$A3171),CHAR(34),
", SamplingFeatureGeotypeCV:  ",CHAR(34),INDEX(SamplingFeatures[Feature Geo Type],$A3171),CHAR(34),
", FeatureGeometry:  ",CHAR(34),INDEX(SamplingFeatures[Feature Geometry],$A3171),CHAR(34),
", Elevation_m:  ",CHAR(34),INDEX(SamplingFeatures[Elevation_m],$A3171),CHAR(34),
", ElevationDatumCV:  ",CHAR(34),ElevationDatum,CHAR(34),"}"))</f>
        <v>#REF!</v>
      </c>
      <c r="L3171" t="e">
        <f>IF(INDEX(SamplingFeatures[Sampling Feature Type],$A3171)&lt;&gt;"Site","",
CONCATENATE("  - &amp;SiteID",TEXT(SUMPRODUCT(--($L$3:$L3170&lt;&gt;"")),"0000"),
" {","SamplingFeatureID:  *SamplingFeatureID",TEXT($A3171,"0000"),
", SiteTypeCV:  ",CHAR(34),INDEX(Sites[Site Type],$A3171),CHAR(34),
", Latitude:  ",INDEX(Sites[Latitude],$A3171),
", Longitude:  ",INDEX(Sites[Longitude],$A3171),
", SRSName:  ",CHAR(34),LatLonDatum,CHAR(34),"}"))</f>
        <v>#REF!</v>
      </c>
      <c r="M3171" t="e">
        <f>IF(INDEX(SamplingFeatures[Sampling Feature Type],$A3171)&lt;&gt;"Specimen","",
CONCATENATE("  - &amp;SpecimenID",TEXT(SUMPRODUCT(--($M$3:$M3170&lt;&gt;"")),"0000"),
" {","SamplingFeatureID:  *SamplingFeatureID",TEXT($A3171,"0000"),
", SpecimenTypeCV:  ",CHAR(34),INDEX(Specimens[Specimen Type],$A3171),CHAR(34),
", SpecimenMediumCV:  ",INDEX(Specimens[Specimen Medium],$A3171),
", IsFieldSpecimen:  ",CHAR(34),INDEX(Specimens[Is Field Specimen?],$A3171),CHAR(34),"}"))</f>
        <v>#REF!</v>
      </c>
      <c r="N3171" t="e">
        <f>IF(COUNTA(SpatialOffsets[])=0,"", IF(INDEX(SpatialOffsets[Spatial Offset Type],$A3171)="","",
CONCATENATE("  - &amp;SpatialOffsetID",TEXT($A3171,"0000"),
" {","SpatialOffsetTypeCV:  ",CHAR(34),INDEX(SpatialOffsets[Spatial Offset Type],$A3171),CHAR(34),
", Offset1Value:  ",INDEX(SpatialOffsets[Offset 1 Value],$A3171),
", Offset1UnitID:  ",CHAR(34),INDEX(SpatialOffsets[Offset 1 Unit],$A3171),CHAR(34),
", Offset2Value:  ",INDEX(SpatialOffsets[Offset 2 Value],$A3171),
", Offset2UnitID:  ",CHAR(34),INDEX(SpatialOffsets[Offset 2 Unit],$A3171),CHAR(34),
", Offset3Value:  ",INDEX(SpatialOffsets[Offset 3 Value],$A3171),
", Offset3UnitID:  ",CHAR(34),INDEX(SpatialOffsets[Offset 3 Unit],$A3171),CHAR(34),,"}")))</f>
        <v>#REF!</v>
      </c>
      <c r="O3171" t="e">
        <f>IF(COUNTA(RelatedFeatures[])=0,"", IF(INDEX(RelatedFeatures[First Sampling Feature Code],$A3171)="","",
CONCATENATE("  - &amp;RelationID",TEXT($A3171,"0000"),
" {","SamplingFeatureID:  *SamplingFeatureID",TEXT(MATCH(INDEX(RelatedFeatures[First Sampling Feature Code],$A3171),SamplingFeatures[Feature Code],0),"0000"),
", RelationshipTypeCV:  ",CHAR(34),INDEX(RelatedFeatures[Relationship Type],$A3171),CHAR(34),
", RelatedFeatureID: *SamplingFeatureID",TEXT(MATCH(INDEX(RelatedFeatures[Second Sampling Feature Code],$A3171),SamplingFeatures[Feature Code],0),"0000"),
", SpatialOffsetID:  ",IF(INDEX(RelatedFeatures[Offset Number],$A3171)="","",CONCATENATE("*SpatialOffsetID",TEXT(INDEX(RelatedFeatures[Offset Number],$A3171),"0000"))),"}")))</f>
        <v>#REF!</v>
      </c>
      <c r="P3171" t="e">
        <f>IF(INDEX(Methods[Method Type],$A3171)="","",
CONCATENATE("  - &amp;MethodID",TEXT($A3171,"0000"),
" {","MethodTypeCV:  ",CHAR(34),INDEX(Methods[Method Type],$A3171),CHAR(34),
", MethodCode:  ",CHAR(34),INDEX(Methods[Method Code],$A3171),CHAR(34),
", MethodName:  ",CHAR(34),INDEX(Methods[Method Name],$A3171),CHAR(34),
", MethodDescription:  ",CHAR(34),INDEX(Methods[Method Description],$A3171),CHAR(34),
", MethodLink:  ",CHAR(34),INDEX(Methods[Method Link],$A3171),CHAR(34),
", OrganizationID: *OrganizationID",TEXT(MATCH(INDEX(Methods[Organization Name],$A3171),Organizations[Organization Name],0),"0000"),"}"))</f>
        <v>#REF!</v>
      </c>
      <c r="Q3171" t="e">
        <f>IF(INDEX(Variables[Variable Type],$A3171)="","",
CONCATENATE("  - &amp;VariableID",TEXT($A3171,"0000"),
" {","VariableTypeCV:  ",CHAR(34),INDEX(Variables[Variable Type],$A3171),CHAR(34),
", VariableCode:  ",CHAR(34),INDEX(Variables[Variable Code],$A3171),CHAR(34),
", VariableNameCV:  ",CHAR(34),INDEX(Variables[Variable Name],$A3171),CHAR(34),
", VariableDefinition:  ",CHAR(34),INDEX(Variables[Variable Definition],$A3171),CHAR(34),
", SpecciationCV:  ",CHAR(34),INDEX(Variables[Speciation],$A3171),CHAR(34),
", NoDataValue:  ",CHAR(34),INDEX(Variables[No Data Value],$A3171),CHAR(34),"}"))</f>
        <v>#REF!</v>
      </c>
    </row>
    <row r="3172" spans="1:17" x14ac:dyDescent="0.25">
      <c r="A3172">
        <v>3169</v>
      </c>
      <c r="D3172" t="e">
        <f>IF(INDEX(People[First Name],$A3172)="","",
CONCATENATE("  - &amp;PersonID",TEXT($A3172,"0000"),
" {","PersonFirstName:  ",CHAR(34),INDEX(People[First Name],$A3172),CHAR(34),
", PersonMiddleName:  ",CHAR(34),INDEX(People[Middle Name],$A3172),CHAR(34),
", PersonLastName:  ",CHAR(34),INDEX(People[Last Name],$A3172),CHAR(34),"}"))</f>
        <v>#REF!</v>
      </c>
      <c r="E3172" t="e">
        <f>IF(INDEX(Organizations[Organization Type '[CV']],$A3172)="","",
CONCATENATE("  - &amp;OrganizationID",TEXT($A3172,"0000"),
" {","OrganizationTypeCV:  ",CHAR(34),INDEX(Organizations[Organization Type '[CV']],$A3172),CHAR(34),
", OrganizationCode:  ",CHAR(34),INDEX(Organizations[Organization Code],$A3172),CHAR(34),
", OrganizationName:  ",CHAR(34),INDEX(Organizations[Organization Name],$A3172),CHAR(34),
", OrganizationDescription:  ",CHAR(34),INDEX(Organizations[Organization Description],$A3172),CHAR(34),
", OrganizationLink:  ",CHAR(34),INDEX(Organizations[Organization Link],$A3172),CHAR(34),"}"))</f>
        <v>#REF!</v>
      </c>
      <c r="F3172" t="e">
        <f>IF(INDEX(People[First Name],$A3172)="","",
CONCATENATE("  - &amp;AffiliationID",TEXT($A3172,"0000"),
" {PersonID: *PersonID",TEXT($A3172,"0000"),
", OrganizationID: *OrganizationID",TEXT(MATCH(INDEX(People[Organization Name],$A3172),Organizations[Organization Name],0),"0000"),
", IsPrimaryOrganizationContact: , AffiliationStartDate: , AffiliationEndDate: , PrimaryPhone: ",
", PrimaryEmail: ",CHAR(34),INDEX(People[Primary Email],$A3172),CHAR(34),
", PrimaryAddress: ",CHAR(34),INDEX(People[Primary Address],$A3172),CHAR(34),
", PersonLink: }"))</f>
        <v>#REF!</v>
      </c>
      <c r="H3172" t="e">
        <f>IF(COUNTA(CitationInformation)=0,"",IF(INDEX(AuthorList[Author Name],$A3172)="","",
CONCATENATE("  - &amp;AuthorListID",TEXT($A3172,"0000"),
"  {CitationID: *CitationID0001",
", PersonID: *PersonID",TEXT(MATCH(INDEX(AuthorList[Author Name],$A3172),People[Full Name],0),"0000"),
", AuthorOrder: ",INDEX(AuthorList[Author Number],$A3172),"}")))</f>
        <v>#REF!</v>
      </c>
      <c r="K3172" t="e">
        <f>IF(INDEX(SamplingFeatures[Feature Code],$A3172)="","",
CONCATENATE("  - &amp;SamplingFeatureID",TEXT($A3172,"0000"),
" {","SamplingFeatureUUID:  ",CHAR(34),INDEX(SamplingFeatures[Sampling Feature UUID],$A3172),CHAR(34),
", SamplingFeatureTypeCV:  ",CHAR(34),INDEX(SamplingFeatures[Sampling Feature Type],$A3172),CHAR(34),
", SamplingFeatureCode:  ",CHAR(34),INDEX(SamplingFeatures[Feature Code],$A3172),CHAR(34),
", SamplingFeatureName:  ",CHAR(34),INDEX(SamplingFeatures[Feature Name],$A3172),CHAR(34),
", SamplingFeatureDescription:  ",CHAR(34),INDEX(SamplingFeatures[Feature Description],$A3172),CHAR(34),
", SamplingFeatureGeotypeCV:  ",CHAR(34),INDEX(SamplingFeatures[Feature Geo Type],$A3172),CHAR(34),
", FeatureGeometry:  ",CHAR(34),INDEX(SamplingFeatures[Feature Geometry],$A3172),CHAR(34),
", Elevation_m:  ",CHAR(34),INDEX(SamplingFeatures[Elevation_m],$A3172),CHAR(34),
", ElevationDatumCV:  ",CHAR(34),ElevationDatum,CHAR(34),"}"))</f>
        <v>#REF!</v>
      </c>
      <c r="L3172" t="e">
        <f>IF(INDEX(SamplingFeatures[Sampling Feature Type],$A3172)&lt;&gt;"Site","",
CONCATENATE("  - &amp;SiteID",TEXT(SUMPRODUCT(--($L$3:$L3171&lt;&gt;"")),"0000"),
" {","SamplingFeatureID:  *SamplingFeatureID",TEXT($A3172,"0000"),
", SiteTypeCV:  ",CHAR(34),INDEX(Sites[Site Type],$A3172),CHAR(34),
", Latitude:  ",INDEX(Sites[Latitude],$A3172),
", Longitude:  ",INDEX(Sites[Longitude],$A3172),
", SRSName:  ",CHAR(34),LatLonDatum,CHAR(34),"}"))</f>
        <v>#REF!</v>
      </c>
      <c r="M3172" t="e">
        <f>IF(INDEX(SamplingFeatures[Sampling Feature Type],$A3172)&lt;&gt;"Specimen","",
CONCATENATE("  - &amp;SpecimenID",TEXT(SUMPRODUCT(--($M$3:$M3171&lt;&gt;"")),"0000"),
" {","SamplingFeatureID:  *SamplingFeatureID",TEXT($A3172,"0000"),
", SpecimenTypeCV:  ",CHAR(34),INDEX(Specimens[Specimen Type],$A3172),CHAR(34),
", SpecimenMediumCV:  ",INDEX(Specimens[Specimen Medium],$A3172),
", IsFieldSpecimen:  ",CHAR(34),INDEX(Specimens[Is Field Specimen?],$A3172),CHAR(34),"}"))</f>
        <v>#REF!</v>
      </c>
      <c r="N3172" t="e">
        <f>IF(COUNTA(SpatialOffsets[])=0,"", IF(INDEX(SpatialOffsets[Spatial Offset Type],$A3172)="","",
CONCATENATE("  - &amp;SpatialOffsetID",TEXT($A3172,"0000"),
" {","SpatialOffsetTypeCV:  ",CHAR(34),INDEX(SpatialOffsets[Spatial Offset Type],$A3172),CHAR(34),
", Offset1Value:  ",INDEX(SpatialOffsets[Offset 1 Value],$A3172),
", Offset1UnitID:  ",CHAR(34),INDEX(SpatialOffsets[Offset 1 Unit],$A3172),CHAR(34),
", Offset2Value:  ",INDEX(SpatialOffsets[Offset 2 Value],$A3172),
", Offset2UnitID:  ",CHAR(34),INDEX(SpatialOffsets[Offset 2 Unit],$A3172),CHAR(34),
", Offset3Value:  ",INDEX(SpatialOffsets[Offset 3 Value],$A3172),
", Offset3UnitID:  ",CHAR(34),INDEX(SpatialOffsets[Offset 3 Unit],$A3172),CHAR(34),,"}")))</f>
        <v>#REF!</v>
      </c>
      <c r="O3172" t="e">
        <f>IF(COUNTA(RelatedFeatures[])=0,"", IF(INDEX(RelatedFeatures[First Sampling Feature Code],$A3172)="","",
CONCATENATE("  - &amp;RelationID",TEXT($A3172,"0000"),
" {","SamplingFeatureID:  *SamplingFeatureID",TEXT(MATCH(INDEX(RelatedFeatures[First Sampling Feature Code],$A3172),SamplingFeatures[Feature Code],0),"0000"),
", RelationshipTypeCV:  ",CHAR(34),INDEX(RelatedFeatures[Relationship Type],$A3172),CHAR(34),
", RelatedFeatureID: *SamplingFeatureID",TEXT(MATCH(INDEX(RelatedFeatures[Second Sampling Feature Code],$A3172),SamplingFeatures[Feature Code],0),"0000"),
", SpatialOffsetID:  ",IF(INDEX(RelatedFeatures[Offset Number],$A3172)="","",CONCATENATE("*SpatialOffsetID",TEXT(INDEX(RelatedFeatures[Offset Number],$A3172),"0000"))),"}")))</f>
        <v>#REF!</v>
      </c>
      <c r="P3172" t="e">
        <f>IF(INDEX(Methods[Method Type],$A3172)="","",
CONCATENATE("  - &amp;MethodID",TEXT($A3172,"0000"),
" {","MethodTypeCV:  ",CHAR(34),INDEX(Methods[Method Type],$A3172),CHAR(34),
", MethodCode:  ",CHAR(34),INDEX(Methods[Method Code],$A3172),CHAR(34),
", MethodName:  ",CHAR(34),INDEX(Methods[Method Name],$A3172),CHAR(34),
", MethodDescription:  ",CHAR(34),INDEX(Methods[Method Description],$A3172),CHAR(34),
", MethodLink:  ",CHAR(34),INDEX(Methods[Method Link],$A3172),CHAR(34),
", OrganizationID: *OrganizationID",TEXT(MATCH(INDEX(Methods[Organization Name],$A3172),Organizations[Organization Name],0),"0000"),"}"))</f>
        <v>#REF!</v>
      </c>
      <c r="Q3172" t="e">
        <f>IF(INDEX(Variables[Variable Type],$A3172)="","",
CONCATENATE("  - &amp;VariableID",TEXT($A3172,"0000"),
" {","VariableTypeCV:  ",CHAR(34),INDEX(Variables[Variable Type],$A3172),CHAR(34),
", VariableCode:  ",CHAR(34),INDEX(Variables[Variable Code],$A3172),CHAR(34),
", VariableNameCV:  ",CHAR(34),INDEX(Variables[Variable Name],$A3172),CHAR(34),
", VariableDefinition:  ",CHAR(34),INDEX(Variables[Variable Definition],$A3172),CHAR(34),
", SpecciationCV:  ",CHAR(34),INDEX(Variables[Speciation],$A3172),CHAR(34),
", NoDataValue:  ",CHAR(34),INDEX(Variables[No Data Value],$A3172),CHAR(34),"}"))</f>
        <v>#REF!</v>
      </c>
    </row>
    <row r="3173" spans="1:17" x14ac:dyDescent="0.25">
      <c r="A3173">
        <v>3170</v>
      </c>
      <c r="D3173" t="e">
        <f>IF(INDEX(People[First Name],$A3173)="","",
CONCATENATE("  - &amp;PersonID",TEXT($A3173,"0000"),
" {","PersonFirstName:  ",CHAR(34),INDEX(People[First Name],$A3173),CHAR(34),
", PersonMiddleName:  ",CHAR(34),INDEX(People[Middle Name],$A3173),CHAR(34),
", PersonLastName:  ",CHAR(34),INDEX(People[Last Name],$A3173),CHAR(34),"}"))</f>
        <v>#REF!</v>
      </c>
      <c r="E3173" t="e">
        <f>IF(INDEX(Organizations[Organization Type '[CV']],$A3173)="","",
CONCATENATE("  - &amp;OrganizationID",TEXT($A3173,"0000"),
" {","OrganizationTypeCV:  ",CHAR(34),INDEX(Organizations[Organization Type '[CV']],$A3173),CHAR(34),
", OrganizationCode:  ",CHAR(34),INDEX(Organizations[Organization Code],$A3173),CHAR(34),
", OrganizationName:  ",CHAR(34),INDEX(Organizations[Organization Name],$A3173),CHAR(34),
", OrganizationDescription:  ",CHAR(34),INDEX(Organizations[Organization Description],$A3173),CHAR(34),
", OrganizationLink:  ",CHAR(34),INDEX(Organizations[Organization Link],$A3173),CHAR(34),"}"))</f>
        <v>#REF!</v>
      </c>
      <c r="F3173" t="e">
        <f>IF(INDEX(People[First Name],$A3173)="","",
CONCATENATE("  - &amp;AffiliationID",TEXT($A3173,"0000"),
" {PersonID: *PersonID",TEXT($A3173,"0000"),
", OrganizationID: *OrganizationID",TEXT(MATCH(INDEX(People[Organization Name],$A3173),Organizations[Organization Name],0),"0000"),
", IsPrimaryOrganizationContact: , AffiliationStartDate: , AffiliationEndDate: , PrimaryPhone: ",
", PrimaryEmail: ",CHAR(34),INDEX(People[Primary Email],$A3173),CHAR(34),
", PrimaryAddress: ",CHAR(34),INDEX(People[Primary Address],$A3173),CHAR(34),
", PersonLink: }"))</f>
        <v>#REF!</v>
      </c>
      <c r="H3173" t="e">
        <f>IF(COUNTA(CitationInformation)=0,"",IF(INDEX(AuthorList[Author Name],$A3173)="","",
CONCATENATE("  - &amp;AuthorListID",TEXT($A3173,"0000"),
"  {CitationID: *CitationID0001",
", PersonID: *PersonID",TEXT(MATCH(INDEX(AuthorList[Author Name],$A3173),People[Full Name],0),"0000"),
", AuthorOrder: ",INDEX(AuthorList[Author Number],$A3173),"}")))</f>
        <v>#REF!</v>
      </c>
      <c r="K3173" t="e">
        <f>IF(INDEX(SamplingFeatures[Feature Code],$A3173)="","",
CONCATENATE("  - &amp;SamplingFeatureID",TEXT($A3173,"0000"),
" {","SamplingFeatureUUID:  ",CHAR(34),INDEX(SamplingFeatures[Sampling Feature UUID],$A3173),CHAR(34),
", SamplingFeatureTypeCV:  ",CHAR(34),INDEX(SamplingFeatures[Sampling Feature Type],$A3173),CHAR(34),
", SamplingFeatureCode:  ",CHAR(34),INDEX(SamplingFeatures[Feature Code],$A3173),CHAR(34),
", SamplingFeatureName:  ",CHAR(34),INDEX(SamplingFeatures[Feature Name],$A3173),CHAR(34),
", SamplingFeatureDescription:  ",CHAR(34),INDEX(SamplingFeatures[Feature Description],$A3173),CHAR(34),
", SamplingFeatureGeotypeCV:  ",CHAR(34),INDEX(SamplingFeatures[Feature Geo Type],$A3173),CHAR(34),
", FeatureGeometry:  ",CHAR(34),INDEX(SamplingFeatures[Feature Geometry],$A3173),CHAR(34),
", Elevation_m:  ",CHAR(34),INDEX(SamplingFeatures[Elevation_m],$A3173),CHAR(34),
", ElevationDatumCV:  ",CHAR(34),ElevationDatum,CHAR(34),"}"))</f>
        <v>#REF!</v>
      </c>
      <c r="L3173" t="e">
        <f>IF(INDEX(SamplingFeatures[Sampling Feature Type],$A3173)&lt;&gt;"Site","",
CONCATENATE("  - &amp;SiteID",TEXT(SUMPRODUCT(--($L$3:$L3172&lt;&gt;"")),"0000"),
" {","SamplingFeatureID:  *SamplingFeatureID",TEXT($A3173,"0000"),
", SiteTypeCV:  ",CHAR(34),INDEX(Sites[Site Type],$A3173),CHAR(34),
", Latitude:  ",INDEX(Sites[Latitude],$A3173),
", Longitude:  ",INDEX(Sites[Longitude],$A3173),
", SRSName:  ",CHAR(34),LatLonDatum,CHAR(34),"}"))</f>
        <v>#REF!</v>
      </c>
      <c r="M3173" t="e">
        <f>IF(INDEX(SamplingFeatures[Sampling Feature Type],$A3173)&lt;&gt;"Specimen","",
CONCATENATE("  - &amp;SpecimenID",TEXT(SUMPRODUCT(--($M$3:$M3172&lt;&gt;"")),"0000"),
" {","SamplingFeatureID:  *SamplingFeatureID",TEXT($A3173,"0000"),
", SpecimenTypeCV:  ",CHAR(34),INDEX(Specimens[Specimen Type],$A3173),CHAR(34),
", SpecimenMediumCV:  ",INDEX(Specimens[Specimen Medium],$A3173),
", IsFieldSpecimen:  ",CHAR(34),INDEX(Specimens[Is Field Specimen?],$A3173),CHAR(34),"}"))</f>
        <v>#REF!</v>
      </c>
      <c r="N3173" t="e">
        <f>IF(COUNTA(SpatialOffsets[])=0,"", IF(INDEX(SpatialOffsets[Spatial Offset Type],$A3173)="","",
CONCATENATE("  - &amp;SpatialOffsetID",TEXT($A3173,"0000"),
" {","SpatialOffsetTypeCV:  ",CHAR(34),INDEX(SpatialOffsets[Spatial Offset Type],$A3173),CHAR(34),
", Offset1Value:  ",INDEX(SpatialOffsets[Offset 1 Value],$A3173),
", Offset1UnitID:  ",CHAR(34),INDEX(SpatialOffsets[Offset 1 Unit],$A3173),CHAR(34),
", Offset2Value:  ",INDEX(SpatialOffsets[Offset 2 Value],$A3173),
", Offset2UnitID:  ",CHAR(34),INDEX(SpatialOffsets[Offset 2 Unit],$A3173),CHAR(34),
", Offset3Value:  ",INDEX(SpatialOffsets[Offset 3 Value],$A3173),
", Offset3UnitID:  ",CHAR(34),INDEX(SpatialOffsets[Offset 3 Unit],$A3173),CHAR(34),,"}")))</f>
        <v>#REF!</v>
      </c>
      <c r="O3173" t="e">
        <f>IF(COUNTA(RelatedFeatures[])=0,"", IF(INDEX(RelatedFeatures[First Sampling Feature Code],$A3173)="","",
CONCATENATE("  - &amp;RelationID",TEXT($A3173,"0000"),
" {","SamplingFeatureID:  *SamplingFeatureID",TEXT(MATCH(INDEX(RelatedFeatures[First Sampling Feature Code],$A3173),SamplingFeatures[Feature Code],0),"0000"),
", RelationshipTypeCV:  ",CHAR(34),INDEX(RelatedFeatures[Relationship Type],$A3173),CHAR(34),
", RelatedFeatureID: *SamplingFeatureID",TEXT(MATCH(INDEX(RelatedFeatures[Second Sampling Feature Code],$A3173),SamplingFeatures[Feature Code],0),"0000"),
", SpatialOffsetID:  ",IF(INDEX(RelatedFeatures[Offset Number],$A3173)="","",CONCATENATE("*SpatialOffsetID",TEXT(INDEX(RelatedFeatures[Offset Number],$A3173),"0000"))),"}")))</f>
        <v>#REF!</v>
      </c>
      <c r="P3173" t="e">
        <f>IF(INDEX(Methods[Method Type],$A3173)="","",
CONCATENATE("  - &amp;MethodID",TEXT($A3173,"0000"),
" {","MethodTypeCV:  ",CHAR(34),INDEX(Methods[Method Type],$A3173),CHAR(34),
", MethodCode:  ",CHAR(34),INDEX(Methods[Method Code],$A3173),CHAR(34),
", MethodName:  ",CHAR(34),INDEX(Methods[Method Name],$A3173),CHAR(34),
", MethodDescription:  ",CHAR(34),INDEX(Methods[Method Description],$A3173),CHAR(34),
", MethodLink:  ",CHAR(34),INDEX(Methods[Method Link],$A3173),CHAR(34),
", OrganizationID: *OrganizationID",TEXT(MATCH(INDEX(Methods[Organization Name],$A3173),Organizations[Organization Name],0),"0000"),"}"))</f>
        <v>#REF!</v>
      </c>
      <c r="Q3173" t="e">
        <f>IF(INDEX(Variables[Variable Type],$A3173)="","",
CONCATENATE("  - &amp;VariableID",TEXT($A3173,"0000"),
" {","VariableTypeCV:  ",CHAR(34),INDEX(Variables[Variable Type],$A3173),CHAR(34),
", VariableCode:  ",CHAR(34),INDEX(Variables[Variable Code],$A3173),CHAR(34),
", VariableNameCV:  ",CHAR(34),INDEX(Variables[Variable Name],$A3173),CHAR(34),
", VariableDefinition:  ",CHAR(34),INDEX(Variables[Variable Definition],$A3173),CHAR(34),
", SpecciationCV:  ",CHAR(34),INDEX(Variables[Speciation],$A3173),CHAR(34),
", NoDataValue:  ",CHAR(34),INDEX(Variables[No Data Value],$A3173),CHAR(34),"}"))</f>
        <v>#REF!</v>
      </c>
    </row>
    <row r="3174" spans="1:17" x14ac:dyDescent="0.25">
      <c r="A3174">
        <v>3171</v>
      </c>
      <c r="D3174" t="e">
        <f>IF(INDEX(People[First Name],$A3174)="","",
CONCATENATE("  - &amp;PersonID",TEXT($A3174,"0000"),
" {","PersonFirstName:  ",CHAR(34),INDEX(People[First Name],$A3174),CHAR(34),
", PersonMiddleName:  ",CHAR(34),INDEX(People[Middle Name],$A3174),CHAR(34),
", PersonLastName:  ",CHAR(34),INDEX(People[Last Name],$A3174),CHAR(34),"}"))</f>
        <v>#REF!</v>
      </c>
      <c r="E3174" t="e">
        <f>IF(INDEX(Organizations[Organization Type '[CV']],$A3174)="","",
CONCATENATE("  - &amp;OrganizationID",TEXT($A3174,"0000"),
" {","OrganizationTypeCV:  ",CHAR(34),INDEX(Organizations[Organization Type '[CV']],$A3174),CHAR(34),
", OrganizationCode:  ",CHAR(34),INDEX(Organizations[Organization Code],$A3174),CHAR(34),
", OrganizationName:  ",CHAR(34),INDEX(Organizations[Organization Name],$A3174),CHAR(34),
", OrganizationDescription:  ",CHAR(34),INDEX(Organizations[Organization Description],$A3174),CHAR(34),
", OrganizationLink:  ",CHAR(34),INDEX(Organizations[Organization Link],$A3174),CHAR(34),"}"))</f>
        <v>#REF!</v>
      </c>
      <c r="F3174" t="e">
        <f>IF(INDEX(People[First Name],$A3174)="","",
CONCATENATE("  - &amp;AffiliationID",TEXT($A3174,"0000"),
" {PersonID: *PersonID",TEXT($A3174,"0000"),
", OrganizationID: *OrganizationID",TEXT(MATCH(INDEX(People[Organization Name],$A3174),Organizations[Organization Name],0),"0000"),
", IsPrimaryOrganizationContact: , AffiliationStartDate: , AffiliationEndDate: , PrimaryPhone: ",
", PrimaryEmail: ",CHAR(34),INDEX(People[Primary Email],$A3174),CHAR(34),
", PrimaryAddress: ",CHAR(34),INDEX(People[Primary Address],$A3174),CHAR(34),
", PersonLink: }"))</f>
        <v>#REF!</v>
      </c>
      <c r="H3174" t="e">
        <f>IF(COUNTA(CitationInformation)=0,"",IF(INDEX(AuthorList[Author Name],$A3174)="","",
CONCATENATE("  - &amp;AuthorListID",TEXT($A3174,"0000"),
"  {CitationID: *CitationID0001",
", PersonID: *PersonID",TEXT(MATCH(INDEX(AuthorList[Author Name],$A3174),People[Full Name],0),"0000"),
", AuthorOrder: ",INDEX(AuthorList[Author Number],$A3174),"}")))</f>
        <v>#REF!</v>
      </c>
      <c r="K3174" t="e">
        <f>IF(INDEX(SamplingFeatures[Feature Code],$A3174)="","",
CONCATENATE("  - &amp;SamplingFeatureID",TEXT($A3174,"0000"),
" {","SamplingFeatureUUID:  ",CHAR(34),INDEX(SamplingFeatures[Sampling Feature UUID],$A3174),CHAR(34),
", SamplingFeatureTypeCV:  ",CHAR(34),INDEX(SamplingFeatures[Sampling Feature Type],$A3174),CHAR(34),
", SamplingFeatureCode:  ",CHAR(34),INDEX(SamplingFeatures[Feature Code],$A3174),CHAR(34),
", SamplingFeatureName:  ",CHAR(34),INDEX(SamplingFeatures[Feature Name],$A3174),CHAR(34),
", SamplingFeatureDescription:  ",CHAR(34),INDEX(SamplingFeatures[Feature Description],$A3174),CHAR(34),
", SamplingFeatureGeotypeCV:  ",CHAR(34),INDEX(SamplingFeatures[Feature Geo Type],$A3174),CHAR(34),
", FeatureGeometry:  ",CHAR(34),INDEX(SamplingFeatures[Feature Geometry],$A3174),CHAR(34),
", Elevation_m:  ",CHAR(34),INDEX(SamplingFeatures[Elevation_m],$A3174),CHAR(34),
", ElevationDatumCV:  ",CHAR(34),ElevationDatum,CHAR(34),"}"))</f>
        <v>#REF!</v>
      </c>
      <c r="L3174" t="e">
        <f>IF(INDEX(SamplingFeatures[Sampling Feature Type],$A3174)&lt;&gt;"Site","",
CONCATENATE("  - &amp;SiteID",TEXT(SUMPRODUCT(--($L$3:$L3173&lt;&gt;"")),"0000"),
" {","SamplingFeatureID:  *SamplingFeatureID",TEXT($A3174,"0000"),
", SiteTypeCV:  ",CHAR(34),INDEX(Sites[Site Type],$A3174),CHAR(34),
", Latitude:  ",INDEX(Sites[Latitude],$A3174),
", Longitude:  ",INDEX(Sites[Longitude],$A3174),
", SRSName:  ",CHAR(34),LatLonDatum,CHAR(34),"}"))</f>
        <v>#REF!</v>
      </c>
      <c r="M3174" t="e">
        <f>IF(INDEX(SamplingFeatures[Sampling Feature Type],$A3174)&lt;&gt;"Specimen","",
CONCATENATE("  - &amp;SpecimenID",TEXT(SUMPRODUCT(--($M$3:$M3173&lt;&gt;"")),"0000"),
" {","SamplingFeatureID:  *SamplingFeatureID",TEXT($A3174,"0000"),
", SpecimenTypeCV:  ",CHAR(34),INDEX(Specimens[Specimen Type],$A3174),CHAR(34),
", SpecimenMediumCV:  ",INDEX(Specimens[Specimen Medium],$A3174),
", IsFieldSpecimen:  ",CHAR(34),INDEX(Specimens[Is Field Specimen?],$A3174),CHAR(34),"}"))</f>
        <v>#REF!</v>
      </c>
      <c r="N3174" t="e">
        <f>IF(COUNTA(SpatialOffsets[])=0,"", IF(INDEX(SpatialOffsets[Spatial Offset Type],$A3174)="","",
CONCATENATE("  - &amp;SpatialOffsetID",TEXT($A3174,"0000"),
" {","SpatialOffsetTypeCV:  ",CHAR(34),INDEX(SpatialOffsets[Spatial Offset Type],$A3174),CHAR(34),
", Offset1Value:  ",INDEX(SpatialOffsets[Offset 1 Value],$A3174),
", Offset1UnitID:  ",CHAR(34),INDEX(SpatialOffsets[Offset 1 Unit],$A3174),CHAR(34),
", Offset2Value:  ",INDEX(SpatialOffsets[Offset 2 Value],$A3174),
", Offset2UnitID:  ",CHAR(34),INDEX(SpatialOffsets[Offset 2 Unit],$A3174),CHAR(34),
", Offset3Value:  ",INDEX(SpatialOffsets[Offset 3 Value],$A3174),
", Offset3UnitID:  ",CHAR(34),INDEX(SpatialOffsets[Offset 3 Unit],$A3174),CHAR(34),,"}")))</f>
        <v>#REF!</v>
      </c>
      <c r="O3174" t="e">
        <f>IF(COUNTA(RelatedFeatures[])=0,"", IF(INDEX(RelatedFeatures[First Sampling Feature Code],$A3174)="","",
CONCATENATE("  - &amp;RelationID",TEXT($A3174,"0000"),
" {","SamplingFeatureID:  *SamplingFeatureID",TEXT(MATCH(INDEX(RelatedFeatures[First Sampling Feature Code],$A3174),SamplingFeatures[Feature Code],0),"0000"),
", RelationshipTypeCV:  ",CHAR(34),INDEX(RelatedFeatures[Relationship Type],$A3174),CHAR(34),
", RelatedFeatureID: *SamplingFeatureID",TEXT(MATCH(INDEX(RelatedFeatures[Second Sampling Feature Code],$A3174),SamplingFeatures[Feature Code],0),"0000"),
", SpatialOffsetID:  ",IF(INDEX(RelatedFeatures[Offset Number],$A3174)="","",CONCATENATE("*SpatialOffsetID",TEXT(INDEX(RelatedFeatures[Offset Number],$A3174),"0000"))),"}")))</f>
        <v>#REF!</v>
      </c>
      <c r="P3174" t="e">
        <f>IF(INDEX(Methods[Method Type],$A3174)="","",
CONCATENATE("  - &amp;MethodID",TEXT($A3174,"0000"),
" {","MethodTypeCV:  ",CHAR(34),INDEX(Methods[Method Type],$A3174),CHAR(34),
", MethodCode:  ",CHAR(34),INDEX(Methods[Method Code],$A3174),CHAR(34),
", MethodName:  ",CHAR(34),INDEX(Methods[Method Name],$A3174),CHAR(34),
", MethodDescription:  ",CHAR(34),INDEX(Methods[Method Description],$A3174),CHAR(34),
", MethodLink:  ",CHAR(34),INDEX(Methods[Method Link],$A3174),CHAR(34),
", OrganizationID: *OrganizationID",TEXT(MATCH(INDEX(Methods[Organization Name],$A3174),Organizations[Organization Name],0),"0000"),"}"))</f>
        <v>#REF!</v>
      </c>
      <c r="Q3174" t="e">
        <f>IF(INDEX(Variables[Variable Type],$A3174)="","",
CONCATENATE("  - &amp;VariableID",TEXT($A3174,"0000"),
" {","VariableTypeCV:  ",CHAR(34),INDEX(Variables[Variable Type],$A3174),CHAR(34),
", VariableCode:  ",CHAR(34),INDEX(Variables[Variable Code],$A3174),CHAR(34),
", VariableNameCV:  ",CHAR(34),INDEX(Variables[Variable Name],$A3174),CHAR(34),
", VariableDefinition:  ",CHAR(34),INDEX(Variables[Variable Definition],$A3174),CHAR(34),
", SpecciationCV:  ",CHAR(34),INDEX(Variables[Speciation],$A3174),CHAR(34),
", NoDataValue:  ",CHAR(34),INDEX(Variables[No Data Value],$A3174),CHAR(34),"}"))</f>
        <v>#REF!</v>
      </c>
    </row>
    <row r="3175" spans="1:17" x14ac:dyDescent="0.25">
      <c r="A3175">
        <v>3172</v>
      </c>
      <c r="D3175" t="e">
        <f>IF(INDEX(People[First Name],$A3175)="","",
CONCATENATE("  - &amp;PersonID",TEXT($A3175,"0000"),
" {","PersonFirstName:  ",CHAR(34),INDEX(People[First Name],$A3175),CHAR(34),
", PersonMiddleName:  ",CHAR(34),INDEX(People[Middle Name],$A3175),CHAR(34),
", PersonLastName:  ",CHAR(34),INDEX(People[Last Name],$A3175),CHAR(34),"}"))</f>
        <v>#REF!</v>
      </c>
      <c r="E3175" t="e">
        <f>IF(INDEX(Organizations[Organization Type '[CV']],$A3175)="","",
CONCATENATE("  - &amp;OrganizationID",TEXT($A3175,"0000"),
" {","OrganizationTypeCV:  ",CHAR(34),INDEX(Organizations[Organization Type '[CV']],$A3175),CHAR(34),
", OrganizationCode:  ",CHAR(34),INDEX(Organizations[Organization Code],$A3175),CHAR(34),
", OrganizationName:  ",CHAR(34),INDEX(Organizations[Organization Name],$A3175),CHAR(34),
", OrganizationDescription:  ",CHAR(34),INDEX(Organizations[Organization Description],$A3175),CHAR(34),
", OrganizationLink:  ",CHAR(34),INDEX(Organizations[Organization Link],$A3175),CHAR(34),"}"))</f>
        <v>#REF!</v>
      </c>
      <c r="F3175" t="e">
        <f>IF(INDEX(People[First Name],$A3175)="","",
CONCATENATE("  - &amp;AffiliationID",TEXT($A3175,"0000"),
" {PersonID: *PersonID",TEXT($A3175,"0000"),
", OrganizationID: *OrganizationID",TEXT(MATCH(INDEX(People[Organization Name],$A3175),Organizations[Organization Name],0),"0000"),
", IsPrimaryOrganizationContact: , AffiliationStartDate: , AffiliationEndDate: , PrimaryPhone: ",
", PrimaryEmail: ",CHAR(34),INDEX(People[Primary Email],$A3175),CHAR(34),
", PrimaryAddress: ",CHAR(34),INDEX(People[Primary Address],$A3175),CHAR(34),
", PersonLink: }"))</f>
        <v>#REF!</v>
      </c>
      <c r="H3175" t="e">
        <f>IF(COUNTA(CitationInformation)=0,"",IF(INDEX(AuthorList[Author Name],$A3175)="","",
CONCATENATE("  - &amp;AuthorListID",TEXT($A3175,"0000"),
"  {CitationID: *CitationID0001",
", PersonID: *PersonID",TEXT(MATCH(INDEX(AuthorList[Author Name],$A3175),People[Full Name],0),"0000"),
", AuthorOrder: ",INDEX(AuthorList[Author Number],$A3175),"}")))</f>
        <v>#REF!</v>
      </c>
      <c r="K3175" t="e">
        <f>IF(INDEX(SamplingFeatures[Feature Code],$A3175)="","",
CONCATENATE("  - &amp;SamplingFeatureID",TEXT($A3175,"0000"),
" {","SamplingFeatureUUID:  ",CHAR(34),INDEX(SamplingFeatures[Sampling Feature UUID],$A3175),CHAR(34),
", SamplingFeatureTypeCV:  ",CHAR(34),INDEX(SamplingFeatures[Sampling Feature Type],$A3175),CHAR(34),
", SamplingFeatureCode:  ",CHAR(34),INDEX(SamplingFeatures[Feature Code],$A3175),CHAR(34),
", SamplingFeatureName:  ",CHAR(34),INDEX(SamplingFeatures[Feature Name],$A3175),CHAR(34),
", SamplingFeatureDescription:  ",CHAR(34),INDEX(SamplingFeatures[Feature Description],$A3175),CHAR(34),
", SamplingFeatureGeotypeCV:  ",CHAR(34),INDEX(SamplingFeatures[Feature Geo Type],$A3175),CHAR(34),
", FeatureGeometry:  ",CHAR(34),INDEX(SamplingFeatures[Feature Geometry],$A3175),CHAR(34),
", Elevation_m:  ",CHAR(34),INDEX(SamplingFeatures[Elevation_m],$A3175),CHAR(34),
", ElevationDatumCV:  ",CHAR(34),ElevationDatum,CHAR(34),"}"))</f>
        <v>#REF!</v>
      </c>
      <c r="L3175" t="e">
        <f>IF(INDEX(SamplingFeatures[Sampling Feature Type],$A3175)&lt;&gt;"Site","",
CONCATENATE("  - &amp;SiteID",TEXT(SUMPRODUCT(--($L$3:$L3174&lt;&gt;"")),"0000"),
" {","SamplingFeatureID:  *SamplingFeatureID",TEXT($A3175,"0000"),
", SiteTypeCV:  ",CHAR(34),INDEX(Sites[Site Type],$A3175),CHAR(34),
", Latitude:  ",INDEX(Sites[Latitude],$A3175),
", Longitude:  ",INDEX(Sites[Longitude],$A3175),
", SRSName:  ",CHAR(34),LatLonDatum,CHAR(34),"}"))</f>
        <v>#REF!</v>
      </c>
      <c r="M3175" t="e">
        <f>IF(INDEX(SamplingFeatures[Sampling Feature Type],$A3175)&lt;&gt;"Specimen","",
CONCATENATE("  - &amp;SpecimenID",TEXT(SUMPRODUCT(--($M$3:$M3174&lt;&gt;"")),"0000"),
" {","SamplingFeatureID:  *SamplingFeatureID",TEXT($A3175,"0000"),
", SpecimenTypeCV:  ",CHAR(34),INDEX(Specimens[Specimen Type],$A3175),CHAR(34),
", SpecimenMediumCV:  ",INDEX(Specimens[Specimen Medium],$A3175),
", IsFieldSpecimen:  ",CHAR(34),INDEX(Specimens[Is Field Specimen?],$A3175),CHAR(34),"}"))</f>
        <v>#REF!</v>
      </c>
      <c r="N3175" t="e">
        <f>IF(COUNTA(SpatialOffsets[])=0,"", IF(INDEX(SpatialOffsets[Spatial Offset Type],$A3175)="","",
CONCATENATE("  - &amp;SpatialOffsetID",TEXT($A3175,"0000"),
" {","SpatialOffsetTypeCV:  ",CHAR(34),INDEX(SpatialOffsets[Spatial Offset Type],$A3175),CHAR(34),
", Offset1Value:  ",INDEX(SpatialOffsets[Offset 1 Value],$A3175),
", Offset1UnitID:  ",CHAR(34),INDEX(SpatialOffsets[Offset 1 Unit],$A3175),CHAR(34),
", Offset2Value:  ",INDEX(SpatialOffsets[Offset 2 Value],$A3175),
", Offset2UnitID:  ",CHAR(34),INDEX(SpatialOffsets[Offset 2 Unit],$A3175),CHAR(34),
", Offset3Value:  ",INDEX(SpatialOffsets[Offset 3 Value],$A3175),
", Offset3UnitID:  ",CHAR(34),INDEX(SpatialOffsets[Offset 3 Unit],$A3175),CHAR(34),,"}")))</f>
        <v>#REF!</v>
      </c>
      <c r="O3175" t="e">
        <f>IF(COUNTA(RelatedFeatures[])=0,"", IF(INDEX(RelatedFeatures[First Sampling Feature Code],$A3175)="","",
CONCATENATE("  - &amp;RelationID",TEXT($A3175,"0000"),
" {","SamplingFeatureID:  *SamplingFeatureID",TEXT(MATCH(INDEX(RelatedFeatures[First Sampling Feature Code],$A3175),SamplingFeatures[Feature Code],0),"0000"),
", RelationshipTypeCV:  ",CHAR(34),INDEX(RelatedFeatures[Relationship Type],$A3175),CHAR(34),
", RelatedFeatureID: *SamplingFeatureID",TEXT(MATCH(INDEX(RelatedFeatures[Second Sampling Feature Code],$A3175),SamplingFeatures[Feature Code],0),"0000"),
", SpatialOffsetID:  ",IF(INDEX(RelatedFeatures[Offset Number],$A3175)="","",CONCATENATE("*SpatialOffsetID",TEXT(INDEX(RelatedFeatures[Offset Number],$A3175),"0000"))),"}")))</f>
        <v>#REF!</v>
      </c>
      <c r="P3175" t="e">
        <f>IF(INDEX(Methods[Method Type],$A3175)="","",
CONCATENATE("  - &amp;MethodID",TEXT($A3175,"0000"),
" {","MethodTypeCV:  ",CHAR(34),INDEX(Methods[Method Type],$A3175),CHAR(34),
", MethodCode:  ",CHAR(34),INDEX(Methods[Method Code],$A3175),CHAR(34),
", MethodName:  ",CHAR(34),INDEX(Methods[Method Name],$A3175),CHAR(34),
", MethodDescription:  ",CHAR(34),INDEX(Methods[Method Description],$A3175),CHAR(34),
", MethodLink:  ",CHAR(34),INDEX(Methods[Method Link],$A3175),CHAR(34),
", OrganizationID: *OrganizationID",TEXT(MATCH(INDEX(Methods[Organization Name],$A3175),Organizations[Organization Name],0),"0000"),"}"))</f>
        <v>#REF!</v>
      </c>
      <c r="Q3175" t="e">
        <f>IF(INDEX(Variables[Variable Type],$A3175)="","",
CONCATENATE("  - &amp;VariableID",TEXT($A3175,"0000"),
" {","VariableTypeCV:  ",CHAR(34),INDEX(Variables[Variable Type],$A3175),CHAR(34),
", VariableCode:  ",CHAR(34),INDEX(Variables[Variable Code],$A3175),CHAR(34),
", VariableNameCV:  ",CHAR(34),INDEX(Variables[Variable Name],$A3175),CHAR(34),
", VariableDefinition:  ",CHAR(34),INDEX(Variables[Variable Definition],$A3175),CHAR(34),
", SpecciationCV:  ",CHAR(34),INDEX(Variables[Speciation],$A3175),CHAR(34),
", NoDataValue:  ",CHAR(34),INDEX(Variables[No Data Value],$A3175),CHAR(34),"}"))</f>
        <v>#REF!</v>
      </c>
    </row>
    <row r="3176" spans="1:17" x14ac:dyDescent="0.25">
      <c r="A3176">
        <v>3173</v>
      </c>
      <c r="D3176" t="e">
        <f>IF(INDEX(People[First Name],$A3176)="","",
CONCATENATE("  - &amp;PersonID",TEXT($A3176,"0000"),
" {","PersonFirstName:  ",CHAR(34),INDEX(People[First Name],$A3176),CHAR(34),
", PersonMiddleName:  ",CHAR(34),INDEX(People[Middle Name],$A3176),CHAR(34),
", PersonLastName:  ",CHAR(34),INDEX(People[Last Name],$A3176),CHAR(34),"}"))</f>
        <v>#REF!</v>
      </c>
      <c r="E3176" t="e">
        <f>IF(INDEX(Organizations[Organization Type '[CV']],$A3176)="","",
CONCATENATE("  - &amp;OrganizationID",TEXT($A3176,"0000"),
" {","OrganizationTypeCV:  ",CHAR(34),INDEX(Organizations[Organization Type '[CV']],$A3176),CHAR(34),
", OrganizationCode:  ",CHAR(34),INDEX(Organizations[Organization Code],$A3176),CHAR(34),
", OrganizationName:  ",CHAR(34),INDEX(Organizations[Organization Name],$A3176),CHAR(34),
", OrganizationDescription:  ",CHAR(34),INDEX(Organizations[Organization Description],$A3176),CHAR(34),
", OrganizationLink:  ",CHAR(34),INDEX(Organizations[Organization Link],$A3176),CHAR(34),"}"))</f>
        <v>#REF!</v>
      </c>
      <c r="F3176" t="e">
        <f>IF(INDEX(People[First Name],$A3176)="","",
CONCATENATE("  - &amp;AffiliationID",TEXT($A3176,"0000"),
" {PersonID: *PersonID",TEXT($A3176,"0000"),
", OrganizationID: *OrganizationID",TEXT(MATCH(INDEX(People[Organization Name],$A3176),Organizations[Organization Name],0),"0000"),
", IsPrimaryOrganizationContact: , AffiliationStartDate: , AffiliationEndDate: , PrimaryPhone: ",
", PrimaryEmail: ",CHAR(34),INDEX(People[Primary Email],$A3176),CHAR(34),
", PrimaryAddress: ",CHAR(34),INDEX(People[Primary Address],$A3176),CHAR(34),
", PersonLink: }"))</f>
        <v>#REF!</v>
      </c>
      <c r="H3176" t="e">
        <f>IF(COUNTA(CitationInformation)=0,"",IF(INDEX(AuthorList[Author Name],$A3176)="","",
CONCATENATE("  - &amp;AuthorListID",TEXT($A3176,"0000"),
"  {CitationID: *CitationID0001",
", PersonID: *PersonID",TEXT(MATCH(INDEX(AuthorList[Author Name],$A3176),People[Full Name],0),"0000"),
", AuthorOrder: ",INDEX(AuthorList[Author Number],$A3176),"}")))</f>
        <v>#REF!</v>
      </c>
      <c r="K3176" t="e">
        <f>IF(INDEX(SamplingFeatures[Feature Code],$A3176)="","",
CONCATENATE("  - &amp;SamplingFeatureID",TEXT($A3176,"0000"),
" {","SamplingFeatureUUID:  ",CHAR(34),INDEX(SamplingFeatures[Sampling Feature UUID],$A3176),CHAR(34),
", SamplingFeatureTypeCV:  ",CHAR(34),INDEX(SamplingFeatures[Sampling Feature Type],$A3176),CHAR(34),
", SamplingFeatureCode:  ",CHAR(34),INDEX(SamplingFeatures[Feature Code],$A3176),CHAR(34),
", SamplingFeatureName:  ",CHAR(34),INDEX(SamplingFeatures[Feature Name],$A3176),CHAR(34),
", SamplingFeatureDescription:  ",CHAR(34),INDEX(SamplingFeatures[Feature Description],$A3176),CHAR(34),
", SamplingFeatureGeotypeCV:  ",CHAR(34),INDEX(SamplingFeatures[Feature Geo Type],$A3176),CHAR(34),
", FeatureGeometry:  ",CHAR(34),INDEX(SamplingFeatures[Feature Geometry],$A3176),CHAR(34),
", Elevation_m:  ",CHAR(34),INDEX(SamplingFeatures[Elevation_m],$A3176),CHAR(34),
", ElevationDatumCV:  ",CHAR(34),ElevationDatum,CHAR(34),"}"))</f>
        <v>#REF!</v>
      </c>
      <c r="L3176" t="e">
        <f>IF(INDEX(SamplingFeatures[Sampling Feature Type],$A3176)&lt;&gt;"Site","",
CONCATENATE("  - &amp;SiteID",TEXT(SUMPRODUCT(--($L$3:$L3175&lt;&gt;"")),"0000"),
" {","SamplingFeatureID:  *SamplingFeatureID",TEXT($A3176,"0000"),
", SiteTypeCV:  ",CHAR(34),INDEX(Sites[Site Type],$A3176),CHAR(34),
", Latitude:  ",INDEX(Sites[Latitude],$A3176),
", Longitude:  ",INDEX(Sites[Longitude],$A3176),
", SRSName:  ",CHAR(34),LatLonDatum,CHAR(34),"}"))</f>
        <v>#REF!</v>
      </c>
      <c r="M3176" t="e">
        <f>IF(INDEX(SamplingFeatures[Sampling Feature Type],$A3176)&lt;&gt;"Specimen","",
CONCATENATE("  - &amp;SpecimenID",TEXT(SUMPRODUCT(--($M$3:$M3175&lt;&gt;"")),"0000"),
" {","SamplingFeatureID:  *SamplingFeatureID",TEXT($A3176,"0000"),
", SpecimenTypeCV:  ",CHAR(34),INDEX(Specimens[Specimen Type],$A3176),CHAR(34),
", SpecimenMediumCV:  ",INDEX(Specimens[Specimen Medium],$A3176),
", IsFieldSpecimen:  ",CHAR(34),INDEX(Specimens[Is Field Specimen?],$A3176),CHAR(34),"}"))</f>
        <v>#REF!</v>
      </c>
      <c r="N3176" t="e">
        <f>IF(COUNTA(SpatialOffsets[])=0,"", IF(INDEX(SpatialOffsets[Spatial Offset Type],$A3176)="","",
CONCATENATE("  - &amp;SpatialOffsetID",TEXT($A3176,"0000"),
" {","SpatialOffsetTypeCV:  ",CHAR(34),INDEX(SpatialOffsets[Spatial Offset Type],$A3176),CHAR(34),
", Offset1Value:  ",INDEX(SpatialOffsets[Offset 1 Value],$A3176),
", Offset1UnitID:  ",CHAR(34),INDEX(SpatialOffsets[Offset 1 Unit],$A3176),CHAR(34),
", Offset2Value:  ",INDEX(SpatialOffsets[Offset 2 Value],$A3176),
", Offset2UnitID:  ",CHAR(34),INDEX(SpatialOffsets[Offset 2 Unit],$A3176),CHAR(34),
", Offset3Value:  ",INDEX(SpatialOffsets[Offset 3 Value],$A3176),
", Offset3UnitID:  ",CHAR(34),INDEX(SpatialOffsets[Offset 3 Unit],$A3176),CHAR(34),,"}")))</f>
        <v>#REF!</v>
      </c>
      <c r="O3176" t="e">
        <f>IF(COUNTA(RelatedFeatures[])=0,"", IF(INDEX(RelatedFeatures[First Sampling Feature Code],$A3176)="","",
CONCATENATE("  - &amp;RelationID",TEXT($A3176,"0000"),
" {","SamplingFeatureID:  *SamplingFeatureID",TEXT(MATCH(INDEX(RelatedFeatures[First Sampling Feature Code],$A3176),SamplingFeatures[Feature Code],0),"0000"),
", RelationshipTypeCV:  ",CHAR(34),INDEX(RelatedFeatures[Relationship Type],$A3176),CHAR(34),
", RelatedFeatureID: *SamplingFeatureID",TEXT(MATCH(INDEX(RelatedFeatures[Second Sampling Feature Code],$A3176),SamplingFeatures[Feature Code],0),"0000"),
", SpatialOffsetID:  ",IF(INDEX(RelatedFeatures[Offset Number],$A3176)="","",CONCATENATE("*SpatialOffsetID",TEXT(INDEX(RelatedFeatures[Offset Number],$A3176),"0000"))),"}")))</f>
        <v>#REF!</v>
      </c>
      <c r="P3176" t="e">
        <f>IF(INDEX(Methods[Method Type],$A3176)="","",
CONCATENATE("  - &amp;MethodID",TEXT($A3176,"0000"),
" {","MethodTypeCV:  ",CHAR(34),INDEX(Methods[Method Type],$A3176),CHAR(34),
", MethodCode:  ",CHAR(34),INDEX(Methods[Method Code],$A3176),CHAR(34),
", MethodName:  ",CHAR(34),INDEX(Methods[Method Name],$A3176),CHAR(34),
", MethodDescription:  ",CHAR(34),INDEX(Methods[Method Description],$A3176),CHAR(34),
", MethodLink:  ",CHAR(34),INDEX(Methods[Method Link],$A3176),CHAR(34),
", OrganizationID: *OrganizationID",TEXT(MATCH(INDEX(Methods[Organization Name],$A3176),Organizations[Organization Name],0),"0000"),"}"))</f>
        <v>#REF!</v>
      </c>
      <c r="Q3176" t="e">
        <f>IF(INDEX(Variables[Variable Type],$A3176)="","",
CONCATENATE("  - &amp;VariableID",TEXT($A3176,"0000"),
" {","VariableTypeCV:  ",CHAR(34),INDEX(Variables[Variable Type],$A3176),CHAR(34),
", VariableCode:  ",CHAR(34),INDEX(Variables[Variable Code],$A3176),CHAR(34),
", VariableNameCV:  ",CHAR(34),INDEX(Variables[Variable Name],$A3176),CHAR(34),
", VariableDefinition:  ",CHAR(34),INDEX(Variables[Variable Definition],$A3176),CHAR(34),
", SpecciationCV:  ",CHAR(34),INDEX(Variables[Speciation],$A3176),CHAR(34),
", NoDataValue:  ",CHAR(34),INDEX(Variables[No Data Value],$A3176),CHAR(34),"}"))</f>
        <v>#REF!</v>
      </c>
    </row>
    <row r="3177" spans="1:17" x14ac:dyDescent="0.25">
      <c r="A3177">
        <v>3174</v>
      </c>
      <c r="D3177" t="e">
        <f>IF(INDEX(People[First Name],$A3177)="","",
CONCATENATE("  - &amp;PersonID",TEXT($A3177,"0000"),
" {","PersonFirstName:  ",CHAR(34),INDEX(People[First Name],$A3177),CHAR(34),
", PersonMiddleName:  ",CHAR(34),INDEX(People[Middle Name],$A3177),CHAR(34),
", PersonLastName:  ",CHAR(34),INDEX(People[Last Name],$A3177),CHAR(34),"}"))</f>
        <v>#REF!</v>
      </c>
      <c r="E3177" t="e">
        <f>IF(INDEX(Organizations[Organization Type '[CV']],$A3177)="","",
CONCATENATE("  - &amp;OrganizationID",TEXT($A3177,"0000"),
" {","OrganizationTypeCV:  ",CHAR(34),INDEX(Organizations[Organization Type '[CV']],$A3177),CHAR(34),
", OrganizationCode:  ",CHAR(34),INDEX(Organizations[Organization Code],$A3177),CHAR(34),
", OrganizationName:  ",CHAR(34),INDEX(Organizations[Organization Name],$A3177),CHAR(34),
", OrganizationDescription:  ",CHAR(34),INDEX(Organizations[Organization Description],$A3177),CHAR(34),
", OrganizationLink:  ",CHAR(34),INDEX(Organizations[Organization Link],$A3177),CHAR(34),"}"))</f>
        <v>#REF!</v>
      </c>
      <c r="F3177" t="e">
        <f>IF(INDEX(People[First Name],$A3177)="","",
CONCATENATE("  - &amp;AffiliationID",TEXT($A3177,"0000"),
" {PersonID: *PersonID",TEXT($A3177,"0000"),
", OrganizationID: *OrganizationID",TEXT(MATCH(INDEX(People[Organization Name],$A3177),Organizations[Organization Name],0),"0000"),
", IsPrimaryOrganizationContact: , AffiliationStartDate: , AffiliationEndDate: , PrimaryPhone: ",
", PrimaryEmail: ",CHAR(34),INDEX(People[Primary Email],$A3177),CHAR(34),
", PrimaryAddress: ",CHAR(34),INDEX(People[Primary Address],$A3177),CHAR(34),
", PersonLink: }"))</f>
        <v>#REF!</v>
      </c>
      <c r="H3177" t="e">
        <f>IF(COUNTA(CitationInformation)=0,"",IF(INDEX(AuthorList[Author Name],$A3177)="","",
CONCATENATE("  - &amp;AuthorListID",TEXT($A3177,"0000"),
"  {CitationID: *CitationID0001",
", PersonID: *PersonID",TEXT(MATCH(INDEX(AuthorList[Author Name],$A3177),People[Full Name],0),"0000"),
", AuthorOrder: ",INDEX(AuthorList[Author Number],$A3177),"}")))</f>
        <v>#REF!</v>
      </c>
      <c r="K3177" t="e">
        <f>IF(INDEX(SamplingFeatures[Feature Code],$A3177)="","",
CONCATENATE("  - &amp;SamplingFeatureID",TEXT($A3177,"0000"),
" {","SamplingFeatureUUID:  ",CHAR(34),INDEX(SamplingFeatures[Sampling Feature UUID],$A3177),CHAR(34),
", SamplingFeatureTypeCV:  ",CHAR(34),INDEX(SamplingFeatures[Sampling Feature Type],$A3177),CHAR(34),
", SamplingFeatureCode:  ",CHAR(34),INDEX(SamplingFeatures[Feature Code],$A3177),CHAR(34),
", SamplingFeatureName:  ",CHAR(34),INDEX(SamplingFeatures[Feature Name],$A3177),CHAR(34),
", SamplingFeatureDescription:  ",CHAR(34),INDEX(SamplingFeatures[Feature Description],$A3177),CHAR(34),
", SamplingFeatureGeotypeCV:  ",CHAR(34),INDEX(SamplingFeatures[Feature Geo Type],$A3177),CHAR(34),
", FeatureGeometry:  ",CHAR(34),INDEX(SamplingFeatures[Feature Geometry],$A3177),CHAR(34),
", Elevation_m:  ",CHAR(34),INDEX(SamplingFeatures[Elevation_m],$A3177),CHAR(34),
", ElevationDatumCV:  ",CHAR(34),ElevationDatum,CHAR(34),"}"))</f>
        <v>#REF!</v>
      </c>
      <c r="L3177" t="e">
        <f>IF(INDEX(SamplingFeatures[Sampling Feature Type],$A3177)&lt;&gt;"Site","",
CONCATENATE("  - &amp;SiteID",TEXT(SUMPRODUCT(--($L$3:$L3176&lt;&gt;"")),"0000"),
" {","SamplingFeatureID:  *SamplingFeatureID",TEXT($A3177,"0000"),
", SiteTypeCV:  ",CHAR(34),INDEX(Sites[Site Type],$A3177),CHAR(34),
", Latitude:  ",INDEX(Sites[Latitude],$A3177),
", Longitude:  ",INDEX(Sites[Longitude],$A3177),
", SRSName:  ",CHAR(34),LatLonDatum,CHAR(34),"}"))</f>
        <v>#REF!</v>
      </c>
      <c r="M3177" t="e">
        <f>IF(INDEX(SamplingFeatures[Sampling Feature Type],$A3177)&lt;&gt;"Specimen","",
CONCATENATE("  - &amp;SpecimenID",TEXT(SUMPRODUCT(--($M$3:$M3176&lt;&gt;"")),"0000"),
" {","SamplingFeatureID:  *SamplingFeatureID",TEXT($A3177,"0000"),
", SpecimenTypeCV:  ",CHAR(34),INDEX(Specimens[Specimen Type],$A3177),CHAR(34),
", SpecimenMediumCV:  ",INDEX(Specimens[Specimen Medium],$A3177),
", IsFieldSpecimen:  ",CHAR(34),INDEX(Specimens[Is Field Specimen?],$A3177),CHAR(34),"}"))</f>
        <v>#REF!</v>
      </c>
      <c r="N3177" t="e">
        <f>IF(COUNTA(SpatialOffsets[])=0,"", IF(INDEX(SpatialOffsets[Spatial Offset Type],$A3177)="","",
CONCATENATE("  - &amp;SpatialOffsetID",TEXT($A3177,"0000"),
" {","SpatialOffsetTypeCV:  ",CHAR(34),INDEX(SpatialOffsets[Spatial Offset Type],$A3177),CHAR(34),
", Offset1Value:  ",INDEX(SpatialOffsets[Offset 1 Value],$A3177),
", Offset1UnitID:  ",CHAR(34),INDEX(SpatialOffsets[Offset 1 Unit],$A3177),CHAR(34),
", Offset2Value:  ",INDEX(SpatialOffsets[Offset 2 Value],$A3177),
", Offset2UnitID:  ",CHAR(34),INDEX(SpatialOffsets[Offset 2 Unit],$A3177),CHAR(34),
", Offset3Value:  ",INDEX(SpatialOffsets[Offset 3 Value],$A3177),
", Offset3UnitID:  ",CHAR(34),INDEX(SpatialOffsets[Offset 3 Unit],$A3177),CHAR(34),,"}")))</f>
        <v>#REF!</v>
      </c>
      <c r="O3177" t="e">
        <f>IF(COUNTA(RelatedFeatures[])=0,"", IF(INDEX(RelatedFeatures[First Sampling Feature Code],$A3177)="","",
CONCATENATE("  - &amp;RelationID",TEXT($A3177,"0000"),
" {","SamplingFeatureID:  *SamplingFeatureID",TEXT(MATCH(INDEX(RelatedFeatures[First Sampling Feature Code],$A3177),SamplingFeatures[Feature Code],0),"0000"),
", RelationshipTypeCV:  ",CHAR(34),INDEX(RelatedFeatures[Relationship Type],$A3177),CHAR(34),
", RelatedFeatureID: *SamplingFeatureID",TEXT(MATCH(INDEX(RelatedFeatures[Second Sampling Feature Code],$A3177),SamplingFeatures[Feature Code],0),"0000"),
", SpatialOffsetID:  ",IF(INDEX(RelatedFeatures[Offset Number],$A3177)="","",CONCATENATE("*SpatialOffsetID",TEXT(INDEX(RelatedFeatures[Offset Number],$A3177),"0000"))),"}")))</f>
        <v>#REF!</v>
      </c>
      <c r="P3177" t="e">
        <f>IF(INDEX(Methods[Method Type],$A3177)="","",
CONCATENATE("  - &amp;MethodID",TEXT($A3177,"0000"),
" {","MethodTypeCV:  ",CHAR(34),INDEX(Methods[Method Type],$A3177),CHAR(34),
", MethodCode:  ",CHAR(34),INDEX(Methods[Method Code],$A3177),CHAR(34),
", MethodName:  ",CHAR(34),INDEX(Methods[Method Name],$A3177),CHAR(34),
", MethodDescription:  ",CHAR(34),INDEX(Methods[Method Description],$A3177),CHAR(34),
", MethodLink:  ",CHAR(34),INDEX(Methods[Method Link],$A3177),CHAR(34),
", OrganizationID: *OrganizationID",TEXT(MATCH(INDEX(Methods[Organization Name],$A3177),Organizations[Organization Name],0),"0000"),"}"))</f>
        <v>#REF!</v>
      </c>
      <c r="Q3177" t="e">
        <f>IF(INDEX(Variables[Variable Type],$A3177)="","",
CONCATENATE("  - &amp;VariableID",TEXT($A3177,"0000"),
" {","VariableTypeCV:  ",CHAR(34),INDEX(Variables[Variable Type],$A3177),CHAR(34),
", VariableCode:  ",CHAR(34),INDEX(Variables[Variable Code],$A3177),CHAR(34),
", VariableNameCV:  ",CHAR(34),INDEX(Variables[Variable Name],$A3177),CHAR(34),
", VariableDefinition:  ",CHAR(34),INDEX(Variables[Variable Definition],$A3177),CHAR(34),
", SpecciationCV:  ",CHAR(34),INDEX(Variables[Speciation],$A3177),CHAR(34),
", NoDataValue:  ",CHAR(34),INDEX(Variables[No Data Value],$A3177),CHAR(34),"}"))</f>
        <v>#REF!</v>
      </c>
    </row>
    <row r="3178" spans="1:17" x14ac:dyDescent="0.25">
      <c r="A3178">
        <v>3175</v>
      </c>
      <c r="D3178" t="e">
        <f>IF(INDEX(People[First Name],$A3178)="","",
CONCATENATE("  - &amp;PersonID",TEXT($A3178,"0000"),
" {","PersonFirstName:  ",CHAR(34),INDEX(People[First Name],$A3178),CHAR(34),
", PersonMiddleName:  ",CHAR(34),INDEX(People[Middle Name],$A3178),CHAR(34),
", PersonLastName:  ",CHAR(34),INDEX(People[Last Name],$A3178),CHAR(34),"}"))</f>
        <v>#REF!</v>
      </c>
      <c r="E3178" t="e">
        <f>IF(INDEX(Organizations[Organization Type '[CV']],$A3178)="","",
CONCATENATE("  - &amp;OrganizationID",TEXT($A3178,"0000"),
" {","OrganizationTypeCV:  ",CHAR(34),INDEX(Organizations[Organization Type '[CV']],$A3178),CHAR(34),
", OrganizationCode:  ",CHAR(34),INDEX(Organizations[Organization Code],$A3178),CHAR(34),
", OrganizationName:  ",CHAR(34),INDEX(Organizations[Organization Name],$A3178),CHAR(34),
", OrganizationDescription:  ",CHAR(34),INDEX(Organizations[Organization Description],$A3178),CHAR(34),
", OrganizationLink:  ",CHAR(34),INDEX(Organizations[Organization Link],$A3178),CHAR(34),"}"))</f>
        <v>#REF!</v>
      </c>
      <c r="F3178" t="e">
        <f>IF(INDEX(People[First Name],$A3178)="","",
CONCATENATE("  - &amp;AffiliationID",TEXT($A3178,"0000"),
" {PersonID: *PersonID",TEXT($A3178,"0000"),
", OrganizationID: *OrganizationID",TEXT(MATCH(INDEX(People[Organization Name],$A3178),Organizations[Organization Name],0),"0000"),
", IsPrimaryOrganizationContact: , AffiliationStartDate: , AffiliationEndDate: , PrimaryPhone: ",
", PrimaryEmail: ",CHAR(34),INDEX(People[Primary Email],$A3178),CHAR(34),
", PrimaryAddress: ",CHAR(34),INDEX(People[Primary Address],$A3178),CHAR(34),
", PersonLink: }"))</f>
        <v>#REF!</v>
      </c>
      <c r="H3178" t="e">
        <f>IF(COUNTA(CitationInformation)=0,"",IF(INDEX(AuthorList[Author Name],$A3178)="","",
CONCATENATE("  - &amp;AuthorListID",TEXT($A3178,"0000"),
"  {CitationID: *CitationID0001",
", PersonID: *PersonID",TEXT(MATCH(INDEX(AuthorList[Author Name],$A3178),People[Full Name],0),"0000"),
", AuthorOrder: ",INDEX(AuthorList[Author Number],$A3178),"}")))</f>
        <v>#REF!</v>
      </c>
      <c r="K3178" t="e">
        <f>IF(INDEX(SamplingFeatures[Feature Code],$A3178)="","",
CONCATENATE("  - &amp;SamplingFeatureID",TEXT($A3178,"0000"),
" {","SamplingFeatureUUID:  ",CHAR(34),INDEX(SamplingFeatures[Sampling Feature UUID],$A3178),CHAR(34),
", SamplingFeatureTypeCV:  ",CHAR(34),INDEX(SamplingFeatures[Sampling Feature Type],$A3178),CHAR(34),
", SamplingFeatureCode:  ",CHAR(34),INDEX(SamplingFeatures[Feature Code],$A3178),CHAR(34),
", SamplingFeatureName:  ",CHAR(34),INDEX(SamplingFeatures[Feature Name],$A3178),CHAR(34),
", SamplingFeatureDescription:  ",CHAR(34),INDEX(SamplingFeatures[Feature Description],$A3178),CHAR(34),
", SamplingFeatureGeotypeCV:  ",CHAR(34),INDEX(SamplingFeatures[Feature Geo Type],$A3178),CHAR(34),
", FeatureGeometry:  ",CHAR(34),INDEX(SamplingFeatures[Feature Geometry],$A3178),CHAR(34),
", Elevation_m:  ",CHAR(34),INDEX(SamplingFeatures[Elevation_m],$A3178),CHAR(34),
", ElevationDatumCV:  ",CHAR(34),ElevationDatum,CHAR(34),"}"))</f>
        <v>#REF!</v>
      </c>
      <c r="L3178" t="e">
        <f>IF(INDEX(SamplingFeatures[Sampling Feature Type],$A3178)&lt;&gt;"Site","",
CONCATENATE("  - &amp;SiteID",TEXT(SUMPRODUCT(--($L$3:$L3177&lt;&gt;"")),"0000"),
" {","SamplingFeatureID:  *SamplingFeatureID",TEXT($A3178,"0000"),
", SiteTypeCV:  ",CHAR(34),INDEX(Sites[Site Type],$A3178),CHAR(34),
", Latitude:  ",INDEX(Sites[Latitude],$A3178),
", Longitude:  ",INDEX(Sites[Longitude],$A3178),
", SRSName:  ",CHAR(34),LatLonDatum,CHAR(34),"}"))</f>
        <v>#REF!</v>
      </c>
      <c r="M3178" t="e">
        <f>IF(INDEX(SamplingFeatures[Sampling Feature Type],$A3178)&lt;&gt;"Specimen","",
CONCATENATE("  - &amp;SpecimenID",TEXT(SUMPRODUCT(--($M$3:$M3177&lt;&gt;"")),"0000"),
" {","SamplingFeatureID:  *SamplingFeatureID",TEXT($A3178,"0000"),
", SpecimenTypeCV:  ",CHAR(34),INDEX(Specimens[Specimen Type],$A3178),CHAR(34),
", SpecimenMediumCV:  ",INDEX(Specimens[Specimen Medium],$A3178),
", IsFieldSpecimen:  ",CHAR(34),INDEX(Specimens[Is Field Specimen?],$A3178),CHAR(34),"}"))</f>
        <v>#REF!</v>
      </c>
      <c r="N3178" t="e">
        <f>IF(COUNTA(SpatialOffsets[])=0,"", IF(INDEX(SpatialOffsets[Spatial Offset Type],$A3178)="","",
CONCATENATE("  - &amp;SpatialOffsetID",TEXT($A3178,"0000"),
" {","SpatialOffsetTypeCV:  ",CHAR(34),INDEX(SpatialOffsets[Spatial Offset Type],$A3178),CHAR(34),
", Offset1Value:  ",INDEX(SpatialOffsets[Offset 1 Value],$A3178),
", Offset1UnitID:  ",CHAR(34),INDEX(SpatialOffsets[Offset 1 Unit],$A3178),CHAR(34),
", Offset2Value:  ",INDEX(SpatialOffsets[Offset 2 Value],$A3178),
", Offset2UnitID:  ",CHAR(34),INDEX(SpatialOffsets[Offset 2 Unit],$A3178),CHAR(34),
", Offset3Value:  ",INDEX(SpatialOffsets[Offset 3 Value],$A3178),
", Offset3UnitID:  ",CHAR(34),INDEX(SpatialOffsets[Offset 3 Unit],$A3178),CHAR(34),,"}")))</f>
        <v>#REF!</v>
      </c>
      <c r="O3178" t="e">
        <f>IF(COUNTA(RelatedFeatures[])=0,"", IF(INDEX(RelatedFeatures[First Sampling Feature Code],$A3178)="","",
CONCATENATE("  - &amp;RelationID",TEXT($A3178,"0000"),
" {","SamplingFeatureID:  *SamplingFeatureID",TEXT(MATCH(INDEX(RelatedFeatures[First Sampling Feature Code],$A3178),SamplingFeatures[Feature Code],0),"0000"),
", RelationshipTypeCV:  ",CHAR(34),INDEX(RelatedFeatures[Relationship Type],$A3178),CHAR(34),
", RelatedFeatureID: *SamplingFeatureID",TEXT(MATCH(INDEX(RelatedFeatures[Second Sampling Feature Code],$A3178),SamplingFeatures[Feature Code],0),"0000"),
", SpatialOffsetID:  ",IF(INDEX(RelatedFeatures[Offset Number],$A3178)="","",CONCATENATE("*SpatialOffsetID",TEXT(INDEX(RelatedFeatures[Offset Number],$A3178),"0000"))),"}")))</f>
        <v>#REF!</v>
      </c>
      <c r="P3178" t="e">
        <f>IF(INDEX(Methods[Method Type],$A3178)="","",
CONCATENATE("  - &amp;MethodID",TEXT($A3178,"0000"),
" {","MethodTypeCV:  ",CHAR(34),INDEX(Methods[Method Type],$A3178),CHAR(34),
", MethodCode:  ",CHAR(34),INDEX(Methods[Method Code],$A3178),CHAR(34),
", MethodName:  ",CHAR(34),INDEX(Methods[Method Name],$A3178),CHAR(34),
", MethodDescription:  ",CHAR(34),INDEX(Methods[Method Description],$A3178),CHAR(34),
", MethodLink:  ",CHAR(34),INDEX(Methods[Method Link],$A3178),CHAR(34),
", OrganizationID: *OrganizationID",TEXT(MATCH(INDEX(Methods[Organization Name],$A3178),Organizations[Organization Name],0),"0000"),"}"))</f>
        <v>#REF!</v>
      </c>
      <c r="Q3178" t="e">
        <f>IF(INDEX(Variables[Variable Type],$A3178)="","",
CONCATENATE("  - &amp;VariableID",TEXT($A3178,"0000"),
" {","VariableTypeCV:  ",CHAR(34),INDEX(Variables[Variable Type],$A3178),CHAR(34),
", VariableCode:  ",CHAR(34),INDEX(Variables[Variable Code],$A3178),CHAR(34),
", VariableNameCV:  ",CHAR(34),INDEX(Variables[Variable Name],$A3178),CHAR(34),
", VariableDefinition:  ",CHAR(34),INDEX(Variables[Variable Definition],$A3178),CHAR(34),
", SpecciationCV:  ",CHAR(34),INDEX(Variables[Speciation],$A3178),CHAR(34),
", NoDataValue:  ",CHAR(34),INDEX(Variables[No Data Value],$A3178),CHAR(34),"}"))</f>
        <v>#REF!</v>
      </c>
    </row>
    <row r="3179" spans="1:17" x14ac:dyDescent="0.25">
      <c r="A3179">
        <v>3176</v>
      </c>
      <c r="D3179" t="e">
        <f>IF(INDEX(People[First Name],$A3179)="","",
CONCATENATE("  - &amp;PersonID",TEXT($A3179,"0000"),
" {","PersonFirstName:  ",CHAR(34),INDEX(People[First Name],$A3179),CHAR(34),
", PersonMiddleName:  ",CHAR(34),INDEX(People[Middle Name],$A3179),CHAR(34),
", PersonLastName:  ",CHAR(34),INDEX(People[Last Name],$A3179),CHAR(34),"}"))</f>
        <v>#REF!</v>
      </c>
      <c r="E3179" t="e">
        <f>IF(INDEX(Organizations[Organization Type '[CV']],$A3179)="","",
CONCATENATE("  - &amp;OrganizationID",TEXT($A3179,"0000"),
" {","OrganizationTypeCV:  ",CHAR(34),INDEX(Organizations[Organization Type '[CV']],$A3179),CHAR(34),
", OrganizationCode:  ",CHAR(34),INDEX(Organizations[Organization Code],$A3179),CHAR(34),
", OrganizationName:  ",CHAR(34),INDEX(Organizations[Organization Name],$A3179),CHAR(34),
", OrganizationDescription:  ",CHAR(34),INDEX(Organizations[Organization Description],$A3179),CHAR(34),
", OrganizationLink:  ",CHAR(34),INDEX(Organizations[Organization Link],$A3179),CHAR(34),"}"))</f>
        <v>#REF!</v>
      </c>
      <c r="F3179" t="e">
        <f>IF(INDEX(People[First Name],$A3179)="","",
CONCATENATE("  - &amp;AffiliationID",TEXT($A3179,"0000"),
" {PersonID: *PersonID",TEXT($A3179,"0000"),
", OrganizationID: *OrganizationID",TEXT(MATCH(INDEX(People[Organization Name],$A3179),Organizations[Organization Name],0),"0000"),
", IsPrimaryOrganizationContact: , AffiliationStartDate: , AffiliationEndDate: , PrimaryPhone: ",
", PrimaryEmail: ",CHAR(34),INDEX(People[Primary Email],$A3179),CHAR(34),
", PrimaryAddress: ",CHAR(34),INDEX(People[Primary Address],$A3179),CHAR(34),
", PersonLink: }"))</f>
        <v>#REF!</v>
      </c>
      <c r="H3179" t="e">
        <f>IF(COUNTA(CitationInformation)=0,"",IF(INDEX(AuthorList[Author Name],$A3179)="","",
CONCATENATE("  - &amp;AuthorListID",TEXT($A3179,"0000"),
"  {CitationID: *CitationID0001",
", PersonID: *PersonID",TEXT(MATCH(INDEX(AuthorList[Author Name],$A3179),People[Full Name],0),"0000"),
", AuthorOrder: ",INDEX(AuthorList[Author Number],$A3179),"}")))</f>
        <v>#REF!</v>
      </c>
      <c r="K3179" t="e">
        <f>IF(INDEX(SamplingFeatures[Feature Code],$A3179)="","",
CONCATENATE("  - &amp;SamplingFeatureID",TEXT($A3179,"0000"),
" {","SamplingFeatureUUID:  ",CHAR(34),INDEX(SamplingFeatures[Sampling Feature UUID],$A3179),CHAR(34),
", SamplingFeatureTypeCV:  ",CHAR(34),INDEX(SamplingFeatures[Sampling Feature Type],$A3179),CHAR(34),
", SamplingFeatureCode:  ",CHAR(34),INDEX(SamplingFeatures[Feature Code],$A3179),CHAR(34),
", SamplingFeatureName:  ",CHAR(34),INDEX(SamplingFeatures[Feature Name],$A3179),CHAR(34),
", SamplingFeatureDescription:  ",CHAR(34),INDEX(SamplingFeatures[Feature Description],$A3179),CHAR(34),
", SamplingFeatureGeotypeCV:  ",CHAR(34),INDEX(SamplingFeatures[Feature Geo Type],$A3179),CHAR(34),
", FeatureGeometry:  ",CHAR(34),INDEX(SamplingFeatures[Feature Geometry],$A3179),CHAR(34),
", Elevation_m:  ",CHAR(34),INDEX(SamplingFeatures[Elevation_m],$A3179),CHAR(34),
", ElevationDatumCV:  ",CHAR(34),ElevationDatum,CHAR(34),"}"))</f>
        <v>#REF!</v>
      </c>
      <c r="L3179" t="e">
        <f>IF(INDEX(SamplingFeatures[Sampling Feature Type],$A3179)&lt;&gt;"Site","",
CONCATENATE("  - &amp;SiteID",TEXT(SUMPRODUCT(--($L$3:$L3178&lt;&gt;"")),"0000"),
" {","SamplingFeatureID:  *SamplingFeatureID",TEXT($A3179,"0000"),
", SiteTypeCV:  ",CHAR(34),INDEX(Sites[Site Type],$A3179),CHAR(34),
", Latitude:  ",INDEX(Sites[Latitude],$A3179),
", Longitude:  ",INDEX(Sites[Longitude],$A3179),
", SRSName:  ",CHAR(34),LatLonDatum,CHAR(34),"}"))</f>
        <v>#REF!</v>
      </c>
      <c r="M3179" t="e">
        <f>IF(INDEX(SamplingFeatures[Sampling Feature Type],$A3179)&lt;&gt;"Specimen","",
CONCATENATE("  - &amp;SpecimenID",TEXT(SUMPRODUCT(--($M$3:$M3178&lt;&gt;"")),"0000"),
" {","SamplingFeatureID:  *SamplingFeatureID",TEXT($A3179,"0000"),
", SpecimenTypeCV:  ",CHAR(34),INDEX(Specimens[Specimen Type],$A3179),CHAR(34),
", SpecimenMediumCV:  ",INDEX(Specimens[Specimen Medium],$A3179),
", IsFieldSpecimen:  ",CHAR(34),INDEX(Specimens[Is Field Specimen?],$A3179),CHAR(34),"}"))</f>
        <v>#REF!</v>
      </c>
      <c r="N3179" t="e">
        <f>IF(COUNTA(SpatialOffsets[])=0,"", IF(INDEX(SpatialOffsets[Spatial Offset Type],$A3179)="","",
CONCATENATE("  - &amp;SpatialOffsetID",TEXT($A3179,"0000"),
" {","SpatialOffsetTypeCV:  ",CHAR(34),INDEX(SpatialOffsets[Spatial Offset Type],$A3179),CHAR(34),
", Offset1Value:  ",INDEX(SpatialOffsets[Offset 1 Value],$A3179),
", Offset1UnitID:  ",CHAR(34),INDEX(SpatialOffsets[Offset 1 Unit],$A3179),CHAR(34),
", Offset2Value:  ",INDEX(SpatialOffsets[Offset 2 Value],$A3179),
", Offset2UnitID:  ",CHAR(34),INDEX(SpatialOffsets[Offset 2 Unit],$A3179),CHAR(34),
", Offset3Value:  ",INDEX(SpatialOffsets[Offset 3 Value],$A3179),
", Offset3UnitID:  ",CHAR(34),INDEX(SpatialOffsets[Offset 3 Unit],$A3179),CHAR(34),,"}")))</f>
        <v>#REF!</v>
      </c>
      <c r="O3179" t="e">
        <f>IF(COUNTA(RelatedFeatures[])=0,"", IF(INDEX(RelatedFeatures[First Sampling Feature Code],$A3179)="","",
CONCATENATE("  - &amp;RelationID",TEXT($A3179,"0000"),
" {","SamplingFeatureID:  *SamplingFeatureID",TEXT(MATCH(INDEX(RelatedFeatures[First Sampling Feature Code],$A3179),SamplingFeatures[Feature Code],0),"0000"),
", RelationshipTypeCV:  ",CHAR(34),INDEX(RelatedFeatures[Relationship Type],$A3179),CHAR(34),
", RelatedFeatureID: *SamplingFeatureID",TEXT(MATCH(INDEX(RelatedFeatures[Second Sampling Feature Code],$A3179),SamplingFeatures[Feature Code],0),"0000"),
", SpatialOffsetID:  ",IF(INDEX(RelatedFeatures[Offset Number],$A3179)="","",CONCATENATE("*SpatialOffsetID",TEXT(INDEX(RelatedFeatures[Offset Number],$A3179),"0000"))),"}")))</f>
        <v>#REF!</v>
      </c>
      <c r="P3179" t="e">
        <f>IF(INDEX(Methods[Method Type],$A3179)="","",
CONCATENATE("  - &amp;MethodID",TEXT($A3179,"0000"),
" {","MethodTypeCV:  ",CHAR(34),INDEX(Methods[Method Type],$A3179),CHAR(34),
", MethodCode:  ",CHAR(34),INDEX(Methods[Method Code],$A3179),CHAR(34),
", MethodName:  ",CHAR(34),INDEX(Methods[Method Name],$A3179),CHAR(34),
", MethodDescription:  ",CHAR(34),INDEX(Methods[Method Description],$A3179),CHAR(34),
", MethodLink:  ",CHAR(34),INDEX(Methods[Method Link],$A3179),CHAR(34),
", OrganizationID: *OrganizationID",TEXT(MATCH(INDEX(Methods[Organization Name],$A3179),Organizations[Organization Name],0),"0000"),"}"))</f>
        <v>#REF!</v>
      </c>
      <c r="Q3179" t="e">
        <f>IF(INDEX(Variables[Variable Type],$A3179)="","",
CONCATENATE("  - &amp;VariableID",TEXT($A3179,"0000"),
" {","VariableTypeCV:  ",CHAR(34),INDEX(Variables[Variable Type],$A3179),CHAR(34),
", VariableCode:  ",CHAR(34),INDEX(Variables[Variable Code],$A3179),CHAR(34),
", VariableNameCV:  ",CHAR(34),INDEX(Variables[Variable Name],$A3179),CHAR(34),
", VariableDefinition:  ",CHAR(34),INDEX(Variables[Variable Definition],$A3179),CHAR(34),
", SpecciationCV:  ",CHAR(34),INDEX(Variables[Speciation],$A3179),CHAR(34),
", NoDataValue:  ",CHAR(34),INDEX(Variables[No Data Value],$A3179),CHAR(34),"}"))</f>
        <v>#REF!</v>
      </c>
    </row>
    <row r="3180" spans="1:17" x14ac:dyDescent="0.25">
      <c r="A3180">
        <v>3177</v>
      </c>
      <c r="D3180" t="e">
        <f>IF(INDEX(People[First Name],$A3180)="","",
CONCATENATE("  - &amp;PersonID",TEXT($A3180,"0000"),
" {","PersonFirstName:  ",CHAR(34),INDEX(People[First Name],$A3180),CHAR(34),
", PersonMiddleName:  ",CHAR(34),INDEX(People[Middle Name],$A3180),CHAR(34),
", PersonLastName:  ",CHAR(34),INDEX(People[Last Name],$A3180),CHAR(34),"}"))</f>
        <v>#REF!</v>
      </c>
      <c r="E3180" t="e">
        <f>IF(INDEX(Organizations[Organization Type '[CV']],$A3180)="","",
CONCATENATE("  - &amp;OrganizationID",TEXT($A3180,"0000"),
" {","OrganizationTypeCV:  ",CHAR(34),INDEX(Organizations[Organization Type '[CV']],$A3180),CHAR(34),
", OrganizationCode:  ",CHAR(34),INDEX(Organizations[Organization Code],$A3180),CHAR(34),
", OrganizationName:  ",CHAR(34),INDEX(Organizations[Organization Name],$A3180),CHAR(34),
", OrganizationDescription:  ",CHAR(34),INDEX(Organizations[Organization Description],$A3180),CHAR(34),
", OrganizationLink:  ",CHAR(34),INDEX(Organizations[Organization Link],$A3180),CHAR(34),"}"))</f>
        <v>#REF!</v>
      </c>
      <c r="F3180" t="e">
        <f>IF(INDEX(People[First Name],$A3180)="","",
CONCATENATE("  - &amp;AffiliationID",TEXT($A3180,"0000"),
" {PersonID: *PersonID",TEXT($A3180,"0000"),
", OrganizationID: *OrganizationID",TEXT(MATCH(INDEX(People[Organization Name],$A3180),Organizations[Organization Name],0),"0000"),
", IsPrimaryOrganizationContact: , AffiliationStartDate: , AffiliationEndDate: , PrimaryPhone: ",
", PrimaryEmail: ",CHAR(34),INDEX(People[Primary Email],$A3180),CHAR(34),
", PrimaryAddress: ",CHAR(34),INDEX(People[Primary Address],$A3180),CHAR(34),
", PersonLink: }"))</f>
        <v>#REF!</v>
      </c>
      <c r="H3180" t="e">
        <f>IF(COUNTA(CitationInformation)=0,"",IF(INDEX(AuthorList[Author Name],$A3180)="","",
CONCATENATE("  - &amp;AuthorListID",TEXT($A3180,"0000"),
"  {CitationID: *CitationID0001",
", PersonID: *PersonID",TEXT(MATCH(INDEX(AuthorList[Author Name],$A3180),People[Full Name],0),"0000"),
", AuthorOrder: ",INDEX(AuthorList[Author Number],$A3180),"}")))</f>
        <v>#REF!</v>
      </c>
      <c r="K3180" t="e">
        <f>IF(INDEX(SamplingFeatures[Feature Code],$A3180)="","",
CONCATENATE("  - &amp;SamplingFeatureID",TEXT($A3180,"0000"),
" {","SamplingFeatureUUID:  ",CHAR(34),INDEX(SamplingFeatures[Sampling Feature UUID],$A3180),CHAR(34),
", SamplingFeatureTypeCV:  ",CHAR(34),INDEX(SamplingFeatures[Sampling Feature Type],$A3180),CHAR(34),
", SamplingFeatureCode:  ",CHAR(34),INDEX(SamplingFeatures[Feature Code],$A3180),CHAR(34),
", SamplingFeatureName:  ",CHAR(34),INDEX(SamplingFeatures[Feature Name],$A3180),CHAR(34),
", SamplingFeatureDescription:  ",CHAR(34),INDEX(SamplingFeatures[Feature Description],$A3180),CHAR(34),
", SamplingFeatureGeotypeCV:  ",CHAR(34),INDEX(SamplingFeatures[Feature Geo Type],$A3180),CHAR(34),
", FeatureGeometry:  ",CHAR(34),INDEX(SamplingFeatures[Feature Geometry],$A3180),CHAR(34),
", Elevation_m:  ",CHAR(34),INDEX(SamplingFeatures[Elevation_m],$A3180),CHAR(34),
", ElevationDatumCV:  ",CHAR(34),ElevationDatum,CHAR(34),"}"))</f>
        <v>#REF!</v>
      </c>
      <c r="L3180" t="e">
        <f>IF(INDEX(SamplingFeatures[Sampling Feature Type],$A3180)&lt;&gt;"Site","",
CONCATENATE("  - &amp;SiteID",TEXT(SUMPRODUCT(--($L$3:$L3179&lt;&gt;"")),"0000"),
" {","SamplingFeatureID:  *SamplingFeatureID",TEXT($A3180,"0000"),
", SiteTypeCV:  ",CHAR(34),INDEX(Sites[Site Type],$A3180),CHAR(34),
", Latitude:  ",INDEX(Sites[Latitude],$A3180),
", Longitude:  ",INDEX(Sites[Longitude],$A3180),
", SRSName:  ",CHAR(34),LatLonDatum,CHAR(34),"}"))</f>
        <v>#REF!</v>
      </c>
      <c r="M3180" t="e">
        <f>IF(INDEX(SamplingFeatures[Sampling Feature Type],$A3180)&lt;&gt;"Specimen","",
CONCATENATE("  - &amp;SpecimenID",TEXT(SUMPRODUCT(--($M$3:$M3179&lt;&gt;"")),"0000"),
" {","SamplingFeatureID:  *SamplingFeatureID",TEXT($A3180,"0000"),
", SpecimenTypeCV:  ",CHAR(34),INDEX(Specimens[Specimen Type],$A3180),CHAR(34),
", SpecimenMediumCV:  ",INDEX(Specimens[Specimen Medium],$A3180),
", IsFieldSpecimen:  ",CHAR(34),INDEX(Specimens[Is Field Specimen?],$A3180),CHAR(34),"}"))</f>
        <v>#REF!</v>
      </c>
      <c r="N3180" t="e">
        <f>IF(COUNTA(SpatialOffsets[])=0,"", IF(INDEX(SpatialOffsets[Spatial Offset Type],$A3180)="","",
CONCATENATE("  - &amp;SpatialOffsetID",TEXT($A3180,"0000"),
" {","SpatialOffsetTypeCV:  ",CHAR(34),INDEX(SpatialOffsets[Spatial Offset Type],$A3180),CHAR(34),
", Offset1Value:  ",INDEX(SpatialOffsets[Offset 1 Value],$A3180),
", Offset1UnitID:  ",CHAR(34),INDEX(SpatialOffsets[Offset 1 Unit],$A3180),CHAR(34),
", Offset2Value:  ",INDEX(SpatialOffsets[Offset 2 Value],$A3180),
", Offset2UnitID:  ",CHAR(34),INDEX(SpatialOffsets[Offset 2 Unit],$A3180),CHAR(34),
", Offset3Value:  ",INDEX(SpatialOffsets[Offset 3 Value],$A3180),
", Offset3UnitID:  ",CHAR(34),INDEX(SpatialOffsets[Offset 3 Unit],$A3180),CHAR(34),,"}")))</f>
        <v>#REF!</v>
      </c>
      <c r="O3180" t="e">
        <f>IF(COUNTA(RelatedFeatures[])=0,"", IF(INDEX(RelatedFeatures[First Sampling Feature Code],$A3180)="","",
CONCATENATE("  - &amp;RelationID",TEXT($A3180,"0000"),
" {","SamplingFeatureID:  *SamplingFeatureID",TEXT(MATCH(INDEX(RelatedFeatures[First Sampling Feature Code],$A3180),SamplingFeatures[Feature Code],0),"0000"),
", RelationshipTypeCV:  ",CHAR(34),INDEX(RelatedFeatures[Relationship Type],$A3180),CHAR(34),
", RelatedFeatureID: *SamplingFeatureID",TEXT(MATCH(INDEX(RelatedFeatures[Second Sampling Feature Code],$A3180),SamplingFeatures[Feature Code],0),"0000"),
", SpatialOffsetID:  ",IF(INDEX(RelatedFeatures[Offset Number],$A3180)="","",CONCATENATE("*SpatialOffsetID",TEXT(INDEX(RelatedFeatures[Offset Number],$A3180),"0000"))),"}")))</f>
        <v>#REF!</v>
      </c>
      <c r="P3180" t="e">
        <f>IF(INDEX(Methods[Method Type],$A3180)="","",
CONCATENATE("  - &amp;MethodID",TEXT($A3180,"0000"),
" {","MethodTypeCV:  ",CHAR(34),INDEX(Methods[Method Type],$A3180),CHAR(34),
", MethodCode:  ",CHAR(34),INDEX(Methods[Method Code],$A3180),CHAR(34),
", MethodName:  ",CHAR(34),INDEX(Methods[Method Name],$A3180),CHAR(34),
", MethodDescription:  ",CHAR(34),INDEX(Methods[Method Description],$A3180),CHAR(34),
", MethodLink:  ",CHAR(34),INDEX(Methods[Method Link],$A3180),CHAR(34),
", OrganizationID: *OrganizationID",TEXT(MATCH(INDEX(Methods[Organization Name],$A3180),Organizations[Organization Name],0),"0000"),"}"))</f>
        <v>#REF!</v>
      </c>
      <c r="Q3180" t="e">
        <f>IF(INDEX(Variables[Variable Type],$A3180)="","",
CONCATENATE("  - &amp;VariableID",TEXT($A3180,"0000"),
" {","VariableTypeCV:  ",CHAR(34),INDEX(Variables[Variable Type],$A3180),CHAR(34),
", VariableCode:  ",CHAR(34),INDEX(Variables[Variable Code],$A3180),CHAR(34),
", VariableNameCV:  ",CHAR(34),INDEX(Variables[Variable Name],$A3180),CHAR(34),
", VariableDefinition:  ",CHAR(34),INDEX(Variables[Variable Definition],$A3180),CHAR(34),
", SpecciationCV:  ",CHAR(34),INDEX(Variables[Speciation],$A3180),CHAR(34),
", NoDataValue:  ",CHAR(34),INDEX(Variables[No Data Value],$A3180),CHAR(34),"}"))</f>
        <v>#REF!</v>
      </c>
    </row>
    <row r="3181" spans="1:17" x14ac:dyDescent="0.25">
      <c r="A3181">
        <v>3178</v>
      </c>
      <c r="D3181" t="e">
        <f>IF(INDEX(People[First Name],$A3181)="","",
CONCATENATE("  - &amp;PersonID",TEXT($A3181,"0000"),
" {","PersonFirstName:  ",CHAR(34),INDEX(People[First Name],$A3181),CHAR(34),
", PersonMiddleName:  ",CHAR(34),INDEX(People[Middle Name],$A3181),CHAR(34),
", PersonLastName:  ",CHAR(34),INDEX(People[Last Name],$A3181),CHAR(34),"}"))</f>
        <v>#REF!</v>
      </c>
      <c r="E3181" t="e">
        <f>IF(INDEX(Organizations[Organization Type '[CV']],$A3181)="","",
CONCATENATE("  - &amp;OrganizationID",TEXT($A3181,"0000"),
" {","OrganizationTypeCV:  ",CHAR(34),INDEX(Organizations[Organization Type '[CV']],$A3181),CHAR(34),
", OrganizationCode:  ",CHAR(34),INDEX(Organizations[Organization Code],$A3181),CHAR(34),
", OrganizationName:  ",CHAR(34),INDEX(Organizations[Organization Name],$A3181),CHAR(34),
", OrganizationDescription:  ",CHAR(34),INDEX(Organizations[Organization Description],$A3181),CHAR(34),
", OrganizationLink:  ",CHAR(34),INDEX(Organizations[Organization Link],$A3181),CHAR(34),"}"))</f>
        <v>#REF!</v>
      </c>
      <c r="F3181" t="e">
        <f>IF(INDEX(People[First Name],$A3181)="","",
CONCATENATE("  - &amp;AffiliationID",TEXT($A3181,"0000"),
" {PersonID: *PersonID",TEXT($A3181,"0000"),
", OrganizationID: *OrganizationID",TEXT(MATCH(INDEX(People[Organization Name],$A3181),Organizations[Organization Name],0),"0000"),
", IsPrimaryOrganizationContact: , AffiliationStartDate: , AffiliationEndDate: , PrimaryPhone: ",
", PrimaryEmail: ",CHAR(34),INDEX(People[Primary Email],$A3181),CHAR(34),
", PrimaryAddress: ",CHAR(34),INDEX(People[Primary Address],$A3181),CHAR(34),
", PersonLink: }"))</f>
        <v>#REF!</v>
      </c>
      <c r="H3181" t="e">
        <f>IF(COUNTA(CitationInformation)=0,"",IF(INDEX(AuthorList[Author Name],$A3181)="","",
CONCATENATE("  - &amp;AuthorListID",TEXT($A3181,"0000"),
"  {CitationID: *CitationID0001",
", PersonID: *PersonID",TEXT(MATCH(INDEX(AuthorList[Author Name],$A3181),People[Full Name],0),"0000"),
", AuthorOrder: ",INDEX(AuthorList[Author Number],$A3181),"}")))</f>
        <v>#REF!</v>
      </c>
      <c r="K3181" t="e">
        <f>IF(INDEX(SamplingFeatures[Feature Code],$A3181)="","",
CONCATENATE("  - &amp;SamplingFeatureID",TEXT($A3181,"0000"),
" {","SamplingFeatureUUID:  ",CHAR(34),INDEX(SamplingFeatures[Sampling Feature UUID],$A3181),CHAR(34),
", SamplingFeatureTypeCV:  ",CHAR(34),INDEX(SamplingFeatures[Sampling Feature Type],$A3181),CHAR(34),
", SamplingFeatureCode:  ",CHAR(34),INDEX(SamplingFeatures[Feature Code],$A3181),CHAR(34),
", SamplingFeatureName:  ",CHAR(34),INDEX(SamplingFeatures[Feature Name],$A3181),CHAR(34),
", SamplingFeatureDescription:  ",CHAR(34),INDEX(SamplingFeatures[Feature Description],$A3181),CHAR(34),
", SamplingFeatureGeotypeCV:  ",CHAR(34),INDEX(SamplingFeatures[Feature Geo Type],$A3181),CHAR(34),
", FeatureGeometry:  ",CHAR(34),INDEX(SamplingFeatures[Feature Geometry],$A3181),CHAR(34),
", Elevation_m:  ",CHAR(34),INDEX(SamplingFeatures[Elevation_m],$A3181),CHAR(34),
", ElevationDatumCV:  ",CHAR(34),ElevationDatum,CHAR(34),"}"))</f>
        <v>#REF!</v>
      </c>
      <c r="L3181" t="e">
        <f>IF(INDEX(SamplingFeatures[Sampling Feature Type],$A3181)&lt;&gt;"Site","",
CONCATENATE("  - &amp;SiteID",TEXT(SUMPRODUCT(--($L$3:$L3180&lt;&gt;"")),"0000"),
" {","SamplingFeatureID:  *SamplingFeatureID",TEXT($A3181,"0000"),
", SiteTypeCV:  ",CHAR(34),INDEX(Sites[Site Type],$A3181),CHAR(34),
", Latitude:  ",INDEX(Sites[Latitude],$A3181),
", Longitude:  ",INDEX(Sites[Longitude],$A3181),
", SRSName:  ",CHAR(34),LatLonDatum,CHAR(34),"}"))</f>
        <v>#REF!</v>
      </c>
      <c r="M3181" t="e">
        <f>IF(INDEX(SamplingFeatures[Sampling Feature Type],$A3181)&lt;&gt;"Specimen","",
CONCATENATE("  - &amp;SpecimenID",TEXT(SUMPRODUCT(--($M$3:$M3180&lt;&gt;"")),"0000"),
" {","SamplingFeatureID:  *SamplingFeatureID",TEXT($A3181,"0000"),
", SpecimenTypeCV:  ",CHAR(34),INDEX(Specimens[Specimen Type],$A3181),CHAR(34),
", SpecimenMediumCV:  ",INDEX(Specimens[Specimen Medium],$A3181),
", IsFieldSpecimen:  ",CHAR(34),INDEX(Specimens[Is Field Specimen?],$A3181),CHAR(34),"}"))</f>
        <v>#REF!</v>
      </c>
      <c r="N3181" t="e">
        <f>IF(COUNTA(SpatialOffsets[])=0,"", IF(INDEX(SpatialOffsets[Spatial Offset Type],$A3181)="","",
CONCATENATE("  - &amp;SpatialOffsetID",TEXT($A3181,"0000"),
" {","SpatialOffsetTypeCV:  ",CHAR(34),INDEX(SpatialOffsets[Spatial Offset Type],$A3181),CHAR(34),
", Offset1Value:  ",INDEX(SpatialOffsets[Offset 1 Value],$A3181),
", Offset1UnitID:  ",CHAR(34),INDEX(SpatialOffsets[Offset 1 Unit],$A3181),CHAR(34),
", Offset2Value:  ",INDEX(SpatialOffsets[Offset 2 Value],$A3181),
", Offset2UnitID:  ",CHAR(34),INDEX(SpatialOffsets[Offset 2 Unit],$A3181),CHAR(34),
", Offset3Value:  ",INDEX(SpatialOffsets[Offset 3 Value],$A3181),
", Offset3UnitID:  ",CHAR(34),INDEX(SpatialOffsets[Offset 3 Unit],$A3181),CHAR(34),,"}")))</f>
        <v>#REF!</v>
      </c>
      <c r="O3181" t="e">
        <f>IF(COUNTA(RelatedFeatures[])=0,"", IF(INDEX(RelatedFeatures[First Sampling Feature Code],$A3181)="","",
CONCATENATE("  - &amp;RelationID",TEXT($A3181,"0000"),
" {","SamplingFeatureID:  *SamplingFeatureID",TEXT(MATCH(INDEX(RelatedFeatures[First Sampling Feature Code],$A3181),SamplingFeatures[Feature Code],0),"0000"),
", RelationshipTypeCV:  ",CHAR(34),INDEX(RelatedFeatures[Relationship Type],$A3181),CHAR(34),
", RelatedFeatureID: *SamplingFeatureID",TEXT(MATCH(INDEX(RelatedFeatures[Second Sampling Feature Code],$A3181),SamplingFeatures[Feature Code],0),"0000"),
", SpatialOffsetID:  ",IF(INDEX(RelatedFeatures[Offset Number],$A3181)="","",CONCATENATE("*SpatialOffsetID",TEXT(INDEX(RelatedFeatures[Offset Number],$A3181),"0000"))),"}")))</f>
        <v>#REF!</v>
      </c>
      <c r="P3181" t="e">
        <f>IF(INDEX(Methods[Method Type],$A3181)="","",
CONCATENATE("  - &amp;MethodID",TEXT($A3181,"0000"),
" {","MethodTypeCV:  ",CHAR(34),INDEX(Methods[Method Type],$A3181),CHAR(34),
", MethodCode:  ",CHAR(34),INDEX(Methods[Method Code],$A3181),CHAR(34),
", MethodName:  ",CHAR(34),INDEX(Methods[Method Name],$A3181),CHAR(34),
", MethodDescription:  ",CHAR(34),INDEX(Methods[Method Description],$A3181),CHAR(34),
", MethodLink:  ",CHAR(34),INDEX(Methods[Method Link],$A3181),CHAR(34),
", OrganizationID: *OrganizationID",TEXT(MATCH(INDEX(Methods[Organization Name],$A3181),Organizations[Organization Name],0),"0000"),"}"))</f>
        <v>#REF!</v>
      </c>
      <c r="Q3181" t="e">
        <f>IF(INDEX(Variables[Variable Type],$A3181)="","",
CONCATENATE("  - &amp;VariableID",TEXT($A3181,"0000"),
" {","VariableTypeCV:  ",CHAR(34),INDEX(Variables[Variable Type],$A3181),CHAR(34),
", VariableCode:  ",CHAR(34),INDEX(Variables[Variable Code],$A3181),CHAR(34),
", VariableNameCV:  ",CHAR(34),INDEX(Variables[Variable Name],$A3181),CHAR(34),
", VariableDefinition:  ",CHAR(34),INDEX(Variables[Variable Definition],$A3181),CHAR(34),
", SpecciationCV:  ",CHAR(34),INDEX(Variables[Speciation],$A3181),CHAR(34),
", NoDataValue:  ",CHAR(34),INDEX(Variables[No Data Value],$A3181),CHAR(34),"}"))</f>
        <v>#REF!</v>
      </c>
    </row>
    <row r="3182" spans="1:17" x14ac:dyDescent="0.25">
      <c r="A3182">
        <v>3179</v>
      </c>
      <c r="D3182" t="e">
        <f>IF(INDEX(People[First Name],$A3182)="","",
CONCATENATE("  - &amp;PersonID",TEXT($A3182,"0000"),
" {","PersonFirstName:  ",CHAR(34),INDEX(People[First Name],$A3182),CHAR(34),
", PersonMiddleName:  ",CHAR(34),INDEX(People[Middle Name],$A3182),CHAR(34),
", PersonLastName:  ",CHAR(34),INDEX(People[Last Name],$A3182),CHAR(34),"}"))</f>
        <v>#REF!</v>
      </c>
      <c r="E3182" t="e">
        <f>IF(INDEX(Organizations[Organization Type '[CV']],$A3182)="","",
CONCATENATE("  - &amp;OrganizationID",TEXT($A3182,"0000"),
" {","OrganizationTypeCV:  ",CHAR(34),INDEX(Organizations[Organization Type '[CV']],$A3182),CHAR(34),
", OrganizationCode:  ",CHAR(34),INDEX(Organizations[Organization Code],$A3182),CHAR(34),
", OrganizationName:  ",CHAR(34),INDEX(Organizations[Organization Name],$A3182),CHAR(34),
", OrganizationDescription:  ",CHAR(34),INDEX(Organizations[Organization Description],$A3182),CHAR(34),
", OrganizationLink:  ",CHAR(34),INDEX(Organizations[Organization Link],$A3182),CHAR(34),"}"))</f>
        <v>#REF!</v>
      </c>
      <c r="F3182" t="e">
        <f>IF(INDEX(People[First Name],$A3182)="","",
CONCATENATE("  - &amp;AffiliationID",TEXT($A3182,"0000"),
" {PersonID: *PersonID",TEXT($A3182,"0000"),
", OrganizationID: *OrganizationID",TEXT(MATCH(INDEX(People[Organization Name],$A3182),Organizations[Organization Name],0),"0000"),
", IsPrimaryOrganizationContact: , AffiliationStartDate: , AffiliationEndDate: , PrimaryPhone: ",
", PrimaryEmail: ",CHAR(34),INDEX(People[Primary Email],$A3182),CHAR(34),
", PrimaryAddress: ",CHAR(34),INDEX(People[Primary Address],$A3182),CHAR(34),
", PersonLink: }"))</f>
        <v>#REF!</v>
      </c>
      <c r="H3182" t="e">
        <f>IF(COUNTA(CitationInformation)=0,"",IF(INDEX(AuthorList[Author Name],$A3182)="","",
CONCATENATE("  - &amp;AuthorListID",TEXT($A3182,"0000"),
"  {CitationID: *CitationID0001",
", PersonID: *PersonID",TEXT(MATCH(INDEX(AuthorList[Author Name],$A3182),People[Full Name],0),"0000"),
", AuthorOrder: ",INDEX(AuthorList[Author Number],$A3182),"}")))</f>
        <v>#REF!</v>
      </c>
      <c r="K3182" t="e">
        <f>IF(INDEX(SamplingFeatures[Feature Code],$A3182)="","",
CONCATENATE("  - &amp;SamplingFeatureID",TEXT($A3182,"0000"),
" {","SamplingFeatureUUID:  ",CHAR(34),INDEX(SamplingFeatures[Sampling Feature UUID],$A3182),CHAR(34),
", SamplingFeatureTypeCV:  ",CHAR(34),INDEX(SamplingFeatures[Sampling Feature Type],$A3182),CHAR(34),
", SamplingFeatureCode:  ",CHAR(34),INDEX(SamplingFeatures[Feature Code],$A3182),CHAR(34),
", SamplingFeatureName:  ",CHAR(34),INDEX(SamplingFeatures[Feature Name],$A3182),CHAR(34),
", SamplingFeatureDescription:  ",CHAR(34),INDEX(SamplingFeatures[Feature Description],$A3182),CHAR(34),
", SamplingFeatureGeotypeCV:  ",CHAR(34),INDEX(SamplingFeatures[Feature Geo Type],$A3182),CHAR(34),
", FeatureGeometry:  ",CHAR(34),INDEX(SamplingFeatures[Feature Geometry],$A3182),CHAR(34),
", Elevation_m:  ",CHAR(34),INDEX(SamplingFeatures[Elevation_m],$A3182),CHAR(34),
", ElevationDatumCV:  ",CHAR(34),ElevationDatum,CHAR(34),"}"))</f>
        <v>#REF!</v>
      </c>
      <c r="L3182" t="e">
        <f>IF(INDEX(SamplingFeatures[Sampling Feature Type],$A3182)&lt;&gt;"Site","",
CONCATENATE("  - &amp;SiteID",TEXT(SUMPRODUCT(--($L$3:$L3181&lt;&gt;"")),"0000"),
" {","SamplingFeatureID:  *SamplingFeatureID",TEXT($A3182,"0000"),
", SiteTypeCV:  ",CHAR(34),INDEX(Sites[Site Type],$A3182),CHAR(34),
", Latitude:  ",INDEX(Sites[Latitude],$A3182),
", Longitude:  ",INDEX(Sites[Longitude],$A3182),
", SRSName:  ",CHAR(34),LatLonDatum,CHAR(34),"}"))</f>
        <v>#REF!</v>
      </c>
      <c r="M3182" t="e">
        <f>IF(INDEX(SamplingFeatures[Sampling Feature Type],$A3182)&lt;&gt;"Specimen","",
CONCATENATE("  - &amp;SpecimenID",TEXT(SUMPRODUCT(--($M$3:$M3181&lt;&gt;"")),"0000"),
" {","SamplingFeatureID:  *SamplingFeatureID",TEXT($A3182,"0000"),
", SpecimenTypeCV:  ",CHAR(34),INDEX(Specimens[Specimen Type],$A3182),CHAR(34),
", SpecimenMediumCV:  ",INDEX(Specimens[Specimen Medium],$A3182),
", IsFieldSpecimen:  ",CHAR(34),INDEX(Specimens[Is Field Specimen?],$A3182),CHAR(34),"}"))</f>
        <v>#REF!</v>
      </c>
      <c r="N3182" t="e">
        <f>IF(COUNTA(SpatialOffsets[])=0,"", IF(INDEX(SpatialOffsets[Spatial Offset Type],$A3182)="","",
CONCATENATE("  - &amp;SpatialOffsetID",TEXT($A3182,"0000"),
" {","SpatialOffsetTypeCV:  ",CHAR(34),INDEX(SpatialOffsets[Spatial Offset Type],$A3182),CHAR(34),
", Offset1Value:  ",INDEX(SpatialOffsets[Offset 1 Value],$A3182),
", Offset1UnitID:  ",CHAR(34),INDEX(SpatialOffsets[Offset 1 Unit],$A3182),CHAR(34),
", Offset2Value:  ",INDEX(SpatialOffsets[Offset 2 Value],$A3182),
", Offset2UnitID:  ",CHAR(34),INDEX(SpatialOffsets[Offset 2 Unit],$A3182),CHAR(34),
", Offset3Value:  ",INDEX(SpatialOffsets[Offset 3 Value],$A3182),
", Offset3UnitID:  ",CHAR(34),INDEX(SpatialOffsets[Offset 3 Unit],$A3182),CHAR(34),,"}")))</f>
        <v>#REF!</v>
      </c>
      <c r="O3182" t="e">
        <f>IF(COUNTA(RelatedFeatures[])=0,"", IF(INDEX(RelatedFeatures[First Sampling Feature Code],$A3182)="","",
CONCATENATE("  - &amp;RelationID",TEXT($A3182,"0000"),
" {","SamplingFeatureID:  *SamplingFeatureID",TEXT(MATCH(INDEX(RelatedFeatures[First Sampling Feature Code],$A3182),SamplingFeatures[Feature Code],0),"0000"),
", RelationshipTypeCV:  ",CHAR(34),INDEX(RelatedFeatures[Relationship Type],$A3182),CHAR(34),
", RelatedFeatureID: *SamplingFeatureID",TEXT(MATCH(INDEX(RelatedFeatures[Second Sampling Feature Code],$A3182),SamplingFeatures[Feature Code],0),"0000"),
", SpatialOffsetID:  ",IF(INDEX(RelatedFeatures[Offset Number],$A3182)="","",CONCATENATE("*SpatialOffsetID",TEXT(INDEX(RelatedFeatures[Offset Number],$A3182),"0000"))),"}")))</f>
        <v>#REF!</v>
      </c>
      <c r="P3182" t="e">
        <f>IF(INDEX(Methods[Method Type],$A3182)="","",
CONCATENATE("  - &amp;MethodID",TEXT($A3182,"0000"),
" {","MethodTypeCV:  ",CHAR(34),INDEX(Methods[Method Type],$A3182),CHAR(34),
", MethodCode:  ",CHAR(34),INDEX(Methods[Method Code],$A3182),CHAR(34),
", MethodName:  ",CHAR(34),INDEX(Methods[Method Name],$A3182),CHAR(34),
", MethodDescription:  ",CHAR(34),INDEX(Methods[Method Description],$A3182),CHAR(34),
", MethodLink:  ",CHAR(34),INDEX(Methods[Method Link],$A3182),CHAR(34),
", OrganizationID: *OrganizationID",TEXT(MATCH(INDEX(Methods[Organization Name],$A3182),Organizations[Organization Name],0),"0000"),"}"))</f>
        <v>#REF!</v>
      </c>
      <c r="Q3182" t="e">
        <f>IF(INDEX(Variables[Variable Type],$A3182)="","",
CONCATENATE("  - &amp;VariableID",TEXT($A3182,"0000"),
" {","VariableTypeCV:  ",CHAR(34),INDEX(Variables[Variable Type],$A3182),CHAR(34),
", VariableCode:  ",CHAR(34),INDEX(Variables[Variable Code],$A3182),CHAR(34),
", VariableNameCV:  ",CHAR(34),INDEX(Variables[Variable Name],$A3182),CHAR(34),
", VariableDefinition:  ",CHAR(34),INDEX(Variables[Variable Definition],$A3182),CHAR(34),
", SpecciationCV:  ",CHAR(34),INDEX(Variables[Speciation],$A3182),CHAR(34),
", NoDataValue:  ",CHAR(34),INDEX(Variables[No Data Value],$A3182),CHAR(34),"}"))</f>
        <v>#REF!</v>
      </c>
    </row>
    <row r="3183" spans="1:17" x14ac:dyDescent="0.25">
      <c r="A3183">
        <v>3180</v>
      </c>
      <c r="D3183" t="e">
        <f>IF(INDEX(People[First Name],$A3183)="","",
CONCATENATE("  - &amp;PersonID",TEXT($A3183,"0000"),
" {","PersonFirstName:  ",CHAR(34),INDEX(People[First Name],$A3183),CHAR(34),
", PersonMiddleName:  ",CHAR(34),INDEX(People[Middle Name],$A3183),CHAR(34),
", PersonLastName:  ",CHAR(34),INDEX(People[Last Name],$A3183),CHAR(34),"}"))</f>
        <v>#REF!</v>
      </c>
      <c r="E3183" t="e">
        <f>IF(INDEX(Organizations[Organization Type '[CV']],$A3183)="","",
CONCATENATE("  - &amp;OrganizationID",TEXT($A3183,"0000"),
" {","OrganizationTypeCV:  ",CHAR(34),INDEX(Organizations[Organization Type '[CV']],$A3183),CHAR(34),
", OrganizationCode:  ",CHAR(34),INDEX(Organizations[Organization Code],$A3183),CHAR(34),
", OrganizationName:  ",CHAR(34),INDEX(Organizations[Organization Name],$A3183),CHAR(34),
", OrganizationDescription:  ",CHAR(34),INDEX(Organizations[Organization Description],$A3183),CHAR(34),
", OrganizationLink:  ",CHAR(34),INDEX(Organizations[Organization Link],$A3183),CHAR(34),"}"))</f>
        <v>#REF!</v>
      </c>
      <c r="F3183" t="e">
        <f>IF(INDEX(People[First Name],$A3183)="","",
CONCATENATE("  - &amp;AffiliationID",TEXT($A3183,"0000"),
" {PersonID: *PersonID",TEXT($A3183,"0000"),
", OrganizationID: *OrganizationID",TEXT(MATCH(INDEX(People[Organization Name],$A3183),Organizations[Organization Name],0),"0000"),
", IsPrimaryOrganizationContact: , AffiliationStartDate: , AffiliationEndDate: , PrimaryPhone: ",
", PrimaryEmail: ",CHAR(34),INDEX(People[Primary Email],$A3183),CHAR(34),
", PrimaryAddress: ",CHAR(34),INDEX(People[Primary Address],$A3183),CHAR(34),
", PersonLink: }"))</f>
        <v>#REF!</v>
      </c>
      <c r="H3183" t="e">
        <f>IF(COUNTA(CitationInformation)=0,"",IF(INDEX(AuthorList[Author Name],$A3183)="","",
CONCATENATE("  - &amp;AuthorListID",TEXT($A3183,"0000"),
"  {CitationID: *CitationID0001",
", PersonID: *PersonID",TEXT(MATCH(INDEX(AuthorList[Author Name],$A3183),People[Full Name],0),"0000"),
", AuthorOrder: ",INDEX(AuthorList[Author Number],$A3183),"}")))</f>
        <v>#REF!</v>
      </c>
      <c r="K3183" t="e">
        <f>IF(INDEX(SamplingFeatures[Feature Code],$A3183)="","",
CONCATENATE("  - &amp;SamplingFeatureID",TEXT($A3183,"0000"),
" {","SamplingFeatureUUID:  ",CHAR(34),INDEX(SamplingFeatures[Sampling Feature UUID],$A3183),CHAR(34),
", SamplingFeatureTypeCV:  ",CHAR(34),INDEX(SamplingFeatures[Sampling Feature Type],$A3183),CHAR(34),
", SamplingFeatureCode:  ",CHAR(34),INDEX(SamplingFeatures[Feature Code],$A3183),CHAR(34),
", SamplingFeatureName:  ",CHAR(34),INDEX(SamplingFeatures[Feature Name],$A3183),CHAR(34),
", SamplingFeatureDescription:  ",CHAR(34),INDEX(SamplingFeatures[Feature Description],$A3183),CHAR(34),
", SamplingFeatureGeotypeCV:  ",CHAR(34),INDEX(SamplingFeatures[Feature Geo Type],$A3183),CHAR(34),
", FeatureGeometry:  ",CHAR(34),INDEX(SamplingFeatures[Feature Geometry],$A3183),CHAR(34),
", Elevation_m:  ",CHAR(34),INDEX(SamplingFeatures[Elevation_m],$A3183),CHAR(34),
", ElevationDatumCV:  ",CHAR(34),ElevationDatum,CHAR(34),"}"))</f>
        <v>#REF!</v>
      </c>
      <c r="L3183" t="e">
        <f>IF(INDEX(SamplingFeatures[Sampling Feature Type],$A3183)&lt;&gt;"Site","",
CONCATENATE("  - &amp;SiteID",TEXT(SUMPRODUCT(--($L$3:$L3182&lt;&gt;"")),"0000"),
" {","SamplingFeatureID:  *SamplingFeatureID",TEXT($A3183,"0000"),
", SiteTypeCV:  ",CHAR(34),INDEX(Sites[Site Type],$A3183),CHAR(34),
", Latitude:  ",INDEX(Sites[Latitude],$A3183),
", Longitude:  ",INDEX(Sites[Longitude],$A3183),
", SRSName:  ",CHAR(34),LatLonDatum,CHAR(34),"}"))</f>
        <v>#REF!</v>
      </c>
      <c r="M3183" t="e">
        <f>IF(INDEX(SamplingFeatures[Sampling Feature Type],$A3183)&lt;&gt;"Specimen","",
CONCATENATE("  - &amp;SpecimenID",TEXT(SUMPRODUCT(--($M$3:$M3182&lt;&gt;"")),"0000"),
" {","SamplingFeatureID:  *SamplingFeatureID",TEXT($A3183,"0000"),
", SpecimenTypeCV:  ",CHAR(34),INDEX(Specimens[Specimen Type],$A3183),CHAR(34),
", SpecimenMediumCV:  ",INDEX(Specimens[Specimen Medium],$A3183),
", IsFieldSpecimen:  ",CHAR(34),INDEX(Specimens[Is Field Specimen?],$A3183),CHAR(34),"}"))</f>
        <v>#REF!</v>
      </c>
      <c r="N3183" t="e">
        <f>IF(COUNTA(SpatialOffsets[])=0,"", IF(INDEX(SpatialOffsets[Spatial Offset Type],$A3183)="","",
CONCATENATE("  - &amp;SpatialOffsetID",TEXT($A3183,"0000"),
" {","SpatialOffsetTypeCV:  ",CHAR(34),INDEX(SpatialOffsets[Spatial Offset Type],$A3183),CHAR(34),
", Offset1Value:  ",INDEX(SpatialOffsets[Offset 1 Value],$A3183),
", Offset1UnitID:  ",CHAR(34),INDEX(SpatialOffsets[Offset 1 Unit],$A3183),CHAR(34),
", Offset2Value:  ",INDEX(SpatialOffsets[Offset 2 Value],$A3183),
", Offset2UnitID:  ",CHAR(34),INDEX(SpatialOffsets[Offset 2 Unit],$A3183),CHAR(34),
", Offset3Value:  ",INDEX(SpatialOffsets[Offset 3 Value],$A3183),
", Offset3UnitID:  ",CHAR(34),INDEX(SpatialOffsets[Offset 3 Unit],$A3183),CHAR(34),,"}")))</f>
        <v>#REF!</v>
      </c>
      <c r="O3183" t="e">
        <f>IF(COUNTA(RelatedFeatures[])=0,"", IF(INDEX(RelatedFeatures[First Sampling Feature Code],$A3183)="","",
CONCATENATE("  - &amp;RelationID",TEXT($A3183,"0000"),
" {","SamplingFeatureID:  *SamplingFeatureID",TEXT(MATCH(INDEX(RelatedFeatures[First Sampling Feature Code],$A3183),SamplingFeatures[Feature Code],0),"0000"),
", RelationshipTypeCV:  ",CHAR(34),INDEX(RelatedFeatures[Relationship Type],$A3183),CHAR(34),
", RelatedFeatureID: *SamplingFeatureID",TEXT(MATCH(INDEX(RelatedFeatures[Second Sampling Feature Code],$A3183),SamplingFeatures[Feature Code],0),"0000"),
", SpatialOffsetID:  ",IF(INDEX(RelatedFeatures[Offset Number],$A3183)="","",CONCATENATE("*SpatialOffsetID",TEXT(INDEX(RelatedFeatures[Offset Number],$A3183),"0000"))),"}")))</f>
        <v>#REF!</v>
      </c>
      <c r="P3183" t="e">
        <f>IF(INDEX(Methods[Method Type],$A3183)="","",
CONCATENATE("  - &amp;MethodID",TEXT($A3183,"0000"),
" {","MethodTypeCV:  ",CHAR(34),INDEX(Methods[Method Type],$A3183),CHAR(34),
", MethodCode:  ",CHAR(34),INDEX(Methods[Method Code],$A3183),CHAR(34),
", MethodName:  ",CHAR(34),INDEX(Methods[Method Name],$A3183),CHAR(34),
", MethodDescription:  ",CHAR(34),INDEX(Methods[Method Description],$A3183),CHAR(34),
", MethodLink:  ",CHAR(34),INDEX(Methods[Method Link],$A3183),CHAR(34),
", OrganizationID: *OrganizationID",TEXT(MATCH(INDEX(Methods[Organization Name],$A3183),Organizations[Organization Name],0),"0000"),"}"))</f>
        <v>#REF!</v>
      </c>
      <c r="Q3183" t="e">
        <f>IF(INDEX(Variables[Variable Type],$A3183)="","",
CONCATENATE("  - &amp;VariableID",TEXT($A3183,"0000"),
" {","VariableTypeCV:  ",CHAR(34),INDEX(Variables[Variable Type],$A3183),CHAR(34),
", VariableCode:  ",CHAR(34),INDEX(Variables[Variable Code],$A3183),CHAR(34),
", VariableNameCV:  ",CHAR(34),INDEX(Variables[Variable Name],$A3183),CHAR(34),
", VariableDefinition:  ",CHAR(34),INDEX(Variables[Variable Definition],$A3183),CHAR(34),
", SpecciationCV:  ",CHAR(34),INDEX(Variables[Speciation],$A3183),CHAR(34),
", NoDataValue:  ",CHAR(34),INDEX(Variables[No Data Value],$A3183),CHAR(34),"}"))</f>
        <v>#REF!</v>
      </c>
    </row>
    <row r="3184" spans="1:17" x14ac:dyDescent="0.25">
      <c r="A3184">
        <v>3181</v>
      </c>
      <c r="D3184" t="e">
        <f>IF(INDEX(People[First Name],$A3184)="","",
CONCATENATE("  - &amp;PersonID",TEXT($A3184,"0000"),
" {","PersonFirstName:  ",CHAR(34),INDEX(People[First Name],$A3184),CHAR(34),
", PersonMiddleName:  ",CHAR(34),INDEX(People[Middle Name],$A3184),CHAR(34),
", PersonLastName:  ",CHAR(34),INDEX(People[Last Name],$A3184),CHAR(34),"}"))</f>
        <v>#REF!</v>
      </c>
      <c r="E3184" t="e">
        <f>IF(INDEX(Organizations[Organization Type '[CV']],$A3184)="","",
CONCATENATE("  - &amp;OrganizationID",TEXT($A3184,"0000"),
" {","OrganizationTypeCV:  ",CHAR(34),INDEX(Organizations[Organization Type '[CV']],$A3184),CHAR(34),
", OrganizationCode:  ",CHAR(34),INDEX(Organizations[Organization Code],$A3184),CHAR(34),
", OrganizationName:  ",CHAR(34),INDEX(Organizations[Organization Name],$A3184),CHAR(34),
", OrganizationDescription:  ",CHAR(34),INDEX(Organizations[Organization Description],$A3184),CHAR(34),
", OrganizationLink:  ",CHAR(34),INDEX(Organizations[Organization Link],$A3184),CHAR(34),"}"))</f>
        <v>#REF!</v>
      </c>
      <c r="F3184" t="e">
        <f>IF(INDEX(People[First Name],$A3184)="","",
CONCATENATE("  - &amp;AffiliationID",TEXT($A3184,"0000"),
" {PersonID: *PersonID",TEXT($A3184,"0000"),
", OrganizationID: *OrganizationID",TEXT(MATCH(INDEX(People[Organization Name],$A3184),Organizations[Organization Name],0),"0000"),
", IsPrimaryOrganizationContact: , AffiliationStartDate: , AffiliationEndDate: , PrimaryPhone: ",
", PrimaryEmail: ",CHAR(34),INDEX(People[Primary Email],$A3184),CHAR(34),
", PrimaryAddress: ",CHAR(34),INDEX(People[Primary Address],$A3184),CHAR(34),
", PersonLink: }"))</f>
        <v>#REF!</v>
      </c>
      <c r="H3184" t="e">
        <f>IF(COUNTA(CitationInformation)=0,"",IF(INDEX(AuthorList[Author Name],$A3184)="","",
CONCATENATE("  - &amp;AuthorListID",TEXT($A3184,"0000"),
"  {CitationID: *CitationID0001",
", PersonID: *PersonID",TEXT(MATCH(INDEX(AuthorList[Author Name],$A3184),People[Full Name],0),"0000"),
", AuthorOrder: ",INDEX(AuthorList[Author Number],$A3184),"}")))</f>
        <v>#REF!</v>
      </c>
      <c r="K3184" t="e">
        <f>IF(INDEX(SamplingFeatures[Feature Code],$A3184)="","",
CONCATENATE("  - &amp;SamplingFeatureID",TEXT($A3184,"0000"),
" {","SamplingFeatureUUID:  ",CHAR(34),INDEX(SamplingFeatures[Sampling Feature UUID],$A3184),CHAR(34),
", SamplingFeatureTypeCV:  ",CHAR(34),INDEX(SamplingFeatures[Sampling Feature Type],$A3184),CHAR(34),
", SamplingFeatureCode:  ",CHAR(34),INDEX(SamplingFeatures[Feature Code],$A3184),CHAR(34),
", SamplingFeatureName:  ",CHAR(34),INDEX(SamplingFeatures[Feature Name],$A3184),CHAR(34),
", SamplingFeatureDescription:  ",CHAR(34),INDEX(SamplingFeatures[Feature Description],$A3184),CHAR(34),
", SamplingFeatureGeotypeCV:  ",CHAR(34),INDEX(SamplingFeatures[Feature Geo Type],$A3184),CHAR(34),
", FeatureGeometry:  ",CHAR(34),INDEX(SamplingFeatures[Feature Geometry],$A3184),CHAR(34),
", Elevation_m:  ",CHAR(34),INDEX(SamplingFeatures[Elevation_m],$A3184),CHAR(34),
", ElevationDatumCV:  ",CHAR(34),ElevationDatum,CHAR(34),"}"))</f>
        <v>#REF!</v>
      </c>
      <c r="L3184" t="e">
        <f>IF(INDEX(SamplingFeatures[Sampling Feature Type],$A3184)&lt;&gt;"Site","",
CONCATENATE("  - &amp;SiteID",TEXT(SUMPRODUCT(--($L$3:$L3183&lt;&gt;"")),"0000"),
" {","SamplingFeatureID:  *SamplingFeatureID",TEXT($A3184,"0000"),
", SiteTypeCV:  ",CHAR(34),INDEX(Sites[Site Type],$A3184),CHAR(34),
", Latitude:  ",INDEX(Sites[Latitude],$A3184),
", Longitude:  ",INDEX(Sites[Longitude],$A3184),
", SRSName:  ",CHAR(34),LatLonDatum,CHAR(34),"}"))</f>
        <v>#REF!</v>
      </c>
      <c r="M3184" t="e">
        <f>IF(INDEX(SamplingFeatures[Sampling Feature Type],$A3184)&lt;&gt;"Specimen","",
CONCATENATE("  - &amp;SpecimenID",TEXT(SUMPRODUCT(--($M$3:$M3183&lt;&gt;"")),"0000"),
" {","SamplingFeatureID:  *SamplingFeatureID",TEXT($A3184,"0000"),
", SpecimenTypeCV:  ",CHAR(34),INDEX(Specimens[Specimen Type],$A3184),CHAR(34),
", SpecimenMediumCV:  ",INDEX(Specimens[Specimen Medium],$A3184),
", IsFieldSpecimen:  ",CHAR(34),INDEX(Specimens[Is Field Specimen?],$A3184),CHAR(34),"}"))</f>
        <v>#REF!</v>
      </c>
      <c r="N3184" t="e">
        <f>IF(COUNTA(SpatialOffsets[])=0,"", IF(INDEX(SpatialOffsets[Spatial Offset Type],$A3184)="","",
CONCATENATE("  - &amp;SpatialOffsetID",TEXT($A3184,"0000"),
" {","SpatialOffsetTypeCV:  ",CHAR(34),INDEX(SpatialOffsets[Spatial Offset Type],$A3184),CHAR(34),
", Offset1Value:  ",INDEX(SpatialOffsets[Offset 1 Value],$A3184),
", Offset1UnitID:  ",CHAR(34),INDEX(SpatialOffsets[Offset 1 Unit],$A3184),CHAR(34),
", Offset2Value:  ",INDEX(SpatialOffsets[Offset 2 Value],$A3184),
", Offset2UnitID:  ",CHAR(34),INDEX(SpatialOffsets[Offset 2 Unit],$A3184),CHAR(34),
", Offset3Value:  ",INDEX(SpatialOffsets[Offset 3 Value],$A3184),
", Offset3UnitID:  ",CHAR(34),INDEX(SpatialOffsets[Offset 3 Unit],$A3184),CHAR(34),,"}")))</f>
        <v>#REF!</v>
      </c>
      <c r="O3184" t="e">
        <f>IF(COUNTA(RelatedFeatures[])=0,"", IF(INDEX(RelatedFeatures[First Sampling Feature Code],$A3184)="","",
CONCATENATE("  - &amp;RelationID",TEXT($A3184,"0000"),
" {","SamplingFeatureID:  *SamplingFeatureID",TEXT(MATCH(INDEX(RelatedFeatures[First Sampling Feature Code],$A3184),SamplingFeatures[Feature Code],0),"0000"),
", RelationshipTypeCV:  ",CHAR(34),INDEX(RelatedFeatures[Relationship Type],$A3184),CHAR(34),
", RelatedFeatureID: *SamplingFeatureID",TEXT(MATCH(INDEX(RelatedFeatures[Second Sampling Feature Code],$A3184),SamplingFeatures[Feature Code],0),"0000"),
", SpatialOffsetID:  ",IF(INDEX(RelatedFeatures[Offset Number],$A3184)="","",CONCATENATE("*SpatialOffsetID",TEXT(INDEX(RelatedFeatures[Offset Number],$A3184),"0000"))),"}")))</f>
        <v>#REF!</v>
      </c>
      <c r="P3184" t="e">
        <f>IF(INDEX(Methods[Method Type],$A3184)="","",
CONCATENATE("  - &amp;MethodID",TEXT($A3184,"0000"),
" {","MethodTypeCV:  ",CHAR(34),INDEX(Methods[Method Type],$A3184),CHAR(34),
", MethodCode:  ",CHAR(34),INDEX(Methods[Method Code],$A3184),CHAR(34),
", MethodName:  ",CHAR(34),INDEX(Methods[Method Name],$A3184),CHAR(34),
", MethodDescription:  ",CHAR(34),INDEX(Methods[Method Description],$A3184),CHAR(34),
", MethodLink:  ",CHAR(34),INDEX(Methods[Method Link],$A3184),CHAR(34),
", OrganizationID: *OrganizationID",TEXT(MATCH(INDEX(Methods[Organization Name],$A3184),Organizations[Organization Name],0),"0000"),"}"))</f>
        <v>#REF!</v>
      </c>
      <c r="Q3184" t="e">
        <f>IF(INDEX(Variables[Variable Type],$A3184)="","",
CONCATENATE("  - &amp;VariableID",TEXT($A3184,"0000"),
" {","VariableTypeCV:  ",CHAR(34),INDEX(Variables[Variable Type],$A3184),CHAR(34),
", VariableCode:  ",CHAR(34),INDEX(Variables[Variable Code],$A3184),CHAR(34),
", VariableNameCV:  ",CHAR(34),INDEX(Variables[Variable Name],$A3184),CHAR(34),
", VariableDefinition:  ",CHAR(34),INDEX(Variables[Variable Definition],$A3184),CHAR(34),
", SpecciationCV:  ",CHAR(34),INDEX(Variables[Speciation],$A3184),CHAR(34),
", NoDataValue:  ",CHAR(34),INDEX(Variables[No Data Value],$A3184),CHAR(34),"}"))</f>
        <v>#REF!</v>
      </c>
    </row>
    <row r="3185" spans="1:17" x14ac:dyDescent="0.25">
      <c r="A3185">
        <v>3182</v>
      </c>
      <c r="D3185" t="e">
        <f>IF(INDEX(People[First Name],$A3185)="","",
CONCATENATE("  - &amp;PersonID",TEXT($A3185,"0000"),
" {","PersonFirstName:  ",CHAR(34),INDEX(People[First Name],$A3185),CHAR(34),
", PersonMiddleName:  ",CHAR(34),INDEX(People[Middle Name],$A3185),CHAR(34),
", PersonLastName:  ",CHAR(34),INDEX(People[Last Name],$A3185),CHAR(34),"}"))</f>
        <v>#REF!</v>
      </c>
      <c r="E3185" t="e">
        <f>IF(INDEX(Organizations[Organization Type '[CV']],$A3185)="","",
CONCATENATE("  - &amp;OrganizationID",TEXT($A3185,"0000"),
" {","OrganizationTypeCV:  ",CHAR(34),INDEX(Organizations[Organization Type '[CV']],$A3185),CHAR(34),
", OrganizationCode:  ",CHAR(34),INDEX(Organizations[Organization Code],$A3185),CHAR(34),
", OrganizationName:  ",CHAR(34),INDEX(Organizations[Organization Name],$A3185),CHAR(34),
", OrganizationDescription:  ",CHAR(34),INDEX(Organizations[Organization Description],$A3185),CHAR(34),
", OrganizationLink:  ",CHAR(34),INDEX(Organizations[Organization Link],$A3185),CHAR(34),"}"))</f>
        <v>#REF!</v>
      </c>
      <c r="F3185" t="e">
        <f>IF(INDEX(People[First Name],$A3185)="","",
CONCATENATE("  - &amp;AffiliationID",TEXT($A3185,"0000"),
" {PersonID: *PersonID",TEXT($A3185,"0000"),
", OrganizationID: *OrganizationID",TEXT(MATCH(INDEX(People[Organization Name],$A3185),Organizations[Organization Name],0),"0000"),
", IsPrimaryOrganizationContact: , AffiliationStartDate: , AffiliationEndDate: , PrimaryPhone: ",
", PrimaryEmail: ",CHAR(34),INDEX(People[Primary Email],$A3185),CHAR(34),
", PrimaryAddress: ",CHAR(34),INDEX(People[Primary Address],$A3185),CHAR(34),
", PersonLink: }"))</f>
        <v>#REF!</v>
      </c>
      <c r="H3185" t="e">
        <f>IF(COUNTA(CitationInformation)=0,"",IF(INDEX(AuthorList[Author Name],$A3185)="","",
CONCATENATE("  - &amp;AuthorListID",TEXT($A3185,"0000"),
"  {CitationID: *CitationID0001",
", PersonID: *PersonID",TEXT(MATCH(INDEX(AuthorList[Author Name],$A3185),People[Full Name],0),"0000"),
", AuthorOrder: ",INDEX(AuthorList[Author Number],$A3185),"}")))</f>
        <v>#REF!</v>
      </c>
      <c r="K3185" t="e">
        <f>IF(INDEX(SamplingFeatures[Feature Code],$A3185)="","",
CONCATENATE("  - &amp;SamplingFeatureID",TEXT($A3185,"0000"),
" {","SamplingFeatureUUID:  ",CHAR(34),INDEX(SamplingFeatures[Sampling Feature UUID],$A3185),CHAR(34),
", SamplingFeatureTypeCV:  ",CHAR(34),INDEX(SamplingFeatures[Sampling Feature Type],$A3185),CHAR(34),
", SamplingFeatureCode:  ",CHAR(34),INDEX(SamplingFeatures[Feature Code],$A3185),CHAR(34),
", SamplingFeatureName:  ",CHAR(34),INDEX(SamplingFeatures[Feature Name],$A3185),CHAR(34),
", SamplingFeatureDescription:  ",CHAR(34),INDEX(SamplingFeatures[Feature Description],$A3185),CHAR(34),
", SamplingFeatureGeotypeCV:  ",CHAR(34),INDEX(SamplingFeatures[Feature Geo Type],$A3185),CHAR(34),
", FeatureGeometry:  ",CHAR(34),INDEX(SamplingFeatures[Feature Geometry],$A3185),CHAR(34),
", Elevation_m:  ",CHAR(34),INDEX(SamplingFeatures[Elevation_m],$A3185),CHAR(34),
", ElevationDatumCV:  ",CHAR(34),ElevationDatum,CHAR(34),"}"))</f>
        <v>#REF!</v>
      </c>
      <c r="L3185" t="e">
        <f>IF(INDEX(SamplingFeatures[Sampling Feature Type],$A3185)&lt;&gt;"Site","",
CONCATENATE("  - &amp;SiteID",TEXT(SUMPRODUCT(--($L$3:$L3184&lt;&gt;"")),"0000"),
" {","SamplingFeatureID:  *SamplingFeatureID",TEXT($A3185,"0000"),
", SiteTypeCV:  ",CHAR(34),INDEX(Sites[Site Type],$A3185),CHAR(34),
", Latitude:  ",INDEX(Sites[Latitude],$A3185),
", Longitude:  ",INDEX(Sites[Longitude],$A3185),
", SRSName:  ",CHAR(34),LatLonDatum,CHAR(34),"}"))</f>
        <v>#REF!</v>
      </c>
      <c r="M3185" t="e">
        <f>IF(INDEX(SamplingFeatures[Sampling Feature Type],$A3185)&lt;&gt;"Specimen","",
CONCATENATE("  - &amp;SpecimenID",TEXT(SUMPRODUCT(--($M$3:$M3184&lt;&gt;"")),"0000"),
" {","SamplingFeatureID:  *SamplingFeatureID",TEXT($A3185,"0000"),
", SpecimenTypeCV:  ",CHAR(34),INDEX(Specimens[Specimen Type],$A3185),CHAR(34),
", SpecimenMediumCV:  ",INDEX(Specimens[Specimen Medium],$A3185),
", IsFieldSpecimen:  ",CHAR(34),INDEX(Specimens[Is Field Specimen?],$A3185),CHAR(34),"}"))</f>
        <v>#REF!</v>
      </c>
      <c r="N3185" t="e">
        <f>IF(COUNTA(SpatialOffsets[])=0,"", IF(INDEX(SpatialOffsets[Spatial Offset Type],$A3185)="","",
CONCATENATE("  - &amp;SpatialOffsetID",TEXT($A3185,"0000"),
" {","SpatialOffsetTypeCV:  ",CHAR(34),INDEX(SpatialOffsets[Spatial Offset Type],$A3185),CHAR(34),
", Offset1Value:  ",INDEX(SpatialOffsets[Offset 1 Value],$A3185),
", Offset1UnitID:  ",CHAR(34),INDEX(SpatialOffsets[Offset 1 Unit],$A3185),CHAR(34),
", Offset2Value:  ",INDEX(SpatialOffsets[Offset 2 Value],$A3185),
", Offset2UnitID:  ",CHAR(34),INDEX(SpatialOffsets[Offset 2 Unit],$A3185),CHAR(34),
", Offset3Value:  ",INDEX(SpatialOffsets[Offset 3 Value],$A3185),
", Offset3UnitID:  ",CHAR(34),INDEX(SpatialOffsets[Offset 3 Unit],$A3185),CHAR(34),,"}")))</f>
        <v>#REF!</v>
      </c>
      <c r="O3185" t="e">
        <f>IF(COUNTA(RelatedFeatures[])=0,"", IF(INDEX(RelatedFeatures[First Sampling Feature Code],$A3185)="","",
CONCATENATE("  - &amp;RelationID",TEXT($A3185,"0000"),
" {","SamplingFeatureID:  *SamplingFeatureID",TEXT(MATCH(INDEX(RelatedFeatures[First Sampling Feature Code],$A3185),SamplingFeatures[Feature Code],0),"0000"),
", RelationshipTypeCV:  ",CHAR(34),INDEX(RelatedFeatures[Relationship Type],$A3185),CHAR(34),
", RelatedFeatureID: *SamplingFeatureID",TEXT(MATCH(INDEX(RelatedFeatures[Second Sampling Feature Code],$A3185),SamplingFeatures[Feature Code],0),"0000"),
", SpatialOffsetID:  ",IF(INDEX(RelatedFeatures[Offset Number],$A3185)="","",CONCATENATE("*SpatialOffsetID",TEXT(INDEX(RelatedFeatures[Offset Number],$A3185),"0000"))),"}")))</f>
        <v>#REF!</v>
      </c>
      <c r="P3185" t="e">
        <f>IF(INDEX(Methods[Method Type],$A3185)="","",
CONCATENATE("  - &amp;MethodID",TEXT($A3185,"0000"),
" {","MethodTypeCV:  ",CHAR(34),INDEX(Methods[Method Type],$A3185),CHAR(34),
", MethodCode:  ",CHAR(34),INDEX(Methods[Method Code],$A3185),CHAR(34),
", MethodName:  ",CHAR(34),INDEX(Methods[Method Name],$A3185),CHAR(34),
", MethodDescription:  ",CHAR(34),INDEX(Methods[Method Description],$A3185),CHAR(34),
", MethodLink:  ",CHAR(34),INDEX(Methods[Method Link],$A3185),CHAR(34),
", OrganizationID: *OrganizationID",TEXT(MATCH(INDEX(Methods[Organization Name],$A3185),Organizations[Organization Name],0),"0000"),"}"))</f>
        <v>#REF!</v>
      </c>
      <c r="Q3185" t="e">
        <f>IF(INDEX(Variables[Variable Type],$A3185)="","",
CONCATENATE("  - &amp;VariableID",TEXT($A3185,"0000"),
" {","VariableTypeCV:  ",CHAR(34),INDEX(Variables[Variable Type],$A3185),CHAR(34),
", VariableCode:  ",CHAR(34),INDEX(Variables[Variable Code],$A3185),CHAR(34),
", VariableNameCV:  ",CHAR(34),INDEX(Variables[Variable Name],$A3185),CHAR(34),
", VariableDefinition:  ",CHAR(34),INDEX(Variables[Variable Definition],$A3185),CHAR(34),
", SpecciationCV:  ",CHAR(34),INDEX(Variables[Speciation],$A3185),CHAR(34),
", NoDataValue:  ",CHAR(34),INDEX(Variables[No Data Value],$A3185),CHAR(34),"}"))</f>
        <v>#REF!</v>
      </c>
    </row>
    <row r="3186" spans="1:17" x14ac:dyDescent="0.25">
      <c r="A3186">
        <v>3183</v>
      </c>
      <c r="D3186" t="e">
        <f>IF(INDEX(People[First Name],$A3186)="","",
CONCATENATE("  - &amp;PersonID",TEXT($A3186,"0000"),
" {","PersonFirstName:  ",CHAR(34),INDEX(People[First Name],$A3186),CHAR(34),
", PersonMiddleName:  ",CHAR(34),INDEX(People[Middle Name],$A3186),CHAR(34),
", PersonLastName:  ",CHAR(34),INDEX(People[Last Name],$A3186),CHAR(34),"}"))</f>
        <v>#REF!</v>
      </c>
      <c r="E3186" t="e">
        <f>IF(INDEX(Organizations[Organization Type '[CV']],$A3186)="","",
CONCATENATE("  - &amp;OrganizationID",TEXT($A3186,"0000"),
" {","OrganizationTypeCV:  ",CHAR(34),INDEX(Organizations[Organization Type '[CV']],$A3186),CHAR(34),
", OrganizationCode:  ",CHAR(34),INDEX(Organizations[Organization Code],$A3186),CHAR(34),
", OrganizationName:  ",CHAR(34),INDEX(Organizations[Organization Name],$A3186),CHAR(34),
", OrganizationDescription:  ",CHAR(34),INDEX(Organizations[Organization Description],$A3186),CHAR(34),
", OrganizationLink:  ",CHAR(34),INDEX(Organizations[Organization Link],$A3186),CHAR(34),"}"))</f>
        <v>#REF!</v>
      </c>
      <c r="F3186" t="e">
        <f>IF(INDEX(People[First Name],$A3186)="","",
CONCATENATE("  - &amp;AffiliationID",TEXT($A3186,"0000"),
" {PersonID: *PersonID",TEXT($A3186,"0000"),
", OrganizationID: *OrganizationID",TEXT(MATCH(INDEX(People[Organization Name],$A3186),Organizations[Organization Name],0),"0000"),
", IsPrimaryOrganizationContact: , AffiliationStartDate: , AffiliationEndDate: , PrimaryPhone: ",
", PrimaryEmail: ",CHAR(34),INDEX(People[Primary Email],$A3186),CHAR(34),
", PrimaryAddress: ",CHAR(34),INDEX(People[Primary Address],$A3186),CHAR(34),
", PersonLink: }"))</f>
        <v>#REF!</v>
      </c>
      <c r="H3186" t="e">
        <f>IF(COUNTA(CitationInformation)=0,"",IF(INDEX(AuthorList[Author Name],$A3186)="","",
CONCATENATE("  - &amp;AuthorListID",TEXT($A3186,"0000"),
"  {CitationID: *CitationID0001",
", PersonID: *PersonID",TEXT(MATCH(INDEX(AuthorList[Author Name],$A3186),People[Full Name],0),"0000"),
", AuthorOrder: ",INDEX(AuthorList[Author Number],$A3186),"}")))</f>
        <v>#REF!</v>
      </c>
      <c r="K3186" t="e">
        <f>IF(INDEX(SamplingFeatures[Feature Code],$A3186)="","",
CONCATENATE("  - &amp;SamplingFeatureID",TEXT($A3186,"0000"),
" {","SamplingFeatureUUID:  ",CHAR(34),INDEX(SamplingFeatures[Sampling Feature UUID],$A3186),CHAR(34),
", SamplingFeatureTypeCV:  ",CHAR(34),INDEX(SamplingFeatures[Sampling Feature Type],$A3186),CHAR(34),
", SamplingFeatureCode:  ",CHAR(34),INDEX(SamplingFeatures[Feature Code],$A3186),CHAR(34),
", SamplingFeatureName:  ",CHAR(34),INDEX(SamplingFeatures[Feature Name],$A3186),CHAR(34),
", SamplingFeatureDescription:  ",CHAR(34),INDEX(SamplingFeatures[Feature Description],$A3186),CHAR(34),
", SamplingFeatureGeotypeCV:  ",CHAR(34),INDEX(SamplingFeatures[Feature Geo Type],$A3186),CHAR(34),
", FeatureGeometry:  ",CHAR(34),INDEX(SamplingFeatures[Feature Geometry],$A3186),CHAR(34),
", Elevation_m:  ",CHAR(34),INDEX(SamplingFeatures[Elevation_m],$A3186),CHAR(34),
", ElevationDatumCV:  ",CHAR(34),ElevationDatum,CHAR(34),"}"))</f>
        <v>#REF!</v>
      </c>
      <c r="L3186" t="e">
        <f>IF(INDEX(SamplingFeatures[Sampling Feature Type],$A3186)&lt;&gt;"Site","",
CONCATENATE("  - &amp;SiteID",TEXT(SUMPRODUCT(--($L$3:$L3185&lt;&gt;"")),"0000"),
" {","SamplingFeatureID:  *SamplingFeatureID",TEXT($A3186,"0000"),
", SiteTypeCV:  ",CHAR(34),INDEX(Sites[Site Type],$A3186),CHAR(34),
", Latitude:  ",INDEX(Sites[Latitude],$A3186),
", Longitude:  ",INDEX(Sites[Longitude],$A3186),
", SRSName:  ",CHAR(34),LatLonDatum,CHAR(34),"}"))</f>
        <v>#REF!</v>
      </c>
      <c r="M3186" t="e">
        <f>IF(INDEX(SamplingFeatures[Sampling Feature Type],$A3186)&lt;&gt;"Specimen","",
CONCATENATE("  - &amp;SpecimenID",TEXT(SUMPRODUCT(--($M$3:$M3185&lt;&gt;"")),"0000"),
" {","SamplingFeatureID:  *SamplingFeatureID",TEXT($A3186,"0000"),
", SpecimenTypeCV:  ",CHAR(34),INDEX(Specimens[Specimen Type],$A3186),CHAR(34),
", SpecimenMediumCV:  ",INDEX(Specimens[Specimen Medium],$A3186),
", IsFieldSpecimen:  ",CHAR(34),INDEX(Specimens[Is Field Specimen?],$A3186),CHAR(34),"}"))</f>
        <v>#REF!</v>
      </c>
      <c r="N3186" t="e">
        <f>IF(COUNTA(SpatialOffsets[])=0,"", IF(INDEX(SpatialOffsets[Spatial Offset Type],$A3186)="","",
CONCATENATE("  - &amp;SpatialOffsetID",TEXT($A3186,"0000"),
" {","SpatialOffsetTypeCV:  ",CHAR(34),INDEX(SpatialOffsets[Spatial Offset Type],$A3186),CHAR(34),
", Offset1Value:  ",INDEX(SpatialOffsets[Offset 1 Value],$A3186),
", Offset1UnitID:  ",CHAR(34),INDEX(SpatialOffsets[Offset 1 Unit],$A3186),CHAR(34),
", Offset2Value:  ",INDEX(SpatialOffsets[Offset 2 Value],$A3186),
", Offset2UnitID:  ",CHAR(34),INDEX(SpatialOffsets[Offset 2 Unit],$A3186),CHAR(34),
", Offset3Value:  ",INDEX(SpatialOffsets[Offset 3 Value],$A3186),
", Offset3UnitID:  ",CHAR(34),INDEX(SpatialOffsets[Offset 3 Unit],$A3186),CHAR(34),,"}")))</f>
        <v>#REF!</v>
      </c>
      <c r="O3186" t="e">
        <f>IF(COUNTA(RelatedFeatures[])=0,"", IF(INDEX(RelatedFeatures[First Sampling Feature Code],$A3186)="","",
CONCATENATE("  - &amp;RelationID",TEXT($A3186,"0000"),
" {","SamplingFeatureID:  *SamplingFeatureID",TEXT(MATCH(INDEX(RelatedFeatures[First Sampling Feature Code],$A3186),SamplingFeatures[Feature Code],0),"0000"),
", RelationshipTypeCV:  ",CHAR(34),INDEX(RelatedFeatures[Relationship Type],$A3186),CHAR(34),
", RelatedFeatureID: *SamplingFeatureID",TEXT(MATCH(INDEX(RelatedFeatures[Second Sampling Feature Code],$A3186),SamplingFeatures[Feature Code],0),"0000"),
", SpatialOffsetID:  ",IF(INDEX(RelatedFeatures[Offset Number],$A3186)="","",CONCATENATE("*SpatialOffsetID",TEXT(INDEX(RelatedFeatures[Offset Number],$A3186),"0000"))),"}")))</f>
        <v>#REF!</v>
      </c>
      <c r="P3186" t="e">
        <f>IF(INDEX(Methods[Method Type],$A3186)="","",
CONCATENATE("  - &amp;MethodID",TEXT($A3186,"0000"),
" {","MethodTypeCV:  ",CHAR(34),INDEX(Methods[Method Type],$A3186),CHAR(34),
", MethodCode:  ",CHAR(34),INDEX(Methods[Method Code],$A3186),CHAR(34),
", MethodName:  ",CHAR(34),INDEX(Methods[Method Name],$A3186),CHAR(34),
", MethodDescription:  ",CHAR(34),INDEX(Methods[Method Description],$A3186),CHAR(34),
", MethodLink:  ",CHAR(34),INDEX(Methods[Method Link],$A3186),CHAR(34),
", OrganizationID: *OrganizationID",TEXT(MATCH(INDEX(Methods[Organization Name],$A3186),Organizations[Organization Name],0),"0000"),"}"))</f>
        <v>#REF!</v>
      </c>
      <c r="Q3186" t="e">
        <f>IF(INDEX(Variables[Variable Type],$A3186)="","",
CONCATENATE("  - &amp;VariableID",TEXT($A3186,"0000"),
" {","VariableTypeCV:  ",CHAR(34),INDEX(Variables[Variable Type],$A3186),CHAR(34),
", VariableCode:  ",CHAR(34),INDEX(Variables[Variable Code],$A3186),CHAR(34),
", VariableNameCV:  ",CHAR(34),INDEX(Variables[Variable Name],$A3186),CHAR(34),
", VariableDefinition:  ",CHAR(34),INDEX(Variables[Variable Definition],$A3186),CHAR(34),
", SpecciationCV:  ",CHAR(34),INDEX(Variables[Speciation],$A3186),CHAR(34),
", NoDataValue:  ",CHAR(34),INDEX(Variables[No Data Value],$A3186),CHAR(34),"}"))</f>
        <v>#REF!</v>
      </c>
    </row>
    <row r="3187" spans="1:17" x14ac:dyDescent="0.25">
      <c r="A3187">
        <v>3184</v>
      </c>
      <c r="D3187" t="e">
        <f>IF(INDEX(People[First Name],$A3187)="","",
CONCATENATE("  - &amp;PersonID",TEXT($A3187,"0000"),
" {","PersonFirstName:  ",CHAR(34),INDEX(People[First Name],$A3187),CHAR(34),
", PersonMiddleName:  ",CHAR(34),INDEX(People[Middle Name],$A3187),CHAR(34),
", PersonLastName:  ",CHAR(34),INDEX(People[Last Name],$A3187),CHAR(34),"}"))</f>
        <v>#REF!</v>
      </c>
      <c r="E3187" t="e">
        <f>IF(INDEX(Organizations[Organization Type '[CV']],$A3187)="","",
CONCATENATE("  - &amp;OrganizationID",TEXT($A3187,"0000"),
" {","OrganizationTypeCV:  ",CHAR(34),INDEX(Organizations[Organization Type '[CV']],$A3187),CHAR(34),
", OrganizationCode:  ",CHAR(34),INDEX(Organizations[Organization Code],$A3187),CHAR(34),
", OrganizationName:  ",CHAR(34),INDEX(Organizations[Organization Name],$A3187),CHAR(34),
", OrganizationDescription:  ",CHAR(34),INDEX(Organizations[Organization Description],$A3187),CHAR(34),
", OrganizationLink:  ",CHAR(34),INDEX(Organizations[Organization Link],$A3187),CHAR(34),"}"))</f>
        <v>#REF!</v>
      </c>
      <c r="F3187" t="e">
        <f>IF(INDEX(People[First Name],$A3187)="","",
CONCATENATE("  - &amp;AffiliationID",TEXT($A3187,"0000"),
" {PersonID: *PersonID",TEXT($A3187,"0000"),
", OrganizationID: *OrganizationID",TEXT(MATCH(INDEX(People[Organization Name],$A3187),Organizations[Organization Name],0),"0000"),
", IsPrimaryOrganizationContact: , AffiliationStartDate: , AffiliationEndDate: , PrimaryPhone: ",
", PrimaryEmail: ",CHAR(34),INDEX(People[Primary Email],$A3187),CHAR(34),
", PrimaryAddress: ",CHAR(34),INDEX(People[Primary Address],$A3187),CHAR(34),
", PersonLink: }"))</f>
        <v>#REF!</v>
      </c>
      <c r="H3187" t="e">
        <f>IF(COUNTA(CitationInformation)=0,"",IF(INDEX(AuthorList[Author Name],$A3187)="","",
CONCATENATE("  - &amp;AuthorListID",TEXT($A3187,"0000"),
"  {CitationID: *CitationID0001",
", PersonID: *PersonID",TEXT(MATCH(INDEX(AuthorList[Author Name],$A3187),People[Full Name],0),"0000"),
", AuthorOrder: ",INDEX(AuthorList[Author Number],$A3187),"}")))</f>
        <v>#REF!</v>
      </c>
      <c r="K3187" t="e">
        <f>IF(INDEX(SamplingFeatures[Feature Code],$A3187)="","",
CONCATENATE("  - &amp;SamplingFeatureID",TEXT($A3187,"0000"),
" {","SamplingFeatureUUID:  ",CHAR(34),INDEX(SamplingFeatures[Sampling Feature UUID],$A3187),CHAR(34),
", SamplingFeatureTypeCV:  ",CHAR(34),INDEX(SamplingFeatures[Sampling Feature Type],$A3187),CHAR(34),
", SamplingFeatureCode:  ",CHAR(34),INDEX(SamplingFeatures[Feature Code],$A3187),CHAR(34),
", SamplingFeatureName:  ",CHAR(34),INDEX(SamplingFeatures[Feature Name],$A3187),CHAR(34),
", SamplingFeatureDescription:  ",CHAR(34),INDEX(SamplingFeatures[Feature Description],$A3187),CHAR(34),
", SamplingFeatureGeotypeCV:  ",CHAR(34),INDEX(SamplingFeatures[Feature Geo Type],$A3187),CHAR(34),
", FeatureGeometry:  ",CHAR(34),INDEX(SamplingFeatures[Feature Geometry],$A3187),CHAR(34),
", Elevation_m:  ",CHAR(34),INDEX(SamplingFeatures[Elevation_m],$A3187),CHAR(34),
", ElevationDatumCV:  ",CHAR(34),ElevationDatum,CHAR(34),"}"))</f>
        <v>#REF!</v>
      </c>
      <c r="L3187" t="e">
        <f>IF(INDEX(SamplingFeatures[Sampling Feature Type],$A3187)&lt;&gt;"Site","",
CONCATENATE("  - &amp;SiteID",TEXT(SUMPRODUCT(--($L$3:$L3186&lt;&gt;"")),"0000"),
" {","SamplingFeatureID:  *SamplingFeatureID",TEXT($A3187,"0000"),
", SiteTypeCV:  ",CHAR(34),INDEX(Sites[Site Type],$A3187),CHAR(34),
", Latitude:  ",INDEX(Sites[Latitude],$A3187),
", Longitude:  ",INDEX(Sites[Longitude],$A3187),
", SRSName:  ",CHAR(34),LatLonDatum,CHAR(34),"}"))</f>
        <v>#REF!</v>
      </c>
      <c r="M3187" t="e">
        <f>IF(INDEX(SamplingFeatures[Sampling Feature Type],$A3187)&lt;&gt;"Specimen","",
CONCATENATE("  - &amp;SpecimenID",TEXT(SUMPRODUCT(--($M$3:$M3186&lt;&gt;"")),"0000"),
" {","SamplingFeatureID:  *SamplingFeatureID",TEXT($A3187,"0000"),
", SpecimenTypeCV:  ",CHAR(34),INDEX(Specimens[Specimen Type],$A3187),CHAR(34),
", SpecimenMediumCV:  ",INDEX(Specimens[Specimen Medium],$A3187),
", IsFieldSpecimen:  ",CHAR(34),INDEX(Specimens[Is Field Specimen?],$A3187),CHAR(34),"}"))</f>
        <v>#REF!</v>
      </c>
      <c r="N3187" t="e">
        <f>IF(COUNTA(SpatialOffsets[])=0,"", IF(INDEX(SpatialOffsets[Spatial Offset Type],$A3187)="","",
CONCATENATE("  - &amp;SpatialOffsetID",TEXT($A3187,"0000"),
" {","SpatialOffsetTypeCV:  ",CHAR(34),INDEX(SpatialOffsets[Spatial Offset Type],$A3187),CHAR(34),
", Offset1Value:  ",INDEX(SpatialOffsets[Offset 1 Value],$A3187),
", Offset1UnitID:  ",CHAR(34),INDEX(SpatialOffsets[Offset 1 Unit],$A3187),CHAR(34),
", Offset2Value:  ",INDEX(SpatialOffsets[Offset 2 Value],$A3187),
", Offset2UnitID:  ",CHAR(34),INDEX(SpatialOffsets[Offset 2 Unit],$A3187),CHAR(34),
", Offset3Value:  ",INDEX(SpatialOffsets[Offset 3 Value],$A3187),
", Offset3UnitID:  ",CHAR(34),INDEX(SpatialOffsets[Offset 3 Unit],$A3187),CHAR(34),,"}")))</f>
        <v>#REF!</v>
      </c>
      <c r="O3187" t="e">
        <f>IF(COUNTA(RelatedFeatures[])=0,"", IF(INDEX(RelatedFeatures[First Sampling Feature Code],$A3187)="","",
CONCATENATE("  - &amp;RelationID",TEXT($A3187,"0000"),
" {","SamplingFeatureID:  *SamplingFeatureID",TEXT(MATCH(INDEX(RelatedFeatures[First Sampling Feature Code],$A3187),SamplingFeatures[Feature Code],0),"0000"),
", RelationshipTypeCV:  ",CHAR(34),INDEX(RelatedFeatures[Relationship Type],$A3187),CHAR(34),
", RelatedFeatureID: *SamplingFeatureID",TEXT(MATCH(INDEX(RelatedFeatures[Second Sampling Feature Code],$A3187),SamplingFeatures[Feature Code],0),"0000"),
", SpatialOffsetID:  ",IF(INDEX(RelatedFeatures[Offset Number],$A3187)="","",CONCATENATE("*SpatialOffsetID",TEXT(INDEX(RelatedFeatures[Offset Number],$A3187),"0000"))),"}")))</f>
        <v>#REF!</v>
      </c>
      <c r="P3187" t="e">
        <f>IF(INDEX(Methods[Method Type],$A3187)="","",
CONCATENATE("  - &amp;MethodID",TEXT($A3187,"0000"),
" {","MethodTypeCV:  ",CHAR(34),INDEX(Methods[Method Type],$A3187),CHAR(34),
", MethodCode:  ",CHAR(34),INDEX(Methods[Method Code],$A3187),CHAR(34),
", MethodName:  ",CHAR(34),INDEX(Methods[Method Name],$A3187),CHAR(34),
", MethodDescription:  ",CHAR(34),INDEX(Methods[Method Description],$A3187),CHAR(34),
", MethodLink:  ",CHAR(34),INDEX(Methods[Method Link],$A3187),CHAR(34),
", OrganizationID: *OrganizationID",TEXT(MATCH(INDEX(Methods[Organization Name],$A3187),Organizations[Organization Name],0),"0000"),"}"))</f>
        <v>#REF!</v>
      </c>
      <c r="Q3187" t="e">
        <f>IF(INDEX(Variables[Variable Type],$A3187)="","",
CONCATENATE("  - &amp;VariableID",TEXT($A3187,"0000"),
" {","VariableTypeCV:  ",CHAR(34),INDEX(Variables[Variable Type],$A3187),CHAR(34),
", VariableCode:  ",CHAR(34),INDEX(Variables[Variable Code],$A3187),CHAR(34),
", VariableNameCV:  ",CHAR(34),INDEX(Variables[Variable Name],$A3187),CHAR(34),
", VariableDefinition:  ",CHAR(34),INDEX(Variables[Variable Definition],$A3187),CHAR(34),
", SpecciationCV:  ",CHAR(34),INDEX(Variables[Speciation],$A3187),CHAR(34),
", NoDataValue:  ",CHAR(34),INDEX(Variables[No Data Value],$A3187),CHAR(34),"}"))</f>
        <v>#REF!</v>
      </c>
    </row>
    <row r="3188" spans="1:17" x14ac:dyDescent="0.25">
      <c r="A3188">
        <v>3185</v>
      </c>
      <c r="D3188" t="e">
        <f>IF(INDEX(People[First Name],$A3188)="","",
CONCATENATE("  - &amp;PersonID",TEXT($A3188,"0000"),
" {","PersonFirstName:  ",CHAR(34),INDEX(People[First Name],$A3188),CHAR(34),
", PersonMiddleName:  ",CHAR(34),INDEX(People[Middle Name],$A3188),CHAR(34),
", PersonLastName:  ",CHAR(34),INDEX(People[Last Name],$A3188),CHAR(34),"}"))</f>
        <v>#REF!</v>
      </c>
      <c r="E3188" t="e">
        <f>IF(INDEX(Organizations[Organization Type '[CV']],$A3188)="","",
CONCATENATE("  - &amp;OrganizationID",TEXT($A3188,"0000"),
" {","OrganizationTypeCV:  ",CHAR(34),INDEX(Organizations[Organization Type '[CV']],$A3188),CHAR(34),
", OrganizationCode:  ",CHAR(34),INDEX(Organizations[Organization Code],$A3188),CHAR(34),
", OrganizationName:  ",CHAR(34),INDEX(Organizations[Organization Name],$A3188),CHAR(34),
", OrganizationDescription:  ",CHAR(34),INDEX(Organizations[Organization Description],$A3188),CHAR(34),
", OrganizationLink:  ",CHAR(34),INDEX(Organizations[Organization Link],$A3188),CHAR(34),"}"))</f>
        <v>#REF!</v>
      </c>
      <c r="F3188" t="e">
        <f>IF(INDEX(People[First Name],$A3188)="","",
CONCATENATE("  - &amp;AffiliationID",TEXT($A3188,"0000"),
" {PersonID: *PersonID",TEXT($A3188,"0000"),
", OrganizationID: *OrganizationID",TEXT(MATCH(INDEX(People[Organization Name],$A3188),Organizations[Organization Name],0),"0000"),
", IsPrimaryOrganizationContact: , AffiliationStartDate: , AffiliationEndDate: , PrimaryPhone: ",
", PrimaryEmail: ",CHAR(34),INDEX(People[Primary Email],$A3188),CHAR(34),
", PrimaryAddress: ",CHAR(34),INDEX(People[Primary Address],$A3188),CHAR(34),
", PersonLink: }"))</f>
        <v>#REF!</v>
      </c>
      <c r="H3188" t="e">
        <f>IF(COUNTA(CitationInformation)=0,"",IF(INDEX(AuthorList[Author Name],$A3188)="","",
CONCATENATE("  - &amp;AuthorListID",TEXT($A3188,"0000"),
"  {CitationID: *CitationID0001",
", PersonID: *PersonID",TEXT(MATCH(INDEX(AuthorList[Author Name],$A3188),People[Full Name],0),"0000"),
", AuthorOrder: ",INDEX(AuthorList[Author Number],$A3188),"}")))</f>
        <v>#REF!</v>
      </c>
      <c r="K3188" t="e">
        <f>IF(INDEX(SamplingFeatures[Feature Code],$A3188)="","",
CONCATENATE("  - &amp;SamplingFeatureID",TEXT($A3188,"0000"),
" {","SamplingFeatureUUID:  ",CHAR(34),INDEX(SamplingFeatures[Sampling Feature UUID],$A3188),CHAR(34),
", SamplingFeatureTypeCV:  ",CHAR(34),INDEX(SamplingFeatures[Sampling Feature Type],$A3188),CHAR(34),
", SamplingFeatureCode:  ",CHAR(34),INDEX(SamplingFeatures[Feature Code],$A3188),CHAR(34),
", SamplingFeatureName:  ",CHAR(34),INDEX(SamplingFeatures[Feature Name],$A3188),CHAR(34),
", SamplingFeatureDescription:  ",CHAR(34),INDEX(SamplingFeatures[Feature Description],$A3188),CHAR(34),
", SamplingFeatureGeotypeCV:  ",CHAR(34),INDEX(SamplingFeatures[Feature Geo Type],$A3188),CHAR(34),
", FeatureGeometry:  ",CHAR(34),INDEX(SamplingFeatures[Feature Geometry],$A3188),CHAR(34),
", Elevation_m:  ",CHAR(34),INDEX(SamplingFeatures[Elevation_m],$A3188),CHAR(34),
", ElevationDatumCV:  ",CHAR(34),ElevationDatum,CHAR(34),"}"))</f>
        <v>#REF!</v>
      </c>
      <c r="L3188" t="e">
        <f>IF(INDEX(SamplingFeatures[Sampling Feature Type],$A3188)&lt;&gt;"Site","",
CONCATENATE("  - &amp;SiteID",TEXT(SUMPRODUCT(--($L$3:$L3187&lt;&gt;"")),"0000"),
" {","SamplingFeatureID:  *SamplingFeatureID",TEXT($A3188,"0000"),
", SiteTypeCV:  ",CHAR(34),INDEX(Sites[Site Type],$A3188),CHAR(34),
", Latitude:  ",INDEX(Sites[Latitude],$A3188),
", Longitude:  ",INDEX(Sites[Longitude],$A3188),
", SRSName:  ",CHAR(34),LatLonDatum,CHAR(34),"}"))</f>
        <v>#REF!</v>
      </c>
      <c r="M3188" t="e">
        <f>IF(INDEX(SamplingFeatures[Sampling Feature Type],$A3188)&lt;&gt;"Specimen","",
CONCATENATE("  - &amp;SpecimenID",TEXT(SUMPRODUCT(--($M$3:$M3187&lt;&gt;"")),"0000"),
" {","SamplingFeatureID:  *SamplingFeatureID",TEXT($A3188,"0000"),
", SpecimenTypeCV:  ",CHAR(34),INDEX(Specimens[Specimen Type],$A3188),CHAR(34),
", SpecimenMediumCV:  ",INDEX(Specimens[Specimen Medium],$A3188),
", IsFieldSpecimen:  ",CHAR(34),INDEX(Specimens[Is Field Specimen?],$A3188),CHAR(34),"}"))</f>
        <v>#REF!</v>
      </c>
      <c r="N3188" t="e">
        <f>IF(COUNTA(SpatialOffsets[])=0,"", IF(INDEX(SpatialOffsets[Spatial Offset Type],$A3188)="","",
CONCATENATE("  - &amp;SpatialOffsetID",TEXT($A3188,"0000"),
" {","SpatialOffsetTypeCV:  ",CHAR(34),INDEX(SpatialOffsets[Spatial Offset Type],$A3188),CHAR(34),
", Offset1Value:  ",INDEX(SpatialOffsets[Offset 1 Value],$A3188),
", Offset1UnitID:  ",CHAR(34),INDEX(SpatialOffsets[Offset 1 Unit],$A3188),CHAR(34),
", Offset2Value:  ",INDEX(SpatialOffsets[Offset 2 Value],$A3188),
", Offset2UnitID:  ",CHAR(34),INDEX(SpatialOffsets[Offset 2 Unit],$A3188),CHAR(34),
", Offset3Value:  ",INDEX(SpatialOffsets[Offset 3 Value],$A3188),
", Offset3UnitID:  ",CHAR(34),INDEX(SpatialOffsets[Offset 3 Unit],$A3188),CHAR(34),,"}")))</f>
        <v>#REF!</v>
      </c>
      <c r="O3188" t="e">
        <f>IF(COUNTA(RelatedFeatures[])=0,"", IF(INDEX(RelatedFeatures[First Sampling Feature Code],$A3188)="","",
CONCATENATE("  - &amp;RelationID",TEXT($A3188,"0000"),
" {","SamplingFeatureID:  *SamplingFeatureID",TEXT(MATCH(INDEX(RelatedFeatures[First Sampling Feature Code],$A3188),SamplingFeatures[Feature Code],0),"0000"),
", RelationshipTypeCV:  ",CHAR(34),INDEX(RelatedFeatures[Relationship Type],$A3188),CHAR(34),
", RelatedFeatureID: *SamplingFeatureID",TEXT(MATCH(INDEX(RelatedFeatures[Second Sampling Feature Code],$A3188),SamplingFeatures[Feature Code],0),"0000"),
", SpatialOffsetID:  ",IF(INDEX(RelatedFeatures[Offset Number],$A3188)="","",CONCATENATE("*SpatialOffsetID",TEXT(INDEX(RelatedFeatures[Offset Number],$A3188),"0000"))),"}")))</f>
        <v>#REF!</v>
      </c>
      <c r="P3188" t="e">
        <f>IF(INDEX(Methods[Method Type],$A3188)="","",
CONCATENATE("  - &amp;MethodID",TEXT($A3188,"0000"),
" {","MethodTypeCV:  ",CHAR(34),INDEX(Methods[Method Type],$A3188),CHAR(34),
", MethodCode:  ",CHAR(34),INDEX(Methods[Method Code],$A3188),CHAR(34),
", MethodName:  ",CHAR(34),INDEX(Methods[Method Name],$A3188),CHAR(34),
", MethodDescription:  ",CHAR(34),INDEX(Methods[Method Description],$A3188),CHAR(34),
", MethodLink:  ",CHAR(34),INDEX(Methods[Method Link],$A3188),CHAR(34),
", OrganizationID: *OrganizationID",TEXT(MATCH(INDEX(Methods[Organization Name],$A3188),Organizations[Organization Name],0),"0000"),"}"))</f>
        <v>#REF!</v>
      </c>
      <c r="Q3188" t="e">
        <f>IF(INDEX(Variables[Variable Type],$A3188)="","",
CONCATENATE("  - &amp;VariableID",TEXT($A3188,"0000"),
" {","VariableTypeCV:  ",CHAR(34),INDEX(Variables[Variable Type],$A3188),CHAR(34),
", VariableCode:  ",CHAR(34),INDEX(Variables[Variable Code],$A3188),CHAR(34),
", VariableNameCV:  ",CHAR(34),INDEX(Variables[Variable Name],$A3188),CHAR(34),
", VariableDefinition:  ",CHAR(34),INDEX(Variables[Variable Definition],$A3188),CHAR(34),
", SpecciationCV:  ",CHAR(34),INDEX(Variables[Speciation],$A3188),CHAR(34),
", NoDataValue:  ",CHAR(34),INDEX(Variables[No Data Value],$A3188),CHAR(34),"}"))</f>
        <v>#REF!</v>
      </c>
    </row>
    <row r="3189" spans="1:17" x14ac:dyDescent="0.25">
      <c r="A3189">
        <v>3186</v>
      </c>
      <c r="D3189" t="e">
        <f>IF(INDEX(People[First Name],$A3189)="","",
CONCATENATE("  - &amp;PersonID",TEXT($A3189,"0000"),
" {","PersonFirstName:  ",CHAR(34),INDEX(People[First Name],$A3189),CHAR(34),
", PersonMiddleName:  ",CHAR(34),INDEX(People[Middle Name],$A3189),CHAR(34),
", PersonLastName:  ",CHAR(34),INDEX(People[Last Name],$A3189),CHAR(34),"}"))</f>
        <v>#REF!</v>
      </c>
      <c r="E3189" t="e">
        <f>IF(INDEX(Organizations[Organization Type '[CV']],$A3189)="","",
CONCATENATE("  - &amp;OrganizationID",TEXT($A3189,"0000"),
" {","OrganizationTypeCV:  ",CHAR(34),INDEX(Organizations[Organization Type '[CV']],$A3189),CHAR(34),
", OrganizationCode:  ",CHAR(34),INDEX(Organizations[Organization Code],$A3189),CHAR(34),
", OrganizationName:  ",CHAR(34),INDEX(Organizations[Organization Name],$A3189),CHAR(34),
", OrganizationDescription:  ",CHAR(34),INDEX(Organizations[Organization Description],$A3189),CHAR(34),
", OrganizationLink:  ",CHAR(34),INDEX(Organizations[Organization Link],$A3189),CHAR(34),"}"))</f>
        <v>#REF!</v>
      </c>
      <c r="F3189" t="e">
        <f>IF(INDEX(People[First Name],$A3189)="","",
CONCATENATE("  - &amp;AffiliationID",TEXT($A3189,"0000"),
" {PersonID: *PersonID",TEXT($A3189,"0000"),
", OrganizationID: *OrganizationID",TEXT(MATCH(INDEX(People[Organization Name],$A3189),Organizations[Organization Name],0),"0000"),
", IsPrimaryOrganizationContact: , AffiliationStartDate: , AffiliationEndDate: , PrimaryPhone: ",
", PrimaryEmail: ",CHAR(34),INDEX(People[Primary Email],$A3189),CHAR(34),
", PrimaryAddress: ",CHAR(34),INDEX(People[Primary Address],$A3189),CHAR(34),
", PersonLink: }"))</f>
        <v>#REF!</v>
      </c>
      <c r="H3189" t="e">
        <f>IF(COUNTA(CitationInformation)=0,"",IF(INDEX(AuthorList[Author Name],$A3189)="","",
CONCATENATE("  - &amp;AuthorListID",TEXT($A3189,"0000"),
"  {CitationID: *CitationID0001",
", PersonID: *PersonID",TEXT(MATCH(INDEX(AuthorList[Author Name],$A3189),People[Full Name],0),"0000"),
", AuthorOrder: ",INDEX(AuthorList[Author Number],$A3189),"}")))</f>
        <v>#REF!</v>
      </c>
      <c r="K3189" t="e">
        <f>IF(INDEX(SamplingFeatures[Feature Code],$A3189)="","",
CONCATENATE("  - &amp;SamplingFeatureID",TEXT($A3189,"0000"),
" {","SamplingFeatureUUID:  ",CHAR(34),INDEX(SamplingFeatures[Sampling Feature UUID],$A3189),CHAR(34),
", SamplingFeatureTypeCV:  ",CHAR(34),INDEX(SamplingFeatures[Sampling Feature Type],$A3189),CHAR(34),
", SamplingFeatureCode:  ",CHAR(34),INDEX(SamplingFeatures[Feature Code],$A3189),CHAR(34),
", SamplingFeatureName:  ",CHAR(34),INDEX(SamplingFeatures[Feature Name],$A3189),CHAR(34),
", SamplingFeatureDescription:  ",CHAR(34),INDEX(SamplingFeatures[Feature Description],$A3189),CHAR(34),
", SamplingFeatureGeotypeCV:  ",CHAR(34),INDEX(SamplingFeatures[Feature Geo Type],$A3189),CHAR(34),
", FeatureGeometry:  ",CHAR(34),INDEX(SamplingFeatures[Feature Geometry],$A3189),CHAR(34),
", Elevation_m:  ",CHAR(34),INDEX(SamplingFeatures[Elevation_m],$A3189),CHAR(34),
", ElevationDatumCV:  ",CHAR(34),ElevationDatum,CHAR(34),"}"))</f>
        <v>#REF!</v>
      </c>
      <c r="L3189" t="e">
        <f>IF(INDEX(SamplingFeatures[Sampling Feature Type],$A3189)&lt;&gt;"Site","",
CONCATENATE("  - &amp;SiteID",TEXT(SUMPRODUCT(--($L$3:$L3188&lt;&gt;"")),"0000"),
" {","SamplingFeatureID:  *SamplingFeatureID",TEXT($A3189,"0000"),
", SiteTypeCV:  ",CHAR(34),INDEX(Sites[Site Type],$A3189),CHAR(34),
", Latitude:  ",INDEX(Sites[Latitude],$A3189),
", Longitude:  ",INDEX(Sites[Longitude],$A3189),
", SRSName:  ",CHAR(34),LatLonDatum,CHAR(34),"}"))</f>
        <v>#REF!</v>
      </c>
      <c r="M3189" t="e">
        <f>IF(INDEX(SamplingFeatures[Sampling Feature Type],$A3189)&lt;&gt;"Specimen","",
CONCATENATE("  - &amp;SpecimenID",TEXT(SUMPRODUCT(--($M$3:$M3188&lt;&gt;"")),"0000"),
" {","SamplingFeatureID:  *SamplingFeatureID",TEXT($A3189,"0000"),
", SpecimenTypeCV:  ",CHAR(34),INDEX(Specimens[Specimen Type],$A3189),CHAR(34),
", SpecimenMediumCV:  ",INDEX(Specimens[Specimen Medium],$A3189),
", IsFieldSpecimen:  ",CHAR(34),INDEX(Specimens[Is Field Specimen?],$A3189),CHAR(34),"}"))</f>
        <v>#REF!</v>
      </c>
      <c r="N3189" t="e">
        <f>IF(COUNTA(SpatialOffsets[])=0,"", IF(INDEX(SpatialOffsets[Spatial Offset Type],$A3189)="","",
CONCATENATE("  - &amp;SpatialOffsetID",TEXT($A3189,"0000"),
" {","SpatialOffsetTypeCV:  ",CHAR(34),INDEX(SpatialOffsets[Spatial Offset Type],$A3189),CHAR(34),
", Offset1Value:  ",INDEX(SpatialOffsets[Offset 1 Value],$A3189),
", Offset1UnitID:  ",CHAR(34),INDEX(SpatialOffsets[Offset 1 Unit],$A3189),CHAR(34),
", Offset2Value:  ",INDEX(SpatialOffsets[Offset 2 Value],$A3189),
", Offset2UnitID:  ",CHAR(34),INDEX(SpatialOffsets[Offset 2 Unit],$A3189),CHAR(34),
", Offset3Value:  ",INDEX(SpatialOffsets[Offset 3 Value],$A3189),
", Offset3UnitID:  ",CHAR(34),INDEX(SpatialOffsets[Offset 3 Unit],$A3189),CHAR(34),,"}")))</f>
        <v>#REF!</v>
      </c>
      <c r="O3189" t="e">
        <f>IF(COUNTA(RelatedFeatures[])=0,"", IF(INDEX(RelatedFeatures[First Sampling Feature Code],$A3189)="","",
CONCATENATE("  - &amp;RelationID",TEXT($A3189,"0000"),
" {","SamplingFeatureID:  *SamplingFeatureID",TEXT(MATCH(INDEX(RelatedFeatures[First Sampling Feature Code],$A3189),SamplingFeatures[Feature Code],0),"0000"),
", RelationshipTypeCV:  ",CHAR(34),INDEX(RelatedFeatures[Relationship Type],$A3189),CHAR(34),
", RelatedFeatureID: *SamplingFeatureID",TEXT(MATCH(INDEX(RelatedFeatures[Second Sampling Feature Code],$A3189),SamplingFeatures[Feature Code],0),"0000"),
", SpatialOffsetID:  ",IF(INDEX(RelatedFeatures[Offset Number],$A3189)="","",CONCATENATE("*SpatialOffsetID",TEXT(INDEX(RelatedFeatures[Offset Number],$A3189),"0000"))),"}")))</f>
        <v>#REF!</v>
      </c>
      <c r="P3189" t="e">
        <f>IF(INDEX(Methods[Method Type],$A3189)="","",
CONCATENATE("  - &amp;MethodID",TEXT($A3189,"0000"),
" {","MethodTypeCV:  ",CHAR(34),INDEX(Methods[Method Type],$A3189),CHAR(34),
", MethodCode:  ",CHAR(34),INDEX(Methods[Method Code],$A3189),CHAR(34),
", MethodName:  ",CHAR(34),INDEX(Methods[Method Name],$A3189),CHAR(34),
", MethodDescription:  ",CHAR(34),INDEX(Methods[Method Description],$A3189),CHAR(34),
", MethodLink:  ",CHAR(34),INDEX(Methods[Method Link],$A3189),CHAR(34),
", OrganizationID: *OrganizationID",TEXT(MATCH(INDEX(Methods[Organization Name],$A3189),Organizations[Organization Name],0),"0000"),"}"))</f>
        <v>#REF!</v>
      </c>
      <c r="Q3189" t="e">
        <f>IF(INDEX(Variables[Variable Type],$A3189)="","",
CONCATENATE("  - &amp;VariableID",TEXT($A3189,"0000"),
" {","VariableTypeCV:  ",CHAR(34),INDEX(Variables[Variable Type],$A3189),CHAR(34),
", VariableCode:  ",CHAR(34),INDEX(Variables[Variable Code],$A3189),CHAR(34),
", VariableNameCV:  ",CHAR(34),INDEX(Variables[Variable Name],$A3189),CHAR(34),
", VariableDefinition:  ",CHAR(34),INDEX(Variables[Variable Definition],$A3189),CHAR(34),
", SpecciationCV:  ",CHAR(34),INDEX(Variables[Speciation],$A3189),CHAR(34),
", NoDataValue:  ",CHAR(34),INDEX(Variables[No Data Value],$A3189),CHAR(34),"}"))</f>
        <v>#REF!</v>
      </c>
    </row>
    <row r="3190" spans="1:17" x14ac:dyDescent="0.25">
      <c r="A3190">
        <v>3187</v>
      </c>
      <c r="D3190" t="e">
        <f>IF(INDEX(People[First Name],$A3190)="","",
CONCATENATE("  - &amp;PersonID",TEXT($A3190,"0000"),
" {","PersonFirstName:  ",CHAR(34),INDEX(People[First Name],$A3190),CHAR(34),
", PersonMiddleName:  ",CHAR(34),INDEX(People[Middle Name],$A3190),CHAR(34),
", PersonLastName:  ",CHAR(34),INDEX(People[Last Name],$A3190),CHAR(34),"}"))</f>
        <v>#REF!</v>
      </c>
      <c r="E3190" t="e">
        <f>IF(INDEX(Organizations[Organization Type '[CV']],$A3190)="","",
CONCATENATE("  - &amp;OrganizationID",TEXT($A3190,"0000"),
" {","OrganizationTypeCV:  ",CHAR(34),INDEX(Organizations[Organization Type '[CV']],$A3190),CHAR(34),
", OrganizationCode:  ",CHAR(34),INDEX(Organizations[Organization Code],$A3190),CHAR(34),
", OrganizationName:  ",CHAR(34),INDEX(Organizations[Organization Name],$A3190),CHAR(34),
", OrganizationDescription:  ",CHAR(34),INDEX(Organizations[Organization Description],$A3190),CHAR(34),
", OrganizationLink:  ",CHAR(34),INDEX(Organizations[Organization Link],$A3190),CHAR(34),"}"))</f>
        <v>#REF!</v>
      </c>
      <c r="F3190" t="e">
        <f>IF(INDEX(People[First Name],$A3190)="","",
CONCATENATE("  - &amp;AffiliationID",TEXT($A3190,"0000"),
" {PersonID: *PersonID",TEXT($A3190,"0000"),
", OrganizationID: *OrganizationID",TEXT(MATCH(INDEX(People[Organization Name],$A3190),Organizations[Organization Name],0),"0000"),
", IsPrimaryOrganizationContact: , AffiliationStartDate: , AffiliationEndDate: , PrimaryPhone: ",
", PrimaryEmail: ",CHAR(34),INDEX(People[Primary Email],$A3190),CHAR(34),
", PrimaryAddress: ",CHAR(34),INDEX(People[Primary Address],$A3190),CHAR(34),
", PersonLink: }"))</f>
        <v>#REF!</v>
      </c>
      <c r="H3190" t="e">
        <f>IF(COUNTA(CitationInformation)=0,"",IF(INDEX(AuthorList[Author Name],$A3190)="","",
CONCATENATE("  - &amp;AuthorListID",TEXT($A3190,"0000"),
"  {CitationID: *CitationID0001",
", PersonID: *PersonID",TEXT(MATCH(INDEX(AuthorList[Author Name],$A3190),People[Full Name],0),"0000"),
", AuthorOrder: ",INDEX(AuthorList[Author Number],$A3190),"}")))</f>
        <v>#REF!</v>
      </c>
      <c r="K3190" t="e">
        <f>IF(INDEX(SamplingFeatures[Feature Code],$A3190)="","",
CONCATENATE("  - &amp;SamplingFeatureID",TEXT($A3190,"0000"),
" {","SamplingFeatureUUID:  ",CHAR(34),INDEX(SamplingFeatures[Sampling Feature UUID],$A3190),CHAR(34),
", SamplingFeatureTypeCV:  ",CHAR(34),INDEX(SamplingFeatures[Sampling Feature Type],$A3190),CHAR(34),
", SamplingFeatureCode:  ",CHAR(34),INDEX(SamplingFeatures[Feature Code],$A3190),CHAR(34),
", SamplingFeatureName:  ",CHAR(34),INDEX(SamplingFeatures[Feature Name],$A3190),CHAR(34),
", SamplingFeatureDescription:  ",CHAR(34),INDEX(SamplingFeatures[Feature Description],$A3190),CHAR(34),
", SamplingFeatureGeotypeCV:  ",CHAR(34),INDEX(SamplingFeatures[Feature Geo Type],$A3190),CHAR(34),
", FeatureGeometry:  ",CHAR(34),INDEX(SamplingFeatures[Feature Geometry],$A3190),CHAR(34),
", Elevation_m:  ",CHAR(34),INDEX(SamplingFeatures[Elevation_m],$A3190),CHAR(34),
", ElevationDatumCV:  ",CHAR(34),ElevationDatum,CHAR(34),"}"))</f>
        <v>#REF!</v>
      </c>
      <c r="L3190" t="e">
        <f>IF(INDEX(SamplingFeatures[Sampling Feature Type],$A3190)&lt;&gt;"Site","",
CONCATENATE("  - &amp;SiteID",TEXT(SUMPRODUCT(--($L$3:$L3189&lt;&gt;"")),"0000"),
" {","SamplingFeatureID:  *SamplingFeatureID",TEXT($A3190,"0000"),
", SiteTypeCV:  ",CHAR(34),INDEX(Sites[Site Type],$A3190),CHAR(34),
", Latitude:  ",INDEX(Sites[Latitude],$A3190),
", Longitude:  ",INDEX(Sites[Longitude],$A3190),
", SRSName:  ",CHAR(34),LatLonDatum,CHAR(34),"}"))</f>
        <v>#REF!</v>
      </c>
      <c r="M3190" t="e">
        <f>IF(INDEX(SamplingFeatures[Sampling Feature Type],$A3190)&lt;&gt;"Specimen","",
CONCATENATE("  - &amp;SpecimenID",TEXT(SUMPRODUCT(--($M$3:$M3189&lt;&gt;"")),"0000"),
" {","SamplingFeatureID:  *SamplingFeatureID",TEXT($A3190,"0000"),
", SpecimenTypeCV:  ",CHAR(34),INDEX(Specimens[Specimen Type],$A3190),CHAR(34),
", SpecimenMediumCV:  ",INDEX(Specimens[Specimen Medium],$A3190),
", IsFieldSpecimen:  ",CHAR(34),INDEX(Specimens[Is Field Specimen?],$A3190),CHAR(34),"}"))</f>
        <v>#REF!</v>
      </c>
      <c r="N3190" t="e">
        <f>IF(COUNTA(SpatialOffsets[])=0,"", IF(INDEX(SpatialOffsets[Spatial Offset Type],$A3190)="","",
CONCATENATE("  - &amp;SpatialOffsetID",TEXT($A3190,"0000"),
" {","SpatialOffsetTypeCV:  ",CHAR(34),INDEX(SpatialOffsets[Spatial Offset Type],$A3190),CHAR(34),
", Offset1Value:  ",INDEX(SpatialOffsets[Offset 1 Value],$A3190),
", Offset1UnitID:  ",CHAR(34),INDEX(SpatialOffsets[Offset 1 Unit],$A3190),CHAR(34),
", Offset2Value:  ",INDEX(SpatialOffsets[Offset 2 Value],$A3190),
", Offset2UnitID:  ",CHAR(34),INDEX(SpatialOffsets[Offset 2 Unit],$A3190),CHAR(34),
", Offset3Value:  ",INDEX(SpatialOffsets[Offset 3 Value],$A3190),
", Offset3UnitID:  ",CHAR(34),INDEX(SpatialOffsets[Offset 3 Unit],$A3190),CHAR(34),,"}")))</f>
        <v>#REF!</v>
      </c>
      <c r="O3190" t="e">
        <f>IF(COUNTA(RelatedFeatures[])=0,"", IF(INDEX(RelatedFeatures[First Sampling Feature Code],$A3190)="","",
CONCATENATE("  - &amp;RelationID",TEXT($A3190,"0000"),
" {","SamplingFeatureID:  *SamplingFeatureID",TEXT(MATCH(INDEX(RelatedFeatures[First Sampling Feature Code],$A3190),SamplingFeatures[Feature Code],0),"0000"),
", RelationshipTypeCV:  ",CHAR(34),INDEX(RelatedFeatures[Relationship Type],$A3190),CHAR(34),
", RelatedFeatureID: *SamplingFeatureID",TEXT(MATCH(INDEX(RelatedFeatures[Second Sampling Feature Code],$A3190),SamplingFeatures[Feature Code],0),"0000"),
", SpatialOffsetID:  ",IF(INDEX(RelatedFeatures[Offset Number],$A3190)="","",CONCATENATE("*SpatialOffsetID",TEXT(INDEX(RelatedFeatures[Offset Number],$A3190),"0000"))),"}")))</f>
        <v>#REF!</v>
      </c>
      <c r="P3190" t="e">
        <f>IF(INDEX(Methods[Method Type],$A3190)="","",
CONCATENATE("  - &amp;MethodID",TEXT($A3190,"0000"),
" {","MethodTypeCV:  ",CHAR(34),INDEX(Methods[Method Type],$A3190),CHAR(34),
", MethodCode:  ",CHAR(34),INDEX(Methods[Method Code],$A3190),CHAR(34),
", MethodName:  ",CHAR(34),INDEX(Methods[Method Name],$A3190),CHAR(34),
", MethodDescription:  ",CHAR(34),INDEX(Methods[Method Description],$A3190),CHAR(34),
", MethodLink:  ",CHAR(34),INDEX(Methods[Method Link],$A3190),CHAR(34),
", OrganizationID: *OrganizationID",TEXT(MATCH(INDEX(Methods[Organization Name],$A3190),Organizations[Organization Name],0),"0000"),"}"))</f>
        <v>#REF!</v>
      </c>
      <c r="Q3190" t="e">
        <f>IF(INDEX(Variables[Variable Type],$A3190)="","",
CONCATENATE("  - &amp;VariableID",TEXT($A3190,"0000"),
" {","VariableTypeCV:  ",CHAR(34),INDEX(Variables[Variable Type],$A3190),CHAR(34),
", VariableCode:  ",CHAR(34),INDEX(Variables[Variable Code],$A3190),CHAR(34),
", VariableNameCV:  ",CHAR(34),INDEX(Variables[Variable Name],$A3190),CHAR(34),
", VariableDefinition:  ",CHAR(34),INDEX(Variables[Variable Definition],$A3190),CHAR(34),
", SpecciationCV:  ",CHAR(34),INDEX(Variables[Speciation],$A3190),CHAR(34),
", NoDataValue:  ",CHAR(34),INDEX(Variables[No Data Value],$A3190),CHAR(34),"}"))</f>
        <v>#REF!</v>
      </c>
    </row>
    <row r="3191" spans="1:17" x14ac:dyDescent="0.25">
      <c r="A3191">
        <v>3188</v>
      </c>
      <c r="D3191" t="e">
        <f>IF(INDEX(People[First Name],$A3191)="","",
CONCATENATE("  - &amp;PersonID",TEXT($A3191,"0000"),
" {","PersonFirstName:  ",CHAR(34),INDEX(People[First Name],$A3191),CHAR(34),
", PersonMiddleName:  ",CHAR(34),INDEX(People[Middle Name],$A3191),CHAR(34),
", PersonLastName:  ",CHAR(34),INDEX(People[Last Name],$A3191),CHAR(34),"}"))</f>
        <v>#REF!</v>
      </c>
      <c r="E3191" t="e">
        <f>IF(INDEX(Organizations[Organization Type '[CV']],$A3191)="","",
CONCATENATE("  - &amp;OrganizationID",TEXT($A3191,"0000"),
" {","OrganizationTypeCV:  ",CHAR(34),INDEX(Organizations[Organization Type '[CV']],$A3191),CHAR(34),
", OrganizationCode:  ",CHAR(34),INDEX(Organizations[Organization Code],$A3191),CHAR(34),
", OrganizationName:  ",CHAR(34),INDEX(Organizations[Organization Name],$A3191),CHAR(34),
", OrganizationDescription:  ",CHAR(34),INDEX(Organizations[Organization Description],$A3191),CHAR(34),
", OrganizationLink:  ",CHAR(34),INDEX(Organizations[Organization Link],$A3191),CHAR(34),"}"))</f>
        <v>#REF!</v>
      </c>
      <c r="F3191" t="e">
        <f>IF(INDEX(People[First Name],$A3191)="","",
CONCATENATE("  - &amp;AffiliationID",TEXT($A3191,"0000"),
" {PersonID: *PersonID",TEXT($A3191,"0000"),
", OrganizationID: *OrganizationID",TEXT(MATCH(INDEX(People[Organization Name],$A3191),Organizations[Organization Name],0),"0000"),
", IsPrimaryOrganizationContact: , AffiliationStartDate: , AffiliationEndDate: , PrimaryPhone: ",
", PrimaryEmail: ",CHAR(34),INDEX(People[Primary Email],$A3191),CHAR(34),
", PrimaryAddress: ",CHAR(34),INDEX(People[Primary Address],$A3191),CHAR(34),
", PersonLink: }"))</f>
        <v>#REF!</v>
      </c>
      <c r="H3191" t="e">
        <f>IF(COUNTA(CitationInformation)=0,"",IF(INDEX(AuthorList[Author Name],$A3191)="","",
CONCATENATE("  - &amp;AuthorListID",TEXT($A3191,"0000"),
"  {CitationID: *CitationID0001",
", PersonID: *PersonID",TEXT(MATCH(INDEX(AuthorList[Author Name],$A3191),People[Full Name],0),"0000"),
", AuthorOrder: ",INDEX(AuthorList[Author Number],$A3191),"}")))</f>
        <v>#REF!</v>
      </c>
      <c r="K3191" t="e">
        <f>IF(INDEX(SamplingFeatures[Feature Code],$A3191)="","",
CONCATENATE("  - &amp;SamplingFeatureID",TEXT($A3191,"0000"),
" {","SamplingFeatureUUID:  ",CHAR(34),INDEX(SamplingFeatures[Sampling Feature UUID],$A3191),CHAR(34),
", SamplingFeatureTypeCV:  ",CHAR(34),INDEX(SamplingFeatures[Sampling Feature Type],$A3191),CHAR(34),
", SamplingFeatureCode:  ",CHAR(34),INDEX(SamplingFeatures[Feature Code],$A3191),CHAR(34),
", SamplingFeatureName:  ",CHAR(34),INDEX(SamplingFeatures[Feature Name],$A3191),CHAR(34),
", SamplingFeatureDescription:  ",CHAR(34),INDEX(SamplingFeatures[Feature Description],$A3191),CHAR(34),
", SamplingFeatureGeotypeCV:  ",CHAR(34),INDEX(SamplingFeatures[Feature Geo Type],$A3191),CHAR(34),
", FeatureGeometry:  ",CHAR(34),INDEX(SamplingFeatures[Feature Geometry],$A3191),CHAR(34),
", Elevation_m:  ",CHAR(34),INDEX(SamplingFeatures[Elevation_m],$A3191),CHAR(34),
", ElevationDatumCV:  ",CHAR(34),ElevationDatum,CHAR(34),"}"))</f>
        <v>#REF!</v>
      </c>
      <c r="L3191" t="e">
        <f>IF(INDEX(SamplingFeatures[Sampling Feature Type],$A3191)&lt;&gt;"Site","",
CONCATENATE("  - &amp;SiteID",TEXT(SUMPRODUCT(--($L$3:$L3190&lt;&gt;"")),"0000"),
" {","SamplingFeatureID:  *SamplingFeatureID",TEXT($A3191,"0000"),
", SiteTypeCV:  ",CHAR(34),INDEX(Sites[Site Type],$A3191),CHAR(34),
", Latitude:  ",INDEX(Sites[Latitude],$A3191),
", Longitude:  ",INDEX(Sites[Longitude],$A3191),
", SRSName:  ",CHAR(34),LatLonDatum,CHAR(34),"}"))</f>
        <v>#REF!</v>
      </c>
      <c r="M3191" t="e">
        <f>IF(INDEX(SamplingFeatures[Sampling Feature Type],$A3191)&lt;&gt;"Specimen","",
CONCATENATE("  - &amp;SpecimenID",TEXT(SUMPRODUCT(--($M$3:$M3190&lt;&gt;"")),"0000"),
" {","SamplingFeatureID:  *SamplingFeatureID",TEXT($A3191,"0000"),
", SpecimenTypeCV:  ",CHAR(34),INDEX(Specimens[Specimen Type],$A3191),CHAR(34),
", SpecimenMediumCV:  ",INDEX(Specimens[Specimen Medium],$A3191),
", IsFieldSpecimen:  ",CHAR(34),INDEX(Specimens[Is Field Specimen?],$A3191),CHAR(34),"}"))</f>
        <v>#REF!</v>
      </c>
      <c r="N3191" t="e">
        <f>IF(COUNTA(SpatialOffsets[])=0,"", IF(INDEX(SpatialOffsets[Spatial Offset Type],$A3191)="","",
CONCATENATE("  - &amp;SpatialOffsetID",TEXT($A3191,"0000"),
" {","SpatialOffsetTypeCV:  ",CHAR(34),INDEX(SpatialOffsets[Spatial Offset Type],$A3191),CHAR(34),
", Offset1Value:  ",INDEX(SpatialOffsets[Offset 1 Value],$A3191),
", Offset1UnitID:  ",CHAR(34),INDEX(SpatialOffsets[Offset 1 Unit],$A3191),CHAR(34),
", Offset2Value:  ",INDEX(SpatialOffsets[Offset 2 Value],$A3191),
", Offset2UnitID:  ",CHAR(34),INDEX(SpatialOffsets[Offset 2 Unit],$A3191),CHAR(34),
", Offset3Value:  ",INDEX(SpatialOffsets[Offset 3 Value],$A3191),
", Offset3UnitID:  ",CHAR(34),INDEX(SpatialOffsets[Offset 3 Unit],$A3191),CHAR(34),,"}")))</f>
        <v>#REF!</v>
      </c>
      <c r="O3191" t="e">
        <f>IF(COUNTA(RelatedFeatures[])=0,"", IF(INDEX(RelatedFeatures[First Sampling Feature Code],$A3191)="","",
CONCATENATE("  - &amp;RelationID",TEXT($A3191,"0000"),
" {","SamplingFeatureID:  *SamplingFeatureID",TEXT(MATCH(INDEX(RelatedFeatures[First Sampling Feature Code],$A3191),SamplingFeatures[Feature Code],0),"0000"),
", RelationshipTypeCV:  ",CHAR(34),INDEX(RelatedFeatures[Relationship Type],$A3191),CHAR(34),
", RelatedFeatureID: *SamplingFeatureID",TEXT(MATCH(INDEX(RelatedFeatures[Second Sampling Feature Code],$A3191),SamplingFeatures[Feature Code],0),"0000"),
", SpatialOffsetID:  ",IF(INDEX(RelatedFeatures[Offset Number],$A3191)="","",CONCATENATE("*SpatialOffsetID",TEXT(INDEX(RelatedFeatures[Offset Number],$A3191),"0000"))),"}")))</f>
        <v>#REF!</v>
      </c>
      <c r="P3191" t="e">
        <f>IF(INDEX(Methods[Method Type],$A3191)="","",
CONCATENATE("  - &amp;MethodID",TEXT($A3191,"0000"),
" {","MethodTypeCV:  ",CHAR(34),INDEX(Methods[Method Type],$A3191),CHAR(34),
", MethodCode:  ",CHAR(34),INDEX(Methods[Method Code],$A3191),CHAR(34),
", MethodName:  ",CHAR(34),INDEX(Methods[Method Name],$A3191),CHAR(34),
", MethodDescription:  ",CHAR(34),INDEX(Methods[Method Description],$A3191),CHAR(34),
", MethodLink:  ",CHAR(34),INDEX(Methods[Method Link],$A3191),CHAR(34),
", OrganizationID: *OrganizationID",TEXT(MATCH(INDEX(Methods[Organization Name],$A3191),Organizations[Organization Name],0),"0000"),"}"))</f>
        <v>#REF!</v>
      </c>
      <c r="Q3191" t="e">
        <f>IF(INDEX(Variables[Variable Type],$A3191)="","",
CONCATENATE("  - &amp;VariableID",TEXT($A3191,"0000"),
" {","VariableTypeCV:  ",CHAR(34),INDEX(Variables[Variable Type],$A3191),CHAR(34),
", VariableCode:  ",CHAR(34),INDEX(Variables[Variable Code],$A3191),CHAR(34),
", VariableNameCV:  ",CHAR(34),INDEX(Variables[Variable Name],$A3191),CHAR(34),
", VariableDefinition:  ",CHAR(34),INDEX(Variables[Variable Definition],$A3191),CHAR(34),
", SpecciationCV:  ",CHAR(34),INDEX(Variables[Speciation],$A3191),CHAR(34),
", NoDataValue:  ",CHAR(34),INDEX(Variables[No Data Value],$A3191),CHAR(34),"}"))</f>
        <v>#REF!</v>
      </c>
    </row>
    <row r="3192" spans="1:17" x14ac:dyDescent="0.25">
      <c r="A3192">
        <v>3189</v>
      </c>
      <c r="D3192" t="e">
        <f>IF(INDEX(People[First Name],$A3192)="","",
CONCATENATE("  - &amp;PersonID",TEXT($A3192,"0000"),
" {","PersonFirstName:  ",CHAR(34),INDEX(People[First Name],$A3192),CHAR(34),
", PersonMiddleName:  ",CHAR(34),INDEX(People[Middle Name],$A3192),CHAR(34),
", PersonLastName:  ",CHAR(34),INDEX(People[Last Name],$A3192),CHAR(34),"}"))</f>
        <v>#REF!</v>
      </c>
      <c r="E3192" t="e">
        <f>IF(INDEX(Organizations[Organization Type '[CV']],$A3192)="","",
CONCATENATE("  - &amp;OrganizationID",TEXT($A3192,"0000"),
" {","OrganizationTypeCV:  ",CHAR(34),INDEX(Organizations[Organization Type '[CV']],$A3192),CHAR(34),
", OrganizationCode:  ",CHAR(34),INDEX(Organizations[Organization Code],$A3192),CHAR(34),
", OrganizationName:  ",CHAR(34),INDEX(Organizations[Organization Name],$A3192),CHAR(34),
", OrganizationDescription:  ",CHAR(34),INDEX(Organizations[Organization Description],$A3192),CHAR(34),
", OrganizationLink:  ",CHAR(34),INDEX(Organizations[Organization Link],$A3192),CHAR(34),"}"))</f>
        <v>#REF!</v>
      </c>
      <c r="F3192" t="e">
        <f>IF(INDEX(People[First Name],$A3192)="","",
CONCATENATE("  - &amp;AffiliationID",TEXT($A3192,"0000"),
" {PersonID: *PersonID",TEXT($A3192,"0000"),
", OrganizationID: *OrganizationID",TEXT(MATCH(INDEX(People[Organization Name],$A3192),Organizations[Organization Name],0),"0000"),
", IsPrimaryOrganizationContact: , AffiliationStartDate: , AffiliationEndDate: , PrimaryPhone: ",
", PrimaryEmail: ",CHAR(34),INDEX(People[Primary Email],$A3192),CHAR(34),
", PrimaryAddress: ",CHAR(34),INDEX(People[Primary Address],$A3192),CHAR(34),
", PersonLink: }"))</f>
        <v>#REF!</v>
      </c>
      <c r="H3192" t="e">
        <f>IF(COUNTA(CitationInformation)=0,"",IF(INDEX(AuthorList[Author Name],$A3192)="","",
CONCATENATE("  - &amp;AuthorListID",TEXT($A3192,"0000"),
"  {CitationID: *CitationID0001",
", PersonID: *PersonID",TEXT(MATCH(INDEX(AuthorList[Author Name],$A3192),People[Full Name],0),"0000"),
", AuthorOrder: ",INDEX(AuthorList[Author Number],$A3192),"}")))</f>
        <v>#REF!</v>
      </c>
      <c r="K3192" t="e">
        <f>IF(INDEX(SamplingFeatures[Feature Code],$A3192)="","",
CONCATENATE("  - &amp;SamplingFeatureID",TEXT($A3192,"0000"),
" {","SamplingFeatureUUID:  ",CHAR(34),INDEX(SamplingFeatures[Sampling Feature UUID],$A3192),CHAR(34),
", SamplingFeatureTypeCV:  ",CHAR(34),INDEX(SamplingFeatures[Sampling Feature Type],$A3192),CHAR(34),
", SamplingFeatureCode:  ",CHAR(34),INDEX(SamplingFeatures[Feature Code],$A3192),CHAR(34),
", SamplingFeatureName:  ",CHAR(34),INDEX(SamplingFeatures[Feature Name],$A3192),CHAR(34),
", SamplingFeatureDescription:  ",CHAR(34),INDEX(SamplingFeatures[Feature Description],$A3192),CHAR(34),
", SamplingFeatureGeotypeCV:  ",CHAR(34),INDEX(SamplingFeatures[Feature Geo Type],$A3192),CHAR(34),
", FeatureGeometry:  ",CHAR(34),INDEX(SamplingFeatures[Feature Geometry],$A3192),CHAR(34),
", Elevation_m:  ",CHAR(34),INDEX(SamplingFeatures[Elevation_m],$A3192),CHAR(34),
", ElevationDatumCV:  ",CHAR(34),ElevationDatum,CHAR(34),"}"))</f>
        <v>#REF!</v>
      </c>
      <c r="L3192" t="e">
        <f>IF(INDEX(SamplingFeatures[Sampling Feature Type],$A3192)&lt;&gt;"Site","",
CONCATENATE("  - &amp;SiteID",TEXT(SUMPRODUCT(--($L$3:$L3191&lt;&gt;"")),"0000"),
" {","SamplingFeatureID:  *SamplingFeatureID",TEXT($A3192,"0000"),
", SiteTypeCV:  ",CHAR(34),INDEX(Sites[Site Type],$A3192),CHAR(34),
", Latitude:  ",INDEX(Sites[Latitude],$A3192),
", Longitude:  ",INDEX(Sites[Longitude],$A3192),
", SRSName:  ",CHAR(34),LatLonDatum,CHAR(34),"}"))</f>
        <v>#REF!</v>
      </c>
      <c r="M3192" t="e">
        <f>IF(INDEX(SamplingFeatures[Sampling Feature Type],$A3192)&lt;&gt;"Specimen","",
CONCATENATE("  - &amp;SpecimenID",TEXT(SUMPRODUCT(--($M$3:$M3191&lt;&gt;"")),"0000"),
" {","SamplingFeatureID:  *SamplingFeatureID",TEXT($A3192,"0000"),
", SpecimenTypeCV:  ",CHAR(34),INDEX(Specimens[Specimen Type],$A3192),CHAR(34),
", SpecimenMediumCV:  ",INDEX(Specimens[Specimen Medium],$A3192),
", IsFieldSpecimen:  ",CHAR(34),INDEX(Specimens[Is Field Specimen?],$A3192),CHAR(34),"}"))</f>
        <v>#REF!</v>
      </c>
      <c r="N3192" t="e">
        <f>IF(COUNTA(SpatialOffsets[])=0,"", IF(INDEX(SpatialOffsets[Spatial Offset Type],$A3192)="","",
CONCATENATE("  - &amp;SpatialOffsetID",TEXT($A3192,"0000"),
" {","SpatialOffsetTypeCV:  ",CHAR(34),INDEX(SpatialOffsets[Spatial Offset Type],$A3192),CHAR(34),
", Offset1Value:  ",INDEX(SpatialOffsets[Offset 1 Value],$A3192),
", Offset1UnitID:  ",CHAR(34),INDEX(SpatialOffsets[Offset 1 Unit],$A3192),CHAR(34),
", Offset2Value:  ",INDEX(SpatialOffsets[Offset 2 Value],$A3192),
", Offset2UnitID:  ",CHAR(34),INDEX(SpatialOffsets[Offset 2 Unit],$A3192),CHAR(34),
", Offset3Value:  ",INDEX(SpatialOffsets[Offset 3 Value],$A3192),
", Offset3UnitID:  ",CHAR(34),INDEX(SpatialOffsets[Offset 3 Unit],$A3192),CHAR(34),,"}")))</f>
        <v>#REF!</v>
      </c>
      <c r="O3192" t="e">
        <f>IF(COUNTA(RelatedFeatures[])=0,"", IF(INDEX(RelatedFeatures[First Sampling Feature Code],$A3192)="","",
CONCATENATE("  - &amp;RelationID",TEXT($A3192,"0000"),
" {","SamplingFeatureID:  *SamplingFeatureID",TEXT(MATCH(INDEX(RelatedFeatures[First Sampling Feature Code],$A3192),SamplingFeatures[Feature Code],0),"0000"),
", RelationshipTypeCV:  ",CHAR(34),INDEX(RelatedFeatures[Relationship Type],$A3192),CHAR(34),
", RelatedFeatureID: *SamplingFeatureID",TEXT(MATCH(INDEX(RelatedFeatures[Second Sampling Feature Code],$A3192),SamplingFeatures[Feature Code],0),"0000"),
", SpatialOffsetID:  ",IF(INDEX(RelatedFeatures[Offset Number],$A3192)="","",CONCATENATE("*SpatialOffsetID",TEXT(INDEX(RelatedFeatures[Offset Number],$A3192),"0000"))),"}")))</f>
        <v>#REF!</v>
      </c>
      <c r="P3192" t="e">
        <f>IF(INDEX(Methods[Method Type],$A3192)="","",
CONCATENATE("  - &amp;MethodID",TEXT($A3192,"0000"),
" {","MethodTypeCV:  ",CHAR(34),INDEX(Methods[Method Type],$A3192),CHAR(34),
", MethodCode:  ",CHAR(34),INDEX(Methods[Method Code],$A3192),CHAR(34),
", MethodName:  ",CHAR(34),INDEX(Methods[Method Name],$A3192),CHAR(34),
", MethodDescription:  ",CHAR(34),INDEX(Methods[Method Description],$A3192),CHAR(34),
", MethodLink:  ",CHAR(34),INDEX(Methods[Method Link],$A3192),CHAR(34),
", OrganizationID: *OrganizationID",TEXT(MATCH(INDEX(Methods[Organization Name],$A3192),Organizations[Organization Name],0),"0000"),"}"))</f>
        <v>#REF!</v>
      </c>
      <c r="Q3192" t="e">
        <f>IF(INDEX(Variables[Variable Type],$A3192)="","",
CONCATENATE("  - &amp;VariableID",TEXT($A3192,"0000"),
" {","VariableTypeCV:  ",CHAR(34),INDEX(Variables[Variable Type],$A3192),CHAR(34),
", VariableCode:  ",CHAR(34),INDEX(Variables[Variable Code],$A3192),CHAR(34),
", VariableNameCV:  ",CHAR(34),INDEX(Variables[Variable Name],$A3192),CHAR(34),
", VariableDefinition:  ",CHAR(34),INDEX(Variables[Variable Definition],$A3192),CHAR(34),
", SpecciationCV:  ",CHAR(34),INDEX(Variables[Speciation],$A3192),CHAR(34),
", NoDataValue:  ",CHAR(34),INDEX(Variables[No Data Value],$A3192),CHAR(34),"}"))</f>
        <v>#REF!</v>
      </c>
    </row>
    <row r="3193" spans="1:17" x14ac:dyDescent="0.25">
      <c r="A3193">
        <v>3190</v>
      </c>
      <c r="D3193" t="e">
        <f>IF(INDEX(People[First Name],$A3193)="","",
CONCATENATE("  - &amp;PersonID",TEXT($A3193,"0000"),
" {","PersonFirstName:  ",CHAR(34),INDEX(People[First Name],$A3193),CHAR(34),
", PersonMiddleName:  ",CHAR(34),INDEX(People[Middle Name],$A3193),CHAR(34),
", PersonLastName:  ",CHAR(34),INDEX(People[Last Name],$A3193),CHAR(34),"}"))</f>
        <v>#REF!</v>
      </c>
      <c r="E3193" t="e">
        <f>IF(INDEX(Organizations[Organization Type '[CV']],$A3193)="","",
CONCATENATE("  - &amp;OrganizationID",TEXT($A3193,"0000"),
" {","OrganizationTypeCV:  ",CHAR(34),INDEX(Organizations[Organization Type '[CV']],$A3193),CHAR(34),
", OrganizationCode:  ",CHAR(34),INDEX(Organizations[Organization Code],$A3193),CHAR(34),
", OrganizationName:  ",CHAR(34),INDEX(Organizations[Organization Name],$A3193),CHAR(34),
", OrganizationDescription:  ",CHAR(34),INDEX(Organizations[Organization Description],$A3193),CHAR(34),
", OrganizationLink:  ",CHAR(34),INDEX(Organizations[Organization Link],$A3193),CHAR(34),"}"))</f>
        <v>#REF!</v>
      </c>
      <c r="F3193" t="e">
        <f>IF(INDEX(People[First Name],$A3193)="","",
CONCATENATE("  - &amp;AffiliationID",TEXT($A3193,"0000"),
" {PersonID: *PersonID",TEXT($A3193,"0000"),
", OrganizationID: *OrganizationID",TEXT(MATCH(INDEX(People[Organization Name],$A3193),Organizations[Organization Name],0),"0000"),
", IsPrimaryOrganizationContact: , AffiliationStartDate: , AffiliationEndDate: , PrimaryPhone: ",
", PrimaryEmail: ",CHAR(34),INDEX(People[Primary Email],$A3193),CHAR(34),
", PrimaryAddress: ",CHAR(34),INDEX(People[Primary Address],$A3193),CHAR(34),
", PersonLink: }"))</f>
        <v>#REF!</v>
      </c>
      <c r="H3193" t="e">
        <f>IF(COUNTA(CitationInformation)=0,"",IF(INDEX(AuthorList[Author Name],$A3193)="","",
CONCATENATE("  - &amp;AuthorListID",TEXT($A3193,"0000"),
"  {CitationID: *CitationID0001",
", PersonID: *PersonID",TEXT(MATCH(INDEX(AuthorList[Author Name],$A3193),People[Full Name],0),"0000"),
", AuthorOrder: ",INDEX(AuthorList[Author Number],$A3193),"}")))</f>
        <v>#REF!</v>
      </c>
      <c r="K3193" t="e">
        <f>IF(INDEX(SamplingFeatures[Feature Code],$A3193)="","",
CONCATENATE("  - &amp;SamplingFeatureID",TEXT($A3193,"0000"),
" {","SamplingFeatureUUID:  ",CHAR(34),INDEX(SamplingFeatures[Sampling Feature UUID],$A3193),CHAR(34),
", SamplingFeatureTypeCV:  ",CHAR(34),INDEX(SamplingFeatures[Sampling Feature Type],$A3193),CHAR(34),
", SamplingFeatureCode:  ",CHAR(34),INDEX(SamplingFeatures[Feature Code],$A3193),CHAR(34),
", SamplingFeatureName:  ",CHAR(34),INDEX(SamplingFeatures[Feature Name],$A3193),CHAR(34),
", SamplingFeatureDescription:  ",CHAR(34),INDEX(SamplingFeatures[Feature Description],$A3193),CHAR(34),
", SamplingFeatureGeotypeCV:  ",CHAR(34),INDEX(SamplingFeatures[Feature Geo Type],$A3193),CHAR(34),
", FeatureGeometry:  ",CHAR(34),INDEX(SamplingFeatures[Feature Geometry],$A3193),CHAR(34),
", Elevation_m:  ",CHAR(34),INDEX(SamplingFeatures[Elevation_m],$A3193),CHAR(34),
", ElevationDatumCV:  ",CHAR(34),ElevationDatum,CHAR(34),"}"))</f>
        <v>#REF!</v>
      </c>
      <c r="L3193" t="e">
        <f>IF(INDEX(SamplingFeatures[Sampling Feature Type],$A3193)&lt;&gt;"Site","",
CONCATENATE("  - &amp;SiteID",TEXT(SUMPRODUCT(--($L$3:$L3192&lt;&gt;"")),"0000"),
" {","SamplingFeatureID:  *SamplingFeatureID",TEXT($A3193,"0000"),
", SiteTypeCV:  ",CHAR(34),INDEX(Sites[Site Type],$A3193),CHAR(34),
", Latitude:  ",INDEX(Sites[Latitude],$A3193),
", Longitude:  ",INDEX(Sites[Longitude],$A3193),
", SRSName:  ",CHAR(34),LatLonDatum,CHAR(34),"}"))</f>
        <v>#REF!</v>
      </c>
      <c r="M3193" t="e">
        <f>IF(INDEX(SamplingFeatures[Sampling Feature Type],$A3193)&lt;&gt;"Specimen","",
CONCATENATE("  - &amp;SpecimenID",TEXT(SUMPRODUCT(--($M$3:$M3192&lt;&gt;"")),"0000"),
" {","SamplingFeatureID:  *SamplingFeatureID",TEXT($A3193,"0000"),
", SpecimenTypeCV:  ",CHAR(34),INDEX(Specimens[Specimen Type],$A3193),CHAR(34),
", SpecimenMediumCV:  ",INDEX(Specimens[Specimen Medium],$A3193),
", IsFieldSpecimen:  ",CHAR(34),INDEX(Specimens[Is Field Specimen?],$A3193),CHAR(34),"}"))</f>
        <v>#REF!</v>
      </c>
      <c r="N3193" t="e">
        <f>IF(COUNTA(SpatialOffsets[])=0,"", IF(INDEX(SpatialOffsets[Spatial Offset Type],$A3193)="","",
CONCATENATE("  - &amp;SpatialOffsetID",TEXT($A3193,"0000"),
" {","SpatialOffsetTypeCV:  ",CHAR(34),INDEX(SpatialOffsets[Spatial Offset Type],$A3193),CHAR(34),
", Offset1Value:  ",INDEX(SpatialOffsets[Offset 1 Value],$A3193),
", Offset1UnitID:  ",CHAR(34),INDEX(SpatialOffsets[Offset 1 Unit],$A3193),CHAR(34),
", Offset2Value:  ",INDEX(SpatialOffsets[Offset 2 Value],$A3193),
", Offset2UnitID:  ",CHAR(34),INDEX(SpatialOffsets[Offset 2 Unit],$A3193),CHAR(34),
", Offset3Value:  ",INDEX(SpatialOffsets[Offset 3 Value],$A3193),
", Offset3UnitID:  ",CHAR(34),INDEX(SpatialOffsets[Offset 3 Unit],$A3193),CHAR(34),,"}")))</f>
        <v>#REF!</v>
      </c>
      <c r="O3193" t="e">
        <f>IF(COUNTA(RelatedFeatures[])=0,"", IF(INDEX(RelatedFeatures[First Sampling Feature Code],$A3193)="","",
CONCATENATE("  - &amp;RelationID",TEXT($A3193,"0000"),
" {","SamplingFeatureID:  *SamplingFeatureID",TEXT(MATCH(INDEX(RelatedFeatures[First Sampling Feature Code],$A3193),SamplingFeatures[Feature Code],0),"0000"),
", RelationshipTypeCV:  ",CHAR(34),INDEX(RelatedFeatures[Relationship Type],$A3193),CHAR(34),
", RelatedFeatureID: *SamplingFeatureID",TEXT(MATCH(INDEX(RelatedFeatures[Second Sampling Feature Code],$A3193),SamplingFeatures[Feature Code],0),"0000"),
", SpatialOffsetID:  ",IF(INDEX(RelatedFeatures[Offset Number],$A3193)="","",CONCATENATE("*SpatialOffsetID",TEXT(INDEX(RelatedFeatures[Offset Number],$A3193),"0000"))),"}")))</f>
        <v>#REF!</v>
      </c>
      <c r="P3193" t="e">
        <f>IF(INDEX(Methods[Method Type],$A3193)="","",
CONCATENATE("  - &amp;MethodID",TEXT($A3193,"0000"),
" {","MethodTypeCV:  ",CHAR(34),INDEX(Methods[Method Type],$A3193),CHAR(34),
", MethodCode:  ",CHAR(34),INDEX(Methods[Method Code],$A3193),CHAR(34),
", MethodName:  ",CHAR(34),INDEX(Methods[Method Name],$A3193),CHAR(34),
", MethodDescription:  ",CHAR(34),INDEX(Methods[Method Description],$A3193),CHAR(34),
", MethodLink:  ",CHAR(34),INDEX(Methods[Method Link],$A3193),CHAR(34),
", OrganizationID: *OrganizationID",TEXT(MATCH(INDEX(Methods[Organization Name],$A3193),Organizations[Organization Name],0),"0000"),"}"))</f>
        <v>#REF!</v>
      </c>
      <c r="Q3193" t="e">
        <f>IF(INDEX(Variables[Variable Type],$A3193)="","",
CONCATENATE("  - &amp;VariableID",TEXT($A3193,"0000"),
" {","VariableTypeCV:  ",CHAR(34),INDEX(Variables[Variable Type],$A3193),CHAR(34),
", VariableCode:  ",CHAR(34),INDEX(Variables[Variable Code],$A3193),CHAR(34),
", VariableNameCV:  ",CHAR(34),INDEX(Variables[Variable Name],$A3193),CHAR(34),
", VariableDefinition:  ",CHAR(34),INDEX(Variables[Variable Definition],$A3193),CHAR(34),
", SpecciationCV:  ",CHAR(34),INDEX(Variables[Speciation],$A3193),CHAR(34),
", NoDataValue:  ",CHAR(34),INDEX(Variables[No Data Value],$A3193),CHAR(34),"}"))</f>
        <v>#REF!</v>
      </c>
    </row>
    <row r="3194" spans="1:17" x14ac:dyDescent="0.25">
      <c r="A3194">
        <v>3191</v>
      </c>
      <c r="D3194" t="e">
        <f>IF(INDEX(People[First Name],$A3194)="","",
CONCATENATE("  - &amp;PersonID",TEXT($A3194,"0000"),
" {","PersonFirstName:  ",CHAR(34),INDEX(People[First Name],$A3194),CHAR(34),
", PersonMiddleName:  ",CHAR(34),INDEX(People[Middle Name],$A3194),CHAR(34),
", PersonLastName:  ",CHAR(34),INDEX(People[Last Name],$A3194),CHAR(34),"}"))</f>
        <v>#REF!</v>
      </c>
      <c r="E3194" t="e">
        <f>IF(INDEX(Organizations[Organization Type '[CV']],$A3194)="","",
CONCATENATE("  - &amp;OrganizationID",TEXT($A3194,"0000"),
" {","OrganizationTypeCV:  ",CHAR(34),INDEX(Organizations[Organization Type '[CV']],$A3194),CHAR(34),
", OrganizationCode:  ",CHAR(34),INDEX(Organizations[Organization Code],$A3194),CHAR(34),
", OrganizationName:  ",CHAR(34),INDEX(Organizations[Organization Name],$A3194),CHAR(34),
", OrganizationDescription:  ",CHAR(34),INDEX(Organizations[Organization Description],$A3194),CHAR(34),
", OrganizationLink:  ",CHAR(34),INDEX(Organizations[Organization Link],$A3194),CHAR(34),"}"))</f>
        <v>#REF!</v>
      </c>
      <c r="F3194" t="e">
        <f>IF(INDEX(People[First Name],$A3194)="","",
CONCATENATE("  - &amp;AffiliationID",TEXT($A3194,"0000"),
" {PersonID: *PersonID",TEXT($A3194,"0000"),
", OrganizationID: *OrganizationID",TEXT(MATCH(INDEX(People[Organization Name],$A3194),Organizations[Organization Name],0),"0000"),
", IsPrimaryOrganizationContact: , AffiliationStartDate: , AffiliationEndDate: , PrimaryPhone: ",
", PrimaryEmail: ",CHAR(34),INDEX(People[Primary Email],$A3194),CHAR(34),
", PrimaryAddress: ",CHAR(34),INDEX(People[Primary Address],$A3194),CHAR(34),
", PersonLink: }"))</f>
        <v>#REF!</v>
      </c>
      <c r="H3194" t="e">
        <f>IF(COUNTA(CitationInformation)=0,"",IF(INDEX(AuthorList[Author Name],$A3194)="","",
CONCATENATE("  - &amp;AuthorListID",TEXT($A3194,"0000"),
"  {CitationID: *CitationID0001",
", PersonID: *PersonID",TEXT(MATCH(INDEX(AuthorList[Author Name],$A3194),People[Full Name],0),"0000"),
", AuthorOrder: ",INDEX(AuthorList[Author Number],$A3194),"}")))</f>
        <v>#REF!</v>
      </c>
      <c r="K3194" t="e">
        <f>IF(INDEX(SamplingFeatures[Feature Code],$A3194)="","",
CONCATENATE("  - &amp;SamplingFeatureID",TEXT($A3194,"0000"),
" {","SamplingFeatureUUID:  ",CHAR(34),INDEX(SamplingFeatures[Sampling Feature UUID],$A3194),CHAR(34),
", SamplingFeatureTypeCV:  ",CHAR(34),INDEX(SamplingFeatures[Sampling Feature Type],$A3194),CHAR(34),
", SamplingFeatureCode:  ",CHAR(34),INDEX(SamplingFeatures[Feature Code],$A3194),CHAR(34),
", SamplingFeatureName:  ",CHAR(34),INDEX(SamplingFeatures[Feature Name],$A3194),CHAR(34),
", SamplingFeatureDescription:  ",CHAR(34),INDEX(SamplingFeatures[Feature Description],$A3194),CHAR(34),
", SamplingFeatureGeotypeCV:  ",CHAR(34),INDEX(SamplingFeatures[Feature Geo Type],$A3194),CHAR(34),
", FeatureGeometry:  ",CHAR(34),INDEX(SamplingFeatures[Feature Geometry],$A3194),CHAR(34),
", Elevation_m:  ",CHAR(34),INDEX(SamplingFeatures[Elevation_m],$A3194),CHAR(34),
", ElevationDatumCV:  ",CHAR(34),ElevationDatum,CHAR(34),"}"))</f>
        <v>#REF!</v>
      </c>
      <c r="L3194" t="e">
        <f>IF(INDEX(SamplingFeatures[Sampling Feature Type],$A3194)&lt;&gt;"Site","",
CONCATENATE("  - &amp;SiteID",TEXT(SUMPRODUCT(--($L$3:$L3193&lt;&gt;"")),"0000"),
" {","SamplingFeatureID:  *SamplingFeatureID",TEXT($A3194,"0000"),
", SiteTypeCV:  ",CHAR(34),INDEX(Sites[Site Type],$A3194),CHAR(34),
", Latitude:  ",INDEX(Sites[Latitude],$A3194),
", Longitude:  ",INDEX(Sites[Longitude],$A3194),
", SRSName:  ",CHAR(34),LatLonDatum,CHAR(34),"}"))</f>
        <v>#REF!</v>
      </c>
      <c r="M3194" t="e">
        <f>IF(INDEX(SamplingFeatures[Sampling Feature Type],$A3194)&lt;&gt;"Specimen","",
CONCATENATE("  - &amp;SpecimenID",TEXT(SUMPRODUCT(--($M$3:$M3193&lt;&gt;"")),"0000"),
" {","SamplingFeatureID:  *SamplingFeatureID",TEXT($A3194,"0000"),
", SpecimenTypeCV:  ",CHAR(34),INDEX(Specimens[Specimen Type],$A3194),CHAR(34),
", SpecimenMediumCV:  ",INDEX(Specimens[Specimen Medium],$A3194),
", IsFieldSpecimen:  ",CHAR(34),INDEX(Specimens[Is Field Specimen?],$A3194),CHAR(34),"}"))</f>
        <v>#REF!</v>
      </c>
      <c r="N3194" t="e">
        <f>IF(COUNTA(SpatialOffsets[])=0,"", IF(INDEX(SpatialOffsets[Spatial Offset Type],$A3194)="","",
CONCATENATE("  - &amp;SpatialOffsetID",TEXT($A3194,"0000"),
" {","SpatialOffsetTypeCV:  ",CHAR(34),INDEX(SpatialOffsets[Spatial Offset Type],$A3194),CHAR(34),
", Offset1Value:  ",INDEX(SpatialOffsets[Offset 1 Value],$A3194),
", Offset1UnitID:  ",CHAR(34),INDEX(SpatialOffsets[Offset 1 Unit],$A3194),CHAR(34),
", Offset2Value:  ",INDEX(SpatialOffsets[Offset 2 Value],$A3194),
", Offset2UnitID:  ",CHAR(34),INDEX(SpatialOffsets[Offset 2 Unit],$A3194),CHAR(34),
", Offset3Value:  ",INDEX(SpatialOffsets[Offset 3 Value],$A3194),
", Offset3UnitID:  ",CHAR(34),INDEX(SpatialOffsets[Offset 3 Unit],$A3194),CHAR(34),,"}")))</f>
        <v>#REF!</v>
      </c>
      <c r="O3194" t="e">
        <f>IF(COUNTA(RelatedFeatures[])=0,"", IF(INDEX(RelatedFeatures[First Sampling Feature Code],$A3194)="","",
CONCATENATE("  - &amp;RelationID",TEXT($A3194,"0000"),
" {","SamplingFeatureID:  *SamplingFeatureID",TEXT(MATCH(INDEX(RelatedFeatures[First Sampling Feature Code],$A3194),SamplingFeatures[Feature Code],0),"0000"),
", RelationshipTypeCV:  ",CHAR(34),INDEX(RelatedFeatures[Relationship Type],$A3194),CHAR(34),
", RelatedFeatureID: *SamplingFeatureID",TEXT(MATCH(INDEX(RelatedFeatures[Second Sampling Feature Code],$A3194),SamplingFeatures[Feature Code],0),"0000"),
", SpatialOffsetID:  ",IF(INDEX(RelatedFeatures[Offset Number],$A3194)="","",CONCATENATE("*SpatialOffsetID",TEXT(INDEX(RelatedFeatures[Offset Number],$A3194),"0000"))),"}")))</f>
        <v>#REF!</v>
      </c>
      <c r="P3194" t="e">
        <f>IF(INDEX(Methods[Method Type],$A3194)="","",
CONCATENATE("  - &amp;MethodID",TEXT($A3194,"0000"),
" {","MethodTypeCV:  ",CHAR(34),INDEX(Methods[Method Type],$A3194),CHAR(34),
", MethodCode:  ",CHAR(34),INDEX(Methods[Method Code],$A3194),CHAR(34),
", MethodName:  ",CHAR(34),INDEX(Methods[Method Name],$A3194),CHAR(34),
", MethodDescription:  ",CHAR(34),INDEX(Methods[Method Description],$A3194),CHAR(34),
", MethodLink:  ",CHAR(34),INDEX(Methods[Method Link],$A3194),CHAR(34),
", OrganizationID: *OrganizationID",TEXT(MATCH(INDEX(Methods[Organization Name],$A3194),Organizations[Organization Name],0),"0000"),"}"))</f>
        <v>#REF!</v>
      </c>
      <c r="Q3194" t="e">
        <f>IF(INDEX(Variables[Variable Type],$A3194)="","",
CONCATENATE("  - &amp;VariableID",TEXT($A3194,"0000"),
" {","VariableTypeCV:  ",CHAR(34),INDEX(Variables[Variable Type],$A3194),CHAR(34),
", VariableCode:  ",CHAR(34),INDEX(Variables[Variable Code],$A3194),CHAR(34),
", VariableNameCV:  ",CHAR(34),INDEX(Variables[Variable Name],$A3194),CHAR(34),
", VariableDefinition:  ",CHAR(34),INDEX(Variables[Variable Definition],$A3194),CHAR(34),
", SpecciationCV:  ",CHAR(34),INDEX(Variables[Speciation],$A3194),CHAR(34),
", NoDataValue:  ",CHAR(34),INDEX(Variables[No Data Value],$A3194),CHAR(34),"}"))</f>
        <v>#REF!</v>
      </c>
    </row>
    <row r="3195" spans="1:17" x14ac:dyDescent="0.25">
      <c r="A3195">
        <v>3192</v>
      </c>
      <c r="D3195" t="e">
        <f>IF(INDEX(People[First Name],$A3195)="","",
CONCATENATE("  - &amp;PersonID",TEXT($A3195,"0000"),
" {","PersonFirstName:  ",CHAR(34),INDEX(People[First Name],$A3195),CHAR(34),
", PersonMiddleName:  ",CHAR(34),INDEX(People[Middle Name],$A3195),CHAR(34),
", PersonLastName:  ",CHAR(34),INDEX(People[Last Name],$A3195),CHAR(34),"}"))</f>
        <v>#REF!</v>
      </c>
      <c r="E3195" t="e">
        <f>IF(INDEX(Organizations[Organization Type '[CV']],$A3195)="","",
CONCATENATE("  - &amp;OrganizationID",TEXT($A3195,"0000"),
" {","OrganizationTypeCV:  ",CHAR(34),INDEX(Organizations[Organization Type '[CV']],$A3195),CHAR(34),
", OrganizationCode:  ",CHAR(34),INDEX(Organizations[Organization Code],$A3195),CHAR(34),
", OrganizationName:  ",CHAR(34),INDEX(Organizations[Organization Name],$A3195),CHAR(34),
", OrganizationDescription:  ",CHAR(34),INDEX(Organizations[Organization Description],$A3195),CHAR(34),
", OrganizationLink:  ",CHAR(34),INDEX(Organizations[Organization Link],$A3195),CHAR(34),"}"))</f>
        <v>#REF!</v>
      </c>
      <c r="F3195" t="e">
        <f>IF(INDEX(People[First Name],$A3195)="","",
CONCATENATE("  - &amp;AffiliationID",TEXT($A3195,"0000"),
" {PersonID: *PersonID",TEXT($A3195,"0000"),
", OrganizationID: *OrganizationID",TEXT(MATCH(INDEX(People[Organization Name],$A3195),Organizations[Organization Name],0),"0000"),
", IsPrimaryOrganizationContact: , AffiliationStartDate: , AffiliationEndDate: , PrimaryPhone: ",
", PrimaryEmail: ",CHAR(34),INDEX(People[Primary Email],$A3195),CHAR(34),
", PrimaryAddress: ",CHAR(34),INDEX(People[Primary Address],$A3195),CHAR(34),
", PersonLink: }"))</f>
        <v>#REF!</v>
      </c>
      <c r="H3195" t="e">
        <f>IF(COUNTA(CitationInformation)=0,"",IF(INDEX(AuthorList[Author Name],$A3195)="","",
CONCATENATE("  - &amp;AuthorListID",TEXT($A3195,"0000"),
"  {CitationID: *CitationID0001",
", PersonID: *PersonID",TEXT(MATCH(INDEX(AuthorList[Author Name],$A3195),People[Full Name],0),"0000"),
", AuthorOrder: ",INDEX(AuthorList[Author Number],$A3195),"}")))</f>
        <v>#REF!</v>
      </c>
      <c r="K3195" t="e">
        <f>IF(INDEX(SamplingFeatures[Feature Code],$A3195)="","",
CONCATENATE("  - &amp;SamplingFeatureID",TEXT($A3195,"0000"),
" {","SamplingFeatureUUID:  ",CHAR(34),INDEX(SamplingFeatures[Sampling Feature UUID],$A3195),CHAR(34),
", SamplingFeatureTypeCV:  ",CHAR(34),INDEX(SamplingFeatures[Sampling Feature Type],$A3195),CHAR(34),
", SamplingFeatureCode:  ",CHAR(34),INDEX(SamplingFeatures[Feature Code],$A3195),CHAR(34),
", SamplingFeatureName:  ",CHAR(34),INDEX(SamplingFeatures[Feature Name],$A3195),CHAR(34),
", SamplingFeatureDescription:  ",CHAR(34),INDEX(SamplingFeatures[Feature Description],$A3195),CHAR(34),
", SamplingFeatureGeotypeCV:  ",CHAR(34),INDEX(SamplingFeatures[Feature Geo Type],$A3195),CHAR(34),
", FeatureGeometry:  ",CHAR(34),INDEX(SamplingFeatures[Feature Geometry],$A3195),CHAR(34),
", Elevation_m:  ",CHAR(34),INDEX(SamplingFeatures[Elevation_m],$A3195),CHAR(34),
", ElevationDatumCV:  ",CHAR(34),ElevationDatum,CHAR(34),"}"))</f>
        <v>#REF!</v>
      </c>
      <c r="L3195" t="e">
        <f>IF(INDEX(SamplingFeatures[Sampling Feature Type],$A3195)&lt;&gt;"Site","",
CONCATENATE("  - &amp;SiteID",TEXT(SUMPRODUCT(--($L$3:$L3194&lt;&gt;"")),"0000"),
" {","SamplingFeatureID:  *SamplingFeatureID",TEXT($A3195,"0000"),
", SiteTypeCV:  ",CHAR(34),INDEX(Sites[Site Type],$A3195),CHAR(34),
", Latitude:  ",INDEX(Sites[Latitude],$A3195),
", Longitude:  ",INDEX(Sites[Longitude],$A3195),
", SRSName:  ",CHAR(34),LatLonDatum,CHAR(34),"}"))</f>
        <v>#REF!</v>
      </c>
      <c r="M3195" t="e">
        <f>IF(INDEX(SamplingFeatures[Sampling Feature Type],$A3195)&lt;&gt;"Specimen","",
CONCATENATE("  - &amp;SpecimenID",TEXT(SUMPRODUCT(--($M$3:$M3194&lt;&gt;"")),"0000"),
" {","SamplingFeatureID:  *SamplingFeatureID",TEXT($A3195,"0000"),
", SpecimenTypeCV:  ",CHAR(34),INDEX(Specimens[Specimen Type],$A3195),CHAR(34),
", SpecimenMediumCV:  ",INDEX(Specimens[Specimen Medium],$A3195),
", IsFieldSpecimen:  ",CHAR(34),INDEX(Specimens[Is Field Specimen?],$A3195),CHAR(34),"}"))</f>
        <v>#REF!</v>
      </c>
      <c r="N3195" t="e">
        <f>IF(COUNTA(SpatialOffsets[])=0,"", IF(INDEX(SpatialOffsets[Spatial Offset Type],$A3195)="","",
CONCATENATE("  - &amp;SpatialOffsetID",TEXT($A3195,"0000"),
" {","SpatialOffsetTypeCV:  ",CHAR(34),INDEX(SpatialOffsets[Spatial Offset Type],$A3195),CHAR(34),
", Offset1Value:  ",INDEX(SpatialOffsets[Offset 1 Value],$A3195),
", Offset1UnitID:  ",CHAR(34),INDEX(SpatialOffsets[Offset 1 Unit],$A3195),CHAR(34),
", Offset2Value:  ",INDEX(SpatialOffsets[Offset 2 Value],$A3195),
", Offset2UnitID:  ",CHAR(34),INDEX(SpatialOffsets[Offset 2 Unit],$A3195),CHAR(34),
", Offset3Value:  ",INDEX(SpatialOffsets[Offset 3 Value],$A3195),
", Offset3UnitID:  ",CHAR(34),INDEX(SpatialOffsets[Offset 3 Unit],$A3195),CHAR(34),,"}")))</f>
        <v>#REF!</v>
      </c>
      <c r="O3195" t="e">
        <f>IF(COUNTA(RelatedFeatures[])=0,"", IF(INDEX(RelatedFeatures[First Sampling Feature Code],$A3195)="","",
CONCATENATE("  - &amp;RelationID",TEXT($A3195,"0000"),
" {","SamplingFeatureID:  *SamplingFeatureID",TEXT(MATCH(INDEX(RelatedFeatures[First Sampling Feature Code],$A3195),SamplingFeatures[Feature Code],0),"0000"),
", RelationshipTypeCV:  ",CHAR(34),INDEX(RelatedFeatures[Relationship Type],$A3195),CHAR(34),
", RelatedFeatureID: *SamplingFeatureID",TEXT(MATCH(INDEX(RelatedFeatures[Second Sampling Feature Code],$A3195),SamplingFeatures[Feature Code],0),"0000"),
", SpatialOffsetID:  ",IF(INDEX(RelatedFeatures[Offset Number],$A3195)="","",CONCATENATE("*SpatialOffsetID",TEXT(INDEX(RelatedFeatures[Offset Number],$A3195),"0000"))),"}")))</f>
        <v>#REF!</v>
      </c>
      <c r="P3195" t="e">
        <f>IF(INDEX(Methods[Method Type],$A3195)="","",
CONCATENATE("  - &amp;MethodID",TEXT($A3195,"0000"),
" {","MethodTypeCV:  ",CHAR(34),INDEX(Methods[Method Type],$A3195),CHAR(34),
", MethodCode:  ",CHAR(34),INDEX(Methods[Method Code],$A3195),CHAR(34),
", MethodName:  ",CHAR(34),INDEX(Methods[Method Name],$A3195),CHAR(34),
", MethodDescription:  ",CHAR(34),INDEX(Methods[Method Description],$A3195),CHAR(34),
", MethodLink:  ",CHAR(34),INDEX(Methods[Method Link],$A3195),CHAR(34),
", OrganizationID: *OrganizationID",TEXT(MATCH(INDEX(Methods[Organization Name],$A3195),Organizations[Organization Name],0),"0000"),"}"))</f>
        <v>#REF!</v>
      </c>
      <c r="Q3195" t="e">
        <f>IF(INDEX(Variables[Variable Type],$A3195)="","",
CONCATENATE("  - &amp;VariableID",TEXT($A3195,"0000"),
" {","VariableTypeCV:  ",CHAR(34),INDEX(Variables[Variable Type],$A3195),CHAR(34),
", VariableCode:  ",CHAR(34),INDEX(Variables[Variable Code],$A3195),CHAR(34),
", VariableNameCV:  ",CHAR(34),INDEX(Variables[Variable Name],$A3195),CHAR(34),
", VariableDefinition:  ",CHAR(34),INDEX(Variables[Variable Definition],$A3195),CHAR(34),
", SpecciationCV:  ",CHAR(34),INDEX(Variables[Speciation],$A3195),CHAR(34),
", NoDataValue:  ",CHAR(34),INDEX(Variables[No Data Value],$A3195),CHAR(34),"}"))</f>
        <v>#REF!</v>
      </c>
    </row>
    <row r="3196" spans="1:17" x14ac:dyDescent="0.25">
      <c r="A3196">
        <v>3193</v>
      </c>
      <c r="D3196" t="e">
        <f>IF(INDEX(People[First Name],$A3196)="","",
CONCATENATE("  - &amp;PersonID",TEXT($A3196,"0000"),
" {","PersonFirstName:  ",CHAR(34),INDEX(People[First Name],$A3196),CHAR(34),
", PersonMiddleName:  ",CHAR(34),INDEX(People[Middle Name],$A3196),CHAR(34),
", PersonLastName:  ",CHAR(34),INDEX(People[Last Name],$A3196),CHAR(34),"}"))</f>
        <v>#REF!</v>
      </c>
      <c r="E3196" t="e">
        <f>IF(INDEX(Organizations[Organization Type '[CV']],$A3196)="","",
CONCATENATE("  - &amp;OrganizationID",TEXT($A3196,"0000"),
" {","OrganizationTypeCV:  ",CHAR(34),INDEX(Organizations[Organization Type '[CV']],$A3196),CHAR(34),
", OrganizationCode:  ",CHAR(34),INDEX(Organizations[Organization Code],$A3196),CHAR(34),
", OrganizationName:  ",CHAR(34),INDEX(Organizations[Organization Name],$A3196),CHAR(34),
", OrganizationDescription:  ",CHAR(34),INDEX(Organizations[Organization Description],$A3196),CHAR(34),
", OrganizationLink:  ",CHAR(34),INDEX(Organizations[Organization Link],$A3196),CHAR(34),"}"))</f>
        <v>#REF!</v>
      </c>
      <c r="F3196" t="e">
        <f>IF(INDEX(People[First Name],$A3196)="","",
CONCATENATE("  - &amp;AffiliationID",TEXT($A3196,"0000"),
" {PersonID: *PersonID",TEXT($A3196,"0000"),
", OrganizationID: *OrganizationID",TEXT(MATCH(INDEX(People[Organization Name],$A3196),Organizations[Organization Name],0),"0000"),
", IsPrimaryOrganizationContact: , AffiliationStartDate: , AffiliationEndDate: , PrimaryPhone: ",
", PrimaryEmail: ",CHAR(34),INDEX(People[Primary Email],$A3196),CHAR(34),
", PrimaryAddress: ",CHAR(34),INDEX(People[Primary Address],$A3196),CHAR(34),
", PersonLink: }"))</f>
        <v>#REF!</v>
      </c>
      <c r="H3196" t="e">
        <f>IF(COUNTA(CitationInformation)=0,"",IF(INDEX(AuthorList[Author Name],$A3196)="","",
CONCATENATE("  - &amp;AuthorListID",TEXT($A3196,"0000"),
"  {CitationID: *CitationID0001",
", PersonID: *PersonID",TEXT(MATCH(INDEX(AuthorList[Author Name],$A3196),People[Full Name],0),"0000"),
", AuthorOrder: ",INDEX(AuthorList[Author Number],$A3196),"}")))</f>
        <v>#REF!</v>
      </c>
      <c r="K3196" t="e">
        <f>IF(INDEX(SamplingFeatures[Feature Code],$A3196)="","",
CONCATENATE("  - &amp;SamplingFeatureID",TEXT($A3196,"0000"),
" {","SamplingFeatureUUID:  ",CHAR(34),INDEX(SamplingFeatures[Sampling Feature UUID],$A3196),CHAR(34),
", SamplingFeatureTypeCV:  ",CHAR(34),INDEX(SamplingFeatures[Sampling Feature Type],$A3196),CHAR(34),
", SamplingFeatureCode:  ",CHAR(34),INDEX(SamplingFeatures[Feature Code],$A3196),CHAR(34),
", SamplingFeatureName:  ",CHAR(34),INDEX(SamplingFeatures[Feature Name],$A3196),CHAR(34),
", SamplingFeatureDescription:  ",CHAR(34),INDEX(SamplingFeatures[Feature Description],$A3196),CHAR(34),
", SamplingFeatureGeotypeCV:  ",CHAR(34),INDEX(SamplingFeatures[Feature Geo Type],$A3196),CHAR(34),
", FeatureGeometry:  ",CHAR(34),INDEX(SamplingFeatures[Feature Geometry],$A3196),CHAR(34),
", Elevation_m:  ",CHAR(34),INDEX(SamplingFeatures[Elevation_m],$A3196),CHAR(34),
", ElevationDatumCV:  ",CHAR(34),ElevationDatum,CHAR(34),"}"))</f>
        <v>#REF!</v>
      </c>
      <c r="L3196" t="e">
        <f>IF(INDEX(SamplingFeatures[Sampling Feature Type],$A3196)&lt;&gt;"Site","",
CONCATENATE("  - &amp;SiteID",TEXT(SUMPRODUCT(--($L$3:$L3195&lt;&gt;"")),"0000"),
" {","SamplingFeatureID:  *SamplingFeatureID",TEXT($A3196,"0000"),
", SiteTypeCV:  ",CHAR(34),INDEX(Sites[Site Type],$A3196),CHAR(34),
", Latitude:  ",INDEX(Sites[Latitude],$A3196),
", Longitude:  ",INDEX(Sites[Longitude],$A3196),
", SRSName:  ",CHAR(34),LatLonDatum,CHAR(34),"}"))</f>
        <v>#REF!</v>
      </c>
      <c r="M3196" t="e">
        <f>IF(INDEX(SamplingFeatures[Sampling Feature Type],$A3196)&lt;&gt;"Specimen","",
CONCATENATE("  - &amp;SpecimenID",TEXT(SUMPRODUCT(--($M$3:$M3195&lt;&gt;"")),"0000"),
" {","SamplingFeatureID:  *SamplingFeatureID",TEXT($A3196,"0000"),
", SpecimenTypeCV:  ",CHAR(34),INDEX(Specimens[Specimen Type],$A3196),CHAR(34),
", SpecimenMediumCV:  ",INDEX(Specimens[Specimen Medium],$A3196),
", IsFieldSpecimen:  ",CHAR(34),INDEX(Specimens[Is Field Specimen?],$A3196),CHAR(34),"}"))</f>
        <v>#REF!</v>
      </c>
      <c r="N3196" t="e">
        <f>IF(COUNTA(SpatialOffsets[])=0,"", IF(INDEX(SpatialOffsets[Spatial Offset Type],$A3196)="","",
CONCATENATE("  - &amp;SpatialOffsetID",TEXT($A3196,"0000"),
" {","SpatialOffsetTypeCV:  ",CHAR(34),INDEX(SpatialOffsets[Spatial Offset Type],$A3196),CHAR(34),
", Offset1Value:  ",INDEX(SpatialOffsets[Offset 1 Value],$A3196),
", Offset1UnitID:  ",CHAR(34),INDEX(SpatialOffsets[Offset 1 Unit],$A3196),CHAR(34),
", Offset2Value:  ",INDEX(SpatialOffsets[Offset 2 Value],$A3196),
", Offset2UnitID:  ",CHAR(34),INDEX(SpatialOffsets[Offset 2 Unit],$A3196),CHAR(34),
", Offset3Value:  ",INDEX(SpatialOffsets[Offset 3 Value],$A3196),
", Offset3UnitID:  ",CHAR(34),INDEX(SpatialOffsets[Offset 3 Unit],$A3196),CHAR(34),,"}")))</f>
        <v>#REF!</v>
      </c>
      <c r="O3196" t="e">
        <f>IF(COUNTA(RelatedFeatures[])=0,"", IF(INDEX(RelatedFeatures[First Sampling Feature Code],$A3196)="","",
CONCATENATE("  - &amp;RelationID",TEXT($A3196,"0000"),
" {","SamplingFeatureID:  *SamplingFeatureID",TEXT(MATCH(INDEX(RelatedFeatures[First Sampling Feature Code],$A3196),SamplingFeatures[Feature Code],0),"0000"),
", RelationshipTypeCV:  ",CHAR(34),INDEX(RelatedFeatures[Relationship Type],$A3196),CHAR(34),
", RelatedFeatureID: *SamplingFeatureID",TEXT(MATCH(INDEX(RelatedFeatures[Second Sampling Feature Code],$A3196),SamplingFeatures[Feature Code],0),"0000"),
", SpatialOffsetID:  ",IF(INDEX(RelatedFeatures[Offset Number],$A3196)="","",CONCATENATE("*SpatialOffsetID",TEXT(INDEX(RelatedFeatures[Offset Number],$A3196),"0000"))),"}")))</f>
        <v>#REF!</v>
      </c>
      <c r="P3196" t="e">
        <f>IF(INDEX(Methods[Method Type],$A3196)="","",
CONCATENATE("  - &amp;MethodID",TEXT($A3196,"0000"),
" {","MethodTypeCV:  ",CHAR(34),INDEX(Methods[Method Type],$A3196),CHAR(34),
", MethodCode:  ",CHAR(34),INDEX(Methods[Method Code],$A3196),CHAR(34),
", MethodName:  ",CHAR(34),INDEX(Methods[Method Name],$A3196),CHAR(34),
", MethodDescription:  ",CHAR(34),INDEX(Methods[Method Description],$A3196),CHAR(34),
", MethodLink:  ",CHAR(34),INDEX(Methods[Method Link],$A3196),CHAR(34),
", OrganizationID: *OrganizationID",TEXT(MATCH(INDEX(Methods[Organization Name],$A3196),Organizations[Organization Name],0),"0000"),"}"))</f>
        <v>#REF!</v>
      </c>
      <c r="Q3196" t="e">
        <f>IF(INDEX(Variables[Variable Type],$A3196)="","",
CONCATENATE("  - &amp;VariableID",TEXT($A3196,"0000"),
" {","VariableTypeCV:  ",CHAR(34),INDEX(Variables[Variable Type],$A3196),CHAR(34),
", VariableCode:  ",CHAR(34),INDEX(Variables[Variable Code],$A3196),CHAR(34),
", VariableNameCV:  ",CHAR(34),INDEX(Variables[Variable Name],$A3196),CHAR(34),
", VariableDefinition:  ",CHAR(34),INDEX(Variables[Variable Definition],$A3196),CHAR(34),
", SpecciationCV:  ",CHAR(34),INDEX(Variables[Speciation],$A3196),CHAR(34),
", NoDataValue:  ",CHAR(34),INDEX(Variables[No Data Value],$A3196),CHAR(34),"}"))</f>
        <v>#REF!</v>
      </c>
    </row>
    <row r="3197" spans="1:17" x14ac:dyDescent="0.25">
      <c r="A3197">
        <v>3194</v>
      </c>
      <c r="D3197" t="e">
        <f>IF(INDEX(People[First Name],$A3197)="","",
CONCATENATE("  - &amp;PersonID",TEXT($A3197,"0000"),
" {","PersonFirstName:  ",CHAR(34),INDEX(People[First Name],$A3197),CHAR(34),
", PersonMiddleName:  ",CHAR(34),INDEX(People[Middle Name],$A3197),CHAR(34),
", PersonLastName:  ",CHAR(34),INDEX(People[Last Name],$A3197),CHAR(34),"}"))</f>
        <v>#REF!</v>
      </c>
      <c r="E3197" t="e">
        <f>IF(INDEX(Organizations[Organization Type '[CV']],$A3197)="","",
CONCATENATE("  - &amp;OrganizationID",TEXT($A3197,"0000"),
" {","OrganizationTypeCV:  ",CHAR(34),INDEX(Organizations[Organization Type '[CV']],$A3197),CHAR(34),
", OrganizationCode:  ",CHAR(34),INDEX(Organizations[Organization Code],$A3197),CHAR(34),
", OrganizationName:  ",CHAR(34),INDEX(Organizations[Organization Name],$A3197),CHAR(34),
", OrganizationDescription:  ",CHAR(34),INDEX(Organizations[Organization Description],$A3197),CHAR(34),
", OrganizationLink:  ",CHAR(34),INDEX(Organizations[Organization Link],$A3197),CHAR(34),"}"))</f>
        <v>#REF!</v>
      </c>
      <c r="F3197" t="e">
        <f>IF(INDEX(People[First Name],$A3197)="","",
CONCATENATE("  - &amp;AffiliationID",TEXT($A3197,"0000"),
" {PersonID: *PersonID",TEXT($A3197,"0000"),
", OrganizationID: *OrganizationID",TEXT(MATCH(INDEX(People[Organization Name],$A3197),Organizations[Organization Name],0),"0000"),
", IsPrimaryOrganizationContact: , AffiliationStartDate: , AffiliationEndDate: , PrimaryPhone: ",
", PrimaryEmail: ",CHAR(34),INDEX(People[Primary Email],$A3197),CHAR(34),
", PrimaryAddress: ",CHAR(34),INDEX(People[Primary Address],$A3197),CHAR(34),
", PersonLink: }"))</f>
        <v>#REF!</v>
      </c>
      <c r="H3197" t="e">
        <f>IF(COUNTA(CitationInformation)=0,"",IF(INDEX(AuthorList[Author Name],$A3197)="","",
CONCATENATE("  - &amp;AuthorListID",TEXT($A3197,"0000"),
"  {CitationID: *CitationID0001",
", PersonID: *PersonID",TEXT(MATCH(INDEX(AuthorList[Author Name],$A3197),People[Full Name],0),"0000"),
", AuthorOrder: ",INDEX(AuthorList[Author Number],$A3197),"}")))</f>
        <v>#REF!</v>
      </c>
      <c r="K3197" t="e">
        <f>IF(INDEX(SamplingFeatures[Feature Code],$A3197)="","",
CONCATENATE("  - &amp;SamplingFeatureID",TEXT($A3197,"0000"),
" {","SamplingFeatureUUID:  ",CHAR(34),INDEX(SamplingFeatures[Sampling Feature UUID],$A3197),CHAR(34),
", SamplingFeatureTypeCV:  ",CHAR(34),INDEX(SamplingFeatures[Sampling Feature Type],$A3197),CHAR(34),
", SamplingFeatureCode:  ",CHAR(34),INDEX(SamplingFeatures[Feature Code],$A3197),CHAR(34),
", SamplingFeatureName:  ",CHAR(34),INDEX(SamplingFeatures[Feature Name],$A3197),CHAR(34),
", SamplingFeatureDescription:  ",CHAR(34),INDEX(SamplingFeatures[Feature Description],$A3197),CHAR(34),
", SamplingFeatureGeotypeCV:  ",CHAR(34),INDEX(SamplingFeatures[Feature Geo Type],$A3197),CHAR(34),
", FeatureGeometry:  ",CHAR(34),INDEX(SamplingFeatures[Feature Geometry],$A3197),CHAR(34),
", Elevation_m:  ",CHAR(34),INDEX(SamplingFeatures[Elevation_m],$A3197),CHAR(34),
", ElevationDatumCV:  ",CHAR(34),ElevationDatum,CHAR(34),"}"))</f>
        <v>#REF!</v>
      </c>
      <c r="L3197" t="e">
        <f>IF(INDEX(SamplingFeatures[Sampling Feature Type],$A3197)&lt;&gt;"Site","",
CONCATENATE("  - &amp;SiteID",TEXT(SUMPRODUCT(--($L$3:$L3196&lt;&gt;"")),"0000"),
" {","SamplingFeatureID:  *SamplingFeatureID",TEXT($A3197,"0000"),
", SiteTypeCV:  ",CHAR(34),INDEX(Sites[Site Type],$A3197),CHAR(34),
", Latitude:  ",INDEX(Sites[Latitude],$A3197),
", Longitude:  ",INDEX(Sites[Longitude],$A3197),
", SRSName:  ",CHAR(34),LatLonDatum,CHAR(34),"}"))</f>
        <v>#REF!</v>
      </c>
      <c r="M3197" t="e">
        <f>IF(INDEX(SamplingFeatures[Sampling Feature Type],$A3197)&lt;&gt;"Specimen","",
CONCATENATE("  - &amp;SpecimenID",TEXT(SUMPRODUCT(--($M$3:$M3196&lt;&gt;"")),"0000"),
" {","SamplingFeatureID:  *SamplingFeatureID",TEXT($A3197,"0000"),
", SpecimenTypeCV:  ",CHAR(34),INDEX(Specimens[Specimen Type],$A3197),CHAR(34),
", SpecimenMediumCV:  ",INDEX(Specimens[Specimen Medium],$A3197),
", IsFieldSpecimen:  ",CHAR(34),INDEX(Specimens[Is Field Specimen?],$A3197),CHAR(34),"}"))</f>
        <v>#REF!</v>
      </c>
      <c r="N3197" t="e">
        <f>IF(COUNTA(SpatialOffsets[])=0,"", IF(INDEX(SpatialOffsets[Spatial Offset Type],$A3197)="","",
CONCATENATE("  - &amp;SpatialOffsetID",TEXT($A3197,"0000"),
" {","SpatialOffsetTypeCV:  ",CHAR(34),INDEX(SpatialOffsets[Spatial Offset Type],$A3197),CHAR(34),
", Offset1Value:  ",INDEX(SpatialOffsets[Offset 1 Value],$A3197),
", Offset1UnitID:  ",CHAR(34),INDEX(SpatialOffsets[Offset 1 Unit],$A3197),CHAR(34),
", Offset2Value:  ",INDEX(SpatialOffsets[Offset 2 Value],$A3197),
", Offset2UnitID:  ",CHAR(34),INDEX(SpatialOffsets[Offset 2 Unit],$A3197),CHAR(34),
", Offset3Value:  ",INDEX(SpatialOffsets[Offset 3 Value],$A3197),
", Offset3UnitID:  ",CHAR(34),INDEX(SpatialOffsets[Offset 3 Unit],$A3197),CHAR(34),,"}")))</f>
        <v>#REF!</v>
      </c>
      <c r="O3197" t="e">
        <f>IF(COUNTA(RelatedFeatures[])=0,"", IF(INDEX(RelatedFeatures[First Sampling Feature Code],$A3197)="","",
CONCATENATE("  - &amp;RelationID",TEXT($A3197,"0000"),
" {","SamplingFeatureID:  *SamplingFeatureID",TEXT(MATCH(INDEX(RelatedFeatures[First Sampling Feature Code],$A3197),SamplingFeatures[Feature Code],0),"0000"),
", RelationshipTypeCV:  ",CHAR(34),INDEX(RelatedFeatures[Relationship Type],$A3197),CHAR(34),
", RelatedFeatureID: *SamplingFeatureID",TEXT(MATCH(INDEX(RelatedFeatures[Second Sampling Feature Code],$A3197),SamplingFeatures[Feature Code],0),"0000"),
", SpatialOffsetID:  ",IF(INDEX(RelatedFeatures[Offset Number],$A3197)="","",CONCATENATE("*SpatialOffsetID",TEXT(INDEX(RelatedFeatures[Offset Number],$A3197),"0000"))),"}")))</f>
        <v>#REF!</v>
      </c>
      <c r="P3197" t="e">
        <f>IF(INDEX(Methods[Method Type],$A3197)="","",
CONCATENATE("  - &amp;MethodID",TEXT($A3197,"0000"),
" {","MethodTypeCV:  ",CHAR(34),INDEX(Methods[Method Type],$A3197),CHAR(34),
", MethodCode:  ",CHAR(34),INDEX(Methods[Method Code],$A3197),CHAR(34),
", MethodName:  ",CHAR(34),INDEX(Methods[Method Name],$A3197),CHAR(34),
", MethodDescription:  ",CHAR(34),INDEX(Methods[Method Description],$A3197),CHAR(34),
", MethodLink:  ",CHAR(34),INDEX(Methods[Method Link],$A3197),CHAR(34),
", OrganizationID: *OrganizationID",TEXT(MATCH(INDEX(Methods[Organization Name],$A3197),Organizations[Organization Name],0),"0000"),"}"))</f>
        <v>#REF!</v>
      </c>
      <c r="Q3197" t="e">
        <f>IF(INDEX(Variables[Variable Type],$A3197)="","",
CONCATENATE("  - &amp;VariableID",TEXT($A3197,"0000"),
" {","VariableTypeCV:  ",CHAR(34),INDEX(Variables[Variable Type],$A3197),CHAR(34),
", VariableCode:  ",CHAR(34),INDEX(Variables[Variable Code],$A3197),CHAR(34),
", VariableNameCV:  ",CHAR(34),INDEX(Variables[Variable Name],$A3197),CHAR(34),
", VariableDefinition:  ",CHAR(34),INDEX(Variables[Variable Definition],$A3197),CHAR(34),
", SpecciationCV:  ",CHAR(34),INDEX(Variables[Speciation],$A3197),CHAR(34),
", NoDataValue:  ",CHAR(34),INDEX(Variables[No Data Value],$A3197),CHAR(34),"}"))</f>
        <v>#REF!</v>
      </c>
    </row>
    <row r="3198" spans="1:17" x14ac:dyDescent="0.25">
      <c r="A3198">
        <v>3195</v>
      </c>
      <c r="D3198" t="e">
        <f>IF(INDEX(People[First Name],$A3198)="","",
CONCATENATE("  - &amp;PersonID",TEXT($A3198,"0000"),
" {","PersonFirstName:  ",CHAR(34),INDEX(People[First Name],$A3198),CHAR(34),
", PersonMiddleName:  ",CHAR(34),INDEX(People[Middle Name],$A3198),CHAR(34),
", PersonLastName:  ",CHAR(34),INDEX(People[Last Name],$A3198),CHAR(34),"}"))</f>
        <v>#REF!</v>
      </c>
      <c r="E3198" t="e">
        <f>IF(INDEX(Organizations[Organization Type '[CV']],$A3198)="","",
CONCATENATE("  - &amp;OrganizationID",TEXT($A3198,"0000"),
" {","OrganizationTypeCV:  ",CHAR(34),INDEX(Organizations[Organization Type '[CV']],$A3198),CHAR(34),
", OrganizationCode:  ",CHAR(34),INDEX(Organizations[Organization Code],$A3198),CHAR(34),
", OrganizationName:  ",CHAR(34),INDEX(Organizations[Organization Name],$A3198),CHAR(34),
", OrganizationDescription:  ",CHAR(34),INDEX(Organizations[Organization Description],$A3198),CHAR(34),
", OrganizationLink:  ",CHAR(34),INDEX(Organizations[Organization Link],$A3198),CHAR(34),"}"))</f>
        <v>#REF!</v>
      </c>
      <c r="F3198" t="e">
        <f>IF(INDEX(People[First Name],$A3198)="","",
CONCATENATE("  - &amp;AffiliationID",TEXT($A3198,"0000"),
" {PersonID: *PersonID",TEXT($A3198,"0000"),
", OrganizationID: *OrganizationID",TEXT(MATCH(INDEX(People[Organization Name],$A3198),Organizations[Organization Name],0),"0000"),
", IsPrimaryOrganizationContact: , AffiliationStartDate: , AffiliationEndDate: , PrimaryPhone: ",
", PrimaryEmail: ",CHAR(34),INDEX(People[Primary Email],$A3198),CHAR(34),
", PrimaryAddress: ",CHAR(34),INDEX(People[Primary Address],$A3198),CHAR(34),
", PersonLink: }"))</f>
        <v>#REF!</v>
      </c>
      <c r="H3198" t="e">
        <f>IF(COUNTA(CitationInformation)=0,"",IF(INDEX(AuthorList[Author Name],$A3198)="","",
CONCATENATE("  - &amp;AuthorListID",TEXT($A3198,"0000"),
"  {CitationID: *CitationID0001",
", PersonID: *PersonID",TEXT(MATCH(INDEX(AuthorList[Author Name],$A3198),People[Full Name],0),"0000"),
", AuthorOrder: ",INDEX(AuthorList[Author Number],$A3198),"}")))</f>
        <v>#REF!</v>
      </c>
      <c r="K3198" t="e">
        <f>IF(INDEX(SamplingFeatures[Feature Code],$A3198)="","",
CONCATENATE("  - &amp;SamplingFeatureID",TEXT($A3198,"0000"),
" {","SamplingFeatureUUID:  ",CHAR(34),INDEX(SamplingFeatures[Sampling Feature UUID],$A3198),CHAR(34),
", SamplingFeatureTypeCV:  ",CHAR(34),INDEX(SamplingFeatures[Sampling Feature Type],$A3198),CHAR(34),
", SamplingFeatureCode:  ",CHAR(34),INDEX(SamplingFeatures[Feature Code],$A3198),CHAR(34),
", SamplingFeatureName:  ",CHAR(34),INDEX(SamplingFeatures[Feature Name],$A3198),CHAR(34),
", SamplingFeatureDescription:  ",CHAR(34),INDEX(SamplingFeatures[Feature Description],$A3198),CHAR(34),
", SamplingFeatureGeotypeCV:  ",CHAR(34),INDEX(SamplingFeatures[Feature Geo Type],$A3198),CHAR(34),
", FeatureGeometry:  ",CHAR(34),INDEX(SamplingFeatures[Feature Geometry],$A3198),CHAR(34),
", Elevation_m:  ",CHAR(34),INDEX(SamplingFeatures[Elevation_m],$A3198),CHAR(34),
", ElevationDatumCV:  ",CHAR(34),ElevationDatum,CHAR(34),"}"))</f>
        <v>#REF!</v>
      </c>
      <c r="L3198" t="e">
        <f>IF(INDEX(SamplingFeatures[Sampling Feature Type],$A3198)&lt;&gt;"Site","",
CONCATENATE("  - &amp;SiteID",TEXT(SUMPRODUCT(--($L$3:$L3197&lt;&gt;"")),"0000"),
" {","SamplingFeatureID:  *SamplingFeatureID",TEXT($A3198,"0000"),
", SiteTypeCV:  ",CHAR(34),INDEX(Sites[Site Type],$A3198),CHAR(34),
", Latitude:  ",INDEX(Sites[Latitude],$A3198),
", Longitude:  ",INDEX(Sites[Longitude],$A3198),
", SRSName:  ",CHAR(34),LatLonDatum,CHAR(34),"}"))</f>
        <v>#REF!</v>
      </c>
      <c r="M3198" t="e">
        <f>IF(INDEX(SamplingFeatures[Sampling Feature Type],$A3198)&lt;&gt;"Specimen","",
CONCATENATE("  - &amp;SpecimenID",TEXT(SUMPRODUCT(--($M$3:$M3197&lt;&gt;"")),"0000"),
" {","SamplingFeatureID:  *SamplingFeatureID",TEXT($A3198,"0000"),
", SpecimenTypeCV:  ",CHAR(34),INDEX(Specimens[Specimen Type],$A3198),CHAR(34),
", SpecimenMediumCV:  ",INDEX(Specimens[Specimen Medium],$A3198),
", IsFieldSpecimen:  ",CHAR(34),INDEX(Specimens[Is Field Specimen?],$A3198),CHAR(34),"}"))</f>
        <v>#REF!</v>
      </c>
      <c r="N3198" t="e">
        <f>IF(COUNTA(SpatialOffsets[])=0,"", IF(INDEX(SpatialOffsets[Spatial Offset Type],$A3198)="","",
CONCATENATE("  - &amp;SpatialOffsetID",TEXT($A3198,"0000"),
" {","SpatialOffsetTypeCV:  ",CHAR(34),INDEX(SpatialOffsets[Spatial Offset Type],$A3198),CHAR(34),
", Offset1Value:  ",INDEX(SpatialOffsets[Offset 1 Value],$A3198),
", Offset1UnitID:  ",CHAR(34),INDEX(SpatialOffsets[Offset 1 Unit],$A3198),CHAR(34),
", Offset2Value:  ",INDEX(SpatialOffsets[Offset 2 Value],$A3198),
", Offset2UnitID:  ",CHAR(34),INDEX(SpatialOffsets[Offset 2 Unit],$A3198),CHAR(34),
", Offset3Value:  ",INDEX(SpatialOffsets[Offset 3 Value],$A3198),
", Offset3UnitID:  ",CHAR(34),INDEX(SpatialOffsets[Offset 3 Unit],$A3198),CHAR(34),,"}")))</f>
        <v>#REF!</v>
      </c>
      <c r="O3198" t="e">
        <f>IF(COUNTA(RelatedFeatures[])=0,"", IF(INDEX(RelatedFeatures[First Sampling Feature Code],$A3198)="","",
CONCATENATE("  - &amp;RelationID",TEXT($A3198,"0000"),
" {","SamplingFeatureID:  *SamplingFeatureID",TEXT(MATCH(INDEX(RelatedFeatures[First Sampling Feature Code],$A3198),SamplingFeatures[Feature Code],0),"0000"),
", RelationshipTypeCV:  ",CHAR(34),INDEX(RelatedFeatures[Relationship Type],$A3198),CHAR(34),
", RelatedFeatureID: *SamplingFeatureID",TEXT(MATCH(INDEX(RelatedFeatures[Second Sampling Feature Code],$A3198),SamplingFeatures[Feature Code],0),"0000"),
", SpatialOffsetID:  ",IF(INDEX(RelatedFeatures[Offset Number],$A3198)="","",CONCATENATE("*SpatialOffsetID",TEXT(INDEX(RelatedFeatures[Offset Number],$A3198),"0000"))),"}")))</f>
        <v>#REF!</v>
      </c>
      <c r="P3198" t="e">
        <f>IF(INDEX(Methods[Method Type],$A3198)="","",
CONCATENATE("  - &amp;MethodID",TEXT($A3198,"0000"),
" {","MethodTypeCV:  ",CHAR(34),INDEX(Methods[Method Type],$A3198),CHAR(34),
", MethodCode:  ",CHAR(34),INDEX(Methods[Method Code],$A3198),CHAR(34),
", MethodName:  ",CHAR(34),INDEX(Methods[Method Name],$A3198),CHAR(34),
", MethodDescription:  ",CHAR(34),INDEX(Methods[Method Description],$A3198),CHAR(34),
", MethodLink:  ",CHAR(34),INDEX(Methods[Method Link],$A3198),CHAR(34),
", OrganizationID: *OrganizationID",TEXT(MATCH(INDEX(Methods[Organization Name],$A3198),Organizations[Organization Name],0),"0000"),"}"))</f>
        <v>#REF!</v>
      </c>
      <c r="Q3198" t="e">
        <f>IF(INDEX(Variables[Variable Type],$A3198)="","",
CONCATENATE("  - &amp;VariableID",TEXT($A3198,"0000"),
" {","VariableTypeCV:  ",CHAR(34),INDEX(Variables[Variable Type],$A3198),CHAR(34),
", VariableCode:  ",CHAR(34),INDEX(Variables[Variable Code],$A3198),CHAR(34),
", VariableNameCV:  ",CHAR(34),INDEX(Variables[Variable Name],$A3198),CHAR(34),
", VariableDefinition:  ",CHAR(34),INDEX(Variables[Variable Definition],$A3198),CHAR(34),
", SpecciationCV:  ",CHAR(34),INDEX(Variables[Speciation],$A3198),CHAR(34),
", NoDataValue:  ",CHAR(34),INDEX(Variables[No Data Value],$A3198),CHAR(34),"}"))</f>
        <v>#REF!</v>
      </c>
    </row>
    <row r="3199" spans="1:17" x14ac:dyDescent="0.25">
      <c r="A3199">
        <v>3196</v>
      </c>
      <c r="D3199" t="e">
        <f>IF(INDEX(People[First Name],$A3199)="","",
CONCATENATE("  - &amp;PersonID",TEXT($A3199,"0000"),
" {","PersonFirstName:  ",CHAR(34),INDEX(People[First Name],$A3199),CHAR(34),
", PersonMiddleName:  ",CHAR(34),INDEX(People[Middle Name],$A3199),CHAR(34),
", PersonLastName:  ",CHAR(34),INDEX(People[Last Name],$A3199),CHAR(34),"}"))</f>
        <v>#REF!</v>
      </c>
      <c r="E3199" t="e">
        <f>IF(INDEX(Organizations[Organization Type '[CV']],$A3199)="","",
CONCATENATE("  - &amp;OrganizationID",TEXT($A3199,"0000"),
" {","OrganizationTypeCV:  ",CHAR(34),INDEX(Organizations[Organization Type '[CV']],$A3199),CHAR(34),
", OrganizationCode:  ",CHAR(34),INDEX(Organizations[Organization Code],$A3199),CHAR(34),
", OrganizationName:  ",CHAR(34),INDEX(Organizations[Organization Name],$A3199),CHAR(34),
", OrganizationDescription:  ",CHAR(34),INDEX(Organizations[Organization Description],$A3199),CHAR(34),
", OrganizationLink:  ",CHAR(34),INDEX(Organizations[Organization Link],$A3199),CHAR(34),"}"))</f>
        <v>#REF!</v>
      </c>
      <c r="F3199" t="e">
        <f>IF(INDEX(People[First Name],$A3199)="","",
CONCATENATE("  - &amp;AffiliationID",TEXT($A3199,"0000"),
" {PersonID: *PersonID",TEXT($A3199,"0000"),
", OrganizationID: *OrganizationID",TEXT(MATCH(INDEX(People[Organization Name],$A3199),Organizations[Organization Name],0),"0000"),
", IsPrimaryOrganizationContact: , AffiliationStartDate: , AffiliationEndDate: , PrimaryPhone: ",
", PrimaryEmail: ",CHAR(34),INDEX(People[Primary Email],$A3199),CHAR(34),
", PrimaryAddress: ",CHAR(34),INDEX(People[Primary Address],$A3199),CHAR(34),
", PersonLink: }"))</f>
        <v>#REF!</v>
      </c>
      <c r="H3199" t="e">
        <f>IF(COUNTA(CitationInformation)=0,"",IF(INDEX(AuthorList[Author Name],$A3199)="","",
CONCATENATE("  - &amp;AuthorListID",TEXT($A3199,"0000"),
"  {CitationID: *CitationID0001",
", PersonID: *PersonID",TEXT(MATCH(INDEX(AuthorList[Author Name],$A3199),People[Full Name],0),"0000"),
", AuthorOrder: ",INDEX(AuthorList[Author Number],$A3199),"}")))</f>
        <v>#REF!</v>
      </c>
      <c r="K3199" t="e">
        <f>IF(INDEX(SamplingFeatures[Feature Code],$A3199)="","",
CONCATENATE("  - &amp;SamplingFeatureID",TEXT($A3199,"0000"),
" {","SamplingFeatureUUID:  ",CHAR(34),INDEX(SamplingFeatures[Sampling Feature UUID],$A3199),CHAR(34),
", SamplingFeatureTypeCV:  ",CHAR(34),INDEX(SamplingFeatures[Sampling Feature Type],$A3199),CHAR(34),
", SamplingFeatureCode:  ",CHAR(34),INDEX(SamplingFeatures[Feature Code],$A3199),CHAR(34),
", SamplingFeatureName:  ",CHAR(34),INDEX(SamplingFeatures[Feature Name],$A3199),CHAR(34),
", SamplingFeatureDescription:  ",CHAR(34),INDEX(SamplingFeatures[Feature Description],$A3199),CHAR(34),
", SamplingFeatureGeotypeCV:  ",CHAR(34),INDEX(SamplingFeatures[Feature Geo Type],$A3199),CHAR(34),
", FeatureGeometry:  ",CHAR(34),INDEX(SamplingFeatures[Feature Geometry],$A3199),CHAR(34),
", Elevation_m:  ",CHAR(34),INDEX(SamplingFeatures[Elevation_m],$A3199),CHAR(34),
", ElevationDatumCV:  ",CHAR(34),ElevationDatum,CHAR(34),"}"))</f>
        <v>#REF!</v>
      </c>
      <c r="L3199" t="e">
        <f>IF(INDEX(SamplingFeatures[Sampling Feature Type],$A3199)&lt;&gt;"Site","",
CONCATENATE("  - &amp;SiteID",TEXT(SUMPRODUCT(--($L$3:$L3198&lt;&gt;"")),"0000"),
" {","SamplingFeatureID:  *SamplingFeatureID",TEXT($A3199,"0000"),
", SiteTypeCV:  ",CHAR(34),INDEX(Sites[Site Type],$A3199),CHAR(34),
", Latitude:  ",INDEX(Sites[Latitude],$A3199),
", Longitude:  ",INDEX(Sites[Longitude],$A3199),
", SRSName:  ",CHAR(34),LatLonDatum,CHAR(34),"}"))</f>
        <v>#REF!</v>
      </c>
      <c r="M3199" t="e">
        <f>IF(INDEX(SamplingFeatures[Sampling Feature Type],$A3199)&lt;&gt;"Specimen","",
CONCATENATE("  - &amp;SpecimenID",TEXT(SUMPRODUCT(--($M$3:$M3198&lt;&gt;"")),"0000"),
" {","SamplingFeatureID:  *SamplingFeatureID",TEXT($A3199,"0000"),
", SpecimenTypeCV:  ",CHAR(34),INDEX(Specimens[Specimen Type],$A3199),CHAR(34),
", SpecimenMediumCV:  ",INDEX(Specimens[Specimen Medium],$A3199),
", IsFieldSpecimen:  ",CHAR(34),INDEX(Specimens[Is Field Specimen?],$A3199),CHAR(34),"}"))</f>
        <v>#REF!</v>
      </c>
      <c r="N3199" t="e">
        <f>IF(COUNTA(SpatialOffsets[])=0,"", IF(INDEX(SpatialOffsets[Spatial Offset Type],$A3199)="","",
CONCATENATE("  - &amp;SpatialOffsetID",TEXT($A3199,"0000"),
" {","SpatialOffsetTypeCV:  ",CHAR(34),INDEX(SpatialOffsets[Spatial Offset Type],$A3199),CHAR(34),
", Offset1Value:  ",INDEX(SpatialOffsets[Offset 1 Value],$A3199),
", Offset1UnitID:  ",CHAR(34),INDEX(SpatialOffsets[Offset 1 Unit],$A3199),CHAR(34),
", Offset2Value:  ",INDEX(SpatialOffsets[Offset 2 Value],$A3199),
", Offset2UnitID:  ",CHAR(34),INDEX(SpatialOffsets[Offset 2 Unit],$A3199),CHAR(34),
", Offset3Value:  ",INDEX(SpatialOffsets[Offset 3 Value],$A3199),
", Offset3UnitID:  ",CHAR(34),INDEX(SpatialOffsets[Offset 3 Unit],$A3199),CHAR(34),,"}")))</f>
        <v>#REF!</v>
      </c>
      <c r="O3199" t="e">
        <f>IF(COUNTA(RelatedFeatures[])=0,"", IF(INDEX(RelatedFeatures[First Sampling Feature Code],$A3199)="","",
CONCATENATE("  - &amp;RelationID",TEXT($A3199,"0000"),
" {","SamplingFeatureID:  *SamplingFeatureID",TEXT(MATCH(INDEX(RelatedFeatures[First Sampling Feature Code],$A3199),SamplingFeatures[Feature Code],0),"0000"),
", RelationshipTypeCV:  ",CHAR(34),INDEX(RelatedFeatures[Relationship Type],$A3199),CHAR(34),
", RelatedFeatureID: *SamplingFeatureID",TEXT(MATCH(INDEX(RelatedFeatures[Second Sampling Feature Code],$A3199),SamplingFeatures[Feature Code],0),"0000"),
", SpatialOffsetID:  ",IF(INDEX(RelatedFeatures[Offset Number],$A3199)="","",CONCATENATE("*SpatialOffsetID",TEXT(INDEX(RelatedFeatures[Offset Number],$A3199),"0000"))),"}")))</f>
        <v>#REF!</v>
      </c>
      <c r="P3199" t="e">
        <f>IF(INDEX(Methods[Method Type],$A3199)="","",
CONCATENATE("  - &amp;MethodID",TEXT($A3199,"0000"),
" {","MethodTypeCV:  ",CHAR(34),INDEX(Methods[Method Type],$A3199),CHAR(34),
", MethodCode:  ",CHAR(34),INDEX(Methods[Method Code],$A3199),CHAR(34),
", MethodName:  ",CHAR(34),INDEX(Methods[Method Name],$A3199),CHAR(34),
", MethodDescription:  ",CHAR(34),INDEX(Methods[Method Description],$A3199),CHAR(34),
", MethodLink:  ",CHAR(34),INDEX(Methods[Method Link],$A3199),CHAR(34),
", OrganizationID: *OrganizationID",TEXT(MATCH(INDEX(Methods[Organization Name],$A3199),Organizations[Organization Name],0),"0000"),"}"))</f>
        <v>#REF!</v>
      </c>
      <c r="Q3199" t="e">
        <f>IF(INDEX(Variables[Variable Type],$A3199)="","",
CONCATENATE("  - &amp;VariableID",TEXT($A3199,"0000"),
" {","VariableTypeCV:  ",CHAR(34),INDEX(Variables[Variable Type],$A3199),CHAR(34),
", VariableCode:  ",CHAR(34),INDEX(Variables[Variable Code],$A3199),CHAR(34),
", VariableNameCV:  ",CHAR(34),INDEX(Variables[Variable Name],$A3199),CHAR(34),
", VariableDefinition:  ",CHAR(34),INDEX(Variables[Variable Definition],$A3199),CHAR(34),
", SpecciationCV:  ",CHAR(34),INDEX(Variables[Speciation],$A3199),CHAR(34),
", NoDataValue:  ",CHAR(34),INDEX(Variables[No Data Value],$A3199),CHAR(34),"}"))</f>
        <v>#REF!</v>
      </c>
    </row>
    <row r="3200" spans="1:17" x14ac:dyDescent="0.25">
      <c r="A3200">
        <v>3197</v>
      </c>
      <c r="D3200" t="e">
        <f>IF(INDEX(People[First Name],$A3200)="","",
CONCATENATE("  - &amp;PersonID",TEXT($A3200,"0000"),
" {","PersonFirstName:  ",CHAR(34),INDEX(People[First Name],$A3200),CHAR(34),
", PersonMiddleName:  ",CHAR(34),INDEX(People[Middle Name],$A3200),CHAR(34),
", PersonLastName:  ",CHAR(34),INDEX(People[Last Name],$A3200),CHAR(34),"}"))</f>
        <v>#REF!</v>
      </c>
      <c r="E3200" t="e">
        <f>IF(INDEX(Organizations[Organization Type '[CV']],$A3200)="","",
CONCATENATE("  - &amp;OrganizationID",TEXT($A3200,"0000"),
" {","OrganizationTypeCV:  ",CHAR(34),INDEX(Organizations[Organization Type '[CV']],$A3200),CHAR(34),
", OrganizationCode:  ",CHAR(34),INDEX(Organizations[Organization Code],$A3200),CHAR(34),
", OrganizationName:  ",CHAR(34),INDEX(Organizations[Organization Name],$A3200),CHAR(34),
", OrganizationDescription:  ",CHAR(34),INDEX(Organizations[Organization Description],$A3200),CHAR(34),
", OrganizationLink:  ",CHAR(34),INDEX(Organizations[Organization Link],$A3200),CHAR(34),"}"))</f>
        <v>#REF!</v>
      </c>
      <c r="F3200" t="e">
        <f>IF(INDEX(People[First Name],$A3200)="","",
CONCATENATE("  - &amp;AffiliationID",TEXT($A3200,"0000"),
" {PersonID: *PersonID",TEXT($A3200,"0000"),
", OrganizationID: *OrganizationID",TEXT(MATCH(INDEX(People[Organization Name],$A3200),Organizations[Organization Name],0),"0000"),
", IsPrimaryOrganizationContact: , AffiliationStartDate: , AffiliationEndDate: , PrimaryPhone: ",
", PrimaryEmail: ",CHAR(34),INDEX(People[Primary Email],$A3200),CHAR(34),
", PrimaryAddress: ",CHAR(34),INDEX(People[Primary Address],$A3200),CHAR(34),
", PersonLink: }"))</f>
        <v>#REF!</v>
      </c>
      <c r="H3200" t="e">
        <f>IF(COUNTA(CitationInformation)=0,"",IF(INDEX(AuthorList[Author Name],$A3200)="","",
CONCATENATE("  - &amp;AuthorListID",TEXT($A3200,"0000"),
"  {CitationID: *CitationID0001",
", PersonID: *PersonID",TEXT(MATCH(INDEX(AuthorList[Author Name],$A3200),People[Full Name],0),"0000"),
", AuthorOrder: ",INDEX(AuthorList[Author Number],$A3200),"}")))</f>
        <v>#REF!</v>
      </c>
      <c r="K3200" t="e">
        <f>IF(INDEX(SamplingFeatures[Feature Code],$A3200)="","",
CONCATENATE("  - &amp;SamplingFeatureID",TEXT($A3200,"0000"),
" {","SamplingFeatureUUID:  ",CHAR(34),INDEX(SamplingFeatures[Sampling Feature UUID],$A3200),CHAR(34),
", SamplingFeatureTypeCV:  ",CHAR(34),INDEX(SamplingFeatures[Sampling Feature Type],$A3200),CHAR(34),
", SamplingFeatureCode:  ",CHAR(34),INDEX(SamplingFeatures[Feature Code],$A3200),CHAR(34),
", SamplingFeatureName:  ",CHAR(34),INDEX(SamplingFeatures[Feature Name],$A3200),CHAR(34),
", SamplingFeatureDescription:  ",CHAR(34),INDEX(SamplingFeatures[Feature Description],$A3200),CHAR(34),
", SamplingFeatureGeotypeCV:  ",CHAR(34),INDEX(SamplingFeatures[Feature Geo Type],$A3200),CHAR(34),
", FeatureGeometry:  ",CHAR(34),INDEX(SamplingFeatures[Feature Geometry],$A3200),CHAR(34),
", Elevation_m:  ",CHAR(34),INDEX(SamplingFeatures[Elevation_m],$A3200),CHAR(34),
", ElevationDatumCV:  ",CHAR(34),ElevationDatum,CHAR(34),"}"))</f>
        <v>#REF!</v>
      </c>
      <c r="L3200" t="e">
        <f>IF(INDEX(SamplingFeatures[Sampling Feature Type],$A3200)&lt;&gt;"Site","",
CONCATENATE("  - &amp;SiteID",TEXT(SUMPRODUCT(--($L$3:$L3199&lt;&gt;"")),"0000"),
" {","SamplingFeatureID:  *SamplingFeatureID",TEXT($A3200,"0000"),
", SiteTypeCV:  ",CHAR(34),INDEX(Sites[Site Type],$A3200),CHAR(34),
", Latitude:  ",INDEX(Sites[Latitude],$A3200),
", Longitude:  ",INDEX(Sites[Longitude],$A3200),
", SRSName:  ",CHAR(34),LatLonDatum,CHAR(34),"}"))</f>
        <v>#REF!</v>
      </c>
      <c r="M3200" t="e">
        <f>IF(INDEX(SamplingFeatures[Sampling Feature Type],$A3200)&lt;&gt;"Specimen","",
CONCATENATE("  - &amp;SpecimenID",TEXT(SUMPRODUCT(--($M$3:$M3199&lt;&gt;"")),"0000"),
" {","SamplingFeatureID:  *SamplingFeatureID",TEXT($A3200,"0000"),
", SpecimenTypeCV:  ",CHAR(34),INDEX(Specimens[Specimen Type],$A3200),CHAR(34),
", SpecimenMediumCV:  ",INDEX(Specimens[Specimen Medium],$A3200),
", IsFieldSpecimen:  ",CHAR(34),INDEX(Specimens[Is Field Specimen?],$A3200),CHAR(34),"}"))</f>
        <v>#REF!</v>
      </c>
      <c r="N3200" t="e">
        <f>IF(COUNTA(SpatialOffsets[])=0,"", IF(INDEX(SpatialOffsets[Spatial Offset Type],$A3200)="","",
CONCATENATE("  - &amp;SpatialOffsetID",TEXT($A3200,"0000"),
" {","SpatialOffsetTypeCV:  ",CHAR(34),INDEX(SpatialOffsets[Spatial Offset Type],$A3200),CHAR(34),
", Offset1Value:  ",INDEX(SpatialOffsets[Offset 1 Value],$A3200),
", Offset1UnitID:  ",CHAR(34),INDEX(SpatialOffsets[Offset 1 Unit],$A3200),CHAR(34),
", Offset2Value:  ",INDEX(SpatialOffsets[Offset 2 Value],$A3200),
", Offset2UnitID:  ",CHAR(34),INDEX(SpatialOffsets[Offset 2 Unit],$A3200),CHAR(34),
", Offset3Value:  ",INDEX(SpatialOffsets[Offset 3 Value],$A3200),
", Offset3UnitID:  ",CHAR(34),INDEX(SpatialOffsets[Offset 3 Unit],$A3200),CHAR(34),,"}")))</f>
        <v>#REF!</v>
      </c>
      <c r="O3200" t="e">
        <f>IF(COUNTA(RelatedFeatures[])=0,"", IF(INDEX(RelatedFeatures[First Sampling Feature Code],$A3200)="","",
CONCATENATE("  - &amp;RelationID",TEXT($A3200,"0000"),
" {","SamplingFeatureID:  *SamplingFeatureID",TEXT(MATCH(INDEX(RelatedFeatures[First Sampling Feature Code],$A3200),SamplingFeatures[Feature Code],0),"0000"),
", RelationshipTypeCV:  ",CHAR(34),INDEX(RelatedFeatures[Relationship Type],$A3200),CHAR(34),
", RelatedFeatureID: *SamplingFeatureID",TEXT(MATCH(INDEX(RelatedFeatures[Second Sampling Feature Code],$A3200),SamplingFeatures[Feature Code],0),"0000"),
", SpatialOffsetID:  ",IF(INDEX(RelatedFeatures[Offset Number],$A3200)="","",CONCATENATE("*SpatialOffsetID",TEXT(INDEX(RelatedFeatures[Offset Number],$A3200),"0000"))),"}")))</f>
        <v>#REF!</v>
      </c>
      <c r="P3200" t="e">
        <f>IF(INDEX(Methods[Method Type],$A3200)="","",
CONCATENATE("  - &amp;MethodID",TEXT($A3200,"0000"),
" {","MethodTypeCV:  ",CHAR(34),INDEX(Methods[Method Type],$A3200),CHAR(34),
", MethodCode:  ",CHAR(34),INDEX(Methods[Method Code],$A3200),CHAR(34),
", MethodName:  ",CHAR(34),INDEX(Methods[Method Name],$A3200),CHAR(34),
", MethodDescription:  ",CHAR(34),INDEX(Methods[Method Description],$A3200),CHAR(34),
", MethodLink:  ",CHAR(34),INDEX(Methods[Method Link],$A3200),CHAR(34),
", OrganizationID: *OrganizationID",TEXT(MATCH(INDEX(Methods[Organization Name],$A3200),Organizations[Organization Name],0),"0000"),"}"))</f>
        <v>#REF!</v>
      </c>
      <c r="Q3200" t="e">
        <f>IF(INDEX(Variables[Variable Type],$A3200)="","",
CONCATENATE("  - &amp;VariableID",TEXT($A3200,"0000"),
" {","VariableTypeCV:  ",CHAR(34),INDEX(Variables[Variable Type],$A3200),CHAR(34),
", VariableCode:  ",CHAR(34),INDEX(Variables[Variable Code],$A3200),CHAR(34),
", VariableNameCV:  ",CHAR(34),INDEX(Variables[Variable Name],$A3200),CHAR(34),
", VariableDefinition:  ",CHAR(34),INDEX(Variables[Variable Definition],$A3200),CHAR(34),
", SpecciationCV:  ",CHAR(34),INDEX(Variables[Speciation],$A3200),CHAR(34),
", NoDataValue:  ",CHAR(34),INDEX(Variables[No Data Value],$A3200),CHAR(34),"}"))</f>
        <v>#REF!</v>
      </c>
    </row>
    <row r="3201" spans="1:17" x14ac:dyDescent="0.25">
      <c r="A3201">
        <v>3198</v>
      </c>
      <c r="D3201" t="e">
        <f>IF(INDEX(People[First Name],$A3201)="","",
CONCATENATE("  - &amp;PersonID",TEXT($A3201,"0000"),
" {","PersonFirstName:  ",CHAR(34),INDEX(People[First Name],$A3201),CHAR(34),
", PersonMiddleName:  ",CHAR(34),INDEX(People[Middle Name],$A3201),CHAR(34),
", PersonLastName:  ",CHAR(34),INDEX(People[Last Name],$A3201),CHAR(34),"}"))</f>
        <v>#REF!</v>
      </c>
      <c r="E3201" t="e">
        <f>IF(INDEX(Organizations[Organization Type '[CV']],$A3201)="","",
CONCATENATE("  - &amp;OrganizationID",TEXT($A3201,"0000"),
" {","OrganizationTypeCV:  ",CHAR(34),INDEX(Organizations[Organization Type '[CV']],$A3201),CHAR(34),
", OrganizationCode:  ",CHAR(34),INDEX(Organizations[Organization Code],$A3201),CHAR(34),
", OrganizationName:  ",CHAR(34),INDEX(Organizations[Organization Name],$A3201),CHAR(34),
", OrganizationDescription:  ",CHAR(34),INDEX(Organizations[Organization Description],$A3201),CHAR(34),
", OrganizationLink:  ",CHAR(34),INDEX(Organizations[Organization Link],$A3201),CHAR(34),"}"))</f>
        <v>#REF!</v>
      </c>
      <c r="F3201" t="e">
        <f>IF(INDEX(People[First Name],$A3201)="","",
CONCATENATE("  - &amp;AffiliationID",TEXT($A3201,"0000"),
" {PersonID: *PersonID",TEXT($A3201,"0000"),
", OrganizationID: *OrganizationID",TEXT(MATCH(INDEX(People[Organization Name],$A3201),Organizations[Organization Name],0),"0000"),
", IsPrimaryOrganizationContact: , AffiliationStartDate: , AffiliationEndDate: , PrimaryPhone: ",
", PrimaryEmail: ",CHAR(34),INDEX(People[Primary Email],$A3201),CHAR(34),
", PrimaryAddress: ",CHAR(34),INDEX(People[Primary Address],$A3201),CHAR(34),
", PersonLink: }"))</f>
        <v>#REF!</v>
      </c>
      <c r="H3201" t="e">
        <f>IF(COUNTA(CitationInformation)=0,"",IF(INDEX(AuthorList[Author Name],$A3201)="","",
CONCATENATE("  - &amp;AuthorListID",TEXT($A3201,"0000"),
"  {CitationID: *CitationID0001",
", PersonID: *PersonID",TEXT(MATCH(INDEX(AuthorList[Author Name],$A3201),People[Full Name],0),"0000"),
", AuthorOrder: ",INDEX(AuthorList[Author Number],$A3201),"}")))</f>
        <v>#REF!</v>
      </c>
      <c r="K3201" t="e">
        <f>IF(INDEX(SamplingFeatures[Feature Code],$A3201)="","",
CONCATENATE("  - &amp;SamplingFeatureID",TEXT($A3201,"0000"),
" {","SamplingFeatureUUID:  ",CHAR(34),INDEX(SamplingFeatures[Sampling Feature UUID],$A3201),CHAR(34),
", SamplingFeatureTypeCV:  ",CHAR(34),INDEX(SamplingFeatures[Sampling Feature Type],$A3201),CHAR(34),
", SamplingFeatureCode:  ",CHAR(34),INDEX(SamplingFeatures[Feature Code],$A3201),CHAR(34),
", SamplingFeatureName:  ",CHAR(34),INDEX(SamplingFeatures[Feature Name],$A3201),CHAR(34),
", SamplingFeatureDescription:  ",CHAR(34),INDEX(SamplingFeatures[Feature Description],$A3201),CHAR(34),
", SamplingFeatureGeotypeCV:  ",CHAR(34),INDEX(SamplingFeatures[Feature Geo Type],$A3201),CHAR(34),
", FeatureGeometry:  ",CHAR(34),INDEX(SamplingFeatures[Feature Geometry],$A3201),CHAR(34),
", Elevation_m:  ",CHAR(34),INDEX(SamplingFeatures[Elevation_m],$A3201),CHAR(34),
", ElevationDatumCV:  ",CHAR(34),ElevationDatum,CHAR(34),"}"))</f>
        <v>#REF!</v>
      </c>
      <c r="L3201" t="e">
        <f>IF(INDEX(SamplingFeatures[Sampling Feature Type],$A3201)&lt;&gt;"Site","",
CONCATENATE("  - &amp;SiteID",TEXT(SUMPRODUCT(--($L$3:$L3200&lt;&gt;"")),"0000"),
" {","SamplingFeatureID:  *SamplingFeatureID",TEXT($A3201,"0000"),
", SiteTypeCV:  ",CHAR(34),INDEX(Sites[Site Type],$A3201),CHAR(34),
", Latitude:  ",INDEX(Sites[Latitude],$A3201),
", Longitude:  ",INDEX(Sites[Longitude],$A3201),
", SRSName:  ",CHAR(34),LatLonDatum,CHAR(34),"}"))</f>
        <v>#REF!</v>
      </c>
      <c r="M3201" t="e">
        <f>IF(INDEX(SamplingFeatures[Sampling Feature Type],$A3201)&lt;&gt;"Specimen","",
CONCATENATE("  - &amp;SpecimenID",TEXT(SUMPRODUCT(--($M$3:$M3200&lt;&gt;"")),"0000"),
" {","SamplingFeatureID:  *SamplingFeatureID",TEXT($A3201,"0000"),
", SpecimenTypeCV:  ",CHAR(34),INDEX(Specimens[Specimen Type],$A3201),CHAR(34),
", SpecimenMediumCV:  ",INDEX(Specimens[Specimen Medium],$A3201),
", IsFieldSpecimen:  ",CHAR(34),INDEX(Specimens[Is Field Specimen?],$A3201),CHAR(34),"}"))</f>
        <v>#REF!</v>
      </c>
      <c r="N3201" t="e">
        <f>IF(COUNTA(SpatialOffsets[])=0,"", IF(INDEX(SpatialOffsets[Spatial Offset Type],$A3201)="","",
CONCATENATE("  - &amp;SpatialOffsetID",TEXT($A3201,"0000"),
" {","SpatialOffsetTypeCV:  ",CHAR(34),INDEX(SpatialOffsets[Spatial Offset Type],$A3201),CHAR(34),
", Offset1Value:  ",INDEX(SpatialOffsets[Offset 1 Value],$A3201),
", Offset1UnitID:  ",CHAR(34),INDEX(SpatialOffsets[Offset 1 Unit],$A3201),CHAR(34),
", Offset2Value:  ",INDEX(SpatialOffsets[Offset 2 Value],$A3201),
", Offset2UnitID:  ",CHAR(34),INDEX(SpatialOffsets[Offset 2 Unit],$A3201),CHAR(34),
", Offset3Value:  ",INDEX(SpatialOffsets[Offset 3 Value],$A3201),
", Offset3UnitID:  ",CHAR(34),INDEX(SpatialOffsets[Offset 3 Unit],$A3201),CHAR(34),,"}")))</f>
        <v>#REF!</v>
      </c>
      <c r="O3201" t="e">
        <f>IF(COUNTA(RelatedFeatures[])=0,"", IF(INDEX(RelatedFeatures[First Sampling Feature Code],$A3201)="","",
CONCATENATE("  - &amp;RelationID",TEXT($A3201,"0000"),
" {","SamplingFeatureID:  *SamplingFeatureID",TEXT(MATCH(INDEX(RelatedFeatures[First Sampling Feature Code],$A3201),SamplingFeatures[Feature Code],0),"0000"),
", RelationshipTypeCV:  ",CHAR(34),INDEX(RelatedFeatures[Relationship Type],$A3201),CHAR(34),
", RelatedFeatureID: *SamplingFeatureID",TEXT(MATCH(INDEX(RelatedFeatures[Second Sampling Feature Code],$A3201),SamplingFeatures[Feature Code],0),"0000"),
", SpatialOffsetID:  ",IF(INDEX(RelatedFeatures[Offset Number],$A3201)="","",CONCATENATE("*SpatialOffsetID",TEXT(INDEX(RelatedFeatures[Offset Number],$A3201),"0000"))),"}")))</f>
        <v>#REF!</v>
      </c>
      <c r="P3201" t="e">
        <f>IF(INDEX(Methods[Method Type],$A3201)="","",
CONCATENATE("  - &amp;MethodID",TEXT($A3201,"0000"),
" {","MethodTypeCV:  ",CHAR(34),INDEX(Methods[Method Type],$A3201),CHAR(34),
", MethodCode:  ",CHAR(34),INDEX(Methods[Method Code],$A3201),CHAR(34),
", MethodName:  ",CHAR(34),INDEX(Methods[Method Name],$A3201),CHAR(34),
", MethodDescription:  ",CHAR(34),INDEX(Methods[Method Description],$A3201),CHAR(34),
", MethodLink:  ",CHAR(34),INDEX(Methods[Method Link],$A3201),CHAR(34),
", OrganizationID: *OrganizationID",TEXT(MATCH(INDEX(Methods[Organization Name],$A3201),Organizations[Organization Name],0),"0000"),"}"))</f>
        <v>#REF!</v>
      </c>
      <c r="Q3201" t="e">
        <f>IF(INDEX(Variables[Variable Type],$A3201)="","",
CONCATENATE("  - &amp;VariableID",TEXT($A3201,"0000"),
" {","VariableTypeCV:  ",CHAR(34),INDEX(Variables[Variable Type],$A3201),CHAR(34),
", VariableCode:  ",CHAR(34),INDEX(Variables[Variable Code],$A3201),CHAR(34),
", VariableNameCV:  ",CHAR(34),INDEX(Variables[Variable Name],$A3201),CHAR(34),
", VariableDefinition:  ",CHAR(34),INDEX(Variables[Variable Definition],$A3201),CHAR(34),
", SpecciationCV:  ",CHAR(34),INDEX(Variables[Speciation],$A3201),CHAR(34),
", NoDataValue:  ",CHAR(34),INDEX(Variables[No Data Value],$A3201),CHAR(34),"}"))</f>
        <v>#REF!</v>
      </c>
    </row>
    <row r="3202" spans="1:17" x14ac:dyDescent="0.25">
      <c r="A3202">
        <v>3199</v>
      </c>
      <c r="D3202" t="e">
        <f>IF(INDEX(People[First Name],$A3202)="","",
CONCATENATE("  - &amp;PersonID",TEXT($A3202,"0000"),
" {","PersonFirstName:  ",CHAR(34),INDEX(People[First Name],$A3202),CHAR(34),
", PersonMiddleName:  ",CHAR(34),INDEX(People[Middle Name],$A3202),CHAR(34),
", PersonLastName:  ",CHAR(34),INDEX(People[Last Name],$A3202),CHAR(34),"}"))</f>
        <v>#REF!</v>
      </c>
      <c r="E3202" t="e">
        <f>IF(INDEX(Organizations[Organization Type '[CV']],$A3202)="","",
CONCATENATE("  - &amp;OrganizationID",TEXT($A3202,"0000"),
" {","OrganizationTypeCV:  ",CHAR(34),INDEX(Organizations[Organization Type '[CV']],$A3202),CHAR(34),
", OrganizationCode:  ",CHAR(34),INDEX(Organizations[Organization Code],$A3202),CHAR(34),
", OrganizationName:  ",CHAR(34),INDEX(Organizations[Organization Name],$A3202),CHAR(34),
", OrganizationDescription:  ",CHAR(34),INDEX(Organizations[Organization Description],$A3202),CHAR(34),
", OrganizationLink:  ",CHAR(34),INDEX(Organizations[Organization Link],$A3202),CHAR(34),"}"))</f>
        <v>#REF!</v>
      </c>
      <c r="F3202" t="e">
        <f>IF(INDEX(People[First Name],$A3202)="","",
CONCATENATE("  - &amp;AffiliationID",TEXT($A3202,"0000"),
" {PersonID: *PersonID",TEXT($A3202,"0000"),
", OrganizationID: *OrganizationID",TEXT(MATCH(INDEX(People[Organization Name],$A3202),Organizations[Organization Name],0),"0000"),
", IsPrimaryOrganizationContact: , AffiliationStartDate: , AffiliationEndDate: , PrimaryPhone: ",
", PrimaryEmail: ",CHAR(34),INDEX(People[Primary Email],$A3202),CHAR(34),
", PrimaryAddress: ",CHAR(34),INDEX(People[Primary Address],$A3202),CHAR(34),
", PersonLink: }"))</f>
        <v>#REF!</v>
      </c>
      <c r="H3202" t="e">
        <f>IF(COUNTA(CitationInformation)=0,"",IF(INDEX(AuthorList[Author Name],$A3202)="","",
CONCATENATE("  - &amp;AuthorListID",TEXT($A3202,"0000"),
"  {CitationID: *CitationID0001",
", PersonID: *PersonID",TEXT(MATCH(INDEX(AuthorList[Author Name],$A3202),People[Full Name],0),"0000"),
", AuthorOrder: ",INDEX(AuthorList[Author Number],$A3202),"}")))</f>
        <v>#REF!</v>
      </c>
      <c r="K3202" t="e">
        <f>IF(INDEX(SamplingFeatures[Feature Code],$A3202)="","",
CONCATENATE("  - &amp;SamplingFeatureID",TEXT($A3202,"0000"),
" {","SamplingFeatureUUID:  ",CHAR(34),INDEX(SamplingFeatures[Sampling Feature UUID],$A3202),CHAR(34),
", SamplingFeatureTypeCV:  ",CHAR(34),INDEX(SamplingFeatures[Sampling Feature Type],$A3202),CHAR(34),
", SamplingFeatureCode:  ",CHAR(34),INDEX(SamplingFeatures[Feature Code],$A3202),CHAR(34),
", SamplingFeatureName:  ",CHAR(34),INDEX(SamplingFeatures[Feature Name],$A3202),CHAR(34),
", SamplingFeatureDescription:  ",CHAR(34),INDEX(SamplingFeatures[Feature Description],$A3202),CHAR(34),
", SamplingFeatureGeotypeCV:  ",CHAR(34),INDEX(SamplingFeatures[Feature Geo Type],$A3202),CHAR(34),
", FeatureGeometry:  ",CHAR(34),INDEX(SamplingFeatures[Feature Geometry],$A3202),CHAR(34),
", Elevation_m:  ",CHAR(34),INDEX(SamplingFeatures[Elevation_m],$A3202),CHAR(34),
", ElevationDatumCV:  ",CHAR(34),ElevationDatum,CHAR(34),"}"))</f>
        <v>#REF!</v>
      </c>
      <c r="L3202" t="e">
        <f>IF(INDEX(SamplingFeatures[Sampling Feature Type],$A3202)&lt;&gt;"Site","",
CONCATENATE("  - &amp;SiteID",TEXT(SUMPRODUCT(--($L$3:$L3201&lt;&gt;"")),"0000"),
" {","SamplingFeatureID:  *SamplingFeatureID",TEXT($A3202,"0000"),
", SiteTypeCV:  ",CHAR(34),INDEX(Sites[Site Type],$A3202),CHAR(34),
", Latitude:  ",INDEX(Sites[Latitude],$A3202),
", Longitude:  ",INDEX(Sites[Longitude],$A3202),
", SRSName:  ",CHAR(34),LatLonDatum,CHAR(34),"}"))</f>
        <v>#REF!</v>
      </c>
      <c r="M3202" t="e">
        <f>IF(INDEX(SamplingFeatures[Sampling Feature Type],$A3202)&lt;&gt;"Specimen","",
CONCATENATE("  - &amp;SpecimenID",TEXT(SUMPRODUCT(--($M$3:$M3201&lt;&gt;"")),"0000"),
" {","SamplingFeatureID:  *SamplingFeatureID",TEXT($A3202,"0000"),
", SpecimenTypeCV:  ",CHAR(34),INDEX(Specimens[Specimen Type],$A3202),CHAR(34),
", SpecimenMediumCV:  ",INDEX(Specimens[Specimen Medium],$A3202),
", IsFieldSpecimen:  ",CHAR(34),INDEX(Specimens[Is Field Specimen?],$A3202),CHAR(34),"}"))</f>
        <v>#REF!</v>
      </c>
      <c r="N3202" t="e">
        <f>IF(COUNTA(SpatialOffsets[])=0,"", IF(INDEX(SpatialOffsets[Spatial Offset Type],$A3202)="","",
CONCATENATE("  - &amp;SpatialOffsetID",TEXT($A3202,"0000"),
" {","SpatialOffsetTypeCV:  ",CHAR(34),INDEX(SpatialOffsets[Spatial Offset Type],$A3202),CHAR(34),
", Offset1Value:  ",INDEX(SpatialOffsets[Offset 1 Value],$A3202),
", Offset1UnitID:  ",CHAR(34),INDEX(SpatialOffsets[Offset 1 Unit],$A3202),CHAR(34),
", Offset2Value:  ",INDEX(SpatialOffsets[Offset 2 Value],$A3202),
", Offset2UnitID:  ",CHAR(34),INDEX(SpatialOffsets[Offset 2 Unit],$A3202),CHAR(34),
", Offset3Value:  ",INDEX(SpatialOffsets[Offset 3 Value],$A3202),
", Offset3UnitID:  ",CHAR(34),INDEX(SpatialOffsets[Offset 3 Unit],$A3202),CHAR(34),,"}")))</f>
        <v>#REF!</v>
      </c>
      <c r="O3202" t="e">
        <f>IF(COUNTA(RelatedFeatures[])=0,"", IF(INDEX(RelatedFeatures[First Sampling Feature Code],$A3202)="","",
CONCATENATE("  - &amp;RelationID",TEXT($A3202,"0000"),
" {","SamplingFeatureID:  *SamplingFeatureID",TEXT(MATCH(INDEX(RelatedFeatures[First Sampling Feature Code],$A3202),SamplingFeatures[Feature Code],0),"0000"),
", RelationshipTypeCV:  ",CHAR(34),INDEX(RelatedFeatures[Relationship Type],$A3202),CHAR(34),
", RelatedFeatureID: *SamplingFeatureID",TEXT(MATCH(INDEX(RelatedFeatures[Second Sampling Feature Code],$A3202),SamplingFeatures[Feature Code],0),"0000"),
", SpatialOffsetID:  ",IF(INDEX(RelatedFeatures[Offset Number],$A3202)="","",CONCATENATE("*SpatialOffsetID",TEXT(INDEX(RelatedFeatures[Offset Number],$A3202),"0000"))),"}")))</f>
        <v>#REF!</v>
      </c>
      <c r="P3202" t="e">
        <f>IF(INDEX(Methods[Method Type],$A3202)="","",
CONCATENATE("  - &amp;MethodID",TEXT($A3202,"0000"),
" {","MethodTypeCV:  ",CHAR(34),INDEX(Methods[Method Type],$A3202),CHAR(34),
", MethodCode:  ",CHAR(34),INDEX(Methods[Method Code],$A3202),CHAR(34),
", MethodName:  ",CHAR(34),INDEX(Methods[Method Name],$A3202),CHAR(34),
", MethodDescription:  ",CHAR(34),INDEX(Methods[Method Description],$A3202),CHAR(34),
", MethodLink:  ",CHAR(34),INDEX(Methods[Method Link],$A3202),CHAR(34),
", OrganizationID: *OrganizationID",TEXT(MATCH(INDEX(Methods[Organization Name],$A3202),Organizations[Organization Name],0),"0000"),"}"))</f>
        <v>#REF!</v>
      </c>
      <c r="Q3202" t="e">
        <f>IF(INDEX(Variables[Variable Type],$A3202)="","",
CONCATENATE("  - &amp;VariableID",TEXT($A3202,"0000"),
" {","VariableTypeCV:  ",CHAR(34),INDEX(Variables[Variable Type],$A3202),CHAR(34),
", VariableCode:  ",CHAR(34),INDEX(Variables[Variable Code],$A3202),CHAR(34),
", VariableNameCV:  ",CHAR(34),INDEX(Variables[Variable Name],$A3202),CHAR(34),
", VariableDefinition:  ",CHAR(34),INDEX(Variables[Variable Definition],$A3202),CHAR(34),
", SpecciationCV:  ",CHAR(34),INDEX(Variables[Speciation],$A3202),CHAR(34),
", NoDataValue:  ",CHAR(34),INDEX(Variables[No Data Value],$A3202),CHAR(34),"}"))</f>
        <v>#REF!</v>
      </c>
    </row>
    <row r="3203" spans="1:17" x14ac:dyDescent="0.25">
      <c r="A3203">
        <v>3200</v>
      </c>
      <c r="D3203" t="e">
        <f>IF(INDEX(People[First Name],$A3203)="","",
CONCATENATE("  - &amp;PersonID",TEXT($A3203,"0000"),
" {","PersonFirstName:  ",CHAR(34),INDEX(People[First Name],$A3203),CHAR(34),
", PersonMiddleName:  ",CHAR(34),INDEX(People[Middle Name],$A3203),CHAR(34),
", PersonLastName:  ",CHAR(34),INDEX(People[Last Name],$A3203),CHAR(34),"}"))</f>
        <v>#REF!</v>
      </c>
      <c r="E3203" t="e">
        <f>IF(INDEX(Organizations[Organization Type '[CV']],$A3203)="","",
CONCATENATE("  - &amp;OrganizationID",TEXT($A3203,"0000"),
" {","OrganizationTypeCV:  ",CHAR(34),INDEX(Organizations[Organization Type '[CV']],$A3203),CHAR(34),
", OrganizationCode:  ",CHAR(34),INDEX(Organizations[Organization Code],$A3203),CHAR(34),
", OrganizationName:  ",CHAR(34),INDEX(Organizations[Organization Name],$A3203),CHAR(34),
", OrganizationDescription:  ",CHAR(34),INDEX(Organizations[Organization Description],$A3203),CHAR(34),
", OrganizationLink:  ",CHAR(34),INDEX(Organizations[Organization Link],$A3203),CHAR(34),"}"))</f>
        <v>#REF!</v>
      </c>
      <c r="F3203" t="e">
        <f>IF(INDEX(People[First Name],$A3203)="","",
CONCATENATE("  - &amp;AffiliationID",TEXT($A3203,"0000"),
" {PersonID: *PersonID",TEXT($A3203,"0000"),
", OrganizationID: *OrganizationID",TEXT(MATCH(INDEX(People[Organization Name],$A3203),Organizations[Organization Name],0),"0000"),
", IsPrimaryOrganizationContact: , AffiliationStartDate: , AffiliationEndDate: , PrimaryPhone: ",
", PrimaryEmail: ",CHAR(34),INDEX(People[Primary Email],$A3203),CHAR(34),
", PrimaryAddress: ",CHAR(34),INDEX(People[Primary Address],$A3203),CHAR(34),
", PersonLink: }"))</f>
        <v>#REF!</v>
      </c>
      <c r="H3203" t="e">
        <f>IF(COUNTA(CitationInformation)=0,"",IF(INDEX(AuthorList[Author Name],$A3203)="","",
CONCATENATE("  - &amp;AuthorListID",TEXT($A3203,"0000"),
"  {CitationID: *CitationID0001",
", PersonID: *PersonID",TEXT(MATCH(INDEX(AuthorList[Author Name],$A3203),People[Full Name],0),"0000"),
", AuthorOrder: ",INDEX(AuthorList[Author Number],$A3203),"}")))</f>
        <v>#REF!</v>
      </c>
      <c r="K3203" t="e">
        <f>IF(INDEX(SamplingFeatures[Feature Code],$A3203)="","",
CONCATENATE("  - &amp;SamplingFeatureID",TEXT($A3203,"0000"),
" {","SamplingFeatureUUID:  ",CHAR(34),INDEX(SamplingFeatures[Sampling Feature UUID],$A3203),CHAR(34),
", SamplingFeatureTypeCV:  ",CHAR(34),INDEX(SamplingFeatures[Sampling Feature Type],$A3203),CHAR(34),
", SamplingFeatureCode:  ",CHAR(34),INDEX(SamplingFeatures[Feature Code],$A3203),CHAR(34),
", SamplingFeatureName:  ",CHAR(34),INDEX(SamplingFeatures[Feature Name],$A3203),CHAR(34),
", SamplingFeatureDescription:  ",CHAR(34),INDEX(SamplingFeatures[Feature Description],$A3203),CHAR(34),
", SamplingFeatureGeotypeCV:  ",CHAR(34),INDEX(SamplingFeatures[Feature Geo Type],$A3203),CHAR(34),
", FeatureGeometry:  ",CHAR(34),INDEX(SamplingFeatures[Feature Geometry],$A3203),CHAR(34),
", Elevation_m:  ",CHAR(34),INDEX(SamplingFeatures[Elevation_m],$A3203),CHAR(34),
", ElevationDatumCV:  ",CHAR(34),ElevationDatum,CHAR(34),"}"))</f>
        <v>#REF!</v>
      </c>
      <c r="L3203" t="e">
        <f>IF(INDEX(SamplingFeatures[Sampling Feature Type],$A3203)&lt;&gt;"Site","",
CONCATENATE("  - &amp;SiteID",TEXT(SUMPRODUCT(--($L$3:$L3202&lt;&gt;"")),"0000"),
" {","SamplingFeatureID:  *SamplingFeatureID",TEXT($A3203,"0000"),
", SiteTypeCV:  ",CHAR(34),INDEX(Sites[Site Type],$A3203),CHAR(34),
", Latitude:  ",INDEX(Sites[Latitude],$A3203),
", Longitude:  ",INDEX(Sites[Longitude],$A3203),
", SRSName:  ",CHAR(34),LatLonDatum,CHAR(34),"}"))</f>
        <v>#REF!</v>
      </c>
      <c r="M3203" t="e">
        <f>IF(INDEX(SamplingFeatures[Sampling Feature Type],$A3203)&lt;&gt;"Specimen","",
CONCATENATE("  - &amp;SpecimenID",TEXT(SUMPRODUCT(--($M$3:$M3202&lt;&gt;"")),"0000"),
" {","SamplingFeatureID:  *SamplingFeatureID",TEXT($A3203,"0000"),
", SpecimenTypeCV:  ",CHAR(34),INDEX(Specimens[Specimen Type],$A3203),CHAR(34),
", SpecimenMediumCV:  ",INDEX(Specimens[Specimen Medium],$A3203),
", IsFieldSpecimen:  ",CHAR(34),INDEX(Specimens[Is Field Specimen?],$A3203),CHAR(34),"}"))</f>
        <v>#REF!</v>
      </c>
      <c r="N3203" t="e">
        <f>IF(COUNTA(SpatialOffsets[])=0,"", IF(INDEX(SpatialOffsets[Spatial Offset Type],$A3203)="","",
CONCATENATE("  - &amp;SpatialOffsetID",TEXT($A3203,"0000"),
" {","SpatialOffsetTypeCV:  ",CHAR(34),INDEX(SpatialOffsets[Spatial Offset Type],$A3203),CHAR(34),
", Offset1Value:  ",INDEX(SpatialOffsets[Offset 1 Value],$A3203),
", Offset1UnitID:  ",CHAR(34),INDEX(SpatialOffsets[Offset 1 Unit],$A3203),CHAR(34),
", Offset2Value:  ",INDEX(SpatialOffsets[Offset 2 Value],$A3203),
", Offset2UnitID:  ",CHAR(34),INDEX(SpatialOffsets[Offset 2 Unit],$A3203),CHAR(34),
", Offset3Value:  ",INDEX(SpatialOffsets[Offset 3 Value],$A3203),
", Offset3UnitID:  ",CHAR(34),INDEX(SpatialOffsets[Offset 3 Unit],$A3203),CHAR(34),,"}")))</f>
        <v>#REF!</v>
      </c>
      <c r="O3203" t="e">
        <f>IF(COUNTA(RelatedFeatures[])=0,"", IF(INDEX(RelatedFeatures[First Sampling Feature Code],$A3203)="","",
CONCATENATE("  - &amp;RelationID",TEXT($A3203,"0000"),
" {","SamplingFeatureID:  *SamplingFeatureID",TEXT(MATCH(INDEX(RelatedFeatures[First Sampling Feature Code],$A3203),SamplingFeatures[Feature Code],0),"0000"),
", RelationshipTypeCV:  ",CHAR(34),INDEX(RelatedFeatures[Relationship Type],$A3203),CHAR(34),
", RelatedFeatureID: *SamplingFeatureID",TEXT(MATCH(INDEX(RelatedFeatures[Second Sampling Feature Code],$A3203),SamplingFeatures[Feature Code],0),"0000"),
", SpatialOffsetID:  ",IF(INDEX(RelatedFeatures[Offset Number],$A3203)="","",CONCATENATE("*SpatialOffsetID",TEXT(INDEX(RelatedFeatures[Offset Number],$A3203),"0000"))),"}")))</f>
        <v>#REF!</v>
      </c>
      <c r="P3203" t="e">
        <f>IF(INDEX(Methods[Method Type],$A3203)="","",
CONCATENATE("  - &amp;MethodID",TEXT($A3203,"0000"),
" {","MethodTypeCV:  ",CHAR(34),INDEX(Methods[Method Type],$A3203),CHAR(34),
", MethodCode:  ",CHAR(34),INDEX(Methods[Method Code],$A3203),CHAR(34),
", MethodName:  ",CHAR(34),INDEX(Methods[Method Name],$A3203),CHAR(34),
", MethodDescription:  ",CHAR(34),INDEX(Methods[Method Description],$A3203),CHAR(34),
", MethodLink:  ",CHAR(34),INDEX(Methods[Method Link],$A3203),CHAR(34),
", OrganizationID: *OrganizationID",TEXT(MATCH(INDEX(Methods[Organization Name],$A3203),Organizations[Organization Name],0),"0000"),"}"))</f>
        <v>#REF!</v>
      </c>
      <c r="Q3203" t="e">
        <f>IF(INDEX(Variables[Variable Type],$A3203)="","",
CONCATENATE("  - &amp;VariableID",TEXT($A3203,"0000"),
" {","VariableTypeCV:  ",CHAR(34),INDEX(Variables[Variable Type],$A3203),CHAR(34),
", VariableCode:  ",CHAR(34),INDEX(Variables[Variable Code],$A3203),CHAR(34),
", VariableNameCV:  ",CHAR(34),INDEX(Variables[Variable Name],$A3203),CHAR(34),
", VariableDefinition:  ",CHAR(34),INDEX(Variables[Variable Definition],$A3203),CHAR(34),
", SpecciationCV:  ",CHAR(34),INDEX(Variables[Speciation],$A3203),CHAR(34),
", NoDataValue:  ",CHAR(34),INDEX(Variables[No Data Value],$A3203),CHAR(34),"}"))</f>
        <v>#REF!</v>
      </c>
    </row>
    <row r="3204" spans="1:17" x14ac:dyDescent="0.25">
      <c r="A3204">
        <v>3201</v>
      </c>
      <c r="D3204" t="e">
        <f>IF(INDEX(People[First Name],$A3204)="","",
CONCATENATE("  - &amp;PersonID",TEXT($A3204,"0000"),
" {","PersonFirstName:  ",CHAR(34),INDEX(People[First Name],$A3204),CHAR(34),
", PersonMiddleName:  ",CHAR(34),INDEX(People[Middle Name],$A3204),CHAR(34),
", PersonLastName:  ",CHAR(34),INDEX(People[Last Name],$A3204),CHAR(34),"}"))</f>
        <v>#REF!</v>
      </c>
      <c r="E3204" t="e">
        <f>IF(INDEX(Organizations[Organization Type '[CV']],$A3204)="","",
CONCATENATE("  - &amp;OrganizationID",TEXT($A3204,"0000"),
" {","OrganizationTypeCV:  ",CHAR(34),INDEX(Organizations[Organization Type '[CV']],$A3204),CHAR(34),
", OrganizationCode:  ",CHAR(34),INDEX(Organizations[Organization Code],$A3204),CHAR(34),
", OrganizationName:  ",CHAR(34),INDEX(Organizations[Organization Name],$A3204),CHAR(34),
", OrganizationDescription:  ",CHAR(34),INDEX(Organizations[Organization Description],$A3204),CHAR(34),
", OrganizationLink:  ",CHAR(34),INDEX(Organizations[Organization Link],$A3204),CHAR(34),"}"))</f>
        <v>#REF!</v>
      </c>
      <c r="F3204" t="e">
        <f>IF(INDEX(People[First Name],$A3204)="","",
CONCATENATE("  - &amp;AffiliationID",TEXT($A3204,"0000"),
" {PersonID: *PersonID",TEXT($A3204,"0000"),
", OrganizationID: *OrganizationID",TEXT(MATCH(INDEX(People[Organization Name],$A3204),Organizations[Organization Name],0),"0000"),
", IsPrimaryOrganizationContact: , AffiliationStartDate: , AffiliationEndDate: , PrimaryPhone: ",
", PrimaryEmail: ",CHAR(34),INDEX(People[Primary Email],$A3204),CHAR(34),
", PrimaryAddress: ",CHAR(34),INDEX(People[Primary Address],$A3204),CHAR(34),
", PersonLink: }"))</f>
        <v>#REF!</v>
      </c>
      <c r="H3204" t="e">
        <f>IF(COUNTA(CitationInformation)=0,"",IF(INDEX(AuthorList[Author Name],$A3204)="","",
CONCATENATE("  - &amp;AuthorListID",TEXT($A3204,"0000"),
"  {CitationID: *CitationID0001",
", PersonID: *PersonID",TEXT(MATCH(INDEX(AuthorList[Author Name],$A3204),People[Full Name],0),"0000"),
", AuthorOrder: ",INDEX(AuthorList[Author Number],$A3204),"}")))</f>
        <v>#REF!</v>
      </c>
      <c r="K3204" t="e">
        <f>IF(INDEX(SamplingFeatures[Feature Code],$A3204)="","",
CONCATENATE("  - &amp;SamplingFeatureID",TEXT($A3204,"0000"),
" {","SamplingFeatureUUID:  ",CHAR(34),INDEX(SamplingFeatures[Sampling Feature UUID],$A3204),CHAR(34),
", SamplingFeatureTypeCV:  ",CHAR(34),INDEX(SamplingFeatures[Sampling Feature Type],$A3204),CHAR(34),
", SamplingFeatureCode:  ",CHAR(34),INDEX(SamplingFeatures[Feature Code],$A3204),CHAR(34),
", SamplingFeatureName:  ",CHAR(34),INDEX(SamplingFeatures[Feature Name],$A3204),CHAR(34),
", SamplingFeatureDescription:  ",CHAR(34),INDEX(SamplingFeatures[Feature Description],$A3204),CHAR(34),
", SamplingFeatureGeotypeCV:  ",CHAR(34),INDEX(SamplingFeatures[Feature Geo Type],$A3204),CHAR(34),
", FeatureGeometry:  ",CHAR(34),INDEX(SamplingFeatures[Feature Geometry],$A3204),CHAR(34),
", Elevation_m:  ",CHAR(34),INDEX(SamplingFeatures[Elevation_m],$A3204),CHAR(34),
", ElevationDatumCV:  ",CHAR(34),ElevationDatum,CHAR(34),"}"))</f>
        <v>#REF!</v>
      </c>
      <c r="L3204" t="e">
        <f>IF(INDEX(SamplingFeatures[Sampling Feature Type],$A3204)&lt;&gt;"Site","",
CONCATENATE("  - &amp;SiteID",TEXT(SUMPRODUCT(--($L$3:$L3203&lt;&gt;"")),"0000"),
" {","SamplingFeatureID:  *SamplingFeatureID",TEXT($A3204,"0000"),
", SiteTypeCV:  ",CHAR(34),INDEX(Sites[Site Type],$A3204),CHAR(34),
", Latitude:  ",INDEX(Sites[Latitude],$A3204),
", Longitude:  ",INDEX(Sites[Longitude],$A3204),
", SRSName:  ",CHAR(34),LatLonDatum,CHAR(34),"}"))</f>
        <v>#REF!</v>
      </c>
      <c r="M3204" t="e">
        <f>IF(INDEX(SamplingFeatures[Sampling Feature Type],$A3204)&lt;&gt;"Specimen","",
CONCATENATE("  - &amp;SpecimenID",TEXT(SUMPRODUCT(--($M$3:$M3203&lt;&gt;"")),"0000"),
" {","SamplingFeatureID:  *SamplingFeatureID",TEXT($A3204,"0000"),
", SpecimenTypeCV:  ",CHAR(34),INDEX(Specimens[Specimen Type],$A3204),CHAR(34),
", SpecimenMediumCV:  ",INDEX(Specimens[Specimen Medium],$A3204),
", IsFieldSpecimen:  ",CHAR(34),INDEX(Specimens[Is Field Specimen?],$A3204),CHAR(34),"}"))</f>
        <v>#REF!</v>
      </c>
      <c r="N3204" t="e">
        <f>IF(COUNTA(SpatialOffsets[])=0,"", IF(INDEX(SpatialOffsets[Spatial Offset Type],$A3204)="","",
CONCATENATE("  - &amp;SpatialOffsetID",TEXT($A3204,"0000"),
" {","SpatialOffsetTypeCV:  ",CHAR(34),INDEX(SpatialOffsets[Spatial Offset Type],$A3204),CHAR(34),
", Offset1Value:  ",INDEX(SpatialOffsets[Offset 1 Value],$A3204),
", Offset1UnitID:  ",CHAR(34),INDEX(SpatialOffsets[Offset 1 Unit],$A3204),CHAR(34),
", Offset2Value:  ",INDEX(SpatialOffsets[Offset 2 Value],$A3204),
", Offset2UnitID:  ",CHAR(34),INDEX(SpatialOffsets[Offset 2 Unit],$A3204),CHAR(34),
", Offset3Value:  ",INDEX(SpatialOffsets[Offset 3 Value],$A3204),
", Offset3UnitID:  ",CHAR(34),INDEX(SpatialOffsets[Offset 3 Unit],$A3204),CHAR(34),,"}")))</f>
        <v>#REF!</v>
      </c>
      <c r="O3204" t="e">
        <f>IF(COUNTA(RelatedFeatures[])=0,"", IF(INDEX(RelatedFeatures[First Sampling Feature Code],$A3204)="","",
CONCATENATE("  - &amp;RelationID",TEXT($A3204,"0000"),
" {","SamplingFeatureID:  *SamplingFeatureID",TEXT(MATCH(INDEX(RelatedFeatures[First Sampling Feature Code],$A3204),SamplingFeatures[Feature Code],0),"0000"),
", RelationshipTypeCV:  ",CHAR(34),INDEX(RelatedFeatures[Relationship Type],$A3204),CHAR(34),
", RelatedFeatureID: *SamplingFeatureID",TEXT(MATCH(INDEX(RelatedFeatures[Second Sampling Feature Code],$A3204),SamplingFeatures[Feature Code],0),"0000"),
", SpatialOffsetID:  ",IF(INDEX(RelatedFeatures[Offset Number],$A3204)="","",CONCATENATE("*SpatialOffsetID",TEXT(INDEX(RelatedFeatures[Offset Number],$A3204),"0000"))),"}")))</f>
        <v>#REF!</v>
      </c>
      <c r="P3204" t="e">
        <f>IF(INDEX(Methods[Method Type],$A3204)="","",
CONCATENATE("  - &amp;MethodID",TEXT($A3204,"0000"),
" {","MethodTypeCV:  ",CHAR(34),INDEX(Methods[Method Type],$A3204),CHAR(34),
", MethodCode:  ",CHAR(34),INDEX(Methods[Method Code],$A3204),CHAR(34),
", MethodName:  ",CHAR(34),INDEX(Methods[Method Name],$A3204),CHAR(34),
", MethodDescription:  ",CHAR(34),INDEX(Methods[Method Description],$A3204),CHAR(34),
", MethodLink:  ",CHAR(34),INDEX(Methods[Method Link],$A3204),CHAR(34),
", OrganizationID: *OrganizationID",TEXT(MATCH(INDEX(Methods[Organization Name],$A3204),Organizations[Organization Name],0),"0000"),"}"))</f>
        <v>#REF!</v>
      </c>
      <c r="Q3204" t="e">
        <f>IF(INDEX(Variables[Variable Type],$A3204)="","",
CONCATENATE("  - &amp;VariableID",TEXT($A3204,"0000"),
" {","VariableTypeCV:  ",CHAR(34),INDEX(Variables[Variable Type],$A3204),CHAR(34),
", VariableCode:  ",CHAR(34),INDEX(Variables[Variable Code],$A3204),CHAR(34),
", VariableNameCV:  ",CHAR(34),INDEX(Variables[Variable Name],$A3204),CHAR(34),
", VariableDefinition:  ",CHAR(34),INDEX(Variables[Variable Definition],$A3204),CHAR(34),
", SpecciationCV:  ",CHAR(34),INDEX(Variables[Speciation],$A3204),CHAR(34),
", NoDataValue:  ",CHAR(34),INDEX(Variables[No Data Value],$A3204),CHAR(34),"}"))</f>
        <v>#REF!</v>
      </c>
    </row>
    <row r="3205" spans="1:17" x14ac:dyDescent="0.25">
      <c r="A3205">
        <v>3202</v>
      </c>
      <c r="D3205" t="e">
        <f>IF(INDEX(People[First Name],$A3205)="","",
CONCATENATE("  - &amp;PersonID",TEXT($A3205,"0000"),
" {","PersonFirstName:  ",CHAR(34),INDEX(People[First Name],$A3205),CHAR(34),
", PersonMiddleName:  ",CHAR(34),INDEX(People[Middle Name],$A3205),CHAR(34),
", PersonLastName:  ",CHAR(34),INDEX(People[Last Name],$A3205),CHAR(34),"}"))</f>
        <v>#REF!</v>
      </c>
      <c r="E3205" t="e">
        <f>IF(INDEX(Organizations[Organization Type '[CV']],$A3205)="","",
CONCATENATE("  - &amp;OrganizationID",TEXT($A3205,"0000"),
" {","OrganizationTypeCV:  ",CHAR(34),INDEX(Organizations[Organization Type '[CV']],$A3205),CHAR(34),
", OrganizationCode:  ",CHAR(34),INDEX(Organizations[Organization Code],$A3205),CHAR(34),
", OrganizationName:  ",CHAR(34),INDEX(Organizations[Organization Name],$A3205),CHAR(34),
", OrganizationDescription:  ",CHAR(34),INDEX(Organizations[Organization Description],$A3205),CHAR(34),
", OrganizationLink:  ",CHAR(34),INDEX(Organizations[Organization Link],$A3205),CHAR(34),"}"))</f>
        <v>#REF!</v>
      </c>
      <c r="F3205" t="e">
        <f>IF(INDEX(People[First Name],$A3205)="","",
CONCATENATE("  - &amp;AffiliationID",TEXT($A3205,"0000"),
" {PersonID: *PersonID",TEXT($A3205,"0000"),
", OrganizationID: *OrganizationID",TEXT(MATCH(INDEX(People[Organization Name],$A3205),Organizations[Organization Name],0),"0000"),
", IsPrimaryOrganizationContact: , AffiliationStartDate: , AffiliationEndDate: , PrimaryPhone: ",
", PrimaryEmail: ",CHAR(34),INDEX(People[Primary Email],$A3205),CHAR(34),
", PrimaryAddress: ",CHAR(34),INDEX(People[Primary Address],$A3205),CHAR(34),
", PersonLink: }"))</f>
        <v>#REF!</v>
      </c>
      <c r="H3205" t="e">
        <f>IF(COUNTA(CitationInformation)=0,"",IF(INDEX(AuthorList[Author Name],$A3205)="","",
CONCATENATE("  - &amp;AuthorListID",TEXT($A3205,"0000"),
"  {CitationID: *CitationID0001",
", PersonID: *PersonID",TEXT(MATCH(INDEX(AuthorList[Author Name],$A3205),People[Full Name],0),"0000"),
", AuthorOrder: ",INDEX(AuthorList[Author Number],$A3205),"}")))</f>
        <v>#REF!</v>
      </c>
      <c r="K3205" t="e">
        <f>IF(INDEX(SamplingFeatures[Feature Code],$A3205)="","",
CONCATENATE("  - &amp;SamplingFeatureID",TEXT($A3205,"0000"),
" {","SamplingFeatureUUID:  ",CHAR(34),INDEX(SamplingFeatures[Sampling Feature UUID],$A3205),CHAR(34),
", SamplingFeatureTypeCV:  ",CHAR(34),INDEX(SamplingFeatures[Sampling Feature Type],$A3205),CHAR(34),
", SamplingFeatureCode:  ",CHAR(34),INDEX(SamplingFeatures[Feature Code],$A3205),CHAR(34),
", SamplingFeatureName:  ",CHAR(34),INDEX(SamplingFeatures[Feature Name],$A3205),CHAR(34),
", SamplingFeatureDescription:  ",CHAR(34),INDEX(SamplingFeatures[Feature Description],$A3205),CHAR(34),
", SamplingFeatureGeotypeCV:  ",CHAR(34),INDEX(SamplingFeatures[Feature Geo Type],$A3205),CHAR(34),
", FeatureGeometry:  ",CHAR(34),INDEX(SamplingFeatures[Feature Geometry],$A3205),CHAR(34),
", Elevation_m:  ",CHAR(34),INDEX(SamplingFeatures[Elevation_m],$A3205),CHAR(34),
", ElevationDatumCV:  ",CHAR(34),ElevationDatum,CHAR(34),"}"))</f>
        <v>#REF!</v>
      </c>
      <c r="L3205" t="e">
        <f>IF(INDEX(SamplingFeatures[Sampling Feature Type],$A3205)&lt;&gt;"Site","",
CONCATENATE("  - &amp;SiteID",TEXT(SUMPRODUCT(--($L$3:$L3204&lt;&gt;"")),"0000"),
" {","SamplingFeatureID:  *SamplingFeatureID",TEXT($A3205,"0000"),
", SiteTypeCV:  ",CHAR(34),INDEX(Sites[Site Type],$A3205),CHAR(34),
", Latitude:  ",INDEX(Sites[Latitude],$A3205),
", Longitude:  ",INDEX(Sites[Longitude],$A3205),
", SRSName:  ",CHAR(34),LatLonDatum,CHAR(34),"}"))</f>
        <v>#REF!</v>
      </c>
      <c r="M3205" t="e">
        <f>IF(INDEX(SamplingFeatures[Sampling Feature Type],$A3205)&lt;&gt;"Specimen","",
CONCATENATE("  - &amp;SpecimenID",TEXT(SUMPRODUCT(--($M$3:$M3204&lt;&gt;"")),"0000"),
" {","SamplingFeatureID:  *SamplingFeatureID",TEXT($A3205,"0000"),
", SpecimenTypeCV:  ",CHAR(34),INDEX(Specimens[Specimen Type],$A3205),CHAR(34),
", SpecimenMediumCV:  ",INDEX(Specimens[Specimen Medium],$A3205),
", IsFieldSpecimen:  ",CHAR(34),INDEX(Specimens[Is Field Specimen?],$A3205),CHAR(34),"}"))</f>
        <v>#REF!</v>
      </c>
      <c r="N3205" t="e">
        <f>IF(COUNTA(SpatialOffsets[])=0,"", IF(INDEX(SpatialOffsets[Spatial Offset Type],$A3205)="","",
CONCATENATE("  - &amp;SpatialOffsetID",TEXT($A3205,"0000"),
" {","SpatialOffsetTypeCV:  ",CHAR(34),INDEX(SpatialOffsets[Spatial Offset Type],$A3205),CHAR(34),
", Offset1Value:  ",INDEX(SpatialOffsets[Offset 1 Value],$A3205),
", Offset1UnitID:  ",CHAR(34),INDEX(SpatialOffsets[Offset 1 Unit],$A3205),CHAR(34),
", Offset2Value:  ",INDEX(SpatialOffsets[Offset 2 Value],$A3205),
", Offset2UnitID:  ",CHAR(34),INDEX(SpatialOffsets[Offset 2 Unit],$A3205),CHAR(34),
", Offset3Value:  ",INDEX(SpatialOffsets[Offset 3 Value],$A3205),
", Offset3UnitID:  ",CHAR(34),INDEX(SpatialOffsets[Offset 3 Unit],$A3205),CHAR(34),,"}")))</f>
        <v>#REF!</v>
      </c>
      <c r="O3205" t="e">
        <f>IF(COUNTA(RelatedFeatures[])=0,"", IF(INDEX(RelatedFeatures[First Sampling Feature Code],$A3205)="","",
CONCATENATE("  - &amp;RelationID",TEXT($A3205,"0000"),
" {","SamplingFeatureID:  *SamplingFeatureID",TEXT(MATCH(INDEX(RelatedFeatures[First Sampling Feature Code],$A3205),SamplingFeatures[Feature Code],0),"0000"),
", RelationshipTypeCV:  ",CHAR(34),INDEX(RelatedFeatures[Relationship Type],$A3205),CHAR(34),
", RelatedFeatureID: *SamplingFeatureID",TEXT(MATCH(INDEX(RelatedFeatures[Second Sampling Feature Code],$A3205),SamplingFeatures[Feature Code],0),"0000"),
", SpatialOffsetID:  ",IF(INDEX(RelatedFeatures[Offset Number],$A3205)="","",CONCATENATE("*SpatialOffsetID",TEXT(INDEX(RelatedFeatures[Offset Number],$A3205),"0000"))),"}")))</f>
        <v>#REF!</v>
      </c>
      <c r="P3205" t="e">
        <f>IF(INDEX(Methods[Method Type],$A3205)="","",
CONCATENATE("  - &amp;MethodID",TEXT($A3205,"0000"),
" {","MethodTypeCV:  ",CHAR(34),INDEX(Methods[Method Type],$A3205),CHAR(34),
", MethodCode:  ",CHAR(34),INDEX(Methods[Method Code],$A3205),CHAR(34),
", MethodName:  ",CHAR(34),INDEX(Methods[Method Name],$A3205),CHAR(34),
", MethodDescription:  ",CHAR(34),INDEX(Methods[Method Description],$A3205),CHAR(34),
", MethodLink:  ",CHAR(34),INDEX(Methods[Method Link],$A3205),CHAR(34),
", OrganizationID: *OrganizationID",TEXT(MATCH(INDEX(Methods[Organization Name],$A3205),Organizations[Organization Name],0),"0000"),"}"))</f>
        <v>#REF!</v>
      </c>
      <c r="Q3205" t="e">
        <f>IF(INDEX(Variables[Variable Type],$A3205)="","",
CONCATENATE("  - &amp;VariableID",TEXT($A3205,"0000"),
" {","VariableTypeCV:  ",CHAR(34),INDEX(Variables[Variable Type],$A3205),CHAR(34),
", VariableCode:  ",CHAR(34),INDEX(Variables[Variable Code],$A3205),CHAR(34),
", VariableNameCV:  ",CHAR(34),INDEX(Variables[Variable Name],$A3205),CHAR(34),
", VariableDefinition:  ",CHAR(34),INDEX(Variables[Variable Definition],$A3205),CHAR(34),
", SpecciationCV:  ",CHAR(34),INDEX(Variables[Speciation],$A3205),CHAR(34),
", NoDataValue:  ",CHAR(34),INDEX(Variables[No Data Value],$A3205),CHAR(34),"}"))</f>
        <v>#REF!</v>
      </c>
    </row>
    <row r="3206" spans="1:17" x14ac:dyDescent="0.25">
      <c r="A3206">
        <v>3203</v>
      </c>
      <c r="D3206" t="e">
        <f>IF(INDEX(People[First Name],$A3206)="","",
CONCATENATE("  - &amp;PersonID",TEXT($A3206,"0000"),
" {","PersonFirstName:  ",CHAR(34),INDEX(People[First Name],$A3206),CHAR(34),
", PersonMiddleName:  ",CHAR(34),INDEX(People[Middle Name],$A3206),CHAR(34),
", PersonLastName:  ",CHAR(34),INDEX(People[Last Name],$A3206),CHAR(34),"}"))</f>
        <v>#REF!</v>
      </c>
      <c r="E3206" t="e">
        <f>IF(INDEX(Organizations[Organization Type '[CV']],$A3206)="","",
CONCATENATE("  - &amp;OrganizationID",TEXT($A3206,"0000"),
" {","OrganizationTypeCV:  ",CHAR(34),INDEX(Organizations[Organization Type '[CV']],$A3206),CHAR(34),
", OrganizationCode:  ",CHAR(34),INDEX(Organizations[Organization Code],$A3206),CHAR(34),
", OrganizationName:  ",CHAR(34),INDEX(Organizations[Organization Name],$A3206),CHAR(34),
", OrganizationDescription:  ",CHAR(34),INDEX(Organizations[Organization Description],$A3206),CHAR(34),
", OrganizationLink:  ",CHAR(34),INDEX(Organizations[Organization Link],$A3206),CHAR(34),"}"))</f>
        <v>#REF!</v>
      </c>
      <c r="F3206" t="e">
        <f>IF(INDEX(People[First Name],$A3206)="","",
CONCATENATE("  - &amp;AffiliationID",TEXT($A3206,"0000"),
" {PersonID: *PersonID",TEXT($A3206,"0000"),
", OrganizationID: *OrganizationID",TEXT(MATCH(INDEX(People[Organization Name],$A3206),Organizations[Organization Name],0),"0000"),
", IsPrimaryOrganizationContact: , AffiliationStartDate: , AffiliationEndDate: , PrimaryPhone: ",
", PrimaryEmail: ",CHAR(34),INDEX(People[Primary Email],$A3206),CHAR(34),
", PrimaryAddress: ",CHAR(34),INDEX(People[Primary Address],$A3206),CHAR(34),
", PersonLink: }"))</f>
        <v>#REF!</v>
      </c>
      <c r="H3206" t="e">
        <f>IF(COUNTA(CitationInformation)=0,"",IF(INDEX(AuthorList[Author Name],$A3206)="","",
CONCATENATE("  - &amp;AuthorListID",TEXT($A3206,"0000"),
"  {CitationID: *CitationID0001",
", PersonID: *PersonID",TEXT(MATCH(INDEX(AuthorList[Author Name],$A3206),People[Full Name],0),"0000"),
", AuthorOrder: ",INDEX(AuthorList[Author Number],$A3206),"}")))</f>
        <v>#REF!</v>
      </c>
      <c r="K3206" t="e">
        <f>IF(INDEX(SamplingFeatures[Feature Code],$A3206)="","",
CONCATENATE("  - &amp;SamplingFeatureID",TEXT($A3206,"0000"),
" {","SamplingFeatureUUID:  ",CHAR(34),INDEX(SamplingFeatures[Sampling Feature UUID],$A3206),CHAR(34),
", SamplingFeatureTypeCV:  ",CHAR(34),INDEX(SamplingFeatures[Sampling Feature Type],$A3206),CHAR(34),
", SamplingFeatureCode:  ",CHAR(34),INDEX(SamplingFeatures[Feature Code],$A3206),CHAR(34),
", SamplingFeatureName:  ",CHAR(34),INDEX(SamplingFeatures[Feature Name],$A3206),CHAR(34),
", SamplingFeatureDescription:  ",CHAR(34),INDEX(SamplingFeatures[Feature Description],$A3206),CHAR(34),
", SamplingFeatureGeotypeCV:  ",CHAR(34),INDEX(SamplingFeatures[Feature Geo Type],$A3206),CHAR(34),
", FeatureGeometry:  ",CHAR(34),INDEX(SamplingFeatures[Feature Geometry],$A3206),CHAR(34),
", Elevation_m:  ",CHAR(34),INDEX(SamplingFeatures[Elevation_m],$A3206),CHAR(34),
", ElevationDatumCV:  ",CHAR(34),ElevationDatum,CHAR(34),"}"))</f>
        <v>#REF!</v>
      </c>
      <c r="L3206" t="e">
        <f>IF(INDEX(SamplingFeatures[Sampling Feature Type],$A3206)&lt;&gt;"Site","",
CONCATENATE("  - &amp;SiteID",TEXT(SUMPRODUCT(--($L$3:$L3205&lt;&gt;"")),"0000"),
" {","SamplingFeatureID:  *SamplingFeatureID",TEXT($A3206,"0000"),
", SiteTypeCV:  ",CHAR(34),INDEX(Sites[Site Type],$A3206),CHAR(34),
", Latitude:  ",INDEX(Sites[Latitude],$A3206),
", Longitude:  ",INDEX(Sites[Longitude],$A3206),
", SRSName:  ",CHAR(34),LatLonDatum,CHAR(34),"}"))</f>
        <v>#REF!</v>
      </c>
      <c r="M3206" t="e">
        <f>IF(INDEX(SamplingFeatures[Sampling Feature Type],$A3206)&lt;&gt;"Specimen","",
CONCATENATE("  - &amp;SpecimenID",TEXT(SUMPRODUCT(--($M$3:$M3205&lt;&gt;"")),"0000"),
" {","SamplingFeatureID:  *SamplingFeatureID",TEXT($A3206,"0000"),
", SpecimenTypeCV:  ",CHAR(34),INDEX(Specimens[Specimen Type],$A3206),CHAR(34),
", SpecimenMediumCV:  ",INDEX(Specimens[Specimen Medium],$A3206),
", IsFieldSpecimen:  ",CHAR(34),INDEX(Specimens[Is Field Specimen?],$A3206),CHAR(34),"}"))</f>
        <v>#REF!</v>
      </c>
      <c r="N3206" t="e">
        <f>IF(COUNTA(SpatialOffsets[])=0,"", IF(INDEX(SpatialOffsets[Spatial Offset Type],$A3206)="","",
CONCATENATE("  - &amp;SpatialOffsetID",TEXT($A3206,"0000"),
" {","SpatialOffsetTypeCV:  ",CHAR(34),INDEX(SpatialOffsets[Spatial Offset Type],$A3206),CHAR(34),
", Offset1Value:  ",INDEX(SpatialOffsets[Offset 1 Value],$A3206),
", Offset1UnitID:  ",CHAR(34),INDEX(SpatialOffsets[Offset 1 Unit],$A3206),CHAR(34),
", Offset2Value:  ",INDEX(SpatialOffsets[Offset 2 Value],$A3206),
", Offset2UnitID:  ",CHAR(34),INDEX(SpatialOffsets[Offset 2 Unit],$A3206),CHAR(34),
", Offset3Value:  ",INDEX(SpatialOffsets[Offset 3 Value],$A3206),
", Offset3UnitID:  ",CHAR(34),INDEX(SpatialOffsets[Offset 3 Unit],$A3206),CHAR(34),,"}")))</f>
        <v>#REF!</v>
      </c>
      <c r="O3206" t="e">
        <f>IF(COUNTA(RelatedFeatures[])=0,"", IF(INDEX(RelatedFeatures[First Sampling Feature Code],$A3206)="","",
CONCATENATE("  - &amp;RelationID",TEXT($A3206,"0000"),
" {","SamplingFeatureID:  *SamplingFeatureID",TEXT(MATCH(INDEX(RelatedFeatures[First Sampling Feature Code],$A3206),SamplingFeatures[Feature Code],0),"0000"),
", RelationshipTypeCV:  ",CHAR(34),INDEX(RelatedFeatures[Relationship Type],$A3206),CHAR(34),
", RelatedFeatureID: *SamplingFeatureID",TEXT(MATCH(INDEX(RelatedFeatures[Second Sampling Feature Code],$A3206),SamplingFeatures[Feature Code],0),"0000"),
", SpatialOffsetID:  ",IF(INDEX(RelatedFeatures[Offset Number],$A3206)="","",CONCATENATE("*SpatialOffsetID",TEXT(INDEX(RelatedFeatures[Offset Number],$A3206),"0000"))),"}")))</f>
        <v>#REF!</v>
      </c>
      <c r="P3206" t="e">
        <f>IF(INDEX(Methods[Method Type],$A3206)="","",
CONCATENATE("  - &amp;MethodID",TEXT($A3206,"0000"),
" {","MethodTypeCV:  ",CHAR(34),INDEX(Methods[Method Type],$A3206),CHAR(34),
", MethodCode:  ",CHAR(34),INDEX(Methods[Method Code],$A3206),CHAR(34),
", MethodName:  ",CHAR(34),INDEX(Methods[Method Name],$A3206),CHAR(34),
", MethodDescription:  ",CHAR(34),INDEX(Methods[Method Description],$A3206),CHAR(34),
", MethodLink:  ",CHAR(34),INDEX(Methods[Method Link],$A3206),CHAR(34),
", OrganizationID: *OrganizationID",TEXT(MATCH(INDEX(Methods[Organization Name],$A3206),Organizations[Organization Name],0),"0000"),"}"))</f>
        <v>#REF!</v>
      </c>
      <c r="Q3206" t="e">
        <f>IF(INDEX(Variables[Variable Type],$A3206)="","",
CONCATENATE("  - &amp;VariableID",TEXT($A3206,"0000"),
" {","VariableTypeCV:  ",CHAR(34),INDEX(Variables[Variable Type],$A3206),CHAR(34),
", VariableCode:  ",CHAR(34),INDEX(Variables[Variable Code],$A3206),CHAR(34),
", VariableNameCV:  ",CHAR(34),INDEX(Variables[Variable Name],$A3206),CHAR(34),
", VariableDefinition:  ",CHAR(34),INDEX(Variables[Variable Definition],$A3206),CHAR(34),
", SpecciationCV:  ",CHAR(34),INDEX(Variables[Speciation],$A3206),CHAR(34),
", NoDataValue:  ",CHAR(34),INDEX(Variables[No Data Value],$A3206),CHAR(34),"}"))</f>
        <v>#REF!</v>
      </c>
    </row>
    <row r="3207" spans="1:17" x14ac:dyDescent="0.25">
      <c r="A3207">
        <v>3204</v>
      </c>
      <c r="D3207" t="e">
        <f>IF(INDEX(People[First Name],$A3207)="","",
CONCATENATE("  - &amp;PersonID",TEXT($A3207,"0000"),
" {","PersonFirstName:  ",CHAR(34),INDEX(People[First Name],$A3207),CHAR(34),
", PersonMiddleName:  ",CHAR(34),INDEX(People[Middle Name],$A3207),CHAR(34),
", PersonLastName:  ",CHAR(34),INDEX(People[Last Name],$A3207),CHAR(34),"}"))</f>
        <v>#REF!</v>
      </c>
      <c r="E3207" t="e">
        <f>IF(INDEX(Organizations[Organization Type '[CV']],$A3207)="","",
CONCATENATE("  - &amp;OrganizationID",TEXT($A3207,"0000"),
" {","OrganizationTypeCV:  ",CHAR(34),INDEX(Organizations[Organization Type '[CV']],$A3207),CHAR(34),
", OrganizationCode:  ",CHAR(34),INDEX(Organizations[Organization Code],$A3207),CHAR(34),
", OrganizationName:  ",CHAR(34),INDEX(Organizations[Organization Name],$A3207),CHAR(34),
", OrganizationDescription:  ",CHAR(34),INDEX(Organizations[Organization Description],$A3207),CHAR(34),
", OrganizationLink:  ",CHAR(34),INDEX(Organizations[Organization Link],$A3207),CHAR(34),"}"))</f>
        <v>#REF!</v>
      </c>
      <c r="F3207" t="e">
        <f>IF(INDEX(People[First Name],$A3207)="","",
CONCATENATE("  - &amp;AffiliationID",TEXT($A3207,"0000"),
" {PersonID: *PersonID",TEXT($A3207,"0000"),
", OrganizationID: *OrganizationID",TEXT(MATCH(INDEX(People[Organization Name],$A3207),Organizations[Organization Name],0),"0000"),
", IsPrimaryOrganizationContact: , AffiliationStartDate: , AffiliationEndDate: , PrimaryPhone: ",
", PrimaryEmail: ",CHAR(34),INDEX(People[Primary Email],$A3207),CHAR(34),
", PrimaryAddress: ",CHAR(34),INDEX(People[Primary Address],$A3207),CHAR(34),
", PersonLink: }"))</f>
        <v>#REF!</v>
      </c>
      <c r="H3207" t="e">
        <f>IF(COUNTA(CitationInformation)=0,"",IF(INDEX(AuthorList[Author Name],$A3207)="","",
CONCATENATE("  - &amp;AuthorListID",TEXT($A3207,"0000"),
"  {CitationID: *CitationID0001",
", PersonID: *PersonID",TEXT(MATCH(INDEX(AuthorList[Author Name],$A3207),People[Full Name],0),"0000"),
", AuthorOrder: ",INDEX(AuthorList[Author Number],$A3207),"}")))</f>
        <v>#REF!</v>
      </c>
      <c r="K3207" t="e">
        <f>IF(INDEX(SamplingFeatures[Feature Code],$A3207)="","",
CONCATENATE("  - &amp;SamplingFeatureID",TEXT($A3207,"0000"),
" {","SamplingFeatureUUID:  ",CHAR(34),INDEX(SamplingFeatures[Sampling Feature UUID],$A3207),CHAR(34),
", SamplingFeatureTypeCV:  ",CHAR(34),INDEX(SamplingFeatures[Sampling Feature Type],$A3207),CHAR(34),
", SamplingFeatureCode:  ",CHAR(34),INDEX(SamplingFeatures[Feature Code],$A3207),CHAR(34),
", SamplingFeatureName:  ",CHAR(34),INDEX(SamplingFeatures[Feature Name],$A3207),CHAR(34),
", SamplingFeatureDescription:  ",CHAR(34),INDEX(SamplingFeatures[Feature Description],$A3207),CHAR(34),
", SamplingFeatureGeotypeCV:  ",CHAR(34),INDEX(SamplingFeatures[Feature Geo Type],$A3207),CHAR(34),
", FeatureGeometry:  ",CHAR(34),INDEX(SamplingFeatures[Feature Geometry],$A3207),CHAR(34),
", Elevation_m:  ",CHAR(34),INDEX(SamplingFeatures[Elevation_m],$A3207),CHAR(34),
", ElevationDatumCV:  ",CHAR(34),ElevationDatum,CHAR(34),"}"))</f>
        <v>#REF!</v>
      </c>
      <c r="L3207" t="e">
        <f>IF(INDEX(SamplingFeatures[Sampling Feature Type],$A3207)&lt;&gt;"Site","",
CONCATENATE("  - &amp;SiteID",TEXT(SUMPRODUCT(--($L$3:$L3206&lt;&gt;"")),"0000"),
" {","SamplingFeatureID:  *SamplingFeatureID",TEXT($A3207,"0000"),
", SiteTypeCV:  ",CHAR(34),INDEX(Sites[Site Type],$A3207),CHAR(34),
", Latitude:  ",INDEX(Sites[Latitude],$A3207),
", Longitude:  ",INDEX(Sites[Longitude],$A3207),
", SRSName:  ",CHAR(34),LatLonDatum,CHAR(34),"}"))</f>
        <v>#REF!</v>
      </c>
      <c r="M3207" t="e">
        <f>IF(INDEX(SamplingFeatures[Sampling Feature Type],$A3207)&lt;&gt;"Specimen","",
CONCATENATE("  - &amp;SpecimenID",TEXT(SUMPRODUCT(--($M$3:$M3206&lt;&gt;"")),"0000"),
" {","SamplingFeatureID:  *SamplingFeatureID",TEXT($A3207,"0000"),
", SpecimenTypeCV:  ",CHAR(34),INDEX(Specimens[Specimen Type],$A3207),CHAR(34),
", SpecimenMediumCV:  ",INDEX(Specimens[Specimen Medium],$A3207),
", IsFieldSpecimen:  ",CHAR(34),INDEX(Specimens[Is Field Specimen?],$A3207),CHAR(34),"}"))</f>
        <v>#REF!</v>
      </c>
      <c r="N3207" t="e">
        <f>IF(COUNTA(SpatialOffsets[])=0,"", IF(INDEX(SpatialOffsets[Spatial Offset Type],$A3207)="","",
CONCATENATE("  - &amp;SpatialOffsetID",TEXT($A3207,"0000"),
" {","SpatialOffsetTypeCV:  ",CHAR(34),INDEX(SpatialOffsets[Spatial Offset Type],$A3207),CHAR(34),
", Offset1Value:  ",INDEX(SpatialOffsets[Offset 1 Value],$A3207),
", Offset1UnitID:  ",CHAR(34),INDEX(SpatialOffsets[Offset 1 Unit],$A3207),CHAR(34),
", Offset2Value:  ",INDEX(SpatialOffsets[Offset 2 Value],$A3207),
", Offset2UnitID:  ",CHAR(34),INDEX(SpatialOffsets[Offset 2 Unit],$A3207),CHAR(34),
", Offset3Value:  ",INDEX(SpatialOffsets[Offset 3 Value],$A3207),
", Offset3UnitID:  ",CHAR(34),INDEX(SpatialOffsets[Offset 3 Unit],$A3207),CHAR(34),,"}")))</f>
        <v>#REF!</v>
      </c>
      <c r="O3207" t="e">
        <f>IF(COUNTA(RelatedFeatures[])=0,"", IF(INDEX(RelatedFeatures[First Sampling Feature Code],$A3207)="","",
CONCATENATE("  - &amp;RelationID",TEXT($A3207,"0000"),
" {","SamplingFeatureID:  *SamplingFeatureID",TEXT(MATCH(INDEX(RelatedFeatures[First Sampling Feature Code],$A3207),SamplingFeatures[Feature Code],0),"0000"),
", RelationshipTypeCV:  ",CHAR(34),INDEX(RelatedFeatures[Relationship Type],$A3207),CHAR(34),
", RelatedFeatureID: *SamplingFeatureID",TEXT(MATCH(INDEX(RelatedFeatures[Second Sampling Feature Code],$A3207),SamplingFeatures[Feature Code],0),"0000"),
", SpatialOffsetID:  ",IF(INDEX(RelatedFeatures[Offset Number],$A3207)="","",CONCATENATE("*SpatialOffsetID",TEXT(INDEX(RelatedFeatures[Offset Number],$A3207),"0000"))),"}")))</f>
        <v>#REF!</v>
      </c>
      <c r="P3207" t="e">
        <f>IF(INDEX(Methods[Method Type],$A3207)="","",
CONCATENATE("  - &amp;MethodID",TEXT($A3207,"0000"),
" {","MethodTypeCV:  ",CHAR(34),INDEX(Methods[Method Type],$A3207),CHAR(34),
", MethodCode:  ",CHAR(34),INDEX(Methods[Method Code],$A3207),CHAR(34),
", MethodName:  ",CHAR(34),INDEX(Methods[Method Name],$A3207),CHAR(34),
", MethodDescription:  ",CHAR(34),INDEX(Methods[Method Description],$A3207),CHAR(34),
", MethodLink:  ",CHAR(34),INDEX(Methods[Method Link],$A3207),CHAR(34),
", OrganizationID: *OrganizationID",TEXT(MATCH(INDEX(Methods[Organization Name],$A3207),Organizations[Organization Name],0),"0000"),"}"))</f>
        <v>#REF!</v>
      </c>
      <c r="Q3207" t="e">
        <f>IF(INDEX(Variables[Variable Type],$A3207)="","",
CONCATENATE("  - &amp;VariableID",TEXT($A3207,"0000"),
" {","VariableTypeCV:  ",CHAR(34),INDEX(Variables[Variable Type],$A3207),CHAR(34),
", VariableCode:  ",CHAR(34),INDEX(Variables[Variable Code],$A3207),CHAR(34),
", VariableNameCV:  ",CHAR(34),INDEX(Variables[Variable Name],$A3207),CHAR(34),
", VariableDefinition:  ",CHAR(34),INDEX(Variables[Variable Definition],$A3207),CHAR(34),
", SpecciationCV:  ",CHAR(34),INDEX(Variables[Speciation],$A3207),CHAR(34),
", NoDataValue:  ",CHAR(34),INDEX(Variables[No Data Value],$A3207),CHAR(34),"}"))</f>
        <v>#REF!</v>
      </c>
    </row>
    <row r="3208" spans="1:17" x14ac:dyDescent="0.25">
      <c r="A3208">
        <v>3205</v>
      </c>
      <c r="D3208" t="e">
        <f>IF(INDEX(People[First Name],$A3208)="","",
CONCATENATE("  - &amp;PersonID",TEXT($A3208,"0000"),
" {","PersonFirstName:  ",CHAR(34),INDEX(People[First Name],$A3208),CHAR(34),
", PersonMiddleName:  ",CHAR(34),INDEX(People[Middle Name],$A3208),CHAR(34),
", PersonLastName:  ",CHAR(34),INDEX(People[Last Name],$A3208),CHAR(34),"}"))</f>
        <v>#REF!</v>
      </c>
      <c r="E3208" t="e">
        <f>IF(INDEX(Organizations[Organization Type '[CV']],$A3208)="","",
CONCATENATE("  - &amp;OrganizationID",TEXT($A3208,"0000"),
" {","OrganizationTypeCV:  ",CHAR(34),INDEX(Organizations[Organization Type '[CV']],$A3208),CHAR(34),
", OrganizationCode:  ",CHAR(34),INDEX(Organizations[Organization Code],$A3208),CHAR(34),
", OrganizationName:  ",CHAR(34),INDEX(Organizations[Organization Name],$A3208),CHAR(34),
", OrganizationDescription:  ",CHAR(34),INDEX(Organizations[Organization Description],$A3208),CHAR(34),
", OrganizationLink:  ",CHAR(34),INDEX(Organizations[Organization Link],$A3208),CHAR(34),"}"))</f>
        <v>#REF!</v>
      </c>
      <c r="F3208" t="e">
        <f>IF(INDEX(People[First Name],$A3208)="","",
CONCATENATE("  - &amp;AffiliationID",TEXT($A3208,"0000"),
" {PersonID: *PersonID",TEXT($A3208,"0000"),
", OrganizationID: *OrganizationID",TEXT(MATCH(INDEX(People[Organization Name],$A3208),Organizations[Organization Name],0),"0000"),
", IsPrimaryOrganizationContact: , AffiliationStartDate: , AffiliationEndDate: , PrimaryPhone: ",
", PrimaryEmail: ",CHAR(34),INDEX(People[Primary Email],$A3208),CHAR(34),
", PrimaryAddress: ",CHAR(34),INDEX(People[Primary Address],$A3208),CHAR(34),
", PersonLink: }"))</f>
        <v>#REF!</v>
      </c>
      <c r="H3208" t="e">
        <f>IF(COUNTA(CitationInformation)=0,"",IF(INDEX(AuthorList[Author Name],$A3208)="","",
CONCATENATE("  - &amp;AuthorListID",TEXT($A3208,"0000"),
"  {CitationID: *CitationID0001",
", PersonID: *PersonID",TEXT(MATCH(INDEX(AuthorList[Author Name],$A3208),People[Full Name],0),"0000"),
", AuthorOrder: ",INDEX(AuthorList[Author Number],$A3208),"}")))</f>
        <v>#REF!</v>
      </c>
      <c r="K3208" t="e">
        <f>IF(INDEX(SamplingFeatures[Feature Code],$A3208)="","",
CONCATENATE("  - &amp;SamplingFeatureID",TEXT($A3208,"0000"),
" {","SamplingFeatureUUID:  ",CHAR(34),INDEX(SamplingFeatures[Sampling Feature UUID],$A3208),CHAR(34),
", SamplingFeatureTypeCV:  ",CHAR(34),INDEX(SamplingFeatures[Sampling Feature Type],$A3208),CHAR(34),
", SamplingFeatureCode:  ",CHAR(34),INDEX(SamplingFeatures[Feature Code],$A3208),CHAR(34),
", SamplingFeatureName:  ",CHAR(34),INDEX(SamplingFeatures[Feature Name],$A3208),CHAR(34),
", SamplingFeatureDescription:  ",CHAR(34),INDEX(SamplingFeatures[Feature Description],$A3208),CHAR(34),
", SamplingFeatureGeotypeCV:  ",CHAR(34),INDEX(SamplingFeatures[Feature Geo Type],$A3208),CHAR(34),
", FeatureGeometry:  ",CHAR(34),INDEX(SamplingFeatures[Feature Geometry],$A3208),CHAR(34),
", Elevation_m:  ",CHAR(34),INDEX(SamplingFeatures[Elevation_m],$A3208),CHAR(34),
", ElevationDatumCV:  ",CHAR(34),ElevationDatum,CHAR(34),"}"))</f>
        <v>#REF!</v>
      </c>
      <c r="L3208" t="e">
        <f>IF(INDEX(SamplingFeatures[Sampling Feature Type],$A3208)&lt;&gt;"Site","",
CONCATENATE("  - &amp;SiteID",TEXT(SUMPRODUCT(--($L$3:$L3207&lt;&gt;"")),"0000"),
" {","SamplingFeatureID:  *SamplingFeatureID",TEXT($A3208,"0000"),
", SiteTypeCV:  ",CHAR(34),INDEX(Sites[Site Type],$A3208),CHAR(34),
", Latitude:  ",INDEX(Sites[Latitude],$A3208),
", Longitude:  ",INDEX(Sites[Longitude],$A3208),
", SRSName:  ",CHAR(34),LatLonDatum,CHAR(34),"}"))</f>
        <v>#REF!</v>
      </c>
      <c r="M3208" t="e">
        <f>IF(INDEX(SamplingFeatures[Sampling Feature Type],$A3208)&lt;&gt;"Specimen","",
CONCATENATE("  - &amp;SpecimenID",TEXT(SUMPRODUCT(--($M$3:$M3207&lt;&gt;"")),"0000"),
" {","SamplingFeatureID:  *SamplingFeatureID",TEXT($A3208,"0000"),
", SpecimenTypeCV:  ",CHAR(34),INDEX(Specimens[Specimen Type],$A3208),CHAR(34),
", SpecimenMediumCV:  ",INDEX(Specimens[Specimen Medium],$A3208),
", IsFieldSpecimen:  ",CHAR(34),INDEX(Specimens[Is Field Specimen?],$A3208),CHAR(34),"}"))</f>
        <v>#REF!</v>
      </c>
      <c r="N3208" t="e">
        <f>IF(COUNTA(SpatialOffsets[])=0,"", IF(INDEX(SpatialOffsets[Spatial Offset Type],$A3208)="","",
CONCATENATE("  - &amp;SpatialOffsetID",TEXT($A3208,"0000"),
" {","SpatialOffsetTypeCV:  ",CHAR(34),INDEX(SpatialOffsets[Spatial Offset Type],$A3208),CHAR(34),
", Offset1Value:  ",INDEX(SpatialOffsets[Offset 1 Value],$A3208),
", Offset1UnitID:  ",CHAR(34),INDEX(SpatialOffsets[Offset 1 Unit],$A3208),CHAR(34),
", Offset2Value:  ",INDEX(SpatialOffsets[Offset 2 Value],$A3208),
", Offset2UnitID:  ",CHAR(34),INDEX(SpatialOffsets[Offset 2 Unit],$A3208),CHAR(34),
", Offset3Value:  ",INDEX(SpatialOffsets[Offset 3 Value],$A3208),
", Offset3UnitID:  ",CHAR(34),INDEX(SpatialOffsets[Offset 3 Unit],$A3208),CHAR(34),,"}")))</f>
        <v>#REF!</v>
      </c>
      <c r="O3208" t="e">
        <f>IF(COUNTA(RelatedFeatures[])=0,"", IF(INDEX(RelatedFeatures[First Sampling Feature Code],$A3208)="","",
CONCATENATE("  - &amp;RelationID",TEXT($A3208,"0000"),
" {","SamplingFeatureID:  *SamplingFeatureID",TEXT(MATCH(INDEX(RelatedFeatures[First Sampling Feature Code],$A3208),SamplingFeatures[Feature Code],0),"0000"),
", RelationshipTypeCV:  ",CHAR(34),INDEX(RelatedFeatures[Relationship Type],$A3208),CHAR(34),
", RelatedFeatureID: *SamplingFeatureID",TEXT(MATCH(INDEX(RelatedFeatures[Second Sampling Feature Code],$A3208),SamplingFeatures[Feature Code],0),"0000"),
", SpatialOffsetID:  ",IF(INDEX(RelatedFeatures[Offset Number],$A3208)="","",CONCATENATE("*SpatialOffsetID",TEXT(INDEX(RelatedFeatures[Offset Number],$A3208),"0000"))),"}")))</f>
        <v>#REF!</v>
      </c>
      <c r="P3208" t="e">
        <f>IF(INDEX(Methods[Method Type],$A3208)="","",
CONCATENATE("  - &amp;MethodID",TEXT($A3208,"0000"),
" {","MethodTypeCV:  ",CHAR(34),INDEX(Methods[Method Type],$A3208),CHAR(34),
", MethodCode:  ",CHAR(34),INDEX(Methods[Method Code],$A3208),CHAR(34),
", MethodName:  ",CHAR(34),INDEX(Methods[Method Name],$A3208),CHAR(34),
", MethodDescription:  ",CHAR(34),INDEX(Methods[Method Description],$A3208),CHAR(34),
", MethodLink:  ",CHAR(34),INDEX(Methods[Method Link],$A3208),CHAR(34),
", OrganizationID: *OrganizationID",TEXT(MATCH(INDEX(Methods[Organization Name],$A3208),Organizations[Organization Name],0),"0000"),"}"))</f>
        <v>#REF!</v>
      </c>
      <c r="Q3208" t="e">
        <f>IF(INDEX(Variables[Variable Type],$A3208)="","",
CONCATENATE("  - &amp;VariableID",TEXT($A3208,"0000"),
" {","VariableTypeCV:  ",CHAR(34),INDEX(Variables[Variable Type],$A3208),CHAR(34),
", VariableCode:  ",CHAR(34),INDEX(Variables[Variable Code],$A3208),CHAR(34),
", VariableNameCV:  ",CHAR(34),INDEX(Variables[Variable Name],$A3208),CHAR(34),
", VariableDefinition:  ",CHAR(34),INDEX(Variables[Variable Definition],$A3208),CHAR(34),
", SpecciationCV:  ",CHAR(34),INDEX(Variables[Speciation],$A3208),CHAR(34),
", NoDataValue:  ",CHAR(34),INDEX(Variables[No Data Value],$A3208),CHAR(34),"}"))</f>
        <v>#REF!</v>
      </c>
    </row>
    <row r="3209" spans="1:17" x14ac:dyDescent="0.25">
      <c r="A3209">
        <v>3206</v>
      </c>
      <c r="D3209" t="e">
        <f>IF(INDEX(People[First Name],$A3209)="","",
CONCATENATE("  - &amp;PersonID",TEXT($A3209,"0000"),
" {","PersonFirstName:  ",CHAR(34),INDEX(People[First Name],$A3209),CHAR(34),
", PersonMiddleName:  ",CHAR(34),INDEX(People[Middle Name],$A3209),CHAR(34),
", PersonLastName:  ",CHAR(34),INDEX(People[Last Name],$A3209),CHAR(34),"}"))</f>
        <v>#REF!</v>
      </c>
      <c r="E3209" t="e">
        <f>IF(INDEX(Organizations[Organization Type '[CV']],$A3209)="","",
CONCATENATE("  - &amp;OrganizationID",TEXT($A3209,"0000"),
" {","OrganizationTypeCV:  ",CHAR(34),INDEX(Organizations[Organization Type '[CV']],$A3209),CHAR(34),
", OrganizationCode:  ",CHAR(34),INDEX(Organizations[Organization Code],$A3209),CHAR(34),
", OrganizationName:  ",CHAR(34),INDEX(Organizations[Organization Name],$A3209),CHAR(34),
", OrganizationDescription:  ",CHAR(34),INDEX(Organizations[Organization Description],$A3209),CHAR(34),
", OrganizationLink:  ",CHAR(34),INDEX(Organizations[Organization Link],$A3209),CHAR(34),"}"))</f>
        <v>#REF!</v>
      </c>
      <c r="F3209" t="e">
        <f>IF(INDEX(People[First Name],$A3209)="","",
CONCATENATE("  - &amp;AffiliationID",TEXT($A3209,"0000"),
" {PersonID: *PersonID",TEXT($A3209,"0000"),
", OrganizationID: *OrganizationID",TEXT(MATCH(INDEX(People[Organization Name],$A3209),Organizations[Organization Name],0),"0000"),
", IsPrimaryOrganizationContact: , AffiliationStartDate: , AffiliationEndDate: , PrimaryPhone: ",
", PrimaryEmail: ",CHAR(34),INDEX(People[Primary Email],$A3209),CHAR(34),
", PrimaryAddress: ",CHAR(34),INDEX(People[Primary Address],$A3209),CHAR(34),
", PersonLink: }"))</f>
        <v>#REF!</v>
      </c>
      <c r="H3209" t="e">
        <f>IF(COUNTA(CitationInformation)=0,"",IF(INDEX(AuthorList[Author Name],$A3209)="","",
CONCATENATE("  - &amp;AuthorListID",TEXT($A3209,"0000"),
"  {CitationID: *CitationID0001",
", PersonID: *PersonID",TEXT(MATCH(INDEX(AuthorList[Author Name],$A3209),People[Full Name],0),"0000"),
", AuthorOrder: ",INDEX(AuthorList[Author Number],$A3209),"}")))</f>
        <v>#REF!</v>
      </c>
      <c r="K3209" t="e">
        <f>IF(INDEX(SamplingFeatures[Feature Code],$A3209)="","",
CONCATENATE("  - &amp;SamplingFeatureID",TEXT($A3209,"0000"),
" {","SamplingFeatureUUID:  ",CHAR(34),INDEX(SamplingFeatures[Sampling Feature UUID],$A3209),CHAR(34),
", SamplingFeatureTypeCV:  ",CHAR(34),INDEX(SamplingFeatures[Sampling Feature Type],$A3209),CHAR(34),
", SamplingFeatureCode:  ",CHAR(34),INDEX(SamplingFeatures[Feature Code],$A3209),CHAR(34),
", SamplingFeatureName:  ",CHAR(34),INDEX(SamplingFeatures[Feature Name],$A3209),CHAR(34),
", SamplingFeatureDescription:  ",CHAR(34),INDEX(SamplingFeatures[Feature Description],$A3209),CHAR(34),
", SamplingFeatureGeotypeCV:  ",CHAR(34),INDEX(SamplingFeatures[Feature Geo Type],$A3209),CHAR(34),
", FeatureGeometry:  ",CHAR(34),INDEX(SamplingFeatures[Feature Geometry],$A3209),CHAR(34),
", Elevation_m:  ",CHAR(34),INDEX(SamplingFeatures[Elevation_m],$A3209),CHAR(34),
", ElevationDatumCV:  ",CHAR(34),ElevationDatum,CHAR(34),"}"))</f>
        <v>#REF!</v>
      </c>
      <c r="L3209" t="e">
        <f>IF(INDEX(SamplingFeatures[Sampling Feature Type],$A3209)&lt;&gt;"Site","",
CONCATENATE("  - &amp;SiteID",TEXT(SUMPRODUCT(--($L$3:$L3208&lt;&gt;"")),"0000"),
" {","SamplingFeatureID:  *SamplingFeatureID",TEXT($A3209,"0000"),
", SiteTypeCV:  ",CHAR(34),INDEX(Sites[Site Type],$A3209),CHAR(34),
", Latitude:  ",INDEX(Sites[Latitude],$A3209),
", Longitude:  ",INDEX(Sites[Longitude],$A3209),
", SRSName:  ",CHAR(34),LatLonDatum,CHAR(34),"}"))</f>
        <v>#REF!</v>
      </c>
      <c r="M3209" t="e">
        <f>IF(INDEX(SamplingFeatures[Sampling Feature Type],$A3209)&lt;&gt;"Specimen","",
CONCATENATE("  - &amp;SpecimenID",TEXT(SUMPRODUCT(--($M$3:$M3208&lt;&gt;"")),"0000"),
" {","SamplingFeatureID:  *SamplingFeatureID",TEXT($A3209,"0000"),
", SpecimenTypeCV:  ",CHAR(34),INDEX(Specimens[Specimen Type],$A3209),CHAR(34),
", SpecimenMediumCV:  ",INDEX(Specimens[Specimen Medium],$A3209),
", IsFieldSpecimen:  ",CHAR(34),INDEX(Specimens[Is Field Specimen?],$A3209),CHAR(34),"}"))</f>
        <v>#REF!</v>
      </c>
      <c r="N3209" t="e">
        <f>IF(COUNTA(SpatialOffsets[])=0,"", IF(INDEX(SpatialOffsets[Spatial Offset Type],$A3209)="","",
CONCATENATE("  - &amp;SpatialOffsetID",TEXT($A3209,"0000"),
" {","SpatialOffsetTypeCV:  ",CHAR(34),INDEX(SpatialOffsets[Spatial Offset Type],$A3209),CHAR(34),
", Offset1Value:  ",INDEX(SpatialOffsets[Offset 1 Value],$A3209),
", Offset1UnitID:  ",CHAR(34),INDEX(SpatialOffsets[Offset 1 Unit],$A3209),CHAR(34),
", Offset2Value:  ",INDEX(SpatialOffsets[Offset 2 Value],$A3209),
", Offset2UnitID:  ",CHAR(34),INDEX(SpatialOffsets[Offset 2 Unit],$A3209),CHAR(34),
", Offset3Value:  ",INDEX(SpatialOffsets[Offset 3 Value],$A3209),
", Offset3UnitID:  ",CHAR(34),INDEX(SpatialOffsets[Offset 3 Unit],$A3209),CHAR(34),,"}")))</f>
        <v>#REF!</v>
      </c>
      <c r="O3209" t="e">
        <f>IF(COUNTA(RelatedFeatures[])=0,"", IF(INDEX(RelatedFeatures[First Sampling Feature Code],$A3209)="","",
CONCATENATE("  - &amp;RelationID",TEXT($A3209,"0000"),
" {","SamplingFeatureID:  *SamplingFeatureID",TEXT(MATCH(INDEX(RelatedFeatures[First Sampling Feature Code],$A3209),SamplingFeatures[Feature Code],0),"0000"),
", RelationshipTypeCV:  ",CHAR(34),INDEX(RelatedFeatures[Relationship Type],$A3209),CHAR(34),
", RelatedFeatureID: *SamplingFeatureID",TEXT(MATCH(INDEX(RelatedFeatures[Second Sampling Feature Code],$A3209),SamplingFeatures[Feature Code],0),"0000"),
", SpatialOffsetID:  ",IF(INDEX(RelatedFeatures[Offset Number],$A3209)="","",CONCATENATE("*SpatialOffsetID",TEXT(INDEX(RelatedFeatures[Offset Number],$A3209),"0000"))),"}")))</f>
        <v>#REF!</v>
      </c>
      <c r="P3209" t="e">
        <f>IF(INDEX(Methods[Method Type],$A3209)="","",
CONCATENATE("  - &amp;MethodID",TEXT($A3209,"0000"),
" {","MethodTypeCV:  ",CHAR(34),INDEX(Methods[Method Type],$A3209),CHAR(34),
", MethodCode:  ",CHAR(34),INDEX(Methods[Method Code],$A3209),CHAR(34),
", MethodName:  ",CHAR(34),INDEX(Methods[Method Name],$A3209),CHAR(34),
", MethodDescription:  ",CHAR(34),INDEX(Methods[Method Description],$A3209),CHAR(34),
", MethodLink:  ",CHAR(34),INDEX(Methods[Method Link],$A3209),CHAR(34),
", OrganizationID: *OrganizationID",TEXT(MATCH(INDEX(Methods[Organization Name],$A3209),Organizations[Organization Name],0),"0000"),"}"))</f>
        <v>#REF!</v>
      </c>
      <c r="Q3209" t="e">
        <f>IF(INDEX(Variables[Variable Type],$A3209)="","",
CONCATENATE("  - &amp;VariableID",TEXT($A3209,"0000"),
" {","VariableTypeCV:  ",CHAR(34),INDEX(Variables[Variable Type],$A3209),CHAR(34),
", VariableCode:  ",CHAR(34),INDEX(Variables[Variable Code],$A3209),CHAR(34),
", VariableNameCV:  ",CHAR(34),INDEX(Variables[Variable Name],$A3209),CHAR(34),
", VariableDefinition:  ",CHAR(34),INDEX(Variables[Variable Definition],$A3209),CHAR(34),
", SpecciationCV:  ",CHAR(34),INDEX(Variables[Speciation],$A3209),CHAR(34),
", NoDataValue:  ",CHAR(34),INDEX(Variables[No Data Value],$A3209),CHAR(34),"}"))</f>
        <v>#REF!</v>
      </c>
    </row>
    <row r="3210" spans="1:17" x14ac:dyDescent="0.25">
      <c r="A3210">
        <v>3207</v>
      </c>
      <c r="D3210" t="e">
        <f>IF(INDEX(People[First Name],$A3210)="","",
CONCATENATE("  - &amp;PersonID",TEXT($A3210,"0000"),
" {","PersonFirstName:  ",CHAR(34),INDEX(People[First Name],$A3210),CHAR(34),
", PersonMiddleName:  ",CHAR(34),INDEX(People[Middle Name],$A3210),CHAR(34),
", PersonLastName:  ",CHAR(34),INDEX(People[Last Name],$A3210),CHAR(34),"}"))</f>
        <v>#REF!</v>
      </c>
      <c r="E3210" t="e">
        <f>IF(INDEX(Organizations[Organization Type '[CV']],$A3210)="","",
CONCATENATE("  - &amp;OrganizationID",TEXT($A3210,"0000"),
" {","OrganizationTypeCV:  ",CHAR(34),INDEX(Organizations[Organization Type '[CV']],$A3210),CHAR(34),
", OrganizationCode:  ",CHAR(34),INDEX(Organizations[Organization Code],$A3210),CHAR(34),
", OrganizationName:  ",CHAR(34),INDEX(Organizations[Organization Name],$A3210),CHAR(34),
", OrganizationDescription:  ",CHAR(34),INDEX(Organizations[Organization Description],$A3210),CHAR(34),
", OrganizationLink:  ",CHAR(34),INDEX(Organizations[Organization Link],$A3210),CHAR(34),"}"))</f>
        <v>#REF!</v>
      </c>
      <c r="F3210" t="e">
        <f>IF(INDEX(People[First Name],$A3210)="","",
CONCATENATE("  - &amp;AffiliationID",TEXT($A3210,"0000"),
" {PersonID: *PersonID",TEXT($A3210,"0000"),
", OrganizationID: *OrganizationID",TEXT(MATCH(INDEX(People[Organization Name],$A3210),Organizations[Organization Name],0),"0000"),
", IsPrimaryOrganizationContact: , AffiliationStartDate: , AffiliationEndDate: , PrimaryPhone: ",
", PrimaryEmail: ",CHAR(34),INDEX(People[Primary Email],$A3210),CHAR(34),
", PrimaryAddress: ",CHAR(34),INDEX(People[Primary Address],$A3210),CHAR(34),
", PersonLink: }"))</f>
        <v>#REF!</v>
      </c>
      <c r="H3210" t="e">
        <f>IF(COUNTA(CitationInformation)=0,"",IF(INDEX(AuthorList[Author Name],$A3210)="","",
CONCATENATE("  - &amp;AuthorListID",TEXT($A3210,"0000"),
"  {CitationID: *CitationID0001",
", PersonID: *PersonID",TEXT(MATCH(INDEX(AuthorList[Author Name],$A3210),People[Full Name],0),"0000"),
", AuthorOrder: ",INDEX(AuthorList[Author Number],$A3210),"}")))</f>
        <v>#REF!</v>
      </c>
      <c r="K3210" t="e">
        <f>IF(INDEX(SamplingFeatures[Feature Code],$A3210)="","",
CONCATENATE("  - &amp;SamplingFeatureID",TEXT($A3210,"0000"),
" {","SamplingFeatureUUID:  ",CHAR(34),INDEX(SamplingFeatures[Sampling Feature UUID],$A3210),CHAR(34),
", SamplingFeatureTypeCV:  ",CHAR(34),INDEX(SamplingFeatures[Sampling Feature Type],$A3210),CHAR(34),
", SamplingFeatureCode:  ",CHAR(34),INDEX(SamplingFeatures[Feature Code],$A3210),CHAR(34),
", SamplingFeatureName:  ",CHAR(34),INDEX(SamplingFeatures[Feature Name],$A3210),CHAR(34),
", SamplingFeatureDescription:  ",CHAR(34),INDEX(SamplingFeatures[Feature Description],$A3210),CHAR(34),
", SamplingFeatureGeotypeCV:  ",CHAR(34),INDEX(SamplingFeatures[Feature Geo Type],$A3210),CHAR(34),
", FeatureGeometry:  ",CHAR(34),INDEX(SamplingFeatures[Feature Geometry],$A3210),CHAR(34),
", Elevation_m:  ",CHAR(34),INDEX(SamplingFeatures[Elevation_m],$A3210),CHAR(34),
", ElevationDatumCV:  ",CHAR(34),ElevationDatum,CHAR(34),"}"))</f>
        <v>#REF!</v>
      </c>
      <c r="L3210" t="e">
        <f>IF(INDEX(SamplingFeatures[Sampling Feature Type],$A3210)&lt;&gt;"Site","",
CONCATENATE("  - &amp;SiteID",TEXT(SUMPRODUCT(--($L$3:$L3209&lt;&gt;"")),"0000"),
" {","SamplingFeatureID:  *SamplingFeatureID",TEXT($A3210,"0000"),
", SiteTypeCV:  ",CHAR(34),INDEX(Sites[Site Type],$A3210),CHAR(34),
", Latitude:  ",INDEX(Sites[Latitude],$A3210),
", Longitude:  ",INDEX(Sites[Longitude],$A3210),
", SRSName:  ",CHAR(34),LatLonDatum,CHAR(34),"}"))</f>
        <v>#REF!</v>
      </c>
      <c r="M3210" t="e">
        <f>IF(INDEX(SamplingFeatures[Sampling Feature Type],$A3210)&lt;&gt;"Specimen","",
CONCATENATE("  - &amp;SpecimenID",TEXT(SUMPRODUCT(--($M$3:$M3209&lt;&gt;"")),"0000"),
" {","SamplingFeatureID:  *SamplingFeatureID",TEXT($A3210,"0000"),
", SpecimenTypeCV:  ",CHAR(34),INDEX(Specimens[Specimen Type],$A3210),CHAR(34),
", SpecimenMediumCV:  ",INDEX(Specimens[Specimen Medium],$A3210),
", IsFieldSpecimen:  ",CHAR(34),INDEX(Specimens[Is Field Specimen?],$A3210),CHAR(34),"}"))</f>
        <v>#REF!</v>
      </c>
      <c r="N3210" t="e">
        <f>IF(COUNTA(SpatialOffsets[])=0,"", IF(INDEX(SpatialOffsets[Spatial Offset Type],$A3210)="","",
CONCATENATE("  - &amp;SpatialOffsetID",TEXT($A3210,"0000"),
" {","SpatialOffsetTypeCV:  ",CHAR(34),INDEX(SpatialOffsets[Spatial Offset Type],$A3210),CHAR(34),
", Offset1Value:  ",INDEX(SpatialOffsets[Offset 1 Value],$A3210),
", Offset1UnitID:  ",CHAR(34),INDEX(SpatialOffsets[Offset 1 Unit],$A3210),CHAR(34),
", Offset2Value:  ",INDEX(SpatialOffsets[Offset 2 Value],$A3210),
", Offset2UnitID:  ",CHAR(34),INDEX(SpatialOffsets[Offset 2 Unit],$A3210),CHAR(34),
", Offset3Value:  ",INDEX(SpatialOffsets[Offset 3 Value],$A3210),
", Offset3UnitID:  ",CHAR(34),INDEX(SpatialOffsets[Offset 3 Unit],$A3210),CHAR(34),,"}")))</f>
        <v>#REF!</v>
      </c>
      <c r="O3210" t="e">
        <f>IF(COUNTA(RelatedFeatures[])=0,"", IF(INDEX(RelatedFeatures[First Sampling Feature Code],$A3210)="","",
CONCATENATE("  - &amp;RelationID",TEXT($A3210,"0000"),
" {","SamplingFeatureID:  *SamplingFeatureID",TEXT(MATCH(INDEX(RelatedFeatures[First Sampling Feature Code],$A3210),SamplingFeatures[Feature Code],0),"0000"),
", RelationshipTypeCV:  ",CHAR(34),INDEX(RelatedFeatures[Relationship Type],$A3210),CHAR(34),
", RelatedFeatureID: *SamplingFeatureID",TEXT(MATCH(INDEX(RelatedFeatures[Second Sampling Feature Code],$A3210),SamplingFeatures[Feature Code],0),"0000"),
", SpatialOffsetID:  ",IF(INDEX(RelatedFeatures[Offset Number],$A3210)="","",CONCATENATE("*SpatialOffsetID",TEXT(INDEX(RelatedFeatures[Offset Number],$A3210),"0000"))),"}")))</f>
        <v>#REF!</v>
      </c>
      <c r="P3210" t="e">
        <f>IF(INDEX(Methods[Method Type],$A3210)="","",
CONCATENATE("  - &amp;MethodID",TEXT($A3210,"0000"),
" {","MethodTypeCV:  ",CHAR(34),INDEX(Methods[Method Type],$A3210),CHAR(34),
", MethodCode:  ",CHAR(34),INDEX(Methods[Method Code],$A3210),CHAR(34),
", MethodName:  ",CHAR(34),INDEX(Methods[Method Name],$A3210),CHAR(34),
", MethodDescription:  ",CHAR(34),INDEX(Methods[Method Description],$A3210),CHAR(34),
", MethodLink:  ",CHAR(34),INDEX(Methods[Method Link],$A3210),CHAR(34),
", OrganizationID: *OrganizationID",TEXT(MATCH(INDEX(Methods[Organization Name],$A3210),Organizations[Organization Name],0),"0000"),"}"))</f>
        <v>#REF!</v>
      </c>
      <c r="Q3210" t="e">
        <f>IF(INDEX(Variables[Variable Type],$A3210)="","",
CONCATENATE("  - &amp;VariableID",TEXT($A3210,"0000"),
" {","VariableTypeCV:  ",CHAR(34),INDEX(Variables[Variable Type],$A3210),CHAR(34),
", VariableCode:  ",CHAR(34),INDEX(Variables[Variable Code],$A3210),CHAR(34),
", VariableNameCV:  ",CHAR(34),INDEX(Variables[Variable Name],$A3210),CHAR(34),
", VariableDefinition:  ",CHAR(34),INDEX(Variables[Variable Definition],$A3210),CHAR(34),
", SpecciationCV:  ",CHAR(34),INDEX(Variables[Speciation],$A3210),CHAR(34),
", NoDataValue:  ",CHAR(34),INDEX(Variables[No Data Value],$A3210),CHAR(34),"}"))</f>
        <v>#REF!</v>
      </c>
    </row>
    <row r="3211" spans="1:17" x14ac:dyDescent="0.25">
      <c r="A3211">
        <v>3208</v>
      </c>
      <c r="D3211" t="e">
        <f>IF(INDEX(People[First Name],$A3211)="","",
CONCATENATE("  - &amp;PersonID",TEXT($A3211,"0000"),
" {","PersonFirstName:  ",CHAR(34),INDEX(People[First Name],$A3211),CHAR(34),
", PersonMiddleName:  ",CHAR(34),INDEX(People[Middle Name],$A3211),CHAR(34),
", PersonLastName:  ",CHAR(34),INDEX(People[Last Name],$A3211),CHAR(34),"}"))</f>
        <v>#REF!</v>
      </c>
      <c r="E3211" t="e">
        <f>IF(INDEX(Organizations[Organization Type '[CV']],$A3211)="","",
CONCATENATE("  - &amp;OrganizationID",TEXT($A3211,"0000"),
" {","OrganizationTypeCV:  ",CHAR(34),INDEX(Organizations[Organization Type '[CV']],$A3211),CHAR(34),
", OrganizationCode:  ",CHAR(34),INDEX(Organizations[Organization Code],$A3211),CHAR(34),
", OrganizationName:  ",CHAR(34),INDEX(Organizations[Organization Name],$A3211),CHAR(34),
", OrganizationDescription:  ",CHAR(34),INDEX(Organizations[Organization Description],$A3211),CHAR(34),
", OrganizationLink:  ",CHAR(34),INDEX(Organizations[Organization Link],$A3211),CHAR(34),"}"))</f>
        <v>#REF!</v>
      </c>
      <c r="F3211" t="e">
        <f>IF(INDEX(People[First Name],$A3211)="","",
CONCATENATE("  - &amp;AffiliationID",TEXT($A3211,"0000"),
" {PersonID: *PersonID",TEXT($A3211,"0000"),
", OrganizationID: *OrganizationID",TEXT(MATCH(INDEX(People[Organization Name],$A3211),Organizations[Organization Name],0),"0000"),
", IsPrimaryOrganizationContact: , AffiliationStartDate: , AffiliationEndDate: , PrimaryPhone: ",
", PrimaryEmail: ",CHAR(34),INDEX(People[Primary Email],$A3211),CHAR(34),
", PrimaryAddress: ",CHAR(34),INDEX(People[Primary Address],$A3211),CHAR(34),
", PersonLink: }"))</f>
        <v>#REF!</v>
      </c>
      <c r="H3211" t="e">
        <f>IF(COUNTA(CitationInformation)=0,"",IF(INDEX(AuthorList[Author Name],$A3211)="","",
CONCATENATE("  - &amp;AuthorListID",TEXT($A3211,"0000"),
"  {CitationID: *CitationID0001",
", PersonID: *PersonID",TEXT(MATCH(INDEX(AuthorList[Author Name],$A3211),People[Full Name],0),"0000"),
", AuthorOrder: ",INDEX(AuthorList[Author Number],$A3211),"}")))</f>
        <v>#REF!</v>
      </c>
      <c r="K3211" t="e">
        <f>IF(INDEX(SamplingFeatures[Feature Code],$A3211)="","",
CONCATENATE("  - &amp;SamplingFeatureID",TEXT($A3211,"0000"),
" {","SamplingFeatureUUID:  ",CHAR(34),INDEX(SamplingFeatures[Sampling Feature UUID],$A3211),CHAR(34),
", SamplingFeatureTypeCV:  ",CHAR(34),INDEX(SamplingFeatures[Sampling Feature Type],$A3211),CHAR(34),
", SamplingFeatureCode:  ",CHAR(34),INDEX(SamplingFeatures[Feature Code],$A3211),CHAR(34),
", SamplingFeatureName:  ",CHAR(34),INDEX(SamplingFeatures[Feature Name],$A3211),CHAR(34),
", SamplingFeatureDescription:  ",CHAR(34),INDEX(SamplingFeatures[Feature Description],$A3211),CHAR(34),
", SamplingFeatureGeotypeCV:  ",CHAR(34),INDEX(SamplingFeatures[Feature Geo Type],$A3211),CHAR(34),
", FeatureGeometry:  ",CHAR(34),INDEX(SamplingFeatures[Feature Geometry],$A3211),CHAR(34),
", Elevation_m:  ",CHAR(34),INDEX(SamplingFeatures[Elevation_m],$A3211),CHAR(34),
", ElevationDatumCV:  ",CHAR(34),ElevationDatum,CHAR(34),"}"))</f>
        <v>#REF!</v>
      </c>
      <c r="L3211" t="e">
        <f>IF(INDEX(SamplingFeatures[Sampling Feature Type],$A3211)&lt;&gt;"Site","",
CONCATENATE("  - &amp;SiteID",TEXT(SUMPRODUCT(--($L$3:$L3210&lt;&gt;"")),"0000"),
" {","SamplingFeatureID:  *SamplingFeatureID",TEXT($A3211,"0000"),
", SiteTypeCV:  ",CHAR(34),INDEX(Sites[Site Type],$A3211),CHAR(34),
", Latitude:  ",INDEX(Sites[Latitude],$A3211),
", Longitude:  ",INDEX(Sites[Longitude],$A3211),
", SRSName:  ",CHAR(34),LatLonDatum,CHAR(34),"}"))</f>
        <v>#REF!</v>
      </c>
      <c r="M3211" t="e">
        <f>IF(INDEX(SamplingFeatures[Sampling Feature Type],$A3211)&lt;&gt;"Specimen","",
CONCATENATE("  - &amp;SpecimenID",TEXT(SUMPRODUCT(--($M$3:$M3210&lt;&gt;"")),"0000"),
" {","SamplingFeatureID:  *SamplingFeatureID",TEXT($A3211,"0000"),
", SpecimenTypeCV:  ",CHAR(34),INDEX(Specimens[Specimen Type],$A3211),CHAR(34),
", SpecimenMediumCV:  ",INDEX(Specimens[Specimen Medium],$A3211),
", IsFieldSpecimen:  ",CHAR(34),INDEX(Specimens[Is Field Specimen?],$A3211),CHAR(34),"}"))</f>
        <v>#REF!</v>
      </c>
      <c r="N3211" t="e">
        <f>IF(COUNTA(SpatialOffsets[])=0,"", IF(INDEX(SpatialOffsets[Spatial Offset Type],$A3211)="","",
CONCATENATE("  - &amp;SpatialOffsetID",TEXT($A3211,"0000"),
" {","SpatialOffsetTypeCV:  ",CHAR(34),INDEX(SpatialOffsets[Spatial Offset Type],$A3211),CHAR(34),
", Offset1Value:  ",INDEX(SpatialOffsets[Offset 1 Value],$A3211),
", Offset1UnitID:  ",CHAR(34),INDEX(SpatialOffsets[Offset 1 Unit],$A3211),CHAR(34),
", Offset2Value:  ",INDEX(SpatialOffsets[Offset 2 Value],$A3211),
", Offset2UnitID:  ",CHAR(34),INDEX(SpatialOffsets[Offset 2 Unit],$A3211),CHAR(34),
", Offset3Value:  ",INDEX(SpatialOffsets[Offset 3 Value],$A3211),
", Offset3UnitID:  ",CHAR(34),INDEX(SpatialOffsets[Offset 3 Unit],$A3211),CHAR(34),,"}")))</f>
        <v>#REF!</v>
      </c>
      <c r="O3211" t="e">
        <f>IF(COUNTA(RelatedFeatures[])=0,"", IF(INDEX(RelatedFeatures[First Sampling Feature Code],$A3211)="","",
CONCATENATE("  - &amp;RelationID",TEXT($A3211,"0000"),
" {","SamplingFeatureID:  *SamplingFeatureID",TEXT(MATCH(INDEX(RelatedFeatures[First Sampling Feature Code],$A3211),SamplingFeatures[Feature Code],0),"0000"),
", RelationshipTypeCV:  ",CHAR(34),INDEX(RelatedFeatures[Relationship Type],$A3211),CHAR(34),
", RelatedFeatureID: *SamplingFeatureID",TEXT(MATCH(INDEX(RelatedFeatures[Second Sampling Feature Code],$A3211),SamplingFeatures[Feature Code],0),"0000"),
", SpatialOffsetID:  ",IF(INDEX(RelatedFeatures[Offset Number],$A3211)="","",CONCATENATE("*SpatialOffsetID",TEXT(INDEX(RelatedFeatures[Offset Number],$A3211),"0000"))),"}")))</f>
        <v>#REF!</v>
      </c>
      <c r="P3211" t="e">
        <f>IF(INDEX(Methods[Method Type],$A3211)="","",
CONCATENATE("  - &amp;MethodID",TEXT($A3211,"0000"),
" {","MethodTypeCV:  ",CHAR(34),INDEX(Methods[Method Type],$A3211),CHAR(34),
", MethodCode:  ",CHAR(34),INDEX(Methods[Method Code],$A3211),CHAR(34),
", MethodName:  ",CHAR(34),INDEX(Methods[Method Name],$A3211),CHAR(34),
", MethodDescription:  ",CHAR(34),INDEX(Methods[Method Description],$A3211),CHAR(34),
", MethodLink:  ",CHAR(34),INDEX(Methods[Method Link],$A3211),CHAR(34),
", OrganizationID: *OrganizationID",TEXT(MATCH(INDEX(Methods[Organization Name],$A3211),Organizations[Organization Name],0),"0000"),"}"))</f>
        <v>#REF!</v>
      </c>
      <c r="Q3211" t="e">
        <f>IF(INDEX(Variables[Variable Type],$A3211)="","",
CONCATENATE("  - &amp;VariableID",TEXT($A3211,"0000"),
" {","VariableTypeCV:  ",CHAR(34),INDEX(Variables[Variable Type],$A3211),CHAR(34),
", VariableCode:  ",CHAR(34),INDEX(Variables[Variable Code],$A3211),CHAR(34),
", VariableNameCV:  ",CHAR(34),INDEX(Variables[Variable Name],$A3211),CHAR(34),
", VariableDefinition:  ",CHAR(34),INDEX(Variables[Variable Definition],$A3211),CHAR(34),
", SpecciationCV:  ",CHAR(34),INDEX(Variables[Speciation],$A3211),CHAR(34),
", NoDataValue:  ",CHAR(34),INDEX(Variables[No Data Value],$A3211),CHAR(34),"}"))</f>
        <v>#REF!</v>
      </c>
    </row>
    <row r="3212" spans="1:17" x14ac:dyDescent="0.25">
      <c r="A3212">
        <v>3209</v>
      </c>
      <c r="D3212" t="e">
        <f>IF(INDEX(People[First Name],$A3212)="","",
CONCATENATE("  - &amp;PersonID",TEXT($A3212,"0000"),
" {","PersonFirstName:  ",CHAR(34),INDEX(People[First Name],$A3212),CHAR(34),
", PersonMiddleName:  ",CHAR(34),INDEX(People[Middle Name],$A3212),CHAR(34),
", PersonLastName:  ",CHAR(34),INDEX(People[Last Name],$A3212),CHAR(34),"}"))</f>
        <v>#REF!</v>
      </c>
      <c r="E3212" t="e">
        <f>IF(INDEX(Organizations[Organization Type '[CV']],$A3212)="","",
CONCATENATE("  - &amp;OrganizationID",TEXT($A3212,"0000"),
" {","OrganizationTypeCV:  ",CHAR(34),INDEX(Organizations[Organization Type '[CV']],$A3212),CHAR(34),
", OrganizationCode:  ",CHAR(34),INDEX(Organizations[Organization Code],$A3212),CHAR(34),
", OrganizationName:  ",CHAR(34),INDEX(Organizations[Organization Name],$A3212),CHAR(34),
", OrganizationDescription:  ",CHAR(34),INDEX(Organizations[Organization Description],$A3212),CHAR(34),
", OrganizationLink:  ",CHAR(34),INDEX(Organizations[Organization Link],$A3212),CHAR(34),"}"))</f>
        <v>#REF!</v>
      </c>
      <c r="F3212" t="e">
        <f>IF(INDEX(People[First Name],$A3212)="","",
CONCATENATE("  - &amp;AffiliationID",TEXT($A3212,"0000"),
" {PersonID: *PersonID",TEXT($A3212,"0000"),
", OrganizationID: *OrganizationID",TEXT(MATCH(INDEX(People[Organization Name],$A3212),Organizations[Organization Name],0),"0000"),
", IsPrimaryOrganizationContact: , AffiliationStartDate: , AffiliationEndDate: , PrimaryPhone: ",
", PrimaryEmail: ",CHAR(34),INDEX(People[Primary Email],$A3212),CHAR(34),
", PrimaryAddress: ",CHAR(34),INDEX(People[Primary Address],$A3212),CHAR(34),
", PersonLink: }"))</f>
        <v>#REF!</v>
      </c>
      <c r="H3212" t="e">
        <f>IF(COUNTA(CitationInformation)=0,"",IF(INDEX(AuthorList[Author Name],$A3212)="","",
CONCATENATE("  - &amp;AuthorListID",TEXT($A3212,"0000"),
"  {CitationID: *CitationID0001",
", PersonID: *PersonID",TEXT(MATCH(INDEX(AuthorList[Author Name],$A3212),People[Full Name],0),"0000"),
", AuthorOrder: ",INDEX(AuthorList[Author Number],$A3212),"}")))</f>
        <v>#REF!</v>
      </c>
      <c r="K3212" t="e">
        <f>IF(INDEX(SamplingFeatures[Feature Code],$A3212)="","",
CONCATENATE("  - &amp;SamplingFeatureID",TEXT($A3212,"0000"),
" {","SamplingFeatureUUID:  ",CHAR(34),INDEX(SamplingFeatures[Sampling Feature UUID],$A3212),CHAR(34),
", SamplingFeatureTypeCV:  ",CHAR(34),INDEX(SamplingFeatures[Sampling Feature Type],$A3212),CHAR(34),
", SamplingFeatureCode:  ",CHAR(34),INDEX(SamplingFeatures[Feature Code],$A3212),CHAR(34),
", SamplingFeatureName:  ",CHAR(34),INDEX(SamplingFeatures[Feature Name],$A3212),CHAR(34),
", SamplingFeatureDescription:  ",CHAR(34),INDEX(SamplingFeatures[Feature Description],$A3212),CHAR(34),
", SamplingFeatureGeotypeCV:  ",CHAR(34),INDEX(SamplingFeatures[Feature Geo Type],$A3212),CHAR(34),
", FeatureGeometry:  ",CHAR(34),INDEX(SamplingFeatures[Feature Geometry],$A3212),CHAR(34),
", Elevation_m:  ",CHAR(34),INDEX(SamplingFeatures[Elevation_m],$A3212),CHAR(34),
", ElevationDatumCV:  ",CHAR(34),ElevationDatum,CHAR(34),"}"))</f>
        <v>#REF!</v>
      </c>
      <c r="L3212" t="e">
        <f>IF(INDEX(SamplingFeatures[Sampling Feature Type],$A3212)&lt;&gt;"Site","",
CONCATENATE("  - &amp;SiteID",TEXT(SUMPRODUCT(--($L$3:$L3211&lt;&gt;"")),"0000"),
" {","SamplingFeatureID:  *SamplingFeatureID",TEXT($A3212,"0000"),
", SiteTypeCV:  ",CHAR(34),INDEX(Sites[Site Type],$A3212),CHAR(34),
", Latitude:  ",INDEX(Sites[Latitude],$A3212),
", Longitude:  ",INDEX(Sites[Longitude],$A3212),
", SRSName:  ",CHAR(34),LatLonDatum,CHAR(34),"}"))</f>
        <v>#REF!</v>
      </c>
      <c r="M3212" t="e">
        <f>IF(INDEX(SamplingFeatures[Sampling Feature Type],$A3212)&lt;&gt;"Specimen","",
CONCATENATE("  - &amp;SpecimenID",TEXT(SUMPRODUCT(--($M$3:$M3211&lt;&gt;"")),"0000"),
" {","SamplingFeatureID:  *SamplingFeatureID",TEXT($A3212,"0000"),
", SpecimenTypeCV:  ",CHAR(34),INDEX(Specimens[Specimen Type],$A3212),CHAR(34),
", SpecimenMediumCV:  ",INDEX(Specimens[Specimen Medium],$A3212),
", IsFieldSpecimen:  ",CHAR(34),INDEX(Specimens[Is Field Specimen?],$A3212),CHAR(34),"}"))</f>
        <v>#REF!</v>
      </c>
      <c r="N3212" t="e">
        <f>IF(COUNTA(SpatialOffsets[])=0,"", IF(INDEX(SpatialOffsets[Spatial Offset Type],$A3212)="","",
CONCATENATE("  - &amp;SpatialOffsetID",TEXT($A3212,"0000"),
" {","SpatialOffsetTypeCV:  ",CHAR(34),INDEX(SpatialOffsets[Spatial Offset Type],$A3212),CHAR(34),
", Offset1Value:  ",INDEX(SpatialOffsets[Offset 1 Value],$A3212),
", Offset1UnitID:  ",CHAR(34),INDEX(SpatialOffsets[Offset 1 Unit],$A3212),CHAR(34),
", Offset2Value:  ",INDEX(SpatialOffsets[Offset 2 Value],$A3212),
", Offset2UnitID:  ",CHAR(34),INDEX(SpatialOffsets[Offset 2 Unit],$A3212),CHAR(34),
", Offset3Value:  ",INDEX(SpatialOffsets[Offset 3 Value],$A3212),
", Offset3UnitID:  ",CHAR(34),INDEX(SpatialOffsets[Offset 3 Unit],$A3212),CHAR(34),,"}")))</f>
        <v>#REF!</v>
      </c>
      <c r="O3212" t="e">
        <f>IF(COUNTA(RelatedFeatures[])=0,"", IF(INDEX(RelatedFeatures[First Sampling Feature Code],$A3212)="","",
CONCATENATE("  - &amp;RelationID",TEXT($A3212,"0000"),
" {","SamplingFeatureID:  *SamplingFeatureID",TEXT(MATCH(INDEX(RelatedFeatures[First Sampling Feature Code],$A3212),SamplingFeatures[Feature Code],0),"0000"),
", RelationshipTypeCV:  ",CHAR(34),INDEX(RelatedFeatures[Relationship Type],$A3212),CHAR(34),
", RelatedFeatureID: *SamplingFeatureID",TEXT(MATCH(INDEX(RelatedFeatures[Second Sampling Feature Code],$A3212),SamplingFeatures[Feature Code],0),"0000"),
", SpatialOffsetID:  ",IF(INDEX(RelatedFeatures[Offset Number],$A3212)="","",CONCATENATE("*SpatialOffsetID",TEXT(INDEX(RelatedFeatures[Offset Number],$A3212),"0000"))),"}")))</f>
        <v>#REF!</v>
      </c>
      <c r="P3212" t="e">
        <f>IF(INDEX(Methods[Method Type],$A3212)="","",
CONCATENATE("  - &amp;MethodID",TEXT($A3212,"0000"),
" {","MethodTypeCV:  ",CHAR(34),INDEX(Methods[Method Type],$A3212),CHAR(34),
", MethodCode:  ",CHAR(34),INDEX(Methods[Method Code],$A3212),CHAR(34),
", MethodName:  ",CHAR(34),INDEX(Methods[Method Name],$A3212),CHAR(34),
", MethodDescription:  ",CHAR(34),INDEX(Methods[Method Description],$A3212),CHAR(34),
", MethodLink:  ",CHAR(34),INDEX(Methods[Method Link],$A3212),CHAR(34),
", OrganizationID: *OrganizationID",TEXT(MATCH(INDEX(Methods[Organization Name],$A3212),Organizations[Organization Name],0),"0000"),"}"))</f>
        <v>#REF!</v>
      </c>
      <c r="Q3212" t="e">
        <f>IF(INDEX(Variables[Variable Type],$A3212)="","",
CONCATENATE("  - &amp;VariableID",TEXT($A3212,"0000"),
" {","VariableTypeCV:  ",CHAR(34),INDEX(Variables[Variable Type],$A3212),CHAR(34),
", VariableCode:  ",CHAR(34),INDEX(Variables[Variable Code],$A3212),CHAR(34),
", VariableNameCV:  ",CHAR(34),INDEX(Variables[Variable Name],$A3212),CHAR(34),
", VariableDefinition:  ",CHAR(34),INDEX(Variables[Variable Definition],$A3212),CHAR(34),
", SpecciationCV:  ",CHAR(34),INDEX(Variables[Speciation],$A3212),CHAR(34),
", NoDataValue:  ",CHAR(34),INDEX(Variables[No Data Value],$A3212),CHAR(34),"}"))</f>
        <v>#REF!</v>
      </c>
    </row>
    <row r="3213" spans="1:17" x14ac:dyDescent="0.25">
      <c r="A3213">
        <v>3210</v>
      </c>
      <c r="D3213" t="e">
        <f>IF(INDEX(People[First Name],$A3213)="","",
CONCATENATE("  - &amp;PersonID",TEXT($A3213,"0000"),
" {","PersonFirstName:  ",CHAR(34),INDEX(People[First Name],$A3213),CHAR(34),
", PersonMiddleName:  ",CHAR(34),INDEX(People[Middle Name],$A3213),CHAR(34),
", PersonLastName:  ",CHAR(34),INDEX(People[Last Name],$A3213),CHAR(34),"}"))</f>
        <v>#REF!</v>
      </c>
      <c r="E3213" t="e">
        <f>IF(INDEX(Organizations[Organization Type '[CV']],$A3213)="","",
CONCATENATE("  - &amp;OrganizationID",TEXT($A3213,"0000"),
" {","OrganizationTypeCV:  ",CHAR(34),INDEX(Organizations[Organization Type '[CV']],$A3213),CHAR(34),
", OrganizationCode:  ",CHAR(34),INDEX(Organizations[Organization Code],$A3213),CHAR(34),
", OrganizationName:  ",CHAR(34),INDEX(Organizations[Organization Name],$A3213),CHAR(34),
", OrganizationDescription:  ",CHAR(34),INDEX(Organizations[Organization Description],$A3213),CHAR(34),
", OrganizationLink:  ",CHAR(34),INDEX(Organizations[Organization Link],$A3213),CHAR(34),"}"))</f>
        <v>#REF!</v>
      </c>
      <c r="F3213" t="e">
        <f>IF(INDEX(People[First Name],$A3213)="","",
CONCATENATE("  - &amp;AffiliationID",TEXT($A3213,"0000"),
" {PersonID: *PersonID",TEXT($A3213,"0000"),
", OrganizationID: *OrganizationID",TEXT(MATCH(INDEX(People[Organization Name],$A3213),Organizations[Organization Name],0),"0000"),
", IsPrimaryOrganizationContact: , AffiliationStartDate: , AffiliationEndDate: , PrimaryPhone: ",
", PrimaryEmail: ",CHAR(34),INDEX(People[Primary Email],$A3213),CHAR(34),
", PrimaryAddress: ",CHAR(34),INDEX(People[Primary Address],$A3213),CHAR(34),
", PersonLink: }"))</f>
        <v>#REF!</v>
      </c>
      <c r="H3213" t="e">
        <f>IF(COUNTA(CitationInformation)=0,"",IF(INDEX(AuthorList[Author Name],$A3213)="","",
CONCATENATE("  - &amp;AuthorListID",TEXT($A3213,"0000"),
"  {CitationID: *CitationID0001",
", PersonID: *PersonID",TEXT(MATCH(INDEX(AuthorList[Author Name],$A3213),People[Full Name],0),"0000"),
", AuthorOrder: ",INDEX(AuthorList[Author Number],$A3213),"}")))</f>
        <v>#REF!</v>
      </c>
      <c r="K3213" t="e">
        <f>IF(INDEX(SamplingFeatures[Feature Code],$A3213)="","",
CONCATENATE("  - &amp;SamplingFeatureID",TEXT($A3213,"0000"),
" {","SamplingFeatureUUID:  ",CHAR(34),INDEX(SamplingFeatures[Sampling Feature UUID],$A3213),CHAR(34),
", SamplingFeatureTypeCV:  ",CHAR(34),INDEX(SamplingFeatures[Sampling Feature Type],$A3213),CHAR(34),
", SamplingFeatureCode:  ",CHAR(34),INDEX(SamplingFeatures[Feature Code],$A3213),CHAR(34),
", SamplingFeatureName:  ",CHAR(34),INDEX(SamplingFeatures[Feature Name],$A3213),CHAR(34),
", SamplingFeatureDescription:  ",CHAR(34),INDEX(SamplingFeatures[Feature Description],$A3213),CHAR(34),
", SamplingFeatureGeotypeCV:  ",CHAR(34),INDEX(SamplingFeatures[Feature Geo Type],$A3213),CHAR(34),
", FeatureGeometry:  ",CHAR(34),INDEX(SamplingFeatures[Feature Geometry],$A3213),CHAR(34),
", Elevation_m:  ",CHAR(34),INDEX(SamplingFeatures[Elevation_m],$A3213),CHAR(34),
", ElevationDatumCV:  ",CHAR(34),ElevationDatum,CHAR(34),"}"))</f>
        <v>#REF!</v>
      </c>
      <c r="L3213" t="e">
        <f>IF(INDEX(SamplingFeatures[Sampling Feature Type],$A3213)&lt;&gt;"Site","",
CONCATENATE("  - &amp;SiteID",TEXT(SUMPRODUCT(--($L$3:$L3212&lt;&gt;"")),"0000"),
" {","SamplingFeatureID:  *SamplingFeatureID",TEXT($A3213,"0000"),
", SiteTypeCV:  ",CHAR(34),INDEX(Sites[Site Type],$A3213),CHAR(34),
", Latitude:  ",INDEX(Sites[Latitude],$A3213),
", Longitude:  ",INDEX(Sites[Longitude],$A3213),
", SRSName:  ",CHAR(34),LatLonDatum,CHAR(34),"}"))</f>
        <v>#REF!</v>
      </c>
      <c r="M3213" t="e">
        <f>IF(INDEX(SamplingFeatures[Sampling Feature Type],$A3213)&lt;&gt;"Specimen","",
CONCATENATE("  - &amp;SpecimenID",TEXT(SUMPRODUCT(--($M$3:$M3212&lt;&gt;"")),"0000"),
" {","SamplingFeatureID:  *SamplingFeatureID",TEXT($A3213,"0000"),
", SpecimenTypeCV:  ",CHAR(34),INDEX(Specimens[Specimen Type],$A3213),CHAR(34),
", SpecimenMediumCV:  ",INDEX(Specimens[Specimen Medium],$A3213),
", IsFieldSpecimen:  ",CHAR(34),INDEX(Specimens[Is Field Specimen?],$A3213),CHAR(34),"}"))</f>
        <v>#REF!</v>
      </c>
      <c r="N3213" t="e">
        <f>IF(COUNTA(SpatialOffsets[])=0,"", IF(INDEX(SpatialOffsets[Spatial Offset Type],$A3213)="","",
CONCATENATE("  - &amp;SpatialOffsetID",TEXT($A3213,"0000"),
" {","SpatialOffsetTypeCV:  ",CHAR(34),INDEX(SpatialOffsets[Spatial Offset Type],$A3213),CHAR(34),
", Offset1Value:  ",INDEX(SpatialOffsets[Offset 1 Value],$A3213),
", Offset1UnitID:  ",CHAR(34),INDEX(SpatialOffsets[Offset 1 Unit],$A3213),CHAR(34),
", Offset2Value:  ",INDEX(SpatialOffsets[Offset 2 Value],$A3213),
", Offset2UnitID:  ",CHAR(34),INDEX(SpatialOffsets[Offset 2 Unit],$A3213),CHAR(34),
", Offset3Value:  ",INDEX(SpatialOffsets[Offset 3 Value],$A3213),
", Offset3UnitID:  ",CHAR(34),INDEX(SpatialOffsets[Offset 3 Unit],$A3213),CHAR(34),,"}")))</f>
        <v>#REF!</v>
      </c>
      <c r="O3213" t="e">
        <f>IF(COUNTA(RelatedFeatures[])=0,"", IF(INDEX(RelatedFeatures[First Sampling Feature Code],$A3213)="","",
CONCATENATE("  - &amp;RelationID",TEXT($A3213,"0000"),
" {","SamplingFeatureID:  *SamplingFeatureID",TEXT(MATCH(INDEX(RelatedFeatures[First Sampling Feature Code],$A3213),SamplingFeatures[Feature Code],0),"0000"),
", RelationshipTypeCV:  ",CHAR(34),INDEX(RelatedFeatures[Relationship Type],$A3213),CHAR(34),
", RelatedFeatureID: *SamplingFeatureID",TEXT(MATCH(INDEX(RelatedFeatures[Second Sampling Feature Code],$A3213),SamplingFeatures[Feature Code],0),"0000"),
", SpatialOffsetID:  ",IF(INDEX(RelatedFeatures[Offset Number],$A3213)="","",CONCATENATE("*SpatialOffsetID",TEXT(INDEX(RelatedFeatures[Offset Number],$A3213),"0000"))),"}")))</f>
        <v>#REF!</v>
      </c>
      <c r="P3213" t="e">
        <f>IF(INDEX(Methods[Method Type],$A3213)="","",
CONCATENATE("  - &amp;MethodID",TEXT($A3213,"0000"),
" {","MethodTypeCV:  ",CHAR(34),INDEX(Methods[Method Type],$A3213),CHAR(34),
", MethodCode:  ",CHAR(34),INDEX(Methods[Method Code],$A3213),CHAR(34),
", MethodName:  ",CHAR(34),INDEX(Methods[Method Name],$A3213),CHAR(34),
", MethodDescription:  ",CHAR(34),INDEX(Methods[Method Description],$A3213),CHAR(34),
", MethodLink:  ",CHAR(34),INDEX(Methods[Method Link],$A3213),CHAR(34),
", OrganizationID: *OrganizationID",TEXT(MATCH(INDEX(Methods[Organization Name],$A3213),Organizations[Organization Name],0),"0000"),"}"))</f>
        <v>#REF!</v>
      </c>
      <c r="Q3213" t="e">
        <f>IF(INDEX(Variables[Variable Type],$A3213)="","",
CONCATENATE("  - &amp;VariableID",TEXT($A3213,"0000"),
" {","VariableTypeCV:  ",CHAR(34),INDEX(Variables[Variable Type],$A3213),CHAR(34),
", VariableCode:  ",CHAR(34),INDEX(Variables[Variable Code],$A3213),CHAR(34),
", VariableNameCV:  ",CHAR(34),INDEX(Variables[Variable Name],$A3213),CHAR(34),
", VariableDefinition:  ",CHAR(34),INDEX(Variables[Variable Definition],$A3213),CHAR(34),
", SpecciationCV:  ",CHAR(34),INDEX(Variables[Speciation],$A3213),CHAR(34),
", NoDataValue:  ",CHAR(34),INDEX(Variables[No Data Value],$A3213),CHAR(34),"}"))</f>
        <v>#REF!</v>
      </c>
    </row>
    <row r="3214" spans="1:17" x14ac:dyDescent="0.25">
      <c r="A3214">
        <v>3211</v>
      </c>
      <c r="D3214" t="e">
        <f>IF(INDEX(People[First Name],$A3214)="","",
CONCATENATE("  - &amp;PersonID",TEXT($A3214,"0000"),
" {","PersonFirstName:  ",CHAR(34),INDEX(People[First Name],$A3214),CHAR(34),
", PersonMiddleName:  ",CHAR(34),INDEX(People[Middle Name],$A3214),CHAR(34),
", PersonLastName:  ",CHAR(34),INDEX(People[Last Name],$A3214),CHAR(34),"}"))</f>
        <v>#REF!</v>
      </c>
      <c r="E3214" t="e">
        <f>IF(INDEX(Organizations[Organization Type '[CV']],$A3214)="","",
CONCATENATE("  - &amp;OrganizationID",TEXT($A3214,"0000"),
" {","OrganizationTypeCV:  ",CHAR(34),INDEX(Organizations[Organization Type '[CV']],$A3214),CHAR(34),
", OrganizationCode:  ",CHAR(34),INDEX(Organizations[Organization Code],$A3214),CHAR(34),
", OrganizationName:  ",CHAR(34),INDEX(Organizations[Organization Name],$A3214),CHAR(34),
", OrganizationDescription:  ",CHAR(34),INDEX(Organizations[Organization Description],$A3214),CHAR(34),
", OrganizationLink:  ",CHAR(34),INDEX(Organizations[Organization Link],$A3214),CHAR(34),"}"))</f>
        <v>#REF!</v>
      </c>
      <c r="F3214" t="e">
        <f>IF(INDEX(People[First Name],$A3214)="","",
CONCATENATE("  - &amp;AffiliationID",TEXT($A3214,"0000"),
" {PersonID: *PersonID",TEXT($A3214,"0000"),
", OrganizationID: *OrganizationID",TEXT(MATCH(INDEX(People[Organization Name],$A3214),Organizations[Organization Name],0),"0000"),
", IsPrimaryOrganizationContact: , AffiliationStartDate: , AffiliationEndDate: , PrimaryPhone: ",
", PrimaryEmail: ",CHAR(34),INDEX(People[Primary Email],$A3214),CHAR(34),
", PrimaryAddress: ",CHAR(34),INDEX(People[Primary Address],$A3214),CHAR(34),
", PersonLink: }"))</f>
        <v>#REF!</v>
      </c>
      <c r="H3214" t="e">
        <f>IF(COUNTA(CitationInformation)=0,"",IF(INDEX(AuthorList[Author Name],$A3214)="","",
CONCATENATE("  - &amp;AuthorListID",TEXT($A3214,"0000"),
"  {CitationID: *CitationID0001",
", PersonID: *PersonID",TEXT(MATCH(INDEX(AuthorList[Author Name],$A3214),People[Full Name],0),"0000"),
", AuthorOrder: ",INDEX(AuthorList[Author Number],$A3214),"}")))</f>
        <v>#REF!</v>
      </c>
      <c r="K3214" t="e">
        <f>IF(INDEX(SamplingFeatures[Feature Code],$A3214)="","",
CONCATENATE("  - &amp;SamplingFeatureID",TEXT($A3214,"0000"),
" {","SamplingFeatureUUID:  ",CHAR(34),INDEX(SamplingFeatures[Sampling Feature UUID],$A3214),CHAR(34),
", SamplingFeatureTypeCV:  ",CHAR(34),INDEX(SamplingFeatures[Sampling Feature Type],$A3214),CHAR(34),
", SamplingFeatureCode:  ",CHAR(34),INDEX(SamplingFeatures[Feature Code],$A3214),CHAR(34),
", SamplingFeatureName:  ",CHAR(34),INDEX(SamplingFeatures[Feature Name],$A3214),CHAR(34),
", SamplingFeatureDescription:  ",CHAR(34),INDEX(SamplingFeatures[Feature Description],$A3214),CHAR(34),
", SamplingFeatureGeotypeCV:  ",CHAR(34),INDEX(SamplingFeatures[Feature Geo Type],$A3214),CHAR(34),
", FeatureGeometry:  ",CHAR(34),INDEX(SamplingFeatures[Feature Geometry],$A3214),CHAR(34),
", Elevation_m:  ",CHAR(34),INDEX(SamplingFeatures[Elevation_m],$A3214),CHAR(34),
", ElevationDatumCV:  ",CHAR(34),ElevationDatum,CHAR(34),"}"))</f>
        <v>#REF!</v>
      </c>
      <c r="L3214" t="e">
        <f>IF(INDEX(SamplingFeatures[Sampling Feature Type],$A3214)&lt;&gt;"Site","",
CONCATENATE("  - &amp;SiteID",TEXT(SUMPRODUCT(--($L$3:$L3213&lt;&gt;"")),"0000"),
" {","SamplingFeatureID:  *SamplingFeatureID",TEXT($A3214,"0000"),
", SiteTypeCV:  ",CHAR(34),INDEX(Sites[Site Type],$A3214),CHAR(34),
", Latitude:  ",INDEX(Sites[Latitude],$A3214),
", Longitude:  ",INDEX(Sites[Longitude],$A3214),
", SRSName:  ",CHAR(34),LatLonDatum,CHAR(34),"}"))</f>
        <v>#REF!</v>
      </c>
      <c r="M3214" t="e">
        <f>IF(INDEX(SamplingFeatures[Sampling Feature Type],$A3214)&lt;&gt;"Specimen","",
CONCATENATE("  - &amp;SpecimenID",TEXT(SUMPRODUCT(--($M$3:$M3213&lt;&gt;"")),"0000"),
" {","SamplingFeatureID:  *SamplingFeatureID",TEXT($A3214,"0000"),
", SpecimenTypeCV:  ",CHAR(34),INDEX(Specimens[Specimen Type],$A3214),CHAR(34),
", SpecimenMediumCV:  ",INDEX(Specimens[Specimen Medium],$A3214),
", IsFieldSpecimen:  ",CHAR(34),INDEX(Specimens[Is Field Specimen?],$A3214),CHAR(34),"}"))</f>
        <v>#REF!</v>
      </c>
      <c r="N3214" t="e">
        <f>IF(COUNTA(SpatialOffsets[])=0,"", IF(INDEX(SpatialOffsets[Spatial Offset Type],$A3214)="","",
CONCATENATE("  - &amp;SpatialOffsetID",TEXT($A3214,"0000"),
" {","SpatialOffsetTypeCV:  ",CHAR(34),INDEX(SpatialOffsets[Spatial Offset Type],$A3214),CHAR(34),
", Offset1Value:  ",INDEX(SpatialOffsets[Offset 1 Value],$A3214),
", Offset1UnitID:  ",CHAR(34),INDEX(SpatialOffsets[Offset 1 Unit],$A3214),CHAR(34),
", Offset2Value:  ",INDEX(SpatialOffsets[Offset 2 Value],$A3214),
", Offset2UnitID:  ",CHAR(34),INDEX(SpatialOffsets[Offset 2 Unit],$A3214),CHAR(34),
", Offset3Value:  ",INDEX(SpatialOffsets[Offset 3 Value],$A3214),
", Offset3UnitID:  ",CHAR(34),INDEX(SpatialOffsets[Offset 3 Unit],$A3214),CHAR(34),,"}")))</f>
        <v>#REF!</v>
      </c>
      <c r="O3214" t="e">
        <f>IF(COUNTA(RelatedFeatures[])=0,"", IF(INDEX(RelatedFeatures[First Sampling Feature Code],$A3214)="","",
CONCATENATE("  - &amp;RelationID",TEXT($A3214,"0000"),
" {","SamplingFeatureID:  *SamplingFeatureID",TEXT(MATCH(INDEX(RelatedFeatures[First Sampling Feature Code],$A3214),SamplingFeatures[Feature Code],0),"0000"),
", RelationshipTypeCV:  ",CHAR(34),INDEX(RelatedFeatures[Relationship Type],$A3214),CHAR(34),
", RelatedFeatureID: *SamplingFeatureID",TEXT(MATCH(INDEX(RelatedFeatures[Second Sampling Feature Code],$A3214),SamplingFeatures[Feature Code],0),"0000"),
", SpatialOffsetID:  ",IF(INDEX(RelatedFeatures[Offset Number],$A3214)="","",CONCATENATE("*SpatialOffsetID",TEXT(INDEX(RelatedFeatures[Offset Number],$A3214),"0000"))),"}")))</f>
        <v>#REF!</v>
      </c>
      <c r="P3214" t="e">
        <f>IF(INDEX(Methods[Method Type],$A3214)="","",
CONCATENATE("  - &amp;MethodID",TEXT($A3214,"0000"),
" {","MethodTypeCV:  ",CHAR(34),INDEX(Methods[Method Type],$A3214),CHAR(34),
", MethodCode:  ",CHAR(34),INDEX(Methods[Method Code],$A3214),CHAR(34),
", MethodName:  ",CHAR(34),INDEX(Methods[Method Name],$A3214),CHAR(34),
", MethodDescription:  ",CHAR(34),INDEX(Methods[Method Description],$A3214),CHAR(34),
", MethodLink:  ",CHAR(34),INDEX(Methods[Method Link],$A3214),CHAR(34),
", OrganizationID: *OrganizationID",TEXT(MATCH(INDEX(Methods[Organization Name],$A3214),Organizations[Organization Name],0),"0000"),"}"))</f>
        <v>#REF!</v>
      </c>
      <c r="Q3214" t="e">
        <f>IF(INDEX(Variables[Variable Type],$A3214)="","",
CONCATENATE("  - &amp;VariableID",TEXT($A3214,"0000"),
" {","VariableTypeCV:  ",CHAR(34),INDEX(Variables[Variable Type],$A3214),CHAR(34),
", VariableCode:  ",CHAR(34),INDEX(Variables[Variable Code],$A3214),CHAR(34),
", VariableNameCV:  ",CHAR(34),INDEX(Variables[Variable Name],$A3214),CHAR(34),
", VariableDefinition:  ",CHAR(34),INDEX(Variables[Variable Definition],$A3214),CHAR(34),
", SpecciationCV:  ",CHAR(34),INDEX(Variables[Speciation],$A3214),CHAR(34),
", NoDataValue:  ",CHAR(34),INDEX(Variables[No Data Value],$A3214),CHAR(34),"}"))</f>
        <v>#REF!</v>
      </c>
    </row>
    <row r="3215" spans="1:17" x14ac:dyDescent="0.25">
      <c r="A3215">
        <v>3212</v>
      </c>
      <c r="D3215" t="e">
        <f>IF(INDEX(People[First Name],$A3215)="","",
CONCATENATE("  - &amp;PersonID",TEXT($A3215,"0000"),
" {","PersonFirstName:  ",CHAR(34),INDEX(People[First Name],$A3215),CHAR(34),
", PersonMiddleName:  ",CHAR(34),INDEX(People[Middle Name],$A3215),CHAR(34),
", PersonLastName:  ",CHAR(34),INDEX(People[Last Name],$A3215),CHAR(34),"}"))</f>
        <v>#REF!</v>
      </c>
      <c r="E3215" t="e">
        <f>IF(INDEX(Organizations[Organization Type '[CV']],$A3215)="","",
CONCATENATE("  - &amp;OrganizationID",TEXT($A3215,"0000"),
" {","OrganizationTypeCV:  ",CHAR(34),INDEX(Organizations[Organization Type '[CV']],$A3215),CHAR(34),
", OrganizationCode:  ",CHAR(34),INDEX(Organizations[Organization Code],$A3215),CHAR(34),
", OrganizationName:  ",CHAR(34),INDEX(Organizations[Organization Name],$A3215),CHAR(34),
", OrganizationDescription:  ",CHAR(34),INDEX(Organizations[Organization Description],$A3215),CHAR(34),
", OrganizationLink:  ",CHAR(34),INDEX(Organizations[Organization Link],$A3215),CHAR(34),"}"))</f>
        <v>#REF!</v>
      </c>
      <c r="F3215" t="e">
        <f>IF(INDEX(People[First Name],$A3215)="","",
CONCATENATE("  - &amp;AffiliationID",TEXT($A3215,"0000"),
" {PersonID: *PersonID",TEXT($A3215,"0000"),
", OrganizationID: *OrganizationID",TEXT(MATCH(INDEX(People[Organization Name],$A3215),Organizations[Organization Name],0),"0000"),
", IsPrimaryOrganizationContact: , AffiliationStartDate: , AffiliationEndDate: , PrimaryPhone: ",
", PrimaryEmail: ",CHAR(34),INDEX(People[Primary Email],$A3215),CHAR(34),
", PrimaryAddress: ",CHAR(34),INDEX(People[Primary Address],$A3215),CHAR(34),
", PersonLink: }"))</f>
        <v>#REF!</v>
      </c>
      <c r="H3215" t="e">
        <f>IF(COUNTA(CitationInformation)=0,"",IF(INDEX(AuthorList[Author Name],$A3215)="","",
CONCATENATE("  - &amp;AuthorListID",TEXT($A3215,"0000"),
"  {CitationID: *CitationID0001",
", PersonID: *PersonID",TEXT(MATCH(INDEX(AuthorList[Author Name],$A3215),People[Full Name],0),"0000"),
", AuthorOrder: ",INDEX(AuthorList[Author Number],$A3215),"}")))</f>
        <v>#REF!</v>
      </c>
      <c r="K3215" t="e">
        <f>IF(INDEX(SamplingFeatures[Feature Code],$A3215)="","",
CONCATENATE("  - &amp;SamplingFeatureID",TEXT($A3215,"0000"),
" {","SamplingFeatureUUID:  ",CHAR(34),INDEX(SamplingFeatures[Sampling Feature UUID],$A3215),CHAR(34),
", SamplingFeatureTypeCV:  ",CHAR(34),INDEX(SamplingFeatures[Sampling Feature Type],$A3215),CHAR(34),
", SamplingFeatureCode:  ",CHAR(34),INDEX(SamplingFeatures[Feature Code],$A3215),CHAR(34),
", SamplingFeatureName:  ",CHAR(34),INDEX(SamplingFeatures[Feature Name],$A3215),CHAR(34),
", SamplingFeatureDescription:  ",CHAR(34),INDEX(SamplingFeatures[Feature Description],$A3215),CHAR(34),
", SamplingFeatureGeotypeCV:  ",CHAR(34),INDEX(SamplingFeatures[Feature Geo Type],$A3215),CHAR(34),
", FeatureGeometry:  ",CHAR(34),INDEX(SamplingFeatures[Feature Geometry],$A3215),CHAR(34),
", Elevation_m:  ",CHAR(34),INDEX(SamplingFeatures[Elevation_m],$A3215),CHAR(34),
", ElevationDatumCV:  ",CHAR(34),ElevationDatum,CHAR(34),"}"))</f>
        <v>#REF!</v>
      </c>
      <c r="L3215" t="e">
        <f>IF(INDEX(SamplingFeatures[Sampling Feature Type],$A3215)&lt;&gt;"Site","",
CONCATENATE("  - &amp;SiteID",TEXT(SUMPRODUCT(--($L$3:$L3214&lt;&gt;"")),"0000"),
" {","SamplingFeatureID:  *SamplingFeatureID",TEXT($A3215,"0000"),
", SiteTypeCV:  ",CHAR(34),INDEX(Sites[Site Type],$A3215),CHAR(34),
", Latitude:  ",INDEX(Sites[Latitude],$A3215),
", Longitude:  ",INDEX(Sites[Longitude],$A3215),
", SRSName:  ",CHAR(34),LatLonDatum,CHAR(34),"}"))</f>
        <v>#REF!</v>
      </c>
      <c r="M3215" t="e">
        <f>IF(INDEX(SamplingFeatures[Sampling Feature Type],$A3215)&lt;&gt;"Specimen","",
CONCATENATE("  - &amp;SpecimenID",TEXT(SUMPRODUCT(--($M$3:$M3214&lt;&gt;"")),"0000"),
" {","SamplingFeatureID:  *SamplingFeatureID",TEXT($A3215,"0000"),
", SpecimenTypeCV:  ",CHAR(34),INDEX(Specimens[Specimen Type],$A3215),CHAR(34),
", SpecimenMediumCV:  ",INDEX(Specimens[Specimen Medium],$A3215),
", IsFieldSpecimen:  ",CHAR(34),INDEX(Specimens[Is Field Specimen?],$A3215),CHAR(34),"}"))</f>
        <v>#REF!</v>
      </c>
      <c r="N3215" t="e">
        <f>IF(COUNTA(SpatialOffsets[])=0,"", IF(INDEX(SpatialOffsets[Spatial Offset Type],$A3215)="","",
CONCATENATE("  - &amp;SpatialOffsetID",TEXT($A3215,"0000"),
" {","SpatialOffsetTypeCV:  ",CHAR(34),INDEX(SpatialOffsets[Spatial Offset Type],$A3215),CHAR(34),
", Offset1Value:  ",INDEX(SpatialOffsets[Offset 1 Value],$A3215),
", Offset1UnitID:  ",CHAR(34),INDEX(SpatialOffsets[Offset 1 Unit],$A3215),CHAR(34),
", Offset2Value:  ",INDEX(SpatialOffsets[Offset 2 Value],$A3215),
", Offset2UnitID:  ",CHAR(34),INDEX(SpatialOffsets[Offset 2 Unit],$A3215),CHAR(34),
", Offset3Value:  ",INDEX(SpatialOffsets[Offset 3 Value],$A3215),
", Offset3UnitID:  ",CHAR(34),INDEX(SpatialOffsets[Offset 3 Unit],$A3215),CHAR(34),,"}")))</f>
        <v>#REF!</v>
      </c>
      <c r="O3215" t="e">
        <f>IF(COUNTA(RelatedFeatures[])=0,"", IF(INDEX(RelatedFeatures[First Sampling Feature Code],$A3215)="","",
CONCATENATE("  - &amp;RelationID",TEXT($A3215,"0000"),
" {","SamplingFeatureID:  *SamplingFeatureID",TEXT(MATCH(INDEX(RelatedFeatures[First Sampling Feature Code],$A3215),SamplingFeatures[Feature Code],0),"0000"),
", RelationshipTypeCV:  ",CHAR(34),INDEX(RelatedFeatures[Relationship Type],$A3215),CHAR(34),
", RelatedFeatureID: *SamplingFeatureID",TEXT(MATCH(INDEX(RelatedFeatures[Second Sampling Feature Code],$A3215),SamplingFeatures[Feature Code],0),"0000"),
", SpatialOffsetID:  ",IF(INDEX(RelatedFeatures[Offset Number],$A3215)="","",CONCATENATE("*SpatialOffsetID",TEXT(INDEX(RelatedFeatures[Offset Number],$A3215),"0000"))),"}")))</f>
        <v>#REF!</v>
      </c>
      <c r="P3215" t="e">
        <f>IF(INDEX(Methods[Method Type],$A3215)="","",
CONCATENATE("  - &amp;MethodID",TEXT($A3215,"0000"),
" {","MethodTypeCV:  ",CHAR(34),INDEX(Methods[Method Type],$A3215),CHAR(34),
", MethodCode:  ",CHAR(34),INDEX(Methods[Method Code],$A3215),CHAR(34),
", MethodName:  ",CHAR(34),INDEX(Methods[Method Name],$A3215),CHAR(34),
", MethodDescription:  ",CHAR(34),INDEX(Methods[Method Description],$A3215),CHAR(34),
", MethodLink:  ",CHAR(34),INDEX(Methods[Method Link],$A3215),CHAR(34),
", OrganizationID: *OrganizationID",TEXT(MATCH(INDEX(Methods[Organization Name],$A3215),Organizations[Organization Name],0),"0000"),"}"))</f>
        <v>#REF!</v>
      </c>
      <c r="Q3215" t="e">
        <f>IF(INDEX(Variables[Variable Type],$A3215)="","",
CONCATENATE("  - &amp;VariableID",TEXT($A3215,"0000"),
" {","VariableTypeCV:  ",CHAR(34),INDEX(Variables[Variable Type],$A3215),CHAR(34),
", VariableCode:  ",CHAR(34),INDEX(Variables[Variable Code],$A3215),CHAR(34),
", VariableNameCV:  ",CHAR(34),INDEX(Variables[Variable Name],$A3215),CHAR(34),
", VariableDefinition:  ",CHAR(34),INDEX(Variables[Variable Definition],$A3215),CHAR(34),
", SpecciationCV:  ",CHAR(34),INDEX(Variables[Speciation],$A3215),CHAR(34),
", NoDataValue:  ",CHAR(34),INDEX(Variables[No Data Value],$A3215),CHAR(34),"}"))</f>
        <v>#REF!</v>
      </c>
    </row>
    <row r="3216" spans="1:17" x14ac:dyDescent="0.25">
      <c r="A3216">
        <v>3213</v>
      </c>
      <c r="D3216" t="e">
        <f>IF(INDEX(People[First Name],$A3216)="","",
CONCATENATE("  - &amp;PersonID",TEXT($A3216,"0000"),
" {","PersonFirstName:  ",CHAR(34),INDEX(People[First Name],$A3216),CHAR(34),
", PersonMiddleName:  ",CHAR(34),INDEX(People[Middle Name],$A3216),CHAR(34),
", PersonLastName:  ",CHAR(34),INDEX(People[Last Name],$A3216),CHAR(34),"}"))</f>
        <v>#REF!</v>
      </c>
      <c r="E3216" t="e">
        <f>IF(INDEX(Organizations[Organization Type '[CV']],$A3216)="","",
CONCATENATE("  - &amp;OrganizationID",TEXT($A3216,"0000"),
" {","OrganizationTypeCV:  ",CHAR(34),INDEX(Organizations[Organization Type '[CV']],$A3216),CHAR(34),
", OrganizationCode:  ",CHAR(34),INDEX(Organizations[Organization Code],$A3216),CHAR(34),
", OrganizationName:  ",CHAR(34),INDEX(Organizations[Organization Name],$A3216),CHAR(34),
", OrganizationDescription:  ",CHAR(34),INDEX(Organizations[Organization Description],$A3216),CHAR(34),
", OrganizationLink:  ",CHAR(34),INDEX(Organizations[Organization Link],$A3216),CHAR(34),"}"))</f>
        <v>#REF!</v>
      </c>
      <c r="F3216" t="e">
        <f>IF(INDEX(People[First Name],$A3216)="","",
CONCATENATE("  - &amp;AffiliationID",TEXT($A3216,"0000"),
" {PersonID: *PersonID",TEXT($A3216,"0000"),
", OrganizationID: *OrganizationID",TEXT(MATCH(INDEX(People[Organization Name],$A3216),Organizations[Organization Name],0),"0000"),
", IsPrimaryOrganizationContact: , AffiliationStartDate: , AffiliationEndDate: , PrimaryPhone: ",
", PrimaryEmail: ",CHAR(34),INDEX(People[Primary Email],$A3216),CHAR(34),
", PrimaryAddress: ",CHAR(34),INDEX(People[Primary Address],$A3216),CHAR(34),
", PersonLink: }"))</f>
        <v>#REF!</v>
      </c>
      <c r="H3216" t="e">
        <f>IF(COUNTA(CitationInformation)=0,"",IF(INDEX(AuthorList[Author Name],$A3216)="","",
CONCATENATE("  - &amp;AuthorListID",TEXT($A3216,"0000"),
"  {CitationID: *CitationID0001",
", PersonID: *PersonID",TEXT(MATCH(INDEX(AuthorList[Author Name],$A3216),People[Full Name],0),"0000"),
", AuthorOrder: ",INDEX(AuthorList[Author Number],$A3216),"}")))</f>
        <v>#REF!</v>
      </c>
      <c r="K3216" t="e">
        <f>IF(INDEX(SamplingFeatures[Feature Code],$A3216)="","",
CONCATENATE("  - &amp;SamplingFeatureID",TEXT($A3216,"0000"),
" {","SamplingFeatureUUID:  ",CHAR(34),INDEX(SamplingFeatures[Sampling Feature UUID],$A3216),CHAR(34),
", SamplingFeatureTypeCV:  ",CHAR(34),INDEX(SamplingFeatures[Sampling Feature Type],$A3216),CHAR(34),
", SamplingFeatureCode:  ",CHAR(34),INDEX(SamplingFeatures[Feature Code],$A3216),CHAR(34),
", SamplingFeatureName:  ",CHAR(34),INDEX(SamplingFeatures[Feature Name],$A3216),CHAR(34),
", SamplingFeatureDescription:  ",CHAR(34),INDEX(SamplingFeatures[Feature Description],$A3216),CHAR(34),
", SamplingFeatureGeotypeCV:  ",CHAR(34),INDEX(SamplingFeatures[Feature Geo Type],$A3216),CHAR(34),
", FeatureGeometry:  ",CHAR(34),INDEX(SamplingFeatures[Feature Geometry],$A3216),CHAR(34),
", Elevation_m:  ",CHAR(34),INDEX(SamplingFeatures[Elevation_m],$A3216),CHAR(34),
", ElevationDatumCV:  ",CHAR(34),ElevationDatum,CHAR(34),"}"))</f>
        <v>#REF!</v>
      </c>
      <c r="L3216" t="e">
        <f>IF(INDEX(SamplingFeatures[Sampling Feature Type],$A3216)&lt;&gt;"Site","",
CONCATENATE("  - &amp;SiteID",TEXT(SUMPRODUCT(--($L$3:$L3215&lt;&gt;"")),"0000"),
" {","SamplingFeatureID:  *SamplingFeatureID",TEXT($A3216,"0000"),
", SiteTypeCV:  ",CHAR(34),INDEX(Sites[Site Type],$A3216),CHAR(34),
", Latitude:  ",INDEX(Sites[Latitude],$A3216),
", Longitude:  ",INDEX(Sites[Longitude],$A3216),
", SRSName:  ",CHAR(34),LatLonDatum,CHAR(34),"}"))</f>
        <v>#REF!</v>
      </c>
      <c r="M3216" t="e">
        <f>IF(INDEX(SamplingFeatures[Sampling Feature Type],$A3216)&lt;&gt;"Specimen","",
CONCATENATE("  - &amp;SpecimenID",TEXT(SUMPRODUCT(--($M$3:$M3215&lt;&gt;"")),"0000"),
" {","SamplingFeatureID:  *SamplingFeatureID",TEXT($A3216,"0000"),
", SpecimenTypeCV:  ",CHAR(34),INDEX(Specimens[Specimen Type],$A3216),CHAR(34),
", SpecimenMediumCV:  ",INDEX(Specimens[Specimen Medium],$A3216),
", IsFieldSpecimen:  ",CHAR(34),INDEX(Specimens[Is Field Specimen?],$A3216),CHAR(34),"}"))</f>
        <v>#REF!</v>
      </c>
      <c r="N3216" t="e">
        <f>IF(COUNTA(SpatialOffsets[])=0,"", IF(INDEX(SpatialOffsets[Spatial Offset Type],$A3216)="","",
CONCATENATE("  - &amp;SpatialOffsetID",TEXT($A3216,"0000"),
" {","SpatialOffsetTypeCV:  ",CHAR(34),INDEX(SpatialOffsets[Spatial Offset Type],$A3216),CHAR(34),
", Offset1Value:  ",INDEX(SpatialOffsets[Offset 1 Value],$A3216),
", Offset1UnitID:  ",CHAR(34),INDEX(SpatialOffsets[Offset 1 Unit],$A3216),CHAR(34),
", Offset2Value:  ",INDEX(SpatialOffsets[Offset 2 Value],$A3216),
", Offset2UnitID:  ",CHAR(34),INDEX(SpatialOffsets[Offset 2 Unit],$A3216),CHAR(34),
", Offset3Value:  ",INDEX(SpatialOffsets[Offset 3 Value],$A3216),
", Offset3UnitID:  ",CHAR(34),INDEX(SpatialOffsets[Offset 3 Unit],$A3216),CHAR(34),,"}")))</f>
        <v>#REF!</v>
      </c>
      <c r="O3216" t="e">
        <f>IF(COUNTA(RelatedFeatures[])=0,"", IF(INDEX(RelatedFeatures[First Sampling Feature Code],$A3216)="","",
CONCATENATE("  - &amp;RelationID",TEXT($A3216,"0000"),
" {","SamplingFeatureID:  *SamplingFeatureID",TEXT(MATCH(INDEX(RelatedFeatures[First Sampling Feature Code],$A3216),SamplingFeatures[Feature Code],0),"0000"),
", RelationshipTypeCV:  ",CHAR(34),INDEX(RelatedFeatures[Relationship Type],$A3216),CHAR(34),
", RelatedFeatureID: *SamplingFeatureID",TEXT(MATCH(INDEX(RelatedFeatures[Second Sampling Feature Code],$A3216),SamplingFeatures[Feature Code],0),"0000"),
", SpatialOffsetID:  ",IF(INDEX(RelatedFeatures[Offset Number],$A3216)="","",CONCATENATE("*SpatialOffsetID",TEXT(INDEX(RelatedFeatures[Offset Number],$A3216),"0000"))),"}")))</f>
        <v>#REF!</v>
      </c>
      <c r="P3216" t="e">
        <f>IF(INDEX(Methods[Method Type],$A3216)="","",
CONCATENATE("  - &amp;MethodID",TEXT($A3216,"0000"),
" {","MethodTypeCV:  ",CHAR(34),INDEX(Methods[Method Type],$A3216),CHAR(34),
", MethodCode:  ",CHAR(34),INDEX(Methods[Method Code],$A3216),CHAR(34),
", MethodName:  ",CHAR(34),INDEX(Methods[Method Name],$A3216),CHAR(34),
", MethodDescription:  ",CHAR(34),INDEX(Methods[Method Description],$A3216),CHAR(34),
", MethodLink:  ",CHAR(34),INDEX(Methods[Method Link],$A3216),CHAR(34),
", OrganizationID: *OrganizationID",TEXT(MATCH(INDEX(Methods[Organization Name],$A3216),Organizations[Organization Name],0),"0000"),"}"))</f>
        <v>#REF!</v>
      </c>
      <c r="Q3216" t="e">
        <f>IF(INDEX(Variables[Variable Type],$A3216)="","",
CONCATENATE("  - &amp;VariableID",TEXT($A3216,"0000"),
" {","VariableTypeCV:  ",CHAR(34),INDEX(Variables[Variable Type],$A3216),CHAR(34),
", VariableCode:  ",CHAR(34),INDEX(Variables[Variable Code],$A3216),CHAR(34),
", VariableNameCV:  ",CHAR(34),INDEX(Variables[Variable Name],$A3216),CHAR(34),
", VariableDefinition:  ",CHAR(34),INDEX(Variables[Variable Definition],$A3216),CHAR(34),
", SpecciationCV:  ",CHAR(34),INDEX(Variables[Speciation],$A3216),CHAR(34),
", NoDataValue:  ",CHAR(34),INDEX(Variables[No Data Value],$A3216),CHAR(34),"}"))</f>
        <v>#REF!</v>
      </c>
    </row>
    <row r="3217" spans="1:17" x14ac:dyDescent="0.25">
      <c r="A3217">
        <v>3214</v>
      </c>
      <c r="D3217" t="e">
        <f>IF(INDEX(People[First Name],$A3217)="","",
CONCATENATE("  - &amp;PersonID",TEXT($A3217,"0000"),
" {","PersonFirstName:  ",CHAR(34),INDEX(People[First Name],$A3217),CHAR(34),
", PersonMiddleName:  ",CHAR(34),INDEX(People[Middle Name],$A3217),CHAR(34),
", PersonLastName:  ",CHAR(34),INDEX(People[Last Name],$A3217),CHAR(34),"}"))</f>
        <v>#REF!</v>
      </c>
      <c r="E3217" t="e">
        <f>IF(INDEX(Organizations[Organization Type '[CV']],$A3217)="","",
CONCATENATE("  - &amp;OrganizationID",TEXT($A3217,"0000"),
" {","OrganizationTypeCV:  ",CHAR(34),INDEX(Organizations[Organization Type '[CV']],$A3217),CHAR(34),
", OrganizationCode:  ",CHAR(34),INDEX(Organizations[Organization Code],$A3217),CHAR(34),
", OrganizationName:  ",CHAR(34),INDEX(Organizations[Organization Name],$A3217),CHAR(34),
", OrganizationDescription:  ",CHAR(34),INDEX(Organizations[Organization Description],$A3217),CHAR(34),
", OrganizationLink:  ",CHAR(34),INDEX(Organizations[Organization Link],$A3217),CHAR(34),"}"))</f>
        <v>#REF!</v>
      </c>
      <c r="F3217" t="e">
        <f>IF(INDEX(People[First Name],$A3217)="","",
CONCATENATE("  - &amp;AffiliationID",TEXT($A3217,"0000"),
" {PersonID: *PersonID",TEXT($A3217,"0000"),
", OrganizationID: *OrganizationID",TEXT(MATCH(INDEX(People[Organization Name],$A3217),Organizations[Organization Name],0),"0000"),
", IsPrimaryOrganizationContact: , AffiliationStartDate: , AffiliationEndDate: , PrimaryPhone: ",
", PrimaryEmail: ",CHAR(34),INDEX(People[Primary Email],$A3217),CHAR(34),
", PrimaryAddress: ",CHAR(34),INDEX(People[Primary Address],$A3217),CHAR(34),
", PersonLink: }"))</f>
        <v>#REF!</v>
      </c>
      <c r="H3217" t="e">
        <f>IF(COUNTA(CitationInformation)=0,"",IF(INDEX(AuthorList[Author Name],$A3217)="","",
CONCATENATE("  - &amp;AuthorListID",TEXT($A3217,"0000"),
"  {CitationID: *CitationID0001",
", PersonID: *PersonID",TEXT(MATCH(INDEX(AuthorList[Author Name],$A3217),People[Full Name],0),"0000"),
", AuthorOrder: ",INDEX(AuthorList[Author Number],$A3217),"}")))</f>
        <v>#REF!</v>
      </c>
      <c r="K3217" t="e">
        <f>IF(INDEX(SamplingFeatures[Feature Code],$A3217)="","",
CONCATENATE("  - &amp;SamplingFeatureID",TEXT($A3217,"0000"),
" {","SamplingFeatureUUID:  ",CHAR(34),INDEX(SamplingFeatures[Sampling Feature UUID],$A3217),CHAR(34),
", SamplingFeatureTypeCV:  ",CHAR(34),INDEX(SamplingFeatures[Sampling Feature Type],$A3217),CHAR(34),
", SamplingFeatureCode:  ",CHAR(34),INDEX(SamplingFeatures[Feature Code],$A3217),CHAR(34),
", SamplingFeatureName:  ",CHAR(34),INDEX(SamplingFeatures[Feature Name],$A3217),CHAR(34),
", SamplingFeatureDescription:  ",CHAR(34),INDEX(SamplingFeatures[Feature Description],$A3217),CHAR(34),
", SamplingFeatureGeotypeCV:  ",CHAR(34),INDEX(SamplingFeatures[Feature Geo Type],$A3217),CHAR(34),
", FeatureGeometry:  ",CHAR(34),INDEX(SamplingFeatures[Feature Geometry],$A3217),CHAR(34),
", Elevation_m:  ",CHAR(34),INDEX(SamplingFeatures[Elevation_m],$A3217),CHAR(34),
", ElevationDatumCV:  ",CHAR(34),ElevationDatum,CHAR(34),"}"))</f>
        <v>#REF!</v>
      </c>
      <c r="L3217" t="e">
        <f>IF(INDEX(SamplingFeatures[Sampling Feature Type],$A3217)&lt;&gt;"Site","",
CONCATENATE("  - &amp;SiteID",TEXT(SUMPRODUCT(--($L$3:$L3216&lt;&gt;"")),"0000"),
" {","SamplingFeatureID:  *SamplingFeatureID",TEXT($A3217,"0000"),
", SiteTypeCV:  ",CHAR(34),INDEX(Sites[Site Type],$A3217),CHAR(34),
", Latitude:  ",INDEX(Sites[Latitude],$A3217),
", Longitude:  ",INDEX(Sites[Longitude],$A3217),
", SRSName:  ",CHAR(34),LatLonDatum,CHAR(34),"}"))</f>
        <v>#REF!</v>
      </c>
      <c r="M3217" t="e">
        <f>IF(INDEX(SamplingFeatures[Sampling Feature Type],$A3217)&lt;&gt;"Specimen","",
CONCATENATE("  - &amp;SpecimenID",TEXT(SUMPRODUCT(--($M$3:$M3216&lt;&gt;"")),"0000"),
" {","SamplingFeatureID:  *SamplingFeatureID",TEXT($A3217,"0000"),
", SpecimenTypeCV:  ",CHAR(34),INDEX(Specimens[Specimen Type],$A3217),CHAR(34),
", SpecimenMediumCV:  ",INDEX(Specimens[Specimen Medium],$A3217),
", IsFieldSpecimen:  ",CHAR(34),INDEX(Specimens[Is Field Specimen?],$A3217),CHAR(34),"}"))</f>
        <v>#REF!</v>
      </c>
      <c r="N3217" t="e">
        <f>IF(COUNTA(SpatialOffsets[])=0,"", IF(INDEX(SpatialOffsets[Spatial Offset Type],$A3217)="","",
CONCATENATE("  - &amp;SpatialOffsetID",TEXT($A3217,"0000"),
" {","SpatialOffsetTypeCV:  ",CHAR(34),INDEX(SpatialOffsets[Spatial Offset Type],$A3217),CHAR(34),
", Offset1Value:  ",INDEX(SpatialOffsets[Offset 1 Value],$A3217),
", Offset1UnitID:  ",CHAR(34),INDEX(SpatialOffsets[Offset 1 Unit],$A3217),CHAR(34),
", Offset2Value:  ",INDEX(SpatialOffsets[Offset 2 Value],$A3217),
", Offset2UnitID:  ",CHAR(34),INDEX(SpatialOffsets[Offset 2 Unit],$A3217),CHAR(34),
", Offset3Value:  ",INDEX(SpatialOffsets[Offset 3 Value],$A3217),
", Offset3UnitID:  ",CHAR(34),INDEX(SpatialOffsets[Offset 3 Unit],$A3217),CHAR(34),,"}")))</f>
        <v>#REF!</v>
      </c>
      <c r="O3217" t="e">
        <f>IF(COUNTA(RelatedFeatures[])=0,"", IF(INDEX(RelatedFeatures[First Sampling Feature Code],$A3217)="","",
CONCATENATE("  - &amp;RelationID",TEXT($A3217,"0000"),
" {","SamplingFeatureID:  *SamplingFeatureID",TEXT(MATCH(INDEX(RelatedFeatures[First Sampling Feature Code],$A3217),SamplingFeatures[Feature Code],0),"0000"),
", RelationshipTypeCV:  ",CHAR(34),INDEX(RelatedFeatures[Relationship Type],$A3217),CHAR(34),
", RelatedFeatureID: *SamplingFeatureID",TEXT(MATCH(INDEX(RelatedFeatures[Second Sampling Feature Code],$A3217),SamplingFeatures[Feature Code],0),"0000"),
", SpatialOffsetID:  ",IF(INDEX(RelatedFeatures[Offset Number],$A3217)="","",CONCATENATE("*SpatialOffsetID",TEXT(INDEX(RelatedFeatures[Offset Number],$A3217),"0000"))),"}")))</f>
        <v>#REF!</v>
      </c>
      <c r="P3217" t="e">
        <f>IF(INDEX(Methods[Method Type],$A3217)="","",
CONCATENATE("  - &amp;MethodID",TEXT($A3217,"0000"),
" {","MethodTypeCV:  ",CHAR(34),INDEX(Methods[Method Type],$A3217),CHAR(34),
", MethodCode:  ",CHAR(34),INDEX(Methods[Method Code],$A3217),CHAR(34),
", MethodName:  ",CHAR(34),INDEX(Methods[Method Name],$A3217),CHAR(34),
", MethodDescription:  ",CHAR(34),INDEX(Methods[Method Description],$A3217),CHAR(34),
", MethodLink:  ",CHAR(34),INDEX(Methods[Method Link],$A3217),CHAR(34),
", OrganizationID: *OrganizationID",TEXT(MATCH(INDEX(Methods[Organization Name],$A3217),Organizations[Organization Name],0),"0000"),"}"))</f>
        <v>#REF!</v>
      </c>
      <c r="Q3217" t="e">
        <f>IF(INDEX(Variables[Variable Type],$A3217)="","",
CONCATENATE("  - &amp;VariableID",TEXT($A3217,"0000"),
" {","VariableTypeCV:  ",CHAR(34),INDEX(Variables[Variable Type],$A3217),CHAR(34),
", VariableCode:  ",CHAR(34),INDEX(Variables[Variable Code],$A3217),CHAR(34),
", VariableNameCV:  ",CHAR(34),INDEX(Variables[Variable Name],$A3217),CHAR(34),
", VariableDefinition:  ",CHAR(34),INDEX(Variables[Variable Definition],$A3217),CHAR(34),
", SpecciationCV:  ",CHAR(34),INDEX(Variables[Speciation],$A3217),CHAR(34),
", NoDataValue:  ",CHAR(34),INDEX(Variables[No Data Value],$A3217),CHAR(34),"}"))</f>
        <v>#REF!</v>
      </c>
    </row>
    <row r="3218" spans="1:17" x14ac:dyDescent="0.25">
      <c r="A3218">
        <v>3215</v>
      </c>
      <c r="D3218" t="e">
        <f>IF(INDEX(People[First Name],$A3218)="","",
CONCATENATE("  - &amp;PersonID",TEXT($A3218,"0000"),
" {","PersonFirstName:  ",CHAR(34),INDEX(People[First Name],$A3218),CHAR(34),
", PersonMiddleName:  ",CHAR(34),INDEX(People[Middle Name],$A3218),CHAR(34),
", PersonLastName:  ",CHAR(34),INDEX(People[Last Name],$A3218),CHAR(34),"}"))</f>
        <v>#REF!</v>
      </c>
      <c r="E3218" t="e">
        <f>IF(INDEX(Organizations[Organization Type '[CV']],$A3218)="","",
CONCATENATE("  - &amp;OrganizationID",TEXT($A3218,"0000"),
" {","OrganizationTypeCV:  ",CHAR(34),INDEX(Organizations[Organization Type '[CV']],$A3218),CHAR(34),
", OrganizationCode:  ",CHAR(34),INDEX(Organizations[Organization Code],$A3218),CHAR(34),
", OrganizationName:  ",CHAR(34),INDEX(Organizations[Organization Name],$A3218),CHAR(34),
", OrganizationDescription:  ",CHAR(34),INDEX(Organizations[Organization Description],$A3218),CHAR(34),
", OrganizationLink:  ",CHAR(34),INDEX(Organizations[Organization Link],$A3218),CHAR(34),"}"))</f>
        <v>#REF!</v>
      </c>
      <c r="F3218" t="e">
        <f>IF(INDEX(People[First Name],$A3218)="","",
CONCATENATE("  - &amp;AffiliationID",TEXT($A3218,"0000"),
" {PersonID: *PersonID",TEXT($A3218,"0000"),
", OrganizationID: *OrganizationID",TEXT(MATCH(INDEX(People[Organization Name],$A3218),Organizations[Organization Name],0),"0000"),
", IsPrimaryOrganizationContact: , AffiliationStartDate: , AffiliationEndDate: , PrimaryPhone: ",
", PrimaryEmail: ",CHAR(34),INDEX(People[Primary Email],$A3218),CHAR(34),
", PrimaryAddress: ",CHAR(34),INDEX(People[Primary Address],$A3218),CHAR(34),
", PersonLink: }"))</f>
        <v>#REF!</v>
      </c>
      <c r="H3218" t="e">
        <f>IF(COUNTA(CitationInformation)=0,"",IF(INDEX(AuthorList[Author Name],$A3218)="","",
CONCATENATE("  - &amp;AuthorListID",TEXT($A3218,"0000"),
"  {CitationID: *CitationID0001",
", PersonID: *PersonID",TEXT(MATCH(INDEX(AuthorList[Author Name],$A3218),People[Full Name],0),"0000"),
", AuthorOrder: ",INDEX(AuthorList[Author Number],$A3218),"}")))</f>
        <v>#REF!</v>
      </c>
      <c r="K3218" t="e">
        <f>IF(INDEX(SamplingFeatures[Feature Code],$A3218)="","",
CONCATENATE("  - &amp;SamplingFeatureID",TEXT($A3218,"0000"),
" {","SamplingFeatureUUID:  ",CHAR(34),INDEX(SamplingFeatures[Sampling Feature UUID],$A3218),CHAR(34),
", SamplingFeatureTypeCV:  ",CHAR(34),INDEX(SamplingFeatures[Sampling Feature Type],$A3218),CHAR(34),
", SamplingFeatureCode:  ",CHAR(34),INDEX(SamplingFeatures[Feature Code],$A3218),CHAR(34),
", SamplingFeatureName:  ",CHAR(34),INDEX(SamplingFeatures[Feature Name],$A3218),CHAR(34),
", SamplingFeatureDescription:  ",CHAR(34),INDEX(SamplingFeatures[Feature Description],$A3218),CHAR(34),
", SamplingFeatureGeotypeCV:  ",CHAR(34),INDEX(SamplingFeatures[Feature Geo Type],$A3218),CHAR(34),
", FeatureGeometry:  ",CHAR(34),INDEX(SamplingFeatures[Feature Geometry],$A3218),CHAR(34),
", Elevation_m:  ",CHAR(34),INDEX(SamplingFeatures[Elevation_m],$A3218),CHAR(34),
", ElevationDatumCV:  ",CHAR(34),ElevationDatum,CHAR(34),"}"))</f>
        <v>#REF!</v>
      </c>
      <c r="L3218" t="e">
        <f>IF(INDEX(SamplingFeatures[Sampling Feature Type],$A3218)&lt;&gt;"Site","",
CONCATENATE("  - &amp;SiteID",TEXT(SUMPRODUCT(--($L$3:$L3217&lt;&gt;"")),"0000"),
" {","SamplingFeatureID:  *SamplingFeatureID",TEXT($A3218,"0000"),
", SiteTypeCV:  ",CHAR(34),INDEX(Sites[Site Type],$A3218),CHAR(34),
", Latitude:  ",INDEX(Sites[Latitude],$A3218),
", Longitude:  ",INDEX(Sites[Longitude],$A3218),
", SRSName:  ",CHAR(34),LatLonDatum,CHAR(34),"}"))</f>
        <v>#REF!</v>
      </c>
      <c r="M3218" t="e">
        <f>IF(INDEX(SamplingFeatures[Sampling Feature Type],$A3218)&lt;&gt;"Specimen","",
CONCATENATE("  - &amp;SpecimenID",TEXT(SUMPRODUCT(--($M$3:$M3217&lt;&gt;"")),"0000"),
" {","SamplingFeatureID:  *SamplingFeatureID",TEXT($A3218,"0000"),
", SpecimenTypeCV:  ",CHAR(34),INDEX(Specimens[Specimen Type],$A3218),CHAR(34),
", SpecimenMediumCV:  ",INDEX(Specimens[Specimen Medium],$A3218),
", IsFieldSpecimen:  ",CHAR(34),INDEX(Specimens[Is Field Specimen?],$A3218),CHAR(34),"}"))</f>
        <v>#REF!</v>
      </c>
      <c r="N3218" t="e">
        <f>IF(COUNTA(SpatialOffsets[])=0,"", IF(INDEX(SpatialOffsets[Spatial Offset Type],$A3218)="","",
CONCATENATE("  - &amp;SpatialOffsetID",TEXT($A3218,"0000"),
" {","SpatialOffsetTypeCV:  ",CHAR(34),INDEX(SpatialOffsets[Spatial Offset Type],$A3218),CHAR(34),
", Offset1Value:  ",INDEX(SpatialOffsets[Offset 1 Value],$A3218),
", Offset1UnitID:  ",CHAR(34),INDEX(SpatialOffsets[Offset 1 Unit],$A3218),CHAR(34),
", Offset2Value:  ",INDEX(SpatialOffsets[Offset 2 Value],$A3218),
", Offset2UnitID:  ",CHAR(34),INDEX(SpatialOffsets[Offset 2 Unit],$A3218),CHAR(34),
", Offset3Value:  ",INDEX(SpatialOffsets[Offset 3 Value],$A3218),
", Offset3UnitID:  ",CHAR(34),INDEX(SpatialOffsets[Offset 3 Unit],$A3218),CHAR(34),,"}")))</f>
        <v>#REF!</v>
      </c>
      <c r="O3218" t="e">
        <f>IF(COUNTA(RelatedFeatures[])=0,"", IF(INDEX(RelatedFeatures[First Sampling Feature Code],$A3218)="","",
CONCATENATE("  - &amp;RelationID",TEXT($A3218,"0000"),
" {","SamplingFeatureID:  *SamplingFeatureID",TEXT(MATCH(INDEX(RelatedFeatures[First Sampling Feature Code],$A3218),SamplingFeatures[Feature Code],0),"0000"),
", RelationshipTypeCV:  ",CHAR(34),INDEX(RelatedFeatures[Relationship Type],$A3218),CHAR(34),
", RelatedFeatureID: *SamplingFeatureID",TEXT(MATCH(INDEX(RelatedFeatures[Second Sampling Feature Code],$A3218),SamplingFeatures[Feature Code],0),"0000"),
", SpatialOffsetID:  ",IF(INDEX(RelatedFeatures[Offset Number],$A3218)="","",CONCATENATE("*SpatialOffsetID",TEXT(INDEX(RelatedFeatures[Offset Number],$A3218),"0000"))),"}")))</f>
        <v>#REF!</v>
      </c>
      <c r="P3218" t="e">
        <f>IF(INDEX(Methods[Method Type],$A3218)="","",
CONCATENATE("  - &amp;MethodID",TEXT($A3218,"0000"),
" {","MethodTypeCV:  ",CHAR(34),INDEX(Methods[Method Type],$A3218),CHAR(34),
", MethodCode:  ",CHAR(34),INDEX(Methods[Method Code],$A3218),CHAR(34),
", MethodName:  ",CHAR(34),INDEX(Methods[Method Name],$A3218),CHAR(34),
", MethodDescription:  ",CHAR(34),INDEX(Methods[Method Description],$A3218),CHAR(34),
", MethodLink:  ",CHAR(34),INDEX(Methods[Method Link],$A3218),CHAR(34),
", OrganizationID: *OrganizationID",TEXT(MATCH(INDEX(Methods[Organization Name],$A3218),Organizations[Organization Name],0),"0000"),"}"))</f>
        <v>#REF!</v>
      </c>
      <c r="Q3218" t="e">
        <f>IF(INDEX(Variables[Variable Type],$A3218)="","",
CONCATENATE("  - &amp;VariableID",TEXT($A3218,"0000"),
" {","VariableTypeCV:  ",CHAR(34),INDEX(Variables[Variable Type],$A3218),CHAR(34),
", VariableCode:  ",CHAR(34),INDEX(Variables[Variable Code],$A3218),CHAR(34),
", VariableNameCV:  ",CHAR(34),INDEX(Variables[Variable Name],$A3218),CHAR(34),
", VariableDefinition:  ",CHAR(34),INDEX(Variables[Variable Definition],$A3218),CHAR(34),
", SpecciationCV:  ",CHAR(34),INDEX(Variables[Speciation],$A3218),CHAR(34),
", NoDataValue:  ",CHAR(34),INDEX(Variables[No Data Value],$A3218),CHAR(34),"}"))</f>
        <v>#REF!</v>
      </c>
    </row>
    <row r="3219" spans="1:17" x14ac:dyDescent="0.25">
      <c r="A3219">
        <v>3216</v>
      </c>
      <c r="D3219" t="e">
        <f>IF(INDEX(People[First Name],$A3219)="","",
CONCATENATE("  - &amp;PersonID",TEXT($A3219,"0000"),
" {","PersonFirstName:  ",CHAR(34),INDEX(People[First Name],$A3219),CHAR(34),
", PersonMiddleName:  ",CHAR(34),INDEX(People[Middle Name],$A3219),CHAR(34),
", PersonLastName:  ",CHAR(34),INDEX(People[Last Name],$A3219),CHAR(34),"}"))</f>
        <v>#REF!</v>
      </c>
      <c r="E3219" t="e">
        <f>IF(INDEX(Organizations[Organization Type '[CV']],$A3219)="","",
CONCATENATE("  - &amp;OrganizationID",TEXT($A3219,"0000"),
" {","OrganizationTypeCV:  ",CHAR(34),INDEX(Organizations[Organization Type '[CV']],$A3219),CHAR(34),
", OrganizationCode:  ",CHAR(34),INDEX(Organizations[Organization Code],$A3219),CHAR(34),
", OrganizationName:  ",CHAR(34),INDEX(Organizations[Organization Name],$A3219),CHAR(34),
", OrganizationDescription:  ",CHAR(34),INDEX(Organizations[Organization Description],$A3219),CHAR(34),
", OrganizationLink:  ",CHAR(34),INDEX(Organizations[Organization Link],$A3219),CHAR(34),"}"))</f>
        <v>#REF!</v>
      </c>
      <c r="F3219" t="e">
        <f>IF(INDEX(People[First Name],$A3219)="","",
CONCATENATE("  - &amp;AffiliationID",TEXT($A3219,"0000"),
" {PersonID: *PersonID",TEXT($A3219,"0000"),
", OrganizationID: *OrganizationID",TEXT(MATCH(INDEX(People[Organization Name],$A3219),Organizations[Organization Name],0),"0000"),
", IsPrimaryOrganizationContact: , AffiliationStartDate: , AffiliationEndDate: , PrimaryPhone: ",
", PrimaryEmail: ",CHAR(34),INDEX(People[Primary Email],$A3219),CHAR(34),
", PrimaryAddress: ",CHAR(34),INDEX(People[Primary Address],$A3219),CHAR(34),
", PersonLink: }"))</f>
        <v>#REF!</v>
      </c>
      <c r="H3219" t="e">
        <f>IF(COUNTA(CitationInformation)=0,"",IF(INDEX(AuthorList[Author Name],$A3219)="","",
CONCATENATE("  - &amp;AuthorListID",TEXT($A3219,"0000"),
"  {CitationID: *CitationID0001",
", PersonID: *PersonID",TEXT(MATCH(INDEX(AuthorList[Author Name],$A3219),People[Full Name],0),"0000"),
", AuthorOrder: ",INDEX(AuthorList[Author Number],$A3219),"}")))</f>
        <v>#REF!</v>
      </c>
      <c r="K3219" t="e">
        <f>IF(INDEX(SamplingFeatures[Feature Code],$A3219)="","",
CONCATENATE("  - &amp;SamplingFeatureID",TEXT($A3219,"0000"),
" {","SamplingFeatureUUID:  ",CHAR(34),INDEX(SamplingFeatures[Sampling Feature UUID],$A3219),CHAR(34),
", SamplingFeatureTypeCV:  ",CHAR(34),INDEX(SamplingFeatures[Sampling Feature Type],$A3219),CHAR(34),
", SamplingFeatureCode:  ",CHAR(34),INDEX(SamplingFeatures[Feature Code],$A3219),CHAR(34),
", SamplingFeatureName:  ",CHAR(34),INDEX(SamplingFeatures[Feature Name],$A3219),CHAR(34),
", SamplingFeatureDescription:  ",CHAR(34),INDEX(SamplingFeatures[Feature Description],$A3219),CHAR(34),
", SamplingFeatureGeotypeCV:  ",CHAR(34),INDEX(SamplingFeatures[Feature Geo Type],$A3219),CHAR(34),
", FeatureGeometry:  ",CHAR(34),INDEX(SamplingFeatures[Feature Geometry],$A3219),CHAR(34),
", Elevation_m:  ",CHAR(34),INDEX(SamplingFeatures[Elevation_m],$A3219),CHAR(34),
", ElevationDatumCV:  ",CHAR(34),ElevationDatum,CHAR(34),"}"))</f>
        <v>#REF!</v>
      </c>
      <c r="L3219" t="e">
        <f>IF(INDEX(SamplingFeatures[Sampling Feature Type],$A3219)&lt;&gt;"Site","",
CONCATENATE("  - &amp;SiteID",TEXT(SUMPRODUCT(--($L$3:$L3218&lt;&gt;"")),"0000"),
" {","SamplingFeatureID:  *SamplingFeatureID",TEXT($A3219,"0000"),
", SiteTypeCV:  ",CHAR(34),INDEX(Sites[Site Type],$A3219),CHAR(34),
", Latitude:  ",INDEX(Sites[Latitude],$A3219),
", Longitude:  ",INDEX(Sites[Longitude],$A3219),
", SRSName:  ",CHAR(34),LatLonDatum,CHAR(34),"}"))</f>
        <v>#REF!</v>
      </c>
      <c r="M3219" t="e">
        <f>IF(INDEX(SamplingFeatures[Sampling Feature Type],$A3219)&lt;&gt;"Specimen","",
CONCATENATE("  - &amp;SpecimenID",TEXT(SUMPRODUCT(--($M$3:$M3218&lt;&gt;"")),"0000"),
" {","SamplingFeatureID:  *SamplingFeatureID",TEXT($A3219,"0000"),
", SpecimenTypeCV:  ",CHAR(34),INDEX(Specimens[Specimen Type],$A3219),CHAR(34),
", SpecimenMediumCV:  ",INDEX(Specimens[Specimen Medium],$A3219),
", IsFieldSpecimen:  ",CHAR(34),INDEX(Specimens[Is Field Specimen?],$A3219),CHAR(34),"}"))</f>
        <v>#REF!</v>
      </c>
      <c r="N3219" t="e">
        <f>IF(COUNTA(SpatialOffsets[])=0,"", IF(INDEX(SpatialOffsets[Spatial Offset Type],$A3219)="","",
CONCATENATE("  - &amp;SpatialOffsetID",TEXT($A3219,"0000"),
" {","SpatialOffsetTypeCV:  ",CHAR(34),INDEX(SpatialOffsets[Spatial Offset Type],$A3219),CHAR(34),
", Offset1Value:  ",INDEX(SpatialOffsets[Offset 1 Value],$A3219),
", Offset1UnitID:  ",CHAR(34),INDEX(SpatialOffsets[Offset 1 Unit],$A3219),CHAR(34),
", Offset2Value:  ",INDEX(SpatialOffsets[Offset 2 Value],$A3219),
", Offset2UnitID:  ",CHAR(34),INDEX(SpatialOffsets[Offset 2 Unit],$A3219),CHAR(34),
", Offset3Value:  ",INDEX(SpatialOffsets[Offset 3 Value],$A3219),
", Offset3UnitID:  ",CHAR(34),INDEX(SpatialOffsets[Offset 3 Unit],$A3219),CHAR(34),,"}")))</f>
        <v>#REF!</v>
      </c>
      <c r="O3219" t="e">
        <f>IF(COUNTA(RelatedFeatures[])=0,"", IF(INDEX(RelatedFeatures[First Sampling Feature Code],$A3219)="","",
CONCATENATE("  - &amp;RelationID",TEXT($A3219,"0000"),
" {","SamplingFeatureID:  *SamplingFeatureID",TEXT(MATCH(INDEX(RelatedFeatures[First Sampling Feature Code],$A3219),SamplingFeatures[Feature Code],0),"0000"),
", RelationshipTypeCV:  ",CHAR(34),INDEX(RelatedFeatures[Relationship Type],$A3219),CHAR(34),
", RelatedFeatureID: *SamplingFeatureID",TEXT(MATCH(INDEX(RelatedFeatures[Second Sampling Feature Code],$A3219),SamplingFeatures[Feature Code],0),"0000"),
", SpatialOffsetID:  ",IF(INDEX(RelatedFeatures[Offset Number],$A3219)="","",CONCATENATE("*SpatialOffsetID",TEXT(INDEX(RelatedFeatures[Offset Number],$A3219),"0000"))),"}")))</f>
        <v>#REF!</v>
      </c>
      <c r="P3219" t="e">
        <f>IF(INDEX(Methods[Method Type],$A3219)="","",
CONCATENATE("  - &amp;MethodID",TEXT($A3219,"0000"),
" {","MethodTypeCV:  ",CHAR(34),INDEX(Methods[Method Type],$A3219),CHAR(34),
", MethodCode:  ",CHAR(34),INDEX(Methods[Method Code],$A3219),CHAR(34),
", MethodName:  ",CHAR(34),INDEX(Methods[Method Name],$A3219),CHAR(34),
", MethodDescription:  ",CHAR(34),INDEX(Methods[Method Description],$A3219),CHAR(34),
", MethodLink:  ",CHAR(34),INDEX(Methods[Method Link],$A3219),CHAR(34),
", OrganizationID: *OrganizationID",TEXT(MATCH(INDEX(Methods[Organization Name],$A3219),Organizations[Organization Name],0),"0000"),"}"))</f>
        <v>#REF!</v>
      </c>
      <c r="Q3219" t="e">
        <f>IF(INDEX(Variables[Variable Type],$A3219)="","",
CONCATENATE("  - &amp;VariableID",TEXT($A3219,"0000"),
" {","VariableTypeCV:  ",CHAR(34),INDEX(Variables[Variable Type],$A3219),CHAR(34),
", VariableCode:  ",CHAR(34),INDEX(Variables[Variable Code],$A3219),CHAR(34),
", VariableNameCV:  ",CHAR(34),INDEX(Variables[Variable Name],$A3219),CHAR(34),
", VariableDefinition:  ",CHAR(34),INDEX(Variables[Variable Definition],$A3219),CHAR(34),
", SpecciationCV:  ",CHAR(34),INDEX(Variables[Speciation],$A3219),CHAR(34),
", NoDataValue:  ",CHAR(34),INDEX(Variables[No Data Value],$A3219),CHAR(34),"}"))</f>
        <v>#REF!</v>
      </c>
    </row>
    <row r="3220" spans="1:17" x14ac:dyDescent="0.25">
      <c r="A3220">
        <v>3217</v>
      </c>
      <c r="D3220" t="e">
        <f>IF(INDEX(People[First Name],$A3220)="","",
CONCATENATE("  - &amp;PersonID",TEXT($A3220,"0000"),
" {","PersonFirstName:  ",CHAR(34),INDEX(People[First Name],$A3220),CHAR(34),
", PersonMiddleName:  ",CHAR(34),INDEX(People[Middle Name],$A3220),CHAR(34),
", PersonLastName:  ",CHAR(34),INDEX(People[Last Name],$A3220),CHAR(34),"}"))</f>
        <v>#REF!</v>
      </c>
      <c r="E3220" t="e">
        <f>IF(INDEX(Organizations[Organization Type '[CV']],$A3220)="","",
CONCATENATE("  - &amp;OrganizationID",TEXT($A3220,"0000"),
" {","OrganizationTypeCV:  ",CHAR(34),INDEX(Organizations[Organization Type '[CV']],$A3220),CHAR(34),
", OrganizationCode:  ",CHAR(34),INDEX(Organizations[Organization Code],$A3220),CHAR(34),
", OrganizationName:  ",CHAR(34),INDEX(Organizations[Organization Name],$A3220),CHAR(34),
", OrganizationDescription:  ",CHAR(34),INDEX(Organizations[Organization Description],$A3220),CHAR(34),
", OrganizationLink:  ",CHAR(34),INDEX(Organizations[Organization Link],$A3220),CHAR(34),"}"))</f>
        <v>#REF!</v>
      </c>
      <c r="F3220" t="e">
        <f>IF(INDEX(People[First Name],$A3220)="","",
CONCATENATE("  - &amp;AffiliationID",TEXT($A3220,"0000"),
" {PersonID: *PersonID",TEXT($A3220,"0000"),
", OrganizationID: *OrganizationID",TEXT(MATCH(INDEX(People[Organization Name],$A3220),Organizations[Organization Name],0),"0000"),
", IsPrimaryOrganizationContact: , AffiliationStartDate: , AffiliationEndDate: , PrimaryPhone: ",
", PrimaryEmail: ",CHAR(34),INDEX(People[Primary Email],$A3220),CHAR(34),
", PrimaryAddress: ",CHAR(34),INDEX(People[Primary Address],$A3220),CHAR(34),
", PersonLink: }"))</f>
        <v>#REF!</v>
      </c>
      <c r="H3220" t="e">
        <f>IF(COUNTA(CitationInformation)=0,"",IF(INDEX(AuthorList[Author Name],$A3220)="","",
CONCATENATE("  - &amp;AuthorListID",TEXT($A3220,"0000"),
"  {CitationID: *CitationID0001",
", PersonID: *PersonID",TEXT(MATCH(INDEX(AuthorList[Author Name],$A3220),People[Full Name],0),"0000"),
", AuthorOrder: ",INDEX(AuthorList[Author Number],$A3220),"}")))</f>
        <v>#REF!</v>
      </c>
      <c r="K3220" t="e">
        <f>IF(INDEX(SamplingFeatures[Feature Code],$A3220)="","",
CONCATENATE("  - &amp;SamplingFeatureID",TEXT($A3220,"0000"),
" {","SamplingFeatureUUID:  ",CHAR(34),INDEX(SamplingFeatures[Sampling Feature UUID],$A3220),CHAR(34),
", SamplingFeatureTypeCV:  ",CHAR(34),INDEX(SamplingFeatures[Sampling Feature Type],$A3220),CHAR(34),
", SamplingFeatureCode:  ",CHAR(34),INDEX(SamplingFeatures[Feature Code],$A3220),CHAR(34),
", SamplingFeatureName:  ",CHAR(34),INDEX(SamplingFeatures[Feature Name],$A3220),CHAR(34),
", SamplingFeatureDescription:  ",CHAR(34),INDEX(SamplingFeatures[Feature Description],$A3220),CHAR(34),
", SamplingFeatureGeotypeCV:  ",CHAR(34),INDEX(SamplingFeatures[Feature Geo Type],$A3220),CHAR(34),
", FeatureGeometry:  ",CHAR(34),INDEX(SamplingFeatures[Feature Geometry],$A3220),CHAR(34),
", Elevation_m:  ",CHAR(34),INDEX(SamplingFeatures[Elevation_m],$A3220),CHAR(34),
", ElevationDatumCV:  ",CHAR(34),ElevationDatum,CHAR(34),"}"))</f>
        <v>#REF!</v>
      </c>
      <c r="L3220" t="e">
        <f>IF(INDEX(SamplingFeatures[Sampling Feature Type],$A3220)&lt;&gt;"Site","",
CONCATENATE("  - &amp;SiteID",TEXT(SUMPRODUCT(--($L$3:$L3219&lt;&gt;"")),"0000"),
" {","SamplingFeatureID:  *SamplingFeatureID",TEXT($A3220,"0000"),
", SiteTypeCV:  ",CHAR(34),INDEX(Sites[Site Type],$A3220),CHAR(34),
", Latitude:  ",INDEX(Sites[Latitude],$A3220),
", Longitude:  ",INDEX(Sites[Longitude],$A3220),
", SRSName:  ",CHAR(34),LatLonDatum,CHAR(34),"}"))</f>
        <v>#REF!</v>
      </c>
      <c r="M3220" t="e">
        <f>IF(INDEX(SamplingFeatures[Sampling Feature Type],$A3220)&lt;&gt;"Specimen","",
CONCATENATE("  - &amp;SpecimenID",TEXT(SUMPRODUCT(--($M$3:$M3219&lt;&gt;"")),"0000"),
" {","SamplingFeatureID:  *SamplingFeatureID",TEXT($A3220,"0000"),
", SpecimenTypeCV:  ",CHAR(34),INDEX(Specimens[Specimen Type],$A3220),CHAR(34),
", SpecimenMediumCV:  ",INDEX(Specimens[Specimen Medium],$A3220),
", IsFieldSpecimen:  ",CHAR(34),INDEX(Specimens[Is Field Specimen?],$A3220),CHAR(34),"}"))</f>
        <v>#REF!</v>
      </c>
      <c r="N3220" t="e">
        <f>IF(COUNTA(SpatialOffsets[])=0,"", IF(INDEX(SpatialOffsets[Spatial Offset Type],$A3220)="","",
CONCATENATE("  - &amp;SpatialOffsetID",TEXT($A3220,"0000"),
" {","SpatialOffsetTypeCV:  ",CHAR(34),INDEX(SpatialOffsets[Spatial Offset Type],$A3220),CHAR(34),
", Offset1Value:  ",INDEX(SpatialOffsets[Offset 1 Value],$A3220),
", Offset1UnitID:  ",CHAR(34),INDEX(SpatialOffsets[Offset 1 Unit],$A3220),CHAR(34),
", Offset2Value:  ",INDEX(SpatialOffsets[Offset 2 Value],$A3220),
", Offset2UnitID:  ",CHAR(34),INDEX(SpatialOffsets[Offset 2 Unit],$A3220),CHAR(34),
", Offset3Value:  ",INDEX(SpatialOffsets[Offset 3 Value],$A3220),
", Offset3UnitID:  ",CHAR(34),INDEX(SpatialOffsets[Offset 3 Unit],$A3220),CHAR(34),,"}")))</f>
        <v>#REF!</v>
      </c>
      <c r="O3220" t="e">
        <f>IF(COUNTA(RelatedFeatures[])=0,"", IF(INDEX(RelatedFeatures[First Sampling Feature Code],$A3220)="","",
CONCATENATE("  - &amp;RelationID",TEXT($A3220,"0000"),
" {","SamplingFeatureID:  *SamplingFeatureID",TEXT(MATCH(INDEX(RelatedFeatures[First Sampling Feature Code],$A3220),SamplingFeatures[Feature Code],0),"0000"),
", RelationshipTypeCV:  ",CHAR(34),INDEX(RelatedFeatures[Relationship Type],$A3220),CHAR(34),
", RelatedFeatureID: *SamplingFeatureID",TEXT(MATCH(INDEX(RelatedFeatures[Second Sampling Feature Code],$A3220),SamplingFeatures[Feature Code],0),"0000"),
", SpatialOffsetID:  ",IF(INDEX(RelatedFeatures[Offset Number],$A3220)="","",CONCATENATE("*SpatialOffsetID",TEXT(INDEX(RelatedFeatures[Offset Number],$A3220),"0000"))),"}")))</f>
        <v>#REF!</v>
      </c>
      <c r="P3220" t="e">
        <f>IF(INDEX(Methods[Method Type],$A3220)="","",
CONCATENATE("  - &amp;MethodID",TEXT($A3220,"0000"),
" {","MethodTypeCV:  ",CHAR(34),INDEX(Methods[Method Type],$A3220),CHAR(34),
", MethodCode:  ",CHAR(34),INDEX(Methods[Method Code],$A3220),CHAR(34),
", MethodName:  ",CHAR(34),INDEX(Methods[Method Name],$A3220),CHAR(34),
", MethodDescription:  ",CHAR(34),INDEX(Methods[Method Description],$A3220),CHAR(34),
", MethodLink:  ",CHAR(34),INDEX(Methods[Method Link],$A3220),CHAR(34),
", OrganizationID: *OrganizationID",TEXT(MATCH(INDEX(Methods[Organization Name],$A3220),Organizations[Organization Name],0),"0000"),"}"))</f>
        <v>#REF!</v>
      </c>
      <c r="Q3220" t="e">
        <f>IF(INDEX(Variables[Variable Type],$A3220)="","",
CONCATENATE("  - &amp;VariableID",TEXT($A3220,"0000"),
" {","VariableTypeCV:  ",CHAR(34),INDEX(Variables[Variable Type],$A3220),CHAR(34),
", VariableCode:  ",CHAR(34),INDEX(Variables[Variable Code],$A3220),CHAR(34),
", VariableNameCV:  ",CHAR(34),INDEX(Variables[Variable Name],$A3220),CHAR(34),
", VariableDefinition:  ",CHAR(34),INDEX(Variables[Variable Definition],$A3220),CHAR(34),
", SpecciationCV:  ",CHAR(34),INDEX(Variables[Speciation],$A3220),CHAR(34),
", NoDataValue:  ",CHAR(34),INDEX(Variables[No Data Value],$A3220),CHAR(34),"}"))</f>
        <v>#REF!</v>
      </c>
    </row>
    <row r="3221" spans="1:17" x14ac:dyDescent="0.25">
      <c r="A3221">
        <v>3218</v>
      </c>
      <c r="D3221" t="e">
        <f>IF(INDEX(People[First Name],$A3221)="","",
CONCATENATE("  - &amp;PersonID",TEXT($A3221,"0000"),
" {","PersonFirstName:  ",CHAR(34),INDEX(People[First Name],$A3221),CHAR(34),
", PersonMiddleName:  ",CHAR(34),INDEX(People[Middle Name],$A3221),CHAR(34),
", PersonLastName:  ",CHAR(34),INDEX(People[Last Name],$A3221),CHAR(34),"}"))</f>
        <v>#REF!</v>
      </c>
      <c r="E3221" t="e">
        <f>IF(INDEX(Organizations[Organization Type '[CV']],$A3221)="","",
CONCATENATE("  - &amp;OrganizationID",TEXT($A3221,"0000"),
" {","OrganizationTypeCV:  ",CHAR(34),INDEX(Organizations[Organization Type '[CV']],$A3221),CHAR(34),
", OrganizationCode:  ",CHAR(34),INDEX(Organizations[Organization Code],$A3221),CHAR(34),
", OrganizationName:  ",CHAR(34),INDEX(Organizations[Organization Name],$A3221),CHAR(34),
", OrganizationDescription:  ",CHAR(34),INDEX(Organizations[Organization Description],$A3221),CHAR(34),
", OrganizationLink:  ",CHAR(34),INDEX(Organizations[Organization Link],$A3221),CHAR(34),"}"))</f>
        <v>#REF!</v>
      </c>
      <c r="F3221" t="e">
        <f>IF(INDEX(People[First Name],$A3221)="","",
CONCATENATE("  - &amp;AffiliationID",TEXT($A3221,"0000"),
" {PersonID: *PersonID",TEXT($A3221,"0000"),
", OrganizationID: *OrganizationID",TEXT(MATCH(INDEX(People[Organization Name],$A3221),Organizations[Organization Name],0),"0000"),
", IsPrimaryOrganizationContact: , AffiliationStartDate: , AffiliationEndDate: , PrimaryPhone: ",
", PrimaryEmail: ",CHAR(34),INDEX(People[Primary Email],$A3221),CHAR(34),
", PrimaryAddress: ",CHAR(34),INDEX(People[Primary Address],$A3221),CHAR(34),
", PersonLink: }"))</f>
        <v>#REF!</v>
      </c>
      <c r="H3221" t="e">
        <f>IF(COUNTA(CitationInformation)=0,"",IF(INDEX(AuthorList[Author Name],$A3221)="","",
CONCATENATE("  - &amp;AuthorListID",TEXT($A3221,"0000"),
"  {CitationID: *CitationID0001",
", PersonID: *PersonID",TEXT(MATCH(INDEX(AuthorList[Author Name],$A3221),People[Full Name],0),"0000"),
", AuthorOrder: ",INDEX(AuthorList[Author Number],$A3221),"}")))</f>
        <v>#REF!</v>
      </c>
      <c r="K3221" t="e">
        <f>IF(INDEX(SamplingFeatures[Feature Code],$A3221)="","",
CONCATENATE("  - &amp;SamplingFeatureID",TEXT($A3221,"0000"),
" {","SamplingFeatureUUID:  ",CHAR(34),INDEX(SamplingFeatures[Sampling Feature UUID],$A3221),CHAR(34),
", SamplingFeatureTypeCV:  ",CHAR(34),INDEX(SamplingFeatures[Sampling Feature Type],$A3221),CHAR(34),
", SamplingFeatureCode:  ",CHAR(34),INDEX(SamplingFeatures[Feature Code],$A3221),CHAR(34),
", SamplingFeatureName:  ",CHAR(34),INDEX(SamplingFeatures[Feature Name],$A3221),CHAR(34),
", SamplingFeatureDescription:  ",CHAR(34),INDEX(SamplingFeatures[Feature Description],$A3221),CHAR(34),
", SamplingFeatureGeotypeCV:  ",CHAR(34),INDEX(SamplingFeatures[Feature Geo Type],$A3221),CHAR(34),
", FeatureGeometry:  ",CHAR(34),INDEX(SamplingFeatures[Feature Geometry],$A3221),CHAR(34),
", Elevation_m:  ",CHAR(34),INDEX(SamplingFeatures[Elevation_m],$A3221),CHAR(34),
", ElevationDatumCV:  ",CHAR(34),ElevationDatum,CHAR(34),"}"))</f>
        <v>#REF!</v>
      </c>
      <c r="L3221" t="e">
        <f>IF(INDEX(SamplingFeatures[Sampling Feature Type],$A3221)&lt;&gt;"Site","",
CONCATENATE("  - &amp;SiteID",TEXT(SUMPRODUCT(--($L$3:$L3220&lt;&gt;"")),"0000"),
" {","SamplingFeatureID:  *SamplingFeatureID",TEXT($A3221,"0000"),
", SiteTypeCV:  ",CHAR(34),INDEX(Sites[Site Type],$A3221),CHAR(34),
", Latitude:  ",INDEX(Sites[Latitude],$A3221),
", Longitude:  ",INDEX(Sites[Longitude],$A3221),
", SRSName:  ",CHAR(34),LatLonDatum,CHAR(34),"}"))</f>
        <v>#REF!</v>
      </c>
      <c r="M3221" t="e">
        <f>IF(INDEX(SamplingFeatures[Sampling Feature Type],$A3221)&lt;&gt;"Specimen","",
CONCATENATE("  - &amp;SpecimenID",TEXT(SUMPRODUCT(--($M$3:$M3220&lt;&gt;"")),"0000"),
" {","SamplingFeatureID:  *SamplingFeatureID",TEXT($A3221,"0000"),
", SpecimenTypeCV:  ",CHAR(34),INDEX(Specimens[Specimen Type],$A3221),CHAR(34),
", SpecimenMediumCV:  ",INDEX(Specimens[Specimen Medium],$A3221),
", IsFieldSpecimen:  ",CHAR(34),INDEX(Specimens[Is Field Specimen?],$A3221),CHAR(34),"}"))</f>
        <v>#REF!</v>
      </c>
      <c r="N3221" t="e">
        <f>IF(COUNTA(SpatialOffsets[])=0,"", IF(INDEX(SpatialOffsets[Spatial Offset Type],$A3221)="","",
CONCATENATE("  - &amp;SpatialOffsetID",TEXT($A3221,"0000"),
" {","SpatialOffsetTypeCV:  ",CHAR(34),INDEX(SpatialOffsets[Spatial Offset Type],$A3221),CHAR(34),
", Offset1Value:  ",INDEX(SpatialOffsets[Offset 1 Value],$A3221),
", Offset1UnitID:  ",CHAR(34),INDEX(SpatialOffsets[Offset 1 Unit],$A3221),CHAR(34),
", Offset2Value:  ",INDEX(SpatialOffsets[Offset 2 Value],$A3221),
", Offset2UnitID:  ",CHAR(34),INDEX(SpatialOffsets[Offset 2 Unit],$A3221),CHAR(34),
", Offset3Value:  ",INDEX(SpatialOffsets[Offset 3 Value],$A3221),
", Offset3UnitID:  ",CHAR(34),INDEX(SpatialOffsets[Offset 3 Unit],$A3221),CHAR(34),,"}")))</f>
        <v>#REF!</v>
      </c>
      <c r="O3221" t="e">
        <f>IF(COUNTA(RelatedFeatures[])=0,"", IF(INDEX(RelatedFeatures[First Sampling Feature Code],$A3221)="","",
CONCATENATE("  - &amp;RelationID",TEXT($A3221,"0000"),
" {","SamplingFeatureID:  *SamplingFeatureID",TEXT(MATCH(INDEX(RelatedFeatures[First Sampling Feature Code],$A3221),SamplingFeatures[Feature Code],0),"0000"),
", RelationshipTypeCV:  ",CHAR(34),INDEX(RelatedFeatures[Relationship Type],$A3221),CHAR(34),
", RelatedFeatureID: *SamplingFeatureID",TEXT(MATCH(INDEX(RelatedFeatures[Second Sampling Feature Code],$A3221),SamplingFeatures[Feature Code],0),"0000"),
", SpatialOffsetID:  ",IF(INDEX(RelatedFeatures[Offset Number],$A3221)="","",CONCATENATE("*SpatialOffsetID",TEXT(INDEX(RelatedFeatures[Offset Number],$A3221),"0000"))),"}")))</f>
        <v>#REF!</v>
      </c>
      <c r="P3221" t="e">
        <f>IF(INDEX(Methods[Method Type],$A3221)="","",
CONCATENATE("  - &amp;MethodID",TEXT($A3221,"0000"),
" {","MethodTypeCV:  ",CHAR(34),INDEX(Methods[Method Type],$A3221),CHAR(34),
", MethodCode:  ",CHAR(34),INDEX(Methods[Method Code],$A3221),CHAR(34),
", MethodName:  ",CHAR(34),INDEX(Methods[Method Name],$A3221),CHAR(34),
", MethodDescription:  ",CHAR(34),INDEX(Methods[Method Description],$A3221),CHAR(34),
", MethodLink:  ",CHAR(34),INDEX(Methods[Method Link],$A3221),CHAR(34),
", OrganizationID: *OrganizationID",TEXT(MATCH(INDEX(Methods[Organization Name],$A3221),Organizations[Organization Name],0),"0000"),"}"))</f>
        <v>#REF!</v>
      </c>
      <c r="Q3221" t="e">
        <f>IF(INDEX(Variables[Variable Type],$A3221)="","",
CONCATENATE("  - &amp;VariableID",TEXT($A3221,"0000"),
" {","VariableTypeCV:  ",CHAR(34),INDEX(Variables[Variable Type],$A3221),CHAR(34),
", VariableCode:  ",CHAR(34),INDEX(Variables[Variable Code],$A3221),CHAR(34),
", VariableNameCV:  ",CHAR(34),INDEX(Variables[Variable Name],$A3221),CHAR(34),
", VariableDefinition:  ",CHAR(34),INDEX(Variables[Variable Definition],$A3221),CHAR(34),
", SpecciationCV:  ",CHAR(34),INDEX(Variables[Speciation],$A3221),CHAR(34),
", NoDataValue:  ",CHAR(34),INDEX(Variables[No Data Value],$A3221),CHAR(34),"}"))</f>
        <v>#REF!</v>
      </c>
    </row>
    <row r="3222" spans="1:17" x14ac:dyDescent="0.25">
      <c r="A3222">
        <v>3219</v>
      </c>
      <c r="D3222" t="e">
        <f>IF(INDEX(People[First Name],$A3222)="","",
CONCATENATE("  - &amp;PersonID",TEXT($A3222,"0000"),
" {","PersonFirstName:  ",CHAR(34),INDEX(People[First Name],$A3222),CHAR(34),
", PersonMiddleName:  ",CHAR(34),INDEX(People[Middle Name],$A3222),CHAR(34),
", PersonLastName:  ",CHAR(34),INDEX(People[Last Name],$A3222),CHAR(34),"}"))</f>
        <v>#REF!</v>
      </c>
      <c r="E3222" t="e">
        <f>IF(INDEX(Organizations[Organization Type '[CV']],$A3222)="","",
CONCATENATE("  - &amp;OrganizationID",TEXT($A3222,"0000"),
" {","OrganizationTypeCV:  ",CHAR(34),INDEX(Organizations[Organization Type '[CV']],$A3222),CHAR(34),
", OrganizationCode:  ",CHAR(34),INDEX(Organizations[Organization Code],$A3222),CHAR(34),
", OrganizationName:  ",CHAR(34),INDEX(Organizations[Organization Name],$A3222),CHAR(34),
", OrganizationDescription:  ",CHAR(34),INDEX(Organizations[Organization Description],$A3222),CHAR(34),
", OrganizationLink:  ",CHAR(34),INDEX(Organizations[Organization Link],$A3222),CHAR(34),"}"))</f>
        <v>#REF!</v>
      </c>
      <c r="F3222" t="e">
        <f>IF(INDEX(People[First Name],$A3222)="","",
CONCATENATE("  - &amp;AffiliationID",TEXT($A3222,"0000"),
" {PersonID: *PersonID",TEXT($A3222,"0000"),
", OrganizationID: *OrganizationID",TEXT(MATCH(INDEX(People[Organization Name],$A3222),Organizations[Organization Name],0),"0000"),
", IsPrimaryOrganizationContact: , AffiliationStartDate: , AffiliationEndDate: , PrimaryPhone: ",
", PrimaryEmail: ",CHAR(34),INDEX(People[Primary Email],$A3222),CHAR(34),
", PrimaryAddress: ",CHAR(34),INDEX(People[Primary Address],$A3222),CHAR(34),
", PersonLink: }"))</f>
        <v>#REF!</v>
      </c>
      <c r="H3222" t="e">
        <f>IF(COUNTA(CitationInformation)=0,"",IF(INDEX(AuthorList[Author Name],$A3222)="","",
CONCATENATE("  - &amp;AuthorListID",TEXT($A3222,"0000"),
"  {CitationID: *CitationID0001",
", PersonID: *PersonID",TEXT(MATCH(INDEX(AuthorList[Author Name],$A3222),People[Full Name],0),"0000"),
", AuthorOrder: ",INDEX(AuthorList[Author Number],$A3222),"}")))</f>
        <v>#REF!</v>
      </c>
      <c r="K3222" t="e">
        <f>IF(INDEX(SamplingFeatures[Feature Code],$A3222)="","",
CONCATENATE("  - &amp;SamplingFeatureID",TEXT($A3222,"0000"),
" {","SamplingFeatureUUID:  ",CHAR(34),INDEX(SamplingFeatures[Sampling Feature UUID],$A3222),CHAR(34),
", SamplingFeatureTypeCV:  ",CHAR(34),INDEX(SamplingFeatures[Sampling Feature Type],$A3222),CHAR(34),
", SamplingFeatureCode:  ",CHAR(34),INDEX(SamplingFeatures[Feature Code],$A3222),CHAR(34),
", SamplingFeatureName:  ",CHAR(34),INDEX(SamplingFeatures[Feature Name],$A3222),CHAR(34),
", SamplingFeatureDescription:  ",CHAR(34),INDEX(SamplingFeatures[Feature Description],$A3222),CHAR(34),
", SamplingFeatureGeotypeCV:  ",CHAR(34),INDEX(SamplingFeatures[Feature Geo Type],$A3222),CHAR(34),
", FeatureGeometry:  ",CHAR(34),INDEX(SamplingFeatures[Feature Geometry],$A3222),CHAR(34),
", Elevation_m:  ",CHAR(34),INDEX(SamplingFeatures[Elevation_m],$A3222),CHAR(34),
", ElevationDatumCV:  ",CHAR(34),ElevationDatum,CHAR(34),"}"))</f>
        <v>#REF!</v>
      </c>
      <c r="L3222" t="e">
        <f>IF(INDEX(SamplingFeatures[Sampling Feature Type],$A3222)&lt;&gt;"Site","",
CONCATENATE("  - &amp;SiteID",TEXT(SUMPRODUCT(--($L$3:$L3221&lt;&gt;"")),"0000"),
" {","SamplingFeatureID:  *SamplingFeatureID",TEXT($A3222,"0000"),
", SiteTypeCV:  ",CHAR(34),INDEX(Sites[Site Type],$A3222),CHAR(34),
", Latitude:  ",INDEX(Sites[Latitude],$A3222),
", Longitude:  ",INDEX(Sites[Longitude],$A3222),
", SRSName:  ",CHAR(34),LatLonDatum,CHAR(34),"}"))</f>
        <v>#REF!</v>
      </c>
      <c r="M3222" t="e">
        <f>IF(INDEX(SamplingFeatures[Sampling Feature Type],$A3222)&lt;&gt;"Specimen","",
CONCATENATE("  - &amp;SpecimenID",TEXT(SUMPRODUCT(--($M$3:$M3221&lt;&gt;"")),"0000"),
" {","SamplingFeatureID:  *SamplingFeatureID",TEXT($A3222,"0000"),
", SpecimenTypeCV:  ",CHAR(34),INDEX(Specimens[Specimen Type],$A3222),CHAR(34),
", SpecimenMediumCV:  ",INDEX(Specimens[Specimen Medium],$A3222),
", IsFieldSpecimen:  ",CHAR(34),INDEX(Specimens[Is Field Specimen?],$A3222),CHAR(34),"}"))</f>
        <v>#REF!</v>
      </c>
      <c r="N3222" t="e">
        <f>IF(COUNTA(SpatialOffsets[])=0,"", IF(INDEX(SpatialOffsets[Spatial Offset Type],$A3222)="","",
CONCATENATE("  - &amp;SpatialOffsetID",TEXT($A3222,"0000"),
" {","SpatialOffsetTypeCV:  ",CHAR(34),INDEX(SpatialOffsets[Spatial Offset Type],$A3222),CHAR(34),
", Offset1Value:  ",INDEX(SpatialOffsets[Offset 1 Value],$A3222),
", Offset1UnitID:  ",CHAR(34),INDEX(SpatialOffsets[Offset 1 Unit],$A3222),CHAR(34),
", Offset2Value:  ",INDEX(SpatialOffsets[Offset 2 Value],$A3222),
", Offset2UnitID:  ",CHAR(34),INDEX(SpatialOffsets[Offset 2 Unit],$A3222),CHAR(34),
", Offset3Value:  ",INDEX(SpatialOffsets[Offset 3 Value],$A3222),
", Offset3UnitID:  ",CHAR(34),INDEX(SpatialOffsets[Offset 3 Unit],$A3222),CHAR(34),,"}")))</f>
        <v>#REF!</v>
      </c>
      <c r="O3222" t="e">
        <f>IF(COUNTA(RelatedFeatures[])=0,"", IF(INDEX(RelatedFeatures[First Sampling Feature Code],$A3222)="","",
CONCATENATE("  - &amp;RelationID",TEXT($A3222,"0000"),
" {","SamplingFeatureID:  *SamplingFeatureID",TEXT(MATCH(INDEX(RelatedFeatures[First Sampling Feature Code],$A3222),SamplingFeatures[Feature Code],0),"0000"),
", RelationshipTypeCV:  ",CHAR(34),INDEX(RelatedFeatures[Relationship Type],$A3222),CHAR(34),
", RelatedFeatureID: *SamplingFeatureID",TEXT(MATCH(INDEX(RelatedFeatures[Second Sampling Feature Code],$A3222),SamplingFeatures[Feature Code],0),"0000"),
", SpatialOffsetID:  ",IF(INDEX(RelatedFeatures[Offset Number],$A3222)="","",CONCATENATE("*SpatialOffsetID",TEXT(INDEX(RelatedFeatures[Offset Number],$A3222),"0000"))),"}")))</f>
        <v>#REF!</v>
      </c>
      <c r="P3222" t="e">
        <f>IF(INDEX(Methods[Method Type],$A3222)="","",
CONCATENATE("  - &amp;MethodID",TEXT($A3222,"0000"),
" {","MethodTypeCV:  ",CHAR(34),INDEX(Methods[Method Type],$A3222),CHAR(34),
", MethodCode:  ",CHAR(34),INDEX(Methods[Method Code],$A3222),CHAR(34),
", MethodName:  ",CHAR(34),INDEX(Methods[Method Name],$A3222),CHAR(34),
", MethodDescription:  ",CHAR(34),INDEX(Methods[Method Description],$A3222),CHAR(34),
", MethodLink:  ",CHAR(34),INDEX(Methods[Method Link],$A3222),CHAR(34),
", OrganizationID: *OrganizationID",TEXT(MATCH(INDEX(Methods[Organization Name],$A3222),Organizations[Organization Name],0),"0000"),"}"))</f>
        <v>#REF!</v>
      </c>
      <c r="Q3222" t="e">
        <f>IF(INDEX(Variables[Variable Type],$A3222)="","",
CONCATENATE("  - &amp;VariableID",TEXT($A3222,"0000"),
" {","VariableTypeCV:  ",CHAR(34),INDEX(Variables[Variable Type],$A3222),CHAR(34),
", VariableCode:  ",CHAR(34),INDEX(Variables[Variable Code],$A3222),CHAR(34),
", VariableNameCV:  ",CHAR(34),INDEX(Variables[Variable Name],$A3222),CHAR(34),
", VariableDefinition:  ",CHAR(34),INDEX(Variables[Variable Definition],$A3222),CHAR(34),
", SpecciationCV:  ",CHAR(34),INDEX(Variables[Speciation],$A3222),CHAR(34),
", NoDataValue:  ",CHAR(34),INDEX(Variables[No Data Value],$A3222),CHAR(34),"}"))</f>
        <v>#REF!</v>
      </c>
    </row>
    <row r="3223" spans="1:17" x14ac:dyDescent="0.25">
      <c r="A3223">
        <v>3220</v>
      </c>
      <c r="D3223" t="e">
        <f>IF(INDEX(People[First Name],$A3223)="","",
CONCATENATE("  - &amp;PersonID",TEXT($A3223,"0000"),
" {","PersonFirstName:  ",CHAR(34),INDEX(People[First Name],$A3223),CHAR(34),
", PersonMiddleName:  ",CHAR(34),INDEX(People[Middle Name],$A3223),CHAR(34),
", PersonLastName:  ",CHAR(34),INDEX(People[Last Name],$A3223),CHAR(34),"}"))</f>
        <v>#REF!</v>
      </c>
      <c r="E3223" t="e">
        <f>IF(INDEX(Organizations[Organization Type '[CV']],$A3223)="","",
CONCATENATE("  - &amp;OrganizationID",TEXT($A3223,"0000"),
" {","OrganizationTypeCV:  ",CHAR(34),INDEX(Organizations[Organization Type '[CV']],$A3223),CHAR(34),
", OrganizationCode:  ",CHAR(34),INDEX(Organizations[Organization Code],$A3223),CHAR(34),
", OrganizationName:  ",CHAR(34),INDEX(Organizations[Organization Name],$A3223),CHAR(34),
", OrganizationDescription:  ",CHAR(34),INDEX(Organizations[Organization Description],$A3223),CHAR(34),
", OrganizationLink:  ",CHAR(34),INDEX(Organizations[Organization Link],$A3223),CHAR(34),"}"))</f>
        <v>#REF!</v>
      </c>
      <c r="F3223" t="e">
        <f>IF(INDEX(People[First Name],$A3223)="","",
CONCATENATE("  - &amp;AffiliationID",TEXT($A3223,"0000"),
" {PersonID: *PersonID",TEXT($A3223,"0000"),
", OrganizationID: *OrganizationID",TEXT(MATCH(INDEX(People[Organization Name],$A3223),Organizations[Organization Name],0),"0000"),
", IsPrimaryOrganizationContact: , AffiliationStartDate: , AffiliationEndDate: , PrimaryPhone: ",
", PrimaryEmail: ",CHAR(34),INDEX(People[Primary Email],$A3223),CHAR(34),
", PrimaryAddress: ",CHAR(34),INDEX(People[Primary Address],$A3223),CHAR(34),
", PersonLink: }"))</f>
        <v>#REF!</v>
      </c>
      <c r="H3223" t="e">
        <f>IF(COUNTA(CitationInformation)=0,"",IF(INDEX(AuthorList[Author Name],$A3223)="","",
CONCATENATE("  - &amp;AuthorListID",TEXT($A3223,"0000"),
"  {CitationID: *CitationID0001",
", PersonID: *PersonID",TEXT(MATCH(INDEX(AuthorList[Author Name],$A3223),People[Full Name],0),"0000"),
", AuthorOrder: ",INDEX(AuthorList[Author Number],$A3223),"}")))</f>
        <v>#REF!</v>
      </c>
      <c r="K3223" t="e">
        <f>IF(INDEX(SamplingFeatures[Feature Code],$A3223)="","",
CONCATENATE("  - &amp;SamplingFeatureID",TEXT($A3223,"0000"),
" {","SamplingFeatureUUID:  ",CHAR(34),INDEX(SamplingFeatures[Sampling Feature UUID],$A3223),CHAR(34),
", SamplingFeatureTypeCV:  ",CHAR(34),INDEX(SamplingFeatures[Sampling Feature Type],$A3223),CHAR(34),
", SamplingFeatureCode:  ",CHAR(34),INDEX(SamplingFeatures[Feature Code],$A3223),CHAR(34),
", SamplingFeatureName:  ",CHAR(34),INDEX(SamplingFeatures[Feature Name],$A3223),CHAR(34),
", SamplingFeatureDescription:  ",CHAR(34),INDEX(SamplingFeatures[Feature Description],$A3223),CHAR(34),
", SamplingFeatureGeotypeCV:  ",CHAR(34),INDEX(SamplingFeatures[Feature Geo Type],$A3223),CHAR(34),
", FeatureGeometry:  ",CHAR(34),INDEX(SamplingFeatures[Feature Geometry],$A3223),CHAR(34),
", Elevation_m:  ",CHAR(34),INDEX(SamplingFeatures[Elevation_m],$A3223),CHAR(34),
", ElevationDatumCV:  ",CHAR(34),ElevationDatum,CHAR(34),"}"))</f>
        <v>#REF!</v>
      </c>
      <c r="L3223" t="e">
        <f>IF(INDEX(SamplingFeatures[Sampling Feature Type],$A3223)&lt;&gt;"Site","",
CONCATENATE("  - &amp;SiteID",TEXT(SUMPRODUCT(--($L$3:$L3222&lt;&gt;"")),"0000"),
" {","SamplingFeatureID:  *SamplingFeatureID",TEXT($A3223,"0000"),
", SiteTypeCV:  ",CHAR(34),INDEX(Sites[Site Type],$A3223),CHAR(34),
", Latitude:  ",INDEX(Sites[Latitude],$A3223),
", Longitude:  ",INDEX(Sites[Longitude],$A3223),
", SRSName:  ",CHAR(34),LatLonDatum,CHAR(34),"}"))</f>
        <v>#REF!</v>
      </c>
      <c r="M3223" t="e">
        <f>IF(INDEX(SamplingFeatures[Sampling Feature Type],$A3223)&lt;&gt;"Specimen","",
CONCATENATE("  - &amp;SpecimenID",TEXT(SUMPRODUCT(--($M$3:$M3222&lt;&gt;"")),"0000"),
" {","SamplingFeatureID:  *SamplingFeatureID",TEXT($A3223,"0000"),
", SpecimenTypeCV:  ",CHAR(34),INDEX(Specimens[Specimen Type],$A3223),CHAR(34),
", SpecimenMediumCV:  ",INDEX(Specimens[Specimen Medium],$A3223),
", IsFieldSpecimen:  ",CHAR(34),INDEX(Specimens[Is Field Specimen?],$A3223),CHAR(34),"}"))</f>
        <v>#REF!</v>
      </c>
      <c r="N3223" t="e">
        <f>IF(COUNTA(SpatialOffsets[])=0,"", IF(INDEX(SpatialOffsets[Spatial Offset Type],$A3223)="","",
CONCATENATE("  - &amp;SpatialOffsetID",TEXT($A3223,"0000"),
" {","SpatialOffsetTypeCV:  ",CHAR(34),INDEX(SpatialOffsets[Spatial Offset Type],$A3223),CHAR(34),
", Offset1Value:  ",INDEX(SpatialOffsets[Offset 1 Value],$A3223),
", Offset1UnitID:  ",CHAR(34),INDEX(SpatialOffsets[Offset 1 Unit],$A3223),CHAR(34),
", Offset2Value:  ",INDEX(SpatialOffsets[Offset 2 Value],$A3223),
", Offset2UnitID:  ",CHAR(34),INDEX(SpatialOffsets[Offset 2 Unit],$A3223),CHAR(34),
", Offset3Value:  ",INDEX(SpatialOffsets[Offset 3 Value],$A3223),
", Offset3UnitID:  ",CHAR(34),INDEX(SpatialOffsets[Offset 3 Unit],$A3223),CHAR(34),,"}")))</f>
        <v>#REF!</v>
      </c>
      <c r="O3223" t="e">
        <f>IF(COUNTA(RelatedFeatures[])=0,"", IF(INDEX(RelatedFeatures[First Sampling Feature Code],$A3223)="","",
CONCATENATE("  - &amp;RelationID",TEXT($A3223,"0000"),
" {","SamplingFeatureID:  *SamplingFeatureID",TEXT(MATCH(INDEX(RelatedFeatures[First Sampling Feature Code],$A3223),SamplingFeatures[Feature Code],0),"0000"),
", RelationshipTypeCV:  ",CHAR(34),INDEX(RelatedFeatures[Relationship Type],$A3223),CHAR(34),
", RelatedFeatureID: *SamplingFeatureID",TEXT(MATCH(INDEX(RelatedFeatures[Second Sampling Feature Code],$A3223),SamplingFeatures[Feature Code],0),"0000"),
", SpatialOffsetID:  ",IF(INDEX(RelatedFeatures[Offset Number],$A3223)="","",CONCATENATE("*SpatialOffsetID",TEXT(INDEX(RelatedFeatures[Offset Number],$A3223),"0000"))),"}")))</f>
        <v>#REF!</v>
      </c>
      <c r="P3223" t="e">
        <f>IF(INDEX(Methods[Method Type],$A3223)="","",
CONCATENATE("  - &amp;MethodID",TEXT($A3223,"0000"),
" {","MethodTypeCV:  ",CHAR(34),INDEX(Methods[Method Type],$A3223),CHAR(34),
", MethodCode:  ",CHAR(34),INDEX(Methods[Method Code],$A3223),CHAR(34),
", MethodName:  ",CHAR(34),INDEX(Methods[Method Name],$A3223),CHAR(34),
", MethodDescription:  ",CHAR(34),INDEX(Methods[Method Description],$A3223),CHAR(34),
", MethodLink:  ",CHAR(34),INDEX(Methods[Method Link],$A3223),CHAR(34),
", OrganizationID: *OrganizationID",TEXT(MATCH(INDEX(Methods[Organization Name],$A3223),Organizations[Organization Name],0),"0000"),"}"))</f>
        <v>#REF!</v>
      </c>
      <c r="Q3223" t="e">
        <f>IF(INDEX(Variables[Variable Type],$A3223)="","",
CONCATENATE("  - &amp;VariableID",TEXT($A3223,"0000"),
" {","VariableTypeCV:  ",CHAR(34),INDEX(Variables[Variable Type],$A3223),CHAR(34),
", VariableCode:  ",CHAR(34),INDEX(Variables[Variable Code],$A3223),CHAR(34),
", VariableNameCV:  ",CHAR(34),INDEX(Variables[Variable Name],$A3223),CHAR(34),
", VariableDefinition:  ",CHAR(34),INDEX(Variables[Variable Definition],$A3223),CHAR(34),
", SpecciationCV:  ",CHAR(34),INDEX(Variables[Speciation],$A3223),CHAR(34),
", NoDataValue:  ",CHAR(34),INDEX(Variables[No Data Value],$A3223),CHAR(34),"}"))</f>
        <v>#REF!</v>
      </c>
    </row>
    <row r="3224" spans="1:17" x14ac:dyDescent="0.25">
      <c r="A3224">
        <v>3221</v>
      </c>
      <c r="D3224" t="e">
        <f>IF(INDEX(People[First Name],$A3224)="","",
CONCATENATE("  - &amp;PersonID",TEXT($A3224,"0000"),
" {","PersonFirstName:  ",CHAR(34),INDEX(People[First Name],$A3224),CHAR(34),
", PersonMiddleName:  ",CHAR(34),INDEX(People[Middle Name],$A3224),CHAR(34),
", PersonLastName:  ",CHAR(34),INDEX(People[Last Name],$A3224),CHAR(34),"}"))</f>
        <v>#REF!</v>
      </c>
      <c r="E3224" t="e">
        <f>IF(INDEX(Organizations[Organization Type '[CV']],$A3224)="","",
CONCATENATE("  - &amp;OrganizationID",TEXT($A3224,"0000"),
" {","OrganizationTypeCV:  ",CHAR(34),INDEX(Organizations[Organization Type '[CV']],$A3224),CHAR(34),
", OrganizationCode:  ",CHAR(34),INDEX(Organizations[Organization Code],$A3224),CHAR(34),
", OrganizationName:  ",CHAR(34),INDEX(Organizations[Organization Name],$A3224),CHAR(34),
", OrganizationDescription:  ",CHAR(34),INDEX(Organizations[Organization Description],$A3224),CHAR(34),
", OrganizationLink:  ",CHAR(34),INDEX(Organizations[Organization Link],$A3224),CHAR(34),"}"))</f>
        <v>#REF!</v>
      </c>
      <c r="F3224" t="e">
        <f>IF(INDEX(People[First Name],$A3224)="","",
CONCATENATE("  - &amp;AffiliationID",TEXT($A3224,"0000"),
" {PersonID: *PersonID",TEXT($A3224,"0000"),
", OrganizationID: *OrganizationID",TEXT(MATCH(INDEX(People[Organization Name],$A3224),Organizations[Organization Name],0),"0000"),
", IsPrimaryOrganizationContact: , AffiliationStartDate: , AffiliationEndDate: , PrimaryPhone: ",
", PrimaryEmail: ",CHAR(34),INDEX(People[Primary Email],$A3224),CHAR(34),
", PrimaryAddress: ",CHAR(34),INDEX(People[Primary Address],$A3224),CHAR(34),
", PersonLink: }"))</f>
        <v>#REF!</v>
      </c>
      <c r="H3224" t="e">
        <f>IF(COUNTA(CitationInformation)=0,"",IF(INDEX(AuthorList[Author Name],$A3224)="","",
CONCATENATE("  - &amp;AuthorListID",TEXT($A3224,"0000"),
"  {CitationID: *CitationID0001",
", PersonID: *PersonID",TEXT(MATCH(INDEX(AuthorList[Author Name],$A3224),People[Full Name],0),"0000"),
", AuthorOrder: ",INDEX(AuthorList[Author Number],$A3224),"}")))</f>
        <v>#REF!</v>
      </c>
      <c r="K3224" t="e">
        <f>IF(INDEX(SamplingFeatures[Feature Code],$A3224)="","",
CONCATENATE("  - &amp;SamplingFeatureID",TEXT($A3224,"0000"),
" {","SamplingFeatureUUID:  ",CHAR(34),INDEX(SamplingFeatures[Sampling Feature UUID],$A3224),CHAR(34),
", SamplingFeatureTypeCV:  ",CHAR(34),INDEX(SamplingFeatures[Sampling Feature Type],$A3224),CHAR(34),
", SamplingFeatureCode:  ",CHAR(34),INDEX(SamplingFeatures[Feature Code],$A3224),CHAR(34),
", SamplingFeatureName:  ",CHAR(34),INDEX(SamplingFeatures[Feature Name],$A3224),CHAR(34),
", SamplingFeatureDescription:  ",CHAR(34),INDEX(SamplingFeatures[Feature Description],$A3224),CHAR(34),
", SamplingFeatureGeotypeCV:  ",CHAR(34),INDEX(SamplingFeatures[Feature Geo Type],$A3224),CHAR(34),
", FeatureGeometry:  ",CHAR(34),INDEX(SamplingFeatures[Feature Geometry],$A3224),CHAR(34),
", Elevation_m:  ",CHAR(34),INDEX(SamplingFeatures[Elevation_m],$A3224),CHAR(34),
", ElevationDatumCV:  ",CHAR(34),ElevationDatum,CHAR(34),"}"))</f>
        <v>#REF!</v>
      </c>
      <c r="L3224" t="e">
        <f>IF(INDEX(SamplingFeatures[Sampling Feature Type],$A3224)&lt;&gt;"Site","",
CONCATENATE("  - &amp;SiteID",TEXT(SUMPRODUCT(--($L$3:$L3223&lt;&gt;"")),"0000"),
" {","SamplingFeatureID:  *SamplingFeatureID",TEXT($A3224,"0000"),
", SiteTypeCV:  ",CHAR(34),INDEX(Sites[Site Type],$A3224),CHAR(34),
", Latitude:  ",INDEX(Sites[Latitude],$A3224),
", Longitude:  ",INDEX(Sites[Longitude],$A3224),
", SRSName:  ",CHAR(34),LatLonDatum,CHAR(34),"}"))</f>
        <v>#REF!</v>
      </c>
      <c r="M3224" t="e">
        <f>IF(INDEX(SamplingFeatures[Sampling Feature Type],$A3224)&lt;&gt;"Specimen","",
CONCATENATE("  - &amp;SpecimenID",TEXT(SUMPRODUCT(--($M$3:$M3223&lt;&gt;"")),"0000"),
" {","SamplingFeatureID:  *SamplingFeatureID",TEXT($A3224,"0000"),
", SpecimenTypeCV:  ",CHAR(34),INDEX(Specimens[Specimen Type],$A3224),CHAR(34),
", SpecimenMediumCV:  ",INDEX(Specimens[Specimen Medium],$A3224),
", IsFieldSpecimen:  ",CHAR(34),INDEX(Specimens[Is Field Specimen?],$A3224),CHAR(34),"}"))</f>
        <v>#REF!</v>
      </c>
      <c r="N3224" t="e">
        <f>IF(COUNTA(SpatialOffsets[])=0,"", IF(INDEX(SpatialOffsets[Spatial Offset Type],$A3224)="","",
CONCATENATE("  - &amp;SpatialOffsetID",TEXT($A3224,"0000"),
" {","SpatialOffsetTypeCV:  ",CHAR(34),INDEX(SpatialOffsets[Spatial Offset Type],$A3224),CHAR(34),
", Offset1Value:  ",INDEX(SpatialOffsets[Offset 1 Value],$A3224),
", Offset1UnitID:  ",CHAR(34),INDEX(SpatialOffsets[Offset 1 Unit],$A3224),CHAR(34),
", Offset2Value:  ",INDEX(SpatialOffsets[Offset 2 Value],$A3224),
", Offset2UnitID:  ",CHAR(34),INDEX(SpatialOffsets[Offset 2 Unit],$A3224),CHAR(34),
", Offset3Value:  ",INDEX(SpatialOffsets[Offset 3 Value],$A3224),
", Offset3UnitID:  ",CHAR(34),INDEX(SpatialOffsets[Offset 3 Unit],$A3224),CHAR(34),,"}")))</f>
        <v>#REF!</v>
      </c>
      <c r="O3224" t="e">
        <f>IF(COUNTA(RelatedFeatures[])=0,"", IF(INDEX(RelatedFeatures[First Sampling Feature Code],$A3224)="","",
CONCATENATE("  - &amp;RelationID",TEXT($A3224,"0000"),
" {","SamplingFeatureID:  *SamplingFeatureID",TEXT(MATCH(INDEX(RelatedFeatures[First Sampling Feature Code],$A3224),SamplingFeatures[Feature Code],0),"0000"),
", RelationshipTypeCV:  ",CHAR(34),INDEX(RelatedFeatures[Relationship Type],$A3224),CHAR(34),
", RelatedFeatureID: *SamplingFeatureID",TEXT(MATCH(INDEX(RelatedFeatures[Second Sampling Feature Code],$A3224),SamplingFeatures[Feature Code],0),"0000"),
", SpatialOffsetID:  ",IF(INDEX(RelatedFeatures[Offset Number],$A3224)="","",CONCATENATE("*SpatialOffsetID",TEXT(INDEX(RelatedFeatures[Offset Number],$A3224),"0000"))),"}")))</f>
        <v>#REF!</v>
      </c>
      <c r="P3224" t="e">
        <f>IF(INDEX(Methods[Method Type],$A3224)="","",
CONCATENATE("  - &amp;MethodID",TEXT($A3224,"0000"),
" {","MethodTypeCV:  ",CHAR(34),INDEX(Methods[Method Type],$A3224),CHAR(34),
", MethodCode:  ",CHAR(34),INDEX(Methods[Method Code],$A3224),CHAR(34),
", MethodName:  ",CHAR(34),INDEX(Methods[Method Name],$A3224),CHAR(34),
", MethodDescription:  ",CHAR(34),INDEX(Methods[Method Description],$A3224),CHAR(34),
", MethodLink:  ",CHAR(34),INDEX(Methods[Method Link],$A3224),CHAR(34),
", OrganizationID: *OrganizationID",TEXT(MATCH(INDEX(Methods[Organization Name],$A3224),Organizations[Organization Name],0),"0000"),"}"))</f>
        <v>#REF!</v>
      </c>
      <c r="Q3224" t="e">
        <f>IF(INDEX(Variables[Variable Type],$A3224)="","",
CONCATENATE("  - &amp;VariableID",TEXT($A3224,"0000"),
" {","VariableTypeCV:  ",CHAR(34),INDEX(Variables[Variable Type],$A3224),CHAR(34),
", VariableCode:  ",CHAR(34),INDEX(Variables[Variable Code],$A3224),CHAR(34),
", VariableNameCV:  ",CHAR(34),INDEX(Variables[Variable Name],$A3224),CHAR(34),
", VariableDefinition:  ",CHAR(34),INDEX(Variables[Variable Definition],$A3224),CHAR(34),
", SpecciationCV:  ",CHAR(34),INDEX(Variables[Speciation],$A3224),CHAR(34),
", NoDataValue:  ",CHAR(34),INDEX(Variables[No Data Value],$A3224),CHAR(34),"}"))</f>
        <v>#REF!</v>
      </c>
    </row>
    <row r="3225" spans="1:17" x14ac:dyDescent="0.25">
      <c r="A3225">
        <v>3222</v>
      </c>
      <c r="D3225" t="e">
        <f>IF(INDEX(People[First Name],$A3225)="","",
CONCATENATE("  - &amp;PersonID",TEXT($A3225,"0000"),
" {","PersonFirstName:  ",CHAR(34),INDEX(People[First Name],$A3225),CHAR(34),
", PersonMiddleName:  ",CHAR(34),INDEX(People[Middle Name],$A3225),CHAR(34),
", PersonLastName:  ",CHAR(34),INDEX(People[Last Name],$A3225),CHAR(34),"}"))</f>
        <v>#REF!</v>
      </c>
      <c r="E3225" t="e">
        <f>IF(INDEX(Organizations[Organization Type '[CV']],$A3225)="","",
CONCATENATE("  - &amp;OrganizationID",TEXT($A3225,"0000"),
" {","OrganizationTypeCV:  ",CHAR(34),INDEX(Organizations[Organization Type '[CV']],$A3225),CHAR(34),
", OrganizationCode:  ",CHAR(34),INDEX(Organizations[Organization Code],$A3225),CHAR(34),
", OrganizationName:  ",CHAR(34),INDEX(Organizations[Organization Name],$A3225),CHAR(34),
", OrganizationDescription:  ",CHAR(34),INDEX(Organizations[Organization Description],$A3225),CHAR(34),
", OrganizationLink:  ",CHAR(34),INDEX(Organizations[Organization Link],$A3225),CHAR(34),"}"))</f>
        <v>#REF!</v>
      </c>
      <c r="F3225" t="e">
        <f>IF(INDEX(People[First Name],$A3225)="","",
CONCATENATE("  - &amp;AffiliationID",TEXT($A3225,"0000"),
" {PersonID: *PersonID",TEXT($A3225,"0000"),
", OrganizationID: *OrganizationID",TEXT(MATCH(INDEX(People[Organization Name],$A3225),Organizations[Organization Name],0),"0000"),
", IsPrimaryOrganizationContact: , AffiliationStartDate: , AffiliationEndDate: , PrimaryPhone: ",
", PrimaryEmail: ",CHAR(34),INDEX(People[Primary Email],$A3225),CHAR(34),
", PrimaryAddress: ",CHAR(34),INDEX(People[Primary Address],$A3225),CHAR(34),
", PersonLink: }"))</f>
        <v>#REF!</v>
      </c>
      <c r="H3225" t="e">
        <f>IF(COUNTA(CitationInformation)=0,"",IF(INDEX(AuthorList[Author Name],$A3225)="","",
CONCATENATE("  - &amp;AuthorListID",TEXT($A3225,"0000"),
"  {CitationID: *CitationID0001",
", PersonID: *PersonID",TEXT(MATCH(INDEX(AuthorList[Author Name],$A3225),People[Full Name],0),"0000"),
", AuthorOrder: ",INDEX(AuthorList[Author Number],$A3225),"}")))</f>
        <v>#REF!</v>
      </c>
      <c r="K3225" t="e">
        <f>IF(INDEX(SamplingFeatures[Feature Code],$A3225)="","",
CONCATENATE("  - &amp;SamplingFeatureID",TEXT($A3225,"0000"),
" {","SamplingFeatureUUID:  ",CHAR(34),INDEX(SamplingFeatures[Sampling Feature UUID],$A3225),CHAR(34),
", SamplingFeatureTypeCV:  ",CHAR(34),INDEX(SamplingFeatures[Sampling Feature Type],$A3225),CHAR(34),
", SamplingFeatureCode:  ",CHAR(34),INDEX(SamplingFeatures[Feature Code],$A3225),CHAR(34),
", SamplingFeatureName:  ",CHAR(34),INDEX(SamplingFeatures[Feature Name],$A3225),CHAR(34),
", SamplingFeatureDescription:  ",CHAR(34),INDEX(SamplingFeatures[Feature Description],$A3225),CHAR(34),
", SamplingFeatureGeotypeCV:  ",CHAR(34),INDEX(SamplingFeatures[Feature Geo Type],$A3225),CHAR(34),
", FeatureGeometry:  ",CHAR(34),INDEX(SamplingFeatures[Feature Geometry],$A3225),CHAR(34),
", Elevation_m:  ",CHAR(34),INDEX(SamplingFeatures[Elevation_m],$A3225),CHAR(34),
", ElevationDatumCV:  ",CHAR(34),ElevationDatum,CHAR(34),"}"))</f>
        <v>#REF!</v>
      </c>
      <c r="L3225" t="e">
        <f>IF(INDEX(SamplingFeatures[Sampling Feature Type],$A3225)&lt;&gt;"Site","",
CONCATENATE("  - &amp;SiteID",TEXT(SUMPRODUCT(--($L$3:$L3224&lt;&gt;"")),"0000"),
" {","SamplingFeatureID:  *SamplingFeatureID",TEXT($A3225,"0000"),
", SiteTypeCV:  ",CHAR(34),INDEX(Sites[Site Type],$A3225),CHAR(34),
", Latitude:  ",INDEX(Sites[Latitude],$A3225),
", Longitude:  ",INDEX(Sites[Longitude],$A3225),
", SRSName:  ",CHAR(34),LatLonDatum,CHAR(34),"}"))</f>
        <v>#REF!</v>
      </c>
      <c r="M3225" t="e">
        <f>IF(INDEX(SamplingFeatures[Sampling Feature Type],$A3225)&lt;&gt;"Specimen","",
CONCATENATE("  - &amp;SpecimenID",TEXT(SUMPRODUCT(--($M$3:$M3224&lt;&gt;"")),"0000"),
" {","SamplingFeatureID:  *SamplingFeatureID",TEXT($A3225,"0000"),
", SpecimenTypeCV:  ",CHAR(34),INDEX(Specimens[Specimen Type],$A3225),CHAR(34),
", SpecimenMediumCV:  ",INDEX(Specimens[Specimen Medium],$A3225),
", IsFieldSpecimen:  ",CHAR(34),INDEX(Specimens[Is Field Specimen?],$A3225),CHAR(34),"}"))</f>
        <v>#REF!</v>
      </c>
      <c r="N3225" t="e">
        <f>IF(COUNTA(SpatialOffsets[])=0,"", IF(INDEX(SpatialOffsets[Spatial Offset Type],$A3225)="","",
CONCATENATE("  - &amp;SpatialOffsetID",TEXT($A3225,"0000"),
" {","SpatialOffsetTypeCV:  ",CHAR(34),INDEX(SpatialOffsets[Spatial Offset Type],$A3225),CHAR(34),
", Offset1Value:  ",INDEX(SpatialOffsets[Offset 1 Value],$A3225),
", Offset1UnitID:  ",CHAR(34),INDEX(SpatialOffsets[Offset 1 Unit],$A3225),CHAR(34),
", Offset2Value:  ",INDEX(SpatialOffsets[Offset 2 Value],$A3225),
", Offset2UnitID:  ",CHAR(34),INDEX(SpatialOffsets[Offset 2 Unit],$A3225),CHAR(34),
", Offset3Value:  ",INDEX(SpatialOffsets[Offset 3 Value],$A3225),
", Offset3UnitID:  ",CHAR(34),INDEX(SpatialOffsets[Offset 3 Unit],$A3225),CHAR(34),,"}")))</f>
        <v>#REF!</v>
      </c>
      <c r="O3225" t="e">
        <f>IF(COUNTA(RelatedFeatures[])=0,"", IF(INDEX(RelatedFeatures[First Sampling Feature Code],$A3225)="","",
CONCATENATE("  - &amp;RelationID",TEXT($A3225,"0000"),
" {","SamplingFeatureID:  *SamplingFeatureID",TEXT(MATCH(INDEX(RelatedFeatures[First Sampling Feature Code],$A3225),SamplingFeatures[Feature Code],0),"0000"),
", RelationshipTypeCV:  ",CHAR(34),INDEX(RelatedFeatures[Relationship Type],$A3225),CHAR(34),
", RelatedFeatureID: *SamplingFeatureID",TEXT(MATCH(INDEX(RelatedFeatures[Second Sampling Feature Code],$A3225),SamplingFeatures[Feature Code],0),"0000"),
", SpatialOffsetID:  ",IF(INDEX(RelatedFeatures[Offset Number],$A3225)="","",CONCATENATE("*SpatialOffsetID",TEXT(INDEX(RelatedFeatures[Offset Number],$A3225),"0000"))),"}")))</f>
        <v>#REF!</v>
      </c>
      <c r="P3225" t="e">
        <f>IF(INDEX(Methods[Method Type],$A3225)="","",
CONCATENATE("  - &amp;MethodID",TEXT($A3225,"0000"),
" {","MethodTypeCV:  ",CHAR(34),INDEX(Methods[Method Type],$A3225),CHAR(34),
", MethodCode:  ",CHAR(34),INDEX(Methods[Method Code],$A3225),CHAR(34),
", MethodName:  ",CHAR(34),INDEX(Methods[Method Name],$A3225),CHAR(34),
", MethodDescription:  ",CHAR(34),INDEX(Methods[Method Description],$A3225),CHAR(34),
", MethodLink:  ",CHAR(34),INDEX(Methods[Method Link],$A3225),CHAR(34),
", OrganizationID: *OrganizationID",TEXT(MATCH(INDEX(Methods[Organization Name],$A3225),Organizations[Organization Name],0),"0000"),"}"))</f>
        <v>#REF!</v>
      </c>
      <c r="Q3225" t="e">
        <f>IF(INDEX(Variables[Variable Type],$A3225)="","",
CONCATENATE("  - &amp;VariableID",TEXT($A3225,"0000"),
" {","VariableTypeCV:  ",CHAR(34),INDEX(Variables[Variable Type],$A3225),CHAR(34),
", VariableCode:  ",CHAR(34),INDEX(Variables[Variable Code],$A3225),CHAR(34),
", VariableNameCV:  ",CHAR(34),INDEX(Variables[Variable Name],$A3225),CHAR(34),
", VariableDefinition:  ",CHAR(34),INDEX(Variables[Variable Definition],$A3225),CHAR(34),
", SpecciationCV:  ",CHAR(34),INDEX(Variables[Speciation],$A3225),CHAR(34),
", NoDataValue:  ",CHAR(34),INDEX(Variables[No Data Value],$A3225),CHAR(34),"}"))</f>
        <v>#REF!</v>
      </c>
    </row>
    <row r="3226" spans="1:17" x14ac:dyDescent="0.25">
      <c r="A3226">
        <v>3223</v>
      </c>
      <c r="D3226" t="e">
        <f>IF(INDEX(People[First Name],$A3226)="","",
CONCATENATE("  - &amp;PersonID",TEXT($A3226,"0000"),
" {","PersonFirstName:  ",CHAR(34),INDEX(People[First Name],$A3226),CHAR(34),
", PersonMiddleName:  ",CHAR(34),INDEX(People[Middle Name],$A3226),CHAR(34),
", PersonLastName:  ",CHAR(34),INDEX(People[Last Name],$A3226),CHAR(34),"}"))</f>
        <v>#REF!</v>
      </c>
      <c r="E3226" t="e">
        <f>IF(INDEX(Organizations[Organization Type '[CV']],$A3226)="","",
CONCATENATE("  - &amp;OrganizationID",TEXT($A3226,"0000"),
" {","OrganizationTypeCV:  ",CHAR(34),INDEX(Organizations[Organization Type '[CV']],$A3226),CHAR(34),
", OrganizationCode:  ",CHAR(34),INDEX(Organizations[Organization Code],$A3226),CHAR(34),
", OrganizationName:  ",CHAR(34),INDEX(Organizations[Organization Name],$A3226),CHAR(34),
", OrganizationDescription:  ",CHAR(34),INDEX(Organizations[Organization Description],$A3226),CHAR(34),
", OrganizationLink:  ",CHAR(34),INDEX(Organizations[Organization Link],$A3226),CHAR(34),"}"))</f>
        <v>#REF!</v>
      </c>
      <c r="F3226" t="e">
        <f>IF(INDEX(People[First Name],$A3226)="","",
CONCATENATE("  - &amp;AffiliationID",TEXT($A3226,"0000"),
" {PersonID: *PersonID",TEXT($A3226,"0000"),
", OrganizationID: *OrganizationID",TEXT(MATCH(INDEX(People[Organization Name],$A3226),Organizations[Organization Name],0),"0000"),
", IsPrimaryOrganizationContact: , AffiliationStartDate: , AffiliationEndDate: , PrimaryPhone: ",
", PrimaryEmail: ",CHAR(34),INDEX(People[Primary Email],$A3226),CHAR(34),
", PrimaryAddress: ",CHAR(34),INDEX(People[Primary Address],$A3226),CHAR(34),
", PersonLink: }"))</f>
        <v>#REF!</v>
      </c>
      <c r="H3226" t="e">
        <f>IF(COUNTA(CitationInformation)=0,"",IF(INDEX(AuthorList[Author Name],$A3226)="","",
CONCATENATE("  - &amp;AuthorListID",TEXT($A3226,"0000"),
"  {CitationID: *CitationID0001",
", PersonID: *PersonID",TEXT(MATCH(INDEX(AuthorList[Author Name],$A3226),People[Full Name],0),"0000"),
", AuthorOrder: ",INDEX(AuthorList[Author Number],$A3226),"}")))</f>
        <v>#REF!</v>
      </c>
      <c r="K3226" t="e">
        <f>IF(INDEX(SamplingFeatures[Feature Code],$A3226)="","",
CONCATENATE("  - &amp;SamplingFeatureID",TEXT($A3226,"0000"),
" {","SamplingFeatureUUID:  ",CHAR(34),INDEX(SamplingFeatures[Sampling Feature UUID],$A3226),CHAR(34),
", SamplingFeatureTypeCV:  ",CHAR(34),INDEX(SamplingFeatures[Sampling Feature Type],$A3226),CHAR(34),
", SamplingFeatureCode:  ",CHAR(34),INDEX(SamplingFeatures[Feature Code],$A3226),CHAR(34),
", SamplingFeatureName:  ",CHAR(34),INDEX(SamplingFeatures[Feature Name],$A3226),CHAR(34),
", SamplingFeatureDescription:  ",CHAR(34),INDEX(SamplingFeatures[Feature Description],$A3226),CHAR(34),
", SamplingFeatureGeotypeCV:  ",CHAR(34),INDEX(SamplingFeatures[Feature Geo Type],$A3226),CHAR(34),
", FeatureGeometry:  ",CHAR(34),INDEX(SamplingFeatures[Feature Geometry],$A3226),CHAR(34),
", Elevation_m:  ",CHAR(34),INDEX(SamplingFeatures[Elevation_m],$A3226),CHAR(34),
", ElevationDatumCV:  ",CHAR(34),ElevationDatum,CHAR(34),"}"))</f>
        <v>#REF!</v>
      </c>
      <c r="L3226" t="e">
        <f>IF(INDEX(SamplingFeatures[Sampling Feature Type],$A3226)&lt;&gt;"Site","",
CONCATENATE("  - &amp;SiteID",TEXT(SUMPRODUCT(--($L$3:$L3225&lt;&gt;"")),"0000"),
" {","SamplingFeatureID:  *SamplingFeatureID",TEXT($A3226,"0000"),
", SiteTypeCV:  ",CHAR(34),INDEX(Sites[Site Type],$A3226),CHAR(34),
", Latitude:  ",INDEX(Sites[Latitude],$A3226),
", Longitude:  ",INDEX(Sites[Longitude],$A3226),
", SRSName:  ",CHAR(34),LatLonDatum,CHAR(34),"}"))</f>
        <v>#REF!</v>
      </c>
      <c r="M3226" t="e">
        <f>IF(INDEX(SamplingFeatures[Sampling Feature Type],$A3226)&lt;&gt;"Specimen","",
CONCATENATE("  - &amp;SpecimenID",TEXT(SUMPRODUCT(--($M$3:$M3225&lt;&gt;"")),"0000"),
" {","SamplingFeatureID:  *SamplingFeatureID",TEXT($A3226,"0000"),
", SpecimenTypeCV:  ",CHAR(34),INDEX(Specimens[Specimen Type],$A3226),CHAR(34),
", SpecimenMediumCV:  ",INDEX(Specimens[Specimen Medium],$A3226),
", IsFieldSpecimen:  ",CHAR(34),INDEX(Specimens[Is Field Specimen?],$A3226),CHAR(34),"}"))</f>
        <v>#REF!</v>
      </c>
      <c r="N3226" t="e">
        <f>IF(COUNTA(SpatialOffsets[])=0,"", IF(INDEX(SpatialOffsets[Spatial Offset Type],$A3226)="","",
CONCATENATE("  - &amp;SpatialOffsetID",TEXT($A3226,"0000"),
" {","SpatialOffsetTypeCV:  ",CHAR(34),INDEX(SpatialOffsets[Spatial Offset Type],$A3226),CHAR(34),
", Offset1Value:  ",INDEX(SpatialOffsets[Offset 1 Value],$A3226),
", Offset1UnitID:  ",CHAR(34),INDEX(SpatialOffsets[Offset 1 Unit],$A3226),CHAR(34),
", Offset2Value:  ",INDEX(SpatialOffsets[Offset 2 Value],$A3226),
", Offset2UnitID:  ",CHAR(34),INDEX(SpatialOffsets[Offset 2 Unit],$A3226),CHAR(34),
", Offset3Value:  ",INDEX(SpatialOffsets[Offset 3 Value],$A3226),
", Offset3UnitID:  ",CHAR(34),INDEX(SpatialOffsets[Offset 3 Unit],$A3226),CHAR(34),,"}")))</f>
        <v>#REF!</v>
      </c>
      <c r="O3226" t="e">
        <f>IF(COUNTA(RelatedFeatures[])=0,"", IF(INDEX(RelatedFeatures[First Sampling Feature Code],$A3226)="","",
CONCATENATE("  - &amp;RelationID",TEXT($A3226,"0000"),
" {","SamplingFeatureID:  *SamplingFeatureID",TEXT(MATCH(INDEX(RelatedFeatures[First Sampling Feature Code],$A3226),SamplingFeatures[Feature Code],0),"0000"),
", RelationshipTypeCV:  ",CHAR(34),INDEX(RelatedFeatures[Relationship Type],$A3226),CHAR(34),
", RelatedFeatureID: *SamplingFeatureID",TEXT(MATCH(INDEX(RelatedFeatures[Second Sampling Feature Code],$A3226),SamplingFeatures[Feature Code],0),"0000"),
", SpatialOffsetID:  ",IF(INDEX(RelatedFeatures[Offset Number],$A3226)="","",CONCATENATE("*SpatialOffsetID",TEXT(INDEX(RelatedFeatures[Offset Number],$A3226),"0000"))),"}")))</f>
        <v>#REF!</v>
      </c>
      <c r="P3226" t="e">
        <f>IF(INDEX(Methods[Method Type],$A3226)="","",
CONCATENATE("  - &amp;MethodID",TEXT($A3226,"0000"),
" {","MethodTypeCV:  ",CHAR(34),INDEX(Methods[Method Type],$A3226),CHAR(34),
", MethodCode:  ",CHAR(34),INDEX(Methods[Method Code],$A3226),CHAR(34),
", MethodName:  ",CHAR(34),INDEX(Methods[Method Name],$A3226),CHAR(34),
", MethodDescription:  ",CHAR(34),INDEX(Methods[Method Description],$A3226),CHAR(34),
", MethodLink:  ",CHAR(34),INDEX(Methods[Method Link],$A3226),CHAR(34),
", OrganizationID: *OrganizationID",TEXT(MATCH(INDEX(Methods[Organization Name],$A3226),Organizations[Organization Name],0),"0000"),"}"))</f>
        <v>#REF!</v>
      </c>
      <c r="Q3226" t="e">
        <f>IF(INDEX(Variables[Variable Type],$A3226)="","",
CONCATENATE("  - &amp;VariableID",TEXT($A3226,"0000"),
" {","VariableTypeCV:  ",CHAR(34),INDEX(Variables[Variable Type],$A3226),CHAR(34),
", VariableCode:  ",CHAR(34),INDEX(Variables[Variable Code],$A3226),CHAR(34),
", VariableNameCV:  ",CHAR(34),INDEX(Variables[Variable Name],$A3226),CHAR(34),
", VariableDefinition:  ",CHAR(34),INDEX(Variables[Variable Definition],$A3226),CHAR(34),
", SpecciationCV:  ",CHAR(34),INDEX(Variables[Speciation],$A3226),CHAR(34),
", NoDataValue:  ",CHAR(34),INDEX(Variables[No Data Value],$A3226),CHAR(34),"}"))</f>
        <v>#REF!</v>
      </c>
    </row>
    <row r="3227" spans="1:17" x14ac:dyDescent="0.25">
      <c r="A3227">
        <v>3224</v>
      </c>
      <c r="D3227" t="e">
        <f>IF(INDEX(People[First Name],$A3227)="","",
CONCATENATE("  - &amp;PersonID",TEXT($A3227,"0000"),
" {","PersonFirstName:  ",CHAR(34),INDEX(People[First Name],$A3227),CHAR(34),
", PersonMiddleName:  ",CHAR(34),INDEX(People[Middle Name],$A3227),CHAR(34),
", PersonLastName:  ",CHAR(34),INDEX(People[Last Name],$A3227),CHAR(34),"}"))</f>
        <v>#REF!</v>
      </c>
      <c r="E3227" t="e">
        <f>IF(INDEX(Organizations[Organization Type '[CV']],$A3227)="","",
CONCATENATE("  - &amp;OrganizationID",TEXT($A3227,"0000"),
" {","OrganizationTypeCV:  ",CHAR(34),INDEX(Organizations[Organization Type '[CV']],$A3227),CHAR(34),
", OrganizationCode:  ",CHAR(34),INDEX(Organizations[Organization Code],$A3227),CHAR(34),
", OrganizationName:  ",CHAR(34),INDEX(Organizations[Organization Name],$A3227),CHAR(34),
", OrganizationDescription:  ",CHAR(34),INDEX(Organizations[Organization Description],$A3227),CHAR(34),
", OrganizationLink:  ",CHAR(34),INDEX(Organizations[Organization Link],$A3227),CHAR(34),"}"))</f>
        <v>#REF!</v>
      </c>
      <c r="F3227" t="e">
        <f>IF(INDEX(People[First Name],$A3227)="","",
CONCATENATE("  - &amp;AffiliationID",TEXT($A3227,"0000"),
" {PersonID: *PersonID",TEXT($A3227,"0000"),
", OrganizationID: *OrganizationID",TEXT(MATCH(INDEX(People[Organization Name],$A3227),Organizations[Organization Name],0),"0000"),
", IsPrimaryOrganizationContact: , AffiliationStartDate: , AffiliationEndDate: , PrimaryPhone: ",
", PrimaryEmail: ",CHAR(34),INDEX(People[Primary Email],$A3227),CHAR(34),
", PrimaryAddress: ",CHAR(34),INDEX(People[Primary Address],$A3227),CHAR(34),
", PersonLink: }"))</f>
        <v>#REF!</v>
      </c>
      <c r="H3227" t="e">
        <f>IF(COUNTA(CitationInformation)=0,"",IF(INDEX(AuthorList[Author Name],$A3227)="","",
CONCATENATE("  - &amp;AuthorListID",TEXT($A3227,"0000"),
"  {CitationID: *CitationID0001",
", PersonID: *PersonID",TEXT(MATCH(INDEX(AuthorList[Author Name],$A3227),People[Full Name],0),"0000"),
", AuthorOrder: ",INDEX(AuthorList[Author Number],$A3227),"}")))</f>
        <v>#REF!</v>
      </c>
      <c r="K3227" t="e">
        <f>IF(INDEX(SamplingFeatures[Feature Code],$A3227)="","",
CONCATENATE("  - &amp;SamplingFeatureID",TEXT($A3227,"0000"),
" {","SamplingFeatureUUID:  ",CHAR(34),INDEX(SamplingFeatures[Sampling Feature UUID],$A3227),CHAR(34),
", SamplingFeatureTypeCV:  ",CHAR(34),INDEX(SamplingFeatures[Sampling Feature Type],$A3227),CHAR(34),
", SamplingFeatureCode:  ",CHAR(34),INDEX(SamplingFeatures[Feature Code],$A3227),CHAR(34),
", SamplingFeatureName:  ",CHAR(34),INDEX(SamplingFeatures[Feature Name],$A3227),CHAR(34),
", SamplingFeatureDescription:  ",CHAR(34),INDEX(SamplingFeatures[Feature Description],$A3227),CHAR(34),
", SamplingFeatureGeotypeCV:  ",CHAR(34),INDEX(SamplingFeatures[Feature Geo Type],$A3227),CHAR(34),
", FeatureGeometry:  ",CHAR(34),INDEX(SamplingFeatures[Feature Geometry],$A3227),CHAR(34),
", Elevation_m:  ",CHAR(34),INDEX(SamplingFeatures[Elevation_m],$A3227),CHAR(34),
", ElevationDatumCV:  ",CHAR(34),ElevationDatum,CHAR(34),"}"))</f>
        <v>#REF!</v>
      </c>
      <c r="L3227" t="e">
        <f>IF(INDEX(SamplingFeatures[Sampling Feature Type],$A3227)&lt;&gt;"Site","",
CONCATENATE("  - &amp;SiteID",TEXT(SUMPRODUCT(--($L$3:$L3226&lt;&gt;"")),"0000"),
" {","SamplingFeatureID:  *SamplingFeatureID",TEXT($A3227,"0000"),
", SiteTypeCV:  ",CHAR(34),INDEX(Sites[Site Type],$A3227),CHAR(34),
", Latitude:  ",INDEX(Sites[Latitude],$A3227),
", Longitude:  ",INDEX(Sites[Longitude],$A3227),
", SRSName:  ",CHAR(34),LatLonDatum,CHAR(34),"}"))</f>
        <v>#REF!</v>
      </c>
      <c r="M3227" t="e">
        <f>IF(INDEX(SamplingFeatures[Sampling Feature Type],$A3227)&lt;&gt;"Specimen","",
CONCATENATE("  - &amp;SpecimenID",TEXT(SUMPRODUCT(--($M$3:$M3226&lt;&gt;"")),"0000"),
" {","SamplingFeatureID:  *SamplingFeatureID",TEXT($A3227,"0000"),
", SpecimenTypeCV:  ",CHAR(34),INDEX(Specimens[Specimen Type],$A3227),CHAR(34),
", SpecimenMediumCV:  ",INDEX(Specimens[Specimen Medium],$A3227),
", IsFieldSpecimen:  ",CHAR(34),INDEX(Specimens[Is Field Specimen?],$A3227),CHAR(34),"}"))</f>
        <v>#REF!</v>
      </c>
      <c r="N3227" t="e">
        <f>IF(COUNTA(SpatialOffsets[])=0,"", IF(INDEX(SpatialOffsets[Spatial Offset Type],$A3227)="","",
CONCATENATE("  - &amp;SpatialOffsetID",TEXT($A3227,"0000"),
" {","SpatialOffsetTypeCV:  ",CHAR(34),INDEX(SpatialOffsets[Spatial Offset Type],$A3227),CHAR(34),
", Offset1Value:  ",INDEX(SpatialOffsets[Offset 1 Value],$A3227),
", Offset1UnitID:  ",CHAR(34),INDEX(SpatialOffsets[Offset 1 Unit],$A3227),CHAR(34),
", Offset2Value:  ",INDEX(SpatialOffsets[Offset 2 Value],$A3227),
", Offset2UnitID:  ",CHAR(34),INDEX(SpatialOffsets[Offset 2 Unit],$A3227),CHAR(34),
", Offset3Value:  ",INDEX(SpatialOffsets[Offset 3 Value],$A3227),
", Offset3UnitID:  ",CHAR(34),INDEX(SpatialOffsets[Offset 3 Unit],$A3227),CHAR(34),,"}")))</f>
        <v>#REF!</v>
      </c>
      <c r="O3227" t="e">
        <f>IF(COUNTA(RelatedFeatures[])=0,"", IF(INDEX(RelatedFeatures[First Sampling Feature Code],$A3227)="","",
CONCATENATE("  - &amp;RelationID",TEXT($A3227,"0000"),
" {","SamplingFeatureID:  *SamplingFeatureID",TEXT(MATCH(INDEX(RelatedFeatures[First Sampling Feature Code],$A3227),SamplingFeatures[Feature Code],0),"0000"),
", RelationshipTypeCV:  ",CHAR(34),INDEX(RelatedFeatures[Relationship Type],$A3227),CHAR(34),
", RelatedFeatureID: *SamplingFeatureID",TEXT(MATCH(INDEX(RelatedFeatures[Second Sampling Feature Code],$A3227),SamplingFeatures[Feature Code],0),"0000"),
", SpatialOffsetID:  ",IF(INDEX(RelatedFeatures[Offset Number],$A3227)="","",CONCATENATE("*SpatialOffsetID",TEXT(INDEX(RelatedFeatures[Offset Number],$A3227),"0000"))),"}")))</f>
        <v>#REF!</v>
      </c>
      <c r="P3227" t="e">
        <f>IF(INDEX(Methods[Method Type],$A3227)="","",
CONCATENATE("  - &amp;MethodID",TEXT($A3227,"0000"),
" {","MethodTypeCV:  ",CHAR(34),INDEX(Methods[Method Type],$A3227),CHAR(34),
", MethodCode:  ",CHAR(34),INDEX(Methods[Method Code],$A3227),CHAR(34),
", MethodName:  ",CHAR(34),INDEX(Methods[Method Name],$A3227),CHAR(34),
", MethodDescription:  ",CHAR(34),INDEX(Methods[Method Description],$A3227),CHAR(34),
", MethodLink:  ",CHAR(34),INDEX(Methods[Method Link],$A3227),CHAR(34),
", OrganizationID: *OrganizationID",TEXT(MATCH(INDEX(Methods[Organization Name],$A3227),Organizations[Organization Name],0),"0000"),"}"))</f>
        <v>#REF!</v>
      </c>
      <c r="Q3227" t="e">
        <f>IF(INDEX(Variables[Variable Type],$A3227)="","",
CONCATENATE("  - &amp;VariableID",TEXT($A3227,"0000"),
" {","VariableTypeCV:  ",CHAR(34),INDEX(Variables[Variable Type],$A3227),CHAR(34),
", VariableCode:  ",CHAR(34),INDEX(Variables[Variable Code],$A3227),CHAR(34),
", VariableNameCV:  ",CHAR(34),INDEX(Variables[Variable Name],$A3227),CHAR(34),
", VariableDefinition:  ",CHAR(34),INDEX(Variables[Variable Definition],$A3227),CHAR(34),
", SpecciationCV:  ",CHAR(34),INDEX(Variables[Speciation],$A3227),CHAR(34),
", NoDataValue:  ",CHAR(34),INDEX(Variables[No Data Value],$A3227),CHAR(34),"}"))</f>
        <v>#REF!</v>
      </c>
    </row>
    <row r="3228" spans="1:17" x14ac:dyDescent="0.25">
      <c r="A3228">
        <v>3225</v>
      </c>
      <c r="D3228" t="e">
        <f>IF(INDEX(People[First Name],$A3228)="","",
CONCATENATE("  - &amp;PersonID",TEXT($A3228,"0000"),
" {","PersonFirstName:  ",CHAR(34),INDEX(People[First Name],$A3228),CHAR(34),
", PersonMiddleName:  ",CHAR(34),INDEX(People[Middle Name],$A3228),CHAR(34),
", PersonLastName:  ",CHAR(34),INDEX(People[Last Name],$A3228),CHAR(34),"}"))</f>
        <v>#REF!</v>
      </c>
      <c r="E3228" t="e">
        <f>IF(INDEX(Organizations[Organization Type '[CV']],$A3228)="","",
CONCATENATE("  - &amp;OrganizationID",TEXT($A3228,"0000"),
" {","OrganizationTypeCV:  ",CHAR(34),INDEX(Organizations[Organization Type '[CV']],$A3228),CHAR(34),
", OrganizationCode:  ",CHAR(34),INDEX(Organizations[Organization Code],$A3228),CHAR(34),
", OrganizationName:  ",CHAR(34),INDEX(Organizations[Organization Name],$A3228),CHAR(34),
", OrganizationDescription:  ",CHAR(34),INDEX(Organizations[Organization Description],$A3228),CHAR(34),
", OrganizationLink:  ",CHAR(34),INDEX(Organizations[Organization Link],$A3228),CHAR(34),"}"))</f>
        <v>#REF!</v>
      </c>
      <c r="F3228" t="e">
        <f>IF(INDEX(People[First Name],$A3228)="","",
CONCATENATE("  - &amp;AffiliationID",TEXT($A3228,"0000"),
" {PersonID: *PersonID",TEXT($A3228,"0000"),
", OrganizationID: *OrganizationID",TEXT(MATCH(INDEX(People[Organization Name],$A3228),Organizations[Organization Name],0),"0000"),
", IsPrimaryOrganizationContact: , AffiliationStartDate: , AffiliationEndDate: , PrimaryPhone: ",
", PrimaryEmail: ",CHAR(34),INDEX(People[Primary Email],$A3228),CHAR(34),
", PrimaryAddress: ",CHAR(34),INDEX(People[Primary Address],$A3228),CHAR(34),
", PersonLink: }"))</f>
        <v>#REF!</v>
      </c>
      <c r="H3228" t="e">
        <f>IF(COUNTA(CitationInformation)=0,"",IF(INDEX(AuthorList[Author Name],$A3228)="","",
CONCATENATE("  - &amp;AuthorListID",TEXT($A3228,"0000"),
"  {CitationID: *CitationID0001",
", PersonID: *PersonID",TEXT(MATCH(INDEX(AuthorList[Author Name],$A3228),People[Full Name],0),"0000"),
", AuthorOrder: ",INDEX(AuthorList[Author Number],$A3228),"}")))</f>
        <v>#REF!</v>
      </c>
      <c r="K3228" t="e">
        <f>IF(INDEX(SamplingFeatures[Feature Code],$A3228)="","",
CONCATENATE("  - &amp;SamplingFeatureID",TEXT($A3228,"0000"),
" {","SamplingFeatureUUID:  ",CHAR(34),INDEX(SamplingFeatures[Sampling Feature UUID],$A3228),CHAR(34),
", SamplingFeatureTypeCV:  ",CHAR(34),INDEX(SamplingFeatures[Sampling Feature Type],$A3228),CHAR(34),
", SamplingFeatureCode:  ",CHAR(34),INDEX(SamplingFeatures[Feature Code],$A3228),CHAR(34),
", SamplingFeatureName:  ",CHAR(34),INDEX(SamplingFeatures[Feature Name],$A3228),CHAR(34),
", SamplingFeatureDescription:  ",CHAR(34),INDEX(SamplingFeatures[Feature Description],$A3228),CHAR(34),
", SamplingFeatureGeotypeCV:  ",CHAR(34),INDEX(SamplingFeatures[Feature Geo Type],$A3228),CHAR(34),
", FeatureGeometry:  ",CHAR(34),INDEX(SamplingFeatures[Feature Geometry],$A3228),CHAR(34),
", Elevation_m:  ",CHAR(34),INDEX(SamplingFeatures[Elevation_m],$A3228),CHAR(34),
", ElevationDatumCV:  ",CHAR(34),ElevationDatum,CHAR(34),"}"))</f>
        <v>#REF!</v>
      </c>
      <c r="L3228" t="e">
        <f>IF(INDEX(SamplingFeatures[Sampling Feature Type],$A3228)&lt;&gt;"Site","",
CONCATENATE("  - &amp;SiteID",TEXT(SUMPRODUCT(--($L$3:$L3227&lt;&gt;"")),"0000"),
" {","SamplingFeatureID:  *SamplingFeatureID",TEXT($A3228,"0000"),
", SiteTypeCV:  ",CHAR(34),INDEX(Sites[Site Type],$A3228),CHAR(34),
", Latitude:  ",INDEX(Sites[Latitude],$A3228),
", Longitude:  ",INDEX(Sites[Longitude],$A3228),
", SRSName:  ",CHAR(34),LatLonDatum,CHAR(34),"}"))</f>
        <v>#REF!</v>
      </c>
      <c r="M3228" t="e">
        <f>IF(INDEX(SamplingFeatures[Sampling Feature Type],$A3228)&lt;&gt;"Specimen","",
CONCATENATE("  - &amp;SpecimenID",TEXT(SUMPRODUCT(--($M$3:$M3227&lt;&gt;"")),"0000"),
" {","SamplingFeatureID:  *SamplingFeatureID",TEXT($A3228,"0000"),
", SpecimenTypeCV:  ",CHAR(34),INDEX(Specimens[Specimen Type],$A3228),CHAR(34),
", SpecimenMediumCV:  ",INDEX(Specimens[Specimen Medium],$A3228),
", IsFieldSpecimen:  ",CHAR(34),INDEX(Specimens[Is Field Specimen?],$A3228),CHAR(34),"}"))</f>
        <v>#REF!</v>
      </c>
      <c r="N3228" t="e">
        <f>IF(COUNTA(SpatialOffsets[])=0,"", IF(INDEX(SpatialOffsets[Spatial Offset Type],$A3228)="","",
CONCATENATE("  - &amp;SpatialOffsetID",TEXT($A3228,"0000"),
" {","SpatialOffsetTypeCV:  ",CHAR(34),INDEX(SpatialOffsets[Spatial Offset Type],$A3228),CHAR(34),
", Offset1Value:  ",INDEX(SpatialOffsets[Offset 1 Value],$A3228),
", Offset1UnitID:  ",CHAR(34),INDEX(SpatialOffsets[Offset 1 Unit],$A3228),CHAR(34),
", Offset2Value:  ",INDEX(SpatialOffsets[Offset 2 Value],$A3228),
", Offset2UnitID:  ",CHAR(34),INDEX(SpatialOffsets[Offset 2 Unit],$A3228),CHAR(34),
", Offset3Value:  ",INDEX(SpatialOffsets[Offset 3 Value],$A3228),
", Offset3UnitID:  ",CHAR(34),INDEX(SpatialOffsets[Offset 3 Unit],$A3228),CHAR(34),,"}")))</f>
        <v>#REF!</v>
      </c>
      <c r="O3228" t="e">
        <f>IF(COUNTA(RelatedFeatures[])=0,"", IF(INDEX(RelatedFeatures[First Sampling Feature Code],$A3228)="","",
CONCATENATE("  - &amp;RelationID",TEXT($A3228,"0000"),
" {","SamplingFeatureID:  *SamplingFeatureID",TEXT(MATCH(INDEX(RelatedFeatures[First Sampling Feature Code],$A3228),SamplingFeatures[Feature Code],0),"0000"),
", RelationshipTypeCV:  ",CHAR(34),INDEX(RelatedFeatures[Relationship Type],$A3228),CHAR(34),
", RelatedFeatureID: *SamplingFeatureID",TEXT(MATCH(INDEX(RelatedFeatures[Second Sampling Feature Code],$A3228),SamplingFeatures[Feature Code],0),"0000"),
", SpatialOffsetID:  ",IF(INDEX(RelatedFeatures[Offset Number],$A3228)="","",CONCATENATE("*SpatialOffsetID",TEXT(INDEX(RelatedFeatures[Offset Number],$A3228),"0000"))),"}")))</f>
        <v>#REF!</v>
      </c>
      <c r="P3228" t="e">
        <f>IF(INDEX(Methods[Method Type],$A3228)="","",
CONCATENATE("  - &amp;MethodID",TEXT($A3228,"0000"),
" {","MethodTypeCV:  ",CHAR(34),INDEX(Methods[Method Type],$A3228),CHAR(34),
", MethodCode:  ",CHAR(34),INDEX(Methods[Method Code],$A3228),CHAR(34),
", MethodName:  ",CHAR(34),INDEX(Methods[Method Name],$A3228),CHAR(34),
", MethodDescription:  ",CHAR(34),INDEX(Methods[Method Description],$A3228),CHAR(34),
", MethodLink:  ",CHAR(34),INDEX(Methods[Method Link],$A3228),CHAR(34),
", OrganizationID: *OrganizationID",TEXT(MATCH(INDEX(Methods[Organization Name],$A3228),Organizations[Organization Name],0),"0000"),"}"))</f>
        <v>#REF!</v>
      </c>
      <c r="Q3228" t="e">
        <f>IF(INDEX(Variables[Variable Type],$A3228)="","",
CONCATENATE("  - &amp;VariableID",TEXT($A3228,"0000"),
" {","VariableTypeCV:  ",CHAR(34),INDEX(Variables[Variable Type],$A3228),CHAR(34),
", VariableCode:  ",CHAR(34),INDEX(Variables[Variable Code],$A3228),CHAR(34),
", VariableNameCV:  ",CHAR(34),INDEX(Variables[Variable Name],$A3228),CHAR(34),
", VariableDefinition:  ",CHAR(34),INDEX(Variables[Variable Definition],$A3228),CHAR(34),
", SpecciationCV:  ",CHAR(34),INDEX(Variables[Speciation],$A3228),CHAR(34),
", NoDataValue:  ",CHAR(34),INDEX(Variables[No Data Value],$A3228),CHAR(34),"}"))</f>
        <v>#REF!</v>
      </c>
    </row>
    <row r="3229" spans="1:17" x14ac:dyDescent="0.25">
      <c r="A3229">
        <v>3226</v>
      </c>
      <c r="D3229" t="e">
        <f>IF(INDEX(People[First Name],$A3229)="","",
CONCATENATE("  - &amp;PersonID",TEXT($A3229,"0000"),
" {","PersonFirstName:  ",CHAR(34),INDEX(People[First Name],$A3229),CHAR(34),
", PersonMiddleName:  ",CHAR(34),INDEX(People[Middle Name],$A3229),CHAR(34),
", PersonLastName:  ",CHAR(34),INDEX(People[Last Name],$A3229),CHAR(34),"}"))</f>
        <v>#REF!</v>
      </c>
      <c r="E3229" t="e">
        <f>IF(INDEX(Organizations[Organization Type '[CV']],$A3229)="","",
CONCATENATE("  - &amp;OrganizationID",TEXT($A3229,"0000"),
" {","OrganizationTypeCV:  ",CHAR(34),INDEX(Organizations[Organization Type '[CV']],$A3229),CHAR(34),
", OrganizationCode:  ",CHAR(34),INDEX(Organizations[Organization Code],$A3229),CHAR(34),
", OrganizationName:  ",CHAR(34),INDEX(Organizations[Organization Name],$A3229),CHAR(34),
", OrganizationDescription:  ",CHAR(34),INDEX(Organizations[Organization Description],$A3229),CHAR(34),
", OrganizationLink:  ",CHAR(34),INDEX(Organizations[Organization Link],$A3229),CHAR(34),"}"))</f>
        <v>#REF!</v>
      </c>
      <c r="F3229" t="e">
        <f>IF(INDEX(People[First Name],$A3229)="","",
CONCATENATE("  - &amp;AffiliationID",TEXT($A3229,"0000"),
" {PersonID: *PersonID",TEXT($A3229,"0000"),
", OrganizationID: *OrganizationID",TEXT(MATCH(INDEX(People[Organization Name],$A3229),Organizations[Organization Name],0),"0000"),
", IsPrimaryOrganizationContact: , AffiliationStartDate: , AffiliationEndDate: , PrimaryPhone: ",
", PrimaryEmail: ",CHAR(34),INDEX(People[Primary Email],$A3229),CHAR(34),
", PrimaryAddress: ",CHAR(34),INDEX(People[Primary Address],$A3229),CHAR(34),
", PersonLink: }"))</f>
        <v>#REF!</v>
      </c>
      <c r="H3229" t="e">
        <f>IF(COUNTA(CitationInformation)=0,"",IF(INDEX(AuthorList[Author Name],$A3229)="","",
CONCATENATE("  - &amp;AuthorListID",TEXT($A3229,"0000"),
"  {CitationID: *CitationID0001",
", PersonID: *PersonID",TEXT(MATCH(INDEX(AuthorList[Author Name],$A3229),People[Full Name],0),"0000"),
", AuthorOrder: ",INDEX(AuthorList[Author Number],$A3229),"}")))</f>
        <v>#REF!</v>
      </c>
      <c r="K3229" t="e">
        <f>IF(INDEX(SamplingFeatures[Feature Code],$A3229)="","",
CONCATENATE("  - &amp;SamplingFeatureID",TEXT($A3229,"0000"),
" {","SamplingFeatureUUID:  ",CHAR(34),INDEX(SamplingFeatures[Sampling Feature UUID],$A3229),CHAR(34),
", SamplingFeatureTypeCV:  ",CHAR(34),INDEX(SamplingFeatures[Sampling Feature Type],$A3229),CHAR(34),
", SamplingFeatureCode:  ",CHAR(34),INDEX(SamplingFeatures[Feature Code],$A3229),CHAR(34),
", SamplingFeatureName:  ",CHAR(34),INDEX(SamplingFeatures[Feature Name],$A3229),CHAR(34),
", SamplingFeatureDescription:  ",CHAR(34),INDEX(SamplingFeatures[Feature Description],$A3229),CHAR(34),
", SamplingFeatureGeotypeCV:  ",CHAR(34),INDEX(SamplingFeatures[Feature Geo Type],$A3229),CHAR(34),
", FeatureGeometry:  ",CHAR(34),INDEX(SamplingFeatures[Feature Geometry],$A3229),CHAR(34),
", Elevation_m:  ",CHAR(34),INDEX(SamplingFeatures[Elevation_m],$A3229),CHAR(34),
", ElevationDatumCV:  ",CHAR(34),ElevationDatum,CHAR(34),"}"))</f>
        <v>#REF!</v>
      </c>
      <c r="L3229" t="e">
        <f>IF(INDEX(SamplingFeatures[Sampling Feature Type],$A3229)&lt;&gt;"Site","",
CONCATENATE("  - &amp;SiteID",TEXT(SUMPRODUCT(--($L$3:$L3228&lt;&gt;"")),"0000"),
" {","SamplingFeatureID:  *SamplingFeatureID",TEXT($A3229,"0000"),
", SiteTypeCV:  ",CHAR(34),INDEX(Sites[Site Type],$A3229),CHAR(34),
", Latitude:  ",INDEX(Sites[Latitude],$A3229),
", Longitude:  ",INDEX(Sites[Longitude],$A3229),
", SRSName:  ",CHAR(34),LatLonDatum,CHAR(34),"}"))</f>
        <v>#REF!</v>
      </c>
      <c r="M3229" t="e">
        <f>IF(INDEX(SamplingFeatures[Sampling Feature Type],$A3229)&lt;&gt;"Specimen","",
CONCATENATE("  - &amp;SpecimenID",TEXT(SUMPRODUCT(--($M$3:$M3228&lt;&gt;"")),"0000"),
" {","SamplingFeatureID:  *SamplingFeatureID",TEXT($A3229,"0000"),
", SpecimenTypeCV:  ",CHAR(34),INDEX(Specimens[Specimen Type],$A3229),CHAR(34),
", SpecimenMediumCV:  ",INDEX(Specimens[Specimen Medium],$A3229),
", IsFieldSpecimen:  ",CHAR(34),INDEX(Specimens[Is Field Specimen?],$A3229),CHAR(34),"}"))</f>
        <v>#REF!</v>
      </c>
      <c r="N3229" t="e">
        <f>IF(COUNTA(SpatialOffsets[])=0,"", IF(INDEX(SpatialOffsets[Spatial Offset Type],$A3229)="","",
CONCATENATE("  - &amp;SpatialOffsetID",TEXT($A3229,"0000"),
" {","SpatialOffsetTypeCV:  ",CHAR(34),INDEX(SpatialOffsets[Spatial Offset Type],$A3229),CHAR(34),
", Offset1Value:  ",INDEX(SpatialOffsets[Offset 1 Value],$A3229),
", Offset1UnitID:  ",CHAR(34),INDEX(SpatialOffsets[Offset 1 Unit],$A3229),CHAR(34),
", Offset2Value:  ",INDEX(SpatialOffsets[Offset 2 Value],$A3229),
", Offset2UnitID:  ",CHAR(34),INDEX(SpatialOffsets[Offset 2 Unit],$A3229),CHAR(34),
", Offset3Value:  ",INDEX(SpatialOffsets[Offset 3 Value],$A3229),
", Offset3UnitID:  ",CHAR(34),INDEX(SpatialOffsets[Offset 3 Unit],$A3229),CHAR(34),,"}")))</f>
        <v>#REF!</v>
      </c>
      <c r="O3229" t="e">
        <f>IF(COUNTA(RelatedFeatures[])=0,"", IF(INDEX(RelatedFeatures[First Sampling Feature Code],$A3229)="","",
CONCATENATE("  - &amp;RelationID",TEXT($A3229,"0000"),
" {","SamplingFeatureID:  *SamplingFeatureID",TEXT(MATCH(INDEX(RelatedFeatures[First Sampling Feature Code],$A3229),SamplingFeatures[Feature Code],0),"0000"),
", RelationshipTypeCV:  ",CHAR(34),INDEX(RelatedFeatures[Relationship Type],$A3229),CHAR(34),
", RelatedFeatureID: *SamplingFeatureID",TEXT(MATCH(INDEX(RelatedFeatures[Second Sampling Feature Code],$A3229),SamplingFeatures[Feature Code],0),"0000"),
", SpatialOffsetID:  ",IF(INDEX(RelatedFeatures[Offset Number],$A3229)="","",CONCATENATE("*SpatialOffsetID",TEXT(INDEX(RelatedFeatures[Offset Number],$A3229),"0000"))),"}")))</f>
        <v>#REF!</v>
      </c>
      <c r="P3229" t="e">
        <f>IF(INDEX(Methods[Method Type],$A3229)="","",
CONCATENATE("  - &amp;MethodID",TEXT($A3229,"0000"),
" {","MethodTypeCV:  ",CHAR(34),INDEX(Methods[Method Type],$A3229),CHAR(34),
", MethodCode:  ",CHAR(34),INDEX(Methods[Method Code],$A3229),CHAR(34),
", MethodName:  ",CHAR(34),INDEX(Methods[Method Name],$A3229),CHAR(34),
", MethodDescription:  ",CHAR(34),INDEX(Methods[Method Description],$A3229),CHAR(34),
", MethodLink:  ",CHAR(34),INDEX(Methods[Method Link],$A3229),CHAR(34),
", OrganizationID: *OrganizationID",TEXT(MATCH(INDEX(Methods[Organization Name],$A3229),Organizations[Organization Name],0),"0000"),"}"))</f>
        <v>#REF!</v>
      </c>
      <c r="Q3229" t="e">
        <f>IF(INDEX(Variables[Variable Type],$A3229)="","",
CONCATENATE("  - &amp;VariableID",TEXT($A3229,"0000"),
" {","VariableTypeCV:  ",CHAR(34),INDEX(Variables[Variable Type],$A3229),CHAR(34),
", VariableCode:  ",CHAR(34),INDEX(Variables[Variable Code],$A3229),CHAR(34),
", VariableNameCV:  ",CHAR(34),INDEX(Variables[Variable Name],$A3229),CHAR(34),
", VariableDefinition:  ",CHAR(34),INDEX(Variables[Variable Definition],$A3229),CHAR(34),
", SpecciationCV:  ",CHAR(34),INDEX(Variables[Speciation],$A3229),CHAR(34),
", NoDataValue:  ",CHAR(34),INDEX(Variables[No Data Value],$A3229),CHAR(34),"}"))</f>
        <v>#REF!</v>
      </c>
    </row>
    <row r="3230" spans="1:17" x14ac:dyDescent="0.25">
      <c r="A3230">
        <v>3227</v>
      </c>
      <c r="D3230" t="e">
        <f>IF(INDEX(People[First Name],$A3230)="","",
CONCATENATE("  - &amp;PersonID",TEXT($A3230,"0000"),
" {","PersonFirstName:  ",CHAR(34),INDEX(People[First Name],$A3230),CHAR(34),
", PersonMiddleName:  ",CHAR(34),INDEX(People[Middle Name],$A3230),CHAR(34),
", PersonLastName:  ",CHAR(34),INDEX(People[Last Name],$A3230),CHAR(34),"}"))</f>
        <v>#REF!</v>
      </c>
      <c r="E3230" t="e">
        <f>IF(INDEX(Organizations[Organization Type '[CV']],$A3230)="","",
CONCATENATE("  - &amp;OrganizationID",TEXT($A3230,"0000"),
" {","OrganizationTypeCV:  ",CHAR(34),INDEX(Organizations[Organization Type '[CV']],$A3230),CHAR(34),
", OrganizationCode:  ",CHAR(34),INDEX(Organizations[Organization Code],$A3230),CHAR(34),
", OrganizationName:  ",CHAR(34),INDEX(Organizations[Organization Name],$A3230),CHAR(34),
", OrganizationDescription:  ",CHAR(34),INDEX(Organizations[Organization Description],$A3230),CHAR(34),
", OrganizationLink:  ",CHAR(34),INDEX(Organizations[Organization Link],$A3230),CHAR(34),"}"))</f>
        <v>#REF!</v>
      </c>
      <c r="F3230" t="e">
        <f>IF(INDEX(People[First Name],$A3230)="","",
CONCATENATE("  - &amp;AffiliationID",TEXT($A3230,"0000"),
" {PersonID: *PersonID",TEXT($A3230,"0000"),
", OrganizationID: *OrganizationID",TEXT(MATCH(INDEX(People[Organization Name],$A3230),Organizations[Organization Name],0),"0000"),
", IsPrimaryOrganizationContact: , AffiliationStartDate: , AffiliationEndDate: , PrimaryPhone: ",
", PrimaryEmail: ",CHAR(34),INDEX(People[Primary Email],$A3230),CHAR(34),
", PrimaryAddress: ",CHAR(34),INDEX(People[Primary Address],$A3230),CHAR(34),
", PersonLink: }"))</f>
        <v>#REF!</v>
      </c>
      <c r="H3230" t="e">
        <f>IF(COUNTA(CitationInformation)=0,"",IF(INDEX(AuthorList[Author Name],$A3230)="","",
CONCATENATE("  - &amp;AuthorListID",TEXT($A3230,"0000"),
"  {CitationID: *CitationID0001",
", PersonID: *PersonID",TEXT(MATCH(INDEX(AuthorList[Author Name],$A3230),People[Full Name],0),"0000"),
", AuthorOrder: ",INDEX(AuthorList[Author Number],$A3230),"}")))</f>
        <v>#REF!</v>
      </c>
      <c r="K3230" t="e">
        <f>IF(INDEX(SamplingFeatures[Feature Code],$A3230)="","",
CONCATENATE("  - &amp;SamplingFeatureID",TEXT($A3230,"0000"),
" {","SamplingFeatureUUID:  ",CHAR(34),INDEX(SamplingFeatures[Sampling Feature UUID],$A3230),CHAR(34),
", SamplingFeatureTypeCV:  ",CHAR(34),INDEX(SamplingFeatures[Sampling Feature Type],$A3230),CHAR(34),
", SamplingFeatureCode:  ",CHAR(34),INDEX(SamplingFeatures[Feature Code],$A3230),CHAR(34),
", SamplingFeatureName:  ",CHAR(34),INDEX(SamplingFeatures[Feature Name],$A3230),CHAR(34),
", SamplingFeatureDescription:  ",CHAR(34),INDEX(SamplingFeatures[Feature Description],$A3230),CHAR(34),
", SamplingFeatureGeotypeCV:  ",CHAR(34),INDEX(SamplingFeatures[Feature Geo Type],$A3230),CHAR(34),
", FeatureGeometry:  ",CHAR(34),INDEX(SamplingFeatures[Feature Geometry],$A3230),CHAR(34),
", Elevation_m:  ",CHAR(34),INDEX(SamplingFeatures[Elevation_m],$A3230),CHAR(34),
", ElevationDatumCV:  ",CHAR(34),ElevationDatum,CHAR(34),"}"))</f>
        <v>#REF!</v>
      </c>
      <c r="L3230" t="e">
        <f>IF(INDEX(SamplingFeatures[Sampling Feature Type],$A3230)&lt;&gt;"Site","",
CONCATENATE("  - &amp;SiteID",TEXT(SUMPRODUCT(--($L$3:$L3229&lt;&gt;"")),"0000"),
" {","SamplingFeatureID:  *SamplingFeatureID",TEXT($A3230,"0000"),
", SiteTypeCV:  ",CHAR(34),INDEX(Sites[Site Type],$A3230),CHAR(34),
", Latitude:  ",INDEX(Sites[Latitude],$A3230),
", Longitude:  ",INDEX(Sites[Longitude],$A3230),
", SRSName:  ",CHAR(34),LatLonDatum,CHAR(34),"}"))</f>
        <v>#REF!</v>
      </c>
      <c r="M3230" t="e">
        <f>IF(INDEX(SamplingFeatures[Sampling Feature Type],$A3230)&lt;&gt;"Specimen","",
CONCATENATE("  - &amp;SpecimenID",TEXT(SUMPRODUCT(--($M$3:$M3229&lt;&gt;"")),"0000"),
" {","SamplingFeatureID:  *SamplingFeatureID",TEXT($A3230,"0000"),
", SpecimenTypeCV:  ",CHAR(34),INDEX(Specimens[Specimen Type],$A3230),CHAR(34),
", SpecimenMediumCV:  ",INDEX(Specimens[Specimen Medium],$A3230),
", IsFieldSpecimen:  ",CHAR(34),INDEX(Specimens[Is Field Specimen?],$A3230),CHAR(34),"}"))</f>
        <v>#REF!</v>
      </c>
      <c r="N3230" t="e">
        <f>IF(COUNTA(SpatialOffsets[])=0,"", IF(INDEX(SpatialOffsets[Spatial Offset Type],$A3230)="","",
CONCATENATE("  - &amp;SpatialOffsetID",TEXT($A3230,"0000"),
" {","SpatialOffsetTypeCV:  ",CHAR(34),INDEX(SpatialOffsets[Spatial Offset Type],$A3230),CHAR(34),
", Offset1Value:  ",INDEX(SpatialOffsets[Offset 1 Value],$A3230),
", Offset1UnitID:  ",CHAR(34),INDEX(SpatialOffsets[Offset 1 Unit],$A3230),CHAR(34),
", Offset2Value:  ",INDEX(SpatialOffsets[Offset 2 Value],$A3230),
", Offset2UnitID:  ",CHAR(34),INDEX(SpatialOffsets[Offset 2 Unit],$A3230),CHAR(34),
", Offset3Value:  ",INDEX(SpatialOffsets[Offset 3 Value],$A3230),
", Offset3UnitID:  ",CHAR(34),INDEX(SpatialOffsets[Offset 3 Unit],$A3230),CHAR(34),,"}")))</f>
        <v>#REF!</v>
      </c>
      <c r="O3230" t="e">
        <f>IF(COUNTA(RelatedFeatures[])=0,"", IF(INDEX(RelatedFeatures[First Sampling Feature Code],$A3230)="","",
CONCATENATE("  - &amp;RelationID",TEXT($A3230,"0000"),
" {","SamplingFeatureID:  *SamplingFeatureID",TEXT(MATCH(INDEX(RelatedFeatures[First Sampling Feature Code],$A3230),SamplingFeatures[Feature Code],0),"0000"),
", RelationshipTypeCV:  ",CHAR(34),INDEX(RelatedFeatures[Relationship Type],$A3230),CHAR(34),
", RelatedFeatureID: *SamplingFeatureID",TEXT(MATCH(INDEX(RelatedFeatures[Second Sampling Feature Code],$A3230),SamplingFeatures[Feature Code],0),"0000"),
", SpatialOffsetID:  ",IF(INDEX(RelatedFeatures[Offset Number],$A3230)="","",CONCATENATE("*SpatialOffsetID",TEXT(INDEX(RelatedFeatures[Offset Number],$A3230),"0000"))),"}")))</f>
        <v>#REF!</v>
      </c>
      <c r="P3230" t="e">
        <f>IF(INDEX(Methods[Method Type],$A3230)="","",
CONCATENATE("  - &amp;MethodID",TEXT($A3230,"0000"),
" {","MethodTypeCV:  ",CHAR(34),INDEX(Methods[Method Type],$A3230),CHAR(34),
", MethodCode:  ",CHAR(34),INDEX(Methods[Method Code],$A3230),CHAR(34),
", MethodName:  ",CHAR(34),INDEX(Methods[Method Name],$A3230),CHAR(34),
", MethodDescription:  ",CHAR(34),INDEX(Methods[Method Description],$A3230),CHAR(34),
", MethodLink:  ",CHAR(34),INDEX(Methods[Method Link],$A3230),CHAR(34),
", OrganizationID: *OrganizationID",TEXT(MATCH(INDEX(Methods[Organization Name],$A3230),Organizations[Organization Name],0),"0000"),"}"))</f>
        <v>#REF!</v>
      </c>
      <c r="Q3230" t="e">
        <f>IF(INDEX(Variables[Variable Type],$A3230)="","",
CONCATENATE("  - &amp;VariableID",TEXT($A3230,"0000"),
" {","VariableTypeCV:  ",CHAR(34),INDEX(Variables[Variable Type],$A3230),CHAR(34),
", VariableCode:  ",CHAR(34),INDEX(Variables[Variable Code],$A3230),CHAR(34),
", VariableNameCV:  ",CHAR(34),INDEX(Variables[Variable Name],$A3230),CHAR(34),
", VariableDefinition:  ",CHAR(34),INDEX(Variables[Variable Definition],$A3230),CHAR(34),
", SpecciationCV:  ",CHAR(34),INDEX(Variables[Speciation],$A3230),CHAR(34),
", NoDataValue:  ",CHAR(34),INDEX(Variables[No Data Value],$A3230),CHAR(34),"}"))</f>
        <v>#REF!</v>
      </c>
    </row>
    <row r="3231" spans="1:17" x14ac:dyDescent="0.25">
      <c r="A3231">
        <v>3228</v>
      </c>
      <c r="D3231" t="e">
        <f>IF(INDEX(People[First Name],$A3231)="","",
CONCATENATE("  - &amp;PersonID",TEXT($A3231,"0000"),
" {","PersonFirstName:  ",CHAR(34),INDEX(People[First Name],$A3231),CHAR(34),
", PersonMiddleName:  ",CHAR(34),INDEX(People[Middle Name],$A3231),CHAR(34),
", PersonLastName:  ",CHAR(34),INDEX(People[Last Name],$A3231),CHAR(34),"}"))</f>
        <v>#REF!</v>
      </c>
      <c r="E3231" t="e">
        <f>IF(INDEX(Organizations[Organization Type '[CV']],$A3231)="","",
CONCATENATE("  - &amp;OrganizationID",TEXT($A3231,"0000"),
" {","OrganizationTypeCV:  ",CHAR(34),INDEX(Organizations[Organization Type '[CV']],$A3231),CHAR(34),
", OrganizationCode:  ",CHAR(34),INDEX(Organizations[Organization Code],$A3231),CHAR(34),
", OrganizationName:  ",CHAR(34),INDEX(Organizations[Organization Name],$A3231),CHAR(34),
", OrganizationDescription:  ",CHAR(34),INDEX(Organizations[Organization Description],$A3231),CHAR(34),
", OrganizationLink:  ",CHAR(34),INDEX(Organizations[Organization Link],$A3231),CHAR(34),"}"))</f>
        <v>#REF!</v>
      </c>
      <c r="F3231" t="e">
        <f>IF(INDEX(People[First Name],$A3231)="","",
CONCATENATE("  - &amp;AffiliationID",TEXT($A3231,"0000"),
" {PersonID: *PersonID",TEXT($A3231,"0000"),
", OrganizationID: *OrganizationID",TEXT(MATCH(INDEX(People[Organization Name],$A3231),Organizations[Organization Name],0),"0000"),
", IsPrimaryOrganizationContact: , AffiliationStartDate: , AffiliationEndDate: , PrimaryPhone: ",
", PrimaryEmail: ",CHAR(34),INDEX(People[Primary Email],$A3231),CHAR(34),
", PrimaryAddress: ",CHAR(34),INDEX(People[Primary Address],$A3231),CHAR(34),
", PersonLink: }"))</f>
        <v>#REF!</v>
      </c>
      <c r="H3231" t="e">
        <f>IF(COUNTA(CitationInformation)=0,"",IF(INDEX(AuthorList[Author Name],$A3231)="","",
CONCATENATE("  - &amp;AuthorListID",TEXT($A3231,"0000"),
"  {CitationID: *CitationID0001",
", PersonID: *PersonID",TEXT(MATCH(INDEX(AuthorList[Author Name],$A3231),People[Full Name],0),"0000"),
", AuthorOrder: ",INDEX(AuthorList[Author Number],$A3231),"}")))</f>
        <v>#REF!</v>
      </c>
      <c r="K3231" t="e">
        <f>IF(INDEX(SamplingFeatures[Feature Code],$A3231)="","",
CONCATENATE("  - &amp;SamplingFeatureID",TEXT($A3231,"0000"),
" {","SamplingFeatureUUID:  ",CHAR(34),INDEX(SamplingFeatures[Sampling Feature UUID],$A3231),CHAR(34),
", SamplingFeatureTypeCV:  ",CHAR(34),INDEX(SamplingFeatures[Sampling Feature Type],$A3231),CHAR(34),
", SamplingFeatureCode:  ",CHAR(34),INDEX(SamplingFeatures[Feature Code],$A3231),CHAR(34),
", SamplingFeatureName:  ",CHAR(34),INDEX(SamplingFeatures[Feature Name],$A3231),CHAR(34),
", SamplingFeatureDescription:  ",CHAR(34),INDEX(SamplingFeatures[Feature Description],$A3231),CHAR(34),
", SamplingFeatureGeotypeCV:  ",CHAR(34),INDEX(SamplingFeatures[Feature Geo Type],$A3231),CHAR(34),
", FeatureGeometry:  ",CHAR(34),INDEX(SamplingFeatures[Feature Geometry],$A3231),CHAR(34),
", Elevation_m:  ",CHAR(34),INDEX(SamplingFeatures[Elevation_m],$A3231),CHAR(34),
", ElevationDatumCV:  ",CHAR(34),ElevationDatum,CHAR(34),"}"))</f>
        <v>#REF!</v>
      </c>
      <c r="L3231" t="e">
        <f>IF(INDEX(SamplingFeatures[Sampling Feature Type],$A3231)&lt;&gt;"Site","",
CONCATENATE("  - &amp;SiteID",TEXT(SUMPRODUCT(--($L$3:$L3230&lt;&gt;"")),"0000"),
" {","SamplingFeatureID:  *SamplingFeatureID",TEXT($A3231,"0000"),
", SiteTypeCV:  ",CHAR(34),INDEX(Sites[Site Type],$A3231),CHAR(34),
", Latitude:  ",INDEX(Sites[Latitude],$A3231),
", Longitude:  ",INDEX(Sites[Longitude],$A3231),
", SRSName:  ",CHAR(34),LatLonDatum,CHAR(34),"}"))</f>
        <v>#REF!</v>
      </c>
      <c r="M3231" t="e">
        <f>IF(INDEX(SamplingFeatures[Sampling Feature Type],$A3231)&lt;&gt;"Specimen","",
CONCATENATE("  - &amp;SpecimenID",TEXT(SUMPRODUCT(--($M$3:$M3230&lt;&gt;"")),"0000"),
" {","SamplingFeatureID:  *SamplingFeatureID",TEXT($A3231,"0000"),
", SpecimenTypeCV:  ",CHAR(34),INDEX(Specimens[Specimen Type],$A3231),CHAR(34),
", SpecimenMediumCV:  ",INDEX(Specimens[Specimen Medium],$A3231),
", IsFieldSpecimen:  ",CHAR(34),INDEX(Specimens[Is Field Specimen?],$A3231),CHAR(34),"}"))</f>
        <v>#REF!</v>
      </c>
      <c r="N3231" t="e">
        <f>IF(COUNTA(SpatialOffsets[])=0,"", IF(INDEX(SpatialOffsets[Spatial Offset Type],$A3231)="","",
CONCATENATE("  - &amp;SpatialOffsetID",TEXT($A3231,"0000"),
" {","SpatialOffsetTypeCV:  ",CHAR(34),INDEX(SpatialOffsets[Spatial Offset Type],$A3231),CHAR(34),
", Offset1Value:  ",INDEX(SpatialOffsets[Offset 1 Value],$A3231),
", Offset1UnitID:  ",CHAR(34),INDEX(SpatialOffsets[Offset 1 Unit],$A3231),CHAR(34),
", Offset2Value:  ",INDEX(SpatialOffsets[Offset 2 Value],$A3231),
", Offset2UnitID:  ",CHAR(34),INDEX(SpatialOffsets[Offset 2 Unit],$A3231),CHAR(34),
", Offset3Value:  ",INDEX(SpatialOffsets[Offset 3 Value],$A3231),
", Offset3UnitID:  ",CHAR(34),INDEX(SpatialOffsets[Offset 3 Unit],$A3231),CHAR(34),,"}")))</f>
        <v>#REF!</v>
      </c>
      <c r="O3231" t="e">
        <f>IF(COUNTA(RelatedFeatures[])=0,"", IF(INDEX(RelatedFeatures[First Sampling Feature Code],$A3231)="","",
CONCATENATE("  - &amp;RelationID",TEXT($A3231,"0000"),
" {","SamplingFeatureID:  *SamplingFeatureID",TEXT(MATCH(INDEX(RelatedFeatures[First Sampling Feature Code],$A3231),SamplingFeatures[Feature Code],0),"0000"),
", RelationshipTypeCV:  ",CHAR(34),INDEX(RelatedFeatures[Relationship Type],$A3231),CHAR(34),
", RelatedFeatureID: *SamplingFeatureID",TEXT(MATCH(INDEX(RelatedFeatures[Second Sampling Feature Code],$A3231),SamplingFeatures[Feature Code],0),"0000"),
", SpatialOffsetID:  ",IF(INDEX(RelatedFeatures[Offset Number],$A3231)="","",CONCATENATE("*SpatialOffsetID",TEXT(INDEX(RelatedFeatures[Offset Number],$A3231),"0000"))),"}")))</f>
        <v>#REF!</v>
      </c>
      <c r="P3231" t="e">
        <f>IF(INDEX(Methods[Method Type],$A3231)="","",
CONCATENATE("  - &amp;MethodID",TEXT($A3231,"0000"),
" {","MethodTypeCV:  ",CHAR(34),INDEX(Methods[Method Type],$A3231),CHAR(34),
", MethodCode:  ",CHAR(34),INDEX(Methods[Method Code],$A3231),CHAR(34),
", MethodName:  ",CHAR(34),INDEX(Methods[Method Name],$A3231),CHAR(34),
", MethodDescription:  ",CHAR(34),INDEX(Methods[Method Description],$A3231),CHAR(34),
", MethodLink:  ",CHAR(34),INDEX(Methods[Method Link],$A3231),CHAR(34),
", OrganizationID: *OrganizationID",TEXT(MATCH(INDEX(Methods[Organization Name],$A3231),Organizations[Organization Name],0),"0000"),"}"))</f>
        <v>#REF!</v>
      </c>
      <c r="Q3231" t="e">
        <f>IF(INDEX(Variables[Variable Type],$A3231)="","",
CONCATENATE("  - &amp;VariableID",TEXT($A3231,"0000"),
" {","VariableTypeCV:  ",CHAR(34),INDEX(Variables[Variable Type],$A3231),CHAR(34),
", VariableCode:  ",CHAR(34),INDEX(Variables[Variable Code],$A3231),CHAR(34),
", VariableNameCV:  ",CHAR(34),INDEX(Variables[Variable Name],$A3231),CHAR(34),
", VariableDefinition:  ",CHAR(34),INDEX(Variables[Variable Definition],$A3231),CHAR(34),
", SpecciationCV:  ",CHAR(34),INDEX(Variables[Speciation],$A3231),CHAR(34),
", NoDataValue:  ",CHAR(34),INDEX(Variables[No Data Value],$A3231),CHAR(34),"}"))</f>
        <v>#REF!</v>
      </c>
    </row>
    <row r="3232" spans="1:17" x14ac:dyDescent="0.25">
      <c r="A3232">
        <v>3229</v>
      </c>
      <c r="D3232" t="e">
        <f>IF(INDEX(People[First Name],$A3232)="","",
CONCATENATE("  - &amp;PersonID",TEXT($A3232,"0000"),
" {","PersonFirstName:  ",CHAR(34),INDEX(People[First Name],$A3232),CHAR(34),
", PersonMiddleName:  ",CHAR(34),INDEX(People[Middle Name],$A3232),CHAR(34),
", PersonLastName:  ",CHAR(34),INDEX(People[Last Name],$A3232),CHAR(34),"}"))</f>
        <v>#REF!</v>
      </c>
      <c r="E3232" t="e">
        <f>IF(INDEX(Organizations[Organization Type '[CV']],$A3232)="","",
CONCATENATE("  - &amp;OrganizationID",TEXT($A3232,"0000"),
" {","OrganizationTypeCV:  ",CHAR(34),INDEX(Organizations[Organization Type '[CV']],$A3232),CHAR(34),
", OrganizationCode:  ",CHAR(34),INDEX(Organizations[Organization Code],$A3232),CHAR(34),
", OrganizationName:  ",CHAR(34),INDEX(Organizations[Organization Name],$A3232),CHAR(34),
", OrganizationDescription:  ",CHAR(34),INDEX(Organizations[Organization Description],$A3232),CHAR(34),
", OrganizationLink:  ",CHAR(34),INDEX(Organizations[Organization Link],$A3232),CHAR(34),"}"))</f>
        <v>#REF!</v>
      </c>
      <c r="F3232" t="e">
        <f>IF(INDEX(People[First Name],$A3232)="","",
CONCATENATE("  - &amp;AffiliationID",TEXT($A3232,"0000"),
" {PersonID: *PersonID",TEXT($A3232,"0000"),
", OrganizationID: *OrganizationID",TEXT(MATCH(INDEX(People[Organization Name],$A3232),Organizations[Organization Name],0),"0000"),
", IsPrimaryOrganizationContact: , AffiliationStartDate: , AffiliationEndDate: , PrimaryPhone: ",
", PrimaryEmail: ",CHAR(34),INDEX(People[Primary Email],$A3232),CHAR(34),
", PrimaryAddress: ",CHAR(34),INDEX(People[Primary Address],$A3232),CHAR(34),
", PersonLink: }"))</f>
        <v>#REF!</v>
      </c>
      <c r="H3232" t="e">
        <f>IF(COUNTA(CitationInformation)=0,"",IF(INDEX(AuthorList[Author Name],$A3232)="","",
CONCATENATE("  - &amp;AuthorListID",TEXT($A3232,"0000"),
"  {CitationID: *CitationID0001",
", PersonID: *PersonID",TEXT(MATCH(INDEX(AuthorList[Author Name],$A3232),People[Full Name],0),"0000"),
", AuthorOrder: ",INDEX(AuthorList[Author Number],$A3232),"}")))</f>
        <v>#REF!</v>
      </c>
      <c r="K3232" t="e">
        <f>IF(INDEX(SamplingFeatures[Feature Code],$A3232)="","",
CONCATENATE("  - &amp;SamplingFeatureID",TEXT($A3232,"0000"),
" {","SamplingFeatureUUID:  ",CHAR(34),INDEX(SamplingFeatures[Sampling Feature UUID],$A3232),CHAR(34),
", SamplingFeatureTypeCV:  ",CHAR(34),INDEX(SamplingFeatures[Sampling Feature Type],$A3232),CHAR(34),
", SamplingFeatureCode:  ",CHAR(34),INDEX(SamplingFeatures[Feature Code],$A3232),CHAR(34),
", SamplingFeatureName:  ",CHAR(34),INDEX(SamplingFeatures[Feature Name],$A3232),CHAR(34),
", SamplingFeatureDescription:  ",CHAR(34),INDEX(SamplingFeatures[Feature Description],$A3232),CHAR(34),
", SamplingFeatureGeotypeCV:  ",CHAR(34),INDEX(SamplingFeatures[Feature Geo Type],$A3232),CHAR(34),
", FeatureGeometry:  ",CHAR(34),INDEX(SamplingFeatures[Feature Geometry],$A3232),CHAR(34),
", Elevation_m:  ",CHAR(34),INDEX(SamplingFeatures[Elevation_m],$A3232),CHAR(34),
", ElevationDatumCV:  ",CHAR(34),ElevationDatum,CHAR(34),"}"))</f>
        <v>#REF!</v>
      </c>
      <c r="L3232" t="e">
        <f>IF(INDEX(SamplingFeatures[Sampling Feature Type],$A3232)&lt;&gt;"Site","",
CONCATENATE("  - &amp;SiteID",TEXT(SUMPRODUCT(--($L$3:$L3231&lt;&gt;"")),"0000"),
" {","SamplingFeatureID:  *SamplingFeatureID",TEXT($A3232,"0000"),
", SiteTypeCV:  ",CHAR(34),INDEX(Sites[Site Type],$A3232),CHAR(34),
", Latitude:  ",INDEX(Sites[Latitude],$A3232),
", Longitude:  ",INDEX(Sites[Longitude],$A3232),
", SRSName:  ",CHAR(34),LatLonDatum,CHAR(34),"}"))</f>
        <v>#REF!</v>
      </c>
      <c r="M3232" t="e">
        <f>IF(INDEX(SamplingFeatures[Sampling Feature Type],$A3232)&lt;&gt;"Specimen","",
CONCATENATE("  - &amp;SpecimenID",TEXT(SUMPRODUCT(--($M$3:$M3231&lt;&gt;"")),"0000"),
" {","SamplingFeatureID:  *SamplingFeatureID",TEXT($A3232,"0000"),
", SpecimenTypeCV:  ",CHAR(34),INDEX(Specimens[Specimen Type],$A3232),CHAR(34),
", SpecimenMediumCV:  ",INDEX(Specimens[Specimen Medium],$A3232),
", IsFieldSpecimen:  ",CHAR(34),INDEX(Specimens[Is Field Specimen?],$A3232),CHAR(34),"}"))</f>
        <v>#REF!</v>
      </c>
      <c r="N3232" t="e">
        <f>IF(COUNTA(SpatialOffsets[])=0,"", IF(INDEX(SpatialOffsets[Spatial Offset Type],$A3232)="","",
CONCATENATE("  - &amp;SpatialOffsetID",TEXT($A3232,"0000"),
" {","SpatialOffsetTypeCV:  ",CHAR(34),INDEX(SpatialOffsets[Spatial Offset Type],$A3232),CHAR(34),
", Offset1Value:  ",INDEX(SpatialOffsets[Offset 1 Value],$A3232),
", Offset1UnitID:  ",CHAR(34),INDEX(SpatialOffsets[Offset 1 Unit],$A3232),CHAR(34),
", Offset2Value:  ",INDEX(SpatialOffsets[Offset 2 Value],$A3232),
", Offset2UnitID:  ",CHAR(34),INDEX(SpatialOffsets[Offset 2 Unit],$A3232),CHAR(34),
", Offset3Value:  ",INDEX(SpatialOffsets[Offset 3 Value],$A3232),
", Offset3UnitID:  ",CHAR(34),INDEX(SpatialOffsets[Offset 3 Unit],$A3232),CHAR(34),,"}")))</f>
        <v>#REF!</v>
      </c>
      <c r="O3232" t="e">
        <f>IF(COUNTA(RelatedFeatures[])=0,"", IF(INDEX(RelatedFeatures[First Sampling Feature Code],$A3232)="","",
CONCATENATE("  - &amp;RelationID",TEXT($A3232,"0000"),
" {","SamplingFeatureID:  *SamplingFeatureID",TEXT(MATCH(INDEX(RelatedFeatures[First Sampling Feature Code],$A3232),SamplingFeatures[Feature Code],0),"0000"),
", RelationshipTypeCV:  ",CHAR(34),INDEX(RelatedFeatures[Relationship Type],$A3232),CHAR(34),
", RelatedFeatureID: *SamplingFeatureID",TEXT(MATCH(INDEX(RelatedFeatures[Second Sampling Feature Code],$A3232),SamplingFeatures[Feature Code],0),"0000"),
", SpatialOffsetID:  ",IF(INDEX(RelatedFeatures[Offset Number],$A3232)="","",CONCATENATE("*SpatialOffsetID",TEXT(INDEX(RelatedFeatures[Offset Number],$A3232),"0000"))),"}")))</f>
        <v>#REF!</v>
      </c>
      <c r="P3232" t="e">
        <f>IF(INDEX(Methods[Method Type],$A3232)="","",
CONCATENATE("  - &amp;MethodID",TEXT($A3232,"0000"),
" {","MethodTypeCV:  ",CHAR(34),INDEX(Methods[Method Type],$A3232),CHAR(34),
", MethodCode:  ",CHAR(34),INDEX(Methods[Method Code],$A3232),CHAR(34),
", MethodName:  ",CHAR(34),INDEX(Methods[Method Name],$A3232),CHAR(34),
", MethodDescription:  ",CHAR(34),INDEX(Methods[Method Description],$A3232),CHAR(34),
", MethodLink:  ",CHAR(34),INDEX(Methods[Method Link],$A3232),CHAR(34),
", OrganizationID: *OrganizationID",TEXT(MATCH(INDEX(Methods[Organization Name],$A3232),Organizations[Organization Name],0),"0000"),"}"))</f>
        <v>#REF!</v>
      </c>
      <c r="Q3232" t="e">
        <f>IF(INDEX(Variables[Variable Type],$A3232)="","",
CONCATENATE("  - &amp;VariableID",TEXT($A3232,"0000"),
" {","VariableTypeCV:  ",CHAR(34),INDEX(Variables[Variable Type],$A3232),CHAR(34),
", VariableCode:  ",CHAR(34),INDEX(Variables[Variable Code],$A3232),CHAR(34),
", VariableNameCV:  ",CHAR(34),INDEX(Variables[Variable Name],$A3232),CHAR(34),
", VariableDefinition:  ",CHAR(34),INDEX(Variables[Variable Definition],$A3232),CHAR(34),
", SpecciationCV:  ",CHAR(34),INDEX(Variables[Speciation],$A3232),CHAR(34),
", NoDataValue:  ",CHAR(34),INDEX(Variables[No Data Value],$A3232),CHAR(34),"}"))</f>
        <v>#REF!</v>
      </c>
    </row>
    <row r="3233" spans="1:17" x14ac:dyDescent="0.25">
      <c r="A3233">
        <v>3230</v>
      </c>
      <c r="D3233" t="e">
        <f>IF(INDEX(People[First Name],$A3233)="","",
CONCATENATE("  - &amp;PersonID",TEXT($A3233,"0000"),
" {","PersonFirstName:  ",CHAR(34),INDEX(People[First Name],$A3233),CHAR(34),
", PersonMiddleName:  ",CHAR(34),INDEX(People[Middle Name],$A3233),CHAR(34),
", PersonLastName:  ",CHAR(34),INDEX(People[Last Name],$A3233),CHAR(34),"}"))</f>
        <v>#REF!</v>
      </c>
      <c r="E3233" t="e">
        <f>IF(INDEX(Organizations[Organization Type '[CV']],$A3233)="","",
CONCATENATE("  - &amp;OrganizationID",TEXT($A3233,"0000"),
" {","OrganizationTypeCV:  ",CHAR(34),INDEX(Organizations[Organization Type '[CV']],$A3233),CHAR(34),
", OrganizationCode:  ",CHAR(34),INDEX(Organizations[Organization Code],$A3233),CHAR(34),
", OrganizationName:  ",CHAR(34),INDEX(Organizations[Organization Name],$A3233),CHAR(34),
", OrganizationDescription:  ",CHAR(34),INDEX(Organizations[Organization Description],$A3233),CHAR(34),
", OrganizationLink:  ",CHAR(34),INDEX(Organizations[Organization Link],$A3233),CHAR(34),"}"))</f>
        <v>#REF!</v>
      </c>
      <c r="F3233" t="e">
        <f>IF(INDEX(People[First Name],$A3233)="","",
CONCATENATE("  - &amp;AffiliationID",TEXT($A3233,"0000"),
" {PersonID: *PersonID",TEXT($A3233,"0000"),
", OrganizationID: *OrganizationID",TEXT(MATCH(INDEX(People[Organization Name],$A3233),Organizations[Organization Name],0),"0000"),
", IsPrimaryOrganizationContact: , AffiliationStartDate: , AffiliationEndDate: , PrimaryPhone: ",
", PrimaryEmail: ",CHAR(34),INDEX(People[Primary Email],$A3233),CHAR(34),
", PrimaryAddress: ",CHAR(34),INDEX(People[Primary Address],$A3233),CHAR(34),
", PersonLink: }"))</f>
        <v>#REF!</v>
      </c>
      <c r="H3233" t="e">
        <f>IF(COUNTA(CitationInformation)=0,"",IF(INDEX(AuthorList[Author Name],$A3233)="","",
CONCATENATE("  - &amp;AuthorListID",TEXT($A3233,"0000"),
"  {CitationID: *CitationID0001",
", PersonID: *PersonID",TEXT(MATCH(INDEX(AuthorList[Author Name],$A3233),People[Full Name],0),"0000"),
", AuthorOrder: ",INDEX(AuthorList[Author Number],$A3233),"}")))</f>
        <v>#REF!</v>
      </c>
      <c r="K3233" t="e">
        <f>IF(INDEX(SamplingFeatures[Feature Code],$A3233)="","",
CONCATENATE("  - &amp;SamplingFeatureID",TEXT($A3233,"0000"),
" {","SamplingFeatureUUID:  ",CHAR(34),INDEX(SamplingFeatures[Sampling Feature UUID],$A3233),CHAR(34),
", SamplingFeatureTypeCV:  ",CHAR(34),INDEX(SamplingFeatures[Sampling Feature Type],$A3233),CHAR(34),
", SamplingFeatureCode:  ",CHAR(34),INDEX(SamplingFeatures[Feature Code],$A3233),CHAR(34),
", SamplingFeatureName:  ",CHAR(34),INDEX(SamplingFeatures[Feature Name],$A3233),CHAR(34),
", SamplingFeatureDescription:  ",CHAR(34),INDEX(SamplingFeatures[Feature Description],$A3233),CHAR(34),
", SamplingFeatureGeotypeCV:  ",CHAR(34),INDEX(SamplingFeatures[Feature Geo Type],$A3233),CHAR(34),
", FeatureGeometry:  ",CHAR(34),INDEX(SamplingFeatures[Feature Geometry],$A3233),CHAR(34),
", Elevation_m:  ",CHAR(34),INDEX(SamplingFeatures[Elevation_m],$A3233),CHAR(34),
", ElevationDatumCV:  ",CHAR(34),ElevationDatum,CHAR(34),"}"))</f>
        <v>#REF!</v>
      </c>
      <c r="L3233" t="e">
        <f>IF(INDEX(SamplingFeatures[Sampling Feature Type],$A3233)&lt;&gt;"Site","",
CONCATENATE("  - &amp;SiteID",TEXT(SUMPRODUCT(--($L$3:$L3232&lt;&gt;"")),"0000"),
" {","SamplingFeatureID:  *SamplingFeatureID",TEXT($A3233,"0000"),
", SiteTypeCV:  ",CHAR(34),INDEX(Sites[Site Type],$A3233),CHAR(34),
", Latitude:  ",INDEX(Sites[Latitude],$A3233),
", Longitude:  ",INDEX(Sites[Longitude],$A3233),
", SRSName:  ",CHAR(34),LatLonDatum,CHAR(34),"}"))</f>
        <v>#REF!</v>
      </c>
      <c r="M3233" t="e">
        <f>IF(INDEX(SamplingFeatures[Sampling Feature Type],$A3233)&lt;&gt;"Specimen","",
CONCATENATE("  - &amp;SpecimenID",TEXT(SUMPRODUCT(--($M$3:$M3232&lt;&gt;"")),"0000"),
" {","SamplingFeatureID:  *SamplingFeatureID",TEXT($A3233,"0000"),
", SpecimenTypeCV:  ",CHAR(34),INDEX(Specimens[Specimen Type],$A3233),CHAR(34),
", SpecimenMediumCV:  ",INDEX(Specimens[Specimen Medium],$A3233),
", IsFieldSpecimen:  ",CHAR(34),INDEX(Specimens[Is Field Specimen?],$A3233),CHAR(34),"}"))</f>
        <v>#REF!</v>
      </c>
      <c r="N3233" t="e">
        <f>IF(COUNTA(SpatialOffsets[])=0,"", IF(INDEX(SpatialOffsets[Spatial Offset Type],$A3233)="","",
CONCATENATE("  - &amp;SpatialOffsetID",TEXT($A3233,"0000"),
" {","SpatialOffsetTypeCV:  ",CHAR(34),INDEX(SpatialOffsets[Spatial Offset Type],$A3233),CHAR(34),
", Offset1Value:  ",INDEX(SpatialOffsets[Offset 1 Value],$A3233),
", Offset1UnitID:  ",CHAR(34),INDEX(SpatialOffsets[Offset 1 Unit],$A3233),CHAR(34),
", Offset2Value:  ",INDEX(SpatialOffsets[Offset 2 Value],$A3233),
", Offset2UnitID:  ",CHAR(34),INDEX(SpatialOffsets[Offset 2 Unit],$A3233),CHAR(34),
", Offset3Value:  ",INDEX(SpatialOffsets[Offset 3 Value],$A3233),
", Offset3UnitID:  ",CHAR(34),INDEX(SpatialOffsets[Offset 3 Unit],$A3233),CHAR(34),,"}")))</f>
        <v>#REF!</v>
      </c>
      <c r="O3233" t="e">
        <f>IF(COUNTA(RelatedFeatures[])=0,"", IF(INDEX(RelatedFeatures[First Sampling Feature Code],$A3233)="","",
CONCATENATE("  - &amp;RelationID",TEXT($A3233,"0000"),
" {","SamplingFeatureID:  *SamplingFeatureID",TEXT(MATCH(INDEX(RelatedFeatures[First Sampling Feature Code],$A3233),SamplingFeatures[Feature Code],0),"0000"),
", RelationshipTypeCV:  ",CHAR(34),INDEX(RelatedFeatures[Relationship Type],$A3233),CHAR(34),
", RelatedFeatureID: *SamplingFeatureID",TEXT(MATCH(INDEX(RelatedFeatures[Second Sampling Feature Code],$A3233),SamplingFeatures[Feature Code],0),"0000"),
", SpatialOffsetID:  ",IF(INDEX(RelatedFeatures[Offset Number],$A3233)="","",CONCATENATE("*SpatialOffsetID",TEXT(INDEX(RelatedFeatures[Offset Number],$A3233),"0000"))),"}")))</f>
        <v>#REF!</v>
      </c>
      <c r="P3233" t="e">
        <f>IF(INDEX(Methods[Method Type],$A3233)="","",
CONCATENATE("  - &amp;MethodID",TEXT($A3233,"0000"),
" {","MethodTypeCV:  ",CHAR(34),INDEX(Methods[Method Type],$A3233),CHAR(34),
", MethodCode:  ",CHAR(34),INDEX(Methods[Method Code],$A3233),CHAR(34),
", MethodName:  ",CHAR(34),INDEX(Methods[Method Name],$A3233),CHAR(34),
", MethodDescription:  ",CHAR(34),INDEX(Methods[Method Description],$A3233),CHAR(34),
", MethodLink:  ",CHAR(34),INDEX(Methods[Method Link],$A3233),CHAR(34),
", OrganizationID: *OrganizationID",TEXT(MATCH(INDEX(Methods[Organization Name],$A3233),Organizations[Organization Name],0),"0000"),"}"))</f>
        <v>#REF!</v>
      </c>
      <c r="Q3233" t="e">
        <f>IF(INDEX(Variables[Variable Type],$A3233)="","",
CONCATENATE("  - &amp;VariableID",TEXT($A3233,"0000"),
" {","VariableTypeCV:  ",CHAR(34),INDEX(Variables[Variable Type],$A3233),CHAR(34),
", VariableCode:  ",CHAR(34),INDEX(Variables[Variable Code],$A3233),CHAR(34),
", VariableNameCV:  ",CHAR(34),INDEX(Variables[Variable Name],$A3233),CHAR(34),
", VariableDefinition:  ",CHAR(34),INDEX(Variables[Variable Definition],$A3233),CHAR(34),
", SpecciationCV:  ",CHAR(34),INDEX(Variables[Speciation],$A3233),CHAR(34),
", NoDataValue:  ",CHAR(34),INDEX(Variables[No Data Value],$A3233),CHAR(34),"}"))</f>
        <v>#REF!</v>
      </c>
    </row>
    <row r="3234" spans="1:17" x14ac:dyDescent="0.25">
      <c r="A3234">
        <v>3231</v>
      </c>
      <c r="D3234" t="e">
        <f>IF(INDEX(People[First Name],$A3234)="","",
CONCATENATE("  - &amp;PersonID",TEXT($A3234,"0000"),
" {","PersonFirstName:  ",CHAR(34),INDEX(People[First Name],$A3234),CHAR(34),
", PersonMiddleName:  ",CHAR(34),INDEX(People[Middle Name],$A3234),CHAR(34),
", PersonLastName:  ",CHAR(34),INDEX(People[Last Name],$A3234),CHAR(34),"}"))</f>
        <v>#REF!</v>
      </c>
      <c r="E3234" t="e">
        <f>IF(INDEX(Organizations[Organization Type '[CV']],$A3234)="","",
CONCATENATE("  - &amp;OrganizationID",TEXT($A3234,"0000"),
" {","OrganizationTypeCV:  ",CHAR(34),INDEX(Organizations[Organization Type '[CV']],$A3234),CHAR(34),
", OrganizationCode:  ",CHAR(34),INDEX(Organizations[Organization Code],$A3234),CHAR(34),
", OrganizationName:  ",CHAR(34),INDEX(Organizations[Organization Name],$A3234),CHAR(34),
", OrganizationDescription:  ",CHAR(34),INDEX(Organizations[Organization Description],$A3234),CHAR(34),
", OrganizationLink:  ",CHAR(34),INDEX(Organizations[Organization Link],$A3234),CHAR(34),"}"))</f>
        <v>#REF!</v>
      </c>
      <c r="F3234" t="e">
        <f>IF(INDEX(People[First Name],$A3234)="","",
CONCATENATE("  - &amp;AffiliationID",TEXT($A3234,"0000"),
" {PersonID: *PersonID",TEXT($A3234,"0000"),
", OrganizationID: *OrganizationID",TEXT(MATCH(INDEX(People[Organization Name],$A3234),Organizations[Organization Name],0),"0000"),
", IsPrimaryOrganizationContact: , AffiliationStartDate: , AffiliationEndDate: , PrimaryPhone: ",
", PrimaryEmail: ",CHAR(34),INDEX(People[Primary Email],$A3234),CHAR(34),
", PrimaryAddress: ",CHAR(34),INDEX(People[Primary Address],$A3234),CHAR(34),
", PersonLink: }"))</f>
        <v>#REF!</v>
      </c>
      <c r="H3234" t="e">
        <f>IF(COUNTA(CitationInformation)=0,"",IF(INDEX(AuthorList[Author Name],$A3234)="","",
CONCATENATE("  - &amp;AuthorListID",TEXT($A3234,"0000"),
"  {CitationID: *CitationID0001",
", PersonID: *PersonID",TEXT(MATCH(INDEX(AuthorList[Author Name],$A3234),People[Full Name],0),"0000"),
", AuthorOrder: ",INDEX(AuthorList[Author Number],$A3234),"}")))</f>
        <v>#REF!</v>
      </c>
      <c r="K3234" t="e">
        <f>IF(INDEX(SamplingFeatures[Feature Code],$A3234)="","",
CONCATENATE("  - &amp;SamplingFeatureID",TEXT($A3234,"0000"),
" {","SamplingFeatureUUID:  ",CHAR(34),INDEX(SamplingFeatures[Sampling Feature UUID],$A3234),CHAR(34),
", SamplingFeatureTypeCV:  ",CHAR(34),INDEX(SamplingFeatures[Sampling Feature Type],$A3234),CHAR(34),
", SamplingFeatureCode:  ",CHAR(34),INDEX(SamplingFeatures[Feature Code],$A3234),CHAR(34),
", SamplingFeatureName:  ",CHAR(34),INDEX(SamplingFeatures[Feature Name],$A3234),CHAR(34),
", SamplingFeatureDescription:  ",CHAR(34),INDEX(SamplingFeatures[Feature Description],$A3234),CHAR(34),
", SamplingFeatureGeotypeCV:  ",CHAR(34),INDEX(SamplingFeatures[Feature Geo Type],$A3234),CHAR(34),
", FeatureGeometry:  ",CHAR(34),INDEX(SamplingFeatures[Feature Geometry],$A3234),CHAR(34),
", Elevation_m:  ",CHAR(34),INDEX(SamplingFeatures[Elevation_m],$A3234),CHAR(34),
", ElevationDatumCV:  ",CHAR(34),ElevationDatum,CHAR(34),"}"))</f>
        <v>#REF!</v>
      </c>
      <c r="L3234" t="e">
        <f>IF(INDEX(SamplingFeatures[Sampling Feature Type],$A3234)&lt;&gt;"Site","",
CONCATENATE("  - &amp;SiteID",TEXT(SUMPRODUCT(--($L$3:$L3233&lt;&gt;"")),"0000"),
" {","SamplingFeatureID:  *SamplingFeatureID",TEXT($A3234,"0000"),
", SiteTypeCV:  ",CHAR(34),INDEX(Sites[Site Type],$A3234),CHAR(34),
", Latitude:  ",INDEX(Sites[Latitude],$A3234),
", Longitude:  ",INDEX(Sites[Longitude],$A3234),
", SRSName:  ",CHAR(34),LatLonDatum,CHAR(34),"}"))</f>
        <v>#REF!</v>
      </c>
      <c r="M3234" t="e">
        <f>IF(INDEX(SamplingFeatures[Sampling Feature Type],$A3234)&lt;&gt;"Specimen","",
CONCATENATE("  - &amp;SpecimenID",TEXT(SUMPRODUCT(--($M$3:$M3233&lt;&gt;"")),"0000"),
" {","SamplingFeatureID:  *SamplingFeatureID",TEXT($A3234,"0000"),
", SpecimenTypeCV:  ",CHAR(34),INDEX(Specimens[Specimen Type],$A3234),CHAR(34),
", SpecimenMediumCV:  ",INDEX(Specimens[Specimen Medium],$A3234),
", IsFieldSpecimen:  ",CHAR(34),INDEX(Specimens[Is Field Specimen?],$A3234),CHAR(34),"}"))</f>
        <v>#REF!</v>
      </c>
      <c r="N3234" t="e">
        <f>IF(COUNTA(SpatialOffsets[])=0,"", IF(INDEX(SpatialOffsets[Spatial Offset Type],$A3234)="","",
CONCATENATE("  - &amp;SpatialOffsetID",TEXT($A3234,"0000"),
" {","SpatialOffsetTypeCV:  ",CHAR(34),INDEX(SpatialOffsets[Spatial Offset Type],$A3234),CHAR(34),
", Offset1Value:  ",INDEX(SpatialOffsets[Offset 1 Value],$A3234),
", Offset1UnitID:  ",CHAR(34),INDEX(SpatialOffsets[Offset 1 Unit],$A3234),CHAR(34),
", Offset2Value:  ",INDEX(SpatialOffsets[Offset 2 Value],$A3234),
", Offset2UnitID:  ",CHAR(34),INDEX(SpatialOffsets[Offset 2 Unit],$A3234),CHAR(34),
", Offset3Value:  ",INDEX(SpatialOffsets[Offset 3 Value],$A3234),
", Offset3UnitID:  ",CHAR(34),INDEX(SpatialOffsets[Offset 3 Unit],$A3234),CHAR(34),,"}")))</f>
        <v>#REF!</v>
      </c>
      <c r="O3234" t="e">
        <f>IF(COUNTA(RelatedFeatures[])=0,"", IF(INDEX(RelatedFeatures[First Sampling Feature Code],$A3234)="","",
CONCATENATE("  - &amp;RelationID",TEXT($A3234,"0000"),
" {","SamplingFeatureID:  *SamplingFeatureID",TEXT(MATCH(INDEX(RelatedFeatures[First Sampling Feature Code],$A3234),SamplingFeatures[Feature Code],0),"0000"),
", RelationshipTypeCV:  ",CHAR(34),INDEX(RelatedFeatures[Relationship Type],$A3234),CHAR(34),
", RelatedFeatureID: *SamplingFeatureID",TEXT(MATCH(INDEX(RelatedFeatures[Second Sampling Feature Code],$A3234),SamplingFeatures[Feature Code],0),"0000"),
", SpatialOffsetID:  ",IF(INDEX(RelatedFeatures[Offset Number],$A3234)="","",CONCATENATE("*SpatialOffsetID",TEXT(INDEX(RelatedFeatures[Offset Number],$A3234),"0000"))),"}")))</f>
        <v>#REF!</v>
      </c>
      <c r="P3234" t="e">
        <f>IF(INDEX(Methods[Method Type],$A3234)="","",
CONCATENATE("  - &amp;MethodID",TEXT($A3234,"0000"),
" {","MethodTypeCV:  ",CHAR(34),INDEX(Methods[Method Type],$A3234),CHAR(34),
", MethodCode:  ",CHAR(34),INDEX(Methods[Method Code],$A3234),CHAR(34),
", MethodName:  ",CHAR(34),INDEX(Methods[Method Name],$A3234),CHAR(34),
", MethodDescription:  ",CHAR(34),INDEX(Methods[Method Description],$A3234),CHAR(34),
", MethodLink:  ",CHAR(34),INDEX(Methods[Method Link],$A3234),CHAR(34),
", OrganizationID: *OrganizationID",TEXT(MATCH(INDEX(Methods[Organization Name],$A3234),Organizations[Organization Name],0),"0000"),"}"))</f>
        <v>#REF!</v>
      </c>
      <c r="Q3234" t="e">
        <f>IF(INDEX(Variables[Variable Type],$A3234)="","",
CONCATENATE("  - &amp;VariableID",TEXT($A3234,"0000"),
" {","VariableTypeCV:  ",CHAR(34),INDEX(Variables[Variable Type],$A3234),CHAR(34),
", VariableCode:  ",CHAR(34),INDEX(Variables[Variable Code],$A3234),CHAR(34),
", VariableNameCV:  ",CHAR(34),INDEX(Variables[Variable Name],$A3234),CHAR(34),
", VariableDefinition:  ",CHAR(34),INDEX(Variables[Variable Definition],$A3234),CHAR(34),
", SpecciationCV:  ",CHAR(34),INDEX(Variables[Speciation],$A3234),CHAR(34),
", NoDataValue:  ",CHAR(34),INDEX(Variables[No Data Value],$A3234),CHAR(34),"}"))</f>
        <v>#REF!</v>
      </c>
    </row>
    <row r="3235" spans="1:17" x14ac:dyDescent="0.25">
      <c r="A3235">
        <v>3232</v>
      </c>
      <c r="D3235" t="e">
        <f>IF(INDEX(People[First Name],$A3235)="","",
CONCATENATE("  - &amp;PersonID",TEXT($A3235,"0000"),
" {","PersonFirstName:  ",CHAR(34),INDEX(People[First Name],$A3235),CHAR(34),
", PersonMiddleName:  ",CHAR(34),INDEX(People[Middle Name],$A3235),CHAR(34),
", PersonLastName:  ",CHAR(34),INDEX(People[Last Name],$A3235),CHAR(34),"}"))</f>
        <v>#REF!</v>
      </c>
      <c r="E3235" t="e">
        <f>IF(INDEX(Organizations[Organization Type '[CV']],$A3235)="","",
CONCATENATE("  - &amp;OrganizationID",TEXT($A3235,"0000"),
" {","OrganizationTypeCV:  ",CHAR(34),INDEX(Organizations[Organization Type '[CV']],$A3235),CHAR(34),
", OrganizationCode:  ",CHAR(34),INDEX(Organizations[Organization Code],$A3235),CHAR(34),
", OrganizationName:  ",CHAR(34),INDEX(Organizations[Organization Name],$A3235),CHAR(34),
", OrganizationDescription:  ",CHAR(34),INDEX(Organizations[Organization Description],$A3235),CHAR(34),
", OrganizationLink:  ",CHAR(34),INDEX(Organizations[Organization Link],$A3235),CHAR(34),"}"))</f>
        <v>#REF!</v>
      </c>
      <c r="F3235" t="e">
        <f>IF(INDEX(People[First Name],$A3235)="","",
CONCATENATE("  - &amp;AffiliationID",TEXT($A3235,"0000"),
" {PersonID: *PersonID",TEXT($A3235,"0000"),
", OrganizationID: *OrganizationID",TEXT(MATCH(INDEX(People[Organization Name],$A3235),Organizations[Organization Name],0),"0000"),
", IsPrimaryOrganizationContact: , AffiliationStartDate: , AffiliationEndDate: , PrimaryPhone: ",
", PrimaryEmail: ",CHAR(34),INDEX(People[Primary Email],$A3235),CHAR(34),
", PrimaryAddress: ",CHAR(34),INDEX(People[Primary Address],$A3235),CHAR(34),
", PersonLink: }"))</f>
        <v>#REF!</v>
      </c>
      <c r="H3235" t="e">
        <f>IF(COUNTA(CitationInformation)=0,"",IF(INDEX(AuthorList[Author Name],$A3235)="","",
CONCATENATE("  - &amp;AuthorListID",TEXT($A3235,"0000"),
"  {CitationID: *CitationID0001",
", PersonID: *PersonID",TEXT(MATCH(INDEX(AuthorList[Author Name],$A3235),People[Full Name],0),"0000"),
", AuthorOrder: ",INDEX(AuthorList[Author Number],$A3235),"}")))</f>
        <v>#REF!</v>
      </c>
      <c r="K3235" t="e">
        <f>IF(INDEX(SamplingFeatures[Feature Code],$A3235)="","",
CONCATENATE("  - &amp;SamplingFeatureID",TEXT($A3235,"0000"),
" {","SamplingFeatureUUID:  ",CHAR(34),INDEX(SamplingFeatures[Sampling Feature UUID],$A3235),CHAR(34),
", SamplingFeatureTypeCV:  ",CHAR(34),INDEX(SamplingFeatures[Sampling Feature Type],$A3235),CHAR(34),
", SamplingFeatureCode:  ",CHAR(34),INDEX(SamplingFeatures[Feature Code],$A3235),CHAR(34),
", SamplingFeatureName:  ",CHAR(34),INDEX(SamplingFeatures[Feature Name],$A3235),CHAR(34),
", SamplingFeatureDescription:  ",CHAR(34),INDEX(SamplingFeatures[Feature Description],$A3235),CHAR(34),
", SamplingFeatureGeotypeCV:  ",CHAR(34),INDEX(SamplingFeatures[Feature Geo Type],$A3235),CHAR(34),
", FeatureGeometry:  ",CHAR(34),INDEX(SamplingFeatures[Feature Geometry],$A3235),CHAR(34),
", Elevation_m:  ",CHAR(34),INDEX(SamplingFeatures[Elevation_m],$A3235),CHAR(34),
", ElevationDatumCV:  ",CHAR(34),ElevationDatum,CHAR(34),"}"))</f>
        <v>#REF!</v>
      </c>
      <c r="L3235" t="e">
        <f>IF(INDEX(SamplingFeatures[Sampling Feature Type],$A3235)&lt;&gt;"Site","",
CONCATENATE("  - &amp;SiteID",TEXT(SUMPRODUCT(--($L$3:$L3234&lt;&gt;"")),"0000"),
" {","SamplingFeatureID:  *SamplingFeatureID",TEXT($A3235,"0000"),
", SiteTypeCV:  ",CHAR(34),INDEX(Sites[Site Type],$A3235),CHAR(34),
", Latitude:  ",INDEX(Sites[Latitude],$A3235),
", Longitude:  ",INDEX(Sites[Longitude],$A3235),
", SRSName:  ",CHAR(34),LatLonDatum,CHAR(34),"}"))</f>
        <v>#REF!</v>
      </c>
      <c r="M3235" t="e">
        <f>IF(INDEX(SamplingFeatures[Sampling Feature Type],$A3235)&lt;&gt;"Specimen","",
CONCATENATE("  - &amp;SpecimenID",TEXT(SUMPRODUCT(--($M$3:$M3234&lt;&gt;"")),"0000"),
" {","SamplingFeatureID:  *SamplingFeatureID",TEXT($A3235,"0000"),
", SpecimenTypeCV:  ",CHAR(34),INDEX(Specimens[Specimen Type],$A3235),CHAR(34),
", SpecimenMediumCV:  ",INDEX(Specimens[Specimen Medium],$A3235),
", IsFieldSpecimen:  ",CHAR(34),INDEX(Specimens[Is Field Specimen?],$A3235),CHAR(34),"}"))</f>
        <v>#REF!</v>
      </c>
      <c r="N3235" t="e">
        <f>IF(COUNTA(SpatialOffsets[])=0,"", IF(INDEX(SpatialOffsets[Spatial Offset Type],$A3235)="","",
CONCATENATE("  - &amp;SpatialOffsetID",TEXT($A3235,"0000"),
" {","SpatialOffsetTypeCV:  ",CHAR(34),INDEX(SpatialOffsets[Spatial Offset Type],$A3235),CHAR(34),
", Offset1Value:  ",INDEX(SpatialOffsets[Offset 1 Value],$A3235),
", Offset1UnitID:  ",CHAR(34),INDEX(SpatialOffsets[Offset 1 Unit],$A3235),CHAR(34),
", Offset2Value:  ",INDEX(SpatialOffsets[Offset 2 Value],$A3235),
", Offset2UnitID:  ",CHAR(34),INDEX(SpatialOffsets[Offset 2 Unit],$A3235),CHAR(34),
", Offset3Value:  ",INDEX(SpatialOffsets[Offset 3 Value],$A3235),
", Offset3UnitID:  ",CHAR(34),INDEX(SpatialOffsets[Offset 3 Unit],$A3235),CHAR(34),,"}")))</f>
        <v>#REF!</v>
      </c>
      <c r="O3235" t="e">
        <f>IF(COUNTA(RelatedFeatures[])=0,"", IF(INDEX(RelatedFeatures[First Sampling Feature Code],$A3235)="","",
CONCATENATE("  - &amp;RelationID",TEXT($A3235,"0000"),
" {","SamplingFeatureID:  *SamplingFeatureID",TEXT(MATCH(INDEX(RelatedFeatures[First Sampling Feature Code],$A3235),SamplingFeatures[Feature Code],0),"0000"),
", RelationshipTypeCV:  ",CHAR(34),INDEX(RelatedFeatures[Relationship Type],$A3235),CHAR(34),
", RelatedFeatureID: *SamplingFeatureID",TEXT(MATCH(INDEX(RelatedFeatures[Second Sampling Feature Code],$A3235),SamplingFeatures[Feature Code],0),"0000"),
", SpatialOffsetID:  ",IF(INDEX(RelatedFeatures[Offset Number],$A3235)="","",CONCATENATE("*SpatialOffsetID",TEXT(INDEX(RelatedFeatures[Offset Number],$A3235),"0000"))),"}")))</f>
        <v>#REF!</v>
      </c>
      <c r="P3235" t="e">
        <f>IF(INDEX(Methods[Method Type],$A3235)="","",
CONCATENATE("  - &amp;MethodID",TEXT($A3235,"0000"),
" {","MethodTypeCV:  ",CHAR(34),INDEX(Methods[Method Type],$A3235),CHAR(34),
", MethodCode:  ",CHAR(34),INDEX(Methods[Method Code],$A3235),CHAR(34),
", MethodName:  ",CHAR(34),INDEX(Methods[Method Name],$A3235),CHAR(34),
", MethodDescription:  ",CHAR(34),INDEX(Methods[Method Description],$A3235),CHAR(34),
", MethodLink:  ",CHAR(34),INDEX(Methods[Method Link],$A3235),CHAR(34),
", OrganizationID: *OrganizationID",TEXT(MATCH(INDEX(Methods[Organization Name],$A3235),Organizations[Organization Name],0),"0000"),"}"))</f>
        <v>#REF!</v>
      </c>
      <c r="Q3235" t="e">
        <f>IF(INDEX(Variables[Variable Type],$A3235)="","",
CONCATENATE("  - &amp;VariableID",TEXT($A3235,"0000"),
" {","VariableTypeCV:  ",CHAR(34),INDEX(Variables[Variable Type],$A3235),CHAR(34),
", VariableCode:  ",CHAR(34),INDEX(Variables[Variable Code],$A3235),CHAR(34),
", VariableNameCV:  ",CHAR(34),INDEX(Variables[Variable Name],$A3235),CHAR(34),
", VariableDefinition:  ",CHAR(34),INDEX(Variables[Variable Definition],$A3235),CHAR(34),
", SpecciationCV:  ",CHAR(34),INDEX(Variables[Speciation],$A3235),CHAR(34),
", NoDataValue:  ",CHAR(34),INDEX(Variables[No Data Value],$A3235),CHAR(34),"}"))</f>
        <v>#REF!</v>
      </c>
    </row>
    <row r="3236" spans="1:17" x14ac:dyDescent="0.25">
      <c r="A3236">
        <v>3233</v>
      </c>
      <c r="D3236" t="e">
        <f>IF(INDEX(People[First Name],$A3236)="","",
CONCATENATE("  - &amp;PersonID",TEXT($A3236,"0000"),
" {","PersonFirstName:  ",CHAR(34),INDEX(People[First Name],$A3236),CHAR(34),
", PersonMiddleName:  ",CHAR(34),INDEX(People[Middle Name],$A3236),CHAR(34),
", PersonLastName:  ",CHAR(34),INDEX(People[Last Name],$A3236),CHAR(34),"}"))</f>
        <v>#REF!</v>
      </c>
      <c r="E3236" t="e">
        <f>IF(INDEX(Organizations[Organization Type '[CV']],$A3236)="","",
CONCATENATE("  - &amp;OrganizationID",TEXT($A3236,"0000"),
" {","OrganizationTypeCV:  ",CHAR(34),INDEX(Organizations[Organization Type '[CV']],$A3236),CHAR(34),
", OrganizationCode:  ",CHAR(34),INDEX(Organizations[Organization Code],$A3236),CHAR(34),
", OrganizationName:  ",CHAR(34),INDEX(Organizations[Organization Name],$A3236),CHAR(34),
", OrganizationDescription:  ",CHAR(34),INDEX(Organizations[Organization Description],$A3236),CHAR(34),
", OrganizationLink:  ",CHAR(34),INDEX(Organizations[Organization Link],$A3236),CHAR(34),"}"))</f>
        <v>#REF!</v>
      </c>
      <c r="F3236" t="e">
        <f>IF(INDEX(People[First Name],$A3236)="","",
CONCATENATE("  - &amp;AffiliationID",TEXT($A3236,"0000"),
" {PersonID: *PersonID",TEXT($A3236,"0000"),
", OrganizationID: *OrganizationID",TEXT(MATCH(INDEX(People[Organization Name],$A3236),Organizations[Organization Name],0),"0000"),
", IsPrimaryOrganizationContact: , AffiliationStartDate: , AffiliationEndDate: , PrimaryPhone: ",
", PrimaryEmail: ",CHAR(34),INDEX(People[Primary Email],$A3236),CHAR(34),
", PrimaryAddress: ",CHAR(34),INDEX(People[Primary Address],$A3236),CHAR(34),
", PersonLink: }"))</f>
        <v>#REF!</v>
      </c>
      <c r="H3236" t="e">
        <f>IF(COUNTA(CitationInformation)=0,"",IF(INDEX(AuthorList[Author Name],$A3236)="","",
CONCATENATE("  - &amp;AuthorListID",TEXT($A3236,"0000"),
"  {CitationID: *CitationID0001",
", PersonID: *PersonID",TEXT(MATCH(INDEX(AuthorList[Author Name],$A3236),People[Full Name],0),"0000"),
", AuthorOrder: ",INDEX(AuthorList[Author Number],$A3236),"}")))</f>
        <v>#REF!</v>
      </c>
      <c r="K3236" t="e">
        <f>IF(INDEX(SamplingFeatures[Feature Code],$A3236)="","",
CONCATENATE("  - &amp;SamplingFeatureID",TEXT($A3236,"0000"),
" {","SamplingFeatureUUID:  ",CHAR(34),INDEX(SamplingFeatures[Sampling Feature UUID],$A3236),CHAR(34),
", SamplingFeatureTypeCV:  ",CHAR(34),INDEX(SamplingFeatures[Sampling Feature Type],$A3236),CHAR(34),
", SamplingFeatureCode:  ",CHAR(34),INDEX(SamplingFeatures[Feature Code],$A3236),CHAR(34),
", SamplingFeatureName:  ",CHAR(34),INDEX(SamplingFeatures[Feature Name],$A3236),CHAR(34),
", SamplingFeatureDescription:  ",CHAR(34),INDEX(SamplingFeatures[Feature Description],$A3236),CHAR(34),
", SamplingFeatureGeotypeCV:  ",CHAR(34),INDEX(SamplingFeatures[Feature Geo Type],$A3236),CHAR(34),
", FeatureGeometry:  ",CHAR(34),INDEX(SamplingFeatures[Feature Geometry],$A3236),CHAR(34),
", Elevation_m:  ",CHAR(34),INDEX(SamplingFeatures[Elevation_m],$A3236),CHAR(34),
", ElevationDatumCV:  ",CHAR(34),ElevationDatum,CHAR(34),"}"))</f>
        <v>#REF!</v>
      </c>
      <c r="L3236" t="e">
        <f>IF(INDEX(SamplingFeatures[Sampling Feature Type],$A3236)&lt;&gt;"Site","",
CONCATENATE("  - &amp;SiteID",TEXT(SUMPRODUCT(--($L$3:$L3235&lt;&gt;"")),"0000"),
" {","SamplingFeatureID:  *SamplingFeatureID",TEXT($A3236,"0000"),
", SiteTypeCV:  ",CHAR(34),INDEX(Sites[Site Type],$A3236),CHAR(34),
", Latitude:  ",INDEX(Sites[Latitude],$A3236),
", Longitude:  ",INDEX(Sites[Longitude],$A3236),
", SRSName:  ",CHAR(34),LatLonDatum,CHAR(34),"}"))</f>
        <v>#REF!</v>
      </c>
      <c r="M3236" t="e">
        <f>IF(INDEX(SamplingFeatures[Sampling Feature Type],$A3236)&lt;&gt;"Specimen","",
CONCATENATE("  - &amp;SpecimenID",TEXT(SUMPRODUCT(--($M$3:$M3235&lt;&gt;"")),"0000"),
" {","SamplingFeatureID:  *SamplingFeatureID",TEXT($A3236,"0000"),
", SpecimenTypeCV:  ",CHAR(34),INDEX(Specimens[Specimen Type],$A3236),CHAR(34),
", SpecimenMediumCV:  ",INDEX(Specimens[Specimen Medium],$A3236),
", IsFieldSpecimen:  ",CHAR(34),INDEX(Specimens[Is Field Specimen?],$A3236),CHAR(34),"}"))</f>
        <v>#REF!</v>
      </c>
      <c r="N3236" t="e">
        <f>IF(COUNTA(SpatialOffsets[])=0,"", IF(INDEX(SpatialOffsets[Spatial Offset Type],$A3236)="","",
CONCATENATE("  - &amp;SpatialOffsetID",TEXT($A3236,"0000"),
" {","SpatialOffsetTypeCV:  ",CHAR(34),INDEX(SpatialOffsets[Spatial Offset Type],$A3236),CHAR(34),
", Offset1Value:  ",INDEX(SpatialOffsets[Offset 1 Value],$A3236),
", Offset1UnitID:  ",CHAR(34),INDEX(SpatialOffsets[Offset 1 Unit],$A3236),CHAR(34),
", Offset2Value:  ",INDEX(SpatialOffsets[Offset 2 Value],$A3236),
", Offset2UnitID:  ",CHAR(34),INDEX(SpatialOffsets[Offset 2 Unit],$A3236),CHAR(34),
", Offset3Value:  ",INDEX(SpatialOffsets[Offset 3 Value],$A3236),
", Offset3UnitID:  ",CHAR(34),INDEX(SpatialOffsets[Offset 3 Unit],$A3236),CHAR(34),,"}")))</f>
        <v>#REF!</v>
      </c>
      <c r="O3236" t="e">
        <f>IF(COUNTA(RelatedFeatures[])=0,"", IF(INDEX(RelatedFeatures[First Sampling Feature Code],$A3236)="","",
CONCATENATE("  - &amp;RelationID",TEXT($A3236,"0000"),
" {","SamplingFeatureID:  *SamplingFeatureID",TEXT(MATCH(INDEX(RelatedFeatures[First Sampling Feature Code],$A3236),SamplingFeatures[Feature Code],0),"0000"),
", RelationshipTypeCV:  ",CHAR(34),INDEX(RelatedFeatures[Relationship Type],$A3236),CHAR(34),
", RelatedFeatureID: *SamplingFeatureID",TEXT(MATCH(INDEX(RelatedFeatures[Second Sampling Feature Code],$A3236),SamplingFeatures[Feature Code],0),"0000"),
", SpatialOffsetID:  ",IF(INDEX(RelatedFeatures[Offset Number],$A3236)="","",CONCATENATE("*SpatialOffsetID",TEXT(INDEX(RelatedFeatures[Offset Number],$A3236),"0000"))),"}")))</f>
        <v>#REF!</v>
      </c>
      <c r="P3236" t="e">
        <f>IF(INDEX(Methods[Method Type],$A3236)="","",
CONCATENATE("  - &amp;MethodID",TEXT($A3236,"0000"),
" {","MethodTypeCV:  ",CHAR(34),INDEX(Methods[Method Type],$A3236),CHAR(34),
", MethodCode:  ",CHAR(34),INDEX(Methods[Method Code],$A3236),CHAR(34),
", MethodName:  ",CHAR(34),INDEX(Methods[Method Name],$A3236),CHAR(34),
", MethodDescription:  ",CHAR(34),INDEX(Methods[Method Description],$A3236),CHAR(34),
", MethodLink:  ",CHAR(34),INDEX(Methods[Method Link],$A3236),CHAR(34),
", OrganizationID: *OrganizationID",TEXT(MATCH(INDEX(Methods[Organization Name],$A3236),Organizations[Organization Name],0),"0000"),"}"))</f>
        <v>#REF!</v>
      </c>
      <c r="Q3236" t="e">
        <f>IF(INDEX(Variables[Variable Type],$A3236)="","",
CONCATENATE("  - &amp;VariableID",TEXT($A3236,"0000"),
" {","VariableTypeCV:  ",CHAR(34),INDEX(Variables[Variable Type],$A3236),CHAR(34),
", VariableCode:  ",CHAR(34),INDEX(Variables[Variable Code],$A3236),CHAR(34),
", VariableNameCV:  ",CHAR(34),INDEX(Variables[Variable Name],$A3236),CHAR(34),
", VariableDefinition:  ",CHAR(34),INDEX(Variables[Variable Definition],$A3236),CHAR(34),
", SpecciationCV:  ",CHAR(34),INDEX(Variables[Speciation],$A3236),CHAR(34),
", NoDataValue:  ",CHAR(34),INDEX(Variables[No Data Value],$A3236),CHAR(34),"}"))</f>
        <v>#REF!</v>
      </c>
    </row>
    <row r="3237" spans="1:17" x14ac:dyDescent="0.25">
      <c r="A3237">
        <v>3234</v>
      </c>
      <c r="D3237" t="e">
        <f>IF(INDEX(People[First Name],$A3237)="","",
CONCATENATE("  - &amp;PersonID",TEXT($A3237,"0000"),
" {","PersonFirstName:  ",CHAR(34),INDEX(People[First Name],$A3237),CHAR(34),
", PersonMiddleName:  ",CHAR(34),INDEX(People[Middle Name],$A3237),CHAR(34),
", PersonLastName:  ",CHAR(34),INDEX(People[Last Name],$A3237),CHAR(34),"}"))</f>
        <v>#REF!</v>
      </c>
      <c r="E3237" t="e">
        <f>IF(INDEX(Organizations[Organization Type '[CV']],$A3237)="","",
CONCATENATE("  - &amp;OrganizationID",TEXT($A3237,"0000"),
" {","OrganizationTypeCV:  ",CHAR(34),INDEX(Organizations[Organization Type '[CV']],$A3237),CHAR(34),
", OrganizationCode:  ",CHAR(34),INDEX(Organizations[Organization Code],$A3237),CHAR(34),
", OrganizationName:  ",CHAR(34),INDEX(Organizations[Organization Name],$A3237),CHAR(34),
", OrganizationDescription:  ",CHAR(34),INDEX(Organizations[Organization Description],$A3237),CHAR(34),
", OrganizationLink:  ",CHAR(34),INDEX(Organizations[Organization Link],$A3237),CHAR(34),"}"))</f>
        <v>#REF!</v>
      </c>
      <c r="F3237" t="e">
        <f>IF(INDEX(People[First Name],$A3237)="","",
CONCATENATE("  - &amp;AffiliationID",TEXT($A3237,"0000"),
" {PersonID: *PersonID",TEXT($A3237,"0000"),
", OrganizationID: *OrganizationID",TEXT(MATCH(INDEX(People[Organization Name],$A3237),Organizations[Organization Name],0),"0000"),
", IsPrimaryOrganizationContact: , AffiliationStartDate: , AffiliationEndDate: , PrimaryPhone: ",
", PrimaryEmail: ",CHAR(34),INDEX(People[Primary Email],$A3237),CHAR(34),
", PrimaryAddress: ",CHAR(34),INDEX(People[Primary Address],$A3237),CHAR(34),
", PersonLink: }"))</f>
        <v>#REF!</v>
      </c>
      <c r="H3237" t="e">
        <f>IF(COUNTA(CitationInformation)=0,"",IF(INDEX(AuthorList[Author Name],$A3237)="","",
CONCATENATE("  - &amp;AuthorListID",TEXT($A3237,"0000"),
"  {CitationID: *CitationID0001",
", PersonID: *PersonID",TEXT(MATCH(INDEX(AuthorList[Author Name],$A3237),People[Full Name],0),"0000"),
", AuthorOrder: ",INDEX(AuthorList[Author Number],$A3237),"}")))</f>
        <v>#REF!</v>
      </c>
      <c r="K3237" t="e">
        <f>IF(INDEX(SamplingFeatures[Feature Code],$A3237)="","",
CONCATENATE("  - &amp;SamplingFeatureID",TEXT($A3237,"0000"),
" {","SamplingFeatureUUID:  ",CHAR(34),INDEX(SamplingFeatures[Sampling Feature UUID],$A3237),CHAR(34),
", SamplingFeatureTypeCV:  ",CHAR(34),INDEX(SamplingFeatures[Sampling Feature Type],$A3237),CHAR(34),
", SamplingFeatureCode:  ",CHAR(34),INDEX(SamplingFeatures[Feature Code],$A3237),CHAR(34),
", SamplingFeatureName:  ",CHAR(34),INDEX(SamplingFeatures[Feature Name],$A3237),CHAR(34),
", SamplingFeatureDescription:  ",CHAR(34),INDEX(SamplingFeatures[Feature Description],$A3237),CHAR(34),
", SamplingFeatureGeotypeCV:  ",CHAR(34),INDEX(SamplingFeatures[Feature Geo Type],$A3237),CHAR(34),
", FeatureGeometry:  ",CHAR(34),INDEX(SamplingFeatures[Feature Geometry],$A3237),CHAR(34),
", Elevation_m:  ",CHAR(34),INDEX(SamplingFeatures[Elevation_m],$A3237),CHAR(34),
", ElevationDatumCV:  ",CHAR(34),ElevationDatum,CHAR(34),"}"))</f>
        <v>#REF!</v>
      </c>
      <c r="L3237" t="e">
        <f>IF(INDEX(SamplingFeatures[Sampling Feature Type],$A3237)&lt;&gt;"Site","",
CONCATENATE("  - &amp;SiteID",TEXT(SUMPRODUCT(--($L$3:$L3236&lt;&gt;"")),"0000"),
" {","SamplingFeatureID:  *SamplingFeatureID",TEXT($A3237,"0000"),
", SiteTypeCV:  ",CHAR(34),INDEX(Sites[Site Type],$A3237),CHAR(34),
", Latitude:  ",INDEX(Sites[Latitude],$A3237),
", Longitude:  ",INDEX(Sites[Longitude],$A3237),
", SRSName:  ",CHAR(34),LatLonDatum,CHAR(34),"}"))</f>
        <v>#REF!</v>
      </c>
      <c r="M3237" t="e">
        <f>IF(INDEX(SamplingFeatures[Sampling Feature Type],$A3237)&lt;&gt;"Specimen","",
CONCATENATE("  - &amp;SpecimenID",TEXT(SUMPRODUCT(--($M$3:$M3236&lt;&gt;"")),"0000"),
" {","SamplingFeatureID:  *SamplingFeatureID",TEXT($A3237,"0000"),
", SpecimenTypeCV:  ",CHAR(34),INDEX(Specimens[Specimen Type],$A3237),CHAR(34),
", SpecimenMediumCV:  ",INDEX(Specimens[Specimen Medium],$A3237),
", IsFieldSpecimen:  ",CHAR(34),INDEX(Specimens[Is Field Specimen?],$A3237),CHAR(34),"}"))</f>
        <v>#REF!</v>
      </c>
      <c r="N3237" t="e">
        <f>IF(COUNTA(SpatialOffsets[])=0,"", IF(INDEX(SpatialOffsets[Spatial Offset Type],$A3237)="","",
CONCATENATE("  - &amp;SpatialOffsetID",TEXT($A3237,"0000"),
" {","SpatialOffsetTypeCV:  ",CHAR(34),INDEX(SpatialOffsets[Spatial Offset Type],$A3237),CHAR(34),
", Offset1Value:  ",INDEX(SpatialOffsets[Offset 1 Value],$A3237),
", Offset1UnitID:  ",CHAR(34),INDEX(SpatialOffsets[Offset 1 Unit],$A3237),CHAR(34),
", Offset2Value:  ",INDEX(SpatialOffsets[Offset 2 Value],$A3237),
", Offset2UnitID:  ",CHAR(34),INDEX(SpatialOffsets[Offset 2 Unit],$A3237),CHAR(34),
", Offset3Value:  ",INDEX(SpatialOffsets[Offset 3 Value],$A3237),
", Offset3UnitID:  ",CHAR(34),INDEX(SpatialOffsets[Offset 3 Unit],$A3237),CHAR(34),,"}")))</f>
        <v>#REF!</v>
      </c>
      <c r="O3237" t="e">
        <f>IF(COUNTA(RelatedFeatures[])=0,"", IF(INDEX(RelatedFeatures[First Sampling Feature Code],$A3237)="","",
CONCATENATE("  - &amp;RelationID",TEXT($A3237,"0000"),
" {","SamplingFeatureID:  *SamplingFeatureID",TEXT(MATCH(INDEX(RelatedFeatures[First Sampling Feature Code],$A3237),SamplingFeatures[Feature Code],0),"0000"),
", RelationshipTypeCV:  ",CHAR(34),INDEX(RelatedFeatures[Relationship Type],$A3237),CHAR(34),
", RelatedFeatureID: *SamplingFeatureID",TEXT(MATCH(INDEX(RelatedFeatures[Second Sampling Feature Code],$A3237),SamplingFeatures[Feature Code],0),"0000"),
", SpatialOffsetID:  ",IF(INDEX(RelatedFeatures[Offset Number],$A3237)="","",CONCATENATE("*SpatialOffsetID",TEXT(INDEX(RelatedFeatures[Offset Number],$A3237),"0000"))),"}")))</f>
        <v>#REF!</v>
      </c>
      <c r="P3237" t="e">
        <f>IF(INDEX(Methods[Method Type],$A3237)="","",
CONCATENATE("  - &amp;MethodID",TEXT($A3237,"0000"),
" {","MethodTypeCV:  ",CHAR(34),INDEX(Methods[Method Type],$A3237),CHAR(34),
", MethodCode:  ",CHAR(34),INDEX(Methods[Method Code],$A3237),CHAR(34),
", MethodName:  ",CHAR(34),INDEX(Methods[Method Name],$A3237),CHAR(34),
", MethodDescription:  ",CHAR(34),INDEX(Methods[Method Description],$A3237),CHAR(34),
", MethodLink:  ",CHAR(34),INDEX(Methods[Method Link],$A3237),CHAR(34),
", OrganizationID: *OrganizationID",TEXT(MATCH(INDEX(Methods[Organization Name],$A3237),Organizations[Organization Name],0),"0000"),"}"))</f>
        <v>#REF!</v>
      </c>
      <c r="Q3237" t="e">
        <f>IF(INDEX(Variables[Variable Type],$A3237)="","",
CONCATENATE("  - &amp;VariableID",TEXT($A3237,"0000"),
" {","VariableTypeCV:  ",CHAR(34),INDEX(Variables[Variable Type],$A3237),CHAR(34),
", VariableCode:  ",CHAR(34),INDEX(Variables[Variable Code],$A3237),CHAR(34),
", VariableNameCV:  ",CHAR(34),INDEX(Variables[Variable Name],$A3237),CHAR(34),
", VariableDefinition:  ",CHAR(34),INDEX(Variables[Variable Definition],$A3237),CHAR(34),
", SpecciationCV:  ",CHAR(34),INDEX(Variables[Speciation],$A3237),CHAR(34),
", NoDataValue:  ",CHAR(34),INDEX(Variables[No Data Value],$A3237),CHAR(34),"}"))</f>
        <v>#REF!</v>
      </c>
    </row>
    <row r="3238" spans="1:17" x14ac:dyDescent="0.25">
      <c r="A3238">
        <v>3235</v>
      </c>
      <c r="D3238" t="e">
        <f>IF(INDEX(People[First Name],$A3238)="","",
CONCATENATE("  - &amp;PersonID",TEXT($A3238,"0000"),
" {","PersonFirstName:  ",CHAR(34),INDEX(People[First Name],$A3238),CHAR(34),
", PersonMiddleName:  ",CHAR(34),INDEX(People[Middle Name],$A3238),CHAR(34),
", PersonLastName:  ",CHAR(34),INDEX(People[Last Name],$A3238),CHAR(34),"}"))</f>
        <v>#REF!</v>
      </c>
      <c r="E3238" t="e">
        <f>IF(INDEX(Organizations[Organization Type '[CV']],$A3238)="","",
CONCATENATE("  - &amp;OrganizationID",TEXT($A3238,"0000"),
" {","OrganizationTypeCV:  ",CHAR(34),INDEX(Organizations[Organization Type '[CV']],$A3238),CHAR(34),
", OrganizationCode:  ",CHAR(34),INDEX(Organizations[Organization Code],$A3238),CHAR(34),
", OrganizationName:  ",CHAR(34),INDEX(Organizations[Organization Name],$A3238),CHAR(34),
", OrganizationDescription:  ",CHAR(34),INDEX(Organizations[Organization Description],$A3238),CHAR(34),
", OrganizationLink:  ",CHAR(34),INDEX(Organizations[Organization Link],$A3238),CHAR(34),"}"))</f>
        <v>#REF!</v>
      </c>
      <c r="F3238" t="e">
        <f>IF(INDEX(People[First Name],$A3238)="","",
CONCATENATE("  - &amp;AffiliationID",TEXT($A3238,"0000"),
" {PersonID: *PersonID",TEXT($A3238,"0000"),
", OrganizationID: *OrganizationID",TEXT(MATCH(INDEX(People[Organization Name],$A3238),Organizations[Organization Name],0),"0000"),
", IsPrimaryOrganizationContact: , AffiliationStartDate: , AffiliationEndDate: , PrimaryPhone: ",
", PrimaryEmail: ",CHAR(34),INDEX(People[Primary Email],$A3238),CHAR(34),
", PrimaryAddress: ",CHAR(34),INDEX(People[Primary Address],$A3238),CHAR(34),
", PersonLink: }"))</f>
        <v>#REF!</v>
      </c>
      <c r="H3238" t="e">
        <f>IF(COUNTA(CitationInformation)=0,"",IF(INDEX(AuthorList[Author Name],$A3238)="","",
CONCATENATE("  - &amp;AuthorListID",TEXT($A3238,"0000"),
"  {CitationID: *CitationID0001",
", PersonID: *PersonID",TEXT(MATCH(INDEX(AuthorList[Author Name],$A3238),People[Full Name],0),"0000"),
", AuthorOrder: ",INDEX(AuthorList[Author Number],$A3238),"}")))</f>
        <v>#REF!</v>
      </c>
      <c r="K3238" t="e">
        <f>IF(INDEX(SamplingFeatures[Feature Code],$A3238)="","",
CONCATENATE("  - &amp;SamplingFeatureID",TEXT($A3238,"0000"),
" {","SamplingFeatureUUID:  ",CHAR(34),INDEX(SamplingFeatures[Sampling Feature UUID],$A3238),CHAR(34),
", SamplingFeatureTypeCV:  ",CHAR(34),INDEX(SamplingFeatures[Sampling Feature Type],$A3238),CHAR(34),
", SamplingFeatureCode:  ",CHAR(34),INDEX(SamplingFeatures[Feature Code],$A3238),CHAR(34),
", SamplingFeatureName:  ",CHAR(34),INDEX(SamplingFeatures[Feature Name],$A3238),CHAR(34),
", SamplingFeatureDescription:  ",CHAR(34),INDEX(SamplingFeatures[Feature Description],$A3238),CHAR(34),
", SamplingFeatureGeotypeCV:  ",CHAR(34),INDEX(SamplingFeatures[Feature Geo Type],$A3238),CHAR(34),
", FeatureGeometry:  ",CHAR(34),INDEX(SamplingFeatures[Feature Geometry],$A3238),CHAR(34),
", Elevation_m:  ",CHAR(34),INDEX(SamplingFeatures[Elevation_m],$A3238),CHAR(34),
", ElevationDatumCV:  ",CHAR(34),ElevationDatum,CHAR(34),"}"))</f>
        <v>#REF!</v>
      </c>
      <c r="L3238" t="e">
        <f>IF(INDEX(SamplingFeatures[Sampling Feature Type],$A3238)&lt;&gt;"Site","",
CONCATENATE("  - &amp;SiteID",TEXT(SUMPRODUCT(--($L$3:$L3237&lt;&gt;"")),"0000"),
" {","SamplingFeatureID:  *SamplingFeatureID",TEXT($A3238,"0000"),
", SiteTypeCV:  ",CHAR(34),INDEX(Sites[Site Type],$A3238),CHAR(34),
", Latitude:  ",INDEX(Sites[Latitude],$A3238),
", Longitude:  ",INDEX(Sites[Longitude],$A3238),
", SRSName:  ",CHAR(34),LatLonDatum,CHAR(34),"}"))</f>
        <v>#REF!</v>
      </c>
      <c r="M3238" t="e">
        <f>IF(INDEX(SamplingFeatures[Sampling Feature Type],$A3238)&lt;&gt;"Specimen","",
CONCATENATE("  - &amp;SpecimenID",TEXT(SUMPRODUCT(--($M$3:$M3237&lt;&gt;"")),"0000"),
" {","SamplingFeatureID:  *SamplingFeatureID",TEXT($A3238,"0000"),
", SpecimenTypeCV:  ",CHAR(34),INDEX(Specimens[Specimen Type],$A3238),CHAR(34),
", SpecimenMediumCV:  ",INDEX(Specimens[Specimen Medium],$A3238),
", IsFieldSpecimen:  ",CHAR(34),INDEX(Specimens[Is Field Specimen?],$A3238),CHAR(34),"}"))</f>
        <v>#REF!</v>
      </c>
      <c r="N3238" t="e">
        <f>IF(COUNTA(SpatialOffsets[])=0,"", IF(INDEX(SpatialOffsets[Spatial Offset Type],$A3238)="","",
CONCATENATE("  - &amp;SpatialOffsetID",TEXT($A3238,"0000"),
" {","SpatialOffsetTypeCV:  ",CHAR(34),INDEX(SpatialOffsets[Spatial Offset Type],$A3238),CHAR(34),
", Offset1Value:  ",INDEX(SpatialOffsets[Offset 1 Value],$A3238),
", Offset1UnitID:  ",CHAR(34),INDEX(SpatialOffsets[Offset 1 Unit],$A3238),CHAR(34),
", Offset2Value:  ",INDEX(SpatialOffsets[Offset 2 Value],$A3238),
", Offset2UnitID:  ",CHAR(34),INDEX(SpatialOffsets[Offset 2 Unit],$A3238),CHAR(34),
", Offset3Value:  ",INDEX(SpatialOffsets[Offset 3 Value],$A3238),
", Offset3UnitID:  ",CHAR(34),INDEX(SpatialOffsets[Offset 3 Unit],$A3238),CHAR(34),,"}")))</f>
        <v>#REF!</v>
      </c>
      <c r="O3238" t="e">
        <f>IF(COUNTA(RelatedFeatures[])=0,"", IF(INDEX(RelatedFeatures[First Sampling Feature Code],$A3238)="","",
CONCATENATE("  - &amp;RelationID",TEXT($A3238,"0000"),
" {","SamplingFeatureID:  *SamplingFeatureID",TEXT(MATCH(INDEX(RelatedFeatures[First Sampling Feature Code],$A3238),SamplingFeatures[Feature Code],0),"0000"),
", RelationshipTypeCV:  ",CHAR(34),INDEX(RelatedFeatures[Relationship Type],$A3238),CHAR(34),
", RelatedFeatureID: *SamplingFeatureID",TEXT(MATCH(INDEX(RelatedFeatures[Second Sampling Feature Code],$A3238),SamplingFeatures[Feature Code],0),"0000"),
", SpatialOffsetID:  ",IF(INDEX(RelatedFeatures[Offset Number],$A3238)="","",CONCATENATE("*SpatialOffsetID",TEXT(INDEX(RelatedFeatures[Offset Number],$A3238),"0000"))),"}")))</f>
        <v>#REF!</v>
      </c>
      <c r="P3238" t="e">
        <f>IF(INDEX(Methods[Method Type],$A3238)="","",
CONCATENATE("  - &amp;MethodID",TEXT($A3238,"0000"),
" {","MethodTypeCV:  ",CHAR(34),INDEX(Methods[Method Type],$A3238),CHAR(34),
", MethodCode:  ",CHAR(34),INDEX(Methods[Method Code],$A3238),CHAR(34),
", MethodName:  ",CHAR(34),INDEX(Methods[Method Name],$A3238),CHAR(34),
", MethodDescription:  ",CHAR(34),INDEX(Methods[Method Description],$A3238),CHAR(34),
", MethodLink:  ",CHAR(34),INDEX(Methods[Method Link],$A3238),CHAR(34),
", OrganizationID: *OrganizationID",TEXT(MATCH(INDEX(Methods[Organization Name],$A3238),Organizations[Organization Name],0),"0000"),"}"))</f>
        <v>#REF!</v>
      </c>
      <c r="Q3238" t="e">
        <f>IF(INDEX(Variables[Variable Type],$A3238)="","",
CONCATENATE("  - &amp;VariableID",TEXT($A3238,"0000"),
" {","VariableTypeCV:  ",CHAR(34),INDEX(Variables[Variable Type],$A3238),CHAR(34),
", VariableCode:  ",CHAR(34),INDEX(Variables[Variable Code],$A3238),CHAR(34),
", VariableNameCV:  ",CHAR(34),INDEX(Variables[Variable Name],$A3238),CHAR(34),
", VariableDefinition:  ",CHAR(34),INDEX(Variables[Variable Definition],$A3238),CHAR(34),
", SpecciationCV:  ",CHAR(34),INDEX(Variables[Speciation],$A3238),CHAR(34),
", NoDataValue:  ",CHAR(34),INDEX(Variables[No Data Value],$A3238),CHAR(34),"}"))</f>
        <v>#REF!</v>
      </c>
    </row>
    <row r="3239" spans="1:17" x14ac:dyDescent="0.25">
      <c r="A3239">
        <v>3236</v>
      </c>
      <c r="D3239" t="e">
        <f>IF(INDEX(People[First Name],$A3239)="","",
CONCATENATE("  - &amp;PersonID",TEXT($A3239,"0000"),
" {","PersonFirstName:  ",CHAR(34),INDEX(People[First Name],$A3239),CHAR(34),
", PersonMiddleName:  ",CHAR(34),INDEX(People[Middle Name],$A3239),CHAR(34),
", PersonLastName:  ",CHAR(34),INDEX(People[Last Name],$A3239),CHAR(34),"}"))</f>
        <v>#REF!</v>
      </c>
      <c r="E3239" t="e">
        <f>IF(INDEX(Organizations[Organization Type '[CV']],$A3239)="","",
CONCATENATE("  - &amp;OrganizationID",TEXT($A3239,"0000"),
" {","OrganizationTypeCV:  ",CHAR(34),INDEX(Organizations[Organization Type '[CV']],$A3239),CHAR(34),
", OrganizationCode:  ",CHAR(34),INDEX(Organizations[Organization Code],$A3239),CHAR(34),
", OrganizationName:  ",CHAR(34),INDEX(Organizations[Organization Name],$A3239),CHAR(34),
", OrganizationDescription:  ",CHAR(34),INDEX(Organizations[Organization Description],$A3239),CHAR(34),
", OrganizationLink:  ",CHAR(34),INDEX(Organizations[Organization Link],$A3239),CHAR(34),"}"))</f>
        <v>#REF!</v>
      </c>
      <c r="F3239" t="e">
        <f>IF(INDEX(People[First Name],$A3239)="","",
CONCATENATE("  - &amp;AffiliationID",TEXT($A3239,"0000"),
" {PersonID: *PersonID",TEXT($A3239,"0000"),
", OrganizationID: *OrganizationID",TEXT(MATCH(INDEX(People[Organization Name],$A3239),Organizations[Organization Name],0),"0000"),
", IsPrimaryOrganizationContact: , AffiliationStartDate: , AffiliationEndDate: , PrimaryPhone: ",
", PrimaryEmail: ",CHAR(34),INDEX(People[Primary Email],$A3239),CHAR(34),
", PrimaryAddress: ",CHAR(34),INDEX(People[Primary Address],$A3239),CHAR(34),
", PersonLink: }"))</f>
        <v>#REF!</v>
      </c>
      <c r="H3239" t="e">
        <f>IF(COUNTA(CitationInformation)=0,"",IF(INDEX(AuthorList[Author Name],$A3239)="","",
CONCATENATE("  - &amp;AuthorListID",TEXT($A3239,"0000"),
"  {CitationID: *CitationID0001",
", PersonID: *PersonID",TEXT(MATCH(INDEX(AuthorList[Author Name],$A3239),People[Full Name],0),"0000"),
", AuthorOrder: ",INDEX(AuthorList[Author Number],$A3239),"}")))</f>
        <v>#REF!</v>
      </c>
      <c r="K3239" t="e">
        <f>IF(INDEX(SamplingFeatures[Feature Code],$A3239)="","",
CONCATENATE("  - &amp;SamplingFeatureID",TEXT($A3239,"0000"),
" {","SamplingFeatureUUID:  ",CHAR(34),INDEX(SamplingFeatures[Sampling Feature UUID],$A3239),CHAR(34),
", SamplingFeatureTypeCV:  ",CHAR(34),INDEX(SamplingFeatures[Sampling Feature Type],$A3239),CHAR(34),
", SamplingFeatureCode:  ",CHAR(34),INDEX(SamplingFeatures[Feature Code],$A3239),CHAR(34),
", SamplingFeatureName:  ",CHAR(34),INDEX(SamplingFeatures[Feature Name],$A3239),CHAR(34),
", SamplingFeatureDescription:  ",CHAR(34),INDEX(SamplingFeatures[Feature Description],$A3239),CHAR(34),
", SamplingFeatureGeotypeCV:  ",CHAR(34),INDEX(SamplingFeatures[Feature Geo Type],$A3239),CHAR(34),
", FeatureGeometry:  ",CHAR(34),INDEX(SamplingFeatures[Feature Geometry],$A3239),CHAR(34),
", Elevation_m:  ",CHAR(34),INDEX(SamplingFeatures[Elevation_m],$A3239),CHAR(34),
", ElevationDatumCV:  ",CHAR(34),ElevationDatum,CHAR(34),"}"))</f>
        <v>#REF!</v>
      </c>
      <c r="L3239" t="e">
        <f>IF(INDEX(SamplingFeatures[Sampling Feature Type],$A3239)&lt;&gt;"Site","",
CONCATENATE("  - &amp;SiteID",TEXT(SUMPRODUCT(--($L$3:$L3238&lt;&gt;"")),"0000"),
" {","SamplingFeatureID:  *SamplingFeatureID",TEXT($A3239,"0000"),
", SiteTypeCV:  ",CHAR(34),INDEX(Sites[Site Type],$A3239),CHAR(34),
", Latitude:  ",INDEX(Sites[Latitude],$A3239),
", Longitude:  ",INDEX(Sites[Longitude],$A3239),
", SRSName:  ",CHAR(34),LatLonDatum,CHAR(34),"}"))</f>
        <v>#REF!</v>
      </c>
      <c r="M3239" t="e">
        <f>IF(INDEX(SamplingFeatures[Sampling Feature Type],$A3239)&lt;&gt;"Specimen","",
CONCATENATE("  - &amp;SpecimenID",TEXT(SUMPRODUCT(--($M$3:$M3238&lt;&gt;"")),"0000"),
" {","SamplingFeatureID:  *SamplingFeatureID",TEXT($A3239,"0000"),
", SpecimenTypeCV:  ",CHAR(34),INDEX(Specimens[Specimen Type],$A3239),CHAR(34),
", SpecimenMediumCV:  ",INDEX(Specimens[Specimen Medium],$A3239),
", IsFieldSpecimen:  ",CHAR(34),INDEX(Specimens[Is Field Specimen?],$A3239),CHAR(34),"}"))</f>
        <v>#REF!</v>
      </c>
      <c r="N3239" t="e">
        <f>IF(COUNTA(SpatialOffsets[])=0,"", IF(INDEX(SpatialOffsets[Spatial Offset Type],$A3239)="","",
CONCATENATE("  - &amp;SpatialOffsetID",TEXT($A3239,"0000"),
" {","SpatialOffsetTypeCV:  ",CHAR(34),INDEX(SpatialOffsets[Spatial Offset Type],$A3239),CHAR(34),
", Offset1Value:  ",INDEX(SpatialOffsets[Offset 1 Value],$A3239),
", Offset1UnitID:  ",CHAR(34),INDEX(SpatialOffsets[Offset 1 Unit],$A3239),CHAR(34),
", Offset2Value:  ",INDEX(SpatialOffsets[Offset 2 Value],$A3239),
", Offset2UnitID:  ",CHAR(34),INDEX(SpatialOffsets[Offset 2 Unit],$A3239),CHAR(34),
", Offset3Value:  ",INDEX(SpatialOffsets[Offset 3 Value],$A3239),
", Offset3UnitID:  ",CHAR(34),INDEX(SpatialOffsets[Offset 3 Unit],$A3239),CHAR(34),,"}")))</f>
        <v>#REF!</v>
      </c>
      <c r="O3239" t="e">
        <f>IF(COUNTA(RelatedFeatures[])=0,"", IF(INDEX(RelatedFeatures[First Sampling Feature Code],$A3239)="","",
CONCATENATE("  - &amp;RelationID",TEXT($A3239,"0000"),
" {","SamplingFeatureID:  *SamplingFeatureID",TEXT(MATCH(INDEX(RelatedFeatures[First Sampling Feature Code],$A3239),SamplingFeatures[Feature Code],0),"0000"),
", RelationshipTypeCV:  ",CHAR(34),INDEX(RelatedFeatures[Relationship Type],$A3239),CHAR(34),
", RelatedFeatureID: *SamplingFeatureID",TEXT(MATCH(INDEX(RelatedFeatures[Second Sampling Feature Code],$A3239),SamplingFeatures[Feature Code],0),"0000"),
", SpatialOffsetID:  ",IF(INDEX(RelatedFeatures[Offset Number],$A3239)="","",CONCATENATE("*SpatialOffsetID",TEXT(INDEX(RelatedFeatures[Offset Number],$A3239),"0000"))),"}")))</f>
        <v>#REF!</v>
      </c>
      <c r="P3239" t="e">
        <f>IF(INDEX(Methods[Method Type],$A3239)="","",
CONCATENATE("  - &amp;MethodID",TEXT($A3239,"0000"),
" {","MethodTypeCV:  ",CHAR(34),INDEX(Methods[Method Type],$A3239),CHAR(34),
", MethodCode:  ",CHAR(34),INDEX(Methods[Method Code],$A3239),CHAR(34),
", MethodName:  ",CHAR(34),INDEX(Methods[Method Name],$A3239),CHAR(34),
", MethodDescription:  ",CHAR(34),INDEX(Methods[Method Description],$A3239),CHAR(34),
", MethodLink:  ",CHAR(34),INDEX(Methods[Method Link],$A3239),CHAR(34),
", OrganizationID: *OrganizationID",TEXT(MATCH(INDEX(Methods[Organization Name],$A3239),Organizations[Organization Name],0),"0000"),"}"))</f>
        <v>#REF!</v>
      </c>
      <c r="Q3239" t="e">
        <f>IF(INDEX(Variables[Variable Type],$A3239)="","",
CONCATENATE("  - &amp;VariableID",TEXT($A3239,"0000"),
" {","VariableTypeCV:  ",CHAR(34),INDEX(Variables[Variable Type],$A3239),CHAR(34),
", VariableCode:  ",CHAR(34),INDEX(Variables[Variable Code],$A3239),CHAR(34),
", VariableNameCV:  ",CHAR(34),INDEX(Variables[Variable Name],$A3239),CHAR(34),
", VariableDefinition:  ",CHAR(34),INDEX(Variables[Variable Definition],$A3239),CHAR(34),
", SpecciationCV:  ",CHAR(34),INDEX(Variables[Speciation],$A3239),CHAR(34),
", NoDataValue:  ",CHAR(34),INDEX(Variables[No Data Value],$A3239),CHAR(34),"}"))</f>
        <v>#REF!</v>
      </c>
    </row>
    <row r="3240" spans="1:17" x14ac:dyDescent="0.25">
      <c r="A3240">
        <v>3237</v>
      </c>
      <c r="D3240" t="e">
        <f>IF(INDEX(People[First Name],$A3240)="","",
CONCATENATE("  - &amp;PersonID",TEXT($A3240,"0000"),
" {","PersonFirstName:  ",CHAR(34),INDEX(People[First Name],$A3240),CHAR(34),
", PersonMiddleName:  ",CHAR(34),INDEX(People[Middle Name],$A3240),CHAR(34),
", PersonLastName:  ",CHAR(34),INDEX(People[Last Name],$A3240),CHAR(34),"}"))</f>
        <v>#REF!</v>
      </c>
      <c r="E3240" t="e">
        <f>IF(INDEX(Organizations[Organization Type '[CV']],$A3240)="","",
CONCATENATE("  - &amp;OrganizationID",TEXT($A3240,"0000"),
" {","OrganizationTypeCV:  ",CHAR(34),INDEX(Organizations[Organization Type '[CV']],$A3240),CHAR(34),
", OrganizationCode:  ",CHAR(34),INDEX(Organizations[Organization Code],$A3240),CHAR(34),
", OrganizationName:  ",CHAR(34),INDEX(Organizations[Organization Name],$A3240),CHAR(34),
", OrganizationDescription:  ",CHAR(34),INDEX(Organizations[Organization Description],$A3240),CHAR(34),
", OrganizationLink:  ",CHAR(34),INDEX(Organizations[Organization Link],$A3240),CHAR(34),"}"))</f>
        <v>#REF!</v>
      </c>
      <c r="F3240" t="e">
        <f>IF(INDEX(People[First Name],$A3240)="","",
CONCATENATE("  - &amp;AffiliationID",TEXT($A3240,"0000"),
" {PersonID: *PersonID",TEXT($A3240,"0000"),
", OrganizationID: *OrganizationID",TEXT(MATCH(INDEX(People[Organization Name],$A3240),Organizations[Organization Name],0),"0000"),
", IsPrimaryOrganizationContact: , AffiliationStartDate: , AffiliationEndDate: , PrimaryPhone: ",
", PrimaryEmail: ",CHAR(34),INDEX(People[Primary Email],$A3240),CHAR(34),
", PrimaryAddress: ",CHAR(34),INDEX(People[Primary Address],$A3240),CHAR(34),
", PersonLink: }"))</f>
        <v>#REF!</v>
      </c>
      <c r="H3240" t="e">
        <f>IF(COUNTA(CitationInformation)=0,"",IF(INDEX(AuthorList[Author Name],$A3240)="","",
CONCATENATE("  - &amp;AuthorListID",TEXT($A3240,"0000"),
"  {CitationID: *CitationID0001",
", PersonID: *PersonID",TEXT(MATCH(INDEX(AuthorList[Author Name],$A3240),People[Full Name],0),"0000"),
", AuthorOrder: ",INDEX(AuthorList[Author Number],$A3240),"}")))</f>
        <v>#REF!</v>
      </c>
      <c r="K3240" t="e">
        <f>IF(INDEX(SamplingFeatures[Feature Code],$A3240)="","",
CONCATENATE("  - &amp;SamplingFeatureID",TEXT($A3240,"0000"),
" {","SamplingFeatureUUID:  ",CHAR(34),INDEX(SamplingFeatures[Sampling Feature UUID],$A3240),CHAR(34),
", SamplingFeatureTypeCV:  ",CHAR(34),INDEX(SamplingFeatures[Sampling Feature Type],$A3240),CHAR(34),
", SamplingFeatureCode:  ",CHAR(34),INDEX(SamplingFeatures[Feature Code],$A3240),CHAR(34),
", SamplingFeatureName:  ",CHAR(34),INDEX(SamplingFeatures[Feature Name],$A3240),CHAR(34),
", SamplingFeatureDescription:  ",CHAR(34),INDEX(SamplingFeatures[Feature Description],$A3240),CHAR(34),
", SamplingFeatureGeotypeCV:  ",CHAR(34),INDEX(SamplingFeatures[Feature Geo Type],$A3240),CHAR(34),
", FeatureGeometry:  ",CHAR(34),INDEX(SamplingFeatures[Feature Geometry],$A3240),CHAR(34),
", Elevation_m:  ",CHAR(34),INDEX(SamplingFeatures[Elevation_m],$A3240),CHAR(34),
", ElevationDatumCV:  ",CHAR(34),ElevationDatum,CHAR(34),"}"))</f>
        <v>#REF!</v>
      </c>
      <c r="L3240" t="e">
        <f>IF(INDEX(SamplingFeatures[Sampling Feature Type],$A3240)&lt;&gt;"Site","",
CONCATENATE("  - &amp;SiteID",TEXT(SUMPRODUCT(--($L$3:$L3239&lt;&gt;"")),"0000"),
" {","SamplingFeatureID:  *SamplingFeatureID",TEXT($A3240,"0000"),
", SiteTypeCV:  ",CHAR(34),INDEX(Sites[Site Type],$A3240),CHAR(34),
", Latitude:  ",INDEX(Sites[Latitude],$A3240),
", Longitude:  ",INDEX(Sites[Longitude],$A3240),
", SRSName:  ",CHAR(34),LatLonDatum,CHAR(34),"}"))</f>
        <v>#REF!</v>
      </c>
      <c r="M3240" t="e">
        <f>IF(INDEX(SamplingFeatures[Sampling Feature Type],$A3240)&lt;&gt;"Specimen","",
CONCATENATE("  - &amp;SpecimenID",TEXT(SUMPRODUCT(--($M$3:$M3239&lt;&gt;"")),"0000"),
" {","SamplingFeatureID:  *SamplingFeatureID",TEXT($A3240,"0000"),
", SpecimenTypeCV:  ",CHAR(34),INDEX(Specimens[Specimen Type],$A3240),CHAR(34),
", SpecimenMediumCV:  ",INDEX(Specimens[Specimen Medium],$A3240),
", IsFieldSpecimen:  ",CHAR(34),INDEX(Specimens[Is Field Specimen?],$A3240),CHAR(34),"}"))</f>
        <v>#REF!</v>
      </c>
      <c r="N3240" t="e">
        <f>IF(COUNTA(SpatialOffsets[])=0,"", IF(INDEX(SpatialOffsets[Spatial Offset Type],$A3240)="","",
CONCATENATE("  - &amp;SpatialOffsetID",TEXT($A3240,"0000"),
" {","SpatialOffsetTypeCV:  ",CHAR(34),INDEX(SpatialOffsets[Spatial Offset Type],$A3240),CHAR(34),
", Offset1Value:  ",INDEX(SpatialOffsets[Offset 1 Value],$A3240),
", Offset1UnitID:  ",CHAR(34),INDEX(SpatialOffsets[Offset 1 Unit],$A3240),CHAR(34),
", Offset2Value:  ",INDEX(SpatialOffsets[Offset 2 Value],$A3240),
", Offset2UnitID:  ",CHAR(34),INDEX(SpatialOffsets[Offset 2 Unit],$A3240),CHAR(34),
", Offset3Value:  ",INDEX(SpatialOffsets[Offset 3 Value],$A3240),
", Offset3UnitID:  ",CHAR(34),INDEX(SpatialOffsets[Offset 3 Unit],$A3240),CHAR(34),,"}")))</f>
        <v>#REF!</v>
      </c>
      <c r="O3240" t="e">
        <f>IF(COUNTA(RelatedFeatures[])=0,"", IF(INDEX(RelatedFeatures[First Sampling Feature Code],$A3240)="","",
CONCATENATE("  - &amp;RelationID",TEXT($A3240,"0000"),
" {","SamplingFeatureID:  *SamplingFeatureID",TEXT(MATCH(INDEX(RelatedFeatures[First Sampling Feature Code],$A3240),SamplingFeatures[Feature Code],0),"0000"),
", RelationshipTypeCV:  ",CHAR(34),INDEX(RelatedFeatures[Relationship Type],$A3240),CHAR(34),
", RelatedFeatureID: *SamplingFeatureID",TEXT(MATCH(INDEX(RelatedFeatures[Second Sampling Feature Code],$A3240),SamplingFeatures[Feature Code],0),"0000"),
", SpatialOffsetID:  ",IF(INDEX(RelatedFeatures[Offset Number],$A3240)="","",CONCATENATE("*SpatialOffsetID",TEXT(INDEX(RelatedFeatures[Offset Number],$A3240),"0000"))),"}")))</f>
        <v>#REF!</v>
      </c>
      <c r="P3240" t="e">
        <f>IF(INDEX(Methods[Method Type],$A3240)="","",
CONCATENATE("  - &amp;MethodID",TEXT($A3240,"0000"),
" {","MethodTypeCV:  ",CHAR(34),INDEX(Methods[Method Type],$A3240),CHAR(34),
", MethodCode:  ",CHAR(34),INDEX(Methods[Method Code],$A3240),CHAR(34),
", MethodName:  ",CHAR(34),INDEX(Methods[Method Name],$A3240),CHAR(34),
", MethodDescription:  ",CHAR(34),INDEX(Methods[Method Description],$A3240),CHAR(34),
", MethodLink:  ",CHAR(34),INDEX(Methods[Method Link],$A3240),CHAR(34),
", OrganizationID: *OrganizationID",TEXT(MATCH(INDEX(Methods[Organization Name],$A3240),Organizations[Organization Name],0),"0000"),"}"))</f>
        <v>#REF!</v>
      </c>
      <c r="Q3240" t="e">
        <f>IF(INDEX(Variables[Variable Type],$A3240)="","",
CONCATENATE("  - &amp;VariableID",TEXT($A3240,"0000"),
" {","VariableTypeCV:  ",CHAR(34),INDEX(Variables[Variable Type],$A3240),CHAR(34),
", VariableCode:  ",CHAR(34),INDEX(Variables[Variable Code],$A3240),CHAR(34),
", VariableNameCV:  ",CHAR(34),INDEX(Variables[Variable Name],$A3240),CHAR(34),
", VariableDefinition:  ",CHAR(34),INDEX(Variables[Variable Definition],$A3240),CHAR(34),
", SpecciationCV:  ",CHAR(34),INDEX(Variables[Speciation],$A3240),CHAR(34),
", NoDataValue:  ",CHAR(34),INDEX(Variables[No Data Value],$A3240),CHAR(34),"}"))</f>
        <v>#REF!</v>
      </c>
    </row>
    <row r="3241" spans="1:17" x14ac:dyDescent="0.25">
      <c r="A3241">
        <v>3238</v>
      </c>
      <c r="D3241" t="e">
        <f>IF(INDEX(People[First Name],$A3241)="","",
CONCATENATE("  - &amp;PersonID",TEXT($A3241,"0000"),
" {","PersonFirstName:  ",CHAR(34),INDEX(People[First Name],$A3241),CHAR(34),
", PersonMiddleName:  ",CHAR(34),INDEX(People[Middle Name],$A3241),CHAR(34),
", PersonLastName:  ",CHAR(34),INDEX(People[Last Name],$A3241),CHAR(34),"}"))</f>
        <v>#REF!</v>
      </c>
      <c r="E3241" t="e">
        <f>IF(INDEX(Organizations[Organization Type '[CV']],$A3241)="","",
CONCATENATE("  - &amp;OrganizationID",TEXT($A3241,"0000"),
" {","OrganizationTypeCV:  ",CHAR(34),INDEX(Organizations[Organization Type '[CV']],$A3241),CHAR(34),
", OrganizationCode:  ",CHAR(34),INDEX(Organizations[Organization Code],$A3241),CHAR(34),
", OrganizationName:  ",CHAR(34),INDEX(Organizations[Organization Name],$A3241),CHAR(34),
", OrganizationDescription:  ",CHAR(34),INDEX(Organizations[Organization Description],$A3241),CHAR(34),
", OrganizationLink:  ",CHAR(34),INDEX(Organizations[Organization Link],$A3241),CHAR(34),"}"))</f>
        <v>#REF!</v>
      </c>
      <c r="F3241" t="e">
        <f>IF(INDEX(People[First Name],$A3241)="","",
CONCATENATE("  - &amp;AffiliationID",TEXT($A3241,"0000"),
" {PersonID: *PersonID",TEXT($A3241,"0000"),
", OrganizationID: *OrganizationID",TEXT(MATCH(INDEX(People[Organization Name],$A3241),Organizations[Organization Name],0),"0000"),
", IsPrimaryOrganizationContact: , AffiliationStartDate: , AffiliationEndDate: , PrimaryPhone: ",
", PrimaryEmail: ",CHAR(34),INDEX(People[Primary Email],$A3241),CHAR(34),
", PrimaryAddress: ",CHAR(34),INDEX(People[Primary Address],$A3241),CHAR(34),
", PersonLink: }"))</f>
        <v>#REF!</v>
      </c>
      <c r="H3241" t="e">
        <f>IF(COUNTA(CitationInformation)=0,"",IF(INDEX(AuthorList[Author Name],$A3241)="","",
CONCATENATE("  - &amp;AuthorListID",TEXT($A3241,"0000"),
"  {CitationID: *CitationID0001",
", PersonID: *PersonID",TEXT(MATCH(INDEX(AuthorList[Author Name],$A3241),People[Full Name],0),"0000"),
", AuthorOrder: ",INDEX(AuthorList[Author Number],$A3241),"}")))</f>
        <v>#REF!</v>
      </c>
      <c r="K3241" t="e">
        <f>IF(INDEX(SamplingFeatures[Feature Code],$A3241)="","",
CONCATENATE("  - &amp;SamplingFeatureID",TEXT($A3241,"0000"),
" {","SamplingFeatureUUID:  ",CHAR(34),INDEX(SamplingFeatures[Sampling Feature UUID],$A3241),CHAR(34),
", SamplingFeatureTypeCV:  ",CHAR(34),INDEX(SamplingFeatures[Sampling Feature Type],$A3241),CHAR(34),
", SamplingFeatureCode:  ",CHAR(34),INDEX(SamplingFeatures[Feature Code],$A3241),CHAR(34),
", SamplingFeatureName:  ",CHAR(34),INDEX(SamplingFeatures[Feature Name],$A3241),CHAR(34),
", SamplingFeatureDescription:  ",CHAR(34),INDEX(SamplingFeatures[Feature Description],$A3241),CHAR(34),
", SamplingFeatureGeotypeCV:  ",CHAR(34),INDEX(SamplingFeatures[Feature Geo Type],$A3241),CHAR(34),
", FeatureGeometry:  ",CHAR(34),INDEX(SamplingFeatures[Feature Geometry],$A3241),CHAR(34),
", Elevation_m:  ",CHAR(34),INDEX(SamplingFeatures[Elevation_m],$A3241),CHAR(34),
", ElevationDatumCV:  ",CHAR(34),ElevationDatum,CHAR(34),"}"))</f>
        <v>#REF!</v>
      </c>
      <c r="L3241" t="e">
        <f>IF(INDEX(SamplingFeatures[Sampling Feature Type],$A3241)&lt;&gt;"Site","",
CONCATENATE("  - &amp;SiteID",TEXT(SUMPRODUCT(--($L$3:$L3240&lt;&gt;"")),"0000"),
" {","SamplingFeatureID:  *SamplingFeatureID",TEXT($A3241,"0000"),
", SiteTypeCV:  ",CHAR(34),INDEX(Sites[Site Type],$A3241),CHAR(34),
", Latitude:  ",INDEX(Sites[Latitude],$A3241),
", Longitude:  ",INDEX(Sites[Longitude],$A3241),
", SRSName:  ",CHAR(34),LatLonDatum,CHAR(34),"}"))</f>
        <v>#REF!</v>
      </c>
      <c r="M3241" t="e">
        <f>IF(INDEX(SamplingFeatures[Sampling Feature Type],$A3241)&lt;&gt;"Specimen","",
CONCATENATE("  - &amp;SpecimenID",TEXT(SUMPRODUCT(--($M$3:$M3240&lt;&gt;"")),"0000"),
" {","SamplingFeatureID:  *SamplingFeatureID",TEXT($A3241,"0000"),
", SpecimenTypeCV:  ",CHAR(34),INDEX(Specimens[Specimen Type],$A3241),CHAR(34),
", SpecimenMediumCV:  ",INDEX(Specimens[Specimen Medium],$A3241),
", IsFieldSpecimen:  ",CHAR(34),INDEX(Specimens[Is Field Specimen?],$A3241),CHAR(34),"}"))</f>
        <v>#REF!</v>
      </c>
      <c r="N3241" t="e">
        <f>IF(COUNTA(SpatialOffsets[])=0,"", IF(INDEX(SpatialOffsets[Spatial Offset Type],$A3241)="","",
CONCATENATE("  - &amp;SpatialOffsetID",TEXT($A3241,"0000"),
" {","SpatialOffsetTypeCV:  ",CHAR(34),INDEX(SpatialOffsets[Spatial Offset Type],$A3241),CHAR(34),
", Offset1Value:  ",INDEX(SpatialOffsets[Offset 1 Value],$A3241),
", Offset1UnitID:  ",CHAR(34),INDEX(SpatialOffsets[Offset 1 Unit],$A3241),CHAR(34),
", Offset2Value:  ",INDEX(SpatialOffsets[Offset 2 Value],$A3241),
", Offset2UnitID:  ",CHAR(34),INDEX(SpatialOffsets[Offset 2 Unit],$A3241),CHAR(34),
", Offset3Value:  ",INDEX(SpatialOffsets[Offset 3 Value],$A3241),
", Offset3UnitID:  ",CHAR(34),INDEX(SpatialOffsets[Offset 3 Unit],$A3241),CHAR(34),,"}")))</f>
        <v>#REF!</v>
      </c>
      <c r="O3241" t="e">
        <f>IF(COUNTA(RelatedFeatures[])=0,"", IF(INDEX(RelatedFeatures[First Sampling Feature Code],$A3241)="","",
CONCATENATE("  - &amp;RelationID",TEXT($A3241,"0000"),
" {","SamplingFeatureID:  *SamplingFeatureID",TEXT(MATCH(INDEX(RelatedFeatures[First Sampling Feature Code],$A3241),SamplingFeatures[Feature Code],0),"0000"),
", RelationshipTypeCV:  ",CHAR(34),INDEX(RelatedFeatures[Relationship Type],$A3241),CHAR(34),
", RelatedFeatureID: *SamplingFeatureID",TEXT(MATCH(INDEX(RelatedFeatures[Second Sampling Feature Code],$A3241),SamplingFeatures[Feature Code],0),"0000"),
", SpatialOffsetID:  ",IF(INDEX(RelatedFeatures[Offset Number],$A3241)="","",CONCATENATE("*SpatialOffsetID",TEXT(INDEX(RelatedFeatures[Offset Number],$A3241),"0000"))),"}")))</f>
        <v>#REF!</v>
      </c>
      <c r="P3241" t="e">
        <f>IF(INDEX(Methods[Method Type],$A3241)="","",
CONCATENATE("  - &amp;MethodID",TEXT($A3241,"0000"),
" {","MethodTypeCV:  ",CHAR(34),INDEX(Methods[Method Type],$A3241),CHAR(34),
", MethodCode:  ",CHAR(34),INDEX(Methods[Method Code],$A3241),CHAR(34),
", MethodName:  ",CHAR(34),INDEX(Methods[Method Name],$A3241),CHAR(34),
", MethodDescription:  ",CHAR(34),INDEX(Methods[Method Description],$A3241),CHAR(34),
", MethodLink:  ",CHAR(34),INDEX(Methods[Method Link],$A3241),CHAR(34),
", OrganizationID: *OrganizationID",TEXT(MATCH(INDEX(Methods[Organization Name],$A3241),Organizations[Organization Name],0),"0000"),"}"))</f>
        <v>#REF!</v>
      </c>
      <c r="Q3241" t="e">
        <f>IF(INDEX(Variables[Variable Type],$A3241)="","",
CONCATENATE("  - &amp;VariableID",TEXT($A3241,"0000"),
" {","VariableTypeCV:  ",CHAR(34),INDEX(Variables[Variable Type],$A3241),CHAR(34),
", VariableCode:  ",CHAR(34),INDEX(Variables[Variable Code],$A3241),CHAR(34),
", VariableNameCV:  ",CHAR(34),INDEX(Variables[Variable Name],$A3241),CHAR(34),
", VariableDefinition:  ",CHAR(34),INDEX(Variables[Variable Definition],$A3241),CHAR(34),
", SpecciationCV:  ",CHAR(34),INDEX(Variables[Speciation],$A3241),CHAR(34),
", NoDataValue:  ",CHAR(34),INDEX(Variables[No Data Value],$A3241),CHAR(34),"}"))</f>
        <v>#REF!</v>
      </c>
    </row>
    <row r="3242" spans="1:17" x14ac:dyDescent="0.25">
      <c r="A3242">
        <v>3239</v>
      </c>
      <c r="D3242" t="e">
        <f>IF(INDEX(People[First Name],$A3242)="","",
CONCATENATE("  - &amp;PersonID",TEXT($A3242,"0000"),
" {","PersonFirstName:  ",CHAR(34),INDEX(People[First Name],$A3242),CHAR(34),
", PersonMiddleName:  ",CHAR(34),INDEX(People[Middle Name],$A3242),CHAR(34),
", PersonLastName:  ",CHAR(34),INDEX(People[Last Name],$A3242),CHAR(34),"}"))</f>
        <v>#REF!</v>
      </c>
      <c r="E3242" t="e">
        <f>IF(INDEX(Organizations[Organization Type '[CV']],$A3242)="","",
CONCATENATE("  - &amp;OrganizationID",TEXT($A3242,"0000"),
" {","OrganizationTypeCV:  ",CHAR(34),INDEX(Organizations[Organization Type '[CV']],$A3242),CHAR(34),
", OrganizationCode:  ",CHAR(34),INDEX(Organizations[Organization Code],$A3242),CHAR(34),
", OrganizationName:  ",CHAR(34),INDEX(Organizations[Organization Name],$A3242),CHAR(34),
", OrganizationDescription:  ",CHAR(34),INDEX(Organizations[Organization Description],$A3242),CHAR(34),
", OrganizationLink:  ",CHAR(34),INDEX(Organizations[Organization Link],$A3242),CHAR(34),"}"))</f>
        <v>#REF!</v>
      </c>
      <c r="F3242" t="e">
        <f>IF(INDEX(People[First Name],$A3242)="","",
CONCATENATE("  - &amp;AffiliationID",TEXT($A3242,"0000"),
" {PersonID: *PersonID",TEXT($A3242,"0000"),
", OrganizationID: *OrganizationID",TEXT(MATCH(INDEX(People[Organization Name],$A3242),Organizations[Organization Name],0),"0000"),
", IsPrimaryOrganizationContact: , AffiliationStartDate: , AffiliationEndDate: , PrimaryPhone: ",
", PrimaryEmail: ",CHAR(34),INDEX(People[Primary Email],$A3242),CHAR(34),
", PrimaryAddress: ",CHAR(34),INDEX(People[Primary Address],$A3242),CHAR(34),
", PersonLink: }"))</f>
        <v>#REF!</v>
      </c>
      <c r="H3242" t="e">
        <f>IF(COUNTA(CitationInformation)=0,"",IF(INDEX(AuthorList[Author Name],$A3242)="","",
CONCATENATE("  - &amp;AuthorListID",TEXT($A3242,"0000"),
"  {CitationID: *CitationID0001",
", PersonID: *PersonID",TEXT(MATCH(INDEX(AuthorList[Author Name],$A3242),People[Full Name],0),"0000"),
", AuthorOrder: ",INDEX(AuthorList[Author Number],$A3242),"}")))</f>
        <v>#REF!</v>
      </c>
      <c r="K3242" t="e">
        <f>IF(INDEX(SamplingFeatures[Feature Code],$A3242)="","",
CONCATENATE("  - &amp;SamplingFeatureID",TEXT($A3242,"0000"),
" {","SamplingFeatureUUID:  ",CHAR(34),INDEX(SamplingFeatures[Sampling Feature UUID],$A3242),CHAR(34),
", SamplingFeatureTypeCV:  ",CHAR(34),INDEX(SamplingFeatures[Sampling Feature Type],$A3242),CHAR(34),
", SamplingFeatureCode:  ",CHAR(34),INDEX(SamplingFeatures[Feature Code],$A3242),CHAR(34),
", SamplingFeatureName:  ",CHAR(34),INDEX(SamplingFeatures[Feature Name],$A3242),CHAR(34),
", SamplingFeatureDescription:  ",CHAR(34),INDEX(SamplingFeatures[Feature Description],$A3242),CHAR(34),
", SamplingFeatureGeotypeCV:  ",CHAR(34),INDEX(SamplingFeatures[Feature Geo Type],$A3242),CHAR(34),
", FeatureGeometry:  ",CHAR(34),INDEX(SamplingFeatures[Feature Geometry],$A3242),CHAR(34),
", Elevation_m:  ",CHAR(34),INDEX(SamplingFeatures[Elevation_m],$A3242),CHAR(34),
", ElevationDatumCV:  ",CHAR(34),ElevationDatum,CHAR(34),"}"))</f>
        <v>#REF!</v>
      </c>
      <c r="L3242" t="e">
        <f>IF(INDEX(SamplingFeatures[Sampling Feature Type],$A3242)&lt;&gt;"Site","",
CONCATENATE("  - &amp;SiteID",TEXT(SUMPRODUCT(--($L$3:$L3241&lt;&gt;"")),"0000"),
" {","SamplingFeatureID:  *SamplingFeatureID",TEXT($A3242,"0000"),
", SiteTypeCV:  ",CHAR(34),INDEX(Sites[Site Type],$A3242),CHAR(34),
", Latitude:  ",INDEX(Sites[Latitude],$A3242),
", Longitude:  ",INDEX(Sites[Longitude],$A3242),
", SRSName:  ",CHAR(34),LatLonDatum,CHAR(34),"}"))</f>
        <v>#REF!</v>
      </c>
      <c r="M3242" t="e">
        <f>IF(INDEX(SamplingFeatures[Sampling Feature Type],$A3242)&lt;&gt;"Specimen","",
CONCATENATE("  - &amp;SpecimenID",TEXT(SUMPRODUCT(--($M$3:$M3241&lt;&gt;"")),"0000"),
" {","SamplingFeatureID:  *SamplingFeatureID",TEXT($A3242,"0000"),
", SpecimenTypeCV:  ",CHAR(34),INDEX(Specimens[Specimen Type],$A3242),CHAR(34),
", SpecimenMediumCV:  ",INDEX(Specimens[Specimen Medium],$A3242),
", IsFieldSpecimen:  ",CHAR(34),INDEX(Specimens[Is Field Specimen?],$A3242),CHAR(34),"}"))</f>
        <v>#REF!</v>
      </c>
      <c r="N3242" t="e">
        <f>IF(COUNTA(SpatialOffsets[])=0,"", IF(INDEX(SpatialOffsets[Spatial Offset Type],$A3242)="","",
CONCATENATE("  - &amp;SpatialOffsetID",TEXT($A3242,"0000"),
" {","SpatialOffsetTypeCV:  ",CHAR(34),INDEX(SpatialOffsets[Spatial Offset Type],$A3242),CHAR(34),
", Offset1Value:  ",INDEX(SpatialOffsets[Offset 1 Value],$A3242),
", Offset1UnitID:  ",CHAR(34),INDEX(SpatialOffsets[Offset 1 Unit],$A3242),CHAR(34),
", Offset2Value:  ",INDEX(SpatialOffsets[Offset 2 Value],$A3242),
", Offset2UnitID:  ",CHAR(34),INDEX(SpatialOffsets[Offset 2 Unit],$A3242),CHAR(34),
", Offset3Value:  ",INDEX(SpatialOffsets[Offset 3 Value],$A3242),
", Offset3UnitID:  ",CHAR(34),INDEX(SpatialOffsets[Offset 3 Unit],$A3242),CHAR(34),,"}")))</f>
        <v>#REF!</v>
      </c>
      <c r="O3242" t="e">
        <f>IF(COUNTA(RelatedFeatures[])=0,"", IF(INDEX(RelatedFeatures[First Sampling Feature Code],$A3242)="","",
CONCATENATE("  - &amp;RelationID",TEXT($A3242,"0000"),
" {","SamplingFeatureID:  *SamplingFeatureID",TEXT(MATCH(INDEX(RelatedFeatures[First Sampling Feature Code],$A3242),SamplingFeatures[Feature Code],0),"0000"),
", RelationshipTypeCV:  ",CHAR(34),INDEX(RelatedFeatures[Relationship Type],$A3242),CHAR(34),
", RelatedFeatureID: *SamplingFeatureID",TEXT(MATCH(INDEX(RelatedFeatures[Second Sampling Feature Code],$A3242),SamplingFeatures[Feature Code],0),"0000"),
", SpatialOffsetID:  ",IF(INDEX(RelatedFeatures[Offset Number],$A3242)="","",CONCATENATE("*SpatialOffsetID",TEXT(INDEX(RelatedFeatures[Offset Number],$A3242),"0000"))),"}")))</f>
        <v>#REF!</v>
      </c>
      <c r="P3242" t="e">
        <f>IF(INDEX(Methods[Method Type],$A3242)="","",
CONCATENATE("  - &amp;MethodID",TEXT($A3242,"0000"),
" {","MethodTypeCV:  ",CHAR(34),INDEX(Methods[Method Type],$A3242),CHAR(34),
", MethodCode:  ",CHAR(34),INDEX(Methods[Method Code],$A3242),CHAR(34),
", MethodName:  ",CHAR(34),INDEX(Methods[Method Name],$A3242),CHAR(34),
", MethodDescription:  ",CHAR(34),INDEX(Methods[Method Description],$A3242),CHAR(34),
", MethodLink:  ",CHAR(34),INDEX(Methods[Method Link],$A3242),CHAR(34),
", OrganizationID: *OrganizationID",TEXT(MATCH(INDEX(Methods[Organization Name],$A3242),Organizations[Organization Name],0),"0000"),"}"))</f>
        <v>#REF!</v>
      </c>
      <c r="Q3242" t="e">
        <f>IF(INDEX(Variables[Variable Type],$A3242)="","",
CONCATENATE("  - &amp;VariableID",TEXT($A3242,"0000"),
" {","VariableTypeCV:  ",CHAR(34),INDEX(Variables[Variable Type],$A3242),CHAR(34),
", VariableCode:  ",CHAR(34),INDEX(Variables[Variable Code],$A3242),CHAR(34),
", VariableNameCV:  ",CHAR(34),INDEX(Variables[Variable Name],$A3242),CHAR(34),
", VariableDefinition:  ",CHAR(34),INDEX(Variables[Variable Definition],$A3242),CHAR(34),
", SpecciationCV:  ",CHAR(34),INDEX(Variables[Speciation],$A3242),CHAR(34),
", NoDataValue:  ",CHAR(34),INDEX(Variables[No Data Value],$A3242),CHAR(34),"}"))</f>
        <v>#REF!</v>
      </c>
    </row>
    <row r="3243" spans="1:17" x14ac:dyDescent="0.25">
      <c r="A3243">
        <v>3240</v>
      </c>
      <c r="D3243" t="e">
        <f>IF(INDEX(People[First Name],$A3243)="","",
CONCATENATE("  - &amp;PersonID",TEXT($A3243,"0000"),
" {","PersonFirstName:  ",CHAR(34),INDEX(People[First Name],$A3243),CHAR(34),
", PersonMiddleName:  ",CHAR(34),INDEX(People[Middle Name],$A3243),CHAR(34),
", PersonLastName:  ",CHAR(34),INDEX(People[Last Name],$A3243),CHAR(34),"}"))</f>
        <v>#REF!</v>
      </c>
      <c r="E3243" t="e">
        <f>IF(INDEX(Organizations[Organization Type '[CV']],$A3243)="","",
CONCATENATE("  - &amp;OrganizationID",TEXT($A3243,"0000"),
" {","OrganizationTypeCV:  ",CHAR(34),INDEX(Organizations[Organization Type '[CV']],$A3243),CHAR(34),
", OrganizationCode:  ",CHAR(34),INDEX(Organizations[Organization Code],$A3243),CHAR(34),
", OrganizationName:  ",CHAR(34),INDEX(Organizations[Organization Name],$A3243),CHAR(34),
", OrganizationDescription:  ",CHAR(34),INDEX(Organizations[Organization Description],$A3243),CHAR(34),
", OrganizationLink:  ",CHAR(34),INDEX(Organizations[Organization Link],$A3243),CHAR(34),"}"))</f>
        <v>#REF!</v>
      </c>
      <c r="F3243" t="e">
        <f>IF(INDEX(People[First Name],$A3243)="","",
CONCATENATE("  - &amp;AffiliationID",TEXT($A3243,"0000"),
" {PersonID: *PersonID",TEXT($A3243,"0000"),
", OrganizationID: *OrganizationID",TEXT(MATCH(INDEX(People[Organization Name],$A3243),Organizations[Organization Name],0),"0000"),
", IsPrimaryOrganizationContact: , AffiliationStartDate: , AffiliationEndDate: , PrimaryPhone: ",
", PrimaryEmail: ",CHAR(34),INDEX(People[Primary Email],$A3243),CHAR(34),
", PrimaryAddress: ",CHAR(34),INDEX(People[Primary Address],$A3243),CHAR(34),
", PersonLink: }"))</f>
        <v>#REF!</v>
      </c>
      <c r="H3243" t="e">
        <f>IF(COUNTA(CitationInformation)=0,"",IF(INDEX(AuthorList[Author Name],$A3243)="","",
CONCATENATE("  - &amp;AuthorListID",TEXT($A3243,"0000"),
"  {CitationID: *CitationID0001",
", PersonID: *PersonID",TEXT(MATCH(INDEX(AuthorList[Author Name],$A3243),People[Full Name],0),"0000"),
", AuthorOrder: ",INDEX(AuthorList[Author Number],$A3243),"}")))</f>
        <v>#REF!</v>
      </c>
      <c r="K3243" t="e">
        <f>IF(INDEX(SamplingFeatures[Feature Code],$A3243)="","",
CONCATENATE("  - &amp;SamplingFeatureID",TEXT($A3243,"0000"),
" {","SamplingFeatureUUID:  ",CHAR(34),INDEX(SamplingFeatures[Sampling Feature UUID],$A3243),CHAR(34),
", SamplingFeatureTypeCV:  ",CHAR(34),INDEX(SamplingFeatures[Sampling Feature Type],$A3243),CHAR(34),
", SamplingFeatureCode:  ",CHAR(34),INDEX(SamplingFeatures[Feature Code],$A3243),CHAR(34),
", SamplingFeatureName:  ",CHAR(34),INDEX(SamplingFeatures[Feature Name],$A3243),CHAR(34),
", SamplingFeatureDescription:  ",CHAR(34),INDEX(SamplingFeatures[Feature Description],$A3243),CHAR(34),
", SamplingFeatureGeotypeCV:  ",CHAR(34),INDEX(SamplingFeatures[Feature Geo Type],$A3243),CHAR(34),
", FeatureGeometry:  ",CHAR(34),INDEX(SamplingFeatures[Feature Geometry],$A3243),CHAR(34),
", Elevation_m:  ",CHAR(34),INDEX(SamplingFeatures[Elevation_m],$A3243),CHAR(34),
", ElevationDatumCV:  ",CHAR(34),ElevationDatum,CHAR(34),"}"))</f>
        <v>#REF!</v>
      </c>
      <c r="L3243" t="e">
        <f>IF(INDEX(SamplingFeatures[Sampling Feature Type],$A3243)&lt;&gt;"Site","",
CONCATENATE("  - &amp;SiteID",TEXT(SUMPRODUCT(--($L$3:$L3242&lt;&gt;"")),"0000"),
" {","SamplingFeatureID:  *SamplingFeatureID",TEXT($A3243,"0000"),
", SiteTypeCV:  ",CHAR(34),INDEX(Sites[Site Type],$A3243),CHAR(34),
", Latitude:  ",INDEX(Sites[Latitude],$A3243),
", Longitude:  ",INDEX(Sites[Longitude],$A3243),
", SRSName:  ",CHAR(34),LatLonDatum,CHAR(34),"}"))</f>
        <v>#REF!</v>
      </c>
      <c r="M3243" t="e">
        <f>IF(INDEX(SamplingFeatures[Sampling Feature Type],$A3243)&lt;&gt;"Specimen","",
CONCATENATE("  - &amp;SpecimenID",TEXT(SUMPRODUCT(--($M$3:$M3242&lt;&gt;"")),"0000"),
" {","SamplingFeatureID:  *SamplingFeatureID",TEXT($A3243,"0000"),
", SpecimenTypeCV:  ",CHAR(34),INDEX(Specimens[Specimen Type],$A3243),CHAR(34),
", SpecimenMediumCV:  ",INDEX(Specimens[Specimen Medium],$A3243),
", IsFieldSpecimen:  ",CHAR(34),INDEX(Specimens[Is Field Specimen?],$A3243),CHAR(34),"}"))</f>
        <v>#REF!</v>
      </c>
      <c r="N3243" t="e">
        <f>IF(COUNTA(SpatialOffsets[])=0,"", IF(INDEX(SpatialOffsets[Spatial Offset Type],$A3243)="","",
CONCATENATE("  - &amp;SpatialOffsetID",TEXT($A3243,"0000"),
" {","SpatialOffsetTypeCV:  ",CHAR(34),INDEX(SpatialOffsets[Spatial Offset Type],$A3243),CHAR(34),
", Offset1Value:  ",INDEX(SpatialOffsets[Offset 1 Value],$A3243),
", Offset1UnitID:  ",CHAR(34),INDEX(SpatialOffsets[Offset 1 Unit],$A3243),CHAR(34),
", Offset2Value:  ",INDEX(SpatialOffsets[Offset 2 Value],$A3243),
", Offset2UnitID:  ",CHAR(34),INDEX(SpatialOffsets[Offset 2 Unit],$A3243),CHAR(34),
", Offset3Value:  ",INDEX(SpatialOffsets[Offset 3 Value],$A3243),
", Offset3UnitID:  ",CHAR(34),INDEX(SpatialOffsets[Offset 3 Unit],$A3243),CHAR(34),,"}")))</f>
        <v>#REF!</v>
      </c>
      <c r="O3243" t="e">
        <f>IF(COUNTA(RelatedFeatures[])=0,"", IF(INDEX(RelatedFeatures[First Sampling Feature Code],$A3243)="","",
CONCATENATE("  - &amp;RelationID",TEXT($A3243,"0000"),
" {","SamplingFeatureID:  *SamplingFeatureID",TEXT(MATCH(INDEX(RelatedFeatures[First Sampling Feature Code],$A3243),SamplingFeatures[Feature Code],0),"0000"),
", RelationshipTypeCV:  ",CHAR(34),INDEX(RelatedFeatures[Relationship Type],$A3243),CHAR(34),
", RelatedFeatureID: *SamplingFeatureID",TEXT(MATCH(INDEX(RelatedFeatures[Second Sampling Feature Code],$A3243),SamplingFeatures[Feature Code],0),"0000"),
", SpatialOffsetID:  ",IF(INDEX(RelatedFeatures[Offset Number],$A3243)="","",CONCATENATE("*SpatialOffsetID",TEXT(INDEX(RelatedFeatures[Offset Number],$A3243),"0000"))),"}")))</f>
        <v>#REF!</v>
      </c>
      <c r="P3243" t="e">
        <f>IF(INDEX(Methods[Method Type],$A3243)="","",
CONCATENATE("  - &amp;MethodID",TEXT($A3243,"0000"),
" {","MethodTypeCV:  ",CHAR(34),INDEX(Methods[Method Type],$A3243),CHAR(34),
", MethodCode:  ",CHAR(34),INDEX(Methods[Method Code],$A3243),CHAR(34),
", MethodName:  ",CHAR(34),INDEX(Methods[Method Name],$A3243),CHAR(34),
", MethodDescription:  ",CHAR(34),INDEX(Methods[Method Description],$A3243),CHAR(34),
", MethodLink:  ",CHAR(34),INDEX(Methods[Method Link],$A3243),CHAR(34),
", OrganizationID: *OrganizationID",TEXT(MATCH(INDEX(Methods[Organization Name],$A3243),Organizations[Organization Name],0),"0000"),"}"))</f>
        <v>#REF!</v>
      </c>
      <c r="Q3243" t="e">
        <f>IF(INDEX(Variables[Variable Type],$A3243)="","",
CONCATENATE("  - &amp;VariableID",TEXT($A3243,"0000"),
" {","VariableTypeCV:  ",CHAR(34),INDEX(Variables[Variable Type],$A3243),CHAR(34),
", VariableCode:  ",CHAR(34),INDEX(Variables[Variable Code],$A3243),CHAR(34),
", VariableNameCV:  ",CHAR(34),INDEX(Variables[Variable Name],$A3243),CHAR(34),
", VariableDefinition:  ",CHAR(34),INDEX(Variables[Variable Definition],$A3243),CHAR(34),
", SpecciationCV:  ",CHAR(34),INDEX(Variables[Speciation],$A3243),CHAR(34),
", NoDataValue:  ",CHAR(34),INDEX(Variables[No Data Value],$A3243),CHAR(34),"}"))</f>
        <v>#REF!</v>
      </c>
    </row>
    <row r="3244" spans="1:17" x14ac:dyDescent="0.25">
      <c r="A3244">
        <v>3241</v>
      </c>
      <c r="D3244" t="e">
        <f>IF(INDEX(People[First Name],$A3244)="","",
CONCATENATE("  - &amp;PersonID",TEXT($A3244,"0000"),
" {","PersonFirstName:  ",CHAR(34),INDEX(People[First Name],$A3244),CHAR(34),
", PersonMiddleName:  ",CHAR(34),INDEX(People[Middle Name],$A3244),CHAR(34),
", PersonLastName:  ",CHAR(34),INDEX(People[Last Name],$A3244),CHAR(34),"}"))</f>
        <v>#REF!</v>
      </c>
      <c r="E3244" t="e">
        <f>IF(INDEX(Organizations[Organization Type '[CV']],$A3244)="","",
CONCATENATE("  - &amp;OrganizationID",TEXT($A3244,"0000"),
" {","OrganizationTypeCV:  ",CHAR(34),INDEX(Organizations[Organization Type '[CV']],$A3244),CHAR(34),
", OrganizationCode:  ",CHAR(34),INDEX(Organizations[Organization Code],$A3244),CHAR(34),
", OrganizationName:  ",CHAR(34),INDEX(Organizations[Organization Name],$A3244),CHAR(34),
", OrganizationDescription:  ",CHAR(34),INDEX(Organizations[Organization Description],$A3244),CHAR(34),
", OrganizationLink:  ",CHAR(34),INDEX(Organizations[Organization Link],$A3244),CHAR(34),"}"))</f>
        <v>#REF!</v>
      </c>
      <c r="F3244" t="e">
        <f>IF(INDEX(People[First Name],$A3244)="","",
CONCATENATE("  - &amp;AffiliationID",TEXT($A3244,"0000"),
" {PersonID: *PersonID",TEXT($A3244,"0000"),
", OrganizationID: *OrganizationID",TEXT(MATCH(INDEX(People[Organization Name],$A3244),Organizations[Organization Name],0),"0000"),
", IsPrimaryOrganizationContact: , AffiliationStartDate: , AffiliationEndDate: , PrimaryPhone: ",
", PrimaryEmail: ",CHAR(34),INDEX(People[Primary Email],$A3244),CHAR(34),
", PrimaryAddress: ",CHAR(34),INDEX(People[Primary Address],$A3244),CHAR(34),
", PersonLink: }"))</f>
        <v>#REF!</v>
      </c>
      <c r="H3244" t="e">
        <f>IF(COUNTA(CitationInformation)=0,"",IF(INDEX(AuthorList[Author Name],$A3244)="","",
CONCATENATE("  - &amp;AuthorListID",TEXT($A3244,"0000"),
"  {CitationID: *CitationID0001",
", PersonID: *PersonID",TEXT(MATCH(INDEX(AuthorList[Author Name],$A3244),People[Full Name],0),"0000"),
", AuthorOrder: ",INDEX(AuthorList[Author Number],$A3244),"}")))</f>
        <v>#REF!</v>
      </c>
      <c r="K3244" t="e">
        <f>IF(INDEX(SamplingFeatures[Feature Code],$A3244)="","",
CONCATENATE("  - &amp;SamplingFeatureID",TEXT($A3244,"0000"),
" {","SamplingFeatureUUID:  ",CHAR(34),INDEX(SamplingFeatures[Sampling Feature UUID],$A3244),CHAR(34),
", SamplingFeatureTypeCV:  ",CHAR(34),INDEX(SamplingFeatures[Sampling Feature Type],$A3244),CHAR(34),
", SamplingFeatureCode:  ",CHAR(34),INDEX(SamplingFeatures[Feature Code],$A3244),CHAR(34),
", SamplingFeatureName:  ",CHAR(34),INDEX(SamplingFeatures[Feature Name],$A3244),CHAR(34),
", SamplingFeatureDescription:  ",CHAR(34),INDEX(SamplingFeatures[Feature Description],$A3244),CHAR(34),
", SamplingFeatureGeotypeCV:  ",CHAR(34),INDEX(SamplingFeatures[Feature Geo Type],$A3244),CHAR(34),
", FeatureGeometry:  ",CHAR(34),INDEX(SamplingFeatures[Feature Geometry],$A3244),CHAR(34),
", Elevation_m:  ",CHAR(34),INDEX(SamplingFeatures[Elevation_m],$A3244),CHAR(34),
", ElevationDatumCV:  ",CHAR(34),ElevationDatum,CHAR(34),"}"))</f>
        <v>#REF!</v>
      </c>
      <c r="L3244" t="e">
        <f>IF(INDEX(SamplingFeatures[Sampling Feature Type],$A3244)&lt;&gt;"Site","",
CONCATENATE("  - &amp;SiteID",TEXT(SUMPRODUCT(--($L$3:$L3243&lt;&gt;"")),"0000"),
" {","SamplingFeatureID:  *SamplingFeatureID",TEXT($A3244,"0000"),
", SiteTypeCV:  ",CHAR(34),INDEX(Sites[Site Type],$A3244),CHAR(34),
", Latitude:  ",INDEX(Sites[Latitude],$A3244),
", Longitude:  ",INDEX(Sites[Longitude],$A3244),
", SRSName:  ",CHAR(34),LatLonDatum,CHAR(34),"}"))</f>
        <v>#REF!</v>
      </c>
      <c r="M3244" t="e">
        <f>IF(INDEX(SamplingFeatures[Sampling Feature Type],$A3244)&lt;&gt;"Specimen","",
CONCATENATE("  - &amp;SpecimenID",TEXT(SUMPRODUCT(--($M$3:$M3243&lt;&gt;"")),"0000"),
" {","SamplingFeatureID:  *SamplingFeatureID",TEXT($A3244,"0000"),
", SpecimenTypeCV:  ",CHAR(34),INDEX(Specimens[Specimen Type],$A3244),CHAR(34),
", SpecimenMediumCV:  ",INDEX(Specimens[Specimen Medium],$A3244),
", IsFieldSpecimen:  ",CHAR(34),INDEX(Specimens[Is Field Specimen?],$A3244),CHAR(34),"}"))</f>
        <v>#REF!</v>
      </c>
      <c r="N3244" t="e">
        <f>IF(COUNTA(SpatialOffsets[])=0,"", IF(INDEX(SpatialOffsets[Spatial Offset Type],$A3244)="","",
CONCATENATE("  - &amp;SpatialOffsetID",TEXT($A3244,"0000"),
" {","SpatialOffsetTypeCV:  ",CHAR(34),INDEX(SpatialOffsets[Spatial Offset Type],$A3244),CHAR(34),
", Offset1Value:  ",INDEX(SpatialOffsets[Offset 1 Value],$A3244),
", Offset1UnitID:  ",CHAR(34),INDEX(SpatialOffsets[Offset 1 Unit],$A3244),CHAR(34),
", Offset2Value:  ",INDEX(SpatialOffsets[Offset 2 Value],$A3244),
", Offset2UnitID:  ",CHAR(34),INDEX(SpatialOffsets[Offset 2 Unit],$A3244),CHAR(34),
", Offset3Value:  ",INDEX(SpatialOffsets[Offset 3 Value],$A3244),
", Offset3UnitID:  ",CHAR(34),INDEX(SpatialOffsets[Offset 3 Unit],$A3244),CHAR(34),,"}")))</f>
        <v>#REF!</v>
      </c>
      <c r="O3244" t="e">
        <f>IF(COUNTA(RelatedFeatures[])=0,"", IF(INDEX(RelatedFeatures[First Sampling Feature Code],$A3244)="","",
CONCATENATE("  - &amp;RelationID",TEXT($A3244,"0000"),
" {","SamplingFeatureID:  *SamplingFeatureID",TEXT(MATCH(INDEX(RelatedFeatures[First Sampling Feature Code],$A3244),SamplingFeatures[Feature Code],0),"0000"),
", RelationshipTypeCV:  ",CHAR(34),INDEX(RelatedFeatures[Relationship Type],$A3244),CHAR(34),
", RelatedFeatureID: *SamplingFeatureID",TEXT(MATCH(INDEX(RelatedFeatures[Second Sampling Feature Code],$A3244),SamplingFeatures[Feature Code],0),"0000"),
", SpatialOffsetID:  ",IF(INDEX(RelatedFeatures[Offset Number],$A3244)="","",CONCATENATE("*SpatialOffsetID",TEXT(INDEX(RelatedFeatures[Offset Number],$A3244),"0000"))),"}")))</f>
        <v>#REF!</v>
      </c>
      <c r="P3244" t="e">
        <f>IF(INDEX(Methods[Method Type],$A3244)="","",
CONCATENATE("  - &amp;MethodID",TEXT($A3244,"0000"),
" {","MethodTypeCV:  ",CHAR(34),INDEX(Methods[Method Type],$A3244),CHAR(34),
", MethodCode:  ",CHAR(34),INDEX(Methods[Method Code],$A3244),CHAR(34),
", MethodName:  ",CHAR(34),INDEX(Methods[Method Name],$A3244),CHAR(34),
", MethodDescription:  ",CHAR(34),INDEX(Methods[Method Description],$A3244),CHAR(34),
", MethodLink:  ",CHAR(34),INDEX(Methods[Method Link],$A3244),CHAR(34),
", OrganizationID: *OrganizationID",TEXT(MATCH(INDEX(Methods[Organization Name],$A3244),Organizations[Organization Name],0),"0000"),"}"))</f>
        <v>#REF!</v>
      </c>
      <c r="Q3244" t="e">
        <f>IF(INDEX(Variables[Variable Type],$A3244)="","",
CONCATENATE("  - &amp;VariableID",TEXT($A3244,"0000"),
" {","VariableTypeCV:  ",CHAR(34),INDEX(Variables[Variable Type],$A3244),CHAR(34),
", VariableCode:  ",CHAR(34),INDEX(Variables[Variable Code],$A3244),CHAR(34),
", VariableNameCV:  ",CHAR(34),INDEX(Variables[Variable Name],$A3244),CHAR(34),
", VariableDefinition:  ",CHAR(34),INDEX(Variables[Variable Definition],$A3244),CHAR(34),
", SpecciationCV:  ",CHAR(34),INDEX(Variables[Speciation],$A3244),CHAR(34),
", NoDataValue:  ",CHAR(34),INDEX(Variables[No Data Value],$A3244),CHAR(34),"}"))</f>
        <v>#REF!</v>
      </c>
    </row>
    <row r="3245" spans="1:17" x14ac:dyDescent="0.25">
      <c r="A3245">
        <v>3242</v>
      </c>
      <c r="D3245" t="e">
        <f>IF(INDEX(People[First Name],$A3245)="","",
CONCATENATE("  - &amp;PersonID",TEXT($A3245,"0000"),
" {","PersonFirstName:  ",CHAR(34),INDEX(People[First Name],$A3245),CHAR(34),
", PersonMiddleName:  ",CHAR(34),INDEX(People[Middle Name],$A3245),CHAR(34),
", PersonLastName:  ",CHAR(34),INDEX(People[Last Name],$A3245),CHAR(34),"}"))</f>
        <v>#REF!</v>
      </c>
      <c r="E3245" t="e">
        <f>IF(INDEX(Organizations[Organization Type '[CV']],$A3245)="","",
CONCATENATE("  - &amp;OrganizationID",TEXT($A3245,"0000"),
" {","OrganizationTypeCV:  ",CHAR(34),INDEX(Organizations[Organization Type '[CV']],$A3245),CHAR(34),
", OrganizationCode:  ",CHAR(34),INDEX(Organizations[Organization Code],$A3245),CHAR(34),
", OrganizationName:  ",CHAR(34),INDEX(Organizations[Organization Name],$A3245),CHAR(34),
", OrganizationDescription:  ",CHAR(34),INDEX(Organizations[Organization Description],$A3245),CHAR(34),
", OrganizationLink:  ",CHAR(34),INDEX(Organizations[Organization Link],$A3245),CHAR(34),"}"))</f>
        <v>#REF!</v>
      </c>
      <c r="F3245" t="e">
        <f>IF(INDEX(People[First Name],$A3245)="","",
CONCATENATE("  - &amp;AffiliationID",TEXT($A3245,"0000"),
" {PersonID: *PersonID",TEXT($A3245,"0000"),
", OrganizationID: *OrganizationID",TEXT(MATCH(INDEX(People[Organization Name],$A3245),Organizations[Organization Name],0),"0000"),
", IsPrimaryOrganizationContact: , AffiliationStartDate: , AffiliationEndDate: , PrimaryPhone: ",
", PrimaryEmail: ",CHAR(34),INDEX(People[Primary Email],$A3245),CHAR(34),
", PrimaryAddress: ",CHAR(34),INDEX(People[Primary Address],$A3245),CHAR(34),
", PersonLink: }"))</f>
        <v>#REF!</v>
      </c>
      <c r="H3245" t="e">
        <f>IF(COUNTA(CitationInformation)=0,"",IF(INDEX(AuthorList[Author Name],$A3245)="","",
CONCATENATE("  - &amp;AuthorListID",TEXT($A3245,"0000"),
"  {CitationID: *CitationID0001",
", PersonID: *PersonID",TEXT(MATCH(INDEX(AuthorList[Author Name],$A3245),People[Full Name],0),"0000"),
", AuthorOrder: ",INDEX(AuthorList[Author Number],$A3245),"}")))</f>
        <v>#REF!</v>
      </c>
      <c r="K3245" t="e">
        <f>IF(INDEX(SamplingFeatures[Feature Code],$A3245)="","",
CONCATENATE("  - &amp;SamplingFeatureID",TEXT($A3245,"0000"),
" {","SamplingFeatureUUID:  ",CHAR(34),INDEX(SamplingFeatures[Sampling Feature UUID],$A3245),CHAR(34),
", SamplingFeatureTypeCV:  ",CHAR(34),INDEX(SamplingFeatures[Sampling Feature Type],$A3245),CHAR(34),
", SamplingFeatureCode:  ",CHAR(34),INDEX(SamplingFeatures[Feature Code],$A3245),CHAR(34),
", SamplingFeatureName:  ",CHAR(34),INDEX(SamplingFeatures[Feature Name],$A3245),CHAR(34),
", SamplingFeatureDescription:  ",CHAR(34),INDEX(SamplingFeatures[Feature Description],$A3245),CHAR(34),
", SamplingFeatureGeotypeCV:  ",CHAR(34),INDEX(SamplingFeatures[Feature Geo Type],$A3245),CHAR(34),
", FeatureGeometry:  ",CHAR(34),INDEX(SamplingFeatures[Feature Geometry],$A3245),CHAR(34),
", Elevation_m:  ",CHAR(34),INDEX(SamplingFeatures[Elevation_m],$A3245),CHAR(34),
", ElevationDatumCV:  ",CHAR(34),ElevationDatum,CHAR(34),"}"))</f>
        <v>#REF!</v>
      </c>
      <c r="L3245" t="e">
        <f>IF(INDEX(SamplingFeatures[Sampling Feature Type],$A3245)&lt;&gt;"Site","",
CONCATENATE("  - &amp;SiteID",TEXT(SUMPRODUCT(--($L$3:$L3244&lt;&gt;"")),"0000"),
" {","SamplingFeatureID:  *SamplingFeatureID",TEXT($A3245,"0000"),
", SiteTypeCV:  ",CHAR(34),INDEX(Sites[Site Type],$A3245),CHAR(34),
", Latitude:  ",INDEX(Sites[Latitude],$A3245),
", Longitude:  ",INDEX(Sites[Longitude],$A3245),
", SRSName:  ",CHAR(34),LatLonDatum,CHAR(34),"}"))</f>
        <v>#REF!</v>
      </c>
      <c r="M3245" t="e">
        <f>IF(INDEX(SamplingFeatures[Sampling Feature Type],$A3245)&lt;&gt;"Specimen","",
CONCATENATE("  - &amp;SpecimenID",TEXT(SUMPRODUCT(--($M$3:$M3244&lt;&gt;"")),"0000"),
" {","SamplingFeatureID:  *SamplingFeatureID",TEXT($A3245,"0000"),
", SpecimenTypeCV:  ",CHAR(34),INDEX(Specimens[Specimen Type],$A3245),CHAR(34),
", SpecimenMediumCV:  ",INDEX(Specimens[Specimen Medium],$A3245),
", IsFieldSpecimen:  ",CHAR(34),INDEX(Specimens[Is Field Specimen?],$A3245),CHAR(34),"}"))</f>
        <v>#REF!</v>
      </c>
      <c r="N3245" t="e">
        <f>IF(COUNTA(SpatialOffsets[])=0,"", IF(INDEX(SpatialOffsets[Spatial Offset Type],$A3245)="","",
CONCATENATE("  - &amp;SpatialOffsetID",TEXT($A3245,"0000"),
" {","SpatialOffsetTypeCV:  ",CHAR(34),INDEX(SpatialOffsets[Spatial Offset Type],$A3245),CHAR(34),
", Offset1Value:  ",INDEX(SpatialOffsets[Offset 1 Value],$A3245),
", Offset1UnitID:  ",CHAR(34),INDEX(SpatialOffsets[Offset 1 Unit],$A3245),CHAR(34),
", Offset2Value:  ",INDEX(SpatialOffsets[Offset 2 Value],$A3245),
", Offset2UnitID:  ",CHAR(34),INDEX(SpatialOffsets[Offset 2 Unit],$A3245),CHAR(34),
", Offset3Value:  ",INDEX(SpatialOffsets[Offset 3 Value],$A3245),
", Offset3UnitID:  ",CHAR(34),INDEX(SpatialOffsets[Offset 3 Unit],$A3245),CHAR(34),,"}")))</f>
        <v>#REF!</v>
      </c>
      <c r="O3245" t="e">
        <f>IF(COUNTA(RelatedFeatures[])=0,"", IF(INDEX(RelatedFeatures[First Sampling Feature Code],$A3245)="","",
CONCATENATE("  - &amp;RelationID",TEXT($A3245,"0000"),
" {","SamplingFeatureID:  *SamplingFeatureID",TEXT(MATCH(INDEX(RelatedFeatures[First Sampling Feature Code],$A3245),SamplingFeatures[Feature Code],0),"0000"),
", RelationshipTypeCV:  ",CHAR(34),INDEX(RelatedFeatures[Relationship Type],$A3245),CHAR(34),
", RelatedFeatureID: *SamplingFeatureID",TEXT(MATCH(INDEX(RelatedFeatures[Second Sampling Feature Code],$A3245),SamplingFeatures[Feature Code],0),"0000"),
", SpatialOffsetID:  ",IF(INDEX(RelatedFeatures[Offset Number],$A3245)="","",CONCATENATE("*SpatialOffsetID",TEXT(INDEX(RelatedFeatures[Offset Number],$A3245),"0000"))),"}")))</f>
        <v>#REF!</v>
      </c>
      <c r="P3245" t="e">
        <f>IF(INDEX(Methods[Method Type],$A3245)="","",
CONCATENATE("  - &amp;MethodID",TEXT($A3245,"0000"),
" {","MethodTypeCV:  ",CHAR(34),INDEX(Methods[Method Type],$A3245),CHAR(34),
", MethodCode:  ",CHAR(34),INDEX(Methods[Method Code],$A3245),CHAR(34),
", MethodName:  ",CHAR(34),INDEX(Methods[Method Name],$A3245),CHAR(34),
", MethodDescription:  ",CHAR(34),INDEX(Methods[Method Description],$A3245),CHAR(34),
", MethodLink:  ",CHAR(34),INDEX(Methods[Method Link],$A3245),CHAR(34),
", OrganizationID: *OrganizationID",TEXT(MATCH(INDEX(Methods[Organization Name],$A3245),Organizations[Organization Name],0),"0000"),"}"))</f>
        <v>#REF!</v>
      </c>
      <c r="Q3245" t="e">
        <f>IF(INDEX(Variables[Variable Type],$A3245)="","",
CONCATENATE("  - &amp;VariableID",TEXT($A3245,"0000"),
" {","VariableTypeCV:  ",CHAR(34),INDEX(Variables[Variable Type],$A3245),CHAR(34),
", VariableCode:  ",CHAR(34),INDEX(Variables[Variable Code],$A3245),CHAR(34),
", VariableNameCV:  ",CHAR(34),INDEX(Variables[Variable Name],$A3245),CHAR(34),
", VariableDefinition:  ",CHAR(34),INDEX(Variables[Variable Definition],$A3245),CHAR(34),
", SpecciationCV:  ",CHAR(34),INDEX(Variables[Speciation],$A3245),CHAR(34),
", NoDataValue:  ",CHAR(34),INDEX(Variables[No Data Value],$A3245),CHAR(34),"}"))</f>
        <v>#REF!</v>
      </c>
    </row>
    <row r="3246" spans="1:17" x14ac:dyDescent="0.25">
      <c r="A3246">
        <v>3243</v>
      </c>
      <c r="D3246" t="e">
        <f>IF(INDEX(People[First Name],$A3246)="","",
CONCATENATE("  - &amp;PersonID",TEXT($A3246,"0000"),
" {","PersonFirstName:  ",CHAR(34),INDEX(People[First Name],$A3246),CHAR(34),
", PersonMiddleName:  ",CHAR(34),INDEX(People[Middle Name],$A3246),CHAR(34),
", PersonLastName:  ",CHAR(34),INDEX(People[Last Name],$A3246),CHAR(34),"}"))</f>
        <v>#REF!</v>
      </c>
      <c r="E3246" t="e">
        <f>IF(INDEX(Organizations[Organization Type '[CV']],$A3246)="","",
CONCATENATE("  - &amp;OrganizationID",TEXT($A3246,"0000"),
" {","OrganizationTypeCV:  ",CHAR(34),INDEX(Organizations[Organization Type '[CV']],$A3246),CHAR(34),
", OrganizationCode:  ",CHAR(34),INDEX(Organizations[Organization Code],$A3246),CHAR(34),
", OrganizationName:  ",CHAR(34),INDEX(Organizations[Organization Name],$A3246),CHAR(34),
", OrganizationDescription:  ",CHAR(34),INDEX(Organizations[Organization Description],$A3246),CHAR(34),
", OrganizationLink:  ",CHAR(34),INDEX(Organizations[Organization Link],$A3246),CHAR(34),"}"))</f>
        <v>#REF!</v>
      </c>
      <c r="F3246" t="e">
        <f>IF(INDEX(People[First Name],$A3246)="","",
CONCATENATE("  - &amp;AffiliationID",TEXT($A3246,"0000"),
" {PersonID: *PersonID",TEXT($A3246,"0000"),
", OrganizationID: *OrganizationID",TEXT(MATCH(INDEX(People[Organization Name],$A3246),Organizations[Organization Name],0),"0000"),
", IsPrimaryOrganizationContact: , AffiliationStartDate: , AffiliationEndDate: , PrimaryPhone: ",
", PrimaryEmail: ",CHAR(34),INDEX(People[Primary Email],$A3246),CHAR(34),
", PrimaryAddress: ",CHAR(34),INDEX(People[Primary Address],$A3246),CHAR(34),
", PersonLink: }"))</f>
        <v>#REF!</v>
      </c>
      <c r="H3246" t="e">
        <f>IF(COUNTA(CitationInformation)=0,"",IF(INDEX(AuthorList[Author Name],$A3246)="","",
CONCATENATE("  - &amp;AuthorListID",TEXT($A3246,"0000"),
"  {CitationID: *CitationID0001",
", PersonID: *PersonID",TEXT(MATCH(INDEX(AuthorList[Author Name],$A3246),People[Full Name],0),"0000"),
", AuthorOrder: ",INDEX(AuthorList[Author Number],$A3246),"}")))</f>
        <v>#REF!</v>
      </c>
      <c r="K3246" t="e">
        <f>IF(INDEX(SamplingFeatures[Feature Code],$A3246)="","",
CONCATENATE("  - &amp;SamplingFeatureID",TEXT($A3246,"0000"),
" {","SamplingFeatureUUID:  ",CHAR(34),INDEX(SamplingFeatures[Sampling Feature UUID],$A3246),CHAR(34),
", SamplingFeatureTypeCV:  ",CHAR(34),INDEX(SamplingFeatures[Sampling Feature Type],$A3246),CHAR(34),
", SamplingFeatureCode:  ",CHAR(34),INDEX(SamplingFeatures[Feature Code],$A3246),CHAR(34),
", SamplingFeatureName:  ",CHAR(34),INDEX(SamplingFeatures[Feature Name],$A3246),CHAR(34),
", SamplingFeatureDescription:  ",CHAR(34),INDEX(SamplingFeatures[Feature Description],$A3246),CHAR(34),
", SamplingFeatureGeotypeCV:  ",CHAR(34),INDEX(SamplingFeatures[Feature Geo Type],$A3246),CHAR(34),
", FeatureGeometry:  ",CHAR(34),INDEX(SamplingFeatures[Feature Geometry],$A3246),CHAR(34),
", Elevation_m:  ",CHAR(34),INDEX(SamplingFeatures[Elevation_m],$A3246),CHAR(34),
", ElevationDatumCV:  ",CHAR(34),ElevationDatum,CHAR(34),"}"))</f>
        <v>#REF!</v>
      </c>
      <c r="L3246" t="e">
        <f>IF(INDEX(SamplingFeatures[Sampling Feature Type],$A3246)&lt;&gt;"Site","",
CONCATENATE("  - &amp;SiteID",TEXT(SUMPRODUCT(--($L$3:$L3245&lt;&gt;"")),"0000"),
" {","SamplingFeatureID:  *SamplingFeatureID",TEXT($A3246,"0000"),
", SiteTypeCV:  ",CHAR(34),INDEX(Sites[Site Type],$A3246),CHAR(34),
", Latitude:  ",INDEX(Sites[Latitude],$A3246),
", Longitude:  ",INDEX(Sites[Longitude],$A3246),
", SRSName:  ",CHAR(34),LatLonDatum,CHAR(34),"}"))</f>
        <v>#REF!</v>
      </c>
      <c r="M3246" t="e">
        <f>IF(INDEX(SamplingFeatures[Sampling Feature Type],$A3246)&lt;&gt;"Specimen","",
CONCATENATE("  - &amp;SpecimenID",TEXT(SUMPRODUCT(--($M$3:$M3245&lt;&gt;"")),"0000"),
" {","SamplingFeatureID:  *SamplingFeatureID",TEXT($A3246,"0000"),
", SpecimenTypeCV:  ",CHAR(34),INDEX(Specimens[Specimen Type],$A3246),CHAR(34),
", SpecimenMediumCV:  ",INDEX(Specimens[Specimen Medium],$A3246),
", IsFieldSpecimen:  ",CHAR(34),INDEX(Specimens[Is Field Specimen?],$A3246),CHAR(34),"}"))</f>
        <v>#REF!</v>
      </c>
      <c r="N3246" t="e">
        <f>IF(COUNTA(SpatialOffsets[])=0,"", IF(INDEX(SpatialOffsets[Spatial Offset Type],$A3246)="","",
CONCATENATE("  - &amp;SpatialOffsetID",TEXT($A3246,"0000"),
" {","SpatialOffsetTypeCV:  ",CHAR(34),INDEX(SpatialOffsets[Spatial Offset Type],$A3246),CHAR(34),
", Offset1Value:  ",INDEX(SpatialOffsets[Offset 1 Value],$A3246),
", Offset1UnitID:  ",CHAR(34),INDEX(SpatialOffsets[Offset 1 Unit],$A3246),CHAR(34),
", Offset2Value:  ",INDEX(SpatialOffsets[Offset 2 Value],$A3246),
", Offset2UnitID:  ",CHAR(34),INDEX(SpatialOffsets[Offset 2 Unit],$A3246),CHAR(34),
", Offset3Value:  ",INDEX(SpatialOffsets[Offset 3 Value],$A3246),
", Offset3UnitID:  ",CHAR(34),INDEX(SpatialOffsets[Offset 3 Unit],$A3246),CHAR(34),,"}")))</f>
        <v>#REF!</v>
      </c>
      <c r="O3246" t="e">
        <f>IF(COUNTA(RelatedFeatures[])=0,"", IF(INDEX(RelatedFeatures[First Sampling Feature Code],$A3246)="","",
CONCATENATE("  - &amp;RelationID",TEXT($A3246,"0000"),
" {","SamplingFeatureID:  *SamplingFeatureID",TEXT(MATCH(INDEX(RelatedFeatures[First Sampling Feature Code],$A3246),SamplingFeatures[Feature Code],0),"0000"),
", RelationshipTypeCV:  ",CHAR(34),INDEX(RelatedFeatures[Relationship Type],$A3246),CHAR(34),
", RelatedFeatureID: *SamplingFeatureID",TEXT(MATCH(INDEX(RelatedFeatures[Second Sampling Feature Code],$A3246),SamplingFeatures[Feature Code],0),"0000"),
", SpatialOffsetID:  ",IF(INDEX(RelatedFeatures[Offset Number],$A3246)="","",CONCATENATE("*SpatialOffsetID",TEXT(INDEX(RelatedFeatures[Offset Number],$A3246),"0000"))),"}")))</f>
        <v>#REF!</v>
      </c>
      <c r="P3246" t="e">
        <f>IF(INDEX(Methods[Method Type],$A3246)="","",
CONCATENATE("  - &amp;MethodID",TEXT($A3246,"0000"),
" {","MethodTypeCV:  ",CHAR(34),INDEX(Methods[Method Type],$A3246),CHAR(34),
", MethodCode:  ",CHAR(34),INDEX(Methods[Method Code],$A3246),CHAR(34),
", MethodName:  ",CHAR(34),INDEX(Methods[Method Name],$A3246),CHAR(34),
", MethodDescription:  ",CHAR(34),INDEX(Methods[Method Description],$A3246),CHAR(34),
", MethodLink:  ",CHAR(34),INDEX(Methods[Method Link],$A3246),CHAR(34),
", OrganizationID: *OrganizationID",TEXT(MATCH(INDEX(Methods[Organization Name],$A3246),Organizations[Organization Name],0),"0000"),"}"))</f>
        <v>#REF!</v>
      </c>
      <c r="Q3246" t="e">
        <f>IF(INDEX(Variables[Variable Type],$A3246)="","",
CONCATENATE("  - &amp;VariableID",TEXT($A3246,"0000"),
" {","VariableTypeCV:  ",CHAR(34),INDEX(Variables[Variable Type],$A3246),CHAR(34),
", VariableCode:  ",CHAR(34),INDEX(Variables[Variable Code],$A3246),CHAR(34),
", VariableNameCV:  ",CHAR(34),INDEX(Variables[Variable Name],$A3246),CHAR(34),
", VariableDefinition:  ",CHAR(34),INDEX(Variables[Variable Definition],$A3246),CHAR(34),
", SpecciationCV:  ",CHAR(34),INDEX(Variables[Speciation],$A3246),CHAR(34),
", NoDataValue:  ",CHAR(34),INDEX(Variables[No Data Value],$A3246),CHAR(34),"}"))</f>
        <v>#REF!</v>
      </c>
    </row>
    <row r="3247" spans="1:17" x14ac:dyDescent="0.25">
      <c r="A3247">
        <v>3244</v>
      </c>
      <c r="D3247" t="e">
        <f>IF(INDEX(People[First Name],$A3247)="","",
CONCATENATE("  - &amp;PersonID",TEXT($A3247,"0000"),
" {","PersonFirstName:  ",CHAR(34),INDEX(People[First Name],$A3247),CHAR(34),
", PersonMiddleName:  ",CHAR(34),INDEX(People[Middle Name],$A3247),CHAR(34),
", PersonLastName:  ",CHAR(34),INDEX(People[Last Name],$A3247),CHAR(34),"}"))</f>
        <v>#REF!</v>
      </c>
      <c r="E3247" t="e">
        <f>IF(INDEX(Organizations[Organization Type '[CV']],$A3247)="","",
CONCATENATE("  - &amp;OrganizationID",TEXT($A3247,"0000"),
" {","OrganizationTypeCV:  ",CHAR(34),INDEX(Organizations[Organization Type '[CV']],$A3247),CHAR(34),
", OrganizationCode:  ",CHAR(34),INDEX(Organizations[Organization Code],$A3247),CHAR(34),
", OrganizationName:  ",CHAR(34),INDEX(Organizations[Organization Name],$A3247),CHAR(34),
", OrganizationDescription:  ",CHAR(34),INDEX(Organizations[Organization Description],$A3247),CHAR(34),
", OrganizationLink:  ",CHAR(34),INDEX(Organizations[Organization Link],$A3247),CHAR(34),"}"))</f>
        <v>#REF!</v>
      </c>
      <c r="F3247" t="e">
        <f>IF(INDEX(People[First Name],$A3247)="","",
CONCATENATE("  - &amp;AffiliationID",TEXT($A3247,"0000"),
" {PersonID: *PersonID",TEXT($A3247,"0000"),
", OrganizationID: *OrganizationID",TEXT(MATCH(INDEX(People[Organization Name],$A3247),Organizations[Organization Name],0),"0000"),
", IsPrimaryOrganizationContact: , AffiliationStartDate: , AffiliationEndDate: , PrimaryPhone: ",
", PrimaryEmail: ",CHAR(34),INDEX(People[Primary Email],$A3247),CHAR(34),
", PrimaryAddress: ",CHAR(34),INDEX(People[Primary Address],$A3247),CHAR(34),
", PersonLink: }"))</f>
        <v>#REF!</v>
      </c>
      <c r="H3247" t="e">
        <f>IF(COUNTA(CitationInformation)=0,"",IF(INDEX(AuthorList[Author Name],$A3247)="","",
CONCATENATE("  - &amp;AuthorListID",TEXT($A3247,"0000"),
"  {CitationID: *CitationID0001",
", PersonID: *PersonID",TEXT(MATCH(INDEX(AuthorList[Author Name],$A3247),People[Full Name],0),"0000"),
", AuthorOrder: ",INDEX(AuthorList[Author Number],$A3247),"}")))</f>
        <v>#REF!</v>
      </c>
      <c r="K3247" t="e">
        <f>IF(INDEX(SamplingFeatures[Feature Code],$A3247)="","",
CONCATENATE("  - &amp;SamplingFeatureID",TEXT($A3247,"0000"),
" {","SamplingFeatureUUID:  ",CHAR(34),INDEX(SamplingFeatures[Sampling Feature UUID],$A3247),CHAR(34),
", SamplingFeatureTypeCV:  ",CHAR(34),INDEX(SamplingFeatures[Sampling Feature Type],$A3247),CHAR(34),
", SamplingFeatureCode:  ",CHAR(34),INDEX(SamplingFeatures[Feature Code],$A3247),CHAR(34),
", SamplingFeatureName:  ",CHAR(34),INDEX(SamplingFeatures[Feature Name],$A3247),CHAR(34),
", SamplingFeatureDescription:  ",CHAR(34),INDEX(SamplingFeatures[Feature Description],$A3247),CHAR(34),
", SamplingFeatureGeotypeCV:  ",CHAR(34),INDEX(SamplingFeatures[Feature Geo Type],$A3247),CHAR(34),
", FeatureGeometry:  ",CHAR(34),INDEX(SamplingFeatures[Feature Geometry],$A3247),CHAR(34),
", Elevation_m:  ",CHAR(34),INDEX(SamplingFeatures[Elevation_m],$A3247),CHAR(34),
", ElevationDatumCV:  ",CHAR(34),ElevationDatum,CHAR(34),"}"))</f>
        <v>#REF!</v>
      </c>
      <c r="L3247" t="e">
        <f>IF(INDEX(SamplingFeatures[Sampling Feature Type],$A3247)&lt;&gt;"Site","",
CONCATENATE("  - &amp;SiteID",TEXT(SUMPRODUCT(--($L$3:$L3246&lt;&gt;"")),"0000"),
" {","SamplingFeatureID:  *SamplingFeatureID",TEXT($A3247,"0000"),
", SiteTypeCV:  ",CHAR(34),INDEX(Sites[Site Type],$A3247),CHAR(34),
", Latitude:  ",INDEX(Sites[Latitude],$A3247),
", Longitude:  ",INDEX(Sites[Longitude],$A3247),
", SRSName:  ",CHAR(34),LatLonDatum,CHAR(34),"}"))</f>
        <v>#REF!</v>
      </c>
      <c r="M3247" t="e">
        <f>IF(INDEX(SamplingFeatures[Sampling Feature Type],$A3247)&lt;&gt;"Specimen","",
CONCATENATE("  - &amp;SpecimenID",TEXT(SUMPRODUCT(--($M$3:$M3246&lt;&gt;"")),"0000"),
" {","SamplingFeatureID:  *SamplingFeatureID",TEXT($A3247,"0000"),
", SpecimenTypeCV:  ",CHAR(34),INDEX(Specimens[Specimen Type],$A3247),CHAR(34),
", SpecimenMediumCV:  ",INDEX(Specimens[Specimen Medium],$A3247),
", IsFieldSpecimen:  ",CHAR(34),INDEX(Specimens[Is Field Specimen?],$A3247),CHAR(34),"}"))</f>
        <v>#REF!</v>
      </c>
      <c r="N3247" t="e">
        <f>IF(COUNTA(SpatialOffsets[])=0,"", IF(INDEX(SpatialOffsets[Spatial Offset Type],$A3247)="","",
CONCATENATE("  - &amp;SpatialOffsetID",TEXT($A3247,"0000"),
" {","SpatialOffsetTypeCV:  ",CHAR(34),INDEX(SpatialOffsets[Spatial Offset Type],$A3247),CHAR(34),
", Offset1Value:  ",INDEX(SpatialOffsets[Offset 1 Value],$A3247),
", Offset1UnitID:  ",CHAR(34),INDEX(SpatialOffsets[Offset 1 Unit],$A3247),CHAR(34),
", Offset2Value:  ",INDEX(SpatialOffsets[Offset 2 Value],$A3247),
", Offset2UnitID:  ",CHAR(34),INDEX(SpatialOffsets[Offset 2 Unit],$A3247),CHAR(34),
", Offset3Value:  ",INDEX(SpatialOffsets[Offset 3 Value],$A3247),
", Offset3UnitID:  ",CHAR(34),INDEX(SpatialOffsets[Offset 3 Unit],$A3247),CHAR(34),,"}")))</f>
        <v>#REF!</v>
      </c>
      <c r="O3247" t="e">
        <f>IF(COUNTA(RelatedFeatures[])=0,"", IF(INDEX(RelatedFeatures[First Sampling Feature Code],$A3247)="","",
CONCATENATE("  - &amp;RelationID",TEXT($A3247,"0000"),
" {","SamplingFeatureID:  *SamplingFeatureID",TEXT(MATCH(INDEX(RelatedFeatures[First Sampling Feature Code],$A3247),SamplingFeatures[Feature Code],0),"0000"),
", RelationshipTypeCV:  ",CHAR(34),INDEX(RelatedFeatures[Relationship Type],$A3247),CHAR(34),
", RelatedFeatureID: *SamplingFeatureID",TEXT(MATCH(INDEX(RelatedFeatures[Second Sampling Feature Code],$A3247),SamplingFeatures[Feature Code],0),"0000"),
", SpatialOffsetID:  ",IF(INDEX(RelatedFeatures[Offset Number],$A3247)="","",CONCATENATE("*SpatialOffsetID",TEXT(INDEX(RelatedFeatures[Offset Number],$A3247),"0000"))),"}")))</f>
        <v>#REF!</v>
      </c>
      <c r="P3247" t="e">
        <f>IF(INDEX(Methods[Method Type],$A3247)="","",
CONCATENATE("  - &amp;MethodID",TEXT($A3247,"0000"),
" {","MethodTypeCV:  ",CHAR(34),INDEX(Methods[Method Type],$A3247),CHAR(34),
", MethodCode:  ",CHAR(34),INDEX(Methods[Method Code],$A3247),CHAR(34),
", MethodName:  ",CHAR(34),INDEX(Methods[Method Name],$A3247),CHAR(34),
", MethodDescription:  ",CHAR(34),INDEX(Methods[Method Description],$A3247),CHAR(34),
", MethodLink:  ",CHAR(34),INDEX(Methods[Method Link],$A3247),CHAR(34),
", OrganizationID: *OrganizationID",TEXT(MATCH(INDEX(Methods[Organization Name],$A3247),Organizations[Organization Name],0),"0000"),"}"))</f>
        <v>#REF!</v>
      </c>
      <c r="Q3247" t="e">
        <f>IF(INDEX(Variables[Variable Type],$A3247)="","",
CONCATENATE("  - &amp;VariableID",TEXT($A3247,"0000"),
" {","VariableTypeCV:  ",CHAR(34),INDEX(Variables[Variable Type],$A3247),CHAR(34),
", VariableCode:  ",CHAR(34),INDEX(Variables[Variable Code],$A3247),CHAR(34),
", VariableNameCV:  ",CHAR(34),INDEX(Variables[Variable Name],$A3247),CHAR(34),
", VariableDefinition:  ",CHAR(34),INDEX(Variables[Variable Definition],$A3247),CHAR(34),
", SpecciationCV:  ",CHAR(34),INDEX(Variables[Speciation],$A3247),CHAR(34),
", NoDataValue:  ",CHAR(34),INDEX(Variables[No Data Value],$A3247),CHAR(34),"}"))</f>
        <v>#REF!</v>
      </c>
    </row>
    <row r="3248" spans="1:17" x14ac:dyDescent="0.25">
      <c r="A3248">
        <v>3245</v>
      </c>
      <c r="D3248" t="e">
        <f>IF(INDEX(People[First Name],$A3248)="","",
CONCATENATE("  - &amp;PersonID",TEXT($A3248,"0000"),
" {","PersonFirstName:  ",CHAR(34),INDEX(People[First Name],$A3248),CHAR(34),
", PersonMiddleName:  ",CHAR(34),INDEX(People[Middle Name],$A3248),CHAR(34),
", PersonLastName:  ",CHAR(34),INDEX(People[Last Name],$A3248),CHAR(34),"}"))</f>
        <v>#REF!</v>
      </c>
      <c r="E3248" t="e">
        <f>IF(INDEX(Organizations[Organization Type '[CV']],$A3248)="","",
CONCATENATE("  - &amp;OrganizationID",TEXT($A3248,"0000"),
" {","OrganizationTypeCV:  ",CHAR(34),INDEX(Organizations[Organization Type '[CV']],$A3248),CHAR(34),
", OrganizationCode:  ",CHAR(34),INDEX(Organizations[Organization Code],$A3248),CHAR(34),
", OrganizationName:  ",CHAR(34),INDEX(Organizations[Organization Name],$A3248),CHAR(34),
", OrganizationDescription:  ",CHAR(34),INDEX(Organizations[Organization Description],$A3248),CHAR(34),
", OrganizationLink:  ",CHAR(34),INDEX(Organizations[Organization Link],$A3248),CHAR(34),"}"))</f>
        <v>#REF!</v>
      </c>
      <c r="F3248" t="e">
        <f>IF(INDEX(People[First Name],$A3248)="","",
CONCATENATE("  - &amp;AffiliationID",TEXT($A3248,"0000"),
" {PersonID: *PersonID",TEXT($A3248,"0000"),
", OrganizationID: *OrganizationID",TEXT(MATCH(INDEX(People[Organization Name],$A3248),Organizations[Organization Name],0),"0000"),
", IsPrimaryOrganizationContact: , AffiliationStartDate: , AffiliationEndDate: , PrimaryPhone: ",
", PrimaryEmail: ",CHAR(34),INDEX(People[Primary Email],$A3248),CHAR(34),
", PrimaryAddress: ",CHAR(34),INDEX(People[Primary Address],$A3248),CHAR(34),
", PersonLink: }"))</f>
        <v>#REF!</v>
      </c>
      <c r="H3248" t="e">
        <f>IF(COUNTA(CitationInformation)=0,"",IF(INDEX(AuthorList[Author Name],$A3248)="","",
CONCATENATE("  - &amp;AuthorListID",TEXT($A3248,"0000"),
"  {CitationID: *CitationID0001",
", PersonID: *PersonID",TEXT(MATCH(INDEX(AuthorList[Author Name],$A3248),People[Full Name],0),"0000"),
", AuthorOrder: ",INDEX(AuthorList[Author Number],$A3248),"}")))</f>
        <v>#REF!</v>
      </c>
      <c r="K3248" t="e">
        <f>IF(INDEX(SamplingFeatures[Feature Code],$A3248)="","",
CONCATENATE("  - &amp;SamplingFeatureID",TEXT($A3248,"0000"),
" {","SamplingFeatureUUID:  ",CHAR(34),INDEX(SamplingFeatures[Sampling Feature UUID],$A3248),CHAR(34),
", SamplingFeatureTypeCV:  ",CHAR(34),INDEX(SamplingFeatures[Sampling Feature Type],$A3248),CHAR(34),
", SamplingFeatureCode:  ",CHAR(34),INDEX(SamplingFeatures[Feature Code],$A3248),CHAR(34),
", SamplingFeatureName:  ",CHAR(34),INDEX(SamplingFeatures[Feature Name],$A3248),CHAR(34),
", SamplingFeatureDescription:  ",CHAR(34),INDEX(SamplingFeatures[Feature Description],$A3248),CHAR(34),
", SamplingFeatureGeotypeCV:  ",CHAR(34),INDEX(SamplingFeatures[Feature Geo Type],$A3248),CHAR(34),
", FeatureGeometry:  ",CHAR(34),INDEX(SamplingFeatures[Feature Geometry],$A3248),CHAR(34),
", Elevation_m:  ",CHAR(34),INDEX(SamplingFeatures[Elevation_m],$A3248),CHAR(34),
", ElevationDatumCV:  ",CHAR(34),ElevationDatum,CHAR(34),"}"))</f>
        <v>#REF!</v>
      </c>
      <c r="L3248" t="e">
        <f>IF(INDEX(SamplingFeatures[Sampling Feature Type],$A3248)&lt;&gt;"Site","",
CONCATENATE("  - &amp;SiteID",TEXT(SUMPRODUCT(--($L$3:$L3247&lt;&gt;"")),"0000"),
" {","SamplingFeatureID:  *SamplingFeatureID",TEXT($A3248,"0000"),
", SiteTypeCV:  ",CHAR(34),INDEX(Sites[Site Type],$A3248),CHAR(34),
", Latitude:  ",INDEX(Sites[Latitude],$A3248),
", Longitude:  ",INDEX(Sites[Longitude],$A3248),
", SRSName:  ",CHAR(34),LatLonDatum,CHAR(34),"}"))</f>
        <v>#REF!</v>
      </c>
      <c r="M3248" t="e">
        <f>IF(INDEX(SamplingFeatures[Sampling Feature Type],$A3248)&lt;&gt;"Specimen","",
CONCATENATE("  - &amp;SpecimenID",TEXT(SUMPRODUCT(--($M$3:$M3247&lt;&gt;"")),"0000"),
" {","SamplingFeatureID:  *SamplingFeatureID",TEXT($A3248,"0000"),
", SpecimenTypeCV:  ",CHAR(34),INDEX(Specimens[Specimen Type],$A3248),CHAR(34),
", SpecimenMediumCV:  ",INDEX(Specimens[Specimen Medium],$A3248),
", IsFieldSpecimen:  ",CHAR(34),INDEX(Specimens[Is Field Specimen?],$A3248),CHAR(34),"}"))</f>
        <v>#REF!</v>
      </c>
      <c r="N3248" t="e">
        <f>IF(COUNTA(SpatialOffsets[])=0,"", IF(INDEX(SpatialOffsets[Spatial Offset Type],$A3248)="","",
CONCATENATE("  - &amp;SpatialOffsetID",TEXT($A3248,"0000"),
" {","SpatialOffsetTypeCV:  ",CHAR(34),INDEX(SpatialOffsets[Spatial Offset Type],$A3248),CHAR(34),
", Offset1Value:  ",INDEX(SpatialOffsets[Offset 1 Value],$A3248),
", Offset1UnitID:  ",CHAR(34),INDEX(SpatialOffsets[Offset 1 Unit],$A3248),CHAR(34),
", Offset2Value:  ",INDEX(SpatialOffsets[Offset 2 Value],$A3248),
", Offset2UnitID:  ",CHAR(34),INDEX(SpatialOffsets[Offset 2 Unit],$A3248),CHAR(34),
", Offset3Value:  ",INDEX(SpatialOffsets[Offset 3 Value],$A3248),
", Offset3UnitID:  ",CHAR(34),INDEX(SpatialOffsets[Offset 3 Unit],$A3248),CHAR(34),,"}")))</f>
        <v>#REF!</v>
      </c>
      <c r="O3248" t="e">
        <f>IF(COUNTA(RelatedFeatures[])=0,"", IF(INDEX(RelatedFeatures[First Sampling Feature Code],$A3248)="","",
CONCATENATE("  - &amp;RelationID",TEXT($A3248,"0000"),
" {","SamplingFeatureID:  *SamplingFeatureID",TEXT(MATCH(INDEX(RelatedFeatures[First Sampling Feature Code],$A3248),SamplingFeatures[Feature Code],0),"0000"),
", RelationshipTypeCV:  ",CHAR(34),INDEX(RelatedFeatures[Relationship Type],$A3248),CHAR(34),
", RelatedFeatureID: *SamplingFeatureID",TEXT(MATCH(INDEX(RelatedFeatures[Second Sampling Feature Code],$A3248),SamplingFeatures[Feature Code],0),"0000"),
", SpatialOffsetID:  ",IF(INDEX(RelatedFeatures[Offset Number],$A3248)="","",CONCATENATE("*SpatialOffsetID",TEXT(INDEX(RelatedFeatures[Offset Number],$A3248),"0000"))),"}")))</f>
        <v>#REF!</v>
      </c>
      <c r="P3248" t="e">
        <f>IF(INDEX(Methods[Method Type],$A3248)="","",
CONCATENATE("  - &amp;MethodID",TEXT($A3248,"0000"),
" {","MethodTypeCV:  ",CHAR(34),INDEX(Methods[Method Type],$A3248),CHAR(34),
", MethodCode:  ",CHAR(34),INDEX(Methods[Method Code],$A3248),CHAR(34),
", MethodName:  ",CHAR(34),INDEX(Methods[Method Name],$A3248),CHAR(34),
", MethodDescription:  ",CHAR(34),INDEX(Methods[Method Description],$A3248),CHAR(34),
", MethodLink:  ",CHAR(34),INDEX(Methods[Method Link],$A3248),CHAR(34),
", OrganizationID: *OrganizationID",TEXT(MATCH(INDEX(Methods[Organization Name],$A3248),Organizations[Organization Name],0),"0000"),"}"))</f>
        <v>#REF!</v>
      </c>
      <c r="Q3248" t="e">
        <f>IF(INDEX(Variables[Variable Type],$A3248)="","",
CONCATENATE("  - &amp;VariableID",TEXT($A3248,"0000"),
" {","VariableTypeCV:  ",CHAR(34),INDEX(Variables[Variable Type],$A3248),CHAR(34),
", VariableCode:  ",CHAR(34),INDEX(Variables[Variable Code],$A3248),CHAR(34),
", VariableNameCV:  ",CHAR(34),INDEX(Variables[Variable Name],$A3248),CHAR(34),
", VariableDefinition:  ",CHAR(34),INDEX(Variables[Variable Definition],$A3248),CHAR(34),
", SpecciationCV:  ",CHAR(34),INDEX(Variables[Speciation],$A3248),CHAR(34),
", NoDataValue:  ",CHAR(34),INDEX(Variables[No Data Value],$A3248),CHAR(34),"}"))</f>
        <v>#REF!</v>
      </c>
    </row>
    <row r="3249" spans="1:17" x14ac:dyDescent="0.25">
      <c r="A3249">
        <v>3246</v>
      </c>
      <c r="D3249" t="e">
        <f>IF(INDEX(People[First Name],$A3249)="","",
CONCATENATE("  - &amp;PersonID",TEXT($A3249,"0000"),
" {","PersonFirstName:  ",CHAR(34),INDEX(People[First Name],$A3249),CHAR(34),
", PersonMiddleName:  ",CHAR(34),INDEX(People[Middle Name],$A3249),CHAR(34),
", PersonLastName:  ",CHAR(34),INDEX(People[Last Name],$A3249),CHAR(34),"}"))</f>
        <v>#REF!</v>
      </c>
      <c r="E3249" t="e">
        <f>IF(INDEX(Organizations[Organization Type '[CV']],$A3249)="","",
CONCATENATE("  - &amp;OrganizationID",TEXT($A3249,"0000"),
" {","OrganizationTypeCV:  ",CHAR(34),INDEX(Organizations[Organization Type '[CV']],$A3249),CHAR(34),
", OrganizationCode:  ",CHAR(34),INDEX(Organizations[Organization Code],$A3249),CHAR(34),
", OrganizationName:  ",CHAR(34),INDEX(Organizations[Organization Name],$A3249),CHAR(34),
", OrganizationDescription:  ",CHAR(34),INDEX(Organizations[Organization Description],$A3249),CHAR(34),
", OrganizationLink:  ",CHAR(34),INDEX(Organizations[Organization Link],$A3249),CHAR(34),"}"))</f>
        <v>#REF!</v>
      </c>
      <c r="F3249" t="e">
        <f>IF(INDEX(People[First Name],$A3249)="","",
CONCATENATE("  - &amp;AffiliationID",TEXT($A3249,"0000"),
" {PersonID: *PersonID",TEXT($A3249,"0000"),
", OrganizationID: *OrganizationID",TEXT(MATCH(INDEX(People[Organization Name],$A3249),Organizations[Organization Name],0),"0000"),
", IsPrimaryOrganizationContact: , AffiliationStartDate: , AffiliationEndDate: , PrimaryPhone: ",
", PrimaryEmail: ",CHAR(34),INDEX(People[Primary Email],$A3249),CHAR(34),
", PrimaryAddress: ",CHAR(34),INDEX(People[Primary Address],$A3249),CHAR(34),
", PersonLink: }"))</f>
        <v>#REF!</v>
      </c>
      <c r="H3249" t="e">
        <f>IF(COUNTA(CitationInformation)=0,"",IF(INDEX(AuthorList[Author Name],$A3249)="","",
CONCATENATE("  - &amp;AuthorListID",TEXT($A3249,"0000"),
"  {CitationID: *CitationID0001",
", PersonID: *PersonID",TEXT(MATCH(INDEX(AuthorList[Author Name],$A3249),People[Full Name],0),"0000"),
", AuthorOrder: ",INDEX(AuthorList[Author Number],$A3249),"}")))</f>
        <v>#REF!</v>
      </c>
      <c r="K3249" t="e">
        <f>IF(INDEX(SamplingFeatures[Feature Code],$A3249)="","",
CONCATENATE("  - &amp;SamplingFeatureID",TEXT($A3249,"0000"),
" {","SamplingFeatureUUID:  ",CHAR(34),INDEX(SamplingFeatures[Sampling Feature UUID],$A3249),CHAR(34),
", SamplingFeatureTypeCV:  ",CHAR(34),INDEX(SamplingFeatures[Sampling Feature Type],$A3249),CHAR(34),
", SamplingFeatureCode:  ",CHAR(34),INDEX(SamplingFeatures[Feature Code],$A3249),CHAR(34),
", SamplingFeatureName:  ",CHAR(34),INDEX(SamplingFeatures[Feature Name],$A3249),CHAR(34),
", SamplingFeatureDescription:  ",CHAR(34),INDEX(SamplingFeatures[Feature Description],$A3249),CHAR(34),
", SamplingFeatureGeotypeCV:  ",CHAR(34),INDEX(SamplingFeatures[Feature Geo Type],$A3249),CHAR(34),
", FeatureGeometry:  ",CHAR(34),INDEX(SamplingFeatures[Feature Geometry],$A3249),CHAR(34),
", Elevation_m:  ",CHAR(34),INDEX(SamplingFeatures[Elevation_m],$A3249),CHAR(34),
", ElevationDatumCV:  ",CHAR(34),ElevationDatum,CHAR(34),"}"))</f>
        <v>#REF!</v>
      </c>
      <c r="L3249" t="e">
        <f>IF(INDEX(SamplingFeatures[Sampling Feature Type],$A3249)&lt;&gt;"Site","",
CONCATENATE("  - &amp;SiteID",TEXT(SUMPRODUCT(--($L$3:$L3248&lt;&gt;"")),"0000"),
" {","SamplingFeatureID:  *SamplingFeatureID",TEXT($A3249,"0000"),
", SiteTypeCV:  ",CHAR(34),INDEX(Sites[Site Type],$A3249),CHAR(34),
", Latitude:  ",INDEX(Sites[Latitude],$A3249),
", Longitude:  ",INDEX(Sites[Longitude],$A3249),
", SRSName:  ",CHAR(34),LatLonDatum,CHAR(34),"}"))</f>
        <v>#REF!</v>
      </c>
      <c r="M3249" t="e">
        <f>IF(INDEX(SamplingFeatures[Sampling Feature Type],$A3249)&lt;&gt;"Specimen","",
CONCATENATE("  - &amp;SpecimenID",TEXT(SUMPRODUCT(--($M$3:$M3248&lt;&gt;"")),"0000"),
" {","SamplingFeatureID:  *SamplingFeatureID",TEXT($A3249,"0000"),
", SpecimenTypeCV:  ",CHAR(34),INDEX(Specimens[Specimen Type],$A3249),CHAR(34),
", SpecimenMediumCV:  ",INDEX(Specimens[Specimen Medium],$A3249),
", IsFieldSpecimen:  ",CHAR(34),INDEX(Specimens[Is Field Specimen?],$A3249),CHAR(34),"}"))</f>
        <v>#REF!</v>
      </c>
      <c r="N3249" t="e">
        <f>IF(COUNTA(SpatialOffsets[])=0,"", IF(INDEX(SpatialOffsets[Spatial Offset Type],$A3249)="","",
CONCATENATE("  - &amp;SpatialOffsetID",TEXT($A3249,"0000"),
" {","SpatialOffsetTypeCV:  ",CHAR(34),INDEX(SpatialOffsets[Spatial Offset Type],$A3249),CHAR(34),
", Offset1Value:  ",INDEX(SpatialOffsets[Offset 1 Value],$A3249),
", Offset1UnitID:  ",CHAR(34),INDEX(SpatialOffsets[Offset 1 Unit],$A3249),CHAR(34),
", Offset2Value:  ",INDEX(SpatialOffsets[Offset 2 Value],$A3249),
", Offset2UnitID:  ",CHAR(34),INDEX(SpatialOffsets[Offset 2 Unit],$A3249),CHAR(34),
", Offset3Value:  ",INDEX(SpatialOffsets[Offset 3 Value],$A3249),
", Offset3UnitID:  ",CHAR(34),INDEX(SpatialOffsets[Offset 3 Unit],$A3249),CHAR(34),,"}")))</f>
        <v>#REF!</v>
      </c>
      <c r="O3249" t="e">
        <f>IF(COUNTA(RelatedFeatures[])=0,"", IF(INDEX(RelatedFeatures[First Sampling Feature Code],$A3249)="","",
CONCATENATE("  - &amp;RelationID",TEXT($A3249,"0000"),
" {","SamplingFeatureID:  *SamplingFeatureID",TEXT(MATCH(INDEX(RelatedFeatures[First Sampling Feature Code],$A3249),SamplingFeatures[Feature Code],0),"0000"),
", RelationshipTypeCV:  ",CHAR(34),INDEX(RelatedFeatures[Relationship Type],$A3249),CHAR(34),
", RelatedFeatureID: *SamplingFeatureID",TEXT(MATCH(INDEX(RelatedFeatures[Second Sampling Feature Code],$A3249),SamplingFeatures[Feature Code],0),"0000"),
", SpatialOffsetID:  ",IF(INDEX(RelatedFeatures[Offset Number],$A3249)="","",CONCATENATE("*SpatialOffsetID",TEXT(INDEX(RelatedFeatures[Offset Number],$A3249),"0000"))),"}")))</f>
        <v>#REF!</v>
      </c>
      <c r="P3249" t="e">
        <f>IF(INDEX(Methods[Method Type],$A3249)="","",
CONCATENATE("  - &amp;MethodID",TEXT($A3249,"0000"),
" {","MethodTypeCV:  ",CHAR(34),INDEX(Methods[Method Type],$A3249),CHAR(34),
", MethodCode:  ",CHAR(34),INDEX(Methods[Method Code],$A3249),CHAR(34),
", MethodName:  ",CHAR(34),INDEX(Methods[Method Name],$A3249),CHAR(34),
", MethodDescription:  ",CHAR(34),INDEX(Methods[Method Description],$A3249),CHAR(34),
", MethodLink:  ",CHAR(34),INDEX(Methods[Method Link],$A3249),CHAR(34),
", OrganizationID: *OrganizationID",TEXT(MATCH(INDEX(Methods[Organization Name],$A3249),Organizations[Organization Name],0),"0000"),"}"))</f>
        <v>#REF!</v>
      </c>
      <c r="Q3249" t="e">
        <f>IF(INDEX(Variables[Variable Type],$A3249)="","",
CONCATENATE("  - &amp;VariableID",TEXT($A3249,"0000"),
" {","VariableTypeCV:  ",CHAR(34),INDEX(Variables[Variable Type],$A3249),CHAR(34),
", VariableCode:  ",CHAR(34),INDEX(Variables[Variable Code],$A3249),CHAR(34),
", VariableNameCV:  ",CHAR(34),INDEX(Variables[Variable Name],$A3249),CHAR(34),
", VariableDefinition:  ",CHAR(34),INDEX(Variables[Variable Definition],$A3249),CHAR(34),
", SpecciationCV:  ",CHAR(34),INDEX(Variables[Speciation],$A3249),CHAR(34),
", NoDataValue:  ",CHAR(34),INDEX(Variables[No Data Value],$A3249),CHAR(34),"}"))</f>
        <v>#REF!</v>
      </c>
    </row>
    <row r="3250" spans="1:17" x14ac:dyDescent="0.25">
      <c r="A3250">
        <v>3247</v>
      </c>
      <c r="D3250" t="e">
        <f>IF(INDEX(People[First Name],$A3250)="","",
CONCATENATE("  - &amp;PersonID",TEXT($A3250,"0000"),
" {","PersonFirstName:  ",CHAR(34),INDEX(People[First Name],$A3250),CHAR(34),
", PersonMiddleName:  ",CHAR(34),INDEX(People[Middle Name],$A3250),CHAR(34),
", PersonLastName:  ",CHAR(34),INDEX(People[Last Name],$A3250),CHAR(34),"}"))</f>
        <v>#REF!</v>
      </c>
      <c r="E3250" t="e">
        <f>IF(INDEX(Organizations[Organization Type '[CV']],$A3250)="","",
CONCATENATE("  - &amp;OrganizationID",TEXT($A3250,"0000"),
" {","OrganizationTypeCV:  ",CHAR(34),INDEX(Organizations[Organization Type '[CV']],$A3250),CHAR(34),
", OrganizationCode:  ",CHAR(34),INDEX(Organizations[Organization Code],$A3250),CHAR(34),
", OrganizationName:  ",CHAR(34),INDEX(Organizations[Organization Name],$A3250),CHAR(34),
", OrganizationDescription:  ",CHAR(34),INDEX(Organizations[Organization Description],$A3250),CHAR(34),
", OrganizationLink:  ",CHAR(34),INDEX(Organizations[Organization Link],$A3250),CHAR(34),"}"))</f>
        <v>#REF!</v>
      </c>
      <c r="F3250" t="e">
        <f>IF(INDEX(People[First Name],$A3250)="","",
CONCATENATE("  - &amp;AffiliationID",TEXT($A3250,"0000"),
" {PersonID: *PersonID",TEXT($A3250,"0000"),
", OrganizationID: *OrganizationID",TEXT(MATCH(INDEX(People[Organization Name],$A3250),Organizations[Organization Name],0),"0000"),
", IsPrimaryOrganizationContact: , AffiliationStartDate: , AffiliationEndDate: , PrimaryPhone: ",
", PrimaryEmail: ",CHAR(34),INDEX(People[Primary Email],$A3250),CHAR(34),
", PrimaryAddress: ",CHAR(34),INDEX(People[Primary Address],$A3250),CHAR(34),
", PersonLink: }"))</f>
        <v>#REF!</v>
      </c>
      <c r="H3250" t="e">
        <f>IF(COUNTA(CitationInformation)=0,"",IF(INDEX(AuthorList[Author Name],$A3250)="","",
CONCATENATE("  - &amp;AuthorListID",TEXT($A3250,"0000"),
"  {CitationID: *CitationID0001",
", PersonID: *PersonID",TEXT(MATCH(INDEX(AuthorList[Author Name],$A3250),People[Full Name],0),"0000"),
", AuthorOrder: ",INDEX(AuthorList[Author Number],$A3250),"}")))</f>
        <v>#REF!</v>
      </c>
      <c r="K3250" t="e">
        <f>IF(INDEX(SamplingFeatures[Feature Code],$A3250)="","",
CONCATENATE("  - &amp;SamplingFeatureID",TEXT($A3250,"0000"),
" {","SamplingFeatureUUID:  ",CHAR(34),INDEX(SamplingFeatures[Sampling Feature UUID],$A3250),CHAR(34),
", SamplingFeatureTypeCV:  ",CHAR(34),INDEX(SamplingFeatures[Sampling Feature Type],$A3250),CHAR(34),
", SamplingFeatureCode:  ",CHAR(34),INDEX(SamplingFeatures[Feature Code],$A3250),CHAR(34),
", SamplingFeatureName:  ",CHAR(34),INDEX(SamplingFeatures[Feature Name],$A3250),CHAR(34),
", SamplingFeatureDescription:  ",CHAR(34),INDEX(SamplingFeatures[Feature Description],$A3250),CHAR(34),
", SamplingFeatureGeotypeCV:  ",CHAR(34),INDEX(SamplingFeatures[Feature Geo Type],$A3250),CHAR(34),
", FeatureGeometry:  ",CHAR(34),INDEX(SamplingFeatures[Feature Geometry],$A3250),CHAR(34),
", Elevation_m:  ",CHAR(34),INDEX(SamplingFeatures[Elevation_m],$A3250),CHAR(34),
", ElevationDatumCV:  ",CHAR(34),ElevationDatum,CHAR(34),"}"))</f>
        <v>#REF!</v>
      </c>
      <c r="L3250" t="e">
        <f>IF(INDEX(SamplingFeatures[Sampling Feature Type],$A3250)&lt;&gt;"Site","",
CONCATENATE("  - &amp;SiteID",TEXT(SUMPRODUCT(--($L$3:$L3249&lt;&gt;"")),"0000"),
" {","SamplingFeatureID:  *SamplingFeatureID",TEXT($A3250,"0000"),
", SiteTypeCV:  ",CHAR(34),INDEX(Sites[Site Type],$A3250),CHAR(34),
", Latitude:  ",INDEX(Sites[Latitude],$A3250),
", Longitude:  ",INDEX(Sites[Longitude],$A3250),
", SRSName:  ",CHAR(34),LatLonDatum,CHAR(34),"}"))</f>
        <v>#REF!</v>
      </c>
      <c r="M3250" t="e">
        <f>IF(INDEX(SamplingFeatures[Sampling Feature Type],$A3250)&lt;&gt;"Specimen","",
CONCATENATE("  - &amp;SpecimenID",TEXT(SUMPRODUCT(--($M$3:$M3249&lt;&gt;"")),"0000"),
" {","SamplingFeatureID:  *SamplingFeatureID",TEXT($A3250,"0000"),
", SpecimenTypeCV:  ",CHAR(34),INDEX(Specimens[Specimen Type],$A3250),CHAR(34),
", SpecimenMediumCV:  ",INDEX(Specimens[Specimen Medium],$A3250),
", IsFieldSpecimen:  ",CHAR(34),INDEX(Specimens[Is Field Specimen?],$A3250),CHAR(34),"}"))</f>
        <v>#REF!</v>
      </c>
      <c r="N3250" t="e">
        <f>IF(COUNTA(SpatialOffsets[])=0,"", IF(INDEX(SpatialOffsets[Spatial Offset Type],$A3250)="","",
CONCATENATE("  - &amp;SpatialOffsetID",TEXT($A3250,"0000"),
" {","SpatialOffsetTypeCV:  ",CHAR(34),INDEX(SpatialOffsets[Spatial Offset Type],$A3250),CHAR(34),
", Offset1Value:  ",INDEX(SpatialOffsets[Offset 1 Value],$A3250),
", Offset1UnitID:  ",CHAR(34),INDEX(SpatialOffsets[Offset 1 Unit],$A3250),CHAR(34),
", Offset2Value:  ",INDEX(SpatialOffsets[Offset 2 Value],$A3250),
", Offset2UnitID:  ",CHAR(34),INDEX(SpatialOffsets[Offset 2 Unit],$A3250),CHAR(34),
", Offset3Value:  ",INDEX(SpatialOffsets[Offset 3 Value],$A3250),
", Offset3UnitID:  ",CHAR(34),INDEX(SpatialOffsets[Offset 3 Unit],$A3250),CHAR(34),,"}")))</f>
        <v>#REF!</v>
      </c>
      <c r="O3250" t="e">
        <f>IF(COUNTA(RelatedFeatures[])=0,"", IF(INDEX(RelatedFeatures[First Sampling Feature Code],$A3250)="","",
CONCATENATE("  - &amp;RelationID",TEXT($A3250,"0000"),
" {","SamplingFeatureID:  *SamplingFeatureID",TEXT(MATCH(INDEX(RelatedFeatures[First Sampling Feature Code],$A3250),SamplingFeatures[Feature Code],0),"0000"),
", RelationshipTypeCV:  ",CHAR(34),INDEX(RelatedFeatures[Relationship Type],$A3250),CHAR(34),
", RelatedFeatureID: *SamplingFeatureID",TEXT(MATCH(INDEX(RelatedFeatures[Second Sampling Feature Code],$A3250),SamplingFeatures[Feature Code],0),"0000"),
", SpatialOffsetID:  ",IF(INDEX(RelatedFeatures[Offset Number],$A3250)="","",CONCATENATE("*SpatialOffsetID",TEXT(INDEX(RelatedFeatures[Offset Number],$A3250),"0000"))),"}")))</f>
        <v>#REF!</v>
      </c>
      <c r="P3250" t="e">
        <f>IF(INDEX(Methods[Method Type],$A3250)="","",
CONCATENATE("  - &amp;MethodID",TEXT($A3250,"0000"),
" {","MethodTypeCV:  ",CHAR(34),INDEX(Methods[Method Type],$A3250),CHAR(34),
", MethodCode:  ",CHAR(34),INDEX(Methods[Method Code],$A3250),CHAR(34),
", MethodName:  ",CHAR(34),INDEX(Methods[Method Name],$A3250),CHAR(34),
", MethodDescription:  ",CHAR(34),INDEX(Methods[Method Description],$A3250),CHAR(34),
", MethodLink:  ",CHAR(34),INDEX(Methods[Method Link],$A3250),CHAR(34),
", OrganizationID: *OrganizationID",TEXT(MATCH(INDEX(Methods[Organization Name],$A3250),Organizations[Organization Name],0),"0000"),"}"))</f>
        <v>#REF!</v>
      </c>
      <c r="Q3250" t="e">
        <f>IF(INDEX(Variables[Variable Type],$A3250)="","",
CONCATENATE("  - &amp;VariableID",TEXT($A3250,"0000"),
" {","VariableTypeCV:  ",CHAR(34),INDEX(Variables[Variable Type],$A3250),CHAR(34),
", VariableCode:  ",CHAR(34),INDEX(Variables[Variable Code],$A3250),CHAR(34),
", VariableNameCV:  ",CHAR(34),INDEX(Variables[Variable Name],$A3250),CHAR(34),
", VariableDefinition:  ",CHAR(34),INDEX(Variables[Variable Definition],$A3250),CHAR(34),
", SpecciationCV:  ",CHAR(34),INDEX(Variables[Speciation],$A3250),CHAR(34),
", NoDataValue:  ",CHAR(34),INDEX(Variables[No Data Value],$A3250),CHAR(34),"}"))</f>
        <v>#REF!</v>
      </c>
    </row>
    <row r="3251" spans="1:17" x14ac:dyDescent="0.25">
      <c r="A3251">
        <v>3248</v>
      </c>
      <c r="D3251" t="e">
        <f>IF(INDEX(People[First Name],$A3251)="","",
CONCATENATE("  - &amp;PersonID",TEXT($A3251,"0000"),
" {","PersonFirstName:  ",CHAR(34),INDEX(People[First Name],$A3251),CHAR(34),
", PersonMiddleName:  ",CHAR(34),INDEX(People[Middle Name],$A3251),CHAR(34),
", PersonLastName:  ",CHAR(34),INDEX(People[Last Name],$A3251),CHAR(34),"}"))</f>
        <v>#REF!</v>
      </c>
      <c r="E3251" t="e">
        <f>IF(INDEX(Organizations[Organization Type '[CV']],$A3251)="","",
CONCATENATE("  - &amp;OrganizationID",TEXT($A3251,"0000"),
" {","OrganizationTypeCV:  ",CHAR(34),INDEX(Organizations[Organization Type '[CV']],$A3251),CHAR(34),
", OrganizationCode:  ",CHAR(34),INDEX(Organizations[Organization Code],$A3251),CHAR(34),
", OrganizationName:  ",CHAR(34),INDEX(Organizations[Organization Name],$A3251),CHAR(34),
", OrganizationDescription:  ",CHAR(34),INDEX(Organizations[Organization Description],$A3251),CHAR(34),
", OrganizationLink:  ",CHAR(34),INDEX(Organizations[Organization Link],$A3251),CHAR(34),"}"))</f>
        <v>#REF!</v>
      </c>
      <c r="F3251" t="e">
        <f>IF(INDEX(People[First Name],$A3251)="","",
CONCATENATE("  - &amp;AffiliationID",TEXT($A3251,"0000"),
" {PersonID: *PersonID",TEXT($A3251,"0000"),
", OrganizationID: *OrganizationID",TEXT(MATCH(INDEX(People[Organization Name],$A3251),Organizations[Organization Name],0),"0000"),
", IsPrimaryOrganizationContact: , AffiliationStartDate: , AffiliationEndDate: , PrimaryPhone: ",
", PrimaryEmail: ",CHAR(34),INDEX(People[Primary Email],$A3251),CHAR(34),
", PrimaryAddress: ",CHAR(34),INDEX(People[Primary Address],$A3251),CHAR(34),
", PersonLink: }"))</f>
        <v>#REF!</v>
      </c>
      <c r="H3251" t="e">
        <f>IF(COUNTA(CitationInformation)=0,"",IF(INDEX(AuthorList[Author Name],$A3251)="","",
CONCATENATE("  - &amp;AuthorListID",TEXT($A3251,"0000"),
"  {CitationID: *CitationID0001",
", PersonID: *PersonID",TEXT(MATCH(INDEX(AuthorList[Author Name],$A3251),People[Full Name],0),"0000"),
", AuthorOrder: ",INDEX(AuthorList[Author Number],$A3251),"}")))</f>
        <v>#REF!</v>
      </c>
      <c r="K3251" t="e">
        <f>IF(INDEX(SamplingFeatures[Feature Code],$A3251)="","",
CONCATENATE("  - &amp;SamplingFeatureID",TEXT($A3251,"0000"),
" {","SamplingFeatureUUID:  ",CHAR(34),INDEX(SamplingFeatures[Sampling Feature UUID],$A3251),CHAR(34),
", SamplingFeatureTypeCV:  ",CHAR(34),INDEX(SamplingFeatures[Sampling Feature Type],$A3251),CHAR(34),
", SamplingFeatureCode:  ",CHAR(34),INDEX(SamplingFeatures[Feature Code],$A3251),CHAR(34),
", SamplingFeatureName:  ",CHAR(34),INDEX(SamplingFeatures[Feature Name],$A3251),CHAR(34),
", SamplingFeatureDescription:  ",CHAR(34),INDEX(SamplingFeatures[Feature Description],$A3251),CHAR(34),
", SamplingFeatureGeotypeCV:  ",CHAR(34),INDEX(SamplingFeatures[Feature Geo Type],$A3251),CHAR(34),
", FeatureGeometry:  ",CHAR(34),INDEX(SamplingFeatures[Feature Geometry],$A3251),CHAR(34),
", Elevation_m:  ",CHAR(34),INDEX(SamplingFeatures[Elevation_m],$A3251),CHAR(34),
", ElevationDatumCV:  ",CHAR(34),ElevationDatum,CHAR(34),"}"))</f>
        <v>#REF!</v>
      </c>
      <c r="L3251" t="e">
        <f>IF(INDEX(SamplingFeatures[Sampling Feature Type],$A3251)&lt;&gt;"Site","",
CONCATENATE("  - &amp;SiteID",TEXT(SUMPRODUCT(--($L$3:$L3250&lt;&gt;"")),"0000"),
" {","SamplingFeatureID:  *SamplingFeatureID",TEXT($A3251,"0000"),
", SiteTypeCV:  ",CHAR(34),INDEX(Sites[Site Type],$A3251),CHAR(34),
", Latitude:  ",INDEX(Sites[Latitude],$A3251),
", Longitude:  ",INDEX(Sites[Longitude],$A3251),
", SRSName:  ",CHAR(34),LatLonDatum,CHAR(34),"}"))</f>
        <v>#REF!</v>
      </c>
      <c r="M3251" t="e">
        <f>IF(INDEX(SamplingFeatures[Sampling Feature Type],$A3251)&lt;&gt;"Specimen","",
CONCATENATE("  - &amp;SpecimenID",TEXT(SUMPRODUCT(--($M$3:$M3250&lt;&gt;"")),"0000"),
" {","SamplingFeatureID:  *SamplingFeatureID",TEXT($A3251,"0000"),
", SpecimenTypeCV:  ",CHAR(34),INDEX(Specimens[Specimen Type],$A3251),CHAR(34),
", SpecimenMediumCV:  ",INDEX(Specimens[Specimen Medium],$A3251),
", IsFieldSpecimen:  ",CHAR(34),INDEX(Specimens[Is Field Specimen?],$A3251),CHAR(34),"}"))</f>
        <v>#REF!</v>
      </c>
      <c r="N3251" t="e">
        <f>IF(COUNTA(SpatialOffsets[])=0,"", IF(INDEX(SpatialOffsets[Spatial Offset Type],$A3251)="","",
CONCATENATE("  - &amp;SpatialOffsetID",TEXT($A3251,"0000"),
" {","SpatialOffsetTypeCV:  ",CHAR(34),INDEX(SpatialOffsets[Spatial Offset Type],$A3251),CHAR(34),
", Offset1Value:  ",INDEX(SpatialOffsets[Offset 1 Value],$A3251),
", Offset1UnitID:  ",CHAR(34),INDEX(SpatialOffsets[Offset 1 Unit],$A3251),CHAR(34),
", Offset2Value:  ",INDEX(SpatialOffsets[Offset 2 Value],$A3251),
", Offset2UnitID:  ",CHAR(34),INDEX(SpatialOffsets[Offset 2 Unit],$A3251),CHAR(34),
", Offset3Value:  ",INDEX(SpatialOffsets[Offset 3 Value],$A3251),
", Offset3UnitID:  ",CHAR(34),INDEX(SpatialOffsets[Offset 3 Unit],$A3251),CHAR(34),,"}")))</f>
        <v>#REF!</v>
      </c>
      <c r="O3251" t="e">
        <f>IF(COUNTA(RelatedFeatures[])=0,"", IF(INDEX(RelatedFeatures[First Sampling Feature Code],$A3251)="","",
CONCATENATE("  - &amp;RelationID",TEXT($A3251,"0000"),
" {","SamplingFeatureID:  *SamplingFeatureID",TEXT(MATCH(INDEX(RelatedFeatures[First Sampling Feature Code],$A3251),SamplingFeatures[Feature Code],0),"0000"),
", RelationshipTypeCV:  ",CHAR(34),INDEX(RelatedFeatures[Relationship Type],$A3251),CHAR(34),
", RelatedFeatureID: *SamplingFeatureID",TEXT(MATCH(INDEX(RelatedFeatures[Second Sampling Feature Code],$A3251),SamplingFeatures[Feature Code],0),"0000"),
", SpatialOffsetID:  ",IF(INDEX(RelatedFeatures[Offset Number],$A3251)="","",CONCATENATE("*SpatialOffsetID",TEXT(INDEX(RelatedFeatures[Offset Number],$A3251),"0000"))),"}")))</f>
        <v>#REF!</v>
      </c>
      <c r="P3251" t="e">
        <f>IF(INDEX(Methods[Method Type],$A3251)="","",
CONCATENATE("  - &amp;MethodID",TEXT($A3251,"0000"),
" {","MethodTypeCV:  ",CHAR(34),INDEX(Methods[Method Type],$A3251),CHAR(34),
", MethodCode:  ",CHAR(34),INDEX(Methods[Method Code],$A3251),CHAR(34),
", MethodName:  ",CHAR(34),INDEX(Methods[Method Name],$A3251),CHAR(34),
", MethodDescription:  ",CHAR(34),INDEX(Methods[Method Description],$A3251),CHAR(34),
", MethodLink:  ",CHAR(34),INDEX(Methods[Method Link],$A3251),CHAR(34),
", OrganizationID: *OrganizationID",TEXT(MATCH(INDEX(Methods[Organization Name],$A3251),Organizations[Organization Name],0),"0000"),"}"))</f>
        <v>#REF!</v>
      </c>
      <c r="Q3251" t="e">
        <f>IF(INDEX(Variables[Variable Type],$A3251)="","",
CONCATENATE("  - &amp;VariableID",TEXT($A3251,"0000"),
" {","VariableTypeCV:  ",CHAR(34),INDEX(Variables[Variable Type],$A3251),CHAR(34),
", VariableCode:  ",CHAR(34),INDEX(Variables[Variable Code],$A3251),CHAR(34),
", VariableNameCV:  ",CHAR(34),INDEX(Variables[Variable Name],$A3251),CHAR(34),
", VariableDefinition:  ",CHAR(34),INDEX(Variables[Variable Definition],$A3251),CHAR(34),
", SpecciationCV:  ",CHAR(34),INDEX(Variables[Speciation],$A3251),CHAR(34),
", NoDataValue:  ",CHAR(34),INDEX(Variables[No Data Value],$A3251),CHAR(34),"}"))</f>
        <v>#REF!</v>
      </c>
    </row>
    <row r="3252" spans="1:17" x14ac:dyDescent="0.25">
      <c r="A3252">
        <v>3249</v>
      </c>
      <c r="D3252" t="e">
        <f>IF(INDEX(People[First Name],$A3252)="","",
CONCATENATE("  - &amp;PersonID",TEXT($A3252,"0000"),
" {","PersonFirstName:  ",CHAR(34),INDEX(People[First Name],$A3252),CHAR(34),
", PersonMiddleName:  ",CHAR(34),INDEX(People[Middle Name],$A3252),CHAR(34),
", PersonLastName:  ",CHAR(34),INDEX(People[Last Name],$A3252),CHAR(34),"}"))</f>
        <v>#REF!</v>
      </c>
      <c r="E3252" t="e">
        <f>IF(INDEX(Organizations[Organization Type '[CV']],$A3252)="","",
CONCATENATE("  - &amp;OrganizationID",TEXT($A3252,"0000"),
" {","OrganizationTypeCV:  ",CHAR(34),INDEX(Organizations[Organization Type '[CV']],$A3252),CHAR(34),
", OrganizationCode:  ",CHAR(34),INDEX(Organizations[Organization Code],$A3252),CHAR(34),
", OrganizationName:  ",CHAR(34),INDEX(Organizations[Organization Name],$A3252),CHAR(34),
", OrganizationDescription:  ",CHAR(34),INDEX(Organizations[Organization Description],$A3252),CHAR(34),
", OrganizationLink:  ",CHAR(34),INDEX(Organizations[Organization Link],$A3252),CHAR(34),"}"))</f>
        <v>#REF!</v>
      </c>
      <c r="F3252" t="e">
        <f>IF(INDEX(People[First Name],$A3252)="","",
CONCATENATE("  - &amp;AffiliationID",TEXT($A3252,"0000"),
" {PersonID: *PersonID",TEXT($A3252,"0000"),
", OrganizationID: *OrganizationID",TEXT(MATCH(INDEX(People[Organization Name],$A3252),Organizations[Organization Name],0),"0000"),
", IsPrimaryOrganizationContact: , AffiliationStartDate: , AffiliationEndDate: , PrimaryPhone: ",
", PrimaryEmail: ",CHAR(34),INDEX(People[Primary Email],$A3252),CHAR(34),
", PrimaryAddress: ",CHAR(34),INDEX(People[Primary Address],$A3252),CHAR(34),
", PersonLink: }"))</f>
        <v>#REF!</v>
      </c>
      <c r="H3252" t="e">
        <f>IF(COUNTA(CitationInformation)=0,"",IF(INDEX(AuthorList[Author Name],$A3252)="","",
CONCATENATE("  - &amp;AuthorListID",TEXT($A3252,"0000"),
"  {CitationID: *CitationID0001",
", PersonID: *PersonID",TEXT(MATCH(INDEX(AuthorList[Author Name],$A3252),People[Full Name],0),"0000"),
", AuthorOrder: ",INDEX(AuthorList[Author Number],$A3252),"}")))</f>
        <v>#REF!</v>
      </c>
      <c r="K3252" t="e">
        <f>IF(INDEX(SamplingFeatures[Feature Code],$A3252)="","",
CONCATENATE("  - &amp;SamplingFeatureID",TEXT($A3252,"0000"),
" {","SamplingFeatureUUID:  ",CHAR(34),INDEX(SamplingFeatures[Sampling Feature UUID],$A3252),CHAR(34),
", SamplingFeatureTypeCV:  ",CHAR(34),INDEX(SamplingFeatures[Sampling Feature Type],$A3252),CHAR(34),
", SamplingFeatureCode:  ",CHAR(34),INDEX(SamplingFeatures[Feature Code],$A3252),CHAR(34),
", SamplingFeatureName:  ",CHAR(34),INDEX(SamplingFeatures[Feature Name],$A3252),CHAR(34),
", SamplingFeatureDescription:  ",CHAR(34),INDEX(SamplingFeatures[Feature Description],$A3252),CHAR(34),
", SamplingFeatureGeotypeCV:  ",CHAR(34),INDEX(SamplingFeatures[Feature Geo Type],$A3252),CHAR(34),
", FeatureGeometry:  ",CHAR(34),INDEX(SamplingFeatures[Feature Geometry],$A3252),CHAR(34),
", Elevation_m:  ",CHAR(34),INDEX(SamplingFeatures[Elevation_m],$A3252),CHAR(34),
", ElevationDatumCV:  ",CHAR(34),ElevationDatum,CHAR(34),"}"))</f>
        <v>#REF!</v>
      </c>
      <c r="L3252" t="e">
        <f>IF(INDEX(SamplingFeatures[Sampling Feature Type],$A3252)&lt;&gt;"Site","",
CONCATENATE("  - &amp;SiteID",TEXT(SUMPRODUCT(--($L$3:$L3251&lt;&gt;"")),"0000"),
" {","SamplingFeatureID:  *SamplingFeatureID",TEXT($A3252,"0000"),
", SiteTypeCV:  ",CHAR(34),INDEX(Sites[Site Type],$A3252),CHAR(34),
", Latitude:  ",INDEX(Sites[Latitude],$A3252),
", Longitude:  ",INDEX(Sites[Longitude],$A3252),
", SRSName:  ",CHAR(34),LatLonDatum,CHAR(34),"}"))</f>
        <v>#REF!</v>
      </c>
      <c r="M3252" t="e">
        <f>IF(INDEX(SamplingFeatures[Sampling Feature Type],$A3252)&lt;&gt;"Specimen","",
CONCATENATE("  - &amp;SpecimenID",TEXT(SUMPRODUCT(--($M$3:$M3251&lt;&gt;"")),"0000"),
" {","SamplingFeatureID:  *SamplingFeatureID",TEXT($A3252,"0000"),
", SpecimenTypeCV:  ",CHAR(34),INDEX(Specimens[Specimen Type],$A3252),CHAR(34),
", SpecimenMediumCV:  ",INDEX(Specimens[Specimen Medium],$A3252),
", IsFieldSpecimen:  ",CHAR(34),INDEX(Specimens[Is Field Specimen?],$A3252),CHAR(34),"}"))</f>
        <v>#REF!</v>
      </c>
      <c r="N3252" t="e">
        <f>IF(COUNTA(SpatialOffsets[])=0,"", IF(INDEX(SpatialOffsets[Spatial Offset Type],$A3252)="","",
CONCATENATE("  - &amp;SpatialOffsetID",TEXT($A3252,"0000"),
" {","SpatialOffsetTypeCV:  ",CHAR(34),INDEX(SpatialOffsets[Spatial Offset Type],$A3252),CHAR(34),
", Offset1Value:  ",INDEX(SpatialOffsets[Offset 1 Value],$A3252),
", Offset1UnitID:  ",CHAR(34),INDEX(SpatialOffsets[Offset 1 Unit],$A3252),CHAR(34),
", Offset2Value:  ",INDEX(SpatialOffsets[Offset 2 Value],$A3252),
", Offset2UnitID:  ",CHAR(34),INDEX(SpatialOffsets[Offset 2 Unit],$A3252),CHAR(34),
", Offset3Value:  ",INDEX(SpatialOffsets[Offset 3 Value],$A3252),
", Offset3UnitID:  ",CHAR(34),INDEX(SpatialOffsets[Offset 3 Unit],$A3252),CHAR(34),,"}")))</f>
        <v>#REF!</v>
      </c>
      <c r="O3252" t="e">
        <f>IF(COUNTA(RelatedFeatures[])=0,"", IF(INDEX(RelatedFeatures[First Sampling Feature Code],$A3252)="","",
CONCATENATE("  - &amp;RelationID",TEXT($A3252,"0000"),
" {","SamplingFeatureID:  *SamplingFeatureID",TEXT(MATCH(INDEX(RelatedFeatures[First Sampling Feature Code],$A3252),SamplingFeatures[Feature Code],0),"0000"),
", RelationshipTypeCV:  ",CHAR(34),INDEX(RelatedFeatures[Relationship Type],$A3252),CHAR(34),
", RelatedFeatureID: *SamplingFeatureID",TEXT(MATCH(INDEX(RelatedFeatures[Second Sampling Feature Code],$A3252),SamplingFeatures[Feature Code],0),"0000"),
", SpatialOffsetID:  ",IF(INDEX(RelatedFeatures[Offset Number],$A3252)="","",CONCATENATE("*SpatialOffsetID",TEXT(INDEX(RelatedFeatures[Offset Number],$A3252),"0000"))),"}")))</f>
        <v>#REF!</v>
      </c>
      <c r="P3252" t="e">
        <f>IF(INDEX(Methods[Method Type],$A3252)="","",
CONCATENATE("  - &amp;MethodID",TEXT($A3252,"0000"),
" {","MethodTypeCV:  ",CHAR(34),INDEX(Methods[Method Type],$A3252),CHAR(34),
", MethodCode:  ",CHAR(34),INDEX(Methods[Method Code],$A3252),CHAR(34),
", MethodName:  ",CHAR(34),INDEX(Methods[Method Name],$A3252),CHAR(34),
", MethodDescription:  ",CHAR(34),INDEX(Methods[Method Description],$A3252),CHAR(34),
", MethodLink:  ",CHAR(34),INDEX(Methods[Method Link],$A3252),CHAR(34),
", OrganizationID: *OrganizationID",TEXT(MATCH(INDEX(Methods[Organization Name],$A3252),Organizations[Organization Name],0),"0000"),"}"))</f>
        <v>#REF!</v>
      </c>
      <c r="Q3252" t="e">
        <f>IF(INDEX(Variables[Variable Type],$A3252)="","",
CONCATENATE("  - &amp;VariableID",TEXT($A3252,"0000"),
" {","VariableTypeCV:  ",CHAR(34),INDEX(Variables[Variable Type],$A3252),CHAR(34),
", VariableCode:  ",CHAR(34),INDEX(Variables[Variable Code],$A3252),CHAR(34),
", VariableNameCV:  ",CHAR(34),INDEX(Variables[Variable Name],$A3252),CHAR(34),
", VariableDefinition:  ",CHAR(34),INDEX(Variables[Variable Definition],$A3252),CHAR(34),
", SpecciationCV:  ",CHAR(34),INDEX(Variables[Speciation],$A3252),CHAR(34),
", NoDataValue:  ",CHAR(34),INDEX(Variables[No Data Value],$A3252),CHAR(34),"}"))</f>
        <v>#REF!</v>
      </c>
    </row>
    <row r="3253" spans="1:17" x14ac:dyDescent="0.25">
      <c r="A3253">
        <v>3250</v>
      </c>
      <c r="D3253" t="e">
        <f>IF(INDEX(People[First Name],$A3253)="","",
CONCATENATE("  - &amp;PersonID",TEXT($A3253,"0000"),
" {","PersonFirstName:  ",CHAR(34),INDEX(People[First Name],$A3253),CHAR(34),
", PersonMiddleName:  ",CHAR(34),INDEX(People[Middle Name],$A3253),CHAR(34),
", PersonLastName:  ",CHAR(34),INDEX(People[Last Name],$A3253),CHAR(34),"}"))</f>
        <v>#REF!</v>
      </c>
      <c r="E3253" t="e">
        <f>IF(INDEX(Organizations[Organization Type '[CV']],$A3253)="","",
CONCATENATE("  - &amp;OrganizationID",TEXT($A3253,"0000"),
" {","OrganizationTypeCV:  ",CHAR(34),INDEX(Organizations[Organization Type '[CV']],$A3253),CHAR(34),
", OrganizationCode:  ",CHAR(34),INDEX(Organizations[Organization Code],$A3253),CHAR(34),
", OrganizationName:  ",CHAR(34),INDEX(Organizations[Organization Name],$A3253),CHAR(34),
", OrganizationDescription:  ",CHAR(34),INDEX(Organizations[Organization Description],$A3253),CHAR(34),
", OrganizationLink:  ",CHAR(34),INDEX(Organizations[Organization Link],$A3253),CHAR(34),"}"))</f>
        <v>#REF!</v>
      </c>
      <c r="F3253" t="e">
        <f>IF(INDEX(People[First Name],$A3253)="","",
CONCATENATE("  - &amp;AffiliationID",TEXT($A3253,"0000"),
" {PersonID: *PersonID",TEXT($A3253,"0000"),
", OrganizationID: *OrganizationID",TEXT(MATCH(INDEX(People[Organization Name],$A3253),Organizations[Organization Name],0),"0000"),
", IsPrimaryOrganizationContact: , AffiliationStartDate: , AffiliationEndDate: , PrimaryPhone: ",
", PrimaryEmail: ",CHAR(34),INDEX(People[Primary Email],$A3253),CHAR(34),
", PrimaryAddress: ",CHAR(34),INDEX(People[Primary Address],$A3253),CHAR(34),
", PersonLink: }"))</f>
        <v>#REF!</v>
      </c>
      <c r="H3253" t="e">
        <f>IF(COUNTA(CitationInformation)=0,"",IF(INDEX(AuthorList[Author Name],$A3253)="","",
CONCATENATE("  - &amp;AuthorListID",TEXT($A3253,"0000"),
"  {CitationID: *CitationID0001",
", PersonID: *PersonID",TEXT(MATCH(INDEX(AuthorList[Author Name],$A3253),People[Full Name],0),"0000"),
", AuthorOrder: ",INDEX(AuthorList[Author Number],$A3253),"}")))</f>
        <v>#REF!</v>
      </c>
      <c r="K3253" t="e">
        <f>IF(INDEX(SamplingFeatures[Feature Code],$A3253)="","",
CONCATENATE("  - &amp;SamplingFeatureID",TEXT($A3253,"0000"),
" {","SamplingFeatureUUID:  ",CHAR(34),INDEX(SamplingFeatures[Sampling Feature UUID],$A3253),CHAR(34),
", SamplingFeatureTypeCV:  ",CHAR(34),INDEX(SamplingFeatures[Sampling Feature Type],$A3253),CHAR(34),
", SamplingFeatureCode:  ",CHAR(34),INDEX(SamplingFeatures[Feature Code],$A3253),CHAR(34),
", SamplingFeatureName:  ",CHAR(34),INDEX(SamplingFeatures[Feature Name],$A3253),CHAR(34),
", SamplingFeatureDescription:  ",CHAR(34),INDEX(SamplingFeatures[Feature Description],$A3253),CHAR(34),
", SamplingFeatureGeotypeCV:  ",CHAR(34),INDEX(SamplingFeatures[Feature Geo Type],$A3253),CHAR(34),
", FeatureGeometry:  ",CHAR(34),INDEX(SamplingFeatures[Feature Geometry],$A3253),CHAR(34),
", Elevation_m:  ",CHAR(34),INDEX(SamplingFeatures[Elevation_m],$A3253),CHAR(34),
", ElevationDatumCV:  ",CHAR(34),ElevationDatum,CHAR(34),"}"))</f>
        <v>#REF!</v>
      </c>
      <c r="L3253" t="e">
        <f>IF(INDEX(SamplingFeatures[Sampling Feature Type],$A3253)&lt;&gt;"Site","",
CONCATENATE("  - &amp;SiteID",TEXT(SUMPRODUCT(--($L$3:$L3252&lt;&gt;"")),"0000"),
" {","SamplingFeatureID:  *SamplingFeatureID",TEXT($A3253,"0000"),
", SiteTypeCV:  ",CHAR(34),INDEX(Sites[Site Type],$A3253),CHAR(34),
", Latitude:  ",INDEX(Sites[Latitude],$A3253),
", Longitude:  ",INDEX(Sites[Longitude],$A3253),
", SRSName:  ",CHAR(34),LatLonDatum,CHAR(34),"}"))</f>
        <v>#REF!</v>
      </c>
      <c r="M3253" t="e">
        <f>IF(INDEX(SamplingFeatures[Sampling Feature Type],$A3253)&lt;&gt;"Specimen","",
CONCATENATE("  - &amp;SpecimenID",TEXT(SUMPRODUCT(--($M$3:$M3252&lt;&gt;"")),"0000"),
" {","SamplingFeatureID:  *SamplingFeatureID",TEXT($A3253,"0000"),
", SpecimenTypeCV:  ",CHAR(34),INDEX(Specimens[Specimen Type],$A3253),CHAR(34),
", SpecimenMediumCV:  ",INDEX(Specimens[Specimen Medium],$A3253),
", IsFieldSpecimen:  ",CHAR(34),INDEX(Specimens[Is Field Specimen?],$A3253),CHAR(34),"}"))</f>
        <v>#REF!</v>
      </c>
      <c r="N3253" t="e">
        <f>IF(COUNTA(SpatialOffsets[])=0,"", IF(INDEX(SpatialOffsets[Spatial Offset Type],$A3253)="","",
CONCATENATE("  - &amp;SpatialOffsetID",TEXT($A3253,"0000"),
" {","SpatialOffsetTypeCV:  ",CHAR(34),INDEX(SpatialOffsets[Spatial Offset Type],$A3253),CHAR(34),
", Offset1Value:  ",INDEX(SpatialOffsets[Offset 1 Value],$A3253),
", Offset1UnitID:  ",CHAR(34),INDEX(SpatialOffsets[Offset 1 Unit],$A3253),CHAR(34),
", Offset2Value:  ",INDEX(SpatialOffsets[Offset 2 Value],$A3253),
", Offset2UnitID:  ",CHAR(34),INDEX(SpatialOffsets[Offset 2 Unit],$A3253),CHAR(34),
", Offset3Value:  ",INDEX(SpatialOffsets[Offset 3 Value],$A3253),
", Offset3UnitID:  ",CHAR(34),INDEX(SpatialOffsets[Offset 3 Unit],$A3253),CHAR(34),,"}")))</f>
        <v>#REF!</v>
      </c>
      <c r="O3253" t="e">
        <f>IF(COUNTA(RelatedFeatures[])=0,"", IF(INDEX(RelatedFeatures[First Sampling Feature Code],$A3253)="","",
CONCATENATE("  - &amp;RelationID",TEXT($A3253,"0000"),
" {","SamplingFeatureID:  *SamplingFeatureID",TEXT(MATCH(INDEX(RelatedFeatures[First Sampling Feature Code],$A3253),SamplingFeatures[Feature Code],0),"0000"),
", RelationshipTypeCV:  ",CHAR(34),INDEX(RelatedFeatures[Relationship Type],$A3253),CHAR(34),
", RelatedFeatureID: *SamplingFeatureID",TEXT(MATCH(INDEX(RelatedFeatures[Second Sampling Feature Code],$A3253),SamplingFeatures[Feature Code],0),"0000"),
", SpatialOffsetID:  ",IF(INDEX(RelatedFeatures[Offset Number],$A3253)="","",CONCATENATE("*SpatialOffsetID",TEXT(INDEX(RelatedFeatures[Offset Number],$A3253),"0000"))),"}")))</f>
        <v>#REF!</v>
      </c>
      <c r="P3253" t="e">
        <f>IF(INDEX(Methods[Method Type],$A3253)="","",
CONCATENATE("  - &amp;MethodID",TEXT($A3253,"0000"),
" {","MethodTypeCV:  ",CHAR(34),INDEX(Methods[Method Type],$A3253),CHAR(34),
", MethodCode:  ",CHAR(34),INDEX(Methods[Method Code],$A3253),CHAR(34),
", MethodName:  ",CHAR(34),INDEX(Methods[Method Name],$A3253),CHAR(34),
", MethodDescription:  ",CHAR(34),INDEX(Methods[Method Description],$A3253),CHAR(34),
", MethodLink:  ",CHAR(34),INDEX(Methods[Method Link],$A3253),CHAR(34),
", OrganizationID: *OrganizationID",TEXT(MATCH(INDEX(Methods[Organization Name],$A3253),Organizations[Organization Name],0),"0000"),"}"))</f>
        <v>#REF!</v>
      </c>
      <c r="Q3253" t="e">
        <f>IF(INDEX(Variables[Variable Type],$A3253)="","",
CONCATENATE("  - &amp;VariableID",TEXT($A3253,"0000"),
" {","VariableTypeCV:  ",CHAR(34),INDEX(Variables[Variable Type],$A3253),CHAR(34),
", VariableCode:  ",CHAR(34),INDEX(Variables[Variable Code],$A3253),CHAR(34),
", VariableNameCV:  ",CHAR(34),INDEX(Variables[Variable Name],$A3253),CHAR(34),
", VariableDefinition:  ",CHAR(34),INDEX(Variables[Variable Definition],$A3253),CHAR(34),
", SpecciationCV:  ",CHAR(34),INDEX(Variables[Speciation],$A3253),CHAR(34),
", NoDataValue:  ",CHAR(34),INDEX(Variables[No Data Value],$A3253),CHAR(34),"}"))</f>
        <v>#REF!</v>
      </c>
    </row>
    <row r="3254" spans="1:17" x14ac:dyDescent="0.25">
      <c r="A3254">
        <v>3251</v>
      </c>
      <c r="D3254" t="e">
        <f>IF(INDEX(People[First Name],$A3254)="","",
CONCATENATE("  - &amp;PersonID",TEXT($A3254,"0000"),
" {","PersonFirstName:  ",CHAR(34),INDEX(People[First Name],$A3254),CHAR(34),
", PersonMiddleName:  ",CHAR(34),INDEX(People[Middle Name],$A3254),CHAR(34),
", PersonLastName:  ",CHAR(34),INDEX(People[Last Name],$A3254),CHAR(34),"}"))</f>
        <v>#REF!</v>
      </c>
      <c r="E3254" t="e">
        <f>IF(INDEX(Organizations[Organization Type '[CV']],$A3254)="","",
CONCATENATE("  - &amp;OrganizationID",TEXT($A3254,"0000"),
" {","OrganizationTypeCV:  ",CHAR(34),INDEX(Organizations[Organization Type '[CV']],$A3254),CHAR(34),
", OrganizationCode:  ",CHAR(34),INDEX(Organizations[Organization Code],$A3254),CHAR(34),
", OrganizationName:  ",CHAR(34),INDEX(Organizations[Organization Name],$A3254),CHAR(34),
", OrganizationDescription:  ",CHAR(34),INDEX(Organizations[Organization Description],$A3254),CHAR(34),
", OrganizationLink:  ",CHAR(34),INDEX(Organizations[Organization Link],$A3254),CHAR(34),"}"))</f>
        <v>#REF!</v>
      </c>
      <c r="F3254" t="e">
        <f>IF(INDEX(People[First Name],$A3254)="","",
CONCATENATE("  - &amp;AffiliationID",TEXT($A3254,"0000"),
" {PersonID: *PersonID",TEXT($A3254,"0000"),
", OrganizationID: *OrganizationID",TEXT(MATCH(INDEX(People[Organization Name],$A3254),Organizations[Organization Name],0),"0000"),
", IsPrimaryOrganizationContact: , AffiliationStartDate: , AffiliationEndDate: , PrimaryPhone: ",
", PrimaryEmail: ",CHAR(34),INDEX(People[Primary Email],$A3254),CHAR(34),
", PrimaryAddress: ",CHAR(34),INDEX(People[Primary Address],$A3254),CHAR(34),
", PersonLink: }"))</f>
        <v>#REF!</v>
      </c>
      <c r="H3254" t="e">
        <f>IF(COUNTA(CitationInformation)=0,"",IF(INDEX(AuthorList[Author Name],$A3254)="","",
CONCATENATE("  - &amp;AuthorListID",TEXT($A3254,"0000"),
"  {CitationID: *CitationID0001",
", PersonID: *PersonID",TEXT(MATCH(INDEX(AuthorList[Author Name],$A3254),People[Full Name],0),"0000"),
", AuthorOrder: ",INDEX(AuthorList[Author Number],$A3254),"}")))</f>
        <v>#REF!</v>
      </c>
      <c r="K3254" t="e">
        <f>IF(INDEX(SamplingFeatures[Feature Code],$A3254)="","",
CONCATENATE("  - &amp;SamplingFeatureID",TEXT($A3254,"0000"),
" {","SamplingFeatureUUID:  ",CHAR(34),INDEX(SamplingFeatures[Sampling Feature UUID],$A3254),CHAR(34),
", SamplingFeatureTypeCV:  ",CHAR(34),INDEX(SamplingFeatures[Sampling Feature Type],$A3254),CHAR(34),
", SamplingFeatureCode:  ",CHAR(34),INDEX(SamplingFeatures[Feature Code],$A3254),CHAR(34),
", SamplingFeatureName:  ",CHAR(34),INDEX(SamplingFeatures[Feature Name],$A3254),CHAR(34),
", SamplingFeatureDescription:  ",CHAR(34),INDEX(SamplingFeatures[Feature Description],$A3254),CHAR(34),
", SamplingFeatureGeotypeCV:  ",CHAR(34),INDEX(SamplingFeatures[Feature Geo Type],$A3254),CHAR(34),
", FeatureGeometry:  ",CHAR(34),INDEX(SamplingFeatures[Feature Geometry],$A3254),CHAR(34),
", Elevation_m:  ",CHAR(34),INDEX(SamplingFeatures[Elevation_m],$A3254),CHAR(34),
", ElevationDatumCV:  ",CHAR(34),ElevationDatum,CHAR(34),"}"))</f>
        <v>#REF!</v>
      </c>
      <c r="L3254" t="e">
        <f>IF(INDEX(SamplingFeatures[Sampling Feature Type],$A3254)&lt;&gt;"Site","",
CONCATENATE("  - &amp;SiteID",TEXT(SUMPRODUCT(--($L$3:$L3253&lt;&gt;"")),"0000"),
" {","SamplingFeatureID:  *SamplingFeatureID",TEXT($A3254,"0000"),
", SiteTypeCV:  ",CHAR(34),INDEX(Sites[Site Type],$A3254),CHAR(34),
", Latitude:  ",INDEX(Sites[Latitude],$A3254),
", Longitude:  ",INDEX(Sites[Longitude],$A3254),
", SRSName:  ",CHAR(34),LatLonDatum,CHAR(34),"}"))</f>
        <v>#REF!</v>
      </c>
      <c r="M3254" t="e">
        <f>IF(INDEX(SamplingFeatures[Sampling Feature Type],$A3254)&lt;&gt;"Specimen","",
CONCATENATE("  - &amp;SpecimenID",TEXT(SUMPRODUCT(--($M$3:$M3253&lt;&gt;"")),"0000"),
" {","SamplingFeatureID:  *SamplingFeatureID",TEXT($A3254,"0000"),
", SpecimenTypeCV:  ",CHAR(34),INDEX(Specimens[Specimen Type],$A3254),CHAR(34),
", SpecimenMediumCV:  ",INDEX(Specimens[Specimen Medium],$A3254),
", IsFieldSpecimen:  ",CHAR(34),INDEX(Specimens[Is Field Specimen?],$A3254),CHAR(34),"}"))</f>
        <v>#REF!</v>
      </c>
      <c r="N3254" t="e">
        <f>IF(COUNTA(SpatialOffsets[])=0,"", IF(INDEX(SpatialOffsets[Spatial Offset Type],$A3254)="","",
CONCATENATE("  - &amp;SpatialOffsetID",TEXT($A3254,"0000"),
" {","SpatialOffsetTypeCV:  ",CHAR(34),INDEX(SpatialOffsets[Spatial Offset Type],$A3254),CHAR(34),
", Offset1Value:  ",INDEX(SpatialOffsets[Offset 1 Value],$A3254),
", Offset1UnitID:  ",CHAR(34),INDEX(SpatialOffsets[Offset 1 Unit],$A3254),CHAR(34),
", Offset2Value:  ",INDEX(SpatialOffsets[Offset 2 Value],$A3254),
", Offset2UnitID:  ",CHAR(34),INDEX(SpatialOffsets[Offset 2 Unit],$A3254),CHAR(34),
", Offset3Value:  ",INDEX(SpatialOffsets[Offset 3 Value],$A3254),
", Offset3UnitID:  ",CHAR(34),INDEX(SpatialOffsets[Offset 3 Unit],$A3254),CHAR(34),,"}")))</f>
        <v>#REF!</v>
      </c>
      <c r="O3254" t="e">
        <f>IF(COUNTA(RelatedFeatures[])=0,"", IF(INDEX(RelatedFeatures[First Sampling Feature Code],$A3254)="","",
CONCATENATE("  - &amp;RelationID",TEXT($A3254,"0000"),
" {","SamplingFeatureID:  *SamplingFeatureID",TEXT(MATCH(INDEX(RelatedFeatures[First Sampling Feature Code],$A3254),SamplingFeatures[Feature Code],0),"0000"),
", RelationshipTypeCV:  ",CHAR(34),INDEX(RelatedFeatures[Relationship Type],$A3254),CHAR(34),
", RelatedFeatureID: *SamplingFeatureID",TEXT(MATCH(INDEX(RelatedFeatures[Second Sampling Feature Code],$A3254),SamplingFeatures[Feature Code],0),"0000"),
", SpatialOffsetID:  ",IF(INDEX(RelatedFeatures[Offset Number],$A3254)="","",CONCATENATE("*SpatialOffsetID",TEXT(INDEX(RelatedFeatures[Offset Number],$A3254),"0000"))),"}")))</f>
        <v>#REF!</v>
      </c>
      <c r="P3254" t="e">
        <f>IF(INDEX(Methods[Method Type],$A3254)="","",
CONCATENATE("  - &amp;MethodID",TEXT($A3254,"0000"),
" {","MethodTypeCV:  ",CHAR(34),INDEX(Methods[Method Type],$A3254),CHAR(34),
", MethodCode:  ",CHAR(34),INDEX(Methods[Method Code],$A3254),CHAR(34),
", MethodName:  ",CHAR(34),INDEX(Methods[Method Name],$A3254),CHAR(34),
", MethodDescription:  ",CHAR(34),INDEX(Methods[Method Description],$A3254),CHAR(34),
", MethodLink:  ",CHAR(34),INDEX(Methods[Method Link],$A3254),CHAR(34),
", OrganizationID: *OrganizationID",TEXT(MATCH(INDEX(Methods[Organization Name],$A3254),Organizations[Organization Name],0),"0000"),"}"))</f>
        <v>#REF!</v>
      </c>
      <c r="Q3254" t="e">
        <f>IF(INDEX(Variables[Variable Type],$A3254)="","",
CONCATENATE("  - &amp;VariableID",TEXT($A3254,"0000"),
" {","VariableTypeCV:  ",CHAR(34),INDEX(Variables[Variable Type],$A3254),CHAR(34),
", VariableCode:  ",CHAR(34),INDEX(Variables[Variable Code],$A3254),CHAR(34),
", VariableNameCV:  ",CHAR(34),INDEX(Variables[Variable Name],$A3254),CHAR(34),
", VariableDefinition:  ",CHAR(34),INDEX(Variables[Variable Definition],$A3254),CHAR(34),
", SpecciationCV:  ",CHAR(34),INDEX(Variables[Speciation],$A3254),CHAR(34),
", NoDataValue:  ",CHAR(34),INDEX(Variables[No Data Value],$A3254),CHAR(34),"}"))</f>
        <v>#REF!</v>
      </c>
    </row>
    <row r="3255" spans="1:17" x14ac:dyDescent="0.25">
      <c r="A3255">
        <v>3252</v>
      </c>
      <c r="D3255" t="e">
        <f>IF(INDEX(People[First Name],$A3255)="","",
CONCATENATE("  - &amp;PersonID",TEXT($A3255,"0000"),
" {","PersonFirstName:  ",CHAR(34),INDEX(People[First Name],$A3255),CHAR(34),
", PersonMiddleName:  ",CHAR(34),INDEX(People[Middle Name],$A3255),CHAR(34),
", PersonLastName:  ",CHAR(34),INDEX(People[Last Name],$A3255),CHAR(34),"}"))</f>
        <v>#REF!</v>
      </c>
      <c r="E3255" t="e">
        <f>IF(INDEX(Organizations[Organization Type '[CV']],$A3255)="","",
CONCATENATE("  - &amp;OrganizationID",TEXT($A3255,"0000"),
" {","OrganizationTypeCV:  ",CHAR(34),INDEX(Organizations[Organization Type '[CV']],$A3255),CHAR(34),
", OrganizationCode:  ",CHAR(34),INDEX(Organizations[Organization Code],$A3255),CHAR(34),
", OrganizationName:  ",CHAR(34),INDEX(Organizations[Organization Name],$A3255),CHAR(34),
", OrganizationDescription:  ",CHAR(34),INDEX(Organizations[Organization Description],$A3255),CHAR(34),
", OrganizationLink:  ",CHAR(34),INDEX(Organizations[Organization Link],$A3255),CHAR(34),"}"))</f>
        <v>#REF!</v>
      </c>
      <c r="F3255" t="e">
        <f>IF(INDEX(People[First Name],$A3255)="","",
CONCATENATE("  - &amp;AffiliationID",TEXT($A3255,"0000"),
" {PersonID: *PersonID",TEXT($A3255,"0000"),
", OrganizationID: *OrganizationID",TEXT(MATCH(INDEX(People[Organization Name],$A3255),Organizations[Organization Name],0),"0000"),
", IsPrimaryOrganizationContact: , AffiliationStartDate: , AffiliationEndDate: , PrimaryPhone: ",
", PrimaryEmail: ",CHAR(34),INDEX(People[Primary Email],$A3255),CHAR(34),
", PrimaryAddress: ",CHAR(34),INDEX(People[Primary Address],$A3255),CHAR(34),
", PersonLink: }"))</f>
        <v>#REF!</v>
      </c>
      <c r="H3255" t="e">
        <f>IF(COUNTA(CitationInformation)=0,"",IF(INDEX(AuthorList[Author Name],$A3255)="","",
CONCATENATE("  - &amp;AuthorListID",TEXT($A3255,"0000"),
"  {CitationID: *CitationID0001",
", PersonID: *PersonID",TEXT(MATCH(INDEX(AuthorList[Author Name],$A3255),People[Full Name],0),"0000"),
", AuthorOrder: ",INDEX(AuthorList[Author Number],$A3255),"}")))</f>
        <v>#REF!</v>
      </c>
      <c r="K3255" t="e">
        <f>IF(INDEX(SamplingFeatures[Feature Code],$A3255)="","",
CONCATENATE("  - &amp;SamplingFeatureID",TEXT($A3255,"0000"),
" {","SamplingFeatureUUID:  ",CHAR(34),INDEX(SamplingFeatures[Sampling Feature UUID],$A3255),CHAR(34),
", SamplingFeatureTypeCV:  ",CHAR(34),INDEX(SamplingFeatures[Sampling Feature Type],$A3255),CHAR(34),
", SamplingFeatureCode:  ",CHAR(34),INDEX(SamplingFeatures[Feature Code],$A3255),CHAR(34),
", SamplingFeatureName:  ",CHAR(34),INDEX(SamplingFeatures[Feature Name],$A3255),CHAR(34),
", SamplingFeatureDescription:  ",CHAR(34),INDEX(SamplingFeatures[Feature Description],$A3255),CHAR(34),
", SamplingFeatureGeotypeCV:  ",CHAR(34),INDEX(SamplingFeatures[Feature Geo Type],$A3255),CHAR(34),
", FeatureGeometry:  ",CHAR(34),INDEX(SamplingFeatures[Feature Geometry],$A3255),CHAR(34),
", Elevation_m:  ",CHAR(34),INDEX(SamplingFeatures[Elevation_m],$A3255),CHAR(34),
", ElevationDatumCV:  ",CHAR(34),ElevationDatum,CHAR(34),"}"))</f>
        <v>#REF!</v>
      </c>
      <c r="L3255" t="e">
        <f>IF(INDEX(SamplingFeatures[Sampling Feature Type],$A3255)&lt;&gt;"Site","",
CONCATENATE("  - &amp;SiteID",TEXT(SUMPRODUCT(--($L$3:$L3254&lt;&gt;"")),"0000"),
" {","SamplingFeatureID:  *SamplingFeatureID",TEXT($A3255,"0000"),
", SiteTypeCV:  ",CHAR(34),INDEX(Sites[Site Type],$A3255),CHAR(34),
", Latitude:  ",INDEX(Sites[Latitude],$A3255),
", Longitude:  ",INDEX(Sites[Longitude],$A3255),
", SRSName:  ",CHAR(34),LatLonDatum,CHAR(34),"}"))</f>
        <v>#REF!</v>
      </c>
      <c r="M3255" t="e">
        <f>IF(INDEX(SamplingFeatures[Sampling Feature Type],$A3255)&lt;&gt;"Specimen","",
CONCATENATE("  - &amp;SpecimenID",TEXT(SUMPRODUCT(--($M$3:$M3254&lt;&gt;"")),"0000"),
" {","SamplingFeatureID:  *SamplingFeatureID",TEXT($A3255,"0000"),
", SpecimenTypeCV:  ",CHAR(34),INDEX(Specimens[Specimen Type],$A3255),CHAR(34),
", SpecimenMediumCV:  ",INDEX(Specimens[Specimen Medium],$A3255),
", IsFieldSpecimen:  ",CHAR(34),INDEX(Specimens[Is Field Specimen?],$A3255),CHAR(34),"}"))</f>
        <v>#REF!</v>
      </c>
      <c r="N3255" t="e">
        <f>IF(COUNTA(SpatialOffsets[])=0,"", IF(INDEX(SpatialOffsets[Spatial Offset Type],$A3255)="","",
CONCATENATE("  - &amp;SpatialOffsetID",TEXT($A3255,"0000"),
" {","SpatialOffsetTypeCV:  ",CHAR(34),INDEX(SpatialOffsets[Spatial Offset Type],$A3255),CHAR(34),
", Offset1Value:  ",INDEX(SpatialOffsets[Offset 1 Value],$A3255),
", Offset1UnitID:  ",CHAR(34),INDEX(SpatialOffsets[Offset 1 Unit],$A3255),CHAR(34),
", Offset2Value:  ",INDEX(SpatialOffsets[Offset 2 Value],$A3255),
", Offset2UnitID:  ",CHAR(34),INDEX(SpatialOffsets[Offset 2 Unit],$A3255),CHAR(34),
", Offset3Value:  ",INDEX(SpatialOffsets[Offset 3 Value],$A3255),
", Offset3UnitID:  ",CHAR(34),INDEX(SpatialOffsets[Offset 3 Unit],$A3255),CHAR(34),,"}")))</f>
        <v>#REF!</v>
      </c>
      <c r="O3255" t="e">
        <f>IF(COUNTA(RelatedFeatures[])=0,"", IF(INDEX(RelatedFeatures[First Sampling Feature Code],$A3255)="","",
CONCATENATE("  - &amp;RelationID",TEXT($A3255,"0000"),
" {","SamplingFeatureID:  *SamplingFeatureID",TEXT(MATCH(INDEX(RelatedFeatures[First Sampling Feature Code],$A3255),SamplingFeatures[Feature Code],0),"0000"),
", RelationshipTypeCV:  ",CHAR(34),INDEX(RelatedFeatures[Relationship Type],$A3255),CHAR(34),
", RelatedFeatureID: *SamplingFeatureID",TEXT(MATCH(INDEX(RelatedFeatures[Second Sampling Feature Code],$A3255),SamplingFeatures[Feature Code],0),"0000"),
", SpatialOffsetID:  ",IF(INDEX(RelatedFeatures[Offset Number],$A3255)="","",CONCATENATE("*SpatialOffsetID",TEXT(INDEX(RelatedFeatures[Offset Number],$A3255),"0000"))),"}")))</f>
        <v>#REF!</v>
      </c>
      <c r="P3255" t="e">
        <f>IF(INDEX(Methods[Method Type],$A3255)="","",
CONCATENATE("  - &amp;MethodID",TEXT($A3255,"0000"),
" {","MethodTypeCV:  ",CHAR(34),INDEX(Methods[Method Type],$A3255),CHAR(34),
", MethodCode:  ",CHAR(34),INDEX(Methods[Method Code],$A3255),CHAR(34),
", MethodName:  ",CHAR(34),INDEX(Methods[Method Name],$A3255),CHAR(34),
", MethodDescription:  ",CHAR(34),INDEX(Methods[Method Description],$A3255),CHAR(34),
", MethodLink:  ",CHAR(34),INDEX(Methods[Method Link],$A3255),CHAR(34),
", OrganizationID: *OrganizationID",TEXT(MATCH(INDEX(Methods[Organization Name],$A3255),Organizations[Organization Name],0),"0000"),"}"))</f>
        <v>#REF!</v>
      </c>
      <c r="Q3255" t="e">
        <f>IF(INDEX(Variables[Variable Type],$A3255)="","",
CONCATENATE("  - &amp;VariableID",TEXT($A3255,"0000"),
" {","VariableTypeCV:  ",CHAR(34),INDEX(Variables[Variable Type],$A3255),CHAR(34),
", VariableCode:  ",CHAR(34),INDEX(Variables[Variable Code],$A3255),CHAR(34),
", VariableNameCV:  ",CHAR(34),INDEX(Variables[Variable Name],$A3255),CHAR(34),
", VariableDefinition:  ",CHAR(34),INDEX(Variables[Variable Definition],$A3255),CHAR(34),
", SpecciationCV:  ",CHAR(34),INDEX(Variables[Speciation],$A3255),CHAR(34),
", NoDataValue:  ",CHAR(34),INDEX(Variables[No Data Value],$A3255),CHAR(34),"}"))</f>
        <v>#REF!</v>
      </c>
    </row>
    <row r="3256" spans="1:17" x14ac:dyDescent="0.25">
      <c r="A3256">
        <v>3253</v>
      </c>
      <c r="D3256" t="e">
        <f>IF(INDEX(People[First Name],$A3256)="","",
CONCATENATE("  - &amp;PersonID",TEXT($A3256,"0000"),
" {","PersonFirstName:  ",CHAR(34),INDEX(People[First Name],$A3256),CHAR(34),
", PersonMiddleName:  ",CHAR(34),INDEX(People[Middle Name],$A3256),CHAR(34),
", PersonLastName:  ",CHAR(34),INDEX(People[Last Name],$A3256),CHAR(34),"}"))</f>
        <v>#REF!</v>
      </c>
      <c r="E3256" t="e">
        <f>IF(INDEX(Organizations[Organization Type '[CV']],$A3256)="","",
CONCATENATE("  - &amp;OrganizationID",TEXT($A3256,"0000"),
" {","OrganizationTypeCV:  ",CHAR(34),INDEX(Organizations[Organization Type '[CV']],$A3256),CHAR(34),
", OrganizationCode:  ",CHAR(34),INDEX(Organizations[Organization Code],$A3256),CHAR(34),
", OrganizationName:  ",CHAR(34),INDEX(Organizations[Organization Name],$A3256),CHAR(34),
", OrganizationDescription:  ",CHAR(34),INDEX(Organizations[Organization Description],$A3256),CHAR(34),
", OrganizationLink:  ",CHAR(34),INDEX(Organizations[Organization Link],$A3256),CHAR(34),"}"))</f>
        <v>#REF!</v>
      </c>
      <c r="F3256" t="e">
        <f>IF(INDEX(People[First Name],$A3256)="","",
CONCATENATE("  - &amp;AffiliationID",TEXT($A3256,"0000"),
" {PersonID: *PersonID",TEXT($A3256,"0000"),
", OrganizationID: *OrganizationID",TEXT(MATCH(INDEX(People[Organization Name],$A3256),Organizations[Organization Name],0),"0000"),
", IsPrimaryOrganizationContact: , AffiliationStartDate: , AffiliationEndDate: , PrimaryPhone: ",
", PrimaryEmail: ",CHAR(34),INDEX(People[Primary Email],$A3256),CHAR(34),
", PrimaryAddress: ",CHAR(34),INDEX(People[Primary Address],$A3256),CHAR(34),
", PersonLink: }"))</f>
        <v>#REF!</v>
      </c>
      <c r="H3256" t="e">
        <f>IF(COUNTA(CitationInformation)=0,"",IF(INDEX(AuthorList[Author Name],$A3256)="","",
CONCATENATE("  - &amp;AuthorListID",TEXT($A3256,"0000"),
"  {CitationID: *CitationID0001",
", PersonID: *PersonID",TEXT(MATCH(INDEX(AuthorList[Author Name],$A3256),People[Full Name],0),"0000"),
", AuthorOrder: ",INDEX(AuthorList[Author Number],$A3256),"}")))</f>
        <v>#REF!</v>
      </c>
      <c r="K3256" t="e">
        <f>IF(INDEX(SamplingFeatures[Feature Code],$A3256)="","",
CONCATENATE("  - &amp;SamplingFeatureID",TEXT($A3256,"0000"),
" {","SamplingFeatureUUID:  ",CHAR(34),INDEX(SamplingFeatures[Sampling Feature UUID],$A3256),CHAR(34),
", SamplingFeatureTypeCV:  ",CHAR(34),INDEX(SamplingFeatures[Sampling Feature Type],$A3256),CHAR(34),
", SamplingFeatureCode:  ",CHAR(34),INDEX(SamplingFeatures[Feature Code],$A3256),CHAR(34),
", SamplingFeatureName:  ",CHAR(34),INDEX(SamplingFeatures[Feature Name],$A3256),CHAR(34),
", SamplingFeatureDescription:  ",CHAR(34),INDEX(SamplingFeatures[Feature Description],$A3256),CHAR(34),
", SamplingFeatureGeotypeCV:  ",CHAR(34),INDEX(SamplingFeatures[Feature Geo Type],$A3256),CHAR(34),
", FeatureGeometry:  ",CHAR(34),INDEX(SamplingFeatures[Feature Geometry],$A3256),CHAR(34),
", Elevation_m:  ",CHAR(34),INDEX(SamplingFeatures[Elevation_m],$A3256),CHAR(34),
", ElevationDatumCV:  ",CHAR(34),ElevationDatum,CHAR(34),"}"))</f>
        <v>#REF!</v>
      </c>
      <c r="L3256" t="e">
        <f>IF(INDEX(SamplingFeatures[Sampling Feature Type],$A3256)&lt;&gt;"Site","",
CONCATENATE("  - &amp;SiteID",TEXT(SUMPRODUCT(--($L$3:$L3255&lt;&gt;"")),"0000"),
" {","SamplingFeatureID:  *SamplingFeatureID",TEXT($A3256,"0000"),
", SiteTypeCV:  ",CHAR(34),INDEX(Sites[Site Type],$A3256),CHAR(34),
", Latitude:  ",INDEX(Sites[Latitude],$A3256),
", Longitude:  ",INDEX(Sites[Longitude],$A3256),
", SRSName:  ",CHAR(34),LatLonDatum,CHAR(34),"}"))</f>
        <v>#REF!</v>
      </c>
      <c r="M3256" t="e">
        <f>IF(INDEX(SamplingFeatures[Sampling Feature Type],$A3256)&lt;&gt;"Specimen","",
CONCATENATE("  - &amp;SpecimenID",TEXT(SUMPRODUCT(--($M$3:$M3255&lt;&gt;"")),"0000"),
" {","SamplingFeatureID:  *SamplingFeatureID",TEXT($A3256,"0000"),
", SpecimenTypeCV:  ",CHAR(34),INDEX(Specimens[Specimen Type],$A3256),CHAR(34),
", SpecimenMediumCV:  ",INDEX(Specimens[Specimen Medium],$A3256),
", IsFieldSpecimen:  ",CHAR(34),INDEX(Specimens[Is Field Specimen?],$A3256),CHAR(34),"}"))</f>
        <v>#REF!</v>
      </c>
      <c r="N3256" t="e">
        <f>IF(COUNTA(SpatialOffsets[])=0,"", IF(INDEX(SpatialOffsets[Spatial Offset Type],$A3256)="","",
CONCATENATE("  - &amp;SpatialOffsetID",TEXT($A3256,"0000"),
" {","SpatialOffsetTypeCV:  ",CHAR(34),INDEX(SpatialOffsets[Spatial Offset Type],$A3256),CHAR(34),
", Offset1Value:  ",INDEX(SpatialOffsets[Offset 1 Value],$A3256),
", Offset1UnitID:  ",CHAR(34),INDEX(SpatialOffsets[Offset 1 Unit],$A3256),CHAR(34),
", Offset2Value:  ",INDEX(SpatialOffsets[Offset 2 Value],$A3256),
", Offset2UnitID:  ",CHAR(34),INDEX(SpatialOffsets[Offset 2 Unit],$A3256),CHAR(34),
", Offset3Value:  ",INDEX(SpatialOffsets[Offset 3 Value],$A3256),
", Offset3UnitID:  ",CHAR(34),INDEX(SpatialOffsets[Offset 3 Unit],$A3256),CHAR(34),,"}")))</f>
        <v>#REF!</v>
      </c>
      <c r="O3256" t="e">
        <f>IF(COUNTA(RelatedFeatures[])=0,"", IF(INDEX(RelatedFeatures[First Sampling Feature Code],$A3256)="","",
CONCATENATE("  - &amp;RelationID",TEXT($A3256,"0000"),
" {","SamplingFeatureID:  *SamplingFeatureID",TEXT(MATCH(INDEX(RelatedFeatures[First Sampling Feature Code],$A3256),SamplingFeatures[Feature Code],0),"0000"),
", RelationshipTypeCV:  ",CHAR(34),INDEX(RelatedFeatures[Relationship Type],$A3256),CHAR(34),
", RelatedFeatureID: *SamplingFeatureID",TEXT(MATCH(INDEX(RelatedFeatures[Second Sampling Feature Code],$A3256),SamplingFeatures[Feature Code],0),"0000"),
", SpatialOffsetID:  ",IF(INDEX(RelatedFeatures[Offset Number],$A3256)="","",CONCATENATE("*SpatialOffsetID",TEXT(INDEX(RelatedFeatures[Offset Number],$A3256),"0000"))),"}")))</f>
        <v>#REF!</v>
      </c>
      <c r="P3256" t="e">
        <f>IF(INDEX(Methods[Method Type],$A3256)="","",
CONCATENATE("  - &amp;MethodID",TEXT($A3256,"0000"),
" {","MethodTypeCV:  ",CHAR(34),INDEX(Methods[Method Type],$A3256),CHAR(34),
", MethodCode:  ",CHAR(34),INDEX(Methods[Method Code],$A3256),CHAR(34),
", MethodName:  ",CHAR(34),INDEX(Methods[Method Name],$A3256),CHAR(34),
", MethodDescription:  ",CHAR(34),INDEX(Methods[Method Description],$A3256),CHAR(34),
", MethodLink:  ",CHAR(34),INDEX(Methods[Method Link],$A3256),CHAR(34),
", OrganizationID: *OrganizationID",TEXT(MATCH(INDEX(Methods[Organization Name],$A3256),Organizations[Organization Name],0),"0000"),"}"))</f>
        <v>#REF!</v>
      </c>
      <c r="Q3256" t="e">
        <f>IF(INDEX(Variables[Variable Type],$A3256)="","",
CONCATENATE("  - &amp;VariableID",TEXT($A3256,"0000"),
" {","VariableTypeCV:  ",CHAR(34),INDEX(Variables[Variable Type],$A3256),CHAR(34),
", VariableCode:  ",CHAR(34),INDEX(Variables[Variable Code],$A3256),CHAR(34),
", VariableNameCV:  ",CHAR(34),INDEX(Variables[Variable Name],$A3256),CHAR(34),
", VariableDefinition:  ",CHAR(34),INDEX(Variables[Variable Definition],$A3256),CHAR(34),
", SpecciationCV:  ",CHAR(34),INDEX(Variables[Speciation],$A3256),CHAR(34),
", NoDataValue:  ",CHAR(34),INDEX(Variables[No Data Value],$A3256),CHAR(34),"}"))</f>
        <v>#REF!</v>
      </c>
    </row>
    <row r="3257" spans="1:17" x14ac:dyDescent="0.25">
      <c r="A3257">
        <v>3254</v>
      </c>
      <c r="D3257" t="e">
        <f>IF(INDEX(People[First Name],$A3257)="","",
CONCATENATE("  - &amp;PersonID",TEXT($A3257,"0000"),
" {","PersonFirstName:  ",CHAR(34),INDEX(People[First Name],$A3257),CHAR(34),
", PersonMiddleName:  ",CHAR(34),INDEX(People[Middle Name],$A3257),CHAR(34),
", PersonLastName:  ",CHAR(34),INDEX(People[Last Name],$A3257),CHAR(34),"}"))</f>
        <v>#REF!</v>
      </c>
      <c r="E3257" t="e">
        <f>IF(INDEX(Organizations[Organization Type '[CV']],$A3257)="","",
CONCATENATE("  - &amp;OrganizationID",TEXT($A3257,"0000"),
" {","OrganizationTypeCV:  ",CHAR(34),INDEX(Organizations[Organization Type '[CV']],$A3257),CHAR(34),
", OrganizationCode:  ",CHAR(34),INDEX(Organizations[Organization Code],$A3257),CHAR(34),
", OrganizationName:  ",CHAR(34),INDEX(Organizations[Organization Name],$A3257),CHAR(34),
", OrganizationDescription:  ",CHAR(34),INDEX(Organizations[Organization Description],$A3257),CHAR(34),
", OrganizationLink:  ",CHAR(34),INDEX(Organizations[Organization Link],$A3257),CHAR(34),"}"))</f>
        <v>#REF!</v>
      </c>
      <c r="F3257" t="e">
        <f>IF(INDEX(People[First Name],$A3257)="","",
CONCATENATE("  - &amp;AffiliationID",TEXT($A3257,"0000"),
" {PersonID: *PersonID",TEXT($A3257,"0000"),
", OrganizationID: *OrganizationID",TEXT(MATCH(INDEX(People[Organization Name],$A3257),Organizations[Organization Name],0),"0000"),
", IsPrimaryOrganizationContact: , AffiliationStartDate: , AffiliationEndDate: , PrimaryPhone: ",
", PrimaryEmail: ",CHAR(34),INDEX(People[Primary Email],$A3257),CHAR(34),
", PrimaryAddress: ",CHAR(34),INDEX(People[Primary Address],$A3257),CHAR(34),
", PersonLink: }"))</f>
        <v>#REF!</v>
      </c>
      <c r="H3257" t="e">
        <f>IF(COUNTA(CitationInformation)=0,"",IF(INDEX(AuthorList[Author Name],$A3257)="","",
CONCATENATE("  - &amp;AuthorListID",TEXT($A3257,"0000"),
"  {CitationID: *CitationID0001",
", PersonID: *PersonID",TEXT(MATCH(INDEX(AuthorList[Author Name],$A3257),People[Full Name],0),"0000"),
", AuthorOrder: ",INDEX(AuthorList[Author Number],$A3257),"}")))</f>
        <v>#REF!</v>
      </c>
      <c r="K3257" t="e">
        <f>IF(INDEX(SamplingFeatures[Feature Code],$A3257)="","",
CONCATENATE("  - &amp;SamplingFeatureID",TEXT($A3257,"0000"),
" {","SamplingFeatureUUID:  ",CHAR(34),INDEX(SamplingFeatures[Sampling Feature UUID],$A3257),CHAR(34),
", SamplingFeatureTypeCV:  ",CHAR(34),INDEX(SamplingFeatures[Sampling Feature Type],$A3257),CHAR(34),
", SamplingFeatureCode:  ",CHAR(34),INDEX(SamplingFeatures[Feature Code],$A3257),CHAR(34),
", SamplingFeatureName:  ",CHAR(34),INDEX(SamplingFeatures[Feature Name],$A3257),CHAR(34),
", SamplingFeatureDescription:  ",CHAR(34),INDEX(SamplingFeatures[Feature Description],$A3257),CHAR(34),
", SamplingFeatureGeotypeCV:  ",CHAR(34),INDEX(SamplingFeatures[Feature Geo Type],$A3257),CHAR(34),
", FeatureGeometry:  ",CHAR(34),INDEX(SamplingFeatures[Feature Geometry],$A3257),CHAR(34),
", Elevation_m:  ",CHAR(34),INDEX(SamplingFeatures[Elevation_m],$A3257),CHAR(34),
", ElevationDatumCV:  ",CHAR(34),ElevationDatum,CHAR(34),"}"))</f>
        <v>#REF!</v>
      </c>
      <c r="L3257" t="e">
        <f>IF(INDEX(SamplingFeatures[Sampling Feature Type],$A3257)&lt;&gt;"Site","",
CONCATENATE("  - &amp;SiteID",TEXT(SUMPRODUCT(--($L$3:$L3256&lt;&gt;"")),"0000"),
" {","SamplingFeatureID:  *SamplingFeatureID",TEXT($A3257,"0000"),
", SiteTypeCV:  ",CHAR(34),INDEX(Sites[Site Type],$A3257),CHAR(34),
", Latitude:  ",INDEX(Sites[Latitude],$A3257),
", Longitude:  ",INDEX(Sites[Longitude],$A3257),
", SRSName:  ",CHAR(34),LatLonDatum,CHAR(34),"}"))</f>
        <v>#REF!</v>
      </c>
      <c r="M3257" t="e">
        <f>IF(INDEX(SamplingFeatures[Sampling Feature Type],$A3257)&lt;&gt;"Specimen","",
CONCATENATE("  - &amp;SpecimenID",TEXT(SUMPRODUCT(--($M$3:$M3256&lt;&gt;"")),"0000"),
" {","SamplingFeatureID:  *SamplingFeatureID",TEXT($A3257,"0000"),
", SpecimenTypeCV:  ",CHAR(34),INDEX(Specimens[Specimen Type],$A3257),CHAR(34),
", SpecimenMediumCV:  ",INDEX(Specimens[Specimen Medium],$A3257),
", IsFieldSpecimen:  ",CHAR(34),INDEX(Specimens[Is Field Specimen?],$A3257),CHAR(34),"}"))</f>
        <v>#REF!</v>
      </c>
      <c r="N3257" t="e">
        <f>IF(COUNTA(SpatialOffsets[])=0,"", IF(INDEX(SpatialOffsets[Spatial Offset Type],$A3257)="","",
CONCATENATE("  - &amp;SpatialOffsetID",TEXT($A3257,"0000"),
" {","SpatialOffsetTypeCV:  ",CHAR(34),INDEX(SpatialOffsets[Spatial Offset Type],$A3257),CHAR(34),
", Offset1Value:  ",INDEX(SpatialOffsets[Offset 1 Value],$A3257),
", Offset1UnitID:  ",CHAR(34),INDEX(SpatialOffsets[Offset 1 Unit],$A3257),CHAR(34),
", Offset2Value:  ",INDEX(SpatialOffsets[Offset 2 Value],$A3257),
", Offset2UnitID:  ",CHAR(34),INDEX(SpatialOffsets[Offset 2 Unit],$A3257),CHAR(34),
", Offset3Value:  ",INDEX(SpatialOffsets[Offset 3 Value],$A3257),
", Offset3UnitID:  ",CHAR(34),INDEX(SpatialOffsets[Offset 3 Unit],$A3257),CHAR(34),,"}")))</f>
        <v>#REF!</v>
      </c>
      <c r="O3257" t="e">
        <f>IF(COUNTA(RelatedFeatures[])=0,"", IF(INDEX(RelatedFeatures[First Sampling Feature Code],$A3257)="","",
CONCATENATE("  - &amp;RelationID",TEXT($A3257,"0000"),
" {","SamplingFeatureID:  *SamplingFeatureID",TEXT(MATCH(INDEX(RelatedFeatures[First Sampling Feature Code],$A3257),SamplingFeatures[Feature Code],0),"0000"),
", RelationshipTypeCV:  ",CHAR(34),INDEX(RelatedFeatures[Relationship Type],$A3257),CHAR(34),
", RelatedFeatureID: *SamplingFeatureID",TEXT(MATCH(INDEX(RelatedFeatures[Second Sampling Feature Code],$A3257),SamplingFeatures[Feature Code],0),"0000"),
", SpatialOffsetID:  ",IF(INDEX(RelatedFeatures[Offset Number],$A3257)="","",CONCATENATE("*SpatialOffsetID",TEXT(INDEX(RelatedFeatures[Offset Number],$A3257),"0000"))),"}")))</f>
        <v>#REF!</v>
      </c>
      <c r="P3257" t="e">
        <f>IF(INDEX(Methods[Method Type],$A3257)="","",
CONCATENATE("  - &amp;MethodID",TEXT($A3257,"0000"),
" {","MethodTypeCV:  ",CHAR(34),INDEX(Methods[Method Type],$A3257),CHAR(34),
", MethodCode:  ",CHAR(34),INDEX(Methods[Method Code],$A3257),CHAR(34),
", MethodName:  ",CHAR(34),INDEX(Methods[Method Name],$A3257),CHAR(34),
", MethodDescription:  ",CHAR(34),INDEX(Methods[Method Description],$A3257),CHAR(34),
", MethodLink:  ",CHAR(34),INDEX(Methods[Method Link],$A3257),CHAR(34),
", OrganizationID: *OrganizationID",TEXT(MATCH(INDEX(Methods[Organization Name],$A3257),Organizations[Organization Name],0),"0000"),"}"))</f>
        <v>#REF!</v>
      </c>
      <c r="Q3257" t="e">
        <f>IF(INDEX(Variables[Variable Type],$A3257)="","",
CONCATENATE("  - &amp;VariableID",TEXT($A3257,"0000"),
" {","VariableTypeCV:  ",CHAR(34),INDEX(Variables[Variable Type],$A3257),CHAR(34),
", VariableCode:  ",CHAR(34),INDEX(Variables[Variable Code],$A3257),CHAR(34),
", VariableNameCV:  ",CHAR(34),INDEX(Variables[Variable Name],$A3257),CHAR(34),
", VariableDefinition:  ",CHAR(34),INDEX(Variables[Variable Definition],$A3257),CHAR(34),
", SpecciationCV:  ",CHAR(34),INDEX(Variables[Speciation],$A3257),CHAR(34),
", NoDataValue:  ",CHAR(34),INDEX(Variables[No Data Value],$A3257),CHAR(34),"}"))</f>
        <v>#REF!</v>
      </c>
    </row>
    <row r="3258" spans="1:17" x14ac:dyDescent="0.25">
      <c r="A3258">
        <v>3255</v>
      </c>
      <c r="D3258" t="e">
        <f>IF(INDEX(People[First Name],$A3258)="","",
CONCATENATE("  - &amp;PersonID",TEXT($A3258,"0000"),
" {","PersonFirstName:  ",CHAR(34),INDEX(People[First Name],$A3258),CHAR(34),
", PersonMiddleName:  ",CHAR(34),INDEX(People[Middle Name],$A3258),CHAR(34),
", PersonLastName:  ",CHAR(34),INDEX(People[Last Name],$A3258),CHAR(34),"}"))</f>
        <v>#REF!</v>
      </c>
      <c r="E3258" t="e">
        <f>IF(INDEX(Organizations[Organization Type '[CV']],$A3258)="","",
CONCATENATE("  - &amp;OrganizationID",TEXT($A3258,"0000"),
" {","OrganizationTypeCV:  ",CHAR(34),INDEX(Organizations[Organization Type '[CV']],$A3258),CHAR(34),
", OrganizationCode:  ",CHAR(34),INDEX(Organizations[Organization Code],$A3258),CHAR(34),
", OrganizationName:  ",CHAR(34),INDEX(Organizations[Organization Name],$A3258),CHAR(34),
", OrganizationDescription:  ",CHAR(34),INDEX(Organizations[Organization Description],$A3258),CHAR(34),
", OrganizationLink:  ",CHAR(34),INDEX(Organizations[Organization Link],$A3258),CHAR(34),"}"))</f>
        <v>#REF!</v>
      </c>
      <c r="F3258" t="e">
        <f>IF(INDEX(People[First Name],$A3258)="","",
CONCATENATE("  - &amp;AffiliationID",TEXT($A3258,"0000"),
" {PersonID: *PersonID",TEXT($A3258,"0000"),
", OrganizationID: *OrganizationID",TEXT(MATCH(INDEX(People[Organization Name],$A3258),Organizations[Organization Name],0),"0000"),
", IsPrimaryOrganizationContact: , AffiliationStartDate: , AffiliationEndDate: , PrimaryPhone: ",
", PrimaryEmail: ",CHAR(34),INDEX(People[Primary Email],$A3258),CHAR(34),
", PrimaryAddress: ",CHAR(34),INDEX(People[Primary Address],$A3258),CHAR(34),
", PersonLink: }"))</f>
        <v>#REF!</v>
      </c>
      <c r="H3258" t="e">
        <f>IF(COUNTA(CitationInformation)=0,"",IF(INDEX(AuthorList[Author Name],$A3258)="","",
CONCATENATE("  - &amp;AuthorListID",TEXT($A3258,"0000"),
"  {CitationID: *CitationID0001",
", PersonID: *PersonID",TEXT(MATCH(INDEX(AuthorList[Author Name],$A3258),People[Full Name],0),"0000"),
", AuthorOrder: ",INDEX(AuthorList[Author Number],$A3258),"}")))</f>
        <v>#REF!</v>
      </c>
      <c r="K3258" t="e">
        <f>IF(INDEX(SamplingFeatures[Feature Code],$A3258)="","",
CONCATENATE("  - &amp;SamplingFeatureID",TEXT($A3258,"0000"),
" {","SamplingFeatureUUID:  ",CHAR(34),INDEX(SamplingFeatures[Sampling Feature UUID],$A3258),CHAR(34),
", SamplingFeatureTypeCV:  ",CHAR(34),INDEX(SamplingFeatures[Sampling Feature Type],$A3258),CHAR(34),
", SamplingFeatureCode:  ",CHAR(34),INDEX(SamplingFeatures[Feature Code],$A3258),CHAR(34),
", SamplingFeatureName:  ",CHAR(34),INDEX(SamplingFeatures[Feature Name],$A3258),CHAR(34),
", SamplingFeatureDescription:  ",CHAR(34),INDEX(SamplingFeatures[Feature Description],$A3258),CHAR(34),
", SamplingFeatureGeotypeCV:  ",CHAR(34),INDEX(SamplingFeatures[Feature Geo Type],$A3258),CHAR(34),
", FeatureGeometry:  ",CHAR(34),INDEX(SamplingFeatures[Feature Geometry],$A3258),CHAR(34),
", Elevation_m:  ",CHAR(34),INDEX(SamplingFeatures[Elevation_m],$A3258),CHAR(34),
", ElevationDatumCV:  ",CHAR(34),ElevationDatum,CHAR(34),"}"))</f>
        <v>#REF!</v>
      </c>
      <c r="L3258" t="e">
        <f>IF(INDEX(SamplingFeatures[Sampling Feature Type],$A3258)&lt;&gt;"Site","",
CONCATENATE("  - &amp;SiteID",TEXT(SUMPRODUCT(--($L$3:$L3257&lt;&gt;"")),"0000"),
" {","SamplingFeatureID:  *SamplingFeatureID",TEXT($A3258,"0000"),
", SiteTypeCV:  ",CHAR(34),INDEX(Sites[Site Type],$A3258),CHAR(34),
", Latitude:  ",INDEX(Sites[Latitude],$A3258),
", Longitude:  ",INDEX(Sites[Longitude],$A3258),
", SRSName:  ",CHAR(34),LatLonDatum,CHAR(34),"}"))</f>
        <v>#REF!</v>
      </c>
      <c r="M3258" t="e">
        <f>IF(INDEX(SamplingFeatures[Sampling Feature Type],$A3258)&lt;&gt;"Specimen","",
CONCATENATE("  - &amp;SpecimenID",TEXT(SUMPRODUCT(--($M$3:$M3257&lt;&gt;"")),"0000"),
" {","SamplingFeatureID:  *SamplingFeatureID",TEXT($A3258,"0000"),
", SpecimenTypeCV:  ",CHAR(34),INDEX(Specimens[Specimen Type],$A3258),CHAR(34),
", SpecimenMediumCV:  ",INDEX(Specimens[Specimen Medium],$A3258),
", IsFieldSpecimen:  ",CHAR(34),INDEX(Specimens[Is Field Specimen?],$A3258),CHAR(34),"}"))</f>
        <v>#REF!</v>
      </c>
      <c r="N3258" t="e">
        <f>IF(COUNTA(SpatialOffsets[])=0,"", IF(INDEX(SpatialOffsets[Spatial Offset Type],$A3258)="","",
CONCATENATE("  - &amp;SpatialOffsetID",TEXT($A3258,"0000"),
" {","SpatialOffsetTypeCV:  ",CHAR(34),INDEX(SpatialOffsets[Spatial Offset Type],$A3258),CHAR(34),
", Offset1Value:  ",INDEX(SpatialOffsets[Offset 1 Value],$A3258),
", Offset1UnitID:  ",CHAR(34),INDEX(SpatialOffsets[Offset 1 Unit],$A3258),CHAR(34),
", Offset2Value:  ",INDEX(SpatialOffsets[Offset 2 Value],$A3258),
", Offset2UnitID:  ",CHAR(34),INDEX(SpatialOffsets[Offset 2 Unit],$A3258),CHAR(34),
", Offset3Value:  ",INDEX(SpatialOffsets[Offset 3 Value],$A3258),
", Offset3UnitID:  ",CHAR(34),INDEX(SpatialOffsets[Offset 3 Unit],$A3258),CHAR(34),,"}")))</f>
        <v>#REF!</v>
      </c>
      <c r="O3258" t="e">
        <f>IF(COUNTA(RelatedFeatures[])=0,"", IF(INDEX(RelatedFeatures[First Sampling Feature Code],$A3258)="","",
CONCATENATE("  - &amp;RelationID",TEXT($A3258,"0000"),
" {","SamplingFeatureID:  *SamplingFeatureID",TEXT(MATCH(INDEX(RelatedFeatures[First Sampling Feature Code],$A3258),SamplingFeatures[Feature Code],0),"0000"),
", RelationshipTypeCV:  ",CHAR(34),INDEX(RelatedFeatures[Relationship Type],$A3258),CHAR(34),
", RelatedFeatureID: *SamplingFeatureID",TEXT(MATCH(INDEX(RelatedFeatures[Second Sampling Feature Code],$A3258),SamplingFeatures[Feature Code],0),"0000"),
", SpatialOffsetID:  ",IF(INDEX(RelatedFeatures[Offset Number],$A3258)="","",CONCATENATE("*SpatialOffsetID",TEXT(INDEX(RelatedFeatures[Offset Number],$A3258),"0000"))),"}")))</f>
        <v>#REF!</v>
      </c>
      <c r="P3258" t="e">
        <f>IF(INDEX(Methods[Method Type],$A3258)="","",
CONCATENATE("  - &amp;MethodID",TEXT($A3258,"0000"),
" {","MethodTypeCV:  ",CHAR(34),INDEX(Methods[Method Type],$A3258),CHAR(34),
", MethodCode:  ",CHAR(34),INDEX(Methods[Method Code],$A3258),CHAR(34),
", MethodName:  ",CHAR(34),INDEX(Methods[Method Name],$A3258),CHAR(34),
", MethodDescription:  ",CHAR(34),INDEX(Methods[Method Description],$A3258),CHAR(34),
", MethodLink:  ",CHAR(34),INDEX(Methods[Method Link],$A3258),CHAR(34),
", OrganizationID: *OrganizationID",TEXT(MATCH(INDEX(Methods[Organization Name],$A3258),Organizations[Organization Name],0),"0000"),"}"))</f>
        <v>#REF!</v>
      </c>
      <c r="Q3258" t="e">
        <f>IF(INDEX(Variables[Variable Type],$A3258)="","",
CONCATENATE("  - &amp;VariableID",TEXT($A3258,"0000"),
" {","VariableTypeCV:  ",CHAR(34),INDEX(Variables[Variable Type],$A3258),CHAR(34),
", VariableCode:  ",CHAR(34),INDEX(Variables[Variable Code],$A3258),CHAR(34),
", VariableNameCV:  ",CHAR(34),INDEX(Variables[Variable Name],$A3258),CHAR(34),
", VariableDefinition:  ",CHAR(34),INDEX(Variables[Variable Definition],$A3258),CHAR(34),
", SpecciationCV:  ",CHAR(34),INDEX(Variables[Speciation],$A3258),CHAR(34),
", NoDataValue:  ",CHAR(34),INDEX(Variables[No Data Value],$A3258),CHAR(34),"}"))</f>
        <v>#REF!</v>
      </c>
    </row>
    <row r="3259" spans="1:17" x14ac:dyDescent="0.25">
      <c r="A3259">
        <v>3256</v>
      </c>
      <c r="D3259" t="e">
        <f>IF(INDEX(People[First Name],$A3259)="","",
CONCATENATE("  - &amp;PersonID",TEXT($A3259,"0000"),
" {","PersonFirstName:  ",CHAR(34),INDEX(People[First Name],$A3259),CHAR(34),
", PersonMiddleName:  ",CHAR(34),INDEX(People[Middle Name],$A3259),CHAR(34),
", PersonLastName:  ",CHAR(34),INDEX(People[Last Name],$A3259),CHAR(34),"}"))</f>
        <v>#REF!</v>
      </c>
      <c r="E3259" t="e">
        <f>IF(INDEX(Organizations[Organization Type '[CV']],$A3259)="","",
CONCATENATE("  - &amp;OrganizationID",TEXT($A3259,"0000"),
" {","OrganizationTypeCV:  ",CHAR(34),INDEX(Organizations[Organization Type '[CV']],$A3259),CHAR(34),
", OrganizationCode:  ",CHAR(34),INDEX(Organizations[Organization Code],$A3259),CHAR(34),
", OrganizationName:  ",CHAR(34),INDEX(Organizations[Organization Name],$A3259),CHAR(34),
", OrganizationDescription:  ",CHAR(34),INDEX(Organizations[Organization Description],$A3259),CHAR(34),
", OrganizationLink:  ",CHAR(34),INDEX(Organizations[Organization Link],$A3259),CHAR(34),"}"))</f>
        <v>#REF!</v>
      </c>
      <c r="F3259" t="e">
        <f>IF(INDEX(People[First Name],$A3259)="","",
CONCATENATE("  - &amp;AffiliationID",TEXT($A3259,"0000"),
" {PersonID: *PersonID",TEXT($A3259,"0000"),
", OrganizationID: *OrganizationID",TEXT(MATCH(INDEX(People[Organization Name],$A3259),Organizations[Organization Name],0),"0000"),
", IsPrimaryOrganizationContact: , AffiliationStartDate: , AffiliationEndDate: , PrimaryPhone: ",
", PrimaryEmail: ",CHAR(34),INDEX(People[Primary Email],$A3259),CHAR(34),
", PrimaryAddress: ",CHAR(34),INDEX(People[Primary Address],$A3259),CHAR(34),
", PersonLink: }"))</f>
        <v>#REF!</v>
      </c>
      <c r="H3259" t="e">
        <f>IF(COUNTA(CitationInformation)=0,"",IF(INDEX(AuthorList[Author Name],$A3259)="","",
CONCATENATE("  - &amp;AuthorListID",TEXT($A3259,"0000"),
"  {CitationID: *CitationID0001",
", PersonID: *PersonID",TEXT(MATCH(INDEX(AuthorList[Author Name],$A3259),People[Full Name],0),"0000"),
", AuthorOrder: ",INDEX(AuthorList[Author Number],$A3259),"}")))</f>
        <v>#REF!</v>
      </c>
      <c r="K3259" t="e">
        <f>IF(INDEX(SamplingFeatures[Feature Code],$A3259)="","",
CONCATENATE("  - &amp;SamplingFeatureID",TEXT($A3259,"0000"),
" {","SamplingFeatureUUID:  ",CHAR(34),INDEX(SamplingFeatures[Sampling Feature UUID],$A3259),CHAR(34),
", SamplingFeatureTypeCV:  ",CHAR(34),INDEX(SamplingFeatures[Sampling Feature Type],$A3259),CHAR(34),
", SamplingFeatureCode:  ",CHAR(34),INDEX(SamplingFeatures[Feature Code],$A3259),CHAR(34),
", SamplingFeatureName:  ",CHAR(34),INDEX(SamplingFeatures[Feature Name],$A3259),CHAR(34),
", SamplingFeatureDescription:  ",CHAR(34),INDEX(SamplingFeatures[Feature Description],$A3259),CHAR(34),
", SamplingFeatureGeotypeCV:  ",CHAR(34),INDEX(SamplingFeatures[Feature Geo Type],$A3259),CHAR(34),
", FeatureGeometry:  ",CHAR(34),INDEX(SamplingFeatures[Feature Geometry],$A3259),CHAR(34),
", Elevation_m:  ",CHAR(34),INDEX(SamplingFeatures[Elevation_m],$A3259),CHAR(34),
", ElevationDatumCV:  ",CHAR(34),ElevationDatum,CHAR(34),"}"))</f>
        <v>#REF!</v>
      </c>
      <c r="L3259" t="e">
        <f>IF(INDEX(SamplingFeatures[Sampling Feature Type],$A3259)&lt;&gt;"Site","",
CONCATENATE("  - &amp;SiteID",TEXT(SUMPRODUCT(--($L$3:$L3258&lt;&gt;"")),"0000"),
" {","SamplingFeatureID:  *SamplingFeatureID",TEXT($A3259,"0000"),
", SiteTypeCV:  ",CHAR(34),INDEX(Sites[Site Type],$A3259),CHAR(34),
", Latitude:  ",INDEX(Sites[Latitude],$A3259),
", Longitude:  ",INDEX(Sites[Longitude],$A3259),
", SRSName:  ",CHAR(34),LatLonDatum,CHAR(34),"}"))</f>
        <v>#REF!</v>
      </c>
      <c r="M3259" t="e">
        <f>IF(INDEX(SamplingFeatures[Sampling Feature Type],$A3259)&lt;&gt;"Specimen","",
CONCATENATE("  - &amp;SpecimenID",TEXT(SUMPRODUCT(--($M$3:$M3258&lt;&gt;"")),"0000"),
" {","SamplingFeatureID:  *SamplingFeatureID",TEXT($A3259,"0000"),
", SpecimenTypeCV:  ",CHAR(34),INDEX(Specimens[Specimen Type],$A3259),CHAR(34),
", SpecimenMediumCV:  ",INDEX(Specimens[Specimen Medium],$A3259),
", IsFieldSpecimen:  ",CHAR(34),INDEX(Specimens[Is Field Specimen?],$A3259),CHAR(34),"}"))</f>
        <v>#REF!</v>
      </c>
      <c r="N3259" t="e">
        <f>IF(COUNTA(SpatialOffsets[])=0,"", IF(INDEX(SpatialOffsets[Spatial Offset Type],$A3259)="","",
CONCATENATE("  - &amp;SpatialOffsetID",TEXT($A3259,"0000"),
" {","SpatialOffsetTypeCV:  ",CHAR(34),INDEX(SpatialOffsets[Spatial Offset Type],$A3259),CHAR(34),
", Offset1Value:  ",INDEX(SpatialOffsets[Offset 1 Value],$A3259),
", Offset1UnitID:  ",CHAR(34),INDEX(SpatialOffsets[Offset 1 Unit],$A3259),CHAR(34),
", Offset2Value:  ",INDEX(SpatialOffsets[Offset 2 Value],$A3259),
", Offset2UnitID:  ",CHAR(34),INDEX(SpatialOffsets[Offset 2 Unit],$A3259),CHAR(34),
", Offset3Value:  ",INDEX(SpatialOffsets[Offset 3 Value],$A3259),
", Offset3UnitID:  ",CHAR(34),INDEX(SpatialOffsets[Offset 3 Unit],$A3259),CHAR(34),,"}")))</f>
        <v>#REF!</v>
      </c>
      <c r="O3259" t="e">
        <f>IF(COUNTA(RelatedFeatures[])=0,"", IF(INDEX(RelatedFeatures[First Sampling Feature Code],$A3259)="","",
CONCATENATE("  - &amp;RelationID",TEXT($A3259,"0000"),
" {","SamplingFeatureID:  *SamplingFeatureID",TEXT(MATCH(INDEX(RelatedFeatures[First Sampling Feature Code],$A3259),SamplingFeatures[Feature Code],0),"0000"),
", RelationshipTypeCV:  ",CHAR(34),INDEX(RelatedFeatures[Relationship Type],$A3259),CHAR(34),
", RelatedFeatureID: *SamplingFeatureID",TEXT(MATCH(INDEX(RelatedFeatures[Second Sampling Feature Code],$A3259),SamplingFeatures[Feature Code],0),"0000"),
", SpatialOffsetID:  ",IF(INDEX(RelatedFeatures[Offset Number],$A3259)="","",CONCATENATE("*SpatialOffsetID",TEXT(INDEX(RelatedFeatures[Offset Number],$A3259),"0000"))),"}")))</f>
        <v>#REF!</v>
      </c>
      <c r="P3259" t="e">
        <f>IF(INDEX(Methods[Method Type],$A3259)="","",
CONCATENATE("  - &amp;MethodID",TEXT($A3259,"0000"),
" {","MethodTypeCV:  ",CHAR(34),INDEX(Methods[Method Type],$A3259),CHAR(34),
", MethodCode:  ",CHAR(34),INDEX(Methods[Method Code],$A3259),CHAR(34),
", MethodName:  ",CHAR(34),INDEX(Methods[Method Name],$A3259),CHAR(34),
", MethodDescription:  ",CHAR(34),INDEX(Methods[Method Description],$A3259),CHAR(34),
", MethodLink:  ",CHAR(34),INDEX(Methods[Method Link],$A3259),CHAR(34),
", OrganizationID: *OrganizationID",TEXT(MATCH(INDEX(Methods[Organization Name],$A3259),Organizations[Organization Name],0),"0000"),"}"))</f>
        <v>#REF!</v>
      </c>
      <c r="Q3259" t="e">
        <f>IF(INDEX(Variables[Variable Type],$A3259)="","",
CONCATENATE("  - &amp;VariableID",TEXT($A3259,"0000"),
" {","VariableTypeCV:  ",CHAR(34),INDEX(Variables[Variable Type],$A3259),CHAR(34),
", VariableCode:  ",CHAR(34),INDEX(Variables[Variable Code],$A3259),CHAR(34),
", VariableNameCV:  ",CHAR(34),INDEX(Variables[Variable Name],$A3259),CHAR(34),
", VariableDefinition:  ",CHAR(34),INDEX(Variables[Variable Definition],$A3259),CHAR(34),
", SpecciationCV:  ",CHAR(34),INDEX(Variables[Speciation],$A3259),CHAR(34),
", NoDataValue:  ",CHAR(34),INDEX(Variables[No Data Value],$A3259),CHAR(34),"}"))</f>
        <v>#REF!</v>
      </c>
    </row>
    <row r="3260" spans="1:17" x14ac:dyDescent="0.25">
      <c r="A3260">
        <v>3257</v>
      </c>
      <c r="D3260" t="e">
        <f>IF(INDEX(People[First Name],$A3260)="","",
CONCATENATE("  - &amp;PersonID",TEXT($A3260,"0000"),
" {","PersonFirstName:  ",CHAR(34),INDEX(People[First Name],$A3260),CHAR(34),
", PersonMiddleName:  ",CHAR(34),INDEX(People[Middle Name],$A3260),CHAR(34),
", PersonLastName:  ",CHAR(34),INDEX(People[Last Name],$A3260),CHAR(34),"}"))</f>
        <v>#REF!</v>
      </c>
      <c r="E3260" t="e">
        <f>IF(INDEX(Organizations[Organization Type '[CV']],$A3260)="","",
CONCATENATE("  - &amp;OrganizationID",TEXT($A3260,"0000"),
" {","OrganizationTypeCV:  ",CHAR(34),INDEX(Organizations[Organization Type '[CV']],$A3260),CHAR(34),
", OrganizationCode:  ",CHAR(34),INDEX(Organizations[Organization Code],$A3260),CHAR(34),
", OrganizationName:  ",CHAR(34),INDEX(Organizations[Organization Name],$A3260),CHAR(34),
", OrganizationDescription:  ",CHAR(34),INDEX(Organizations[Organization Description],$A3260),CHAR(34),
", OrganizationLink:  ",CHAR(34),INDEX(Organizations[Organization Link],$A3260),CHAR(34),"}"))</f>
        <v>#REF!</v>
      </c>
      <c r="F3260" t="e">
        <f>IF(INDEX(People[First Name],$A3260)="","",
CONCATENATE("  - &amp;AffiliationID",TEXT($A3260,"0000"),
" {PersonID: *PersonID",TEXT($A3260,"0000"),
", OrganizationID: *OrganizationID",TEXT(MATCH(INDEX(People[Organization Name],$A3260),Organizations[Organization Name],0),"0000"),
", IsPrimaryOrganizationContact: , AffiliationStartDate: , AffiliationEndDate: , PrimaryPhone: ",
", PrimaryEmail: ",CHAR(34),INDEX(People[Primary Email],$A3260),CHAR(34),
", PrimaryAddress: ",CHAR(34),INDEX(People[Primary Address],$A3260),CHAR(34),
", PersonLink: }"))</f>
        <v>#REF!</v>
      </c>
      <c r="H3260" t="e">
        <f>IF(COUNTA(CitationInformation)=0,"",IF(INDEX(AuthorList[Author Name],$A3260)="","",
CONCATENATE("  - &amp;AuthorListID",TEXT($A3260,"0000"),
"  {CitationID: *CitationID0001",
", PersonID: *PersonID",TEXT(MATCH(INDEX(AuthorList[Author Name],$A3260),People[Full Name],0),"0000"),
", AuthorOrder: ",INDEX(AuthorList[Author Number],$A3260),"}")))</f>
        <v>#REF!</v>
      </c>
      <c r="K3260" t="e">
        <f>IF(INDEX(SamplingFeatures[Feature Code],$A3260)="","",
CONCATENATE("  - &amp;SamplingFeatureID",TEXT($A3260,"0000"),
" {","SamplingFeatureUUID:  ",CHAR(34),INDEX(SamplingFeatures[Sampling Feature UUID],$A3260),CHAR(34),
", SamplingFeatureTypeCV:  ",CHAR(34),INDEX(SamplingFeatures[Sampling Feature Type],$A3260),CHAR(34),
", SamplingFeatureCode:  ",CHAR(34),INDEX(SamplingFeatures[Feature Code],$A3260),CHAR(34),
", SamplingFeatureName:  ",CHAR(34),INDEX(SamplingFeatures[Feature Name],$A3260),CHAR(34),
", SamplingFeatureDescription:  ",CHAR(34),INDEX(SamplingFeatures[Feature Description],$A3260),CHAR(34),
", SamplingFeatureGeotypeCV:  ",CHAR(34),INDEX(SamplingFeatures[Feature Geo Type],$A3260),CHAR(34),
", FeatureGeometry:  ",CHAR(34),INDEX(SamplingFeatures[Feature Geometry],$A3260),CHAR(34),
", Elevation_m:  ",CHAR(34),INDEX(SamplingFeatures[Elevation_m],$A3260),CHAR(34),
", ElevationDatumCV:  ",CHAR(34),ElevationDatum,CHAR(34),"}"))</f>
        <v>#REF!</v>
      </c>
      <c r="L3260" t="e">
        <f>IF(INDEX(SamplingFeatures[Sampling Feature Type],$A3260)&lt;&gt;"Site","",
CONCATENATE("  - &amp;SiteID",TEXT(SUMPRODUCT(--($L$3:$L3259&lt;&gt;"")),"0000"),
" {","SamplingFeatureID:  *SamplingFeatureID",TEXT($A3260,"0000"),
", SiteTypeCV:  ",CHAR(34),INDEX(Sites[Site Type],$A3260),CHAR(34),
", Latitude:  ",INDEX(Sites[Latitude],$A3260),
", Longitude:  ",INDEX(Sites[Longitude],$A3260),
", SRSName:  ",CHAR(34),LatLonDatum,CHAR(34),"}"))</f>
        <v>#REF!</v>
      </c>
      <c r="M3260" t="e">
        <f>IF(INDEX(SamplingFeatures[Sampling Feature Type],$A3260)&lt;&gt;"Specimen","",
CONCATENATE("  - &amp;SpecimenID",TEXT(SUMPRODUCT(--($M$3:$M3259&lt;&gt;"")),"0000"),
" {","SamplingFeatureID:  *SamplingFeatureID",TEXT($A3260,"0000"),
", SpecimenTypeCV:  ",CHAR(34),INDEX(Specimens[Specimen Type],$A3260),CHAR(34),
", SpecimenMediumCV:  ",INDEX(Specimens[Specimen Medium],$A3260),
", IsFieldSpecimen:  ",CHAR(34),INDEX(Specimens[Is Field Specimen?],$A3260),CHAR(34),"}"))</f>
        <v>#REF!</v>
      </c>
      <c r="N3260" t="e">
        <f>IF(COUNTA(SpatialOffsets[])=0,"", IF(INDEX(SpatialOffsets[Spatial Offset Type],$A3260)="","",
CONCATENATE("  - &amp;SpatialOffsetID",TEXT($A3260,"0000"),
" {","SpatialOffsetTypeCV:  ",CHAR(34),INDEX(SpatialOffsets[Spatial Offset Type],$A3260),CHAR(34),
", Offset1Value:  ",INDEX(SpatialOffsets[Offset 1 Value],$A3260),
", Offset1UnitID:  ",CHAR(34),INDEX(SpatialOffsets[Offset 1 Unit],$A3260),CHAR(34),
", Offset2Value:  ",INDEX(SpatialOffsets[Offset 2 Value],$A3260),
", Offset2UnitID:  ",CHAR(34),INDEX(SpatialOffsets[Offset 2 Unit],$A3260),CHAR(34),
", Offset3Value:  ",INDEX(SpatialOffsets[Offset 3 Value],$A3260),
", Offset3UnitID:  ",CHAR(34),INDEX(SpatialOffsets[Offset 3 Unit],$A3260),CHAR(34),,"}")))</f>
        <v>#REF!</v>
      </c>
      <c r="O3260" t="e">
        <f>IF(COUNTA(RelatedFeatures[])=0,"", IF(INDEX(RelatedFeatures[First Sampling Feature Code],$A3260)="","",
CONCATENATE("  - &amp;RelationID",TEXT($A3260,"0000"),
" {","SamplingFeatureID:  *SamplingFeatureID",TEXT(MATCH(INDEX(RelatedFeatures[First Sampling Feature Code],$A3260),SamplingFeatures[Feature Code],0),"0000"),
", RelationshipTypeCV:  ",CHAR(34),INDEX(RelatedFeatures[Relationship Type],$A3260),CHAR(34),
", RelatedFeatureID: *SamplingFeatureID",TEXT(MATCH(INDEX(RelatedFeatures[Second Sampling Feature Code],$A3260),SamplingFeatures[Feature Code],0),"0000"),
", SpatialOffsetID:  ",IF(INDEX(RelatedFeatures[Offset Number],$A3260)="","",CONCATENATE("*SpatialOffsetID",TEXT(INDEX(RelatedFeatures[Offset Number],$A3260),"0000"))),"}")))</f>
        <v>#REF!</v>
      </c>
      <c r="P3260" t="e">
        <f>IF(INDEX(Methods[Method Type],$A3260)="","",
CONCATENATE("  - &amp;MethodID",TEXT($A3260,"0000"),
" {","MethodTypeCV:  ",CHAR(34),INDEX(Methods[Method Type],$A3260),CHAR(34),
", MethodCode:  ",CHAR(34),INDEX(Methods[Method Code],$A3260),CHAR(34),
", MethodName:  ",CHAR(34),INDEX(Methods[Method Name],$A3260),CHAR(34),
", MethodDescription:  ",CHAR(34),INDEX(Methods[Method Description],$A3260),CHAR(34),
", MethodLink:  ",CHAR(34),INDEX(Methods[Method Link],$A3260),CHAR(34),
", OrganizationID: *OrganizationID",TEXT(MATCH(INDEX(Methods[Organization Name],$A3260),Organizations[Organization Name],0),"0000"),"}"))</f>
        <v>#REF!</v>
      </c>
      <c r="Q3260" t="e">
        <f>IF(INDEX(Variables[Variable Type],$A3260)="","",
CONCATENATE("  - &amp;VariableID",TEXT($A3260,"0000"),
" {","VariableTypeCV:  ",CHAR(34),INDEX(Variables[Variable Type],$A3260),CHAR(34),
", VariableCode:  ",CHAR(34),INDEX(Variables[Variable Code],$A3260),CHAR(34),
", VariableNameCV:  ",CHAR(34),INDEX(Variables[Variable Name],$A3260),CHAR(34),
", VariableDefinition:  ",CHAR(34),INDEX(Variables[Variable Definition],$A3260),CHAR(34),
", SpecciationCV:  ",CHAR(34),INDEX(Variables[Speciation],$A3260),CHAR(34),
", NoDataValue:  ",CHAR(34),INDEX(Variables[No Data Value],$A3260),CHAR(34),"}"))</f>
        <v>#REF!</v>
      </c>
    </row>
    <row r="3261" spans="1:17" x14ac:dyDescent="0.25">
      <c r="A3261">
        <v>3258</v>
      </c>
      <c r="D3261" t="e">
        <f>IF(INDEX(People[First Name],$A3261)="","",
CONCATENATE("  - &amp;PersonID",TEXT($A3261,"0000"),
" {","PersonFirstName:  ",CHAR(34),INDEX(People[First Name],$A3261),CHAR(34),
", PersonMiddleName:  ",CHAR(34),INDEX(People[Middle Name],$A3261),CHAR(34),
", PersonLastName:  ",CHAR(34),INDEX(People[Last Name],$A3261),CHAR(34),"}"))</f>
        <v>#REF!</v>
      </c>
      <c r="E3261" t="e">
        <f>IF(INDEX(Organizations[Organization Type '[CV']],$A3261)="","",
CONCATENATE("  - &amp;OrganizationID",TEXT($A3261,"0000"),
" {","OrganizationTypeCV:  ",CHAR(34),INDEX(Organizations[Organization Type '[CV']],$A3261),CHAR(34),
", OrganizationCode:  ",CHAR(34),INDEX(Organizations[Organization Code],$A3261),CHAR(34),
", OrganizationName:  ",CHAR(34),INDEX(Organizations[Organization Name],$A3261),CHAR(34),
", OrganizationDescription:  ",CHAR(34),INDEX(Organizations[Organization Description],$A3261),CHAR(34),
", OrganizationLink:  ",CHAR(34),INDEX(Organizations[Organization Link],$A3261),CHAR(34),"}"))</f>
        <v>#REF!</v>
      </c>
      <c r="F3261" t="e">
        <f>IF(INDEX(People[First Name],$A3261)="","",
CONCATENATE("  - &amp;AffiliationID",TEXT($A3261,"0000"),
" {PersonID: *PersonID",TEXT($A3261,"0000"),
", OrganizationID: *OrganizationID",TEXT(MATCH(INDEX(People[Organization Name],$A3261),Organizations[Organization Name],0),"0000"),
", IsPrimaryOrganizationContact: , AffiliationStartDate: , AffiliationEndDate: , PrimaryPhone: ",
", PrimaryEmail: ",CHAR(34),INDEX(People[Primary Email],$A3261),CHAR(34),
", PrimaryAddress: ",CHAR(34),INDEX(People[Primary Address],$A3261),CHAR(34),
", PersonLink: }"))</f>
        <v>#REF!</v>
      </c>
      <c r="H3261" t="e">
        <f>IF(COUNTA(CitationInformation)=0,"",IF(INDEX(AuthorList[Author Name],$A3261)="","",
CONCATENATE("  - &amp;AuthorListID",TEXT($A3261,"0000"),
"  {CitationID: *CitationID0001",
", PersonID: *PersonID",TEXT(MATCH(INDEX(AuthorList[Author Name],$A3261),People[Full Name],0),"0000"),
", AuthorOrder: ",INDEX(AuthorList[Author Number],$A3261),"}")))</f>
        <v>#REF!</v>
      </c>
      <c r="K3261" t="e">
        <f>IF(INDEX(SamplingFeatures[Feature Code],$A3261)="","",
CONCATENATE("  - &amp;SamplingFeatureID",TEXT($A3261,"0000"),
" {","SamplingFeatureUUID:  ",CHAR(34),INDEX(SamplingFeatures[Sampling Feature UUID],$A3261),CHAR(34),
", SamplingFeatureTypeCV:  ",CHAR(34),INDEX(SamplingFeatures[Sampling Feature Type],$A3261),CHAR(34),
", SamplingFeatureCode:  ",CHAR(34),INDEX(SamplingFeatures[Feature Code],$A3261),CHAR(34),
", SamplingFeatureName:  ",CHAR(34),INDEX(SamplingFeatures[Feature Name],$A3261),CHAR(34),
", SamplingFeatureDescription:  ",CHAR(34),INDEX(SamplingFeatures[Feature Description],$A3261),CHAR(34),
", SamplingFeatureGeotypeCV:  ",CHAR(34),INDEX(SamplingFeatures[Feature Geo Type],$A3261),CHAR(34),
", FeatureGeometry:  ",CHAR(34),INDEX(SamplingFeatures[Feature Geometry],$A3261),CHAR(34),
", Elevation_m:  ",CHAR(34),INDEX(SamplingFeatures[Elevation_m],$A3261),CHAR(34),
", ElevationDatumCV:  ",CHAR(34),ElevationDatum,CHAR(34),"}"))</f>
        <v>#REF!</v>
      </c>
      <c r="L3261" t="e">
        <f>IF(INDEX(SamplingFeatures[Sampling Feature Type],$A3261)&lt;&gt;"Site","",
CONCATENATE("  - &amp;SiteID",TEXT(SUMPRODUCT(--($L$3:$L3260&lt;&gt;"")),"0000"),
" {","SamplingFeatureID:  *SamplingFeatureID",TEXT($A3261,"0000"),
", SiteTypeCV:  ",CHAR(34),INDEX(Sites[Site Type],$A3261),CHAR(34),
", Latitude:  ",INDEX(Sites[Latitude],$A3261),
", Longitude:  ",INDEX(Sites[Longitude],$A3261),
", SRSName:  ",CHAR(34),LatLonDatum,CHAR(34),"}"))</f>
        <v>#REF!</v>
      </c>
      <c r="M3261" t="e">
        <f>IF(INDEX(SamplingFeatures[Sampling Feature Type],$A3261)&lt;&gt;"Specimen","",
CONCATENATE("  - &amp;SpecimenID",TEXT(SUMPRODUCT(--($M$3:$M3260&lt;&gt;"")),"0000"),
" {","SamplingFeatureID:  *SamplingFeatureID",TEXT($A3261,"0000"),
", SpecimenTypeCV:  ",CHAR(34),INDEX(Specimens[Specimen Type],$A3261),CHAR(34),
", SpecimenMediumCV:  ",INDEX(Specimens[Specimen Medium],$A3261),
", IsFieldSpecimen:  ",CHAR(34),INDEX(Specimens[Is Field Specimen?],$A3261),CHAR(34),"}"))</f>
        <v>#REF!</v>
      </c>
      <c r="N3261" t="e">
        <f>IF(COUNTA(SpatialOffsets[])=0,"", IF(INDEX(SpatialOffsets[Spatial Offset Type],$A3261)="","",
CONCATENATE("  - &amp;SpatialOffsetID",TEXT($A3261,"0000"),
" {","SpatialOffsetTypeCV:  ",CHAR(34),INDEX(SpatialOffsets[Spatial Offset Type],$A3261),CHAR(34),
", Offset1Value:  ",INDEX(SpatialOffsets[Offset 1 Value],$A3261),
", Offset1UnitID:  ",CHAR(34),INDEX(SpatialOffsets[Offset 1 Unit],$A3261),CHAR(34),
", Offset2Value:  ",INDEX(SpatialOffsets[Offset 2 Value],$A3261),
", Offset2UnitID:  ",CHAR(34),INDEX(SpatialOffsets[Offset 2 Unit],$A3261),CHAR(34),
", Offset3Value:  ",INDEX(SpatialOffsets[Offset 3 Value],$A3261),
", Offset3UnitID:  ",CHAR(34),INDEX(SpatialOffsets[Offset 3 Unit],$A3261),CHAR(34),,"}")))</f>
        <v>#REF!</v>
      </c>
      <c r="O3261" t="e">
        <f>IF(COUNTA(RelatedFeatures[])=0,"", IF(INDEX(RelatedFeatures[First Sampling Feature Code],$A3261)="","",
CONCATENATE("  - &amp;RelationID",TEXT($A3261,"0000"),
" {","SamplingFeatureID:  *SamplingFeatureID",TEXT(MATCH(INDEX(RelatedFeatures[First Sampling Feature Code],$A3261),SamplingFeatures[Feature Code],0),"0000"),
", RelationshipTypeCV:  ",CHAR(34),INDEX(RelatedFeatures[Relationship Type],$A3261),CHAR(34),
", RelatedFeatureID: *SamplingFeatureID",TEXT(MATCH(INDEX(RelatedFeatures[Second Sampling Feature Code],$A3261),SamplingFeatures[Feature Code],0),"0000"),
", SpatialOffsetID:  ",IF(INDEX(RelatedFeatures[Offset Number],$A3261)="","",CONCATENATE("*SpatialOffsetID",TEXT(INDEX(RelatedFeatures[Offset Number],$A3261),"0000"))),"}")))</f>
        <v>#REF!</v>
      </c>
      <c r="P3261" t="e">
        <f>IF(INDEX(Methods[Method Type],$A3261)="","",
CONCATENATE("  - &amp;MethodID",TEXT($A3261,"0000"),
" {","MethodTypeCV:  ",CHAR(34),INDEX(Methods[Method Type],$A3261),CHAR(34),
", MethodCode:  ",CHAR(34),INDEX(Methods[Method Code],$A3261),CHAR(34),
", MethodName:  ",CHAR(34),INDEX(Methods[Method Name],$A3261),CHAR(34),
", MethodDescription:  ",CHAR(34),INDEX(Methods[Method Description],$A3261),CHAR(34),
", MethodLink:  ",CHAR(34),INDEX(Methods[Method Link],$A3261),CHAR(34),
", OrganizationID: *OrganizationID",TEXT(MATCH(INDEX(Methods[Organization Name],$A3261),Organizations[Organization Name],0),"0000"),"}"))</f>
        <v>#REF!</v>
      </c>
      <c r="Q3261" t="e">
        <f>IF(INDEX(Variables[Variable Type],$A3261)="","",
CONCATENATE("  - &amp;VariableID",TEXT($A3261,"0000"),
" {","VariableTypeCV:  ",CHAR(34),INDEX(Variables[Variable Type],$A3261),CHAR(34),
", VariableCode:  ",CHAR(34),INDEX(Variables[Variable Code],$A3261),CHAR(34),
", VariableNameCV:  ",CHAR(34),INDEX(Variables[Variable Name],$A3261),CHAR(34),
", VariableDefinition:  ",CHAR(34),INDEX(Variables[Variable Definition],$A3261),CHAR(34),
", SpecciationCV:  ",CHAR(34),INDEX(Variables[Speciation],$A3261),CHAR(34),
", NoDataValue:  ",CHAR(34),INDEX(Variables[No Data Value],$A3261),CHAR(34),"}"))</f>
        <v>#REF!</v>
      </c>
    </row>
    <row r="3262" spans="1:17" x14ac:dyDescent="0.25">
      <c r="A3262">
        <v>3259</v>
      </c>
      <c r="D3262" t="e">
        <f>IF(INDEX(People[First Name],$A3262)="","",
CONCATENATE("  - &amp;PersonID",TEXT($A3262,"0000"),
" {","PersonFirstName:  ",CHAR(34),INDEX(People[First Name],$A3262),CHAR(34),
", PersonMiddleName:  ",CHAR(34),INDEX(People[Middle Name],$A3262),CHAR(34),
", PersonLastName:  ",CHAR(34),INDEX(People[Last Name],$A3262),CHAR(34),"}"))</f>
        <v>#REF!</v>
      </c>
      <c r="E3262" t="e">
        <f>IF(INDEX(Organizations[Organization Type '[CV']],$A3262)="","",
CONCATENATE("  - &amp;OrganizationID",TEXT($A3262,"0000"),
" {","OrganizationTypeCV:  ",CHAR(34),INDEX(Organizations[Organization Type '[CV']],$A3262),CHAR(34),
", OrganizationCode:  ",CHAR(34),INDEX(Organizations[Organization Code],$A3262),CHAR(34),
", OrganizationName:  ",CHAR(34),INDEX(Organizations[Organization Name],$A3262),CHAR(34),
", OrganizationDescription:  ",CHAR(34),INDEX(Organizations[Organization Description],$A3262),CHAR(34),
", OrganizationLink:  ",CHAR(34),INDEX(Organizations[Organization Link],$A3262),CHAR(34),"}"))</f>
        <v>#REF!</v>
      </c>
      <c r="F3262" t="e">
        <f>IF(INDEX(People[First Name],$A3262)="","",
CONCATENATE("  - &amp;AffiliationID",TEXT($A3262,"0000"),
" {PersonID: *PersonID",TEXT($A3262,"0000"),
", OrganizationID: *OrganizationID",TEXT(MATCH(INDEX(People[Organization Name],$A3262),Organizations[Organization Name],0),"0000"),
", IsPrimaryOrganizationContact: , AffiliationStartDate: , AffiliationEndDate: , PrimaryPhone: ",
", PrimaryEmail: ",CHAR(34),INDEX(People[Primary Email],$A3262),CHAR(34),
", PrimaryAddress: ",CHAR(34),INDEX(People[Primary Address],$A3262),CHAR(34),
", PersonLink: }"))</f>
        <v>#REF!</v>
      </c>
      <c r="H3262" t="e">
        <f>IF(COUNTA(CitationInformation)=0,"",IF(INDEX(AuthorList[Author Name],$A3262)="","",
CONCATENATE("  - &amp;AuthorListID",TEXT($A3262,"0000"),
"  {CitationID: *CitationID0001",
", PersonID: *PersonID",TEXT(MATCH(INDEX(AuthorList[Author Name],$A3262),People[Full Name],0),"0000"),
", AuthorOrder: ",INDEX(AuthorList[Author Number],$A3262),"}")))</f>
        <v>#REF!</v>
      </c>
      <c r="K3262" t="e">
        <f>IF(INDEX(SamplingFeatures[Feature Code],$A3262)="","",
CONCATENATE("  - &amp;SamplingFeatureID",TEXT($A3262,"0000"),
" {","SamplingFeatureUUID:  ",CHAR(34),INDEX(SamplingFeatures[Sampling Feature UUID],$A3262),CHAR(34),
", SamplingFeatureTypeCV:  ",CHAR(34),INDEX(SamplingFeatures[Sampling Feature Type],$A3262),CHAR(34),
", SamplingFeatureCode:  ",CHAR(34),INDEX(SamplingFeatures[Feature Code],$A3262),CHAR(34),
", SamplingFeatureName:  ",CHAR(34),INDEX(SamplingFeatures[Feature Name],$A3262),CHAR(34),
", SamplingFeatureDescription:  ",CHAR(34),INDEX(SamplingFeatures[Feature Description],$A3262),CHAR(34),
", SamplingFeatureGeotypeCV:  ",CHAR(34),INDEX(SamplingFeatures[Feature Geo Type],$A3262),CHAR(34),
", FeatureGeometry:  ",CHAR(34),INDEX(SamplingFeatures[Feature Geometry],$A3262),CHAR(34),
", Elevation_m:  ",CHAR(34),INDEX(SamplingFeatures[Elevation_m],$A3262),CHAR(34),
", ElevationDatumCV:  ",CHAR(34),ElevationDatum,CHAR(34),"}"))</f>
        <v>#REF!</v>
      </c>
      <c r="L3262" t="e">
        <f>IF(INDEX(SamplingFeatures[Sampling Feature Type],$A3262)&lt;&gt;"Site","",
CONCATENATE("  - &amp;SiteID",TEXT(SUMPRODUCT(--($L$3:$L3261&lt;&gt;"")),"0000"),
" {","SamplingFeatureID:  *SamplingFeatureID",TEXT($A3262,"0000"),
", SiteTypeCV:  ",CHAR(34),INDEX(Sites[Site Type],$A3262),CHAR(34),
", Latitude:  ",INDEX(Sites[Latitude],$A3262),
", Longitude:  ",INDEX(Sites[Longitude],$A3262),
", SRSName:  ",CHAR(34),LatLonDatum,CHAR(34),"}"))</f>
        <v>#REF!</v>
      </c>
      <c r="M3262" t="e">
        <f>IF(INDEX(SamplingFeatures[Sampling Feature Type],$A3262)&lt;&gt;"Specimen","",
CONCATENATE("  - &amp;SpecimenID",TEXT(SUMPRODUCT(--($M$3:$M3261&lt;&gt;"")),"0000"),
" {","SamplingFeatureID:  *SamplingFeatureID",TEXT($A3262,"0000"),
", SpecimenTypeCV:  ",CHAR(34),INDEX(Specimens[Specimen Type],$A3262),CHAR(34),
", SpecimenMediumCV:  ",INDEX(Specimens[Specimen Medium],$A3262),
", IsFieldSpecimen:  ",CHAR(34),INDEX(Specimens[Is Field Specimen?],$A3262),CHAR(34),"}"))</f>
        <v>#REF!</v>
      </c>
      <c r="N3262" t="e">
        <f>IF(COUNTA(SpatialOffsets[])=0,"", IF(INDEX(SpatialOffsets[Spatial Offset Type],$A3262)="","",
CONCATENATE("  - &amp;SpatialOffsetID",TEXT($A3262,"0000"),
" {","SpatialOffsetTypeCV:  ",CHAR(34),INDEX(SpatialOffsets[Spatial Offset Type],$A3262),CHAR(34),
", Offset1Value:  ",INDEX(SpatialOffsets[Offset 1 Value],$A3262),
", Offset1UnitID:  ",CHAR(34),INDEX(SpatialOffsets[Offset 1 Unit],$A3262),CHAR(34),
", Offset2Value:  ",INDEX(SpatialOffsets[Offset 2 Value],$A3262),
", Offset2UnitID:  ",CHAR(34),INDEX(SpatialOffsets[Offset 2 Unit],$A3262),CHAR(34),
", Offset3Value:  ",INDEX(SpatialOffsets[Offset 3 Value],$A3262),
", Offset3UnitID:  ",CHAR(34),INDEX(SpatialOffsets[Offset 3 Unit],$A3262),CHAR(34),,"}")))</f>
        <v>#REF!</v>
      </c>
      <c r="O3262" t="e">
        <f>IF(COUNTA(RelatedFeatures[])=0,"", IF(INDEX(RelatedFeatures[First Sampling Feature Code],$A3262)="","",
CONCATENATE("  - &amp;RelationID",TEXT($A3262,"0000"),
" {","SamplingFeatureID:  *SamplingFeatureID",TEXT(MATCH(INDEX(RelatedFeatures[First Sampling Feature Code],$A3262),SamplingFeatures[Feature Code],0),"0000"),
", RelationshipTypeCV:  ",CHAR(34),INDEX(RelatedFeatures[Relationship Type],$A3262),CHAR(34),
", RelatedFeatureID: *SamplingFeatureID",TEXT(MATCH(INDEX(RelatedFeatures[Second Sampling Feature Code],$A3262),SamplingFeatures[Feature Code],0),"0000"),
", SpatialOffsetID:  ",IF(INDEX(RelatedFeatures[Offset Number],$A3262)="","",CONCATENATE("*SpatialOffsetID",TEXT(INDEX(RelatedFeatures[Offset Number],$A3262),"0000"))),"}")))</f>
        <v>#REF!</v>
      </c>
      <c r="P3262" t="e">
        <f>IF(INDEX(Methods[Method Type],$A3262)="","",
CONCATENATE("  - &amp;MethodID",TEXT($A3262,"0000"),
" {","MethodTypeCV:  ",CHAR(34),INDEX(Methods[Method Type],$A3262),CHAR(34),
", MethodCode:  ",CHAR(34),INDEX(Methods[Method Code],$A3262),CHAR(34),
", MethodName:  ",CHAR(34),INDEX(Methods[Method Name],$A3262),CHAR(34),
", MethodDescription:  ",CHAR(34),INDEX(Methods[Method Description],$A3262),CHAR(34),
", MethodLink:  ",CHAR(34),INDEX(Methods[Method Link],$A3262),CHAR(34),
", OrganizationID: *OrganizationID",TEXT(MATCH(INDEX(Methods[Organization Name],$A3262),Organizations[Organization Name],0),"0000"),"}"))</f>
        <v>#REF!</v>
      </c>
      <c r="Q3262" t="e">
        <f>IF(INDEX(Variables[Variable Type],$A3262)="","",
CONCATENATE("  - &amp;VariableID",TEXT($A3262,"0000"),
" {","VariableTypeCV:  ",CHAR(34),INDEX(Variables[Variable Type],$A3262),CHAR(34),
", VariableCode:  ",CHAR(34),INDEX(Variables[Variable Code],$A3262),CHAR(34),
", VariableNameCV:  ",CHAR(34),INDEX(Variables[Variable Name],$A3262),CHAR(34),
", VariableDefinition:  ",CHAR(34),INDEX(Variables[Variable Definition],$A3262),CHAR(34),
", SpecciationCV:  ",CHAR(34),INDEX(Variables[Speciation],$A3262),CHAR(34),
", NoDataValue:  ",CHAR(34),INDEX(Variables[No Data Value],$A3262),CHAR(34),"}"))</f>
        <v>#REF!</v>
      </c>
    </row>
    <row r="3263" spans="1:17" x14ac:dyDescent="0.25">
      <c r="A3263">
        <v>3260</v>
      </c>
      <c r="D3263" t="e">
        <f>IF(INDEX(People[First Name],$A3263)="","",
CONCATENATE("  - &amp;PersonID",TEXT($A3263,"0000"),
" {","PersonFirstName:  ",CHAR(34),INDEX(People[First Name],$A3263),CHAR(34),
", PersonMiddleName:  ",CHAR(34),INDEX(People[Middle Name],$A3263),CHAR(34),
", PersonLastName:  ",CHAR(34),INDEX(People[Last Name],$A3263),CHAR(34),"}"))</f>
        <v>#REF!</v>
      </c>
      <c r="E3263" t="e">
        <f>IF(INDEX(Organizations[Organization Type '[CV']],$A3263)="","",
CONCATENATE("  - &amp;OrganizationID",TEXT($A3263,"0000"),
" {","OrganizationTypeCV:  ",CHAR(34),INDEX(Organizations[Organization Type '[CV']],$A3263),CHAR(34),
", OrganizationCode:  ",CHAR(34),INDEX(Organizations[Organization Code],$A3263),CHAR(34),
", OrganizationName:  ",CHAR(34),INDEX(Organizations[Organization Name],$A3263),CHAR(34),
", OrganizationDescription:  ",CHAR(34),INDEX(Organizations[Organization Description],$A3263),CHAR(34),
", OrganizationLink:  ",CHAR(34),INDEX(Organizations[Organization Link],$A3263),CHAR(34),"}"))</f>
        <v>#REF!</v>
      </c>
      <c r="F3263" t="e">
        <f>IF(INDEX(People[First Name],$A3263)="","",
CONCATENATE("  - &amp;AffiliationID",TEXT($A3263,"0000"),
" {PersonID: *PersonID",TEXT($A3263,"0000"),
", OrganizationID: *OrganizationID",TEXT(MATCH(INDEX(People[Organization Name],$A3263),Organizations[Organization Name],0),"0000"),
", IsPrimaryOrganizationContact: , AffiliationStartDate: , AffiliationEndDate: , PrimaryPhone: ",
", PrimaryEmail: ",CHAR(34),INDEX(People[Primary Email],$A3263),CHAR(34),
", PrimaryAddress: ",CHAR(34),INDEX(People[Primary Address],$A3263),CHAR(34),
", PersonLink: }"))</f>
        <v>#REF!</v>
      </c>
      <c r="H3263" t="e">
        <f>IF(COUNTA(CitationInformation)=0,"",IF(INDEX(AuthorList[Author Name],$A3263)="","",
CONCATENATE("  - &amp;AuthorListID",TEXT($A3263,"0000"),
"  {CitationID: *CitationID0001",
", PersonID: *PersonID",TEXT(MATCH(INDEX(AuthorList[Author Name],$A3263),People[Full Name],0),"0000"),
", AuthorOrder: ",INDEX(AuthorList[Author Number],$A3263),"}")))</f>
        <v>#REF!</v>
      </c>
      <c r="K3263" t="e">
        <f>IF(INDEX(SamplingFeatures[Feature Code],$A3263)="","",
CONCATENATE("  - &amp;SamplingFeatureID",TEXT($A3263,"0000"),
" {","SamplingFeatureUUID:  ",CHAR(34),INDEX(SamplingFeatures[Sampling Feature UUID],$A3263),CHAR(34),
", SamplingFeatureTypeCV:  ",CHAR(34),INDEX(SamplingFeatures[Sampling Feature Type],$A3263),CHAR(34),
", SamplingFeatureCode:  ",CHAR(34),INDEX(SamplingFeatures[Feature Code],$A3263),CHAR(34),
", SamplingFeatureName:  ",CHAR(34),INDEX(SamplingFeatures[Feature Name],$A3263),CHAR(34),
", SamplingFeatureDescription:  ",CHAR(34),INDEX(SamplingFeatures[Feature Description],$A3263),CHAR(34),
", SamplingFeatureGeotypeCV:  ",CHAR(34),INDEX(SamplingFeatures[Feature Geo Type],$A3263),CHAR(34),
", FeatureGeometry:  ",CHAR(34),INDEX(SamplingFeatures[Feature Geometry],$A3263),CHAR(34),
", Elevation_m:  ",CHAR(34),INDEX(SamplingFeatures[Elevation_m],$A3263),CHAR(34),
", ElevationDatumCV:  ",CHAR(34),ElevationDatum,CHAR(34),"}"))</f>
        <v>#REF!</v>
      </c>
      <c r="L3263" t="e">
        <f>IF(INDEX(SamplingFeatures[Sampling Feature Type],$A3263)&lt;&gt;"Site","",
CONCATENATE("  - &amp;SiteID",TEXT(SUMPRODUCT(--($L$3:$L3262&lt;&gt;"")),"0000"),
" {","SamplingFeatureID:  *SamplingFeatureID",TEXT($A3263,"0000"),
", SiteTypeCV:  ",CHAR(34),INDEX(Sites[Site Type],$A3263),CHAR(34),
", Latitude:  ",INDEX(Sites[Latitude],$A3263),
", Longitude:  ",INDEX(Sites[Longitude],$A3263),
", SRSName:  ",CHAR(34),LatLonDatum,CHAR(34),"}"))</f>
        <v>#REF!</v>
      </c>
      <c r="M3263" t="e">
        <f>IF(INDEX(SamplingFeatures[Sampling Feature Type],$A3263)&lt;&gt;"Specimen","",
CONCATENATE("  - &amp;SpecimenID",TEXT(SUMPRODUCT(--($M$3:$M3262&lt;&gt;"")),"0000"),
" {","SamplingFeatureID:  *SamplingFeatureID",TEXT($A3263,"0000"),
", SpecimenTypeCV:  ",CHAR(34),INDEX(Specimens[Specimen Type],$A3263),CHAR(34),
", SpecimenMediumCV:  ",INDEX(Specimens[Specimen Medium],$A3263),
", IsFieldSpecimen:  ",CHAR(34),INDEX(Specimens[Is Field Specimen?],$A3263),CHAR(34),"}"))</f>
        <v>#REF!</v>
      </c>
      <c r="N3263" t="e">
        <f>IF(COUNTA(SpatialOffsets[])=0,"", IF(INDEX(SpatialOffsets[Spatial Offset Type],$A3263)="","",
CONCATENATE("  - &amp;SpatialOffsetID",TEXT($A3263,"0000"),
" {","SpatialOffsetTypeCV:  ",CHAR(34),INDEX(SpatialOffsets[Spatial Offset Type],$A3263),CHAR(34),
", Offset1Value:  ",INDEX(SpatialOffsets[Offset 1 Value],$A3263),
", Offset1UnitID:  ",CHAR(34),INDEX(SpatialOffsets[Offset 1 Unit],$A3263),CHAR(34),
", Offset2Value:  ",INDEX(SpatialOffsets[Offset 2 Value],$A3263),
", Offset2UnitID:  ",CHAR(34),INDEX(SpatialOffsets[Offset 2 Unit],$A3263),CHAR(34),
", Offset3Value:  ",INDEX(SpatialOffsets[Offset 3 Value],$A3263),
", Offset3UnitID:  ",CHAR(34),INDEX(SpatialOffsets[Offset 3 Unit],$A3263),CHAR(34),,"}")))</f>
        <v>#REF!</v>
      </c>
      <c r="O3263" t="e">
        <f>IF(COUNTA(RelatedFeatures[])=0,"", IF(INDEX(RelatedFeatures[First Sampling Feature Code],$A3263)="","",
CONCATENATE("  - &amp;RelationID",TEXT($A3263,"0000"),
" {","SamplingFeatureID:  *SamplingFeatureID",TEXT(MATCH(INDEX(RelatedFeatures[First Sampling Feature Code],$A3263),SamplingFeatures[Feature Code],0),"0000"),
", RelationshipTypeCV:  ",CHAR(34),INDEX(RelatedFeatures[Relationship Type],$A3263),CHAR(34),
", RelatedFeatureID: *SamplingFeatureID",TEXT(MATCH(INDEX(RelatedFeatures[Second Sampling Feature Code],$A3263),SamplingFeatures[Feature Code],0),"0000"),
", SpatialOffsetID:  ",IF(INDEX(RelatedFeatures[Offset Number],$A3263)="","",CONCATENATE("*SpatialOffsetID",TEXT(INDEX(RelatedFeatures[Offset Number],$A3263),"0000"))),"}")))</f>
        <v>#REF!</v>
      </c>
      <c r="P3263" t="e">
        <f>IF(INDEX(Methods[Method Type],$A3263)="","",
CONCATENATE("  - &amp;MethodID",TEXT($A3263,"0000"),
" {","MethodTypeCV:  ",CHAR(34),INDEX(Methods[Method Type],$A3263),CHAR(34),
", MethodCode:  ",CHAR(34),INDEX(Methods[Method Code],$A3263),CHAR(34),
", MethodName:  ",CHAR(34),INDEX(Methods[Method Name],$A3263),CHAR(34),
", MethodDescription:  ",CHAR(34),INDEX(Methods[Method Description],$A3263),CHAR(34),
", MethodLink:  ",CHAR(34),INDEX(Methods[Method Link],$A3263),CHAR(34),
", OrganizationID: *OrganizationID",TEXT(MATCH(INDEX(Methods[Organization Name],$A3263),Organizations[Organization Name],0),"0000"),"}"))</f>
        <v>#REF!</v>
      </c>
      <c r="Q3263" t="e">
        <f>IF(INDEX(Variables[Variable Type],$A3263)="","",
CONCATENATE("  - &amp;VariableID",TEXT($A3263,"0000"),
" {","VariableTypeCV:  ",CHAR(34),INDEX(Variables[Variable Type],$A3263),CHAR(34),
", VariableCode:  ",CHAR(34),INDEX(Variables[Variable Code],$A3263),CHAR(34),
", VariableNameCV:  ",CHAR(34),INDEX(Variables[Variable Name],$A3263),CHAR(34),
", VariableDefinition:  ",CHAR(34),INDEX(Variables[Variable Definition],$A3263),CHAR(34),
", SpecciationCV:  ",CHAR(34),INDEX(Variables[Speciation],$A3263),CHAR(34),
", NoDataValue:  ",CHAR(34),INDEX(Variables[No Data Value],$A3263),CHAR(34),"}"))</f>
        <v>#REF!</v>
      </c>
    </row>
    <row r="3264" spans="1:17" x14ac:dyDescent="0.25">
      <c r="A3264">
        <v>3261</v>
      </c>
      <c r="D3264" t="e">
        <f>IF(INDEX(People[First Name],$A3264)="","",
CONCATENATE("  - &amp;PersonID",TEXT($A3264,"0000"),
" {","PersonFirstName:  ",CHAR(34),INDEX(People[First Name],$A3264),CHAR(34),
", PersonMiddleName:  ",CHAR(34),INDEX(People[Middle Name],$A3264),CHAR(34),
", PersonLastName:  ",CHAR(34),INDEX(People[Last Name],$A3264),CHAR(34),"}"))</f>
        <v>#REF!</v>
      </c>
      <c r="E3264" t="e">
        <f>IF(INDEX(Organizations[Organization Type '[CV']],$A3264)="","",
CONCATENATE("  - &amp;OrganizationID",TEXT($A3264,"0000"),
" {","OrganizationTypeCV:  ",CHAR(34),INDEX(Organizations[Organization Type '[CV']],$A3264),CHAR(34),
", OrganizationCode:  ",CHAR(34),INDEX(Organizations[Organization Code],$A3264),CHAR(34),
", OrganizationName:  ",CHAR(34),INDEX(Organizations[Organization Name],$A3264),CHAR(34),
", OrganizationDescription:  ",CHAR(34),INDEX(Organizations[Organization Description],$A3264),CHAR(34),
", OrganizationLink:  ",CHAR(34),INDEX(Organizations[Organization Link],$A3264),CHAR(34),"}"))</f>
        <v>#REF!</v>
      </c>
      <c r="F3264" t="e">
        <f>IF(INDEX(People[First Name],$A3264)="","",
CONCATENATE("  - &amp;AffiliationID",TEXT($A3264,"0000"),
" {PersonID: *PersonID",TEXT($A3264,"0000"),
", OrganizationID: *OrganizationID",TEXT(MATCH(INDEX(People[Organization Name],$A3264),Organizations[Organization Name],0),"0000"),
", IsPrimaryOrganizationContact: , AffiliationStartDate: , AffiliationEndDate: , PrimaryPhone: ",
", PrimaryEmail: ",CHAR(34),INDEX(People[Primary Email],$A3264),CHAR(34),
", PrimaryAddress: ",CHAR(34),INDEX(People[Primary Address],$A3264),CHAR(34),
", PersonLink: }"))</f>
        <v>#REF!</v>
      </c>
      <c r="H3264" t="e">
        <f>IF(COUNTA(CitationInformation)=0,"",IF(INDEX(AuthorList[Author Name],$A3264)="","",
CONCATENATE("  - &amp;AuthorListID",TEXT($A3264,"0000"),
"  {CitationID: *CitationID0001",
", PersonID: *PersonID",TEXT(MATCH(INDEX(AuthorList[Author Name],$A3264),People[Full Name],0),"0000"),
", AuthorOrder: ",INDEX(AuthorList[Author Number],$A3264),"}")))</f>
        <v>#REF!</v>
      </c>
      <c r="K3264" t="e">
        <f>IF(INDEX(SamplingFeatures[Feature Code],$A3264)="","",
CONCATENATE("  - &amp;SamplingFeatureID",TEXT($A3264,"0000"),
" {","SamplingFeatureUUID:  ",CHAR(34),INDEX(SamplingFeatures[Sampling Feature UUID],$A3264),CHAR(34),
", SamplingFeatureTypeCV:  ",CHAR(34),INDEX(SamplingFeatures[Sampling Feature Type],$A3264),CHAR(34),
", SamplingFeatureCode:  ",CHAR(34),INDEX(SamplingFeatures[Feature Code],$A3264),CHAR(34),
", SamplingFeatureName:  ",CHAR(34),INDEX(SamplingFeatures[Feature Name],$A3264),CHAR(34),
", SamplingFeatureDescription:  ",CHAR(34),INDEX(SamplingFeatures[Feature Description],$A3264),CHAR(34),
", SamplingFeatureGeotypeCV:  ",CHAR(34),INDEX(SamplingFeatures[Feature Geo Type],$A3264),CHAR(34),
", FeatureGeometry:  ",CHAR(34),INDEX(SamplingFeatures[Feature Geometry],$A3264),CHAR(34),
", Elevation_m:  ",CHAR(34),INDEX(SamplingFeatures[Elevation_m],$A3264),CHAR(34),
", ElevationDatumCV:  ",CHAR(34),ElevationDatum,CHAR(34),"}"))</f>
        <v>#REF!</v>
      </c>
      <c r="L3264" t="e">
        <f>IF(INDEX(SamplingFeatures[Sampling Feature Type],$A3264)&lt;&gt;"Site","",
CONCATENATE("  - &amp;SiteID",TEXT(SUMPRODUCT(--($L$3:$L3263&lt;&gt;"")),"0000"),
" {","SamplingFeatureID:  *SamplingFeatureID",TEXT($A3264,"0000"),
", SiteTypeCV:  ",CHAR(34),INDEX(Sites[Site Type],$A3264),CHAR(34),
", Latitude:  ",INDEX(Sites[Latitude],$A3264),
", Longitude:  ",INDEX(Sites[Longitude],$A3264),
", SRSName:  ",CHAR(34),LatLonDatum,CHAR(34),"}"))</f>
        <v>#REF!</v>
      </c>
      <c r="M3264" t="e">
        <f>IF(INDEX(SamplingFeatures[Sampling Feature Type],$A3264)&lt;&gt;"Specimen","",
CONCATENATE("  - &amp;SpecimenID",TEXT(SUMPRODUCT(--($M$3:$M3263&lt;&gt;"")),"0000"),
" {","SamplingFeatureID:  *SamplingFeatureID",TEXT($A3264,"0000"),
", SpecimenTypeCV:  ",CHAR(34),INDEX(Specimens[Specimen Type],$A3264),CHAR(34),
", SpecimenMediumCV:  ",INDEX(Specimens[Specimen Medium],$A3264),
", IsFieldSpecimen:  ",CHAR(34),INDEX(Specimens[Is Field Specimen?],$A3264),CHAR(34),"}"))</f>
        <v>#REF!</v>
      </c>
      <c r="N3264" t="e">
        <f>IF(COUNTA(SpatialOffsets[])=0,"", IF(INDEX(SpatialOffsets[Spatial Offset Type],$A3264)="","",
CONCATENATE("  - &amp;SpatialOffsetID",TEXT($A3264,"0000"),
" {","SpatialOffsetTypeCV:  ",CHAR(34),INDEX(SpatialOffsets[Spatial Offset Type],$A3264),CHAR(34),
", Offset1Value:  ",INDEX(SpatialOffsets[Offset 1 Value],$A3264),
", Offset1UnitID:  ",CHAR(34),INDEX(SpatialOffsets[Offset 1 Unit],$A3264),CHAR(34),
", Offset2Value:  ",INDEX(SpatialOffsets[Offset 2 Value],$A3264),
", Offset2UnitID:  ",CHAR(34),INDEX(SpatialOffsets[Offset 2 Unit],$A3264),CHAR(34),
", Offset3Value:  ",INDEX(SpatialOffsets[Offset 3 Value],$A3264),
", Offset3UnitID:  ",CHAR(34),INDEX(SpatialOffsets[Offset 3 Unit],$A3264),CHAR(34),,"}")))</f>
        <v>#REF!</v>
      </c>
      <c r="O3264" t="e">
        <f>IF(COUNTA(RelatedFeatures[])=0,"", IF(INDEX(RelatedFeatures[First Sampling Feature Code],$A3264)="","",
CONCATENATE("  - &amp;RelationID",TEXT($A3264,"0000"),
" {","SamplingFeatureID:  *SamplingFeatureID",TEXT(MATCH(INDEX(RelatedFeatures[First Sampling Feature Code],$A3264),SamplingFeatures[Feature Code],0),"0000"),
", RelationshipTypeCV:  ",CHAR(34),INDEX(RelatedFeatures[Relationship Type],$A3264),CHAR(34),
", RelatedFeatureID: *SamplingFeatureID",TEXT(MATCH(INDEX(RelatedFeatures[Second Sampling Feature Code],$A3264),SamplingFeatures[Feature Code],0),"0000"),
", SpatialOffsetID:  ",IF(INDEX(RelatedFeatures[Offset Number],$A3264)="","",CONCATENATE("*SpatialOffsetID",TEXT(INDEX(RelatedFeatures[Offset Number],$A3264),"0000"))),"}")))</f>
        <v>#REF!</v>
      </c>
      <c r="P3264" t="e">
        <f>IF(INDEX(Methods[Method Type],$A3264)="","",
CONCATENATE("  - &amp;MethodID",TEXT($A3264,"0000"),
" {","MethodTypeCV:  ",CHAR(34),INDEX(Methods[Method Type],$A3264),CHAR(34),
", MethodCode:  ",CHAR(34),INDEX(Methods[Method Code],$A3264),CHAR(34),
", MethodName:  ",CHAR(34),INDEX(Methods[Method Name],$A3264),CHAR(34),
", MethodDescription:  ",CHAR(34),INDEX(Methods[Method Description],$A3264),CHAR(34),
", MethodLink:  ",CHAR(34),INDEX(Methods[Method Link],$A3264),CHAR(34),
", OrganizationID: *OrganizationID",TEXT(MATCH(INDEX(Methods[Organization Name],$A3264),Organizations[Organization Name],0),"0000"),"}"))</f>
        <v>#REF!</v>
      </c>
      <c r="Q3264" t="e">
        <f>IF(INDEX(Variables[Variable Type],$A3264)="","",
CONCATENATE("  - &amp;VariableID",TEXT($A3264,"0000"),
" {","VariableTypeCV:  ",CHAR(34),INDEX(Variables[Variable Type],$A3264),CHAR(34),
", VariableCode:  ",CHAR(34),INDEX(Variables[Variable Code],$A3264),CHAR(34),
", VariableNameCV:  ",CHAR(34),INDEX(Variables[Variable Name],$A3264),CHAR(34),
", VariableDefinition:  ",CHAR(34),INDEX(Variables[Variable Definition],$A3264),CHAR(34),
", SpecciationCV:  ",CHAR(34),INDEX(Variables[Speciation],$A3264),CHAR(34),
", NoDataValue:  ",CHAR(34),INDEX(Variables[No Data Value],$A3264),CHAR(34),"}"))</f>
        <v>#REF!</v>
      </c>
    </row>
    <row r="3265" spans="1:17" x14ac:dyDescent="0.25">
      <c r="A3265">
        <v>3262</v>
      </c>
      <c r="D3265" t="e">
        <f>IF(INDEX(People[First Name],$A3265)="","",
CONCATENATE("  - &amp;PersonID",TEXT($A3265,"0000"),
" {","PersonFirstName:  ",CHAR(34),INDEX(People[First Name],$A3265),CHAR(34),
", PersonMiddleName:  ",CHAR(34),INDEX(People[Middle Name],$A3265),CHAR(34),
", PersonLastName:  ",CHAR(34),INDEX(People[Last Name],$A3265),CHAR(34),"}"))</f>
        <v>#REF!</v>
      </c>
      <c r="E3265" t="e">
        <f>IF(INDEX(Organizations[Organization Type '[CV']],$A3265)="","",
CONCATENATE("  - &amp;OrganizationID",TEXT($A3265,"0000"),
" {","OrganizationTypeCV:  ",CHAR(34),INDEX(Organizations[Organization Type '[CV']],$A3265),CHAR(34),
", OrganizationCode:  ",CHAR(34),INDEX(Organizations[Organization Code],$A3265),CHAR(34),
", OrganizationName:  ",CHAR(34),INDEX(Organizations[Organization Name],$A3265),CHAR(34),
", OrganizationDescription:  ",CHAR(34),INDEX(Organizations[Organization Description],$A3265),CHAR(34),
", OrganizationLink:  ",CHAR(34),INDEX(Organizations[Organization Link],$A3265),CHAR(34),"}"))</f>
        <v>#REF!</v>
      </c>
      <c r="F3265" t="e">
        <f>IF(INDEX(People[First Name],$A3265)="","",
CONCATENATE("  - &amp;AffiliationID",TEXT($A3265,"0000"),
" {PersonID: *PersonID",TEXT($A3265,"0000"),
", OrganizationID: *OrganizationID",TEXT(MATCH(INDEX(People[Organization Name],$A3265),Organizations[Organization Name],0),"0000"),
", IsPrimaryOrganizationContact: , AffiliationStartDate: , AffiliationEndDate: , PrimaryPhone: ",
", PrimaryEmail: ",CHAR(34),INDEX(People[Primary Email],$A3265),CHAR(34),
", PrimaryAddress: ",CHAR(34),INDEX(People[Primary Address],$A3265),CHAR(34),
", PersonLink: }"))</f>
        <v>#REF!</v>
      </c>
      <c r="H3265" t="e">
        <f>IF(COUNTA(CitationInformation)=0,"",IF(INDEX(AuthorList[Author Name],$A3265)="","",
CONCATENATE("  - &amp;AuthorListID",TEXT($A3265,"0000"),
"  {CitationID: *CitationID0001",
", PersonID: *PersonID",TEXT(MATCH(INDEX(AuthorList[Author Name],$A3265),People[Full Name],0),"0000"),
", AuthorOrder: ",INDEX(AuthorList[Author Number],$A3265),"}")))</f>
        <v>#REF!</v>
      </c>
      <c r="K3265" t="e">
        <f>IF(INDEX(SamplingFeatures[Feature Code],$A3265)="","",
CONCATENATE("  - &amp;SamplingFeatureID",TEXT($A3265,"0000"),
" {","SamplingFeatureUUID:  ",CHAR(34),INDEX(SamplingFeatures[Sampling Feature UUID],$A3265),CHAR(34),
", SamplingFeatureTypeCV:  ",CHAR(34),INDEX(SamplingFeatures[Sampling Feature Type],$A3265),CHAR(34),
", SamplingFeatureCode:  ",CHAR(34),INDEX(SamplingFeatures[Feature Code],$A3265),CHAR(34),
", SamplingFeatureName:  ",CHAR(34),INDEX(SamplingFeatures[Feature Name],$A3265),CHAR(34),
", SamplingFeatureDescription:  ",CHAR(34),INDEX(SamplingFeatures[Feature Description],$A3265),CHAR(34),
", SamplingFeatureGeotypeCV:  ",CHAR(34),INDEX(SamplingFeatures[Feature Geo Type],$A3265),CHAR(34),
", FeatureGeometry:  ",CHAR(34),INDEX(SamplingFeatures[Feature Geometry],$A3265),CHAR(34),
", Elevation_m:  ",CHAR(34),INDEX(SamplingFeatures[Elevation_m],$A3265),CHAR(34),
", ElevationDatumCV:  ",CHAR(34),ElevationDatum,CHAR(34),"}"))</f>
        <v>#REF!</v>
      </c>
      <c r="L3265" t="e">
        <f>IF(INDEX(SamplingFeatures[Sampling Feature Type],$A3265)&lt;&gt;"Site","",
CONCATENATE("  - &amp;SiteID",TEXT(SUMPRODUCT(--($L$3:$L3264&lt;&gt;"")),"0000"),
" {","SamplingFeatureID:  *SamplingFeatureID",TEXT($A3265,"0000"),
", SiteTypeCV:  ",CHAR(34),INDEX(Sites[Site Type],$A3265),CHAR(34),
", Latitude:  ",INDEX(Sites[Latitude],$A3265),
", Longitude:  ",INDEX(Sites[Longitude],$A3265),
", SRSName:  ",CHAR(34),LatLonDatum,CHAR(34),"}"))</f>
        <v>#REF!</v>
      </c>
      <c r="M3265" t="e">
        <f>IF(INDEX(SamplingFeatures[Sampling Feature Type],$A3265)&lt;&gt;"Specimen","",
CONCATENATE("  - &amp;SpecimenID",TEXT(SUMPRODUCT(--($M$3:$M3264&lt;&gt;"")),"0000"),
" {","SamplingFeatureID:  *SamplingFeatureID",TEXT($A3265,"0000"),
", SpecimenTypeCV:  ",CHAR(34),INDEX(Specimens[Specimen Type],$A3265),CHAR(34),
", SpecimenMediumCV:  ",INDEX(Specimens[Specimen Medium],$A3265),
", IsFieldSpecimen:  ",CHAR(34),INDEX(Specimens[Is Field Specimen?],$A3265),CHAR(34),"}"))</f>
        <v>#REF!</v>
      </c>
      <c r="N3265" t="e">
        <f>IF(COUNTA(SpatialOffsets[])=0,"", IF(INDEX(SpatialOffsets[Spatial Offset Type],$A3265)="","",
CONCATENATE("  - &amp;SpatialOffsetID",TEXT($A3265,"0000"),
" {","SpatialOffsetTypeCV:  ",CHAR(34),INDEX(SpatialOffsets[Spatial Offset Type],$A3265),CHAR(34),
", Offset1Value:  ",INDEX(SpatialOffsets[Offset 1 Value],$A3265),
", Offset1UnitID:  ",CHAR(34),INDEX(SpatialOffsets[Offset 1 Unit],$A3265),CHAR(34),
", Offset2Value:  ",INDEX(SpatialOffsets[Offset 2 Value],$A3265),
", Offset2UnitID:  ",CHAR(34),INDEX(SpatialOffsets[Offset 2 Unit],$A3265),CHAR(34),
", Offset3Value:  ",INDEX(SpatialOffsets[Offset 3 Value],$A3265),
", Offset3UnitID:  ",CHAR(34),INDEX(SpatialOffsets[Offset 3 Unit],$A3265),CHAR(34),,"}")))</f>
        <v>#REF!</v>
      </c>
      <c r="O3265" t="e">
        <f>IF(COUNTA(RelatedFeatures[])=0,"", IF(INDEX(RelatedFeatures[First Sampling Feature Code],$A3265)="","",
CONCATENATE("  - &amp;RelationID",TEXT($A3265,"0000"),
" {","SamplingFeatureID:  *SamplingFeatureID",TEXT(MATCH(INDEX(RelatedFeatures[First Sampling Feature Code],$A3265),SamplingFeatures[Feature Code],0),"0000"),
", RelationshipTypeCV:  ",CHAR(34),INDEX(RelatedFeatures[Relationship Type],$A3265),CHAR(34),
", RelatedFeatureID: *SamplingFeatureID",TEXT(MATCH(INDEX(RelatedFeatures[Second Sampling Feature Code],$A3265),SamplingFeatures[Feature Code],0),"0000"),
", SpatialOffsetID:  ",IF(INDEX(RelatedFeatures[Offset Number],$A3265)="","",CONCATENATE("*SpatialOffsetID",TEXT(INDEX(RelatedFeatures[Offset Number],$A3265),"0000"))),"}")))</f>
        <v>#REF!</v>
      </c>
      <c r="P3265" t="e">
        <f>IF(INDEX(Methods[Method Type],$A3265)="","",
CONCATENATE("  - &amp;MethodID",TEXT($A3265,"0000"),
" {","MethodTypeCV:  ",CHAR(34),INDEX(Methods[Method Type],$A3265),CHAR(34),
", MethodCode:  ",CHAR(34),INDEX(Methods[Method Code],$A3265),CHAR(34),
", MethodName:  ",CHAR(34),INDEX(Methods[Method Name],$A3265),CHAR(34),
", MethodDescription:  ",CHAR(34),INDEX(Methods[Method Description],$A3265),CHAR(34),
", MethodLink:  ",CHAR(34),INDEX(Methods[Method Link],$A3265),CHAR(34),
", OrganizationID: *OrganizationID",TEXT(MATCH(INDEX(Methods[Organization Name],$A3265),Organizations[Organization Name],0),"0000"),"}"))</f>
        <v>#REF!</v>
      </c>
      <c r="Q3265" t="e">
        <f>IF(INDEX(Variables[Variable Type],$A3265)="","",
CONCATENATE("  - &amp;VariableID",TEXT($A3265,"0000"),
" {","VariableTypeCV:  ",CHAR(34),INDEX(Variables[Variable Type],$A3265),CHAR(34),
", VariableCode:  ",CHAR(34),INDEX(Variables[Variable Code],$A3265),CHAR(34),
", VariableNameCV:  ",CHAR(34),INDEX(Variables[Variable Name],$A3265),CHAR(34),
", VariableDefinition:  ",CHAR(34),INDEX(Variables[Variable Definition],$A3265),CHAR(34),
", SpecciationCV:  ",CHAR(34),INDEX(Variables[Speciation],$A3265),CHAR(34),
", NoDataValue:  ",CHAR(34),INDEX(Variables[No Data Value],$A3265),CHAR(34),"}"))</f>
        <v>#REF!</v>
      </c>
    </row>
    <row r="3266" spans="1:17" x14ac:dyDescent="0.25">
      <c r="A3266">
        <v>3263</v>
      </c>
      <c r="D3266" t="e">
        <f>IF(INDEX(People[First Name],$A3266)="","",
CONCATENATE("  - &amp;PersonID",TEXT($A3266,"0000"),
" {","PersonFirstName:  ",CHAR(34),INDEX(People[First Name],$A3266),CHAR(34),
", PersonMiddleName:  ",CHAR(34),INDEX(People[Middle Name],$A3266),CHAR(34),
", PersonLastName:  ",CHAR(34),INDEX(People[Last Name],$A3266),CHAR(34),"}"))</f>
        <v>#REF!</v>
      </c>
      <c r="E3266" t="e">
        <f>IF(INDEX(Organizations[Organization Type '[CV']],$A3266)="","",
CONCATENATE("  - &amp;OrganizationID",TEXT($A3266,"0000"),
" {","OrganizationTypeCV:  ",CHAR(34),INDEX(Organizations[Organization Type '[CV']],$A3266),CHAR(34),
", OrganizationCode:  ",CHAR(34),INDEX(Organizations[Organization Code],$A3266),CHAR(34),
", OrganizationName:  ",CHAR(34),INDEX(Organizations[Organization Name],$A3266),CHAR(34),
", OrganizationDescription:  ",CHAR(34),INDEX(Organizations[Organization Description],$A3266),CHAR(34),
", OrganizationLink:  ",CHAR(34),INDEX(Organizations[Organization Link],$A3266),CHAR(34),"}"))</f>
        <v>#REF!</v>
      </c>
      <c r="F3266" t="e">
        <f>IF(INDEX(People[First Name],$A3266)="","",
CONCATENATE("  - &amp;AffiliationID",TEXT($A3266,"0000"),
" {PersonID: *PersonID",TEXT($A3266,"0000"),
", OrganizationID: *OrganizationID",TEXT(MATCH(INDEX(People[Organization Name],$A3266),Organizations[Organization Name],0),"0000"),
", IsPrimaryOrganizationContact: , AffiliationStartDate: , AffiliationEndDate: , PrimaryPhone: ",
", PrimaryEmail: ",CHAR(34),INDEX(People[Primary Email],$A3266),CHAR(34),
", PrimaryAddress: ",CHAR(34),INDEX(People[Primary Address],$A3266),CHAR(34),
", PersonLink: }"))</f>
        <v>#REF!</v>
      </c>
      <c r="H3266" t="e">
        <f>IF(COUNTA(CitationInformation)=0,"",IF(INDEX(AuthorList[Author Name],$A3266)="","",
CONCATENATE("  - &amp;AuthorListID",TEXT($A3266,"0000"),
"  {CitationID: *CitationID0001",
", PersonID: *PersonID",TEXT(MATCH(INDEX(AuthorList[Author Name],$A3266),People[Full Name],0),"0000"),
", AuthorOrder: ",INDEX(AuthorList[Author Number],$A3266),"}")))</f>
        <v>#REF!</v>
      </c>
      <c r="K3266" t="e">
        <f>IF(INDEX(SamplingFeatures[Feature Code],$A3266)="","",
CONCATENATE("  - &amp;SamplingFeatureID",TEXT($A3266,"0000"),
" {","SamplingFeatureUUID:  ",CHAR(34),INDEX(SamplingFeatures[Sampling Feature UUID],$A3266),CHAR(34),
", SamplingFeatureTypeCV:  ",CHAR(34),INDEX(SamplingFeatures[Sampling Feature Type],$A3266),CHAR(34),
", SamplingFeatureCode:  ",CHAR(34),INDEX(SamplingFeatures[Feature Code],$A3266),CHAR(34),
", SamplingFeatureName:  ",CHAR(34),INDEX(SamplingFeatures[Feature Name],$A3266),CHAR(34),
", SamplingFeatureDescription:  ",CHAR(34),INDEX(SamplingFeatures[Feature Description],$A3266),CHAR(34),
", SamplingFeatureGeotypeCV:  ",CHAR(34),INDEX(SamplingFeatures[Feature Geo Type],$A3266),CHAR(34),
", FeatureGeometry:  ",CHAR(34),INDEX(SamplingFeatures[Feature Geometry],$A3266),CHAR(34),
", Elevation_m:  ",CHAR(34),INDEX(SamplingFeatures[Elevation_m],$A3266),CHAR(34),
", ElevationDatumCV:  ",CHAR(34),ElevationDatum,CHAR(34),"}"))</f>
        <v>#REF!</v>
      </c>
      <c r="L3266" t="e">
        <f>IF(INDEX(SamplingFeatures[Sampling Feature Type],$A3266)&lt;&gt;"Site","",
CONCATENATE("  - &amp;SiteID",TEXT(SUMPRODUCT(--($L$3:$L3265&lt;&gt;"")),"0000"),
" {","SamplingFeatureID:  *SamplingFeatureID",TEXT($A3266,"0000"),
", SiteTypeCV:  ",CHAR(34),INDEX(Sites[Site Type],$A3266),CHAR(34),
", Latitude:  ",INDEX(Sites[Latitude],$A3266),
", Longitude:  ",INDEX(Sites[Longitude],$A3266),
", SRSName:  ",CHAR(34),LatLonDatum,CHAR(34),"}"))</f>
        <v>#REF!</v>
      </c>
      <c r="M3266" t="e">
        <f>IF(INDEX(SamplingFeatures[Sampling Feature Type],$A3266)&lt;&gt;"Specimen","",
CONCATENATE("  - &amp;SpecimenID",TEXT(SUMPRODUCT(--($M$3:$M3265&lt;&gt;"")),"0000"),
" {","SamplingFeatureID:  *SamplingFeatureID",TEXT($A3266,"0000"),
", SpecimenTypeCV:  ",CHAR(34),INDEX(Specimens[Specimen Type],$A3266),CHAR(34),
", SpecimenMediumCV:  ",INDEX(Specimens[Specimen Medium],$A3266),
", IsFieldSpecimen:  ",CHAR(34),INDEX(Specimens[Is Field Specimen?],$A3266),CHAR(34),"}"))</f>
        <v>#REF!</v>
      </c>
      <c r="N3266" t="e">
        <f>IF(COUNTA(SpatialOffsets[])=0,"", IF(INDEX(SpatialOffsets[Spatial Offset Type],$A3266)="","",
CONCATENATE("  - &amp;SpatialOffsetID",TEXT($A3266,"0000"),
" {","SpatialOffsetTypeCV:  ",CHAR(34),INDEX(SpatialOffsets[Spatial Offset Type],$A3266),CHAR(34),
", Offset1Value:  ",INDEX(SpatialOffsets[Offset 1 Value],$A3266),
", Offset1UnitID:  ",CHAR(34),INDEX(SpatialOffsets[Offset 1 Unit],$A3266),CHAR(34),
", Offset2Value:  ",INDEX(SpatialOffsets[Offset 2 Value],$A3266),
", Offset2UnitID:  ",CHAR(34),INDEX(SpatialOffsets[Offset 2 Unit],$A3266),CHAR(34),
", Offset3Value:  ",INDEX(SpatialOffsets[Offset 3 Value],$A3266),
", Offset3UnitID:  ",CHAR(34),INDEX(SpatialOffsets[Offset 3 Unit],$A3266),CHAR(34),,"}")))</f>
        <v>#REF!</v>
      </c>
      <c r="O3266" t="e">
        <f>IF(COUNTA(RelatedFeatures[])=0,"", IF(INDEX(RelatedFeatures[First Sampling Feature Code],$A3266)="","",
CONCATENATE("  - &amp;RelationID",TEXT($A3266,"0000"),
" {","SamplingFeatureID:  *SamplingFeatureID",TEXT(MATCH(INDEX(RelatedFeatures[First Sampling Feature Code],$A3266),SamplingFeatures[Feature Code],0),"0000"),
", RelationshipTypeCV:  ",CHAR(34),INDEX(RelatedFeatures[Relationship Type],$A3266),CHAR(34),
", RelatedFeatureID: *SamplingFeatureID",TEXT(MATCH(INDEX(RelatedFeatures[Second Sampling Feature Code],$A3266),SamplingFeatures[Feature Code],0),"0000"),
", SpatialOffsetID:  ",IF(INDEX(RelatedFeatures[Offset Number],$A3266)="","",CONCATENATE("*SpatialOffsetID",TEXT(INDEX(RelatedFeatures[Offset Number],$A3266),"0000"))),"}")))</f>
        <v>#REF!</v>
      </c>
      <c r="P3266" t="e">
        <f>IF(INDEX(Methods[Method Type],$A3266)="","",
CONCATENATE("  - &amp;MethodID",TEXT($A3266,"0000"),
" {","MethodTypeCV:  ",CHAR(34),INDEX(Methods[Method Type],$A3266),CHAR(34),
", MethodCode:  ",CHAR(34),INDEX(Methods[Method Code],$A3266),CHAR(34),
", MethodName:  ",CHAR(34),INDEX(Methods[Method Name],$A3266),CHAR(34),
", MethodDescription:  ",CHAR(34),INDEX(Methods[Method Description],$A3266),CHAR(34),
", MethodLink:  ",CHAR(34),INDEX(Methods[Method Link],$A3266),CHAR(34),
", OrganizationID: *OrganizationID",TEXT(MATCH(INDEX(Methods[Organization Name],$A3266),Organizations[Organization Name],0),"0000"),"}"))</f>
        <v>#REF!</v>
      </c>
      <c r="Q3266" t="e">
        <f>IF(INDEX(Variables[Variable Type],$A3266)="","",
CONCATENATE("  - &amp;VariableID",TEXT($A3266,"0000"),
" {","VariableTypeCV:  ",CHAR(34),INDEX(Variables[Variable Type],$A3266),CHAR(34),
", VariableCode:  ",CHAR(34),INDEX(Variables[Variable Code],$A3266),CHAR(34),
", VariableNameCV:  ",CHAR(34),INDEX(Variables[Variable Name],$A3266),CHAR(34),
", VariableDefinition:  ",CHAR(34),INDEX(Variables[Variable Definition],$A3266),CHAR(34),
", SpecciationCV:  ",CHAR(34),INDEX(Variables[Speciation],$A3266),CHAR(34),
", NoDataValue:  ",CHAR(34),INDEX(Variables[No Data Value],$A3266),CHAR(34),"}"))</f>
        <v>#REF!</v>
      </c>
    </row>
    <row r="3267" spans="1:17" x14ac:dyDescent="0.25">
      <c r="A3267">
        <v>3264</v>
      </c>
      <c r="D3267" t="e">
        <f>IF(INDEX(People[First Name],$A3267)="","",
CONCATENATE("  - &amp;PersonID",TEXT($A3267,"0000"),
" {","PersonFirstName:  ",CHAR(34),INDEX(People[First Name],$A3267),CHAR(34),
", PersonMiddleName:  ",CHAR(34),INDEX(People[Middle Name],$A3267),CHAR(34),
", PersonLastName:  ",CHAR(34),INDEX(People[Last Name],$A3267),CHAR(34),"}"))</f>
        <v>#REF!</v>
      </c>
      <c r="E3267" t="e">
        <f>IF(INDEX(Organizations[Organization Type '[CV']],$A3267)="","",
CONCATENATE("  - &amp;OrganizationID",TEXT($A3267,"0000"),
" {","OrganizationTypeCV:  ",CHAR(34),INDEX(Organizations[Organization Type '[CV']],$A3267),CHAR(34),
", OrganizationCode:  ",CHAR(34),INDEX(Organizations[Organization Code],$A3267),CHAR(34),
", OrganizationName:  ",CHAR(34),INDEX(Organizations[Organization Name],$A3267),CHAR(34),
", OrganizationDescription:  ",CHAR(34),INDEX(Organizations[Organization Description],$A3267),CHAR(34),
", OrganizationLink:  ",CHAR(34),INDEX(Organizations[Organization Link],$A3267),CHAR(34),"}"))</f>
        <v>#REF!</v>
      </c>
      <c r="F3267" t="e">
        <f>IF(INDEX(People[First Name],$A3267)="","",
CONCATENATE("  - &amp;AffiliationID",TEXT($A3267,"0000"),
" {PersonID: *PersonID",TEXT($A3267,"0000"),
", OrganizationID: *OrganizationID",TEXT(MATCH(INDEX(People[Organization Name],$A3267),Organizations[Organization Name],0),"0000"),
", IsPrimaryOrganizationContact: , AffiliationStartDate: , AffiliationEndDate: , PrimaryPhone: ",
", PrimaryEmail: ",CHAR(34),INDEX(People[Primary Email],$A3267),CHAR(34),
", PrimaryAddress: ",CHAR(34),INDEX(People[Primary Address],$A3267),CHAR(34),
", PersonLink: }"))</f>
        <v>#REF!</v>
      </c>
      <c r="H3267" t="e">
        <f>IF(COUNTA(CitationInformation)=0,"",IF(INDEX(AuthorList[Author Name],$A3267)="","",
CONCATENATE("  - &amp;AuthorListID",TEXT($A3267,"0000"),
"  {CitationID: *CitationID0001",
", PersonID: *PersonID",TEXT(MATCH(INDEX(AuthorList[Author Name],$A3267),People[Full Name],0),"0000"),
", AuthorOrder: ",INDEX(AuthorList[Author Number],$A3267),"}")))</f>
        <v>#REF!</v>
      </c>
      <c r="K3267" t="e">
        <f>IF(INDEX(SamplingFeatures[Feature Code],$A3267)="","",
CONCATENATE("  - &amp;SamplingFeatureID",TEXT($A3267,"0000"),
" {","SamplingFeatureUUID:  ",CHAR(34),INDEX(SamplingFeatures[Sampling Feature UUID],$A3267),CHAR(34),
", SamplingFeatureTypeCV:  ",CHAR(34),INDEX(SamplingFeatures[Sampling Feature Type],$A3267),CHAR(34),
", SamplingFeatureCode:  ",CHAR(34),INDEX(SamplingFeatures[Feature Code],$A3267),CHAR(34),
", SamplingFeatureName:  ",CHAR(34),INDEX(SamplingFeatures[Feature Name],$A3267),CHAR(34),
", SamplingFeatureDescription:  ",CHAR(34),INDEX(SamplingFeatures[Feature Description],$A3267),CHAR(34),
", SamplingFeatureGeotypeCV:  ",CHAR(34),INDEX(SamplingFeatures[Feature Geo Type],$A3267),CHAR(34),
", FeatureGeometry:  ",CHAR(34),INDEX(SamplingFeatures[Feature Geometry],$A3267),CHAR(34),
", Elevation_m:  ",CHAR(34),INDEX(SamplingFeatures[Elevation_m],$A3267),CHAR(34),
", ElevationDatumCV:  ",CHAR(34),ElevationDatum,CHAR(34),"}"))</f>
        <v>#REF!</v>
      </c>
      <c r="L3267" t="e">
        <f>IF(INDEX(SamplingFeatures[Sampling Feature Type],$A3267)&lt;&gt;"Site","",
CONCATENATE("  - &amp;SiteID",TEXT(SUMPRODUCT(--($L$3:$L3266&lt;&gt;"")),"0000"),
" {","SamplingFeatureID:  *SamplingFeatureID",TEXT($A3267,"0000"),
", SiteTypeCV:  ",CHAR(34),INDEX(Sites[Site Type],$A3267),CHAR(34),
", Latitude:  ",INDEX(Sites[Latitude],$A3267),
", Longitude:  ",INDEX(Sites[Longitude],$A3267),
", SRSName:  ",CHAR(34),LatLonDatum,CHAR(34),"}"))</f>
        <v>#REF!</v>
      </c>
      <c r="M3267" t="e">
        <f>IF(INDEX(SamplingFeatures[Sampling Feature Type],$A3267)&lt;&gt;"Specimen","",
CONCATENATE("  - &amp;SpecimenID",TEXT(SUMPRODUCT(--($M$3:$M3266&lt;&gt;"")),"0000"),
" {","SamplingFeatureID:  *SamplingFeatureID",TEXT($A3267,"0000"),
", SpecimenTypeCV:  ",CHAR(34),INDEX(Specimens[Specimen Type],$A3267),CHAR(34),
", SpecimenMediumCV:  ",INDEX(Specimens[Specimen Medium],$A3267),
", IsFieldSpecimen:  ",CHAR(34),INDEX(Specimens[Is Field Specimen?],$A3267),CHAR(34),"}"))</f>
        <v>#REF!</v>
      </c>
      <c r="N3267" t="e">
        <f>IF(COUNTA(SpatialOffsets[])=0,"", IF(INDEX(SpatialOffsets[Spatial Offset Type],$A3267)="","",
CONCATENATE("  - &amp;SpatialOffsetID",TEXT($A3267,"0000"),
" {","SpatialOffsetTypeCV:  ",CHAR(34),INDEX(SpatialOffsets[Spatial Offset Type],$A3267),CHAR(34),
", Offset1Value:  ",INDEX(SpatialOffsets[Offset 1 Value],$A3267),
", Offset1UnitID:  ",CHAR(34),INDEX(SpatialOffsets[Offset 1 Unit],$A3267),CHAR(34),
", Offset2Value:  ",INDEX(SpatialOffsets[Offset 2 Value],$A3267),
", Offset2UnitID:  ",CHAR(34),INDEX(SpatialOffsets[Offset 2 Unit],$A3267),CHAR(34),
", Offset3Value:  ",INDEX(SpatialOffsets[Offset 3 Value],$A3267),
", Offset3UnitID:  ",CHAR(34),INDEX(SpatialOffsets[Offset 3 Unit],$A3267),CHAR(34),,"}")))</f>
        <v>#REF!</v>
      </c>
      <c r="O3267" t="e">
        <f>IF(COUNTA(RelatedFeatures[])=0,"", IF(INDEX(RelatedFeatures[First Sampling Feature Code],$A3267)="","",
CONCATENATE("  - &amp;RelationID",TEXT($A3267,"0000"),
" {","SamplingFeatureID:  *SamplingFeatureID",TEXT(MATCH(INDEX(RelatedFeatures[First Sampling Feature Code],$A3267),SamplingFeatures[Feature Code],0),"0000"),
", RelationshipTypeCV:  ",CHAR(34),INDEX(RelatedFeatures[Relationship Type],$A3267),CHAR(34),
", RelatedFeatureID: *SamplingFeatureID",TEXT(MATCH(INDEX(RelatedFeatures[Second Sampling Feature Code],$A3267),SamplingFeatures[Feature Code],0),"0000"),
", SpatialOffsetID:  ",IF(INDEX(RelatedFeatures[Offset Number],$A3267)="","",CONCATENATE("*SpatialOffsetID",TEXT(INDEX(RelatedFeatures[Offset Number],$A3267),"0000"))),"}")))</f>
        <v>#REF!</v>
      </c>
      <c r="P3267" t="e">
        <f>IF(INDEX(Methods[Method Type],$A3267)="","",
CONCATENATE("  - &amp;MethodID",TEXT($A3267,"0000"),
" {","MethodTypeCV:  ",CHAR(34),INDEX(Methods[Method Type],$A3267),CHAR(34),
", MethodCode:  ",CHAR(34),INDEX(Methods[Method Code],$A3267),CHAR(34),
", MethodName:  ",CHAR(34),INDEX(Methods[Method Name],$A3267),CHAR(34),
", MethodDescription:  ",CHAR(34),INDEX(Methods[Method Description],$A3267),CHAR(34),
", MethodLink:  ",CHAR(34),INDEX(Methods[Method Link],$A3267),CHAR(34),
", OrganizationID: *OrganizationID",TEXT(MATCH(INDEX(Methods[Organization Name],$A3267),Organizations[Organization Name],0),"0000"),"}"))</f>
        <v>#REF!</v>
      </c>
      <c r="Q3267" t="e">
        <f>IF(INDEX(Variables[Variable Type],$A3267)="","",
CONCATENATE("  - &amp;VariableID",TEXT($A3267,"0000"),
" {","VariableTypeCV:  ",CHAR(34),INDEX(Variables[Variable Type],$A3267),CHAR(34),
", VariableCode:  ",CHAR(34),INDEX(Variables[Variable Code],$A3267),CHAR(34),
", VariableNameCV:  ",CHAR(34),INDEX(Variables[Variable Name],$A3267),CHAR(34),
", VariableDefinition:  ",CHAR(34),INDEX(Variables[Variable Definition],$A3267),CHAR(34),
", SpecciationCV:  ",CHAR(34),INDEX(Variables[Speciation],$A3267),CHAR(34),
", NoDataValue:  ",CHAR(34),INDEX(Variables[No Data Value],$A3267),CHAR(34),"}"))</f>
        <v>#REF!</v>
      </c>
    </row>
    <row r="3268" spans="1:17" x14ac:dyDescent="0.25">
      <c r="A3268">
        <v>3265</v>
      </c>
      <c r="D3268" t="e">
        <f>IF(INDEX(People[First Name],$A3268)="","",
CONCATENATE("  - &amp;PersonID",TEXT($A3268,"0000"),
" {","PersonFirstName:  ",CHAR(34),INDEX(People[First Name],$A3268),CHAR(34),
", PersonMiddleName:  ",CHAR(34),INDEX(People[Middle Name],$A3268),CHAR(34),
", PersonLastName:  ",CHAR(34),INDEX(People[Last Name],$A3268),CHAR(34),"}"))</f>
        <v>#REF!</v>
      </c>
      <c r="E3268" t="e">
        <f>IF(INDEX(Organizations[Organization Type '[CV']],$A3268)="","",
CONCATENATE("  - &amp;OrganizationID",TEXT($A3268,"0000"),
" {","OrganizationTypeCV:  ",CHAR(34),INDEX(Organizations[Organization Type '[CV']],$A3268),CHAR(34),
", OrganizationCode:  ",CHAR(34),INDEX(Organizations[Organization Code],$A3268),CHAR(34),
", OrganizationName:  ",CHAR(34),INDEX(Organizations[Organization Name],$A3268),CHAR(34),
", OrganizationDescription:  ",CHAR(34),INDEX(Organizations[Organization Description],$A3268),CHAR(34),
", OrganizationLink:  ",CHAR(34),INDEX(Organizations[Organization Link],$A3268),CHAR(34),"}"))</f>
        <v>#REF!</v>
      </c>
      <c r="F3268" t="e">
        <f>IF(INDEX(People[First Name],$A3268)="","",
CONCATENATE("  - &amp;AffiliationID",TEXT($A3268,"0000"),
" {PersonID: *PersonID",TEXT($A3268,"0000"),
", OrganizationID: *OrganizationID",TEXT(MATCH(INDEX(People[Organization Name],$A3268),Organizations[Organization Name],0),"0000"),
", IsPrimaryOrganizationContact: , AffiliationStartDate: , AffiliationEndDate: , PrimaryPhone: ",
", PrimaryEmail: ",CHAR(34),INDEX(People[Primary Email],$A3268),CHAR(34),
", PrimaryAddress: ",CHAR(34),INDEX(People[Primary Address],$A3268),CHAR(34),
", PersonLink: }"))</f>
        <v>#REF!</v>
      </c>
      <c r="H3268" t="e">
        <f>IF(COUNTA(CitationInformation)=0,"",IF(INDEX(AuthorList[Author Name],$A3268)="","",
CONCATENATE("  - &amp;AuthorListID",TEXT($A3268,"0000"),
"  {CitationID: *CitationID0001",
", PersonID: *PersonID",TEXT(MATCH(INDEX(AuthorList[Author Name],$A3268),People[Full Name],0),"0000"),
", AuthorOrder: ",INDEX(AuthorList[Author Number],$A3268),"}")))</f>
        <v>#REF!</v>
      </c>
      <c r="K3268" t="e">
        <f>IF(INDEX(SamplingFeatures[Feature Code],$A3268)="","",
CONCATENATE("  - &amp;SamplingFeatureID",TEXT($A3268,"0000"),
" {","SamplingFeatureUUID:  ",CHAR(34),INDEX(SamplingFeatures[Sampling Feature UUID],$A3268),CHAR(34),
", SamplingFeatureTypeCV:  ",CHAR(34),INDEX(SamplingFeatures[Sampling Feature Type],$A3268),CHAR(34),
", SamplingFeatureCode:  ",CHAR(34),INDEX(SamplingFeatures[Feature Code],$A3268),CHAR(34),
", SamplingFeatureName:  ",CHAR(34),INDEX(SamplingFeatures[Feature Name],$A3268),CHAR(34),
", SamplingFeatureDescription:  ",CHAR(34),INDEX(SamplingFeatures[Feature Description],$A3268),CHAR(34),
", SamplingFeatureGeotypeCV:  ",CHAR(34),INDEX(SamplingFeatures[Feature Geo Type],$A3268),CHAR(34),
", FeatureGeometry:  ",CHAR(34),INDEX(SamplingFeatures[Feature Geometry],$A3268),CHAR(34),
", Elevation_m:  ",CHAR(34),INDEX(SamplingFeatures[Elevation_m],$A3268),CHAR(34),
", ElevationDatumCV:  ",CHAR(34),ElevationDatum,CHAR(34),"}"))</f>
        <v>#REF!</v>
      </c>
      <c r="L3268" t="e">
        <f>IF(INDEX(SamplingFeatures[Sampling Feature Type],$A3268)&lt;&gt;"Site","",
CONCATENATE("  - &amp;SiteID",TEXT(SUMPRODUCT(--($L$3:$L3267&lt;&gt;"")),"0000"),
" {","SamplingFeatureID:  *SamplingFeatureID",TEXT($A3268,"0000"),
", SiteTypeCV:  ",CHAR(34),INDEX(Sites[Site Type],$A3268),CHAR(34),
", Latitude:  ",INDEX(Sites[Latitude],$A3268),
", Longitude:  ",INDEX(Sites[Longitude],$A3268),
", SRSName:  ",CHAR(34),LatLonDatum,CHAR(34),"}"))</f>
        <v>#REF!</v>
      </c>
      <c r="M3268" t="e">
        <f>IF(INDEX(SamplingFeatures[Sampling Feature Type],$A3268)&lt;&gt;"Specimen","",
CONCATENATE("  - &amp;SpecimenID",TEXT(SUMPRODUCT(--($M$3:$M3267&lt;&gt;"")),"0000"),
" {","SamplingFeatureID:  *SamplingFeatureID",TEXT($A3268,"0000"),
", SpecimenTypeCV:  ",CHAR(34),INDEX(Specimens[Specimen Type],$A3268),CHAR(34),
", SpecimenMediumCV:  ",INDEX(Specimens[Specimen Medium],$A3268),
", IsFieldSpecimen:  ",CHAR(34),INDEX(Specimens[Is Field Specimen?],$A3268),CHAR(34),"}"))</f>
        <v>#REF!</v>
      </c>
      <c r="N3268" t="e">
        <f>IF(COUNTA(SpatialOffsets[])=0,"", IF(INDEX(SpatialOffsets[Spatial Offset Type],$A3268)="","",
CONCATENATE("  - &amp;SpatialOffsetID",TEXT($A3268,"0000"),
" {","SpatialOffsetTypeCV:  ",CHAR(34),INDEX(SpatialOffsets[Spatial Offset Type],$A3268),CHAR(34),
", Offset1Value:  ",INDEX(SpatialOffsets[Offset 1 Value],$A3268),
", Offset1UnitID:  ",CHAR(34),INDEX(SpatialOffsets[Offset 1 Unit],$A3268),CHAR(34),
", Offset2Value:  ",INDEX(SpatialOffsets[Offset 2 Value],$A3268),
", Offset2UnitID:  ",CHAR(34),INDEX(SpatialOffsets[Offset 2 Unit],$A3268),CHAR(34),
", Offset3Value:  ",INDEX(SpatialOffsets[Offset 3 Value],$A3268),
", Offset3UnitID:  ",CHAR(34),INDEX(SpatialOffsets[Offset 3 Unit],$A3268),CHAR(34),,"}")))</f>
        <v>#REF!</v>
      </c>
      <c r="O3268" t="e">
        <f>IF(COUNTA(RelatedFeatures[])=0,"", IF(INDEX(RelatedFeatures[First Sampling Feature Code],$A3268)="","",
CONCATENATE("  - &amp;RelationID",TEXT($A3268,"0000"),
" {","SamplingFeatureID:  *SamplingFeatureID",TEXT(MATCH(INDEX(RelatedFeatures[First Sampling Feature Code],$A3268),SamplingFeatures[Feature Code],0),"0000"),
", RelationshipTypeCV:  ",CHAR(34),INDEX(RelatedFeatures[Relationship Type],$A3268),CHAR(34),
", RelatedFeatureID: *SamplingFeatureID",TEXT(MATCH(INDEX(RelatedFeatures[Second Sampling Feature Code],$A3268),SamplingFeatures[Feature Code],0),"0000"),
", SpatialOffsetID:  ",IF(INDEX(RelatedFeatures[Offset Number],$A3268)="","",CONCATENATE("*SpatialOffsetID",TEXT(INDEX(RelatedFeatures[Offset Number],$A3268),"0000"))),"}")))</f>
        <v>#REF!</v>
      </c>
      <c r="P3268" t="e">
        <f>IF(INDEX(Methods[Method Type],$A3268)="","",
CONCATENATE("  - &amp;MethodID",TEXT($A3268,"0000"),
" {","MethodTypeCV:  ",CHAR(34),INDEX(Methods[Method Type],$A3268),CHAR(34),
", MethodCode:  ",CHAR(34),INDEX(Methods[Method Code],$A3268),CHAR(34),
", MethodName:  ",CHAR(34),INDEX(Methods[Method Name],$A3268),CHAR(34),
", MethodDescription:  ",CHAR(34),INDEX(Methods[Method Description],$A3268),CHAR(34),
", MethodLink:  ",CHAR(34),INDEX(Methods[Method Link],$A3268),CHAR(34),
", OrganizationID: *OrganizationID",TEXT(MATCH(INDEX(Methods[Organization Name],$A3268),Organizations[Organization Name],0),"0000"),"}"))</f>
        <v>#REF!</v>
      </c>
      <c r="Q3268" t="e">
        <f>IF(INDEX(Variables[Variable Type],$A3268)="","",
CONCATENATE("  - &amp;VariableID",TEXT($A3268,"0000"),
" {","VariableTypeCV:  ",CHAR(34),INDEX(Variables[Variable Type],$A3268),CHAR(34),
", VariableCode:  ",CHAR(34),INDEX(Variables[Variable Code],$A3268),CHAR(34),
", VariableNameCV:  ",CHAR(34),INDEX(Variables[Variable Name],$A3268),CHAR(34),
", VariableDefinition:  ",CHAR(34),INDEX(Variables[Variable Definition],$A3268),CHAR(34),
", SpecciationCV:  ",CHAR(34),INDEX(Variables[Speciation],$A3268),CHAR(34),
", NoDataValue:  ",CHAR(34),INDEX(Variables[No Data Value],$A3268),CHAR(34),"}"))</f>
        <v>#REF!</v>
      </c>
    </row>
    <row r="3269" spans="1:17" x14ac:dyDescent="0.25">
      <c r="A3269">
        <v>3266</v>
      </c>
      <c r="D3269" t="e">
        <f>IF(INDEX(People[First Name],$A3269)="","",
CONCATENATE("  - &amp;PersonID",TEXT($A3269,"0000"),
" {","PersonFirstName:  ",CHAR(34),INDEX(People[First Name],$A3269),CHAR(34),
", PersonMiddleName:  ",CHAR(34),INDEX(People[Middle Name],$A3269),CHAR(34),
", PersonLastName:  ",CHAR(34),INDEX(People[Last Name],$A3269),CHAR(34),"}"))</f>
        <v>#REF!</v>
      </c>
      <c r="E3269" t="e">
        <f>IF(INDEX(Organizations[Organization Type '[CV']],$A3269)="","",
CONCATENATE("  - &amp;OrganizationID",TEXT($A3269,"0000"),
" {","OrganizationTypeCV:  ",CHAR(34),INDEX(Organizations[Organization Type '[CV']],$A3269),CHAR(34),
", OrganizationCode:  ",CHAR(34),INDEX(Organizations[Organization Code],$A3269),CHAR(34),
", OrganizationName:  ",CHAR(34),INDEX(Organizations[Organization Name],$A3269),CHAR(34),
", OrganizationDescription:  ",CHAR(34),INDEX(Organizations[Organization Description],$A3269),CHAR(34),
", OrganizationLink:  ",CHAR(34),INDEX(Organizations[Organization Link],$A3269),CHAR(34),"}"))</f>
        <v>#REF!</v>
      </c>
      <c r="F3269" t="e">
        <f>IF(INDEX(People[First Name],$A3269)="","",
CONCATENATE("  - &amp;AffiliationID",TEXT($A3269,"0000"),
" {PersonID: *PersonID",TEXT($A3269,"0000"),
", OrganizationID: *OrganizationID",TEXT(MATCH(INDEX(People[Organization Name],$A3269),Organizations[Organization Name],0),"0000"),
", IsPrimaryOrganizationContact: , AffiliationStartDate: , AffiliationEndDate: , PrimaryPhone: ",
", PrimaryEmail: ",CHAR(34),INDEX(People[Primary Email],$A3269),CHAR(34),
", PrimaryAddress: ",CHAR(34),INDEX(People[Primary Address],$A3269),CHAR(34),
", PersonLink: }"))</f>
        <v>#REF!</v>
      </c>
      <c r="H3269" t="e">
        <f>IF(COUNTA(CitationInformation)=0,"",IF(INDEX(AuthorList[Author Name],$A3269)="","",
CONCATENATE("  - &amp;AuthorListID",TEXT($A3269,"0000"),
"  {CitationID: *CitationID0001",
", PersonID: *PersonID",TEXT(MATCH(INDEX(AuthorList[Author Name],$A3269),People[Full Name],0),"0000"),
", AuthorOrder: ",INDEX(AuthorList[Author Number],$A3269),"}")))</f>
        <v>#REF!</v>
      </c>
      <c r="K3269" t="e">
        <f>IF(INDEX(SamplingFeatures[Feature Code],$A3269)="","",
CONCATENATE("  - &amp;SamplingFeatureID",TEXT($A3269,"0000"),
" {","SamplingFeatureUUID:  ",CHAR(34),INDEX(SamplingFeatures[Sampling Feature UUID],$A3269),CHAR(34),
", SamplingFeatureTypeCV:  ",CHAR(34),INDEX(SamplingFeatures[Sampling Feature Type],$A3269),CHAR(34),
", SamplingFeatureCode:  ",CHAR(34),INDEX(SamplingFeatures[Feature Code],$A3269),CHAR(34),
", SamplingFeatureName:  ",CHAR(34),INDEX(SamplingFeatures[Feature Name],$A3269),CHAR(34),
", SamplingFeatureDescription:  ",CHAR(34),INDEX(SamplingFeatures[Feature Description],$A3269),CHAR(34),
", SamplingFeatureGeotypeCV:  ",CHAR(34),INDEX(SamplingFeatures[Feature Geo Type],$A3269),CHAR(34),
", FeatureGeometry:  ",CHAR(34),INDEX(SamplingFeatures[Feature Geometry],$A3269),CHAR(34),
", Elevation_m:  ",CHAR(34),INDEX(SamplingFeatures[Elevation_m],$A3269),CHAR(34),
", ElevationDatumCV:  ",CHAR(34),ElevationDatum,CHAR(34),"}"))</f>
        <v>#REF!</v>
      </c>
      <c r="L3269" t="e">
        <f>IF(INDEX(SamplingFeatures[Sampling Feature Type],$A3269)&lt;&gt;"Site","",
CONCATENATE("  - &amp;SiteID",TEXT(SUMPRODUCT(--($L$3:$L3268&lt;&gt;"")),"0000"),
" {","SamplingFeatureID:  *SamplingFeatureID",TEXT($A3269,"0000"),
", SiteTypeCV:  ",CHAR(34),INDEX(Sites[Site Type],$A3269),CHAR(34),
", Latitude:  ",INDEX(Sites[Latitude],$A3269),
", Longitude:  ",INDEX(Sites[Longitude],$A3269),
", SRSName:  ",CHAR(34),LatLonDatum,CHAR(34),"}"))</f>
        <v>#REF!</v>
      </c>
      <c r="M3269" t="e">
        <f>IF(INDEX(SamplingFeatures[Sampling Feature Type],$A3269)&lt;&gt;"Specimen","",
CONCATENATE("  - &amp;SpecimenID",TEXT(SUMPRODUCT(--($M$3:$M3268&lt;&gt;"")),"0000"),
" {","SamplingFeatureID:  *SamplingFeatureID",TEXT($A3269,"0000"),
", SpecimenTypeCV:  ",CHAR(34),INDEX(Specimens[Specimen Type],$A3269),CHAR(34),
", SpecimenMediumCV:  ",INDEX(Specimens[Specimen Medium],$A3269),
", IsFieldSpecimen:  ",CHAR(34),INDEX(Specimens[Is Field Specimen?],$A3269),CHAR(34),"}"))</f>
        <v>#REF!</v>
      </c>
      <c r="N3269" t="e">
        <f>IF(COUNTA(SpatialOffsets[])=0,"", IF(INDEX(SpatialOffsets[Spatial Offset Type],$A3269)="","",
CONCATENATE("  - &amp;SpatialOffsetID",TEXT($A3269,"0000"),
" {","SpatialOffsetTypeCV:  ",CHAR(34),INDEX(SpatialOffsets[Spatial Offset Type],$A3269),CHAR(34),
", Offset1Value:  ",INDEX(SpatialOffsets[Offset 1 Value],$A3269),
", Offset1UnitID:  ",CHAR(34),INDEX(SpatialOffsets[Offset 1 Unit],$A3269),CHAR(34),
", Offset2Value:  ",INDEX(SpatialOffsets[Offset 2 Value],$A3269),
", Offset2UnitID:  ",CHAR(34),INDEX(SpatialOffsets[Offset 2 Unit],$A3269),CHAR(34),
", Offset3Value:  ",INDEX(SpatialOffsets[Offset 3 Value],$A3269),
", Offset3UnitID:  ",CHAR(34),INDEX(SpatialOffsets[Offset 3 Unit],$A3269),CHAR(34),,"}")))</f>
        <v>#REF!</v>
      </c>
      <c r="O3269" t="e">
        <f>IF(COUNTA(RelatedFeatures[])=0,"", IF(INDEX(RelatedFeatures[First Sampling Feature Code],$A3269)="","",
CONCATENATE("  - &amp;RelationID",TEXT($A3269,"0000"),
" {","SamplingFeatureID:  *SamplingFeatureID",TEXT(MATCH(INDEX(RelatedFeatures[First Sampling Feature Code],$A3269),SamplingFeatures[Feature Code],0),"0000"),
", RelationshipTypeCV:  ",CHAR(34),INDEX(RelatedFeatures[Relationship Type],$A3269),CHAR(34),
", RelatedFeatureID: *SamplingFeatureID",TEXT(MATCH(INDEX(RelatedFeatures[Second Sampling Feature Code],$A3269),SamplingFeatures[Feature Code],0),"0000"),
", SpatialOffsetID:  ",IF(INDEX(RelatedFeatures[Offset Number],$A3269)="","",CONCATENATE("*SpatialOffsetID",TEXT(INDEX(RelatedFeatures[Offset Number],$A3269),"0000"))),"}")))</f>
        <v>#REF!</v>
      </c>
      <c r="P3269" t="e">
        <f>IF(INDEX(Methods[Method Type],$A3269)="","",
CONCATENATE("  - &amp;MethodID",TEXT($A3269,"0000"),
" {","MethodTypeCV:  ",CHAR(34),INDEX(Methods[Method Type],$A3269),CHAR(34),
", MethodCode:  ",CHAR(34),INDEX(Methods[Method Code],$A3269),CHAR(34),
", MethodName:  ",CHAR(34),INDEX(Methods[Method Name],$A3269),CHAR(34),
", MethodDescription:  ",CHAR(34),INDEX(Methods[Method Description],$A3269),CHAR(34),
", MethodLink:  ",CHAR(34),INDEX(Methods[Method Link],$A3269),CHAR(34),
", OrganizationID: *OrganizationID",TEXT(MATCH(INDEX(Methods[Organization Name],$A3269),Organizations[Organization Name],0),"0000"),"}"))</f>
        <v>#REF!</v>
      </c>
      <c r="Q3269" t="e">
        <f>IF(INDEX(Variables[Variable Type],$A3269)="","",
CONCATENATE("  - &amp;VariableID",TEXT($A3269,"0000"),
" {","VariableTypeCV:  ",CHAR(34),INDEX(Variables[Variable Type],$A3269),CHAR(34),
", VariableCode:  ",CHAR(34),INDEX(Variables[Variable Code],$A3269),CHAR(34),
", VariableNameCV:  ",CHAR(34),INDEX(Variables[Variable Name],$A3269),CHAR(34),
", VariableDefinition:  ",CHAR(34),INDEX(Variables[Variable Definition],$A3269),CHAR(34),
", SpecciationCV:  ",CHAR(34),INDEX(Variables[Speciation],$A3269),CHAR(34),
", NoDataValue:  ",CHAR(34),INDEX(Variables[No Data Value],$A3269),CHAR(34),"}"))</f>
        <v>#REF!</v>
      </c>
    </row>
    <row r="3270" spans="1:17" x14ac:dyDescent="0.25">
      <c r="A3270">
        <v>3267</v>
      </c>
      <c r="D3270" t="e">
        <f>IF(INDEX(People[First Name],$A3270)="","",
CONCATENATE("  - &amp;PersonID",TEXT($A3270,"0000"),
" {","PersonFirstName:  ",CHAR(34),INDEX(People[First Name],$A3270),CHAR(34),
", PersonMiddleName:  ",CHAR(34),INDEX(People[Middle Name],$A3270),CHAR(34),
", PersonLastName:  ",CHAR(34),INDEX(People[Last Name],$A3270),CHAR(34),"}"))</f>
        <v>#REF!</v>
      </c>
      <c r="E3270" t="e">
        <f>IF(INDEX(Organizations[Organization Type '[CV']],$A3270)="","",
CONCATENATE("  - &amp;OrganizationID",TEXT($A3270,"0000"),
" {","OrganizationTypeCV:  ",CHAR(34),INDEX(Organizations[Organization Type '[CV']],$A3270),CHAR(34),
", OrganizationCode:  ",CHAR(34),INDEX(Organizations[Organization Code],$A3270),CHAR(34),
", OrganizationName:  ",CHAR(34),INDEX(Organizations[Organization Name],$A3270),CHAR(34),
", OrganizationDescription:  ",CHAR(34),INDEX(Organizations[Organization Description],$A3270),CHAR(34),
", OrganizationLink:  ",CHAR(34),INDEX(Organizations[Organization Link],$A3270),CHAR(34),"}"))</f>
        <v>#REF!</v>
      </c>
      <c r="F3270" t="e">
        <f>IF(INDEX(People[First Name],$A3270)="","",
CONCATENATE("  - &amp;AffiliationID",TEXT($A3270,"0000"),
" {PersonID: *PersonID",TEXT($A3270,"0000"),
", OrganizationID: *OrganizationID",TEXT(MATCH(INDEX(People[Organization Name],$A3270),Organizations[Organization Name],0),"0000"),
", IsPrimaryOrganizationContact: , AffiliationStartDate: , AffiliationEndDate: , PrimaryPhone: ",
", PrimaryEmail: ",CHAR(34),INDEX(People[Primary Email],$A3270),CHAR(34),
", PrimaryAddress: ",CHAR(34),INDEX(People[Primary Address],$A3270),CHAR(34),
", PersonLink: }"))</f>
        <v>#REF!</v>
      </c>
      <c r="H3270" t="e">
        <f>IF(COUNTA(CitationInformation)=0,"",IF(INDEX(AuthorList[Author Name],$A3270)="","",
CONCATENATE("  - &amp;AuthorListID",TEXT($A3270,"0000"),
"  {CitationID: *CitationID0001",
", PersonID: *PersonID",TEXT(MATCH(INDEX(AuthorList[Author Name],$A3270),People[Full Name],0),"0000"),
", AuthorOrder: ",INDEX(AuthorList[Author Number],$A3270),"}")))</f>
        <v>#REF!</v>
      </c>
      <c r="K3270" t="e">
        <f>IF(INDEX(SamplingFeatures[Feature Code],$A3270)="","",
CONCATENATE("  - &amp;SamplingFeatureID",TEXT($A3270,"0000"),
" {","SamplingFeatureUUID:  ",CHAR(34),INDEX(SamplingFeatures[Sampling Feature UUID],$A3270),CHAR(34),
", SamplingFeatureTypeCV:  ",CHAR(34),INDEX(SamplingFeatures[Sampling Feature Type],$A3270),CHAR(34),
", SamplingFeatureCode:  ",CHAR(34),INDEX(SamplingFeatures[Feature Code],$A3270),CHAR(34),
", SamplingFeatureName:  ",CHAR(34),INDEX(SamplingFeatures[Feature Name],$A3270),CHAR(34),
", SamplingFeatureDescription:  ",CHAR(34),INDEX(SamplingFeatures[Feature Description],$A3270),CHAR(34),
", SamplingFeatureGeotypeCV:  ",CHAR(34),INDEX(SamplingFeatures[Feature Geo Type],$A3270),CHAR(34),
", FeatureGeometry:  ",CHAR(34),INDEX(SamplingFeatures[Feature Geometry],$A3270),CHAR(34),
", Elevation_m:  ",CHAR(34),INDEX(SamplingFeatures[Elevation_m],$A3270),CHAR(34),
", ElevationDatumCV:  ",CHAR(34),ElevationDatum,CHAR(34),"}"))</f>
        <v>#REF!</v>
      </c>
      <c r="L3270" t="e">
        <f>IF(INDEX(SamplingFeatures[Sampling Feature Type],$A3270)&lt;&gt;"Site","",
CONCATENATE("  - &amp;SiteID",TEXT(SUMPRODUCT(--($L$3:$L3269&lt;&gt;"")),"0000"),
" {","SamplingFeatureID:  *SamplingFeatureID",TEXT($A3270,"0000"),
", SiteTypeCV:  ",CHAR(34),INDEX(Sites[Site Type],$A3270),CHAR(34),
", Latitude:  ",INDEX(Sites[Latitude],$A3270),
", Longitude:  ",INDEX(Sites[Longitude],$A3270),
", SRSName:  ",CHAR(34),LatLonDatum,CHAR(34),"}"))</f>
        <v>#REF!</v>
      </c>
      <c r="M3270" t="e">
        <f>IF(INDEX(SamplingFeatures[Sampling Feature Type],$A3270)&lt;&gt;"Specimen","",
CONCATENATE("  - &amp;SpecimenID",TEXT(SUMPRODUCT(--($M$3:$M3269&lt;&gt;"")),"0000"),
" {","SamplingFeatureID:  *SamplingFeatureID",TEXT($A3270,"0000"),
", SpecimenTypeCV:  ",CHAR(34),INDEX(Specimens[Specimen Type],$A3270),CHAR(34),
", SpecimenMediumCV:  ",INDEX(Specimens[Specimen Medium],$A3270),
", IsFieldSpecimen:  ",CHAR(34),INDEX(Specimens[Is Field Specimen?],$A3270),CHAR(34),"}"))</f>
        <v>#REF!</v>
      </c>
      <c r="N3270" t="e">
        <f>IF(COUNTA(SpatialOffsets[])=0,"", IF(INDEX(SpatialOffsets[Spatial Offset Type],$A3270)="","",
CONCATENATE("  - &amp;SpatialOffsetID",TEXT($A3270,"0000"),
" {","SpatialOffsetTypeCV:  ",CHAR(34),INDEX(SpatialOffsets[Spatial Offset Type],$A3270),CHAR(34),
", Offset1Value:  ",INDEX(SpatialOffsets[Offset 1 Value],$A3270),
", Offset1UnitID:  ",CHAR(34),INDEX(SpatialOffsets[Offset 1 Unit],$A3270),CHAR(34),
", Offset2Value:  ",INDEX(SpatialOffsets[Offset 2 Value],$A3270),
", Offset2UnitID:  ",CHAR(34),INDEX(SpatialOffsets[Offset 2 Unit],$A3270),CHAR(34),
", Offset3Value:  ",INDEX(SpatialOffsets[Offset 3 Value],$A3270),
", Offset3UnitID:  ",CHAR(34),INDEX(SpatialOffsets[Offset 3 Unit],$A3270),CHAR(34),,"}")))</f>
        <v>#REF!</v>
      </c>
      <c r="O3270" t="e">
        <f>IF(COUNTA(RelatedFeatures[])=0,"", IF(INDEX(RelatedFeatures[First Sampling Feature Code],$A3270)="","",
CONCATENATE("  - &amp;RelationID",TEXT($A3270,"0000"),
" {","SamplingFeatureID:  *SamplingFeatureID",TEXT(MATCH(INDEX(RelatedFeatures[First Sampling Feature Code],$A3270),SamplingFeatures[Feature Code],0),"0000"),
", RelationshipTypeCV:  ",CHAR(34),INDEX(RelatedFeatures[Relationship Type],$A3270),CHAR(34),
", RelatedFeatureID: *SamplingFeatureID",TEXT(MATCH(INDEX(RelatedFeatures[Second Sampling Feature Code],$A3270),SamplingFeatures[Feature Code],0),"0000"),
", SpatialOffsetID:  ",IF(INDEX(RelatedFeatures[Offset Number],$A3270)="","",CONCATENATE("*SpatialOffsetID",TEXT(INDEX(RelatedFeatures[Offset Number],$A3270),"0000"))),"}")))</f>
        <v>#REF!</v>
      </c>
      <c r="P3270" t="e">
        <f>IF(INDEX(Methods[Method Type],$A3270)="","",
CONCATENATE("  - &amp;MethodID",TEXT($A3270,"0000"),
" {","MethodTypeCV:  ",CHAR(34),INDEX(Methods[Method Type],$A3270),CHAR(34),
", MethodCode:  ",CHAR(34),INDEX(Methods[Method Code],$A3270),CHAR(34),
", MethodName:  ",CHAR(34),INDEX(Methods[Method Name],$A3270),CHAR(34),
", MethodDescription:  ",CHAR(34),INDEX(Methods[Method Description],$A3270),CHAR(34),
", MethodLink:  ",CHAR(34),INDEX(Methods[Method Link],$A3270),CHAR(34),
", OrganizationID: *OrganizationID",TEXT(MATCH(INDEX(Methods[Organization Name],$A3270),Organizations[Organization Name],0),"0000"),"}"))</f>
        <v>#REF!</v>
      </c>
      <c r="Q3270" t="e">
        <f>IF(INDEX(Variables[Variable Type],$A3270)="","",
CONCATENATE("  - &amp;VariableID",TEXT($A3270,"0000"),
" {","VariableTypeCV:  ",CHAR(34),INDEX(Variables[Variable Type],$A3270),CHAR(34),
", VariableCode:  ",CHAR(34),INDEX(Variables[Variable Code],$A3270),CHAR(34),
", VariableNameCV:  ",CHAR(34),INDEX(Variables[Variable Name],$A3270),CHAR(34),
", VariableDefinition:  ",CHAR(34),INDEX(Variables[Variable Definition],$A3270),CHAR(34),
", SpecciationCV:  ",CHAR(34),INDEX(Variables[Speciation],$A3270),CHAR(34),
", NoDataValue:  ",CHAR(34),INDEX(Variables[No Data Value],$A3270),CHAR(34),"}"))</f>
        <v>#REF!</v>
      </c>
    </row>
    <row r="3271" spans="1:17" x14ac:dyDescent="0.25">
      <c r="A3271">
        <v>3268</v>
      </c>
      <c r="D3271" t="e">
        <f>IF(INDEX(People[First Name],$A3271)="","",
CONCATENATE("  - &amp;PersonID",TEXT($A3271,"0000"),
" {","PersonFirstName:  ",CHAR(34),INDEX(People[First Name],$A3271),CHAR(34),
", PersonMiddleName:  ",CHAR(34),INDEX(People[Middle Name],$A3271),CHAR(34),
", PersonLastName:  ",CHAR(34),INDEX(People[Last Name],$A3271),CHAR(34),"}"))</f>
        <v>#REF!</v>
      </c>
      <c r="E3271" t="e">
        <f>IF(INDEX(Organizations[Organization Type '[CV']],$A3271)="","",
CONCATENATE("  - &amp;OrganizationID",TEXT($A3271,"0000"),
" {","OrganizationTypeCV:  ",CHAR(34),INDEX(Organizations[Organization Type '[CV']],$A3271),CHAR(34),
", OrganizationCode:  ",CHAR(34),INDEX(Organizations[Organization Code],$A3271),CHAR(34),
", OrganizationName:  ",CHAR(34),INDEX(Organizations[Organization Name],$A3271),CHAR(34),
", OrganizationDescription:  ",CHAR(34),INDEX(Organizations[Organization Description],$A3271),CHAR(34),
", OrganizationLink:  ",CHAR(34),INDEX(Organizations[Organization Link],$A3271),CHAR(34),"}"))</f>
        <v>#REF!</v>
      </c>
      <c r="F3271" t="e">
        <f>IF(INDEX(People[First Name],$A3271)="","",
CONCATENATE("  - &amp;AffiliationID",TEXT($A3271,"0000"),
" {PersonID: *PersonID",TEXT($A3271,"0000"),
", OrganizationID: *OrganizationID",TEXT(MATCH(INDEX(People[Organization Name],$A3271),Organizations[Organization Name],0),"0000"),
", IsPrimaryOrganizationContact: , AffiliationStartDate: , AffiliationEndDate: , PrimaryPhone: ",
", PrimaryEmail: ",CHAR(34),INDEX(People[Primary Email],$A3271),CHAR(34),
", PrimaryAddress: ",CHAR(34),INDEX(People[Primary Address],$A3271),CHAR(34),
", PersonLink: }"))</f>
        <v>#REF!</v>
      </c>
      <c r="H3271" t="e">
        <f>IF(COUNTA(CitationInformation)=0,"",IF(INDEX(AuthorList[Author Name],$A3271)="","",
CONCATENATE("  - &amp;AuthorListID",TEXT($A3271,"0000"),
"  {CitationID: *CitationID0001",
", PersonID: *PersonID",TEXT(MATCH(INDEX(AuthorList[Author Name],$A3271),People[Full Name],0),"0000"),
", AuthorOrder: ",INDEX(AuthorList[Author Number],$A3271),"}")))</f>
        <v>#REF!</v>
      </c>
      <c r="K3271" t="e">
        <f>IF(INDEX(SamplingFeatures[Feature Code],$A3271)="","",
CONCATENATE("  - &amp;SamplingFeatureID",TEXT($A3271,"0000"),
" {","SamplingFeatureUUID:  ",CHAR(34),INDEX(SamplingFeatures[Sampling Feature UUID],$A3271),CHAR(34),
", SamplingFeatureTypeCV:  ",CHAR(34),INDEX(SamplingFeatures[Sampling Feature Type],$A3271),CHAR(34),
", SamplingFeatureCode:  ",CHAR(34),INDEX(SamplingFeatures[Feature Code],$A3271),CHAR(34),
", SamplingFeatureName:  ",CHAR(34),INDEX(SamplingFeatures[Feature Name],$A3271),CHAR(34),
", SamplingFeatureDescription:  ",CHAR(34),INDEX(SamplingFeatures[Feature Description],$A3271),CHAR(34),
", SamplingFeatureGeotypeCV:  ",CHAR(34),INDEX(SamplingFeatures[Feature Geo Type],$A3271),CHAR(34),
", FeatureGeometry:  ",CHAR(34),INDEX(SamplingFeatures[Feature Geometry],$A3271),CHAR(34),
", Elevation_m:  ",CHAR(34),INDEX(SamplingFeatures[Elevation_m],$A3271),CHAR(34),
", ElevationDatumCV:  ",CHAR(34),ElevationDatum,CHAR(34),"}"))</f>
        <v>#REF!</v>
      </c>
      <c r="L3271" t="e">
        <f>IF(INDEX(SamplingFeatures[Sampling Feature Type],$A3271)&lt;&gt;"Site","",
CONCATENATE("  - &amp;SiteID",TEXT(SUMPRODUCT(--($L$3:$L3270&lt;&gt;"")),"0000"),
" {","SamplingFeatureID:  *SamplingFeatureID",TEXT($A3271,"0000"),
", SiteTypeCV:  ",CHAR(34),INDEX(Sites[Site Type],$A3271),CHAR(34),
", Latitude:  ",INDEX(Sites[Latitude],$A3271),
", Longitude:  ",INDEX(Sites[Longitude],$A3271),
", SRSName:  ",CHAR(34),LatLonDatum,CHAR(34),"}"))</f>
        <v>#REF!</v>
      </c>
      <c r="M3271" t="e">
        <f>IF(INDEX(SamplingFeatures[Sampling Feature Type],$A3271)&lt;&gt;"Specimen","",
CONCATENATE("  - &amp;SpecimenID",TEXT(SUMPRODUCT(--($M$3:$M3270&lt;&gt;"")),"0000"),
" {","SamplingFeatureID:  *SamplingFeatureID",TEXT($A3271,"0000"),
", SpecimenTypeCV:  ",CHAR(34),INDEX(Specimens[Specimen Type],$A3271),CHAR(34),
", SpecimenMediumCV:  ",INDEX(Specimens[Specimen Medium],$A3271),
", IsFieldSpecimen:  ",CHAR(34),INDEX(Specimens[Is Field Specimen?],$A3271),CHAR(34),"}"))</f>
        <v>#REF!</v>
      </c>
      <c r="N3271" t="e">
        <f>IF(COUNTA(SpatialOffsets[])=0,"", IF(INDEX(SpatialOffsets[Spatial Offset Type],$A3271)="","",
CONCATENATE("  - &amp;SpatialOffsetID",TEXT($A3271,"0000"),
" {","SpatialOffsetTypeCV:  ",CHAR(34),INDEX(SpatialOffsets[Spatial Offset Type],$A3271),CHAR(34),
", Offset1Value:  ",INDEX(SpatialOffsets[Offset 1 Value],$A3271),
", Offset1UnitID:  ",CHAR(34),INDEX(SpatialOffsets[Offset 1 Unit],$A3271),CHAR(34),
", Offset2Value:  ",INDEX(SpatialOffsets[Offset 2 Value],$A3271),
", Offset2UnitID:  ",CHAR(34),INDEX(SpatialOffsets[Offset 2 Unit],$A3271),CHAR(34),
", Offset3Value:  ",INDEX(SpatialOffsets[Offset 3 Value],$A3271),
", Offset3UnitID:  ",CHAR(34),INDEX(SpatialOffsets[Offset 3 Unit],$A3271),CHAR(34),,"}")))</f>
        <v>#REF!</v>
      </c>
      <c r="O3271" t="e">
        <f>IF(COUNTA(RelatedFeatures[])=0,"", IF(INDEX(RelatedFeatures[First Sampling Feature Code],$A3271)="","",
CONCATENATE("  - &amp;RelationID",TEXT($A3271,"0000"),
" {","SamplingFeatureID:  *SamplingFeatureID",TEXT(MATCH(INDEX(RelatedFeatures[First Sampling Feature Code],$A3271),SamplingFeatures[Feature Code],0),"0000"),
", RelationshipTypeCV:  ",CHAR(34),INDEX(RelatedFeatures[Relationship Type],$A3271),CHAR(34),
", RelatedFeatureID: *SamplingFeatureID",TEXT(MATCH(INDEX(RelatedFeatures[Second Sampling Feature Code],$A3271),SamplingFeatures[Feature Code],0),"0000"),
", SpatialOffsetID:  ",IF(INDEX(RelatedFeatures[Offset Number],$A3271)="","",CONCATENATE("*SpatialOffsetID",TEXT(INDEX(RelatedFeatures[Offset Number],$A3271),"0000"))),"}")))</f>
        <v>#REF!</v>
      </c>
      <c r="P3271" t="e">
        <f>IF(INDEX(Methods[Method Type],$A3271)="","",
CONCATENATE("  - &amp;MethodID",TEXT($A3271,"0000"),
" {","MethodTypeCV:  ",CHAR(34),INDEX(Methods[Method Type],$A3271),CHAR(34),
", MethodCode:  ",CHAR(34),INDEX(Methods[Method Code],$A3271),CHAR(34),
", MethodName:  ",CHAR(34),INDEX(Methods[Method Name],$A3271),CHAR(34),
", MethodDescription:  ",CHAR(34),INDEX(Methods[Method Description],$A3271),CHAR(34),
", MethodLink:  ",CHAR(34),INDEX(Methods[Method Link],$A3271),CHAR(34),
", OrganizationID: *OrganizationID",TEXT(MATCH(INDEX(Methods[Organization Name],$A3271),Organizations[Organization Name],0),"0000"),"}"))</f>
        <v>#REF!</v>
      </c>
      <c r="Q3271" t="e">
        <f>IF(INDEX(Variables[Variable Type],$A3271)="","",
CONCATENATE("  - &amp;VariableID",TEXT($A3271,"0000"),
" {","VariableTypeCV:  ",CHAR(34),INDEX(Variables[Variable Type],$A3271),CHAR(34),
", VariableCode:  ",CHAR(34),INDEX(Variables[Variable Code],$A3271),CHAR(34),
", VariableNameCV:  ",CHAR(34),INDEX(Variables[Variable Name],$A3271),CHAR(34),
", VariableDefinition:  ",CHAR(34),INDEX(Variables[Variable Definition],$A3271),CHAR(34),
", SpecciationCV:  ",CHAR(34),INDEX(Variables[Speciation],$A3271),CHAR(34),
", NoDataValue:  ",CHAR(34),INDEX(Variables[No Data Value],$A3271),CHAR(34),"}"))</f>
        <v>#REF!</v>
      </c>
    </row>
    <row r="3272" spans="1:17" x14ac:dyDescent="0.25">
      <c r="A3272">
        <v>3269</v>
      </c>
      <c r="D3272" t="e">
        <f>IF(INDEX(People[First Name],$A3272)="","",
CONCATENATE("  - &amp;PersonID",TEXT($A3272,"0000"),
" {","PersonFirstName:  ",CHAR(34),INDEX(People[First Name],$A3272),CHAR(34),
", PersonMiddleName:  ",CHAR(34),INDEX(People[Middle Name],$A3272),CHAR(34),
", PersonLastName:  ",CHAR(34),INDEX(People[Last Name],$A3272),CHAR(34),"}"))</f>
        <v>#REF!</v>
      </c>
      <c r="E3272" t="e">
        <f>IF(INDEX(Organizations[Organization Type '[CV']],$A3272)="","",
CONCATENATE("  - &amp;OrganizationID",TEXT($A3272,"0000"),
" {","OrganizationTypeCV:  ",CHAR(34),INDEX(Organizations[Organization Type '[CV']],$A3272),CHAR(34),
", OrganizationCode:  ",CHAR(34),INDEX(Organizations[Organization Code],$A3272),CHAR(34),
", OrganizationName:  ",CHAR(34),INDEX(Organizations[Organization Name],$A3272),CHAR(34),
", OrganizationDescription:  ",CHAR(34),INDEX(Organizations[Organization Description],$A3272),CHAR(34),
", OrganizationLink:  ",CHAR(34),INDEX(Organizations[Organization Link],$A3272),CHAR(34),"}"))</f>
        <v>#REF!</v>
      </c>
      <c r="F3272" t="e">
        <f>IF(INDEX(People[First Name],$A3272)="","",
CONCATENATE("  - &amp;AffiliationID",TEXT($A3272,"0000"),
" {PersonID: *PersonID",TEXT($A3272,"0000"),
", OrganizationID: *OrganizationID",TEXT(MATCH(INDEX(People[Organization Name],$A3272),Organizations[Organization Name],0),"0000"),
", IsPrimaryOrganizationContact: , AffiliationStartDate: , AffiliationEndDate: , PrimaryPhone: ",
", PrimaryEmail: ",CHAR(34),INDEX(People[Primary Email],$A3272),CHAR(34),
", PrimaryAddress: ",CHAR(34),INDEX(People[Primary Address],$A3272),CHAR(34),
", PersonLink: }"))</f>
        <v>#REF!</v>
      </c>
      <c r="H3272" t="e">
        <f>IF(COUNTA(CitationInformation)=0,"",IF(INDEX(AuthorList[Author Name],$A3272)="","",
CONCATENATE("  - &amp;AuthorListID",TEXT($A3272,"0000"),
"  {CitationID: *CitationID0001",
", PersonID: *PersonID",TEXT(MATCH(INDEX(AuthorList[Author Name],$A3272),People[Full Name],0),"0000"),
", AuthorOrder: ",INDEX(AuthorList[Author Number],$A3272),"}")))</f>
        <v>#REF!</v>
      </c>
      <c r="K3272" t="e">
        <f>IF(INDEX(SamplingFeatures[Feature Code],$A3272)="","",
CONCATENATE("  - &amp;SamplingFeatureID",TEXT($A3272,"0000"),
" {","SamplingFeatureUUID:  ",CHAR(34),INDEX(SamplingFeatures[Sampling Feature UUID],$A3272),CHAR(34),
", SamplingFeatureTypeCV:  ",CHAR(34),INDEX(SamplingFeatures[Sampling Feature Type],$A3272),CHAR(34),
", SamplingFeatureCode:  ",CHAR(34),INDEX(SamplingFeatures[Feature Code],$A3272),CHAR(34),
", SamplingFeatureName:  ",CHAR(34),INDEX(SamplingFeatures[Feature Name],$A3272),CHAR(34),
", SamplingFeatureDescription:  ",CHAR(34),INDEX(SamplingFeatures[Feature Description],$A3272),CHAR(34),
", SamplingFeatureGeotypeCV:  ",CHAR(34),INDEX(SamplingFeatures[Feature Geo Type],$A3272),CHAR(34),
", FeatureGeometry:  ",CHAR(34),INDEX(SamplingFeatures[Feature Geometry],$A3272),CHAR(34),
", Elevation_m:  ",CHAR(34),INDEX(SamplingFeatures[Elevation_m],$A3272),CHAR(34),
", ElevationDatumCV:  ",CHAR(34),ElevationDatum,CHAR(34),"}"))</f>
        <v>#REF!</v>
      </c>
      <c r="L3272" t="e">
        <f>IF(INDEX(SamplingFeatures[Sampling Feature Type],$A3272)&lt;&gt;"Site","",
CONCATENATE("  - &amp;SiteID",TEXT(SUMPRODUCT(--($L$3:$L3271&lt;&gt;"")),"0000"),
" {","SamplingFeatureID:  *SamplingFeatureID",TEXT($A3272,"0000"),
", SiteTypeCV:  ",CHAR(34),INDEX(Sites[Site Type],$A3272),CHAR(34),
", Latitude:  ",INDEX(Sites[Latitude],$A3272),
", Longitude:  ",INDEX(Sites[Longitude],$A3272),
", SRSName:  ",CHAR(34),LatLonDatum,CHAR(34),"}"))</f>
        <v>#REF!</v>
      </c>
      <c r="M3272" t="e">
        <f>IF(INDEX(SamplingFeatures[Sampling Feature Type],$A3272)&lt;&gt;"Specimen","",
CONCATENATE("  - &amp;SpecimenID",TEXT(SUMPRODUCT(--($M$3:$M3271&lt;&gt;"")),"0000"),
" {","SamplingFeatureID:  *SamplingFeatureID",TEXT($A3272,"0000"),
", SpecimenTypeCV:  ",CHAR(34),INDEX(Specimens[Specimen Type],$A3272),CHAR(34),
", SpecimenMediumCV:  ",INDEX(Specimens[Specimen Medium],$A3272),
", IsFieldSpecimen:  ",CHAR(34),INDEX(Specimens[Is Field Specimen?],$A3272),CHAR(34),"}"))</f>
        <v>#REF!</v>
      </c>
      <c r="N3272" t="e">
        <f>IF(COUNTA(SpatialOffsets[])=0,"", IF(INDEX(SpatialOffsets[Spatial Offset Type],$A3272)="","",
CONCATENATE("  - &amp;SpatialOffsetID",TEXT($A3272,"0000"),
" {","SpatialOffsetTypeCV:  ",CHAR(34),INDEX(SpatialOffsets[Spatial Offset Type],$A3272),CHAR(34),
", Offset1Value:  ",INDEX(SpatialOffsets[Offset 1 Value],$A3272),
", Offset1UnitID:  ",CHAR(34),INDEX(SpatialOffsets[Offset 1 Unit],$A3272),CHAR(34),
", Offset2Value:  ",INDEX(SpatialOffsets[Offset 2 Value],$A3272),
", Offset2UnitID:  ",CHAR(34),INDEX(SpatialOffsets[Offset 2 Unit],$A3272),CHAR(34),
", Offset3Value:  ",INDEX(SpatialOffsets[Offset 3 Value],$A3272),
", Offset3UnitID:  ",CHAR(34),INDEX(SpatialOffsets[Offset 3 Unit],$A3272),CHAR(34),,"}")))</f>
        <v>#REF!</v>
      </c>
      <c r="O3272" t="e">
        <f>IF(COUNTA(RelatedFeatures[])=0,"", IF(INDEX(RelatedFeatures[First Sampling Feature Code],$A3272)="","",
CONCATENATE("  - &amp;RelationID",TEXT($A3272,"0000"),
" {","SamplingFeatureID:  *SamplingFeatureID",TEXT(MATCH(INDEX(RelatedFeatures[First Sampling Feature Code],$A3272),SamplingFeatures[Feature Code],0),"0000"),
", RelationshipTypeCV:  ",CHAR(34),INDEX(RelatedFeatures[Relationship Type],$A3272),CHAR(34),
", RelatedFeatureID: *SamplingFeatureID",TEXT(MATCH(INDEX(RelatedFeatures[Second Sampling Feature Code],$A3272),SamplingFeatures[Feature Code],0),"0000"),
", SpatialOffsetID:  ",IF(INDEX(RelatedFeatures[Offset Number],$A3272)="","",CONCATENATE("*SpatialOffsetID",TEXT(INDEX(RelatedFeatures[Offset Number],$A3272),"0000"))),"}")))</f>
        <v>#REF!</v>
      </c>
      <c r="P3272" t="e">
        <f>IF(INDEX(Methods[Method Type],$A3272)="","",
CONCATENATE("  - &amp;MethodID",TEXT($A3272,"0000"),
" {","MethodTypeCV:  ",CHAR(34),INDEX(Methods[Method Type],$A3272),CHAR(34),
", MethodCode:  ",CHAR(34),INDEX(Methods[Method Code],$A3272),CHAR(34),
", MethodName:  ",CHAR(34),INDEX(Methods[Method Name],$A3272),CHAR(34),
", MethodDescription:  ",CHAR(34),INDEX(Methods[Method Description],$A3272),CHAR(34),
", MethodLink:  ",CHAR(34),INDEX(Methods[Method Link],$A3272),CHAR(34),
", OrganizationID: *OrganizationID",TEXT(MATCH(INDEX(Methods[Organization Name],$A3272),Organizations[Organization Name],0),"0000"),"}"))</f>
        <v>#REF!</v>
      </c>
      <c r="Q3272" t="e">
        <f>IF(INDEX(Variables[Variable Type],$A3272)="","",
CONCATENATE("  - &amp;VariableID",TEXT($A3272,"0000"),
" {","VariableTypeCV:  ",CHAR(34),INDEX(Variables[Variable Type],$A3272),CHAR(34),
", VariableCode:  ",CHAR(34),INDEX(Variables[Variable Code],$A3272),CHAR(34),
", VariableNameCV:  ",CHAR(34),INDEX(Variables[Variable Name],$A3272),CHAR(34),
", VariableDefinition:  ",CHAR(34),INDEX(Variables[Variable Definition],$A3272),CHAR(34),
", SpecciationCV:  ",CHAR(34),INDEX(Variables[Speciation],$A3272),CHAR(34),
", NoDataValue:  ",CHAR(34),INDEX(Variables[No Data Value],$A3272),CHAR(34),"}"))</f>
        <v>#REF!</v>
      </c>
    </row>
    <row r="3273" spans="1:17" x14ac:dyDescent="0.25">
      <c r="A3273">
        <v>3270</v>
      </c>
      <c r="D3273" t="e">
        <f>IF(INDEX(People[First Name],$A3273)="","",
CONCATENATE("  - &amp;PersonID",TEXT($A3273,"0000"),
" {","PersonFirstName:  ",CHAR(34),INDEX(People[First Name],$A3273),CHAR(34),
", PersonMiddleName:  ",CHAR(34),INDEX(People[Middle Name],$A3273),CHAR(34),
", PersonLastName:  ",CHAR(34),INDEX(People[Last Name],$A3273),CHAR(34),"}"))</f>
        <v>#REF!</v>
      </c>
      <c r="E3273" t="e">
        <f>IF(INDEX(Organizations[Organization Type '[CV']],$A3273)="","",
CONCATENATE("  - &amp;OrganizationID",TEXT($A3273,"0000"),
" {","OrganizationTypeCV:  ",CHAR(34),INDEX(Organizations[Organization Type '[CV']],$A3273),CHAR(34),
", OrganizationCode:  ",CHAR(34),INDEX(Organizations[Organization Code],$A3273),CHAR(34),
", OrganizationName:  ",CHAR(34),INDEX(Organizations[Organization Name],$A3273),CHAR(34),
", OrganizationDescription:  ",CHAR(34),INDEX(Organizations[Organization Description],$A3273),CHAR(34),
", OrganizationLink:  ",CHAR(34),INDEX(Organizations[Organization Link],$A3273),CHAR(34),"}"))</f>
        <v>#REF!</v>
      </c>
      <c r="F3273" t="e">
        <f>IF(INDEX(People[First Name],$A3273)="","",
CONCATENATE("  - &amp;AffiliationID",TEXT($A3273,"0000"),
" {PersonID: *PersonID",TEXT($A3273,"0000"),
", OrganizationID: *OrganizationID",TEXT(MATCH(INDEX(People[Organization Name],$A3273),Organizations[Organization Name],0),"0000"),
", IsPrimaryOrganizationContact: , AffiliationStartDate: , AffiliationEndDate: , PrimaryPhone: ",
", PrimaryEmail: ",CHAR(34),INDEX(People[Primary Email],$A3273),CHAR(34),
", PrimaryAddress: ",CHAR(34),INDEX(People[Primary Address],$A3273),CHAR(34),
", PersonLink: }"))</f>
        <v>#REF!</v>
      </c>
      <c r="H3273" t="e">
        <f>IF(COUNTA(CitationInformation)=0,"",IF(INDEX(AuthorList[Author Name],$A3273)="","",
CONCATENATE("  - &amp;AuthorListID",TEXT($A3273,"0000"),
"  {CitationID: *CitationID0001",
", PersonID: *PersonID",TEXT(MATCH(INDEX(AuthorList[Author Name],$A3273),People[Full Name],0),"0000"),
", AuthorOrder: ",INDEX(AuthorList[Author Number],$A3273),"}")))</f>
        <v>#REF!</v>
      </c>
      <c r="K3273" t="e">
        <f>IF(INDEX(SamplingFeatures[Feature Code],$A3273)="","",
CONCATENATE("  - &amp;SamplingFeatureID",TEXT($A3273,"0000"),
" {","SamplingFeatureUUID:  ",CHAR(34),INDEX(SamplingFeatures[Sampling Feature UUID],$A3273),CHAR(34),
", SamplingFeatureTypeCV:  ",CHAR(34),INDEX(SamplingFeatures[Sampling Feature Type],$A3273),CHAR(34),
", SamplingFeatureCode:  ",CHAR(34),INDEX(SamplingFeatures[Feature Code],$A3273),CHAR(34),
", SamplingFeatureName:  ",CHAR(34),INDEX(SamplingFeatures[Feature Name],$A3273),CHAR(34),
", SamplingFeatureDescription:  ",CHAR(34),INDEX(SamplingFeatures[Feature Description],$A3273),CHAR(34),
", SamplingFeatureGeotypeCV:  ",CHAR(34),INDEX(SamplingFeatures[Feature Geo Type],$A3273),CHAR(34),
", FeatureGeometry:  ",CHAR(34),INDEX(SamplingFeatures[Feature Geometry],$A3273),CHAR(34),
", Elevation_m:  ",CHAR(34),INDEX(SamplingFeatures[Elevation_m],$A3273),CHAR(34),
", ElevationDatumCV:  ",CHAR(34),ElevationDatum,CHAR(34),"}"))</f>
        <v>#REF!</v>
      </c>
      <c r="L3273" t="e">
        <f>IF(INDEX(SamplingFeatures[Sampling Feature Type],$A3273)&lt;&gt;"Site","",
CONCATENATE("  - &amp;SiteID",TEXT(SUMPRODUCT(--($L$3:$L3272&lt;&gt;"")),"0000"),
" {","SamplingFeatureID:  *SamplingFeatureID",TEXT($A3273,"0000"),
", SiteTypeCV:  ",CHAR(34),INDEX(Sites[Site Type],$A3273),CHAR(34),
", Latitude:  ",INDEX(Sites[Latitude],$A3273),
", Longitude:  ",INDEX(Sites[Longitude],$A3273),
", SRSName:  ",CHAR(34),LatLonDatum,CHAR(34),"}"))</f>
        <v>#REF!</v>
      </c>
      <c r="M3273" t="e">
        <f>IF(INDEX(SamplingFeatures[Sampling Feature Type],$A3273)&lt;&gt;"Specimen","",
CONCATENATE("  - &amp;SpecimenID",TEXT(SUMPRODUCT(--($M$3:$M3272&lt;&gt;"")),"0000"),
" {","SamplingFeatureID:  *SamplingFeatureID",TEXT($A3273,"0000"),
", SpecimenTypeCV:  ",CHAR(34),INDEX(Specimens[Specimen Type],$A3273),CHAR(34),
", SpecimenMediumCV:  ",INDEX(Specimens[Specimen Medium],$A3273),
", IsFieldSpecimen:  ",CHAR(34),INDEX(Specimens[Is Field Specimen?],$A3273),CHAR(34),"}"))</f>
        <v>#REF!</v>
      </c>
      <c r="N3273" t="e">
        <f>IF(COUNTA(SpatialOffsets[])=0,"", IF(INDEX(SpatialOffsets[Spatial Offset Type],$A3273)="","",
CONCATENATE("  - &amp;SpatialOffsetID",TEXT($A3273,"0000"),
" {","SpatialOffsetTypeCV:  ",CHAR(34),INDEX(SpatialOffsets[Spatial Offset Type],$A3273),CHAR(34),
", Offset1Value:  ",INDEX(SpatialOffsets[Offset 1 Value],$A3273),
", Offset1UnitID:  ",CHAR(34),INDEX(SpatialOffsets[Offset 1 Unit],$A3273),CHAR(34),
", Offset2Value:  ",INDEX(SpatialOffsets[Offset 2 Value],$A3273),
", Offset2UnitID:  ",CHAR(34),INDEX(SpatialOffsets[Offset 2 Unit],$A3273),CHAR(34),
", Offset3Value:  ",INDEX(SpatialOffsets[Offset 3 Value],$A3273),
", Offset3UnitID:  ",CHAR(34),INDEX(SpatialOffsets[Offset 3 Unit],$A3273),CHAR(34),,"}")))</f>
        <v>#REF!</v>
      </c>
      <c r="O3273" t="e">
        <f>IF(COUNTA(RelatedFeatures[])=0,"", IF(INDEX(RelatedFeatures[First Sampling Feature Code],$A3273)="","",
CONCATENATE("  - &amp;RelationID",TEXT($A3273,"0000"),
" {","SamplingFeatureID:  *SamplingFeatureID",TEXT(MATCH(INDEX(RelatedFeatures[First Sampling Feature Code],$A3273),SamplingFeatures[Feature Code],0),"0000"),
", RelationshipTypeCV:  ",CHAR(34),INDEX(RelatedFeatures[Relationship Type],$A3273),CHAR(34),
", RelatedFeatureID: *SamplingFeatureID",TEXT(MATCH(INDEX(RelatedFeatures[Second Sampling Feature Code],$A3273),SamplingFeatures[Feature Code],0),"0000"),
", SpatialOffsetID:  ",IF(INDEX(RelatedFeatures[Offset Number],$A3273)="","",CONCATENATE("*SpatialOffsetID",TEXT(INDEX(RelatedFeatures[Offset Number],$A3273),"0000"))),"}")))</f>
        <v>#REF!</v>
      </c>
      <c r="P3273" t="e">
        <f>IF(INDEX(Methods[Method Type],$A3273)="","",
CONCATENATE("  - &amp;MethodID",TEXT($A3273,"0000"),
" {","MethodTypeCV:  ",CHAR(34),INDEX(Methods[Method Type],$A3273),CHAR(34),
", MethodCode:  ",CHAR(34),INDEX(Methods[Method Code],$A3273),CHAR(34),
", MethodName:  ",CHAR(34),INDEX(Methods[Method Name],$A3273),CHAR(34),
", MethodDescription:  ",CHAR(34),INDEX(Methods[Method Description],$A3273),CHAR(34),
", MethodLink:  ",CHAR(34),INDEX(Methods[Method Link],$A3273),CHAR(34),
", OrganizationID: *OrganizationID",TEXT(MATCH(INDEX(Methods[Organization Name],$A3273),Organizations[Organization Name],0),"0000"),"}"))</f>
        <v>#REF!</v>
      </c>
      <c r="Q3273" t="e">
        <f>IF(INDEX(Variables[Variable Type],$A3273)="","",
CONCATENATE("  - &amp;VariableID",TEXT($A3273,"0000"),
" {","VariableTypeCV:  ",CHAR(34),INDEX(Variables[Variable Type],$A3273),CHAR(34),
", VariableCode:  ",CHAR(34),INDEX(Variables[Variable Code],$A3273),CHAR(34),
", VariableNameCV:  ",CHAR(34),INDEX(Variables[Variable Name],$A3273),CHAR(34),
", VariableDefinition:  ",CHAR(34),INDEX(Variables[Variable Definition],$A3273),CHAR(34),
", SpecciationCV:  ",CHAR(34),INDEX(Variables[Speciation],$A3273),CHAR(34),
", NoDataValue:  ",CHAR(34),INDEX(Variables[No Data Value],$A3273),CHAR(34),"}"))</f>
        <v>#REF!</v>
      </c>
    </row>
    <row r="3274" spans="1:17" x14ac:dyDescent="0.25">
      <c r="A3274">
        <v>3271</v>
      </c>
      <c r="D3274" t="e">
        <f>IF(INDEX(People[First Name],$A3274)="","",
CONCATENATE("  - &amp;PersonID",TEXT($A3274,"0000"),
" {","PersonFirstName:  ",CHAR(34),INDEX(People[First Name],$A3274),CHAR(34),
", PersonMiddleName:  ",CHAR(34),INDEX(People[Middle Name],$A3274),CHAR(34),
", PersonLastName:  ",CHAR(34),INDEX(People[Last Name],$A3274),CHAR(34),"}"))</f>
        <v>#REF!</v>
      </c>
      <c r="E3274" t="e">
        <f>IF(INDEX(Organizations[Organization Type '[CV']],$A3274)="","",
CONCATENATE("  - &amp;OrganizationID",TEXT($A3274,"0000"),
" {","OrganizationTypeCV:  ",CHAR(34),INDEX(Organizations[Organization Type '[CV']],$A3274),CHAR(34),
", OrganizationCode:  ",CHAR(34),INDEX(Organizations[Organization Code],$A3274),CHAR(34),
", OrganizationName:  ",CHAR(34),INDEX(Organizations[Organization Name],$A3274),CHAR(34),
", OrganizationDescription:  ",CHAR(34),INDEX(Organizations[Organization Description],$A3274),CHAR(34),
", OrganizationLink:  ",CHAR(34),INDEX(Organizations[Organization Link],$A3274),CHAR(34),"}"))</f>
        <v>#REF!</v>
      </c>
      <c r="F3274" t="e">
        <f>IF(INDEX(People[First Name],$A3274)="","",
CONCATENATE("  - &amp;AffiliationID",TEXT($A3274,"0000"),
" {PersonID: *PersonID",TEXT($A3274,"0000"),
", OrganizationID: *OrganizationID",TEXT(MATCH(INDEX(People[Organization Name],$A3274),Organizations[Organization Name],0),"0000"),
", IsPrimaryOrganizationContact: , AffiliationStartDate: , AffiliationEndDate: , PrimaryPhone: ",
", PrimaryEmail: ",CHAR(34),INDEX(People[Primary Email],$A3274),CHAR(34),
", PrimaryAddress: ",CHAR(34),INDEX(People[Primary Address],$A3274),CHAR(34),
", PersonLink: }"))</f>
        <v>#REF!</v>
      </c>
      <c r="H3274" t="e">
        <f>IF(COUNTA(CitationInformation)=0,"",IF(INDEX(AuthorList[Author Name],$A3274)="","",
CONCATENATE("  - &amp;AuthorListID",TEXT($A3274,"0000"),
"  {CitationID: *CitationID0001",
", PersonID: *PersonID",TEXT(MATCH(INDEX(AuthorList[Author Name],$A3274),People[Full Name],0),"0000"),
", AuthorOrder: ",INDEX(AuthorList[Author Number],$A3274),"}")))</f>
        <v>#REF!</v>
      </c>
      <c r="K3274" t="e">
        <f>IF(INDEX(SamplingFeatures[Feature Code],$A3274)="","",
CONCATENATE("  - &amp;SamplingFeatureID",TEXT($A3274,"0000"),
" {","SamplingFeatureUUID:  ",CHAR(34),INDEX(SamplingFeatures[Sampling Feature UUID],$A3274),CHAR(34),
", SamplingFeatureTypeCV:  ",CHAR(34),INDEX(SamplingFeatures[Sampling Feature Type],$A3274),CHAR(34),
", SamplingFeatureCode:  ",CHAR(34),INDEX(SamplingFeatures[Feature Code],$A3274),CHAR(34),
", SamplingFeatureName:  ",CHAR(34),INDEX(SamplingFeatures[Feature Name],$A3274),CHAR(34),
", SamplingFeatureDescription:  ",CHAR(34),INDEX(SamplingFeatures[Feature Description],$A3274),CHAR(34),
", SamplingFeatureGeotypeCV:  ",CHAR(34),INDEX(SamplingFeatures[Feature Geo Type],$A3274),CHAR(34),
", FeatureGeometry:  ",CHAR(34),INDEX(SamplingFeatures[Feature Geometry],$A3274),CHAR(34),
", Elevation_m:  ",CHAR(34),INDEX(SamplingFeatures[Elevation_m],$A3274),CHAR(34),
", ElevationDatumCV:  ",CHAR(34),ElevationDatum,CHAR(34),"}"))</f>
        <v>#REF!</v>
      </c>
      <c r="L3274" t="e">
        <f>IF(INDEX(SamplingFeatures[Sampling Feature Type],$A3274)&lt;&gt;"Site","",
CONCATENATE("  - &amp;SiteID",TEXT(SUMPRODUCT(--($L$3:$L3273&lt;&gt;"")),"0000"),
" {","SamplingFeatureID:  *SamplingFeatureID",TEXT($A3274,"0000"),
", SiteTypeCV:  ",CHAR(34),INDEX(Sites[Site Type],$A3274),CHAR(34),
", Latitude:  ",INDEX(Sites[Latitude],$A3274),
", Longitude:  ",INDEX(Sites[Longitude],$A3274),
", SRSName:  ",CHAR(34),LatLonDatum,CHAR(34),"}"))</f>
        <v>#REF!</v>
      </c>
      <c r="M3274" t="e">
        <f>IF(INDEX(SamplingFeatures[Sampling Feature Type],$A3274)&lt;&gt;"Specimen","",
CONCATENATE("  - &amp;SpecimenID",TEXT(SUMPRODUCT(--($M$3:$M3273&lt;&gt;"")),"0000"),
" {","SamplingFeatureID:  *SamplingFeatureID",TEXT($A3274,"0000"),
", SpecimenTypeCV:  ",CHAR(34),INDEX(Specimens[Specimen Type],$A3274),CHAR(34),
", SpecimenMediumCV:  ",INDEX(Specimens[Specimen Medium],$A3274),
", IsFieldSpecimen:  ",CHAR(34),INDEX(Specimens[Is Field Specimen?],$A3274),CHAR(34),"}"))</f>
        <v>#REF!</v>
      </c>
      <c r="N3274" t="e">
        <f>IF(COUNTA(SpatialOffsets[])=0,"", IF(INDEX(SpatialOffsets[Spatial Offset Type],$A3274)="","",
CONCATENATE("  - &amp;SpatialOffsetID",TEXT($A3274,"0000"),
" {","SpatialOffsetTypeCV:  ",CHAR(34),INDEX(SpatialOffsets[Spatial Offset Type],$A3274),CHAR(34),
", Offset1Value:  ",INDEX(SpatialOffsets[Offset 1 Value],$A3274),
", Offset1UnitID:  ",CHAR(34),INDEX(SpatialOffsets[Offset 1 Unit],$A3274),CHAR(34),
", Offset2Value:  ",INDEX(SpatialOffsets[Offset 2 Value],$A3274),
", Offset2UnitID:  ",CHAR(34),INDEX(SpatialOffsets[Offset 2 Unit],$A3274),CHAR(34),
", Offset3Value:  ",INDEX(SpatialOffsets[Offset 3 Value],$A3274),
", Offset3UnitID:  ",CHAR(34),INDEX(SpatialOffsets[Offset 3 Unit],$A3274),CHAR(34),,"}")))</f>
        <v>#REF!</v>
      </c>
      <c r="O3274" t="e">
        <f>IF(COUNTA(RelatedFeatures[])=0,"", IF(INDEX(RelatedFeatures[First Sampling Feature Code],$A3274)="","",
CONCATENATE("  - &amp;RelationID",TEXT($A3274,"0000"),
" {","SamplingFeatureID:  *SamplingFeatureID",TEXT(MATCH(INDEX(RelatedFeatures[First Sampling Feature Code],$A3274),SamplingFeatures[Feature Code],0),"0000"),
", RelationshipTypeCV:  ",CHAR(34),INDEX(RelatedFeatures[Relationship Type],$A3274),CHAR(34),
", RelatedFeatureID: *SamplingFeatureID",TEXT(MATCH(INDEX(RelatedFeatures[Second Sampling Feature Code],$A3274),SamplingFeatures[Feature Code],0),"0000"),
", SpatialOffsetID:  ",IF(INDEX(RelatedFeatures[Offset Number],$A3274)="","",CONCATENATE("*SpatialOffsetID",TEXT(INDEX(RelatedFeatures[Offset Number],$A3274),"0000"))),"}")))</f>
        <v>#REF!</v>
      </c>
      <c r="P3274" t="e">
        <f>IF(INDEX(Methods[Method Type],$A3274)="","",
CONCATENATE("  - &amp;MethodID",TEXT($A3274,"0000"),
" {","MethodTypeCV:  ",CHAR(34),INDEX(Methods[Method Type],$A3274),CHAR(34),
", MethodCode:  ",CHAR(34),INDEX(Methods[Method Code],$A3274),CHAR(34),
", MethodName:  ",CHAR(34),INDEX(Methods[Method Name],$A3274),CHAR(34),
", MethodDescription:  ",CHAR(34),INDEX(Methods[Method Description],$A3274),CHAR(34),
", MethodLink:  ",CHAR(34),INDEX(Methods[Method Link],$A3274),CHAR(34),
", OrganizationID: *OrganizationID",TEXT(MATCH(INDEX(Methods[Organization Name],$A3274),Organizations[Organization Name],0),"0000"),"}"))</f>
        <v>#REF!</v>
      </c>
      <c r="Q3274" t="e">
        <f>IF(INDEX(Variables[Variable Type],$A3274)="","",
CONCATENATE("  - &amp;VariableID",TEXT($A3274,"0000"),
" {","VariableTypeCV:  ",CHAR(34),INDEX(Variables[Variable Type],$A3274),CHAR(34),
", VariableCode:  ",CHAR(34),INDEX(Variables[Variable Code],$A3274),CHAR(34),
", VariableNameCV:  ",CHAR(34),INDEX(Variables[Variable Name],$A3274),CHAR(34),
", VariableDefinition:  ",CHAR(34),INDEX(Variables[Variable Definition],$A3274),CHAR(34),
", SpecciationCV:  ",CHAR(34),INDEX(Variables[Speciation],$A3274),CHAR(34),
", NoDataValue:  ",CHAR(34),INDEX(Variables[No Data Value],$A3274),CHAR(34),"}"))</f>
        <v>#REF!</v>
      </c>
    </row>
    <row r="3275" spans="1:17" x14ac:dyDescent="0.25">
      <c r="A3275">
        <v>3272</v>
      </c>
      <c r="D3275" t="e">
        <f>IF(INDEX(People[First Name],$A3275)="","",
CONCATENATE("  - &amp;PersonID",TEXT($A3275,"0000"),
" {","PersonFirstName:  ",CHAR(34),INDEX(People[First Name],$A3275),CHAR(34),
", PersonMiddleName:  ",CHAR(34),INDEX(People[Middle Name],$A3275),CHAR(34),
", PersonLastName:  ",CHAR(34),INDEX(People[Last Name],$A3275),CHAR(34),"}"))</f>
        <v>#REF!</v>
      </c>
      <c r="E3275" t="e">
        <f>IF(INDEX(Organizations[Organization Type '[CV']],$A3275)="","",
CONCATENATE("  - &amp;OrganizationID",TEXT($A3275,"0000"),
" {","OrganizationTypeCV:  ",CHAR(34),INDEX(Organizations[Organization Type '[CV']],$A3275),CHAR(34),
", OrganizationCode:  ",CHAR(34),INDEX(Organizations[Organization Code],$A3275),CHAR(34),
", OrganizationName:  ",CHAR(34),INDEX(Organizations[Organization Name],$A3275),CHAR(34),
", OrganizationDescription:  ",CHAR(34),INDEX(Organizations[Organization Description],$A3275),CHAR(34),
", OrganizationLink:  ",CHAR(34),INDEX(Organizations[Organization Link],$A3275),CHAR(34),"}"))</f>
        <v>#REF!</v>
      </c>
      <c r="F3275" t="e">
        <f>IF(INDEX(People[First Name],$A3275)="","",
CONCATENATE("  - &amp;AffiliationID",TEXT($A3275,"0000"),
" {PersonID: *PersonID",TEXT($A3275,"0000"),
", OrganizationID: *OrganizationID",TEXT(MATCH(INDEX(People[Organization Name],$A3275),Organizations[Organization Name],0),"0000"),
", IsPrimaryOrganizationContact: , AffiliationStartDate: , AffiliationEndDate: , PrimaryPhone: ",
", PrimaryEmail: ",CHAR(34),INDEX(People[Primary Email],$A3275),CHAR(34),
", PrimaryAddress: ",CHAR(34),INDEX(People[Primary Address],$A3275),CHAR(34),
", PersonLink: }"))</f>
        <v>#REF!</v>
      </c>
      <c r="H3275" t="e">
        <f>IF(COUNTA(CitationInformation)=0,"",IF(INDEX(AuthorList[Author Name],$A3275)="","",
CONCATENATE("  - &amp;AuthorListID",TEXT($A3275,"0000"),
"  {CitationID: *CitationID0001",
", PersonID: *PersonID",TEXT(MATCH(INDEX(AuthorList[Author Name],$A3275),People[Full Name],0),"0000"),
", AuthorOrder: ",INDEX(AuthorList[Author Number],$A3275),"}")))</f>
        <v>#REF!</v>
      </c>
      <c r="K3275" t="e">
        <f>IF(INDEX(SamplingFeatures[Feature Code],$A3275)="","",
CONCATENATE("  - &amp;SamplingFeatureID",TEXT($A3275,"0000"),
" {","SamplingFeatureUUID:  ",CHAR(34),INDEX(SamplingFeatures[Sampling Feature UUID],$A3275),CHAR(34),
", SamplingFeatureTypeCV:  ",CHAR(34),INDEX(SamplingFeatures[Sampling Feature Type],$A3275),CHAR(34),
", SamplingFeatureCode:  ",CHAR(34),INDEX(SamplingFeatures[Feature Code],$A3275),CHAR(34),
", SamplingFeatureName:  ",CHAR(34),INDEX(SamplingFeatures[Feature Name],$A3275),CHAR(34),
", SamplingFeatureDescription:  ",CHAR(34),INDEX(SamplingFeatures[Feature Description],$A3275),CHAR(34),
", SamplingFeatureGeotypeCV:  ",CHAR(34),INDEX(SamplingFeatures[Feature Geo Type],$A3275),CHAR(34),
", FeatureGeometry:  ",CHAR(34),INDEX(SamplingFeatures[Feature Geometry],$A3275),CHAR(34),
", Elevation_m:  ",CHAR(34),INDEX(SamplingFeatures[Elevation_m],$A3275),CHAR(34),
", ElevationDatumCV:  ",CHAR(34),ElevationDatum,CHAR(34),"}"))</f>
        <v>#REF!</v>
      </c>
      <c r="L3275" t="e">
        <f>IF(INDEX(SamplingFeatures[Sampling Feature Type],$A3275)&lt;&gt;"Site","",
CONCATENATE("  - &amp;SiteID",TEXT(SUMPRODUCT(--($L$3:$L3274&lt;&gt;"")),"0000"),
" {","SamplingFeatureID:  *SamplingFeatureID",TEXT($A3275,"0000"),
", SiteTypeCV:  ",CHAR(34),INDEX(Sites[Site Type],$A3275),CHAR(34),
", Latitude:  ",INDEX(Sites[Latitude],$A3275),
", Longitude:  ",INDEX(Sites[Longitude],$A3275),
", SRSName:  ",CHAR(34),LatLonDatum,CHAR(34),"}"))</f>
        <v>#REF!</v>
      </c>
      <c r="M3275" t="e">
        <f>IF(INDEX(SamplingFeatures[Sampling Feature Type],$A3275)&lt;&gt;"Specimen","",
CONCATENATE("  - &amp;SpecimenID",TEXT(SUMPRODUCT(--($M$3:$M3274&lt;&gt;"")),"0000"),
" {","SamplingFeatureID:  *SamplingFeatureID",TEXT($A3275,"0000"),
", SpecimenTypeCV:  ",CHAR(34),INDEX(Specimens[Specimen Type],$A3275),CHAR(34),
", SpecimenMediumCV:  ",INDEX(Specimens[Specimen Medium],$A3275),
", IsFieldSpecimen:  ",CHAR(34),INDEX(Specimens[Is Field Specimen?],$A3275),CHAR(34),"}"))</f>
        <v>#REF!</v>
      </c>
      <c r="N3275" t="e">
        <f>IF(COUNTA(SpatialOffsets[])=0,"", IF(INDEX(SpatialOffsets[Spatial Offset Type],$A3275)="","",
CONCATENATE("  - &amp;SpatialOffsetID",TEXT($A3275,"0000"),
" {","SpatialOffsetTypeCV:  ",CHAR(34),INDEX(SpatialOffsets[Spatial Offset Type],$A3275),CHAR(34),
", Offset1Value:  ",INDEX(SpatialOffsets[Offset 1 Value],$A3275),
", Offset1UnitID:  ",CHAR(34),INDEX(SpatialOffsets[Offset 1 Unit],$A3275),CHAR(34),
", Offset2Value:  ",INDEX(SpatialOffsets[Offset 2 Value],$A3275),
", Offset2UnitID:  ",CHAR(34),INDEX(SpatialOffsets[Offset 2 Unit],$A3275),CHAR(34),
", Offset3Value:  ",INDEX(SpatialOffsets[Offset 3 Value],$A3275),
", Offset3UnitID:  ",CHAR(34),INDEX(SpatialOffsets[Offset 3 Unit],$A3275),CHAR(34),,"}")))</f>
        <v>#REF!</v>
      </c>
      <c r="O3275" t="e">
        <f>IF(COUNTA(RelatedFeatures[])=0,"", IF(INDEX(RelatedFeatures[First Sampling Feature Code],$A3275)="","",
CONCATENATE("  - &amp;RelationID",TEXT($A3275,"0000"),
" {","SamplingFeatureID:  *SamplingFeatureID",TEXT(MATCH(INDEX(RelatedFeatures[First Sampling Feature Code],$A3275),SamplingFeatures[Feature Code],0),"0000"),
", RelationshipTypeCV:  ",CHAR(34),INDEX(RelatedFeatures[Relationship Type],$A3275),CHAR(34),
", RelatedFeatureID: *SamplingFeatureID",TEXT(MATCH(INDEX(RelatedFeatures[Second Sampling Feature Code],$A3275),SamplingFeatures[Feature Code],0),"0000"),
", SpatialOffsetID:  ",IF(INDEX(RelatedFeatures[Offset Number],$A3275)="","",CONCATENATE("*SpatialOffsetID",TEXT(INDEX(RelatedFeatures[Offset Number],$A3275),"0000"))),"}")))</f>
        <v>#REF!</v>
      </c>
      <c r="P3275" t="e">
        <f>IF(INDEX(Methods[Method Type],$A3275)="","",
CONCATENATE("  - &amp;MethodID",TEXT($A3275,"0000"),
" {","MethodTypeCV:  ",CHAR(34),INDEX(Methods[Method Type],$A3275),CHAR(34),
", MethodCode:  ",CHAR(34),INDEX(Methods[Method Code],$A3275),CHAR(34),
", MethodName:  ",CHAR(34),INDEX(Methods[Method Name],$A3275),CHAR(34),
", MethodDescription:  ",CHAR(34),INDEX(Methods[Method Description],$A3275),CHAR(34),
", MethodLink:  ",CHAR(34),INDEX(Methods[Method Link],$A3275),CHAR(34),
", OrganizationID: *OrganizationID",TEXT(MATCH(INDEX(Methods[Organization Name],$A3275),Organizations[Organization Name],0),"0000"),"}"))</f>
        <v>#REF!</v>
      </c>
      <c r="Q3275" t="e">
        <f>IF(INDEX(Variables[Variable Type],$A3275)="","",
CONCATENATE("  - &amp;VariableID",TEXT($A3275,"0000"),
" {","VariableTypeCV:  ",CHAR(34),INDEX(Variables[Variable Type],$A3275),CHAR(34),
", VariableCode:  ",CHAR(34),INDEX(Variables[Variable Code],$A3275),CHAR(34),
", VariableNameCV:  ",CHAR(34),INDEX(Variables[Variable Name],$A3275),CHAR(34),
", VariableDefinition:  ",CHAR(34),INDEX(Variables[Variable Definition],$A3275),CHAR(34),
", SpecciationCV:  ",CHAR(34),INDEX(Variables[Speciation],$A3275),CHAR(34),
", NoDataValue:  ",CHAR(34),INDEX(Variables[No Data Value],$A3275),CHAR(34),"}"))</f>
        <v>#REF!</v>
      </c>
    </row>
    <row r="3276" spans="1:17" x14ac:dyDescent="0.25">
      <c r="A3276">
        <v>3273</v>
      </c>
      <c r="D3276" t="e">
        <f>IF(INDEX(People[First Name],$A3276)="","",
CONCATENATE("  - &amp;PersonID",TEXT($A3276,"0000"),
" {","PersonFirstName:  ",CHAR(34),INDEX(People[First Name],$A3276),CHAR(34),
", PersonMiddleName:  ",CHAR(34),INDEX(People[Middle Name],$A3276),CHAR(34),
", PersonLastName:  ",CHAR(34),INDEX(People[Last Name],$A3276),CHAR(34),"}"))</f>
        <v>#REF!</v>
      </c>
      <c r="E3276" t="e">
        <f>IF(INDEX(Organizations[Organization Type '[CV']],$A3276)="","",
CONCATENATE("  - &amp;OrganizationID",TEXT($A3276,"0000"),
" {","OrganizationTypeCV:  ",CHAR(34),INDEX(Organizations[Organization Type '[CV']],$A3276),CHAR(34),
", OrganizationCode:  ",CHAR(34),INDEX(Organizations[Organization Code],$A3276),CHAR(34),
", OrganizationName:  ",CHAR(34),INDEX(Organizations[Organization Name],$A3276),CHAR(34),
", OrganizationDescription:  ",CHAR(34),INDEX(Organizations[Organization Description],$A3276),CHAR(34),
", OrganizationLink:  ",CHAR(34),INDEX(Organizations[Organization Link],$A3276),CHAR(34),"}"))</f>
        <v>#REF!</v>
      </c>
      <c r="F3276" t="e">
        <f>IF(INDEX(People[First Name],$A3276)="","",
CONCATENATE("  - &amp;AffiliationID",TEXT($A3276,"0000"),
" {PersonID: *PersonID",TEXT($A3276,"0000"),
", OrganizationID: *OrganizationID",TEXT(MATCH(INDEX(People[Organization Name],$A3276),Organizations[Organization Name],0),"0000"),
", IsPrimaryOrganizationContact: , AffiliationStartDate: , AffiliationEndDate: , PrimaryPhone: ",
", PrimaryEmail: ",CHAR(34),INDEX(People[Primary Email],$A3276),CHAR(34),
", PrimaryAddress: ",CHAR(34),INDEX(People[Primary Address],$A3276),CHAR(34),
", PersonLink: }"))</f>
        <v>#REF!</v>
      </c>
      <c r="H3276" t="e">
        <f>IF(COUNTA(CitationInformation)=0,"",IF(INDEX(AuthorList[Author Name],$A3276)="","",
CONCATENATE("  - &amp;AuthorListID",TEXT($A3276,"0000"),
"  {CitationID: *CitationID0001",
", PersonID: *PersonID",TEXT(MATCH(INDEX(AuthorList[Author Name],$A3276),People[Full Name],0),"0000"),
", AuthorOrder: ",INDEX(AuthorList[Author Number],$A3276),"}")))</f>
        <v>#REF!</v>
      </c>
      <c r="K3276" t="e">
        <f>IF(INDEX(SamplingFeatures[Feature Code],$A3276)="","",
CONCATENATE("  - &amp;SamplingFeatureID",TEXT($A3276,"0000"),
" {","SamplingFeatureUUID:  ",CHAR(34),INDEX(SamplingFeatures[Sampling Feature UUID],$A3276),CHAR(34),
", SamplingFeatureTypeCV:  ",CHAR(34),INDEX(SamplingFeatures[Sampling Feature Type],$A3276),CHAR(34),
", SamplingFeatureCode:  ",CHAR(34),INDEX(SamplingFeatures[Feature Code],$A3276),CHAR(34),
", SamplingFeatureName:  ",CHAR(34),INDEX(SamplingFeatures[Feature Name],$A3276),CHAR(34),
", SamplingFeatureDescription:  ",CHAR(34),INDEX(SamplingFeatures[Feature Description],$A3276),CHAR(34),
", SamplingFeatureGeotypeCV:  ",CHAR(34),INDEX(SamplingFeatures[Feature Geo Type],$A3276),CHAR(34),
", FeatureGeometry:  ",CHAR(34),INDEX(SamplingFeatures[Feature Geometry],$A3276),CHAR(34),
", Elevation_m:  ",CHAR(34),INDEX(SamplingFeatures[Elevation_m],$A3276),CHAR(34),
", ElevationDatumCV:  ",CHAR(34),ElevationDatum,CHAR(34),"}"))</f>
        <v>#REF!</v>
      </c>
      <c r="L3276" t="e">
        <f>IF(INDEX(SamplingFeatures[Sampling Feature Type],$A3276)&lt;&gt;"Site","",
CONCATENATE("  - &amp;SiteID",TEXT(SUMPRODUCT(--($L$3:$L3275&lt;&gt;"")),"0000"),
" {","SamplingFeatureID:  *SamplingFeatureID",TEXT($A3276,"0000"),
", SiteTypeCV:  ",CHAR(34),INDEX(Sites[Site Type],$A3276),CHAR(34),
", Latitude:  ",INDEX(Sites[Latitude],$A3276),
", Longitude:  ",INDEX(Sites[Longitude],$A3276),
", SRSName:  ",CHAR(34),LatLonDatum,CHAR(34),"}"))</f>
        <v>#REF!</v>
      </c>
      <c r="M3276" t="e">
        <f>IF(INDEX(SamplingFeatures[Sampling Feature Type],$A3276)&lt;&gt;"Specimen","",
CONCATENATE("  - &amp;SpecimenID",TEXT(SUMPRODUCT(--($M$3:$M3275&lt;&gt;"")),"0000"),
" {","SamplingFeatureID:  *SamplingFeatureID",TEXT($A3276,"0000"),
", SpecimenTypeCV:  ",CHAR(34),INDEX(Specimens[Specimen Type],$A3276),CHAR(34),
", SpecimenMediumCV:  ",INDEX(Specimens[Specimen Medium],$A3276),
", IsFieldSpecimen:  ",CHAR(34),INDEX(Specimens[Is Field Specimen?],$A3276),CHAR(34),"}"))</f>
        <v>#REF!</v>
      </c>
      <c r="N3276" t="e">
        <f>IF(COUNTA(SpatialOffsets[])=0,"", IF(INDEX(SpatialOffsets[Spatial Offset Type],$A3276)="","",
CONCATENATE("  - &amp;SpatialOffsetID",TEXT($A3276,"0000"),
" {","SpatialOffsetTypeCV:  ",CHAR(34),INDEX(SpatialOffsets[Spatial Offset Type],$A3276),CHAR(34),
", Offset1Value:  ",INDEX(SpatialOffsets[Offset 1 Value],$A3276),
", Offset1UnitID:  ",CHAR(34),INDEX(SpatialOffsets[Offset 1 Unit],$A3276),CHAR(34),
", Offset2Value:  ",INDEX(SpatialOffsets[Offset 2 Value],$A3276),
", Offset2UnitID:  ",CHAR(34),INDEX(SpatialOffsets[Offset 2 Unit],$A3276),CHAR(34),
", Offset3Value:  ",INDEX(SpatialOffsets[Offset 3 Value],$A3276),
", Offset3UnitID:  ",CHAR(34),INDEX(SpatialOffsets[Offset 3 Unit],$A3276),CHAR(34),,"}")))</f>
        <v>#REF!</v>
      </c>
      <c r="O3276" t="e">
        <f>IF(COUNTA(RelatedFeatures[])=0,"", IF(INDEX(RelatedFeatures[First Sampling Feature Code],$A3276)="","",
CONCATENATE("  - &amp;RelationID",TEXT($A3276,"0000"),
" {","SamplingFeatureID:  *SamplingFeatureID",TEXT(MATCH(INDEX(RelatedFeatures[First Sampling Feature Code],$A3276),SamplingFeatures[Feature Code],0),"0000"),
", RelationshipTypeCV:  ",CHAR(34),INDEX(RelatedFeatures[Relationship Type],$A3276),CHAR(34),
", RelatedFeatureID: *SamplingFeatureID",TEXT(MATCH(INDEX(RelatedFeatures[Second Sampling Feature Code],$A3276),SamplingFeatures[Feature Code],0),"0000"),
", SpatialOffsetID:  ",IF(INDEX(RelatedFeatures[Offset Number],$A3276)="","",CONCATENATE("*SpatialOffsetID",TEXT(INDEX(RelatedFeatures[Offset Number],$A3276),"0000"))),"}")))</f>
        <v>#REF!</v>
      </c>
      <c r="P3276" t="e">
        <f>IF(INDEX(Methods[Method Type],$A3276)="","",
CONCATENATE("  - &amp;MethodID",TEXT($A3276,"0000"),
" {","MethodTypeCV:  ",CHAR(34),INDEX(Methods[Method Type],$A3276),CHAR(34),
", MethodCode:  ",CHAR(34),INDEX(Methods[Method Code],$A3276),CHAR(34),
", MethodName:  ",CHAR(34),INDEX(Methods[Method Name],$A3276),CHAR(34),
", MethodDescription:  ",CHAR(34),INDEX(Methods[Method Description],$A3276),CHAR(34),
", MethodLink:  ",CHAR(34),INDEX(Methods[Method Link],$A3276),CHAR(34),
", OrganizationID: *OrganizationID",TEXT(MATCH(INDEX(Methods[Organization Name],$A3276),Organizations[Organization Name],0),"0000"),"}"))</f>
        <v>#REF!</v>
      </c>
      <c r="Q3276" t="e">
        <f>IF(INDEX(Variables[Variable Type],$A3276)="","",
CONCATENATE("  - &amp;VariableID",TEXT($A3276,"0000"),
" {","VariableTypeCV:  ",CHAR(34),INDEX(Variables[Variable Type],$A3276),CHAR(34),
", VariableCode:  ",CHAR(34),INDEX(Variables[Variable Code],$A3276),CHAR(34),
", VariableNameCV:  ",CHAR(34),INDEX(Variables[Variable Name],$A3276),CHAR(34),
", VariableDefinition:  ",CHAR(34),INDEX(Variables[Variable Definition],$A3276),CHAR(34),
", SpecciationCV:  ",CHAR(34),INDEX(Variables[Speciation],$A3276),CHAR(34),
", NoDataValue:  ",CHAR(34),INDEX(Variables[No Data Value],$A3276),CHAR(34),"}"))</f>
        <v>#REF!</v>
      </c>
    </row>
    <row r="3277" spans="1:17" x14ac:dyDescent="0.25">
      <c r="A3277">
        <v>3274</v>
      </c>
      <c r="D3277" t="e">
        <f>IF(INDEX(People[First Name],$A3277)="","",
CONCATENATE("  - &amp;PersonID",TEXT($A3277,"0000"),
" {","PersonFirstName:  ",CHAR(34),INDEX(People[First Name],$A3277),CHAR(34),
", PersonMiddleName:  ",CHAR(34),INDEX(People[Middle Name],$A3277),CHAR(34),
", PersonLastName:  ",CHAR(34),INDEX(People[Last Name],$A3277),CHAR(34),"}"))</f>
        <v>#REF!</v>
      </c>
      <c r="E3277" t="e">
        <f>IF(INDEX(Organizations[Organization Type '[CV']],$A3277)="","",
CONCATENATE("  - &amp;OrganizationID",TEXT($A3277,"0000"),
" {","OrganizationTypeCV:  ",CHAR(34),INDEX(Organizations[Organization Type '[CV']],$A3277),CHAR(34),
", OrganizationCode:  ",CHAR(34),INDEX(Organizations[Organization Code],$A3277),CHAR(34),
", OrganizationName:  ",CHAR(34),INDEX(Organizations[Organization Name],$A3277),CHAR(34),
", OrganizationDescription:  ",CHAR(34),INDEX(Organizations[Organization Description],$A3277),CHAR(34),
", OrganizationLink:  ",CHAR(34),INDEX(Organizations[Organization Link],$A3277),CHAR(34),"}"))</f>
        <v>#REF!</v>
      </c>
      <c r="F3277" t="e">
        <f>IF(INDEX(People[First Name],$A3277)="","",
CONCATENATE("  - &amp;AffiliationID",TEXT($A3277,"0000"),
" {PersonID: *PersonID",TEXT($A3277,"0000"),
", OrganizationID: *OrganizationID",TEXT(MATCH(INDEX(People[Organization Name],$A3277),Organizations[Organization Name],0),"0000"),
", IsPrimaryOrganizationContact: , AffiliationStartDate: , AffiliationEndDate: , PrimaryPhone: ",
", PrimaryEmail: ",CHAR(34),INDEX(People[Primary Email],$A3277),CHAR(34),
", PrimaryAddress: ",CHAR(34),INDEX(People[Primary Address],$A3277),CHAR(34),
", PersonLink: }"))</f>
        <v>#REF!</v>
      </c>
      <c r="H3277" t="e">
        <f>IF(COUNTA(CitationInformation)=0,"",IF(INDEX(AuthorList[Author Name],$A3277)="","",
CONCATENATE("  - &amp;AuthorListID",TEXT($A3277,"0000"),
"  {CitationID: *CitationID0001",
", PersonID: *PersonID",TEXT(MATCH(INDEX(AuthorList[Author Name],$A3277),People[Full Name],0),"0000"),
", AuthorOrder: ",INDEX(AuthorList[Author Number],$A3277),"}")))</f>
        <v>#REF!</v>
      </c>
      <c r="K3277" t="e">
        <f>IF(INDEX(SamplingFeatures[Feature Code],$A3277)="","",
CONCATENATE("  - &amp;SamplingFeatureID",TEXT($A3277,"0000"),
" {","SamplingFeatureUUID:  ",CHAR(34),INDEX(SamplingFeatures[Sampling Feature UUID],$A3277),CHAR(34),
", SamplingFeatureTypeCV:  ",CHAR(34),INDEX(SamplingFeatures[Sampling Feature Type],$A3277),CHAR(34),
", SamplingFeatureCode:  ",CHAR(34),INDEX(SamplingFeatures[Feature Code],$A3277),CHAR(34),
", SamplingFeatureName:  ",CHAR(34),INDEX(SamplingFeatures[Feature Name],$A3277),CHAR(34),
", SamplingFeatureDescription:  ",CHAR(34),INDEX(SamplingFeatures[Feature Description],$A3277),CHAR(34),
", SamplingFeatureGeotypeCV:  ",CHAR(34),INDEX(SamplingFeatures[Feature Geo Type],$A3277),CHAR(34),
", FeatureGeometry:  ",CHAR(34),INDEX(SamplingFeatures[Feature Geometry],$A3277),CHAR(34),
", Elevation_m:  ",CHAR(34),INDEX(SamplingFeatures[Elevation_m],$A3277),CHAR(34),
", ElevationDatumCV:  ",CHAR(34),ElevationDatum,CHAR(34),"}"))</f>
        <v>#REF!</v>
      </c>
      <c r="L3277" t="e">
        <f>IF(INDEX(SamplingFeatures[Sampling Feature Type],$A3277)&lt;&gt;"Site","",
CONCATENATE("  - &amp;SiteID",TEXT(SUMPRODUCT(--($L$3:$L3276&lt;&gt;"")),"0000"),
" {","SamplingFeatureID:  *SamplingFeatureID",TEXT($A3277,"0000"),
", SiteTypeCV:  ",CHAR(34),INDEX(Sites[Site Type],$A3277),CHAR(34),
", Latitude:  ",INDEX(Sites[Latitude],$A3277),
", Longitude:  ",INDEX(Sites[Longitude],$A3277),
", SRSName:  ",CHAR(34),LatLonDatum,CHAR(34),"}"))</f>
        <v>#REF!</v>
      </c>
      <c r="M3277" t="e">
        <f>IF(INDEX(SamplingFeatures[Sampling Feature Type],$A3277)&lt;&gt;"Specimen","",
CONCATENATE("  - &amp;SpecimenID",TEXT(SUMPRODUCT(--($M$3:$M3276&lt;&gt;"")),"0000"),
" {","SamplingFeatureID:  *SamplingFeatureID",TEXT($A3277,"0000"),
", SpecimenTypeCV:  ",CHAR(34),INDEX(Specimens[Specimen Type],$A3277),CHAR(34),
", SpecimenMediumCV:  ",INDEX(Specimens[Specimen Medium],$A3277),
", IsFieldSpecimen:  ",CHAR(34),INDEX(Specimens[Is Field Specimen?],$A3277),CHAR(34),"}"))</f>
        <v>#REF!</v>
      </c>
      <c r="N3277" t="e">
        <f>IF(COUNTA(SpatialOffsets[])=0,"", IF(INDEX(SpatialOffsets[Spatial Offset Type],$A3277)="","",
CONCATENATE("  - &amp;SpatialOffsetID",TEXT($A3277,"0000"),
" {","SpatialOffsetTypeCV:  ",CHAR(34),INDEX(SpatialOffsets[Spatial Offset Type],$A3277),CHAR(34),
", Offset1Value:  ",INDEX(SpatialOffsets[Offset 1 Value],$A3277),
", Offset1UnitID:  ",CHAR(34),INDEX(SpatialOffsets[Offset 1 Unit],$A3277),CHAR(34),
", Offset2Value:  ",INDEX(SpatialOffsets[Offset 2 Value],$A3277),
", Offset2UnitID:  ",CHAR(34),INDEX(SpatialOffsets[Offset 2 Unit],$A3277),CHAR(34),
", Offset3Value:  ",INDEX(SpatialOffsets[Offset 3 Value],$A3277),
", Offset3UnitID:  ",CHAR(34),INDEX(SpatialOffsets[Offset 3 Unit],$A3277),CHAR(34),,"}")))</f>
        <v>#REF!</v>
      </c>
      <c r="O3277" t="e">
        <f>IF(COUNTA(RelatedFeatures[])=0,"", IF(INDEX(RelatedFeatures[First Sampling Feature Code],$A3277)="","",
CONCATENATE("  - &amp;RelationID",TEXT($A3277,"0000"),
" {","SamplingFeatureID:  *SamplingFeatureID",TEXT(MATCH(INDEX(RelatedFeatures[First Sampling Feature Code],$A3277),SamplingFeatures[Feature Code],0),"0000"),
", RelationshipTypeCV:  ",CHAR(34),INDEX(RelatedFeatures[Relationship Type],$A3277),CHAR(34),
", RelatedFeatureID: *SamplingFeatureID",TEXT(MATCH(INDEX(RelatedFeatures[Second Sampling Feature Code],$A3277),SamplingFeatures[Feature Code],0),"0000"),
", SpatialOffsetID:  ",IF(INDEX(RelatedFeatures[Offset Number],$A3277)="","",CONCATENATE("*SpatialOffsetID",TEXT(INDEX(RelatedFeatures[Offset Number],$A3277),"0000"))),"}")))</f>
        <v>#REF!</v>
      </c>
      <c r="P3277" t="e">
        <f>IF(INDEX(Methods[Method Type],$A3277)="","",
CONCATENATE("  - &amp;MethodID",TEXT($A3277,"0000"),
" {","MethodTypeCV:  ",CHAR(34),INDEX(Methods[Method Type],$A3277),CHAR(34),
", MethodCode:  ",CHAR(34),INDEX(Methods[Method Code],$A3277),CHAR(34),
", MethodName:  ",CHAR(34),INDEX(Methods[Method Name],$A3277),CHAR(34),
", MethodDescription:  ",CHAR(34),INDEX(Methods[Method Description],$A3277),CHAR(34),
", MethodLink:  ",CHAR(34),INDEX(Methods[Method Link],$A3277),CHAR(34),
", OrganizationID: *OrganizationID",TEXT(MATCH(INDEX(Methods[Organization Name],$A3277),Organizations[Organization Name],0),"0000"),"}"))</f>
        <v>#REF!</v>
      </c>
      <c r="Q3277" t="e">
        <f>IF(INDEX(Variables[Variable Type],$A3277)="","",
CONCATENATE("  - &amp;VariableID",TEXT($A3277,"0000"),
" {","VariableTypeCV:  ",CHAR(34),INDEX(Variables[Variable Type],$A3277),CHAR(34),
", VariableCode:  ",CHAR(34),INDEX(Variables[Variable Code],$A3277),CHAR(34),
", VariableNameCV:  ",CHAR(34),INDEX(Variables[Variable Name],$A3277),CHAR(34),
", VariableDefinition:  ",CHAR(34),INDEX(Variables[Variable Definition],$A3277),CHAR(34),
", SpecciationCV:  ",CHAR(34),INDEX(Variables[Speciation],$A3277),CHAR(34),
", NoDataValue:  ",CHAR(34),INDEX(Variables[No Data Value],$A3277),CHAR(34),"}"))</f>
        <v>#REF!</v>
      </c>
    </row>
    <row r="3278" spans="1:17" x14ac:dyDescent="0.25">
      <c r="A3278">
        <v>3275</v>
      </c>
      <c r="D3278" t="e">
        <f>IF(INDEX(People[First Name],$A3278)="","",
CONCATENATE("  - &amp;PersonID",TEXT($A3278,"0000"),
" {","PersonFirstName:  ",CHAR(34),INDEX(People[First Name],$A3278),CHAR(34),
", PersonMiddleName:  ",CHAR(34),INDEX(People[Middle Name],$A3278),CHAR(34),
", PersonLastName:  ",CHAR(34),INDEX(People[Last Name],$A3278),CHAR(34),"}"))</f>
        <v>#REF!</v>
      </c>
      <c r="E3278" t="e">
        <f>IF(INDEX(Organizations[Organization Type '[CV']],$A3278)="","",
CONCATENATE("  - &amp;OrganizationID",TEXT($A3278,"0000"),
" {","OrganizationTypeCV:  ",CHAR(34),INDEX(Organizations[Organization Type '[CV']],$A3278),CHAR(34),
", OrganizationCode:  ",CHAR(34),INDEX(Organizations[Organization Code],$A3278),CHAR(34),
", OrganizationName:  ",CHAR(34),INDEX(Organizations[Organization Name],$A3278),CHAR(34),
", OrganizationDescription:  ",CHAR(34),INDEX(Organizations[Organization Description],$A3278),CHAR(34),
", OrganizationLink:  ",CHAR(34),INDEX(Organizations[Organization Link],$A3278),CHAR(34),"}"))</f>
        <v>#REF!</v>
      </c>
      <c r="F3278" t="e">
        <f>IF(INDEX(People[First Name],$A3278)="","",
CONCATENATE("  - &amp;AffiliationID",TEXT($A3278,"0000"),
" {PersonID: *PersonID",TEXT($A3278,"0000"),
", OrganizationID: *OrganizationID",TEXT(MATCH(INDEX(People[Organization Name],$A3278),Organizations[Organization Name],0),"0000"),
", IsPrimaryOrganizationContact: , AffiliationStartDate: , AffiliationEndDate: , PrimaryPhone: ",
", PrimaryEmail: ",CHAR(34),INDEX(People[Primary Email],$A3278),CHAR(34),
", PrimaryAddress: ",CHAR(34),INDEX(People[Primary Address],$A3278),CHAR(34),
", PersonLink: }"))</f>
        <v>#REF!</v>
      </c>
      <c r="H3278" t="e">
        <f>IF(COUNTA(CitationInformation)=0,"",IF(INDEX(AuthorList[Author Name],$A3278)="","",
CONCATENATE("  - &amp;AuthorListID",TEXT($A3278,"0000"),
"  {CitationID: *CitationID0001",
", PersonID: *PersonID",TEXT(MATCH(INDEX(AuthorList[Author Name],$A3278),People[Full Name],0),"0000"),
", AuthorOrder: ",INDEX(AuthorList[Author Number],$A3278),"}")))</f>
        <v>#REF!</v>
      </c>
      <c r="K3278" t="e">
        <f>IF(INDEX(SamplingFeatures[Feature Code],$A3278)="","",
CONCATENATE("  - &amp;SamplingFeatureID",TEXT($A3278,"0000"),
" {","SamplingFeatureUUID:  ",CHAR(34),INDEX(SamplingFeatures[Sampling Feature UUID],$A3278),CHAR(34),
", SamplingFeatureTypeCV:  ",CHAR(34),INDEX(SamplingFeatures[Sampling Feature Type],$A3278),CHAR(34),
", SamplingFeatureCode:  ",CHAR(34),INDEX(SamplingFeatures[Feature Code],$A3278),CHAR(34),
", SamplingFeatureName:  ",CHAR(34),INDEX(SamplingFeatures[Feature Name],$A3278),CHAR(34),
", SamplingFeatureDescription:  ",CHAR(34),INDEX(SamplingFeatures[Feature Description],$A3278),CHAR(34),
", SamplingFeatureGeotypeCV:  ",CHAR(34),INDEX(SamplingFeatures[Feature Geo Type],$A3278),CHAR(34),
", FeatureGeometry:  ",CHAR(34),INDEX(SamplingFeatures[Feature Geometry],$A3278),CHAR(34),
", Elevation_m:  ",CHAR(34),INDEX(SamplingFeatures[Elevation_m],$A3278),CHAR(34),
", ElevationDatumCV:  ",CHAR(34),ElevationDatum,CHAR(34),"}"))</f>
        <v>#REF!</v>
      </c>
      <c r="L3278" t="e">
        <f>IF(INDEX(SamplingFeatures[Sampling Feature Type],$A3278)&lt;&gt;"Site","",
CONCATENATE("  - &amp;SiteID",TEXT(SUMPRODUCT(--($L$3:$L3277&lt;&gt;"")),"0000"),
" {","SamplingFeatureID:  *SamplingFeatureID",TEXT($A3278,"0000"),
", SiteTypeCV:  ",CHAR(34),INDEX(Sites[Site Type],$A3278),CHAR(34),
", Latitude:  ",INDEX(Sites[Latitude],$A3278),
", Longitude:  ",INDEX(Sites[Longitude],$A3278),
", SRSName:  ",CHAR(34),LatLonDatum,CHAR(34),"}"))</f>
        <v>#REF!</v>
      </c>
      <c r="M3278" t="e">
        <f>IF(INDEX(SamplingFeatures[Sampling Feature Type],$A3278)&lt;&gt;"Specimen","",
CONCATENATE("  - &amp;SpecimenID",TEXT(SUMPRODUCT(--($M$3:$M3277&lt;&gt;"")),"0000"),
" {","SamplingFeatureID:  *SamplingFeatureID",TEXT($A3278,"0000"),
", SpecimenTypeCV:  ",CHAR(34),INDEX(Specimens[Specimen Type],$A3278),CHAR(34),
", SpecimenMediumCV:  ",INDEX(Specimens[Specimen Medium],$A3278),
", IsFieldSpecimen:  ",CHAR(34),INDEX(Specimens[Is Field Specimen?],$A3278),CHAR(34),"}"))</f>
        <v>#REF!</v>
      </c>
      <c r="N3278" t="e">
        <f>IF(COUNTA(SpatialOffsets[])=0,"", IF(INDEX(SpatialOffsets[Spatial Offset Type],$A3278)="","",
CONCATENATE("  - &amp;SpatialOffsetID",TEXT($A3278,"0000"),
" {","SpatialOffsetTypeCV:  ",CHAR(34),INDEX(SpatialOffsets[Spatial Offset Type],$A3278),CHAR(34),
", Offset1Value:  ",INDEX(SpatialOffsets[Offset 1 Value],$A3278),
", Offset1UnitID:  ",CHAR(34),INDEX(SpatialOffsets[Offset 1 Unit],$A3278),CHAR(34),
", Offset2Value:  ",INDEX(SpatialOffsets[Offset 2 Value],$A3278),
", Offset2UnitID:  ",CHAR(34),INDEX(SpatialOffsets[Offset 2 Unit],$A3278),CHAR(34),
", Offset3Value:  ",INDEX(SpatialOffsets[Offset 3 Value],$A3278),
", Offset3UnitID:  ",CHAR(34),INDEX(SpatialOffsets[Offset 3 Unit],$A3278),CHAR(34),,"}")))</f>
        <v>#REF!</v>
      </c>
      <c r="O3278" t="e">
        <f>IF(COUNTA(RelatedFeatures[])=0,"", IF(INDEX(RelatedFeatures[First Sampling Feature Code],$A3278)="","",
CONCATENATE("  - &amp;RelationID",TEXT($A3278,"0000"),
" {","SamplingFeatureID:  *SamplingFeatureID",TEXT(MATCH(INDEX(RelatedFeatures[First Sampling Feature Code],$A3278),SamplingFeatures[Feature Code],0),"0000"),
", RelationshipTypeCV:  ",CHAR(34),INDEX(RelatedFeatures[Relationship Type],$A3278),CHAR(34),
", RelatedFeatureID: *SamplingFeatureID",TEXT(MATCH(INDEX(RelatedFeatures[Second Sampling Feature Code],$A3278),SamplingFeatures[Feature Code],0),"0000"),
", SpatialOffsetID:  ",IF(INDEX(RelatedFeatures[Offset Number],$A3278)="","",CONCATENATE("*SpatialOffsetID",TEXT(INDEX(RelatedFeatures[Offset Number],$A3278),"0000"))),"}")))</f>
        <v>#REF!</v>
      </c>
      <c r="P3278" t="e">
        <f>IF(INDEX(Methods[Method Type],$A3278)="","",
CONCATENATE("  - &amp;MethodID",TEXT($A3278,"0000"),
" {","MethodTypeCV:  ",CHAR(34),INDEX(Methods[Method Type],$A3278),CHAR(34),
", MethodCode:  ",CHAR(34),INDEX(Methods[Method Code],$A3278),CHAR(34),
", MethodName:  ",CHAR(34),INDEX(Methods[Method Name],$A3278),CHAR(34),
", MethodDescription:  ",CHAR(34),INDEX(Methods[Method Description],$A3278),CHAR(34),
", MethodLink:  ",CHAR(34),INDEX(Methods[Method Link],$A3278),CHAR(34),
", OrganizationID: *OrganizationID",TEXT(MATCH(INDEX(Methods[Organization Name],$A3278),Organizations[Organization Name],0),"0000"),"}"))</f>
        <v>#REF!</v>
      </c>
      <c r="Q3278" t="e">
        <f>IF(INDEX(Variables[Variable Type],$A3278)="","",
CONCATENATE("  - &amp;VariableID",TEXT($A3278,"0000"),
" {","VariableTypeCV:  ",CHAR(34),INDEX(Variables[Variable Type],$A3278),CHAR(34),
", VariableCode:  ",CHAR(34),INDEX(Variables[Variable Code],$A3278),CHAR(34),
", VariableNameCV:  ",CHAR(34),INDEX(Variables[Variable Name],$A3278),CHAR(34),
", VariableDefinition:  ",CHAR(34),INDEX(Variables[Variable Definition],$A3278),CHAR(34),
", SpecciationCV:  ",CHAR(34),INDEX(Variables[Speciation],$A3278),CHAR(34),
", NoDataValue:  ",CHAR(34),INDEX(Variables[No Data Value],$A3278),CHAR(34),"}"))</f>
        <v>#REF!</v>
      </c>
    </row>
    <row r="3279" spans="1:17" x14ac:dyDescent="0.25">
      <c r="A3279">
        <v>3276</v>
      </c>
      <c r="D3279" t="e">
        <f>IF(INDEX(People[First Name],$A3279)="","",
CONCATENATE("  - &amp;PersonID",TEXT($A3279,"0000"),
" {","PersonFirstName:  ",CHAR(34),INDEX(People[First Name],$A3279),CHAR(34),
", PersonMiddleName:  ",CHAR(34),INDEX(People[Middle Name],$A3279),CHAR(34),
", PersonLastName:  ",CHAR(34),INDEX(People[Last Name],$A3279),CHAR(34),"}"))</f>
        <v>#REF!</v>
      </c>
      <c r="E3279" t="e">
        <f>IF(INDEX(Organizations[Organization Type '[CV']],$A3279)="","",
CONCATENATE("  - &amp;OrganizationID",TEXT($A3279,"0000"),
" {","OrganizationTypeCV:  ",CHAR(34),INDEX(Organizations[Organization Type '[CV']],$A3279),CHAR(34),
", OrganizationCode:  ",CHAR(34),INDEX(Organizations[Organization Code],$A3279),CHAR(34),
", OrganizationName:  ",CHAR(34),INDEX(Organizations[Organization Name],$A3279),CHAR(34),
", OrganizationDescription:  ",CHAR(34),INDEX(Organizations[Organization Description],$A3279),CHAR(34),
", OrganizationLink:  ",CHAR(34),INDEX(Organizations[Organization Link],$A3279),CHAR(34),"}"))</f>
        <v>#REF!</v>
      </c>
      <c r="F3279" t="e">
        <f>IF(INDEX(People[First Name],$A3279)="","",
CONCATENATE("  - &amp;AffiliationID",TEXT($A3279,"0000"),
" {PersonID: *PersonID",TEXT($A3279,"0000"),
", OrganizationID: *OrganizationID",TEXT(MATCH(INDEX(People[Organization Name],$A3279),Organizations[Organization Name],0),"0000"),
", IsPrimaryOrganizationContact: , AffiliationStartDate: , AffiliationEndDate: , PrimaryPhone: ",
", PrimaryEmail: ",CHAR(34),INDEX(People[Primary Email],$A3279),CHAR(34),
", PrimaryAddress: ",CHAR(34),INDEX(People[Primary Address],$A3279),CHAR(34),
", PersonLink: }"))</f>
        <v>#REF!</v>
      </c>
      <c r="H3279" t="e">
        <f>IF(COUNTA(CitationInformation)=0,"",IF(INDEX(AuthorList[Author Name],$A3279)="","",
CONCATENATE("  - &amp;AuthorListID",TEXT($A3279,"0000"),
"  {CitationID: *CitationID0001",
", PersonID: *PersonID",TEXT(MATCH(INDEX(AuthorList[Author Name],$A3279),People[Full Name],0),"0000"),
", AuthorOrder: ",INDEX(AuthorList[Author Number],$A3279),"}")))</f>
        <v>#REF!</v>
      </c>
      <c r="K3279" t="e">
        <f>IF(INDEX(SamplingFeatures[Feature Code],$A3279)="","",
CONCATENATE("  - &amp;SamplingFeatureID",TEXT($A3279,"0000"),
" {","SamplingFeatureUUID:  ",CHAR(34),INDEX(SamplingFeatures[Sampling Feature UUID],$A3279),CHAR(34),
", SamplingFeatureTypeCV:  ",CHAR(34),INDEX(SamplingFeatures[Sampling Feature Type],$A3279),CHAR(34),
", SamplingFeatureCode:  ",CHAR(34),INDEX(SamplingFeatures[Feature Code],$A3279),CHAR(34),
", SamplingFeatureName:  ",CHAR(34),INDEX(SamplingFeatures[Feature Name],$A3279),CHAR(34),
", SamplingFeatureDescription:  ",CHAR(34),INDEX(SamplingFeatures[Feature Description],$A3279),CHAR(34),
", SamplingFeatureGeotypeCV:  ",CHAR(34),INDEX(SamplingFeatures[Feature Geo Type],$A3279),CHAR(34),
", FeatureGeometry:  ",CHAR(34),INDEX(SamplingFeatures[Feature Geometry],$A3279),CHAR(34),
", Elevation_m:  ",CHAR(34),INDEX(SamplingFeatures[Elevation_m],$A3279),CHAR(34),
", ElevationDatumCV:  ",CHAR(34),ElevationDatum,CHAR(34),"}"))</f>
        <v>#REF!</v>
      </c>
      <c r="L3279" t="e">
        <f>IF(INDEX(SamplingFeatures[Sampling Feature Type],$A3279)&lt;&gt;"Site","",
CONCATENATE("  - &amp;SiteID",TEXT(SUMPRODUCT(--($L$3:$L3278&lt;&gt;"")),"0000"),
" {","SamplingFeatureID:  *SamplingFeatureID",TEXT($A3279,"0000"),
", SiteTypeCV:  ",CHAR(34),INDEX(Sites[Site Type],$A3279),CHAR(34),
", Latitude:  ",INDEX(Sites[Latitude],$A3279),
", Longitude:  ",INDEX(Sites[Longitude],$A3279),
", SRSName:  ",CHAR(34),LatLonDatum,CHAR(34),"}"))</f>
        <v>#REF!</v>
      </c>
      <c r="M3279" t="e">
        <f>IF(INDEX(SamplingFeatures[Sampling Feature Type],$A3279)&lt;&gt;"Specimen","",
CONCATENATE("  - &amp;SpecimenID",TEXT(SUMPRODUCT(--($M$3:$M3278&lt;&gt;"")),"0000"),
" {","SamplingFeatureID:  *SamplingFeatureID",TEXT($A3279,"0000"),
", SpecimenTypeCV:  ",CHAR(34),INDEX(Specimens[Specimen Type],$A3279),CHAR(34),
", SpecimenMediumCV:  ",INDEX(Specimens[Specimen Medium],$A3279),
", IsFieldSpecimen:  ",CHAR(34),INDEX(Specimens[Is Field Specimen?],$A3279),CHAR(34),"}"))</f>
        <v>#REF!</v>
      </c>
      <c r="N3279" t="e">
        <f>IF(COUNTA(SpatialOffsets[])=0,"", IF(INDEX(SpatialOffsets[Spatial Offset Type],$A3279)="","",
CONCATENATE("  - &amp;SpatialOffsetID",TEXT($A3279,"0000"),
" {","SpatialOffsetTypeCV:  ",CHAR(34),INDEX(SpatialOffsets[Spatial Offset Type],$A3279),CHAR(34),
", Offset1Value:  ",INDEX(SpatialOffsets[Offset 1 Value],$A3279),
", Offset1UnitID:  ",CHAR(34),INDEX(SpatialOffsets[Offset 1 Unit],$A3279),CHAR(34),
", Offset2Value:  ",INDEX(SpatialOffsets[Offset 2 Value],$A3279),
", Offset2UnitID:  ",CHAR(34),INDEX(SpatialOffsets[Offset 2 Unit],$A3279),CHAR(34),
", Offset3Value:  ",INDEX(SpatialOffsets[Offset 3 Value],$A3279),
", Offset3UnitID:  ",CHAR(34),INDEX(SpatialOffsets[Offset 3 Unit],$A3279),CHAR(34),,"}")))</f>
        <v>#REF!</v>
      </c>
      <c r="O3279" t="e">
        <f>IF(COUNTA(RelatedFeatures[])=0,"", IF(INDEX(RelatedFeatures[First Sampling Feature Code],$A3279)="","",
CONCATENATE("  - &amp;RelationID",TEXT($A3279,"0000"),
" {","SamplingFeatureID:  *SamplingFeatureID",TEXT(MATCH(INDEX(RelatedFeatures[First Sampling Feature Code],$A3279),SamplingFeatures[Feature Code],0),"0000"),
", RelationshipTypeCV:  ",CHAR(34),INDEX(RelatedFeatures[Relationship Type],$A3279),CHAR(34),
", RelatedFeatureID: *SamplingFeatureID",TEXT(MATCH(INDEX(RelatedFeatures[Second Sampling Feature Code],$A3279),SamplingFeatures[Feature Code],0),"0000"),
", SpatialOffsetID:  ",IF(INDEX(RelatedFeatures[Offset Number],$A3279)="","",CONCATENATE("*SpatialOffsetID",TEXT(INDEX(RelatedFeatures[Offset Number],$A3279),"0000"))),"}")))</f>
        <v>#REF!</v>
      </c>
      <c r="P3279" t="e">
        <f>IF(INDEX(Methods[Method Type],$A3279)="","",
CONCATENATE("  - &amp;MethodID",TEXT($A3279,"0000"),
" {","MethodTypeCV:  ",CHAR(34),INDEX(Methods[Method Type],$A3279),CHAR(34),
", MethodCode:  ",CHAR(34),INDEX(Methods[Method Code],$A3279),CHAR(34),
", MethodName:  ",CHAR(34),INDEX(Methods[Method Name],$A3279),CHAR(34),
", MethodDescription:  ",CHAR(34),INDEX(Methods[Method Description],$A3279),CHAR(34),
", MethodLink:  ",CHAR(34),INDEX(Methods[Method Link],$A3279),CHAR(34),
", OrganizationID: *OrganizationID",TEXT(MATCH(INDEX(Methods[Organization Name],$A3279),Organizations[Organization Name],0),"0000"),"}"))</f>
        <v>#REF!</v>
      </c>
      <c r="Q3279" t="e">
        <f>IF(INDEX(Variables[Variable Type],$A3279)="","",
CONCATENATE("  - &amp;VariableID",TEXT($A3279,"0000"),
" {","VariableTypeCV:  ",CHAR(34),INDEX(Variables[Variable Type],$A3279),CHAR(34),
", VariableCode:  ",CHAR(34),INDEX(Variables[Variable Code],$A3279),CHAR(34),
", VariableNameCV:  ",CHAR(34),INDEX(Variables[Variable Name],$A3279),CHAR(34),
", VariableDefinition:  ",CHAR(34),INDEX(Variables[Variable Definition],$A3279),CHAR(34),
", SpecciationCV:  ",CHAR(34),INDEX(Variables[Speciation],$A3279),CHAR(34),
", NoDataValue:  ",CHAR(34),INDEX(Variables[No Data Value],$A3279),CHAR(34),"}"))</f>
        <v>#REF!</v>
      </c>
    </row>
    <row r="3280" spans="1:17" x14ac:dyDescent="0.25">
      <c r="A3280">
        <v>3277</v>
      </c>
      <c r="D3280" t="e">
        <f>IF(INDEX(People[First Name],$A3280)="","",
CONCATENATE("  - &amp;PersonID",TEXT($A3280,"0000"),
" {","PersonFirstName:  ",CHAR(34),INDEX(People[First Name],$A3280),CHAR(34),
", PersonMiddleName:  ",CHAR(34),INDEX(People[Middle Name],$A3280),CHAR(34),
", PersonLastName:  ",CHAR(34),INDEX(People[Last Name],$A3280),CHAR(34),"}"))</f>
        <v>#REF!</v>
      </c>
      <c r="E3280" t="e">
        <f>IF(INDEX(Organizations[Organization Type '[CV']],$A3280)="","",
CONCATENATE("  - &amp;OrganizationID",TEXT($A3280,"0000"),
" {","OrganizationTypeCV:  ",CHAR(34),INDEX(Organizations[Organization Type '[CV']],$A3280),CHAR(34),
", OrganizationCode:  ",CHAR(34),INDEX(Organizations[Organization Code],$A3280),CHAR(34),
", OrganizationName:  ",CHAR(34),INDEX(Organizations[Organization Name],$A3280),CHAR(34),
", OrganizationDescription:  ",CHAR(34),INDEX(Organizations[Organization Description],$A3280),CHAR(34),
", OrganizationLink:  ",CHAR(34),INDEX(Organizations[Organization Link],$A3280),CHAR(34),"}"))</f>
        <v>#REF!</v>
      </c>
      <c r="F3280" t="e">
        <f>IF(INDEX(People[First Name],$A3280)="","",
CONCATENATE("  - &amp;AffiliationID",TEXT($A3280,"0000"),
" {PersonID: *PersonID",TEXT($A3280,"0000"),
", OrganizationID: *OrganizationID",TEXT(MATCH(INDEX(People[Organization Name],$A3280),Organizations[Organization Name],0),"0000"),
", IsPrimaryOrganizationContact: , AffiliationStartDate: , AffiliationEndDate: , PrimaryPhone: ",
", PrimaryEmail: ",CHAR(34),INDEX(People[Primary Email],$A3280),CHAR(34),
", PrimaryAddress: ",CHAR(34),INDEX(People[Primary Address],$A3280),CHAR(34),
", PersonLink: }"))</f>
        <v>#REF!</v>
      </c>
      <c r="H3280" t="e">
        <f>IF(COUNTA(CitationInformation)=0,"",IF(INDEX(AuthorList[Author Name],$A3280)="","",
CONCATENATE("  - &amp;AuthorListID",TEXT($A3280,"0000"),
"  {CitationID: *CitationID0001",
", PersonID: *PersonID",TEXT(MATCH(INDEX(AuthorList[Author Name],$A3280),People[Full Name],0),"0000"),
", AuthorOrder: ",INDEX(AuthorList[Author Number],$A3280),"}")))</f>
        <v>#REF!</v>
      </c>
      <c r="K3280" t="e">
        <f>IF(INDEX(SamplingFeatures[Feature Code],$A3280)="","",
CONCATENATE("  - &amp;SamplingFeatureID",TEXT($A3280,"0000"),
" {","SamplingFeatureUUID:  ",CHAR(34),INDEX(SamplingFeatures[Sampling Feature UUID],$A3280),CHAR(34),
", SamplingFeatureTypeCV:  ",CHAR(34),INDEX(SamplingFeatures[Sampling Feature Type],$A3280),CHAR(34),
", SamplingFeatureCode:  ",CHAR(34),INDEX(SamplingFeatures[Feature Code],$A3280),CHAR(34),
", SamplingFeatureName:  ",CHAR(34),INDEX(SamplingFeatures[Feature Name],$A3280),CHAR(34),
", SamplingFeatureDescription:  ",CHAR(34),INDEX(SamplingFeatures[Feature Description],$A3280),CHAR(34),
", SamplingFeatureGeotypeCV:  ",CHAR(34),INDEX(SamplingFeatures[Feature Geo Type],$A3280),CHAR(34),
", FeatureGeometry:  ",CHAR(34),INDEX(SamplingFeatures[Feature Geometry],$A3280),CHAR(34),
", Elevation_m:  ",CHAR(34),INDEX(SamplingFeatures[Elevation_m],$A3280),CHAR(34),
", ElevationDatumCV:  ",CHAR(34),ElevationDatum,CHAR(34),"}"))</f>
        <v>#REF!</v>
      </c>
      <c r="L3280" t="e">
        <f>IF(INDEX(SamplingFeatures[Sampling Feature Type],$A3280)&lt;&gt;"Site","",
CONCATENATE("  - &amp;SiteID",TEXT(SUMPRODUCT(--($L$3:$L3279&lt;&gt;"")),"0000"),
" {","SamplingFeatureID:  *SamplingFeatureID",TEXT($A3280,"0000"),
", SiteTypeCV:  ",CHAR(34),INDEX(Sites[Site Type],$A3280),CHAR(34),
", Latitude:  ",INDEX(Sites[Latitude],$A3280),
", Longitude:  ",INDEX(Sites[Longitude],$A3280),
", SRSName:  ",CHAR(34),LatLonDatum,CHAR(34),"}"))</f>
        <v>#REF!</v>
      </c>
      <c r="M3280" t="e">
        <f>IF(INDEX(SamplingFeatures[Sampling Feature Type],$A3280)&lt;&gt;"Specimen","",
CONCATENATE("  - &amp;SpecimenID",TEXT(SUMPRODUCT(--($M$3:$M3279&lt;&gt;"")),"0000"),
" {","SamplingFeatureID:  *SamplingFeatureID",TEXT($A3280,"0000"),
", SpecimenTypeCV:  ",CHAR(34),INDEX(Specimens[Specimen Type],$A3280),CHAR(34),
", SpecimenMediumCV:  ",INDEX(Specimens[Specimen Medium],$A3280),
", IsFieldSpecimen:  ",CHAR(34),INDEX(Specimens[Is Field Specimen?],$A3280),CHAR(34),"}"))</f>
        <v>#REF!</v>
      </c>
      <c r="N3280" t="e">
        <f>IF(COUNTA(SpatialOffsets[])=0,"", IF(INDEX(SpatialOffsets[Spatial Offset Type],$A3280)="","",
CONCATENATE("  - &amp;SpatialOffsetID",TEXT($A3280,"0000"),
" {","SpatialOffsetTypeCV:  ",CHAR(34),INDEX(SpatialOffsets[Spatial Offset Type],$A3280),CHAR(34),
", Offset1Value:  ",INDEX(SpatialOffsets[Offset 1 Value],$A3280),
", Offset1UnitID:  ",CHAR(34),INDEX(SpatialOffsets[Offset 1 Unit],$A3280),CHAR(34),
", Offset2Value:  ",INDEX(SpatialOffsets[Offset 2 Value],$A3280),
", Offset2UnitID:  ",CHAR(34),INDEX(SpatialOffsets[Offset 2 Unit],$A3280),CHAR(34),
", Offset3Value:  ",INDEX(SpatialOffsets[Offset 3 Value],$A3280),
", Offset3UnitID:  ",CHAR(34),INDEX(SpatialOffsets[Offset 3 Unit],$A3280),CHAR(34),,"}")))</f>
        <v>#REF!</v>
      </c>
      <c r="O3280" t="e">
        <f>IF(COUNTA(RelatedFeatures[])=0,"", IF(INDEX(RelatedFeatures[First Sampling Feature Code],$A3280)="","",
CONCATENATE("  - &amp;RelationID",TEXT($A3280,"0000"),
" {","SamplingFeatureID:  *SamplingFeatureID",TEXT(MATCH(INDEX(RelatedFeatures[First Sampling Feature Code],$A3280),SamplingFeatures[Feature Code],0),"0000"),
", RelationshipTypeCV:  ",CHAR(34),INDEX(RelatedFeatures[Relationship Type],$A3280),CHAR(34),
", RelatedFeatureID: *SamplingFeatureID",TEXT(MATCH(INDEX(RelatedFeatures[Second Sampling Feature Code],$A3280),SamplingFeatures[Feature Code],0),"0000"),
", SpatialOffsetID:  ",IF(INDEX(RelatedFeatures[Offset Number],$A3280)="","",CONCATENATE("*SpatialOffsetID",TEXT(INDEX(RelatedFeatures[Offset Number],$A3280),"0000"))),"}")))</f>
        <v>#REF!</v>
      </c>
      <c r="P3280" t="e">
        <f>IF(INDEX(Methods[Method Type],$A3280)="","",
CONCATENATE("  - &amp;MethodID",TEXT($A3280,"0000"),
" {","MethodTypeCV:  ",CHAR(34),INDEX(Methods[Method Type],$A3280),CHAR(34),
", MethodCode:  ",CHAR(34),INDEX(Methods[Method Code],$A3280),CHAR(34),
", MethodName:  ",CHAR(34),INDEX(Methods[Method Name],$A3280),CHAR(34),
", MethodDescription:  ",CHAR(34),INDEX(Methods[Method Description],$A3280),CHAR(34),
", MethodLink:  ",CHAR(34),INDEX(Methods[Method Link],$A3280),CHAR(34),
", OrganizationID: *OrganizationID",TEXT(MATCH(INDEX(Methods[Organization Name],$A3280),Organizations[Organization Name],0),"0000"),"}"))</f>
        <v>#REF!</v>
      </c>
      <c r="Q3280" t="e">
        <f>IF(INDEX(Variables[Variable Type],$A3280)="","",
CONCATENATE("  - &amp;VariableID",TEXT($A3280,"0000"),
" {","VariableTypeCV:  ",CHAR(34),INDEX(Variables[Variable Type],$A3280),CHAR(34),
", VariableCode:  ",CHAR(34),INDEX(Variables[Variable Code],$A3280),CHAR(34),
", VariableNameCV:  ",CHAR(34),INDEX(Variables[Variable Name],$A3280),CHAR(34),
", VariableDefinition:  ",CHAR(34),INDEX(Variables[Variable Definition],$A3280),CHAR(34),
", SpecciationCV:  ",CHAR(34),INDEX(Variables[Speciation],$A3280),CHAR(34),
", NoDataValue:  ",CHAR(34),INDEX(Variables[No Data Value],$A3280),CHAR(34),"}"))</f>
        <v>#REF!</v>
      </c>
    </row>
    <row r="3281" spans="1:17" x14ac:dyDescent="0.25">
      <c r="A3281">
        <v>3278</v>
      </c>
      <c r="D3281" t="e">
        <f>IF(INDEX(People[First Name],$A3281)="","",
CONCATENATE("  - &amp;PersonID",TEXT($A3281,"0000"),
" {","PersonFirstName:  ",CHAR(34),INDEX(People[First Name],$A3281),CHAR(34),
", PersonMiddleName:  ",CHAR(34),INDEX(People[Middle Name],$A3281),CHAR(34),
", PersonLastName:  ",CHAR(34),INDEX(People[Last Name],$A3281),CHAR(34),"}"))</f>
        <v>#REF!</v>
      </c>
      <c r="E3281" t="e">
        <f>IF(INDEX(Organizations[Organization Type '[CV']],$A3281)="","",
CONCATENATE("  - &amp;OrganizationID",TEXT($A3281,"0000"),
" {","OrganizationTypeCV:  ",CHAR(34),INDEX(Organizations[Organization Type '[CV']],$A3281),CHAR(34),
", OrganizationCode:  ",CHAR(34),INDEX(Organizations[Organization Code],$A3281),CHAR(34),
", OrganizationName:  ",CHAR(34),INDEX(Organizations[Organization Name],$A3281),CHAR(34),
", OrganizationDescription:  ",CHAR(34),INDEX(Organizations[Organization Description],$A3281),CHAR(34),
", OrganizationLink:  ",CHAR(34),INDEX(Organizations[Organization Link],$A3281),CHAR(34),"}"))</f>
        <v>#REF!</v>
      </c>
      <c r="F3281" t="e">
        <f>IF(INDEX(People[First Name],$A3281)="","",
CONCATENATE("  - &amp;AffiliationID",TEXT($A3281,"0000"),
" {PersonID: *PersonID",TEXT($A3281,"0000"),
", OrganizationID: *OrganizationID",TEXT(MATCH(INDEX(People[Organization Name],$A3281),Organizations[Organization Name],0),"0000"),
", IsPrimaryOrganizationContact: , AffiliationStartDate: , AffiliationEndDate: , PrimaryPhone: ",
", PrimaryEmail: ",CHAR(34),INDEX(People[Primary Email],$A3281),CHAR(34),
", PrimaryAddress: ",CHAR(34),INDEX(People[Primary Address],$A3281),CHAR(34),
", PersonLink: }"))</f>
        <v>#REF!</v>
      </c>
      <c r="H3281" t="e">
        <f>IF(COUNTA(CitationInformation)=0,"",IF(INDEX(AuthorList[Author Name],$A3281)="","",
CONCATENATE("  - &amp;AuthorListID",TEXT($A3281,"0000"),
"  {CitationID: *CitationID0001",
", PersonID: *PersonID",TEXT(MATCH(INDEX(AuthorList[Author Name],$A3281),People[Full Name],0),"0000"),
", AuthorOrder: ",INDEX(AuthorList[Author Number],$A3281),"}")))</f>
        <v>#REF!</v>
      </c>
      <c r="K3281" t="e">
        <f>IF(INDEX(SamplingFeatures[Feature Code],$A3281)="","",
CONCATENATE("  - &amp;SamplingFeatureID",TEXT($A3281,"0000"),
" {","SamplingFeatureUUID:  ",CHAR(34),INDEX(SamplingFeatures[Sampling Feature UUID],$A3281),CHAR(34),
", SamplingFeatureTypeCV:  ",CHAR(34),INDEX(SamplingFeatures[Sampling Feature Type],$A3281),CHAR(34),
", SamplingFeatureCode:  ",CHAR(34),INDEX(SamplingFeatures[Feature Code],$A3281),CHAR(34),
", SamplingFeatureName:  ",CHAR(34),INDEX(SamplingFeatures[Feature Name],$A3281),CHAR(34),
", SamplingFeatureDescription:  ",CHAR(34),INDEX(SamplingFeatures[Feature Description],$A3281),CHAR(34),
", SamplingFeatureGeotypeCV:  ",CHAR(34),INDEX(SamplingFeatures[Feature Geo Type],$A3281),CHAR(34),
", FeatureGeometry:  ",CHAR(34),INDEX(SamplingFeatures[Feature Geometry],$A3281),CHAR(34),
", Elevation_m:  ",CHAR(34),INDEX(SamplingFeatures[Elevation_m],$A3281),CHAR(34),
", ElevationDatumCV:  ",CHAR(34),ElevationDatum,CHAR(34),"}"))</f>
        <v>#REF!</v>
      </c>
      <c r="L3281" t="e">
        <f>IF(INDEX(SamplingFeatures[Sampling Feature Type],$A3281)&lt;&gt;"Site","",
CONCATENATE("  - &amp;SiteID",TEXT(SUMPRODUCT(--($L$3:$L3280&lt;&gt;"")),"0000"),
" {","SamplingFeatureID:  *SamplingFeatureID",TEXT($A3281,"0000"),
", SiteTypeCV:  ",CHAR(34),INDEX(Sites[Site Type],$A3281),CHAR(34),
", Latitude:  ",INDEX(Sites[Latitude],$A3281),
", Longitude:  ",INDEX(Sites[Longitude],$A3281),
", SRSName:  ",CHAR(34),LatLonDatum,CHAR(34),"}"))</f>
        <v>#REF!</v>
      </c>
      <c r="M3281" t="e">
        <f>IF(INDEX(SamplingFeatures[Sampling Feature Type],$A3281)&lt;&gt;"Specimen","",
CONCATENATE("  - &amp;SpecimenID",TEXT(SUMPRODUCT(--($M$3:$M3280&lt;&gt;"")),"0000"),
" {","SamplingFeatureID:  *SamplingFeatureID",TEXT($A3281,"0000"),
", SpecimenTypeCV:  ",CHAR(34),INDEX(Specimens[Specimen Type],$A3281),CHAR(34),
", SpecimenMediumCV:  ",INDEX(Specimens[Specimen Medium],$A3281),
", IsFieldSpecimen:  ",CHAR(34),INDEX(Specimens[Is Field Specimen?],$A3281),CHAR(34),"}"))</f>
        <v>#REF!</v>
      </c>
      <c r="N3281" t="e">
        <f>IF(COUNTA(SpatialOffsets[])=0,"", IF(INDEX(SpatialOffsets[Spatial Offset Type],$A3281)="","",
CONCATENATE("  - &amp;SpatialOffsetID",TEXT($A3281,"0000"),
" {","SpatialOffsetTypeCV:  ",CHAR(34),INDEX(SpatialOffsets[Spatial Offset Type],$A3281),CHAR(34),
", Offset1Value:  ",INDEX(SpatialOffsets[Offset 1 Value],$A3281),
", Offset1UnitID:  ",CHAR(34),INDEX(SpatialOffsets[Offset 1 Unit],$A3281),CHAR(34),
", Offset2Value:  ",INDEX(SpatialOffsets[Offset 2 Value],$A3281),
", Offset2UnitID:  ",CHAR(34),INDEX(SpatialOffsets[Offset 2 Unit],$A3281),CHAR(34),
", Offset3Value:  ",INDEX(SpatialOffsets[Offset 3 Value],$A3281),
", Offset3UnitID:  ",CHAR(34),INDEX(SpatialOffsets[Offset 3 Unit],$A3281),CHAR(34),,"}")))</f>
        <v>#REF!</v>
      </c>
      <c r="O3281" t="e">
        <f>IF(COUNTA(RelatedFeatures[])=0,"", IF(INDEX(RelatedFeatures[First Sampling Feature Code],$A3281)="","",
CONCATENATE("  - &amp;RelationID",TEXT($A3281,"0000"),
" {","SamplingFeatureID:  *SamplingFeatureID",TEXT(MATCH(INDEX(RelatedFeatures[First Sampling Feature Code],$A3281),SamplingFeatures[Feature Code],0),"0000"),
", RelationshipTypeCV:  ",CHAR(34),INDEX(RelatedFeatures[Relationship Type],$A3281),CHAR(34),
", RelatedFeatureID: *SamplingFeatureID",TEXT(MATCH(INDEX(RelatedFeatures[Second Sampling Feature Code],$A3281),SamplingFeatures[Feature Code],0),"0000"),
", SpatialOffsetID:  ",IF(INDEX(RelatedFeatures[Offset Number],$A3281)="","",CONCATENATE("*SpatialOffsetID",TEXT(INDEX(RelatedFeatures[Offset Number],$A3281),"0000"))),"}")))</f>
        <v>#REF!</v>
      </c>
      <c r="P3281" t="e">
        <f>IF(INDEX(Methods[Method Type],$A3281)="","",
CONCATENATE("  - &amp;MethodID",TEXT($A3281,"0000"),
" {","MethodTypeCV:  ",CHAR(34),INDEX(Methods[Method Type],$A3281),CHAR(34),
", MethodCode:  ",CHAR(34),INDEX(Methods[Method Code],$A3281),CHAR(34),
", MethodName:  ",CHAR(34),INDEX(Methods[Method Name],$A3281),CHAR(34),
", MethodDescription:  ",CHAR(34),INDEX(Methods[Method Description],$A3281),CHAR(34),
", MethodLink:  ",CHAR(34),INDEX(Methods[Method Link],$A3281),CHAR(34),
", OrganizationID: *OrganizationID",TEXT(MATCH(INDEX(Methods[Organization Name],$A3281),Organizations[Organization Name],0),"0000"),"}"))</f>
        <v>#REF!</v>
      </c>
      <c r="Q3281" t="e">
        <f>IF(INDEX(Variables[Variable Type],$A3281)="","",
CONCATENATE("  - &amp;VariableID",TEXT($A3281,"0000"),
" {","VariableTypeCV:  ",CHAR(34),INDEX(Variables[Variable Type],$A3281),CHAR(34),
", VariableCode:  ",CHAR(34),INDEX(Variables[Variable Code],$A3281),CHAR(34),
", VariableNameCV:  ",CHAR(34),INDEX(Variables[Variable Name],$A3281),CHAR(34),
", VariableDefinition:  ",CHAR(34),INDEX(Variables[Variable Definition],$A3281),CHAR(34),
", SpecciationCV:  ",CHAR(34),INDEX(Variables[Speciation],$A3281),CHAR(34),
", NoDataValue:  ",CHAR(34),INDEX(Variables[No Data Value],$A3281),CHAR(34),"}"))</f>
        <v>#REF!</v>
      </c>
    </row>
    <row r="3282" spans="1:17" x14ac:dyDescent="0.25">
      <c r="A3282">
        <v>3279</v>
      </c>
      <c r="D3282" t="e">
        <f>IF(INDEX(People[First Name],$A3282)="","",
CONCATENATE("  - &amp;PersonID",TEXT($A3282,"0000"),
" {","PersonFirstName:  ",CHAR(34),INDEX(People[First Name],$A3282),CHAR(34),
", PersonMiddleName:  ",CHAR(34),INDEX(People[Middle Name],$A3282),CHAR(34),
", PersonLastName:  ",CHAR(34),INDEX(People[Last Name],$A3282),CHAR(34),"}"))</f>
        <v>#REF!</v>
      </c>
      <c r="E3282" t="e">
        <f>IF(INDEX(Organizations[Organization Type '[CV']],$A3282)="","",
CONCATENATE("  - &amp;OrganizationID",TEXT($A3282,"0000"),
" {","OrganizationTypeCV:  ",CHAR(34),INDEX(Organizations[Organization Type '[CV']],$A3282),CHAR(34),
", OrganizationCode:  ",CHAR(34),INDEX(Organizations[Organization Code],$A3282),CHAR(34),
", OrganizationName:  ",CHAR(34),INDEX(Organizations[Organization Name],$A3282),CHAR(34),
", OrganizationDescription:  ",CHAR(34),INDEX(Organizations[Organization Description],$A3282),CHAR(34),
", OrganizationLink:  ",CHAR(34),INDEX(Organizations[Organization Link],$A3282),CHAR(34),"}"))</f>
        <v>#REF!</v>
      </c>
      <c r="F3282" t="e">
        <f>IF(INDEX(People[First Name],$A3282)="","",
CONCATENATE("  - &amp;AffiliationID",TEXT($A3282,"0000"),
" {PersonID: *PersonID",TEXT($A3282,"0000"),
", OrganizationID: *OrganizationID",TEXT(MATCH(INDEX(People[Organization Name],$A3282),Organizations[Organization Name],0),"0000"),
", IsPrimaryOrganizationContact: , AffiliationStartDate: , AffiliationEndDate: , PrimaryPhone: ",
", PrimaryEmail: ",CHAR(34),INDEX(People[Primary Email],$A3282),CHAR(34),
", PrimaryAddress: ",CHAR(34),INDEX(People[Primary Address],$A3282),CHAR(34),
", PersonLink: }"))</f>
        <v>#REF!</v>
      </c>
      <c r="H3282" t="e">
        <f>IF(COUNTA(CitationInformation)=0,"",IF(INDEX(AuthorList[Author Name],$A3282)="","",
CONCATENATE("  - &amp;AuthorListID",TEXT($A3282,"0000"),
"  {CitationID: *CitationID0001",
", PersonID: *PersonID",TEXT(MATCH(INDEX(AuthorList[Author Name],$A3282),People[Full Name],0),"0000"),
", AuthorOrder: ",INDEX(AuthorList[Author Number],$A3282),"}")))</f>
        <v>#REF!</v>
      </c>
      <c r="K3282" t="e">
        <f>IF(INDEX(SamplingFeatures[Feature Code],$A3282)="","",
CONCATENATE("  - &amp;SamplingFeatureID",TEXT($A3282,"0000"),
" {","SamplingFeatureUUID:  ",CHAR(34),INDEX(SamplingFeatures[Sampling Feature UUID],$A3282),CHAR(34),
", SamplingFeatureTypeCV:  ",CHAR(34),INDEX(SamplingFeatures[Sampling Feature Type],$A3282),CHAR(34),
", SamplingFeatureCode:  ",CHAR(34),INDEX(SamplingFeatures[Feature Code],$A3282),CHAR(34),
", SamplingFeatureName:  ",CHAR(34),INDEX(SamplingFeatures[Feature Name],$A3282),CHAR(34),
", SamplingFeatureDescription:  ",CHAR(34),INDEX(SamplingFeatures[Feature Description],$A3282),CHAR(34),
", SamplingFeatureGeotypeCV:  ",CHAR(34),INDEX(SamplingFeatures[Feature Geo Type],$A3282),CHAR(34),
", FeatureGeometry:  ",CHAR(34),INDEX(SamplingFeatures[Feature Geometry],$A3282),CHAR(34),
", Elevation_m:  ",CHAR(34),INDEX(SamplingFeatures[Elevation_m],$A3282),CHAR(34),
", ElevationDatumCV:  ",CHAR(34),ElevationDatum,CHAR(34),"}"))</f>
        <v>#REF!</v>
      </c>
      <c r="L3282" t="e">
        <f>IF(INDEX(SamplingFeatures[Sampling Feature Type],$A3282)&lt;&gt;"Site","",
CONCATENATE("  - &amp;SiteID",TEXT(SUMPRODUCT(--($L$3:$L3281&lt;&gt;"")),"0000"),
" {","SamplingFeatureID:  *SamplingFeatureID",TEXT($A3282,"0000"),
", SiteTypeCV:  ",CHAR(34),INDEX(Sites[Site Type],$A3282),CHAR(34),
", Latitude:  ",INDEX(Sites[Latitude],$A3282),
", Longitude:  ",INDEX(Sites[Longitude],$A3282),
", SRSName:  ",CHAR(34),LatLonDatum,CHAR(34),"}"))</f>
        <v>#REF!</v>
      </c>
      <c r="M3282" t="e">
        <f>IF(INDEX(SamplingFeatures[Sampling Feature Type],$A3282)&lt;&gt;"Specimen","",
CONCATENATE("  - &amp;SpecimenID",TEXT(SUMPRODUCT(--($M$3:$M3281&lt;&gt;"")),"0000"),
" {","SamplingFeatureID:  *SamplingFeatureID",TEXT($A3282,"0000"),
", SpecimenTypeCV:  ",CHAR(34),INDEX(Specimens[Specimen Type],$A3282),CHAR(34),
", SpecimenMediumCV:  ",INDEX(Specimens[Specimen Medium],$A3282),
", IsFieldSpecimen:  ",CHAR(34),INDEX(Specimens[Is Field Specimen?],$A3282),CHAR(34),"}"))</f>
        <v>#REF!</v>
      </c>
      <c r="N3282" t="e">
        <f>IF(COUNTA(SpatialOffsets[])=0,"", IF(INDEX(SpatialOffsets[Spatial Offset Type],$A3282)="","",
CONCATENATE("  - &amp;SpatialOffsetID",TEXT($A3282,"0000"),
" {","SpatialOffsetTypeCV:  ",CHAR(34),INDEX(SpatialOffsets[Spatial Offset Type],$A3282),CHAR(34),
", Offset1Value:  ",INDEX(SpatialOffsets[Offset 1 Value],$A3282),
", Offset1UnitID:  ",CHAR(34),INDEX(SpatialOffsets[Offset 1 Unit],$A3282),CHAR(34),
", Offset2Value:  ",INDEX(SpatialOffsets[Offset 2 Value],$A3282),
", Offset2UnitID:  ",CHAR(34),INDEX(SpatialOffsets[Offset 2 Unit],$A3282),CHAR(34),
", Offset3Value:  ",INDEX(SpatialOffsets[Offset 3 Value],$A3282),
", Offset3UnitID:  ",CHAR(34),INDEX(SpatialOffsets[Offset 3 Unit],$A3282),CHAR(34),,"}")))</f>
        <v>#REF!</v>
      </c>
      <c r="O3282" t="e">
        <f>IF(COUNTA(RelatedFeatures[])=0,"", IF(INDEX(RelatedFeatures[First Sampling Feature Code],$A3282)="","",
CONCATENATE("  - &amp;RelationID",TEXT($A3282,"0000"),
" {","SamplingFeatureID:  *SamplingFeatureID",TEXT(MATCH(INDEX(RelatedFeatures[First Sampling Feature Code],$A3282),SamplingFeatures[Feature Code],0),"0000"),
", RelationshipTypeCV:  ",CHAR(34),INDEX(RelatedFeatures[Relationship Type],$A3282),CHAR(34),
", RelatedFeatureID: *SamplingFeatureID",TEXT(MATCH(INDEX(RelatedFeatures[Second Sampling Feature Code],$A3282),SamplingFeatures[Feature Code],0),"0000"),
", SpatialOffsetID:  ",IF(INDEX(RelatedFeatures[Offset Number],$A3282)="","",CONCATENATE("*SpatialOffsetID",TEXT(INDEX(RelatedFeatures[Offset Number],$A3282),"0000"))),"}")))</f>
        <v>#REF!</v>
      </c>
      <c r="P3282" t="e">
        <f>IF(INDEX(Methods[Method Type],$A3282)="","",
CONCATENATE("  - &amp;MethodID",TEXT($A3282,"0000"),
" {","MethodTypeCV:  ",CHAR(34),INDEX(Methods[Method Type],$A3282),CHAR(34),
", MethodCode:  ",CHAR(34),INDEX(Methods[Method Code],$A3282),CHAR(34),
", MethodName:  ",CHAR(34),INDEX(Methods[Method Name],$A3282),CHAR(34),
", MethodDescription:  ",CHAR(34),INDEX(Methods[Method Description],$A3282),CHAR(34),
", MethodLink:  ",CHAR(34),INDEX(Methods[Method Link],$A3282),CHAR(34),
", OrganizationID: *OrganizationID",TEXT(MATCH(INDEX(Methods[Organization Name],$A3282),Organizations[Organization Name],0),"0000"),"}"))</f>
        <v>#REF!</v>
      </c>
      <c r="Q3282" t="e">
        <f>IF(INDEX(Variables[Variable Type],$A3282)="","",
CONCATENATE("  - &amp;VariableID",TEXT($A3282,"0000"),
" {","VariableTypeCV:  ",CHAR(34),INDEX(Variables[Variable Type],$A3282),CHAR(34),
", VariableCode:  ",CHAR(34),INDEX(Variables[Variable Code],$A3282),CHAR(34),
", VariableNameCV:  ",CHAR(34),INDEX(Variables[Variable Name],$A3282),CHAR(34),
", VariableDefinition:  ",CHAR(34),INDEX(Variables[Variable Definition],$A3282),CHAR(34),
", SpecciationCV:  ",CHAR(34),INDEX(Variables[Speciation],$A3282),CHAR(34),
", NoDataValue:  ",CHAR(34),INDEX(Variables[No Data Value],$A3282),CHAR(34),"}"))</f>
        <v>#REF!</v>
      </c>
    </row>
    <row r="3283" spans="1:17" x14ac:dyDescent="0.25">
      <c r="A3283">
        <v>3280</v>
      </c>
      <c r="D3283" t="e">
        <f>IF(INDEX(People[First Name],$A3283)="","",
CONCATENATE("  - &amp;PersonID",TEXT($A3283,"0000"),
" {","PersonFirstName:  ",CHAR(34),INDEX(People[First Name],$A3283),CHAR(34),
", PersonMiddleName:  ",CHAR(34),INDEX(People[Middle Name],$A3283),CHAR(34),
", PersonLastName:  ",CHAR(34),INDEX(People[Last Name],$A3283),CHAR(34),"}"))</f>
        <v>#REF!</v>
      </c>
      <c r="E3283" t="e">
        <f>IF(INDEX(Organizations[Organization Type '[CV']],$A3283)="","",
CONCATENATE("  - &amp;OrganizationID",TEXT($A3283,"0000"),
" {","OrganizationTypeCV:  ",CHAR(34),INDEX(Organizations[Organization Type '[CV']],$A3283),CHAR(34),
", OrganizationCode:  ",CHAR(34),INDEX(Organizations[Organization Code],$A3283),CHAR(34),
", OrganizationName:  ",CHAR(34),INDEX(Organizations[Organization Name],$A3283),CHAR(34),
", OrganizationDescription:  ",CHAR(34),INDEX(Organizations[Organization Description],$A3283),CHAR(34),
", OrganizationLink:  ",CHAR(34),INDEX(Organizations[Organization Link],$A3283),CHAR(34),"}"))</f>
        <v>#REF!</v>
      </c>
      <c r="F3283" t="e">
        <f>IF(INDEX(People[First Name],$A3283)="","",
CONCATENATE("  - &amp;AffiliationID",TEXT($A3283,"0000"),
" {PersonID: *PersonID",TEXT($A3283,"0000"),
", OrganizationID: *OrganizationID",TEXT(MATCH(INDEX(People[Organization Name],$A3283),Organizations[Organization Name],0),"0000"),
", IsPrimaryOrganizationContact: , AffiliationStartDate: , AffiliationEndDate: , PrimaryPhone: ",
", PrimaryEmail: ",CHAR(34),INDEX(People[Primary Email],$A3283),CHAR(34),
", PrimaryAddress: ",CHAR(34),INDEX(People[Primary Address],$A3283),CHAR(34),
", PersonLink: }"))</f>
        <v>#REF!</v>
      </c>
      <c r="H3283" t="e">
        <f>IF(COUNTA(CitationInformation)=0,"",IF(INDEX(AuthorList[Author Name],$A3283)="","",
CONCATENATE("  - &amp;AuthorListID",TEXT($A3283,"0000"),
"  {CitationID: *CitationID0001",
", PersonID: *PersonID",TEXT(MATCH(INDEX(AuthorList[Author Name],$A3283),People[Full Name],0),"0000"),
", AuthorOrder: ",INDEX(AuthorList[Author Number],$A3283),"}")))</f>
        <v>#REF!</v>
      </c>
      <c r="K3283" t="e">
        <f>IF(INDEX(SamplingFeatures[Feature Code],$A3283)="","",
CONCATENATE("  - &amp;SamplingFeatureID",TEXT($A3283,"0000"),
" {","SamplingFeatureUUID:  ",CHAR(34),INDEX(SamplingFeatures[Sampling Feature UUID],$A3283),CHAR(34),
", SamplingFeatureTypeCV:  ",CHAR(34),INDEX(SamplingFeatures[Sampling Feature Type],$A3283),CHAR(34),
", SamplingFeatureCode:  ",CHAR(34),INDEX(SamplingFeatures[Feature Code],$A3283),CHAR(34),
", SamplingFeatureName:  ",CHAR(34),INDEX(SamplingFeatures[Feature Name],$A3283),CHAR(34),
", SamplingFeatureDescription:  ",CHAR(34),INDEX(SamplingFeatures[Feature Description],$A3283),CHAR(34),
", SamplingFeatureGeotypeCV:  ",CHAR(34),INDEX(SamplingFeatures[Feature Geo Type],$A3283),CHAR(34),
", FeatureGeometry:  ",CHAR(34),INDEX(SamplingFeatures[Feature Geometry],$A3283),CHAR(34),
", Elevation_m:  ",CHAR(34),INDEX(SamplingFeatures[Elevation_m],$A3283),CHAR(34),
", ElevationDatumCV:  ",CHAR(34),ElevationDatum,CHAR(34),"}"))</f>
        <v>#REF!</v>
      </c>
      <c r="L3283" t="e">
        <f>IF(INDEX(SamplingFeatures[Sampling Feature Type],$A3283)&lt;&gt;"Site","",
CONCATENATE("  - &amp;SiteID",TEXT(SUMPRODUCT(--($L$3:$L3282&lt;&gt;"")),"0000"),
" {","SamplingFeatureID:  *SamplingFeatureID",TEXT($A3283,"0000"),
", SiteTypeCV:  ",CHAR(34),INDEX(Sites[Site Type],$A3283),CHAR(34),
", Latitude:  ",INDEX(Sites[Latitude],$A3283),
", Longitude:  ",INDEX(Sites[Longitude],$A3283),
", SRSName:  ",CHAR(34),LatLonDatum,CHAR(34),"}"))</f>
        <v>#REF!</v>
      </c>
      <c r="M3283" t="e">
        <f>IF(INDEX(SamplingFeatures[Sampling Feature Type],$A3283)&lt;&gt;"Specimen","",
CONCATENATE("  - &amp;SpecimenID",TEXT(SUMPRODUCT(--($M$3:$M3282&lt;&gt;"")),"0000"),
" {","SamplingFeatureID:  *SamplingFeatureID",TEXT($A3283,"0000"),
", SpecimenTypeCV:  ",CHAR(34),INDEX(Specimens[Specimen Type],$A3283),CHAR(34),
", SpecimenMediumCV:  ",INDEX(Specimens[Specimen Medium],$A3283),
", IsFieldSpecimen:  ",CHAR(34),INDEX(Specimens[Is Field Specimen?],$A3283),CHAR(34),"}"))</f>
        <v>#REF!</v>
      </c>
      <c r="N3283" t="e">
        <f>IF(COUNTA(SpatialOffsets[])=0,"", IF(INDEX(SpatialOffsets[Spatial Offset Type],$A3283)="","",
CONCATENATE("  - &amp;SpatialOffsetID",TEXT($A3283,"0000"),
" {","SpatialOffsetTypeCV:  ",CHAR(34),INDEX(SpatialOffsets[Spatial Offset Type],$A3283),CHAR(34),
", Offset1Value:  ",INDEX(SpatialOffsets[Offset 1 Value],$A3283),
", Offset1UnitID:  ",CHAR(34),INDEX(SpatialOffsets[Offset 1 Unit],$A3283),CHAR(34),
", Offset2Value:  ",INDEX(SpatialOffsets[Offset 2 Value],$A3283),
", Offset2UnitID:  ",CHAR(34),INDEX(SpatialOffsets[Offset 2 Unit],$A3283),CHAR(34),
", Offset3Value:  ",INDEX(SpatialOffsets[Offset 3 Value],$A3283),
", Offset3UnitID:  ",CHAR(34),INDEX(SpatialOffsets[Offset 3 Unit],$A3283),CHAR(34),,"}")))</f>
        <v>#REF!</v>
      </c>
      <c r="O3283" t="e">
        <f>IF(COUNTA(RelatedFeatures[])=0,"", IF(INDEX(RelatedFeatures[First Sampling Feature Code],$A3283)="","",
CONCATENATE("  - &amp;RelationID",TEXT($A3283,"0000"),
" {","SamplingFeatureID:  *SamplingFeatureID",TEXT(MATCH(INDEX(RelatedFeatures[First Sampling Feature Code],$A3283),SamplingFeatures[Feature Code],0),"0000"),
", RelationshipTypeCV:  ",CHAR(34),INDEX(RelatedFeatures[Relationship Type],$A3283),CHAR(34),
", RelatedFeatureID: *SamplingFeatureID",TEXT(MATCH(INDEX(RelatedFeatures[Second Sampling Feature Code],$A3283),SamplingFeatures[Feature Code],0),"0000"),
", SpatialOffsetID:  ",IF(INDEX(RelatedFeatures[Offset Number],$A3283)="","",CONCATENATE("*SpatialOffsetID",TEXT(INDEX(RelatedFeatures[Offset Number],$A3283),"0000"))),"}")))</f>
        <v>#REF!</v>
      </c>
      <c r="P3283" t="e">
        <f>IF(INDEX(Methods[Method Type],$A3283)="","",
CONCATENATE("  - &amp;MethodID",TEXT($A3283,"0000"),
" {","MethodTypeCV:  ",CHAR(34),INDEX(Methods[Method Type],$A3283),CHAR(34),
", MethodCode:  ",CHAR(34),INDEX(Methods[Method Code],$A3283),CHAR(34),
", MethodName:  ",CHAR(34),INDEX(Methods[Method Name],$A3283),CHAR(34),
", MethodDescription:  ",CHAR(34),INDEX(Methods[Method Description],$A3283),CHAR(34),
", MethodLink:  ",CHAR(34),INDEX(Methods[Method Link],$A3283),CHAR(34),
", OrganizationID: *OrganizationID",TEXT(MATCH(INDEX(Methods[Organization Name],$A3283),Organizations[Organization Name],0),"0000"),"}"))</f>
        <v>#REF!</v>
      </c>
      <c r="Q3283" t="e">
        <f>IF(INDEX(Variables[Variable Type],$A3283)="","",
CONCATENATE("  - &amp;VariableID",TEXT($A3283,"0000"),
" {","VariableTypeCV:  ",CHAR(34),INDEX(Variables[Variable Type],$A3283),CHAR(34),
", VariableCode:  ",CHAR(34),INDEX(Variables[Variable Code],$A3283),CHAR(34),
", VariableNameCV:  ",CHAR(34),INDEX(Variables[Variable Name],$A3283),CHAR(34),
", VariableDefinition:  ",CHAR(34),INDEX(Variables[Variable Definition],$A3283),CHAR(34),
", SpecciationCV:  ",CHAR(34),INDEX(Variables[Speciation],$A3283),CHAR(34),
", NoDataValue:  ",CHAR(34),INDEX(Variables[No Data Value],$A3283),CHAR(34),"}"))</f>
        <v>#REF!</v>
      </c>
    </row>
    <row r="3284" spans="1:17" x14ac:dyDescent="0.25">
      <c r="A3284">
        <v>3281</v>
      </c>
      <c r="D3284" t="e">
        <f>IF(INDEX(People[First Name],$A3284)="","",
CONCATENATE("  - &amp;PersonID",TEXT($A3284,"0000"),
" {","PersonFirstName:  ",CHAR(34),INDEX(People[First Name],$A3284),CHAR(34),
", PersonMiddleName:  ",CHAR(34),INDEX(People[Middle Name],$A3284),CHAR(34),
", PersonLastName:  ",CHAR(34),INDEX(People[Last Name],$A3284),CHAR(34),"}"))</f>
        <v>#REF!</v>
      </c>
      <c r="E3284" t="e">
        <f>IF(INDEX(Organizations[Organization Type '[CV']],$A3284)="","",
CONCATENATE("  - &amp;OrganizationID",TEXT($A3284,"0000"),
" {","OrganizationTypeCV:  ",CHAR(34),INDEX(Organizations[Organization Type '[CV']],$A3284),CHAR(34),
", OrganizationCode:  ",CHAR(34),INDEX(Organizations[Organization Code],$A3284),CHAR(34),
", OrganizationName:  ",CHAR(34),INDEX(Organizations[Organization Name],$A3284),CHAR(34),
", OrganizationDescription:  ",CHAR(34),INDEX(Organizations[Organization Description],$A3284),CHAR(34),
", OrganizationLink:  ",CHAR(34),INDEX(Organizations[Organization Link],$A3284),CHAR(34),"}"))</f>
        <v>#REF!</v>
      </c>
      <c r="F3284" t="e">
        <f>IF(INDEX(People[First Name],$A3284)="","",
CONCATENATE("  - &amp;AffiliationID",TEXT($A3284,"0000"),
" {PersonID: *PersonID",TEXT($A3284,"0000"),
", OrganizationID: *OrganizationID",TEXT(MATCH(INDEX(People[Organization Name],$A3284),Organizations[Organization Name],0),"0000"),
", IsPrimaryOrganizationContact: , AffiliationStartDate: , AffiliationEndDate: , PrimaryPhone: ",
", PrimaryEmail: ",CHAR(34),INDEX(People[Primary Email],$A3284),CHAR(34),
", PrimaryAddress: ",CHAR(34),INDEX(People[Primary Address],$A3284),CHAR(34),
", PersonLink: }"))</f>
        <v>#REF!</v>
      </c>
      <c r="H3284" t="e">
        <f>IF(COUNTA(CitationInformation)=0,"",IF(INDEX(AuthorList[Author Name],$A3284)="","",
CONCATENATE("  - &amp;AuthorListID",TEXT($A3284,"0000"),
"  {CitationID: *CitationID0001",
", PersonID: *PersonID",TEXT(MATCH(INDEX(AuthorList[Author Name],$A3284),People[Full Name],0),"0000"),
", AuthorOrder: ",INDEX(AuthorList[Author Number],$A3284),"}")))</f>
        <v>#REF!</v>
      </c>
      <c r="K3284" t="e">
        <f>IF(INDEX(SamplingFeatures[Feature Code],$A3284)="","",
CONCATENATE("  - &amp;SamplingFeatureID",TEXT($A3284,"0000"),
" {","SamplingFeatureUUID:  ",CHAR(34),INDEX(SamplingFeatures[Sampling Feature UUID],$A3284),CHAR(34),
", SamplingFeatureTypeCV:  ",CHAR(34),INDEX(SamplingFeatures[Sampling Feature Type],$A3284),CHAR(34),
", SamplingFeatureCode:  ",CHAR(34),INDEX(SamplingFeatures[Feature Code],$A3284),CHAR(34),
", SamplingFeatureName:  ",CHAR(34),INDEX(SamplingFeatures[Feature Name],$A3284),CHAR(34),
", SamplingFeatureDescription:  ",CHAR(34),INDEX(SamplingFeatures[Feature Description],$A3284),CHAR(34),
", SamplingFeatureGeotypeCV:  ",CHAR(34),INDEX(SamplingFeatures[Feature Geo Type],$A3284),CHAR(34),
", FeatureGeometry:  ",CHAR(34),INDEX(SamplingFeatures[Feature Geometry],$A3284),CHAR(34),
", Elevation_m:  ",CHAR(34),INDEX(SamplingFeatures[Elevation_m],$A3284),CHAR(34),
", ElevationDatumCV:  ",CHAR(34),ElevationDatum,CHAR(34),"}"))</f>
        <v>#REF!</v>
      </c>
      <c r="L3284" t="e">
        <f>IF(INDEX(SamplingFeatures[Sampling Feature Type],$A3284)&lt;&gt;"Site","",
CONCATENATE("  - &amp;SiteID",TEXT(SUMPRODUCT(--($L$3:$L3283&lt;&gt;"")),"0000"),
" {","SamplingFeatureID:  *SamplingFeatureID",TEXT($A3284,"0000"),
", SiteTypeCV:  ",CHAR(34),INDEX(Sites[Site Type],$A3284),CHAR(34),
", Latitude:  ",INDEX(Sites[Latitude],$A3284),
", Longitude:  ",INDEX(Sites[Longitude],$A3284),
", SRSName:  ",CHAR(34),LatLonDatum,CHAR(34),"}"))</f>
        <v>#REF!</v>
      </c>
      <c r="M3284" t="e">
        <f>IF(INDEX(SamplingFeatures[Sampling Feature Type],$A3284)&lt;&gt;"Specimen","",
CONCATENATE("  - &amp;SpecimenID",TEXT(SUMPRODUCT(--($M$3:$M3283&lt;&gt;"")),"0000"),
" {","SamplingFeatureID:  *SamplingFeatureID",TEXT($A3284,"0000"),
", SpecimenTypeCV:  ",CHAR(34),INDEX(Specimens[Specimen Type],$A3284),CHAR(34),
", SpecimenMediumCV:  ",INDEX(Specimens[Specimen Medium],$A3284),
", IsFieldSpecimen:  ",CHAR(34),INDEX(Specimens[Is Field Specimen?],$A3284),CHAR(34),"}"))</f>
        <v>#REF!</v>
      </c>
      <c r="N3284" t="e">
        <f>IF(COUNTA(SpatialOffsets[])=0,"", IF(INDEX(SpatialOffsets[Spatial Offset Type],$A3284)="","",
CONCATENATE("  - &amp;SpatialOffsetID",TEXT($A3284,"0000"),
" {","SpatialOffsetTypeCV:  ",CHAR(34),INDEX(SpatialOffsets[Spatial Offset Type],$A3284),CHAR(34),
", Offset1Value:  ",INDEX(SpatialOffsets[Offset 1 Value],$A3284),
", Offset1UnitID:  ",CHAR(34),INDEX(SpatialOffsets[Offset 1 Unit],$A3284),CHAR(34),
", Offset2Value:  ",INDEX(SpatialOffsets[Offset 2 Value],$A3284),
", Offset2UnitID:  ",CHAR(34),INDEX(SpatialOffsets[Offset 2 Unit],$A3284),CHAR(34),
", Offset3Value:  ",INDEX(SpatialOffsets[Offset 3 Value],$A3284),
", Offset3UnitID:  ",CHAR(34),INDEX(SpatialOffsets[Offset 3 Unit],$A3284),CHAR(34),,"}")))</f>
        <v>#REF!</v>
      </c>
      <c r="O3284" t="e">
        <f>IF(COUNTA(RelatedFeatures[])=0,"", IF(INDEX(RelatedFeatures[First Sampling Feature Code],$A3284)="","",
CONCATENATE("  - &amp;RelationID",TEXT($A3284,"0000"),
" {","SamplingFeatureID:  *SamplingFeatureID",TEXT(MATCH(INDEX(RelatedFeatures[First Sampling Feature Code],$A3284),SamplingFeatures[Feature Code],0),"0000"),
", RelationshipTypeCV:  ",CHAR(34),INDEX(RelatedFeatures[Relationship Type],$A3284),CHAR(34),
", RelatedFeatureID: *SamplingFeatureID",TEXT(MATCH(INDEX(RelatedFeatures[Second Sampling Feature Code],$A3284),SamplingFeatures[Feature Code],0),"0000"),
", SpatialOffsetID:  ",IF(INDEX(RelatedFeatures[Offset Number],$A3284)="","",CONCATENATE("*SpatialOffsetID",TEXT(INDEX(RelatedFeatures[Offset Number],$A3284),"0000"))),"}")))</f>
        <v>#REF!</v>
      </c>
      <c r="P3284" t="e">
        <f>IF(INDEX(Methods[Method Type],$A3284)="","",
CONCATENATE("  - &amp;MethodID",TEXT($A3284,"0000"),
" {","MethodTypeCV:  ",CHAR(34),INDEX(Methods[Method Type],$A3284),CHAR(34),
", MethodCode:  ",CHAR(34),INDEX(Methods[Method Code],$A3284),CHAR(34),
", MethodName:  ",CHAR(34),INDEX(Methods[Method Name],$A3284),CHAR(34),
", MethodDescription:  ",CHAR(34),INDEX(Methods[Method Description],$A3284),CHAR(34),
", MethodLink:  ",CHAR(34),INDEX(Methods[Method Link],$A3284),CHAR(34),
", OrganizationID: *OrganizationID",TEXT(MATCH(INDEX(Methods[Organization Name],$A3284),Organizations[Organization Name],0),"0000"),"}"))</f>
        <v>#REF!</v>
      </c>
      <c r="Q3284" t="e">
        <f>IF(INDEX(Variables[Variable Type],$A3284)="","",
CONCATENATE("  - &amp;VariableID",TEXT($A3284,"0000"),
" {","VariableTypeCV:  ",CHAR(34),INDEX(Variables[Variable Type],$A3284),CHAR(34),
", VariableCode:  ",CHAR(34),INDEX(Variables[Variable Code],$A3284),CHAR(34),
", VariableNameCV:  ",CHAR(34),INDEX(Variables[Variable Name],$A3284),CHAR(34),
", VariableDefinition:  ",CHAR(34),INDEX(Variables[Variable Definition],$A3284),CHAR(34),
", SpecciationCV:  ",CHAR(34),INDEX(Variables[Speciation],$A3284),CHAR(34),
", NoDataValue:  ",CHAR(34),INDEX(Variables[No Data Value],$A3284),CHAR(34),"}"))</f>
        <v>#REF!</v>
      </c>
    </row>
    <row r="3285" spans="1:17" x14ac:dyDescent="0.25">
      <c r="A3285">
        <v>3282</v>
      </c>
      <c r="D3285" t="e">
        <f>IF(INDEX(People[First Name],$A3285)="","",
CONCATENATE("  - &amp;PersonID",TEXT($A3285,"0000"),
" {","PersonFirstName:  ",CHAR(34),INDEX(People[First Name],$A3285),CHAR(34),
", PersonMiddleName:  ",CHAR(34),INDEX(People[Middle Name],$A3285),CHAR(34),
", PersonLastName:  ",CHAR(34),INDEX(People[Last Name],$A3285),CHAR(34),"}"))</f>
        <v>#REF!</v>
      </c>
      <c r="E3285" t="e">
        <f>IF(INDEX(Organizations[Organization Type '[CV']],$A3285)="","",
CONCATENATE("  - &amp;OrganizationID",TEXT($A3285,"0000"),
" {","OrganizationTypeCV:  ",CHAR(34),INDEX(Organizations[Organization Type '[CV']],$A3285),CHAR(34),
", OrganizationCode:  ",CHAR(34),INDEX(Organizations[Organization Code],$A3285),CHAR(34),
", OrganizationName:  ",CHAR(34),INDEX(Organizations[Organization Name],$A3285),CHAR(34),
", OrganizationDescription:  ",CHAR(34),INDEX(Organizations[Organization Description],$A3285),CHAR(34),
", OrganizationLink:  ",CHAR(34),INDEX(Organizations[Organization Link],$A3285),CHAR(34),"}"))</f>
        <v>#REF!</v>
      </c>
      <c r="F3285" t="e">
        <f>IF(INDEX(People[First Name],$A3285)="","",
CONCATENATE("  - &amp;AffiliationID",TEXT($A3285,"0000"),
" {PersonID: *PersonID",TEXT($A3285,"0000"),
", OrganizationID: *OrganizationID",TEXT(MATCH(INDEX(People[Organization Name],$A3285),Organizations[Organization Name],0),"0000"),
", IsPrimaryOrganizationContact: , AffiliationStartDate: , AffiliationEndDate: , PrimaryPhone: ",
", PrimaryEmail: ",CHAR(34),INDEX(People[Primary Email],$A3285),CHAR(34),
", PrimaryAddress: ",CHAR(34),INDEX(People[Primary Address],$A3285),CHAR(34),
", PersonLink: }"))</f>
        <v>#REF!</v>
      </c>
      <c r="H3285" t="e">
        <f>IF(COUNTA(CitationInformation)=0,"",IF(INDEX(AuthorList[Author Name],$A3285)="","",
CONCATENATE("  - &amp;AuthorListID",TEXT($A3285,"0000"),
"  {CitationID: *CitationID0001",
", PersonID: *PersonID",TEXT(MATCH(INDEX(AuthorList[Author Name],$A3285),People[Full Name],0),"0000"),
", AuthorOrder: ",INDEX(AuthorList[Author Number],$A3285),"}")))</f>
        <v>#REF!</v>
      </c>
      <c r="K3285" t="e">
        <f>IF(INDEX(SamplingFeatures[Feature Code],$A3285)="","",
CONCATENATE("  - &amp;SamplingFeatureID",TEXT($A3285,"0000"),
" {","SamplingFeatureUUID:  ",CHAR(34),INDEX(SamplingFeatures[Sampling Feature UUID],$A3285),CHAR(34),
", SamplingFeatureTypeCV:  ",CHAR(34),INDEX(SamplingFeatures[Sampling Feature Type],$A3285),CHAR(34),
", SamplingFeatureCode:  ",CHAR(34),INDEX(SamplingFeatures[Feature Code],$A3285),CHAR(34),
", SamplingFeatureName:  ",CHAR(34),INDEX(SamplingFeatures[Feature Name],$A3285),CHAR(34),
", SamplingFeatureDescription:  ",CHAR(34),INDEX(SamplingFeatures[Feature Description],$A3285),CHAR(34),
", SamplingFeatureGeotypeCV:  ",CHAR(34),INDEX(SamplingFeatures[Feature Geo Type],$A3285),CHAR(34),
", FeatureGeometry:  ",CHAR(34),INDEX(SamplingFeatures[Feature Geometry],$A3285),CHAR(34),
", Elevation_m:  ",CHAR(34),INDEX(SamplingFeatures[Elevation_m],$A3285),CHAR(34),
", ElevationDatumCV:  ",CHAR(34),ElevationDatum,CHAR(34),"}"))</f>
        <v>#REF!</v>
      </c>
      <c r="L3285" t="e">
        <f>IF(INDEX(SamplingFeatures[Sampling Feature Type],$A3285)&lt;&gt;"Site","",
CONCATENATE("  - &amp;SiteID",TEXT(SUMPRODUCT(--($L$3:$L3284&lt;&gt;"")),"0000"),
" {","SamplingFeatureID:  *SamplingFeatureID",TEXT($A3285,"0000"),
", SiteTypeCV:  ",CHAR(34),INDEX(Sites[Site Type],$A3285),CHAR(34),
", Latitude:  ",INDEX(Sites[Latitude],$A3285),
", Longitude:  ",INDEX(Sites[Longitude],$A3285),
", SRSName:  ",CHAR(34),LatLonDatum,CHAR(34),"}"))</f>
        <v>#REF!</v>
      </c>
      <c r="M3285" t="e">
        <f>IF(INDEX(SamplingFeatures[Sampling Feature Type],$A3285)&lt;&gt;"Specimen","",
CONCATENATE("  - &amp;SpecimenID",TEXT(SUMPRODUCT(--($M$3:$M3284&lt;&gt;"")),"0000"),
" {","SamplingFeatureID:  *SamplingFeatureID",TEXT($A3285,"0000"),
", SpecimenTypeCV:  ",CHAR(34),INDEX(Specimens[Specimen Type],$A3285),CHAR(34),
", SpecimenMediumCV:  ",INDEX(Specimens[Specimen Medium],$A3285),
", IsFieldSpecimen:  ",CHAR(34),INDEX(Specimens[Is Field Specimen?],$A3285),CHAR(34),"}"))</f>
        <v>#REF!</v>
      </c>
      <c r="N3285" t="e">
        <f>IF(COUNTA(SpatialOffsets[])=0,"", IF(INDEX(SpatialOffsets[Spatial Offset Type],$A3285)="","",
CONCATENATE("  - &amp;SpatialOffsetID",TEXT($A3285,"0000"),
" {","SpatialOffsetTypeCV:  ",CHAR(34),INDEX(SpatialOffsets[Spatial Offset Type],$A3285),CHAR(34),
", Offset1Value:  ",INDEX(SpatialOffsets[Offset 1 Value],$A3285),
", Offset1UnitID:  ",CHAR(34),INDEX(SpatialOffsets[Offset 1 Unit],$A3285),CHAR(34),
", Offset2Value:  ",INDEX(SpatialOffsets[Offset 2 Value],$A3285),
", Offset2UnitID:  ",CHAR(34),INDEX(SpatialOffsets[Offset 2 Unit],$A3285),CHAR(34),
", Offset3Value:  ",INDEX(SpatialOffsets[Offset 3 Value],$A3285),
", Offset3UnitID:  ",CHAR(34),INDEX(SpatialOffsets[Offset 3 Unit],$A3285),CHAR(34),,"}")))</f>
        <v>#REF!</v>
      </c>
      <c r="O3285" t="e">
        <f>IF(COUNTA(RelatedFeatures[])=0,"", IF(INDEX(RelatedFeatures[First Sampling Feature Code],$A3285)="","",
CONCATENATE("  - &amp;RelationID",TEXT($A3285,"0000"),
" {","SamplingFeatureID:  *SamplingFeatureID",TEXT(MATCH(INDEX(RelatedFeatures[First Sampling Feature Code],$A3285),SamplingFeatures[Feature Code],0),"0000"),
", RelationshipTypeCV:  ",CHAR(34),INDEX(RelatedFeatures[Relationship Type],$A3285),CHAR(34),
", RelatedFeatureID: *SamplingFeatureID",TEXT(MATCH(INDEX(RelatedFeatures[Second Sampling Feature Code],$A3285),SamplingFeatures[Feature Code],0),"0000"),
", SpatialOffsetID:  ",IF(INDEX(RelatedFeatures[Offset Number],$A3285)="","",CONCATENATE("*SpatialOffsetID",TEXT(INDEX(RelatedFeatures[Offset Number],$A3285),"0000"))),"}")))</f>
        <v>#REF!</v>
      </c>
      <c r="P3285" t="e">
        <f>IF(INDEX(Methods[Method Type],$A3285)="","",
CONCATENATE("  - &amp;MethodID",TEXT($A3285,"0000"),
" {","MethodTypeCV:  ",CHAR(34),INDEX(Methods[Method Type],$A3285),CHAR(34),
", MethodCode:  ",CHAR(34),INDEX(Methods[Method Code],$A3285),CHAR(34),
", MethodName:  ",CHAR(34),INDEX(Methods[Method Name],$A3285),CHAR(34),
", MethodDescription:  ",CHAR(34),INDEX(Methods[Method Description],$A3285),CHAR(34),
", MethodLink:  ",CHAR(34),INDEX(Methods[Method Link],$A3285),CHAR(34),
", OrganizationID: *OrganizationID",TEXT(MATCH(INDEX(Methods[Organization Name],$A3285),Organizations[Organization Name],0),"0000"),"}"))</f>
        <v>#REF!</v>
      </c>
      <c r="Q3285" t="e">
        <f>IF(INDEX(Variables[Variable Type],$A3285)="","",
CONCATENATE("  - &amp;VariableID",TEXT($A3285,"0000"),
" {","VariableTypeCV:  ",CHAR(34),INDEX(Variables[Variable Type],$A3285),CHAR(34),
", VariableCode:  ",CHAR(34),INDEX(Variables[Variable Code],$A3285),CHAR(34),
", VariableNameCV:  ",CHAR(34),INDEX(Variables[Variable Name],$A3285),CHAR(34),
", VariableDefinition:  ",CHAR(34),INDEX(Variables[Variable Definition],$A3285),CHAR(34),
", SpecciationCV:  ",CHAR(34),INDEX(Variables[Speciation],$A3285),CHAR(34),
", NoDataValue:  ",CHAR(34),INDEX(Variables[No Data Value],$A3285),CHAR(34),"}"))</f>
        <v>#REF!</v>
      </c>
    </row>
    <row r="3286" spans="1:17" x14ac:dyDescent="0.25">
      <c r="A3286">
        <v>3283</v>
      </c>
      <c r="D3286" t="e">
        <f>IF(INDEX(People[First Name],$A3286)="","",
CONCATENATE("  - &amp;PersonID",TEXT($A3286,"0000"),
" {","PersonFirstName:  ",CHAR(34),INDEX(People[First Name],$A3286),CHAR(34),
", PersonMiddleName:  ",CHAR(34),INDEX(People[Middle Name],$A3286),CHAR(34),
", PersonLastName:  ",CHAR(34),INDEX(People[Last Name],$A3286),CHAR(34),"}"))</f>
        <v>#REF!</v>
      </c>
      <c r="E3286" t="e">
        <f>IF(INDEX(Organizations[Organization Type '[CV']],$A3286)="","",
CONCATENATE("  - &amp;OrganizationID",TEXT($A3286,"0000"),
" {","OrganizationTypeCV:  ",CHAR(34),INDEX(Organizations[Organization Type '[CV']],$A3286),CHAR(34),
", OrganizationCode:  ",CHAR(34),INDEX(Organizations[Organization Code],$A3286),CHAR(34),
", OrganizationName:  ",CHAR(34),INDEX(Organizations[Organization Name],$A3286),CHAR(34),
", OrganizationDescription:  ",CHAR(34),INDEX(Organizations[Organization Description],$A3286),CHAR(34),
", OrganizationLink:  ",CHAR(34),INDEX(Organizations[Organization Link],$A3286),CHAR(34),"}"))</f>
        <v>#REF!</v>
      </c>
      <c r="F3286" t="e">
        <f>IF(INDEX(People[First Name],$A3286)="","",
CONCATENATE("  - &amp;AffiliationID",TEXT($A3286,"0000"),
" {PersonID: *PersonID",TEXT($A3286,"0000"),
", OrganizationID: *OrganizationID",TEXT(MATCH(INDEX(People[Organization Name],$A3286),Organizations[Organization Name],0),"0000"),
", IsPrimaryOrganizationContact: , AffiliationStartDate: , AffiliationEndDate: , PrimaryPhone: ",
", PrimaryEmail: ",CHAR(34),INDEX(People[Primary Email],$A3286),CHAR(34),
", PrimaryAddress: ",CHAR(34),INDEX(People[Primary Address],$A3286),CHAR(34),
", PersonLink: }"))</f>
        <v>#REF!</v>
      </c>
      <c r="H3286" t="e">
        <f>IF(COUNTA(CitationInformation)=0,"",IF(INDEX(AuthorList[Author Name],$A3286)="","",
CONCATENATE("  - &amp;AuthorListID",TEXT($A3286,"0000"),
"  {CitationID: *CitationID0001",
", PersonID: *PersonID",TEXT(MATCH(INDEX(AuthorList[Author Name],$A3286),People[Full Name],0),"0000"),
", AuthorOrder: ",INDEX(AuthorList[Author Number],$A3286),"}")))</f>
        <v>#REF!</v>
      </c>
      <c r="K3286" t="e">
        <f>IF(INDEX(SamplingFeatures[Feature Code],$A3286)="","",
CONCATENATE("  - &amp;SamplingFeatureID",TEXT($A3286,"0000"),
" {","SamplingFeatureUUID:  ",CHAR(34),INDEX(SamplingFeatures[Sampling Feature UUID],$A3286),CHAR(34),
", SamplingFeatureTypeCV:  ",CHAR(34),INDEX(SamplingFeatures[Sampling Feature Type],$A3286),CHAR(34),
", SamplingFeatureCode:  ",CHAR(34),INDEX(SamplingFeatures[Feature Code],$A3286),CHAR(34),
", SamplingFeatureName:  ",CHAR(34),INDEX(SamplingFeatures[Feature Name],$A3286),CHAR(34),
", SamplingFeatureDescription:  ",CHAR(34),INDEX(SamplingFeatures[Feature Description],$A3286),CHAR(34),
", SamplingFeatureGeotypeCV:  ",CHAR(34),INDEX(SamplingFeatures[Feature Geo Type],$A3286),CHAR(34),
", FeatureGeometry:  ",CHAR(34),INDEX(SamplingFeatures[Feature Geometry],$A3286),CHAR(34),
", Elevation_m:  ",CHAR(34),INDEX(SamplingFeatures[Elevation_m],$A3286),CHAR(34),
", ElevationDatumCV:  ",CHAR(34),ElevationDatum,CHAR(34),"}"))</f>
        <v>#REF!</v>
      </c>
      <c r="L3286" t="e">
        <f>IF(INDEX(SamplingFeatures[Sampling Feature Type],$A3286)&lt;&gt;"Site","",
CONCATENATE("  - &amp;SiteID",TEXT(SUMPRODUCT(--($L$3:$L3285&lt;&gt;"")),"0000"),
" {","SamplingFeatureID:  *SamplingFeatureID",TEXT($A3286,"0000"),
", SiteTypeCV:  ",CHAR(34),INDEX(Sites[Site Type],$A3286),CHAR(34),
", Latitude:  ",INDEX(Sites[Latitude],$A3286),
", Longitude:  ",INDEX(Sites[Longitude],$A3286),
", SRSName:  ",CHAR(34),LatLonDatum,CHAR(34),"}"))</f>
        <v>#REF!</v>
      </c>
      <c r="M3286" t="e">
        <f>IF(INDEX(SamplingFeatures[Sampling Feature Type],$A3286)&lt;&gt;"Specimen","",
CONCATENATE("  - &amp;SpecimenID",TEXT(SUMPRODUCT(--($M$3:$M3285&lt;&gt;"")),"0000"),
" {","SamplingFeatureID:  *SamplingFeatureID",TEXT($A3286,"0000"),
", SpecimenTypeCV:  ",CHAR(34),INDEX(Specimens[Specimen Type],$A3286),CHAR(34),
", SpecimenMediumCV:  ",INDEX(Specimens[Specimen Medium],$A3286),
", IsFieldSpecimen:  ",CHAR(34),INDEX(Specimens[Is Field Specimen?],$A3286),CHAR(34),"}"))</f>
        <v>#REF!</v>
      </c>
      <c r="N3286" t="e">
        <f>IF(COUNTA(SpatialOffsets[])=0,"", IF(INDEX(SpatialOffsets[Spatial Offset Type],$A3286)="","",
CONCATENATE("  - &amp;SpatialOffsetID",TEXT($A3286,"0000"),
" {","SpatialOffsetTypeCV:  ",CHAR(34),INDEX(SpatialOffsets[Spatial Offset Type],$A3286),CHAR(34),
", Offset1Value:  ",INDEX(SpatialOffsets[Offset 1 Value],$A3286),
", Offset1UnitID:  ",CHAR(34),INDEX(SpatialOffsets[Offset 1 Unit],$A3286),CHAR(34),
", Offset2Value:  ",INDEX(SpatialOffsets[Offset 2 Value],$A3286),
", Offset2UnitID:  ",CHAR(34),INDEX(SpatialOffsets[Offset 2 Unit],$A3286),CHAR(34),
", Offset3Value:  ",INDEX(SpatialOffsets[Offset 3 Value],$A3286),
", Offset3UnitID:  ",CHAR(34),INDEX(SpatialOffsets[Offset 3 Unit],$A3286),CHAR(34),,"}")))</f>
        <v>#REF!</v>
      </c>
      <c r="O3286" t="e">
        <f>IF(COUNTA(RelatedFeatures[])=0,"", IF(INDEX(RelatedFeatures[First Sampling Feature Code],$A3286)="","",
CONCATENATE("  - &amp;RelationID",TEXT($A3286,"0000"),
" {","SamplingFeatureID:  *SamplingFeatureID",TEXT(MATCH(INDEX(RelatedFeatures[First Sampling Feature Code],$A3286),SamplingFeatures[Feature Code],0),"0000"),
", RelationshipTypeCV:  ",CHAR(34),INDEX(RelatedFeatures[Relationship Type],$A3286),CHAR(34),
", RelatedFeatureID: *SamplingFeatureID",TEXT(MATCH(INDEX(RelatedFeatures[Second Sampling Feature Code],$A3286),SamplingFeatures[Feature Code],0),"0000"),
", SpatialOffsetID:  ",IF(INDEX(RelatedFeatures[Offset Number],$A3286)="","",CONCATENATE("*SpatialOffsetID",TEXT(INDEX(RelatedFeatures[Offset Number],$A3286),"0000"))),"}")))</f>
        <v>#REF!</v>
      </c>
      <c r="P3286" t="e">
        <f>IF(INDEX(Methods[Method Type],$A3286)="","",
CONCATENATE("  - &amp;MethodID",TEXT($A3286,"0000"),
" {","MethodTypeCV:  ",CHAR(34),INDEX(Methods[Method Type],$A3286),CHAR(34),
", MethodCode:  ",CHAR(34),INDEX(Methods[Method Code],$A3286),CHAR(34),
", MethodName:  ",CHAR(34),INDEX(Methods[Method Name],$A3286),CHAR(34),
", MethodDescription:  ",CHAR(34),INDEX(Methods[Method Description],$A3286),CHAR(34),
", MethodLink:  ",CHAR(34),INDEX(Methods[Method Link],$A3286),CHAR(34),
", OrganizationID: *OrganizationID",TEXT(MATCH(INDEX(Methods[Organization Name],$A3286),Organizations[Organization Name],0),"0000"),"}"))</f>
        <v>#REF!</v>
      </c>
      <c r="Q3286" t="e">
        <f>IF(INDEX(Variables[Variable Type],$A3286)="","",
CONCATENATE("  - &amp;VariableID",TEXT($A3286,"0000"),
" {","VariableTypeCV:  ",CHAR(34),INDEX(Variables[Variable Type],$A3286),CHAR(34),
", VariableCode:  ",CHAR(34),INDEX(Variables[Variable Code],$A3286),CHAR(34),
", VariableNameCV:  ",CHAR(34),INDEX(Variables[Variable Name],$A3286),CHAR(34),
", VariableDefinition:  ",CHAR(34),INDEX(Variables[Variable Definition],$A3286),CHAR(34),
", SpecciationCV:  ",CHAR(34),INDEX(Variables[Speciation],$A3286),CHAR(34),
", NoDataValue:  ",CHAR(34),INDEX(Variables[No Data Value],$A3286),CHAR(34),"}"))</f>
        <v>#REF!</v>
      </c>
    </row>
    <row r="3287" spans="1:17" x14ac:dyDescent="0.25">
      <c r="A3287">
        <v>3284</v>
      </c>
      <c r="D3287" t="e">
        <f>IF(INDEX(People[First Name],$A3287)="","",
CONCATENATE("  - &amp;PersonID",TEXT($A3287,"0000"),
" {","PersonFirstName:  ",CHAR(34),INDEX(People[First Name],$A3287),CHAR(34),
", PersonMiddleName:  ",CHAR(34),INDEX(People[Middle Name],$A3287),CHAR(34),
", PersonLastName:  ",CHAR(34),INDEX(People[Last Name],$A3287),CHAR(34),"}"))</f>
        <v>#REF!</v>
      </c>
      <c r="E3287" t="e">
        <f>IF(INDEX(Organizations[Organization Type '[CV']],$A3287)="","",
CONCATENATE("  - &amp;OrganizationID",TEXT($A3287,"0000"),
" {","OrganizationTypeCV:  ",CHAR(34),INDEX(Organizations[Organization Type '[CV']],$A3287),CHAR(34),
", OrganizationCode:  ",CHAR(34),INDEX(Organizations[Organization Code],$A3287),CHAR(34),
", OrganizationName:  ",CHAR(34),INDEX(Organizations[Organization Name],$A3287),CHAR(34),
", OrganizationDescription:  ",CHAR(34),INDEX(Organizations[Organization Description],$A3287),CHAR(34),
", OrganizationLink:  ",CHAR(34),INDEX(Organizations[Organization Link],$A3287),CHAR(34),"}"))</f>
        <v>#REF!</v>
      </c>
      <c r="F3287" t="e">
        <f>IF(INDEX(People[First Name],$A3287)="","",
CONCATENATE("  - &amp;AffiliationID",TEXT($A3287,"0000"),
" {PersonID: *PersonID",TEXT($A3287,"0000"),
", OrganizationID: *OrganizationID",TEXT(MATCH(INDEX(People[Organization Name],$A3287),Organizations[Organization Name],0),"0000"),
", IsPrimaryOrganizationContact: , AffiliationStartDate: , AffiliationEndDate: , PrimaryPhone: ",
", PrimaryEmail: ",CHAR(34),INDEX(People[Primary Email],$A3287),CHAR(34),
", PrimaryAddress: ",CHAR(34),INDEX(People[Primary Address],$A3287),CHAR(34),
", PersonLink: }"))</f>
        <v>#REF!</v>
      </c>
      <c r="H3287" t="e">
        <f>IF(COUNTA(CitationInformation)=0,"",IF(INDEX(AuthorList[Author Name],$A3287)="","",
CONCATENATE("  - &amp;AuthorListID",TEXT($A3287,"0000"),
"  {CitationID: *CitationID0001",
", PersonID: *PersonID",TEXT(MATCH(INDEX(AuthorList[Author Name],$A3287),People[Full Name],0),"0000"),
", AuthorOrder: ",INDEX(AuthorList[Author Number],$A3287),"}")))</f>
        <v>#REF!</v>
      </c>
      <c r="K3287" t="e">
        <f>IF(INDEX(SamplingFeatures[Feature Code],$A3287)="","",
CONCATENATE("  - &amp;SamplingFeatureID",TEXT($A3287,"0000"),
" {","SamplingFeatureUUID:  ",CHAR(34),INDEX(SamplingFeatures[Sampling Feature UUID],$A3287),CHAR(34),
", SamplingFeatureTypeCV:  ",CHAR(34),INDEX(SamplingFeatures[Sampling Feature Type],$A3287),CHAR(34),
", SamplingFeatureCode:  ",CHAR(34),INDEX(SamplingFeatures[Feature Code],$A3287),CHAR(34),
", SamplingFeatureName:  ",CHAR(34),INDEX(SamplingFeatures[Feature Name],$A3287),CHAR(34),
", SamplingFeatureDescription:  ",CHAR(34),INDEX(SamplingFeatures[Feature Description],$A3287),CHAR(34),
", SamplingFeatureGeotypeCV:  ",CHAR(34),INDEX(SamplingFeatures[Feature Geo Type],$A3287),CHAR(34),
", FeatureGeometry:  ",CHAR(34),INDEX(SamplingFeatures[Feature Geometry],$A3287),CHAR(34),
", Elevation_m:  ",CHAR(34),INDEX(SamplingFeatures[Elevation_m],$A3287),CHAR(34),
", ElevationDatumCV:  ",CHAR(34),ElevationDatum,CHAR(34),"}"))</f>
        <v>#REF!</v>
      </c>
      <c r="L3287" t="e">
        <f>IF(INDEX(SamplingFeatures[Sampling Feature Type],$A3287)&lt;&gt;"Site","",
CONCATENATE("  - &amp;SiteID",TEXT(SUMPRODUCT(--($L$3:$L3286&lt;&gt;"")),"0000"),
" {","SamplingFeatureID:  *SamplingFeatureID",TEXT($A3287,"0000"),
", SiteTypeCV:  ",CHAR(34),INDEX(Sites[Site Type],$A3287),CHAR(34),
", Latitude:  ",INDEX(Sites[Latitude],$A3287),
", Longitude:  ",INDEX(Sites[Longitude],$A3287),
", SRSName:  ",CHAR(34),LatLonDatum,CHAR(34),"}"))</f>
        <v>#REF!</v>
      </c>
      <c r="M3287" t="e">
        <f>IF(INDEX(SamplingFeatures[Sampling Feature Type],$A3287)&lt;&gt;"Specimen","",
CONCATENATE("  - &amp;SpecimenID",TEXT(SUMPRODUCT(--($M$3:$M3286&lt;&gt;"")),"0000"),
" {","SamplingFeatureID:  *SamplingFeatureID",TEXT($A3287,"0000"),
", SpecimenTypeCV:  ",CHAR(34),INDEX(Specimens[Specimen Type],$A3287),CHAR(34),
", SpecimenMediumCV:  ",INDEX(Specimens[Specimen Medium],$A3287),
", IsFieldSpecimen:  ",CHAR(34),INDEX(Specimens[Is Field Specimen?],$A3287),CHAR(34),"}"))</f>
        <v>#REF!</v>
      </c>
      <c r="N3287" t="e">
        <f>IF(COUNTA(SpatialOffsets[])=0,"", IF(INDEX(SpatialOffsets[Spatial Offset Type],$A3287)="","",
CONCATENATE("  - &amp;SpatialOffsetID",TEXT($A3287,"0000"),
" {","SpatialOffsetTypeCV:  ",CHAR(34),INDEX(SpatialOffsets[Spatial Offset Type],$A3287),CHAR(34),
", Offset1Value:  ",INDEX(SpatialOffsets[Offset 1 Value],$A3287),
", Offset1UnitID:  ",CHAR(34),INDEX(SpatialOffsets[Offset 1 Unit],$A3287),CHAR(34),
", Offset2Value:  ",INDEX(SpatialOffsets[Offset 2 Value],$A3287),
", Offset2UnitID:  ",CHAR(34),INDEX(SpatialOffsets[Offset 2 Unit],$A3287),CHAR(34),
", Offset3Value:  ",INDEX(SpatialOffsets[Offset 3 Value],$A3287),
", Offset3UnitID:  ",CHAR(34),INDEX(SpatialOffsets[Offset 3 Unit],$A3287),CHAR(34),,"}")))</f>
        <v>#REF!</v>
      </c>
      <c r="O3287" t="e">
        <f>IF(COUNTA(RelatedFeatures[])=0,"", IF(INDEX(RelatedFeatures[First Sampling Feature Code],$A3287)="","",
CONCATENATE("  - &amp;RelationID",TEXT($A3287,"0000"),
" {","SamplingFeatureID:  *SamplingFeatureID",TEXT(MATCH(INDEX(RelatedFeatures[First Sampling Feature Code],$A3287),SamplingFeatures[Feature Code],0),"0000"),
", RelationshipTypeCV:  ",CHAR(34),INDEX(RelatedFeatures[Relationship Type],$A3287),CHAR(34),
", RelatedFeatureID: *SamplingFeatureID",TEXT(MATCH(INDEX(RelatedFeatures[Second Sampling Feature Code],$A3287),SamplingFeatures[Feature Code],0),"0000"),
", SpatialOffsetID:  ",IF(INDEX(RelatedFeatures[Offset Number],$A3287)="","",CONCATENATE("*SpatialOffsetID",TEXT(INDEX(RelatedFeatures[Offset Number],$A3287),"0000"))),"}")))</f>
        <v>#REF!</v>
      </c>
      <c r="P3287" t="e">
        <f>IF(INDEX(Methods[Method Type],$A3287)="","",
CONCATENATE("  - &amp;MethodID",TEXT($A3287,"0000"),
" {","MethodTypeCV:  ",CHAR(34),INDEX(Methods[Method Type],$A3287),CHAR(34),
", MethodCode:  ",CHAR(34),INDEX(Methods[Method Code],$A3287),CHAR(34),
", MethodName:  ",CHAR(34),INDEX(Methods[Method Name],$A3287),CHAR(34),
", MethodDescription:  ",CHAR(34),INDEX(Methods[Method Description],$A3287),CHAR(34),
", MethodLink:  ",CHAR(34),INDEX(Methods[Method Link],$A3287),CHAR(34),
", OrganizationID: *OrganizationID",TEXT(MATCH(INDEX(Methods[Organization Name],$A3287),Organizations[Organization Name],0),"0000"),"}"))</f>
        <v>#REF!</v>
      </c>
      <c r="Q3287" t="e">
        <f>IF(INDEX(Variables[Variable Type],$A3287)="","",
CONCATENATE("  - &amp;VariableID",TEXT($A3287,"0000"),
" {","VariableTypeCV:  ",CHAR(34),INDEX(Variables[Variable Type],$A3287),CHAR(34),
", VariableCode:  ",CHAR(34),INDEX(Variables[Variable Code],$A3287),CHAR(34),
", VariableNameCV:  ",CHAR(34),INDEX(Variables[Variable Name],$A3287),CHAR(34),
", VariableDefinition:  ",CHAR(34),INDEX(Variables[Variable Definition],$A3287),CHAR(34),
", SpecciationCV:  ",CHAR(34),INDEX(Variables[Speciation],$A3287),CHAR(34),
", NoDataValue:  ",CHAR(34),INDEX(Variables[No Data Value],$A3287),CHAR(34),"}"))</f>
        <v>#REF!</v>
      </c>
    </row>
    <row r="3288" spans="1:17" x14ac:dyDescent="0.25">
      <c r="A3288">
        <v>3285</v>
      </c>
      <c r="D3288" t="e">
        <f>IF(INDEX(People[First Name],$A3288)="","",
CONCATENATE("  - &amp;PersonID",TEXT($A3288,"0000"),
" {","PersonFirstName:  ",CHAR(34),INDEX(People[First Name],$A3288),CHAR(34),
", PersonMiddleName:  ",CHAR(34),INDEX(People[Middle Name],$A3288),CHAR(34),
", PersonLastName:  ",CHAR(34),INDEX(People[Last Name],$A3288),CHAR(34),"}"))</f>
        <v>#REF!</v>
      </c>
      <c r="E3288" t="e">
        <f>IF(INDEX(Organizations[Organization Type '[CV']],$A3288)="","",
CONCATENATE("  - &amp;OrganizationID",TEXT($A3288,"0000"),
" {","OrganizationTypeCV:  ",CHAR(34),INDEX(Organizations[Organization Type '[CV']],$A3288),CHAR(34),
", OrganizationCode:  ",CHAR(34),INDEX(Organizations[Organization Code],$A3288),CHAR(34),
", OrganizationName:  ",CHAR(34),INDEX(Organizations[Organization Name],$A3288),CHAR(34),
", OrganizationDescription:  ",CHAR(34),INDEX(Organizations[Organization Description],$A3288),CHAR(34),
", OrganizationLink:  ",CHAR(34),INDEX(Organizations[Organization Link],$A3288),CHAR(34),"}"))</f>
        <v>#REF!</v>
      </c>
      <c r="F3288" t="e">
        <f>IF(INDEX(People[First Name],$A3288)="","",
CONCATENATE("  - &amp;AffiliationID",TEXT($A3288,"0000"),
" {PersonID: *PersonID",TEXT($A3288,"0000"),
", OrganizationID: *OrganizationID",TEXT(MATCH(INDEX(People[Organization Name],$A3288),Organizations[Organization Name],0),"0000"),
", IsPrimaryOrganizationContact: , AffiliationStartDate: , AffiliationEndDate: , PrimaryPhone: ",
", PrimaryEmail: ",CHAR(34),INDEX(People[Primary Email],$A3288),CHAR(34),
", PrimaryAddress: ",CHAR(34),INDEX(People[Primary Address],$A3288),CHAR(34),
", PersonLink: }"))</f>
        <v>#REF!</v>
      </c>
      <c r="H3288" t="e">
        <f>IF(COUNTA(CitationInformation)=0,"",IF(INDEX(AuthorList[Author Name],$A3288)="","",
CONCATENATE("  - &amp;AuthorListID",TEXT($A3288,"0000"),
"  {CitationID: *CitationID0001",
", PersonID: *PersonID",TEXT(MATCH(INDEX(AuthorList[Author Name],$A3288),People[Full Name],0),"0000"),
", AuthorOrder: ",INDEX(AuthorList[Author Number],$A3288),"}")))</f>
        <v>#REF!</v>
      </c>
      <c r="K3288" t="e">
        <f>IF(INDEX(SamplingFeatures[Feature Code],$A3288)="","",
CONCATENATE("  - &amp;SamplingFeatureID",TEXT($A3288,"0000"),
" {","SamplingFeatureUUID:  ",CHAR(34),INDEX(SamplingFeatures[Sampling Feature UUID],$A3288),CHAR(34),
", SamplingFeatureTypeCV:  ",CHAR(34),INDEX(SamplingFeatures[Sampling Feature Type],$A3288),CHAR(34),
", SamplingFeatureCode:  ",CHAR(34),INDEX(SamplingFeatures[Feature Code],$A3288),CHAR(34),
", SamplingFeatureName:  ",CHAR(34),INDEX(SamplingFeatures[Feature Name],$A3288),CHAR(34),
", SamplingFeatureDescription:  ",CHAR(34),INDEX(SamplingFeatures[Feature Description],$A3288),CHAR(34),
", SamplingFeatureGeotypeCV:  ",CHAR(34),INDEX(SamplingFeatures[Feature Geo Type],$A3288),CHAR(34),
", FeatureGeometry:  ",CHAR(34),INDEX(SamplingFeatures[Feature Geometry],$A3288),CHAR(34),
", Elevation_m:  ",CHAR(34),INDEX(SamplingFeatures[Elevation_m],$A3288),CHAR(34),
", ElevationDatumCV:  ",CHAR(34),ElevationDatum,CHAR(34),"}"))</f>
        <v>#REF!</v>
      </c>
      <c r="L3288" t="e">
        <f>IF(INDEX(SamplingFeatures[Sampling Feature Type],$A3288)&lt;&gt;"Site","",
CONCATENATE("  - &amp;SiteID",TEXT(SUMPRODUCT(--($L$3:$L3287&lt;&gt;"")),"0000"),
" {","SamplingFeatureID:  *SamplingFeatureID",TEXT($A3288,"0000"),
", SiteTypeCV:  ",CHAR(34),INDEX(Sites[Site Type],$A3288),CHAR(34),
", Latitude:  ",INDEX(Sites[Latitude],$A3288),
", Longitude:  ",INDEX(Sites[Longitude],$A3288),
", SRSName:  ",CHAR(34),LatLonDatum,CHAR(34),"}"))</f>
        <v>#REF!</v>
      </c>
      <c r="M3288" t="e">
        <f>IF(INDEX(SamplingFeatures[Sampling Feature Type],$A3288)&lt;&gt;"Specimen","",
CONCATENATE("  - &amp;SpecimenID",TEXT(SUMPRODUCT(--($M$3:$M3287&lt;&gt;"")),"0000"),
" {","SamplingFeatureID:  *SamplingFeatureID",TEXT($A3288,"0000"),
", SpecimenTypeCV:  ",CHAR(34),INDEX(Specimens[Specimen Type],$A3288),CHAR(34),
", SpecimenMediumCV:  ",INDEX(Specimens[Specimen Medium],$A3288),
", IsFieldSpecimen:  ",CHAR(34),INDEX(Specimens[Is Field Specimen?],$A3288),CHAR(34),"}"))</f>
        <v>#REF!</v>
      </c>
      <c r="N3288" t="e">
        <f>IF(COUNTA(SpatialOffsets[])=0,"", IF(INDEX(SpatialOffsets[Spatial Offset Type],$A3288)="","",
CONCATENATE("  - &amp;SpatialOffsetID",TEXT($A3288,"0000"),
" {","SpatialOffsetTypeCV:  ",CHAR(34),INDEX(SpatialOffsets[Spatial Offset Type],$A3288),CHAR(34),
", Offset1Value:  ",INDEX(SpatialOffsets[Offset 1 Value],$A3288),
", Offset1UnitID:  ",CHAR(34),INDEX(SpatialOffsets[Offset 1 Unit],$A3288),CHAR(34),
", Offset2Value:  ",INDEX(SpatialOffsets[Offset 2 Value],$A3288),
", Offset2UnitID:  ",CHAR(34),INDEX(SpatialOffsets[Offset 2 Unit],$A3288),CHAR(34),
", Offset3Value:  ",INDEX(SpatialOffsets[Offset 3 Value],$A3288),
", Offset3UnitID:  ",CHAR(34),INDEX(SpatialOffsets[Offset 3 Unit],$A3288),CHAR(34),,"}")))</f>
        <v>#REF!</v>
      </c>
      <c r="O3288" t="e">
        <f>IF(COUNTA(RelatedFeatures[])=0,"", IF(INDEX(RelatedFeatures[First Sampling Feature Code],$A3288)="","",
CONCATENATE("  - &amp;RelationID",TEXT($A3288,"0000"),
" {","SamplingFeatureID:  *SamplingFeatureID",TEXT(MATCH(INDEX(RelatedFeatures[First Sampling Feature Code],$A3288),SamplingFeatures[Feature Code],0),"0000"),
", RelationshipTypeCV:  ",CHAR(34),INDEX(RelatedFeatures[Relationship Type],$A3288),CHAR(34),
", RelatedFeatureID: *SamplingFeatureID",TEXT(MATCH(INDEX(RelatedFeatures[Second Sampling Feature Code],$A3288),SamplingFeatures[Feature Code],0),"0000"),
", SpatialOffsetID:  ",IF(INDEX(RelatedFeatures[Offset Number],$A3288)="","",CONCATENATE("*SpatialOffsetID",TEXT(INDEX(RelatedFeatures[Offset Number],$A3288),"0000"))),"}")))</f>
        <v>#REF!</v>
      </c>
      <c r="P3288" t="e">
        <f>IF(INDEX(Methods[Method Type],$A3288)="","",
CONCATENATE("  - &amp;MethodID",TEXT($A3288,"0000"),
" {","MethodTypeCV:  ",CHAR(34),INDEX(Methods[Method Type],$A3288),CHAR(34),
", MethodCode:  ",CHAR(34),INDEX(Methods[Method Code],$A3288),CHAR(34),
", MethodName:  ",CHAR(34),INDEX(Methods[Method Name],$A3288),CHAR(34),
", MethodDescription:  ",CHAR(34),INDEX(Methods[Method Description],$A3288),CHAR(34),
", MethodLink:  ",CHAR(34),INDEX(Methods[Method Link],$A3288),CHAR(34),
", OrganizationID: *OrganizationID",TEXT(MATCH(INDEX(Methods[Organization Name],$A3288),Organizations[Organization Name],0),"0000"),"}"))</f>
        <v>#REF!</v>
      </c>
      <c r="Q3288" t="e">
        <f>IF(INDEX(Variables[Variable Type],$A3288)="","",
CONCATENATE("  - &amp;VariableID",TEXT($A3288,"0000"),
" {","VariableTypeCV:  ",CHAR(34),INDEX(Variables[Variable Type],$A3288),CHAR(34),
", VariableCode:  ",CHAR(34),INDEX(Variables[Variable Code],$A3288),CHAR(34),
", VariableNameCV:  ",CHAR(34),INDEX(Variables[Variable Name],$A3288),CHAR(34),
", VariableDefinition:  ",CHAR(34),INDEX(Variables[Variable Definition],$A3288),CHAR(34),
", SpecciationCV:  ",CHAR(34),INDEX(Variables[Speciation],$A3288),CHAR(34),
", NoDataValue:  ",CHAR(34),INDEX(Variables[No Data Value],$A3288),CHAR(34),"}"))</f>
        <v>#REF!</v>
      </c>
    </row>
    <row r="3289" spans="1:17" x14ac:dyDescent="0.25">
      <c r="A3289">
        <v>3286</v>
      </c>
      <c r="D3289" t="e">
        <f>IF(INDEX(People[First Name],$A3289)="","",
CONCATENATE("  - &amp;PersonID",TEXT($A3289,"0000"),
" {","PersonFirstName:  ",CHAR(34),INDEX(People[First Name],$A3289),CHAR(34),
", PersonMiddleName:  ",CHAR(34),INDEX(People[Middle Name],$A3289),CHAR(34),
", PersonLastName:  ",CHAR(34),INDEX(People[Last Name],$A3289),CHAR(34),"}"))</f>
        <v>#REF!</v>
      </c>
      <c r="E3289" t="e">
        <f>IF(INDEX(Organizations[Organization Type '[CV']],$A3289)="","",
CONCATENATE("  - &amp;OrganizationID",TEXT($A3289,"0000"),
" {","OrganizationTypeCV:  ",CHAR(34),INDEX(Organizations[Organization Type '[CV']],$A3289),CHAR(34),
", OrganizationCode:  ",CHAR(34),INDEX(Organizations[Organization Code],$A3289),CHAR(34),
", OrganizationName:  ",CHAR(34),INDEX(Organizations[Organization Name],$A3289),CHAR(34),
", OrganizationDescription:  ",CHAR(34),INDEX(Organizations[Organization Description],$A3289),CHAR(34),
", OrganizationLink:  ",CHAR(34),INDEX(Organizations[Organization Link],$A3289),CHAR(34),"}"))</f>
        <v>#REF!</v>
      </c>
      <c r="F3289" t="e">
        <f>IF(INDEX(People[First Name],$A3289)="","",
CONCATENATE("  - &amp;AffiliationID",TEXT($A3289,"0000"),
" {PersonID: *PersonID",TEXT($A3289,"0000"),
", OrganizationID: *OrganizationID",TEXT(MATCH(INDEX(People[Organization Name],$A3289),Organizations[Organization Name],0),"0000"),
", IsPrimaryOrganizationContact: , AffiliationStartDate: , AffiliationEndDate: , PrimaryPhone: ",
", PrimaryEmail: ",CHAR(34),INDEX(People[Primary Email],$A3289),CHAR(34),
", PrimaryAddress: ",CHAR(34),INDEX(People[Primary Address],$A3289),CHAR(34),
", PersonLink: }"))</f>
        <v>#REF!</v>
      </c>
      <c r="H3289" t="e">
        <f>IF(COUNTA(CitationInformation)=0,"",IF(INDEX(AuthorList[Author Name],$A3289)="","",
CONCATENATE("  - &amp;AuthorListID",TEXT($A3289,"0000"),
"  {CitationID: *CitationID0001",
", PersonID: *PersonID",TEXT(MATCH(INDEX(AuthorList[Author Name],$A3289),People[Full Name],0),"0000"),
", AuthorOrder: ",INDEX(AuthorList[Author Number],$A3289),"}")))</f>
        <v>#REF!</v>
      </c>
      <c r="K3289" t="e">
        <f>IF(INDEX(SamplingFeatures[Feature Code],$A3289)="","",
CONCATENATE("  - &amp;SamplingFeatureID",TEXT($A3289,"0000"),
" {","SamplingFeatureUUID:  ",CHAR(34),INDEX(SamplingFeatures[Sampling Feature UUID],$A3289),CHAR(34),
", SamplingFeatureTypeCV:  ",CHAR(34),INDEX(SamplingFeatures[Sampling Feature Type],$A3289),CHAR(34),
", SamplingFeatureCode:  ",CHAR(34),INDEX(SamplingFeatures[Feature Code],$A3289),CHAR(34),
", SamplingFeatureName:  ",CHAR(34),INDEX(SamplingFeatures[Feature Name],$A3289),CHAR(34),
", SamplingFeatureDescription:  ",CHAR(34),INDEX(SamplingFeatures[Feature Description],$A3289),CHAR(34),
", SamplingFeatureGeotypeCV:  ",CHAR(34),INDEX(SamplingFeatures[Feature Geo Type],$A3289),CHAR(34),
", FeatureGeometry:  ",CHAR(34),INDEX(SamplingFeatures[Feature Geometry],$A3289),CHAR(34),
", Elevation_m:  ",CHAR(34),INDEX(SamplingFeatures[Elevation_m],$A3289),CHAR(34),
", ElevationDatumCV:  ",CHAR(34),ElevationDatum,CHAR(34),"}"))</f>
        <v>#REF!</v>
      </c>
      <c r="L3289" t="e">
        <f>IF(INDEX(SamplingFeatures[Sampling Feature Type],$A3289)&lt;&gt;"Site","",
CONCATENATE("  - &amp;SiteID",TEXT(SUMPRODUCT(--($L$3:$L3288&lt;&gt;"")),"0000"),
" {","SamplingFeatureID:  *SamplingFeatureID",TEXT($A3289,"0000"),
", SiteTypeCV:  ",CHAR(34),INDEX(Sites[Site Type],$A3289),CHAR(34),
", Latitude:  ",INDEX(Sites[Latitude],$A3289),
", Longitude:  ",INDEX(Sites[Longitude],$A3289),
", SRSName:  ",CHAR(34),LatLonDatum,CHAR(34),"}"))</f>
        <v>#REF!</v>
      </c>
      <c r="M3289" t="e">
        <f>IF(INDEX(SamplingFeatures[Sampling Feature Type],$A3289)&lt;&gt;"Specimen","",
CONCATENATE("  - &amp;SpecimenID",TEXT(SUMPRODUCT(--($M$3:$M3288&lt;&gt;"")),"0000"),
" {","SamplingFeatureID:  *SamplingFeatureID",TEXT($A3289,"0000"),
", SpecimenTypeCV:  ",CHAR(34),INDEX(Specimens[Specimen Type],$A3289),CHAR(34),
", SpecimenMediumCV:  ",INDEX(Specimens[Specimen Medium],$A3289),
", IsFieldSpecimen:  ",CHAR(34),INDEX(Specimens[Is Field Specimen?],$A3289),CHAR(34),"}"))</f>
        <v>#REF!</v>
      </c>
      <c r="N3289" t="e">
        <f>IF(COUNTA(SpatialOffsets[])=0,"", IF(INDEX(SpatialOffsets[Spatial Offset Type],$A3289)="","",
CONCATENATE("  - &amp;SpatialOffsetID",TEXT($A3289,"0000"),
" {","SpatialOffsetTypeCV:  ",CHAR(34),INDEX(SpatialOffsets[Spatial Offset Type],$A3289),CHAR(34),
", Offset1Value:  ",INDEX(SpatialOffsets[Offset 1 Value],$A3289),
", Offset1UnitID:  ",CHAR(34),INDEX(SpatialOffsets[Offset 1 Unit],$A3289),CHAR(34),
", Offset2Value:  ",INDEX(SpatialOffsets[Offset 2 Value],$A3289),
", Offset2UnitID:  ",CHAR(34),INDEX(SpatialOffsets[Offset 2 Unit],$A3289),CHAR(34),
", Offset3Value:  ",INDEX(SpatialOffsets[Offset 3 Value],$A3289),
", Offset3UnitID:  ",CHAR(34),INDEX(SpatialOffsets[Offset 3 Unit],$A3289),CHAR(34),,"}")))</f>
        <v>#REF!</v>
      </c>
      <c r="O3289" t="e">
        <f>IF(COUNTA(RelatedFeatures[])=0,"", IF(INDEX(RelatedFeatures[First Sampling Feature Code],$A3289)="","",
CONCATENATE("  - &amp;RelationID",TEXT($A3289,"0000"),
" {","SamplingFeatureID:  *SamplingFeatureID",TEXT(MATCH(INDEX(RelatedFeatures[First Sampling Feature Code],$A3289),SamplingFeatures[Feature Code],0),"0000"),
", RelationshipTypeCV:  ",CHAR(34),INDEX(RelatedFeatures[Relationship Type],$A3289),CHAR(34),
", RelatedFeatureID: *SamplingFeatureID",TEXT(MATCH(INDEX(RelatedFeatures[Second Sampling Feature Code],$A3289),SamplingFeatures[Feature Code],0),"0000"),
", SpatialOffsetID:  ",IF(INDEX(RelatedFeatures[Offset Number],$A3289)="","",CONCATENATE("*SpatialOffsetID",TEXT(INDEX(RelatedFeatures[Offset Number],$A3289),"0000"))),"}")))</f>
        <v>#REF!</v>
      </c>
      <c r="P3289" t="e">
        <f>IF(INDEX(Methods[Method Type],$A3289)="","",
CONCATENATE("  - &amp;MethodID",TEXT($A3289,"0000"),
" {","MethodTypeCV:  ",CHAR(34),INDEX(Methods[Method Type],$A3289),CHAR(34),
", MethodCode:  ",CHAR(34),INDEX(Methods[Method Code],$A3289),CHAR(34),
", MethodName:  ",CHAR(34),INDEX(Methods[Method Name],$A3289),CHAR(34),
", MethodDescription:  ",CHAR(34),INDEX(Methods[Method Description],$A3289),CHAR(34),
", MethodLink:  ",CHAR(34),INDEX(Methods[Method Link],$A3289),CHAR(34),
", OrganizationID: *OrganizationID",TEXT(MATCH(INDEX(Methods[Organization Name],$A3289),Organizations[Organization Name],0),"0000"),"}"))</f>
        <v>#REF!</v>
      </c>
      <c r="Q3289" t="e">
        <f>IF(INDEX(Variables[Variable Type],$A3289)="","",
CONCATENATE("  - &amp;VariableID",TEXT($A3289,"0000"),
" {","VariableTypeCV:  ",CHAR(34),INDEX(Variables[Variable Type],$A3289),CHAR(34),
", VariableCode:  ",CHAR(34),INDEX(Variables[Variable Code],$A3289),CHAR(34),
", VariableNameCV:  ",CHAR(34),INDEX(Variables[Variable Name],$A3289),CHAR(34),
", VariableDefinition:  ",CHAR(34),INDEX(Variables[Variable Definition],$A3289),CHAR(34),
", SpecciationCV:  ",CHAR(34),INDEX(Variables[Speciation],$A3289),CHAR(34),
", NoDataValue:  ",CHAR(34),INDEX(Variables[No Data Value],$A3289),CHAR(34),"}"))</f>
        <v>#REF!</v>
      </c>
    </row>
    <row r="3290" spans="1:17" x14ac:dyDescent="0.25">
      <c r="A3290">
        <v>3287</v>
      </c>
      <c r="D3290" t="e">
        <f>IF(INDEX(People[First Name],$A3290)="","",
CONCATENATE("  - &amp;PersonID",TEXT($A3290,"0000"),
" {","PersonFirstName:  ",CHAR(34),INDEX(People[First Name],$A3290),CHAR(34),
", PersonMiddleName:  ",CHAR(34),INDEX(People[Middle Name],$A3290),CHAR(34),
", PersonLastName:  ",CHAR(34),INDEX(People[Last Name],$A3290),CHAR(34),"}"))</f>
        <v>#REF!</v>
      </c>
      <c r="E3290" t="e">
        <f>IF(INDEX(Organizations[Organization Type '[CV']],$A3290)="","",
CONCATENATE("  - &amp;OrganizationID",TEXT($A3290,"0000"),
" {","OrganizationTypeCV:  ",CHAR(34),INDEX(Organizations[Organization Type '[CV']],$A3290),CHAR(34),
", OrganizationCode:  ",CHAR(34),INDEX(Organizations[Organization Code],$A3290),CHAR(34),
", OrganizationName:  ",CHAR(34),INDEX(Organizations[Organization Name],$A3290),CHAR(34),
", OrganizationDescription:  ",CHAR(34),INDEX(Organizations[Organization Description],$A3290),CHAR(34),
", OrganizationLink:  ",CHAR(34),INDEX(Organizations[Organization Link],$A3290),CHAR(34),"}"))</f>
        <v>#REF!</v>
      </c>
      <c r="F3290" t="e">
        <f>IF(INDEX(People[First Name],$A3290)="","",
CONCATENATE("  - &amp;AffiliationID",TEXT($A3290,"0000"),
" {PersonID: *PersonID",TEXT($A3290,"0000"),
", OrganizationID: *OrganizationID",TEXT(MATCH(INDEX(People[Organization Name],$A3290),Organizations[Organization Name],0),"0000"),
", IsPrimaryOrganizationContact: , AffiliationStartDate: , AffiliationEndDate: , PrimaryPhone: ",
", PrimaryEmail: ",CHAR(34),INDEX(People[Primary Email],$A3290),CHAR(34),
", PrimaryAddress: ",CHAR(34),INDEX(People[Primary Address],$A3290),CHAR(34),
", PersonLink: }"))</f>
        <v>#REF!</v>
      </c>
      <c r="H3290" t="e">
        <f>IF(COUNTA(CitationInformation)=0,"",IF(INDEX(AuthorList[Author Name],$A3290)="","",
CONCATENATE("  - &amp;AuthorListID",TEXT($A3290,"0000"),
"  {CitationID: *CitationID0001",
", PersonID: *PersonID",TEXT(MATCH(INDEX(AuthorList[Author Name],$A3290),People[Full Name],0),"0000"),
", AuthorOrder: ",INDEX(AuthorList[Author Number],$A3290),"}")))</f>
        <v>#REF!</v>
      </c>
      <c r="K3290" t="e">
        <f>IF(INDEX(SamplingFeatures[Feature Code],$A3290)="","",
CONCATENATE("  - &amp;SamplingFeatureID",TEXT($A3290,"0000"),
" {","SamplingFeatureUUID:  ",CHAR(34),INDEX(SamplingFeatures[Sampling Feature UUID],$A3290),CHAR(34),
", SamplingFeatureTypeCV:  ",CHAR(34),INDEX(SamplingFeatures[Sampling Feature Type],$A3290),CHAR(34),
", SamplingFeatureCode:  ",CHAR(34),INDEX(SamplingFeatures[Feature Code],$A3290),CHAR(34),
", SamplingFeatureName:  ",CHAR(34),INDEX(SamplingFeatures[Feature Name],$A3290),CHAR(34),
", SamplingFeatureDescription:  ",CHAR(34),INDEX(SamplingFeatures[Feature Description],$A3290),CHAR(34),
", SamplingFeatureGeotypeCV:  ",CHAR(34),INDEX(SamplingFeatures[Feature Geo Type],$A3290),CHAR(34),
", FeatureGeometry:  ",CHAR(34),INDEX(SamplingFeatures[Feature Geometry],$A3290),CHAR(34),
", Elevation_m:  ",CHAR(34),INDEX(SamplingFeatures[Elevation_m],$A3290),CHAR(34),
", ElevationDatumCV:  ",CHAR(34),ElevationDatum,CHAR(34),"}"))</f>
        <v>#REF!</v>
      </c>
      <c r="L3290" t="e">
        <f>IF(INDEX(SamplingFeatures[Sampling Feature Type],$A3290)&lt;&gt;"Site","",
CONCATENATE("  - &amp;SiteID",TEXT(SUMPRODUCT(--($L$3:$L3289&lt;&gt;"")),"0000"),
" {","SamplingFeatureID:  *SamplingFeatureID",TEXT($A3290,"0000"),
", SiteTypeCV:  ",CHAR(34),INDEX(Sites[Site Type],$A3290),CHAR(34),
", Latitude:  ",INDEX(Sites[Latitude],$A3290),
", Longitude:  ",INDEX(Sites[Longitude],$A3290),
", SRSName:  ",CHAR(34),LatLonDatum,CHAR(34),"}"))</f>
        <v>#REF!</v>
      </c>
      <c r="M3290" t="e">
        <f>IF(INDEX(SamplingFeatures[Sampling Feature Type],$A3290)&lt;&gt;"Specimen","",
CONCATENATE("  - &amp;SpecimenID",TEXT(SUMPRODUCT(--($M$3:$M3289&lt;&gt;"")),"0000"),
" {","SamplingFeatureID:  *SamplingFeatureID",TEXT($A3290,"0000"),
", SpecimenTypeCV:  ",CHAR(34),INDEX(Specimens[Specimen Type],$A3290),CHAR(34),
", SpecimenMediumCV:  ",INDEX(Specimens[Specimen Medium],$A3290),
", IsFieldSpecimen:  ",CHAR(34),INDEX(Specimens[Is Field Specimen?],$A3290),CHAR(34),"}"))</f>
        <v>#REF!</v>
      </c>
      <c r="N3290" t="e">
        <f>IF(COUNTA(SpatialOffsets[])=0,"", IF(INDEX(SpatialOffsets[Spatial Offset Type],$A3290)="","",
CONCATENATE("  - &amp;SpatialOffsetID",TEXT($A3290,"0000"),
" {","SpatialOffsetTypeCV:  ",CHAR(34),INDEX(SpatialOffsets[Spatial Offset Type],$A3290),CHAR(34),
", Offset1Value:  ",INDEX(SpatialOffsets[Offset 1 Value],$A3290),
", Offset1UnitID:  ",CHAR(34),INDEX(SpatialOffsets[Offset 1 Unit],$A3290),CHAR(34),
", Offset2Value:  ",INDEX(SpatialOffsets[Offset 2 Value],$A3290),
", Offset2UnitID:  ",CHAR(34),INDEX(SpatialOffsets[Offset 2 Unit],$A3290),CHAR(34),
", Offset3Value:  ",INDEX(SpatialOffsets[Offset 3 Value],$A3290),
", Offset3UnitID:  ",CHAR(34),INDEX(SpatialOffsets[Offset 3 Unit],$A3290),CHAR(34),,"}")))</f>
        <v>#REF!</v>
      </c>
      <c r="O3290" t="e">
        <f>IF(COUNTA(RelatedFeatures[])=0,"", IF(INDEX(RelatedFeatures[First Sampling Feature Code],$A3290)="","",
CONCATENATE("  - &amp;RelationID",TEXT($A3290,"0000"),
" {","SamplingFeatureID:  *SamplingFeatureID",TEXT(MATCH(INDEX(RelatedFeatures[First Sampling Feature Code],$A3290),SamplingFeatures[Feature Code],0),"0000"),
", RelationshipTypeCV:  ",CHAR(34),INDEX(RelatedFeatures[Relationship Type],$A3290),CHAR(34),
", RelatedFeatureID: *SamplingFeatureID",TEXT(MATCH(INDEX(RelatedFeatures[Second Sampling Feature Code],$A3290),SamplingFeatures[Feature Code],0),"0000"),
", SpatialOffsetID:  ",IF(INDEX(RelatedFeatures[Offset Number],$A3290)="","",CONCATENATE("*SpatialOffsetID",TEXT(INDEX(RelatedFeatures[Offset Number],$A3290),"0000"))),"}")))</f>
        <v>#REF!</v>
      </c>
      <c r="P3290" t="e">
        <f>IF(INDEX(Methods[Method Type],$A3290)="","",
CONCATENATE("  - &amp;MethodID",TEXT($A3290,"0000"),
" {","MethodTypeCV:  ",CHAR(34),INDEX(Methods[Method Type],$A3290),CHAR(34),
", MethodCode:  ",CHAR(34),INDEX(Methods[Method Code],$A3290),CHAR(34),
", MethodName:  ",CHAR(34),INDEX(Methods[Method Name],$A3290),CHAR(34),
", MethodDescription:  ",CHAR(34),INDEX(Methods[Method Description],$A3290),CHAR(34),
", MethodLink:  ",CHAR(34),INDEX(Methods[Method Link],$A3290),CHAR(34),
", OrganizationID: *OrganizationID",TEXT(MATCH(INDEX(Methods[Organization Name],$A3290),Organizations[Organization Name],0),"0000"),"}"))</f>
        <v>#REF!</v>
      </c>
      <c r="Q3290" t="e">
        <f>IF(INDEX(Variables[Variable Type],$A3290)="","",
CONCATENATE("  - &amp;VariableID",TEXT($A3290,"0000"),
" {","VariableTypeCV:  ",CHAR(34),INDEX(Variables[Variable Type],$A3290),CHAR(34),
", VariableCode:  ",CHAR(34),INDEX(Variables[Variable Code],$A3290),CHAR(34),
", VariableNameCV:  ",CHAR(34),INDEX(Variables[Variable Name],$A3290),CHAR(34),
", VariableDefinition:  ",CHAR(34),INDEX(Variables[Variable Definition],$A3290),CHAR(34),
", SpecciationCV:  ",CHAR(34),INDEX(Variables[Speciation],$A3290),CHAR(34),
", NoDataValue:  ",CHAR(34),INDEX(Variables[No Data Value],$A3290),CHAR(34),"}"))</f>
        <v>#REF!</v>
      </c>
    </row>
    <row r="3291" spans="1:17" x14ac:dyDescent="0.25">
      <c r="A3291">
        <v>3288</v>
      </c>
      <c r="D3291" t="e">
        <f>IF(INDEX(People[First Name],$A3291)="","",
CONCATENATE("  - &amp;PersonID",TEXT($A3291,"0000"),
" {","PersonFirstName:  ",CHAR(34),INDEX(People[First Name],$A3291),CHAR(34),
", PersonMiddleName:  ",CHAR(34),INDEX(People[Middle Name],$A3291),CHAR(34),
", PersonLastName:  ",CHAR(34),INDEX(People[Last Name],$A3291),CHAR(34),"}"))</f>
        <v>#REF!</v>
      </c>
      <c r="E3291" t="e">
        <f>IF(INDEX(Organizations[Organization Type '[CV']],$A3291)="","",
CONCATENATE("  - &amp;OrganizationID",TEXT($A3291,"0000"),
" {","OrganizationTypeCV:  ",CHAR(34),INDEX(Organizations[Organization Type '[CV']],$A3291),CHAR(34),
", OrganizationCode:  ",CHAR(34),INDEX(Organizations[Organization Code],$A3291),CHAR(34),
", OrganizationName:  ",CHAR(34),INDEX(Organizations[Organization Name],$A3291),CHAR(34),
", OrganizationDescription:  ",CHAR(34),INDEX(Organizations[Organization Description],$A3291),CHAR(34),
", OrganizationLink:  ",CHAR(34),INDEX(Organizations[Organization Link],$A3291),CHAR(34),"}"))</f>
        <v>#REF!</v>
      </c>
      <c r="F3291" t="e">
        <f>IF(INDEX(People[First Name],$A3291)="","",
CONCATENATE("  - &amp;AffiliationID",TEXT($A3291,"0000"),
" {PersonID: *PersonID",TEXT($A3291,"0000"),
", OrganizationID: *OrganizationID",TEXT(MATCH(INDEX(People[Organization Name],$A3291),Organizations[Organization Name],0),"0000"),
", IsPrimaryOrganizationContact: , AffiliationStartDate: , AffiliationEndDate: , PrimaryPhone: ",
", PrimaryEmail: ",CHAR(34),INDEX(People[Primary Email],$A3291),CHAR(34),
", PrimaryAddress: ",CHAR(34),INDEX(People[Primary Address],$A3291),CHAR(34),
", PersonLink: }"))</f>
        <v>#REF!</v>
      </c>
      <c r="H3291" t="e">
        <f>IF(COUNTA(CitationInformation)=0,"",IF(INDEX(AuthorList[Author Name],$A3291)="","",
CONCATENATE("  - &amp;AuthorListID",TEXT($A3291,"0000"),
"  {CitationID: *CitationID0001",
", PersonID: *PersonID",TEXT(MATCH(INDEX(AuthorList[Author Name],$A3291),People[Full Name],0),"0000"),
", AuthorOrder: ",INDEX(AuthorList[Author Number],$A3291),"}")))</f>
        <v>#REF!</v>
      </c>
      <c r="K3291" t="e">
        <f>IF(INDEX(SamplingFeatures[Feature Code],$A3291)="","",
CONCATENATE("  - &amp;SamplingFeatureID",TEXT($A3291,"0000"),
" {","SamplingFeatureUUID:  ",CHAR(34),INDEX(SamplingFeatures[Sampling Feature UUID],$A3291),CHAR(34),
", SamplingFeatureTypeCV:  ",CHAR(34),INDEX(SamplingFeatures[Sampling Feature Type],$A3291),CHAR(34),
", SamplingFeatureCode:  ",CHAR(34),INDEX(SamplingFeatures[Feature Code],$A3291),CHAR(34),
", SamplingFeatureName:  ",CHAR(34),INDEX(SamplingFeatures[Feature Name],$A3291),CHAR(34),
", SamplingFeatureDescription:  ",CHAR(34),INDEX(SamplingFeatures[Feature Description],$A3291),CHAR(34),
", SamplingFeatureGeotypeCV:  ",CHAR(34),INDEX(SamplingFeatures[Feature Geo Type],$A3291),CHAR(34),
", FeatureGeometry:  ",CHAR(34),INDEX(SamplingFeatures[Feature Geometry],$A3291),CHAR(34),
", Elevation_m:  ",CHAR(34),INDEX(SamplingFeatures[Elevation_m],$A3291),CHAR(34),
", ElevationDatumCV:  ",CHAR(34),ElevationDatum,CHAR(34),"}"))</f>
        <v>#REF!</v>
      </c>
      <c r="L3291" t="e">
        <f>IF(INDEX(SamplingFeatures[Sampling Feature Type],$A3291)&lt;&gt;"Site","",
CONCATENATE("  - &amp;SiteID",TEXT(SUMPRODUCT(--($L$3:$L3290&lt;&gt;"")),"0000"),
" {","SamplingFeatureID:  *SamplingFeatureID",TEXT($A3291,"0000"),
", SiteTypeCV:  ",CHAR(34),INDEX(Sites[Site Type],$A3291),CHAR(34),
", Latitude:  ",INDEX(Sites[Latitude],$A3291),
", Longitude:  ",INDEX(Sites[Longitude],$A3291),
", SRSName:  ",CHAR(34),LatLonDatum,CHAR(34),"}"))</f>
        <v>#REF!</v>
      </c>
      <c r="M3291" t="e">
        <f>IF(INDEX(SamplingFeatures[Sampling Feature Type],$A3291)&lt;&gt;"Specimen","",
CONCATENATE("  - &amp;SpecimenID",TEXT(SUMPRODUCT(--($M$3:$M3290&lt;&gt;"")),"0000"),
" {","SamplingFeatureID:  *SamplingFeatureID",TEXT($A3291,"0000"),
", SpecimenTypeCV:  ",CHAR(34),INDEX(Specimens[Specimen Type],$A3291),CHAR(34),
", SpecimenMediumCV:  ",INDEX(Specimens[Specimen Medium],$A3291),
", IsFieldSpecimen:  ",CHAR(34),INDEX(Specimens[Is Field Specimen?],$A3291),CHAR(34),"}"))</f>
        <v>#REF!</v>
      </c>
      <c r="N3291" t="e">
        <f>IF(COUNTA(SpatialOffsets[])=0,"", IF(INDEX(SpatialOffsets[Spatial Offset Type],$A3291)="","",
CONCATENATE("  - &amp;SpatialOffsetID",TEXT($A3291,"0000"),
" {","SpatialOffsetTypeCV:  ",CHAR(34),INDEX(SpatialOffsets[Spatial Offset Type],$A3291),CHAR(34),
", Offset1Value:  ",INDEX(SpatialOffsets[Offset 1 Value],$A3291),
", Offset1UnitID:  ",CHAR(34),INDEX(SpatialOffsets[Offset 1 Unit],$A3291),CHAR(34),
", Offset2Value:  ",INDEX(SpatialOffsets[Offset 2 Value],$A3291),
", Offset2UnitID:  ",CHAR(34),INDEX(SpatialOffsets[Offset 2 Unit],$A3291),CHAR(34),
", Offset3Value:  ",INDEX(SpatialOffsets[Offset 3 Value],$A3291),
", Offset3UnitID:  ",CHAR(34),INDEX(SpatialOffsets[Offset 3 Unit],$A3291),CHAR(34),,"}")))</f>
        <v>#REF!</v>
      </c>
      <c r="O3291" t="e">
        <f>IF(COUNTA(RelatedFeatures[])=0,"", IF(INDEX(RelatedFeatures[First Sampling Feature Code],$A3291)="","",
CONCATENATE("  - &amp;RelationID",TEXT($A3291,"0000"),
" {","SamplingFeatureID:  *SamplingFeatureID",TEXT(MATCH(INDEX(RelatedFeatures[First Sampling Feature Code],$A3291),SamplingFeatures[Feature Code],0),"0000"),
", RelationshipTypeCV:  ",CHAR(34),INDEX(RelatedFeatures[Relationship Type],$A3291),CHAR(34),
", RelatedFeatureID: *SamplingFeatureID",TEXT(MATCH(INDEX(RelatedFeatures[Second Sampling Feature Code],$A3291),SamplingFeatures[Feature Code],0),"0000"),
", SpatialOffsetID:  ",IF(INDEX(RelatedFeatures[Offset Number],$A3291)="","",CONCATENATE("*SpatialOffsetID",TEXT(INDEX(RelatedFeatures[Offset Number],$A3291),"0000"))),"}")))</f>
        <v>#REF!</v>
      </c>
      <c r="P3291" t="e">
        <f>IF(INDEX(Methods[Method Type],$A3291)="","",
CONCATENATE("  - &amp;MethodID",TEXT($A3291,"0000"),
" {","MethodTypeCV:  ",CHAR(34),INDEX(Methods[Method Type],$A3291),CHAR(34),
", MethodCode:  ",CHAR(34),INDEX(Methods[Method Code],$A3291),CHAR(34),
", MethodName:  ",CHAR(34),INDEX(Methods[Method Name],$A3291),CHAR(34),
", MethodDescription:  ",CHAR(34),INDEX(Methods[Method Description],$A3291),CHAR(34),
", MethodLink:  ",CHAR(34),INDEX(Methods[Method Link],$A3291),CHAR(34),
", OrganizationID: *OrganizationID",TEXT(MATCH(INDEX(Methods[Organization Name],$A3291),Organizations[Organization Name],0),"0000"),"}"))</f>
        <v>#REF!</v>
      </c>
      <c r="Q3291" t="e">
        <f>IF(INDEX(Variables[Variable Type],$A3291)="","",
CONCATENATE("  - &amp;VariableID",TEXT($A3291,"0000"),
" {","VariableTypeCV:  ",CHAR(34),INDEX(Variables[Variable Type],$A3291),CHAR(34),
", VariableCode:  ",CHAR(34),INDEX(Variables[Variable Code],$A3291),CHAR(34),
", VariableNameCV:  ",CHAR(34),INDEX(Variables[Variable Name],$A3291),CHAR(34),
", VariableDefinition:  ",CHAR(34),INDEX(Variables[Variable Definition],$A3291),CHAR(34),
", SpecciationCV:  ",CHAR(34),INDEX(Variables[Speciation],$A3291),CHAR(34),
", NoDataValue:  ",CHAR(34),INDEX(Variables[No Data Value],$A3291),CHAR(34),"}"))</f>
        <v>#REF!</v>
      </c>
    </row>
    <row r="3292" spans="1:17" x14ac:dyDescent="0.25">
      <c r="A3292">
        <v>3289</v>
      </c>
      <c r="D3292" t="e">
        <f>IF(INDEX(People[First Name],$A3292)="","",
CONCATENATE("  - &amp;PersonID",TEXT($A3292,"0000"),
" {","PersonFirstName:  ",CHAR(34),INDEX(People[First Name],$A3292),CHAR(34),
", PersonMiddleName:  ",CHAR(34),INDEX(People[Middle Name],$A3292),CHAR(34),
", PersonLastName:  ",CHAR(34),INDEX(People[Last Name],$A3292),CHAR(34),"}"))</f>
        <v>#REF!</v>
      </c>
      <c r="E3292" t="e">
        <f>IF(INDEX(Organizations[Organization Type '[CV']],$A3292)="","",
CONCATENATE("  - &amp;OrganizationID",TEXT($A3292,"0000"),
" {","OrganizationTypeCV:  ",CHAR(34),INDEX(Organizations[Organization Type '[CV']],$A3292),CHAR(34),
", OrganizationCode:  ",CHAR(34),INDEX(Organizations[Organization Code],$A3292),CHAR(34),
", OrganizationName:  ",CHAR(34),INDEX(Organizations[Organization Name],$A3292),CHAR(34),
", OrganizationDescription:  ",CHAR(34),INDEX(Organizations[Organization Description],$A3292),CHAR(34),
", OrganizationLink:  ",CHAR(34),INDEX(Organizations[Organization Link],$A3292),CHAR(34),"}"))</f>
        <v>#REF!</v>
      </c>
      <c r="F3292" t="e">
        <f>IF(INDEX(People[First Name],$A3292)="","",
CONCATENATE("  - &amp;AffiliationID",TEXT($A3292,"0000"),
" {PersonID: *PersonID",TEXT($A3292,"0000"),
", OrganizationID: *OrganizationID",TEXT(MATCH(INDEX(People[Organization Name],$A3292),Organizations[Organization Name],0),"0000"),
", IsPrimaryOrganizationContact: , AffiliationStartDate: , AffiliationEndDate: , PrimaryPhone: ",
", PrimaryEmail: ",CHAR(34),INDEX(People[Primary Email],$A3292),CHAR(34),
", PrimaryAddress: ",CHAR(34),INDEX(People[Primary Address],$A3292),CHAR(34),
", PersonLink: }"))</f>
        <v>#REF!</v>
      </c>
      <c r="H3292" t="e">
        <f>IF(COUNTA(CitationInformation)=0,"",IF(INDEX(AuthorList[Author Name],$A3292)="","",
CONCATENATE("  - &amp;AuthorListID",TEXT($A3292,"0000"),
"  {CitationID: *CitationID0001",
", PersonID: *PersonID",TEXT(MATCH(INDEX(AuthorList[Author Name],$A3292),People[Full Name],0),"0000"),
", AuthorOrder: ",INDEX(AuthorList[Author Number],$A3292),"}")))</f>
        <v>#REF!</v>
      </c>
      <c r="K3292" t="e">
        <f>IF(INDEX(SamplingFeatures[Feature Code],$A3292)="","",
CONCATENATE("  - &amp;SamplingFeatureID",TEXT($A3292,"0000"),
" {","SamplingFeatureUUID:  ",CHAR(34),INDEX(SamplingFeatures[Sampling Feature UUID],$A3292),CHAR(34),
", SamplingFeatureTypeCV:  ",CHAR(34),INDEX(SamplingFeatures[Sampling Feature Type],$A3292),CHAR(34),
", SamplingFeatureCode:  ",CHAR(34),INDEX(SamplingFeatures[Feature Code],$A3292),CHAR(34),
", SamplingFeatureName:  ",CHAR(34),INDEX(SamplingFeatures[Feature Name],$A3292),CHAR(34),
", SamplingFeatureDescription:  ",CHAR(34),INDEX(SamplingFeatures[Feature Description],$A3292),CHAR(34),
", SamplingFeatureGeotypeCV:  ",CHAR(34),INDEX(SamplingFeatures[Feature Geo Type],$A3292),CHAR(34),
", FeatureGeometry:  ",CHAR(34),INDEX(SamplingFeatures[Feature Geometry],$A3292),CHAR(34),
", Elevation_m:  ",CHAR(34),INDEX(SamplingFeatures[Elevation_m],$A3292),CHAR(34),
", ElevationDatumCV:  ",CHAR(34),ElevationDatum,CHAR(34),"}"))</f>
        <v>#REF!</v>
      </c>
      <c r="L3292" t="e">
        <f>IF(INDEX(SamplingFeatures[Sampling Feature Type],$A3292)&lt;&gt;"Site","",
CONCATENATE("  - &amp;SiteID",TEXT(SUMPRODUCT(--($L$3:$L3291&lt;&gt;"")),"0000"),
" {","SamplingFeatureID:  *SamplingFeatureID",TEXT($A3292,"0000"),
", SiteTypeCV:  ",CHAR(34),INDEX(Sites[Site Type],$A3292),CHAR(34),
", Latitude:  ",INDEX(Sites[Latitude],$A3292),
", Longitude:  ",INDEX(Sites[Longitude],$A3292),
", SRSName:  ",CHAR(34),LatLonDatum,CHAR(34),"}"))</f>
        <v>#REF!</v>
      </c>
      <c r="M3292" t="e">
        <f>IF(INDEX(SamplingFeatures[Sampling Feature Type],$A3292)&lt;&gt;"Specimen","",
CONCATENATE("  - &amp;SpecimenID",TEXT(SUMPRODUCT(--($M$3:$M3291&lt;&gt;"")),"0000"),
" {","SamplingFeatureID:  *SamplingFeatureID",TEXT($A3292,"0000"),
", SpecimenTypeCV:  ",CHAR(34),INDEX(Specimens[Specimen Type],$A3292),CHAR(34),
", SpecimenMediumCV:  ",INDEX(Specimens[Specimen Medium],$A3292),
", IsFieldSpecimen:  ",CHAR(34),INDEX(Specimens[Is Field Specimen?],$A3292),CHAR(34),"}"))</f>
        <v>#REF!</v>
      </c>
      <c r="N3292" t="e">
        <f>IF(COUNTA(SpatialOffsets[])=0,"", IF(INDEX(SpatialOffsets[Spatial Offset Type],$A3292)="","",
CONCATENATE("  - &amp;SpatialOffsetID",TEXT($A3292,"0000"),
" {","SpatialOffsetTypeCV:  ",CHAR(34),INDEX(SpatialOffsets[Spatial Offset Type],$A3292),CHAR(34),
", Offset1Value:  ",INDEX(SpatialOffsets[Offset 1 Value],$A3292),
", Offset1UnitID:  ",CHAR(34),INDEX(SpatialOffsets[Offset 1 Unit],$A3292),CHAR(34),
", Offset2Value:  ",INDEX(SpatialOffsets[Offset 2 Value],$A3292),
", Offset2UnitID:  ",CHAR(34),INDEX(SpatialOffsets[Offset 2 Unit],$A3292),CHAR(34),
", Offset3Value:  ",INDEX(SpatialOffsets[Offset 3 Value],$A3292),
", Offset3UnitID:  ",CHAR(34),INDEX(SpatialOffsets[Offset 3 Unit],$A3292),CHAR(34),,"}")))</f>
        <v>#REF!</v>
      </c>
      <c r="O3292" t="e">
        <f>IF(COUNTA(RelatedFeatures[])=0,"", IF(INDEX(RelatedFeatures[First Sampling Feature Code],$A3292)="","",
CONCATENATE("  - &amp;RelationID",TEXT($A3292,"0000"),
" {","SamplingFeatureID:  *SamplingFeatureID",TEXT(MATCH(INDEX(RelatedFeatures[First Sampling Feature Code],$A3292),SamplingFeatures[Feature Code],0),"0000"),
", RelationshipTypeCV:  ",CHAR(34),INDEX(RelatedFeatures[Relationship Type],$A3292),CHAR(34),
", RelatedFeatureID: *SamplingFeatureID",TEXT(MATCH(INDEX(RelatedFeatures[Second Sampling Feature Code],$A3292),SamplingFeatures[Feature Code],0),"0000"),
", SpatialOffsetID:  ",IF(INDEX(RelatedFeatures[Offset Number],$A3292)="","",CONCATENATE("*SpatialOffsetID",TEXT(INDEX(RelatedFeatures[Offset Number],$A3292),"0000"))),"}")))</f>
        <v>#REF!</v>
      </c>
      <c r="P3292" t="e">
        <f>IF(INDEX(Methods[Method Type],$A3292)="","",
CONCATENATE("  - &amp;MethodID",TEXT($A3292,"0000"),
" {","MethodTypeCV:  ",CHAR(34),INDEX(Methods[Method Type],$A3292),CHAR(34),
", MethodCode:  ",CHAR(34),INDEX(Methods[Method Code],$A3292),CHAR(34),
", MethodName:  ",CHAR(34),INDEX(Methods[Method Name],$A3292),CHAR(34),
", MethodDescription:  ",CHAR(34),INDEX(Methods[Method Description],$A3292),CHAR(34),
", MethodLink:  ",CHAR(34),INDEX(Methods[Method Link],$A3292),CHAR(34),
", OrganizationID: *OrganizationID",TEXT(MATCH(INDEX(Methods[Organization Name],$A3292),Organizations[Organization Name],0),"0000"),"}"))</f>
        <v>#REF!</v>
      </c>
      <c r="Q3292" t="e">
        <f>IF(INDEX(Variables[Variable Type],$A3292)="","",
CONCATENATE("  - &amp;VariableID",TEXT($A3292,"0000"),
" {","VariableTypeCV:  ",CHAR(34),INDEX(Variables[Variable Type],$A3292),CHAR(34),
", VariableCode:  ",CHAR(34),INDEX(Variables[Variable Code],$A3292),CHAR(34),
", VariableNameCV:  ",CHAR(34),INDEX(Variables[Variable Name],$A3292),CHAR(34),
", VariableDefinition:  ",CHAR(34),INDEX(Variables[Variable Definition],$A3292),CHAR(34),
", SpecciationCV:  ",CHAR(34),INDEX(Variables[Speciation],$A3292),CHAR(34),
", NoDataValue:  ",CHAR(34),INDEX(Variables[No Data Value],$A3292),CHAR(34),"}"))</f>
        <v>#REF!</v>
      </c>
    </row>
    <row r="3293" spans="1:17" x14ac:dyDescent="0.25">
      <c r="A3293">
        <v>3290</v>
      </c>
      <c r="D3293" t="e">
        <f>IF(INDEX(People[First Name],$A3293)="","",
CONCATENATE("  - &amp;PersonID",TEXT($A3293,"0000"),
" {","PersonFirstName:  ",CHAR(34),INDEX(People[First Name],$A3293),CHAR(34),
", PersonMiddleName:  ",CHAR(34),INDEX(People[Middle Name],$A3293),CHAR(34),
", PersonLastName:  ",CHAR(34),INDEX(People[Last Name],$A3293),CHAR(34),"}"))</f>
        <v>#REF!</v>
      </c>
      <c r="E3293" t="e">
        <f>IF(INDEX(Organizations[Organization Type '[CV']],$A3293)="","",
CONCATENATE("  - &amp;OrganizationID",TEXT($A3293,"0000"),
" {","OrganizationTypeCV:  ",CHAR(34),INDEX(Organizations[Organization Type '[CV']],$A3293),CHAR(34),
", OrganizationCode:  ",CHAR(34),INDEX(Organizations[Organization Code],$A3293),CHAR(34),
", OrganizationName:  ",CHAR(34),INDEX(Organizations[Organization Name],$A3293),CHAR(34),
", OrganizationDescription:  ",CHAR(34),INDEX(Organizations[Organization Description],$A3293),CHAR(34),
", OrganizationLink:  ",CHAR(34),INDEX(Organizations[Organization Link],$A3293),CHAR(34),"}"))</f>
        <v>#REF!</v>
      </c>
      <c r="F3293" t="e">
        <f>IF(INDEX(People[First Name],$A3293)="","",
CONCATENATE("  - &amp;AffiliationID",TEXT($A3293,"0000"),
" {PersonID: *PersonID",TEXT($A3293,"0000"),
", OrganizationID: *OrganizationID",TEXT(MATCH(INDEX(People[Organization Name],$A3293),Organizations[Organization Name],0),"0000"),
", IsPrimaryOrganizationContact: , AffiliationStartDate: , AffiliationEndDate: , PrimaryPhone: ",
", PrimaryEmail: ",CHAR(34),INDEX(People[Primary Email],$A3293),CHAR(34),
", PrimaryAddress: ",CHAR(34),INDEX(People[Primary Address],$A3293),CHAR(34),
", PersonLink: }"))</f>
        <v>#REF!</v>
      </c>
      <c r="H3293" t="e">
        <f>IF(COUNTA(CitationInformation)=0,"",IF(INDEX(AuthorList[Author Name],$A3293)="","",
CONCATENATE("  - &amp;AuthorListID",TEXT($A3293,"0000"),
"  {CitationID: *CitationID0001",
", PersonID: *PersonID",TEXT(MATCH(INDEX(AuthorList[Author Name],$A3293),People[Full Name],0),"0000"),
", AuthorOrder: ",INDEX(AuthorList[Author Number],$A3293),"}")))</f>
        <v>#REF!</v>
      </c>
      <c r="K3293" t="e">
        <f>IF(INDEX(SamplingFeatures[Feature Code],$A3293)="","",
CONCATENATE("  - &amp;SamplingFeatureID",TEXT($A3293,"0000"),
" {","SamplingFeatureUUID:  ",CHAR(34),INDEX(SamplingFeatures[Sampling Feature UUID],$A3293),CHAR(34),
", SamplingFeatureTypeCV:  ",CHAR(34),INDEX(SamplingFeatures[Sampling Feature Type],$A3293),CHAR(34),
", SamplingFeatureCode:  ",CHAR(34),INDEX(SamplingFeatures[Feature Code],$A3293),CHAR(34),
", SamplingFeatureName:  ",CHAR(34),INDEX(SamplingFeatures[Feature Name],$A3293),CHAR(34),
", SamplingFeatureDescription:  ",CHAR(34),INDEX(SamplingFeatures[Feature Description],$A3293),CHAR(34),
", SamplingFeatureGeotypeCV:  ",CHAR(34),INDEX(SamplingFeatures[Feature Geo Type],$A3293),CHAR(34),
", FeatureGeometry:  ",CHAR(34),INDEX(SamplingFeatures[Feature Geometry],$A3293),CHAR(34),
", Elevation_m:  ",CHAR(34),INDEX(SamplingFeatures[Elevation_m],$A3293),CHAR(34),
", ElevationDatumCV:  ",CHAR(34),ElevationDatum,CHAR(34),"}"))</f>
        <v>#REF!</v>
      </c>
      <c r="L3293" t="e">
        <f>IF(INDEX(SamplingFeatures[Sampling Feature Type],$A3293)&lt;&gt;"Site","",
CONCATENATE("  - &amp;SiteID",TEXT(SUMPRODUCT(--($L$3:$L3292&lt;&gt;"")),"0000"),
" {","SamplingFeatureID:  *SamplingFeatureID",TEXT($A3293,"0000"),
", SiteTypeCV:  ",CHAR(34),INDEX(Sites[Site Type],$A3293),CHAR(34),
", Latitude:  ",INDEX(Sites[Latitude],$A3293),
", Longitude:  ",INDEX(Sites[Longitude],$A3293),
", SRSName:  ",CHAR(34),LatLonDatum,CHAR(34),"}"))</f>
        <v>#REF!</v>
      </c>
      <c r="M3293" t="e">
        <f>IF(INDEX(SamplingFeatures[Sampling Feature Type],$A3293)&lt;&gt;"Specimen","",
CONCATENATE("  - &amp;SpecimenID",TEXT(SUMPRODUCT(--($M$3:$M3292&lt;&gt;"")),"0000"),
" {","SamplingFeatureID:  *SamplingFeatureID",TEXT($A3293,"0000"),
", SpecimenTypeCV:  ",CHAR(34),INDEX(Specimens[Specimen Type],$A3293),CHAR(34),
", SpecimenMediumCV:  ",INDEX(Specimens[Specimen Medium],$A3293),
", IsFieldSpecimen:  ",CHAR(34),INDEX(Specimens[Is Field Specimen?],$A3293),CHAR(34),"}"))</f>
        <v>#REF!</v>
      </c>
      <c r="N3293" t="e">
        <f>IF(COUNTA(SpatialOffsets[])=0,"", IF(INDEX(SpatialOffsets[Spatial Offset Type],$A3293)="","",
CONCATENATE("  - &amp;SpatialOffsetID",TEXT($A3293,"0000"),
" {","SpatialOffsetTypeCV:  ",CHAR(34),INDEX(SpatialOffsets[Spatial Offset Type],$A3293),CHAR(34),
", Offset1Value:  ",INDEX(SpatialOffsets[Offset 1 Value],$A3293),
", Offset1UnitID:  ",CHAR(34),INDEX(SpatialOffsets[Offset 1 Unit],$A3293),CHAR(34),
", Offset2Value:  ",INDEX(SpatialOffsets[Offset 2 Value],$A3293),
", Offset2UnitID:  ",CHAR(34),INDEX(SpatialOffsets[Offset 2 Unit],$A3293),CHAR(34),
", Offset3Value:  ",INDEX(SpatialOffsets[Offset 3 Value],$A3293),
", Offset3UnitID:  ",CHAR(34),INDEX(SpatialOffsets[Offset 3 Unit],$A3293),CHAR(34),,"}")))</f>
        <v>#REF!</v>
      </c>
      <c r="O3293" t="e">
        <f>IF(COUNTA(RelatedFeatures[])=0,"", IF(INDEX(RelatedFeatures[First Sampling Feature Code],$A3293)="","",
CONCATENATE("  - &amp;RelationID",TEXT($A3293,"0000"),
" {","SamplingFeatureID:  *SamplingFeatureID",TEXT(MATCH(INDEX(RelatedFeatures[First Sampling Feature Code],$A3293),SamplingFeatures[Feature Code],0),"0000"),
", RelationshipTypeCV:  ",CHAR(34),INDEX(RelatedFeatures[Relationship Type],$A3293),CHAR(34),
", RelatedFeatureID: *SamplingFeatureID",TEXT(MATCH(INDEX(RelatedFeatures[Second Sampling Feature Code],$A3293),SamplingFeatures[Feature Code],0),"0000"),
", SpatialOffsetID:  ",IF(INDEX(RelatedFeatures[Offset Number],$A3293)="","",CONCATENATE("*SpatialOffsetID",TEXT(INDEX(RelatedFeatures[Offset Number],$A3293),"0000"))),"}")))</f>
        <v>#REF!</v>
      </c>
      <c r="P3293" t="e">
        <f>IF(INDEX(Methods[Method Type],$A3293)="","",
CONCATENATE("  - &amp;MethodID",TEXT($A3293,"0000"),
" {","MethodTypeCV:  ",CHAR(34),INDEX(Methods[Method Type],$A3293),CHAR(34),
", MethodCode:  ",CHAR(34),INDEX(Methods[Method Code],$A3293),CHAR(34),
", MethodName:  ",CHAR(34),INDEX(Methods[Method Name],$A3293),CHAR(34),
", MethodDescription:  ",CHAR(34),INDEX(Methods[Method Description],$A3293),CHAR(34),
", MethodLink:  ",CHAR(34),INDEX(Methods[Method Link],$A3293),CHAR(34),
", OrganizationID: *OrganizationID",TEXT(MATCH(INDEX(Methods[Organization Name],$A3293),Organizations[Organization Name],0),"0000"),"}"))</f>
        <v>#REF!</v>
      </c>
      <c r="Q3293" t="e">
        <f>IF(INDEX(Variables[Variable Type],$A3293)="","",
CONCATENATE("  - &amp;VariableID",TEXT($A3293,"0000"),
" {","VariableTypeCV:  ",CHAR(34),INDEX(Variables[Variable Type],$A3293),CHAR(34),
", VariableCode:  ",CHAR(34),INDEX(Variables[Variable Code],$A3293),CHAR(34),
", VariableNameCV:  ",CHAR(34),INDEX(Variables[Variable Name],$A3293),CHAR(34),
", VariableDefinition:  ",CHAR(34),INDEX(Variables[Variable Definition],$A3293),CHAR(34),
", SpecciationCV:  ",CHAR(34),INDEX(Variables[Speciation],$A3293),CHAR(34),
", NoDataValue:  ",CHAR(34),INDEX(Variables[No Data Value],$A3293),CHAR(34),"}"))</f>
        <v>#REF!</v>
      </c>
    </row>
    <row r="3294" spans="1:17" x14ac:dyDescent="0.25">
      <c r="A3294">
        <v>3291</v>
      </c>
      <c r="D3294" t="e">
        <f>IF(INDEX(People[First Name],$A3294)="","",
CONCATENATE("  - &amp;PersonID",TEXT($A3294,"0000"),
" {","PersonFirstName:  ",CHAR(34),INDEX(People[First Name],$A3294),CHAR(34),
", PersonMiddleName:  ",CHAR(34),INDEX(People[Middle Name],$A3294),CHAR(34),
", PersonLastName:  ",CHAR(34),INDEX(People[Last Name],$A3294),CHAR(34),"}"))</f>
        <v>#REF!</v>
      </c>
      <c r="E3294" t="e">
        <f>IF(INDEX(Organizations[Organization Type '[CV']],$A3294)="","",
CONCATENATE("  - &amp;OrganizationID",TEXT($A3294,"0000"),
" {","OrganizationTypeCV:  ",CHAR(34),INDEX(Organizations[Organization Type '[CV']],$A3294),CHAR(34),
", OrganizationCode:  ",CHAR(34),INDEX(Organizations[Organization Code],$A3294),CHAR(34),
", OrganizationName:  ",CHAR(34),INDEX(Organizations[Organization Name],$A3294),CHAR(34),
", OrganizationDescription:  ",CHAR(34),INDEX(Organizations[Organization Description],$A3294),CHAR(34),
", OrganizationLink:  ",CHAR(34),INDEX(Organizations[Organization Link],$A3294),CHAR(34),"}"))</f>
        <v>#REF!</v>
      </c>
      <c r="F3294" t="e">
        <f>IF(INDEX(People[First Name],$A3294)="","",
CONCATENATE("  - &amp;AffiliationID",TEXT($A3294,"0000"),
" {PersonID: *PersonID",TEXT($A3294,"0000"),
", OrganizationID: *OrganizationID",TEXT(MATCH(INDEX(People[Organization Name],$A3294),Organizations[Organization Name],0),"0000"),
", IsPrimaryOrganizationContact: , AffiliationStartDate: , AffiliationEndDate: , PrimaryPhone: ",
", PrimaryEmail: ",CHAR(34),INDEX(People[Primary Email],$A3294),CHAR(34),
", PrimaryAddress: ",CHAR(34),INDEX(People[Primary Address],$A3294),CHAR(34),
", PersonLink: }"))</f>
        <v>#REF!</v>
      </c>
      <c r="H3294" t="e">
        <f>IF(COUNTA(CitationInformation)=0,"",IF(INDEX(AuthorList[Author Name],$A3294)="","",
CONCATENATE("  - &amp;AuthorListID",TEXT($A3294,"0000"),
"  {CitationID: *CitationID0001",
", PersonID: *PersonID",TEXT(MATCH(INDEX(AuthorList[Author Name],$A3294),People[Full Name],0),"0000"),
", AuthorOrder: ",INDEX(AuthorList[Author Number],$A3294),"}")))</f>
        <v>#REF!</v>
      </c>
      <c r="K3294" t="e">
        <f>IF(INDEX(SamplingFeatures[Feature Code],$A3294)="","",
CONCATENATE("  - &amp;SamplingFeatureID",TEXT($A3294,"0000"),
" {","SamplingFeatureUUID:  ",CHAR(34),INDEX(SamplingFeatures[Sampling Feature UUID],$A3294),CHAR(34),
", SamplingFeatureTypeCV:  ",CHAR(34),INDEX(SamplingFeatures[Sampling Feature Type],$A3294),CHAR(34),
", SamplingFeatureCode:  ",CHAR(34),INDEX(SamplingFeatures[Feature Code],$A3294),CHAR(34),
", SamplingFeatureName:  ",CHAR(34),INDEX(SamplingFeatures[Feature Name],$A3294),CHAR(34),
", SamplingFeatureDescription:  ",CHAR(34),INDEX(SamplingFeatures[Feature Description],$A3294),CHAR(34),
", SamplingFeatureGeotypeCV:  ",CHAR(34),INDEX(SamplingFeatures[Feature Geo Type],$A3294),CHAR(34),
", FeatureGeometry:  ",CHAR(34),INDEX(SamplingFeatures[Feature Geometry],$A3294),CHAR(34),
", Elevation_m:  ",CHAR(34),INDEX(SamplingFeatures[Elevation_m],$A3294),CHAR(34),
", ElevationDatumCV:  ",CHAR(34),ElevationDatum,CHAR(34),"}"))</f>
        <v>#REF!</v>
      </c>
      <c r="L3294" t="e">
        <f>IF(INDEX(SamplingFeatures[Sampling Feature Type],$A3294)&lt;&gt;"Site","",
CONCATENATE("  - &amp;SiteID",TEXT(SUMPRODUCT(--($L$3:$L3293&lt;&gt;"")),"0000"),
" {","SamplingFeatureID:  *SamplingFeatureID",TEXT($A3294,"0000"),
", SiteTypeCV:  ",CHAR(34),INDEX(Sites[Site Type],$A3294),CHAR(34),
", Latitude:  ",INDEX(Sites[Latitude],$A3294),
", Longitude:  ",INDEX(Sites[Longitude],$A3294),
", SRSName:  ",CHAR(34),LatLonDatum,CHAR(34),"}"))</f>
        <v>#REF!</v>
      </c>
      <c r="M3294" t="e">
        <f>IF(INDEX(SamplingFeatures[Sampling Feature Type],$A3294)&lt;&gt;"Specimen","",
CONCATENATE("  - &amp;SpecimenID",TEXT(SUMPRODUCT(--($M$3:$M3293&lt;&gt;"")),"0000"),
" {","SamplingFeatureID:  *SamplingFeatureID",TEXT($A3294,"0000"),
", SpecimenTypeCV:  ",CHAR(34),INDEX(Specimens[Specimen Type],$A3294),CHAR(34),
", SpecimenMediumCV:  ",INDEX(Specimens[Specimen Medium],$A3294),
", IsFieldSpecimen:  ",CHAR(34),INDEX(Specimens[Is Field Specimen?],$A3294),CHAR(34),"}"))</f>
        <v>#REF!</v>
      </c>
      <c r="N3294" t="e">
        <f>IF(COUNTA(SpatialOffsets[])=0,"", IF(INDEX(SpatialOffsets[Spatial Offset Type],$A3294)="","",
CONCATENATE("  - &amp;SpatialOffsetID",TEXT($A3294,"0000"),
" {","SpatialOffsetTypeCV:  ",CHAR(34),INDEX(SpatialOffsets[Spatial Offset Type],$A3294),CHAR(34),
", Offset1Value:  ",INDEX(SpatialOffsets[Offset 1 Value],$A3294),
", Offset1UnitID:  ",CHAR(34),INDEX(SpatialOffsets[Offset 1 Unit],$A3294),CHAR(34),
", Offset2Value:  ",INDEX(SpatialOffsets[Offset 2 Value],$A3294),
", Offset2UnitID:  ",CHAR(34),INDEX(SpatialOffsets[Offset 2 Unit],$A3294),CHAR(34),
", Offset3Value:  ",INDEX(SpatialOffsets[Offset 3 Value],$A3294),
", Offset3UnitID:  ",CHAR(34),INDEX(SpatialOffsets[Offset 3 Unit],$A3294),CHAR(34),,"}")))</f>
        <v>#REF!</v>
      </c>
      <c r="O3294" t="e">
        <f>IF(COUNTA(RelatedFeatures[])=0,"", IF(INDEX(RelatedFeatures[First Sampling Feature Code],$A3294)="","",
CONCATENATE("  - &amp;RelationID",TEXT($A3294,"0000"),
" {","SamplingFeatureID:  *SamplingFeatureID",TEXT(MATCH(INDEX(RelatedFeatures[First Sampling Feature Code],$A3294),SamplingFeatures[Feature Code],0),"0000"),
", RelationshipTypeCV:  ",CHAR(34),INDEX(RelatedFeatures[Relationship Type],$A3294),CHAR(34),
", RelatedFeatureID: *SamplingFeatureID",TEXT(MATCH(INDEX(RelatedFeatures[Second Sampling Feature Code],$A3294),SamplingFeatures[Feature Code],0),"0000"),
", SpatialOffsetID:  ",IF(INDEX(RelatedFeatures[Offset Number],$A3294)="","",CONCATENATE("*SpatialOffsetID",TEXT(INDEX(RelatedFeatures[Offset Number],$A3294),"0000"))),"}")))</f>
        <v>#REF!</v>
      </c>
      <c r="P3294" t="e">
        <f>IF(INDEX(Methods[Method Type],$A3294)="","",
CONCATENATE("  - &amp;MethodID",TEXT($A3294,"0000"),
" {","MethodTypeCV:  ",CHAR(34),INDEX(Methods[Method Type],$A3294),CHAR(34),
", MethodCode:  ",CHAR(34),INDEX(Methods[Method Code],$A3294),CHAR(34),
", MethodName:  ",CHAR(34),INDEX(Methods[Method Name],$A3294),CHAR(34),
", MethodDescription:  ",CHAR(34),INDEX(Methods[Method Description],$A3294),CHAR(34),
", MethodLink:  ",CHAR(34),INDEX(Methods[Method Link],$A3294),CHAR(34),
", OrganizationID: *OrganizationID",TEXT(MATCH(INDEX(Methods[Organization Name],$A3294),Organizations[Organization Name],0),"0000"),"}"))</f>
        <v>#REF!</v>
      </c>
      <c r="Q3294" t="e">
        <f>IF(INDEX(Variables[Variable Type],$A3294)="","",
CONCATENATE("  - &amp;VariableID",TEXT($A3294,"0000"),
" {","VariableTypeCV:  ",CHAR(34),INDEX(Variables[Variable Type],$A3294),CHAR(34),
", VariableCode:  ",CHAR(34),INDEX(Variables[Variable Code],$A3294),CHAR(34),
", VariableNameCV:  ",CHAR(34),INDEX(Variables[Variable Name],$A3294),CHAR(34),
", VariableDefinition:  ",CHAR(34),INDEX(Variables[Variable Definition],$A3294),CHAR(34),
", SpecciationCV:  ",CHAR(34),INDEX(Variables[Speciation],$A3294),CHAR(34),
", NoDataValue:  ",CHAR(34),INDEX(Variables[No Data Value],$A3294),CHAR(34),"}"))</f>
        <v>#REF!</v>
      </c>
    </row>
    <row r="3295" spans="1:17" x14ac:dyDescent="0.25">
      <c r="A3295">
        <v>3292</v>
      </c>
      <c r="D3295" t="e">
        <f>IF(INDEX(People[First Name],$A3295)="","",
CONCATENATE("  - &amp;PersonID",TEXT($A3295,"0000"),
" {","PersonFirstName:  ",CHAR(34),INDEX(People[First Name],$A3295),CHAR(34),
", PersonMiddleName:  ",CHAR(34),INDEX(People[Middle Name],$A3295),CHAR(34),
", PersonLastName:  ",CHAR(34),INDEX(People[Last Name],$A3295),CHAR(34),"}"))</f>
        <v>#REF!</v>
      </c>
      <c r="E3295" t="e">
        <f>IF(INDEX(Organizations[Organization Type '[CV']],$A3295)="","",
CONCATENATE("  - &amp;OrganizationID",TEXT($A3295,"0000"),
" {","OrganizationTypeCV:  ",CHAR(34),INDEX(Organizations[Organization Type '[CV']],$A3295),CHAR(34),
", OrganizationCode:  ",CHAR(34),INDEX(Organizations[Organization Code],$A3295),CHAR(34),
", OrganizationName:  ",CHAR(34),INDEX(Organizations[Organization Name],$A3295),CHAR(34),
", OrganizationDescription:  ",CHAR(34),INDEX(Organizations[Organization Description],$A3295),CHAR(34),
", OrganizationLink:  ",CHAR(34),INDEX(Organizations[Organization Link],$A3295),CHAR(34),"}"))</f>
        <v>#REF!</v>
      </c>
      <c r="F3295" t="e">
        <f>IF(INDEX(People[First Name],$A3295)="","",
CONCATENATE("  - &amp;AffiliationID",TEXT($A3295,"0000"),
" {PersonID: *PersonID",TEXT($A3295,"0000"),
", OrganizationID: *OrganizationID",TEXT(MATCH(INDEX(People[Organization Name],$A3295),Organizations[Organization Name],0),"0000"),
", IsPrimaryOrganizationContact: , AffiliationStartDate: , AffiliationEndDate: , PrimaryPhone: ",
", PrimaryEmail: ",CHAR(34),INDEX(People[Primary Email],$A3295),CHAR(34),
", PrimaryAddress: ",CHAR(34),INDEX(People[Primary Address],$A3295),CHAR(34),
", PersonLink: }"))</f>
        <v>#REF!</v>
      </c>
      <c r="H3295" t="e">
        <f>IF(COUNTA(CitationInformation)=0,"",IF(INDEX(AuthorList[Author Name],$A3295)="","",
CONCATENATE("  - &amp;AuthorListID",TEXT($A3295,"0000"),
"  {CitationID: *CitationID0001",
", PersonID: *PersonID",TEXT(MATCH(INDEX(AuthorList[Author Name],$A3295),People[Full Name],0),"0000"),
", AuthorOrder: ",INDEX(AuthorList[Author Number],$A3295),"}")))</f>
        <v>#REF!</v>
      </c>
      <c r="K3295" t="e">
        <f>IF(INDEX(SamplingFeatures[Feature Code],$A3295)="","",
CONCATENATE("  - &amp;SamplingFeatureID",TEXT($A3295,"0000"),
" {","SamplingFeatureUUID:  ",CHAR(34),INDEX(SamplingFeatures[Sampling Feature UUID],$A3295),CHAR(34),
", SamplingFeatureTypeCV:  ",CHAR(34),INDEX(SamplingFeatures[Sampling Feature Type],$A3295),CHAR(34),
", SamplingFeatureCode:  ",CHAR(34),INDEX(SamplingFeatures[Feature Code],$A3295),CHAR(34),
", SamplingFeatureName:  ",CHAR(34),INDEX(SamplingFeatures[Feature Name],$A3295),CHAR(34),
", SamplingFeatureDescription:  ",CHAR(34),INDEX(SamplingFeatures[Feature Description],$A3295),CHAR(34),
", SamplingFeatureGeotypeCV:  ",CHAR(34),INDEX(SamplingFeatures[Feature Geo Type],$A3295),CHAR(34),
", FeatureGeometry:  ",CHAR(34),INDEX(SamplingFeatures[Feature Geometry],$A3295),CHAR(34),
", Elevation_m:  ",CHAR(34),INDEX(SamplingFeatures[Elevation_m],$A3295),CHAR(34),
", ElevationDatumCV:  ",CHAR(34),ElevationDatum,CHAR(34),"}"))</f>
        <v>#REF!</v>
      </c>
      <c r="L3295" t="e">
        <f>IF(INDEX(SamplingFeatures[Sampling Feature Type],$A3295)&lt;&gt;"Site","",
CONCATENATE("  - &amp;SiteID",TEXT(SUMPRODUCT(--($L$3:$L3294&lt;&gt;"")),"0000"),
" {","SamplingFeatureID:  *SamplingFeatureID",TEXT($A3295,"0000"),
", SiteTypeCV:  ",CHAR(34),INDEX(Sites[Site Type],$A3295),CHAR(34),
", Latitude:  ",INDEX(Sites[Latitude],$A3295),
", Longitude:  ",INDEX(Sites[Longitude],$A3295),
", SRSName:  ",CHAR(34),LatLonDatum,CHAR(34),"}"))</f>
        <v>#REF!</v>
      </c>
      <c r="M3295" t="e">
        <f>IF(INDEX(SamplingFeatures[Sampling Feature Type],$A3295)&lt;&gt;"Specimen","",
CONCATENATE("  - &amp;SpecimenID",TEXT(SUMPRODUCT(--($M$3:$M3294&lt;&gt;"")),"0000"),
" {","SamplingFeatureID:  *SamplingFeatureID",TEXT($A3295,"0000"),
", SpecimenTypeCV:  ",CHAR(34),INDEX(Specimens[Specimen Type],$A3295),CHAR(34),
", SpecimenMediumCV:  ",INDEX(Specimens[Specimen Medium],$A3295),
", IsFieldSpecimen:  ",CHAR(34),INDEX(Specimens[Is Field Specimen?],$A3295),CHAR(34),"}"))</f>
        <v>#REF!</v>
      </c>
      <c r="N3295" t="e">
        <f>IF(COUNTA(SpatialOffsets[])=0,"", IF(INDEX(SpatialOffsets[Spatial Offset Type],$A3295)="","",
CONCATENATE("  - &amp;SpatialOffsetID",TEXT($A3295,"0000"),
" {","SpatialOffsetTypeCV:  ",CHAR(34),INDEX(SpatialOffsets[Spatial Offset Type],$A3295),CHAR(34),
", Offset1Value:  ",INDEX(SpatialOffsets[Offset 1 Value],$A3295),
", Offset1UnitID:  ",CHAR(34),INDEX(SpatialOffsets[Offset 1 Unit],$A3295),CHAR(34),
", Offset2Value:  ",INDEX(SpatialOffsets[Offset 2 Value],$A3295),
", Offset2UnitID:  ",CHAR(34),INDEX(SpatialOffsets[Offset 2 Unit],$A3295),CHAR(34),
", Offset3Value:  ",INDEX(SpatialOffsets[Offset 3 Value],$A3295),
", Offset3UnitID:  ",CHAR(34),INDEX(SpatialOffsets[Offset 3 Unit],$A3295),CHAR(34),,"}")))</f>
        <v>#REF!</v>
      </c>
      <c r="O3295" t="e">
        <f>IF(COUNTA(RelatedFeatures[])=0,"", IF(INDEX(RelatedFeatures[First Sampling Feature Code],$A3295)="","",
CONCATENATE("  - &amp;RelationID",TEXT($A3295,"0000"),
" {","SamplingFeatureID:  *SamplingFeatureID",TEXT(MATCH(INDEX(RelatedFeatures[First Sampling Feature Code],$A3295),SamplingFeatures[Feature Code],0),"0000"),
", RelationshipTypeCV:  ",CHAR(34),INDEX(RelatedFeatures[Relationship Type],$A3295),CHAR(34),
", RelatedFeatureID: *SamplingFeatureID",TEXT(MATCH(INDEX(RelatedFeatures[Second Sampling Feature Code],$A3295),SamplingFeatures[Feature Code],0),"0000"),
", SpatialOffsetID:  ",IF(INDEX(RelatedFeatures[Offset Number],$A3295)="","",CONCATENATE("*SpatialOffsetID",TEXT(INDEX(RelatedFeatures[Offset Number],$A3295),"0000"))),"}")))</f>
        <v>#REF!</v>
      </c>
      <c r="P3295" t="e">
        <f>IF(INDEX(Methods[Method Type],$A3295)="","",
CONCATENATE("  - &amp;MethodID",TEXT($A3295,"0000"),
" {","MethodTypeCV:  ",CHAR(34),INDEX(Methods[Method Type],$A3295),CHAR(34),
", MethodCode:  ",CHAR(34),INDEX(Methods[Method Code],$A3295),CHAR(34),
", MethodName:  ",CHAR(34),INDEX(Methods[Method Name],$A3295),CHAR(34),
", MethodDescription:  ",CHAR(34),INDEX(Methods[Method Description],$A3295),CHAR(34),
", MethodLink:  ",CHAR(34),INDEX(Methods[Method Link],$A3295),CHAR(34),
", OrganizationID: *OrganizationID",TEXT(MATCH(INDEX(Methods[Organization Name],$A3295),Organizations[Organization Name],0),"0000"),"}"))</f>
        <v>#REF!</v>
      </c>
      <c r="Q3295" t="e">
        <f>IF(INDEX(Variables[Variable Type],$A3295)="","",
CONCATENATE("  - &amp;VariableID",TEXT($A3295,"0000"),
" {","VariableTypeCV:  ",CHAR(34),INDEX(Variables[Variable Type],$A3295),CHAR(34),
", VariableCode:  ",CHAR(34),INDEX(Variables[Variable Code],$A3295),CHAR(34),
", VariableNameCV:  ",CHAR(34),INDEX(Variables[Variable Name],$A3295),CHAR(34),
", VariableDefinition:  ",CHAR(34),INDEX(Variables[Variable Definition],$A3295),CHAR(34),
", SpecciationCV:  ",CHAR(34),INDEX(Variables[Speciation],$A3295),CHAR(34),
", NoDataValue:  ",CHAR(34),INDEX(Variables[No Data Value],$A3295),CHAR(34),"}"))</f>
        <v>#REF!</v>
      </c>
    </row>
    <row r="3296" spans="1:17" x14ac:dyDescent="0.25">
      <c r="A3296">
        <v>3293</v>
      </c>
      <c r="D3296" t="e">
        <f>IF(INDEX(People[First Name],$A3296)="","",
CONCATENATE("  - &amp;PersonID",TEXT($A3296,"0000"),
" {","PersonFirstName:  ",CHAR(34),INDEX(People[First Name],$A3296),CHAR(34),
", PersonMiddleName:  ",CHAR(34),INDEX(People[Middle Name],$A3296),CHAR(34),
", PersonLastName:  ",CHAR(34),INDEX(People[Last Name],$A3296),CHAR(34),"}"))</f>
        <v>#REF!</v>
      </c>
      <c r="E3296" t="e">
        <f>IF(INDEX(Organizations[Organization Type '[CV']],$A3296)="","",
CONCATENATE("  - &amp;OrganizationID",TEXT($A3296,"0000"),
" {","OrganizationTypeCV:  ",CHAR(34),INDEX(Organizations[Organization Type '[CV']],$A3296),CHAR(34),
", OrganizationCode:  ",CHAR(34),INDEX(Organizations[Organization Code],$A3296),CHAR(34),
", OrganizationName:  ",CHAR(34),INDEX(Organizations[Organization Name],$A3296),CHAR(34),
", OrganizationDescription:  ",CHAR(34),INDEX(Organizations[Organization Description],$A3296),CHAR(34),
", OrganizationLink:  ",CHAR(34),INDEX(Organizations[Organization Link],$A3296),CHAR(34),"}"))</f>
        <v>#REF!</v>
      </c>
      <c r="F3296" t="e">
        <f>IF(INDEX(People[First Name],$A3296)="","",
CONCATENATE("  - &amp;AffiliationID",TEXT($A3296,"0000"),
" {PersonID: *PersonID",TEXT($A3296,"0000"),
", OrganizationID: *OrganizationID",TEXT(MATCH(INDEX(People[Organization Name],$A3296),Organizations[Organization Name],0),"0000"),
", IsPrimaryOrganizationContact: , AffiliationStartDate: , AffiliationEndDate: , PrimaryPhone: ",
", PrimaryEmail: ",CHAR(34),INDEX(People[Primary Email],$A3296),CHAR(34),
", PrimaryAddress: ",CHAR(34),INDEX(People[Primary Address],$A3296),CHAR(34),
", PersonLink: }"))</f>
        <v>#REF!</v>
      </c>
      <c r="H3296" t="e">
        <f>IF(COUNTA(CitationInformation)=0,"",IF(INDEX(AuthorList[Author Name],$A3296)="","",
CONCATENATE("  - &amp;AuthorListID",TEXT($A3296,"0000"),
"  {CitationID: *CitationID0001",
", PersonID: *PersonID",TEXT(MATCH(INDEX(AuthorList[Author Name],$A3296),People[Full Name],0),"0000"),
", AuthorOrder: ",INDEX(AuthorList[Author Number],$A3296),"}")))</f>
        <v>#REF!</v>
      </c>
      <c r="K3296" t="e">
        <f>IF(INDEX(SamplingFeatures[Feature Code],$A3296)="","",
CONCATENATE("  - &amp;SamplingFeatureID",TEXT($A3296,"0000"),
" {","SamplingFeatureUUID:  ",CHAR(34),INDEX(SamplingFeatures[Sampling Feature UUID],$A3296),CHAR(34),
", SamplingFeatureTypeCV:  ",CHAR(34),INDEX(SamplingFeatures[Sampling Feature Type],$A3296),CHAR(34),
", SamplingFeatureCode:  ",CHAR(34),INDEX(SamplingFeatures[Feature Code],$A3296),CHAR(34),
", SamplingFeatureName:  ",CHAR(34),INDEX(SamplingFeatures[Feature Name],$A3296),CHAR(34),
", SamplingFeatureDescription:  ",CHAR(34),INDEX(SamplingFeatures[Feature Description],$A3296),CHAR(34),
", SamplingFeatureGeotypeCV:  ",CHAR(34),INDEX(SamplingFeatures[Feature Geo Type],$A3296),CHAR(34),
", FeatureGeometry:  ",CHAR(34),INDEX(SamplingFeatures[Feature Geometry],$A3296),CHAR(34),
", Elevation_m:  ",CHAR(34),INDEX(SamplingFeatures[Elevation_m],$A3296),CHAR(34),
", ElevationDatumCV:  ",CHAR(34),ElevationDatum,CHAR(34),"}"))</f>
        <v>#REF!</v>
      </c>
      <c r="L3296" t="e">
        <f>IF(INDEX(SamplingFeatures[Sampling Feature Type],$A3296)&lt;&gt;"Site","",
CONCATENATE("  - &amp;SiteID",TEXT(SUMPRODUCT(--($L$3:$L3295&lt;&gt;"")),"0000"),
" {","SamplingFeatureID:  *SamplingFeatureID",TEXT($A3296,"0000"),
", SiteTypeCV:  ",CHAR(34),INDEX(Sites[Site Type],$A3296),CHAR(34),
", Latitude:  ",INDEX(Sites[Latitude],$A3296),
", Longitude:  ",INDEX(Sites[Longitude],$A3296),
", SRSName:  ",CHAR(34),LatLonDatum,CHAR(34),"}"))</f>
        <v>#REF!</v>
      </c>
      <c r="M3296" t="e">
        <f>IF(INDEX(SamplingFeatures[Sampling Feature Type],$A3296)&lt;&gt;"Specimen","",
CONCATENATE("  - &amp;SpecimenID",TEXT(SUMPRODUCT(--($M$3:$M3295&lt;&gt;"")),"0000"),
" {","SamplingFeatureID:  *SamplingFeatureID",TEXT($A3296,"0000"),
", SpecimenTypeCV:  ",CHAR(34),INDEX(Specimens[Specimen Type],$A3296),CHAR(34),
", SpecimenMediumCV:  ",INDEX(Specimens[Specimen Medium],$A3296),
", IsFieldSpecimen:  ",CHAR(34),INDEX(Specimens[Is Field Specimen?],$A3296),CHAR(34),"}"))</f>
        <v>#REF!</v>
      </c>
      <c r="N3296" t="e">
        <f>IF(COUNTA(SpatialOffsets[])=0,"", IF(INDEX(SpatialOffsets[Spatial Offset Type],$A3296)="","",
CONCATENATE("  - &amp;SpatialOffsetID",TEXT($A3296,"0000"),
" {","SpatialOffsetTypeCV:  ",CHAR(34),INDEX(SpatialOffsets[Spatial Offset Type],$A3296),CHAR(34),
", Offset1Value:  ",INDEX(SpatialOffsets[Offset 1 Value],$A3296),
", Offset1UnitID:  ",CHAR(34),INDEX(SpatialOffsets[Offset 1 Unit],$A3296),CHAR(34),
", Offset2Value:  ",INDEX(SpatialOffsets[Offset 2 Value],$A3296),
", Offset2UnitID:  ",CHAR(34),INDEX(SpatialOffsets[Offset 2 Unit],$A3296),CHAR(34),
", Offset3Value:  ",INDEX(SpatialOffsets[Offset 3 Value],$A3296),
", Offset3UnitID:  ",CHAR(34),INDEX(SpatialOffsets[Offset 3 Unit],$A3296),CHAR(34),,"}")))</f>
        <v>#REF!</v>
      </c>
      <c r="O3296" t="e">
        <f>IF(COUNTA(RelatedFeatures[])=0,"", IF(INDEX(RelatedFeatures[First Sampling Feature Code],$A3296)="","",
CONCATENATE("  - &amp;RelationID",TEXT($A3296,"0000"),
" {","SamplingFeatureID:  *SamplingFeatureID",TEXT(MATCH(INDEX(RelatedFeatures[First Sampling Feature Code],$A3296),SamplingFeatures[Feature Code],0),"0000"),
", RelationshipTypeCV:  ",CHAR(34),INDEX(RelatedFeatures[Relationship Type],$A3296),CHAR(34),
", RelatedFeatureID: *SamplingFeatureID",TEXT(MATCH(INDEX(RelatedFeatures[Second Sampling Feature Code],$A3296),SamplingFeatures[Feature Code],0),"0000"),
", SpatialOffsetID:  ",IF(INDEX(RelatedFeatures[Offset Number],$A3296)="","",CONCATENATE("*SpatialOffsetID",TEXT(INDEX(RelatedFeatures[Offset Number],$A3296),"0000"))),"}")))</f>
        <v>#REF!</v>
      </c>
      <c r="P3296" t="e">
        <f>IF(INDEX(Methods[Method Type],$A3296)="","",
CONCATENATE("  - &amp;MethodID",TEXT($A3296,"0000"),
" {","MethodTypeCV:  ",CHAR(34),INDEX(Methods[Method Type],$A3296),CHAR(34),
", MethodCode:  ",CHAR(34),INDEX(Methods[Method Code],$A3296),CHAR(34),
", MethodName:  ",CHAR(34),INDEX(Methods[Method Name],$A3296),CHAR(34),
", MethodDescription:  ",CHAR(34),INDEX(Methods[Method Description],$A3296),CHAR(34),
", MethodLink:  ",CHAR(34),INDEX(Methods[Method Link],$A3296),CHAR(34),
", OrganizationID: *OrganizationID",TEXT(MATCH(INDEX(Methods[Organization Name],$A3296),Organizations[Organization Name],0),"0000"),"}"))</f>
        <v>#REF!</v>
      </c>
      <c r="Q3296" t="e">
        <f>IF(INDEX(Variables[Variable Type],$A3296)="","",
CONCATENATE("  - &amp;VariableID",TEXT($A3296,"0000"),
" {","VariableTypeCV:  ",CHAR(34),INDEX(Variables[Variable Type],$A3296),CHAR(34),
", VariableCode:  ",CHAR(34),INDEX(Variables[Variable Code],$A3296),CHAR(34),
", VariableNameCV:  ",CHAR(34),INDEX(Variables[Variable Name],$A3296),CHAR(34),
", VariableDefinition:  ",CHAR(34),INDEX(Variables[Variable Definition],$A3296),CHAR(34),
", SpecciationCV:  ",CHAR(34),INDEX(Variables[Speciation],$A3296),CHAR(34),
", NoDataValue:  ",CHAR(34),INDEX(Variables[No Data Value],$A3296),CHAR(34),"}"))</f>
        <v>#REF!</v>
      </c>
    </row>
    <row r="3297" spans="1:17" x14ac:dyDescent="0.25">
      <c r="A3297">
        <v>3294</v>
      </c>
      <c r="D3297" t="e">
        <f>IF(INDEX(People[First Name],$A3297)="","",
CONCATENATE("  - &amp;PersonID",TEXT($A3297,"0000"),
" {","PersonFirstName:  ",CHAR(34),INDEX(People[First Name],$A3297),CHAR(34),
", PersonMiddleName:  ",CHAR(34),INDEX(People[Middle Name],$A3297),CHAR(34),
", PersonLastName:  ",CHAR(34),INDEX(People[Last Name],$A3297),CHAR(34),"}"))</f>
        <v>#REF!</v>
      </c>
      <c r="E3297" t="e">
        <f>IF(INDEX(Organizations[Organization Type '[CV']],$A3297)="","",
CONCATENATE("  - &amp;OrganizationID",TEXT($A3297,"0000"),
" {","OrganizationTypeCV:  ",CHAR(34),INDEX(Organizations[Organization Type '[CV']],$A3297),CHAR(34),
", OrganizationCode:  ",CHAR(34),INDEX(Organizations[Organization Code],$A3297),CHAR(34),
", OrganizationName:  ",CHAR(34),INDEX(Organizations[Organization Name],$A3297),CHAR(34),
", OrganizationDescription:  ",CHAR(34),INDEX(Organizations[Organization Description],$A3297),CHAR(34),
", OrganizationLink:  ",CHAR(34),INDEX(Organizations[Organization Link],$A3297),CHAR(34),"}"))</f>
        <v>#REF!</v>
      </c>
      <c r="F3297" t="e">
        <f>IF(INDEX(People[First Name],$A3297)="","",
CONCATENATE("  - &amp;AffiliationID",TEXT($A3297,"0000"),
" {PersonID: *PersonID",TEXT($A3297,"0000"),
", OrganizationID: *OrganizationID",TEXT(MATCH(INDEX(People[Organization Name],$A3297),Organizations[Organization Name],0),"0000"),
", IsPrimaryOrganizationContact: , AffiliationStartDate: , AffiliationEndDate: , PrimaryPhone: ",
", PrimaryEmail: ",CHAR(34),INDEX(People[Primary Email],$A3297),CHAR(34),
", PrimaryAddress: ",CHAR(34),INDEX(People[Primary Address],$A3297),CHAR(34),
", PersonLink: }"))</f>
        <v>#REF!</v>
      </c>
      <c r="H3297" t="e">
        <f>IF(COUNTA(CitationInformation)=0,"",IF(INDEX(AuthorList[Author Name],$A3297)="","",
CONCATENATE("  - &amp;AuthorListID",TEXT($A3297,"0000"),
"  {CitationID: *CitationID0001",
", PersonID: *PersonID",TEXT(MATCH(INDEX(AuthorList[Author Name],$A3297),People[Full Name],0),"0000"),
", AuthorOrder: ",INDEX(AuthorList[Author Number],$A3297),"}")))</f>
        <v>#REF!</v>
      </c>
      <c r="K3297" t="e">
        <f>IF(INDEX(SamplingFeatures[Feature Code],$A3297)="","",
CONCATENATE("  - &amp;SamplingFeatureID",TEXT($A3297,"0000"),
" {","SamplingFeatureUUID:  ",CHAR(34),INDEX(SamplingFeatures[Sampling Feature UUID],$A3297),CHAR(34),
", SamplingFeatureTypeCV:  ",CHAR(34),INDEX(SamplingFeatures[Sampling Feature Type],$A3297),CHAR(34),
", SamplingFeatureCode:  ",CHAR(34),INDEX(SamplingFeatures[Feature Code],$A3297),CHAR(34),
", SamplingFeatureName:  ",CHAR(34),INDEX(SamplingFeatures[Feature Name],$A3297),CHAR(34),
", SamplingFeatureDescription:  ",CHAR(34),INDEX(SamplingFeatures[Feature Description],$A3297),CHAR(34),
", SamplingFeatureGeotypeCV:  ",CHAR(34),INDEX(SamplingFeatures[Feature Geo Type],$A3297),CHAR(34),
", FeatureGeometry:  ",CHAR(34),INDEX(SamplingFeatures[Feature Geometry],$A3297),CHAR(34),
", Elevation_m:  ",CHAR(34),INDEX(SamplingFeatures[Elevation_m],$A3297),CHAR(34),
", ElevationDatumCV:  ",CHAR(34),ElevationDatum,CHAR(34),"}"))</f>
        <v>#REF!</v>
      </c>
      <c r="L3297" t="e">
        <f>IF(INDEX(SamplingFeatures[Sampling Feature Type],$A3297)&lt;&gt;"Site","",
CONCATENATE("  - &amp;SiteID",TEXT(SUMPRODUCT(--($L$3:$L3296&lt;&gt;"")),"0000"),
" {","SamplingFeatureID:  *SamplingFeatureID",TEXT($A3297,"0000"),
", SiteTypeCV:  ",CHAR(34),INDEX(Sites[Site Type],$A3297),CHAR(34),
", Latitude:  ",INDEX(Sites[Latitude],$A3297),
", Longitude:  ",INDEX(Sites[Longitude],$A3297),
", SRSName:  ",CHAR(34),LatLonDatum,CHAR(34),"}"))</f>
        <v>#REF!</v>
      </c>
      <c r="M3297" t="e">
        <f>IF(INDEX(SamplingFeatures[Sampling Feature Type],$A3297)&lt;&gt;"Specimen","",
CONCATENATE("  - &amp;SpecimenID",TEXT(SUMPRODUCT(--($M$3:$M3296&lt;&gt;"")),"0000"),
" {","SamplingFeatureID:  *SamplingFeatureID",TEXT($A3297,"0000"),
", SpecimenTypeCV:  ",CHAR(34),INDEX(Specimens[Specimen Type],$A3297),CHAR(34),
", SpecimenMediumCV:  ",INDEX(Specimens[Specimen Medium],$A3297),
", IsFieldSpecimen:  ",CHAR(34),INDEX(Specimens[Is Field Specimen?],$A3297),CHAR(34),"}"))</f>
        <v>#REF!</v>
      </c>
      <c r="N3297" t="e">
        <f>IF(COUNTA(SpatialOffsets[])=0,"", IF(INDEX(SpatialOffsets[Spatial Offset Type],$A3297)="","",
CONCATENATE("  - &amp;SpatialOffsetID",TEXT($A3297,"0000"),
" {","SpatialOffsetTypeCV:  ",CHAR(34),INDEX(SpatialOffsets[Spatial Offset Type],$A3297),CHAR(34),
", Offset1Value:  ",INDEX(SpatialOffsets[Offset 1 Value],$A3297),
", Offset1UnitID:  ",CHAR(34),INDEX(SpatialOffsets[Offset 1 Unit],$A3297),CHAR(34),
", Offset2Value:  ",INDEX(SpatialOffsets[Offset 2 Value],$A3297),
", Offset2UnitID:  ",CHAR(34),INDEX(SpatialOffsets[Offset 2 Unit],$A3297),CHAR(34),
", Offset3Value:  ",INDEX(SpatialOffsets[Offset 3 Value],$A3297),
", Offset3UnitID:  ",CHAR(34),INDEX(SpatialOffsets[Offset 3 Unit],$A3297),CHAR(34),,"}")))</f>
        <v>#REF!</v>
      </c>
      <c r="O3297" t="e">
        <f>IF(COUNTA(RelatedFeatures[])=0,"", IF(INDEX(RelatedFeatures[First Sampling Feature Code],$A3297)="","",
CONCATENATE("  - &amp;RelationID",TEXT($A3297,"0000"),
" {","SamplingFeatureID:  *SamplingFeatureID",TEXT(MATCH(INDEX(RelatedFeatures[First Sampling Feature Code],$A3297),SamplingFeatures[Feature Code],0),"0000"),
", RelationshipTypeCV:  ",CHAR(34),INDEX(RelatedFeatures[Relationship Type],$A3297),CHAR(34),
", RelatedFeatureID: *SamplingFeatureID",TEXT(MATCH(INDEX(RelatedFeatures[Second Sampling Feature Code],$A3297),SamplingFeatures[Feature Code],0),"0000"),
", SpatialOffsetID:  ",IF(INDEX(RelatedFeatures[Offset Number],$A3297)="","",CONCATENATE("*SpatialOffsetID",TEXT(INDEX(RelatedFeatures[Offset Number],$A3297),"0000"))),"}")))</f>
        <v>#REF!</v>
      </c>
      <c r="P3297" t="e">
        <f>IF(INDEX(Methods[Method Type],$A3297)="","",
CONCATENATE("  - &amp;MethodID",TEXT($A3297,"0000"),
" {","MethodTypeCV:  ",CHAR(34),INDEX(Methods[Method Type],$A3297),CHAR(34),
", MethodCode:  ",CHAR(34),INDEX(Methods[Method Code],$A3297),CHAR(34),
", MethodName:  ",CHAR(34),INDEX(Methods[Method Name],$A3297),CHAR(34),
", MethodDescription:  ",CHAR(34),INDEX(Methods[Method Description],$A3297),CHAR(34),
", MethodLink:  ",CHAR(34),INDEX(Methods[Method Link],$A3297),CHAR(34),
", OrganizationID: *OrganizationID",TEXT(MATCH(INDEX(Methods[Organization Name],$A3297),Organizations[Organization Name],0),"0000"),"}"))</f>
        <v>#REF!</v>
      </c>
      <c r="Q3297" t="e">
        <f>IF(INDEX(Variables[Variable Type],$A3297)="","",
CONCATENATE("  - &amp;VariableID",TEXT($A3297,"0000"),
" {","VariableTypeCV:  ",CHAR(34),INDEX(Variables[Variable Type],$A3297),CHAR(34),
", VariableCode:  ",CHAR(34),INDEX(Variables[Variable Code],$A3297),CHAR(34),
", VariableNameCV:  ",CHAR(34),INDEX(Variables[Variable Name],$A3297),CHAR(34),
", VariableDefinition:  ",CHAR(34),INDEX(Variables[Variable Definition],$A3297),CHAR(34),
", SpecciationCV:  ",CHAR(34),INDEX(Variables[Speciation],$A3297),CHAR(34),
", NoDataValue:  ",CHAR(34),INDEX(Variables[No Data Value],$A3297),CHAR(34),"}"))</f>
        <v>#REF!</v>
      </c>
    </row>
    <row r="3298" spans="1:17" x14ac:dyDescent="0.25">
      <c r="A3298">
        <v>3295</v>
      </c>
      <c r="D3298" t="e">
        <f>IF(INDEX(People[First Name],$A3298)="","",
CONCATENATE("  - &amp;PersonID",TEXT($A3298,"0000"),
" {","PersonFirstName:  ",CHAR(34),INDEX(People[First Name],$A3298),CHAR(34),
", PersonMiddleName:  ",CHAR(34),INDEX(People[Middle Name],$A3298),CHAR(34),
", PersonLastName:  ",CHAR(34),INDEX(People[Last Name],$A3298),CHAR(34),"}"))</f>
        <v>#REF!</v>
      </c>
      <c r="E3298" t="e">
        <f>IF(INDEX(Organizations[Organization Type '[CV']],$A3298)="","",
CONCATENATE("  - &amp;OrganizationID",TEXT($A3298,"0000"),
" {","OrganizationTypeCV:  ",CHAR(34),INDEX(Organizations[Organization Type '[CV']],$A3298),CHAR(34),
", OrganizationCode:  ",CHAR(34),INDEX(Organizations[Organization Code],$A3298),CHAR(34),
", OrganizationName:  ",CHAR(34),INDEX(Organizations[Organization Name],$A3298),CHAR(34),
", OrganizationDescription:  ",CHAR(34),INDEX(Organizations[Organization Description],$A3298),CHAR(34),
", OrganizationLink:  ",CHAR(34),INDEX(Organizations[Organization Link],$A3298),CHAR(34),"}"))</f>
        <v>#REF!</v>
      </c>
      <c r="F3298" t="e">
        <f>IF(INDEX(People[First Name],$A3298)="","",
CONCATENATE("  - &amp;AffiliationID",TEXT($A3298,"0000"),
" {PersonID: *PersonID",TEXT($A3298,"0000"),
", OrganizationID: *OrganizationID",TEXT(MATCH(INDEX(People[Organization Name],$A3298),Organizations[Organization Name],0),"0000"),
", IsPrimaryOrganizationContact: , AffiliationStartDate: , AffiliationEndDate: , PrimaryPhone: ",
", PrimaryEmail: ",CHAR(34),INDEX(People[Primary Email],$A3298),CHAR(34),
", PrimaryAddress: ",CHAR(34),INDEX(People[Primary Address],$A3298),CHAR(34),
", PersonLink: }"))</f>
        <v>#REF!</v>
      </c>
      <c r="H3298" t="e">
        <f>IF(COUNTA(CitationInformation)=0,"",IF(INDEX(AuthorList[Author Name],$A3298)="","",
CONCATENATE("  - &amp;AuthorListID",TEXT($A3298,"0000"),
"  {CitationID: *CitationID0001",
", PersonID: *PersonID",TEXT(MATCH(INDEX(AuthorList[Author Name],$A3298),People[Full Name],0),"0000"),
", AuthorOrder: ",INDEX(AuthorList[Author Number],$A3298),"}")))</f>
        <v>#REF!</v>
      </c>
      <c r="K3298" t="e">
        <f>IF(INDEX(SamplingFeatures[Feature Code],$A3298)="","",
CONCATENATE("  - &amp;SamplingFeatureID",TEXT($A3298,"0000"),
" {","SamplingFeatureUUID:  ",CHAR(34),INDEX(SamplingFeatures[Sampling Feature UUID],$A3298),CHAR(34),
", SamplingFeatureTypeCV:  ",CHAR(34),INDEX(SamplingFeatures[Sampling Feature Type],$A3298),CHAR(34),
", SamplingFeatureCode:  ",CHAR(34),INDEX(SamplingFeatures[Feature Code],$A3298),CHAR(34),
", SamplingFeatureName:  ",CHAR(34),INDEX(SamplingFeatures[Feature Name],$A3298),CHAR(34),
", SamplingFeatureDescription:  ",CHAR(34),INDEX(SamplingFeatures[Feature Description],$A3298),CHAR(34),
", SamplingFeatureGeotypeCV:  ",CHAR(34),INDEX(SamplingFeatures[Feature Geo Type],$A3298),CHAR(34),
", FeatureGeometry:  ",CHAR(34),INDEX(SamplingFeatures[Feature Geometry],$A3298),CHAR(34),
", Elevation_m:  ",CHAR(34),INDEX(SamplingFeatures[Elevation_m],$A3298),CHAR(34),
", ElevationDatumCV:  ",CHAR(34),ElevationDatum,CHAR(34),"}"))</f>
        <v>#REF!</v>
      </c>
      <c r="L3298" t="e">
        <f>IF(INDEX(SamplingFeatures[Sampling Feature Type],$A3298)&lt;&gt;"Site","",
CONCATENATE("  - &amp;SiteID",TEXT(SUMPRODUCT(--($L$3:$L3297&lt;&gt;"")),"0000"),
" {","SamplingFeatureID:  *SamplingFeatureID",TEXT($A3298,"0000"),
", SiteTypeCV:  ",CHAR(34),INDEX(Sites[Site Type],$A3298),CHAR(34),
", Latitude:  ",INDEX(Sites[Latitude],$A3298),
", Longitude:  ",INDEX(Sites[Longitude],$A3298),
", SRSName:  ",CHAR(34),LatLonDatum,CHAR(34),"}"))</f>
        <v>#REF!</v>
      </c>
      <c r="M3298" t="e">
        <f>IF(INDEX(SamplingFeatures[Sampling Feature Type],$A3298)&lt;&gt;"Specimen","",
CONCATENATE("  - &amp;SpecimenID",TEXT(SUMPRODUCT(--($M$3:$M3297&lt;&gt;"")),"0000"),
" {","SamplingFeatureID:  *SamplingFeatureID",TEXT($A3298,"0000"),
", SpecimenTypeCV:  ",CHAR(34),INDEX(Specimens[Specimen Type],$A3298),CHAR(34),
", SpecimenMediumCV:  ",INDEX(Specimens[Specimen Medium],$A3298),
", IsFieldSpecimen:  ",CHAR(34),INDEX(Specimens[Is Field Specimen?],$A3298),CHAR(34),"}"))</f>
        <v>#REF!</v>
      </c>
      <c r="N3298" t="e">
        <f>IF(COUNTA(SpatialOffsets[])=0,"", IF(INDEX(SpatialOffsets[Spatial Offset Type],$A3298)="","",
CONCATENATE("  - &amp;SpatialOffsetID",TEXT($A3298,"0000"),
" {","SpatialOffsetTypeCV:  ",CHAR(34),INDEX(SpatialOffsets[Spatial Offset Type],$A3298),CHAR(34),
", Offset1Value:  ",INDEX(SpatialOffsets[Offset 1 Value],$A3298),
", Offset1UnitID:  ",CHAR(34),INDEX(SpatialOffsets[Offset 1 Unit],$A3298),CHAR(34),
", Offset2Value:  ",INDEX(SpatialOffsets[Offset 2 Value],$A3298),
", Offset2UnitID:  ",CHAR(34),INDEX(SpatialOffsets[Offset 2 Unit],$A3298),CHAR(34),
", Offset3Value:  ",INDEX(SpatialOffsets[Offset 3 Value],$A3298),
", Offset3UnitID:  ",CHAR(34),INDEX(SpatialOffsets[Offset 3 Unit],$A3298),CHAR(34),,"}")))</f>
        <v>#REF!</v>
      </c>
      <c r="O3298" t="e">
        <f>IF(COUNTA(RelatedFeatures[])=0,"", IF(INDEX(RelatedFeatures[First Sampling Feature Code],$A3298)="","",
CONCATENATE("  - &amp;RelationID",TEXT($A3298,"0000"),
" {","SamplingFeatureID:  *SamplingFeatureID",TEXT(MATCH(INDEX(RelatedFeatures[First Sampling Feature Code],$A3298),SamplingFeatures[Feature Code],0),"0000"),
", RelationshipTypeCV:  ",CHAR(34),INDEX(RelatedFeatures[Relationship Type],$A3298),CHAR(34),
", RelatedFeatureID: *SamplingFeatureID",TEXT(MATCH(INDEX(RelatedFeatures[Second Sampling Feature Code],$A3298),SamplingFeatures[Feature Code],0),"0000"),
", SpatialOffsetID:  ",IF(INDEX(RelatedFeatures[Offset Number],$A3298)="","",CONCATENATE("*SpatialOffsetID",TEXT(INDEX(RelatedFeatures[Offset Number],$A3298),"0000"))),"}")))</f>
        <v>#REF!</v>
      </c>
      <c r="P3298" t="e">
        <f>IF(INDEX(Methods[Method Type],$A3298)="","",
CONCATENATE("  - &amp;MethodID",TEXT($A3298,"0000"),
" {","MethodTypeCV:  ",CHAR(34),INDEX(Methods[Method Type],$A3298),CHAR(34),
", MethodCode:  ",CHAR(34),INDEX(Methods[Method Code],$A3298),CHAR(34),
", MethodName:  ",CHAR(34),INDEX(Methods[Method Name],$A3298),CHAR(34),
", MethodDescription:  ",CHAR(34),INDEX(Methods[Method Description],$A3298),CHAR(34),
", MethodLink:  ",CHAR(34),INDEX(Methods[Method Link],$A3298),CHAR(34),
", OrganizationID: *OrganizationID",TEXT(MATCH(INDEX(Methods[Organization Name],$A3298),Organizations[Organization Name],0),"0000"),"}"))</f>
        <v>#REF!</v>
      </c>
      <c r="Q3298" t="e">
        <f>IF(INDEX(Variables[Variable Type],$A3298)="","",
CONCATENATE("  - &amp;VariableID",TEXT($A3298,"0000"),
" {","VariableTypeCV:  ",CHAR(34),INDEX(Variables[Variable Type],$A3298),CHAR(34),
", VariableCode:  ",CHAR(34),INDEX(Variables[Variable Code],$A3298),CHAR(34),
", VariableNameCV:  ",CHAR(34),INDEX(Variables[Variable Name],$A3298),CHAR(34),
", VariableDefinition:  ",CHAR(34),INDEX(Variables[Variable Definition],$A3298),CHAR(34),
", SpecciationCV:  ",CHAR(34),INDEX(Variables[Speciation],$A3298),CHAR(34),
", NoDataValue:  ",CHAR(34),INDEX(Variables[No Data Value],$A3298),CHAR(34),"}"))</f>
        <v>#REF!</v>
      </c>
    </row>
    <row r="3299" spans="1:17" x14ac:dyDescent="0.25">
      <c r="A3299">
        <v>3296</v>
      </c>
      <c r="D3299" t="e">
        <f>IF(INDEX(People[First Name],$A3299)="","",
CONCATENATE("  - &amp;PersonID",TEXT($A3299,"0000"),
" {","PersonFirstName:  ",CHAR(34),INDEX(People[First Name],$A3299),CHAR(34),
", PersonMiddleName:  ",CHAR(34),INDEX(People[Middle Name],$A3299),CHAR(34),
", PersonLastName:  ",CHAR(34),INDEX(People[Last Name],$A3299),CHAR(34),"}"))</f>
        <v>#REF!</v>
      </c>
      <c r="E3299" t="e">
        <f>IF(INDEX(Organizations[Organization Type '[CV']],$A3299)="","",
CONCATENATE("  - &amp;OrganizationID",TEXT($A3299,"0000"),
" {","OrganizationTypeCV:  ",CHAR(34),INDEX(Organizations[Organization Type '[CV']],$A3299),CHAR(34),
", OrganizationCode:  ",CHAR(34),INDEX(Organizations[Organization Code],$A3299),CHAR(34),
", OrganizationName:  ",CHAR(34),INDEX(Organizations[Organization Name],$A3299),CHAR(34),
", OrganizationDescription:  ",CHAR(34),INDEX(Organizations[Organization Description],$A3299),CHAR(34),
", OrganizationLink:  ",CHAR(34),INDEX(Organizations[Organization Link],$A3299),CHAR(34),"}"))</f>
        <v>#REF!</v>
      </c>
      <c r="F3299" t="e">
        <f>IF(INDEX(People[First Name],$A3299)="","",
CONCATENATE("  - &amp;AffiliationID",TEXT($A3299,"0000"),
" {PersonID: *PersonID",TEXT($A3299,"0000"),
", OrganizationID: *OrganizationID",TEXT(MATCH(INDEX(People[Organization Name],$A3299),Organizations[Organization Name],0),"0000"),
", IsPrimaryOrganizationContact: , AffiliationStartDate: , AffiliationEndDate: , PrimaryPhone: ",
", PrimaryEmail: ",CHAR(34),INDEX(People[Primary Email],$A3299),CHAR(34),
", PrimaryAddress: ",CHAR(34),INDEX(People[Primary Address],$A3299),CHAR(34),
", PersonLink: }"))</f>
        <v>#REF!</v>
      </c>
      <c r="H3299" t="e">
        <f>IF(COUNTA(CitationInformation)=0,"",IF(INDEX(AuthorList[Author Name],$A3299)="","",
CONCATENATE("  - &amp;AuthorListID",TEXT($A3299,"0000"),
"  {CitationID: *CitationID0001",
", PersonID: *PersonID",TEXT(MATCH(INDEX(AuthorList[Author Name],$A3299),People[Full Name],0),"0000"),
", AuthorOrder: ",INDEX(AuthorList[Author Number],$A3299),"}")))</f>
        <v>#REF!</v>
      </c>
      <c r="K3299" t="e">
        <f>IF(INDEX(SamplingFeatures[Feature Code],$A3299)="","",
CONCATENATE("  - &amp;SamplingFeatureID",TEXT($A3299,"0000"),
" {","SamplingFeatureUUID:  ",CHAR(34),INDEX(SamplingFeatures[Sampling Feature UUID],$A3299),CHAR(34),
", SamplingFeatureTypeCV:  ",CHAR(34),INDEX(SamplingFeatures[Sampling Feature Type],$A3299),CHAR(34),
", SamplingFeatureCode:  ",CHAR(34),INDEX(SamplingFeatures[Feature Code],$A3299),CHAR(34),
", SamplingFeatureName:  ",CHAR(34),INDEX(SamplingFeatures[Feature Name],$A3299),CHAR(34),
", SamplingFeatureDescription:  ",CHAR(34),INDEX(SamplingFeatures[Feature Description],$A3299),CHAR(34),
", SamplingFeatureGeotypeCV:  ",CHAR(34),INDEX(SamplingFeatures[Feature Geo Type],$A3299),CHAR(34),
", FeatureGeometry:  ",CHAR(34),INDEX(SamplingFeatures[Feature Geometry],$A3299),CHAR(34),
", Elevation_m:  ",CHAR(34),INDEX(SamplingFeatures[Elevation_m],$A3299),CHAR(34),
", ElevationDatumCV:  ",CHAR(34),ElevationDatum,CHAR(34),"}"))</f>
        <v>#REF!</v>
      </c>
      <c r="L3299" t="e">
        <f>IF(INDEX(SamplingFeatures[Sampling Feature Type],$A3299)&lt;&gt;"Site","",
CONCATENATE("  - &amp;SiteID",TEXT(SUMPRODUCT(--($L$3:$L3298&lt;&gt;"")),"0000"),
" {","SamplingFeatureID:  *SamplingFeatureID",TEXT($A3299,"0000"),
", SiteTypeCV:  ",CHAR(34),INDEX(Sites[Site Type],$A3299),CHAR(34),
", Latitude:  ",INDEX(Sites[Latitude],$A3299),
", Longitude:  ",INDEX(Sites[Longitude],$A3299),
", SRSName:  ",CHAR(34),LatLonDatum,CHAR(34),"}"))</f>
        <v>#REF!</v>
      </c>
      <c r="M3299" t="e">
        <f>IF(INDEX(SamplingFeatures[Sampling Feature Type],$A3299)&lt;&gt;"Specimen","",
CONCATENATE("  - &amp;SpecimenID",TEXT(SUMPRODUCT(--($M$3:$M3298&lt;&gt;"")),"0000"),
" {","SamplingFeatureID:  *SamplingFeatureID",TEXT($A3299,"0000"),
", SpecimenTypeCV:  ",CHAR(34),INDEX(Specimens[Specimen Type],$A3299),CHAR(34),
", SpecimenMediumCV:  ",INDEX(Specimens[Specimen Medium],$A3299),
", IsFieldSpecimen:  ",CHAR(34),INDEX(Specimens[Is Field Specimen?],$A3299),CHAR(34),"}"))</f>
        <v>#REF!</v>
      </c>
      <c r="N3299" t="e">
        <f>IF(COUNTA(SpatialOffsets[])=0,"", IF(INDEX(SpatialOffsets[Spatial Offset Type],$A3299)="","",
CONCATENATE("  - &amp;SpatialOffsetID",TEXT($A3299,"0000"),
" {","SpatialOffsetTypeCV:  ",CHAR(34),INDEX(SpatialOffsets[Spatial Offset Type],$A3299),CHAR(34),
", Offset1Value:  ",INDEX(SpatialOffsets[Offset 1 Value],$A3299),
", Offset1UnitID:  ",CHAR(34),INDEX(SpatialOffsets[Offset 1 Unit],$A3299),CHAR(34),
", Offset2Value:  ",INDEX(SpatialOffsets[Offset 2 Value],$A3299),
", Offset2UnitID:  ",CHAR(34),INDEX(SpatialOffsets[Offset 2 Unit],$A3299),CHAR(34),
", Offset3Value:  ",INDEX(SpatialOffsets[Offset 3 Value],$A3299),
", Offset3UnitID:  ",CHAR(34),INDEX(SpatialOffsets[Offset 3 Unit],$A3299),CHAR(34),,"}")))</f>
        <v>#REF!</v>
      </c>
      <c r="O3299" t="e">
        <f>IF(COUNTA(RelatedFeatures[])=0,"", IF(INDEX(RelatedFeatures[First Sampling Feature Code],$A3299)="","",
CONCATENATE("  - &amp;RelationID",TEXT($A3299,"0000"),
" {","SamplingFeatureID:  *SamplingFeatureID",TEXT(MATCH(INDEX(RelatedFeatures[First Sampling Feature Code],$A3299),SamplingFeatures[Feature Code],0),"0000"),
", RelationshipTypeCV:  ",CHAR(34),INDEX(RelatedFeatures[Relationship Type],$A3299),CHAR(34),
", RelatedFeatureID: *SamplingFeatureID",TEXT(MATCH(INDEX(RelatedFeatures[Second Sampling Feature Code],$A3299),SamplingFeatures[Feature Code],0),"0000"),
", SpatialOffsetID:  ",IF(INDEX(RelatedFeatures[Offset Number],$A3299)="","",CONCATENATE("*SpatialOffsetID",TEXT(INDEX(RelatedFeatures[Offset Number],$A3299),"0000"))),"}")))</f>
        <v>#REF!</v>
      </c>
      <c r="P3299" t="e">
        <f>IF(INDEX(Methods[Method Type],$A3299)="","",
CONCATENATE("  - &amp;MethodID",TEXT($A3299,"0000"),
" {","MethodTypeCV:  ",CHAR(34),INDEX(Methods[Method Type],$A3299),CHAR(34),
", MethodCode:  ",CHAR(34),INDEX(Methods[Method Code],$A3299),CHAR(34),
", MethodName:  ",CHAR(34),INDEX(Methods[Method Name],$A3299),CHAR(34),
", MethodDescription:  ",CHAR(34),INDEX(Methods[Method Description],$A3299),CHAR(34),
", MethodLink:  ",CHAR(34),INDEX(Methods[Method Link],$A3299),CHAR(34),
", OrganizationID: *OrganizationID",TEXT(MATCH(INDEX(Methods[Organization Name],$A3299),Organizations[Organization Name],0),"0000"),"}"))</f>
        <v>#REF!</v>
      </c>
      <c r="Q3299" t="e">
        <f>IF(INDEX(Variables[Variable Type],$A3299)="","",
CONCATENATE("  - &amp;VariableID",TEXT($A3299,"0000"),
" {","VariableTypeCV:  ",CHAR(34),INDEX(Variables[Variable Type],$A3299),CHAR(34),
", VariableCode:  ",CHAR(34),INDEX(Variables[Variable Code],$A3299),CHAR(34),
", VariableNameCV:  ",CHAR(34),INDEX(Variables[Variable Name],$A3299),CHAR(34),
", VariableDefinition:  ",CHAR(34),INDEX(Variables[Variable Definition],$A3299),CHAR(34),
", SpecciationCV:  ",CHAR(34),INDEX(Variables[Speciation],$A3299),CHAR(34),
", NoDataValue:  ",CHAR(34),INDEX(Variables[No Data Value],$A3299),CHAR(34),"}"))</f>
        <v>#REF!</v>
      </c>
    </row>
    <row r="3300" spans="1:17" x14ac:dyDescent="0.25">
      <c r="A3300">
        <v>3297</v>
      </c>
      <c r="D3300" t="e">
        <f>IF(INDEX(People[First Name],$A3300)="","",
CONCATENATE("  - &amp;PersonID",TEXT($A3300,"0000"),
" {","PersonFirstName:  ",CHAR(34),INDEX(People[First Name],$A3300),CHAR(34),
", PersonMiddleName:  ",CHAR(34),INDEX(People[Middle Name],$A3300),CHAR(34),
", PersonLastName:  ",CHAR(34),INDEX(People[Last Name],$A3300),CHAR(34),"}"))</f>
        <v>#REF!</v>
      </c>
      <c r="E3300" t="e">
        <f>IF(INDEX(Organizations[Organization Type '[CV']],$A3300)="","",
CONCATENATE("  - &amp;OrganizationID",TEXT($A3300,"0000"),
" {","OrganizationTypeCV:  ",CHAR(34),INDEX(Organizations[Organization Type '[CV']],$A3300),CHAR(34),
", OrganizationCode:  ",CHAR(34),INDEX(Organizations[Organization Code],$A3300),CHAR(34),
", OrganizationName:  ",CHAR(34),INDEX(Organizations[Organization Name],$A3300),CHAR(34),
", OrganizationDescription:  ",CHAR(34),INDEX(Organizations[Organization Description],$A3300),CHAR(34),
", OrganizationLink:  ",CHAR(34),INDEX(Organizations[Organization Link],$A3300),CHAR(34),"}"))</f>
        <v>#REF!</v>
      </c>
      <c r="F3300" t="e">
        <f>IF(INDEX(People[First Name],$A3300)="","",
CONCATENATE("  - &amp;AffiliationID",TEXT($A3300,"0000"),
" {PersonID: *PersonID",TEXT($A3300,"0000"),
", OrganizationID: *OrganizationID",TEXT(MATCH(INDEX(People[Organization Name],$A3300),Organizations[Organization Name],0),"0000"),
", IsPrimaryOrganizationContact: , AffiliationStartDate: , AffiliationEndDate: , PrimaryPhone: ",
", PrimaryEmail: ",CHAR(34),INDEX(People[Primary Email],$A3300),CHAR(34),
", PrimaryAddress: ",CHAR(34),INDEX(People[Primary Address],$A3300),CHAR(34),
", PersonLink: }"))</f>
        <v>#REF!</v>
      </c>
      <c r="H3300" t="e">
        <f>IF(COUNTA(CitationInformation)=0,"",IF(INDEX(AuthorList[Author Name],$A3300)="","",
CONCATENATE("  - &amp;AuthorListID",TEXT($A3300,"0000"),
"  {CitationID: *CitationID0001",
", PersonID: *PersonID",TEXT(MATCH(INDEX(AuthorList[Author Name],$A3300),People[Full Name],0),"0000"),
", AuthorOrder: ",INDEX(AuthorList[Author Number],$A3300),"}")))</f>
        <v>#REF!</v>
      </c>
      <c r="K3300" t="e">
        <f>IF(INDEX(SamplingFeatures[Feature Code],$A3300)="","",
CONCATENATE("  - &amp;SamplingFeatureID",TEXT($A3300,"0000"),
" {","SamplingFeatureUUID:  ",CHAR(34),INDEX(SamplingFeatures[Sampling Feature UUID],$A3300),CHAR(34),
", SamplingFeatureTypeCV:  ",CHAR(34),INDEX(SamplingFeatures[Sampling Feature Type],$A3300),CHAR(34),
", SamplingFeatureCode:  ",CHAR(34),INDEX(SamplingFeatures[Feature Code],$A3300),CHAR(34),
", SamplingFeatureName:  ",CHAR(34),INDEX(SamplingFeatures[Feature Name],$A3300),CHAR(34),
", SamplingFeatureDescription:  ",CHAR(34),INDEX(SamplingFeatures[Feature Description],$A3300),CHAR(34),
", SamplingFeatureGeotypeCV:  ",CHAR(34),INDEX(SamplingFeatures[Feature Geo Type],$A3300),CHAR(34),
", FeatureGeometry:  ",CHAR(34),INDEX(SamplingFeatures[Feature Geometry],$A3300),CHAR(34),
", Elevation_m:  ",CHAR(34),INDEX(SamplingFeatures[Elevation_m],$A3300),CHAR(34),
", ElevationDatumCV:  ",CHAR(34),ElevationDatum,CHAR(34),"}"))</f>
        <v>#REF!</v>
      </c>
      <c r="L3300" t="e">
        <f>IF(INDEX(SamplingFeatures[Sampling Feature Type],$A3300)&lt;&gt;"Site","",
CONCATENATE("  - &amp;SiteID",TEXT(SUMPRODUCT(--($L$3:$L3299&lt;&gt;"")),"0000"),
" {","SamplingFeatureID:  *SamplingFeatureID",TEXT($A3300,"0000"),
", SiteTypeCV:  ",CHAR(34),INDEX(Sites[Site Type],$A3300),CHAR(34),
", Latitude:  ",INDEX(Sites[Latitude],$A3300),
", Longitude:  ",INDEX(Sites[Longitude],$A3300),
", SRSName:  ",CHAR(34),LatLonDatum,CHAR(34),"}"))</f>
        <v>#REF!</v>
      </c>
      <c r="M3300" t="e">
        <f>IF(INDEX(SamplingFeatures[Sampling Feature Type],$A3300)&lt;&gt;"Specimen","",
CONCATENATE("  - &amp;SpecimenID",TEXT(SUMPRODUCT(--($M$3:$M3299&lt;&gt;"")),"0000"),
" {","SamplingFeatureID:  *SamplingFeatureID",TEXT($A3300,"0000"),
", SpecimenTypeCV:  ",CHAR(34),INDEX(Specimens[Specimen Type],$A3300),CHAR(34),
", SpecimenMediumCV:  ",INDEX(Specimens[Specimen Medium],$A3300),
", IsFieldSpecimen:  ",CHAR(34),INDEX(Specimens[Is Field Specimen?],$A3300),CHAR(34),"}"))</f>
        <v>#REF!</v>
      </c>
      <c r="N3300" t="e">
        <f>IF(COUNTA(SpatialOffsets[])=0,"", IF(INDEX(SpatialOffsets[Spatial Offset Type],$A3300)="","",
CONCATENATE("  - &amp;SpatialOffsetID",TEXT($A3300,"0000"),
" {","SpatialOffsetTypeCV:  ",CHAR(34),INDEX(SpatialOffsets[Spatial Offset Type],$A3300),CHAR(34),
", Offset1Value:  ",INDEX(SpatialOffsets[Offset 1 Value],$A3300),
", Offset1UnitID:  ",CHAR(34),INDEX(SpatialOffsets[Offset 1 Unit],$A3300),CHAR(34),
", Offset2Value:  ",INDEX(SpatialOffsets[Offset 2 Value],$A3300),
", Offset2UnitID:  ",CHAR(34),INDEX(SpatialOffsets[Offset 2 Unit],$A3300),CHAR(34),
", Offset3Value:  ",INDEX(SpatialOffsets[Offset 3 Value],$A3300),
", Offset3UnitID:  ",CHAR(34),INDEX(SpatialOffsets[Offset 3 Unit],$A3300),CHAR(34),,"}")))</f>
        <v>#REF!</v>
      </c>
      <c r="O3300" t="e">
        <f>IF(COUNTA(RelatedFeatures[])=0,"", IF(INDEX(RelatedFeatures[First Sampling Feature Code],$A3300)="","",
CONCATENATE("  - &amp;RelationID",TEXT($A3300,"0000"),
" {","SamplingFeatureID:  *SamplingFeatureID",TEXT(MATCH(INDEX(RelatedFeatures[First Sampling Feature Code],$A3300),SamplingFeatures[Feature Code],0),"0000"),
", RelationshipTypeCV:  ",CHAR(34),INDEX(RelatedFeatures[Relationship Type],$A3300),CHAR(34),
", RelatedFeatureID: *SamplingFeatureID",TEXT(MATCH(INDEX(RelatedFeatures[Second Sampling Feature Code],$A3300),SamplingFeatures[Feature Code],0),"0000"),
", SpatialOffsetID:  ",IF(INDEX(RelatedFeatures[Offset Number],$A3300)="","",CONCATENATE("*SpatialOffsetID",TEXT(INDEX(RelatedFeatures[Offset Number],$A3300),"0000"))),"}")))</f>
        <v>#REF!</v>
      </c>
      <c r="P3300" t="e">
        <f>IF(INDEX(Methods[Method Type],$A3300)="","",
CONCATENATE("  - &amp;MethodID",TEXT($A3300,"0000"),
" {","MethodTypeCV:  ",CHAR(34),INDEX(Methods[Method Type],$A3300),CHAR(34),
", MethodCode:  ",CHAR(34),INDEX(Methods[Method Code],$A3300),CHAR(34),
", MethodName:  ",CHAR(34),INDEX(Methods[Method Name],$A3300),CHAR(34),
", MethodDescription:  ",CHAR(34),INDEX(Methods[Method Description],$A3300),CHAR(34),
", MethodLink:  ",CHAR(34),INDEX(Methods[Method Link],$A3300),CHAR(34),
", OrganizationID: *OrganizationID",TEXT(MATCH(INDEX(Methods[Organization Name],$A3300),Organizations[Organization Name],0),"0000"),"}"))</f>
        <v>#REF!</v>
      </c>
      <c r="Q3300" t="e">
        <f>IF(INDEX(Variables[Variable Type],$A3300)="","",
CONCATENATE("  - &amp;VariableID",TEXT($A3300,"0000"),
" {","VariableTypeCV:  ",CHAR(34),INDEX(Variables[Variable Type],$A3300),CHAR(34),
", VariableCode:  ",CHAR(34),INDEX(Variables[Variable Code],$A3300),CHAR(34),
", VariableNameCV:  ",CHAR(34),INDEX(Variables[Variable Name],$A3300),CHAR(34),
", VariableDefinition:  ",CHAR(34),INDEX(Variables[Variable Definition],$A3300),CHAR(34),
", SpecciationCV:  ",CHAR(34),INDEX(Variables[Speciation],$A3300),CHAR(34),
", NoDataValue:  ",CHAR(34),INDEX(Variables[No Data Value],$A3300),CHAR(34),"}"))</f>
        <v>#REF!</v>
      </c>
    </row>
    <row r="3301" spans="1:17" x14ac:dyDescent="0.25">
      <c r="A3301">
        <v>3298</v>
      </c>
      <c r="D3301" t="e">
        <f>IF(INDEX(People[First Name],$A3301)="","",
CONCATENATE("  - &amp;PersonID",TEXT($A3301,"0000"),
" {","PersonFirstName:  ",CHAR(34),INDEX(People[First Name],$A3301),CHAR(34),
", PersonMiddleName:  ",CHAR(34),INDEX(People[Middle Name],$A3301),CHAR(34),
", PersonLastName:  ",CHAR(34),INDEX(People[Last Name],$A3301),CHAR(34),"}"))</f>
        <v>#REF!</v>
      </c>
      <c r="E3301" t="e">
        <f>IF(INDEX(Organizations[Organization Type '[CV']],$A3301)="","",
CONCATENATE("  - &amp;OrganizationID",TEXT($A3301,"0000"),
" {","OrganizationTypeCV:  ",CHAR(34),INDEX(Organizations[Organization Type '[CV']],$A3301),CHAR(34),
", OrganizationCode:  ",CHAR(34),INDEX(Organizations[Organization Code],$A3301),CHAR(34),
", OrganizationName:  ",CHAR(34),INDEX(Organizations[Organization Name],$A3301),CHAR(34),
", OrganizationDescription:  ",CHAR(34),INDEX(Organizations[Organization Description],$A3301),CHAR(34),
", OrganizationLink:  ",CHAR(34),INDEX(Organizations[Organization Link],$A3301),CHAR(34),"}"))</f>
        <v>#REF!</v>
      </c>
      <c r="F3301" t="e">
        <f>IF(INDEX(People[First Name],$A3301)="","",
CONCATENATE("  - &amp;AffiliationID",TEXT($A3301,"0000"),
" {PersonID: *PersonID",TEXT($A3301,"0000"),
", OrganizationID: *OrganizationID",TEXT(MATCH(INDEX(People[Organization Name],$A3301),Organizations[Organization Name],0),"0000"),
", IsPrimaryOrganizationContact: , AffiliationStartDate: , AffiliationEndDate: , PrimaryPhone: ",
", PrimaryEmail: ",CHAR(34),INDEX(People[Primary Email],$A3301),CHAR(34),
", PrimaryAddress: ",CHAR(34),INDEX(People[Primary Address],$A3301),CHAR(34),
", PersonLink: }"))</f>
        <v>#REF!</v>
      </c>
      <c r="H3301" t="e">
        <f>IF(COUNTA(CitationInformation)=0,"",IF(INDEX(AuthorList[Author Name],$A3301)="","",
CONCATENATE("  - &amp;AuthorListID",TEXT($A3301,"0000"),
"  {CitationID: *CitationID0001",
", PersonID: *PersonID",TEXT(MATCH(INDEX(AuthorList[Author Name],$A3301),People[Full Name],0),"0000"),
", AuthorOrder: ",INDEX(AuthorList[Author Number],$A3301),"}")))</f>
        <v>#REF!</v>
      </c>
      <c r="K3301" t="e">
        <f>IF(INDEX(SamplingFeatures[Feature Code],$A3301)="","",
CONCATENATE("  - &amp;SamplingFeatureID",TEXT($A3301,"0000"),
" {","SamplingFeatureUUID:  ",CHAR(34),INDEX(SamplingFeatures[Sampling Feature UUID],$A3301),CHAR(34),
", SamplingFeatureTypeCV:  ",CHAR(34),INDEX(SamplingFeatures[Sampling Feature Type],$A3301),CHAR(34),
", SamplingFeatureCode:  ",CHAR(34),INDEX(SamplingFeatures[Feature Code],$A3301),CHAR(34),
", SamplingFeatureName:  ",CHAR(34),INDEX(SamplingFeatures[Feature Name],$A3301),CHAR(34),
", SamplingFeatureDescription:  ",CHAR(34),INDEX(SamplingFeatures[Feature Description],$A3301),CHAR(34),
", SamplingFeatureGeotypeCV:  ",CHAR(34),INDEX(SamplingFeatures[Feature Geo Type],$A3301),CHAR(34),
", FeatureGeometry:  ",CHAR(34),INDEX(SamplingFeatures[Feature Geometry],$A3301),CHAR(34),
", Elevation_m:  ",CHAR(34),INDEX(SamplingFeatures[Elevation_m],$A3301),CHAR(34),
", ElevationDatumCV:  ",CHAR(34),ElevationDatum,CHAR(34),"}"))</f>
        <v>#REF!</v>
      </c>
      <c r="L3301" t="e">
        <f>IF(INDEX(SamplingFeatures[Sampling Feature Type],$A3301)&lt;&gt;"Site","",
CONCATENATE("  - &amp;SiteID",TEXT(SUMPRODUCT(--($L$3:$L3300&lt;&gt;"")),"0000"),
" {","SamplingFeatureID:  *SamplingFeatureID",TEXT($A3301,"0000"),
", SiteTypeCV:  ",CHAR(34),INDEX(Sites[Site Type],$A3301),CHAR(34),
", Latitude:  ",INDEX(Sites[Latitude],$A3301),
", Longitude:  ",INDEX(Sites[Longitude],$A3301),
", SRSName:  ",CHAR(34),LatLonDatum,CHAR(34),"}"))</f>
        <v>#REF!</v>
      </c>
      <c r="M3301" t="e">
        <f>IF(INDEX(SamplingFeatures[Sampling Feature Type],$A3301)&lt;&gt;"Specimen","",
CONCATENATE("  - &amp;SpecimenID",TEXT(SUMPRODUCT(--($M$3:$M3300&lt;&gt;"")),"0000"),
" {","SamplingFeatureID:  *SamplingFeatureID",TEXT($A3301,"0000"),
", SpecimenTypeCV:  ",CHAR(34),INDEX(Specimens[Specimen Type],$A3301),CHAR(34),
", SpecimenMediumCV:  ",INDEX(Specimens[Specimen Medium],$A3301),
", IsFieldSpecimen:  ",CHAR(34),INDEX(Specimens[Is Field Specimen?],$A3301),CHAR(34),"}"))</f>
        <v>#REF!</v>
      </c>
      <c r="N3301" t="e">
        <f>IF(COUNTA(SpatialOffsets[])=0,"", IF(INDEX(SpatialOffsets[Spatial Offset Type],$A3301)="","",
CONCATENATE("  - &amp;SpatialOffsetID",TEXT($A3301,"0000"),
" {","SpatialOffsetTypeCV:  ",CHAR(34),INDEX(SpatialOffsets[Spatial Offset Type],$A3301),CHAR(34),
", Offset1Value:  ",INDEX(SpatialOffsets[Offset 1 Value],$A3301),
", Offset1UnitID:  ",CHAR(34),INDEX(SpatialOffsets[Offset 1 Unit],$A3301),CHAR(34),
", Offset2Value:  ",INDEX(SpatialOffsets[Offset 2 Value],$A3301),
", Offset2UnitID:  ",CHAR(34),INDEX(SpatialOffsets[Offset 2 Unit],$A3301),CHAR(34),
", Offset3Value:  ",INDEX(SpatialOffsets[Offset 3 Value],$A3301),
", Offset3UnitID:  ",CHAR(34),INDEX(SpatialOffsets[Offset 3 Unit],$A3301),CHAR(34),,"}")))</f>
        <v>#REF!</v>
      </c>
      <c r="O3301" t="e">
        <f>IF(COUNTA(RelatedFeatures[])=0,"", IF(INDEX(RelatedFeatures[First Sampling Feature Code],$A3301)="","",
CONCATENATE("  - &amp;RelationID",TEXT($A3301,"0000"),
" {","SamplingFeatureID:  *SamplingFeatureID",TEXT(MATCH(INDEX(RelatedFeatures[First Sampling Feature Code],$A3301),SamplingFeatures[Feature Code],0),"0000"),
", RelationshipTypeCV:  ",CHAR(34),INDEX(RelatedFeatures[Relationship Type],$A3301),CHAR(34),
", RelatedFeatureID: *SamplingFeatureID",TEXT(MATCH(INDEX(RelatedFeatures[Second Sampling Feature Code],$A3301),SamplingFeatures[Feature Code],0),"0000"),
", SpatialOffsetID:  ",IF(INDEX(RelatedFeatures[Offset Number],$A3301)="","",CONCATENATE("*SpatialOffsetID",TEXT(INDEX(RelatedFeatures[Offset Number],$A3301),"0000"))),"}")))</f>
        <v>#REF!</v>
      </c>
      <c r="P3301" t="e">
        <f>IF(INDEX(Methods[Method Type],$A3301)="","",
CONCATENATE("  - &amp;MethodID",TEXT($A3301,"0000"),
" {","MethodTypeCV:  ",CHAR(34),INDEX(Methods[Method Type],$A3301),CHAR(34),
", MethodCode:  ",CHAR(34),INDEX(Methods[Method Code],$A3301),CHAR(34),
", MethodName:  ",CHAR(34),INDEX(Methods[Method Name],$A3301),CHAR(34),
", MethodDescription:  ",CHAR(34),INDEX(Methods[Method Description],$A3301),CHAR(34),
", MethodLink:  ",CHAR(34),INDEX(Methods[Method Link],$A3301),CHAR(34),
", OrganizationID: *OrganizationID",TEXT(MATCH(INDEX(Methods[Organization Name],$A3301),Organizations[Organization Name],0),"0000"),"}"))</f>
        <v>#REF!</v>
      </c>
      <c r="Q3301" t="e">
        <f>IF(INDEX(Variables[Variable Type],$A3301)="","",
CONCATENATE("  - &amp;VariableID",TEXT($A3301,"0000"),
" {","VariableTypeCV:  ",CHAR(34),INDEX(Variables[Variable Type],$A3301),CHAR(34),
", VariableCode:  ",CHAR(34),INDEX(Variables[Variable Code],$A3301),CHAR(34),
", VariableNameCV:  ",CHAR(34),INDEX(Variables[Variable Name],$A3301),CHAR(34),
", VariableDefinition:  ",CHAR(34),INDEX(Variables[Variable Definition],$A3301),CHAR(34),
", SpecciationCV:  ",CHAR(34),INDEX(Variables[Speciation],$A3301),CHAR(34),
", NoDataValue:  ",CHAR(34),INDEX(Variables[No Data Value],$A3301),CHAR(34),"}"))</f>
        <v>#REF!</v>
      </c>
    </row>
    <row r="3302" spans="1:17" x14ac:dyDescent="0.25">
      <c r="A3302">
        <v>3299</v>
      </c>
      <c r="D3302" t="e">
        <f>IF(INDEX(People[First Name],$A3302)="","",
CONCATENATE("  - &amp;PersonID",TEXT($A3302,"0000"),
" {","PersonFirstName:  ",CHAR(34),INDEX(People[First Name],$A3302),CHAR(34),
", PersonMiddleName:  ",CHAR(34),INDEX(People[Middle Name],$A3302),CHAR(34),
", PersonLastName:  ",CHAR(34),INDEX(People[Last Name],$A3302),CHAR(34),"}"))</f>
        <v>#REF!</v>
      </c>
      <c r="E3302" t="e">
        <f>IF(INDEX(Organizations[Organization Type '[CV']],$A3302)="","",
CONCATENATE("  - &amp;OrganizationID",TEXT($A3302,"0000"),
" {","OrganizationTypeCV:  ",CHAR(34),INDEX(Organizations[Organization Type '[CV']],$A3302),CHAR(34),
", OrganizationCode:  ",CHAR(34),INDEX(Organizations[Organization Code],$A3302),CHAR(34),
", OrganizationName:  ",CHAR(34),INDEX(Organizations[Organization Name],$A3302),CHAR(34),
", OrganizationDescription:  ",CHAR(34),INDEX(Organizations[Organization Description],$A3302),CHAR(34),
", OrganizationLink:  ",CHAR(34),INDEX(Organizations[Organization Link],$A3302),CHAR(34),"}"))</f>
        <v>#REF!</v>
      </c>
      <c r="F3302" t="e">
        <f>IF(INDEX(People[First Name],$A3302)="","",
CONCATENATE("  - &amp;AffiliationID",TEXT($A3302,"0000"),
" {PersonID: *PersonID",TEXT($A3302,"0000"),
", OrganizationID: *OrganizationID",TEXT(MATCH(INDEX(People[Organization Name],$A3302),Organizations[Organization Name],0),"0000"),
", IsPrimaryOrganizationContact: , AffiliationStartDate: , AffiliationEndDate: , PrimaryPhone: ",
", PrimaryEmail: ",CHAR(34),INDEX(People[Primary Email],$A3302),CHAR(34),
", PrimaryAddress: ",CHAR(34),INDEX(People[Primary Address],$A3302),CHAR(34),
", PersonLink: }"))</f>
        <v>#REF!</v>
      </c>
      <c r="H3302" t="e">
        <f>IF(COUNTA(CitationInformation)=0,"",IF(INDEX(AuthorList[Author Name],$A3302)="","",
CONCATENATE("  - &amp;AuthorListID",TEXT($A3302,"0000"),
"  {CitationID: *CitationID0001",
", PersonID: *PersonID",TEXT(MATCH(INDEX(AuthorList[Author Name],$A3302),People[Full Name],0),"0000"),
", AuthorOrder: ",INDEX(AuthorList[Author Number],$A3302),"}")))</f>
        <v>#REF!</v>
      </c>
      <c r="K3302" t="e">
        <f>IF(INDEX(SamplingFeatures[Feature Code],$A3302)="","",
CONCATENATE("  - &amp;SamplingFeatureID",TEXT($A3302,"0000"),
" {","SamplingFeatureUUID:  ",CHAR(34),INDEX(SamplingFeatures[Sampling Feature UUID],$A3302),CHAR(34),
", SamplingFeatureTypeCV:  ",CHAR(34),INDEX(SamplingFeatures[Sampling Feature Type],$A3302),CHAR(34),
", SamplingFeatureCode:  ",CHAR(34),INDEX(SamplingFeatures[Feature Code],$A3302),CHAR(34),
", SamplingFeatureName:  ",CHAR(34),INDEX(SamplingFeatures[Feature Name],$A3302),CHAR(34),
", SamplingFeatureDescription:  ",CHAR(34),INDEX(SamplingFeatures[Feature Description],$A3302),CHAR(34),
", SamplingFeatureGeotypeCV:  ",CHAR(34),INDEX(SamplingFeatures[Feature Geo Type],$A3302),CHAR(34),
", FeatureGeometry:  ",CHAR(34),INDEX(SamplingFeatures[Feature Geometry],$A3302),CHAR(34),
", Elevation_m:  ",CHAR(34),INDEX(SamplingFeatures[Elevation_m],$A3302),CHAR(34),
", ElevationDatumCV:  ",CHAR(34),ElevationDatum,CHAR(34),"}"))</f>
        <v>#REF!</v>
      </c>
      <c r="L3302" t="e">
        <f>IF(INDEX(SamplingFeatures[Sampling Feature Type],$A3302)&lt;&gt;"Site","",
CONCATENATE("  - &amp;SiteID",TEXT(SUMPRODUCT(--($L$3:$L3301&lt;&gt;"")),"0000"),
" {","SamplingFeatureID:  *SamplingFeatureID",TEXT($A3302,"0000"),
", SiteTypeCV:  ",CHAR(34),INDEX(Sites[Site Type],$A3302),CHAR(34),
", Latitude:  ",INDEX(Sites[Latitude],$A3302),
", Longitude:  ",INDEX(Sites[Longitude],$A3302),
", SRSName:  ",CHAR(34),LatLonDatum,CHAR(34),"}"))</f>
        <v>#REF!</v>
      </c>
      <c r="M3302" t="e">
        <f>IF(INDEX(SamplingFeatures[Sampling Feature Type],$A3302)&lt;&gt;"Specimen","",
CONCATENATE("  - &amp;SpecimenID",TEXT(SUMPRODUCT(--($M$3:$M3301&lt;&gt;"")),"0000"),
" {","SamplingFeatureID:  *SamplingFeatureID",TEXT($A3302,"0000"),
", SpecimenTypeCV:  ",CHAR(34),INDEX(Specimens[Specimen Type],$A3302),CHAR(34),
", SpecimenMediumCV:  ",INDEX(Specimens[Specimen Medium],$A3302),
", IsFieldSpecimen:  ",CHAR(34),INDEX(Specimens[Is Field Specimen?],$A3302),CHAR(34),"}"))</f>
        <v>#REF!</v>
      </c>
      <c r="N3302" t="e">
        <f>IF(COUNTA(SpatialOffsets[])=0,"", IF(INDEX(SpatialOffsets[Spatial Offset Type],$A3302)="","",
CONCATENATE("  - &amp;SpatialOffsetID",TEXT($A3302,"0000"),
" {","SpatialOffsetTypeCV:  ",CHAR(34),INDEX(SpatialOffsets[Spatial Offset Type],$A3302),CHAR(34),
", Offset1Value:  ",INDEX(SpatialOffsets[Offset 1 Value],$A3302),
", Offset1UnitID:  ",CHAR(34),INDEX(SpatialOffsets[Offset 1 Unit],$A3302),CHAR(34),
", Offset2Value:  ",INDEX(SpatialOffsets[Offset 2 Value],$A3302),
", Offset2UnitID:  ",CHAR(34),INDEX(SpatialOffsets[Offset 2 Unit],$A3302),CHAR(34),
", Offset3Value:  ",INDEX(SpatialOffsets[Offset 3 Value],$A3302),
", Offset3UnitID:  ",CHAR(34),INDEX(SpatialOffsets[Offset 3 Unit],$A3302),CHAR(34),,"}")))</f>
        <v>#REF!</v>
      </c>
      <c r="O3302" t="e">
        <f>IF(COUNTA(RelatedFeatures[])=0,"", IF(INDEX(RelatedFeatures[First Sampling Feature Code],$A3302)="","",
CONCATENATE("  - &amp;RelationID",TEXT($A3302,"0000"),
" {","SamplingFeatureID:  *SamplingFeatureID",TEXT(MATCH(INDEX(RelatedFeatures[First Sampling Feature Code],$A3302),SamplingFeatures[Feature Code],0),"0000"),
", RelationshipTypeCV:  ",CHAR(34),INDEX(RelatedFeatures[Relationship Type],$A3302),CHAR(34),
", RelatedFeatureID: *SamplingFeatureID",TEXT(MATCH(INDEX(RelatedFeatures[Second Sampling Feature Code],$A3302),SamplingFeatures[Feature Code],0),"0000"),
", SpatialOffsetID:  ",IF(INDEX(RelatedFeatures[Offset Number],$A3302)="","",CONCATENATE("*SpatialOffsetID",TEXT(INDEX(RelatedFeatures[Offset Number],$A3302),"0000"))),"}")))</f>
        <v>#REF!</v>
      </c>
      <c r="P3302" t="e">
        <f>IF(INDEX(Methods[Method Type],$A3302)="","",
CONCATENATE("  - &amp;MethodID",TEXT($A3302,"0000"),
" {","MethodTypeCV:  ",CHAR(34),INDEX(Methods[Method Type],$A3302),CHAR(34),
", MethodCode:  ",CHAR(34),INDEX(Methods[Method Code],$A3302),CHAR(34),
", MethodName:  ",CHAR(34),INDEX(Methods[Method Name],$A3302),CHAR(34),
", MethodDescription:  ",CHAR(34),INDEX(Methods[Method Description],$A3302),CHAR(34),
", MethodLink:  ",CHAR(34),INDEX(Methods[Method Link],$A3302),CHAR(34),
", OrganizationID: *OrganizationID",TEXT(MATCH(INDEX(Methods[Organization Name],$A3302),Organizations[Organization Name],0),"0000"),"}"))</f>
        <v>#REF!</v>
      </c>
      <c r="Q3302" t="e">
        <f>IF(INDEX(Variables[Variable Type],$A3302)="","",
CONCATENATE("  - &amp;VariableID",TEXT($A3302,"0000"),
" {","VariableTypeCV:  ",CHAR(34),INDEX(Variables[Variable Type],$A3302),CHAR(34),
", VariableCode:  ",CHAR(34),INDEX(Variables[Variable Code],$A3302),CHAR(34),
", VariableNameCV:  ",CHAR(34),INDEX(Variables[Variable Name],$A3302),CHAR(34),
", VariableDefinition:  ",CHAR(34),INDEX(Variables[Variable Definition],$A3302),CHAR(34),
", SpecciationCV:  ",CHAR(34),INDEX(Variables[Speciation],$A3302),CHAR(34),
", NoDataValue:  ",CHAR(34),INDEX(Variables[No Data Value],$A3302),CHAR(34),"}"))</f>
        <v>#REF!</v>
      </c>
    </row>
    <row r="3303" spans="1:17" x14ac:dyDescent="0.25">
      <c r="A3303">
        <v>3300</v>
      </c>
      <c r="D3303" t="e">
        <f>IF(INDEX(People[First Name],$A3303)="","",
CONCATENATE("  - &amp;PersonID",TEXT($A3303,"0000"),
" {","PersonFirstName:  ",CHAR(34),INDEX(People[First Name],$A3303),CHAR(34),
", PersonMiddleName:  ",CHAR(34),INDEX(People[Middle Name],$A3303),CHAR(34),
", PersonLastName:  ",CHAR(34),INDEX(People[Last Name],$A3303),CHAR(34),"}"))</f>
        <v>#REF!</v>
      </c>
      <c r="E3303" t="e">
        <f>IF(INDEX(Organizations[Organization Type '[CV']],$A3303)="","",
CONCATENATE("  - &amp;OrganizationID",TEXT($A3303,"0000"),
" {","OrganizationTypeCV:  ",CHAR(34),INDEX(Organizations[Organization Type '[CV']],$A3303),CHAR(34),
", OrganizationCode:  ",CHAR(34),INDEX(Organizations[Organization Code],$A3303),CHAR(34),
", OrganizationName:  ",CHAR(34),INDEX(Organizations[Organization Name],$A3303),CHAR(34),
", OrganizationDescription:  ",CHAR(34),INDEX(Organizations[Organization Description],$A3303),CHAR(34),
", OrganizationLink:  ",CHAR(34),INDEX(Organizations[Organization Link],$A3303),CHAR(34),"}"))</f>
        <v>#REF!</v>
      </c>
      <c r="F3303" t="e">
        <f>IF(INDEX(People[First Name],$A3303)="","",
CONCATENATE("  - &amp;AffiliationID",TEXT($A3303,"0000"),
" {PersonID: *PersonID",TEXT($A3303,"0000"),
", OrganizationID: *OrganizationID",TEXT(MATCH(INDEX(People[Organization Name],$A3303),Organizations[Organization Name],0),"0000"),
", IsPrimaryOrganizationContact: , AffiliationStartDate: , AffiliationEndDate: , PrimaryPhone: ",
", PrimaryEmail: ",CHAR(34),INDEX(People[Primary Email],$A3303),CHAR(34),
", PrimaryAddress: ",CHAR(34),INDEX(People[Primary Address],$A3303),CHAR(34),
", PersonLink: }"))</f>
        <v>#REF!</v>
      </c>
      <c r="H3303" t="e">
        <f>IF(COUNTA(CitationInformation)=0,"",IF(INDEX(AuthorList[Author Name],$A3303)="","",
CONCATENATE("  - &amp;AuthorListID",TEXT($A3303,"0000"),
"  {CitationID: *CitationID0001",
", PersonID: *PersonID",TEXT(MATCH(INDEX(AuthorList[Author Name],$A3303),People[Full Name],0),"0000"),
", AuthorOrder: ",INDEX(AuthorList[Author Number],$A3303),"}")))</f>
        <v>#REF!</v>
      </c>
      <c r="K3303" t="e">
        <f>IF(INDEX(SamplingFeatures[Feature Code],$A3303)="","",
CONCATENATE("  - &amp;SamplingFeatureID",TEXT($A3303,"0000"),
" {","SamplingFeatureUUID:  ",CHAR(34),INDEX(SamplingFeatures[Sampling Feature UUID],$A3303),CHAR(34),
", SamplingFeatureTypeCV:  ",CHAR(34),INDEX(SamplingFeatures[Sampling Feature Type],$A3303),CHAR(34),
", SamplingFeatureCode:  ",CHAR(34),INDEX(SamplingFeatures[Feature Code],$A3303),CHAR(34),
", SamplingFeatureName:  ",CHAR(34),INDEX(SamplingFeatures[Feature Name],$A3303),CHAR(34),
", SamplingFeatureDescription:  ",CHAR(34),INDEX(SamplingFeatures[Feature Description],$A3303),CHAR(34),
", SamplingFeatureGeotypeCV:  ",CHAR(34),INDEX(SamplingFeatures[Feature Geo Type],$A3303),CHAR(34),
", FeatureGeometry:  ",CHAR(34),INDEX(SamplingFeatures[Feature Geometry],$A3303),CHAR(34),
", Elevation_m:  ",CHAR(34),INDEX(SamplingFeatures[Elevation_m],$A3303),CHAR(34),
", ElevationDatumCV:  ",CHAR(34),ElevationDatum,CHAR(34),"}"))</f>
        <v>#REF!</v>
      </c>
      <c r="L3303" t="e">
        <f>IF(INDEX(SamplingFeatures[Sampling Feature Type],$A3303)&lt;&gt;"Site","",
CONCATENATE("  - &amp;SiteID",TEXT(SUMPRODUCT(--($L$3:$L3302&lt;&gt;"")),"0000"),
" {","SamplingFeatureID:  *SamplingFeatureID",TEXT($A3303,"0000"),
", SiteTypeCV:  ",CHAR(34),INDEX(Sites[Site Type],$A3303),CHAR(34),
", Latitude:  ",INDEX(Sites[Latitude],$A3303),
", Longitude:  ",INDEX(Sites[Longitude],$A3303),
", SRSName:  ",CHAR(34),LatLonDatum,CHAR(34),"}"))</f>
        <v>#REF!</v>
      </c>
      <c r="M3303" t="e">
        <f>IF(INDEX(SamplingFeatures[Sampling Feature Type],$A3303)&lt;&gt;"Specimen","",
CONCATENATE("  - &amp;SpecimenID",TEXT(SUMPRODUCT(--($M$3:$M3302&lt;&gt;"")),"0000"),
" {","SamplingFeatureID:  *SamplingFeatureID",TEXT($A3303,"0000"),
", SpecimenTypeCV:  ",CHAR(34),INDEX(Specimens[Specimen Type],$A3303),CHAR(34),
", SpecimenMediumCV:  ",INDEX(Specimens[Specimen Medium],$A3303),
", IsFieldSpecimen:  ",CHAR(34),INDEX(Specimens[Is Field Specimen?],$A3303),CHAR(34),"}"))</f>
        <v>#REF!</v>
      </c>
      <c r="N3303" t="e">
        <f>IF(COUNTA(SpatialOffsets[])=0,"", IF(INDEX(SpatialOffsets[Spatial Offset Type],$A3303)="","",
CONCATENATE("  - &amp;SpatialOffsetID",TEXT($A3303,"0000"),
" {","SpatialOffsetTypeCV:  ",CHAR(34),INDEX(SpatialOffsets[Spatial Offset Type],$A3303),CHAR(34),
", Offset1Value:  ",INDEX(SpatialOffsets[Offset 1 Value],$A3303),
", Offset1UnitID:  ",CHAR(34),INDEX(SpatialOffsets[Offset 1 Unit],$A3303),CHAR(34),
", Offset2Value:  ",INDEX(SpatialOffsets[Offset 2 Value],$A3303),
", Offset2UnitID:  ",CHAR(34),INDEX(SpatialOffsets[Offset 2 Unit],$A3303),CHAR(34),
", Offset3Value:  ",INDEX(SpatialOffsets[Offset 3 Value],$A3303),
", Offset3UnitID:  ",CHAR(34),INDEX(SpatialOffsets[Offset 3 Unit],$A3303),CHAR(34),,"}")))</f>
        <v>#REF!</v>
      </c>
      <c r="O3303" t="e">
        <f>IF(COUNTA(RelatedFeatures[])=0,"", IF(INDEX(RelatedFeatures[First Sampling Feature Code],$A3303)="","",
CONCATENATE("  - &amp;RelationID",TEXT($A3303,"0000"),
" {","SamplingFeatureID:  *SamplingFeatureID",TEXT(MATCH(INDEX(RelatedFeatures[First Sampling Feature Code],$A3303),SamplingFeatures[Feature Code],0),"0000"),
", RelationshipTypeCV:  ",CHAR(34),INDEX(RelatedFeatures[Relationship Type],$A3303),CHAR(34),
", RelatedFeatureID: *SamplingFeatureID",TEXT(MATCH(INDEX(RelatedFeatures[Second Sampling Feature Code],$A3303),SamplingFeatures[Feature Code],0),"0000"),
", SpatialOffsetID:  ",IF(INDEX(RelatedFeatures[Offset Number],$A3303)="","",CONCATENATE("*SpatialOffsetID",TEXT(INDEX(RelatedFeatures[Offset Number],$A3303),"0000"))),"}")))</f>
        <v>#REF!</v>
      </c>
      <c r="P3303" t="e">
        <f>IF(INDEX(Methods[Method Type],$A3303)="","",
CONCATENATE("  - &amp;MethodID",TEXT($A3303,"0000"),
" {","MethodTypeCV:  ",CHAR(34),INDEX(Methods[Method Type],$A3303),CHAR(34),
", MethodCode:  ",CHAR(34),INDEX(Methods[Method Code],$A3303),CHAR(34),
", MethodName:  ",CHAR(34),INDEX(Methods[Method Name],$A3303),CHAR(34),
", MethodDescription:  ",CHAR(34),INDEX(Methods[Method Description],$A3303),CHAR(34),
", MethodLink:  ",CHAR(34),INDEX(Methods[Method Link],$A3303),CHAR(34),
", OrganizationID: *OrganizationID",TEXT(MATCH(INDEX(Methods[Organization Name],$A3303),Organizations[Organization Name],0),"0000"),"}"))</f>
        <v>#REF!</v>
      </c>
      <c r="Q3303" t="e">
        <f>IF(INDEX(Variables[Variable Type],$A3303)="","",
CONCATENATE("  - &amp;VariableID",TEXT($A3303,"0000"),
" {","VariableTypeCV:  ",CHAR(34),INDEX(Variables[Variable Type],$A3303),CHAR(34),
", VariableCode:  ",CHAR(34),INDEX(Variables[Variable Code],$A3303),CHAR(34),
", VariableNameCV:  ",CHAR(34),INDEX(Variables[Variable Name],$A3303),CHAR(34),
", VariableDefinition:  ",CHAR(34),INDEX(Variables[Variable Definition],$A3303),CHAR(34),
", SpecciationCV:  ",CHAR(34),INDEX(Variables[Speciation],$A3303),CHAR(34),
", NoDataValue:  ",CHAR(34),INDEX(Variables[No Data Value],$A3303),CHAR(34),"}"))</f>
        <v>#REF!</v>
      </c>
    </row>
    <row r="3304" spans="1:17" x14ac:dyDescent="0.25">
      <c r="A3304">
        <v>3301</v>
      </c>
      <c r="D3304" t="e">
        <f>IF(INDEX(People[First Name],$A3304)="","",
CONCATENATE("  - &amp;PersonID",TEXT($A3304,"0000"),
" {","PersonFirstName:  ",CHAR(34),INDEX(People[First Name],$A3304),CHAR(34),
", PersonMiddleName:  ",CHAR(34),INDEX(People[Middle Name],$A3304),CHAR(34),
", PersonLastName:  ",CHAR(34),INDEX(People[Last Name],$A3304),CHAR(34),"}"))</f>
        <v>#REF!</v>
      </c>
      <c r="E3304" t="e">
        <f>IF(INDEX(Organizations[Organization Type '[CV']],$A3304)="","",
CONCATENATE("  - &amp;OrganizationID",TEXT($A3304,"0000"),
" {","OrganizationTypeCV:  ",CHAR(34),INDEX(Organizations[Organization Type '[CV']],$A3304),CHAR(34),
", OrganizationCode:  ",CHAR(34),INDEX(Organizations[Organization Code],$A3304),CHAR(34),
", OrganizationName:  ",CHAR(34),INDEX(Organizations[Organization Name],$A3304),CHAR(34),
", OrganizationDescription:  ",CHAR(34),INDEX(Organizations[Organization Description],$A3304),CHAR(34),
", OrganizationLink:  ",CHAR(34),INDEX(Organizations[Organization Link],$A3304),CHAR(34),"}"))</f>
        <v>#REF!</v>
      </c>
      <c r="F3304" t="e">
        <f>IF(INDEX(People[First Name],$A3304)="","",
CONCATENATE("  - &amp;AffiliationID",TEXT($A3304,"0000"),
" {PersonID: *PersonID",TEXT($A3304,"0000"),
", OrganizationID: *OrganizationID",TEXT(MATCH(INDEX(People[Organization Name],$A3304),Organizations[Organization Name],0),"0000"),
", IsPrimaryOrganizationContact: , AffiliationStartDate: , AffiliationEndDate: , PrimaryPhone: ",
", PrimaryEmail: ",CHAR(34),INDEX(People[Primary Email],$A3304),CHAR(34),
", PrimaryAddress: ",CHAR(34),INDEX(People[Primary Address],$A3304),CHAR(34),
", PersonLink: }"))</f>
        <v>#REF!</v>
      </c>
      <c r="H3304" t="e">
        <f>IF(COUNTA(CitationInformation)=0,"",IF(INDEX(AuthorList[Author Name],$A3304)="","",
CONCATENATE("  - &amp;AuthorListID",TEXT($A3304,"0000"),
"  {CitationID: *CitationID0001",
", PersonID: *PersonID",TEXT(MATCH(INDEX(AuthorList[Author Name],$A3304),People[Full Name],0),"0000"),
", AuthorOrder: ",INDEX(AuthorList[Author Number],$A3304),"}")))</f>
        <v>#REF!</v>
      </c>
      <c r="K3304" t="e">
        <f>IF(INDEX(SamplingFeatures[Feature Code],$A3304)="","",
CONCATENATE("  - &amp;SamplingFeatureID",TEXT($A3304,"0000"),
" {","SamplingFeatureUUID:  ",CHAR(34),INDEX(SamplingFeatures[Sampling Feature UUID],$A3304),CHAR(34),
", SamplingFeatureTypeCV:  ",CHAR(34),INDEX(SamplingFeatures[Sampling Feature Type],$A3304),CHAR(34),
", SamplingFeatureCode:  ",CHAR(34),INDEX(SamplingFeatures[Feature Code],$A3304),CHAR(34),
", SamplingFeatureName:  ",CHAR(34),INDEX(SamplingFeatures[Feature Name],$A3304),CHAR(34),
", SamplingFeatureDescription:  ",CHAR(34),INDEX(SamplingFeatures[Feature Description],$A3304),CHAR(34),
", SamplingFeatureGeotypeCV:  ",CHAR(34),INDEX(SamplingFeatures[Feature Geo Type],$A3304),CHAR(34),
", FeatureGeometry:  ",CHAR(34),INDEX(SamplingFeatures[Feature Geometry],$A3304),CHAR(34),
", Elevation_m:  ",CHAR(34),INDEX(SamplingFeatures[Elevation_m],$A3304),CHAR(34),
", ElevationDatumCV:  ",CHAR(34),ElevationDatum,CHAR(34),"}"))</f>
        <v>#REF!</v>
      </c>
      <c r="L3304" t="e">
        <f>IF(INDEX(SamplingFeatures[Sampling Feature Type],$A3304)&lt;&gt;"Site","",
CONCATENATE("  - &amp;SiteID",TEXT(SUMPRODUCT(--($L$3:$L3303&lt;&gt;"")),"0000"),
" {","SamplingFeatureID:  *SamplingFeatureID",TEXT($A3304,"0000"),
", SiteTypeCV:  ",CHAR(34),INDEX(Sites[Site Type],$A3304),CHAR(34),
", Latitude:  ",INDEX(Sites[Latitude],$A3304),
", Longitude:  ",INDEX(Sites[Longitude],$A3304),
", SRSName:  ",CHAR(34),LatLonDatum,CHAR(34),"}"))</f>
        <v>#REF!</v>
      </c>
      <c r="M3304" t="e">
        <f>IF(INDEX(SamplingFeatures[Sampling Feature Type],$A3304)&lt;&gt;"Specimen","",
CONCATENATE("  - &amp;SpecimenID",TEXT(SUMPRODUCT(--($M$3:$M3303&lt;&gt;"")),"0000"),
" {","SamplingFeatureID:  *SamplingFeatureID",TEXT($A3304,"0000"),
", SpecimenTypeCV:  ",CHAR(34),INDEX(Specimens[Specimen Type],$A3304),CHAR(34),
", SpecimenMediumCV:  ",INDEX(Specimens[Specimen Medium],$A3304),
", IsFieldSpecimen:  ",CHAR(34),INDEX(Specimens[Is Field Specimen?],$A3304),CHAR(34),"}"))</f>
        <v>#REF!</v>
      </c>
      <c r="N3304" t="e">
        <f>IF(COUNTA(SpatialOffsets[])=0,"", IF(INDEX(SpatialOffsets[Spatial Offset Type],$A3304)="","",
CONCATENATE("  - &amp;SpatialOffsetID",TEXT($A3304,"0000"),
" {","SpatialOffsetTypeCV:  ",CHAR(34),INDEX(SpatialOffsets[Spatial Offset Type],$A3304),CHAR(34),
", Offset1Value:  ",INDEX(SpatialOffsets[Offset 1 Value],$A3304),
", Offset1UnitID:  ",CHAR(34),INDEX(SpatialOffsets[Offset 1 Unit],$A3304),CHAR(34),
", Offset2Value:  ",INDEX(SpatialOffsets[Offset 2 Value],$A3304),
", Offset2UnitID:  ",CHAR(34),INDEX(SpatialOffsets[Offset 2 Unit],$A3304),CHAR(34),
", Offset3Value:  ",INDEX(SpatialOffsets[Offset 3 Value],$A3304),
", Offset3UnitID:  ",CHAR(34),INDEX(SpatialOffsets[Offset 3 Unit],$A3304),CHAR(34),,"}")))</f>
        <v>#REF!</v>
      </c>
      <c r="O3304" t="e">
        <f>IF(COUNTA(RelatedFeatures[])=0,"", IF(INDEX(RelatedFeatures[First Sampling Feature Code],$A3304)="","",
CONCATENATE("  - &amp;RelationID",TEXT($A3304,"0000"),
" {","SamplingFeatureID:  *SamplingFeatureID",TEXT(MATCH(INDEX(RelatedFeatures[First Sampling Feature Code],$A3304),SamplingFeatures[Feature Code],0),"0000"),
", RelationshipTypeCV:  ",CHAR(34),INDEX(RelatedFeatures[Relationship Type],$A3304),CHAR(34),
", RelatedFeatureID: *SamplingFeatureID",TEXT(MATCH(INDEX(RelatedFeatures[Second Sampling Feature Code],$A3304),SamplingFeatures[Feature Code],0),"0000"),
", SpatialOffsetID:  ",IF(INDEX(RelatedFeatures[Offset Number],$A3304)="","",CONCATENATE("*SpatialOffsetID",TEXT(INDEX(RelatedFeatures[Offset Number],$A3304),"0000"))),"}")))</f>
        <v>#REF!</v>
      </c>
      <c r="P3304" t="e">
        <f>IF(INDEX(Methods[Method Type],$A3304)="","",
CONCATENATE("  - &amp;MethodID",TEXT($A3304,"0000"),
" {","MethodTypeCV:  ",CHAR(34),INDEX(Methods[Method Type],$A3304),CHAR(34),
", MethodCode:  ",CHAR(34),INDEX(Methods[Method Code],$A3304),CHAR(34),
", MethodName:  ",CHAR(34),INDEX(Methods[Method Name],$A3304),CHAR(34),
", MethodDescription:  ",CHAR(34),INDEX(Methods[Method Description],$A3304),CHAR(34),
", MethodLink:  ",CHAR(34),INDEX(Methods[Method Link],$A3304),CHAR(34),
", OrganizationID: *OrganizationID",TEXT(MATCH(INDEX(Methods[Organization Name],$A3304),Organizations[Organization Name],0),"0000"),"}"))</f>
        <v>#REF!</v>
      </c>
      <c r="Q3304" t="e">
        <f>IF(INDEX(Variables[Variable Type],$A3304)="","",
CONCATENATE("  - &amp;VariableID",TEXT($A3304,"0000"),
" {","VariableTypeCV:  ",CHAR(34),INDEX(Variables[Variable Type],$A3304),CHAR(34),
", VariableCode:  ",CHAR(34),INDEX(Variables[Variable Code],$A3304),CHAR(34),
", VariableNameCV:  ",CHAR(34),INDEX(Variables[Variable Name],$A3304),CHAR(34),
", VariableDefinition:  ",CHAR(34),INDEX(Variables[Variable Definition],$A3304),CHAR(34),
", SpecciationCV:  ",CHAR(34),INDEX(Variables[Speciation],$A3304),CHAR(34),
", NoDataValue:  ",CHAR(34),INDEX(Variables[No Data Value],$A3304),CHAR(34),"}"))</f>
        <v>#REF!</v>
      </c>
    </row>
    <row r="3305" spans="1:17" x14ac:dyDescent="0.25">
      <c r="A3305">
        <v>3302</v>
      </c>
      <c r="D3305" t="e">
        <f>IF(INDEX(People[First Name],$A3305)="","",
CONCATENATE("  - &amp;PersonID",TEXT($A3305,"0000"),
" {","PersonFirstName:  ",CHAR(34),INDEX(People[First Name],$A3305),CHAR(34),
", PersonMiddleName:  ",CHAR(34),INDEX(People[Middle Name],$A3305),CHAR(34),
", PersonLastName:  ",CHAR(34),INDEX(People[Last Name],$A3305),CHAR(34),"}"))</f>
        <v>#REF!</v>
      </c>
      <c r="E3305" t="e">
        <f>IF(INDEX(Organizations[Organization Type '[CV']],$A3305)="","",
CONCATENATE("  - &amp;OrganizationID",TEXT($A3305,"0000"),
" {","OrganizationTypeCV:  ",CHAR(34),INDEX(Organizations[Organization Type '[CV']],$A3305),CHAR(34),
", OrganizationCode:  ",CHAR(34),INDEX(Organizations[Organization Code],$A3305),CHAR(34),
", OrganizationName:  ",CHAR(34),INDEX(Organizations[Organization Name],$A3305),CHAR(34),
", OrganizationDescription:  ",CHAR(34),INDEX(Organizations[Organization Description],$A3305),CHAR(34),
", OrganizationLink:  ",CHAR(34),INDEX(Organizations[Organization Link],$A3305),CHAR(34),"}"))</f>
        <v>#REF!</v>
      </c>
      <c r="F3305" t="e">
        <f>IF(INDEX(People[First Name],$A3305)="","",
CONCATENATE("  - &amp;AffiliationID",TEXT($A3305,"0000"),
" {PersonID: *PersonID",TEXT($A3305,"0000"),
", OrganizationID: *OrganizationID",TEXT(MATCH(INDEX(People[Organization Name],$A3305),Organizations[Organization Name],0),"0000"),
", IsPrimaryOrganizationContact: , AffiliationStartDate: , AffiliationEndDate: , PrimaryPhone: ",
", PrimaryEmail: ",CHAR(34),INDEX(People[Primary Email],$A3305),CHAR(34),
", PrimaryAddress: ",CHAR(34),INDEX(People[Primary Address],$A3305),CHAR(34),
", PersonLink: }"))</f>
        <v>#REF!</v>
      </c>
      <c r="H3305" t="e">
        <f>IF(COUNTA(CitationInformation)=0,"",IF(INDEX(AuthorList[Author Name],$A3305)="","",
CONCATENATE("  - &amp;AuthorListID",TEXT($A3305,"0000"),
"  {CitationID: *CitationID0001",
", PersonID: *PersonID",TEXT(MATCH(INDEX(AuthorList[Author Name],$A3305),People[Full Name],0),"0000"),
", AuthorOrder: ",INDEX(AuthorList[Author Number],$A3305),"}")))</f>
        <v>#REF!</v>
      </c>
      <c r="K3305" t="e">
        <f>IF(INDEX(SamplingFeatures[Feature Code],$A3305)="","",
CONCATENATE("  - &amp;SamplingFeatureID",TEXT($A3305,"0000"),
" {","SamplingFeatureUUID:  ",CHAR(34),INDEX(SamplingFeatures[Sampling Feature UUID],$A3305),CHAR(34),
", SamplingFeatureTypeCV:  ",CHAR(34),INDEX(SamplingFeatures[Sampling Feature Type],$A3305),CHAR(34),
", SamplingFeatureCode:  ",CHAR(34),INDEX(SamplingFeatures[Feature Code],$A3305),CHAR(34),
", SamplingFeatureName:  ",CHAR(34),INDEX(SamplingFeatures[Feature Name],$A3305),CHAR(34),
", SamplingFeatureDescription:  ",CHAR(34),INDEX(SamplingFeatures[Feature Description],$A3305),CHAR(34),
", SamplingFeatureGeotypeCV:  ",CHAR(34),INDEX(SamplingFeatures[Feature Geo Type],$A3305),CHAR(34),
", FeatureGeometry:  ",CHAR(34),INDEX(SamplingFeatures[Feature Geometry],$A3305),CHAR(34),
", Elevation_m:  ",CHAR(34),INDEX(SamplingFeatures[Elevation_m],$A3305),CHAR(34),
", ElevationDatumCV:  ",CHAR(34),ElevationDatum,CHAR(34),"}"))</f>
        <v>#REF!</v>
      </c>
      <c r="L3305" t="e">
        <f>IF(INDEX(SamplingFeatures[Sampling Feature Type],$A3305)&lt;&gt;"Site","",
CONCATENATE("  - &amp;SiteID",TEXT(SUMPRODUCT(--($L$3:$L3304&lt;&gt;"")),"0000"),
" {","SamplingFeatureID:  *SamplingFeatureID",TEXT($A3305,"0000"),
", SiteTypeCV:  ",CHAR(34),INDEX(Sites[Site Type],$A3305),CHAR(34),
", Latitude:  ",INDEX(Sites[Latitude],$A3305),
", Longitude:  ",INDEX(Sites[Longitude],$A3305),
", SRSName:  ",CHAR(34),LatLonDatum,CHAR(34),"}"))</f>
        <v>#REF!</v>
      </c>
      <c r="M3305" t="e">
        <f>IF(INDEX(SamplingFeatures[Sampling Feature Type],$A3305)&lt;&gt;"Specimen","",
CONCATENATE("  - &amp;SpecimenID",TEXT(SUMPRODUCT(--($M$3:$M3304&lt;&gt;"")),"0000"),
" {","SamplingFeatureID:  *SamplingFeatureID",TEXT($A3305,"0000"),
", SpecimenTypeCV:  ",CHAR(34),INDEX(Specimens[Specimen Type],$A3305),CHAR(34),
", SpecimenMediumCV:  ",INDEX(Specimens[Specimen Medium],$A3305),
", IsFieldSpecimen:  ",CHAR(34),INDEX(Specimens[Is Field Specimen?],$A3305),CHAR(34),"}"))</f>
        <v>#REF!</v>
      </c>
      <c r="N3305" t="e">
        <f>IF(COUNTA(SpatialOffsets[])=0,"", IF(INDEX(SpatialOffsets[Spatial Offset Type],$A3305)="","",
CONCATENATE("  - &amp;SpatialOffsetID",TEXT($A3305,"0000"),
" {","SpatialOffsetTypeCV:  ",CHAR(34),INDEX(SpatialOffsets[Spatial Offset Type],$A3305),CHAR(34),
", Offset1Value:  ",INDEX(SpatialOffsets[Offset 1 Value],$A3305),
", Offset1UnitID:  ",CHAR(34),INDEX(SpatialOffsets[Offset 1 Unit],$A3305),CHAR(34),
", Offset2Value:  ",INDEX(SpatialOffsets[Offset 2 Value],$A3305),
", Offset2UnitID:  ",CHAR(34),INDEX(SpatialOffsets[Offset 2 Unit],$A3305),CHAR(34),
", Offset3Value:  ",INDEX(SpatialOffsets[Offset 3 Value],$A3305),
", Offset3UnitID:  ",CHAR(34),INDEX(SpatialOffsets[Offset 3 Unit],$A3305),CHAR(34),,"}")))</f>
        <v>#REF!</v>
      </c>
      <c r="O3305" t="e">
        <f>IF(COUNTA(RelatedFeatures[])=0,"", IF(INDEX(RelatedFeatures[First Sampling Feature Code],$A3305)="","",
CONCATENATE("  - &amp;RelationID",TEXT($A3305,"0000"),
" {","SamplingFeatureID:  *SamplingFeatureID",TEXT(MATCH(INDEX(RelatedFeatures[First Sampling Feature Code],$A3305),SamplingFeatures[Feature Code],0),"0000"),
", RelationshipTypeCV:  ",CHAR(34),INDEX(RelatedFeatures[Relationship Type],$A3305),CHAR(34),
", RelatedFeatureID: *SamplingFeatureID",TEXT(MATCH(INDEX(RelatedFeatures[Second Sampling Feature Code],$A3305),SamplingFeatures[Feature Code],0),"0000"),
", SpatialOffsetID:  ",IF(INDEX(RelatedFeatures[Offset Number],$A3305)="","",CONCATENATE("*SpatialOffsetID",TEXT(INDEX(RelatedFeatures[Offset Number],$A3305),"0000"))),"}")))</f>
        <v>#REF!</v>
      </c>
      <c r="P3305" t="e">
        <f>IF(INDEX(Methods[Method Type],$A3305)="","",
CONCATENATE("  - &amp;MethodID",TEXT($A3305,"0000"),
" {","MethodTypeCV:  ",CHAR(34),INDEX(Methods[Method Type],$A3305),CHAR(34),
", MethodCode:  ",CHAR(34),INDEX(Methods[Method Code],$A3305),CHAR(34),
", MethodName:  ",CHAR(34),INDEX(Methods[Method Name],$A3305),CHAR(34),
", MethodDescription:  ",CHAR(34),INDEX(Methods[Method Description],$A3305),CHAR(34),
", MethodLink:  ",CHAR(34),INDEX(Methods[Method Link],$A3305),CHAR(34),
", OrganizationID: *OrganizationID",TEXT(MATCH(INDEX(Methods[Organization Name],$A3305),Organizations[Organization Name],0),"0000"),"}"))</f>
        <v>#REF!</v>
      </c>
      <c r="Q3305" t="e">
        <f>IF(INDEX(Variables[Variable Type],$A3305)="","",
CONCATENATE("  - &amp;VariableID",TEXT($A3305,"0000"),
" {","VariableTypeCV:  ",CHAR(34),INDEX(Variables[Variable Type],$A3305),CHAR(34),
", VariableCode:  ",CHAR(34),INDEX(Variables[Variable Code],$A3305),CHAR(34),
", VariableNameCV:  ",CHAR(34),INDEX(Variables[Variable Name],$A3305),CHAR(34),
", VariableDefinition:  ",CHAR(34),INDEX(Variables[Variable Definition],$A3305),CHAR(34),
", SpecciationCV:  ",CHAR(34),INDEX(Variables[Speciation],$A3305),CHAR(34),
", NoDataValue:  ",CHAR(34),INDEX(Variables[No Data Value],$A3305),CHAR(34),"}"))</f>
        <v>#REF!</v>
      </c>
    </row>
    <row r="3306" spans="1:17" x14ac:dyDescent="0.25">
      <c r="A3306">
        <v>3303</v>
      </c>
      <c r="D3306" t="e">
        <f>IF(INDEX(People[First Name],$A3306)="","",
CONCATENATE("  - &amp;PersonID",TEXT($A3306,"0000"),
" {","PersonFirstName:  ",CHAR(34),INDEX(People[First Name],$A3306),CHAR(34),
", PersonMiddleName:  ",CHAR(34),INDEX(People[Middle Name],$A3306),CHAR(34),
", PersonLastName:  ",CHAR(34),INDEX(People[Last Name],$A3306),CHAR(34),"}"))</f>
        <v>#REF!</v>
      </c>
      <c r="E3306" t="e">
        <f>IF(INDEX(Organizations[Organization Type '[CV']],$A3306)="","",
CONCATENATE("  - &amp;OrganizationID",TEXT($A3306,"0000"),
" {","OrganizationTypeCV:  ",CHAR(34),INDEX(Organizations[Organization Type '[CV']],$A3306),CHAR(34),
", OrganizationCode:  ",CHAR(34),INDEX(Organizations[Organization Code],$A3306),CHAR(34),
", OrganizationName:  ",CHAR(34),INDEX(Organizations[Organization Name],$A3306),CHAR(34),
", OrganizationDescription:  ",CHAR(34),INDEX(Organizations[Organization Description],$A3306),CHAR(34),
", OrganizationLink:  ",CHAR(34),INDEX(Organizations[Organization Link],$A3306),CHAR(34),"}"))</f>
        <v>#REF!</v>
      </c>
      <c r="F3306" t="e">
        <f>IF(INDEX(People[First Name],$A3306)="","",
CONCATENATE("  - &amp;AffiliationID",TEXT($A3306,"0000"),
" {PersonID: *PersonID",TEXT($A3306,"0000"),
", OrganizationID: *OrganizationID",TEXT(MATCH(INDEX(People[Organization Name],$A3306),Organizations[Organization Name],0),"0000"),
", IsPrimaryOrganizationContact: , AffiliationStartDate: , AffiliationEndDate: , PrimaryPhone: ",
", PrimaryEmail: ",CHAR(34),INDEX(People[Primary Email],$A3306),CHAR(34),
", PrimaryAddress: ",CHAR(34),INDEX(People[Primary Address],$A3306),CHAR(34),
", PersonLink: }"))</f>
        <v>#REF!</v>
      </c>
      <c r="H3306" t="e">
        <f>IF(COUNTA(CitationInformation)=0,"",IF(INDEX(AuthorList[Author Name],$A3306)="","",
CONCATENATE("  - &amp;AuthorListID",TEXT($A3306,"0000"),
"  {CitationID: *CitationID0001",
", PersonID: *PersonID",TEXT(MATCH(INDEX(AuthorList[Author Name],$A3306),People[Full Name],0),"0000"),
", AuthorOrder: ",INDEX(AuthorList[Author Number],$A3306),"}")))</f>
        <v>#REF!</v>
      </c>
      <c r="K3306" t="e">
        <f>IF(INDEX(SamplingFeatures[Feature Code],$A3306)="","",
CONCATENATE("  - &amp;SamplingFeatureID",TEXT($A3306,"0000"),
" {","SamplingFeatureUUID:  ",CHAR(34),INDEX(SamplingFeatures[Sampling Feature UUID],$A3306),CHAR(34),
", SamplingFeatureTypeCV:  ",CHAR(34),INDEX(SamplingFeatures[Sampling Feature Type],$A3306),CHAR(34),
", SamplingFeatureCode:  ",CHAR(34),INDEX(SamplingFeatures[Feature Code],$A3306),CHAR(34),
", SamplingFeatureName:  ",CHAR(34),INDEX(SamplingFeatures[Feature Name],$A3306),CHAR(34),
", SamplingFeatureDescription:  ",CHAR(34),INDEX(SamplingFeatures[Feature Description],$A3306),CHAR(34),
", SamplingFeatureGeotypeCV:  ",CHAR(34),INDEX(SamplingFeatures[Feature Geo Type],$A3306),CHAR(34),
", FeatureGeometry:  ",CHAR(34),INDEX(SamplingFeatures[Feature Geometry],$A3306),CHAR(34),
", Elevation_m:  ",CHAR(34),INDEX(SamplingFeatures[Elevation_m],$A3306),CHAR(34),
", ElevationDatumCV:  ",CHAR(34),ElevationDatum,CHAR(34),"}"))</f>
        <v>#REF!</v>
      </c>
      <c r="L3306" t="e">
        <f>IF(INDEX(SamplingFeatures[Sampling Feature Type],$A3306)&lt;&gt;"Site","",
CONCATENATE("  - &amp;SiteID",TEXT(SUMPRODUCT(--($L$3:$L3305&lt;&gt;"")),"0000"),
" {","SamplingFeatureID:  *SamplingFeatureID",TEXT($A3306,"0000"),
", SiteTypeCV:  ",CHAR(34),INDEX(Sites[Site Type],$A3306),CHAR(34),
", Latitude:  ",INDEX(Sites[Latitude],$A3306),
", Longitude:  ",INDEX(Sites[Longitude],$A3306),
", SRSName:  ",CHAR(34),LatLonDatum,CHAR(34),"}"))</f>
        <v>#REF!</v>
      </c>
      <c r="M3306" t="e">
        <f>IF(INDEX(SamplingFeatures[Sampling Feature Type],$A3306)&lt;&gt;"Specimen","",
CONCATENATE("  - &amp;SpecimenID",TEXT(SUMPRODUCT(--($M$3:$M3305&lt;&gt;"")),"0000"),
" {","SamplingFeatureID:  *SamplingFeatureID",TEXT($A3306,"0000"),
", SpecimenTypeCV:  ",CHAR(34),INDEX(Specimens[Specimen Type],$A3306),CHAR(34),
", SpecimenMediumCV:  ",INDEX(Specimens[Specimen Medium],$A3306),
", IsFieldSpecimen:  ",CHAR(34),INDEX(Specimens[Is Field Specimen?],$A3306),CHAR(34),"}"))</f>
        <v>#REF!</v>
      </c>
      <c r="N3306" t="e">
        <f>IF(COUNTA(SpatialOffsets[])=0,"", IF(INDEX(SpatialOffsets[Spatial Offset Type],$A3306)="","",
CONCATENATE("  - &amp;SpatialOffsetID",TEXT($A3306,"0000"),
" {","SpatialOffsetTypeCV:  ",CHAR(34),INDEX(SpatialOffsets[Spatial Offset Type],$A3306),CHAR(34),
", Offset1Value:  ",INDEX(SpatialOffsets[Offset 1 Value],$A3306),
", Offset1UnitID:  ",CHAR(34),INDEX(SpatialOffsets[Offset 1 Unit],$A3306),CHAR(34),
", Offset2Value:  ",INDEX(SpatialOffsets[Offset 2 Value],$A3306),
", Offset2UnitID:  ",CHAR(34),INDEX(SpatialOffsets[Offset 2 Unit],$A3306),CHAR(34),
", Offset3Value:  ",INDEX(SpatialOffsets[Offset 3 Value],$A3306),
", Offset3UnitID:  ",CHAR(34),INDEX(SpatialOffsets[Offset 3 Unit],$A3306),CHAR(34),,"}")))</f>
        <v>#REF!</v>
      </c>
      <c r="O3306" t="e">
        <f>IF(COUNTA(RelatedFeatures[])=0,"", IF(INDEX(RelatedFeatures[First Sampling Feature Code],$A3306)="","",
CONCATENATE("  - &amp;RelationID",TEXT($A3306,"0000"),
" {","SamplingFeatureID:  *SamplingFeatureID",TEXT(MATCH(INDEX(RelatedFeatures[First Sampling Feature Code],$A3306),SamplingFeatures[Feature Code],0),"0000"),
", RelationshipTypeCV:  ",CHAR(34),INDEX(RelatedFeatures[Relationship Type],$A3306),CHAR(34),
", RelatedFeatureID: *SamplingFeatureID",TEXT(MATCH(INDEX(RelatedFeatures[Second Sampling Feature Code],$A3306),SamplingFeatures[Feature Code],0),"0000"),
", SpatialOffsetID:  ",IF(INDEX(RelatedFeatures[Offset Number],$A3306)="","",CONCATENATE("*SpatialOffsetID",TEXT(INDEX(RelatedFeatures[Offset Number],$A3306),"0000"))),"}")))</f>
        <v>#REF!</v>
      </c>
      <c r="P3306" t="e">
        <f>IF(INDEX(Methods[Method Type],$A3306)="","",
CONCATENATE("  - &amp;MethodID",TEXT($A3306,"0000"),
" {","MethodTypeCV:  ",CHAR(34),INDEX(Methods[Method Type],$A3306),CHAR(34),
", MethodCode:  ",CHAR(34),INDEX(Methods[Method Code],$A3306),CHAR(34),
", MethodName:  ",CHAR(34),INDEX(Methods[Method Name],$A3306),CHAR(34),
", MethodDescription:  ",CHAR(34),INDEX(Methods[Method Description],$A3306),CHAR(34),
", MethodLink:  ",CHAR(34),INDEX(Methods[Method Link],$A3306),CHAR(34),
", OrganizationID: *OrganizationID",TEXT(MATCH(INDEX(Methods[Organization Name],$A3306),Organizations[Organization Name],0),"0000"),"}"))</f>
        <v>#REF!</v>
      </c>
      <c r="Q3306" t="e">
        <f>IF(INDEX(Variables[Variable Type],$A3306)="","",
CONCATENATE("  - &amp;VariableID",TEXT($A3306,"0000"),
" {","VariableTypeCV:  ",CHAR(34),INDEX(Variables[Variable Type],$A3306),CHAR(34),
", VariableCode:  ",CHAR(34),INDEX(Variables[Variable Code],$A3306),CHAR(34),
", VariableNameCV:  ",CHAR(34),INDEX(Variables[Variable Name],$A3306),CHAR(34),
", VariableDefinition:  ",CHAR(34),INDEX(Variables[Variable Definition],$A3306),CHAR(34),
", SpecciationCV:  ",CHAR(34),INDEX(Variables[Speciation],$A3306),CHAR(34),
", NoDataValue:  ",CHAR(34),INDEX(Variables[No Data Value],$A3306),CHAR(34),"}"))</f>
        <v>#REF!</v>
      </c>
    </row>
    <row r="3307" spans="1:17" x14ac:dyDescent="0.25">
      <c r="A3307">
        <v>3304</v>
      </c>
      <c r="D3307" t="e">
        <f>IF(INDEX(People[First Name],$A3307)="","",
CONCATENATE("  - &amp;PersonID",TEXT($A3307,"0000"),
" {","PersonFirstName:  ",CHAR(34),INDEX(People[First Name],$A3307),CHAR(34),
", PersonMiddleName:  ",CHAR(34),INDEX(People[Middle Name],$A3307),CHAR(34),
", PersonLastName:  ",CHAR(34),INDEX(People[Last Name],$A3307),CHAR(34),"}"))</f>
        <v>#REF!</v>
      </c>
      <c r="E3307" t="e">
        <f>IF(INDEX(Organizations[Organization Type '[CV']],$A3307)="","",
CONCATENATE("  - &amp;OrganizationID",TEXT($A3307,"0000"),
" {","OrganizationTypeCV:  ",CHAR(34),INDEX(Organizations[Organization Type '[CV']],$A3307),CHAR(34),
", OrganizationCode:  ",CHAR(34),INDEX(Organizations[Organization Code],$A3307),CHAR(34),
", OrganizationName:  ",CHAR(34),INDEX(Organizations[Organization Name],$A3307),CHAR(34),
", OrganizationDescription:  ",CHAR(34),INDEX(Organizations[Organization Description],$A3307),CHAR(34),
", OrganizationLink:  ",CHAR(34),INDEX(Organizations[Organization Link],$A3307),CHAR(34),"}"))</f>
        <v>#REF!</v>
      </c>
      <c r="F3307" t="e">
        <f>IF(INDEX(People[First Name],$A3307)="","",
CONCATENATE("  - &amp;AffiliationID",TEXT($A3307,"0000"),
" {PersonID: *PersonID",TEXT($A3307,"0000"),
", OrganizationID: *OrganizationID",TEXT(MATCH(INDEX(People[Organization Name],$A3307),Organizations[Organization Name],0),"0000"),
", IsPrimaryOrganizationContact: , AffiliationStartDate: , AffiliationEndDate: , PrimaryPhone: ",
", PrimaryEmail: ",CHAR(34),INDEX(People[Primary Email],$A3307),CHAR(34),
", PrimaryAddress: ",CHAR(34),INDEX(People[Primary Address],$A3307),CHAR(34),
", PersonLink: }"))</f>
        <v>#REF!</v>
      </c>
      <c r="H3307" t="e">
        <f>IF(COUNTA(CitationInformation)=0,"",IF(INDEX(AuthorList[Author Name],$A3307)="","",
CONCATENATE("  - &amp;AuthorListID",TEXT($A3307,"0000"),
"  {CitationID: *CitationID0001",
", PersonID: *PersonID",TEXT(MATCH(INDEX(AuthorList[Author Name],$A3307),People[Full Name],0),"0000"),
", AuthorOrder: ",INDEX(AuthorList[Author Number],$A3307),"}")))</f>
        <v>#REF!</v>
      </c>
      <c r="K3307" t="e">
        <f>IF(INDEX(SamplingFeatures[Feature Code],$A3307)="","",
CONCATENATE("  - &amp;SamplingFeatureID",TEXT($A3307,"0000"),
" {","SamplingFeatureUUID:  ",CHAR(34),INDEX(SamplingFeatures[Sampling Feature UUID],$A3307),CHAR(34),
", SamplingFeatureTypeCV:  ",CHAR(34),INDEX(SamplingFeatures[Sampling Feature Type],$A3307),CHAR(34),
", SamplingFeatureCode:  ",CHAR(34),INDEX(SamplingFeatures[Feature Code],$A3307),CHAR(34),
", SamplingFeatureName:  ",CHAR(34),INDEX(SamplingFeatures[Feature Name],$A3307),CHAR(34),
", SamplingFeatureDescription:  ",CHAR(34),INDEX(SamplingFeatures[Feature Description],$A3307),CHAR(34),
", SamplingFeatureGeotypeCV:  ",CHAR(34),INDEX(SamplingFeatures[Feature Geo Type],$A3307),CHAR(34),
", FeatureGeometry:  ",CHAR(34),INDEX(SamplingFeatures[Feature Geometry],$A3307),CHAR(34),
", Elevation_m:  ",CHAR(34),INDEX(SamplingFeatures[Elevation_m],$A3307),CHAR(34),
", ElevationDatumCV:  ",CHAR(34),ElevationDatum,CHAR(34),"}"))</f>
        <v>#REF!</v>
      </c>
      <c r="L3307" t="e">
        <f>IF(INDEX(SamplingFeatures[Sampling Feature Type],$A3307)&lt;&gt;"Site","",
CONCATENATE("  - &amp;SiteID",TEXT(SUMPRODUCT(--($L$3:$L3306&lt;&gt;"")),"0000"),
" {","SamplingFeatureID:  *SamplingFeatureID",TEXT($A3307,"0000"),
", SiteTypeCV:  ",CHAR(34),INDEX(Sites[Site Type],$A3307),CHAR(34),
", Latitude:  ",INDEX(Sites[Latitude],$A3307),
", Longitude:  ",INDEX(Sites[Longitude],$A3307),
", SRSName:  ",CHAR(34),LatLonDatum,CHAR(34),"}"))</f>
        <v>#REF!</v>
      </c>
      <c r="M3307" t="e">
        <f>IF(INDEX(SamplingFeatures[Sampling Feature Type],$A3307)&lt;&gt;"Specimen","",
CONCATENATE("  - &amp;SpecimenID",TEXT(SUMPRODUCT(--($M$3:$M3306&lt;&gt;"")),"0000"),
" {","SamplingFeatureID:  *SamplingFeatureID",TEXT($A3307,"0000"),
", SpecimenTypeCV:  ",CHAR(34),INDEX(Specimens[Specimen Type],$A3307),CHAR(34),
", SpecimenMediumCV:  ",INDEX(Specimens[Specimen Medium],$A3307),
", IsFieldSpecimen:  ",CHAR(34),INDEX(Specimens[Is Field Specimen?],$A3307),CHAR(34),"}"))</f>
        <v>#REF!</v>
      </c>
      <c r="N3307" t="e">
        <f>IF(COUNTA(SpatialOffsets[])=0,"", IF(INDEX(SpatialOffsets[Spatial Offset Type],$A3307)="","",
CONCATENATE("  - &amp;SpatialOffsetID",TEXT($A3307,"0000"),
" {","SpatialOffsetTypeCV:  ",CHAR(34),INDEX(SpatialOffsets[Spatial Offset Type],$A3307),CHAR(34),
", Offset1Value:  ",INDEX(SpatialOffsets[Offset 1 Value],$A3307),
", Offset1UnitID:  ",CHAR(34),INDEX(SpatialOffsets[Offset 1 Unit],$A3307),CHAR(34),
", Offset2Value:  ",INDEX(SpatialOffsets[Offset 2 Value],$A3307),
", Offset2UnitID:  ",CHAR(34),INDEX(SpatialOffsets[Offset 2 Unit],$A3307),CHAR(34),
", Offset3Value:  ",INDEX(SpatialOffsets[Offset 3 Value],$A3307),
", Offset3UnitID:  ",CHAR(34),INDEX(SpatialOffsets[Offset 3 Unit],$A3307),CHAR(34),,"}")))</f>
        <v>#REF!</v>
      </c>
      <c r="O3307" t="e">
        <f>IF(COUNTA(RelatedFeatures[])=0,"", IF(INDEX(RelatedFeatures[First Sampling Feature Code],$A3307)="","",
CONCATENATE("  - &amp;RelationID",TEXT($A3307,"0000"),
" {","SamplingFeatureID:  *SamplingFeatureID",TEXT(MATCH(INDEX(RelatedFeatures[First Sampling Feature Code],$A3307),SamplingFeatures[Feature Code],0),"0000"),
", RelationshipTypeCV:  ",CHAR(34),INDEX(RelatedFeatures[Relationship Type],$A3307),CHAR(34),
", RelatedFeatureID: *SamplingFeatureID",TEXT(MATCH(INDEX(RelatedFeatures[Second Sampling Feature Code],$A3307),SamplingFeatures[Feature Code],0),"0000"),
", SpatialOffsetID:  ",IF(INDEX(RelatedFeatures[Offset Number],$A3307)="","",CONCATENATE("*SpatialOffsetID",TEXT(INDEX(RelatedFeatures[Offset Number],$A3307),"0000"))),"}")))</f>
        <v>#REF!</v>
      </c>
      <c r="P3307" t="e">
        <f>IF(INDEX(Methods[Method Type],$A3307)="","",
CONCATENATE("  - &amp;MethodID",TEXT($A3307,"0000"),
" {","MethodTypeCV:  ",CHAR(34),INDEX(Methods[Method Type],$A3307),CHAR(34),
", MethodCode:  ",CHAR(34),INDEX(Methods[Method Code],$A3307),CHAR(34),
", MethodName:  ",CHAR(34),INDEX(Methods[Method Name],$A3307),CHAR(34),
", MethodDescription:  ",CHAR(34),INDEX(Methods[Method Description],$A3307),CHAR(34),
", MethodLink:  ",CHAR(34),INDEX(Methods[Method Link],$A3307),CHAR(34),
", OrganizationID: *OrganizationID",TEXT(MATCH(INDEX(Methods[Organization Name],$A3307),Organizations[Organization Name],0),"0000"),"}"))</f>
        <v>#REF!</v>
      </c>
      <c r="Q3307" t="e">
        <f>IF(INDEX(Variables[Variable Type],$A3307)="","",
CONCATENATE("  - &amp;VariableID",TEXT($A3307,"0000"),
" {","VariableTypeCV:  ",CHAR(34),INDEX(Variables[Variable Type],$A3307),CHAR(34),
", VariableCode:  ",CHAR(34),INDEX(Variables[Variable Code],$A3307),CHAR(34),
", VariableNameCV:  ",CHAR(34),INDEX(Variables[Variable Name],$A3307),CHAR(34),
", VariableDefinition:  ",CHAR(34),INDEX(Variables[Variable Definition],$A3307),CHAR(34),
", SpecciationCV:  ",CHAR(34),INDEX(Variables[Speciation],$A3307),CHAR(34),
", NoDataValue:  ",CHAR(34),INDEX(Variables[No Data Value],$A3307),CHAR(34),"}"))</f>
        <v>#REF!</v>
      </c>
    </row>
    <row r="3308" spans="1:17" x14ac:dyDescent="0.25">
      <c r="A3308">
        <v>3305</v>
      </c>
      <c r="D3308" t="e">
        <f>IF(INDEX(People[First Name],$A3308)="","",
CONCATENATE("  - &amp;PersonID",TEXT($A3308,"0000"),
" {","PersonFirstName:  ",CHAR(34),INDEX(People[First Name],$A3308),CHAR(34),
", PersonMiddleName:  ",CHAR(34),INDEX(People[Middle Name],$A3308),CHAR(34),
", PersonLastName:  ",CHAR(34),INDEX(People[Last Name],$A3308),CHAR(34),"}"))</f>
        <v>#REF!</v>
      </c>
      <c r="E3308" t="e">
        <f>IF(INDEX(Organizations[Organization Type '[CV']],$A3308)="","",
CONCATENATE("  - &amp;OrganizationID",TEXT($A3308,"0000"),
" {","OrganizationTypeCV:  ",CHAR(34),INDEX(Organizations[Organization Type '[CV']],$A3308),CHAR(34),
", OrganizationCode:  ",CHAR(34),INDEX(Organizations[Organization Code],$A3308),CHAR(34),
", OrganizationName:  ",CHAR(34),INDEX(Organizations[Organization Name],$A3308),CHAR(34),
", OrganizationDescription:  ",CHAR(34),INDEX(Organizations[Organization Description],$A3308),CHAR(34),
", OrganizationLink:  ",CHAR(34),INDEX(Organizations[Organization Link],$A3308),CHAR(34),"}"))</f>
        <v>#REF!</v>
      </c>
      <c r="F3308" t="e">
        <f>IF(INDEX(People[First Name],$A3308)="","",
CONCATENATE("  - &amp;AffiliationID",TEXT($A3308,"0000"),
" {PersonID: *PersonID",TEXT($A3308,"0000"),
", OrganizationID: *OrganizationID",TEXT(MATCH(INDEX(People[Organization Name],$A3308),Organizations[Organization Name],0),"0000"),
", IsPrimaryOrganizationContact: , AffiliationStartDate: , AffiliationEndDate: , PrimaryPhone: ",
", PrimaryEmail: ",CHAR(34),INDEX(People[Primary Email],$A3308),CHAR(34),
", PrimaryAddress: ",CHAR(34),INDEX(People[Primary Address],$A3308),CHAR(34),
", PersonLink: }"))</f>
        <v>#REF!</v>
      </c>
      <c r="H3308" t="e">
        <f>IF(COUNTA(CitationInformation)=0,"",IF(INDEX(AuthorList[Author Name],$A3308)="","",
CONCATENATE("  - &amp;AuthorListID",TEXT($A3308,"0000"),
"  {CitationID: *CitationID0001",
", PersonID: *PersonID",TEXT(MATCH(INDEX(AuthorList[Author Name],$A3308),People[Full Name],0),"0000"),
", AuthorOrder: ",INDEX(AuthorList[Author Number],$A3308),"}")))</f>
        <v>#REF!</v>
      </c>
      <c r="K3308" t="e">
        <f>IF(INDEX(SamplingFeatures[Feature Code],$A3308)="","",
CONCATENATE("  - &amp;SamplingFeatureID",TEXT($A3308,"0000"),
" {","SamplingFeatureUUID:  ",CHAR(34),INDEX(SamplingFeatures[Sampling Feature UUID],$A3308),CHAR(34),
", SamplingFeatureTypeCV:  ",CHAR(34),INDEX(SamplingFeatures[Sampling Feature Type],$A3308),CHAR(34),
", SamplingFeatureCode:  ",CHAR(34),INDEX(SamplingFeatures[Feature Code],$A3308),CHAR(34),
", SamplingFeatureName:  ",CHAR(34),INDEX(SamplingFeatures[Feature Name],$A3308),CHAR(34),
", SamplingFeatureDescription:  ",CHAR(34),INDEX(SamplingFeatures[Feature Description],$A3308),CHAR(34),
", SamplingFeatureGeotypeCV:  ",CHAR(34),INDEX(SamplingFeatures[Feature Geo Type],$A3308),CHAR(34),
", FeatureGeometry:  ",CHAR(34),INDEX(SamplingFeatures[Feature Geometry],$A3308),CHAR(34),
", Elevation_m:  ",CHAR(34),INDEX(SamplingFeatures[Elevation_m],$A3308),CHAR(34),
", ElevationDatumCV:  ",CHAR(34),ElevationDatum,CHAR(34),"}"))</f>
        <v>#REF!</v>
      </c>
      <c r="L3308" t="e">
        <f>IF(INDEX(SamplingFeatures[Sampling Feature Type],$A3308)&lt;&gt;"Site","",
CONCATENATE("  - &amp;SiteID",TEXT(SUMPRODUCT(--($L$3:$L3307&lt;&gt;"")),"0000"),
" {","SamplingFeatureID:  *SamplingFeatureID",TEXT($A3308,"0000"),
", SiteTypeCV:  ",CHAR(34),INDEX(Sites[Site Type],$A3308),CHAR(34),
", Latitude:  ",INDEX(Sites[Latitude],$A3308),
", Longitude:  ",INDEX(Sites[Longitude],$A3308),
", SRSName:  ",CHAR(34),LatLonDatum,CHAR(34),"}"))</f>
        <v>#REF!</v>
      </c>
      <c r="M3308" t="e">
        <f>IF(INDEX(SamplingFeatures[Sampling Feature Type],$A3308)&lt;&gt;"Specimen","",
CONCATENATE("  - &amp;SpecimenID",TEXT(SUMPRODUCT(--($M$3:$M3307&lt;&gt;"")),"0000"),
" {","SamplingFeatureID:  *SamplingFeatureID",TEXT($A3308,"0000"),
", SpecimenTypeCV:  ",CHAR(34),INDEX(Specimens[Specimen Type],$A3308),CHAR(34),
", SpecimenMediumCV:  ",INDEX(Specimens[Specimen Medium],$A3308),
", IsFieldSpecimen:  ",CHAR(34),INDEX(Specimens[Is Field Specimen?],$A3308),CHAR(34),"}"))</f>
        <v>#REF!</v>
      </c>
      <c r="N3308" t="e">
        <f>IF(COUNTA(SpatialOffsets[])=0,"", IF(INDEX(SpatialOffsets[Spatial Offset Type],$A3308)="","",
CONCATENATE("  - &amp;SpatialOffsetID",TEXT($A3308,"0000"),
" {","SpatialOffsetTypeCV:  ",CHAR(34),INDEX(SpatialOffsets[Spatial Offset Type],$A3308),CHAR(34),
", Offset1Value:  ",INDEX(SpatialOffsets[Offset 1 Value],$A3308),
", Offset1UnitID:  ",CHAR(34),INDEX(SpatialOffsets[Offset 1 Unit],$A3308),CHAR(34),
", Offset2Value:  ",INDEX(SpatialOffsets[Offset 2 Value],$A3308),
", Offset2UnitID:  ",CHAR(34),INDEX(SpatialOffsets[Offset 2 Unit],$A3308),CHAR(34),
", Offset3Value:  ",INDEX(SpatialOffsets[Offset 3 Value],$A3308),
", Offset3UnitID:  ",CHAR(34),INDEX(SpatialOffsets[Offset 3 Unit],$A3308),CHAR(34),,"}")))</f>
        <v>#REF!</v>
      </c>
      <c r="O3308" t="e">
        <f>IF(COUNTA(RelatedFeatures[])=0,"", IF(INDEX(RelatedFeatures[First Sampling Feature Code],$A3308)="","",
CONCATENATE("  - &amp;RelationID",TEXT($A3308,"0000"),
" {","SamplingFeatureID:  *SamplingFeatureID",TEXT(MATCH(INDEX(RelatedFeatures[First Sampling Feature Code],$A3308),SamplingFeatures[Feature Code],0),"0000"),
", RelationshipTypeCV:  ",CHAR(34),INDEX(RelatedFeatures[Relationship Type],$A3308),CHAR(34),
", RelatedFeatureID: *SamplingFeatureID",TEXT(MATCH(INDEX(RelatedFeatures[Second Sampling Feature Code],$A3308),SamplingFeatures[Feature Code],0),"0000"),
", SpatialOffsetID:  ",IF(INDEX(RelatedFeatures[Offset Number],$A3308)="","",CONCATENATE("*SpatialOffsetID",TEXT(INDEX(RelatedFeatures[Offset Number],$A3308),"0000"))),"}")))</f>
        <v>#REF!</v>
      </c>
      <c r="P3308" t="e">
        <f>IF(INDEX(Methods[Method Type],$A3308)="","",
CONCATENATE("  - &amp;MethodID",TEXT($A3308,"0000"),
" {","MethodTypeCV:  ",CHAR(34),INDEX(Methods[Method Type],$A3308),CHAR(34),
", MethodCode:  ",CHAR(34),INDEX(Methods[Method Code],$A3308),CHAR(34),
", MethodName:  ",CHAR(34),INDEX(Methods[Method Name],$A3308),CHAR(34),
", MethodDescription:  ",CHAR(34),INDEX(Methods[Method Description],$A3308),CHAR(34),
", MethodLink:  ",CHAR(34),INDEX(Methods[Method Link],$A3308),CHAR(34),
", OrganizationID: *OrganizationID",TEXT(MATCH(INDEX(Methods[Organization Name],$A3308),Organizations[Organization Name],0),"0000"),"}"))</f>
        <v>#REF!</v>
      </c>
      <c r="Q3308" t="e">
        <f>IF(INDEX(Variables[Variable Type],$A3308)="","",
CONCATENATE("  - &amp;VariableID",TEXT($A3308,"0000"),
" {","VariableTypeCV:  ",CHAR(34),INDEX(Variables[Variable Type],$A3308),CHAR(34),
", VariableCode:  ",CHAR(34),INDEX(Variables[Variable Code],$A3308),CHAR(34),
", VariableNameCV:  ",CHAR(34),INDEX(Variables[Variable Name],$A3308),CHAR(34),
", VariableDefinition:  ",CHAR(34),INDEX(Variables[Variable Definition],$A3308),CHAR(34),
", SpecciationCV:  ",CHAR(34),INDEX(Variables[Speciation],$A3308),CHAR(34),
", NoDataValue:  ",CHAR(34),INDEX(Variables[No Data Value],$A3308),CHAR(34),"}"))</f>
        <v>#REF!</v>
      </c>
    </row>
    <row r="3309" spans="1:17" x14ac:dyDescent="0.25">
      <c r="A3309">
        <v>3306</v>
      </c>
      <c r="D3309" t="e">
        <f>IF(INDEX(People[First Name],$A3309)="","",
CONCATENATE("  - &amp;PersonID",TEXT($A3309,"0000"),
" {","PersonFirstName:  ",CHAR(34),INDEX(People[First Name],$A3309),CHAR(34),
", PersonMiddleName:  ",CHAR(34),INDEX(People[Middle Name],$A3309),CHAR(34),
", PersonLastName:  ",CHAR(34),INDEX(People[Last Name],$A3309),CHAR(34),"}"))</f>
        <v>#REF!</v>
      </c>
      <c r="E3309" t="e">
        <f>IF(INDEX(Organizations[Organization Type '[CV']],$A3309)="","",
CONCATENATE("  - &amp;OrganizationID",TEXT($A3309,"0000"),
" {","OrganizationTypeCV:  ",CHAR(34),INDEX(Organizations[Organization Type '[CV']],$A3309),CHAR(34),
", OrganizationCode:  ",CHAR(34),INDEX(Organizations[Organization Code],$A3309),CHAR(34),
", OrganizationName:  ",CHAR(34),INDEX(Organizations[Organization Name],$A3309),CHAR(34),
", OrganizationDescription:  ",CHAR(34),INDEX(Organizations[Organization Description],$A3309),CHAR(34),
", OrganizationLink:  ",CHAR(34),INDEX(Organizations[Organization Link],$A3309),CHAR(34),"}"))</f>
        <v>#REF!</v>
      </c>
      <c r="F3309" t="e">
        <f>IF(INDEX(People[First Name],$A3309)="","",
CONCATENATE("  - &amp;AffiliationID",TEXT($A3309,"0000"),
" {PersonID: *PersonID",TEXT($A3309,"0000"),
", OrganizationID: *OrganizationID",TEXT(MATCH(INDEX(People[Organization Name],$A3309),Organizations[Organization Name],0),"0000"),
", IsPrimaryOrganizationContact: , AffiliationStartDate: , AffiliationEndDate: , PrimaryPhone: ",
", PrimaryEmail: ",CHAR(34),INDEX(People[Primary Email],$A3309),CHAR(34),
", PrimaryAddress: ",CHAR(34),INDEX(People[Primary Address],$A3309),CHAR(34),
", PersonLink: }"))</f>
        <v>#REF!</v>
      </c>
      <c r="H3309" t="e">
        <f>IF(COUNTA(CitationInformation)=0,"",IF(INDEX(AuthorList[Author Name],$A3309)="","",
CONCATENATE("  - &amp;AuthorListID",TEXT($A3309,"0000"),
"  {CitationID: *CitationID0001",
", PersonID: *PersonID",TEXT(MATCH(INDEX(AuthorList[Author Name],$A3309),People[Full Name],0),"0000"),
", AuthorOrder: ",INDEX(AuthorList[Author Number],$A3309),"}")))</f>
        <v>#REF!</v>
      </c>
      <c r="K3309" t="e">
        <f>IF(INDEX(SamplingFeatures[Feature Code],$A3309)="","",
CONCATENATE("  - &amp;SamplingFeatureID",TEXT($A3309,"0000"),
" {","SamplingFeatureUUID:  ",CHAR(34),INDEX(SamplingFeatures[Sampling Feature UUID],$A3309),CHAR(34),
", SamplingFeatureTypeCV:  ",CHAR(34),INDEX(SamplingFeatures[Sampling Feature Type],$A3309),CHAR(34),
", SamplingFeatureCode:  ",CHAR(34),INDEX(SamplingFeatures[Feature Code],$A3309),CHAR(34),
", SamplingFeatureName:  ",CHAR(34),INDEX(SamplingFeatures[Feature Name],$A3309),CHAR(34),
", SamplingFeatureDescription:  ",CHAR(34),INDEX(SamplingFeatures[Feature Description],$A3309),CHAR(34),
", SamplingFeatureGeotypeCV:  ",CHAR(34),INDEX(SamplingFeatures[Feature Geo Type],$A3309),CHAR(34),
", FeatureGeometry:  ",CHAR(34),INDEX(SamplingFeatures[Feature Geometry],$A3309),CHAR(34),
", Elevation_m:  ",CHAR(34),INDEX(SamplingFeatures[Elevation_m],$A3309),CHAR(34),
", ElevationDatumCV:  ",CHAR(34),ElevationDatum,CHAR(34),"}"))</f>
        <v>#REF!</v>
      </c>
      <c r="L3309" t="e">
        <f>IF(INDEX(SamplingFeatures[Sampling Feature Type],$A3309)&lt;&gt;"Site","",
CONCATENATE("  - &amp;SiteID",TEXT(SUMPRODUCT(--($L$3:$L3308&lt;&gt;"")),"0000"),
" {","SamplingFeatureID:  *SamplingFeatureID",TEXT($A3309,"0000"),
", SiteTypeCV:  ",CHAR(34),INDEX(Sites[Site Type],$A3309),CHAR(34),
", Latitude:  ",INDEX(Sites[Latitude],$A3309),
", Longitude:  ",INDEX(Sites[Longitude],$A3309),
", SRSName:  ",CHAR(34),LatLonDatum,CHAR(34),"}"))</f>
        <v>#REF!</v>
      </c>
      <c r="M3309" t="e">
        <f>IF(INDEX(SamplingFeatures[Sampling Feature Type],$A3309)&lt;&gt;"Specimen","",
CONCATENATE("  - &amp;SpecimenID",TEXT(SUMPRODUCT(--($M$3:$M3308&lt;&gt;"")),"0000"),
" {","SamplingFeatureID:  *SamplingFeatureID",TEXT($A3309,"0000"),
", SpecimenTypeCV:  ",CHAR(34),INDEX(Specimens[Specimen Type],$A3309),CHAR(34),
", SpecimenMediumCV:  ",INDEX(Specimens[Specimen Medium],$A3309),
", IsFieldSpecimen:  ",CHAR(34),INDEX(Specimens[Is Field Specimen?],$A3309),CHAR(34),"}"))</f>
        <v>#REF!</v>
      </c>
      <c r="N3309" t="e">
        <f>IF(COUNTA(SpatialOffsets[])=0,"", IF(INDEX(SpatialOffsets[Spatial Offset Type],$A3309)="","",
CONCATENATE("  - &amp;SpatialOffsetID",TEXT($A3309,"0000"),
" {","SpatialOffsetTypeCV:  ",CHAR(34),INDEX(SpatialOffsets[Spatial Offset Type],$A3309),CHAR(34),
", Offset1Value:  ",INDEX(SpatialOffsets[Offset 1 Value],$A3309),
", Offset1UnitID:  ",CHAR(34),INDEX(SpatialOffsets[Offset 1 Unit],$A3309),CHAR(34),
", Offset2Value:  ",INDEX(SpatialOffsets[Offset 2 Value],$A3309),
", Offset2UnitID:  ",CHAR(34),INDEX(SpatialOffsets[Offset 2 Unit],$A3309),CHAR(34),
", Offset3Value:  ",INDEX(SpatialOffsets[Offset 3 Value],$A3309),
", Offset3UnitID:  ",CHAR(34),INDEX(SpatialOffsets[Offset 3 Unit],$A3309),CHAR(34),,"}")))</f>
        <v>#REF!</v>
      </c>
      <c r="O3309" t="e">
        <f>IF(COUNTA(RelatedFeatures[])=0,"", IF(INDEX(RelatedFeatures[First Sampling Feature Code],$A3309)="","",
CONCATENATE("  - &amp;RelationID",TEXT($A3309,"0000"),
" {","SamplingFeatureID:  *SamplingFeatureID",TEXT(MATCH(INDEX(RelatedFeatures[First Sampling Feature Code],$A3309),SamplingFeatures[Feature Code],0),"0000"),
", RelationshipTypeCV:  ",CHAR(34),INDEX(RelatedFeatures[Relationship Type],$A3309),CHAR(34),
", RelatedFeatureID: *SamplingFeatureID",TEXT(MATCH(INDEX(RelatedFeatures[Second Sampling Feature Code],$A3309),SamplingFeatures[Feature Code],0),"0000"),
", SpatialOffsetID:  ",IF(INDEX(RelatedFeatures[Offset Number],$A3309)="","",CONCATENATE("*SpatialOffsetID",TEXT(INDEX(RelatedFeatures[Offset Number],$A3309),"0000"))),"}")))</f>
        <v>#REF!</v>
      </c>
      <c r="P3309" t="e">
        <f>IF(INDEX(Methods[Method Type],$A3309)="","",
CONCATENATE("  - &amp;MethodID",TEXT($A3309,"0000"),
" {","MethodTypeCV:  ",CHAR(34),INDEX(Methods[Method Type],$A3309),CHAR(34),
", MethodCode:  ",CHAR(34),INDEX(Methods[Method Code],$A3309),CHAR(34),
", MethodName:  ",CHAR(34),INDEX(Methods[Method Name],$A3309),CHAR(34),
", MethodDescription:  ",CHAR(34),INDEX(Methods[Method Description],$A3309),CHAR(34),
", MethodLink:  ",CHAR(34),INDEX(Methods[Method Link],$A3309),CHAR(34),
", OrganizationID: *OrganizationID",TEXT(MATCH(INDEX(Methods[Organization Name],$A3309),Organizations[Organization Name],0),"0000"),"}"))</f>
        <v>#REF!</v>
      </c>
      <c r="Q3309" t="e">
        <f>IF(INDEX(Variables[Variable Type],$A3309)="","",
CONCATENATE("  - &amp;VariableID",TEXT($A3309,"0000"),
" {","VariableTypeCV:  ",CHAR(34),INDEX(Variables[Variable Type],$A3309),CHAR(34),
", VariableCode:  ",CHAR(34),INDEX(Variables[Variable Code],$A3309),CHAR(34),
", VariableNameCV:  ",CHAR(34),INDEX(Variables[Variable Name],$A3309),CHAR(34),
", VariableDefinition:  ",CHAR(34),INDEX(Variables[Variable Definition],$A3309),CHAR(34),
", SpecciationCV:  ",CHAR(34),INDEX(Variables[Speciation],$A3309),CHAR(34),
", NoDataValue:  ",CHAR(34),INDEX(Variables[No Data Value],$A3309),CHAR(34),"}"))</f>
        <v>#REF!</v>
      </c>
    </row>
    <row r="3310" spans="1:17" x14ac:dyDescent="0.25">
      <c r="A3310">
        <v>3307</v>
      </c>
      <c r="D3310" t="e">
        <f>IF(INDEX(People[First Name],$A3310)="","",
CONCATENATE("  - &amp;PersonID",TEXT($A3310,"0000"),
" {","PersonFirstName:  ",CHAR(34),INDEX(People[First Name],$A3310),CHAR(34),
", PersonMiddleName:  ",CHAR(34),INDEX(People[Middle Name],$A3310),CHAR(34),
", PersonLastName:  ",CHAR(34),INDEX(People[Last Name],$A3310),CHAR(34),"}"))</f>
        <v>#REF!</v>
      </c>
      <c r="E3310" t="e">
        <f>IF(INDEX(Organizations[Organization Type '[CV']],$A3310)="","",
CONCATENATE("  - &amp;OrganizationID",TEXT($A3310,"0000"),
" {","OrganizationTypeCV:  ",CHAR(34),INDEX(Organizations[Organization Type '[CV']],$A3310),CHAR(34),
", OrganizationCode:  ",CHAR(34),INDEX(Organizations[Organization Code],$A3310),CHAR(34),
", OrganizationName:  ",CHAR(34),INDEX(Organizations[Organization Name],$A3310),CHAR(34),
", OrganizationDescription:  ",CHAR(34),INDEX(Organizations[Organization Description],$A3310),CHAR(34),
", OrganizationLink:  ",CHAR(34),INDEX(Organizations[Organization Link],$A3310),CHAR(34),"}"))</f>
        <v>#REF!</v>
      </c>
      <c r="F3310" t="e">
        <f>IF(INDEX(People[First Name],$A3310)="","",
CONCATENATE("  - &amp;AffiliationID",TEXT($A3310,"0000"),
" {PersonID: *PersonID",TEXT($A3310,"0000"),
", OrganizationID: *OrganizationID",TEXT(MATCH(INDEX(People[Organization Name],$A3310),Organizations[Organization Name],0),"0000"),
", IsPrimaryOrganizationContact: , AffiliationStartDate: , AffiliationEndDate: , PrimaryPhone: ",
", PrimaryEmail: ",CHAR(34),INDEX(People[Primary Email],$A3310),CHAR(34),
", PrimaryAddress: ",CHAR(34),INDEX(People[Primary Address],$A3310),CHAR(34),
", PersonLink: }"))</f>
        <v>#REF!</v>
      </c>
      <c r="H3310" t="e">
        <f>IF(COUNTA(CitationInformation)=0,"",IF(INDEX(AuthorList[Author Name],$A3310)="","",
CONCATENATE("  - &amp;AuthorListID",TEXT($A3310,"0000"),
"  {CitationID: *CitationID0001",
", PersonID: *PersonID",TEXT(MATCH(INDEX(AuthorList[Author Name],$A3310),People[Full Name],0),"0000"),
", AuthorOrder: ",INDEX(AuthorList[Author Number],$A3310),"}")))</f>
        <v>#REF!</v>
      </c>
      <c r="K3310" t="e">
        <f>IF(INDEX(SamplingFeatures[Feature Code],$A3310)="","",
CONCATENATE("  - &amp;SamplingFeatureID",TEXT($A3310,"0000"),
" {","SamplingFeatureUUID:  ",CHAR(34),INDEX(SamplingFeatures[Sampling Feature UUID],$A3310),CHAR(34),
", SamplingFeatureTypeCV:  ",CHAR(34),INDEX(SamplingFeatures[Sampling Feature Type],$A3310),CHAR(34),
", SamplingFeatureCode:  ",CHAR(34),INDEX(SamplingFeatures[Feature Code],$A3310),CHAR(34),
", SamplingFeatureName:  ",CHAR(34),INDEX(SamplingFeatures[Feature Name],$A3310),CHAR(34),
", SamplingFeatureDescription:  ",CHAR(34),INDEX(SamplingFeatures[Feature Description],$A3310),CHAR(34),
", SamplingFeatureGeotypeCV:  ",CHAR(34),INDEX(SamplingFeatures[Feature Geo Type],$A3310),CHAR(34),
", FeatureGeometry:  ",CHAR(34),INDEX(SamplingFeatures[Feature Geometry],$A3310),CHAR(34),
", Elevation_m:  ",CHAR(34),INDEX(SamplingFeatures[Elevation_m],$A3310),CHAR(34),
", ElevationDatumCV:  ",CHAR(34),ElevationDatum,CHAR(34),"}"))</f>
        <v>#REF!</v>
      </c>
      <c r="L3310" t="e">
        <f>IF(INDEX(SamplingFeatures[Sampling Feature Type],$A3310)&lt;&gt;"Site","",
CONCATENATE("  - &amp;SiteID",TEXT(SUMPRODUCT(--($L$3:$L3309&lt;&gt;"")),"0000"),
" {","SamplingFeatureID:  *SamplingFeatureID",TEXT($A3310,"0000"),
", SiteTypeCV:  ",CHAR(34),INDEX(Sites[Site Type],$A3310),CHAR(34),
", Latitude:  ",INDEX(Sites[Latitude],$A3310),
", Longitude:  ",INDEX(Sites[Longitude],$A3310),
", SRSName:  ",CHAR(34),LatLonDatum,CHAR(34),"}"))</f>
        <v>#REF!</v>
      </c>
      <c r="M3310" t="e">
        <f>IF(INDEX(SamplingFeatures[Sampling Feature Type],$A3310)&lt;&gt;"Specimen","",
CONCATENATE("  - &amp;SpecimenID",TEXT(SUMPRODUCT(--($M$3:$M3309&lt;&gt;"")),"0000"),
" {","SamplingFeatureID:  *SamplingFeatureID",TEXT($A3310,"0000"),
", SpecimenTypeCV:  ",CHAR(34),INDEX(Specimens[Specimen Type],$A3310),CHAR(34),
", SpecimenMediumCV:  ",INDEX(Specimens[Specimen Medium],$A3310),
", IsFieldSpecimen:  ",CHAR(34),INDEX(Specimens[Is Field Specimen?],$A3310),CHAR(34),"}"))</f>
        <v>#REF!</v>
      </c>
      <c r="N3310" t="e">
        <f>IF(COUNTA(SpatialOffsets[])=0,"", IF(INDEX(SpatialOffsets[Spatial Offset Type],$A3310)="","",
CONCATENATE("  - &amp;SpatialOffsetID",TEXT($A3310,"0000"),
" {","SpatialOffsetTypeCV:  ",CHAR(34),INDEX(SpatialOffsets[Spatial Offset Type],$A3310),CHAR(34),
", Offset1Value:  ",INDEX(SpatialOffsets[Offset 1 Value],$A3310),
", Offset1UnitID:  ",CHAR(34),INDEX(SpatialOffsets[Offset 1 Unit],$A3310),CHAR(34),
", Offset2Value:  ",INDEX(SpatialOffsets[Offset 2 Value],$A3310),
", Offset2UnitID:  ",CHAR(34),INDEX(SpatialOffsets[Offset 2 Unit],$A3310),CHAR(34),
", Offset3Value:  ",INDEX(SpatialOffsets[Offset 3 Value],$A3310),
", Offset3UnitID:  ",CHAR(34),INDEX(SpatialOffsets[Offset 3 Unit],$A3310),CHAR(34),,"}")))</f>
        <v>#REF!</v>
      </c>
      <c r="O3310" t="e">
        <f>IF(COUNTA(RelatedFeatures[])=0,"", IF(INDEX(RelatedFeatures[First Sampling Feature Code],$A3310)="","",
CONCATENATE("  - &amp;RelationID",TEXT($A3310,"0000"),
" {","SamplingFeatureID:  *SamplingFeatureID",TEXT(MATCH(INDEX(RelatedFeatures[First Sampling Feature Code],$A3310),SamplingFeatures[Feature Code],0),"0000"),
", RelationshipTypeCV:  ",CHAR(34),INDEX(RelatedFeatures[Relationship Type],$A3310),CHAR(34),
", RelatedFeatureID: *SamplingFeatureID",TEXT(MATCH(INDEX(RelatedFeatures[Second Sampling Feature Code],$A3310),SamplingFeatures[Feature Code],0),"0000"),
", SpatialOffsetID:  ",IF(INDEX(RelatedFeatures[Offset Number],$A3310)="","",CONCATENATE("*SpatialOffsetID",TEXT(INDEX(RelatedFeatures[Offset Number],$A3310),"0000"))),"}")))</f>
        <v>#REF!</v>
      </c>
      <c r="P3310" t="e">
        <f>IF(INDEX(Methods[Method Type],$A3310)="","",
CONCATENATE("  - &amp;MethodID",TEXT($A3310,"0000"),
" {","MethodTypeCV:  ",CHAR(34),INDEX(Methods[Method Type],$A3310),CHAR(34),
", MethodCode:  ",CHAR(34),INDEX(Methods[Method Code],$A3310),CHAR(34),
", MethodName:  ",CHAR(34),INDEX(Methods[Method Name],$A3310),CHAR(34),
", MethodDescription:  ",CHAR(34),INDEX(Methods[Method Description],$A3310),CHAR(34),
", MethodLink:  ",CHAR(34),INDEX(Methods[Method Link],$A3310),CHAR(34),
", OrganizationID: *OrganizationID",TEXT(MATCH(INDEX(Methods[Organization Name],$A3310),Organizations[Organization Name],0),"0000"),"}"))</f>
        <v>#REF!</v>
      </c>
      <c r="Q3310" t="e">
        <f>IF(INDEX(Variables[Variable Type],$A3310)="","",
CONCATENATE("  - &amp;VariableID",TEXT($A3310,"0000"),
" {","VariableTypeCV:  ",CHAR(34),INDEX(Variables[Variable Type],$A3310),CHAR(34),
", VariableCode:  ",CHAR(34),INDEX(Variables[Variable Code],$A3310),CHAR(34),
", VariableNameCV:  ",CHAR(34),INDEX(Variables[Variable Name],$A3310),CHAR(34),
", VariableDefinition:  ",CHAR(34),INDEX(Variables[Variable Definition],$A3310),CHAR(34),
", SpecciationCV:  ",CHAR(34),INDEX(Variables[Speciation],$A3310),CHAR(34),
", NoDataValue:  ",CHAR(34),INDEX(Variables[No Data Value],$A3310),CHAR(34),"}"))</f>
        <v>#REF!</v>
      </c>
    </row>
    <row r="3311" spans="1:17" x14ac:dyDescent="0.25">
      <c r="A3311">
        <v>3308</v>
      </c>
      <c r="D3311" t="e">
        <f>IF(INDEX(People[First Name],$A3311)="","",
CONCATENATE("  - &amp;PersonID",TEXT($A3311,"0000"),
" {","PersonFirstName:  ",CHAR(34),INDEX(People[First Name],$A3311),CHAR(34),
", PersonMiddleName:  ",CHAR(34),INDEX(People[Middle Name],$A3311),CHAR(34),
", PersonLastName:  ",CHAR(34),INDEX(People[Last Name],$A3311),CHAR(34),"}"))</f>
        <v>#REF!</v>
      </c>
      <c r="E3311" t="e">
        <f>IF(INDEX(Organizations[Organization Type '[CV']],$A3311)="","",
CONCATENATE("  - &amp;OrganizationID",TEXT($A3311,"0000"),
" {","OrganizationTypeCV:  ",CHAR(34),INDEX(Organizations[Organization Type '[CV']],$A3311),CHAR(34),
", OrganizationCode:  ",CHAR(34),INDEX(Organizations[Organization Code],$A3311),CHAR(34),
", OrganizationName:  ",CHAR(34),INDEX(Organizations[Organization Name],$A3311),CHAR(34),
", OrganizationDescription:  ",CHAR(34),INDEX(Organizations[Organization Description],$A3311),CHAR(34),
", OrganizationLink:  ",CHAR(34),INDEX(Organizations[Organization Link],$A3311),CHAR(34),"}"))</f>
        <v>#REF!</v>
      </c>
      <c r="F3311" t="e">
        <f>IF(INDEX(People[First Name],$A3311)="","",
CONCATENATE("  - &amp;AffiliationID",TEXT($A3311,"0000"),
" {PersonID: *PersonID",TEXT($A3311,"0000"),
", OrganizationID: *OrganizationID",TEXT(MATCH(INDEX(People[Organization Name],$A3311),Organizations[Organization Name],0),"0000"),
", IsPrimaryOrganizationContact: , AffiliationStartDate: , AffiliationEndDate: , PrimaryPhone: ",
", PrimaryEmail: ",CHAR(34),INDEX(People[Primary Email],$A3311),CHAR(34),
", PrimaryAddress: ",CHAR(34),INDEX(People[Primary Address],$A3311),CHAR(34),
", PersonLink: }"))</f>
        <v>#REF!</v>
      </c>
      <c r="H3311" t="e">
        <f>IF(COUNTA(CitationInformation)=0,"",IF(INDEX(AuthorList[Author Name],$A3311)="","",
CONCATENATE("  - &amp;AuthorListID",TEXT($A3311,"0000"),
"  {CitationID: *CitationID0001",
", PersonID: *PersonID",TEXT(MATCH(INDEX(AuthorList[Author Name],$A3311),People[Full Name],0),"0000"),
", AuthorOrder: ",INDEX(AuthorList[Author Number],$A3311),"}")))</f>
        <v>#REF!</v>
      </c>
      <c r="K3311" t="e">
        <f>IF(INDEX(SamplingFeatures[Feature Code],$A3311)="","",
CONCATENATE("  - &amp;SamplingFeatureID",TEXT($A3311,"0000"),
" {","SamplingFeatureUUID:  ",CHAR(34),INDEX(SamplingFeatures[Sampling Feature UUID],$A3311),CHAR(34),
", SamplingFeatureTypeCV:  ",CHAR(34),INDEX(SamplingFeatures[Sampling Feature Type],$A3311),CHAR(34),
", SamplingFeatureCode:  ",CHAR(34),INDEX(SamplingFeatures[Feature Code],$A3311),CHAR(34),
", SamplingFeatureName:  ",CHAR(34),INDEX(SamplingFeatures[Feature Name],$A3311),CHAR(34),
", SamplingFeatureDescription:  ",CHAR(34),INDEX(SamplingFeatures[Feature Description],$A3311),CHAR(34),
", SamplingFeatureGeotypeCV:  ",CHAR(34),INDEX(SamplingFeatures[Feature Geo Type],$A3311),CHAR(34),
", FeatureGeometry:  ",CHAR(34),INDEX(SamplingFeatures[Feature Geometry],$A3311),CHAR(34),
", Elevation_m:  ",CHAR(34),INDEX(SamplingFeatures[Elevation_m],$A3311),CHAR(34),
", ElevationDatumCV:  ",CHAR(34),ElevationDatum,CHAR(34),"}"))</f>
        <v>#REF!</v>
      </c>
      <c r="L3311" t="e">
        <f>IF(INDEX(SamplingFeatures[Sampling Feature Type],$A3311)&lt;&gt;"Site","",
CONCATENATE("  - &amp;SiteID",TEXT(SUMPRODUCT(--($L$3:$L3310&lt;&gt;"")),"0000"),
" {","SamplingFeatureID:  *SamplingFeatureID",TEXT($A3311,"0000"),
", SiteTypeCV:  ",CHAR(34),INDEX(Sites[Site Type],$A3311),CHAR(34),
", Latitude:  ",INDEX(Sites[Latitude],$A3311),
", Longitude:  ",INDEX(Sites[Longitude],$A3311),
", SRSName:  ",CHAR(34),LatLonDatum,CHAR(34),"}"))</f>
        <v>#REF!</v>
      </c>
      <c r="M3311" t="e">
        <f>IF(INDEX(SamplingFeatures[Sampling Feature Type],$A3311)&lt;&gt;"Specimen","",
CONCATENATE("  - &amp;SpecimenID",TEXT(SUMPRODUCT(--($M$3:$M3310&lt;&gt;"")),"0000"),
" {","SamplingFeatureID:  *SamplingFeatureID",TEXT($A3311,"0000"),
", SpecimenTypeCV:  ",CHAR(34),INDEX(Specimens[Specimen Type],$A3311),CHAR(34),
", SpecimenMediumCV:  ",INDEX(Specimens[Specimen Medium],$A3311),
", IsFieldSpecimen:  ",CHAR(34),INDEX(Specimens[Is Field Specimen?],$A3311),CHAR(34),"}"))</f>
        <v>#REF!</v>
      </c>
      <c r="N3311" t="e">
        <f>IF(COUNTA(SpatialOffsets[])=0,"", IF(INDEX(SpatialOffsets[Spatial Offset Type],$A3311)="","",
CONCATENATE("  - &amp;SpatialOffsetID",TEXT($A3311,"0000"),
" {","SpatialOffsetTypeCV:  ",CHAR(34),INDEX(SpatialOffsets[Spatial Offset Type],$A3311),CHAR(34),
", Offset1Value:  ",INDEX(SpatialOffsets[Offset 1 Value],$A3311),
", Offset1UnitID:  ",CHAR(34),INDEX(SpatialOffsets[Offset 1 Unit],$A3311),CHAR(34),
", Offset2Value:  ",INDEX(SpatialOffsets[Offset 2 Value],$A3311),
", Offset2UnitID:  ",CHAR(34),INDEX(SpatialOffsets[Offset 2 Unit],$A3311),CHAR(34),
", Offset3Value:  ",INDEX(SpatialOffsets[Offset 3 Value],$A3311),
", Offset3UnitID:  ",CHAR(34),INDEX(SpatialOffsets[Offset 3 Unit],$A3311),CHAR(34),,"}")))</f>
        <v>#REF!</v>
      </c>
      <c r="O3311" t="e">
        <f>IF(COUNTA(RelatedFeatures[])=0,"", IF(INDEX(RelatedFeatures[First Sampling Feature Code],$A3311)="","",
CONCATENATE("  - &amp;RelationID",TEXT($A3311,"0000"),
" {","SamplingFeatureID:  *SamplingFeatureID",TEXT(MATCH(INDEX(RelatedFeatures[First Sampling Feature Code],$A3311),SamplingFeatures[Feature Code],0),"0000"),
", RelationshipTypeCV:  ",CHAR(34),INDEX(RelatedFeatures[Relationship Type],$A3311),CHAR(34),
", RelatedFeatureID: *SamplingFeatureID",TEXT(MATCH(INDEX(RelatedFeatures[Second Sampling Feature Code],$A3311),SamplingFeatures[Feature Code],0),"0000"),
", SpatialOffsetID:  ",IF(INDEX(RelatedFeatures[Offset Number],$A3311)="","",CONCATENATE("*SpatialOffsetID",TEXT(INDEX(RelatedFeatures[Offset Number],$A3311),"0000"))),"}")))</f>
        <v>#REF!</v>
      </c>
      <c r="P3311" t="e">
        <f>IF(INDEX(Methods[Method Type],$A3311)="","",
CONCATENATE("  - &amp;MethodID",TEXT($A3311,"0000"),
" {","MethodTypeCV:  ",CHAR(34),INDEX(Methods[Method Type],$A3311),CHAR(34),
", MethodCode:  ",CHAR(34),INDEX(Methods[Method Code],$A3311),CHAR(34),
", MethodName:  ",CHAR(34),INDEX(Methods[Method Name],$A3311),CHAR(34),
", MethodDescription:  ",CHAR(34),INDEX(Methods[Method Description],$A3311),CHAR(34),
", MethodLink:  ",CHAR(34),INDEX(Methods[Method Link],$A3311),CHAR(34),
", OrganizationID: *OrganizationID",TEXT(MATCH(INDEX(Methods[Organization Name],$A3311),Organizations[Organization Name],0),"0000"),"}"))</f>
        <v>#REF!</v>
      </c>
      <c r="Q3311" t="e">
        <f>IF(INDEX(Variables[Variable Type],$A3311)="","",
CONCATENATE("  - &amp;VariableID",TEXT($A3311,"0000"),
" {","VariableTypeCV:  ",CHAR(34),INDEX(Variables[Variable Type],$A3311),CHAR(34),
", VariableCode:  ",CHAR(34),INDEX(Variables[Variable Code],$A3311),CHAR(34),
", VariableNameCV:  ",CHAR(34),INDEX(Variables[Variable Name],$A3311),CHAR(34),
", VariableDefinition:  ",CHAR(34),INDEX(Variables[Variable Definition],$A3311),CHAR(34),
", SpecciationCV:  ",CHAR(34),INDEX(Variables[Speciation],$A3311),CHAR(34),
", NoDataValue:  ",CHAR(34),INDEX(Variables[No Data Value],$A3311),CHAR(34),"}"))</f>
        <v>#REF!</v>
      </c>
    </row>
    <row r="3312" spans="1:17" x14ac:dyDescent="0.25">
      <c r="A3312">
        <v>3309</v>
      </c>
      <c r="D3312" t="e">
        <f>IF(INDEX(People[First Name],$A3312)="","",
CONCATENATE("  - &amp;PersonID",TEXT($A3312,"0000"),
" {","PersonFirstName:  ",CHAR(34),INDEX(People[First Name],$A3312),CHAR(34),
", PersonMiddleName:  ",CHAR(34),INDEX(People[Middle Name],$A3312),CHAR(34),
", PersonLastName:  ",CHAR(34),INDEX(People[Last Name],$A3312),CHAR(34),"}"))</f>
        <v>#REF!</v>
      </c>
      <c r="E3312" t="e">
        <f>IF(INDEX(Organizations[Organization Type '[CV']],$A3312)="","",
CONCATENATE("  - &amp;OrganizationID",TEXT($A3312,"0000"),
" {","OrganizationTypeCV:  ",CHAR(34),INDEX(Organizations[Organization Type '[CV']],$A3312),CHAR(34),
", OrganizationCode:  ",CHAR(34),INDEX(Organizations[Organization Code],$A3312),CHAR(34),
", OrganizationName:  ",CHAR(34),INDEX(Organizations[Organization Name],$A3312),CHAR(34),
", OrganizationDescription:  ",CHAR(34),INDEX(Organizations[Organization Description],$A3312),CHAR(34),
", OrganizationLink:  ",CHAR(34),INDEX(Organizations[Organization Link],$A3312),CHAR(34),"}"))</f>
        <v>#REF!</v>
      </c>
      <c r="F3312" t="e">
        <f>IF(INDEX(People[First Name],$A3312)="","",
CONCATENATE("  - &amp;AffiliationID",TEXT($A3312,"0000"),
" {PersonID: *PersonID",TEXT($A3312,"0000"),
", OrganizationID: *OrganizationID",TEXT(MATCH(INDEX(People[Organization Name],$A3312),Organizations[Organization Name],0),"0000"),
", IsPrimaryOrganizationContact: , AffiliationStartDate: , AffiliationEndDate: , PrimaryPhone: ",
", PrimaryEmail: ",CHAR(34),INDEX(People[Primary Email],$A3312),CHAR(34),
", PrimaryAddress: ",CHAR(34),INDEX(People[Primary Address],$A3312),CHAR(34),
", PersonLink: }"))</f>
        <v>#REF!</v>
      </c>
      <c r="H3312" t="e">
        <f>IF(COUNTA(CitationInformation)=0,"",IF(INDEX(AuthorList[Author Name],$A3312)="","",
CONCATENATE("  - &amp;AuthorListID",TEXT($A3312,"0000"),
"  {CitationID: *CitationID0001",
", PersonID: *PersonID",TEXT(MATCH(INDEX(AuthorList[Author Name],$A3312),People[Full Name],0),"0000"),
", AuthorOrder: ",INDEX(AuthorList[Author Number],$A3312),"}")))</f>
        <v>#REF!</v>
      </c>
      <c r="K3312" t="e">
        <f>IF(INDEX(SamplingFeatures[Feature Code],$A3312)="","",
CONCATENATE("  - &amp;SamplingFeatureID",TEXT($A3312,"0000"),
" {","SamplingFeatureUUID:  ",CHAR(34),INDEX(SamplingFeatures[Sampling Feature UUID],$A3312),CHAR(34),
", SamplingFeatureTypeCV:  ",CHAR(34),INDEX(SamplingFeatures[Sampling Feature Type],$A3312),CHAR(34),
", SamplingFeatureCode:  ",CHAR(34),INDEX(SamplingFeatures[Feature Code],$A3312),CHAR(34),
", SamplingFeatureName:  ",CHAR(34),INDEX(SamplingFeatures[Feature Name],$A3312),CHAR(34),
", SamplingFeatureDescription:  ",CHAR(34),INDEX(SamplingFeatures[Feature Description],$A3312),CHAR(34),
", SamplingFeatureGeotypeCV:  ",CHAR(34),INDEX(SamplingFeatures[Feature Geo Type],$A3312),CHAR(34),
", FeatureGeometry:  ",CHAR(34),INDEX(SamplingFeatures[Feature Geometry],$A3312),CHAR(34),
", Elevation_m:  ",CHAR(34),INDEX(SamplingFeatures[Elevation_m],$A3312),CHAR(34),
", ElevationDatumCV:  ",CHAR(34),ElevationDatum,CHAR(34),"}"))</f>
        <v>#REF!</v>
      </c>
      <c r="L3312" t="e">
        <f>IF(INDEX(SamplingFeatures[Sampling Feature Type],$A3312)&lt;&gt;"Site","",
CONCATENATE("  - &amp;SiteID",TEXT(SUMPRODUCT(--($L$3:$L3311&lt;&gt;"")),"0000"),
" {","SamplingFeatureID:  *SamplingFeatureID",TEXT($A3312,"0000"),
", SiteTypeCV:  ",CHAR(34),INDEX(Sites[Site Type],$A3312),CHAR(34),
", Latitude:  ",INDEX(Sites[Latitude],$A3312),
", Longitude:  ",INDEX(Sites[Longitude],$A3312),
", SRSName:  ",CHAR(34),LatLonDatum,CHAR(34),"}"))</f>
        <v>#REF!</v>
      </c>
      <c r="M3312" t="e">
        <f>IF(INDEX(SamplingFeatures[Sampling Feature Type],$A3312)&lt;&gt;"Specimen","",
CONCATENATE("  - &amp;SpecimenID",TEXT(SUMPRODUCT(--($M$3:$M3311&lt;&gt;"")),"0000"),
" {","SamplingFeatureID:  *SamplingFeatureID",TEXT($A3312,"0000"),
", SpecimenTypeCV:  ",CHAR(34),INDEX(Specimens[Specimen Type],$A3312),CHAR(34),
", SpecimenMediumCV:  ",INDEX(Specimens[Specimen Medium],$A3312),
", IsFieldSpecimen:  ",CHAR(34),INDEX(Specimens[Is Field Specimen?],$A3312),CHAR(34),"}"))</f>
        <v>#REF!</v>
      </c>
      <c r="N3312" t="e">
        <f>IF(COUNTA(SpatialOffsets[])=0,"", IF(INDEX(SpatialOffsets[Spatial Offset Type],$A3312)="","",
CONCATENATE("  - &amp;SpatialOffsetID",TEXT($A3312,"0000"),
" {","SpatialOffsetTypeCV:  ",CHAR(34),INDEX(SpatialOffsets[Spatial Offset Type],$A3312),CHAR(34),
", Offset1Value:  ",INDEX(SpatialOffsets[Offset 1 Value],$A3312),
", Offset1UnitID:  ",CHAR(34),INDEX(SpatialOffsets[Offset 1 Unit],$A3312),CHAR(34),
", Offset2Value:  ",INDEX(SpatialOffsets[Offset 2 Value],$A3312),
", Offset2UnitID:  ",CHAR(34),INDEX(SpatialOffsets[Offset 2 Unit],$A3312),CHAR(34),
", Offset3Value:  ",INDEX(SpatialOffsets[Offset 3 Value],$A3312),
", Offset3UnitID:  ",CHAR(34),INDEX(SpatialOffsets[Offset 3 Unit],$A3312),CHAR(34),,"}")))</f>
        <v>#REF!</v>
      </c>
      <c r="O3312" t="e">
        <f>IF(COUNTA(RelatedFeatures[])=0,"", IF(INDEX(RelatedFeatures[First Sampling Feature Code],$A3312)="","",
CONCATENATE("  - &amp;RelationID",TEXT($A3312,"0000"),
" {","SamplingFeatureID:  *SamplingFeatureID",TEXT(MATCH(INDEX(RelatedFeatures[First Sampling Feature Code],$A3312),SamplingFeatures[Feature Code],0),"0000"),
", RelationshipTypeCV:  ",CHAR(34),INDEX(RelatedFeatures[Relationship Type],$A3312),CHAR(34),
", RelatedFeatureID: *SamplingFeatureID",TEXT(MATCH(INDEX(RelatedFeatures[Second Sampling Feature Code],$A3312),SamplingFeatures[Feature Code],0),"0000"),
", SpatialOffsetID:  ",IF(INDEX(RelatedFeatures[Offset Number],$A3312)="","",CONCATENATE("*SpatialOffsetID",TEXT(INDEX(RelatedFeatures[Offset Number],$A3312),"0000"))),"}")))</f>
        <v>#REF!</v>
      </c>
      <c r="P3312" t="e">
        <f>IF(INDEX(Methods[Method Type],$A3312)="","",
CONCATENATE("  - &amp;MethodID",TEXT($A3312,"0000"),
" {","MethodTypeCV:  ",CHAR(34),INDEX(Methods[Method Type],$A3312),CHAR(34),
", MethodCode:  ",CHAR(34),INDEX(Methods[Method Code],$A3312),CHAR(34),
", MethodName:  ",CHAR(34),INDEX(Methods[Method Name],$A3312),CHAR(34),
", MethodDescription:  ",CHAR(34),INDEX(Methods[Method Description],$A3312),CHAR(34),
", MethodLink:  ",CHAR(34),INDEX(Methods[Method Link],$A3312),CHAR(34),
", OrganizationID: *OrganizationID",TEXT(MATCH(INDEX(Methods[Organization Name],$A3312),Organizations[Organization Name],0),"0000"),"}"))</f>
        <v>#REF!</v>
      </c>
      <c r="Q3312" t="e">
        <f>IF(INDEX(Variables[Variable Type],$A3312)="","",
CONCATENATE("  - &amp;VariableID",TEXT($A3312,"0000"),
" {","VariableTypeCV:  ",CHAR(34),INDEX(Variables[Variable Type],$A3312),CHAR(34),
", VariableCode:  ",CHAR(34),INDEX(Variables[Variable Code],$A3312),CHAR(34),
", VariableNameCV:  ",CHAR(34),INDEX(Variables[Variable Name],$A3312),CHAR(34),
", VariableDefinition:  ",CHAR(34),INDEX(Variables[Variable Definition],$A3312),CHAR(34),
", SpecciationCV:  ",CHAR(34),INDEX(Variables[Speciation],$A3312),CHAR(34),
", NoDataValue:  ",CHAR(34),INDEX(Variables[No Data Value],$A3312),CHAR(34),"}"))</f>
        <v>#REF!</v>
      </c>
    </row>
    <row r="3313" spans="1:17" x14ac:dyDescent="0.25">
      <c r="A3313">
        <v>3310</v>
      </c>
      <c r="D3313" t="e">
        <f>IF(INDEX(People[First Name],$A3313)="","",
CONCATENATE("  - &amp;PersonID",TEXT($A3313,"0000"),
" {","PersonFirstName:  ",CHAR(34),INDEX(People[First Name],$A3313),CHAR(34),
", PersonMiddleName:  ",CHAR(34),INDEX(People[Middle Name],$A3313),CHAR(34),
", PersonLastName:  ",CHAR(34),INDEX(People[Last Name],$A3313),CHAR(34),"}"))</f>
        <v>#REF!</v>
      </c>
      <c r="E3313" t="e">
        <f>IF(INDEX(Organizations[Organization Type '[CV']],$A3313)="","",
CONCATENATE("  - &amp;OrganizationID",TEXT($A3313,"0000"),
" {","OrganizationTypeCV:  ",CHAR(34),INDEX(Organizations[Organization Type '[CV']],$A3313),CHAR(34),
", OrganizationCode:  ",CHAR(34),INDEX(Organizations[Organization Code],$A3313),CHAR(34),
", OrganizationName:  ",CHAR(34),INDEX(Organizations[Organization Name],$A3313),CHAR(34),
", OrganizationDescription:  ",CHAR(34),INDEX(Organizations[Organization Description],$A3313),CHAR(34),
", OrganizationLink:  ",CHAR(34),INDEX(Organizations[Organization Link],$A3313),CHAR(34),"}"))</f>
        <v>#REF!</v>
      </c>
      <c r="F3313" t="e">
        <f>IF(INDEX(People[First Name],$A3313)="","",
CONCATENATE("  - &amp;AffiliationID",TEXT($A3313,"0000"),
" {PersonID: *PersonID",TEXT($A3313,"0000"),
", OrganizationID: *OrganizationID",TEXT(MATCH(INDEX(People[Organization Name],$A3313),Organizations[Organization Name],0),"0000"),
", IsPrimaryOrganizationContact: , AffiliationStartDate: , AffiliationEndDate: , PrimaryPhone: ",
", PrimaryEmail: ",CHAR(34),INDEX(People[Primary Email],$A3313),CHAR(34),
", PrimaryAddress: ",CHAR(34),INDEX(People[Primary Address],$A3313),CHAR(34),
", PersonLink: }"))</f>
        <v>#REF!</v>
      </c>
      <c r="H3313" t="e">
        <f>IF(COUNTA(CitationInformation)=0,"",IF(INDEX(AuthorList[Author Name],$A3313)="","",
CONCATENATE("  - &amp;AuthorListID",TEXT($A3313,"0000"),
"  {CitationID: *CitationID0001",
", PersonID: *PersonID",TEXT(MATCH(INDEX(AuthorList[Author Name],$A3313),People[Full Name],0),"0000"),
", AuthorOrder: ",INDEX(AuthorList[Author Number],$A3313),"}")))</f>
        <v>#REF!</v>
      </c>
      <c r="K3313" t="e">
        <f>IF(INDEX(SamplingFeatures[Feature Code],$A3313)="","",
CONCATENATE("  - &amp;SamplingFeatureID",TEXT($A3313,"0000"),
" {","SamplingFeatureUUID:  ",CHAR(34),INDEX(SamplingFeatures[Sampling Feature UUID],$A3313),CHAR(34),
", SamplingFeatureTypeCV:  ",CHAR(34),INDEX(SamplingFeatures[Sampling Feature Type],$A3313),CHAR(34),
", SamplingFeatureCode:  ",CHAR(34),INDEX(SamplingFeatures[Feature Code],$A3313),CHAR(34),
", SamplingFeatureName:  ",CHAR(34),INDEX(SamplingFeatures[Feature Name],$A3313),CHAR(34),
", SamplingFeatureDescription:  ",CHAR(34),INDEX(SamplingFeatures[Feature Description],$A3313),CHAR(34),
", SamplingFeatureGeotypeCV:  ",CHAR(34),INDEX(SamplingFeatures[Feature Geo Type],$A3313),CHAR(34),
", FeatureGeometry:  ",CHAR(34),INDEX(SamplingFeatures[Feature Geometry],$A3313),CHAR(34),
", Elevation_m:  ",CHAR(34),INDEX(SamplingFeatures[Elevation_m],$A3313),CHAR(34),
", ElevationDatumCV:  ",CHAR(34),ElevationDatum,CHAR(34),"}"))</f>
        <v>#REF!</v>
      </c>
      <c r="L3313" t="e">
        <f>IF(INDEX(SamplingFeatures[Sampling Feature Type],$A3313)&lt;&gt;"Site","",
CONCATENATE("  - &amp;SiteID",TEXT(SUMPRODUCT(--($L$3:$L3312&lt;&gt;"")),"0000"),
" {","SamplingFeatureID:  *SamplingFeatureID",TEXT($A3313,"0000"),
", SiteTypeCV:  ",CHAR(34),INDEX(Sites[Site Type],$A3313),CHAR(34),
", Latitude:  ",INDEX(Sites[Latitude],$A3313),
", Longitude:  ",INDEX(Sites[Longitude],$A3313),
", SRSName:  ",CHAR(34),LatLonDatum,CHAR(34),"}"))</f>
        <v>#REF!</v>
      </c>
      <c r="M3313" t="e">
        <f>IF(INDEX(SamplingFeatures[Sampling Feature Type],$A3313)&lt;&gt;"Specimen","",
CONCATENATE("  - &amp;SpecimenID",TEXT(SUMPRODUCT(--($M$3:$M3312&lt;&gt;"")),"0000"),
" {","SamplingFeatureID:  *SamplingFeatureID",TEXT($A3313,"0000"),
", SpecimenTypeCV:  ",CHAR(34),INDEX(Specimens[Specimen Type],$A3313),CHAR(34),
", SpecimenMediumCV:  ",INDEX(Specimens[Specimen Medium],$A3313),
", IsFieldSpecimen:  ",CHAR(34),INDEX(Specimens[Is Field Specimen?],$A3313),CHAR(34),"}"))</f>
        <v>#REF!</v>
      </c>
      <c r="N3313" t="e">
        <f>IF(COUNTA(SpatialOffsets[])=0,"", IF(INDEX(SpatialOffsets[Spatial Offset Type],$A3313)="","",
CONCATENATE("  - &amp;SpatialOffsetID",TEXT($A3313,"0000"),
" {","SpatialOffsetTypeCV:  ",CHAR(34),INDEX(SpatialOffsets[Spatial Offset Type],$A3313),CHAR(34),
", Offset1Value:  ",INDEX(SpatialOffsets[Offset 1 Value],$A3313),
", Offset1UnitID:  ",CHAR(34),INDEX(SpatialOffsets[Offset 1 Unit],$A3313),CHAR(34),
", Offset2Value:  ",INDEX(SpatialOffsets[Offset 2 Value],$A3313),
", Offset2UnitID:  ",CHAR(34),INDEX(SpatialOffsets[Offset 2 Unit],$A3313),CHAR(34),
", Offset3Value:  ",INDEX(SpatialOffsets[Offset 3 Value],$A3313),
", Offset3UnitID:  ",CHAR(34),INDEX(SpatialOffsets[Offset 3 Unit],$A3313),CHAR(34),,"}")))</f>
        <v>#REF!</v>
      </c>
      <c r="O3313" t="e">
        <f>IF(COUNTA(RelatedFeatures[])=0,"", IF(INDEX(RelatedFeatures[First Sampling Feature Code],$A3313)="","",
CONCATENATE("  - &amp;RelationID",TEXT($A3313,"0000"),
" {","SamplingFeatureID:  *SamplingFeatureID",TEXT(MATCH(INDEX(RelatedFeatures[First Sampling Feature Code],$A3313),SamplingFeatures[Feature Code],0),"0000"),
", RelationshipTypeCV:  ",CHAR(34),INDEX(RelatedFeatures[Relationship Type],$A3313),CHAR(34),
", RelatedFeatureID: *SamplingFeatureID",TEXT(MATCH(INDEX(RelatedFeatures[Second Sampling Feature Code],$A3313),SamplingFeatures[Feature Code],0),"0000"),
", SpatialOffsetID:  ",IF(INDEX(RelatedFeatures[Offset Number],$A3313)="","",CONCATENATE("*SpatialOffsetID",TEXT(INDEX(RelatedFeatures[Offset Number],$A3313),"0000"))),"}")))</f>
        <v>#REF!</v>
      </c>
      <c r="P3313" t="e">
        <f>IF(INDEX(Methods[Method Type],$A3313)="","",
CONCATENATE("  - &amp;MethodID",TEXT($A3313,"0000"),
" {","MethodTypeCV:  ",CHAR(34),INDEX(Methods[Method Type],$A3313),CHAR(34),
", MethodCode:  ",CHAR(34),INDEX(Methods[Method Code],$A3313),CHAR(34),
", MethodName:  ",CHAR(34),INDEX(Methods[Method Name],$A3313),CHAR(34),
", MethodDescription:  ",CHAR(34),INDEX(Methods[Method Description],$A3313),CHAR(34),
", MethodLink:  ",CHAR(34),INDEX(Methods[Method Link],$A3313),CHAR(34),
", OrganizationID: *OrganizationID",TEXT(MATCH(INDEX(Methods[Organization Name],$A3313),Organizations[Organization Name],0),"0000"),"}"))</f>
        <v>#REF!</v>
      </c>
      <c r="Q3313" t="e">
        <f>IF(INDEX(Variables[Variable Type],$A3313)="","",
CONCATENATE("  - &amp;VariableID",TEXT($A3313,"0000"),
" {","VariableTypeCV:  ",CHAR(34),INDEX(Variables[Variable Type],$A3313),CHAR(34),
", VariableCode:  ",CHAR(34),INDEX(Variables[Variable Code],$A3313),CHAR(34),
", VariableNameCV:  ",CHAR(34),INDEX(Variables[Variable Name],$A3313),CHAR(34),
", VariableDefinition:  ",CHAR(34),INDEX(Variables[Variable Definition],$A3313),CHAR(34),
", SpecciationCV:  ",CHAR(34),INDEX(Variables[Speciation],$A3313),CHAR(34),
", NoDataValue:  ",CHAR(34),INDEX(Variables[No Data Value],$A3313),CHAR(34),"}"))</f>
        <v>#REF!</v>
      </c>
    </row>
    <row r="3314" spans="1:17" x14ac:dyDescent="0.25">
      <c r="A3314">
        <v>3311</v>
      </c>
      <c r="D3314" t="e">
        <f>IF(INDEX(People[First Name],$A3314)="","",
CONCATENATE("  - &amp;PersonID",TEXT($A3314,"0000"),
" {","PersonFirstName:  ",CHAR(34),INDEX(People[First Name],$A3314),CHAR(34),
", PersonMiddleName:  ",CHAR(34),INDEX(People[Middle Name],$A3314),CHAR(34),
", PersonLastName:  ",CHAR(34),INDEX(People[Last Name],$A3314),CHAR(34),"}"))</f>
        <v>#REF!</v>
      </c>
      <c r="E3314" t="e">
        <f>IF(INDEX(Organizations[Organization Type '[CV']],$A3314)="","",
CONCATENATE("  - &amp;OrganizationID",TEXT($A3314,"0000"),
" {","OrganizationTypeCV:  ",CHAR(34),INDEX(Organizations[Organization Type '[CV']],$A3314),CHAR(34),
", OrganizationCode:  ",CHAR(34),INDEX(Organizations[Organization Code],$A3314),CHAR(34),
", OrganizationName:  ",CHAR(34),INDEX(Organizations[Organization Name],$A3314),CHAR(34),
", OrganizationDescription:  ",CHAR(34),INDEX(Organizations[Organization Description],$A3314),CHAR(34),
", OrganizationLink:  ",CHAR(34),INDEX(Organizations[Organization Link],$A3314),CHAR(34),"}"))</f>
        <v>#REF!</v>
      </c>
      <c r="F3314" t="e">
        <f>IF(INDEX(People[First Name],$A3314)="","",
CONCATENATE("  - &amp;AffiliationID",TEXT($A3314,"0000"),
" {PersonID: *PersonID",TEXT($A3314,"0000"),
", OrganizationID: *OrganizationID",TEXT(MATCH(INDEX(People[Organization Name],$A3314),Organizations[Organization Name],0),"0000"),
", IsPrimaryOrganizationContact: , AffiliationStartDate: , AffiliationEndDate: , PrimaryPhone: ",
", PrimaryEmail: ",CHAR(34),INDEX(People[Primary Email],$A3314),CHAR(34),
", PrimaryAddress: ",CHAR(34),INDEX(People[Primary Address],$A3314),CHAR(34),
", PersonLink: }"))</f>
        <v>#REF!</v>
      </c>
      <c r="H3314" t="e">
        <f>IF(COUNTA(CitationInformation)=0,"",IF(INDEX(AuthorList[Author Name],$A3314)="","",
CONCATENATE("  - &amp;AuthorListID",TEXT($A3314,"0000"),
"  {CitationID: *CitationID0001",
", PersonID: *PersonID",TEXT(MATCH(INDEX(AuthorList[Author Name],$A3314),People[Full Name],0),"0000"),
", AuthorOrder: ",INDEX(AuthorList[Author Number],$A3314),"}")))</f>
        <v>#REF!</v>
      </c>
      <c r="K3314" t="e">
        <f>IF(INDEX(SamplingFeatures[Feature Code],$A3314)="","",
CONCATENATE("  - &amp;SamplingFeatureID",TEXT($A3314,"0000"),
" {","SamplingFeatureUUID:  ",CHAR(34),INDEX(SamplingFeatures[Sampling Feature UUID],$A3314),CHAR(34),
", SamplingFeatureTypeCV:  ",CHAR(34),INDEX(SamplingFeatures[Sampling Feature Type],$A3314),CHAR(34),
", SamplingFeatureCode:  ",CHAR(34),INDEX(SamplingFeatures[Feature Code],$A3314),CHAR(34),
", SamplingFeatureName:  ",CHAR(34),INDEX(SamplingFeatures[Feature Name],$A3314),CHAR(34),
", SamplingFeatureDescription:  ",CHAR(34),INDEX(SamplingFeatures[Feature Description],$A3314),CHAR(34),
", SamplingFeatureGeotypeCV:  ",CHAR(34),INDEX(SamplingFeatures[Feature Geo Type],$A3314),CHAR(34),
", FeatureGeometry:  ",CHAR(34),INDEX(SamplingFeatures[Feature Geometry],$A3314),CHAR(34),
", Elevation_m:  ",CHAR(34),INDEX(SamplingFeatures[Elevation_m],$A3314),CHAR(34),
", ElevationDatumCV:  ",CHAR(34),ElevationDatum,CHAR(34),"}"))</f>
        <v>#REF!</v>
      </c>
      <c r="L3314" t="e">
        <f>IF(INDEX(SamplingFeatures[Sampling Feature Type],$A3314)&lt;&gt;"Site","",
CONCATENATE("  - &amp;SiteID",TEXT(SUMPRODUCT(--($L$3:$L3313&lt;&gt;"")),"0000"),
" {","SamplingFeatureID:  *SamplingFeatureID",TEXT($A3314,"0000"),
", SiteTypeCV:  ",CHAR(34),INDEX(Sites[Site Type],$A3314),CHAR(34),
", Latitude:  ",INDEX(Sites[Latitude],$A3314),
", Longitude:  ",INDEX(Sites[Longitude],$A3314),
", SRSName:  ",CHAR(34),LatLonDatum,CHAR(34),"}"))</f>
        <v>#REF!</v>
      </c>
      <c r="M3314" t="e">
        <f>IF(INDEX(SamplingFeatures[Sampling Feature Type],$A3314)&lt;&gt;"Specimen","",
CONCATENATE("  - &amp;SpecimenID",TEXT(SUMPRODUCT(--($M$3:$M3313&lt;&gt;"")),"0000"),
" {","SamplingFeatureID:  *SamplingFeatureID",TEXT($A3314,"0000"),
", SpecimenTypeCV:  ",CHAR(34),INDEX(Specimens[Specimen Type],$A3314),CHAR(34),
", SpecimenMediumCV:  ",INDEX(Specimens[Specimen Medium],$A3314),
", IsFieldSpecimen:  ",CHAR(34),INDEX(Specimens[Is Field Specimen?],$A3314),CHAR(34),"}"))</f>
        <v>#REF!</v>
      </c>
      <c r="N3314" t="e">
        <f>IF(COUNTA(SpatialOffsets[])=0,"", IF(INDEX(SpatialOffsets[Spatial Offset Type],$A3314)="","",
CONCATENATE("  - &amp;SpatialOffsetID",TEXT($A3314,"0000"),
" {","SpatialOffsetTypeCV:  ",CHAR(34),INDEX(SpatialOffsets[Spatial Offset Type],$A3314),CHAR(34),
", Offset1Value:  ",INDEX(SpatialOffsets[Offset 1 Value],$A3314),
", Offset1UnitID:  ",CHAR(34),INDEX(SpatialOffsets[Offset 1 Unit],$A3314),CHAR(34),
", Offset2Value:  ",INDEX(SpatialOffsets[Offset 2 Value],$A3314),
", Offset2UnitID:  ",CHAR(34),INDEX(SpatialOffsets[Offset 2 Unit],$A3314),CHAR(34),
", Offset3Value:  ",INDEX(SpatialOffsets[Offset 3 Value],$A3314),
", Offset3UnitID:  ",CHAR(34),INDEX(SpatialOffsets[Offset 3 Unit],$A3314),CHAR(34),,"}")))</f>
        <v>#REF!</v>
      </c>
      <c r="O3314" t="e">
        <f>IF(COUNTA(RelatedFeatures[])=0,"", IF(INDEX(RelatedFeatures[First Sampling Feature Code],$A3314)="","",
CONCATENATE("  - &amp;RelationID",TEXT($A3314,"0000"),
" {","SamplingFeatureID:  *SamplingFeatureID",TEXT(MATCH(INDEX(RelatedFeatures[First Sampling Feature Code],$A3314),SamplingFeatures[Feature Code],0),"0000"),
", RelationshipTypeCV:  ",CHAR(34),INDEX(RelatedFeatures[Relationship Type],$A3314),CHAR(34),
", RelatedFeatureID: *SamplingFeatureID",TEXT(MATCH(INDEX(RelatedFeatures[Second Sampling Feature Code],$A3314),SamplingFeatures[Feature Code],0),"0000"),
", SpatialOffsetID:  ",IF(INDEX(RelatedFeatures[Offset Number],$A3314)="","",CONCATENATE("*SpatialOffsetID",TEXT(INDEX(RelatedFeatures[Offset Number],$A3314),"0000"))),"}")))</f>
        <v>#REF!</v>
      </c>
      <c r="P3314" t="e">
        <f>IF(INDEX(Methods[Method Type],$A3314)="","",
CONCATENATE("  - &amp;MethodID",TEXT($A3314,"0000"),
" {","MethodTypeCV:  ",CHAR(34),INDEX(Methods[Method Type],$A3314),CHAR(34),
", MethodCode:  ",CHAR(34),INDEX(Methods[Method Code],$A3314),CHAR(34),
", MethodName:  ",CHAR(34),INDEX(Methods[Method Name],$A3314),CHAR(34),
", MethodDescription:  ",CHAR(34),INDEX(Methods[Method Description],$A3314),CHAR(34),
", MethodLink:  ",CHAR(34),INDEX(Methods[Method Link],$A3314),CHAR(34),
", OrganizationID: *OrganizationID",TEXT(MATCH(INDEX(Methods[Organization Name],$A3314),Organizations[Organization Name],0),"0000"),"}"))</f>
        <v>#REF!</v>
      </c>
      <c r="Q3314" t="e">
        <f>IF(INDEX(Variables[Variable Type],$A3314)="","",
CONCATENATE("  - &amp;VariableID",TEXT($A3314,"0000"),
" {","VariableTypeCV:  ",CHAR(34),INDEX(Variables[Variable Type],$A3314),CHAR(34),
", VariableCode:  ",CHAR(34),INDEX(Variables[Variable Code],$A3314),CHAR(34),
", VariableNameCV:  ",CHAR(34),INDEX(Variables[Variable Name],$A3314),CHAR(34),
", VariableDefinition:  ",CHAR(34),INDEX(Variables[Variable Definition],$A3314),CHAR(34),
", SpecciationCV:  ",CHAR(34),INDEX(Variables[Speciation],$A3314),CHAR(34),
", NoDataValue:  ",CHAR(34),INDEX(Variables[No Data Value],$A3314),CHAR(34),"}"))</f>
        <v>#REF!</v>
      </c>
    </row>
    <row r="3315" spans="1:17" x14ac:dyDescent="0.25">
      <c r="A3315">
        <v>3312</v>
      </c>
      <c r="D3315" t="e">
        <f>IF(INDEX(People[First Name],$A3315)="","",
CONCATENATE("  - &amp;PersonID",TEXT($A3315,"0000"),
" {","PersonFirstName:  ",CHAR(34),INDEX(People[First Name],$A3315),CHAR(34),
", PersonMiddleName:  ",CHAR(34),INDEX(People[Middle Name],$A3315),CHAR(34),
", PersonLastName:  ",CHAR(34),INDEX(People[Last Name],$A3315),CHAR(34),"}"))</f>
        <v>#REF!</v>
      </c>
      <c r="E3315" t="e">
        <f>IF(INDEX(Organizations[Organization Type '[CV']],$A3315)="","",
CONCATENATE("  - &amp;OrganizationID",TEXT($A3315,"0000"),
" {","OrganizationTypeCV:  ",CHAR(34),INDEX(Organizations[Organization Type '[CV']],$A3315),CHAR(34),
", OrganizationCode:  ",CHAR(34),INDEX(Organizations[Organization Code],$A3315),CHAR(34),
", OrganizationName:  ",CHAR(34),INDEX(Organizations[Organization Name],$A3315),CHAR(34),
", OrganizationDescription:  ",CHAR(34),INDEX(Organizations[Organization Description],$A3315),CHAR(34),
", OrganizationLink:  ",CHAR(34),INDEX(Organizations[Organization Link],$A3315),CHAR(34),"}"))</f>
        <v>#REF!</v>
      </c>
      <c r="F3315" t="e">
        <f>IF(INDEX(People[First Name],$A3315)="","",
CONCATENATE("  - &amp;AffiliationID",TEXT($A3315,"0000"),
" {PersonID: *PersonID",TEXT($A3315,"0000"),
", OrganizationID: *OrganizationID",TEXT(MATCH(INDEX(People[Organization Name],$A3315),Organizations[Organization Name],0),"0000"),
", IsPrimaryOrganizationContact: , AffiliationStartDate: , AffiliationEndDate: , PrimaryPhone: ",
", PrimaryEmail: ",CHAR(34),INDEX(People[Primary Email],$A3315),CHAR(34),
", PrimaryAddress: ",CHAR(34),INDEX(People[Primary Address],$A3315),CHAR(34),
", PersonLink: }"))</f>
        <v>#REF!</v>
      </c>
      <c r="H3315" t="e">
        <f>IF(COUNTA(CitationInformation)=0,"",IF(INDEX(AuthorList[Author Name],$A3315)="","",
CONCATENATE("  - &amp;AuthorListID",TEXT($A3315,"0000"),
"  {CitationID: *CitationID0001",
", PersonID: *PersonID",TEXT(MATCH(INDEX(AuthorList[Author Name],$A3315),People[Full Name],0),"0000"),
", AuthorOrder: ",INDEX(AuthorList[Author Number],$A3315),"}")))</f>
        <v>#REF!</v>
      </c>
      <c r="K3315" t="e">
        <f>IF(INDEX(SamplingFeatures[Feature Code],$A3315)="","",
CONCATENATE("  - &amp;SamplingFeatureID",TEXT($A3315,"0000"),
" {","SamplingFeatureUUID:  ",CHAR(34),INDEX(SamplingFeatures[Sampling Feature UUID],$A3315),CHAR(34),
", SamplingFeatureTypeCV:  ",CHAR(34),INDEX(SamplingFeatures[Sampling Feature Type],$A3315),CHAR(34),
", SamplingFeatureCode:  ",CHAR(34),INDEX(SamplingFeatures[Feature Code],$A3315),CHAR(34),
", SamplingFeatureName:  ",CHAR(34),INDEX(SamplingFeatures[Feature Name],$A3315),CHAR(34),
", SamplingFeatureDescription:  ",CHAR(34),INDEX(SamplingFeatures[Feature Description],$A3315),CHAR(34),
", SamplingFeatureGeotypeCV:  ",CHAR(34),INDEX(SamplingFeatures[Feature Geo Type],$A3315),CHAR(34),
", FeatureGeometry:  ",CHAR(34),INDEX(SamplingFeatures[Feature Geometry],$A3315),CHAR(34),
", Elevation_m:  ",CHAR(34),INDEX(SamplingFeatures[Elevation_m],$A3315),CHAR(34),
", ElevationDatumCV:  ",CHAR(34),ElevationDatum,CHAR(34),"}"))</f>
        <v>#REF!</v>
      </c>
      <c r="L3315" t="e">
        <f>IF(INDEX(SamplingFeatures[Sampling Feature Type],$A3315)&lt;&gt;"Site","",
CONCATENATE("  - &amp;SiteID",TEXT(SUMPRODUCT(--($L$3:$L3314&lt;&gt;"")),"0000"),
" {","SamplingFeatureID:  *SamplingFeatureID",TEXT($A3315,"0000"),
", SiteTypeCV:  ",CHAR(34),INDEX(Sites[Site Type],$A3315),CHAR(34),
", Latitude:  ",INDEX(Sites[Latitude],$A3315),
", Longitude:  ",INDEX(Sites[Longitude],$A3315),
", SRSName:  ",CHAR(34),LatLonDatum,CHAR(34),"}"))</f>
        <v>#REF!</v>
      </c>
      <c r="M3315" t="e">
        <f>IF(INDEX(SamplingFeatures[Sampling Feature Type],$A3315)&lt;&gt;"Specimen","",
CONCATENATE("  - &amp;SpecimenID",TEXT(SUMPRODUCT(--($M$3:$M3314&lt;&gt;"")),"0000"),
" {","SamplingFeatureID:  *SamplingFeatureID",TEXT($A3315,"0000"),
", SpecimenTypeCV:  ",CHAR(34),INDEX(Specimens[Specimen Type],$A3315),CHAR(34),
", SpecimenMediumCV:  ",INDEX(Specimens[Specimen Medium],$A3315),
", IsFieldSpecimen:  ",CHAR(34),INDEX(Specimens[Is Field Specimen?],$A3315),CHAR(34),"}"))</f>
        <v>#REF!</v>
      </c>
      <c r="N3315" t="e">
        <f>IF(COUNTA(SpatialOffsets[])=0,"", IF(INDEX(SpatialOffsets[Spatial Offset Type],$A3315)="","",
CONCATENATE("  - &amp;SpatialOffsetID",TEXT($A3315,"0000"),
" {","SpatialOffsetTypeCV:  ",CHAR(34),INDEX(SpatialOffsets[Spatial Offset Type],$A3315),CHAR(34),
", Offset1Value:  ",INDEX(SpatialOffsets[Offset 1 Value],$A3315),
", Offset1UnitID:  ",CHAR(34),INDEX(SpatialOffsets[Offset 1 Unit],$A3315),CHAR(34),
", Offset2Value:  ",INDEX(SpatialOffsets[Offset 2 Value],$A3315),
", Offset2UnitID:  ",CHAR(34),INDEX(SpatialOffsets[Offset 2 Unit],$A3315),CHAR(34),
", Offset3Value:  ",INDEX(SpatialOffsets[Offset 3 Value],$A3315),
", Offset3UnitID:  ",CHAR(34),INDEX(SpatialOffsets[Offset 3 Unit],$A3315),CHAR(34),,"}")))</f>
        <v>#REF!</v>
      </c>
      <c r="O3315" t="e">
        <f>IF(COUNTA(RelatedFeatures[])=0,"", IF(INDEX(RelatedFeatures[First Sampling Feature Code],$A3315)="","",
CONCATENATE("  - &amp;RelationID",TEXT($A3315,"0000"),
" {","SamplingFeatureID:  *SamplingFeatureID",TEXT(MATCH(INDEX(RelatedFeatures[First Sampling Feature Code],$A3315),SamplingFeatures[Feature Code],0),"0000"),
", RelationshipTypeCV:  ",CHAR(34),INDEX(RelatedFeatures[Relationship Type],$A3315),CHAR(34),
", RelatedFeatureID: *SamplingFeatureID",TEXT(MATCH(INDEX(RelatedFeatures[Second Sampling Feature Code],$A3315),SamplingFeatures[Feature Code],0),"0000"),
", SpatialOffsetID:  ",IF(INDEX(RelatedFeatures[Offset Number],$A3315)="","",CONCATENATE("*SpatialOffsetID",TEXT(INDEX(RelatedFeatures[Offset Number],$A3315),"0000"))),"}")))</f>
        <v>#REF!</v>
      </c>
      <c r="P3315" t="e">
        <f>IF(INDEX(Methods[Method Type],$A3315)="","",
CONCATENATE("  - &amp;MethodID",TEXT($A3315,"0000"),
" {","MethodTypeCV:  ",CHAR(34),INDEX(Methods[Method Type],$A3315),CHAR(34),
", MethodCode:  ",CHAR(34),INDEX(Methods[Method Code],$A3315),CHAR(34),
", MethodName:  ",CHAR(34),INDEX(Methods[Method Name],$A3315),CHAR(34),
", MethodDescription:  ",CHAR(34),INDEX(Methods[Method Description],$A3315),CHAR(34),
", MethodLink:  ",CHAR(34),INDEX(Methods[Method Link],$A3315),CHAR(34),
", OrganizationID: *OrganizationID",TEXT(MATCH(INDEX(Methods[Organization Name],$A3315),Organizations[Organization Name],0),"0000"),"}"))</f>
        <v>#REF!</v>
      </c>
      <c r="Q3315" t="e">
        <f>IF(INDEX(Variables[Variable Type],$A3315)="","",
CONCATENATE("  - &amp;VariableID",TEXT($A3315,"0000"),
" {","VariableTypeCV:  ",CHAR(34),INDEX(Variables[Variable Type],$A3315),CHAR(34),
", VariableCode:  ",CHAR(34),INDEX(Variables[Variable Code],$A3315),CHAR(34),
", VariableNameCV:  ",CHAR(34),INDEX(Variables[Variable Name],$A3315),CHAR(34),
", VariableDefinition:  ",CHAR(34),INDEX(Variables[Variable Definition],$A3315),CHAR(34),
", SpecciationCV:  ",CHAR(34),INDEX(Variables[Speciation],$A3315),CHAR(34),
", NoDataValue:  ",CHAR(34),INDEX(Variables[No Data Value],$A3315),CHAR(34),"}"))</f>
        <v>#REF!</v>
      </c>
    </row>
    <row r="3316" spans="1:17" x14ac:dyDescent="0.25">
      <c r="A3316">
        <v>3313</v>
      </c>
      <c r="D3316" t="e">
        <f>IF(INDEX(People[First Name],$A3316)="","",
CONCATENATE("  - &amp;PersonID",TEXT($A3316,"0000"),
" {","PersonFirstName:  ",CHAR(34),INDEX(People[First Name],$A3316),CHAR(34),
", PersonMiddleName:  ",CHAR(34),INDEX(People[Middle Name],$A3316),CHAR(34),
", PersonLastName:  ",CHAR(34),INDEX(People[Last Name],$A3316),CHAR(34),"}"))</f>
        <v>#REF!</v>
      </c>
      <c r="E3316" t="e">
        <f>IF(INDEX(Organizations[Organization Type '[CV']],$A3316)="","",
CONCATENATE("  - &amp;OrganizationID",TEXT($A3316,"0000"),
" {","OrganizationTypeCV:  ",CHAR(34),INDEX(Organizations[Organization Type '[CV']],$A3316),CHAR(34),
", OrganizationCode:  ",CHAR(34),INDEX(Organizations[Organization Code],$A3316),CHAR(34),
", OrganizationName:  ",CHAR(34),INDEX(Organizations[Organization Name],$A3316),CHAR(34),
", OrganizationDescription:  ",CHAR(34),INDEX(Organizations[Organization Description],$A3316),CHAR(34),
", OrganizationLink:  ",CHAR(34),INDEX(Organizations[Organization Link],$A3316),CHAR(34),"}"))</f>
        <v>#REF!</v>
      </c>
      <c r="F3316" t="e">
        <f>IF(INDEX(People[First Name],$A3316)="","",
CONCATENATE("  - &amp;AffiliationID",TEXT($A3316,"0000"),
" {PersonID: *PersonID",TEXT($A3316,"0000"),
", OrganizationID: *OrganizationID",TEXT(MATCH(INDEX(People[Organization Name],$A3316),Organizations[Organization Name],0),"0000"),
", IsPrimaryOrganizationContact: , AffiliationStartDate: , AffiliationEndDate: , PrimaryPhone: ",
", PrimaryEmail: ",CHAR(34),INDEX(People[Primary Email],$A3316),CHAR(34),
", PrimaryAddress: ",CHAR(34),INDEX(People[Primary Address],$A3316),CHAR(34),
", PersonLink: }"))</f>
        <v>#REF!</v>
      </c>
      <c r="H3316" t="e">
        <f>IF(COUNTA(CitationInformation)=0,"",IF(INDEX(AuthorList[Author Name],$A3316)="","",
CONCATENATE("  - &amp;AuthorListID",TEXT($A3316,"0000"),
"  {CitationID: *CitationID0001",
", PersonID: *PersonID",TEXT(MATCH(INDEX(AuthorList[Author Name],$A3316),People[Full Name],0),"0000"),
", AuthorOrder: ",INDEX(AuthorList[Author Number],$A3316),"}")))</f>
        <v>#REF!</v>
      </c>
      <c r="K3316" t="e">
        <f>IF(INDEX(SamplingFeatures[Feature Code],$A3316)="","",
CONCATENATE("  - &amp;SamplingFeatureID",TEXT($A3316,"0000"),
" {","SamplingFeatureUUID:  ",CHAR(34),INDEX(SamplingFeatures[Sampling Feature UUID],$A3316),CHAR(34),
", SamplingFeatureTypeCV:  ",CHAR(34),INDEX(SamplingFeatures[Sampling Feature Type],$A3316),CHAR(34),
", SamplingFeatureCode:  ",CHAR(34),INDEX(SamplingFeatures[Feature Code],$A3316),CHAR(34),
", SamplingFeatureName:  ",CHAR(34),INDEX(SamplingFeatures[Feature Name],$A3316),CHAR(34),
", SamplingFeatureDescription:  ",CHAR(34),INDEX(SamplingFeatures[Feature Description],$A3316),CHAR(34),
", SamplingFeatureGeotypeCV:  ",CHAR(34),INDEX(SamplingFeatures[Feature Geo Type],$A3316),CHAR(34),
", FeatureGeometry:  ",CHAR(34),INDEX(SamplingFeatures[Feature Geometry],$A3316),CHAR(34),
", Elevation_m:  ",CHAR(34),INDEX(SamplingFeatures[Elevation_m],$A3316),CHAR(34),
", ElevationDatumCV:  ",CHAR(34),ElevationDatum,CHAR(34),"}"))</f>
        <v>#REF!</v>
      </c>
      <c r="L3316" t="e">
        <f>IF(INDEX(SamplingFeatures[Sampling Feature Type],$A3316)&lt;&gt;"Site","",
CONCATENATE("  - &amp;SiteID",TEXT(SUMPRODUCT(--($L$3:$L3315&lt;&gt;"")),"0000"),
" {","SamplingFeatureID:  *SamplingFeatureID",TEXT($A3316,"0000"),
", SiteTypeCV:  ",CHAR(34),INDEX(Sites[Site Type],$A3316),CHAR(34),
", Latitude:  ",INDEX(Sites[Latitude],$A3316),
", Longitude:  ",INDEX(Sites[Longitude],$A3316),
", SRSName:  ",CHAR(34),LatLonDatum,CHAR(34),"}"))</f>
        <v>#REF!</v>
      </c>
      <c r="M3316" t="e">
        <f>IF(INDEX(SamplingFeatures[Sampling Feature Type],$A3316)&lt;&gt;"Specimen","",
CONCATENATE("  - &amp;SpecimenID",TEXT(SUMPRODUCT(--($M$3:$M3315&lt;&gt;"")),"0000"),
" {","SamplingFeatureID:  *SamplingFeatureID",TEXT($A3316,"0000"),
", SpecimenTypeCV:  ",CHAR(34),INDEX(Specimens[Specimen Type],$A3316),CHAR(34),
", SpecimenMediumCV:  ",INDEX(Specimens[Specimen Medium],$A3316),
", IsFieldSpecimen:  ",CHAR(34),INDEX(Specimens[Is Field Specimen?],$A3316),CHAR(34),"}"))</f>
        <v>#REF!</v>
      </c>
      <c r="N3316" t="e">
        <f>IF(COUNTA(SpatialOffsets[])=0,"", IF(INDEX(SpatialOffsets[Spatial Offset Type],$A3316)="","",
CONCATENATE("  - &amp;SpatialOffsetID",TEXT($A3316,"0000"),
" {","SpatialOffsetTypeCV:  ",CHAR(34),INDEX(SpatialOffsets[Spatial Offset Type],$A3316),CHAR(34),
", Offset1Value:  ",INDEX(SpatialOffsets[Offset 1 Value],$A3316),
", Offset1UnitID:  ",CHAR(34),INDEX(SpatialOffsets[Offset 1 Unit],$A3316),CHAR(34),
", Offset2Value:  ",INDEX(SpatialOffsets[Offset 2 Value],$A3316),
", Offset2UnitID:  ",CHAR(34),INDEX(SpatialOffsets[Offset 2 Unit],$A3316),CHAR(34),
", Offset3Value:  ",INDEX(SpatialOffsets[Offset 3 Value],$A3316),
", Offset3UnitID:  ",CHAR(34),INDEX(SpatialOffsets[Offset 3 Unit],$A3316),CHAR(34),,"}")))</f>
        <v>#REF!</v>
      </c>
      <c r="O3316" t="e">
        <f>IF(COUNTA(RelatedFeatures[])=0,"", IF(INDEX(RelatedFeatures[First Sampling Feature Code],$A3316)="","",
CONCATENATE("  - &amp;RelationID",TEXT($A3316,"0000"),
" {","SamplingFeatureID:  *SamplingFeatureID",TEXT(MATCH(INDEX(RelatedFeatures[First Sampling Feature Code],$A3316),SamplingFeatures[Feature Code],0),"0000"),
", RelationshipTypeCV:  ",CHAR(34),INDEX(RelatedFeatures[Relationship Type],$A3316),CHAR(34),
", RelatedFeatureID: *SamplingFeatureID",TEXT(MATCH(INDEX(RelatedFeatures[Second Sampling Feature Code],$A3316),SamplingFeatures[Feature Code],0),"0000"),
", SpatialOffsetID:  ",IF(INDEX(RelatedFeatures[Offset Number],$A3316)="","",CONCATENATE("*SpatialOffsetID",TEXT(INDEX(RelatedFeatures[Offset Number],$A3316),"0000"))),"}")))</f>
        <v>#REF!</v>
      </c>
      <c r="P3316" t="e">
        <f>IF(INDEX(Methods[Method Type],$A3316)="","",
CONCATENATE("  - &amp;MethodID",TEXT($A3316,"0000"),
" {","MethodTypeCV:  ",CHAR(34),INDEX(Methods[Method Type],$A3316),CHAR(34),
", MethodCode:  ",CHAR(34),INDEX(Methods[Method Code],$A3316),CHAR(34),
", MethodName:  ",CHAR(34),INDEX(Methods[Method Name],$A3316),CHAR(34),
", MethodDescription:  ",CHAR(34),INDEX(Methods[Method Description],$A3316),CHAR(34),
", MethodLink:  ",CHAR(34),INDEX(Methods[Method Link],$A3316),CHAR(34),
", OrganizationID: *OrganizationID",TEXT(MATCH(INDEX(Methods[Organization Name],$A3316),Organizations[Organization Name],0),"0000"),"}"))</f>
        <v>#REF!</v>
      </c>
      <c r="Q3316" t="e">
        <f>IF(INDEX(Variables[Variable Type],$A3316)="","",
CONCATENATE("  - &amp;VariableID",TEXT($A3316,"0000"),
" {","VariableTypeCV:  ",CHAR(34),INDEX(Variables[Variable Type],$A3316),CHAR(34),
", VariableCode:  ",CHAR(34),INDEX(Variables[Variable Code],$A3316),CHAR(34),
", VariableNameCV:  ",CHAR(34),INDEX(Variables[Variable Name],$A3316),CHAR(34),
", VariableDefinition:  ",CHAR(34),INDEX(Variables[Variable Definition],$A3316),CHAR(34),
", SpecciationCV:  ",CHAR(34),INDEX(Variables[Speciation],$A3316),CHAR(34),
", NoDataValue:  ",CHAR(34),INDEX(Variables[No Data Value],$A3316),CHAR(34),"}"))</f>
        <v>#REF!</v>
      </c>
    </row>
    <row r="3317" spans="1:17" x14ac:dyDescent="0.25">
      <c r="A3317">
        <v>3314</v>
      </c>
      <c r="D3317" t="e">
        <f>IF(INDEX(People[First Name],$A3317)="","",
CONCATENATE("  - &amp;PersonID",TEXT($A3317,"0000"),
" {","PersonFirstName:  ",CHAR(34),INDEX(People[First Name],$A3317),CHAR(34),
", PersonMiddleName:  ",CHAR(34),INDEX(People[Middle Name],$A3317),CHAR(34),
", PersonLastName:  ",CHAR(34),INDEX(People[Last Name],$A3317),CHAR(34),"}"))</f>
        <v>#REF!</v>
      </c>
      <c r="E3317" t="e">
        <f>IF(INDEX(Organizations[Organization Type '[CV']],$A3317)="","",
CONCATENATE("  - &amp;OrganizationID",TEXT($A3317,"0000"),
" {","OrganizationTypeCV:  ",CHAR(34),INDEX(Organizations[Organization Type '[CV']],$A3317),CHAR(34),
", OrganizationCode:  ",CHAR(34),INDEX(Organizations[Organization Code],$A3317),CHAR(34),
", OrganizationName:  ",CHAR(34),INDEX(Organizations[Organization Name],$A3317),CHAR(34),
", OrganizationDescription:  ",CHAR(34),INDEX(Organizations[Organization Description],$A3317),CHAR(34),
", OrganizationLink:  ",CHAR(34),INDEX(Organizations[Organization Link],$A3317),CHAR(34),"}"))</f>
        <v>#REF!</v>
      </c>
      <c r="F3317" t="e">
        <f>IF(INDEX(People[First Name],$A3317)="","",
CONCATENATE("  - &amp;AffiliationID",TEXT($A3317,"0000"),
" {PersonID: *PersonID",TEXT($A3317,"0000"),
", OrganizationID: *OrganizationID",TEXT(MATCH(INDEX(People[Organization Name],$A3317),Organizations[Organization Name],0),"0000"),
", IsPrimaryOrganizationContact: , AffiliationStartDate: , AffiliationEndDate: , PrimaryPhone: ",
", PrimaryEmail: ",CHAR(34),INDEX(People[Primary Email],$A3317),CHAR(34),
", PrimaryAddress: ",CHAR(34),INDEX(People[Primary Address],$A3317),CHAR(34),
", PersonLink: }"))</f>
        <v>#REF!</v>
      </c>
      <c r="H3317" t="e">
        <f>IF(COUNTA(CitationInformation)=0,"",IF(INDEX(AuthorList[Author Name],$A3317)="","",
CONCATENATE("  - &amp;AuthorListID",TEXT($A3317,"0000"),
"  {CitationID: *CitationID0001",
", PersonID: *PersonID",TEXT(MATCH(INDEX(AuthorList[Author Name],$A3317),People[Full Name],0),"0000"),
", AuthorOrder: ",INDEX(AuthorList[Author Number],$A3317),"}")))</f>
        <v>#REF!</v>
      </c>
      <c r="K3317" t="e">
        <f>IF(INDEX(SamplingFeatures[Feature Code],$A3317)="","",
CONCATENATE("  - &amp;SamplingFeatureID",TEXT($A3317,"0000"),
" {","SamplingFeatureUUID:  ",CHAR(34),INDEX(SamplingFeatures[Sampling Feature UUID],$A3317),CHAR(34),
", SamplingFeatureTypeCV:  ",CHAR(34),INDEX(SamplingFeatures[Sampling Feature Type],$A3317),CHAR(34),
", SamplingFeatureCode:  ",CHAR(34),INDEX(SamplingFeatures[Feature Code],$A3317),CHAR(34),
", SamplingFeatureName:  ",CHAR(34),INDEX(SamplingFeatures[Feature Name],$A3317),CHAR(34),
", SamplingFeatureDescription:  ",CHAR(34),INDEX(SamplingFeatures[Feature Description],$A3317),CHAR(34),
", SamplingFeatureGeotypeCV:  ",CHAR(34),INDEX(SamplingFeatures[Feature Geo Type],$A3317),CHAR(34),
", FeatureGeometry:  ",CHAR(34),INDEX(SamplingFeatures[Feature Geometry],$A3317),CHAR(34),
", Elevation_m:  ",CHAR(34),INDEX(SamplingFeatures[Elevation_m],$A3317),CHAR(34),
", ElevationDatumCV:  ",CHAR(34),ElevationDatum,CHAR(34),"}"))</f>
        <v>#REF!</v>
      </c>
      <c r="L3317" t="e">
        <f>IF(INDEX(SamplingFeatures[Sampling Feature Type],$A3317)&lt;&gt;"Site","",
CONCATENATE("  - &amp;SiteID",TEXT(SUMPRODUCT(--($L$3:$L3316&lt;&gt;"")),"0000"),
" {","SamplingFeatureID:  *SamplingFeatureID",TEXT($A3317,"0000"),
", SiteTypeCV:  ",CHAR(34),INDEX(Sites[Site Type],$A3317),CHAR(34),
", Latitude:  ",INDEX(Sites[Latitude],$A3317),
", Longitude:  ",INDEX(Sites[Longitude],$A3317),
", SRSName:  ",CHAR(34),LatLonDatum,CHAR(34),"}"))</f>
        <v>#REF!</v>
      </c>
      <c r="M3317" t="e">
        <f>IF(INDEX(SamplingFeatures[Sampling Feature Type],$A3317)&lt;&gt;"Specimen","",
CONCATENATE("  - &amp;SpecimenID",TEXT(SUMPRODUCT(--($M$3:$M3316&lt;&gt;"")),"0000"),
" {","SamplingFeatureID:  *SamplingFeatureID",TEXT($A3317,"0000"),
", SpecimenTypeCV:  ",CHAR(34),INDEX(Specimens[Specimen Type],$A3317),CHAR(34),
", SpecimenMediumCV:  ",INDEX(Specimens[Specimen Medium],$A3317),
", IsFieldSpecimen:  ",CHAR(34),INDEX(Specimens[Is Field Specimen?],$A3317),CHAR(34),"}"))</f>
        <v>#REF!</v>
      </c>
      <c r="N3317" t="e">
        <f>IF(COUNTA(SpatialOffsets[])=0,"", IF(INDEX(SpatialOffsets[Spatial Offset Type],$A3317)="","",
CONCATENATE("  - &amp;SpatialOffsetID",TEXT($A3317,"0000"),
" {","SpatialOffsetTypeCV:  ",CHAR(34),INDEX(SpatialOffsets[Spatial Offset Type],$A3317),CHAR(34),
", Offset1Value:  ",INDEX(SpatialOffsets[Offset 1 Value],$A3317),
", Offset1UnitID:  ",CHAR(34),INDEX(SpatialOffsets[Offset 1 Unit],$A3317),CHAR(34),
", Offset2Value:  ",INDEX(SpatialOffsets[Offset 2 Value],$A3317),
", Offset2UnitID:  ",CHAR(34),INDEX(SpatialOffsets[Offset 2 Unit],$A3317),CHAR(34),
", Offset3Value:  ",INDEX(SpatialOffsets[Offset 3 Value],$A3317),
", Offset3UnitID:  ",CHAR(34),INDEX(SpatialOffsets[Offset 3 Unit],$A3317),CHAR(34),,"}")))</f>
        <v>#REF!</v>
      </c>
      <c r="O3317" t="e">
        <f>IF(COUNTA(RelatedFeatures[])=0,"", IF(INDEX(RelatedFeatures[First Sampling Feature Code],$A3317)="","",
CONCATENATE("  - &amp;RelationID",TEXT($A3317,"0000"),
" {","SamplingFeatureID:  *SamplingFeatureID",TEXT(MATCH(INDEX(RelatedFeatures[First Sampling Feature Code],$A3317),SamplingFeatures[Feature Code],0),"0000"),
", RelationshipTypeCV:  ",CHAR(34),INDEX(RelatedFeatures[Relationship Type],$A3317),CHAR(34),
", RelatedFeatureID: *SamplingFeatureID",TEXT(MATCH(INDEX(RelatedFeatures[Second Sampling Feature Code],$A3317),SamplingFeatures[Feature Code],0),"0000"),
", SpatialOffsetID:  ",IF(INDEX(RelatedFeatures[Offset Number],$A3317)="","",CONCATENATE("*SpatialOffsetID",TEXT(INDEX(RelatedFeatures[Offset Number],$A3317),"0000"))),"}")))</f>
        <v>#REF!</v>
      </c>
      <c r="P3317" t="e">
        <f>IF(INDEX(Methods[Method Type],$A3317)="","",
CONCATENATE("  - &amp;MethodID",TEXT($A3317,"0000"),
" {","MethodTypeCV:  ",CHAR(34),INDEX(Methods[Method Type],$A3317),CHAR(34),
", MethodCode:  ",CHAR(34),INDEX(Methods[Method Code],$A3317),CHAR(34),
", MethodName:  ",CHAR(34),INDEX(Methods[Method Name],$A3317),CHAR(34),
", MethodDescription:  ",CHAR(34),INDEX(Methods[Method Description],$A3317),CHAR(34),
", MethodLink:  ",CHAR(34),INDEX(Methods[Method Link],$A3317),CHAR(34),
", OrganizationID: *OrganizationID",TEXT(MATCH(INDEX(Methods[Organization Name],$A3317),Organizations[Organization Name],0),"0000"),"}"))</f>
        <v>#REF!</v>
      </c>
      <c r="Q3317" t="e">
        <f>IF(INDEX(Variables[Variable Type],$A3317)="","",
CONCATENATE("  - &amp;VariableID",TEXT($A3317,"0000"),
" {","VariableTypeCV:  ",CHAR(34),INDEX(Variables[Variable Type],$A3317),CHAR(34),
", VariableCode:  ",CHAR(34),INDEX(Variables[Variable Code],$A3317),CHAR(34),
", VariableNameCV:  ",CHAR(34),INDEX(Variables[Variable Name],$A3317),CHAR(34),
", VariableDefinition:  ",CHAR(34),INDEX(Variables[Variable Definition],$A3317),CHAR(34),
", SpecciationCV:  ",CHAR(34),INDEX(Variables[Speciation],$A3317),CHAR(34),
", NoDataValue:  ",CHAR(34),INDEX(Variables[No Data Value],$A3317),CHAR(34),"}"))</f>
        <v>#REF!</v>
      </c>
    </row>
    <row r="3318" spans="1:17" x14ac:dyDescent="0.25">
      <c r="A3318">
        <v>3315</v>
      </c>
      <c r="D3318" t="e">
        <f>IF(INDEX(People[First Name],$A3318)="","",
CONCATENATE("  - &amp;PersonID",TEXT($A3318,"0000"),
" {","PersonFirstName:  ",CHAR(34),INDEX(People[First Name],$A3318),CHAR(34),
", PersonMiddleName:  ",CHAR(34),INDEX(People[Middle Name],$A3318),CHAR(34),
", PersonLastName:  ",CHAR(34),INDEX(People[Last Name],$A3318),CHAR(34),"}"))</f>
        <v>#REF!</v>
      </c>
      <c r="E3318" t="e">
        <f>IF(INDEX(Organizations[Organization Type '[CV']],$A3318)="","",
CONCATENATE("  - &amp;OrganizationID",TEXT($A3318,"0000"),
" {","OrganizationTypeCV:  ",CHAR(34),INDEX(Organizations[Organization Type '[CV']],$A3318),CHAR(34),
", OrganizationCode:  ",CHAR(34),INDEX(Organizations[Organization Code],$A3318),CHAR(34),
", OrganizationName:  ",CHAR(34),INDEX(Organizations[Organization Name],$A3318),CHAR(34),
", OrganizationDescription:  ",CHAR(34),INDEX(Organizations[Organization Description],$A3318),CHAR(34),
", OrganizationLink:  ",CHAR(34),INDEX(Organizations[Organization Link],$A3318),CHAR(34),"}"))</f>
        <v>#REF!</v>
      </c>
      <c r="F3318" t="e">
        <f>IF(INDEX(People[First Name],$A3318)="","",
CONCATENATE("  - &amp;AffiliationID",TEXT($A3318,"0000"),
" {PersonID: *PersonID",TEXT($A3318,"0000"),
", OrganizationID: *OrganizationID",TEXT(MATCH(INDEX(People[Organization Name],$A3318),Organizations[Organization Name],0),"0000"),
", IsPrimaryOrganizationContact: , AffiliationStartDate: , AffiliationEndDate: , PrimaryPhone: ",
", PrimaryEmail: ",CHAR(34),INDEX(People[Primary Email],$A3318),CHAR(34),
", PrimaryAddress: ",CHAR(34),INDEX(People[Primary Address],$A3318),CHAR(34),
", PersonLink: }"))</f>
        <v>#REF!</v>
      </c>
      <c r="H3318" t="e">
        <f>IF(COUNTA(CitationInformation)=0,"",IF(INDEX(AuthorList[Author Name],$A3318)="","",
CONCATENATE("  - &amp;AuthorListID",TEXT($A3318,"0000"),
"  {CitationID: *CitationID0001",
", PersonID: *PersonID",TEXT(MATCH(INDEX(AuthorList[Author Name],$A3318),People[Full Name],0),"0000"),
", AuthorOrder: ",INDEX(AuthorList[Author Number],$A3318),"}")))</f>
        <v>#REF!</v>
      </c>
      <c r="K3318" t="e">
        <f>IF(INDEX(SamplingFeatures[Feature Code],$A3318)="","",
CONCATENATE("  - &amp;SamplingFeatureID",TEXT($A3318,"0000"),
" {","SamplingFeatureUUID:  ",CHAR(34),INDEX(SamplingFeatures[Sampling Feature UUID],$A3318),CHAR(34),
", SamplingFeatureTypeCV:  ",CHAR(34),INDEX(SamplingFeatures[Sampling Feature Type],$A3318),CHAR(34),
", SamplingFeatureCode:  ",CHAR(34),INDEX(SamplingFeatures[Feature Code],$A3318),CHAR(34),
", SamplingFeatureName:  ",CHAR(34),INDEX(SamplingFeatures[Feature Name],$A3318),CHAR(34),
", SamplingFeatureDescription:  ",CHAR(34),INDEX(SamplingFeatures[Feature Description],$A3318),CHAR(34),
", SamplingFeatureGeotypeCV:  ",CHAR(34),INDEX(SamplingFeatures[Feature Geo Type],$A3318),CHAR(34),
", FeatureGeometry:  ",CHAR(34),INDEX(SamplingFeatures[Feature Geometry],$A3318),CHAR(34),
", Elevation_m:  ",CHAR(34),INDEX(SamplingFeatures[Elevation_m],$A3318),CHAR(34),
", ElevationDatumCV:  ",CHAR(34),ElevationDatum,CHAR(34),"}"))</f>
        <v>#REF!</v>
      </c>
      <c r="L3318" t="e">
        <f>IF(INDEX(SamplingFeatures[Sampling Feature Type],$A3318)&lt;&gt;"Site","",
CONCATENATE("  - &amp;SiteID",TEXT(SUMPRODUCT(--($L$3:$L3317&lt;&gt;"")),"0000"),
" {","SamplingFeatureID:  *SamplingFeatureID",TEXT($A3318,"0000"),
", SiteTypeCV:  ",CHAR(34),INDEX(Sites[Site Type],$A3318),CHAR(34),
", Latitude:  ",INDEX(Sites[Latitude],$A3318),
", Longitude:  ",INDEX(Sites[Longitude],$A3318),
", SRSName:  ",CHAR(34),LatLonDatum,CHAR(34),"}"))</f>
        <v>#REF!</v>
      </c>
      <c r="M3318" t="e">
        <f>IF(INDEX(SamplingFeatures[Sampling Feature Type],$A3318)&lt;&gt;"Specimen","",
CONCATENATE("  - &amp;SpecimenID",TEXT(SUMPRODUCT(--($M$3:$M3317&lt;&gt;"")),"0000"),
" {","SamplingFeatureID:  *SamplingFeatureID",TEXT($A3318,"0000"),
", SpecimenTypeCV:  ",CHAR(34),INDEX(Specimens[Specimen Type],$A3318),CHAR(34),
", SpecimenMediumCV:  ",INDEX(Specimens[Specimen Medium],$A3318),
", IsFieldSpecimen:  ",CHAR(34),INDEX(Specimens[Is Field Specimen?],$A3318),CHAR(34),"}"))</f>
        <v>#REF!</v>
      </c>
      <c r="N3318" t="e">
        <f>IF(COUNTA(SpatialOffsets[])=0,"", IF(INDEX(SpatialOffsets[Spatial Offset Type],$A3318)="","",
CONCATENATE("  - &amp;SpatialOffsetID",TEXT($A3318,"0000"),
" {","SpatialOffsetTypeCV:  ",CHAR(34),INDEX(SpatialOffsets[Spatial Offset Type],$A3318),CHAR(34),
", Offset1Value:  ",INDEX(SpatialOffsets[Offset 1 Value],$A3318),
", Offset1UnitID:  ",CHAR(34),INDEX(SpatialOffsets[Offset 1 Unit],$A3318),CHAR(34),
", Offset2Value:  ",INDEX(SpatialOffsets[Offset 2 Value],$A3318),
", Offset2UnitID:  ",CHAR(34),INDEX(SpatialOffsets[Offset 2 Unit],$A3318),CHAR(34),
", Offset3Value:  ",INDEX(SpatialOffsets[Offset 3 Value],$A3318),
", Offset3UnitID:  ",CHAR(34),INDEX(SpatialOffsets[Offset 3 Unit],$A3318),CHAR(34),,"}")))</f>
        <v>#REF!</v>
      </c>
      <c r="O3318" t="e">
        <f>IF(COUNTA(RelatedFeatures[])=0,"", IF(INDEX(RelatedFeatures[First Sampling Feature Code],$A3318)="","",
CONCATENATE("  - &amp;RelationID",TEXT($A3318,"0000"),
" {","SamplingFeatureID:  *SamplingFeatureID",TEXT(MATCH(INDEX(RelatedFeatures[First Sampling Feature Code],$A3318),SamplingFeatures[Feature Code],0),"0000"),
", RelationshipTypeCV:  ",CHAR(34),INDEX(RelatedFeatures[Relationship Type],$A3318),CHAR(34),
", RelatedFeatureID: *SamplingFeatureID",TEXT(MATCH(INDEX(RelatedFeatures[Second Sampling Feature Code],$A3318),SamplingFeatures[Feature Code],0),"0000"),
", SpatialOffsetID:  ",IF(INDEX(RelatedFeatures[Offset Number],$A3318)="","",CONCATENATE("*SpatialOffsetID",TEXT(INDEX(RelatedFeatures[Offset Number],$A3318),"0000"))),"}")))</f>
        <v>#REF!</v>
      </c>
      <c r="P3318" t="e">
        <f>IF(INDEX(Methods[Method Type],$A3318)="","",
CONCATENATE("  - &amp;MethodID",TEXT($A3318,"0000"),
" {","MethodTypeCV:  ",CHAR(34),INDEX(Methods[Method Type],$A3318),CHAR(34),
", MethodCode:  ",CHAR(34),INDEX(Methods[Method Code],$A3318),CHAR(34),
", MethodName:  ",CHAR(34),INDEX(Methods[Method Name],$A3318),CHAR(34),
", MethodDescription:  ",CHAR(34),INDEX(Methods[Method Description],$A3318),CHAR(34),
", MethodLink:  ",CHAR(34),INDEX(Methods[Method Link],$A3318),CHAR(34),
", OrganizationID: *OrganizationID",TEXT(MATCH(INDEX(Methods[Organization Name],$A3318),Organizations[Organization Name],0),"0000"),"}"))</f>
        <v>#REF!</v>
      </c>
      <c r="Q3318" t="e">
        <f>IF(INDEX(Variables[Variable Type],$A3318)="","",
CONCATENATE("  - &amp;VariableID",TEXT($A3318,"0000"),
" {","VariableTypeCV:  ",CHAR(34),INDEX(Variables[Variable Type],$A3318),CHAR(34),
", VariableCode:  ",CHAR(34),INDEX(Variables[Variable Code],$A3318),CHAR(34),
", VariableNameCV:  ",CHAR(34),INDEX(Variables[Variable Name],$A3318),CHAR(34),
", VariableDefinition:  ",CHAR(34),INDEX(Variables[Variable Definition],$A3318),CHAR(34),
", SpecciationCV:  ",CHAR(34),INDEX(Variables[Speciation],$A3318),CHAR(34),
", NoDataValue:  ",CHAR(34),INDEX(Variables[No Data Value],$A3318),CHAR(34),"}"))</f>
        <v>#REF!</v>
      </c>
    </row>
    <row r="3319" spans="1:17" x14ac:dyDescent="0.25">
      <c r="A3319">
        <v>3316</v>
      </c>
      <c r="D3319" t="e">
        <f>IF(INDEX(People[First Name],$A3319)="","",
CONCATENATE("  - &amp;PersonID",TEXT($A3319,"0000"),
" {","PersonFirstName:  ",CHAR(34),INDEX(People[First Name],$A3319),CHAR(34),
", PersonMiddleName:  ",CHAR(34),INDEX(People[Middle Name],$A3319),CHAR(34),
", PersonLastName:  ",CHAR(34),INDEX(People[Last Name],$A3319),CHAR(34),"}"))</f>
        <v>#REF!</v>
      </c>
      <c r="E3319" t="e">
        <f>IF(INDEX(Organizations[Organization Type '[CV']],$A3319)="","",
CONCATENATE("  - &amp;OrganizationID",TEXT($A3319,"0000"),
" {","OrganizationTypeCV:  ",CHAR(34),INDEX(Organizations[Organization Type '[CV']],$A3319),CHAR(34),
", OrganizationCode:  ",CHAR(34),INDEX(Organizations[Organization Code],$A3319),CHAR(34),
", OrganizationName:  ",CHAR(34),INDEX(Organizations[Organization Name],$A3319),CHAR(34),
", OrganizationDescription:  ",CHAR(34),INDEX(Organizations[Organization Description],$A3319),CHAR(34),
", OrganizationLink:  ",CHAR(34),INDEX(Organizations[Organization Link],$A3319),CHAR(34),"}"))</f>
        <v>#REF!</v>
      </c>
      <c r="F3319" t="e">
        <f>IF(INDEX(People[First Name],$A3319)="","",
CONCATENATE("  - &amp;AffiliationID",TEXT($A3319,"0000"),
" {PersonID: *PersonID",TEXT($A3319,"0000"),
", OrganizationID: *OrganizationID",TEXT(MATCH(INDEX(People[Organization Name],$A3319),Organizations[Organization Name],0),"0000"),
", IsPrimaryOrganizationContact: , AffiliationStartDate: , AffiliationEndDate: , PrimaryPhone: ",
", PrimaryEmail: ",CHAR(34),INDEX(People[Primary Email],$A3319),CHAR(34),
", PrimaryAddress: ",CHAR(34),INDEX(People[Primary Address],$A3319),CHAR(34),
", PersonLink: }"))</f>
        <v>#REF!</v>
      </c>
      <c r="H3319" t="e">
        <f>IF(COUNTA(CitationInformation)=0,"",IF(INDEX(AuthorList[Author Name],$A3319)="","",
CONCATENATE("  - &amp;AuthorListID",TEXT($A3319,"0000"),
"  {CitationID: *CitationID0001",
", PersonID: *PersonID",TEXT(MATCH(INDEX(AuthorList[Author Name],$A3319),People[Full Name],0),"0000"),
", AuthorOrder: ",INDEX(AuthorList[Author Number],$A3319),"}")))</f>
        <v>#REF!</v>
      </c>
      <c r="K3319" t="e">
        <f>IF(INDEX(SamplingFeatures[Feature Code],$A3319)="","",
CONCATENATE("  - &amp;SamplingFeatureID",TEXT($A3319,"0000"),
" {","SamplingFeatureUUID:  ",CHAR(34),INDEX(SamplingFeatures[Sampling Feature UUID],$A3319),CHAR(34),
", SamplingFeatureTypeCV:  ",CHAR(34),INDEX(SamplingFeatures[Sampling Feature Type],$A3319),CHAR(34),
", SamplingFeatureCode:  ",CHAR(34),INDEX(SamplingFeatures[Feature Code],$A3319),CHAR(34),
", SamplingFeatureName:  ",CHAR(34),INDEX(SamplingFeatures[Feature Name],$A3319),CHAR(34),
", SamplingFeatureDescription:  ",CHAR(34),INDEX(SamplingFeatures[Feature Description],$A3319),CHAR(34),
", SamplingFeatureGeotypeCV:  ",CHAR(34),INDEX(SamplingFeatures[Feature Geo Type],$A3319),CHAR(34),
", FeatureGeometry:  ",CHAR(34),INDEX(SamplingFeatures[Feature Geometry],$A3319),CHAR(34),
", Elevation_m:  ",CHAR(34),INDEX(SamplingFeatures[Elevation_m],$A3319),CHAR(34),
", ElevationDatumCV:  ",CHAR(34),ElevationDatum,CHAR(34),"}"))</f>
        <v>#REF!</v>
      </c>
      <c r="L3319" t="e">
        <f>IF(INDEX(SamplingFeatures[Sampling Feature Type],$A3319)&lt;&gt;"Site","",
CONCATENATE("  - &amp;SiteID",TEXT(SUMPRODUCT(--($L$3:$L3318&lt;&gt;"")),"0000"),
" {","SamplingFeatureID:  *SamplingFeatureID",TEXT($A3319,"0000"),
", SiteTypeCV:  ",CHAR(34),INDEX(Sites[Site Type],$A3319),CHAR(34),
", Latitude:  ",INDEX(Sites[Latitude],$A3319),
", Longitude:  ",INDEX(Sites[Longitude],$A3319),
", SRSName:  ",CHAR(34),LatLonDatum,CHAR(34),"}"))</f>
        <v>#REF!</v>
      </c>
      <c r="M3319" t="e">
        <f>IF(INDEX(SamplingFeatures[Sampling Feature Type],$A3319)&lt;&gt;"Specimen","",
CONCATENATE("  - &amp;SpecimenID",TEXT(SUMPRODUCT(--($M$3:$M3318&lt;&gt;"")),"0000"),
" {","SamplingFeatureID:  *SamplingFeatureID",TEXT($A3319,"0000"),
", SpecimenTypeCV:  ",CHAR(34),INDEX(Specimens[Specimen Type],$A3319),CHAR(34),
", SpecimenMediumCV:  ",INDEX(Specimens[Specimen Medium],$A3319),
", IsFieldSpecimen:  ",CHAR(34),INDEX(Specimens[Is Field Specimen?],$A3319),CHAR(34),"}"))</f>
        <v>#REF!</v>
      </c>
      <c r="N3319" t="e">
        <f>IF(COUNTA(SpatialOffsets[])=0,"", IF(INDEX(SpatialOffsets[Spatial Offset Type],$A3319)="","",
CONCATENATE("  - &amp;SpatialOffsetID",TEXT($A3319,"0000"),
" {","SpatialOffsetTypeCV:  ",CHAR(34),INDEX(SpatialOffsets[Spatial Offset Type],$A3319),CHAR(34),
", Offset1Value:  ",INDEX(SpatialOffsets[Offset 1 Value],$A3319),
", Offset1UnitID:  ",CHAR(34),INDEX(SpatialOffsets[Offset 1 Unit],$A3319),CHAR(34),
", Offset2Value:  ",INDEX(SpatialOffsets[Offset 2 Value],$A3319),
", Offset2UnitID:  ",CHAR(34),INDEX(SpatialOffsets[Offset 2 Unit],$A3319),CHAR(34),
", Offset3Value:  ",INDEX(SpatialOffsets[Offset 3 Value],$A3319),
", Offset3UnitID:  ",CHAR(34),INDEX(SpatialOffsets[Offset 3 Unit],$A3319),CHAR(34),,"}")))</f>
        <v>#REF!</v>
      </c>
      <c r="O3319" t="e">
        <f>IF(COUNTA(RelatedFeatures[])=0,"", IF(INDEX(RelatedFeatures[First Sampling Feature Code],$A3319)="","",
CONCATENATE("  - &amp;RelationID",TEXT($A3319,"0000"),
" {","SamplingFeatureID:  *SamplingFeatureID",TEXT(MATCH(INDEX(RelatedFeatures[First Sampling Feature Code],$A3319),SamplingFeatures[Feature Code],0),"0000"),
", RelationshipTypeCV:  ",CHAR(34),INDEX(RelatedFeatures[Relationship Type],$A3319),CHAR(34),
", RelatedFeatureID: *SamplingFeatureID",TEXT(MATCH(INDEX(RelatedFeatures[Second Sampling Feature Code],$A3319),SamplingFeatures[Feature Code],0),"0000"),
", SpatialOffsetID:  ",IF(INDEX(RelatedFeatures[Offset Number],$A3319)="","",CONCATENATE("*SpatialOffsetID",TEXT(INDEX(RelatedFeatures[Offset Number],$A3319),"0000"))),"}")))</f>
        <v>#REF!</v>
      </c>
      <c r="P3319" t="e">
        <f>IF(INDEX(Methods[Method Type],$A3319)="","",
CONCATENATE("  - &amp;MethodID",TEXT($A3319,"0000"),
" {","MethodTypeCV:  ",CHAR(34),INDEX(Methods[Method Type],$A3319),CHAR(34),
", MethodCode:  ",CHAR(34),INDEX(Methods[Method Code],$A3319),CHAR(34),
", MethodName:  ",CHAR(34),INDEX(Methods[Method Name],$A3319),CHAR(34),
", MethodDescription:  ",CHAR(34),INDEX(Methods[Method Description],$A3319),CHAR(34),
", MethodLink:  ",CHAR(34),INDEX(Methods[Method Link],$A3319),CHAR(34),
", OrganizationID: *OrganizationID",TEXT(MATCH(INDEX(Methods[Organization Name],$A3319),Organizations[Organization Name],0),"0000"),"}"))</f>
        <v>#REF!</v>
      </c>
      <c r="Q3319" t="e">
        <f>IF(INDEX(Variables[Variable Type],$A3319)="","",
CONCATENATE("  - &amp;VariableID",TEXT($A3319,"0000"),
" {","VariableTypeCV:  ",CHAR(34),INDEX(Variables[Variable Type],$A3319),CHAR(34),
", VariableCode:  ",CHAR(34),INDEX(Variables[Variable Code],$A3319),CHAR(34),
", VariableNameCV:  ",CHAR(34),INDEX(Variables[Variable Name],$A3319),CHAR(34),
", VariableDefinition:  ",CHAR(34),INDEX(Variables[Variable Definition],$A3319),CHAR(34),
", SpecciationCV:  ",CHAR(34),INDEX(Variables[Speciation],$A3319),CHAR(34),
", NoDataValue:  ",CHAR(34),INDEX(Variables[No Data Value],$A3319),CHAR(34),"}"))</f>
        <v>#REF!</v>
      </c>
    </row>
    <row r="3320" spans="1:17" x14ac:dyDescent="0.25">
      <c r="A3320">
        <v>3317</v>
      </c>
      <c r="D3320" t="e">
        <f>IF(INDEX(People[First Name],$A3320)="","",
CONCATENATE("  - &amp;PersonID",TEXT($A3320,"0000"),
" {","PersonFirstName:  ",CHAR(34),INDEX(People[First Name],$A3320),CHAR(34),
", PersonMiddleName:  ",CHAR(34),INDEX(People[Middle Name],$A3320),CHAR(34),
", PersonLastName:  ",CHAR(34),INDEX(People[Last Name],$A3320),CHAR(34),"}"))</f>
        <v>#REF!</v>
      </c>
      <c r="E3320" t="e">
        <f>IF(INDEX(Organizations[Organization Type '[CV']],$A3320)="","",
CONCATENATE("  - &amp;OrganizationID",TEXT($A3320,"0000"),
" {","OrganizationTypeCV:  ",CHAR(34),INDEX(Organizations[Organization Type '[CV']],$A3320),CHAR(34),
", OrganizationCode:  ",CHAR(34),INDEX(Organizations[Organization Code],$A3320),CHAR(34),
", OrganizationName:  ",CHAR(34),INDEX(Organizations[Organization Name],$A3320),CHAR(34),
", OrganizationDescription:  ",CHAR(34),INDEX(Organizations[Organization Description],$A3320),CHAR(34),
", OrganizationLink:  ",CHAR(34),INDEX(Organizations[Organization Link],$A3320),CHAR(34),"}"))</f>
        <v>#REF!</v>
      </c>
      <c r="F3320" t="e">
        <f>IF(INDEX(People[First Name],$A3320)="","",
CONCATENATE("  - &amp;AffiliationID",TEXT($A3320,"0000"),
" {PersonID: *PersonID",TEXT($A3320,"0000"),
", OrganizationID: *OrganizationID",TEXT(MATCH(INDEX(People[Organization Name],$A3320),Organizations[Organization Name],0),"0000"),
", IsPrimaryOrganizationContact: , AffiliationStartDate: , AffiliationEndDate: , PrimaryPhone: ",
", PrimaryEmail: ",CHAR(34),INDEX(People[Primary Email],$A3320),CHAR(34),
", PrimaryAddress: ",CHAR(34),INDEX(People[Primary Address],$A3320),CHAR(34),
", PersonLink: }"))</f>
        <v>#REF!</v>
      </c>
      <c r="H3320" t="e">
        <f>IF(COUNTA(CitationInformation)=0,"",IF(INDEX(AuthorList[Author Name],$A3320)="","",
CONCATENATE("  - &amp;AuthorListID",TEXT($A3320,"0000"),
"  {CitationID: *CitationID0001",
", PersonID: *PersonID",TEXT(MATCH(INDEX(AuthorList[Author Name],$A3320),People[Full Name],0),"0000"),
", AuthorOrder: ",INDEX(AuthorList[Author Number],$A3320),"}")))</f>
        <v>#REF!</v>
      </c>
      <c r="K3320" t="e">
        <f>IF(INDEX(SamplingFeatures[Feature Code],$A3320)="","",
CONCATENATE("  - &amp;SamplingFeatureID",TEXT($A3320,"0000"),
" {","SamplingFeatureUUID:  ",CHAR(34),INDEX(SamplingFeatures[Sampling Feature UUID],$A3320),CHAR(34),
", SamplingFeatureTypeCV:  ",CHAR(34),INDEX(SamplingFeatures[Sampling Feature Type],$A3320),CHAR(34),
", SamplingFeatureCode:  ",CHAR(34),INDEX(SamplingFeatures[Feature Code],$A3320),CHAR(34),
", SamplingFeatureName:  ",CHAR(34),INDEX(SamplingFeatures[Feature Name],$A3320),CHAR(34),
", SamplingFeatureDescription:  ",CHAR(34),INDEX(SamplingFeatures[Feature Description],$A3320),CHAR(34),
", SamplingFeatureGeotypeCV:  ",CHAR(34),INDEX(SamplingFeatures[Feature Geo Type],$A3320),CHAR(34),
", FeatureGeometry:  ",CHAR(34),INDEX(SamplingFeatures[Feature Geometry],$A3320),CHAR(34),
", Elevation_m:  ",CHAR(34),INDEX(SamplingFeatures[Elevation_m],$A3320),CHAR(34),
", ElevationDatumCV:  ",CHAR(34),ElevationDatum,CHAR(34),"}"))</f>
        <v>#REF!</v>
      </c>
      <c r="L3320" t="e">
        <f>IF(INDEX(SamplingFeatures[Sampling Feature Type],$A3320)&lt;&gt;"Site","",
CONCATENATE("  - &amp;SiteID",TEXT(SUMPRODUCT(--($L$3:$L3319&lt;&gt;"")),"0000"),
" {","SamplingFeatureID:  *SamplingFeatureID",TEXT($A3320,"0000"),
", SiteTypeCV:  ",CHAR(34),INDEX(Sites[Site Type],$A3320),CHAR(34),
", Latitude:  ",INDEX(Sites[Latitude],$A3320),
", Longitude:  ",INDEX(Sites[Longitude],$A3320),
", SRSName:  ",CHAR(34),LatLonDatum,CHAR(34),"}"))</f>
        <v>#REF!</v>
      </c>
      <c r="M3320" t="e">
        <f>IF(INDEX(SamplingFeatures[Sampling Feature Type],$A3320)&lt;&gt;"Specimen","",
CONCATENATE("  - &amp;SpecimenID",TEXT(SUMPRODUCT(--($M$3:$M3319&lt;&gt;"")),"0000"),
" {","SamplingFeatureID:  *SamplingFeatureID",TEXT($A3320,"0000"),
", SpecimenTypeCV:  ",CHAR(34),INDEX(Specimens[Specimen Type],$A3320),CHAR(34),
", SpecimenMediumCV:  ",INDEX(Specimens[Specimen Medium],$A3320),
", IsFieldSpecimen:  ",CHAR(34),INDEX(Specimens[Is Field Specimen?],$A3320),CHAR(34),"}"))</f>
        <v>#REF!</v>
      </c>
      <c r="N3320" t="e">
        <f>IF(COUNTA(SpatialOffsets[])=0,"", IF(INDEX(SpatialOffsets[Spatial Offset Type],$A3320)="","",
CONCATENATE("  - &amp;SpatialOffsetID",TEXT($A3320,"0000"),
" {","SpatialOffsetTypeCV:  ",CHAR(34),INDEX(SpatialOffsets[Spatial Offset Type],$A3320),CHAR(34),
", Offset1Value:  ",INDEX(SpatialOffsets[Offset 1 Value],$A3320),
", Offset1UnitID:  ",CHAR(34),INDEX(SpatialOffsets[Offset 1 Unit],$A3320),CHAR(34),
", Offset2Value:  ",INDEX(SpatialOffsets[Offset 2 Value],$A3320),
", Offset2UnitID:  ",CHAR(34),INDEX(SpatialOffsets[Offset 2 Unit],$A3320),CHAR(34),
", Offset3Value:  ",INDEX(SpatialOffsets[Offset 3 Value],$A3320),
", Offset3UnitID:  ",CHAR(34),INDEX(SpatialOffsets[Offset 3 Unit],$A3320),CHAR(34),,"}")))</f>
        <v>#REF!</v>
      </c>
      <c r="O3320" t="e">
        <f>IF(COUNTA(RelatedFeatures[])=0,"", IF(INDEX(RelatedFeatures[First Sampling Feature Code],$A3320)="","",
CONCATENATE("  - &amp;RelationID",TEXT($A3320,"0000"),
" {","SamplingFeatureID:  *SamplingFeatureID",TEXT(MATCH(INDEX(RelatedFeatures[First Sampling Feature Code],$A3320),SamplingFeatures[Feature Code],0),"0000"),
", RelationshipTypeCV:  ",CHAR(34),INDEX(RelatedFeatures[Relationship Type],$A3320),CHAR(34),
", RelatedFeatureID: *SamplingFeatureID",TEXT(MATCH(INDEX(RelatedFeatures[Second Sampling Feature Code],$A3320),SamplingFeatures[Feature Code],0),"0000"),
", SpatialOffsetID:  ",IF(INDEX(RelatedFeatures[Offset Number],$A3320)="","",CONCATENATE("*SpatialOffsetID",TEXT(INDEX(RelatedFeatures[Offset Number],$A3320),"0000"))),"}")))</f>
        <v>#REF!</v>
      </c>
      <c r="P3320" t="e">
        <f>IF(INDEX(Methods[Method Type],$A3320)="","",
CONCATENATE("  - &amp;MethodID",TEXT($A3320,"0000"),
" {","MethodTypeCV:  ",CHAR(34),INDEX(Methods[Method Type],$A3320),CHAR(34),
", MethodCode:  ",CHAR(34),INDEX(Methods[Method Code],$A3320),CHAR(34),
", MethodName:  ",CHAR(34),INDEX(Methods[Method Name],$A3320),CHAR(34),
", MethodDescription:  ",CHAR(34),INDEX(Methods[Method Description],$A3320),CHAR(34),
", MethodLink:  ",CHAR(34),INDEX(Methods[Method Link],$A3320),CHAR(34),
", OrganizationID: *OrganizationID",TEXT(MATCH(INDEX(Methods[Organization Name],$A3320),Organizations[Organization Name],0),"0000"),"}"))</f>
        <v>#REF!</v>
      </c>
      <c r="Q3320" t="e">
        <f>IF(INDEX(Variables[Variable Type],$A3320)="","",
CONCATENATE("  - &amp;VariableID",TEXT($A3320,"0000"),
" {","VariableTypeCV:  ",CHAR(34),INDEX(Variables[Variable Type],$A3320),CHAR(34),
", VariableCode:  ",CHAR(34),INDEX(Variables[Variable Code],$A3320),CHAR(34),
", VariableNameCV:  ",CHAR(34),INDEX(Variables[Variable Name],$A3320),CHAR(34),
", VariableDefinition:  ",CHAR(34),INDEX(Variables[Variable Definition],$A3320),CHAR(34),
", SpecciationCV:  ",CHAR(34),INDEX(Variables[Speciation],$A3320),CHAR(34),
", NoDataValue:  ",CHAR(34),INDEX(Variables[No Data Value],$A3320),CHAR(34),"}"))</f>
        <v>#REF!</v>
      </c>
    </row>
    <row r="3321" spans="1:17" x14ac:dyDescent="0.25">
      <c r="A3321">
        <v>3318</v>
      </c>
      <c r="D3321" t="e">
        <f>IF(INDEX(People[First Name],$A3321)="","",
CONCATENATE("  - &amp;PersonID",TEXT($A3321,"0000"),
" {","PersonFirstName:  ",CHAR(34),INDEX(People[First Name],$A3321),CHAR(34),
", PersonMiddleName:  ",CHAR(34),INDEX(People[Middle Name],$A3321),CHAR(34),
", PersonLastName:  ",CHAR(34),INDEX(People[Last Name],$A3321),CHAR(34),"}"))</f>
        <v>#REF!</v>
      </c>
      <c r="E3321" t="e">
        <f>IF(INDEX(Organizations[Organization Type '[CV']],$A3321)="","",
CONCATENATE("  - &amp;OrganizationID",TEXT($A3321,"0000"),
" {","OrganizationTypeCV:  ",CHAR(34),INDEX(Organizations[Organization Type '[CV']],$A3321),CHAR(34),
", OrganizationCode:  ",CHAR(34),INDEX(Organizations[Organization Code],$A3321),CHAR(34),
", OrganizationName:  ",CHAR(34),INDEX(Organizations[Organization Name],$A3321),CHAR(34),
", OrganizationDescription:  ",CHAR(34),INDEX(Organizations[Organization Description],$A3321),CHAR(34),
", OrganizationLink:  ",CHAR(34),INDEX(Organizations[Organization Link],$A3321),CHAR(34),"}"))</f>
        <v>#REF!</v>
      </c>
      <c r="F3321" t="e">
        <f>IF(INDEX(People[First Name],$A3321)="","",
CONCATENATE("  - &amp;AffiliationID",TEXT($A3321,"0000"),
" {PersonID: *PersonID",TEXT($A3321,"0000"),
", OrganizationID: *OrganizationID",TEXT(MATCH(INDEX(People[Organization Name],$A3321),Organizations[Organization Name],0),"0000"),
", IsPrimaryOrganizationContact: , AffiliationStartDate: , AffiliationEndDate: , PrimaryPhone: ",
", PrimaryEmail: ",CHAR(34),INDEX(People[Primary Email],$A3321),CHAR(34),
", PrimaryAddress: ",CHAR(34),INDEX(People[Primary Address],$A3321),CHAR(34),
", PersonLink: }"))</f>
        <v>#REF!</v>
      </c>
      <c r="H3321" t="e">
        <f>IF(COUNTA(CitationInformation)=0,"",IF(INDEX(AuthorList[Author Name],$A3321)="","",
CONCATENATE("  - &amp;AuthorListID",TEXT($A3321,"0000"),
"  {CitationID: *CitationID0001",
", PersonID: *PersonID",TEXT(MATCH(INDEX(AuthorList[Author Name],$A3321),People[Full Name],0),"0000"),
", AuthorOrder: ",INDEX(AuthorList[Author Number],$A3321),"}")))</f>
        <v>#REF!</v>
      </c>
      <c r="K3321" t="e">
        <f>IF(INDEX(SamplingFeatures[Feature Code],$A3321)="","",
CONCATENATE("  - &amp;SamplingFeatureID",TEXT($A3321,"0000"),
" {","SamplingFeatureUUID:  ",CHAR(34),INDEX(SamplingFeatures[Sampling Feature UUID],$A3321),CHAR(34),
", SamplingFeatureTypeCV:  ",CHAR(34),INDEX(SamplingFeatures[Sampling Feature Type],$A3321),CHAR(34),
", SamplingFeatureCode:  ",CHAR(34),INDEX(SamplingFeatures[Feature Code],$A3321),CHAR(34),
", SamplingFeatureName:  ",CHAR(34),INDEX(SamplingFeatures[Feature Name],$A3321),CHAR(34),
", SamplingFeatureDescription:  ",CHAR(34),INDEX(SamplingFeatures[Feature Description],$A3321),CHAR(34),
", SamplingFeatureGeotypeCV:  ",CHAR(34),INDEX(SamplingFeatures[Feature Geo Type],$A3321),CHAR(34),
", FeatureGeometry:  ",CHAR(34),INDEX(SamplingFeatures[Feature Geometry],$A3321),CHAR(34),
", Elevation_m:  ",CHAR(34),INDEX(SamplingFeatures[Elevation_m],$A3321),CHAR(34),
", ElevationDatumCV:  ",CHAR(34),ElevationDatum,CHAR(34),"}"))</f>
        <v>#REF!</v>
      </c>
      <c r="L3321" t="e">
        <f>IF(INDEX(SamplingFeatures[Sampling Feature Type],$A3321)&lt;&gt;"Site","",
CONCATENATE("  - &amp;SiteID",TEXT(SUMPRODUCT(--($L$3:$L3320&lt;&gt;"")),"0000"),
" {","SamplingFeatureID:  *SamplingFeatureID",TEXT($A3321,"0000"),
", SiteTypeCV:  ",CHAR(34),INDEX(Sites[Site Type],$A3321),CHAR(34),
", Latitude:  ",INDEX(Sites[Latitude],$A3321),
", Longitude:  ",INDEX(Sites[Longitude],$A3321),
", SRSName:  ",CHAR(34),LatLonDatum,CHAR(34),"}"))</f>
        <v>#REF!</v>
      </c>
      <c r="M3321" t="e">
        <f>IF(INDEX(SamplingFeatures[Sampling Feature Type],$A3321)&lt;&gt;"Specimen","",
CONCATENATE("  - &amp;SpecimenID",TEXT(SUMPRODUCT(--($M$3:$M3320&lt;&gt;"")),"0000"),
" {","SamplingFeatureID:  *SamplingFeatureID",TEXT($A3321,"0000"),
", SpecimenTypeCV:  ",CHAR(34),INDEX(Specimens[Specimen Type],$A3321),CHAR(34),
", SpecimenMediumCV:  ",INDEX(Specimens[Specimen Medium],$A3321),
", IsFieldSpecimen:  ",CHAR(34),INDEX(Specimens[Is Field Specimen?],$A3321),CHAR(34),"}"))</f>
        <v>#REF!</v>
      </c>
      <c r="N3321" t="e">
        <f>IF(COUNTA(SpatialOffsets[])=0,"", IF(INDEX(SpatialOffsets[Spatial Offset Type],$A3321)="","",
CONCATENATE("  - &amp;SpatialOffsetID",TEXT($A3321,"0000"),
" {","SpatialOffsetTypeCV:  ",CHAR(34),INDEX(SpatialOffsets[Spatial Offset Type],$A3321),CHAR(34),
", Offset1Value:  ",INDEX(SpatialOffsets[Offset 1 Value],$A3321),
", Offset1UnitID:  ",CHAR(34),INDEX(SpatialOffsets[Offset 1 Unit],$A3321),CHAR(34),
", Offset2Value:  ",INDEX(SpatialOffsets[Offset 2 Value],$A3321),
", Offset2UnitID:  ",CHAR(34),INDEX(SpatialOffsets[Offset 2 Unit],$A3321),CHAR(34),
", Offset3Value:  ",INDEX(SpatialOffsets[Offset 3 Value],$A3321),
", Offset3UnitID:  ",CHAR(34),INDEX(SpatialOffsets[Offset 3 Unit],$A3321),CHAR(34),,"}")))</f>
        <v>#REF!</v>
      </c>
      <c r="O3321" t="e">
        <f>IF(COUNTA(RelatedFeatures[])=0,"", IF(INDEX(RelatedFeatures[First Sampling Feature Code],$A3321)="","",
CONCATENATE("  - &amp;RelationID",TEXT($A3321,"0000"),
" {","SamplingFeatureID:  *SamplingFeatureID",TEXT(MATCH(INDEX(RelatedFeatures[First Sampling Feature Code],$A3321),SamplingFeatures[Feature Code],0),"0000"),
", RelationshipTypeCV:  ",CHAR(34),INDEX(RelatedFeatures[Relationship Type],$A3321),CHAR(34),
", RelatedFeatureID: *SamplingFeatureID",TEXT(MATCH(INDEX(RelatedFeatures[Second Sampling Feature Code],$A3321),SamplingFeatures[Feature Code],0),"0000"),
", SpatialOffsetID:  ",IF(INDEX(RelatedFeatures[Offset Number],$A3321)="","",CONCATENATE("*SpatialOffsetID",TEXT(INDEX(RelatedFeatures[Offset Number],$A3321),"0000"))),"}")))</f>
        <v>#REF!</v>
      </c>
      <c r="P3321" t="e">
        <f>IF(INDEX(Methods[Method Type],$A3321)="","",
CONCATENATE("  - &amp;MethodID",TEXT($A3321,"0000"),
" {","MethodTypeCV:  ",CHAR(34),INDEX(Methods[Method Type],$A3321),CHAR(34),
", MethodCode:  ",CHAR(34),INDEX(Methods[Method Code],$A3321),CHAR(34),
", MethodName:  ",CHAR(34),INDEX(Methods[Method Name],$A3321),CHAR(34),
", MethodDescription:  ",CHAR(34),INDEX(Methods[Method Description],$A3321),CHAR(34),
", MethodLink:  ",CHAR(34),INDEX(Methods[Method Link],$A3321),CHAR(34),
", OrganizationID: *OrganizationID",TEXT(MATCH(INDEX(Methods[Organization Name],$A3321),Organizations[Organization Name],0),"0000"),"}"))</f>
        <v>#REF!</v>
      </c>
      <c r="Q3321" t="e">
        <f>IF(INDEX(Variables[Variable Type],$A3321)="","",
CONCATENATE("  - &amp;VariableID",TEXT($A3321,"0000"),
" {","VariableTypeCV:  ",CHAR(34),INDEX(Variables[Variable Type],$A3321),CHAR(34),
", VariableCode:  ",CHAR(34),INDEX(Variables[Variable Code],$A3321),CHAR(34),
", VariableNameCV:  ",CHAR(34),INDEX(Variables[Variable Name],$A3321),CHAR(34),
", VariableDefinition:  ",CHAR(34),INDEX(Variables[Variable Definition],$A3321),CHAR(34),
", SpecciationCV:  ",CHAR(34),INDEX(Variables[Speciation],$A3321),CHAR(34),
", NoDataValue:  ",CHAR(34),INDEX(Variables[No Data Value],$A3321),CHAR(34),"}"))</f>
        <v>#REF!</v>
      </c>
    </row>
    <row r="3322" spans="1:17" x14ac:dyDescent="0.25">
      <c r="A3322">
        <v>3319</v>
      </c>
      <c r="D3322" t="e">
        <f>IF(INDEX(People[First Name],$A3322)="","",
CONCATENATE("  - &amp;PersonID",TEXT($A3322,"0000"),
" {","PersonFirstName:  ",CHAR(34),INDEX(People[First Name],$A3322),CHAR(34),
", PersonMiddleName:  ",CHAR(34),INDEX(People[Middle Name],$A3322),CHAR(34),
", PersonLastName:  ",CHAR(34),INDEX(People[Last Name],$A3322),CHAR(34),"}"))</f>
        <v>#REF!</v>
      </c>
      <c r="E3322" t="e">
        <f>IF(INDEX(Organizations[Organization Type '[CV']],$A3322)="","",
CONCATENATE("  - &amp;OrganizationID",TEXT($A3322,"0000"),
" {","OrganizationTypeCV:  ",CHAR(34),INDEX(Organizations[Organization Type '[CV']],$A3322),CHAR(34),
", OrganizationCode:  ",CHAR(34),INDEX(Organizations[Organization Code],$A3322),CHAR(34),
", OrganizationName:  ",CHAR(34),INDEX(Organizations[Organization Name],$A3322),CHAR(34),
", OrganizationDescription:  ",CHAR(34),INDEX(Organizations[Organization Description],$A3322),CHAR(34),
", OrganizationLink:  ",CHAR(34),INDEX(Organizations[Organization Link],$A3322),CHAR(34),"}"))</f>
        <v>#REF!</v>
      </c>
      <c r="F3322" t="e">
        <f>IF(INDEX(People[First Name],$A3322)="","",
CONCATENATE("  - &amp;AffiliationID",TEXT($A3322,"0000"),
" {PersonID: *PersonID",TEXT($A3322,"0000"),
", OrganizationID: *OrganizationID",TEXT(MATCH(INDEX(People[Organization Name],$A3322),Organizations[Organization Name],0),"0000"),
", IsPrimaryOrganizationContact: , AffiliationStartDate: , AffiliationEndDate: , PrimaryPhone: ",
", PrimaryEmail: ",CHAR(34),INDEX(People[Primary Email],$A3322),CHAR(34),
", PrimaryAddress: ",CHAR(34),INDEX(People[Primary Address],$A3322),CHAR(34),
", PersonLink: }"))</f>
        <v>#REF!</v>
      </c>
      <c r="H3322" t="e">
        <f>IF(COUNTA(CitationInformation)=0,"",IF(INDEX(AuthorList[Author Name],$A3322)="","",
CONCATENATE("  - &amp;AuthorListID",TEXT($A3322,"0000"),
"  {CitationID: *CitationID0001",
", PersonID: *PersonID",TEXT(MATCH(INDEX(AuthorList[Author Name],$A3322),People[Full Name],0),"0000"),
", AuthorOrder: ",INDEX(AuthorList[Author Number],$A3322),"}")))</f>
        <v>#REF!</v>
      </c>
      <c r="K3322" t="e">
        <f>IF(INDEX(SamplingFeatures[Feature Code],$A3322)="","",
CONCATENATE("  - &amp;SamplingFeatureID",TEXT($A3322,"0000"),
" {","SamplingFeatureUUID:  ",CHAR(34),INDEX(SamplingFeatures[Sampling Feature UUID],$A3322),CHAR(34),
", SamplingFeatureTypeCV:  ",CHAR(34),INDEX(SamplingFeatures[Sampling Feature Type],$A3322),CHAR(34),
", SamplingFeatureCode:  ",CHAR(34),INDEX(SamplingFeatures[Feature Code],$A3322),CHAR(34),
", SamplingFeatureName:  ",CHAR(34),INDEX(SamplingFeatures[Feature Name],$A3322),CHAR(34),
", SamplingFeatureDescription:  ",CHAR(34),INDEX(SamplingFeatures[Feature Description],$A3322),CHAR(34),
", SamplingFeatureGeotypeCV:  ",CHAR(34),INDEX(SamplingFeatures[Feature Geo Type],$A3322),CHAR(34),
", FeatureGeometry:  ",CHAR(34),INDEX(SamplingFeatures[Feature Geometry],$A3322),CHAR(34),
", Elevation_m:  ",CHAR(34),INDEX(SamplingFeatures[Elevation_m],$A3322),CHAR(34),
", ElevationDatumCV:  ",CHAR(34),ElevationDatum,CHAR(34),"}"))</f>
        <v>#REF!</v>
      </c>
      <c r="L3322" t="e">
        <f>IF(INDEX(SamplingFeatures[Sampling Feature Type],$A3322)&lt;&gt;"Site","",
CONCATENATE("  - &amp;SiteID",TEXT(SUMPRODUCT(--($L$3:$L3321&lt;&gt;"")),"0000"),
" {","SamplingFeatureID:  *SamplingFeatureID",TEXT($A3322,"0000"),
", SiteTypeCV:  ",CHAR(34),INDEX(Sites[Site Type],$A3322),CHAR(34),
", Latitude:  ",INDEX(Sites[Latitude],$A3322),
", Longitude:  ",INDEX(Sites[Longitude],$A3322),
", SRSName:  ",CHAR(34),LatLonDatum,CHAR(34),"}"))</f>
        <v>#REF!</v>
      </c>
      <c r="M3322" t="e">
        <f>IF(INDEX(SamplingFeatures[Sampling Feature Type],$A3322)&lt;&gt;"Specimen","",
CONCATENATE("  - &amp;SpecimenID",TEXT(SUMPRODUCT(--($M$3:$M3321&lt;&gt;"")),"0000"),
" {","SamplingFeatureID:  *SamplingFeatureID",TEXT($A3322,"0000"),
", SpecimenTypeCV:  ",CHAR(34),INDEX(Specimens[Specimen Type],$A3322),CHAR(34),
", SpecimenMediumCV:  ",INDEX(Specimens[Specimen Medium],$A3322),
", IsFieldSpecimen:  ",CHAR(34),INDEX(Specimens[Is Field Specimen?],$A3322),CHAR(34),"}"))</f>
        <v>#REF!</v>
      </c>
      <c r="N3322" t="e">
        <f>IF(COUNTA(SpatialOffsets[])=0,"", IF(INDEX(SpatialOffsets[Spatial Offset Type],$A3322)="","",
CONCATENATE("  - &amp;SpatialOffsetID",TEXT($A3322,"0000"),
" {","SpatialOffsetTypeCV:  ",CHAR(34),INDEX(SpatialOffsets[Spatial Offset Type],$A3322),CHAR(34),
", Offset1Value:  ",INDEX(SpatialOffsets[Offset 1 Value],$A3322),
", Offset1UnitID:  ",CHAR(34),INDEX(SpatialOffsets[Offset 1 Unit],$A3322),CHAR(34),
", Offset2Value:  ",INDEX(SpatialOffsets[Offset 2 Value],$A3322),
", Offset2UnitID:  ",CHAR(34),INDEX(SpatialOffsets[Offset 2 Unit],$A3322),CHAR(34),
", Offset3Value:  ",INDEX(SpatialOffsets[Offset 3 Value],$A3322),
", Offset3UnitID:  ",CHAR(34),INDEX(SpatialOffsets[Offset 3 Unit],$A3322),CHAR(34),,"}")))</f>
        <v>#REF!</v>
      </c>
      <c r="O3322" t="e">
        <f>IF(COUNTA(RelatedFeatures[])=0,"", IF(INDEX(RelatedFeatures[First Sampling Feature Code],$A3322)="","",
CONCATENATE("  - &amp;RelationID",TEXT($A3322,"0000"),
" {","SamplingFeatureID:  *SamplingFeatureID",TEXT(MATCH(INDEX(RelatedFeatures[First Sampling Feature Code],$A3322),SamplingFeatures[Feature Code],0),"0000"),
", RelationshipTypeCV:  ",CHAR(34),INDEX(RelatedFeatures[Relationship Type],$A3322),CHAR(34),
", RelatedFeatureID: *SamplingFeatureID",TEXT(MATCH(INDEX(RelatedFeatures[Second Sampling Feature Code],$A3322),SamplingFeatures[Feature Code],0),"0000"),
", SpatialOffsetID:  ",IF(INDEX(RelatedFeatures[Offset Number],$A3322)="","",CONCATENATE("*SpatialOffsetID",TEXT(INDEX(RelatedFeatures[Offset Number],$A3322),"0000"))),"}")))</f>
        <v>#REF!</v>
      </c>
      <c r="P3322" t="e">
        <f>IF(INDEX(Methods[Method Type],$A3322)="","",
CONCATENATE("  - &amp;MethodID",TEXT($A3322,"0000"),
" {","MethodTypeCV:  ",CHAR(34),INDEX(Methods[Method Type],$A3322),CHAR(34),
", MethodCode:  ",CHAR(34),INDEX(Methods[Method Code],$A3322),CHAR(34),
", MethodName:  ",CHAR(34),INDEX(Methods[Method Name],$A3322),CHAR(34),
", MethodDescription:  ",CHAR(34),INDEX(Methods[Method Description],$A3322),CHAR(34),
", MethodLink:  ",CHAR(34),INDEX(Methods[Method Link],$A3322),CHAR(34),
", OrganizationID: *OrganizationID",TEXT(MATCH(INDEX(Methods[Organization Name],$A3322),Organizations[Organization Name],0),"0000"),"}"))</f>
        <v>#REF!</v>
      </c>
      <c r="Q3322" t="e">
        <f>IF(INDEX(Variables[Variable Type],$A3322)="","",
CONCATENATE("  - &amp;VariableID",TEXT($A3322,"0000"),
" {","VariableTypeCV:  ",CHAR(34),INDEX(Variables[Variable Type],$A3322),CHAR(34),
", VariableCode:  ",CHAR(34),INDEX(Variables[Variable Code],$A3322),CHAR(34),
", VariableNameCV:  ",CHAR(34),INDEX(Variables[Variable Name],$A3322),CHAR(34),
", VariableDefinition:  ",CHAR(34),INDEX(Variables[Variable Definition],$A3322),CHAR(34),
", SpecciationCV:  ",CHAR(34),INDEX(Variables[Speciation],$A3322),CHAR(34),
", NoDataValue:  ",CHAR(34),INDEX(Variables[No Data Value],$A3322),CHAR(34),"}"))</f>
        <v>#REF!</v>
      </c>
    </row>
    <row r="3323" spans="1:17" x14ac:dyDescent="0.25">
      <c r="A3323">
        <v>3320</v>
      </c>
      <c r="D3323" t="e">
        <f>IF(INDEX(People[First Name],$A3323)="","",
CONCATENATE("  - &amp;PersonID",TEXT($A3323,"0000"),
" {","PersonFirstName:  ",CHAR(34),INDEX(People[First Name],$A3323),CHAR(34),
", PersonMiddleName:  ",CHAR(34),INDEX(People[Middle Name],$A3323),CHAR(34),
", PersonLastName:  ",CHAR(34),INDEX(People[Last Name],$A3323),CHAR(34),"}"))</f>
        <v>#REF!</v>
      </c>
      <c r="E3323" t="e">
        <f>IF(INDEX(Organizations[Organization Type '[CV']],$A3323)="","",
CONCATENATE("  - &amp;OrganizationID",TEXT($A3323,"0000"),
" {","OrganizationTypeCV:  ",CHAR(34),INDEX(Organizations[Organization Type '[CV']],$A3323),CHAR(34),
", OrganizationCode:  ",CHAR(34),INDEX(Organizations[Organization Code],$A3323),CHAR(34),
", OrganizationName:  ",CHAR(34),INDEX(Organizations[Organization Name],$A3323),CHAR(34),
", OrganizationDescription:  ",CHAR(34),INDEX(Organizations[Organization Description],$A3323),CHAR(34),
", OrganizationLink:  ",CHAR(34),INDEX(Organizations[Organization Link],$A3323),CHAR(34),"}"))</f>
        <v>#REF!</v>
      </c>
      <c r="F3323" t="e">
        <f>IF(INDEX(People[First Name],$A3323)="","",
CONCATENATE("  - &amp;AffiliationID",TEXT($A3323,"0000"),
" {PersonID: *PersonID",TEXT($A3323,"0000"),
", OrganizationID: *OrganizationID",TEXT(MATCH(INDEX(People[Organization Name],$A3323),Organizations[Organization Name],0),"0000"),
", IsPrimaryOrganizationContact: , AffiliationStartDate: , AffiliationEndDate: , PrimaryPhone: ",
", PrimaryEmail: ",CHAR(34),INDEX(People[Primary Email],$A3323),CHAR(34),
", PrimaryAddress: ",CHAR(34),INDEX(People[Primary Address],$A3323),CHAR(34),
", PersonLink: }"))</f>
        <v>#REF!</v>
      </c>
      <c r="H3323" t="e">
        <f>IF(COUNTA(CitationInformation)=0,"",IF(INDEX(AuthorList[Author Name],$A3323)="","",
CONCATENATE("  - &amp;AuthorListID",TEXT($A3323,"0000"),
"  {CitationID: *CitationID0001",
", PersonID: *PersonID",TEXT(MATCH(INDEX(AuthorList[Author Name],$A3323),People[Full Name],0),"0000"),
", AuthorOrder: ",INDEX(AuthorList[Author Number],$A3323),"}")))</f>
        <v>#REF!</v>
      </c>
      <c r="K3323" t="e">
        <f>IF(INDEX(SamplingFeatures[Feature Code],$A3323)="","",
CONCATENATE("  - &amp;SamplingFeatureID",TEXT($A3323,"0000"),
" {","SamplingFeatureUUID:  ",CHAR(34),INDEX(SamplingFeatures[Sampling Feature UUID],$A3323),CHAR(34),
", SamplingFeatureTypeCV:  ",CHAR(34),INDEX(SamplingFeatures[Sampling Feature Type],$A3323),CHAR(34),
", SamplingFeatureCode:  ",CHAR(34),INDEX(SamplingFeatures[Feature Code],$A3323),CHAR(34),
", SamplingFeatureName:  ",CHAR(34),INDEX(SamplingFeatures[Feature Name],$A3323),CHAR(34),
", SamplingFeatureDescription:  ",CHAR(34),INDEX(SamplingFeatures[Feature Description],$A3323),CHAR(34),
", SamplingFeatureGeotypeCV:  ",CHAR(34),INDEX(SamplingFeatures[Feature Geo Type],$A3323),CHAR(34),
", FeatureGeometry:  ",CHAR(34),INDEX(SamplingFeatures[Feature Geometry],$A3323),CHAR(34),
", Elevation_m:  ",CHAR(34),INDEX(SamplingFeatures[Elevation_m],$A3323),CHAR(34),
", ElevationDatumCV:  ",CHAR(34),ElevationDatum,CHAR(34),"}"))</f>
        <v>#REF!</v>
      </c>
      <c r="L3323" t="e">
        <f>IF(INDEX(SamplingFeatures[Sampling Feature Type],$A3323)&lt;&gt;"Site","",
CONCATENATE("  - &amp;SiteID",TEXT(SUMPRODUCT(--($L$3:$L3322&lt;&gt;"")),"0000"),
" {","SamplingFeatureID:  *SamplingFeatureID",TEXT($A3323,"0000"),
", SiteTypeCV:  ",CHAR(34),INDEX(Sites[Site Type],$A3323),CHAR(34),
", Latitude:  ",INDEX(Sites[Latitude],$A3323),
", Longitude:  ",INDEX(Sites[Longitude],$A3323),
", SRSName:  ",CHAR(34),LatLonDatum,CHAR(34),"}"))</f>
        <v>#REF!</v>
      </c>
      <c r="M3323" t="e">
        <f>IF(INDEX(SamplingFeatures[Sampling Feature Type],$A3323)&lt;&gt;"Specimen","",
CONCATENATE("  - &amp;SpecimenID",TEXT(SUMPRODUCT(--($M$3:$M3322&lt;&gt;"")),"0000"),
" {","SamplingFeatureID:  *SamplingFeatureID",TEXT($A3323,"0000"),
", SpecimenTypeCV:  ",CHAR(34),INDEX(Specimens[Specimen Type],$A3323),CHAR(34),
", SpecimenMediumCV:  ",INDEX(Specimens[Specimen Medium],$A3323),
", IsFieldSpecimen:  ",CHAR(34),INDEX(Specimens[Is Field Specimen?],$A3323),CHAR(34),"}"))</f>
        <v>#REF!</v>
      </c>
      <c r="N3323" t="e">
        <f>IF(COUNTA(SpatialOffsets[])=0,"", IF(INDEX(SpatialOffsets[Spatial Offset Type],$A3323)="","",
CONCATENATE("  - &amp;SpatialOffsetID",TEXT($A3323,"0000"),
" {","SpatialOffsetTypeCV:  ",CHAR(34),INDEX(SpatialOffsets[Spatial Offset Type],$A3323),CHAR(34),
", Offset1Value:  ",INDEX(SpatialOffsets[Offset 1 Value],$A3323),
", Offset1UnitID:  ",CHAR(34),INDEX(SpatialOffsets[Offset 1 Unit],$A3323),CHAR(34),
", Offset2Value:  ",INDEX(SpatialOffsets[Offset 2 Value],$A3323),
", Offset2UnitID:  ",CHAR(34),INDEX(SpatialOffsets[Offset 2 Unit],$A3323),CHAR(34),
", Offset3Value:  ",INDEX(SpatialOffsets[Offset 3 Value],$A3323),
", Offset3UnitID:  ",CHAR(34),INDEX(SpatialOffsets[Offset 3 Unit],$A3323),CHAR(34),,"}")))</f>
        <v>#REF!</v>
      </c>
      <c r="O3323" t="e">
        <f>IF(COUNTA(RelatedFeatures[])=0,"", IF(INDEX(RelatedFeatures[First Sampling Feature Code],$A3323)="","",
CONCATENATE("  - &amp;RelationID",TEXT($A3323,"0000"),
" {","SamplingFeatureID:  *SamplingFeatureID",TEXT(MATCH(INDEX(RelatedFeatures[First Sampling Feature Code],$A3323),SamplingFeatures[Feature Code],0),"0000"),
", RelationshipTypeCV:  ",CHAR(34),INDEX(RelatedFeatures[Relationship Type],$A3323),CHAR(34),
", RelatedFeatureID: *SamplingFeatureID",TEXT(MATCH(INDEX(RelatedFeatures[Second Sampling Feature Code],$A3323),SamplingFeatures[Feature Code],0),"0000"),
", SpatialOffsetID:  ",IF(INDEX(RelatedFeatures[Offset Number],$A3323)="","",CONCATENATE("*SpatialOffsetID",TEXT(INDEX(RelatedFeatures[Offset Number],$A3323),"0000"))),"}")))</f>
        <v>#REF!</v>
      </c>
      <c r="P3323" t="e">
        <f>IF(INDEX(Methods[Method Type],$A3323)="","",
CONCATENATE("  - &amp;MethodID",TEXT($A3323,"0000"),
" {","MethodTypeCV:  ",CHAR(34),INDEX(Methods[Method Type],$A3323),CHAR(34),
", MethodCode:  ",CHAR(34),INDEX(Methods[Method Code],$A3323),CHAR(34),
", MethodName:  ",CHAR(34),INDEX(Methods[Method Name],$A3323),CHAR(34),
", MethodDescription:  ",CHAR(34),INDEX(Methods[Method Description],$A3323),CHAR(34),
", MethodLink:  ",CHAR(34),INDEX(Methods[Method Link],$A3323),CHAR(34),
", OrganizationID: *OrganizationID",TEXT(MATCH(INDEX(Methods[Organization Name],$A3323),Organizations[Organization Name],0),"0000"),"}"))</f>
        <v>#REF!</v>
      </c>
      <c r="Q3323" t="e">
        <f>IF(INDEX(Variables[Variable Type],$A3323)="","",
CONCATENATE("  - &amp;VariableID",TEXT($A3323,"0000"),
" {","VariableTypeCV:  ",CHAR(34),INDEX(Variables[Variable Type],$A3323),CHAR(34),
", VariableCode:  ",CHAR(34),INDEX(Variables[Variable Code],$A3323),CHAR(34),
", VariableNameCV:  ",CHAR(34),INDEX(Variables[Variable Name],$A3323),CHAR(34),
", VariableDefinition:  ",CHAR(34),INDEX(Variables[Variable Definition],$A3323),CHAR(34),
", SpecciationCV:  ",CHAR(34),INDEX(Variables[Speciation],$A3323),CHAR(34),
", NoDataValue:  ",CHAR(34),INDEX(Variables[No Data Value],$A3323),CHAR(34),"}"))</f>
        <v>#REF!</v>
      </c>
    </row>
    <row r="3324" spans="1:17" x14ac:dyDescent="0.25">
      <c r="A3324">
        <v>3321</v>
      </c>
      <c r="D3324" t="e">
        <f>IF(INDEX(People[First Name],$A3324)="","",
CONCATENATE("  - &amp;PersonID",TEXT($A3324,"0000"),
" {","PersonFirstName:  ",CHAR(34),INDEX(People[First Name],$A3324),CHAR(34),
", PersonMiddleName:  ",CHAR(34),INDEX(People[Middle Name],$A3324),CHAR(34),
", PersonLastName:  ",CHAR(34),INDEX(People[Last Name],$A3324),CHAR(34),"}"))</f>
        <v>#REF!</v>
      </c>
      <c r="E3324" t="e">
        <f>IF(INDEX(Organizations[Organization Type '[CV']],$A3324)="","",
CONCATENATE("  - &amp;OrganizationID",TEXT($A3324,"0000"),
" {","OrganizationTypeCV:  ",CHAR(34),INDEX(Organizations[Organization Type '[CV']],$A3324),CHAR(34),
", OrganizationCode:  ",CHAR(34),INDEX(Organizations[Organization Code],$A3324),CHAR(34),
", OrganizationName:  ",CHAR(34),INDEX(Organizations[Organization Name],$A3324),CHAR(34),
", OrganizationDescription:  ",CHAR(34),INDEX(Organizations[Organization Description],$A3324),CHAR(34),
", OrganizationLink:  ",CHAR(34),INDEX(Organizations[Organization Link],$A3324),CHAR(34),"}"))</f>
        <v>#REF!</v>
      </c>
      <c r="F3324" t="e">
        <f>IF(INDEX(People[First Name],$A3324)="","",
CONCATENATE("  - &amp;AffiliationID",TEXT($A3324,"0000"),
" {PersonID: *PersonID",TEXT($A3324,"0000"),
", OrganizationID: *OrganizationID",TEXT(MATCH(INDEX(People[Organization Name],$A3324),Organizations[Organization Name],0),"0000"),
", IsPrimaryOrganizationContact: , AffiliationStartDate: , AffiliationEndDate: , PrimaryPhone: ",
", PrimaryEmail: ",CHAR(34),INDEX(People[Primary Email],$A3324),CHAR(34),
", PrimaryAddress: ",CHAR(34),INDEX(People[Primary Address],$A3324),CHAR(34),
", PersonLink: }"))</f>
        <v>#REF!</v>
      </c>
      <c r="H3324" t="e">
        <f>IF(COUNTA(CitationInformation)=0,"",IF(INDEX(AuthorList[Author Name],$A3324)="","",
CONCATENATE("  - &amp;AuthorListID",TEXT($A3324,"0000"),
"  {CitationID: *CitationID0001",
", PersonID: *PersonID",TEXT(MATCH(INDEX(AuthorList[Author Name],$A3324),People[Full Name],0),"0000"),
", AuthorOrder: ",INDEX(AuthorList[Author Number],$A3324),"}")))</f>
        <v>#REF!</v>
      </c>
      <c r="K3324" t="e">
        <f>IF(INDEX(SamplingFeatures[Feature Code],$A3324)="","",
CONCATENATE("  - &amp;SamplingFeatureID",TEXT($A3324,"0000"),
" {","SamplingFeatureUUID:  ",CHAR(34),INDEX(SamplingFeatures[Sampling Feature UUID],$A3324),CHAR(34),
", SamplingFeatureTypeCV:  ",CHAR(34),INDEX(SamplingFeatures[Sampling Feature Type],$A3324),CHAR(34),
", SamplingFeatureCode:  ",CHAR(34),INDEX(SamplingFeatures[Feature Code],$A3324),CHAR(34),
", SamplingFeatureName:  ",CHAR(34),INDEX(SamplingFeatures[Feature Name],$A3324),CHAR(34),
", SamplingFeatureDescription:  ",CHAR(34),INDEX(SamplingFeatures[Feature Description],$A3324),CHAR(34),
", SamplingFeatureGeotypeCV:  ",CHAR(34),INDEX(SamplingFeatures[Feature Geo Type],$A3324),CHAR(34),
", FeatureGeometry:  ",CHAR(34),INDEX(SamplingFeatures[Feature Geometry],$A3324),CHAR(34),
", Elevation_m:  ",CHAR(34),INDEX(SamplingFeatures[Elevation_m],$A3324),CHAR(34),
", ElevationDatumCV:  ",CHAR(34),ElevationDatum,CHAR(34),"}"))</f>
        <v>#REF!</v>
      </c>
      <c r="L3324" t="e">
        <f>IF(INDEX(SamplingFeatures[Sampling Feature Type],$A3324)&lt;&gt;"Site","",
CONCATENATE("  - &amp;SiteID",TEXT(SUMPRODUCT(--($L$3:$L3323&lt;&gt;"")),"0000"),
" {","SamplingFeatureID:  *SamplingFeatureID",TEXT($A3324,"0000"),
", SiteTypeCV:  ",CHAR(34),INDEX(Sites[Site Type],$A3324),CHAR(34),
", Latitude:  ",INDEX(Sites[Latitude],$A3324),
", Longitude:  ",INDEX(Sites[Longitude],$A3324),
", SRSName:  ",CHAR(34),LatLonDatum,CHAR(34),"}"))</f>
        <v>#REF!</v>
      </c>
      <c r="M3324" t="e">
        <f>IF(INDEX(SamplingFeatures[Sampling Feature Type],$A3324)&lt;&gt;"Specimen","",
CONCATENATE("  - &amp;SpecimenID",TEXT(SUMPRODUCT(--($M$3:$M3323&lt;&gt;"")),"0000"),
" {","SamplingFeatureID:  *SamplingFeatureID",TEXT($A3324,"0000"),
", SpecimenTypeCV:  ",CHAR(34),INDEX(Specimens[Specimen Type],$A3324),CHAR(34),
", SpecimenMediumCV:  ",INDEX(Specimens[Specimen Medium],$A3324),
", IsFieldSpecimen:  ",CHAR(34),INDEX(Specimens[Is Field Specimen?],$A3324),CHAR(34),"}"))</f>
        <v>#REF!</v>
      </c>
      <c r="N3324" t="e">
        <f>IF(COUNTA(SpatialOffsets[])=0,"", IF(INDEX(SpatialOffsets[Spatial Offset Type],$A3324)="","",
CONCATENATE("  - &amp;SpatialOffsetID",TEXT($A3324,"0000"),
" {","SpatialOffsetTypeCV:  ",CHAR(34),INDEX(SpatialOffsets[Spatial Offset Type],$A3324),CHAR(34),
", Offset1Value:  ",INDEX(SpatialOffsets[Offset 1 Value],$A3324),
", Offset1UnitID:  ",CHAR(34),INDEX(SpatialOffsets[Offset 1 Unit],$A3324),CHAR(34),
", Offset2Value:  ",INDEX(SpatialOffsets[Offset 2 Value],$A3324),
", Offset2UnitID:  ",CHAR(34),INDEX(SpatialOffsets[Offset 2 Unit],$A3324),CHAR(34),
", Offset3Value:  ",INDEX(SpatialOffsets[Offset 3 Value],$A3324),
", Offset3UnitID:  ",CHAR(34),INDEX(SpatialOffsets[Offset 3 Unit],$A3324),CHAR(34),,"}")))</f>
        <v>#REF!</v>
      </c>
      <c r="O3324" t="e">
        <f>IF(COUNTA(RelatedFeatures[])=0,"", IF(INDEX(RelatedFeatures[First Sampling Feature Code],$A3324)="","",
CONCATENATE("  - &amp;RelationID",TEXT($A3324,"0000"),
" {","SamplingFeatureID:  *SamplingFeatureID",TEXT(MATCH(INDEX(RelatedFeatures[First Sampling Feature Code],$A3324),SamplingFeatures[Feature Code],0),"0000"),
", RelationshipTypeCV:  ",CHAR(34),INDEX(RelatedFeatures[Relationship Type],$A3324),CHAR(34),
", RelatedFeatureID: *SamplingFeatureID",TEXT(MATCH(INDEX(RelatedFeatures[Second Sampling Feature Code],$A3324),SamplingFeatures[Feature Code],0),"0000"),
", SpatialOffsetID:  ",IF(INDEX(RelatedFeatures[Offset Number],$A3324)="","",CONCATENATE("*SpatialOffsetID",TEXT(INDEX(RelatedFeatures[Offset Number],$A3324),"0000"))),"}")))</f>
        <v>#REF!</v>
      </c>
      <c r="P3324" t="e">
        <f>IF(INDEX(Methods[Method Type],$A3324)="","",
CONCATENATE("  - &amp;MethodID",TEXT($A3324,"0000"),
" {","MethodTypeCV:  ",CHAR(34),INDEX(Methods[Method Type],$A3324),CHAR(34),
", MethodCode:  ",CHAR(34),INDEX(Methods[Method Code],$A3324),CHAR(34),
", MethodName:  ",CHAR(34),INDEX(Methods[Method Name],$A3324),CHAR(34),
", MethodDescription:  ",CHAR(34),INDEX(Methods[Method Description],$A3324),CHAR(34),
", MethodLink:  ",CHAR(34),INDEX(Methods[Method Link],$A3324),CHAR(34),
", OrganizationID: *OrganizationID",TEXT(MATCH(INDEX(Methods[Organization Name],$A3324),Organizations[Organization Name],0),"0000"),"}"))</f>
        <v>#REF!</v>
      </c>
      <c r="Q3324" t="e">
        <f>IF(INDEX(Variables[Variable Type],$A3324)="","",
CONCATENATE("  - &amp;VariableID",TEXT($A3324,"0000"),
" {","VariableTypeCV:  ",CHAR(34),INDEX(Variables[Variable Type],$A3324),CHAR(34),
", VariableCode:  ",CHAR(34),INDEX(Variables[Variable Code],$A3324),CHAR(34),
", VariableNameCV:  ",CHAR(34),INDEX(Variables[Variable Name],$A3324),CHAR(34),
", VariableDefinition:  ",CHAR(34),INDEX(Variables[Variable Definition],$A3324),CHAR(34),
", SpecciationCV:  ",CHAR(34),INDEX(Variables[Speciation],$A3324),CHAR(34),
", NoDataValue:  ",CHAR(34),INDEX(Variables[No Data Value],$A3324),CHAR(34),"}"))</f>
        <v>#REF!</v>
      </c>
    </row>
    <row r="3325" spans="1:17" x14ac:dyDescent="0.25">
      <c r="A3325">
        <v>3322</v>
      </c>
      <c r="D3325" t="e">
        <f>IF(INDEX(People[First Name],$A3325)="","",
CONCATENATE("  - &amp;PersonID",TEXT($A3325,"0000"),
" {","PersonFirstName:  ",CHAR(34),INDEX(People[First Name],$A3325),CHAR(34),
", PersonMiddleName:  ",CHAR(34),INDEX(People[Middle Name],$A3325),CHAR(34),
", PersonLastName:  ",CHAR(34),INDEX(People[Last Name],$A3325),CHAR(34),"}"))</f>
        <v>#REF!</v>
      </c>
      <c r="E3325" t="e">
        <f>IF(INDEX(Organizations[Organization Type '[CV']],$A3325)="","",
CONCATENATE("  - &amp;OrganizationID",TEXT($A3325,"0000"),
" {","OrganizationTypeCV:  ",CHAR(34),INDEX(Organizations[Organization Type '[CV']],$A3325),CHAR(34),
", OrganizationCode:  ",CHAR(34),INDEX(Organizations[Organization Code],$A3325),CHAR(34),
", OrganizationName:  ",CHAR(34),INDEX(Organizations[Organization Name],$A3325),CHAR(34),
", OrganizationDescription:  ",CHAR(34),INDEX(Organizations[Organization Description],$A3325),CHAR(34),
", OrganizationLink:  ",CHAR(34),INDEX(Organizations[Organization Link],$A3325),CHAR(34),"}"))</f>
        <v>#REF!</v>
      </c>
      <c r="F3325" t="e">
        <f>IF(INDEX(People[First Name],$A3325)="","",
CONCATENATE("  - &amp;AffiliationID",TEXT($A3325,"0000"),
" {PersonID: *PersonID",TEXT($A3325,"0000"),
", OrganizationID: *OrganizationID",TEXT(MATCH(INDEX(People[Organization Name],$A3325),Organizations[Organization Name],0),"0000"),
", IsPrimaryOrganizationContact: , AffiliationStartDate: , AffiliationEndDate: , PrimaryPhone: ",
", PrimaryEmail: ",CHAR(34),INDEX(People[Primary Email],$A3325),CHAR(34),
", PrimaryAddress: ",CHAR(34),INDEX(People[Primary Address],$A3325),CHAR(34),
", PersonLink: }"))</f>
        <v>#REF!</v>
      </c>
      <c r="H3325" t="e">
        <f>IF(COUNTA(CitationInformation)=0,"",IF(INDEX(AuthorList[Author Name],$A3325)="","",
CONCATENATE("  - &amp;AuthorListID",TEXT($A3325,"0000"),
"  {CitationID: *CitationID0001",
", PersonID: *PersonID",TEXT(MATCH(INDEX(AuthorList[Author Name],$A3325),People[Full Name],0),"0000"),
", AuthorOrder: ",INDEX(AuthorList[Author Number],$A3325),"}")))</f>
        <v>#REF!</v>
      </c>
      <c r="K3325" t="e">
        <f>IF(INDEX(SamplingFeatures[Feature Code],$A3325)="","",
CONCATENATE("  - &amp;SamplingFeatureID",TEXT($A3325,"0000"),
" {","SamplingFeatureUUID:  ",CHAR(34),INDEX(SamplingFeatures[Sampling Feature UUID],$A3325),CHAR(34),
", SamplingFeatureTypeCV:  ",CHAR(34),INDEX(SamplingFeatures[Sampling Feature Type],$A3325),CHAR(34),
", SamplingFeatureCode:  ",CHAR(34),INDEX(SamplingFeatures[Feature Code],$A3325),CHAR(34),
", SamplingFeatureName:  ",CHAR(34),INDEX(SamplingFeatures[Feature Name],$A3325),CHAR(34),
", SamplingFeatureDescription:  ",CHAR(34),INDEX(SamplingFeatures[Feature Description],$A3325),CHAR(34),
", SamplingFeatureGeotypeCV:  ",CHAR(34),INDEX(SamplingFeatures[Feature Geo Type],$A3325),CHAR(34),
", FeatureGeometry:  ",CHAR(34),INDEX(SamplingFeatures[Feature Geometry],$A3325),CHAR(34),
", Elevation_m:  ",CHAR(34),INDEX(SamplingFeatures[Elevation_m],$A3325),CHAR(34),
", ElevationDatumCV:  ",CHAR(34),ElevationDatum,CHAR(34),"}"))</f>
        <v>#REF!</v>
      </c>
      <c r="L3325" t="e">
        <f>IF(INDEX(SamplingFeatures[Sampling Feature Type],$A3325)&lt;&gt;"Site","",
CONCATENATE("  - &amp;SiteID",TEXT(SUMPRODUCT(--($L$3:$L3324&lt;&gt;"")),"0000"),
" {","SamplingFeatureID:  *SamplingFeatureID",TEXT($A3325,"0000"),
", SiteTypeCV:  ",CHAR(34),INDEX(Sites[Site Type],$A3325),CHAR(34),
", Latitude:  ",INDEX(Sites[Latitude],$A3325),
", Longitude:  ",INDEX(Sites[Longitude],$A3325),
", SRSName:  ",CHAR(34),LatLonDatum,CHAR(34),"}"))</f>
        <v>#REF!</v>
      </c>
      <c r="M3325" t="e">
        <f>IF(INDEX(SamplingFeatures[Sampling Feature Type],$A3325)&lt;&gt;"Specimen","",
CONCATENATE("  - &amp;SpecimenID",TEXT(SUMPRODUCT(--($M$3:$M3324&lt;&gt;"")),"0000"),
" {","SamplingFeatureID:  *SamplingFeatureID",TEXT($A3325,"0000"),
", SpecimenTypeCV:  ",CHAR(34),INDEX(Specimens[Specimen Type],$A3325),CHAR(34),
", SpecimenMediumCV:  ",INDEX(Specimens[Specimen Medium],$A3325),
", IsFieldSpecimen:  ",CHAR(34),INDEX(Specimens[Is Field Specimen?],$A3325),CHAR(34),"}"))</f>
        <v>#REF!</v>
      </c>
      <c r="N3325" t="e">
        <f>IF(COUNTA(SpatialOffsets[])=0,"", IF(INDEX(SpatialOffsets[Spatial Offset Type],$A3325)="","",
CONCATENATE("  - &amp;SpatialOffsetID",TEXT($A3325,"0000"),
" {","SpatialOffsetTypeCV:  ",CHAR(34),INDEX(SpatialOffsets[Spatial Offset Type],$A3325),CHAR(34),
", Offset1Value:  ",INDEX(SpatialOffsets[Offset 1 Value],$A3325),
", Offset1UnitID:  ",CHAR(34),INDEX(SpatialOffsets[Offset 1 Unit],$A3325),CHAR(34),
", Offset2Value:  ",INDEX(SpatialOffsets[Offset 2 Value],$A3325),
", Offset2UnitID:  ",CHAR(34),INDEX(SpatialOffsets[Offset 2 Unit],$A3325),CHAR(34),
", Offset3Value:  ",INDEX(SpatialOffsets[Offset 3 Value],$A3325),
", Offset3UnitID:  ",CHAR(34),INDEX(SpatialOffsets[Offset 3 Unit],$A3325),CHAR(34),,"}")))</f>
        <v>#REF!</v>
      </c>
      <c r="O3325" t="e">
        <f>IF(COUNTA(RelatedFeatures[])=0,"", IF(INDEX(RelatedFeatures[First Sampling Feature Code],$A3325)="","",
CONCATENATE("  - &amp;RelationID",TEXT($A3325,"0000"),
" {","SamplingFeatureID:  *SamplingFeatureID",TEXT(MATCH(INDEX(RelatedFeatures[First Sampling Feature Code],$A3325),SamplingFeatures[Feature Code],0),"0000"),
", RelationshipTypeCV:  ",CHAR(34),INDEX(RelatedFeatures[Relationship Type],$A3325),CHAR(34),
", RelatedFeatureID: *SamplingFeatureID",TEXT(MATCH(INDEX(RelatedFeatures[Second Sampling Feature Code],$A3325),SamplingFeatures[Feature Code],0),"0000"),
", SpatialOffsetID:  ",IF(INDEX(RelatedFeatures[Offset Number],$A3325)="","",CONCATENATE("*SpatialOffsetID",TEXT(INDEX(RelatedFeatures[Offset Number],$A3325),"0000"))),"}")))</f>
        <v>#REF!</v>
      </c>
      <c r="P3325" t="e">
        <f>IF(INDEX(Methods[Method Type],$A3325)="","",
CONCATENATE("  - &amp;MethodID",TEXT($A3325,"0000"),
" {","MethodTypeCV:  ",CHAR(34),INDEX(Methods[Method Type],$A3325),CHAR(34),
", MethodCode:  ",CHAR(34),INDEX(Methods[Method Code],$A3325),CHAR(34),
", MethodName:  ",CHAR(34),INDEX(Methods[Method Name],$A3325),CHAR(34),
", MethodDescription:  ",CHAR(34),INDEX(Methods[Method Description],$A3325),CHAR(34),
", MethodLink:  ",CHAR(34),INDEX(Methods[Method Link],$A3325),CHAR(34),
", OrganizationID: *OrganizationID",TEXT(MATCH(INDEX(Methods[Organization Name],$A3325),Organizations[Organization Name],0),"0000"),"}"))</f>
        <v>#REF!</v>
      </c>
      <c r="Q3325" t="e">
        <f>IF(INDEX(Variables[Variable Type],$A3325)="","",
CONCATENATE("  - &amp;VariableID",TEXT($A3325,"0000"),
" {","VariableTypeCV:  ",CHAR(34),INDEX(Variables[Variable Type],$A3325),CHAR(34),
", VariableCode:  ",CHAR(34),INDEX(Variables[Variable Code],$A3325),CHAR(34),
", VariableNameCV:  ",CHAR(34),INDEX(Variables[Variable Name],$A3325),CHAR(34),
", VariableDefinition:  ",CHAR(34),INDEX(Variables[Variable Definition],$A3325),CHAR(34),
", SpecciationCV:  ",CHAR(34),INDEX(Variables[Speciation],$A3325),CHAR(34),
", NoDataValue:  ",CHAR(34),INDEX(Variables[No Data Value],$A3325),CHAR(34),"}"))</f>
        <v>#REF!</v>
      </c>
    </row>
    <row r="3326" spans="1:17" x14ac:dyDescent="0.25">
      <c r="A3326">
        <v>3323</v>
      </c>
      <c r="D3326" t="e">
        <f>IF(INDEX(People[First Name],$A3326)="","",
CONCATENATE("  - &amp;PersonID",TEXT($A3326,"0000"),
" {","PersonFirstName:  ",CHAR(34),INDEX(People[First Name],$A3326),CHAR(34),
", PersonMiddleName:  ",CHAR(34),INDEX(People[Middle Name],$A3326),CHAR(34),
", PersonLastName:  ",CHAR(34),INDEX(People[Last Name],$A3326),CHAR(34),"}"))</f>
        <v>#REF!</v>
      </c>
      <c r="E3326" t="e">
        <f>IF(INDEX(Organizations[Organization Type '[CV']],$A3326)="","",
CONCATENATE("  - &amp;OrganizationID",TEXT($A3326,"0000"),
" {","OrganizationTypeCV:  ",CHAR(34),INDEX(Organizations[Organization Type '[CV']],$A3326),CHAR(34),
", OrganizationCode:  ",CHAR(34),INDEX(Organizations[Organization Code],$A3326),CHAR(34),
", OrganizationName:  ",CHAR(34),INDEX(Organizations[Organization Name],$A3326),CHAR(34),
", OrganizationDescription:  ",CHAR(34),INDEX(Organizations[Organization Description],$A3326),CHAR(34),
", OrganizationLink:  ",CHAR(34),INDEX(Organizations[Organization Link],$A3326),CHAR(34),"}"))</f>
        <v>#REF!</v>
      </c>
      <c r="F3326" t="e">
        <f>IF(INDEX(People[First Name],$A3326)="","",
CONCATENATE("  - &amp;AffiliationID",TEXT($A3326,"0000"),
" {PersonID: *PersonID",TEXT($A3326,"0000"),
", OrganizationID: *OrganizationID",TEXT(MATCH(INDEX(People[Organization Name],$A3326),Organizations[Organization Name],0),"0000"),
", IsPrimaryOrganizationContact: , AffiliationStartDate: , AffiliationEndDate: , PrimaryPhone: ",
", PrimaryEmail: ",CHAR(34),INDEX(People[Primary Email],$A3326),CHAR(34),
", PrimaryAddress: ",CHAR(34),INDEX(People[Primary Address],$A3326),CHAR(34),
", PersonLink: }"))</f>
        <v>#REF!</v>
      </c>
      <c r="H3326" t="e">
        <f>IF(COUNTA(CitationInformation)=0,"",IF(INDEX(AuthorList[Author Name],$A3326)="","",
CONCATENATE("  - &amp;AuthorListID",TEXT($A3326,"0000"),
"  {CitationID: *CitationID0001",
", PersonID: *PersonID",TEXT(MATCH(INDEX(AuthorList[Author Name],$A3326),People[Full Name],0),"0000"),
", AuthorOrder: ",INDEX(AuthorList[Author Number],$A3326),"}")))</f>
        <v>#REF!</v>
      </c>
      <c r="K3326" t="e">
        <f>IF(INDEX(SamplingFeatures[Feature Code],$A3326)="","",
CONCATENATE("  - &amp;SamplingFeatureID",TEXT($A3326,"0000"),
" {","SamplingFeatureUUID:  ",CHAR(34),INDEX(SamplingFeatures[Sampling Feature UUID],$A3326),CHAR(34),
", SamplingFeatureTypeCV:  ",CHAR(34),INDEX(SamplingFeatures[Sampling Feature Type],$A3326),CHAR(34),
", SamplingFeatureCode:  ",CHAR(34),INDEX(SamplingFeatures[Feature Code],$A3326),CHAR(34),
", SamplingFeatureName:  ",CHAR(34),INDEX(SamplingFeatures[Feature Name],$A3326),CHAR(34),
", SamplingFeatureDescription:  ",CHAR(34),INDEX(SamplingFeatures[Feature Description],$A3326),CHAR(34),
", SamplingFeatureGeotypeCV:  ",CHAR(34),INDEX(SamplingFeatures[Feature Geo Type],$A3326),CHAR(34),
", FeatureGeometry:  ",CHAR(34),INDEX(SamplingFeatures[Feature Geometry],$A3326),CHAR(34),
", Elevation_m:  ",CHAR(34),INDEX(SamplingFeatures[Elevation_m],$A3326),CHAR(34),
", ElevationDatumCV:  ",CHAR(34),ElevationDatum,CHAR(34),"}"))</f>
        <v>#REF!</v>
      </c>
      <c r="L3326" t="e">
        <f>IF(INDEX(SamplingFeatures[Sampling Feature Type],$A3326)&lt;&gt;"Site","",
CONCATENATE("  - &amp;SiteID",TEXT(SUMPRODUCT(--($L$3:$L3325&lt;&gt;"")),"0000"),
" {","SamplingFeatureID:  *SamplingFeatureID",TEXT($A3326,"0000"),
", SiteTypeCV:  ",CHAR(34),INDEX(Sites[Site Type],$A3326),CHAR(34),
", Latitude:  ",INDEX(Sites[Latitude],$A3326),
", Longitude:  ",INDEX(Sites[Longitude],$A3326),
", SRSName:  ",CHAR(34),LatLonDatum,CHAR(34),"}"))</f>
        <v>#REF!</v>
      </c>
      <c r="M3326" t="e">
        <f>IF(INDEX(SamplingFeatures[Sampling Feature Type],$A3326)&lt;&gt;"Specimen","",
CONCATENATE("  - &amp;SpecimenID",TEXT(SUMPRODUCT(--($M$3:$M3325&lt;&gt;"")),"0000"),
" {","SamplingFeatureID:  *SamplingFeatureID",TEXT($A3326,"0000"),
", SpecimenTypeCV:  ",CHAR(34),INDEX(Specimens[Specimen Type],$A3326),CHAR(34),
", SpecimenMediumCV:  ",INDEX(Specimens[Specimen Medium],$A3326),
", IsFieldSpecimen:  ",CHAR(34),INDEX(Specimens[Is Field Specimen?],$A3326),CHAR(34),"}"))</f>
        <v>#REF!</v>
      </c>
      <c r="N3326" t="e">
        <f>IF(COUNTA(SpatialOffsets[])=0,"", IF(INDEX(SpatialOffsets[Spatial Offset Type],$A3326)="","",
CONCATENATE("  - &amp;SpatialOffsetID",TEXT($A3326,"0000"),
" {","SpatialOffsetTypeCV:  ",CHAR(34),INDEX(SpatialOffsets[Spatial Offset Type],$A3326),CHAR(34),
", Offset1Value:  ",INDEX(SpatialOffsets[Offset 1 Value],$A3326),
", Offset1UnitID:  ",CHAR(34),INDEX(SpatialOffsets[Offset 1 Unit],$A3326),CHAR(34),
", Offset2Value:  ",INDEX(SpatialOffsets[Offset 2 Value],$A3326),
", Offset2UnitID:  ",CHAR(34),INDEX(SpatialOffsets[Offset 2 Unit],$A3326),CHAR(34),
", Offset3Value:  ",INDEX(SpatialOffsets[Offset 3 Value],$A3326),
", Offset3UnitID:  ",CHAR(34),INDEX(SpatialOffsets[Offset 3 Unit],$A3326),CHAR(34),,"}")))</f>
        <v>#REF!</v>
      </c>
      <c r="O3326" t="e">
        <f>IF(COUNTA(RelatedFeatures[])=0,"", IF(INDEX(RelatedFeatures[First Sampling Feature Code],$A3326)="","",
CONCATENATE("  - &amp;RelationID",TEXT($A3326,"0000"),
" {","SamplingFeatureID:  *SamplingFeatureID",TEXT(MATCH(INDEX(RelatedFeatures[First Sampling Feature Code],$A3326),SamplingFeatures[Feature Code],0),"0000"),
", RelationshipTypeCV:  ",CHAR(34),INDEX(RelatedFeatures[Relationship Type],$A3326),CHAR(34),
", RelatedFeatureID: *SamplingFeatureID",TEXT(MATCH(INDEX(RelatedFeatures[Second Sampling Feature Code],$A3326),SamplingFeatures[Feature Code],0),"0000"),
", SpatialOffsetID:  ",IF(INDEX(RelatedFeatures[Offset Number],$A3326)="","",CONCATENATE("*SpatialOffsetID",TEXT(INDEX(RelatedFeatures[Offset Number],$A3326),"0000"))),"}")))</f>
        <v>#REF!</v>
      </c>
      <c r="P3326" t="e">
        <f>IF(INDEX(Methods[Method Type],$A3326)="","",
CONCATENATE("  - &amp;MethodID",TEXT($A3326,"0000"),
" {","MethodTypeCV:  ",CHAR(34),INDEX(Methods[Method Type],$A3326),CHAR(34),
", MethodCode:  ",CHAR(34),INDEX(Methods[Method Code],$A3326),CHAR(34),
", MethodName:  ",CHAR(34),INDEX(Methods[Method Name],$A3326),CHAR(34),
", MethodDescription:  ",CHAR(34),INDEX(Methods[Method Description],$A3326),CHAR(34),
", MethodLink:  ",CHAR(34),INDEX(Methods[Method Link],$A3326),CHAR(34),
", OrganizationID: *OrganizationID",TEXT(MATCH(INDEX(Methods[Organization Name],$A3326),Organizations[Organization Name],0),"0000"),"}"))</f>
        <v>#REF!</v>
      </c>
      <c r="Q3326" t="e">
        <f>IF(INDEX(Variables[Variable Type],$A3326)="","",
CONCATENATE("  - &amp;VariableID",TEXT($A3326,"0000"),
" {","VariableTypeCV:  ",CHAR(34),INDEX(Variables[Variable Type],$A3326),CHAR(34),
", VariableCode:  ",CHAR(34),INDEX(Variables[Variable Code],$A3326),CHAR(34),
", VariableNameCV:  ",CHAR(34),INDEX(Variables[Variable Name],$A3326),CHAR(34),
", VariableDefinition:  ",CHAR(34),INDEX(Variables[Variable Definition],$A3326),CHAR(34),
", SpecciationCV:  ",CHAR(34),INDEX(Variables[Speciation],$A3326),CHAR(34),
", NoDataValue:  ",CHAR(34),INDEX(Variables[No Data Value],$A3326),CHAR(34),"}"))</f>
        <v>#REF!</v>
      </c>
    </row>
    <row r="3327" spans="1:17" x14ac:dyDescent="0.25">
      <c r="A3327">
        <v>3324</v>
      </c>
      <c r="D3327" t="e">
        <f>IF(INDEX(People[First Name],$A3327)="","",
CONCATENATE("  - &amp;PersonID",TEXT($A3327,"0000"),
" {","PersonFirstName:  ",CHAR(34),INDEX(People[First Name],$A3327),CHAR(34),
", PersonMiddleName:  ",CHAR(34),INDEX(People[Middle Name],$A3327),CHAR(34),
", PersonLastName:  ",CHAR(34),INDEX(People[Last Name],$A3327),CHAR(34),"}"))</f>
        <v>#REF!</v>
      </c>
      <c r="E3327" t="e">
        <f>IF(INDEX(Organizations[Organization Type '[CV']],$A3327)="","",
CONCATENATE("  - &amp;OrganizationID",TEXT($A3327,"0000"),
" {","OrganizationTypeCV:  ",CHAR(34),INDEX(Organizations[Organization Type '[CV']],$A3327),CHAR(34),
", OrganizationCode:  ",CHAR(34),INDEX(Organizations[Organization Code],$A3327),CHAR(34),
", OrganizationName:  ",CHAR(34),INDEX(Organizations[Organization Name],$A3327),CHAR(34),
", OrganizationDescription:  ",CHAR(34),INDEX(Organizations[Organization Description],$A3327),CHAR(34),
", OrganizationLink:  ",CHAR(34),INDEX(Organizations[Organization Link],$A3327),CHAR(34),"}"))</f>
        <v>#REF!</v>
      </c>
      <c r="F3327" t="e">
        <f>IF(INDEX(People[First Name],$A3327)="","",
CONCATENATE("  - &amp;AffiliationID",TEXT($A3327,"0000"),
" {PersonID: *PersonID",TEXT($A3327,"0000"),
", OrganizationID: *OrganizationID",TEXT(MATCH(INDEX(People[Organization Name],$A3327),Organizations[Organization Name],0),"0000"),
", IsPrimaryOrganizationContact: , AffiliationStartDate: , AffiliationEndDate: , PrimaryPhone: ",
", PrimaryEmail: ",CHAR(34),INDEX(People[Primary Email],$A3327),CHAR(34),
", PrimaryAddress: ",CHAR(34),INDEX(People[Primary Address],$A3327),CHAR(34),
", PersonLink: }"))</f>
        <v>#REF!</v>
      </c>
      <c r="H3327" t="e">
        <f>IF(COUNTA(CitationInformation)=0,"",IF(INDEX(AuthorList[Author Name],$A3327)="","",
CONCATENATE("  - &amp;AuthorListID",TEXT($A3327,"0000"),
"  {CitationID: *CitationID0001",
", PersonID: *PersonID",TEXT(MATCH(INDEX(AuthorList[Author Name],$A3327),People[Full Name],0),"0000"),
", AuthorOrder: ",INDEX(AuthorList[Author Number],$A3327),"}")))</f>
        <v>#REF!</v>
      </c>
      <c r="K3327" t="e">
        <f>IF(INDEX(SamplingFeatures[Feature Code],$A3327)="","",
CONCATENATE("  - &amp;SamplingFeatureID",TEXT($A3327,"0000"),
" {","SamplingFeatureUUID:  ",CHAR(34),INDEX(SamplingFeatures[Sampling Feature UUID],$A3327),CHAR(34),
", SamplingFeatureTypeCV:  ",CHAR(34),INDEX(SamplingFeatures[Sampling Feature Type],$A3327),CHAR(34),
", SamplingFeatureCode:  ",CHAR(34),INDEX(SamplingFeatures[Feature Code],$A3327),CHAR(34),
", SamplingFeatureName:  ",CHAR(34),INDEX(SamplingFeatures[Feature Name],$A3327),CHAR(34),
", SamplingFeatureDescription:  ",CHAR(34),INDEX(SamplingFeatures[Feature Description],$A3327),CHAR(34),
", SamplingFeatureGeotypeCV:  ",CHAR(34),INDEX(SamplingFeatures[Feature Geo Type],$A3327),CHAR(34),
", FeatureGeometry:  ",CHAR(34),INDEX(SamplingFeatures[Feature Geometry],$A3327),CHAR(34),
", Elevation_m:  ",CHAR(34),INDEX(SamplingFeatures[Elevation_m],$A3327),CHAR(34),
", ElevationDatumCV:  ",CHAR(34),ElevationDatum,CHAR(34),"}"))</f>
        <v>#REF!</v>
      </c>
      <c r="L3327" t="e">
        <f>IF(INDEX(SamplingFeatures[Sampling Feature Type],$A3327)&lt;&gt;"Site","",
CONCATENATE("  - &amp;SiteID",TEXT(SUMPRODUCT(--($L$3:$L3326&lt;&gt;"")),"0000"),
" {","SamplingFeatureID:  *SamplingFeatureID",TEXT($A3327,"0000"),
", SiteTypeCV:  ",CHAR(34),INDEX(Sites[Site Type],$A3327),CHAR(34),
", Latitude:  ",INDEX(Sites[Latitude],$A3327),
", Longitude:  ",INDEX(Sites[Longitude],$A3327),
", SRSName:  ",CHAR(34),LatLonDatum,CHAR(34),"}"))</f>
        <v>#REF!</v>
      </c>
      <c r="M3327" t="e">
        <f>IF(INDEX(SamplingFeatures[Sampling Feature Type],$A3327)&lt;&gt;"Specimen","",
CONCATENATE("  - &amp;SpecimenID",TEXT(SUMPRODUCT(--($M$3:$M3326&lt;&gt;"")),"0000"),
" {","SamplingFeatureID:  *SamplingFeatureID",TEXT($A3327,"0000"),
", SpecimenTypeCV:  ",CHAR(34),INDEX(Specimens[Specimen Type],$A3327),CHAR(34),
", SpecimenMediumCV:  ",INDEX(Specimens[Specimen Medium],$A3327),
", IsFieldSpecimen:  ",CHAR(34),INDEX(Specimens[Is Field Specimen?],$A3327),CHAR(34),"}"))</f>
        <v>#REF!</v>
      </c>
      <c r="N3327" t="e">
        <f>IF(COUNTA(SpatialOffsets[])=0,"", IF(INDEX(SpatialOffsets[Spatial Offset Type],$A3327)="","",
CONCATENATE("  - &amp;SpatialOffsetID",TEXT($A3327,"0000"),
" {","SpatialOffsetTypeCV:  ",CHAR(34),INDEX(SpatialOffsets[Spatial Offset Type],$A3327),CHAR(34),
", Offset1Value:  ",INDEX(SpatialOffsets[Offset 1 Value],$A3327),
", Offset1UnitID:  ",CHAR(34),INDEX(SpatialOffsets[Offset 1 Unit],$A3327),CHAR(34),
", Offset2Value:  ",INDEX(SpatialOffsets[Offset 2 Value],$A3327),
", Offset2UnitID:  ",CHAR(34),INDEX(SpatialOffsets[Offset 2 Unit],$A3327),CHAR(34),
", Offset3Value:  ",INDEX(SpatialOffsets[Offset 3 Value],$A3327),
", Offset3UnitID:  ",CHAR(34),INDEX(SpatialOffsets[Offset 3 Unit],$A3327),CHAR(34),,"}")))</f>
        <v>#REF!</v>
      </c>
      <c r="O3327" t="e">
        <f>IF(COUNTA(RelatedFeatures[])=0,"", IF(INDEX(RelatedFeatures[First Sampling Feature Code],$A3327)="","",
CONCATENATE("  - &amp;RelationID",TEXT($A3327,"0000"),
" {","SamplingFeatureID:  *SamplingFeatureID",TEXT(MATCH(INDEX(RelatedFeatures[First Sampling Feature Code],$A3327),SamplingFeatures[Feature Code],0),"0000"),
", RelationshipTypeCV:  ",CHAR(34),INDEX(RelatedFeatures[Relationship Type],$A3327),CHAR(34),
", RelatedFeatureID: *SamplingFeatureID",TEXT(MATCH(INDEX(RelatedFeatures[Second Sampling Feature Code],$A3327),SamplingFeatures[Feature Code],0),"0000"),
", SpatialOffsetID:  ",IF(INDEX(RelatedFeatures[Offset Number],$A3327)="","",CONCATENATE("*SpatialOffsetID",TEXT(INDEX(RelatedFeatures[Offset Number],$A3327),"0000"))),"}")))</f>
        <v>#REF!</v>
      </c>
      <c r="P3327" t="e">
        <f>IF(INDEX(Methods[Method Type],$A3327)="","",
CONCATENATE("  - &amp;MethodID",TEXT($A3327,"0000"),
" {","MethodTypeCV:  ",CHAR(34),INDEX(Methods[Method Type],$A3327),CHAR(34),
", MethodCode:  ",CHAR(34),INDEX(Methods[Method Code],$A3327),CHAR(34),
", MethodName:  ",CHAR(34),INDEX(Methods[Method Name],$A3327),CHAR(34),
", MethodDescription:  ",CHAR(34),INDEX(Methods[Method Description],$A3327),CHAR(34),
", MethodLink:  ",CHAR(34),INDEX(Methods[Method Link],$A3327),CHAR(34),
", OrganizationID: *OrganizationID",TEXT(MATCH(INDEX(Methods[Organization Name],$A3327),Organizations[Organization Name],0),"0000"),"}"))</f>
        <v>#REF!</v>
      </c>
      <c r="Q3327" t="e">
        <f>IF(INDEX(Variables[Variable Type],$A3327)="","",
CONCATENATE("  - &amp;VariableID",TEXT($A3327,"0000"),
" {","VariableTypeCV:  ",CHAR(34),INDEX(Variables[Variable Type],$A3327),CHAR(34),
", VariableCode:  ",CHAR(34),INDEX(Variables[Variable Code],$A3327),CHAR(34),
", VariableNameCV:  ",CHAR(34),INDEX(Variables[Variable Name],$A3327),CHAR(34),
", VariableDefinition:  ",CHAR(34),INDEX(Variables[Variable Definition],$A3327),CHAR(34),
", SpecciationCV:  ",CHAR(34),INDEX(Variables[Speciation],$A3327),CHAR(34),
", NoDataValue:  ",CHAR(34),INDEX(Variables[No Data Value],$A3327),CHAR(34),"}"))</f>
        <v>#REF!</v>
      </c>
    </row>
    <row r="3328" spans="1:17" x14ac:dyDescent="0.25">
      <c r="A3328">
        <v>3325</v>
      </c>
      <c r="D3328" t="e">
        <f>IF(INDEX(People[First Name],$A3328)="","",
CONCATENATE("  - &amp;PersonID",TEXT($A3328,"0000"),
" {","PersonFirstName:  ",CHAR(34),INDEX(People[First Name],$A3328),CHAR(34),
", PersonMiddleName:  ",CHAR(34),INDEX(People[Middle Name],$A3328),CHAR(34),
", PersonLastName:  ",CHAR(34),INDEX(People[Last Name],$A3328),CHAR(34),"}"))</f>
        <v>#REF!</v>
      </c>
      <c r="E3328" t="e">
        <f>IF(INDEX(Organizations[Organization Type '[CV']],$A3328)="","",
CONCATENATE("  - &amp;OrganizationID",TEXT($A3328,"0000"),
" {","OrganizationTypeCV:  ",CHAR(34),INDEX(Organizations[Organization Type '[CV']],$A3328),CHAR(34),
", OrganizationCode:  ",CHAR(34),INDEX(Organizations[Organization Code],$A3328),CHAR(34),
", OrganizationName:  ",CHAR(34),INDEX(Organizations[Organization Name],$A3328),CHAR(34),
", OrganizationDescription:  ",CHAR(34),INDEX(Organizations[Organization Description],$A3328),CHAR(34),
", OrganizationLink:  ",CHAR(34),INDEX(Organizations[Organization Link],$A3328),CHAR(34),"}"))</f>
        <v>#REF!</v>
      </c>
      <c r="F3328" t="e">
        <f>IF(INDEX(People[First Name],$A3328)="","",
CONCATENATE("  - &amp;AffiliationID",TEXT($A3328,"0000"),
" {PersonID: *PersonID",TEXT($A3328,"0000"),
", OrganizationID: *OrganizationID",TEXT(MATCH(INDEX(People[Organization Name],$A3328),Organizations[Organization Name],0),"0000"),
", IsPrimaryOrganizationContact: , AffiliationStartDate: , AffiliationEndDate: , PrimaryPhone: ",
", PrimaryEmail: ",CHAR(34),INDEX(People[Primary Email],$A3328),CHAR(34),
", PrimaryAddress: ",CHAR(34),INDEX(People[Primary Address],$A3328),CHAR(34),
", PersonLink: }"))</f>
        <v>#REF!</v>
      </c>
      <c r="H3328" t="e">
        <f>IF(COUNTA(CitationInformation)=0,"",IF(INDEX(AuthorList[Author Name],$A3328)="","",
CONCATENATE("  - &amp;AuthorListID",TEXT($A3328,"0000"),
"  {CitationID: *CitationID0001",
", PersonID: *PersonID",TEXT(MATCH(INDEX(AuthorList[Author Name],$A3328),People[Full Name],0),"0000"),
", AuthorOrder: ",INDEX(AuthorList[Author Number],$A3328),"}")))</f>
        <v>#REF!</v>
      </c>
      <c r="K3328" t="e">
        <f>IF(INDEX(SamplingFeatures[Feature Code],$A3328)="","",
CONCATENATE("  - &amp;SamplingFeatureID",TEXT($A3328,"0000"),
" {","SamplingFeatureUUID:  ",CHAR(34),INDEX(SamplingFeatures[Sampling Feature UUID],$A3328),CHAR(34),
", SamplingFeatureTypeCV:  ",CHAR(34),INDEX(SamplingFeatures[Sampling Feature Type],$A3328),CHAR(34),
", SamplingFeatureCode:  ",CHAR(34),INDEX(SamplingFeatures[Feature Code],$A3328),CHAR(34),
", SamplingFeatureName:  ",CHAR(34),INDEX(SamplingFeatures[Feature Name],$A3328),CHAR(34),
", SamplingFeatureDescription:  ",CHAR(34),INDEX(SamplingFeatures[Feature Description],$A3328),CHAR(34),
", SamplingFeatureGeotypeCV:  ",CHAR(34),INDEX(SamplingFeatures[Feature Geo Type],$A3328),CHAR(34),
", FeatureGeometry:  ",CHAR(34),INDEX(SamplingFeatures[Feature Geometry],$A3328),CHAR(34),
", Elevation_m:  ",CHAR(34),INDEX(SamplingFeatures[Elevation_m],$A3328),CHAR(34),
", ElevationDatumCV:  ",CHAR(34),ElevationDatum,CHAR(34),"}"))</f>
        <v>#REF!</v>
      </c>
      <c r="L3328" t="e">
        <f>IF(INDEX(SamplingFeatures[Sampling Feature Type],$A3328)&lt;&gt;"Site","",
CONCATENATE("  - &amp;SiteID",TEXT(SUMPRODUCT(--($L$3:$L3327&lt;&gt;"")),"0000"),
" {","SamplingFeatureID:  *SamplingFeatureID",TEXT($A3328,"0000"),
", SiteTypeCV:  ",CHAR(34),INDEX(Sites[Site Type],$A3328),CHAR(34),
", Latitude:  ",INDEX(Sites[Latitude],$A3328),
", Longitude:  ",INDEX(Sites[Longitude],$A3328),
", SRSName:  ",CHAR(34),LatLonDatum,CHAR(34),"}"))</f>
        <v>#REF!</v>
      </c>
      <c r="M3328" t="e">
        <f>IF(INDEX(SamplingFeatures[Sampling Feature Type],$A3328)&lt;&gt;"Specimen","",
CONCATENATE("  - &amp;SpecimenID",TEXT(SUMPRODUCT(--($M$3:$M3327&lt;&gt;"")),"0000"),
" {","SamplingFeatureID:  *SamplingFeatureID",TEXT($A3328,"0000"),
", SpecimenTypeCV:  ",CHAR(34),INDEX(Specimens[Specimen Type],$A3328),CHAR(34),
", SpecimenMediumCV:  ",INDEX(Specimens[Specimen Medium],$A3328),
", IsFieldSpecimen:  ",CHAR(34),INDEX(Specimens[Is Field Specimen?],$A3328),CHAR(34),"}"))</f>
        <v>#REF!</v>
      </c>
      <c r="N3328" t="e">
        <f>IF(COUNTA(SpatialOffsets[])=0,"", IF(INDEX(SpatialOffsets[Spatial Offset Type],$A3328)="","",
CONCATENATE("  - &amp;SpatialOffsetID",TEXT($A3328,"0000"),
" {","SpatialOffsetTypeCV:  ",CHAR(34),INDEX(SpatialOffsets[Spatial Offset Type],$A3328),CHAR(34),
", Offset1Value:  ",INDEX(SpatialOffsets[Offset 1 Value],$A3328),
", Offset1UnitID:  ",CHAR(34),INDEX(SpatialOffsets[Offset 1 Unit],$A3328),CHAR(34),
", Offset2Value:  ",INDEX(SpatialOffsets[Offset 2 Value],$A3328),
", Offset2UnitID:  ",CHAR(34),INDEX(SpatialOffsets[Offset 2 Unit],$A3328),CHAR(34),
", Offset3Value:  ",INDEX(SpatialOffsets[Offset 3 Value],$A3328),
", Offset3UnitID:  ",CHAR(34),INDEX(SpatialOffsets[Offset 3 Unit],$A3328),CHAR(34),,"}")))</f>
        <v>#REF!</v>
      </c>
      <c r="O3328" t="e">
        <f>IF(COUNTA(RelatedFeatures[])=0,"", IF(INDEX(RelatedFeatures[First Sampling Feature Code],$A3328)="","",
CONCATENATE("  - &amp;RelationID",TEXT($A3328,"0000"),
" {","SamplingFeatureID:  *SamplingFeatureID",TEXT(MATCH(INDEX(RelatedFeatures[First Sampling Feature Code],$A3328),SamplingFeatures[Feature Code],0),"0000"),
", RelationshipTypeCV:  ",CHAR(34),INDEX(RelatedFeatures[Relationship Type],$A3328),CHAR(34),
", RelatedFeatureID: *SamplingFeatureID",TEXT(MATCH(INDEX(RelatedFeatures[Second Sampling Feature Code],$A3328),SamplingFeatures[Feature Code],0),"0000"),
", SpatialOffsetID:  ",IF(INDEX(RelatedFeatures[Offset Number],$A3328)="","",CONCATENATE("*SpatialOffsetID",TEXT(INDEX(RelatedFeatures[Offset Number],$A3328),"0000"))),"}")))</f>
        <v>#REF!</v>
      </c>
      <c r="P3328" t="e">
        <f>IF(INDEX(Methods[Method Type],$A3328)="","",
CONCATENATE("  - &amp;MethodID",TEXT($A3328,"0000"),
" {","MethodTypeCV:  ",CHAR(34),INDEX(Methods[Method Type],$A3328),CHAR(34),
", MethodCode:  ",CHAR(34),INDEX(Methods[Method Code],$A3328),CHAR(34),
", MethodName:  ",CHAR(34),INDEX(Methods[Method Name],$A3328),CHAR(34),
", MethodDescription:  ",CHAR(34),INDEX(Methods[Method Description],$A3328),CHAR(34),
", MethodLink:  ",CHAR(34),INDEX(Methods[Method Link],$A3328),CHAR(34),
", OrganizationID: *OrganizationID",TEXT(MATCH(INDEX(Methods[Organization Name],$A3328),Organizations[Organization Name],0),"0000"),"}"))</f>
        <v>#REF!</v>
      </c>
      <c r="Q3328" t="e">
        <f>IF(INDEX(Variables[Variable Type],$A3328)="","",
CONCATENATE("  - &amp;VariableID",TEXT($A3328,"0000"),
" {","VariableTypeCV:  ",CHAR(34),INDEX(Variables[Variable Type],$A3328),CHAR(34),
", VariableCode:  ",CHAR(34),INDEX(Variables[Variable Code],$A3328),CHAR(34),
", VariableNameCV:  ",CHAR(34),INDEX(Variables[Variable Name],$A3328),CHAR(34),
", VariableDefinition:  ",CHAR(34),INDEX(Variables[Variable Definition],$A3328),CHAR(34),
", SpecciationCV:  ",CHAR(34),INDEX(Variables[Speciation],$A3328),CHAR(34),
", NoDataValue:  ",CHAR(34),INDEX(Variables[No Data Value],$A3328),CHAR(34),"}"))</f>
        <v>#REF!</v>
      </c>
    </row>
    <row r="3329" spans="1:17" x14ac:dyDescent="0.25">
      <c r="A3329">
        <v>3326</v>
      </c>
      <c r="D3329" t="e">
        <f>IF(INDEX(People[First Name],$A3329)="","",
CONCATENATE("  - &amp;PersonID",TEXT($A3329,"0000"),
" {","PersonFirstName:  ",CHAR(34),INDEX(People[First Name],$A3329),CHAR(34),
", PersonMiddleName:  ",CHAR(34),INDEX(People[Middle Name],$A3329),CHAR(34),
", PersonLastName:  ",CHAR(34),INDEX(People[Last Name],$A3329),CHAR(34),"}"))</f>
        <v>#REF!</v>
      </c>
      <c r="E3329" t="e">
        <f>IF(INDEX(Organizations[Organization Type '[CV']],$A3329)="","",
CONCATENATE("  - &amp;OrganizationID",TEXT($A3329,"0000"),
" {","OrganizationTypeCV:  ",CHAR(34),INDEX(Organizations[Organization Type '[CV']],$A3329),CHAR(34),
", OrganizationCode:  ",CHAR(34),INDEX(Organizations[Organization Code],$A3329),CHAR(34),
", OrganizationName:  ",CHAR(34),INDEX(Organizations[Organization Name],$A3329),CHAR(34),
", OrganizationDescription:  ",CHAR(34),INDEX(Organizations[Organization Description],$A3329),CHAR(34),
", OrganizationLink:  ",CHAR(34),INDEX(Organizations[Organization Link],$A3329),CHAR(34),"}"))</f>
        <v>#REF!</v>
      </c>
      <c r="F3329" t="e">
        <f>IF(INDEX(People[First Name],$A3329)="","",
CONCATENATE("  - &amp;AffiliationID",TEXT($A3329,"0000"),
" {PersonID: *PersonID",TEXT($A3329,"0000"),
", OrganizationID: *OrganizationID",TEXT(MATCH(INDEX(People[Organization Name],$A3329),Organizations[Organization Name],0),"0000"),
", IsPrimaryOrganizationContact: , AffiliationStartDate: , AffiliationEndDate: , PrimaryPhone: ",
", PrimaryEmail: ",CHAR(34),INDEX(People[Primary Email],$A3329),CHAR(34),
", PrimaryAddress: ",CHAR(34),INDEX(People[Primary Address],$A3329),CHAR(34),
", PersonLink: }"))</f>
        <v>#REF!</v>
      </c>
      <c r="H3329" t="e">
        <f>IF(COUNTA(CitationInformation)=0,"",IF(INDEX(AuthorList[Author Name],$A3329)="","",
CONCATENATE("  - &amp;AuthorListID",TEXT($A3329,"0000"),
"  {CitationID: *CitationID0001",
", PersonID: *PersonID",TEXT(MATCH(INDEX(AuthorList[Author Name],$A3329),People[Full Name],0),"0000"),
", AuthorOrder: ",INDEX(AuthorList[Author Number],$A3329),"}")))</f>
        <v>#REF!</v>
      </c>
      <c r="K3329" t="e">
        <f>IF(INDEX(SamplingFeatures[Feature Code],$A3329)="","",
CONCATENATE("  - &amp;SamplingFeatureID",TEXT($A3329,"0000"),
" {","SamplingFeatureUUID:  ",CHAR(34),INDEX(SamplingFeatures[Sampling Feature UUID],$A3329),CHAR(34),
", SamplingFeatureTypeCV:  ",CHAR(34),INDEX(SamplingFeatures[Sampling Feature Type],$A3329),CHAR(34),
", SamplingFeatureCode:  ",CHAR(34),INDEX(SamplingFeatures[Feature Code],$A3329),CHAR(34),
", SamplingFeatureName:  ",CHAR(34),INDEX(SamplingFeatures[Feature Name],$A3329),CHAR(34),
", SamplingFeatureDescription:  ",CHAR(34),INDEX(SamplingFeatures[Feature Description],$A3329),CHAR(34),
", SamplingFeatureGeotypeCV:  ",CHAR(34),INDEX(SamplingFeatures[Feature Geo Type],$A3329),CHAR(34),
", FeatureGeometry:  ",CHAR(34),INDEX(SamplingFeatures[Feature Geometry],$A3329),CHAR(34),
", Elevation_m:  ",CHAR(34),INDEX(SamplingFeatures[Elevation_m],$A3329),CHAR(34),
", ElevationDatumCV:  ",CHAR(34),ElevationDatum,CHAR(34),"}"))</f>
        <v>#REF!</v>
      </c>
      <c r="L3329" t="e">
        <f>IF(INDEX(SamplingFeatures[Sampling Feature Type],$A3329)&lt;&gt;"Site","",
CONCATENATE("  - &amp;SiteID",TEXT(SUMPRODUCT(--($L$3:$L3328&lt;&gt;"")),"0000"),
" {","SamplingFeatureID:  *SamplingFeatureID",TEXT($A3329,"0000"),
", SiteTypeCV:  ",CHAR(34),INDEX(Sites[Site Type],$A3329),CHAR(34),
", Latitude:  ",INDEX(Sites[Latitude],$A3329),
", Longitude:  ",INDEX(Sites[Longitude],$A3329),
", SRSName:  ",CHAR(34),LatLonDatum,CHAR(34),"}"))</f>
        <v>#REF!</v>
      </c>
      <c r="M3329" t="e">
        <f>IF(INDEX(SamplingFeatures[Sampling Feature Type],$A3329)&lt;&gt;"Specimen","",
CONCATENATE("  - &amp;SpecimenID",TEXT(SUMPRODUCT(--($M$3:$M3328&lt;&gt;"")),"0000"),
" {","SamplingFeatureID:  *SamplingFeatureID",TEXT($A3329,"0000"),
", SpecimenTypeCV:  ",CHAR(34),INDEX(Specimens[Specimen Type],$A3329),CHAR(34),
", SpecimenMediumCV:  ",INDEX(Specimens[Specimen Medium],$A3329),
", IsFieldSpecimen:  ",CHAR(34),INDEX(Specimens[Is Field Specimen?],$A3329),CHAR(34),"}"))</f>
        <v>#REF!</v>
      </c>
      <c r="N3329" t="e">
        <f>IF(COUNTA(SpatialOffsets[])=0,"", IF(INDEX(SpatialOffsets[Spatial Offset Type],$A3329)="","",
CONCATENATE("  - &amp;SpatialOffsetID",TEXT($A3329,"0000"),
" {","SpatialOffsetTypeCV:  ",CHAR(34),INDEX(SpatialOffsets[Spatial Offset Type],$A3329),CHAR(34),
", Offset1Value:  ",INDEX(SpatialOffsets[Offset 1 Value],$A3329),
", Offset1UnitID:  ",CHAR(34),INDEX(SpatialOffsets[Offset 1 Unit],$A3329),CHAR(34),
", Offset2Value:  ",INDEX(SpatialOffsets[Offset 2 Value],$A3329),
", Offset2UnitID:  ",CHAR(34),INDEX(SpatialOffsets[Offset 2 Unit],$A3329),CHAR(34),
", Offset3Value:  ",INDEX(SpatialOffsets[Offset 3 Value],$A3329),
", Offset3UnitID:  ",CHAR(34),INDEX(SpatialOffsets[Offset 3 Unit],$A3329),CHAR(34),,"}")))</f>
        <v>#REF!</v>
      </c>
      <c r="O3329" t="e">
        <f>IF(COUNTA(RelatedFeatures[])=0,"", IF(INDEX(RelatedFeatures[First Sampling Feature Code],$A3329)="","",
CONCATENATE("  - &amp;RelationID",TEXT($A3329,"0000"),
" {","SamplingFeatureID:  *SamplingFeatureID",TEXT(MATCH(INDEX(RelatedFeatures[First Sampling Feature Code],$A3329),SamplingFeatures[Feature Code],0),"0000"),
", RelationshipTypeCV:  ",CHAR(34),INDEX(RelatedFeatures[Relationship Type],$A3329),CHAR(34),
", RelatedFeatureID: *SamplingFeatureID",TEXT(MATCH(INDEX(RelatedFeatures[Second Sampling Feature Code],$A3329),SamplingFeatures[Feature Code],0),"0000"),
", SpatialOffsetID:  ",IF(INDEX(RelatedFeatures[Offset Number],$A3329)="","",CONCATENATE("*SpatialOffsetID",TEXT(INDEX(RelatedFeatures[Offset Number],$A3329),"0000"))),"}")))</f>
        <v>#REF!</v>
      </c>
      <c r="P3329" t="e">
        <f>IF(INDEX(Methods[Method Type],$A3329)="","",
CONCATENATE("  - &amp;MethodID",TEXT($A3329,"0000"),
" {","MethodTypeCV:  ",CHAR(34),INDEX(Methods[Method Type],$A3329),CHAR(34),
", MethodCode:  ",CHAR(34),INDEX(Methods[Method Code],$A3329),CHAR(34),
", MethodName:  ",CHAR(34),INDEX(Methods[Method Name],$A3329),CHAR(34),
", MethodDescription:  ",CHAR(34),INDEX(Methods[Method Description],$A3329),CHAR(34),
", MethodLink:  ",CHAR(34),INDEX(Methods[Method Link],$A3329),CHAR(34),
", OrganizationID: *OrganizationID",TEXT(MATCH(INDEX(Methods[Organization Name],$A3329),Organizations[Organization Name],0),"0000"),"}"))</f>
        <v>#REF!</v>
      </c>
      <c r="Q3329" t="e">
        <f>IF(INDEX(Variables[Variable Type],$A3329)="","",
CONCATENATE("  - &amp;VariableID",TEXT($A3329,"0000"),
" {","VariableTypeCV:  ",CHAR(34),INDEX(Variables[Variable Type],$A3329),CHAR(34),
", VariableCode:  ",CHAR(34),INDEX(Variables[Variable Code],$A3329),CHAR(34),
", VariableNameCV:  ",CHAR(34),INDEX(Variables[Variable Name],$A3329),CHAR(34),
", VariableDefinition:  ",CHAR(34),INDEX(Variables[Variable Definition],$A3329),CHAR(34),
", SpecciationCV:  ",CHAR(34),INDEX(Variables[Speciation],$A3329),CHAR(34),
", NoDataValue:  ",CHAR(34),INDEX(Variables[No Data Value],$A3329),CHAR(34),"}"))</f>
        <v>#REF!</v>
      </c>
    </row>
    <row r="3330" spans="1:17" x14ac:dyDescent="0.25">
      <c r="A3330">
        <v>3327</v>
      </c>
      <c r="D3330" t="e">
        <f>IF(INDEX(People[First Name],$A3330)="","",
CONCATENATE("  - &amp;PersonID",TEXT($A3330,"0000"),
" {","PersonFirstName:  ",CHAR(34),INDEX(People[First Name],$A3330),CHAR(34),
", PersonMiddleName:  ",CHAR(34),INDEX(People[Middle Name],$A3330),CHAR(34),
", PersonLastName:  ",CHAR(34),INDEX(People[Last Name],$A3330),CHAR(34),"}"))</f>
        <v>#REF!</v>
      </c>
      <c r="E3330" t="e">
        <f>IF(INDEX(Organizations[Organization Type '[CV']],$A3330)="","",
CONCATENATE("  - &amp;OrganizationID",TEXT($A3330,"0000"),
" {","OrganizationTypeCV:  ",CHAR(34),INDEX(Organizations[Organization Type '[CV']],$A3330),CHAR(34),
", OrganizationCode:  ",CHAR(34),INDEX(Organizations[Organization Code],$A3330),CHAR(34),
", OrganizationName:  ",CHAR(34),INDEX(Organizations[Organization Name],$A3330),CHAR(34),
", OrganizationDescription:  ",CHAR(34),INDEX(Organizations[Organization Description],$A3330),CHAR(34),
", OrganizationLink:  ",CHAR(34),INDEX(Organizations[Organization Link],$A3330),CHAR(34),"}"))</f>
        <v>#REF!</v>
      </c>
      <c r="F3330" t="e">
        <f>IF(INDEX(People[First Name],$A3330)="","",
CONCATENATE("  - &amp;AffiliationID",TEXT($A3330,"0000"),
" {PersonID: *PersonID",TEXT($A3330,"0000"),
", OrganizationID: *OrganizationID",TEXT(MATCH(INDEX(People[Organization Name],$A3330),Organizations[Organization Name],0),"0000"),
", IsPrimaryOrganizationContact: , AffiliationStartDate: , AffiliationEndDate: , PrimaryPhone: ",
", PrimaryEmail: ",CHAR(34),INDEX(People[Primary Email],$A3330),CHAR(34),
", PrimaryAddress: ",CHAR(34),INDEX(People[Primary Address],$A3330),CHAR(34),
", PersonLink: }"))</f>
        <v>#REF!</v>
      </c>
      <c r="H3330" t="e">
        <f>IF(COUNTA(CitationInformation)=0,"",IF(INDEX(AuthorList[Author Name],$A3330)="","",
CONCATENATE("  - &amp;AuthorListID",TEXT($A3330,"0000"),
"  {CitationID: *CitationID0001",
", PersonID: *PersonID",TEXT(MATCH(INDEX(AuthorList[Author Name],$A3330),People[Full Name],0),"0000"),
", AuthorOrder: ",INDEX(AuthorList[Author Number],$A3330),"}")))</f>
        <v>#REF!</v>
      </c>
      <c r="K3330" t="e">
        <f>IF(INDEX(SamplingFeatures[Feature Code],$A3330)="","",
CONCATENATE("  - &amp;SamplingFeatureID",TEXT($A3330,"0000"),
" {","SamplingFeatureUUID:  ",CHAR(34),INDEX(SamplingFeatures[Sampling Feature UUID],$A3330),CHAR(34),
", SamplingFeatureTypeCV:  ",CHAR(34),INDEX(SamplingFeatures[Sampling Feature Type],$A3330),CHAR(34),
", SamplingFeatureCode:  ",CHAR(34),INDEX(SamplingFeatures[Feature Code],$A3330),CHAR(34),
", SamplingFeatureName:  ",CHAR(34),INDEX(SamplingFeatures[Feature Name],$A3330),CHAR(34),
", SamplingFeatureDescription:  ",CHAR(34),INDEX(SamplingFeatures[Feature Description],$A3330),CHAR(34),
", SamplingFeatureGeotypeCV:  ",CHAR(34),INDEX(SamplingFeatures[Feature Geo Type],$A3330),CHAR(34),
", FeatureGeometry:  ",CHAR(34),INDEX(SamplingFeatures[Feature Geometry],$A3330),CHAR(34),
", Elevation_m:  ",CHAR(34),INDEX(SamplingFeatures[Elevation_m],$A3330),CHAR(34),
", ElevationDatumCV:  ",CHAR(34),ElevationDatum,CHAR(34),"}"))</f>
        <v>#REF!</v>
      </c>
      <c r="L3330" t="e">
        <f>IF(INDEX(SamplingFeatures[Sampling Feature Type],$A3330)&lt;&gt;"Site","",
CONCATENATE("  - &amp;SiteID",TEXT(SUMPRODUCT(--($L$3:$L3329&lt;&gt;"")),"0000"),
" {","SamplingFeatureID:  *SamplingFeatureID",TEXT($A3330,"0000"),
", SiteTypeCV:  ",CHAR(34),INDEX(Sites[Site Type],$A3330),CHAR(34),
", Latitude:  ",INDEX(Sites[Latitude],$A3330),
", Longitude:  ",INDEX(Sites[Longitude],$A3330),
", SRSName:  ",CHAR(34),LatLonDatum,CHAR(34),"}"))</f>
        <v>#REF!</v>
      </c>
      <c r="M3330" t="e">
        <f>IF(INDEX(SamplingFeatures[Sampling Feature Type],$A3330)&lt;&gt;"Specimen","",
CONCATENATE("  - &amp;SpecimenID",TEXT(SUMPRODUCT(--($M$3:$M3329&lt;&gt;"")),"0000"),
" {","SamplingFeatureID:  *SamplingFeatureID",TEXT($A3330,"0000"),
", SpecimenTypeCV:  ",CHAR(34),INDEX(Specimens[Specimen Type],$A3330),CHAR(34),
", SpecimenMediumCV:  ",INDEX(Specimens[Specimen Medium],$A3330),
", IsFieldSpecimen:  ",CHAR(34),INDEX(Specimens[Is Field Specimen?],$A3330),CHAR(34),"}"))</f>
        <v>#REF!</v>
      </c>
      <c r="N3330" t="e">
        <f>IF(COUNTA(SpatialOffsets[])=0,"", IF(INDEX(SpatialOffsets[Spatial Offset Type],$A3330)="","",
CONCATENATE("  - &amp;SpatialOffsetID",TEXT($A3330,"0000"),
" {","SpatialOffsetTypeCV:  ",CHAR(34),INDEX(SpatialOffsets[Spatial Offset Type],$A3330),CHAR(34),
", Offset1Value:  ",INDEX(SpatialOffsets[Offset 1 Value],$A3330),
", Offset1UnitID:  ",CHAR(34),INDEX(SpatialOffsets[Offset 1 Unit],$A3330),CHAR(34),
", Offset2Value:  ",INDEX(SpatialOffsets[Offset 2 Value],$A3330),
", Offset2UnitID:  ",CHAR(34),INDEX(SpatialOffsets[Offset 2 Unit],$A3330),CHAR(34),
", Offset3Value:  ",INDEX(SpatialOffsets[Offset 3 Value],$A3330),
", Offset3UnitID:  ",CHAR(34),INDEX(SpatialOffsets[Offset 3 Unit],$A3330),CHAR(34),,"}")))</f>
        <v>#REF!</v>
      </c>
      <c r="O3330" t="e">
        <f>IF(COUNTA(RelatedFeatures[])=0,"", IF(INDEX(RelatedFeatures[First Sampling Feature Code],$A3330)="","",
CONCATENATE("  - &amp;RelationID",TEXT($A3330,"0000"),
" {","SamplingFeatureID:  *SamplingFeatureID",TEXT(MATCH(INDEX(RelatedFeatures[First Sampling Feature Code],$A3330),SamplingFeatures[Feature Code],0),"0000"),
", RelationshipTypeCV:  ",CHAR(34),INDEX(RelatedFeatures[Relationship Type],$A3330),CHAR(34),
", RelatedFeatureID: *SamplingFeatureID",TEXT(MATCH(INDEX(RelatedFeatures[Second Sampling Feature Code],$A3330),SamplingFeatures[Feature Code],0),"0000"),
", SpatialOffsetID:  ",IF(INDEX(RelatedFeatures[Offset Number],$A3330)="","",CONCATENATE("*SpatialOffsetID",TEXT(INDEX(RelatedFeatures[Offset Number],$A3330),"0000"))),"}")))</f>
        <v>#REF!</v>
      </c>
      <c r="P3330" t="e">
        <f>IF(INDEX(Methods[Method Type],$A3330)="","",
CONCATENATE("  - &amp;MethodID",TEXT($A3330,"0000"),
" {","MethodTypeCV:  ",CHAR(34),INDEX(Methods[Method Type],$A3330),CHAR(34),
", MethodCode:  ",CHAR(34),INDEX(Methods[Method Code],$A3330),CHAR(34),
", MethodName:  ",CHAR(34),INDEX(Methods[Method Name],$A3330),CHAR(34),
", MethodDescription:  ",CHAR(34),INDEX(Methods[Method Description],$A3330),CHAR(34),
", MethodLink:  ",CHAR(34),INDEX(Methods[Method Link],$A3330),CHAR(34),
", OrganizationID: *OrganizationID",TEXT(MATCH(INDEX(Methods[Organization Name],$A3330),Organizations[Organization Name],0),"0000"),"}"))</f>
        <v>#REF!</v>
      </c>
      <c r="Q3330" t="e">
        <f>IF(INDEX(Variables[Variable Type],$A3330)="","",
CONCATENATE("  - &amp;VariableID",TEXT($A3330,"0000"),
" {","VariableTypeCV:  ",CHAR(34),INDEX(Variables[Variable Type],$A3330),CHAR(34),
", VariableCode:  ",CHAR(34),INDEX(Variables[Variable Code],$A3330),CHAR(34),
", VariableNameCV:  ",CHAR(34),INDEX(Variables[Variable Name],$A3330),CHAR(34),
", VariableDefinition:  ",CHAR(34),INDEX(Variables[Variable Definition],$A3330),CHAR(34),
", SpecciationCV:  ",CHAR(34),INDEX(Variables[Speciation],$A3330),CHAR(34),
", NoDataValue:  ",CHAR(34),INDEX(Variables[No Data Value],$A3330),CHAR(34),"}"))</f>
        <v>#REF!</v>
      </c>
    </row>
    <row r="3331" spans="1:17" x14ac:dyDescent="0.25">
      <c r="A3331">
        <v>3328</v>
      </c>
      <c r="D3331" t="e">
        <f>IF(INDEX(People[First Name],$A3331)="","",
CONCATENATE("  - &amp;PersonID",TEXT($A3331,"0000"),
" {","PersonFirstName:  ",CHAR(34),INDEX(People[First Name],$A3331),CHAR(34),
", PersonMiddleName:  ",CHAR(34),INDEX(People[Middle Name],$A3331),CHAR(34),
", PersonLastName:  ",CHAR(34),INDEX(People[Last Name],$A3331),CHAR(34),"}"))</f>
        <v>#REF!</v>
      </c>
      <c r="E3331" t="e">
        <f>IF(INDEX(Organizations[Organization Type '[CV']],$A3331)="","",
CONCATENATE("  - &amp;OrganizationID",TEXT($A3331,"0000"),
" {","OrganizationTypeCV:  ",CHAR(34),INDEX(Organizations[Organization Type '[CV']],$A3331),CHAR(34),
", OrganizationCode:  ",CHAR(34),INDEX(Organizations[Organization Code],$A3331),CHAR(34),
", OrganizationName:  ",CHAR(34),INDEX(Organizations[Organization Name],$A3331),CHAR(34),
", OrganizationDescription:  ",CHAR(34),INDEX(Organizations[Organization Description],$A3331),CHAR(34),
", OrganizationLink:  ",CHAR(34),INDEX(Organizations[Organization Link],$A3331),CHAR(34),"}"))</f>
        <v>#REF!</v>
      </c>
      <c r="F3331" t="e">
        <f>IF(INDEX(People[First Name],$A3331)="","",
CONCATENATE("  - &amp;AffiliationID",TEXT($A3331,"0000"),
" {PersonID: *PersonID",TEXT($A3331,"0000"),
", OrganizationID: *OrganizationID",TEXT(MATCH(INDEX(People[Organization Name],$A3331),Organizations[Organization Name],0),"0000"),
", IsPrimaryOrganizationContact: , AffiliationStartDate: , AffiliationEndDate: , PrimaryPhone: ",
", PrimaryEmail: ",CHAR(34),INDEX(People[Primary Email],$A3331),CHAR(34),
", PrimaryAddress: ",CHAR(34),INDEX(People[Primary Address],$A3331),CHAR(34),
", PersonLink: }"))</f>
        <v>#REF!</v>
      </c>
      <c r="H3331" t="e">
        <f>IF(COUNTA(CitationInformation)=0,"",IF(INDEX(AuthorList[Author Name],$A3331)="","",
CONCATENATE("  - &amp;AuthorListID",TEXT($A3331,"0000"),
"  {CitationID: *CitationID0001",
", PersonID: *PersonID",TEXT(MATCH(INDEX(AuthorList[Author Name],$A3331),People[Full Name],0),"0000"),
", AuthorOrder: ",INDEX(AuthorList[Author Number],$A3331),"}")))</f>
        <v>#REF!</v>
      </c>
      <c r="K3331" t="e">
        <f>IF(INDEX(SamplingFeatures[Feature Code],$A3331)="","",
CONCATENATE("  - &amp;SamplingFeatureID",TEXT($A3331,"0000"),
" {","SamplingFeatureUUID:  ",CHAR(34),INDEX(SamplingFeatures[Sampling Feature UUID],$A3331),CHAR(34),
", SamplingFeatureTypeCV:  ",CHAR(34),INDEX(SamplingFeatures[Sampling Feature Type],$A3331),CHAR(34),
", SamplingFeatureCode:  ",CHAR(34),INDEX(SamplingFeatures[Feature Code],$A3331),CHAR(34),
", SamplingFeatureName:  ",CHAR(34),INDEX(SamplingFeatures[Feature Name],$A3331),CHAR(34),
", SamplingFeatureDescription:  ",CHAR(34),INDEX(SamplingFeatures[Feature Description],$A3331),CHAR(34),
", SamplingFeatureGeotypeCV:  ",CHAR(34),INDEX(SamplingFeatures[Feature Geo Type],$A3331),CHAR(34),
", FeatureGeometry:  ",CHAR(34),INDEX(SamplingFeatures[Feature Geometry],$A3331),CHAR(34),
", Elevation_m:  ",CHAR(34),INDEX(SamplingFeatures[Elevation_m],$A3331),CHAR(34),
", ElevationDatumCV:  ",CHAR(34),ElevationDatum,CHAR(34),"}"))</f>
        <v>#REF!</v>
      </c>
      <c r="L3331" t="e">
        <f>IF(INDEX(SamplingFeatures[Sampling Feature Type],$A3331)&lt;&gt;"Site","",
CONCATENATE("  - &amp;SiteID",TEXT(SUMPRODUCT(--($L$3:$L3330&lt;&gt;"")),"0000"),
" {","SamplingFeatureID:  *SamplingFeatureID",TEXT($A3331,"0000"),
", SiteTypeCV:  ",CHAR(34),INDEX(Sites[Site Type],$A3331),CHAR(34),
", Latitude:  ",INDEX(Sites[Latitude],$A3331),
", Longitude:  ",INDEX(Sites[Longitude],$A3331),
", SRSName:  ",CHAR(34),LatLonDatum,CHAR(34),"}"))</f>
        <v>#REF!</v>
      </c>
      <c r="M3331" t="e">
        <f>IF(INDEX(SamplingFeatures[Sampling Feature Type],$A3331)&lt;&gt;"Specimen","",
CONCATENATE("  - &amp;SpecimenID",TEXT(SUMPRODUCT(--($M$3:$M3330&lt;&gt;"")),"0000"),
" {","SamplingFeatureID:  *SamplingFeatureID",TEXT($A3331,"0000"),
", SpecimenTypeCV:  ",CHAR(34),INDEX(Specimens[Specimen Type],$A3331),CHAR(34),
", SpecimenMediumCV:  ",INDEX(Specimens[Specimen Medium],$A3331),
", IsFieldSpecimen:  ",CHAR(34),INDEX(Specimens[Is Field Specimen?],$A3331),CHAR(34),"}"))</f>
        <v>#REF!</v>
      </c>
      <c r="N3331" t="e">
        <f>IF(COUNTA(SpatialOffsets[])=0,"", IF(INDEX(SpatialOffsets[Spatial Offset Type],$A3331)="","",
CONCATENATE("  - &amp;SpatialOffsetID",TEXT($A3331,"0000"),
" {","SpatialOffsetTypeCV:  ",CHAR(34),INDEX(SpatialOffsets[Spatial Offset Type],$A3331),CHAR(34),
", Offset1Value:  ",INDEX(SpatialOffsets[Offset 1 Value],$A3331),
", Offset1UnitID:  ",CHAR(34),INDEX(SpatialOffsets[Offset 1 Unit],$A3331),CHAR(34),
", Offset2Value:  ",INDEX(SpatialOffsets[Offset 2 Value],$A3331),
", Offset2UnitID:  ",CHAR(34),INDEX(SpatialOffsets[Offset 2 Unit],$A3331),CHAR(34),
", Offset3Value:  ",INDEX(SpatialOffsets[Offset 3 Value],$A3331),
", Offset3UnitID:  ",CHAR(34),INDEX(SpatialOffsets[Offset 3 Unit],$A3331),CHAR(34),,"}")))</f>
        <v>#REF!</v>
      </c>
      <c r="O3331" t="e">
        <f>IF(COUNTA(RelatedFeatures[])=0,"", IF(INDEX(RelatedFeatures[First Sampling Feature Code],$A3331)="","",
CONCATENATE("  - &amp;RelationID",TEXT($A3331,"0000"),
" {","SamplingFeatureID:  *SamplingFeatureID",TEXT(MATCH(INDEX(RelatedFeatures[First Sampling Feature Code],$A3331),SamplingFeatures[Feature Code],0),"0000"),
", RelationshipTypeCV:  ",CHAR(34),INDEX(RelatedFeatures[Relationship Type],$A3331),CHAR(34),
", RelatedFeatureID: *SamplingFeatureID",TEXT(MATCH(INDEX(RelatedFeatures[Second Sampling Feature Code],$A3331),SamplingFeatures[Feature Code],0),"0000"),
", SpatialOffsetID:  ",IF(INDEX(RelatedFeatures[Offset Number],$A3331)="","",CONCATENATE("*SpatialOffsetID",TEXT(INDEX(RelatedFeatures[Offset Number],$A3331),"0000"))),"}")))</f>
        <v>#REF!</v>
      </c>
      <c r="P3331" t="e">
        <f>IF(INDEX(Methods[Method Type],$A3331)="","",
CONCATENATE("  - &amp;MethodID",TEXT($A3331,"0000"),
" {","MethodTypeCV:  ",CHAR(34),INDEX(Methods[Method Type],$A3331),CHAR(34),
", MethodCode:  ",CHAR(34),INDEX(Methods[Method Code],$A3331),CHAR(34),
", MethodName:  ",CHAR(34),INDEX(Methods[Method Name],$A3331),CHAR(34),
", MethodDescription:  ",CHAR(34),INDEX(Methods[Method Description],$A3331),CHAR(34),
", MethodLink:  ",CHAR(34),INDEX(Methods[Method Link],$A3331),CHAR(34),
", OrganizationID: *OrganizationID",TEXT(MATCH(INDEX(Methods[Organization Name],$A3331),Organizations[Organization Name],0),"0000"),"}"))</f>
        <v>#REF!</v>
      </c>
      <c r="Q3331" t="e">
        <f>IF(INDEX(Variables[Variable Type],$A3331)="","",
CONCATENATE("  - &amp;VariableID",TEXT($A3331,"0000"),
" {","VariableTypeCV:  ",CHAR(34),INDEX(Variables[Variable Type],$A3331),CHAR(34),
", VariableCode:  ",CHAR(34),INDEX(Variables[Variable Code],$A3331),CHAR(34),
", VariableNameCV:  ",CHAR(34),INDEX(Variables[Variable Name],$A3331),CHAR(34),
", VariableDefinition:  ",CHAR(34),INDEX(Variables[Variable Definition],$A3331),CHAR(34),
", SpecciationCV:  ",CHAR(34),INDEX(Variables[Speciation],$A3331),CHAR(34),
", NoDataValue:  ",CHAR(34),INDEX(Variables[No Data Value],$A3331),CHAR(34),"}"))</f>
        <v>#REF!</v>
      </c>
    </row>
    <row r="3332" spans="1:17" x14ac:dyDescent="0.25">
      <c r="A3332">
        <v>3329</v>
      </c>
      <c r="D3332" t="e">
        <f>IF(INDEX(People[First Name],$A3332)="","",
CONCATENATE("  - &amp;PersonID",TEXT($A3332,"0000"),
" {","PersonFirstName:  ",CHAR(34),INDEX(People[First Name],$A3332),CHAR(34),
", PersonMiddleName:  ",CHAR(34),INDEX(People[Middle Name],$A3332),CHAR(34),
", PersonLastName:  ",CHAR(34),INDEX(People[Last Name],$A3332),CHAR(34),"}"))</f>
        <v>#REF!</v>
      </c>
      <c r="E3332" t="e">
        <f>IF(INDEX(Organizations[Organization Type '[CV']],$A3332)="","",
CONCATENATE("  - &amp;OrganizationID",TEXT($A3332,"0000"),
" {","OrganizationTypeCV:  ",CHAR(34),INDEX(Organizations[Organization Type '[CV']],$A3332),CHAR(34),
", OrganizationCode:  ",CHAR(34),INDEX(Organizations[Organization Code],$A3332),CHAR(34),
", OrganizationName:  ",CHAR(34),INDEX(Organizations[Organization Name],$A3332),CHAR(34),
", OrganizationDescription:  ",CHAR(34),INDEX(Organizations[Organization Description],$A3332),CHAR(34),
", OrganizationLink:  ",CHAR(34),INDEX(Organizations[Organization Link],$A3332),CHAR(34),"}"))</f>
        <v>#REF!</v>
      </c>
      <c r="F3332" t="e">
        <f>IF(INDEX(People[First Name],$A3332)="","",
CONCATENATE("  - &amp;AffiliationID",TEXT($A3332,"0000"),
" {PersonID: *PersonID",TEXT($A3332,"0000"),
", OrganizationID: *OrganizationID",TEXT(MATCH(INDEX(People[Organization Name],$A3332),Organizations[Organization Name],0),"0000"),
", IsPrimaryOrganizationContact: , AffiliationStartDate: , AffiliationEndDate: , PrimaryPhone: ",
", PrimaryEmail: ",CHAR(34),INDEX(People[Primary Email],$A3332),CHAR(34),
", PrimaryAddress: ",CHAR(34),INDEX(People[Primary Address],$A3332),CHAR(34),
", PersonLink: }"))</f>
        <v>#REF!</v>
      </c>
      <c r="H3332" t="e">
        <f>IF(COUNTA(CitationInformation)=0,"",IF(INDEX(AuthorList[Author Name],$A3332)="","",
CONCATENATE("  - &amp;AuthorListID",TEXT($A3332,"0000"),
"  {CitationID: *CitationID0001",
", PersonID: *PersonID",TEXT(MATCH(INDEX(AuthorList[Author Name],$A3332),People[Full Name],0),"0000"),
", AuthorOrder: ",INDEX(AuthorList[Author Number],$A3332),"}")))</f>
        <v>#REF!</v>
      </c>
      <c r="K3332" t="e">
        <f>IF(INDEX(SamplingFeatures[Feature Code],$A3332)="","",
CONCATENATE("  - &amp;SamplingFeatureID",TEXT($A3332,"0000"),
" {","SamplingFeatureUUID:  ",CHAR(34),INDEX(SamplingFeatures[Sampling Feature UUID],$A3332),CHAR(34),
", SamplingFeatureTypeCV:  ",CHAR(34),INDEX(SamplingFeatures[Sampling Feature Type],$A3332),CHAR(34),
", SamplingFeatureCode:  ",CHAR(34),INDEX(SamplingFeatures[Feature Code],$A3332),CHAR(34),
", SamplingFeatureName:  ",CHAR(34),INDEX(SamplingFeatures[Feature Name],$A3332),CHAR(34),
", SamplingFeatureDescription:  ",CHAR(34),INDEX(SamplingFeatures[Feature Description],$A3332),CHAR(34),
", SamplingFeatureGeotypeCV:  ",CHAR(34),INDEX(SamplingFeatures[Feature Geo Type],$A3332),CHAR(34),
", FeatureGeometry:  ",CHAR(34),INDEX(SamplingFeatures[Feature Geometry],$A3332),CHAR(34),
", Elevation_m:  ",CHAR(34),INDEX(SamplingFeatures[Elevation_m],$A3332),CHAR(34),
", ElevationDatumCV:  ",CHAR(34),ElevationDatum,CHAR(34),"}"))</f>
        <v>#REF!</v>
      </c>
      <c r="L3332" t="e">
        <f>IF(INDEX(SamplingFeatures[Sampling Feature Type],$A3332)&lt;&gt;"Site","",
CONCATENATE("  - &amp;SiteID",TEXT(SUMPRODUCT(--($L$3:$L3331&lt;&gt;"")),"0000"),
" {","SamplingFeatureID:  *SamplingFeatureID",TEXT($A3332,"0000"),
", SiteTypeCV:  ",CHAR(34),INDEX(Sites[Site Type],$A3332),CHAR(34),
", Latitude:  ",INDEX(Sites[Latitude],$A3332),
", Longitude:  ",INDEX(Sites[Longitude],$A3332),
", SRSName:  ",CHAR(34),LatLonDatum,CHAR(34),"}"))</f>
        <v>#REF!</v>
      </c>
      <c r="M3332" t="e">
        <f>IF(INDEX(SamplingFeatures[Sampling Feature Type],$A3332)&lt;&gt;"Specimen","",
CONCATENATE("  - &amp;SpecimenID",TEXT(SUMPRODUCT(--($M$3:$M3331&lt;&gt;"")),"0000"),
" {","SamplingFeatureID:  *SamplingFeatureID",TEXT($A3332,"0000"),
", SpecimenTypeCV:  ",CHAR(34),INDEX(Specimens[Specimen Type],$A3332),CHAR(34),
", SpecimenMediumCV:  ",INDEX(Specimens[Specimen Medium],$A3332),
", IsFieldSpecimen:  ",CHAR(34),INDEX(Specimens[Is Field Specimen?],$A3332),CHAR(34),"}"))</f>
        <v>#REF!</v>
      </c>
      <c r="N3332" t="e">
        <f>IF(COUNTA(SpatialOffsets[])=0,"", IF(INDEX(SpatialOffsets[Spatial Offset Type],$A3332)="","",
CONCATENATE("  - &amp;SpatialOffsetID",TEXT($A3332,"0000"),
" {","SpatialOffsetTypeCV:  ",CHAR(34),INDEX(SpatialOffsets[Spatial Offset Type],$A3332),CHAR(34),
", Offset1Value:  ",INDEX(SpatialOffsets[Offset 1 Value],$A3332),
", Offset1UnitID:  ",CHAR(34),INDEX(SpatialOffsets[Offset 1 Unit],$A3332),CHAR(34),
", Offset2Value:  ",INDEX(SpatialOffsets[Offset 2 Value],$A3332),
", Offset2UnitID:  ",CHAR(34),INDEX(SpatialOffsets[Offset 2 Unit],$A3332),CHAR(34),
", Offset3Value:  ",INDEX(SpatialOffsets[Offset 3 Value],$A3332),
", Offset3UnitID:  ",CHAR(34),INDEX(SpatialOffsets[Offset 3 Unit],$A3332),CHAR(34),,"}")))</f>
        <v>#REF!</v>
      </c>
      <c r="O3332" t="e">
        <f>IF(COUNTA(RelatedFeatures[])=0,"", IF(INDEX(RelatedFeatures[First Sampling Feature Code],$A3332)="","",
CONCATENATE("  - &amp;RelationID",TEXT($A3332,"0000"),
" {","SamplingFeatureID:  *SamplingFeatureID",TEXT(MATCH(INDEX(RelatedFeatures[First Sampling Feature Code],$A3332),SamplingFeatures[Feature Code],0),"0000"),
", RelationshipTypeCV:  ",CHAR(34),INDEX(RelatedFeatures[Relationship Type],$A3332),CHAR(34),
", RelatedFeatureID: *SamplingFeatureID",TEXT(MATCH(INDEX(RelatedFeatures[Second Sampling Feature Code],$A3332),SamplingFeatures[Feature Code],0),"0000"),
", SpatialOffsetID:  ",IF(INDEX(RelatedFeatures[Offset Number],$A3332)="","",CONCATENATE("*SpatialOffsetID",TEXT(INDEX(RelatedFeatures[Offset Number],$A3332),"0000"))),"}")))</f>
        <v>#REF!</v>
      </c>
      <c r="P3332" t="e">
        <f>IF(INDEX(Methods[Method Type],$A3332)="","",
CONCATENATE("  - &amp;MethodID",TEXT($A3332,"0000"),
" {","MethodTypeCV:  ",CHAR(34),INDEX(Methods[Method Type],$A3332),CHAR(34),
", MethodCode:  ",CHAR(34),INDEX(Methods[Method Code],$A3332),CHAR(34),
", MethodName:  ",CHAR(34),INDEX(Methods[Method Name],$A3332),CHAR(34),
", MethodDescription:  ",CHAR(34),INDEX(Methods[Method Description],$A3332),CHAR(34),
", MethodLink:  ",CHAR(34),INDEX(Methods[Method Link],$A3332),CHAR(34),
", OrganizationID: *OrganizationID",TEXT(MATCH(INDEX(Methods[Organization Name],$A3332),Organizations[Organization Name],0),"0000"),"}"))</f>
        <v>#REF!</v>
      </c>
      <c r="Q3332" t="e">
        <f>IF(INDEX(Variables[Variable Type],$A3332)="","",
CONCATENATE("  - &amp;VariableID",TEXT($A3332,"0000"),
" {","VariableTypeCV:  ",CHAR(34),INDEX(Variables[Variable Type],$A3332),CHAR(34),
", VariableCode:  ",CHAR(34),INDEX(Variables[Variable Code],$A3332),CHAR(34),
", VariableNameCV:  ",CHAR(34),INDEX(Variables[Variable Name],$A3332),CHAR(34),
", VariableDefinition:  ",CHAR(34),INDEX(Variables[Variable Definition],$A3332),CHAR(34),
", SpecciationCV:  ",CHAR(34),INDEX(Variables[Speciation],$A3332),CHAR(34),
", NoDataValue:  ",CHAR(34),INDEX(Variables[No Data Value],$A3332),CHAR(34),"}"))</f>
        <v>#REF!</v>
      </c>
    </row>
    <row r="3333" spans="1:17" x14ac:dyDescent="0.25">
      <c r="A3333">
        <v>3330</v>
      </c>
      <c r="D3333" t="e">
        <f>IF(INDEX(People[First Name],$A3333)="","",
CONCATENATE("  - &amp;PersonID",TEXT($A3333,"0000"),
" {","PersonFirstName:  ",CHAR(34),INDEX(People[First Name],$A3333),CHAR(34),
", PersonMiddleName:  ",CHAR(34),INDEX(People[Middle Name],$A3333),CHAR(34),
", PersonLastName:  ",CHAR(34),INDEX(People[Last Name],$A3333),CHAR(34),"}"))</f>
        <v>#REF!</v>
      </c>
      <c r="E3333" t="e">
        <f>IF(INDEX(Organizations[Organization Type '[CV']],$A3333)="","",
CONCATENATE("  - &amp;OrganizationID",TEXT($A3333,"0000"),
" {","OrganizationTypeCV:  ",CHAR(34),INDEX(Organizations[Organization Type '[CV']],$A3333),CHAR(34),
", OrganizationCode:  ",CHAR(34),INDEX(Organizations[Organization Code],$A3333),CHAR(34),
", OrganizationName:  ",CHAR(34),INDEX(Organizations[Organization Name],$A3333),CHAR(34),
", OrganizationDescription:  ",CHAR(34),INDEX(Organizations[Organization Description],$A3333),CHAR(34),
", OrganizationLink:  ",CHAR(34),INDEX(Organizations[Organization Link],$A3333),CHAR(34),"}"))</f>
        <v>#REF!</v>
      </c>
      <c r="F3333" t="e">
        <f>IF(INDEX(People[First Name],$A3333)="","",
CONCATENATE("  - &amp;AffiliationID",TEXT($A3333,"0000"),
" {PersonID: *PersonID",TEXT($A3333,"0000"),
", OrganizationID: *OrganizationID",TEXT(MATCH(INDEX(People[Organization Name],$A3333),Organizations[Organization Name],0),"0000"),
", IsPrimaryOrganizationContact: , AffiliationStartDate: , AffiliationEndDate: , PrimaryPhone: ",
", PrimaryEmail: ",CHAR(34),INDEX(People[Primary Email],$A3333),CHAR(34),
", PrimaryAddress: ",CHAR(34),INDEX(People[Primary Address],$A3333),CHAR(34),
", PersonLink: }"))</f>
        <v>#REF!</v>
      </c>
      <c r="H3333" t="e">
        <f>IF(COUNTA(CitationInformation)=0,"",IF(INDEX(AuthorList[Author Name],$A3333)="","",
CONCATENATE("  - &amp;AuthorListID",TEXT($A3333,"0000"),
"  {CitationID: *CitationID0001",
", PersonID: *PersonID",TEXT(MATCH(INDEX(AuthorList[Author Name],$A3333),People[Full Name],0),"0000"),
", AuthorOrder: ",INDEX(AuthorList[Author Number],$A3333),"}")))</f>
        <v>#REF!</v>
      </c>
      <c r="K3333" t="e">
        <f>IF(INDEX(SamplingFeatures[Feature Code],$A3333)="","",
CONCATENATE("  - &amp;SamplingFeatureID",TEXT($A3333,"0000"),
" {","SamplingFeatureUUID:  ",CHAR(34),INDEX(SamplingFeatures[Sampling Feature UUID],$A3333),CHAR(34),
", SamplingFeatureTypeCV:  ",CHAR(34),INDEX(SamplingFeatures[Sampling Feature Type],$A3333),CHAR(34),
", SamplingFeatureCode:  ",CHAR(34),INDEX(SamplingFeatures[Feature Code],$A3333),CHAR(34),
", SamplingFeatureName:  ",CHAR(34),INDEX(SamplingFeatures[Feature Name],$A3333),CHAR(34),
", SamplingFeatureDescription:  ",CHAR(34),INDEX(SamplingFeatures[Feature Description],$A3333),CHAR(34),
", SamplingFeatureGeotypeCV:  ",CHAR(34),INDEX(SamplingFeatures[Feature Geo Type],$A3333),CHAR(34),
", FeatureGeometry:  ",CHAR(34),INDEX(SamplingFeatures[Feature Geometry],$A3333),CHAR(34),
", Elevation_m:  ",CHAR(34),INDEX(SamplingFeatures[Elevation_m],$A3333),CHAR(34),
", ElevationDatumCV:  ",CHAR(34),ElevationDatum,CHAR(34),"}"))</f>
        <v>#REF!</v>
      </c>
      <c r="L3333" t="e">
        <f>IF(INDEX(SamplingFeatures[Sampling Feature Type],$A3333)&lt;&gt;"Site","",
CONCATENATE("  - &amp;SiteID",TEXT(SUMPRODUCT(--($L$3:$L3332&lt;&gt;"")),"0000"),
" {","SamplingFeatureID:  *SamplingFeatureID",TEXT($A3333,"0000"),
", SiteTypeCV:  ",CHAR(34),INDEX(Sites[Site Type],$A3333),CHAR(34),
", Latitude:  ",INDEX(Sites[Latitude],$A3333),
", Longitude:  ",INDEX(Sites[Longitude],$A3333),
", SRSName:  ",CHAR(34),LatLonDatum,CHAR(34),"}"))</f>
        <v>#REF!</v>
      </c>
      <c r="M3333" t="e">
        <f>IF(INDEX(SamplingFeatures[Sampling Feature Type],$A3333)&lt;&gt;"Specimen","",
CONCATENATE("  - &amp;SpecimenID",TEXT(SUMPRODUCT(--($M$3:$M3332&lt;&gt;"")),"0000"),
" {","SamplingFeatureID:  *SamplingFeatureID",TEXT($A3333,"0000"),
", SpecimenTypeCV:  ",CHAR(34),INDEX(Specimens[Specimen Type],$A3333),CHAR(34),
", SpecimenMediumCV:  ",INDEX(Specimens[Specimen Medium],$A3333),
", IsFieldSpecimen:  ",CHAR(34),INDEX(Specimens[Is Field Specimen?],$A3333),CHAR(34),"}"))</f>
        <v>#REF!</v>
      </c>
      <c r="N3333" t="e">
        <f>IF(COUNTA(SpatialOffsets[])=0,"", IF(INDEX(SpatialOffsets[Spatial Offset Type],$A3333)="","",
CONCATENATE("  - &amp;SpatialOffsetID",TEXT($A3333,"0000"),
" {","SpatialOffsetTypeCV:  ",CHAR(34),INDEX(SpatialOffsets[Spatial Offset Type],$A3333),CHAR(34),
", Offset1Value:  ",INDEX(SpatialOffsets[Offset 1 Value],$A3333),
", Offset1UnitID:  ",CHAR(34),INDEX(SpatialOffsets[Offset 1 Unit],$A3333),CHAR(34),
", Offset2Value:  ",INDEX(SpatialOffsets[Offset 2 Value],$A3333),
", Offset2UnitID:  ",CHAR(34),INDEX(SpatialOffsets[Offset 2 Unit],$A3333),CHAR(34),
", Offset3Value:  ",INDEX(SpatialOffsets[Offset 3 Value],$A3333),
", Offset3UnitID:  ",CHAR(34),INDEX(SpatialOffsets[Offset 3 Unit],$A3333),CHAR(34),,"}")))</f>
        <v>#REF!</v>
      </c>
      <c r="O3333" t="e">
        <f>IF(COUNTA(RelatedFeatures[])=0,"", IF(INDEX(RelatedFeatures[First Sampling Feature Code],$A3333)="","",
CONCATENATE("  - &amp;RelationID",TEXT($A3333,"0000"),
" {","SamplingFeatureID:  *SamplingFeatureID",TEXT(MATCH(INDEX(RelatedFeatures[First Sampling Feature Code],$A3333),SamplingFeatures[Feature Code],0),"0000"),
", RelationshipTypeCV:  ",CHAR(34),INDEX(RelatedFeatures[Relationship Type],$A3333),CHAR(34),
", RelatedFeatureID: *SamplingFeatureID",TEXT(MATCH(INDEX(RelatedFeatures[Second Sampling Feature Code],$A3333),SamplingFeatures[Feature Code],0),"0000"),
", SpatialOffsetID:  ",IF(INDEX(RelatedFeatures[Offset Number],$A3333)="","",CONCATENATE("*SpatialOffsetID",TEXT(INDEX(RelatedFeatures[Offset Number],$A3333),"0000"))),"}")))</f>
        <v>#REF!</v>
      </c>
      <c r="P3333" t="e">
        <f>IF(INDEX(Methods[Method Type],$A3333)="","",
CONCATENATE("  - &amp;MethodID",TEXT($A3333,"0000"),
" {","MethodTypeCV:  ",CHAR(34),INDEX(Methods[Method Type],$A3333),CHAR(34),
", MethodCode:  ",CHAR(34),INDEX(Methods[Method Code],$A3333),CHAR(34),
", MethodName:  ",CHAR(34),INDEX(Methods[Method Name],$A3333),CHAR(34),
", MethodDescription:  ",CHAR(34),INDEX(Methods[Method Description],$A3333),CHAR(34),
", MethodLink:  ",CHAR(34),INDEX(Methods[Method Link],$A3333),CHAR(34),
", OrganizationID: *OrganizationID",TEXT(MATCH(INDEX(Methods[Organization Name],$A3333),Organizations[Organization Name],0),"0000"),"}"))</f>
        <v>#REF!</v>
      </c>
      <c r="Q3333" t="e">
        <f>IF(INDEX(Variables[Variable Type],$A3333)="","",
CONCATENATE("  - &amp;VariableID",TEXT($A3333,"0000"),
" {","VariableTypeCV:  ",CHAR(34),INDEX(Variables[Variable Type],$A3333),CHAR(34),
", VariableCode:  ",CHAR(34),INDEX(Variables[Variable Code],$A3333),CHAR(34),
", VariableNameCV:  ",CHAR(34),INDEX(Variables[Variable Name],$A3333),CHAR(34),
", VariableDefinition:  ",CHAR(34),INDEX(Variables[Variable Definition],$A3333),CHAR(34),
", SpecciationCV:  ",CHAR(34),INDEX(Variables[Speciation],$A3333),CHAR(34),
", NoDataValue:  ",CHAR(34),INDEX(Variables[No Data Value],$A3333),CHAR(34),"}"))</f>
        <v>#REF!</v>
      </c>
    </row>
    <row r="3334" spans="1:17" x14ac:dyDescent="0.25">
      <c r="A3334">
        <v>3331</v>
      </c>
      <c r="D3334" t="e">
        <f>IF(INDEX(People[First Name],$A3334)="","",
CONCATENATE("  - &amp;PersonID",TEXT($A3334,"0000"),
" {","PersonFirstName:  ",CHAR(34),INDEX(People[First Name],$A3334),CHAR(34),
", PersonMiddleName:  ",CHAR(34),INDEX(People[Middle Name],$A3334),CHAR(34),
", PersonLastName:  ",CHAR(34),INDEX(People[Last Name],$A3334),CHAR(34),"}"))</f>
        <v>#REF!</v>
      </c>
      <c r="E3334" t="e">
        <f>IF(INDEX(Organizations[Organization Type '[CV']],$A3334)="","",
CONCATENATE("  - &amp;OrganizationID",TEXT($A3334,"0000"),
" {","OrganizationTypeCV:  ",CHAR(34),INDEX(Organizations[Organization Type '[CV']],$A3334),CHAR(34),
", OrganizationCode:  ",CHAR(34),INDEX(Organizations[Organization Code],$A3334),CHAR(34),
", OrganizationName:  ",CHAR(34),INDEX(Organizations[Organization Name],$A3334),CHAR(34),
", OrganizationDescription:  ",CHAR(34),INDEX(Organizations[Organization Description],$A3334),CHAR(34),
", OrganizationLink:  ",CHAR(34),INDEX(Organizations[Organization Link],$A3334),CHAR(34),"}"))</f>
        <v>#REF!</v>
      </c>
      <c r="F3334" t="e">
        <f>IF(INDEX(People[First Name],$A3334)="","",
CONCATENATE("  - &amp;AffiliationID",TEXT($A3334,"0000"),
" {PersonID: *PersonID",TEXT($A3334,"0000"),
", OrganizationID: *OrganizationID",TEXT(MATCH(INDEX(People[Organization Name],$A3334),Organizations[Organization Name],0),"0000"),
", IsPrimaryOrganizationContact: , AffiliationStartDate: , AffiliationEndDate: , PrimaryPhone: ",
", PrimaryEmail: ",CHAR(34),INDEX(People[Primary Email],$A3334),CHAR(34),
", PrimaryAddress: ",CHAR(34),INDEX(People[Primary Address],$A3334),CHAR(34),
", PersonLink: }"))</f>
        <v>#REF!</v>
      </c>
      <c r="H3334" t="e">
        <f>IF(COUNTA(CitationInformation)=0,"",IF(INDEX(AuthorList[Author Name],$A3334)="","",
CONCATENATE("  - &amp;AuthorListID",TEXT($A3334,"0000"),
"  {CitationID: *CitationID0001",
", PersonID: *PersonID",TEXT(MATCH(INDEX(AuthorList[Author Name],$A3334),People[Full Name],0),"0000"),
", AuthorOrder: ",INDEX(AuthorList[Author Number],$A3334),"}")))</f>
        <v>#REF!</v>
      </c>
      <c r="K3334" t="e">
        <f>IF(INDEX(SamplingFeatures[Feature Code],$A3334)="","",
CONCATENATE("  - &amp;SamplingFeatureID",TEXT($A3334,"0000"),
" {","SamplingFeatureUUID:  ",CHAR(34),INDEX(SamplingFeatures[Sampling Feature UUID],$A3334),CHAR(34),
", SamplingFeatureTypeCV:  ",CHAR(34),INDEX(SamplingFeatures[Sampling Feature Type],$A3334),CHAR(34),
", SamplingFeatureCode:  ",CHAR(34),INDEX(SamplingFeatures[Feature Code],$A3334),CHAR(34),
", SamplingFeatureName:  ",CHAR(34),INDEX(SamplingFeatures[Feature Name],$A3334),CHAR(34),
", SamplingFeatureDescription:  ",CHAR(34),INDEX(SamplingFeatures[Feature Description],$A3334),CHAR(34),
", SamplingFeatureGeotypeCV:  ",CHAR(34),INDEX(SamplingFeatures[Feature Geo Type],$A3334),CHAR(34),
", FeatureGeometry:  ",CHAR(34),INDEX(SamplingFeatures[Feature Geometry],$A3334),CHAR(34),
", Elevation_m:  ",CHAR(34),INDEX(SamplingFeatures[Elevation_m],$A3334),CHAR(34),
", ElevationDatumCV:  ",CHAR(34),ElevationDatum,CHAR(34),"}"))</f>
        <v>#REF!</v>
      </c>
      <c r="L3334" t="e">
        <f>IF(INDEX(SamplingFeatures[Sampling Feature Type],$A3334)&lt;&gt;"Site","",
CONCATENATE("  - &amp;SiteID",TEXT(SUMPRODUCT(--($L$3:$L3333&lt;&gt;"")),"0000"),
" {","SamplingFeatureID:  *SamplingFeatureID",TEXT($A3334,"0000"),
", SiteTypeCV:  ",CHAR(34),INDEX(Sites[Site Type],$A3334),CHAR(34),
", Latitude:  ",INDEX(Sites[Latitude],$A3334),
", Longitude:  ",INDEX(Sites[Longitude],$A3334),
", SRSName:  ",CHAR(34),LatLonDatum,CHAR(34),"}"))</f>
        <v>#REF!</v>
      </c>
      <c r="M3334" t="e">
        <f>IF(INDEX(SamplingFeatures[Sampling Feature Type],$A3334)&lt;&gt;"Specimen","",
CONCATENATE("  - &amp;SpecimenID",TEXT(SUMPRODUCT(--($M$3:$M3333&lt;&gt;"")),"0000"),
" {","SamplingFeatureID:  *SamplingFeatureID",TEXT($A3334,"0000"),
", SpecimenTypeCV:  ",CHAR(34),INDEX(Specimens[Specimen Type],$A3334),CHAR(34),
", SpecimenMediumCV:  ",INDEX(Specimens[Specimen Medium],$A3334),
", IsFieldSpecimen:  ",CHAR(34),INDEX(Specimens[Is Field Specimen?],$A3334),CHAR(34),"}"))</f>
        <v>#REF!</v>
      </c>
      <c r="N3334" t="e">
        <f>IF(COUNTA(SpatialOffsets[])=0,"", IF(INDEX(SpatialOffsets[Spatial Offset Type],$A3334)="","",
CONCATENATE("  - &amp;SpatialOffsetID",TEXT($A3334,"0000"),
" {","SpatialOffsetTypeCV:  ",CHAR(34),INDEX(SpatialOffsets[Spatial Offset Type],$A3334),CHAR(34),
", Offset1Value:  ",INDEX(SpatialOffsets[Offset 1 Value],$A3334),
", Offset1UnitID:  ",CHAR(34),INDEX(SpatialOffsets[Offset 1 Unit],$A3334),CHAR(34),
", Offset2Value:  ",INDEX(SpatialOffsets[Offset 2 Value],$A3334),
", Offset2UnitID:  ",CHAR(34),INDEX(SpatialOffsets[Offset 2 Unit],$A3334),CHAR(34),
", Offset3Value:  ",INDEX(SpatialOffsets[Offset 3 Value],$A3334),
", Offset3UnitID:  ",CHAR(34),INDEX(SpatialOffsets[Offset 3 Unit],$A3334),CHAR(34),,"}")))</f>
        <v>#REF!</v>
      </c>
      <c r="O3334" t="e">
        <f>IF(COUNTA(RelatedFeatures[])=0,"", IF(INDEX(RelatedFeatures[First Sampling Feature Code],$A3334)="","",
CONCATENATE("  - &amp;RelationID",TEXT($A3334,"0000"),
" {","SamplingFeatureID:  *SamplingFeatureID",TEXT(MATCH(INDEX(RelatedFeatures[First Sampling Feature Code],$A3334),SamplingFeatures[Feature Code],0),"0000"),
", RelationshipTypeCV:  ",CHAR(34),INDEX(RelatedFeatures[Relationship Type],$A3334),CHAR(34),
", RelatedFeatureID: *SamplingFeatureID",TEXT(MATCH(INDEX(RelatedFeatures[Second Sampling Feature Code],$A3334),SamplingFeatures[Feature Code],0),"0000"),
", SpatialOffsetID:  ",IF(INDEX(RelatedFeatures[Offset Number],$A3334)="","",CONCATENATE("*SpatialOffsetID",TEXT(INDEX(RelatedFeatures[Offset Number],$A3334),"0000"))),"}")))</f>
        <v>#REF!</v>
      </c>
      <c r="P3334" t="e">
        <f>IF(INDEX(Methods[Method Type],$A3334)="","",
CONCATENATE("  - &amp;MethodID",TEXT($A3334,"0000"),
" {","MethodTypeCV:  ",CHAR(34),INDEX(Methods[Method Type],$A3334),CHAR(34),
", MethodCode:  ",CHAR(34),INDEX(Methods[Method Code],$A3334),CHAR(34),
", MethodName:  ",CHAR(34),INDEX(Methods[Method Name],$A3334),CHAR(34),
", MethodDescription:  ",CHAR(34),INDEX(Methods[Method Description],$A3334),CHAR(34),
", MethodLink:  ",CHAR(34),INDEX(Methods[Method Link],$A3334),CHAR(34),
", OrganizationID: *OrganizationID",TEXT(MATCH(INDEX(Methods[Organization Name],$A3334),Organizations[Organization Name],0),"0000"),"}"))</f>
        <v>#REF!</v>
      </c>
      <c r="Q3334" t="e">
        <f>IF(INDEX(Variables[Variable Type],$A3334)="","",
CONCATENATE("  - &amp;VariableID",TEXT($A3334,"0000"),
" {","VariableTypeCV:  ",CHAR(34),INDEX(Variables[Variable Type],$A3334),CHAR(34),
", VariableCode:  ",CHAR(34),INDEX(Variables[Variable Code],$A3334),CHAR(34),
", VariableNameCV:  ",CHAR(34),INDEX(Variables[Variable Name],$A3334),CHAR(34),
", VariableDefinition:  ",CHAR(34),INDEX(Variables[Variable Definition],$A3334),CHAR(34),
", SpecciationCV:  ",CHAR(34),INDEX(Variables[Speciation],$A3334),CHAR(34),
", NoDataValue:  ",CHAR(34),INDEX(Variables[No Data Value],$A3334),CHAR(34),"}"))</f>
        <v>#REF!</v>
      </c>
    </row>
    <row r="3335" spans="1:17" x14ac:dyDescent="0.25">
      <c r="A3335">
        <v>3332</v>
      </c>
      <c r="D3335" t="e">
        <f>IF(INDEX(People[First Name],$A3335)="","",
CONCATENATE("  - &amp;PersonID",TEXT($A3335,"0000"),
" {","PersonFirstName:  ",CHAR(34),INDEX(People[First Name],$A3335),CHAR(34),
", PersonMiddleName:  ",CHAR(34),INDEX(People[Middle Name],$A3335),CHAR(34),
", PersonLastName:  ",CHAR(34),INDEX(People[Last Name],$A3335),CHAR(34),"}"))</f>
        <v>#REF!</v>
      </c>
      <c r="E3335" t="e">
        <f>IF(INDEX(Organizations[Organization Type '[CV']],$A3335)="","",
CONCATENATE("  - &amp;OrganizationID",TEXT($A3335,"0000"),
" {","OrganizationTypeCV:  ",CHAR(34),INDEX(Organizations[Organization Type '[CV']],$A3335),CHAR(34),
", OrganizationCode:  ",CHAR(34),INDEX(Organizations[Organization Code],$A3335),CHAR(34),
", OrganizationName:  ",CHAR(34),INDEX(Organizations[Organization Name],$A3335),CHAR(34),
", OrganizationDescription:  ",CHAR(34),INDEX(Organizations[Organization Description],$A3335),CHAR(34),
", OrganizationLink:  ",CHAR(34),INDEX(Organizations[Organization Link],$A3335),CHAR(34),"}"))</f>
        <v>#REF!</v>
      </c>
      <c r="F3335" t="e">
        <f>IF(INDEX(People[First Name],$A3335)="","",
CONCATENATE("  - &amp;AffiliationID",TEXT($A3335,"0000"),
" {PersonID: *PersonID",TEXT($A3335,"0000"),
", OrganizationID: *OrganizationID",TEXT(MATCH(INDEX(People[Organization Name],$A3335),Organizations[Organization Name],0),"0000"),
", IsPrimaryOrganizationContact: , AffiliationStartDate: , AffiliationEndDate: , PrimaryPhone: ",
", PrimaryEmail: ",CHAR(34),INDEX(People[Primary Email],$A3335),CHAR(34),
", PrimaryAddress: ",CHAR(34),INDEX(People[Primary Address],$A3335),CHAR(34),
", PersonLink: }"))</f>
        <v>#REF!</v>
      </c>
      <c r="H3335" t="e">
        <f>IF(COUNTA(CitationInformation)=0,"",IF(INDEX(AuthorList[Author Name],$A3335)="","",
CONCATENATE("  - &amp;AuthorListID",TEXT($A3335,"0000"),
"  {CitationID: *CitationID0001",
", PersonID: *PersonID",TEXT(MATCH(INDEX(AuthorList[Author Name],$A3335),People[Full Name],0),"0000"),
", AuthorOrder: ",INDEX(AuthorList[Author Number],$A3335),"}")))</f>
        <v>#REF!</v>
      </c>
      <c r="K3335" t="e">
        <f>IF(INDEX(SamplingFeatures[Feature Code],$A3335)="","",
CONCATENATE("  - &amp;SamplingFeatureID",TEXT($A3335,"0000"),
" {","SamplingFeatureUUID:  ",CHAR(34),INDEX(SamplingFeatures[Sampling Feature UUID],$A3335),CHAR(34),
", SamplingFeatureTypeCV:  ",CHAR(34),INDEX(SamplingFeatures[Sampling Feature Type],$A3335),CHAR(34),
", SamplingFeatureCode:  ",CHAR(34),INDEX(SamplingFeatures[Feature Code],$A3335),CHAR(34),
", SamplingFeatureName:  ",CHAR(34),INDEX(SamplingFeatures[Feature Name],$A3335),CHAR(34),
", SamplingFeatureDescription:  ",CHAR(34),INDEX(SamplingFeatures[Feature Description],$A3335),CHAR(34),
", SamplingFeatureGeotypeCV:  ",CHAR(34),INDEX(SamplingFeatures[Feature Geo Type],$A3335),CHAR(34),
", FeatureGeometry:  ",CHAR(34),INDEX(SamplingFeatures[Feature Geometry],$A3335),CHAR(34),
", Elevation_m:  ",CHAR(34),INDEX(SamplingFeatures[Elevation_m],$A3335),CHAR(34),
", ElevationDatumCV:  ",CHAR(34),ElevationDatum,CHAR(34),"}"))</f>
        <v>#REF!</v>
      </c>
      <c r="L3335" t="e">
        <f>IF(INDEX(SamplingFeatures[Sampling Feature Type],$A3335)&lt;&gt;"Site","",
CONCATENATE("  - &amp;SiteID",TEXT(SUMPRODUCT(--($L$3:$L3334&lt;&gt;"")),"0000"),
" {","SamplingFeatureID:  *SamplingFeatureID",TEXT($A3335,"0000"),
", SiteTypeCV:  ",CHAR(34),INDEX(Sites[Site Type],$A3335),CHAR(34),
", Latitude:  ",INDEX(Sites[Latitude],$A3335),
", Longitude:  ",INDEX(Sites[Longitude],$A3335),
", SRSName:  ",CHAR(34),LatLonDatum,CHAR(34),"}"))</f>
        <v>#REF!</v>
      </c>
      <c r="M3335" t="e">
        <f>IF(INDEX(SamplingFeatures[Sampling Feature Type],$A3335)&lt;&gt;"Specimen","",
CONCATENATE("  - &amp;SpecimenID",TEXT(SUMPRODUCT(--($M$3:$M3334&lt;&gt;"")),"0000"),
" {","SamplingFeatureID:  *SamplingFeatureID",TEXT($A3335,"0000"),
", SpecimenTypeCV:  ",CHAR(34),INDEX(Specimens[Specimen Type],$A3335),CHAR(34),
", SpecimenMediumCV:  ",INDEX(Specimens[Specimen Medium],$A3335),
", IsFieldSpecimen:  ",CHAR(34),INDEX(Specimens[Is Field Specimen?],$A3335),CHAR(34),"}"))</f>
        <v>#REF!</v>
      </c>
      <c r="N3335" t="e">
        <f>IF(COUNTA(SpatialOffsets[])=0,"", IF(INDEX(SpatialOffsets[Spatial Offset Type],$A3335)="","",
CONCATENATE("  - &amp;SpatialOffsetID",TEXT($A3335,"0000"),
" {","SpatialOffsetTypeCV:  ",CHAR(34),INDEX(SpatialOffsets[Spatial Offset Type],$A3335),CHAR(34),
", Offset1Value:  ",INDEX(SpatialOffsets[Offset 1 Value],$A3335),
", Offset1UnitID:  ",CHAR(34),INDEX(SpatialOffsets[Offset 1 Unit],$A3335),CHAR(34),
", Offset2Value:  ",INDEX(SpatialOffsets[Offset 2 Value],$A3335),
", Offset2UnitID:  ",CHAR(34),INDEX(SpatialOffsets[Offset 2 Unit],$A3335),CHAR(34),
", Offset3Value:  ",INDEX(SpatialOffsets[Offset 3 Value],$A3335),
", Offset3UnitID:  ",CHAR(34),INDEX(SpatialOffsets[Offset 3 Unit],$A3335),CHAR(34),,"}")))</f>
        <v>#REF!</v>
      </c>
      <c r="O3335" t="e">
        <f>IF(COUNTA(RelatedFeatures[])=0,"", IF(INDEX(RelatedFeatures[First Sampling Feature Code],$A3335)="","",
CONCATENATE("  - &amp;RelationID",TEXT($A3335,"0000"),
" {","SamplingFeatureID:  *SamplingFeatureID",TEXT(MATCH(INDEX(RelatedFeatures[First Sampling Feature Code],$A3335),SamplingFeatures[Feature Code],0),"0000"),
", RelationshipTypeCV:  ",CHAR(34),INDEX(RelatedFeatures[Relationship Type],$A3335),CHAR(34),
", RelatedFeatureID: *SamplingFeatureID",TEXT(MATCH(INDEX(RelatedFeatures[Second Sampling Feature Code],$A3335),SamplingFeatures[Feature Code],0),"0000"),
", SpatialOffsetID:  ",IF(INDEX(RelatedFeatures[Offset Number],$A3335)="","",CONCATENATE("*SpatialOffsetID",TEXT(INDEX(RelatedFeatures[Offset Number],$A3335),"0000"))),"}")))</f>
        <v>#REF!</v>
      </c>
      <c r="P3335" t="e">
        <f>IF(INDEX(Methods[Method Type],$A3335)="","",
CONCATENATE("  - &amp;MethodID",TEXT($A3335,"0000"),
" {","MethodTypeCV:  ",CHAR(34),INDEX(Methods[Method Type],$A3335),CHAR(34),
", MethodCode:  ",CHAR(34),INDEX(Methods[Method Code],$A3335),CHAR(34),
", MethodName:  ",CHAR(34),INDEX(Methods[Method Name],$A3335),CHAR(34),
", MethodDescription:  ",CHAR(34),INDEX(Methods[Method Description],$A3335),CHAR(34),
", MethodLink:  ",CHAR(34),INDEX(Methods[Method Link],$A3335),CHAR(34),
", OrganizationID: *OrganizationID",TEXT(MATCH(INDEX(Methods[Organization Name],$A3335),Organizations[Organization Name],0),"0000"),"}"))</f>
        <v>#REF!</v>
      </c>
      <c r="Q3335" t="e">
        <f>IF(INDEX(Variables[Variable Type],$A3335)="","",
CONCATENATE("  - &amp;VariableID",TEXT($A3335,"0000"),
" {","VariableTypeCV:  ",CHAR(34),INDEX(Variables[Variable Type],$A3335),CHAR(34),
", VariableCode:  ",CHAR(34),INDEX(Variables[Variable Code],$A3335),CHAR(34),
", VariableNameCV:  ",CHAR(34),INDEX(Variables[Variable Name],$A3335),CHAR(34),
", VariableDefinition:  ",CHAR(34),INDEX(Variables[Variable Definition],$A3335),CHAR(34),
", SpecciationCV:  ",CHAR(34),INDEX(Variables[Speciation],$A3335),CHAR(34),
", NoDataValue:  ",CHAR(34),INDEX(Variables[No Data Value],$A3335),CHAR(34),"}"))</f>
        <v>#REF!</v>
      </c>
    </row>
    <row r="3336" spans="1:17" x14ac:dyDescent="0.25">
      <c r="A3336">
        <v>3333</v>
      </c>
      <c r="D3336" t="e">
        <f>IF(INDEX(People[First Name],$A3336)="","",
CONCATENATE("  - &amp;PersonID",TEXT($A3336,"0000"),
" {","PersonFirstName:  ",CHAR(34),INDEX(People[First Name],$A3336),CHAR(34),
", PersonMiddleName:  ",CHAR(34),INDEX(People[Middle Name],$A3336),CHAR(34),
", PersonLastName:  ",CHAR(34),INDEX(People[Last Name],$A3336),CHAR(34),"}"))</f>
        <v>#REF!</v>
      </c>
      <c r="E3336" t="e">
        <f>IF(INDEX(Organizations[Organization Type '[CV']],$A3336)="","",
CONCATENATE("  - &amp;OrganizationID",TEXT($A3336,"0000"),
" {","OrganizationTypeCV:  ",CHAR(34),INDEX(Organizations[Organization Type '[CV']],$A3336),CHAR(34),
", OrganizationCode:  ",CHAR(34),INDEX(Organizations[Organization Code],$A3336),CHAR(34),
", OrganizationName:  ",CHAR(34),INDEX(Organizations[Organization Name],$A3336),CHAR(34),
", OrganizationDescription:  ",CHAR(34),INDEX(Organizations[Organization Description],$A3336),CHAR(34),
", OrganizationLink:  ",CHAR(34),INDEX(Organizations[Organization Link],$A3336),CHAR(34),"}"))</f>
        <v>#REF!</v>
      </c>
      <c r="F3336" t="e">
        <f>IF(INDEX(People[First Name],$A3336)="","",
CONCATENATE("  - &amp;AffiliationID",TEXT($A3336,"0000"),
" {PersonID: *PersonID",TEXT($A3336,"0000"),
", OrganizationID: *OrganizationID",TEXT(MATCH(INDEX(People[Organization Name],$A3336),Organizations[Organization Name],0),"0000"),
", IsPrimaryOrganizationContact: , AffiliationStartDate: , AffiliationEndDate: , PrimaryPhone: ",
", PrimaryEmail: ",CHAR(34),INDEX(People[Primary Email],$A3336),CHAR(34),
", PrimaryAddress: ",CHAR(34),INDEX(People[Primary Address],$A3336),CHAR(34),
", PersonLink: }"))</f>
        <v>#REF!</v>
      </c>
      <c r="H3336" t="e">
        <f>IF(COUNTA(CitationInformation)=0,"",IF(INDEX(AuthorList[Author Name],$A3336)="","",
CONCATENATE("  - &amp;AuthorListID",TEXT($A3336,"0000"),
"  {CitationID: *CitationID0001",
", PersonID: *PersonID",TEXT(MATCH(INDEX(AuthorList[Author Name],$A3336),People[Full Name],0),"0000"),
", AuthorOrder: ",INDEX(AuthorList[Author Number],$A3336),"}")))</f>
        <v>#REF!</v>
      </c>
      <c r="K3336" t="e">
        <f>IF(INDEX(SamplingFeatures[Feature Code],$A3336)="","",
CONCATENATE("  - &amp;SamplingFeatureID",TEXT($A3336,"0000"),
" {","SamplingFeatureUUID:  ",CHAR(34),INDEX(SamplingFeatures[Sampling Feature UUID],$A3336),CHAR(34),
", SamplingFeatureTypeCV:  ",CHAR(34),INDEX(SamplingFeatures[Sampling Feature Type],$A3336),CHAR(34),
", SamplingFeatureCode:  ",CHAR(34),INDEX(SamplingFeatures[Feature Code],$A3336),CHAR(34),
", SamplingFeatureName:  ",CHAR(34),INDEX(SamplingFeatures[Feature Name],$A3336),CHAR(34),
", SamplingFeatureDescription:  ",CHAR(34),INDEX(SamplingFeatures[Feature Description],$A3336),CHAR(34),
", SamplingFeatureGeotypeCV:  ",CHAR(34),INDEX(SamplingFeatures[Feature Geo Type],$A3336),CHAR(34),
", FeatureGeometry:  ",CHAR(34),INDEX(SamplingFeatures[Feature Geometry],$A3336),CHAR(34),
", Elevation_m:  ",CHAR(34),INDEX(SamplingFeatures[Elevation_m],$A3336),CHAR(34),
", ElevationDatumCV:  ",CHAR(34),ElevationDatum,CHAR(34),"}"))</f>
        <v>#REF!</v>
      </c>
      <c r="L3336" t="e">
        <f>IF(INDEX(SamplingFeatures[Sampling Feature Type],$A3336)&lt;&gt;"Site","",
CONCATENATE("  - &amp;SiteID",TEXT(SUMPRODUCT(--($L$3:$L3335&lt;&gt;"")),"0000"),
" {","SamplingFeatureID:  *SamplingFeatureID",TEXT($A3336,"0000"),
", SiteTypeCV:  ",CHAR(34),INDEX(Sites[Site Type],$A3336),CHAR(34),
", Latitude:  ",INDEX(Sites[Latitude],$A3336),
", Longitude:  ",INDEX(Sites[Longitude],$A3336),
", SRSName:  ",CHAR(34),LatLonDatum,CHAR(34),"}"))</f>
        <v>#REF!</v>
      </c>
      <c r="M3336" t="e">
        <f>IF(INDEX(SamplingFeatures[Sampling Feature Type],$A3336)&lt;&gt;"Specimen","",
CONCATENATE("  - &amp;SpecimenID",TEXT(SUMPRODUCT(--($M$3:$M3335&lt;&gt;"")),"0000"),
" {","SamplingFeatureID:  *SamplingFeatureID",TEXT($A3336,"0000"),
", SpecimenTypeCV:  ",CHAR(34),INDEX(Specimens[Specimen Type],$A3336),CHAR(34),
", SpecimenMediumCV:  ",INDEX(Specimens[Specimen Medium],$A3336),
", IsFieldSpecimen:  ",CHAR(34),INDEX(Specimens[Is Field Specimen?],$A3336),CHAR(34),"}"))</f>
        <v>#REF!</v>
      </c>
      <c r="N3336" t="e">
        <f>IF(COUNTA(SpatialOffsets[])=0,"", IF(INDEX(SpatialOffsets[Spatial Offset Type],$A3336)="","",
CONCATENATE("  - &amp;SpatialOffsetID",TEXT($A3336,"0000"),
" {","SpatialOffsetTypeCV:  ",CHAR(34),INDEX(SpatialOffsets[Spatial Offset Type],$A3336),CHAR(34),
", Offset1Value:  ",INDEX(SpatialOffsets[Offset 1 Value],$A3336),
", Offset1UnitID:  ",CHAR(34),INDEX(SpatialOffsets[Offset 1 Unit],$A3336),CHAR(34),
", Offset2Value:  ",INDEX(SpatialOffsets[Offset 2 Value],$A3336),
", Offset2UnitID:  ",CHAR(34),INDEX(SpatialOffsets[Offset 2 Unit],$A3336),CHAR(34),
", Offset3Value:  ",INDEX(SpatialOffsets[Offset 3 Value],$A3336),
", Offset3UnitID:  ",CHAR(34),INDEX(SpatialOffsets[Offset 3 Unit],$A3336),CHAR(34),,"}")))</f>
        <v>#REF!</v>
      </c>
      <c r="O3336" t="e">
        <f>IF(COUNTA(RelatedFeatures[])=0,"", IF(INDEX(RelatedFeatures[First Sampling Feature Code],$A3336)="","",
CONCATENATE("  - &amp;RelationID",TEXT($A3336,"0000"),
" {","SamplingFeatureID:  *SamplingFeatureID",TEXT(MATCH(INDEX(RelatedFeatures[First Sampling Feature Code],$A3336),SamplingFeatures[Feature Code],0),"0000"),
", RelationshipTypeCV:  ",CHAR(34),INDEX(RelatedFeatures[Relationship Type],$A3336),CHAR(34),
", RelatedFeatureID: *SamplingFeatureID",TEXT(MATCH(INDEX(RelatedFeatures[Second Sampling Feature Code],$A3336),SamplingFeatures[Feature Code],0),"0000"),
", SpatialOffsetID:  ",IF(INDEX(RelatedFeatures[Offset Number],$A3336)="","",CONCATENATE("*SpatialOffsetID",TEXT(INDEX(RelatedFeatures[Offset Number],$A3336),"0000"))),"}")))</f>
        <v>#REF!</v>
      </c>
      <c r="P3336" t="e">
        <f>IF(INDEX(Methods[Method Type],$A3336)="","",
CONCATENATE("  - &amp;MethodID",TEXT($A3336,"0000"),
" {","MethodTypeCV:  ",CHAR(34),INDEX(Methods[Method Type],$A3336),CHAR(34),
", MethodCode:  ",CHAR(34),INDEX(Methods[Method Code],$A3336),CHAR(34),
", MethodName:  ",CHAR(34),INDEX(Methods[Method Name],$A3336),CHAR(34),
", MethodDescription:  ",CHAR(34),INDEX(Methods[Method Description],$A3336),CHAR(34),
", MethodLink:  ",CHAR(34),INDEX(Methods[Method Link],$A3336),CHAR(34),
", OrganizationID: *OrganizationID",TEXT(MATCH(INDEX(Methods[Organization Name],$A3336),Organizations[Organization Name],0),"0000"),"}"))</f>
        <v>#REF!</v>
      </c>
      <c r="Q3336" t="e">
        <f>IF(INDEX(Variables[Variable Type],$A3336)="","",
CONCATENATE("  - &amp;VariableID",TEXT($A3336,"0000"),
" {","VariableTypeCV:  ",CHAR(34),INDEX(Variables[Variable Type],$A3336),CHAR(34),
", VariableCode:  ",CHAR(34),INDEX(Variables[Variable Code],$A3336),CHAR(34),
", VariableNameCV:  ",CHAR(34),INDEX(Variables[Variable Name],$A3336),CHAR(34),
", VariableDefinition:  ",CHAR(34),INDEX(Variables[Variable Definition],$A3336),CHAR(34),
", SpecciationCV:  ",CHAR(34),INDEX(Variables[Speciation],$A3336),CHAR(34),
", NoDataValue:  ",CHAR(34),INDEX(Variables[No Data Value],$A3336),CHAR(34),"}"))</f>
        <v>#REF!</v>
      </c>
    </row>
    <row r="3337" spans="1:17" x14ac:dyDescent="0.25">
      <c r="A3337">
        <v>3334</v>
      </c>
      <c r="D3337" t="e">
        <f>IF(INDEX(People[First Name],$A3337)="","",
CONCATENATE("  - &amp;PersonID",TEXT($A3337,"0000"),
" {","PersonFirstName:  ",CHAR(34),INDEX(People[First Name],$A3337),CHAR(34),
", PersonMiddleName:  ",CHAR(34),INDEX(People[Middle Name],$A3337),CHAR(34),
", PersonLastName:  ",CHAR(34),INDEX(People[Last Name],$A3337),CHAR(34),"}"))</f>
        <v>#REF!</v>
      </c>
      <c r="E3337" t="e">
        <f>IF(INDEX(Organizations[Organization Type '[CV']],$A3337)="","",
CONCATENATE("  - &amp;OrganizationID",TEXT($A3337,"0000"),
" {","OrganizationTypeCV:  ",CHAR(34),INDEX(Organizations[Organization Type '[CV']],$A3337),CHAR(34),
", OrganizationCode:  ",CHAR(34),INDEX(Organizations[Organization Code],$A3337),CHAR(34),
", OrganizationName:  ",CHAR(34),INDEX(Organizations[Organization Name],$A3337),CHAR(34),
", OrganizationDescription:  ",CHAR(34),INDEX(Organizations[Organization Description],$A3337),CHAR(34),
", OrganizationLink:  ",CHAR(34),INDEX(Organizations[Organization Link],$A3337),CHAR(34),"}"))</f>
        <v>#REF!</v>
      </c>
      <c r="F3337" t="e">
        <f>IF(INDEX(People[First Name],$A3337)="","",
CONCATENATE("  - &amp;AffiliationID",TEXT($A3337,"0000"),
" {PersonID: *PersonID",TEXT($A3337,"0000"),
", OrganizationID: *OrganizationID",TEXT(MATCH(INDEX(People[Organization Name],$A3337),Organizations[Organization Name],0),"0000"),
", IsPrimaryOrganizationContact: , AffiliationStartDate: , AffiliationEndDate: , PrimaryPhone: ",
", PrimaryEmail: ",CHAR(34),INDEX(People[Primary Email],$A3337),CHAR(34),
", PrimaryAddress: ",CHAR(34),INDEX(People[Primary Address],$A3337),CHAR(34),
", PersonLink: }"))</f>
        <v>#REF!</v>
      </c>
      <c r="H3337" t="e">
        <f>IF(COUNTA(CitationInformation)=0,"",IF(INDEX(AuthorList[Author Name],$A3337)="","",
CONCATENATE("  - &amp;AuthorListID",TEXT($A3337,"0000"),
"  {CitationID: *CitationID0001",
", PersonID: *PersonID",TEXT(MATCH(INDEX(AuthorList[Author Name],$A3337),People[Full Name],0),"0000"),
", AuthorOrder: ",INDEX(AuthorList[Author Number],$A3337),"}")))</f>
        <v>#REF!</v>
      </c>
      <c r="K3337" t="e">
        <f>IF(INDEX(SamplingFeatures[Feature Code],$A3337)="","",
CONCATENATE("  - &amp;SamplingFeatureID",TEXT($A3337,"0000"),
" {","SamplingFeatureUUID:  ",CHAR(34),INDEX(SamplingFeatures[Sampling Feature UUID],$A3337),CHAR(34),
", SamplingFeatureTypeCV:  ",CHAR(34),INDEX(SamplingFeatures[Sampling Feature Type],$A3337),CHAR(34),
", SamplingFeatureCode:  ",CHAR(34),INDEX(SamplingFeatures[Feature Code],$A3337),CHAR(34),
", SamplingFeatureName:  ",CHAR(34),INDEX(SamplingFeatures[Feature Name],$A3337),CHAR(34),
", SamplingFeatureDescription:  ",CHAR(34),INDEX(SamplingFeatures[Feature Description],$A3337),CHAR(34),
", SamplingFeatureGeotypeCV:  ",CHAR(34),INDEX(SamplingFeatures[Feature Geo Type],$A3337),CHAR(34),
", FeatureGeometry:  ",CHAR(34),INDEX(SamplingFeatures[Feature Geometry],$A3337),CHAR(34),
", Elevation_m:  ",CHAR(34),INDEX(SamplingFeatures[Elevation_m],$A3337),CHAR(34),
", ElevationDatumCV:  ",CHAR(34),ElevationDatum,CHAR(34),"}"))</f>
        <v>#REF!</v>
      </c>
      <c r="L3337" t="e">
        <f>IF(INDEX(SamplingFeatures[Sampling Feature Type],$A3337)&lt;&gt;"Site","",
CONCATENATE("  - &amp;SiteID",TEXT(SUMPRODUCT(--($L$3:$L3336&lt;&gt;"")),"0000"),
" {","SamplingFeatureID:  *SamplingFeatureID",TEXT($A3337,"0000"),
", SiteTypeCV:  ",CHAR(34),INDEX(Sites[Site Type],$A3337),CHAR(34),
", Latitude:  ",INDEX(Sites[Latitude],$A3337),
", Longitude:  ",INDEX(Sites[Longitude],$A3337),
", SRSName:  ",CHAR(34),LatLonDatum,CHAR(34),"}"))</f>
        <v>#REF!</v>
      </c>
      <c r="M3337" t="e">
        <f>IF(INDEX(SamplingFeatures[Sampling Feature Type],$A3337)&lt;&gt;"Specimen","",
CONCATENATE("  - &amp;SpecimenID",TEXT(SUMPRODUCT(--($M$3:$M3336&lt;&gt;"")),"0000"),
" {","SamplingFeatureID:  *SamplingFeatureID",TEXT($A3337,"0000"),
", SpecimenTypeCV:  ",CHAR(34),INDEX(Specimens[Specimen Type],$A3337),CHAR(34),
", SpecimenMediumCV:  ",INDEX(Specimens[Specimen Medium],$A3337),
", IsFieldSpecimen:  ",CHAR(34),INDEX(Specimens[Is Field Specimen?],$A3337),CHAR(34),"}"))</f>
        <v>#REF!</v>
      </c>
      <c r="N3337" t="e">
        <f>IF(COUNTA(SpatialOffsets[])=0,"", IF(INDEX(SpatialOffsets[Spatial Offset Type],$A3337)="","",
CONCATENATE("  - &amp;SpatialOffsetID",TEXT($A3337,"0000"),
" {","SpatialOffsetTypeCV:  ",CHAR(34),INDEX(SpatialOffsets[Spatial Offset Type],$A3337),CHAR(34),
", Offset1Value:  ",INDEX(SpatialOffsets[Offset 1 Value],$A3337),
", Offset1UnitID:  ",CHAR(34),INDEX(SpatialOffsets[Offset 1 Unit],$A3337),CHAR(34),
", Offset2Value:  ",INDEX(SpatialOffsets[Offset 2 Value],$A3337),
", Offset2UnitID:  ",CHAR(34),INDEX(SpatialOffsets[Offset 2 Unit],$A3337),CHAR(34),
", Offset3Value:  ",INDEX(SpatialOffsets[Offset 3 Value],$A3337),
", Offset3UnitID:  ",CHAR(34),INDEX(SpatialOffsets[Offset 3 Unit],$A3337),CHAR(34),,"}")))</f>
        <v>#REF!</v>
      </c>
      <c r="O3337" t="e">
        <f>IF(COUNTA(RelatedFeatures[])=0,"", IF(INDEX(RelatedFeatures[First Sampling Feature Code],$A3337)="","",
CONCATENATE("  - &amp;RelationID",TEXT($A3337,"0000"),
" {","SamplingFeatureID:  *SamplingFeatureID",TEXT(MATCH(INDEX(RelatedFeatures[First Sampling Feature Code],$A3337),SamplingFeatures[Feature Code],0),"0000"),
", RelationshipTypeCV:  ",CHAR(34),INDEX(RelatedFeatures[Relationship Type],$A3337),CHAR(34),
", RelatedFeatureID: *SamplingFeatureID",TEXT(MATCH(INDEX(RelatedFeatures[Second Sampling Feature Code],$A3337),SamplingFeatures[Feature Code],0),"0000"),
", SpatialOffsetID:  ",IF(INDEX(RelatedFeatures[Offset Number],$A3337)="","",CONCATENATE("*SpatialOffsetID",TEXT(INDEX(RelatedFeatures[Offset Number],$A3337),"0000"))),"}")))</f>
        <v>#REF!</v>
      </c>
      <c r="P3337" t="e">
        <f>IF(INDEX(Methods[Method Type],$A3337)="","",
CONCATENATE("  - &amp;MethodID",TEXT($A3337,"0000"),
" {","MethodTypeCV:  ",CHAR(34),INDEX(Methods[Method Type],$A3337),CHAR(34),
", MethodCode:  ",CHAR(34),INDEX(Methods[Method Code],$A3337),CHAR(34),
", MethodName:  ",CHAR(34),INDEX(Methods[Method Name],$A3337),CHAR(34),
", MethodDescription:  ",CHAR(34),INDEX(Methods[Method Description],$A3337),CHAR(34),
", MethodLink:  ",CHAR(34),INDEX(Methods[Method Link],$A3337),CHAR(34),
", OrganizationID: *OrganizationID",TEXT(MATCH(INDEX(Methods[Organization Name],$A3337),Organizations[Organization Name],0),"0000"),"}"))</f>
        <v>#REF!</v>
      </c>
      <c r="Q3337" t="e">
        <f>IF(INDEX(Variables[Variable Type],$A3337)="","",
CONCATENATE("  - &amp;VariableID",TEXT($A3337,"0000"),
" {","VariableTypeCV:  ",CHAR(34),INDEX(Variables[Variable Type],$A3337),CHAR(34),
", VariableCode:  ",CHAR(34),INDEX(Variables[Variable Code],$A3337),CHAR(34),
", VariableNameCV:  ",CHAR(34),INDEX(Variables[Variable Name],$A3337),CHAR(34),
", VariableDefinition:  ",CHAR(34),INDEX(Variables[Variable Definition],$A3337),CHAR(34),
", SpecciationCV:  ",CHAR(34),INDEX(Variables[Speciation],$A3337),CHAR(34),
", NoDataValue:  ",CHAR(34),INDEX(Variables[No Data Value],$A3337),CHAR(34),"}"))</f>
        <v>#REF!</v>
      </c>
    </row>
    <row r="3338" spans="1:17" x14ac:dyDescent="0.25">
      <c r="A3338">
        <v>3335</v>
      </c>
      <c r="D3338" t="e">
        <f>IF(INDEX(People[First Name],$A3338)="","",
CONCATENATE("  - &amp;PersonID",TEXT($A3338,"0000"),
" {","PersonFirstName:  ",CHAR(34),INDEX(People[First Name],$A3338),CHAR(34),
", PersonMiddleName:  ",CHAR(34),INDEX(People[Middle Name],$A3338),CHAR(34),
", PersonLastName:  ",CHAR(34),INDEX(People[Last Name],$A3338),CHAR(34),"}"))</f>
        <v>#REF!</v>
      </c>
      <c r="E3338" t="e">
        <f>IF(INDEX(Organizations[Organization Type '[CV']],$A3338)="","",
CONCATENATE("  - &amp;OrganizationID",TEXT($A3338,"0000"),
" {","OrganizationTypeCV:  ",CHAR(34),INDEX(Organizations[Organization Type '[CV']],$A3338),CHAR(34),
", OrganizationCode:  ",CHAR(34),INDEX(Organizations[Organization Code],$A3338),CHAR(34),
", OrganizationName:  ",CHAR(34),INDEX(Organizations[Organization Name],$A3338),CHAR(34),
", OrganizationDescription:  ",CHAR(34),INDEX(Organizations[Organization Description],$A3338),CHAR(34),
", OrganizationLink:  ",CHAR(34),INDEX(Organizations[Organization Link],$A3338),CHAR(34),"}"))</f>
        <v>#REF!</v>
      </c>
      <c r="F3338" t="e">
        <f>IF(INDEX(People[First Name],$A3338)="","",
CONCATENATE("  - &amp;AffiliationID",TEXT($A3338,"0000"),
" {PersonID: *PersonID",TEXT($A3338,"0000"),
", OrganizationID: *OrganizationID",TEXT(MATCH(INDEX(People[Organization Name],$A3338),Organizations[Organization Name],0),"0000"),
", IsPrimaryOrganizationContact: , AffiliationStartDate: , AffiliationEndDate: , PrimaryPhone: ",
", PrimaryEmail: ",CHAR(34),INDEX(People[Primary Email],$A3338),CHAR(34),
", PrimaryAddress: ",CHAR(34),INDEX(People[Primary Address],$A3338),CHAR(34),
", PersonLink: }"))</f>
        <v>#REF!</v>
      </c>
      <c r="H3338" t="e">
        <f>IF(COUNTA(CitationInformation)=0,"",IF(INDEX(AuthorList[Author Name],$A3338)="","",
CONCATENATE("  - &amp;AuthorListID",TEXT($A3338,"0000"),
"  {CitationID: *CitationID0001",
", PersonID: *PersonID",TEXT(MATCH(INDEX(AuthorList[Author Name],$A3338),People[Full Name],0),"0000"),
", AuthorOrder: ",INDEX(AuthorList[Author Number],$A3338),"}")))</f>
        <v>#REF!</v>
      </c>
      <c r="K3338" t="e">
        <f>IF(INDEX(SamplingFeatures[Feature Code],$A3338)="","",
CONCATENATE("  - &amp;SamplingFeatureID",TEXT($A3338,"0000"),
" {","SamplingFeatureUUID:  ",CHAR(34),INDEX(SamplingFeatures[Sampling Feature UUID],$A3338),CHAR(34),
", SamplingFeatureTypeCV:  ",CHAR(34),INDEX(SamplingFeatures[Sampling Feature Type],$A3338),CHAR(34),
", SamplingFeatureCode:  ",CHAR(34),INDEX(SamplingFeatures[Feature Code],$A3338),CHAR(34),
", SamplingFeatureName:  ",CHAR(34),INDEX(SamplingFeatures[Feature Name],$A3338),CHAR(34),
", SamplingFeatureDescription:  ",CHAR(34),INDEX(SamplingFeatures[Feature Description],$A3338),CHAR(34),
", SamplingFeatureGeotypeCV:  ",CHAR(34),INDEX(SamplingFeatures[Feature Geo Type],$A3338),CHAR(34),
", FeatureGeometry:  ",CHAR(34),INDEX(SamplingFeatures[Feature Geometry],$A3338),CHAR(34),
", Elevation_m:  ",CHAR(34),INDEX(SamplingFeatures[Elevation_m],$A3338),CHAR(34),
", ElevationDatumCV:  ",CHAR(34),ElevationDatum,CHAR(34),"}"))</f>
        <v>#REF!</v>
      </c>
      <c r="L3338" t="e">
        <f>IF(INDEX(SamplingFeatures[Sampling Feature Type],$A3338)&lt;&gt;"Site","",
CONCATENATE("  - &amp;SiteID",TEXT(SUMPRODUCT(--($L$3:$L3337&lt;&gt;"")),"0000"),
" {","SamplingFeatureID:  *SamplingFeatureID",TEXT($A3338,"0000"),
", SiteTypeCV:  ",CHAR(34),INDEX(Sites[Site Type],$A3338),CHAR(34),
", Latitude:  ",INDEX(Sites[Latitude],$A3338),
", Longitude:  ",INDEX(Sites[Longitude],$A3338),
", SRSName:  ",CHAR(34),LatLonDatum,CHAR(34),"}"))</f>
        <v>#REF!</v>
      </c>
      <c r="M3338" t="e">
        <f>IF(INDEX(SamplingFeatures[Sampling Feature Type],$A3338)&lt;&gt;"Specimen","",
CONCATENATE("  - &amp;SpecimenID",TEXT(SUMPRODUCT(--($M$3:$M3337&lt;&gt;"")),"0000"),
" {","SamplingFeatureID:  *SamplingFeatureID",TEXT($A3338,"0000"),
", SpecimenTypeCV:  ",CHAR(34),INDEX(Specimens[Specimen Type],$A3338),CHAR(34),
", SpecimenMediumCV:  ",INDEX(Specimens[Specimen Medium],$A3338),
", IsFieldSpecimen:  ",CHAR(34),INDEX(Specimens[Is Field Specimen?],$A3338),CHAR(34),"}"))</f>
        <v>#REF!</v>
      </c>
      <c r="N3338" t="e">
        <f>IF(COUNTA(SpatialOffsets[])=0,"", IF(INDEX(SpatialOffsets[Spatial Offset Type],$A3338)="","",
CONCATENATE("  - &amp;SpatialOffsetID",TEXT($A3338,"0000"),
" {","SpatialOffsetTypeCV:  ",CHAR(34),INDEX(SpatialOffsets[Spatial Offset Type],$A3338),CHAR(34),
", Offset1Value:  ",INDEX(SpatialOffsets[Offset 1 Value],$A3338),
", Offset1UnitID:  ",CHAR(34),INDEX(SpatialOffsets[Offset 1 Unit],$A3338),CHAR(34),
", Offset2Value:  ",INDEX(SpatialOffsets[Offset 2 Value],$A3338),
", Offset2UnitID:  ",CHAR(34),INDEX(SpatialOffsets[Offset 2 Unit],$A3338),CHAR(34),
", Offset3Value:  ",INDEX(SpatialOffsets[Offset 3 Value],$A3338),
", Offset3UnitID:  ",CHAR(34),INDEX(SpatialOffsets[Offset 3 Unit],$A3338),CHAR(34),,"}")))</f>
        <v>#REF!</v>
      </c>
      <c r="O3338" t="e">
        <f>IF(COUNTA(RelatedFeatures[])=0,"", IF(INDEX(RelatedFeatures[First Sampling Feature Code],$A3338)="","",
CONCATENATE("  - &amp;RelationID",TEXT($A3338,"0000"),
" {","SamplingFeatureID:  *SamplingFeatureID",TEXT(MATCH(INDEX(RelatedFeatures[First Sampling Feature Code],$A3338),SamplingFeatures[Feature Code],0),"0000"),
", RelationshipTypeCV:  ",CHAR(34),INDEX(RelatedFeatures[Relationship Type],$A3338),CHAR(34),
", RelatedFeatureID: *SamplingFeatureID",TEXT(MATCH(INDEX(RelatedFeatures[Second Sampling Feature Code],$A3338),SamplingFeatures[Feature Code],0),"0000"),
", SpatialOffsetID:  ",IF(INDEX(RelatedFeatures[Offset Number],$A3338)="","",CONCATENATE("*SpatialOffsetID",TEXT(INDEX(RelatedFeatures[Offset Number],$A3338),"0000"))),"}")))</f>
        <v>#REF!</v>
      </c>
      <c r="P3338" t="e">
        <f>IF(INDEX(Methods[Method Type],$A3338)="","",
CONCATENATE("  - &amp;MethodID",TEXT($A3338,"0000"),
" {","MethodTypeCV:  ",CHAR(34),INDEX(Methods[Method Type],$A3338),CHAR(34),
", MethodCode:  ",CHAR(34),INDEX(Methods[Method Code],$A3338),CHAR(34),
", MethodName:  ",CHAR(34),INDEX(Methods[Method Name],$A3338),CHAR(34),
", MethodDescription:  ",CHAR(34),INDEX(Methods[Method Description],$A3338),CHAR(34),
", MethodLink:  ",CHAR(34),INDEX(Methods[Method Link],$A3338),CHAR(34),
", OrganizationID: *OrganizationID",TEXT(MATCH(INDEX(Methods[Organization Name],$A3338),Organizations[Organization Name],0),"0000"),"}"))</f>
        <v>#REF!</v>
      </c>
      <c r="Q3338" t="e">
        <f>IF(INDEX(Variables[Variable Type],$A3338)="","",
CONCATENATE("  - &amp;VariableID",TEXT($A3338,"0000"),
" {","VariableTypeCV:  ",CHAR(34),INDEX(Variables[Variable Type],$A3338),CHAR(34),
", VariableCode:  ",CHAR(34),INDEX(Variables[Variable Code],$A3338),CHAR(34),
", VariableNameCV:  ",CHAR(34),INDEX(Variables[Variable Name],$A3338),CHAR(34),
", VariableDefinition:  ",CHAR(34),INDEX(Variables[Variable Definition],$A3338),CHAR(34),
", SpecciationCV:  ",CHAR(34),INDEX(Variables[Speciation],$A3338),CHAR(34),
", NoDataValue:  ",CHAR(34),INDEX(Variables[No Data Value],$A3338),CHAR(34),"}"))</f>
        <v>#REF!</v>
      </c>
    </row>
    <row r="3339" spans="1:17" x14ac:dyDescent="0.25">
      <c r="A3339">
        <v>3336</v>
      </c>
      <c r="D3339" t="e">
        <f>IF(INDEX(People[First Name],$A3339)="","",
CONCATENATE("  - &amp;PersonID",TEXT($A3339,"0000"),
" {","PersonFirstName:  ",CHAR(34),INDEX(People[First Name],$A3339),CHAR(34),
", PersonMiddleName:  ",CHAR(34),INDEX(People[Middle Name],$A3339),CHAR(34),
", PersonLastName:  ",CHAR(34),INDEX(People[Last Name],$A3339),CHAR(34),"}"))</f>
        <v>#REF!</v>
      </c>
      <c r="E3339" t="e">
        <f>IF(INDEX(Organizations[Organization Type '[CV']],$A3339)="","",
CONCATENATE("  - &amp;OrganizationID",TEXT($A3339,"0000"),
" {","OrganizationTypeCV:  ",CHAR(34),INDEX(Organizations[Organization Type '[CV']],$A3339),CHAR(34),
", OrganizationCode:  ",CHAR(34),INDEX(Organizations[Organization Code],$A3339),CHAR(34),
", OrganizationName:  ",CHAR(34),INDEX(Organizations[Organization Name],$A3339),CHAR(34),
", OrganizationDescription:  ",CHAR(34),INDEX(Organizations[Organization Description],$A3339),CHAR(34),
", OrganizationLink:  ",CHAR(34),INDEX(Organizations[Organization Link],$A3339),CHAR(34),"}"))</f>
        <v>#REF!</v>
      </c>
      <c r="F3339" t="e">
        <f>IF(INDEX(People[First Name],$A3339)="","",
CONCATENATE("  - &amp;AffiliationID",TEXT($A3339,"0000"),
" {PersonID: *PersonID",TEXT($A3339,"0000"),
", OrganizationID: *OrganizationID",TEXT(MATCH(INDEX(People[Organization Name],$A3339),Organizations[Organization Name],0),"0000"),
", IsPrimaryOrganizationContact: , AffiliationStartDate: , AffiliationEndDate: , PrimaryPhone: ",
", PrimaryEmail: ",CHAR(34),INDEX(People[Primary Email],$A3339),CHAR(34),
", PrimaryAddress: ",CHAR(34),INDEX(People[Primary Address],$A3339),CHAR(34),
", PersonLink: }"))</f>
        <v>#REF!</v>
      </c>
      <c r="H3339" t="e">
        <f>IF(COUNTA(CitationInformation)=0,"",IF(INDEX(AuthorList[Author Name],$A3339)="","",
CONCATENATE("  - &amp;AuthorListID",TEXT($A3339,"0000"),
"  {CitationID: *CitationID0001",
", PersonID: *PersonID",TEXT(MATCH(INDEX(AuthorList[Author Name],$A3339),People[Full Name],0),"0000"),
", AuthorOrder: ",INDEX(AuthorList[Author Number],$A3339),"}")))</f>
        <v>#REF!</v>
      </c>
      <c r="K3339" t="e">
        <f>IF(INDEX(SamplingFeatures[Feature Code],$A3339)="","",
CONCATENATE("  - &amp;SamplingFeatureID",TEXT($A3339,"0000"),
" {","SamplingFeatureUUID:  ",CHAR(34),INDEX(SamplingFeatures[Sampling Feature UUID],$A3339),CHAR(34),
", SamplingFeatureTypeCV:  ",CHAR(34),INDEX(SamplingFeatures[Sampling Feature Type],$A3339),CHAR(34),
", SamplingFeatureCode:  ",CHAR(34),INDEX(SamplingFeatures[Feature Code],$A3339),CHAR(34),
", SamplingFeatureName:  ",CHAR(34),INDEX(SamplingFeatures[Feature Name],$A3339),CHAR(34),
", SamplingFeatureDescription:  ",CHAR(34),INDEX(SamplingFeatures[Feature Description],$A3339),CHAR(34),
", SamplingFeatureGeotypeCV:  ",CHAR(34),INDEX(SamplingFeatures[Feature Geo Type],$A3339),CHAR(34),
", FeatureGeometry:  ",CHAR(34),INDEX(SamplingFeatures[Feature Geometry],$A3339),CHAR(34),
", Elevation_m:  ",CHAR(34),INDEX(SamplingFeatures[Elevation_m],$A3339),CHAR(34),
", ElevationDatumCV:  ",CHAR(34),ElevationDatum,CHAR(34),"}"))</f>
        <v>#REF!</v>
      </c>
      <c r="L3339" t="e">
        <f>IF(INDEX(SamplingFeatures[Sampling Feature Type],$A3339)&lt;&gt;"Site","",
CONCATENATE("  - &amp;SiteID",TEXT(SUMPRODUCT(--($L$3:$L3338&lt;&gt;"")),"0000"),
" {","SamplingFeatureID:  *SamplingFeatureID",TEXT($A3339,"0000"),
", SiteTypeCV:  ",CHAR(34),INDEX(Sites[Site Type],$A3339),CHAR(34),
", Latitude:  ",INDEX(Sites[Latitude],$A3339),
", Longitude:  ",INDEX(Sites[Longitude],$A3339),
", SRSName:  ",CHAR(34),LatLonDatum,CHAR(34),"}"))</f>
        <v>#REF!</v>
      </c>
      <c r="M3339" t="e">
        <f>IF(INDEX(SamplingFeatures[Sampling Feature Type],$A3339)&lt;&gt;"Specimen","",
CONCATENATE("  - &amp;SpecimenID",TEXT(SUMPRODUCT(--($M$3:$M3338&lt;&gt;"")),"0000"),
" {","SamplingFeatureID:  *SamplingFeatureID",TEXT($A3339,"0000"),
", SpecimenTypeCV:  ",CHAR(34),INDEX(Specimens[Specimen Type],$A3339),CHAR(34),
", SpecimenMediumCV:  ",INDEX(Specimens[Specimen Medium],$A3339),
", IsFieldSpecimen:  ",CHAR(34),INDEX(Specimens[Is Field Specimen?],$A3339),CHAR(34),"}"))</f>
        <v>#REF!</v>
      </c>
      <c r="N3339" t="e">
        <f>IF(COUNTA(SpatialOffsets[])=0,"", IF(INDEX(SpatialOffsets[Spatial Offset Type],$A3339)="","",
CONCATENATE("  - &amp;SpatialOffsetID",TEXT($A3339,"0000"),
" {","SpatialOffsetTypeCV:  ",CHAR(34),INDEX(SpatialOffsets[Spatial Offset Type],$A3339),CHAR(34),
", Offset1Value:  ",INDEX(SpatialOffsets[Offset 1 Value],$A3339),
", Offset1UnitID:  ",CHAR(34),INDEX(SpatialOffsets[Offset 1 Unit],$A3339),CHAR(34),
", Offset2Value:  ",INDEX(SpatialOffsets[Offset 2 Value],$A3339),
", Offset2UnitID:  ",CHAR(34),INDEX(SpatialOffsets[Offset 2 Unit],$A3339),CHAR(34),
", Offset3Value:  ",INDEX(SpatialOffsets[Offset 3 Value],$A3339),
", Offset3UnitID:  ",CHAR(34),INDEX(SpatialOffsets[Offset 3 Unit],$A3339),CHAR(34),,"}")))</f>
        <v>#REF!</v>
      </c>
      <c r="O3339" t="e">
        <f>IF(COUNTA(RelatedFeatures[])=0,"", IF(INDEX(RelatedFeatures[First Sampling Feature Code],$A3339)="","",
CONCATENATE("  - &amp;RelationID",TEXT($A3339,"0000"),
" {","SamplingFeatureID:  *SamplingFeatureID",TEXT(MATCH(INDEX(RelatedFeatures[First Sampling Feature Code],$A3339),SamplingFeatures[Feature Code],0),"0000"),
", RelationshipTypeCV:  ",CHAR(34),INDEX(RelatedFeatures[Relationship Type],$A3339),CHAR(34),
", RelatedFeatureID: *SamplingFeatureID",TEXT(MATCH(INDEX(RelatedFeatures[Second Sampling Feature Code],$A3339),SamplingFeatures[Feature Code],0),"0000"),
", SpatialOffsetID:  ",IF(INDEX(RelatedFeatures[Offset Number],$A3339)="","",CONCATENATE("*SpatialOffsetID",TEXT(INDEX(RelatedFeatures[Offset Number],$A3339),"0000"))),"}")))</f>
        <v>#REF!</v>
      </c>
      <c r="P3339" t="e">
        <f>IF(INDEX(Methods[Method Type],$A3339)="","",
CONCATENATE("  - &amp;MethodID",TEXT($A3339,"0000"),
" {","MethodTypeCV:  ",CHAR(34),INDEX(Methods[Method Type],$A3339),CHAR(34),
", MethodCode:  ",CHAR(34),INDEX(Methods[Method Code],$A3339),CHAR(34),
", MethodName:  ",CHAR(34),INDEX(Methods[Method Name],$A3339),CHAR(34),
", MethodDescription:  ",CHAR(34),INDEX(Methods[Method Description],$A3339),CHAR(34),
", MethodLink:  ",CHAR(34),INDEX(Methods[Method Link],$A3339),CHAR(34),
", OrganizationID: *OrganizationID",TEXT(MATCH(INDEX(Methods[Organization Name],$A3339),Organizations[Organization Name],0),"0000"),"}"))</f>
        <v>#REF!</v>
      </c>
      <c r="Q3339" t="e">
        <f>IF(INDEX(Variables[Variable Type],$A3339)="","",
CONCATENATE("  - &amp;VariableID",TEXT($A3339,"0000"),
" {","VariableTypeCV:  ",CHAR(34),INDEX(Variables[Variable Type],$A3339),CHAR(34),
", VariableCode:  ",CHAR(34),INDEX(Variables[Variable Code],$A3339),CHAR(34),
", VariableNameCV:  ",CHAR(34),INDEX(Variables[Variable Name],$A3339),CHAR(34),
", VariableDefinition:  ",CHAR(34),INDEX(Variables[Variable Definition],$A3339),CHAR(34),
", SpecciationCV:  ",CHAR(34),INDEX(Variables[Speciation],$A3339),CHAR(34),
", NoDataValue:  ",CHAR(34),INDEX(Variables[No Data Value],$A3339),CHAR(34),"}"))</f>
        <v>#REF!</v>
      </c>
    </row>
    <row r="3340" spans="1:17" x14ac:dyDescent="0.25">
      <c r="A3340">
        <v>3337</v>
      </c>
      <c r="D3340" t="e">
        <f>IF(INDEX(People[First Name],$A3340)="","",
CONCATENATE("  - &amp;PersonID",TEXT($A3340,"0000"),
" {","PersonFirstName:  ",CHAR(34),INDEX(People[First Name],$A3340),CHAR(34),
", PersonMiddleName:  ",CHAR(34),INDEX(People[Middle Name],$A3340),CHAR(34),
", PersonLastName:  ",CHAR(34),INDEX(People[Last Name],$A3340),CHAR(34),"}"))</f>
        <v>#REF!</v>
      </c>
      <c r="E3340" t="e">
        <f>IF(INDEX(Organizations[Organization Type '[CV']],$A3340)="","",
CONCATENATE("  - &amp;OrganizationID",TEXT($A3340,"0000"),
" {","OrganizationTypeCV:  ",CHAR(34),INDEX(Organizations[Organization Type '[CV']],$A3340),CHAR(34),
", OrganizationCode:  ",CHAR(34),INDEX(Organizations[Organization Code],$A3340),CHAR(34),
", OrganizationName:  ",CHAR(34),INDEX(Organizations[Organization Name],$A3340),CHAR(34),
", OrganizationDescription:  ",CHAR(34),INDEX(Organizations[Organization Description],$A3340),CHAR(34),
", OrganizationLink:  ",CHAR(34),INDEX(Organizations[Organization Link],$A3340),CHAR(34),"}"))</f>
        <v>#REF!</v>
      </c>
      <c r="F3340" t="e">
        <f>IF(INDEX(People[First Name],$A3340)="","",
CONCATENATE("  - &amp;AffiliationID",TEXT($A3340,"0000"),
" {PersonID: *PersonID",TEXT($A3340,"0000"),
", OrganizationID: *OrganizationID",TEXT(MATCH(INDEX(People[Organization Name],$A3340),Organizations[Organization Name],0),"0000"),
", IsPrimaryOrganizationContact: , AffiliationStartDate: , AffiliationEndDate: , PrimaryPhone: ",
", PrimaryEmail: ",CHAR(34),INDEX(People[Primary Email],$A3340),CHAR(34),
", PrimaryAddress: ",CHAR(34),INDEX(People[Primary Address],$A3340),CHAR(34),
", PersonLink: }"))</f>
        <v>#REF!</v>
      </c>
      <c r="H3340" t="e">
        <f>IF(COUNTA(CitationInformation)=0,"",IF(INDEX(AuthorList[Author Name],$A3340)="","",
CONCATENATE("  - &amp;AuthorListID",TEXT($A3340,"0000"),
"  {CitationID: *CitationID0001",
", PersonID: *PersonID",TEXT(MATCH(INDEX(AuthorList[Author Name],$A3340),People[Full Name],0),"0000"),
", AuthorOrder: ",INDEX(AuthorList[Author Number],$A3340),"}")))</f>
        <v>#REF!</v>
      </c>
      <c r="K3340" t="e">
        <f>IF(INDEX(SamplingFeatures[Feature Code],$A3340)="","",
CONCATENATE("  - &amp;SamplingFeatureID",TEXT($A3340,"0000"),
" {","SamplingFeatureUUID:  ",CHAR(34),INDEX(SamplingFeatures[Sampling Feature UUID],$A3340),CHAR(34),
", SamplingFeatureTypeCV:  ",CHAR(34),INDEX(SamplingFeatures[Sampling Feature Type],$A3340),CHAR(34),
", SamplingFeatureCode:  ",CHAR(34),INDEX(SamplingFeatures[Feature Code],$A3340),CHAR(34),
", SamplingFeatureName:  ",CHAR(34),INDEX(SamplingFeatures[Feature Name],$A3340),CHAR(34),
", SamplingFeatureDescription:  ",CHAR(34),INDEX(SamplingFeatures[Feature Description],$A3340),CHAR(34),
", SamplingFeatureGeotypeCV:  ",CHAR(34),INDEX(SamplingFeatures[Feature Geo Type],$A3340),CHAR(34),
", FeatureGeometry:  ",CHAR(34),INDEX(SamplingFeatures[Feature Geometry],$A3340),CHAR(34),
", Elevation_m:  ",CHAR(34),INDEX(SamplingFeatures[Elevation_m],$A3340),CHAR(34),
", ElevationDatumCV:  ",CHAR(34),ElevationDatum,CHAR(34),"}"))</f>
        <v>#REF!</v>
      </c>
      <c r="L3340" t="e">
        <f>IF(INDEX(SamplingFeatures[Sampling Feature Type],$A3340)&lt;&gt;"Site","",
CONCATENATE("  - &amp;SiteID",TEXT(SUMPRODUCT(--($L$3:$L3339&lt;&gt;"")),"0000"),
" {","SamplingFeatureID:  *SamplingFeatureID",TEXT($A3340,"0000"),
", SiteTypeCV:  ",CHAR(34),INDEX(Sites[Site Type],$A3340),CHAR(34),
", Latitude:  ",INDEX(Sites[Latitude],$A3340),
", Longitude:  ",INDEX(Sites[Longitude],$A3340),
", SRSName:  ",CHAR(34),LatLonDatum,CHAR(34),"}"))</f>
        <v>#REF!</v>
      </c>
      <c r="M3340" t="e">
        <f>IF(INDEX(SamplingFeatures[Sampling Feature Type],$A3340)&lt;&gt;"Specimen","",
CONCATENATE("  - &amp;SpecimenID",TEXT(SUMPRODUCT(--($M$3:$M3339&lt;&gt;"")),"0000"),
" {","SamplingFeatureID:  *SamplingFeatureID",TEXT($A3340,"0000"),
", SpecimenTypeCV:  ",CHAR(34),INDEX(Specimens[Specimen Type],$A3340),CHAR(34),
", SpecimenMediumCV:  ",INDEX(Specimens[Specimen Medium],$A3340),
", IsFieldSpecimen:  ",CHAR(34),INDEX(Specimens[Is Field Specimen?],$A3340),CHAR(34),"}"))</f>
        <v>#REF!</v>
      </c>
      <c r="N3340" t="e">
        <f>IF(COUNTA(SpatialOffsets[])=0,"", IF(INDEX(SpatialOffsets[Spatial Offset Type],$A3340)="","",
CONCATENATE("  - &amp;SpatialOffsetID",TEXT($A3340,"0000"),
" {","SpatialOffsetTypeCV:  ",CHAR(34),INDEX(SpatialOffsets[Spatial Offset Type],$A3340),CHAR(34),
", Offset1Value:  ",INDEX(SpatialOffsets[Offset 1 Value],$A3340),
", Offset1UnitID:  ",CHAR(34),INDEX(SpatialOffsets[Offset 1 Unit],$A3340),CHAR(34),
", Offset2Value:  ",INDEX(SpatialOffsets[Offset 2 Value],$A3340),
", Offset2UnitID:  ",CHAR(34),INDEX(SpatialOffsets[Offset 2 Unit],$A3340),CHAR(34),
", Offset3Value:  ",INDEX(SpatialOffsets[Offset 3 Value],$A3340),
", Offset3UnitID:  ",CHAR(34),INDEX(SpatialOffsets[Offset 3 Unit],$A3340),CHAR(34),,"}")))</f>
        <v>#REF!</v>
      </c>
      <c r="O3340" t="e">
        <f>IF(COUNTA(RelatedFeatures[])=0,"", IF(INDEX(RelatedFeatures[First Sampling Feature Code],$A3340)="","",
CONCATENATE("  - &amp;RelationID",TEXT($A3340,"0000"),
" {","SamplingFeatureID:  *SamplingFeatureID",TEXT(MATCH(INDEX(RelatedFeatures[First Sampling Feature Code],$A3340),SamplingFeatures[Feature Code],0),"0000"),
", RelationshipTypeCV:  ",CHAR(34),INDEX(RelatedFeatures[Relationship Type],$A3340),CHAR(34),
", RelatedFeatureID: *SamplingFeatureID",TEXT(MATCH(INDEX(RelatedFeatures[Second Sampling Feature Code],$A3340),SamplingFeatures[Feature Code],0),"0000"),
", SpatialOffsetID:  ",IF(INDEX(RelatedFeatures[Offset Number],$A3340)="","",CONCATENATE("*SpatialOffsetID",TEXT(INDEX(RelatedFeatures[Offset Number],$A3340),"0000"))),"}")))</f>
        <v>#REF!</v>
      </c>
      <c r="P3340" t="e">
        <f>IF(INDEX(Methods[Method Type],$A3340)="","",
CONCATENATE("  - &amp;MethodID",TEXT($A3340,"0000"),
" {","MethodTypeCV:  ",CHAR(34),INDEX(Methods[Method Type],$A3340),CHAR(34),
", MethodCode:  ",CHAR(34),INDEX(Methods[Method Code],$A3340),CHAR(34),
", MethodName:  ",CHAR(34),INDEX(Methods[Method Name],$A3340),CHAR(34),
", MethodDescription:  ",CHAR(34),INDEX(Methods[Method Description],$A3340),CHAR(34),
", MethodLink:  ",CHAR(34),INDEX(Methods[Method Link],$A3340),CHAR(34),
", OrganizationID: *OrganizationID",TEXT(MATCH(INDEX(Methods[Organization Name],$A3340),Organizations[Organization Name],0),"0000"),"}"))</f>
        <v>#REF!</v>
      </c>
      <c r="Q3340" t="e">
        <f>IF(INDEX(Variables[Variable Type],$A3340)="","",
CONCATENATE("  - &amp;VariableID",TEXT($A3340,"0000"),
" {","VariableTypeCV:  ",CHAR(34),INDEX(Variables[Variable Type],$A3340),CHAR(34),
", VariableCode:  ",CHAR(34),INDEX(Variables[Variable Code],$A3340),CHAR(34),
", VariableNameCV:  ",CHAR(34),INDEX(Variables[Variable Name],$A3340),CHAR(34),
", VariableDefinition:  ",CHAR(34),INDEX(Variables[Variable Definition],$A3340),CHAR(34),
", SpecciationCV:  ",CHAR(34),INDEX(Variables[Speciation],$A3340),CHAR(34),
", NoDataValue:  ",CHAR(34),INDEX(Variables[No Data Value],$A3340),CHAR(34),"}"))</f>
        <v>#REF!</v>
      </c>
    </row>
    <row r="3341" spans="1:17" x14ac:dyDescent="0.25">
      <c r="A3341">
        <v>3338</v>
      </c>
      <c r="D3341" t="e">
        <f>IF(INDEX(People[First Name],$A3341)="","",
CONCATENATE("  - &amp;PersonID",TEXT($A3341,"0000"),
" {","PersonFirstName:  ",CHAR(34),INDEX(People[First Name],$A3341),CHAR(34),
", PersonMiddleName:  ",CHAR(34),INDEX(People[Middle Name],$A3341),CHAR(34),
", PersonLastName:  ",CHAR(34),INDEX(People[Last Name],$A3341),CHAR(34),"}"))</f>
        <v>#REF!</v>
      </c>
      <c r="E3341" t="e">
        <f>IF(INDEX(Organizations[Organization Type '[CV']],$A3341)="","",
CONCATENATE("  - &amp;OrganizationID",TEXT($A3341,"0000"),
" {","OrganizationTypeCV:  ",CHAR(34),INDEX(Organizations[Organization Type '[CV']],$A3341),CHAR(34),
", OrganizationCode:  ",CHAR(34),INDEX(Organizations[Organization Code],$A3341),CHAR(34),
", OrganizationName:  ",CHAR(34),INDEX(Organizations[Organization Name],$A3341),CHAR(34),
", OrganizationDescription:  ",CHAR(34),INDEX(Organizations[Organization Description],$A3341),CHAR(34),
", OrganizationLink:  ",CHAR(34),INDEX(Organizations[Organization Link],$A3341),CHAR(34),"}"))</f>
        <v>#REF!</v>
      </c>
      <c r="F3341" t="e">
        <f>IF(INDEX(People[First Name],$A3341)="","",
CONCATENATE("  - &amp;AffiliationID",TEXT($A3341,"0000"),
" {PersonID: *PersonID",TEXT($A3341,"0000"),
", OrganizationID: *OrganizationID",TEXT(MATCH(INDEX(People[Organization Name],$A3341),Organizations[Organization Name],0),"0000"),
", IsPrimaryOrganizationContact: , AffiliationStartDate: , AffiliationEndDate: , PrimaryPhone: ",
", PrimaryEmail: ",CHAR(34),INDEX(People[Primary Email],$A3341),CHAR(34),
", PrimaryAddress: ",CHAR(34),INDEX(People[Primary Address],$A3341),CHAR(34),
", PersonLink: }"))</f>
        <v>#REF!</v>
      </c>
      <c r="H3341" t="e">
        <f>IF(COUNTA(CitationInformation)=0,"",IF(INDEX(AuthorList[Author Name],$A3341)="","",
CONCATENATE("  - &amp;AuthorListID",TEXT($A3341,"0000"),
"  {CitationID: *CitationID0001",
", PersonID: *PersonID",TEXT(MATCH(INDEX(AuthorList[Author Name],$A3341),People[Full Name],0),"0000"),
", AuthorOrder: ",INDEX(AuthorList[Author Number],$A3341),"}")))</f>
        <v>#REF!</v>
      </c>
      <c r="K3341" t="e">
        <f>IF(INDEX(SamplingFeatures[Feature Code],$A3341)="","",
CONCATENATE("  - &amp;SamplingFeatureID",TEXT($A3341,"0000"),
" {","SamplingFeatureUUID:  ",CHAR(34),INDEX(SamplingFeatures[Sampling Feature UUID],$A3341),CHAR(34),
", SamplingFeatureTypeCV:  ",CHAR(34),INDEX(SamplingFeatures[Sampling Feature Type],$A3341),CHAR(34),
", SamplingFeatureCode:  ",CHAR(34),INDEX(SamplingFeatures[Feature Code],$A3341),CHAR(34),
", SamplingFeatureName:  ",CHAR(34),INDEX(SamplingFeatures[Feature Name],$A3341),CHAR(34),
", SamplingFeatureDescription:  ",CHAR(34),INDEX(SamplingFeatures[Feature Description],$A3341),CHAR(34),
", SamplingFeatureGeotypeCV:  ",CHAR(34),INDEX(SamplingFeatures[Feature Geo Type],$A3341),CHAR(34),
", FeatureGeometry:  ",CHAR(34),INDEX(SamplingFeatures[Feature Geometry],$A3341),CHAR(34),
", Elevation_m:  ",CHAR(34),INDEX(SamplingFeatures[Elevation_m],$A3341),CHAR(34),
", ElevationDatumCV:  ",CHAR(34),ElevationDatum,CHAR(34),"}"))</f>
        <v>#REF!</v>
      </c>
      <c r="L3341" t="e">
        <f>IF(INDEX(SamplingFeatures[Sampling Feature Type],$A3341)&lt;&gt;"Site","",
CONCATENATE("  - &amp;SiteID",TEXT(SUMPRODUCT(--($L$3:$L3340&lt;&gt;"")),"0000"),
" {","SamplingFeatureID:  *SamplingFeatureID",TEXT($A3341,"0000"),
", SiteTypeCV:  ",CHAR(34),INDEX(Sites[Site Type],$A3341),CHAR(34),
", Latitude:  ",INDEX(Sites[Latitude],$A3341),
", Longitude:  ",INDEX(Sites[Longitude],$A3341),
", SRSName:  ",CHAR(34),LatLonDatum,CHAR(34),"}"))</f>
        <v>#REF!</v>
      </c>
      <c r="M3341" t="e">
        <f>IF(INDEX(SamplingFeatures[Sampling Feature Type],$A3341)&lt;&gt;"Specimen","",
CONCATENATE("  - &amp;SpecimenID",TEXT(SUMPRODUCT(--($M$3:$M3340&lt;&gt;"")),"0000"),
" {","SamplingFeatureID:  *SamplingFeatureID",TEXT($A3341,"0000"),
", SpecimenTypeCV:  ",CHAR(34),INDEX(Specimens[Specimen Type],$A3341),CHAR(34),
", SpecimenMediumCV:  ",INDEX(Specimens[Specimen Medium],$A3341),
", IsFieldSpecimen:  ",CHAR(34),INDEX(Specimens[Is Field Specimen?],$A3341),CHAR(34),"}"))</f>
        <v>#REF!</v>
      </c>
      <c r="N3341" t="e">
        <f>IF(COUNTA(SpatialOffsets[])=0,"", IF(INDEX(SpatialOffsets[Spatial Offset Type],$A3341)="","",
CONCATENATE("  - &amp;SpatialOffsetID",TEXT($A3341,"0000"),
" {","SpatialOffsetTypeCV:  ",CHAR(34),INDEX(SpatialOffsets[Spatial Offset Type],$A3341),CHAR(34),
", Offset1Value:  ",INDEX(SpatialOffsets[Offset 1 Value],$A3341),
", Offset1UnitID:  ",CHAR(34),INDEX(SpatialOffsets[Offset 1 Unit],$A3341),CHAR(34),
", Offset2Value:  ",INDEX(SpatialOffsets[Offset 2 Value],$A3341),
", Offset2UnitID:  ",CHAR(34),INDEX(SpatialOffsets[Offset 2 Unit],$A3341),CHAR(34),
", Offset3Value:  ",INDEX(SpatialOffsets[Offset 3 Value],$A3341),
", Offset3UnitID:  ",CHAR(34),INDEX(SpatialOffsets[Offset 3 Unit],$A3341),CHAR(34),,"}")))</f>
        <v>#REF!</v>
      </c>
      <c r="O3341" t="e">
        <f>IF(COUNTA(RelatedFeatures[])=0,"", IF(INDEX(RelatedFeatures[First Sampling Feature Code],$A3341)="","",
CONCATENATE("  - &amp;RelationID",TEXT($A3341,"0000"),
" {","SamplingFeatureID:  *SamplingFeatureID",TEXT(MATCH(INDEX(RelatedFeatures[First Sampling Feature Code],$A3341),SamplingFeatures[Feature Code],0),"0000"),
", RelationshipTypeCV:  ",CHAR(34),INDEX(RelatedFeatures[Relationship Type],$A3341),CHAR(34),
", RelatedFeatureID: *SamplingFeatureID",TEXT(MATCH(INDEX(RelatedFeatures[Second Sampling Feature Code],$A3341),SamplingFeatures[Feature Code],0),"0000"),
", SpatialOffsetID:  ",IF(INDEX(RelatedFeatures[Offset Number],$A3341)="","",CONCATENATE("*SpatialOffsetID",TEXT(INDEX(RelatedFeatures[Offset Number],$A3341),"0000"))),"}")))</f>
        <v>#REF!</v>
      </c>
      <c r="P3341" t="e">
        <f>IF(INDEX(Methods[Method Type],$A3341)="","",
CONCATENATE("  - &amp;MethodID",TEXT($A3341,"0000"),
" {","MethodTypeCV:  ",CHAR(34),INDEX(Methods[Method Type],$A3341),CHAR(34),
", MethodCode:  ",CHAR(34),INDEX(Methods[Method Code],$A3341),CHAR(34),
", MethodName:  ",CHAR(34),INDEX(Methods[Method Name],$A3341),CHAR(34),
", MethodDescription:  ",CHAR(34),INDEX(Methods[Method Description],$A3341),CHAR(34),
", MethodLink:  ",CHAR(34),INDEX(Methods[Method Link],$A3341),CHAR(34),
", OrganizationID: *OrganizationID",TEXT(MATCH(INDEX(Methods[Organization Name],$A3341),Organizations[Organization Name],0),"0000"),"}"))</f>
        <v>#REF!</v>
      </c>
      <c r="Q3341" t="e">
        <f>IF(INDEX(Variables[Variable Type],$A3341)="","",
CONCATENATE("  - &amp;VariableID",TEXT($A3341,"0000"),
" {","VariableTypeCV:  ",CHAR(34),INDEX(Variables[Variable Type],$A3341),CHAR(34),
", VariableCode:  ",CHAR(34),INDEX(Variables[Variable Code],$A3341),CHAR(34),
", VariableNameCV:  ",CHAR(34),INDEX(Variables[Variable Name],$A3341),CHAR(34),
", VariableDefinition:  ",CHAR(34),INDEX(Variables[Variable Definition],$A3341),CHAR(34),
", SpecciationCV:  ",CHAR(34),INDEX(Variables[Speciation],$A3341),CHAR(34),
", NoDataValue:  ",CHAR(34),INDEX(Variables[No Data Value],$A3341),CHAR(34),"}"))</f>
        <v>#REF!</v>
      </c>
    </row>
    <row r="3342" spans="1:17" x14ac:dyDescent="0.25">
      <c r="A3342">
        <v>3339</v>
      </c>
      <c r="D3342" t="e">
        <f>IF(INDEX(People[First Name],$A3342)="","",
CONCATENATE("  - &amp;PersonID",TEXT($A3342,"0000"),
" {","PersonFirstName:  ",CHAR(34),INDEX(People[First Name],$A3342),CHAR(34),
", PersonMiddleName:  ",CHAR(34),INDEX(People[Middle Name],$A3342),CHAR(34),
", PersonLastName:  ",CHAR(34),INDEX(People[Last Name],$A3342),CHAR(34),"}"))</f>
        <v>#REF!</v>
      </c>
      <c r="E3342" t="e">
        <f>IF(INDEX(Organizations[Organization Type '[CV']],$A3342)="","",
CONCATENATE("  - &amp;OrganizationID",TEXT($A3342,"0000"),
" {","OrganizationTypeCV:  ",CHAR(34),INDEX(Organizations[Organization Type '[CV']],$A3342),CHAR(34),
", OrganizationCode:  ",CHAR(34),INDEX(Organizations[Organization Code],$A3342),CHAR(34),
", OrganizationName:  ",CHAR(34),INDEX(Organizations[Organization Name],$A3342),CHAR(34),
", OrganizationDescription:  ",CHAR(34),INDEX(Organizations[Organization Description],$A3342),CHAR(34),
", OrganizationLink:  ",CHAR(34),INDEX(Organizations[Organization Link],$A3342),CHAR(34),"}"))</f>
        <v>#REF!</v>
      </c>
      <c r="F3342" t="e">
        <f>IF(INDEX(People[First Name],$A3342)="","",
CONCATENATE("  - &amp;AffiliationID",TEXT($A3342,"0000"),
" {PersonID: *PersonID",TEXT($A3342,"0000"),
", OrganizationID: *OrganizationID",TEXT(MATCH(INDEX(People[Organization Name],$A3342),Organizations[Organization Name],0),"0000"),
", IsPrimaryOrganizationContact: , AffiliationStartDate: , AffiliationEndDate: , PrimaryPhone: ",
", PrimaryEmail: ",CHAR(34),INDEX(People[Primary Email],$A3342),CHAR(34),
", PrimaryAddress: ",CHAR(34),INDEX(People[Primary Address],$A3342),CHAR(34),
", PersonLink: }"))</f>
        <v>#REF!</v>
      </c>
      <c r="H3342" t="e">
        <f>IF(COUNTA(CitationInformation)=0,"",IF(INDEX(AuthorList[Author Name],$A3342)="","",
CONCATENATE("  - &amp;AuthorListID",TEXT($A3342,"0000"),
"  {CitationID: *CitationID0001",
", PersonID: *PersonID",TEXT(MATCH(INDEX(AuthorList[Author Name],$A3342),People[Full Name],0),"0000"),
", AuthorOrder: ",INDEX(AuthorList[Author Number],$A3342),"}")))</f>
        <v>#REF!</v>
      </c>
      <c r="K3342" t="e">
        <f>IF(INDEX(SamplingFeatures[Feature Code],$A3342)="","",
CONCATENATE("  - &amp;SamplingFeatureID",TEXT($A3342,"0000"),
" {","SamplingFeatureUUID:  ",CHAR(34),INDEX(SamplingFeatures[Sampling Feature UUID],$A3342),CHAR(34),
", SamplingFeatureTypeCV:  ",CHAR(34),INDEX(SamplingFeatures[Sampling Feature Type],$A3342),CHAR(34),
", SamplingFeatureCode:  ",CHAR(34),INDEX(SamplingFeatures[Feature Code],$A3342),CHAR(34),
", SamplingFeatureName:  ",CHAR(34),INDEX(SamplingFeatures[Feature Name],$A3342),CHAR(34),
", SamplingFeatureDescription:  ",CHAR(34),INDEX(SamplingFeatures[Feature Description],$A3342),CHAR(34),
", SamplingFeatureGeotypeCV:  ",CHAR(34),INDEX(SamplingFeatures[Feature Geo Type],$A3342),CHAR(34),
", FeatureGeometry:  ",CHAR(34),INDEX(SamplingFeatures[Feature Geometry],$A3342),CHAR(34),
", Elevation_m:  ",CHAR(34),INDEX(SamplingFeatures[Elevation_m],$A3342),CHAR(34),
", ElevationDatumCV:  ",CHAR(34),ElevationDatum,CHAR(34),"}"))</f>
        <v>#REF!</v>
      </c>
      <c r="L3342" t="e">
        <f>IF(INDEX(SamplingFeatures[Sampling Feature Type],$A3342)&lt;&gt;"Site","",
CONCATENATE("  - &amp;SiteID",TEXT(SUMPRODUCT(--($L$3:$L3341&lt;&gt;"")),"0000"),
" {","SamplingFeatureID:  *SamplingFeatureID",TEXT($A3342,"0000"),
", SiteTypeCV:  ",CHAR(34),INDEX(Sites[Site Type],$A3342),CHAR(34),
", Latitude:  ",INDEX(Sites[Latitude],$A3342),
", Longitude:  ",INDEX(Sites[Longitude],$A3342),
", SRSName:  ",CHAR(34),LatLonDatum,CHAR(34),"}"))</f>
        <v>#REF!</v>
      </c>
      <c r="M3342" t="e">
        <f>IF(INDEX(SamplingFeatures[Sampling Feature Type],$A3342)&lt;&gt;"Specimen","",
CONCATENATE("  - &amp;SpecimenID",TEXT(SUMPRODUCT(--($M$3:$M3341&lt;&gt;"")),"0000"),
" {","SamplingFeatureID:  *SamplingFeatureID",TEXT($A3342,"0000"),
", SpecimenTypeCV:  ",CHAR(34),INDEX(Specimens[Specimen Type],$A3342),CHAR(34),
", SpecimenMediumCV:  ",INDEX(Specimens[Specimen Medium],$A3342),
", IsFieldSpecimen:  ",CHAR(34),INDEX(Specimens[Is Field Specimen?],$A3342),CHAR(34),"}"))</f>
        <v>#REF!</v>
      </c>
      <c r="N3342" t="e">
        <f>IF(COUNTA(SpatialOffsets[])=0,"", IF(INDEX(SpatialOffsets[Spatial Offset Type],$A3342)="","",
CONCATENATE("  - &amp;SpatialOffsetID",TEXT($A3342,"0000"),
" {","SpatialOffsetTypeCV:  ",CHAR(34),INDEX(SpatialOffsets[Spatial Offset Type],$A3342),CHAR(34),
", Offset1Value:  ",INDEX(SpatialOffsets[Offset 1 Value],$A3342),
", Offset1UnitID:  ",CHAR(34),INDEX(SpatialOffsets[Offset 1 Unit],$A3342),CHAR(34),
", Offset2Value:  ",INDEX(SpatialOffsets[Offset 2 Value],$A3342),
", Offset2UnitID:  ",CHAR(34),INDEX(SpatialOffsets[Offset 2 Unit],$A3342),CHAR(34),
", Offset3Value:  ",INDEX(SpatialOffsets[Offset 3 Value],$A3342),
", Offset3UnitID:  ",CHAR(34),INDEX(SpatialOffsets[Offset 3 Unit],$A3342),CHAR(34),,"}")))</f>
        <v>#REF!</v>
      </c>
      <c r="O3342" t="e">
        <f>IF(COUNTA(RelatedFeatures[])=0,"", IF(INDEX(RelatedFeatures[First Sampling Feature Code],$A3342)="","",
CONCATENATE("  - &amp;RelationID",TEXT($A3342,"0000"),
" {","SamplingFeatureID:  *SamplingFeatureID",TEXT(MATCH(INDEX(RelatedFeatures[First Sampling Feature Code],$A3342),SamplingFeatures[Feature Code],0),"0000"),
", RelationshipTypeCV:  ",CHAR(34),INDEX(RelatedFeatures[Relationship Type],$A3342),CHAR(34),
", RelatedFeatureID: *SamplingFeatureID",TEXT(MATCH(INDEX(RelatedFeatures[Second Sampling Feature Code],$A3342),SamplingFeatures[Feature Code],0),"0000"),
", SpatialOffsetID:  ",IF(INDEX(RelatedFeatures[Offset Number],$A3342)="","",CONCATENATE("*SpatialOffsetID",TEXT(INDEX(RelatedFeatures[Offset Number],$A3342),"0000"))),"}")))</f>
        <v>#REF!</v>
      </c>
      <c r="P3342" t="e">
        <f>IF(INDEX(Methods[Method Type],$A3342)="","",
CONCATENATE("  - &amp;MethodID",TEXT($A3342,"0000"),
" {","MethodTypeCV:  ",CHAR(34),INDEX(Methods[Method Type],$A3342),CHAR(34),
", MethodCode:  ",CHAR(34),INDEX(Methods[Method Code],$A3342),CHAR(34),
", MethodName:  ",CHAR(34),INDEX(Methods[Method Name],$A3342),CHAR(34),
", MethodDescription:  ",CHAR(34),INDEX(Methods[Method Description],$A3342),CHAR(34),
", MethodLink:  ",CHAR(34),INDEX(Methods[Method Link],$A3342),CHAR(34),
", OrganizationID: *OrganizationID",TEXT(MATCH(INDEX(Methods[Organization Name],$A3342),Organizations[Organization Name],0),"0000"),"}"))</f>
        <v>#REF!</v>
      </c>
      <c r="Q3342" t="e">
        <f>IF(INDEX(Variables[Variable Type],$A3342)="","",
CONCATENATE("  - &amp;VariableID",TEXT($A3342,"0000"),
" {","VariableTypeCV:  ",CHAR(34),INDEX(Variables[Variable Type],$A3342),CHAR(34),
", VariableCode:  ",CHAR(34),INDEX(Variables[Variable Code],$A3342),CHAR(34),
", VariableNameCV:  ",CHAR(34),INDEX(Variables[Variable Name],$A3342),CHAR(34),
", VariableDefinition:  ",CHAR(34),INDEX(Variables[Variable Definition],$A3342),CHAR(34),
", SpecciationCV:  ",CHAR(34),INDEX(Variables[Speciation],$A3342),CHAR(34),
", NoDataValue:  ",CHAR(34),INDEX(Variables[No Data Value],$A3342),CHAR(34),"}"))</f>
        <v>#REF!</v>
      </c>
    </row>
    <row r="3343" spans="1:17" x14ac:dyDescent="0.25">
      <c r="A3343">
        <v>3340</v>
      </c>
      <c r="D3343" t="e">
        <f>IF(INDEX(People[First Name],$A3343)="","",
CONCATENATE("  - &amp;PersonID",TEXT($A3343,"0000"),
" {","PersonFirstName:  ",CHAR(34),INDEX(People[First Name],$A3343),CHAR(34),
", PersonMiddleName:  ",CHAR(34),INDEX(People[Middle Name],$A3343),CHAR(34),
", PersonLastName:  ",CHAR(34),INDEX(People[Last Name],$A3343),CHAR(34),"}"))</f>
        <v>#REF!</v>
      </c>
      <c r="E3343" t="e">
        <f>IF(INDEX(Organizations[Organization Type '[CV']],$A3343)="","",
CONCATENATE("  - &amp;OrganizationID",TEXT($A3343,"0000"),
" {","OrganizationTypeCV:  ",CHAR(34),INDEX(Organizations[Organization Type '[CV']],$A3343),CHAR(34),
", OrganizationCode:  ",CHAR(34),INDEX(Organizations[Organization Code],$A3343),CHAR(34),
", OrganizationName:  ",CHAR(34),INDEX(Organizations[Organization Name],$A3343),CHAR(34),
", OrganizationDescription:  ",CHAR(34),INDEX(Organizations[Organization Description],$A3343),CHAR(34),
", OrganizationLink:  ",CHAR(34),INDEX(Organizations[Organization Link],$A3343),CHAR(34),"}"))</f>
        <v>#REF!</v>
      </c>
      <c r="F3343" t="e">
        <f>IF(INDEX(People[First Name],$A3343)="","",
CONCATENATE("  - &amp;AffiliationID",TEXT($A3343,"0000"),
" {PersonID: *PersonID",TEXT($A3343,"0000"),
", OrganizationID: *OrganizationID",TEXT(MATCH(INDEX(People[Organization Name],$A3343),Organizations[Organization Name],0),"0000"),
", IsPrimaryOrganizationContact: , AffiliationStartDate: , AffiliationEndDate: , PrimaryPhone: ",
", PrimaryEmail: ",CHAR(34),INDEX(People[Primary Email],$A3343),CHAR(34),
", PrimaryAddress: ",CHAR(34),INDEX(People[Primary Address],$A3343),CHAR(34),
", PersonLink: }"))</f>
        <v>#REF!</v>
      </c>
      <c r="H3343" t="e">
        <f>IF(COUNTA(CitationInformation)=0,"",IF(INDEX(AuthorList[Author Name],$A3343)="","",
CONCATENATE("  - &amp;AuthorListID",TEXT($A3343,"0000"),
"  {CitationID: *CitationID0001",
", PersonID: *PersonID",TEXT(MATCH(INDEX(AuthorList[Author Name],$A3343),People[Full Name],0),"0000"),
", AuthorOrder: ",INDEX(AuthorList[Author Number],$A3343),"}")))</f>
        <v>#REF!</v>
      </c>
      <c r="K3343" t="e">
        <f>IF(INDEX(SamplingFeatures[Feature Code],$A3343)="","",
CONCATENATE("  - &amp;SamplingFeatureID",TEXT($A3343,"0000"),
" {","SamplingFeatureUUID:  ",CHAR(34),INDEX(SamplingFeatures[Sampling Feature UUID],$A3343),CHAR(34),
", SamplingFeatureTypeCV:  ",CHAR(34),INDEX(SamplingFeatures[Sampling Feature Type],$A3343),CHAR(34),
", SamplingFeatureCode:  ",CHAR(34),INDEX(SamplingFeatures[Feature Code],$A3343),CHAR(34),
", SamplingFeatureName:  ",CHAR(34),INDEX(SamplingFeatures[Feature Name],$A3343),CHAR(34),
", SamplingFeatureDescription:  ",CHAR(34),INDEX(SamplingFeatures[Feature Description],$A3343),CHAR(34),
", SamplingFeatureGeotypeCV:  ",CHAR(34),INDEX(SamplingFeatures[Feature Geo Type],$A3343),CHAR(34),
", FeatureGeometry:  ",CHAR(34),INDEX(SamplingFeatures[Feature Geometry],$A3343),CHAR(34),
", Elevation_m:  ",CHAR(34),INDEX(SamplingFeatures[Elevation_m],$A3343),CHAR(34),
", ElevationDatumCV:  ",CHAR(34),ElevationDatum,CHAR(34),"}"))</f>
        <v>#REF!</v>
      </c>
      <c r="L3343" t="e">
        <f>IF(INDEX(SamplingFeatures[Sampling Feature Type],$A3343)&lt;&gt;"Site","",
CONCATENATE("  - &amp;SiteID",TEXT(SUMPRODUCT(--($L$3:$L3342&lt;&gt;"")),"0000"),
" {","SamplingFeatureID:  *SamplingFeatureID",TEXT($A3343,"0000"),
", SiteTypeCV:  ",CHAR(34),INDEX(Sites[Site Type],$A3343),CHAR(34),
", Latitude:  ",INDEX(Sites[Latitude],$A3343),
", Longitude:  ",INDEX(Sites[Longitude],$A3343),
", SRSName:  ",CHAR(34),LatLonDatum,CHAR(34),"}"))</f>
        <v>#REF!</v>
      </c>
      <c r="M3343" t="e">
        <f>IF(INDEX(SamplingFeatures[Sampling Feature Type],$A3343)&lt;&gt;"Specimen","",
CONCATENATE("  - &amp;SpecimenID",TEXT(SUMPRODUCT(--($M$3:$M3342&lt;&gt;"")),"0000"),
" {","SamplingFeatureID:  *SamplingFeatureID",TEXT($A3343,"0000"),
", SpecimenTypeCV:  ",CHAR(34),INDEX(Specimens[Specimen Type],$A3343),CHAR(34),
", SpecimenMediumCV:  ",INDEX(Specimens[Specimen Medium],$A3343),
", IsFieldSpecimen:  ",CHAR(34),INDEX(Specimens[Is Field Specimen?],$A3343),CHAR(34),"}"))</f>
        <v>#REF!</v>
      </c>
      <c r="N3343" t="e">
        <f>IF(COUNTA(SpatialOffsets[])=0,"", IF(INDEX(SpatialOffsets[Spatial Offset Type],$A3343)="","",
CONCATENATE("  - &amp;SpatialOffsetID",TEXT($A3343,"0000"),
" {","SpatialOffsetTypeCV:  ",CHAR(34),INDEX(SpatialOffsets[Spatial Offset Type],$A3343),CHAR(34),
", Offset1Value:  ",INDEX(SpatialOffsets[Offset 1 Value],$A3343),
", Offset1UnitID:  ",CHAR(34),INDEX(SpatialOffsets[Offset 1 Unit],$A3343),CHAR(34),
", Offset2Value:  ",INDEX(SpatialOffsets[Offset 2 Value],$A3343),
", Offset2UnitID:  ",CHAR(34),INDEX(SpatialOffsets[Offset 2 Unit],$A3343),CHAR(34),
", Offset3Value:  ",INDEX(SpatialOffsets[Offset 3 Value],$A3343),
", Offset3UnitID:  ",CHAR(34),INDEX(SpatialOffsets[Offset 3 Unit],$A3343),CHAR(34),,"}")))</f>
        <v>#REF!</v>
      </c>
      <c r="O3343" t="e">
        <f>IF(COUNTA(RelatedFeatures[])=0,"", IF(INDEX(RelatedFeatures[First Sampling Feature Code],$A3343)="","",
CONCATENATE("  - &amp;RelationID",TEXT($A3343,"0000"),
" {","SamplingFeatureID:  *SamplingFeatureID",TEXT(MATCH(INDEX(RelatedFeatures[First Sampling Feature Code],$A3343),SamplingFeatures[Feature Code],0),"0000"),
", RelationshipTypeCV:  ",CHAR(34),INDEX(RelatedFeatures[Relationship Type],$A3343),CHAR(34),
", RelatedFeatureID: *SamplingFeatureID",TEXT(MATCH(INDEX(RelatedFeatures[Second Sampling Feature Code],$A3343),SamplingFeatures[Feature Code],0),"0000"),
", SpatialOffsetID:  ",IF(INDEX(RelatedFeatures[Offset Number],$A3343)="","",CONCATENATE("*SpatialOffsetID",TEXT(INDEX(RelatedFeatures[Offset Number],$A3343),"0000"))),"}")))</f>
        <v>#REF!</v>
      </c>
      <c r="P3343" t="e">
        <f>IF(INDEX(Methods[Method Type],$A3343)="","",
CONCATENATE("  - &amp;MethodID",TEXT($A3343,"0000"),
" {","MethodTypeCV:  ",CHAR(34),INDEX(Methods[Method Type],$A3343),CHAR(34),
", MethodCode:  ",CHAR(34),INDEX(Methods[Method Code],$A3343),CHAR(34),
", MethodName:  ",CHAR(34),INDEX(Methods[Method Name],$A3343),CHAR(34),
", MethodDescription:  ",CHAR(34),INDEX(Methods[Method Description],$A3343),CHAR(34),
", MethodLink:  ",CHAR(34),INDEX(Methods[Method Link],$A3343),CHAR(34),
", OrganizationID: *OrganizationID",TEXT(MATCH(INDEX(Methods[Organization Name],$A3343),Organizations[Organization Name],0),"0000"),"}"))</f>
        <v>#REF!</v>
      </c>
      <c r="Q3343" t="e">
        <f>IF(INDEX(Variables[Variable Type],$A3343)="","",
CONCATENATE("  - &amp;VariableID",TEXT($A3343,"0000"),
" {","VariableTypeCV:  ",CHAR(34),INDEX(Variables[Variable Type],$A3343),CHAR(34),
", VariableCode:  ",CHAR(34),INDEX(Variables[Variable Code],$A3343),CHAR(34),
", VariableNameCV:  ",CHAR(34),INDEX(Variables[Variable Name],$A3343),CHAR(34),
", VariableDefinition:  ",CHAR(34),INDEX(Variables[Variable Definition],$A3343),CHAR(34),
", SpecciationCV:  ",CHAR(34),INDEX(Variables[Speciation],$A3343),CHAR(34),
", NoDataValue:  ",CHAR(34),INDEX(Variables[No Data Value],$A3343),CHAR(34),"}"))</f>
        <v>#REF!</v>
      </c>
    </row>
    <row r="3344" spans="1:17" x14ac:dyDescent="0.25">
      <c r="A3344">
        <v>3341</v>
      </c>
      <c r="D3344" t="e">
        <f>IF(INDEX(People[First Name],$A3344)="","",
CONCATENATE("  - &amp;PersonID",TEXT($A3344,"0000"),
" {","PersonFirstName:  ",CHAR(34),INDEX(People[First Name],$A3344),CHAR(34),
", PersonMiddleName:  ",CHAR(34),INDEX(People[Middle Name],$A3344),CHAR(34),
", PersonLastName:  ",CHAR(34),INDEX(People[Last Name],$A3344),CHAR(34),"}"))</f>
        <v>#REF!</v>
      </c>
      <c r="E3344" t="e">
        <f>IF(INDEX(Organizations[Organization Type '[CV']],$A3344)="","",
CONCATENATE("  - &amp;OrganizationID",TEXT($A3344,"0000"),
" {","OrganizationTypeCV:  ",CHAR(34),INDEX(Organizations[Organization Type '[CV']],$A3344),CHAR(34),
", OrganizationCode:  ",CHAR(34),INDEX(Organizations[Organization Code],$A3344),CHAR(34),
", OrganizationName:  ",CHAR(34),INDEX(Organizations[Organization Name],$A3344),CHAR(34),
", OrganizationDescription:  ",CHAR(34),INDEX(Organizations[Organization Description],$A3344),CHAR(34),
", OrganizationLink:  ",CHAR(34),INDEX(Organizations[Organization Link],$A3344),CHAR(34),"}"))</f>
        <v>#REF!</v>
      </c>
      <c r="F3344" t="e">
        <f>IF(INDEX(People[First Name],$A3344)="","",
CONCATENATE("  - &amp;AffiliationID",TEXT($A3344,"0000"),
" {PersonID: *PersonID",TEXT($A3344,"0000"),
", OrganizationID: *OrganizationID",TEXT(MATCH(INDEX(People[Organization Name],$A3344),Organizations[Organization Name],0),"0000"),
", IsPrimaryOrganizationContact: , AffiliationStartDate: , AffiliationEndDate: , PrimaryPhone: ",
", PrimaryEmail: ",CHAR(34),INDEX(People[Primary Email],$A3344),CHAR(34),
", PrimaryAddress: ",CHAR(34),INDEX(People[Primary Address],$A3344),CHAR(34),
", PersonLink: }"))</f>
        <v>#REF!</v>
      </c>
      <c r="H3344" t="e">
        <f>IF(COUNTA(CitationInformation)=0,"",IF(INDEX(AuthorList[Author Name],$A3344)="","",
CONCATENATE("  - &amp;AuthorListID",TEXT($A3344,"0000"),
"  {CitationID: *CitationID0001",
", PersonID: *PersonID",TEXT(MATCH(INDEX(AuthorList[Author Name],$A3344),People[Full Name],0),"0000"),
", AuthorOrder: ",INDEX(AuthorList[Author Number],$A3344),"}")))</f>
        <v>#REF!</v>
      </c>
      <c r="K3344" t="e">
        <f>IF(INDEX(SamplingFeatures[Feature Code],$A3344)="","",
CONCATENATE("  - &amp;SamplingFeatureID",TEXT($A3344,"0000"),
" {","SamplingFeatureUUID:  ",CHAR(34),INDEX(SamplingFeatures[Sampling Feature UUID],$A3344),CHAR(34),
", SamplingFeatureTypeCV:  ",CHAR(34),INDEX(SamplingFeatures[Sampling Feature Type],$A3344),CHAR(34),
", SamplingFeatureCode:  ",CHAR(34),INDEX(SamplingFeatures[Feature Code],$A3344),CHAR(34),
", SamplingFeatureName:  ",CHAR(34),INDEX(SamplingFeatures[Feature Name],$A3344),CHAR(34),
", SamplingFeatureDescription:  ",CHAR(34),INDEX(SamplingFeatures[Feature Description],$A3344),CHAR(34),
", SamplingFeatureGeotypeCV:  ",CHAR(34),INDEX(SamplingFeatures[Feature Geo Type],$A3344),CHAR(34),
", FeatureGeometry:  ",CHAR(34),INDEX(SamplingFeatures[Feature Geometry],$A3344),CHAR(34),
", Elevation_m:  ",CHAR(34),INDEX(SamplingFeatures[Elevation_m],$A3344),CHAR(34),
", ElevationDatumCV:  ",CHAR(34),ElevationDatum,CHAR(34),"}"))</f>
        <v>#REF!</v>
      </c>
      <c r="L3344" t="e">
        <f>IF(INDEX(SamplingFeatures[Sampling Feature Type],$A3344)&lt;&gt;"Site","",
CONCATENATE("  - &amp;SiteID",TEXT(SUMPRODUCT(--($L$3:$L3343&lt;&gt;"")),"0000"),
" {","SamplingFeatureID:  *SamplingFeatureID",TEXT($A3344,"0000"),
", SiteTypeCV:  ",CHAR(34),INDEX(Sites[Site Type],$A3344),CHAR(34),
", Latitude:  ",INDEX(Sites[Latitude],$A3344),
", Longitude:  ",INDEX(Sites[Longitude],$A3344),
", SRSName:  ",CHAR(34),LatLonDatum,CHAR(34),"}"))</f>
        <v>#REF!</v>
      </c>
      <c r="M3344" t="e">
        <f>IF(INDEX(SamplingFeatures[Sampling Feature Type],$A3344)&lt;&gt;"Specimen","",
CONCATENATE("  - &amp;SpecimenID",TEXT(SUMPRODUCT(--($M$3:$M3343&lt;&gt;"")),"0000"),
" {","SamplingFeatureID:  *SamplingFeatureID",TEXT($A3344,"0000"),
", SpecimenTypeCV:  ",CHAR(34),INDEX(Specimens[Specimen Type],$A3344),CHAR(34),
", SpecimenMediumCV:  ",INDEX(Specimens[Specimen Medium],$A3344),
", IsFieldSpecimen:  ",CHAR(34),INDEX(Specimens[Is Field Specimen?],$A3344),CHAR(34),"}"))</f>
        <v>#REF!</v>
      </c>
      <c r="N3344" t="e">
        <f>IF(COUNTA(SpatialOffsets[])=0,"", IF(INDEX(SpatialOffsets[Spatial Offset Type],$A3344)="","",
CONCATENATE("  - &amp;SpatialOffsetID",TEXT($A3344,"0000"),
" {","SpatialOffsetTypeCV:  ",CHAR(34),INDEX(SpatialOffsets[Spatial Offset Type],$A3344),CHAR(34),
", Offset1Value:  ",INDEX(SpatialOffsets[Offset 1 Value],$A3344),
", Offset1UnitID:  ",CHAR(34),INDEX(SpatialOffsets[Offset 1 Unit],$A3344),CHAR(34),
", Offset2Value:  ",INDEX(SpatialOffsets[Offset 2 Value],$A3344),
", Offset2UnitID:  ",CHAR(34),INDEX(SpatialOffsets[Offset 2 Unit],$A3344),CHAR(34),
", Offset3Value:  ",INDEX(SpatialOffsets[Offset 3 Value],$A3344),
", Offset3UnitID:  ",CHAR(34),INDEX(SpatialOffsets[Offset 3 Unit],$A3344),CHAR(34),,"}")))</f>
        <v>#REF!</v>
      </c>
      <c r="O3344" t="e">
        <f>IF(COUNTA(RelatedFeatures[])=0,"", IF(INDEX(RelatedFeatures[First Sampling Feature Code],$A3344)="","",
CONCATENATE("  - &amp;RelationID",TEXT($A3344,"0000"),
" {","SamplingFeatureID:  *SamplingFeatureID",TEXT(MATCH(INDEX(RelatedFeatures[First Sampling Feature Code],$A3344),SamplingFeatures[Feature Code],0),"0000"),
", RelationshipTypeCV:  ",CHAR(34),INDEX(RelatedFeatures[Relationship Type],$A3344),CHAR(34),
", RelatedFeatureID: *SamplingFeatureID",TEXT(MATCH(INDEX(RelatedFeatures[Second Sampling Feature Code],$A3344),SamplingFeatures[Feature Code],0),"0000"),
", SpatialOffsetID:  ",IF(INDEX(RelatedFeatures[Offset Number],$A3344)="","",CONCATENATE("*SpatialOffsetID",TEXT(INDEX(RelatedFeatures[Offset Number],$A3344),"0000"))),"}")))</f>
        <v>#REF!</v>
      </c>
      <c r="P3344" t="e">
        <f>IF(INDEX(Methods[Method Type],$A3344)="","",
CONCATENATE("  - &amp;MethodID",TEXT($A3344,"0000"),
" {","MethodTypeCV:  ",CHAR(34),INDEX(Methods[Method Type],$A3344),CHAR(34),
", MethodCode:  ",CHAR(34),INDEX(Methods[Method Code],$A3344),CHAR(34),
", MethodName:  ",CHAR(34),INDEX(Methods[Method Name],$A3344),CHAR(34),
", MethodDescription:  ",CHAR(34),INDEX(Methods[Method Description],$A3344),CHAR(34),
", MethodLink:  ",CHAR(34),INDEX(Methods[Method Link],$A3344),CHAR(34),
", OrganizationID: *OrganizationID",TEXT(MATCH(INDEX(Methods[Organization Name],$A3344),Organizations[Organization Name],0),"0000"),"}"))</f>
        <v>#REF!</v>
      </c>
      <c r="Q3344" t="e">
        <f>IF(INDEX(Variables[Variable Type],$A3344)="","",
CONCATENATE("  - &amp;VariableID",TEXT($A3344,"0000"),
" {","VariableTypeCV:  ",CHAR(34),INDEX(Variables[Variable Type],$A3344),CHAR(34),
", VariableCode:  ",CHAR(34),INDEX(Variables[Variable Code],$A3344),CHAR(34),
", VariableNameCV:  ",CHAR(34),INDEX(Variables[Variable Name],$A3344),CHAR(34),
", VariableDefinition:  ",CHAR(34),INDEX(Variables[Variable Definition],$A3344),CHAR(34),
", SpecciationCV:  ",CHAR(34),INDEX(Variables[Speciation],$A3344),CHAR(34),
", NoDataValue:  ",CHAR(34),INDEX(Variables[No Data Value],$A3344),CHAR(34),"}"))</f>
        <v>#REF!</v>
      </c>
    </row>
    <row r="3345" spans="1:17" x14ac:dyDescent="0.25">
      <c r="A3345">
        <v>3342</v>
      </c>
      <c r="D3345" t="e">
        <f>IF(INDEX(People[First Name],$A3345)="","",
CONCATENATE("  - &amp;PersonID",TEXT($A3345,"0000"),
" {","PersonFirstName:  ",CHAR(34),INDEX(People[First Name],$A3345),CHAR(34),
", PersonMiddleName:  ",CHAR(34),INDEX(People[Middle Name],$A3345),CHAR(34),
", PersonLastName:  ",CHAR(34),INDEX(People[Last Name],$A3345),CHAR(34),"}"))</f>
        <v>#REF!</v>
      </c>
      <c r="E3345" t="e">
        <f>IF(INDEX(Organizations[Organization Type '[CV']],$A3345)="","",
CONCATENATE("  - &amp;OrganizationID",TEXT($A3345,"0000"),
" {","OrganizationTypeCV:  ",CHAR(34),INDEX(Organizations[Organization Type '[CV']],$A3345),CHAR(34),
", OrganizationCode:  ",CHAR(34),INDEX(Organizations[Organization Code],$A3345),CHAR(34),
", OrganizationName:  ",CHAR(34),INDEX(Organizations[Organization Name],$A3345),CHAR(34),
", OrganizationDescription:  ",CHAR(34),INDEX(Organizations[Organization Description],$A3345),CHAR(34),
", OrganizationLink:  ",CHAR(34),INDEX(Organizations[Organization Link],$A3345),CHAR(34),"}"))</f>
        <v>#REF!</v>
      </c>
      <c r="F3345" t="e">
        <f>IF(INDEX(People[First Name],$A3345)="","",
CONCATENATE("  - &amp;AffiliationID",TEXT($A3345,"0000"),
" {PersonID: *PersonID",TEXT($A3345,"0000"),
", OrganizationID: *OrganizationID",TEXT(MATCH(INDEX(People[Organization Name],$A3345),Organizations[Organization Name],0),"0000"),
", IsPrimaryOrganizationContact: , AffiliationStartDate: , AffiliationEndDate: , PrimaryPhone: ",
", PrimaryEmail: ",CHAR(34),INDEX(People[Primary Email],$A3345),CHAR(34),
", PrimaryAddress: ",CHAR(34),INDEX(People[Primary Address],$A3345),CHAR(34),
", PersonLink: }"))</f>
        <v>#REF!</v>
      </c>
      <c r="H3345" t="e">
        <f>IF(COUNTA(CitationInformation)=0,"",IF(INDEX(AuthorList[Author Name],$A3345)="","",
CONCATENATE("  - &amp;AuthorListID",TEXT($A3345,"0000"),
"  {CitationID: *CitationID0001",
", PersonID: *PersonID",TEXT(MATCH(INDEX(AuthorList[Author Name],$A3345),People[Full Name],0),"0000"),
", AuthorOrder: ",INDEX(AuthorList[Author Number],$A3345),"}")))</f>
        <v>#REF!</v>
      </c>
      <c r="K3345" t="e">
        <f>IF(INDEX(SamplingFeatures[Feature Code],$A3345)="","",
CONCATENATE("  - &amp;SamplingFeatureID",TEXT($A3345,"0000"),
" {","SamplingFeatureUUID:  ",CHAR(34),INDEX(SamplingFeatures[Sampling Feature UUID],$A3345),CHAR(34),
", SamplingFeatureTypeCV:  ",CHAR(34),INDEX(SamplingFeatures[Sampling Feature Type],$A3345),CHAR(34),
", SamplingFeatureCode:  ",CHAR(34),INDEX(SamplingFeatures[Feature Code],$A3345),CHAR(34),
", SamplingFeatureName:  ",CHAR(34),INDEX(SamplingFeatures[Feature Name],$A3345),CHAR(34),
", SamplingFeatureDescription:  ",CHAR(34),INDEX(SamplingFeatures[Feature Description],$A3345),CHAR(34),
", SamplingFeatureGeotypeCV:  ",CHAR(34),INDEX(SamplingFeatures[Feature Geo Type],$A3345),CHAR(34),
", FeatureGeometry:  ",CHAR(34),INDEX(SamplingFeatures[Feature Geometry],$A3345),CHAR(34),
", Elevation_m:  ",CHAR(34),INDEX(SamplingFeatures[Elevation_m],$A3345),CHAR(34),
", ElevationDatumCV:  ",CHAR(34),ElevationDatum,CHAR(34),"}"))</f>
        <v>#REF!</v>
      </c>
      <c r="L3345" t="e">
        <f>IF(INDEX(SamplingFeatures[Sampling Feature Type],$A3345)&lt;&gt;"Site","",
CONCATENATE("  - &amp;SiteID",TEXT(SUMPRODUCT(--($L$3:$L3344&lt;&gt;"")),"0000"),
" {","SamplingFeatureID:  *SamplingFeatureID",TEXT($A3345,"0000"),
", SiteTypeCV:  ",CHAR(34),INDEX(Sites[Site Type],$A3345),CHAR(34),
", Latitude:  ",INDEX(Sites[Latitude],$A3345),
", Longitude:  ",INDEX(Sites[Longitude],$A3345),
", SRSName:  ",CHAR(34),LatLonDatum,CHAR(34),"}"))</f>
        <v>#REF!</v>
      </c>
      <c r="M3345" t="e">
        <f>IF(INDEX(SamplingFeatures[Sampling Feature Type],$A3345)&lt;&gt;"Specimen","",
CONCATENATE("  - &amp;SpecimenID",TEXT(SUMPRODUCT(--($M$3:$M3344&lt;&gt;"")),"0000"),
" {","SamplingFeatureID:  *SamplingFeatureID",TEXT($A3345,"0000"),
", SpecimenTypeCV:  ",CHAR(34),INDEX(Specimens[Specimen Type],$A3345),CHAR(34),
", SpecimenMediumCV:  ",INDEX(Specimens[Specimen Medium],$A3345),
", IsFieldSpecimen:  ",CHAR(34),INDEX(Specimens[Is Field Specimen?],$A3345),CHAR(34),"}"))</f>
        <v>#REF!</v>
      </c>
      <c r="N3345" t="e">
        <f>IF(COUNTA(SpatialOffsets[])=0,"", IF(INDEX(SpatialOffsets[Spatial Offset Type],$A3345)="","",
CONCATENATE("  - &amp;SpatialOffsetID",TEXT($A3345,"0000"),
" {","SpatialOffsetTypeCV:  ",CHAR(34),INDEX(SpatialOffsets[Spatial Offset Type],$A3345),CHAR(34),
", Offset1Value:  ",INDEX(SpatialOffsets[Offset 1 Value],$A3345),
", Offset1UnitID:  ",CHAR(34),INDEX(SpatialOffsets[Offset 1 Unit],$A3345),CHAR(34),
", Offset2Value:  ",INDEX(SpatialOffsets[Offset 2 Value],$A3345),
", Offset2UnitID:  ",CHAR(34),INDEX(SpatialOffsets[Offset 2 Unit],$A3345),CHAR(34),
", Offset3Value:  ",INDEX(SpatialOffsets[Offset 3 Value],$A3345),
", Offset3UnitID:  ",CHAR(34),INDEX(SpatialOffsets[Offset 3 Unit],$A3345),CHAR(34),,"}")))</f>
        <v>#REF!</v>
      </c>
      <c r="O3345" t="e">
        <f>IF(COUNTA(RelatedFeatures[])=0,"", IF(INDEX(RelatedFeatures[First Sampling Feature Code],$A3345)="","",
CONCATENATE("  - &amp;RelationID",TEXT($A3345,"0000"),
" {","SamplingFeatureID:  *SamplingFeatureID",TEXT(MATCH(INDEX(RelatedFeatures[First Sampling Feature Code],$A3345),SamplingFeatures[Feature Code],0),"0000"),
", RelationshipTypeCV:  ",CHAR(34),INDEX(RelatedFeatures[Relationship Type],$A3345),CHAR(34),
", RelatedFeatureID: *SamplingFeatureID",TEXT(MATCH(INDEX(RelatedFeatures[Second Sampling Feature Code],$A3345),SamplingFeatures[Feature Code],0),"0000"),
", SpatialOffsetID:  ",IF(INDEX(RelatedFeatures[Offset Number],$A3345)="","",CONCATENATE("*SpatialOffsetID",TEXT(INDEX(RelatedFeatures[Offset Number],$A3345),"0000"))),"}")))</f>
        <v>#REF!</v>
      </c>
      <c r="P3345" t="e">
        <f>IF(INDEX(Methods[Method Type],$A3345)="","",
CONCATENATE("  - &amp;MethodID",TEXT($A3345,"0000"),
" {","MethodTypeCV:  ",CHAR(34),INDEX(Methods[Method Type],$A3345),CHAR(34),
", MethodCode:  ",CHAR(34),INDEX(Methods[Method Code],$A3345),CHAR(34),
", MethodName:  ",CHAR(34),INDEX(Methods[Method Name],$A3345),CHAR(34),
", MethodDescription:  ",CHAR(34),INDEX(Methods[Method Description],$A3345),CHAR(34),
", MethodLink:  ",CHAR(34),INDEX(Methods[Method Link],$A3345),CHAR(34),
", OrganizationID: *OrganizationID",TEXT(MATCH(INDEX(Methods[Organization Name],$A3345),Organizations[Organization Name],0),"0000"),"}"))</f>
        <v>#REF!</v>
      </c>
      <c r="Q3345" t="e">
        <f>IF(INDEX(Variables[Variable Type],$A3345)="","",
CONCATENATE("  - &amp;VariableID",TEXT($A3345,"0000"),
" {","VariableTypeCV:  ",CHAR(34),INDEX(Variables[Variable Type],$A3345),CHAR(34),
", VariableCode:  ",CHAR(34),INDEX(Variables[Variable Code],$A3345),CHAR(34),
", VariableNameCV:  ",CHAR(34),INDEX(Variables[Variable Name],$A3345),CHAR(34),
", VariableDefinition:  ",CHAR(34),INDEX(Variables[Variable Definition],$A3345),CHAR(34),
", SpecciationCV:  ",CHAR(34),INDEX(Variables[Speciation],$A3345),CHAR(34),
", NoDataValue:  ",CHAR(34),INDEX(Variables[No Data Value],$A3345),CHAR(34),"}"))</f>
        <v>#REF!</v>
      </c>
    </row>
    <row r="3346" spans="1:17" x14ac:dyDescent="0.25">
      <c r="A3346">
        <v>3343</v>
      </c>
      <c r="D3346" t="e">
        <f>IF(INDEX(People[First Name],$A3346)="","",
CONCATENATE("  - &amp;PersonID",TEXT($A3346,"0000"),
" {","PersonFirstName:  ",CHAR(34),INDEX(People[First Name],$A3346),CHAR(34),
", PersonMiddleName:  ",CHAR(34),INDEX(People[Middle Name],$A3346),CHAR(34),
", PersonLastName:  ",CHAR(34),INDEX(People[Last Name],$A3346),CHAR(34),"}"))</f>
        <v>#REF!</v>
      </c>
      <c r="E3346" t="e">
        <f>IF(INDEX(Organizations[Organization Type '[CV']],$A3346)="","",
CONCATENATE("  - &amp;OrganizationID",TEXT($A3346,"0000"),
" {","OrganizationTypeCV:  ",CHAR(34),INDEX(Organizations[Organization Type '[CV']],$A3346),CHAR(34),
", OrganizationCode:  ",CHAR(34),INDEX(Organizations[Organization Code],$A3346),CHAR(34),
", OrganizationName:  ",CHAR(34),INDEX(Organizations[Organization Name],$A3346),CHAR(34),
", OrganizationDescription:  ",CHAR(34),INDEX(Organizations[Organization Description],$A3346),CHAR(34),
", OrganizationLink:  ",CHAR(34),INDEX(Organizations[Organization Link],$A3346),CHAR(34),"}"))</f>
        <v>#REF!</v>
      </c>
      <c r="F3346" t="e">
        <f>IF(INDEX(People[First Name],$A3346)="","",
CONCATENATE("  - &amp;AffiliationID",TEXT($A3346,"0000"),
" {PersonID: *PersonID",TEXT($A3346,"0000"),
", OrganizationID: *OrganizationID",TEXT(MATCH(INDEX(People[Organization Name],$A3346),Organizations[Organization Name],0),"0000"),
", IsPrimaryOrganizationContact: , AffiliationStartDate: , AffiliationEndDate: , PrimaryPhone: ",
", PrimaryEmail: ",CHAR(34),INDEX(People[Primary Email],$A3346),CHAR(34),
", PrimaryAddress: ",CHAR(34),INDEX(People[Primary Address],$A3346),CHAR(34),
", PersonLink: }"))</f>
        <v>#REF!</v>
      </c>
      <c r="H3346" t="e">
        <f>IF(COUNTA(CitationInformation)=0,"",IF(INDEX(AuthorList[Author Name],$A3346)="","",
CONCATENATE("  - &amp;AuthorListID",TEXT($A3346,"0000"),
"  {CitationID: *CitationID0001",
", PersonID: *PersonID",TEXT(MATCH(INDEX(AuthorList[Author Name],$A3346),People[Full Name],0),"0000"),
", AuthorOrder: ",INDEX(AuthorList[Author Number],$A3346),"}")))</f>
        <v>#REF!</v>
      </c>
      <c r="K3346" t="e">
        <f>IF(INDEX(SamplingFeatures[Feature Code],$A3346)="","",
CONCATENATE("  - &amp;SamplingFeatureID",TEXT($A3346,"0000"),
" {","SamplingFeatureUUID:  ",CHAR(34),INDEX(SamplingFeatures[Sampling Feature UUID],$A3346),CHAR(34),
", SamplingFeatureTypeCV:  ",CHAR(34),INDEX(SamplingFeatures[Sampling Feature Type],$A3346),CHAR(34),
", SamplingFeatureCode:  ",CHAR(34),INDEX(SamplingFeatures[Feature Code],$A3346),CHAR(34),
", SamplingFeatureName:  ",CHAR(34),INDEX(SamplingFeatures[Feature Name],$A3346),CHAR(34),
", SamplingFeatureDescription:  ",CHAR(34),INDEX(SamplingFeatures[Feature Description],$A3346),CHAR(34),
", SamplingFeatureGeotypeCV:  ",CHAR(34),INDEX(SamplingFeatures[Feature Geo Type],$A3346),CHAR(34),
", FeatureGeometry:  ",CHAR(34),INDEX(SamplingFeatures[Feature Geometry],$A3346),CHAR(34),
", Elevation_m:  ",CHAR(34),INDEX(SamplingFeatures[Elevation_m],$A3346),CHAR(34),
", ElevationDatumCV:  ",CHAR(34),ElevationDatum,CHAR(34),"}"))</f>
        <v>#REF!</v>
      </c>
      <c r="L3346" t="e">
        <f>IF(INDEX(SamplingFeatures[Sampling Feature Type],$A3346)&lt;&gt;"Site","",
CONCATENATE("  - &amp;SiteID",TEXT(SUMPRODUCT(--($L$3:$L3345&lt;&gt;"")),"0000"),
" {","SamplingFeatureID:  *SamplingFeatureID",TEXT($A3346,"0000"),
", SiteTypeCV:  ",CHAR(34),INDEX(Sites[Site Type],$A3346),CHAR(34),
", Latitude:  ",INDEX(Sites[Latitude],$A3346),
", Longitude:  ",INDEX(Sites[Longitude],$A3346),
", SRSName:  ",CHAR(34),LatLonDatum,CHAR(34),"}"))</f>
        <v>#REF!</v>
      </c>
      <c r="M3346" t="e">
        <f>IF(INDEX(SamplingFeatures[Sampling Feature Type],$A3346)&lt;&gt;"Specimen","",
CONCATENATE("  - &amp;SpecimenID",TEXT(SUMPRODUCT(--($M$3:$M3345&lt;&gt;"")),"0000"),
" {","SamplingFeatureID:  *SamplingFeatureID",TEXT($A3346,"0000"),
", SpecimenTypeCV:  ",CHAR(34),INDEX(Specimens[Specimen Type],$A3346),CHAR(34),
", SpecimenMediumCV:  ",INDEX(Specimens[Specimen Medium],$A3346),
", IsFieldSpecimen:  ",CHAR(34),INDEX(Specimens[Is Field Specimen?],$A3346),CHAR(34),"}"))</f>
        <v>#REF!</v>
      </c>
      <c r="N3346" t="e">
        <f>IF(COUNTA(SpatialOffsets[])=0,"", IF(INDEX(SpatialOffsets[Spatial Offset Type],$A3346)="","",
CONCATENATE("  - &amp;SpatialOffsetID",TEXT($A3346,"0000"),
" {","SpatialOffsetTypeCV:  ",CHAR(34),INDEX(SpatialOffsets[Spatial Offset Type],$A3346),CHAR(34),
", Offset1Value:  ",INDEX(SpatialOffsets[Offset 1 Value],$A3346),
", Offset1UnitID:  ",CHAR(34),INDEX(SpatialOffsets[Offset 1 Unit],$A3346),CHAR(34),
", Offset2Value:  ",INDEX(SpatialOffsets[Offset 2 Value],$A3346),
", Offset2UnitID:  ",CHAR(34),INDEX(SpatialOffsets[Offset 2 Unit],$A3346),CHAR(34),
", Offset3Value:  ",INDEX(SpatialOffsets[Offset 3 Value],$A3346),
", Offset3UnitID:  ",CHAR(34),INDEX(SpatialOffsets[Offset 3 Unit],$A3346),CHAR(34),,"}")))</f>
        <v>#REF!</v>
      </c>
      <c r="O3346" t="e">
        <f>IF(COUNTA(RelatedFeatures[])=0,"", IF(INDEX(RelatedFeatures[First Sampling Feature Code],$A3346)="","",
CONCATENATE("  - &amp;RelationID",TEXT($A3346,"0000"),
" {","SamplingFeatureID:  *SamplingFeatureID",TEXT(MATCH(INDEX(RelatedFeatures[First Sampling Feature Code],$A3346),SamplingFeatures[Feature Code],0),"0000"),
", RelationshipTypeCV:  ",CHAR(34),INDEX(RelatedFeatures[Relationship Type],$A3346),CHAR(34),
", RelatedFeatureID: *SamplingFeatureID",TEXT(MATCH(INDEX(RelatedFeatures[Second Sampling Feature Code],$A3346),SamplingFeatures[Feature Code],0),"0000"),
", SpatialOffsetID:  ",IF(INDEX(RelatedFeatures[Offset Number],$A3346)="","",CONCATENATE("*SpatialOffsetID",TEXT(INDEX(RelatedFeatures[Offset Number],$A3346),"0000"))),"}")))</f>
        <v>#REF!</v>
      </c>
      <c r="P3346" t="e">
        <f>IF(INDEX(Methods[Method Type],$A3346)="","",
CONCATENATE("  - &amp;MethodID",TEXT($A3346,"0000"),
" {","MethodTypeCV:  ",CHAR(34),INDEX(Methods[Method Type],$A3346),CHAR(34),
", MethodCode:  ",CHAR(34),INDEX(Methods[Method Code],$A3346),CHAR(34),
", MethodName:  ",CHAR(34),INDEX(Methods[Method Name],$A3346),CHAR(34),
", MethodDescription:  ",CHAR(34),INDEX(Methods[Method Description],$A3346),CHAR(34),
", MethodLink:  ",CHAR(34),INDEX(Methods[Method Link],$A3346),CHAR(34),
", OrganizationID: *OrganizationID",TEXT(MATCH(INDEX(Methods[Organization Name],$A3346),Organizations[Organization Name],0),"0000"),"}"))</f>
        <v>#REF!</v>
      </c>
      <c r="Q3346" t="e">
        <f>IF(INDEX(Variables[Variable Type],$A3346)="","",
CONCATENATE("  - &amp;VariableID",TEXT($A3346,"0000"),
" {","VariableTypeCV:  ",CHAR(34),INDEX(Variables[Variable Type],$A3346),CHAR(34),
", VariableCode:  ",CHAR(34),INDEX(Variables[Variable Code],$A3346),CHAR(34),
", VariableNameCV:  ",CHAR(34),INDEX(Variables[Variable Name],$A3346),CHAR(34),
", VariableDefinition:  ",CHAR(34),INDEX(Variables[Variable Definition],$A3346),CHAR(34),
", SpecciationCV:  ",CHAR(34),INDEX(Variables[Speciation],$A3346),CHAR(34),
", NoDataValue:  ",CHAR(34),INDEX(Variables[No Data Value],$A3346),CHAR(34),"}"))</f>
        <v>#REF!</v>
      </c>
    </row>
    <row r="3347" spans="1:17" x14ac:dyDescent="0.25">
      <c r="A3347">
        <v>3344</v>
      </c>
      <c r="D3347" t="e">
        <f>IF(INDEX(People[First Name],$A3347)="","",
CONCATENATE("  - &amp;PersonID",TEXT($A3347,"0000"),
" {","PersonFirstName:  ",CHAR(34),INDEX(People[First Name],$A3347),CHAR(34),
", PersonMiddleName:  ",CHAR(34),INDEX(People[Middle Name],$A3347),CHAR(34),
", PersonLastName:  ",CHAR(34),INDEX(People[Last Name],$A3347),CHAR(34),"}"))</f>
        <v>#REF!</v>
      </c>
      <c r="E3347" t="e">
        <f>IF(INDEX(Organizations[Organization Type '[CV']],$A3347)="","",
CONCATENATE("  - &amp;OrganizationID",TEXT($A3347,"0000"),
" {","OrganizationTypeCV:  ",CHAR(34),INDEX(Organizations[Organization Type '[CV']],$A3347),CHAR(34),
", OrganizationCode:  ",CHAR(34),INDEX(Organizations[Organization Code],$A3347),CHAR(34),
", OrganizationName:  ",CHAR(34),INDEX(Organizations[Organization Name],$A3347),CHAR(34),
", OrganizationDescription:  ",CHAR(34),INDEX(Organizations[Organization Description],$A3347),CHAR(34),
", OrganizationLink:  ",CHAR(34),INDEX(Organizations[Organization Link],$A3347),CHAR(34),"}"))</f>
        <v>#REF!</v>
      </c>
      <c r="F3347" t="e">
        <f>IF(INDEX(People[First Name],$A3347)="","",
CONCATENATE("  - &amp;AffiliationID",TEXT($A3347,"0000"),
" {PersonID: *PersonID",TEXT($A3347,"0000"),
", OrganizationID: *OrganizationID",TEXT(MATCH(INDEX(People[Organization Name],$A3347),Organizations[Organization Name],0),"0000"),
", IsPrimaryOrganizationContact: , AffiliationStartDate: , AffiliationEndDate: , PrimaryPhone: ",
", PrimaryEmail: ",CHAR(34),INDEX(People[Primary Email],$A3347),CHAR(34),
", PrimaryAddress: ",CHAR(34),INDEX(People[Primary Address],$A3347),CHAR(34),
", PersonLink: }"))</f>
        <v>#REF!</v>
      </c>
      <c r="H3347" t="e">
        <f>IF(COUNTA(CitationInformation)=0,"",IF(INDEX(AuthorList[Author Name],$A3347)="","",
CONCATENATE("  - &amp;AuthorListID",TEXT($A3347,"0000"),
"  {CitationID: *CitationID0001",
", PersonID: *PersonID",TEXT(MATCH(INDEX(AuthorList[Author Name],$A3347),People[Full Name],0),"0000"),
", AuthorOrder: ",INDEX(AuthorList[Author Number],$A3347),"}")))</f>
        <v>#REF!</v>
      </c>
      <c r="K3347" t="e">
        <f>IF(INDEX(SamplingFeatures[Feature Code],$A3347)="","",
CONCATENATE("  - &amp;SamplingFeatureID",TEXT($A3347,"0000"),
" {","SamplingFeatureUUID:  ",CHAR(34),INDEX(SamplingFeatures[Sampling Feature UUID],$A3347),CHAR(34),
", SamplingFeatureTypeCV:  ",CHAR(34),INDEX(SamplingFeatures[Sampling Feature Type],$A3347),CHAR(34),
", SamplingFeatureCode:  ",CHAR(34),INDEX(SamplingFeatures[Feature Code],$A3347),CHAR(34),
", SamplingFeatureName:  ",CHAR(34),INDEX(SamplingFeatures[Feature Name],$A3347),CHAR(34),
", SamplingFeatureDescription:  ",CHAR(34),INDEX(SamplingFeatures[Feature Description],$A3347),CHAR(34),
", SamplingFeatureGeotypeCV:  ",CHAR(34),INDEX(SamplingFeatures[Feature Geo Type],$A3347),CHAR(34),
", FeatureGeometry:  ",CHAR(34),INDEX(SamplingFeatures[Feature Geometry],$A3347),CHAR(34),
", Elevation_m:  ",CHAR(34),INDEX(SamplingFeatures[Elevation_m],$A3347),CHAR(34),
", ElevationDatumCV:  ",CHAR(34),ElevationDatum,CHAR(34),"}"))</f>
        <v>#REF!</v>
      </c>
      <c r="L3347" t="e">
        <f>IF(INDEX(SamplingFeatures[Sampling Feature Type],$A3347)&lt;&gt;"Site","",
CONCATENATE("  - &amp;SiteID",TEXT(SUMPRODUCT(--($L$3:$L3346&lt;&gt;"")),"0000"),
" {","SamplingFeatureID:  *SamplingFeatureID",TEXT($A3347,"0000"),
", SiteTypeCV:  ",CHAR(34),INDEX(Sites[Site Type],$A3347),CHAR(34),
", Latitude:  ",INDEX(Sites[Latitude],$A3347),
", Longitude:  ",INDEX(Sites[Longitude],$A3347),
", SRSName:  ",CHAR(34),LatLonDatum,CHAR(34),"}"))</f>
        <v>#REF!</v>
      </c>
      <c r="M3347" t="e">
        <f>IF(INDEX(SamplingFeatures[Sampling Feature Type],$A3347)&lt;&gt;"Specimen","",
CONCATENATE("  - &amp;SpecimenID",TEXT(SUMPRODUCT(--($M$3:$M3346&lt;&gt;"")),"0000"),
" {","SamplingFeatureID:  *SamplingFeatureID",TEXT($A3347,"0000"),
", SpecimenTypeCV:  ",CHAR(34),INDEX(Specimens[Specimen Type],$A3347),CHAR(34),
", SpecimenMediumCV:  ",INDEX(Specimens[Specimen Medium],$A3347),
", IsFieldSpecimen:  ",CHAR(34),INDEX(Specimens[Is Field Specimen?],$A3347),CHAR(34),"}"))</f>
        <v>#REF!</v>
      </c>
      <c r="N3347" t="e">
        <f>IF(COUNTA(SpatialOffsets[])=0,"", IF(INDEX(SpatialOffsets[Spatial Offset Type],$A3347)="","",
CONCATENATE("  - &amp;SpatialOffsetID",TEXT($A3347,"0000"),
" {","SpatialOffsetTypeCV:  ",CHAR(34),INDEX(SpatialOffsets[Spatial Offset Type],$A3347),CHAR(34),
", Offset1Value:  ",INDEX(SpatialOffsets[Offset 1 Value],$A3347),
", Offset1UnitID:  ",CHAR(34),INDEX(SpatialOffsets[Offset 1 Unit],$A3347),CHAR(34),
", Offset2Value:  ",INDEX(SpatialOffsets[Offset 2 Value],$A3347),
", Offset2UnitID:  ",CHAR(34),INDEX(SpatialOffsets[Offset 2 Unit],$A3347),CHAR(34),
", Offset3Value:  ",INDEX(SpatialOffsets[Offset 3 Value],$A3347),
", Offset3UnitID:  ",CHAR(34),INDEX(SpatialOffsets[Offset 3 Unit],$A3347),CHAR(34),,"}")))</f>
        <v>#REF!</v>
      </c>
      <c r="O3347" t="e">
        <f>IF(COUNTA(RelatedFeatures[])=0,"", IF(INDEX(RelatedFeatures[First Sampling Feature Code],$A3347)="","",
CONCATENATE("  - &amp;RelationID",TEXT($A3347,"0000"),
" {","SamplingFeatureID:  *SamplingFeatureID",TEXT(MATCH(INDEX(RelatedFeatures[First Sampling Feature Code],$A3347),SamplingFeatures[Feature Code],0),"0000"),
", RelationshipTypeCV:  ",CHAR(34),INDEX(RelatedFeatures[Relationship Type],$A3347),CHAR(34),
", RelatedFeatureID: *SamplingFeatureID",TEXT(MATCH(INDEX(RelatedFeatures[Second Sampling Feature Code],$A3347),SamplingFeatures[Feature Code],0),"0000"),
", SpatialOffsetID:  ",IF(INDEX(RelatedFeatures[Offset Number],$A3347)="","",CONCATENATE("*SpatialOffsetID",TEXT(INDEX(RelatedFeatures[Offset Number],$A3347),"0000"))),"}")))</f>
        <v>#REF!</v>
      </c>
      <c r="P3347" t="e">
        <f>IF(INDEX(Methods[Method Type],$A3347)="","",
CONCATENATE("  - &amp;MethodID",TEXT($A3347,"0000"),
" {","MethodTypeCV:  ",CHAR(34),INDEX(Methods[Method Type],$A3347),CHAR(34),
", MethodCode:  ",CHAR(34),INDEX(Methods[Method Code],$A3347),CHAR(34),
", MethodName:  ",CHAR(34),INDEX(Methods[Method Name],$A3347),CHAR(34),
", MethodDescription:  ",CHAR(34),INDEX(Methods[Method Description],$A3347),CHAR(34),
", MethodLink:  ",CHAR(34),INDEX(Methods[Method Link],$A3347),CHAR(34),
", OrganizationID: *OrganizationID",TEXT(MATCH(INDEX(Methods[Organization Name],$A3347),Organizations[Organization Name],0),"0000"),"}"))</f>
        <v>#REF!</v>
      </c>
      <c r="Q3347" t="e">
        <f>IF(INDEX(Variables[Variable Type],$A3347)="","",
CONCATENATE("  - &amp;VariableID",TEXT($A3347,"0000"),
" {","VariableTypeCV:  ",CHAR(34),INDEX(Variables[Variable Type],$A3347),CHAR(34),
", VariableCode:  ",CHAR(34),INDEX(Variables[Variable Code],$A3347),CHAR(34),
", VariableNameCV:  ",CHAR(34),INDEX(Variables[Variable Name],$A3347),CHAR(34),
", VariableDefinition:  ",CHAR(34),INDEX(Variables[Variable Definition],$A3347),CHAR(34),
", SpecciationCV:  ",CHAR(34),INDEX(Variables[Speciation],$A3347),CHAR(34),
", NoDataValue:  ",CHAR(34),INDEX(Variables[No Data Value],$A3347),CHAR(34),"}"))</f>
        <v>#REF!</v>
      </c>
    </row>
    <row r="3348" spans="1:17" x14ac:dyDescent="0.25">
      <c r="A3348">
        <v>3345</v>
      </c>
      <c r="D3348" t="e">
        <f>IF(INDEX(People[First Name],$A3348)="","",
CONCATENATE("  - &amp;PersonID",TEXT($A3348,"0000"),
" {","PersonFirstName:  ",CHAR(34),INDEX(People[First Name],$A3348),CHAR(34),
", PersonMiddleName:  ",CHAR(34),INDEX(People[Middle Name],$A3348),CHAR(34),
", PersonLastName:  ",CHAR(34),INDEX(People[Last Name],$A3348),CHAR(34),"}"))</f>
        <v>#REF!</v>
      </c>
      <c r="E3348" t="e">
        <f>IF(INDEX(Organizations[Organization Type '[CV']],$A3348)="","",
CONCATENATE("  - &amp;OrganizationID",TEXT($A3348,"0000"),
" {","OrganizationTypeCV:  ",CHAR(34),INDEX(Organizations[Organization Type '[CV']],$A3348),CHAR(34),
", OrganizationCode:  ",CHAR(34),INDEX(Organizations[Organization Code],$A3348),CHAR(34),
", OrganizationName:  ",CHAR(34),INDEX(Organizations[Organization Name],$A3348),CHAR(34),
", OrganizationDescription:  ",CHAR(34),INDEX(Organizations[Organization Description],$A3348),CHAR(34),
", OrganizationLink:  ",CHAR(34),INDEX(Organizations[Organization Link],$A3348),CHAR(34),"}"))</f>
        <v>#REF!</v>
      </c>
      <c r="F3348" t="e">
        <f>IF(INDEX(People[First Name],$A3348)="","",
CONCATENATE("  - &amp;AffiliationID",TEXT($A3348,"0000"),
" {PersonID: *PersonID",TEXT($A3348,"0000"),
", OrganizationID: *OrganizationID",TEXT(MATCH(INDEX(People[Organization Name],$A3348),Organizations[Organization Name],0),"0000"),
", IsPrimaryOrganizationContact: , AffiliationStartDate: , AffiliationEndDate: , PrimaryPhone: ",
", PrimaryEmail: ",CHAR(34),INDEX(People[Primary Email],$A3348),CHAR(34),
", PrimaryAddress: ",CHAR(34),INDEX(People[Primary Address],$A3348),CHAR(34),
", PersonLink: }"))</f>
        <v>#REF!</v>
      </c>
      <c r="H3348" t="e">
        <f>IF(COUNTA(CitationInformation)=0,"",IF(INDEX(AuthorList[Author Name],$A3348)="","",
CONCATENATE("  - &amp;AuthorListID",TEXT($A3348,"0000"),
"  {CitationID: *CitationID0001",
", PersonID: *PersonID",TEXT(MATCH(INDEX(AuthorList[Author Name],$A3348),People[Full Name],0),"0000"),
", AuthorOrder: ",INDEX(AuthorList[Author Number],$A3348),"}")))</f>
        <v>#REF!</v>
      </c>
      <c r="K3348" t="e">
        <f>IF(INDEX(SamplingFeatures[Feature Code],$A3348)="","",
CONCATENATE("  - &amp;SamplingFeatureID",TEXT($A3348,"0000"),
" {","SamplingFeatureUUID:  ",CHAR(34),INDEX(SamplingFeatures[Sampling Feature UUID],$A3348),CHAR(34),
", SamplingFeatureTypeCV:  ",CHAR(34),INDEX(SamplingFeatures[Sampling Feature Type],$A3348),CHAR(34),
", SamplingFeatureCode:  ",CHAR(34),INDEX(SamplingFeatures[Feature Code],$A3348),CHAR(34),
", SamplingFeatureName:  ",CHAR(34),INDEX(SamplingFeatures[Feature Name],$A3348),CHAR(34),
", SamplingFeatureDescription:  ",CHAR(34),INDEX(SamplingFeatures[Feature Description],$A3348),CHAR(34),
", SamplingFeatureGeotypeCV:  ",CHAR(34),INDEX(SamplingFeatures[Feature Geo Type],$A3348),CHAR(34),
", FeatureGeometry:  ",CHAR(34),INDEX(SamplingFeatures[Feature Geometry],$A3348),CHAR(34),
", Elevation_m:  ",CHAR(34),INDEX(SamplingFeatures[Elevation_m],$A3348),CHAR(34),
", ElevationDatumCV:  ",CHAR(34),ElevationDatum,CHAR(34),"}"))</f>
        <v>#REF!</v>
      </c>
      <c r="L3348" t="e">
        <f>IF(INDEX(SamplingFeatures[Sampling Feature Type],$A3348)&lt;&gt;"Site","",
CONCATENATE("  - &amp;SiteID",TEXT(SUMPRODUCT(--($L$3:$L3347&lt;&gt;"")),"0000"),
" {","SamplingFeatureID:  *SamplingFeatureID",TEXT($A3348,"0000"),
", SiteTypeCV:  ",CHAR(34),INDEX(Sites[Site Type],$A3348),CHAR(34),
", Latitude:  ",INDEX(Sites[Latitude],$A3348),
", Longitude:  ",INDEX(Sites[Longitude],$A3348),
", SRSName:  ",CHAR(34),LatLonDatum,CHAR(34),"}"))</f>
        <v>#REF!</v>
      </c>
      <c r="M3348" t="e">
        <f>IF(INDEX(SamplingFeatures[Sampling Feature Type],$A3348)&lt;&gt;"Specimen","",
CONCATENATE("  - &amp;SpecimenID",TEXT(SUMPRODUCT(--($M$3:$M3347&lt;&gt;"")),"0000"),
" {","SamplingFeatureID:  *SamplingFeatureID",TEXT($A3348,"0000"),
", SpecimenTypeCV:  ",CHAR(34),INDEX(Specimens[Specimen Type],$A3348),CHAR(34),
", SpecimenMediumCV:  ",INDEX(Specimens[Specimen Medium],$A3348),
", IsFieldSpecimen:  ",CHAR(34),INDEX(Specimens[Is Field Specimen?],$A3348),CHAR(34),"}"))</f>
        <v>#REF!</v>
      </c>
      <c r="N3348" t="e">
        <f>IF(COUNTA(SpatialOffsets[])=0,"", IF(INDEX(SpatialOffsets[Spatial Offset Type],$A3348)="","",
CONCATENATE("  - &amp;SpatialOffsetID",TEXT($A3348,"0000"),
" {","SpatialOffsetTypeCV:  ",CHAR(34),INDEX(SpatialOffsets[Spatial Offset Type],$A3348),CHAR(34),
", Offset1Value:  ",INDEX(SpatialOffsets[Offset 1 Value],$A3348),
", Offset1UnitID:  ",CHAR(34),INDEX(SpatialOffsets[Offset 1 Unit],$A3348),CHAR(34),
", Offset2Value:  ",INDEX(SpatialOffsets[Offset 2 Value],$A3348),
", Offset2UnitID:  ",CHAR(34),INDEX(SpatialOffsets[Offset 2 Unit],$A3348),CHAR(34),
", Offset3Value:  ",INDEX(SpatialOffsets[Offset 3 Value],$A3348),
", Offset3UnitID:  ",CHAR(34),INDEX(SpatialOffsets[Offset 3 Unit],$A3348),CHAR(34),,"}")))</f>
        <v>#REF!</v>
      </c>
      <c r="O3348" t="e">
        <f>IF(COUNTA(RelatedFeatures[])=0,"", IF(INDEX(RelatedFeatures[First Sampling Feature Code],$A3348)="","",
CONCATENATE("  - &amp;RelationID",TEXT($A3348,"0000"),
" {","SamplingFeatureID:  *SamplingFeatureID",TEXT(MATCH(INDEX(RelatedFeatures[First Sampling Feature Code],$A3348),SamplingFeatures[Feature Code],0),"0000"),
", RelationshipTypeCV:  ",CHAR(34),INDEX(RelatedFeatures[Relationship Type],$A3348),CHAR(34),
", RelatedFeatureID: *SamplingFeatureID",TEXT(MATCH(INDEX(RelatedFeatures[Second Sampling Feature Code],$A3348),SamplingFeatures[Feature Code],0),"0000"),
", SpatialOffsetID:  ",IF(INDEX(RelatedFeatures[Offset Number],$A3348)="","",CONCATENATE("*SpatialOffsetID",TEXT(INDEX(RelatedFeatures[Offset Number],$A3348),"0000"))),"}")))</f>
        <v>#REF!</v>
      </c>
      <c r="P3348" t="e">
        <f>IF(INDEX(Methods[Method Type],$A3348)="","",
CONCATENATE("  - &amp;MethodID",TEXT($A3348,"0000"),
" {","MethodTypeCV:  ",CHAR(34),INDEX(Methods[Method Type],$A3348),CHAR(34),
", MethodCode:  ",CHAR(34),INDEX(Methods[Method Code],$A3348),CHAR(34),
", MethodName:  ",CHAR(34),INDEX(Methods[Method Name],$A3348),CHAR(34),
", MethodDescription:  ",CHAR(34),INDEX(Methods[Method Description],$A3348),CHAR(34),
", MethodLink:  ",CHAR(34),INDEX(Methods[Method Link],$A3348),CHAR(34),
", OrganizationID: *OrganizationID",TEXT(MATCH(INDEX(Methods[Organization Name],$A3348),Organizations[Organization Name],0),"0000"),"}"))</f>
        <v>#REF!</v>
      </c>
      <c r="Q3348" t="e">
        <f>IF(INDEX(Variables[Variable Type],$A3348)="","",
CONCATENATE("  - &amp;VariableID",TEXT($A3348,"0000"),
" {","VariableTypeCV:  ",CHAR(34),INDEX(Variables[Variable Type],$A3348),CHAR(34),
", VariableCode:  ",CHAR(34),INDEX(Variables[Variable Code],$A3348),CHAR(34),
", VariableNameCV:  ",CHAR(34),INDEX(Variables[Variable Name],$A3348),CHAR(34),
", VariableDefinition:  ",CHAR(34),INDEX(Variables[Variable Definition],$A3348),CHAR(34),
", SpecciationCV:  ",CHAR(34),INDEX(Variables[Speciation],$A3348),CHAR(34),
", NoDataValue:  ",CHAR(34),INDEX(Variables[No Data Value],$A3348),CHAR(34),"}"))</f>
        <v>#REF!</v>
      </c>
    </row>
    <row r="3349" spans="1:17" x14ac:dyDescent="0.25">
      <c r="A3349">
        <v>3346</v>
      </c>
      <c r="D3349" t="e">
        <f>IF(INDEX(People[First Name],$A3349)="","",
CONCATENATE("  - &amp;PersonID",TEXT($A3349,"0000"),
" {","PersonFirstName:  ",CHAR(34),INDEX(People[First Name],$A3349),CHAR(34),
", PersonMiddleName:  ",CHAR(34),INDEX(People[Middle Name],$A3349),CHAR(34),
", PersonLastName:  ",CHAR(34),INDEX(People[Last Name],$A3349),CHAR(34),"}"))</f>
        <v>#REF!</v>
      </c>
      <c r="E3349" t="e">
        <f>IF(INDEX(Organizations[Organization Type '[CV']],$A3349)="","",
CONCATENATE("  - &amp;OrganizationID",TEXT($A3349,"0000"),
" {","OrganizationTypeCV:  ",CHAR(34),INDEX(Organizations[Organization Type '[CV']],$A3349),CHAR(34),
", OrganizationCode:  ",CHAR(34),INDEX(Organizations[Organization Code],$A3349),CHAR(34),
", OrganizationName:  ",CHAR(34),INDEX(Organizations[Organization Name],$A3349),CHAR(34),
", OrganizationDescription:  ",CHAR(34),INDEX(Organizations[Organization Description],$A3349),CHAR(34),
", OrganizationLink:  ",CHAR(34),INDEX(Organizations[Organization Link],$A3349),CHAR(34),"}"))</f>
        <v>#REF!</v>
      </c>
      <c r="F3349" t="e">
        <f>IF(INDEX(People[First Name],$A3349)="","",
CONCATENATE("  - &amp;AffiliationID",TEXT($A3349,"0000"),
" {PersonID: *PersonID",TEXT($A3349,"0000"),
", OrganizationID: *OrganizationID",TEXT(MATCH(INDEX(People[Organization Name],$A3349),Organizations[Organization Name],0),"0000"),
", IsPrimaryOrganizationContact: , AffiliationStartDate: , AffiliationEndDate: , PrimaryPhone: ",
", PrimaryEmail: ",CHAR(34),INDEX(People[Primary Email],$A3349),CHAR(34),
", PrimaryAddress: ",CHAR(34),INDEX(People[Primary Address],$A3349),CHAR(34),
", PersonLink: }"))</f>
        <v>#REF!</v>
      </c>
      <c r="H3349" t="e">
        <f>IF(COUNTA(CitationInformation)=0,"",IF(INDEX(AuthorList[Author Name],$A3349)="","",
CONCATENATE("  - &amp;AuthorListID",TEXT($A3349,"0000"),
"  {CitationID: *CitationID0001",
", PersonID: *PersonID",TEXT(MATCH(INDEX(AuthorList[Author Name],$A3349),People[Full Name],0),"0000"),
", AuthorOrder: ",INDEX(AuthorList[Author Number],$A3349),"}")))</f>
        <v>#REF!</v>
      </c>
      <c r="K3349" t="e">
        <f>IF(INDEX(SamplingFeatures[Feature Code],$A3349)="","",
CONCATENATE("  - &amp;SamplingFeatureID",TEXT($A3349,"0000"),
" {","SamplingFeatureUUID:  ",CHAR(34),INDEX(SamplingFeatures[Sampling Feature UUID],$A3349),CHAR(34),
", SamplingFeatureTypeCV:  ",CHAR(34),INDEX(SamplingFeatures[Sampling Feature Type],$A3349),CHAR(34),
", SamplingFeatureCode:  ",CHAR(34),INDEX(SamplingFeatures[Feature Code],$A3349),CHAR(34),
", SamplingFeatureName:  ",CHAR(34),INDEX(SamplingFeatures[Feature Name],$A3349),CHAR(34),
", SamplingFeatureDescription:  ",CHAR(34),INDEX(SamplingFeatures[Feature Description],$A3349),CHAR(34),
", SamplingFeatureGeotypeCV:  ",CHAR(34),INDEX(SamplingFeatures[Feature Geo Type],$A3349),CHAR(34),
", FeatureGeometry:  ",CHAR(34),INDEX(SamplingFeatures[Feature Geometry],$A3349),CHAR(34),
", Elevation_m:  ",CHAR(34),INDEX(SamplingFeatures[Elevation_m],$A3349),CHAR(34),
", ElevationDatumCV:  ",CHAR(34),ElevationDatum,CHAR(34),"}"))</f>
        <v>#REF!</v>
      </c>
      <c r="L3349" t="e">
        <f>IF(INDEX(SamplingFeatures[Sampling Feature Type],$A3349)&lt;&gt;"Site","",
CONCATENATE("  - &amp;SiteID",TEXT(SUMPRODUCT(--($L$3:$L3348&lt;&gt;"")),"0000"),
" {","SamplingFeatureID:  *SamplingFeatureID",TEXT($A3349,"0000"),
", SiteTypeCV:  ",CHAR(34),INDEX(Sites[Site Type],$A3349),CHAR(34),
", Latitude:  ",INDEX(Sites[Latitude],$A3349),
", Longitude:  ",INDEX(Sites[Longitude],$A3349),
", SRSName:  ",CHAR(34),LatLonDatum,CHAR(34),"}"))</f>
        <v>#REF!</v>
      </c>
      <c r="M3349" t="e">
        <f>IF(INDEX(SamplingFeatures[Sampling Feature Type],$A3349)&lt;&gt;"Specimen","",
CONCATENATE("  - &amp;SpecimenID",TEXT(SUMPRODUCT(--($M$3:$M3348&lt;&gt;"")),"0000"),
" {","SamplingFeatureID:  *SamplingFeatureID",TEXT($A3349,"0000"),
", SpecimenTypeCV:  ",CHAR(34),INDEX(Specimens[Specimen Type],$A3349),CHAR(34),
", SpecimenMediumCV:  ",INDEX(Specimens[Specimen Medium],$A3349),
", IsFieldSpecimen:  ",CHAR(34),INDEX(Specimens[Is Field Specimen?],$A3349),CHAR(34),"}"))</f>
        <v>#REF!</v>
      </c>
      <c r="N3349" t="e">
        <f>IF(COUNTA(SpatialOffsets[])=0,"", IF(INDEX(SpatialOffsets[Spatial Offset Type],$A3349)="","",
CONCATENATE("  - &amp;SpatialOffsetID",TEXT($A3349,"0000"),
" {","SpatialOffsetTypeCV:  ",CHAR(34),INDEX(SpatialOffsets[Spatial Offset Type],$A3349),CHAR(34),
", Offset1Value:  ",INDEX(SpatialOffsets[Offset 1 Value],$A3349),
", Offset1UnitID:  ",CHAR(34),INDEX(SpatialOffsets[Offset 1 Unit],$A3349),CHAR(34),
", Offset2Value:  ",INDEX(SpatialOffsets[Offset 2 Value],$A3349),
", Offset2UnitID:  ",CHAR(34),INDEX(SpatialOffsets[Offset 2 Unit],$A3349),CHAR(34),
", Offset3Value:  ",INDEX(SpatialOffsets[Offset 3 Value],$A3349),
", Offset3UnitID:  ",CHAR(34),INDEX(SpatialOffsets[Offset 3 Unit],$A3349),CHAR(34),,"}")))</f>
        <v>#REF!</v>
      </c>
      <c r="O3349" t="e">
        <f>IF(COUNTA(RelatedFeatures[])=0,"", IF(INDEX(RelatedFeatures[First Sampling Feature Code],$A3349)="","",
CONCATENATE("  - &amp;RelationID",TEXT($A3349,"0000"),
" {","SamplingFeatureID:  *SamplingFeatureID",TEXT(MATCH(INDEX(RelatedFeatures[First Sampling Feature Code],$A3349),SamplingFeatures[Feature Code],0),"0000"),
", RelationshipTypeCV:  ",CHAR(34),INDEX(RelatedFeatures[Relationship Type],$A3349),CHAR(34),
", RelatedFeatureID: *SamplingFeatureID",TEXT(MATCH(INDEX(RelatedFeatures[Second Sampling Feature Code],$A3349),SamplingFeatures[Feature Code],0),"0000"),
", SpatialOffsetID:  ",IF(INDEX(RelatedFeatures[Offset Number],$A3349)="","",CONCATENATE("*SpatialOffsetID",TEXT(INDEX(RelatedFeatures[Offset Number],$A3349),"0000"))),"}")))</f>
        <v>#REF!</v>
      </c>
      <c r="P3349" t="e">
        <f>IF(INDEX(Methods[Method Type],$A3349)="","",
CONCATENATE("  - &amp;MethodID",TEXT($A3349,"0000"),
" {","MethodTypeCV:  ",CHAR(34),INDEX(Methods[Method Type],$A3349),CHAR(34),
", MethodCode:  ",CHAR(34),INDEX(Methods[Method Code],$A3349),CHAR(34),
", MethodName:  ",CHAR(34),INDEX(Methods[Method Name],$A3349),CHAR(34),
", MethodDescription:  ",CHAR(34),INDEX(Methods[Method Description],$A3349),CHAR(34),
", MethodLink:  ",CHAR(34),INDEX(Methods[Method Link],$A3349),CHAR(34),
", OrganizationID: *OrganizationID",TEXT(MATCH(INDEX(Methods[Organization Name],$A3349),Organizations[Organization Name],0),"0000"),"}"))</f>
        <v>#REF!</v>
      </c>
      <c r="Q3349" t="e">
        <f>IF(INDEX(Variables[Variable Type],$A3349)="","",
CONCATENATE("  - &amp;VariableID",TEXT($A3349,"0000"),
" {","VariableTypeCV:  ",CHAR(34),INDEX(Variables[Variable Type],$A3349),CHAR(34),
", VariableCode:  ",CHAR(34),INDEX(Variables[Variable Code],$A3349),CHAR(34),
", VariableNameCV:  ",CHAR(34),INDEX(Variables[Variable Name],$A3349),CHAR(34),
", VariableDefinition:  ",CHAR(34),INDEX(Variables[Variable Definition],$A3349),CHAR(34),
", SpecciationCV:  ",CHAR(34),INDEX(Variables[Speciation],$A3349),CHAR(34),
", NoDataValue:  ",CHAR(34),INDEX(Variables[No Data Value],$A3349),CHAR(34),"}"))</f>
        <v>#REF!</v>
      </c>
    </row>
    <row r="3350" spans="1:17" x14ac:dyDescent="0.25">
      <c r="A3350">
        <v>3347</v>
      </c>
      <c r="D3350" t="e">
        <f>IF(INDEX(People[First Name],$A3350)="","",
CONCATENATE("  - &amp;PersonID",TEXT($A3350,"0000"),
" {","PersonFirstName:  ",CHAR(34),INDEX(People[First Name],$A3350),CHAR(34),
", PersonMiddleName:  ",CHAR(34),INDEX(People[Middle Name],$A3350),CHAR(34),
", PersonLastName:  ",CHAR(34),INDEX(People[Last Name],$A3350),CHAR(34),"}"))</f>
        <v>#REF!</v>
      </c>
      <c r="E3350" t="e">
        <f>IF(INDEX(Organizations[Organization Type '[CV']],$A3350)="","",
CONCATENATE("  - &amp;OrganizationID",TEXT($A3350,"0000"),
" {","OrganizationTypeCV:  ",CHAR(34),INDEX(Organizations[Organization Type '[CV']],$A3350),CHAR(34),
", OrganizationCode:  ",CHAR(34),INDEX(Organizations[Organization Code],$A3350),CHAR(34),
", OrganizationName:  ",CHAR(34),INDEX(Organizations[Organization Name],$A3350),CHAR(34),
", OrganizationDescription:  ",CHAR(34),INDEX(Organizations[Organization Description],$A3350),CHAR(34),
", OrganizationLink:  ",CHAR(34),INDEX(Organizations[Organization Link],$A3350),CHAR(34),"}"))</f>
        <v>#REF!</v>
      </c>
      <c r="F3350" t="e">
        <f>IF(INDEX(People[First Name],$A3350)="","",
CONCATENATE("  - &amp;AffiliationID",TEXT($A3350,"0000"),
" {PersonID: *PersonID",TEXT($A3350,"0000"),
", OrganizationID: *OrganizationID",TEXT(MATCH(INDEX(People[Organization Name],$A3350),Organizations[Organization Name],0),"0000"),
", IsPrimaryOrganizationContact: , AffiliationStartDate: , AffiliationEndDate: , PrimaryPhone: ",
", PrimaryEmail: ",CHAR(34),INDEX(People[Primary Email],$A3350),CHAR(34),
", PrimaryAddress: ",CHAR(34),INDEX(People[Primary Address],$A3350),CHAR(34),
", PersonLink: }"))</f>
        <v>#REF!</v>
      </c>
      <c r="H3350" t="e">
        <f>IF(COUNTA(CitationInformation)=0,"",IF(INDEX(AuthorList[Author Name],$A3350)="","",
CONCATENATE("  - &amp;AuthorListID",TEXT($A3350,"0000"),
"  {CitationID: *CitationID0001",
", PersonID: *PersonID",TEXT(MATCH(INDEX(AuthorList[Author Name],$A3350),People[Full Name],0),"0000"),
", AuthorOrder: ",INDEX(AuthorList[Author Number],$A3350),"}")))</f>
        <v>#REF!</v>
      </c>
      <c r="K3350" t="e">
        <f>IF(INDEX(SamplingFeatures[Feature Code],$A3350)="","",
CONCATENATE("  - &amp;SamplingFeatureID",TEXT($A3350,"0000"),
" {","SamplingFeatureUUID:  ",CHAR(34),INDEX(SamplingFeatures[Sampling Feature UUID],$A3350),CHAR(34),
", SamplingFeatureTypeCV:  ",CHAR(34),INDEX(SamplingFeatures[Sampling Feature Type],$A3350),CHAR(34),
", SamplingFeatureCode:  ",CHAR(34),INDEX(SamplingFeatures[Feature Code],$A3350),CHAR(34),
", SamplingFeatureName:  ",CHAR(34),INDEX(SamplingFeatures[Feature Name],$A3350),CHAR(34),
", SamplingFeatureDescription:  ",CHAR(34),INDEX(SamplingFeatures[Feature Description],$A3350),CHAR(34),
", SamplingFeatureGeotypeCV:  ",CHAR(34),INDEX(SamplingFeatures[Feature Geo Type],$A3350),CHAR(34),
", FeatureGeometry:  ",CHAR(34),INDEX(SamplingFeatures[Feature Geometry],$A3350),CHAR(34),
", Elevation_m:  ",CHAR(34),INDEX(SamplingFeatures[Elevation_m],$A3350),CHAR(34),
", ElevationDatumCV:  ",CHAR(34),ElevationDatum,CHAR(34),"}"))</f>
        <v>#REF!</v>
      </c>
      <c r="L3350" t="e">
        <f>IF(INDEX(SamplingFeatures[Sampling Feature Type],$A3350)&lt;&gt;"Site","",
CONCATENATE("  - &amp;SiteID",TEXT(SUMPRODUCT(--($L$3:$L3349&lt;&gt;"")),"0000"),
" {","SamplingFeatureID:  *SamplingFeatureID",TEXT($A3350,"0000"),
", SiteTypeCV:  ",CHAR(34),INDEX(Sites[Site Type],$A3350),CHAR(34),
", Latitude:  ",INDEX(Sites[Latitude],$A3350),
", Longitude:  ",INDEX(Sites[Longitude],$A3350),
", SRSName:  ",CHAR(34),LatLonDatum,CHAR(34),"}"))</f>
        <v>#REF!</v>
      </c>
      <c r="M3350" t="e">
        <f>IF(INDEX(SamplingFeatures[Sampling Feature Type],$A3350)&lt;&gt;"Specimen","",
CONCATENATE("  - &amp;SpecimenID",TEXT(SUMPRODUCT(--($M$3:$M3349&lt;&gt;"")),"0000"),
" {","SamplingFeatureID:  *SamplingFeatureID",TEXT($A3350,"0000"),
", SpecimenTypeCV:  ",CHAR(34),INDEX(Specimens[Specimen Type],$A3350),CHAR(34),
", SpecimenMediumCV:  ",INDEX(Specimens[Specimen Medium],$A3350),
", IsFieldSpecimen:  ",CHAR(34),INDEX(Specimens[Is Field Specimen?],$A3350),CHAR(34),"}"))</f>
        <v>#REF!</v>
      </c>
      <c r="N3350" t="e">
        <f>IF(COUNTA(SpatialOffsets[])=0,"", IF(INDEX(SpatialOffsets[Spatial Offset Type],$A3350)="","",
CONCATENATE("  - &amp;SpatialOffsetID",TEXT($A3350,"0000"),
" {","SpatialOffsetTypeCV:  ",CHAR(34),INDEX(SpatialOffsets[Spatial Offset Type],$A3350),CHAR(34),
", Offset1Value:  ",INDEX(SpatialOffsets[Offset 1 Value],$A3350),
", Offset1UnitID:  ",CHAR(34),INDEX(SpatialOffsets[Offset 1 Unit],$A3350),CHAR(34),
", Offset2Value:  ",INDEX(SpatialOffsets[Offset 2 Value],$A3350),
", Offset2UnitID:  ",CHAR(34),INDEX(SpatialOffsets[Offset 2 Unit],$A3350),CHAR(34),
", Offset3Value:  ",INDEX(SpatialOffsets[Offset 3 Value],$A3350),
", Offset3UnitID:  ",CHAR(34),INDEX(SpatialOffsets[Offset 3 Unit],$A3350),CHAR(34),,"}")))</f>
        <v>#REF!</v>
      </c>
      <c r="O3350" t="e">
        <f>IF(COUNTA(RelatedFeatures[])=0,"", IF(INDEX(RelatedFeatures[First Sampling Feature Code],$A3350)="","",
CONCATENATE("  - &amp;RelationID",TEXT($A3350,"0000"),
" {","SamplingFeatureID:  *SamplingFeatureID",TEXT(MATCH(INDEX(RelatedFeatures[First Sampling Feature Code],$A3350),SamplingFeatures[Feature Code],0),"0000"),
", RelationshipTypeCV:  ",CHAR(34),INDEX(RelatedFeatures[Relationship Type],$A3350),CHAR(34),
", RelatedFeatureID: *SamplingFeatureID",TEXT(MATCH(INDEX(RelatedFeatures[Second Sampling Feature Code],$A3350),SamplingFeatures[Feature Code],0),"0000"),
", SpatialOffsetID:  ",IF(INDEX(RelatedFeatures[Offset Number],$A3350)="","",CONCATENATE("*SpatialOffsetID",TEXT(INDEX(RelatedFeatures[Offset Number],$A3350),"0000"))),"}")))</f>
        <v>#REF!</v>
      </c>
      <c r="P3350" t="e">
        <f>IF(INDEX(Methods[Method Type],$A3350)="","",
CONCATENATE("  - &amp;MethodID",TEXT($A3350,"0000"),
" {","MethodTypeCV:  ",CHAR(34),INDEX(Methods[Method Type],$A3350),CHAR(34),
", MethodCode:  ",CHAR(34),INDEX(Methods[Method Code],$A3350),CHAR(34),
", MethodName:  ",CHAR(34),INDEX(Methods[Method Name],$A3350),CHAR(34),
", MethodDescription:  ",CHAR(34),INDEX(Methods[Method Description],$A3350),CHAR(34),
", MethodLink:  ",CHAR(34),INDEX(Methods[Method Link],$A3350),CHAR(34),
", OrganizationID: *OrganizationID",TEXT(MATCH(INDEX(Methods[Organization Name],$A3350),Organizations[Organization Name],0),"0000"),"}"))</f>
        <v>#REF!</v>
      </c>
      <c r="Q3350" t="e">
        <f>IF(INDEX(Variables[Variable Type],$A3350)="","",
CONCATENATE("  - &amp;VariableID",TEXT($A3350,"0000"),
" {","VariableTypeCV:  ",CHAR(34),INDEX(Variables[Variable Type],$A3350),CHAR(34),
", VariableCode:  ",CHAR(34),INDEX(Variables[Variable Code],$A3350),CHAR(34),
", VariableNameCV:  ",CHAR(34),INDEX(Variables[Variable Name],$A3350),CHAR(34),
", VariableDefinition:  ",CHAR(34),INDEX(Variables[Variable Definition],$A3350),CHAR(34),
", SpecciationCV:  ",CHAR(34),INDEX(Variables[Speciation],$A3350),CHAR(34),
", NoDataValue:  ",CHAR(34),INDEX(Variables[No Data Value],$A3350),CHAR(34),"}"))</f>
        <v>#REF!</v>
      </c>
    </row>
    <row r="3351" spans="1:17" x14ac:dyDescent="0.25">
      <c r="A3351">
        <v>3348</v>
      </c>
      <c r="D3351" t="e">
        <f>IF(INDEX(People[First Name],$A3351)="","",
CONCATENATE("  - &amp;PersonID",TEXT($A3351,"0000"),
" {","PersonFirstName:  ",CHAR(34),INDEX(People[First Name],$A3351),CHAR(34),
", PersonMiddleName:  ",CHAR(34),INDEX(People[Middle Name],$A3351),CHAR(34),
", PersonLastName:  ",CHAR(34),INDEX(People[Last Name],$A3351),CHAR(34),"}"))</f>
        <v>#REF!</v>
      </c>
      <c r="E3351" t="e">
        <f>IF(INDEX(Organizations[Organization Type '[CV']],$A3351)="","",
CONCATENATE("  - &amp;OrganizationID",TEXT($A3351,"0000"),
" {","OrganizationTypeCV:  ",CHAR(34),INDEX(Organizations[Organization Type '[CV']],$A3351),CHAR(34),
", OrganizationCode:  ",CHAR(34),INDEX(Organizations[Organization Code],$A3351),CHAR(34),
", OrganizationName:  ",CHAR(34),INDEX(Organizations[Organization Name],$A3351),CHAR(34),
", OrganizationDescription:  ",CHAR(34),INDEX(Organizations[Organization Description],$A3351),CHAR(34),
", OrganizationLink:  ",CHAR(34),INDEX(Organizations[Organization Link],$A3351),CHAR(34),"}"))</f>
        <v>#REF!</v>
      </c>
      <c r="F3351" t="e">
        <f>IF(INDEX(People[First Name],$A3351)="","",
CONCATENATE("  - &amp;AffiliationID",TEXT($A3351,"0000"),
" {PersonID: *PersonID",TEXT($A3351,"0000"),
", OrganizationID: *OrganizationID",TEXT(MATCH(INDEX(People[Organization Name],$A3351),Organizations[Organization Name],0),"0000"),
", IsPrimaryOrganizationContact: , AffiliationStartDate: , AffiliationEndDate: , PrimaryPhone: ",
", PrimaryEmail: ",CHAR(34),INDEX(People[Primary Email],$A3351),CHAR(34),
", PrimaryAddress: ",CHAR(34),INDEX(People[Primary Address],$A3351),CHAR(34),
", PersonLink: }"))</f>
        <v>#REF!</v>
      </c>
      <c r="H3351" t="e">
        <f>IF(COUNTA(CitationInformation)=0,"",IF(INDEX(AuthorList[Author Name],$A3351)="","",
CONCATENATE("  - &amp;AuthorListID",TEXT($A3351,"0000"),
"  {CitationID: *CitationID0001",
", PersonID: *PersonID",TEXT(MATCH(INDEX(AuthorList[Author Name],$A3351),People[Full Name],0),"0000"),
", AuthorOrder: ",INDEX(AuthorList[Author Number],$A3351),"}")))</f>
        <v>#REF!</v>
      </c>
      <c r="K3351" t="e">
        <f>IF(INDEX(SamplingFeatures[Feature Code],$A3351)="","",
CONCATENATE("  - &amp;SamplingFeatureID",TEXT($A3351,"0000"),
" {","SamplingFeatureUUID:  ",CHAR(34),INDEX(SamplingFeatures[Sampling Feature UUID],$A3351),CHAR(34),
", SamplingFeatureTypeCV:  ",CHAR(34),INDEX(SamplingFeatures[Sampling Feature Type],$A3351),CHAR(34),
", SamplingFeatureCode:  ",CHAR(34),INDEX(SamplingFeatures[Feature Code],$A3351),CHAR(34),
", SamplingFeatureName:  ",CHAR(34),INDEX(SamplingFeatures[Feature Name],$A3351),CHAR(34),
", SamplingFeatureDescription:  ",CHAR(34),INDEX(SamplingFeatures[Feature Description],$A3351),CHAR(34),
", SamplingFeatureGeotypeCV:  ",CHAR(34),INDEX(SamplingFeatures[Feature Geo Type],$A3351),CHAR(34),
", FeatureGeometry:  ",CHAR(34),INDEX(SamplingFeatures[Feature Geometry],$A3351),CHAR(34),
", Elevation_m:  ",CHAR(34),INDEX(SamplingFeatures[Elevation_m],$A3351),CHAR(34),
", ElevationDatumCV:  ",CHAR(34),ElevationDatum,CHAR(34),"}"))</f>
        <v>#REF!</v>
      </c>
      <c r="L3351" t="e">
        <f>IF(INDEX(SamplingFeatures[Sampling Feature Type],$A3351)&lt;&gt;"Site","",
CONCATENATE("  - &amp;SiteID",TEXT(SUMPRODUCT(--($L$3:$L3350&lt;&gt;"")),"0000"),
" {","SamplingFeatureID:  *SamplingFeatureID",TEXT($A3351,"0000"),
", SiteTypeCV:  ",CHAR(34),INDEX(Sites[Site Type],$A3351),CHAR(34),
", Latitude:  ",INDEX(Sites[Latitude],$A3351),
", Longitude:  ",INDEX(Sites[Longitude],$A3351),
", SRSName:  ",CHAR(34),LatLonDatum,CHAR(34),"}"))</f>
        <v>#REF!</v>
      </c>
      <c r="M3351" t="e">
        <f>IF(INDEX(SamplingFeatures[Sampling Feature Type],$A3351)&lt;&gt;"Specimen","",
CONCATENATE("  - &amp;SpecimenID",TEXT(SUMPRODUCT(--($M$3:$M3350&lt;&gt;"")),"0000"),
" {","SamplingFeatureID:  *SamplingFeatureID",TEXT($A3351,"0000"),
", SpecimenTypeCV:  ",CHAR(34),INDEX(Specimens[Specimen Type],$A3351),CHAR(34),
", SpecimenMediumCV:  ",INDEX(Specimens[Specimen Medium],$A3351),
", IsFieldSpecimen:  ",CHAR(34),INDEX(Specimens[Is Field Specimen?],$A3351),CHAR(34),"}"))</f>
        <v>#REF!</v>
      </c>
      <c r="N3351" t="e">
        <f>IF(COUNTA(SpatialOffsets[])=0,"", IF(INDEX(SpatialOffsets[Spatial Offset Type],$A3351)="","",
CONCATENATE("  - &amp;SpatialOffsetID",TEXT($A3351,"0000"),
" {","SpatialOffsetTypeCV:  ",CHAR(34),INDEX(SpatialOffsets[Spatial Offset Type],$A3351),CHAR(34),
", Offset1Value:  ",INDEX(SpatialOffsets[Offset 1 Value],$A3351),
", Offset1UnitID:  ",CHAR(34),INDEX(SpatialOffsets[Offset 1 Unit],$A3351),CHAR(34),
", Offset2Value:  ",INDEX(SpatialOffsets[Offset 2 Value],$A3351),
", Offset2UnitID:  ",CHAR(34),INDEX(SpatialOffsets[Offset 2 Unit],$A3351),CHAR(34),
", Offset3Value:  ",INDEX(SpatialOffsets[Offset 3 Value],$A3351),
", Offset3UnitID:  ",CHAR(34),INDEX(SpatialOffsets[Offset 3 Unit],$A3351),CHAR(34),,"}")))</f>
        <v>#REF!</v>
      </c>
      <c r="O3351" t="e">
        <f>IF(COUNTA(RelatedFeatures[])=0,"", IF(INDEX(RelatedFeatures[First Sampling Feature Code],$A3351)="","",
CONCATENATE("  - &amp;RelationID",TEXT($A3351,"0000"),
" {","SamplingFeatureID:  *SamplingFeatureID",TEXT(MATCH(INDEX(RelatedFeatures[First Sampling Feature Code],$A3351),SamplingFeatures[Feature Code],0),"0000"),
", RelationshipTypeCV:  ",CHAR(34),INDEX(RelatedFeatures[Relationship Type],$A3351),CHAR(34),
", RelatedFeatureID: *SamplingFeatureID",TEXT(MATCH(INDEX(RelatedFeatures[Second Sampling Feature Code],$A3351),SamplingFeatures[Feature Code],0),"0000"),
", SpatialOffsetID:  ",IF(INDEX(RelatedFeatures[Offset Number],$A3351)="","",CONCATENATE("*SpatialOffsetID",TEXT(INDEX(RelatedFeatures[Offset Number],$A3351),"0000"))),"}")))</f>
        <v>#REF!</v>
      </c>
      <c r="P3351" t="e">
        <f>IF(INDEX(Methods[Method Type],$A3351)="","",
CONCATENATE("  - &amp;MethodID",TEXT($A3351,"0000"),
" {","MethodTypeCV:  ",CHAR(34),INDEX(Methods[Method Type],$A3351),CHAR(34),
", MethodCode:  ",CHAR(34),INDEX(Methods[Method Code],$A3351),CHAR(34),
", MethodName:  ",CHAR(34),INDEX(Methods[Method Name],$A3351),CHAR(34),
", MethodDescription:  ",CHAR(34),INDEX(Methods[Method Description],$A3351),CHAR(34),
", MethodLink:  ",CHAR(34),INDEX(Methods[Method Link],$A3351),CHAR(34),
", OrganizationID: *OrganizationID",TEXT(MATCH(INDEX(Methods[Organization Name],$A3351),Organizations[Organization Name],0),"0000"),"}"))</f>
        <v>#REF!</v>
      </c>
      <c r="Q3351" t="e">
        <f>IF(INDEX(Variables[Variable Type],$A3351)="","",
CONCATENATE("  - &amp;VariableID",TEXT($A3351,"0000"),
" {","VariableTypeCV:  ",CHAR(34),INDEX(Variables[Variable Type],$A3351),CHAR(34),
", VariableCode:  ",CHAR(34),INDEX(Variables[Variable Code],$A3351),CHAR(34),
", VariableNameCV:  ",CHAR(34),INDEX(Variables[Variable Name],$A3351),CHAR(34),
", VariableDefinition:  ",CHAR(34),INDEX(Variables[Variable Definition],$A3351),CHAR(34),
", SpecciationCV:  ",CHAR(34),INDEX(Variables[Speciation],$A3351),CHAR(34),
", NoDataValue:  ",CHAR(34),INDEX(Variables[No Data Value],$A3351),CHAR(34),"}"))</f>
        <v>#REF!</v>
      </c>
    </row>
    <row r="3352" spans="1:17" x14ac:dyDescent="0.25">
      <c r="A3352">
        <v>3349</v>
      </c>
      <c r="D3352" t="e">
        <f>IF(INDEX(People[First Name],$A3352)="","",
CONCATENATE("  - &amp;PersonID",TEXT($A3352,"0000"),
" {","PersonFirstName:  ",CHAR(34),INDEX(People[First Name],$A3352),CHAR(34),
", PersonMiddleName:  ",CHAR(34),INDEX(People[Middle Name],$A3352),CHAR(34),
", PersonLastName:  ",CHAR(34),INDEX(People[Last Name],$A3352),CHAR(34),"}"))</f>
        <v>#REF!</v>
      </c>
      <c r="E3352" t="e">
        <f>IF(INDEX(Organizations[Organization Type '[CV']],$A3352)="","",
CONCATENATE("  - &amp;OrganizationID",TEXT($A3352,"0000"),
" {","OrganizationTypeCV:  ",CHAR(34),INDEX(Organizations[Organization Type '[CV']],$A3352),CHAR(34),
", OrganizationCode:  ",CHAR(34),INDEX(Organizations[Organization Code],$A3352),CHAR(34),
", OrganizationName:  ",CHAR(34),INDEX(Organizations[Organization Name],$A3352),CHAR(34),
", OrganizationDescription:  ",CHAR(34),INDEX(Organizations[Organization Description],$A3352),CHAR(34),
", OrganizationLink:  ",CHAR(34),INDEX(Organizations[Organization Link],$A3352),CHAR(34),"}"))</f>
        <v>#REF!</v>
      </c>
      <c r="F3352" t="e">
        <f>IF(INDEX(People[First Name],$A3352)="","",
CONCATENATE("  - &amp;AffiliationID",TEXT($A3352,"0000"),
" {PersonID: *PersonID",TEXT($A3352,"0000"),
", OrganizationID: *OrganizationID",TEXT(MATCH(INDEX(People[Organization Name],$A3352),Organizations[Organization Name],0),"0000"),
", IsPrimaryOrganizationContact: , AffiliationStartDate: , AffiliationEndDate: , PrimaryPhone: ",
", PrimaryEmail: ",CHAR(34),INDEX(People[Primary Email],$A3352),CHAR(34),
", PrimaryAddress: ",CHAR(34),INDEX(People[Primary Address],$A3352),CHAR(34),
", PersonLink: }"))</f>
        <v>#REF!</v>
      </c>
      <c r="H3352" t="e">
        <f>IF(COUNTA(CitationInformation)=0,"",IF(INDEX(AuthorList[Author Name],$A3352)="","",
CONCATENATE("  - &amp;AuthorListID",TEXT($A3352,"0000"),
"  {CitationID: *CitationID0001",
", PersonID: *PersonID",TEXT(MATCH(INDEX(AuthorList[Author Name],$A3352),People[Full Name],0),"0000"),
", AuthorOrder: ",INDEX(AuthorList[Author Number],$A3352),"}")))</f>
        <v>#REF!</v>
      </c>
      <c r="K3352" t="e">
        <f>IF(INDEX(SamplingFeatures[Feature Code],$A3352)="","",
CONCATENATE("  - &amp;SamplingFeatureID",TEXT($A3352,"0000"),
" {","SamplingFeatureUUID:  ",CHAR(34),INDEX(SamplingFeatures[Sampling Feature UUID],$A3352),CHAR(34),
", SamplingFeatureTypeCV:  ",CHAR(34),INDEX(SamplingFeatures[Sampling Feature Type],$A3352),CHAR(34),
", SamplingFeatureCode:  ",CHAR(34),INDEX(SamplingFeatures[Feature Code],$A3352),CHAR(34),
", SamplingFeatureName:  ",CHAR(34),INDEX(SamplingFeatures[Feature Name],$A3352),CHAR(34),
", SamplingFeatureDescription:  ",CHAR(34),INDEX(SamplingFeatures[Feature Description],$A3352),CHAR(34),
", SamplingFeatureGeotypeCV:  ",CHAR(34),INDEX(SamplingFeatures[Feature Geo Type],$A3352),CHAR(34),
", FeatureGeometry:  ",CHAR(34),INDEX(SamplingFeatures[Feature Geometry],$A3352),CHAR(34),
", Elevation_m:  ",CHAR(34),INDEX(SamplingFeatures[Elevation_m],$A3352),CHAR(34),
", ElevationDatumCV:  ",CHAR(34),ElevationDatum,CHAR(34),"}"))</f>
        <v>#REF!</v>
      </c>
      <c r="L3352" t="e">
        <f>IF(INDEX(SamplingFeatures[Sampling Feature Type],$A3352)&lt;&gt;"Site","",
CONCATENATE("  - &amp;SiteID",TEXT(SUMPRODUCT(--($L$3:$L3351&lt;&gt;"")),"0000"),
" {","SamplingFeatureID:  *SamplingFeatureID",TEXT($A3352,"0000"),
", SiteTypeCV:  ",CHAR(34),INDEX(Sites[Site Type],$A3352),CHAR(34),
", Latitude:  ",INDEX(Sites[Latitude],$A3352),
", Longitude:  ",INDEX(Sites[Longitude],$A3352),
", SRSName:  ",CHAR(34),LatLonDatum,CHAR(34),"}"))</f>
        <v>#REF!</v>
      </c>
      <c r="M3352" t="e">
        <f>IF(INDEX(SamplingFeatures[Sampling Feature Type],$A3352)&lt;&gt;"Specimen","",
CONCATENATE("  - &amp;SpecimenID",TEXT(SUMPRODUCT(--($M$3:$M3351&lt;&gt;"")),"0000"),
" {","SamplingFeatureID:  *SamplingFeatureID",TEXT($A3352,"0000"),
", SpecimenTypeCV:  ",CHAR(34),INDEX(Specimens[Specimen Type],$A3352),CHAR(34),
", SpecimenMediumCV:  ",INDEX(Specimens[Specimen Medium],$A3352),
", IsFieldSpecimen:  ",CHAR(34),INDEX(Specimens[Is Field Specimen?],$A3352),CHAR(34),"}"))</f>
        <v>#REF!</v>
      </c>
      <c r="N3352" t="e">
        <f>IF(COUNTA(SpatialOffsets[])=0,"", IF(INDEX(SpatialOffsets[Spatial Offset Type],$A3352)="","",
CONCATENATE("  - &amp;SpatialOffsetID",TEXT($A3352,"0000"),
" {","SpatialOffsetTypeCV:  ",CHAR(34),INDEX(SpatialOffsets[Spatial Offset Type],$A3352),CHAR(34),
", Offset1Value:  ",INDEX(SpatialOffsets[Offset 1 Value],$A3352),
", Offset1UnitID:  ",CHAR(34),INDEX(SpatialOffsets[Offset 1 Unit],$A3352),CHAR(34),
", Offset2Value:  ",INDEX(SpatialOffsets[Offset 2 Value],$A3352),
", Offset2UnitID:  ",CHAR(34),INDEX(SpatialOffsets[Offset 2 Unit],$A3352),CHAR(34),
", Offset3Value:  ",INDEX(SpatialOffsets[Offset 3 Value],$A3352),
", Offset3UnitID:  ",CHAR(34),INDEX(SpatialOffsets[Offset 3 Unit],$A3352),CHAR(34),,"}")))</f>
        <v>#REF!</v>
      </c>
      <c r="O3352" t="e">
        <f>IF(COUNTA(RelatedFeatures[])=0,"", IF(INDEX(RelatedFeatures[First Sampling Feature Code],$A3352)="","",
CONCATENATE("  - &amp;RelationID",TEXT($A3352,"0000"),
" {","SamplingFeatureID:  *SamplingFeatureID",TEXT(MATCH(INDEX(RelatedFeatures[First Sampling Feature Code],$A3352),SamplingFeatures[Feature Code],0),"0000"),
", RelationshipTypeCV:  ",CHAR(34),INDEX(RelatedFeatures[Relationship Type],$A3352),CHAR(34),
", RelatedFeatureID: *SamplingFeatureID",TEXT(MATCH(INDEX(RelatedFeatures[Second Sampling Feature Code],$A3352),SamplingFeatures[Feature Code],0),"0000"),
", SpatialOffsetID:  ",IF(INDEX(RelatedFeatures[Offset Number],$A3352)="","",CONCATENATE("*SpatialOffsetID",TEXT(INDEX(RelatedFeatures[Offset Number],$A3352),"0000"))),"}")))</f>
        <v>#REF!</v>
      </c>
      <c r="P3352" t="e">
        <f>IF(INDEX(Methods[Method Type],$A3352)="","",
CONCATENATE("  - &amp;MethodID",TEXT($A3352,"0000"),
" {","MethodTypeCV:  ",CHAR(34),INDEX(Methods[Method Type],$A3352),CHAR(34),
", MethodCode:  ",CHAR(34),INDEX(Methods[Method Code],$A3352),CHAR(34),
", MethodName:  ",CHAR(34),INDEX(Methods[Method Name],$A3352),CHAR(34),
", MethodDescription:  ",CHAR(34),INDEX(Methods[Method Description],$A3352),CHAR(34),
", MethodLink:  ",CHAR(34),INDEX(Methods[Method Link],$A3352),CHAR(34),
", OrganizationID: *OrganizationID",TEXT(MATCH(INDEX(Methods[Organization Name],$A3352),Organizations[Organization Name],0),"0000"),"}"))</f>
        <v>#REF!</v>
      </c>
      <c r="Q3352" t="e">
        <f>IF(INDEX(Variables[Variable Type],$A3352)="","",
CONCATENATE("  - &amp;VariableID",TEXT($A3352,"0000"),
" {","VariableTypeCV:  ",CHAR(34),INDEX(Variables[Variable Type],$A3352),CHAR(34),
", VariableCode:  ",CHAR(34),INDEX(Variables[Variable Code],$A3352),CHAR(34),
", VariableNameCV:  ",CHAR(34),INDEX(Variables[Variable Name],$A3352),CHAR(34),
", VariableDefinition:  ",CHAR(34),INDEX(Variables[Variable Definition],$A3352),CHAR(34),
", SpecciationCV:  ",CHAR(34),INDEX(Variables[Speciation],$A3352),CHAR(34),
", NoDataValue:  ",CHAR(34),INDEX(Variables[No Data Value],$A3352),CHAR(34),"}"))</f>
        <v>#REF!</v>
      </c>
    </row>
    <row r="3353" spans="1:17" x14ac:dyDescent="0.25">
      <c r="A3353">
        <v>3350</v>
      </c>
      <c r="D3353" t="e">
        <f>IF(INDEX(People[First Name],$A3353)="","",
CONCATENATE("  - &amp;PersonID",TEXT($A3353,"0000"),
" {","PersonFirstName:  ",CHAR(34),INDEX(People[First Name],$A3353),CHAR(34),
", PersonMiddleName:  ",CHAR(34),INDEX(People[Middle Name],$A3353),CHAR(34),
", PersonLastName:  ",CHAR(34),INDEX(People[Last Name],$A3353),CHAR(34),"}"))</f>
        <v>#REF!</v>
      </c>
      <c r="E3353" t="e">
        <f>IF(INDEX(Organizations[Organization Type '[CV']],$A3353)="","",
CONCATENATE("  - &amp;OrganizationID",TEXT($A3353,"0000"),
" {","OrganizationTypeCV:  ",CHAR(34),INDEX(Organizations[Organization Type '[CV']],$A3353),CHAR(34),
", OrganizationCode:  ",CHAR(34),INDEX(Organizations[Organization Code],$A3353),CHAR(34),
", OrganizationName:  ",CHAR(34),INDEX(Organizations[Organization Name],$A3353),CHAR(34),
", OrganizationDescription:  ",CHAR(34),INDEX(Organizations[Organization Description],$A3353),CHAR(34),
", OrganizationLink:  ",CHAR(34),INDEX(Organizations[Organization Link],$A3353),CHAR(34),"}"))</f>
        <v>#REF!</v>
      </c>
      <c r="F3353" t="e">
        <f>IF(INDEX(People[First Name],$A3353)="","",
CONCATENATE("  - &amp;AffiliationID",TEXT($A3353,"0000"),
" {PersonID: *PersonID",TEXT($A3353,"0000"),
", OrganizationID: *OrganizationID",TEXT(MATCH(INDEX(People[Organization Name],$A3353),Organizations[Organization Name],0),"0000"),
", IsPrimaryOrganizationContact: , AffiliationStartDate: , AffiliationEndDate: , PrimaryPhone: ",
", PrimaryEmail: ",CHAR(34),INDEX(People[Primary Email],$A3353),CHAR(34),
", PrimaryAddress: ",CHAR(34),INDEX(People[Primary Address],$A3353),CHAR(34),
", PersonLink: }"))</f>
        <v>#REF!</v>
      </c>
      <c r="H3353" t="e">
        <f>IF(COUNTA(CitationInformation)=0,"",IF(INDEX(AuthorList[Author Name],$A3353)="","",
CONCATENATE("  - &amp;AuthorListID",TEXT($A3353,"0000"),
"  {CitationID: *CitationID0001",
", PersonID: *PersonID",TEXT(MATCH(INDEX(AuthorList[Author Name],$A3353),People[Full Name],0),"0000"),
", AuthorOrder: ",INDEX(AuthorList[Author Number],$A3353),"}")))</f>
        <v>#REF!</v>
      </c>
      <c r="K3353" t="e">
        <f>IF(INDEX(SamplingFeatures[Feature Code],$A3353)="","",
CONCATENATE("  - &amp;SamplingFeatureID",TEXT($A3353,"0000"),
" {","SamplingFeatureUUID:  ",CHAR(34),INDEX(SamplingFeatures[Sampling Feature UUID],$A3353),CHAR(34),
", SamplingFeatureTypeCV:  ",CHAR(34),INDEX(SamplingFeatures[Sampling Feature Type],$A3353),CHAR(34),
", SamplingFeatureCode:  ",CHAR(34),INDEX(SamplingFeatures[Feature Code],$A3353),CHAR(34),
", SamplingFeatureName:  ",CHAR(34),INDEX(SamplingFeatures[Feature Name],$A3353),CHAR(34),
", SamplingFeatureDescription:  ",CHAR(34),INDEX(SamplingFeatures[Feature Description],$A3353),CHAR(34),
", SamplingFeatureGeotypeCV:  ",CHAR(34),INDEX(SamplingFeatures[Feature Geo Type],$A3353),CHAR(34),
", FeatureGeometry:  ",CHAR(34),INDEX(SamplingFeatures[Feature Geometry],$A3353),CHAR(34),
", Elevation_m:  ",CHAR(34),INDEX(SamplingFeatures[Elevation_m],$A3353),CHAR(34),
", ElevationDatumCV:  ",CHAR(34),ElevationDatum,CHAR(34),"}"))</f>
        <v>#REF!</v>
      </c>
      <c r="L3353" t="e">
        <f>IF(INDEX(SamplingFeatures[Sampling Feature Type],$A3353)&lt;&gt;"Site","",
CONCATENATE("  - &amp;SiteID",TEXT(SUMPRODUCT(--($L$3:$L3352&lt;&gt;"")),"0000"),
" {","SamplingFeatureID:  *SamplingFeatureID",TEXT($A3353,"0000"),
", SiteTypeCV:  ",CHAR(34),INDEX(Sites[Site Type],$A3353),CHAR(34),
", Latitude:  ",INDEX(Sites[Latitude],$A3353),
", Longitude:  ",INDEX(Sites[Longitude],$A3353),
", SRSName:  ",CHAR(34),LatLonDatum,CHAR(34),"}"))</f>
        <v>#REF!</v>
      </c>
      <c r="M3353" t="e">
        <f>IF(INDEX(SamplingFeatures[Sampling Feature Type],$A3353)&lt;&gt;"Specimen","",
CONCATENATE("  - &amp;SpecimenID",TEXT(SUMPRODUCT(--($M$3:$M3352&lt;&gt;"")),"0000"),
" {","SamplingFeatureID:  *SamplingFeatureID",TEXT($A3353,"0000"),
", SpecimenTypeCV:  ",CHAR(34),INDEX(Specimens[Specimen Type],$A3353),CHAR(34),
", SpecimenMediumCV:  ",INDEX(Specimens[Specimen Medium],$A3353),
", IsFieldSpecimen:  ",CHAR(34),INDEX(Specimens[Is Field Specimen?],$A3353),CHAR(34),"}"))</f>
        <v>#REF!</v>
      </c>
      <c r="N3353" t="e">
        <f>IF(COUNTA(SpatialOffsets[])=0,"", IF(INDEX(SpatialOffsets[Spatial Offset Type],$A3353)="","",
CONCATENATE("  - &amp;SpatialOffsetID",TEXT($A3353,"0000"),
" {","SpatialOffsetTypeCV:  ",CHAR(34),INDEX(SpatialOffsets[Spatial Offset Type],$A3353),CHAR(34),
", Offset1Value:  ",INDEX(SpatialOffsets[Offset 1 Value],$A3353),
", Offset1UnitID:  ",CHAR(34),INDEX(SpatialOffsets[Offset 1 Unit],$A3353),CHAR(34),
", Offset2Value:  ",INDEX(SpatialOffsets[Offset 2 Value],$A3353),
", Offset2UnitID:  ",CHAR(34),INDEX(SpatialOffsets[Offset 2 Unit],$A3353),CHAR(34),
", Offset3Value:  ",INDEX(SpatialOffsets[Offset 3 Value],$A3353),
", Offset3UnitID:  ",CHAR(34),INDEX(SpatialOffsets[Offset 3 Unit],$A3353),CHAR(34),,"}")))</f>
        <v>#REF!</v>
      </c>
      <c r="O3353" t="e">
        <f>IF(COUNTA(RelatedFeatures[])=0,"", IF(INDEX(RelatedFeatures[First Sampling Feature Code],$A3353)="","",
CONCATENATE("  - &amp;RelationID",TEXT($A3353,"0000"),
" {","SamplingFeatureID:  *SamplingFeatureID",TEXT(MATCH(INDEX(RelatedFeatures[First Sampling Feature Code],$A3353),SamplingFeatures[Feature Code],0),"0000"),
", RelationshipTypeCV:  ",CHAR(34),INDEX(RelatedFeatures[Relationship Type],$A3353),CHAR(34),
", RelatedFeatureID: *SamplingFeatureID",TEXT(MATCH(INDEX(RelatedFeatures[Second Sampling Feature Code],$A3353),SamplingFeatures[Feature Code],0),"0000"),
", SpatialOffsetID:  ",IF(INDEX(RelatedFeatures[Offset Number],$A3353)="","",CONCATENATE("*SpatialOffsetID",TEXT(INDEX(RelatedFeatures[Offset Number],$A3353),"0000"))),"}")))</f>
        <v>#REF!</v>
      </c>
      <c r="P3353" t="e">
        <f>IF(INDEX(Methods[Method Type],$A3353)="","",
CONCATENATE("  - &amp;MethodID",TEXT($A3353,"0000"),
" {","MethodTypeCV:  ",CHAR(34),INDEX(Methods[Method Type],$A3353),CHAR(34),
", MethodCode:  ",CHAR(34),INDEX(Methods[Method Code],$A3353),CHAR(34),
", MethodName:  ",CHAR(34),INDEX(Methods[Method Name],$A3353),CHAR(34),
", MethodDescription:  ",CHAR(34),INDEX(Methods[Method Description],$A3353),CHAR(34),
", MethodLink:  ",CHAR(34),INDEX(Methods[Method Link],$A3353),CHAR(34),
", OrganizationID: *OrganizationID",TEXT(MATCH(INDEX(Methods[Organization Name],$A3353),Organizations[Organization Name],0),"0000"),"}"))</f>
        <v>#REF!</v>
      </c>
      <c r="Q3353" t="e">
        <f>IF(INDEX(Variables[Variable Type],$A3353)="","",
CONCATENATE("  - &amp;VariableID",TEXT($A3353,"0000"),
" {","VariableTypeCV:  ",CHAR(34),INDEX(Variables[Variable Type],$A3353),CHAR(34),
", VariableCode:  ",CHAR(34),INDEX(Variables[Variable Code],$A3353),CHAR(34),
", VariableNameCV:  ",CHAR(34),INDEX(Variables[Variable Name],$A3353),CHAR(34),
", VariableDefinition:  ",CHAR(34),INDEX(Variables[Variable Definition],$A3353),CHAR(34),
", SpecciationCV:  ",CHAR(34),INDEX(Variables[Speciation],$A3353),CHAR(34),
", NoDataValue:  ",CHAR(34),INDEX(Variables[No Data Value],$A3353),CHAR(34),"}"))</f>
        <v>#REF!</v>
      </c>
    </row>
    <row r="3354" spans="1:17" x14ac:dyDescent="0.25">
      <c r="A3354">
        <v>3351</v>
      </c>
      <c r="D3354" t="e">
        <f>IF(INDEX(People[First Name],$A3354)="","",
CONCATENATE("  - &amp;PersonID",TEXT($A3354,"0000"),
" {","PersonFirstName:  ",CHAR(34),INDEX(People[First Name],$A3354),CHAR(34),
", PersonMiddleName:  ",CHAR(34),INDEX(People[Middle Name],$A3354),CHAR(34),
", PersonLastName:  ",CHAR(34),INDEX(People[Last Name],$A3354),CHAR(34),"}"))</f>
        <v>#REF!</v>
      </c>
      <c r="E3354" t="e">
        <f>IF(INDEX(Organizations[Organization Type '[CV']],$A3354)="","",
CONCATENATE("  - &amp;OrganizationID",TEXT($A3354,"0000"),
" {","OrganizationTypeCV:  ",CHAR(34),INDEX(Organizations[Organization Type '[CV']],$A3354),CHAR(34),
", OrganizationCode:  ",CHAR(34),INDEX(Organizations[Organization Code],$A3354),CHAR(34),
", OrganizationName:  ",CHAR(34),INDEX(Organizations[Organization Name],$A3354),CHAR(34),
", OrganizationDescription:  ",CHAR(34),INDEX(Organizations[Organization Description],$A3354),CHAR(34),
", OrganizationLink:  ",CHAR(34),INDEX(Organizations[Organization Link],$A3354),CHAR(34),"}"))</f>
        <v>#REF!</v>
      </c>
      <c r="F3354" t="e">
        <f>IF(INDEX(People[First Name],$A3354)="","",
CONCATENATE("  - &amp;AffiliationID",TEXT($A3354,"0000"),
" {PersonID: *PersonID",TEXT($A3354,"0000"),
", OrganizationID: *OrganizationID",TEXT(MATCH(INDEX(People[Organization Name],$A3354),Organizations[Organization Name],0),"0000"),
", IsPrimaryOrganizationContact: , AffiliationStartDate: , AffiliationEndDate: , PrimaryPhone: ",
", PrimaryEmail: ",CHAR(34),INDEX(People[Primary Email],$A3354),CHAR(34),
", PrimaryAddress: ",CHAR(34),INDEX(People[Primary Address],$A3354),CHAR(34),
", PersonLink: }"))</f>
        <v>#REF!</v>
      </c>
      <c r="H3354" t="e">
        <f>IF(COUNTA(CitationInformation)=0,"",IF(INDEX(AuthorList[Author Name],$A3354)="","",
CONCATENATE("  - &amp;AuthorListID",TEXT($A3354,"0000"),
"  {CitationID: *CitationID0001",
", PersonID: *PersonID",TEXT(MATCH(INDEX(AuthorList[Author Name],$A3354),People[Full Name],0),"0000"),
", AuthorOrder: ",INDEX(AuthorList[Author Number],$A3354),"}")))</f>
        <v>#REF!</v>
      </c>
      <c r="K3354" t="e">
        <f>IF(INDEX(SamplingFeatures[Feature Code],$A3354)="","",
CONCATENATE("  - &amp;SamplingFeatureID",TEXT($A3354,"0000"),
" {","SamplingFeatureUUID:  ",CHAR(34),INDEX(SamplingFeatures[Sampling Feature UUID],$A3354),CHAR(34),
", SamplingFeatureTypeCV:  ",CHAR(34),INDEX(SamplingFeatures[Sampling Feature Type],$A3354),CHAR(34),
", SamplingFeatureCode:  ",CHAR(34),INDEX(SamplingFeatures[Feature Code],$A3354),CHAR(34),
", SamplingFeatureName:  ",CHAR(34),INDEX(SamplingFeatures[Feature Name],$A3354),CHAR(34),
", SamplingFeatureDescription:  ",CHAR(34),INDEX(SamplingFeatures[Feature Description],$A3354),CHAR(34),
", SamplingFeatureGeotypeCV:  ",CHAR(34),INDEX(SamplingFeatures[Feature Geo Type],$A3354),CHAR(34),
", FeatureGeometry:  ",CHAR(34),INDEX(SamplingFeatures[Feature Geometry],$A3354),CHAR(34),
", Elevation_m:  ",CHAR(34),INDEX(SamplingFeatures[Elevation_m],$A3354),CHAR(34),
", ElevationDatumCV:  ",CHAR(34),ElevationDatum,CHAR(34),"}"))</f>
        <v>#REF!</v>
      </c>
      <c r="L3354" t="e">
        <f>IF(INDEX(SamplingFeatures[Sampling Feature Type],$A3354)&lt;&gt;"Site","",
CONCATENATE("  - &amp;SiteID",TEXT(SUMPRODUCT(--($L$3:$L3353&lt;&gt;"")),"0000"),
" {","SamplingFeatureID:  *SamplingFeatureID",TEXT($A3354,"0000"),
", SiteTypeCV:  ",CHAR(34),INDEX(Sites[Site Type],$A3354),CHAR(34),
", Latitude:  ",INDEX(Sites[Latitude],$A3354),
", Longitude:  ",INDEX(Sites[Longitude],$A3354),
", SRSName:  ",CHAR(34),LatLonDatum,CHAR(34),"}"))</f>
        <v>#REF!</v>
      </c>
      <c r="M3354" t="e">
        <f>IF(INDEX(SamplingFeatures[Sampling Feature Type],$A3354)&lt;&gt;"Specimen","",
CONCATENATE("  - &amp;SpecimenID",TEXT(SUMPRODUCT(--($M$3:$M3353&lt;&gt;"")),"0000"),
" {","SamplingFeatureID:  *SamplingFeatureID",TEXT($A3354,"0000"),
", SpecimenTypeCV:  ",CHAR(34),INDEX(Specimens[Specimen Type],$A3354),CHAR(34),
", SpecimenMediumCV:  ",INDEX(Specimens[Specimen Medium],$A3354),
", IsFieldSpecimen:  ",CHAR(34),INDEX(Specimens[Is Field Specimen?],$A3354),CHAR(34),"}"))</f>
        <v>#REF!</v>
      </c>
      <c r="N3354" t="e">
        <f>IF(COUNTA(SpatialOffsets[])=0,"", IF(INDEX(SpatialOffsets[Spatial Offset Type],$A3354)="","",
CONCATENATE("  - &amp;SpatialOffsetID",TEXT($A3354,"0000"),
" {","SpatialOffsetTypeCV:  ",CHAR(34),INDEX(SpatialOffsets[Spatial Offset Type],$A3354),CHAR(34),
", Offset1Value:  ",INDEX(SpatialOffsets[Offset 1 Value],$A3354),
", Offset1UnitID:  ",CHAR(34),INDEX(SpatialOffsets[Offset 1 Unit],$A3354),CHAR(34),
", Offset2Value:  ",INDEX(SpatialOffsets[Offset 2 Value],$A3354),
", Offset2UnitID:  ",CHAR(34),INDEX(SpatialOffsets[Offset 2 Unit],$A3354),CHAR(34),
", Offset3Value:  ",INDEX(SpatialOffsets[Offset 3 Value],$A3354),
", Offset3UnitID:  ",CHAR(34),INDEX(SpatialOffsets[Offset 3 Unit],$A3354),CHAR(34),,"}")))</f>
        <v>#REF!</v>
      </c>
      <c r="O3354" t="e">
        <f>IF(COUNTA(RelatedFeatures[])=0,"", IF(INDEX(RelatedFeatures[First Sampling Feature Code],$A3354)="","",
CONCATENATE("  - &amp;RelationID",TEXT($A3354,"0000"),
" {","SamplingFeatureID:  *SamplingFeatureID",TEXT(MATCH(INDEX(RelatedFeatures[First Sampling Feature Code],$A3354),SamplingFeatures[Feature Code],0),"0000"),
", RelationshipTypeCV:  ",CHAR(34),INDEX(RelatedFeatures[Relationship Type],$A3354),CHAR(34),
", RelatedFeatureID: *SamplingFeatureID",TEXT(MATCH(INDEX(RelatedFeatures[Second Sampling Feature Code],$A3354),SamplingFeatures[Feature Code],0),"0000"),
", SpatialOffsetID:  ",IF(INDEX(RelatedFeatures[Offset Number],$A3354)="","",CONCATENATE("*SpatialOffsetID",TEXT(INDEX(RelatedFeatures[Offset Number],$A3354),"0000"))),"}")))</f>
        <v>#REF!</v>
      </c>
      <c r="P3354" t="e">
        <f>IF(INDEX(Methods[Method Type],$A3354)="","",
CONCATENATE("  - &amp;MethodID",TEXT($A3354,"0000"),
" {","MethodTypeCV:  ",CHAR(34),INDEX(Methods[Method Type],$A3354),CHAR(34),
", MethodCode:  ",CHAR(34),INDEX(Methods[Method Code],$A3354),CHAR(34),
", MethodName:  ",CHAR(34),INDEX(Methods[Method Name],$A3354),CHAR(34),
", MethodDescription:  ",CHAR(34),INDEX(Methods[Method Description],$A3354),CHAR(34),
", MethodLink:  ",CHAR(34),INDEX(Methods[Method Link],$A3354),CHAR(34),
", OrganizationID: *OrganizationID",TEXT(MATCH(INDEX(Methods[Organization Name],$A3354),Organizations[Organization Name],0),"0000"),"}"))</f>
        <v>#REF!</v>
      </c>
      <c r="Q3354" t="e">
        <f>IF(INDEX(Variables[Variable Type],$A3354)="","",
CONCATENATE("  - &amp;VariableID",TEXT($A3354,"0000"),
" {","VariableTypeCV:  ",CHAR(34),INDEX(Variables[Variable Type],$A3354),CHAR(34),
", VariableCode:  ",CHAR(34),INDEX(Variables[Variable Code],$A3354),CHAR(34),
", VariableNameCV:  ",CHAR(34),INDEX(Variables[Variable Name],$A3354),CHAR(34),
", VariableDefinition:  ",CHAR(34),INDEX(Variables[Variable Definition],$A3354),CHAR(34),
", SpecciationCV:  ",CHAR(34),INDEX(Variables[Speciation],$A3354),CHAR(34),
", NoDataValue:  ",CHAR(34),INDEX(Variables[No Data Value],$A3354),CHAR(34),"}"))</f>
        <v>#REF!</v>
      </c>
    </row>
    <row r="3355" spans="1:17" x14ac:dyDescent="0.25">
      <c r="A3355">
        <v>3352</v>
      </c>
      <c r="D3355" t="e">
        <f>IF(INDEX(People[First Name],$A3355)="","",
CONCATENATE("  - &amp;PersonID",TEXT($A3355,"0000"),
" {","PersonFirstName:  ",CHAR(34),INDEX(People[First Name],$A3355),CHAR(34),
", PersonMiddleName:  ",CHAR(34),INDEX(People[Middle Name],$A3355),CHAR(34),
", PersonLastName:  ",CHAR(34),INDEX(People[Last Name],$A3355),CHAR(34),"}"))</f>
        <v>#REF!</v>
      </c>
      <c r="E3355" t="e">
        <f>IF(INDEX(Organizations[Organization Type '[CV']],$A3355)="","",
CONCATENATE("  - &amp;OrganizationID",TEXT($A3355,"0000"),
" {","OrganizationTypeCV:  ",CHAR(34),INDEX(Organizations[Organization Type '[CV']],$A3355),CHAR(34),
", OrganizationCode:  ",CHAR(34),INDEX(Organizations[Organization Code],$A3355),CHAR(34),
", OrganizationName:  ",CHAR(34),INDEX(Organizations[Organization Name],$A3355),CHAR(34),
", OrganizationDescription:  ",CHAR(34),INDEX(Organizations[Organization Description],$A3355),CHAR(34),
", OrganizationLink:  ",CHAR(34),INDEX(Organizations[Organization Link],$A3355),CHAR(34),"}"))</f>
        <v>#REF!</v>
      </c>
      <c r="F3355" t="e">
        <f>IF(INDEX(People[First Name],$A3355)="","",
CONCATENATE("  - &amp;AffiliationID",TEXT($A3355,"0000"),
" {PersonID: *PersonID",TEXT($A3355,"0000"),
", OrganizationID: *OrganizationID",TEXT(MATCH(INDEX(People[Organization Name],$A3355),Organizations[Organization Name],0),"0000"),
", IsPrimaryOrganizationContact: , AffiliationStartDate: , AffiliationEndDate: , PrimaryPhone: ",
", PrimaryEmail: ",CHAR(34),INDEX(People[Primary Email],$A3355),CHAR(34),
", PrimaryAddress: ",CHAR(34),INDEX(People[Primary Address],$A3355),CHAR(34),
", PersonLink: }"))</f>
        <v>#REF!</v>
      </c>
      <c r="H3355" t="e">
        <f>IF(COUNTA(CitationInformation)=0,"",IF(INDEX(AuthorList[Author Name],$A3355)="","",
CONCATENATE("  - &amp;AuthorListID",TEXT($A3355,"0000"),
"  {CitationID: *CitationID0001",
", PersonID: *PersonID",TEXT(MATCH(INDEX(AuthorList[Author Name],$A3355),People[Full Name],0),"0000"),
", AuthorOrder: ",INDEX(AuthorList[Author Number],$A3355),"}")))</f>
        <v>#REF!</v>
      </c>
      <c r="K3355" t="e">
        <f>IF(INDEX(SamplingFeatures[Feature Code],$A3355)="","",
CONCATENATE("  - &amp;SamplingFeatureID",TEXT($A3355,"0000"),
" {","SamplingFeatureUUID:  ",CHAR(34),INDEX(SamplingFeatures[Sampling Feature UUID],$A3355),CHAR(34),
", SamplingFeatureTypeCV:  ",CHAR(34),INDEX(SamplingFeatures[Sampling Feature Type],$A3355),CHAR(34),
", SamplingFeatureCode:  ",CHAR(34),INDEX(SamplingFeatures[Feature Code],$A3355),CHAR(34),
", SamplingFeatureName:  ",CHAR(34),INDEX(SamplingFeatures[Feature Name],$A3355),CHAR(34),
", SamplingFeatureDescription:  ",CHAR(34),INDEX(SamplingFeatures[Feature Description],$A3355),CHAR(34),
", SamplingFeatureGeotypeCV:  ",CHAR(34),INDEX(SamplingFeatures[Feature Geo Type],$A3355),CHAR(34),
", FeatureGeometry:  ",CHAR(34),INDEX(SamplingFeatures[Feature Geometry],$A3355),CHAR(34),
", Elevation_m:  ",CHAR(34),INDEX(SamplingFeatures[Elevation_m],$A3355),CHAR(34),
", ElevationDatumCV:  ",CHAR(34),ElevationDatum,CHAR(34),"}"))</f>
        <v>#REF!</v>
      </c>
      <c r="L3355" t="e">
        <f>IF(INDEX(SamplingFeatures[Sampling Feature Type],$A3355)&lt;&gt;"Site","",
CONCATENATE("  - &amp;SiteID",TEXT(SUMPRODUCT(--($L$3:$L3354&lt;&gt;"")),"0000"),
" {","SamplingFeatureID:  *SamplingFeatureID",TEXT($A3355,"0000"),
", SiteTypeCV:  ",CHAR(34),INDEX(Sites[Site Type],$A3355),CHAR(34),
", Latitude:  ",INDEX(Sites[Latitude],$A3355),
", Longitude:  ",INDEX(Sites[Longitude],$A3355),
", SRSName:  ",CHAR(34),LatLonDatum,CHAR(34),"}"))</f>
        <v>#REF!</v>
      </c>
      <c r="M3355" t="e">
        <f>IF(INDEX(SamplingFeatures[Sampling Feature Type],$A3355)&lt;&gt;"Specimen","",
CONCATENATE("  - &amp;SpecimenID",TEXT(SUMPRODUCT(--($M$3:$M3354&lt;&gt;"")),"0000"),
" {","SamplingFeatureID:  *SamplingFeatureID",TEXT($A3355,"0000"),
", SpecimenTypeCV:  ",CHAR(34),INDEX(Specimens[Specimen Type],$A3355),CHAR(34),
", SpecimenMediumCV:  ",INDEX(Specimens[Specimen Medium],$A3355),
", IsFieldSpecimen:  ",CHAR(34),INDEX(Specimens[Is Field Specimen?],$A3355),CHAR(34),"}"))</f>
        <v>#REF!</v>
      </c>
      <c r="N3355" t="e">
        <f>IF(COUNTA(SpatialOffsets[])=0,"", IF(INDEX(SpatialOffsets[Spatial Offset Type],$A3355)="","",
CONCATENATE("  - &amp;SpatialOffsetID",TEXT($A3355,"0000"),
" {","SpatialOffsetTypeCV:  ",CHAR(34),INDEX(SpatialOffsets[Spatial Offset Type],$A3355),CHAR(34),
", Offset1Value:  ",INDEX(SpatialOffsets[Offset 1 Value],$A3355),
", Offset1UnitID:  ",CHAR(34),INDEX(SpatialOffsets[Offset 1 Unit],$A3355),CHAR(34),
", Offset2Value:  ",INDEX(SpatialOffsets[Offset 2 Value],$A3355),
", Offset2UnitID:  ",CHAR(34),INDEX(SpatialOffsets[Offset 2 Unit],$A3355),CHAR(34),
", Offset3Value:  ",INDEX(SpatialOffsets[Offset 3 Value],$A3355),
", Offset3UnitID:  ",CHAR(34),INDEX(SpatialOffsets[Offset 3 Unit],$A3355),CHAR(34),,"}")))</f>
        <v>#REF!</v>
      </c>
      <c r="O3355" t="e">
        <f>IF(COUNTA(RelatedFeatures[])=0,"", IF(INDEX(RelatedFeatures[First Sampling Feature Code],$A3355)="","",
CONCATENATE("  - &amp;RelationID",TEXT($A3355,"0000"),
" {","SamplingFeatureID:  *SamplingFeatureID",TEXT(MATCH(INDEX(RelatedFeatures[First Sampling Feature Code],$A3355),SamplingFeatures[Feature Code],0),"0000"),
", RelationshipTypeCV:  ",CHAR(34),INDEX(RelatedFeatures[Relationship Type],$A3355),CHAR(34),
", RelatedFeatureID: *SamplingFeatureID",TEXT(MATCH(INDEX(RelatedFeatures[Second Sampling Feature Code],$A3355),SamplingFeatures[Feature Code],0),"0000"),
", SpatialOffsetID:  ",IF(INDEX(RelatedFeatures[Offset Number],$A3355)="","",CONCATENATE("*SpatialOffsetID",TEXT(INDEX(RelatedFeatures[Offset Number],$A3355),"0000"))),"}")))</f>
        <v>#REF!</v>
      </c>
      <c r="P3355" t="e">
        <f>IF(INDEX(Methods[Method Type],$A3355)="","",
CONCATENATE("  - &amp;MethodID",TEXT($A3355,"0000"),
" {","MethodTypeCV:  ",CHAR(34),INDEX(Methods[Method Type],$A3355),CHAR(34),
", MethodCode:  ",CHAR(34),INDEX(Methods[Method Code],$A3355),CHAR(34),
", MethodName:  ",CHAR(34),INDEX(Methods[Method Name],$A3355),CHAR(34),
", MethodDescription:  ",CHAR(34),INDEX(Methods[Method Description],$A3355),CHAR(34),
", MethodLink:  ",CHAR(34),INDEX(Methods[Method Link],$A3355),CHAR(34),
", OrganizationID: *OrganizationID",TEXT(MATCH(INDEX(Methods[Organization Name],$A3355),Organizations[Organization Name],0),"0000"),"}"))</f>
        <v>#REF!</v>
      </c>
      <c r="Q3355" t="e">
        <f>IF(INDEX(Variables[Variable Type],$A3355)="","",
CONCATENATE("  - &amp;VariableID",TEXT($A3355,"0000"),
" {","VariableTypeCV:  ",CHAR(34),INDEX(Variables[Variable Type],$A3355),CHAR(34),
", VariableCode:  ",CHAR(34),INDEX(Variables[Variable Code],$A3355),CHAR(34),
", VariableNameCV:  ",CHAR(34),INDEX(Variables[Variable Name],$A3355),CHAR(34),
", VariableDefinition:  ",CHAR(34),INDEX(Variables[Variable Definition],$A3355),CHAR(34),
", SpecciationCV:  ",CHAR(34),INDEX(Variables[Speciation],$A3355),CHAR(34),
", NoDataValue:  ",CHAR(34),INDEX(Variables[No Data Value],$A3355),CHAR(34),"}"))</f>
        <v>#REF!</v>
      </c>
    </row>
    <row r="3356" spans="1:17" x14ac:dyDescent="0.25">
      <c r="A3356">
        <v>3353</v>
      </c>
      <c r="D3356" t="e">
        <f>IF(INDEX(People[First Name],$A3356)="","",
CONCATENATE("  - &amp;PersonID",TEXT($A3356,"0000"),
" {","PersonFirstName:  ",CHAR(34),INDEX(People[First Name],$A3356),CHAR(34),
", PersonMiddleName:  ",CHAR(34),INDEX(People[Middle Name],$A3356),CHAR(34),
", PersonLastName:  ",CHAR(34),INDEX(People[Last Name],$A3356),CHAR(34),"}"))</f>
        <v>#REF!</v>
      </c>
      <c r="E3356" t="e">
        <f>IF(INDEX(Organizations[Organization Type '[CV']],$A3356)="","",
CONCATENATE("  - &amp;OrganizationID",TEXT($A3356,"0000"),
" {","OrganizationTypeCV:  ",CHAR(34),INDEX(Organizations[Organization Type '[CV']],$A3356),CHAR(34),
", OrganizationCode:  ",CHAR(34),INDEX(Organizations[Organization Code],$A3356),CHAR(34),
", OrganizationName:  ",CHAR(34),INDEX(Organizations[Organization Name],$A3356),CHAR(34),
", OrganizationDescription:  ",CHAR(34),INDEX(Organizations[Organization Description],$A3356),CHAR(34),
", OrganizationLink:  ",CHAR(34),INDEX(Organizations[Organization Link],$A3356),CHAR(34),"}"))</f>
        <v>#REF!</v>
      </c>
      <c r="F3356" t="e">
        <f>IF(INDEX(People[First Name],$A3356)="","",
CONCATENATE("  - &amp;AffiliationID",TEXT($A3356,"0000"),
" {PersonID: *PersonID",TEXT($A3356,"0000"),
", OrganizationID: *OrganizationID",TEXT(MATCH(INDEX(People[Organization Name],$A3356),Organizations[Organization Name],0),"0000"),
", IsPrimaryOrganizationContact: , AffiliationStartDate: , AffiliationEndDate: , PrimaryPhone: ",
", PrimaryEmail: ",CHAR(34),INDEX(People[Primary Email],$A3356),CHAR(34),
", PrimaryAddress: ",CHAR(34),INDEX(People[Primary Address],$A3356),CHAR(34),
", PersonLink: }"))</f>
        <v>#REF!</v>
      </c>
      <c r="H3356" t="e">
        <f>IF(COUNTA(CitationInformation)=0,"",IF(INDEX(AuthorList[Author Name],$A3356)="","",
CONCATENATE("  - &amp;AuthorListID",TEXT($A3356,"0000"),
"  {CitationID: *CitationID0001",
", PersonID: *PersonID",TEXT(MATCH(INDEX(AuthorList[Author Name],$A3356),People[Full Name],0),"0000"),
", AuthorOrder: ",INDEX(AuthorList[Author Number],$A3356),"}")))</f>
        <v>#REF!</v>
      </c>
      <c r="K3356" t="e">
        <f>IF(INDEX(SamplingFeatures[Feature Code],$A3356)="","",
CONCATENATE("  - &amp;SamplingFeatureID",TEXT($A3356,"0000"),
" {","SamplingFeatureUUID:  ",CHAR(34),INDEX(SamplingFeatures[Sampling Feature UUID],$A3356),CHAR(34),
", SamplingFeatureTypeCV:  ",CHAR(34),INDEX(SamplingFeatures[Sampling Feature Type],$A3356),CHAR(34),
", SamplingFeatureCode:  ",CHAR(34),INDEX(SamplingFeatures[Feature Code],$A3356),CHAR(34),
", SamplingFeatureName:  ",CHAR(34),INDEX(SamplingFeatures[Feature Name],$A3356),CHAR(34),
", SamplingFeatureDescription:  ",CHAR(34),INDEX(SamplingFeatures[Feature Description],$A3356),CHAR(34),
", SamplingFeatureGeotypeCV:  ",CHAR(34),INDEX(SamplingFeatures[Feature Geo Type],$A3356),CHAR(34),
", FeatureGeometry:  ",CHAR(34),INDEX(SamplingFeatures[Feature Geometry],$A3356),CHAR(34),
", Elevation_m:  ",CHAR(34),INDEX(SamplingFeatures[Elevation_m],$A3356),CHAR(34),
", ElevationDatumCV:  ",CHAR(34),ElevationDatum,CHAR(34),"}"))</f>
        <v>#REF!</v>
      </c>
      <c r="L3356" t="e">
        <f>IF(INDEX(SamplingFeatures[Sampling Feature Type],$A3356)&lt;&gt;"Site","",
CONCATENATE("  - &amp;SiteID",TEXT(SUMPRODUCT(--($L$3:$L3355&lt;&gt;"")),"0000"),
" {","SamplingFeatureID:  *SamplingFeatureID",TEXT($A3356,"0000"),
", SiteTypeCV:  ",CHAR(34),INDEX(Sites[Site Type],$A3356),CHAR(34),
", Latitude:  ",INDEX(Sites[Latitude],$A3356),
", Longitude:  ",INDEX(Sites[Longitude],$A3356),
", SRSName:  ",CHAR(34),LatLonDatum,CHAR(34),"}"))</f>
        <v>#REF!</v>
      </c>
      <c r="M3356" t="e">
        <f>IF(INDEX(SamplingFeatures[Sampling Feature Type],$A3356)&lt;&gt;"Specimen","",
CONCATENATE("  - &amp;SpecimenID",TEXT(SUMPRODUCT(--($M$3:$M3355&lt;&gt;"")),"0000"),
" {","SamplingFeatureID:  *SamplingFeatureID",TEXT($A3356,"0000"),
", SpecimenTypeCV:  ",CHAR(34),INDEX(Specimens[Specimen Type],$A3356),CHAR(34),
", SpecimenMediumCV:  ",INDEX(Specimens[Specimen Medium],$A3356),
", IsFieldSpecimen:  ",CHAR(34),INDEX(Specimens[Is Field Specimen?],$A3356),CHAR(34),"}"))</f>
        <v>#REF!</v>
      </c>
      <c r="N3356" t="e">
        <f>IF(COUNTA(SpatialOffsets[])=0,"", IF(INDEX(SpatialOffsets[Spatial Offset Type],$A3356)="","",
CONCATENATE("  - &amp;SpatialOffsetID",TEXT($A3356,"0000"),
" {","SpatialOffsetTypeCV:  ",CHAR(34),INDEX(SpatialOffsets[Spatial Offset Type],$A3356),CHAR(34),
", Offset1Value:  ",INDEX(SpatialOffsets[Offset 1 Value],$A3356),
", Offset1UnitID:  ",CHAR(34),INDEX(SpatialOffsets[Offset 1 Unit],$A3356),CHAR(34),
", Offset2Value:  ",INDEX(SpatialOffsets[Offset 2 Value],$A3356),
", Offset2UnitID:  ",CHAR(34),INDEX(SpatialOffsets[Offset 2 Unit],$A3356),CHAR(34),
", Offset3Value:  ",INDEX(SpatialOffsets[Offset 3 Value],$A3356),
", Offset3UnitID:  ",CHAR(34),INDEX(SpatialOffsets[Offset 3 Unit],$A3356),CHAR(34),,"}")))</f>
        <v>#REF!</v>
      </c>
      <c r="O3356" t="e">
        <f>IF(COUNTA(RelatedFeatures[])=0,"", IF(INDEX(RelatedFeatures[First Sampling Feature Code],$A3356)="","",
CONCATENATE("  - &amp;RelationID",TEXT($A3356,"0000"),
" {","SamplingFeatureID:  *SamplingFeatureID",TEXT(MATCH(INDEX(RelatedFeatures[First Sampling Feature Code],$A3356),SamplingFeatures[Feature Code],0),"0000"),
", RelationshipTypeCV:  ",CHAR(34),INDEX(RelatedFeatures[Relationship Type],$A3356),CHAR(34),
", RelatedFeatureID: *SamplingFeatureID",TEXT(MATCH(INDEX(RelatedFeatures[Second Sampling Feature Code],$A3356),SamplingFeatures[Feature Code],0),"0000"),
", SpatialOffsetID:  ",IF(INDEX(RelatedFeatures[Offset Number],$A3356)="","",CONCATENATE("*SpatialOffsetID",TEXT(INDEX(RelatedFeatures[Offset Number],$A3356),"0000"))),"}")))</f>
        <v>#REF!</v>
      </c>
      <c r="P3356" t="e">
        <f>IF(INDEX(Methods[Method Type],$A3356)="","",
CONCATENATE("  - &amp;MethodID",TEXT($A3356,"0000"),
" {","MethodTypeCV:  ",CHAR(34),INDEX(Methods[Method Type],$A3356),CHAR(34),
", MethodCode:  ",CHAR(34),INDEX(Methods[Method Code],$A3356),CHAR(34),
", MethodName:  ",CHAR(34),INDEX(Methods[Method Name],$A3356),CHAR(34),
", MethodDescription:  ",CHAR(34),INDEX(Methods[Method Description],$A3356),CHAR(34),
", MethodLink:  ",CHAR(34),INDEX(Methods[Method Link],$A3356),CHAR(34),
", OrganizationID: *OrganizationID",TEXT(MATCH(INDEX(Methods[Organization Name],$A3356),Organizations[Organization Name],0),"0000"),"}"))</f>
        <v>#REF!</v>
      </c>
      <c r="Q3356" t="e">
        <f>IF(INDEX(Variables[Variable Type],$A3356)="","",
CONCATENATE("  - &amp;VariableID",TEXT($A3356,"0000"),
" {","VariableTypeCV:  ",CHAR(34),INDEX(Variables[Variable Type],$A3356),CHAR(34),
", VariableCode:  ",CHAR(34),INDEX(Variables[Variable Code],$A3356),CHAR(34),
", VariableNameCV:  ",CHAR(34),INDEX(Variables[Variable Name],$A3356),CHAR(34),
", VariableDefinition:  ",CHAR(34),INDEX(Variables[Variable Definition],$A3356),CHAR(34),
", SpecciationCV:  ",CHAR(34),INDEX(Variables[Speciation],$A3356),CHAR(34),
", NoDataValue:  ",CHAR(34),INDEX(Variables[No Data Value],$A3356),CHAR(34),"}"))</f>
        <v>#REF!</v>
      </c>
    </row>
    <row r="3357" spans="1:17" x14ac:dyDescent="0.25">
      <c r="A3357">
        <v>3354</v>
      </c>
      <c r="D3357" t="e">
        <f>IF(INDEX(People[First Name],$A3357)="","",
CONCATENATE("  - &amp;PersonID",TEXT($A3357,"0000"),
" {","PersonFirstName:  ",CHAR(34),INDEX(People[First Name],$A3357),CHAR(34),
", PersonMiddleName:  ",CHAR(34),INDEX(People[Middle Name],$A3357),CHAR(34),
", PersonLastName:  ",CHAR(34),INDEX(People[Last Name],$A3357),CHAR(34),"}"))</f>
        <v>#REF!</v>
      </c>
      <c r="E3357" t="e">
        <f>IF(INDEX(Organizations[Organization Type '[CV']],$A3357)="","",
CONCATENATE("  - &amp;OrganizationID",TEXT($A3357,"0000"),
" {","OrganizationTypeCV:  ",CHAR(34),INDEX(Organizations[Organization Type '[CV']],$A3357),CHAR(34),
", OrganizationCode:  ",CHAR(34),INDEX(Organizations[Organization Code],$A3357),CHAR(34),
", OrganizationName:  ",CHAR(34),INDEX(Organizations[Organization Name],$A3357),CHAR(34),
", OrganizationDescription:  ",CHAR(34),INDEX(Organizations[Organization Description],$A3357),CHAR(34),
", OrganizationLink:  ",CHAR(34),INDEX(Organizations[Organization Link],$A3357),CHAR(34),"}"))</f>
        <v>#REF!</v>
      </c>
      <c r="F3357" t="e">
        <f>IF(INDEX(People[First Name],$A3357)="","",
CONCATENATE("  - &amp;AffiliationID",TEXT($A3357,"0000"),
" {PersonID: *PersonID",TEXT($A3357,"0000"),
", OrganizationID: *OrganizationID",TEXT(MATCH(INDEX(People[Organization Name],$A3357),Organizations[Organization Name],0),"0000"),
", IsPrimaryOrganizationContact: , AffiliationStartDate: , AffiliationEndDate: , PrimaryPhone: ",
", PrimaryEmail: ",CHAR(34),INDEX(People[Primary Email],$A3357),CHAR(34),
", PrimaryAddress: ",CHAR(34),INDEX(People[Primary Address],$A3357),CHAR(34),
", PersonLink: }"))</f>
        <v>#REF!</v>
      </c>
      <c r="H3357" t="e">
        <f>IF(COUNTA(CitationInformation)=0,"",IF(INDEX(AuthorList[Author Name],$A3357)="","",
CONCATENATE("  - &amp;AuthorListID",TEXT($A3357,"0000"),
"  {CitationID: *CitationID0001",
", PersonID: *PersonID",TEXT(MATCH(INDEX(AuthorList[Author Name],$A3357),People[Full Name],0),"0000"),
", AuthorOrder: ",INDEX(AuthorList[Author Number],$A3357),"}")))</f>
        <v>#REF!</v>
      </c>
      <c r="K3357" t="e">
        <f>IF(INDEX(SamplingFeatures[Feature Code],$A3357)="","",
CONCATENATE("  - &amp;SamplingFeatureID",TEXT($A3357,"0000"),
" {","SamplingFeatureUUID:  ",CHAR(34),INDEX(SamplingFeatures[Sampling Feature UUID],$A3357),CHAR(34),
", SamplingFeatureTypeCV:  ",CHAR(34),INDEX(SamplingFeatures[Sampling Feature Type],$A3357),CHAR(34),
", SamplingFeatureCode:  ",CHAR(34),INDEX(SamplingFeatures[Feature Code],$A3357),CHAR(34),
", SamplingFeatureName:  ",CHAR(34),INDEX(SamplingFeatures[Feature Name],$A3357),CHAR(34),
", SamplingFeatureDescription:  ",CHAR(34),INDEX(SamplingFeatures[Feature Description],$A3357),CHAR(34),
", SamplingFeatureGeotypeCV:  ",CHAR(34),INDEX(SamplingFeatures[Feature Geo Type],$A3357),CHAR(34),
", FeatureGeometry:  ",CHAR(34),INDEX(SamplingFeatures[Feature Geometry],$A3357),CHAR(34),
", Elevation_m:  ",CHAR(34),INDEX(SamplingFeatures[Elevation_m],$A3357),CHAR(34),
", ElevationDatumCV:  ",CHAR(34),ElevationDatum,CHAR(34),"}"))</f>
        <v>#REF!</v>
      </c>
      <c r="L3357" t="e">
        <f>IF(INDEX(SamplingFeatures[Sampling Feature Type],$A3357)&lt;&gt;"Site","",
CONCATENATE("  - &amp;SiteID",TEXT(SUMPRODUCT(--($L$3:$L3356&lt;&gt;"")),"0000"),
" {","SamplingFeatureID:  *SamplingFeatureID",TEXT($A3357,"0000"),
", SiteTypeCV:  ",CHAR(34),INDEX(Sites[Site Type],$A3357),CHAR(34),
", Latitude:  ",INDEX(Sites[Latitude],$A3357),
", Longitude:  ",INDEX(Sites[Longitude],$A3357),
", SRSName:  ",CHAR(34),LatLonDatum,CHAR(34),"}"))</f>
        <v>#REF!</v>
      </c>
      <c r="M3357" t="e">
        <f>IF(INDEX(SamplingFeatures[Sampling Feature Type],$A3357)&lt;&gt;"Specimen","",
CONCATENATE("  - &amp;SpecimenID",TEXT(SUMPRODUCT(--($M$3:$M3356&lt;&gt;"")),"0000"),
" {","SamplingFeatureID:  *SamplingFeatureID",TEXT($A3357,"0000"),
", SpecimenTypeCV:  ",CHAR(34),INDEX(Specimens[Specimen Type],$A3357),CHAR(34),
", SpecimenMediumCV:  ",INDEX(Specimens[Specimen Medium],$A3357),
", IsFieldSpecimen:  ",CHAR(34),INDEX(Specimens[Is Field Specimen?],$A3357),CHAR(34),"}"))</f>
        <v>#REF!</v>
      </c>
      <c r="N3357" t="e">
        <f>IF(COUNTA(SpatialOffsets[])=0,"", IF(INDEX(SpatialOffsets[Spatial Offset Type],$A3357)="","",
CONCATENATE("  - &amp;SpatialOffsetID",TEXT($A3357,"0000"),
" {","SpatialOffsetTypeCV:  ",CHAR(34),INDEX(SpatialOffsets[Spatial Offset Type],$A3357),CHAR(34),
", Offset1Value:  ",INDEX(SpatialOffsets[Offset 1 Value],$A3357),
", Offset1UnitID:  ",CHAR(34),INDEX(SpatialOffsets[Offset 1 Unit],$A3357),CHAR(34),
", Offset2Value:  ",INDEX(SpatialOffsets[Offset 2 Value],$A3357),
", Offset2UnitID:  ",CHAR(34),INDEX(SpatialOffsets[Offset 2 Unit],$A3357),CHAR(34),
", Offset3Value:  ",INDEX(SpatialOffsets[Offset 3 Value],$A3357),
", Offset3UnitID:  ",CHAR(34),INDEX(SpatialOffsets[Offset 3 Unit],$A3357),CHAR(34),,"}")))</f>
        <v>#REF!</v>
      </c>
      <c r="O3357" t="e">
        <f>IF(COUNTA(RelatedFeatures[])=0,"", IF(INDEX(RelatedFeatures[First Sampling Feature Code],$A3357)="","",
CONCATENATE("  - &amp;RelationID",TEXT($A3357,"0000"),
" {","SamplingFeatureID:  *SamplingFeatureID",TEXT(MATCH(INDEX(RelatedFeatures[First Sampling Feature Code],$A3357),SamplingFeatures[Feature Code],0),"0000"),
", RelationshipTypeCV:  ",CHAR(34),INDEX(RelatedFeatures[Relationship Type],$A3357),CHAR(34),
", RelatedFeatureID: *SamplingFeatureID",TEXT(MATCH(INDEX(RelatedFeatures[Second Sampling Feature Code],$A3357),SamplingFeatures[Feature Code],0),"0000"),
", SpatialOffsetID:  ",IF(INDEX(RelatedFeatures[Offset Number],$A3357)="","",CONCATENATE("*SpatialOffsetID",TEXT(INDEX(RelatedFeatures[Offset Number],$A3357),"0000"))),"}")))</f>
        <v>#REF!</v>
      </c>
      <c r="P3357" t="e">
        <f>IF(INDEX(Methods[Method Type],$A3357)="","",
CONCATENATE("  - &amp;MethodID",TEXT($A3357,"0000"),
" {","MethodTypeCV:  ",CHAR(34),INDEX(Methods[Method Type],$A3357),CHAR(34),
", MethodCode:  ",CHAR(34),INDEX(Methods[Method Code],$A3357),CHAR(34),
", MethodName:  ",CHAR(34),INDEX(Methods[Method Name],$A3357),CHAR(34),
", MethodDescription:  ",CHAR(34),INDEX(Methods[Method Description],$A3357),CHAR(34),
", MethodLink:  ",CHAR(34),INDEX(Methods[Method Link],$A3357),CHAR(34),
", OrganizationID: *OrganizationID",TEXT(MATCH(INDEX(Methods[Organization Name],$A3357),Organizations[Organization Name],0),"0000"),"}"))</f>
        <v>#REF!</v>
      </c>
      <c r="Q3357" t="e">
        <f>IF(INDEX(Variables[Variable Type],$A3357)="","",
CONCATENATE("  - &amp;VariableID",TEXT($A3357,"0000"),
" {","VariableTypeCV:  ",CHAR(34),INDEX(Variables[Variable Type],$A3357),CHAR(34),
", VariableCode:  ",CHAR(34),INDEX(Variables[Variable Code],$A3357),CHAR(34),
", VariableNameCV:  ",CHAR(34),INDEX(Variables[Variable Name],$A3357),CHAR(34),
", VariableDefinition:  ",CHAR(34),INDEX(Variables[Variable Definition],$A3357),CHAR(34),
", SpecciationCV:  ",CHAR(34),INDEX(Variables[Speciation],$A3357),CHAR(34),
", NoDataValue:  ",CHAR(34),INDEX(Variables[No Data Value],$A3357),CHAR(34),"}"))</f>
        <v>#REF!</v>
      </c>
    </row>
    <row r="3358" spans="1:17" x14ac:dyDescent="0.25">
      <c r="A3358">
        <v>3355</v>
      </c>
      <c r="D3358" t="e">
        <f>IF(INDEX(People[First Name],$A3358)="","",
CONCATENATE("  - &amp;PersonID",TEXT($A3358,"0000"),
" {","PersonFirstName:  ",CHAR(34),INDEX(People[First Name],$A3358),CHAR(34),
", PersonMiddleName:  ",CHAR(34),INDEX(People[Middle Name],$A3358),CHAR(34),
", PersonLastName:  ",CHAR(34),INDEX(People[Last Name],$A3358),CHAR(34),"}"))</f>
        <v>#REF!</v>
      </c>
      <c r="E3358" t="e">
        <f>IF(INDEX(Organizations[Organization Type '[CV']],$A3358)="","",
CONCATENATE("  - &amp;OrganizationID",TEXT($A3358,"0000"),
" {","OrganizationTypeCV:  ",CHAR(34),INDEX(Organizations[Organization Type '[CV']],$A3358),CHAR(34),
", OrganizationCode:  ",CHAR(34),INDEX(Organizations[Organization Code],$A3358),CHAR(34),
", OrganizationName:  ",CHAR(34),INDEX(Organizations[Organization Name],$A3358),CHAR(34),
", OrganizationDescription:  ",CHAR(34),INDEX(Organizations[Organization Description],$A3358),CHAR(34),
", OrganizationLink:  ",CHAR(34),INDEX(Organizations[Organization Link],$A3358),CHAR(34),"}"))</f>
        <v>#REF!</v>
      </c>
      <c r="F3358" t="e">
        <f>IF(INDEX(People[First Name],$A3358)="","",
CONCATENATE("  - &amp;AffiliationID",TEXT($A3358,"0000"),
" {PersonID: *PersonID",TEXT($A3358,"0000"),
", OrganizationID: *OrganizationID",TEXT(MATCH(INDEX(People[Organization Name],$A3358),Organizations[Organization Name],0),"0000"),
", IsPrimaryOrganizationContact: , AffiliationStartDate: , AffiliationEndDate: , PrimaryPhone: ",
", PrimaryEmail: ",CHAR(34),INDEX(People[Primary Email],$A3358),CHAR(34),
", PrimaryAddress: ",CHAR(34),INDEX(People[Primary Address],$A3358),CHAR(34),
", PersonLink: }"))</f>
        <v>#REF!</v>
      </c>
      <c r="H3358" t="e">
        <f>IF(COUNTA(CitationInformation)=0,"",IF(INDEX(AuthorList[Author Name],$A3358)="","",
CONCATENATE("  - &amp;AuthorListID",TEXT($A3358,"0000"),
"  {CitationID: *CitationID0001",
", PersonID: *PersonID",TEXT(MATCH(INDEX(AuthorList[Author Name],$A3358),People[Full Name],0),"0000"),
", AuthorOrder: ",INDEX(AuthorList[Author Number],$A3358),"}")))</f>
        <v>#REF!</v>
      </c>
      <c r="K3358" t="e">
        <f>IF(INDEX(SamplingFeatures[Feature Code],$A3358)="","",
CONCATENATE("  - &amp;SamplingFeatureID",TEXT($A3358,"0000"),
" {","SamplingFeatureUUID:  ",CHAR(34),INDEX(SamplingFeatures[Sampling Feature UUID],$A3358),CHAR(34),
", SamplingFeatureTypeCV:  ",CHAR(34),INDEX(SamplingFeatures[Sampling Feature Type],$A3358),CHAR(34),
", SamplingFeatureCode:  ",CHAR(34),INDEX(SamplingFeatures[Feature Code],$A3358),CHAR(34),
", SamplingFeatureName:  ",CHAR(34),INDEX(SamplingFeatures[Feature Name],$A3358),CHAR(34),
", SamplingFeatureDescription:  ",CHAR(34),INDEX(SamplingFeatures[Feature Description],$A3358),CHAR(34),
", SamplingFeatureGeotypeCV:  ",CHAR(34),INDEX(SamplingFeatures[Feature Geo Type],$A3358),CHAR(34),
", FeatureGeometry:  ",CHAR(34),INDEX(SamplingFeatures[Feature Geometry],$A3358),CHAR(34),
", Elevation_m:  ",CHAR(34),INDEX(SamplingFeatures[Elevation_m],$A3358),CHAR(34),
", ElevationDatumCV:  ",CHAR(34),ElevationDatum,CHAR(34),"}"))</f>
        <v>#REF!</v>
      </c>
      <c r="L3358" t="e">
        <f>IF(INDEX(SamplingFeatures[Sampling Feature Type],$A3358)&lt;&gt;"Site","",
CONCATENATE("  - &amp;SiteID",TEXT(SUMPRODUCT(--($L$3:$L3357&lt;&gt;"")),"0000"),
" {","SamplingFeatureID:  *SamplingFeatureID",TEXT($A3358,"0000"),
", SiteTypeCV:  ",CHAR(34),INDEX(Sites[Site Type],$A3358),CHAR(34),
", Latitude:  ",INDEX(Sites[Latitude],$A3358),
", Longitude:  ",INDEX(Sites[Longitude],$A3358),
", SRSName:  ",CHAR(34),LatLonDatum,CHAR(34),"}"))</f>
        <v>#REF!</v>
      </c>
      <c r="M3358" t="e">
        <f>IF(INDEX(SamplingFeatures[Sampling Feature Type],$A3358)&lt;&gt;"Specimen","",
CONCATENATE("  - &amp;SpecimenID",TEXT(SUMPRODUCT(--($M$3:$M3357&lt;&gt;"")),"0000"),
" {","SamplingFeatureID:  *SamplingFeatureID",TEXT($A3358,"0000"),
", SpecimenTypeCV:  ",CHAR(34),INDEX(Specimens[Specimen Type],$A3358),CHAR(34),
", SpecimenMediumCV:  ",INDEX(Specimens[Specimen Medium],$A3358),
", IsFieldSpecimen:  ",CHAR(34),INDEX(Specimens[Is Field Specimen?],$A3358),CHAR(34),"}"))</f>
        <v>#REF!</v>
      </c>
      <c r="N3358" t="e">
        <f>IF(COUNTA(SpatialOffsets[])=0,"", IF(INDEX(SpatialOffsets[Spatial Offset Type],$A3358)="","",
CONCATENATE("  - &amp;SpatialOffsetID",TEXT($A3358,"0000"),
" {","SpatialOffsetTypeCV:  ",CHAR(34),INDEX(SpatialOffsets[Spatial Offset Type],$A3358),CHAR(34),
", Offset1Value:  ",INDEX(SpatialOffsets[Offset 1 Value],$A3358),
", Offset1UnitID:  ",CHAR(34),INDEX(SpatialOffsets[Offset 1 Unit],$A3358),CHAR(34),
", Offset2Value:  ",INDEX(SpatialOffsets[Offset 2 Value],$A3358),
", Offset2UnitID:  ",CHAR(34),INDEX(SpatialOffsets[Offset 2 Unit],$A3358),CHAR(34),
", Offset3Value:  ",INDEX(SpatialOffsets[Offset 3 Value],$A3358),
", Offset3UnitID:  ",CHAR(34),INDEX(SpatialOffsets[Offset 3 Unit],$A3358),CHAR(34),,"}")))</f>
        <v>#REF!</v>
      </c>
      <c r="O3358" t="e">
        <f>IF(COUNTA(RelatedFeatures[])=0,"", IF(INDEX(RelatedFeatures[First Sampling Feature Code],$A3358)="","",
CONCATENATE("  - &amp;RelationID",TEXT($A3358,"0000"),
" {","SamplingFeatureID:  *SamplingFeatureID",TEXT(MATCH(INDEX(RelatedFeatures[First Sampling Feature Code],$A3358),SamplingFeatures[Feature Code],0),"0000"),
", RelationshipTypeCV:  ",CHAR(34),INDEX(RelatedFeatures[Relationship Type],$A3358),CHAR(34),
", RelatedFeatureID: *SamplingFeatureID",TEXT(MATCH(INDEX(RelatedFeatures[Second Sampling Feature Code],$A3358),SamplingFeatures[Feature Code],0),"0000"),
", SpatialOffsetID:  ",IF(INDEX(RelatedFeatures[Offset Number],$A3358)="","",CONCATENATE("*SpatialOffsetID",TEXT(INDEX(RelatedFeatures[Offset Number],$A3358),"0000"))),"}")))</f>
        <v>#REF!</v>
      </c>
      <c r="P3358" t="e">
        <f>IF(INDEX(Methods[Method Type],$A3358)="","",
CONCATENATE("  - &amp;MethodID",TEXT($A3358,"0000"),
" {","MethodTypeCV:  ",CHAR(34),INDEX(Methods[Method Type],$A3358),CHAR(34),
", MethodCode:  ",CHAR(34),INDEX(Methods[Method Code],$A3358),CHAR(34),
", MethodName:  ",CHAR(34),INDEX(Methods[Method Name],$A3358),CHAR(34),
", MethodDescription:  ",CHAR(34),INDEX(Methods[Method Description],$A3358),CHAR(34),
", MethodLink:  ",CHAR(34),INDEX(Methods[Method Link],$A3358),CHAR(34),
", OrganizationID: *OrganizationID",TEXT(MATCH(INDEX(Methods[Organization Name],$A3358),Organizations[Organization Name],0),"0000"),"}"))</f>
        <v>#REF!</v>
      </c>
      <c r="Q3358" t="e">
        <f>IF(INDEX(Variables[Variable Type],$A3358)="","",
CONCATENATE("  - &amp;VariableID",TEXT($A3358,"0000"),
" {","VariableTypeCV:  ",CHAR(34),INDEX(Variables[Variable Type],$A3358),CHAR(34),
", VariableCode:  ",CHAR(34),INDEX(Variables[Variable Code],$A3358),CHAR(34),
", VariableNameCV:  ",CHAR(34),INDEX(Variables[Variable Name],$A3358),CHAR(34),
", VariableDefinition:  ",CHAR(34),INDEX(Variables[Variable Definition],$A3358),CHAR(34),
", SpecciationCV:  ",CHAR(34),INDEX(Variables[Speciation],$A3358),CHAR(34),
", NoDataValue:  ",CHAR(34),INDEX(Variables[No Data Value],$A3358),CHAR(34),"}"))</f>
        <v>#REF!</v>
      </c>
    </row>
    <row r="3359" spans="1:17" x14ac:dyDescent="0.25">
      <c r="A3359">
        <v>3356</v>
      </c>
      <c r="D3359" t="e">
        <f>IF(INDEX(People[First Name],$A3359)="","",
CONCATENATE("  - &amp;PersonID",TEXT($A3359,"0000"),
" {","PersonFirstName:  ",CHAR(34),INDEX(People[First Name],$A3359),CHAR(34),
", PersonMiddleName:  ",CHAR(34),INDEX(People[Middle Name],$A3359),CHAR(34),
", PersonLastName:  ",CHAR(34),INDEX(People[Last Name],$A3359),CHAR(34),"}"))</f>
        <v>#REF!</v>
      </c>
      <c r="E3359" t="e">
        <f>IF(INDEX(Organizations[Organization Type '[CV']],$A3359)="","",
CONCATENATE("  - &amp;OrganizationID",TEXT($A3359,"0000"),
" {","OrganizationTypeCV:  ",CHAR(34),INDEX(Organizations[Organization Type '[CV']],$A3359),CHAR(34),
", OrganizationCode:  ",CHAR(34),INDEX(Organizations[Organization Code],$A3359),CHAR(34),
", OrganizationName:  ",CHAR(34),INDEX(Organizations[Organization Name],$A3359),CHAR(34),
", OrganizationDescription:  ",CHAR(34),INDEX(Organizations[Organization Description],$A3359),CHAR(34),
", OrganizationLink:  ",CHAR(34),INDEX(Organizations[Organization Link],$A3359),CHAR(34),"}"))</f>
        <v>#REF!</v>
      </c>
      <c r="F3359" t="e">
        <f>IF(INDEX(People[First Name],$A3359)="","",
CONCATENATE("  - &amp;AffiliationID",TEXT($A3359,"0000"),
" {PersonID: *PersonID",TEXT($A3359,"0000"),
", OrganizationID: *OrganizationID",TEXT(MATCH(INDEX(People[Organization Name],$A3359),Organizations[Organization Name],0),"0000"),
", IsPrimaryOrganizationContact: , AffiliationStartDate: , AffiliationEndDate: , PrimaryPhone: ",
", PrimaryEmail: ",CHAR(34),INDEX(People[Primary Email],$A3359),CHAR(34),
", PrimaryAddress: ",CHAR(34),INDEX(People[Primary Address],$A3359),CHAR(34),
", PersonLink: }"))</f>
        <v>#REF!</v>
      </c>
      <c r="H3359" t="e">
        <f>IF(COUNTA(CitationInformation)=0,"",IF(INDEX(AuthorList[Author Name],$A3359)="","",
CONCATENATE("  - &amp;AuthorListID",TEXT($A3359,"0000"),
"  {CitationID: *CitationID0001",
", PersonID: *PersonID",TEXT(MATCH(INDEX(AuthorList[Author Name],$A3359),People[Full Name],0),"0000"),
", AuthorOrder: ",INDEX(AuthorList[Author Number],$A3359),"}")))</f>
        <v>#REF!</v>
      </c>
      <c r="K3359" t="e">
        <f>IF(INDEX(SamplingFeatures[Feature Code],$A3359)="","",
CONCATENATE("  - &amp;SamplingFeatureID",TEXT($A3359,"0000"),
" {","SamplingFeatureUUID:  ",CHAR(34),INDEX(SamplingFeatures[Sampling Feature UUID],$A3359),CHAR(34),
", SamplingFeatureTypeCV:  ",CHAR(34),INDEX(SamplingFeatures[Sampling Feature Type],$A3359),CHAR(34),
", SamplingFeatureCode:  ",CHAR(34),INDEX(SamplingFeatures[Feature Code],$A3359),CHAR(34),
", SamplingFeatureName:  ",CHAR(34),INDEX(SamplingFeatures[Feature Name],$A3359),CHAR(34),
", SamplingFeatureDescription:  ",CHAR(34),INDEX(SamplingFeatures[Feature Description],$A3359),CHAR(34),
", SamplingFeatureGeotypeCV:  ",CHAR(34),INDEX(SamplingFeatures[Feature Geo Type],$A3359),CHAR(34),
", FeatureGeometry:  ",CHAR(34),INDEX(SamplingFeatures[Feature Geometry],$A3359),CHAR(34),
", Elevation_m:  ",CHAR(34),INDEX(SamplingFeatures[Elevation_m],$A3359),CHAR(34),
", ElevationDatumCV:  ",CHAR(34),ElevationDatum,CHAR(34),"}"))</f>
        <v>#REF!</v>
      </c>
      <c r="L3359" t="e">
        <f>IF(INDEX(SamplingFeatures[Sampling Feature Type],$A3359)&lt;&gt;"Site","",
CONCATENATE("  - &amp;SiteID",TEXT(SUMPRODUCT(--($L$3:$L3358&lt;&gt;"")),"0000"),
" {","SamplingFeatureID:  *SamplingFeatureID",TEXT($A3359,"0000"),
", SiteTypeCV:  ",CHAR(34),INDEX(Sites[Site Type],$A3359),CHAR(34),
", Latitude:  ",INDEX(Sites[Latitude],$A3359),
", Longitude:  ",INDEX(Sites[Longitude],$A3359),
", SRSName:  ",CHAR(34),LatLonDatum,CHAR(34),"}"))</f>
        <v>#REF!</v>
      </c>
      <c r="M3359" t="e">
        <f>IF(INDEX(SamplingFeatures[Sampling Feature Type],$A3359)&lt;&gt;"Specimen","",
CONCATENATE("  - &amp;SpecimenID",TEXT(SUMPRODUCT(--($M$3:$M3358&lt;&gt;"")),"0000"),
" {","SamplingFeatureID:  *SamplingFeatureID",TEXT($A3359,"0000"),
", SpecimenTypeCV:  ",CHAR(34),INDEX(Specimens[Specimen Type],$A3359),CHAR(34),
", SpecimenMediumCV:  ",INDEX(Specimens[Specimen Medium],$A3359),
", IsFieldSpecimen:  ",CHAR(34),INDEX(Specimens[Is Field Specimen?],$A3359),CHAR(34),"}"))</f>
        <v>#REF!</v>
      </c>
      <c r="N3359" t="e">
        <f>IF(COUNTA(SpatialOffsets[])=0,"", IF(INDEX(SpatialOffsets[Spatial Offset Type],$A3359)="","",
CONCATENATE("  - &amp;SpatialOffsetID",TEXT($A3359,"0000"),
" {","SpatialOffsetTypeCV:  ",CHAR(34),INDEX(SpatialOffsets[Spatial Offset Type],$A3359),CHAR(34),
", Offset1Value:  ",INDEX(SpatialOffsets[Offset 1 Value],$A3359),
", Offset1UnitID:  ",CHAR(34),INDEX(SpatialOffsets[Offset 1 Unit],$A3359),CHAR(34),
", Offset2Value:  ",INDEX(SpatialOffsets[Offset 2 Value],$A3359),
", Offset2UnitID:  ",CHAR(34),INDEX(SpatialOffsets[Offset 2 Unit],$A3359),CHAR(34),
", Offset3Value:  ",INDEX(SpatialOffsets[Offset 3 Value],$A3359),
", Offset3UnitID:  ",CHAR(34),INDEX(SpatialOffsets[Offset 3 Unit],$A3359),CHAR(34),,"}")))</f>
        <v>#REF!</v>
      </c>
      <c r="O3359" t="e">
        <f>IF(COUNTA(RelatedFeatures[])=0,"", IF(INDEX(RelatedFeatures[First Sampling Feature Code],$A3359)="","",
CONCATENATE("  - &amp;RelationID",TEXT($A3359,"0000"),
" {","SamplingFeatureID:  *SamplingFeatureID",TEXT(MATCH(INDEX(RelatedFeatures[First Sampling Feature Code],$A3359),SamplingFeatures[Feature Code],0),"0000"),
", RelationshipTypeCV:  ",CHAR(34),INDEX(RelatedFeatures[Relationship Type],$A3359),CHAR(34),
", RelatedFeatureID: *SamplingFeatureID",TEXT(MATCH(INDEX(RelatedFeatures[Second Sampling Feature Code],$A3359),SamplingFeatures[Feature Code],0),"0000"),
", SpatialOffsetID:  ",IF(INDEX(RelatedFeatures[Offset Number],$A3359)="","",CONCATENATE("*SpatialOffsetID",TEXT(INDEX(RelatedFeatures[Offset Number],$A3359),"0000"))),"}")))</f>
        <v>#REF!</v>
      </c>
      <c r="P3359" t="e">
        <f>IF(INDEX(Methods[Method Type],$A3359)="","",
CONCATENATE("  - &amp;MethodID",TEXT($A3359,"0000"),
" {","MethodTypeCV:  ",CHAR(34),INDEX(Methods[Method Type],$A3359),CHAR(34),
", MethodCode:  ",CHAR(34),INDEX(Methods[Method Code],$A3359),CHAR(34),
", MethodName:  ",CHAR(34),INDEX(Methods[Method Name],$A3359),CHAR(34),
", MethodDescription:  ",CHAR(34),INDEX(Methods[Method Description],$A3359),CHAR(34),
", MethodLink:  ",CHAR(34),INDEX(Methods[Method Link],$A3359),CHAR(34),
", OrganizationID: *OrganizationID",TEXT(MATCH(INDEX(Methods[Organization Name],$A3359),Organizations[Organization Name],0),"0000"),"}"))</f>
        <v>#REF!</v>
      </c>
      <c r="Q3359" t="e">
        <f>IF(INDEX(Variables[Variable Type],$A3359)="","",
CONCATENATE("  - &amp;VariableID",TEXT($A3359,"0000"),
" {","VariableTypeCV:  ",CHAR(34),INDEX(Variables[Variable Type],$A3359),CHAR(34),
", VariableCode:  ",CHAR(34),INDEX(Variables[Variable Code],$A3359),CHAR(34),
", VariableNameCV:  ",CHAR(34),INDEX(Variables[Variable Name],$A3359),CHAR(34),
", VariableDefinition:  ",CHAR(34),INDEX(Variables[Variable Definition],$A3359),CHAR(34),
", SpecciationCV:  ",CHAR(34),INDEX(Variables[Speciation],$A3359),CHAR(34),
", NoDataValue:  ",CHAR(34),INDEX(Variables[No Data Value],$A3359),CHAR(34),"}"))</f>
        <v>#REF!</v>
      </c>
    </row>
    <row r="3360" spans="1:17" x14ac:dyDescent="0.25">
      <c r="A3360">
        <v>3357</v>
      </c>
      <c r="D3360" t="e">
        <f>IF(INDEX(People[First Name],$A3360)="","",
CONCATENATE("  - &amp;PersonID",TEXT($A3360,"0000"),
" {","PersonFirstName:  ",CHAR(34),INDEX(People[First Name],$A3360),CHAR(34),
", PersonMiddleName:  ",CHAR(34),INDEX(People[Middle Name],$A3360),CHAR(34),
", PersonLastName:  ",CHAR(34),INDEX(People[Last Name],$A3360),CHAR(34),"}"))</f>
        <v>#REF!</v>
      </c>
      <c r="E3360" t="e">
        <f>IF(INDEX(Organizations[Organization Type '[CV']],$A3360)="","",
CONCATENATE("  - &amp;OrganizationID",TEXT($A3360,"0000"),
" {","OrganizationTypeCV:  ",CHAR(34),INDEX(Organizations[Organization Type '[CV']],$A3360),CHAR(34),
", OrganizationCode:  ",CHAR(34),INDEX(Organizations[Organization Code],$A3360),CHAR(34),
", OrganizationName:  ",CHAR(34),INDEX(Organizations[Organization Name],$A3360),CHAR(34),
", OrganizationDescription:  ",CHAR(34),INDEX(Organizations[Organization Description],$A3360),CHAR(34),
", OrganizationLink:  ",CHAR(34),INDEX(Organizations[Organization Link],$A3360),CHAR(34),"}"))</f>
        <v>#REF!</v>
      </c>
      <c r="F3360" t="e">
        <f>IF(INDEX(People[First Name],$A3360)="","",
CONCATENATE("  - &amp;AffiliationID",TEXT($A3360,"0000"),
" {PersonID: *PersonID",TEXT($A3360,"0000"),
", OrganizationID: *OrganizationID",TEXT(MATCH(INDEX(People[Organization Name],$A3360),Organizations[Organization Name],0),"0000"),
", IsPrimaryOrganizationContact: , AffiliationStartDate: , AffiliationEndDate: , PrimaryPhone: ",
", PrimaryEmail: ",CHAR(34),INDEX(People[Primary Email],$A3360),CHAR(34),
", PrimaryAddress: ",CHAR(34),INDEX(People[Primary Address],$A3360),CHAR(34),
", PersonLink: }"))</f>
        <v>#REF!</v>
      </c>
      <c r="H3360" t="e">
        <f>IF(COUNTA(CitationInformation)=0,"",IF(INDEX(AuthorList[Author Name],$A3360)="","",
CONCATENATE("  - &amp;AuthorListID",TEXT($A3360,"0000"),
"  {CitationID: *CitationID0001",
", PersonID: *PersonID",TEXT(MATCH(INDEX(AuthorList[Author Name],$A3360),People[Full Name],0),"0000"),
", AuthorOrder: ",INDEX(AuthorList[Author Number],$A3360),"}")))</f>
        <v>#REF!</v>
      </c>
      <c r="K3360" t="e">
        <f>IF(INDEX(SamplingFeatures[Feature Code],$A3360)="","",
CONCATENATE("  - &amp;SamplingFeatureID",TEXT($A3360,"0000"),
" {","SamplingFeatureUUID:  ",CHAR(34),INDEX(SamplingFeatures[Sampling Feature UUID],$A3360),CHAR(34),
", SamplingFeatureTypeCV:  ",CHAR(34),INDEX(SamplingFeatures[Sampling Feature Type],$A3360),CHAR(34),
", SamplingFeatureCode:  ",CHAR(34),INDEX(SamplingFeatures[Feature Code],$A3360),CHAR(34),
", SamplingFeatureName:  ",CHAR(34),INDEX(SamplingFeatures[Feature Name],$A3360),CHAR(34),
", SamplingFeatureDescription:  ",CHAR(34),INDEX(SamplingFeatures[Feature Description],$A3360),CHAR(34),
", SamplingFeatureGeotypeCV:  ",CHAR(34),INDEX(SamplingFeatures[Feature Geo Type],$A3360),CHAR(34),
", FeatureGeometry:  ",CHAR(34),INDEX(SamplingFeatures[Feature Geometry],$A3360),CHAR(34),
", Elevation_m:  ",CHAR(34),INDEX(SamplingFeatures[Elevation_m],$A3360),CHAR(34),
", ElevationDatumCV:  ",CHAR(34),ElevationDatum,CHAR(34),"}"))</f>
        <v>#REF!</v>
      </c>
      <c r="L3360" t="e">
        <f>IF(INDEX(SamplingFeatures[Sampling Feature Type],$A3360)&lt;&gt;"Site","",
CONCATENATE("  - &amp;SiteID",TEXT(SUMPRODUCT(--($L$3:$L3359&lt;&gt;"")),"0000"),
" {","SamplingFeatureID:  *SamplingFeatureID",TEXT($A3360,"0000"),
", SiteTypeCV:  ",CHAR(34),INDEX(Sites[Site Type],$A3360),CHAR(34),
", Latitude:  ",INDEX(Sites[Latitude],$A3360),
", Longitude:  ",INDEX(Sites[Longitude],$A3360),
", SRSName:  ",CHAR(34),LatLonDatum,CHAR(34),"}"))</f>
        <v>#REF!</v>
      </c>
      <c r="M3360" t="e">
        <f>IF(INDEX(SamplingFeatures[Sampling Feature Type],$A3360)&lt;&gt;"Specimen","",
CONCATENATE("  - &amp;SpecimenID",TEXT(SUMPRODUCT(--($M$3:$M3359&lt;&gt;"")),"0000"),
" {","SamplingFeatureID:  *SamplingFeatureID",TEXT($A3360,"0000"),
", SpecimenTypeCV:  ",CHAR(34),INDEX(Specimens[Specimen Type],$A3360),CHAR(34),
", SpecimenMediumCV:  ",INDEX(Specimens[Specimen Medium],$A3360),
", IsFieldSpecimen:  ",CHAR(34),INDEX(Specimens[Is Field Specimen?],$A3360),CHAR(34),"}"))</f>
        <v>#REF!</v>
      </c>
      <c r="N3360" t="e">
        <f>IF(COUNTA(SpatialOffsets[])=0,"", IF(INDEX(SpatialOffsets[Spatial Offset Type],$A3360)="","",
CONCATENATE("  - &amp;SpatialOffsetID",TEXT($A3360,"0000"),
" {","SpatialOffsetTypeCV:  ",CHAR(34),INDEX(SpatialOffsets[Spatial Offset Type],$A3360),CHAR(34),
", Offset1Value:  ",INDEX(SpatialOffsets[Offset 1 Value],$A3360),
", Offset1UnitID:  ",CHAR(34),INDEX(SpatialOffsets[Offset 1 Unit],$A3360),CHAR(34),
", Offset2Value:  ",INDEX(SpatialOffsets[Offset 2 Value],$A3360),
", Offset2UnitID:  ",CHAR(34),INDEX(SpatialOffsets[Offset 2 Unit],$A3360),CHAR(34),
", Offset3Value:  ",INDEX(SpatialOffsets[Offset 3 Value],$A3360),
", Offset3UnitID:  ",CHAR(34),INDEX(SpatialOffsets[Offset 3 Unit],$A3360),CHAR(34),,"}")))</f>
        <v>#REF!</v>
      </c>
      <c r="O3360" t="e">
        <f>IF(COUNTA(RelatedFeatures[])=0,"", IF(INDEX(RelatedFeatures[First Sampling Feature Code],$A3360)="","",
CONCATENATE("  - &amp;RelationID",TEXT($A3360,"0000"),
" {","SamplingFeatureID:  *SamplingFeatureID",TEXT(MATCH(INDEX(RelatedFeatures[First Sampling Feature Code],$A3360),SamplingFeatures[Feature Code],0),"0000"),
", RelationshipTypeCV:  ",CHAR(34),INDEX(RelatedFeatures[Relationship Type],$A3360),CHAR(34),
", RelatedFeatureID: *SamplingFeatureID",TEXT(MATCH(INDEX(RelatedFeatures[Second Sampling Feature Code],$A3360),SamplingFeatures[Feature Code],0),"0000"),
", SpatialOffsetID:  ",IF(INDEX(RelatedFeatures[Offset Number],$A3360)="","",CONCATENATE("*SpatialOffsetID",TEXT(INDEX(RelatedFeatures[Offset Number],$A3360),"0000"))),"}")))</f>
        <v>#REF!</v>
      </c>
      <c r="P3360" t="e">
        <f>IF(INDEX(Methods[Method Type],$A3360)="","",
CONCATENATE("  - &amp;MethodID",TEXT($A3360,"0000"),
" {","MethodTypeCV:  ",CHAR(34),INDEX(Methods[Method Type],$A3360),CHAR(34),
", MethodCode:  ",CHAR(34),INDEX(Methods[Method Code],$A3360),CHAR(34),
", MethodName:  ",CHAR(34),INDEX(Methods[Method Name],$A3360),CHAR(34),
", MethodDescription:  ",CHAR(34),INDEX(Methods[Method Description],$A3360),CHAR(34),
", MethodLink:  ",CHAR(34),INDEX(Methods[Method Link],$A3360),CHAR(34),
", OrganizationID: *OrganizationID",TEXT(MATCH(INDEX(Methods[Organization Name],$A3360),Organizations[Organization Name],0),"0000"),"}"))</f>
        <v>#REF!</v>
      </c>
      <c r="Q3360" t="e">
        <f>IF(INDEX(Variables[Variable Type],$A3360)="","",
CONCATENATE("  - &amp;VariableID",TEXT($A3360,"0000"),
" {","VariableTypeCV:  ",CHAR(34),INDEX(Variables[Variable Type],$A3360),CHAR(34),
", VariableCode:  ",CHAR(34),INDEX(Variables[Variable Code],$A3360),CHAR(34),
", VariableNameCV:  ",CHAR(34),INDEX(Variables[Variable Name],$A3360),CHAR(34),
", VariableDefinition:  ",CHAR(34),INDEX(Variables[Variable Definition],$A3360),CHAR(34),
", SpecciationCV:  ",CHAR(34),INDEX(Variables[Speciation],$A3360),CHAR(34),
", NoDataValue:  ",CHAR(34),INDEX(Variables[No Data Value],$A3360),CHAR(34),"}"))</f>
        <v>#REF!</v>
      </c>
    </row>
    <row r="3361" spans="1:17" x14ac:dyDescent="0.25">
      <c r="A3361">
        <v>3358</v>
      </c>
      <c r="D3361" t="e">
        <f>IF(INDEX(People[First Name],$A3361)="","",
CONCATENATE("  - &amp;PersonID",TEXT($A3361,"0000"),
" {","PersonFirstName:  ",CHAR(34),INDEX(People[First Name],$A3361),CHAR(34),
", PersonMiddleName:  ",CHAR(34),INDEX(People[Middle Name],$A3361),CHAR(34),
", PersonLastName:  ",CHAR(34),INDEX(People[Last Name],$A3361),CHAR(34),"}"))</f>
        <v>#REF!</v>
      </c>
      <c r="E3361" t="e">
        <f>IF(INDEX(Organizations[Organization Type '[CV']],$A3361)="","",
CONCATENATE("  - &amp;OrganizationID",TEXT($A3361,"0000"),
" {","OrganizationTypeCV:  ",CHAR(34),INDEX(Organizations[Organization Type '[CV']],$A3361),CHAR(34),
", OrganizationCode:  ",CHAR(34),INDEX(Organizations[Organization Code],$A3361),CHAR(34),
", OrganizationName:  ",CHAR(34),INDEX(Organizations[Organization Name],$A3361),CHAR(34),
", OrganizationDescription:  ",CHAR(34),INDEX(Organizations[Organization Description],$A3361),CHAR(34),
", OrganizationLink:  ",CHAR(34),INDEX(Organizations[Organization Link],$A3361),CHAR(34),"}"))</f>
        <v>#REF!</v>
      </c>
      <c r="F3361" t="e">
        <f>IF(INDEX(People[First Name],$A3361)="","",
CONCATENATE("  - &amp;AffiliationID",TEXT($A3361,"0000"),
" {PersonID: *PersonID",TEXT($A3361,"0000"),
", OrganizationID: *OrganizationID",TEXT(MATCH(INDEX(People[Organization Name],$A3361),Organizations[Organization Name],0),"0000"),
", IsPrimaryOrganizationContact: , AffiliationStartDate: , AffiliationEndDate: , PrimaryPhone: ",
", PrimaryEmail: ",CHAR(34),INDEX(People[Primary Email],$A3361),CHAR(34),
", PrimaryAddress: ",CHAR(34),INDEX(People[Primary Address],$A3361),CHAR(34),
", PersonLink: }"))</f>
        <v>#REF!</v>
      </c>
      <c r="H3361" t="e">
        <f>IF(COUNTA(CitationInformation)=0,"",IF(INDEX(AuthorList[Author Name],$A3361)="","",
CONCATENATE("  - &amp;AuthorListID",TEXT($A3361,"0000"),
"  {CitationID: *CitationID0001",
", PersonID: *PersonID",TEXT(MATCH(INDEX(AuthorList[Author Name],$A3361),People[Full Name],0),"0000"),
", AuthorOrder: ",INDEX(AuthorList[Author Number],$A3361),"}")))</f>
        <v>#REF!</v>
      </c>
      <c r="K3361" t="e">
        <f>IF(INDEX(SamplingFeatures[Feature Code],$A3361)="","",
CONCATENATE("  - &amp;SamplingFeatureID",TEXT($A3361,"0000"),
" {","SamplingFeatureUUID:  ",CHAR(34),INDEX(SamplingFeatures[Sampling Feature UUID],$A3361),CHAR(34),
", SamplingFeatureTypeCV:  ",CHAR(34),INDEX(SamplingFeatures[Sampling Feature Type],$A3361),CHAR(34),
", SamplingFeatureCode:  ",CHAR(34),INDEX(SamplingFeatures[Feature Code],$A3361),CHAR(34),
", SamplingFeatureName:  ",CHAR(34),INDEX(SamplingFeatures[Feature Name],$A3361),CHAR(34),
", SamplingFeatureDescription:  ",CHAR(34),INDEX(SamplingFeatures[Feature Description],$A3361),CHAR(34),
", SamplingFeatureGeotypeCV:  ",CHAR(34),INDEX(SamplingFeatures[Feature Geo Type],$A3361),CHAR(34),
", FeatureGeometry:  ",CHAR(34),INDEX(SamplingFeatures[Feature Geometry],$A3361),CHAR(34),
", Elevation_m:  ",CHAR(34),INDEX(SamplingFeatures[Elevation_m],$A3361),CHAR(34),
", ElevationDatumCV:  ",CHAR(34),ElevationDatum,CHAR(34),"}"))</f>
        <v>#REF!</v>
      </c>
      <c r="L3361" t="e">
        <f>IF(INDEX(SamplingFeatures[Sampling Feature Type],$A3361)&lt;&gt;"Site","",
CONCATENATE("  - &amp;SiteID",TEXT(SUMPRODUCT(--($L$3:$L3360&lt;&gt;"")),"0000"),
" {","SamplingFeatureID:  *SamplingFeatureID",TEXT($A3361,"0000"),
", SiteTypeCV:  ",CHAR(34),INDEX(Sites[Site Type],$A3361),CHAR(34),
", Latitude:  ",INDEX(Sites[Latitude],$A3361),
", Longitude:  ",INDEX(Sites[Longitude],$A3361),
", SRSName:  ",CHAR(34),LatLonDatum,CHAR(34),"}"))</f>
        <v>#REF!</v>
      </c>
      <c r="M3361" t="e">
        <f>IF(INDEX(SamplingFeatures[Sampling Feature Type],$A3361)&lt;&gt;"Specimen","",
CONCATENATE("  - &amp;SpecimenID",TEXT(SUMPRODUCT(--($M$3:$M3360&lt;&gt;"")),"0000"),
" {","SamplingFeatureID:  *SamplingFeatureID",TEXT($A3361,"0000"),
", SpecimenTypeCV:  ",CHAR(34),INDEX(Specimens[Specimen Type],$A3361),CHAR(34),
", SpecimenMediumCV:  ",INDEX(Specimens[Specimen Medium],$A3361),
", IsFieldSpecimen:  ",CHAR(34),INDEX(Specimens[Is Field Specimen?],$A3361),CHAR(34),"}"))</f>
        <v>#REF!</v>
      </c>
      <c r="N3361" t="e">
        <f>IF(COUNTA(SpatialOffsets[])=0,"", IF(INDEX(SpatialOffsets[Spatial Offset Type],$A3361)="","",
CONCATENATE("  - &amp;SpatialOffsetID",TEXT($A3361,"0000"),
" {","SpatialOffsetTypeCV:  ",CHAR(34),INDEX(SpatialOffsets[Spatial Offset Type],$A3361),CHAR(34),
", Offset1Value:  ",INDEX(SpatialOffsets[Offset 1 Value],$A3361),
", Offset1UnitID:  ",CHAR(34),INDEX(SpatialOffsets[Offset 1 Unit],$A3361),CHAR(34),
", Offset2Value:  ",INDEX(SpatialOffsets[Offset 2 Value],$A3361),
", Offset2UnitID:  ",CHAR(34),INDEX(SpatialOffsets[Offset 2 Unit],$A3361),CHAR(34),
", Offset3Value:  ",INDEX(SpatialOffsets[Offset 3 Value],$A3361),
", Offset3UnitID:  ",CHAR(34),INDEX(SpatialOffsets[Offset 3 Unit],$A3361),CHAR(34),,"}")))</f>
        <v>#REF!</v>
      </c>
      <c r="O3361" t="e">
        <f>IF(COUNTA(RelatedFeatures[])=0,"", IF(INDEX(RelatedFeatures[First Sampling Feature Code],$A3361)="","",
CONCATENATE("  - &amp;RelationID",TEXT($A3361,"0000"),
" {","SamplingFeatureID:  *SamplingFeatureID",TEXT(MATCH(INDEX(RelatedFeatures[First Sampling Feature Code],$A3361),SamplingFeatures[Feature Code],0),"0000"),
", RelationshipTypeCV:  ",CHAR(34),INDEX(RelatedFeatures[Relationship Type],$A3361),CHAR(34),
", RelatedFeatureID: *SamplingFeatureID",TEXT(MATCH(INDEX(RelatedFeatures[Second Sampling Feature Code],$A3361),SamplingFeatures[Feature Code],0),"0000"),
", SpatialOffsetID:  ",IF(INDEX(RelatedFeatures[Offset Number],$A3361)="","",CONCATENATE("*SpatialOffsetID",TEXT(INDEX(RelatedFeatures[Offset Number],$A3361),"0000"))),"}")))</f>
        <v>#REF!</v>
      </c>
      <c r="P3361" t="e">
        <f>IF(INDEX(Methods[Method Type],$A3361)="","",
CONCATENATE("  - &amp;MethodID",TEXT($A3361,"0000"),
" {","MethodTypeCV:  ",CHAR(34),INDEX(Methods[Method Type],$A3361),CHAR(34),
", MethodCode:  ",CHAR(34),INDEX(Methods[Method Code],$A3361),CHAR(34),
", MethodName:  ",CHAR(34),INDEX(Methods[Method Name],$A3361),CHAR(34),
", MethodDescription:  ",CHAR(34),INDEX(Methods[Method Description],$A3361),CHAR(34),
", MethodLink:  ",CHAR(34),INDEX(Methods[Method Link],$A3361),CHAR(34),
", OrganizationID: *OrganizationID",TEXT(MATCH(INDEX(Methods[Organization Name],$A3361),Organizations[Organization Name],0),"0000"),"}"))</f>
        <v>#REF!</v>
      </c>
      <c r="Q3361" t="e">
        <f>IF(INDEX(Variables[Variable Type],$A3361)="","",
CONCATENATE("  - &amp;VariableID",TEXT($A3361,"0000"),
" {","VariableTypeCV:  ",CHAR(34),INDEX(Variables[Variable Type],$A3361),CHAR(34),
", VariableCode:  ",CHAR(34),INDEX(Variables[Variable Code],$A3361),CHAR(34),
", VariableNameCV:  ",CHAR(34),INDEX(Variables[Variable Name],$A3361),CHAR(34),
", VariableDefinition:  ",CHAR(34),INDEX(Variables[Variable Definition],$A3361),CHAR(34),
", SpecciationCV:  ",CHAR(34),INDEX(Variables[Speciation],$A3361),CHAR(34),
", NoDataValue:  ",CHAR(34),INDEX(Variables[No Data Value],$A3361),CHAR(34),"}"))</f>
        <v>#REF!</v>
      </c>
    </row>
    <row r="3362" spans="1:17" x14ac:dyDescent="0.25">
      <c r="A3362">
        <v>3359</v>
      </c>
      <c r="D3362" t="e">
        <f>IF(INDEX(People[First Name],$A3362)="","",
CONCATENATE("  - &amp;PersonID",TEXT($A3362,"0000"),
" {","PersonFirstName:  ",CHAR(34),INDEX(People[First Name],$A3362),CHAR(34),
", PersonMiddleName:  ",CHAR(34),INDEX(People[Middle Name],$A3362),CHAR(34),
", PersonLastName:  ",CHAR(34),INDEX(People[Last Name],$A3362),CHAR(34),"}"))</f>
        <v>#REF!</v>
      </c>
      <c r="E3362" t="e">
        <f>IF(INDEX(Organizations[Organization Type '[CV']],$A3362)="","",
CONCATENATE("  - &amp;OrganizationID",TEXT($A3362,"0000"),
" {","OrganizationTypeCV:  ",CHAR(34),INDEX(Organizations[Organization Type '[CV']],$A3362),CHAR(34),
", OrganizationCode:  ",CHAR(34),INDEX(Organizations[Organization Code],$A3362),CHAR(34),
", OrganizationName:  ",CHAR(34),INDEX(Organizations[Organization Name],$A3362),CHAR(34),
", OrganizationDescription:  ",CHAR(34),INDEX(Organizations[Organization Description],$A3362),CHAR(34),
", OrganizationLink:  ",CHAR(34),INDEX(Organizations[Organization Link],$A3362),CHAR(34),"}"))</f>
        <v>#REF!</v>
      </c>
      <c r="F3362" t="e">
        <f>IF(INDEX(People[First Name],$A3362)="","",
CONCATENATE("  - &amp;AffiliationID",TEXT($A3362,"0000"),
" {PersonID: *PersonID",TEXT($A3362,"0000"),
", OrganizationID: *OrganizationID",TEXT(MATCH(INDEX(People[Organization Name],$A3362),Organizations[Organization Name],0),"0000"),
", IsPrimaryOrganizationContact: , AffiliationStartDate: , AffiliationEndDate: , PrimaryPhone: ",
", PrimaryEmail: ",CHAR(34),INDEX(People[Primary Email],$A3362),CHAR(34),
", PrimaryAddress: ",CHAR(34),INDEX(People[Primary Address],$A3362),CHAR(34),
", PersonLink: }"))</f>
        <v>#REF!</v>
      </c>
      <c r="H3362" t="e">
        <f>IF(COUNTA(CitationInformation)=0,"",IF(INDEX(AuthorList[Author Name],$A3362)="","",
CONCATENATE("  - &amp;AuthorListID",TEXT($A3362,"0000"),
"  {CitationID: *CitationID0001",
", PersonID: *PersonID",TEXT(MATCH(INDEX(AuthorList[Author Name],$A3362),People[Full Name],0),"0000"),
", AuthorOrder: ",INDEX(AuthorList[Author Number],$A3362),"}")))</f>
        <v>#REF!</v>
      </c>
      <c r="K3362" t="e">
        <f>IF(INDEX(SamplingFeatures[Feature Code],$A3362)="","",
CONCATENATE("  - &amp;SamplingFeatureID",TEXT($A3362,"0000"),
" {","SamplingFeatureUUID:  ",CHAR(34),INDEX(SamplingFeatures[Sampling Feature UUID],$A3362),CHAR(34),
", SamplingFeatureTypeCV:  ",CHAR(34),INDEX(SamplingFeatures[Sampling Feature Type],$A3362),CHAR(34),
", SamplingFeatureCode:  ",CHAR(34),INDEX(SamplingFeatures[Feature Code],$A3362),CHAR(34),
", SamplingFeatureName:  ",CHAR(34),INDEX(SamplingFeatures[Feature Name],$A3362),CHAR(34),
", SamplingFeatureDescription:  ",CHAR(34),INDEX(SamplingFeatures[Feature Description],$A3362),CHAR(34),
", SamplingFeatureGeotypeCV:  ",CHAR(34),INDEX(SamplingFeatures[Feature Geo Type],$A3362),CHAR(34),
", FeatureGeometry:  ",CHAR(34),INDEX(SamplingFeatures[Feature Geometry],$A3362),CHAR(34),
", Elevation_m:  ",CHAR(34),INDEX(SamplingFeatures[Elevation_m],$A3362),CHAR(34),
", ElevationDatumCV:  ",CHAR(34),ElevationDatum,CHAR(34),"}"))</f>
        <v>#REF!</v>
      </c>
      <c r="L3362" t="e">
        <f>IF(INDEX(SamplingFeatures[Sampling Feature Type],$A3362)&lt;&gt;"Site","",
CONCATENATE("  - &amp;SiteID",TEXT(SUMPRODUCT(--($L$3:$L3361&lt;&gt;"")),"0000"),
" {","SamplingFeatureID:  *SamplingFeatureID",TEXT($A3362,"0000"),
", SiteTypeCV:  ",CHAR(34),INDEX(Sites[Site Type],$A3362),CHAR(34),
", Latitude:  ",INDEX(Sites[Latitude],$A3362),
", Longitude:  ",INDEX(Sites[Longitude],$A3362),
", SRSName:  ",CHAR(34),LatLonDatum,CHAR(34),"}"))</f>
        <v>#REF!</v>
      </c>
      <c r="M3362" t="e">
        <f>IF(INDEX(SamplingFeatures[Sampling Feature Type],$A3362)&lt;&gt;"Specimen","",
CONCATENATE("  - &amp;SpecimenID",TEXT(SUMPRODUCT(--($M$3:$M3361&lt;&gt;"")),"0000"),
" {","SamplingFeatureID:  *SamplingFeatureID",TEXT($A3362,"0000"),
", SpecimenTypeCV:  ",CHAR(34),INDEX(Specimens[Specimen Type],$A3362),CHAR(34),
", SpecimenMediumCV:  ",INDEX(Specimens[Specimen Medium],$A3362),
", IsFieldSpecimen:  ",CHAR(34),INDEX(Specimens[Is Field Specimen?],$A3362),CHAR(34),"}"))</f>
        <v>#REF!</v>
      </c>
      <c r="N3362" t="e">
        <f>IF(COUNTA(SpatialOffsets[])=0,"", IF(INDEX(SpatialOffsets[Spatial Offset Type],$A3362)="","",
CONCATENATE("  - &amp;SpatialOffsetID",TEXT($A3362,"0000"),
" {","SpatialOffsetTypeCV:  ",CHAR(34),INDEX(SpatialOffsets[Spatial Offset Type],$A3362),CHAR(34),
", Offset1Value:  ",INDEX(SpatialOffsets[Offset 1 Value],$A3362),
", Offset1UnitID:  ",CHAR(34),INDEX(SpatialOffsets[Offset 1 Unit],$A3362),CHAR(34),
", Offset2Value:  ",INDEX(SpatialOffsets[Offset 2 Value],$A3362),
", Offset2UnitID:  ",CHAR(34),INDEX(SpatialOffsets[Offset 2 Unit],$A3362),CHAR(34),
", Offset3Value:  ",INDEX(SpatialOffsets[Offset 3 Value],$A3362),
", Offset3UnitID:  ",CHAR(34),INDEX(SpatialOffsets[Offset 3 Unit],$A3362),CHAR(34),,"}")))</f>
        <v>#REF!</v>
      </c>
      <c r="O3362" t="e">
        <f>IF(COUNTA(RelatedFeatures[])=0,"", IF(INDEX(RelatedFeatures[First Sampling Feature Code],$A3362)="","",
CONCATENATE("  - &amp;RelationID",TEXT($A3362,"0000"),
" {","SamplingFeatureID:  *SamplingFeatureID",TEXT(MATCH(INDEX(RelatedFeatures[First Sampling Feature Code],$A3362),SamplingFeatures[Feature Code],0),"0000"),
", RelationshipTypeCV:  ",CHAR(34),INDEX(RelatedFeatures[Relationship Type],$A3362),CHAR(34),
", RelatedFeatureID: *SamplingFeatureID",TEXT(MATCH(INDEX(RelatedFeatures[Second Sampling Feature Code],$A3362),SamplingFeatures[Feature Code],0),"0000"),
", SpatialOffsetID:  ",IF(INDEX(RelatedFeatures[Offset Number],$A3362)="","",CONCATENATE("*SpatialOffsetID",TEXT(INDEX(RelatedFeatures[Offset Number],$A3362),"0000"))),"}")))</f>
        <v>#REF!</v>
      </c>
      <c r="P3362" t="e">
        <f>IF(INDEX(Methods[Method Type],$A3362)="","",
CONCATENATE("  - &amp;MethodID",TEXT($A3362,"0000"),
" {","MethodTypeCV:  ",CHAR(34),INDEX(Methods[Method Type],$A3362),CHAR(34),
", MethodCode:  ",CHAR(34),INDEX(Methods[Method Code],$A3362),CHAR(34),
", MethodName:  ",CHAR(34),INDEX(Methods[Method Name],$A3362),CHAR(34),
", MethodDescription:  ",CHAR(34),INDEX(Methods[Method Description],$A3362),CHAR(34),
", MethodLink:  ",CHAR(34),INDEX(Methods[Method Link],$A3362),CHAR(34),
", OrganizationID: *OrganizationID",TEXT(MATCH(INDEX(Methods[Organization Name],$A3362),Organizations[Organization Name],0),"0000"),"}"))</f>
        <v>#REF!</v>
      </c>
      <c r="Q3362" t="e">
        <f>IF(INDEX(Variables[Variable Type],$A3362)="","",
CONCATENATE("  - &amp;VariableID",TEXT($A3362,"0000"),
" {","VariableTypeCV:  ",CHAR(34),INDEX(Variables[Variable Type],$A3362),CHAR(34),
", VariableCode:  ",CHAR(34),INDEX(Variables[Variable Code],$A3362),CHAR(34),
", VariableNameCV:  ",CHAR(34),INDEX(Variables[Variable Name],$A3362),CHAR(34),
", VariableDefinition:  ",CHAR(34),INDEX(Variables[Variable Definition],$A3362),CHAR(34),
", SpecciationCV:  ",CHAR(34),INDEX(Variables[Speciation],$A3362),CHAR(34),
", NoDataValue:  ",CHAR(34),INDEX(Variables[No Data Value],$A3362),CHAR(34),"}"))</f>
        <v>#REF!</v>
      </c>
    </row>
    <row r="3363" spans="1:17" x14ac:dyDescent="0.25">
      <c r="A3363">
        <v>3360</v>
      </c>
      <c r="D3363" t="e">
        <f>IF(INDEX(People[First Name],$A3363)="","",
CONCATENATE("  - &amp;PersonID",TEXT($A3363,"0000"),
" {","PersonFirstName:  ",CHAR(34),INDEX(People[First Name],$A3363),CHAR(34),
", PersonMiddleName:  ",CHAR(34),INDEX(People[Middle Name],$A3363),CHAR(34),
", PersonLastName:  ",CHAR(34),INDEX(People[Last Name],$A3363),CHAR(34),"}"))</f>
        <v>#REF!</v>
      </c>
      <c r="E3363" t="e">
        <f>IF(INDEX(Organizations[Organization Type '[CV']],$A3363)="","",
CONCATENATE("  - &amp;OrganizationID",TEXT($A3363,"0000"),
" {","OrganizationTypeCV:  ",CHAR(34),INDEX(Organizations[Organization Type '[CV']],$A3363),CHAR(34),
", OrganizationCode:  ",CHAR(34),INDEX(Organizations[Organization Code],$A3363),CHAR(34),
", OrganizationName:  ",CHAR(34),INDEX(Organizations[Organization Name],$A3363),CHAR(34),
", OrganizationDescription:  ",CHAR(34),INDEX(Organizations[Organization Description],$A3363),CHAR(34),
", OrganizationLink:  ",CHAR(34),INDEX(Organizations[Organization Link],$A3363),CHAR(34),"}"))</f>
        <v>#REF!</v>
      </c>
      <c r="F3363" t="e">
        <f>IF(INDEX(People[First Name],$A3363)="","",
CONCATENATE("  - &amp;AffiliationID",TEXT($A3363,"0000"),
" {PersonID: *PersonID",TEXT($A3363,"0000"),
", OrganizationID: *OrganizationID",TEXT(MATCH(INDEX(People[Organization Name],$A3363),Organizations[Organization Name],0),"0000"),
", IsPrimaryOrganizationContact: , AffiliationStartDate: , AffiliationEndDate: , PrimaryPhone: ",
", PrimaryEmail: ",CHAR(34),INDEX(People[Primary Email],$A3363),CHAR(34),
", PrimaryAddress: ",CHAR(34),INDEX(People[Primary Address],$A3363),CHAR(34),
", PersonLink: }"))</f>
        <v>#REF!</v>
      </c>
      <c r="H3363" t="e">
        <f>IF(COUNTA(CitationInformation)=0,"",IF(INDEX(AuthorList[Author Name],$A3363)="","",
CONCATENATE("  - &amp;AuthorListID",TEXT($A3363,"0000"),
"  {CitationID: *CitationID0001",
", PersonID: *PersonID",TEXT(MATCH(INDEX(AuthorList[Author Name],$A3363),People[Full Name],0),"0000"),
", AuthorOrder: ",INDEX(AuthorList[Author Number],$A3363),"}")))</f>
        <v>#REF!</v>
      </c>
      <c r="K3363" t="e">
        <f>IF(INDEX(SamplingFeatures[Feature Code],$A3363)="","",
CONCATENATE("  - &amp;SamplingFeatureID",TEXT($A3363,"0000"),
" {","SamplingFeatureUUID:  ",CHAR(34),INDEX(SamplingFeatures[Sampling Feature UUID],$A3363),CHAR(34),
", SamplingFeatureTypeCV:  ",CHAR(34),INDEX(SamplingFeatures[Sampling Feature Type],$A3363),CHAR(34),
", SamplingFeatureCode:  ",CHAR(34),INDEX(SamplingFeatures[Feature Code],$A3363),CHAR(34),
", SamplingFeatureName:  ",CHAR(34),INDEX(SamplingFeatures[Feature Name],$A3363),CHAR(34),
", SamplingFeatureDescription:  ",CHAR(34),INDEX(SamplingFeatures[Feature Description],$A3363),CHAR(34),
", SamplingFeatureGeotypeCV:  ",CHAR(34),INDEX(SamplingFeatures[Feature Geo Type],$A3363),CHAR(34),
", FeatureGeometry:  ",CHAR(34),INDEX(SamplingFeatures[Feature Geometry],$A3363),CHAR(34),
", Elevation_m:  ",CHAR(34),INDEX(SamplingFeatures[Elevation_m],$A3363),CHAR(34),
", ElevationDatumCV:  ",CHAR(34),ElevationDatum,CHAR(34),"}"))</f>
        <v>#REF!</v>
      </c>
      <c r="L3363" t="e">
        <f>IF(INDEX(SamplingFeatures[Sampling Feature Type],$A3363)&lt;&gt;"Site","",
CONCATENATE("  - &amp;SiteID",TEXT(SUMPRODUCT(--($L$3:$L3362&lt;&gt;"")),"0000"),
" {","SamplingFeatureID:  *SamplingFeatureID",TEXT($A3363,"0000"),
", SiteTypeCV:  ",CHAR(34),INDEX(Sites[Site Type],$A3363),CHAR(34),
", Latitude:  ",INDEX(Sites[Latitude],$A3363),
", Longitude:  ",INDEX(Sites[Longitude],$A3363),
", SRSName:  ",CHAR(34),LatLonDatum,CHAR(34),"}"))</f>
        <v>#REF!</v>
      </c>
      <c r="M3363" t="e">
        <f>IF(INDEX(SamplingFeatures[Sampling Feature Type],$A3363)&lt;&gt;"Specimen","",
CONCATENATE("  - &amp;SpecimenID",TEXT(SUMPRODUCT(--($M$3:$M3362&lt;&gt;"")),"0000"),
" {","SamplingFeatureID:  *SamplingFeatureID",TEXT($A3363,"0000"),
", SpecimenTypeCV:  ",CHAR(34),INDEX(Specimens[Specimen Type],$A3363),CHAR(34),
", SpecimenMediumCV:  ",INDEX(Specimens[Specimen Medium],$A3363),
", IsFieldSpecimen:  ",CHAR(34),INDEX(Specimens[Is Field Specimen?],$A3363),CHAR(34),"}"))</f>
        <v>#REF!</v>
      </c>
      <c r="N3363" t="e">
        <f>IF(COUNTA(SpatialOffsets[])=0,"", IF(INDEX(SpatialOffsets[Spatial Offset Type],$A3363)="","",
CONCATENATE("  - &amp;SpatialOffsetID",TEXT($A3363,"0000"),
" {","SpatialOffsetTypeCV:  ",CHAR(34),INDEX(SpatialOffsets[Spatial Offset Type],$A3363),CHAR(34),
", Offset1Value:  ",INDEX(SpatialOffsets[Offset 1 Value],$A3363),
", Offset1UnitID:  ",CHAR(34),INDEX(SpatialOffsets[Offset 1 Unit],$A3363),CHAR(34),
", Offset2Value:  ",INDEX(SpatialOffsets[Offset 2 Value],$A3363),
", Offset2UnitID:  ",CHAR(34),INDEX(SpatialOffsets[Offset 2 Unit],$A3363),CHAR(34),
", Offset3Value:  ",INDEX(SpatialOffsets[Offset 3 Value],$A3363),
", Offset3UnitID:  ",CHAR(34),INDEX(SpatialOffsets[Offset 3 Unit],$A3363),CHAR(34),,"}")))</f>
        <v>#REF!</v>
      </c>
      <c r="O3363" t="e">
        <f>IF(COUNTA(RelatedFeatures[])=0,"", IF(INDEX(RelatedFeatures[First Sampling Feature Code],$A3363)="","",
CONCATENATE("  - &amp;RelationID",TEXT($A3363,"0000"),
" {","SamplingFeatureID:  *SamplingFeatureID",TEXT(MATCH(INDEX(RelatedFeatures[First Sampling Feature Code],$A3363),SamplingFeatures[Feature Code],0),"0000"),
", RelationshipTypeCV:  ",CHAR(34),INDEX(RelatedFeatures[Relationship Type],$A3363),CHAR(34),
", RelatedFeatureID: *SamplingFeatureID",TEXT(MATCH(INDEX(RelatedFeatures[Second Sampling Feature Code],$A3363),SamplingFeatures[Feature Code],0),"0000"),
", SpatialOffsetID:  ",IF(INDEX(RelatedFeatures[Offset Number],$A3363)="","",CONCATENATE("*SpatialOffsetID",TEXT(INDEX(RelatedFeatures[Offset Number],$A3363),"0000"))),"}")))</f>
        <v>#REF!</v>
      </c>
      <c r="P3363" t="e">
        <f>IF(INDEX(Methods[Method Type],$A3363)="","",
CONCATENATE("  - &amp;MethodID",TEXT($A3363,"0000"),
" {","MethodTypeCV:  ",CHAR(34),INDEX(Methods[Method Type],$A3363),CHAR(34),
", MethodCode:  ",CHAR(34),INDEX(Methods[Method Code],$A3363),CHAR(34),
", MethodName:  ",CHAR(34),INDEX(Methods[Method Name],$A3363),CHAR(34),
", MethodDescription:  ",CHAR(34),INDEX(Methods[Method Description],$A3363),CHAR(34),
", MethodLink:  ",CHAR(34),INDEX(Methods[Method Link],$A3363),CHAR(34),
", OrganizationID: *OrganizationID",TEXT(MATCH(INDEX(Methods[Organization Name],$A3363),Organizations[Organization Name],0),"0000"),"}"))</f>
        <v>#REF!</v>
      </c>
      <c r="Q3363" t="e">
        <f>IF(INDEX(Variables[Variable Type],$A3363)="","",
CONCATENATE("  - &amp;VariableID",TEXT($A3363,"0000"),
" {","VariableTypeCV:  ",CHAR(34),INDEX(Variables[Variable Type],$A3363),CHAR(34),
", VariableCode:  ",CHAR(34),INDEX(Variables[Variable Code],$A3363),CHAR(34),
", VariableNameCV:  ",CHAR(34),INDEX(Variables[Variable Name],$A3363),CHAR(34),
", VariableDefinition:  ",CHAR(34),INDEX(Variables[Variable Definition],$A3363),CHAR(34),
", SpecciationCV:  ",CHAR(34),INDEX(Variables[Speciation],$A3363),CHAR(34),
", NoDataValue:  ",CHAR(34),INDEX(Variables[No Data Value],$A3363),CHAR(34),"}"))</f>
        <v>#REF!</v>
      </c>
    </row>
    <row r="3364" spans="1:17" x14ac:dyDescent="0.25">
      <c r="A3364">
        <v>3361</v>
      </c>
      <c r="D3364" t="e">
        <f>IF(INDEX(People[First Name],$A3364)="","",
CONCATENATE("  - &amp;PersonID",TEXT($A3364,"0000"),
" {","PersonFirstName:  ",CHAR(34),INDEX(People[First Name],$A3364),CHAR(34),
", PersonMiddleName:  ",CHAR(34),INDEX(People[Middle Name],$A3364),CHAR(34),
", PersonLastName:  ",CHAR(34),INDEX(People[Last Name],$A3364),CHAR(34),"}"))</f>
        <v>#REF!</v>
      </c>
      <c r="E3364" t="e">
        <f>IF(INDEX(Organizations[Organization Type '[CV']],$A3364)="","",
CONCATENATE("  - &amp;OrganizationID",TEXT($A3364,"0000"),
" {","OrganizationTypeCV:  ",CHAR(34),INDEX(Organizations[Organization Type '[CV']],$A3364),CHAR(34),
", OrganizationCode:  ",CHAR(34),INDEX(Organizations[Organization Code],$A3364),CHAR(34),
", OrganizationName:  ",CHAR(34),INDEX(Organizations[Organization Name],$A3364),CHAR(34),
", OrganizationDescription:  ",CHAR(34),INDEX(Organizations[Organization Description],$A3364),CHAR(34),
", OrganizationLink:  ",CHAR(34),INDEX(Organizations[Organization Link],$A3364),CHAR(34),"}"))</f>
        <v>#REF!</v>
      </c>
      <c r="F3364" t="e">
        <f>IF(INDEX(People[First Name],$A3364)="","",
CONCATENATE("  - &amp;AffiliationID",TEXT($A3364,"0000"),
" {PersonID: *PersonID",TEXT($A3364,"0000"),
", OrganizationID: *OrganizationID",TEXT(MATCH(INDEX(People[Organization Name],$A3364),Organizations[Organization Name],0),"0000"),
", IsPrimaryOrganizationContact: , AffiliationStartDate: , AffiliationEndDate: , PrimaryPhone: ",
", PrimaryEmail: ",CHAR(34),INDEX(People[Primary Email],$A3364),CHAR(34),
", PrimaryAddress: ",CHAR(34),INDEX(People[Primary Address],$A3364),CHAR(34),
", PersonLink: }"))</f>
        <v>#REF!</v>
      </c>
      <c r="H3364" t="e">
        <f>IF(COUNTA(CitationInformation)=0,"",IF(INDEX(AuthorList[Author Name],$A3364)="","",
CONCATENATE("  - &amp;AuthorListID",TEXT($A3364,"0000"),
"  {CitationID: *CitationID0001",
", PersonID: *PersonID",TEXT(MATCH(INDEX(AuthorList[Author Name],$A3364),People[Full Name],0),"0000"),
", AuthorOrder: ",INDEX(AuthorList[Author Number],$A3364),"}")))</f>
        <v>#REF!</v>
      </c>
      <c r="K3364" t="e">
        <f>IF(INDEX(SamplingFeatures[Feature Code],$A3364)="","",
CONCATENATE("  - &amp;SamplingFeatureID",TEXT($A3364,"0000"),
" {","SamplingFeatureUUID:  ",CHAR(34),INDEX(SamplingFeatures[Sampling Feature UUID],$A3364),CHAR(34),
", SamplingFeatureTypeCV:  ",CHAR(34),INDEX(SamplingFeatures[Sampling Feature Type],$A3364),CHAR(34),
", SamplingFeatureCode:  ",CHAR(34),INDEX(SamplingFeatures[Feature Code],$A3364),CHAR(34),
", SamplingFeatureName:  ",CHAR(34),INDEX(SamplingFeatures[Feature Name],$A3364),CHAR(34),
", SamplingFeatureDescription:  ",CHAR(34),INDEX(SamplingFeatures[Feature Description],$A3364),CHAR(34),
", SamplingFeatureGeotypeCV:  ",CHAR(34),INDEX(SamplingFeatures[Feature Geo Type],$A3364),CHAR(34),
", FeatureGeometry:  ",CHAR(34),INDEX(SamplingFeatures[Feature Geometry],$A3364),CHAR(34),
", Elevation_m:  ",CHAR(34),INDEX(SamplingFeatures[Elevation_m],$A3364),CHAR(34),
", ElevationDatumCV:  ",CHAR(34),ElevationDatum,CHAR(34),"}"))</f>
        <v>#REF!</v>
      </c>
      <c r="L3364" t="e">
        <f>IF(INDEX(SamplingFeatures[Sampling Feature Type],$A3364)&lt;&gt;"Site","",
CONCATENATE("  - &amp;SiteID",TEXT(SUMPRODUCT(--($L$3:$L3363&lt;&gt;"")),"0000"),
" {","SamplingFeatureID:  *SamplingFeatureID",TEXT($A3364,"0000"),
", SiteTypeCV:  ",CHAR(34),INDEX(Sites[Site Type],$A3364),CHAR(34),
", Latitude:  ",INDEX(Sites[Latitude],$A3364),
", Longitude:  ",INDEX(Sites[Longitude],$A3364),
", SRSName:  ",CHAR(34),LatLonDatum,CHAR(34),"}"))</f>
        <v>#REF!</v>
      </c>
      <c r="M3364" t="e">
        <f>IF(INDEX(SamplingFeatures[Sampling Feature Type],$A3364)&lt;&gt;"Specimen","",
CONCATENATE("  - &amp;SpecimenID",TEXT(SUMPRODUCT(--($M$3:$M3363&lt;&gt;"")),"0000"),
" {","SamplingFeatureID:  *SamplingFeatureID",TEXT($A3364,"0000"),
", SpecimenTypeCV:  ",CHAR(34),INDEX(Specimens[Specimen Type],$A3364),CHAR(34),
", SpecimenMediumCV:  ",INDEX(Specimens[Specimen Medium],$A3364),
", IsFieldSpecimen:  ",CHAR(34),INDEX(Specimens[Is Field Specimen?],$A3364),CHAR(34),"}"))</f>
        <v>#REF!</v>
      </c>
      <c r="N3364" t="e">
        <f>IF(COUNTA(SpatialOffsets[])=0,"", IF(INDEX(SpatialOffsets[Spatial Offset Type],$A3364)="","",
CONCATENATE("  - &amp;SpatialOffsetID",TEXT($A3364,"0000"),
" {","SpatialOffsetTypeCV:  ",CHAR(34),INDEX(SpatialOffsets[Spatial Offset Type],$A3364),CHAR(34),
", Offset1Value:  ",INDEX(SpatialOffsets[Offset 1 Value],$A3364),
", Offset1UnitID:  ",CHAR(34),INDEX(SpatialOffsets[Offset 1 Unit],$A3364),CHAR(34),
", Offset2Value:  ",INDEX(SpatialOffsets[Offset 2 Value],$A3364),
", Offset2UnitID:  ",CHAR(34),INDEX(SpatialOffsets[Offset 2 Unit],$A3364),CHAR(34),
", Offset3Value:  ",INDEX(SpatialOffsets[Offset 3 Value],$A3364),
", Offset3UnitID:  ",CHAR(34),INDEX(SpatialOffsets[Offset 3 Unit],$A3364),CHAR(34),,"}")))</f>
        <v>#REF!</v>
      </c>
      <c r="O3364" t="e">
        <f>IF(COUNTA(RelatedFeatures[])=0,"", IF(INDEX(RelatedFeatures[First Sampling Feature Code],$A3364)="","",
CONCATENATE("  - &amp;RelationID",TEXT($A3364,"0000"),
" {","SamplingFeatureID:  *SamplingFeatureID",TEXT(MATCH(INDEX(RelatedFeatures[First Sampling Feature Code],$A3364),SamplingFeatures[Feature Code],0),"0000"),
", RelationshipTypeCV:  ",CHAR(34),INDEX(RelatedFeatures[Relationship Type],$A3364),CHAR(34),
", RelatedFeatureID: *SamplingFeatureID",TEXT(MATCH(INDEX(RelatedFeatures[Second Sampling Feature Code],$A3364),SamplingFeatures[Feature Code],0),"0000"),
", SpatialOffsetID:  ",IF(INDEX(RelatedFeatures[Offset Number],$A3364)="","",CONCATENATE("*SpatialOffsetID",TEXT(INDEX(RelatedFeatures[Offset Number],$A3364),"0000"))),"}")))</f>
        <v>#REF!</v>
      </c>
      <c r="P3364" t="e">
        <f>IF(INDEX(Methods[Method Type],$A3364)="","",
CONCATENATE("  - &amp;MethodID",TEXT($A3364,"0000"),
" {","MethodTypeCV:  ",CHAR(34),INDEX(Methods[Method Type],$A3364),CHAR(34),
", MethodCode:  ",CHAR(34),INDEX(Methods[Method Code],$A3364),CHAR(34),
", MethodName:  ",CHAR(34),INDEX(Methods[Method Name],$A3364),CHAR(34),
", MethodDescription:  ",CHAR(34),INDEX(Methods[Method Description],$A3364),CHAR(34),
", MethodLink:  ",CHAR(34),INDEX(Methods[Method Link],$A3364),CHAR(34),
", OrganizationID: *OrganizationID",TEXT(MATCH(INDEX(Methods[Organization Name],$A3364),Organizations[Organization Name],0),"0000"),"}"))</f>
        <v>#REF!</v>
      </c>
      <c r="Q3364" t="e">
        <f>IF(INDEX(Variables[Variable Type],$A3364)="","",
CONCATENATE("  - &amp;VariableID",TEXT($A3364,"0000"),
" {","VariableTypeCV:  ",CHAR(34),INDEX(Variables[Variable Type],$A3364),CHAR(34),
", VariableCode:  ",CHAR(34),INDEX(Variables[Variable Code],$A3364),CHAR(34),
", VariableNameCV:  ",CHAR(34),INDEX(Variables[Variable Name],$A3364),CHAR(34),
", VariableDefinition:  ",CHAR(34),INDEX(Variables[Variable Definition],$A3364),CHAR(34),
", SpecciationCV:  ",CHAR(34),INDEX(Variables[Speciation],$A3364),CHAR(34),
", NoDataValue:  ",CHAR(34),INDEX(Variables[No Data Value],$A3364),CHAR(34),"}"))</f>
        <v>#REF!</v>
      </c>
    </row>
    <row r="3365" spans="1:17" x14ac:dyDescent="0.25">
      <c r="A3365">
        <v>3362</v>
      </c>
      <c r="D3365" t="e">
        <f>IF(INDEX(People[First Name],$A3365)="","",
CONCATENATE("  - &amp;PersonID",TEXT($A3365,"0000"),
" {","PersonFirstName:  ",CHAR(34),INDEX(People[First Name],$A3365),CHAR(34),
", PersonMiddleName:  ",CHAR(34),INDEX(People[Middle Name],$A3365),CHAR(34),
", PersonLastName:  ",CHAR(34),INDEX(People[Last Name],$A3365),CHAR(34),"}"))</f>
        <v>#REF!</v>
      </c>
      <c r="E3365" t="e">
        <f>IF(INDEX(Organizations[Organization Type '[CV']],$A3365)="","",
CONCATENATE("  - &amp;OrganizationID",TEXT($A3365,"0000"),
" {","OrganizationTypeCV:  ",CHAR(34),INDEX(Organizations[Organization Type '[CV']],$A3365),CHAR(34),
", OrganizationCode:  ",CHAR(34),INDEX(Organizations[Organization Code],$A3365),CHAR(34),
", OrganizationName:  ",CHAR(34),INDEX(Organizations[Organization Name],$A3365),CHAR(34),
", OrganizationDescription:  ",CHAR(34),INDEX(Organizations[Organization Description],$A3365),CHAR(34),
", OrganizationLink:  ",CHAR(34),INDEX(Organizations[Organization Link],$A3365),CHAR(34),"}"))</f>
        <v>#REF!</v>
      </c>
      <c r="F3365" t="e">
        <f>IF(INDEX(People[First Name],$A3365)="","",
CONCATENATE("  - &amp;AffiliationID",TEXT($A3365,"0000"),
" {PersonID: *PersonID",TEXT($A3365,"0000"),
", OrganizationID: *OrganizationID",TEXT(MATCH(INDEX(People[Organization Name],$A3365),Organizations[Organization Name],0),"0000"),
", IsPrimaryOrganizationContact: , AffiliationStartDate: , AffiliationEndDate: , PrimaryPhone: ",
", PrimaryEmail: ",CHAR(34),INDEX(People[Primary Email],$A3365),CHAR(34),
", PrimaryAddress: ",CHAR(34),INDEX(People[Primary Address],$A3365),CHAR(34),
", PersonLink: }"))</f>
        <v>#REF!</v>
      </c>
      <c r="H3365" t="e">
        <f>IF(COUNTA(CitationInformation)=0,"",IF(INDEX(AuthorList[Author Name],$A3365)="","",
CONCATENATE("  - &amp;AuthorListID",TEXT($A3365,"0000"),
"  {CitationID: *CitationID0001",
", PersonID: *PersonID",TEXT(MATCH(INDEX(AuthorList[Author Name],$A3365),People[Full Name],0),"0000"),
", AuthorOrder: ",INDEX(AuthorList[Author Number],$A3365),"}")))</f>
        <v>#REF!</v>
      </c>
      <c r="K3365" t="e">
        <f>IF(INDEX(SamplingFeatures[Feature Code],$A3365)="","",
CONCATENATE("  - &amp;SamplingFeatureID",TEXT($A3365,"0000"),
" {","SamplingFeatureUUID:  ",CHAR(34),INDEX(SamplingFeatures[Sampling Feature UUID],$A3365),CHAR(34),
", SamplingFeatureTypeCV:  ",CHAR(34),INDEX(SamplingFeatures[Sampling Feature Type],$A3365),CHAR(34),
", SamplingFeatureCode:  ",CHAR(34),INDEX(SamplingFeatures[Feature Code],$A3365),CHAR(34),
", SamplingFeatureName:  ",CHAR(34),INDEX(SamplingFeatures[Feature Name],$A3365),CHAR(34),
", SamplingFeatureDescription:  ",CHAR(34),INDEX(SamplingFeatures[Feature Description],$A3365),CHAR(34),
", SamplingFeatureGeotypeCV:  ",CHAR(34),INDEX(SamplingFeatures[Feature Geo Type],$A3365),CHAR(34),
", FeatureGeometry:  ",CHAR(34),INDEX(SamplingFeatures[Feature Geometry],$A3365),CHAR(34),
", Elevation_m:  ",CHAR(34),INDEX(SamplingFeatures[Elevation_m],$A3365),CHAR(34),
", ElevationDatumCV:  ",CHAR(34),ElevationDatum,CHAR(34),"}"))</f>
        <v>#REF!</v>
      </c>
      <c r="L3365" t="e">
        <f>IF(INDEX(SamplingFeatures[Sampling Feature Type],$A3365)&lt;&gt;"Site","",
CONCATENATE("  - &amp;SiteID",TEXT(SUMPRODUCT(--($L$3:$L3364&lt;&gt;"")),"0000"),
" {","SamplingFeatureID:  *SamplingFeatureID",TEXT($A3365,"0000"),
", SiteTypeCV:  ",CHAR(34),INDEX(Sites[Site Type],$A3365),CHAR(34),
", Latitude:  ",INDEX(Sites[Latitude],$A3365),
", Longitude:  ",INDEX(Sites[Longitude],$A3365),
", SRSName:  ",CHAR(34),LatLonDatum,CHAR(34),"}"))</f>
        <v>#REF!</v>
      </c>
      <c r="M3365" t="e">
        <f>IF(INDEX(SamplingFeatures[Sampling Feature Type],$A3365)&lt;&gt;"Specimen","",
CONCATENATE("  - &amp;SpecimenID",TEXT(SUMPRODUCT(--($M$3:$M3364&lt;&gt;"")),"0000"),
" {","SamplingFeatureID:  *SamplingFeatureID",TEXT($A3365,"0000"),
", SpecimenTypeCV:  ",CHAR(34),INDEX(Specimens[Specimen Type],$A3365),CHAR(34),
", SpecimenMediumCV:  ",INDEX(Specimens[Specimen Medium],$A3365),
", IsFieldSpecimen:  ",CHAR(34),INDEX(Specimens[Is Field Specimen?],$A3365),CHAR(34),"}"))</f>
        <v>#REF!</v>
      </c>
      <c r="N3365" t="e">
        <f>IF(COUNTA(SpatialOffsets[])=0,"", IF(INDEX(SpatialOffsets[Spatial Offset Type],$A3365)="","",
CONCATENATE("  - &amp;SpatialOffsetID",TEXT($A3365,"0000"),
" {","SpatialOffsetTypeCV:  ",CHAR(34),INDEX(SpatialOffsets[Spatial Offset Type],$A3365),CHAR(34),
", Offset1Value:  ",INDEX(SpatialOffsets[Offset 1 Value],$A3365),
", Offset1UnitID:  ",CHAR(34),INDEX(SpatialOffsets[Offset 1 Unit],$A3365),CHAR(34),
", Offset2Value:  ",INDEX(SpatialOffsets[Offset 2 Value],$A3365),
", Offset2UnitID:  ",CHAR(34),INDEX(SpatialOffsets[Offset 2 Unit],$A3365),CHAR(34),
", Offset3Value:  ",INDEX(SpatialOffsets[Offset 3 Value],$A3365),
", Offset3UnitID:  ",CHAR(34),INDEX(SpatialOffsets[Offset 3 Unit],$A3365),CHAR(34),,"}")))</f>
        <v>#REF!</v>
      </c>
      <c r="O3365" t="e">
        <f>IF(COUNTA(RelatedFeatures[])=0,"", IF(INDEX(RelatedFeatures[First Sampling Feature Code],$A3365)="","",
CONCATENATE("  - &amp;RelationID",TEXT($A3365,"0000"),
" {","SamplingFeatureID:  *SamplingFeatureID",TEXT(MATCH(INDEX(RelatedFeatures[First Sampling Feature Code],$A3365),SamplingFeatures[Feature Code],0),"0000"),
", RelationshipTypeCV:  ",CHAR(34),INDEX(RelatedFeatures[Relationship Type],$A3365),CHAR(34),
", RelatedFeatureID: *SamplingFeatureID",TEXT(MATCH(INDEX(RelatedFeatures[Second Sampling Feature Code],$A3365),SamplingFeatures[Feature Code],0),"0000"),
", SpatialOffsetID:  ",IF(INDEX(RelatedFeatures[Offset Number],$A3365)="","",CONCATENATE("*SpatialOffsetID",TEXT(INDEX(RelatedFeatures[Offset Number],$A3365),"0000"))),"}")))</f>
        <v>#REF!</v>
      </c>
      <c r="P3365" t="e">
        <f>IF(INDEX(Methods[Method Type],$A3365)="","",
CONCATENATE("  - &amp;MethodID",TEXT($A3365,"0000"),
" {","MethodTypeCV:  ",CHAR(34),INDEX(Methods[Method Type],$A3365),CHAR(34),
", MethodCode:  ",CHAR(34),INDEX(Methods[Method Code],$A3365),CHAR(34),
", MethodName:  ",CHAR(34),INDEX(Methods[Method Name],$A3365),CHAR(34),
", MethodDescription:  ",CHAR(34),INDEX(Methods[Method Description],$A3365),CHAR(34),
", MethodLink:  ",CHAR(34),INDEX(Methods[Method Link],$A3365),CHAR(34),
", OrganizationID: *OrganizationID",TEXT(MATCH(INDEX(Methods[Organization Name],$A3365),Organizations[Organization Name],0),"0000"),"}"))</f>
        <v>#REF!</v>
      </c>
      <c r="Q3365" t="e">
        <f>IF(INDEX(Variables[Variable Type],$A3365)="","",
CONCATENATE("  - &amp;VariableID",TEXT($A3365,"0000"),
" {","VariableTypeCV:  ",CHAR(34),INDEX(Variables[Variable Type],$A3365),CHAR(34),
", VariableCode:  ",CHAR(34),INDEX(Variables[Variable Code],$A3365),CHAR(34),
", VariableNameCV:  ",CHAR(34),INDEX(Variables[Variable Name],$A3365),CHAR(34),
", VariableDefinition:  ",CHAR(34),INDEX(Variables[Variable Definition],$A3365),CHAR(34),
", SpecciationCV:  ",CHAR(34),INDEX(Variables[Speciation],$A3365),CHAR(34),
", NoDataValue:  ",CHAR(34),INDEX(Variables[No Data Value],$A3365),CHAR(34),"}"))</f>
        <v>#REF!</v>
      </c>
    </row>
    <row r="3366" spans="1:17" x14ac:dyDescent="0.25">
      <c r="A3366">
        <v>3363</v>
      </c>
      <c r="D3366" t="e">
        <f>IF(INDEX(People[First Name],$A3366)="","",
CONCATENATE("  - &amp;PersonID",TEXT($A3366,"0000"),
" {","PersonFirstName:  ",CHAR(34),INDEX(People[First Name],$A3366),CHAR(34),
", PersonMiddleName:  ",CHAR(34),INDEX(People[Middle Name],$A3366),CHAR(34),
", PersonLastName:  ",CHAR(34),INDEX(People[Last Name],$A3366),CHAR(34),"}"))</f>
        <v>#REF!</v>
      </c>
      <c r="E3366" t="e">
        <f>IF(INDEX(Organizations[Organization Type '[CV']],$A3366)="","",
CONCATENATE("  - &amp;OrganizationID",TEXT($A3366,"0000"),
" {","OrganizationTypeCV:  ",CHAR(34),INDEX(Organizations[Organization Type '[CV']],$A3366),CHAR(34),
", OrganizationCode:  ",CHAR(34),INDEX(Organizations[Organization Code],$A3366),CHAR(34),
", OrganizationName:  ",CHAR(34),INDEX(Organizations[Organization Name],$A3366),CHAR(34),
", OrganizationDescription:  ",CHAR(34),INDEX(Organizations[Organization Description],$A3366),CHAR(34),
", OrganizationLink:  ",CHAR(34),INDEX(Organizations[Organization Link],$A3366),CHAR(34),"}"))</f>
        <v>#REF!</v>
      </c>
      <c r="F3366" t="e">
        <f>IF(INDEX(People[First Name],$A3366)="","",
CONCATENATE("  - &amp;AffiliationID",TEXT($A3366,"0000"),
" {PersonID: *PersonID",TEXT($A3366,"0000"),
", OrganizationID: *OrganizationID",TEXT(MATCH(INDEX(People[Organization Name],$A3366),Organizations[Organization Name],0),"0000"),
", IsPrimaryOrganizationContact: , AffiliationStartDate: , AffiliationEndDate: , PrimaryPhone: ",
", PrimaryEmail: ",CHAR(34),INDEX(People[Primary Email],$A3366),CHAR(34),
", PrimaryAddress: ",CHAR(34),INDEX(People[Primary Address],$A3366),CHAR(34),
", PersonLink: }"))</f>
        <v>#REF!</v>
      </c>
      <c r="H3366" t="e">
        <f>IF(COUNTA(CitationInformation)=0,"",IF(INDEX(AuthorList[Author Name],$A3366)="","",
CONCATENATE("  - &amp;AuthorListID",TEXT($A3366,"0000"),
"  {CitationID: *CitationID0001",
", PersonID: *PersonID",TEXT(MATCH(INDEX(AuthorList[Author Name],$A3366),People[Full Name],0),"0000"),
", AuthorOrder: ",INDEX(AuthorList[Author Number],$A3366),"}")))</f>
        <v>#REF!</v>
      </c>
      <c r="K3366" t="e">
        <f>IF(INDEX(SamplingFeatures[Feature Code],$A3366)="","",
CONCATENATE("  - &amp;SamplingFeatureID",TEXT($A3366,"0000"),
" {","SamplingFeatureUUID:  ",CHAR(34),INDEX(SamplingFeatures[Sampling Feature UUID],$A3366),CHAR(34),
", SamplingFeatureTypeCV:  ",CHAR(34),INDEX(SamplingFeatures[Sampling Feature Type],$A3366),CHAR(34),
", SamplingFeatureCode:  ",CHAR(34),INDEX(SamplingFeatures[Feature Code],$A3366),CHAR(34),
", SamplingFeatureName:  ",CHAR(34),INDEX(SamplingFeatures[Feature Name],$A3366),CHAR(34),
", SamplingFeatureDescription:  ",CHAR(34),INDEX(SamplingFeatures[Feature Description],$A3366),CHAR(34),
", SamplingFeatureGeotypeCV:  ",CHAR(34),INDEX(SamplingFeatures[Feature Geo Type],$A3366),CHAR(34),
", FeatureGeometry:  ",CHAR(34),INDEX(SamplingFeatures[Feature Geometry],$A3366),CHAR(34),
", Elevation_m:  ",CHAR(34),INDEX(SamplingFeatures[Elevation_m],$A3366),CHAR(34),
", ElevationDatumCV:  ",CHAR(34),ElevationDatum,CHAR(34),"}"))</f>
        <v>#REF!</v>
      </c>
      <c r="L3366" t="e">
        <f>IF(INDEX(SamplingFeatures[Sampling Feature Type],$A3366)&lt;&gt;"Site","",
CONCATENATE("  - &amp;SiteID",TEXT(SUMPRODUCT(--($L$3:$L3365&lt;&gt;"")),"0000"),
" {","SamplingFeatureID:  *SamplingFeatureID",TEXT($A3366,"0000"),
", SiteTypeCV:  ",CHAR(34),INDEX(Sites[Site Type],$A3366),CHAR(34),
", Latitude:  ",INDEX(Sites[Latitude],$A3366),
", Longitude:  ",INDEX(Sites[Longitude],$A3366),
", SRSName:  ",CHAR(34),LatLonDatum,CHAR(34),"}"))</f>
        <v>#REF!</v>
      </c>
      <c r="M3366" t="e">
        <f>IF(INDEX(SamplingFeatures[Sampling Feature Type],$A3366)&lt;&gt;"Specimen","",
CONCATENATE("  - &amp;SpecimenID",TEXT(SUMPRODUCT(--($M$3:$M3365&lt;&gt;"")),"0000"),
" {","SamplingFeatureID:  *SamplingFeatureID",TEXT($A3366,"0000"),
", SpecimenTypeCV:  ",CHAR(34),INDEX(Specimens[Specimen Type],$A3366),CHAR(34),
", SpecimenMediumCV:  ",INDEX(Specimens[Specimen Medium],$A3366),
", IsFieldSpecimen:  ",CHAR(34),INDEX(Specimens[Is Field Specimen?],$A3366),CHAR(34),"}"))</f>
        <v>#REF!</v>
      </c>
      <c r="N3366" t="e">
        <f>IF(COUNTA(SpatialOffsets[])=0,"", IF(INDEX(SpatialOffsets[Spatial Offset Type],$A3366)="","",
CONCATENATE("  - &amp;SpatialOffsetID",TEXT($A3366,"0000"),
" {","SpatialOffsetTypeCV:  ",CHAR(34),INDEX(SpatialOffsets[Spatial Offset Type],$A3366),CHAR(34),
", Offset1Value:  ",INDEX(SpatialOffsets[Offset 1 Value],$A3366),
", Offset1UnitID:  ",CHAR(34),INDEX(SpatialOffsets[Offset 1 Unit],$A3366),CHAR(34),
", Offset2Value:  ",INDEX(SpatialOffsets[Offset 2 Value],$A3366),
", Offset2UnitID:  ",CHAR(34),INDEX(SpatialOffsets[Offset 2 Unit],$A3366),CHAR(34),
", Offset3Value:  ",INDEX(SpatialOffsets[Offset 3 Value],$A3366),
", Offset3UnitID:  ",CHAR(34),INDEX(SpatialOffsets[Offset 3 Unit],$A3366),CHAR(34),,"}")))</f>
        <v>#REF!</v>
      </c>
      <c r="O3366" t="e">
        <f>IF(COUNTA(RelatedFeatures[])=0,"", IF(INDEX(RelatedFeatures[First Sampling Feature Code],$A3366)="","",
CONCATENATE("  - &amp;RelationID",TEXT($A3366,"0000"),
" {","SamplingFeatureID:  *SamplingFeatureID",TEXT(MATCH(INDEX(RelatedFeatures[First Sampling Feature Code],$A3366),SamplingFeatures[Feature Code],0),"0000"),
", RelationshipTypeCV:  ",CHAR(34),INDEX(RelatedFeatures[Relationship Type],$A3366),CHAR(34),
", RelatedFeatureID: *SamplingFeatureID",TEXT(MATCH(INDEX(RelatedFeatures[Second Sampling Feature Code],$A3366),SamplingFeatures[Feature Code],0),"0000"),
", SpatialOffsetID:  ",IF(INDEX(RelatedFeatures[Offset Number],$A3366)="","",CONCATENATE("*SpatialOffsetID",TEXT(INDEX(RelatedFeatures[Offset Number],$A3366),"0000"))),"}")))</f>
        <v>#REF!</v>
      </c>
      <c r="P3366" t="e">
        <f>IF(INDEX(Methods[Method Type],$A3366)="","",
CONCATENATE("  - &amp;MethodID",TEXT($A3366,"0000"),
" {","MethodTypeCV:  ",CHAR(34),INDEX(Methods[Method Type],$A3366),CHAR(34),
", MethodCode:  ",CHAR(34),INDEX(Methods[Method Code],$A3366),CHAR(34),
", MethodName:  ",CHAR(34),INDEX(Methods[Method Name],$A3366),CHAR(34),
", MethodDescription:  ",CHAR(34),INDEX(Methods[Method Description],$A3366),CHAR(34),
", MethodLink:  ",CHAR(34),INDEX(Methods[Method Link],$A3366),CHAR(34),
", OrganizationID: *OrganizationID",TEXT(MATCH(INDEX(Methods[Organization Name],$A3366),Organizations[Organization Name],0),"0000"),"}"))</f>
        <v>#REF!</v>
      </c>
      <c r="Q3366" t="e">
        <f>IF(INDEX(Variables[Variable Type],$A3366)="","",
CONCATENATE("  - &amp;VariableID",TEXT($A3366,"0000"),
" {","VariableTypeCV:  ",CHAR(34),INDEX(Variables[Variable Type],$A3366),CHAR(34),
", VariableCode:  ",CHAR(34),INDEX(Variables[Variable Code],$A3366),CHAR(34),
", VariableNameCV:  ",CHAR(34),INDEX(Variables[Variable Name],$A3366),CHAR(34),
", VariableDefinition:  ",CHAR(34),INDEX(Variables[Variable Definition],$A3366),CHAR(34),
", SpecciationCV:  ",CHAR(34),INDEX(Variables[Speciation],$A3366),CHAR(34),
", NoDataValue:  ",CHAR(34),INDEX(Variables[No Data Value],$A3366),CHAR(34),"}"))</f>
        <v>#REF!</v>
      </c>
    </row>
    <row r="3367" spans="1:17" x14ac:dyDescent="0.25">
      <c r="A3367">
        <v>3364</v>
      </c>
      <c r="D3367" t="e">
        <f>IF(INDEX(People[First Name],$A3367)="","",
CONCATENATE("  - &amp;PersonID",TEXT($A3367,"0000"),
" {","PersonFirstName:  ",CHAR(34),INDEX(People[First Name],$A3367),CHAR(34),
", PersonMiddleName:  ",CHAR(34),INDEX(People[Middle Name],$A3367),CHAR(34),
", PersonLastName:  ",CHAR(34),INDEX(People[Last Name],$A3367),CHAR(34),"}"))</f>
        <v>#REF!</v>
      </c>
      <c r="E3367" t="e">
        <f>IF(INDEX(Organizations[Organization Type '[CV']],$A3367)="","",
CONCATENATE("  - &amp;OrganizationID",TEXT($A3367,"0000"),
" {","OrganizationTypeCV:  ",CHAR(34),INDEX(Organizations[Organization Type '[CV']],$A3367),CHAR(34),
", OrganizationCode:  ",CHAR(34),INDEX(Organizations[Organization Code],$A3367),CHAR(34),
", OrganizationName:  ",CHAR(34),INDEX(Organizations[Organization Name],$A3367),CHAR(34),
", OrganizationDescription:  ",CHAR(34),INDEX(Organizations[Organization Description],$A3367),CHAR(34),
", OrganizationLink:  ",CHAR(34),INDEX(Organizations[Organization Link],$A3367),CHAR(34),"}"))</f>
        <v>#REF!</v>
      </c>
      <c r="F3367" t="e">
        <f>IF(INDEX(People[First Name],$A3367)="","",
CONCATENATE("  - &amp;AffiliationID",TEXT($A3367,"0000"),
" {PersonID: *PersonID",TEXT($A3367,"0000"),
", OrganizationID: *OrganizationID",TEXT(MATCH(INDEX(People[Organization Name],$A3367),Organizations[Organization Name],0),"0000"),
", IsPrimaryOrganizationContact: , AffiliationStartDate: , AffiliationEndDate: , PrimaryPhone: ",
", PrimaryEmail: ",CHAR(34),INDEX(People[Primary Email],$A3367),CHAR(34),
", PrimaryAddress: ",CHAR(34),INDEX(People[Primary Address],$A3367),CHAR(34),
", PersonLink: }"))</f>
        <v>#REF!</v>
      </c>
      <c r="H3367" t="e">
        <f>IF(COUNTA(CitationInformation)=0,"",IF(INDEX(AuthorList[Author Name],$A3367)="","",
CONCATENATE("  - &amp;AuthorListID",TEXT($A3367,"0000"),
"  {CitationID: *CitationID0001",
", PersonID: *PersonID",TEXT(MATCH(INDEX(AuthorList[Author Name],$A3367),People[Full Name],0),"0000"),
", AuthorOrder: ",INDEX(AuthorList[Author Number],$A3367),"}")))</f>
        <v>#REF!</v>
      </c>
      <c r="K3367" t="e">
        <f>IF(INDEX(SamplingFeatures[Feature Code],$A3367)="","",
CONCATENATE("  - &amp;SamplingFeatureID",TEXT($A3367,"0000"),
" {","SamplingFeatureUUID:  ",CHAR(34),INDEX(SamplingFeatures[Sampling Feature UUID],$A3367),CHAR(34),
", SamplingFeatureTypeCV:  ",CHAR(34),INDEX(SamplingFeatures[Sampling Feature Type],$A3367),CHAR(34),
", SamplingFeatureCode:  ",CHAR(34),INDEX(SamplingFeatures[Feature Code],$A3367),CHAR(34),
", SamplingFeatureName:  ",CHAR(34),INDEX(SamplingFeatures[Feature Name],$A3367),CHAR(34),
", SamplingFeatureDescription:  ",CHAR(34),INDEX(SamplingFeatures[Feature Description],$A3367),CHAR(34),
", SamplingFeatureGeotypeCV:  ",CHAR(34),INDEX(SamplingFeatures[Feature Geo Type],$A3367),CHAR(34),
", FeatureGeometry:  ",CHAR(34),INDEX(SamplingFeatures[Feature Geometry],$A3367),CHAR(34),
", Elevation_m:  ",CHAR(34),INDEX(SamplingFeatures[Elevation_m],$A3367),CHAR(34),
", ElevationDatumCV:  ",CHAR(34),ElevationDatum,CHAR(34),"}"))</f>
        <v>#REF!</v>
      </c>
      <c r="L3367" t="e">
        <f>IF(INDEX(SamplingFeatures[Sampling Feature Type],$A3367)&lt;&gt;"Site","",
CONCATENATE("  - &amp;SiteID",TEXT(SUMPRODUCT(--($L$3:$L3366&lt;&gt;"")),"0000"),
" {","SamplingFeatureID:  *SamplingFeatureID",TEXT($A3367,"0000"),
", SiteTypeCV:  ",CHAR(34),INDEX(Sites[Site Type],$A3367),CHAR(34),
", Latitude:  ",INDEX(Sites[Latitude],$A3367),
", Longitude:  ",INDEX(Sites[Longitude],$A3367),
", SRSName:  ",CHAR(34),LatLonDatum,CHAR(34),"}"))</f>
        <v>#REF!</v>
      </c>
      <c r="M3367" t="e">
        <f>IF(INDEX(SamplingFeatures[Sampling Feature Type],$A3367)&lt;&gt;"Specimen","",
CONCATENATE("  - &amp;SpecimenID",TEXT(SUMPRODUCT(--($M$3:$M3366&lt;&gt;"")),"0000"),
" {","SamplingFeatureID:  *SamplingFeatureID",TEXT($A3367,"0000"),
", SpecimenTypeCV:  ",CHAR(34),INDEX(Specimens[Specimen Type],$A3367),CHAR(34),
", SpecimenMediumCV:  ",INDEX(Specimens[Specimen Medium],$A3367),
", IsFieldSpecimen:  ",CHAR(34),INDEX(Specimens[Is Field Specimen?],$A3367),CHAR(34),"}"))</f>
        <v>#REF!</v>
      </c>
      <c r="N3367" t="e">
        <f>IF(COUNTA(SpatialOffsets[])=0,"", IF(INDEX(SpatialOffsets[Spatial Offset Type],$A3367)="","",
CONCATENATE("  - &amp;SpatialOffsetID",TEXT($A3367,"0000"),
" {","SpatialOffsetTypeCV:  ",CHAR(34),INDEX(SpatialOffsets[Spatial Offset Type],$A3367),CHAR(34),
", Offset1Value:  ",INDEX(SpatialOffsets[Offset 1 Value],$A3367),
", Offset1UnitID:  ",CHAR(34),INDEX(SpatialOffsets[Offset 1 Unit],$A3367),CHAR(34),
", Offset2Value:  ",INDEX(SpatialOffsets[Offset 2 Value],$A3367),
", Offset2UnitID:  ",CHAR(34),INDEX(SpatialOffsets[Offset 2 Unit],$A3367),CHAR(34),
", Offset3Value:  ",INDEX(SpatialOffsets[Offset 3 Value],$A3367),
", Offset3UnitID:  ",CHAR(34),INDEX(SpatialOffsets[Offset 3 Unit],$A3367),CHAR(34),,"}")))</f>
        <v>#REF!</v>
      </c>
      <c r="O3367" t="e">
        <f>IF(COUNTA(RelatedFeatures[])=0,"", IF(INDEX(RelatedFeatures[First Sampling Feature Code],$A3367)="","",
CONCATENATE("  - &amp;RelationID",TEXT($A3367,"0000"),
" {","SamplingFeatureID:  *SamplingFeatureID",TEXT(MATCH(INDEX(RelatedFeatures[First Sampling Feature Code],$A3367),SamplingFeatures[Feature Code],0),"0000"),
", RelationshipTypeCV:  ",CHAR(34),INDEX(RelatedFeatures[Relationship Type],$A3367),CHAR(34),
", RelatedFeatureID: *SamplingFeatureID",TEXT(MATCH(INDEX(RelatedFeatures[Second Sampling Feature Code],$A3367),SamplingFeatures[Feature Code],0),"0000"),
", SpatialOffsetID:  ",IF(INDEX(RelatedFeatures[Offset Number],$A3367)="","",CONCATENATE("*SpatialOffsetID",TEXT(INDEX(RelatedFeatures[Offset Number],$A3367),"0000"))),"}")))</f>
        <v>#REF!</v>
      </c>
      <c r="P3367" t="e">
        <f>IF(INDEX(Methods[Method Type],$A3367)="","",
CONCATENATE("  - &amp;MethodID",TEXT($A3367,"0000"),
" {","MethodTypeCV:  ",CHAR(34),INDEX(Methods[Method Type],$A3367),CHAR(34),
", MethodCode:  ",CHAR(34),INDEX(Methods[Method Code],$A3367),CHAR(34),
", MethodName:  ",CHAR(34),INDEX(Methods[Method Name],$A3367),CHAR(34),
", MethodDescription:  ",CHAR(34),INDEX(Methods[Method Description],$A3367),CHAR(34),
", MethodLink:  ",CHAR(34),INDEX(Methods[Method Link],$A3367),CHAR(34),
", OrganizationID: *OrganizationID",TEXT(MATCH(INDEX(Methods[Organization Name],$A3367),Organizations[Organization Name],0),"0000"),"}"))</f>
        <v>#REF!</v>
      </c>
      <c r="Q3367" t="e">
        <f>IF(INDEX(Variables[Variable Type],$A3367)="","",
CONCATENATE("  - &amp;VariableID",TEXT($A3367,"0000"),
" {","VariableTypeCV:  ",CHAR(34),INDEX(Variables[Variable Type],$A3367),CHAR(34),
", VariableCode:  ",CHAR(34),INDEX(Variables[Variable Code],$A3367),CHAR(34),
", VariableNameCV:  ",CHAR(34),INDEX(Variables[Variable Name],$A3367),CHAR(34),
", VariableDefinition:  ",CHAR(34),INDEX(Variables[Variable Definition],$A3367),CHAR(34),
", SpecciationCV:  ",CHAR(34),INDEX(Variables[Speciation],$A3367),CHAR(34),
", NoDataValue:  ",CHAR(34),INDEX(Variables[No Data Value],$A3367),CHAR(34),"}"))</f>
        <v>#REF!</v>
      </c>
    </row>
    <row r="3368" spans="1:17" x14ac:dyDescent="0.25">
      <c r="A3368">
        <v>3365</v>
      </c>
      <c r="D3368" t="e">
        <f>IF(INDEX(People[First Name],$A3368)="","",
CONCATENATE("  - &amp;PersonID",TEXT($A3368,"0000"),
" {","PersonFirstName:  ",CHAR(34),INDEX(People[First Name],$A3368),CHAR(34),
", PersonMiddleName:  ",CHAR(34),INDEX(People[Middle Name],$A3368),CHAR(34),
", PersonLastName:  ",CHAR(34),INDEX(People[Last Name],$A3368),CHAR(34),"}"))</f>
        <v>#REF!</v>
      </c>
      <c r="E3368" t="e">
        <f>IF(INDEX(Organizations[Organization Type '[CV']],$A3368)="","",
CONCATENATE("  - &amp;OrganizationID",TEXT($A3368,"0000"),
" {","OrganizationTypeCV:  ",CHAR(34),INDEX(Organizations[Organization Type '[CV']],$A3368),CHAR(34),
", OrganizationCode:  ",CHAR(34),INDEX(Organizations[Organization Code],$A3368),CHAR(34),
", OrganizationName:  ",CHAR(34),INDEX(Organizations[Organization Name],$A3368),CHAR(34),
", OrganizationDescription:  ",CHAR(34),INDEX(Organizations[Organization Description],$A3368),CHAR(34),
", OrganizationLink:  ",CHAR(34),INDEX(Organizations[Organization Link],$A3368),CHAR(34),"}"))</f>
        <v>#REF!</v>
      </c>
      <c r="F3368" t="e">
        <f>IF(INDEX(People[First Name],$A3368)="","",
CONCATENATE("  - &amp;AffiliationID",TEXT($A3368,"0000"),
" {PersonID: *PersonID",TEXT($A3368,"0000"),
", OrganizationID: *OrganizationID",TEXT(MATCH(INDEX(People[Organization Name],$A3368),Organizations[Organization Name],0),"0000"),
", IsPrimaryOrganizationContact: , AffiliationStartDate: , AffiliationEndDate: , PrimaryPhone: ",
", PrimaryEmail: ",CHAR(34),INDEX(People[Primary Email],$A3368),CHAR(34),
", PrimaryAddress: ",CHAR(34),INDEX(People[Primary Address],$A3368),CHAR(34),
", PersonLink: }"))</f>
        <v>#REF!</v>
      </c>
      <c r="H3368" t="e">
        <f>IF(COUNTA(CitationInformation)=0,"",IF(INDEX(AuthorList[Author Name],$A3368)="","",
CONCATENATE("  - &amp;AuthorListID",TEXT($A3368,"0000"),
"  {CitationID: *CitationID0001",
", PersonID: *PersonID",TEXT(MATCH(INDEX(AuthorList[Author Name],$A3368),People[Full Name],0),"0000"),
", AuthorOrder: ",INDEX(AuthorList[Author Number],$A3368),"}")))</f>
        <v>#REF!</v>
      </c>
      <c r="K3368" t="e">
        <f>IF(INDEX(SamplingFeatures[Feature Code],$A3368)="","",
CONCATENATE("  - &amp;SamplingFeatureID",TEXT($A3368,"0000"),
" {","SamplingFeatureUUID:  ",CHAR(34),INDEX(SamplingFeatures[Sampling Feature UUID],$A3368),CHAR(34),
", SamplingFeatureTypeCV:  ",CHAR(34),INDEX(SamplingFeatures[Sampling Feature Type],$A3368),CHAR(34),
", SamplingFeatureCode:  ",CHAR(34),INDEX(SamplingFeatures[Feature Code],$A3368),CHAR(34),
", SamplingFeatureName:  ",CHAR(34),INDEX(SamplingFeatures[Feature Name],$A3368),CHAR(34),
", SamplingFeatureDescription:  ",CHAR(34),INDEX(SamplingFeatures[Feature Description],$A3368),CHAR(34),
", SamplingFeatureGeotypeCV:  ",CHAR(34),INDEX(SamplingFeatures[Feature Geo Type],$A3368),CHAR(34),
", FeatureGeometry:  ",CHAR(34),INDEX(SamplingFeatures[Feature Geometry],$A3368),CHAR(34),
", Elevation_m:  ",CHAR(34),INDEX(SamplingFeatures[Elevation_m],$A3368),CHAR(34),
", ElevationDatumCV:  ",CHAR(34),ElevationDatum,CHAR(34),"}"))</f>
        <v>#REF!</v>
      </c>
      <c r="L3368" t="e">
        <f>IF(INDEX(SamplingFeatures[Sampling Feature Type],$A3368)&lt;&gt;"Site","",
CONCATENATE("  - &amp;SiteID",TEXT(SUMPRODUCT(--($L$3:$L3367&lt;&gt;"")),"0000"),
" {","SamplingFeatureID:  *SamplingFeatureID",TEXT($A3368,"0000"),
", SiteTypeCV:  ",CHAR(34),INDEX(Sites[Site Type],$A3368),CHAR(34),
", Latitude:  ",INDEX(Sites[Latitude],$A3368),
", Longitude:  ",INDEX(Sites[Longitude],$A3368),
", SRSName:  ",CHAR(34),LatLonDatum,CHAR(34),"}"))</f>
        <v>#REF!</v>
      </c>
      <c r="M3368" t="e">
        <f>IF(INDEX(SamplingFeatures[Sampling Feature Type],$A3368)&lt;&gt;"Specimen","",
CONCATENATE("  - &amp;SpecimenID",TEXT(SUMPRODUCT(--($M$3:$M3367&lt;&gt;"")),"0000"),
" {","SamplingFeatureID:  *SamplingFeatureID",TEXT($A3368,"0000"),
", SpecimenTypeCV:  ",CHAR(34),INDEX(Specimens[Specimen Type],$A3368),CHAR(34),
", SpecimenMediumCV:  ",INDEX(Specimens[Specimen Medium],$A3368),
", IsFieldSpecimen:  ",CHAR(34),INDEX(Specimens[Is Field Specimen?],$A3368),CHAR(34),"}"))</f>
        <v>#REF!</v>
      </c>
      <c r="N3368" t="e">
        <f>IF(COUNTA(SpatialOffsets[])=0,"", IF(INDEX(SpatialOffsets[Spatial Offset Type],$A3368)="","",
CONCATENATE("  - &amp;SpatialOffsetID",TEXT($A3368,"0000"),
" {","SpatialOffsetTypeCV:  ",CHAR(34),INDEX(SpatialOffsets[Spatial Offset Type],$A3368),CHAR(34),
", Offset1Value:  ",INDEX(SpatialOffsets[Offset 1 Value],$A3368),
", Offset1UnitID:  ",CHAR(34),INDEX(SpatialOffsets[Offset 1 Unit],$A3368),CHAR(34),
", Offset2Value:  ",INDEX(SpatialOffsets[Offset 2 Value],$A3368),
", Offset2UnitID:  ",CHAR(34),INDEX(SpatialOffsets[Offset 2 Unit],$A3368),CHAR(34),
", Offset3Value:  ",INDEX(SpatialOffsets[Offset 3 Value],$A3368),
", Offset3UnitID:  ",CHAR(34),INDEX(SpatialOffsets[Offset 3 Unit],$A3368),CHAR(34),,"}")))</f>
        <v>#REF!</v>
      </c>
      <c r="O3368" t="e">
        <f>IF(COUNTA(RelatedFeatures[])=0,"", IF(INDEX(RelatedFeatures[First Sampling Feature Code],$A3368)="","",
CONCATENATE("  - &amp;RelationID",TEXT($A3368,"0000"),
" {","SamplingFeatureID:  *SamplingFeatureID",TEXT(MATCH(INDEX(RelatedFeatures[First Sampling Feature Code],$A3368),SamplingFeatures[Feature Code],0),"0000"),
", RelationshipTypeCV:  ",CHAR(34),INDEX(RelatedFeatures[Relationship Type],$A3368),CHAR(34),
", RelatedFeatureID: *SamplingFeatureID",TEXT(MATCH(INDEX(RelatedFeatures[Second Sampling Feature Code],$A3368),SamplingFeatures[Feature Code],0),"0000"),
", SpatialOffsetID:  ",IF(INDEX(RelatedFeatures[Offset Number],$A3368)="","",CONCATENATE("*SpatialOffsetID",TEXT(INDEX(RelatedFeatures[Offset Number],$A3368),"0000"))),"}")))</f>
        <v>#REF!</v>
      </c>
      <c r="P3368" t="e">
        <f>IF(INDEX(Methods[Method Type],$A3368)="","",
CONCATENATE("  - &amp;MethodID",TEXT($A3368,"0000"),
" {","MethodTypeCV:  ",CHAR(34),INDEX(Methods[Method Type],$A3368),CHAR(34),
", MethodCode:  ",CHAR(34),INDEX(Methods[Method Code],$A3368),CHAR(34),
", MethodName:  ",CHAR(34),INDEX(Methods[Method Name],$A3368),CHAR(34),
", MethodDescription:  ",CHAR(34),INDEX(Methods[Method Description],$A3368),CHAR(34),
", MethodLink:  ",CHAR(34),INDEX(Methods[Method Link],$A3368),CHAR(34),
", OrganizationID: *OrganizationID",TEXT(MATCH(INDEX(Methods[Organization Name],$A3368),Organizations[Organization Name],0),"0000"),"}"))</f>
        <v>#REF!</v>
      </c>
      <c r="Q3368" t="e">
        <f>IF(INDEX(Variables[Variable Type],$A3368)="","",
CONCATENATE("  - &amp;VariableID",TEXT($A3368,"0000"),
" {","VariableTypeCV:  ",CHAR(34),INDEX(Variables[Variable Type],$A3368),CHAR(34),
", VariableCode:  ",CHAR(34),INDEX(Variables[Variable Code],$A3368),CHAR(34),
", VariableNameCV:  ",CHAR(34),INDEX(Variables[Variable Name],$A3368),CHAR(34),
", VariableDefinition:  ",CHAR(34),INDEX(Variables[Variable Definition],$A3368),CHAR(34),
", SpecciationCV:  ",CHAR(34),INDEX(Variables[Speciation],$A3368),CHAR(34),
", NoDataValue:  ",CHAR(34),INDEX(Variables[No Data Value],$A3368),CHAR(34),"}"))</f>
        <v>#REF!</v>
      </c>
    </row>
    <row r="3369" spans="1:17" x14ac:dyDescent="0.25">
      <c r="A3369">
        <v>3366</v>
      </c>
      <c r="D3369" t="e">
        <f>IF(INDEX(People[First Name],$A3369)="","",
CONCATENATE("  - &amp;PersonID",TEXT($A3369,"0000"),
" {","PersonFirstName:  ",CHAR(34),INDEX(People[First Name],$A3369),CHAR(34),
", PersonMiddleName:  ",CHAR(34),INDEX(People[Middle Name],$A3369),CHAR(34),
", PersonLastName:  ",CHAR(34),INDEX(People[Last Name],$A3369),CHAR(34),"}"))</f>
        <v>#REF!</v>
      </c>
      <c r="E3369" t="e">
        <f>IF(INDEX(Organizations[Organization Type '[CV']],$A3369)="","",
CONCATENATE("  - &amp;OrganizationID",TEXT($A3369,"0000"),
" {","OrganizationTypeCV:  ",CHAR(34),INDEX(Organizations[Organization Type '[CV']],$A3369),CHAR(34),
", OrganizationCode:  ",CHAR(34),INDEX(Organizations[Organization Code],$A3369),CHAR(34),
", OrganizationName:  ",CHAR(34),INDEX(Organizations[Organization Name],$A3369),CHAR(34),
", OrganizationDescription:  ",CHAR(34),INDEX(Organizations[Organization Description],$A3369),CHAR(34),
", OrganizationLink:  ",CHAR(34),INDEX(Organizations[Organization Link],$A3369),CHAR(34),"}"))</f>
        <v>#REF!</v>
      </c>
      <c r="F3369" t="e">
        <f>IF(INDEX(People[First Name],$A3369)="","",
CONCATENATE("  - &amp;AffiliationID",TEXT($A3369,"0000"),
" {PersonID: *PersonID",TEXT($A3369,"0000"),
", OrganizationID: *OrganizationID",TEXT(MATCH(INDEX(People[Organization Name],$A3369),Organizations[Organization Name],0),"0000"),
", IsPrimaryOrganizationContact: , AffiliationStartDate: , AffiliationEndDate: , PrimaryPhone: ",
", PrimaryEmail: ",CHAR(34),INDEX(People[Primary Email],$A3369),CHAR(34),
", PrimaryAddress: ",CHAR(34),INDEX(People[Primary Address],$A3369),CHAR(34),
", PersonLink: }"))</f>
        <v>#REF!</v>
      </c>
      <c r="H3369" t="e">
        <f>IF(COUNTA(CitationInformation)=0,"",IF(INDEX(AuthorList[Author Name],$A3369)="","",
CONCATENATE("  - &amp;AuthorListID",TEXT($A3369,"0000"),
"  {CitationID: *CitationID0001",
", PersonID: *PersonID",TEXT(MATCH(INDEX(AuthorList[Author Name],$A3369),People[Full Name],0),"0000"),
", AuthorOrder: ",INDEX(AuthorList[Author Number],$A3369),"}")))</f>
        <v>#REF!</v>
      </c>
      <c r="K3369" t="e">
        <f>IF(INDEX(SamplingFeatures[Feature Code],$A3369)="","",
CONCATENATE("  - &amp;SamplingFeatureID",TEXT($A3369,"0000"),
" {","SamplingFeatureUUID:  ",CHAR(34),INDEX(SamplingFeatures[Sampling Feature UUID],$A3369),CHAR(34),
", SamplingFeatureTypeCV:  ",CHAR(34),INDEX(SamplingFeatures[Sampling Feature Type],$A3369),CHAR(34),
", SamplingFeatureCode:  ",CHAR(34),INDEX(SamplingFeatures[Feature Code],$A3369),CHAR(34),
", SamplingFeatureName:  ",CHAR(34),INDEX(SamplingFeatures[Feature Name],$A3369),CHAR(34),
", SamplingFeatureDescription:  ",CHAR(34),INDEX(SamplingFeatures[Feature Description],$A3369),CHAR(34),
", SamplingFeatureGeotypeCV:  ",CHAR(34),INDEX(SamplingFeatures[Feature Geo Type],$A3369),CHAR(34),
", FeatureGeometry:  ",CHAR(34),INDEX(SamplingFeatures[Feature Geometry],$A3369),CHAR(34),
", Elevation_m:  ",CHAR(34),INDEX(SamplingFeatures[Elevation_m],$A3369),CHAR(34),
", ElevationDatumCV:  ",CHAR(34),ElevationDatum,CHAR(34),"}"))</f>
        <v>#REF!</v>
      </c>
      <c r="L3369" t="e">
        <f>IF(INDEX(SamplingFeatures[Sampling Feature Type],$A3369)&lt;&gt;"Site","",
CONCATENATE("  - &amp;SiteID",TEXT(SUMPRODUCT(--($L$3:$L3368&lt;&gt;"")),"0000"),
" {","SamplingFeatureID:  *SamplingFeatureID",TEXT($A3369,"0000"),
", SiteTypeCV:  ",CHAR(34),INDEX(Sites[Site Type],$A3369),CHAR(34),
", Latitude:  ",INDEX(Sites[Latitude],$A3369),
", Longitude:  ",INDEX(Sites[Longitude],$A3369),
", SRSName:  ",CHAR(34),LatLonDatum,CHAR(34),"}"))</f>
        <v>#REF!</v>
      </c>
      <c r="M3369" t="e">
        <f>IF(INDEX(SamplingFeatures[Sampling Feature Type],$A3369)&lt;&gt;"Specimen","",
CONCATENATE("  - &amp;SpecimenID",TEXT(SUMPRODUCT(--($M$3:$M3368&lt;&gt;"")),"0000"),
" {","SamplingFeatureID:  *SamplingFeatureID",TEXT($A3369,"0000"),
", SpecimenTypeCV:  ",CHAR(34),INDEX(Specimens[Specimen Type],$A3369),CHAR(34),
", SpecimenMediumCV:  ",INDEX(Specimens[Specimen Medium],$A3369),
", IsFieldSpecimen:  ",CHAR(34),INDEX(Specimens[Is Field Specimen?],$A3369),CHAR(34),"}"))</f>
        <v>#REF!</v>
      </c>
      <c r="N3369" t="e">
        <f>IF(COUNTA(SpatialOffsets[])=0,"", IF(INDEX(SpatialOffsets[Spatial Offset Type],$A3369)="","",
CONCATENATE("  - &amp;SpatialOffsetID",TEXT($A3369,"0000"),
" {","SpatialOffsetTypeCV:  ",CHAR(34),INDEX(SpatialOffsets[Spatial Offset Type],$A3369),CHAR(34),
", Offset1Value:  ",INDEX(SpatialOffsets[Offset 1 Value],$A3369),
", Offset1UnitID:  ",CHAR(34),INDEX(SpatialOffsets[Offset 1 Unit],$A3369),CHAR(34),
", Offset2Value:  ",INDEX(SpatialOffsets[Offset 2 Value],$A3369),
", Offset2UnitID:  ",CHAR(34),INDEX(SpatialOffsets[Offset 2 Unit],$A3369),CHAR(34),
", Offset3Value:  ",INDEX(SpatialOffsets[Offset 3 Value],$A3369),
", Offset3UnitID:  ",CHAR(34),INDEX(SpatialOffsets[Offset 3 Unit],$A3369),CHAR(34),,"}")))</f>
        <v>#REF!</v>
      </c>
      <c r="O3369" t="e">
        <f>IF(COUNTA(RelatedFeatures[])=0,"", IF(INDEX(RelatedFeatures[First Sampling Feature Code],$A3369)="","",
CONCATENATE("  - &amp;RelationID",TEXT($A3369,"0000"),
" {","SamplingFeatureID:  *SamplingFeatureID",TEXT(MATCH(INDEX(RelatedFeatures[First Sampling Feature Code],$A3369),SamplingFeatures[Feature Code],0),"0000"),
", RelationshipTypeCV:  ",CHAR(34),INDEX(RelatedFeatures[Relationship Type],$A3369),CHAR(34),
", RelatedFeatureID: *SamplingFeatureID",TEXT(MATCH(INDEX(RelatedFeatures[Second Sampling Feature Code],$A3369),SamplingFeatures[Feature Code],0),"0000"),
", SpatialOffsetID:  ",IF(INDEX(RelatedFeatures[Offset Number],$A3369)="","",CONCATENATE("*SpatialOffsetID",TEXT(INDEX(RelatedFeatures[Offset Number],$A3369),"0000"))),"}")))</f>
        <v>#REF!</v>
      </c>
      <c r="P3369" t="e">
        <f>IF(INDEX(Methods[Method Type],$A3369)="","",
CONCATENATE("  - &amp;MethodID",TEXT($A3369,"0000"),
" {","MethodTypeCV:  ",CHAR(34),INDEX(Methods[Method Type],$A3369),CHAR(34),
", MethodCode:  ",CHAR(34),INDEX(Methods[Method Code],$A3369),CHAR(34),
", MethodName:  ",CHAR(34),INDEX(Methods[Method Name],$A3369),CHAR(34),
", MethodDescription:  ",CHAR(34),INDEX(Methods[Method Description],$A3369),CHAR(34),
", MethodLink:  ",CHAR(34),INDEX(Methods[Method Link],$A3369),CHAR(34),
", OrganizationID: *OrganizationID",TEXT(MATCH(INDEX(Methods[Organization Name],$A3369),Organizations[Organization Name],0),"0000"),"}"))</f>
        <v>#REF!</v>
      </c>
      <c r="Q3369" t="e">
        <f>IF(INDEX(Variables[Variable Type],$A3369)="","",
CONCATENATE("  - &amp;VariableID",TEXT($A3369,"0000"),
" {","VariableTypeCV:  ",CHAR(34),INDEX(Variables[Variable Type],$A3369),CHAR(34),
", VariableCode:  ",CHAR(34),INDEX(Variables[Variable Code],$A3369),CHAR(34),
", VariableNameCV:  ",CHAR(34),INDEX(Variables[Variable Name],$A3369),CHAR(34),
", VariableDefinition:  ",CHAR(34),INDEX(Variables[Variable Definition],$A3369),CHAR(34),
", SpecciationCV:  ",CHAR(34),INDEX(Variables[Speciation],$A3369),CHAR(34),
", NoDataValue:  ",CHAR(34),INDEX(Variables[No Data Value],$A3369),CHAR(34),"}"))</f>
        <v>#REF!</v>
      </c>
    </row>
    <row r="3370" spans="1:17" x14ac:dyDescent="0.25">
      <c r="A3370">
        <v>3367</v>
      </c>
      <c r="D3370" t="e">
        <f>IF(INDEX(People[First Name],$A3370)="","",
CONCATENATE("  - &amp;PersonID",TEXT($A3370,"0000"),
" {","PersonFirstName:  ",CHAR(34),INDEX(People[First Name],$A3370),CHAR(34),
", PersonMiddleName:  ",CHAR(34),INDEX(People[Middle Name],$A3370),CHAR(34),
", PersonLastName:  ",CHAR(34),INDEX(People[Last Name],$A3370),CHAR(34),"}"))</f>
        <v>#REF!</v>
      </c>
      <c r="E3370" t="e">
        <f>IF(INDEX(Organizations[Organization Type '[CV']],$A3370)="","",
CONCATENATE("  - &amp;OrganizationID",TEXT($A3370,"0000"),
" {","OrganizationTypeCV:  ",CHAR(34),INDEX(Organizations[Organization Type '[CV']],$A3370),CHAR(34),
", OrganizationCode:  ",CHAR(34),INDEX(Organizations[Organization Code],$A3370),CHAR(34),
", OrganizationName:  ",CHAR(34),INDEX(Organizations[Organization Name],$A3370),CHAR(34),
", OrganizationDescription:  ",CHAR(34),INDEX(Organizations[Organization Description],$A3370),CHAR(34),
", OrganizationLink:  ",CHAR(34),INDEX(Organizations[Organization Link],$A3370),CHAR(34),"}"))</f>
        <v>#REF!</v>
      </c>
      <c r="F3370" t="e">
        <f>IF(INDEX(People[First Name],$A3370)="","",
CONCATENATE("  - &amp;AffiliationID",TEXT($A3370,"0000"),
" {PersonID: *PersonID",TEXT($A3370,"0000"),
", OrganizationID: *OrganizationID",TEXT(MATCH(INDEX(People[Organization Name],$A3370),Organizations[Organization Name],0),"0000"),
", IsPrimaryOrganizationContact: , AffiliationStartDate: , AffiliationEndDate: , PrimaryPhone: ",
", PrimaryEmail: ",CHAR(34),INDEX(People[Primary Email],$A3370),CHAR(34),
", PrimaryAddress: ",CHAR(34),INDEX(People[Primary Address],$A3370),CHAR(34),
", PersonLink: }"))</f>
        <v>#REF!</v>
      </c>
      <c r="H3370" t="e">
        <f>IF(COUNTA(CitationInformation)=0,"",IF(INDEX(AuthorList[Author Name],$A3370)="","",
CONCATENATE("  - &amp;AuthorListID",TEXT($A3370,"0000"),
"  {CitationID: *CitationID0001",
", PersonID: *PersonID",TEXT(MATCH(INDEX(AuthorList[Author Name],$A3370),People[Full Name],0),"0000"),
", AuthorOrder: ",INDEX(AuthorList[Author Number],$A3370),"}")))</f>
        <v>#REF!</v>
      </c>
      <c r="K3370" t="e">
        <f>IF(INDEX(SamplingFeatures[Feature Code],$A3370)="","",
CONCATENATE("  - &amp;SamplingFeatureID",TEXT($A3370,"0000"),
" {","SamplingFeatureUUID:  ",CHAR(34),INDEX(SamplingFeatures[Sampling Feature UUID],$A3370),CHAR(34),
", SamplingFeatureTypeCV:  ",CHAR(34),INDEX(SamplingFeatures[Sampling Feature Type],$A3370),CHAR(34),
", SamplingFeatureCode:  ",CHAR(34),INDEX(SamplingFeatures[Feature Code],$A3370),CHAR(34),
", SamplingFeatureName:  ",CHAR(34),INDEX(SamplingFeatures[Feature Name],$A3370),CHAR(34),
", SamplingFeatureDescription:  ",CHAR(34),INDEX(SamplingFeatures[Feature Description],$A3370),CHAR(34),
", SamplingFeatureGeotypeCV:  ",CHAR(34),INDEX(SamplingFeatures[Feature Geo Type],$A3370),CHAR(34),
", FeatureGeometry:  ",CHAR(34),INDEX(SamplingFeatures[Feature Geometry],$A3370),CHAR(34),
", Elevation_m:  ",CHAR(34),INDEX(SamplingFeatures[Elevation_m],$A3370),CHAR(34),
", ElevationDatumCV:  ",CHAR(34),ElevationDatum,CHAR(34),"}"))</f>
        <v>#REF!</v>
      </c>
      <c r="L3370" t="e">
        <f>IF(INDEX(SamplingFeatures[Sampling Feature Type],$A3370)&lt;&gt;"Site","",
CONCATENATE("  - &amp;SiteID",TEXT(SUMPRODUCT(--($L$3:$L3369&lt;&gt;"")),"0000"),
" {","SamplingFeatureID:  *SamplingFeatureID",TEXT($A3370,"0000"),
", SiteTypeCV:  ",CHAR(34),INDEX(Sites[Site Type],$A3370),CHAR(34),
", Latitude:  ",INDEX(Sites[Latitude],$A3370),
", Longitude:  ",INDEX(Sites[Longitude],$A3370),
", SRSName:  ",CHAR(34),LatLonDatum,CHAR(34),"}"))</f>
        <v>#REF!</v>
      </c>
      <c r="M3370" t="e">
        <f>IF(INDEX(SamplingFeatures[Sampling Feature Type],$A3370)&lt;&gt;"Specimen","",
CONCATENATE("  - &amp;SpecimenID",TEXT(SUMPRODUCT(--($M$3:$M3369&lt;&gt;"")),"0000"),
" {","SamplingFeatureID:  *SamplingFeatureID",TEXT($A3370,"0000"),
", SpecimenTypeCV:  ",CHAR(34),INDEX(Specimens[Specimen Type],$A3370),CHAR(34),
", SpecimenMediumCV:  ",INDEX(Specimens[Specimen Medium],$A3370),
", IsFieldSpecimen:  ",CHAR(34),INDEX(Specimens[Is Field Specimen?],$A3370),CHAR(34),"}"))</f>
        <v>#REF!</v>
      </c>
      <c r="N3370" t="e">
        <f>IF(COUNTA(SpatialOffsets[])=0,"", IF(INDEX(SpatialOffsets[Spatial Offset Type],$A3370)="","",
CONCATENATE("  - &amp;SpatialOffsetID",TEXT($A3370,"0000"),
" {","SpatialOffsetTypeCV:  ",CHAR(34),INDEX(SpatialOffsets[Spatial Offset Type],$A3370),CHAR(34),
", Offset1Value:  ",INDEX(SpatialOffsets[Offset 1 Value],$A3370),
", Offset1UnitID:  ",CHAR(34),INDEX(SpatialOffsets[Offset 1 Unit],$A3370),CHAR(34),
", Offset2Value:  ",INDEX(SpatialOffsets[Offset 2 Value],$A3370),
", Offset2UnitID:  ",CHAR(34),INDEX(SpatialOffsets[Offset 2 Unit],$A3370),CHAR(34),
", Offset3Value:  ",INDEX(SpatialOffsets[Offset 3 Value],$A3370),
", Offset3UnitID:  ",CHAR(34),INDEX(SpatialOffsets[Offset 3 Unit],$A3370),CHAR(34),,"}")))</f>
        <v>#REF!</v>
      </c>
      <c r="O3370" t="e">
        <f>IF(COUNTA(RelatedFeatures[])=0,"", IF(INDEX(RelatedFeatures[First Sampling Feature Code],$A3370)="","",
CONCATENATE("  - &amp;RelationID",TEXT($A3370,"0000"),
" {","SamplingFeatureID:  *SamplingFeatureID",TEXT(MATCH(INDEX(RelatedFeatures[First Sampling Feature Code],$A3370),SamplingFeatures[Feature Code],0),"0000"),
", RelationshipTypeCV:  ",CHAR(34),INDEX(RelatedFeatures[Relationship Type],$A3370),CHAR(34),
", RelatedFeatureID: *SamplingFeatureID",TEXT(MATCH(INDEX(RelatedFeatures[Second Sampling Feature Code],$A3370),SamplingFeatures[Feature Code],0),"0000"),
", SpatialOffsetID:  ",IF(INDEX(RelatedFeatures[Offset Number],$A3370)="","",CONCATENATE("*SpatialOffsetID",TEXT(INDEX(RelatedFeatures[Offset Number],$A3370),"0000"))),"}")))</f>
        <v>#REF!</v>
      </c>
      <c r="P3370" t="e">
        <f>IF(INDEX(Methods[Method Type],$A3370)="","",
CONCATENATE("  - &amp;MethodID",TEXT($A3370,"0000"),
" {","MethodTypeCV:  ",CHAR(34),INDEX(Methods[Method Type],$A3370),CHAR(34),
", MethodCode:  ",CHAR(34),INDEX(Methods[Method Code],$A3370),CHAR(34),
", MethodName:  ",CHAR(34),INDEX(Methods[Method Name],$A3370),CHAR(34),
", MethodDescription:  ",CHAR(34),INDEX(Methods[Method Description],$A3370),CHAR(34),
", MethodLink:  ",CHAR(34),INDEX(Methods[Method Link],$A3370),CHAR(34),
", OrganizationID: *OrganizationID",TEXT(MATCH(INDEX(Methods[Organization Name],$A3370),Organizations[Organization Name],0),"0000"),"}"))</f>
        <v>#REF!</v>
      </c>
      <c r="Q3370" t="e">
        <f>IF(INDEX(Variables[Variable Type],$A3370)="","",
CONCATENATE("  - &amp;VariableID",TEXT($A3370,"0000"),
" {","VariableTypeCV:  ",CHAR(34),INDEX(Variables[Variable Type],$A3370),CHAR(34),
", VariableCode:  ",CHAR(34),INDEX(Variables[Variable Code],$A3370),CHAR(34),
", VariableNameCV:  ",CHAR(34),INDEX(Variables[Variable Name],$A3370),CHAR(34),
", VariableDefinition:  ",CHAR(34),INDEX(Variables[Variable Definition],$A3370),CHAR(34),
", SpecciationCV:  ",CHAR(34),INDEX(Variables[Speciation],$A3370),CHAR(34),
", NoDataValue:  ",CHAR(34),INDEX(Variables[No Data Value],$A3370),CHAR(34),"}"))</f>
        <v>#REF!</v>
      </c>
    </row>
    <row r="3371" spans="1:17" x14ac:dyDescent="0.25">
      <c r="A3371">
        <v>3368</v>
      </c>
      <c r="D3371" t="e">
        <f>IF(INDEX(People[First Name],$A3371)="","",
CONCATENATE("  - &amp;PersonID",TEXT($A3371,"0000"),
" {","PersonFirstName:  ",CHAR(34),INDEX(People[First Name],$A3371),CHAR(34),
", PersonMiddleName:  ",CHAR(34),INDEX(People[Middle Name],$A3371),CHAR(34),
", PersonLastName:  ",CHAR(34),INDEX(People[Last Name],$A3371),CHAR(34),"}"))</f>
        <v>#REF!</v>
      </c>
      <c r="E3371" t="e">
        <f>IF(INDEX(Organizations[Organization Type '[CV']],$A3371)="","",
CONCATENATE("  - &amp;OrganizationID",TEXT($A3371,"0000"),
" {","OrganizationTypeCV:  ",CHAR(34),INDEX(Organizations[Organization Type '[CV']],$A3371),CHAR(34),
", OrganizationCode:  ",CHAR(34),INDEX(Organizations[Organization Code],$A3371),CHAR(34),
", OrganizationName:  ",CHAR(34),INDEX(Organizations[Organization Name],$A3371),CHAR(34),
", OrganizationDescription:  ",CHAR(34),INDEX(Organizations[Organization Description],$A3371),CHAR(34),
", OrganizationLink:  ",CHAR(34),INDEX(Organizations[Organization Link],$A3371),CHAR(34),"}"))</f>
        <v>#REF!</v>
      </c>
      <c r="F3371" t="e">
        <f>IF(INDEX(People[First Name],$A3371)="","",
CONCATENATE("  - &amp;AffiliationID",TEXT($A3371,"0000"),
" {PersonID: *PersonID",TEXT($A3371,"0000"),
", OrganizationID: *OrganizationID",TEXT(MATCH(INDEX(People[Organization Name],$A3371),Organizations[Organization Name],0),"0000"),
", IsPrimaryOrganizationContact: , AffiliationStartDate: , AffiliationEndDate: , PrimaryPhone: ",
", PrimaryEmail: ",CHAR(34),INDEX(People[Primary Email],$A3371),CHAR(34),
", PrimaryAddress: ",CHAR(34),INDEX(People[Primary Address],$A3371),CHAR(34),
", PersonLink: }"))</f>
        <v>#REF!</v>
      </c>
      <c r="H3371" t="e">
        <f>IF(COUNTA(CitationInformation)=0,"",IF(INDEX(AuthorList[Author Name],$A3371)="","",
CONCATENATE("  - &amp;AuthorListID",TEXT($A3371,"0000"),
"  {CitationID: *CitationID0001",
", PersonID: *PersonID",TEXT(MATCH(INDEX(AuthorList[Author Name],$A3371),People[Full Name],0),"0000"),
", AuthorOrder: ",INDEX(AuthorList[Author Number],$A3371),"}")))</f>
        <v>#REF!</v>
      </c>
      <c r="K3371" t="e">
        <f>IF(INDEX(SamplingFeatures[Feature Code],$A3371)="","",
CONCATENATE("  - &amp;SamplingFeatureID",TEXT($A3371,"0000"),
" {","SamplingFeatureUUID:  ",CHAR(34),INDEX(SamplingFeatures[Sampling Feature UUID],$A3371),CHAR(34),
", SamplingFeatureTypeCV:  ",CHAR(34),INDEX(SamplingFeatures[Sampling Feature Type],$A3371),CHAR(34),
", SamplingFeatureCode:  ",CHAR(34),INDEX(SamplingFeatures[Feature Code],$A3371),CHAR(34),
", SamplingFeatureName:  ",CHAR(34),INDEX(SamplingFeatures[Feature Name],$A3371),CHAR(34),
", SamplingFeatureDescription:  ",CHAR(34),INDEX(SamplingFeatures[Feature Description],$A3371),CHAR(34),
", SamplingFeatureGeotypeCV:  ",CHAR(34),INDEX(SamplingFeatures[Feature Geo Type],$A3371),CHAR(34),
", FeatureGeometry:  ",CHAR(34),INDEX(SamplingFeatures[Feature Geometry],$A3371),CHAR(34),
", Elevation_m:  ",CHAR(34),INDEX(SamplingFeatures[Elevation_m],$A3371),CHAR(34),
", ElevationDatumCV:  ",CHAR(34),ElevationDatum,CHAR(34),"}"))</f>
        <v>#REF!</v>
      </c>
      <c r="L3371" t="e">
        <f>IF(INDEX(SamplingFeatures[Sampling Feature Type],$A3371)&lt;&gt;"Site","",
CONCATENATE("  - &amp;SiteID",TEXT(SUMPRODUCT(--($L$3:$L3370&lt;&gt;"")),"0000"),
" {","SamplingFeatureID:  *SamplingFeatureID",TEXT($A3371,"0000"),
", SiteTypeCV:  ",CHAR(34),INDEX(Sites[Site Type],$A3371),CHAR(34),
", Latitude:  ",INDEX(Sites[Latitude],$A3371),
", Longitude:  ",INDEX(Sites[Longitude],$A3371),
", SRSName:  ",CHAR(34),LatLonDatum,CHAR(34),"}"))</f>
        <v>#REF!</v>
      </c>
      <c r="M3371" t="e">
        <f>IF(INDEX(SamplingFeatures[Sampling Feature Type],$A3371)&lt;&gt;"Specimen","",
CONCATENATE("  - &amp;SpecimenID",TEXT(SUMPRODUCT(--($M$3:$M3370&lt;&gt;"")),"0000"),
" {","SamplingFeatureID:  *SamplingFeatureID",TEXT($A3371,"0000"),
", SpecimenTypeCV:  ",CHAR(34),INDEX(Specimens[Specimen Type],$A3371),CHAR(34),
", SpecimenMediumCV:  ",INDEX(Specimens[Specimen Medium],$A3371),
", IsFieldSpecimen:  ",CHAR(34),INDEX(Specimens[Is Field Specimen?],$A3371),CHAR(34),"}"))</f>
        <v>#REF!</v>
      </c>
      <c r="N3371" t="e">
        <f>IF(COUNTA(SpatialOffsets[])=0,"", IF(INDEX(SpatialOffsets[Spatial Offset Type],$A3371)="","",
CONCATENATE("  - &amp;SpatialOffsetID",TEXT($A3371,"0000"),
" {","SpatialOffsetTypeCV:  ",CHAR(34),INDEX(SpatialOffsets[Spatial Offset Type],$A3371),CHAR(34),
", Offset1Value:  ",INDEX(SpatialOffsets[Offset 1 Value],$A3371),
", Offset1UnitID:  ",CHAR(34),INDEX(SpatialOffsets[Offset 1 Unit],$A3371),CHAR(34),
", Offset2Value:  ",INDEX(SpatialOffsets[Offset 2 Value],$A3371),
", Offset2UnitID:  ",CHAR(34),INDEX(SpatialOffsets[Offset 2 Unit],$A3371),CHAR(34),
", Offset3Value:  ",INDEX(SpatialOffsets[Offset 3 Value],$A3371),
", Offset3UnitID:  ",CHAR(34),INDEX(SpatialOffsets[Offset 3 Unit],$A3371),CHAR(34),,"}")))</f>
        <v>#REF!</v>
      </c>
      <c r="O3371" t="e">
        <f>IF(COUNTA(RelatedFeatures[])=0,"", IF(INDEX(RelatedFeatures[First Sampling Feature Code],$A3371)="","",
CONCATENATE("  - &amp;RelationID",TEXT($A3371,"0000"),
" {","SamplingFeatureID:  *SamplingFeatureID",TEXT(MATCH(INDEX(RelatedFeatures[First Sampling Feature Code],$A3371),SamplingFeatures[Feature Code],0),"0000"),
", RelationshipTypeCV:  ",CHAR(34),INDEX(RelatedFeatures[Relationship Type],$A3371),CHAR(34),
", RelatedFeatureID: *SamplingFeatureID",TEXT(MATCH(INDEX(RelatedFeatures[Second Sampling Feature Code],$A3371),SamplingFeatures[Feature Code],0),"0000"),
", SpatialOffsetID:  ",IF(INDEX(RelatedFeatures[Offset Number],$A3371)="","",CONCATENATE("*SpatialOffsetID",TEXT(INDEX(RelatedFeatures[Offset Number],$A3371),"0000"))),"}")))</f>
        <v>#REF!</v>
      </c>
      <c r="P3371" t="e">
        <f>IF(INDEX(Methods[Method Type],$A3371)="","",
CONCATENATE("  - &amp;MethodID",TEXT($A3371,"0000"),
" {","MethodTypeCV:  ",CHAR(34),INDEX(Methods[Method Type],$A3371),CHAR(34),
", MethodCode:  ",CHAR(34),INDEX(Methods[Method Code],$A3371),CHAR(34),
", MethodName:  ",CHAR(34),INDEX(Methods[Method Name],$A3371),CHAR(34),
", MethodDescription:  ",CHAR(34),INDEX(Methods[Method Description],$A3371),CHAR(34),
", MethodLink:  ",CHAR(34),INDEX(Methods[Method Link],$A3371),CHAR(34),
", OrganizationID: *OrganizationID",TEXT(MATCH(INDEX(Methods[Organization Name],$A3371),Organizations[Organization Name],0),"0000"),"}"))</f>
        <v>#REF!</v>
      </c>
      <c r="Q3371" t="e">
        <f>IF(INDEX(Variables[Variable Type],$A3371)="","",
CONCATENATE("  - &amp;VariableID",TEXT($A3371,"0000"),
" {","VariableTypeCV:  ",CHAR(34),INDEX(Variables[Variable Type],$A3371),CHAR(34),
", VariableCode:  ",CHAR(34),INDEX(Variables[Variable Code],$A3371),CHAR(34),
", VariableNameCV:  ",CHAR(34),INDEX(Variables[Variable Name],$A3371),CHAR(34),
", VariableDefinition:  ",CHAR(34),INDEX(Variables[Variable Definition],$A3371),CHAR(34),
", SpecciationCV:  ",CHAR(34),INDEX(Variables[Speciation],$A3371),CHAR(34),
", NoDataValue:  ",CHAR(34),INDEX(Variables[No Data Value],$A3371),CHAR(34),"}"))</f>
        <v>#REF!</v>
      </c>
    </row>
    <row r="3372" spans="1:17" x14ac:dyDescent="0.25">
      <c r="A3372">
        <v>3369</v>
      </c>
      <c r="D3372" t="e">
        <f>IF(INDEX(People[First Name],$A3372)="","",
CONCATENATE("  - &amp;PersonID",TEXT($A3372,"0000"),
" {","PersonFirstName:  ",CHAR(34),INDEX(People[First Name],$A3372),CHAR(34),
", PersonMiddleName:  ",CHAR(34),INDEX(People[Middle Name],$A3372),CHAR(34),
", PersonLastName:  ",CHAR(34),INDEX(People[Last Name],$A3372),CHAR(34),"}"))</f>
        <v>#REF!</v>
      </c>
      <c r="E3372" t="e">
        <f>IF(INDEX(Organizations[Organization Type '[CV']],$A3372)="","",
CONCATENATE("  - &amp;OrganizationID",TEXT($A3372,"0000"),
" {","OrganizationTypeCV:  ",CHAR(34),INDEX(Organizations[Organization Type '[CV']],$A3372),CHAR(34),
", OrganizationCode:  ",CHAR(34),INDEX(Organizations[Organization Code],$A3372),CHAR(34),
", OrganizationName:  ",CHAR(34),INDEX(Organizations[Organization Name],$A3372),CHAR(34),
", OrganizationDescription:  ",CHAR(34),INDEX(Organizations[Organization Description],$A3372),CHAR(34),
", OrganizationLink:  ",CHAR(34),INDEX(Organizations[Organization Link],$A3372),CHAR(34),"}"))</f>
        <v>#REF!</v>
      </c>
      <c r="F3372" t="e">
        <f>IF(INDEX(People[First Name],$A3372)="","",
CONCATENATE("  - &amp;AffiliationID",TEXT($A3372,"0000"),
" {PersonID: *PersonID",TEXT($A3372,"0000"),
", OrganizationID: *OrganizationID",TEXT(MATCH(INDEX(People[Organization Name],$A3372),Organizations[Organization Name],0),"0000"),
", IsPrimaryOrganizationContact: , AffiliationStartDate: , AffiliationEndDate: , PrimaryPhone: ",
", PrimaryEmail: ",CHAR(34),INDEX(People[Primary Email],$A3372),CHAR(34),
", PrimaryAddress: ",CHAR(34),INDEX(People[Primary Address],$A3372),CHAR(34),
", PersonLink: }"))</f>
        <v>#REF!</v>
      </c>
      <c r="H3372" t="e">
        <f>IF(COUNTA(CitationInformation)=0,"",IF(INDEX(AuthorList[Author Name],$A3372)="","",
CONCATENATE("  - &amp;AuthorListID",TEXT($A3372,"0000"),
"  {CitationID: *CitationID0001",
", PersonID: *PersonID",TEXT(MATCH(INDEX(AuthorList[Author Name],$A3372),People[Full Name],0),"0000"),
", AuthorOrder: ",INDEX(AuthorList[Author Number],$A3372),"}")))</f>
        <v>#REF!</v>
      </c>
      <c r="K3372" t="e">
        <f>IF(INDEX(SamplingFeatures[Feature Code],$A3372)="","",
CONCATENATE("  - &amp;SamplingFeatureID",TEXT($A3372,"0000"),
" {","SamplingFeatureUUID:  ",CHAR(34),INDEX(SamplingFeatures[Sampling Feature UUID],$A3372),CHAR(34),
", SamplingFeatureTypeCV:  ",CHAR(34),INDEX(SamplingFeatures[Sampling Feature Type],$A3372),CHAR(34),
", SamplingFeatureCode:  ",CHAR(34),INDEX(SamplingFeatures[Feature Code],$A3372),CHAR(34),
", SamplingFeatureName:  ",CHAR(34),INDEX(SamplingFeatures[Feature Name],$A3372),CHAR(34),
", SamplingFeatureDescription:  ",CHAR(34),INDEX(SamplingFeatures[Feature Description],$A3372),CHAR(34),
", SamplingFeatureGeotypeCV:  ",CHAR(34),INDEX(SamplingFeatures[Feature Geo Type],$A3372),CHAR(34),
", FeatureGeometry:  ",CHAR(34),INDEX(SamplingFeatures[Feature Geometry],$A3372),CHAR(34),
", Elevation_m:  ",CHAR(34),INDEX(SamplingFeatures[Elevation_m],$A3372),CHAR(34),
", ElevationDatumCV:  ",CHAR(34),ElevationDatum,CHAR(34),"}"))</f>
        <v>#REF!</v>
      </c>
      <c r="L3372" t="e">
        <f>IF(INDEX(SamplingFeatures[Sampling Feature Type],$A3372)&lt;&gt;"Site","",
CONCATENATE("  - &amp;SiteID",TEXT(SUMPRODUCT(--($L$3:$L3371&lt;&gt;"")),"0000"),
" {","SamplingFeatureID:  *SamplingFeatureID",TEXT($A3372,"0000"),
", SiteTypeCV:  ",CHAR(34),INDEX(Sites[Site Type],$A3372),CHAR(34),
", Latitude:  ",INDEX(Sites[Latitude],$A3372),
", Longitude:  ",INDEX(Sites[Longitude],$A3372),
", SRSName:  ",CHAR(34),LatLonDatum,CHAR(34),"}"))</f>
        <v>#REF!</v>
      </c>
      <c r="M3372" t="e">
        <f>IF(INDEX(SamplingFeatures[Sampling Feature Type],$A3372)&lt;&gt;"Specimen","",
CONCATENATE("  - &amp;SpecimenID",TEXT(SUMPRODUCT(--($M$3:$M3371&lt;&gt;"")),"0000"),
" {","SamplingFeatureID:  *SamplingFeatureID",TEXT($A3372,"0000"),
", SpecimenTypeCV:  ",CHAR(34),INDEX(Specimens[Specimen Type],$A3372),CHAR(34),
", SpecimenMediumCV:  ",INDEX(Specimens[Specimen Medium],$A3372),
", IsFieldSpecimen:  ",CHAR(34),INDEX(Specimens[Is Field Specimen?],$A3372),CHAR(34),"}"))</f>
        <v>#REF!</v>
      </c>
      <c r="N3372" t="e">
        <f>IF(COUNTA(SpatialOffsets[])=0,"", IF(INDEX(SpatialOffsets[Spatial Offset Type],$A3372)="","",
CONCATENATE("  - &amp;SpatialOffsetID",TEXT($A3372,"0000"),
" {","SpatialOffsetTypeCV:  ",CHAR(34),INDEX(SpatialOffsets[Spatial Offset Type],$A3372),CHAR(34),
", Offset1Value:  ",INDEX(SpatialOffsets[Offset 1 Value],$A3372),
", Offset1UnitID:  ",CHAR(34),INDEX(SpatialOffsets[Offset 1 Unit],$A3372),CHAR(34),
", Offset2Value:  ",INDEX(SpatialOffsets[Offset 2 Value],$A3372),
", Offset2UnitID:  ",CHAR(34),INDEX(SpatialOffsets[Offset 2 Unit],$A3372),CHAR(34),
", Offset3Value:  ",INDEX(SpatialOffsets[Offset 3 Value],$A3372),
", Offset3UnitID:  ",CHAR(34),INDEX(SpatialOffsets[Offset 3 Unit],$A3372),CHAR(34),,"}")))</f>
        <v>#REF!</v>
      </c>
      <c r="O3372" t="e">
        <f>IF(COUNTA(RelatedFeatures[])=0,"", IF(INDEX(RelatedFeatures[First Sampling Feature Code],$A3372)="","",
CONCATENATE("  - &amp;RelationID",TEXT($A3372,"0000"),
" {","SamplingFeatureID:  *SamplingFeatureID",TEXT(MATCH(INDEX(RelatedFeatures[First Sampling Feature Code],$A3372),SamplingFeatures[Feature Code],0),"0000"),
", RelationshipTypeCV:  ",CHAR(34),INDEX(RelatedFeatures[Relationship Type],$A3372),CHAR(34),
", RelatedFeatureID: *SamplingFeatureID",TEXT(MATCH(INDEX(RelatedFeatures[Second Sampling Feature Code],$A3372),SamplingFeatures[Feature Code],0),"0000"),
", SpatialOffsetID:  ",IF(INDEX(RelatedFeatures[Offset Number],$A3372)="","",CONCATENATE("*SpatialOffsetID",TEXT(INDEX(RelatedFeatures[Offset Number],$A3372),"0000"))),"}")))</f>
        <v>#REF!</v>
      </c>
      <c r="P3372" t="e">
        <f>IF(INDEX(Methods[Method Type],$A3372)="","",
CONCATENATE("  - &amp;MethodID",TEXT($A3372,"0000"),
" {","MethodTypeCV:  ",CHAR(34),INDEX(Methods[Method Type],$A3372),CHAR(34),
", MethodCode:  ",CHAR(34),INDEX(Methods[Method Code],$A3372),CHAR(34),
", MethodName:  ",CHAR(34),INDEX(Methods[Method Name],$A3372),CHAR(34),
", MethodDescription:  ",CHAR(34),INDEX(Methods[Method Description],$A3372),CHAR(34),
", MethodLink:  ",CHAR(34),INDEX(Methods[Method Link],$A3372),CHAR(34),
", OrganizationID: *OrganizationID",TEXT(MATCH(INDEX(Methods[Organization Name],$A3372),Organizations[Organization Name],0),"0000"),"}"))</f>
        <v>#REF!</v>
      </c>
      <c r="Q3372" t="e">
        <f>IF(INDEX(Variables[Variable Type],$A3372)="","",
CONCATENATE("  - &amp;VariableID",TEXT($A3372,"0000"),
" {","VariableTypeCV:  ",CHAR(34),INDEX(Variables[Variable Type],$A3372),CHAR(34),
", VariableCode:  ",CHAR(34),INDEX(Variables[Variable Code],$A3372),CHAR(34),
", VariableNameCV:  ",CHAR(34),INDEX(Variables[Variable Name],$A3372),CHAR(34),
", VariableDefinition:  ",CHAR(34),INDEX(Variables[Variable Definition],$A3372),CHAR(34),
", SpecciationCV:  ",CHAR(34),INDEX(Variables[Speciation],$A3372),CHAR(34),
", NoDataValue:  ",CHAR(34),INDEX(Variables[No Data Value],$A3372),CHAR(34),"}"))</f>
        <v>#REF!</v>
      </c>
    </row>
    <row r="3373" spans="1:17" x14ac:dyDescent="0.25">
      <c r="A3373">
        <v>3370</v>
      </c>
      <c r="D3373" t="e">
        <f>IF(INDEX(People[First Name],$A3373)="","",
CONCATENATE("  - &amp;PersonID",TEXT($A3373,"0000"),
" {","PersonFirstName:  ",CHAR(34),INDEX(People[First Name],$A3373),CHAR(34),
", PersonMiddleName:  ",CHAR(34),INDEX(People[Middle Name],$A3373),CHAR(34),
", PersonLastName:  ",CHAR(34),INDEX(People[Last Name],$A3373),CHAR(34),"}"))</f>
        <v>#REF!</v>
      </c>
      <c r="E3373" t="e">
        <f>IF(INDEX(Organizations[Organization Type '[CV']],$A3373)="","",
CONCATENATE("  - &amp;OrganizationID",TEXT($A3373,"0000"),
" {","OrganizationTypeCV:  ",CHAR(34),INDEX(Organizations[Organization Type '[CV']],$A3373),CHAR(34),
", OrganizationCode:  ",CHAR(34),INDEX(Organizations[Organization Code],$A3373),CHAR(34),
", OrganizationName:  ",CHAR(34),INDEX(Organizations[Organization Name],$A3373),CHAR(34),
", OrganizationDescription:  ",CHAR(34),INDEX(Organizations[Organization Description],$A3373),CHAR(34),
", OrganizationLink:  ",CHAR(34),INDEX(Organizations[Organization Link],$A3373),CHAR(34),"}"))</f>
        <v>#REF!</v>
      </c>
      <c r="F3373" t="e">
        <f>IF(INDEX(People[First Name],$A3373)="","",
CONCATENATE("  - &amp;AffiliationID",TEXT($A3373,"0000"),
" {PersonID: *PersonID",TEXT($A3373,"0000"),
", OrganizationID: *OrganizationID",TEXT(MATCH(INDEX(People[Organization Name],$A3373),Organizations[Organization Name],0),"0000"),
", IsPrimaryOrganizationContact: , AffiliationStartDate: , AffiliationEndDate: , PrimaryPhone: ",
", PrimaryEmail: ",CHAR(34),INDEX(People[Primary Email],$A3373),CHAR(34),
", PrimaryAddress: ",CHAR(34),INDEX(People[Primary Address],$A3373),CHAR(34),
", PersonLink: }"))</f>
        <v>#REF!</v>
      </c>
      <c r="H3373" t="e">
        <f>IF(COUNTA(CitationInformation)=0,"",IF(INDEX(AuthorList[Author Name],$A3373)="","",
CONCATENATE("  - &amp;AuthorListID",TEXT($A3373,"0000"),
"  {CitationID: *CitationID0001",
", PersonID: *PersonID",TEXT(MATCH(INDEX(AuthorList[Author Name],$A3373),People[Full Name],0),"0000"),
", AuthorOrder: ",INDEX(AuthorList[Author Number],$A3373),"}")))</f>
        <v>#REF!</v>
      </c>
      <c r="K3373" t="e">
        <f>IF(INDEX(SamplingFeatures[Feature Code],$A3373)="","",
CONCATENATE("  - &amp;SamplingFeatureID",TEXT($A3373,"0000"),
" {","SamplingFeatureUUID:  ",CHAR(34),INDEX(SamplingFeatures[Sampling Feature UUID],$A3373),CHAR(34),
", SamplingFeatureTypeCV:  ",CHAR(34),INDEX(SamplingFeatures[Sampling Feature Type],$A3373),CHAR(34),
", SamplingFeatureCode:  ",CHAR(34),INDEX(SamplingFeatures[Feature Code],$A3373),CHAR(34),
", SamplingFeatureName:  ",CHAR(34),INDEX(SamplingFeatures[Feature Name],$A3373),CHAR(34),
", SamplingFeatureDescription:  ",CHAR(34),INDEX(SamplingFeatures[Feature Description],$A3373),CHAR(34),
", SamplingFeatureGeotypeCV:  ",CHAR(34),INDEX(SamplingFeatures[Feature Geo Type],$A3373),CHAR(34),
", FeatureGeometry:  ",CHAR(34),INDEX(SamplingFeatures[Feature Geometry],$A3373),CHAR(34),
", Elevation_m:  ",CHAR(34),INDEX(SamplingFeatures[Elevation_m],$A3373),CHAR(34),
", ElevationDatumCV:  ",CHAR(34),ElevationDatum,CHAR(34),"}"))</f>
        <v>#REF!</v>
      </c>
      <c r="L3373" t="e">
        <f>IF(INDEX(SamplingFeatures[Sampling Feature Type],$A3373)&lt;&gt;"Site","",
CONCATENATE("  - &amp;SiteID",TEXT(SUMPRODUCT(--($L$3:$L3372&lt;&gt;"")),"0000"),
" {","SamplingFeatureID:  *SamplingFeatureID",TEXT($A3373,"0000"),
", SiteTypeCV:  ",CHAR(34),INDEX(Sites[Site Type],$A3373),CHAR(34),
", Latitude:  ",INDEX(Sites[Latitude],$A3373),
", Longitude:  ",INDEX(Sites[Longitude],$A3373),
", SRSName:  ",CHAR(34),LatLonDatum,CHAR(34),"}"))</f>
        <v>#REF!</v>
      </c>
      <c r="M3373" t="e">
        <f>IF(INDEX(SamplingFeatures[Sampling Feature Type],$A3373)&lt;&gt;"Specimen","",
CONCATENATE("  - &amp;SpecimenID",TEXT(SUMPRODUCT(--($M$3:$M3372&lt;&gt;"")),"0000"),
" {","SamplingFeatureID:  *SamplingFeatureID",TEXT($A3373,"0000"),
", SpecimenTypeCV:  ",CHAR(34),INDEX(Specimens[Specimen Type],$A3373),CHAR(34),
", SpecimenMediumCV:  ",INDEX(Specimens[Specimen Medium],$A3373),
", IsFieldSpecimen:  ",CHAR(34),INDEX(Specimens[Is Field Specimen?],$A3373),CHAR(34),"}"))</f>
        <v>#REF!</v>
      </c>
      <c r="N3373" t="e">
        <f>IF(COUNTA(SpatialOffsets[])=0,"", IF(INDEX(SpatialOffsets[Spatial Offset Type],$A3373)="","",
CONCATENATE("  - &amp;SpatialOffsetID",TEXT($A3373,"0000"),
" {","SpatialOffsetTypeCV:  ",CHAR(34),INDEX(SpatialOffsets[Spatial Offset Type],$A3373),CHAR(34),
", Offset1Value:  ",INDEX(SpatialOffsets[Offset 1 Value],$A3373),
", Offset1UnitID:  ",CHAR(34),INDEX(SpatialOffsets[Offset 1 Unit],$A3373),CHAR(34),
", Offset2Value:  ",INDEX(SpatialOffsets[Offset 2 Value],$A3373),
", Offset2UnitID:  ",CHAR(34),INDEX(SpatialOffsets[Offset 2 Unit],$A3373),CHAR(34),
", Offset3Value:  ",INDEX(SpatialOffsets[Offset 3 Value],$A3373),
", Offset3UnitID:  ",CHAR(34),INDEX(SpatialOffsets[Offset 3 Unit],$A3373),CHAR(34),,"}")))</f>
        <v>#REF!</v>
      </c>
      <c r="O3373" t="e">
        <f>IF(COUNTA(RelatedFeatures[])=0,"", IF(INDEX(RelatedFeatures[First Sampling Feature Code],$A3373)="","",
CONCATENATE("  - &amp;RelationID",TEXT($A3373,"0000"),
" {","SamplingFeatureID:  *SamplingFeatureID",TEXT(MATCH(INDEX(RelatedFeatures[First Sampling Feature Code],$A3373),SamplingFeatures[Feature Code],0),"0000"),
", RelationshipTypeCV:  ",CHAR(34),INDEX(RelatedFeatures[Relationship Type],$A3373),CHAR(34),
", RelatedFeatureID: *SamplingFeatureID",TEXT(MATCH(INDEX(RelatedFeatures[Second Sampling Feature Code],$A3373),SamplingFeatures[Feature Code],0),"0000"),
", SpatialOffsetID:  ",IF(INDEX(RelatedFeatures[Offset Number],$A3373)="","",CONCATENATE("*SpatialOffsetID",TEXT(INDEX(RelatedFeatures[Offset Number],$A3373),"0000"))),"}")))</f>
        <v>#REF!</v>
      </c>
      <c r="P3373" t="e">
        <f>IF(INDEX(Methods[Method Type],$A3373)="","",
CONCATENATE("  - &amp;MethodID",TEXT($A3373,"0000"),
" {","MethodTypeCV:  ",CHAR(34),INDEX(Methods[Method Type],$A3373),CHAR(34),
", MethodCode:  ",CHAR(34),INDEX(Methods[Method Code],$A3373),CHAR(34),
", MethodName:  ",CHAR(34),INDEX(Methods[Method Name],$A3373),CHAR(34),
", MethodDescription:  ",CHAR(34),INDEX(Methods[Method Description],$A3373),CHAR(34),
", MethodLink:  ",CHAR(34),INDEX(Methods[Method Link],$A3373),CHAR(34),
", OrganizationID: *OrganizationID",TEXT(MATCH(INDEX(Methods[Organization Name],$A3373),Organizations[Organization Name],0),"0000"),"}"))</f>
        <v>#REF!</v>
      </c>
      <c r="Q3373" t="e">
        <f>IF(INDEX(Variables[Variable Type],$A3373)="","",
CONCATENATE("  - &amp;VariableID",TEXT($A3373,"0000"),
" {","VariableTypeCV:  ",CHAR(34),INDEX(Variables[Variable Type],$A3373),CHAR(34),
", VariableCode:  ",CHAR(34),INDEX(Variables[Variable Code],$A3373),CHAR(34),
", VariableNameCV:  ",CHAR(34),INDEX(Variables[Variable Name],$A3373),CHAR(34),
", VariableDefinition:  ",CHAR(34),INDEX(Variables[Variable Definition],$A3373),CHAR(34),
", SpecciationCV:  ",CHAR(34),INDEX(Variables[Speciation],$A3373),CHAR(34),
", NoDataValue:  ",CHAR(34),INDEX(Variables[No Data Value],$A3373),CHAR(34),"}"))</f>
        <v>#REF!</v>
      </c>
    </row>
    <row r="3374" spans="1:17" x14ac:dyDescent="0.25">
      <c r="A3374">
        <v>3371</v>
      </c>
      <c r="D3374" t="e">
        <f>IF(INDEX(People[First Name],$A3374)="","",
CONCATENATE("  - &amp;PersonID",TEXT($A3374,"0000"),
" {","PersonFirstName:  ",CHAR(34),INDEX(People[First Name],$A3374),CHAR(34),
", PersonMiddleName:  ",CHAR(34),INDEX(People[Middle Name],$A3374),CHAR(34),
", PersonLastName:  ",CHAR(34),INDEX(People[Last Name],$A3374),CHAR(34),"}"))</f>
        <v>#REF!</v>
      </c>
      <c r="E3374" t="e">
        <f>IF(INDEX(Organizations[Organization Type '[CV']],$A3374)="","",
CONCATENATE("  - &amp;OrganizationID",TEXT($A3374,"0000"),
" {","OrganizationTypeCV:  ",CHAR(34),INDEX(Organizations[Organization Type '[CV']],$A3374),CHAR(34),
", OrganizationCode:  ",CHAR(34),INDEX(Organizations[Organization Code],$A3374),CHAR(34),
", OrganizationName:  ",CHAR(34),INDEX(Organizations[Organization Name],$A3374),CHAR(34),
", OrganizationDescription:  ",CHAR(34),INDEX(Organizations[Organization Description],$A3374),CHAR(34),
", OrganizationLink:  ",CHAR(34),INDEX(Organizations[Organization Link],$A3374),CHAR(34),"}"))</f>
        <v>#REF!</v>
      </c>
      <c r="F3374" t="e">
        <f>IF(INDEX(People[First Name],$A3374)="","",
CONCATENATE("  - &amp;AffiliationID",TEXT($A3374,"0000"),
" {PersonID: *PersonID",TEXT($A3374,"0000"),
", OrganizationID: *OrganizationID",TEXT(MATCH(INDEX(People[Organization Name],$A3374),Organizations[Organization Name],0),"0000"),
", IsPrimaryOrganizationContact: , AffiliationStartDate: , AffiliationEndDate: , PrimaryPhone: ",
", PrimaryEmail: ",CHAR(34),INDEX(People[Primary Email],$A3374),CHAR(34),
", PrimaryAddress: ",CHAR(34),INDEX(People[Primary Address],$A3374),CHAR(34),
", PersonLink: }"))</f>
        <v>#REF!</v>
      </c>
      <c r="H3374" t="e">
        <f>IF(COUNTA(CitationInformation)=0,"",IF(INDEX(AuthorList[Author Name],$A3374)="","",
CONCATENATE("  - &amp;AuthorListID",TEXT($A3374,"0000"),
"  {CitationID: *CitationID0001",
", PersonID: *PersonID",TEXT(MATCH(INDEX(AuthorList[Author Name],$A3374),People[Full Name],0),"0000"),
", AuthorOrder: ",INDEX(AuthorList[Author Number],$A3374),"}")))</f>
        <v>#REF!</v>
      </c>
      <c r="K3374" t="e">
        <f>IF(INDEX(SamplingFeatures[Feature Code],$A3374)="","",
CONCATENATE("  - &amp;SamplingFeatureID",TEXT($A3374,"0000"),
" {","SamplingFeatureUUID:  ",CHAR(34),INDEX(SamplingFeatures[Sampling Feature UUID],$A3374),CHAR(34),
", SamplingFeatureTypeCV:  ",CHAR(34),INDEX(SamplingFeatures[Sampling Feature Type],$A3374),CHAR(34),
", SamplingFeatureCode:  ",CHAR(34),INDEX(SamplingFeatures[Feature Code],$A3374),CHAR(34),
", SamplingFeatureName:  ",CHAR(34),INDEX(SamplingFeatures[Feature Name],$A3374),CHAR(34),
", SamplingFeatureDescription:  ",CHAR(34),INDEX(SamplingFeatures[Feature Description],$A3374),CHAR(34),
", SamplingFeatureGeotypeCV:  ",CHAR(34),INDEX(SamplingFeatures[Feature Geo Type],$A3374),CHAR(34),
", FeatureGeometry:  ",CHAR(34),INDEX(SamplingFeatures[Feature Geometry],$A3374),CHAR(34),
", Elevation_m:  ",CHAR(34),INDEX(SamplingFeatures[Elevation_m],$A3374),CHAR(34),
", ElevationDatumCV:  ",CHAR(34),ElevationDatum,CHAR(34),"}"))</f>
        <v>#REF!</v>
      </c>
      <c r="L3374" t="e">
        <f>IF(INDEX(SamplingFeatures[Sampling Feature Type],$A3374)&lt;&gt;"Site","",
CONCATENATE("  - &amp;SiteID",TEXT(SUMPRODUCT(--($L$3:$L3373&lt;&gt;"")),"0000"),
" {","SamplingFeatureID:  *SamplingFeatureID",TEXT($A3374,"0000"),
", SiteTypeCV:  ",CHAR(34),INDEX(Sites[Site Type],$A3374),CHAR(34),
", Latitude:  ",INDEX(Sites[Latitude],$A3374),
", Longitude:  ",INDEX(Sites[Longitude],$A3374),
", SRSName:  ",CHAR(34),LatLonDatum,CHAR(34),"}"))</f>
        <v>#REF!</v>
      </c>
      <c r="M3374" t="e">
        <f>IF(INDEX(SamplingFeatures[Sampling Feature Type],$A3374)&lt;&gt;"Specimen","",
CONCATENATE("  - &amp;SpecimenID",TEXT(SUMPRODUCT(--($M$3:$M3373&lt;&gt;"")),"0000"),
" {","SamplingFeatureID:  *SamplingFeatureID",TEXT($A3374,"0000"),
", SpecimenTypeCV:  ",CHAR(34),INDEX(Specimens[Specimen Type],$A3374),CHAR(34),
", SpecimenMediumCV:  ",INDEX(Specimens[Specimen Medium],$A3374),
", IsFieldSpecimen:  ",CHAR(34),INDEX(Specimens[Is Field Specimen?],$A3374),CHAR(34),"}"))</f>
        <v>#REF!</v>
      </c>
      <c r="N3374" t="e">
        <f>IF(COUNTA(SpatialOffsets[])=0,"", IF(INDEX(SpatialOffsets[Spatial Offset Type],$A3374)="","",
CONCATENATE("  - &amp;SpatialOffsetID",TEXT($A3374,"0000"),
" {","SpatialOffsetTypeCV:  ",CHAR(34),INDEX(SpatialOffsets[Spatial Offset Type],$A3374),CHAR(34),
", Offset1Value:  ",INDEX(SpatialOffsets[Offset 1 Value],$A3374),
", Offset1UnitID:  ",CHAR(34),INDEX(SpatialOffsets[Offset 1 Unit],$A3374),CHAR(34),
", Offset2Value:  ",INDEX(SpatialOffsets[Offset 2 Value],$A3374),
", Offset2UnitID:  ",CHAR(34),INDEX(SpatialOffsets[Offset 2 Unit],$A3374),CHAR(34),
", Offset3Value:  ",INDEX(SpatialOffsets[Offset 3 Value],$A3374),
", Offset3UnitID:  ",CHAR(34),INDEX(SpatialOffsets[Offset 3 Unit],$A3374),CHAR(34),,"}")))</f>
        <v>#REF!</v>
      </c>
      <c r="O3374" t="e">
        <f>IF(COUNTA(RelatedFeatures[])=0,"", IF(INDEX(RelatedFeatures[First Sampling Feature Code],$A3374)="","",
CONCATENATE("  - &amp;RelationID",TEXT($A3374,"0000"),
" {","SamplingFeatureID:  *SamplingFeatureID",TEXT(MATCH(INDEX(RelatedFeatures[First Sampling Feature Code],$A3374),SamplingFeatures[Feature Code],0),"0000"),
", RelationshipTypeCV:  ",CHAR(34),INDEX(RelatedFeatures[Relationship Type],$A3374),CHAR(34),
", RelatedFeatureID: *SamplingFeatureID",TEXT(MATCH(INDEX(RelatedFeatures[Second Sampling Feature Code],$A3374),SamplingFeatures[Feature Code],0),"0000"),
", SpatialOffsetID:  ",IF(INDEX(RelatedFeatures[Offset Number],$A3374)="","",CONCATENATE("*SpatialOffsetID",TEXT(INDEX(RelatedFeatures[Offset Number],$A3374),"0000"))),"}")))</f>
        <v>#REF!</v>
      </c>
      <c r="P3374" t="e">
        <f>IF(INDEX(Methods[Method Type],$A3374)="","",
CONCATENATE("  - &amp;MethodID",TEXT($A3374,"0000"),
" {","MethodTypeCV:  ",CHAR(34),INDEX(Methods[Method Type],$A3374),CHAR(34),
", MethodCode:  ",CHAR(34),INDEX(Methods[Method Code],$A3374),CHAR(34),
", MethodName:  ",CHAR(34),INDEX(Methods[Method Name],$A3374),CHAR(34),
", MethodDescription:  ",CHAR(34),INDEX(Methods[Method Description],$A3374),CHAR(34),
", MethodLink:  ",CHAR(34),INDEX(Methods[Method Link],$A3374),CHAR(34),
", OrganizationID: *OrganizationID",TEXT(MATCH(INDEX(Methods[Organization Name],$A3374),Organizations[Organization Name],0),"0000"),"}"))</f>
        <v>#REF!</v>
      </c>
      <c r="Q3374" t="e">
        <f>IF(INDEX(Variables[Variable Type],$A3374)="","",
CONCATENATE("  - &amp;VariableID",TEXT($A3374,"0000"),
" {","VariableTypeCV:  ",CHAR(34),INDEX(Variables[Variable Type],$A3374),CHAR(34),
", VariableCode:  ",CHAR(34),INDEX(Variables[Variable Code],$A3374),CHAR(34),
", VariableNameCV:  ",CHAR(34),INDEX(Variables[Variable Name],$A3374),CHAR(34),
", VariableDefinition:  ",CHAR(34),INDEX(Variables[Variable Definition],$A3374),CHAR(34),
", SpecciationCV:  ",CHAR(34),INDEX(Variables[Speciation],$A3374),CHAR(34),
", NoDataValue:  ",CHAR(34),INDEX(Variables[No Data Value],$A3374),CHAR(34),"}"))</f>
        <v>#REF!</v>
      </c>
    </row>
    <row r="3375" spans="1:17" x14ac:dyDescent="0.25">
      <c r="A3375">
        <v>3372</v>
      </c>
      <c r="D3375" t="e">
        <f>IF(INDEX(People[First Name],$A3375)="","",
CONCATENATE("  - &amp;PersonID",TEXT($A3375,"0000"),
" {","PersonFirstName:  ",CHAR(34),INDEX(People[First Name],$A3375),CHAR(34),
", PersonMiddleName:  ",CHAR(34),INDEX(People[Middle Name],$A3375),CHAR(34),
", PersonLastName:  ",CHAR(34),INDEX(People[Last Name],$A3375),CHAR(34),"}"))</f>
        <v>#REF!</v>
      </c>
      <c r="E3375" t="e">
        <f>IF(INDEX(Organizations[Organization Type '[CV']],$A3375)="","",
CONCATENATE("  - &amp;OrganizationID",TEXT($A3375,"0000"),
" {","OrganizationTypeCV:  ",CHAR(34),INDEX(Organizations[Organization Type '[CV']],$A3375),CHAR(34),
", OrganizationCode:  ",CHAR(34),INDEX(Organizations[Organization Code],$A3375),CHAR(34),
", OrganizationName:  ",CHAR(34),INDEX(Organizations[Organization Name],$A3375),CHAR(34),
", OrganizationDescription:  ",CHAR(34),INDEX(Organizations[Organization Description],$A3375),CHAR(34),
", OrganizationLink:  ",CHAR(34),INDEX(Organizations[Organization Link],$A3375),CHAR(34),"}"))</f>
        <v>#REF!</v>
      </c>
      <c r="F3375" t="e">
        <f>IF(INDEX(People[First Name],$A3375)="","",
CONCATENATE("  - &amp;AffiliationID",TEXT($A3375,"0000"),
" {PersonID: *PersonID",TEXT($A3375,"0000"),
", OrganizationID: *OrganizationID",TEXT(MATCH(INDEX(People[Organization Name],$A3375),Organizations[Organization Name],0),"0000"),
", IsPrimaryOrganizationContact: , AffiliationStartDate: , AffiliationEndDate: , PrimaryPhone: ",
", PrimaryEmail: ",CHAR(34),INDEX(People[Primary Email],$A3375),CHAR(34),
", PrimaryAddress: ",CHAR(34),INDEX(People[Primary Address],$A3375),CHAR(34),
", PersonLink: }"))</f>
        <v>#REF!</v>
      </c>
      <c r="H3375" t="e">
        <f>IF(COUNTA(CitationInformation)=0,"",IF(INDEX(AuthorList[Author Name],$A3375)="","",
CONCATENATE("  - &amp;AuthorListID",TEXT($A3375,"0000"),
"  {CitationID: *CitationID0001",
", PersonID: *PersonID",TEXT(MATCH(INDEX(AuthorList[Author Name],$A3375),People[Full Name],0),"0000"),
", AuthorOrder: ",INDEX(AuthorList[Author Number],$A3375),"}")))</f>
        <v>#REF!</v>
      </c>
      <c r="K3375" t="e">
        <f>IF(INDEX(SamplingFeatures[Feature Code],$A3375)="","",
CONCATENATE("  - &amp;SamplingFeatureID",TEXT($A3375,"0000"),
" {","SamplingFeatureUUID:  ",CHAR(34),INDEX(SamplingFeatures[Sampling Feature UUID],$A3375),CHAR(34),
", SamplingFeatureTypeCV:  ",CHAR(34),INDEX(SamplingFeatures[Sampling Feature Type],$A3375),CHAR(34),
", SamplingFeatureCode:  ",CHAR(34),INDEX(SamplingFeatures[Feature Code],$A3375),CHAR(34),
", SamplingFeatureName:  ",CHAR(34),INDEX(SamplingFeatures[Feature Name],$A3375),CHAR(34),
", SamplingFeatureDescription:  ",CHAR(34),INDEX(SamplingFeatures[Feature Description],$A3375),CHAR(34),
", SamplingFeatureGeotypeCV:  ",CHAR(34),INDEX(SamplingFeatures[Feature Geo Type],$A3375),CHAR(34),
", FeatureGeometry:  ",CHAR(34),INDEX(SamplingFeatures[Feature Geometry],$A3375),CHAR(34),
", Elevation_m:  ",CHAR(34),INDEX(SamplingFeatures[Elevation_m],$A3375),CHAR(34),
", ElevationDatumCV:  ",CHAR(34),ElevationDatum,CHAR(34),"}"))</f>
        <v>#REF!</v>
      </c>
      <c r="L3375" t="e">
        <f>IF(INDEX(SamplingFeatures[Sampling Feature Type],$A3375)&lt;&gt;"Site","",
CONCATENATE("  - &amp;SiteID",TEXT(SUMPRODUCT(--($L$3:$L3374&lt;&gt;"")),"0000"),
" {","SamplingFeatureID:  *SamplingFeatureID",TEXT($A3375,"0000"),
", SiteTypeCV:  ",CHAR(34),INDEX(Sites[Site Type],$A3375),CHAR(34),
", Latitude:  ",INDEX(Sites[Latitude],$A3375),
", Longitude:  ",INDEX(Sites[Longitude],$A3375),
", SRSName:  ",CHAR(34),LatLonDatum,CHAR(34),"}"))</f>
        <v>#REF!</v>
      </c>
      <c r="M3375" t="e">
        <f>IF(INDEX(SamplingFeatures[Sampling Feature Type],$A3375)&lt;&gt;"Specimen","",
CONCATENATE("  - &amp;SpecimenID",TEXT(SUMPRODUCT(--($M$3:$M3374&lt;&gt;"")),"0000"),
" {","SamplingFeatureID:  *SamplingFeatureID",TEXT($A3375,"0000"),
", SpecimenTypeCV:  ",CHAR(34),INDEX(Specimens[Specimen Type],$A3375),CHAR(34),
", SpecimenMediumCV:  ",INDEX(Specimens[Specimen Medium],$A3375),
", IsFieldSpecimen:  ",CHAR(34),INDEX(Specimens[Is Field Specimen?],$A3375),CHAR(34),"}"))</f>
        <v>#REF!</v>
      </c>
      <c r="N3375" t="e">
        <f>IF(COUNTA(SpatialOffsets[])=0,"", IF(INDEX(SpatialOffsets[Spatial Offset Type],$A3375)="","",
CONCATENATE("  - &amp;SpatialOffsetID",TEXT($A3375,"0000"),
" {","SpatialOffsetTypeCV:  ",CHAR(34),INDEX(SpatialOffsets[Spatial Offset Type],$A3375),CHAR(34),
", Offset1Value:  ",INDEX(SpatialOffsets[Offset 1 Value],$A3375),
", Offset1UnitID:  ",CHAR(34),INDEX(SpatialOffsets[Offset 1 Unit],$A3375),CHAR(34),
", Offset2Value:  ",INDEX(SpatialOffsets[Offset 2 Value],$A3375),
", Offset2UnitID:  ",CHAR(34),INDEX(SpatialOffsets[Offset 2 Unit],$A3375),CHAR(34),
", Offset3Value:  ",INDEX(SpatialOffsets[Offset 3 Value],$A3375),
", Offset3UnitID:  ",CHAR(34),INDEX(SpatialOffsets[Offset 3 Unit],$A3375),CHAR(34),,"}")))</f>
        <v>#REF!</v>
      </c>
      <c r="O3375" t="e">
        <f>IF(COUNTA(RelatedFeatures[])=0,"", IF(INDEX(RelatedFeatures[First Sampling Feature Code],$A3375)="","",
CONCATENATE("  - &amp;RelationID",TEXT($A3375,"0000"),
" {","SamplingFeatureID:  *SamplingFeatureID",TEXT(MATCH(INDEX(RelatedFeatures[First Sampling Feature Code],$A3375),SamplingFeatures[Feature Code],0),"0000"),
", RelationshipTypeCV:  ",CHAR(34),INDEX(RelatedFeatures[Relationship Type],$A3375),CHAR(34),
", RelatedFeatureID: *SamplingFeatureID",TEXT(MATCH(INDEX(RelatedFeatures[Second Sampling Feature Code],$A3375),SamplingFeatures[Feature Code],0),"0000"),
", SpatialOffsetID:  ",IF(INDEX(RelatedFeatures[Offset Number],$A3375)="","",CONCATENATE("*SpatialOffsetID",TEXT(INDEX(RelatedFeatures[Offset Number],$A3375),"0000"))),"}")))</f>
        <v>#REF!</v>
      </c>
      <c r="P3375" t="e">
        <f>IF(INDEX(Methods[Method Type],$A3375)="","",
CONCATENATE("  - &amp;MethodID",TEXT($A3375,"0000"),
" {","MethodTypeCV:  ",CHAR(34),INDEX(Methods[Method Type],$A3375),CHAR(34),
", MethodCode:  ",CHAR(34),INDEX(Methods[Method Code],$A3375),CHAR(34),
", MethodName:  ",CHAR(34),INDEX(Methods[Method Name],$A3375),CHAR(34),
", MethodDescription:  ",CHAR(34),INDEX(Methods[Method Description],$A3375),CHAR(34),
", MethodLink:  ",CHAR(34),INDEX(Methods[Method Link],$A3375),CHAR(34),
", OrganizationID: *OrganizationID",TEXT(MATCH(INDEX(Methods[Organization Name],$A3375),Organizations[Organization Name],0),"0000"),"}"))</f>
        <v>#REF!</v>
      </c>
      <c r="Q3375" t="e">
        <f>IF(INDEX(Variables[Variable Type],$A3375)="","",
CONCATENATE("  - &amp;VariableID",TEXT($A3375,"0000"),
" {","VariableTypeCV:  ",CHAR(34),INDEX(Variables[Variable Type],$A3375),CHAR(34),
", VariableCode:  ",CHAR(34),INDEX(Variables[Variable Code],$A3375),CHAR(34),
", VariableNameCV:  ",CHAR(34),INDEX(Variables[Variable Name],$A3375),CHAR(34),
", VariableDefinition:  ",CHAR(34),INDEX(Variables[Variable Definition],$A3375),CHAR(34),
", SpecciationCV:  ",CHAR(34),INDEX(Variables[Speciation],$A3375),CHAR(34),
", NoDataValue:  ",CHAR(34),INDEX(Variables[No Data Value],$A3375),CHAR(34),"}"))</f>
        <v>#REF!</v>
      </c>
    </row>
    <row r="3376" spans="1:17" x14ac:dyDescent="0.25">
      <c r="A3376">
        <v>3373</v>
      </c>
      <c r="D3376" t="e">
        <f>IF(INDEX(People[First Name],$A3376)="","",
CONCATENATE("  - &amp;PersonID",TEXT($A3376,"0000"),
" {","PersonFirstName:  ",CHAR(34),INDEX(People[First Name],$A3376),CHAR(34),
", PersonMiddleName:  ",CHAR(34),INDEX(People[Middle Name],$A3376),CHAR(34),
", PersonLastName:  ",CHAR(34),INDEX(People[Last Name],$A3376),CHAR(34),"}"))</f>
        <v>#REF!</v>
      </c>
      <c r="E3376" t="e">
        <f>IF(INDEX(Organizations[Organization Type '[CV']],$A3376)="","",
CONCATENATE("  - &amp;OrganizationID",TEXT($A3376,"0000"),
" {","OrganizationTypeCV:  ",CHAR(34),INDEX(Organizations[Organization Type '[CV']],$A3376),CHAR(34),
", OrganizationCode:  ",CHAR(34),INDEX(Organizations[Organization Code],$A3376),CHAR(34),
", OrganizationName:  ",CHAR(34),INDEX(Organizations[Organization Name],$A3376),CHAR(34),
", OrganizationDescription:  ",CHAR(34),INDEX(Organizations[Organization Description],$A3376),CHAR(34),
", OrganizationLink:  ",CHAR(34),INDEX(Organizations[Organization Link],$A3376),CHAR(34),"}"))</f>
        <v>#REF!</v>
      </c>
      <c r="F3376" t="e">
        <f>IF(INDEX(People[First Name],$A3376)="","",
CONCATENATE("  - &amp;AffiliationID",TEXT($A3376,"0000"),
" {PersonID: *PersonID",TEXT($A3376,"0000"),
", OrganizationID: *OrganizationID",TEXT(MATCH(INDEX(People[Organization Name],$A3376),Organizations[Organization Name],0),"0000"),
", IsPrimaryOrganizationContact: , AffiliationStartDate: , AffiliationEndDate: , PrimaryPhone: ",
", PrimaryEmail: ",CHAR(34),INDEX(People[Primary Email],$A3376),CHAR(34),
", PrimaryAddress: ",CHAR(34),INDEX(People[Primary Address],$A3376),CHAR(34),
", PersonLink: }"))</f>
        <v>#REF!</v>
      </c>
      <c r="H3376" t="e">
        <f>IF(COUNTA(CitationInformation)=0,"",IF(INDEX(AuthorList[Author Name],$A3376)="","",
CONCATENATE("  - &amp;AuthorListID",TEXT($A3376,"0000"),
"  {CitationID: *CitationID0001",
", PersonID: *PersonID",TEXT(MATCH(INDEX(AuthorList[Author Name],$A3376),People[Full Name],0),"0000"),
", AuthorOrder: ",INDEX(AuthorList[Author Number],$A3376),"}")))</f>
        <v>#REF!</v>
      </c>
      <c r="K3376" t="e">
        <f>IF(INDEX(SamplingFeatures[Feature Code],$A3376)="","",
CONCATENATE("  - &amp;SamplingFeatureID",TEXT($A3376,"0000"),
" {","SamplingFeatureUUID:  ",CHAR(34),INDEX(SamplingFeatures[Sampling Feature UUID],$A3376),CHAR(34),
", SamplingFeatureTypeCV:  ",CHAR(34),INDEX(SamplingFeatures[Sampling Feature Type],$A3376),CHAR(34),
", SamplingFeatureCode:  ",CHAR(34),INDEX(SamplingFeatures[Feature Code],$A3376),CHAR(34),
", SamplingFeatureName:  ",CHAR(34),INDEX(SamplingFeatures[Feature Name],$A3376),CHAR(34),
", SamplingFeatureDescription:  ",CHAR(34),INDEX(SamplingFeatures[Feature Description],$A3376),CHAR(34),
", SamplingFeatureGeotypeCV:  ",CHAR(34),INDEX(SamplingFeatures[Feature Geo Type],$A3376),CHAR(34),
", FeatureGeometry:  ",CHAR(34),INDEX(SamplingFeatures[Feature Geometry],$A3376),CHAR(34),
", Elevation_m:  ",CHAR(34),INDEX(SamplingFeatures[Elevation_m],$A3376),CHAR(34),
", ElevationDatumCV:  ",CHAR(34),ElevationDatum,CHAR(34),"}"))</f>
        <v>#REF!</v>
      </c>
      <c r="L3376" t="e">
        <f>IF(INDEX(SamplingFeatures[Sampling Feature Type],$A3376)&lt;&gt;"Site","",
CONCATENATE("  - &amp;SiteID",TEXT(SUMPRODUCT(--($L$3:$L3375&lt;&gt;"")),"0000"),
" {","SamplingFeatureID:  *SamplingFeatureID",TEXT($A3376,"0000"),
", SiteTypeCV:  ",CHAR(34),INDEX(Sites[Site Type],$A3376),CHAR(34),
", Latitude:  ",INDEX(Sites[Latitude],$A3376),
", Longitude:  ",INDEX(Sites[Longitude],$A3376),
", SRSName:  ",CHAR(34),LatLonDatum,CHAR(34),"}"))</f>
        <v>#REF!</v>
      </c>
      <c r="M3376" t="e">
        <f>IF(INDEX(SamplingFeatures[Sampling Feature Type],$A3376)&lt;&gt;"Specimen","",
CONCATENATE("  - &amp;SpecimenID",TEXT(SUMPRODUCT(--($M$3:$M3375&lt;&gt;"")),"0000"),
" {","SamplingFeatureID:  *SamplingFeatureID",TEXT($A3376,"0000"),
", SpecimenTypeCV:  ",CHAR(34),INDEX(Specimens[Specimen Type],$A3376),CHAR(34),
", SpecimenMediumCV:  ",INDEX(Specimens[Specimen Medium],$A3376),
", IsFieldSpecimen:  ",CHAR(34),INDEX(Specimens[Is Field Specimen?],$A3376),CHAR(34),"}"))</f>
        <v>#REF!</v>
      </c>
      <c r="N3376" t="e">
        <f>IF(COUNTA(SpatialOffsets[])=0,"", IF(INDEX(SpatialOffsets[Spatial Offset Type],$A3376)="","",
CONCATENATE("  - &amp;SpatialOffsetID",TEXT($A3376,"0000"),
" {","SpatialOffsetTypeCV:  ",CHAR(34),INDEX(SpatialOffsets[Spatial Offset Type],$A3376),CHAR(34),
", Offset1Value:  ",INDEX(SpatialOffsets[Offset 1 Value],$A3376),
", Offset1UnitID:  ",CHAR(34),INDEX(SpatialOffsets[Offset 1 Unit],$A3376),CHAR(34),
", Offset2Value:  ",INDEX(SpatialOffsets[Offset 2 Value],$A3376),
", Offset2UnitID:  ",CHAR(34),INDEX(SpatialOffsets[Offset 2 Unit],$A3376),CHAR(34),
", Offset3Value:  ",INDEX(SpatialOffsets[Offset 3 Value],$A3376),
", Offset3UnitID:  ",CHAR(34),INDEX(SpatialOffsets[Offset 3 Unit],$A3376),CHAR(34),,"}")))</f>
        <v>#REF!</v>
      </c>
      <c r="O3376" t="e">
        <f>IF(COUNTA(RelatedFeatures[])=0,"", IF(INDEX(RelatedFeatures[First Sampling Feature Code],$A3376)="","",
CONCATENATE("  - &amp;RelationID",TEXT($A3376,"0000"),
" {","SamplingFeatureID:  *SamplingFeatureID",TEXT(MATCH(INDEX(RelatedFeatures[First Sampling Feature Code],$A3376),SamplingFeatures[Feature Code],0),"0000"),
", RelationshipTypeCV:  ",CHAR(34),INDEX(RelatedFeatures[Relationship Type],$A3376),CHAR(34),
", RelatedFeatureID: *SamplingFeatureID",TEXT(MATCH(INDEX(RelatedFeatures[Second Sampling Feature Code],$A3376),SamplingFeatures[Feature Code],0),"0000"),
", SpatialOffsetID:  ",IF(INDEX(RelatedFeatures[Offset Number],$A3376)="","",CONCATENATE("*SpatialOffsetID",TEXT(INDEX(RelatedFeatures[Offset Number],$A3376),"0000"))),"}")))</f>
        <v>#REF!</v>
      </c>
      <c r="P3376" t="e">
        <f>IF(INDEX(Methods[Method Type],$A3376)="","",
CONCATENATE("  - &amp;MethodID",TEXT($A3376,"0000"),
" {","MethodTypeCV:  ",CHAR(34),INDEX(Methods[Method Type],$A3376),CHAR(34),
", MethodCode:  ",CHAR(34),INDEX(Methods[Method Code],$A3376),CHAR(34),
", MethodName:  ",CHAR(34),INDEX(Methods[Method Name],$A3376),CHAR(34),
", MethodDescription:  ",CHAR(34),INDEX(Methods[Method Description],$A3376),CHAR(34),
", MethodLink:  ",CHAR(34),INDEX(Methods[Method Link],$A3376),CHAR(34),
", OrganizationID: *OrganizationID",TEXT(MATCH(INDEX(Methods[Organization Name],$A3376),Organizations[Organization Name],0),"0000"),"}"))</f>
        <v>#REF!</v>
      </c>
      <c r="Q3376" t="e">
        <f>IF(INDEX(Variables[Variable Type],$A3376)="","",
CONCATENATE("  - &amp;VariableID",TEXT($A3376,"0000"),
" {","VariableTypeCV:  ",CHAR(34),INDEX(Variables[Variable Type],$A3376),CHAR(34),
", VariableCode:  ",CHAR(34),INDEX(Variables[Variable Code],$A3376),CHAR(34),
", VariableNameCV:  ",CHAR(34),INDEX(Variables[Variable Name],$A3376),CHAR(34),
", VariableDefinition:  ",CHAR(34),INDEX(Variables[Variable Definition],$A3376),CHAR(34),
", SpecciationCV:  ",CHAR(34),INDEX(Variables[Speciation],$A3376),CHAR(34),
", NoDataValue:  ",CHAR(34),INDEX(Variables[No Data Value],$A3376),CHAR(34),"}"))</f>
        <v>#REF!</v>
      </c>
    </row>
    <row r="3377" spans="1:17" x14ac:dyDescent="0.25">
      <c r="A3377">
        <v>3374</v>
      </c>
      <c r="D3377" t="e">
        <f>IF(INDEX(People[First Name],$A3377)="","",
CONCATENATE("  - &amp;PersonID",TEXT($A3377,"0000"),
" {","PersonFirstName:  ",CHAR(34),INDEX(People[First Name],$A3377),CHAR(34),
", PersonMiddleName:  ",CHAR(34),INDEX(People[Middle Name],$A3377),CHAR(34),
", PersonLastName:  ",CHAR(34),INDEX(People[Last Name],$A3377),CHAR(34),"}"))</f>
        <v>#REF!</v>
      </c>
      <c r="E3377" t="e">
        <f>IF(INDEX(Organizations[Organization Type '[CV']],$A3377)="","",
CONCATENATE("  - &amp;OrganizationID",TEXT($A3377,"0000"),
" {","OrganizationTypeCV:  ",CHAR(34),INDEX(Organizations[Organization Type '[CV']],$A3377),CHAR(34),
", OrganizationCode:  ",CHAR(34),INDEX(Organizations[Organization Code],$A3377),CHAR(34),
", OrganizationName:  ",CHAR(34),INDEX(Organizations[Organization Name],$A3377),CHAR(34),
", OrganizationDescription:  ",CHAR(34),INDEX(Organizations[Organization Description],$A3377),CHAR(34),
", OrganizationLink:  ",CHAR(34),INDEX(Organizations[Organization Link],$A3377),CHAR(34),"}"))</f>
        <v>#REF!</v>
      </c>
      <c r="F3377" t="e">
        <f>IF(INDEX(People[First Name],$A3377)="","",
CONCATENATE("  - &amp;AffiliationID",TEXT($A3377,"0000"),
" {PersonID: *PersonID",TEXT($A3377,"0000"),
", OrganizationID: *OrganizationID",TEXT(MATCH(INDEX(People[Organization Name],$A3377),Organizations[Organization Name],0),"0000"),
", IsPrimaryOrganizationContact: , AffiliationStartDate: , AffiliationEndDate: , PrimaryPhone: ",
", PrimaryEmail: ",CHAR(34),INDEX(People[Primary Email],$A3377),CHAR(34),
", PrimaryAddress: ",CHAR(34),INDEX(People[Primary Address],$A3377),CHAR(34),
", PersonLink: }"))</f>
        <v>#REF!</v>
      </c>
      <c r="H3377" t="e">
        <f>IF(COUNTA(CitationInformation)=0,"",IF(INDEX(AuthorList[Author Name],$A3377)="","",
CONCATENATE("  - &amp;AuthorListID",TEXT($A3377,"0000"),
"  {CitationID: *CitationID0001",
", PersonID: *PersonID",TEXT(MATCH(INDEX(AuthorList[Author Name],$A3377),People[Full Name],0),"0000"),
", AuthorOrder: ",INDEX(AuthorList[Author Number],$A3377),"}")))</f>
        <v>#REF!</v>
      </c>
      <c r="K3377" t="e">
        <f>IF(INDEX(SamplingFeatures[Feature Code],$A3377)="","",
CONCATENATE("  - &amp;SamplingFeatureID",TEXT($A3377,"0000"),
" {","SamplingFeatureUUID:  ",CHAR(34),INDEX(SamplingFeatures[Sampling Feature UUID],$A3377),CHAR(34),
", SamplingFeatureTypeCV:  ",CHAR(34),INDEX(SamplingFeatures[Sampling Feature Type],$A3377),CHAR(34),
", SamplingFeatureCode:  ",CHAR(34),INDEX(SamplingFeatures[Feature Code],$A3377),CHAR(34),
", SamplingFeatureName:  ",CHAR(34),INDEX(SamplingFeatures[Feature Name],$A3377),CHAR(34),
", SamplingFeatureDescription:  ",CHAR(34),INDEX(SamplingFeatures[Feature Description],$A3377),CHAR(34),
", SamplingFeatureGeotypeCV:  ",CHAR(34),INDEX(SamplingFeatures[Feature Geo Type],$A3377),CHAR(34),
", FeatureGeometry:  ",CHAR(34),INDEX(SamplingFeatures[Feature Geometry],$A3377),CHAR(34),
", Elevation_m:  ",CHAR(34),INDEX(SamplingFeatures[Elevation_m],$A3377),CHAR(34),
", ElevationDatumCV:  ",CHAR(34),ElevationDatum,CHAR(34),"}"))</f>
        <v>#REF!</v>
      </c>
      <c r="L3377" t="e">
        <f>IF(INDEX(SamplingFeatures[Sampling Feature Type],$A3377)&lt;&gt;"Site","",
CONCATENATE("  - &amp;SiteID",TEXT(SUMPRODUCT(--($L$3:$L3376&lt;&gt;"")),"0000"),
" {","SamplingFeatureID:  *SamplingFeatureID",TEXT($A3377,"0000"),
", SiteTypeCV:  ",CHAR(34),INDEX(Sites[Site Type],$A3377),CHAR(34),
", Latitude:  ",INDEX(Sites[Latitude],$A3377),
", Longitude:  ",INDEX(Sites[Longitude],$A3377),
", SRSName:  ",CHAR(34),LatLonDatum,CHAR(34),"}"))</f>
        <v>#REF!</v>
      </c>
      <c r="M3377" t="e">
        <f>IF(INDEX(SamplingFeatures[Sampling Feature Type],$A3377)&lt;&gt;"Specimen","",
CONCATENATE("  - &amp;SpecimenID",TEXT(SUMPRODUCT(--($M$3:$M3376&lt;&gt;"")),"0000"),
" {","SamplingFeatureID:  *SamplingFeatureID",TEXT($A3377,"0000"),
", SpecimenTypeCV:  ",CHAR(34),INDEX(Specimens[Specimen Type],$A3377),CHAR(34),
", SpecimenMediumCV:  ",INDEX(Specimens[Specimen Medium],$A3377),
", IsFieldSpecimen:  ",CHAR(34),INDEX(Specimens[Is Field Specimen?],$A3377),CHAR(34),"}"))</f>
        <v>#REF!</v>
      </c>
      <c r="N3377" t="e">
        <f>IF(COUNTA(SpatialOffsets[])=0,"", IF(INDEX(SpatialOffsets[Spatial Offset Type],$A3377)="","",
CONCATENATE("  - &amp;SpatialOffsetID",TEXT($A3377,"0000"),
" {","SpatialOffsetTypeCV:  ",CHAR(34),INDEX(SpatialOffsets[Spatial Offset Type],$A3377),CHAR(34),
", Offset1Value:  ",INDEX(SpatialOffsets[Offset 1 Value],$A3377),
", Offset1UnitID:  ",CHAR(34),INDEX(SpatialOffsets[Offset 1 Unit],$A3377),CHAR(34),
", Offset2Value:  ",INDEX(SpatialOffsets[Offset 2 Value],$A3377),
", Offset2UnitID:  ",CHAR(34),INDEX(SpatialOffsets[Offset 2 Unit],$A3377),CHAR(34),
", Offset3Value:  ",INDEX(SpatialOffsets[Offset 3 Value],$A3377),
", Offset3UnitID:  ",CHAR(34),INDEX(SpatialOffsets[Offset 3 Unit],$A3377),CHAR(34),,"}")))</f>
        <v>#REF!</v>
      </c>
      <c r="O3377" t="e">
        <f>IF(COUNTA(RelatedFeatures[])=0,"", IF(INDEX(RelatedFeatures[First Sampling Feature Code],$A3377)="","",
CONCATENATE("  - &amp;RelationID",TEXT($A3377,"0000"),
" {","SamplingFeatureID:  *SamplingFeatureID",TEXT(MATCH(INDEX(RelatedFeatures[First Sampling Feature Code],$A3377),SamplingFeatures[Feature Code],0),"0000"),
", RelationshipTypeCV:  ",CHAR(34),INDEX(RelatedFeatures[Relationship Type],$A3377),CHAR(34),
", RelatedFeatureID: *SamplingFeatureID",TEXT(MATCH(INDEX(RelatedFeatures[Second Sampling Feature Code],$A3377),SamplingFeatures[Feature Code],0),"0000"),
", SpatialOffsetID:  ",IF(INDEX(RelatedFeatures[Offset Number],$A3377)="","",CONCATENATE("*SpatialOffsetID",TEXT(INDEX(RelatedFeatures[Offset Number],$A3377),"0000"))),"}")))</f>
        <v>#REF!</v>
      </c>
      <c r="P3377" t="e">
        <f>IF(INDEX(Methods[Method Type],$A3377)="","",
CONCATENATE("  - &amp;MethodID",TEXT($A3377,"0000"),
" {","MethodTypeCV:  ",CHAR(34),INDEX(Methods[Method Type],$A3377),CHAR(34),
", MethodCode:  ",CHAR(34),INDEX(Methods[Method Code],$A3377),CHAR(34),
", MethodName:  ",CHAR(34),INDEX(Methods[Method Name],$A3377),CHAR(34),
", MethodDescription:  ",CHAR(34),INDEX(Methods[Method Description],$A3377),CHAR(34),
", MethodLink:  ",CHAR(34),INDEX(Methods[Method Link],$A3377),CHAR(34),
", OrganizationID: *OrganizationID",TEXT(MATCH(INDEX(Methods[Organization Name],$A3377),Organizations[Organization Name],0),"0000"),"}"))</f>
        <v>#REF!</v>
      </c>
      <c r="Q3377" t="e">
        <f>IF(INDEX(Variables[Variable Type],$A3377)="","",
CONCATENATE("  - &amp;VariableID",TEXT($A3377,"0000"),
" {","VariableTypeCV:  ",CHAR(34),INDEX(Variables[Variable Type],$A3377),CHAR(34),
", VariableCode:  ",CHAR(34),INDEX(Variables[Variable Code],$A3377),CHAR(34),
", VariableNameCV:  ",CHAR(34),INDEX(Variables[Variable Name],$A3377),CHAR(34),
", VariableDefinition:  ",CHAR(34),INDEX(Variables[Variable Definition],$A3377),CHAR(34),
", SpecciationCV:  ",CHAR(34),INDEX(Variables[Speciation],$A3377),CHAR(34),
", NoDataValue:  ",CHAR(34),INDEX(Variables[No Data Value],$A3377),CHAR(34),"}"))</f>
        <v>#REF!</v>
      </c>
    </row>
    <row r="3378" spans="1:17" x14ac:dyDescent="0.25">
      <c r="A3378">
        <v>3375</v>
      </c>
      <c r="D3378" t="e">
        <f>IF(INDEX(People[First Name],$A3378)="","",
CONCATENATE("  - &amp;PersonID",TEXT($A3378,"0000"),
" {","PersonFirstName:  ",CHAR(34),INDEX(People[First Name],$A3378),CHAR(34),
", PersonMiddleName:  ",CHAR(34),INDEX(People[Middle Name],$A3378),CHAR(34),
", PersonLastName:  ",CHAR(34),INDEX(People[Last Name],$A3378),CHAR(34),"}"))</f>
        <v>#REF!</v>
      </c>
      <c r="E3378" t="e">
        <f>IF(INDEX(Organizations[Organization Type '[CV']],$A3378)="","",
CONCATENATE("  - &amp;OrganizationID",TEXT($A3378,"0000"),
" {","OrganizationTypeCV:  ",CHAR(34),INDEX(Organizations[Organization Type '[CV']],$A3378),CHAR(34),
", OrganizationCode:  ",CHAR(34),INDEX(Organizations[Organization Code],$A3378),CHAR(34),
", OrganizationName:  ",CHAR(34),INDEX(Organizations[Organization Name],$A3378),CHAR(34),
", OrganizationDescription:  ",CHAR(34),INDEX(Organizations[Organization Description],$A3378),CHAR(34),
", OrganizationLink:  ",CHAR(34),INDEX(Organizations[Organization Link],$A3378),CHAR(34),"}"))</f>
        <v>#REF!</v>
      </c>
      <c r="F3378" t="e">
        <f>IF(INDEX(People[First Name],$A3378)="","",
CONCATENATE("  - &amp;AffiliationID",TEXT($A3378,"0000"),
" {PersonID: *PersonID",TEXT($A3378,"0000"),
", OrganizationID: *OrganizationID",TEXT(MATCH(INDEX(People[Organization Name],$A3378),Organizations[Organization Name],0),"0000"),
", IsPrimaryOrganizationContact: , AffiliationStartDate: , AffiliationEndDate: , PrimaryPhone: ",
", PrimaryEmail: ",CHAR(34),INDEX(People[Primary Email],$A3378),CHAR(34),
", PrimaryAddress: ",CHAR(34),INDEX(People[Primary Address],$A3378),CHAR(34),
", PersonLink: }"))</f>
        <v>#REF!</v>
      </c>
      <c r="H3378" t="e">
        <f>IF(COUNTA(CitationInformation)=0,"",IF(INDEX(AuthorList[Author Name],$A3378)="","",
CONCATENATE("  - &amp;AuthorListID",TEXT($A3378,"0000"),
"  {CitationID: *CitationID0001",
", PersonID: *PersonID",TEXT(MATCH(INDEX(AuthorList[Author Name],$A3378),People[Full Name],0),"0000"),
", AuthorOrder: ",INDEX(AuthorList[Author Number],$A3378),"}")))</f>
        <v>#REF!</v>
      </c>
      <c r="K3378" t="e">
        <f>IF(INDEX(SamplingFeatures[Feature Code],$A3378)="","",
CONCATENATE("  - &amp;SamplingFeatureID",TEXT($A3378,"0000"),
" {","SamplingFeatureUUID:  ",CHAR(34),INDEX(SamplingFeatures[Sampling Feature UUID],$A3378),CHAR(34),
", SamplingFeatureTypeCV:  ",CHAR(34),INDEX(SamplingFeatures[Sampling Feature Type],$A3378),CHAR(34),
", SamplingFeatureCode:  ",CHAR(34),INDEX(SamplingFeatures[Feature Code],$A3378),CHAR(34),
", SamplingFeatureName:  ",CHAR(34),INDEX(SamplingFeatures[Feature Name],$A3378),CHAR(34),
", SamplingFeatureDescription:  ",CHAR(34),INDEX(SamplingFeatures[Feature Description],$A3378),CHAR(34),
", SamplingFeatureGeotypeCV:  ",CHAR(34),INDEX(SamplingFeatures[Feature Geo Type],$A3378),CHAR(34),
", FeatureGeometry:  ",CHAR(34),INDEX(SamplingFeatures[Feature Geometry],$A3378),CHAR(34),
", Elevation_m:  ",CHAR(34),INDEX(SamplingFeatures[Elevation_m],$A3378),CHAR(34),
", ElevationDatumCV:  ",CHAR(34),ElevationDatum,CHAR(34),"}"))</f>
        <v>#REF!</v>
      </c>
      <c r="L3378" t="e">
        <f>IF(INDEX(SamplingFeatures[Sampling Feature Type],$A3378)&lt;&gt;"Site","",
CONCATENATE("  - &amp;SiteID",TEXT(SUMPRODUCT(--($L$3:$L3377&lt;&gt;"")),"0000"),
" {","SamplingFeatureID:  *SamplingFeatureID",TEXT($A3378,"0000"),
", SiteTypeCV:  ",CHAR(34),INDEX(Sites[Site Type],$A3378),CHAR(34),
", Latitude:  ",INDEX(Sites[Latitude],$A3378),
", Longitude:  ",INDEX(Sites[Longitude],$A3378),
", SRSName:  ",CHAR(34),LatLonDatum,CHAR(34),"}"))</f>
        <v>#REF!</v>
      </c>
      <c r="M3378" t="e">
        <f>IF(INDEX(SamplingFeatures[Sampling Feature Type],$A3378)&lt;&gt;"Specimen","",
CONCATENATE("  - &amp;SpecimenID",TEXT(SUMPRODUCT(--($M$3:$M3377&lt;&gt;"")),"0000"),
" {","SamplingFeatureID:  *SamplingFeatureID",TEXT($A3378,"0000"),
", SpecimenTypeCV:  ",CHAR(34),INDEX(Specimens[Specimen Type],$A3378),CHAR(34),
", SpecimenMediumCV:  ",INDEX(Specimens[Specimen Medium],$A3378),
", IsFieldSpecimen:  ",CHAR(34),INDEX(Specimens[Is Field Specimen?],$A3378),CHAR(34),"}"))</f>
        <v>#REF!</v>
      </c>
      <c r="N3378" t="e">
        <f>IF(COUNTA(SpatialOffsets[])=0,"", IF(INDEX(SpatialOffsets[Spatial Offset Type],$A3378)="","",
CONCATENATE("  - &amp;SpatialOffsetID",TEXT($A3378,"0000"),
" {","SpatialOffsetTypeCV:  ",CHAR(34),INDEX(SpatialOffsets[Spatial Offset Type],$A3378),CHAR(34),
", Offset1Value:  ",INDEX(SpatialOffsets[Offset 1 Value],$A3378),
", Offset1UnitID:  ",CHAR(34),INDEX(SpatialOffsets[Offset 1 Unit],$A3378),CHAR(34),
", Offset2Value:  ",INDEX(SpatialOffsets[Offset 2 Value],$A3378),
", Offset2UnitID:  ",CHAR(34),INDEX(SpatialOffsets[Offset 2 Unit],$A3378),CHAR(34),
", Offset3Value:  ",INDEX(SpatialOffsets[Offset 3 Value],$A3378),
", Offset3UnitID:  ",CHAR(34),INDEX(SpatialOffsets[Offset 3 Unit],$A3378),CHAR(34),,"}")))</f>
        <v>#REF!</v>
      </c>
      <c r="O3378" t="e">
        <f>IF(COUNTA(RelatedFeatures[])=0,"", IF(INDEX(RelatedFeatures[First Sampling Feature Code],$A3378)="","",
CONCATENATE("  - &amp;RelationID",TEXT($A3378,"0000"),
" {","SamplingFeatureID:  *SamplingFeatureID",TEXT(MATCH(INDEX(RelatedFeatures[First Sampling Feature Code],$A3378),SamplingFeatures[Feature Code],0),"0000"),
", RelationshipTypeCV:  ",CHAR(34),INDEX(RelatedFeatures[Relationship Type],$A3378),CHAR(34),
", RelatedFeatureID: *SamplingFeatureID",TEXT(MATCH(INDEX(RelatedFeatures[Second Sampling Feature Code],$A3378),SamplingFeatures[Feature Code],0),"0000"),
", SpatialOffsetID:  ",IF(INDEX(RelatedFeatures[Offset Number],$A3378)="","",CONCATENATE("*SpatialOffsetID",TEXT(INDEX(RelatedFeatures[Offset Number],$A3378),"0000"))),"}")))</f>
        <v>#REF!</v>
      </c>
      <c r="P3378" t="e">
        <f>IF(INDEX(Methods[Method Type],$A3378)="","",
CONCATENATE("  - &amp;MethodID",TEXT($A3378,"0000"),
" {","MethodTypeCV:  ",CHAR(34),INDEX(Methods[Method Type],$A3378),CHAR(34),
", MethodCode:  ",CHAR(34),INDEX(Methods[Method Code],$A3378),CHAR(34),
", MethodName:  ",CHAR(34),INDEX(Methods[Method Name],$A3378),CHAR(34),
", MethodDescription:  ",CHAR(34),INDEX(Methods[Method Description],$A3378),CHAR(34),
", MethodLink:  ",CHAR(34),INDEX(Methods[Method Link],$A3378),CHAR(34),
", OrganizationID: *OrganizationID",TEXT(MATCH(INDEX(Methods[Organization Name],$A3378),Organizations[Organization Name],0),"0000"),"}"))</f>
        <v>#REF!</v>
      </c>
      <c r="Q3378" t="e">
        <f>IF(INDEX(Variables[Variable Type],$A3378)="","",
CONCATENATE("  - &amp;VariableID",TEXT($A3378,"0000"),
" {","VariableTypeCV:  ",CHAR(34),INDEX(Variables[Variable Type],$A3378),CHAR(34),
", VariableCode:  ",CHAR(34),INDEX(Variables[Variable Code],$A3378),CHAR(34),
", VariableNameCV:  ",CHAR(34),INDEX(Variables[Variable Name],$A3378),CHAR(34),
", VariableDefinition:  ",CHAR(34),INDEX(Variables[Variable Definition],$A3378),CHAR(34),
", SpecciationCV:  ",CHAR(34),INDEX(Variables[Speciation],$A3378),CHAR(34),
", NoDataValue:  ",CHAR(34),INDEX(Variables[No Data Value],$A3378),CHAR(34),"}"))</f>
        <v>#REF!</v>
      </c>
    </row>
    <row r="3379" spans="1:17" x14ac:dyDescent="0.25">
      <c r="A3379">
        <v>3376</v>
      </c>
      <c r="D3379" t="e">
        <f>IF(INDEX(People[First Name],$A3379)="","",
CONCATENATE("  - &amp;PersonID",TEXT($A3379,"0000"),
" {","PersonFirstName:  ",CHAR(34),INDEX(People[First Name],$A3379),CHAR(34),
", PersonMiddleName:  ",CHAR(34),INDEX(People[Middle Name],$A3379),CHAR(34),
", PersonLastName:  ",CHAR(34),INDEX(People[Last Name],$A3379),CHAR(34),"}"))</f>
        <v>#REF!</v>
      </c>
      <c r="E3379" t="e">
        <f>IF(INDEX(Organizations[Organization Type '[CV']],$A3379)="","",
CONCATENATE("  - &amp;OrganizationID",TEXT($A3379,"0000"),
" {","OrganizationTypeCV:  ",CHAR(34),INDEX(Organizations[Organization Type '[CV']],$A3379),CHAR(34),
", OrganizationCode:  ",CHAR(34),INDEX(Organizations[Organization Code],$A3379),CHAR(34),
", OrganizationName:  ",CHAR(34),INDEX(Organizations[Organization Name],$A3379),CHAR(34),
", OrganizationDescription:  ",CHAR(34),INDEX(Organizations[Organization Description],$A3379),CHAR(34),
", OrganizationLink:  ",CHAR(34),INDEX(Organizations[Organization Link],$A3379),CHAR(34),"}"))</f>
        <v>#REF!</v>
      </c>
      <c r="F3379" t="e">
        <f>IF(INDEX(People[First Name],$A3379)="","",
CONCATENATE("  - &amp;AffiliationID",TEXT($A3379,"0000"),
" {PersonID: *PersonID",TEXT($A3379,"0000"),
", OrganizationID: *OrganizationID",TEXT(MATCH(INDEX(People[Organization Name],$A3379),Organizations[Organization Name],0),"0000"),
", IsPrimaryOrganizationContact: , AffiliationStartDate: , AffiliationEndDate: , PrimaryPhone: ",
", PrimaryEmail: ",CHAR(34),INDEX(People[Primary Email],$A3379),CHAR(34),
", PrimaryAddress: ",CHAR(34),INDEX(People[Primary Address],$A3379),CHAR(34),
", PersonLink: }"))</f>
        <v>#REF!</v>
      </c>
      <c r="H3379" t="e">
        <f>IF(COUNTA(CitationInformation)=0,"",IF(INDEX(AuthorList[Author Name],$A3379)="","",
CONCATENATE("  - &amp;AuthorListID",TEXT($A3379,"0000"),
"  {CitationID: *CitationID0001",
", PersonID: *PersonID",TEXT(MATCH(INDEX(AuthorList[Author Name],$A3379),People[Full Name],0),"0000"),
", AuthorOrder: ",INDEX(AuthorList[Author Number],$A3379),"}")))</f>
        <v>#REF!</v>
      </c>
      <c r="K3379" t="e">
        <f>IF(INDEX(SamplingFeatures[Feature Code],$A3379)="","",
CONCATENATE("  - &amp;SamplingFeatureID",TEXT($A3379,"0000"),
" {","SamplingFeatureUUID:  ",CHAR(34),INDEX(SamplingFeatures[Sampling Feature UUID],$A3379),CHAR(34),
", SamplingFeatureTypeCV:  ",CHAR(34),INDEX(SamplingFeatures[Sampling Feature Type],$A3379),CHAR(34),
", SamplingFeatureCode:  ",CHAR(34),INDEX(SamplingFeatures[Feature Code],$A3379),CHAR(34),
", SamplingFeatureName:  ",CHAR(34),INDEX(SamplingFeatures[Feature Name],$A3379),CHAR(34),
", SamplingFeatureDescription:  ",CHAR(34),INDEX(SamplingFeatures[Feature Description],$A3379),CHAR(34),
", SamplingFeatureGeotypeCV:  ",CHAR(34),INDEX(SamplingFeatures[Feature Geo Type],$A3379),CHAR(34),
", FeatureGeometry:  ",CHAR(34),INDEX(SamplingFeatures[Feature Geometry],$A3379),CHAR(34),
", Elevation_m:  ",CHAR(34),INDEX(SamplingFeatures[Elevation_m],$A3379),CHAR(34),
", ElevationDatumCV:  ",CHAR(34),ElevationDatum,CHAR(34),"}"))</f>
        <v>#REF!</v>
      </c>
      <c r="L3379" t="e">
        <f>IF(INDEX(SamplingFeatures[Sampling Feature Type],$A3379)&lt;&gt;"Site","",
CONCATENATE("  - &amp;SiteID",TEXT(SUMPRODUCT(--($L$3:$L3378&lt;&gt;"")),"0000"),
" {","SamplingFeatureID:  *SamplingFeatureID",TEXT($A3379,"0000"),
", SiteTypeCV:  ",CHAR(34),INDEX(Sites[Site Type],$A3379),CHAR(34),
", Latitude:  ",INDEX(Sites[Latitude],$A3379),
", Longitude:  ",INDEX(Sites[Longitude],$A3379),
", SRSName:  ",CHAR(34),LatLonDatum,CHAR(34),"}"))</f>
        <v>#REF!</v>
      </c>
      <c r="M3379" t="e">
        <f>IF(INDEX(SamplingFeatures[Sampling Feature Type],$A3379)&lt;&gt;"Specimen","",
CONCATENATE("  - &amp;SpecimenID",TEXT(SUMPRODUCT(--($M$3:$M3378&lt;&gt;"")),"0000"),
" {","SamplingFeatureID:  *SamplingFeatureID",TEXT($A3379,"0000"),
", SpecimenTypeCV:  ",CHAR(34),INDEX(Specimens[Specimen Type],$A3379),CHAR(34),
", SpecimenMediumCV:  ",INDEX(Specimens[Specimen Medium],$A3379),
", IsFieldSpecimen:  ",CHAR(34),INDEX(Specimens[Is Field Specimen?],$A3379),CHAR(34),"}"))</f>
        <v>#REF!</v>
      </c>
      <c r="N3379" t="e">
        <f>IF(COUNTA(SpatialOffsets[])=0,"", IF(INDEX(SpatialOffsets[Spatial Offset Type],$A3379)="","",
CONCATENATE("  - &amp;SpatialOffsetID",TEXT($A3379,"0000"),
" {","SpatialOffsetTypeCV:  ",CHAR(34),INDEX(SpatialOffsets[Spatial Offset Type],$A3379),CHAR(34),
", Offset1Value:  ",INDEX(SpatialOffsets[Offset 1 Value],$A3379),
", Offset1UnitID:  ",CHAR(34),INDEX(SpatialOffsets[Offset 1 Unit],$A3379),CHAR(34),
", Offset2Value:  ",INDEX(SpatialOffsets[Offset 2 Value],$A3379),
", Offset2UnitID:  ",CHAR(34),INDEX(SpatialOffsets[Offset 2 Unit],$A3379),CHAR(34),
", Offset3Value:  ",INDEX(SpatialOffsets[Offset 3 Value],$A3379),
", Offset3UnitID:  ",CHAR(34),INDEX(SpatialOffsets[Offset 3 Unit],$A3379),CHAR(34),,"}")))</f>
        <v>#REF!</v>
      </c>
      <c r="O3379" t="e">
        <f>IF(COUNTA(RelatedFeatures[])=0,"", IF(INDEX(RelatedFeatures[First Sampling Feature Code],$A3379)="","",
CONCATENATE("  - &amp;RelationID",TEXT($A3379,"0000"),
" {","SamplingFeatureID:  *SamplingFeatureID",TEXT(MATCH(INDEX(RelatedFeatures[First Sampling Feature Code],$A3379),SamplingFeatures[Feature Code],0),"0000"),
", RelationshipTypeCV:  ",CHAR(34),INDEX(RelatedFeatures[Relationship Type],$A3379),CHAR(34),
", RelatedFeatureID: *SamplingFeatureID",TEXT(MATCH(INDEX(RelatedFeatures[Second Sampling Feature Code],$A3379),SamplingFeatures[Feature Code],0),"0000"),
", SpatialOffsetID:  ",IF(INDEX(RelatedFeatures[Offset Number],$A3379)="","",CONCATENATE("*SpatialOffsetID",TEXT(INDEX(RelatedFeatures[Offset Number],$A3379),"0000"))),"}")))</f>
        <v>#REF!</v>
      </c>
      <c r="P3379" t="e">
        <f>IF(INDEX(Methods[Method Type],$A3379)="","",
CONCATENATE("  - &amp;MethodID",TEXT($A3379,"0000"),
" {","MethodTypeCV:  ",CHAR(34),INDEX(Methods[Method Type],$A3379),CHAR(34),
", MethodCode:  ",CHAR(34),INDEX(Methods[Method Code],$A3379),CHAR(34),
", MethodName:  ",CHAR(34),INDEX(Methods[Method Name],$A3379),CHAR(34),
", MethodDescription:  ",CHAR(34),INDEX(Methods[Method Description],$A3379),CHAR(34),
", MethodLink:  ",CHAR(34),INDEX(Methods[Method Link],$A3379),CHAR(34),
", OrganizationID: *OrganizationID",TEXT(MATCH(INDEX(Methods[Organization Name],$A3379),Organizations[Organization Name],0),"0000"),"}"))</f>
        <v>#REF!</v>
      </c>
      <c r="Q3379" t="e">
        <f>IF(INDEX(Variables[Variable Type],$A3379)="","",
CONCATENATE("  - &amp;VariableID",TEXT($A3379,"0000"),
" {","VariableTypeCV:  ",CHAR(34),INDEX(Variables[Variable Type],$A3379),CHAR(34),
", VariableCode:  ",CHAR(34),INDEX(Variables[Variable Code],$A3379),CHAR(34),
", VariableNameCV:  ",CHAR(34),INDEX(Variables[Variable Name],$A3379),CHAR(34),
", VariableDefinition:  ",CHAR(34),INDEX(Variables[Variable Definition],$A3379),CHAR(34),
", SpecciationCV:  ",CHAR(34),INDEX(Variables[Speciation],$A3379),CHAR(34),
", NoDataValue:  ",CHAR(34),INDEX(Variables[No Data Value],$A3379),CHAR(34),"}"))</f>
        <v>#REF!</v>
      </c>
    </row>
    <row r="3380" spans="1:17" x14ac:dyDescent="0.25">
      <c r="A3380">
        <v>3377</v>
      </c>
      <c r="D3380" t="e">
        <f>IF(INDEX(People[First Name],$A3380)="","",
CONCATENATE("  - &amp;PersonID",TEXT($A3380,"0000"),
" {","PersonFirstName:  ",CHAR(34),INDEX(People[First Name],$A3380),CHAR(34),
", PersonMiddleName:  ",CHAR(34),INDEX(People[Middle Name],$A3380),CHAR(34),
", PersonLastName:  ",CHAR(34),INDEX(People[Last Name],$A3380),CHAR(34),"}"))</f>
        <v>#REF!</v>
      </c>
      <c r="E3380" t="e">
        <f>IF(INDEX(Organizations[Organization Type '[CV']],$A3380)="","",
CONCATENATE("  - &amp;OrganizationID",TEXT($A3380,"0000"),
" {","OrganizationTypeCV:  ",CHAR(34),INDEX(Organizations[Organization Type '[CV']],$A3380),CHAR(34),
", OrganizationCode:  ",CHAR(34),INDEX(Organizations[Organization Code],$A3380),CHAR(34),
", OrganizationName:  ",CHAR(34),INDEX(Organizations[Organization Name],$A3380),CHAR(34),
", OrganizationDescription:  ",CHAR(34),INDEX(Organizations[Organization Description],$A3380),CHAR(34),
", OrganizationLink:  ",CHAR(34),INDEX(Organizations[Organization Link],$A3380),CHAR(34),"}"))</f>
        <v>#REF!</v>
      </c>
      <c r="F3380" t="e">
        <f>IF(INDEX(People[First Name],$A3380)="","",
CONCATENATE("  - &amp;AffiliationID",TEXT($A3380,"0000"),
" {PersonID: *PersonID",TEXT($A3380,"0000"),
", OrganizationID: *OrganizationID",TEXT(MATCH(INDEX(People[Organization Name],$A3380),Organizations[Organization Name],0),"0000"),
", IsPrimaryOrganizationContact: , AffiliationStartDate: , AffiliationEndDate: , PrimaryPhone: ",
", PrimaryEmail: ",CHAR(34),INDEX(People[Primary Email],$A3380),CHAR(34),
", PrimaryAddress: ",CHAR(34),INDEX(People[Primary Address],$A3380),CHAR(34),
", PersonLink: }"))</f>
        <v>#REF!</v>
      </c>
      <c r="H3380" t="e">
        <f>IF(COUNTA(CitationInformation)=0,"",IF(INDEX(AuthorList[Author Name],$A3380)="","",
CONCATENATE("  - &amp;AuthorListID",TEXT($A3380,"0000"),
"  {CitationID: *CitationID0001",
", PersonID: *PersonID",TEXT(MATCH(INDEX(AuthorList[Author Name],$A3380),People[Full Name],0),"0000"),
", AuthorOrder: ",INDEX(AuthorList[Author Number],$A3380),"}")))</f>
        <v>#REF!</v>
      </c>
      <c r="K3380" t="e">
        <f>IF(INDEX(SamplingFeatures[Feature Code],$A3380)="","",
CONCATENATE("  - &amp;SamplingFeatureID",TEXT($A3380,"0000"),
" {","SamplingFeatureUUID:  ",CHAR(34),INDEX(SamplingFeatures[Sampling Feature UUID],$A3380),CHAR(34),
", SamplingFeatureTypeCV:  ",CHAR(34),INDEX(SamplingFeatures[Sampling Feature Type],$A3380),CHAR(34),
", SamplingFeatureCode:  ",CHAR(34),INDEX(SamplingFeatures[Feature Code],$A3380),CHAR(34),
", SamplingFeatureName:  ",CHAR(34),INDEX(SamplingFeatures[Feature Name],$A3380),CHAR(34),
", SamplingFeatureDescription:  ",CHAR(34),INDEX(SamplingFeatures[Feature Description],$A3380),CHAR(34),
", SamplingFeatureGeotypeCV:  ",CHAR(34),INDEX(SamplingFeatures[Feature Geo Type],$A3380),CHAR(34),
", FeatureGeometry:  ",CHAR(34),INDEX(SamplingFeatures[Feature Geometry],$A3380),CHAR(34),
", Elevation_m:  ",CHAR(34),INDEX(SamplingFeatures[Elevation_m],$A3380),CHAR(34),
", ElevationDatumCV:  ",CHAR(34),ElevationDatum,CHAR(34),"}"))</f>
        <v>#REF!</v>
      </c>
      <c r="L3380" t="e">
        <f>IF(INDEX(SamplingFeatures[Sampling Feature Type],$A3380)&lt;&gt;"Site","",
CONCATENATE("  - &amp;SiteID",TEXT(SUMPRODUCT(--($L$3:$L3379&lt;&gt;"")),"0000"),
" {","SamplingFeatureID:  *SamplingFeatureID",TEXT($A3380,"0000"),
", SiteTypeCV:  ",CHAR(34),INDEX(Sites[Site Type],$A3380),CHAR(34),
", Latitude:  ",INDEX(Sites[Latitude],$A3380),
", Longitude:  ",INDEX(Sites[Longitude],$A3380),
", SRSName:  ",CHAR(34),LatLonDatum,CHAR(34),"}"))</f>
        <v>#REF!</v>
      </c>
      <c r="M3380" t="e">
        <f>IF(INDEX(SamplingFeatures[Sampling Feature Type],$A3380)&lt;&gt;"Specimen","",
CONCATENATE("  - &amp;SpecimenID",TEXT(SUMPRODUCT(--($M$3:$M3379&lt;&gt;"")),"0000"),
" {","SamplingFeatureID:  *SamplingFeatureID",TEXT($A3380,"0000"),
", SpecimenTypeCV:  ",CHAR(34),INDEX(Specimens[Specimen Type],$A3380),CHAR(34),
", SpecimenMediumCV:  ",INDEX(Specimens[Specimen Medium],$A3380),
", IsFieldSpecimen:  ",CHAR(34),INDEX(Specimens[Is Field Specimen?],$A3380),CHAR(34),"}"))</f>
        <v>#REF!</v>
      </c>
      <c r="N3380" t="e">
        <f>IF(COUNTA(SpatialOffsets[])=0,"", IF(INDEX(SpatialOffsets[Spatial Offset Type],$A3380)="","",
CONCATENATE("  - &amp;SpatialOffsetID",TEXT($A3380,"0000"),
" {","SpatialOffsetTypeCV:  ",CHAR(34),INDEX(SpatialOffsets[Spatial Offset Type],$A3380),CHAR(34),
", Offset1Value:  ",INDEX(SpatialOffsets[Offset 1 Value],$A3380),
", Offset1UnitID:  ",CHAR(34),INDEX(SpatialOffsets[Offset 1 Unit],$A3380),CHAR(34),
", Offset2Value:  ",INDEX(SpatialOffsets[Offset 2 Value],$A3380),
", Offset2UnitID:  ",CHAR(34),INDEX(SpatialOffsets[Offset 2 Unit],$A3380),CHAR(34),
", Offset3Value:  ",INDEX(SpatialOffsets[Offset 3 Value],$A3380),
", Offset3UnitID:  ",CHAR(34),INDEX(SpatialOffsets[Offset 3 Unit],$A3380),CHAR(34),,"}")))</f>
        <v>#REF!</v>
      </c>
      <c r="O3380" t="e">
        <f>IF(COUNTA(RelatedFeatures[])=0,"", IF(INDEX(RelatedFeatures[First Sampling Feature Code],$A3380)="","",
CONCATENATE("  - &amp;RelationID",TEXT($A3380,"0000"),
" {","SamplingFeatureID:  *SamplingFeatureID",TEXT(MATCH(INDEX(RelatedFeatures[First Sampling Feature Code],$A3380),SamplingFeatures[Feature Code],0),"0000"),
", RelationshipTypeCV:  ",CHAR(34),INDEX(RelatedFeatures[Relationship Type],$A3380),CHAR(34),
", RelatedFeatureID: *SamplingFeatureID",TEXT(MATCH(INDEX(RelatedFeatures[Second Sampling Feature Code],$A3380),SamplingFeatures[Feature Code],0),"0000"),
", SpatialOffsetID:  ",IF(INDEX(RelatedFeatures[Offset Number],$A3380)="","",CONCATENATE("*SpatialOffsetID",TEXT(INDEX(RelatedFeatures[Offset Number],$A3380),"0000"))),"}")))</f>
        <v>#REF!</v>
      </c>
      <c r="P3380" t="e">
        <f>IF(INDEX(Methods[Method Type],$A3380)="","",
CONCATENATE("  - &amp;MethodID",TEXT($A3380,"0000"),
" {","MethodTypeCV:  ",CHAR(34),INDEX(Methods[Method Type],$A3380),CHAR(34),
", MethodCode:  ",CHAR(34),INDEX(Methods[Method Code],$A3380),CHAR(34),
", MethodName:  ",CHAR(34),INDEX(Methods[Method Name],$A3380),CHAR(34),
", MethodDescription:  ",CHAR(34),INDEX(Methods[Method Description],$A3380),CHAR(34),
", MethodLink:  ",CHAR(34),INDEX(Methods[Method Link],$A3380),CHAR(34),
", OrganizationID: *OrganizationID",TEXT(MATCH(INDEX(Methods[Organization Name],$A3380),Organizations[Organization Name],0),"0000"),"}"))</f>
        <v>#REF!</v>
      </c>
      <c r="Q3380" t="e">
        <f>IF(INDEX(Variables[Variable Type],$A3380)="","",
CONCATENATE("  - &amp;VariableID",TEXT($A3380,"0000"),
" {","VariableTypeCV:  ",CHAR(34),INDEX(Variables[Variable Type],$A3380),CHAR(34),
", VariableCode:  ",CHAR(34),INDEX(Variables[Variable Code],$A3380),CHAR(34),
", VariableNameCV:  ",CHAR(34),INDEX(Variables[Variable Name],$A3380),CHAR(34),
", VariableDefinition:  ",CHAR(34),INDEX(Variables[Variable Definition],$A3380),CHAR(34),
", SpecciationCV:  ",CHAR(34),INDEX(Variables[Speciation],$A3380),CHAR(34),
", NoDataValue:  ",CHAR(34),INDEX(Variables[No Data Value],$A3380),CHAR(34),"}"))</f>
        <v>#REF!</v>
      </c>
    </row>
    <row r="3381" spans="1:17" x14ac:dyDescent="0.25">
      <c r="A3381">
        <v>3378</v>
      </c>
      <c r="D3381" t="e">
        <f>IF(INDEX(People[First Name],$A3381)="","",
CONCATENATE("  - &amp;PersonID",TEXT($A3381,"0000"),
" {","PersonFirstName:  ",CHAR(34),INDEX(People[First Name],$A3381),CHAR(34),
", PersonMiddleName:  ",CHAR(34),INDEX(People[Middle Name],$A3381),CHAR(34),
", PersonLastName:  ",CHAR(34),INDEX(People[Last Name],$A3381),CHAR(34),"}"))</f>
        <v>#REF!</v>
      </c>
      <c r="E3381" t="e">
        <f>IF(INDEX(Organizations[Organization Type '[CV']],$A3381)="","",
CONCATENATE("  - &amp;OrganizationID",TEXT($A3381,"0000"),
" {","OrganizationTypeCV:  ",CHAR(34),INDEX(Organizations[Organization Type '[CV']],$A3381),CHAR(34),
", OrganizationCode:  ",CHAR(34),INDEX(Organizations[Organization Code],$A3381),CHAR(34),
", OrganizationName:  ",CHAR(34),INDEX(Organizations[Organization Name],$A3381),CHAR(34),
", OrganizationDescription:  ",CHAR(34),INDEX(Organizations[Organization Description],$A3381),CHAR(34),
", OrganizationLink:  ",CHAR(34),INDEX(Organizations[Organization Link],$A3381),CHAR(34),"}"))</f>
        <v>#REF!</v>
      </c>
      <c r="F3381" t="e">
        <f>IF(INDEX(People[First Name],$A3381)="","",
CONCATENATE("  - &amp;AffiliationID",TEXT($A3381,"0000"),
" {PersonID: *PersonID",TEXT($A3381,"0000"),
", OrganizationID: *OrganizationID",TEXT(MATCH(INDEX(People[Organization Name],$A3381),Organizations[Organization Name],0),"0000"),
", IsPrimaryOrganizationContact: , AffiliationStartDate: , AffiliationEndDate: , PrimaryPhone: ",
", PrimaryEmail: ",CHAR(34),INDEX(People[Primary Email],$A3381),CHAR(34),
", PrimaryAddress: ",CHAR(34),INDEX(People[Primary Address],$A3381),CHAR(34),
", PersonLink: }"))</f>
        <v>#REF!</v>
      </c>
      <c r="H3381" t="e">
        <f>IF(COUNTA(CitationInformation)=0,"",IF(INDEX(AuthorList[Author Name],$A3381)="","",
CONCATENATE("  - &amp;AuthorListID",TEXT($A3381,"0000"),
"  {CitationID: *CitationID0001",
", PersonID: *PersonID",TEXT(MATCH(INDEX(AuthorList[Author Name],$A3381),People[Full Name],0),"0000"),
", AuthorOrder: ",INDEX(AuthorList[Author Number],$A3381),"}")))</f>
        <v>#REF!</v>
      </c>
      <c r="K3381" t="e">
        <f>IF(INDEX(SamplingFeatures[Feature Code],$A3381)="","",
CONCATENATE("  - &amp;SamplingFeatureID",TEXT($A3381,"0000"),
" {","SamplingFeatureUUID:  ",CHAR(34),INDEX(SamplingFeatures[Sampling Feature UUID],$A3381),CHAR(34),
", SamplingFeatureTypeCV:  ",CHAR(34),INDEX(SamplingFeatures[Sampling Feature Type],$A3381),CHAR(34),
", SamplingFeatureCode:  ",CHAR(34),INDEX(SamplingFeatures[Feature Code],$A3381),CHAR(34),
", SamplingFeatureName:  ",CHAR(34),INDEX(SamplingFeatures[Feature Name],$A3381),CHAR(34),
", SamplingFeatureDescription:  ",CHAR(34),INDEX(SamplingFeatures[Feature Description],$A3381),CHAR(34),
", SamplingFeatureGeotypeCV:  ",CHAR(34),INDEX(SamplingFeatures[Feature Geo Type],$A3381),CHAR(34),
", FeatureGeometry:  ",CHAR(34),INDEX(SamplingFeatures[Feature Geometry],$A3381),CHAR(34),
", Elevation_m:  ",CHAR(34),INDEX(SamplingFeatures[Elevation_m],$A3381),CHAR(34),
", ElevationDatumCV:  ",CHAR(34),ElevationDatum,CHAR(34),"}"))</f>
        <v>#REF!</v>
      </c>
      <c r="L3381" t="e">
        <f>IF(INDEX(SamplingFeatures[Sampling Feature Type],$A3381)&lt;&gt;"Site","",
CONCATENATE("  - &amp;SiteID",TEXT(SUMPRODUCT(--($L$3:$L3380&lt;&gt;"")),"0000"),
" {","SamplingFeatureID:  *SamplingFeatureID",TEXT($A3381,"0000"),
", SiteTypeCV:  ",CHAR(34),INDEX(Sites[Site Type],$A3381),CHAR(34),
", Latitude:  ",INDEX(Sites[Latitude],$A3381),
", Longitude:  ",INDEX(Sites[Longitude],$A3381),
", SRSName:  ",CHAR(34),LatLonDatum,CHAR(34),"}"))</f>
        <v>#REF!</v>
      </c>
      <c r="M3381" t="e">
        <f>IF(INDEX(SamplingFeatures[Sampling Feature Type],$A3381)&lt;&gt;"Specimen","",
CONCATENATE("  - &amp;SpecimenID",TEXT(SUMPRODUCT(--($M$3:$M3380&lt;&gt;"")),"0000"),
" {","SamplingFeatureID:  *SamplingFeatureID",TEXT($A3381,"0000"),
", SpecimenTypeCV:  ",CHAR(34),INDEX(Specimens[Specimen Type],$A3381),CHAR(34),
", SpecimenMediumCV:  ",INDEX(Specimens[Specimen Medium],$A3381),
", IsFieldSpecimen:  ",CHAR(34),INDEX(Specimens[Is Field Specimen?],$A3381),CHAR(34),"}"))</f>
        <v>#REF!</v>
      </c>
      <c r="N3381" t="e">
        <f>IF(COUNTA(SpatialOffsets[])=0,"", IF(INDEX(SpatialOffsets[Spatial Offset Type],$A3381)="","",
CONCATENATE("  - &amp;SpatialOffsetID",TEXT($A3381,"0000"),
" {","SpatialOffsetTypeCV:  ",CHAR(34),INDEX(SpatialOffsets[Spatial Offset Type],$A3381),CHAR(34),
", Offset1Value:  ",INDEX(SpatialOffsets[Offset 1 Value],$A3381),
", Offset1UnitID:  ",CHAR(34),INDEX(SpatialOffsets[Offset 1 Unit],$A3381),CHAR(34),
", Offset2Value:  ",INDEX(SpatialOffsets[Offset 2 Value],$A3381),
", Offset2UnitID:  ",CHAR(34),INDEX(SpatialOffsets[Offset 2 Unit],$A3381),CHAR(34),
", Offset3Value:  ",INDEX(SpatialOffsets[Offset 3 Value],$A3381),
", Offset3UnitID:  ",CHAR(34),INDEX(SpatialOffsets[Offset 3 Unit],$A3381),CHAR(34),,"}")))</f>
        <v>#REF!</v>
      </c>
      <c r="O3381" t="e">
        <f>IF(COUNTA(RelatedFeatures[])=0,"", IF(INDEX(RelatedFeatures[First Sampling Feature Code],$A3381)="","",
CONCATENATE("  - &amp;RelationID",TEXT($A3381,"0000"),
" {","SamplingFeatureID:  *SamplingFeatureID",TEXT(MATCH(INDEX(RelatedFeatures[First Sampling Feature Code],$A3381),SamplingFeatures[Feature Code],0),"0000"),
", RelationshipTypeCV:  ",CHAR(34),INDEX(RelatedFeatures[Relationship Type],$A3381),CHAR(34),
", RelatedFeatureID: *SamplingFeatureID",TEXT(MATCH(INDEX(RelatedFeatures[Second Sampling Feature Code],$A3381),SamplingFeatures[Feature Code],0),"0000"),
", SpatialOffsetID:  ",IF(INDEX(RelatedFeatures[Offset Number],$A3381)="","",CONCATENATE("*SpatialOffsetID",TEXT(INDEX(RelatedFeatures[Offset Number],$A3381),"0000"))),"}")))</f>
        <v>#REF!</v>
      </c>
      <c r="P3381" t="e">
        <f>IF(INDEX(Methods[Method Type],$A3381)="","",
CONCATENATE("  - &amp;MethodID",TEXT($A3381,"0000"),
" {","MethodTypeCV:  ",CHAR(34),INDEX(Methods[Method Type],$A3381),CHAR(34),
", MethodCode:  ",CHAR(34),INDEX(Methods[Method Code],$A3381),CHAR(34),
", MethodName:  ",CHAR(34),INDEX(Methods[Method Name],$A3381),CHAR(34),
", MethodDescription:  ",CHAR(34),INDEX(Methods[Method Description],$A3381),CHAR(34),
", MethodLink:  ",CHAR(34),INDEX(Methods[Method Link],$A3381),CHAR(34),
", OrganizationID: *OrganizationID",TEXT(MATCH(INDEX(Methods[Organization Name],$A3381),Organizations[Organization Name],0),"0000"),"}"))</f>
        <v>#REF!</v>
      </c>
      <c r="Q3381" t="e">
        <f>IF(INDEX(Variables[Variable Type],$A3381)="","",
CONCATENATE("  - &amp;VariableID",TEXT($A3381,"0000"),
" {","VariableTypeCV:  ",CHAR(34),INDEX(Variables[Variable Type],$A3381),CHAR(34),
", VariableCode:  ",CHAR(34),INDEX(Variables[Variable Code],$A3381),CHAR(34),
", VariableNameCV:  ",CHAR(34),INDEX(Variables[Variable Name],$A3381),CHAR(34),
", VariableDefinition:  ",CHAR(34),INDEX(Variables[Variable Definition],$A3381),CHAR(34),
", SpecciationCV:  ",CHAR(34),INDEX(Variables[Speciation],$A3381),CHAR(34),
", NoDataValue:  ",CHAR(34),INDEX(Variables[No Data Value],$A3381),CHAR(34),"}"))</f>
        <v>#REF!</v>
      </c>
    </row>
    <row r="3382" spans="1:17" x14ac:dyDescent="0.25">
      <c r="A3382">
        <v>3379</v>
      </c>
      <c r="D3382" t="e">
        <f>IF(INDEX(People[First Name],$A3382)="","",
CONCATENATE("  - &amp;PersonID",TEXT($A3382,"0000"),
" {","PersonFirstName:  ",CHAR(34),INDEX(People[First Name],$A3382),CHAR(34),
", PersonMiddleName:  ",CHAR(34),INDEX(People[Middle Name],$A3382),CHAR(34),
", PersonLastName:  ",CHAR(34),INDEX(People[Last Name],$A3382),CHAR(34),"}"))</f>
        <v>#REF!</v>
      </c>
      <c r="E3382" t="e">
        <f>IF(INDEX(Organizations[Organization Type '[CV']],$A3382)="","",
CONCATENATE("  - &amp;OrganizationID",TEXT($A3382,"0000"),
" {","OrganizationTypeCV:  ",CHAR(34),INDEX(Organizations[Organization Type '[CV']],$A3382),CHAR(34),
", OrganizationCode:  ",CHAR(34),INDEX(Organizations[Organization Code],$A3382),CHAR(34),
", OrganizationName:  ",CHAR(34),INDEX(Organizations[Organization Name],$A3382),CHAR(34),
", OrganizationDescription:  ",CHAR(34),INDEX(Organizations[Organization Description],$A3382),CHAR(34),
", OrganizationLink:  ",CHAR(34),INDEX(Organizations[Organization Link],$A3382),CHAR(34),"}"))</f>
        <v>#REF!</v>
      </c>
      <c r="F3382" t="e">
        <f>IF(INDEX(People[First Name],$A3382)="","",
CONCATENATE("  - &amp;AffiliationID",TEXT($A3382,"0000"),
" {PersonID: *PersonID",TEXT($A3382,"0000"),
", OrganizationID: *OrganizationID",TEXT(MATCH(INDEX(People[Organization Name],$A3382),Organizations[Organization Name],0),"0000"),
", IsPrimaryOrganizationContact: , AffiliationStartDate: , AffiliationEndDate: , PrimaryPhone: ",
", PrimaryEmail: ",CHAR(34),INDEX(People[Primary Email],$A3382),CHAR(34),
", PrimaryAddress: ",CHAR(34),INDEX(People[Primary Address],$A3382),CHAR(34),
", PersonLink: }"))</f>
        <v>#REF!</v>
      </c>
      <c r="H3382" t="e">
        <f>IF(COUNTA(CitationInformation)=0,"",IF(INDEX(AuthorList[Author Name],$A3382)="","",
CONCATENATE("  - &amp;AuthorListID",TEXT($A3382,"0000"),
"  {CitationID: *CitationID0001",
", PersonID: *PersonID",TEXT(MATCH(INDEX(AuthorList[Author Name],$A3382),People[Full Name],0),"0000"),
", AuthorOrder: ",INDEX(AuthorList[Author Number],$A3382),"}")))</f>
        <v>#REF!</v>
      </c>
      <c r="K3382" t="e">
        <f>IF(INDEX(SamplingFeatures[Feature Code],$A3382)="","",
CONCATENATE("  - &amp;SamplingFeatureID",TEXT($A3382,"0000"),
" {","SamplingFeatureUUID:  ",CHAR(34),INDEX(SamplingFeatures[Sampling Feature UUID],$A3382),CHAR(34),
", SamplingFeatureTypeCV:  ",CHAR(34),INDEX(SamplingFeatures[Sampling Feature Type],$A3382),CHAR(34),
", SamplingFeatureCode:  ",CHAR(34),INDEX(SamplingFeatures[Feature Code],$A3382),CHAR(34),
", SamplingFeatureName:  ",CHAR(34),INDEX(SamplingFeatures[Feature Name],$A3382),CHAR(34),
", SamplingFeatureDescription:  ",CHAR(34),INDEX(SamplingFeatures[Feature Description],$A3382),CHAR(34),
", SamplingFeatureGeotypeCV:  ",CHAR(34),INDEX(SamplingFeatures[Feature Geo Type],$A3382),CHAR(34),
", FeatureGeometry:  ",CHAR(34),INDEX(SamplingFeatures[Feature Geometry],$A3382),CHAR(34),
", Elevation_m:  ",CHAR(34),INDEX(SamplingFeatures[Elevation_m],$A3382),CHAR(34),
", ElevationDatumCV:  ",CHAR(34),ElevationDatum,CHAR(34),"}"))</f>
        <v>#REF!</v>
      </c>
      <c r="L3382" t="e">
        <f>IF(INDEX(SamplingFeatures[Sampling Feature Type],$A3382)&lt;&gt;"Site","",
CONCATENATE("  - &amp;SiteID",TEXT(SUMPRODUCT(--($L$3:$L3381&lt;&gt;"")),"0000"),
" {","SamplingFeatureID:  *SamplingFeatureID",TEXT($A3382,"0000"),
", SiteTypeCV:  ",CHAR(34),INDEX(Sites[Site Type],$A3382),CHAR(34),
", Latitude:  ",INDEX(Sites[Latitude],$A3382),
", Longitude:  ",INDEX(Sites[Longitude],$A3382),
", SRSName:  ",CHAR(34),LatLonDatum,CHAR(34),"}"))</f>
        <v>#REF!</v>
      </c>
      <c r="M3382" t="e">
        <f>IF(INDEX(SamplingFeatures[Sampling Feature Type],$A3382)&lt;&gt;"Specimen","",
CONCATENATE("  - &amp;SpecimenID",TEXT(SUMPRODUCT(--($M$3:$M3381&lt;&gt;"")),"0000"),
" {","SamplingFeatureID:  *SamplingFeatureID",TEXT($A3382,"0000"),
", SpecimenTypeCV:  ",CHAR(34),INDEX(Specimens[Specimen Type],$A3382),CHAR(34),
", SpecimenMediumCV:  ",INDEX(Specimens[Specimen Medium],$A3382),
", IsFieldSpecimen:  ",CHAR(34),INDEX(Specimens[Is Field Specimen?],$A3382),CHAR(34),"}"))</f>
        <v>#REF!</v>
      </c>
      <c r="N3382" t="e">
        <f>IF(COUNTA(SpatialOffsets[])=0,"", IF(INDEX(SpatialOffsets[Spatial Offset Type],$A3382)="","",
CONCATENATE("  - &amp;SpatialOffsetID",TEXT($A3382,"0000"),
" {","SpatialOffsetTypeCV:  ",CHAR(34),INDEX(SpatialOffsets[Spatial Offset Type],$A3382),CHAR(34),
", Offset1Value:  ",INDEX(SpatialOffsets[Offset 1 Value],$A3382),
", Offset1UnitID:  ",CHAR(34),INDEX(SpatialOffsets[Offset 1 Unit],$A3382),CHAR(34),
", Offset2Value:  ",INDEX(SpatialOffsets[Offset 2 Value],$A3382),
", Offset2UnitID:  ",CHAR(34),INDEX(SpatialOffsets[Offset 2 Unit],$A3382),CHAR(34),
", Offset3Value:  ",INDEX(SpatialOffsets[Offset 3 Value],$A3382),
", Offset3UnitID:  ",CHAR(34),INDEX(SpatialOffsets[Offset 3 Unit],$A3382),CHAR(34),,"}")))</f>
        <v>#REF!</v>
      </c>
      <c r="O3382" t="e">
        <f>IF(COUNTA(RelatedFeatures[])=0,"", IF(INDEX(RelatedFeatures[First Sampling Feature Code],$A3382)="","",
CONCATENATE("  - &amp;RelationID",TEXT($A3382,"0000"),
" {","SamplingFeatureID:  *SamplingFeatureID",TEXT(MATCH(INDEX(RelatedFeatures[First Sampling Feature Code],$A3382),SamplingFeatures[Feature Code],0),"0000"),
", RelationshipTypeCV:  ",CHAR(34),INDEX(RelatedFeatures[Relationship Type],$A3382),CHAR(34),
", RelatedFeatureID: *SamplingFeatureID",TEXT(MATCH(INDEX(RelatedFeatures[Second Sampling Feature Code],$A3382),SamplingFeatures[Feature Code],0),"0000"),
", SpatialOffsetID:  ",IF(INDEX(RelatedFeatures[Offset Number],$A3382)="","",CONCATENATE("*SpatialOffsetID",TEXT(INDEX(RelatedFeatures[Offset Number],$A3382),"0000"))),"}")))</f>
        <v>#REF!</v>
      </c>
      <c r="P3382" t="e">
        <f>IF(INDEX(Methods[Method Type],$A3382)="","",
CONCATENATE("  - &amp;MethodID",TEXT($A3382,"0000"),
" {","MethodTypeCV:  ",CHAR(34),INDEX(Methods[Method Type],$A3382),CHAR(34),
", MethodCode:  ",CHAR(34),INDEX(Methods[Method Code],$A3382),CHAR(34),
", MethodName:  ",CHAR(34),INDEX(Methods[Method Name],$A3382),CHAR(34),
", MethodDescription:  ",CHAR(34),INDEX(Methods[Method Description],$A3382),CHAR(34),
", MethodLink:  ",CHAR(34),INDEX(Methods[Method Link],$A3382),CHAR(34),
", OrganizationID: *OrganizationID",TEXT(MATCH(INDEX(Methods[Organization Name],$A3382),Organizations[Organization Name],0),"0000"),"}"))</f>
        <v>#REF!</v>
      </c>
      <c r="Q3382" t="e">
        <f>IF(INDEX(Variables[Variable Type],$A3382)="","",
CONCATENATE("  - &amp;VariableID",TEXT($A3382,"0000"),
" {","VariableTypeCV:  ",CHAR(34),INDEX(Variables[Variable Type],$A3382),CHAR(34),
", VariableCode:  ",CHAR(34),INDEX(Variables[Variable Code],$A3382),CHAR(34),
", VariableNameCV:  ",CHAR(34),INDEX(Variables[Variable Name],$A3382),CHAR(34),
", VariableDefinition:  ",CHAR(34),INDEX(Variables[Variable Definition],$A3382),CHAR(34),
", SpecciationCV:  ",CHAR(34),INDEX(Variables[Speciation],$A3382),CHAR(34),
", NoDataValue:  ",CHAR(34),INDEX(Variables[No Data Value],$A3382),CHAR(34),"}"))</f>
        <v>#REF!</v>
      </c>
    </row>
    <row r="3383" spans="1:17" x14ac:dyDescent="0.25">
      <c r="A3383">
        <v>3380</v>
      </c>
      <c r="D3383" t="e">
        <f>IF(INDEX(People[First Name],$A3383)="","",
CONCATENATE("  - &amp;PersonID",TEXT($A3383,"0000"),
" {","PersonFirstName:  ",CHAR(34),INDEX(People[First Name],$A3383),CHAR(34),
", PersonMiddleName:  ",CHAR(34),INDEX(People[Middle Name],$A3383),CHAR(34),
", PersonLastName:  ",CHAR(34),INDEX(People[Last Name],$A3383),CHAR(34),"}"))</f>
        <v>#REF!</v>
      </c>
      <c r="E3383" t="e">
        <f>IF(INDEX(Organizations[Organization Type '[CV']],$A3383)="","",
CONCATENATE("  - &amp;OrganizationID",TEXT($A3383,"0000"),
" {","OrganizationTypeCV:  ",CHAR(34),INDEX(Organizations[Organization Type '[CV']],$A3383),CHAR(34),
", OrganizationCode:  ",CHAR(34),INDEX(Organizations[Organization Code],$A3383),CHAR(34),
", OrganizationName:  ",CHAR(34),INDEX(Organizations[Organization Name],$A3383),CHAR(34),
", OrganizationDescription:  ",CHAR(34),INDEX(Organizations[Organization Description],$A3383),CHAR(34),
", OrganizationLink:  ",CHAR(34),INDEX(Organizations[Organization Link],$A3383),CHAR(34),"}"))</f>
        <v>#REF!</v>
      </c>
      <c r="F3383" t="e">
        <f>IF(INDEX(People[First Name],$A3383)="","",
CONCATENATE("  - &amp;AffiliationID",TEXT($A3383,"0000"),
" {PersonID: *PersonID",TEXT($A3383,"0000"),
", OrganizationID: *OrganizationID",TEXT(MATCH(INDEX(People[Organization Name],$A3383),Organizations[Organization Name],0),"0000"),
", IsPrimaryOrganizationContact: , AffiliationStartDate: , AffiliationEndDate: , PrimaryPhone: ",
", PrimaryEmail: ",CHAR(34),INDEX(People[Primary Email],$A3383),CHAR(34),
", PrimaryAddress: ",CHAR(34),INDEX(People[Primary Address],$A3383),CHAR(34),
", PersonLink: }"))</f>
        <v>#REF!</v>
      </c>
      <c r="H3383" t="e">
        <f>IF(COUNTA(CitationInformation)=0,"",IF(INDEX(AuthorList[Author Name],$A3383)="","",
CONCATENATE("  - &amp;AuthorListID",TEXT($A3383,"0000"),
"  {CitationID: *CitationID0001",
", PersonID: *PersonID",TEXT(MATCH(INDEX(AuthorList[Author Name],$A3383),People[Full Name],0),"0000"),
", AuthorOrder: ",INDEX(AuthorList[Author Number],$A3383),"}")))</f>
        <v>#REF!</v>
      </c>
      <c r="K3383" t="e">
        <f>IF(INDEX(SamplingFeatures[Feature Code],$A3383)="","",
CONCATENATE("  - &amp;SamplingFeatureID",TEXT($A3383,"0000"),
" {","SamplingFeatureUUID:  ",CHAR(34),INDEX(SamplingFeatures[Sampling Feature UUID],$A3383),CHAR(34),
", SamplingFeatureTypeCV:  ",CHAR(34),INDEX(SamplingFeatures[Sampling Feature Type],$A3383),CHAR(34),
", SamplingFeatureCode:  ",CHAR(34),INDEX(SamplingFeatures[Feature Code],$A3383),CHAR(34),
", SamplingFeatureName:  ",CHAR(34),INDEX(SamplingFeatures[Feature Name],$A3383),CHAR(34),
", SamplingFeatureDescription:  ",CHAR(34),INDEX(SamplingFeatures[Feature Description],$A3383),CHAR(34),
", SamplingFeatureGeotypeCV:  ",CHAR(34),INDEX(SamplingFeatures[Feature Geo Type],$A3383),CHAR(34),
", FeatureGeometry:  ",CHAR(34),INDEX(SamplingFeatures[Feature Geometry],$A3383),CHAR(34),
", Elevation_m:  ",CHAR(34),INDEX(SamplingFeatures[Elevation_m],$A3383),CHAR(34),
", ElevationDatumCV:  ",CHAR(34),ElevationDatum,CHAR(34),"}"))</f>
        <v>#REF!</v>
      </c>
      <c r="L3383" t="e">
        <f>IF(INDEX(SamplingFeatures[Sampling Feature Type],$A3383)&lt;&gt;"Site","",
CONCATENATE("  - &amp;SiteID",TEXT(SUMPRODUCT(--($L$3:$L3382&lt;&gt;"")),"0000"),
" {","SamplingFeatureID:  *SamplingFeatureID",TEXT($A3383,"0000"),
", SiteTypeCV:  ",CHAR(34),INDEX(Sites[Site Type],$A3383),CHAR(34),
", Latitude:  ",INDEX(Sites[Latitude],$A3383),
", Longitude:  ",INDEX(Sites[Longitude],$A3383),
", SRSName:  ",CHAR(34),LatLonDatum,CHAR(34),"}"))</f>
        <v>#REF!</v>
      </c>
      <c r="M3383" t="e">
        <f>IF(INDEX(SamplingFeatures[Sampling Feature Type],$A3383)&lt;&gt;"Specimen","",
CONCATENATE("  - &amp;SpecimenID",TEXT(SUMPRODUCT(--($M$3:$M3382&lt;&gt;"")),"0000"),
" {","SamplingFeatureID:  *SamplingFeatureID",TEXT($A3383,"0000"),
", SpecimenTypeCV:  ",CHAR(34),INDEX(Specimens[Specimen Type],$A3383),CHAR(34),
", SpecimenMediumCV:  ",INDEX(Specimens[Specimen Medium],$A3383),
", IsFieldSpecimen:  ",CHAR(34),INDEX(Specimens[Is Field Specimen?],$A3383),CHAR(34),"}"))</f>
        <v>#REF!</v>
      </c>
      <c r="N3383" t="e">
        <f>IF(COUNTA(SpatialOffsets[])=0,"", IF(INDEX(SpatialOffsets[Spatial Offset Type],$A3383)="","",
CONCATENATE("  - &amp;SpatialOffsetID",TEXT($A3383,"0000"),
" {","SpatialOffsetTypeCV:  ",CHAR(34),INDEX(SpatialOffsets[Spatial Offset Type],$A3383),CHAR(34),
", Offset1Value:  ",INDEX(SpatialOffsets[Offset 1 Value],$A3383),
", Offset1UnitID:  ",CHAR(34),INDEX(SpatialOffsets[Offset 1 Unit],$A3383),CHAR(34),
", Offset2Value:  ",INDEX(SpatialOffsets[Offset 2 Value],$A3383),
", Offset2UnitID:  ",CHAR(34),INDEX(SpatialOffsets[Offset 2 Unit],$A3383),CHAR(34),
", Offset3Value:  ",INDEX(SpatialOffsets[Offset 3 Value],$A3383),
", Offset3UnitID:  ",CHAR(34),INDEX(SpatialOffsets[Offset 3 Unit],$A3383),CHAR(34),,"}")))</f>
        <v>#REF!</v>
      </c>
      <c r="O3383" t="e">
        <f>IF(COUNTA(RelatedFeatures[])=0,"", IF(INDEX(RelatedFeatures[First Sampling Feature Code],$A3383)="","",
CONCATENATE("  - &amp;RelationID",TEXT($A3383,"0000"),
" {","SamplingFeatureID:  *SamplingFeatureID",TEXT(MATCH(INDEX(RelatedFeatures[First Sampling Feature Code],$A3383),SamplingFeatures[Feature Code],0),"0000"),
", RelationshipTypeCV:  ",CHAR(34),INDEX(RelatedFeatures[Relationship Type],$A3383),CHAR(34),
", RelatedFeatureID: *SamplingFeatureID",TEXT(MATCH(INDEX(RelatedFeatures[Second Sampling Feature Code],$A3383),SamplingFeatures[Feature Code],0),"0000"),
", SpatialOffsetID:  ",IF(INDEX(RelatedFeatures[Offset Number],$A3383)="","",CONCATENATE("*SpatialOffsetID",TEXT(INDEX(RelatedFeatures[Offset Number],$A3383),"0000"))),"}")))</f>
        <v>#REF!</v>
      </c>
      <c r="P3383" t="e">
        <f>IF(INDEX(Methods[Method Type],$A3383)="","",
CONCATENATE("  - &amp;MethodID",TEXT($A3383,"0000"),
" {","MethodTypeCV:  ",CHAR(34),INDEX(Methods[Method Type],$A3383),CHAR(34),
", MethodCode:  ",CHAR(34),INDEX(Methods[Method Code],$A3383),CHAR(34),
", MethodName:  ",CHAR(34),INDEX(Methods[Method Name],$A3383),CHAR(34),
", MethodDescription:  ",CHAR(34),INDEX(Methods[Method Description],$A3383),CHAR(34),
", MethodLink:  ",CHAR(34),INDEX(Methods[Method Link],$A3383),CHAR(34),
", OrganizationID: *OrganizationID",TEXT(MATCH(INDEX(Methods[Organization Name],$A3383),Organizations[Organization Name],0),"0000"),"}"))</f>
        <v>#REF!</v>
      </c>
      <c r="Q3383" t="e">
        <f>IF(INDEX(Variables[Variable Type],$A3383)="","",
CONCATENATE("  - &amp;VariableID",TEXT($A3383,"0000"),
" {","VariableTypeCV:  ",CHAR(34),INDEX(Variables[Variable Type],$A3383),CHAR(34),
", VariableCode:  ",CHAR(34),INDEX(Variables[Variable Code],$A3383),CHAR(34),
", VariableNameCV:  ",CHAR(34),INDEX(Variables[Variable Name],$A3383),CHAR(34),
", VariableDefinition:  ",CHAR(34),INDEX(Variables[Variable Definition],$A3383),CHAR(34),
", SpecciationCV:  ",CHAR(34),INDEX(Variables[Speciation],$A3383),CHAR(34),
", NoDataValue:  ",CHAR(34),INDEX(Variables[No Data Value],$A3383),CHAR(34),"}"))</f>
        <v>#REF!</v>
      </c>
    </row>
    <row r="3384" spans="1:17" x14ac:dyDescent="0.25">
      <c r="A3384">
        <v>3381</v>
      </c>
      <c r="D3384" t="e">
        <f>IF(INDEX(People[First Name],$A3384)="","",
CONCATENATE("  - &amp;PersonID",TEXT($A3384,"0000"),
" {","PersonFirstName:  ",CHAR(34),INDEX(People[First Name],$A3384),CHAR(34),
", PersonMiddleName:  ",CHAR(34),INDEX(People[Middle Name],$A3384),CHAR(34),
", PersonLastName:  ",CHAR(34),INDEX(People[Last Name],$A3384),CHAR(34),"}"))</f>
        <v>#REF!</v>
      </c>
      <c r="E3384" t="e">
        <f>IF(INDEX(Organizations[Organization Type '[CV']],$A3384)="","",
CONCATENATE("  - &amp;OrganizationID",TEXT($A3384,"0000"),
" {","OrganizationTypeCV:  ",CHAR(34),INDEX(Organizations[Organization Type '[CV']],$A3384),CHAR(34),
", OrganizationCode:  ",CHAR(34),INDEX(Organizations[Organization Code],$A3384),CHAR(34),
", OrganizationName:  ",CHAR(34),INDEX(Organizations[Organization Name],$A3384),CHAR(34),
", OrganizationDescription:  ",CHAR(34),INDEX(Organizations[Organization Description],$A3384),CHAR(34),
", OrganizationLink:  ",CHAR(34),INDEX(Organizations[Organization Link],$A3384),CHAR(34),"}"))</f>
        <v>#REF!</v>
      </c>
      <c r="F3384" t="e">
        <f>IF(INDEX(People[First Name],$A3384)="","",
CONCATENATE("  - &amp;AffiliationID",TEXT($A3384,"0000"),
" {PersonID: *PersonID",TEXT($A3384,"0000"),
", OrganizationID: *OrganizationID",TEXT(MATCH(INDEX(People[Organization Name],$A3384),Organizations[Organization Name],0),"0000"),
", IsPrimaryOrganizationContact: , AffiliationStartDate: , AffiliationEndDate: , PrimaryPhone: ",
", PrimaryEmail: ",CHAR(34),INDEX(People[Primary Email],$A3384),CHAR(34),
", PrimaryAddress: ",CHAR(34),INDEX(People[Primary Address],$A3384),CHAR(34),
", PersonLink: }"))</f>
        <v>#REF!</v>
      </c>
      <c r="H3384" t="e">
        <f>IF(COUNTA(CitationInformation)=0,"",IF(INDEX(AuthorList[Author Name],$A3384)="","",
CONCATENATE("  - &amp;AuthorListID",TEXT($A3384,"0000"),
"  {CitationID: *CitationID0001",
", PersonID: *PersonID",TEXT(MATCH(INDEX(AuthorList[Author Name],$A3384),People[Full Name],0),"0000"),
", AuthorOrder: ",INDEX(AuthorList[Author Number],$A3384),"}")))</f>
        <v>#REF!</v>
      </c>
      <c r="K3384" t="e">
        <f>IF(INDEX(SamplingFeatures[Feature Code],$A3384)="","",
CONCATENATE("  - &amp;SamplingFeatureID",TEXT($A3384,"0000"),
" {","SamplingFeatureUUID:  ",CHAR(34),INDEX(SamplingFeatures[Sampling Feature UUID],$A3384),CHAR(34),
", SamplingFeatureTypeCV:  ",CHAR(34),INDEX(SamplingFeatures[Sampling Feature Type],$A3384),CHAR(34),
", SamplingFeatureCode:  ",CHAR(34),INDEX(SamplingFeatures[Feature Code],$A3384),CHAR(34),
", SamplingFeatureName:  ",CHAR(34),INDEX(SamplingFeatures[Feature Name],$A3384),CHAR(34),
", SamplingFeatureDescription:  ",CHAR(34),INDEX(SamplingFeatures[Feature Description],$A3384),CHAR(34),
", SamplingFeatureGeotypeCV:  ",CHAR(34),INDEX(SamplingFeatures[Feature Geo Type],$A3384),CHAR(34),
", FeatureGeometry:  ",CHAR(34),INDEX(SamplingFeatures[Feature Geometry],$A3384),CHAR(34),
", Elevation_m:  ",CHAR(34),INDEX(SamplingFeatures[Elevation_m],$A3384),CHAR(34),
", ElevationDatumCV:  ",CHAR(34),ElevationDatum,CHAR(34),"}"))</f>
        <v>#REF!</v>
      </c>
      <c r="L3384" t="e">
        <f>IF(INDEX(SamplingFeatures[Sampling Feature Type],$A3384)&lt;&gt;"Site","",
CONCATENATE("  - &amp;SiteID",TEXT(SUMPRODUCT(--($L$3:$L3383&lt;&gt;"")),"0000"),
" {","SamplingFeatureID:  *SamplingFeatureID",TEXT($A3384,"0000"),
", SiteTypeCV:  ",CHAR(34),INDEX(Sites[Site Type],$A3384),CHAR(34),
", Latitude:  ",INDEX(Sites[Latitude],$A3384),
", Longitude:  ",INDEX(Sites[Longitude],$A3384),
", SRSName:  ",CHAR(34),LatLonDatum,CHAR(34),"}"))</f>
        <v>#REF!</v>
      </c>
      <c r="M3384" t="e">
        <f>IF(INDEX(SamplingFeatures[Sampling Feature Type],$A3384)&lt;&gt;"Specimen","",
CONCATENATE("  - &amp;SpecimenID",TEXT(SUMPRODUCT(--($M$3:$M3383&lt;&gt;"")),"0000"),
" {","SamplingFeatureID:  *SamplingFeatureID",TEXT($A3384,"0000"),
", SpecimenTypeCV:  ",CHAR(34),INDEX(Specimens[Specimen Type],$A3384),CHAR(34),
", SpecimenMediumCV:  ",INDEX(Specimens[Specimen Medium],$A3384),
", IsFieldSpecimen:  ",CHAR(34),INDEX(Specimens[Is Field Specimen?],$A3384),CHAR(34),"}"))</f>
        <v>#REF!</v>
      </c>
      <c r="N3384" t="e">
        <f>IF(COUNTA(SpatialOffsets[])=0,"", IF(INDEX(SpatialOffsets[Spatial Offset Type],$A3384)="","",
CONCATENATE("  - &amp;SpatialOffsetID",TEXT($A3384,"0000"),
" {","SpatialOffsetTypeCV:  ",CHAR(34),INDEX(SpatialOffsets[Spatial Offset Type],$A3384),CHAR(34),
", Offset1Value:  ",INDEX(SpatialOffsets[Offset 1 Value],$A3384),
", Offset1UnitID:  ",CHAR(34),INDEX(SpatialOffsets[Offset 1 Unit],$A3384),CHAR(34),
", Offset2Value:  ",INDEX(SpatialOffsets[Offset 2 Value],$A3384),
", Offset2UnitID:  ",CHAR(34),INDEX(SpatialOffsets[Offset 2 Unit],$A3384),CHAR(34),
", Offset3Value:  ",INDEX(SpatialOffsets[Offset 3 Value],$A3384),
", Offset3UnitID:  ",CHAR(34),INDEX(SpatialOffsets[Offset 3 Unit],$A3384),CHAR(34),,"}")))</f>
        <v>#REF!</v>
      </c>
      <c r="O3384" t="e">
        <f>IF(COUNTA(RelatedFeatures[])=0,"", IF(INDEX(RelatedFeatures[First Sampling Feature Code],$A3384)="","",
CONCATENATE("  - &amp;RelationID",TEXT($A3384,"0000"),
" {","SamplingFeatureID:  *SamplingFeatureID",TEXT(MATCH(INDEX(RelatedFeatures[First Sampling Feature Code],$A3384),SamplingFeatures[Feature Code],0),"0000"),
", RelationshipTypeCV:  ",CHAR(34),INDEX(RelatedFeatures[Relationship Type],$A3384),CHAR(34),
", RelatedFeatureID: *SamplingFeatureID",TEXT(MATCH(INDEX(RelatedFeatures[Second Sampling Feature Code],$A3384),SamplingFeatures[Feature Code],0),"0000"),
", SpatialOffsetID:  ",IF(INDEX(RelatedFeatures[Offset Number],$A3384)="","",CONCATENATE("*SpatialOffsetID",TEXT(INDEX(RelatedFeatures[Offset Number],$A3384),"0000"))),"}")))</f>
        <v>#REF!</v>
      </c>
      <c r="P3384" t="e">
        <f>IF(INDEX(Methods[Method Type],$A3384)="","",
CONCATENATE("  - &amp;MethodID",TEXT($A3384,"0000"),
" {","MethodTypeCV:  ",CHAR(34),INDEX(Methods[Method Type],$A3384),CHAR(34),
", MethodCode:  ",CHAR(34),INDEX(Methods[Method Code],$A3384),CHAR(34),
", MethodName:  ",CHAR(34),INDEX(Methods[Method Name],$A3384),CHAR(34),
", MethodDescription:  ",CHAR(34),INDEX(Methods[Method Description],$A3384),CHAR(34),
", MethodLink:  ",CHAR(34),INDEX(Methods[Method Link],$A3384),CHAR(34),
", OrganizationID: *OrganizationID",TEXT(MATCH(INDEX(Methods[Organization Name],$A3384),Organizations[Organization Name],0),"0000"),"}"))</f>
        <v>#REF!</v>
      </c>
      <c r="Q3384" t="e">
        <f>IF(INDEX(Variables[Variable Type],$A3384)="","",
CONCATENATE("  - &amp;VariableID",TEXT($A3384,"0000"),
" {","VariableTypeCV:  ",CHAR(34),INDEX(Variables[Variable Type],$A3384),CHAR(34),
", VariableCode:  ",CHAR(34),INDEX(Variables[Variable Code],$A3384),CHAR(34),
", VariableNameCV:  ",CHAR(34),INDEX(Variables[Variable Name],$A3384),CHAR(34),
", VariableDefinition:  ",CHAR(34),INDEX(Variables[Variable Definition],$A3384),CHAR(34),
", SpecciationCV:  ",CHAR(34),INDEX(Variables[Speciation],$A3384),CHAR(34),
", NoDataValue:  ",CHAR(34),INDEX(Variables[No Data Value],$A3384),CHAR(34),"}"))</f>
        <v>#REF!</v>
      </c>
    </row>
    <row r="3385" spans="1:17" x14ac:dyDescent="0.25">
      <c r="A3385">
        <v>3382</v>
      </c>
      <c r="D3385" t="e">
        <f>IF(INDEX(People[First Name],$A3385)="","",
CONCATENATE("  - &amp;PersonID",TEXT($A3385,"0000"),
" {","PersonFirstName:  ",CHAR(34),INDEX(People[First Name],$A3385),CHAR(34),
", PersonMiddleName:  ",CHAR(34),INDEX(People[Middle Name],$A3385),CHAR(34),
", PersonLastName:  ",CHAR(34),INDEX(People[Last Name],$A3385),CHAR(34),"}"))</f>
        <v>#REF!</v>
      </c>
      <c r="E3385" t="e">
        <f>IF(INDEX(Organizations[Organization Type '[CV']],$A3385)="","",
CONCATENATE("  - &amp;OrganizationID",TEXT($A3385,"0000"),
" {","OrganizationTypeCV:  ",CHAR(34),INDEX(Organizations[Organization Type '[CV']],$A3385),CHAR(34),
", OrganizationCode:  ",CHAR(34),INDEX(Organizations[Organization Code],$A3385),CHAR(34),
", OrganizationName:  ",CHAR(34),INDEX(Organizations[Organization Name],$A3385),CHAR(34),
", OrganizationDescription:  ",CHAR(34),INDEX(Organizations[Organization Description],$A3385),CHAR(34),
", OrganizationLink:  ",CHAR(34),INDEX(Organizations[Organization Link],$A3385),CHAR(34),"}"))</f>
        <v>#REF!</v>
      </c>
      <c r="F3385" t="e">
        <f>IF(INDEX(People[First Name],$A3385)="","",
CONCATENATE("  - &amp;AffiliationID",TEXT($A3385,"0000"),
" {PersonID: *PersonID",TEXT($A3385,"0000"),
", OrganizationID: *OrganizationID",TEXT(MATCH(INDEX(People[Organization Name],$A3385),Organizations[Organization Name],0),"0000"),
", IsPrimaryOrganizationContact: , AffiliationStartDate: , AffiliationEndDate: , PrimaryPhone: ",
", PrimaryEmail: ",CHAR(34),INDEX(People[Primary Email],$A3385),CHAR(34),
", PrimaryAddress: ",CHAR(34),INDEX(People[Primary Address],$A3385),CHAR(34),
", PersonLink: }"))</f>
        <v>#REF!</v>
      </c>
      <c r="H3385" t="e">
        <f>IF(COUNTA(CitationInformation)=0,"",IF(INDEX(AuthorList[Author Name],$A3385)="","",
CONCATENATE("  - &amp;AuthorListID",TEXT($A3385,"0000"),
"  {CitationID: *CitationID0001",
", PersonID: *PersonID",TEXT(MATCH(INDEX(AuthorList[Author Name],$A3385),People[Full Name],0),"0000"),
", AuthorOrder: ",INDEX(AuthorList[Author Number],$A3385),"}")))</f>
        <v>#REF!</v>
      </c>
      <c r="K3385" t="e">
        <f>IF(INDEX(SamplingFeatures[Feature Code],$A3385)="","",
CONCATENATE("  - &amp;SamplingFeatureID",TEXT($A3385,"0000"),
" {","SamplingFeatureUUID:  ",CHAR(34),INDEX(SamplingFeatures[Sampling Feature UUID],$A3385),CHAR(34),
", SamplingFeatureTypeCV:  ",CHAR(34),INDEX(SamplingFeatures[Sampling Feature Type],$A3385),CHAR(34),
", SamplingFeatureCode:  ",CHAR(34),INDEX(SamplingFeatures[Feature Code],$A3385),CHAR(34),
", SamplingFeatureName:  ",CHAR(34),INDEX(SamplingFeatures[Feature Name],$A3385),CHAR(34),
", SamplingFeatureDescription:  ",CHAR(34),INDEX(SamplingFeatures[Feature Description],$A3385),CHAR(34),
", SamplingFeatureGeotypeCV:  ",CHAR(34),INDEX(SamplingFeatures[Feature Geo Type],$A3385),CHAR(34),
", FeatureGeometry:  ",CHAR(34),INDEX(SamplingFeatures[Feature Geometry],$A3385),CHAR(34),
", Elevation_m:  ",CHAR(34),INDEX(SamplingFeatures[Elevation_m],$A3385),CHAR(34),
", ElevationDatumCV:  ",CHAR(34),ElevationDatum,CHAR(34),"}"))</f>
        <v>#REF!</v>
      </c>
      <c r="L3385" t="e">
        <f>IF(INDEX(SamplingFeatures[Sampling Feature Type],$A3385)&lt;&gt;"Site","",
CONCATENATE("  - &amp;SiteID",TEXT(SUMPRODUCT(--($L$3:$L3384&lt;&gt;"")),"0000"),
" {","SamplingFeatureID:  *SamplingFeatureID",TEXT($A3385,"0000"),
", SiteTypeCV:  ",CHAR(34),INDEX(Sites[Site Type],$A3385),CHAR(34),
", Latitude:  ",INDEX(Sites[Latitude],$A3385),
", Longitude:  ",INDEX(Sites[Longitude],$A3385),
", SRSName:  ",CHAR(34),LatLonDatum,CHAR(34),"}"))</f>
        <v>#REF!</v>
      </c>
      <c r="M3385" t="e">
        <f>IF(INDEX(SamplingFeatures[Sampling Feature Type],$A3385)&lt;&gt;"Specimen","",
CONCATENATE("  - &amp;SpecimenID",TEXT(SUMPRODUCT(--($M$3:$M3384&lt;&gt;"")),"0000"),
" {","SamplingFeatureID:  *SamplingFeatureID",TEXT($A3385,"0000"),
", SpecimenTypeCV:  ",CHAR(34),INDEX(Specimens[Specimen Type],$A3385),CHAR(34),
", SpecimenMediumCV:  ",INDEX(Specimens[Specimen Medium],$A3385),
", IsFieldSpecimen:  ",CHAR(34),INDEX(Specimens[Is Field Specimen?],$A3385),CHAR(34),"}"))</f>
        <v>#REF!</v>
      </c>
      <c r="N3385" t="e">
        <f>IF(COUNTA(SpatialOffsets[])=0,"", IF(INDEX(SpatialOffsets[Spatial Offset Type],$A3385)="","",
CONCATENATE("  - &amp;SpatialOffsetID",TEXT($A3385,"0000"),
" {","SpatialOffsetTypeCV:  ",CHAR(34),INDEX(SpatialOffsets[Spatial Offset Type],$A3385),CHAR(34),
", Offset1Value:  ",INDEX(SpatialOffsets[Offset 1 Value],$A3385),
", Offset1UnitID:  ",CHAR(34),INDEX(SpatialOffsets[Offset 1 Unit],$A3385),CHAR(34),
", Offset2Value:  ",INDEX(SpatialOffsets[Offset 2 Value],$A3385),
", Offset2UnitID:  ",CHAR(34),INDEX(SpatialOffsets[Offset 2 Unit],$A3385),CHAR(34),
", Offset3Value:  ",INDEX(SpatialOffsets[Offset 3 Value],$A3385),
", Offset3UnitID:  ",CHAR(34),INDEX(SpatialOffsets[Offset 3 Unit],$A3385),CHAR(34),,"}")))</f>
        <v>#REF!</v>
      </c>
      <c r="O3385" t="e">
        <f>IF(COUNTA(RelatedFeatures[])=0,"", IF(INDEX(RelatedFeatures[First Sampling Feature Code],$A3385)="","",
CONCATENATE("  - &amp;RelationID",TEXT($A3385,"0000"),
" {","SamplingFeatureID:  *SamplingFeatureID",TEXT(MATCH(INDEX(RelatedFeatures[First Sampling Feature Code],$A3385),SamplingFeatures[Feature Code],0),"0000"),
", RelationshipTypeCV:  ",CHAR(34),INDEX(RelatedFeatures[Relationship Type],$A3385),CHAR(34),
", RelatedFeatureID: *SamplingFeatureID",TEXT(MATCH(INDEX(RelatedFeatures[Second Sampling Feature Code],$A3385),SamplingFeatures[Feature Code],0),"0000"),
", SpatialOffsetID:  ",IF(INDEX(RelatedFeatures[Offset Number],$A3385)="","",CONCATENATE("*SpatialOffsetID",TEXT(INDEX(RelatedFeatures[Offset Number],$A3385),"0000"))),"}")))</f>
        <v>#REF!</v>
      </c>
      <c r="P3385" t="e">
        <f>IF(INDEX(Methods[Method Type],$A3385)="","",
CONCATENATE("  - &amp;MethodID",TEXT($A3385,"0000"),
" {","MethodTypeCV:  ",CHAR(34),INDEX(Methods[Method Type],$A3385),CHAR(34),
", MethodCode:  ",CHAR(34),INDEX(Methods[Method Code],$A3385),CHAR(34),
", MethodName:  ",CHAR(34),INDEX(Methods[Method Name],$A3385),CHAR(34),
", MethodDescription:  ",CHAR(34),INDEX(Methods[Method Description],$A3385),CHAR(34),
", MethodLink:  ",CHAR(34),INDEX(Methods[Method Link],$A3385),CHAR(34),
", OrganizationID: *OrganizationID",TEXT(MATCH(INDEX(Methods[Organization Name],$A3385),Organizations[Organization Name],0),"0000"),"}"))</f>
        <v>#REF!</v>
      </c>
      <c r="Q3385" t="e">
        <f>IF(INDEX(Variables[Variable Type],$A3385)="","",
CONCATENATE("  - &amp;VariableID",TEXT($A3385,"0000"),
" {","VariableTypeCV:  ",CHAR(34),INDEX(Variables[Variable Type],$A3385),CHAR(34),
", VariableCode:  ",CHAR(34),INDEX(Variables[Variable Code],$A3385),CHAR(34),
", VariableNameCV:  ",CHAR(34),INDEX(Variables[Variable Name],$A3385),CHAR(34),
", VariableDefinition:  ",CHAR(34),INDEX(Variables[Variable Definition],$A3385),CHAR(34),
", SpecciationCV:  ",CHAR(34),INDEX(Variables[Speciation],$A3385),CHAR(34),
", NoDataValue:  ",CHAR(34),INDEX(Variables[No Data Value],$A3385),CHAR(34),"}"))</f>
        <v>#REF!</v>
      </c>
    </row>
    <row r="3386" spans="1:17" x14ac:dyDescent="0.25">
      <c r="A3386">
        <v>3383</v>
      </c>
      <c r="D3386" t="e">
        <f>IF(INDEX(People[First Name],$A3386)="","",
CONCATENATE("  - &amp;PersonID",TEXT($A3386,"0000"),
" {","PersonFirstName:  ",CHAR(34),INDEX(People[First Name],$A3386),CHAR(34),
", PersonMiddleName:  ",CHAR(34),INDEX(People[Middle Name],$A3386),CHAR(34),
", PersonLastName:  ",CHAR(34),INDEX(People[Last Name],$A3386),CHAR(34),"}"))</f>
        <v>#REF!</v>
      </c>
      <c r="E3386" t="e">
        <f>IF(INDEX(Organizations[Organization Type '[CV']],$A3386)="","",
CONCATENATE("  - &amp;OrganizationID",TEXT($A3386,"0000"),
" {","OrganizationTypeCV:  ",CHAR(34),INDEX(Organizations[Organization Type '[CV']],$A3386),CHAR(34),
", OrganizationCode:  ",CHAR(34),INDEX(Organizations[Organization Code],$A3386),CHAR(34),
", OrganizationName:  ",CHAR(34),INDEX(Organizations[Organization Name],$A3386),CHAR(34),
", OrganizationDescription:  ",CHAR(34),INDEX(Organizations[Organization Description],$A3386),CHAR(34),
", OrganizationLink:  ",CHAR(34),INDEX(Organizations[Organization Link],$A3386),CHAR(34),"}"))</f>
        <v>#REF!</v>
      </c>
      <c r="F3386" t="e">
        <f>IF(INDEX(People[First Name],$A3386)="","",
CONCATENATE("  - &amp;AffiliationID",TEXT($A3386,"0000"),
" {PersonID: *PersonID",TEXT($A3386,"0000"),
", OrganizationID: *OrganizationID",TEXT(MATCH(INDEX(People[Organization Name],$A3386),Organizations[Organization Name],0),"0000"),
", IsPrimaryOrganizationContact: , AffiliationStartDate: , AffiliationEndDate: , PrimaryPhone: ",
", PrimaryEmail: ",CHAR(34),INDEX(People[Primary Email],$A3386),CHAR(34),
", PrimaryAddress: ",CHAR(34),INDEX(People[Primary Address],$A3386),CHAR(34),
", PersonLink: }"))</f>
        <v>#REF!</v>
      </c>
      <c r="H3386" t="e">
        <f>IF(COUNTA(CitationInformation)=0,"",IF(INDEX(AuthorList[Author Name],$A3386)="","",
CONCATENATE("  - &amp;AuthorListID",TEXT($A3386,"0000"),
"  {CitationID: *CitationID0001",
", PersonID: *PersonID",TEXT(MATCH(INDEX(AuthorList[Author Name],$A3386),People[Full Name],0),"0000"),
", AuthorOrder: ",INDEX(AuthorList[Author Number],$A3386),"}")))</f>
        <v>#REF!</v>
      </c>
      <c r="K3386" t="e">
        <f>IF(INDEX(SamplingFeatures[Feature Code],$A3386)="","",
CONCATENATE("  - &amp;SamplingFeatureID",TEXT($A3386,"0000"),
" {","SamplingFeatureUUID:  ",CHAR(34),INDEX(SamplingFeatures[Sampling Feature UUID],$A3386),CHAR(34),
", SamplingFeatureTypeCV:  ",CHAR(34),INDEX(SamplingFeatures[Sampling Feature Type],$A3386),CHAR(34),
", SamplingFeatureCode:  ",CHAR(34),INDEX(SamplingFeatures[Feature Code],$A3386),CHAR(34),
", SamplingFeatureName:  ",CHAR(34),INDEX(SamplingFeatures[Feature Name],$A3386),CHAR(34),
", SamplingFeatureDescription:  ",CHAR(34),INDEX(SamplingFeatures[Feature Description],$A3386),CHAR(34),
", SamplingFeatureGeotypeCV:  ",CHAR(34),INDEX(SamplingFeatures[Feature Geo Type],$A3386),CHAR(34),
", FeatureGeometry:  ",CHAR(34),INDEX(SamplingFeatures[Feature Geometry],$A3386),CHAR(34),
", Elevation_m:  ",CHAR(34),INDEX(SamplingFeatures[Elevation_m],$A3386),CHAR(34),
", ElevationDatumCV:  ",CHAR(34),ElevationDatum,CHAR(34),"}"))</f>
        <v>#REF!</v>
      </c>
      <c r="L3386" t="e">
        <f>IF(INDEX(SamplingFeatures[Sampling Feature Type],$A3386)&lt;&gt;"Site","",
CONCATENATE("  - &amp;SiteID",TEXT(SUMPRODUCT(--($L$3:$L3385&lt;&gt;"")),"0000"),
" {","SamplingFeatureID:  *SamplingFeatureID",TEXT($A3386,"0000"),
", SiteTypeCV:  ",CHAR(34),INDEX(Sites[Site Type],$A3386),CHAR(34),
", Latitude:  ",INDEX(Sites[Latitude],$A3386),
", Longitude:  ",INDEX(Sites[Longitude],$A3386),
", SRSName:  ",CHAR(34),LatLonDatum,CHAR(34),"}"))</f>
        <v>#REF!</v>
      </c>
      <c r="M3386" t="e">
        <f>IF(INDEX(SamplingFeatures[Sampling Feature Type],$A3386)&lt;&gt;"Specimen","",
CONCATENATE("  - &amp;SpecimenID",TEXT(SUMPRODUCT(--($M$3:$M3385&lt;&gt;"")),"0000"),
" {","SamplingFeatureID:  *SamplingFeatureID",TEXT($A3386,"0000"),
", SpecimenTypeCV:  ",CHAR(34),INDEX(Specimens[Specimen Type],$A3386),CHAR(34),
", SpecimenMediumCV:  ",INDEX(Specimens[Specimen Medium],$A3386),
", IsFieldSpecimen:  ",CHAR(34),INDEX(Specimens[Is Field Specimen?],$A3386),CHAR(34),"}"))</f>
        <v>#REF!</v>
      </c>
      <c r="N3386" t="e">
        <f>IF(COUNTA(SpatialOffsets[])=0,"", IF(INDEX(SpatialOffsets[Spatial Offset Type],$A3386)="","",
CONCATENATE("  - &amp;SpatialOffsetID",TEXT($A3386,"0000"),
" {","SpatialOffsetTypeCV:  ",CHAR(34),INDEX(SpatialOffsets[Spatial Offset Type],$A3386),CHAR(34),
", Offset1Value:  ",INDEX(SpatialOffsets[Offset 1 Value],$A3386),
", Offset1UnitID:  ",CHAR(34),INDEX(SpatialOffsets[Offset 1 Unit],$A3386),CHAR(34),
", Offset2Value:  ",INDEX(SpatialOffsets[Offset 2 Value],$A3386),
", Offset2UnitID:  ",CHAR(34),INDEX(SpatialOffsets[Offset 2 Unit],$A3386),CHAR(34),
", Offset3Value:  ",INDEX(SpatialOffsets[Offset 3 Value],$A3386),
", Offset3UnitID:  ",CHAR(34),INDEX(SpatialOffsets[Offset 3 Unit],$A3386),CHAR(34),,"}")))</f>
        <v>#REF!</v>
      </c>
      <c r="O3386" t="e">
        <f>IF(COUNTA(RelatedFeatures[])=0,"", IF(INDEX(RelatedFeatures[First Sampling Feature Code],$A3386)="","",
CONCATENATE("  - &amp;RelationID",TEXT($A3386,"0000"),
" {","SamplingFeatureID:  *SamplingFeatureID",TEXT(MATCH(INDEX(RelatedFeatures[First Sampling Feature Code],$A3386),SamplingFeatures[Feature Code],0),"0000"),
", RelationshipTypeCV:  ",CHAR(34),INDEX(RelatedFeatures[Relationship Type],$A3386),CHAR(34),
", RelatedFeatureID: *SamplingFeatureID",TEXT(MATCH(INDEX(RelatedFeatures[Second Sampling Feature Code],$A3386),SamplingFeatures[Feature Code],0),"0000"),
", SpatialOffsetID:  ",IF(INDEX(RelatedFeatures[Offset Number],$A3386)="","",CONCATENATE("*SpatialOffsetID",TEXT(INDEX(RelatedFeatures[Offset Number],$A3386),"0000"))),"}")))</f>
        <v>#REF!</v>
      </c>
      <c r="P3386" t="e">
        <f>IF(INDEX(Methods[Method Type],$A3386)="","",
CONCATENATE("  - &amp;MethodID",TEXT($A3386,"0000"),
" {","MethodTypeCV:  ",CHAR(34),INDEX(Methods[Method Type],$A3386),CHAR(34),
", MethodCode:  ",CHAR(34),INDEX(Methods[Method Code],$A3386),CHAR(34),
", MethodName:  ",CHAR(34),INDEX(Methods[Method Name],$A3386),CHAR(34),
", MethodDescription:  ",CHAR(34),INDEX(Methods[Method Description],$A3386),CHAR(34),
", MethodLink:  ",CHAR(34),INDEX(Methods[Method Link],$A3386),CHAR(34),
", OrganizationID: *OrganizationID",TEXT(MATCH(INDEX(Methods[Organization Name],$A3386),Organizations[Organization Name],0),"0000"),"}"))</f>
        <v>#REF!</v>
      </c>
      <c r="Q3386" t="e">
        <f>IF(INDEX(Variables[Variable Type],$A3386)="","",
CONCATENATE("  - &amp;VariableID",TEXT($A3386,"0000"),
" {","VariableTypeCV:  ",CHAR(34),INDEX(Variables[Variable Type],$A3386),CHAR(34),
", VariableCode:  ",CHAR(34),INDEX(Variables[Variable Code],$A3386),CHAR(34),
", VariableNameCV:  ",CHAR(34),INDEX(Variables[Variable Name],$A3386),CHAR(34),
", VariableDefinition:  ",CHAR(34),INDEX(Variables[Variable Definition],$A3386),CHAR(34),
", SpecciationCV:  ",CHAR(34),INDEX(Variables[Speciation],$A3386),CHAR(34),
", NoDataValue:  ",CHAR(34),INDEX(Variables[No Data Value],$A3386),CHAR(34),"}"))</f>
        <v>#REF!</v>
      </c>
    </row>
    <row r="3387" spans="1:17" x14ac:dyDescent="0.25">
      <c r="A3387">
        <v>3384</v>
      </c>
      <c r="D3387" t="e">
        <f>IF(INDEX(People[First Name],$A3387)="","",
CONCATENATE("  - &amp;PersonID",TEXT($A3387,"0000"),
" {","PersonFirstName:  ",CHAR(34),INDEX(People[First Name],$A3387),CHAR(34),
", PersonMiddleName:  ",CHAR(34),INDEX(People[Middle Name],$A3387),CHAR(34),
", PersonLastName:  ",CHAR(34),INDEX(People[Last Name],$A3387),CHAR(34),"}"))</f>
        <v>#REF!</v>
      </c>
      <c r="E3387" t="e">
        <f>IF(INDEX(Organizations[Organization Type '[CV']],$A3387)="","",
CONCATENATE("  - &amp;OrganizationID",TEXT($A3387,"0000"),
" {","OrganizationTypeCV:  ",CHAR(34),INDEX(Organizations[Organization Type '[CV']],$A3387),CHAR(34),
", OrganizationCode:  ",CHAR(34),INDEX(Organizations[Organization Code],$A3387),CHAR(34),
", OrganizationName:  ",CHAR(34),INDEX(Organizations[Organization Name],$A3387),CHAR(34),
", OrganizationDescription:  ",CHAR(34),INDEX(Organizations[Organization Description],$A3387),CHAR(34),
", OrganizationLink:  ",CHAR(34),INDEX(Organizations[Organization Link],$A3387),CHAR(34),"}"))</f>
        <v>#REF!</v>
      </c>
      <c r="F3387" t="e">
        <f>IF(INDEX(People[First Name],$A3387)="","",
CONCATENATE("  - &amp;AffiliationID",TEXT($A3387,"0000"),
" {PersonID: *PersonID",TEXT($A3387,"0000"),
", OrganizationID: *OrganizationID",TEXT(MATCH(INDEX(People[Organization Name],$A3387),Organizations[Organization Name],0),"0000"),
", IsPrimaryOrganizationContact: , AffiliationStartDate: , AffiliationEndDate: , PrimaryPhone: ",
", PrimaryEmail: ",CHAR(34),INDEX(People[Primary Email],$A3387),CHAR(34),
", PrimaryAddress: ",CHAR(34),INDEX(People[Primary Address],$A3387),CHAR(34),
", PersonLink: }"))</f>
        <v>#REF!</v>
      </c>
      <c r="H3387" t="e">
        <f>IF(COUNTA(CitationInformation)=0,"",IF(INDEX(AuthorList[Author Name],$A3387)="","",
CONCATENATE("  - &amp;AuthorListID",TEXT($A3387,"0000"),
"  {CitationID: *CitationID0001",
", PersonID: *PersonID",TEXT(MATCH(INDEX(AuthorList[Author Name],$A3387),People[Full Name],0),"0000"),
", AuthorOrder: ",INDEX(AuthorList[Author Number],$A3387),"}")))</f>
        <v>#REF!</v>
      </c>
      <c r="K3387" t="e">
        <f>IF(INDEX(SamplingFeatures[Feature Code],$A3387)="","",
CONCATENATE("  - &amp;SamplingFeatureID",TEXT($A3387,"0000"),
" {","SamplingFeatureUUID:  ",CHAR(34),INDEX(SamplingFeatures[Sampling Feature UUID],$A3387),CHAR(34),
", SamplingFeatureTypeCV:  ",CHAR(34),INDEX(SamplingFeatures[Sampling Feature Type],$A3387),CHAR(34),
", SamplingFeatureCode:  ",CHAR(34),INDEX(SamplingFeatures[Feature Code],$A3387),CHAR(34),
", SamplingFeatureName:  ",CHAR(34),INDEX(SamplingFeatures[Feature Name],$A3387),CHAR(34),
", SamplingFeatureDescription:  ",CHAR(34),INDEX(SamplingFeatures[Feature Description],$A3387),CHAR(34),
", SamplingFeatureGeotypeCV:  ",CHAR(34),INDEX(SamplingFeatures[Feature Geo Type],$A3387),CHAR(34),
", FeatureGeometry:  ",CHAR(34),INDEX(SamplingFeatures[Feature Geometry],$A3387),CHAR(34),
", Elevation_m:  ",CHAR(34),INDEX(SamplingFeatures[Elevation_m],$A3387),CHAR(34),
", ElevationDatumCV:  ",CHAR(34),ElevationDatum,CHAR(34),"}"))</f>
        <v>#REF!</v>
      </c>
      <c r="L3387" t="e">
        <f>IF(INDEX(SamplingFeatures[Sampling Feature Type],$A3387)&lt;&gt;"Site","",
CONCATENATE("  - &amp;SiteID",TEXT(SUMPRODUCT(--($L$3:$L3386&lt;&gt;"")),"0000"),
" {","SamplingFeatureID:  *SamplingFeatureID",TEXT($A3387,"0000"),
", SiteTypeCV:  ",CHAR(34),INDEX(Sites[Site Type],$A3387),CHAR(34),
", Latitude:  ",INDEX(Sites[Latitude],$A3387),
", Longitude:  ",INDEX(Sites[Longitude],$A3387),
", SRSName:  ",CHAR(34),LatLonDatum,CHAR(34),"}"))</f>
        <v>#REF!</v>
      </c>
      <c r="M3387" t="e">
        <f>IF(INDEX(SamplingFeatures[Sampling Feature Type],$A3387)&lt;&gt;"Specimen","",
CONCATENATE("  - &amp;SpecimenID",TEXT(SUMPRODUCT(--($M$3:$M3386&lt;&gt;"")),"0000"),
" {","SamplingFeatureID:  *SamplingFeatureID",TEXT($A3387,"0000"),
", SpecimenTypeCV:  ",CHAR(34),INDEX(Specimens[Specimen Type],$A3387),CHAR(34),
", SpecimenMediumCV:  ",INDEX(Specimens[Specimen Medium],$A3387),
", IsFieldSpecimen:  ",CHAR(34),INDEX(Specimens[Is Field Specimen?],$A3387),CHAR(34),"}"))</f>
        <v>#REF!</v>
      </c>
      <c r="N3387" t="e">
        <f>IF(COUNTA(SpatialOffsets[])=0,"", IF(INDEX(SpatialOffsets[Spatial Offset Type],$A3387)="","",
CONCATENATE("  - &amp;SpatialOffsetID",TEXT($A3387,"0000"),
" {","SpatialOffsetTypeCV:  ",CHAR(34),INDEX(SpatialOffsets[Spatial Offset Type],$A3387),CHAR(34),
", Offset1Value:  ",INDEX(SpatialOffsets[Offset 1 Value],$A3387),
", Offset1UnitID:  ",CHAR(34),INDEX(SpatialOffsets[Offset 1 Unit],$A3387),CHAR(34),
", Offset2Value:  ",INDEX(SpatialOffsets[Offset 2 Value],$A3387),
", Offset2UnitID:  ",CHAR(34),INDEX(SpatialOffsets[Offset 2 Unit],$A3387),CHAR(34),
", Offset3Value:  ",INDEX(SpatialOffsets[Offset 3 Value],$A3387),
", Offset3UnitID:  ",CHAR(34),INDEX(SpatialOffsets[Offset 3 Unit],$A3387),CHAR(34),,"}")))</f>
        <v>#REF!</v>
      </c>
      <c r="O3387" t="e">
        <f>IF(COUNTA(RelatedFeatures[])=0,"", IF(INDEX(RelatedFeatures[First Sampling Feature Code],$A3387)="","",
CONCATENATE("  - &amp;RelationID",TEXT($A3387,"0000"),
" {","SamplingFeatureID:  *SamplingFeatureID",TEXT(MATCH(INDEX(RelatedFeatures[First Sampling Feature Code],$A3387),SamplingFeatures[Feature Code],0),"0000"),
", RelationshipTypeCV:  ",CHAR(34),INDEX(RelatedFeatures[Relationship Type],$A3387),CHAR(34),
", RelatedFeatureID: *SamplingFeatureID",TEXT(MATCH(INDEX(RelatedFeatures[Second Sampling Feature Code],$A3387),SamplingFeatures[Feature Code],0),"0000"),
", SpatialOffsetID:  ",IF(INDEX(RelatedFeatures[Offset Number],$A3387)="","",CONCATENATE("*SpatialOffsetID",TEXT(INDEX(RelatedFeatures[Offset Number],$A3387),"0000"))),"}")))</f>
        <v>#REF!</v>
      </c>
      <c r="P3387" t="e">
        <f>IF(INDEX(Methods[Method Type],$A3387)="","",
CONCATENATE("  - &amp;MethodID",TEXT($A3387,"0000"),
" {","MethodTypeCV:  ",CHAR(34),INDEX(Methods[Method Type],$A3387),CHAR(34),
", MethodCode:  ",CHAR(34),INDEX(Methods[Method Code],$A3387),CHAR(34),
", MethodName:  ",CHAR(34),INDEX(Methods[Method Name],$A3387),CHAR(34),
", MethodDescription:  ",CHAR(34),INDEX(Methods[Method Description],$A3387),CHAR(34),
", MethodLink:  ",CHAR(34),INDEX(Methods[Method Link],$A3387),CHAR(34),
", OrganizationID: *OrganizationID",TEXT(MATCH(INDEX(Methods[Organization Name],$A3387),Organizations[Organization Name],0),"0000"),"}"))</f>
        <v>#REF!</v>
      </c>
      <c r="Q3387" t="e">
        <f>IF(INDEX(Variables[Variable Type],$A3387)="","",
CONCATENATE("  - &amp;VariableID",TEXT($A3387,"0000"),
" {","VariableTypeCV:  ",CHAR(34),INDEX(Variables[Variable Type],$A3387),CHAR(34),
", VariableCode:  ",CHAR(34),INDEX(Variables[Variable Code],$A3387),CHAR(34),
", VariableNameCV:  ",CHAR(34),INDEX(Variables[Variable Name],$A3387),CHAR(34),
", VariableDefinition:  ",CHAR(34),INDEX(Variables[Variable Definition],$A3387),CHAR(34),
", SpecciationCV:  ",CHAR(34),INDEX(Variables[Speciation],$A3387),CHAR(34),
", NoDataValue:  ",CHAR(34),INDEX(Variables[No Data Value],$A3387),CHAR(34),"}"))</f>
        <v>#REF!</v>
      </c>
    </row>
    <row r="3388" spans="1:17" x14ac:dyDescent="0.25">
      <c r="A3388">
        <v>3385</v>
      </c>
      <c r="D3388" t="e">
        <f>IF(INDEX(People[First Name],$A3388)="","",
CONCATENATE("  - &amp;PersonID",TEXT($A3388,"0000"),
" {","PersonFirstName:  ",CHAR(34),INDEX(People[First Name],$A3388),CHAR(34),
", PersonMiddleName:  ",CHAR(34),INDEX(People[Middle Name],$A3388),CHAR(34),
", PersonLastName:  ",CHAR(34),INDEX(People[Last Name],$A3388),CHAR(34),"}"))</f>
        <v>#REF!</v>
      </c>
      <c r="E3388" t="e">
        <f>IF(INDEX(Organizations[Organization Type '[CV']],$A3388)="","",
CONCATENATE("  - &amp;OrganizationID",TEXT($A3388,"0000"),
" {","OrganizationTypeCV:  ",CHAR(34),INDEX(Organizations[Organization Type '[CV']],$A3388),CHAR(34),
", OrganizationCode:  ",CHAR(34),INDEX(Organizations[Organization Code],$A3388),CHAR(34),
", OrganizationName:  ",CHAR(34),INDEX(Organizations[Organization Name],$A3388),CHAR(34),
", OrganizationDescription:  ",CHAR(34),INDEX(Organizations[Organization Description],$A3388),CHAR(34),
", OrganizationLink:  ",CHAR(34),INDEX(Organizations[Organization Link],$A3388),CHAR(34),"}"))</f>
        <v>#REF!</v>
      </c>
      <c r="F3388" t="e">
        <f>IF(INDEX(People[First Name],$A3388)="","",
CONCATENATE("  - &amp;AffiliationID",TEXT($A3388,"0000"),
" {PersonID: *PersonID",TEXT($A3388,"0000"),
", OrganizationID: *OrganizationID",TEXT(MATCH(INDEX(People[Organization Name],$A3388),Organizations[Organization Name],0),"0000"),
", IsPrimaryOrganizationContact: , AffiliationStartDate: , AffiliationEndDate: , PrimaryPhone: ",
", PrimaryEmail: ",CHAR(34),INDEX(People[Primary Email],$A3388),CHAR(34),
", PrimaryAddress: ",CHAR(34),INDEX(People[Primary Address],$A3388),CHAR(34),
", PersonLink: }"))</f>
        <v>#REF!</v>
      </c>
      <c r="H3388" t="e">
        <f>IF(COUNTA(CitationInformation)=0,"",IF(INDEX(AuthorList[Author Name],$A3388)="","",
CONCATENATE("  - &amp;AuthorListID",TEXT($A3388,"0000"),
"  {CitationID: *CitationID0001",
", PersonID: *PersonID",TEXT(MATCH(INDEX(AuthorList[Author Name],$A3388),People[Full Name],0),"0000"),
", AuthorOrder: ",INDEX(AuthorList[Author Number],$A3388),"}")))</f>
        <v>#REF!</v>
      </c>
      <c r="K3388" t="e">
        <f>IF(INDEX(SamplingFeatures[Feature Code],$A3388)="","",
CONCATENATE("  - &amp;SamplingFeatureID",TEXT($A3388,"0000"),
" {","SamplingFeatureUUID:  ",CHAR(34),INDEX(SamplingFeatures[Sampling Feature UUID],$A3388),CHAR(34),
", SamplingFeatureTypeCV:  ",CHAR(34),INDEX(SamplingFeatures[Sampling Feature Type],$A3388),CHAR(34),
", SamplingFeatureCode:  ",CHAR(34),INDEX(SamplingFeatures[Feature Code],$A3388),CHAR(34),
", SamplingFeatureName:  ",CHAR(34),INDEX(SamplingFeatures[Feature Name],$A3388),CHAR(34),
", SamplingFeatureDescription:  ",CHAR(34),INDEX(SamplingFeatures[Feature Description],$A3388),CHAR(34),
", SamplingFeatureGeotypeCV:  ",CHAR(34),INDEX(SamplingFeatures[Feature Geo Type],$A3388),CHAR(34),
", FeatureGeometry:  ",CHAR(34),INDEX(SamplingFeatures[Feature Geometry],$A3388),CHAR(34),
", Elevation_m:  ",CHAR(34),INDEX(SamplingFeatures[Elevation_m],$A3388),CHAR(34),
", ElevationDatumCV:  ",CHAR(34),ElevationDatum,CHAR(34),"}"))</f>
        <v>#REF!</v>
      </c>
      <c r="L3388" t="e">
        <f>IF(INDEX(SamplingFeatures[Sampling Feature Type],$A3388)&lt;&gt;"Site","",
CONCATENATE("  - &amp;SiteID",TEXT(SUMPRODUCT(--($L$3:$L3387&lt;&gt;"")),"0000"),
" {","SamplingFeatureID:  *SamplingFeatureID",TEXT($A3388,"0000"),
", SiteTypeCV:  ",CHAR(34),INDEX(Sites[Site Type],$A3388),CHAR(34),
", Latitude:  ",INDEX(Sites[Latitude],$A3388),
", Longitude:  ",INDEX(Sites[Longitude],$A3388),
", SRSName:  ",CHAR(34),LatLonDatum,CHAR(34),"}"))</f>
        <v>#REF!</v>
      </c>
      <c r="M3388" t="e">
        <f>IF(INDEX(SamplingFeatures[Sampling Feature Type],$A3388)&lt;&gt;"Specimen","",
CONCATENATE("  - &amp;SpecimenID",TEXT(SUMPRODUCT(--($M$3:$M3387&lt;&gt;"")),"0000"),
" {","SamplingFeatureID:  *SamplingFeatureID",TEXT($A3388,"0000"),
", SpecimenTypeCV:  ",CHAR(34),INDEX(Specimens[Specimen Type],$A3388),CHAR(34),
", SpecimenMediumCV:  ",INDEX(Specimens[Specimen Medium],$A3388),
", IsFieldSpecimen:  ",CHAR(34),INDEX(Specimens[Is Field Specimen?],$A3388),CHAR(34),"}"))</f>
        <v>#REF!</v>
      </c>
      <c r="N3388" t="e">
        <f>IF(COUNTA(SpatialOffsets[])=0,"", IF(INDEX(SpatialOffsets[Spatial Offset Type],$A3388)="","",
CONCATENATE("  - &amp;SpatialOffsetID",TEXT($A3388,"0000"),
" {","SpatialOffsetTypeCV:  ",CHAR(34),INDEX(SpatialOffsets[Spatial Offset Type],$A3388),CHAR(34),
", Offset1Value:  ",INDEX(SpatialOffsets[Offset 1 Value],$A3388),
", Offset1UnitID:  ",CHAR(34),INDEX(SpatialOffsets[Offset 1 Unit],$A3388),CHAR(34),
", Offset2Value:  ",INDEX(SpatialOffsets[Offset 2 Value],$A3388),
", Offset2UnitID:  ",CHAR(34),INDEX(SpatialOffsets[Offset 2 Unit],$A3388),CHAR(34),
", Offset3Value:  ",INDEX(SpatialOffsets[Offset 3 Value],$A3388),
", Offset3UnitID:  ",CHAR(34),INDEX(SpatialOffsets[Offset 3 Unit],$A3388),CHAR(34),,"}")))</f>
        <v>#REF!</v>
      </c>
      <c r="O3388" t="e">
        <f>IF(COUNTA(RelatedFeatures[])=0,"", IF(INDEX(RelatedFeatures[First Sampling Feature Code],$A3388)="","",
CONCATENATE("  - &amp;RelationID",TEXT($A3388,"0000"),
" {","SamplingFeatureID:  *SamplingFeatureID",TEXT(MATCH(INDEX(RelatedFeatures[First Sampling Feature Code],$A3388),SamplingFeatures[Feature Code],0),"0000"),
", RelationshipTypeCV:  ",CHAR(34),INDEX(RelatedFeatures[Relationship Type],$A3388),CHAR(34),
", RelatedFeatureID: *SamplingFeatureID",TEXT(MATCH(INDEX(RelatedFeatures[Second Sampling Feature Code],$A3388),SamplingFeatures[Feature Code],0),"0000"),
", SpatialOffsetID:  ",IF(INDEX(RelatedFeatures[Offset Number],$A3388)="","",CONCATENATE("*SpatialOffsetID",TEXT(INDEX(RelatedFeatures[Offset Number],$A3388),"0000"))),"}")))</f>
        <v>#REF!</v>
      </c>
      <c r="P3388" t="e">
        <f>IF(INDEX(Methods[Method Type],$A3388)="","",
CONCATENATE("  - &amp;MethodID",TEXT($A3388,"0000"),
" {","MethodTypeCV:  ",CHAR(34),INDEX(Methods[Method Type],$A3388),CHAR(34),
", MethodCode:  ",CHAR(34),INDEX(Methods[Method Code],$A3388),CHAR(34),
", MethodName:  ",CHAR(34),INDEX(Methods[Method Name],$A3388),CHAR(34),
", MethodDescription:  ",CHAR(34),INDEX(Methods[Method Description],$A3388),CHAR(34),
", MethodLink:  ",CHAR(34),INDEX(Methods[Method Link],$A3388),CHAR(34),
", OrganizationID: *OrganizationID",TEXT(MATCH(INDEX(Methods[Organization Name],$A3388),Organizations[Organization Name],0),"0000"),"}"))</f>
        <v>#REF!</v>
      </c>
      <c r="Q3388" t="e">
        <f>IF(INDEX(Variables[Variable Type],$A3388)="","",
CONCATENATE("  - &amp;VariableID",TEXT($A3388,"0000"),
" {","VariableTypeCV:  ",CHAR(34),INDEX(Variables[Variable Type],$A3388),CHAR(34),
", VariableCode:  ",CHAR(34),INDEX(Variables[Variable Code],$A3388),CHAR(34),
", VariableNameCV:  ",CHAR(34),INDEX(Variables[Variable Name],$A3388),CHAR(34),
", VariableDefinition:  ",CHAR(34),INDEX(Variables[Variable Definition],$A3388),CHAR(34),
", SpecciationCV:  ",CHAR(34),INDEX(Variables[Speciation],$A3388),CHAR(34),
", NoDataValue:  ",CHAR(34),INDEX(Variables[No Data Value],$A3388),CHAR(34),"}"))</f>
        <v>#REF!</v>
      </c>
    </row>
    <row r="3389" spans="1:17" x14ac:dyDescent="0.25">
      <c r="A3389">
        <v>3386</v>
      </c>
      <c r="D3389" t="e">
        <f>IF(INDEX(People[First Name],$A3389)="","",
CONCATENATE("  - &amp;PersonID",TEXT($A3389,"0000"),
" {","PersonFirstName:  ",CHAR(34),INDEX(People[First Name],$A3389),CHAR(34),
", PersonMiddleName:  ",CHAR(34),INDEX(People[Middle Name],$A3389),CHAR(34),
", PersonLastName:  ",CHAR(34),INDEX(People[Last Name],$A3389),CHAR(34),"}"))</f>
        <v>#REF!</v>
      </c>
      <c r="E3389" t="e">
        <f>IF(INDEX(Organizations[Organization Type '[CV']],$A3389)="","",
CONCATENATE("  - &amp;OrganizationID",TEXT($A3389,"0000"),
" {","OrganizationTypeCV:  ",CHAR(34),INDEX(Organizations[Organization Type '[CV']],$A3389),CHAR(34),
", OrganizationCode:  ",CHAR(34),INDEX(Organizations[Organization Code],$A3389),CHAR(34),
", OrganizationName:  ",CHAR(34),INDEX(Organizations[Organization Name],$A3389),CHAR(34),
", OrganizationDescription:  ",CHAR(34),INDEX(Organizations[Organization Description],$A3389),CHAR(34),
", OrganizationLink:  ",CHAR(34),INDEX(Organizations[Organization Link],$A3389),CHAR(34),"}"))</f>
        <v>#REF!</v>
      </c>
      <c r="F3389" t="e">
        <f>IF(INDEX(People[First Name],$A3389)="","",
CONCATENATE("  - &amp;AffiliationID",TEXT($A3389,"0000"),
" {PersonID: *PersonID",TEXT($A3389,"0000"),
", OrganizationID: *OrganizationID",TEXT(MATCH(INDEX(People[Organization Name],$A3389),Organizations[Organization Name],0),"0000"),
", IsPrimaryOrganizationContact: , AffiliationStartDate: , AffiliationEndDate: , PrimaryPhone: ",
", PrimaryEmail: ",CHAR(34),INDEX(People[Primary Email],$A3389),CHAR(34),
", PrimaryAddress: ",CHAR(34),INDEX(People[Primary Address],$A3389),CHAR(34),
", PersonLink: }"))</f>
        <v>#REF!</v>
      </c>
      <c r="H3389" t="e">
        <f>IF(COUNTA(CitationInformation)=0,"",IF(INDEX(AuthorList[Author Name],$A3389)="","",
CONCATENATE("  - &amp;AuthorListID",TEXT($A3389,"0000"),
"  {CitationID: *CitationID0001",
", PersonID: *PersonID",TEXT(MATCH(INDEX(AuthorList[Author Name],$A3389),People[Full Name],0),"0000"),
", AuthorOrder: ",INDEX(AuthorList[Author Number],$A3389),"}")))</f>
        <v>#REF!</v>
      </c>
      <c r="K3389" t="e">
        <f>IF(INDEX(SamplingFeatures[Feature Code],$A3389)="","",
CONCATENATE("  - &amp;SamplingFeatureID",TEXT($A3389,"0000"),
" {","SamplingFeatureUUID:  ",CHAR(34),INDEX(SamplingFeatures[Sampling Feature UUID],$A3389),CHAR(34),
", SamplingFeatureTypeCV:  ",CHAR(34),INDEX(SamplingFeatures[Sampling Feature Type],$A3389),CHAR(34),
", SamplingFeatureCode:  ",CHAR(34),INDEX(SamplingFeatures[Feature Code],$A3389),CHAR(34),
", SamplingFeatureName:  ",CHAR(34),INDEX(SamplingFeatures[Feature Name],$A3389),CHAR(34),
", SamplingFeatureDescription:  ",CHAR(34),INDEX(SamplingFeatures[Feature Description],$A3389),CHAR(34),
", SamplingFeatureGeotypeCV:  ",CHAR(34),INDEX(SamplingFeatures[Feature Geo Type],$A3389),CHAR(34),
", FeatureGeometry:  ",CHAR(34),INDEX(SamplingFeatures[Feature Geometry],$A3389),CHAR(34),
", Elevation_m:  ",CHAR(34),INDEX(SamplingFeatures[Elevation_m],$A3389),CHAR(34),
", ElevationDatumCV:  ",CHAR(34),ElevationDatum,CHAR(34),"}"))</f>
        <v>#REF!</v>
      </c>
      <c r="L3389" t="e">
        <f>IF(INDEX(SamplingFeatures[Sampling Feature Type],$A3389)&lt;&gt;"Site","",
CONCATENATE("  - &amp;SiteID",TEXT(SUMPRODUCT(--($L$3:$L3388&lt;&gt;"")),"0000"),
" {","SamplingFeatureID:  *SamplingFeatureID",TEXT($A3389,"0000"),
", SiteTypeCV:  ",CHAR(34),INDEX(Sites[Site Type],$A3389),CHAR(34),
", Latitude:  ",INDEX(Sites[Latitude],$A3389),
", Longitude:  ",INDEX(Sites[Longitude],$A3389),
", SRSName:  ",CHAR(34),LatLonDatum,CHAR(34),"}"))</f>
        <v>#REF!</v>
      </c>
      <c r="M3389" t="e">
        <f>IF(INDEX(SamplingFeatures[Sampling Feature Type],$A3389)&lt;&gt;"Specimen","",
CONCATENATE("  - &amp;SpecimenID",TEXT(SUMPRODUCT(--($M$3:$M3388&lt;&gt;"")),"0000"),
" {","SamplingFeatureID:  *SamplingFeatureID",TEXT($A3389,"0000"),
", SpecimenTypeCV:  ",CHAR(34),INDEX(Specimens[Specimen Type],$A3389),CHAR(34),
", SpecimenMediumCV:  ",INDEX(Specimens[Specimen Medium],$A3389),
", IsFieldSpecimen:  ",CHAR(34),INDEX(Specimens[Is Field Specimen?],$A3389),CHAR(34),"}"))</f>
        <v>#REF!</v>
      </c>
      <c r="N3389" t="e">
        <f>IF(COUNTA(SpatialOffsets[])=0,"", IF(INDEX(SpatialOffsets[Spatial Offset Type],$A3389)="","",
CONCATENATE("  - &amp;SpatialOffsetID",TEXT($A3389,"0000"),
" {","SpatialOffsetTypeCV:  ",CHAR(34),INDEX(SpatialOffsets[Spatial Offset Type],$A3389),CHAR(34),
", Offset1Value:  ",INDEX(SpatialOffsets[Offset 1 Value],$A3389),
", Offset1UnitID:  ",CHAR(34),INDEX(SpatialOffsets[Offset 1 Unit],$A3389),CHAR(34),
", Offset2Value:  ",INDEX(SpatialOffsets[Offset 2 Value],$A3389),
", Offset2UnitID:  ",CHAR(34),INDEX(SpatialOffsets[Offset 2 Unit],$A3389),CHAR(34),
", Offset3Value:  ",INDEX(SpatialOffsets[Offset 3 Value],$A3389),
", Offset3UnitID:  ",CHAR(34),INDEX(SpatialOffsets[Offset 3 Unit],$A3389),CHAR(34),,"}")))</f>
        <v>#REF!</v>
      </c>
      <c r="O3389" t="e">
        <f>IF(COUNTA(RelatedFeatures[])=0,"", IF(INDEX(RelatedFeatures[First Sampling Feature Code],$A3389)="","",
CONCATENATE("  - &amp;RelationID",TEXT($A3389,"0000"),
" {","SamplingFeatureID:  *SamplingFeatureID",TEXT(MATCH(INDEX(RelatedFeatures[First Sampling Feature Code],$A3389),SamplingFeatures[Feature Code],0),"0000"),
", RelationshipTypeCV:  ",CHAR(34),INDEX(RelatedFeatures[Relationship Type],$A3389),CHAR(34),
", RelatedFeatureID: *SamplingFeatureID",TEXT(MATCH(INDEX(RelatedFeatures[Second Sampling Feature Code],$A3389),SamplingFeatures[Feature Code],0),"0000"),
", SpatialOffsetID:  ",IF(INDEX(RelatedFeatures[Offset Number],$A3389)="","",CONCATENATE("*SpatialOffsetID",TEXT(INDEX(RelatedFeatures[Offset Number],$A3389),"0000"))),"}")))</f>
        <v>#REF!</v>
      </c>
      <c r="P3389" t="e">
        <f>IF(INDEX(Methods[Method Type],$A3389)="","",
CONCATENATE("  - &amp;MethodID",TEXT($A3389,"0000"),
" {","MethodTypeCV:  ",CHAR(34),INDEX(Methods[Method Type],$A3389),CHAR(34),
", MethodCode:  ",CHAR(34),INDEX(Methods[Method Code],$A3389),CHAR(34),
", MethodName:  ",CHAR(34),INDEX(Methods[Method Name],$A3389),CHAR(34),
", MethodDescription:  ",CHAR(34),INDEX(Methods[Method Description],$A3389),CHAR(34),
", MethodLink:  ",CHAR(34),INDEX(Methods[Method Link],$A3389),CHAR(34),
", OrganizationID: *OrganizationID",TEXT(MATCH(INDEX(Methods[Organization Name],$A3389),Organizations[Organization Name],0),"0000"),"}"))</f>
        <v>#REF!</v>
      </c>
      <c r="Q3389" t="e">
        <f>IF(INDEX(Variables[Variable Type],$A3389)="","",
CONCATENATE("  - &amp;VariableID",TEXT($A3389,"0000"),
" {","VariableTypeCV:  ",CHAR(34),INDEX(Variables[Variable Type],$A3389),CHAR(34),
", VariableCode:  ",CHAR(34),INDEX(Variables[Variable Code],$A3389),CHAR(34),
", VariableNameCV:  ",CHAR(34),INDEX(Variables[Variable Name],$A3389),CHAR(34),
", VariableDefinition:  ",CHAR(34),INDEX(Variables[Variable Definition],$A3389),CHAR(34),
", SpecciationCV:  ",CHAR(34),INDEX(Variables[Speciation],$A3389),CHAR(34),
", NoDataValue:  ",CHAR(34),INDEX(Variables[No Data Value],$A3389),CHAR(34),"}"))</f>
        <v>#REF!</v>
      </c>
    </row>
    <row r="3390" spans="1:17" x14ac:dyDescent="0.25">
      <c r="A3390">
        <v>3387</v>
      </c>
      <c r="D3390" t="e">
        <f>IF(INDEX(People[First Name],$A3390)="","",
CONCATENATE("  - &amp;PersonID",TEXT($A3390,"0000"),
" {","PersonFirstName:  ",CHAR(34),INDEX(People[First Name],$A3390),CHAR(34),
", PersonMiddleName:  ",CHAR(34),INDEX(People[Middle Name],$A3390),CHAR(34),
", PersonLastName:  ",CHAR(34),INDEX(People[Last Name],$A3390),CHAR(34),"}"))</f>
        <v>#REF!</v>
      </c>
      <c r="E3390" t="e">
        <f>IF(INDEX(Organizations[Organization Type '[CV']],$A3390)="","",
CONCATENATE("  - &amp;OrganizationID",TEXT($A3390,"0000"),
" {","OrganizationTypeCV:  ",CHAR(34),INDEX(Organizations[Organization Type '[CV']],$A3390),CHAR(34),
", OrganizationCode:  ",CHAR(34),INDEX(Organizations[Organization Code],$A3390),CHAR(34),
", OrganizationName:  ",CHAR(34),INDEX(Organizations[Organization Name],$A3390),CHAR(34),
", OrganizationDescription:  ",CHAR(34),INDEX(Organizations[Organization Description],$A3390),CHAR(34),
", OrganizationLink:  ",CHAR(34),INDEX(Organizations[Organization Link],$A3390),CHAR(34),"}"))</f>
        <v>#REF!</v>
      </c>
      <c r="F3390" t="e">
        <f>IF(INDEX(People[First Name],$A3390)="","",
CONCATENATE("  - &amp;AffiliationID",TEXT($A3390,"0000"),
" {PersonID: *PersonID",TEXT($A3390,"0000"),
", OrganizationID: *OrganizationID",TEXT(MATCH(INDEX(People[Organization Name],$A3390),Organizations[Organization Name],0),"0000"),
", IsPrimaryOrganizationContact: , AffiliationStartDate: , AffiliationEndDate: , PrimaryPhone: ",
", PrimaryEmail: ",CHAR(34),INDEX(People[Primary Email],$A3390),CHAR(34),
", PrimaryAddress: ",CHAR(34),INDEX(People[Primary Address],$A3390),CHAR(34),
", PersonLink: }"))</f>
        <v>#REF!</v>
      </c>
      <c r="H3390" t="e">
        <f>IF(COUNTA(CitationInformation)=0,"",IF(INDEX(AuthorList[Author Name],$A3390)="","",
CONCATENATE("  - &amp;AuthorListID",TEXT($A3390,"0000"),
"  {CitationID: *CitationID0001",
", PersonID: *PersonID",TEXT(MATCH(INDEX(AuthorList[Author Name],$A3390),People[Full Name],0),"0000"),
", AuthorOrder: ",INDEX(AuthorList[Author Number],$A3390),"}")))</f>
        <v>#REF!</v>
      </c>
      <c r="K3390" t="e">
        <f>IF(INDEX(SamplingFeatures[Feature Code],$A3390)="","",
CONCATENATE("  - &amp;SamplingFeatureID",TEXT($A3390,"0000"),
" {","SamplingFeatureUUID:  ",CHAR(34),INDEX(SamplingFeatures[Sampling Feature UUID],$A3390),CHAR(34),
", SamplingFeatureTypeCV:  ",CHAR(34),INDEX(SamplingFeatures[Sampling Feature Type],$A3390),CHAR(34),
", SamplingFeatureCode:  ",CHAR(34),INDEX(SamplingFeatures[Feature Code],$A3390),CHAR(34),
", SamplingFeatureName:  ",CHAR(34),INDEX(SamplingFeatures[Feature Name],$A3390),CHAR(34),
", SamplingFeatureDescription:  ",CHAR(34),INDEX(SamplingFeatures[Feature Description],$A3390),CHAR(34),
", SamplingFeatureGeotypeCV:  ",CHAR(34),INDEX(SamplingFeatures[Feature Geo Type],$A3390),CHAR(34),
", FeatureGeometry:  ",CHAR(34),INDEX(SamplingFeatures[Feature Geometry],$A3390),CHAR(34),
", Elevation_m:  ",CHAR(34),INDEX(SamplingFeatures[Elevation_m],$A3390),CHAR(34),
", ElevationDatumCV:  ",CHAR(34),ElevationDatum,CHAR(34),"}"))</f>
        <v>#REF!</v>
      </c>
      <c r="L3390" t="e">
        <f>IF(INDEX(SamplingFeatures[Sampling Feature Type],$A3390)&lt;&gt;"Site","",
CONCATENATE("  - &amp;SiteID",TEXT(SUMPRODUCT(--($L$3:$L3389&lt;&gt;"")),"0000"),
" {","SamplingFeatureID:  *SamplingFeatureID",TEXT($A3390,"0000"),
", SiteTypeCV:  ",CHAR(34),INDEX(Sites[Site Type],$A3390),CHAR(34),
", Latitude:  ",INDEX(Sites[Latitude],$A3390),
", Longitude:  ",INDEX(Sites[Longitude],$A3390),
", SRSName:  ",CHAR(34),LatLonDatum,CHAR(34),"}"))</f>
        <v>#REF!</v>
      </c>
      <c r="M3390" t="e">
        <f>IF(INDEX(SamplingFeatures[Sampling Feature Type],$A3390)&lt;&gt;"Specimen","",
CONCATENATE("  - &amp;SpecimenID",TEXT(SUMPRODUCT(--($M$3:$M3389&lt;&gt;"")),"0000"),
" {","SamplingFeatureID:  *SamplingFeatureID",TEXT($A3390,"0000"),
", SpecimenTypeCV:  ",CHAR(34),INDEX(Specimens[Specimen Type],$A3390),CHAR(34),
", SpecimenMediumCV:  ",INDEX(Specimens[Specimen Medium],$A3390),
", IsFieldSpecimen:  ",CHAR(34),INDEX(Specimens[Is Field Specimen?],$A3390),CHAR(34),"}"))</f>
        <v>#REF!</v>
      </c>
      <c r="N3390" t="e">
        <f>IF(COUNTA(SpatialOffsets[])=0,"", IF(INDEX(SpatialOffsets[Spatial Offset Type],$A3390)="","",
CONCATENATE("  - &amp;SpatialOffsetID",TEXT($A3390,"0000"),
" {","SpatialOffsetTypeCV:  ",CHAR(34),INDEX(SpatialOffsets[Spatial Offset Type],$A3390),CHAR(34),
", Offset1Value:  ",INDEX(SpatialOffsets[Offset 1 Value],$A3390),
", Offset1UnitID:  ",CHAR(34),INDEX(SpatialOffsets[Offset 1 Unit],$A3390),CHAR(34),
", Offset2Value:  ",INDEX(SpatialOffsets[Offset 2 Value],$A3390),
", Offset2UnitID:  ",CHAR(34),INDEX(SpatialOffsets[Offset 2 Unit],$A3390),CHAR(34),
", Offset3Value:  ",INDEX(SpatialOffsets[Offset 3 Value],$A3390),
", Offset3UnitID:  ",CHAR(34),INDEX(SpatialOffsets[Offset 3 Unit],$A3390),CHAR(34),,"}")))</f>
        <v>#REF!</v>
      </c>
      <c r="O3390" t="e">
        <f>IF(COUNTA(RelatedFeatures[])=0,"", IF(INDEX(RelatedFeatures[First Sampling Feature Code],$A3390)="","",
CONCATENATE("  - &amp;RelationID",TEXT($A3390,"0000"),
" {","SamplingFeatureID:  *SamplingFeatureID",TEXT(MATCH(INDEX(RelatedFeatures[First Sampling Feature Code],$A3390),SamplingFeatures[Feature Code],0),"0000"),
", RelationshipTypeCV:  ",CHAR(34),INDEX(RelatedFeatures[Relationship Type],$A3390),CHAR(34),
", RelatedFeatureID: *SamplingFeatureID",TEXT(MATCH(INDEX(RelatedFeatures[Second Sampling Feature Code],$A3390),SamplingFeatures[Feature Code],0),"0000"),
", SpatialOffsetID:  ",IF(INDEX(RelatedFeatures[Offset Number],$A3390)="","",CONCATENATE("*SpatialOffsetID",TEXT(INDEX(RelatedFeatures[Offset Number],$A3390),"0000"))),"}")))</f>
        <v>#REF!</v>
      </c>
      <c r="P3390" t="e">
        <f>IF(INDEX(Methods[Method Type],$A3390)="","",
CONCATENATE("  - &amp;MethodID",TEXT($A3390,"0000"),
" {","MethodTypeCV:  ",CHAR(34),INDEX(Methods[Method Type],$A3390),CHAR(34),
", MethodCode:  ",CHAR(34),INDEX(Methods[Method Code],$A3390),CHAR(34),
", MethodName:  ",CHAR(34),INDEX(Methods[Method Name],$A3390),CHAR(34),
", MethodDescription:  ",CHAR(34),INDEX(Methods[Method Description],$A3390),CHAR(34),
", MethodLink:  ",CHAR(34),INDEX(Methods[Method Link],$A3390),CHAR(34),
", OrganizationID: *OrganizationID",TEXT(MATCH(INDEX(Methods[Organization Name],$A3390),Organizations[Organization Name],0),"0000"),"}"))</f>
        <v>#REF!</v>
      </c>
      <c r="Q3390" t="e">
        <f>IF(INDEX(Variables[Variable Type],$A3390)="","",
CONCATENATE("  - &amp;VariableID",TEXT($A3390,"0000"),
" {","VariableTypeCV:  ",CHAR(34),INDEX(Variables[Variable Type],$A3390),CHAR(34),
", VariableCode:  ",CHAR(34),INDEX(Variables[Variable Code],$A3390),CHAR(34),
", VariableNameCV:  ",CHAR(34),INDEX(Variables[Variable Name],$A3390),CHAR(34),
", VariableDefinition:  ",CHAR(34),INDEX(Variables[Variable Definition],$A3390),CHAR(34),
", SpecciationCV:  ",CHAR(34),INDEX(Variables[Speciation],$A3390),CHAR(34),
", NoDataValue:  ",CHAR(34),INDEX(Variables[No Data Value],$A3390),CHAR(34),"}"))</f>
        <v>#REF!</v>
      </c>
    </row>
    <row r="3391" spans="1:17" x14ac:dyDescent="0.25">
      <c r="A3391">
        <v>3388</v>
      </c>
      <c r="D3391" t="e">
        <f>IF(INDEX(People[First Name],$A3391)="","",
CONCATENATE("  - &amp;PersonID",TEXT($A3391,"0000"),
" {","PersonFirstName:  ",CHAR(34),INDEX(People[First Name],$A3391),CHAR(34),
", PersonMiddleName:  ",CHAR(34),INDEX(People[Middle Name],$A3391),CHAR(34),
", PersonLastName:  ",CHAR(34),INDEX(People[Last Name],$A3391),CHAR(34),"}"))</f>
        <v>#REF!</v>
      </c>
      <c r="E3391" t="e">
        <f>IF(INDEX(Organizations[Organization Type '[CV']],$A3391)="","",
CONCATENATE("  - &amp;OrganizationID",TEXT($A3391,"0000"),
" {","OrganizationTypeCV:  ",CHAR(34),INDEX(Organizations[Organization Type '[CV']],$A3391),CHAR(34),
", OrganizationCode:  ",CHAR(34),INDEX(Organizations[Organization Code],$A3391),CHAR(34),
", OrganizationName:  ",CHAR(34),INDEX(Organizations[Organization Name],$A3391),CHAR(34),
", OrganizationDescription:  ",CHAR(34),INDEX(Organizations[Organization Description],$A3391),CHAR(34),
", OrganizationLink:  ",CHAR(34),INDEX(Organizations[Organization Link],$A3391),CHAR(34),"}"))</f>
        <v>#REF!</v>
      </c>
      <c r="F3391" t="e">
        <f>IF(INDEX(People[First Name],$A3391)="","",
CONCATENATE("  - &amp;AffiliationID",TEXT($A3391,"0000"),
" {PersonID: *PersonID",TEXT($A3391,"0000"),
", OrganizationID: *OrganizationID",TEXT(MATCH(INDEX(People[Organization Name],$A3391),Organizations[Organization Name],0),"0000"),
", IsPrimaryOrganizationContact: , AffiliationStartDate: , AffiliationEndDate: , PrimaryPhone: ",
", PrimaryEmail: ",CHAR(34),INDEX(People[Primary Email],$A3391),CHAR(34),
", PrimaryAddress: ",CHAR(34),INDEX(People[Primary Address],$A3391),CHAR(34),
", PersonLink: }"))</f>
        <v>#REF!</v>
      </c>
      <c r="H3391" t="e">
        <f>IF(COUNTA(CitationInformation)=0,"",IF(INDEX(AuthorList[Author Name],$A3391)="","",
CONCATENATE("  - &amp;AuthorListID",TEXT($A3391,"0000"),
"  {CitationID: *CitationID0001",
", PersonID: *PersonID",TEXT(MATCH(INDEX(AuthorList[Author Name],$A3391),People[Full Name],0),"0000"),
", AuthorOrder: ",INDEX(AuthorList[Author Number],$A3391),"}")))</f>
        <v>#REF!</v>
      </c>
      <c r="K3391" t="e">
        <f>IF(INDEX(SamplingFeatures[Feature Code],$A3391)="","",
CONCATENATE("  - &amp;SamplingFeatureID",TEXT($A3391,"0000"),
" {","SamplingFeatureUUID:  ",CHAR(34),INDEX(SamplingFeatures[Sampling Feature UUID],$A3391),CHAR(34),
", SamplingFeatureTypeCV:  ",CHAR(34),INDEX(SamplingFeatures[Sampling Feature Type],$A3391),CHAR(34),
", SamplingFeatureCode:  ",CHAR(34),INDEX(SamplingFeatures[Feature Code],$A3391),CHAR(34),
", SamplingFeatureName:  ",CHAR(34),INDEX(SamplingFeatures[Feature Name],$A3391),CHAR(34),
", SamplingFeatureDescription:  ",CHAR(34),INDEX(SamplingFeatures[Feature Description],$A3391),CHAR(34),
", SamplingFeatureGeotypeCV:  ",CHAR(34),INDEX(SamplingFeatures[Feature Geo Type],$A3391),CHAR(34),
", FeatureGeometry:  ",CHAR(34),INDEX(SamplingFeatures[Feature Geometry],$A3391),CHAR(34),
", Elevation_m:  ",CHAR(34),INDEX(SamplingFeatures[Elevation_m],$A3391),CHAR(34),
", ElevationDatumCV:  ",CHAR(34),ElevationDatum,CHAR(34),"}"))</f>
        <v>#REF!</v>
      </c>
      <c r="L3391" t="e">
        <f>IF(INDEX(SamplingFeatures[Sampling Feature Type],$A3391)&lt;&gt;"Site","",
CONCATENATE("  - &amp;SiteID",TEXT(SUMPRODUCT(--($L$3:$L3390&lt;&gt;"")),"0000"),
" {","SamplingFeatureID:  *SamplingFeatureID",TEXT($A3391,"0000"),
", SiteTypeCV:  ",CHAR(34),INDEX(Sites[Site Type],$A3391),CHAR(34),
", Latitude:  ",INDEX(Sites[Latitude],$A3391),
", Longitude:  ",INDEX(Sites[Longitude],$A3391),
", SRSName:  ",CHAR(34),LatLonDatum,CHAR(34),"}"))</f>
        <v>#REF!</v>
      </c>
      <c r="M3391" t="e">
        <f>IF(INDEX(SamplingFeatures[Sampling Feature Type],$A3391)&lt;&gt;"Specimen","",
CONCATENATE("  - &amp;SpecimenID",TEXT(SUMPRODUCT(--($M$3:$M3390&lt;&gt;"")),"0000"),
" {","SamplingFeatureID:  *SamplingFeatureID",TEXT($A3391,"0000"),
", SpecimenTypeCV:  ",CHAR(34),INDEX(Specimens[Specimen Type],$A3391),CHAR(34),
", SpecimenMediumCV:  ",INDEX(Specimens[Specimen Medium],$A3391),
", IsFieldSpecimen:  ",CHAR(34),INDEX(Specimens[Is Field Specimen?],$A3391),CHAR(34),"}"))</f>
        <v>#REF!</v>
      </c>
      <c r="N3391" t="e">
        <f>IF(COUNTA(SpatialOffsets[])=0,"", IF(INDEX(SpatialOffsets[Spatial Offset Type],$A3391)="","",
CONCATENATE("  - &amp;SpatialOffsetID",TEXT($A3391,"0000"),
" {","SpatialOffsetTypeCV:  ",CHAR(34),INDEX(SpatialOffsets[Spatial Offset Type],$A3391),CHAR(34),
", Offset1Value:  ",INDEX(SpatialOffsets[Offset 1 Value],$A3391),
", Offset1UnitID:  ",CHAR(34),INDEX(SpatialOffsets[Offset 1 Unit],$A3391),CHAR(34),
", Offset2Value:  ",INDEX(SpatialOffsets[Offset 2 Value],$A3391),
", Offset2UnitID:  ",CHAR(34),INDEX(SpatialOffsets[Offset 2 Unit],$A3391),CHAR(34),
", Offset3Value:  ",INDEX(SpatialOffsets[Offset 3 Value],$A3391),
", Offset3UnitID:  ",CHAR(34),INDEX(SpatialOffsets[Offset 3 Unit],$A3391),CHAR(34),,"}")))</f>
        <v>#REF!</v>
      </c>
      <c r="O3391" t="e">
        <f>IF(COUNTA(RelatedFeatures[])=0,"", IF(INDEX(RelatedFeatures[First Sampling Feature Code],$A3391)="","",
CONCATENATE("  - &amp;RelationID",TEXT($A3391,"0000"),
" {","SamplingFeatureID:  *SamplingFeatureID",TEXT(MATCH(INDEX(RelatedFeatures[First Sampling Feature Code],$A3391),SamplingFeatures[Feature Code],0),"0000"),
", RelationshipTypeCV:  ",CHAR(34),INDEX(RelatedFeatures[Relationship Type],$A3391),CHAR(34),
", RelatedFeatureID: *SamplingFeatureID",TEXT(MATCH(INDEX(RelatedFeatures[Second Sampling Feature Code],$A3391),SamplingFeatures[Feature Code],0),"0000"),
", SpatialOffsetID:  ",IF(INDEX(RelatedFeatures[Offset Number],$A3391)="","",CONCATENATE("*SpatialOffsetID",TEXT(INDEX(RelatedFeatures[Offset Number],$A3391),"0000"))),"}")))</f>
        <v>#REF!</v>
      </c>
      <c r="P3391" t="e">
        <f>IF(INDEX(Methods[Method Type],$A3391)="","",
CONCATENATE("  - &amp;MethodID",TEXT($A3391,"0000"),
" {","MethodTypeCV:  ",CHAR(34),INDEX(Methods[Method Type],$A3391),CHAR(34),
", MethodCode:  ",CHAR(34),INDEX(Methods[Method Code],$A3391),CHAR(34),
", MethodName:  ",CHAR(34),INDEX(Methods[Method Name],$A3391),CHAR(34),
", MethodDescription:  ",CHAR(34),INDEX(Methods[Method Description],$A3391),CHAR(34),
", MethodLink:  ",CHAR(34),INDEX(Methods[Method Link],$A3391),CHAR(34),
", OrganizationID: *OrganizationID",TEXT(MATCH(INDEX(Methods[Organization Name],$A3391),Organizations[Organization Name],0),"0000"),"}"))</f>
        <v>#REF!</v>
      </c>
      <c r="Q3391" t="e">
        <f>IF(INDEX(Variables[Variable Type],$A3391)="","",
CONCATENATE("  - &amp;VariableID",TEXT($A3391,"0000"),
" {","VariableTypeCV:  ",CHAR(34),INDEX(Variables[Variable Type],$A3391),CHAR(34),
", VariableCode:  ",CHAR(34),INDEX(Variables[Variable Code],$A3391),CHAR(34),
", VariableNameCV:  ",CHAR(34),INDEX(Variables[Variable Name],$A3391),CHAR(34),
", VariableDefinition:  ",CHAR(34),INDEX(Variables[Variable Definition],$A3391),CHAR(34),
", SpecciationCV:  ",CHAR(34),INDEX(Variables[Speciation],$A3391),CHAR(34),
", NoDataValue:  ",CHAR(34),INDEX(Variables[No Data Value],$A3391),CHAR(34),"}"))</f>
        <v>#REF!</v>
      </c>
    </row>
    <row r="3392" spans="1:17" x14ac:dyDescent="0.25">
      <c r="A3392">
        <v>3389</v>
      </c>
      <c r="D3392" t="e">
        <f>IF(INDEX(People[First Name],$A3392)="","",
CONCATENATE("  - &amp;PersonID",TEXT($A3392,"0000"),
" {","PersonFirstName:  ",CHAR(34),INDEX(People[First Name],$A3392),CHAR(34),
", PersonMiddleName:  ",CHAR(34),INDEX(People[Middle Name],$A3392),CHAR(34),
", PersonLastName:  ",CHAR(34),INDEX(People[Last Name],$A3392),CHAR(34),"}"))</f>
        <v>#REF!</v>
      </c>
      <c r="E3392" t="e">
        <f>IF(INDEX(Organizations[Organization Type '[CV']],$A3392)="","",
CONCATENATE("  - &amp;OrganizationID",TEXT($A3392,"0000"),
" {","OrganizationTypeCV:  ",CHAR(34),INDEX(Organizations[Organization Type '[CV']],$A3392),CHAR(34),
", OrganizationCode:  ",CHAR(34),INDEX(Organizations[Organization Code],$A3392),CHAR(34),
", OrganizationName:  ",CHAR(34),INDEX(Organizations[Organization Name],$A3392),CHAR(34),
", OrganizationDescription:  ",CHAR(34),INDEX(Organizations[Organization Description],$A3392),CHAR(34),
", OrganizationLink:  ",CHAR(34),INDEX(Organizations[Organization Link],$A3392),CHAR(34),"}"))</f>
        <v>#REF!</v>
      </c>
      <c r="F3392" t="e">
        <f>IF(INDEX(People[First Name],$A3392)="","",
CONCATENATE("  - &amp;AffiliationID",TEXT($A3392,"0000"),
" {PersonID: *PersonID",TEXT($A3392,"0000"),
", OrganizationID: *OrganizationID",TEXT(MATCH(INDEX(People[Organization Name],$A3392),Organizations[Organization Name],0),"0000"),
", IsPrimaryOrganizationContact: , AffiliationStartDate: , AffiliationEndDate: , PrimaryPhone: ",
", PrimaryEmail: ",CHAR(34),INDEX(People[Primary Email],$A3392),CHAR(34),
", PrimaryAddress: ",CHAR(34),INDEX(People[Primary Address],$A3392),CHAR(34),
", PersonLink: }"))</f>
        <v>#REF!</v>
      </c>
      <c r="H3392" t="e">
        <f>IF(COUNTA(CitationInformation)=0,"",IF(INDEX(AuthorList[Author Name],$A3392)="","",
CONCATENATE("  - &amp;AuthorListID",TEXT($A3392,"0000"),
"  {CitationID: *CitationID0001",
", PersonID: *PersonID",TEXT(MATCH(INDEX(AuthorList[Author Name],$A3392),People[Full Name],0),"0000"),
", AuthorOrder: ",INDEX(AuthorList[Author Number],$A3392),"}")))</f>
        <v>#REF!</v>
      </c>
      <c r="K3392" t="e">
        <f>IF(INDEX(SamplingFeatures[Feature Code],$A3392)="","",
CONCATENATE("  - &amp;SamplingFeatureID",TEXT($A3392,"0000"),
" {","SamplingFeatureUUID:  ",CHAR(34),INDEX(SamplingFeatures[Sampling Feature UUID],$A3392),CHAR(34),
", SamplingFeatureTypeCV:  ",CHAR(34),INDEX(SamplingFeatures[Sampling Feature Type],$A3392),CHAR(34),
", SamplingFeatureCode:  ",CHAR(34),INDEX(SamplingFeatures[Feature Code],$A3392),CHAR(34),
", SamplingFeatureName:  ",CHAR(34),INDEX(SamplingFeatures[Feature Name],$A3392),CHAR(34),
", SamplingFeatureDescription:  ",CHAR(34),INDEX(SamplingFeatures[Feature Description],$A3392),CHAR(34),
", SamplingFeatureGeotypeCV:  ",CHAR(34),INDEX(SamplingFeatures[Feature Geo Type],$A3392),CHAR(34),
", FeatureGeometry:  ",CHAR(34),INDEX(SamplingFeatures[Feature Geometry],$A3392),CHAR(34),
", Elevation_m:  ",CHAR(34),INDEX(SamplingFeatures[Elevation_m],$A3392),CHAR(34),
", ElevationDatumCV:  ",CHAR(34),ElevationDatum,CHAR(34),"}"))</f>
        <v>#REF!</v>
      </c>
      <c r="L3392" t="e">
        <f>IF(INDEX(SamplingFeatures[Sampling Feature Type],$A3392)&lt;&gt;"Site","",
CONCATENATE("  - &amp;SiteID",TEXT(SUMPRODUCT(--($L$3:$L3391&lt;&gt;"")),"0000"),
" {","SamplingFeatureID:  *SamplingFeatureID",TEXT($A3392,"0000"),
", SiteTypeCV:  ",CHAR(34),INDEX(Sites[Site Type],$A3392),CHAR(34),
", Latitude:  ",INDEX(Sites[Latitude],$A3392),
", Longitude:  ",INDEX(Sites[Longitude],$A3392),
", SRSName:  ",CHAR(34),LatLonDatum,CHAR(34),"}"))</f>
        <v>#REF!</v>
      </c>
      <c r="M3392" t="e">
        <f>IF(INDEX(SamplingFeatures[Sampling Feature Type],$A3392)&lt;&gt;"Specimen","",
CONCATENATE("  - &amp;SpecimenID",TEXT(SUMPRODUCT(--($M$3:$M3391&lt;&gt;"")),"0000"),
" {","SamplingFeatureID:  *SamplingFeatureID",TEXT($A3392,"0000"),
", SpecimenTypeCV:  ",CHAR(34),INDEX(Specimens[Specimen Type],$A3392),CHAR(34),
", SpecimenMediumCV:  ",INDEX(Specimens[Specimen Medium],$A3392),
", IsFieldSpecimen:  ",CHAR(34),INDEX(Specimens[Is Field Specimen?],$A3392),CHAR(34),"}"))</f>
        <v>#REF!</v>
      </c>
      <c r="N3392" t="e">
        <f>IF(COUNTA(SpatialOffsets[])=0,"", IF(INDEX(SpatialOffsets[Spatial Offset Type],$A3392)="","",
CONCATENATE("  - &amp;SpatialOffsetID",TEXT($A3392,"0000"),
" {","SpatialOffsetTypeCV:  ",CHAR(34),INDEX(SpatialOffsets[Spatial Offset Type],$A3392),CHAR(34),
", Offset1Value:  ",INDEX(SpatialOffsets[Offset 1 Value],$A3392),
", Offset1UnitID:  ",CHAR(34),INDEX(SpatialOffsets[Offset 1 Unit],$A3392),CHAR(34),
", Offset2Value:  ",INDEX(SpatialOffsets[Offset 2 Value],$A3392),
", Offset2UnitID:  ",CHAR(34),INDEX(SpatialOffsets[Offset 2 Unit],$A3392),CHAR(34),
", Offset3Value:  ",INDEX(SpatialOffsets[Offset 3 Value],$A3392),
", Offset3UnitID:  ",CHAR(34),INDEX(SpatialOffsets[Offset 3 Unit],$A3392),CHAR(34),,"}")))</f>
        <v>#REF!</v>
      </c>
      <c r="O3392" t="e">
        <f>IF(COUNTA(RelatedFeatures[])=0,"", IF(INDEX(RelatedFeatures[First Sampling Feature Code],$A3392)="","",
CONCATENATE("  - &amp;RelationID",TEXT($A3392,"0000"),
" {","SamplingFeatureID:  *SamplingFeatureID",TEXT(MATCH(INDEX(RelatedFeatures[First Sampling Feature Code],$A3392),SamplingFeatures[Feature Code],0),"0000"),
", RelationshipTypeCV:  ",CHAR(34),INDEX(RelatedFeatures[Relationship Type],$A3392),CHAR(34),
", RelatedFeatureID: *SamplingFeatureID",TEXT(MATCH(INDEX(RelatedFeatures[Second Sampling Feature Code],$A3392),SamplingFeatures[Feature Code],0),"0000"),
", SpatialOffsetID:  ",IF(INDEX(RelatedFeatures[Offset Number],$A3392)="","",CONCATENATE("*SpatialOffsetID",TEXT(INDEX(RelatedFeatures[Offset Number],$A3392),"0000"))),"}")))</f>
        <v>#REF!</v>
      </c>
      <c r="P3392" t="e">
        <f>IF(INDEX(Methods[Method Type],$A3392)="","",
CONCATENATE("  - &amp;MethodID",TEXT($A3392,"0000"),
" {","MethodTypeCV:  ",CHAR(34),INDEX(Methods[Method Type],$A3392),CHAR(34),
", MethodCode:  ",CHAR(34),INDEX(Methods[Method Code],$A3392),CHAR(34),
", MethodName:  ",CHAR(34),INDEX(Methods[Method Name],$A3392),CHAR(34),
", MethodDescription:  ",CHAR(34),INDEX(Methods[Method Description],$A3392),CHAR(34),
", MethodLink:  ",CHAR(34),INDEX(Methods[Method Link],$A3392),CHAR(34),
", OrganizationID: *OrganizationID",TEXT(MATCH(INDEX(Methods[Organization Name],$A3392),Organizations[Organization Name],0),"0000"),"}"))</f>
        <v>#REF!</v>
      </c>
      <c r="Q3392" t="e">
        <f>IF(INDEX(Variables[Variable Type],$A3392)="","",
CONCATENATE("  - &amp;VariableID",TEXT($A3392,"0000"),
" {","VariableTypeCV:  ",CHAR(34),INDEX(Variables[Variable Type],$A3392),CHAR(34),
", VariableCode:  ",CHAR(34),INDEX(Variables[Variable Code],$A3392),CHAR(34),
", VariableNameCV:  ",CHAR(34),INDEX(Variables[Variable Name],$A3392),CHAR(34),
", VariableDefinition:  ",CHAR(34),INDEX(Variables[Variable Definition],$A3392),CHAR(34),
", SpecciationCV:  ",CHAR(34),INDEX(Variables[Speciation],$A3392),CHAR(34),
", NoDataValue:  ",CHAR(34),INDEX(Variables[No Data Value],$A3392),CHAR(34),"}"))</f>
        <v>#REF!</v>
      </c>
    </row>
    <row r="3393" spans="1:17" x14ac:dyDescent="0.25">
      <c r="A3393">
        <v>3390</v>
      </c>
      <c r="D3393" t="e">
        <f>IF(INDEX(People[First Name],$A3393)="","",
CONCATENATE("  - &amp;PersonID",TEXT($A3393,"0000"),
" {","PersonFirstName:  ",CHAR(34),INDEX(People[First Name],$A3393),CHAR(34),
", PersonMiddleName:  ",CHAR(34),INDEX(People[Middle Name],$A3393),CHAR(34),
", PersonLastName:  ",CHAR(34),INDEX(People[Last Name],$A3393),CHAR(34),"}"))</f>
        <v>#REF!</v>
      </c>
      <c r="E3393" t="e">
        <f>IF(INDEX(Organizations[Organization Type '[CV']],$A3393)="","",
CONCATENATE("  - &amp;OrganizationID",TEXT($A3393,"0000"),
" {","OrganizationTypeCV:  ",CHAR(34),INDEX(Organizations[Organization Type '[CV']],$A3393),CHAR(34),
", OrganizationCode:  ",CHAR(34),INDEX(Organizations[Organization Code],$A3393),CHAR(34),
", OrganizationName:  ",CHAR(34),INDEX(Organizations[Organization Name],$A3393),CHAR(34),
", OrganizationDescription:  ",CHAR(34),INDEX(Organizations[Organization Description],$A3393),CHAR(34),
", OrganizationLink:  ",CHAR(34),INDEX(Organizations[Organization Link],$A3393),CHAR(34),"}"))</f>
        <v>#REF!</v>
      </c>
      <c r="F3393" t="e">
        <f>IF(INDEX(People[First Name],$A3393)="","",
CONCATENATE("  - &amp;AffiliationID",TEXT($A3393,"0000"),
" {PersonID: *PersonID",TEXT($A3393,"0000"),
", OrganizationID: *OrganizationID",TEXT(MATCH(INDEX(People[Organization Name],$A3393),Organizations[Organization Name],0),"0000"),
", IsPrimaryOrganizationContact: , AffiliationStartDate: , AffiliationEndDate: , PrimaryPhone: ",
", PrimaryEmail: ",CHAR(34),INDEX(People[Primary Email],$A3393),CHAR(34),
", PrimaryAddress: ",CHAR(34),INDEX(People[Primary Address],$A3393),CHAR(34),
", PersonLink: }"))</f>
        <v>#REF!</v>
      </c>
      <c r="H3393" t="e">
        <f>IF(COUNTA(CitationInformation)=0,"",IF(INDEX(AuthorList[Author Name],$A3393)="","",
CONCATENATE("  - &amp;AuthorListID",TEXT($A3393,"0000"),
"  {CitationID: *CitationID0001",
", PersonID: *PersonID",TEXT(MATCH(INDEX(AuthorList[Author Name],$A3393),People[Full Name],0),"0000"),
", AuthorOrder: ",INDEX(AuthorList[Author Number],$A3393),"}")))</f>
        <v>#REF!</v>
      </c>
      <c r="K3393" t="e">
        <f>IF(INDEX(SamplingFeatures[Feature Code],$A3393)="","",
CONCATENATE("  - &amp;SamplingFeatureID",TEXT($A3393,"0000"),
" {","SamplingFeatureUUID:  ",CHAR(34),INDEX(SamplingFeatures[Sampling Feature UUID],$A3393),CHAR(34),
", SamplingFeatureTypeCV:  ",CHAR(34),INDEX(SamplingFeatures[Sampling Feature Type],$A3393),CHAR(34),
", SamplingFeatureCode:  ",CHAR(34),INDEX(SamplingFeatures[Feature Code],$A3393),CHAR(34),
", SamplingFeatureName:  ",CHAR(34),INDEX(SamplingFeatures[Feature Name],$A3393),CHAR(34),
", SamplingFeatureDescription:  ",CHAR(34),INDEX(SamplingFeatures[Feature Description],$A3393),CHAR(34),
", SamplingFeatureGeotypeCV:  ",CHAR(34),INDEX(SamplingFeatures[Feature Geo Type],$A3393),CHAR(34),
", FeatureGeometry:  ",CHAR(34),INDEX(SamplingFeatures[Feature Geometry],$A3393),CHAR(34),
", Elevation_m:  ",CHAR(34),INDEX(SamplingFeatures[Elevation_m],$A3393),CHAR(34),
", ElevationDatumCV:  ",CHAR(34),ElevationDatum,CHAR(34),"}"))</f>
        <v>#REF!</v>
      </c>
      <c r="L3393" t="e">
        <f>IF(INDEX(SamplingFeatures[Sampling Feature Type],$A3393)&lt;&gt;"Site","",
CONCATENATE("  - &amp;SiteID",TEXT(SUMPRODUCT(--($L$3:$L3392&lt;&gt;"")),"0000"),
" {","SamplingFeatureID:  *SamplingFeatureID",TEXT($A3393,"0000"),
", SiteTypeCV:  ",CHAR(34),INDEX(Sites[Site Type],$A3393),CHAR(34),
", Latitude:  ",INDEX(Sites[Latitude],$A3393),
", Longitude:  ",INDEX(Sites[Longitude],$A3393),
", SRSName:  ",CHAR(34),LatLonDatum,CHAR(34),"}"))</f>
        <v>#REF!</v>
      </c>
      <c r="M3393" t="e">
        <f>IF(INDEX(SamplingFeatures[Sampling Feature Type],$A3393)&lt;&gt;"Specimen","",
CONCATENATE("  - &amp;SpecimenID",TEXT(SUMPRODUCT(--($M$3:$M3392&lt;&gt;"")),"0000"),
" {","SamplingFeatureID:  *SamplingFeatureID",TEXT($A3393,"0000"),
", SpecimenTypeCV:  ",CHAR(34),INDEX(Specimens[Specimen Type],$A3393),CHAR(34),
", SpecimenMediumCV:  ",INDEX(Specimens[Specimen Medium],$A3393),
", IsFieldSpecimen:  ",CHAR(34),INDEX(Specimens[Is Field Specimen?],$A3393),CHAR(34),"}"))</f>
        <v>#REF!</v>
      </c>
      <c r="N3393" t="e">
        <f>IF(COUNTA(SpatialOffsets[])=0,"", IF(INDEX(SpatialOffsets[Spatial Offset Type],$A3393)="","",
CONCATENATE("  - &amp;SpatialOffsetID",TEXT($A3393,"0000"),
" {","SpatialOffsetTypeCV:  ",CHAR(34),INDEX(SpatialOffsets[Spatial Offset Type],$A3393),CHAR(34),
", Offset1Value:  ",INDEX(SpatialOffsets[Offset 1 Value],$A3393),
", Offset1UnitID:  ",CHAR(34),INDEX(SpatialOffsets[Offset 1 Unit],$A3393),CHAR(34),
", Offset2Value:  ",INDEX(SpatialOffsets[Offset 2 Value],$A3393),
", Offset2UnitID:  ",CHAR(34),INDEX(SpatialOffsets[Offset 2 Unit],$A3393),CHAR(34),
", Offset3Value:  ",INDEX(SpatialOffsets[Offset 3 Value],$A3393),
", Offset3UnitID:  ",CHAR(34),INDEX(SpatialOffsets[Offset 3 Unit],$A3393),CHAR(34),,"}")))</f>
        <v>#REF!</v>
      </c>
      <c r="O3393" t="e">
        <f>IF(COUNTA(RelatedFeatures[])=0,"", IF(INDEX(RelatedFeatures[First Sampling Feature Code],$A3393)="","",
CONCATENATE("  - &amp;RelationID",TEXT($A3393,"0000"),
" {","SamplingFeatureID:  *SamplingFeatureID",TEXT(MATCH(INDEX(RelatedFeatures[First Sampling Feature Code],$A3393),SamplingFeatures[Feature Code],0),"0000"),
", RelationshipTypeCV:  ",CHAR(34),INDEX(RelatedFeatures[Relationship Type],$A3393),CHAR(34),
", RelatedFeatureID: *SamplingFeatureID",TEXT(MATCH(INDEX(RelatedFeatures[Second Sampling Feature Code],$A3393),SamplingFeatures[Feature Code],0),"0000"),
", SpatialOffsetID:  ",IF(INDEX(RelatedFeatures[Offset Number],$A3393)="","",CONCATENATE("*SpatialOffsetID",TEXT(INDEX(RelatedFeatures[Offset Number],$A3393),"0000"))),"}")))</f>
        <v>#REF!</v>
      </c>
      <c r="P3393" t="e">
        <f>IF(INDEX(Methods[Method Type],$A3393)="","",
CONCATENATE("  - &amp;MethodID",TEXT($A3393,"0000"),
" {","MethodTypeCV:  ",CHAR(34),INDEX(Methods[Method Type],$A3393),CHAR(34),
", MethodCode:  ",CHAR(34),INDEX(Methods[Method Code],$A3393),CHAR(34),
", MethodName:  ",CHAR(34),INDEX(Methods[Method Name],$A3393),CHAR(34),
", MethodDescription:  ",CHAR(34),INDEX(Methods[Method Description],$A3393),CHAR(34),
", MethodLink:  ",CHAR(34),INDEX(Methods[Method Link],$A3393),CHAR(34),
", OrganizationID: *OrganizationID",TEXT(MATCH(INDEX(Methods[Organization Name],$A3393),Organizations[Organization Name],0),"0000"),"}"))</f>
        <v>#REF!</v>
      </c>
      <c r="Q3393" t="e">
        <f>IF(INDEX(Variables[Variable Type],$A3393)="","",
CONCATENATE("  - &amp;VariableID",TEXT($A3393,"0000"),
" {","VariableTypeCV:  ",CHAR(34),INDEX(Variables[Variable Type],$A3393),CHAR(34),
", VariableCode:  ",CHAR(34),INDEX(Variables[Variable Code],$A3393),CHAR(34),
", VariableNameCV:  ",CHAR(34),INDEX(Variables[Variable Name],$A3393),CHAR(34),
", VariableDefinition:  ",CHAR(34),INDEX(Variables[Variable Definition],$A3393),CHAR(34),
", SpecciationCV:  ",CHAR(34),INDEX(Variables[Speciation],$A3393),CHAR(34),
", NoDataValue:  ",CHAR(34),INDEX(Variables[No Data Value],$A3393),CHAR(34),"}"))</f>
        <v>#REF!</v>
      </c>
    </row>
    <row r="3394" spans="1:17" x14ac:dyDescent="0.25">
      <c r="A3394">
        <v>3391</v>
      </c>
      <c r="D3394" t="e">
        <f>IF(INDEX(People[First Name],$A3394)="","",
CONCATENATE("  - &amp;PersonID",TEXT($A3394,"0000"),
" {","PersonFirstName:  ",CHAR(34),INDEX(People[First Name],$A3394),CHAR(34),
", PersonMiddleName:  ",CHAR(34),INDEX(People[Middle Name],$A3394),CHAR(34),
", PersonLastName:  ",CHAR(34),INDEX(People[Last Name],$A3394),CHAR(34),"}"))</f>
        <v>#REF!</v>
      </c>
      <c r="E3394" t="e">
        <f>IF(INDEX(Organizations[Organization Type '[CV']],$A3394)="","",
CONCATENATE("  - &amp;OrganizationID",TEXT($A3394,"0000"),
" {","OrganizationTypeCV:  ",CHAR(34),INDEX(Organizations[Organization Type '[CV']],$A3394),CHAR(34),
", OrganizationCode:  ",CHAR(34),INDEX(Organizations[Organization Code],$A3394),CHAR(34),
", OrganizationName:  ",CHAR(34),INDEX(Organizations[Organization Name],$A3394),CHAR(34),
", OrganizationDescription:  ",CHAR(34),INDEX(Organizations[Organization Description],$A3394),CHAR(34),
", OrganizationLink:  ",CHAR(34),INDEX(Organizations[Organization Link],$A3394),CHAR(34),"}"))</f>
        <v>#REF!</v>
      </c>
      <c r="F3394" t="e">
        <f>IF(INDEX(People[First Name],$A3394)="","",
CONCATENATE("  - &amp;AffiliationID",TEXT($A3394,"0000"),
" {PersonID: *PersonID",TEXT($A3394,"0000"),
", OrganizationID: *OrganizationID",TEXT(MATCH(INDEX(People[Organization Name],$A3394),Organizations[Organization Name],0),"0000"),
", IsPrimaryOrganizationContact: , AffiliationStartDate: , AffiliationEndDate: , PrimaryPhone: ",
", PrimaryEmail: ",CHAR(34),INDEX(People[Primary Email],$A3394),CHAR(34),
", PrimaryAddress: ",CHAR(34),INDEX(People[Primary Address],$A3394),CHAR(34),
", PersonLink: }"))</f>
        <v>#REF!</v>
      </c>
      <c r="H3394" t="e">
        <f>IF(COUNTA(CitationInformation)=0,"",IF(INDEX(AuthorList[Author Name],$A3394)="","",
CONCATENATE("  - &amp;AuthorListID",TEXT($A3394,"0000"),
"  {CitationID: *CitationID0001",
", PersonID: *PersonID",TEXT(MATCH(INDEX(AuthorList[Author Name],$A3394),People[Full Name],0),"0000"),
", AuthorOrder: ",INDEX(AuthorList[Author Number],$A3394),"}")))</f>
        <v>#REF!</v>
      </c>
      <c r="K3394" t="e">
        <f>IF(INDEX(SamplingFeatures[Feature Code],$A3394)="","",
CONCATENATE("  - &amp;SamplingFeatureID",TEXT($A3394,"0000"),
" {","SamplingFeatureUUID:  ",CHAR(34),INDEX(SamplingFeatures[Sampling Feature UUID],$A3394),CHAR(34),
", SamplingFeatureTypeCV:  ",CHAR(34),INDEX(SamplingFeatures[Sampling Feature Type],$A3394),CHAR(34),
", SamplingFeatureCode:  ",CHAR(34),INDEX(SamplingFeatures[Feature Code],$A3394),CHAR(34),
", SamplingFeatureName:  ",CHAR(34),INDEX(SamplingFeatures[Feature Name],$A3394),CHAR(34),
", SamplingFeatureDescription:  ",CHAR(34),INDEX(SamplingFeatures[Feature Description],$A3394),CHAR(34),
", SamplingFeatureGeotypeCV:  ",CHAR(34),INDEX(SamplingFeatures[Feature Geo Type],$A3394),CHAR(34),
", FeatureGeometry:  ",CHAR(34),INDEX(SamplingFeatures[Feature Geometry],$A3394),CHAR(34),
", Elevation_m:  ",CHAR(34),INDEX(SamplingFeatures[Elevation_m],$A3394),CHAR(34),
", ElevationDatumCV:  ",CHAR(34),ElevationDatum,CHAR(34),"}"))</f>
        <v>#REF!</v>
      </c>
      <c r="L3394" t="e">
        <f>IF(INDEX(SamplingFeatures[Sampling Feature Type],$A3394)&lt;&gt;"Site","",
CONCATENATE("  - &amp;SiteID",TEXT(SUMPRODUCT(--($L$3:$L3393&lt;&gt;"")),"0000"),
" {","SamplingFeatureID:  *SamplingFeatureID",TEXT($A3394,"0000"),
", SiteTypeCV:  ",CHAR(34),INDEX(Sites[Site Type],$A3394),CHAR(34),
", Latitude:  ",INDEX(Sites[Latitude],$A3394),
", Longitude:  ",INDEX(Sites[Longitude],$A3394),
", SRSName:  ",CHAR(34),LatLonDatum,CHAR(34),"}"))</f>
        <v>#REF!</v>
      </c>
      <c r="M3394" t="e">
        <f>IF(INDEX(SamplingFeatures[Sampling Feature Type],$A3394)&lt;&gt;"Specimen","",
CONCATENATE("  - &amp;SpecimenID",TEXT(SUMPRODUCT(--($M$3:$M3393&lt;&gt;"")),"0000"),
" {","SamplingFeatureID:  *SamplingFeatureID",TEXT($A3394,"0000"),
", SpecimenTypeCV:  ",CHAR(34),INDEX(Specimens[Specimen Type],$A3394),CHAR(34),
", SpecimenMediumCV:  ",INDEX(Specimens[Specimen Medium],$A3394),
", IsFieldSpecimen:  ",CHAR(34),INDEX(Specimens[Is Field Specimen?],$A3394),CHAR(34),"}"))</f>
        <v>#REF!</v>
      </c>
      <c r="N3394" t="e">
        <f>IF(COUNTA(SpatialOffsets[])=0,"", IF(INDEX(SpatialOffsets[Spatial Offset Type],$A3394)="","",
CONCATENATE("  - &amp;SpatialOffsetID",TEXT($A3394,"0000"),
" {","SpatialOffsetTypeCV:  ",CHAR(34),INDEX(SpatialOffsets[Spatial Offset Type],$A3394),CHAR(34),
", Offset1Value:  ",INDEX(SpatialOffsets[Offset 1 Value],$A3394),
", Offset1UnitID:  ",CHAR(34),INDEX(SpatialOffsets[Offset 1 Unit],$A3394),CHAR(34),
", Offset2Value:  ",INDEX(SpatialOffsets[Offset 2 Value],$A3394),
", Offset2UnitID:  ",CHAR(34),INDEX(SpatialOffsets[Offset 2 Unit],$A3394),CHAR(34),
", Offset3Value:  ",INDEX(SpatialOffsets[Offset 3 Value],$A3394),
", Offset3UnitID:  ",CHAR(34),INDEX(SpatialOffsets[Offset 3 Unit],$A3394),CHAR(34),,"}")))</f>
        <v>#REF!</v>
      </c>
      <c r="O3394" t="e">
        <f>IF(COUNTA(RelatedFeatures[])=0,"", IF(INDEX(RelatedFeatures[First Sampling Feature Code],$A3394)="","",
CONCATENATE("  - &amp;RelationID",TEXT($A3394,"0000"),
" {","SamplingFeatureID:  *SamplingFeatureID",TEXT(MATCH(INDEX(RelatedFeatures[First Sampling Feature Code],$A3394),SamplingFeatures[Feature Code],0),"0000"),
", RelationshipTypeCV:  ",CHAR(34),INDEX(RelatedFeatures[Relationship Type],$A3394),CHAR(34),
", RelatedFeatureID: *SamplingFeatureID",TEXT(MATCH(INDEX(RelatedFeatures[Second Sampling Feature Code],$A3394),SamplingFeatures[Feature Code],0),"0000"),
", SpatialOffsetID:  ",IF(INDEX(RelatedFeatures[Offset Number],$A3394)="","",CONCATENATE("*SpatialOffsetID",TEXT(INDEX(RelatedFeatures[Offset Number],$A3394),"0000"))),"}")))</f>
        <v>#REF!</v>
      </c>
      <c r="P3394" t="e">
        <f>IF(INDEX(Methods[Method Type],$A3394)="","",
CONCATENATE("  - &amp;MethodID",TEXT($A3394,"0000"),
" {","MethodTypeCV:  ",CHAR(34),INDEX(Methods[Method Type],$A3394),CHAR(34),
", MethodCode:  ",CHAR(34),INDEX(Methods[Method Code],$A3394),CHAR(34),
", MethodName:  ",CHAR(34),INDEX(Methods[Method Name],$A3394),CHAR(34),
", MethodDescription:  ",CHAR(34),INDEX(Methods[Method Description],$A3394),CHAR(34),
", MethodLink:  ",CHAR(34),INDEX(Methods[Method Link],$A3394),CHAR(34),
", OrganizationID: *OrganizationID",TEXT(MATCH(INDEX(Methods[Organization Name],$A3394),Organizations[Organization Name],0),"0000"),"}"))</f>
        <v>#REF!</v>
      </c>
      <c r="Q3394" t="e">
        <f>IF(INDEX(Variables[Variable Type],$A3394)="","",
CONCATENATE("  - &amp;VariableID",TEXT($A3394,"0000"),
" {","VariableTypeCV:  ",CHAR(34),INDEX(Variables[Variable Type],$A3394),CHAR(34),
", VariableCode:  ",CHAR(34),INDEX(Variables[Variable Code],$A3394),CHAR(34),
", VariableNameCV:  ",CHAR(34),INDEX(Variables[Variable Name],$A3394),CHAR(34),
", VariableDefinition:  ",CHAR(34),INDEX(Variables[Variable Definition],$A3394),CHAR(34),
", SpecciationCV:  ",CHAR(34),INDEX(Variables[Speciation],$A3394),CHAR(34),
", NoDataValue:  ",CHAR(34),INDEX(Variables[No Data Value],$A3394),CHAR(34),"}"))</f>
        <v>#REF!</v>
      </c>
    </row>
    <row r="3395" spans="1:17" x14ac:dyDescent="0.25">
      <c r="A3395">
        <v>3392</v>
      </c>
      <c r="D3395" t="e">
        <f>IF(INDEX(People[First Name],$A3395)="","",
CONCATENATE("  - &amp;PersonID",TEXT($A3395,"0000"),
" {","PersonFirstName:  ",CHAR(34),INDEX(People[First Name],$A3395),CHAR(34),
", PersonMiddleName:  ",CHAR(34),INDEX(People[Middle Name],$A3395),CHAR(34),
", PersonLastName:  ",CHAR(34),INDEX(People[Last Name],$A3395),CHAR(34),"}"))</f>
        <v>#REF!</v>
      </c>
      <c r="E3395" t="e">
        <f>IF(INDEX(Organizations[Organization Type '[CV']],$A3395)="","",
CONCATENATE("  - &amp;OrganizationID",TEXT($A3395,"0000"),
" {","OrganizationTypeCV:  ",CHAR(34),INDEX(Organizations[Organization Type '[CV']],$A3395),CHAR(34),
", OrganizationCode:  ",CHAR(34),INDEX(Organizations[Organization Code],$A3395),CHAR(34),
", OrganizationName:  ",CHAR(34),INDEX(Organizations[Organization Name],$A3395),CHAR(34),
", OrganizationDescription:  ",CHAR(34),INDEX(Organizations[Organization Description],$A3395),CHAR(34),
", OrganizationLink:  ",CHAR(34),INDEX(Organizations[Organization Link],$A3395),CHAR(34),"}"))</f>
        <v>#REF!</v>
      </c>
      <c r="F3395" t="e">
        <f>IF(INDEX(People[First Name],$A3395)="","",
CONCATENATE("  - &amp;AffiliationID",TEXT($A3395,"0000"),
" {PersonID: *PersonID",TEXT($A3395,"0000"),
", OrganizationID: *OrganizationID",TEXT(MATCH(INDEX(People[Organization Name],$A3395),Organizations[Organization Name],0),"0000"),
", IsPrimaryOrganizationContact: , AffiliationStartDate: , AffiliationEndDate: , PrimaryPhone: ",
", PrimaryEmail: ",CHAR(34),INDEX(People[Primary Email],$A3395),CHAR(34),
", PrimaryAddress: ",CHAR(34),INDEX(People[Primary Address],$A3395),CHAR(34),
", PersonLink: }"))</f>
        <v>#REF!</v>
      </c>
      <c r="H3395" t="e">
        <f>IF(COUNTA(CitationInformation)=0,"",IF(INDEX(AuthorList[Author Name],$A3395)="","",
CONCATENATE("  - &amp;AuthorListID",TEXT($A3395,"0000"),
"  {CitationID: *CitationID0001",
", PersonID: *PersonID",TEXT(MATCH(INDEX(AuthorList[Author Name],$A3395),People[Full Name],0),"0000"),
", AuthorOrder: ",INDEX(AuthorList[Author Number],$A3395),"}")))</f>
        <v>#REF!</v>
      </c>
      <c r="K3395" t="e">
        <f>IF(INDEX(SamplingFeatures[Feature Code],$A3395)="","",
CONCATENATE("  - &amp;SamplingFeatureID",TEXT($A3395,"0000"),
" {","SamplingFeatureUUID:  ",CHAR(34),INDEX(SamplingFeatures[Sampling Feature UUID],$A3395),CHAR(34),
", SamplingFeatureTypeCV:  ",CHAR(34),INDEX(SamplingFeatures[Sampling Feature Type],$A3395),CHAR(34),
", SamplingFeatureCode:  ",CHAR(34),INDEX(SamplingFeatures[Feature Code],$A3395),CHAR(34),
", SamplingFeatureName:  ",CHAR(34),INDEX(SamplingFeatures[Feature Name],$A3395),CHAR(34),
", SamplingFeatureDescription:  ",CHAR(34),INDEX(SamplingFeatures[Feature Description],$A3395),CHAR(34),
", SamplingFeatureGeotypeCV:  ",CHAR(34),INDEX(SamplingFeatures[Feature Geo Type],$A3395),CHAR(34),
", FeatureGeometry:  ",CHAR(34),INDEX(SamplingFeatures[Feature Geometry],$A3395),CHAR(34),
", Elevation_m:  ",CHAR(34),INDEX(SamplingFeatures[Elevation_m],$A3395),CHAR(34),
", ElevationDatumCV:  ",CHAR(34),ElevationDatum,CHAR(34),"}"))</f>
        <v>#REF!</v>
      </c>
      <c r="L3395" t="e">
        <f>IF(INDEX(SamplingFeatures[Sampling Feature Type],$A3395)&lt;&gt;"Site","",
CONCATENATE("  - &amp;SiteID",TEXT(SUMPRODUCT(--($L$3:$L3394&lt;&gt;"")),"0000"),
" {","SamplingFeatureID:  *SamplingFeatureID",TEXT($A3395,"0000"),
", SiteTypeCV:  ",CHAR(34),INDEX(Sites[Site Type],$A3395),CHAR(34),
", Latitude:  ",INDEX(Sites[Latitude],$A3395),
", Longitude:  ",INDEX(Sites[Longitude],$A3395),
", SRSName:  ",CHAR(34),LatLonDatum,CHAR(34),"}"))</f>
        <v>#REF!</v>
      </c>
      <c r="M3395" t="e">
        <f>IF(INDEX(SamplingFeatures[Sampling Feature Type],$A3395)&lt;&gt;"Specimen","",
CONCATENATE("  - &amp;SpecimenID",TEXT(SUMPRODUCT(--($M$3:$M3394&lt;&gt;"")),"0000"),
" {","SamplingFeatureID:  *SamplingFeatureID",TEXT($A3395,"0000"),
", SpecimenTypeCV:  ",CHAR(34),INDEX(Specimens[Specimen Type],$A3395),CHAR(34),
", SpecimenMediumCV:  ",INDEX(Specimens[Specimen Medium],$A3395),
", IsFieldSpecimen:  ",CHAR(34),INDEX(Specimens[Is Field Specimen?],$A3395),CHAR(34),"}"))</f>
        <v>#REF!</v>
      </c>
      <c r="N3395" t="e">
        <f>IF(COUNTA(SpatialOffsets[])=0,"", IF(INDEX(SpatialOffsets[Spatial Offset Type],$A3395)="","",
CONCATENATE("  - &amp;SpatialOffsetID",TEXT($A3395,"0000"),
" {","SpatialOffsetTypeCV:  ",CHAR(34),INDEX(SpatialOffsets[Spatial Offset Type],$A3395),CHAR(34),
", Offset1Value:  ",INDEX(SpatialOffsets[Offset 1 Value],$A3395),
", Offset1UnitID:  ",CHAR(34),INDEX(SpatialOffsets[Offset 1 Unit],$A3395),CHAR(34),
", Offset2Value:  ",INDEX(SpatialOffsets[Offset 2 Value],$A3395),
", Offset2UnitID:  ",CHAR(34),INDEX(SpatialOffsets[Offset 2 Unit],$A3395),CHAR(34),
", Offset3Value:  ",INDEX(SpatialOffsets[Offset 3 Value],$A3395),
", Offset3UnitID:  ",CHAR(34),INDEX(SpatialOffsets[Offset 3 Unit],$A3395),CHAR(34),,"}")))</f>
        <v>#REF!</v>
      </c>
      <c r="O3395" t="e">
        <f>IF(COUNTA(RelatedFeatures[])=0,"", IF(INDEX(RelatedFeatures[First Sampling Feature Code],$A3395)="","",
CONCATENATE("  - &amp;RelationID",TEXT($A3395,"0000"),
" {","SamplingFeatureID:  *SamplingFeatureID",TEXT(MATCH(INDEX(RelatedFeatures[First Sampling Feature Code],$A3395),SamplingFeatures[Feature Code],0),"0000"),
", RelationshipTypeCV:  ",CHAR(34),INDEX(RelatedFeatures[Relationship Type],$A3395),CHAR(34),
", RelatedFeatureID: *SamplingFeatureID",TEXT(MATCH(INDEX(RelatedFeatures[Second Sampling Feature Code],$A3395),SamplingFeatures[Feature Code],0),"0000"),
", SpatialOffsetID:  ",IF(INDEX(RelatedFeatures[Offset Number],$A3395)="","",CONCATENATE("*SpatialOffsetID",TEXT(INDEX(RelatedFeatures[Offset Number],$A3395),"0000"))),"}")))</f>
        <v>#REF!</v>
      </c>
      <c r="P3395" t="e">
        <f>IF(INDEX(Methods[Method Type],$A3395)="","",
CONCATENATE("  - &amp;MethodID",TEXT($A3395,"0000"),
" {","MethodTypeCV:  ",CHAR(34),INDEX(Methods[Method Type],$A3395),CHAR(34),
", MethodCode:  ",CHAR(34),INDEX(Methods[Method Code],$A3395),CHAR(34),
", MethodName:  ",CHAR(34),INDEX(Methods[Method Name],$A3395),CHAR(34),
", MethodDescription:  ",CHAR(34),INDEX(Methods[Method Description],$A3395),CHAR(34),
", MethodLink:  ",CHAR(34),INDEX(Methods[Method Link],$A3395),CHAR(34),
", OrganizationID: *OrganizationID",TEXT(MATCH(INDEX(Methods[Organization Name],$A3395),Organizations[Organization Name],0),"0000"),"}"))</f>
        <v>#REF!</v>
      </c>
      <c r="Q3395" t="e">
        <f>IF(INDEX(Variables[Variable Type],$A3395)="","",
CONCATENATE("  - &amp;VariableID",TEXT($A3395,"0000"),
" {","VariableTypeCV:  ",CHAR(34),INDEX(Variables[Variable Type],$A3395),CHAR(34),
", VariableCode:  ",CHAR(34),INDEX(Variables[Variable Code],$A3395),CHAR(34),
", VariableNameCV:  ",CHAR(34),INDEX(Variables[Variable Name],$A3395),CHAR(34),
", VariableDefinition:  ",CHAR(34),INDEX(Variables[Variable Definition],$A3395),CHAR(34),
", SpecciationCV:  ",CHAR(34),INDEX(Variables[Speciation],$A3395),CHAR(34),
", NoDataValue:  ",CHAR(34),INDEX(Variables[No Data Value],$A3395),CHAR(34),"}"))</f>
        <v>#REF!</v>
      </c>
    </row>
    <row r="3396" spans="1:17" x14ac:dyDescent="0.25">
      <c r="A3396">
        <v>3393</v>
      </c>
      <c r="D3396" t="e">
        <f>IF(INDEX(People[First Name],$A3396)="","",
CONCATENATE("  - &amp;PersonID",TEXT($A3396,"0000"),
" {","PersonFirstName:  ",CHAR(34),INDEX(People[First Name],$A3396),CHAR(34),
", PersonMiddleName:  ",CHAR(34),INDEX(People[Middle Name],$A3396),CHAR(34),
", PersonLastName:  ",CHAR(34),INDEX(People[Last Name],$A3396),CHAR(34),"}"))</f>
        <v>#REF!</v>
      </c>
      <c r="E3396" t="e">
        <f>IF(INDEX(Organizations[Organization Type '[CV']],$A3396)="","",
CONCATENATE("  - &amp;OrganizationID",TEXT($A3396,"0000"),
" {","OrganizationTypeCV:  ",CHAR(34),INDEX(Organizations[Organization Type '[CV']],$A3396),CHAR(34),
", OrganizationCode:  ",CHAR(34),INDEX(Organizations[Organization Code],$A3396),CHAR(34),
", OrganizationName:  ",CHAR(34),INDEX(Organizations[Organization Name],$A3396),CHAR(34),
", OrganizationDescription:  ",CHAR(34),INDEX(Organizations[Organization Description],$A3396),CHAR(34),
", OrganizationLink:  ",CHAR(34),INDEX(Organizations[Organization Link],$A3396),CHAR(34),"}"))</f>
        <v>#REF!</v>
      </c>
      <c r="F3396" t="e">
        <f>IF(INDEX(People[First Name],$A3396)="","",
CONCATENATE("  - &amp;AffiliationID",TEXT($A3396,"0000"),
" {PersonID: *PersonID",TEXT($A3396,"0000"),
", OrganizationID: *OrganizationID",TEXT(MATCH(INDEX(People[Organization Name],$A3396),Organizations[Organization Name],0),"0000"),
", IsPrimaryOrganizationContact: , AffiliationStartDate: , AffiliationEndDate: , PrimaryPhone: ",
", PrimaryEmail: ",CHAR(34),INDEX(People[Primary Email],$A3396),CHAR(34),
", PrimaryAddress: ",CHAR(34),INDEX(People[Primary Address],$A3396),CHAR(34),
", PersonLink: }"))</f>
        <v>#REF!</v>
      </c>
      <c r="H3396" t="e">
        <f>IF(COUNTA(CitationInformation)=0,"",IF(INDEX(AuthorList[Author Name],$A3396)="","",
CONCATENATE("  - &amp;AuthorListID",TEXT($A3396,"0000"),
"  {CitationID: *CitationID0001",
", PersonID: *PersonID",TEXT(MATCH(INDEX(AuthorList[Author Name],$A3396),People[Full Name],0),"0000"),
", AuthorOrder: ",INDEX(AuthorList[Author Number],$A3396),"}")))</f>
        <v>#REF!</v>
      </c>
      <c r="K3396" t="e">
        <f>IF(INDEX(SamplingFeatures[Feature Code],$A3396)="","",
CONCATENATE("  - &amp;SamplingFeatureID",TEXT($A3396,"0000"),
" {","SamplingFeatureUUID:  ",CHAR(34),INDEX(SamplingFeatures[Sampling Feature UUID],$A3396),CHAR(34),
", SamplingFeatureTypeCV:  ",CHAR(34),INDEX(SamplingFeatures[Sampling Feature Type],$A3396),CHAR(34),
", SamplingFeatureCode:  ",CHAR(34),INDEX(SamplingFeatures[Feature Code],$A3396),CHAR(34),
", SamplingFeatureName:  ",CHAR(34),INDEX(SamplingFeatures[Feature Name],$A3396),CHAR(34),
", SamplingFeatureDescription:  ",CHAR(34),INDEX(SamplingFeatures[Feature Description],$A3396),CHAR(34),
", SamplingFeatureGeotypeCV:  ",CHAR(34),INDEX(SamplingFeatures[Feature Geo Type],$A3396),CHAR(34),
", FeatureGeometry:  ",CHAR(34),INDEX(SamplingFeatures[Feature Geometry],$A3396),CHAR(34),
", Elevation_m:  ",CHAR(34),INDEX(SamplingFeatures[Elevation_m],$A3396),CHAR(34),
", ElevationDatumCV:  ",CHAR(34),ElevationDatum,CHAR(34),"}"))</f>
        <v>#REF!</v>
      </c>
      <c r="L3396" t="e">
        <f>IF(INDEX(SamplingFeatures[Sampling Feature Type],$A3396)&lt;&gt;"Site","",
CONCATENATE("  - &amp;SiteID",TEXT(SUMPRODUCT(--($L$3:$L3395&lt;&gt;"")),"0000"),
" {","SamplingFeatureID:  *SamplingFeatureID",TEXT($A3396,"0000"),
", SiteTypeCV:  ",CHAR(34),INDEX(Sites[Site Type],$A3396),CHAR(34),
", Latitude:  ",INDEX(Sites[Latitude],$A3396),
", Longitude:  ",INDEX(Sites[Longitude],$A3396),
", SRSName:  ",CHAR(34),LatLonDatum,CHAR(34),"}"))</f>
        <v>#REF!</v>
      </c>
      <c r="M3396" t="e">
        <f>IF(INDEX(SamplingFeatures[Sampling Feature Type],$A3396)&lt;&gt;"Specimen","",
CONCATENATE("  - &amp;SpecimenID",TEXT(SUMPRODUCT(--($M$3:$M3395&lt;&gt;"")),"0000"),
" {","SamplingFeatureID:  *SamplingFeatureID",TEXT($A3396,"0000"),
", SpecimenTypeCV:  ",CHAR(34),INDEX(Specimens[Specimen Type],$A3396),CHAR(34),
", SpecimenMediumCV:  ",INDEX(Specimens[Specimen Medium],$A3396),
", IsFieldSpecimen:  ",CHAR(34),INDEX(Specimens[Is Field Specimen?],$A3396),CHAR(34),"}"))</f>
        <v>#REF!</v>
      </c>
      <c r="N3396" t="e">
        <f>IF(COUNTA(SpatialOffsets[])=0,"", IF(INDEX(SpatialOffsets[Spatial Offset Type],$A3396)="","",
CONCATENATE("  - &amp;SpatialOffsetID",TEXT($A3396,"0000"),
" {","SpatialOffsetTypeCV:  ",CHAR(34),INDEX(SpatialOffsets[Spatial Offset Type],$A3396),CHAR(34),
", Offset1Value:  ",INDEX(SpatialOffsets[Offset 1 Value],$A3396),
", Offset1UnitID:  ",CHAR(34),INDEX(SpatialOffsets[Offset 1 Unit],$A3396),CHAR(34),
", Offset2Value:  ",INDEX(SpatialOffsets[Offset 2 Value],$A3396),
", Offset2UnitID:  ",CHAR(34),INDEX(SpatialOffsets[Offset 2 Unit],$A3396),CHAR(34),
", Offset3Value:  ",INDEX(SpatialOffsets[Offset 3 Value],$A3396),
", Offset3UnitID:  ",CHAR(34),INDEX(SpatialOffsets[Offset 3 Unit],$A3396),CHAR(34),,"}")))</f>
        <v>#REF!</v>
      </c>
      <c r="O3396" t="e">
        <f>IF(COUNTA(RelatedFeatures[])=0,"", IF(INDEX(RelatedFeatures[First Sampling Feature Code],$A3396)="","",
CONCATENATE("  - &amp;RelationID",TEXT($A3396,"0000"),
" {","SamplingFeatureID:  *SamplingFeatureID",TEXT(MATCH(INDEX(RelatedFeatures[First Sampling Feature Code],$A3396),SamplingFeatures[Feature Code],0),"0000"),
", RelationshipTypeCV:  ",CHAR(34),INDEX(RelatedFeatures[Relationship Type],$A3396),CHAR(34),
", RelatedFeatureID: *SamplingFeatureID",TEXT(MATCH(INDEX(RelatedFeatures[Second Sampling Feature Code],$A3396),SamplingFeatures[Feature Code],0),"0000"),
", SpatialOffsetID:  ",IF(INDEX(RelatedFeatures[Offset Number],$A3396)="","",CONCATENATE("*SpatialOffsetID",TEXT(INDEX(RelatedFeatures[Offset Number],$A3396),"0000"))),"}")))</f>
        <v>#REF!</v>
      </c>
      <c r="P3396" t="e">
        <f>IF(INDEX(Methods[Method Type],$A3396)="","",
CONCATENATE("  - &amp;MethodID",TEXT($A3396,"0000"),
" {","MethodTypeCV:  ",CHAR(34),INDEX(Methods[Method Type],$A3396),CHAR(34),
", MethodCode:  ",CHAR(34),INDEX(Methods[Method Code],$A3396),CHAR(34),
", MethodName:  ",CHAR(34),INDEX(Methods[Method Name],$A3396),CHAR(34),
", MethodDescription:  ",CHAR(34),INDEX(Methods[Method Description],$A3396),CHAR(34),
", MethodLink:  ",CHAR(34),INDEX(Methods[Method Link],$A3396),CHAR(34),
", OrganizationID: *OrganizationID",TEXT(MATCH(INDEX(Methods[Organization Name],$A3396),Organizations[Organization Name],0),"0000"),"}"))</f>
        <v>#REF!</v>
      </c>
      <c r="Q3396" t="e">
        <f>IF(INDEX(Variables[Variable Type],$A3396)="","",
CONCATENATE("  - &amp;VariableID",TEXT($A3396,"0000"),
" {","VariableTypeCV:  ",CHAR(34),INDEX(Variables[Variable Type],$A3396),CHAR(34),
", VariableCode:  ",CHAR(34),INDEX(Variables[Variable Code],$A3396),CHAR(34),
", VariableNameCV:  ",CHAR(34),INDEX(Variables[Variable Name],$A3396),CHAR(34),
", VariableDefinition:  ",CHAR(34),INDEX(Variables[Variable Definition],$A3396),CHAR(34),
", SpecciationCV:  ",CHAR(34),INDEX(Variables[Speciation],$A3396),CHAR(34),
", NoDataValue:  ",CHAR(34),INDEX(Variables[No Data Value],$A3396),CHAR(34),"}"))</f>
        <v>#REF!</v>
      </c>
    </row>
    <row r="3397" spans="1:17" x14ac:dyDescent="0.25">
      <c r="A3397">
        <v>3394</v>
      </c>
      <c r="D3397" t="e">
        <f>IF(INDEX(People[First Name],$A3397)="","",
CONCATENATE("  - &amp;PersonID",TEXT($A3397,"0000"),
" {","PersonFirstName:  ",CHAR(34),INDEX(People[First Name],$A3397),CHAR(34),
", PersonMiddleName:  ",CHAR(34),INDEX(People[Middle Name],$A3397),CHAR(34),
", PersonLastName:  ",CHAR(34),INDEX(People[Last Name],$A3397),CHAR(34),"}"))</f>
        <v>#REF!</v>
      </c>
      <c r="E3397" t="e">
        <f>IF(INDEX(Organizations[Organization Type '[CV']],$A3397)="","",
CONCATENATE("  - &amp;OrganizationID",TEXT($A3397,"0000"),
" {","OrganizationTypeCV:  ",CHAR(34),INDEX(Organizations[Organization Type '[CV']],$A3397),CHAR(34),
", OrganizationCode:  ",CHAR(34),INDEX(Organizations[Organization Code],$A3397),CHAR(34),
", OrganizationName:  ",CHAR(34),INDEX(Organizations[Organization Name],$A3397),CHAR(34),
", OrganizationDescription:  ",CHAR(34),INDEX(Organizations[Organization Description],$A3397),CHAR(34),
", OrganizationLink:  ",CHAR(34),INDEX(Organizations[Organization Link],$A3397),CHAR(34),"}"))</f>
        <v>#REF!</v>
      </c>
      <c r="F3397" t="e">
        <f>IF(INDEX(People[First Name],$A3397)="","",
CONCATENATE("  - &amp;AffiliationID",TEXT($A3397,"0000"),
" {PersonID: *PersonID",TEXT($A3397,"0000"),
", OrganizationID: *OrganizationID",TEXT(MATCH(INDEX(People[Organization Name],$A3397),Organizations[Organization Name],0),"0000"),
", IsPrimaryOrganizationContact: , AffiliationStartDate: , AffiliationEndDate: , PrimaryPhone: ",
", PrimaryEmail: ",CHAR(34),INDEX(People[Primary Email],$A3397),CHAR(34),
", PrimaryAddress: ",CHAR(34),INDEX(People[Primary Address],$A3397),CHAR(34),
", PersonLink: }"))</f>
        <v>#REF!</v>
      </c>
      <c r="H3397" t="e">
        <f>IF(COUNTA(CitationInformation)=0,"",IF(INDEX(AuthorList[Author Name],$A3397)="","",
CONCATENATE("  - &amp;AuthorListID",TEXT($A3397,"0000"),
"  {CitationID: *CitationID0001",
", PersonID: *PersonID",TEXT(MATCH(INDEX(AuthorList[Author Name],$A3397),People[Full Name],0),"0000"),
", AuthorOrder: ",INDEX(AuthorList[Author Number],$A3397),"}")))</f>
        <v>#REF!</v>
      </c>
      <c r="K3397" t="e">
        <f>IF(INDEX(SamplingFeatures[Feature Code],$A3397)="","",
CONCATENATE("  - &amp;SamplingFeatureID",TEXT($A3397,"0000"),
" {","SamplingFeatureUUID:  ",CHAR(34),INDEX(SamplingFeatures[Sampling Feature UUID],$A3397),CHAR(34),
", SamplingFeatureTypeCV:  ",CHAR(34),INDEX(SamplingFeatures[Sampling Feature Type],$A3397),CHAR(34),
", SamplingFeatureCode:  ",CHAR(34),INDEX(SamplingFeatures[Feature Code],$A3397),CHAR(34),
", SamplingFeatureName:  ",CHAR(34),INDEX(SamplingFeatures[Feature Name],$A3397),CHAR(34),
", SamplingFeatureDescription:  ",CHAR(34),INDEX(SamplingFeatures[Feature Description],$A3397),CHAR(34),
", SamplingFeatureGeotypeCV:  ",CHAR(34),INDEX(SamplingFeatures[Feature Geo Type],$A3397),CHAR(34),
", FeatureGeometry:  ",CHAR(34),INDEX(SamplingFeatures[Feature Geometry],$A3397),CHAR(34),
", Elevation_m:  ",CHAR(34),INDEX(SamplingFeatures[Elevation_m],$A3397),CHAR(34),
", ElevationDatumCV:  ",CHAR(34),ElevationDatum,CHAR(34),"}"))</f>
        <v>#REF!</v>
      </c>
      <c r="L3397" t="e">
        <f>IF(INDEX(SamplingFeatures[Sampling Feature Type],$A3397)&lt;&gt;"Site","",
CONCATENATE("  - &amp;SiteID",TEXT(SUMPRODUCT(--($L$3:$L3396&lt;&gt;"")),"0000"),
" {","SamplingFeatureID:  *SamplingFeatureID",TEXT($A3397,"0000"),
", SiteTypeCV:  ",CHAR(34),INDEX(Sites[Site Type],$A3397),CHAR(34),
", Latitude:  ",INDEX(Sites[Latitude],$A3397),
", Longitude:  ",INDEX(Sites[Longitude],$A3397),
", SRSName:  ",CHAR(34),LatLonDatum,CHAR(34),"}"))</f>
        <v>#REF!</v>
      </c>
      <c r="M3397" t="e">
        <f>IF(INDEX(SamplingFeatures[Sampling Feature Type],$A3397)&lt;&gt;"Specimen","",
CONCATENATE("  - &amp;SpecimenID",TEXT(SUMPRODUCT(--($M$3:$M3396&lt;&gt;"")),"0000"),
" {","SamplingFeatureID:  *SamplingFeatureID",TEXT($A3397,"0000"),
", SpecimenTypeCV:  ",CHAR(34),INDEX(Specimens[Specimen Type],$A3397),CHAR(34),
", SpecimenMediumCV:  ",INDEX(Specimens[Specimen Medium],$A3397),
", IsFieldSpecimen:  ",CHAR(34),INDEX(Specimens[Is Field Specimen?],$A3397),CHAR(34),"}"))</f>
        <v>#REF!</v>
      </c>
      <c r="N3397" t="e">
        <f>IF(COUNTA(SpatialOffsets[])=0,"", IF(INDEX(SpatialOffsets[Spatial Offset Type],$A3397)="","",
CONCATENATE("  - &amp;SpatialOffsetID",TEXT($A3397,"0000"),
" {","SpatialOffsetTypeCV:  ",CHAR(34),INDEX(SpatialOffsets[Spatial Offset Type],$A3397),CHAR(34),
", Offset1Value:  ",INDEX(SpatialOffsets[Offset 1 Value],$A3397),
", Offset1UnitID:  ",CHAR(34),INDEX(SpatialOffsets[Offset 1 Unit],$A3397),CHAR(34),
", Offset2Value:  ",INDEX(SpatialOffsets[Offset 2 Value],$A3397),
", Offset2UnitID:  ",CHAR(34),INDEX(SpatialOffsets[Offset 2 Unit],$A3397),CHAR(34),
", Offset3Value:  ",INDEX(SpatialOffsets[Offset 3 Value],$A3397),
", Offset3UnitID:  ",CHAR(34),INDEX(SpatialOffsets[Offset 3 Unit],$A3397),CHAR(34),,"}")))</f>
        <v>#REF!</v>
      </c>
      <c r="O3397" t="e">
        <f>IF(COUNTA(RelatedFeatures[])=0,"", IF(INDEX(RelatedFeatures[First Sampling Feature Code],$A3397)="","",
CONCATENATE("  - &amp;RelationID",TEXT($A3397,"0000"),
" {","SamplingFeatureID:  *SamplingFeatureID",TEXT(MATCH(INDEX(RelatedFeatures[First Sampling Feature Code],$A3397),SamplingFeatures[Feature Code],0),"0000"),
", RelationshipTypeCV:  ",CHAR(34),INDEX(RelatedFeatures[Relationship Type],$A3397),CHAR(34),
", RelatedFeatureID: *SamplingFeatureID",TEXT(MATCH(INDEX(RelatedFeatures[Second Sampling Feature Code],$A3397),SamplingFeatures[Feature Code],0),"0000"),
", SpatialOffsetID:  ",IF(INDEX(RelatedFeatures[Offset Number],$A3397)="","",CONCATENATE("*SpatialOffsetID",TEXT(INDEX(RelatedFeatures[Offset Number],$A3397),"0000"))),"}")))</f>
        <v>#REF!</v>
      </c>
      <c r="P3397" t="e">
        <f>IF(INDEX(Methods[Method Type],$A3397)="","",
CONCATENATE("  - &amp;MethodID",TEXT($A3397,"0000"),
" {","MethodTypeCV:  ",CHAR(34),INDEX(Methods[Method Type],$A3397),CHAR(34),
", MethodCode:  ",CHAR(34),INDEX(Methods[Method Code],$A3397),CHAR(34),
", MethodName:  ",CHAR(34),INDEX(Methods[Method Name],$A3397),CHAR(34),
", MethodDescription:  ",CHAR(34),INDEX(Methods[Method Description],$A3397),CHAR(34),
", MethodLink:  ",CHAR(34),INDEX(Methods[Method Link],$A3397),CHAR(34),
", OrganizationID: *OrganizationID",TEXT(MATCH(INDEX(Methods[Organization Name],$A3397),Organizations[Organization Name],0),"0000"),"}"))</f>
        <v>#REF!</v>
      </c>
      <c r="Q3397" t="e">
        <f>IF(INDEX(Variables[Variable Type],$A3397)="","",
CONCATENATE("  - &amp;VariableID",TEXT($A3397,"0000"),
" {","VariableTypeCV:  ",CHAR(34),INDEX(Variables[Variable Type],$A3397),CHAR(34),
", VariableCode:  ",CHAR(34),INDEX(Variables[Variable Code],$A3397),CHAR(34),
", VariableNameCV:  ",CHAR(34),INDEX(Variables[Variable Name],$A3397),CHAR(34),
", VariableDefinition:  ",CHAR(34),INDEX(Variables[Variable Definition],$A3397),CHAR(34),
", SpecciationCV:  ",CHAR(34),INDEX(Variables[Speciation],$A3397),CHAR(34),
", NoDataValue:  ",CHAR(34),INDEX(Variables[No Data Value],$A3397),CHAR(34),"}"))</f>
        <v>#REF!</v>
      </c>
    </row>
    <row r="3398" spans="1:17" x14ac:dyDescent="0.25">
      <c r="A3398">
        <v>3395</v>
      </c>
      <c r="D3398" t="e">
        <f>IF(INDEX(People[First Name],$A3398)="","",
CONCATENATE("  - &amp;PersonID",TEXT($A3398,"0000"),
" {","PersonFirstName:  ",CHAR(34),INDEX(People[First Name],$A3398),CHAR(34),
", PersonMiddleName:  ",CHAR(34),INDEX(People[Middle Name],$A3398),CHAR(34),
", PersonLastName:  ",CHAR(34),INDEX(People[Last Name],$A3398),CHAR(34),"}"))</f>
        <v>#REF!</v>
      </c>
      <c r="E3398" t="e">
        <f>IF(INDEX(Organizations[Organization Type '[CV']],$A3398)="","",
CONCATENATE("  - &amp;OrganizationID",TEXT($A3398,"0000"),
" {","OrganizationTypeCV:  ",CHAR(34),INDEX(Organizations[Organization Type '[CV']],$A3398),CHAR(34),
", OrganizationCode:  ",CHAR(34),INDEX(Organizations[Organization Code],$A3398),CHAR(34),
", OrganizationName:  ",CHAR(34),INDEX(Organizations[Organization Name],$A3398),CHAR(34),
", OrganizationDescription:  ",CHAR(34),INDEX(Organizations[Organization Description],$A3398),CHAR(34),
", OrganizationLink:  ",CHAR(34),INDEX(Organizations[Organization Link],$A3398),CHAR(34),"}"))</f>
        <v>#REF!</v>
      </c>
      <c r="F3398" t="e">
        <f>IF(INDEX(People[First Name],$A3398)="","",
CONCATENATE("  - &amp;AffiliationID",TEXT($A3398,"0000"),
" {PersonID: *PersonID",TEXT($A3398,"0000"),
", OrganizationID: *OrganizationID",TEXT(MATCH(INDEX(People[Organization Name],$A3398),Organizations[Organization Name],0),"0000"),
", IsPrimaryOrganizationContact: , AffiliationStartDate: , AffiliationEndDate: , PrimaryPhone: ",
", PrimaryEmail: ",CHAR(34),INDEX(People[Primary Email],$A3398),CHAR(34),
", PrimaryAddress: ",CHAR(34),INDEX(People[Primary Address],$A3398),CHAR(34),
", PersonLink: }"))</f>
        <v>#REF!</v>
      </c>
      <c r="H3398" t="e">
        <f>IF(COUNTA(CitationInformation)=0,"",IF(INDEX(AuthorList[Author Name],$A3398)="","",
CONCATENATE("  - &amp;AuthorListID",TEXT($A3398,"0000"),
"  {CitationID: *CitationID0001",
", PersonID: *PersonID",TEXT(MATCH(INDEX(AuthorList[Author Name],$A3398),People[Full Name],0),"0000"),
", AuthorOrder: ",INDEX(AuthorList[Author Number],$A3398),"}")))</f>
        <v>#REF!</v>
      </c>
      <c r="K3398" t="e">
        <f>IF(INDEX(SamplingFeatures[Feature Code],$A3398)="","",
CONCATENATE("  - &amp;SamplingFeatureID",TEXT($A3398,"0000"),
" {","SamplingFeatureUUID:  ",CHAR(34),INDEX(SamplingFeatures[Sampling Feature UUID],$A3398),CHAR(34),
", SamplingFeatureTypeCV:  ",CHAR(34),INDEX(SamplingFeatures[Sampling Feature Type],$A3398),CHAR(34),
", SamplingFeatureCode:  ",CHAR(34),INDEX(SamplingFeatures[Feature Code],$A3398),CHAR(34),
", SamplingFeatureName:  ",CHAR(34),INDEX(SamplingFeatures[Feature Name],$A3398),CHAR(34),
", SamplingFeatureDescription:  ",CHAR(34),INDEX(SamplingFeatures[Feature Description],$A3398),CHAR(34),
", SamplingFeatureGeotypeCV:  ",CHAR(34),INDEX(SamplingFeatures[Feature Geo Type],$A3398),CHAR(34),
", FeatureGeometry:  ",CHAR(34),INDEX(SamplingFeatures[Feature Geometry],$A3398),CHAR(34),
", Elevation_m:  ",CHAR(34),INDEX(SamplingFeatures[Elevation_m],$A3398),CHAR(34),
", ElevationDatumCV:  ",CHAR(34),ElevationDatum,CHAR(34),"}"))</f>
        <v>#REF!</v>
      </c>
      <c r="L3398" t="e">
        <f>IF(INDEX(SamplingFeatures[Sampling Feature Type],$A3398)&lt;&gt;"Site","",
CONCATENATE("  - &amp;SiteID",TEXT(SUMPRODUCT(--($L$3:$L3397&lt;&gt;"")),"0000"),
" {","SamplingFeatureID:  *SamplingFeatureID",TEXT($A3398,"0000"),
", SiteTypeCV:  ",CHAR(34),INDEX(Sites[Site Type],$A3398),CHAR(34),
", Latitude:  ",INDEX(Sites[Latitude],$A3398),
", Longitude:  ",INDEX(Sites[Longitude],$A3398),
", SRSName:  ",CHAR(34),LatLonDatum,CHAR(34),"}"))</f>
        <v>#REF!</v>
      </c>
      <c r="M3398" t="e">
        <f>IF(INDEX(SamplingFeatures[Sampling Feature Type],$A3398)&lt;&gt;"Specimen","",
CONCATENATE("  - &amp;SpecimenID",TEXT(SUMPRODUCT(--($M$3:$M3397&lt;&gt;"")),"0000"),
" {","SamplingFeatureID:  *SamplingFeatureID",TEXT($A3398,"0000"),
", SpecimenTypeCV:  ",CHAR(34),INDEX(Specimens[Specimen Type],$A3398),CHAR(34),
", SpecimenMediumCV:  ",INDEX(Specimens[Specimen Medium],$A3398),
", IsFieldSpecimen:  ",CHAR(34),INDEX(Specimens[Is Field Specimen?],$A3398),CHAR(34),"}"))</f>
        <v>#REF!</v>
      </c>
      <c r="N3398" t="e">
        <f>IF(COUNTA(SpatialOffsets[])=0,"", IF(INDEX(SpatialOffsets[Spatial Offset Type],$A3398)="","",
CONCATENATE("  - &amp;SpatialOffsetID",TEXT($A3398,"0000"),
" {","SpatialOffsetTypeCV:  ",CHAR(34),INDEX(SpatialOffsets[Spatial Offset Type],$A3398),CHAR(34),
", Offset1Value:  ",INDEX(SpatialOffsets[Offset 1 Value],$A3398),
", Offset1UnitID:  ",CHAR(34),INDEX(SpatialOffsets[Offset 1 Unit],$A3398),CHAR(34),
", Offset2Value:  ",INDEX(SpatialOffsets[Offset 2 Value],$A3398),
", Offset2UnitID:  ",CHAR(34),INDEX(SpatialOffsets[Offset 2 Unit],$A3398),CHAR(34),
", Offset3Value:  ",INDEX(SpatialOffsets[Offset 3 Value],$A3398),
", Offset3UnitID:  ",CHAR(34),INDEX(SpatialOffsets[Offset 3 Unit],$A3398),CHAR(34),,"}")))</f>
        <v>#REF!</v>
      </c>
      <c r="O3398" t="e">
        <f>IF(COUNTA(RelatedFeatures[])=0,"", IF(INDEX(RelatedFeatures[First Sampling Feature Code],$A3398)="","",
CONCATENATE("  - &amp;RelationID",TEXT($A3398,"0000"),
" {","SamplingFeatureID:  *SamplingFeatureID",TEXT(MATCH(INDEX(RelatedFeatures[First Sampling Feature Code],$A3398),SamplingFeatures[Feature Code],0),"0000"),
", RelationshipTypeCV:  ",CHAR(34),INDEX(RelatedFeatures[Relationship Type],$A3398),CHAR(34),
", RelatedFeatureID: *SamplingFeatureID",TEXT(MATCH(INDEX(RelatedFeatures[Second Sampling Feature Code],$A3398),SamplingFeatures[Feature Code],0),"0000"),
", SpatialOffsetID:  ",IF(INDEX(RelatedFeatures[Offset Number],$A3398)="","",CONCATENATE("*SpatialOffsetID",TEXT(INDEX(RelatedFeatures[Offset Number],$A3398),"0000"))),"}")))</f>
        <v>#REF!</v>
      </c>
      <c r="P3398" t="e">
        <f>IF(INDEX(Methods[Method Type],$A3398)="","",
CONCATENATE("  - &amp;MethodID",TEXT($A3398,"0000"),
" {","MethodTypeCV:  ",CHAR(34),INDEX(Methods[Method Type],$A3398),CHAR(34),
", MethodCode:  ",CHAR(34),INDEX(Methods[Method Code],$A3398),CHAR(34),
", MethodName:  ",CHAR(34),INDEX(Methods[Method Name],$A3398),CHAR(34),
", MethodDescription:  ",CHAR(34),INDEX(Methods[Method Description],$A3398),CHAR(34),
", MethodLink:  ",CHAR(34),INDEX(Methods[Method Link],$A3398),CHAR(34),
", OrganizationID: *OrganizationID",TEXT(MATCH(INDEX(Methods[Organization Name],$A3398),Organizations[Organization Name],0),"0000"),"}"))</f>
        <v>#REF!</v>
      </c>
      <c r="Q3398" t="e">
        <f>IF(INDEX(Variables[Variable Type],$A3398)="","",
CONCATENATE("  - &amp;VariableID",TEXT($A3398,"0000"),
" {","VariableTypeCV:  ",CHAR(34),INDEX(Variables[Variable Type],$A3398),CHAR(34),
", VariableCode:  ",CHAR(34),INDEX(Variables[Variable Code],$A3398),CHAR(34),
", VariableNameCV:  ",CHAR(34),INDEX(Variables[Variable Name],$A3398),CHAR(34),
", VariableDefinition:  ",CHAR(34),INDEX(Variables[Variable Definition],$A3398),CHAR(34),
", SpecciationCV:  ",CHAR(34),INDEX(Variables[Speciation],$A3398),CHAR(34),
", NoDataValue:  ",CHAR(34),INDEX(Variables[No Data Value],$A3398),CHAR(34),"}"))</f>
        <v>#REF!</v>
      </c>
    </row>
    <row r="3399" spans="1:17" x14ac:dyDescent="0.25">
      <c r="A3399">
        <v>3396</v>
      </c>
      <c r="D3399" t="e">
        <f>IF(INDEX(People[First Name],$A3399)="","",
CONCATENATE("  - &amp;PersonID",TEXT($A3399,"0000"),
" {","PersonFirstName:  ",CHAR(34),INDEX(People[First Name],$A3399),CHAR(34),
", PersonMiddleName:  ",CHAR(34),INDEX(People[Middle Name],$A3399),CHAR(34),
", PersonLastName:  ",CHAR(34),INDEX(People[Last Name],$A3399),CHAR(34),"}"))</f>
        <v>#REF!</v>
      </c>
      <c r="E3399" t="e">
        <f>IF(INDEX(Organizations[Organization Type '[CV']],$A3399)="","",
CONCATENATE("  - &amp;OrganizationID",TEXT($A3399,"0000"),
" {","OrganizationTypeCV:  ",CHAR(34),INDEX(Organizations[Organization Type '[CV']],$A3399),CHAR(34),
", OrganizationCode:  ",CHAR(34),INDEX(Organizations[Organization Code],$A3399),CHAR(34),
", OrganizationName:  ",CHAR(34),INDEX(Organizations[Organization Name],$A3399),CHAR(34),
", OrganizationDescription:  ",CHAR(34),INDEX(Organizations[Organization Description],$A3399),CHAR(34),
", OrganizationLink:  ",CHAR(34),INDEX(Organizations[Organization Link],$A3399),CHAR(34),"}"))</f>
        <v>#REF!</v>
      </c>
      <c r="F3399" t="e">
        <f>IF(INDEX(People[First Name],$A3399)="","",
CONCATENATE("  - &amp;AffiliationID",TEXT($A3399,"0000"),
" {PersonID: *PersonID",TEXT($A3399,"0000"),
", OrganizationID: *OrganizationID",TEXT(MATCH(INDEX(People[Organization Name],$A3399),Organizations[Organization Name],0),"0000"),
", IsPrimaryOrganizationContact: , AffiliationStartDate: , AffiliationEndDate: , PrimaryPhone: ",
", PrimaryEmail: ",CHAR(34),INDEX(People[Primary Email],$A3399),CHAR(34),
", PrimaryAddress: ",CHAR(34),INDEX(People[Primary Address],$A3399),CHAR(34),
", PersonLink: }"))</f>
        <v>#REF!</v>
      </c>
      <c r="H3399" t="e">
        <f>IF(COUNTA(CitationInformation)=0,"",IF(INDEX(AuthorList[Author Name],$A3399)="","",
CONCATENATE("  - &amp;AuthorListID",TEXT($A3399,"0000"),
"  {CitationID: *CitationID0001",
", PersonID: *PersonID",TEXT(MATCH(INDEX(AuthorList[Author Name],$A3399),People[Full Name],0),"0000"),
", AuthorOrder: ",INDEX(AuthorList[Author Number],$A3399),"}")))</f>
        <v>#REF!</v>
      </c>
      <c r="K3399" t="e">
        <f>IF(INDEX(SamplingFeatures[Feature Code],$A3399)="","",
CONCATENATE("  - &amp;SamplingFeatureID",TEXT($A3399,"0000"),
" {","SamplingFeatureUUID:  ",CHAR(34),INDEX(SamplingFeatures[Sampling Feature UUID],$A3399),CHAR(34),
", SamplingFeatureTypeCV:  ",CHAR(34),INDEX(SamplingFeatures[Sampling Feature Type],$A3399),CHAR(34),
", SamplingFeatureCode:  ",CHAR(34),INDEX(SamplingFeatures[Feature Code],$A3399),CHAR(34),
", SamplingFeatureName:  ",CHAR(34),INDEX(SamplingFeatures[Feature Name],$A3399),CHAR(34),
", SamplingFeatureDescription:  ",CHAR(34),INDEX(SamplingFeatures[Feature Description],$A3399),CHAR(34),
", SamplingFeatureGeotypeCV:  ",CHAR(34),INDEX(SamplingFeatures[Feature Geo Type],$A3399),CHAR(34),
", FeatureGeometry:  ",CHAR(34),INDEX(SamplingFeatures[Feature Geometry],$A3399),CHAR(34),
", Elevation_m:  ",CHAR(34),INDEX(SamplingFeatures[Elevation_m],$A3399),CHAR(34),
", ElevationDatumCV:  ",CHAR(34),ElevationDatum,CHAR(34),"}"))</f>
        <v>#REF!</v>
      </c>
      <c r="L3399" t="e">
        <f>IF(INDEX(SamplingFeatures[Sampling Feature Type],$A3399)&lt;&gt;"Site","",
CONCATENATE("  - &amp;SiteID",TEXT(SUMPRODUCT(--($L$3:$L3398&lt;&gt;"")),"0000"),
" {","SamplingFeatureID:  *SamplingFeatureID",TEXT($A3399,"0000"),
", SiteTypeCV:  ",CHAR(34),INDEX(Sites[Site Type],$A3399),CHAR(34),
", Latitude:  ",INDEX(Sites[Latitude],$A3399),
", Longitude:  ",INDEX(Sites[Longitude],$A3399),
", SRSName:  ",CHAR(34),LatLonDatum,CHAR(34),"}"))</f>
        <v>#REF!</v>
      </c>
      <c r="M3399" t="e">
        <f>IF(INDEX(SamplingFeatures[Sampling Feature Type],$A3399)&lt;&gt;"Specimen","",
CONCATENATE("  - &amp;SpecimenID",TEXT(SUMPRODUCT(--($M$3:$M3398&lt;&gt;"")),"0000"),
" {","SamplingFeatureID:  *SamplingFeatureID",TEXT($A3399,"0000"),
", SpecimenTypeCV:  ",CHAR(34),INDEX(Specimens[Specimen Type],$A3399),CHAR(34),
", SpecimenMediumCV:  ",INDEX(Specimens[Specimen Medium],$A3399),
", IsFieldSpecimen:  ",CHAR(34),INDEX(Specimens[Is Field Specimen?],$A3399),CHAR(34),"}"))</f>
        <v>#REF!</v>
      </c>
      <c r="N3399" t="e">
        <f>IF(COUNTA(SpatialOffsets[])=0,"", IF(INDEX(SpatialOffsets[Spatial Offset Type],$A3399)="","",
CONCATENATE("  - &amp;SpatialOffsetID",TEXT($A3399,"0000"),
" {","SpatialOffsetTypeCV:  ",CHAR(34),INDEX(SpatialOffsets[Spatial Offset Type],$A3399),CHAR(34),
", Offset1Value:  ",INDEX(SpatialOffsets[Offset 1 Value],$A3399),
", Offset1UnitID:  ",CHAR(34),INDEX(SpatialOffsets[Offset 1 Unit],$A3399),CHAR(34),
", Offset2Value:  ",INDEX(SpatialOffsets[Offset 2 Value],$A3399),
", Offset2UnitID:  ",CHAR(34),INDEX(SpatialOffsets[Offset 2 Unit],$A3399),CHAR(34),
", Offset3Value:  ",INDEX(SpatialOffsets[Offset 3 Value],$A3399),
", Offset3UnitID:  ",CHAR(34),INDEX(SpatialOffsets[Offset 3 Unit],$A3399),CHAR(34),,"}")))</f>
        <v>#REF!</v>
      </c>
      <c r="O3399" t="e">
        <f>IF(COUNTA(RelatedFeatures[])=0,"", IF(INDEX(RelatedFeatures[First Sampling Feature Code],$A3399)="","",
CONCATENATE("  - &amp;RelationID",TEXT($A3399,"0000"),
" {","SamplingFeatureID:  *SamplingFeatureID",TEXT(MATCH(INDEX(RelatedFeatures[First Sampling Feature Code],$A3399),SamplingFeatures[Feature Code],0),"0000"),
", RelationshipTypeCV:  ",CHAR(34),INDEX(RelatedFeatures[Relationship Type],$A3399),CHAR(34),
", RelatedFeatureID: *SamplingFeatureID",TEXT(MATCH(INDEX(RelatedFeatures[Second Sampling Feature Code],$A3399),SamplingFeatures[Feature Code],0),"0000"),
", SpatialOffsetID:  ",IF(INDEX(RelatedFeatures[Offset Number],$A3399)="","",CONCATENATE("*SpatialOffsetID",TEXT(INDEX(RelatedFeatures[Offset Number],$A3399),"0000"))),"}")))</f>
        <v>#REF!</v>
      </c>
      <c r="P3399" t="e">
        <f>IF(INDEX(Methods[Method Type],$A3399)="","",
CONCATENATE("  - &amp;MethodID",TEXT($A3399,"0000"),
" {","MethodTypeCV:  ",CHAR(34),INDEX(Methods[Method Type],$A3399),CHAR(34),
", MethodCode:  ",CHAR(34),INDEX(Methods[Method Code],$A3399),CHAR(34),
", MethodName:  ",CHAR(34),INDEX(Methods[Method Name],$A3399),CHAR(34),
", MethodDescription:  ",CHAR(34),INDEX(Methods[Method Description],$A3399),CHAR(34),
", MethodLink:  ",CHAR(34),INDEX(Methods[Method Link],$A3399),CHAR(34),
", OrganizationID: *OrganizationID",TEXT(MATCH(INDEX(Methods[Organization Name],$A3399),Organizations[Organization Name],0),"0000"),"}"))</f>
        <v>#REF!</v>
      </c>
      <c r="Q3399" t="e">
        <f>IF(INDEX(Variables[Variable Type],$A3399)="","",
CONCATENATE("  - &amp;VariableID",TEXT($A3399,"0000"),
" {","VariableTypeCV:  ",CHAR(34),INDEX(Variables[Variable Type],$A3399),CHAR(34),
", VariableCode:  ",CHAR(34),INDEX(Variables[Variable Code],$A3399),CHAR(34),
", VariableNameCV:  ",CHAR(34),INDEX(Variables[Variable Name],$A3399),CHAR(34),
", VariableDefinition:  ",CHAR(34),INDEX(Variables[Variable Definition],$A3399),CHAR(34),
", SpecciationCV:  ",CHAR(34),INDEX(Variables[Speciation],$A3399),CHAR(34),
", NoDataValue:  ",CHAR(34),INDEX(Variables[No Data Value],$A3399),CHAR(34),"}"))</f>
        <v>#REF!</v>
      </c>
    </row>
    <row r="3400" spans="1:17" x14ac:dyDescent="0.25">
      <c r="A3400">
        <v>3397</v>
      </c>
      <c r="D3400" t="e">
        <f>IF(INDEX(People[First Name],$A3400)="","",
CONCATENATE("  - &amp;PersonID",TEXT($A3400,"0000"),
" {","PersonFirstName:  ",CHAR(34),INDEX(People[First Name],$A3400),CHAR(34),
", PersonMiddleName:  ",CHAR(34),INDEX(People[Middle Name],$A3400),CHAR(34),
", PersonLastName:  ",CHAR(34),INDEX(People[Last Name],$A3400),CHAR(34),"}"))</f>
        <v>#REF!</v>
      </c>
      <c r="E3400" t="e">
        <f>IF(INDEX(Organizations[Organization Type '[CV']],$A3400)="","",
CONCATENATE("  - &amp;OrganizationID",TEXT($A3400,"0000"),
" {","OrganizationTypeCV:  ",CHAR(34),INDEX(Organizations[Organization Type '[CV']],$A3400),CHAR(34),
", OrganizationCode:  ",CHAR(34),INDEX(Organizations[Organization Code],$A3400),CHAR(34),
", OrganizationName:  ",CHAR(34),INDEX(Organizations[Organization Name],$A3400),CHAR(34),
", OrganizationDescription:  ",CHAR(34),INDEX(Organizations[Organization Description],$A3400),CHAR(34),
", OrganizationLink:  ",CHAR(34),INDEX(Organizations[Organization Link],$A3400),CHAR(34),"}"))</f>
        <v>#REF!</v>
      </c>
      <c r="F3400" t="e">
        <f>IF(INDEX(People[First Name],$A3400)="","",
CONCATENATE("  - &amp;AffiliationID",TEXT($A3400,"0000"),
" {PersonID: *PersonID",TEXT($A3400,"0000"),
", OrganizationID: *OrganizationID",TEXT(MATCH(INDEX(People[Organization Name],$A3400),Organizations[Organization Name],0),"0000"),
", IsPrimaryOrganizationContact: , AffiliationStartDate: , AffiliationEndDate: , PrimaryPhone: ",
", PrimaryEmail: ",CHAR(34),INDEX(People[Primary Email],$A3400),CHAR(34),
", PrimaryAddress: ",CHAR(34),INDEX(People[Primary Address],$A3400),CHAR(34),
", PersonLink: }"))</f>
        <v>#REF!</v>
      </c>
      <c r="H3400" t="e">
        <f>IF(COUNTA(CitationInformation)=0,"",IF(INDEX(AuthorList[Author Name],$A3400)="","",
CONCATENATE("  - &amp;AuthorListID",TEXT($A3400,"0000"),
"  {CitationID: *CitationID0001",
", PersonID: *PersonID",TEXT(MATCH(INDEX(AuthorList[Author Name],$A3400),People[Full Name],0),"0000"),
", AuthorOrder: ",INDEX(AuthorList[Author Number],$A3400),"}")))</f>
        <v>#REF!</v>
      </c>
      <c r="K3400" t="e">
        <f>IF(INDEX(SamplingFeatures[Feature Code],$A3400)="","",
CONCATENATE("  - &amp;SamplingFeatureID",TEXT($A3400,"0000"),
" {","SamplingFeatureUUID:  ",CHAR(34),INDEX(SamplingFeatures[Sampling Feature UUID],$A3400),CHAR(34),
", SamplingFeatureTypeCV:  ",CHAR(34),INDEX(SamplingFeatures[Sampling Feature Type],$A3400),CHAR(34),
", SamplingFeatureCode:  ",CHAR(34),INDEX(SamplingFeatures[Feature Code],$A3400),CHAR(34),
", SamplingFeatureName:  ",CHAR(34),INDEX(SamplingFeatures[Feature Name],$A3400),CHAR(34),
", SamplingFeatureDescription:  ",CHAR(34),INDEX(SamplingFeatures[Feature Description],$A3400),CHAR(34),
", SamplingFeatureGeotypeCV:  ",CHAR(34),INDEX(SamplingFeatures[Feature Geo Type],$A3400),CHAR(34),
", FeatureGeometry:  ",CHAR(34),INDEX(SamplingFeatures[Feature Geometry],$A3400),CHAR(34),
", Elevation_m:  ",CHAR(34),INDEX(SamplingFeatures[Elevation_m],$A3400),CHAR(34),
", ElevationDatumCV:  ",CHAR(34),ElevationDatum,CHAR(34),"}"))</f>
        <v>#REF!</v>
      </c>
      <c r="L3400" t="e">
        <f>IF(INDEX(SamplingFeatures[Sampling Feature Type],$A3400)&lt;&gt;"Site","",
CONCATENATE("  - &amp;SiteID",TEXT(SUMPRODUCT(--($L$3:$L3399&lt;&gt;"")),"0000"),
" {","SamplingFeatureID:  *SamplingFeatureID",TEXT($A3400,"0000"),
", SiteTypeCV:  ",CHAR(34),INDEX(Sites[Site Type],$A3400),CHAR(34),
", Latitude:  ",INDEX(Sites[Latitude],$A3400),
", Longitude:  ",INDEX(Sites[Longitude],$A3400),
", SRSName:  ",CHAR(34),LatLonDatum,CHAR(34),"}"))</f>
        <v>#REF!</v>
      </c>
      <c r="M3400" t="e">
        <f>IF(INDEX(SamplingFeatures[Sampling Feature Type],$A3400)&lt;&gt;"Specimen","",
CONCATENATE("  - &amp;SpecimenID",TEXT(SUMPRODUCT(--($M$3:$M3399&lt;&gt;"")),"0000"),
" {","SamplingFeatureID:  *SamplingFeatureID",TEXT($A3400,"0000"),
", SpecimenTypeCV:  ",CHAR(34),INDEX(Specimens[Specimen Type],$A3400),CHAR(34),
", SpecimenMediumCV:  ",INDEX(Specimens[Specimen Medium],$A3400),
", IsFieldSpecimen:  ",CHAR(34),INDEX(Specimens[Is Field Specimen?],$A3400),CHAR(34),"}"))</f>
        <v>#REF!</v>
      </c>
      <c r="N3400" t="e">
        <f>IF(COUNTA(SpatialOffsets[])=0,"", IF(INDEX(SpatialOffsets[Spatial Offset Type],$A3400)="","",
CONCATENATE("  - &amp;SpatialOffsetID",TEXT($A3400,"0000"),
" {","SpatialOffsetTypeCV:  ",CHAR(34),INDEX(SpatialOffsets[Spatial Offset Type],$A3400),CHAR(34),
", Offset1Value:  ",INDEX(SpatialOffsets[Offset 1 Value],$A3400),
", Offset1UnitID:  ",CHAR(34),INDEX(SpatialOffsets[Offset 1 Unit],$A3400),CHAR(34),
", Offset2Value:  ",INDEX(SpatialOffsets[Offset 2 Value],$A3400),
", Offset2UnitID:  ",CHAR(34),INDEX(SpatialOffsets[Offset 2 Unit],$A3400),CHAR(34),
", Offset3Value:  ",INDEX(SpatialOffsets[Offset 3 Value],$A3400),
", Offset3UnitID:  ",CHAR(34),INDEX(SpatialOffsets[Offset 3 Unit],$A3400),CHAR(34),,"}")))</f>
        <v>#REF!</v>
      </c>
      <c r="O3400" t="e">
        <f>IF(COUNTA(RelatedFeatures[])=0,"", IF(INDEX(RelatedFeatures[First Sampling Feature Code],$A3400)="","",
CONCATENATE("  - &amp;RelationID",TEXT($A3400,"0000"),
" {","SamplingFeatureID:  *SamplingFeatureID",TEXT(MATCH(INDEX(RelatedFeatures[First Sampling Feature Code],$A3400),SamplingFeatures[Feature Code],0),"0000"),
", RelationshipTypeCV:  ",CHAR(34),INDEX(RelatedFeatures[Relationship Type],$A3400),CHAR(34),
", RelatedFeatureID: *SamplingFeatureID",TEXT(MATCH(INDEX(RelatedFeatures[Second Sampling Feature Code],$A3400),SamplingFeatures[Feature Code],0),"0000"),
", SpatialOffsetID:  ",IF(INDEX(RelatedFeatures[Offset Number],$A3400)="","",CONCATENATE("*SpatialOffsetID",TEXT(INDEX(RelatedFeatures[Offset Number],$A3400),"0000"))),"}")))</f>
        <v>#REF!</v>
      </c>
      <c r="P3400" t="e">
        <f>IF(INDEX(Methods[Method Type],$A3400)="","",
CONCATENATE("  - &amp;MethodID",TEXT($A3400,"0000"),
" {","MethodTypeCV:  ",CHAR(34),INDEX(Methods[Method Type],$A3400),CHAR(34),
", MethodCode:  ",CHAR(34),INDEX(Methods[Method Code],$A3400),CHAR(34),
", MethodName:  ",CHAR(34),INDEX(Methods[Method Name],$A3400),CHAR(34),
", MethodDescription:  ",CHAR(34),INDEX(Methods[Method Description],$A3400),CHAR(34),
", MethodLink:  ",CHAR(34),INDEX(Methods[Method Link],$A3400),CHAR(34),
", OrganizationID: *OrganizationID",TEXT(MATCH(INDEX(Methods[Organization Name],$A3400),Organizations[Organization Name],0),"0000"),"}"))</f>
        <v>#REF!</v>
      </c>
      <c r="Q3400" t="e">
        <f>IF(INDEX(Variables[Variable Type],$A3400)="","",
CONCATENATE("  - &amp;VariableID",TEXT($A3400,"0000"),
" {","VariableTypeCV:  ",CHAR(34),INDEX(Variables[Variable Type],$A3400),CHAR(34),
", VariableCode:  ",CHAR(34),INDEX(Variables[Variable Code],$A3400),CHAR(34),
", VariableNameCV:  ",CHAR(34),INDEX(Variables[Variable Name],$A3400),CHAR(34),
", VariableDefinition:  ",CHAR(34),INDEX(Variables[Variable Definition],$A3400),CHAR(34),
", SpecciationCV:  ",CHAR(34),INDEX(Variables[Speciation],$A3400),CHAR(34),
", NoDataValue:  ",CHAR(34),INDEX(Variables[No Data Value],$A3400),CHAR(34),"}"))</f>
        <v>#REF!</v>
      </c>
    </row>
    <row r="3401" spans="1:17" x14ac:dyDescent="0.25">
      <c r="A3401">
        <v>3398</v>
      </c>
      <c r="D3401" t="e">
        <f>IF(INDEX(People[First Name],$A3401)="","",
CONCATENATE("  - &amp;PersonID",TEXT($A3401,"0000"),
" {","PersonFirstName:  ",CHAR(34),INDEX(People[First Name],$A3401),CHAR(34),
", PersonMiddleName:  ",CHAR(34),INDEX(People[Middle Name],$A3401),CHAR(34),
", PersonLastName:  ",CHAR(34),INDEX(People[Last Name],$A3401),CHAR(34),"}"))</f>
        <v>#REF!</v>
      </c>
      <c r="E3401" t="e">
        <f>IF(INDEX(Organizations[Organization Type '[CV']],$A3401)="","",
CONCATENATE("  - &amp;OrganizationID",TEXT($A3401,"0000"),
" {","OrganizationTypeCV:  ",CHAR(34),INDEX(Organizations[Organization Type '[CV']],$A3401),CHAR(34),
", OrganizationCode:  ",CHAR(34),INDEX(Organizations[Organization Code],$A3401),CHAR(34),
", OrganizationName:  ",CHAR(34),INDEX(Organizations[Organization Name],$A3401),CHAR(34),
", OrganizationDescription:  ",CHAR(34),INDEX(Organizations[Organization Description],$A3401),CHAR(34),
", OrganizationLink:  ",CHAR(34),INDEX(Organizations[Organization Link],$A3401),CHAR(34),"}"))</f>
        <v>#REF!</v>
      </c>
      <c r="F3401" t="e">
        <f>IF(INDEX(People[First Name],$A3401)="","",
CONCATENATE("  - &amp;AffiliationID",TEXT($A3401,"0000"),
" {PersonID: *PersonID",TEXT($A3401,"0000"),
", OrganizationID: *OrganizationID",TEXT(MATCH(INDEX(People[Organization Name],$A3401),Organizations[Organization Name],0),"0000"),
", IsPrimaryOrganizationContact: , AffiliationStartDate: , AffiliationEndDate: , PrimaryPhone: ",
", PrimaryEmail: ",CHAR(34),INDEX(People[Primary Email],$A3401),CHAR(34),
", PrimaryAddress: ",CHAR(34),INDEX(People[Primary Address],$A3401),CHAR(34),
", PersonLink: }"))</f>
        <v>#REF!</v>
      </c>
      <c r="H3401" t="e">
        <f>IF(COUNTA(CitationInformation)=0,"",IF(INDEX(AuthorList[Author Name],$A3401)="","",
CONCATENATE("  - &amp;AuthorListID",TEXT($A3401,"0000"),
"  {CitationID: *CitationID0001",
", PersonID: *PersonID",TEXT(MATCH(INDEX(AuthorList[Author Name],$A3401),People[Full Name],0),"0000"),
", AuthorOrder: ",INDEX(AuthorList[Author Number],$A3401),"}")))</f>
        <v>#REF!</v>
      </c>
      <c r="K3401" t="e">
        <f>IF(INDEX(SamplingFeatures[Feature Code],$A3401)="","",
CONCATENATE("  - &amp;SamplingFeatureID",TEXT($A3401,"0000"),
" {","SamplingFeatureUUID:  ",CHAR(34),INDEX(SamplingFeatures[Sampling Feature UUID],$A3401),CHAR(34),
", SamplingFeatureTypeCV:  ",CHAR(34),INDEX(SamplingFeatures[Sampling Feature Type],$A3401),CHAR(34),
", SamplingFeatureCode:  ",CHAR(34),INDEX(SamplingFeatures[Feature Code],$A3401),CHAR(34),
", SamplingFeatureName:  ",CHAR(34),INDEX(SamplingFeatures[Feature Name],$A3401),CHAR(34),
", SamplingFeatureDescription:  ",CHAR(34),INDEX(SamplingFeatures[Feature Description],$A3401),CHAR(34),
", SamplingFeatureGeotypeCV:  ",CHAR(34),INDEX(SamplingFeatures[Feature Geo Type],$A3401),CHAR(34),
", FeatureGeometry:  ",CHAR(34),INDEX(SamplingFeatures[Feature Geometry],$A3401),CHAR(34),
", Elevation_m:  ",CHAR(34),INDEX(SamplingFeatures[Elevation_m],$A3401),CHAR(34),
", ElevationDatumCV:  ",CHAR(34),ElevationDatum,CHAR(34),"}"))</f>
        <v>#REF!</v>
      </c>
      <c r="L3401" t="e">
        <f>IF(INDEX(SamplingFeatures[Sampling Feature Type],$A3401)&lt;&gt;"Site","",
CONCATENATE("  - &amp;SiteID",TEXT(SUMPRODUCT(--($L$3:$L3400&lt;&gt;"")),"0000"),
" {","SamplingFeatureID:  *SamplingFeatureID",TEXT($A3401,"0000"),
", SiteTypeCV:  ",CHAR(34),INDEX(Sites[Site Type],$A3401),CHAR(34),
", Latitude:  ",INDEX(Sites[Latitude],$A3401),
", Longitude:  ",INDEX(Sites[Longitude],$A3401),
", SRSName:  ",CHAR(34),LatLonDatum,CHAR(34),"}"))</f>
        <v>#REF!</v>
      </c>
      <c r="M3401" t="e">
        <f>IF(INDEX(SamplingFeatures[Sampling Feature Type],$A3401)&lt;&gt;"Specimen","",
CONCATENATE("  - &amp;SpecimenID",TEXT(SUMPRODUCT(--($M$3:$M3400&lt;&gt;"")),"0000"),
" {","SamplingFeatureID:  *SamplingFeatureID",TEXT($A3401,"0000"),
", SpecimenTypeCV:  ",CHAR(34),INDEX(Specimens[Specimen Type],$A3401),CHAR(34),
", SpecimenMediumCV:  ",INDEX(Specimens[Specimen Medium],$A3401),
", IsFieldSpecimen:  ",CHAR(34),INDEX(Specimens[Is Field Specimen?],$A3401),CHAR(34),"}"))</f>
        <v>#REF!</v>
      </c>
      <c r="N3401" t="e">
        <f>IF(COUNTA(SpatialOffsets[])=0,"", IF(INDEX(SpatialOffsets[Spatial Offset Type],$A3401)="","",
CONCATENATE("  - &amp;SpatialOffsetID",TEXT($A3401,"0000"),
" {","SpatialOffsetTypeCV:  ",CHAR(34),INDEX(SpatialOffsets[Spatial Offset Type],$A3401),CHAR(34),
", Offset1Value:  ",INDEX(SpatialOffsets[Offset 1 Value],$A3401),
", Offset1UnitID:  ",CHAR(34),INDEX(SpatialOffsets[Offset 1 Unit],$A3401),CHAR(34),
", Offset2Value:  ",INDEX(SpatialOffsets[Offset 2 Value],$A3401),
", Offset2UnitID:  ",CHAR(34),INDEX(SpatialOffsets[Offset 2 Unit],$A3401),CHAR(34),
", Offset3Value:  ",INDEX(SpatialOffsets[Offset 3 Value],$A3401),
", Offset3UnitID:  ",CHAR(34),INDEX(SpatialOffsets[Offset 3 Unit],$A3401),CHAR(34),,"}")))</f>
        <v>#REF!</v>
      </c>
      <c r="O3401" t="e">
        <f>IF(COUNTA(RelatedFeatures[])=0,"", IF(INDEX(RelatedFeatures[First Sampling Feature Code],$A3401)="","",
CONCATENATE("  - &amp;RelationID",TEXT($A3401,"0000"),
" {","SamplingFeatureID:  *SamplingFeatureID",TEXT(MATCH(INDEX(RelatedFeatures[First Sampling Feature Code],$A3401),SamplingFeatures[Feature Code],0),"0000"),
", RelationshipTypeCV:  ",CHAR(34),INDEX(RelatedFeatures[Relationship Type],$A3401),CHAR(34),
", RelatedFeatureID: *SamplingFeatureID",TEXT(MATCH(INDEX(RelatedFeatures[Second Sampling Feature Code],$A3401),SamplingFeatures[Feature Code],0),"0000"),
", SpatialOffsetID:  ",IF(INDEX(RelatedFeatures[Offset Number],$A3401)="","",CONCATENATE("*SpatialOffsetID",TEXT(INDEX(RelatedFeatures[Offset Number],$A3401),"0000"))),"}")))</f>
        <v>#REF!</v>
      </c>
      <c r="P3401" t="e">
        <f>IF(INDEX(Methods[Method Type],$A3401)="","",
CONCATENATE("  - &amp;MethodID",TEXT($A3401,"0000"),
" {","MethodTypeCV:  ",CHAR(34),INDEX(Methods[Method Type],$A3401),CHAR(34),
", MethodCode:  ",CHAR(34),INDEX(Methods[Method Code],$A3401),CHAR(34),
", MethodName:  ",CHAR(34),INDEX(Methods[Method Name],$A3401),CHAR(34),
", MethodDescription:  ",CHAR(34),INDEX(Methods[Method Description],$A3401),CHAR(34),
", MethodLink:  ",CHAR(34),INDEX(Methods[Method Link],$A3401),CHAR(34),
", OrganizationID: *OrganizationID",TEXT(MATCH(INDEX(Methods[Organization Name],$A3401),Organizations[Organization Name],0),"0000"),"}"))</f>
        <v>#REF!</v>
      </c>
      <c r="Q3401" t="e">
        <f>IF(INDEX(Variables[Variable Type],$A3401)="","",
CONCATENATE("  - &amp;VariableID",TEXT($A3401,"0000"),
" {","VariableTypeCV:  ",CHAR(34),INDEX(Variables[Variable Type],$A3401),CHAR(34),
", VariableCode:  ",CHAR(34),INDEX(Variables[Variable Code],$A3401),CHAR(34),
", VariableNameCV:  ",CHAR(34),INDEX(Variables[Variable Name],$A3401),CHAR(34),
", VariableDefinition:  ",CHAR(34),INDEX(Variables[Variable Definition],$A3401),CHAR(34),
", SpecciationCV:  ",CHAR(34),INDEX(Variables[Speciation],$A3401),CHAR(34),
", NoDataValue:  ",CHAR(34),INDEX(Variables[No Data Value],$A3401),CHAR(34),"}"))</f>
        <v>#REF!</v>
      </c>
    </row>
    <row r="3402" spans="1:17" x14ac:dyDescent="0.25">
      <c r="A3402">
        <v>3399</v>
      </c>
      <c r="D3402" t="e">
        <f>IF(INDEX(People[First Name],$A3402)="","",
CONCATENATE("  - &amp;PersonID",TEXT($A3402,"0000"),
" {","PersonFirstName:  ",CHAR(34),INDEX(People[First Name],$A3402),CHAR(34),
", PersonMiddleName:  ",CHAR(34),INDEX(People[Middle Name],$A3402),CHAR(34),
", PersonLastName:  ",CHAR(34),INDEX(People[Last Name],$A3402),CHAR(34),"}"))</f>
        <v>#REF!</v>
      </c>
      <c r="E3402" t="e">
        <f>IF(INDEX(Organizations[Organization Type '[CV']],$A3402)="","",
CONCATENATE("  - &amp;OrganizationID",TEXT($A3402,"0000"),
" {","OrganizationTypeCV:  ",CHAR(34),INDEX(Organizations[Organization Type '[CV']],$A3402),CHAR(34),
", OrganizationCode:  ",CHAR(34),INDEX(Organizations[Organization Code],$A3402),CHAR(34),
", OrganizationName:  ",CHAR(34),INDEX(Organizations[Organization Name],$A3402),CHAR(34),
", OrganizationDescription:  ",CHAR(34),INDEX(Organizations[Organization Description],$A3402),CHAR(34),
", OrganizationLink:  ",CHAR(34),INDEX(Organizations[Organization Link],$A3402),CHAR(34),"}"))</f>
        <v>#REF!</v>
      </c>
      <c r="F3402" t="e">
        <f>IF(INDEX(People[First Name],$A3402)="","",
CONCATENATE("  - &amp;AffiliationID",TEXT($A3402,"0000"),
" {PersonID: *PersonID",TEXT($A3402,"0000"),
", OrganizationID: *OrganizationID",TEXT(MATCH(INDEX(People[Organization Name],$A3402),Organizations[Organization Name],0),"0000"),
", IsPrimaryOrganizationContact: , AffiliationStartDate: , AffiliationEndDate: , PrimaryPhone: ",
", PrimaryEmail: ",CHAR(34),INDEX(People[Primary Email],$A3402),CHAR(34),
", PrimaryAddress: ",CHAR(34),INDEX(People[Primary Address],$A3402),CHAR(34),
", PersonLink: }"))</f>
        <v>#REF!</v>
      </c>
      <c r="H3402" t="e">
        <f>IF(COUNTA(CitationInformation)=0,"",IF(INDEX(AuthorList[Author Name],$A3402)="","",
CONCATENATE("  - &amp;AuthorListID",TEXT($A3402,"0000"),
"  {CitationID: *CitationID0001",
", PersonID: *PersonID",TEXT(MATCH(INDEX(AuthorList[Author Name],$A3402),People[Full Name],0),"0000"),
", AuthorOrder: ",INDEX(AuthorList[Author Number],$A3402),"}")))</f>
        <v>#REF!</v>
      </c>
      <c r="K3402" t="e">
        <f>IF(INDEX(SamplingFeatures[Feature Code],$A3402)="","",
CONCATENATE("  - &amp;SamplingFeatureID",TEXT($A3402,"0000"),
" {","SamplingFeatureUUID:  ",CHAR(34),INDEX(SamplingFeatures[Sampling Feature UUID],$A3402),CHAR(34),
", SamplingFeatureTypeCV:  ",CHAR(34),INDEX(SamplingFeatures[Sampling Feature Type],$A3402),CHAR(34),
", SamplingFeatureCode:  ",CHAR(34),INDEX(SamplingFeatures[Feature Code],$A3402),CHAR(34),
", SamplingFeatureName:  ",CHAR(34),INDEX(SamplingFeatures[Feature Name],$A3402),CHAR(34),
", SamplingFeatureDescription:  ",CHAR(34),INDEX(SamplingFeatures[Feature Description],$A3402),CHAR(34),
", SamplingFeatureGeotypeCV:  ",CHAR(34),INDEX(SamplingFeatures[Feature Geo Type],$A3402),CHAR(34),
", FeatureGeometry:  ",CHAR(34),INDEX(SamplingFeatures[Feature Geometry],$A3402),CHAR(34),
", Elevation_m:  ",CHAR(34),INDEX(SamplingFeatures[Elevation_m],$A3402),CHAR(34),
", ElevationDatumCV:  ",CHAR(34),ElevationDatum,CHAR(34),"}"))</f>
        <v>#REF!</v>
      </c>
      <c r="L3402" t="e">
        <f>IF(INDEX(SamplingFeatures[Sampling Feature Type],$A3402)&lt;&gt;"Site","",
CONCATENATE("  - &amp;SiteID",TEXT(SUMPRODUCT(--($L$3:$L3401&lt;&gt;"")),"0000"),
" {","SamplingFeatureID:  *SamplingFeatureID",TEXT($A3402,"0000"),
", SiteTypeCV:  ",CHAR(34),INDEX(Sites[Site Type],$A3402),CHAR(34),
", Latitude:  ",INDEX(Sites[Latitude],$A3402),
", Longitude:  ",INDEX(Sites[Longitude],$A3402),
", SRSName:  ",CHAR(34),LatLonDatum,CHAR(34),"}"))</f>
        <v>#REF!</v>
      </c>
      <c r="M3402" t="e">
        <f>IF(INDEX(SamplingFeatures[Sampling Feature Type],$A3402)&lt;&gt;"Specimen","",
CONCATENATE("  - &amp;SpecimenID",TEXT(SUMPRODUCT(--($M$3:$M3401&lt;&gt;"")),"0000"),
" {","SamplingFeatureID:  *SamplingFeatureID",TEXT($A3402,"0000"),
", SpecimenTypeCV:  ",CHAR(34),INDEX(Specimens[Specimen Type],$A3402),CHAR(34),
", SpecimenMediumCV:  ",INDEX(Specimens[Specimen Medium],$A3402),
", IsFieldSpecimen:  ",CHAR(34),INDEX(Specimens[Is Field Specimen?],$A3402),CHAR(34),"}"))</f>
        <v>#REF!</v>
      </c>
      <c r="N3402" t="e">
        <f>IF(COUNTA(SpatialOffsets[])=0,"", IF(INDEX(SpatialOffsets[Spatial Offset Type],$A3402)="","",
CONCATENATE("  - &amp;SpatialOffsetID",TEXT($A3402,"0000"),
" {","SpatialOffsetTypeCV:  ",CHAR(34),INDEX(SpatialOffsets[Spatial Offset Type],$A3402),CHAR(34),
", Offset1Value:  ",INDEX(SpatialOffsets[Offset 1 Value],$A3402),
", Offset1UnitID:  ",CHAR(34),INDEX(SpatialOffsets[Offset 1 Unit],$A3402),CHAR(34),
", Offset2Value:  ",INDEX(SpatialOffsets[Offset 2 Value],$A3402),
", Offset2UnitID:  ",CHAR(34),INDEX(SpatialOffsets[Offset 2 Unit],$A3402),CHAR(34),
", Offset3Value:  ",INDEX(SpatialOffsets[Offset 3 Value],$A3402),
", Offset3UnitID:  ",CHAR(34),INDEX(SpatialOffsets[Offset 3 Unit],$A3402),CHAR(34),,"}")))</f>
        <v>#REF!</v>
      </c>
      <c r="O3402" t="e">
        <f>IF(COUNTA(RelatedFeatures[])=0,"", IF(INDEX(RelatedFeatures[First Sampling Feature Code],$A3402)="","",
CONCATENATE("  - &amp;RelationID",TEXT($A3402,"0000"),
" {","SamplingFeatureID:  *SamplingFeatureID",TEXT(MATCH(INDEX(RelatedFeatures[First Sampling Feature Code],$A3402),SamplingFeatures[Feature Code],0),"0000"),
", RelationshipTypeCV:  ",CHAR(34),INDEX(RelatedFeatures[Relationship Type],$A3402),CHAR(34),
", RelatedFeatureID: *SamplingFeatureID",TEXT(MATCH(INDEX(RelatedFeatures[Second Sampling Feature Code],$A3402),SamplingFeatures[Feature Code],0),"0000"),
", SpatialOffsetID:  ",IF(INDEX(RelatedFeatures[Offset Number],$A3402)="","",CONCATENATE("*SpatialOffsetID",TEXT(INDEX(RelatedFeatures[Offset Number],$A3402),"0000"))),"}")))</f>
        <v>#REF!</v>
      </c>
      <c r="P3402" t="e">
        <f>IF(INDEX(Methods[Method Type],$A3402)="","",
CONCATENATE("  - &amp;MethodID",TEXT($A3402,"0000"),
" {","MethodTypeCV:  ",CHAR(34),INDEX(Methods[Method Type],$A3402),CHAR(34),
", MethodCode:  ",CHAR(34),INDEX(Methods[Method Code],$A3402),CHAR(34),
", MethodName:  ",CHAR(34),INDEX(Methods[Method Name],$A3402),CHAR(34),
", MethodDescription:  ",CHAR(34),INDEX(Methods[Method Description],$A3402),CHAR(34),
", MethodLink:  ",CHAR(34),INDEX(Methods[Method Link],$A3402),CHAR(34),
", OrganizationID: *OrganizationID",TEXT(MATCH(INDEX(Methods[Organization Name],$A3402),Organizations[Organization Name],0),"0000"),"}"))</f>
        <v>#REF!</v>
      </c>
      <c r="Q3402" t="e">
        <f>IF(INDEX(Variables[Variable Type],$A3402)="","",
CONCATENATE("  - &amp;VariableID",TEXT($A3402,"0000"),
" {","VariableTypeCV:  ",CHAR(34),INDEX(Variables[Variable Type],$A3402),CHAR(34),
", VariableCode:  ",CHAR(34),INDEX(Variables[Variable Code],$A3402),CHAR(34),
", VariableNameCV:  ",CHAR(34),INDEX(Variables[Variable Name],$A3402),CHAR(34),
", VariableDefinition:  ",CHAR(34),INDEX(Variables[Variable Definition],$A3402),CHAR(34),
", SpecciationCV:  ",CHAR(34),INDEX(Variables[Speciation],$A3402),CHAR(34),
", NoDataValue:  ",CHAR(34),INDEX(Variables[No Data Value],$A3402),CHAR(34),"}"))</f>
        <v>#REF!</v>
      </c>
    </row>
    <row r="3403" spans="1:17" x14ac:dyDescent="0.25">
      <c r="A3403">
        <v>3400</v>
      </c>
      <c r="D3403" t="e">
        <f>IF(INDEX(People[First Name],$A3403)="","",
CONCATENATE("  - &amp;PersonID",TEXT($A3403,"0000"),
" {","PersonFirstName:  ",CHAR(34),INDEX(People[First Name],$A3403),CHAR(34),
", PersonMiddleName:  ",CHAR(34),INDEX(People[Middle Name],$A3403),CHAR(34),
", PersonLastName:  ",CHAR(34),INDEX(People[Last Name],$A3403),CHAR(34),"}"))</f>
        <v>#REF!</v>
      </c>
      <c r="E3403" t="e">
        <f>IF(INDEX(Organizations[Organization Type '[CV']],$A3403)="","",
CONCATENATE("  - &amp;OrganizationID",TEXT($A3403,"0000"),
" {","OrganizationTypeCV:  ",CHAR(34),INDEX(Organizations[Organization Type '[CV']],$A3403),CHAR(34),
", OrganizationCode:  ",CHAR(34),INDEX(Organizations[Organization Code],$A3403),CHAR(34),
", OrganizationName:  ",CHAR(34),INDEX(Organizations[Organization Name],$A3403),CHAR(34),
", OrganizationDescription:  ",CHAR(34),INDEX(Organizations[Organization Description],$A3403),CHAR(34),
", OrganizationLink:  ",CHAR(34),INDEX(Organizations[Organization Link],$A3403),CHAR(34),"}"))</f>
        <v>#REF!</v>
      </c>
      <c r="F3403" t="e">
        <f>IF(INDEX(People[First Name],$A3403)="","",
CONCATENATE("  - &amp;AffiliationID",TEXT($A3403,"0000"),
" {PersonID: *PersonID",TEXT($A3403,"0000"),
", OrganizationID: *OrganizationID",TEXT(MATCH(INDEX(People[Organization Name],$A3403),Organizations[Organization Name],0),"0000"),
", IsPrimaryOrganizationContact: , AffiliationStartDate: , AffiliationEndDate: , PrimaryPhone: ",
", PrimaryEmail: ",CHAR(34),INDEX(People[Primary Email],$A3403),CHAR(34),
", PrimaryAddress: ",CHAR(34),INDEX(People[Primary Address],$A3403),CHAR(34),
", PersonLink: }"))</f>
        <v>#REF!</v>
      </c>
      <c r="H3403" t="e">
        <f>IF(COUNTA(CitationInformation)=0,"",IF(INDEX(AuthorList[Author Name],$A3403)="","",
CONCATENATE("  - &amp;AuthorListID",TEXT($A3403,"0000"),
"  {CitationID: *CitationID0001",
", PersonID: *PersonID",TEXT(MATCH(INDEX(AuthorList[Author Name],$A3403),People[Full Name],0),"0000"),
", AuthorOrder: ",INDEX(AuthorList[Author Number],$A3403),"}")))</f>
        <v>#REF!</v>
      </c>
      <c r="K3403" t="e">
        <f>IF(INDEX(SamplingFeatures[Feature Code],$A3403)="","",
CONCATENATE("  - &amp;SamplingFeatureID",TEXT($A3403,"0000"),
" {","SamplingFeatureUUID:  ",CHAR(34),INDEX(SamplingFeatures[Sampling Feature UUID],$A3403),CHAR(34),
", SamplingFeatureTypeCV:  ",CHAR(34),INDEX(SamplingFeatures[Sampling Feature Type],$A3403),CHAR(34),
", SamplingFeatureCode:  ",CHAR(34),INDEX(SamplingFeatures[Feature Code],$A3403),CHAR(34),
", SamplingFeatureName:  ",CHAR(34),INDEX(SamplingFeatures[Feature Name],$A3403),CHAR(34),
", SamplingFeatureDescription:  ",CHAR(34),INDEX(SamplingFeatures[Feature Description],$A3403),CHAR(34),
", SamplingFeatureGeotypeCV:  ",CHAR(34),INDEX(SamplingFeatures[Feature Geo Type],$A3403),CHAR(34),
", FeatureGeometry:  ",CHAR(34),INDEX(SamplingFeatures[Feature Geometry],$A3403),CHAR(34),
", Elevation_m:  ",CHAR(34),INDEX(SamplingFeatures[Elevation_m],$A3403),CHAR(34),
", ElevationDatumCV:  ",CHAR(34),ElevationDatum,CHAR(34),"}"))</f>
        <v>#REF!</v>
      </c>
      <c r="L3403" t="e">
        <f>IF(INDEX(SamplingFeatures[Sampling Feature Type],$A3403)&lt;&gt;"Site","",
CONCATENATE("  - &amp;SiteID",TEXT(SUMPRODUCT(--($L$3:$L3402&lt;&gt;"")),"0000"),
" {","SamplingFeatureID:  *SamplingFeatureID",TEXT($A3403,"0000"),
", SiteTypeCV:  ",CHAR(34),INDEX(Sites[Site Type],$A3403),CHAR(34),
", Latitude:  ",INDEX(Sites[Latitude],$A3403),
", Longitude:  ",INDEX(Sites[Longitude],$A3403),
", SRSName:  ",CHAR(34),LatLonDatum,CHAR(34),"}"))</f>
        <v>#REF!</v>
      </c>
      <c r="M3403" t="e">
        <f>IF(INDEX(SamplingFeatures[Sampling Feature Type],$A3403)&lt;&gt;"Specimen","",
CONCATENATE("  - &amp;SpecimenID",TEXT(SUMPRODUCT(--($M$3:$M3402&lt;&gt;"")),"0000"),
" {","SamplingFeatureID:  *SamplingFeatureID",TEXT($A3403,"0000"),
", SpecimenTypeCV:  ",CHAR(34),INDEX(Specimens[Specimen Type],$A3403),CHAR(34),
", SpecimenMediumCV:  ",INDEX(Specimens[Specimen Medium],$A3403),
", IsFieldSpecimen:  ",CHAR(34),INDEX(Specimens[Is Field Specimen?],$A3403),CHAR(34),"}"))</f>
        <v>#REF!</v>
      </c>
      <c r="N3403" t="e">
        <f>IF(COUNTA(SpatialOffsets[])=0,"", IF(INDEX(SpatialOffsets[Spatial Offset Type],$A3403)="","",
CONCATENATE("  - &amp;SpatialOffsetID",TEXT($A3403,"0000"),
" {","SpatialOffsetTypeCV:  ",CHAR(34),INDEX(SpatialOffsets[Spatial Offset Type],$A3403),CHAR(34),
", Offset1Value:  ",INDEX(SpatialOffsets[Offset 1 Value],$A3403),
", Offset1UnitID:  ",CHAR(34),INDEX(SpatialOffsets[Offset 1 Unit],$A3403),CHAR(34),
", Offset2Value:  ",INDEX(SpatialOffsets[Offset 2 Value],$A3403),
", Offset2UnitID:  ",CHAR(34),INDEX(SpatialOffsets[Offset 2 Unit],$A3403),CHAR(34),
", Offset3Value:  ",INDEX(SpatialOffsets[Offset 3 Value],$A3403),
", Offset3UnitID:  ",CHAR(34),INDEX(SpatialOffsets[Offset 3 Unit],$A3403),CHAR(34),,"}")))</f>
        <v>#REF!</v>
      </c>
      <c r="O3403" t="e">
        <f>IF(COUNTA(RelatedFeatures[])=0,"", IF(INDEX(RelatedFeatures[First Sampling Feature Code],$A3403)="","",
CONCATENATE("  - &amp;RelationID",TEXT($A3403,"0000"),
" {","SamplingFeatureID:  *SamplingFeatureID",TEXT(MATCH(INDEX(RelatedFeatures[First Sampling Feature Code],$A3403),SamplingFeatures[Feature Code],0),"0000"),
", RelationshipTypeCV:  ",CHAR(34),INDEX(RelatedFeatures[Relationship Type],$A3403),CHAR(34),
", RelatedFeatureID: *SamplingFeatureID",TEXT(MATCH(INDEX(RelatedFeatures[Second Sampling Feature Code],$A3403),SamplingFeatures[Feature Code],0),"0000"),
", SpatialOffsetID:  ",IF(INDEX(RelatedFeatures[Offset Number],$A3403)="","",CONCATENATE("*SpatialOffsetID",TEXT(INDEX(RelatedFeatures[Offset Number],$A3403),"0000"))),"}")))</f>
        <v>#REF!</v>
      </c>
      <c r="P3403" t="e">
        <f>IF(INDEX(Methods[Method Type],$A3403)="","",
CONCATENATE("  - &amp;MethodID",TEXT($A3403,"0000"),
" {","MethodTypeCV:  ",CHAR(34),INDEX(Methods[Method Type],$A3403),CHAR(34),
", MethodCode:  ",CHAR(34),INDEX(Methods[Method Code],$A3403),CHAR(34),
", MethodName:  ",CHAR(34),INDEX(Methods[Method Name],$A3403),CHAR(34),
", MethodDescription:  ",CHAR(34),INDEX(Methods[Method Description],$A3403),CHAR(34),
", MethodLink:  ",CHAR(34),INDEX(Methods[Method Link],$A3403),CHAR(34),
", OrganizationID: *OrganizationID",TEXT(MATCH(INDEX(Methods[Organization Name],$A3403),Organizations[Organization Name],0),"0000"),"}"))</f>
        <v>#REF!</v>
      </c>
      <c r="Q3403" t="e">
        <f>IF(INDEX(Variables[Variable Type],$A3403)="","",
CONCATENATE("  - &amp;VariableID",TEXT($A3403,"0000"),
" {","VariableTypeCV:  ",CHAR(34),INDEX(Variables[Variable Type],$A3403),CHAR(34),
", VariableCode:  ",CHAR(34),INDEX(Variables[Variable Code],$A3403),CHAR(34),
", VariableNameCV:  ",CHAR(34),INDEX(Variables[Variable Name],$A3403),CHAR(34),
", VariableDefinition:  ",CHAR(34),INDEX(Variables[Variable Definition],$A3403),CHAR(34),
", SpecciationCV:  ",CHAR(34),INDEX(Variables[Speciation],$A3403),CHAR(34),
", NoDataValue:  ",CHAR(34),INDEX(Variables[No Data Value],$A3403),CHAR(34),"}"))</f>
        <v>#REF!</v>
      </c>
    </row>
    <row r="3404" spans="1:17" x14ac:dyDescent="0.25">
      <c r="A3404">
        <v>3401</v>
      </c>
      <c r="D3404" t="e">
        <f>IF(INDEX(People[First Name],$A3404)="","",
CONCATENATE("  - &amp;PersonID",TEXT($A3404,"0000"),
" {","PersonFirstName:  ",CHAR(34),INDEX(People[First Name],$A3404),CHAR(34),
", PersonMiddleName:  ",CHAR(34),INDEX(People[Middle Name],$A3404),CHAR(34),
", PersonLastName:  ",CHAR(34),INDEX(People[Last Name],$A3404),CHAR(34),"}"))</f>
        <v>#REF!</v>
      </c>
      <c r="E3404" t="e">
        <f>IF(INDEX(Organizations[Organization Type '[CV']],$A3404)="","",
CONCATENATE("  - &amp;OrganizationID",TEXT($A3404,"0000"),
" {","OrganizationTypeCV:  ",CHAR(34),INDEX(Organizations[Organization Type '[CV']],$A3404),CHAR(34),
", OrganizationCode:  ",CHAR(34),INDEX(Organizations[Organization Code],$A3404),CHAR(34),
", OrganizationName:  ",CHAR(34),INDEX(Organizations[Organization Name],$A3404),CHAR(34),
", OrganizationDescription:  ",CHAR(34),INDEX(Organizations[Organization Description],$A3404),CHAR(34),
", OrganizationLink:  ",CHAR(34),INDEX(Organizations[Organization Link],$A3404),CHAR(34),"}"))</f>
        <v>#REF!</v>
      </c>
      <c r="F3404" t="e">
        <f>IF(INDEX(People[First Name],$A3404)="","",
CONCATENATE("  - &amp;AffiliationID",TEXT($A3404,"0000"),
" {PersonID: *PersonID",TEXT($A3404,"0000"),
", OrganizationID: *OrganizationID",TEXT(MATCH(INDEX(People[Organization Name],$A3404),Organizations[Organization Name],0),"0000"),
", IsPrimaryOrganizationContact: , AffiliationStartDate: , AffiliationEndDate: , PrimaryPhone: ",
", PrimaryEmail: ",CHAR(34),INDEX(People[Primary Email],$A3404),CHAR(34),
", PrimaryAddress: ",CHAR(34),INDEX(People[Primary Address],$A3404),CHAR(34),
", PersonLink: }"))</f>
        <v>#REF!</v>
      </c>
      <c r="H3404" t="e">
        <f>IF(COUNTA(CitationInformation)=0,"",IF(INDEX(AuthorList[Author Name],$A3404)="","",
CONCATENATE("  - &amp;AuthorListID",TEXT($A3404,"0000"),
"  {CitationID: *CitationID0001",
", PersonID: *PersonID",TEXT(MATCH(INDEX(AuthorList[Author Name],$A3404),People[Full Name],0),"0000"),
", AuthorOrder: ",INDEX(AuthorList[Author Number],$A3404),"}")))</f>
        <v>#REF!</v>
      </c>
      <c r="K3404" t="e">
        <f>IF(INDEX(SamplingFeatures[Feature Code],$A3404)="","",
CONCATENATE("  - &amp;SamplingFeatureID",TEXT($A3404,"0000"),
" {","SamplingFeatureUUID:  ",CHAR(34),INDEX(SamplingFeatures[Sampling Feature UUID],$A3404),CHAR(34),
", SamplingFeatureTypeCV:  ",CHAR(34),INDEX(SamplingFeatures[Sampling Feature Type],$A3404),CHAR(34),
", SamplingFeatureCode:  ",CHAR(34),INDEX(SamplingFeatures[Feature Code],$A3404),CHAR(34),
", SamplingFeatureName:  ",CHAR(34),INDEX(SamplingFeatures[Feature Name],$A3404),CHAR(34),
", SamplingFeatureDescription:  ",CHAR(34),INDEX(SamplingFeatures[Feature Description],$A3404),CHAR(34),
", SamplingFeatureGeotypeCV:  ",CHAR(34),INDEX(SamplingFeatures[Feature Geo Type],$A3404),CHAR(34),
", FeatureGeometry:  ",CHAR(34),INDEX(SamplingFeatures[Feature Geometry],$A3404),CHAR(34),
", Elevation_m:  ",CHAR(34),INDEX(SamplingFeatures[Elevation_m],$A3404),CHAR(34),
", ElevationDatumCV:  ",CHAR(34),ElevationDatum,CHAR(34),"}"))</f>
        <v>#REF!</v>
      </c>
      <c r="L3404" t="e">
        <f>IF(INDEX(SamplingFeatures[Sampling Feature Type],$A3404)&lt;&gt;"Site","",
CONCATENATE("  - &amp;SiteID",TEXT(SUMPRODUCT(--($L$3:$L3403&lt;&gt;"")),"0000"),
" {","SamplingFeatureID:  *SamplingFeatureID",TEXT($A3404,"0000"),
", SiteTypeCV:  ",CHAR(34),INDEX(Sites[Site Type],$A3404),CHAR(34),
", Latitude:  ",INDEX(Sites[Latitude],$A3404),
", Longitude:  ",INDEX(Sites[Longitude],$A3404),
", SRSName:  ",CHAR(34),LatLonDatum,CHAR(34),"}"))</f>
        <v>#REF!</v>
      </c>
      <c r="M3404" t="e">
        <f>IF(INDEX(SamplingFeatures[Sampling Feature Type],$A3404)&lt;&gt;"Specimen","",
CONCATENATE("  - &amp;SpecimenID",TEXT(SUMPRODUCT(--($M$3:$M3403&lt;&gt;"")),"0000"),
" {","SamplingFeatureID:  *SamplingFeatureID",TEXT($A3404,"0000"),
", SpecimenTypeCV:  ",CHAR(34),INDEX(Specimens[Specimen Type],$A3404),CHAR(34),
", SpecimenMediumCV:  ",INDEX(Specimens[Specimen Medium],$A3404),
", IsFieldSpecimen:  ",CHAR(34),INDEX(Specimens[Is Field Specimen?],$A3404),CHAR(34),"}"))</f>
        <v>#REF!</v>
      </c>
      <c r="N3404" t="e">
        <f>IF(COUNTA(SpatialOffsets[])=0,"", IF(INDEX(SpatialOffsets[Spatial Offset Type],$A3404)="","",
CONCATENATE("  - &amp;SpatialOffsetID",TEXT($A3404,"0000"),
" {","SpatialOffsetTypeCV:  ",CHAR(34),INDEX(SpatialOffsets[Spatial Offset Type],$A3404),CHAR(34),
", Offset1Value:  ",INDEX(SpatialOffsets[Offset 1 Value],$A3404),
", Offset1UnitID:  ",CHAR(34),INDEX(SpatialOffsets[Offset 1 Unit],$A3404),CHAR(34),
", Offset2Value:  ",INDEX(SpatialOffsets[Offset 2 Value],$A3404),
", Offset2UnitID:  ",CHAR(34),INDEX(SpatialOffsets[Offset 2 Unit],$A3404),CHAR(34),
", Offset3Value:  ",INDEX(SpatialOffsets[Offset 3 Value],$A3404),
", Offset3UnitID:  ",CHAR(34),INDEX(SpatialOffsets[Offset 3 Unit],$A3404),CHAR(34),,"}")))</f>
        <v>#REF!</v>
      </c>
      <c r="O3404" t="e">
        <f>IF(COUNTA(RelatedFeatures[])=0,"", IF(INDEX(RelatedFeatures[First Sampling Feature Code],$A3404)="","",
CONCATENATE("  - &amp;RelationID",TEXT($A3404,"0000"),
" {","SamplingFeatureID:  *SamplingFeatureID",TEXT(MATCH(INDEX(RelatedFeatures[First Sampling Feature Code],$A3404),SamplingFeatures[Feature Code],0),"0000"),
", RelationshipTypeCV:  ",CHAR(34),INDEX(RelatedFeatures[Relationship Type],$A3404),CHAR(34),
", RelatedFeatureID: *SamplingFeatureID",TEXT(MATCH(INDEX(RelatedFeatures[Second Sampling Feature Code],$A3404),SamplingFeatures[Feature Code],0),"0000"),
", SpatialOffsetID:  ",IF(INDEX(RelatedFeatures[Offset Number],$A3404)="","",CONCATENATE("*SpatialOffsetID",TEXT(INDEX(RelatedFeatures[Offset Number],$A3404),"0000"))),"}")))</f>
        <v>#REF!</v>
      </c>
      <c r="P3404" t="e">
        <f>IF(INDEX(Methods[Method Type],$A3404)="","",
CONCATENATE("  - &amp;MethodID",TEXT($A3404,"0000"),
" {","MethodTypeCV:  ",CHAR(34),INDEX(Methods[Method Type],$A3404),CHAR(34),
", MethodCode:  ",CHAR(34),INDEX(Methods[Method Code],$A3404),CHAR(34),
", MethodName:  ",CHAR(34),INDEX(Methods[Method Name],$A3404),CHAR(34),
", MethodDescription:  ",CHAR(34),INDEX(Methods[Method Description],$A3404),CHAR(34),
", MethodLink:  ",CHAR(34),INDEX(Methods[Method Link],$A3404),CHAR(34),
", OrganizationID: *OrganizationID",TEXT(MATCH(INDEX(Methods[Organization Name],$A3404),Organizations[Organization Name],0),"0000"),"}"))</f>
        <v>#REF!</v>
      </c>
      <c r="Q3404" t="e">
        <f>IF(INDEX(Variables[Variable Type],$A3404)="","",
CONCATENATE("  - &amp;VariableID",TEXT($A3404,"0000"),
" {","VariableTypeCV:  ",CHAR(34),INDEX(Variables[Variable Type],$A3404),CHAR(34),
", VariableCode:  ",CHAR(34),INDEX(Variables[Variable Code],$A3404),CHAR(34),
", VariableNameCV:  ",CHAR(34),INDEX(Variables[Variable Name],$A3404),CHAR(34),
", VariableDefinition:  ",CHAR(34),INDEX(Variables[Variable Definition],$A3404),CHAR(34),
", SpecciationCV:  ",CHAR(34),INDEX(Variables[Speciation],$A3404),CHAR(34),
", NoDataValue:  ",CHAR(34),INDEX(Variables[No Data Value],$A3404),CHAR(34),"}"))</f>
        <v>#REF!</v>
      </c>
    </row>
    <row r="3405" spans="1:17" x14ac:dyDescent="0.25">
      <c r="A3405">
        <v>3402</v>
      </c>
      <c r="D3405" t="e">
        <f>IF(INDEX(People[First Name],$A3405)="","",
CONCATENATE("  - &amp;PersonID",TEXT($A3405,"0000"),
" {","PersonFirstName:  ",CHAR(34),INDEX(People[First Name],$A3405),CHAR(34),
", PersonMiddleName:  ",CHAR(34),INDEX(People[Middle Name],$A3405),CHAR(34),
", PersonLastName:  ",CHAR(34),INDEX(People[Last Name],$A3405),CHAR(34),"}"))</f>
        <v>#REF!</v>
      </c>
      <c r="E3405" t="e">
        <f>IF(INDEX(Organizations[Organization Type '[CV']],$A3405)="","",
CONCATENATE("  - &amp;OrganizationID",TEXT($A3405,"0000"),
" {","OrganizationTypeCV:  ",CHAR(34),INDEX(Organizations[Organization Type '[CV']],$A3405),CHAR(34),
", OrganizationCode:  ",CHAR(34),INDEX(Organizations[Organization Code],$A3405),CHAR(34),
", OrganizationName:  ",CHAR(34),INDEX(Organizations[Organization Name],$A3405),CHAR(34),
", OrganizationDescription:  ",CHAR(34),INDEX(Organizations[Organization Description],$A3405),CHAR(34),
", OrganizationLink:  ",CHAR(34),INDEX(Organizations[Organization Link],$A3405),CHAR(34),"}"))</f>
        <v>#REF!</v>
      </c>
      <c r="F3405" t="e">
        <f>IF(INDEX(People[First Name],$A3405)="","",
CONCATENATE("  - &amp;AffiliationID",TEXT($A3405,"0000"),
" {PersonID: *PersonID",TEXT($A3405,"0000"),
", OrganizationID: *OrganizationID",TEXT(MATCH(INDEX(People[Organization Name],$A3405),Organizations[Organization Name],0),"0000"),
", IsPrimaryOrganizationContact: , AffiliationStartDate: , AffiliationEndDate: , PrimaryPhone: ",
", PrimaryEmail: ",CHAR(34),INDEX(People[Primary Email],$A3405),CHAR(34),
", PrimaryAddress: ",CHAR(34),INDEX(People[Primary Address],$A3405),CHAR(34),
", PersonLink: }"))</f>
        <v>#REF!</v>
      </c>
      <c r="H3405" t="e">
        <f>IF(COUNTA(CitationInformation)=0,"",IF(INDEX(AuthorList[Author Name],$A3405)="","",
CONCATENATE("  - &amp;AuthorListID",TEXT($A3405,"0000"),
"  {CitationID: *CitationID0001",
", PersonID: *PersonID",TEXT(MATCH(INDEX(AuthorList[Author Name],$A3405),People[Full Name],0),"0000"),
", AuthorOrder: ",INDEX(AuthorList[Author Number],$A3405),"}")))</f>
        <v>#REF!</v>
      </c>
      <c r="K3405" t="e">
        <f>IF(INDEX(SamplingFeatures[Feature Code],$A3405)="","",
CONCATENATE("  - &amp;SamplingFeatureID",TEXT($A3405,"0000"),
" {","SamplingFeatureUUID:  ",CHAR(34),INDEX(SamplingFeatures[Sampling Feature UUID],$A3405),CHAR(34),
", SamplingFeatureTypeCV:  ",CHAR(34),INDEX(SamplingFeatures[Sampling Feature Type],$A3405),CHAR(34),
", SamplingFeatureCode:  ",CHAR(34),INDEX(SamplingFeatures[Feature Code],$A3405),CHAR(34),
", SamplingFeatureName:  ",CHAR(34),INDEX(SamplingFeatures[Feature Name],$A3405),CHAR(34),
", SamplingFeatureDescription:  ",CHAR(34),INDEX(SamplingFeatures[Feature Description],$A3405),CHAR(34),
", SamplingFeatureGeotypeCV:  ",CHAR(34),INDEX(SamplingFeatures[Feature Geo Type],$A3405),CHAR(34),
", FeatureGeometry:  ",CHAR(34),INDEX(SamplingFeatures[Feature Geometry],$A3405),CHAR(34),
", Elevation_m:  ",CHAR(34),INDEX(SamplingFeatures[Elevation_m],$A3405),CHAR(34),
", ElevationDatumCV:  ",CHAR(34),ElevationDatum,CHAR(34),"}"))</f>
        <v>#REF!</v>
      </c>
      <c r="L3405" t="e">
        <f>IF(INDEX(SamplingFeatures[Sampling Feature Type],$A3405)&lt;&gt;"Site","",
CONCATENATE("  - &amp;SiteID",TEXT(SUMPRODUCT(--($L$3:$L3404&lt;&gt;"")),"0000"),
" {","SamplingFeatureID:  *SamplingFeatureID",TEXT($A3405,"0000"),
", SiteTypeCV:  ",CHAR(34),INDEX(Sites[Site Type],$A3405),CHAR(34),
", Latitude:  ",INDEX(Sites[Latitude],$A3405),
", Longitude:  ",INDEX(Sites[Longitude],$A3405),
", SRSName:  ",CHAR(34),LatLonDatum,CHAR(34),"}"))</f>
        <v>#REF!</v>
      </c>
      <c r="M3405" t="e">
        <f>IF(INDEX(SamplingFeatures[Sampling Feature Type],$A3405)&lt;&gt;"Specimen","",
CONCATENATE("  - &amp;SpecimenID",TEXT(SUMPRODUCT(--($M$3:$M3404&lt;&gt;"")),"0000"),
" {","SamplingFeatureID:  *SamplingFeatureID",TEXT($A3405,"0000"),
", SpecimenTypeCV:  ",CHAR(34),INDEX(Specimens[Specimen Type],$A3405),CHAR(34),
", SpecimenMediumCV:  ",INDEX(Specimens[Specimen Medium],$A3405),
", IsFieldSpecimen:  ",CHAR(34),INDEX(Specimens[Is Field Specimen?],$A3405),CHAR(34),"}"))</f>
        <v>#REF!</v>
      </c>
      <c r="N3405" t="e">
        <f>IF(COUNTA(SpatialOffsets[])=0,"", IF(INDEX(SpatialOffsets[Spatial Offset Type],$A3405)="","",
CONCATENATE("  - &amp;SpatialOffsetID",TEXT($A3405,"0000"),
" {","SpatialOffsetTypeCV:  ",CHAR(34),INDEX(SpatialOffsets[Spatial Offset Type],$A3405),CHAR(34),
", Offset1Value:  ",INDEX(SpatialOffsets[Offset 1 Value],$A3405),
", Offset1UnitID:  ",CHAR(34),INDEX(SpatialOffsets[Offset 1 Unit],$A3405),CHAR(34),
", Offset2Value:  ",INDEX(SpatialOffsets[Offset 2 Value],$A3405),
", Offset2UnitID:  ",CHAR(34),INDEX(SpatialOffsets[Offset 2 Unit],$A3405),CHAR(34),
", Offset3Value:  ",INDEX(SpatialOffsets[Offset 3 Value],$A3405),
", Offset3UnitID:  ",CHAR(34),INDEX(SpatialOffsets[Offset 3 Unit],$A3405),CHAR(34),,"}")))</f>
        <v>#REF!</v>
      </c>
      <c r="O3405" t="e">
        <f>IF(COUNTA(RelatedFeatures[])=0,"", IF(INDEX(RelatedFeatures[First Sampling Feature Code],$A3405)="","",
CONCATENATE("  - &amp;RelationID",TEXT($A3405,"0000"),
" {","SamplingFeatureID:  *SamplingFeatureID",TEXT(MATCH(INDEX(RelatedFeatures[First Sampling Feature Code],$A3405),SamplingFeatures[Feature Code],0),"0000"),
", RelationshipTypeCV:  ",CHAR(34),INDEX(RelatedFeatures[Relationship Type],$A3405),CHAR(34),
", RelatedFeatureID: *SamplingFeatureID",TEXT(MATCH(INDEX(RelatedFeatures[Second Sampling Feature Code],$A3405),SamplingFeatures[Feature Code],0),"0000"),
", SpatialOffsetID:  ",IF(INDEX(RelatedFeatures[Offset Number],$A3405)="","",CONCATENATE("*SpatialOffsetID",TEXT(INDEX(RelatedFeatures[Offset Number],$A3405),"0000"))),"}")))</f>
        <v>#REF!</v>
      </c>
      <c r="P3405" t="e">
        <f>IF(INDEX(Methods[Method Type],$A3405)="","",
CONCATENATE("  - &amp;MethodID",TEXT($A3405,"0000"),
" {","MethodTypeCV:  ",CHAR(34),INDEX(Methods[Method Type],$A3405),CHAR(34),
", MethodCode:  ",CHAR(34),INDEX(Methods[Method Code],$A3405),CHAR(34),
", MethodName:  ",CHAR(34),INDEX(Methods[Method Name],$A3405),CHAR(34),
", MethodDescription:  ",CHAR(34),INDEX(Methods[Method Description],$A3405),CHAR(34),
", MethodLink:  ",CHAR(34),INDEX(Methods[Method Link],$A3405),CHAR(34),
", OrganizationID: *OrganizationID",TEXT(MATCH(INDEX(Methods[Organization Name],$A3405),Organizations[Organization Name],0),"0000"),"}"))</f>
        <v>#REF!</v>
      </c>
      <c r="Q3405" t="e">
        <f>IF(INDEX(Variables[Variable Type],$A3405)="","",
CONCATENATE("  - &amp;VariableID",TEXT($A3405,"0000"),
" {","VariableTypeCV:  ",CHAR(34),INDEX(Variables[Variable Type],$A3405),CHAR(34),
", VariableCode:  ",CHAR(34),INDEX(Variables[Variable Code],$A3405),CHAR(34),
", VariableNameCV:  ",CHAR(34),INDEX(Variables[Variable Name],$A3405),CHAR(34),
", VariableDefinition:  ",CHAR(34),INDEX(Variables[Variable Definition],$A3405),CHAR(34),
", SpecciationCV:  ",CHAR(34),INDEX(Variables[Speciation],$A3405),CHAR(34),
", NoDataValue:  ",CHAR(34),INDEX(Variables[No Data Value],$A3405),CHAR(34),"}"))</f>
        <v>#REF!</v>
      </c>
    </row>
    <row r="3406" spans="1:17" x14ac:dyDescent="0.25">
      <c r="A3406">
        <v>3403</v>
      </c>
      <c r="D3406" t="e">
        <f>IF(INDEX(People[First Name],$A3406)="","",
CONCATENATE("  - &amp;PersonID",TEXT($A3406,"0000"),
" {","PersonFirstName:  ",CHAR(34),INDEX(People[First Name],$A3406),CHAR(34),
", PersonMiddleName:  ",CHAR(34),INDEX(People[Middle Name],$A3406),CHAR(34),
", PersonLastName:  ",CHAR(34),INDEX(People[Last Name],$A3406),CHAR(34),"}"))</f>
        <v>#REF!</v>
      </c>
      <c r="E3406" t="e">
        <f>IF(INDEX(Organizations[Organization Type '[CV']],$A3406)="","",
CONCATENATE("  - &amp;OrganizationID",TEXT($A3406,"0000"),
" {","OrganizationTypeCV:  ",CHAR(34),INDEX(Organizations[Organization Type '[CV']],$A3406),CHAR(34),
", OrganizationCode:  ",CHAR(34),INDEX(Organizations[Organization Code],$A3406),CHAR(34),
", OrganizationName:  ",CHAR(34),INDEX(Organizations[Organization Name],$A3406),CHAR(34),
", OrganizationDescription:  ",CHAR(34),INDEX(Organizations[Organization Description],$A3406),CHAR(34),
", OrganizationLink:  ",CHAR(34),INDEX(Organizations[Organization Link],$A3406),CHAR(34),"}"))</f>
        <v>#REF!</v>
      </c>
      <c r="F3406" t="e">
        <f>IF(INDEX(People[First Name],$A3406)="","",
CONCATENATE("  - &amp;AffiliationID",TEXT($A3406,"0000"),
" {PersonID: *PersonID",TEXT($A3406,"0000"),
", OrganizationID: *OrganizationID",TEXT(MATCH(INDEX(People[Organization Name],$A3406),Organizations[Organization Name],0),"0000"),
", IsPrimaryOrganizationContact: , AffiliationStartDate: , AffiliationEndDate: , PrimaryPhone: ",
", PrimaryEmail: ",CHAR(34),INDEX(People[Primary Email],$A3406),CHAR(34),
", PrimaryAddress: ",CHAR(34),INDEX(People[Primary Address],$A3406),CHAR(34),
", PersonLink: }"))</f>
        <v>#REF!</v>
      </c>
      <c r="H3406" t="e">
        <f>IF(COUNTA(CitationInformation)=0,"",IF(INDEX(AuthorList[Author Name],$A3406)="","",
CONCATENATE("  - &amp;AuthorListID",TEXT($A3406,"0000"),
"  {CitationID: *CitationID0001",
", PersonID: *PersonID",TEXT(MATCH(INDEX(AuthorList[Author Name],$A3406),People[Full Name],0),"0000"),
", AuthorOrder: ",INDEX(AuthorList[Author Number],$A3406),"}")))</f>
        <v>#REF!</v>
      </c>
      <c r="K3406" t="e">
        <f>IF(INDEX(SamplingFeatures[Feature Code],$A3406)="","",
CONCATENATE("  - &amp;SamplingFeatureID",TEXT($A3406,"0000"),
" {","SamplingFeatureUUID:  ",CHAR(34),INDEX(SamplingFeatures[Sampling Feature UUID],$A3406),CHAR(34),
", SamplingFeatureTypeCV:  ",CHAR(34),INDEX(SamplingFeatures[Sampling Feature Type],$A3406),CHAR(34),
", SamplingFeatureCode:  ",CHAR(34),INDEX(SamplingFeatures[Feature Code],$A3406),CHAR(34),
", SamplingFeatureName:  ",CHAR(34),INDEX(SamplingFeatures[Feature Name],$A3406),CHAR(34),
", SamplingFeatureDescription:  ",CHAR(34),INDEX(SamplingFeatures[Feature Description],$A3406),CHAR(34),
", SamplingFeatureGeotypeCV:  ",CHAR(34),INDEX(SamplingFeatures[Feature Geo Type],$A3406),CHAR(34),
", FeatureGeometry:  ",CHAR(34),INDEX(SamplingFeatures[Feature Geometry],$A3406),CHAR(34),
", Elevation_m:  ",CHAR(34),INDEX(SamplingFeatures[Elevation_m],$A3406),CHAR(34),
", ElevationDatumCV:  ",CHAR(34),ElevationDatum,CHAR(34),"}"))</f>
        <v>#REF!</v>
      </c>
      <c r="L3406" t="e">
        <f>IF(INDEX(SamplingFeatures[Sampling Feature Type],$A3406)&lt;&gt;"Site","",
CONCATENATE("  - &amp;SiteID",TEXT(SUMPRODUCT(--($L$3:$L3405&lt;&gt;"")),"0000"),
" {","SamplingFeatureID:  *SamplingFeatureID",TEXT($A3406,"0000"),
", SiteTypeCV:  ",CHAR(34),INDEX(Sites[Site Type],$A3406),CHAR(34),
", Latitude:  ",INDEX(Sites[Latitude],$A3406),
", Longitude:  ",INDEX(Sites[Longitude],$A3406),
", SRSName:  ",CHAR(34),LatLonDatum,CHAR(34),"}"))</f>
        <v>#REF!</v>
      </c>
      <c r="M3406" t="e">
        <f>IF(INDEX(SamplingFeatures[Sampling Feature Type],$A3406)&lt;&gt;"Specimen","",
CONCATENATE("  - &amp;SpecimenID",TEXT(SUMPRODUCT(--($M$3:$M3405&lt;&gt;"")),"0000"),
" {","SamplingFeatureID:  *SamplingFeatureID",TEXT($A3406,"0000"),
", SpecimenTypeCV:  ",CHAR(34),INDEX(Specimens[Specimen Type],$A3406),CHAR(34),
", SpecimenMediumCV:  ",INDEX(Specimens[Specimen Medium],$A3406),
", IsFieldSpecimen:  ",CHAR(34),INDEX(Specimens[Is Field Specimen?],$A3406),CHAR(34),"}"))</f>
        <v>#REF!</v>
      </c>
      <c r="N3406" t="e">
        <f>IF(COUNTA(SpatialOffsets[])=0,"", IF(INDEX(SpatialOffsets[Spatial Offset Type],$A3406)="","",
CONCATENATE("  - &amp;SpatialOffsetID",TEXT($A3406,"0000"),
" {","SpatialOffsetTypeCV:  ",CHAR(34),INDEX(SpatialOffsets[Spatial Offset Type],$A3406),CHAR(34),
", Offset1Value:  ",INDEX(SpatialOffsets[Offset 1 Value],$A3406),
", Offset1UnitID:  ",CHAR(34),INDEX(SpatialOffsets[Offset 1 Unit],$A3406),CHAR(34),
", Offset2Value:  ",INDEX(SpatialOffsets[Offset 2 Value],$A3406),
", Offset2UnitID:  ",CHAR(34),INDEX(SpatialOffsets[Offset 2 Unit],$A3406),CHAR(34),
", Offset3Value:  ",INDEX(SpatialOffsets[Offset 3 Value],$A3406),
", Offset3UnitID:  ",CHAR(34),INDEX(SpatialOffsets[Offset 3 Unit],$A3406),CHAR(34),,"}")))</f>
        <v>#REF!</v>
      </c>
      <c r="O3406" t="e">
        <f>IF(COUNTA(RelatedFeatures[])=0,"", IF(INDEX(RelatedFeatures[First Sampling Feature Code],$A3406)="","",
CONCATENATE("  - &amp;RelationID",TEXT($A3406,"0000"),
" {","SamplingFeatureID:  *SamplingFeatureID",TEXT(MATCH(INDEX(RelatedFeatures[First Sampling Feature Code],$A3406),SamplingFeatures[Feature Code],0),"0000"),
", RelationshipTypeCV:  ",CHAR(34),INDEX(RelatedFeatures[Relationship Type],$A3406),CHAR(34),
", RelatedFeatureID: *SamplingFeatureID",TEXT(MATCH(INDEX(RelatedFeatures[Second Sampling Feature Code],$A3406),SamplingFeatures[Feature Code],0),"0000"),
", SpatialOffsetID:  ",IF(INDEX(RelatedFeatures[Offset Number],$A3406)="","",CONCATENATE("*SpatialOffsetID",TEXT(INDEX(RelatedFeatures[Offset Number],$A3406),"0000"))),"}")))</f>
        <v>#REF!</v>
      </c>
      <c r="P3406" t="e">
        <f>IF(INDEX(Methods[Method Type],$A3406)="","",
CONCATENATE("  - &amp;MethodID",TEXT($A3406,"0000"),
" {","MethodTypeCV:  ",CHAR(34),INDEX(Methods[Method Type],$A3406),CHAR(34),
", MethodCode:  ",CHAR(34),INDEX(Methods[Method Code],$A3406),CHAR(34),
", MethodName:  ",CHAR(34),INDEX(Methods[Method Name],$A3406),CHAR(34),
", MethodDescription:  ",CHAR(34),INDEX(Methods[Method Description],$A3406),CHAR(34),
", MethodLink:  ",CHAR(34),INDEX(Methods[Method Link],$A3406),CHAR(34),
", OrganizationID: *OrganizationID",TEXT(MATCH(INDEX(Methods[Organization Name],$A3406),Organizations[Organization Name],0),"0000"),"}"))</f>
        <v>#REF!</v>
      </c>
      <c r="Q3406" t="e">
        <f>IF(INDEX(Variables[Variable Type],$A3406)="","",
CONCATENATE("  - &amp;VariableID",TEXT($A3406,"0000"),
" {","VariableTypeCV:  ",CHAR(34),INDEX(Variables[Variable Type],$A3406),CHAR(34),
", VariableCode:  ",CHAR(34),INDEX(Variables[Variable Code],$A3406),CHAR(34),
", VariableNameCV:  ",CHAR(34),INDEX(Variables[Variable Name],$A3406),CHAR(34),
", VariableDefinition:  ",CHAR(34),INDEX(Variables[Variable Definition],$A3406),CHAR(34),
", SpecciationCV:  ",CHAR(34),INDEX(Variables[Speciation],$A3406),CHAR(34),
", NoDataValue:  ",CHAR(34),INDEX(Variables[No Data Value],$A3406),CHAR(34),"}"))</f>
        <v>#REF!</v>
      </c>
    </row>
    <row r="3407" spans="1:17" x14ac:dyDescent="0.25">
      <c r="A3407">
        <v>3404</v>
      </c>
      <c r="D3407" t="e">
        <f>IF(INDEX(People[First Name],$A3407)="","",
CONCATENATE("  - &amp;PersonID",TEXT($A3407,"0000"),
" {","PersonFirstName:  ",CHAR(34),INDEX(People[First Name],$A3407),CHAR(34),
", PersonMiddleName:  ",CHAR(34),INDEX(People[Middle Name],$A3407),CHAR(34),
", PersonLastName:  ",CHAR(34),INDEX(People[Last Name],$A3407),CHAR(34),"}"))</f>
        <v>#REF!</v>
      </c>
      <c r="E3407" t="e">
        <f>IF(INDEX(Organizations[Organization Type '[CV']],$A3407)="","",
CONCATENATE("  - &amp;OrganizationID",TEXT($A3407,"0000"),
" {","OrganizationTypeCV:  ",CHAR(34),INDEX(Organizations[Organization Type '[CV']],$A3407),CHAR(34),
", OrganizationCode:  ",CHAR(34),INDEX(Organizations[Organization Code],$A3407),CHAR(34),
", OrganizationName:  ",CHAR(34),INDEX(Organizations[Organization Name],$A3407),CHAR(34),
", OrganizationDescription:  ",CHAR(34),INDEX(Organizations[Organization Description],$A3407),CHAR(34),
", OrganizationLink:  ",CHAR(34),INDEX(Organizations[Organization Link],$A3407),CHAR(34),"}"))</f>
        <v>#REF!</v>
      </c>
      <c r="F3407" t="e">
        <f>IF(INDEX(People[First Name],$A3407)="","",
CONCATENATE("  - &amp;AffiliationID",TEXT($A3407,"0000"),
" {PersonID: *PersonID",TEXT($A3407,"0000"),
", OrganizationID: *OrganizationID",TEXT(MATCH(INDEX(People[Organization Name],$A3407),Organizations[Organization Name],0),"0000"),
", IsPrimaryOrganizationContact: , AffiliationStartDate: , AffiliationEndDate: , PrimaryPhone: ",
", PrimaryEmail: ",CHAR(34),INDEX(People[Primary Email],$A3407),CHAR(34),
", PrimaryAddress: ",CHAR(34),INDEX(People[Primary Address],$A3407),CHAR(34),
", PersonLink: }"))</f>
        <v>#REF!</v>
      </c>
      <c r="H3407" t="e">
        <f>IF(COUNTA(CitationInformation)=0,"",IF(INDEX(AuthorList[Author Name],$A3407)="","",
CONCATENATE("  - &amp;AuthorListID",TEXT($A3407,"0000"),
"  {CitationID: *CitationID0001",
", PersonID: *PersonID",TEXT(MATCH(INDEX(AuthorList[Author Name],$A3407),People[Full Name],0),"0000"),
", AuthorOrder: ",INDEX(AuthorList[Author Number],$A3407),"}")))</f>
        <v>#REF!</v>
      </c>
      <c r="K3407" t="e">
        <f>IF(INDEX(SamplingFeatures[Feature Code],$A3407)="","",
CONCATENATE("  - &amp;SamplingFeatureID",TEXT($A3407,"0000"),
" {","SamplingFeatureUUID:  ",CHAR(34),INDEX(SamplingFeatures[Sampling Feature UUID],$A3407),CHAR(34),
", SamplingFeatureTypeCV:  ",CHAR(34),INDEX(SamplingFeatures[Sampling Feature Type],$A3407),CHAR(34),
", SamplingFeatureCode:  ",CHAR(34),INDEX(SamplingFeatures[Feature Code],$A3407),CHAR(34),
", SamplingFeatureName:  ",CHAR(34),INDEX(SamplingFeatures[Feature Name],$A3407),CHAR(34),
", SamplingFeatureDescription:  ",CHAR(34),INDEX(SamplingFeatures[Feature Description],$A3407),CHAR(34),
", SamplingFeatureGeotypeCV:  ",CHAR(34),INDEX(SamplingFeatures[Feature Geo Type],$A3407),CHAR(34),
", FeatureGeometry:  ",CHAR(34),INDEX(SamplingFeatures[Feature Geometry],$A3407),CHAR(34),
", Elevation_m:  ",CHAR(34),INDEX(SamplingFeatures[Elevation_m],$A3407),CHAR(34),
", ElevationDatumCV:  ",CHAR(34),ElevationDatum,CHAR(34),"}"))</f>
        <v>#REF!</v>
      </c>
      <c r="L3407" t="e">
        <f>IF(INDEX(SamplingFeatures[Sampling Feature Type],$A3407)&lt;&gt;"Site","",
CONCATENATE("  - &amp;SiteID",TEXT(SUMPRODUCT(--($L$3:$L3406&lt;&gt;"")),"0000"),
" {","SamplingFeatureID:  *SamplingFeatureID",TEXT($A3407,"0000"),
", SiteTypeCV:  ",CHAR(34),INDEX(Sites[Site Type],$A3407),CHAR(34),
", Latitude:  ",INDEX(Sites[Latitude],$A3407),
", Longitude:  ",INDEX(Sites[Longitude],$A3407),
", SRSName:  ",CHAR(34),LatLonDatum,CHAR(34),"}"))</f>
        <v>#REF!</v>
      </c>
      <c r="M3407" t="e">
        <f>IF(INDEX(SamplingFeatures[Sampling Feature Type],$A3407)&lt;&gt;"Specimen","",
CONCATENATE("  - &amp;SpecimenID",TEXT(SUMPRODUCT(--($M$3:$M3406&lt;&gt;"")),"0000"),
" {","SamplingFeatureID:  *SamplingFeatureID",TEXT($A3407,"0000"),
", SpecimenTypeCV:  ",CHAR(34),INDEX(Specimens[Specimen Type],$A3407),CHAR(34),
", SpecimenMediumCV:  ",INDEX(Specimens[Specimen Medium],$A3407),
", IsFieldSpecimen:  ",CHAR(34),INDEX(Specimens[Is Field Specimen?],$A3407),CHAR(34),"}"))</f>
        <v>#REF!</v>
      </c>
      <c r="N3407" t="e">
        <f>IF(COUNTA(SpatialOffsets[])=0,"", IF(INDEX(SpatialOffsets[Spatial Offset Type],$A3407)="","",
CONCATENATE("  - &amp;SpatialOffsetID",TEXT($A3407,"0000"),
" {","SpatialOffsetTypeCV:  ",CHAR(34),INDEX(SpatialOffsets[Spatial Offset Type],$A3407),CHAR(34),
", Offset1Value:  ",INDEX(SpatialOffsets[Offset 1 Value],$A3407),
", Offset1UnitID:  ",CHAR(34),INDEX(SpatialOffsets[Offset 1 Unit],$A3407),CHAR(34),
", Offset2Value:  ",INDEX(SpatialOffsets[Offset 2 Value],$A3407),
", Offset2UnitID:  ",CHAR(34),INDEX(SpatialOffsets[Offset 2 Unit],$A3407),CHAR(34),
", Offset3Value:  ",INDEX(SpatialOffsets[Offset 3 Value],$A3407),
", Offset3UnitID:  ",CHAR(34),INDEX(SpatialOffsets[Offset 3 Unit],$A3407),CHAR(34),,"}")))</f>
        <v>#REF!</v>
      </c>
      <c r="O3407" t="e">
        <f>IF(COUNTA(RelatedFeatures[])=0,"", IF(INDEX(RelatedFeatures[First Sampling Feature Code],$A3407)="","",
CONCATENATE("  - &amp;RelationID",TEXT($A3407,"0000"),
" {","SamplingFeatureID:  *SamplingFeatureID",TEXT(MATCH(INDEX(RelatedFeatures[First Sampling Feature Code],$A3407),SamplingFeatures[Feature Code],0),"0000"),
", RelationshipTypeCV:  ",CHAR(34),INDEX(RelatedFeatures[Relationship Type],$A3407),CHAR(34),
", RelatedFeatureID: *SamplingFeatureID",TEXT(MATCH(INDEX(RelatedFeatures[Second Sampling Feature Code],$A3407),SamplingFeatures[Feature Code],0),"0000"),
", SpatialOffsetID:  ",IF(INDEX(RelatedFeatures[Offset Number],$A3407)="","",CONCATENATE("*SpatialOffsetID",TEXT(INDEX(RelatedFeatures[Offset Number],$A3407),"0000"))),"}")))</f>
        <v>#REF!</v>
      </c>
      <c r="P3407" t="e">
        <f>IF(INDEX(Methods[Method Type],$A3407)="","",
CONCATENATE("  - &amp;MethodID",TEXT($A3407,"0000"),
" {","MethodTypeCV:  ",CHAR(34),INDEX(Methods[Method Type],$A3407),CHAR(34),
", MethodCode:  ",CHAR(34),INDEX(Methods[Method Code],$A3407),CHAR(34),
", MethodName:  ",CHAR(34),INDEX(Methods[Method Name],$A3407),CHAR(34),
", MethodDescription:  ",CHAR(34),INDEX(Methods[Method Description],$A3407),CHAR(34),
", MethodLink:  ",CHAR(34),INDEX(Methods[Method Link],$A3407),CHAR(34),
", OrganizationID: *OrganizationID",TEXT(MATCH(INDEX(Methods[Organization Name],$A3407),Organizations[Organization Name],0),"0000"),"}"))</f>
        <v>#REF!</v>
      </c>
      <c r="Q3407" t="e">
        <f>IF(INDEX(Variables[Variable Type],$A3407)="","",
CONCATENATE("  - &amp;VariableID",TEXT($A3407,"0000"),
" {","VariableTypeCV:  ",CHAR(34),INDEX(Variables[Variable Type],$A3407),CHAR(34),
", VariableCode:  ",CHAR(34),INDEX(Variables[Variable Code],$A3407),CHAR(34),
", VariableNameCV:  ",CHAR(34),INDEX(Variables[Variable Name],$A3407),CHAR(34),
", VariableDefinition:  ",CHAR(34),INDEX(Variables[Variable Definition],$A3407),CHAR(34),
", SpecciationCV:  ",CHAR(34),INDEX(Variables[Speciation],$A3407),CHAR(34),
", NoDataValue:  ",CHAR(34),INDEX(Variables[No Data Value],$A3407),CHAR(34),"}"))</f>
        <v>#REF!</v>
      </c>
    </row>
    <row r="3408" spans="1:17" x14ac:dyDescent="0.25">
      <c r="A3408">
        <v>3405</v>
      </c>
      <c r="D3408" t="e">
        <f>IF(INDEX(People[First Name],$A3408)="","",
CONCATENATE("  - &amp;PersonID",TEXT($A3408,"0000"),
" {","PersonFirstName:  ",CHAR(34),INDEX(People[First Name],$A3408),CHAR(34),
", PersonMiddleName:  ",CHAR(34),INDEX(People[Middle Name],$A3408),CHAR(34),
", PersonLastName:  ",CHAR(34),INDEX(People[Last Name],$A3408),CHAR(34),"}"))</f>
        <v>#REF!</v>
      </c>
      <c r="E3408" t="e">
        <f>IF(INDEX(Organizations[Organization Type '[CV']],$A3408)="","",
CONCATENATE("  - &amp;OrganizationID",TEXT($A3408,"0000"),
" {","OrganizationTypeCV:  ",CHAR(34),INDEX(Organizations[Organization Type '[CV']],$A3408),CHAR(34),
", OrganizationCode:  ",CHAR(34),INDEX(Organizations[Organization Code],$A3408),CHAR(34),
", OrganizationName:  ",CHAR(34),INDEX(Organizations[Organization Name],$A3408),CHAR(34),
", OrganizationDescription:  ",CHAR(34),INDEX(Organizations[Organization Description],$A3408),CHAR(34),
", OrganizationLink:  ",CHAR(34),INDEX(Organizations[Organization Link],$A3408),CHAR(34),"}"))</f>
        <v>#REF!</v>
      </c>
      <c r="F3408" t="e">
        <f>IF(INDEX(People[First Name],$A3408)="","",
CONCATENATE("  - &amp;AffiliationID",TEXT($A3408,"0000"),
" {PersonID: *PersonID",TEXT($A3408,"0000"),
", OrganizationID: *OrganizationID",TEXT(MATCH(INDEX(People[Organization Name],$A3408),Organizations[Organization Name],0),"0000"),
", IsPrimaryOrganizationContact: , AffiliationStartDate: , AffiliationEndDate: , PrimaryPhone: ",
", PrimaryEmail: ",CHAR(34),INDEX(People[Primary Email],$A3408),CHAR(34),
", PrimaryAddress: ",CHAR(34),INDEX(People[Primary Address],$A3408),CHAR(34),
", PersonLink: }"))</f>
        <v>#REF!</v>
      </c>
      <c r="H3408" t="e">
        <f>IF(COUNTA(CitationInformation)=0,"",IF(INDEX(AuthorList[Author Name],$A3408)="","",
CONCATENATE("  - &amp;AuthorListID",TEXT($A3408,"0000"),
"  {CitationID: *CitationID0001",
", PersonID: *PersonID",TEXT(MATCH(INDEX(AuthorList[Author Name],$A3408),People[Full Name],0),"0000"),
", AuthorOrder: ",INDEX(AuthorList[Author Number],$A3408),"}")))</f>
        <v>#REF!</v>
      </c>
      <c r="K3408" t="e">
        <f>IF(INDEX(SamplingFeatures[Feature Code],$A3408)="","",
CONCATENATE("  - &amp;SamplingFeatureID",TEXT($A3408,"0000"),
" {","SamplingFeatureUUID:  ",CHAR(34),INDEX(SamplingFeatures[Sampling Feature UUID],$A3408),CHAR(34),
", SamplingFeatureTypeCV:  ",CHAR(34),INDEX(SamplingFeatures[Sampling Feature Type],$A3408),CHAR(34),
", SamplingFeatureCode:  ",CHAR(34),INDEX(SamplingFeatures[Feature Code],$A3408),CHAR(34),
", SamplingFeatureName:  ",CHAR(34),INDEX(SamplingFeatures[Feature Name],$A3408),CHAR(34),
", SamplingFeatureDescription:  ",CHAR(34),INDEX(SamplingFeatures[Feature Description],$A3408),CHAR(34),
", SamplingFeatureGeotypeCV:  ",CHAR(34),INDEX(SamplingFeatures[Feature Geo Type],$A3408),CHAR(34),
", FeatureGeometry:  ",CHAR(34),INDEX(SamplingFeatures[Feature Geometry],$A3408),CHAR(34),
", Elevation_m:  ",CHAR(34),INDEX(SamplingFeatures[Elevation_m],$A3408),CHAR(34),
", ElevationDatumCV:  ",CHAR(34),ElevationDatum,CHAR(34),"}"))</f>
        <v>#REF!</v>
      </c>
      <c r="L3408" t="e">
        <f>IF(INDEX(SamplingFeatures[Sampling Feature Type],$A3408)&lt;&gt;"Site","",
CONCATENATE("  - &amp;SiteID",TEXT(SUMPRODUCT(--($L$3:$L3407&lt;&gt;"")),"0000"),
" {","SamplingFeatureID:  *SamplingFeatureID",TEXT($A3408,"0000"),
", SiteTypeCV:  ",CHAR(34),INDEX(Sites[Site Type],$A3408),CHAR(34),
", Latitude:  ",INDEX(Sites[Latitude],$A3408),
", Longitude:  ",INDEX(Sites[Longitude],$A3408),
", SRSName:  ",CHAR(34),LatLonDatum,CHAR(34),"}"))</f>
        <v>#REF!</v>
      </c>
      <c r="M3408" t="e">
        <f>IF(INDEX(SamplingFeatures[Sampling Feature Type],$A3408)&lt;&gt;"Specimen","",
CONCATENATE("  - &amp;SpecimenID",TEXT(SUMPRODUCT(--($M$3:$M3407&lt;&gt;"")),"0000"),
" {","SamplingFeatureID:  *SamplingFeatureID",TEXT($A3408,"0000"),
", SpecimenTypeCV:  ",CHAR(34),INDEX(Specimens[Specimen Type],$A3408),CHAR(34),
", SpecimenMediumCV:  ",INDEX(Specimens[Specimen Medium],$A3408),
", IsFieldSpecimen:  ",CHAR(34),INDEX(Specimens[Is Field Specimen?],$A3408),CHAR(34),"}"))</f>
        <v>#REF!</v>
      </c>
      <c r="N3408" t="e">
        <f>IF(COUNTA(SpatialOffsets[])=0,"", IF(INDEX(SpatialOffsets[Spatial Offset Type],$A3408)="","",
CONCATENATE("  - &amp;SpatialOffsetID",TEXT($A3408,"0000"),
" {","SpatialOffsetTypeCV:  ",CHAR(34),INDEX(SpatialOffsets[Spatial Offset Type],$A3408),CHAR(34),
", Offset1Value:  ",INDEX(SpatialOffsets[Offset 1 Value],$A3408),
", Offset1UnitID:  ",CHAR(34),INDEX(SpatialOffsets[Offset 1 Unit],$A3408),CHAR(34),
", Offset2Value:  ",INDEX(SpatialOffsets[Offset 2 Value],$A3408),
", Offset2UnitID:  ",CHAR(34),INDEX(SpatialOffsets[Offset 2 Unit],$A3408),CHAR(34),
", Offset3Value:  ",INDEX(SpatialOffsets[Offset 3 Value],$A3408),
", Offset3UnitID:  ",CHAR(34),INDEX(SpatialOffsets[Offset 3 Unit],$A3408),CHAR(34),,"}")))</f>
        <v>#REF!</v>
      </c>
      <c r="O3408" t="e">
        <f>IF(COUNTA(RelatedFeatures[])=0,"", IF(INDEX(RelatedFeatures[First Sampling Feature Code],$A3408)="","",
CONCATENATE("  - &amp;RelationID",TEXT($A3408,"0000"),
" {","SamplingFeatureID:  *SamplingFeatureID",TEXT(MATCH(INDEX(RelatedFeatures[First Sampling Feature Code],$A3408),SamplingFeatures[Feature Code],0),"0000"),
", RelationshipTypeCV:  ",CHAR(34),INDEX(RelatedFeatures[Relationship Type],$A3408),CHAR(34),
", RelatedFeatureID: *SamplingFeatureID",TEXT(MATCH(INDEX(RelatedFeatures[Second Sampling Feature Code],$A3408),SamplingFeatures[Feature Code],0),"0000"),
", SpatialOffsetID:  ",IF(INDEX(RelatedFeatures[Offset Number],$A3408)="","",CONCATENATE("*SpatialOffsetID",TEXT(INDEX(RelatedFeatures[Offset Number],$A3408),"0000"))),"}")))</f>
        <v>#REF!</v>
      </c>
      <c r="P3408" t="e">
        <f>IF(INDEX(Methods[Method Type],$A3408)="","",
CONCATENATE("  - &amp;MethodID",TEXT($A3408,"0000"),
" {","MethodTypeCV:  ",CHAR(34),INDEX(Methods[Method Type],$A3408),CHAR(34),
", MethodCode:  ",CHAR(34),INDEX(Methods[Method Code],$A3408),CHAR(34),
", MethodName:  ",CHAR(34),INDEX(Methods[Method Name],$A3408),CHAR(34),
", MethodDescription:  ",CHAR(34),INDEX(Methods[Method Description],$A3408),CHAR(34),
", MethodLink:  ",CHAR(34),INDEX(Methods[Method Link],$A3408),CHAR(34),
", OrganizationID: *OrganizationID",TEXT(MATCH(INDEX(Methods[Organization Name],$A3408),Organizations[Organization Name],0),"0000"),"}"))</f>
        <v>#REF!</v>
      </c>
      <c r="Q3408" t="e">
        <f>IF(INDEX(Variables[Variable Type],$A3408)="","",
CONCATENATE("  - &amp;VariableID",TEXT($A3408,"0000"),
" {","VariableTypeCV:  ",CHAR(34),INDEX(Variables[Variable Type],$A3408),CHAR(34),
", VariableCode:  ",CHAR(34),INDEX(Variables[Variable Code],$A3408),CHAR(34),
", VariableNameCV:  ",CHAR(34),INDEX(Variables[Variable Name],$A3408),CHAR(34),
", VariableDefinition:  ",CHAR(34),INDEX(Variables[Variable Definition],$A3408),CHAR(34),
", SpecciationCV:  ",CHAR(34),INDEX(Variables[Speciation],$A3408),CHAR(34),
", NoDataValue:  ",CHAR(34),INDEX(Variables[No Data Value],$A3408),CHAR(34),"}"))</f>
        <v>#REF!</v>
      </c>
    </row>
    <row r="3409" spans="1:17" x14ac:dyDescent="0.25">
      <c r="A3409">
        <v>3406</v>
      </c>
      <c r="D3409" t="e">
        <f>IF(INDEX(People[First Name],$A3409)="","",
CONCATENATE("  - &amp;PersonID",TEXT($A3409,"0000"),
" {","PersonFirstName:  ",CHAR(34),INDEX(People[First Name],$A3409),CHAR(34),
", PersonMiddleName:  ",CHAR(34),INDEX(People[Middle Name],$A3409),CHAR(34),
", PersonLastName:  ",CHAR(34),INDEX(People[Last Name],$A3409),CHAR(34),"}"))</f>
        <v>#REF!</v>
      </c>
      <c r="E3409" t="e">
        <f>IF(INDEX(Organizations[Organization Type '[CV']],$A3409)="","",
CONCATENATE("  - &amp;OrganizationID",TEXT($A3409,"0000"),
" {","OrganizationTypeCV:  ",CHAR(34),INDEX(Organizations[Organization Type '[CV']],$A3409),CHAR(34),
", OrganizationCode:  ",CHAR(34),INDEX(Organizations[Organization Code],$A3409),CHAR(34),
", OrganizationName:  ",CHAR(34),INDEX(Organizations[Organization Name],$A3409),CHAR(34),
", OrganizationDescription:  ",CHAR(34),INDEX(Organizations[Organization Description],$A3409),CHAR(34),
", OrganizationLink:  ",CHAR(34),INDEX(Organizations[Organization Link],$A3409),CHAR(34),"}"))</f>
        <v>#REF!</v>
      </c>
      <c r="F3409" t="e">
        <f>IF(INDEX(People[First Name],$A3409)="","",
CONCATENATE("  - &amp;AffiliationID",TEXT($A3409,"0000"),
" {PersonID: *PersonID",TEXT($A3409,"0000"),
", OrganizationID: *OrganizationID",TEXT(MATCH(INDEX(People[Organization Name],$A3409),Organizations[Organization Name],0),"0000"),
", IsPrimaryOrganizationContact: , AffiliationStartDate: , AffiliationEndDate: , PrimaryPhone: ",
", PrimaryEmail: ",CHAR(34),INDEX(People[Primary Email],$A3409),CHAR(34),
", PrimaryAddress: ",CHAR(34),INDEX(People[Primary Address],$A3409),CHAR(34),
", PersonLink: }"))</f>
        <v>#REF!</v>
      </c>
      <c r="H3409" t="e">
        <f>IF(COUNTA(CitationInformation)=0,"",IF(INDEX(AuthorList[Author Name],$A3409)="","",
CONCATENATE("  - &amp;AuthorListID",TEXT($A3409,"0000"),
"  {CitationID: *CitationID0001",
", PersonID: *PersonID",TEXT(MATCH(INDEX(AuthorList[Author Name],$A3409),People[Full Name],0),"0000"),
", AuthorOrder: ",INDEX(AuthorList[Author Number],$A3409),"}")))</f>
        <v>#REF!</v>
      </c>
      <c r="K3409" t="e">
        <f>IF(INDEX(SamplingFeatures[Feature Code],$A3409)="","",
CONCATENATE("  - &amp;SamplingFeatureID",TEXT($A3409,"0000"),
" {","SamplingFeatureUUID:  ",CHAR(34),INDEX(SamplingFeatures[Sampling Feature UUID],$A3409),CHAR(34),
", SamplingFeatureTypeCV:  ",CHAR(34),INDEX(SamplingFeatures[Sampling Feature Type],$A3409),CHAR(34),
", SamplingFeatureCode:  ",CHAR(34),INDEX(SamplingFeatures[Feature Code],$A3409),CHAR(34),
", SamplingFeatureName:  ",CHAR(34),INDEX(SamplingFeatures[Feature Name],$A3409),CHAR(34),
", SamplingFeatureDescription:  ",CHAR(34),INDEX(SamplingFeatures[Feature Description],$A3409),CHAR(34),
", SamplingFeatureGeotypeCV:  ",CHAR(34),INDEX(SamplingFeatures[Feature Geo Type],$A3409),CHAR(34),
", FeatureGeometry:  ",CHAR(34),INDEX(SamplingFeatures[Feature Geometry],$A3409),CHAR(34),
", Elevation_m:  ",CHAR(34),INDEX(SamplingFeatures[Elevation_m],$A3409),CHAR(34),
", ElevationDatumCV:  ",CHAR(34),ElevationDatum,CHAR(34),"}"))</f>
        <v>#REF!</v>
      </c>
      <c r="L3409" t="e">
        <f>IF(INDEX(SamplingFeatures[Sampling Feature Type],$A3409)&lt;&gt;"Site","",
CONCATENATE("  - &amp;SiteID",TEXT(SUMPRODUCT(--($L$3:$L3408&lt;&gt;"")),"0000"),
" {","SamplingFeatureID:  *SamplingFeatureID",TEXT($A3409,"0000"),
", SiteTypeCV:  ",CHAR(34),INDEX(Sites[Site Type],$A3409),CHAR(34),
", Latitude:  ",INDEX(Sites[Latitude],$A3409),
", Longitude:  ",INDEX(Sites[Longitude],$A3409),
", SRSName:  ",CHAR(34),LatLonDatum,CHAR(34),"}"))</f>
        <v>#REF!</v>
      </c>
      <c r="M3409" t="e">
        <f>IF(INDEX(SamplingFeatures[Sampling Feature Type],$A3409)&lt;&gt;"Specimen","",
CONCATENATE("  - &amp;SpecimenID",TEXT(SUMPRODUCT(--($M$3:$M3408&lt;&gt;"")),"0000"),
" {","SamplingFeatureID:  *SamplingFeatureID",TEXT($A3409,"0000"),
", SpecimenTypeCV:  ",CHAR(34),INDEX(Specimens[Specimen Type],$A3409),CHAR(34),
", SpecimenMediumCV:  ",INDEX(Specimens[Specimen Medium],$A3409),
", IsFieldSpecimen:  ",CHAR(34),INDEX(Specimens[Is Field Specimen?],$A3409),CHAR(34),"}"))</f>
        <v>#REF!</v>
      </c>
      <c r="N3409" t="e">
        <f>IF(COUNTA(SpatialOffsets[])=0,"", IF(INDEX(SpatialOffsets[Spatial Offset Type],$A3409)="","",
CONCATENATE("  - &amp;SpatialOffsetID",TEXT($A3409,"0000"),
" {","SpatialOffsetTypeCV:  ",CHAR(34),INDEX(SpatialOffsets[Spatial Offset Type],$A3409),CHAR(34),
", Offset1Value:  ",INDEX(SpatialOffsets[Offset 1 Value],$A3409),
", Offset1UnitID:  ",CHAR(34),INDEX(SpatialOffsets[Offset 1 Unit],$A3409),CHAR(34),
", Offset2Value:  ",INDEX(SpatialOffsets[Offset 2 Value],$A3409),
", Offset2UnitID:  ",CHAR(34),INDEX(SpatialOffsets[Offset 2 Unit],$A3409),CHAR(34),
", Offset3Value:  ",INDEX(SpatialOffsets[Offset 3 Value],$A3409),
", Offset3UnitID:  ",CHAR(34),INDEX(SpatialOffsets[Offset 3 Unit],$A3409),CHAR(34),,"}")))</f>
        <v>#REF!</v>
      </c>
      <c r="O3409" t="e">
        <f>IF(COUNTA(RelatedFeatures[])=0,"", IF(INDEX(RelatedFeatures[First Sampling Feature Code],$A3409)="","",
CONCATENATE("  - &amp;RelationID",TEXT($A3409,"0000"),
" {","SamplingFeatureID:  *SamplingFeatureID",TEXT(MATCH(INDEX(RelatedFeatures[First Sampling Feature Code],$A3409),SamplingFeatures[Feature Code],0),"0000"),
", RelationshipTypeCV:  ",CHAR(34),INDEX(RelatedFeatures[Relationship Type],$A3409),CHAR(34),
", RelatedFeatureID: *SamplingFeatureID",TEXT(MATCH(INDEX(RelatedFeatures[Second Sampling Feature Code],$A3409),SamplingFeatures[Feature Code],0),"0000"),
", SpatialOffsetID:  ",IF(INDEX(RelatedFeatures[Offset Number],$A3409)="","",CONCATENATE("*SpatialOffsetID",TEXT(INDEX(RelatedFeatures[Offset Number],$A3409),"0000"))),"}")))</f>
        <v>#REF!</v>
      </c>
      <c r="P3409" t="e">
        <f>IF(INDEX(Methods[Method Type],$A3409)="","",
CONCATENATE("  - &amp;MethodID",TEXT($A3409,"0000"),
" {","MethodTypeCV:  ",CHAR(34),INDEX(Methods[Method Type],$A3409),CHAR(34),
", MethodCode:  ",CHAR(34),INDEX(Methods[Method Code],$A3409),CHAR(34),
", MethodName:  ",CHAR(34),INDEX(Methods[Method Name],$A3409),CHAR(34),
", MethodDescription:  ",CHAR(34),INDEX(Methods[Method Description],$A3409),CHAR(34),
", MethodLink:  ",CHAR(34),INDEX(Methods[Method Link],$A3409),CHAR(34),
", OrganizationID: *OrganizationID",TEXT(MATCH(INDEX(Methods[Organization Name],$A3409),Organizations[Organization Name],0),"0000"),"}"))</f>
        <v>#REF!</v>
      </c>
      <c r="Q3409" t="e">
        <f>IF(INDEX(Variables[Variable Type],$A3409)="","",
CONCATENATE("  - &amp;VariableID",TEXT($A3409,"0000"),
" {","VariableTypeCV:  ",CHAR(34),INDEX(Variables[Variable Type],$A3409),CHAR(34),
", VariableCode:  ",CHAR(34),INDEX(Variables[Variable Code],$A3409),CHAR(34),
", VariableNameCV:  ",CHAR(34),INDEX(Variables[Variable Name],$A3409),CHAR(34),
", VariableDefinition:  ",CHAR(34),INDEX(Variables[Variable Definition],$A3409),CHAR(34),
", SpecciationCV:  ",CHAR(34),INDEX(Variables[Speciation],$A3409),CHAR(34),
", NoDataValue:  ",CHAR(34),INDEX(Variables[No Data Value],$A3409),CHAR(34),"}"))</f>
        <v>#REF!</v>
      </c>
    </row>
    <row r="3410" spans="1:17" x14ac:dyDescent="0.25">
      <c r="A3410">
        <v>3407</v>
      </c>
      <c r="D3410" t="e">
        <f>IF(INDEX(People[First Name],$A3410)="","",
CONCATENATE("  - &amp;PersonID",TEXT($A3410,"0000"),
" {","PersonFirstName:  ",CHAR(34),INDEX(People[First Name],$A3410),CHAR(34),
", PersonMiddleName:  ",CHAR(34),INDEX(People[Middle Name],$A3410),CHAR(34),
", PersonLastName:  ",CHAR(34),INDEX(People[Last Name],$A3410),CHAR(34),"}"))</f>
        <v>#REF!</v>
      </c>
      <c r="E3410" t="e">
        <f>IF(INDEX(Organizations[Organization Type '[CV']],$A3410)="","",
CONCATENATE("  - &amp;OrganizationID",TEXT($A3410,"0000"),
" {","OrganizationTypeCV:  ",CHAR(34),INDEX(Organizations[Organization Type '[CV']],$A3410),CHAR(34),
", OrganizationCode:  ",CHAR(34),INDEX(Organizations[Organization Code],$A3410),CHAR(34),
", OrganizationName:  ",CHAR(34),INDEX(Organizations[Organization Name],$A3410),CHAR(34),
", OrganizationDescription:  ",CHAR(34),INDEX(Organizations[Organization Description],$A3410),CHAR(34),
", OrganizationLink:  ",CHAR(34),INDEX(Organizations[Organization Link],$A3410),CHAR(34),"}"))</f>
        <v>#REF!</v>
      </c>
      <c r="F3410" t="e">
        <f>IF(INDEX(People[First Name],$A3410)="","",
CONCATENATE("  - &amp;AffiliationID",TEXT($A3410,"0000"),
" {PersonID: *PersonID",TEXT($A3410,"0000"),
", OrganizationID: *OrganizationID",TEXT(MATCH(INDEX(People[Organization Name],$A3410),Organizations[Organization Name],0),"0000"),
", IsPrimaryOrganizationContact: , AffiliationStartDate: , AffiliationEndDate: , PrimaryPhone: ",
", PrimaryEmail: ",CHAR(34),INDEX(People[Primary Email],$A3410),CHAR(34),
", PrimaryAddress: ",CHAR(34),INDEX(People[Primary Address],$A3410),CHAR(34),
", PersonLink: }"))</f>
        <v>#REF!</v>
      </c>
      <c r="H3410" t="e">
        <f>IF(COUNTA(CitationInformation)=0,"",IF(INDEX(AuthorList[Author Name],$A3410)="","",
CONCATENATE("  - &amp;AuthorListID",TEXT($A3410,"0000"),
"  {CitationID: *CitationID0001",
", PersonID: *PersonID",TEXT(MATCH(INDEX(AuthorList[Author Name],$A3410),People[Full Name],0),"0000"),
", AuthorOrder: ",INDEX(AuthorList[Author Number],$A3410),"}")))</f>
        <v>#REF!</v>
      </c>
      <c r="K3410" t="e">
        <f>IF(INDEX(SamplingFeatures[Feature Code],$A3410)="","",
CONCATENATE("  - &amp;SamplingFeatureID",TEXT($A3410,"0000"),
" {","SamplingFeatureUUID:  ",CHAR(34),INDEX(SamplingFeatures[Sampling Feature UUID],$A3410),CHAR(34),
", SamplingFeatureTypeCV:  ",CHAR(34),INDEX(SamplingFeatures[Sampling Feature Type],$A3410),CHAR(34),
", SamplingFeatureCode:  ",CHAR(34),INDEX(SamplingFeatures[Feature Code],$A3410),CHAR(34),
", SamplingFeatureName:  ",CHAR(34),INDEX(SamplingFeatures[Feature Name],$A3410),CHAR(34),
", SamplingFeatureDescription:  ",CHAR(34),INDEX(SamplingFeatures[Feature Description],$A3410),CHAR(34),
", SamplingFeatureGeotypeCV:  ",CHAR(34),INDEX(SamplingFeatures[Feature Geo Type],$A3410),CHAR(34),
", FeatureGeometry:  ",CHAR(34),INDEX(SamplingFeatures[Feature Geometry],$A3410),CHAR(34),
", Elevation_m:  ",CHAR(34),INDEX(SamplingFeatures[Elevation_m],$A3410),CHAR(34),
", ElevationDatumCV:  ",CHAR(34),ElevationDatum,CHAR(34),"}"))</f>
        <v>#REF!</v>
      </c>
      <c r="L3410" t="e">
        <f>IF(INDEX(SamplingFeatures[Sampling Feature Type],$A3410)&lt;&gt;"Site","",
CONCATENATE("  - &amp;SiteID",TEXT(SUMPRODUCT(--($L$3:$L3409&lt;&gt;"")),"0000"),
" {","SamplingFeatureID:  *SamplingFeatureID",TEXT($A3410,"0000"),
", SiteTypeCV:  ",CHAR(34),INDEX(Sites[Site Type],$A3410),CHAR(34),
", Latitude:  ",INDEX(Sites[Latitude],$A3410),
", Longitude:  ",INDEX(Sites[Longitude],$A3410),
", SRSName:  ",CHAR(34),LatLonDatum,CHAR(34),"}"))</f>
        <v>#REF!</v>
      </c>
      <c r="M3410" t="e">
        <f>IF(INDEX(SamplingFeatures[Sampling Feature Type],$A3410)&lt;&gt;"Specimen","",
CONCATENATE("  - &amp;SpecimenID",TEXT(SUMPRODUCT(--($M$3:$M3409&lt;&gt;"")),"0000"),
" {","SamplingFeatureID:  *SamplingFeatureID",TEXT($A3410,"0000"),
", SpecimenTypeCV:  ",CHAR(34),INDEX(Specimens[Specimen Type],$A3410),CHAR(34),
", SpecimenMediumCV:  ",INDEX(Specimens[Specimen Medium],$A3410),
", IsFieldSpecimen:  ",CHAR(34),INDEX(Specimens[Is Field Specimen?],$A3410),CHAR(34),"}"))</f>
        <v>#REF!</v>
      </c>
      <c r="N3410" t="e">
        <f>IF(COUNTA(SpatialOffsets[])=0,"", IF(INDEX(SpatialOffsets[Spatial Offset Type],$A3410)="","",
CONCATENATE("  - &amp;SpatialOffsetID",TEXT($A3410,"0000"),
" {","SpatialOffsetTypeCV:  ",CHAR(34),INDEX(SpatialOffsets[Spatial Offset Type],$A3410),CHAR(34),
", Offset1Value:  ",INDEX(SpatialOffsets[Offset 1 Value],$A3410),
", Offset1UnitID:  ",CHAR(34),INDEX(SpatialOffsets[Offset 1 Unit],$A3410),CHAR(34),
", Offset2Value:  ",INDEX(SpatialOffsets[Offset 2 Value],$A3410),
", Offset2UnitID:  ",CHAR(34),INDEX(SpatialOffsets[Offset 2 Unit],$A3410),CHAR(34),
", Offset3Value:  ",INDEX(SpatialOffsets[Offset 3 Value],$A3410),
", Offset3UnitID:  ",CHAR(34),INDEX(SpatialOffsets[Offset 3 Unit],$A3410),CHAR(34),,"}")))</f>
        <v>#REF!</v>
      </c>
      <c r="O3410" t="e">
        <f>IF(COUNTA(RelatedFeatures[])=0,"", IF(INDEX(RelatedFeatures[First Sampling Feature Code],$A3410)="","",
CONCATENATE("  - &amp;RelationID",TEXT($A3410,"0000"),
" {","SamplingFeatureID:  *SamplingFeatureID",TEXT(MATCH(INDEX(RelatedFeatures[First Sampling Feature Code],$A3410),SamplingFeatures[Feature Code],0),"0000"),
", RelationshipTypeCV:  ",CHAR(34),INDEX(RelatedFeatures[Relationship Type],$A3410),CHAR(34),
", RelatedFeatureID: *SamplingFeatureID",TEXT(MATCH(INDEX(RelatedFeatures[Second Sampling Feature Code],$A3410),SamplingFeatures[Feature Code],0),"0000"),
", SpatialOffsetID:  ",IF(INDEX(RelatedFeatures[Offset Number],$A3410)="","",CONCATENATE("*SpatialOffsetID",TEXT(INDEX(RelatedFeatures[Offset Number],$A3410),"0000"))),"}")))</f>
        <v>#REF!</v>
      </c>
      <c r="P3410" t="e">
        <f>IF(INDEX(Methods[Method Type],$A3410)="","",
CONCATENATE("  - &amp;MethodID",TEXT($A3410,"0000"),
" {","MethodTypeCV:  ",CHAR(34),INDEX(Methods[Method Type],$A3410),CHAR(34),
", MethodCode:  ",CHAR(34),INDEX(Methods[Method Code],$A3410),CHAR(34),
", MethodName:  ",CHAR(34),INDEX(Methods[Method Name],$A3410),CHAR(34),
", MethodDescription:  ",CHAR(34),INDEX(Methods[Method Description],$A3410),CHAR(34),
", MethodLink:  ",CHAR(34),INDEX(Methods[Method Link],$A3410),CHAR(34),
", OrganizationID: *OrganizationID",TEXT(MATCH(INDEX(Methods[Organization Name],$A3410),Organizations[Organization Name],0),"0000"),"}"))</f>
        <v>#REF!</v>
      </c>
      <c r="Q3410" t="e">
        <f>IF(INDEX(Variables[Variable Type],$A3410)="","",
CONCATENATE("  - &amp;VariableID",TEXT($A3410,"0000"),
" {","VariableTypeCV:  ",CHAR(34),INDEX(Variables[Variable Type],$A3410),CHAR(34),
", VariableCode:  ",CHAR(34),INDEX(Variables[Variable Code],$A3410),CHAR(34),
", VariableNameCV:  ",CHAR(34),INDEX(Variables[Variable Name],$A3410),CHAR(34),
", VariableDefinition:  ",CHAR(34),INDEX(Variables[Variable Definition],$A3410),CHAR(34),
", SpecciationCV:  ",CHAR(34),INDEX(Variables[Speciation],$A3410),CHAR(34),
", NoDataValue:  ",CHAR(34),INDEX(Variables[No Data Value],$A3410),CHAR(34),"}"))</f>
        <v>#REF!</v>
      </c>
    </row>
    <row r="3411" spans="1:17" x14ac:dyDescent="0.25">
      <c r="A3411">
        <v>3408</v>
      </c>
      <c r="D3411" t="e">
        <f>IF(INDEX(People[First Name],$A3411)="","",
CONCATENATE("  - &amp;PersonID",TEXT($A3411,"0000"),
" {","PersonFirstName:  ",CHAR(34),INDEX(People[First Name],$A3411),CHAR(34),
", PersonMiddleName:  ",CHAR(34),INDEX(People[Middle Name],$A3411),CHAR(34),
", PersonLastName:  ",CHAR(34),INDEX(People[Last Name],$A3411),CHAR(34),"}"))</f>
        <v>#REF!</v>
      </c>
      <c r="E3411" t="e">
        <f>IF(INDEX(Organizations[Organization Type '[CV']],$A3411)="","",
CONCATENATE("  - &amp;OrganizationID",TEXT($A3411,"0000"),
" {","OrganizationTypeCV:  ",CHAR(34),INDEX(Organizations[Organization Type '[CV']],$A3411),CHAR(34),
", OrganizationCode:  ",CHAR(34),INDEX(Organizations[Organization Code],$A3411),CHAR(34),
", OrganizationName:  ",CHAR(34),INDEX(Organizations[Organization Name],$A3411),CHAR(34),
", OrganizationDescription:  ",CHAR(34),INDEX(Organizations[Organization Description],$A3411),CHAR(34),
", OrganizationLink:  ",CHAR(34),INDEX(Organizations[Organization Link],$A3411),CHAR(34),"}"))</f>
        <v>#REF!</v>
      </c>
      <c r="F3411" t="e">
        <f>IF(INDEX(People[First Name],$A3411)="","",
CONCATENATE("  - &amp;AffiliationID",TEXT($A3411,"0000"),
" {PersonID: *PersonID",TEXT($A3411,"0000"),
", OrganizationID: *OrganizationID",TEXT(MATCH(INDEX(People[Organization Name],$A3411),Organizations[Organization Name],0),"0000"),
", IsPrimaryOrganizationContact: , AffiliationStartDate: , AffiliationEndDate: , PrimaryPhone: ",
", PrimaryEmail: ",CHAR(34),INDEX(People[Primary Email],$A3411),CHAR(34),
", PrimaryAddress: ",CHAR(34),INDEX(People[Primary Address],$A3411),CHAR(34),
", PersonLink: }"))</f>
        <v>#REF!</v>
      </c>
      <c r="H3411" t="e">
        <f>IF(COUNTA(CitationInformation)=0,"",IF(INDEX(AuthorList[Author Name],$A3411)="","",
CONCATENATE("  - &amp;AuthorListID",TEXT($A3411,"0000"),
"  {CitationID: *CitationID0001",
", PersonID: *PersonID",TEXT(MATCH(INDEX(AuthorList[Author Name],$A3411),People[Full Name],0),"0000"),
", AuthorOrder: ",INDEX(AuthorList[Author Number],$A3411),"}")))</f>
        <v>#REF!</v>
      </c>
      <c r="K3411" t="e">
        <f>IF(INDEX(SamplingFeatures[Feature Code],$A3411)="","",
CONCATENATE("  - &amp;SamplingFeatureID",TEXT($A3411,"0000"),
" {","SamplingFeatureUUID:  ",CHAR(34),INDEX(SamplingFeatures[Sampling Feature UUID],$A3411),CHAR(34),
", SamplingFeatureTypeCV:  ",CHAR(34),INDEX(SamplingFeatures[Sampling Feature Type],$A3411),CHAR(34),
", SamplingFeatureCode:  ",CHAR(34),INDEX(SamplingFeatures[Feature Code],$A3411),CHAR(34),
", SamplingFeatureName:  ",CHAR(34),INDEX(SamplingFeatures[Feature Name],$A3411),CHAR(34),
", SamplingFeatureDescription:  ",CHAR(34),INDEX(SamplingFeatures[Feature Description],$A3411),CHAR(34),
", SamplingFeatureGeotypeCV:  ",CHAR(34),INDEX(SamplingFeatures[Feature Geo Type],$A3411),CHAR(34),
", FeatureGeometry:  ",CHAR(34),INDEX(SamplingFeatures[Feature Geometry],$A3411),CHAR(34),
", Elevation_m:  ",CHAR(34),INDEX(SamplingFeatures[Elevation_m],$A3411),CHAR(34),
", ElevationDatumCV:  ",CHAR(34),ElevationDatum,CHAR(34),"}"))</f>
        <v>#REF!</v>
      </c>
      <c r="L3411" t="e">
        <f>IF(INDEX(SamplingFeatures[Sampling Feature Type],$A3411)&lt;&gt;"Site","",
CONCATENATE("  - &amp;SiteID",TEXT(SUMPRODUCT(--($L$3:$L3410&lt;&gt;"")),"0000"),
" {","SamplingFeatureID:  *SamplingFeatureID",TEXT($A3411,"0000"),
", SiteTypeCV:  ",CHAR(34),INDEX(Sites[Site Type],$A3411),CHAR(34),
", Latitude:  ",INDEX(Sites[Latitude],$A3411),
", Longitude:  ",INDEX(Sites[Longitude],$A3411),
", SRSName:  ",CHAR(34),LatLonDatum,CHAR(34),"}"))</f>
        <v>#REF!</v>
      </c>
      <c r="M3411" t="e">
        <f>IF(INDEX(SamplingFeatures[Sampling Feature Type],$A3411)&lt;&gt;"Specimen","",
CONCATENATE("  - &amp;SpecimenID",TEXT(SUMPRODUCT(--($M$3:$M3410&lt;&gt;"")),"0000"),
" {","SamplingFeatureID:  *SamplingFeatureID",TEXT($A3411,"0000"),
", SpecimenTypeCV:  ",CHAR(34),INDEX(Specimens[Specimen Type],$A3411),CHAR(34),
", SpecimenMediumCV:  ",INDEX(Specimens[Specimen Medium],$A3411),
", IsFieldSpecimen:  ",CHAR(34),INDEX(Specimens[Is Field Specimen?],$A3411),CHAR(34),"}"))</f>
        <v>#REF!</v>
      </c>
      <c r="N3411" t="e">
        <f>IF(COUNTA(SpatialOffsets[])=0,"", IF(INDEX(SpatialOffsets[Spatial Offset Type],$A3411)="","",
CONCATENATE("  - &amp;SpatialOffsetID",TEXT($A3411,"0000"),
" {","SpatialOffsetTypeCV:  ",CHAR(34),INDEX(SpatialOffsets[Spatial Offset Type],$A3411),CHAR(34),
", Offset1Value:  ",INDEX(SpatialOffsets[Offset 1 Value],$A3411),
", Offset1UnitID:  ",CHAR(34),INDEX(SpatialOffsets[Offset 1 Unit],$A3411),CHAR(34),
", Offset2Value:  ",INDEX(SpatialOffsets[Offset 2 Value],$A3411),
", Offset2UnitID:  ",CHAR(34),INDEX(SpatialOffsets[Offset 2 Unit],$A3411),CHAR(34),
", Offset3Value:  ",INDEX(SpatialOffsets[Offset 3 Value],$A3411),
", Offset3UnitID:  ",CHAR(34),INDEX(SpatialOffsets[Offset 3 Unit],$A3411),CHAR(34),,"}")))</f>
        <v>#REF!</v>
      </c>
      <c r="O3411" t="e">
        <f>IF(COUNTA(RelatedFeatures[])=0,"", IF(INDEX(RelatedFeatures[First Sampling Feature Code],$A3411)="","",
CONCATENATE("  - &amp;RelationID",TEXT($A3411,"0000"),
" {","SamplingFeatureID:  *SamplingFeatureID",TEXT(MATCH(INDEX(RelatedFeatures[First Sampling Feature Code],$A3411),SamplingFeatures[Feature Code],0),"0000"),
", RelationshipTypeCV:  ",CHAR(34),INDEX(RelatedFeatures[Relationship Type],$A3411),CHAR(34),
", RelatedFeatureID: *SamplingFeatureID",TEXT(MATCH(INDEX(RelatedFeatures[Second Sampling Feature Code],$A3411),SamplingFeatures[Feature Code],0),"0000"),
", SpatialOffsetID:  ",IF(INDEX(RelatedFeatures[Offset Number],$A3411)="","",CONCATENATE("*SpatialOffsetID",TEXT(INDEX(RelatedFeatures[Offset Number],$A3411),"0000"))),"}")))</f>
        <v>#REF!</v>
      </c>
      <c r="P3411" t="e">
        <f>IF(INDEX(Methods[Method Type],$A3411)="","",
CONCATENATE("  - &amp;MethodID",TEXT($A3411,"0000"),
" {","MethodTypeCV:  ",CHAR(34),INDEX(Methods[Method Type],$A3411),CHAR(34),
", MethodCode:  ",CHAR(34),INDEX(Methods[Method Code],$A3411),CHAR(34),
", MethodName:  ",CHAR(34),INDEX(Methods[Method Name],$A3411),CHAR(34),
", MethodDescription:  ",CHAR(34),INDEX(Methods[Method Description],$A3411),CHAR(34),
", MethodLink:  ",CHAR(34),INDEX(Methods[Method Link],$A3411),CHAR(34),
", OrganizationID: *OrganizationID",TEXT(MATCH(INDEX(Methods[Organization Name],$A3411),Organizations[Organization Name],0),"0000"),"}"))</f>
        <v>#REF!</v>
      </c>
      <c r="Q3411" t="e">
        <f>IF(INDEX(Variables[Variable Type],$A3411)="","",
CONCATENATE("  - &amp;VariableID",TEXT($A3411,"0000"),
" {","VariableTypeCV:  ",CHAR(34),INDEX(Variables[Variable Type],$A3411),CHAR(34),
", VariableCode:  ",CHAR(34),INDEX(Variables[Variable Code],$A3411),CHAR(34),
", VariableNameCV:  ",CHAR(34),INDEX(Variables[Variable Name],$A3411),CHAR(34),
", VariableDefinition:  ",CHAR(34),INDEX(Variables[Variable Definition],$A3411),CHAR(34),
", SpecciationCV:  ",CHAR(34),INDEX(Variables[Speciation],$A3411),CHAR(34),
", NoDataValue:  ",CHAR(34),INDEX(Variables[No Data Value],$A3411),CHAR(34),"}"))</f>
        <v>#REF!</v>
      </c>
    </row>
    <row r="3412" spans="1:17" x14ac:dyDescent="0.25">
      <c r="A3412">
        <v>3409</v>
      </c>
      <c r="D3412" t="e">
        <f>IF(INDEX(People[First Name],$A3412)="","",
CONCATENATE("  - &amp;PersonID",TEXT($A3412,"0000"),
" {","PersonFirstName:  ",CHAR(34),INDEX(People[First Name],$A3412),CHAR(34),
", PersonMiddleName:  ",CHAR(34),INDEX(People[Middle Name],$A3412),CHAR(34),
", PersonLastName:  ",CHAR(34),INDEX(People[Last Name],$A3412),CHAR(34),"}"))</f>
        <v>#REF!</v>
      </c>
      <c r="E3412" t="e">
        <f>IF(INDEX(Organizations[Organization Type '[CV']],$A3412)="","",
CONCATENATE("  - &amp;OrganizationID",TEXT($A3412,"0000"),
" {","OrganizationTypeCV:  ",CHAR(34),INDEX(Organizations[Organization Type '[CV']],$A3412),CHAR(34),
", OrganizationCode:  ",CHAR(34),INDEX(Organizations[Organization Code],$A3412),CHAR(34),
", OrganizationName:  ",CHAR(34),INDEX(Organizations[Organization Name],$A3412),CHAR(34),
", OrganizationDescription:  ",CHAR(34),INDEX(Organizations[Organization Description],$A3412),CHAR(34),
", OrganizationLink:  ",CHAR(34),INDEX(Organizations[Organization Link],$A3412),CHAR(34),"}"))</f>
        <v>#REF!</v>
      </c>
      <c r="F3412" t="e">
        <f>IF(INDEX(People[First Name],$A3412)="","",
CONCATENATE("  - &amp;AffiliationID",TEXT($A3412,"0000"),
" {PersonID: *PersonID",TEXT($A3412,"0000"),
", OrganizationID: *OrganizationID",TEXT(MATCH(INDEX(People[Organization Name],$A3412),Organizations[Organization Name],0),"0000"),
", IsPrimaryOrganizationContact: , AffiliationStartDate: , AffiliationEndDate: , PrimaryPhone: ",
", PrimaryEmail: ",CHAR(34),INDEX(People[Primary Email],$A3412),CHAR(34),
", PrimaryAddress: ",CHAR(34),INDEX(People[Primary Address],$A3412),CHAR(34),
", PersonLink: }"))</f>
        <v>#REF!</v>
      </c>
      <c r="H3412" t="e">
        <f>IF(COUNTA(CitationInformation)=0,"",IF(INDEX(AuthorList[Author Name],$A3412)="","",
CONCATENATE("  - &amp;AuthorListID",TEXT($A3412,"0000"),
"  {CitationID: *CitationID0001",
", PersonID: *PersonID",TEXT(MATCH(INDEX(AuthorList[Author Name],$A3412),People[Full Name],0),"0000"),
", AuthorOrder: ",INDEX(AuthorList[Author Number],$A3412),"}")))</f>
        <v>#REF!</v>
      </c>
      <c r="K3412" t="e">
        <f>IF(INDEX(SamplingFeatures[Feature Code],$A3412)="","",
CONCATENATE("  - &amp;SamplingFeatureID",TEXT($A3412,"0000"),
" {","SamplingFeatureUUID:  ",CHAR(34),INDEX(SamplingFeatures[Sampling Feature UUID],$A3412),CHAR(34),
", SamplingFeatureTypeCV:  ",CHAR(34),INDEX(SamplingFeatures[Sampling Feature Type],$A3412),CHAR(34),
", SamplingFeatureCode:  ",CHAR(34),INDEX(SamplingFeatures[Feature Code],$A3412),CHAR(34),
", SamplingFeatureName:  ",CHAR(34),INDEX(SamplingFeatures[Feature Name],$A3412),CHAR(34),
", SamplingFeatureDescription:  ",CHAR(34),INDEX(SamplingFeatures[Feature Description],$A3412),CHAR(34),
", SamplingFeatureGeotypeCV:  ",CHAR(34),INDEX(SamplingFeatures[Feature Geo Type],$A3412),CHAR(34),
", FeatureGeometry:  ",CHAR(34),INDEX(SamplingFeatures[Feature Geometry],$A3412),CHAR(34),
", Elevation_m:  ",CHAR(34),INDEX(SamplingFeatures[Elevation_m],$A3412),CHAR(34),
", ElevationDatumCV:  ",CHAR(34),ElevationDatum,CHAR(34),"}"))</f>
        <v>#REF!</v>
      </c>
      <c r="L3412" t="e">
        <f>IF(INDEX(SamplingFeatures[Sampling Feature Type],$A3412)&lt;&gt;"Site","",
CONCATENATE("  - &amp;SiteID",TEXT(SUMPRODUCT(--($L$3:$L3411&lt;&gt;"")),"0000"),
" {","SamplingFeatureID:  *SamplingFeatureID",TEXT($A3412,"0000"),
", SiteTypeCV:  ",CHAR(34),INDEX(Sites[Site Type],$A3412),CHAR(34),
", Latitude:  ",INDEX(Sites[Latitude],$A3412),
", Longitude:  ",INDEX(Sites[Longitude],$A3412),
", SRSName:  ",CHAR(34),LatLonDatum,CHAR(34),"}"))</f>
        <v>#REF!</v>
      </c>
      <c r="M3412" t="e">
        <f>IF(INDEX(SamplingFeatures[Sampling Feature Type],$A3412)&lt;&gt;"Specimen","",
CONCATENATE("  - &amp;SpecimenID",TEXT(SUMPRODUCT(--($M$3:$M3411&lt;&gt;"")),"0000"),
" {","SamplingFeatureID:  *SamplingFeatureID",TEXT($A3412,"0000"),
", SpecimenTypeCV:  ",CHAR(34),INDEX(Specimens[Specimen Type],$A3412),CHAR(34),
", SpecimenMediumCV:  ",INDEX(Specimens[Specimen Medium],$A3412),
", IsFieldSpecimen:  ",CHAR(34),INDEX(Specimens[Is Field Specimen?],$A3412),CHAR(34),"}"))</f>
        <v>#REF!</v>
      </c>
      <c r="N3412" t="e">
        <f>IF(COUNTA(SpatialOffsets[])=0,"", IF(INDEX(SpatialOffsets[Spatial Offset Type],$A3412)="","",
CONCATENATE("  - &amp;SpatialOffsetID",TEXT($A3412,"0000"),
" {","SpatialOffsetTypeCV:  ",CHAR(34),INDEX(SpatialOffsets[Spatial Offset Type],$A3412),CHAR(34),
", Offset1Value:  ",INDEX(SpatialOffsets[Offset 1 Value],$A3412),
", Offset1UnitID:  ",CHAR(34),INDEX(SpatialOffsets[Offset 1 Unit],$A3412),CHAR(34),
", Offset2Value:  ",INDEX(SpatialOffsets[Offset 2 Value],$A3412),
", Offset2UnitID:  ",CHAR(34),INDEX(SpatialOffsets[Offset 2 Unit],$A3412),CHAR(34),
", Offset3Value:  ",INDEX(SpatialOffsets[Offset 3 Value],$A3412),
", Offset3UnitID:  ",CHAR(34),INDEX(SpatialOffsets[Offset 3 Unit],$A3412),CHAR(34),,"}")))</f>
        <v>#REF!</v>
      </c>
      <c r="O3412" t="e">
        <f>IF(COUNTA(RelatedFeatures[])=0,"", IF(INDEX(RelatedFeatures[First Sampling Feature Code],$A3412)="","",
CONCATENATE("  - &amp;RelationID",TEXT($A3412,"0000"),
" {","SamplingFeatureID:  *SamplingFeatureID",TEXT(MATCH(INDEX(RelatedFeatures[First Sampling Feature Code],$A3412),SamplingFeatures[Feature Code],0),"0000"),
", RelationshipTypeCV:  ",CHAR(34),INDEX(RelatedFeatures[Relationship Type],$A3412),CHAR(34),
", RelatedFeatureID: *SamplingFeatureID",TEXT(MATCH(INDEX(RelatedFeatures[Second Sampling Feature Code],$A3412),SamplingFeatures[Feature Code],0),"0000"),
", SpatialOffsetID:  ",IF(INDEX(RelatedFeatures[Offset Number],$A3412)="","",CONCATENATE("*SpatialOffsetID",TEXT(INDEX(RelatedFeatures[Offset Number],$A3412),"0000"))),"}")))</f>
        <v>#REF!</v>
      </c>
      <c r="P3412" t="e">
        <f>IF(INDEX(Methods[Method Type],$A3412)="","",
CONCATENATE("  - &amp;MethodID",TEXT($A3412,"0000"),
" {","MethodTypeCV:  ",CHAR(34),INDEX(Methods[Method Type],$A3412),CHAR(34),
", MethodCode:  ",CHAR(34),INDEX(Methods[Method Code],$A3412),CHAR(34),
", MethodName:  ",CHAR(34),INDEX(Methods[Method Name],$A3412),CHAR(34),
", MethodDescription:  ",CHAR(34),INDEX(Methods[Method Description],$A3412),CHAR(34),
", MethodLink:  ",CHAR(34),INDEX(Methods[Method Link],$A3412),CHAR(34),
", OrganizationID: *OrganizationID",TEXT(MATCH(INDEX(Methods[Organization Name],$A3412),Organizations[Organization Name],0),"0000"),"}"))</f>
        <v>#REF!</v>
      </c>
      <c r="Q3412" t="e">
        <f>IF(INDEX(Variables[Variable Type],$A3412)="","",
CONCATENATE("  - &amp;VariableID",TEXT($A3412,"0000"),
" {","VariableTypeCV:  ",CHAR(34),INDEX(Variables[Variable Type],$A3412),CHAR(34),
", VariableCode:  ",CHAR(34),INDEX(Variables[Variable Code],$A3412),CHAR(34),
", VariableNameCV:  ",CHAR(34),INDEX(Variables[Variable Name],$A3412),CHAR(34),
", VariableDefinition:  ",CHAR(34),INDEX(Variables[Variable Definition],$A3412),CHAR(34),
", SpecciationCV:  ",CHAR(34),INDEX(Variables[Speciation],$A3412),CHAR(34),
", NoDataValue:  ",CHAR(34),INDEX(Variables[No Data Value],$A3412),CHAR(34),"}"))</f>
        <v>#REF!</v>
      </c>
    </row>
    <row r="3413" spans="1:17" x14ac:dyDescent="0.25">
      <c r="A3413">
        <v>3410</v>
      </c>
      <c r="D3413" t="e">
        <f>IF(INDEX(People[First Name],$A3413)="","",
CONCATENATE("  - &amp;PersonID",TEXT($A3413,"0000"),
" {","PersonFirstName:  ",CHAR(34),INDEX(People[First Name],$A3413),CHAR(34),
", PersonMiddleName:  ",CHAR(34),INDEX(People[Middle Name],$A3413),CHAR(34),
", PersonLastName:  ",CHAR(34),INDEX(People[Last Name],$A3413),CHAR(34),"}"))</f>
        <v>#REF!</v>
      </c>
      <c r="E3413" t="e">
        <f>IF(INDEX(Organizations[Organization Type '[CV']],$A3413)="","",
CONCATENATE("  - &amp;OrganizationID",TEXT($A3413,"0000"),
" {","OrganizationTypeCV:  ",CHAR(34),INDEX(Organizations[Organization Type '[CV']],$A3413),CHAR(34),
", OrganizationCode:  ",CHAR(34),INDEX(Organizations[Organization Code],$A3413),CHAR(34),
", OrganizationName:  ",CHAR(34),INDEX(Organizations[Organization Name],$A3413),CHAR(34),
", OrganizationDescription:  ",CHAR(34),INDEX(Organizations[Organization Description],$A3413),CHAR(34),
", OrganizationLink:  ",CHAR(34),INDEX(Organizations[Organization Link],$A3413),CHAR(34),"}"))</f>
        <v>#REF!</v>
      </c>
      <c r="F3413" t="e">
        <f>IF(INDEX(People[First Name],$A3413)="","",
CONCATENATE("  - &amp;AffiliationID",TEXT($A3413,"0000"),
" {PersonID: *PersonID",TEXT($A3413,"0000"),
", OrganizationID: *OrganizationID",TEXT(MATCH(INDEX(People[Organization Name],$A3413),Organizations[Organization Name],0),"0000"),
", IsPrimaryOrganizationContact: , AffiliationStartDate: , AffiliationEndDate: , PrimaryPhone: ",
", PrimaryEmail: ",CHAR(34),INDEX(People[Primary Email],$A3413),CHAR(34),
", PrimaryAddress: ",CHAR(34),INDEX(People[Primary Address],$A3413),CHAR(34),
", PersonLink: }"))</f>
        <v>#REF!</v>
      </c>
      <c r="H3413" t="e">
        <f>IF(COUNTA(CitationInformation)=0,"",IF(INDEX(AuthorList[Author Name],$A3413)="","",
CONCATENATE("  - &amp;AuthorListID",TEXT($A3413,"0000"),
"  {CitationID: *CitationID0001",
", PersonID: *PersonID",TEXT(MATCH(INDEX(AuthorList[Author Name],$A3413),People[Full Name],0),"0000"),
", AuthorOrder: ",INDEX(AuthorList[Author Number],$A3413),"}")))</f>
        <v>#REF!</v>
      </c>
      <c r="K3413" t="e">
        <f>IF(INDEX(SamplingFeatures[Feature Code],$A3413)="","",
CONCATENATE("  - &amp;SamplingFeatureID",TEXT($A3413,"0000"),
" {","SamplingFeatureUUID:  ",CHAR(34),INDEX(SamplingFeatures[Sampling Feature UUID],$A3413),CHAR(34),
", SamplingFeatureTypeCV:  ",CHAR(34),INDEX(SamplingFeatures[Sampling Feature Type],$A3413),CHAR(34),
", SamplingFeatureCode:  ",CHAR(34),INDEX(SamplingFeatures[Feature Code],$A3413),CHAR(34),
", SamplingFeatureName:  ",CHAR(34),INDEX(SamplingFeatures[Feature Name],$A3413),CHAR(34),
", SamplingFeatureDescription:  ",CHAR(34),INDEX(SamplingFeatures[Feature Description],$A3413),CHAR(34),
", SamplingFeatureGeotypeCV:  ",CHAR(34),INDEX(SamplingFeatures[Feature Geo Type],$A3413),CHAR(34),
", FeatureGeometry:  ",CHAR(34),INDEX(SamplingFeatures[Feature Geometry],$A3413),CHAR(34),
", Elevation_m:  ",CHAR(34),INDEX(SamplingFeatures[Elevation_m],$A3413),CHAR(34),
", ElevationDatumCV:  ",CHAR(34),ElevationDatum,CHAR(34),"}"))</f>
        <v>#REF!</v>
      </c>
      <c r="L3413" t="e">
        <f>IF(INDEX(SamplingFeatures[Sampling Feature Type],$A3413)&lt;&gt;"Site","",
CONCATENATE("  - &amp;SiteID",TEXT(SUMPRODUCT(--($L$3:$L3412&lt;&gt;"")),"0000"),
" {","SamplingFeatureID:  *SamplingFeatureID",TEXT($A3413,"0000"),
", SiteTypeCV:  ",CHAR(34),INDEX(Sites[Site Type],$A3413),CHAR(34),
", Latitude:  ",INDEX(Sites[Latitude],$A3413),
", Longitude:  ",INDEX(Sites[Longitude],$A3413),
", SRSName:  ",CHAR(34),LatLonDatum,CHAR(34),"}"))</f>
        <v>#REF!</v>
      </c>
      <c r="M3413" t="e">
        <f>IF(INDEX(SamplingFeatures[Sampling Feature Type],$A3413)&lt;&gt;"Specimen","",
CONCATENATE("  - &amp;SpecimenID",TEXT(SUMPRODUCT(--($M$3:$M3412&lt;&gt;"")),"0000"),
" {","SamplingFeatureID:  *SamplingFeatureID",TEXT($A3413,"0000"),
", SpecimenTypeCV:  ",CHAR(34),INDEX(Specimens[Specimen Type],$A3413),CHAR(34),
", SpecimenMediumCV:  ",INDEX(Specimens[Specimen Medium],$A3413),
", IsFieldSpecimen:  ",CHAR(34),INDEX(Specimens[Is Field Specimen?],$A3413),CHAR(34),"}"))</f>
        <v>#REF!</v>
      </c>
      <c r="N3413" t="e">
        <f>IF(COUNTA(SpatialOffsets[])=0,"", IF(INDEX(SpatialOffsets[Spatial Offset Type],$A3413)="","",
CONCATENATE("  - &amp;SpatialOffsetID",TEXT($A3413,"0000"),
" {","SpatialOffsetTypeCV:  ",CHAR(34),INDEX(SpatialOffsets[Spatial Offset Type],$A3413),CHAR(34),
", Offset1Value:  ",INDEX(SpatialOffsets[Offset 1 Value],$A3413),
", Offset1UnitID:  ",CHAR(34),INDEX(SpatialOffsets[Offset 1 Unit],$A3413),CHAR(34),
", Offset2Value:  ",INDEX(SpatialOffsets[Offset 2 Value],$A3413),
", Offset2UnitID:  ",CHAR(34),INDEX(SpatialOffsets[Offset 2 Unit],$A3413),CHAR(34),
", Offset3Value:  ",INDEX(SpatialOffsets[Offset 3 Value],$A3413),
", Offset3UnitID:  ",CHAR(34),INDEX(SpatialOffsets[Offset 3 Unit],$A3413),CHAR(34),,"}")))</f>
        <v>#REF!</v>
      </c>
      <c r="O3413" t="e">
        <f>IF(COUNTA(RelatedFeatures[])=0,"", IF(INDEX(RelatedFeatures[First Sampling Feature Code],$A3413)="","",
CONCATENATE("  - &amp;RelationID",TEXT($A3413,"0000"),
" {","SamplingFeatureID:  *SamplingFeatureID",TEXT(MATCH(INDEX(RelatedFeatures[First Sampling Feature Code],$A3413),SamplingFeatures[Feature Code],0),"0000"),
", RelationshipTypeCV:  ",CHAR(34),INDEX(RelatedFeatures[Relationship Type],$A3413),CHAR(34),
", RelatedFeatureID: *SamplingFeatureID",TEXT(MATCH(INDEX(RelatedFeatures[Second Sampling Feature Code],$A3413),SamplingFeatures[Feature Code],0),"0000"),
", SpatialOffsetID:  ",IF(INDEX(RelatedFeatures[Offset Number],$A3413)="","",CONCATENATE("*SpatialOffsetID",TEXT(INDEX(RelatedFeatures[Offset Number],$A3413),"0000"))),"}")))</f>
        <v>#REF!</v>
      </c>
      <c r="P3413" t="e">
        <f>IF(INDEX(Methods[Method Type],$A3413)="","",
CONCATENATE("  - &amp;MethodID",TEXT($A3413,"0000"),
" {","MethodTypeCV:  ",CHAR(34),INDEX(Methods[Method Type],$A3413),CHAR(34),
", MethodCode:  ",CHAR(34),INDEX(Methods[Method Code],$A3413),CHAR(34),
", MethodName:  ",CHAR(34),INDEX(Methods[Method Name],$A3413),CHAR(34),
", MethodDescription:  ",CHAR(34),INDEX(Methods[Method Description],$A3413),CHAR(34),
", MethodLink:  ",CHAR(34),INDEX(Methods[Method Link],$A3413),CHAR(34),
", OrganizationID: *OrganizationID",TEXT(MATCH(INDEX(Methods[Organization Name],$A3413),Organizations[Organization Name],0),"0000"),"}"))</f>
        <v>#REF!</v>
      </c>
      <c r="Q3413" t="e">
        <f>IF(INDEX(Variables[Variable Type],$A3413)="","",
CONCATENATE("  - &amp;VariableID",TEXT($A3413,"0000"),
" {","VariableTypeCV:  ",CHAR(34),INDEX(Variables[Variable Type],$A3413),CHAR(34),
", VariableCode:  ",CHAR(34),INDEX(Variables[Variable Code],$A3413),CHAR(34),
", VariableNameCV:  ",CHAR(34),INDEX(Variables[Variable Name],$A3413),CHAR(34),
", VariableDefinition:  ",CHAR(34),INDEX(Variables[Variable Definition],$A3413),CHAR(34),
", SpecciationCV:  ",CHAR(34),INDEX(Variables[Speciation],$A3413),CHAR(34),
", NoDataValue:  ",CHAR(34),INDEX(Variables[No Data Value],$A3413),CHAR(34),"}"))</f>
        <v>#REF!</v>
      </c>
    </row>
    <row r="3414" spans="1:17" x14ac:dyDescent="0.25">
      <c r="A3414">
        <v>3411</v>
      </c>
      <c r="D3414" t="e">
        <f>IF(INDEX(People[First Name],$A3414)="","",
CONCATENATE("  - &amp;PersonID",TEXT($A3414,"0000"),
" {","PersonFirstName:  ",CHAR(34),INDEX(People[First Name],$A3414),CHAR(34),
", PersonMiddleName:  ",CHAR(34),INDEX(People[Middle Name],$A3414),CHAR(34),
", PersonLastName:  ",CHAR(34),INDEX(People[Last Name],$A3414),CHAR(34),"}"))</f>
        <v>#REF!</v>
      </c>
      <c r="E3414" t="e">
        <f>IF(INDEX(Organizations[Organization Type '[CV']],$A3414)="","",
CONCATENATE("  - &amp;OrganizationID",TEXT($A3414,"0000"),
" {","OrganizationTypeCV:  ",CHAR(34),INDEX(Organizations[Organization Type '[CV']],$A3414),CHAR(34),
", OrganizationCode:  ",CHAR(34),INDEX(Organizations[Organization Code],$A3414),CHAR(34),
", OrganizationName:  ",CHAR(34),INDEX(Organizations[Organization Name],$A3414),CHAR(34),
", OrganizationDescription:  ",CHAR(34),INDEX(Organizations[Organization Description],$A3414),CHAR(34),
", OrganizationLink:  ",CHAR(34),INDEX(Organizations[Organization Link],$A3414),CHAR(34),"}"))</f>
        <v>#REF!</v>
      </c>
      <c r="F3414" t="e">
        <f>IF(INDEX(People[First Name],$A3414)="","",
CONCATENATE("  - &amp;AffiliationID",TEXT($A3414,"0000"),
" {PersonID: *PersonID",TEXT($A3414,"0000"),
", OrganizationID: *OrganizationID",TEXT(MATCH(INDEX(People[Organization Name],$A3414),Organizations[Organization Name],0),"0000"),
", IsPrimaryOrganizationContact: , AffiliationStartDate: , AffiliationEndDate: , PrimaryPhone: ",
", PrimaryEmail: ",CHAR(34),INDEX(People[Primary Email],$A3414),CHAR(34),
", PrimaryAddress: ",CHAR(34),INDEX(People[Primary Address],$A3414),CHAR(34),
", PersonLink: }"))</f>
        <v>#REF!</v>
      </c>
      <c r="H3414" t="e">
        <f>IF(COUNTA(CitationInformation)=0,"",IF(INDEX(AuthorList[Author Name],$A3414)="","",
CONCATENATE("  - &amp;AuthorListID",TEXT($A3414,"0000"),
"  {CitationID: *CitationID0001",
", PersonID: *PersonID",TEXT(MATCH(INDEX(AuthorList[Author Name],$A3414),People[Full Name],0),"0000"),
", AuthorOrder: ",INDEX(AuthorList[Author Number],$A3414),"}")))</f>
        <v>#REF!</v>
      </c>
      <c r="K3414" t="e">
        <f>IF(INDEX(SamplingFeatures[Feature Code],$A3414)="","",
CONCATENATE("  - &amp;SamplingFeatureID",TEXT($A3414,"0000"),
" {","SamplingFeatureUUID:  ",CHAR(34),INDEX(SamplingFeatures[Sampling Feature UUID],$A3414),CHAR(34),
", SamplingFeatureTypeCV:  ",CHAR(34),INDEX(SamplingFeatures[Sampling Feature Type],$A3414),CHAR(34),
", SamplingFeatureCode:  ",CHAR(34),INDEX(SamplingFeatures[Feature Code],$A3414),CHAR(34),
", SamplingFeatureName:  ",CHAR(34),INDEX(SamplingFeatures[Feature Name],$A3414),CHAR(34),
", SamplingFeatureDescription:  ",CHAR(34),INDEX(SamplingFeatures[Feature Description],$A3414),CHAR(34),
", SamplingFeatureGeotypeCV:  ",CHAR(34),INDEX(SamplingFeatures[Feature Geo Type],$A3414),CHAR(34),
", FeatureGeometry:  ",CHAR(34),INDEX(SamplingFeatures[Feature Geometry],$A3414),CHAR(34),
", Elevation_m:  ",CHAR(34),INDEX(SamplingFeatures[Elevation_m],$A3414),CHAR(34),
", ElevationDatumCV:  ",CHAR(34),ElevationDatum,CHAR(34),"}"))</f>
        <v>#REF!</v>
      </c>
      <c r="L3414" t="e">
        <f>IF(INDEX(SamplingFeatures[Sampling Feature Type],$A3414)&lt;&gt;"Site","",
CONCATENATE("  - &amp;SiteID",TEXT(SUMPRODUCT(--($L$3:$L3413&lt;&gt;"")),"0000"),
" {","SamplingFeatureID:  *SamplingFeatureID",TEXT($A3414,"0000"),
", SiteTypeCV:  ",CHAR(34),INDEX(Sites[Site Type],$A3414),CHAR(34),
", Latitude:  ",INDEX(Sites[Latitude],$A3414),
", Longitude:  ",INDEX(Sites[Longitude],$A3414),
", SRSName:  ",CHAR(34),LatLonDatum,CHAR(34),"}"))</f>
        <v>#REF!</v>
      </c>
      <c r="M3414" t="e">
        <f>IF(INDEX(SamplingFeatures[Sampling Feature Type],$A3414)&lt;&gt;"Specimen","",
CONCATENATE("  - &amp;SpecimenID",TEXT(SUMPRODUCT(--($M$3:$M3413&lt;&gt;"")),"0000"),
" {","SamplingFeatureID:  *SamplingFeatureID",TEXT($A3414,"0000"),
", SpecimenTypeCV:  ",CHAR(34),INDEX(Specimens[Specimen Type],$A3414),CHAR(34),
", SpecimenMediumCV:  ",INDEX(Specimens[Specimen Medium],$A3414),
", IsFieldSpecimen:  ",CHAR(34),INDEX(Specimens[Is Field Specimen?],$A3414),CHAR(34),"}"))</f>
        <v>#REF!</v>
      </c>
      <c r="N3414" t="e">
        <f>IF(COUNTA(SpatialOffsets[])=0,"", IF(INDEX(SpatialOffsets[Spatial Offset Type],$A3414)="","",
CONCATENATE("  - &amp;SpatialOffsetID",TEXT($A3414,"0000"),
" {","SpatialOffsetTypeCV:  ",CHAR(34),INDEX(SpatialOffsets[Spatial Offset Type],$A3414),CHAR(34),
", Offset1Value:  ",INDEX(SpatialOffsets[Offset 1 Value],$A3414),
", Offset1UnitID:  ",CHAR(34),INDEX(SpatialOffsets[Offset 1 Unit],$A3414),CHAR(34),
", Offset2Value:  ",INDEX(SpatialOffsets[Offset 2 Value],$A3414),
", Offset2UnitID:  ",CHAR(34),INDEX(SpatialOffsets[Offset 2 Unit],$A3414),CHAR(34),
", Offset3Value:  ",INDEX(SpatialOffsets[Offset 3 Value],$A3414),
", Offset3UnitID:  ",CHAR(34),INDEX(SpatialOffsets[Offset 3 Unit],$A3414),CHAR(34),,"}")))</f>
        <v>#REF!</v>
      </c>
      <c r="O3414" t="e">
        <f>IF(COUNTA(RelatedFeatures[])=0,"", IF(INDEX(RelatedFeatures[First Sampling Feature Code],$A3414)="","",
CONCATENATE("  - &amp;RelationID",TEXT($A3414,"0000"),
" {","SamplingFeatureID:  *SamplingFeatureID",TEXT(MATCH(INDEX(RelatedFeatures[First Sampling Feature Code],$A3414),SamplingFeatures[Feature Code],0),"0000"),
", RelationshipTypeCV:  ",CHAR(34),INDEX(RelatedFeatures[Relationship Type],$A3414),CHAR(34),
", RelatedFeatureID: *SamplingFeatureID",TEXT(MATCH(INDEX(RelatedFeatures[Second Sampling Feature Code],$A3414),SamplingFeatures[Feature Code],0),"0000"),
", SpatialOffsetID:  ",IF(INDEX(RelatedFeatures[Offset Number],$A3414)="","",CONCATENATE("*SpatialOffsetID",TEXT(INDEX(RelatedFeatures[Offset Number],$A3414),"0000"))),"}")))</f>
        <v>#REF!</v>
      </c>
      <c r="P3414" t="e">
        <f>IF(INDEX(Methods[Method Type],$A3414)="","",
CONCATENATE("  - &amp;MethodID",TEXT($A3414,"0000"),
" {","MethodTypeCV:  ",CHAR(34),INDEX(Methods[Method Type],$A3414),CHAR(34),
", MethodCode:  ",CHAR(34),INDEX(Methods[Method Code],$A3414),CHAR(34),
", MethodName:  ",CHAR(34),INDEX(Methods[Method Name],$A3414),CHAR(34),
", MethodDescription:  ",CHAR(34),INDEX(Methods[Method Description],$A3414),CHAR(34),
", MethodLink:  ",CHAR(34),INDEX(Methods[Method Link],$A3414),CHAR(34),
", OrganizationID: *OrganizationID",TEXT(MATCH(INDEX(Methods[Organization Name],$A3414),Organizations[Organization Name],0),"0000"),"}"))</f>
        <v>#REF!</v>
      </c>
      <c r="Q3414" t="e">
        <f>IF(INDEX(Variables[Variable Type],$A3414)="","",
CONCATENATE("  - &amp;VariableID",TEXT($A3414,"0000"),
" {","VariableTypeCV:  ",CHAR(34),INDEX(Variables[Variable Type],$A3414),CHAR(34),
", VariableCode:  ",CHAR(34),INDEX(Variables[Variable Code],$A3414),CHAR(34),
", VariableNameCV:  ",CHAR(34),INDEX(Variables[Variable Name],$A3414),CHAR(34),
", VariableDefinition:  ",CHAR(34),INDEX(Variables[Variable Definition],$A3414),CHAR(34),
", SpecciationCV:  ",CHAR(34),INDEX(Variables[Speciation],$A3414),CHAR(34),
", NoDataValue:  ",CHAR(34),INDEX(Variables[No Data Value],$A3414),CHAR(34),"}"))</f>
        <v>#REF!</v>
      </c>
    </row>
    <row r="3415" spans="1:17" x14ac:dyDescent="0.25">
      <c r="A3415">
        <v>3412</v>
      </c>
      <c r="D3415" t="e">
        <f>IF(INDEX(People[First Name],$A3415)="","",
CONCATENATE("  - &amp;PersonID",TEXT($A3415,"0000"),
" {","PersonFirstName:  ",CHAR(34),INDEX(People[First Name],$A3415),CHAR(34),
", PersonMiddleName:  ",CHAR(34),INDEX(People[Middle Name],$A3415),CHAR(34),
", PersonLastName:  ",CHAR(34),INDEX(People[Last Name],$A3415),CHAR(34),"}"))</f>
        <v>#REF!</v>
      </c>
      <c r="E3415" t="e">
        <f>IF(INDEX(Organizations[Organization Type '[CV']],$A3415)="","",
CONCATENATE("  - &amp;OrganizationID",TEXT($A3415,"0000"),
" {","OrganizationTypeCV:  ",CHAR(34),INDEX(Organizations[Organization Type '[CV']],$A3415),CHAR(34),
", OrganizationCode:  ",CHAR(34),INDEX(Organizations[Organization Code],$A3415),CHAR(34),
", OrganizationName:  ",CHAR(34),INDEX(Organizations[Organization Name],$A3415),CHAR(34),
", OrganizationDescription:  ",CHAR(34),INDEX(Organizations[Organization Description],$A3415),CHAR(34),
", OrganizationLink:  ",CHAR(34),INDEX(Organizations[Organization Link],$A3415),CHAR(34),"}"))</f>
        <v>#REF!</v>
      </c>
      <c r="F3415" t="e">
        <f>IF(INDEX(People[First Name],$A3415)="","",
CONCATENATE("  - &amp;AffiliationID",TEXT($A3415,"0000"),
" {PersonID: *PersonID",TEXT($A3415,"0000"),
", OrganizationID: *OrganizationID",TEXT(MATCH(INDEX(People[Organization Name],$A3415),Organizations[Organization Name],0),"0000"),
", IsPrimaryOrganizationContact: , AffiliationStartDate: , AffiliationEndDate: , PrimaryPhone: ",
", PrimaryEmail: ",CHAR(34),INDEX(People[Primary Email],$A3415),CHAR(34),
", PrimaryAddress: ",CHAR(34),INDEX(People[Primary Address],$A3415),CHAR(34),
", PersonLink: }"))</f>
        <v>#REF!</v>
      </c>
      <c r="H3415" t="e">
        <f>IF(COUNTA(CitationInformation)=0,"",IF(INDEX(AuthorList[Author Name],$A3415)="","",
CONCATENATE("  - &amp;AuthorListID",TEXT($A3415,"0000"),
"  {CitationID: *CitationID0001",
", PersonID: *PersonID",TEXT(MATCH(INDEX(AuthorList[Author Name],$A3415),People[Full Name],0),"0000"),
", AuthorOrder: ",INDEX(AuthorList[Author Number],$A3415),"}")))</f>
        <v>#REF!</v>
      </c>
      <c r="K3415" t="e">
        <f>IF(INDEX(SamplingFeatures[Feature Code],$A3415)="","",
CONCATENATE("  - &amp;SamplingFeatureID",TEXT($A3415,"0000"),
" {","SamplingFeatureUUID:  ",CHAR(34),INDEX(SamplingFeatures[Sampling Feature UUID],$A3415),CHAR(34),
", SamplingFeatureTypeCV:  ",CHAR(34),INDEX(SamplingFeatures[Sampling Feature Type],$A3415),CHAR(34),
", SamplingFeatureCode:  ",CHAR(34),INDEX(SamplingFeatures[Feature Code],$A3415),CHAR(34),
", SamplingFeatureName:  ",CHAR(34),INDEX(SamplingFeatures[Feature Name],$A3415),CHAR(34),
", SamplingFeatureDescription:  ",CHAR(34),INDEX(SamplingFeatures[Feature Description],$A3415),CHAR(34),
", SamplingFeatureGeotypeCV:  ",CHAR(34),INDEX(SamplingFeatures[Feature Geo Type],$A3415),CHAR(34),
", FeatureGeometry:  ",CHAR(34),INDEX(SamplingFeatures[Feature Geometry],$A3415),CHAR(34),
", Elevation_m:  ",CHAR(34),INDEX(SamplingFeatures[Elevation_m],$A3415),CHAR(34),
", ElevationDatumCV:  ",CHAR(34),ElevationDatum,CHAR(34),"}"))</f>
        <v>#REF!</v>
      </c>
      <c r="L3415" t="e">
        <f>IF(INDEX(SamplingFeatures[Sampling Feature Type],$A3415)&lt;&gt;"Site","",
CONCATENATE("  - &amp;SiteID",TEXT(SUMPRODUCT(--($L$3:$L3414&lt;&gt;"")),"0000"),
" {","SamplingFeatureID:  *SamplingFeatureID",TEXT($A3415,"0000"),
", SiteTypeCV:  ",CHAR(34),INDEX(Sites[Site Type],$A3415),CHAR(34),
", Latitude:  ",INDEX(Sites[Latitude],$A3415),
", Longitude:  ",INDEX(Sites[Longitude],$A3415),
", SRSName:  ",CHAR(34),LatLonDatum,CHAR(34),"}"))</f>
        <v>#REF!</v>
      </c>
      <c r="M3415" t="e">
        <f>IF(INDEX(SamplingFeatures[Sampling Feature Type],$A3415)&lt;&gt;"Specimen","",
CONCATENATE("  - &amp;SpecimenID",TEXT(SUMPRODUCT(--($M$3:$M3414&lt;&gt;"")),"0000"),
" {","SamplingFeatureID:  *SamplingFeatureID",TEXT($A3415,"0000"),
", SpecimenTypeCV:  ",CHAR(34),INDEX(Specimens[Specimen Type],$A3415),CHAR(34),
", SpecimenMediumCV:  ",INDEX(Specimens[Specimen Medium],$A3415),
", IsFieldSpecimen:  ",CHAR(34),INDEX(Specimens[Is Field Specimen?],$A3415),CHAR(34),"}"))</f>
        <v>#REF!</v>
      </c>
      <c r="N3415" t="e">
        <f>IF(COUNTA(SpatialOffsets[])=0,"", IF(INDEX(SpatialOffsets[Spatial Offset Type],$A3415)="","",
CONCATENATE("  - &amp;SpatialOffsetID",TEXT($A3415,"0000"),
" {","SpatialOffsetTypeCV:  ",CHAR(34),INDEX(SpatialOffsets[Spatial Offset Type],$A3415),CHAR(34),
", Offset1Value:  ",INDEX(SpatialOffsets[Offset 1 Value],$A3415),
", Offset1UnitID:  ",CHAR(34),INDEX(SpatialOffsets[Offset 1 Unit],$A3415),CHAR(34),
", Offset2Value:  ",INDEX(SpatialOffsets[Offset 2 Value],$A3415),
", Offset2UnitID:  ",CHAR(34),INDEX(SpatialOffsets[Offset 2 Unit],$A3415),CHAR(34),
", Offset3Value:  ",INDEX(SpatialOffsets[Offset 3 Value],$A3415),
", Offset3UnitID:  ",CHAR(34),INDEX(SpatialOffsets[Offset 3 Unit],$A3415),CHAR(34),,"}")))</f>
        <v>#REF!</v>
      </c>
      <c r="O3415" t="e">
        <f>IF(COUNTA(RelatedFeatures[])=0,"", IF(INDEX(RelatedFeatures[First Sampling Feature Code],$A3415)="","",
CONCATENATE("  - &amp;RelationID",TEXT($A3415,"0000"),
" {","SamplingFeatureID:  *SamplingFeatureID",TEXT(MATCH(INDEX(RelatedFeatures[First Sampling Feature Code],$A3415),SamplingFeatures[Feature Code],0),"0000"),
", RelationshipTypeCV:  ",CHAR(34),INDEX(RelatedFeatures[Relationship Type],$A3415),CHAR(34),
", RelatedFeatureID: *SamplingFeatureID",TEXT(MATCH(INDEX(RelatedFeatures[Second Sampling Feature Code],$A3415),SamplingFeatures[Feature Code],0),"0000"),
", SpatialOffsetID:  ",IF(INDEX(RelatedFeatures[Offset Number],$A3415)="","",CONCATENATE("*SpatialOffsetID",TEXT(INDEX(RelatedFeatures[Offset Number],$A3415),"0000"))),"}")))</f>
        <v>#REF!</v>
      </c>
      <c r="P3415" t="e">
        <f>IF(INDEX(Methods[Method Type],$A3415)="","",
CONCATENATE("  - &amp;MethodID",TEXT($A3415,"0000"),
" {","MethodTypeCV:  ",CHAR(34),INDEX(Methods[Method Type],$A3415),CHAR(34),
", MethodCode:  ",CHAR(34),INDEX(Methods[Method Code],$A3415),CHAR(34),
", MethodName:  ",CHAR(34),INDEX(Methods[Method Name],$A3415),CHAR(34),
", MethodDescription:  ",CHAR(34),INDEX(Methods[Method Description],$A3415),CHAR(34),
", MethodLink:  ",CHAR(34),INDEX(Methods[Method Link],$A3415),CHAR(34),
", OrganizationID: *OrganizationID",TEXT(MATCH(INDEX(Methods[Organization Name],$A3415),Organizations[Organization Name],0),"0000"),"}"))</f>
        <v>#REF!</v>
      </c>
      <c r="Q3415" t="e">
        <f>IF(INDEX(Variables[Variable Type],$A3415)="","",
CONCATENATE("  - &amp;VariableID",TEXT($A3415,"0000"),
" {","VariableTypeCV:  ",CHAR(34),INDEX(Variables[Variable Type],$A3415),CHAR(34),
", VariableCode:  ",CHAR(34),INDEX(Variables[Variable Code],$A3415),CHAR(34),
", VariableNameCV:  ",CHAR(34),INDEX(Variables[Variable Name],$A3415),CHAR(34),
", VariableDefinition:  ",CHAR(34),INDEX(Variables[Variable Definition],$A3415),CHAR(34),
", SpecciationCV:  ",CHAR(34),INDEX(Variables[Speciation],$A3415),CHAR(34),
", NoDataValue:  ",CHAR(34),INDEX(Variables[No Data Value],$A3415),CHAR(34),"}"))</f>
        <v>#REF!</v>
      </c>
    </row>
    <row r="3416" spans="1:17" x14ac:dyDescent="0.25">
      <c r="A3416">
        <v>3413</v>
      </c>
      <c r="D3416" t="e">
        <f>IF(INDEX(People[First Name],$A3416)="","",
CONCATENATE("  - &amp;PersonID",TEXT($A3416,"0000"),
" {","PersonFirstName:  ",CHAR(34),INDEX(People[First Name],$A3416),CHAR(34),
", PersonMiddleName:  ",CHAR(34),INDEX(People[Middle Name],$A3416),CHAR(34),
", PersonLastName:  ",CHAR(34),INDEX(People[Last Name],$A3416),CHAR(34),"}"))</f>
        <v>#REF!</v>
      </c>
      <c r="E3416" t="e">
        <f>IF(INDEX(Organizations[Organization Type '[CV']],$A3416)="","",
CONCATENATE("  - &amp;OrganizationID",TEXT($A3416,"0000"),
" {","OrganizationTypeCV:  ",CHAR(34),INDEX(Organizations[Organization Type '[CV']],$A3416),CHAR(34),
", OrganizationCode:  ",CHAR(34),INDEX(Organizations[Organization Code],$A3416),CHAR(34),
", OrganizationName:  ",CHAR(34),INDEX(Organizations[Organization Name],$A3416),CHAR(34),
", OrganizationDescription:  ",CHAR(34),INDEX(Organizations[Organization Description],$A3416),CHAR(34),
", OrganizationLink:  ",CHAR(34),INDEX(Organizations[Organization Link],$A3416),CHAR(34),"}"))</f>
        <v>#REF!</v>
      </c>
      <c r="F3416" t="e">
        <f>IF(INDEX(People[First Name],$A3416)="","",
CONCATENATE("  - &amp;AffiliationID",TEXT($A3416,"0000"),
" {PersonID: *PersonID",TEXT($A3416,"0000"),
", OrganizationID: *OrganizationID",TEXT(MATCH(INDEX(People[Organization Name],$A3416),Organizations[Organization Name],0),"0000"),
", IsPrimaryOrganizationContact: , AffiliationStartDate: , AffiliationEndDate: , PrimaryPhone: ",
", PrimaryEmail: ",CHAR(34),INDEX(People[Primary Email],$A3416),CHAR(34),
", PrimaryAddress: ",CHAR(34),INDEX(People[Primary Address],$A3416),CHAR(34),
", PersonLink: }"))</f>
        <v>#REF!</v>
      </c>
      <c r="H3416" t="e">
        <f>IF(COUNTA(CitationInformation)=0,"",IF(INDEX(AuthorList[Author Name],$A3416)="","",
CONCATENATE("  - &amp;AuthorListID",TEXT($A3416,"0000"),
"  {CitationID: *CitationID0001",
", PersonID: *PersonID",TEXT(MATCH(INDEX(AuthorList[Author Name],$A3416),People[Full Name],0),"0000"),
", AuthorOrder: ",INDEX(AuthorList[Author Number],$A3416),"}")))</f>
        <v>#REF!</v>
      </c>
      <c r="K3416" t="e">
        <f>IF(INDEX(SamplingFeatures[Feature Code],$A3416)="","",
CONCATENATE("  - &amp;SamplingFeatureID",TEXT($A3416,"0000"),
" {","SamplingFeatureUUID:  ",CHAR(34),INDEX(SamplingFeatures[Sampling Feature UUID],$A3416),CHAR(34),
", SamplingFeatureTypeCV:  ",CHAR(34),INDEX(SamplingFeatures[Sampling Feature Type],$A3416),CHAR(34),
", SamplingFeatureCode:  ",CHAR(34),INDEX(SamplingFeatures[Feature Code],$A3416),CHAR(34),
", SamplingFeatureName:  ",CHAR(34),INDEX(SamplingFeatures[Feature Name],$A3416),CHAR(34),
", SamplingFeatureDescription:  ",CHAR(34),INDEX(SamplingFeatures[Feature Description],$A3416),CHAR(34),
", SamplingFeatureGeotypeCV:  ",CHAR(34),INDEX(SamplingFeatures[Feature Geo Type],$A3416),CHAR(34),
", FeatureGeometry:  ",CHAR(34),INDEX(SamplingFeatures[Feature Geometry],$A3416),CHAR(34),
", Elevation_m:  ",CHAR(34),INDEX(SamplingFeatures[Elevation_m],$A3416),CHAR(34),
", ElevationDatumCV:  ",CHAR(34),ElevationDatum,CHAR(34),"}"))</f>
        <v>#REF!</v>
      </c>
      <c r="L3416" t="e">
        <f>IF(INDEX(SamplingFeatures[Sampling Feature Type],$A3416)&lt;&gt;"Site","",
CONCATENATE("  - &amp;SiteID",TEXT(SUMPRODUCT(--($L$3:$L3415&lt;&gt;"")),"0000"),
" {","SamplingFeatureID:  *SamplingFeatureID",TEXT($A3416,"0000"),
", SiteTypeCV:  ",CHAR(34),INDEX(Sites[Site Type],$A3416),CHAR(34),
", Latitude:  ",INDEX(Sites[Latitude],$A3416),
", Longitude:  ",INDEX(Sites[Longitude],$A3416),
", SRSName:  ",CHAR(34),LatLonDatum,CHAR(34),"}"))</f>
        <v>#REF!</v>
      </c>
      <c r="M3416" t="e">
        <f>IF(INDEX(SamplingFeatures[Sampling Feature Type],$A3416)&lt;&gt;"Specimen","",
CONCATENATE("  - &amp;SpecimenID",TEXT(SUMPRODUCT(--($M$3:$M3415&lt;&gt;"")),"0000"),
" {","SamplingFeatureID:  *SamplingFeatureID",TEXT($A3416,"0000"),
", SpecimenTypeCV:  ",CHAR(34),INDEX(Specimens[Specimen Type],$A3416),CHAR(34),
", SpecimenMediumCV:  ",INDEX(Specimens[Specimen Medium],$A3416),
", IsFieldSpecimen:  ",CHAR(34),INDEX(Specimens[Is Field Specimen?],$A3416),CHAR(34),"}"))</f>
        <v>#REF!</v>
      </c>
      <c r="N3416" t="e">
        <f>IF(COUNTA(SpatialOffsets[])=0,"", IF(INDEX(SpatialOffsets[Spatial Offset Type],$A3416)="","",
CONCATENATE("  - &amp;SpatialOffsetID",TEXT($A3416,"0000"),
" {","SpatialOffsetTypeCV:  ",CHAR(34),INDEX(SpatialOffsets[Spatial Offset Type],$A3416),CHAR(34),
", Offset1Value:  ",INDEX(SpatialOffsets[Offset 1 Value],$A3416),
", Offset1UnitID:  ",CHAR(34),INDEX(SpatialOffsets[Offset 1 Unit],$A3416),CHAR(34),
", Offset2Value:  ",INDEX(SpatialOffsets[Offset 2 Value],$A3416),
", Offset2UnitID:  ",CHAR(34),INDEX(SpatialOffsets[Offset 2 Unit],$A3416),CHAR(34),
", Offset3Value:  ",INDEX(SpatialOffsets[Offset 3 Value],$A3416),
", Offset3UnitID:  ",CHAR(34),INDEX(SpatialOffsets[Offset 3 Unit],$A3416),CHAR(34),,"}")))</f>
        <v>#REF!</v>
      </c>
      <c r="O3416" t="e">
        <f>IF(COUNTA(RelatedFeatures[])=0,"", IF(INDEX(RelatedFeatures[First Sampling Feature Code],$A3416)="","",
CONCATENATE("  - &amp;RelationID",TEXT($A3416,"0000"),
" {","SamplingFeatureID:  *SamplingFeatureID",TEXT(MATCH(INDEX(RelatedFeatures[First Sampling Feature Code],$A3416),SamplingFeatures[Feature Code],0),"0000"),
", RelationshipTypeCV:  ",CHAR(34),INDEX(RelatedFeatures[Relationship Type],$A3416),CHAR(34),
", RelatedFeatureID: *SamplingFeatureID",TEXT(MATCH(INDEX(RelatedFeatures[Second Sampling Feature Code],$A3416),SamplingFeatures[Feature Code],0),"0000"),
", SpatialOffsetID:  ",IF(INDEX(RelatedFeatures[Offset Number],$A3416)="","",CONCATENATE("*SpatialOffsetID",TEXT(INDEX(RelatedFeatures[Offset Number],$A3416),"0000"))),"}")))</f>
        <v>#REF!</v>
      </c>
      <c r="P3416" t="e">
        <f>IF(INDEX(Methods[Method Type],$A3416)="","",
CONCATENATE("  - &amp;MethodID",TEXT($A3416,"0000"),
" {","MethodTypeCV:  ",CHAR(34),INDEX(Methods[Method Type],$A3416),CHAR(34),
", MethodCode:  ",CHAR(34),INDEX(Methods[Method Code],$A3416),CHAR(34),
", MethodName:  ",CHAR(34),INDEX(Methods[Method Name],$A3416),CHAR(34),
", MethodDescription:  ",CHAR(34),INDEX(Methods[Method Description],$A3416),CHAR(34),
", MethodLink:  ",CHAR(34),INDEX(Methods[Method Link],$A3416),CHAR(34),
", OrganizationID: *OrganizationID",TEXT(MATCH(INDEX(Methods[Organization Name],$A3416),Organizations[Organization Name],0),"0000"),"}"))</f>
        <v>#REF!</v>
      </c>
      <c r="Q3416" t="e">
        <f>IF(INDEX(Variables[Variable Type],$A3416)="","",
CONCATENATE("  - &amp;VariableID",TEXT($A3416,"0000"),
" {","VariableTypeCV:  ",CHAR(34),INDEX(Variables[Variable Type],$A3416),CHAR(34),
", VariableCode:  ",CHAR(34),INDEX(Variables[Variable Code],$A3416),CHAR(34),
", VariableNameCV:  ",CHAR(34),INDEX(Variables[Variable Name],$A3416),CHAR(34),
", VariableDefinition:  ",CHAR(34),INDEX(Variables[Variable Definition],$A3416),CHAR(34),
", SpecciationCV:  ",CHAR(34),INDEX(Variables[Speciation],$A3416),CHAR(34),
", NoDataValue:  ",CHAR(34),INDEX(Variables[No Data Value],$A3416),CHAR(34),"}"))</f>
        <v>#REF!</v>
      </c>
    </row>
    <row r="3417" spans="1:17" x14ac:dyDescent="0.25">
      <c r="A3417">
        <v>3414</v>
      </c>
      <c r="D3417" t="e">
        <f>IF(INDEX(People[First Name],$A3417)="","",
CONCATENATE("  - &amp;PersonID",TEXT($A3417,"0000"),
" {","PersonFirstName:  ",CHAR(34),INDEX(People[First Name],$A3417),CHAR(34),
", PersonMiddleName:  ",CHAR(34),INDEX(People[Middle Name],$A3417),CHAR(34),
", PersonLastName:  ",CHAR(34),INDEX(People[Last Name],$A3417),CHAR(34),"}"))</f>
        <v>#REF!</v>
      </c>
      <c r="E3417" t="e">
        <f>IF(INDEX(Organizations[Organization Type '[CV']],$A3417)="","",
CONCATENATE("  - &amp;OrganizationID",TEXT($A3417,"0000"),
" {","OrganizationTypeCV:  ",CHAR(34),INDEX(Organizations[Organization Type '[CV']],$A3417),CHAR(34),
", OrganizationCode:  ",CHAR(34),INDEX(Organizations[Organization Code],$A3417),CHAR(34),
", OrganizationName:  ",CHAR(34),INDEX(Organizations[Organization Name],$A3417),CHAR(34),
", OrganizationDescription:  ",CHAR(34),INDEX(Organizations[Organization Description],$A3417),CHAR(34),
", OrganizationLink:  ",CHAR(34),INDEX(Organizations[Organization Link],$A3417),CHAR(34),"}"))</f>
        <v>#REF!</v>
      </c>
      <c r="F3417" t="e">
        <f>IF(INDEX(People[First Name],$A3417)="","",
CONCATENATE("  - &amp;AffiliationID",TEXT($A3417,"0000"),
" {PersonID: *PersonID",TEXT($A3417,"0000"),
", OrganizationID: *OrganizationID",TEXT(MATCH(INDEX(People[Organization Name],$A3417),Organizations[Organization Name],0),"0000"),
", IsPrimaryOrganizationContact: , AffiliationStartDate: , AffiliationEndDate: , PrimaryPhone: ",
", PrimaryEmail: ",CHAR(34),INDEX(People[Primary Email],$A3417),CHAR(34),
", PrimaryAddress: ",CHAR(34),INDEX(People[Primary Address],$A3417),CHAR(34),
", PersonLink: }"))</f>
        <v>#REF!</v>
      </c>
      <c r="H3417" t="e">
        <f>IF(COUNTA(CitationInformation)=0,"",IF(INDEX(AuthorList[Author Name],$A3417)="","",
CONCATENATE("  - &amp;AuthorListID",TEXT($A3417,"0000"),
"  {CitationID: *CitationID0001",
", PersonID: *PersonID",TEXT(MATCH(INDEX(AuthorList[Author Name],$A3417),People[Full Name],0),"0000"),
", AuthorOrder: ",INDEX(AuthorList[Author Number],$A3417),"}")))</f>
        <v>#REF!</v>
      </c>
      <c r="K3417" t="e">
        <f>IF(INDEX(SamplingFeatures[Feature Code],$A3417)="","",
CONCATENATE("  - &amp;SamplingFeatureID",TEXT($A3417,"0000"),
" {","SamplingFeatureUUID:  ",CHAR(34),INDEX(SamplingFeatures[Sampling Feature UUID],$A3417),CHAR(34),
", SamplingFeatureTypeCV:  ",CHAR(34),INDEX(SamplingFeatures[Sampling Feature Type],$A3417),CHAR(34),
", SamplingFeatureCode:  ",CHAR(34),INDEX(SamplingFeatures[Feature Code],$A3417),CHAR(34),
", SamplingFeatureName:  ",CHAR(34),INDEX(SamplingFeatures[Feature Name],$A3417),CHAR(34),
", SamplingFeatureDescription:  ",CHAR(34),INDEX(SamplingFeatures[Feature Description],$A3417),CHAR(34),
", SamplingFeatureGeotypeCV:  ",CHAR(34),INDEX(SamplingFeatures[Feature Geo Type],$A3417),CHAR(34),
", FeatureGeometry:  ",CHAR(34),INDEX(SamplingFeatures[Feature Geometry],$A3417),CHAR(34),
", Elevation_m:  ",CHAR(34),INDEX(SamplingFeatures[Elevation_m],$A3417),CHAR(34),
", ElevationDatumCV:  ",CHAR(34),ElevationDatum,CHAR(34),"}"))</f>
        <v>#REF!</v>
      </c>
      <c r="L3417" t="e">
        <f>IF(INDEX(SamplingFeatures[Sampling Feature Type],$A3417)&lt;&gt;"Site","",
CONCATENATE("  - &amp;SiteID",TEXT(SUMPRODUCT(--($L$3:$L3416&lt;&gt;"")),"0000"),
" {","SamplingFeatureID:  *SamplingFeatureID",TEXT($A3417,"0000"),
", SiteTypeCV:  ",CHAR(34),INDEX(Sites[Site Type],$A3417),CHAR(34),
", Latitude:  ",INDEX(Sites[Latitude],$A3417),
", Longitude:  ",INDEX(Sites[Longitude],$A3417),
", SRSName:  ",CHAR(34),LatLonDatum,CHAR(34),"}"))</f>
        <v>#REF!</v>
      </c>
      <c r="M3417" t="e">
        <f>IF(INDEX(SamplingFeatures[Sampling Feature Type],$A3417)&lt;&gt;"Specimen","",
CONCATENATE("  - &amp;SpecimenID",TEXT(SUMPRODUCT(--($M$3:$M3416&lt;&gt;"")),"0000"),
" {","SamplingFeatureID:  *SamplingFeatureID",TEXT($A3417,"0000"),
", SpecimenTypeCV:  ",CHAR(34),INDEX(Specimens[Specimen Type],$A3417),CHAR(34),
", SpecimenMediumCV:  ",INDEX(Specimens[Specimen Medium],$A3417),
", IsFieldSpecimen:  ",CHAR(34),INDEX(Specimens[Is Field Specimen?],$A3417),CHAR(34),"}"))</f>
        <v>#REF!</v>
      </c>
      <c r="N3417" t="e">
        <f>IF(COUNTA(SpatialOffsets[])=0,"", IF(INDEX(SpatialOffsets[Spatial Offset Type],$A3417)="","",
CONCATENATE("  - &amp;SpatialOffsetID",TEXT($A3417,"0000"),
" {","SpatialOffsetTypeCV:  ",CHAR(34),INDEX(SpatialOffsets[Spatial Offset Type],$A3417),CHAR(34),
", Offset1Value:  ",INDEX(SpatialOffsets[Offset 1 Value],$A3417),
", Offset1UnitID:  ",CHAR(34),INDEX(SpatialOffsets[Offset 1 Unit],$A3417),CHAR(34),
", Offset2Value:  ",INDEX(SpatialOffsets[Offset 2 Value],$A3417),
", Offset2UnitID:  ",CHAR(34),INDEX(SpatialOffsets[Offset 2 Unit],$A3417),CHAR(34),
", Offset3Value:  ",INDEX(SpatialOffsets[Offset 3 Value],$A3417),
", Offset3UnitID:  ",CHAR(34),INDEX(SpatialOffsets[Offset 3 Unit],$A3417),CHAR(34),,"}")))</f>
        <v>#REF!</v>
      </c>
      <c r="O3417" t="e">
        <f>IF(COUNTA(RelatedFeatures[])=0,"", IF(INDEX(RelatedFeatures[First Sampling Feature Code],$A3417)="","",
CONCATENATE("  - &amp;RelationID",TEXT($A3417,"0000"),
" {","SamplingFeatureID:  *SamplingFeatureID",TEXT(MATCH(INDEX(RelatedFeatures[First Sampling Feature Code],$A3417),SamplingFeatures[Feature Code],0),"0000"),
", RelationshipTypeCV:  ",CHAR(34),INDEX(RelatedFeatures[Relationship Type],$A3417),CHAR(34),
", RelatedFeatureID: *SamplingFeatureID",TEXT(MATCH(INDEX(RelatedFeatures[Second Sampling Feature Code],$A3417),SamplingFeatures[Feature Code],0),"0000"),
", SpatialOffsetID:  ",IF(INDEX(RelatedFeatures[Offset Number],$A3417)="","",CONCATENATE("*SpatialOffsetID",TEXT(INDEX(RelatedFeatures[Offset Number],$A3417),"0000"))),"}")))</f>
        <v>#REF!</v>
      </c>
      <c r="P3417" t="e">
        <f>IF(INDEX(Methods[Method Type],$A3417)="","",
CONCATENATE("  - &amp;MethodID",TEXT($A3417,"0000"),
" {","MethodTypeCV:  ",CHAR(34),INDEX(Methods[Method Type],$A3417),CHAR(34),
", MethodCode:  ",CHAR(34),INDEX(Methods[Method Code],$A3417),CHAR(34),
", MethodName:  ",CHAR(34),INDEX(Methods[Method Name],$A3417),CHAR(34),
", MethodDescription:  ",CHAR(34),INDEX(Methods[Method Description],$A3417),CHAR(34),
", MethodLink:  ",CHAR(34),INDEX(Methods[Method Link],$A3417),CHAR(34),
", OrganizationID: *OrganizationID",TEXT(MATCH(INDEX(Methods[Organization Name],$A3417),Organizations[Organization Name],0),"0000"),"}"))</f>
        <v>#REF!</v>
      </c>
      <c r="Q3417" t="e">
        <f>IF(INDEX(Variables[Variable Type],$A3417)="","",
CONCATENATE("  - &amp;VariableID",TEXT($A3417,"0000"),
" {","VariableTypeCV:  ",CHAR(34),INDEX(Variables[Variable Type],$A3417),CHAR(34),
", VariableCode:  ",CHAR(34),INDEX(Variables[Variable Code],$A3417),CHAR(34),
", VariableNameCV:  ",CHAR(34),INDEX(Variables[Variable Name],$A3417),CHAR(34),
", VariableDefinition:  ",CHAR(34),INDEX(Variables[Variable Definition],$A3417),CHAR(34),
", SpecciationCV:  ",CHAR(34),INDEX(Variables[Speciation],$A3417),CHAR(34),
", NoDataValue:  ",CHAR(34),INDEX(Variables[No Data Value],$A3417),CHAR(34),"}"))</f>
        <v>#REF!</v>
      </c>
    </row>
    <row r="3418" spans="1:17" x14ac:dyDescent="0.25">
      <c r="A3418">
        <v>3415</v>
      </c>
      <c r="D3418" t="e">
        <f>IF(INDEX(People[First Name],$A3418)="","",
CONCATENATE("  - &amp;PersonID",TEXT($A3418,"0000"),
" {","PersonFirstName:  ",CHAR(34),INDEX(People[First Name],$A3418),CHAR(34),
", PersonMiddleName:  ",CHAR(34),INDEX(People[Middle Name],$A3418),CHAR(34),
", PersonLastName:  ",CHAR(34),INDEX(People[Last Name],$A3418),CHAR(34),"}"))</f>
        <v>#REF!</v>
      </c>
      <c r="E3418" t="e">
        <f>IF(INDEX(Organizations[Organization Type '[CV']],$A3418)="","",
CONCATENATE("  - &amp;OrganizationID",TEXT($A3418,"0000"),
" {","OrganizationTypeCV:  ",CHAR(34),INDEX(Organizations[Organization Type '[CV']],$A3418),CHAR(34),
", OrganizationCode:  ",CHAR(34),INDEX(Organizations[Organization Code],$A3418),CHAR(34),
", OrganizationName:  ",CHAR(34),INDEX(Organizations[Organization Name],$A3418),CHAR(34),
", OrganizationDescription:  ",CHAR(34),INDEX(Organizations[Organization Description],$A3418),CHAR(34),
", OrganizationLink:  ",CHAR(34),INDEX(Organizations[Organization Link],$A3418),CHAR(34),"}"))</f>
        <v>#REF!</v>
      </c>
      <c r="F3418" t="e">
        <f>IF(INDEX(People[First Name],$A3418)="","",
CONCATENATE("  - &amp;AffiliationID",TEXT($A3418,"0000"),
" {PersonID: *PersonID",TEXT($A3418,"0000"),
", OrganizationID: *OrganizationID",TEXT(MATCH(INDEX(People[Organization Name],$A3418),Organizations[Organization Name],0),"0000"),
", IsPrimaryOrganizationContact: , AffiliationStartDate: , AffiliationEndDate: , PrimaryPhone: ",
", PrimaryEmail: ",CHAR(34),INDEX(People[Primary Email],$A3418),CHAR(34),
", PrimaryAddress: ",CHAR(34),INDEX(People[Primary Address],$A3418),CHAR(34),
", PersonLink: }"))</f>
        <v>#REF!</v>
      </c>
      <c r="H3418" t="e">
        <f>IF(COUNTA(CitationInformation)=0,"",IF(INDEX(AuthorList[Author Name],$A3418)="","",
CONCATENATE("  - &amp;AuthorListID",TEXT($A3418,"0000"),
"  {CitationID: *CitationID0001",
", PersonID: *PersonID",TEXT(MATCH(INDEX(AuthorList[Author Name],$A3418),People[Full Name],0),"0000"),
", AuthorOrder: ",INDEX(AuthorList[Author Number],$A3418),"}")))</f>
        <v>#REF!</v>
      </c>
      <c r="K3418" t="e">
        <f>IF(INDEX(SamplingFeatures[Feature Code],$A3418)="","",
CONCATENATE("  - &amp;SamplingFeatureID",TEXT($A3418,"0000"),
" {","SamplingFeatureUUID:  ",CHAR(34),INDEX(SamplingFeatures[Sampling Feature UUID],$A3418),CHAR(34),
", SamplingFeatureTypeCV:  ",CHAR(34),INDEX(SamplingFeatures[Sampling Feature Type],$A3418),CHAR(34),
", SamplingFeatureCode:  ",CHAR(34),INDEX(SamplingFeatures[Feature Code],$A3418),CHAR(34),
", SamplingFeatureName:  ",CHAR(34),INDEX(SamplingFeatures[Feature Name],$A3418),CHAR(34),
", SamplingFeatureDescription:  ",CHAR(34),INDEX(SamplingFeatures[Feature Description],$A3418),CHAR(34),
", SamplingFeatureGeotypeCV:  ",CHAR(34),INDEX(SamplingFeatures[Feature Geo Type],$A3418),CHAR(34),
", FeatureGeometry:  ",CHAR(34),INDEX(SamplingFeatures[Feature Geometry],$A3418),CHAR(34),
", Elevation_m:  ",CHAR(34),INDEX(SamplingFeatures[Elevation_m],$A3418),CHAR(34),
", ElevationDatumCV:  ",CHAR(34),ElevationDatum,CHAR(34),"}"))</f>
        <v>#REF!</v>
      </c>
      <c r="L3418" t="e">
        <f>IF(INDEX(SamplingFeatures[Sampling Feature Type],$A3418)&lt;&gt;"Site","",
CONCATENATE("  - &amp;SiteID",TEXT(SUMPRODUCT(--($L$3:$L3417&lt;&gt;"")),"0000"),
" {","SamplingFeatureID:  *SamplingFeatureID",TEXT($A3418,"0000"),
", SiteTypeCV:  ",CHAR(34),INDEX(Sites[Site Type],$A3418),CHAR(34),
", Latitude:  ",INDEX(Sites[Latitude],$A3418),
", Longitude:  ",INDEX(Sites[Longitude],$A3418),
", SRSName:  ",CHAR(34),LatLonDatum,CHAR(34),"}"))</f>
        <v>#REF!</v>
      </c>
      <c r="M3418" t="e">
        <f>IF(INDEX(SamplingFeatures[Sampling Feature Type],$A3418)&lt;&gt;"Specimen","",
CONCATENATE("  - &amp;SpecimenID",TEXT(SUMPRODUCT(--($M$3:$M3417&lt;&gt;"")),"0000"),
" {","SamplingFeatureID:  *SamplingFeatureID",TEXT($A3418,"0000"),
", SpecimenTypeCV:  ",CHAR(34),INDEX(Specimens[Specimen Type],$A3418),CHAR(34),
", SpecimenMediumCV:  ",INDEX(Specimens[Specimen Medium],$A3418),
", IsFieldSpecimen:  ",CHAR(34),INDEX(Specimens[Is Field Specimen?],$A3418),CHAR(34),"}"))</f>
        <v>#REF!</v>
      </c>
      <c r="N3418" t="e">
        <f>IF(COUNTA(SpatialOffsets[])=0,"", IF(INDEX(SpatialOffsets[Spatial Offset Type],$A3418)="","",
CONCATENATE("  - &amp;SpatialOffsetID",TEXT($A3418,"0000"),
" {","SpatialOffsetTypeCV:  ",CHAR(34),INDEX(SpatialOffsets[Spatial Offset Type],$A3418),CHAR(34),
", Offset1Value:  ",INDEX(SpatialOffsets[Offset 1 Value],$A3418),
", Offset1UnitID:  ",CHAR(34),INDEX(SpatialOffsets[Offset 1 Unit],$A3418),CHAR(34),
", Offset2Value:  ",INDEX(SpatialOffsets[Offset 2 Value],$A3418),
", Offset2UnitID:  ",CHAR(34),INDEX(SpatialOffsets[Offset 2 Unit],$A3418),CHAR(34),
", Offset3Value:  ",INDEX(SpatialOffsets[Offset 3 Value],$A3418),
", Offset3UnitID:  ",CHAR(34),INDEX(SpatialOffsets[Offset 3 Unit],$A3418),CHAR(34),,"}")))</f>
        <v>#REF!</v>
      </c>
      <c r="O3418" t="e">
        <f>IF(COUNTA(RelatedFeatures[])=0,"", IF(INDEX(RelatedFeatures[First Sampling Feature Code],$A3418)="","",
CONCATENATE("  - &amp;RelationID",TEXT($A3418,"0000"),
" {","SamplingFeatureID:  *SamplingFeatureID",TEXT(MATCH(INDEX(RelatedFeatures[First Sampling Feature Code],$A3418),SamplingFeatures[Feature Code],0),"0000"),
", RelationshipTypeCV:  ",CHAR(34),INDEX(RelatedFeatures[Relationship Type],$A3418),CHAR(34),
", RelatedFeatureID: *SamplingFeatureID",TEXT(MATCH(INDEX(RelatedFeatures[Second Sampling Feature Code],$A3418),SamplingFeatures[Feature Code],0),"0000"),
", SpatialOffsetID:  ",IF(INDEX(RelatedFeatures[Offset Number],$A3418)="","",CONCATENATE("*SpatialOffsetID",TEXT(INDEX(RelatedFeatures[Offset Number],$A3418),"0000"))),"}")))</f>
        <v>#REF!</v>
      </c>
      <c r="P3418" t="e">
        <f>IF(INDEX(Methods[Method Type],$A3418)="","",
CONCATENATE("  - &amp;MethodID",TEXT($A3418,"0000"),
" {","MethodTypeCV:  ",CHAR(34),INDEX(Methods[Method Type],$A3418),CHAR(34),
", MethodCode:  ",CHAR(34),INDEX(Methods[Method Code],$A3418),CHAR(34),
", MethodName:  ",CHAR(34),INDEX(Methods[Method Name],$A3418),CHAR(34),
", MethodDescription:  ",CHAR(34),INDEX(Methods[Method Description],$A3418),CHAR(34),
", MethodLink:  ",CHAR(34),INDEX(Methods[Method Link],$A3418),CHAR(34),
", OrganizationID: *OrganizationID",TEXT(MATCH(INDEX(Methods[Organization Name],$A3418),Organizations[Organization Name],0),"0000"),"}"))</f>
        <v>#REF!</v>
      </c>
      <c r="Q3418" t="e">
        <f>IF(INDEX(Variables[Variable Type],$A3418)="","",
CONCATENATE("  - &amp;VariableID",TEXT($A3418,"0000"),
" {","VariableTypeCV:  ",CHAR(34),INDEX(Variables[Variable Type],$A3418),CHAR(34),
", VariableCode:  ",CHAR(34),INDEX(Variables[Variable Code],$A3418),CHAR(34),
", VariableNameCV:  ",CHAR(34),INDEX(Variables[Variable Name],$A3418),CHAR(34),
", VariableDefinition:  ",CHAR(34),INDEX(Variables[Variable Definition],$A3418),CHAR(34),
", SpecciationCV:  ",CHAR(34),INDEX(Variables[Speciation],$A3418),CHAR(34),
", NoDataValue:  ",CHAR(34),INDEX(Variables[No Data Value],$A3418),CHAR(34),"}"))</f>
        <v>#REF!</v>
      </c>
    </row>
    <row r="3419" spans="1:17" x14ac:dyDescent="0.25">
      <c r="A3419">
        <v>3416</v>
      </c>
      <c r="D3419" t="e">
        <f>IF(INDEX(People[First Name],$A3419)="","",
CONCATENATE("  - &amp;PersonID",TEXT($A3419,"0000"),
" {","PersonFirstName:  ",CHAR(34),INDEX(People[First Name],$A3419),CHAR(34),
", PersonMiddleName:  ",CHAR(34),INDEX(People[Middle Name],$A3419),CHAR(34),
", PersonLastName:  ",CHAR(34),INDEX(People[Last Name],$A3419),CHAR(34),"}"))</f>
        <v>#REF!</v>
      </c>
      <c r="E3419" t="e">
        <f>IF(INDEX(Organizations[Organization Type '[CV']],$A3419)="","",
CONCATENATE("  - &amp;OrganizationID",TEXT($A3419,"0000"),
" {","OrganizationTypeCV:  ",CHAR(34),INDEX(Organizations[Organization Type '[CV']],$A3419),CHAR(34),
", OrganizationCode:  ",CHAR(34),INDEX(Organizations[Organization Code],$A3419),CHAR(34),
", OrganizationName:  ",CHAR(34),INDEX(Organizations[Organization Name],$A3419),CHAR(34),
", OrganizationDescription:  ",CHAR(34),INDEX(Organizations[Organization Description],$A3419),CHAR(34),
", OrganizationLink:  ",CHAR(34),INDEX(Organizations[Organization Link],$A3419),CHAR(34),"}"))</f>
        <v>#REF!</v>
      </c>
      <c r="F3419" t="e">
        <f>IF(INDEX(People[First Name],$A3419)="","",
CONCATENATE("  - &amp;AffiliationID",TEXT($A3419,"0000"),
" {PersonID: *PersonID",TEXT($A3419,"0000"),
", OrganizationID: *OrganizationID",TEXT(MATCH(INDEX(People[Organization Name],$A3419),Organizations[Organization Name],0),"0000"),
", IsPrimaryOrganizationContact: , AffiliationStartDate: , AffiliationEndDate: , PrimaryPhone: ",
", PrimaryEmail: ",CHAR(34),INDEX(People[Primary Email],$A3419),CHAR(34),
", PrimaryAddress: ",CHAR(34),INDEX(People[Primary Address],$A3419),CHAR(34),
", PersonLink: }"))</f>
        <v>#REF!</v>
      </c>
      <c r="H3419" t="e">
        <f>IF(COUNTA(CitationInformation)=0,"",IF(INDEX(AuthorList[Author Name],$A3419)="","",
CONCATENATE("  - &amp;AuthorListID",TEXT($A3419,"0000"),
"  {CitationID: *CitationID0001",
", PersonID: *PersonID",TEXT(MATCH(INDEX(AuthorList[Author Name],$A3419),People[Full Name],0),"0000"),
", AuthorOrder: ",INDEX(AuthorList[Author Number],$A3419),"}")))</f>
        <v>#REF!</v>
      </c>
      <c r="K3419" t="e">
        <f>IF(INDEX(SamplingFeatures[Feature Code],$A3419)="","",
CONCATENATE("  - &amp;SamplingFeatureID",TEXT($A3419,"0000"),
" {","SamplingFeatureUUID:  ",CHAR(34),INDEX(SamplingFeatures[Sampling Feature UUID],$A3419),CHAR(34),
", SamplingFeatureTypeCV:  ",CHAR(34),INDEX(SamplingFeatures[Sampling Feature Type],$A3419),CHAR(34),
", SamplingFeatureCode:  ",CHAR(34),INDEX(SamplingFeatures[Feature Code],$A3419),CHAR(34),
", SamplingFeatureName:  ",CHAR(34),INDEX(SamplingFeatures[Feature Name],$A3419),CHAR(34),
", SamplingFeatureDescription:  ",CHAR(34),INDEX(SamplingFeatures[Feature Description],$A3419),CHAR(34),
", SamplingFeatureGeotypeCV:  ",CHAR(34),INDEX(SamplingFeatures[Feature Geo Type],$A3419),CHAR(34),
", FeatureGeometry:  ",CHAR(34),INDEX(SamplingFeatures[Feature Geometry],$A3419),CHAR(34),
", Elevation_m:  ",CHAR(34),INDEX(SamplingFeatures[Elevation_m],$A3419),CHAR(34),
", ElevationDatumCV:  ",CHAR(34),ElevationDatum,CHAR(34),"}"))</f>
        <v>#REF!</v>
      </c>
      <c r="L3419" t="e">
        <f>IF(INDEX(SamplingFeatures[Sampling Feature Type],$A3419)&lt;&gt;"Site","",
CONCATENATE("  - &amp;SiteID",TEXT(SUMPRODUCT(--($L$3:$L3418&lt;&gt;"")),"0000"),
" {","SamplingFeatureID:  *SamplingFeatureID",TEXT($A3419,"0000"),
", SiteTypeCV:  ",CHAR(34),INDEX(Sites[Site Type],$A3419),CHAR(34),
", Latitude:  ",INDEX(Sites[Latitude],$A3419),
", Longitude:  ",INDEX(Sites[Longitude],$A3419),
", SRSName:  ",CHAR(34),LatLonDatum,CHAR(34),"}"))</f>
        <v>#REF!</v>
      </c>
      <c r="M3419" t="e">
        <f>IF(INDEX(SamplingFeatures[Sampling Feature Type],$A3419)&lt;&gt;"Specimen","",
CONCATENATE("  - &amp;SpecimenID",TEXT(SUMPRODUCT(--($M$3:$M3418&lt;&gt;"")),"0000"),
" {","SamplingFeatureID:  *SamplingFeatureID",TEXT($A3419,"0000"),
", SpecimenTypeCV:  ",CHAR(34),INDEX(Specimens[Specimen Type],$A3419),CHAR(34),
", SpecimenMediumCV:  ",INDEX(Specimens[Specimen Medium],$A3419),
", IsFieldSpecimen:  ",CHAR(34),INDEX(Specimens[Is Field Specimen?],$A3419),CHAR(34),"}"))</f>
        <v>#REF!</v>
      </c>
      <c r="N3419" t="e">
        <f>IF(COUNTA(SpatialOffsets[])=0,"", IF(INDEX(SpatialOffsets[Spatial Offset Type],$A3419)="","",
CONCATENATE("  - &amp;SpatialOffsetID",TEXT($A3419,"0000"),
" {","SpatialOffsetTypeCV:  ",CHAR(34),INDEX(SpatialOffsets[Spatial Offset Type],$A3419),CHAR(34),
", Offset1Value:  ",INDEX(SpatialOffsets[Offset 1 Value],$A3419),
", Offset1UnitID:  ",CHAR(34),INDEX(SpatialOffsets[Offset 1 Unit],$A3419),CHAR(34),
", Offset2Value:  ",INDEX(SpatialOffsets[Offset 2 Value],$A3419),
", Offset2UnitID:  ",CHAR(34),INDEX(SpatialOffsets[Offset 2 Unit],$A3419),CHAR(34),
", Offset3Value:  ",INDEX(SpatialOffsets[Offset 3 Value],$A3419),
", Offset3UnitID:  ",CHAR(34),INDEX(SpatialOffsets[Offset 3 Unit],$A3419),CHAR(34),,"}")))</f>
        <v>#REF!</v>
      </c>
      <c r="O3419" t="e">
        <f>IF(COUNTA(RelatedFeatures[])=0,"", IF(INDEX(RelatedFeatures[First Sampling Feature Code],$A3419)="","",
CONCATENATE("  - &amp;RelationID",TEXT($A3419,"0000"),
" {","SamplingFeatureID:  *SamplingFeatureID",TEXT(MATCH(INDEX(RelatedFeatures[First Sampling Feature Code],$A3419),SamplingFeatures[Feature Code],0),"0000"),
", RelationshipTypeCV:  ",CHAR(34),INDEX(RelatedFeatures[Relationship Type],$A3419),CHAR(34),
", RelatedFeatureID: *SamplingFeatureID",TEXT(MATCH(INDEX(RelatedFeatures[Second Sampling Feature Code],$A3419),SamplingFeatures[Feature Code],0),"0000"),
", SpatialOffsetID:  ",IF(INDEX(RelatedFeatures[Offset Number],$A3419)="","",CONCATENATE("*SpatialOffsetID",TEXT(INDEX(RelatedFeatures[Offset Number],$A3419),"0000"))),"}")))</f>
        <v>#REF!</v>
      </c>
      <c r="P3419" t="e">
        <f>IF(INDEX(Methods[Method Type],$A3419)="","",
CONCATENATE("  - &amp;MethodID",TEXT($A3419,"0000"),
" {","MethodTypeCV:  ",CHAR(34),INDEX(Methods[Method Type],$A3419),CHAR(34),
", MethodCode:  ",CHAR(34),INDEX(Methods[Method Code],$A3419),CHAR(34),
", MethodName:  ",CHAR(34),INDEX(Methods[Method Name],$A3419),CHAR(34),
", MethodDescription:  ",CHAR(34),INDEX(Methods[Method Description],$A3419),CHAR(34),
", MethodLink:  ",CHAR(34),INDEX(Methods[Method Link],$A3419),CHAR(34),
", OrganizationID: *OrganizationID",TEXT(MATCH(INDEX(Methods[Organization Name],$A3419),Organizations[Organization Name],0),"0000"),"}"))</f>
        <v>#REF!</v>
      </c>
      <c r="Q3419" t="e">
        <f>IF(INDEX(Variables[Variable Type],$A3419)="","",
CONCATENATE("  - &amp;VariableID",TEXT($A3419,"0000"),
" {","VariableTypeCV:  ",CHAR(34),INDEX(Variables[Variable Type],$A3419),CHAR(34),
", VariableCode:  ",CHAR(34),INDEX(Variables[Variable Code],$A3419),CHAR(34),
", VariableNameCV:  ",CHAR(34),INDEX(Variables[Variable Name],$A3419),CHAR(34),
", VariableDefinition:  ",CHAR(34),INDEX(Variables[Variable Definition],$A3419),CHAR(34),
", SpecciationCV:  ",CHAR(34),INDEX(Variables[Speciation],$A3419),CHAR(34),
", NoDataValue:  ",CHAR(34),INDEX(Variables[No Data Value],$A3419),CHAR(34),"}"))</f>
        <v>#REF!</v>
      </c>
    </row>
    <row r="3420" spans="1:17" x14ac:dyDescent="0.25">
      <c r="A3420">
        <v>3417</v>
      </c>
      <c r="D3420" t="e">
        <f>IF(INDEX(People[First Name],$A3420)="","",
CONCATENATE("  - &amp;PersonID",TEXT($A3420,"0000"),
" {","PersonFirstName:  ",CHAR(34),INDEX(People[First Name],$A3420),CHAR(34),
", PersonMiddleName:  ",CHAR(34),INDEX(People[Middle Name],$A3420),CHAR(34),
", PersonLastName:  ",CHAR(34),INDEX(People[Last Name],$A3420),CHAR(34),"}"))</f>
        <v>#REF!</v>
      </c>
      <c r="E3420" t="e">
        <f>IF(INDEX(Organizations[Organization Type '[CV']],$A3420)="","",
CONCATENATE("  - &amp;OrganizationID",TEXT($A3420,"0000"),
" {","OrganizationTypeCV:  ",CHAR(34),INDEX(Organizations[Organization Type '[CV']],$A3420),CHAR(34),
", OrganizationCode:  ",CHAR(34),INDEX(Organizations[Organization Code],$A3420),CHAR(34),
", OrganizationName:  ",CHAR(34),INDEX(Organizations[Organization Name],$A3420),CHAR(34),
", OrganizationDescription:  ",CHAR(34),INDEX(Organizations[Organization Description],$A3420),CHAR(34),
", OrganizationLink:  ",CHAR(34),INDEX(Organizations[Organization Link],$A3420),CHAR(34),"}"))</f>
        <v>#REF!</v>
      </c>
      <c r="F3420" t="e">
        <f>IF(INDEX(People[First Name],$A3420)="","",
CONCATENATE("  - &amp;AffiliationID",TEXT($A3420,"0000"),
" {PersonID: *PersonID",TEXT($A3420,"0000"),
", OrganizationID: *OrganizationID",TEXT(MATCH(INDEX(People[Organization Name],$A3420),Organizations[Organization Name],0),"0000"),
", IsPrimaryOrganizationContact: , AffiliationStartDate: , AffiliationEndDate: , PrimaryPhone: ",
", PrimaryEmail: ",CHAR(34),INDEX(People[Primary Email],$A3420),CHAR(34),
", PrimaryAddress: ",CHAR(34),INDEX(People[Primary Address],$A3420),CHAR(34),
", PersonLink: }"))</f>
        <v>#REF!</v>
      </c>
      <c r="H3420" t="e">
        <f>IF(COUNTA(CitationInformation)=0,"",IF(INDEX(AuthorList[Author Name],$A3420)="","",
CONCATENATE("  - &amp;AuthorListID",TEXT($A3420,"0000"),
"  {CitationID: *CitationID0001",
", PersonID: *PersonID",TEXT(MATCH(INDEX(AuthorList[Author Name],$A3420),People[Full Name],0),"0000"),
", AuthorOrder: ",INDEX(AuthorList[Author Number],$A3420),"}")))</f>
        <v>#REF!</v>
      </c>
      <c r="K3420" t="e">
        <f>IF(INDEX(SamplingFeatures[Feature Code],$A3420)="","",
CONCATENATE("  - &amp;SamplingFeatureID",TEXT($A3420,"0000"),
" {","SamplingFeatureUUID:  ",CHAR(34),INDEX(SamplingFeatures[Sampling Feature UUID],$A3420),CHAR(34),
", SamplingFeatureTypeCV:  ",CHAR(34),INDEX(SamplingFeatures[Sampling Feature Type],$A3420),CHAR(34),
", SamplingFeatureCode:  ",CHAR(34),INDEX(SamplingFeatures[Feature Code],$A3420),CHAR(34),
", SamplingFeatureName:  ",CHAR(34),INDEX(SamplingFeatures[Feature Name],$A3420),CHAR(34),
", SamplingFeatureDescription:  ",CHAR(34),INDEX(SamplingFeatures[Feature Description],$A3420),CHAR(34),
", SamplingFeatureGeotypeCV:  ",CHAR(34),INDEX(SamplingFeatures[Feature Geo Type],$A3420),CHAR(34),
", FeatureGeometry:  ",CHAR(34),INDEX(SamplingFeatures[Feature Geometry],$A3420),CHAR(34),
", Elevation_m:  ",CHAR(34),INDEX(SamplingFeatures[Elevation_m],$A3420),CHAR(34),
", ElevationDatumCV:  ",CHAR(34),ElevationDatum,CHAR(34),"}"))</f>
        <v>#REF!</v>
      </c>
      <c r="L3420" t="e">
        <f>IF(INDEX(SamplingFeatures[Sampling Feature Type],$A3420)&lt;&gt;"Site","",
CONCATENATE("  - &amp;SiteID",TEXT(SUMPRODUCT(--($L$3:$L3419&lt;&gt;"")),"0000"),
" {","SamplingFeatureID:  *SamplingFeatureID",TEXT($A3420,"0000"),
", SiteTypeCV:  ",CHAR(34),INDEX(Sites[Site Type],$A3420),CHAR(34),
", Latitude:  ",INDEX(Sites[Latitude],$A3420),
", Longitude:  ",INDEX(Sites[Longitude],$A3420),
", SRSName:  ",CHAR(34),LatLonDatum,CHAR(34),"}"))</f>
        <v>#REF!</v>
      </c>
      <c r="M3420" t="e">
        <f>IF(INDEX(SamplingFeatures[Sampling Feature Type],$A3420)&lt;&gt;"Specimen","",
CONCATENATE("  - &amp;SpecimenID",TEXT(SUMPRODUCT(--($M$3:$M3419&lt;&gt;"")),"0000"),
" {","SamplingFeatureID:  *SamplingFeatureID",TEXT($A3420,"0000"),
", SpecimenTypeCV:  ",CHAR(34),INDEX(Specimens[Specimen Type],$A3420),CHAR(34),
", SpecimenMediumCV:  ",INDEX(Specimens[Specimen Medium],$A3420),
", IsFieldSpecimen:  ",CHAR(34),INDEX(Specimens[Is Field Specimen?],$A3420),CHAR(34),"}"))</f>
        <v>#REF!</v>
      </c>
      <c r="N3420" t="e">
        <f>IF(COUNTA(SpatialOffsets[])=0,"", IF(INDEX(SpatialOffsets[Spatial Offset Type],$A3420)="","",
CONCATENATE("  - &amp;SpatialOffsetID",TEXT($A3420,"0000"),
" {","SpatialOffsetTypeCV:  ",CHAR(34),INDEX(SpatialOffsets[Spatial Offset Type],$A3420),CHAR(34),
", Offset1Value:  ",INDEX(SpatialOffsets[Offset 1 Value],$A3420),
", Offset1UnitID:  ",CHAR(34),INDEX(SpatialOffsets[Offset 1 Unit],$A3420),CHAR(34),
", Offset2Value:  ",INDEX(SpatialOffsets[Offset 2 Value],$A3420),
", Offset2UnitID:  ",CHAR(34),INDEX(SpatialOffsets[Offset 2 Unit],$A3420),CHAR(34),
", Offset3Value:  ",INDEX(SpatialOffsets[Offset 3 Value],$A3420),
", Offset3UnitID:  ",CHAR(34),INDEX(SpatialOffsets[Offset 3 Unit],$A3420),CHAR(34),,"}")))</f>
        <v>#REF!</v>
      </c>
      <c r="O3420" t="e">
        <f>IF(COUNTA(RelatedFeatures[])=0,"", IF(INDEX(RelatedFeatures[First Sampling Feature Code],$A3420)="","",
CONCATENATE("  - &amp;RelationID",TEXT($A3420,"0000"),
" {","SamplingFeatureID:  *SamplingFeatureID",TEXT(MATCH(INDEX(RelatedFeatures[First Sampling Feature Code],$A3420),SamplingFeatures[Feature Code],0),"0000"),
", RelationshipTypeCV:  ",CHAR(34),INDEX(RelatedFeatures[Relationship Type],$A3420),CHAR(34),
", RelatedFeatureID: *SamplingFeatureID",TEXT(MATCH(INDEX(RelatedFeatures[Second Sampling Feature Code],$A3420),SamplingFeatures[Feature Code],0),"0000"),
", SpatialOffsetID:  ",IF(INDEX(RelatedFeatures[Offset Number],$A3420)="","",CONCATENATE("*SpatialOffsetID",TEXT(INDEX(RelatedFeatures[Offset Number],$A3420),"0000"))),"}")))</f>
        <v>#REF!</v>
      </c>
      <c r="P3420" t="e">
        <f>IF(INDEX(Methods[Method Type],$A3420)="","",
CONCATENATE("  - &amp;MethodID",TEXT($A3420,"0000"),
" {","MethodTypeCV:  ",CHAR(34),INDEX(Methods[Method Type],$A3420),CHAR(34),
", MethodCode:  ",CHAR(34),INDEX(Methods[Method Code],$A3420),CHAR(34),
", MethodName:  ",CHAR(34),INDEX(Methods[Method Name],$A3420),CHAR(34),
", MethodDescription:  ",CHAR(34),INDEX(Methods[Method Description],$A3420),CHAR(34),
", MethodLink:  ",CHAR(34),INDEX(Methods[Method Link],$A3420),CHAR(34),
", OrganizationID: *OrganizationID",TEXT(MATCH(INDEX(Methods[Organization Name],$A3420),Organizations[Organization Name],0),"0000"),"}"))</f>
        <v>#REF!</v>
      </c>
      <c r="Q3420" t="e">
        <f>IF(INDEX(Variables[Variable Type],$A3420)="","",
CONCATENATE("  - &amp;VariableID",TEXT($A3420,"0000"),
" {","VariableTypeCV:  ",CHAR(34),INDEX(Variables[Variable Type],$A3420),CHAR(34),
", VariableCode:  ",CHAR(34),INDEX(Variables[Variable Code],$A3420),CHAR(34),
", VariableNameCV:  ",CHAR(34),INDEX(Variables[Variable Name],$A3420),CHAR(34),
", VariableDefinition:  ",CHAR(34),INDEX(Variables[Variable Definition],$A3420),CHAR(34),
", SpecciationCV:  ",CHAR(34),INDEX(Variables[Speciation],$A3420),CHAR(34),
", NoDataValue:  ",CHAR(34),INDEX(Variables[No Data Value],$A3420),CHAR(34),"}"))</f>
        <v>#REF!</v>
      </c>
    </row>
    <row r="3421" spans="1:17" x14ac:dyDescent="0.25">
      <c r="A3421">
        <v>3418</v>
      </c>
      <c r="D3421" t="e">
        <f>IF(INDEX(People[First Name],$A3421)="","",
CONCATENATE("  - &amp;PersonID",TEXT($A3421,"0000"),
" {","PersonFirstName:  ",CHAR(34),INDEX(People[First Name],$A3421),CHAR(34),
", PersonMiddleName:  ",CHAR(34),INDEX(People[Middle Name],$A3421),CHAR(34),
", PersonLastName:  ",CHAR(34),INDEX(People[Last Name],$A3421),CHAR(34),"}"))</f>
        <v>#REF!</v>
      </c>
      <c r="E3421" t="e">
        <f>IF(INDEX(Organizations[Organization Type '[CV']],$A3421)="","",
CONCATENATE("  - &amp;OrganizationID",TEXT($A3421,"0000"),
" {","OrganizationTypeCV:  ",CHAR(34),INDEX(Organizations[Organization Type '[CV']],$A3421),CHAR(34),
", OrganizationCode:  ",CHAR(34),INDEX(Organizations[Organization Code],$A3421),CHAR(34),
", OrganizationName:  ",CHAR(34),INDEX(Organizations[Organization Name],$A3421),CHAR(34),
", OrganizationDescription:  ",CHAR(34),INDEX(Organizations[Organization Description],$A3421),CHAR(34),
", OrganizationLink:  ",CHAR(34),INDEX(Organizations[Organization Link],$A3421),CHAR(34),"}"))</f>
        <v>#REF!</v>
      </c>
      <c r="F3421" t="e">
        <f>IF(INDEX(People[First Name],$A3421)="","",
CONCATENATE("  - &amp;AffiliationID",TEXT($A3421,"0000"),
" {PersonID: *PersonID",TEXT($A3421,"0000"),
", OrganizationID: *OrganizationID",TEXT(MATCH(INDEX(People[Organization Name],$A3421),Organizations[Organization Name],0),"0000"),
", IsPrimaryOrganizationContact: , AffiliationStartDate: , AffiliationEndDate: , PrimaryPhone: ",
", PrimaryEmail: ",CHAR(34),INDEX(People[Primary Email],$A3421),CHAR(34),
", PrimaryAddress: ",CHAR(34),INDEX(People[Primary Address],$A3421),CHAR(34),
", PersonLink: }"))</f>
        <v>#REF!</v>
      </c>
      <c r="H3421" t="e">
        <f>IF(COUNTA(CitationInformation)=0,"",IF(INDEX(AuthorList[Author Name],$A3421)="","",
CONCATENATE("  - &amp;AuthorListID",TEXT($A3421,"0000"),
"  {CitationID: *CitationID0001",
", PersonID: *PersonID",TEXT(MATCH(INDEX(AuthorList[Author Name],$A3421),People[Full Name],0),"0000"),
", AuthorOrder: ",INDEX(AuthorList[Author Number],$A3421),"}")))</f>
        <v>#REF!</v>
      </c>
      <c r="K3421" t="e">
        <f>IF(INDEX(SamplingFeatures[Feature Code],$A3421)="","",
CONCATENATE("  - &amp;SamplingFeatureID",TEXT($A3421,"0000"),
" {","SamplingFeatureUUID:  ",CHAR(34),INDEX(SamplingFeatures[Sampling Feature UUID],$A3421),CHAR(34),
", SamplingFeatureTypeCV:  ",CHAR(34),INDEX(SamplingFeatures[Sampling Feature Type],$A3421),CHAR(34),
", SamplingFeatureCode:  ",CHAR(34),INDEX(SamplingFeatures[Feature Code],$A3421),CHAR(34),
", SamplingFeatureName:  ",CHAR(34),INDEX(SamplingFeatures[Feature Name],$A3421),CHAR(34),
", SamplingFeatureDescription:  ",CHAR(34),INDEX(SamplingFeatures[Feature Description],$A3421),CHAR(34),
", SamplingFeatureGeotypeCV:  ",CHAR(34),INDEX(SamplingFeatures[Feature Geo Type],$A3421),CHAR(34),
", FeatureGeometry:  ",CHAR(34),INDEX(SamplingFeatures[Feature Geometry],$A3421),CHAR(34),
", Elevation_m:  ",CHAR(34),INDEX(SamplingFeatures[Elevation_m],$A3421),CHAR(34),
", ElevationDatumCV:  ",CHAR(34),ElevationDatum,CHAR(34),"}"))</f>
        <v>#REF!</v>
      </c>
      <c r="L3421" t="e">
        <f>IF(INDEX(SamplingFeatures[Sampling Feature Type],$A3421)&lt;&gt;"Site","",
CONCATENATE("  - &amp;SiteID",TEXT(SUMPRODUCT(--($L$3:$L3420&lt;&gt;"")),"0000"),
" {","SamplingFeatureID:  *SamplingFeatureID",TEXT($A3421,"0000"),
", SiteTypeCV:  ",CHAR(34),INDEX(Sites[Site Type],$A3421),CHAR(34),
", Latitude:  ",INDEX(Sites[Latitude],$A3421),
", Longitude:  ",INDEX(Sites[Longitude],$A3421),
", SRSName:  ",CHAR(34),LatLonDatum,CHAR(34),"}"))</f>
        <v>#REF!</v>
      </c>
      <c r="M3421" t="e">
        <f>IF(INDEX(SamplingFeatures[Sampling Feature Type],$A3421)&lt;&gt;"Specimen","",
CONCATENATE("  - &amp;SpecimenID",TEXT(SUMPRODUCT(--($M$3:$M3420&lt;&gt;"")),"0000"),
" {","SamplingFeatureID:  *SamplingFeatureID",TEXT($A3421,"0000"),
", SpecimenTypeCV:  ",CHAR(34),INDEX(Specimens[Specimen Type],$A3421),CHAR(34),
", SpecimenMediumCV:  ",INDEX(Specimens[Specimen Medium],$A3421),
", IsFieldSpecimen:  ",CHAR(34),INDEX(Specimens[Is Field Specimen?],$A3421),CHAR(34),"}"))</f>
        <v>#REF!</v>
      </c>
      <c r="N3421" t="e">
        <f>IF(COUNTA(SpatialOffsets[])=0,"", IF(INDEX(SpatialOffsets[Spatial Offset Type],$A3421)="","",
CONCATENATE("  - &amp;SpatialOffsetID",TEXT($A3421,"0000"),
" {","SpatialOffsetTypeCV:  ",CHAR(34),INDEX(SpatialOffsets[Spatial Offset Type],$A3421),CHAR(34),
", Offset1Value:  ",INDEX(SpatialOffsets[Offset 1 Value],$A3421),
", Offset1UnitID:  ",CHAR(34),INDEX(SpatialOffsets[Offset 1 Unit],$A3421),CHAR(34),
", Offset2Value:  ",INDEX(SpatialOffsets[Offset 2 Value],$A3421),
", Offset2UnitID:  ",CHAR(34),INDEX(SpatialOffsets[Offset 2 Unit],$A3421),CHAR(34),
", Offset3Value:  ",INDEX(SpatialOffsets[Offset 3 Value],$A3421),
", Offset3UnitID:  ",CHAR(34),INDEX(SpatialOffsets[Offset 3 Unit],$A3421),CHAR(34),,"}")))</f>
        <v>#REF!</v>
      </c>
      <c r="O3421" t="e">
        <f>IF(COUNTA(RelatedFeatures[])=0,"", IF(INDEX(RelatedFeatures[First Sampling Feature Code],$A3421)="","",
CONCATENATE("  - &amp;RelationID",TEXT($A3421,"0000"),
" {","SamplingFeatureID:  *SamplingFeatureID",TEXT(MATCH(INDEX(RelatedFeatures[First Sampling Feature Code],$A3421),SamplingFeatures[Feature Code],0),"0000"),
", RelationshipTypeCV:  ",CHAR(34),INDEX(RelatedFeatures[Relationship Type],$A3421),CHAR(34),
", RelatedFeatureID: *SamplingFeatureID",TEXT(MATCH(INDEX(RelatedFeatures[Second Sampling Feature Code],$A3421),SamplingFeatures[Feature Code],0),"0000"),
", SpatialOffsetID:  ",IF(INDEX(RelatedFeatures[Offset Number],$A3421)="","",CONCATENATE("*SpatialOffsetID",TEXT(INDEX(RelatedFeatures[Offset Number],$A3421),"0000"))),"}")))</f>
        <v>#REF!</v>
      </c>
      <c r="P3421" t="e">
        <f>IF(INDEX(Methods[Method Type],$A3421)="","",
CONCATENATE("  - &amp;MethodID",TEXT($A3421,"0000"),
" {","MethodTypeCV:  ",CHAR(34),INDEX(Methods[Method Type],$A3421),CHAR(34),
", MethodCode:  ",CHAR(34),INDEX(Methods[Method Code],$A3421),CHAR(34),
", MethodName:  ",CHAR(34),INDEX(Methods[Method Name],$A3421),CHAR(34),
", MethodDescription:  ",CHAR(34),INDEX(Methods[Method Description],$A3421),CHAR(34),
", MethodLink:  ",CHAR(34),INDEX(Methods[Method Link],$A3421),CHAR(34),
", OrganizationID: *OrganizationID",TEXT(MATCH(INDEX(Methods[Organization Name],$A3421),Organizations[Organization Name],0),"0000"),"}"))</f>
        <v>#REF!</v>
      </c>
      <c r="Q3421" t="e">
        <f>IF(INDEX(Variables[Variable Type],$A3421)="","",
CONCATENATE("  - &amp;VariableID",TEXT($A3421,"0000"),
" {","VariableTypeCV:  ",CHAR(34),INDEX(Variables[Variable Type],$A3421),CHAR(34),
", VariableCode:  ",CHAR(34),INDEX(Variables[Variable Code],$A3421),CHAR(34),
", VariableNameCV:  ",CHAR(34),INDEX(Variables[Variable Name],$A3421),CHAR(34),
", VariableDefinition:  ",CHAR(34),INDEX(Variables[Variable Definition],$A3421),CHAR(34),
", SpecciationCV:  ",CHAR(34),INDEX(Variables[Speciation],$A3421),CHAR(34),
", NoDataValue:  ",CHAR(34),INDEX(Variables[No Data Value],$A3421),CHAR(34),"}"))</f>
        <v>#REF!</v>
      </c>
    </row>
    <row r="3422" spans="1:17" x14ac:dyDescent="0.25">
      <c r="A3422">
        <v>3419</v>
      </c>
      <c r="D3422" t="e">
        <f>IF(INDEX(People[First Name],$A3422)="","",
CONCATENATE("  - &amp;PersonID",TEXT($A3422,"0000"),
" {","PersonFirstName:  ",CHAR(34),INDEX(People[First Name],$A3422),CHAR(34),
", PersonMiddleName:  ",CHAR(34),INDEX(People[Middle Name],$A3422),CHAR(34),
", PersonLastName:  ",CHAR(34),INDEX(People[Last Name],$A3422),CHAR(34),"}"))</f>
        <v>#REF!</v>
      </c>
      <c r="E3422" t="e">
        <f>IF(INDEX(Organizations[Organization Type '[CV']],$A3422)="","",
CONCATENATE("  - &amp;OrganizationID",TEXT($A3422,"0000"),
" {","OrganizationTypeCV:  ",CHAR(34),INDEX(Organizations[Organization Type '[CV']],$A3422),CHAR(34),
", OrganizationCode:  ",CHAR(34),INDEX(Organizations[Organization Code],$A3422),CHAR(34),
", OrganizationName:  ",CHAR(34),INDEX(Organizations[Organization Name],$A3422),CHAR(34),
", OrganizationDescription:  ",CHAR(34),INDEX(Organizations[Organization Description],$A3422),CHAR(34),
", OrganizationLink:  ",CHAR(34),INDEX(Organizations[Organization Link],$A3422),CHAR(34),"}"))</f>
        <v>#REF!</v>
      </c>
      <c r="F3422" t="e">
        <f>IF(INDEX(People[First Name],$A3422)="","",
CONCATENATE("  - &amp;AffiliationID",TEXT($A3422,"0000"),
" {PersonID: *PersonID",TEXT($A3422,"0000"),
", OrganizationID: *OrganizationID",TEXT(MATCH(INDEX(People[Organization Name],$A3422),Organizations[Organization Name],0),"0000"),
", IsPrimaryOrganizationContact: , AffiliationStartDate: , AffiliationEndDate: , PrimaryPhone: ",
", PrimaryEmail: ",CHAR(34),INDEX(People[Primary Email],$A3422),CHAR(34),
", PrimaryAddress: ",CHAR(34),INDEX(People[Primary Address],$A3422),CHAR(34),
", PersonLink: }"))</f>
        <v>#REF!</v>
      </c>
      <c r="H3422" t="e">
        <f>IF(COUNTA(CitationInformation)=0,"",IF(INDEX(AuthorList[Author Name],$A3422)="","",
CONCATENATE("  - &amp;AuthorListID",TEXT($A3422,"0000"),
"  {CitationID: *CitationID0001",
", PersonID: *PersonID",TEXT(MATCH(INDEX(AuthorList[Author Name],$A3422),People[Full Name],0),"0000"),
", AuthorOrder: ",INDEX(AuthorList[Author Number],$A3422),"}")))</f>
        <v>#REF!</v>
      </c>
      <c r="K3422" t="e">
        <f>IF(INDEX(SamplingFeatures[Feature Code],$A3422)="","",
CONCATENATE("  - &amp;SamplingFeatureID",TEXT($A3422,"0000"),
" {","SamplingFeatureUUID:  ",CHAR(34),INDEX(SamplingFeatures[Sampling Feature UUID],$A3422),CHAR(34),
", SamplingFeatureTypeCV:  ",CHAR(34),INDEX(SamplingFeatures[Sampling Feature Type],$A3422),CHAR(34),
", SamplingFeatureCode:  ",CHAR(34),INDEX(SamplingFeatures[Feature Code],$A3422),CHAR(34),
", SamplingFeatureName:  ",CHAR(34),INDEX(SamplingFeatures[Feature Name],$A3422),CHAR(34),
", SamplingFeatureDescription:  ",CHAR(34),INDEX(SamplingFeatures[Feature Description],$A3422),CHAR(34),
", SamplingFeatureGeotypeCV:  ",CHAR(34),INDEX(SamplingFeatures[Feature Geo Type],$A3422),CHAR(34),
", FeatureGeometry:  ",CHAR(34),INDEX(SamplingFeatures[Feature Geometry],$A3422),CHAR(34),
", Elevation_m:  ",CHAR(34),INDEX(SamplingFeatures[Elevation_m],$A3422),CHAR(34),
", ElevationDatumCV:  ",CHAR(34),ElevationDatum,CHAR(34),"}"))</f>
        <v>#REF!</v>
      </c>
      <c r="L3422" t="e">
        <f>IF(INDEX(SamplingFeatures[Sampling Feature Type],$A3422)&lt;&gt;"Site","",
CONCATENATE("  - &amp;SiteID",TEXT(SUMPRODUCT(--($L$3:$L3421&lt;&gt;"")),"0000"),
" {","SamplingFeatureID:  *SamplingFeatureID",TEXT($A3422,"0000"),
", SiteTypeCV:  ",CHAR(34),INDEX(Sites[Site Type],$A3422),CHAR(34),
", Latitude:  ",INDEX(Sites[Latitude],$A3422),
", Longitude:  ",INDEX(Sites[Longitude],$A3422),
", SRSName:  ",CHAR(34),LatLonDatum,CHAR(34),"}"))</f>
        <v>#REF!</v>
      </c>
      <c r="M3422" t="e">
        <f>IF(INDEX(SamplingFeatures[Sampling Feature Type],$A3422)&lt;&gt;"Specimen","",
CONCATENATE("  - &amp;SpecimenID",TEXT(SUMPRODUCT(--($M$3:$M3421&lt;&gt;"")),"0000"),
" {","SamplingFeatureID:  *SamplingFeatureID",TEXT($A3422,"0000"),
", SpecimenTypeCV:  ",CHAR(34),INDEX(Specimens[Specimen Type],$A3422),CHAR(34),
", SpecimenMediumCV:  ",INDEX(Specimens[Specimen Medium],$A3422),
", IsFieldSpecimen:  ",CHAR(34),INDEX(Specimens[Is Field Specimen?],$A3422),CHAR(34),"}"))</f>
        <v>#REF!</v>
      </c>
      <c r="N3422" t="e">
        <f>IF(COUNTA(SpatialOffsets[])=0,"", IF(INDEX(SpatialOffsets[Spatial Offset Type],$A3422)="","",
CONCATENATE("  - &amp;SpatialOffsetID",TEXT($A3422,"0000"),
" {","SpatialOffsetTypeCV:  ",CHAR(34),INDEX(SpatialOffsets[Spatial Offset Type],$A3422),CHAR(34),
", Offset1Value:  ",INDEX(SpatialOffsets[Offset 1 Value],$A3422),
", Offset1UnitID:  ",CHAR(34),INDEX(SpatialOffsets[Offset 1 Unit],$A3422),CHAR(34),
", Offset2Value:  ",INDEX(SpatialOffsets[Offset 2 Value],$A3422),
", Offset2UnitID:  ",CHAR(34),INDEX(SpatialOffsets[Offset 2 Unit],$A3422),CHAR(34),
", Offset3Value:  ",INDEX(SpatialOffsets[Offset 3 Value],$A3422),
", Offset3UnitID:  ",CHAR(34),INDEX(SpatialOffsets[Offset 3 Unit],$A3422),CHAR(34),,"}")))</f>
        <v>#REF!</v>
      </c>
      <c r="O3422" t="e">
        <f>IF(COUNTA(RelatedFeatures[])=0,"", IF(INDEX(RelatedFeatures[First Sampling Feature Code],$A3422)="","",
CONCATENATE("  - &amp;RelationID",TEXT($A3422,"0000"),
" {","SamplingFeatureID:  *SamplingFeatureID",TEXT(MATCH(INDEX(RelatedFeatures[First Sampling Feature Code],$A3422),SamplingFeatures[Feature Code],0),"0000"),
", RelationshipTypeCV:  ",CHAR(34),INDEX(RelatedFeatures[Relationship Type],$A3422),CHAR(34),
", RelatedFeatureID: *SamplingFeatureID",TEXT(MATCH(INDEX(RelatedFeatures[Second Sampling Feature Code],$A3422),SamplingFeatures[Feature Code],0),"0000"),
", SpatialOffsetID:  ",IF(INDEX(RelatedFeatures[Offset Number],$A3422)="","",CONCATENATE("*SpatialOffsetID",TEXT(INDEX(RelatedFeatures[Offset Number],$A3422),"0000"))),"}")))</f>
        <v>#REF!</v>
      </c>
      <c r="P3422" t="e">
        <f>IF(INDEX(Methods[Method Type],$A3422)="","",
CONCATENATE("  - &amp;MethodID",TEXT($A3422,"0000"),
" {","MethodTypeCV:  ",CHAR(34),INDEX(Methods[Method Type],$A3422),CHAR(34),
", MethodCode:  ",CHAR(34),INDEX(Methods[Method Code],$A3422),CHAR(34),
", MethodName:  ",CHAR(34),INDEX(Methods[Method Name],$A3422),CHAR(34),
", MethodDescription:  ",CHAR(34),INDEX(Methods[Method Description],$A3422),CHAR(34),
", MethodLink:  ",CHAR(34),INDEX(Methods[Method Link],$A3422),CHAR(34),
", OrganizationID: *OrganizationID",TEXT(MATCH(INDEX(Methods[Organization Name],$A3422),Organizations[Organization Name],0),"0000"),"}"))</f>
        <v>#REF!</v>
      </c>
      <c r="Q3422" t="e">
        <f>IF(INDEX(Variables[Variable Type],$A3422)="","",
CONCATENATE("  - &amp;VariableID",TEXT($A3422,"0000"),
" {","VariableTypeCV:  ",CHAR(34),INDEX(Variables[Variable Type],$A3422),CHAR(34),
", VariableCode:  ",CHAR(34),INDEX(Variables[Variable Code],$A3422),CHAR(34),
", VariableNameCV:  ",CHAR(34),INDEX(Variables[Variable Name],$A3422),CHAR(34),
", VariableDefinition:  ",CHAR(34),INDEX(Variables[Variable Definition],$A3422),CHAR(34),
", SpecciationCV:  ",CHAR(34),INDEX(Variables[Speciation],$A3422),CHAR(34),
", NoDataValue:  ",CHAR(34),INDEX(Variables[No Data Value],$A3422),CHAR(34),"}"))</f>
        <v>#REF!</v>
      </c>
    </row>
    <row r="3423" spans="1:17" x14ac:dyDescent="0.25">
      <c r="A3423">
        <v>3420</v>
      </c>
      <c r="D3423" t="e">
        <f>IF(INDEX(People[First Name],$A3423)="","",
CONCATENATE("  - &amp;PersonID",TEXT($A3423,"0000"),
" {","PersonFirstName:  ",CHAR(34),INDEX(People[First Name],$A3423),CHAR(34),
", PersonMiddleName:  ",CHAR(34),INDEX(People[Middle Name],$A3423),CHAR(34),
", PersonLastName:  ",CHAR(34),INDEX(People[Last Name],$A3423),CHAR(34),"}"))</f>
        <v>#REF!</v>
      </c>
      <c r="E3423" t="e">
        <f>IF(INDEX(Organizations[Organization Type '[CV']],$A3423)="","",
CONCATENATE("  - &amp;OrganizationID",TEXT($A3423,"0000"),
" {","OrganizationTypeCV:  ",CHAR(34),INDEX(Organizations[Organization Type '[CV']],$A3423),CHAR(34),
", OrganizationCode:  ",CHAR(34),INDEX(Organizations[Organization Code],$A3423),CHAR(34),
", OrganizationName:  ",CHAR(34),INDEX(Organizations[Organization Name],$A3423),CHAR(34),
", OrganizationDescription:  ",CHAR(34),INDEX(Organizations[Organization Description],$A3423),CHAR(34),
", OrganizationLink:  ",CHAR(34),INDEX(Organizations[Organization Link],$A3423),CHAR(34),"}"))</f>
        <v>#REF!</v>
      </c>
      <c r="F3423" t="e">
        <f>IF(INDEX(People[First Name],$A3423)="","",
CONCATENATE("  - &amp;AffiliationID",TEXT($A3423,"0000"),
" {PersonID: *PersonID",TEXT($A3423,"0000"),
", OrganizationID: *OrganizationID",TEXT(MATCH(INDEX(People[Organization Name],$A3423),Organizations[Organization Name],0),"0000"),
", IsPrimaryOrganizationContact: , AffiliationStartDate: , AffiliationEndDate: , PrimaryPhone: ",
", PrimaryEmail: ",CHAR(34),INDEX(People[Primary Email],$A3423),CHAR(34),
", PrimaryAddress: ",CHAR(34),INDEX(People[Primary Address],$A3423),CHAR(34),
", PersonLink: }"))</f>
        <v>#REF!</v>
      </c>
      <c r="H3423" t="e">
        <f>IF(COUNTA(CitationInformation)=0,"",IF(INDEX(AuthorList[Author Name],$A3423)="","",
CONCATENATE("  - &amp;AuthorListID",TEXT($A3423,"0000"),
"  {CitationID: *CitationID0001",
", PersonID: *PersonID",TEXT(MATCH(INDEX(AuthorList[Author Name],$A3423),People[Full Name],0),"0000"),
", AuthorOrder: ",INDEX(AuthorList[Author Number],$A3423),"}")))</f>
        <v>#REF!</v>
      </c>
      <c r="K3423" t="e">
        <f>IF(INDEX(SamplingFeatures[Feature Code],$A3423)="","",
CONCATENATE("  - &amp;SamplingFeatureID",TEXT($A3423,"0000"),
" {","SamplingFeatureUUID:  ",CHAR(34),INDEX(SamplingFeatures[Sampling Feature UUID],$A3423),CHAR(34),
", SamplingFeatureTypeCV:  ",CHAR(34),INDEX(SamplingFeatures[Sampling Feature Type],$A3423),CHAR(34),
", SamplingFeatureCode:  ",CHAR(34),INDEX(SamplingFeatures[Feature Code],$A3423),CHAR(34),
", SamplingFeatureName:  ",CHAR(34),INDEX(SamplingFeatures[Feature Name],$A3423),CHAR(34),
", SamplingFeatureDescription:  ",CHAR(34),INDEX(SamplingFeatures[Feature Description],$A3423),CHAR(34),
", SamplingFeatureGeotypeCV:  ",CHAR(34),INDEX(SamplingFeatures[Feature Geo Type],$A3423),CHAR(34),
", FeatureGeometry:  ",CHAR(34),INDEX(SamplingFeatures[Feature Geometry],$A3423),CHAR(34),
", Elevation_m:  ",CHAR(34),INDEX(SamplingFeatures[Elevation_m],$A3423),CHAR(34),
", ElevationDatumCV:  ",CHAR(34),ElevationDatum,CHAR(34),"}"))</f>
        <v>#REF!</v>
      </c>
      <c r="L3423" t="e">
        <f>IF(INDEX(SamplingFeatures[Sampling Feature Type],$A3423)&lt;&gt;"Site","",
CONCATENATE("  - &amp;SiteID",TEXT(SUMPRODUCT(--($L$3:$L3422&lt;&gt;"")),"0000"),
" {","SamplingFeatureID:  *SamplingFeatureID",TEXT($A3423,"0000"),
", SiteTypeCV:  ",CHAR(34),INDEX(Sites[Site Type],$A3423),CHAR(34),
", Latitude:  ",INDEX(Sites[Latitude],$A3423),
", Longitude:  ",INDEX(Sites[Longitude],$A3423),
", SRSName:  ",CHAR(34),LatLonDatum,CHAR(34),"}"))</f>
        <v>#REF!</v>
      </c>
      <c r="M3423" t="e">
        <f>IF(INDEX(SamplingFeatures[Sampling Feature Type],$A3423)&lt;&gt;"Specimen","",
CONCATENATE("  - &amp;SpecimenID",TEXT(SUMPRODUCT(--($M$3:$M3422&lt;&gt;"")),"0000"),
" {","SamplingFeatureID:  *SamplingFeatureID",TEXT($A3423,"0000"),
", SpecimenTypeCV:  ",CHAR(34),INDEX(Specimens[Specimen Type],$A3423),CHAR(34),
", SpecimenMediumCV:  ",INDEX(Specimens[Specimen Medium],$A3423),
", IsFieldSpecimen:  ",CHAR(34),INDEX(Specimens[Is Field Specimen?],$A3423),CHAR(34),"}"))</f>
        <v>#REF!</v>
      </c>
      <c r="N3423" t="e">
        <f>IF(COUNTA(SpatialOffsets[])=0,"", IF(INDEX(SpatialOffsets[Spatial Offset Type],$A3423)="","",
CONCATENATE("  - &amp;SpatialOffsetID",TEXT($A3423,"0000"),
" {","SpatialOffsetTypeCV:  ",CHAR(34),INDEX(SpatialOffsets[Spatial Offset Type],$A3423),CHAR(34),
", Offset1Value:  ",INDEX(SpatialOffsets[Offset 1 Value],$A3423),
", Offset1UnitID:  ",CHAR(34),INDEX(SpatialOffsets[Offset 1 Unit],$A3423),CHAR(34),
", Offset2Value:  ",INDEX(SpatialOffsets[Offset 2 Value],$A3423),
", Offset2UnitID:  ",CHAR(34),INDEX(SpatialOffsets[Offset 2 Unit],$A3423),CHAR(34),
", Offset3Value:  ",INDEX(SpatialOffsets[Offset 3 Value],$A3423),
", Offset3UnitID:  ",CHAR(34),INDEX(SpatialOffsets[Offset 3 Unit],$A3423),CHAR(34),,"}")))</f>
        <v>#REF!</v>
      </c>
      <c r="O3423" t="e">
        <f>IF(COUNTA(RelatedFeatures[])=0,"", IF(INDEX(RelatedFeatures[First Sampling Feature Code],$A3423)="","",
CONCATENATE("  - &amp;RelationID",TEXT($A3423,"0000"),
" {","SamplingFeatureID:  *SamplingFeatureID",TEXT(MATCH(INDEX(RelatedFeatures[First Sampling Feature Code],$A3423),SamplingFeatures[Feature Code],0),"0000"),
", RelationshipTypeCV:  ",CHAR(34),INDEX(RelatedFeatures[Relationship Type],$A3423),CHAR(34),
", RelatedFeatureID: *SamplingFeatureID",TEXT(MATCH(INDEX(RelatedFeatures[Second Sampling Feature Code],$A3423),SamplingFeatures[Feature Code],0),"0000"),
", SpatialOffsetID:  ",IF(INDEX(RelatedFeatures[Offset Number],$A3423)="","",CONCATENATE("*SpatialOffsetID",TEXT(INDEX(RelatedFeatures[Offset Number],$A3423),"0000"))),"}")))</f>
        <v>#REF!</v>
      </c>
      <c r="P3423" t="e">
        <f>IF(INDEX(Methods[Method Type],$A3423)="","",
CONCATENATE("  - &amp;MethodID",TEXT($A3423,"0000"),
" {","MethodTypeCV:  ",CHAR(34),INDEX(Methods[Method Type],$A3423),CHAR(34),
", MethodCode:  ",CHAR(34),INDEX(Methods[Method Code],$A3423),CHAR(34),
", MethodName:  ",CHAR(34),INDEX(Methods[Method Name],$A3423),CHAR(34),
", MethodDescription:  ",CHAR(34),INDEX(Methods[Method Description],$A3423),CHAR(34),
", MethodLink:  ",CHAR(34),INDEX(Methods[Method Link],$A3423),CHAR(34),
", OrganizationID: *OrganizationID",TEXT(MATCH(INDEX(Methods[Organization Name],$A3423),Organizations[Organization Name],0),"0000"),"}"))</f>
        <v>#REF!</v>
      </c>
      <c r="Q3423" t="e">
        <f>IF(INDEX(Variables[Variable Type],$A3423)="","",
CONCATENATE("  - &amp;VariableID",TEXT($A3423,"0000"),
" {","VariableTypeCV:  ",CHAR(34),INDEX(Variables[Variable Type],$A3423),CHAR(34),
", VariableCode:  ",CHAR(34),INDEX(Variables[Variable Code],$A3423),CHAR(34),
", VariableNameCV:  ",CHAR(34),INDEX(Variables[Variable Name],$A3423),CHAR(34),
", VariableDefinition:  ",CHAR(34),INDEX(Variables[Variable Definition],$A3423),CHAR(34),
", SpecciationCV:  ",CHAR(34),INDEX(Variables[Speciation],$A3423),CHAR(34),
", NoDataValue:  ",CHAR(34),INDEX(Variables[No Data Value],$A3423),CHAR(34),"}"))</f>
        <v>#REF!</v>
      </c>
    </row>
    <row r="3424" spans="1:17" x14ac:dyDescent="0.25">
      <c r="A3424">
        <v>3421</v>
      </c>
      <c r="D3424" t="e">
        <f>IF(INDEX(People[First Name],$A3424)="","",
CONCATENATE("  - &amp;PersonID",TEXT($A3424,"0000"),
" {","PersonFirstName:  ",CHAR(34),INDEX(People[First Name],$A3424),CHAR(34),
", PersonMiddleName:  ",CHAR(34),INDEX(People[Middle Name],$A3424),CHAR(34),
", PersonLastName:  ",CHAR(34),INDEX(People[Last Name],$A3424),CHAR(34),"}"))</f>
        <v>#REF!</v>
      </c>
      <c r="E3424" t="e">
        <f>IF(INDEX(Organizations[Organization Type '[CV']],$A3424)="","",
CONCATENATE("  - &amp;OrganizationID",TEXT($A3424,"0000"),
" {","OrganizationTypeCV:  ",CHAR(34),INDEX(Organizations[Organization Type '[CV']],$A3424),CHAR(34),
", OrganizationCode:  ",CHAR(34),INDEX(Organizations[Organization Code],$A3424),CHAR(34),
", OrganizationName:  ",CHAR(34),INDEX(Organizations[Organization Name],$A3424),CHAR(34),
", OrganizationDescription:  ",CHAR(34),INDEX(Organizations[Organization Description],$A3424),CHAR(34),
", OrganizationLink:  ",CHAR(34),INDEX(Organizations[Organization Link],$A3424),CHAR(34),"}"))</f>
        <v>#REF!</v>
      </c>
      <c r="F3424" t="e">
        <f>IF(INDEX(People[First Name],$A3424)="","",
CONCATENATE("  - &amp;AffiliationID",TEXT($A3424,"0000"),
" {PersonID: *PersonID",TEXT($A3424,"0000"),
", OrganizationID: *OrganizationID",TEXT(MATCH(INDEX(People[Organization Name],$A3424),Organizations[Organization Name],0),"0000"),
", IsPrimaryOrganizationContact: , AffiliationStartDate: , AffiliationEndDate: , PrimaryPhone: ",
", PrimaryEmail: ",CHAR(34),INDEX(People[Primary Email],$A3424),CHAR(34),
", PrimaryAddress: ",CHAR(34),INDEX(People[Primary Address],$A3424),CHAR(34),
", PersonLink: }"))</f>
        <v>#REF!</v>
      </c>
      <c r="H3424" t="e">
        <f>IF(COUNTA(CitationInformation)=0,"",IF(INDEX(AuthorList[Author Name],$A3424)="","",
CONCATENATE("  - &amp;AuthorListID",TEXT($A3424,"0000"),
"  {CitationID: *CitationID0001",
", PersonID: *PersonID",TEXT(MATCH(INDEX(AuthorList[Author Name],$A3424),People[Full Name],0),"0000"),
", AuthorOrder: ",INDEX(AuthorList[Author Number],$A3424),"}")))</f>
        <v>#REF!</v>
      </c>
      <c r="K3424" t="e">
        <f>IF(INDEX(SamplingFeatures[Feature Code],$A3424)="","",
CONCATENATE("  - &amp;SamplingFeatureID",TEXT($A3424,"0000"),
" {","SamplingFeatureUUID:  ",CHAR(34),INDEX(SamplingFeatures[Sampling Feature UUID],$A3424),CHAR(34),
", SamplingFeatureTypeCV:  ",CHAR(34),INDEX(SamplingFeatures[Sampling Feature Type],$A3424),CHAR(34),
", SamplingFeatureCode:  ",CHAR(34),INDEX(SamplingFeatures[Feature Code],$A3424),CHAR(34),
", SamplingFeatureName:  ",CHAR(34),INDEX(SamplingFeatures[Feature Name],$A3424),CHAR(34),
", SamplingFeatureDescription:  ",CHAR(34),INDEX(SamplingFeatures[Feature Description],$A3424),CHAR(34),
", SamplingFeatureGeotypeCV:  ",CHAR(34),INDEX(SamplingFeatures[Feature Geo Type],$A3424),CHAR(34),
", FeatureGeometry:  ",CHAR(34),INDEX(SamplingFeatures[Feature Geometry],$A3424),CHAR(34),
", Elevation_m:  ",CHAR(34),INDEX(SamplingFeatures[Elevation_m],$A3424),CHAR(34),
", ElevationDatumCV:  ",CHAR(34),ElevationDatum,CHAR(34),"}"))</f>
        <v>#REF!</v>
      </c>
      <c r="L3424" t="e">
        <f>IF(INDEX(SamplingFeatures[Sampling Feature Type],$A3424)&lt;&gt;"Site","",
CONCATENATE("  - &amp;SiteID",TEXT(SUMPRODUCT(--($L$3:$L3423&lt;&gt;"")),"0000"),
" {","SamplingFeatureID:  *SamplingFeatureID",TEXT($A3424,"0000"),
", SiteTypeCV:  ",CHAR(34),INDEX(Sites[Site Type],$A3424),CHAR(34),
", Latitude:  ",INDEX(Sites[Latitude],$A3424),
", Longitude:  ",INDEX(Sites[Longitude],$A3424),
", SRSName:  ",CHAR(34),LatLonDatum,CHAR(34),"}"))</f>
        <v>#REF!</v>
      </c>
      <c r="M3424" t="e">
        <f>IF(INDEX(SamplingFeatures[Sampling Feature Type],$A3424)&lt;&gt;"Specimen","",
CONCATENATE("  - &amp;SpecimenID",TEXT(SUMPRODUCT(--($M$3:$M3423&lt;&gt;"")),"0000"),
" {","SamplingFeatureID:  *SamplingFeatureID",TEXT($A3424,"0000"),
", SpecimenTypeCV:  ",CHAR(34),INDEX(Specimens[Specimen Type],$A3424),CHAR(34),
", SpecimenMediumCV:  ",INDEX(Specimens[Specimen Medium],$A3424),
", IsFieldSpecimen:  ",CHAR(34),INDEX(Specimens[Is Field Specimen?],$A3424),CHAR(34),"}"))</f>
        <v>#REF!</v>
      </c>
      <c r="N3424" t="e">
        <f>IF(COUNTA(SpatialOffsets[])=0,"", IF(INDEX(SpatialOffsets[Spatial Offset Type],$A3424)="","",
CONCATENATE("  - &amp;SpatialOffsetID",TEXT($A3424,"0000"),
" {","SpatialOffsetTypeCV:  ",CHAR(34),INDEX(SpatialOffsets[Spatial Offset Type],$A3424),CHAR(34),
", Offset1Value:  ",INDEX(SpatialOffsets[Offset 1 Value],$A3424),
", Offset1UnitID:  ",CHAR(34),INDEX(SpatialOffsets[Offset 1 Unit],$A3424),CHAR(34),
", Offset2Value:  ",INDEX(SpatialOffsets[Offset 2 Value],$A3424),
", Offset2UnitID:  ",CHAR(34),INDEX(SpatialOffsets[Offset 2 Unit],$A3424),CHAR(34),
", Offset3Value:  ",INDEX(SpatialOffsets[Offset 3 Value],$A3424),
", Offset3UnitID:  ",CHAR(34),INDEX(SpatialOffsets[Offset 3 Unit],$A3424),CHAR(34),,"}")))</f>
        <v>#REF!</v>
      </c>
      <c r="O3424" t="e">
        <f>IF(COUNTA(RelatedFeatures[])=0,"", IF(INDEX(RelatedFeatures[First Sampling Feature Code],$A3424)="","",
CONCATENATE("  - &amp;RelationID",TEXT($A3424,"0000"),
" {","SamplingFeatureID:  *SamplingFeatureID",TEXT(MATCH(INDEX(RelatedFeatures[First Sampling Feature Code],$A3424),SamplingFeatures[Feature Code],0),"0000"),
", RelationshipTypeCV:  ",CHAR(34),INDEX(RelatedFeatures[Relationship Type],$A3424),CHAR(34),
", RelatedFeatureID: *SamplingFeatureID",TEXT(MATCH(INDEX(RelatedFeatures[Second Sampling Feature Code],$A3424),SamplingFeatures[Feature Code],0),"0000"),
", SpatialOffsetID:  ",IF(INDEX(RelatedFeatures[Offset Number],$A3424)="","",CONCATENATE("*SpatialOffsetID",TEXT(INDEX(RelatedFeatures[Offset Number],$A3424),"0000"))),"}")))</f>
        <v>#REF!</v>
      </c>
      <c r="P3424" t="e">
        <f>IF(INDEX(Methods[Method Type],$A3424)="","",
CONCATENATE("  - &amp;MethodID",TEXT($A3424,"0000"),
" {","MethodTypeCV:  ",CHAR(34),INDEX(Methods[Method Type],$A3424),CHAR(34),
", MethodCode:  ",CHAR(34),INDEX(Methods[Method Code],$A3424),CHAR(34),
", MethodName:  ",CHAR(34),INDEX(Methods[Method Name],$A3424),CHAR(34),
", MethodDescription:  ",CHAR(34),INDEX(Methods[Method Description],$A3424),CHAR(34),
", MethodLink:  ",CHAR(34),INDEX(Methods[Method Link],$A3424),CHAR(34),
", OrganizationID: *OrganizationID",TEXT(MATCH(INDEX(Methods[Organization Name],$A3424),Organizations[Organization Name],0),"0000"),"}"))</f>
        <v>#REF!</v>
      </c>
      <c r="Q3424" t="e">
        <f>IF(INDEX(Variables[Variable Type],$A3424)="","",
CONCATENATE("  - &amp;VariableID",TEXT($A3424,"0000"),
" {","VariableTypeCV:  ",CHAR(34),INDEX(Variables[Variable Type],$A3424),CHAR(34),
", VariableCode:  ",CHAR(34),INDEX(Variables[Variable Code],$A3424),CHAR(34),
", VariableNameCV:  ",CHAR(34),INDEX(Variables[Variable Name],$A3424),CHAR(34),
", VariableDefinition:  ",CHAR(34),INDEX(Variables[Variable Definition],$A3424),CHAR(34),
", SpecciationCV:  ",CHAR(34),INDEX(Variables[Speciation],$A3424),CHAR(34),
", NoDataValue:  ",CHAR(34),INDEX(Variables[No Data Value],$A3424),CHAR(34),"}"))</f>
        <v>#REF!</v>
      </c>
    </row>
    <row r="3425" spans="1:17" x14ac:dyDescent="0.25">
      <c r="A3425">
        <v>3422</v>
      </c>
      <c r="D3425" t="e">
        <f>IF(INDEX(People[First Name],$A3425)="","",
CONCATENATE("  - &amp;PersonID",TEXT($A3425,"0000"),
" {","PersonFirstName:  ",CHAR(34),INDEX(People[First Name],$A3425),CHAR(34),
", PersonMiddleName:  ",CHAR(34),INDEX(People[Middle Name],$A3425),CHAR(34),
", PersonLastName:  ",CHAR(34),INDEX(People[Last Name],$A3425),CHAR(34),"}"))</f>
        <v>#REF!</v>
      </c>
      <c r="E3425" t="e">
        <f>IF(INDEX(Organizations[Organization Type '[CV']],$A3425)="","",
CONCATENATE("  - &amp;OrganizationID",TEXT($A3425,"0000"),
" {","OrganizationTypeCV:  ",CHAR(34),INDEX(Organizations[Organization Type '[CV']],$A3425),CHAR(34),
", OrganizationCode:  ",CHAR(34),INDEX(Organizations[Organization Code],$A3425),CHAR(34),
", OrganizationName:  ",CHAR(34),INDEX(Organizations[Organization Name],$A3425),CHAR(34),
", OrganizationDescription:  ",CHAR(34),INDEX(Organizations[Organization Description],$A3425),CHAR(34),
", OrganizationLink:  ",CHAR(34),INDEX(Organizations[Organization Link],$A3425),CHAR(34),"}"))</f>
        <v>#REF!</v>
      </c>
      <c r="F3425" t="e">
        <f>IF(INDEX(People[First Name],$A3425)="","",
CONCATENATE("  - &amp;AffiliationID",TEXT($A3425,"0000"),
" {PersonID: *PersonID",TEXT($A3425,"0000"),
", OrganizationID: *OrganizationID",TEXT(MATCH(INDEX(People[Organization Name],$A3425),Organizations[Organization Name],0),"0000"),
", IsPrimaryOrganizationContact: , AffiliationStartDate: , AffiliationEndDate: , PrimaryPhone: ",
", PrimaryEmail: ",CHAR(34),INDEX(People[Primary Email],$A3425),CHAR(34),
", PrimaryAddress: ",CHAR(34),INDEX(People[Primary Address],$A3425),CHAR(34),
", PersonLink: }"))</f>
        <v>#REF!</v>
      </c>
      <c r="H3425" t="e">
        <f>IF(COUNTA(CitationInformation)=0,"",IF(INDEX(AuthorList[Author Name],$A3425)="","",
CONCATENATE("  - &amp;AuthorListID",TEXT($A3425,"0000"),
"  {CitationID: *CitationID0001",
", PersonID: *PersonID",TEXT(MATCH(INDEX(AuthorList[Author Name],$A3425),People[Full Name],0),"0000"),
", AuthorOrder: ",INDEX(AuthorList[Author Number],$A3425),"}")))</f>
        <v>#REF!</v>
      </c>
      <c r="K3425" t="e">
        <f>IF(INDEX(SamplingFeatures[Feature Code],$A3425)="","",
CONCATENATE("  - &amp;SamplingFeatureID",TEXT($A3425,"0000"),
" {","SamplingFeatureUUID:  ",CHAR(34),INDEX(SamplingFeatures[Sampling Feature UUID],$A3425),CHAR(34),
", SamplingFeatureTypeCV:  ",CHAR(34),INDEX(SamplingFeatures[Sampling Feature Type],$A3425),CHAR(34),
", SamplingFeatureCode:  ",CHAR(34),INDEX(SamplingFeatures[Feature Code],$A3425),CHAR(34),
", SamplingFeatureName:  ",CHAR(34),INDEX(SamplingFeatures[Feature Name],$A3425),CHAR(34),
", SamplingFeatureDescription:  ",CHAR(34),INDEX(SamplingFeatures[Feature Description],$A3425),CHAR(34),
", SamplingFeatureGeotypeCV:  ",CHAR(34),INDEX(SamplingFeatures[Feature Geo Type],$A3425),CHAR(34),
", FeatureGeometry:  ",CHAR(34),INDEX(SamplingFeatures[Feature Geometry],$A3425),CHAR(34),
", Elevation_m:  ",CHAR(34),INDEX(SamplingFeatures[Elevation_m],$A3425),CHAR(34),
", ElevationDatumCV:  ",CHAR(34),ElevationDatum,CHAR(34),"}"))</f>
        <v>#REF!</v>
      </c>
      <c r="L3425" t="e">
        <f>IF(INDEX(SamplingFeatures[Sampling Feature Type],$A3425)&lt;&gt;"Site","",
CONCATENATE("  - &amp;SiteID",TEXT(SUMPRODUCT(--($L$3:$L3424&lt;&gt;"")),"0000"),
" {","SamplingFeatureID:  *SamplingFeatureID",TEXT($A3425,"0000"),
", SiteTypeCV:  ",CHAR(34),INDEX(Sites[Site Type],$A3425),CHAR(34),
", Latitude:  ",INDEX(Sites[Latitude],$A3425),
", Longitude:  ",INDEX(Sites[Longitude],$A3425),
", SRSName:  ",CHAR(34),LatLonDatum,CHAR(34),"}"))</f>
        <v>#REF!</v>
      </c>
      <c r="M3425" t="e">
        <f>IF(INDEX(SamplingFeatures[Sampling Feature Type],$A3425)&lt;&gt;"Specimen","",
CONCATENATE("  - &amp;SpecimenID",TEXT(SUMPRODUCT(--($M$3:$M3424&lt;&gt;"")),"0000"),
" {","SamplingFeatureID:  *SamplingFeatureID",TEXT($A3425,"0000"),
", SpecimenTypeCV:  ",CHAR(34),INDEX(Specimens[Specimen Type],$A3425),CHAR(34),
", SpecimenMediumCV:  ",INDEX(Specimens[Specimen Medium],$A3425),
", IsFieldSpecimen:  ",CHAR(34),INDEX(Specimens[Is Field Specimen?],$A3425),CHAR(34),"}"))</f>
        <v>#REF!</v>
      </c>
      <c r="N3425" t="e">
        <f>IF(COUNTA(SpatialOffsets[])=0,"", IF(INDEX(SpatialOffsets[Spatial Offset Type],$A3425)="","",
CONCATENATE("  - &amp;SpatialOffsetID",TEXT($A3425,"0000"),
" {","SpatialOffsetTypeCV:  ",CHAR(34),INDEX(SpatialOffsets[Spatial Offset Type],$A3425),CHAR(34),
", Offset1Value:  ",INDEX(SpatialOffsets[Offset 1 Value],$A3425),
", Offset1UnitID:  ",CHAR(34),INDEX(SpatialOffsets[Offset 1 Unit],$A3425),CHAR(34),
", Offset2Value:  ",INDEX(SpatialOffsets[Offset 2 Value],$A3425),
", Offset2UnitID:  ",CHAR(34),INDEX(SpatialOffsets[Offset 2 Unit],$A3425),CHAR(34),
", Offset3Value:  ",INDEX(SpatialOffsets[Offset 3 Value],$A3425),
", Offset3UnitID:  ",CHAR(34),INDEX(SpatialOffsets[Offset 3 Unit],$A3425),CHAR(34),,"}")))</f>
        <v>#REF!</v>
      </c>
      <c r="O3425" t="e">
        <f>IF(COUNTA(RelatedFeatures[])=0,"", IF(INDEX(RelatedFeatures[First Sampling Feature Code],$A3425)="","",
CONCATENATE("  - &amp;RelationID",TEXT($A3425,"0000"),
" {","SamplingFeatureID:  *SamplingFeatureID",TEXT(MATCH(INDEX(RelatedFeatures[First Sampling Feature Code],$A3425),SamplingFeatures[Feature Code],0),"0000"),
", RelationshipTypeCV:  ",CHAR(34),INDEX(RelatedFeatures[Relationship Type],$A3425),CHAR(34),
", RelatedFeatureID: *SamplingFeatureID",TEXT(MATCH(INDEX(RelatedFeatures[Second Sampling Feature Code],$A3425),SamplingFeatures[Feature Code],0),"0000"),
", SpatialOffsetID:  ",IF(INDEX(RelatedFeatures[Offset Number],$A3425)="","",CONCATENATE("*SpatialOffsetID",TEXT(INDEX(RelatedFeatures[Offset Number],$A3425),"0000"))),"}")))</f>
        <v>#REF!</v>
      </c>
      <c r="P3425" t="e">
        <f>IF(INDEX(Methods[Method Type],$A3425)="","",
CONCATENATE("  - &amp;MethodID",TEXT($A3425,"0000"),
" {","MethodTypeCV:  ",CHAR(34),INDEX(Methods[Method Type],$A3425),CHAR(34),
", MethodCode:  ",CHAR(34),INDEX(Methods[Method Code],$A3425),CHAR(34),
", MethodName:  ",CHAR(34),INDEX(Methods[Method Name],$A3425),CHAR(34),
", MethodDescription:  ",CHAR(34),INDEX(Methods[Method Description],$A3425),CHAR(34),
", MethodLink:  ",CHAR(34),INDEX(Methods[Method Link],$A3425),CHAR(34),
", OrganizationID: *OrganizationID",TEXT(MATCH(INDEX(Methods[Organization Name],$A3425),Organizations[Organization Name],0),"0000"),"}"))</f>
        <v>#REF!</v>
      </c>
      <c r="Q3425" t="e">
        <f>IF(INDEX(Variables[Variable Type],$A3425)="","",
CONCATENATE("  - &amp;VariableID",TEXT($A3425,"0000"),
" {","VariableTypeCV:  ",CHAR(34),INDEX(Variables[Variable Type],$A3425),CHAR(34),
", VariableCode:  ",CHAR(34),INDEX(Variables[Variable Code],$A3425),CHAR(34),
", VariableNameCV:  ",CHAR(34),INDEX(Variables[Variable Name],$A3425),CHAR(34),
", VariableDefinition:  ",CHAR(34),INDEX(Variables[Variable Definition],$A3425),CHAR(34),
", SpecciationCV:  ",CHAR(34),INDEX(Variables[Speciation],$A3425),CHAR(34),
", NoDataValue:  ",CHAR(34),INDEX(Variables[No Data Value],$A3425),CHAR(34),"}"))</f>
        <v>#REF!</v>
      </c>
    </row>
    <row r="3426" spans="1:17" x14ac:dyDescent="0.25">
      <c r="A3426">
        <v>3423</v>
      </c>
      <c r="D3426" t="e">
        <f>IF(INDEX(People[First Name],$A3426)="","",
CONCATENATE("  - &amp;PersonID",TEXT($A3426,"0000"),
" {","PersonFirstName:  ",CHAR(34),INDEX(People[First Name],$A3426),CHAR(34),
", PersonMiddleName:  ",CHAR(34),INDEX(People[Middle Name],$A3426),CHAR(34),
", PersonLastName:  ",CHAR(34),INDEX(People[Last Name],$A3426),CHAR(34),"}"))</f>
        <v>#REF!</v>
      </c>
      <c r="E3426" t="e">
        <f>IF(INDEX(Organizations[Organization Type '[CV']],$A3426)="","",
CONCATENATE("  - &amp;OrganizationID",TEXT($A3426,"0000"),
" {","OrganizationTypeCV:  ",CHAR(34),INDEX(Organizations[Organization Type '[CV']],$A3426),CHAR(34),
", OrganizationCode:  ",CHAR(34),INDEX(Organizations[Organization Code],$A3426),CHAR(34),
", OrganizationName:  ",CHAR(34),INDEX(Organizations[Organization Name],$A3426),CHAR(34),
", OrganizationDescription:  ",CHAR(34),INDEX(Organizations[Organization Description],$A3426),CHAR(34),
", OrganizationLink:  ",CHAR(34),INDEX(Organizations[Organization Link],$A3426),CHAR(34),"}"))</f>
        <v>#REF!</v>
      </c>
      <c r="F3426" t="e">
        <f>IF(INDEX(People[First Name],$A3426)="","",
CONCATENATE("  - &amp;AffiliationID",TEXT($A3426,"0000"),
" {PersonID: *PersonID",TEXT($A3426,"0000"),
", OrganizationID: *OrganizationID",TEXT(MATCH(INDEX(People[Organization Name],$A3426),Organizations[Organization Name],0),"0000"),
", IsPrimaryOrganizationContact: , AffiliationStartDate: , AffiliationEndDate: , PrimaryPhone: ",
", PrimaryEmail: ",CHAR(34),INDEX(People[Primary Email],$A3426),CHAR(34),
", PrimaryAddress: ",CHAR(34),INDEX(People[Primary Address],$A3426),CHAR(34),
", PersonLink: }"))</f>
        <v>#REF!</v>
      </c>
      <c r="H3426" t="e">
        <f>IF(COUNTA(CitationInformation)=0,"",IF(INDEX(AuthorList[Author Name],$A3426)="","",
CONCATENATE("  - &amp;AuthorListID",TEXT($A3426,"0000"),
"  {CitationID: *CitationID0001",
", PersonID: *PersonID",TEXT(MATCH(INDEX(AuthorList[Author Name],$A3426),People[Full Name],0),"0000"),
", AuthorOrder: ",INDEX(AuthorList[Author Number],$A3426),"}")))</f>
        <v>#REF!</v>
      </c>
      <c r="K3426" t="e">
        <f>IF(INDEX(SamplingFeatures[Feature Code],$A3426)="","",
CONCATENATE("  - &amp;SamplingFeatureID",TEXT($A3426,"0000"),
" {","SamplingFeatureUUID:  ",CHAR(34),INDEX(SamplingFeatures[Sampling Feature UUID],$A3426),CHAR(34),
", SamplingFeatureTypeCV:  ",CHAR(34),INDEX(SamplingFeatures[Sampling Feature Type],$A3426),CHAR(34),
", SamplingFeatureCode:  ",CHAR(34),INDEX(SamplingFeatures[Feature Code],$A3426),CHAR(34),
", SamplingFeatureName:  ",CHAR(34),INDEX(SamplingFeatures[Feature Name],$A3426),CHAR(34),
", SamplingFeatureDescription:  ",CHAR(34),INDEX(SamplingFeatures[Feature Description],$A3426),CHAR(34),
", SamplingFeatureGeotypeCV:  ",CHAR(34),INDEX(SamplingFeatures[Feature Geo Type],$A3426),CHAR(34),
", FeatureGeometry:  ",CHAR(34),INDEX(SamplingFeatures[Feature Geometry],$A3426),CHAR(34),
", Elevation_m:  ",CHAR(34),INDEX(SamplingFeatures[Elevation_m],$A3426),CHAR(34),
", ElevationDatumCV:  ",CHAR(34),ElevationDatum,CHAR(34),"}"))</f>
        <v>#REF!</v>
      </c>
      <c r="L3426" t="e">
        <f>IF(INDEX(SamplingFeatures[Sampling Feature Type],$A3426)&lt;&gt;"Site","",
CONCATENATE("  - &amp;SiteID",TEXT(SUMPRODUCT(--($L$3:$L3425&lt;&gt;"")),"0000"),
" {","SamplingFeatureID:  *SamplingFeatureID",TEXT($A3426,"0000"),
", SiteTypeCV:  ",CHAR(34),INDEX(Sites[Site Type],$A3426),CHAR(34),
", Latitude:  ",INDEX(Sites[Latitude],$A3426),
", Longitude:  ",INDEX(Sites[Longitude],$A3426),
", SRSName:  ",CHAR(34),LatLonDatum,CHAR(34),"}"))</f>
        <v>#REF!</v>
      </c>
      <c r="M3426" t="e">
        <f>IF(INDEX(SamplingFeatures[Sampling Feature Type],$A3426)&lt;&gt;"Specimen","",
CONCATENATE("  - &amp;SpecimenID",TEXT(SUMPRODUCT(--($M$3:$M3425&lt;&gt;"")),"0000"),
" {","SamplingFeatureID:  *SamplingFeatureID",TEXT($A3426,"0000"),
", SpecimenTypeCV:  ",CHAR(34),INDEX(Specimens[Specimen Type],$A3426),CHAR(34),
", SpecimenMediumCV:  ",INDEX(Specimens[Specimen Medium],$A3426),
", IsFieldSpecimen:  ",CHAR(34),INDEX(Specimens[Is Field Specimen?],$A3426),CHAR(34),"}"))</f>
        <v>#REF!</v>
      </c>
      <c r="N3426" t="e">
        <f>IF(COUNTA(SpatialOffsets[])=0,"", IF(INDEX(SpatialOffsets[Spatial Offset Type],$A3426)="","",
CONCATENATE("  - &amp;SpatialOffsetID",TEXT($A3426,"0000"),
" {","SpatialOffsetTypeCV:  ",CHAR(34),INDEX(SpatialOffsets[Spatial Offset Type],$A3426),CHAR(34),
", Offset1Value:  ",INDEX(SpatialOffsets[Offset 1 Value],$A3426),
", Offset1UnitID:  ",CHAR(34),INDEX(SpatialOffsets[Offset 1 Unit],$A3426),CHAR(34),
", Offset2Value:  ",INDEX(SpatialOffsets[Offset 2 Value],$A3426),
", Offset2UnitID:  ",CHAR(34),INDEX(SpatialOffsets[Offset 2 Unit],$A3426),CHAR(34),
", Offset3Value:  ",INDEX(SpatialOffsets[Offset 3 Value],$A3426),
", Offset3UnitID:  ",CHAR(34),INDEX(SpatialOffsets[Offset 3 Unit],$A3426),CHAR(34),,"}")))</f>
        <v>#REF!</v>
      </c>
      <c r="O3426" t="e">
        <f>IF(COUNTA(RelatedFeatures[])=0,"", IF(INDEX(RelatedFeatures[First Sampling Feature Code],$A3426)="","",
CONCATENATE("  - &amp;RelationID",TEXT($A3426,"0000"),
" {","SamplingFeatureID:  *SamplingFeatureID",TEXT(MATCH(INDEX(RelatedFeatures[First Sampling Feature Code],$A3426),SamplingFeatures[Feature Code],0),"0000"),
", RelationshipTypeCV:  ",CHAR(34),INDEX(RelatedFeatures[Relationship Type],$A3426),CHAR(34),
", RelatedFeatureID: *SamplingFeatureID",TEXT(MATCH(INDEX(RelatedFeatures[Second Sampling Feature Code],$A3426),SamplingFeatures[Feature Code],0),"0000"),
", SpatialOffsetID:  ",IF(INDEX(RelatedFeatures[Offset Number],$A3426)="","",CONCATENATE("*SpatialOffsetID",TEXT(INDEX(RelatedFeatures[Offset Number],$A3426),"0000"))),"}")))</f>
        <v>#REF!</v>
      </c>
      <c r="P3426" t="e">
        <f>IF(INDEX(Methods[Method Type],$A3426)="","",
CONCATENATE("  - &amp;MethodID",TEXT($A3426,"0000"),
" {","MethodTypeCV:  ",CHAR(34),INDEX(Methods[Method Type],$A3426),CHAR(34),
", MethodCode:  ",CHAR(34),INDEX(Methods[Method Code],$A3426),CHAR(34),
", MethodName:  ",CHAR(34),INDEX(Methods[Method Name],$A3426),CHAR(34),
", MethodDescription:  ",CHAR(34),INDEX(Methods[Method Description],$A3426),CHAR(34),
", MethodLink:  ",CHAR(34),INDEX(Methods[Method Link],$A3426),CHAR(34),
", OrganizationID: *OrganizationID",TEXT(MATCH(INDEX(Methods[Organization Name],$A3426),Organizations[Organization Name],0),"0000"),"}"))</f>
        <v>#REF!</v>
      </c>
      <c r="Q3426" t="e">
        <f>IF(INDEX(Variables[Variable Type],$A3426)="","",
CONCATENATE("  - &amp;VariableID",TEXT($A3426,"0000"),
" {","VariableTypeCV:  ",CHAR(34),INDEX(Variables[Variable Type],$A3426),CHAR(34),
", VariableCode:  ",CHAR(34),INDEX(Variables[Variable Code],$A3426),CHAR(34),
", VariableNameCV:  ",CHAR(34),INDEX(Variables[Variable Name],$A3426),CHAR(34),
", VariableDefinition:  ",CHAR(34),INDEX(Variables[Variable Definition],$A3426),CHAR(34),
", SpecciationCV:  ",CHAR(34),INDEX(Variables[Speciation],$A3426),CHAR(34),
", NoDataValue:  ",CHAR(34),INDEX(Variables[No Data Value],$A3426),CHAR(34),"}"))</f>
        <v>#REF!</v>
      </c>
    </row>
    <row r="3427" spans="1:17" x14ac:dyDescent="0.25">
      <c r="A3427">
        <v>3424</v>
      </c>
      <c r="D3427" t="e">
        <f>IF(INDEX(People[First Name],$A3427)="","",
CONCATENATE("  - &amp;PersonID",TEXT($A3427,"0000"),
" {","PersonFirstName:  ",CHAR(34),INDEX(People[First Name],$A3427),CHAR(34),
", PersonMiddleName:  ",CHAR(34),INDEX(People[Middle Name],$A3427),CHAR(34),
", PersonLastName:  ",CHAR(34),INDEX(People[Last Name],$A3427),CHAR(34),"}"))</f>
        <v>#REF!</v>
      </c>
      <c r="E3427" t="e">
        <f>IF(INDEX(Organizations[Organization Type '[CV']],$A3427)="","",
CONCATENATE("  - &amp;OrganizationID",TEXT($A3427,"0000"),
" {","OrganizationTypeCV:  ",CHAR(34),INDEX(Organizations[Organization Type '[CV']],$A3427),CHAR(34),
", OrganizationCode:  ",CHAR(34),INDEX(Organizations[Organization Code],$A3427),CHAR(34),
", OrganizationName:  ",CHAR(34),INDEX(Organizations[Organization Name],$A3427),CHAR(34),
", OrganizationDescription:  ",CHAR(34),INDEX(Organizations[Organization Description],$A3427),CHAR(34),
", OrganizationLink:  ",CHAR(34),INDEX(Organizations[Organization Link],$A3427),CHAR(34),"}"))</f>
        <v>#REF!</v>
      </c>
      <c r="F3427" t="e">
        <f>IF(INDEX(People[First Name],$A3427)="","",
CONCATENATE("  - &amp;AffiliationID",TEXT($A3427,"0000"),
" {PersonID: *PersonID",TEXT($A3427,"0000"),
", OrganizationID: *OrganizationID",TEXT(MATCH(INDEX(People[Organization Name],$A3427),Organizations[Organization Name],0),"0000"),
", IsPrimaryOrganizationContact: , AffiliationStartDate: , AffiliationEndDate: , PrimaryPhone: ",
", PrimaryEmail: ",CHAR(34),INDEX(People[Primary Email],$A3427),CHAR(34),
", PrimaryAddress: ",CHAR(34),INDEX(People[Primary Address],$A3427),CHAR(34),
", PersonLink: }"))</f>
        <v>#REF!</v>
      </c>
      <c r="H3427" t="e">
        <f>IF(COUNTA(CitationInformation)=0,"",IF(INDEX(AuthorList[Author Name],$A3427)="","",
CONCATENATE("  - &amp;AuthorListID",TEXT($A3427,"0000"),
"  {CitationID: *CitationID0001",
", PersonID: *PersonID",TEXT(MATCH(INDEX(AuthorList[Author Name],$A3427),People[Full Name],0),"0000"),
", AuthorOrder: ",INDEX(AuthorList[Author Number],$A3427),"}")))</f>
        <v>#REF!</v>
      </c>
      <c r="K3427" t="e">
        <f>IF(INDEX(SamplingFeatures[Feature Code],$A3427)="","",
CONCATENATE("  - &amp;SamplingFeatureID",TEXT($A3427,"0000"),
" {","SamplingFeatureUUID:  ",CHAR(34),INDEX(SamplingFeatures[Sampling Feature UUID],$A3427),CHAR(34),
", SamplingFeatureTypeCV:  ",CHAR(34),INDEX(SamplingFeatures[Sampling Feature Type],$A3427),CHAR(34),
", SamplingFeatureCode:  ",CHAR(34),INDEX(SamplingFeatures[Feature Code],$A3427),CHAR(34),
", SamplingFeatureName:  ",CHAR(34),INDEX(SamplingFeatures[Feature Name],$A3427),CHAR(34),
", SamplingFeatureDescription:  ",CHAR(34),INDEX(SamplingFeatures[Feature Description],$A3427),CHAR(34),
", SamplingFeatureGeotypeCV:  ",CHAR(34),INDEX(SamplingFeatures[Feature Geo Type],$A3427),CHAR(34),
", FeatureGeometry:  ",CHAR(34),INDEX(SamplingFeatures[Feature Geometry],$A3427),CHAR(34),
", Elevation_m:  ",CHAR(34),INDEX(SamplingFeatures[Elevation_m],$A3427),CHAR(34),
", ElevationDatumCV:  ",CHAR(34),ElevationDatum,CHAR(34),"}"))</f>
        <v>#REF!</v>
      </c>
      <c r="L3427" t="e">
        <f>IF(INDEX(SamplingFeatures[Sampling Feature Type],$A3427)&lt;&gt;"Site","",
CONCATENATE("  - &amp;SiteID",TEXT(SUMPRODUCT(--($L$3:$L3426&lt;&gt;"")),"0000"),
" {","SamplingFeatureID:  *SamplingFeatureID",TEXT($A3427,"0000"),
", SiteTypeCV:  ",CHAR(34),INDEX(Sites[Site Type],$A3427),CHAR(34),
", Latitude:  ",INDEX(Sites[Latitude],$A3427),
", Longitude:  ",INDEX(Sites[Longitude],$A3427),
", SRSName:  ",CHAR(34),LatLonDatum,CHAR(34),"}"))</f>
        <v>#REF!</v>
      </c>
      <c r="M3427" t="e">
        <f>IF(INDEX(SamplingFeatures[Sampling Feature Type],$A3427)&lt;&gt;"Specimen","",
CONCATENATE("  - &amp;SpecimenID",TEXT(SUMPRODUCT(--($M$3:$M3426&lt;&gt;"")),"0000"),
" {","SamplingFeatureID:  *SamplingFeatureID",TEXT($A3427,"0000"),
", SpecimenTypeCV:  ",CHAR(34),INDEX(Specimens[Specimen Type],$A3427),CHAR(34),
", SpecimenMediumCV:  ",INDEX(Specimens[Specimen Medium],$A3427),
", IsFieldSpecimen:  ",CHAR(34),INDEX(Specimens[Is Field Specimen?],$A3427),CHAR(34),"}"))</f>
        <v>#REF!</v>
      </c>
      <c r="N3427" t="e">
        <f>IF(COUNTA(SpatialOffsets[])=0,"", IF(INDEX(SpatialOffsets[Spatial Offset Type],$A3427)="","",
CONCATENATE("  - &amp;SpatialOffsetID",TEXT($A3427,"0000"),
" {","SpatialOffsetTypeCV:  ",CHAR(34),INDEX(SpatialOffsets[Spatial Offset Type],$A3427),CHAR(34),
", Offset1Value:  ",INDEX(SpatialOffsets[Offset 1 Value],$A3427),
", Offset1UnitID:  ",CHAR(34),INDEX(SpatialOffsets[Offset 1 Unit],$A3427),CHAR(34),
", Offset2Value:  ",INDEX(SpatialOffsets[Offset 2 Value],$A3427),
", Offset2UnitID:  ",CHAR(34),INDEX(SpatialOffsets[Offset 2 Unit],$A3427),CHAR(34),
", Offset3Value:  ",INDEX(SpatialOffsets[Offset 3 Value],$A3427),
", Offset3UnitID:  ",CHAR(34),INDEX(SpatialOffsets[Offset 3 Unit],$A3427),CHAR(34),,"}")))</f>
        <v>#REF!</v>
      </c>
      <c r="O3427" t="e">
        <f>IF(COUNTA(RelatedFeatures[])=0,"", IF(INDEX(RelatedFeatures[First Sampling Feature Code],$A3427)="","",
CONCATENATE("  - &amp;RelationID",TEXT($A3427,"0000"),
" {","SamplingFeatureID:  *SamplingFeatureID",TEXT(MATCH(INDEX(RelatedFeatures[First Sampling Feature Code],$A3427),SamplingFeatures[Feature Code],0),"0000"),
", RelationshipTypeCV:  ",CHAR(34),INDEX(RelatedFeatures[Relationship Type],$A3427),CHAR(34),
", RelatedFeatureID: *SamplingFeatureID",TEXT(MATCH(INDEX(RelatedFeatures[Second Sampling Feature Code],$A3427),SamplingFeatures[Feature Code],0),"0000"),
", SpatialOffsetID:  ",IF(INDEX(RelatedFeatures[Offset Number],$A3427)="","",CONCATENATE("*SpatialOffsetID",TEXT(INDEX(RelatedFeatures[Offset Number],$A3427),"0000"))),"}")))</f>
        <v>#REF!</v>
      </c>
      <c r="P3427" t="e">
        <f>IF(INDEX(Methods[Method Type],$A3427)="","",
CONCATENATE("  - &amp;MethodID",TEXT($A3427,"0000"),
" {","MethodTypeCV:  ",CHAR(34),INDEX(Methods[Method Type],$A3427),CHAR(34),
", MethodCode:  ",CHAR(34),INDEX(Methods[Method Code],$A3427),CHAR(34),
", MethodName:  ",CHAR(34),INDEX(Methods[Method Name],$A3427),CHAR(34),
", MethodDescription:  ",CHAR(34),INDEX(Methods[Method Description],$A3427),CHAR(34),
", MethodLink:  ",CHAR(34),INDEX(Methods[Method Link],$A3427),CHAR(34),
", OrganizationID: *OrganizationID",TEXT(MATCH(INDEX(Methods[Organization Name],$A3427),Organizations[Organization Name],0),"0000"),"}"))</f>
        <v>#REF!</v>
      </c>
      <c r="Q3427" t="e">
        <f>IF(INDEX(Variables[Variable Type],$A3427)="","",
CONCATENATE("  - &amp;VariableID",TEXT($A3427,"0000"),
" {","VariableTypeCV:  ",CHAR(34),INDEX(Variables[Variable Type],$A3427),CHAR(34),
", VariableCode:  ",CHAR(34),INDEX(Variables[Variable Code],$A3427),CHAR(34),
", VariableNameCV:  ",CHAR(34),INDEX(Variables[Variable Name],$A3427),CHAR(34),
", VariableDefinition:  ",CHAR(34),INDEX(Variables[Variable Definition],$A3427),CHAR(34),
", SpecciationCV:  ",CHAR(34),INDEX(Variables[Speciation],$A3427),CHAR(34),
", NoDataValue:  ",CHAR(34),INDEX(Variables[No Data Value],$A3427),CHAR(34),"}"))</f>
        <v>#REF!</v>
      </c>
    </row>
    <row r="3428" spans="1:17" x14ac:dyDescent="0.25">
      <c r="A3428">
        <v>3425</v>
      </c>
      <c r="D3428" t="e">
        <f>IF(INDEX(People[First Name],$A3428)="","",
CONCATENATE("  - &amp;PersonID",TEXT($A3428,"0000"),
" {","PersonFirstName:  ",CHAR(34),INDEX(People[First Name],$A3428),CHAR(34),
", PersonMiddleName:  ",CHAR(34),INDEX(People[Middle Name],$A3428),CHAR(34),
", PersonLastName:  ",CHAR(34),INDEX(People[Last Name],$A3428),CHAR(34),"}"))</f>
        <v>#REF!</v>
      </c>
      <c r="E3428" t="e">
        <f>IF(INDEX(Organizations[Organization Type '[CV']],$A3428)="","",
CONCATENATE("  - &amp;OrganizationID",TEXT($A3428,"0000"),
" {","OrganizationTypeCV:  ",CHAR(34),INDEX(Organizations[Organization Type '[CV']],$A3428),CHAR(34),
", OrganizationCode:  ",CHAR(34),INDEX(Organizations[Organization Code],$A3428),CHAR(34),
", OrganizationName:  ",CHAR(34),INDEX(Organizations[Organization Name],$A3428),CHAR(34),
", OrganizationDescription:  ",CHAR(34),INDEX(Organizations[Organization Description],$A3428),CHAR(34),
", OrganizationLink:  ",CHAR(34),INDEX(Organizations[Organization Link],$A3428),CHAR(34),"}"))</f>
        <v>#REF!</v>
      </c>
      <c r="F3428" t="e">
        <f>IF(INDEX(People[First Name],$A3428)="","",
CONCATENATE("  - &amp;AffiliationID",TEXT($A3428,"0000"),
" {PersonID: *PersonID",TEXT($A3428,"0000"),
", OrganizationID: *OrganizationID",TEXT(MATCH(INDEX(People[Organization Name],$A3428),Organizations[Organization Name],0),"0000"),
", IsPrimaryOrganizationContact: , AffiliationStartDate: , AffiliationEndDate: , PrimaryPhone: ",
", PrimaryEmail: ",CHAR(34),INDEX(People[Primary Email],$A3428),CHAR(34),
", PrimaryAddress: ",CHAR(34),INDEX(People[Primary Address],$A3428),CHAR(34),
", PersonLink: }"))</f>
        <v>#REF!</v>
      </c>
      <c r="H3428" t="e">
        <f>IF(COUNTA(CitationInformation)=0,"",IF(INDEX(AuthorList[Author Name],$A3428)="","",
CONCATENATE("  - &amp;AuthorListID",TEXT($A3428,"0000"),
"  {CitationID: *CitationID0001",
", PersonID: *PersonID",TEXT(MATCH(INDEX(AuthorList[Author Name],$A3428),People[Full Name],0),"0000"),
", AuthorOrder: ",INDEX(AuthorList[Author Number],$A3428),"}")))</f>
        <v>#REF!</v>
      </c>
      <c r="K3428" t="e">
        <f>IF(INDEX(SamplingFeatures[Feature Code],$A3428)="","",
CONCATENATE("  - &amp;SamplingFeatureID",TEXT($A3428,"0000"),
" {","SamplingFeatureUUID:  ",CHAR(34),INDEX(SamplingFeatures[Sampling Feature UUID],$A3428),CHAR(34),
", SamplingFeatureTypeCV:  ",CHAR(34),INDEX(SamplingFeatures[Sampling Feature Type],$A3428),CHAR(34),
", SamplingFeatureCode:  ",CHAR(34),INDEX(SamplingFeatures[Feature Code],$A3428),CHAR(34),
", SamplingFeatureName:  ",CHAR(34),INDEX(SamplingFeatures[Feature Name],$A3428),CHAR(34),
", SamplingFeatureDescription:  ",CHAR(34),INDEX(SamplingFeatures[Feature Description],$A3428),CHAR(34),
", SamplingFeatureGeotypeCV:  ",CHAR(34),INDEX(SamplingFeatures[Feature Geo Type],$A3428),CHAR(34),
", FeatureGeometry:  ",CHAR(34),INDEX(SamplingFeatures[Feature Geometry],$A3428),CHAR(34),
", Elevation_m:  ",CHAR(34),INDEX(SamplingFeatures[Elevation_m],$A3428),CHAR(34),
", ElevationDatumCV:  ",CHAR(34),ElevationDatum,CHAR(34),"}"))</f>
        <v>#REF!</v>
      </c>
      <c r="L3428" t="e">
        <f>IF(INDEX(SamplingFeatures[Sampling Feature Type],$A3428)&lt;&gt;"Site","",
CONCATENATE("  - &amp;SiteID",TEXT(SUMPRODUCT(--($L$3:$L3427&lt;&gt;"")),"0000"),
" {","SamplingFeatureID:  *SamplingFeatureID",TEXT($A3428,"0000"),
", SiteTypeCV:  ",CHAR(34),INDEX(Sites[Site Type],$A3428),CHAR(34),
", Latitude:  ",INDEX(Sites[Latitude],$A3428),
", Longitude:  ",INDEX(Sites[Longitude],$A3428),
", SRSName:  ",CHAR(34),LatLonDatum,CHAR(34),"}"))</f>
        <v>#REF!</v>
      </c>
      <c r="M3428" t="e">
        <f>IF(INDEX(SamplingFeatures[Sampling Feature Type],$A3428)&lt;&gt;"Specimen","",
CONCATENATE("  - &amp;SpecimenID",TEXT(SUMPRODUCT(--($M$3:$M3427&lt;&gt;"")),"0000"),
" {","SamplingFeatureID:  *SamplingFeatureID",TEXT($A3428,"0000"),
", SpecimenTypeCV:  ",CHAR(34),INDEX(Specimens[Specimen Type],$A3428),CHAR(34),
", SpecimenMediumCV:  ",INDEX(Specimens[Specimen Medium],$A3428),
", IsFieldSpecimen:  ",CHAR(34),INDEX(Specimens[Is Field Specimen?],$A3428),CHAR(34),"}"))</f>
        <v>#REF!</v>
      </c>
      <c r="N3428" t="e">
        <f>IF(COUNTA(SpatialOffsets[])=0,"", IF(INDEX(SpatialOffsets[Spatial Offset Type],$A3428)="","",
CONCATENATE("  - &amp;SpatialOffsetID",TEXT($A3428,"0000"),
" {","SpatialOffsetTypeCV:  ",CHAR(34),INDEX(SpatialOffsets[Spatial Offset Type],$A3428),CHAR(34),
", Offset1Value:  ",INDEX(SpatialOffsets[Offset 1 Value],$A3428),
", Offset1UnitID:  ",CHAR(34),INDEX(SpatialOffsets[Offset 1 Unit],$A3428),CHAR(34),
", Offset2Value:  ",INDEX(SpatialOffsets[Offset 2 Value],$A3428),
", Offset2UnitID:  ",CHAR(34),INDEX(SpatialOffsets[Offset 2 Unit],$A3428),CHAR(34),
", Offset3Value:  ",INDEX(SpatialOffsets[Offset 3 Value],$A3428),
", Offset3UnitID:  ",CHAR(34),INDEX(SpatialOffsets[Offset 3 Unit],$A3428),CHAR(34),,"}")))</f>
        <v>#REF!</v>
      </c>
      <c r="O3428" t="e">
        <f>IF(COUNTA(RelatedFeatures[])=0,"", IF(INDEX(RelatedFeatures[First Sampling Feature Code],$A3428)="","",
CONCATENATE("  - &amp;RelationID",TEXT($A3428,"0000"),
" {","SamplingFeatureID:  *SamplingFeatureID",TEXT(MATCH(INDEX(RelatedFeatures[First Sampling Feature Code],$A3428),SamplingFeatures[Feature Code],0),"0000"),
", RelationshipTypeCV:  ",CHAR(34),INDEX(RelatedFeatures[Relationship Type],$A3428),CHAR(34),
", RelatedFeatureID: *SamplingFeatureID",TEXT(MATCH(INDEX(RelatedFeatures[Second Sampling Feature Code],$A3428),SamplingFeatures[Feature Code],0),"0000"),
", SpatialOffsetID:  ",IF(INDEX(RelatedFeatures[Offset Number],$A3428)="","",CONCATENATE("*SpatialOffsetID",TEXT(INDEX(RelatedFeatures[Offset Number],$A3428),"0000"))),"}")))</f>
        <v>#REF!</v>
      </c>
      <c r="P3428" t="e">
        <f>IF(INDEX(Methods[Method Type],$A3428)="","",
CONCATENATE("  - &amp;MethodID",TEXT($A3428,"0000"),
" {","MethodTypeCV:  ",CHAR(34),INDEX(Methods[Method Type],$A3428),CHAR(34),
", MethodCode:  ",CHAR(34),INDEX(Methods[Method Code],$A3428),CHAR(34),
", MethodName:  ",CHAR(34),INDEX(Methods[Method Name],$A3428),CHAR(34),
", MethodDescription:  ",CHAR(34),INDEX(Methods[Method Description],$A3428),CHAR(34),
", MethodLink:  ",CHAR(34),INDEX(Methods[Method Link],$A3428),CHAR(34),
", OrganizationID: *OrganizationID",TEXT(MATCH(INDEX(Methods[Organization Name],$A3428),Organizations[Organization Name],0),"0000"),"}"))</f>
        <v>#REF!</v>
      </c>
      <c r="Q3428" t="e">
        <f>IF(INDEX(Variables[Variable Type],$A3428)="","",
CONCATENATE("  - &amp;VariableID",TEXT($A3428,"0000"),
" {","VariableTypeCV:  ",CHAR(34),INDEX(Variables[Variable Type],$A3428),CHAR(34),
", VariableCode:  ",CHAR(34),INDEX(Variables[Variable Code],$A3428),CHAR(34),
", VariableNameCV:  ",CHAR(34),INDEX(Variables[Variable Name],$A3428),CHAR(34),
", VariableDefinition:  ",CHAR(34),INDEX(Variables[Variable Definition],$A3428),CHAR(34),
", SpecciationCV:  ",CHAR(34),INDEX(Variables[Speciation],$A3428),CHAR(34),
", NoDataValue:  ",CHAR(34),INDEX(Variables[No Data Value],$A3428),CHAR(34),"}"))</f>
        <v>#REF!</v>
      </c>
    </row>
    <row r="3429" spans="1:17" x14ac:dyDescent="0.25">
      <c r="A3429">
        <v>3426</v>
      </c>
      <c r="D3429" t="e">
        <f>IF(INDEX(People[First Name],$A3429)="","",
CONCATENATE("  - &amp;PersonID",TEXT($A3429,"0000"),
" {","PersonFirstName:  ",CHAR(34),INDEX(People[First Name],$A3429),CHAR(34),
", PersonMiddleName:  ",CHAR(34),INDEX(People[Middle Name],$A3429),CHAR(34),
", PersonLastName:  ",CHAR(34),INDEX(People[Last Name],$A3429),CHAR(34),"}"))</f>
        <v>#REF!</v>
      </c>
      <c r="E3429" t="e">
        <f>IF(INDEX(Organizations[Organization Type '[CV']],$A3429)="","",
CONCATENATE("  - &amp;OrganizationID",TEXT($A3429,"0000"),
" {","OrganizationTypeCV:  ",CHAR(34),INDEX(Organizations[Organization Type '[CV']],$A3429),CHAR(34),
", OrganizationCode:  ",CHAR(34),INDEX(Organizations[Organization Code],$A3429),CHAR(34),
", OrganizationName:  ",CHAR(34),INDEX(Organizations[Organization Name],$A3429),CHAR(34),
", OrganizationDescription:  ",CHAR(34),INDEX(Organizations[Organization Description],$A3429),CHAR(34),
", OrganizationLink:  ",CHAR(34),INDEX(Organizations[Organization Link],$A3429),CHAR(34),"}"))</f>
        <v>#REF!</v>
      </c>
      <c r="F3429" t="e">
        <f>IF(INDEX(People[First Name],$A3429)="","",
CONCATENATE("  - &amp;AffiliationID",TEXT($A3429,"0000"),
" {PersonID: *PersonID",TEXT($A3429,"0000"),
", OrganizationID: *OrganizationID",TEXT(MATCH(INDEX(People[Organization Name],$A3429),Organizations[Organization Name],0),"0000"),
", IsPrimaryOrganizationContact: , AffiliationStartDate: , AffiliationEndDate: , PrimaryPhone: ",
", PrimaryEmail: ",CHAR(34),INDEX(People[Primary Email],$A3429),CHAR(34),
", PrimaryAddress: ",CHAR(34),INDEX(People[Primary Address],$A3429),CHAR(34),
", PersonLink: }"))</f>
        <v>#REF!</v>
      </c>
      <c r="H3429" t="e">
        <f>IF(COUNTA(CitationInformation)=0,"",IF(INDEX(AuthorList[Author Name],$A3429)="","",
CONCATENATE("  - &amp;AuthorListID",TEXT($A3429,"0000"),
"  {CitationID: *CitationID0001",
", PersonID: *PersonID",TEXT(MATCH(INDEX(AuthorList[Author Name],$A3429),People[Full Name],0),"0000"),
", AuthorOrder: ",INDEX(AuthorList[Author Number],$A3429),"}")))</f>
        <v>#REF!</v>
      </c>
      <c r="K3429" t="e">
        <f>IF(INDEX(SamplingFeatures[Feature Code],$A3429)="","",
CONCATENATE("  - &amp;SamplingFeatureID",TEXT($A3429,"0000"),
" {","SamplingFeatureUUID:  ",CHAR(34),INDEX(SamplingFeatures[Sampling Feature UUID],$A3429),CHAR(34),
", SamplingFeatureTypeCV:  ",CHAR(34),INDEX(SamplingFeatures[Sampling Feature Type],$A3429),CHAR(34),
", SamplingFeatureCode:  ",CHAR(34),INDEX(SamplingFeatures[Feature Code],$A3429),CHAR(34),
", SamplingFeatureName:  ",CHAR(34),INDEX(SamplingFeatures[Feature Name],$A3429),CHAR(34),
", SamplingFeatureDescription:  ",CHAR(34),INDEX(SamplingFeatures[Feature Description],$A3429),CHAR(34),
", SamplingFeatureGeotypeCV:  ",CHAR(34),INDEX(SamplingFeatures[Feature Geo Type],$A3429),CHAR(34),
", FeatureGeometry:  ",CHAR(34),INDEX(SamplingFeatures[Feature Geometry],$A3429),CHAR(34),
", Elevation_m:  ",CHAR(34),INDEX(SamplingFeatures[Elevation_m],$A3429),CHAR(34),
", ElevationDatumCV:  ",CHAR(34),ElevationDatum,CHAR(34),"}"))</f>
        <v>#REF!</v>
      </c>
      <c r="L3429" t="e">
        <f>IF(INDEX(SamplingFeatures[Sampling Feature Type],$A3429)&lt;&gt;"Site","",
CONCATENATE("  - &amp;SiteID",TEXT(SUMPRODUCT(--($L$3:$L3428&lt;&gt;"")),"0000"),
" {","SamplingFeatureID:  *SamplingFeatureID",TEXT($A3429,"0000"),
", SiteTypeCV:  ",CHAR(34),INDEX(Sites[Site Type],$A3429),CHAR(34),
", Latitude:  ",INDEX(Sites[Latitude],$A3429),
", Longitude:  ",INDEX(Sites[Longitude],$A3429),
", SRSName:  ",CHAR(34),LatLonDatum,CHAR(34),"}"))</f>
        <v>#REF!</v>
      </c>
      <c r="M3429" t="e">
        <f>IF(INDEX(SamplingFeatures[Sampling Feature Type],$A3429)&lt;&gt;"Specimen","",
CONCATENATE("  - &amp;SpecimenID",TEXT(SUMPRODUCT(--($M$3:$M3428&lt;&gt;"")),"0000"),
" {","SamplingFeatureID:  *SamplingFeatureID",TEXT($A3429,"0000"),
", SpecimenTypeCV:  ",CHAR(34),INDEX(Specimens[Specimen Type],$A3429),CHAR(34),
", SpecimenMediumCV:  ",INDEX(Specimens[Specimen Medium],$A3429),
", IsFieldSpecimen:  ",CHAR(34),INDEX(Specimens[Is Field Specimen?],$A3429),CHAR(34),"}"))</f>
        <v>#REF!</v>
      </c>
      <c r="N3429" t="e">
        <f>IF(COUNTA(SpatialOffsets[])=0,"", IF(INDEX(SpatialOffsets[Spatial Offset Type],$A3429)="","",
CONCATENATE("  - &amp;SpatialOffsetID",TEXT($A3429,"0000"),
" {","SpatialOffsetTypeCV:  ",CHAR(34),INDEX(SpatialOffsets[Spatial Offset Type],$A3429),CHAR(34),
", Offset1Value:  ",INDEX(SpatialOffsets[Offset 1 Value],$A3429),
", Offset1UnitID:  ",CHAR(34),INDEX(SpatialOffsets[Offset 1 Unit],$A3429),CHAR(34),
", Offset2Value:  ",INDEX(SpatialOffsets[Offset 2 Value],$A3429),
", Offset2UnitID:  ",CHAR(34),INDEX(SpatialOffsets[Offset 2 Unit],$A3429),CHAR(34),
", Offset3Value:  ",INDEX(SpatialOffsets[Offset 3 Value],$A3429),
", Offset3UnitID:  ",CHAR(34),INDEX(SpatialOffsets[Offset 3 Unit],$A3429),CHAR(34),,"}")))</f>
        <v>#REF!</v>
      </c>
      <c r="O3429" t="e">
        <f>IF(COUNTA(RelatedFeatures[])=0,"", IF(INDEX(RelatedFeatures[First Sampling Feature Code],$A3429)="","",
CONCATENATE("  - &amp;RelationID",TEXT($A3429,"0000"),
" {","SamplingFeatureID:  *SamplingFeatureID",TEXT(MATCH(INDEX(RelatedFeatures[First Sampling Feature Code],$A3429),SamplingFeatures[Feature Code],0),"0000"),
", RelationshipTypeCV:  ",CHAR(34),INDEX(RelatedFeatures[Relationship Type],$A3429),CHAR(34),
", RelatedFeatureID: *SamplingFeatureID",TEXT(MATCH(INDEX(RelatedFeatures[Second Sampling Feature Code],$A3429),SamplingFeatures[Feature Code],0),"0000"),
", SpatialOffsetID:  ",IF(INDEX(RelatedFeatures[Offset Number],$A3429)="","",CONCATENATE("*SpatialOffsetID",TEXT(INDEX(RelatedFeatures[Offset Number],$A3429),"0000"))),"}")))</f>
        <v>#REF!</v>
      </c>
      <c r="P3429" t="e">
        <f>IF(INDEX(Methods[Method Type],$A3429)="","",
CONCATENATE("  - &amp;MethodID",TEXT($A3429,"0000"),
" {","MethodTypeCV:  ",CHAR(34),INDEX(Methods[Method Type],$A3429),CHAR(34),
", MethodCode:  ",CHAR(34),INDEX(Methods[Method Code],$A3429),CHAR(34),
", MethodName:  ",CHAR(34),INDEX(Methods[Method Name],$A3429),CHAR(34),
", MethodDescription:  ",CHAR(34),INDEX(Methods[Method Description],$A3429),CHAR(34),
", MethodLink:  ",CHAR(34),INDEX(Methods[Method Link],$A3429),CHAR(34),
", OrganizationID: *OrganizationID",TEXT(MATCH(INDEX(Methods[Organization Name],$A3429),Organizations[Organization Name],0),"0000"),"}"))</f>
        <v>#REF!</v>
      </c>
      <c r="Q3429" t="e">
        <f>IF(INDEX(Variables[Variable Type],$A3429)="","",
CONCATENATE("  - &amp;VariableID",TEXT($A3429,"0000"),
" {","VariableTypeCV:  ",CHAR(34),INDEX(Variables[Variable Type],$A3429),CHAR(34),
", VariableCode:  ",CHAR(34),INDEX(Variables[Variable Code],$A3429),CHAR(34),
", VariableNameCV:  ",CHAR(34),INDEX(Variables[Variable Name],$A3429),CHAR(34),
", VariableDefinition:  ",CHAR(34),INDEX(Variables[Variable Definition],$A3429),CHAR(34),
", SpecciationCV:  ",CHAR(34),INDEX(Variables[Speciation],$A3429),CHAR(34),
", NoDataValue:  ",CHAR(34),INDEX(Variables[No Data Value],$A3429),CHAR(34),"}"))</f>
        <v>#REF!</v>
      </c>
    </row>
    <row r="3430" spans="1:17" x14ac:dyDescent="0.25">
      <c r="A3430">
        <v>3427</v>
      </c>
      <c r="D3430" t="e">
        <f>IF(INDEX(People[First Name],$A3430)="","",
CONCATENATE("  - &amp;PersonID",TEXT($A3430,"0000"),
" {","PersonFirstName:  ",CHAR(34),INDEX(People[First Name],$A3430),CHAR(34),
", PersonMiddleName:  ",CHAR(34),INDEX(People[Middle Name],$A3430),CHAR(34),
", PersonLastName:  ",CHAR(34),INDEX(People[Last Name],$A3430),CHAR(34),"}"))</f>
        <v>#REF!</v>
      </c>
      <c r="E3430" t="e">
        <f>IF(INDEX(Organizations[Organization Type '[CV']],$A3430)="","",
CONCATENATE("  - &amp;OrganizationID",TEXT($A3430,"0000"),
" {","OrganizationTypeCV:  ",CHAR(34),INDEX(Organizations[Organization Type '[CV']],$A3430),CHAR(34),
", OrganizationCode:  ",CHAR(34),INDEX(Organizations[Organization Code],$A3430),CHAR(34),
", OrganizationName:  ",CHAR(34),INDEX(Organizations[Organization Name],$A3430),CHAR(34),
", OrganizationDescription:  ",CHAR(34),INDEX(Organizations[Organization Description],$A3430),CHAR(34),
", OrganizationLink:  ",CHAR(34),INDEX(Organizations[Organization Link],$A3430),CHAR(34),"}"))</f>
        <v>#REF!</v>
      </c>
      <c r="F3430" t="e">
        <f>IF(INDEX(People[First Name],$A3430)="","",
CONCATENATE("  - &amp;AffiliationID",TEXT($A3430,"0000"),
" {PersonID: *PersonID",TEXT($A3430,"0000"),
", OrganizationID: *OrganizationID",TEXT(MATCH(INDEX(People[Organization Name],$A3430),Organizations[Organization Name],0),"0000"),
", IsPrimaryOrganizationContact: , AffiliationStartDate: , AffiliationEndDate: , PrimaryPhone: ",
", PrimaryEmail: ",CHAR(34),INDEX(People[Primary Email],$A3430),CHAR(34),
", PrimaryAddress: ",CHAR(34),INDEX(People[Primary Address],$A3430),CHAR(34),
", PersonLink: }"))</f>
        <v>#REF!</v>
      </c>
      <c r="H3430" t="e">
        <f>IF(COUNTA(CitationInformation)=0,"",IF(INDEX(AuthorList[Author Name],$A3430)="","",
CONCATENATE("  - &amp;AuthorListID",TEXT($A3430,"0000"),
"  {CitationID: *CitationID0001",
", PersonID: *PersonID",TEXT(MATCH(INDEX(AuthorList[Author Name],$A3430),People[Full Name],0),"0000"),
", AuthorOrder: ",INDEX(AuthorList[Author Number],$A3430),"}")))</f>
        <v>#REF!</v>
      </c>
      <c r="K3430" t="e">
        <f>IF(INDEX(SamplingFeatures[Feature Code],$A3430)="","",
CONCATENATE("  - &amp;SamplingFeatureID",TEXT($A3430,"0000"),
" {","SamplingFeatureUUID:  ",CHAR(34),INDEX(SamplingFeatures[Sampling Feature UUID],$A3430),CHAR(34),
", SamplingFeatureTypeCV:  ",CHAR(34),INDEX(SamplingFeatures[Sampling Feature Type],$A3430),CHAR(34),
", SamplingFeatureCode:  ",CHAR(34),INDEX(SamplingFeatures[Feature Code],$A3430),CHAR(34),
", SamplingFeatureName:  ",CHAR(34),INDEX(SamplingFeatures[Feature Name],$A3430),CHAR(34),
", SamplingFeatureDescription:  ",CHAR(34),INDEX(SamplingFeatures[Feature Description],$A3430),CHAR(34),
", SamplingFeatureGeotypeCV:  ",CHAR(34),INDEX(SamplingFeatures[Feature Geo Type],$A3430),CHAR(34),
", FeatureGeometry:  ",CHAR(34),INDEX(SamplingFeatures[Feature Geometry],$A3430),CHAR(34),
", Elevation_m:  ",CHAR(34),INDEX(SamplingFeatures[Elevation_m],$A3430),CHAR(34),
", ElevationDatumCV:  ",CHAR(34),ElevationDatum,CHAR(34),"}"))</f>
        <v>#REF!</v>
      </c>
      <c r="L3430" t="e">
        <f>IF(INDEX(SamplingFeatures[Sampling Feature Type],$A3430)&lt;&gt;"Site","",
CONCATENATE("  - &amp;SiteID",TEXT(SUMPRODUCT(--($L$3:$L3429&lt;&gt;"")),"0000"),
" {","SamplingFeatureID:  *SamplingFeatureID",TEXT($A3430,"0000"),
", SiteTypeCV:  ",CHAR(34),INDEX(Sites[Site Type],$A3430),CHAR(34),
", Latitude:  ",INDEX(Sites[Latitude],$A3430),
", Longitude:  ",INDEX(Sites[Longitude],$A3430),
", SRSName:  ",CHAR(34),LatLonDatum,CHAR(34),"}"))</f>
        <v>#REF!</v>
      </c>
      <c r="M3430" t="e">
        <f>IF(INDEX(SamplingFeatures[Sampling Feature Type],$A3430)&lt;&gt;"Specimen","",
CONCATENATE("  - &amp;SpecimenID",TEXT(SUMPRODUCT(--($M$3:$M3429&lt;&gt;"")),"0000"),
" {","SamplingFeatureID:  *SamplingFeatureID",TEXT($A3430,"0000"),
", SpecimenTypeCV:  ",CHAR(34),INDEX(Specimens[Specimen Type],$A3430),CHAR(34),
", SpecimenMediumCV:  ",INDEX(Specimens[Specimen Medium],$A3430),
", IsFieldSpecimen:  ",CHAR(34),INDEX(Specimens[Is Field Specimen?],$A3430),CHAR(34),"}"))</f>
        <v>#REF!</v>
      </c>
      <c r="N3430" t="e">
        <f>IF(COUNTA(SpatialOffsets[])=0,"", IF(INDEX(SpatialOffsets[Spatial Offset Type],$A3430)="","",
CONCATENATE("  - &amp;SpatialOffsetID",TEXT($A3430,"0000"),
" {","SpatialOffsetTypeCV:  ",CHAR(34),INDEX(SpatialOffsets[Spatial Offset Type],$A3430),CHAR(34),
", Offset1Value:  ",INDEX(SpatialOffsets[Offset 1 Value],$A3430),
", Offset1UnitID:  ",CHAR(34),INDEX(SpatialOffsets[Offset 1 Unit],$A3430),CHAR(34),
", Offset2Value:  ",INDEX(SpatialOffsets[Offset 2 Value],$A3430),
", Offset2UnitID:  ",CHAR(34),INDEX(SpatialOffsets[Offset 2 Unit],$A3430),CHAR(34),
", Offset3Value:  ",INDEX(SpatialOffsets[Offset 3 Value],$A3430),
", Offset3UnitID:  ",CHAR(34),INDEX(SpatialOffsets[Offset 3 Unit],$A3430),CHAR(34),,"}")))</f>
        <v>#REF!</v>
      </c>
      <c r="O3430" t="e">
        <f>IF(COUNTA(RelatedFeatures[])=0,"", IF(INDEX(RelatedFeatures[First Sampling Feature Code],$A3430)="","",
CONCATENATE("  - &amp;RelationID",TEXT($A3430,"0000"),
" {","SamplingFeatureID:  *SamplingFeatureID",TEXT(MATCH(INDEX(RelatedFeatures[First Sampling Feature Code],$A3430),SamplingFeatures[Feature Code],0),"0000"),
", RelationshipTypeCV:  ",CHAR(34),INDEX(RelatedFeatures[Relationship Type],$A3430),CHAR(34),
", RelatedFeatureID: *SamplingFeatureID",TEXT(MATCH(INDEX(RelatedFeatures[Second Sampling Feature Code],$A3430),SamplingFeatures[Feature Code],0),"0000"),
", SpatialOffsetID:  ",IF(INDEX(RelatedFeatures[Offset Number],$A3430)="","",CONCATENATE("*SpatialOffsetID",TEXT(INDEX(RelatedFeatures[Offset Number],$A3430),"0000"))),"}")))</f>
        <v>#REF!</v>
      </c>
      <c r="P3430" t="e">
        <f>IF(INDEX(Methods[Method Type],$A3430)="","",
CONCATENATE("  - &amp;MethodID",TEXT($A3430,"0000"),
" {","MethodTypeCV:  ",CHAR(34),INDEX(Methods[Method Type],$A3430),CHAR(34),
", MethodCode:  ",CHAR(34),INDEX(Methods[Method Code],$A3430),CHAR(34),
", MethodName:  ",CHAR(34),INDEX(Methods[Method Name],$A3430),CHAR(34),
", MethodDescription:  ",CHAR(34),INDEX(Methods[Method Description],$A3430),CHAR(34),
", MethodLink:  ",CHAR(34),INDEX(Methods[Method Link],$A3430),CHAR(34),
", OrganizationID: *OrganizationID",TEXT(MATCH(INDEX(Methods[Organization Name],$A3430),Organizations[Organization Name],0),"0000"),"}"))</f>
        <v>#REF!</v>
      </c>
      <c r="Q3430" t="e">
        <f>IF(INDEX(Variables[Variable Type],$A3430)="","",
CONCATENATE("  - &amp;VariableID",TEXT($A3430,"0000"),
" {","VariableTypeCV:  ",CHAR(34),INDEX(Variables[Variable Type],$A3430),CHAR(34),
", VariableCode:  ",CHAR(34),INDEX(Variables[Variable Code],$A3430),CHAR(34),
", VariableNameCV:  ",CHAR(34),INDEX(Variables[Variable Name],$A3430),CHAR(34),
", VariableDefinition:  ",CHAR(34),INDEX(Variables[Variable Definition],$A3430),CHAR(34),
", SpecciationCV:  ",CHAR(34),INDEX(Variables[Speciation],$A3430),CHAR(34),
", NoDataValue:  ",CHAR(34),INDEX(Variables[No Data Value],$A3430),CHAR(34),"}"))</f>
        <v>#REF!</v>
      </c>
    </row>
    <row r="3431" spans="1:17" x14ac:dyDescent="0.25">
      <c r="A3431">
        <v>3428</v>
      </c>
      <c r="D3431" t="e">
        <f>IF(INDEX(People[First Name],$A3431)="","",
CONCATENATE("  - &amp;PersonID",TEXT($A3431,"0000"),
" {","PersonFirstName:  ",CHAR(34),INDEX(People[First Name],$A3431),CHAR(34),
", PersonMiddleName:  ",CHAR(34),INDEX(People[Middle Name],$A3431),CHAR(34),
", PersonLastName:  ",CHAR(34),INDEX(People[Last Name],$A3431),CHAR(34),"}"))</f>
        <v>#REF!</v>
      </c>
      <c r="E3431" t="e">
        <f>IF(INDEX(Organizations[Organization Type '[CV']],$A3431)="","",
CONCATENATE("  - &amp;OrganizationID",TEXT($A3431,"0000"),
" {","OrganizationTypeCV:  ",CHAR(34),INDEX(Organizations[Organization Type '[CV']],$A3431),CHAR(34),
", OrganizationCode:  ",CHAR(34),INDEX(Organizations[Organization Code],$A3431),CHAR(34),
", OrganizationName:  ",CHAR(34),INDEX(Organizations[Organization Name],$A3431),CHAR(34),
", OrganizationDescription:  ",CHAR(34),INDEX(Organizations[Organization Description],$A3431),CHAR(34),
", OrganizationLink:  ",CHAR(34),INDEX(Organizations[Organization Link],$A3431),CHAR(34),"}"))</f>
        <v>#REF!</v>
      </c>
      <c r="F3431" t="e">
        <f>IF(INDEX(People[First Name],$A3431)="","",
CONCATENATE("  - &amp;AffiliationID",TEXT($A3431,"0000"),
" {PersonID: *PersonID",TEXT($A3431,"0000"),
", OrganizationID: *OrganizationID",TEXT(MATCH(INDEX(People[Organization Name],$A3431),Organizations[Organization Name],0),"0000"),
", IsPrimaryOrganizationContact: , AffiliationStartDate: , AffiliationEndDate: , PrimaryPhone: ",
", PrimaryEmail: ",CHAR(34),INDEX(People[Primary Email],$A3431),CHAR(34),
", PrimaryAddress: ",CHAR(34),INDEX(People[Primary Address],$A3431),CHAR(34),
", PersonLink: }"))</f>
        <v>#REF!</v>
      </c>
      <c r="H3431" t="e">
        <f>IF(COUNTA(CitationInformation)=0,"",IF(INDEX(AuthorList[Author Name],$A3431)="","",
CONCATENATE("  - &amp;AuthorListID",TEXT($A3431,"0000"),
"  {CitationID: *CitationID0001",
", PersonID: *PersonID",TEXT(MATCH(INDEX(AuthorList[Author Name],$A3431),People[Full Name],0),"0000"),
", AuthorOrder: ",INDEX(AuthorList[Author Number],$A3431),"}")))</f>
        <v>#REF!</v>
      </c>
      <c r="K3431" t="e">
        <f>IF(INDEX(SamplingFeatures[Feature Code],$A3431)="","",
CONCATENATE("  - &amp;SamplingFeatureID",TEXT($A3431,"0000"),
" {","SamplingFeatureUUID:  ",CHAR(34),INDEX(SamplingFeatures[Sampling Feature UUID],$A3431),CHAR(34),
", SamplingFeatureTypeCV:  ",CHAR(34),INDEX(SamplingFeatures[Sampling Feature Type],$A3431),CHAR(34),
", SamplingFeatureCode:  ",CHAR(34),INDEX(SamplingFeatures[Feature Code],$A3431),CHAR(34),
", SamplingFeatureName:  ",CHAR(34),INDEX(SamplingFeatures[Feature Name],$A3431),CHAR(34),
", SamplingFeatureDescription:  ",CHAR(34),INDEX(SamplingFeatures[Feature Description],$A3431),CHAR(34),
", SamplingFeatureGeotypeCV:  ",CHAR(34),INDEX(SamplingFeatures[Feature Geo Type],$A3431),CHAR(34),
", FeatureGeometry:  ",CHAR(34),INDEX(SamplingFeatures[Feature Geometry],$A3431),CHAR(34),
", Elevation_m:  ",CHAR(34),INDEX(SamplingFeatures[Elevation_m],$A3431),CHAR(34),
", ElevationDatumCV:  ",CHAR(34),ElevationDatum,CHAR(34),"}"))</f>
        <v>#REF!</v>
      </c>
      <c r="L3431" t="e">
        <f>IF(INDEX(SamplingFeatures[Sampling Feature Type],$A3431)&lt;&gt;"Site","",
CONCATENATE("  - &amp;SiteID",TEXT(SUMPRODUCT(--($L$3:$L3430&lt;&gt;"")),"0000"),
" {","SamplingFeatureID:  *SamplingFeatureID",TEXT($A3431,"0000"),
", SiteTypeCV:  ",CHAR(34),INDEX(Sites[Site Type],$A3431),CHAR(34),
", Latitude:  ",INDEX(Sites[Latitude],$A3431),
", Longitude:  ",INDEX(Sites[Longitude],$A3431),
", SRSName:  ",CHAR(34),LatLonDatum,CHAR(34),"}"))</f>
        <v>#REF!</v>
      </c>
      <c r="M3431" t="e">
        <f>IF(INDEX(SamplingFeatures[Sampling Feature Type],$A3431)&lt;&gt;"Specimen","",
CONCATENATE("  - &amp;SpecimenID",TEXT(SUMPRODUCT(--($M$3:$M3430&lt;&gt;"")),"0000"),
" {","SamplingFeatureID:  *SamplingFeatureID",TEXT($A3431,"0000"),
", SpecimenTypeCV:  ",CHAR(34),INDEX(Specimens[Specimen Type],$A3431),CHAR(34),
", SpecimenMediumCV:  ",INDEX(Specimens[Specimen Medium],$A3431),
", IsFieldSpecimen:  ",CHAR(34),INDEX(Specimens[Is Field Specimen?],$A3431),CHAR(34),"}"))</f>
        <v>#REF!</v>
      </c>
      <c r="N3431" t="e">
        <f>IF(COUNTA(SpatialOffsets[])=0,"", IF(INDEX(SpatialOffsets[Spatial Offset Type],$A3431)="","",
CONCATENATE("  - &amp;SpatialOffsetID",TEXT($A3431,"0000"),
" {","SpatialOffsetTypeCV:  ",CHAR(34),INDEX(SpatialOffsets[Spatial Offset Type],$A3431),CHAR(34),
", Offset1Value:  ",INDEX(SpatialOffsets[Offset 1 Value],$A3431),
", Offset1UnitID:  ",CHAR(34),INDEX(SpatialOffsets[Offset 1 Unit],$A3431),CHAR(34),
", Offset2Value:  ",INDEX(SpatialOffsets[Offset 2 Value],$A3431),
", Offset2UnitID:  ",CHAR(34),INDEX(SpatialOffsets[Offset 2 Unit],$A3431),CHAR(34),
", Offset3Value:  ",INDEX(SpatialOffsets[Offset 3 Value],$A3431),
", Offset3UnitID:  ",CHAR(34),INDEX(SpatialOffsets[Offset 3 Unit],$A3431),CHAR(34),,"}")))</f>
        <v>#REF!</v>
      </c>
      <c r="O3431" t="e">
        <f>IF(COUNTA(RelatedFeatures[])=0,"", IF(INDEX(RelatedFeatures[First Sampling Feature Code],$A3431)="","",
CONCATENATE("  - &amp;RelationID",TEXT($A3431,"0000"),
" {","SamplingFeatureID:  *SamplingFeatureID",TEXT(MATCH(INDEX(RelatedFeatures[First Sampling Feature Code],$A3431),SamplingFeatures[Feature Code],0),"0000"),
", RelationshipTypeCV:  ",CHAR(34),INDEX(RelatedFeatures[Relationship Type],$A3431),CHAR(34),
", RelatedFeatureID: *SamplingFeatureID",TEXT(MATCH(INDEX(RelatedFeatures[Second Sampling Feature Code],$A3431),SamplingFeatures[Feature Code],0),"0000"),
", SpatialOffsetID:  ",IF(INDEX(RelatedFeatures[Offset Number],$A3431)="","",CONCATENATE("*SpatialOffsetID",TEXT(INDEX(RelatedFeatures[Offset Number],$A3431),"0000"))),"}")))</f>
        <v>#REF!</v>
      </c>
      <c r="P3431" t="e">
        <f>IF(INDEX(Methods[Method Type],$A3431)="","",
CONCATENATE("  - &amp;MethodID",TEXT($A3431,"0000"),
" {","MethodTypeCV:  ",CHAR(34),INDEX(Methods[Method Type],$A3431),CHAR(34),
", MethodCode:  ",CHAR(34),INDEX(Methods[Method Code],$A3431),CHAR(34),
", MethodName:  ",CHAR(34),INDEX(Methods[Method Name],$A3431),CHAR(34),
", MethodDescription:  ",CHAR(34),INDEX(Methods[Method Description],$A3431),CHAR(34),
", MethodLink:  ",CHAR(34),INDEX(Methods[Method Link],$A3431),CHAR(34),
", OrganizationID: *OrganizationID",TEXT(MATCH(INDEX(Methods[Organization Name],$A3431),Organizations[Organization Name],0),"0000"),"}"))</f>
        <v>#REF!</v>
      </c>
      <c r="Q3431" t="e">
        <f>IF(INDEX(Variables[Variable Type],$A3431)="","",
CONCATENATE("  - &amp;VariableID",TEXT($A3431,"0000"),
" {","VariableTypeCV:  ",CHAR(34),INDEX(Variables[Variable Type],$A3431),CHAR(34),
", VariableCode:  ",CHAR(34),INDEX(Variables[Variable Code],$A3431),CHAR(34),
", VariableNameCV:  ",CHAR(34),INDEX(Variables[Variable Name],$A3431),CHAR(34),
", VariableDefinition:  ",CHAR(34),INDEX(Variables[Variable Definition],$A3431),CHAR(34),
", SpecciationCV:  ",CHAR(34),INDEX(Variables[Speciation],$A3431),CHAR(34),
", NoDataValue:  ",CHAR(34),INDEX(Variables[No Data Value],$A3431),CHAR(34),"}"))</f>
        <v>#REF!</v>
      </c>
    </row>
    <row r="3432" spans="1:17" x14ac:dyDescent="0.25">
      <c r="A3432">
        <v>3429</v>
      </c>
      <c r="D3432" t="e">
        <f>IF(INDEX(People[First Name],$A3432)="","",
CONCATENATE("  - &amp;PersonID",TEXT($A3432,"0000"),
" {","PersonFirstName:  ",CHAR(34),INDEX(People[First Name],$A3432),CHAR(34),
", PersonMiddleName:  ",CHAR(34),INDEX(People[Middle Name],$A3432),CHAR(34),
", PersonLastName:  ",CHAR(34),INDEX(People[Last Name],$A3432),CHAR(34),"}"))</f>
        <v>#REF!</v>
      </c>
      <c r="E3432" t="e">
        <f>IF(INDEX(Organizations[Organization Type '[CV']],$A3432)="","",
CONCATENATE("  - &amp;OrganizationID",TEXT($A3432,"0000"),
" {","OrganizationTypeCV:  ",CHAR(34),INDEX(Organizations[Organization Type '[CV']],$A3432),CHAR(34),
", OrganizationCode:  ",CHAR(34),INDEX(Organizations[Organization Code],$A3432),CHAR(34),
", OrganizationName:  ",CHAR(34),INDEX(Organizations[Organization Name],$A3432),CHAR(34),
", OrganizationDescription:  ",CHAR(34),INDEX(Organizations[Organization Description],$A3432),CHAR(34),
", OrganizationLink:  ",CHAR(34),INDEX(Organizations[Organization Link],$A3432),CHAR(34),"}"))</f>
        <v>#REF!</v>
      </c>
      <c r="F3432" t="e">
        <f>IF(INDEX(People[First Name],$A3432)="","",
CONCATENATE("  - &amp;AffiliationID",TEXT($A3432,"0000"),
" {PersonID: *PersonID",TEXT($A3432,"0000"),
", OrganizationID: *OrganizationID",TEXT(MATCH(INDEX(People[Organization Name],$A3432),Organizations[Organization Name],0),"0000"),
", IsPrimaryOrganizationContact: , AffiliationStartDate: , AffiliationEndDate: , PrimaryPhone: ",
", PrimaryEmail: ",CHAR(34),INDEX(People[Primary Email],$A3432),CHAR(34),
", PrimaryAddress: ",CHAR(34),INDEX(People[Primary Address],$A3432),CHAR(34),
", PersonLink: }"))</f>
        <v>#REF!</v>
      </c>
      <c r="H3432" t="e">
        <f>IF(COUNTA(CitationInformation)=0,"",IF(INDEX(AuthorList[Author Name],$A3432)="","",
CONCATENATE("  - &amp;AuthorListID",TEXT($A3432,"0000"),
"  {CitationID: *CitationID0001",
", PersonID: *PersonID",TEXT(MATCH(INDEX(AuthorList[Author Name],$A3432),People[Full Name],0),"0000"),
", AuthorOrder: ",INDEX(AuthorList[Author Number],$A3432),"}")))</f>
        <v>#REF!</v>
      </c>
      <c r="K3432" t="e">
        <f>IF(INDEX(SamplingFeatures[Feature Code],$A3432)="","",
CONCATENATE("  - &amp;SamplingFeatureID",TEXT($A3432,"0000"),
" {","SamplingFeatureUUID:  ",CHAR(34),INDEX(SamplingFeatures[Sampling Feature UUID],$A3432),CHAR(34),
", SamplingFeatureTypeCV:  ",CHAR(34),INDEX(SamplingFeatures[Sampling Feature Type],$A3432),CHAR(34),
", SamplingFeatureCode:  ",CHAR(34),INDEX(SamplingFeatures[Feature Code],$A3432),CHAR(34),
", SamplingFeatureName:  ",CHAR(34),INDEX(SamplingFeatures[Feature Name],$A3432),CHAR(34),
", SamplingFeatureDescription:  ",CHAR(34),INDEX(SamplingFeatures[Feature Description],$A3432),CHAR(34),
", SamplingFeatureGeotypeCV:  ",CHAR(34),INDEX(SamplingFeatures[Feature Geo Type],$A3432),CHAR(34),
", FeatureGeometry:  ",CHAR(34),INDEX(SamplingFeatures[Feature Geometry],$A3432),CHAR(34),
", Elevation_m:  ",CHAR(34),INDEX(SamplingFeatures[Elevation_m],$A3432),CHAR(34),
", ElevationDatumCV:  ",CHAR(34),ElevationDatum,CHAR(34),"}"))</f>
        <v>#REF!</v>
      </c>
      <c r="L3432" t="e">
        <f>IF(INDEX(SamplingFeatures[Sampling Feature Type],$A3432)&lt;&gt;"Site","",
CONCATENATE("  - &amp;SiteID",TEXT(SUMPRODUCT(--($L$3:$L3431&lt;&gt;"")),"0000"),
" {","SamplingFeatureID:  *SamplingFeatureID",TEXT($A3432,"0000"),
", SiteTypeCV:  ",CHAR(34),INDEX(Sites[Site Type],$A3432),CHAR(34),
", Latitude:  ",INDEX(Sites[Latitude],$A3432),
", Longitude:  ",INDEX(Sites[Longitude],$A3432),
", SRSName:  ",CHAR(34),LatLonDatum,CHAR(34),"}"))</f>
        <v>#REF!</v>
      </c>
      <c r="M3432" t="e">
        <f>IF(INDEX(SamplingFeatures[Sampling Feature Type],$A3432)&lt;&gt;"Specimen","",
CONCATENATE("  - &amp;SpecimenID",TEXT(SUMPRODUCT(--($M$3:$M3431&lt;&gt;"")),"0000"),
" {","SamplingFeatureID:  *SamplingFeatureID",TEXT($A3432,"0000"),
", SpecimenTypeCV:  ",CHAR(34),INDEX(Specimens[Specimen Type],$A3432),CHAR(34),
", SpecimenMediumCV:  ",INDEX(Specimens[Specimen Medium],$A3432),
", IsFieldSpecimen:  ",CHAR(34),INDEX(Specimens[Is Field Specimen?],$A3432),CHAR(34),"}"))</f>
        <v>#REF!</v>
      </c>
      <c r="N3432" t="e">
        <f>IF(COUNTA(SpatialOffsets[])=0,"", IF(INDEX(SpatialOffsets[Spatial Offset Type],$A3432)="","",
CONCATENATE("  - &amp;SpatialOffsetID",TEXT($A3432,"0000"),
" {","SpatialOffsetTypeCV:  ",CHAR(34),INDEX(SpatialOffsets[Spatial Offset Type],$A3432),CHAR(34),
", Offset1Value:  ",INDEX(SpatialOffsets[Offset 1 Value],$A3432),
", Offset1UnitID:  ",CHAR(34),INDEX(SpatialOffsets[Offset 1 Unit],$A3432),CHAR(34),
", Offset2Value:  ",INDEX(SpatialOffsets[Offset 2 Value],$A3432),
", Offset2UnitID:  ",CHAR(34),INDEX(SpatialOffsets[Offset 2 Unit],$A3432),CHAR(34),
", Offset3Value:  ",INDEX(SpatialOffsets[Offset 3 Value],$A3432),
", Offset3UnitID:  ",CHAR(34),INDEX(SpatialOffsets[Offset 3 Unit],$A3432),CHAR(34),,"}")))</f>
        <v>#REF!</v>
      </c>
      <c r="O3432" t="e">
        <f>IF(COUNTA(RelatedFeatures[])=0,"", IF(INDEX(RelatedFeatures[First Sampling Feature Code],$A3432)="","",
CONCATENATE("  - &amp;RelationID",TEXT($A3432,"0000"),
" {","SamplingFeatureID:  *SamplingFeatureID",TEXT(MATCH(INDEX(RelatedFeatures[First Sampling Feature Code],$A3432),SamplingFeatures[Feature Code],0),"0000"),
", RelationshipTypeCV:  ",CHAR(34),INDEX(RelatedFeatures[Relationship Type],$A3432),CHAR(34),
", RelatedFeatureID: *SamplingFeatureID",TEXT(MATCH(INDEX(RelatedFeatures[Second Sampling Feature Code],$A3432),SamplingFeatures[Feature Code],0),"0000"),
", SpatialOffsetID:  ",IF(INDEX(RelatedFeatures[Offset Number],$A3432)="","",CONCATENATE("*SpatialOffsetID",TEXT(INDEX(RelatedFeatures[Offset Number],$A3432),"0000"))),"}")))</f>
        <v>#REF!</v>
      </c>
      <c r="P3432" t="e">
        <f>IF(INDEX(Methods[Method Type],$A3432)="","",
CONCATENATE("  - &amp;MethodID",TEXT($A3432,"0000"),
" {","MethodTypeCV:  ",CHAR(34),INDEX(Methods[Method Type],$A3432),CHAR(34),
", MethodCode:  ",CHAR(34),INDEX(Methods[Method Code],$A3432),CHAR(34),
", MethodName:  ",CHAR(34),INDEX(Methods[Method Name],$A3432),CHAR(34),
", MethodDescription:  ",CHAR(34),INDEX(Methods[Method Description],$A3432),CHAR(34),
", MethodLink:  ",CHAR(34),INDEX(Methods[Method Link],$A3432),CHAR(34),
", OrganizationID: *OrganizationID",TEXT(MATCH(INDEX(Methods[Organization Name],$A3432),Organizations[Organization Name],0),"0000"),"}"))</f>
        <v>#REF!</v>
      </c>
      <c r="Q3432" t="e">
        <f>IF(INDEX(Variables[Variable Type],$A3432)="","",
CONCATENATE("  - &amp;VariableID",TEXT($A3432,"0000"),
" {","VariableTypeCV:  ",CHAR(34),INDEX(Variables[Variable Type],$A3432),CHAR(34),
", VariableCode:  ",CHAR(34),INDEX(Variables[Variable Code],$A3432),CHAR(34),
", VariableNameCV:  ",CHAR(34),INDEX(Variables[Variable Name],$A3432),CHAR(34),
", VariableDefinition:  ",CHAR(34),INDEX(Variables[Variable Definition],$A3432),CHAR(34),
", SpecciationCV:  ",CHAR(34),INDEX(Variables[Speciation],$A3432),CHAR(34),
", NoDataValue:  ",CHAR(34),INDEX(Variables[No Data Value],$A3432),CHAR(34),"}"))</f>
        <v>#REF!</v>
      </c>
    </row>
    <row r="3433" spans="1:17" x14ac:dyDescent="0.25">
      <c r="A3433">
        <v>3430</v>
      </c>
      <c r="D3433" t="e">
        <f>IF(INDEX(People[First Name],$A3433)="","",
CONCATENATE("  - &amp;PersonID",TEXT($A3433,"0000"),
" {","PersonFirstName:  ",CHAR(34),INDEX(People[First Name],$A3433),CHAR(34),
", PersonMiddleName:  ",CHAR(34),INDEX(People[Middle Name],$A3433),CHAR(34),
", PersonLastName:  ",CHAR(34),INDEX(People[Last Name],$A3433),CHAR(34),"}"))</f>
        <v>#REF!</v>
      </c>
      <c r="E3433" t="e">
        <f>IF(INDEX(Organizations[Organization Type '[CV']],$A3433)="","",
CONCATENATE("  - &amp;OrganizationID",TEXT($A3433,"0000"),
" {","OrganizationTypeCV:  ",CHAR(34),INDEX(Organizations[Organization Type '[CV']],$A3433),CHAR(34),
", OrganizationCode:  ",CHAR(34),INDEX(Organizations[Organization Code],$A3433),CHAR(34),
", OrganizationName:  ",CHAR(34),INDEX(Organizations[Organization Name],$A3433),CHAR(34),
", OrganizationDescription:  ",CHAR(34),INDEX(Organizations[Organization Description],$A3433),CHAR(34),
", OrganizationLink:  ",CHAR(34),INDEX(Organizations[Organization Link],$A3433),CHAR(34),"}"))</f>
        <v>#REF!</v>
      </c>
      <c r="F3433" t="e">
        <f>IF(INDEX(People[First Name],$A3433)="","",
CONCATENATE("  - &amp;AffiliationID",TEXT($A3433,"0000"),
" {PersonID: *PersonID",TEXT($A3433,"0000"),
", OrganizationID: *OrganizationID",TEXT(MATCH(INDEX(People[Organization Name],$A3433),Organizations[Organization Name],0),"0000"),
", IsPrimaryOrganizationContact: , AffiliationStartDate: , AffiliationEndDate: , PrimaryPhone: ",
", PrimaryEmail: ",CHAR(34),INDEX(People[Primary Email],$A3433),CHAR(34),
", PrimaryAddress: ",CHAR(34),INDEX(People[Primary Address],$A3433),CHAR(34),
", PersonLink: }"))</f>
        <v>#REF!</v>
      </c>
      <c r="H3433" t="e">
        <f>IF(COUNTA(CitationInformation)=0,"",IF(INDEX(AuthorList[Author Name],$A3433)="","",
CONCATENATE("  - &amp;AuthorListID",TEXT($A3433,"0000"),
"  {CitationID: *CitationID0001",
", PersonID: *PersonID",TEXT(MATCH(INDEX(AuthorList[Author Name],$A3433),People[Full Name],0),"0000"),
", AuthorOrder: ",INDEX(AuthorList[Author Number],$A3433),"}")))</f>
        <v>#REF!</v>
      </c>
      <c r="K3433" t="e">
        <f>IF(INDEX(SamplingFeatures[Feature Code],$A3433)="","",
CONCATENATE("  - &amp;SamplingFeatureID",TEXT($A3433,"0000"),
" {","SamplingFeatureUUID:  ",CHAR(34),INDEX(SamplingFeatures[Sampling Feature UUID],$A3433),CHAR(34),
", SamplingFeatureTypeCV:  ",CHAR(34),INDEX(SamplingFeatures[Sampling Feature Type],$A3433),CHAR(34),
", SamplingFeatureCode:  ",CHAR(34),INDEX(SamplingFeatures[Feature Code],$A3433),CHAR(34),
", SamplingFeatureName:  ",CHAR(34),INDEX(SamplingFeatures[Feature Name],$A3433),CHAR(34),
", SamplingFeatureDescription:  ",CHAR(34),INDEX(SamplingFeatures[Feature Description],$A3433),CHAR(34),
", SamplingFeatureGeotypeCV:  ",CHAR(34),INDEX(SamplingFeatures[Feature Geo Type],$A3433),CHAR(34),
", FeatureGeometry:  ",CHAR(34),INDEX(SamplingFeatures[Feature Geometry],$A3433),CHAR(34),
", Elevation_m:  ",CHAR(34),INDEX(SamplingFeatures[Elevation_m],$A3433),CHAR(34),
", ElevationDatumCV:  ",CHAR(34),ElevationDatum,CHAR(34),"}"))</f>
        <v>#REF!</v>
      </c>
      <c r="L3433" t="e">
        <f>IF(INDEX(SamplingFeatures[Sampling Feature Type],$A3433)&lt;&gt;"Site","",
CONCATENATE("  - &amp;SiteID",TEXT(SUMPRODUCT(--($L$3:$L3432&lt;&gt;"")),"0000"),
" {","SamplingFeatureID:  *SamplingFeatureID",TEXT($A3433,"0000"),
", SiteTypeCV:  ",CHAR(34),INDEX(Sites[Site Type],$A3433),CHAR(34),
", Latitude:  ",INDEX(Sites[Latitude],$A3433),
", Longitude:  ",INDEX(Sites[Longitude],$A3433),
", SRSName:  ",CHAR(34),LatLonDatum,CHAR(34),"}"))</f>
        <v>#REF!</v>
      </c>
      <c r="M3433" t="e">
        <f>IF(INDEX(SamplingFeatures[Sampling Feature Type],$A3433)&lt;&gt;"Specimen","",
CONCATENATE("  - &amp;SpecimenID",TEXT(SUMPRODUCT(--($M$3:$M3432&lt;&gt;"")),"0000"),
" {","SamplingFeatureID:  *SamplingFeatureID",TEXT($A3433,"0000"),
", SpecimenTypeCV:  ",CHAR(34),INDEX(Specimens[Specimen Type],$A3433),CHAR(34),
", SpecimenMediumCV:  ",INDEX(Specimens[Specimen Medium],$A3433),
", IsFieldSpecimen:  ",CHAR(34),INDEX(Specimens[Is Field Specimen?],$A3433),CHAR(34),"}"))</f>
        <v>#REF!</v>
      </c>
      <c r="N3433" t="e">
        <f>IF(COUNTA(SpatialOffsets[])=0,"", IF(INDEX(SpatialOffsets[Spatial Offset Type],$A3433)="","",
CONCATENATE("  - &amp;SpatialOffsetID",TEXT($A3433,"0000"),
" {","SpatialOffsetTypeCV:  ",CHAR(34),INDEX(SpatialOffsets[Spatial Offset Type],$A3433),CHAR(34),
", Offset1Value:  ",INDEX(SpatialOffsets[Offset 1 Value],$A3433),
", Offset1UnitID:  ",CHAR(34),INDEX(SpatialOffsets[Offset 1 Unit],$A3433),CHAR(34),
", Offset2Value:  ",INDEX(SpatialOffsets[Offset 2 Value],$A3433),
", Offset2UnitID:  ",CHAR(34),INDEX(SpatialOffsets[Offset 2 Unit],$A3433),CHAR(34),
", Offset3Value:  ",INDEX(SpatialOffsets[Offset 3 Value],$A3433),
", Offset3UnitID:  ",CHAR(34),INDEX(SpatialOffsets[Offset 3 Unit],$A3433),CHAR(34),,"}")))</f>
        <v>#REF!</v>
      </c>
      <c r="O3433" t="e">
        <f>IF(COUNTA(RelatedFeatures[])=0,"", IF(INDEX(RelatedFeatures[First Sampling Feature Code],$A3433)="","",
CONCATENATE("  - &amp;RelationID",TEXT($A3433,"0000"),
" {","SamplingFeatureID:  *SamplingFeatureID",TEXT(MATCH(INDEX(RelatedFeatures[First Sampling Feature Code],$A3433),SamplingFeatures[Feature Code],0),"0000"),
", RelationshipTypeCV:  ",CHAR(34),INDEX(RelatedFeatures[Relationship Type],$A3433),CHAR(34),
", RelatedFeatureID: *SamplingFeatureID",TEXT(MATCH(INDEX(RelatedFeatures[Second Sampling Feature Code],$A3433),SamplingFeatures[Feature Code],0),"0000"),
", SpatialOffsetID:  ",IF(INDEX(RelatedFeatures[Offset Number],$A3433)="","",CONCATENATE("*SpatialOffsetID",TEXT(INDEX(RelatedFeatures[Offset Number],$A3433),"0000"))),"}")))</f>
        <v>#REF!</v>
      </c>
      <c r="P3433" t="e">
        <f>IF(INDEX(Methods[Method Type],$A3433)="","",
CONCATENATE("  - &amp;MethodID",TEXT($A3433,"0000"),
" {","MethodTypeCV:  ",CHAR(34),INDEX(Methods[Method Type],$A3433),CHAR(34),
", MethodCode:  ",CHAR(34),INDEX(Methods[Method Code],$A3433),CHAR(34),
", MethodName:  ",CHAR(34),INDEX(Methods[Method Name],$A3433),CHAR(34),
", MethodDescription:  ",CHAR(34),INDEX(Methods[Method Description],$A3433),CHAR(34),
", MethodLink:  ",CHAR(34),INDEX(Methods[Method Link],$A3433),CHAR(34),
", OrganizationID: *OrganizationID",TEXT(MATCH(INDEX(Methods[Organization Name],$A3433),Organizations[Organization Name],0),"0000"),"}"))</f>
        <v>#REF!</v>
      </c>
      <c r="Q3433" t="e">
        <f>IF(INDEX(Variables[Variable Type],$A3433)="","",
CONCATENATE("  - &amp;VariableID",TEXT($A3433,"0000"),
" {","VariableTypeCV:  ",CHAR(34),INDEX(Variables[Variable Type],$A3433),CHAR(34),
", VariableCode:  ",CHAR(34),INDEX(Variables[Variable Code],$A3433),CHAR(34),
", VariableNameCV:  ",CHAR(34),INDEX(Variables[Variable Name],$A3433),CHAR(34),
", VariableDefinition:  ",CHAR(34),INDEX(Variables[Variable Definition],$A3433),CHAR(34),
", SpecciationCV:  ",CHAR(34),INDEX(Variables[Speciation],$A3433),CHAR(34),
", NoDataValue:  ",CHAR(34),INDEX(Variables[No Data Value],$A3433),CHAR(34),"}"))</f>
        <v>#REF!</v>
      </c>
    </row>
    <row r="3434" spans="1:17" x14ac:dyDescent="0.25">
      <c r="A3434">
        <v>3431</v>
      </c>
      <c r="D3434" t="e">
        <f>IF(INDEX(People[First Name],$A3434)="","",
CONCATENATE("  - &amp;PersonID",TEXT($A3434,"0000"),
" {","PersonFirstName:  ",CHAR(34),INDEX(People[First Name],$A3434),CHAR(34),
", PersonMiddleName:  ",CHAR(34),INDEX(People[Middle Name],$A3434),CHAR(34),
", PersonLastName:  ",CHAR(34),INDEX(People[Last Name],$A3434),CHAR(34),"}"))</f>
        <v>#REF!</v>
      </c>
      <c r="E3434" t="e">
        <f>IF(INDEX(Organizations[Organization Type '[CV']],$A3434)="","",
CONCATENATE("  - &amp;OrganizationID",TEXT($A3434,"0000"),
" {","OrganizationTypeCV:  ",CHAR(34),INDEX(Organizations[Organization Type '[CV']],$A3434),CHAR(34),
", OrganizationCode:  ",CHAR(34),INDEX(Organizations[Organization Code],$A3434),CHAR(34),
", OrganizationName:  ",CHAR(34),INDEX(Organizations[Organization Name],$A3434),CHAR(34),
", OrganizationDescription:  ",CHAR(34),INDEX(Organizations[Organization Description],$A3434),CHAR(34),
", OrganizationLink:  ",CHAR(34),INDEX(Organizations[Organization Link],$A3434),CHAR(34),"}"))</f>
        <v>#REF!</v>
      </c>
      <c r="F3434" t="e">
        <f>IF(INDEX(People[First Name],$A3434)="","",
CONCATENATE("  - &amp;AffiliationID",TEXT($A3434,"0000"),
" {PersonID: *PersonID",TEXT($A3434,"0000"),
", OrganizationID: *OrganizationID",TEXT(MATCH(INDEX(People[Organization Name],$A3434),Organizations[Organization Name],0),"0000"),
", IsPrimaryOrganizationContact: , AffiliationStartDate: , AffiliationEndDate: , PrimaryPhone: ",
", PrimaryEmail: ",CHAR(34),INDEX(People[Primary Email],$A3434),CHAR(34),
", PrimaryAddress: ",CHAR(34),INDEX(People[Primary Address],$A3434),CHAR(34),
", PersonLink: }"))</f>
        <v>#REF!</v>
      </c>
      <c r="H3434" t="e">
        <f>IF(COUNTA(CitationInformation)=0,"",IF(INDEX(AuthorList[Author Name],$A3434)="","",
CONCATENATE("  - &amp;AuthorListID",TEXT($A3434,"0000"),
"  {CitationID: *CitationID0001",
", PersonID: *PersonID",TEXT(MATCH(INDEX(AuthorList[Author Name],$A3434),People[Full Name],0),"0000"),
", AuthorOrder: ",INDEX(AuthorList[Author Number],$A3434),"}")))</f>
        <v>#REF!</v>
      </c>
      <c r="K3434" t="e">
        <f>IF(INDEX(SamplingFeatures[Feature Code],$A3434)="","",
CONCATENATE("  - &amp;SamplingFeatureID",TEXT($A3434,"0000"),
" {","SamplingFeatureUUID:  ",CHAR(34),INDEX(SamplingFeatures[Sampling Feature UUID],$A3434),CHAR(34),
", SamplingFeatureTypeCV:  ",CHAR(34),INDEX(SamplingFeatures[Sampling Feature Type],$A3434),CHAR(34),
", SamplingFeatureCode:  ",CHAR(34),INDEX(SamplingFeatures[Feature Code],$A3434),CHAR(34),
", SamplingFeatureName:  ",CHAR(34),INDEX(SamplingFeatures[Feature Name],$A3434),CHAR(34),
", SamplingFeatureDescription:  ",CHAR(34),INDEX(SamplingFeatures[Feature Description],$A3434),CHAR(34),
", SamplingFeatureGeotypeCV:  ",CHAR(34),INDEX(SamplingFeatures[Feature Geo Type],$A3434),CHAR(34),
", FeatureGeometry:  ",CHAR(34),INDEX(SamplingFeatures[Feature Geometry],$A3434),CHAR(34),
", Elevation_m:  ",CHAR(34),INDEX(SamplingFeatures[Elevation_m],$A3434),CHAR(34),
", ElevationDatumCV:  ",CHAR(34),ElevationDatum,CHAR(34),"}"))</f>
        <v>#REF!</v>
      </c>
      <c r="L3434" t="e">
        <f>IF(INDEX(SamplingFeatures[Sampling Feature Type],$A3434)&lt;&gt;"Site","",
CONCATENATE("  - &amp;SiteID",TEXT(SUMPRODUCT(--($L$3:$L3433&lt;&gt;"")),"0000"),
" {","SamplingFeatureID:  *SamplingFeatureID",TEXT($A3434,"0000"),
", SiteTypeCV:  ",CHAR(34),INDEX(Sites[Site Type],$A3434),CHAR(34),
", Latitude:  ",INDEX(Sites[Latitude],$A3434),
", Longitude:  ",INDEX(Sites[Longitude],$A3434),
", SRSName:  ",CHAR(34),LatLonDatum,CHAR(34),"}"))</f>
        <v>#REF!</v>
      </c>
      <c r="M3434" t="e">
        <f>IF(INDEX(SamplingFeatures[Sampling Feature Type],$A3434)&lt;&gt;"Specimen","",
CONCATENATE("  - &amp;SpecimenID",TEXT(SUMPRODUCT(--($M$3:$M3433&lt;&gt;"")),"0000"),
" {","SamplingFeatureID:  *SamplingFeatureID",TEXT($A3434,"0000"),
", SpecimenTypeCV:  ",CHAR(34),INDEX(Specimens[Specimen Type],$A3434),CHAR(34),
", SpecimenMediumCV:  ",INDEX(Specimens[Specimen Medium],$A3434),
", IsFieldSpecimen:  ",CHAR(34),INDEX(Specimens[Is Field Specimen?],$A3434),CHAR(34),"}"))</f>
        <v>#REF!</v>
      </c>
      <c r="N3434" t="e">
        <f>IF(COUNTA(SpatialOffsets[])=0,"", IF(INDEX(SpatialOffsets[Spatial Offset Type],$A3434)="","",
CONCATENATE("  - &amp;SpatialOffsetID",TEXT($A3434,"0000"),
" {","SpatialOffsetTypeCV:  ",CHAR(34),INDEX(SpatialOffsets[Spatial Offset Type],$A3434),CHAR(34),
", Offset1Value:  ",INDEX(SpatialOffsets[Offset 1 Value],$A3434),
", Offset1UnitID:  ",CHAR(34),INDEX(SpatialOffsets[Offset 1 Unit],$A3434),CHAR(34),
", Offset2Value:  ",INDEX(SpatialOffsets[Offset 2 Value],$A3434),
", Offset2UnitID:  ",CHAR(34),INDEX(SpatialOffsets[Offset 2 Unit],$A3434),CHAR(34),
", Offset3Value:  ",INDEX(SpatialOffsets[Offset 3 Value],$A3434),
", Offset3UnitID:  ",CHAR(34),INDEX(SpatialOffsets[Offset 3 Unit],$A3434),CHAR(34),,"}")))</f>
        <v>#REF!</v>
      </c>
      <c r="O3434" t="e">
        <f>IF(COUNTA(RelatedFeatures[])=0,"", IF(INDEX(RelatedFeatures[First Sampling Feature Code],$A3434)="","",
CONCATENATE("  - &amp;RelationID",TEXT($A3434,"0000"),
" {","SamplingFeatureID:  *SamplingFeatureID",TEXT(MATCH(INDEX(RelatedFeatures[First Sampling Feature Code],$A3434),SamplingFeatures[Feature Code],0),"0000"),
", RelationshipTypeCV:  ",CHAR(34),INDEX(RelatedFeatures[Relationship Type],$A3434),CHAR(34),
", RelatedFeatureID: *SamplingFeatureID",TEXT(MATCH(INDEX(RelatedFeatures[Second Sampling Feature Code],$A3434),SamplingFeatures[Feature Code],0),"0000"),
", SpatialOffsetID:  ",IF(INDEX(RelatedFeatures[Offset Number],$A3434)="","",CONCATENATE("*SpatialOffsetID",TEXT(INDEX(RelatedFeatures[Offset Number],$A3434),"0000"))),"}")))</f>
        <v>#REF!</v>
      </c>
      <c r="P3434" t="e">
        <f>IF(INDEX(Methods[Method Type],$A3434)="","",
CONCATENATE("  - &amp;MethodID",TEXT($A3434,"0000"),
" {","MethodTypeCV:  ",CHAR(34),INDEX(Methods[Method Type],$A3434),CHAR(34),
", MethodCode:  ",CHAR(34),INDEX(Methods[Method Code],$A3434),CHAR(34),
", MethodName:  ",CHAR(34),INDEX(Methods[Method Name],$A3434),CHAR(34),
", MethodDescription:  ",CHAR(34),INDEX(Methods[Method Description],$A3434),CHAR(34),
", MethodLink:  ",CHAR(34),INDEX(Methods[Method Link],$A3434),CHAR(34),
", OrganizationID: *OrganizationID",TEXT(MATCH(INDEX(Methods[Organization Name],$A3434),Organizations[Organization Name],0),"0000"),"}"))</f>
        <v>#REF!</v>
      </c>
      <c r="Q3434" t="e">
        <f>IF(INDEX(Variables[Variable Type],$A3434)="","",
CONCATENATE("  - &amp;VariableID",TEXT($A3434,"0000"),
" {","VariableTypeCV:  ",CHAR(34),INDEX(Variables[Variable Type],$A3434),CHAR(34),
", VariableCode:  ",CHAR(34),INDEX(Variables[Variable Code],$A3434),CHAR(34),
", VariableNameCV:  ",CHAR(34),INDEX(Variables[Variable Name],$A3434),CHAR(34),
", VariableDefinition:  ",CHAR(34),INDEX(Variables[Variable Definition],$A3434),CHAR(34),
", SpecciationCV:  ",CHAR(34),INDEX(Variables[Speciation],$A3434),CHAR(34),
", NoDataValue:  ",CHAR(34),INDEX(Variables[No Data Value],$A3434),CHAR(34),"}"))</f>
        <v>#REF!</v>
      </c>
    </row>
    <row r="3435" spans="1:17" x14ac:dyDescent="0.25">
      <c r="A3435">
        <v>3432</v>
      </c>
      <c r="D3435" t="e">
        <f>IF(INDEX(People[First Name],$A3435)="","",
CONCATENATE("  - &amp;PersonID",TEXT($A3435,"0000"),
" {","PersonFirstName:  ",CHAR(34),INDEX(People[First Name],$A3435),CHAR(34),
", PersonMiddleName:  ",CHAR(34),INDEX(People[Middle Name],$A3435),CHAR(34),
", PersonLastName:  ",CHAR(34),INDEX(People[Last Name],$A3435),CHAR(34),"}"))</f>
        <v>#REF!</v>
      </c>
      <c r="E3435" t="e">
        <f>IF(INDEX(Organizations[Organization Type '[CV']],$A3435)="","",
CONCATENATE("  - &amp;OrganizationID",TEXT($A3435,"0000"),
" {","OrganizationTypeCV:  ",CHAR(34),INDEX(Organizations[Organization Type '[CV']],$A3435),CHAR(34),
", OrganizationCode:  ",CHAR(34),INDEX(Organizations[Organization Code],$A3435),CHAR(34),
", OrganizationName:  ",CHAR(34),INDEX(Organizations[Organization Name],$A3435),CHAR(34),
", OrganizationDescription:  ",CHAR(34),INDEX(Organizations[Organization Description],$A3435),CHAR(34),
", OrganizationLink:  ",CHAR(34),INDEX(Organizations[Organization Link],$A3435),CHAR(34),"}"))</f>
        <v>#REF!</v>
      </c>
      <c r="F3435" t="e">
        <f>IF(INDEX(People[First Name],$A3435)="","",
CONCATENATE("  - &amp;AffiliationID",TEXT($A3435,"0000"),
" {PersonID: *PersonID",TEXT($A3435,"0000"),
", OrganizationID: *OrganizationID",TEXT(MATCH(INDEX(People[Organization Name],$A3435),Organizations[Organization Name],0),"0000"),
", IsPrimaryOrganizationContact: , AffiliationStartDate: , AffiliationEndDate: , PrimaryPhone: ",
", PrimaryEmail: ",CHAR(34),INDEX(People[Primary Email],$A3435),CHAR(34),
", PrimaryAddress: ",CHAR(34),INDEX(People[Primary Address],$A3435),CHAR(34),
", PersonLink: }"))</f>
        <v>#REF!</v>
      </c>
      <c r="H3435" t="e">
        <f>IF(COUNTA(CitationInformation)=0,"",IF(INDEX(AuthorList[Author Name],$A3435)="","",
CONCATENATE("  - &amp;AuthorListID",TEXT($A3435,"0000"),
"  {CitationID: *CitationID0001",
", PersonID: *PersonID",TEXT(MATCH(INDEX(AuthorList[Author Name],$A3435),People[Full Name],0),"0000"),
", AuthorOrder: ",INDEX(AuthorList[Author Number],$A3435),"}")))</f>
        <v>#REF!</v>
      </c>
      <c r="K3435" t="e">
        <f>IF(INDEX(SamplingFeatures[Feature Code],$A3435)="","",
CONCATENATE("  - &amp;SamplingFeatureID",TEXT($A3435,"0000"),
" {","SamplingFeatureUUID:  ",CHAR(34),INDEX(SamplingFeatures[Sampling Feature UUID],$A3435),CHAR(34),
", SamplingFeatureTypeCV:  ",CHAR(34),INDEX(SamplingFeatures[Sampling Feature Type],$A3435),CHAR(34),
", SamplingFeatureCode:  ",CHAR(34),INDEX(SamplingFeatures[Feature Code],$A3435),CHAR(34),
", SamplingFeatureName:  ",CHAR(34),INDEX(SamplingFeatures[Feature Name],$A3435),CHAR(34),
", SamplingFeatureDescription:  ",CHAR(34),INDEX(SamplingFeatures[Feature Description],$A3435),CHAR(34),
", SamplingFeatureGeotypeCV:  ",CHAR(34),INDEX(SamplingFeatures[Feature Geo Type],$A3435),CHAR(34),
", FeatureGeometry:  ",CHAR(34),INDEX(SamplingFeatures[Feature Geometry],$A3435),CHAR(34),
", Elevation_m:  ",CHAR(34),INDEX(SamplingFeatures[Elevation_m],$A3435),CHAR(34),
", ElevationDatumCV:  ",CHAR(34),ElevationDatum,CHAR(34),"}"))</f>
        <v>#REF!</v>
      </c>
      <c r="L3435" t="e">
        <f>IF(INDEX(SamplingFeatures[Sampling Feature Type],$A3435)&lt;&gt;"Site","",
CONCATENATE("  - &amp;SiteID",TEXT(SUMPRODUCT(--($L$3:$L3434&lt;&gt;"")),"0000"),
" {","SamplingFeatureID:  *SamplingFeatureID",TEXT($A3435,"0000"),
", SiteTypeCV:  ",CHAR(34),INDEX(Sites[Site Type],$A3435),CHAR(34),
", Latitude:  ",INDEX(Sites[Latitude],$A3435),
", Longitude:  ",INDEX(Sites[Longitude],$A3435),
", SRSName:  ",CHAR(34),LatLonDatum,CHAR(34),"}"))</f>
        <v>#REF!</v>
      </c>
      <c r="M3435" t="e">
        <f>IF(INDEX(SamplingFeatures[Sampling Feature Type],$A3435)&lt;&gt;"Specimen","",
CONCATENATE("  - &amp;SpecimenID",TEXT(SUMPRODUCT(--($M$3:$M3434&lt;&gt;"")),"0000"),
" {","SamplingFeatureID:  *SamplingFeatureID",TEXT($A3435,"0000"),
", SpecimenTypeCV:  ",CHAR(34),INDEX(Specimens[Specimen Type],$A3435),CHAR(34),
", SpecimenMediumCV:  ",INDEX(Specimens[Specimen Medium],$A3435),
", IsFieldSpecimen:  ",CHAR(34),INDEX(Specimens[Is Field Specimen?],$A3435),CHAR(34),"}"))</f>
        <v>#REF!</v>
      </c>
      <c r="N3435" t="e">
        <f>IF(COUNTA(SpatialOffsets[])=0,"", IF(INDEX(SpatialOffsets[Spatial Offset Type],$A3435)="","",
CONCATENATE("  - &amp;SpatialOffsetID",TEXT($A3435,"0000"),
" {","SpatialOffsetTypeCV:  ",CHAR(34),INDEX(SpatialOffsets[Spatial Offset Type],$A3435),CHAR(34),
", Offset1Value:  ",INDEX(SpatialOffsets[Offset 1 Value],$A3435),
", Offset1UnitID:  ",CHAR(34),INDEX(SpatialOffsets[Offset 1 Unit],$A3435),CHAR(34),
", Offset2Value:  ",INDEX(SpatialOffsets[Offset 2 Value],$A3435),
", Offset2UnitID:  ",CHAR(34),INDEX(SpatialOffsets[Offset 2 Unit],$A3435),CHAR(34),
", Offset3Value:  ",INDEX(SpatialOffsets[Offset 3 Value],$A3435),
", Offset3UnitID:  ",CHAR(34),INDEX(SpatialOffsets[Offset 3 Unit],$A3435),CHAR(34),,"}")))</f>
        <v>#REF!</v>
      </c>
      <c r="O3435" t="e">
        <f>IF(COUNTA(RelatedFeatures[])=0,"", IF(INDEX(RelatedFeatures[First Sampling Feature Code],$A3435)="","",
CONCATENATE("  - &amp;RelationID",TEXT($A3435,"0000"),
" {","SamplingFeatureID:  *SamplingFeatureID",TEXT(MATCH(INDEX(RelatedFeatures[First Sampling Feature Code],$A3435),SamplingFeatures[Feature Code],0),"0000"),
", RelationshipTypeCV:  ",CHAR(34),INDEX(RelatedFeatures[Relationship Type],$A3435),CHAR(34),
", RelatedFeatureID: *SamplingFeatureID",TEXT(MATCH(INDEX(RelatedFeatures[Second Sampling Feature Code],$A3435),SamplingFeatures[Feature Code],0),"0000"),
", SpatialOffsetID:  ",IF(INDEX(RelatedFeatures[Offset Number],$A3435)="","",CONCATENATE("*SpatialOffsetID",TEXT(INDEX(RelatedFeatures[Offset Number],$A3435),"0000"))),"}")))</f>
        <v>#REF!</v>
      </c>
      <c r="P3435" t="e">
        <f>IF(INDEX(Methods[Method Type],$A3435)="","",
CONCATENATE("  - &amp;MethodID",TEXT($A3435,"0000"),
" {","MethodTypeCV:  ",CHAR(34),INDEX(Methods[Method Type],$A3435),CHAR(34),
", MethodCode:  ",CHAR(34),INDEX(Methods[Method Code],$A3435),CHAR(34),
", MethodName:  ",CHAR(34),INDEX(Methods[Method Name],$A3435),CHAR(34),
", MethodDescription:  ",CHAR(34),INDEX(Methods[Method Description],$A3435),CHAR(34),
", MethodLink:  ",CHAR(34),INDEX(Methods[Method Link],$A3435),CHAR(34),
", OrganizationID: *OrganizationID",TEXT(MATCH(INDEX(Methods[Organization Name],$A3435),Organizations[Organization Name],0),"0000"),"}"))</f>
        <v>#REF!</v>
      </c>
      <c r="Q3435" t="e">
        <f>IF(INDEX(Variables[Variable Type],$A3435)="","",
CONCATENATE("  - &amp;VariableID",TEXT($A3435,"0000"),
" {","VariableTypeCV:  ",CHAR(34),INDEX(Variables[Variable Type],$A3435),CHAR(34),
", VariableCode:  ",CHAR(34),INDEX(Variables[Variable Code],$A3435),CHAR(34),
", VariableNameCV:  ",CHAR(34),INDEX(Variables[Variable Name],$A3435),CHAR(34),
", VariableDefinition:  ",CHAR(34),INDEX(Variables[Variable Definition],$A3435),CHAR(34),
", SpecciationCV:  ",CHAR(34),INDEX(Variables[Speciation],$A3435),CHAR(34),
", NoDataValue:  ",CHAR(34),INDEX(Variables[No Data Value],$A3435),CHAR(34),"}"))</f>
        <v>#REF!</v>
      </c>
    </row>
    <row r="3436" spans="1:17" x14ac:dyDescent="0.25">
      <c r="A3436">
        <v>3433</v>
      </c>
      <c r="D3436" t="e">
        <f>IF(INDEX(People[First Name],$A3436)="","",
CONCATENATE("  - &amp;PersonID",TEXT($A3436,"0000"),
" {","PersonFirstName:  ",CHAR(34),INDEX(People[First Name],$A3436),CHAR(34),
", PersonMiddleName:  ",CHAR(34),INDEX(People[Middle Name],$A3436),CHAR(34),
", PersonLastName:  ",CHAR(34),INDEX(People[Last Name],$A3436),CHAR(34),"}"))</f>
        <v>#REF!</v>
      </c>
      <c r="E3436" t="e">
        <f>IF(INDEX(Organizations[Organization Type '[CV']],$A3436)="","",
CONCATENATE("  - &amp;OrganizationID",TEXT($A3436,"0000"),
" {","OrganizationTypeCV:  ",CHAR(34),INDEX(Organizations[Organization Type '[CV']],$A3436),CHAR(34),
", OrganizationCode:  ",CHAR(34),INDEX(Organizations[Organization Code],$A3436),CHAR(34),
", OrganizationName:  ",CHAR(34),INDEX(Organizations[Organization Name],$A3436),CHAR(34),
", OrganizationDescription:  ",CHAR(34),INDEX(Organizations[Organization Description],$A3436),CHAR(34),
", OrganizationLink:  ",CHAR(34),INDEX(Organizations[Organization Link],$A3436),CHAR(34),"}"))</f>
        <v>#REF!</v>
      </c>
      <c r="F3436" t="e">
        <f>IF(INDEX(People[First Name],$A3436)="","",
CONCATENATE("  - &amp;AffiliationID",TEXT($A3436,"0000"),
" {PersonID: *PersonID",TEXT($A3436,"0000"),
", OrganizationID: *OrganizationID",TEXT(MATCH(INDEX(People[Organization Name],$A3436),Organizations[Organization Name],0),"0000"),
", IsPrimaryOrganizationContact: , AffiliationStartDate: , AffiliationEndDate: , PrimaryPhone: ",
", PrimaryEmail: ",CHAR(34),INDEX(People[Primary Email],$A3436),CHAR(34),
", PrimaryAddress: ",CHAR(34),INDEX(People[Primary Address],$A3436),CHAR(34),
", PersonLink: }"))</f>
        <v>#REF!</v>
      </c>
      <c r="H3436" t="e">
        <f>IF(COUNTA(CitationInformation)=0,"",IF(INDEX(AuthorList[Author Name],$A3436)="","",
CONCATENATE("  - &amp;AuthorListID",TEXT($A3436,"0000"),
"  {CitationID: *CitationID0001",
", PersonID: *PersonID",TEXT(MATCH(INDEX(AuthorList[Author Name],$A3436),People[Full Name],0),"0000"),
", AuthorOrder: ",INDEX(AuthorList[Author Number],$A3436),"}")))</f>
        <v>#REF!</v>
      </c>
      <c r="K3436" t="e">
        <f>IF(INDEX(SamplingFeatures[Feature Code],$A3436)="","",
CONCATENATE("  - &amp;SamplingFeatureID",TEXT($A3436,"0000"),
" {","SamplingFeatureUUID:  ",CHAR(34),INDEX(SamplingFeatures[Sampling Feature UUID],$A3436),CHAR(34),
", SamplingFeatureTypeCV:  ",CHAR(34),INDEX(SamplingFeatures[Sampling Feature Type],$A3436),CHAR(34),
", SamplingFeatureCode:  ",CHAR(34),INDEX(SamplingFeatures[Feature Code],$A3436),CHAR(34),
", SamplingFeatureName:  ",CHAR(34),INDEX(SamplingFeatures[Feature Name],$A3436),CHAR(34),
", SamplingFeatureDescription:  ",CHAR(34),INDEX(SamplingFeatures[Feature Description],$A3436),CHAR(34),
", SamplingFeatureGeotypeCV:  ",CHAR(34),INDEX(SamplingFeatures[Feature Geo Type],$A3436),CHAR(34),
", FeatureGeometry:  ",CHAR(34),INDEX(SamplingFeatures[Feature Geometry],$A3436),CHAR(34),
", Elevation_m:  ",CHAR(34),INDEX(SamplingFeatures[Elevation_m],$A3436),CHAR(34),
", ElevationDatumCV:  ",CHAR(34),ElevationDatum,CHAR(34),"}"))</f>
        <v>#REF!</v>
      </c>
      <c r="L3436" t="e">
        <f>IF(INDEX(SamplingFeatures[Sampling Feature Type],$A3436)&lt;&gt;"Site","",
CONCATENATE("  - &amp;SiteID",TEXT(SUMPRODUCT(--($L$3:$L3435&lt;&gt;"")),"0000"),
" {","SamplingFeatureID:  *SamplingFeatureID",TEXT($A3436,"0000"),
", SiteTypeCV:  ",CHAR(34),INDEX(Sites[Site Type],$A3436),CHAR(34),
", Latitude:  ",INDEX(Sites[Latitude],$A3436),
", Longitude:  ",INDEX(Sites[Longitude],$A3436),
", SRSName:  ",CHAR(34),LatLonDatum,CHAR(34),"}"))</f>
        <v>#REF!</v>
      </c>
      <c r="M3436" t="e">
        <f>IF(INDEX(SamplingFeatures[Sampling Feature Type],$A3436)&lt;&gt;"Specimen","",
CONCATENATE("  - &amp;SpecimenID",TEXT(SUMPRODUCT(--($M$3:$M3435&lt;&gt;"")),"0000"),
" {","SamplingFeatureID:  *SamplingFeatureID",TEXT($A3436,"0000"),
", SpecimenTypeCV:  ",CHAR(34),INDEX(Specimens[Specimen Type],$A3436),CHAR(34),
", SpecimenMediumCV:  ",INDEX(Specimens[Specimen Medium],$A3436),
", IsFieldSpecimen:  ",CHAR(34),INDEX(Specimens[Is Field Specimen?],$A3436),CHAR(34),"}"))</f>
        <v>#REF!</v>
      </c>
      <c r="N3436" t="e">
        <f>IF(COUNTA(SpatialOffsets[])=0,"", IF(INDEX(SpatialOffsets[Spatial Offset Type],$A3436)="","",
CONCATENATE("  - &amp;SpatialOffsetID",TEXT($A3436,"0000"),
" {","SpatialOffsetTypeCV:  ",CHAR(34),INDEX(SpatialOffsets[Spatial Offset Type],$A3436),CHAR(34),
", Offset1Value:  ",INDEX(SpatialOffsets[Offset 1 Value],$A3436),
", Offset1UnitID:  ",CHAR(34),INDEX(SpatialOffsets[Offset 1 Unit],$A3436),CHAR(34),
", Offset2Value:  ",INDEX(SpatialOffsets[Offset 2 Value],$A3436),
", Offset2UnitID:  ",CHAR(34),INDEX(SpatialOffsets[Offset 2 Unit],$A3436),CHAR(34),
", Offset3Value:  ",INDEX(SpatialOffsets[Offset 3 Value],$A3436),
", Offset3UnitID:  ",CHAR(34),INDEX(SpatialOffsets[Offset 3 Unit],$A3436),CHAR(34),,"}")))</f>
        <v>#REF!</v>
      </c>
      <c r="O3436" t="e">
        <f>IF(COUNTA(RelatedFeatures[])=0,"", IF(INDEX(RelatedFeatures[First Sampling Feature Code],$A3436)="","",
CONCATENATE("  - &amp;RelationID",TEXT($A3436,"0000"),
" {","SamplingFeatureID:  *SamplingFeatureID",TEXT(MATCH(INDEX(RelatedFeatures[First Sampling Feature Code],$A3436),SamplingFeatures[Feature Code],0),"0000"),
", RelationshipTypeCV:  ",CHAR(34),INDEX(RelatedFeatures[Relationship Type],$A3436),CHAR(34),
", RelatedFeatureID: *SamplingFeatureID",TEXT(MATCH(INDEX(RelatedFeatures[Second Sampling Feature Code],$A3436),SamplingFeatures[Feature Code],0),"0000"),
", SpatialOffsetID:  ",IF(INDEX(RelatedFeatures[Offset Number],$A3436)="","",CONCATENATE("*SpatialOffsetID",TEXT(INDEX(RelatedFeatures[Offset Number],$A3436),"0000"))),"}")))</f>
        <v>#REF!</v>
      </c>
      <c r="P3436" t="e">
        <f>IF(INDEX(Methods[Method Type],$A3436)="","",
CONCATENATE("  - &amp;MethodID",TEXT($A3436,"0000"),
" {","MethodTypeCV:  ",CHAR(34),INDEX(Methods[Method Type],$A3436),CHAR(34),
", MethodCode:  ",CHAR(34),INDEX(Methods[Method Code],$A3436),CHAR(34),
", MethodName:  ",CHAR(34),INDEX(Methods[Method Name],$A3436),CHAR(34),
", MethodDescription:  ",CHAR(34),INDEX(Methods[Method Description],$A3436),CHAR(34),
", MethodLink:  ",CHAR(34),INDEX(Methods[Method Link],$A3436),CHAR(34),
", OrganizationID: *OrganizationID",TEXT(MATCH(INDEX(Methods[Organization Name],$A3436),Organizations[Organization Name],0),"0000"),"}"))</f>
        <v>#REF!</v>
      </c>
      <c r="Q3436" t="e">
        <f>IF(INDEX(Variables[Variable Type],$A3436)="","",
CONCATENATE("  - &amp;VariableID",TEXT($A3436,"0000"),
" {","VariableTypeCV:  ",CHAR(34),INDEX(Variables[Variable Type],$A3436),CHAR(34),
", VariableCode:  ",CHAR(34),INDEX(Variables[Variable Code],$A3436),CHAR(34),
", VariableNameCV:  ",CHAR(34),INDEX(Variables[Variable Name],$A3436),CHAR(34),
", VariableDefinition:  ",CHAR(34),INDEX(Variables[Variable Definition],$A3436),CHAR(34),
", SpecciationCV:  ",CHAR(34),INDEX(Variables[Speciation],$A3436),CHAR(34),
", NoDataValue:  ",CHAR(34),INDEX(Variables[No Data Value],$A3436),CHAR(34),"}"))</f>
        <v>#REF!</v>
      </c>
    </row>
    <row r="3437" spans="1:17" x14ac:dyDescent="0.25">
      <c r="A3437">
        <v>3434</v>
      </c>
      <c r="D3437" t="e">
        <f>IF(INDEX(People[First Name],$A3437)="","",
CONCATENATE("  - &amp;PersonID",TEXT($A3437,"0000"),
" {","PersonFirstName:  ",CHAR(34),INDEX(People[First Name],$A3437),CHAR(34),
", PersonMiddleName:  ",CHAR(34),INDEX(People[Middle Name],$A3437),CHAR(34),
", PersonLastName:  ",CHAR(34),INDEX(People[Last Name],$A3437),CHAR(34),"}"))</f>
        <v>#REF!</v>
      </c>
      <c r="E3437" t="e">
        <f>IF(INDEX(Organizations[Organization Type '[CV']],$A3437)="","",
CONCATENATE("  - &amp;OrganizationID",TEXT($A3437,"0000"),
" {","OrganizationTypeCV:  ",CHAR(34),INDEX(Organizations[Organization Type '[CV']],$A3437),CHAR(34),
", OrganizationCode:  ",CHAR(34),INDEX(Organizations[Organization Code],$A3437),CHAR(34),
", OrganizationName:  ",CHAR(34),INDEX(Organizations[Organization Name],$A3437),CHAR(34),
", OrganizationDescription:  ",CHAR(34),INDEX(Organizations[Organization Description],$A3437),CHAR(34),
", OrganizationLink:  ",CHAR(34),INDEX(Organizations[Organization Link],$A3437),CHAR(34),"}"))</f>
        <v>#REF!</v>
      </c>
      <c r="F3437" t="e">
        <f>IF(INDEX(People[First Name],$A3437)="","",
CONCATENATE("  - &amp;AffiliationID",TEXT($A3437,"0000"),
" {PersonID: *PersonID",TEXT($A3437,"0000"),
", OrganizationID: *OrganizationID",TEXT(MATCH(INDEX(People[Organization Name],$A3437),Organizations[Organization Name],0),"0000"),
", IsPrimaryOrganizationContact: , AffiliationStartDate: , AffiliationEndDate: , PrimaryPhone: ",
", PrimaryEmail: ",CHAR(34),INDEX(People[Primary Email],$A3437),CHAR(34),
", PrimaryAddress: ",CHAR(34),INDEX(People[Primary Address],$A3437),CHAR(34),
", PersonLink: }"))</f>
        <v>#REF!</v>
      </c>
      <c r="H3437" t="e">
        <f>IF(COUNTA(CitationInformation)=0,"",IF(INDEX(AuthorList[Author Name],$A3437)="","",
CONCATENATE("  - &amp;AuthorListID",TEXT($A3437,"0000"),
"  {CitationID: *CitationID0001",
", PersonID: *PersonID",TEXT(MATCH(INDEX(AuthorList[Author Name],$A3437),People[Full Name],0),"0000"),
", AuthorOrder: ",INDEX(AuthorList[Author Number],$A3437),"}")))</f>
        <v>#REF!</v>
      </c>
      <c r="K3437" t="e">
        <f>IF(INDEX(SamplingFeatures[Feature Code],$A3437)="","",
CONCATENATE("  - &amp;SamplingFeatureID",TEXT($A3437,"0000"),
" {","SamplingFeatureUUID:  ",CHAR(34),INDEX(SamplingFeatures[Sampling Feature UUID],$A3437),CHAR(34),
", SamplingFeatureTypeCV:  ",CHAR(34),INDEX(SamplingFeatures[Sampling Feature Type],$A3437),CHAR(34),
", SamplingFeatureCode:  ",CHAR(34),INDEX(SamplingFeatures[Feature Code],$A3437),CHAR(34),
", SamplingFeatureName:  ",CHAR(34),INDEX(SamplingFeatures[Feature Name],$A3437),CHAR(34),
", SamplingFeatureDescription:  ",CHAR(34),INDEX(SamplingFeatures[Feature Description],$A3437),CHAR(34),
", SamplingFeatureGeotypeCV:  ",CHAR(34),INDEX(SamplingFeatures[Feature Geo Type],$A3437),CHAR(34),
", FeatureGeometry:  ",CHAR(34),INDEX(SamplingFeatures[Feature Geometry],$A3437),CHAR(34),
", Elevation_m:  ",CHAR(34),INDEX(SamplingFeatures[Elevation_m],$A3437),CHAR(34),
", ElevationDatumCV:  ",CHAR(34),ElevationDatum,CHAR(34),"}"))</f>
        <v>#REF!</v>
      </c>
      <c r="L3437" t="e">
        <f>IF(INDEX(SamplingFeatures[Sampling Feature Type],$A3437)&lt;&gt;"Site","",
CONCATENATE("  - &amp;SiteID",TEXT(SUMPRODUCT(--($L$3:$L3436&lt;&gt;"")),"0000"),
" {","SamplingFeatureID:  *SamplingFeatureID",TEXT($A3437,"0000"),
", SiteTypeCV:  ",CHAR(34),INDEX(Sites[Site Type],$A3437),CHAR(34),
", Latitude:  ",INDEX(Sites[Latitude],$A3437),
", Longitude:  ",INDEX(Sites[Longitude],$A3437),
", SRSName:  ",CHAR(34),LatLonDatum,CHAR(34),"}"))</f>
        <v>#REF!</v>
      </c>
      <c r="M3437" t="e">
        <f>IF(INDEX(SamplingFeatures[Sampling Feature Type],$A3437)&lt;&gt;"Specimen","",
CONCATENATE("  - &amp;SpecimenID",TEXT(SUMPRODUCT(--($M$3:$M3436&lt;&gt;"")),"0000"),
" {","SamplingFeatureID:  *SamplingFeatureID",TEXT($A3437,"0000"),
", SpecimenTypeCV:  ",CHAR(34),INDEX(Specimens[Specimen Type],$A3437),CHAR(34),
", SpecimenMediumCV:  ",INDEX(Specimens[Specimen Medium],$A3437),
", IsFieldSpecimen:  ",CHAR(34),INDEX(Specimens[Is Field Specimen?],$A3437),CHAR(34),"}"))</f>
        <v>#REF!</v>
      </c>
      <c r="N3437" t="e">
        <f>IF(COUNTA(SpatialOffsets[])=0,"", IF(INDEX(SpatialOffsets[Spatial Offset Type],$A3437)="","",
CONCATENATE("  - &amp;SpatialOffsetID",TEXT($A3437,"0000"),
" {","SpatialOffsetTypeCV:  ",CHAR(34),INDEX(SpatialOffsets[Spatial Offset Type],$A3437),CHAR(34),
", Offset1Value:  ",INDEX(SpatialOffsets[Offset 1 Value],$A3437),
", Offset1UnitID:  ",CHAR(34),INDEX(SpatialOffsets[Offset 1 Unit],$A3437),CHAR(34),
", Offset2Value:  ",INDEX(SpatialOffsets[Offset 2 Value],$A3437),
", Offset2UnitID:  ",CHAR(34),INDEX(SpatialOffsets[Offset 2 Unit],$A3437),CHAR(34),
", Offset3Value:  ",INDEX(SpatialOffsets[Offset 3 Value],$A3437),
", Offset3UnitID:  ",CHAR(34),INDEX(SpatialOffsets[Offset 3 Unit],$A3437),CHAR(34),,"}")))</f>
        <v>#REF!</v>
      </c>
      <c r="O3437" t="e">
        <f>IF(COUNTA(RelatedFeatures[])=0,"", IF(INDEX(RelatedFeatures[First Sampling Feature Code],$A3437)="","",
CONCATENATE("  - &amp;RelationID",TEXT($A3437,"0000"),
" {","SamplingFeatureID:  *SamplingFeatureID",TEXT(MATCH(INDEX(RelatedFeatures[First Sampling Feature Code],$A3437),SamplingFeatures[Feature Code],0),"0000"),
", RelationshipTypeCV:  ",CHAR(34),INDEX(RelatedFeatures[Relationship Type],$A3437),CHAR(34),
", RelatedFeatureID: *SamplingFeatureID",TEXT(MATCH(INDEX(RelatedFeatures[Second Sampling Feature Code],$A3437),SamplingFeatures[Feature Code],0),"0000"),
", SpatialOffsetID:  ",IF(INDEX(RelatedFeatures[Offset Number],$A3437)="","",CONCATENATE("*SpatialOffsetID",TEXT(INDEX(RelatedFeatures[Offset Number],$A3437),"0000"))),"}")))</f>
        <v>#REF!</v>
      </c>
      <c r="P3437" t="e">
        <f>IF(INDEX(Methods[Method Type],$A3437)="","",
CONCATENATE("  - &amp;MethodID",TEXT($A3437,"0000"),
" {","MethodTypeCV:  ",CHAR(34),INDEX(Methods[Method Type],$A3437),CHAR(34),
", MethodCode:  ",CHAR(34),INDEX(Methods[Method Code],$A3437),CHAR(34),
", MethodName:  ",CHAR(34),INDEX(Methods[Method Name],$A3437),CHAR(34),
", MethodDescription:  ",CHAR(34),INDEX(Methods[Method Description],$A3437),CHAR(34),
", MethodLink:  ",CHAR(34),INDEX(Methods[Method Link],$A3437),CHAR(34),
", OrganizationID: *OrganizationID",TEXT(MATCH(INDEX(Methods[Organization Name],$A3437),Organizations[Organization Name],0),"0000"),"}"))</f>
        <v>#REF!</v>
      </c>
      <c r="Q3437" t="e">
        <f>IF(INDEX(Variables[Variable Type],$A3437)="","",
CONCATENATE("  - &amp;VariableID",TEXT($A3437,"0000"),
" {","VariableTypeCV:  ",CHAR(34),INDEX(Variables[Variable Type],$A3437),CHAR(34),
", VariableCode:  ",CHAR(34),INDEX(Variables[Variable Code],$A3437),CHAR(34),
", VariableNameCV:  ",CHAR(34),INDEX(Variables[Variable Name],$A3437),CHAR(34),
", VariableDefinition:  ",CHAR(34),INDEX(Variables[Variable Definition],$A3437),CHAR(34),
", SpecciationCV:  ",CHAR(34),INDEX(Variables[Speciation],$A3437),CHAR(34),
", NoDataValue:  ",CHAR(34),INDEX(Variables[No Data Value],$A3437),CHAR(34),"}"))</f>
        <v>#REF!</v>
      </c>
    </row>
    <row r="3438" spans="1:17" x14ac:dyDescent="0.25">
      <c r="A3438">
        <v>3435</v>
      </c>
      <c r="D3438" t="e">
        <f>IF(INDEX(People[First Name],$A3438)="","",
CONCATENATE("  - &amp;PersonID",TEXT($A3438,"0000"),
" {","PersonFirstName:  ",CHAR(34),INDEX(People[First Name],$A3438),CHAR(34),
", PersonMiddleName:  ",CHAR(34),INDEX(People[Middle Name],$A3438),CHAR(34),
", PersonLastName:  ",CHAR(34),INDEX(People[Last Name],$A3438),CHAR(34),"}"))</f>
        <v>#REF!</v>
      </c>
      <c r="E3438" t="e">
        <f>IF(INDEX(Organizations[Organization Type '[CV']],$A3438)="","",
CONCATENATE("  - &amp;OrganizationID",TEXT($A3438,"0000"),
" {","OrganizationTypeCV:  ",CHAR(34),INDEX(Organizations[Organization Type '[CV']],$A3438),CHAR(34),
", OrganizationCode:  ",CHAR(34),INDEX(Organizations[Organization Code],$A3438),CHAR(34),
", OrganizationName:  ",CHAR(34),INDEX(Organizations[Organization Name],$A3438),CHAR(34),
", OrganizationDescription:  ",CHAR(34),INDEX(Organizations[Organization Description],$A3438),CHAR(34),
", OrganizationLink:  ",CHAR(34),INDEX(Organizations[Organization Link],$A3438),CHAR(34),"}"))</f>
        <v>#REF!</v>
      </c>
      <c r="F3438" t="e">
        <f>IF(INDEX(People[First Name],$A3438)="","",
CONCATENATE("  - &amp;AffiliationID",TEXT($A3438,"0000"),
" {PersonID: *PersonID",TEXT($A3438,"0000"),
", OrganizationID: *OrganizationID",TEXT(MATCH(INDEX(People[Organization Name],$A3438),Organizations[Organization Name],0),"0000"),
", IsPrimaryOrganizationContact: , AffiliationStartDate: , AffiliationEndDate: , PrimaryPhone: ",
", PrimaryEmail: ",CHAR(34),INDEX(People[Primary Email],$A3438),CHAR(34),
", PrimaryAddress: ",CHAR(34),INDEX(People[Primary Address],$A3438),CHAR(34),
", PersonLink: }"))</f>
        <v>#REF!</v>
      </c>
      <c r="H3438" t="e">
        <f>IF(COUNTA(CitationInformation)=0,"",IF(INDEX(AuthorList[Author Name],$A3438)="","",
CONCATENATE("  - &amp;AuthorListID",TEXT($A3438,"0000"),
"  {CitationID: *CitationID0001",
", PersonID: *PersonID",TEXT(MATCH(INDEX(AuthorList[Author Name],$A3438),People[Full Name],0),"0000"),
", AuthorOrder: ",INDEX(AuthorList[Author Number],$A3438),"}")))</f>
        <v>#REF!</v>
      </c>
      <c r="K3438" t="e">
        <f>IF(INDEX(SamplingFeatures[Feature Code],$A3438)="","",
CONCATENATE("  - &amp;SamplingFeatureID",TEXT($A3438,"0000"),
" {","SamplingFeatureUUID:  ",CHAR(34),INDEX(SamplingFeatures[Sampling Feature UUID],$A3438),CHAR(34),
", SamplingFeatureTypeCV:  ",CHAR(34),INDEX(SamplingFeatures[Sampling Feature Type],$A3438),CHAR(34),
", SamplingFeatureCode:  ",CHAR(34),INDEX(SamplingFeatures[Feature Code],$A3438),CHAR(34),
", SamplingFeatureName:  ",CHAR(34),INDEX(SamplingFeatures[Feature Name],$A3438),CHAR(34),
", SamplingFeatureDescription:  ",CHAR(34),INDEX(SamplingFeatures[Feature Description],$A3438),CHAR(34),
", SamplingFeatureGeotypeCV:  ",CHAR(34),INDEX(SamplingFeatures[Feature Geo Type],$A3438),CHAR(34),
", FeatureGeometry:  ",CHAR(34),INDEX(SamplingFeatures[Feature Geometry],$A3438),CHAR(34),
", Elevation_m:  ",CHAR(34),INDEX(SamplingFeatures[Elevation_m],$A3438),CHAR(34),
", ElevationDatumCV:  ",CHAR(34),ElevationDatum,CHAR(34),"}"))</f>
        <v>#REF!</v>
      </c>
      <c r="L3438" t="e">
        <f>IF(INDEX(SamplingFeatures[Sampling Feature Type],$A3438)&lt;&gt;"Site","",
CONCATENATE("  - &amp;SiteID",TEXT(SUMPRODUCT(--($L$3:$L3437&lt;&gt;"")),"0000"),
" {","SamplingFeatureID:  *SamplingFeatureID",TEXT($A3438,"0000"),
", SiteTypeCV:  ",CHAR(34),INDEX(Sites[Site Type],$A3438),CHAR(34),
", Latitude:  ",INDEX(Sites[Latitude],$A3438),
", Longitude:  ",INDEX(Sites[Longitude],$A3438),
", SRSName:  ",CHAR(34),LatLonDatum,CHAR(34),"}"))</f>
        <v>#REF!</v>
      </c>
      <c r="M3438" t="e">
        <f>IF(INDEX(SamplingFeatures[Sampling Feature Type],$A3438)&lt;&gt;"Specimen","",
CONCATENATE("  - &amp;SpecimenID",TEXT(SUMPRODUCT(--($M$3:$M3437&lt;&gt;"")),"0000"),
" {","SamplingFeatureID:  *SamplingFeatureID",TEXT($A3438,"0000"),
", SpecimenTypeCV:  ",CHAR(34),INDEX(Specimens[Specimen Type],$A3438),CHAR(34),
", SpecimenMediumCV:  ",INDEX(Specimens[Specimen Medium],$A3438),
", IsFieldSpecimen:  ",CHAR(34),INDEX(Specimens[Is Field Specimen?],$A3438),CHAR(34),"}"))</f>
        <v>#REF!</v>
      </c>
      <c r="N3438" t="e">
        <f>IF(COUNTA(SpatialOffsets[])=0,"", IF(INDEX(SpatialOffsets[Spatial Offset Type],$A3438)="","",
CONCATENATE("  - &amp;SpatialOffsetID",TEXT($A3438,"0000"),
" {","SpatialOffsetTypeCV:  ",CHAR(34),INDEX(SpatialOffsets[Spatial Offset Type],$A3438),CHAR(34),
", Offset1Value:  ",INDEX(SpatialOffsets[Offset 1 Value],$A3438),
", Offset1UnitID:  ",CHAR(34),INDEX(SpatialOffsets[Offset 1 Unit],$A3438),CHAR(34),
", Offset2Value:  ",INDEX(SpatialOffsets[Offset 2 Value],$A3438),
", Offset2UnitID:  ",CHAR(34),INDEX(SpatialOffsets[Offset 2 Unit],$A3438),CHAR(34),
", Offset3Value:  ",INDEX(SpatialOffsets[Offset 3 Value],$A3438),
", Offset3UnitID:  ",CHAR(34),INDEX(SpatialOffsets[Offset 3 Unit],$A3438),CHAR(34),,"}")))</f>
        <v>#REF!</v>
      </c>
      <c r="O3438" t="e">
        <f>IF(COUNTA(RelatedFeatures[])=0,"", IF(INDEX(RelatedFeatures[First Sampling Feature Code],$A3438)="","",
CONCATENATE("  - &amp;RelationID",TEXT($A3438,"0000"),
" {","SamplingFeatureID:  *SamplingFeatureID",TEXT(MATCH(INDEX(RelatedFeatures[First Sampling Feature Code],$A3438),SamplingFeatures[Feature Code],0),"0000"),
", RelationshipTypeCV:  ",CHAR(34),INDEX(RelatedFeatures[Relationship Type],$A3438),CHAR(34),
", RelatedFeatureID: *SamplingFeatureID",TEXT(MATCH(INDEX(RelatedFeatures[Second Sampling Feature Code],$A3438),SamplingFeatures[Feature Code],0),"0000"),
", SpatialOffsetID:  ",IF(INDEX(RelatedFeatures[Offset Number],$A3438)="","",CONCATENATE("*SpatialOffsetID",TEXT(INDEX(RelatedFeatures[Offset Number],$A3438),"0000"))),"}")))</f>
        <v>#REF!</v>
      </c>
      <c r="P3438" t="e">
        <f>IF(INDEX(Methods[Method Type],$A3438)="","",
CONCATENATE("  - &amp;MethodID",TEXT($A3438,"0000"),
" {","MethodTypeCV:  ",CHAR(34),INDEX(Methods[Method Type],$A3438),CHAR(34),
", MethodCode:  ",CHAR(34),INDEX(Methods[Method Code],$A3438),CHAR(34),
", MethodName:  ",CHAR(34),INDEX(Methods[Method Name],$A3438),CHAR(34),
", MethodDescription:  ",CHAR(34),INDEX(Methods[Method Description],$A3438),CHAR(34),
", MethodLink:  ",CHAR(34),INDEX(Methods[Method Link],$A3438),CHAR(34),
", OrganizationID: *OrganizationID",TEXT(MATCH(INDEX(Methods[Organization Name],$A3438),Organizations[Organization Name],0),"0000"),"}"))</f>
        <v>#REF!</v>
      </c>
      <c r="Q3438" t="e">
        <f>IF(INDEX(Variables[Variable Type],$A3438)="","",
CONCATENATE("  - &amp;VariableID",TEXT($A3438,"0000"),
" {","VariableTypeCV:  ",CHAR(34),INDEX(Variables[Variable Type],$A3438),CHAR(34),
", VariableCode:  ",CHAR(34),INDEX(Variables[Variable Code],$A3438),CHAR(34),
", VariableNameCV:  ",CHAR(34),INDEX(Variables[Variable Name],$A3438),CHAR(34),
", VariableDefinition:  ",CHAR(34),INDEX(Variables[Variable Definition],$A3438),CHAR(34),
", SpecciationCV:  ",CHAR(34),INDEX(Variables[Speciation],$A3438),CHAR(34),
", NoDataValue:  ",CHAR(34),INDEX(Variables[No Data Value],$A3438),CHAR(34),"}"))</f>
        <v>#REF!</v>
      </c>
    </row>
    <row r="3439" spans="1:17" x14ac:dyDescent="0.25">
      <c r="A3439">
        <v>3436</v>
      </c>
      <c r="D3439" t="e">
        <f>IF(INDEX(People[First Name],$A3439)="","",
CONCATENATE("  - &amp;PersonID",TEXT($A3439,"0000"),
" {","PersonFirstName:  ",CHAR(34),INDEX(People[First Name],$A3439),CHAR(34),
", PersonMiddleName:  ",CHAR(34),INDEX(People[Middle Name],$A3439),CHAR(34),
", PersonLastName:  ",CHAR(34),INDEX(People[Last Name],$A3439),CHAR(34),"}"))</f>
        <v>#REF!</v>
      </c>
      <c r="E3439" t="e">
        <f>IF(INDEX(Organizations[Organization Type '[CV']],$A3439)="","",
CONCATENATE("  - &amp;OrganizationID",TEXT($A3439,"0000"),
" {","OrganizationTypeCV:  ",CHAR(34),INDEX(Organizations[Organization Type '[CV']],$A3439),CHAR(34),
", OrganizationCode:  ",CHAR(34),INDEX(Organizations[Organization Code],$A3439),CHAR(34),
", OrganizationName:  ",CHAR(34),INDEX(Organizations[Organization Name],$A3439),CHAR(34),
", OrganizationDescription:  ",CHAR(34),INDEX(Organizations[Organization Description],$A3439),CHAR(34),
", OrganizationLink:  ",CHAR(34),INDEX(Organizations[Organization Link],$A3439),CHAR(34),"}"))</f>
        <v>#REF!</v>
      </c>
      <c r="F3439" t="e">
        <f>IF(INDEX(People[First Name],$A3439)="","",
CONCATENATE("  - &amp;AffiliationID",TEXT($A3439,"0000"),
" {PersonID: *PersonID",TEXT($A3439,"0000"),
", OrganizationID: *OrganizationID",TEXT(MATCH(INDEX(People[Organization Name],$A3439),Organizations[Organization Name],0),"0000"),
", IsPrimaryOrganizationContact: , AffiliationStartDate: , AffiliationEndDate: , PrimaryPhone: ",
", PrimaryEmail: ",CHAR(34),INDEX(People[Primary Email],$A3439),CHAR(34),
", PrimaryAddress: ",CHAR(34),INDEX(People[Primary Address],$A3439),CHAR(34),
", PersonLink: }"))</f>
        <v>#REF!</v>
      </c>
      <c r="H3439" t="e">
        <f>IF(COUNTA(CitationInformation)=0,"",IF(INDEX(AuthorList[Author Name],$A3439)="","",
CONCATENATE("  - &amp;AuthorListID",TEXT($A3439,"0000"),
"  {CitationID: *CitationID0001",
", PersonID: *PersonID",TEXT(MATCH(INDEX(AuthorList[Author Name],$A3439),People[Full Name],0),"0000"),
", AuthorOrder: ",INDEX(AuthorList[Author Number],$A3439),"}")))</f>
        <v>#REF!</v>
      </c>
      <c r="K3439" t="e">
        <f>IF(INDEX(SamplingFeatures[Feature Code],$A3439)="","",
CONCATENATE("  - &amp;SamplingFeatureID",TEXT($A3439,"0000"),
" {","SamplingFeatureUUID:  ",CHAR(34),INDEX(SamplingFeatures[Sampling Feature UUID],$A3439),CHAR(34),
", SamplingFeatureTypeCV:  ",CHAR(34),INDEX(SamplingFeatures[Sampling Feature Type],$A3439),CHAR(34),
", SamplingFeatureCode:  ",CHAR(34),INDEX(SamplingFeatures[Feature Code],$A3439),CHAR(34),
", SamplingFeatureName:  ",CHAR(34),INDEX(SamplingFeatures[Feature Name],$A3439),CHAR(34),
", SamplingFeatureDescription:  ",CHAR(34),INDEX(SamplingFeatures[Feature Description],$A3439),CHAR(34),
", SamplingFeatureGeotypeCV:  ",CHAR(34),INDEX(SamplingFeatures[Feature Geo Type],$A3439),CHAR(34),
", FeatureGeometry:  ",CHAR(34),INDEX(SamplingFeatures[Feature Geometry],$A3439),CHAR(34),
", Elevation_m:  ",CHAR(34),INDEX(SamplingFeatures[Elevation_m],$A3439),CHAR(34),
", ElevationDatumCV:  ",CHAR(34),ElevationDatum,CHAR(34),"}"))</f>
        <v>#REF!</v>
      </c>
      <c r="L3439" t="e">
        <f>IF(INDEX(SamplingFeatures[Sampling Feature Type],$A3439)&lt;&gt;"Site","",
CONCATENATE("  - &amp;SiteID",TEXT(SUMPRODUCT(--($L$3:$L3438&lt;&gt;"")),"0000"),
" {","SamplingFeatureID:  *SamplingFeatureID",TEXT($A3439,"0000"),
", SiteTypeCV:  ",CHAR(34),INDEX(Sites[Site Type],$A3439),CHAR(34),
", Latitude:  ",INDEX(Sites[Latitude],$A3439),
", Longitude:  ",INDEX(Sites[Longitude],$A3439),
", SRSName:  ",CHAR(34),LatLonDatum,CHAR(34),"}"))</f>
        <v>#REF!</v>
      </c>
      <c r="M3439" t="e">
        <f>IF(INDEX(SamplingFeatures[Sampling Feature Type],$A3439)&lt;&gt;"Specimen","",
CONCATENATE("  - &amp;SpecimenID",TEXT(SUMPRODUCT(--($M$3:$M3438&lt;&gt;"")),"0000"),
" {","SamplingFeatureID:  *SamplingFeatureID",TEXT($A3439,"0000"),
", SpecimenTypeCV:  ",CHAR(34),INDEX(Specimens[Specimen Type],$A3439),CHAR(34),
", SpecimenMediumCV:  ",INDEX(Specimens[Specimen Medium],$A3439),
", IsFieldSpecimen:  ",CHAR(34),INDEX(Specimens[Is Field Specimen?],$A3439),CHAR(34),"}"))</f>
        <v>#REF!</v>
      </c>
      <c r="N3439" t="e">
        <f>IF(COUNTA(SpatialOffsets[])=0,"", IF(INDEX(SpatialOffsets[Spatial Offset Type],$A3439)="","",
CONCATENATE("  - &amp;SpatialOffsetID",TEXT($A3439,"0000"),
" {","SpatialOffsetTypeCV:  ",CHAR(34),INDEX(SpatialOffsets[Spatial Offset Type],$A3439),CHAR(34),
", Offset1Value:  ",INDEX(SpatialOffsets[Offset 1 Value],$A3439),
", Offset1UnitID:  ",CHAR(34),INDEX(SpatialOffsets[Offset 1 Unit],$A3439),CHAR(34),
", Offset2Value:  ",INDEX(SpatialOffsets[Offset 2 Value],$A3439),
", Offset2UnitID:  ",CHAR(34),INDEX(SpatialOffsets[Offset 2 Unit],$A3439),CHAR(34),
", Offset3Value:  ",INDEX(SpatialOffsets[Offset 3 Value],$A3439),
", Offset3UnitID:  ",CHAR(34),INDEX(SpatialOffsets[Offset 3 Unit],$A3439),CHAR(34),,"}")))</f>
        <v>#REF!</v>
      </c>
      <c r="O3439" t="e">
        <f>IF(COUNTA(RelatedFeatures[])=0,"", IF(INDEX(RelatedFeatures[First Sampling Feature Code],$A3439)="","",
CONCATENATE("  - &amp;RelationID",TEXT($A3439,"0000"),
" {","SamplingFeatureID:  *SamplingFeatureID",TEXT(MATCH(INDEX(RelatedFeatures[First Sampling Feature Code],$A3439),SamplingFeatures[Feature Code],0),"0000"),
", RelationshipTypeCV:  ",CHAR(34),INDEX(RelatedFeatures[Relationship Type],$A3439),CHAR(34),
", RelatedFeatureID: *SamplingFeatureID",TEXT(MATCH(INDEX(RelatedFeatures[Second Sampling Feature Code],$A3439),SamplingFeatures[Feature Code],0),"0000"),
", SpatialOffsetID:  ",IF(INDEX(RelatedFeatures[Offset Number],$A3439)="","",CONCATENATE("*SpatialOffsetID",TEXT(INDEX(RelatedFeatures[Offset Number],$A3439),"0000"))),"}")))</f>
        <v>#REF!</v>
      </c>
      <c r="P3439" t="e">
        <f>IF(INDEX(Methods[Method Type],$A3439)="","",
CONCATENATE("  - &amp;MethodID",TEXT($A3439,"0000"),
" {","MethodTypeCV:  ",CHAR(34),INDEX(Methods[Method Type],$A3439),CHAR(34),
", MethodCode:  ",CHAR(34),INDEX(Methods[Method Code],$A3439),CHAR(34),
", MethodName:  ",CHAR(34),INDEX(Methods[Method Name],$A3439),CHAR(34),
", MethodDescription:  ",CHAR(34),INDEX(Methods[Method Description],$A3439),CHAR(34),
", MethodLink:  ",CHAR(34),INDEX(Methods[Method Link],$A3439),CHAR(34),
", OrganizationID: *OrganizationID",TEXT(MATCH(INDEX(Methods[Organization Name],$A3439),Organizations[Organization Name],0),"0000"),"}"))</f>
        <v>#REF!</v>
      </c>
      <c r="Q3439" t="e">
        <f>IF(INDEX(Variables[Variable Type],$A3439)="","",
CONCATENATE("  - &amp;VariableID",TEXT($A3439,"0000"),
" {","VariableTypeCV:  ",CHAR(34),INDEX(Variables[Variable Type],$A3439),CHAR(34),
", VariableCode:  ",CHAR(34),INDEX(Variables[Variable Code],$A3439),CHAR(34),
", VariableNameCV:  ",CHAR(34),INDEX(Variables[Variable Name],$A3439),CHAR(34),
", VariableDefinition:  ",CHAR(34),INDEX(Variables[Variable Definition],$A3439),CHAR(34),
", SpecciationCV:  ",CHAR(34),INDEX(Variables[Speciation],$A3439),CHAR(34),
", NoDataValue:  ",CHAR(34),INDEX(Variables[No Data Value],$A3439),CHAR(34),"}"))</f>
        <v>#REF!</v>
      </c>
    </row>
    <row r="3440" spans="1:17" x14ac:dyDescent="0.25">
      <c r="A3440">
        <v>3437</v>
      </c>
      <c r="D3440" t="e">
        <f>IF(INDEX(People[First Name],$A3440)="","",
CONCATENATE("  - &amp;PersonID",TEXT($A3440,"0000"),
" {","PersonFirstName:  ",CHAR(34),INDEX(People[First Name],$A3440),CHAR(34),
", PersonMiddleName:  ",CHAR(34),INDEX(People[Middle Name],$A3440),CHAR(34),
", PersonLastName:  ",CHAR(34),INDEX(People[Last Name],$A3440),CHAR(34),"}"))</f>
        <v>#REF!</v>
      </c>
      <c r="E3440" t="e">
        <f>IF(INDEX(Organizations[Organization Type '[CV']],$A3440)="","",
CONCATENATE("  - &amp;OrganizationID",TEXT($A3440,"0000"),
" {","OrganizationTypeCV:  ",CHAR(34),INDEX(Organizations[Organization Type '[CV']],$A3440),CHAR(34),
", OrganizationCode:  ",CHAR(34),INDEX(Organizations[Organization Code],$A3440),CHAR(34),
", OrganizationName:  ",CHAR(34),INDEX(Organizations[Organization Name],$A3440),CHAR(34),
", OrganizationDescription:  ",CHAR(34),INDEX(Organizations[Organization Description],$A3440),CHAR(34),
", OrganizationLink:  ",CHAR(34),INDEX(Organizations[Organization Link],$A3440),CHAR(34),"}"))</f>
        <v>#REF!</v>
      </c>
      <c r="F3440" t="e">
        <f>IF(INDEX(People[First Name],$A3440)="","",
CONCATENATE("  - &amp;AffiliationID",TEXT($A3440,"0000"),
" {PersonID: *PersonID",TEXT($A3440,"0000"),
", OrganizationID: *OrganizationID",TEXT(MATCH(INDEX(People[Organization Name],$A3440),Organizations[Organization Name],0),"0000"),
", IsPrimaryOrganizationContact: , AffiliationStartDate: , AffiliationEndDate: , PrimaryPhone: ",
", PrimaryEmail: ",CHAR(34),INDEX(People[Primary Email],$A3440),CHAR(34),
", PrimaryAddress: ",CHAR(34),INDEX(People[Primary Address],$A3440),CHAR(34),
", PersonLink: }"))</f>
        <v>#REF!</v>
      </c>
      <c r="H3440" t="e">
        <f>IF(COUNTA(CitationInformation)=0,"",IF(INDEX(AuthorList[Author Name],$A3440)="","",
CONCATENATE("  - &amp;AuthorListID",TEXT($A3440,"0000"),
"  {CitationID: *CitationID0001",
", PersonID: *PersonID",TEXT(MATCH(INDEX(AuthorList[Author Name],$A3440),People[Full Name],0),"0000"),
", AuthorOrder: ",INDEX(AuthorList[Author Number],$A3440),"}")))</f>
        <v>#REF!</v>
      </c>
      <c r="K3440" t="e">
        <f>IF(INDEX(SamplingFeatures[Feature Code],$A3440)="","",
CONCATENATE("  - &amp;SamplingFeatureID",TEXT($A3440,"0000"),
" {","SamplingFeatureUUID:  ",CHAR(34),INDEX(SamplingFeatures[Sampling Feature UUID],$A3440),CHAR(34),
", SamplingFeatureTypeCV:  ",CHAR(34),INDEX(SamplingFeatures[Sampling Feature Type],$A3440),CHAR(34),
", SamplingFeatureCode:  ",CHAR(34),INDEX(SamplingFeatures[Feature Code],$A3440),CHAR(34),
", SamplingFeatureName:  ",CHAR(34),INDEX(SamplingFeatures[Feature Name],$A3440),CHAR(34),
", SamplingFeatureDescription:  ",CHAR(34),INDEX(SamplingFeatures[Feature Description],$A3440),CHAR(34),
", SamplingFeatureGeotypeCV:  ",CHAR(34),INDEX(SamplingFeatures[Feature Geo Type],$A3440),CHAR(34),
", FeatureGeometry:  ",CHAR(34),INDEX(SamplingFeatures[Feature Geometry],$A3440),CHAR(34),
", Elevation_m:  ",CHAR(34),INDEX(SamplingFeatures[Elevation_m],$A3440),CHAR(34),
", ElevationDatumCV:  ",CHAR(34),ElevationDatum,CHAR(34),"}"))</f>
        <v>#REF!</v>
      </c>
      <c r="L3440" t="e">
        <f>IF(INDEX(SamplingFeatures[Sampling Feature Type],$A3440)&lt;&gt;"Site","",
CONCATENATE("  - &amp;SiteID",TEXT(SUMPRODUCT(--($L$3:$L3439&lt;&gt;"")),"0000"),
" {","SamplingFeatureID:  *SamplingFeatureID",TEXT($A3440,"0000"),
", SiteTypeCV:  ",CHAR(34),INDEX(Sites[Site Type],$A3440),CHAR(34),
", Latitude:  ",INDEX(Sites[Latitude],$A3440),
", Longitude:  ",INDEX(Sites[Longitude],$A3440),
", SRSName:  ",CHAR(34),LatLonDatum,CHAR(34),"}"))</f>
        <v>#REF!</v>
      </c>
      <c r="M3440" t="e">
        <f>IF(INDEX(SamplingFeatures[Sampling Feature Type],$A3440)&lt;&gt;"Specimen","",
CONCATENATE("  - &amp;SpecimenID",TEXT(SUMPRODUCT(--($M$3:$M3439&lt;&gt;"")),"0000"),
" {","SamplingFeatureID:  *SamplingFeatureID",TEXT($A3440,"0000"),
", SpecimenTypeCV:  ",CHAR(34),INDEX(Specimens[Specimen Type],$A3440),CHAR(34),
", SpecimenMediumCV:  ",INDEX(Specimens[Specimen Medium],$A3440),
", IsFieldSpecimen:  ",CHAR(34),INDEX(Specimens[Is Field Specimen?],$A3440),CHAR(34),"}"))</f>
        <v>#REF!</v>
      </c>
      <c r="N3440" t="e">
        <f>IF(COUNTA(SpatialOffsets[])=0,"", IF(INDEX(SpatialOffsets[Spatial Offset Type],$A3440)="","",
CONCATENATE("  - &amp;SpatialOffsetID",TEXT($A3440,"0000"),
" {","SpatialOffsetTypeCV:  ",CHAR(34),INDEX(SpatialOffsets[Spatial Offset Type],$A3440),CHAR(34),
", Offset1Value:  ",INDEX(SpatialOffsets[Offset 1 Value],$A3440),
", Offset1UnitID:  ",CHAR(34),INDEX(SpatialOffsets[Offset 1 Unit],$A3440),CHAR(34),
", Offset2Value:  ",INDEX(SpatialOffsets[Offset 2 Value],$A3440),
", Offset2UnitID:  ",CHAR(34),INDEX(SpatialOffsets[Offset 2 Unit],$A3440),CHAR(34),
", Offset3Value:  ",INDEX(SpatialOffsets[Offset 3 Value],$A3440),
", Offset3UnitID:  ",CHAR(34),INDEX(SpatialOffsets[Offset 3 Unit],$A3440),CHAR(34),,"}")))</f>
        <v>#REF!</v>
      </c>
      <c r="O3440" t="e">
        <f>IF(COUNTA(RelatedFeatures[])=0,"", IF(INDEX(RelatedFeatures[First Sampling Feature Code],$A3440)="","",
CONCATENATE("  - &amp;RelationID",TEXT($A3440,"0000"),
" {","SamplingFeatureID:  *SamplingFeatureID",TEXT(MATCH(INDEX(RelatedFeatures[First Sampling Feature Code],$A3440),SamplingFeatures[Feature Code],0),"0000"),
", RelationshipTypeCV:  ",CHAR(34),INDEX(RelatedFeatures[Relationship Type],$A3440),CHAR(34),
", RelatedFeatureID: *SamplingFeatureID",TEXT(MATCH(INDEX(RelatedFeatures[Second Sampling Feature Code],$A3440),SamplingFeatures[Feature Code],0),"0000"),
", SpatialOffsetID:  ",IF(INDEX(RelatedFeatures[Offset Number],$A3440)="","",CONCATENATE("*SpatialOffsetID",TEXT(INDEX(RelatedFeatures[Offset Number],$A3440),"0000"))),"}")))</f>
        <v>#REF!</v>
      </c>
      <c r="P3440" t="e">
        <f>IF(INDEX(Methods[Method Type],$A3440)="","",
CONCATENATE("  - &amp;MethodID",TEXT($A3440,"0000"),
" {","MethodTypeCV:  ",CHAR(34),INDEX(Methods[Method Type],$A3440),CHAR(34),
", MethodCode:  ",CHAR(34),INDEX(Methods[Method Code],$A3440),CHAR(34),
", MethodName:  ",CHAR(34),INDEX(Methods[Method Name],$A3440),CHAR(34),
", MethodDescription:  ",CHAR(34),INDEX(Methods[Method Description],$A3440),CHAR(34),
", MethodLink:  ",CHAR(34),INDEX(Methods[Method Link],$A3440),CHAR(34),
", OrganizationID: *OrganizationID",TEXT(MATCH(INDEX(Methods[Organization Name],$A3440),Organizations[Organization Name],0),"0000"),"}"))</f>
        <v>#REF!</v>
      </c>
      <c r="Q3440" t="e">
        <f>IF(INDEX(Variables[Variable Type],$A3440)="","",
CONCATENATE("  - &amp;VariableID",TEXT($A3440,"0000"),
" {","VariableTypeCV:  ",CHAR(34),INDEX(Variables[Variable Type],$A3440),CHAR(34),
", VariableCode:  ",CHAR(34),INDEX(Variables[Variable Code],$A3440),CHAR(34),
", VariableNameCV:  ",CHAR(34),INDEX(Variables[Variable Name],$A3440),CHAR(34),
", VariableDefinition:  ",CHAR(34),INDEX(Variables[Variable Definition],$A3440),CHAR(34),
", SpecciationCV:  ",CHAR(34),INDEX(Variables[Speciation],$A3440),CHAR(34),
", NoDataValue:  ",CHAR(34),INDEX(Variables[No Data Value],$A3440),CHAR(34),"}"))</f>
        <v>#REF!</v>
      </c>
    </row>
    <row r="3441" spans="1:17" x14ac:dyDescent="0.25">
      <c r="A3441">
        <v>3438</v>
      </c>
      <c r="D3441" t="e">
        <f>IF(INDEX(People[First Name],$A3441)="","",
CONCATENATE("  - &amp;PersonID",TEXT($A3441,"0000"),
" {","PersonFirstName:  ",CHAR(34),INDEX(People[First Name],$A3441),CHAR(34),
", PersonMiddleName:  ",CHAR(34),INDEX(People[Middle Name],$A3441),CHAR(34),
", PersonLastName:  ",CHAR(34),INDEX(People[Last Name],$A3441),CHAR(34),"}"))</f>
        <v>#REF!</v>
      </c>
      <c r="E3441" t="e">
        <f>IF(INDEX(Organizations[Organization Type '[CV']],$A3441)="","",
CONCATENATE("  - &amp;OrganizationID",TEXT($A3441,"0000"),
" {","OrganizationTypeCV:  ",CHAR(34),INDEX(Organizations[Organization Type '[CV']],$A3441),CHAR(34),
", OrganizationCode:  ",CHAR(34),INDEX(Organizations[Organization Code],$A3441),CHAR(34),
", OrganizationName:  ",CHAR(34),INDEX(Organizations[Organization Name],$A3441),CHAR(34),
", OrganizationDescription:  ",CHAR(34),INDEX(Organizations[Organization Description],$A3441),CHAR(34),
", OrganizationLink:  ",CHAR(34),INDEX(Organizations[Organization Link],$A3441),CHAR(34),"}"))</f>
        <v>#REF!</v>
      </c>
      <c r="F3441" t="e">
        <f>IF(INDEX(People[First Name],$A3441)="","",
CONCATENATE("  - &amp;AffiliationID",TEXT($A3441,"0000"),
" {PersonID: *PersonID",TEXT($A3441,"0000"),
", OrganizationID: *OrganizationID",TEXT(MATCH(INDEX(People[Organization Name],$A3441),Organizations[Organization Name],0),"0000"),
", IsPrimaryOrganizationContact: , AffiliationStartDate: , AffiliationEndDate: , PrimaryPhone: ",
", PrimaryEmail: ",CHAR(34),INDEX(People[Primary Email],$A3441),CHAR(34),
", PrimaryAddress: ",CHAR(34),INDEX(People[Primary Address],$A3441),CHAR(34),
", PersonLink: }"))</f>
        <v>#REF!</v>
      </c>
      <c r="H3441" t="e">
        <f>IF(COUNTA(CitationInformation)=0,"",IF(INDEX(AuthorList[Author Name],$A3441)="","",
CONCATENATE("  - &amp;AuthorListID",TEXT($A3441,"0000"),
"  {CitationID: *CitationID0001",
", PersonID: *PersonID",TEXT(MATCH(INDEX(AuthorList[Author Name],$A3441),People[Full Name],0),"0000"),
", AuthorOrder: ",INDEX(AuthorList[Author Number],$A3441),"}")))</f>
        <v>#REF!</v>
      </c>
      <c r="K3441" t="e">
        <f>IF(INDEX(SamplingFeatures[Feature Code],$A3441)="","",
CONCATENATE("  - &amp;SamplingFeatureID",TEXT($A3441,"0000"),
" {","SamplingFeatureUUID:  ",CHAR(34),INDEX(SamplingFeatures[Sampling Feature UUID],$A3441),CHAR(34),
", SamplingFeatureTypeCV:  ",CHAR(34),INDEX(SamplingFeatures[Sampling Feature Type],$A3441),CHAR(34),
", SamplingFeatureCode:  ",CHAR(34),INDEX(SamplingFeatures[Feature Code],$A3441),CHAR(34),
", SamplingFeatureName:  ",CHAR(34),INDEX(SamplingFeatures[Feature Name],$A3441),CHAR(34),
", SamplingFeatureDescription:  ",CHAR(34),INDEX(SamplingFeatures[Feature Description],$A3441),CHAR(34),
", SamplingFeatureGeotypeCV:  ",CHAR(34),INDEX(SamplingFeatures[Feature Geo Type],$A3441),CHAR(34),
", FeatureGeometry:  ",CHAR(34),INDEX(SamplingFeatures[Feature Geometry],$A3441),CHAR(34),
", Elevation_m:  ",CHAR(34),INDEX(SamplingFeatures[Elevation_m],$A3441),CHAR(34),
", ElevationDatumCV:  ",CHAR(34),ElevationDatum,CHAR(34),"}"))</f>
        <v>#REF!</v>
      </c>
      <c r="L3441" t="e">
        <f>IF(INDEX(SamplingFeatures[Sampling Feature Type],$A3441)&lt;&gt;"Site","",
CONCATENATE("  - &amp;SiteID",TEXT(SUMPRODUCT(--($L$3:$L3440&lt;&gt;"")),"0000"),
" {","SamplingFeatureID:  *SamplingFeatureID",TEXT($A3441,"0000"),
", SiteTypeCV:  ",CHAR(34),INDEX(Sites[Site Type],$A3441),CHAR(34),
", Latitude:  ",INDEX(Sites[Latitude],$A3441),
", Longitude:  ",INDEX(Sites[Longitude],$A3441),
", SRSName:  ",CHAR(34),LatLonDatum,CHAR(34),"}"))</f>
        <v>#REF!</v>
      </c>
      <c r="M3441" t="e">
        <f>IF(INDEX(SamplingFeatures[Sampling Feature Type],$A3441)&lt;&gt;"Specimen","",
CONCATENATE("  - &amp;SpecimenID",TEXT(SUMPRODUCT(--($M$3:$M3440&lt;&gt;"")),"0000"),
" {","SamplingFeatureID:  *SamplingFeatureID",TEXT($A3441,"0000"),
", SpecimenTypeCV:  ",CHAR(34),INDEX(Specimens[Specimen Type],$A3441),CHAR(34),
", SpecimenMediumCV:  ",INDEX(Specimens[Specimen Medium],$A3441),
", IsFieldSpecimen:  ",CHAR(34),INDEX(Specimens[Is Field Specimen?],$A3441),CHAR(34),"}"))</f>
        <v>#REF!</v>
      </c>
      <c r="N3441" t="e">
        <f>IF(COUNTA(SpatialOffsets[])=0,"", IF(INDEX(SpatialOffsets[Spatial Offset Type],$A3441)="","",
CONCATENATE("  - &amp;SpatialOffsetID",TEXT($A3441,"0000"),
" {","SpatialOffsetTypeCV:  ",CHAR(34),INDEX(SpatialOffsets[Spatial Offset Type],$A3441),CHAR(34),
", Offset1Value:  ",INDEX(SpatialOffsets[Offset 1 Value],$A3441),
", Offset1UnitID:  ",CHAR(34),INDEX(SpatialOffsets[Offset 1 Unit],$A3441),CHAR(34),
", Offset2Value:  ",INDEX(SpatialOffsets[Offset 2 Value],$A3441),
", Offset2UnitID:  ",CHAR(34),INDEX(SpatialOffsets[Offset 2 Unit],$A3441),CHAR(34),
", Offset3Value:  ",INDEX(SpatialOffsets[Offset 3 Value],$A3441),
", Offset3UnitID:  ",CHAR(34),INDEX(SpatialOffsets[Offset 3 Unit],$A3441),CHAR(34),,"}")))</f>
        <v>#REF!</v>
      </c>
      <c r="O3441" t="e">
        <f>IF(COUNTA(RelatedFeatures[])=0,"", IF(INDEX(RelatedFeatures[First Sampling Feature Code],$A3441)="","",
CONCATENATE("  - &amp;RelationID",TEXT($A3441,"0000"),
" {","SamplingFeatureID:  *SamplingFeatureID",TEXT(MATCH(INDEX(RelatedFeatures[First Sampling Feature Code],$A3441),SamplingFeatures[Feature Code],0),"0000"),
", RelationshipTypeCV:  ",CHAR(34),INDEX(RelatedFeatures[Relationship Type],$A3441),CHAR(34),
", RelatedFeatureID: *SamplingFeatureID",TEXT(MATCH(INDEX(RelatedFeatures[Second Sampling Feature Code],$A3441),SamplingFeatures[Feature Code],0),"0000"),
", SpatialOffsetID:  ",IF(INDEX(RelatedFeatures[Offset Number],$A3441)="","",CONCATENATE("*SpatialOffsetID",TEXT(INDEX(RelatedFeatures[Offset Number],$A3441),"0000"))),"}")))</f>
        <v>#REF!</v>
      </c>
      <c r="P3441" t="e">
        <f>IF(INDEX(Methods[Method Type],$A3441)="","",
CONCATENATE("  - &amp;MethodID",TEXT($A3441,"0000"),
" {","MethodTypeCV:  ",CHAR(34),INDEX(Methods[Method Type],$A3441),CHAR(34),
", MethodCode:  ",CHAR(34),INDEX(Methods[Method Code],$A3441),CHAR(34),
", MethodName:  ",CHAR(34),INDEX(Methods[Method Name],$A3441),CHAR(34),
", MethodDescription:  ",CHAR(34),INDEX(Methods[Method Description],$A3441),CHAR(34),
", MethodLink:  ",CHAR(34),INDEX(Methods[Method Link],$A3441),CHAR(34),
", OrganizationID: *OrganizationID",TEXT(MATCH(INDEX(Methods[Organization Name],$A3441),Organizations[Organization Name],0),"0000"),"}"))</f>
        <v>#REF!</v>
      </c>
      <c r="Q3441" t="e">
        <f>IF(INDEX(Variables[Variable Type],$A3441)="","",
CONCATENATE("  - &amp;VariableID",TEXT($A3441,"0000"),
" {","VariableTypeCV:  ",CHAR(34),INDEX(Variables[Variable Type],$A3441),CHAR(34),
", VariableCode:  ",CHAR(34),INDEX(Variables[Variable Code],$A3441),CHAR(34),
", VariableNameCV:  ",CHAR(34),INDEX(Variables[Variable Name],$A3441),CHAR(34),
", VariableDefinition:  ",CHAR(34),INDEX(Variables[Variable Definition],$A3441),CHAR(34),
", SpecciationCV:  ",CHAR(34),INDEX(Variables[Speciation],$A3441),CHAR(34),
", NoDataValue:  ",CHAR(34),INDEX(Variables[No Data Value],$A3441),CHAR(34),"}"))</f>
        <v>#REF!</v>
      </c>
    </row>
    <row r="3442" spans="1:17" x14ac:dyDescent="0.25">
      <c r="A3442">
        <v>3439</v>
      </c>
      <c r="D3442" t="e">
        <f>IF(INDEX(People[First Name],$A3442)="","",
CONCATENATE("  - &amp;PersonID",TEXT($A3442,"0000"),
" {","PersonFirstName:  ",CHAR(34),INDEX(People[First Name],$A3442),CHAR(34),
", PersonMiddleName:  ",CHAR(34),INDEX(People[Middle Name],$A3442),CHAR(34),
", PersonLastName:  ",CHAR(34),INDEX(People[Last Name],$A3442),CHAR(34),"}"))</f>
        <v>#REF!</v>
      </c>
      <c r="E3442" t="e">
        <f>IF(INDEX(Organizations[Organization Type '[CV']],$A3442)="","",
CONCATENATE("  - &amp;OrganizationID",TEXT($A3442,"0000"),
" {","OrganizationTypeCV:  ",CHAR(34),INDEX(Organizations[Organization Type '[CV']],$A3442),CHAR(34),
", OrganizationCode:  ",CHAR(34),INDEX(Organizations[Organization Code],$A3442),CHAR(34),
", OrganizationName:  ",CHAR(34),INDEX(Organizations[Organization Name],$A3442),CHAR(34),
", OrganizationDescription:  ",CHAR(34),INDEX(Organizations[Organization Description],$A3442),CHAR(34),
", OrganizationLink:  ",CHAR(34),INDEX(Organizations[Organization Link],$A3442),CHAR(34),"}"))</f>
        <v>#REF!</v>
      </c>
      <c r="F3442" t="e">
        <f>IF(INDEX(People[First Name],$A3442)="","",
CONCATENATE("  - &amp;AffiliationID",TEXT($A3442,"0000"),
" {PersonID: *PersonID",TEXT($A3442,"0000"),
", OrganizationID: *OrganizationID",TEXT(MATCH(INDEX(People[Organization Name],$A3442),Organizations[Organization Name],0),"0000"),
", IsPrimaryOrganizationContact: , AffiliationStartDate: , AffiliationEndDate: , PrimaryPhone: ",
", PrimaryEmail: ",CHAR(34),INDEX(People[Primary Email],$A3442),CHAR(34),
", PrimaryAddress: ",CHAR(34),INDEX(People[Primary Address],$A3442),CHAR(34),
", PersonLink: }"))</f>
        <v>#REF!</v>
      </c>
      <c r="H3442" t="e">
        <f>IF(COUNTA(CitationInformation)=0,"",IF(INDEX(AuthorList[Author Name],$A3442)="","",
CONCATENATE("  - &amp;AuthorListID",TEXT($A3442,"0000"),
"  {CitationID: *CitationID0001",
", PersonID: *PersonID",TEXT(MATCH(INDEX(AuthorList[Author Name],$A3442),People[Full Name],0),"0000"),
", AuthorOrder: ",INDEX(AuthorList[Author Number],$A3442),"}")))</f>
        <v>#REF!</v>
      </c>
      <c r="K3442" t="e">
        <f>IF(INDEX(SamplingFeatures[Feature Code],$A3442)="","",
CONCATENATE("  - &amp;SamplingFeatureID",TEXT($A3442,"0000"),
" {","SamplingFeatureUUID:  ",CHAR(34),INDEX(SamplingFeatures[Sampling Feature UUID],$A3442),CHAR(34),
", SamplingFeatureTypeCV:  ",CHAR(34),INDEX(SamplingFeatures[Sampling Feature Type],$A3442),CHAR(34),
", SamplingFeatureCode:  ",CHAR(34),INDEX(SamplingFeatures[Feature Code],$A3442),CHAR(34),
", SamplingFeatureName:  ",CHAR(34),INDEX(SamplingFeatures[Feature Name],$A3442),CHAR(34),
", SamplingFeatureDescription:  ",CHAR(34),INDEX(SamplingFeatures[Feature Description],$A3442),CHAR(34),
", SamplingFeatureGeotypeCV:  ",CHAR(34),INDEX(SamplingFeatures[Feature Geo Type],$A3442),CHAR(34),
", FeatureGeometry:  ",CHAR(34),INDEX(SamplingFeatures[Feature Geometry],$A3442),CHAR(34),
", Elevation_m:  ",CHAR(34),INDEX(SamplingFeatures[Elevation_m],$A3442),CHAR(34),
", ElevationDatumCV:  ",CHAR(34),ElevationDatum,CHAR(34),"}"))</f>
        <v>#REF!</v>
      </c>
      <c r="L3442" t="e">
        <f>IF(INDEX(SamplingFeatures[Sampling Feature Type],$A3442)&lt;&gt;"Site","",
CONCATENATE("  - &amp;SiteID",TEXT(SUMPRODUCT(--($L$3:$L3441&lt;&gt;"")),"0000"),
" {","SamplingFeatureID:  *SamplingFeatureID",TEXT($A3442,"0000"),
", SiteTypeCV:  ",CHAR(34),INDEX(Sites[Site Type],$A3442),CHAR(34),
", Latitude:  ",INDEX(Sites[Latitude],$A3442),
", Longitude:  ",INDEX(Sites[Longitude],$A3442),
", SRSName:  ",CHAR(34),LatLonDatum,CHAR(34),"}"))</f>
        <v>#REF!</v>
      </c>
      <c r="M3442" t="e">
        <f>IF(INDEX(SamplingFeatures[Sampling Feature Type],$A3442)&lt;&gt;"Specimen","",
CONCATENATE("  - &amp;SpecimenID",TEXT(SUMPRODUCT(--($M$3:$M3441&lt;&gt;"")),"0000"),
" {","SamplingFeatureID:  *SamplingFeatureID",TEXT($A3442,"0000"),
", SpecimenTypeCV:  ",CHAR(34),INDEX(Specimens[Specimen Type],$A3442),CHAR(34),
", SpecimenMediumCV:  ",INDEX(Specimens[Specimen Medium],$A3442),
", IsFieldSpecimen:  ",CHAR(34),INDEX(Specimens[Is Field Specimen?],$A3442),CHAR(34),"}"))</f>
        <v>#REF!</v>
      </c>
      <c r="N3442" t="e">
        <f>IF(COUNTA(SpatialOffsets[])=0,"", IF(INDEX(SpatialOffsets[Spatial Offset Type],$A3442)="","",
CONCATENATE("  - &amp;SpatialOffsetID",TEXT($A3442,"0000"),
" {","SpatialOffsetTypeCV:  ",CHAR(34),INDEX(SpatialOffsets[Spatial Offset Type],$A3442),CHAR(34),
", Offset1Value:  ",INDEX(SpatialOffsets[Offset 1 Value],$A3442),
", Offset1UnitID:  ",CHAR(34),INDEX(SpatialOffsets[Offset 1 Unit],$A3442),CHAR(34),
", Offset2Value:  ",INDEX(SpatialOffsets[Offset 2 Value],$A3442),
", Offset2UnitID:  ",CHAR(34),INDEX(SpatialOffsets[Offset 2 Unit],$A3442),CHAR(34),
", Offset3Value:  ",INDEX(SpatialOffsets[Offset 3 Value],$A3442),
", Offset3UnitID:  ",CHAR(34),INDEX(SpatialOffsets[Offset 3 Unit],$A3442),CHAR(34),,"}")))</f>
        <v>#REF!</v>
      </c>
      <c r="O3442" t="e">
        <f>IF(COUNTA(RelatedFeatures[])=0,"", IF(INDEX(RelatedFeatures[First Sampling Feature Code],$A3442)="","",
CONCATENATE("  - &amp;RelationID",TEXT($A3442,"0000"),
" {","SamplingFeatureID:  *SamplingFeatureID",TEXT(MATCH(INDEX(RelatedFeatures[First Sampling Feature Code],$A3442),SamplingFeatures[Feature Code],0),"0000"),
", RelationshipTypeCV:  ",CHAR(34),INDEX(RelatedFeatures[Relationship Type],$A3442),CHAR(34),
", RelatedFeatureID: *SamplingFeatureID",TEXT(MATCH(INDEX(RelatedFeatures[Second Sampling Feature Code],$A3442),SamplingFeatures[Feature Code],0),"0000"),
", SpatialOffsetID:  ",IF(INDEX(RelatedFeatures[Offset Number],$A3442)="","",CONCATENATE("*SpatialOffsetID",TEXT(INDEX(RelatedFeatures[Offset Number],$A3442),"0000"))),"}")))</f>
        <v>#REF!</v>
      </c>
      <c r="P3442" t="e">
        <f>IF(INDEX(Methods[Method Type],$A3442)="","",
CONCATENATE("  - &amp;MethodID",TEXT($A3442,"0000"),
" {","MethodTypeCV:  ",CHAR(34),INDEX(Methods[Method Type],$A3442),CHAR(34),
", MethodCode:  ",CHAR(34),INDEX(Methods[Method Code],$A3442),CHAR(34),
", MethodName:  ",CHAR(34),INDEX(Methods[Method Name],$A3442),CHAR(34),
", MethodDescription:  ",CHAR(34),INDEX(Methods[Method Description],$A3442),CHAR(34),
", MethodLink:  ",CHAR(34),INDEX(Methods[Method Link],$A3442),CHAR(34),
", OrganizationID: *OrganizationID",TEXT(MATCH(INDEX(Methods[Organization Name],$A3442),Organizations[Organization Name],0),"0000"),"}"))</f>
        <v>#REF!</v>
      </c>
      <c r="Q3442" t="e">
        <f>IF(INDEX(Variables[Variable Type],$A3442)="","",
CONCATENATE("  - &amp;VariableID",TEXT($A3442,"0000"),
" {","VariableTypeCV:  ",CHAR(34),INDEX(Variables[Variable Type],$A3442),CHAR(34),
", VariableCode:  ",CHAR(34),INDEX(Variables[Variable Code],$A3442),CHAR(34),
", VariableNameCV:  ",CHAR(34),INDEX(Variables[Variable Name],$A3442),CHAR(34),
", VariableDefinition:  ",CHAR(34),INDEX(Variables[Variable Definition],$A3442),CHAR(34),
", SpecciationCV:  ",CHAR(34),INDEX(Variables[Speciation],$A3442),CHAR(34),
", NoDataValue:  ",CHAR(34),INDEX(Variables[No Data Value],$A3442),CHAR(34),"}"))</f>
        <v>#REF!</v>
      </c>
    </row>
    <row r="3443" spans="1:17" x14ac:dyDescent="0.25">
      <c r="A3443">
        <v>3440</v>
      </c>
      <c r="D3443" t="e">
        <f>IF(INDEX(People[First Name],$A3443)="","",
CONCATENATE("  - &amp;PersonID",TEXT($A3443,"0000"),
" {","PersonFirstName:  ",CHAR(34),INDEX(People[First Name],$A3443),CHAR(34),
", PersonMiddleName:  ",CHAR(34),INDEX(People[Middle Name],$A3443),CHAR(34),
", PersonLastName:  ",CHAR(34),INDEX(People[Last Name],$A3443),CHAR(34),"}"))</f>
        <v>#REF!</v>
      </c>
      <c r="E3443" t="e">
        <f>IF(INDEX(Organizations[Organization Type '[CV']],$A3443)="","",
CONCATENATE("  - &amp;OrganizationID",TEXT($A3443,"0000"),
" {","OrganizationTypeCV:  ",CHAR(34),INDEX(Organizations[Organization Type '[CV']],$A3443),CHAR(34),
", OrganizationCode:  ",CHAR(34),INDEX(Organizations[Organization Code],$A3443),CHAR(34),
", OrganizationName:  ",CHAR(34),INDEX(Organizations[Organization Name],$A3443),CHAR(34),
", OrganizationDescription:  ",CHAR(34),INDEX(Organizations[Organization Description],$A3443),CHAR(34),
", OrganizationLink:  ",CHAR(34),INDEX(Organizations[Organization Link],$A3443),CHAR(34),"}"))</f>
        <v>#REF!</v>
      </c>
      <c r="F3443" t="e">
        <f>IF(INDEX(People[First Name],$A3443)="","",
CONCATENATE("  - &amp;AffiliationID",TEXT($A3443,"0000"),
" {PersonID: *PersonID",TEXT($A3443,"0000"),
", OrganizationID: *OrganizationID",TEXT(MATCH(INDEX(People[Organization Name],$A3443),Organizations[Organization Name],0),"0000"),
", IsPrimaryOrganizationContact: , AffiliationStartDate: , AffiliationEndDate: , PrimaryPhone: ",
", PrimaryEmail: ",CHAR(34),INDEX(People[Primary Email],$A3443),CHAR(34),
", PrimaryAddress: ",CHAR(34),INDEX(People[Primary Address],$A3443),CHAR(34),
", PersonLink: }"))</f>
        <v>#REF!</v>
      </c>
      <c r="H3443" t="e">
        <f>IF(COUNTA(CitationInformation)=0,"",IF(INDEX(AuthorList[Author Name],$A3443)="","",
CONCATENATE("  - &amp;AuthorListID",TEXT($A3443,"0000"),
"  {CitationID: *CitationID0001",
", PersonID: *PersonID",TEXT(MATCH(INDEX(AuthorList[Author Name],$A3443),People[Full Name],0),"0000"),
", AuthorOrder: ",INDEX(AuthorList[Author Number],$A3443),"}")))</f>
        <v>#REF!</v>
      </c>
      <c r="K3443" t="e">
        <f>IF(INDEX(SamplingFeatures[Feature Code],$A3443)="","",
CONCATENATE("  - &amp;SamplingFeatureID",TEXT($A3443,"0000"),
" {","SamplingFeatureUUID:  ",CHAR(34),INDEX(SamplingFeatures[Sampling Feature UUID],$A3443),CHAR(34),
", SamplingFeatureTypeCV:  ",CHAR(34),INDEX(SamplingFeatures[Sampling Feature Type],$A3443),CHAR(34),
", SamplingFeatureCode:  ",CHAR(34),INDEX(SamplingFeatures[Feature Code],$A3443),CHAR(34),
", SamplingFeatureName:  ",CHAR(34),INDEX(SamplingFeatures[Feature Name],$A3443),CHAR(34),
", SamplingFeatureDescription:  ",CHAR(34),INDEX(SamplingFeatures[Feature Description],$A3443),CHAR(34),
", SamplingFeatureGeotypeCV:  ",CHAR(34),INDEX(SamplingFeatures[Feature Geo Type],$A3443),CHAR(34),
", FeatureGeometry:  ",CHAR(34),INDEX(SamplingFeatures[Feature Geometry],$A3443),CHAR(34),
", Elevation_m:  ",CHAR(34),INDEX(SamplingFeatures[Elevation_m],$A3443),CHAR(34),
", ElevationDatumCV:  ",CHAR(34),ElevationDatum,CHAR(34),"}"))</f>
        <v>#REF!</v>
      </c>
      <c r="L3443" t="e">
        <f>IF(INDEX(SamplingFeatures[Sampling Feature Type],$A3443)&lt;&gt;"Site","",
CONCATENATE("  - &amp;SiteID",TEXT(SUMPRODUCT(--($L$3:$L3442&lt;&gt;"")),"0000"),
" {","SamplingFeatureID:  *SamplingFeatureID",TEXT($A3443,"0000"),
", SiteTypeCV:  ",CHAR(34),INDEX(Sites[Site Type],$A3443),CHAR(34),
", Latitude:  ",INDEX(Sites[Latitude],$A3443),
", Longitude:  ",INDEX(Sites[Longitude],$A3443),
", SRSName:  ",CHAR(34),LatLonDatum,CHAR(34),"}"))</f>
        <v>#REF!</v>
      </c>
      <c r="M3443" t="e">
        <f>IF(INDEX(SamplingFeatures[Sampling Feature Type],$A3443)&lt;&gt;"Specimen","",
CONCATENATE("  - &amp;SpecimenID",TEXT(SUMPRODUCT(--($M$3:$M3442&lt;&gt;"")),"0000"),
" {","SamplingFeatureID:  *SamplingFeatureID",TEXT($A3443,"0000"),
", SpecimenTypeCV:  ",CHAR(34),INDEX(Specimens[Specimen Type],$A3443),CHAR(34),
", SpecimenMediumCV:  ",INDEX(Specimens[Specimen Medium],$A3443),
", IsFieldSpecimen:  ",CHAR(34),INDEX(Specimens[Is Field Specimen?],$A3443),CHAR(34),"}"))</f>
        <v>#REF!</v>
      </c>
      <c r="N3443" t="e">
        <f>IF(COUNTA(SpatialOffsets[])=0,"", IF(INDEX(SpatialOffsets[Spatial Offset Type],$A3443)="","",
CONCATENATE("  - &amp;SpatialOffsetID",TEXT($A3443,"0000"),
" {","SpatialOffsetTypeCV:  ",CHAR(34),INDEX(SpatialOffsets[Spatial Offset Type],$A3443),CHAR(34),
", Offset1Value:  ",INDEX(SpatialOffsets[Offset 1 Value],$A3443),
", Offset1UnitID:  ",CHAR(34),INDEX(SpatialOffsets[Offset 1 Unit],$A3443),CHAR(34),
", Offset2Value:  ",INDEX(SpatialOffsets[Offset 2 Value],$A3443),
", Offset2UnitID:  ",CHAR(34),INDEX(SpatialOffsets[Offset 2 Unit],$A3443),CHAR(34),
", Offset3Value:  ",INDEX(SpatialOffsets[Offset 3 Value],$A3443),
", Offset3UnitID:  ",CHAR(34),INDEX(SpatialOffsets[Offset 3 Unit],$A3443),CHAR(34),,"}")))</f>
        <v>#REF!</v>
      </c>
      <c r="O3443" t="e">
        <f>IF(COUNTA(RelatedFeatures[])=0,"", IF(INDEX(RelatedFeatures[First Sampling Feature Code],$A3443)="","",
CONCATENATE("  - &amp;RelationID",TEXT($A3443,"0000"),
" {","SamplingFeatureID:  *SamplingFeatureID",TEXT(MATCH(INDEX(RelatedFeatures[First Sampling Feature Code],$A3443),SamplingFeatures[Feature Code],0),"0000"),
", RelationshipTypeCV:  ",CHAR(34),INDEX(RelatedFeatures[Relationship Type],$A3443),CHAR(34),
", RelatedFeatureID: *SamplingFeatureID",TEXT(MATCH(INDEX(RelatedFeatures[Second Sampling Feature Code],$A3443),SamplingFeatures[Feature Code],0),"0000"),
", SpatialOffsetID:  ",IF(INDEX(RelatedFeatures[Offset Number],$A3443)="","",CONCATENATE("*SpatialOffsetID",TEXT(INDEX(RelatedFeatures[Offset Number],$A3443),"0000"))),"}")))</f>
        <v>#REF!</v>
      </c>
      <c r="P3443" t="e">
        <f>IF(INDEX(Methods[Method Type],$A3443)="","",
CONCATENATE("  - &amp;MethodID",TEXT($A3443,"0000"),
" {","MethodTypeCV:  ",CHAR(34),INDEX(Methods[Method Type],$A3443),CHAR(34),
", MethodCode:  ",CHAR(34),INDEX(Methods[Method Code],$A3443),CHAR(34),
", MethodName:  ",CHAR(34),INDEX(Methods[Method Name],$A3443),CHAR(34),
", MethodDescription:  ",CHAR(34),INDEX(Methods[Method Description],$A3443),CHAR(34),
", MethodLink:  ",CHAR(34),INDEX(Methods[Method Link],$A3443),CHAR(34),
", OrganizationID: *OrganizationID",TEXT(MATCH(INDEX(Methods[Organization Name],$A3443),Organizations[Organization Name],0),"0000"),"}"))</f>
        <v>#REF!</v>
      </c>
      <c r="Q3443" t="e">
        <f>IF(INDEX(Variables[Variable Type],$A3443)="","",
CONCATENATE("  - &amp;VariableID",TEXT($A3443,"0000"),
" {","VariableTypeCV:  ",CHAR(34),INDEX(Variables[Variable Type],$A3443),CHAR(34),
", VariableCode:  ",CHAR(34),INDEX(Variables[Variable Code],$A3443),CHAR(34),
", VariableNameCV:  ",CHAR(34),INDEX(Variables[Variable Name],$A3443),CHAR(34),
", VariableDefinition:  ",CHAR(34),INDEX(Variables[Variable Definition],$A3443),CHAR(34),
", SpecciationCV:  ",CHAR(34),INDEX(Variables[Speciation],$A3443),CHAR(34),
", NoDataValue:  ",CHAR(34),INDEX(Variables[No Data Value],$A3443),CHAR(34),"}"))</f>
        <v>#REF!</v>
      </c>
    </row>
    <row r="3444" spans="1:17" x14ac:dyDescent="0.25">
      <c r="A3444">
        <v>3441</v>
      </c>
      <c r="D3444" t="e">
        <f>IF(INDEX(People[First Name],$A3444)="","",
CONCATENATE("  - &amp;PersonID",TEXT($A3444,"0000"),
" {","PersonFirstName:  ",CHAR(34),INDEX(People[First Name],$A3444),CHAR(34),
", PersonMiddleName:  ",CHAR(34),INDEX(People[Middle Name],$A3444),CHAR(34),
", PersonLastName:  ",CHAR(34),INDEX(People[Last Name],$A3444),CHAR(34),"}"))</f>
        <v>#REF!</v>
      </c>
      <c r="E3444" t="e">
        <f>IF(INDEX(Organizations[Organization Type '[CV']],$A3444)="","",
CONCATENATE("  - &amp;OrganizationID",TEXT($A3444,"0000"),
" {","OrganizationTypeCV:  ",CHAR(34),INDEX(Organizations[Organization Type '[CV']],$A3444),CHAR(34),
", OrganizationCode:  ",CHAR(34),INDEX(Organizations[Organization Code],$A3444),CHAR(34),
", OrganizationName:  ",CHAR(34),INDEX(Organizations[Organization Name],$A3444),CHAR(34),
", OrganizationDescription:  ",CHAR(34),INDEX(Organizations[Organization Description],$A3444),CHAR(34),
", OrganizationLink:  ",CHAR(34),INDEX(Organizations[Organization Link],$A3444),CHAR(34),"}"))</f>
        <v>#REF!</v>
      </c>
      <c r="F3444" t="e">
        <f>IF(INDEX(People[First Name],$A3444)="","",
CONCATENATE("  - &amp;AffiliationID",TEXT($A3444,"0000"),
" {PersonID: *PersonID",TEXT($A3444,"0000"),
", OrganizationID: *OrganizationID",TEXT(MATCH(INDEX(People[Organization Name],$A3444),Organizations[Organization Name],0),"0000"),
", IsPrimaryOrganizationContact: , AffiliationStartDate: , AffiliationEndDate: , PrimaryPhone: ",
", PrimaryEmail: ",CHAR(34),INDEX(People[Primary Email],$A3444),CHAR(34),
", PrimaryAddress: ",CHAR(34),INDEX(People[Primary Address],$A3444),CHAR(34),
", PersonLink: }"))</f>
        <v>#REF!</v>
      </c>
      <c r="H3444" t="e">
        <f>IF(COUNTA(CitationInformation)=0,"",IF(INDEX(AuthorList[Author Name],$A3444)="","",
CONCATENATE("  - &amp;AuthorListID",TEXT($A3444,"0000"),
"  {CitationID: *CitationID0001",
", PersonID: *PersonID",TEXT(MATCH(INDEX(AuthorList[Author Name],$A3444),People[Full Name],0),"0000"),
", AuthorOrder: ",INDEX(AuthorList[Author Number],$A3444),"}")))</f>
        <v>#REF!</v>
      </c>
      <c r="K3444" t="e">
        <f>IF(INDEX(SamplingFeatures[Feature Code],$A3444)="","",
CONCATENATE("  - &amp;SamplingFeatureID",TEXT($A3444,"0000"),
" {","SamplingFeatureUUID:  ",CHAR(34),INDEX(SamplingFeatures[Sampling Feature UUID],$A3444),CHAR(34),
", SamplingFeatureTypeCV:  ",CHAR(34),INDEX(SamplingFeatures[Sampling Feature Type],$A3444),CHAR(34),
", SamplingFeatureCode:  ",CHAR(34),INDEX(SamplingFeatures[Feature Code],$A3444),CHAR(34),
", SamplingFeatureName:  ",CHAR(34),INDEX(SamplingFeatures[Feature Name],$A3444),CHAR(34),
", SamplingFeatureDescription:  ",CHAR(34),INDEX(SamplingFeatures[Feature Description],$A3444),CHAR(34),
", SamplingFeatureGeotypeCV:  ",CHAR(34),INDEX(SamplingFeatures[Feature Geo Type],$A3444),CHAR(34),
", FeatureGeometry:  ",CHAR(34),INDEX(SamplingFeatures[Feature Geometry],$A3444),CHAR(34),
", Elevation_m:  ",CHAR(34),INDEX(SamplingFeatures[Elevation_m],$A3444),CHAR(34),
", ElevationDatumCV:  ",CHAR(34),ElevationDatum,CHAR(34),"}"))</f>
        <v>#REF!</v>
      </c>
      <c r="L3444" t="e">
        <f>IF(INDEX(SamplingFeatures[Sampling Feature Type],$A3444)&lt;&gt;"Site","",
CONCATENATE("  - &amp;SiteID",TEXT(SUMPRODUCT(--($L$3:$L3443&lt;&gt;"")),"0000"),
" {","SamplingFeatureID:  *SamplingFeatureID",TEXT($A3444,"0000"),
", SiteTypeCV:  ",CHAR(34),INDEX(Sites[Site Type],$A3444),CHAR(34),
", Latitude:  ",INDEX(Sites[Latitude],$A3444),
", Longitude:  ",INDEX(Sites[Longitude],$A3444),
", SRSName:  ",CHAR(34),LatLonDatum,CHAR(34),"}"))</f>
        <v>#REF!</v>
      </c>
      <c r="M3444" t="e">
        <f>IF(INDEX(SamplingFeatures[Sampling Feature Type],$A3444)&lt;&gt;"Specimen","",
CONCATENATE("  - &amp;SpecimenID",TEXT(SUMPRODUCT(--($M$3:$M3443&lt;&gt;"")),"0000"),
" {","SamplingFeatureID:  *SamplingFeatureID",TEXT($A3444,"0000"),
", SpecimenTypeCV:  ",CHAR(34),INDEX(Specimens[Specimen Type],$A3444),CHAR(34),
", SpecimenMediumCV:  ",INDEX(Specimens[Specimen Medium],$A3444),
", IsFieldSpecimen:  ",CHAR(34),INDEX(Specimens[Is Field Specimen?],$A3444),CHAR(34),"}"))</f>
        <v>#REF!</v>
      </c>
      <c r="N3444" t="e">
        <f>IF(COUNTA(SpatialOffsets[])=0,"", IF(INDEX(SpatialOffsets[Spatial Offset Type],$A3444)="","",
CONCATENATE("  - &amp;SpatialOffsetID",TEXT($A3444,"0000"),
" {","SpatialOffsetTypeCV:  ",CHAR(34),INDEX(SpatialOffsets[Spatial Offset Type],$A3444),CHAR(34),
", Offset1Value:  ",INDEX(SpatialOffsets[Offset 1 Value],$A3444),
", Offset1UnitID:  ",CHAR(34),INDEX(SpatialOffsets[Offset 1 Unit],$A3444),CHAR(34),
", Offset2Value:  ",INDEX(SpatialOffsets[Offset 2 Value],$A3444),
", Offset2UnitID:  ",CHAR(34),INDEX(SpatialOffsets[Offset 2 Unit],$A3444),CHAR(34),
", Offset3Value:  ",INDEX(SpatialOffsets[Offset 3 Value],$A3444),
", Offset3UnitID:  ",CHAR(34),INDEX(SpatialOffsets[Offset 3 Unit],$A3444),CHAR(34),,"}")))</f>
        <v>#REF!</v>
      </c>
      <c r="O3444" t="e">
        <f>IF(COUNTA(RelatedFeatures[])=0,"", IF(INDEX(RelatedFeatures[First Sampling Feature Code],$A3444)="","",
CONCATENATE("  - &amp;RelationID",TEXT($A3444,"0000"),
" {","SamplingFeatureID:  *SamplingFeatureID",TEXT(MATCH(INDEX(RelatedFeatures[First Sampling Feature Code],$A3444),SamplingFeatures[Feature Code],0),"0000"),
", RelationshipTypeCV:  ",CHAR(34),INDEX(RelatedFeatures[Relationship Type],$A3444),CHAR(34),
", RelatedFeatureID: *SamplingFeatureID",TEXT(MATCH(INDEX(RelatedFeatures[Second Sampling Feature Code],$A3444),SamplingFeatures[Feature Code],0),"0000"),
", SpatialOffsetID:  ",IF(INDEX(RelatedFeatures[Offset Number],$A3444)="","",CONCATENATE("*SpatialOffsetID",TEXT(INDEX(RelatedFeatures[Offset Number],$A3444),"0000"))),"}")))</f>
        <v>#REF!</v>
      </c>
      <c r="P3444" t="e">
        <f>IF(INDEX(Methods[Method Type],$A3444)="","",
CONCATENATE("  - &amp;MethodID",TEXT($A3444,"0000"),
" {","MethodTypeCV:  ",CHAR(34),INDEX(Methods[Method Type],$A3444),CHAR(34),
", MethodCode:  ",CHAR(34),INDEX(Methods[Method Code],$A3444),CHAR(34),
", MethodName:  ",CHAR(34),INDEX(Methods[Method Name],$A3444),CHAR(34),
", MethodDescription:  ",CHAR(34),INDEX(Methods[Method Description],$A3444),CHAR(34),
", MethodLink:  ",CHAR(34),INDEX(Methods[Method Link],$A3444),CHAR(34),
", OrganizationID: *OrganizationID",TEXT(MATCH(INDEX(Methods[Organization Name],$A3444),Organizations[Organization Name],0),"0000"),"}"))</f>
        <v>#REF!</v>
      </c>
      <c r="Q3444" t="e">
        <f>IF(INDEX(Variables[Variable Type],$A3444)="","",
CONCATENATE("  - &amp;VariableID",TEXT($A3444,"0000"),
" {","VariableTypeCV:  ",CHAR(34),INDEX(Variables[Variable Type],$A3444),CHAR(34),
", VariableCode:  ",CHAR(34),INDEX(Variables[Variable Code],$A3444),CHAR(34),
", VariableNameCV:  ",CHAR(34),INDEX(Variables[Variable Name],$A3444),CHAR(34),
", VariableDefinition:  ",CHAR(34),INDEX(Variables[Variable Definition],$A3444),CHAR(34),
", SpecciationCV:  ",CHAR(34),INDEX(Variables[Speciation],$A3444),CHAR(34),
", NoDataValue:  ",CHAR(34),INDEX(Variables[No Data Value],$A3444),CHAR(34),"}"))</f>
        <v>#REF!</v>
      </c>
    </row>
    <row r="3445" spans="1:17" x14ac:dyDescent="0.25">
      <c r="A3445">
        <v>3442</v>
      </c>
      <c r="D3445" t="e">
        <f>IF(INDEX(People[First Name],$A3445)="","",
CONCATENATE("  - &amp;PersonID",TEXT($A3445,"0000"),
" {","PersonFirstName:  ",CHAR(34),INDEX(People[First Name],$A3445),CHAR(34),
", PersonMiddleName:  ",CHAR(34),INDEX(People[Middle Name],$A3445),CHAR(34),
", PersonLastName:  ",CHAR(34),INDEX(People[Last Name],$A3445),CHAR(34),"}"))</f>
        <v>#REF!</v>
      </c>
      <c r="E3445" t="e">
        <f>IF(INDEX(Organizations[Organization Type '[CV']],$A3445)="","",
CONCATENATE("  - &amp;OrganizationID",TEXT($A3445,"0000"),
" {","OrganizationTypeCV:  ",CHAR(34),INDEX(Organizations[Organization Type '[CV']],$A3445),CHAR(34),
", OrganizationCode:  ",CHAR(34),INDEX(Organizations[Organization Code],$A3445),CHAR(34),
", OrganizationName:  ",CHAR(34),INDEX(Organizations[Organization Name],$A3445),CHAR(34),
", OrganizationDescription:  ",CHAR(34),INDEX(Organizations[Organization Description],$A3445),CHAR(34),
", OrganizationLink:  ",CHAR(34),INDEX(Organizations[Organization Link],$A3445),CHAR(34),"}"))</f>
        <v>#REF!</v>
      </c>
      <c r="F3445" t="e">
        <f>IF(INDEX(People[First Name],$A3445)="","",
CONCATENATE("  - &amp;AffiliationID",TEXT($A3445,"0000"),
" {PersonID: *PersonID",TEXT($A3445,"0000"),
", OrganizationID: *OrganizationID",TEXT(MATCH(INDEX(People[Organization Name],$A3445),Organizations[Organization Name],0),"0000"),
", IsPrimaryOrganizationContact: , AffiliationStartDate: , AffiliationEndDate: , PrimaryPhone: ",
", PrimaryEmail: ",CHAR(34),INDEX(People[Primary Email],$A3445),CHAR(34),
", PrimaryAddress: ",CHAR(34),INDEX(People[Primary Address],$A3445),CHAR(34),
", PersonLink: }"))</f>
        <v>#REF!</v>
      </c>
      <c r="H3445" t="e">
        <f>IF(COUNTA(CitationInformation)=0,"",IF(INDEX(AuthorList[Author Name],$A3445)="","",
CONCATENATE("  - &amp;AuthorListID",TEXT($A3445,"0000"),
"  {CitationID: *CitationID0001",
", PersonID: *PersonID",TEXT(MATCH(INDEX(AuthorList[Author Name],$A3445),People[Full Name],0),"0000"),
", AuthorOrder: ",INDEX(AuthorList[Author Number],$A3445),"}")))</f>
        <v>#REF!</v>
      </c>
      <c r="K3445" t="e">
        <f>IF(INDEX(SamplingFeatures[Feature Code],$A3445)="","",
CONCATENATE("  - &amp;SamplingFeatureID",TEXT($A3445,"0000"),
" {","SamplingFeatureUUID:  ",CHAR(34),INDEX(SamplingFeatures[Sampling Feature UUID],$A3445),CHAR(34),
", SamplingFeatureTypeCV:  ",CHAR(34),INDEX(SamplingFeatures[Sampling Feature Type],$A3445),CHAR(34),
", SamplingFeatureCode:  ",CHAR(34),INDEX(SamplingFeatures[Feature Code],$A3445),CHAR(34),
", SamplingFeatureName:  ",CHAR(34),INDEX(SamplingFeatures[Feature Name],$A3445),CHAR(34),
", SamplingFeatureDescription:  ",CHAR(34),INDEX(SamplingFeatures[Feature Description],$A3445),CHAR(34),
", SamplingFeatureGeotypeCV:  ",CHAR(34),INDEX(SamplingFeatures[Feature Geo Type],$A3445),CHAR(34),
", FeatureGeometry:  ",CHAR(34),INDEX(SamplingFeatures[Feature Geometry],$A3445),CHAR(34),
", Elevation_m:  ",CHAR(34),INDEX(SamplingFeatures[Elevation_m],$A3445),CHAR(34),
", ElevationDatumCV:  ",CHAR(34),ElevationDatum,CHAR(34),"}"))</f>
        <v>#REF!</v>
      </c>
      <c r="L3445" t="e">
        <f>IF(INDEX(SamplingFeatures[Sampling Feature Type],$A3445)&lt;&gt;"Site","",
CONCATENATE("  - &amp;SiteID",TEXT(SUMPRODUCT(--($L$3:$L3444&lt;&gt;"")),"0000"),
" {","SamplingFeatureID:  *SamplingFeatureID",TEXT($A3445,"0000"),
", SiteTypeCV:  ",CHAR(34),INDEX(Sites[Site Type],$A3445),CHAR(34),
", Latitude:  ",INDEX(Sites[Latitude],$A3445),
", Longitude:  ",INDEX(Sites[Longitude],$A3445),
", SRSName:  ",CHAR(34),LatLonDatum,CHAR(34),"}"))</f>
        <v>#REF!</v>
      </c>
      <c r="M3445" t="e">
        <f>IF(INDEX(SamplingFeatures[Sampling Feature Type],$A3445)&lt;&gt;"Specimen","",
CONCATENATE("  - &amp;SpecimenID",TEXT(SUMPRODUCT(--($M$3:$M3444&lt;&gt;"")),"0000"),
" {","SamplingFeatureID:  *SamplingFeatureID",TEXT($A3445,"0000"),
", SpecimenTypeCV:  ",CHAR(34),INDEX(Specimens[Specimen Type],$A3445),CHAR(34),
", SpecimenMediumCV:  ",INDEX(Specimens[Specimen Medium],$A3445),
", IsFieldSpecimen:  ",CHAR(34),INDEX(Specimens[Is Field Specimen?],$A3445),CHAR(34),"}"))</f>
        <v>#REF!</v>
      </c>
      <c r="N3445" t="e">
        <f>IF(COUNTA(SpatialOffsets[])=0,"", IF(INDEX(SpatialOffsets[Spatial Offset Type],$A3445)="","",
CONCATENATE("  - &amp;SpatialOffsetID",TEXT($A3445,"0000"),
" {","SpatialOffsetTypeCV:  ",CHAR(34),INDEX(SpatialOffsets[Spatial Offset Type],$A3445),CHAR(34),
", Offset1Value:  ",INDEX(SpatialOffsets[Offset 1 Value],$A3445),
", Offset1UnitID:  ",CHAR(34),INDEX(SpatialOffsets[Offset 1 Unit],$A3445),CHAR(34),
", Offset2Value:  ",INDEX(SpatialOffsets[Offset 2 Value],$A3445),
", Offset2UnitID:  ",CHAR(34),INDEX(SpatialOffsets[Offset 2 Unit],$A3445),CHAR(34),
", Offset3Value:  ",INDEX(SpatialOffsets[Offset 3 Value],$A3445),
", Offset3UnitID:  ",CHAR(34),INDEX(SpatialOffsets[Offset 3 Unit],$A3445),CHAR(34),,"}")))</f>
        <v>#REF!</v>
      </c>
      <c r="O3445" t="e">
        <f>IF(COUNTA(RelatedFeatures[])=0,"", IF(INDEX(RelatedFeatures[First Sampling Feature Code],$A3445)="","",
CONCATENATE("  - &amp;RelationID",TEXT($A3445,"0000"),
" {","SamplingFeatureID:  *SamplingFeatureID",TEXT(MATCH(INDEX(RelatedFeatures[First Sampling Feature Code],$A3445),SamplingFeatures[Feature Code],0),"0000"),
", RelationshipTypeCV:  ",CHAR(34),INDEX(RelatedFeatures[Relationship Type],$A3445),CHAR(34),
", RelatedFeatureID: *SamplingFeatureID",TEXT(MATCH(INDEX(RelatedFeatures[Second Sampling Feature Code],$A3445),SamplingFeatures[Feature Code],0),"0000"),
", SpatialOffsetID:  ",IF(INDEX(RelatedFeatures[Offset Number],$A3445)="","",CONCATENATE("*SpatialOffsetID",TEXT(INDEX(RelatedFeatures[Offset Number],$A3445),"0000"))),"}")))</f>
        <v>#REF!</v>
      </c>
      <c r="P3445" t="e">
        <f>IF(INDEX(Methods[Method Type],$A3445)="","",
CONCATENATE("  - &amp;MethodID",TEXT($A3445,"0000"),
" {","MethodTypeCV:  ",CHAR(34),INDEX(Methods[Method Type],$A3445),CHAR(34),
", MethodCode:  ",CHAR(34),INDEX(Methods[Method Code],$A3445),CHAR(34),
", MethodName:  ",CHAR(34),INDEX(Methods[Method Name],$A3445),CHAR(34),
", MethodDescription:  ",CHAR(34),INDEX(Methods[Method Description],$A3445),CHAR(34),
", MethodLink:  ",CHAR(34),INDEX(Methods[Method Link],$A3445),CHAR(34),
", OrganizationID: *OrganizationID",TEXT(MATCH(INDEX(Methods[Organization Name],$A3445),Organizations[Organization Name],0),"0000"),"}"))</f>
        <v>#REF!</v>
      </c>
      <c r="Q3445" t="e">
        <f>IF(INDEX(Variables[Variable Type],$A3445)="","",
CONCATENATE("  - &amp;VariableID",TEXT($A3445,"0000"),
" {","VariableTypeCV:  ",CHAR(34),INDEX(Variables[Variable Type],$A3445),CHAR(34),
", VariableCode:  ",CHAR(34),INDEX(Variables[Variable Code],$A3445),CHAR(34),
", VariableNameCV:  ",CHAR(34),INDEX(Variables[Variable Name],$A3445),CHAR(34),
", VariableDefinition:  ",CHAR(34),INDEX(Variables[Variable Definition],$A3445),CHAR(34),
", SpecciationCV:  ",CHAR(34),INDEX(Variables[Speciation],$A3445),CHAR(34),
", NoDataValue:  ",CHAR(34),INDEX(Variables[No Data Value],$A3445),CHAR(34),"}"))</f>
        <v>#REF!</v>
      </c>
    </row>
    <row r="3446" spans="1:17" x14ac:dyDescent="0.25">
      <c r="A3446">
        <v>3443</v>
      </c>
      <c r="D3446" t="e">
        <f>IF(INDEX(People[First Name],$A3446)="","",
CONCATENATE("  - &amp;PersonID",TEXT($A3446,"0000"),
" {","PersonFirstName:  ",CHAR(34),INDEX(People[First Name],$A3446),CHAR(34),
", PersonMiddleName:  ",CHAR(34),INDEX(People[Middle Name],$A3446),CHAR(34),
", PersonLastName:  ",CHAR(34),INDEX(People[Last Name],$A3446),CHAR(34),"}"))</f>
        <v>#REF!</v>
      </c>
      <c r="E3446" t="e">
        <f>IF(INDEX(Organizations[Organization Type '[CV']],$A3446)="","",
CONCATENATE("  - &amp;OrganizationID",TEXT($A3446,"0000"),
" {","OrganizationTypeCV:  ",CHAR(34),INDEX(Organizations[Organization Type '[CV']],$A3446),CHAR(34),
", OrganizationCode:  ",CHAR(34),INDEX(Organizations[Organization Code],$A3446),CHAR(34),
", OrganizationName:  ",CHAR(34),INDEX(Organizations[Organization Name],$A3446),CHAR(34),
", OrganizationDescription:  ",CHAR(34),INDEX(Organizations[Organization Description],$A3446),CHAR(34),
", OrganizationLink:  ",CHAR(34),INDEX(Organizations[Organization Link],$A3446),CHAR(34),"}"))</f>
        <v>#REF!</v>
      </c>
      <c r="F3446" t="e">
        <f>IF(INDEX(People[First Name],$A3446)="","",
CONCATENATE("  - &amp;AffiliationID",TEXT($A3446,"0000"),
" {PersonID: *PersonID",TEXT($A3446,"0000"),
", OrganizationID: *OrganizationID",TEXT(MATCH(INDEX(People[Organization Name],$A3446),Organizations[Organization Name],0),"0000"),
", IsPrimaryOrganizationContact: , AffiliationStartDate: , AffiliationEndDate: , PrimaryPhone: ",
", PrimaryEmail: ",CHAR(34),INDEX(People[Primary Email],$A3446),CHAR(34),
", PrimaryAddress: ",CHAR(34),INDEX(People[Primary Address],$A3446),CHAR(34),
", PersonLink: }"))</f>
        <v>#REF!</v>
      </c>
      <c r="H3446" t="e">
        <f>IF(COUNTA(CitationInformation)=0,"",IF(INDEX(AuthorList[Author Name],$A3446)="","",
CONCATENATE("  - &amp;AuthorListID",TEXT($A3446,"0000"),
"  {CitationID: *CitationID0001",
", PersonID: *PersonID",TEXT(MATCH(INDEX(AuthorList[Author Name],$A3446),People[Full Name],0),"0000"),
", AuthorOrder: ",INDEX(AuthorList[Author Number],$A3446),"}")))</f>
        <v>#REF!</v>
      </c>
      <c r="K3446" t="e">
        <f>IF(INDEX(SamplingFeatures[Feature Code],$A3446)="","",
CONCATENATE("  - &amp;SamplingFeatureID",TEXT($A3446,"0000"),
" {","SamplingFeatureUUID:  ",CHAR(34),INDEX(SamplingFeatures[Sampling Feature UUID],$A3446),CHAR(34),
", SamplingFeatureTypeCV:  ",CHAR(34),INDEX(SamplingFeatures[Sampling Feature Type],$A3446),CHAR(34),
", SamplingFeatureCode:  ",CHAR(34),INDEX(SamplingFeatures[Feature Code],$A3446),CHAR(34),
", SamplingFeatureName:  ",CHAR(34),INDEX(SamplingFeatures[Feature Name],$A3446),CHAR(34),
", SamplingFeatureDescription:  ",CHAR(34),INDEX(SamplingFeatures[Feature Description],$A3446),CHAR(34),
", SamplingFeatureGeotypeCV:  ",CHAR(34),INDEX(SamplingFeatures[Feature Geo Type],$A3446),CHAR(34),
", FeatureGeometry:  ",CHAR(34),INDEX(SamplingFeatures[Feature Geometry],$A3446),CHAR(34),
", Elevation_m:  ",CHAR(34),INDEX(SamplingFeatures[Elevation_m],$A3446),CHAR(34),
", ElevationDatumCV:  ",CHAR(34),ElevationDatum,CHAR(34),"}"))</f>
        <v>#REF!</v>
      </c>
      <c r="L3446" t="e">
        <f>IF(INDEX(SamplingFeatures[Sampling Feature Type],$A3446)&lt;&gt;"Site","",
CONCATENATE("  - &amp;SiteID",TEXT(SUMPRODUCT(--($L$3:$L3445&lt;&gt;"")),"0000"),
" {","SamplingFeatureID:  *SamplingFeatureID",TEXT($A3446,"0000"),
", SiteTypeCV:  ",CHAR(34),INDEX(Sites[Site Type],$A3446),CHAR(34),
", Latitude:  ",INDEX(Sites[Latitude],$A3446),
", Longitude:  ",INDEX(Sites[Longitude],$A3446),
", SRSName:  ",CHAR(34),LatLonDatum,CHAR(34),"}"))</f>
        <v>#REF!</v>
      </c>
      <c r="M3446" t="e">
        <f>IF(INDEX(SamplingFeatures[Sampling Feature Type],$A3446)&lt;&gt;"Specimen","",
CONCATENATE("  - &amp;SpecimenID",TEXT(SUMPRODUCT(--($M$3:$M3445&lt;&gt;"")),"0000"),
" {","SamplingFeatureID:  *SamplingFeatureID",TEXT($A3446,"0000"),
", SpecimenTypeCV:  ",CHAR(34),INDEX(Specimens[Specimen Type],$A3446),CHAR(34),
", SpecimenMediumCV:  ",INDEX(Specimens[Specimen Medium],$A3446),
", IsFieldSpecimen:  ",CHAR(34),INDEX(Specimens[Is Field Specimen?],$A3446),CHAR(34),"}"))</f>
        <v>#REF!</v>
      </c>
      <c r="N3446" t="e">
        <f>IF(COUNTA(SpatialOffsets[])=0,"", IF(INDEX(SpatialOffsets[Spatial Offset Type],$A3446)="","",
CONCATENATE("  - &amp;SpatialOffsetID",TEXT($A3446,"0000"),
" {","SpatialOffsetTypeCV:  ",CHAR(34),INDEX(SpatialOffsets[Spatial Offset Type],$A3446),CHAR(34),
", Offset1Value:  ",INDEX(SpatialOffsets[Offset 1 Value],$A3446),
", Offset1UnitID:  ",CHAR(34),INDEX(SpatialOffsets[Offset 1 Unit],$A3446),CHAR(34),
", Offset2Value:  ",INDEX(SpatialOffsets[Offset 2 Value],$A3446),
", Offset2UnitID:  ",CHAR(34),INDEX(SpatialOffsets[Offset 2 Unit],$A3446),CHAR(34),
", Offset3Value:  ",INDEX(SpatialOffsets[Offset 3 Value],$A3446),
", Offset3UnitID:  ",CHAR(34),INDEX(SpatialOffsets[Offset 3 Unit],$A3446),CHAR(34),,"}")))</f>
        <v>#REF!</v>
      </c>
      <c r="O3446" t="e">
        <f>IF(COUNTA(RelatedFeatures[])=0,"", IF(INDEX(RelatedFeatures[First Sampling Feature Code],$A3446)="","",
CONCATENATE("  - &amp;RelationID",TEXT($A3446,"0000"),
" {","SamplingFeatureID:  *SamplingFeatureID",TEXT(MATCH(INDEX(RelatedFeatures[First Sampling Feature Code],$A3446),SamplingFeatures[Feature Code],0),"0000"),
", RelationshipTypeCV:  ",CHAR(34),INDEX(RelatedFeatures[Relationship Type],$A3446),CHAR(34),
", RelatedFeatureID: *SamplingFeatureID",TEXT(MATCH(INDEX(RelatedFeatures[Second Sampling Feature Code],$A3446),SamplingFeatures[Feature Code],0),"0000"),
", SpatialOffsetID:  ",IF(INDEX(RelatedFeatures[Offset Number],$A3446)="","",CONCATENATE("*SpatialOffsetID",TEXT(INDEX(RelatedFeatures[Offset Number],$A3446),"0000"))),"}")))</f>
        <v>#REF!</v>
      </c>
      <c r="P3446" t="e">
        <f>IF(INDEX(Methods[Method Type],$A3446)="","",
CONCATENATE("  - &amp;MethodID",TEXT($A3446,"0000"),
" {","MethodTypeCV:  ",CHAR(34),INDEX(Methods[Method Type],$A3446),CHAR(34),
", MethodCode:  ",CHAR(34),INDEX(Methods[Method Code],$A3446),CHAR(34),
", MethodName:  ",CHAR(34),INDEX(Methods[Method Name],$A3446),CHAR(34),
", MethodDescription:  ",CHAR(34),INDEX(Methods[Method Description],$A3446),CHAR(34),
", MethodLink:  ",CHAR(34),INDEX(Methods[Method Link],$A3446),CHAR(34),
", OrganizationID: *OrganizationID",TEXT(MATCH(INDEX(Methods[Organization Name],$A3446),Organizations[Organization Name],0),"0000"),"}"))</f>
        <v>#REF!</v>
      </c>
      <c r="Q3446" t="e">
        <f>IF(INDEX(Variables[Variable Type],$A3446)="","",
CONCATENATE("  - &amp;VariableID",TEXT($A3446,"0000"),
" {","VariableTypeCV:  ",CHAR(34),INDEX(Variables[Variable Type],$A3446),CHAR(34),
", VariableCode:  ",CHAR(34),INDEX(Variables[Variable Code],$A3446),CHAR(34),
", VariableNameCV:  ",CHAR(34),INDEX(Variables[Variable Name],$A3446),CHAR(34),
", VariableDefinition:  ",CHAR(34),INDEX(Variables[Variable Definition],$A3446),CHAR(34),
", SpecciationCV:  ",CHAR(34),INDEX(Variables[Speciation],$A3446),CHAR(34),
", NoDataValue:  ",CHAR(34),INDEX(Variables[No Data Value],$A3446),CHAR(34),"}"))</f>
        <v>#REF!</v>
      </c>
    </row>
    <row r="3447" spans="1:17" x14ac:dyDescent="0.25">
      <c r="A3447">
        <v>3444</v>
      </c>
      <c r="D3447" t="e">
        <f>IF(INDEX(People[First Name],$A3447)="","",
CONCATENATE("  - &amp;PersonID",TEXT($A3447,"0000"),
" {","PersonFirstName:  ",CHAR(34),INDEX(People[First Name],$A3447),CHAR(34),
", PersonMiddleName:  ",CHAR(34),INDEX(People[Middle Name],$A3447),CHAR(34),
", PersonLastName:  ",CHAR(34),INDEX(People[Last Name],$A3447),CHAR(34),"}"))</f>
        <v>#REF!</v>
      </c>
      <c r="E3447" t="e">
        <f>IF(INDEX(Organizations[Organization Type '[CV']],$A3447)="","",
CONCATENATE("  - &amp;OrganizationID",TEXT($A3447,"0000"),
" {","OrganizationTypeCV:  ",CHAR(34),INDEX(Organizations[Organization Type '[CV']],$A3447),CHAR(34),
", OrganizationCode:  ",CHAR(34),INDEX(Organizations[Organization Code],$A3447),CHAR(34),
", OrganizationName:  ",CHAR(34),INDEX(Organizations[Organization Name],$A3447),CHAR(34),
", OrganizationDescription:  ",CHAR(34),INDEX(Organizations[Organization Description],$A3447),CHAR(34),
", OrganizationLink:  ",CHAR(34),INDEX(Organizations[Organization Link],$A3447),CHAR(34),"}"))</f>
        <v>#REF!</v>
      </c>
      <c r="F3447" t="e">
        <f>IF(INDEX(People[First Name],$A3447)="","",
CONCATENATE("  - &amp;AffiliationID",TEXT($A3447,"0000"),
" {PersonID: *PersonID",TEXT($A3447,"0000"),
", OrganizationID: *OrganizationID",TEXT(MATCH(INDEX(People[Organization Name],$A3447),Organizations[Organization Name],0),"0000"),
", IsPrimaryOrganizationContact: , AffiliationStartDate: , AffiliationEndDate: , PrimaryPhone: ",
", PrimaryEmail: ",CHAR(34),INDEX(People[Primary Email],$A3447),CHAR(34),
", PrimaryAddress: ",CHAR(34),INDEX(People[Primary Address],$A3447),CHAR(34),
", PersonLink: }"))</f>
        <v>#REF!</v>
      </c>
      <c r="H3447" t="e">
        <f>IF(COUNTA(CitationInformation)=0,"",IF(INDEX(AuthorList[Author Name],$A3447)="","",
CONCATENATE("  - &amp;AuthorListID",TEXT($A3447,"0000"),
"  {CitationID: *CitationID0001",
", PersonID: *PersonID",TEXT(MATCH(INDEX(AuthorList[Author Name],$A3447),People[Full Name],0),"0000"),
", AuthorOrder: ",INDEX(AuthorList[Author Number],$A3447),"}")))</f>
        <v>#REF!</v>
      </c>
      <c r="K3447" t="e">
        <f>IF(INDEX(SamplingFeatures[Feature Code],$A3447)="","",
CONCATENATE("  - &amp;SamplingFeatureID",TEXT($A3447,"0000"),
" {","SamplingFeatureUUID:  ",CHAR(34),INDEX(SamplingFeatures[Sampling Feature UUID],$A3447),CHAR(34),
", SamplingFeatureTypeCV:  ",CHAR(34),INDEX(SamplingFeatures[Sampling Feature Type],$A3447),CHAR(34),
", SamplingFeatureCode:  ",CHAR(34),INDEX(SamplingFeatures[Feature Code],$A3447),CHAR(34),
", SamplingFeatureName:  ",CHAR(34),INDEX(SamplingFeatures[Feature Name],$A3447),CHAR(34),
", SamplingFeatureDescription:  ",CHAR(34),INDEX(SamplingFeatures[Feature Description],$A3447),CHAR(34),
", SamplingFeatureGeotypeCV:  ",CHAR(34),INDEX(SamplingFeatures[Feature Geo Type],$A3447),CHAR(34),
", FeatureGeometry:  ",CHAR(34),INDEX(SamplingFeatures[Feature Geometry],$A3447),CHAR(34),
", Elevation_m:  ",CHAR(34),INDEX(SamplingFeatures[Elevation_m],$A3447),CHAR(34),
", ElevationDatumCV:  ",CHAR(34),ElevationDatum,CHAR(34),"}"))</f>
        <v>#REF!</v>
      </c>
      <c r="L3447" t="e">
        <f>IF(INDEX(SamplingFeatures[Sampling Feature Type],$A3447)&lt;&gt;"Site","",
CONCATENATE("  - &amp;SiteID",TEXT(SUMPRODUCT(--($L$3:$L3446&lt;&gt;"")),"0000"),
" {","SamplingFeatureID:  *SamplingFeatureID",TEXT($A3447,"0000"),
", SiteTypeCV:  ",CHAR(34),INDEX(Sites[Site Type],$A3447),CHAR(34),
", Latitude:  ",INDEX(Sites[Latitude],$A3447),
", Longitude:  ",INDEX(Sites[Longitude],$A3447),
", SRSName:  ",CHAR(34),LatLonDatum,CHAR(34),"}"))</f>
        <v>#REF!</v>
      </c>
      <c r="M3447" t="e">
        <f>IF(INDEX(SamplingFeatures[Sampling Feature Type],$A3447)&lt;&gt;"Specimen","",
CONCATENATE("  - &amp;SpecimenID",TEXT(SUMPRODUCT(--($M$3:$M3446&lt;&gt;"")),"0000"),
" {","SamplingFeatureID:  *SamplingFeatureID",TEXT($A3447,"0000"),
", SpecimenTypeCV:  ",CHAR(34),INDEX(Specimens[Specimen Type],$A3447),CHAR(34),
", SpecimenMediumCV:  ",INDEX(Specimens[Specimen Medium],$A3447),
", IsFieldSpecimen:  ",CHAR(34),INDEX(Specimens[Is Field Specimen?],$A3447),CHAR(34),"}"))</f>
        <v>#REF!</v>
      </c>
      <c r="N3447" t="e">
        <f>IF(COUNTA(SpatialOffsets[])=0,"", IF(INDEX(SpatialOffsets[Spatial Offset Type],$A3447)="","",
CONCATENATE("  - &amp;SpatialOffsetID",TEXT($A3447,"0000"),
" {","SpatialOffsetTypeCV:  ",CHAR(34),INDEX(SpatialOffsets[Spatial Offset Type],$A3447),CHAR(34),
", Offset1Value:  ",INDEX(SpatialOffsets[Offset 1 Value],$A3447),
", Offset1UnitID:  ",CHAR(34),INDEX(SpatialOffsets[Offset 1 Unit],$A3447),CHAR(34),
", Offset2Value:  ",INDEX(SpatialOffsets[Offset 2 Value],$A3447),
", Offset2UnitID:  ",CHAR(34),INDEX(SpatialOffsets[Offset 2 Unit],$A3447),CHAR(34),
", Offset3Value:  ",INDEX(SpatialOffsets[Offset 3 Value],$A3447),
", Offset3UnitID:  ",CHAR(34),INDEX(SpatialOffsets[Offset 3 Unit],$A3447),CHAR(34),,"}")))</f>
        <v>#REF!</v>
      </c>
      <c r="O3447" t="e">
        <f>IF(COUNTA(RelatedFeatures[])=0,"", IF(INDEX(RelatedFeatures[First Sampling Feature Code],$A3447)="","",
CONCATENATE("  - &amp;RelationID",TEXT($A3447,"0000"),
" {","SamplingFeatureID:  *SamplingFeatureID",TEXT(MATCH(INDEX(RelatedFeatures[First Sampling Feature Code],$A3447),SamplingFeatures[Feature Code],0),"0000"),
", RelationshipTypeCV:  ",CHAR(34),INDEX(RelatedFeatures[Relationship Type],$A3447),CHAR(34),
", RelatedFeatureID: *SamplingFeatureID",TEXT(MATCH(INDEX(RelatedFeatures[Second Sampling Feature Code],$A3447),SamplingFeatures[Feature Code],0),"0000"),
", SpatialOffsetID:  ",IF(INDEX(RelatedFeatures[Offset Number],$A3447)="","",CONCATENATE("*SpatialOffsetID",TEXT(INDEX(RelatedFeatures[Offset Number],$A3447),"0000"))),"}")))</f>
        <v>#REF!</v>
      </c>
      <c r="P3447" t="e">
        <f>IF(INDEX(Methods[Method Type],$A3447)="","",
CONCATENATE("  - &amp;MethodID",TEXT($A3447,"0000"),
" {","MethodTypeCV:  ",CHAR(34),INDEX(Methods[Method Type],$A3447),CHAR(34),
", MethodCode:  ",CHAR(34),INDEX(Methods[Method Code],$A3447),CHAR(34),
", MethodName:  ",CHAR(34),INDEX(Methods[Method Name],$A3447),CHAR(34),
", MethodDescription:  ",CHAR(34),INDEX(Methods[Method Description],$A3447),CHAR(34),
", MethodLink:  ",CHAR(34),INDEX(Methods[Method Link],$A3447),CHAR(34),
", OrganizationID: *OrganizationID",TEXT(MATCH(INDEX(Methods[Organization Name],$A3447),Organizations[Organization Name],0),"0000"),"}"))</f>
        <v>#REF!</v>
      </c>
      <c r="Q3447" t="e">
        <f>IF(INDEX(Variables[Variable Type],$A3447)="","",
CONCATENATE("  - &amp;VariableID",TEXT($A3447,"0000"),
" {","VariableTypeCV:  ",CHAR(34),INDEX(Variables[Variable Type],$A3447),CHAR(34),
", VariableCode:  ",CHAR(34),INDEX(Variables[Variable Code],$A3447),CHAR(34),
", VariableNameCV:  ",CHAR(34),INDEX(Variables[Variable Name],$A3447),CHAR(34),
", VariableDefinition:  ",CHAR(34),INDEX(Variables[Variable Definition],$A3447),CHAR(34),
", SpecciationCV:  ",CHAR(34),INDEX(Variables[Speciation],$A3447),CHAR(34),
", NoDataValue:  ",CHAR(34),INDEX(Variables[No Data Value],$A3447),CHAR(34),"}"))</f>
        <v>#REF!</v>
      </c>
    </row>
    <row r="3448" spans="1:17" x14ac:dyDescent="0.25">
      <c r="A3448">
        <v>3445</v>
      </c>
      <c r="D3448" t="e">
        <f>IF(INDEX(People[First Name],$A3448)="","",
CONCATENATE("  - &amp;PersonID",TEXT($A3448,"0000"),
" {","PersonFirstName:  ",CHAR(34),INDEX(People[First Name],$A3448),CHAR(34),
", PersonMiddleName:  ",CHAR(34),INDEX(People[Middle Name],$A3448),CHAR(34),
", PersonLastName:  ",CHAR(34),INDEX(People[Last Name],$A3448),CHAR(34),"}"))</f>
        <v>#REF!</v>
      </c>
      <c r="E3448" t="e">
        <f>IF(INDEX(Organizations[Organization Type '[CV']],$A3448)="","",
CONCATENATE("  - &amp;OrganizationID",TEXT($A3448,"0000"),
" {","OrganizationTypeCV:  ",CHAR(34),INDEX(Organizations[Organization Type '[CV']],$A3448),CHAR(34),
", OrganizationCode:  ",CHAR(34),INDEX(Organizations[Organization Code],$A3448),CHAR(34),
", OrganizationName:  ",CHAR(34),INDEX(Organizations[Organization Name],$A3448),CHAR(34),
", OrganizationDescription:  ",CHAR(34),INDEX(Organizations[Organization Description],$A3448),CHAR(34),
", OrganizationLink:  ",CHAR(34),INDEX(Organizations[Organization Link],$A3448),CHAR(34),"}"))</f>
        <v>#REF!</v>
      </c>
      <c r="F3448" t="e">
        <f>IF(INDEX(People[First Name],$A3448)="","",
CONCATENATE("  - &amp;AffiliationID",TEXT($A3448,"0000"),
" {PersonID: *PersonID",TEXT($A3448,"0000"),
", OrganizationID: *OrganizationID",TEXT(MATCH(INDEX(People[Organization Name],$A3448),Organizations[Organization Name],0),"0000"),
", IsPrimaryOrganizationContact: , AffiliationStartDate: , AffiliationEndDate: , PrimaryPhone: ",
", PrimaryEmail: ",CHAR(34),INDEX(People[Primary Email],$A3448),CHAR(34),
", PrimaryAddress: ",CHAR(34),INDEX(People[Primary Address],$A3448),CHAR(34),
", PersonLink: }"))</f>
        <v>#REF!</v>
      </c>
      <c r="H3448" t="e">
        <f>IF(COUNTA(CitationInformation)=0,"",IF(INDEX(AuthorList[Author Name],$A3448)="","",
CONCATENATE("  - &amp;AuthorListID",TEXT($A3448,"0000"),
"  {CitationID: *CitationID0001",
", PersonID: *PersonID",TEXT(MATCH(INDEX(AuthorList[Author Name],$A3448),People[Full Name],0),"0000"),
", AuthorOrder: ",INDEX(AuthorList[Author Number],$A3448),"}")))</f>
        <v>#REF!</v>
      </c>
      <c r="K3448" t="e">
        <f>IF(INDEX(SamplingFeatures[Feature Code],$A3448)="","",
CONCATENATE("  - &amp;SamplingFeatureID",TEXT($A3448,"0000"),
" {","SamplingFeatureUUID:  ",CHAR(34),INDEX(SamplingFeatures[Sampling Feature UUID],$A3448),CHAR(34),
", SamplingFeatureTypeCV:  ",CHAR(34),INDEX(SamplingFeatures[Sampling Feature Type],$A3448),CHAR(34),
", SamplingFeatureCode:  ",CHAR(34),INDEX(SamplingFeatures[Feature Code],$A3448),CHAR(34),
", SamplingFeatureName:  ",CHAR(34),INDEX(SamplingFeatures[Feature Name],$A3448),CHAR(34),
", SamplingFeatureDescription:  ",CHAR(34),INDEX(SamplingFeatures[Feature Description],$A3448),CHAR(34),
", SamplingFeatureGeotypeCV:  ",CHAR(34),INDEX(SamplingFeatures[Feature Geo Type],$A3448),CHAR(34),
", FeatureGeometry:  ",CHAR(34),INDEX(SamplingFeatures[Feature Geometry],$A3448),CHAR(34),
", Elevation_m:  ",CHAR(34),INDEX(SamplingFeatures[Elevation_m],$A3448),CHAR(34),
", ElevationDatumCV:  ",CHAR(34),ElevationDatum,CHAR(34),"}"))</f>
        <v>#REF!</v>
      </c>
      <c r="L3448" t="e">
        <f>IF(INDEX(SamplingFeatures[Sampling Feature Type],$A3448)&lt;&gt;"Site","",
CONCATENATE("  - &amp;SiteID",TEXT(SUMPRODUCT(--($L$3:$L3447&lt;&gt;"")),"0000"),
" {","SamplingFeatureID:  *SamplingFeatureID",TEXT($A3448,"0000"),
", SiteTypeCV:  ",CHAR(34),INDEX(Sites[Site Type],$A3448),CHAR(34),
", Latitude:  ",INDEX(Sites[Latitude],$A3448),
", Longitude:  ",INDEX(Sites[Longitude],$A3448),
", SRSName:  ",CHAR(34),LatLonDatum,CHAR(34),"}"))</f>
        <v>#REF!</v>
      </c>
      <c r="M3448" t="e">
        <f>IF(INDEX(SamplingFeatures[Sampling Feature Type],$A3448)&lt;&gt;"Specimen","",
CONCATENATE("  - &amp;SpecimenID",TEXT(SUMPRODUCT(--($M$3:$M3447&lt;&gt;"")),"0000"),
" {","SamplingFeatureID:  *SamplingFeatureID",TEXT($A3448,"0000"),
", SpecimenTypeCV:  ",CHAR(34),INDEX(Specimens[Specimen Type],$A3448),CHAR(34),
", SpecimenMediumCV:  ",INDEX(Specimens[Specimen Medium],$A3448),
", IsFieldSpecimen:  ",CHAR(34),INDEX(Specimens[Is Field Specimen?],$A3448),CHAR(34),"}"))</f>
        <v>#REF!</v>
      </c>
      <c r="N3448" t="e">
        <f>IF(COUNTA(SpatialOffsets[])=0,"", IF(INDEX(SpatialOffsets[Spatial Offset Type],$A3448)="","",
CONCATENATE("  - &amp;SpatialOffsetID",TEXT($A3448,"0000"),
" {","SpatialOffsetTypeCV:  ",CHAR(34),INDEX(SpatialOffsets[Spatial Offset Type],$A3448),CHAR(34),
", Offset1Value:  ",INDEX(SpatialOffsets[Offset 1 Value],$A3448),
", Offset1UnitID:  ",CHAR(34),INDEX(SpatialOffsets[Offset 1 Unit],$A3448),CHAR(34),
", Offset2Value:  ",INDEX(SpatialOffsets[Offset 2 Value],$A3448),
", Offset2UnitID:  ",CHAR(34),INDEX(SpatialOffsets[Offset 2 Unit],$A3448),CHAR(34),
", Offset3Value:  ",INDEX(SpatialOffsets[Offset 3 Value],$A3448),
", Offset3UnitID:  ",CHAR(34),INDEX(SpatialOffsets[Offset 3 Unit],$A3448),CHAR(34),,"}")))</f>
        <v>#REF!</v>
      </c>
      <c r="O3448" t="e">
        <f>IF(COUNTA(RelatedFeatures[])=0,"", IF(INDEX(RelatedFeatures[First Sampling Feature Code],$A3448)="","",
CONCATENATE("  - &amp;RelationID",TEXT($A3448,"0000"),
" {","SamplingFeatureID:  *SamplingFeatureID",TEXT(MATCH(INDEX(RelatedFeatures[First Sampling Feature Code],$A3448),SamplingFeatures[Feature Code],0),"0000"),
", RelationshipTypeCV:  ",CHAR(34),INDEX(RelatedFeatures[Relationship Type],$A3448),CHAR(34),
", RelatedFeatureID: *SamplingFeatureID",TEXT(MATCH(INDEX(RelatedFeatures[Second Sampling Feature Code],$A3448),SamplingFeatures[Feature Code],0),"0000"),
", SpatialOffsetID:  ",IF(INDEX(RelatedFeatures[Offset Number],$A3448)="","",CONCATENATE("*SpatialOffsetID",TEXT(INDEX(RelatedFeatures[Offset Number],$A3448),"0000"))),"}")))</f>
        <v>#REF!</v>
      </c>
      <c r="P3448" t="e">
        <f>IF(INDEX(Methods[Method Type],$A3448)="","",
CONCATENATE("  - &amp;MethodID",TEXT($A3448,"0000"),
" {","MethodTypeCV:  ",CHAR(34),INDEX(Methods[Method Type],$A3448),CHAR(34),
", MethodCode:  ",CHAR(34),INDEX(Methods[Method Code],$A3448),CHAR(34),
", MethodName:  ",CHAR(34),INDEX(Methods[Method Name],$A3448),CHAR(34),
", MethodDescription:  ",CHAR(34),INDEX(Methods[Method Description],$A3448),CHAR(34),
", MethodLink:  ",CHAR(34),INDEX(Methods[Method Link],$A3448),CHAR(34),
", OrganizationID: *OrganizationID",TEXT(MATCH(INDEX(Methods[Organization Name],$A3448),Organizations[Organization Name],0),"0000"),"}"))</f>
        <v>#REF!</v>
      </c>
      <c r="Q3448" t="e">
        <f>IF(INDEX(Variables[Variable Type],$A3448)="","",
CONCATENATE("  - &amp;VariableID",TEXT($A3448,"0000"),
" {","VariableTypeCV:  ",CHAR(34),INDEX(Variables[Variable Type],$A3448),CHAR(34),
", VariableCode:  ",CHAR(34),INDEX(Variables[Variable Code],$A3448),CHAR(34),
", VariableNameCV:  ",CHAR(34),INDEX(Variables[Variable Name],$A3448),CHAR(34),
", VariableDefinition:  ",CHAR(34),INDEX(Variables[Variable Definition],$A3448),CHAR(34),
", SpecciationCV:  ",CHAR(34),INDEX(Variables[Speciation],$A3448),CHAR(34),
", NoDataValue:  ",CHAR(34),INDEX(Variables[No Data Value],$A3448),CHAR(34),"}"))</f>
        <v>#REF!</v>
      </c>
    </row>
    <row r="3449" spans="1:17" x14ac:dyDescent="0.25">
      <c r="A3449">
        <v>3446</v>
      </c>
      <c r="D3449" t="e">
        <f>IF(INDEX(People[First Name],$A3449)="","",
CONCATENATE("  - &amp;PersonID",TEXT($A3449,"0000"),
" {","PersonFirstName:  ",CHAR(34),INDEX(People[First Name],$A3449),CHAR(34),
", PersonMiddleName:  ",CHAR(34),INDEX(People[Middle Name],$A3449),CHAR(34),
", PersonLastName:  ",CHAR(34),INDEX(People[Last Name],$A3449),CHAR(34),"}"))</f>
        <v>#REF!</v>
      </c>
      <c r="E3449" t="e">
        <f>IF(INDEX(Organizations[Organization Type '[CV']],$A3449)="","",
CONCATENATE("  - &amp;OrganizationID",TEXT($A3449,"0000"),
" {","OrganizationTypeCV:  ",CHAR(34),INDEX(Organizations[Organization Type '[CV']],$A3449),CHAR(34),
", OrganizationCode:  ",CHAR(34),INDEX(Organizations[Organization Code],$A3449),CHAR(34),
", OrganizationName:  ",CHAR(34),INDEX(Organizations[Organization Name],$A3449),CHAR(34),
", OrganizationDescription:  ",CHAR(34),INDEX(Organizations[Organization Description],$A3449),CHAR(34),
", OrganizationLink:  ",CHAR(34),INDEX(Organizations[Organization Link],$A3449),CHAR(34),"}"))</f>
        <v>#REF!</v>
      </c>
      <c r="F3449" t="e">
        <f>IF(INDEX(People[First Name],$A3449)="","",
CONCATENATE("  - &amp;AffiliationID",TEXT($A3449,"0000"),
" {PersonID: *PersonID",TEXT($A3449,"0000"),
", OrganizationID: *OrganizationID",TEXT(MATCH(INDEX(People[Organization Name],$A3449),Organizations[Organization Name],0),"0000"),
", IsPrimaryOrganizationContact: , AffiliationStartDate: , AffiliationEndDate: , PrimaryPhone: ",
", PrimaryEmail: ",CHAR(34),INDEX(People[Primary Email],$A3449),CHAR(34),
", PrimaryAddress: ",CHAR(34),INDEX(People[Primary Address],$A3449),CHAR(34),
", PersonLink: }"))</f>
        <v>#REF!</v>
      </c>
      <c r="H3449" t="e">
        <f>IF(COUNTA(CitationInformation)=0,"",IF(INDEX(AuthorList[Author Name],$A3449)="","",
CONCATENATE("  - &amp;AuthorListID",TEXT($A3449,"0000"),
"  {CitationID: *CitationID0001",
", PersonID: *PersonID",TEXT(MATCH(INDEX(AuthorList[Author Name],$A3449),People[Full Name],0),"0000"),
", AuthorOrder: ",INDEX(AuthorList[Author Number],$A3449),"}")))</f>
        <v>#REF!</v>
      </c>
      <c r="K3449" t="e">
        <f>IF(INDEX(SamplingFeatures[Feature Code],$A3449)="","",
CONCATENATE("  - &amp;SamplingFeatureID",TEXT($A3449,"0000"),
" {","SamplingFeatureUUID:  ",CHAR(34),INDEX(SamplingFeatures[Sampling Feature UUID],$A3449),CHAR(34),
", SamplingFeatureTypeCV:  ",CHAR(34),INDEX(SamplingFeatures[Sampling Feature Type],$A3449),CHAR(34),
", SamplingFeatureCode:  ",CHAR(34),INDEX(SamplingFeatures[Feature Code],$A3449),CHAR(34),
", SamplingFeatureName:  ",CHAR(34),INDEX(SamplingFeatures[Feature Name],$A3449),CHAR(34),
", SamplingFeatureDescription:  ",CHAR(34),INDEX(SamplingFeatures[Feature Description],$A3449),CHAR(34),
", SamplingFeatureGeotypeCV:  ",CHAR(34),INDEX(SamplingFeatures[Feature Geo Type],$A3449),CHAR(34),
", FeatureGeometry:  ",CHAR(34),INDEX(SamplingFeatures[Feature Geometry],$A3449),CHAR(34),
", Elevation_m:  ",CHAR(34),INDEX(SamplingFeatures[Elevation_m],$A3449),CHAR(34),
", ElevationDatumCV:  ",CHAR(34),ElevationDatum,CHAR(34),"}"))</f>
        <v>#REF!</v>
      </c>
      <c r="L3449" t="e">
        <f>IF(INDEX(SamplingFeatures[Sampling Feature Type],$A3449)&lt;&gt;"Site","",
CONCATENATE("  - &amp;SiteID",TEXT(SUMPRODUCT(--($L$3:$L3448&lt;&gt;"")),"0000"),
" {","SamplingFeatureID:  *SamplingFeatureID",TEXT($A3449,"0000"),
", SiteTypeCV:  ",CHAR(34),INDEX(Sites[Site Type],$A3449),CHAR(34),
", Latitude:  ",INDEX(Sites[Latitude],$A3449),
", Longitude:  ",INDEX(Sites[Longitude],$A3449),
", SRSName:  ",CHAR(34),LatLonDatum,CHAR(34),"}"))</f>
        <v>#REF!</v>
      </c>
      <c r="M3449" t="e">
        <f>IF(INDEX(SamplingFeatures[Sampling Feature Type],$A3449)&lt;&gt;"Specimen","",
CONCATENATE("  - &amp;SpecimenID",TEXT(SUMPRODUCT(--($M$3:$M3448&lt;&gt;"")),"0000"),
" {","SamplingFeatureID:  *SamplingFeatureID",TEXT($A3449,"0000"),
", SpecimenTypeCV:  ",CHAR(34),INDEX(Specimens[Specimen Type],$A3449),CHAR(34),
", SpecimenMediumCV:  ",INDEX(Specimens[Specimen Medium],$A3449),
", IsFieldSpecimen:  ",CHAR(34),INDEX(Specimens[Is Field Specimen?],$A3449),CHAR(34),"}"))</f>
        <v>#REF!</v>
      </c>
      <c r="N3449" t="e">
        <f>IF(COUNTA(SpatialOffsets[])=0,"", IF(INDEX(SpatialOffsets[Spatial Offset Type],$A3449)="","",
CONCATENATE("  - &amp;SpatialOffsetID",TEXT($A3449,"0000"),
" {","SpatialOffsetTypeCV:  ",CHAR(34),INDEX(SpatialOffsets[Spatial Offset Type],$A3449),CHAR(34),
", Offset1Value:  ",INDEX(SpatialOffsets[Offset 1 Value],$A3449),
", Offset1UnitID:  ",CHAR(34),INDEX(SpatialOffsets[Offset 1 Unit],$A3449),CHAR(34),
", Offset2Value:  ",INDEX(SpatialOffsets[Offset 2 Value],$A3449),
", Offset2UnitID:  ",CHAR(34),INDEX(SpatialOffsets[Offset 2 Unit],$A3449),CHAR(34),
", Offset3Value:  ",INDEX(SpatialOffsets[Offset 3 Value],$A3449),
", Offset3UnitID:  ",CHAR(34),INDEX(SpatialOffsets[Offset 3 Unit],$A3449),CHAR(34),,"}")))</f>
        <v>#REF!</v>
      </c>
      <c r="O3449" t="e">
        <f>IF(COUNTA(RelatedFeatures[])=0,"", IF(INDEX(RelatedFeatures[First Sampling Feature Code],$A3449)="","",
CONCATENATE("  - &amp;RelationID",TEXT($A3449,"0000"),
" {","SamplingFeatureID:  *SamplingFeatureID",TEXT(MATCH(INDEX(RelatedFeatures[First Sampling Feature Code],$A3449),SamplingFeatures[Feature Code],0),"0000"),
", RelationshipTypeCV:  ",CHAR(34),INDEX(RelatedFeatures[Relationship Type],$A3449),CHAR(34),
", RelatedFeatureID: *SamplingFeatureID",TEXT(MATCH(INDEX(RelatedFeatures[Second Sampling Feature Code],$A3449),SamplingFeatures[Feature Code],0),"0000"),
", SpatialOffsetID:  ",IF(INDEX(RelatedFeatures[Offset Number],$A3449)="","",CONCATENATE("*SpatialOffsetID",TEXT(INDEX(RelatedFeatures[Offset Number],$A3449),"0000"))),"}")))</f>
        <v>#REF!</v>
      </c>
      <c r="P3449" t="e">
        <f>IF(INDEX(Methods[Method Type],$A3449)="","",
CONCATENATE("  - &amp;MethodID",TEXT($A3449,"0000"),
" {","MethodTypeCV:  ",CHAR(34),INDEX(Methods[Method Type],$A3449),CHAR(34),
", MethodCode:  ",CHAR(34),INDEX(Methods[Method Code],$A3449),CHAR(34),
", MethodName:  ",CHAR(34),INDEX(Methods[Method Name],$A3449),CHAR(34),
", MethodDescription:  ",CHAR(34),INDEX(Methods[Method Description],$A3449),CHAR(34),
", MethodLink:  ",CHAR(34),INDEX(Methods[Method Link],$A3449),CHAR(34),
", OrganizationID: *OrganizationID",TEXT(MATCH(INDEX(Methods[Organization Name],$A3449),Organizations[Organization Name],0),"0000"),"}"))</f>
        <v>#REF!</v>
      </c>
      <c r="Q3449" t="e">
        <f>IF(INDEX(Variables[Variable Type],$A3449)="","",
CONCATENATE("  - &amp;VariableID",TEXT($A3449,"0000"),
" {","VariableTypeCV:  ",CHAR(34),INDEX(Variables[Variable Type],$A3449),CHAR(34),
", VariableCode:  ",CHAR(34),INDEX(Variables[Variable Code],$A3449),CHAR(34),
", VariableNameCV:  ",CHAR(34),INDEX(Variables[Variable Name],$A3449),CHAR(34),
", VariableDefinition:  ",CHAR(34),INDEX(Variables[Variable Definition],$A3449),CHAR(34),
", SpecciationCV:  ",CHAR(34),INDEX(Variables[Speciation],$A3449),CHAR(34),
", NoDataValue:  ",CHAR(34),INDEX(Variables[No Data Value],$A3449),CHAR(34),"}"))</f>
        <v>#REF!</v>
      </c>
    </row>
    <row r="3450" spans="1:17" x14ac:dyDescent="0.25">
      <c r="A3450">
        <v>3447</v>
      </c>
      <c r="D3450" t="e">
        <f>IF(INDEX(People[First Name],$A3450)="","",
CONCATENATE("  - &amp;PersonID",TEXT($A3450,"0000"),
" {","PersonFirstName:  ",CHAR(34),INDEX(People[First Name],$A3450),CHAR(34),
", PersonMiddleName:  ",CHAR(34),INDEX(People[Middle Name],$A3450),CHAR(34),
", PersonLastName:  ",CHAR(34),INDEX(People[Last Name],$A3450),CHAR(34),"}"))</f>
        <v>#REF!</v>
      </c>
      <c r="E3450" t="e">
        <f>IF(INDEX(Organizations[Organization Type '[CV']],$A3450)="","",
CONCATENATE("  - &amp;OrganizationID",TEXT($A3450,"0000"),
" {","OrganizationTypeCV:  ",CHAR(34),INDEX(Organizations[Organization Type '[CV']],$A3450),CHAR(34),
", OrganizationCode:  ",CHAR(34),INDEX(Organizations[Organization Code],$A3450),CHAR(34),
", OrganizationName:  ",CHAR(34),INDEX(Organizations[Organization Name],$A3450),CHAR(34),
", OrganizationDescription:  ",CHAR(34),INDEX(Organizations[Organization Description],$A3450),CHAR(34),
", OrganizationLink:  ",CHAR(34),INDEX(Organizations[Organization Link],$A3450),CHAR(34),"}"))</f>
        <v>#REF!</v>
      </c>
      <c r="F3450" t="e">
        <f>IF(INDEX(People[First Name],$A3450)="","",
CONCATENATE("  - &amp;AffiliationID",TEXT($A3450,"0000"),
" {PersonID: *PersonID",TEXT($A3450,"0000"),
", OrganizationID: *OrganizationID",TEXT(MATCH(INDEX(People[Organization Name],$A3450),Organizations[Organization Name],0),"0000"),
", IsPrimaryOrganizationContact: , AffiliationStartDate: , AffiliationEndDate: , PrimaryPhone: ",
", PrimaryEmail: ",CHAR(34),INDEX(People[Primary Email],$A3450),CHAR(34),
", PrimaryAddress: ",CHAR(34),INDEX(People[Primary Address],$A3450),CHAR(34),
", PersonLink: }"))</f>
        <v>#REF!</v>
      </c>
      <c r="H3450" t="e">
        <f>IF(COUNTA(CitationInformation)=0,"",IF(INDEX(AuthorList[Author Name],$A3450)="","",
CONCATENATE("  - &amp;AuthorListID",TEXT($A3450,"0000"),
"  {CitationID: *CitationID0001",
", PersonID: *PersonID",TEXT(MATCH(INDEX(AuthorList[Author Name],$A3450),People[Full Name],0),"0000"),
", AuthorOrder: ",INDEX(AuthorList[Author Number],$A3450),"}")))</f>
        <v>#REF!</v>
      </c>
      <c r="K3450" t="e">
        <f>IF(INDEX(SamplingFeatures[Feature Code],$A3450)="","",
CONCATENATE("  - &amp;SamplingFeatureID",TEXT($A3450,"0000"),
" {","SamplingFeatureUUID:  ",CHAR(34),INDEX(SamplingFeatures[Sampling Feature UUID],$A3450),CHAR(34),
", SamplingFeatureTypeCV:  ",CHAR(34),INDEX(SamplingFeatures[Sampling Feature Type],$A3450),CHAR(34),
", SamplingFeatureCode:  ",CHAR(34),INDEX(SamplingFeatures[Feature Code],$A3450),CHAR(34),
", SamplingFeatureName:  ",CHAR(34),INDEX(SamplingFeatures[Feature Name],$A3450),CHAR(34),
", SamplingFeatureDescription:  ",CHAR(34),INDEX(SamplingFeatures[Feature Description],$A3450),CHAR(34),
", SamplingFeatureGeotypeCV:  ",CHAR(34),INDEX(SamplingFeatures[Feature Geo Type],$A3450),CHAR(34),
", FeatureGeometry:  ",CHAR(34),INDEX(SamplingFeatures[Feature Geometry],$A3450),CHAR(34),
", Elevation_m:  ",CHAR(34),INDEX(SamplingFeatures[Elevation_m],$A3450),CHAR(34),
", ElevationDatumCV:  ",CHAR(34),ElevationDatum,CHAR(34),"}"))</f>
        <v>#REF!</v>
      </c>
      <c r="L3450" t="e">
        <f>IF(INDEX(SamplingFeatures[Sampling Feature Type],$A3450)&lt;&gt;"Site","",
CONCATENATE("  - &amp;SiteID",TEXT(SUMPRODUCT(--($L$3:$L3449&lt;&gt;"")),"0000"),
" {","SamplingFeatureID:  *SamplingFeatureID",TEXT($A3450,"0000"),
", SiteTypeCV:  ",CHAR(34),INDEX(Sites[Site Type],$A3450),CHAR(34),
", Latitude:  ",INDEX(Sites[Latitude],$A3450),
", Longitude:  ",INDEX(Sites[Longitude],$A3450),
", SRSName:  ",CHAR(34),LatLonDatum,CHAR(34),"}"))</f>
        <v>#REF!</v>
      </c>
      <c r="M3450" t="e">
        <f>IF(INDEX(SamplingFeatures[Sampling Feature Type],$A3450)&lt;&gt;"Specimen","",
CONCATENATE("  - &amp;SpecimenID",TEXT(SUMPRODUCT(--($M$3:$M3449&lt;&gt;"")),"0000"),
" {","SamplingFeatureID:  *SamplingFeatureID",TEXT($A3450,"0000"),
", SpecimenTypeCV:  ",CHAR(34),INDEX(Specimens[Specimen Type],$A3450),CHAR(34),
", SpecimenMediumCV:  ",INDEX(Specimens[Specimen Medium],$A3450),
", IsFieldSpecimen:  ",CHAR(34),INDEX(Specimens[Is Field Specimen?],$A3450),CHAR(34),"}"))</f>
        <v>#REF!</v>
      </c>
      <c r="N3450" t="e">
        <f>IF(COUNTA(SpatialOffsets[])=0,"", IF(INDEX(SpatialOffsets[Spatial Offset Type],$A3450)="","",
CONCATENATE("  - &amp;SpatialOffsetID",TEXT($A3450,"0000"),
" {","SpatialOffsetTypeCV:  ",CHAR(34),INDEX(SpatialOffsets[Spatial Offset Type],$A3450),CHAR(34),
", Offset1Value:  ",INDEX(SpatialOffsets[Offset 1 Value],$A3450),
", Offset1UnitID:  ",CHAR(34),INDEX(SpatialOffsets[Offset 1 Unit],$A3450),CHAR(34),
", Offset2Value:  ",INDEX(SpatialOffsets[Offset 2 Value],$A3450),
", Offset2UnitID:  ",CHAR(34),INDEX(SpatialOffsets[Offset 2 Unit],$A3450),CHAR(34),
", Offset3Value:  ",INDEX(SpatialOffsets[Offset 3 Value],$A3450),
", Offset3UnitID:  ",CHAR(34),INDEX(SpatialOffsets[Offset 3 Unit],$A3450),CHAR(34),,"}")))</f>
        <v>#REF!</v>
      </c>
      <c r="O3450" t="e">
        <f>IF(COUNTA(RelatedFeatures[])=0,"", IF(INDEX(RelatedFeatures[First Sampling Feature Code],$A3450)="","",
CONCATENATE("  - &amp;RelationID",TEXT($A3450,"0000"),
" {","SamplingFeatureID:  *SamplingFeatureID",TEXT(MATCH(INDEX(RelatedFeatures[First Sampling Feature Code],$A3450),SamplingFeatures[Feature Code],0),"0000"),
", RelationshipTypeCV:  ",CHAR(34),INDEX(RelatedFeatures[Relationship Type],$A3450),CHAR(34),
", RelatedFeatureID: *SamplingFeatureID",TEXT(MATCH(INDEX(RelatedFeatures[Second Sampling Feature Code],$A3450),SamplingFeatures[Feature Code],0),"0000"),
", SpatialOffsetID:  ",IF(INDEX(RelatedFeatures[Offset Number],$A3450)="","",CONCATENATE("*SpatialOffsetID",TEXT(INDEX(RelatedFeatures[Offset Number],$A3450),"0000"))),"}")))</f>
        <v>#REF!</v>
      </c>
      <c r="P3450" t="e">
        <f>IF(INDEX(Methods[Method Type],$A3450)="","",
CONCATENATE("  - &amp;MethodID",TEXT($A3450,"0000"),
" {","MethodTypeCV:  ",CHAR(34),INDEX(Methods[Method Type],$A3450),CHAR(34),
", MethodCode:  ",CHAR(34),INDEX(Methods[Method Code],$A3450),CHAR(34),
", MethodName:  ",CHAR(34),INDEX(Methods[Method Name],$A3450),CHAR(34),
", MethodDescription:  ",CHAR(34),INDEX(Methods[Method Description],$A3450),CHAR(34),
", MethodLink:  ",CHAR(34),INDEX(Methods[Method Link],$A3450),CHAR(34),
", OrganizationID: *OrganizationID",TEXT(MATCH(INDEX(Methods[Organization Name],$A3450),Organizations[Organization Name],0),"0000"),"}"))</f>
        <v>#REF!</v>
      </c>
      <c r="Q3450" t="e">
        <f>IF(INDEX(Variables[Variable Type],$A3450)="","",
CONCATENATE("  - &amp;VariableID",TEXT($A3450,"0000"),
" {","VariableTypeCV:  ",CHAR(34),INDEX(Variables[Variable Type],$A3450),CHAR(34),
", VariableCode:  ",CHAR(34),INDEX(Variables[Variable Code],$A3450),CHAR(34),
", VariableNameCV:  ",CHAR(34),INDEX(Variables[Variable Name],$A3450),CHAR(34),
", VariableDefinition:  ",CHAR(34),INDEX(Variables[Variable Definition],$A3450),CHAR(34),
", SpecciationCV:  ",CHAR(34),INDEX(Variables[Speciation],$A3450),CHAR(34),
", NoDataValue:  ",CHAR(34),INDEX(Variables[No Data Value],$A3450),CHAR(34),"}"))</f>
        <v>#REF!</v>
      </c>
    </row>
    <row r="3451" spans="1:17" x14ac:dyDescent="0.25">
      <c r="A3451">
        <v>3448</v>
      </c>
      <c r="D3451" t="e">
        <f>IF(INDEX(People[First Name],$A3451)="","",
CONCATENATE("  - &amp;PersonID",TEXT($A3451,"0000"),
" {","PersonFirstName:  ",CHAR(34),INDEX(People[First Name],$A3451),CHAR(34),
", PersonMiddleName:  ",CHAR(34),INDEX(People[Middle Name],$A3451),CHAR(34),
", PersonLastName:  ",CHAR(34),INDEX(People[Last Name],$A3451),CHAR(34),"}"))</f>
        <v>#REF!</v>
      </c>
      <c r="E3451" t="e">
        <f>IF(INDEX(Organizations[Organization Type '[CV']],$A3451)="","",
CONCATENATE("  - &amp;OrganizationID",TEXT($A3451,"0000"),
" {","OrganizationTypeCV:  ",CHAR(34),INDEX(Organizations[Organization Type '[CV']],$A3451),CHAR(34),
", OrganizationCode:  ",CHAR(34),INDEX(Organizations[Organization Code],$A3451),CHAR(34),
", OrganizationName:  ",CHAR(34),INDEX(Organizations[Organization Name],$A3451),CHAR(34),
", OrganizationDescription:  ",CHAR(34),INDEX(Organizations[Organization Description],$A3451),CHAR(34),
", OrganizationLink:  ",CHAR(34),INDEX(Organizations[Organization Link],$A3451),CHAR(34),"}"))</f>
        <v>#REF!</v>
      </c>
      <c r="F3451" t="e">
        <f>IF(INDEX(People[First Name],$A3451)="","",
CONCATENATE("  - &amp;AffiliationID",TEXT($A3451,"0000"),
" {PersonID: *PersonID",TEXT($A3451,"0000"),
", OrganizationID: *OrganizationID",TEXT(MATCH(INDEX(People[Organization Name],$A3451),Organizations[Organization Name],0),"0000"),
", IsPrimaryOrganizationContact: , AffiliationStartDate: , AffiliationEndDate: , PrimaryPhone: ",
", PrimaryEmail: ",CHAR(34),INDEX(People[Primary Email],$A3451),CHAR(34),
", PrimaryAddress: ",CHAR(34),INDEX(People[Primary Address],$A3451),CHAR(34),
", PersonLink: }"))</f>
        <v>#REF!</v>
      </c>
      <c r="H3451" t="e">
        <f>IF(COUNTA(CitationInformation)=0,"",IF(INDEX(AuthorList[Author Name],$A3451)="","",
CONCATENATE("  - &amp;AuthorListID",TEXT($A3451,"0000"),
"  {CitationID: *CitationID0001",
", PersonID: *PersonID",TEXT(MATCH(INDEX(AuthorList[Author Name],$A3451),People[Full Name],0),"0000"),
", AuthorOrder: ",INDEX(AuthorList[Author Number],$A3451),"}")))</f>
        <v>#REF!</v>
      </c>
      <c r="K3451" t="e">
        <f>IF(INDEX(SamplingFeatures[Feature Code],$A3451)="","",
CONCATENATE("  - &amp;SamplingFeatureID",TEXT($A3451,"0000"),
" {","SamplingFeatureUUID:  ",CHAR(34),INDEX(SamplingFeatures[Sampling Feature UUID],$A3451),CHAR(34),
", SamplingFeatureTypeCV:  ",CHAR(34),INDEX(SamplingFeatures[Sampling Feature Type],$A3451),CHAR(34),
", SamplingFeatureCode:  ",CHAR(34),INDEX(SamplingFeatures[Feature Code],$A3451),CHAR(34),
", SamplingFeatureName:  ",CHAR(34),INDEX(SamplingFeatures[Feature Name],$A3451),CHAR(34),
", SamplingFeatureDescription:  ",CHAR(34),INDEX(SamplingFeatures[Feature Description],$A3451),CHAR(34),
", SamplingFeatureGeotypeCV:  ",CHAR(34),INDEX(SamplingFeatures[Feature Geo Type],$A3451),CHAR(34),
", FeatureGeometry:  ",CHAR(34),INDEX(SamplingFeatures[Feature Geometry],$A3451),CHAR(34),
", Elevation_m:  ",CHAR(34),INDEX(SamplingFeatures[Elevation_m],$A3451),CHAR(34),
", ElevationDatumCV:  ",CHAR(34),ElevationDatum,CHAR(34),"}"))</f>
        <v>#REF!</v>
      </c>
      <c r="L3451" t="e">
        <f>IF(INDEX(SamplingFeatures[Sampling Feature Type],$A3451)&lt;&gt;"Site","",
CONCATENATE("  - &amp;SiteID",TEXT(SUMPRODUCT(--($L$3:$L3450&lt;&gt;"")),"0000"),
" {","SamplingFeatureID:  *SamplingFeatureID",TEXT($A3451,"0000"),
", SiteTypeCV:  ",CHAR(34),INDEX(Sites[Site Type],$A3451),CHAR(34),
", Latitude:  ",INDEX(Sites[Latitude],$A3451),
", Longitude:  ",INDEX(Sites[Longitude],$A3451),
", SRSName:  ",CHAR(34),LatLonDatum,CHAR(34),"}"))</f>
        <v>#REF!</v>
      </c>
      <c r="M3451" t="e">
        <f>IF(INDEX(SamplingFeatures[Sampling Feature Type],$A3451)&lt;&gt;"Specimen","",
CONCATENATE("  - &amp;SpecimenID",TEXT(SUMPRODUCT(--($M$3:$M3450&lt;&gt;"")),"0000"),
" {","SamplingFeatureID:  *SamplingFeatureID",TEXT($A3451,"0000"),
", SpecimenTypeCV:  ",CHAR(34),INDEX(Specimens[Specimen Type],$A3451),CHAR(34),
", SpecimenMediumCV:  ",INDEX(Specimens[Specimen Medium],$A3451),
", IsFieldSpecimen:  ",CHAR(34),INDEX(Specimens[Is Field Specimen?],$A3451),CHAR(34),"}"))</f>
        <v>#REF!</v>
      </c>
      <c r="N3451" t="e">
        <f>IF(COUNTA(SpatialOffsets[])=0,"", IF(INDEX(SpatialOffsets[Spatial Offset Type],$A3451)="","",
CONCATENATE("  - &amp;SpatialOffsetID",TEXT($A3451,"0000"),
" {","SpatialOffsetTypeCV:  ",CHAR(34),INDEX(SpatialOffsets[Spatial Offset Type],$A3451),CHAR(34),
", Offset1Value:  ",INDEX(SpatialOffsets[Offset 1 Value],$A3451),
", Offset1UnitID:  ",CHAR(34),INDEX(SpatialOffsets[Offset 1 Unit],$A3451),CHAR(34),
", Offset2Value:  ",INDEX(SpatialOffsets[Offset 2 Value],$A3451),
", Offset2UnitID:  ",CHAR(34),INDEX(SpatialOffsets[Offset 2 Unit],$A3451),CHAR(34),
", Offset3Value:  ",INDEX(SpatialOffsets[Offset 3 Value],$A3451),
", Offset3UnitID:  ",CHAR(34),INDEX(SpatialOffsets[Offset 3 Unit],$A3451),CHAR(34),,"}")))</f>
        <v>#REF!</v>
      </c>
      <c r="O3451" t="e">
        <f>IF(COUNTA(RelatedFeatures[])=0,"", IF(INDEX(RelatedFeatures[First Sampling Feature Code],$A3451)="","",
CONCATENATE("  - &amp;RelationID",TEXT($A3451,"0000"),
" {","SamplingFeatureID:  *SamplingFeatureID",TEXT(MATCH(INDEX(RelatedFeatures[First Sampling Feature Code],$A3451),SamplingFeatures[Feature Code],0),"0000"),
", RelationshipTypeCV:  ",CHAR(34),INDEX(RelatedFeatures[Relationship Type],$A3451),CHAR(34),
", RelatedFeatureID: *SamplingFeatureID",TEXT(MATCH(INDEX(RelatedFeatures[Second Sampling Feature Code],$A3451),SamplingFeatures[Feature Code],0),"0000"),
", SpatialOffsetID:  ",IF(INDEX(RelatedFeatures[Offset Number],$A3451)="","",CONCATENATE("*SpatialOffsetID",TEXT(INDEX(RelatedFeatures[Offset Number],$A3451),"0000"))),"}")))</f>
        <v>#REF!</v>
      </c>
      <c r="P3451" t="e">
        <f>IF(INDEX(Methods[Method Type],$A3451)="","",
CONCATENATE("  - &amp;MethodID",TEXT($A3451,"0000"),
" {","MethodTypeCV:  ",CHAR(34),INDEX(Methods[Method Type],$A3451),CHAR(34),
", MethodCode:  ",CHAR(34),INDEX(Methods[Method Code],$A3451),CHAR(34),
", MethodName:  ",CHAR(34),INDEX(Methods[Method Name],$A3451),CHAR(34),
", MethodDescription:  ",CHAR(34),INDEX(Methods[Method Description],$A3451),CHAR(34),
", MethodLink:  ",CHAR(34),INDEX(Methods[Method Link],$A3451),CHAR(34),
", OrganizationID: *OrganizationID",TEXT(MATCH(INDEX(Methods[Organization Name],$A3451),Organizations[Organization Name],0),"0000"),"}"))</f>
        <v>#REF!</v>
      </c>
      <c r="Q3451" t="e">
        <f>IF(INDEX(Variables[Variable Type],$A3451)="","",
CONCATENATE("  - &amp;VariableID",TEXT($A3451,"0000"),
" {","VariableTypeCV:  ",CHAR(34),INDEX(Variables[Variable Type],$A3451),CHAR(34),
", VariableCode:  ",CHAR(34),INDEX(Variables[Variable Code],$A3451),CHAR(34),
", VariableNameCV:  ",CHAR(34),INDEX(Variables[Variable Name],$A3451),CHAR(34),
", VariableDefinition:  ",CHAR(34),INDEX(Variables[Variable Definition],$A3451),CHAR(34),
", SpecciationCV:  ",CHAR(34),INDEX(Variables[Speciation],$A3451),CHAR(34),
", NoDataValue:  ",CHAR(34),INDEX(Variables[No Data Value],$A3451),CHAR(34),"}"))</f>
        <v>#REF!</v>
      </c>
    </row>
    <row r="3452" spans="1:17" x14ac:dyDescent="0.25">
      <c r="A3452">
        <v>3449</v>
      </c>
      <c r="D3452" t="e">
        <f>IF(INDEX(People[First Name],$A3452)="","",
CONCATENATE("  - &amp;PersonID",TEXT($A3452,"0000"),
" {","PersonFirstName:  ",CHAR(34),INDEX(People[First Name],$A3452),CHAR(34),
", PersonMiddleName:  ",CHAR(34),INDEX(People[Middle Name],$A3452),CHAR(34),
", PersonLastName:  ",CHAR(34),INDEX(People[Last Name],$A3452),CHAR(34),"}"))</f>
        <v>#REF!</v>
      </c>
      <c r="E3452" t="e">
        <f>IF(INDEX(Organizations[Organization Type '[CV']],$A3452)="","",
CONCATENATE("  - &amp;OrganizationID",TEXT($A3452,"0000"),
" {","OrganizationTypeCV:  ",CHAR(34),INDEX(Organizations[Organization Type '[CV']],$A3452),CHAR(34),
", OrganizationCode:  ",CHAR(34),INDEX(Organizations[Organization Code],$A3452),CHAR(34),
", OrganizationName:  ",CHAR(34),INDEX(Organizations[Organization Name],$A3452),CHAR(34),
", OrganizationDescription:  ",CHAR(34),INDEX(Organizations[Organization Description],$A3452),CHAR(34),
", OrganizationLink:  ",CHAR(34),INDEX(Organizations[Organization Link],$A3452),CHAR(34),"}"))</f>
        <v>#REF!</v>
      </c>
      <c r="F3452" t="e">
        <f>IF(INDEX(People[First Name],$A3452)="","",
CONCATENATE("  - &amp;AffiliationID",TEXT($A3452,"0000"),
" {PersonID: *PersonID",TEXT($A3452,"0000"),
", OrganizationID: *OrganizationID",TEXT(MATCH(INDEX(People[Organization Name],$A3452),Organizations[Organization Name],0),"0000"),
", IsPrimaryOrganizationContact: , AffiliationStartDate: , AffiliationEndDate: , PrimaryPhone: ",
", PrimaryEmail: ",CHAR(34),INDEX(People[Primary Email],$A3452),CHAR(34),
", PrimaryAddress: ",CHAR(34),INDEX(People[Primary Address],$A3452),CHAR(34),
", PersonLink: }"))</f>
        <v>#REF!</v>
      </c>
      <c r="H3452" t="e">
        <f>IF(COUNTA(CitationInformation)=0,"",IF(INDEX(AuthorList[Author Name],$A3452)="","",
CONCATENATE("  - &amp;AuthorListID",TEXT($A3452,"0000"),
"  {CitationID: *CitationID0001",
", PersonID: *PersonID",TEXT(MATCH(INDEX(AuthorList[Author Name],$A3452),People[Full Name],0),"0000"),
", AuthorOrder: ",INDEX(AuthorList[Author Number],$A3452),"}")))</f>
        <v>#REF!</v>
      </c>
      <c r="K3452" t="e">
        <f>IF(INDEX(SamplingFeatures[Feature Code],$A3452)="","",
CONCATENATE("  - &amp;SamplingFeatureID",TEXT($A3452,"0000"),
" {","SamplingFeatureUUID:  ",CHAR(34),INDEX(SamplingFeatures[Sampling Feature UUID],$A3452),CHAR(34),
", SamplingFeatureTypeCV:  ",CHAR(34),INDEX(SamplingFeatures[Sampling Feature Type],$A3452),CHAR(34),
", SamplingFeatureCode:  ",CHAR(34),INDEX(SamplingFeatures[Feature Code],$A3452),CHAR(34),
", SamplingFeatureName:  ",CHAR(34),INDEX(SamplingFeatures[Feature Name],$A3452),CHAR(34),
", SamplingFeatureDescription:  ",CHAR(34),INDEX(SamplingFeatures[Feature Description],$A3452),CHAR(34),
", SamplingFeatureGeotypeCV:  ",CHAR(34),INDEX(SamplingFeatures[Feature Geo Type],$A3452),CHAR(34),
", FeatureGeometry:  ",CHAR(34),INDEX(SamplingFeatures[Feature Geometry],$A3452),CHAR(34),
", Elevation_m:  ",CHAR(34),INDEX(SamplingFeatures[Elevation_m],$A3452),CHAR(34),
", ElevationDatumCV:  ",CHAR(34),ElevationDatum,CHAR(34),"}"))</f>
        <v>#REF!</v>
      </c>
      <c r="L3452" t="e">
        <f>IF(INDEX(SamplingFeatures[Sampling Feature Type],$A3452)&lt;&gt;"Site","",
CONCATENATE("  - &amp;SiteID",TEXT(SUMPRODUCT(--($L$3:$L3451&lt;&gt;"")),"0000"),
" {","SamplingFeatureID:  *SamplingFeatureID",TEXT($A3452,"0000"),
", SiteTypeCV:  ",CHAR(34),INDEX(Sites[Site Type],$A3452),CHAR(34),
", Latitude:  ",INDEX(Sites[Latitude],$A3452),
", Longitude:  ",INDEX(Sites[Longitude],$A3452),
", SRSName:  ",CHAR(34),LatLonDatum,CHAR(34),"}"))</f>
        <v>#REF!</v>
      </c>
      <c r="M3452" t="e">
        <f>IF(INDEX(SamplingFeatures[Sampling Feature Type],$A3452)&lt;&gt;"Specimen","",
CONCATENATE("  - &amp;SpecimenID",TEXT(SUMPRODUCT(--($M$3:$M3451&lt;&gt;"")),"0000"),
" {","SamplingFeatureID:  *SamplingFeatureID",TEXT($A3452,"0000"),
", SpecimenTypeCV:  ",CHAR(34),INDEX(Specimens[Specimen Type],$A3452),CHAR(34),
", SpecimenMediumCV:  ",INDEX(Specimens[Specimen Medium],$A3452),
", IsFieldSpecimen:  ",CHAR(34),INDEX(Specimens[Is Field Specimen?],$A3452),CHAR(34),"}"))</f>
        <v>#REF!</v>
      </c>
      <c r="N3452" t="e">
        <f>IF(COUNTA(SpatialOffsets[])=0,"", IF(INDEX(SpatialOffsets[Spatial Offset Type],$A3452)="","",
CONCATENATE("  - &amp;SpatialOffsetID",TEXT($A3452,"0000"),
" {","SpatialOffsetTypeCV:  ",CHAR(34),INDEX(SpatialOffsets[Spatial Offset Type],$A3452),CHAR(34),
", Offset1Value:  ",INDEX(SpatialOffsets[Offset 1 Value],$A3452),
", Offset1UnitID:  ",CHAR(34),INDEX(SpatialOffsets[Offset 1 Unit],$A3452),CHAR(34),
", Offset2Value:  ",INDEX(SpatialOffsets[Offset 2 Value],$A3452),
", Offset2UnitID:  ",CHAR(34),INDEX(SpatialOffsets[Offset 2 Unit],$A3452),CHAR(34),
", Offset3Value:  ",INDEX(SpatialOffsets[Offset 3 Value],$A3452),
", Offset3UnitID:  ",CHAR(34),INDEX(SpatialOffsets[Offset 3 Unit],$A3452),CHAR(34),,"}")))</f>
        <v>#REF!</v>
      </c>
      <c r="O3452" t="e">
        <f>IF(COUNTA(RelatedFeatures[])=0,"", IF(INDEX(RelatedFeatures[First Sampling Feature Code],$A3452)="","",
CONCATENATE("  - &amp;RelationID",TEXT($A3452,"0000"),
" {","SamplingFeatureID:  *SamplingFeatureID",TEXT(MATCH(INDEX(RelatedFeatures[First Sampling Feature Code],$A3452),SamplingFeatures[Feature Code],0),"0000"),
", RelationshipTypeCV:  ",CHAR(34),INDEX(RelatedFeatures[Relationship Type],$A3452),CHAR(34),
", RelatedFeatureID: *SamplingFeatureID",TEXT(MATCH(INDEX(RelatedFeatures[Second Sampling Feature Code],$A3452),SamplingFeatures[Feature Code],0),"0000"),
", SpatialOffsetID:  ",IF(INDEX(RelatedFeatures[Offset Number],$A3452)="","",CONCATENATE("*SpatialOffsetID",TEXT(INDEX(RelatedFeatures[Offset Number],$A3452),"0000"))),"}")))</f>
        <v>#REF!</v>
      </c>
      <c r="P3452" t="e">
        <f>IF(INDEX(Methods[Method Type],$A3452)="","",
CONCATENATE("  - &amp;MethodID",TEXT($A3452,"0000"),
" {","MethodTypeCV:  ",CHAR(34),INDEX(Methods[Method Type],$A3452),CHAR(34),
", MethodCode:  ",CHAR(34),INDEX(Methods[Method Code],$A3452),CHAR(34),
", MethodName:  ",CHAR(34),INDEX(Methods[Method Name],$A3452),CHAR(34),
", MethodDescription:  ",CHAR(34),INDEX(Methods[Method Description],$A3452),CHAR(34),
", MethodLink:  ",CHAR(34),INDEX(Methods[Method Link],$A3452),CHAR(34),
", OrganizationID: *OrganizationID",TEXT(MATCH(INDEX(Methods[Organization Name],$A3452),Organizations[Organization Name],0),"0000"),"}"))</f>
        <v>#REF!</v>
      </c>
      <c r="Q3452" t="e">
        <f>IF(INDEX(Variables[Variable Type],$A3452)="","",
CONCATENATE("  - &amp;VariableID",TEXT($A3452,"0000"),
" {","VariableTypeCV:  ",CHAR(34),INDEX(Variables[Variable Type],$A3452),CHAR(34),
", VariableCode:  ",CHAR(34),INDEX(Variables[Variable Code],$A3452),CHAR(34),
", VariableNameCV:  ",CHAR(34),INDEX(Variables[Variable Name],$A3452),CHAR(34),
", VariableDefinition:  ",CHAR(34),INDEX(Variables[Variable Definition],$A3452),CHAR(34),
", SpecciationCV:  ",CHAR(34),INDEX(Variables[Speciation],$A3452),CHAR(34),
", NoDataValue:  ",CHAR(34),INDEX(Variables[No Data Value],$A3452),CHAR(34),"}"))</f>
        <v>#REF!</v>
      </c>
    </row>
    <row r="3453" spans="1:17" x14ac:dyDescent="0.25">
      <c r="A3453">
        <v>3450</v>
      </c>
      <c r="D3453" t="e">
        <f>IF(INDEX(People[First Name],$A3453)="","",
CONCATENATE("  - &amp;PersonID",TEXT($A3453,"0000"),
" {","PersonFirstName:  ",CHAR(34),INDEX(People[First Name],$A3453),CHAR(34),
", PersonMiddleName:  ",CHAR(34),INDEX(People[Middle Name],$A3453),CHAR(34),
", PersonLastName:  ",CHAR(34),INDEX(People[Last Name],$A3453),CHAR(34),"}"))</f>
        <v>#REF!</v>
      </c>
      <c r="E3453" t="e">
        <f>IF(INDEX(Organizations[Organization Type '[CV']],$A3453)="","",
CONCATENATE("  - &amp;OrganizationID",TEXT($A3453,"0000"),
" {","OrganizationTypeCV:  ",CHAR(34),INDEX(Organizations[Organization Type '[CV']],$A3453),CHAR(34),
", OrganizationCode:  ",CHAR(34),INDEX(Organizations[Organization Code],$A3453),CHAR(34),
", OrganizationName:  ",CHAR(34),INDEX(Organizations[Organization Name],$A3453),CHAR(34),
", OrganizationDescription:  ",CHAR(34),INDEX(Organizations[Organization Description],$A3453),CHAR(34),
", OrganizationLink:  ",CHAR(34),INDEX(Organizations[Organization Link],$A3453),CHAR(34),"}"))</f>
        <v>#REF!</v>
      </c>
      <c r="F3453" t="e">
        <f>IF(INDEX(People[First Name],$A3453)="","",
CONCATENATE("  - &amp;AffiliationID",TEXT($A3453,"0000"),
" {PersonID: *PersonID",TEXT($A3453,"0000"),
", OrganizationID: *OrganizationID",TEXT(MATCH(INDEX(People[Organization Name],$A3453),Organizations[Organization Name],0),"0000"),
", IsPrimaryOrganizationContact: , AffiliationStartDate: , AffiliationEndDate: , PrimaryPhone: ",
", PrimaryEmail: ",CHAR(34),INDEX(People[Primary Email],$A3453),CHAR(34),
", PrimaryAddress: ",CHAR(34),INDEX(People[Primary Address],$A3453),CHAR(34),
", PersonLink: }"))</f>
        <v>#REF!</v>
      </c>
      <c r="H3453" t="e">
        <f>IF(COUNTA(CitationInformation)=0,"",IF(INDEX(AuthorList[Author Name],$A3453)="","",
CONCATENATE("  - &amp;AuthorListID",TEXT($A3453,"0000"),
"  {CitationID: *CitationID0001",
", PersonID: *PersonID",TEXT(MATCH(INDEX(AuthorList[Author Name],$A3453),People[Full Name],0),"0000"),
", AuthorOrder: ",INDEX(AuthorList[Author Number],$A3453),"}")))</f>
        <v>#REF!</v>
      </c>
      <c r="K3453" t="e">
        <f>IF(INDEX(SamplingFeatures[Feature Code],$A3453)="","",
CONCATENATE("  - &amp;SamplingFeatureID",TEXT($A3453,"0000"),
" {","SamplingFeatureUUID:  ",CHAR(34),INDEX(SamplingFeatures[Sampling Feature UUID],$A3453),CHAR(34),
", SamplingFeatureTypeCV:  ",CHAR(34),INDEX(SamplingFeatures[Sampling Feature Type],$A3453),CHAR(34),
", SamplingFeatureCode:  ",CHAR(34),INDEX(SamplingFeatures[Feature Code],$A3453),CHAR(34),
", SamplingFeatureName:  ",CHAR(34),INDEX(SamplingFeatures[Feature Name],$A3453),CHAR(34),
", SamplingFeatureDescription:  ",CHAR(34),INDEX(SamplingFeatures[Feature Description],$A3453),CHAR(34),
", SamplingFeatureGeotypeCV:  ",CHAR(34),INDEX(SamplingFeatures[Feature Geo Type],$A3453),CHAR(34),
", FeatureGeometry:  ",CHAR(34),INDEX(SamplingFeatures[Feature Geometry],$A3453),CHAR(34),
", Elevation_m:  ",CHAR(34),INDEX(SamplingFeatures[Elevation_m],$A3453),CHAR(34),
", ElevationDatumCV:  ",CHAR(34),ElevationDatum,CHAR(34),"}"))</f>
        <v>#REF!</v>
      </c>
      <c r="L3453" t="e">
        <f>IF(INDEX(SamplingFeatures[Sampling Feature Type],$A3453)&lt;&gt;"Site","",
CONCATENATE("  - &amp;SiteID",TEXT(SUMPRODUCT(--($L$3:$L3452&lt;&gt;"")),"0000"),
" {","SamplingFeatureID:  *SamplingFeatureID",TEXT($A3453,"0000"),
", SiteTypeCV:  ",CHAR(34),INDEX(Sites[Site Type],$A3453),CHAR(34),
", Latitude:  ",INDEX(Sites[Latitude],$A3453),
", Longitude:  ",INDEX(Sites[Longitude],$A3453),
", SRSName:  ",CHAR(34),LatLonDatum,CHAR(34),"}"))</f>
        <v>#REF!</v>
      </c>
      <c r="M3453" t="e">
        <f>IF(INDEX(SamplingFeatures[Sampling Feature Type],$A3453)&lt;&gt;"Specimen","",
CONCATENATE("  - &amp;SpecimenID",TEXT(SUMPRODUCT(--($M$3:$M3452&lt;&gt;"")),"0000"),
" {","SamplingFeatureID:  *SamplingFeatureID",TEXT($A3453,"0000"),
", SpecimenTypeCV:  ",CHAR(34),INDEX(Specimens[Specimen Type],$A3453),CHAR(34),
", SpecimenMediumCV:  ",INDEX(Specimens[Specimen Medium],$A3453),
", IsFieldSpecimen:  ",CHAR(34),INDEX(Specimens[Is Field Specimen?],$A3453),CHAR(34),"}"))</f>
        <v>#REF!</v>
      </c>
      <c r="N3453" t="e">
        <f>IF(COUNTA(SpatialOffsets[])=0,"", IF(INDEX(SpatialOffsets[Spatial Offset Type],$A3453)="","",
CONCATENATE("  - &amp;SpatialOffsetID",TEXT($A3453,"0000"),
" {","SpatialOffsetTypeCV:  ",CHAR(34),INDEX(SpatialOffsets[Spatial Offset Type],$A3453),CHAR(34),
", Offset1Value:  ",INDEX(SpatialOffsets[Offset 1 Value],$A3453),
", Offset1UnitID:  ",CHAR(34),INDEX(SpatialOffsets[Offset 1 Unit],$A3453),CHAR(34),
", Offset2Value:  ",INDEX(SpatialOffsets[Offset 2 Value],$A3453),
", Offset2UnitID:  ",CHAR(34),INDEX(SpatialOffsets[Offset 2 Unit],$A3453),CHAR(34),
", Offset3Value:  ",INDEX(SpatialOffsets[Offset 3 Value],$A3453),
", Offset3UnitID:  ",CHAR(34),INDEX(SpatialOffsets[Offset 3 Unit],$A3453),CHAR(34),,"}")))</f>
        <v>#REF!</v>
      </c>
      <c r="O3453" t="e">
        <f>IF(COUNTA(RelatedFeatures[])=0,"", IF(INDEX(RelatedFeatures[First Sampling Feature Code],$A3453)="","",
CONCATENATE("  - &amp;RelationID",TEXT($A3453,"0000"),
" {","SamplingFeatureID:  *SamplingFeatureID",TEXT(MATCH(INDEX(RelatedFeatures[First Sampling Feature Code],$A3453),SamplingFeatures[Feature Code],0),"0000"),
", RelationshipTypeCV:  ",CHAR(34),INDEX(RelatedFeatures[Relationship Type],$A3453),CHAR(34),
", RelatedFeatureID: *SamplingFeatureID",TEXT(MATCH(INDEX(RelatedFeatures[Second Sampling Feature Code],$A3453),SamplingFeatures[Feature Code],0),"0000"),
", SpatialOffsetID:  ",IF(INDEX(RelatedFeatures[Offset Number],$A3453)="","",CONCATENATE("*SpatialOffsetID",TEXT(INDEX(RelatedFeatures[Offset Number],$A3453),"0000"))),"}")))</f>
        <v>#REF!</v>
      </c>
      <c r="P3453" t="e">
        <f>IF(INDEX(Methods[Method Type],$A3453)="","",
CONCATENATE("  - &amp;MethodID",TEXT($A3453,"0000"),
" {","MethodTypeCV:  ",CHAR(34),INDEX(Methods[Method Type],$A3453),CHAR(34),
", MethodCode:  ",CHAR(34),INDEX(Methods[Method Code],$A3453),CHAR(34),
", MethodName:  ",CHAR(34),INDEX(Methods[Method Name],$A3453),CHAR(34),
", MethodDescription:  ",CHAR(34),INDEX(Methods[Method Description],$A3453),CHAR(34),
", MethodLink:  ",CHAR(34),INDEX(Methods[Method Link],$A3453),CHAR(34),
", OrganizationID: *OrganizationID",TEXT(MATCH(INDEX(Methods[Organization Name],$A3453),Organizations[Organization Name],0),"0000"),"}"))</f>
        <v>#REF!</v>
      </c>
      <c r="Q3453" t="e">
        <f>IF(INDEX(Variables[Variable Type],$A3453)="","",
CONCATENATE("  - &amp;VariableID",TEXT($A3453,"0000"),
" {","VariableTypeCV:  ",CHAR(34),INDEX(Variables[Variable Type],$A3453),CHAR(34),
", VariableCode:  ",CHAR(34),INDEX(Variables[Variable Code],$A3453),CHAR(34),
", VariableNameCV:  ",CHAR(34),INDEX(Variables[Variable Name],$A3453),CHAR(34),
", VariableDefinition:  ",CHAR(34),INDEX(Variables[Variable Definition],$A3453),CHAR(34),
", SpecciationCV:  ",CHAR(34),INDEX(Variables[Speciation],$A3453),CHAR(34),
", NoDataValue:  ",CHAR(34),INDEX(Variables[No Data Value],$A3453),CHAR(34),"}"))</f>
        <v>#REF!</v>
      </c>
    </row>
    <row r="3454" spans="1:17" x14ac:dyDescent="0.25">
      <c r="A3454">
        <v>3451</v>
      </c>
      <c r="D3454" t="e">
        <f>IF(INDEX(People[First Name],$A3454)="","",
CONCATENATE("  - &amp;PersonID",TEXT($A3454,"0000"),
" {","PersonFirstName:  ",CHAR(34),INDEX(People[First Name],$A3454),CHAR(34),
", PersonMiddleName:  ",CHAR(34),INDEX(People[Middle Name],$A3454),CHAR(34),
", PersonLastName:  ",CHAR(34),INDEX(People[Last Name],$A3454),CHAR(34),"}"))</f>
        <v>#REF!</v>
      </c>
      <c r="E3454" t="e">
        <f>IF(INDEX(Organizations[Organization Type '[CV']],$A3454)="","",
CONCATENATE("  - &amp;OrganizationID",TEXT($A3454,"0000"),
" {","OrganizationTypeCV:  ",CHAR(34),INDEX(Organizations[Organization Type '[CV']],$A3454),CHAR(34),
", OrganizationCode:  ",CHAR(34),INDEX(Organizations[Organization Code],$A3454),CHAR(34),
", OrganizationName:  ",CHAR(34),INDEX(Organizations[Organization Name],$A3454),CHAR(34),
", OrganizationDescription:  ",CHAR(34),INDEX(Organizations[Organization Description],$A3454),CHAR(34),
", OrganizationLink:  ",CHAR(34),INDEX(Organizations[Organization Link],$A3454),CHAR(34),"}"))</f>
        <v>#REF!</v>
      </c>
      <c r="F3454" t="e">
        <f>IF(INDEX(People[First Name],$A3454)="","",
CONCATENATE("  - &amp;AffiliationID",TEXT($A3454,"0000"),
" {PersonID: *PersonID",TEXT($A3454,"0000"),
", OrganizationID: *OrganizationID",TEXT(MATCH(INDEX(People[Organization Name],$A3454),Organizations[Organization Name],0),"0000"),
", IsPrimaryOrganizationContact: , AffiliationStartDate: , AffiliationEndDate: , PrimaryPhone: ",
", PrimaryEmail: ",CHAR(34),INDEX(People[Primary Email],$A3454),CHAR(34),
", PrimaryAddress: ",CHAR(34),INDEX(People[Primary Address],$A3454),CHAR(34),
", PersonLink: }"))</f>
        <v>#REF!</v>
      </c>
      <c r="H3454" t="e">
        <f>IF(COUNTA(CitationInformation)=0,"",IF(INDEX(AuthorList[Author Name],$A3454)="","",
CONCATENATE("  - &amp;AuthorListID",TEXT($A3454,"0000"),
"  {CitationID: *CitationID0001",
", PersonID: *PersonID",TEXT(MATCH(INDEX(AuthorList[Author Name],$A3454),People[Full Name],0),"0000"),
", AuthorOrder: ",INDEX(AuthorList[Author Number],$A3454),"}")))</f>
        <v>#REF!</v>
      </c>
      <c r="K3454" t="e">
        <f>IF(INDEX(SamplingFeatures[Feature Code],$A3454)="","",
CONCATENATE("  - &amp;SamplingFeatureID",TEXT($A3454,"0000"),
" {","SamplingFeatureUUID:  ",CHAR(34),INDEX(SamplingFeatures[Sampling Feature UUID],$A3454),CHAR(34),
", SamplingFeatureTypeCV:  ",CHAR(34),INDEX(SamplingFeatures[Sampling Feature Type],$A3454),CHAR(34),
", SamplingFeatureCode:  ",CHAR(34),INDEX(SamplingFeatures[Feature Code],$A3454),CHAR(34),
", SamplingFeatureName:  ",CHAR(34),INDEX(SamplingFeatures[Feature Name],$A3454),CHAR(34),
", SamplingFeatureDescription:  ",CHAR(34),INDEX(SamplingFeatures[Feature Description],$A3454),CHAR(34),
", SamplingFeatureGeotypeCV:  ",CHAR(34),INDEX(SamplingFeatures[Feature Geo Type],$A3454),CHAR(34),
", FeatureGeometry:  ",CHAR(34),INDEX(SamplingFeatures[Feature Geometry],$A3454),CHAR(34),
", Elevation_m:  ",CHAR(34),INDEX(SamplingFeatures[Elevation_m],$A3454),CHAR(34),
", ElevationDatumCV:  ",CHAR(34),ElevationDatum,CHAR(34),"}"))</f>
        <v>#REF!</v>
      </c>
      <c r="L3454" t="e">
        <f>IF(INDEX(SamplingFeatures[Sampling Feature Type],$A3454)&lt;&gt;"Site","",
CONCATENATE("  - &amp;SiteID",TEXT(SUMPRODUCT(--($L$3:$L3453&lt;&gt;"")),"0000"),
" {","SamplingFeatureID:  *SamplingFeatureID",TEXT($A3454,"0000"),
", SiteTypeCV:  ",CHAR(34),INDEX(Sites[Site Type],$A3454),CHAR(34),
", Latitude:  ",INDEX(Sites[Latitude],$A3454),
", Longitude:  ",INDEX(Sites[Longitude],$A3454),
", SRSName:  ",CHAR(34),LatLonDatum,CHAR(34),"}"))</f>
        <v>#REF!</v>
      </c>
      <c r="M3454" t="e">
        <f>IF(INDEX(SamplingFeatures[Sampling Feature Type],$A3454)&lt;&gt;"Specimen","",
CONCATENATE("  - &amp;SpecimenID",TEXT(SUMPRODUCT(--($M$3:$M3453&lt;&gt;"")),"0000"),
" {","SamplingFeatureID:  *SamplingFeatureID",TEXT($A3454,"0000"),
", SpecimenTypeCV:  ",CHAR(34),INDEX(Specimens[Specimen Type],$A3454),CHAR(34),
", SpecimenMediumCV:  ",INDEX(Specimens[Specimen Medium],$A3454),
", IsFieldSpecimen:  ",CHAR(34),INDEX(Specimens[Is Field Specimen?],$A3454),CHAR(34),"}"))</f>
        <v>#REF!</v>
      </c>
      <c r="N3454" t="e">
        <f>IF(COUNTA(SpatialOffsets[])=0,"", IF(INDEX(SpatialOffsets[Spatial Offset Type],$A3454)="","",
CONCATENATE("  - &amp;SpatialOffsetID",TEXT($A3454,"0000"),
" {","SpatialOffsetTypeCV:  ",CHAR(34),INDEX(SpatialOffsets[Spatial Offset Type],$A3454),CHAR(34),
", Offset1Value:  ",INDEX(SpatialOffsets[Offset 1 Value],$A3454),
", Offset1UnitID:  ",CHAR(34),INDEX(SpatialOffsets[Offset 1 Unit],$A3454),CHAR(34),
", Offset2Value:  ",INDEX(SpatialOffsets[Offset 2 Value],$A3454),
", Offset2UnitID:  ",CHAR(34),INDEX(SpatialOffsets[Offset 2 Unit],$A3454),CHAR(34),
", Offset3Value:  ",INDEX(SpatialOffsets[Offset 3 Value],$A3454),
", Offset3UnitID:  ",CHAR(34),INDEX(SpatialOffsets[Offset 3 Unit],$A3454),CHAR(34),,"}")))</f>
        <v>#REF!</v>
      </c>
      <c r="O3454" t="e">
        <f>IF(COUNTA(RelatedFeatures[])=0,"", IF(INDEX(RelatedFeatures[First Sampling Feature Code],$A3454)="","",
CONCATENATE("  - &amp;RelationID",TEXT($A3454,"0000"),
" {","SamplingFeatureID:  *SamplingFeatureID",TEXT(MATCH(INDEX(RelatedFeatures[First Sampling Feature Code],$A3454),SamplingFeatures[Feature Code],0),"0000"),
", RelationshipTypeCV:  ",CHAR(34),INDEX(RelatedFeatures[Relationship Type],$A3454),CHAR(34),
", RelatedFeatureID: *SamplingFeatureID",TEXT(MATCH(INDEX(RelatedFeatures[Second Sampling Feature Code],$A3454),SamplingFeatures[Feature Code],0),"0000"),
", SpatialOffsetID:  ",IF(INDEX(RelatedFeatures[Offset Number],$A3454)="","",CONCATENATE("*SpatialOffsetID",TEXT(INDEX(RelatedFeatures[Offset Number],$A3454),"0000"))),"}")))</f>
        <v>#REF!</v>
      </c>
      <c r="P3454" t="e">
        <f>IF(INDEX(Methods[Method Type],$A3454)="","",
CONCATENATE("  - &amp;MethodID",TEXT($A3454,"0000"),
" {","MethodTypeCV:  ",CHAR(34),INDEX(Methods[Method Type],$A3454),CHAR(34),
", MethodCode:  ",CHAR(34),INDEX(Methods[Method Code],$A3454),CHAR(34),
", MethodName:  ",CHAR(34),INDEX(Methods[Method Name],$A3454),CHAR(34),
", MethodDescription:  ",CHAR(34),INDEX(Methods[Method Description],$A3454),CHAR(34),
", MethodLink:  ",CHAR(34),INDEX(Methods[Method Link],$A3454),CHAR(34),
", OrganizationID: *OrganizationID",TEXT(MATCH(INDEX(Methods[Organization Name],$A3454),Organizations[Organization Name],0),"0000"),"}"))</f>
        <v>#REF!</v>
      </c>
      <c r="Q3454" t="e">
        <f>IF(INDEX(Variables[Variable Type],$A3454)="","",
CONCATENATE("  - &amp;VariableID",TEXT($A3454,"0000"),
" {","VariableTypeCV:  ",CHAR(34),INDEX(Variables[Variable Type],$A3454),CHAR(34),
", VariableCode:  ",CHAR(34),INDEX(Variables[Variable Code],$A3454),CHAR(34),
", VariableNameCV:  ",CHAR(34),INDEX(Variables[Variable Name],$A3454),CHAR(34),
", VariableDefinition:  ",CHAR(34),INDEX(Variables[Variable Definition],$A3454),CHAR(34),
", SpecciationCV:  ",CHAR(34),INDEX(Variables[Speciation],$A3454),CHAR(34),
", NoDataValue:  ",CHAR(34),INDEX(Variables[No Data Value],$A3454),CHAR(34),"}"))</f>
        <v>#REF!</v>
      </c>
    </row>
    <row r="3455" spans="1:17" x14ac:dyDescent="0.25">
      <c r="A3455">
        <v>3452</v>
      </c>
      <c r="D3455" t="e">
        <f>IF(INDEX(People[First Name],$A3455)="","",
CONCATENATE("  - &amp;PersonID",TEXT($A3455,"0000"),
" {","PersonFirstName:  ",CHAR(34),INDEX(People[First Name],$A3455),CHAR(34),
", PersonMiddleName:  ",CHAR(34),INDEX(People[Middle Name],$A3455),CHAR(34),
", PersonLastName:  ",CHAR(34),INDEX(People[Last Name],$A3455),CHAR(34),"}"))</f>
        <v>#REF!</v>
      </c>
      <c r="E3455" t="e">
        <f>IF(INDEX(Organizations[Organization Type '[CV']],$A3455)="","",
CONCATENATE("  - &amp;OrganizationID",TEXT($A3455,"0000"),
" {","OrganizationTypeCV:  ",CHAR(34),INDEX(Organizations[Organization Type '[CV']],$A3455),CHAR(34),
", OrganizationCode:  ",CHAR(34),INDEX(Organizations[Organization Code],$A3455),CHAR(34),
", OrganizationName:  ",CHAR(34),INDEX(Organizations[Organization Name],$A3455),CHAR(34),
", OrganizationDescription:  ",CHAR(34),INDEX(Organizations[Organization Description],$A3455),CHAR(34),
", OrganizationLink:  ",CHAR(34),INDEX(Organizations[Organization Link],$A3455),CHAR(34),"}"))</f>
        <v>#REF!</v>
      </c>
      <c r="F3455" t="e">
        <f>IF(INDEX(People[First Name],$A3455)="","",
CONCATENATE("  - &amp;AffiliationID",TEXT($A3455,"0000"),
" {PersonID: *PersonID",TEXT($A3455,"0000"),
", OrganizationID: *OrganizationID",TEXT(MATCH(INDEX(People[Organization Name],$A3455),Organizations[Organization Name],0),"0000"),
", IsPrimaryOrganizationContact: , AffiliationStartDate: , AffiliationEndDate: , PrimaryPhone: ",
", PrimaryEmail: ",CHAR(34),INDEX(People[Primary Email],$A3455),CHAR(34),
", PrimaryAddress: ",CHAR(34),INDEX(People[Primary Address],$A3455),CHAR(34),
", PersonLink: }"))</f>
        <v>#REF!</v>
      </c>
      <c r="H3455" t="e">
        <f>IF(COUNTA(CitationInformation)=0,"",IF(INDEX(AuthorList[Author Name],$A3455)="","",
CONCATENATE("  - &amp;AuthorListID",TEXT($A3455,"0000"),
"  {CitationID: *CitationID0001",
", PersonID: *PersonID",TEXT(MATCH(INDEX(AuthorList[Author Name],$A3455),People[Full Name],0),"0000"),
", AuthorOrder: ",INDEX(AuthorList[Author Number],$A3455),"}")))</f>
        <v>#REF!</v>
      </c>
      <c r="K3455" t="e">
        <f>IF(INDEX(SamplingFeatures[Feature Code],$A3455)="","",
CONCATENATE("  - &amp;SamplingFeatureID",TEXT($A3455,"0000"),
" {","SamplingFeatureUUID:  ",CHAR(34),INDEX(SamplingFeatures[Sampling Feature UUID],$A3455),CHAR(34),
", SamplingFeatureTypeCV:  ",CHAR(34),INDEX(SamplingFeatures[Sampling Feature Type],$A3455),CHAR(34),
", SamplingFeatureCode:  ",CHAR(34),INDEX(SamplingFeatures[Feature Code],$A3455),CHAR(34),
", SamplingFeatureName:  ",CHAR(34),INDEX(SamplingFeatures[Feature Name],$A3455),CHAR(34),
", SamplingFeatureDescription:  ",CHAR(34),INDEX(SamplingFeatures[Feature Description],$A3455),CHAR(34),
", SamplingFeatureGeotypeCV:  ",CHAR(34),INDEX(SamplingFeatures[Feature Geo Type],$A3455),CHAR(34),
", FeatureGeometry:  ",CHAR(34),INDEX(SamplingFeatures[Feature Geometry],$A3455),CHAR(34),
", Elevation_m:  ",CHAR(34),INDEX(SamplingFeatures[Elevation_m],$A3455),CHAR(34),
", ElevationDatumCV:  ",CHAR(34),ElevationDatum,CHAR(34),"}"))</f>
        <v>#REF!</v>
      </c>
      <c r="L3455" t="e">
        <f>IF(INDEX(SamplingFeatures[Sampling Feature Type],$A3455)&lt;&gt;"Site","",
CONCATENATE("  - &amp;SiteID",TEXT(SUMPRODUCT(--($L$3:$L3454&lt;&gt;"")),"0000"),
" {","SamplingFeatureID:  *SamplingFeatureID",TEXT($A3455,"0000"),
", SiteTypeCV:  ",CHAR(34),INDEX(Sites[Site Type],$A3455),CHAR(34),
", Latitude:  ",INDEX(Sites[Latitude],$A3455),
", Longitude:  ",INDEX(Sites[Longitude],$A3455),
", SRSName:  ",CHAR(34),LatLonDatum,CHAR(34),"}"))</f>
        <v>#REF!</v>
      </c>
      <c r="M3455" t="e">
        <f>IF(INDEX(SamplingFeatures[Sampling Feature Type],$A3455)&lt;&gt;"Specimen","",
CONCATENATE("  - &amp;SpecimenID",TEXT(SUMPRODUCT(--($M$3:$M3454&lt;&gt;"")),"0000"),
" {","SamplingFeatureID:  *SamplingFeatureID",TEXT($A3455,"0000"),
", SpecimenTypeCV:  ",CHAR(34),INDEX(Specimens[Specimen Type],$A3455),CHAR(34),
", SpecimenMediumCV:  ",INDEX(Specimens[Specimen Medium],$A3455),
", IsFieldSpecimen:  ",CHAR(34),INDEX(Specimens[Is Field Specimen?],$A3455),CHAR(34),"}"))</f>
        <v>#REF!</v>
      </c>
      <c r="N3455" t="e">
        <f>IF(COUNTA(SpatialOffsets[])=0,"", IF(INDEX(SpatialOffsets[Spatial Offset Type],$A3455)="","",
CONCATENATE("  - &amp;SpatialOffsetID",TEXT($A3455,"0000"),
" {","SpatialOffsetTypeCV:  ",CHAR(34),INDEX(SpatialOffsets[Spatial Offset Type],$A3455),CHAR(34),
", Offset1Value:  ",INDEX(SpatialOffsets[Offset 1 Value],$A3455),
", Offset1UnitID:  ",CHAR(34),INDEX(SpatialOffsets[Offset 1 Unit],$A3455),CHAR(34),
", Offset2Value:  ",INDEX(SpatialOffsets[Offset 2 Value],$A3455),
", Offset2UnitID:  ",CHAR(34),INDEX(SpatialOffsets[Offset 2 Unit],$A3455),CHAR(34),
", Offset3Value:  ",INDEX(SpatialOffsets[Offset 3 Value],$A3455),
", Offset3UnitID:  ",CHAR(34),INDEX(SpatialOffsets[Offset 3 Unit],$A3455),CHAR(34),,"}")))</f>
        <v>#REF!</v>
      </c>
      <c r="O3455" t="e">
        <f>IF(COUNTA(RelatedFeatures[])=0,"", IF(INDEX(RelatedFeatures[First Sampling Feature Code],$A3455)="","",
CONCATENATE("  - &amp;RelationID",TEXT($A3455,"0000"),
" {","SamplingFeatureID:  *SamplingFeatureID",TEXT(MATCH(INDEX(RelatedFeatures[First Sampling Feature Code],$A3455),SamplingFeatures[Feature Code],0),"0000"),
", RelationshipTypeCV:  ",CHAR(34),INDEX(RelatedFeatures[Relationship Type],$A3455),CHAR(34),
", RelatedFeatureID: *SamplingFeatureID",TEXT(MATCH(INDEX(RelatedFeatures[Second Sampling Feature Code],$A3455),SamplingFeatures[Feature Code],0),"0000"),
", SpatialOffsetID:  ",IF(INDEX(RelatedFeatures[Offset Number],$A3455)="","",CONCATENATE("*SpatialOffsetID",TEXT(INDEX(RelatedFeatures[Offset Number],$A3455),"0000"))),"}")))</f>
        <v>#REF!</v>
      </c>
      <c r="P3455" t="e">
        <f>IF(INDEX(Methods[Method Type],$A3455)="","",
CONCATENATE("  - &amp;MethodID",TEXT($A3455,"0000"),
" {","MethodTypeCV:  ",CHAR(34),INDEX(Methods[Method Type],$A3455),CHAR(34),
", MethodCode:  ",CHAR(34),INDEX(Methods[Method Code],$A3455),CHAR(34),
", MethodName:  ",CHAR(34),INDEX(Methods[Method Name],$A3455),CHAR(34),
", MethodDescription:  ",CHAR(34),INDEX(Methods[Method Description],$A3455),CHAR(34),
", MethodLink:  ",CHAR(34),INDEX(Methods[Method Link],$A3455),CHAR(34),
", OrganizationID: *OrganizationID",TEXT(MATCH(INDEX(Methods[Organization Name],$A3455),Organizations[Organization Name],0),"0000"),"}"))</f>
        <v>#REF!</v>
      </c>
      <c r="Q3455" t="e">
        <f>IF(INDEX(Variables[Variable Type],$A3455)="","",
CONCATENATE("  - &amp;VariableID",TEXT($A3455,"0000"),
" {","VariableTypeCV:  ",CHAR(34),INDEX(Variables[Variable Type],$A3455),CHAR(34),
", VariableCode:  ",CHAR(34),INDEX(Variables[Variable Code],$A3455),CHAR(34),
", VariableNameCV:  ",CHAR(34),INDEX(Variables[Variable Name],$A3455),CHAR(34),
", VariableDefinition:  ",CHAR(34),INDEX(Variables[Variable Definition],$A3455),CHAR(34),
", SpecciationCV:  ",CHAR(34),INDEX(Variables[Speciation],$A3455),CHAR(34),
", NoDataValue:  ",CHAR(34),INDEX(Variables[No Data Value],$A3455),CHAR(34),"}"))</f>
        <v>#REF!</v>
      </c>
    </row>
    <row r="3456" spans="1:17" x14ac:dyDescent="0.25">
      <c r="A3456">
        <v>3453</v>
      </c>
      <c r="D3456" t="e">
        <f>IF(INDEX(People[First Name],$A3456)="","",
CONCATENATE("  - &amp;PersonID",TEXT($A3456,"0000"),
" {","PersonFirstName:  ",CHAR(34),INDEX(People[First Name],$A3456),CHAR(34),
", PersonMiddleName:  ",CHAR(34),INDEX(People[Middle Name],$A3456),CHAR(34),
", PersonLastName:  ",CHAR(34),INDEX(People[Last Name],$A3456),CHAR(34),"}"))</f>
        <v>#REF!</v>
      </c>
      <c r="E3456" t="e">
        <f>IF(INDEX(Organizations[Organization Type '[CV']],$A3456)="","",
CONCATENATE("  - &amp;OrganizationID",TEXT($A3456,"0000"),
" {","OrganizationTypeCV:  ",CHAR(34),INDEX(Organizations[Organization Type '[CV']],$A3456),CHAR(34),
", OrganizationCode:  ",CHAR(34),INDEX(Organizations[Organization Code],$A3456),CHAR(34),
", OrganizationName:  ",CHAR(34),INDEX(Organizations[Organization Name],$A3456),CHAR(34),
", OrganizationDescription:  ",CHAR(34),INDEX(Organizations[Organization Description],$A3456),CHAR(34),
", OrganizationLink:  ",CHAR(34),INDEX(Organizations[Organization Link],$A3456),CHAR(34),"}"))</f>
        <v>#REF!</v>
      </c>
      <c r="F3456" t="e">
        <f>IF(INDEX(People[First Name],$A3456)="","",
CONCATENATE("  - &amp;AffiliationID",TEXT($A3456,"0000"),
" {PersonID: *PersonID",TEXT($A3456,"0000"),
", OrganizationID: *OrganizationID",TEXT(MATCH(INDEX(People[Organization Name],$A3456),Organizations[Organization Name],0),"0000"),
", IsPrimaryOrganizationContact: , AffiliationStartDate: , AffiliationEndDate: , PrimaryPhone: ",
", PrimaryEmail: ",CHAR(34),INDEX(People[Primary Email],$A3456),CHAR(34),
", PrimaryAddress: ",CHAR(34),INDEX(People[Primary Address],$A3456),CHAR(34),
", PersonLink: }"))</f>
        <v>#REF!</v>
      </c>
      <c r="H3456" t="e">
        <f>IF(COUNTA(CitationInformation)=0,"",IF(INDEX(AuthorList[Author Name],$A3456)="","",
CONCATENATE("  - &amp;AuthorListID",TEXT($A3456,"0000"),
"  {CitationID: *CitationID0001",
", PersonID: *PersonID",TEXT(MATCH(INDEX(AuthorList[Author Name],$A3456),People[Full Name],0),"0000"),
", AuthorOrder: ",INDEX(AuthorList[Author Number],$A3456),"}")))</f>
        <v>#REF!</v>
      </c>
      <c r="K3456" t="e">
        <f>IF(INDEX(SamplingFeatures[Feature Code],$A3456)="","",
CONCATENATE("  - &amp;SamplingFeatureID",TEXT($A3456,"0000"),
" {","SamplingFeatureUUID:  ",CHAR(34),INDEX(SamplingFeatures[Sampling Feature UUID],$A3456),CHAR(34),
", SamplingFeatureTypeCV:  ",CHAR(34),INDEX(SamplingFeatures[Sampling Feature Type],$A3456),CHAR(34),
", SamplingFeatureCode:  ",CHAR(34),INDEX(SamplingFeatures[Feature Code],$A3456),CHAR(34),
", SamplingFeatureName:  ",CHAR(34),INDEX(SamplingFeatures[Feature Name],$A3456),CHAR(34),
", SamplingFeatureDescription:  ",CHAR(34),INDEX(SamplingFeatures[Feature Description],$A3456),CHAR(34),
", SamplingFeatureGeotypeCV:  ",CHAR(34),INDEX(SamplingFeatures[Feature Geo Type],$A3456),CHAR(34),
", FeatureGeometry:  ",CHAR(34),INDEX(SamplingFeatures[Feature Geometry],$A3456),CHAR(34),
", Elevation_m:  ",CHAR(34),INDEX(SamplingFeatures[Elevation_m],$A3456),CHAR(34),
", ElevationDatumCV:  ",CHAR(34),ElevationDatum,CHAR(34),"}"))</f>
        <v>#REF!</v>
      </c>
      <c r="L3456" t="e">
        <f>IF(INDEX(SamplingFeatures[Sampling Feature Type],$A3456)&lt;&gt;"Site","",
CONCATENATE("  - &amp;SiteID",TEXT(SUMPRODUCT(--($L$3:$L3455&lt;&gt;"")),"0000"),
" {","SamplingFeatureID:  *SamplingFeatureID",TEXT($A3456,"0000"),
", SiteTypeCV:  ",CHAR(34),INDEX(Sites[Site Type],$A3456),CHAR(34),
", Latitude:  ",INDEX(Sites[Latitude],$A3456),
", Longitude:  ",INDEX(Sites[Longitude],$A3456),
", SRSName:  ",CHAR(34),LatLonDatum,CHAR(34),"}"))</f>
        <v>#REF!</v>
      </c>
      <c r="M3456" t="e">
        <f>IF(INDEX(SamplingFeatures[Sampling Feature Type],$A3456)&lt;&gt;"Specimen","",
CONCATENATE("  - &amp;SpecimenID",TEXT(SUMPRODUCT(--($M$3:$M3455&lt;&gt;"")),"0000"),
" {","SamplingFeatureID:  *SamplingFeatureID",TEXT($A3456,"0000"),
", SpecimenTypeCV:  ",CHAR(34),INDEX(Specimens[Specimen Type],$A3456),CHAR(34),
", SpecimenMediumCV:  ",INDEX(Specimens[Specimen Medium],$A3456),
", IsFieldSpecimen:  ",CHAR(34),INDEX(Specimens[Is Field Specimen?],$A3456),CHAR(34),"}"))</f>
        <v>#REF!</v>
      </c>
      <c r="N3456" t="e">
        <f>IF(COUNTA(SpatialOffsets[])=0,"", IF(INDEX(SpatialOffsets[Spatial Offset Type],$A3456)="","",
CONCATENATE("  - &amp;SpatialOffsetID",TEXT($A3456,"0000"),
" {","SpatialOffsetTypeCV:  ",CHAR(34),INDEX(SpatialOffsets[Spatial Offset Type],$A3456),CHAR(34),
", Offset1Value:  ",INDEX(SpatialOffsets[Offset 1 Value],$A3456),
", Offset1UnitID:  ",CHAR(34),INDEX(SpatialOffsets[Offset 1 Unit],$A3456),CHAR(34),
", Offset2Value:  ",INDEX(SpatialOffsets[Offset 2 Value],$A3456),
", Offset2UnitID:  ",CHAR(34),INDEX(SpatialOffsets[Offset 2 Unit],$A3456),CHAR(34),
", Offset3Value:  ",INDEX(SpatialOffsets[Offset 3 Value],$A3456),
", Offset3UnitID:  ",CHAR(34),INDEX(SpatialOffsets[Offset 3 Unit],$A3456),CHAR(34),,"}")))</f>
        <v>#REF!</v>
      </c>
      <c r="O3456" t="e">
        <f>IF(COUNTA(RelatedFeatures[])=0,"", IF(INDEX(RelatedFeatures[First Sampling Feature Code],$A3456)="","",
CONCATENATE("  - &amp;RelationID",TEXT($A3456,"0000"),
" {","SamplingFeatureID:  *SamplingFeatureID",TEXT(MATCH(INDEX(RelatedFeatures[First Sampling Feature Code],$A3456),SamplingFeatures[Feature Code],0),"0000"),
", RelationshipTypeCV:  ",CHAR(34),INDEX(RelatedFeatures[Relationship Type],$A3456),CHAR(34),
", RelatedFeatureID: *SamplingFeatureID",TEXT(MATCH(INDEX(RelatedFeatures[Second Sampling Feature Code],$A3456),SamplingFeatures[Feature Code],0),"0000"),
", SpatialOffsetID:  ",IF(INDEX(RelatedFeatures[Offset Number],$A3456)="","",CONCATENATE("*SpatialOffsetID",TEXT(INDEX(RelatedFeatures[Offset Number],$A3456),"0000"))),"}")))</f>
        <v>#REF!</v>
      </c>
      <c r="P3456" t="e">
        <f>IF(INDEX(Methods[Method Type],$A3456)="","",
CONCATENATE("  - &amp;MethodID",TEXT($A3456,"0000"),
" {","MethodTypeCV:  ",CHAR(34),INDEX(Methods[Method Type],$A3456),CHAR(34),
", MethodCode:  ",CHAR(34),INDEX(Methods[Method Code],$A3456),CHAR(34),
", MethodName:  ",CHAR(34),INDEX(Methods[Method Name],$A3456),CHAR(34),
", MethodDescription:  ",CHAR(34),INDEX(Methods[Method Description],$A3456),CHAR(34),
", MethodLink:  ",CHAR(34),INDEX(Methods[Method Link],$A3456),CHAR(34),
", OrganizationID: *OrganizationID",TEXT(MATCH(INDEX(Methods[Organization Name],$A3456),Organizations[Organization Name],0),"0000"),"}"))</f>
        <v>#REF!</v>
      </c>
      <c r="Q3456" t="e">
        <f>IF(INDEX(Variables[Variable Type],$A3456)="","",
CONCATENATE("  - &amp;VariableID",TEXT($A3456,"0000"),
" {","VariableTypeCV:  ",CHAR(34),INDEX(Variables[Variable Type],$A3456),CHAR(34),
", VariableCode:  ",CHAR(34),INDEX(Variables[Variable Code],$A3456),CHAR(34),
", VariableNameCV:  ",CHAR(34),INDEX(Variables[Variable Name],$A3456),CHAR(34),
", VariableDefinition:  ",CHAR(34),INDEX(Variables[Variable Definition],$A3456),CHAR(34),
", SpecciationCV:  ",CHAR(34),INDEX(Variables[Speciation],$A3456),CHAR(34),
", NoDataValue:  ",CHAR(34),INDEX(Variables[No Data Value],$A3456),CHAR(34),"}"))</f>
        <v>#REF!</v>
      </c>
    </row>
    <row r="3457" spans="1:17" x14ac:dyDescent="0.25">
      <c r="A3457">
        <v>3454</v>
      </c>
      <c r="D3457" t="e">
        <f>IF(INDEX(People[First Name],$A3457)="","",
CONCATENATE("  - &amp;PersonID",TEXT($A3457,"0000"),
" {","PersonFirstName:  ",CHAR(34),INDEX(People[First Name],$A3457),CHAR(34),
", PersonMiddleName:  ",CHAR(34),INDEX(People[Middle Name],$A3457),CHAR(34),
", PersonLastName:  ",CHAR(34),INDEX(People[Last Name],$A3457),CHAR(34),"}"))</f>
        <v>#REF!</v>
      </c>
      <c r="E3457" t="e">
        <f>IF(INDEX(Organizations[Organization Type '[CV']],$A3457)="","",
CONCATENATE("  - &amp;OrganizationID",TEXT($A3457,"0000"),
" {","OrganizationTypeCV:  ",CHAR(34),INDEX(Organizations[Organization Type '[CV']],$A3457),CHAR(34),
", OrganizationCode:  ",CHAR(34),INDEX(Organizations[Organization Code],$A3457),CHAR(34),
", OrganizationName:  ",CHAR(34),INDEX(Organizations[Organization Name],$A3457),CHAR(34),
", OrganizationDescription:  ",CHAR(34),INDEX(Organizations[Organization Description],$A3457),CHAR(34),
", OrganizationLink:  ",CHAR(34),INDEX(Organizations[Organization Link],$A3457),CHAR(34),"}"))</f>
        <v>#REF!</v>
      </c>
      <c r="F3457" t="e">
        <f>IF(INDEX(People[First Name],$A3457)="","",
CONCATENATE("  - &amp;AffiliationID",TEXT($A3457,"0000"),
" {PersonID: *PersonID",TEXT($A3457,"0000"),
", OrganizationID: *OrganizationID",TEXT(MATCH(INDEX(People[Organization Name],$A3457),Organizations[Organization Name],0),"0000"),
", IsPrimaryOrganizationContact: , AffiliationStartDate: , AffiliationEndDate: , PrimaryPhone: ",
", PrimaryEmail: ",CHAR(34),INDEX(People[Primary Email],$A3457),CHAR(34),
", PrimaryAddress: ",CHAR(34),INDEX(People[Primary Address],$A3457),CHAR(34),
", PersonLink: }"))</f>
        <v>#REF!</v>
      </c>
      <c r="H3457" t="e">
        <f>IF(COUNTA(CitationInformation)=0,"",IF(INDEX(AuthorList[Author Name],$A3457)="","",
CONCATENATE("  - &amp;AuthorListID",TEXT($A3457,"0000"),
"  {CitationID: *CitationID0001",
", PersonID: *PersonID",TEXT(MATCH(INDEX(AuthorList[Author Name],$A3457),People[Full Name],0),"0000"),
", AuthorOrder: ",INDEX(AuthorList[Author Number],$A3457),"}")))</f>
        <v>#REF!</v>
      </c>
      <c r="K3457" t="e">
        <f>IF(INDEX(SamplingFeatures[Feature Code],$A3457)="","",
CONCATENATE("  - &amp;SamplingFeatureID",TEXT($A3457,"0000"),
" {","SamplingFeatureUUID:  ",CHAR(34),INDEX(SamplingFeatures[Sampling Feature UUID],$A3457),CHAR(34),
", SamplingFeatureTypeCV:  ",CHAR(34),INDEX(SamplingFeatures[Sampling Feature Type],$A3457),CHAR(34),
", SamplingFeatureCode:  ",CHAR(34),INDEX(SamplingFeatures[Feature Code],$A3457),CHAR(34),
", SamplingFeatureName:  ",CHAR(34),INDEX(SamplingFeatures[Feature Name],$A3457),CHAR(34),
", SamplingFeatureDescription:  ",CHAR(34),INDEX(SamplingFeatures[Feature Description],$A3457),CHAR(34),
", SamplingFeatureGeotypeCV:  ",CHAR(34),INDEX(SamplingFeatures[Feature Geo Type],$A3457),CHAR(34),
", FeatureGeometry:  ",CHAR(34),INDEX(SamplingFeatures[Feature Geometry],$A3457),CHAR(34),
", Elevation_m:  ",CHAR(34),INDEX(SamplingFeatures[Elevation_m],$A3457),CHAR(34),
", ElevationDatumCV:  ",CHAR(34),ElevationDatum,CHAR(34),"}"))</f>
        <v>#REF!</v>
      </c>
      <c r="L3457" t="e">
        <f>IF(INDEX(SamplingFeatures[Sampling Feature Type],$A3457)&lt;&gt;"Site","",
CONCATENATE("  - &amp;SiteID",TEXT(SUMPRODUCT(--($L$3:$L3456&lt;&gt;"")),"0000"),
" {","SamplingFeatureID:  *SamplingFeatureID",TEXT($A3457,"0000"),
", SiteTypeCV:  ",CHAR(34),INDEX(Sites[Site Type],$A3457),CHAR(34),
", Latitude:  ",INDEX(Sites[Latitude],$A3457),
", Longitude:  ",INDEX(Sites[Longitude],$A3457),
", SRSName:  ",CHAR(34),LatLonDatum,CHAR(34),"}"))</f>
        <v>#REF!</v>
      </c>
      <c r="M3457" t="e">
        <f>IF(INDEX(SamplingFeatures[Sampling Feature Type],$A3457)&lt;&gt;"Specimen","",
CONCATENATE("  - &amp;SpecimenID",TEXT(SUMPRODUCT(--($M$3:$M3456&lt;&gt;"")),"0000"),
" {","SamplingFeatureID:  *SamplingFeatureID",TEXT($A3457,"0000"),
", SpecimenTypeCV:  ",CHAR(34),INDEX(Specimens[Specimen Type],$A3457),CHAR(34),
", SpecimenMediumCV:  ",INDEX(Specimens[Specimen Medium],$A3457),
", IsFieldSpecimen:  ",CHAR(34),INDEX(Specimens[Is Field Specimen?],$A3457),CHAR(34),"}"))</f>
        <v>#REF!</v>
      </c>
      <c r="N3457" t="e">
        <f>IF(COUNTA(SpatialOffsets[])=0,"", IF(INDEX(SpatialOffsets[Spatial Offset Type],$A3457)="","",
CONCATENATE("  - &amp;SpatialOffsetID",TEXT($A3457,"0000"),
" {","SpatialOffsetTypeCV:  ",CHAR(34),INDEX(SpatialOffsets[Spatial Offset Type],$A3457),CHAR(34),
", Offset1Value:  ",INDEX(SpatialOffsets[Offset 1 Value],$A3457),
", Offset1UnitID:  ",CHAR(34),INDEX(SpatialOffsets[Offset 1 Unit],$A3457),CHAR(34),
", Offset2Value:  ",INDEX(SpatialOffsets[Offset 2 Value],$A3457),
", Offset2UnitID:  ",CHAR(34),INDEX(SpatialOffsets[Offset 2 Unit],$A3457),CHAR(34),
", Offset3Value:  ",INDEX(SpatialOffsets[Offset 3 Value],$A3457),
", Offset3UnitID:  ",CHAR(34),INDEX(SpatialOffsets[Offset 3 Unit],$A3457),CHAR(34),,"}")))</f>
        <v>#REF!</v>
      </c>
      <c r="O3457" t="e">
        <f>IF(COUNTA(RelatedFeatures[])=0,"", IF(INDEX(RelatedFeatures[First Sampling Feature Code],$A3457)="","",
CONCATENATE("  - &amp;RelationID",TEXT($A3457,"0000"),
" {","SamplingFeatureID:  *SamplingFeatureID",TEXT(MATCH(INDEX(RelatedFeatures[First Sampling Feature Code],$A3457),SamplingFeatures[Feature Code],0),"0000"),
", RelationshipTypeCV:  ",CHAR(34),INDEX(RelatedFeatures[Relationship Type],$A3457),CHAR(34),
", RelatedFeatureID: *SamplingFeatureID",TEXT(MATCH(INDEX(RelatedFeatures[Second Sampling Feature Code],$A3457),SamplingFeatures[Feature Code],0),"0000"),
", SpatialOffsetID:  ",IF(INDEX(RelatedFeatures[Offset Number],$A3457)="","",CONCATENATE("*SpatialOffsetID",TEXT(INDEX(RelatedFeatures[Offset Number],$A3457),"0000"))),"}")))</f>
        <v>#REF!</v>
      </c>
      <c r="P3457" t="e">
        <f>IF(INDEX(Methods[Method Type],$A3457)="","",
CONCATENATE("  - &amp;MethodID",TEXT($A3457,"0000"),
" {","MethodTypeCV:  ",CHAR(34),INDEX(Methods[Method Type],$A3457),CHAR(34),
", MethodCode:  ",CHAR(34),INDEX(Methods[Method Code],$A3457),CHAR(34),
", MethodName:  ",CHAR(34),INDEX(Methods[Method Name],$A3457),CHAR(34),
", MethodDescription:  ",CHAR(34),INDEX(Methods[Method Description],$A3457),CHAR(34),
", MethodLink:  ",CHAR(34),INDEX(Methods[Method Link],$A3457),CHAR(34),
", OrganizationID: *OrganizationID",TEXT(MATCH(INDEX(Methods[Organization Name],$A3457),Organizations[Organization Name],0),"0000"),"}"))</f>
        <v>#REF!</v>
      </c>
      <c r="Q3457" t="e">
        <f>IF(INDEX(Variables[Variable Type],$A3457)="","",
CONCATENATE("  - &amp;VariableID",TEXT($A3457,"0000"),
" {","VariableTypeCV:  ",CHAR(34),INDEX(Variables[Variable Type],$A3457),CHAR(34),
", VariableCode:  ",CHAR(34),INDEX(Variables[Variable Code],$A3457),CHAR(34),
", VariableNameCV:  ",CHAR(34),INDEX(Variables[Variable Name],$A3457),CHAR(34),
", VariableDefinition:  ",CHAR(34),INDEX(Variables[Variable Definition],$A3457),CHAR(34),
", SpecciationCV:  ",CHAR(34),INDEX(Variables[Speciation],$A3457),CHAR(34),
", NoDataValue:  ",CHAR(34),INDEX(Variables[No Data Value],$A3457),CHAR(34),"}"))</f>
        <v>#REF!</v>
      </c>
    </row>
    <row r="3458" spans="1:17" x14ac:dyDescent="0.25">
      <c r="A3458">
        <v>3455</v>
      </c>
      <c r="D3458" t="e">
        <f>IF(INDEX(People[First Name],$A3458)="","",
CONCATENATE("  - &amp;PersonID",TEXT($A3458,"0000"),
" {","PersonFirstName:  ",CHAR(34),INDEX(People[First Name],$A3458),CHAR(34),
", PersonMiddleName:  ",CHAR(34),INDEX(People[Middle Name],$A3458),CHAR(34),
", PersonLastName:  ",CHAR(34),INDEX(People[Last Name],$A3458),CHAR(34),"}"))</f>
        <v>#REF!</v>
      </c>
      <c r="E3458" t="e">
        <f>IF(INDEX(Organizations[Organization Type '[CV']],$A3458)="","",
CONCATENATE("  - &amp;OrganizationID",TEXT($A3458,"0000"),
" {","OrganizationTypeCV:  ",CHAR(34),INDEX(Organizations[Organization Type '[CV']],$A3458),CHAR(34),
", OrganizationCode:  ",CHAR(34),INDEX(Organizations[Organization Code],$A3458),CHAR(34),
", OrganizationName:  ",CHAR(34),INDEX(Organizations[Organization Name],$A3458),CHAR(34),
", OrganizationDescription:  ",CHAR(34),INDEX(Organizations[Organization Description],$A3458),CHAR(34),
", OrganizationLink:  ",CHAR(34),INDEX(Organizations[Organization Link],$A3458),CHAR(34),"}"))</f>
        <v>#REF!</v>
      </c>
      <c r="F3458" t="e">
        <f>IF(INDEX(People[First Name],$A3458)="","",
CONCATENATE("  - &amp;AffiliationID",TEXT($A3458,"0000"),
" {PersonID: *PersonID",TEXT($A3458,"0000"),
", OrganizationID: *OrganizationID",TEXT(MATCH(INDEX(People[Organization Name],$A3458),Organizations[Organization Name],0),"0000"),
", IsPrimaryOrganizationContact: , AffiliationStartDate: , AffiliationEndDate: , PrimaryPhone: ",
", PrimaryEmail: ",CHAR(34),INDEX(People[Primary Email],$A3458),CHAR(34),
", PrimaryAddress: ",CHAR(34),INDEX(People[Primary Address],$A3458),CHAR(34),
", PersonLink: }"))</f>
        <v>#REF!</v>
      </c>
      <c r="H3458" t="e">
        <f>IF(COUNTA(CitationInformation)=0,"",IF(INDEX(AuthorList[Author Name],$A3458)="","",
CONCATENATE("  - &amp;AuthorListID",TEXT($A3458,"0000"),
"  {CitationID: *CitationID0001",
", PersonID: *PersonID",TEXT(MATCH(INDEX(AuthorList[Author Name],$A3458),People[Full Name],0),"0000"),
", AuthorOrder: ",INDEX(AuthorList[Author Number],$A3458),"}")))</f>
        <v>#REF!</v>
      </c>
      <c r="K3458" t="e">
        <f>IF(INDEX(SamplingFeatures[Feature Code],$A3458)="","",
CONCATENATE("  - &amp;SamplingFeatureID",TEXT($A3458,"0000"),
" {","SamplingFeatureUUID:  ",CHAR(34),INDEX(SamplingFeatures[Sampling Feature UUID],$A3458),CHAR(34),
", SamplingFeatureTypeCV:  ",CHAR(34),INDEX(SamplingFeatures[Sampling Feature Type],$A3458),CHAR(34),
", SamplingFeatureCode:  ",CHAR(34),INDEX(SamplingFeatures[Feature Code],$A3458),CHAR(34),
", SamplingFeatureName:  ",CHAR(34),INDEX(SamplingFeatures[Feature Name],$A3458),CHAR(34),
", SamplingFeatureDescription:  ",CHAR(34),INDEX(SamplingFeatures[Feature Description],$A3458),CHAR(34),
", SamplingFeatureGeotypeCV:  ",CHAR(34),INDEX(SamplingFeatures[Feature Geo Type],$A3458),CHAR(34),
", FeatureGeometry:  ",CHAR(34),INDEX(SamplingFeatures[Feature Geometry],$A3458),CHAR(34),
", Elevation_m:  ",CHAR(34),INDEX(SamplingFeatures[Elevation_m],$A3458),CHAR(34),
", ElevationDatumCV:  ",CHAR(34),ElevationDatum,CHAR(34),"}"))</f>
        <v>#REF!</v>
      </c>
      <c r="L3458" t="e">
        <f>IF(INDEX(SamplingFeatures[Sampling Feature Type],$A3458)&lt;&gt;"Site","",
CONCATENATE("  - &amp;SiteID",TEXT(SUMPRODUCT(--($L$3:$L3457&lt;&gt;"")),"0000"),
" {","SamplingFeatureID:  *SamplingFeatureID",TEXT($A3458,"0000"),
", SiteTypeCV:  ",CHAR(34),INDEX(Sites[Site Type],$A3458),CHAR(34),
", Latitude:  ",INDEX(Sites[Latitude],$A3458),
", Longitude:  ",INDEX(Sites[Longitude],$A3458),
", SRSName:  ",CHAR(34),LatLonDatum,CHAR(34),"}"))</f>
        <v>#REF!</v>
      </c>
      <c r="M3458" t="e">
        <f>IF(INDEX(SamplingFeatures[Sampling Feature Type],$A3458)&lt;&gt;"Specimen","",
CONCATENATE("  - &amp;SpecimenID",TEXT(SUMPRODUCT(--($M$3:$M3457&lt;&gt;"")),"0000"),
" {","SamplingFeatureID:  *SamplingFeatureID",TEXT($A3458,"0000"),
", SpecimenTypeCV:  ",CHAR(34),INDEX(Specimens[Specimen Type],$A3458),CHAR(34),
", SpecimenMediumCV:  ",INDEX(Specimens[Specimen Medium],$A3458),
", IsFieldSpecimen:  ",CHAR(34),INDEX(Specimens[Is Field Specimen?],$A3458),CHAR(34),"}"))</f>
        <v>#REF!</v>
      </c>
      <c r="N3458" t="e">
        <f>IF(COUNTA(SpatialOffsets[])=0,"", IF(INDEX(SpatialOffsets[Spatial Offset Type],$A3458)="","",
CONCATENATE("  - &amp;SpatialOffsetID",TEXT($A3458,"0000"),
" {","SpatialOffsetTypeCV:  ",CHAR(34),INDEX(SpatialOffsets[Spatial Offset Type],$A3458),CHAR(34),
", Offset1Value:  ",INDEX(SpatialOffsets[Offset 1 Value],$A3458),
", Offset1UnitID:  ",CHAR(34),INDEX(SpatialOffsets[Offset 1 Unit],$A3458),CHAR(34),
", Offset2Value:  ",INDEX(SpatialOffsets[Offset 2 Value],$A3458),
", Offset2UnitID:  ",CHAR(34),INDEX(SpatialOffsets[Offset 2 Unit],$A3458),CHAR(34),
", Offset3Value:  ",INDEX(SpatialOffsets[Offset 3 Value],$A3458),
", Offset3UnitID:  ",CHAR(34),INDEX(SpatialOffsets[Offset 3 Unit],$A3458),CHAR(34),,"}")))</f>
        <v>#REF!</v>
      </c>
      <c r="O3458" t="e">
        <f>IF(COUNTA(RelatedFeatures[])=0,"", IF(INDEX(RelatedFeatures[First Sampling Feature Code],$A3458)="","",
CONCATENATE("  - &amp;RelationID",TEXT($A3458,"0000"),
" {","SamplingFeatureID:  *SamplingFeatureID",TEXT(MATCH(INDEX(RelatedFeatures[First Sampling Feature Code],$A3458),SamplingFeatures[Feature Code],0),"0000"),
", RelationshipTypeCV:  ",CHAR(34),INDEX(RelatedFeatures[Relationship Type],$A3458),CHAR(34),
", RelatedFeatureID: *SamplingFeatureID",TEXT(MATCH(INDEX(RelatedFeatures[Second Sampling Feature Code],$A3458),SamplingFeatures[Feature Code],0),"0000"),
", SpatialOffsetID:  ",IF(INDEX(RelatedFeatures[Offset Number],$A3458)="","",CONCATENATE("*SpatialOffsetID",TEXT(INDEX(RelatedFeatures[Offset Number],$A3458),"0000"))),"}")))</f>
        <v>#REF!</v>
      </c>
      <c r="P3458" t="e">
        <f>IF(INDEX(Methods[Method Type],$A3458)="","",
CONCATENATE("  - &amp;MethodID",TEXT($A3458,"0000"),
" {","MethodTypeCV:  ",CHAR(34),INDEX(Methods[Method Type],$A3458),CHAR(34),
", MethodCode:  ",CHAR(34),INDEX(Methods[Method Code],$A3458),CHAR(34),
", MethodName:  ",CHAR(34),INDEX(Methods[Method Name],$A3458),CHAR(34),
", MethodDescription:  ",CHAR(34),INDEX(Methods[Method Description],$A3458),CHAR(34),
", MethodLink:  ",CHAR(34),INDEX(Methods[Method Link],$A3458),CHAR(34),
", OrganizationID: *OrganizationID",TEXT(MATCH(INDEX(Methods[Organization Name],$A3458),Organizations[Organization Name],0),"0000"),"}"))</f>
        <v>#REF!</v>
      </c>
      <c r="Q3458" t="e">
        <f>IF(INDEX(Variables[Variable Type],$A3458)="","",
CONCATENATE("  - &amp;VariableID",TEXT($A3458,"0000"),
" {","VariableTypeCV:  ",CHAR(34),INDEX(Variables[Variable Type],$A3458),CHAR(34),
", VariableCode:  ",CHAR(34),INDEX(Variables[Variable Code],$A3458),CHAR(34),
", VariableNameCV:  ",CHAR(34),INDEX(Variables[Variable Name],$A3458),CHAR(34),
", VariableDefinition:  ",CHAR(34),INDEX(Variables[Variable Definition],$A3458),CHAR(34),
", SpecciationCV:  ",CHAR(34),INDEX(Variables[Speciation],$A3458),CHAR(34),
", NoDataValue:  ",CHAR(34),INDEX(Variables[No Data Value],$A3458),CHAR(34),"}"))</f>
        <v>#REF!</v>
      </c>
    </row>
    <row r="3459" spans="1:17" x14ac:dyDescent="0.25">
      <c r="A3459">
        <v>3456</v>
      </c>
      <c r="D3459" t="e">
        <f>IF(INDEX(People[First Name],$A3459)="","",
CONCATENATE("  - &amp;PersonID",TEXT($A3459,"0000"),
" {","PersonFirstName:  ",CHAR(34),INDEX(People[First Name],$A3459),CHAR(34),
", PersonMiddleName:  ",CHAR(34),INDEX(People[Middle Name],$A3459),CHAR(34),
", PersonLastName:  ",CHAR(34),INDEX(People[Last Name],$A3459),CHAR(34),"}"))</f>
        <v>#REF!</v>
      </c>
      <c r="E3459" t="e">
        <f>IF(INDEX(Organizations[Organization Type '[CV']],$A3459)="","",
CONCATENATE("  - &amp;OrganizationID",TEXT($A3459,"0000"),
" {","OrganizationTypeCV:  ",CHAR(34),INDEX(Organizations[Organization Type '[CV']],$A3459),CHAR(34),
", OrganizationCode:  ",CHAR(34),INDEX(Organizations[Organization Code],$A3459),CHAR(34),
", OrganizationName:  ",CHAR(34),INDEX(Organizations[Organization Name],$A3459),CHAR(34),
", OrganizationDescription:  ",CHAR(34),INDEX(Organizations[Organization Description],$A3459),CHAR(34),
", OrganizationLink:  ",CHAR(34),INDEX(Organizations[Organization Link],$A3459),CHAR(34),"}"))</f>
        <v>#REF!</v>
      </c>
      <c r="F3459" t="e">
        <f>IF(INDEX(People[First Name],$A3459)="","",
CONCATENATE("  - &amp;AffiliationID",TEXT($A3459,"0000"),
" {PersonID: *PersonID",TEXT($A3459,"0000"),
", OrganizationID: *OrganizationID",TEXT(MATCH(INDEX(People[Organization Name],$A3459),Organizations[Organization Name],0),"0000"),
", IsPrimaryOrganizationContact: , AffiliationStartDate: , AffiliationEndDate: , PrimaryPhone: ",
", PrimaryEmail: ",CHAR(34),INDEX(People[Primary Email],$A3459),CHAR(34),
", PrimaryAddress: ",CHAR(34),INDEX(People[Primary Address],$A3459),CHAR(34),
", PersonLink: }"))</f>
        <v>#REF!</v>
      </c>
      <c r="H3459" t="e">
        <f>IF(COUNTA(CitationInformation)=0,"",IF(INDEX(AuthorList[Author Name],$A3459)="","",
CONCATENATE("  - &amp;AuthorListID",TEXT($A3459,"0000"),
"  {CitationID: *CitationID0001",
", PersonID: *PersonID",TEXT(MATCH(INDEX(AuthorList[Author Name],$A3459),People[Full Name],0),"0000"),
", AuthorOrder: ",INDEX(AuthorList[Author Number],$A3459),"}")))</f>
        <v>#REF!</v>
      </c>
      <c r="K3459" t="e">
        <f>IF(INDEX(SamplingFeatures[Feature Code],$A3459)="","",
CONCATENATE("  - &amp;SamplingFeatureID",TEXT($A3459,"0000"),
" {","SamplingFeatureUUID:  ",CHAR(34),INDEX(SamplingFeatures[Sampling Feature UUID],$A3459),CHAR(34),
", SamplingFeatureTypeCV:  ",CHAR(34),INDEX(SamplingFeatures[Sampling Feature Type],$A3459),CHAR(34),
", SamplingFeatureCode:  ",CHAR(34),INDEX(SamplingFeatures[Feature Code],$A3459),CHAR(34),
", SamplingFeatureName:  ",CHAR(34),INDEX(SamplingFeatures[Feature Name],$A3459),CHAR(34),
", SamplingFeatureDescription:  ",CHAR(34),INDEX(SamplingFeatures[Feature Description],$A3459),CHAR(34),
", SamplingFeatureGeotypeCV:  ",CHAR(34),INDEX(SamplingFeatures[Feature Geo Type],$A3459),CHAR(34),
", FeatureGeometry:  ",CHAR(34),INDEX(SamplingFeatures[Feature Geometry],$A3459),CHAR(34),
", Elevation_m:  ",CHAR(34),INDEX(SamplingFeatures[Elevation_m],$A3459),CHAR(34),
", ElevationDatumCV:  ",CHAR(34),ElevationDatum,CHAR(34),"}"))</f>
        <v>#REF!</v>
      </c>
      <c r="L3459" t="e">
        <f>IF(INDEX(SamplingFeatures[Sampling Feature Type],$A3459)&lt;&gt;"Site","",
CONCATENATE("  - &amp;SiteID",TEXT(SUMPRODUCT(--($L$3:$L3458&lt;&gt;"")),"0000"),
" {","SamplingFeatureID:  *SamplingFeatureID",TEXT($A3459,"0000"),
", SiteTypeCV:  ",CHAR(34),INDEX(Sites[Site Type],$A3459),CHAR(34),
", Latitude:  ",INDEX(Sites[Latitude],$A3459),
", Longitude:  ",INDEX(Sites[Longitude],$A3459),
", SRSName:  ",CHAR(34),LatLonDatum,CHAR(34),"}"))</f>
        <v>#REF!</v>
      </c>
      <c r="M3459" t="e">
        <f>IF(INDEX(SamplingFeatures[Sampling Feature Type],$A3459)&lt;&gt;"Specimen","",
CONCATENATE("  - &amp;SpecimenID",TEXT(SUMPRODUCT(--($M$3:$M3458&lt;&gt;"")),"0000"),
" {","SamplingFeatureID:  *SamplingFeatureID",TEXT($A3459,"0000"),
", SpecimenTypeCV:  ",CHAR(34),INDEX(Specimens[Specimen Type],$A3459),CHAR(34),
", SpecimenMediumCV:  ",INDEX(Specimens[Specimen Medium],$A3459),
", IsFieldSpecimen:  ",CHAR(34),INDEX(Specimens[Is Field Specimen?],$A3459),CHAR(34),"}"))</f>
        <v>#REF!</v>
      </c>
      <c r="N3459" t="e">
        <f>IF(COUNTA(SpatialOffsets[])=0,"", IF(INDEX(SpatialOffsets[Spatial Offset Type],$A3459)="","",
CONCATENATE("  - &amp;SpatialOffsetID",TEXT($A3459,"0000"),
" {","SpatialOffsetTypeCV:  ",CHAR(34),INDEX(SpatialOffsets[Spatial Offset Type],$A3459),CHAR(34),
", Offset1Value:  ",INDEX(SpatialOffsets[Offset 1 Value],$A3459),
", Offset1UnitID:  ",CHAR(34),INDEX(SpatialOffsets[Offset 1 Unit],$A3459),CHAR(34),
", Offset2Value:  ",INDEX(SpatialOffsets[Offset 2 Value],$A3459),
", Offset2UnitID:  ",CHAR(34),INDEX(SpatialOffsets[Offset 2 Unit],$A3459),CHAR(34),
", Offset3Value:  ",INDEX(SpatialOffsets[Offset 3 Value],$A3459),
", Offset3UnitID:  ",CHAR(34),INDEX(SpatialOffsets[Offset 3 Unit],$A3459),CHAR(34),,"}")))</f>
        <v>#REF!</v>
      </c>
      <c r="O3459" t="e">
        <f>IF(COUNTA(RelatedFeatures[])=0,"", IF(INDEX(RelatedFeatures[First Sampling Feature Code],$A3459)="","",
CONCATENATE("  - &amp;RelationID",TEXT($A3459,"0000"),
" {","SamplingFeatureID:  *SamplingFeatureID",TEXT(MATCH(INDEX(RelatedFeatures[First Sampling Feature Code],$A3459),SamplingFeatures[Feature Code],0),"0000"),
", RelationshipTypeCV:  ",CHAR(34),INDEX(RelatedFeatures[Relationship Type],$A3459),CHAR(34),
", RelatedFeatureID: *SamplingFeatureID",TEXT(MATCH(INDEX(RelatedFeatures[Second Sampling Feature Code],$A3459),SamplingFeatures[Feature Code],0),"0000"),
", SpatialOffsetID:  ",IF(INDEX(RelatedFeatures[Offset Number],$A3459)="","",CONCATENATE("*SpatialOffsetID",TEXT(INDEX(RelatedFeatures[Offset Number],$A3459),"0000"))),"}")))</f>
        <v>#REF!</v>
      </c>
      <c r="P3459" t="e">
        <f>IF(INDEX(Methods[Method Type],$A3459)="","",
CONCATENATE("  - &amp;MethodID",TEXT($A3459,"0000"),
" {","MethodTypeCV:  ",CHAR(34),INDEX(Methods[Method Type],$A3459),CHAR(34),
", MethodCode:  ",CHAR(34),INDEX(Methods[Method Code],$A3459),CHAR(34),
", MethodName:  ",CHAR(34),INDEX(Methods[Method Name],$A3459),CHAR(34),
", MethodDescription:  ",CHAR(34),INDEX(Methods[Method Description],$A3459),CHAR(34),
", MethodLink:  ",CHAR(34),INDEX(Methods[Method Link],$A3459),CHAR(34),
", OrganizationID: *OrganizationID",TEXT(MATCH(INDEX(Methods[Organization Name],$A3459),Organizations[Organization Name],0),"0000"),"}"))</f>
        <v>#REF!</v>
      </c>
      <c r="Q3459" t="e">
        <f>IF(INDEX(Variables[Variable Type],$A3459)="","",
CONCATENATE("  - &amp;VariableID",TEXT($A3459,"0000"),
" {","VariableTypeCV:  ",CHAR(34),INDEX(Variables[Variable Type],$A3459),CHAR(34),
", VariableCode:  ",CHAR(34),INDEX(Variables[Variable Code],$A3459),CHAR(34),
", VariableNameCV:  ",CHAR(34),INDEX(Variables[Variable Name],$A3459),CHAR(34),
", VariableDefinition:  ",CHAR(34),INDEX(Variables[Variable Definition],$A3459),CHAR(34),
", SpecciationCV:  ",CHAR(34),INDEX(Variables[Speciation],$A3459),CHAR(34),
", NoDataValue:  ",CHAR(34),INDEX(Variables[No Data Value],$A3459),CHAR(34),"}"))</f>
        <v>#REF!</v>
      </c>
    </row>
    <row r="3460" spans="1:17" x14ac:dyDescent="0.25">
      <c r="A3460">
        <v>3457</v>
      </c>
      <c r="D3460" t="e">
        <f>IF(INDEX(People[First Name],$A3460)="","",
CONCATENATE("  - &amp;PersonID",TEXT($A3460,"0000"),
" {","PersonFirstName:  ",CHAR(34),INDEX(People[First Name],$A3460),CHAR(34),
", PersonMiddleName:  ",CHAR(34),INDEX(People[Middle Name],$A3460),CHAR(34),
", PersonLastName:  ",CHAR(34),INDEX(People[Last Name],$A3460),CHAR(34),"}"))</f>
        <v>#REF!</v>
      </c>
      <c r="E3460" t="e">
        <f>IF(INDEX(Organizations[Organization Type '[CV']],$A3460)="","",
CONCATENATE("  - &amp;OrganizationID",TEXT($A3460,"0000"),
" {","OrganizationTypeCV:  ",CHAR(34),INDEX(Organizations[Organization Type '[CV']],$A3460),CHAR(34),
", OrganizationCode:  ",CHAR(34),INDEX(Organizations[Organization Code],$A3460),CHAR(34),
", OrganizationName:  ",CHAR(34),INDEX(Organizations[Organization Name],$A3460),CHAR(34),
", OrganizationDescription:  ",CHAR(34),INDEX(Organizations[Organization Description],$A3460),CHAR(34),
", OrganizationLink:  ",CHAR(34),INDEX(Organizations[Organization Link],$A3460),CHAR(34),"}"))</f>
        <v>#REF!</v>
      </c>
      <c r="F3460" t="e">
        <f>IF(INDEX(People[First Name],$A3460)="","",
CONCATENATE("  - &amp;AffiliationID",TEXT($A3460,"0000"),
" {PersonID: *PersonID",TEXT($A3460,"0000"),
", OrganizationID: *OrganizationID",TEXT(MATCH(INDEX(People[Organization Name],$A3460),Organizations[Organization Name],0),"0000"),
", IsPrimaryOrganizationContact: , AffiliationStartDate: , AffiliationEndDate: , PrimaryPhone: ",
", PrimaryEmail: ",CHAR(34),INDEX(People[Primary Email],$A3460),CHAR(34),
", PrimaryAddress: ",CHAR(34),INDEX(People[Primary Address],$A3460),CHAR(34),
", PersonLink: }"))</f>
        <v>#REF!</v>
      </c>
      <c r="H3460" t="e">
        <f>IF(COUNTA(CitationInformation)=0,"",IF(INDEX(AuthorList[Author Name],$A3460)="","",
CONCATENATE("  - &amp;AuthorListID",TEXT($A3460,"0000"),
"  {CitationID: *CitationID0001",
", PersonID: *PersonID",TEXT(MATCH(INDEX(AuthorList[Author Name],$A3460),People[Full Name],0),"0000"),
", AuthorOrder: ",INDEX(AuthorList[Author Number],$A3460),"}")))</f>
        <v>#REF!</v>
      </c>
      <c r="K3460" t="e">
        <f>IF(INDEX(SamplingFeatures[Feature Code],$A3460)="","",
CONCATENATE("  - &amp;SamplingFeatureID",TEXT($A3460,"0000"),
" {","SamplingFeatureUUID:  ",CHAR(34),INDEX(SamplingFeatures[Sampling Feature UUID],$A3460),CHAR(34),
", SamplingFeatureTypeCV:  ",CHAR(34),INDEX(SamplingFeatures[Sampling Feature Type],$A3460),CHAR(34),
", SamplingFeatureCode:  ",CHAR(34),INDEX(SamplingFeatures[Feature Code],$A3460),CHAR(34),
", SamplingFeatureName:  ",CHAR(34),INDEX(SamplingFeatures[Feature Name],$A3460),CHAR(34),
", SamplingFeatureDescription:  ",CHAR(34),INDEX(SamplingFeatures[Feature Description],$A3460),CHAR(34),
", SamplingFeatureGeotypeCV:  ",CHAR(34),INDEX(SamplingFeatures[Feature Geo Type],$A3460),CHAR(34),
", FeatureGeometry:  ",CHAR(34),INDEX(SamplingFeatures[Feature Geometry],$A3460),CHAR(34),
", Elevation_m:  ",CHAR(34),INDEX(SamplingFeatures[Elevation_m],$A3460),CHAR(34),
", ElevationDatumCV:  ",CHAR(34),ElevationDatum,CHAR(34),"}"))</f>
        <v>#REF!</v>
      </c>
      <c r="L3460" t="e">
        <f>IF(INDEX(SamplingFeatures[Sampling Feature Type],$A3460)&lt;&gt;"Site","",
CONCATENATE("  - &amp;SiteID",TEXT(SUMPRODUCT(--($L$3:$L3459&lt;&gt;"")),"0000"),
" {","SamplingFeatureID:  *SamplingFeatureID",TEXT($A3460,"0000"),
", SiteTypeCV:  ",CHAR(34),INDEX(Sites[Site Type],$A3460),CHAR(34),
", Latitude:  ",INDEX(Sites[Latitude],$A3460),
", Longitude:  ",INDEX(Sites[Longitude],$A3460),
", SRSName:  ",CHAR(34),LatLonDatum,CHAR(34),"}"))</f>
        <v>#REF!</v>
      </c>
      <c r="M3460" t="e">
        <f>IF(INDEX(SamplingFeatures[Sampling Feature Type],$A3460)&lt;&gt;"Specimen","",
CONCATENATE("  - &amp;SpecimenID",TEXT(SUMPRODUCT(--($M$3:$M3459&lt;&gt;"")),"0000"),
" {","SamplingFeatureID:  *SamplingFeatureID",TEXT($A3460,"0000"),
", SpecimenTypeCV:  ",CHAR(34),INDEX(Specimens[Specimen Type],$A3460),CHAR(34),
", SpecimenMediumCV:  ",INDEX(Specimens[Specimen Medium],$A3460),
", IsFieldSpecimen:  ",CHAR(34),INDEX(Specimens[Is Field Specimen?],$A3460),CHAR(34),"}"))</f>
        <v>#REF!</v>
      </c>
      <c r="N3460" t="e">
        <f>IF(COUNTA(SpatialOffsets[])=0,"", IF(INDEX(SpatialOffsets[Spatial Offset Type],$A3460)="","",
CONCATENATE("  - &amp;SpatialOffsetID",TEXT($A3460,"0000"),
" {","SpatialOffsetTypeCV:  ",CHAR(34),INDEX(SpatialOffsets[Spatial Offset Type],$A3460),CHAR(34),
", Offset1Value:  ",INDEX(SpatialOffsets[Offset 1 Value],$A3460),
", Offset1UnitID:  ",CHAR(34),INDEX(SpatialOffsets[Offset 1 Unit],$A3460),CHAR(34),
", Offset2Value:  ",INDEX(SpatialOffsets[Offset 2 Value],$A3460),
", Offset2UnitID:  ",CHAR(34),INDEX(SpatialOffsets[Offset 2 Unit],$A3460),CHAR(34),
", Offset3Value:  ",INDEX(SpatialOffsets[Offset 3 Value],$A3460),
", Offset3UnitID:  ",CHAR(34),INDEX(SpatialOffsets[Offset 3 Unit],$A3460),CHAR(34),,"}")))</f>
        <v>#REF!</v>
      </c>
      <c r="O3460" t="e">
        <f>IF(COUNTA(RelatedFeatures[])=0,"", IF(INDEX(RelatedFeatures[First Sampling Feature Code],$A3460)="","",
CONCATENATE("  - &amp;RelationID",TEXT($A3460,"0000"),
" {","SamplingFeatureID:  *SamplingFeatureID",TEXT(MATCH(INDEX(RelatedFeatures[First Sampling Feature Code],$A3460),SamplingFeatures[Feature Code],0),"0000"),
", RelationshipTypeCV:  ",CHAR(34),INDEX(RelatedFeatures[Relationship Type],$A3460),CHAR(34),
", RelatedFeatureID: *SamplingFeatureID",TEXT(MATCH(INDEX(RelatedFeatures[Second Sampling Feature Code],$A3460),SamplingFeatures[Feature Code],0),"0000"),
", SpatialOffsetID:  ",IF(INDEX(RelatedFeatures[Offset Number],$A3460)="","",CONCATENATE("*SpatialOffsetID",TEXT(INDEX(RelatedFeatures[Offset Number],$A3460),"0000"))),"}")))</f>
        <v>#REF!</v>
      </c>
      <c r="P3460" t="e">
        <f>IF(INDEX(Methods[Method Type],$A3460)="","",
CONCATENATE("  - &amp;MethodID",TEXT($A3460,"0000"),
" {","MethodTypeCV:  ",CHAR(34),INDEX(Methods[Method Type],$A3460),CHAR(34),
", MethodCode:  ",CHAR(34),INDEX(Methods[Method Code],$A3460),CHAR(34),
", MethodName:  ",CHAR(34),INDEX(Methods[Method Name],$A3460),CHAR(34),
", MethodDescription:  ",CHAR(34),INDEX(Methods[Method Description],$A3460),CHAR(34),
", MethodLink:  ",CHAR(34),INDEX(Methods[Method Link],$A3460),CHAR(34),
", OrganizationID: *OrganizationID",TEXT(MATCH(INDEX(Methods[Organization Name],$A3460),Organizations[Organization Name],0),"0000"),"}"))</f>
        <v>#REF!</v>
      </c>
      <c r="Q3460" t="e">
        <f>IF(INDEX(Variables[Variable Type],$A3460)="","",
CONCATENATE("  - &amp;VariableID",TEXT($A3460,"0000"),
" {","VariableTypeCV:  ",CHAR(34),INDEX(Variables[Variable Type],$A3460),CHAR(34),
", VariableCode:  ",CHAR(34),INDEX(Variables[Variable Code],$A3460),CHAR(34),
", VariableNameCV:  ",CHAR(34),INDEX(Variables[Variable Name],$A3460),CHAR(34),
", VariableDefinition:  ",CHAR(34),INDEX(Variables[Variable Definition],$A3460),CHAR(34),
", SpecciationCV:  ",CHAR(34),INDEX(Variables[Speciation],$A3460),CHAR(34),
", NoDataValue:  ",CHAR(34),INDEX(Variables[No Data Value],$A3460),CHAR(34),"}"))</f>
        <v>#REF!</v>
      </c>
    </row>
    <row r="3461" spans="1:17" x14ac:dyDescent="0.25">
      <c r="A3461">
        <v>3458</v>
      </c>
      <c r="D3461" t="e">
        <f>IF(INDEX(People[First Name],$A3461)="","",
CONCATENATE("  - &amp;PersonID",TEXT($A3461,"0000"),
" {","PersonFirstName:  ",CHAR(34),INDEX(People[First Name],$A3461),CHAR(34),
", PersonMiddleName:  ",CHAR(34),INDEX(People[Middle Name],$A3461),CHAR(34),
", PersonLastName:  ",CHAR(34),INDEX(People[Last Name],$A3461),CHAR(34),"}"))</f>
        <v>#REF!</v>
      </c>
      <c r="E3461" t="e">
        <f>IF(INDEX(Organizations[Organization Type '[CV']],$A3461)="","",
CONCATENATE("  - &amp;OrganizationID",TEXT($A3461,"0000"),
" {","OrganizationTypeCV:  ",CHAR(34),INDEX(Organizations[Organization Type '[CV']],$A3461),CHAR(34),
", OrganizationCode:  ",CHAR(34),INDEX(Organizations[Organization Code],$A3461),CHAR(34),
", OrganizationName:  ",CHAR(34),INDEX(Organizations[Organization Name],$A3461),CHAR(34),
", OrganizationDescription:  ",CHAR(34),INDEX(Organizations[Organization Description],$A3461),CHAR(34),
", OrganizationLink:  ",CHAR(34),INDEX(Organizations[Organization Link],$A3461),CHAR(34),"}"))</f>
        <v>#REF!</v>
      </c>
      <c r="F3461" t="e">
        <f>IF(INDEX(People[First Name],$A3461)="","",
CONCATENATE("  - &amp;AffiliationID",TEXT($A3461,"0000"),
" {PersonID: *PersonID",TEXT($A3461,"0000"),
", OrganizationID: *OrganizationID",TEXT(MATCH(INDEX(People[Organization Name],$A3461),Organizations[Organization Name],0),"0000"),
", IsPrimaryOrganizationContact: , AffiliationStartDate: , AffiliationEndDate: , PrimaryPhone: ",
", PrimaryEmail: ",CHAR(34),INDEX(People[Primary Email],$A3461),CHAR(34),
", PrimaryAddress: ",CHAR(34),INDEX(People[Primary Address],$A3461),CHAR(34),
", PersonLink: }"))</f>
        <v>#REF!</v>
      </c>
      <c r="H3461" t="e">
        <f>IF(COUNTA(CitationInformation)=0,"",IF(INDEX(AuthorList[Author Name],$A3461)="","",
CONCATENATE("  - &amp;AuthorListID",TEXT($A3461,"0000"),
"  {CitationID: *CitationID0001",
", PersonID: *PersonID",TEXT(MATCH(INDEX(AuthorList[Author Name],$A3461),People[Full Name],0),"0000"),
", AuthorOrder: ",INDEX(AuthorList[Author Number],$A3461),"}")))</f>
        <v>#REF!</v>
      </c>
      <c r="K3461" t="e">
        <f>IF(INDEX(SamplingFeatures[Feature Code],$A3461)="","",
CONCATENATE("  - &amp;SamplingFeatureID",TEXT($A3461,"0000"),
" {","SamplingFeatureUUID:  ",CHAR(34),INDEX(SamplingFeatures[Sampling Feature UUID],$A3461),CHAR(34),
", SamplingFeatureTypeCV:  ",CHAR(34),INDEX(SamplingFeatures[Sampling Feature Type],$A3461),CHAR(34),
", SamplingFeatureCode:  ",CHAR(34),INDEX(SamplingFeatures[Feature Code],$A3461),CHAR(34),
", SamplingFeatureName:  ",CHAR(34),INDEX(SamplingFeatures[Feature Name],$A3461),CHAR(34),
", SamplingFeatureDescription:  ",CHAR(34),INDEX(SamplingFeatures[Feature Description],$A3461),CHAR(34),
", SamplingFeatureGeotypeCV:  ",CHAR(34),INDEX(SamplingFeatures[Feature Geo Type],$A3461),CHAR(34),
", FeatureGeometry:  ",CHAR(34),INDEX(SamplingFeatures[Feature Geometry],$A3461),CHAR(34),
", Elevation_m:  ",CHAR(34),INDEX(SamplingFeatures[Elevation_m],$A3461),CHAR(34),
", ElevationDatumCV:  ",CHAR(34),ElevationDatum,CHAR(34),"}"))</f>
        <v>#REF!</v>
      </c>
      <c r="L3461" t="e">
        <f>IF(INDEX(SamplingFeatures[Sampling Feature Type],$A3461)&lt;&gt;"Site","",
CONCATENATE("  - &amp;SiteID",TEXT(SUMPRODUCT(--($L$3:$L3460&lt;&gt;"")),"0000"),
" {","SamplingFeatureID:  *SamplingFeatureID",TEXT($A3461,"0000"),
", SiteTypeCV:  ",CHAR(34),INDEX(Sites[Site Type],$A3461),CHAR(34),
", Latitude:  ",INDEX(Sites[Latitude],$A3461),
", Longitude:  ",INDEX(Sites[Longitude],$A3461),
", SRSName:  ",CHAR(34),LatLonDatum,CHAR(34),"}"))</f>
        <v>#REF!</v>
      </c>
      <c r="M3461" t="e">
        <f>IF(INDEX(SamplingFeatures[Sampling Feature Type],$A3461)&lt;&gt;"Specimen","",
CONCATENATE("  - &amp;SpecimenID",TEXT(SUMPRODUCT(--($M$3:$M3460&lt;&gt;"")),"0000"),
" {","SamplingFeatureID:  *SamplingFeatureID",TEXT($A3461,"0000"),
", SpecimenTypeCV:  ",CHAR(34),INDEX(Specimens[Specimen Type],$A3461),CHAR(34),
", SpecimenMediumCV:  ",INDEX(Specimens[Specimen Medium],$A3461),
", IsFieldSpecimen:  ",CHAR(34),INDEX(Specimens[Is Field Specimen?],$A3461),CHAR(34),"}"))</f>
        <v>#REF!</v>
      </c>
      <c r="N3461" t="e">
        <f>IF(COUNTA(SpatialOffsets[])=0,"", IF(INDEX(SpatialOffsets[Spatial Offset Type],$A3461)="","",
CONCATENATE("  - &amp;SpatialOffsetID",TEXT($A3461,"0000"),
" {","SpatialOffsetTypeCV:  ",CHAR(34),INDEX(SpatialOffsets[Spatial Offset Type],$A3461),CHAR(34),
", Offset1Value:  ",INDEX(SpatialOffsets[Offset 1 Value],$A3461),
", Offset1UnitID:  ",CHAR(34),INDEX(SpatialOffsets[Offset 1 Unit],$A3461),CHAR(34),
", Offset2Value:  ",INDEX(SpatialOffsets[Offset 2 Value],$A3461),
", Offset2UnitID:  ",CHAR(34),INDEX(SpatialOffsets[Offset 2 Unit],$A3461),CHAR(34),
", Offset3Value:  ",INDEX(SpatialOffsets[Offset 3 Value],$A3461),
", Offset3UnitID:  ",CHAR(34),INDEX(SpatialOffsets[Offset 3 Unit],$A3461),CHAR(34),,"}")))</f>
        <v>#REF!</v>
      </c>
      <c r="O3461" t="e">
        <f>IF(COUNTA(RelatedFeatures[])=0,"", IF(INDEX(RelatedFeatures[First Sampling Feature Code],$A3461)="","",
CONCATENATE("  - &amp;RelationID",TEXT($A3461,"0000"),
" {","SamplingFeatureID:  *SamplingFeatureID",TEXT(MATCH(INDEX(RelatedFeatures[First Sampling Feature Code],$A3461),SamplingFeatures[Feature Code],0),"0000"),
", RelationshipTypeCV:  ",CHAR(34),INDEX(RelatedFeatures[Relationship Type],$A3461),CHAR(34),
", RelatedFeatureID: *SamplingFeatureID",TEXT(MATCH(INDEX(RelatedFeatures[Second Sampling Feature Code],$A3461),SamplingFeatures[Feature Code],0),"0000"),
", SpatialOffsetID:  ",IF(INDEX(RelatedFeatures[Offset Number],$A3461)="","",CONCATENATE("*SpatialOffsetID",TEXT(INDEX(RelatedFeatures[Offset Number],$A3461),"0000"))),"}")))</f>
        <v>#REF!</v>
      </c>
      <c r="P3461" t="e">
        <f>IF(INDEX(Methods[Method Type],$A3461)="","",
CONCATENATE("  - &amp;MethodID",TEXT($A3461,"0000"),
" {","MethodTypeCV:  ",CHAR(34),INDEX(Methods[Method Type],$A3461),CHAR(34),
", MethodCode:  ",CHAR(34),INDEX(Methods[Method Code],$A3461),CHAR(34),
", MethodName:  ",CHAR(34),INDEX(Methods[Method Name],$A3461),CHAR(34),
", MethodDescription:  ",CHAR(34),INDEX(Methods[Method Description],$A3461),CHAR(34),
", MethodLink:  ",CHAR(34),INDEX(Methods[Method Link],$A3461),CHAR(34),
", OrganizationID: *OrganizationID",TEXT(MATCH(INDEX(Methods[Organization Name],$A3461),Organizations[Organization Name],0),"0000"),"}"))</f>
        <v>#REF!</v>
      </c>
      <c r="Q3461" t="e">
        <f>IF(INDEX(Variables[Variable Type],$A3461)="","",
CONCATENATE("  - &amp;VariableID",TEXT($A3461,"0000"),
" {","VariableTypeCV:  ",CHAR(34),INDEX(Variables[Variable Type],$A3461),CHAR(34),
", VariableCode:  ",CHAR(34),INDEX(Variables[Variable Code],$A3461),CHAR(34),
", VariableNameCV:  ",CHAR(34),INDEX(Variables[Variable Name],$A3461),CHAR(34),
", VariableDefinition:  ",CHAR(34),INDEX(Variables[Variable Definition],$A3461),CHAR(34),
", SpecciationCV:  ",CHAR(34),INDEX(Variables[Speciation],$A3461),CHAR(34),
", NoDataValue:  ",CHAR(34),INDEX(Variables[No Data Value],$A3461),CHAR(34),"}"))</f>
        <v>#REF!</v>
      </c>
    </row>
    <row r="3462" spans="1:17" x14ac:dyDescent="0.25">
      <c r="A3462">
        <v>3459</v>
      </c>
      <c r="D3462" t="e">
        <f>IF(INDEX(People[First Name],$A3462)="","",
CONCATENATE("  - &amp;PersonID",TEXT($A3462,"0000"),
" {","PersonFirstName:  ",CHAR(34),INDEX(People[First Name],$A3462),CHAR(34),
", PersonMiddleName:  ",CHAR(34),INDEX(People[Middle Name],$A3462),CHAR(34),
", PersonLastName:  ",CHAR(34),INDEX(People[Last Name],$A3462),CHAR(34),"}"))</f>
        <v>#REF!</v>
      </c>
      <c r="E3462" t="e">
        <f>IF(INDEX(Organizations[Organization Type '[CV']],$A3462)="","",
CONCATENATE("  - &amp;OrganizationID",TEXT($A3462,"0000"),
" {","OrganizationTypeCV:  ",CHAR(34),INDEX(Organizations[Organization Type '[CV']],$A3462),CHAR(34),
", OrganizationCode:  ",CHAR(34),INDEX(Organizations[Organization Code],$A3462),CHAR(34),
", OrganizationName:  ",CHAR(34),INDEX(Organizations[Organization Name],$A3462),CHAR(34),
", OrganizationDescription:  ",CHAR(34),INDEX(Organizations[Organization Description],$A3462),CHAR(34),
", OrganizationLink:  ",CHAR(34),INDEX(Organizations[Organization Link],$A3462),CHAR(34),"}"))</f>
        <v>#REF!</v>
      </c>
      <c r="F3462" t="e">
        <f>IF(INDEX(People[First Name],$A3462)="","",
CONCATENATE("  - &amp;AffiliationID",TEXT($A3462,"0000"),
" {PersonID: *PersonID",TEXT($A3462,"0000"),
", OrganizationID: *OrganizationID",TEXT(MATCH(INDEX(People[Organization Name],$A3462),Organizations[Organization Name],0),"0000"),
", IsPrimaryOrganizationContact: , AffiliationStartDate: , AffiliationEndDate: , PrimaryPhone: ",
", PrimaryEmail: ",CHAR(34),INDEX(People[Primary Email],$A3462),CHAR(34),
", PrimaryAddress: ",CHAR(34),INDEX(People[Primary Address],$A3462),CHAR(34),
", PersonLink: }"))</f>
        <v>#REF!</v>
      </c>
      <c r="H3462" t="e">
        <f>IF(COUNTA(CitationInformation)=0,"",IF(INDEX(AuthorList[Author Name],$A3462)="","",
CONCATENATE("  - &amp;AuthorListID",TEXT($A3462,"0000"),
"  {CitationID: *CitationID0001",
", PersonID: *PersonID",TEXT(MATCH(INDEX(AuthorList[Author Name],$A3462),People[Full Name],0),"0000"),
", AuthorOrder: ",INDEX(AuthorList[Author Number],$A3462),"}")))</f>
        <v>#REF!</v>
      </c>
      <c r="K3462" t="e">
        <f>IF(INDEX(SamplingFeatures[Feature Code],$A3462)="","",
CONCATENATE("  - &amp;SamplingFeatureID",TEXT($A3462,"0000"),
" {","SamplingFeatureUUID:  ",CHAR(34),INDEX(SamplingFeatures[Sampling Feature UUID],$A3462),CHAR(34),
", SamplingFeatureTypeCV:  ",CHAR(34),INDEX(SamplingFeatures[Sampling Feature Type],$A3462),CHAR(34),
", SamplingFeatureCode:  ",CHAR(34),INDEX(SamplingFeatures[Feature Code],$A3462),CHAR(34),
", SamplingFeatureName:  ",CHAR(34),INDEX(SamplingFeatures[Feature Name],$A3462),CHAR(34),
", SamplingFeatureDescription:  ",CHAR(34),INDEX(SamplingFeatures[Feature Description],$A3462),CHAR(34),
", SamplingFeatureGeotypeCV:  ",CHAR(34),INDEX(SamplingFeatures[Feature Geo Type],$A3462),CHAR(34),
", FeatureGeometry:  ",CHAR(34),INDEX(SamplingFeatures[Feature Geometry],$A3462),CHAR(34),
", Elevation_m:  ",CHAR(34),INDEX(SamplingFeatures[Elevation_m],$A3462),CHAR(34),
", ElevationDatumCV:  ",CHAR(34),ElevationDatum,CHAR(34),"}"))</f>
        <v>#REF!</v>
      </c>
      <c r="L3462" t="e">
        <f>IF(INDEX(SamplingFeatures[Sampling Feature Type],$A3462)&lt;&gt;"Site","",
CONCATENATE("  - &amp;SiteID",TEXT(SUMPRODUCT(--($L$3:$L3461&lt;&gt;"")),"0000"),
" {","SamplingFeatureID:  *SamplingFeatureID",TEXT($A3462,"0000"),
", SiteTypeCV:  ",CHAR(34),INDEX(Sites[Site Type],$A3462),CHAR(34),
", Latitude:  ",INDEX(Sites[Latitude],$A3462),
", Longitude:  ",INDEX(Sites[Longitude],$A3462),
", SRSName:  ",CHAR(34),LatLonDatum,CHAR(34),"}"))</f>
        <v>#REF!</v>
      </c>
      <c r="M3462" t="e">
        <f>IF(INDEX(SamplingFeatures[Sampling Feature Type],$A3462)&lt;&gt;"Specimen","",
CONCATENATE("  - &amp;SpecimenID",TEXT(SUMPRODUCT(--($M$3:$M3461&lt;&gt;"")),"0000"),
" {","SamplingFeatureID:  *SamplingFeatureID",TEXT($A3462,"0000"),
", SpecimenTypeCV:  ",CHAR(34),INDEX(Specimens[Specimen Type],$A3462),CHAR(34),
", SpecimenMediumCV:  ",INDEX(Specimens[Specimen Medium],$A3462),
", IsFieldSpecimen:  ",CHAR(34),INDEX(Specimens[Is Field Specimen?],$A3462),CHAR(34),"}"))</f>
        <v>#REF!</v>
      </c>
      <c r="N3462" t="e">
        <f>IF(COUNTA(SpatialOffsets[])=0,"", IF(INDEX(SpatialOffsets[Spatial Offset Type],$A3462)="","",
CONCATENATE("  - &amp;SpatialOffsetID",TEXT($A3462,"0000"),
" {","SpatialOffsetTypeCV:  ",CHAR(34),INDEX(SpatialOffsets[Spatial Offset Type],$A3462),CHAR(34),
", Offset1Value:  ",INDEX(SpatialOffsets[Offset 1 Value],$A3462),
", Offset1UnitID:  ",CHAR(34),INDEX(SpatialOffsets[Offset 1 Unit],$A3462),CHAR(34),
", Offset2Value:  ",INDEX(SpatialOffsets[Offset 2 Value],$A3462),
", Offset2UnitID:  ",CHAR(34),INDEX(SpatialOffsets[Offset 2 Unit],$A3462),CHAR(34),
", Offset3Value:  ",INDEX(SpatialOffsets[Offset 3 Value],$A3462),
", Offset3UnitID:  ",CHAR(34),INDEX(SpatialOffsets[Offset 3 Unit],$A3462),CHAR(34),,"}")))</f>
        <v>#REF!</v>
      </c>
      <c r="O3462" t="e">
        <f>IF(COUNTA(RelatedFeatures[])=0,"", IF(INDEX(RelatedFeatures[First Sampling Feature Code],$A3462)="","",
CONCATENATE("  - &amp;RelationID",TEXT($A3462,"0000"),
" {","SamplingFeatureID:  *SamplingFeatureID",TEXT(MATCH(INDEX(RelatedFeatures[First Sampling Feature Code],$A3462),SamplingFeatures[Feature Code],0),"0000"),
", RelationshipTypeCV:  ",CHAR(34),INDEX(RelatedFeatures[Relationship Type],$A3462),CHAR(34),
", RelatedFeatureID: *SamplingFeatureID",TEXT(MATCH(INDEX(RelatedFeatures[Second Sampling Feature Code],$A3462),SamplingFeatures[Feature Code],0),"0000"),
", SpatialOffsetID:  ",IF(INDEX(RelatedFeatures[Offset Number],$A3462)="","",CONCATENATE("*SpatialOffsetID",TEXT(INDEX(RelatedFeatures[Offset Number],$A3462),"0000"))),"}")))</f>
        <v>#REF!</v>
      </c>
      <c r="P3462" t="e">
        <f>IF(INDEX(Methods[Method Type],$A3462)="","",
CONCATENATE("  - &amp;MethodID",TEXT($A3462,"0000"),
" {","MethodTypeCV:  ",CHAR(34),INDEX(Methods[Method Type],$A3462),CHAR(34),
", MethodCode:  ",CHAR(34),INDEX(Methods[Method Code],$A3462),CHAR(34),
", MethodName:  ",CHAR(34),INDEX(Methods[Method Name],$A3462),CHAR(34),
", MethodDescription:  ",CHAR(34),INDEX(Methods[Method Description],$A3462),CHAR(34),
", MethodLink:  ",CHAR(34),INDEX(Methods[Method Link],$A3462),CHAR(34),
", OrganizationID: *OrganizationID",TEXT(MATCH(INDEX(Methods[Organization Name],$A3462),Organizations[Organization Name],0),"0000"),"}"))</f>
        <v>#REF!</v>
      </c>
      <c r="Q3462" t="e">
        <f>IF(INDEX(Variables[Variable Type],$A3462)="","",
CONCATENATE("  - &amp;VariableID",TEXT($A3462,"0000"),
" {","VariableTypeCV:  ",CHAR(34),INDEX(Variables[Variable Type],$A3462),CHAR(34),
", VariableCode:  ",CHAR(34),INDEX(Variables[Variable Code],$A3462),CHAR(34),
", VariableNameCV:  ",CHAR(34),INDEX(Variables[Variable Name],$A3462),CHAR(34),
", VariableDefinition:  ",CHAR(34),INDEX(Variables[Variable Definition],$A3462),CHAR(34),
", SpecciationCV:  ",CHAR(34),INDEX(Variables[Speciation],$A3462),CHAR(34),
", NoDataValue:  ",CHAR(34),INDEX(Variables[No Data Value],$A3462),CHAR(34),"}"))</f>
        <v>#REF!</v>
      </c>
    </row>
    <row r="3463" spans="1:17" x14ac:dyDescent="0.25">
      <c r="A3463">
        <v>3460</v>
      </c>
      <c r="D3463" t="e">
        <f>IF(INDEX(People[First Name],$A3463)="","",
CONCATENATE("  - &amp;PersonID",TEXT($A3463,"0000"),
" {","PersonFirstName:  ",CHAR(34),INDEX(People[First Name],$A3463),CHAR(34),
", PersonMiddleName:  ",CHAR(34),INDEX(People[Middle Name],$A3463),CHAR(34),
", PersonLastName:  ",CHAR(34),INDEX(People[Last Name],$A3463),CHAR(34),"}"))</f>
        <v>#REF!</v>
      </c>
      <c r="E3463" t="e">
        <f>IF(INDEX(Organizations[Organization Type '[CV']],$A3463)="","",
CONCATENATE("  - &amp;OrganizationID",TEXT($A3463,"0000"),
" {","OrganizationTypeCV:  ",CHAR(34),INDEX(Organizations[Organization Type '[CV']],$A3463),CHAR(34),
", OrganizationCode:  ",CHAR(34),INDEX(Organizations[Organization Code],$A3463),CHAR(34),
", OrganizationName:  ",CHAR(34),INDEX(Organizations[Organization Name],$A3463),CHAR(34),
", OrganizationDescription:  ",CHAR(34),INDEX(Organizations[Organization Description],$A3463),CHAR(34),
", OrganizationLink:  ",CHAR(34),INDEX(Organizations[Organization Link],$A3463),CHAR(34),"}"))</f>
        <v>#REF!</v>
      </c>
      <c r="F3463" t="e">
        <f>IF(INDEX(People[First Name],$A3463)="","",
CONCATENATE("  - &amp;AffiliationID",TEXT($A3463,"0000"),
" {PersonID: *PersonID",TEXT($A3463,"0000"),
", OrganizationID: *OrganizationID",TEXT(MATCH(INDEX(People[Organization Name],$A3463),Organizations[Organization Name],0),"0000"),
", IsPrimaryOrganizationContact: , AffiliationStartDate: , AffiliationEndDate: , PrimaryPhone: ",
", PrimaryEmail: ",CHAR(34),INDEX(People[Primary Email],$A3463),CHAR(34),
", PrimaryAddress: ",CHAR(34),INDEX(People[Primary Address],$A3463),CHAR(34),
", PersonLink: }"))</f>
        <v>#REF!</v>
      </c>
      <c r="H3463" t="e">
        <f>IF(COUNTA(CitationInformation)=0,"",IF(INDEX(AuthorList[Author Name],$A3463)="","",
CONCATENATE("  - &amp;AuthorListID",TEXT($A3463,"0000"),
"  {CitationID: *CitationID0001",
", PersonID: *PersonID",TEXT(MATCH(INDEX(AuthorList[Author Name],$A3463),People[Full Name],0),"0000"),
", AuthorOrder: ",INDEX(AuthorList[Author Number],$A3463),"}")))</f>
        <v>#REF!</v>
      </c>
      <c r="K3463" t="e">
        <f>IF(INDEX(SamplingFeatures[Feature Code],$A3463)="","",
CONCATENATE("  - &amp;SamplingFeatureID",TEXT($A3463,"0000"),
" {","SamplingFeatureUUID:  ",CHAR(34),INDEX(SamplingFeatures[Sampling Feature UUID],$A3463),CHAR(34),
", SamplingFeatureTypeCV:  ",CHAR(34),INDEX(SamplingFeatures[Sampling Feature Type],$A3463),CHAR(34),
", SamplingFeatureCode:  ",CHAR(34),INDEX(SamplingFeatures[Feature Code],$A3463),CHAR(34),
", SamplingFeatureName:  ",CHAR(34),INDEX(SamplingFeatures[Feature Name],$A3463),CHAR(34),
", SamplingFeatureDescription:  ",CHAR(34),INDEX(SamplingFeatures[Feature Description],$A3463),CHAR(34),
", SamplingFeatureGeotypeCV:  ",CHAR(34),INDEX(SamplingFeatures[Feature Geo Type],$A3463),CHAR(34),
", FeatureGeometry:  ",CHAR(34),INDEX(SamplingFeatures[Feature Geometry],$A3463),CHAR(34),
", Elevation_m:  ",CHAR(34),INDEX(SamplingFeatures[Elevation_m],$A3463),CHAR(34),
", ElevationDatumCV:  ",CHAR(34),ElevationDatum,CHAR(34),"}"))</f>
        <v>#REF!</v>
      </c>
      <c r="L3463" t="e">
        <f>IF(INDEX(SamplingFeatures[Sampling Feature Type],$A3463)&lt;&gt;"Site","",
CONCATENATE("  - &amp;SiteID",TEXT(SUMPRODUCT(--($L$3:$L3462&lt;&gt;"")),"0000"),
" {","SamplingFeatureID:  *SamplingFeatureID",TEXT($A3463,"0000"),
", SiteTypeCV:  ",CHAR(34),INDEX(Sites[Site Type],$A3463),CHAR(34),
", Latitude:  ",INDEX(Sites[Latitude],$A3463),
", Longitude:  ",INDEX(Sites[Longitude],$A3463),
", SRSName:  ",CHAR(34),LatLonDatum,CHAR(34),"}"))</f>
        <v>#REF!</v>
      </c>
      <c r="M3463" t="e">
        <f>IF(INDEX(SamplingFeatures[Sampling Feature Type],$A3463)&lt;&gt;"Specimen","",
CONCATENATE("  - &amp;SpecimenID",TEXT(SUMPRODUCT(--($M$3:$M3462&lt;&gt;"")),"0000"),
" {","SamplingFeatureID:  *SamplingFeatureID",TEXT($A3463,"0000"),
", SpecimenTypeCV:  ",CHAR(34),INDEX(Specimens[Specimen Type],$A3463),CHAR(34),
", SpecimenMediumCV:  ",INDEX(Specimens[Specimen Medium],$A3463),
", IsFieldSpecimen:  ",CHAR(34),INDEX(Specimens[Is Field Specimen?],$A3463),CHAR(34),"}"))</f>
        <v>#REF!</v>
      </c>
      <c r="N3463" t="e">
        <f>IF(COUNTA(SpatialOffsets[])=0,"", IF(INDEX(SpatialOffsets[Spatial Offset Type],$A3463)="","",
CONCATENATE("  - &amp;SpatialOffsetID",TEXT($A3463,"0000"),
" {","SpatialOffsetTypeCV:  ",CHAR(34),INDEX(SpatialOffsets[Spatial Offset Type],$A3463),CHAR(34),
", Offset1Value:  ",INDEX(SpatialOffsets[Offset 1 Value],$A3463),
", Offset1UnitID:  ",CHAR(34),INDEX(SpatialOffsets[Offset 1 Unit],$A3463),CHAR(34),
", Offset2Value:  ",INDEX(SpatialOffsets[Offset 2 Value],$A3463),
", Offset2UnitID:  ",CHAR(34),INDEX(SpatialOffsets[Offset 2 Unit],$A3463),CHAR(34),
", Offset3Value:  ",INDEX(SpatialOffsets[Offset 3 Value],$A3463),
", Offset3UnitID:  ",CHAR(34),INDEX(SpatialOffsets[Offset 3 Unit],$A3463),CHAR(34),,"}")))</f>
        <v>#REF!</v>
      </c>
      <c r="O3463" t="e">
        <f>IF(COUNTA(RelatedFeatures[])=0,"", IF(INDEX(RelatedFeatures[First Sampling Feature Code],$A3463)="","",
CONCATENATE("  - &amp;RelationID",TEXT($A3463,"0000"),
" {","SamplingFeatureID:  *SamplingFeatureID",TEXT(MATCH(INDEX(RelatedFeatures[First Sampling Feature Code],$A3463),SamplingFeatures[Feature Code],0),"0000"),
", RelationshipTypeCV:  ",CHAR(34),INDEX(RelatedFeatures[Relationship Type],$A3463),CHAR(34),
", RelatedFeatureID: *SamplingFeatureID",TEXT(MATCH(INDEX(RelatedFeatures[Second Sampling Feature Code],$A3463),SamplingFeatures[Feature Code],0),"0000"),
", SpatialOffsetID:  ",IF(INDEX(RelatedFeatures[Offset Number],$A3463)="","",CONCATENATE("*SpatialOffsetID",TEXT(INDEX(RelatedFeatures[Offset Number],$A3463),"0000"))),"}")))</f>
        <v>#REF!</v>
      </c>
      <c r="P3463" t="e">
        <f>IF(INDEX(Methods[Method Type],$A3463)="","",
CONCATENATE("  - &amp;MethodID",TEXT($A3463,"0000"),
" {","MethodTypeCV:  ",CHAR(34),INDEX(Methods[Method Type],$A3463),CHAR(34),
", MethodCode:  ",CHAR(34),INDEX(Methods[Method Code],$A3463),CHAR(34),
", MethodName:  ",CHAR(34),INDEX(Methods[Method Name],$A3463),CHAR(34),
", MethodDescription:  ",CHAR(34),INDEX(Methods[Method Description],$A3463),CHAR(34),
", MethodLink:  ",CHAR(34),INDEX(Methods[Method Link],$A3463),CHAR(34),
", OrganizationID: *OrganizationID",TEXT(MATCH(INDEX(Methods[Organization Name],$A3463),Organizations[Organization Name],0),"0000"),"}"))</f>
        <v>#REF!</v>
      </c>
      <c r="Q3463" t="e">
        <f>IF(INDEX(Variables[Variable Type],$A3463)="","",
CONCATENATE("  - &amp;VariableID",TEXT($A3463,"0000"),
" {","VariableTypeCV:  ",CHAR(34),INDEX(Variables[Variable Type],$A3463),CHAR(34),
", VariableCode:  ",CHAR(34),INDEX(Variables[Variable Code],$A3463),CHAR(34),
", VariableNameCV:  ",CHAR(34),INDEX(Variables[Variable Name],$A3463),CHAR(34),
", VariableDefinition:  ",CHAR(34),INDEX(Variables[Variable Definition],$A3463),CHAR(34),
", SpecciationCV:  ",CHAR(34),INDEX(Variables[Speciation],$A3463),CHAR(34),
", NoDataValue:  ",CHAR(34),INDEX(Variables[No Data Value],$A3463),CHAR(34),"}"))</f>
        <v>#REF!</v>
      </c>
    </row>
    <row r="3464" spans="1:17" x14ac:dyDescent="0.25">
      <c r="A3464">
        <v>3461</v>
      </c>
      <c r="D3464" t="e">
        <f>IF(INDEX(People[First Name],$A3464)="","",
CONCATENATE("  - &amp;PersonID",TEXT($A3464,"0000"),
" {","PersonFirstName:  ",CHAR(34),INDEX(People[First Name],$A3464),CHAR(34),
", PersonMiddleName:  ",CHAR(34),INDEX(People[Middle Name],$A3464),CHAR(34),
", PersonLastName:  ",CHAR(34),INDEX(People[Last Name],$A3464),CHAR(34),"}"))</f>
        <v>#REF!</v>
      </c>
      <c r="E3464" t="e">
        <f>IF(INDEX(Organizations[Organization Type '[CV']],$A3464)="","",
CONCATENATE("  - &amp;OrganizationID",TEXT($A3464,"0000"),
" {","OrganizationTypeCV:  ",CHAR(34),INDEX(Organizations[Organization Type '[CV']],$A3464),CHAR(34),
", OrganizationCode:  ",CHAR(34),INDEX(Organizations[Organization Code],$A3464),CHAR(34),
", OrganizationName:  ",CHAR(34),INDEX(Organizations[Organization Name],$A3464),CHAR(34),
", OrganizationDescription:  ",CHAR(34),INDEX(Organizations[Organization Description],$A3464),CHAR(34),
", OrganizationLink:  ",CHAR(34),INDEX(Organizations[Organization Link],$A3464),CHAR(34),"}"))</f>
        <v>#REF!</v>
      </c>
      <c r="F3464" t="e">
        <f>IF(INDEX(People[First Name],$A3464)="","",
CONCATENATE("  - &amp;AffiliationID",TEXT($A3464,"0000"),
" {PersonID: *PersonID",TEXT($A3464,"0000"),
", OrganizationID: *OrganizationID",TEXT(MATCH(INDEX(People[Organization Name],$A3464),Organizations[Organization Name],0),"0000"),
", IsPrimaryOrganizationContact: , AffiliationStartDate: , AffiliationEndDate: , PrimaryPhone: ",
", PrimaryEmail: ",CHAR(34),INDEX(People[Primary Email],$A3464),CHAR(34),
", PrimaryAddress: ",CHAR(34),INDEX(People[Primary Address],$A3464),CHAR(34),
", PersonLink: }"))</f>
        <v>#REF!</v>
      </c>
      <c r="H3464" t="e">
        <f>IF(COUNTA(CitationInformation)=0,"",IF(INDEX(AuthorList[Author Name],$A3464)="","",
CONCATENATE("  - &amp;AuthorListID",TEXT($A3464,"0000"),
"  {CitationID: *CitationID0001",
", PersonID: *PersonID",TEXT(MATCH(INDEX(AuthorList[Author Name],$A3464),People[Full Name],0),"0000"),
", AuthorOrder: ",INDEX(AuthorList[Author Number],$A3464),"}")))</f>
        <v>#REF!</v>
      </c>
      <c r="K3464" t="e">
        <f>IF(INDEX(SamplingFeatures[Feature Code],$A3464)="","",
CONCATENATE("  - &amp;SamplingFeatureID",TEXT($A3464,"0000"),
" {","SamplingFeatureUUID:  ",CHAR(34),INDEX(SamplingFeatures[Sampling Feature UUID],$A3464),CHAR(34),
", SamplingFeatureTypeCV:  ",CHAR(34),INDEX(SamplingFeatures[Sampling Feature Type],$A3464),CHAR(34),
", SamplingFeatureCode:  ",CHAR(34),INDEX(SamplingFeatures[Feature Code],$A3464),CHAR(34),
", SamplingFeatureName:  ",CHAR(34),INDEX(SamplingFeatures[Feature Name],$A3464),CHAR(34),
", SamplingFeatureDescription:  ",CHAR(34),INDEX(SamplingFeatures[Feature Description],$A3464),CHAR(34),
", SamplingFeatureGeotypeCV:  ",CHAR(34),INDEX(SamplingFeatures[Feature Geo Type],$A3464),CHAR(34),
", FeatureGeometry:  ",CHAR(34),INDEX(SamplingFeatures[Feature Geometry],$A3464),CHAR(34),
", Elevation_m:  ",CHAR(34),INDEX(SamplingFeatures[Elevation_m],$A3464),CHAR(34),
", ElevationDatumCV:  ",CHAR(34),ElevationDatum,CHAR(34),"}"))</f>
        <v>#REF!</v>
      </c>
      <c r="L3464" t="e">
        <f>IF(INDEX(SamplingFeatures[Sampling Feature Type],$A3464)&lt;&gt;"Site","",
CONCATENATE("  - &amp;SiteID",TEXT(SUMPRODUCT(--($L$3:$L3463&lt;&gt;"")),"0000"),
" {","SamplingFeatureID:  *SamplingFeatureID",TEXT($A3464,"0000"),
", SiteTypeCV:  ",CHAR(34),INDEX(Sites[Site Type],$A3464),CHAR(34),
", Latitude:  ",INDEX(Sites[Latitude],$A3464),
", Longitude:  ",INDEX(Sites[Longitude],$A3464),
", SRSName:  ",CHAR(34),LatLonDatum,CHAR(34),"}"))</f>
        <v>#REF!</v>
      </c>
      <c r="M3464" t="e">
        <f>IF(INDEX(SamplingFeatures[Sampling Feature Type],$A3464)&lt;&gt;"Specimen","",
CONCATENATE("  - &amp;SpecimenID",TEXT(SUMPRODUCT(--($M$3:$M3463&lt;&gt;"")),"0000"),
" {","SamplingFeatureID:  *SamplingFeatureID",TEXT($A3464,"0000"),
", SpecimenTypeCV:  ",CHAR(34),INDEX(Specimens[Specimen Type],$A3464),CHAR(34),
", SpecimenMediumCV:  ",INDEX(Specimens[Specimen Medium],$A3464),
", IsFieldSpecimen:  ",CHAR(34),INDEX(Specimens[Is Field Specimen?],$A3464),CHAR(34),"}"))</f>
        <v>#REF!</v>
      </c>
      <c r="N3464" t="e">
        <f>IF(COUNTA(SpatialOffsets[])=0,"", IF(INDEX(SpatialOffsets[Spatial Offset Type],$A3464)="","",
CONCATENATE("  - &amp;SpatialOffsetID",TEXT($A3464,"0000"),
" {","SpatialOffsetTypeCV:  ",CHAR(34),INDEX(SpatialOffsets[Spatial Offset Type],$A3464),CHAR(34),
", Offset1Value:  ",INDEX(SpatialOffsets[Offset 1 Value],$A3464),
", Offset1UnitID:  ",CHAR(34),INDEX(SpatialOffsets[Offset 1 Unit],$A3464),CHAR(34),
", Offset2Value:  ",INDEX(SpatialOffsets[Offset 2 Value],$A3464),
", Offset2UnitID:  ",CHAR(34),INDEX(SpatialOffsets[Offset 2 Unit],$A3464),CHAR(34),
", Offset3Value:  ",INDEX(SpatialOffsets[Offset 3 Value],$A3464),
", Offset3UnitID:  ",CHAR(34),INDEX(SpatialOffsets[Offset 3 Unit],$A3464),CHAR(34),,"}")))</f>
        <v>#REF!</v>
      </c>
      <c r="O3464" t="e">
        <f>IF(COUNTA(RelatedFeatures[])=0,"", IF(INDEX(RelatedFeatures[First Sampling Feature Code],$A3464)="","",
CONCATENATE("  - &amp;RelationID",TEXT($A3464,"0000"),
" {","SamplingFeatureID:  *SamplingFeatureID",TEXT(MATCH(INDEX(RelatedFeatures[First Sampling Feature Code],$A3464),SamplingFeatures[Feature Code],0),"0000"),
", RelationshipTypeCV:  ",CHAR(34),INDEX(RelatedFeatures[Relationship Type],$A3464),CHAR(34),
", RelatedFeatureID: *SamplingFeatureID",TEXT(MATCH(INDEX(RelatedFeatures[Second Sampling Feature Code],$A3464),SamplingFeatures[Feature Code],0),"0000"),
", SpatialOffsetID:  ",IF(INDEX(RelatedFeatures[Offset Number],$A3464)="","",CONCATENATE("*SpatialOffsetID",TEXT(INDEX(RelatedFeatures[Offset Number],$A3464),"0000"))),"}")))</f>
        <v>#REF!</v>
      </c>
      <c r="P3464" t="e">
        <f>IF(INDEX(Methods[Method Type],$A3464)="","",
CONCATENATE("  - &amp;MethodID",TEXT($A3464,"0000"),
" {","MethodTypeCV:  ",CHAR(34),INDEX(Methods[Method Type],$A3464),CHAR(34),
", MethodCode:  ",CHAR(34),INDEX(Methods[Method Code],$A3464),CHAR(34),
", MethodName:  ",CHAR(34),INDEX(Methods[Method Name],$A3464),CHAR(34),
", MethodDescription:  ",CHAR(34),INDEX(Methods[Method Description],$A3464),CHAR(34),
", MethodLink:  ",CHAR(34),INDEX(Methods[Method Link],$A3464),CHAR(34),
", OrganizationID: *OrganizationID",TEXT(MATCH(INDEX(Methods[Organization Name],$A3464),Organizations[Organization Name],0),"0000"),"}"))</f>
        <v>#REF!</v>
      </c>
      <c r="Q3464" t="e">
        <f>IF(INDEX(Variables[Variable Type],$A3464)="","",
CONCATENATE("  - &amp;VariableID",TEXT($A3464,"0000"),
" {","VariableTypeCV:  ",CHAR(34),INDEX(Variables[Variable Type],$A3464),CHAR(34),
", VariableCode:  ",CHAR(34),INDEX(Variables[Variable Code],$A3464),CHAR(34),
", VariableNameCV:  ",CHAR(34),INDEX(Variables[Variable Name],$A3464),CHAR(34),
", VariableDefinition:  ",CHAR(34),INDEX(Variables[Variable Definition],$A3464),CHAR(34),
", SpecciationCV:  ",CHAR(34),INDEX(Variables[Speciation],$A3464),CHAR(34),
", NoDataValue:  ",CHAR(34),INDEX(Variables[No Data Value],$A3464),CHAR(34),"}"))</f>
        <v>#REF!</v>
      </c>
    </row>
    <row r="3465" spans="1:17" x14ac:dyDescent="0.25">
      <c r="A3465">
        <v>3462</v>
      </c>
      <c r="D3465" t="e">
        <f>IF(INDEX(People[First Name],$A3465)="","",
CONCATENATE("  - &amp;PersonID",TEXT($A3465,"0000"),
" {","PersonFirstName:  ",CHAR(34),INDEX(People[First Name],$A3465),CHAR(34),
", PersonMiddleName:  ",CHAR(34),INDEX(People[Middle Name],$A3465),CHAR(34),
", PersonLastName:  ",CHAR(34),INDEX(People[Last Name],$A3465),CHAR(34),"}"))</f>
        <v>#REF!</v>
      </c>
      <c r="E3465" t="e">
        <f>IF(INDEX(Organizations[Organization Type '[CV']],$A3465)="","",
CONCATENATE("  - &amp;OrganizationID",TEXT($A3465,"0000"),
" {","OrganizationTypeCV:  ",CHAR(34),INDEX(Organizations[Organization Type '[CV']],$A3465),CHAR(34),
", OrganizationCode:  ",CHAR(34),INDEX(Organizations[Organization Code],$A3465),CHAR(34),
", OrganizationName:  ",CHAR(34),INDEX(Organizations[Organization Name],$A3465),CHAR(34),
", OrganizationDescription:  ",CHAR(34),INDEX(Organizations[Organization Description],$A3465),CHAR(34),
", OrganizationLink:  ",CHAR(34),INDEX(Organizations[Organization Link],$A3465),CHAR(34),"}"))</f>
        <v>#REF!</v>
      </c>
      <c r="F3465" t="e">
        <f>IF(INDEX(People[First Name],$A3465)="","",
CONCATENATE("  - &amp;AffiliationID",TEXT($A3465,"0000"),
" {PersonID: *PersonID",TEXT($A3465,"0000"),
", OrganizationID: *OrganizationID",TEXT(MATCH(INDEX(People[Organization Name],$A3465),Organizations[Organization Name],0),"0000"),
", IsPrimaryOrganizationContact: , AffiliationStartDate: , AffiliationEndDate: , PrimaryPhone: ",
", PrimaryEmail: ",CHAR(34),INDEX(People[Primary Email],$A3465),CHAR(34),
", PrimaryAddress: ",CHAR(34),INDEX(People[Primary Address],$A3465),CHAR(34),
", PersonLink: }"))</f>
        <v>#REF!</v>
      </c>
      <c r="H3465" t="e">
        <f>IF(COUNTA(CitationInformation)=0,"",IF(INDEX(AuthorList[Author Name],$A3465)="","",
CONCATENATE("  - &amp;AuthorListID",TEXT($A3465,"0000"),
"  {CitationID: *CitationID0001",
", PersonID: *PersonID",TEXT(MATCH(INDEX(AuthorList[Author Name],$A3465),People[Full Name],0),"0000"),
", AuthorOrder: ",INDEX(AuthorList[Author Number],$A3465),"}")))</f>
        <v>#REF!</v>
      </c>
      <c r="K3465" t="e">
        <f>IF(INDEX(SamplingFeatures[Feature Code],$A3465)="","",
CONCATENATE("  - &amp;SamplingFeatureID",TEXT($A3465,"0000"),
" {","SamplingFeatureUUID:  ",CHAR(34),INDEX(SamplingFeatures[Sampling Feature UUID],$A3465),CHAR(34),
", SamplingFeatureTypeCV:  ",CHAR(34),INDEX(SamplingFeatures[Sampling Feature Type],$A3465),CHAR(34),
", SamplingFeatureCode:  ",CHAR(34),INDEX(SamplingFeatures[Feature Code],$A3465),CHAR(34),
", SamplingFeatureName:  ",CHAR(34),INDEX(SamplingFeatures[Feature Name],$A3465),CHAR(34),
", SamplingFeatureDescription:  ",CHAR(34),INDEX(SamplingFeatures[Feature Description],$A3465),CHAR(34),
", SamplingFeatureGeotypeCV:  ",CHAR(34),INDEX(SamplingFeatures[Feature Geo Type],$A3465),CHAR(34),
", FeatureGeometry:  ",CHAR(34),INDEX(SamplingFeatures[Feature Geometry],$A3465),CHAR(34),
", Elevation_m:  ",CHAR(34),INDEX(SamplingFeatures[Elevation_m],$A3465),CHAR(34),
", ElevationDatumCV:  ",CHAR(34),ElevationDatum,CHAR(34),"}"))</f>
        <v>#REF!</v>
      </c>
      <c r="L3465" t="e">
        <f>IF(INDEX(SamplingFeatures[Sampling Feature Type],$A3465)&lt;&gt;"Site","",
CONCATENATE("  - &amp;SiteID",TEXT(SUMPRODUCT(--($L$3:$L3464&lt;&gt;"")),"0000"),
" {","SamplingFeatureID:  *SamplingFeatureID",TEXT($A3465,"0000"),
", SiteTypeCV:  ",CHAR(34),INDEX(Sites[Site Type],$A3465),CHAR(34),
", Latitude:  ",INDEX(Sites[Latitude],$A3465),
", Longitude:  ",INDEX(Sites[Longitude],$A3465),
", SRSName:  ",CHAR(34),LatLonDatum,CHAR(34),"}"))</f>
        <v>#REF!</v>
      </c>
      <c r="M3465" t="e">
        <f>IF(INDEX(SamplingFeatures[Sampling Feature Type],$A3465)&lt;&gt;"Specimen","",
CONCATENATE("  - &amp;SpecimenID",TEXT(SUMPRODUCT(--($M$3:$M3464&lt;&gt;"")),"0000"),
" {","SamplingFeatureID:  *SamplingFeatureID",TEXT($A3465,"0000"),
", SpecimenTypeCV:  ",CHAR(34),INDEX(Specimens[Specimen Type],$A3465),CHAR(34),
", SpecimenMediumCV:  ",INDEX(Specimens[Specimen Medium],$A3465),
", IsFieldSpecimen:  ",CHAR(34),INDEX(Specimens[Is Field Specimen?],$A3465),CHAR(34),"}"))</f>
        <v>#REF!</v>
      </c>
      <c r="N3465" t="e">
        <f>IF(COUNTA(SpatialOffsets[])=0,"", IF(INDEX(SpatialOffsets[Spatial Offset Type],$A3465)="","",
CONCATENATE("  - &amp;SpatialOffsetID",TEXT($A3465,"0000"),
" {","SpatialOffsetTypeCV:  ",CHAR(34),INDEX(SpatialOffsets[Spatial Offset Type],$A3465),CHAR(34),
", Offset1Value:  ",INDEX(SpatialOffsets[Offset 1 Value],$A3465),
", Offset1UnitID:  ",CHAR(34),INDEX(SpatialOffsets[Offset 1 Unit],$A3465),CHAR(34),
", Offset2Value:  ",INDEX(SpatialOffsets[Offset 2 Value],$A3465),
", Offset2UnitID:  ",CHAR(34),INDEX(SpatialOffsets[Offset 2 Unit],$A3465),CHAR(34),
", Offset3Value:  ",INDEX(SpatialOffsets[Offset 3 Value],$A3465),
", Offset3UnitID:  ",CHAR(34),INDEX(SpatialOffsets[Offset 3 Unit],$A3465),CHAR(34),,"}")))</f>
        <v>#REF!</v>
      </c>
      <c r="O3465" t="e">
        <f>IF(COUNTA(RelatedFeatures[])=0,"", IF(INDEX(RelatedFeatures[First Sampling Feature Code],$A3465)="","",
CONCATENATE("  - &amp;RelationID",TEXT($A3465,"0000"),
" {","SamplingFeatureID:  *SamplingFeatureID",TEXT(MATCH(INDEX(RelatedFeatures[First Sampling Feature Code],$A3465),SamplingFeatures[Feature Code],0),"0000"),
", RelationshipTypeCV:  ",CHAR(34),INDEX(RelatedFeatures[Relationship Type],$A3465),CHAR(34),
", RelatedFeatureID: *SamplingFeatureID",TEXT(MATCH(INDEX(RelatedFeatures[Second Sampling Feature Code],$A3465),SamplingFeatures[Feature Code],0),"0000"),
", SpatialOffsetID:  ",IF(INDEX(RelatedFeatures[Offset Number],$A3465)="","",CONCATENATE("*SpatialOffsetID",TEXT(INDEX(RelatedFeatures[Offset Number],$A3465),"0000"))),"}")))</f>
        <v>#REF!</v>
      </c>
      <c r="P3465" t="e">
        <f>IF(INDEX(Methods[Method Type],$A3465)="","",
CONCATENATE("  - &amp;MethodID",TEXT($A3465,"0000"),
" {","MethodTypeCV:  ",CHAR(34),INDEX(Methods[Method Type],$A3465),CHAR(34),
", MethodCode:  ",CHAR(34),INDEX(Methods[Method Code],$A3465),CHAR(34),
", MethodName:  ",CHAR(34),INDEX(Methods[Method Name],$A3465),CHAR(34),
", MethodDescription:  ",CHAR(34),INDEX(Methods[Method Description],$A3465),CHAR(34),
", MethodLink:  ",CHAR(34),INDEX(Methods[Method Link],$A3465),CHAR(34),
", OrganizationID: *OrganizationID",TEXT(MATCH(INDEX(Methods[Organization Name],$A3465),Organizations[Organization Name],0),"0000"),"}"))</f>
        <v>#REF!</v>
      </c>
      <c r="Q3465" t="e">
        <f>IF(INDEX(Variables[Variable Type],$A3465)="","",
CONCATENATE("  - &amp;VariableID",TEXT($A3465,"0000"),
" {","VariableTypeCV:  ",CHAR(34),INDEX(Variables[Variable Type],$A3465),CHAR(34),
", VariableCode:  ",CHAR(34),INDEX(Variables[Variable Code],$A3465),CHAR(34),
", VariableNameCV:  ",CHAR(34),INDEX(Variables[Variable Name],$A3465),CHAR(34),
", VariableDefinition:  ",CHAR(34),INDEX(Variables[Variable Definition],$A3465),CHAR(34),
", SpecciationCV:  ",CHAR(34),INDEX(Variables[Speciation],$A3465),CHAR(34),
", NoDataValue:  ",CHAR(34),INDEX(Variables[No Data Value],$A3465),CHAR(34),"}"))</f>
        <v>#REF!</v>
      </c>
    </row>
    <row r="3466" spans="1:17" x14ac:dyDescent="0.25">
      <c r="A3466">
        <v>3463</v>
      </c>
      <c r="D3466" t="e">
        <f>IF(INDEX(People[First Name],$A3466)="","",
CONCATENATE("  - &amp;PersonID",TEXT($A3466,"0000"),
" {","PersonFirstName:  ",CHAR(34),INDEX(People[First Name],$A3466),CHAR(34),
", PersonMiddleName:  ",CHAR(34),INDEX(People[Middle Name],$A3466),CHAR(34),
", PersonLastName:  ",CHAR(34),INDEX(People[Last Name],$A3466),CHAR(34),"}"))</f>
        <v>#REF!</v>
      </c>
      <c r="E3466" t="e">
        <f>IF(INDEX(Organizations[Organization Type '[CV']],$A3466)="","",
CONCATENATE("  - &amp;OrganizationID",TEXT($A3466,"0000"),
" {","OrganizationTypeCV:  ",CHAR(34),INDEX(Organizations[Organization Type '[CV']],$A3466),CHAR(34),
", OrganizationCode:  ",CHAR(34),INDEX(Organizations[Organization Code],$A3466),CHAR(34),
", OrganizationName:  ",CHAR(34),INDEX(Organizations[Organization Name],$A3466),CHAR(34),
", OrganizationDescription:  ",CHAR(34),INDEX(Organizations[Organization Description],$A3466),CHAR(34),
", OrganizationLink:  ",CHAR(34),INDEX(Organizations[Organization Link],$A3466),CHAR(34),"}"))</f>
        <v>#REF!</v>
      </c>
      <c r="F3466" t="e">
        <f>IF(INDEX(People[First Name],$A3466)="","",
CONCATENATE("  - &amp;AffiliationID",TEXT($A3466,"0000"),
" {PersonID: *PersonID",TEXT($A3466,"0000"),
", OrganizationID: *OrganizationID",TEXT(MATCH(INDEX(People[Organization Name],$A3466),Organizations[Organization Name],0),"0000"),
", IsPrimaryOrganizationContact: , AffiliationStartDate: , AffiliationEndDate: , PrimaryPhone: ",
", PrimaryEmail: ",CHAR(34),INDEX(People[Primary Email],$A3466),CHAR(34),
", PrimaryAddress: ",CHAR(34),INDEX(People[Primary Address],$A3466),CHAR(34),
", PersonLink: }"))</f>
        <v>#REF!</v>
      </c>
      <c r="H3466" t="e">
        <f>IF(COUNTA(CitationInformation)=0,"",IF(INDEX(AuthorList[Author Name],$A3466)="","",
CONCATENATE("  - &amp;AuthorListID",TEXT($A3466,"0000"),
"  {CitationID: *CitationID0001",
", PersonID: *PersonID",TEXT(MATCH(INDEX(AuthorList[Author Name],$A3466),People[Full Name],0),"0000"),
", AuthorOrder: ",INDEX(AuthorList[Author Number],$A3466),"}")))</f>
        <v>#REF!</v>
      </c>
      <c r="K3466" t="e">
        <f>IF(INDEX(SamplingFeatures[Feature Code],$A3466)="","",
CONCATENATE("  - &amp;SamplingFeatureID",TEXT($A3466,"0000"),
" {","SamplingFeatureUUID:  ",CHAR(34),INDEX(SamplingFeatures[Sampling Feature UUID],$A3466),CHAR(34),
", SamplingFeatureTypeCV:  ",CHAR(34),INDEX(SamplingFeatures[Sampling Feature Type],$A3466),CHAR(34),
", SamplingFeatureCode:  ",CHAR(34),INDEX(SamplingFeatures[Feature Code],$A3466),CHAR(34),
", SamplingFeatureName:  ",CHAR(34),INDEX(SamplingFeatures[Feature Name],$A3466),CHAR(34),
", SamplingFeatureDescription:  ",CHAR(34),INDEX(SamplingFeatures[Feature Description],$A3466),CHAR(34),
", SamplingFeatureGeotypeCV:  ",CHAR(34),INDEX(SamplingFeatures[Feature Geo Type],$A3466),CHAR(34),
", FeatureGeometry:  ",CHAR(34),INDEX(SamplingFeatures[Feature Geometry],$A3466),CHAR(34),
", Elevation_m:  ",CHAR(34),INDEX(SamplingFeatures[Elevation_m],$A3466),CHAR(34),
", ElevationDatumCV:  ",CHAR(34),ElevationDatum,CHAR(34),"}"))</f>
        <v>#REF!</v>
      </c>
      <c r="L3466" t="e">
        <f>IF(INDEX(SamplingFeatures[Sampling Feature Type],$A3466)&lt;&gt;"Site","",
CONCATENATE("  - &amp;SiteID",TEXT(SUMPRODUCT(--($L$3:$L3465&lt;&gt;"")),"0000"),
" {","SamplingFeatureID:  *SamplingFeatureID",TEXT($A3466,"0000"),
", SiteTypeCV:  ",CHAR(34),INDEX(Sites[Site Type],$A3466),CHAR(34),
", Latitude:  ",INDEX(Sites[Latitude],$A3466),
", Longitude:  ",INDEX(Sites[Longitude],$A3466),
", SRSName:  ",CHAR(34),LatLonDatum,CHAR(34),"}"))</f>
        <v>#REF!</v>
      </c>
      <c r="M3466" t="e">
        <f>IF(INDEX(SamplingFeatures[Sampling Feature Type],$A3466)&lt;&gt;"Specimen","",
CONCATENATE("  - &amp;SpecimenID",TEXT(SUMPRODUCT(--($M$3:$M3465&lt;&gt;"")),"0000"),
" {","SamplingFeatureID:  *SamplingFeatureID",TEXT($A3466,"0000"),
", SpecimenTypeCV:  ",CHAR(34),INDEX(Specimens[Specimen Type],$A3466),CHAR(34),
", SpecimenMediumCV:  ",INDEX(Specimens[Specimen Medium],$A3466),
", IsFieldSpecimen:  ",CHAR(34),INDEX(Specimens[Is Field Specimen?],$A3466),CHAR(34),"}"))</f>
        <v>#REF!</v>
      </c>
      <c r="N3466" t="e">
        <f>IF(COUNTA(SpatialOffsets[])=0,"", IF(INDEX(SpatialOffsets[Spatial Offset Type],$A3466)="","",
CONCATENATE("  - &amp;SpatialOffsetID",TEXT($A3466,"0000"),
" {","SpatialOffsetTypeCV:  ",CHAR(34),INDEX(SpatialOffsets[Spatial Offset Type],$A3466),CHAR(34),
", Offset1Value:  ",INDEX(SpatialOffsets[Offset 1 Value],$A3466),
", Offset1UnitID:  ",CHAR(34),INDEX(SpatialOffsets[Offset 1 Unit],$A3466),CHAR(34),
", Offset2Value:  ",INDEX(SpatialOffsets[Offset 2 Value],$A3466),
", Offset2UnitID:  ",CHAR(34),INDEX(SpatialOffsets[Offset 2 Unit],$A3466),CHAR(34),
", Offset3Value:  ",INDEX(SpatialOffsets[Offset 3 Value],$A3466),
", Offset3UnitID:  ",CHAR(34),INDEX(SpatialOffsets[Offset 3 Unit],$A3466),CHAR(34),,"}")))</f>
        <v>#REF!</v>
      </c>
      <c r="O3466" t="e">
        <f>IF(COUNTA(RelatedFeatures[])=0,"", IF(INDEX(RelatedFeatures[First Sampling Feature Code],$A3466)="","",
CONCATENATE("  - &amp;RelationID",TEXT($A3466,"0000"),
" {","SamplingFeatureID:  *SamplingFeatureID",TEXT(MATCH(INDEX(RelatedFeatures[First Sampling Feature Code],$A3466),SamplingFeatures[Feature Code],0),"0000"),
", RelationshipTypeCV:  ",CHAR(34),INDEX(RelatedFeatures[Relationship Type],$A3466),CHAR(34),
", RelatedFeatureID: *SamplingFeatureID",TEXT(MATCH(INDEX(RelatedFeatures[Second Sampling Feature Code],$A3466),SamplingFeatures[Feature Code],0),"0000"),
", SpatialOffsetID:  ",IF(INDEX(RelatedFeatures[Offset Number],$A3466)="","",CONCATENATE("*SpatialOffsetID",TEXT(INDEX(RelatedFeatures[Offset Number],$A3466),"0000"))),"}")))</f>
        <v>#REF!</v>
      </c>
      <c r="P3466" t="e">
        <f>IF(INDEX(Methods[Method Type],$A3466)="","",
CONCATENATE("  - &amp;MethodID",TEXT($A3466,"0000"),
" {","MethodTypeCV:  ",CHAR(34),INDEX(Methods[Method Type],$A3466),CHAR(34),
", MethodCode:  ",CHAR(34),INDEX(Methods[Method Code],$A3466),CHAR(34),
", MethodName:  ",CHAR(34),INDEX(Methods[Method Name],$A3466),CHAR(34),
", MethodDescription:  ",CHAR(34),INDEX(Methods[Method Description],$A3466),CHAR(34),
", MethodLink:  ",CHAR(34),INDEX(Methods[Method Link],$A3466),CHAR(34),
", OrganizationID: *OrganizationID",TEXT(MATCH(INDEX(Methods[Organization Name],$A3466),Organizations[Organization Name],0),"0000"),"}"))</f>
        <v>#REF!</v>
      </c>
      <c r="Q3466" t="e">
        <f>IF(INDEX(Variables[Variable Type],$A3466)="","",
CONCATENATE("  - &amp;VariableID",TEXT($A3466,"0000"),
" {","VariableTypeCV:  ",CHAR(34),INDEX(Variables[Variable Type],$A3466),CHAR(34),
", VariableCode:  ",CHAR(34),INDEX(Variables[Variable Code],$A3466),CHAR(34),
", VariableNameCV:  ",CHAR(34),INDEX(Variables[Variable Name],$A3466),CHAR(34),
", VariableDefinition:  ",CHAR(34),INDEX(Variables[Variable Definition],$A3466),CHAR(34),
", SpecciationCV:  ",CHAR(34),INDEX(Variables[Speciation],$A3466),CHAR(34),
", NoDataValue:  ",CHAR(34),INDEX(Variables[No Data Value],$A3466),CHAR(34),"}"))</f>
        <v>#REF!</v>
      </c>
    </row>
    <row r="3467" spans="1:17" x14ac:dyDescent="0.25">
      <c r="A3467">
        <v>3464</v>
      </c>
      <c r="D3467" t="e">
        <f>IF(INDEX(People[First Name],$A3467)="","",
CONCATENATE("  - &amp;PersonID",TEXT($A3467,"0000"),
" {","PersonFirstName:  ",CHAR(34),INDEX(People[First Name],$A3467),CHAR(34),
", PersonMiddleName:  ",CHAR(34),INDEX(People[Middle Name],$A3467),CHAR(34),
", PersonLastName:  ",CHAR(34),INDEX(People[Last Name],$A3467),CHAR(34),"}"))</f>
        <v>#REF!</v>
      </c>
      <c r="E3467" t="e">
        <f>IF(INDEX(Organizations[Organization Type '[CV']],$A3467)="","",
CONCATENATE("  - &amp;OrganizationID",TEXT($A3467,"0000"),
" {","OrganizationTypeCV:  ",CHAR(34),INDEX(Organizations[Organization Type '[CV']],$A3467),CHAR(34),
", OrganizationCode:  ",CHAR(34),INDEX(Organizations[Organization Code],$A3467),CHAR(34),
", OrganizationName:  ",CHAR(34),INDEX(Organizations[Organization Name],$A3467),CHAR(34),
", OrganizationDescription:  ",CHAR(34),INDEX(Organizations[Organization Description],$A3467),CHAR(34),
", OrganizationLink:  ",CHAR(34),INDEX(Organizations[Organization Link],$A3467),CHAR(34),"}"))</f>
        <v>#REF!</v>
      </c>
      <c r="F3467" t="e">
        <f>IF(INDEX(People[First Name],$A3467)="","",
CONCATENATE("  - &amp;AffiliationID",TEXT($A3467,"0000"),
" {PersonID: *PersonID",TEXT($A3467,"0000"),
", OrganizationID: *OrganizationID",TEXT(MATCH(INDEX(People[Organization Name],$A3467),Organizations[Organization Name],0),"0000"),
", IsPrimaryOrganizationContact: , AffiliationStartDate: , AffiliationEndDate: , PrimaryPhone: ",
", PrimaryEmail: ",CHAR(34),INDEX(People[Primary Email],$A3467),CHAR(34),
", PrimaryAddress: ",CHAR(34),INDEX(People[Primary Address],$A3467),CHAR(34),
", PersonLink: }"))</f>
        <v>#REF!</v>
      </c>
      <c r="H3467" t="e">
        <f>IF(COUNTA(CitationInformation)=0,"",IF(INDEX(AuthorList[Author Name],$A3467)="","",
CONCATENATE("  - &amp;AuthorListID",TEXT($A3467,"0000"),
"  {CitationID: *CitationID0001",
", PersonID: *PersonID",TEXT(MATCH(INDEX(AuthorList[Author Name],$A3467),People[Full Name],0),"0000"),
", AuthorOrder: ",INDEX(AuthorList[Author Number],$A3467),"}")))</f>
        <v>#REF!</v>
      </c>
      <c r="K3467" t="e">
        <f>IF(INDEX(SamplingFeatures[Feature Code],$A3467)="","",
CONCATENATE("  - &amp;SamplingFeatureID",TEXT($A3467,"0000"),
" {","SamplingFeatureUUID:  ",CHAR(34),INDEX(SamplingFeatures[Sampling Feature UUID],$A3467),CHAR(34),
", SamplingFeatureTypeCV:  ",CHAR(34),INDEX(SamplingFeatures[Sampling Feature Type],$A3467),CHAR(34),
", SamplingFeatureCode:  ",CHAR(34),INDEX(SamplingFeatures[Feature Code],$A3467),CHAR(34),
", SamplingFeatureName:  ",CHAR(34),INDEX(SamplingFeatures[Feature Name],$A3467),CHAR(34),
", SamplingFeatureDescription:  ",CHAR(34),INDEX(SamplingFeatures[Feature Description],$A3467),CHAR(34),
", SamplingFeatureGeotypeCV:  ",CHAR(34),INDEX(SamplingFeatures[Feature Geo Type],$A3467),CHAR(34),
", FeatureGeometry:  ",CHAR(34),INDEX(SamplingFeatures[Feature Geometry],$A3467),CHAR(34),
", Elevation_m:  ",CHAR(34),INDEX(SamplingFeatures[Elevation_m],$A3467),CHAR(34),
", ElevationDatumCV:  ",CHAR(34),ElevationDatum,CHAR(34),"}"))</f>
        <v>#REF!</v>
      </c>
      <c r="L3467" t="e">
        <f>IF(INDEX(SamplingFeatures[Sampling Feature Type],$A3467)&lt;&gt;"Site","",
CONCATENATE("  - &amp;SiteID",TEXT(SUMPRODUCT(--($L$3:$L3466&lt;&gt;"")),"0000"),
" {","SamplingFeatureID:  *SamplingFeatureID",TEXT($A3467,"0000"),
", SiteTypeCV:  ",CHAR(34),INDEX(Sites[Site Type],$A3467),CHAR(34),
", Latitude:  ",INDEX(Sites[Latitude],$A3467),
", Longitude:  ",INDEX(Sites[Longitude],$A3467),
", SRSName:  ",CHAR(34),LatLonDatum,CHAR(34),"}"))</f>
        <v>#REF!</v>
      </c>
      <c r="M3467" t="e">
        <f>IF(INDEX(SamplingFeatures[Sampling Feature Type],$A3467)&lt;&gt;"Specimen","",
CONCATENATE("  - &amp;SpecimenID",TEXT(SUMPRODUCT(--($M$3:$M3466&lt;&gt;"")),"0000"),
" {","SamplingFeatureID:  *SamplingFeatureID",TEXT($A3467,"0000"),
", SpecimenTypeCV:  ",CHAR(34),INDEX(Specimens[Specimen Type],$A3467),CHAR(34),
", SpecimenMediumCV:  ",INDEX(Specimens[Specimen Medium],$A3467),
", IsFieldSpecimen:  ",CHAR(34),INDEX(Specimens[Is Field Specimen?],$A3467),CHAR(34),"}"))</f>
        <v>#REF!</v>
      </c>
      <c r="N3467" t="e">
        <f>IF(COUNTA(SpatialOffsets[])=0,"", IF(INDEX(SpatialOffsets[Spatial Offset Type],$A3467)="","",
CONCATENATE("  - &amp;SpatialOffsetID",TEXT($A3467,"0000"),
" {","SpatialOffsetTypeCV:  ",CHAR(34),INDEX(SpatialOffsets[Spatial Offset Type],$A3467),CHAR(34),
", Offset1Value:  ",INDEX(SpatialOffsets[Offset 1 Value],$A3467),
", Offset1UnitID:  ",CHAR(34),INDEX(SpatialOffsets[Offset 1 Unit],$A3467),CHAR(34),
", Offset2Value:  ",INDEX(SpatialOffsets[Offset 2 Value],$A3467),
", Offset2UnitID:  ",CHAR(34),INDEX(SpatialOffsets[Offset 2 Unit],$A3467),CHAR(34),
", Offset3Value:  ",INDEX(SpatialOffsets[Offset 3 Value],$A3467),
", Offset3UnitID:  ",CHAR(34),INDEX(SpatialOffsets[Offset 3 Unit],$A3467),CHAR(34),,"}")))</f>
        <v>#REF!</v>
      </c>
      <c r="O3467" t="e">
        <f>IF(COUNTA(RelatedFeatures[])=0,"", IF(INDEX(RelatedFeatures[First Sampling Feature Code],$A3467)="","",
CONCATENATE("  - &amp;RelationID",TEXT($A3467,"0000"),
" {","SamplingFeatureID:  *SamplingFeatureID",TEXT(MATCH(INDEX(RelatedFeatures[First Sampling Feature Code],$A3467),SamplingFeatures[Feature Code],0),"0000"),
", RelationshipTypeCV:  ",CHAR(34),INDEX(RelatedFeatures[Relationship Type],$A3467),CHAR(34),
", RelatedFeatureID: *SamplingFeatureID",TEXT(MATCH(INDEX(RelatedFeatures[Second Sampling Feature Code],$A3467),SamplingFeatures[Feature Code],0),"0000"),
", SpatialOffsetID:  ",IF(INDEX(RelatedFeatures[Offset Number],$A3467)="","",CONCATENATE("*SpatialOffsetID",TEXT(INDEX(RelatedFeatures[Offset Number],$A3467),"0000"))),"}")))</f>
        <v>#REF!</v>
      </c>
      <c r="P3467" t="e">
        <f>IF(INDEX(Methods[Method Type],$A3467)="","",
CONCATENATE("  - &amp;MethodID",TEXT($A3467,"0000"),
" {","MethodTypeCV:  ",CHAR(34),INDEX(Methods[Method Type],$A3467),CHAR(34),
", MethodCode:  ",CHAR(34),INDEX(Methods[Method Code],$A3467),CHAR(34),
", MethodName:  ",CHAR(34),INDEX(Methods[Method Name],$A3467),CHAR(34),
", MethodDescription:  ",CHAR(34),INDEX(Methods[Method Description],$A3467),CHAR(34),
", MethodLink:  ",CHAR(34),INDEX(Methods[Method Link],$A3467),CHAR(34),
", OrganizationID: *OrganizationID",TEXT(MATCH(INDEX(Methods[Organization Name],$A3467),Organizations[Organization Name],0),"0000"),"}"))</f>
        <v>#REF!</v>
      </c>
      <c r="Q3467" t="e">
        <f>IF(INDEX(Variables[Variable Type],$A3467)="","",
CONCATENATE("  - &amp;VariableID",TEXT($A3467,"0000"),
" {","VariableTypeCV:  ",CHAR(34),INDEX(Variables[Variable Type],$A3467),CHAR(34),
", VariableCode:  ",CHAR(34),INDEX(Variables[Variable Code],$A3467),CHAR(34),
", VariableNameCV:  ",CHAR(34),INDEX(Variables[Variable Name],$A3467),CHAR(34),
", VariableDefinition:  ",CHAR(34),INDEX(Variables[Variable Definition],$A3467),CHAR(34),
", SpecciationCV:  ",CHAR(34),INDEX(Variables[Speciation],$A3467),CHAR(34),
", NoDataValue:  ",CHAR(34),INDEX(Variables[No Data Value],$A3467),CHAR(34),"}"))</f>
        <v>#REF!</v>
      </c>
    </row>
    <row r="3468" spans="1:17" x14ac:dyDescent="0.25">
      <c r="A3468">
        <v>3465</v>
      </c>
      <c r="D3468" t="e">
        <f>IF(INDEX(People[First Name],$A3468)="","",
CONCATENATE("  - &amp;PersonID",TEXT($A3468,"0000"),
" {","PersonFirstName:  ",CHAR(34),INDEX(People[First Name],$A3468),CHAR(34),
", PersonMiddleName:  ",CHAR(34),INDEX(People[Middle Name],$A3468),CHAR(34),
", PersonLastName:  ",CHAR(34),INDEX(People[Last Name],$A3468),CHAR(34),"}"))</f>
        <v>#REF!</v>
      </c>
      <c r="E3468" t="e">
        <f>IF(INDEX(Organizations[Organization Type '[CV']],$A3468)="","",
CONCATENATE("  - &amp;OrganizationID",TEXT($A3468,"0000"),
" {","OrganizationTypeCV:  ",CHAR(34),INDEX(Organizations[Organization Type '[CV']],$A3468),CHAR(34),
", OrganizationCode:  ",CHAR(34),INDEX(Organizations[Organization Code],$A3468),CHAR(34),
", OrganizationName:  ",CHAR(34),INDEX(Organizations[Organization Name],$A3468),CHAR(34),
", OrganizationDescription:  ",CHAR(34),INDEX(Organizations[Organization Description],$A3468),CHAR(34),
", OrganizationLink:  ",CHAR(34),INDEX(Organizations[Organization Link],$A3468),CHAR(34),"}"))</f>
        <v>#REF!</v>
      </c>
      <c r="F3468" t="e">
        <f>IF(INDEX(People[First Name],$A3468)="","",
CONCATENATE("  - &amp;AffiliationID",TEXT($A3468,"0000"),
" {PersonID: *PersonID",TEXT($A3468,"0000"),
", OrganizationID: *OrganizationID",TEXT(MATCH(INDEX(People[Organization Name],$A3468),Organizations[Organization Name],0),"0000"),
", IsPrimaryOrganizationContact: , AffiliationStartDate: , AffiliationEndDate: , PrimaryPhone: ",
", PrimaryEmail: ",CHAR(34),INDEX(People[Primary Email],$A3468),CHAR(34),
", PrimaryAddress: ",CHAR(34),INDEX(People[Primary Address],$A3468),CHAR(34),
", PersonLink: }"))</f>
        <v>#REF!</v>
      </c>
      <c r="H3468" t="e">
        <f>IF(COUNTA(CitationInformation)=0,"",IF(INDEX(AuthorList[Author Name],$A3468)="","",
CONCATENATE("  - &amp;AuthorListID",TEXT($A3468,"0000"),
"  {CitationID: *CitationID0001",
", PersonID: *PersonID",TEXT(MATCH(INDEX(AuthorList[Author Name],$A3468),People[Full Name],0),"0000"),
", AuthorOrder: ",INDEX(AuthorList[Author Number],$A3468),"}")))</f>
        <v>#REF!</v>
      </c>
      <c r="K3468" t="e">
        <f>IF(INDEX(SamplingFeatures[Feature Code],$A3468)="","",
CONCATENATE("  - &amp;SamplingFeatureID",TEXT($A3468,"0000"),
" {","SamplingFeatureUUID:  ",CHAR(34),INDEX(SamplingFeatures[Sampling Feature UUID],$A3468),CHAR(34),
", SamplingFeatureTypeCV:  ",CHAR(34),INDEX(SamplingFeatures[Sampling Feature Type],$A3468),CHAR(34),
", SamplingFeatureCode:  ",CHAR(34),INDEX(SamplingFeatures[Feature Code],$A3468),CHAR(34),
", SamplingFeatureName:  ",CHAR(34),INDEX(SamplingFeatures[Feature Name],$A3468),CHAR(34),
", SamplingFeatureDescription:  ",CHAR(34),INDEX(SamplingFeatures[Feature Description],$A3468),CHAR(34),
", SamplingFeatureGeotypeCV:  ",CHAR(34),INDEX(SamplingFeatures[Feature Geo Type],$A3468),CHAR(34),
", FeatureGeometry:  ",CHAR(34),INDEX(SamplingFeatures[Feature Geometry],$A3468),CHAR(34),
", Elevation_m:  ",CHAR(34),INDEX(SamplingFeatures[Elevation_m],$A3468),CHAR(34),
", ElevationDatumCV:  ",CHAR(34),ElevationDatum,CHAR(34),"}"))</f>
        <v>#REF!</v>
      </c>
      <c r="L3468" t="e">
        <f>IF(INDEX(SamplingFeatures[Sampling Feature Type],$A3468)&lt;&gt;"Site","",
CONCATENATE("  - &amp;SiteID",TEXT(SUMPRODUCT(--($L$3:$L3467&lt;&gt;"")),"0000"),
" {","SamplingFeatureID:  *SamplingFeatureID",TEXT($A3468,"0000"),
", SiteTypeCV:  ",CHAR(34),INDEX(Sites[Site Type],$A3468),CHAR(34),
", Latitude:  ",INDEX(Sites[Latitude],$A3468),
", Longitude:  ",INDEX(Sites[Longitude],$A3468),
", SRSName:  ",CHAR(34),LatLonDatum,CHAR(34),"}"))</f>
        <v>#REF!</v>
      </c>
      <c r="M3468" t="e">
        <f>IF(INDEX(SamplingFeatures[Sampling Feature Type],$A3468)&lt;&gt;"Specimen","",
CONCATENATE("  - &amp;SpecimenID",TEXT(SUMPRODUCT(--($M$3:$M3467&lt;&gt;"")),"0000"),
" {","SamplingFeatureID:  *SamplingFeatureID",TEXT($A3468,"0000"),
", SpecimenTypeCV:  ",CHAR(34),INDEX(Specimens[Specimen Type],$A3468),CHAR(34),
", SpecimenMediumCV:  ",INDEX(Specimens[Specimen Medium],$A3468),
", IsFieldSpecimen:  ",CHAR(34),INDEX(Specimens[Is Field Specimen?],$A3468),CHAR(34),"}"))</f>
        <v>#REF!</v>
      </c>
      <c r="N3468" t="e">
        <f>IF(COUNTA(SpatialOffsets[])=0,"", IF(INDEX(SpatialOffsets[Spatial Offset Type],$A3468)="","",
CONCATENATE("  - &amp;SpatialOffsetID",TEXT($A3468,"0000"),
" {","SpatialOffsetTypeCV:  ",CHAR(34),INDEX(SpatialOffsets[Spatial Offset Type],$A3468),CHAR(34),
", Offset1Value:  ",INDEX(SpatialOffsets[Offset 1 Value],$A3468),
", Offset1UnitID:  ",CHAR(34),INDEX(SpatialOffsets[Offset 1 Unit],$A3468),CHAR(34),
", Offset2Value:  ",INDEX(SpatialOffsets[Offset 2 Value],$A3468),
", Offset2UnitID:  ",CHAR(34),INDEX(SpatialOffsets[Offset 2 Unit],$A3468),CHAR(34),
", Offset3Value:  ",INDEX(SpatialOffsets[Offset 3 Value],$A3468),
", Offset3UnitID:  ",CHAR(34),INDEX(SpatialOffsets[Offset 3 Unit],$A3468),CHAR(34),,"}")))</f>
        <v>#REF!</v>
      </c>
      <c r="O3468" t="e">
        <f>IF(COUNTA(RelatedFeatures[])=0,"", IF(INDEX(RelatedFeatures[First Sampling Feature Code],$A3468)="","",
CONCATENATE("  - &amp;RelationID",TEXT($A3468,"0000"),
" {","SamplingFeatureID:  *SamplingFeatureID",TEXT(MATCH(INDEX(RelatedFeatures[First Sampling Feature Code],$A3468),SamplingFeatures[Feature Code],0),"0000"),
", RelationshipTypeCV:  ",CHAR(34),INDEX(RelatedFeatures[Relationship Type],$A3468),CHAR(34),
", RelatedFeatureID: *SamplingFeatureID",TEXT(MATCH(INDEX(RelatedFeatures[Second Sampling Feature Code],$A3468),SamplingFeatures[Feature Code],0),"0000"),
", SpatialOffsetID:  ",IF(INDEX(RelatedFeatures[Offset Number],$A3468)="","",CONCATENATE("*SpatialOffsetID",TEXT(INDEX(RelatedFeatures[Offset Number],$A3468),"0000"))),"}")))</f>
        <v>#REF!</v>
      </c>
      <c r="P3468" t="e">
        <f>IF(INDEX(Methods[Method Type],$A3468)="","",
CONCATENATE("  - &amp;MethodID",TEXT($A3468,"0000"),
" {","MethodTypeCV:  ",CHAR(34),INDEX(Methods[Method Type],$A3468),CHAR(34),
", MethodCode:  ",CHAR(34),INDEX(Methods[Method Code],$A3468),CHAR(34),
", MethodName:  ",CHAR(34),INDEX(Methods[Method Name],$A3468),CHAR(34),
", MethodDescription:  ",CHAR(34),INDEX(Methods[Method Description],$A3468),CHAR(34),
", MethodLink:  ",CHAR(34),INDEX(Methods[Method Link],$A3468),CHAR(34),
", OrganizationID: *OrganizationID",TEXT(MATCH(INDEX(Methods[Organization Name],$A3468),Organizations[Organization Name],0),"0000"),"}"))</f>
        <v>#REF!</v>
      </c>
      <c r="Q3468" t="e">
        <f>IF(INDEX(Variables[Variable Type],$A3468)="","",
CONCATENATE("  - &amp;VariableID",TEXT($A3468,"0000"),
" {","VariableTypeCV:  ",CHAR(34),INDEX(Variables[Variable Type],$A3468),CHAR(34),
", VariableCode:  ",CHAR(34),INDEX(Variables[Variable Code],$A3468),CHAR(34),
", VariableNameCV:  ",CHAR(34),INDEX(Variables[Variable Name],$A3468),CHAR(34),
", VariableDefinition:  ",CHAR(34),INDEX(Variables[Variable Definition],$A3468),CHAR(34),
", SpecciationCV:  ",CHAR(34),INDEX(Variables[Speciation],$A3468),CHAR(34),
", NoDataValue:  ",CHAR(34),INDEX(Variables[No Data Value],$A3468),CHAR(34),"}"))</f>
        <v>#REF!</v>
      </c>
    </row>
    <row r="3469" spans="1:17" x14ac:dyDescent="0.25">
      <c r="A3469">
        <v>3466</v>
      </c>
      <c r="D3469" t="e">
        <f>IF(INDEX(People[First Name],$A3469)="","",
CONCATENATE("  - &amp;PersonID",TEXT($A3469,"0000"),
" {","PersonFirstName:  ",CHAR(34),INDEX(People[First Name],$A3469),CHAR(34),
", PersonMiddleName:  ",CHAR(34),INDEX(People[Middle Name],$A3469),CHAR(34),
", PersonLastName:  ",CHAR(34),INDEX(People[Last Name],$A3469),CHAR(34),"}"))</f>
        <v>#REF!</v>
      </c>
      <c r="E3469" t="e">
        <f>IF(INDEX(Organizations[Organization Type '[CV']],$A3469)="","",
CONCATENATE("  - &amp;OrganizationID",TEXT($A3469,"0000"),
" {","OrganizationTypeCV:  ",CHAR(34),INDEX(Organizations[Organization Type '[CV']],$A3469),CHAR(34),
", OrganizationCode:  ",CHAR(34),INDEX(Organizations[Organization Code],$A3469),CHAR(34),
", OrganizationName:  ",CHAR(34),INDEX(Organizations[Organization Name],$A3469),CHAR(34),
", OrganizationDescription:  ",CHAR(34),INDEX(Organizations[Organization Description],$A3469),CHAR(34),
", OrganizationLink:  ",CHAR(34),INDEX(Organizations[Organization Link],$A3469),CHAR(34),"}"))</f>
        <v>#REF!</v>
      </c>
      <c r="F3469" t="e">
        <f>IF(INDEX(People[First Name],$A3469)="","",
CONCATENATE("  - &amp;AffiliationID",TEXT($A3469,"0000"),
" {PersonID: *PersonID",TEXT($A3469,"0000"),
", OrganizationID: *OrganizationID",TEXT(MATCH(INDEX(People[Organization Name],$A3469),Organizations[Organization Name],0),"0000"),
", IsPrimaryOrganizationContact: , AffiliationStartDate: , AffiliationEndDate: , PrimaryPhone: ",
", PrimaryEmail: ",CHAR(34),INDEX(People[Primary Email],$A3469),CHAR(34),
", PrimaryAddress: ",CHAR(34),INDEX(People[Primary Address],$A3469),CHAR(34),
", PersonLink: }"))</f>
        <v>#REF!</v>
      </c>
      <c r="H3469" t="e">
        <f>IF(COUNTA(CitationInformation)=0,"",IF(INDEX(AuthorList[Author Name],$A3469)="","",
CONCATENATE("  - &amp;AuthorListID",TEXT($A3469,"0000"),
"  {CitationID: *CitationID0001",
", PersonID: *PersonID",TEXT(MATCH(INDEX(AuthorList[Author Name],$A3469),People[Full Name],0),"0000"),
", AuthorOrder: ",INDEX(AuthorList[Author Number],$A3469),"}")))</f>
        <v>#REF!</v>
      </c>
      <c r="K3469" t="e">
        <f>IF(INDEX(SamplingFeatures[Feature Code],$A3469)="","",
CONCATENATE("  - &amp;SamplingFeatureID",TEXT($A3469,"0000"),
" {","SamplingFeatureUUID:  ",CHAR(34),INDEX(SamplingFeatures[Sampling Feature UUID],$A3469),CHAR(34),
", SamplingFeatureTypeCV:  ",CHAR(34),INDEX(SamplingFeatures[Sampling Feature Type],$A3469),CHAR(34),
", SamplingFeatureCode:  ",CHAR(34),INDEX(SamplingFeatures[Feature Code],$A3469),CHAR(34),
", SamplingFeatureName:  ",CHAR(34),INDEX(SamplingFeatures[Feature Name],$A3469),CHAR(34),
", SamplingFeatureDescription:  ",CHAR(34),INDEX(SamplingFeatures[Feature Description],$A3469),CHAR(34),
", SamplingFeatureGeotypeCV:  ",CHAR(34),INDEX(SamplingFeatures[Feature Geo Type],$A3469),CHAR(34),
", FeatureGeometry:  ",CHAR(34),INDEX(SamplingFeatures[Feature Geometry],$A3469),CHAR(34),
", Elevation_m:  ",CHAR(34),INDEX(SamplingFeatures[Elevation_m],$A3469),CHAR(34),
", ElevationDatumCV:  ",CHAR(34),ElevationDatum,CHAR(34),"}"))</f>
        <v>#REF!</v>
      </c>
      <c r="L3469" t="e">
        <f>IF(INDEX(SamplingFeatures[Sampling Feature Type],$A3469)&lt;&gt;"Site","",
CONCATENATE("  - &amp;SiteID",TEXT(SUMPRODUCT(--($L$3:$L3468&lt;&gt;"")),"0000"),
" {","SamplingFeatureID:  *SamplingFeatureID",TEXT($A3469,"0000"),
", SiteTypeCV:  ",CHAR(34),INDEX(Sites[Site Type],$A3469),CHAR(34),
", Latitude:  ",INDEX(Sites[Latitude],$A3469),
", Longitude:  ",INDEX(Sites[Longitude],$A3469),
", SRSName:  ",CHAR(34),LatLonDatum,CHAR(34),"}"))</f>
        <v>#REF!</v>
      </c>
      <c r="M3469" t="e">
        <f>IF(INDEX(SamplingFeatures[Sampling Feature Type],$A3469)&lt;&gt;"Specimen","",
CONCATENATE("  - &amp;SpecimenID",TEXT(SUMPRODUCT(--($M$3:$M3468&lt;&gt;"")),"0000"),
" {","SamplingFeatureID:  *SamplingFeatureID",TEXT($A3469,"0000"),
", SpecimenTypeCV:  ",CHAR(34),INDEX(Specimens[Specimen Type],$A3469),CHAR(34),
", SpecimenMediumCV:  ",INDEX(Specimens[Specimen Medium],$A3469),
", IsFieldSpecimen:  ",CHAR(34),INDEX(Specimens[Is Field Specimen?],$A3469),CHAR(34),"}"))</f>
        <v>#REF!</v>
      </c>
      <c r="N3469" t="e">
        <f>IF(COUNTA(SpatialOffsets[])=0,"", IF(INDEX(SpatialOffsets[Spatial Offset Type],$A3469)="","",
CONCATENATE("  - &amp;SpatialOffsetID",TEXT($A3469,"0000"),
" {","SpatialOffsetTypeCV:  ",CHAR(34),INDEX(SpatialOffsets[Spatial Offset Type],$A3469),CHAR(34),
", Offset1Value:  ",INDEX(SpatialOffsets[Offset 1 Value],$A3469),
", Offset1UnitID:  ",CHAR(34),INDEX(SpatialOffsets[Offset 1 Unit],$A3469),CHAR(34),
", Offset2Value:  ",INDEX(SpatialOffsets[Offset 2 Value],$A3469),
", Offset2UnitID:  ",CHAR(34),INDEX(SpatialOffsets[Offset 2 Unit],$A3469),CHAR(34),
", Offset3Value:  ",INDEX(SpatialOffsets[Offset 3 Value],$A3469),
", Offset3UnitID:  ",CHAR(34),INDEX(SpatialOffsets[Offset 3 Unit],$A3469),CHAR(34),,"}")))</f>
        <v>#REF!</v>
      </c>
      <c r="O3469" t="e">
        <f>IF(COUNTA(RelatedFeatures[])=0,"", IF(INDEX(RelatedFeatures[First Sampling Feature Code],$A3469)="","",
CONCATENATE("  - &amp;RelationID",TEXT($A3469,"0000"),
" {","SamplingFeatureID:  *SamplingFeatureID",TEXT(MATCH(INDEX(RelatedFeatures[First Sampling Feature Code],$A3469),SamplingFeatures[Feature Code],0),"0000"),
", RelationshipTypeCV:  ",CHAR(34),INDEX(RelatedFeatures[Relationship Type],$A3469),CHAR(34),
", RelatedFeatureID: *SamplingFeatureID",TEXT(MATCH(INDEX(RelatedFeatures[Second Sampling Feature Code],$A3469),SamplingFeatures[Feature Code],0),"0000"),
", SpatialOffsetID:  ",IF(INDEX(RelatedFeatures[Offset Number],$A3469)="","",CONCATENATE("*SpatialOffsetID",TEXT(INDEX(RelatedFeatures[Offset Number],$A3469),"0000"))),"}")))</f>
        <v>#REF!</v>
      </c>
      <c r="P3469" t="e">
        <f>IF(INDEX(Methods[Method Type],$A3469)="","",
CONCATENATE("  - &amp;MethodID",TEXT($A3469,"0000"),
" {","MethodTypeCV:  ",CHAR(34),INDEX(Methods[Method Type],$A3469),CHAR(34),
", MethodCode:  ",CHAR(34),INDEX(Methods[Method Code],$A3469),CHAR(34),
", MethodName:  ",CHAR(34),INDEX(Methods[Method Name],$A3469),CHAR(34),
", MethodDescription:  ",CHAR(34),INDEX(Methods[Method Description],$A3469),CHAR(34),
", MethodLink:  ",CHAR(34),INDEX(Methods[Method Link],$A3469),CHAR(34),
", OrganizationID: *OrganizationID",TEXT(MATCH(INDEX(Methods[Organization Name],$A3469),Organizations[Organization Name],0),"0000"),"}"))</f>
        <v>#REF!</v>
      </c>
      <c r="Q3469" t="e">
        <f>IF(INDEX(Variables[Variable Type],$A3469)="","",
CONCATENATE("  - &amp;VariableID",TEXT($A3469,"0000"),
" {","VariableTypeCV:  ",CHAR(34),INDEX(Variables[Variable Type],$A3469),CHAR(34),
", VariableCode:  ",CHAR(34),INDEX(Variables[Variable Code],$A3469),CHAR(34),
", VariableNameCV:  ",CHAR(34),INDEX(Variables[Variable Name],$A3469),CHAR(34),
", VariableDefinition:  ",CHAR(34),INDEX(Variables[Variable Definition],$A3469),CHAR(34),
", SpecciationCV:  ",CHAR(34),INDEX(Variables[Speciation],$A3469),CHAR(34),
", NoDataValue:  ",CHAR(34),INDEX(Variables[No Data Value],$A3469),CHAR(34),"}"))</f>
        <v>#REF!</v>
      </c>
    </row>
    <row r="3470" spans="1:17" x14ac:dyDescent="0.25">
      <c r="A3470">
        <v>3467</v>
      </c>
      <c r="D3470" t="e">
        <f>IF(INDEX(People[First Name],$A3470)="","",
CONCATENATE("  - &amp;PersonID",TEXT($A3470,"0000"),
" {","PersonFirstName:  ",CHAR(34),INDEX(People[First Name],$A3470),CHAR(34),
", PersonMiddleName:  ",CHAR(34),INDEX(People[Middle Name],$A3470),CHAR(34),
", PersonLastName:  ",CHAR(34),INDEX(People[Last Name],$A3470),CHAR(34),"}"))</f>
        <v>#REF!</v>
      </c>
      <c r="E3470" t="e">
        <f>IF(INDEX(Organizations[Organization Type '[CV']],$A3470)="","",
CONCATENATE("  - &amp;OrganizationID",TEXT($A3470,"0000"),
" {","OrganizationTypeCV:  ",CHAR(34),INDEX(Organizations[Organization Type '[CV']],$A3470),CHAR(34),
", OrganizationCode:  ",CHAR(34),INDEX(Organizations[Organization Code],$A3470),CHAR(34),
", OrganizationName:  ",CHAR(34),INDEX(Organizations[Organization Name],$A3470),CHAR(34),
", OrganizationDescription:  ",CHAR(34),INDEX(Organizations[Organization Description],$A3470),CHAR(34),
", OrganizationLink:  ",CHAR(34),INDEX(Organizations[Organization Link],$A3470),CHAR(34),"}"))</f>
        <v>#REF!</v>
      </c>
      <c r="F3470" t="e">
        <f>IF(INDEX(People[First Name],$A3470)="","",
CONCATENATE("  - &amp;AffiliationID",TEXT($A3470,"0000"),
" {PersonID: *PersonID",TEXT($A3470,"0000"),
", OrganizationID: *OrganizationID",TEXT(MATCH(INDEX(People[Organization Name],$A3470),Organizations[Organization Name],0),"0000"),
", IsPrimaryOrganizationContact: , AffiliationStartDate: , AffiliationEndDate: , PrimaryPhone: ",
", PrimaryEmail: ",CHAR(34),INDEX(People[Primary Email],$A3470),CHAR(34),
", PrimaryAddress: ",CHAR(34),INDEX(People[Primary Address],$A3470),CHAR(34),
", PersonLink: }"))</f>
        <v>#REF!</v>
      </c>
      <c r="H3470" t="e">
        <f>IF(COUNTA(CitationInformation)=0,"",IF(INDEX(AuthorList[Author Name],$A3470)="","",
CONCATENATE("  - &amp;AuthorListID",TEXT($A3470,"0000"),
"  {CitationID: *CitationID0001",
", PersonID: *PersonID",TEXT(MATCH(INDEX(AuthorList[Author Name],$A3470),People[Full Name],0),"0000"),
", AuthorOrder: ",INDEX(AuthorList[Author Number],$A3470),"}")))</f>
        <v>#REF!</v>
      </c>
      <c r="K3470" t="e">
        <f>IF(INDEX(SamplingFeatures[Feature Code],$A3470)="","",
CONCATENATE("  - &amp;SamplingFeatureID",TEXT($A3470,"0000"),
" {","SamplingFeatureUUID:  ",CHAR(34),INDEX(SamplingFeatures[Sampling Feature UUID],$A3470),CHAR(34),
", SamplingFeatureTypeCV:  ",CHAR(34),INDEX(SamplingFeatures[Sampling Feature Type],$A3470),CHAR(34),
", SamplingFeatureCode:  ",CHAR(34),INDEX(SamplingFeatures[Feature Code],$A3470),CHAR(34),
", SamplingFeatureName:  ",CHAR(34),INDEX(SamplingFeatures[Feature Name],$A3470),CHAR(34),
", SamplingFeatureDescription:  ",CHAR(34),INDEX(SamplingFeatures[Feature Description],$A3470),CHAR(34),
", SamplingFeatureGeotypeCV:  ",CHAR(34),INDEX(SamplingFeatures[Feature Geo Type],$A3470),CHAR(34),
", FeatureGeometry:  ",CHAR(34),INDEX(SamplingFeatures[Feature Geometry],$A3470),CHAR(34),
", Elevation_m:  ",CHAR(34),INDEX(SamplingFeatures[Elevation_m],$A3470),CHAR(34),
", ElevationDatumCV:  ",CHAR(34),ElevationDatum,CHAR(34),"}"))</f>
        <v>#REF!</v>
      </c>
      <c r="L3470" t="e">
        <f>IF(INDEX(SamplingFeatures[Sampling Feature Type],$A3470)&lt;&gt;"Site","",
CONCATENATE("  - &amp;SiteID",TEXT(SUMPRODUCT(--($L$3:$L3469&lt;&gt;"")),"0000"),
" {","SamplingFeatureID:  *SamplingFeatureID",TEXT($A3470,"0000"),
", SiteTypeCV:  ",CHAR(34),INDEX(Sites[Site Type],$A3470),CHAR(34),
", Latitude:  ",INDEX(Sites[Latitude],$A3470),
", Longitude:  ",INDEX(Sites[Longitude],$A3470),
", SRSName:  ",CHAR(34),LatLonDatum,CHAR(34),"}"))</f>
        <v>#REF!</v>
      </c>
      <c r="M3470" t="e">
        <f>IF(INDEX(SamplingFeatures[Sampling Feature Type],$A3470)&lt;&gt;"Specimen","",
CONCATENATE("  - &amp;SpecimenID",TEXT(SUMPRODUCT(--($M$3:$M3469&lt;&gt;"")),"0000"),
" {","SamplingFeatureID:  *SamplingFeatureID",TEXT($A3470,"0000"),
", SpecimenTypeCV:  ",CHAR(34),INDEX(Specimens[Specimen Type],$A3470),CHAR(34),
", SpecimenMediumCV:  ",INDEX(Specimens[Specimen Medium],$A3470),
", IsFieldSpecimen:  ",CHAR(34),INDEX(Specimens[Is Field Specimen?],$A3470),CHAR(34),"}"))</f>
        <v>#REF!</v>
      </c>
      <c r="N3470" t="e">
        <f>IF(COUNTA(SpatialOffsets[])=0,"", IF(INDEX(SpatialOffsets[Spatial Offset Type],$A3470)="","",
CONCATENATE("  - &amp;SpatialOffsetID",TEXT($A3470,"0000"),
" {","SpatialOffsetTypeCV:  ",CHAR(34),INDEX(SpatialOffsets[Spatial Offset Type],$A3470),CHAR(34),
", Offset1Value:  ",INDEX(SpatialOffsets[Offset 1 Value],$A3470),
", Offset1UnitID:  ",CHAR(34),INDEX(SpatialOffsets[Offset 1 Unit],$A3470),CHAR(34),
", Offset2Value:  ",INDEX(SpatialOffsets[Offset 2 Value],$A3470),
", Offset2UnitID:  ",CHAR(34),INDEX(SpatialOffsets[Offset 2 Unit],$A3470),CHAR(34),
", Offset3Value:  ",INDEX(SpatialOffsets[Offset 3 Value],$A3470),
", Offset3UnitID:  ",CHAR(34),INDEX(SpatialOffsets[Offset 3 Unit],$A3470),CHAR(34),,"}")))</f>
        <v>#REF!</v>
      </c>
      <c r="O3470" t="e">
        <f>IF(COUNTA(RelatedFeatures[])=0,"", IF(INDEX(RelatedFeatures[First Sampling Feature Code],$A3470)="","",
CONCATENATE("  - &amp;RelationID",TEXT($A3470,"0000"),
" {","SamplingFeatureID:  *SamplingFeatureID",TEXT(MATCH(INDEX(RelatedFeatures[First Sampling Feature Code],$A3470),SamplingFeatures[Feature Code],0),"0000"),
", RelationshipTypeCV:  ",CHAR(34),INDEX(RelatedFeatures[Relationship Type],$A3470),CHAR(34),
", RelatedFeatureID: *SamplingFeatureID",TEXT(MATCH(INDEX(RelatedFeatures[Second Sampling Feature Code],$A3470),SamplingFeatures[Feature Code],0),"0000"),
", SpatialOffsetID:  ",IF(INDEX(RelatedFeatures[Offset Number],$A3470)="","",CONCATENATE("*SpatialOffsetID",TEXT(INDEX(RelatedFeatures[Offset Number],$A3470),"0000"))),"}")))</f>
        <v>#REF!</v>
      </c>
      <c r="P3470" t="e">
        <f>IF(INDEX(Methods[Method Type],$A3470)="","",
CONCATENATE("  - &amp;MethodID",TEXT($A3470,"0000"),
" {","MethodTypeCV:  ",CHAR(34),INDEX(Methods[Method Type],$A3470),CHAR(34),
", MethodCode:  ",CHAR(34),INDEX(Methods[Method Code],$A3470),CHAR(34),
", MethodName:  ",CHAR(34),INDEX(Methods[Method Name],$A3470),CHAR(34),
", MethodDescription:  ",CHAR(34),INDEX(Methods[Method Description],$A3470),CHAR(34),
", MethodLink:  ",CHAR(34),INDEX(Methods[Method Link],$A3470),CHAR(34),
", OrganizationID: *OrganizationID",TEXT(MATCH(INDEX(Methods[Organization Name],$A3470),Organizations[Organization Name],0),"0000"),"}"))</f>
        <v>#REF!</v>
      </c>
      <c r="Q3470" t="e">
        <f>IF(INDEX(Variables[Variable Type],$A3470)="","",
CONCATENATE("  - &amp;VariableID",TEXT($A3470,"0000"),
" {","VariableTypeCV:  ",CHAR(34),INDEX(Variables[Variable Type],$A3470),CHAR(34),
", VariableCode:  ",CHAR(34),INDEX(Variables[Variable Code],$A3470),CHAR(34),
", VariableNameCV:  ",CHAR(34),INDEX(Variables[Variable Name],$A3470),CHAR(34),
", VariableDefinition:  ",CHAR(34),INDEX(Variables[Variable Definition],$A3470),CHAR(34),
", SpecciationCV:  ",CHAR(34),INDEX(Variables[Speciation],$A3470),CHAR(34),
", NoDataValue:  ",CHAR(34),INDEX(Variables[No Data Value],$A3470),CHAR(34),"}"))</f>
        <v>#REF!</v>
      </c>
    </row>
    <row r="3471" spans="1:17" x14ac:dyDescent="0.25">
      <c r="A3471">
        <v>3468</v>
      </c>
      <c r="D3471" t="e">
        <f>IF(INDEX(People[First Name],$A3471)="","",
CONCATENATE("  - &amp;PersonID",TEXT($A3471,"0000"),
" {","PersonFirstName:  ",CHAR(34),INDEX(People[First Name],$A3471),CHAR(34),
", PersonMiddleName:  ",CHAR(34),INDEX(People[Middle Name],$A3471),CHAR(34),
", PersonLastName:  ",CHAR(34),INDEX(People[Last Name],$A3471),CHAR(34),"}"))</f>
        <v>#REF!</v>
      </c>
      <c r="E3471" t="e">
        <f>IF(INDEX(Organizations[Organization Type '[CV']],$A3471)="","",
CONCATENATE("  - &amp;OrganizationID",TEXT($A3471,"0000"),
" {","OrganizationTypeCV:  ",CHAR(34),INDEX(Organizations[Organization Type '[CV']],$A3471),CHAR(34),
", OrganizationCode:  ",CHAR(34),INDEX(Organizations[Organization Code],$A3471),CHAR(34),
", OrganizationName:  ",CHAR(34),INDEX(Organizations[Organization Name],$A3471),CHAR(34),
", OrganizationDescription:  ",CHAR(34),INDEX(Organizations[Organization Description],$A3471),CHAR(34),
", OrganizationLink:  ",CHAR(34),INDEX(Organizations[Organization Link],$A3471),CHAR(34),"}"))</f>
        <v>#REF!</v>
      </c>
      <c r="F3471" t="e">
        <f>IF(INDEX(People[First Name],$A3471)="","",
CONCATENATE("  - &amp;AffiliationID",TEXT($A3471,"0000"),
" {PersonID: *PersonID",TEXT($A3471,"0000"),
", OrganizationID: *OrganizationID",TEXT(MATCH(INDEX(People[Organization Name],$A3471),Organizations[Organization Name],0),"0000"),
", IsPrimaryOrganizationContact: , AffiliationStartDate: , AffiliationEndDate: , PrimaryPhone: ",
", PrimaryEmail: ",CHAR(34),INDEX(People[Primary Email],$A3471),CHAR(34),
", PrimaryAddress: ",CHAR(34),INDEX(People[Primary Address],$A3471),CHAR(34),
", PersonLink: }"))</f>
        <v>#REF!</v>
      </c>
      <c r="H3471" t="e">
        <f>IF(COUNTA(CitationInformation)=0,"",IF(INDEX(AuthorList[Author Name],$A3471)="","",
CONCATENATE("  - &amp;AuthorListID",TEXT($A3471,"0000"),
"  {CitationID: *CitationID0001",
", PersonID: *PersonID",TEXT(MATCH(INDEX(AuthorList[Author Name],$A3471),People[Full Name],0),"0000"),
", AuthorOrder: ",INDEX(AuthorList[Author Number],$A3471),"}")))</f>
        <v>#REF!</v>
      </c>
      <c r="K3471" t="e">
        <f>IF(INDEX(SamplingFeatures[Feature Code],$A3471)="","",
CONCATENATE("  - &amp;SamplingFeatureID",TEXT($A3471,"0000"),
" {","SamplingFeatureUUID:  ",CHAR(34),INDEX(SamplingFeatures[Sampling Feature UUID],$A3471),CHAR(34),
", SamplingFeatureTypeCV:  ",CHAR(34),INDEX(SamplingFeatures[Sampling Feature Type],$A3471),CHAR(34),
", SamplingFeatureCode:  ",CHAR(34),INDEX(SamplingFeatures[Feature Code],$A3471),CHAR(34),
", SamplingFeatureName:  ",CHAR(34),INDEX(SamplingFeatures[Feature Name],$A3471),CHAR(34),
", SamplingFeatureDescription:  ",CHAR(34),INDEX(SamplingFeatures[Feature Description],$A3471),CHAR(34),
", SamplingFeatureGeotypeCV:  ",CHAR(34),INDEX(SamplingFeatures[Feature Geo Type],$A3471),CHAR(34),
", FeatureGeometry:  ",CHAR(34),INDEX(SamplingFeatures[Feature Geometry],$A3471),CHAR(34),
", Elevation_m:  ",CHAR(34),INDEX(SamplingFeatures[Elevation_m],$A3471),CHAR(34),
", ElevationDatumCV:  ",CHAR(34),ElevationDatum,CHAR(34),"}"))</f>
        <v>#REF!</v>
      </c>
      <c r="L3471" t="e">
        <f>IF(INDEX(SamplingFeatures[Sampling Feature Type],$A3471)&lt;&gt;"Site","",
CONCATENATE("  - &amp;SiteID",TEXT(SUMPRODUCT(--($L$3:$L3470&lt;&gt;"")),"0000"),
" {","SamplingFeatureID:  *SamplingFeatureID",TEXT($A3471,"0000"),
", SiteTypeCV:  ",CHAR(34),INDEX(Sites[Site Type],$A3471),CHAR(34),
", Latitude:  ",INDEX(Sites[Latitude],$A3471),
", Longitude:  ",INDEX(Sites[Longitude],$A3471),
", SRSName:  ",CHAR(34),LatLonDatum,CHAR(34),"}"))</f>
        <v>#REF!</v>
      </c>
      <c r="M3471" t="e">
        <f>IF(INDEX(SamplingFeatures[Sampling Feature Type],$A3471)&lt;&gt;"Specimen","",
CONCATENATE("  - &amp;SpecimenID",TEXT(SUMPRODUCT(--($M$3:$M3470&lt;&gt;"")),"0000"),
" {","SamplingFeatureID:  *SamplingFeatureID",TEXT($A3471,"0000"),
", SpecimenTypeCV:  ",CHAR(34),INDEX(Specimens[Specimen Type],$A3471),CHAR(34),
", SpecimenMediumCV:  ",INDEX(Specimens[Specimen Medium],$A3471),
", IsFieldSpecimen:  ",CHAR(34),INDEX(Specimens[Is Field Specimen?],$A3471),CHAR(34),"}"))</f>
        <v>#REF!</v>
      </c>
      <c r="N3471" t="e">
        <f>IF(COUNTA(SpatialOffsets[])=0,"", IF(INDEX(SpatialOffsets[Spatial Offset Type],$A3471)="","",
CONCATENATE("  - &amp;SpatialOffsetID",TEXT($A3471,"0000"),
" {","SpatialOffsetTypeCV:  ",CHAR(34),INDEX(SpatialOffsets[Spatial Offset Type],$A3471),CHAR(34),
", Offset1Value:  ",INDEX(SpatialOffsets[Offset 1 Value],$A3471),
", Offset1UnitID:  ",CHAR(34),INDEX(SpatialOffsets[Offset 1 Unit],$A3471),CHAR(34),
", Offset2Value:  ",INDEX(SpatialOffsets[Offset 2 Value],$A3471),
", Offset2UnitID:  ",CHAR(34),INDEX(SpatialOffsets[Offset 2 Unit],$A3471),CHAR(34),
", Offset3Value:  ",INDEX(SpatialOffsets[Offset 3 Value],$A3471),
", Offset3UnitID:  ",CHAR(34),INDEX(SpatialOffsets[Offset 3 Unit],$A3471),CHAR(34),,"}")))</f>
        <v>#REF!</v>
      </c>
      <c r="O3471" t="e">
        <f>IF(COUNTA(RelatedFeatures[])=0,"", IF(INDEX(RelatedFeatures[First Sampling Feature Code],$A3471)="","",
CONCATENATE("  - &amp;RelationID",TEXT($A3471,"0000"),
" {","SamplingFeatureID:  *SamplingFeatureID",TEXT(MATCH(INDEX(RelatedFeatures[First Sampling Feature Code],$A3471),SamplingFeatures[Feature Code],0),"0000"),
", RelationshipTypeCV:  ",CHAR(34),INDEX(RelatedFeatures[Relationship Type],$A3471),CHAR(34),
", RelatedFeatureID: *SamplingFeatureID",TEXT(MATCH(INDEX(RelatedFeatures[Second Sampling Feature Code],$A3471),SamplingFeatures[Feature Code],0),"0000"),
", SpatialOffsetID:  ",IF(INDEX(RelatedFeatures[Offset Number],$A3471)="","",CONCATENATE("*SpatialOffsetID",TEXT(INDEX(RelatedFeatures[Offset Number],$A3471),"0000"))),"}")))</f>
        <v>#REF!</v>
      </c>
      <c r="P3471" t="e">
        <f>IF(INDEX(Methods[Method Type],$A3471)="","",
CONCATENATE("  - &amp;MethodID",TEXT($A3471,"0000"),
" {","MethodTypeCV:  ",CHAR(34),INDEX(Methods[Method Type],$A3471),CHAR(34),
", MethodCode:  ",CHAR(34),INDEX(Methods[Method Code],$A3471),CHAR(34),
", MethodName:  ",CHAR(34),INDEX(Methods[Method Name],$A3471),CHAR(34),
", MethodDescription:  ",CHAR(34),INDEX(Methods[Method Description],$A3471),CHAR(34),
", MethodLink:  ",CHAR(34),INDEX(Methods[Method Link],$A3471),CHAR(34),
", OrganizationID: *OrganizationID",TEXT(MATCH(INDEX(Methods[Organization Name],$A3471),Organizations[Organization Name],0),"0000"),"}"))</f>
        <v>#REF!</v>
      </c>
      <c r="Q3471" t="e">
        <f>IF(INDEX(Variables[Variable Type],$A3471)="","",
CONCATENATE("  - &amp;VariableID",TEXT($A3471,"0000"),
" {","VariableTypeCV:  ",CHAR(34),INDEX(Variables[Variable Type],$A3471),CHAR(34),
", VariableCode:  ",CHAR(34),INDEX(Variables[Variable Code],$A3471),CHAR(34),
", VariableNameCV:  ",CHAR(34),INDEX(Variables[Variable Name],$A3471),CHAR(34),
", VariableDefinition:  ",CHAR(34),INDEX(Variables[Variable Definition],$A3471),CHAR(34),
", SpecciationCV:  ",CHAR(34),INDEX(Variables[Speciation],$A3471),CHAR(34),
", NoDataValue:  ",CHAR(34),INDEX(Variables[No Data Value],$A3471),CHAR(34),"}"))</f>
        <v>#REF!</v>
      </c>
    </row>
    <row r="3472" spans="1:17" x14ac:dyDescent="0.25">
      <c r="A3472">
        <v>3469</v>
      </c>
      <c r="D3472" t="e">
        <f>IF(INDEX(People[First Name],$A3472)="","",
CONCATENATE("  - &amp;PersonID",TEXT($A3472,"0000"),
" {","PersonFirstName:  ",CHAR(34),INDEX(People[First Name],$A3472),CHAR(34),
", PersonMiddleName:  ",CHAR(34),INDEX(People[Middle Name],$A3472),CHAR(34),
", PersonLastName:  ",CHAR(34),INDEX(People[Last Name],$A3472),CHAR(34),"}"))</f>
        <v>#REF!</v>
      </c>
      <c r="E3472" t="e">
        <f>IF(INDEX(Organizations[Organization Type '[CV']],$A3472)="","",
CONCATENATE("  - &amp;OrganizationID",TEXT($A3472,"0000"),
" {","OrganizationTypeCV:  ",CHAR(34),INDEX(Organizations[Organization Type '[CV']],$A3472),CHAR(34),
", OrganizationCode:  ",CHAR(34),INDEX(Organizations[Organization Code],$A3472),CHAR(34),
", OrganizationName:  ",CHAR(34),INDEX(Organizations[Organization Name],$A3472),CHAR(34),
", OrganizationDescription:  ",CHAR(34),INDEX(Organizations[Organization Description],$A3472),CHAR(34),
", OrganizationLink:  ",CHAR(34),INDEX(Organizations[Organization Link],$A3472),CHAR(34),"}"))</f>
        <v>#REF!</v>
      </c>
      <c r="F3472" t="e">
        <f>IF(INDEX(People[First Name],$A3472)="","",
CONCATENATE("  - &amp;AffiliationID",TEXT($A3472,"0000"),
" {PersonID: *PersonID",TEXT($A3472,"0000"),
", OrganizationID: *OrganizationID",TEXT(MATCH(INDEX(People[Organization Name],$A3472),Organizations[Organization Name],0),"0000"),
", IsPrimaryOrganizationContact: , AffiliationStartDate: , AffiliationEndDate: , PrimaryPhone: ",
", PrimaryEmail: ",CHAR(34),INDEX(People[Primary Email],$A3472),CHAR(34),
", PrimaryAddress: ",CHAR(34),INDEX(People[Primary Address],$A3472),CHAR(34),
", PersonLink: }"))</f>
        <v>#REF!</v>
      </c>
      <c r="H3472" t="e">
        <f>IF(COUNTA(CitationInformation)=0,"",IF(INDEX(AuthorList[Author Name],$A3472)="","",
CONCATENATE("  - &amp;AuthorListID",TEXT($A3472,"0000"),
"  {CitationID: *CitationID0001",
", PersonID: *PersonID",TEXT(MATCH(INDEX(AuthorList[Author Name],$A3472),People[Full Name],0),"0000"),
", AuthorOrder: ",INDEX(AuthorList[Author Number],$A3472),"}")))</f>
        <v>#REF!</v>
      </c>
      <c r="K3472" t="e">
        <f>IF(INDEX(SamplingFeatures[Feature Code],$A3472)="","",
CONCATENATE("  - &amp;SamplingFeatureID",TEXT($A3472,"0000"),
" {","SamplingFeatureUUID:  ",CHAR(34),INDEX(SamplingFeatures[Sampling Feature UUID],$A3472),CHAR(34),
", SamplingFeatureTypeCV:  ",CHAR(34),INDEX(SamplingFeatures[Sampling Feature Type],$A3472),CHAR(34),
", SamplingFeatureCode:  ",CHAR(34),INDEX(SamplingFeatures[Feature Code],$A3472),CHAR(34),
", SamplingFeatureName:  ",CHAR(34),INDEX(SamplingFeatures[Feature Name],$A3472),CHAR(34),
", SamplingFeatureDescription:  ",CHAR(34),INDEX(SamplingFeatures[Feature Description],$A3472),CHAR(34),
", SamplingFeatureGeotypeCV:  ",CHAR(34),INDEX(SamplingFeatures[Feature Geo Type],$A3472),CHAR(34),
", FeatureGeometry:  ",CHAR(34),INDEX(SamplingFeatures[Feature Geometry],$A3472),CHAR(34),
", Elevation_m:  ",CHAR(34),INDEX(SamplingFeatures[Elevation_m],$A3472),CHAR(34),
", ElevationDatumCV:  ",CHAR(34),ElevationDatum,CHAR(34),"}"))</f>
        <v>#REF!</v>
      </c>
      <c r="L3472" t="e">
        <f>IF(INDEX(SamplingFeatures[Sampling Feature Type],$A3472)&lt;&gt;"Site","",
CONCATENATE("  - &amp;SiteID",TEXT(SUMPRODUCT(--($L$3:$L3471&lt;&gt;"")),"0000"),
" {","SamplingFeatureID:  *SamplingFeatureID",TEXT($A3472,"0000"),
", SiteTypeCV:  ",CHAR(34),INDEX(Sites[Site Type],$A3472),CHAR(34),
", Latitude:  ",INDEX(Sites[Latitude],$A3472),
", Longitude:  ",INDEX(Sites[Longitude],$A3472),
", SRSName:  ",CHAR(34),LatLonDatum,CHAR(34),"}"))</f>
        <v>#REF!</v>
      </c>
      <c r="M3472" t="e">
        <f>IF(INDEX(SamplingFeatures[Sampling Feature Type],$A3472)&lt;&gt;"Specimen","",
CONCATENATE("  - &amp;SpecimenID",TEXT(SUMPRODUCT(--($M$3:$M3471&lt;&gt;"")),"0000"),
" {","SamplingFeatureID:  *SamplingFeatureID",TEXT($A3472,"0000"),
", SpecimenTypeCV:  ",CHAR(34),INDEX(Specimens[Specimen Type],$A3472),CHAR(34),
", SpecimenMediumCV:  ",INDEX(Specimens[Specimen Medium],$A3472),
", IsFieldSpecimen:  ",CHAR(34),INDEX(Specimens[Is Field Specimen?],$A3472),CHAR(34),"}"))</f>
        <v>#REF!</v>
      </c>
      <c r="N3472" t="e">
        <f>IF(COUNTA(SpatialOffsets[])=0,"", IF(INDEX(SpatialOffsets[Spatial Offset Type],$A3472)="","",
CONCATENATE("  - &amp;SpatialOffsetID",TEXT($A3472,"0000"),
" {","SpatialOffsetTypeCV:  ",CHAR(34),INDEX(SpatialOffsets[Spatial Offset Type],$A3472),CHAR(34),
", Offset1Value:  ",INDEX(SpatialOffsets[Offset 1 Value],$A3472),
", Offset1UnitID:  ",CHAR(34),INDEX(SpatialOffsets[Offset 1 Unit],$A3472),CHAR(34),
", Offset2Value:  ",INDEX(SpatialOffsets[Offset 2 Value],$A3472),
", Offset2UnitID:  ",CHAR(34),INDEX(SpatialOffsets[Offset 2 Unit],$A3472),CHAR(34),
", Offset3Value:  ",INDEX(SpatialOffsets[Offset 3 Value],$A3472),
", Offset3UnitID:  ",CHAR(34),INDEX(SpatialOffsets[Offset 3 Unit],$A3472),CHAR(34),,"}")))</f>
        <v>#REF!</v>
      </c>
      <c r="O3472" t="e">
        <f>IF(COUNTA(RelatedFeatures[])=0,"", IF(INDEX(RelatedFeatures[First Sampling Feature Code],$A3472)="","",
CONCATENATE("  - &amp;RelationID",TEXT($A3472,"0000"),
" {","SamplingFeatureID:  *SamplingFeatureID",TEXT(MATCH(INDEX(RelatedFeatures[First Sampling Feature Code],$A3472),SamplingFeatures[Feature Code],0),"0000"),
", RelationshipTypeCV:  ",CHAR(34),INDEX(RelatedFeatures[Relationship Type],$A3472),CHAR(34),
", RelatedFeatureID: *SamplingFeatureID",TEXT(MATCH(INDEX(RelatedFeatures[Second Sampling Feature Code],$A3472),SamplingFeatures[Feature Code],0),"0000"),
", SpatialOffsetID:  ",IF(INDEX(RelatedFeatures[Offset Number],$A3472)="","",CONCATENATE("*SpatialOffsetID",TEXT(INDEX(RelatedFeatures[Offset Number],$A3472),"0000"))),"}")))</f>
        <v>#REF!</v>
      </c>
      <c r="P3472" t="e">
        <f>IF(INDEX(Methods[Method Type],$A3472)="","",
CONCATENATE("  - &amp;MethodID",TEXT($A3472,"0000"),
" {","MethodTypeCV:  ",CHAR(34),INDEX(Methods[Method Type],$A3472),CHAR(34),
", MethodCode:  ",CHAR(34),INDEX(Methods[Method Code],$A3472),CHAR(34),
", MethodName:  ",CHAR(34),INDEX(Methods[Method Name],$A3472),CHAR(34),
", MethodDescription:  ",CHAR(34),INDEX(Methods[Method Description],$A3472),CHAR(34),
", MethodLink:  ",CHAR(34),INDEX(Methods[Method Link],$A3472),CHAR(34),
", OrganizationID: *OrganizationID",TEXT(MATCH(INDEX(Methods[Organization Name],$A3472),Organizations[Organization Name],0),"0000"),"}"))</f>
        <v>#REF!</v>
      </c>
      <c r="Q3472" t="e">
        <f>IF(INDEX(Variables[Variable Type],$A3472)="","",
CONCATENATE("  - &amp;VariableID",TEXT($A3472,"0000"),
" {","VariableTypeCV:  ",CHAR(34),INDEX(Variables[Variable Type],$A3472),CHAR(34),
", VariableCode:  ",CHAR(34),INDEX(Variables[Variable Code],$A3472),CHAR(34),
", VariableNameCV:  ",CHAR(34),INDEX(Variables[Variable Name],$A3472),CHAR(34),
", VariableDefinition:  ",CHAR(34),INDEX(Variables[Variable Definition],$A3472),CHAR(34),
", SpecciationCV:  ",CHAR(34),INDEX(Variables[Speciation],$A3472),CHAR(34),
", NoDataValue:  ",CHAR(34),INDEX(Variables[No Data Value],$A3472),CHAR(34),"}"))</f>
        <v>#REF!</v>
      </c>
    </row>
    <row r="3473" spans="1:17" x14ac:dyDescent="0.25">
      <c r="A3473">
        <v>3470</v>
      </c>
      <c r="D3473" t="e">
        <f>IF(INDEX(People[First Name],$A3473)="","",
CONCATENATE("  - &amp;PersonID",TEXT($A3473,"0000"),
" {","PersonFirstName:  ",CHAR(34),INDEX(People[First Name],$A3473),CHAR(34),
", PersonMiddleName:  ",CHAR(34),INDEX(People[Middle Name],$A3473),CHAR(34),
", PersonLastName:  ",CHAR(34),INDEX(People[Last Name],$A3473),CHAR(34),"}"))</f>
        <v>#REF!</v>
      </c>
      <c r="E3473" t="e">
        <f>IF(INDEX(Organizations[Organization Type '[CV']],$A3473)="","",
CONCATENATE("  - &amp;OrganizationID",TEXT($A3473,"0000"),
" {","OrganizationTypeCV:  ",CHAR(34),INDEX(Organizations[Organization Type '[CV']],$A3473),CHAR(34),
", OrganizationCode:  ",CHAR(34),INDEX(Organizations[Organization Code],$A3473),CHAR(34),
", OrganizationName:  ",CHAR(34),INDEX(Organizations[Organization Name],$A3473),CHAR(34),
", OrganizationDescription:  ",CHAR(34),INDEX(Organizations[Organization Description],$A3473),CHAR(34),
", OrganizationLink:  ",CHAR(34),INDEX(Organizations[Organization Link],$A3473),CHAR(34),"}"))</f>
        <v>#REF!</v>
      </c>
      <c r="F3473" t="e">
        <f>IF(INDEX(People[First Name],$A3473)="","",
CONCATENATE("  - &amp;AffiliationID",TEXT($A3473,"0000"),
" {PersonID: *PersonID",TEXT($A3473,"0000"),
", OrganizationID: *OrganizationID",TEXT(MATCH(INDEX(People[Organization Name],$A3473),Organizations[Organization Name],0),"0000"),
", IsPrimaryOrganizationContact: , AffiliationStartDate: , AffiliationEndDate: , PrimaryPhone: ",
", PrimaryEmail: ",CHAR(34),INDEX(People[Primary Email],$A3473),CHAR(34),
", PrimaryAddress: ",CHAR(34),INDEX(People[Primary Address],$A3473),CHAR(34),
", PersonLink: }"))</f>
        <v>#REF!</v>
      </c>
      <c r="H3473" t="e">
        <f>IF(COUNTA(CitationInformation)=0,"",IF(INDEX(AuthorList[Author Name],$A3473)="","",
CONCATENATE("  - &amp;AuthorListID",TEXT($A3473,"0000"),
"  {CitationID: *CitationID0001",
", PersonID: *PersonID",TEXT(MATCH(INDEX(AuthorList[Author Name],$A3473),People[Full Name],0),"0000"),
", AuthorOrder: ",INDEX(AuthorList[Author Number],$A3473),"}")))</f>
        <v>#REF!</v>
      </c>
      <c r="K3473" t="e">
        <f>IF(INDEX(SamplingFeatures[Feature Code],$A3473)="","",
CONCATENATE("  - &amp;SamplingFeatureID",TEXT($A3473,"0000"),
" {","SamplingFeatureUUID:  ",CHAR(34),INDEX(SamplingFeatures[Sampling Feature UUID],$A3473),CHAR(34),
", SamplingFeatureTypeCV:  ",CHAR(34),INDEX(SamplingFeatures[Sampling Feature Type],$A3473),CHAR(34),
", SamplingFeatureCode:  ",CHAR(34),INDEX(SamplingFeatures[Feature Code],$A3473),CHAR(34),
", SamplingFeatureName:  ",CHAR(34),INDEX(SamplingFeatures[Feature Name],$A3473),CHAR(34),
", SamplingFeatureDescription:  ",CHAR(34),INDEX(SamplingFeatures[Feature Description],$A3473),CHAR(34),
", SamplingFeatureGeotypeCV:  ",CHAR(34),INDEX(SamplingFeatures[Feature Geo Type],$A3473),CHAR(34),
", FeatureGeometry:  ",CHAR(34),INDEX(SamplingFeatures[Feature Geometry],$A3473),CHAR(34),
", Elevation_m:  ",CHAR(34),INDEX(SamplingFeatures[Elevation_m],$A3473),CHAR(34),
", ElevationDatumCV:  ",CHAR(34),ElevationDatum,CHAR(34),"}"))</f>
        <v>#REF!</v>
      </c>
      <c r="L3473" t="e">
        <f>IF(INDEX(SamplingFeatures[Sampling Feature Type],$A3473)&lt;&gt;"Site","",
CONCATENATE("  - &amp;SiteID",TEXT(SUMPRODUCT(--($L$3:$L3472&lt;&gt;"")),"0000"),
" {","SamplingFeatureID:  *SamplingFeatureID",TEXT($A3473,"0000"),
", SiteTypeCV:  ",CHAR(34),INDEX(Sites[Site Type],$A3473),CHAR(34),
", Latitude:  ",INDEX(Sites[Latitude],$A3473),
", Longitude:  ",INDEX(Sites[Longitude],$A3473),
", SRSName:  ",CHAR(34),LatLonDatum,CHAR(34),"}"))</f>
        <v>#REF!</v>
      </c>
      <c r="M3473" t="e">
        <f>IF(INDEX(SamplingFeatures[Sampling Feature Type],$A3473)&lt;&gt;"Specimen","",
CONCATENATE("  - &amp;SpecimenID",TEXT(SUMPRODUCT(--($M$3:$M3472&lt;&gt;"")),"0000"),
" {","SamplingFeatureID:  *SamplingFeatureID",TEXT($A3473,"0000"),
", SpecimenTypeCV:  ",CHAR(34),INDEX(Specimens[Specimen Type],$A3473),CHAR(34),
", SpecimenMediumCV:  ",INDEX(Specimens[Specimen Medium],$A3473),
", IsFieldSpecimen:  ",CHAR(34),INDEX(Specimens[Is Field Specimen?],$A3473),CHAR(34),"}"))</f>
        <v>#REF!</v>
      </c>
      <c r="N3473" t="e">
        <f>IF(COUNTA(SpatialOffsets[])=0,"", IF(INDEX(SpatialOffsets[Spatial Offset Type],$A3473)="","",
CONCATENATE("  - &amp;SpatialOffsetID",TEXT($A3473,"0000"),
" {","SpatialOffsetTypeCV:  ",CHAR(34),INDEX(SpatialOffsets[Spatial Offset Type],$A3473),CHAR(34),
", Offset1Value:  ",INDEX(SpatialOffsets[Offset 1 Value],$A3473),
", Offset1UnitID:  ",CHAR(34),INDEX(SpatialOffsets[Offset 1 Unit],$A3473),CHAR(34),
", Offset2Value:  ",INDEX(SpatialOffsets[Offset 2 Value],$A3473),
", Offset2UnitID:  ",CHAR(34),INDEX(SpatialOffsets[Offset 2 Unit],$A3473),CHAR(34),
", Offset3Value:  ",INDEX(SpatialOffsets[Offset 3 Value],$A3473),
", Offset3UnitID:  ",CHAR(34),INDEX(SpatialOffsets[Offset 3 Unit],$A3473),CHAR(34),,"}")))</f>
        <v>#REF!</v>
      </c>
      <c r="O3473" t="e">
        <f>IF(COUNTA(RelatedFeatures[])=0,"", IF(INDEX(RelatedFeatures[First Sampling Feature Code],$A3473)="","",
CONCATENATE("  - &amp;RelationID",TEXT($A3473,"0000"),
" {","SamplingFeatureID:  *SamplingFeatureID",TEXT(MATCH(INDEX(RelatedFeatures[First Sampling Feature Code],$A3473),SamplingFeatures[Feature Code],0),"0000"),
", RelationshipTypeCV:  ",CHAR(34),INDEX(RelatedFeatures[Relationship Type],$A3473),CHAR(34),
", RelatedFeatureID: *SamplingFeatureID",TEXT(MATCH(INDEX(RelatedFeatures[Second Sampling Feature Code],$A3473),SamplingFeatures[Feature Code],0),"0000"),
", SpatialOffsetID:  ",IF(INDEX(RelatedFeatures[Offset Number],$A3473)="","",CONCATENATE("*SpatialOffsetID",TEXT(INDEX(RelatedFeatures[Offset Number],$A3473),"0000"))),"}")))</f>
        <v>#REF!</v>
      </c>
      <c r="P3473" t="e">
        <f>IF(INDEX(Methods[Method Type],$A3473)="","",
CONCATENATE("  - &amp;MethodID",TEXT($A3473,"0000"),
" {","MethodTypeCV:  ",CHAR(34),INDEX(Methods[Method Type],$A3473),CHAR(34),
", MethodCode:  ",CHAR(34),INDEX(Methods[Method Code],$A3473),CHAR(34),
", MethodName:  ",CHAR(34),INDEX(Methods[Method Name],$A3473),CHAR(34),
", MethodDescription:  ",CHAR(34),INDEX(Methods[Method Description],$A3473),CHAR(34),
", MethodLink:  ",CHAR(34),INDEX(Methods[Method Link],$A3473),CHAR(34),
", OrganizationID: *OrganizationID",TEXT(MATCH(INDEX(Methods[Organization Name],$A3473),Organizations[Organization Name],0),"0000"),"}"))</f>
        <v>#REF!</v>
      </c>
      <c r="Q3473" t="e">
        <f>IF(INDEX(Variables[Variable Type],$A3473)="","",
CONCATENATE("  - &amp;VariableID",TEXT($A3473,"0000"),
" {","VariableTypeCV:  ",CHAR(34),INDEX(Variables[Variable Type],$A3473),CHAR(34),
", VariableCode:  ",CHAR(34),INDEX(Variables[Variable Code],$A3473),CHAR(34),
", VariableNameCV:  ",CHAR(34),INDEX(Variables[Variable Name],$A3473),CHAR(34),
", VariableDefinition:  ",CHAR(34),INDEX(Variables[Variable Definition],$A3473),CHAR(34),
", SpecciationCV:  ",CHAR(34),INDEX(Variables[Speciation],$A3473),CHAR(34),
", NoDataValue:  ",CHAR(34),INDEX(Variables[No Data Value],$A3473),CHAR(34),"}"))</f>
        <v>#REF!</v>
      </c>
    </row>
    <row r="3474" spans="1:17" x14ac:dyDescent="0.25">
      <c r="A3474">
        <v>3471</v>
      </c>
      <c r="D3474" t="e">
        <f>IF(INDEX(People[First Name],$A3474)="","",
CONCATENATE("  - &amp;PersonID",TEXT($A3474,"0000"),
" {","PersonFirstName:  ",CHAR(34),INDEX(People[First Name],$A3474),CHAR(34),
", PersonMiddleName:  ",CHAR(34),INDEX(People[Middle Name],$A3474),CHAR(34),
", PersonLastName:  ",CHAR(34),INDEX(People[Last Name],$A3474),CHAR(34),"}"))</f>
        <v>#REF!</v>
      </c>
      <c r="E3474" t="e">
        <f>IF(INDEX(Organizations[Organization Type '[CV']],$A3474)="","",
CONCATENATE("  - &amp;OrganizationID",TEXT($A3474,"0000"),
" {","OrganizationTypeCV:  ",CHAR(34),INDEX(Organizations[Organization Type '[CV']],$A3474),CHAR(34),
", OrganizationCode:  ",CHAR(34),INDEX(Organizations[Organization Code],$A3474),CHAR(34),
", OrganizationName:  ",CHAR(34),INDEX(Organizations[Organization Name],$A3474),CHAR(34),
", OrganizationDescription:  ",CHAR(34),INDEX(Organizations[Organization Description],$A3474),CHAR(34),
", OrganizationLink:  ",CHAR(34),INDEX(Organizations[Organization Link],$A3474),CHAR(34),"}"))</f>
        <v>#REF!</v>
      </c>
      <c r="F3474" t="e">
        <f>IF(INDEX(People[First Name],$A3474)="","",
CONCATENATE("  - &amp;AffiliationID",TEXT($A3474,"0000"),
" {PersonID: *PersonID",TEXT($A3474,"0000"),
", OrganizationID: *OrganizationID",TEXT(MATCH(INDEX(People[Organization Name],$A3474),Organizations[Organization Name],0),"0000"),
", IsPrimaryOrganizationContact: , AffiliationStartDate: , AffiliationEndDate: , PrimaryPhone: ",
", PrimaryEmail: ",CHAR(34),INDEX(People[Primary Email],$A3474),CHAR(34),
", PrimaryAddress: ",CHAR(34),INDEX(People[Primary Address],$A3474),CHAR(34),
", PersonLink: }"))</f>
        <v>#REF!</v>
      </c>
      <c r="H3474" t="e">
        <f>IF(COUNTA(CitationInformation)=0,"",IF(INDEX(AuthorList[Author Name],$A3474)="","",
CONCATENATE("  - &amp;AuthorListID",TEXT($A3474,"0000"),
"  {CitationID: *CitationID0001",
", PersonID: *PersonID",TEXT(MATCH(INDEX(AuthorList[Author Name],$A3474),People[Full Name],0),"0000"),
", AuthorOrder: ",INDEX(AuthorList[Author Number],$A3474),"}")))</f>
        <v>#REF!</v>
      </c>
      <c r="K3474" t="e">
        <f>IF(INDEX(SamplingFeatures[Feature Code],$A3474)="","",
CONCATENATE("  - &amp;SamplingFeatureID",TEXT($A3474,"0000"),
" {","SamplingFeatureUUID:  ",CHAR(34),INDEX(SamplingFeatures[Sampling Feature UUID],$A3474),CHAR(34),
", SamplingFeatureTypeCV:  ",CHAR(34),INDEX(SamplingFeatures[Sampling Feature Type],$A3474),CHAR(34),
", SamplingFeatureCode:  ",CHAR(34),INDEX(SamplingFeatures[Feature Code],$A3474),CHAR(34),
", SamplingFeatureName:  ",CHAR(34),INDEX(SamplingFeatures[Feature Name],$A3474),CHAR(34),
", SamplingFeatureDescription:  ",CHAR(34),INDEX(SamplingFeatures[Feature Description],$A3474),CHAR(34),
", SamplingFeatureGeotypeCV:  ",CHAR(34),INDEX(SamplingFeatures[Feature Geo Type],$A3474),CHAR(34),
", FeatureGeometry:  ",CHAR(34),INDEX(SamplingFeatures[Feature Geometry],$A3474),CHAR(34),
", Elevation_m:  ",CHAR(34),INDEX(SamplingFeatures[Elevation_m],$A3474),CHAR(34),
", ElevationDatumCV:  ",CHAR(34),ElevationDatum,CHAR(34),"}"))</f>
        <v>#REF!</v>
      </c>
      <c r="L3474" t="e">
        <f>IF(INDEX(SamplingFeatures[Sampling Feature Type],$A3474)&lt;&gt;"Site","",
CONCATENATE("  - &amp;SiteID",TEXT(SUMPRODUCT(--($L$3:$L3473&lt;&gt;"")),"0000"),
" {","SamplingFeatureID:  *SamplingFeatureID",TEXT($A3474,"0000"),
", SiteTypeCV:  ",CHAR(34),INDEX(Sites[Site Type],$A3474),CHAR(34),
", Latitude:  ",INDEX(Sites[Latitude],$A3474),
", Longitude:  ",INDEX(Sites[Longitude],$A3474),
", SRSName:  ",CHAR(34),LatLonDatum,CHAR(34),"}"))</f>
        <v>#REF!</v>
      </c>
      <c r="M3474" t="e">
        <f>IF(INDEX(SamplingFeatures[Sampling Feature Type],$A3474)&lt;&gt;"Specimen","",
CONCATENATE("  - &amp;SpecimenID",TEXT(SUMPRODUCT(--($M$3:$M3473&lt;&gt;"")),"0000"),
" {","SamplingFeatureID:  *SamplingFeatureID",TEXT($A3474,"0000"),
", SpecimenTypeCV:  ",CHAR(34),INDEX(Specimens[Specimen Type],$A3474),CHAR(34),
", SpecimenMediumCV:  ",INDEX(Specimens[Specimen Medium],$A3474),
", IsFieldSpecimen:  ",CHAR(34),INDEX(Specimens[Is Field Specimen?],$A3474),CHAR(34),"}"))</f>
        <v>#REF!</v>
      </c>
      <c r="N3474" t="e">
        <f>IF(COUNTA(SpatialOffsets[])=0,"", IF(INDEX(SpatialOffsets[Spatial Offset Type],$A3474)="","",
CONCATENATE("  - &amp;SpatialOffsetID",TEXT($A3474,"0000"),
" {","SpatialOffsetTypeCV:  ",CHAR(34),INDEX(SpatialOffsets[Spatial Offset Type],$A3474),CHAR(34),
", Offset1Value:  ",INDEX(SpatialOffsets[Offset 1 Value],$A3474),
", Offset1UnitID:  ",CHAR(34),INDEX(SpatialOffsets[Offset 1 Unit],$A3474),CHAR(34),
", Offset2Value:  ",INDEX(SpatialOffsets[Offset 2 Value],$A3474),
", Offset2UnitID:  ",CHAR(34),INDEX(SpatialOffsets[Offset 2 Unit],$A3474),CHAR(34),
", Offset3Value:  ",INDEX(SpatialOffsets[Offset 3 Value],$A3474),
", Offset3UnitID:  ",CHAR(34),INDEX(SpatialOffsets[Offset 3 Unit],$A3474),CHAR(34),,"}")))</f>
        <v>#REF!</v>
      </c>
      <c r="O3474" t="e">
        <f>IF(COUNTA(RelatedFeatures[])=0,"", IF(INDEX(RelatedFeatures[First Sampling Feature Code],$A3474)="","",
CONCATENATE("  - &amp;RelationID",TEXT($A3474,"0000"),
" {","SamplingFeatureID:  *SamplingFeatureID",TEXT(MATCH(INDEX(RelatedFeatures[First Sampling Feature Code],$A3474),SamplingFeatures[Feature Code],0),"0000"),
", RelationshipTypeCV:  ",CHAR(34),INDEX(RelatedFeatures[Relationship Type],$A3474),CHAR(34),
", RelatedFeatureID: *SamplingFeatureID",TEXT(MATCH(INDEX(RelatedFeatures[Second Sampling Feature Code],$A3474),SamplingFeatures[Feature Code],0),"0000"),
", SpatialOffsetID:  ",IF(INDEX(RelatedFeatures[Offset Number],$A3474)="","",CONCATENATE("*SpatialOffsetID",TEXT(INDEX(RelatedFeatures[Offset Number],$A3474),"0000"))),"}")))</f>
        <v>#REF!</v>
      </c>
      <c r="P3474" t="e">
        <f>IF(INDEX(Methods[Method Type],$A3474)="","",
CONCATENATE("  - &amp;MethodID",TEXT($A3474,"0000"),
" {","MethodTypeCV:  ",CHAR(34),INDEX(Methods[Method Type],$A3474),CHAR(34),
", MethodCode:  ",CHAR(34),INDEX(Methods[Method Code],$A3474),CHAR(34),
", MethodName:  ",CHAR(34),INDEX(Methods[Method Name],$A3474),CHAR(34),
", MethodDescription:  ",CHAR(34),INDEX(Methods[Method Description],$A3474),CHAR(34),
", MethodLink:  ",CHAR(34),INDEX(Methods[Method Link],$A3474),CHAR(34),
", OrganizationID: *OrganizationID",TEXT(MATCH(INDEX(Methods[Organization Name],$A3474),Organizations[Organization Name],0),"0000"),"}"))</f>
        <v>#REF!</v>
      </c>
      <c r="Q3474" t="e">
        <f>IF(INDEX(Variables[Variable Type],$A3474)="","",
CONCATENATE("  - &amp;VariableID",TEXT($A3474,"0000"),
" {","VariableTypeCV:  ",CHAR(34),INDEX(Variables[Variable Type],$A3474),CHAR(34),
", VariableCode:  ",CHAR(34),INDEX(Variables[Variable Code],$A3474),CHAR(34),
", VariableNameCV:  ",CHAR(34),INDEX(Variables[Variable Name],$A3474),CHAR(34),
", VariableDefinition:  ",CHAR(34),INDEX(Variables[Variable Definition],$A3474),CHAR(34),
", SpecciationCV:  ",CHAR(34),INDEX(Variables[Speciation],$A3474),CHAR(34),
", NoDataValue:  ",CHAR(34),INDEX(Variables[No Data Value],$A3474),CHAR(34),"}"))</f>
        <v>#REF!</v>
      </c>
    </row>
    <row r="3475" spans="1:17" x14ac:dyDescent="0.25">
      <c r="A3475">
        <v>3472</v>
      </c>
      <c r="D3475" t="e">
        <f>IF(INDEX(People[First Name],$A3475)="","",
CONCATENATE("  - &amp;PersonID",TEXT($A3475,"0000"),
" {","PersonFirstName:  ",CHAR(34),INDEX(People[First Name],$A3475),CHAR(34),
", PersonMiddleName:  ",CHAR(34),INDEX(People[Middle Name],$A3475),CHAR(34),
", PersonLastName:  ",CHAR(34),INDEX(People[Last Name],$A3475),CHAR(34),"}"))</f>
        <v>#REF!</v>
      </c>
      <c r="E3475" t="e">
        <f>IF(INDEX(Organizations[Organization Type '[CV']],$A3475)="","",
CONCATENATE("  - &amp;OrganizationID",TEXT($A3475,"0000"),
" {","OrganizationTypeCV:  ",CHAR(34),INDEX(Organizations[Organization Type '[CV']],$A3475),CHAR(34),
", OrganizationCode:  ",CHAR(34),INDEX(Organizations[Organization Code],$A3475),CHAR(34),
", OrganizationName:  ",CHAR(34),INDEX(Organizations[Organization Name],$A3475),CHAR(34),
", OrganizationDescription:  ",CHAR(34),INDEX(Organizations[Organization Description],$A3475),CHAR(34),
", OrganizationLink:  ",CHAR(34),INDEX(Organizations[Organization Link],$A3475),CHAR(34),"}"))</f>
        <v>#REF!</v>
      </c>
      <c r="F3475" t="e">
        <f>IF(INDEX(People[First Name],$A3475)="","",
CONCATENATE("  - &amp;AffiliationID",TEXT($A3475,"0000"),
" {PersonID: *PersonID",TEXT($A3475,"0000"),
", OrganizationID: *OrganizationID",TEXT(MATCH(INDEX(People[Organization Name],$A3475),Organizations[Organization Name],0),"0000"),
", IsPrimaryOrganizationContact: , AffiliationStartDate: , AffiliationEndDate: , PrimaryPhone: ",
", PrimaryEmail: ",CHAR(34),INDEX(People[Primary Email],$A3475),CHAR(34),
", PrimaryAddress: ",CHAR(34),INDEX(People[Primary Address],$A3475),CHAR(34),
", PersonLink: }"))</f>
        <v>#REF!</v>
      </c>
      <c r="H3475" t="e">
        <f>IF(COUNTA(CitationInformation)=0,"",IF(INDEX(AuthorList[Author Name],$A3475)="","",
CONCATENATE("  - &amp;AuthorListID",TEXT($A3475,"0000"),
"  {CitationID: *CitationID0001",
", PersonID: *PersonID",TEXT(MATCH(INDEX(AuthorList[Author Name],$A3475),People[Full Name],0),"0000"),
", AuthorOrder: ",INDEX(AuthorList[Author Number],$A3475),"}")))</f>
        <v>#REF!</v>
      </c>
      <c r="K3475" t="e">
        <f>IF(INDEX(SamplingFeatures[Feature Code],$A3475)="","",
CONCATENATE("  - &amp;SamplingFeatureID",TEXT($A3475,"0000"),
" {","SamplingFeatureUUID:  ",CHAR(34),INDEX(SamplingFeatures[Sampling Feature UUID],$A3475),CHAR(34),
", SamplingFeatureTypeCV:  ",CHAR(34),INDEX(SamplingFeatures[Sampling Feature Type],$A3475),CHAR(34),
", SamplingFeatureCode:  ",CHAR(34),INDEX(SamplingFeatures[Feature Code],$A3475),CHAR(34),
", SamplingFeatureName:  ",CHAR(34),INDEX(SamplingFeatures[Feature Name],$A3475),CHAR(34),
", SamplingFeatureDescription:  ",CHAR(34),INDEX(SamplingFeatures[Feature Description],$A3475),CHAR(34),
", SamplingFeatureGeotypeCV:  ",CHAR(34),INDEX(SamplingFeatures[Feature Geo Type],$A3475),CHAR(34),
", FeatureGeometry:  ",CHAR(34),INDEX(SamplingFeatures[Feature Geometry],$A3475),CHAR(34),
", Elevation_m:  ",CHAR(34),INDEX(SamplingFeatures[Elevation_m],$A3475),CHAR(34),
", ElevationDatumCV:  ",CHAR(34),ElevationDatum,CHAR(34),"}"))</f>
        <v>#REF!</v>
      </c>
      <c r="L3475" t="e">
        <f>IF(INDEX(SamplingFeatures[Sampling Feature Type],$A3475)&lt;&gt;"Site","",
CONCATENATE("  - &amp;SiteID",TEXT(SUMPRODUCT(--($L$3:$L3474&lt;&gt;"")),"0000"),
" {","SamplingFeatureID:  *SamplingFeatureID",TEXT($A3475,"0000"),
", SiteTypeCV:  ",CHAR(34),INDEX(Sites[Site Type],$A3475),CHAR(34),
", Latitude:  ",INDEX(Sites[Latitude],$A3475),
", Longitude:  ",INDEX(Sites[Longitude],$A3475),
", SRSName:  ",CHAR(34),LatLonDatum,CHAR(34),"}"))</f>
        <v>#REF!</v>
      </c>
      <c r="M3475" t="e">
        <f>IF(INDEX(SamplingFeatures[Sampling Feature Type],$A3475)&lt;&gt;"Specimen","",
CONCATENATE("  - &amp;SpecimenID",TEXT(SUMPRODUCT(--($M$3:$M3474&lt;&gt;"")),"0000"),
" {","SamplingFeatureID:  *SamplingFeatureID",TEXT($A3475,"0000"),
", SpecimenTypeCV:  ",CHAR(34),INDEX(Specimens[Specimen Type],$A3475),CHAR(34),
", SpecimenMediumCV:  ",INDEX(Specimens[Specimen Medium],$A3475),
", IsFieldSpecimen:  ",CHAR(34),INDEX(Specimens[Is Field Specimen?],$A3475),CHAR(34),"}"))</f>
        <v>#REF!</v>
      </c>
      <c r="N3475" t="e">
        <f>IF(COUNTA(SpatialOffsets[])=0,"", IF(INDEX(SpatialOffsets[Spatial Offset Type],$A3475)="","",
CONCATENATE("  - &amp;SpatialOffsetID",TEXT($A3475,"0000"),
" {","SpatialOffsetTypeCV:  ",CHAR(34),INDEX(SpatialOffsets[Spatial Offset Type],$A3475),CHAR(34),
", Offset1Value:  ",INDEX(SpatialOffsets[Offset 1 Value],$A3475),
", Offset1UnitID:  ",CHAR(34),INDEX(SpatialOffsets[Offset 1 Unit],$A3475),CHAR(34),
", Offset2Value:  ",INDEX(SpatialOffsets[Offset 2 Value],$A3475),
", Offset2UnitID:  ",CHAR(34),INDEX(SpatialOffsets[Offset 2 Unit],$A3475),CHAR(34),
", Offset3Value:  ",INDEX(SpatialOffsets[Offset 3 Value],$A3475),
", Offset3UnitID:  ",CHAR(34),INDEX(SpatialOffsets[Offset 3 Unit],$A3475),CHAR(34),,"}")))</f>
        <v>#REF!</v>
      </c>
      <c r="O3475" t="e">
        <f>IF(COUNTA(RelatedFeatures[])=0,"", IF(INDEX(RelatedFeatures[First Sampling Feature Code],$A3475)="","",
CONCATENATE("  - &amp;RelationID",TEXT($A3475,"0000"),
" {","SamplingFeatureID:  *SamplingFeatureID",TEXT(MATCH(INDEX(RelatedFeatures[First Sampling Feature Code],$A3475),SamplingFeatures[Feature Code],0),"0000"),
", RelationshipTypeCV:  ",CHAR(34),INDEX(RelatedFeatures[Relationship Type],$A3475),CHAR(34),
", RelatedFeatureID: *SamplingFeatureID",TEXT(MATCH(INDEX(RelatedFeatures[Second Sampling Feature Code],$A3475),SamplingFeatures[Feature Code],0),"0000"),
", SpatialOffsetID:  ",IF(INDEX(RelatedFeatures[Offset Number],$A3475)="","",CONCATENATE("*SpatialOffsetID",TEXT(INDEX(RelatedFeatures[Offset Number],$A3475),"0000"))),"}")))</f>
        <v>#REF!</v>
      </c>
      <c r="P3475" t="e">
        <f>IF(INDEX(Methods[Method Type],$A3475)="","",
CONCATENATE("  - &amp;MethodID",TEXT($A3475,"0000"),
" {","MethodTypeCV:  ",CHAR(34),INDEX(Methods[Method Type],$A3475),CHAR(34),
", MethodCode:  ",CHAR(34),INDEX(Methods[Method Code],$A3475),CHAR(34),
", MethodName:  ",CHAR(34),INDEX(Methods[Method Name],$A3475),CHAR(34),
", MethodDescription:  ",CHAR(34),INDEX(Methods[Method Description],$A3475),CHAR(34),
", MethodLink:  ",CHAR(34),INDEX(Methods[Method Link],$A3475),CHAR(34),
", OrganizationID: *OrganizationID",TEXT(MATCH(INDEX(Methods[Organization Name],$A3475),Organizations[Organization Name],0),"0000"),"}"))</f>
        <v>#REF!</v>
      </c>
      <c r="Q3475" t="e">
        <f>IF(INDEX(Variables[Variable Type],$A3475)="","",
CONCATENATE("  - &amp;VariableID",TEXT($A3475,"0000"),
" {","VariableTypeCV:  ",CHAR(34),INDEX(Variables[Variable Type],$A3475),CHAR(34),
", VariableCode:  ",CHAR(34),INDEX(Variables[Variable Code],$A3475),CHAR(34),
", VariableNameCV:  ",CHAR(34),INDEX(Variables[Variable Name],$A3475),CHAR(34),
", VariableDefinition:  ",CHAR(34),INDEX(Variables[Variable Definition],$A3475),CHAR(34),
", SpecciationCV:  ",CHAR(34),INDEX(Variables[Speciation],$A3475),CHAR(34),
", NoDataValue:  ",CHAR(34),INDEX(Variables[No Data Value],$A3475),CHAR(34),"}"))</f>
        <v>#REF!</v>
      </c>
    </row>
    <row r="3476" spans="1:17" x14ac:dyDescent="0.25">
      <c r="A3476">
        <v>3473</v>
      </c>
      <c r="D3476" t="e">
        <f>IF(INDEX(People[First Name],$A3476)="","",
CONCATENATE("  - &amp;PersonID",TEXT($A3476,"0000"),
" {","PersonFirstName:  ",CHAR(34),INDEX(People[First Name],$A3476),CHAR(34),
", PersonMiddleName:  ",CHAR(34),INDEX(People[Middle Name],$A3476),CHAR(34),
", PersonLastName:  ",CHAR(34),INDEX(People[Last Name],$A3476),CHAR(34),"}"))</f>
        <v>#REF!</v>
      </c>
      <c r="E3476" t="e">
        <f>IF(INDEX(Organizations[Organization Type '[CV']],$A3476)="","",
CONCATENATE("  - &amp;OrganizationID",TEXT($A3476,"0000"),
" {","OrganizationTypeCV:  ",CHAR(34),INDEX(Organizations[Organization Type '[CV']],$A3476),CHAR(34),
", OrganizationCode:  ",CHAR(34),INDEX(Organizations[Organization Code],$A3476),CHAR(34),
", OrganizationName:  ",CHAR(34),INDEX(Organizations[Organization Name],$A3476),CHAR(34),
", OrganizationDescription:  ",CHAR(34),INDEX(Organizations[Organization Description],$A3476),CHAR(34),
", OrganizationLink:  ",CHAR(34),INDEX(Organizations[Organization Link],$A3476),CHAR(34),"}"))</f>
        <v>#REF!</v>
      </c>
      <c r="F3476" t="e">
        <f>IF(INDEX(People[First Name],$A3476)="","",
CONCATENATE("  - &amp;AffiliationID",TEXT($A3476,"0000"),
" {PersonID: *PersonID",TEXT($A3476,"0000"),
", OrganizationID: *OrganizationID",TEXT(MATCH(INDEX(People[Organization Name],$A3476),Organizations[Organization Name],0),"0000"),
", IsPrimaryOrganizationContact: , AffiliationStartDate: , AffiliationEndDate: , PrimaryPhone: ",
", PrimaryEmail: ",CHAR(34),INDEX(People[Primary Email],$A3476),CHAR(34),
", PrimaryAddress: ",CHAR(34),INDEX(People[Primary Address],$A3476),CHAR(34),
", PersonLink: }"))</f>
        <v>#REF!</v>
      </c>
      <c r="H3476" t="e">
        <f>IF(COUNTA(CitationInformation)=0,"",IF(INDEX(AuthorList[Author Name],$A3476)="","",
CONCATENATE("  - &amp;AuthorListID",TEXT($A3476,"0000"),
"  {CitationID: *CitationID0001",
", PersonID: *PersonID",TEXT(MATCH(INDEX(AuthorList[Author Name],$A3476),People[Full Name],0),"0000"),
", AuthorOrder: ",INDEX(AuthorList[Author Number],$A3476),"}")))</f>
        <v>#REF!</v>
      </c>
      <c r="K3476" t="e">
        <f>IF(INDEX(SamplingFeatures[Feature Code],$A3476)="","",
CONCATENATE("  - &amp;SamplingFeatureID",TEXT($A3476,"0000"),
" {","SamplingFeatureUUID:  ",CHAR(34),INDEX(SamplingFeatures[Sampling Feature UUID],$A3476),CHAR(34),
", SamplingFeatureTypeCV:  ",CHAR(34),INDEX(SamplingFeatures[Sampling Feature Type],$A3476),CHAR(34),
", SamplingFeatureCode:  ",CHAR(34),INDEX(SamplingFeatures[Feature Code],$A3476),CHAR(34),
", SamplingFeatureName:  ",CHAR(34),INDEX(SamplingFeatures[Feature Name],$A3476),CHAR(34),
", SamplingFeatureDescription:  ",CHAR(34),INDEX(SamplingFeatures[Feature Description],$A3476),CHAR(34),
", SamplingFeatureGeotypeCV:  ",CHAR(34),INDEX(SamplingFeatures[Feature Geo Type],$A3476),CHAR(34),
", FeatureGeometry:  ",CHAR(34),INDEX(SamplingFeatures[Feature Geometry],$A3476),CHAR(34),
", Elevation_m:  ",CHAR(34),INDEX(SamplingFeatures[Elevation_m],$A3476),CHAR(34),
", ElevationDatumCV:  ",CHAR(34),ElevationDatum,CHAR(34),"}"))</f>
        <v>#REF!</v>
      </c>
      <c r="L3476" t="e">
        <f>IF(INDEX(SamplingFeatures[Sampling Feature Type],$A3476)&lt;&gt;"Site","",
CONCATENATE("  - &amp;SiteID",TEXT(SUMPRODUCT(--($L$3:$L3475&lt;&gt;"")),"0000"),
" {","SamplingFeatureID:  *SamplingFeatureID",TEXT($A3476,"0000"),
", SiteTypeCV:  ",CHAR(34),INDEX(Sites[Site Type],$A3476),CHAR(34),
", Latitude:  ",INDEX(Sites[Latitude],$A3476),
", Longitude:  ",INDEX(Sites[Longitude],$A3476),
", SRSName:  ",CHAR(34),LatLonDatum,CHAR(34),"}"))</f>
        <v>#REF!</v>
      </c>
      <c r="M3476" t="e">
        <f>IF(INDEX(SamplingFeatures[Sampling Feature Type],$A3476)&lt;&gt;"Specimen","",
CONCATENATE("  - &amp;SpecimenID",TEXT(SUMPRODUCT(--($M$3:$M3475&lt;&gt;"")),"0000"),
" {","SamplingFeatureID:  *SamplingFeatureID",TEXT($A3476,"0000"),
", SpecimenTypeCV:  ",CHAR(34),INDEX(Specimens[Specimen Type],$A3476),CHAR(34),
", SpecimenMediumCV:  ",INDEX(Specimens[Specimen Medium],$A3476),
", IsFieldSpecimen:  ",CHAR(34),INDEX(Specimens[Is Field Specimen?],$A3476),CHAR(34),"}"))</f>
        <v>#REF!</v>
      </c>
      <c r="N3476" t="e">
        <f>IF(COUNTA(SpatialOffsets[])=0,"", IF(INDEX(SpatialOffsets[Spatial Offset Type],$A3476)="","",
CONCATENATE("  - &amp;SpatialOffsetID",TEXT($A3476,"0000"),
" {","SpatialOffsetTypeCV:  ",CHAR(34),INDEX(SpatialOffsets[Spatial Offset Type],$A3476),CHAR(34),
", Offset1Value:  ",INDEX(SpatialOffsets[Offset 1 Value],$A3476),
", Offset1UnitID:  ",CHAR(34),INDEX(SpatialOffsets[Offset 1 Unit],$A3476),CHAR(34),
", Offset2Value:  ",INDEX(SpatialOffsets[Offset 2 Value],$A3476),
", Offset2UnitID:  ",CHAR(34),INDEX(SpatialOffsets[Offset 2 Unit],$A3476),CHAR(34),
", Offset3Value:  ",INDEX(SpatialOffsets[Offset 3 Value],$A3476),
", Offset3UnitID:  ",CHAR(34),INDEX(SpatialOffsets[Offset 3 Unit],$A3476),CHAR(34),,"}")))</f>
        <v>#REF!</v>
      </c>
      <c r="O3476" t="e">
        <f>IF(COUNTA(RelatedFeatures[])=0,"", IF(INDEX(RelatedFeatures[First Sampling Feature Code],$A3476)="","",
CONCATENATE("  - &amp;RelationID",TEXT($A3476,"0000"),
" {","SamplingFeatureID:  *SamplingFeatureID",TEXT(MATCH(INDEX(RelatedFeatures[First Sampling Feature Code],$A3476),SamplingFeatures[Feature Code],0),"0000"),
", RelationshipTypeCV:  ",CHAR(34),INDEX(RelatedFeatures[Relationship Type],$A3476),CHAR(34),
", RelatedFeatureID: *SamplingFeatureID",TEXT(MATCH(INDEX(RelatedFeatures[Second Sampling Feature Code],$A3476),SamplingFeatures[Feature Code],0),"0000"),
", SpatialOffsetID:  ",IF(INDEX(RelatedFeatures[Offset Number],$A3476)="","",CONCATENATE("*SpatialOffsetID",TEXT(INDEX(RelatedFeatures[Offset Number],$A3476),"0000"))),"}")))</f>
        <v>#REF!</v>
      </c>
      <c r="P3476" t="e">
        <f>IF(INDEX(Methods[Method Type],$A3476)="","",
CONCATENATE("  - &amp;MethodID",TEXT($A3476,"0000"),
" {","MethodTypeCV:  ",CHAR(34),INDEX(Methods[Method Type],$A3476),CHAR(34),
", MethodCode:  ",CHAR(34),INDEX(Methods[Method Code],$A3476),CHAR(34),
", MethodName:  ",CHAR(34),INDEX(Methods[Method Name],$A3476),CHAR(34),
", MethodDescription:  ",CHAR(34),INDEX(Methods[Method Description],$A3476),CHAR(34),
", MethodLink:  ",CHAR(34),INDEX(Methods[Method Link],$A3476),CHAR(34),
", OrganizationID: *OrganizationID",TEXT(MATCH(INDEX(Methods[Organization Name],$A3476),Organizations[Organization Name],0),"0000"),"}"))</f>
        <v>#REF!</v>
      </c>
      <c r="Q3476" t="e">
        <f>IF(INDEX(Variables[Variable Type],$A3476)="","",
CONCATENATE("  - &amp;VariableID",TEXT($A3476,"0000"),
" {","VariableTypeCV:  ",CHAR(34),INDEX(Variables[Variable Type],$A3476),CHAR(34),
", VariableCode:  ",CHAR(34),INDEX(Variables[Variable Code],$A3476),CHAR(34),
", VariableNameCV:  ",CHAR(34),INDEX(Variables[Variable Name],$A3476),CHAR(34),
", VariableDefinition:  ",CHAR(34),INDEX(Variables[Variable Definition],$A3476),CHAR(34),
", SpecciationCV:  ",CHAR(34),INDEX(Variables[Speciation],$A3476),CHAR(34),
", NoDataValue:  ",CHAR(34),INDEX(Variables[No Data Value],$A3476),CHAR(34),"}"))</f>
        <v>#REF!</v>
      </c>
    </row>
    <row r="3477" spans="1:17" x14ac:dyDescent="0.25">
      <c r="A3477">
        <v>3474</v>
      </c>
      <c r="D3477" t="e">
        <f>IF(INDEX(People[First Name],$A3477)="","",
CONCATENATE("  - &amp;PersonID",TEXT($A3477,"0000"),
" {","PersonFirstName:  ",CHAR(34),INDEX(People[First Name],$A3477),CHAR(34),
", PersonMiddleName:  ",CHAR(34),INDEX(People[Middle Name],$A3477),CHAR(34),
", PersonLastName:  ",CHAR(34),INDEX(People[Last Name],$A3477),CHAR(34),"}"))</f>
        <v>#REF!</v>
      </c>
      <c r="E3477" t="e">
        <f>IF(INDEX(Organizations[Organization Type '[CV']],$A3477)="","",
CONCATENATE("  - &amp;OrganizationID",TEXT($A3477,"0000"),
" {","OrganizationTypeCV:  ",CHAR(34),INDEX(Organizations[Organization Type '[CV']],$A3477),CHAR(34),
", OrganizationCode:  ",CHAR(34),INDEX(Organizations[Organization Code],$A3477),CHAR(34),
", OrganizationName:  ",CHAR(34),INDEX(Organizations[Organization Name],$A3477),CHAR(34),
", OrganizationDescription:  ",CHAR(34),INDEX(Organizations[Organization Description],$A3477),CHAR(34),
", OrganizationLink:  ",CHAR(34),INDEX(Organizations[Organization Link],$A3477),CHAR(34),"}"))</f>
        <v>#REF!</v>
      </c>
      <c r="F3477" t="e">
        <f>IF(INDEX(People[First Name],$A3477)="","",
CONCATENATE("  - &amp;AffiliationID",TEXT($A3477,"0000"),
" {PersonID: *PersonID",TEXT($A3477,"0000"),
", OrganizationID: *OrganizationID",TEXT(MATCH(INDEX(People[Organization Name],$A3477),Organizations[Organization Name],0),"0000"),
", IsPrimaryOrganizationContact: , AffiliationStartDate: , AffiliationEndDate: , PrimaryPhone: ",
", PrimaryEmail: ",CHAR(34),INDEX(People[Primary Email],$A3477),CHAR(34),
", PrimaryAddress: ",CHAR(34),INDEX(People[Primary Address],$A3477),CHAR(34),
", PersonLink: }"))</f>
        <v>#REF!</v>
      </c>
      <c r="H3477" t="e">
        <f>IF(COUNTA(CitationInformation)=0,"",IF(INDEX(AuthorList[Author Name],$A3477)="","",
CONCATENATE("  - &amp;AuthorListID",TEXT($A3477,"0000"),
"  {CitationID: *CitationID0001",
", PersonID: *PersonID",TEXT(MATCH(INDEX(AuthorList[Author Name],$A3477),People[Full Name],0),"0000"),
", AuthorOrder: ",INDEX(AuthorList[Author Number],$A3477),"}")))</f>
        <v>#REF!</v>
      </c>
      <c r="K3477" t="e">
        <f>IF(INDEX(SamplingFeatures[Feature Code],$A3477)="","",
CONCATENATE("  - &amp;SamplingFeatureID",TEXT($A3477,"0000"),
" {","SamplingFeatureUUID:  ",CHAR(34),INDEX(SamplingFeatures[Sampling Feature UUID],$A3477),CHAR(34),
", SamplingFeatureTypeCV:  ",CHAR(34),INDEX(SamplingFeatures[Sampling Feature Type],$A3477),CHAR(34),
", SamplingFeatureCode:  ",CHAR(34),INDEX(SamplingFeatures[Feature Code],$A3477),CHAR(34),
", SamplingFeatureName:  ",CHAR(34),INDEX(SamplingFeatures[Feature Name],$A3477),CHAR(34),
", SamplingFeatureDescription:  ",CHAR(34),INDEX(SamplingFeatures[Feature Description],$A3477),CHAR(34),
", SamplingFeatureGeotypeCV:  ",CHAR(34),INDEX(SamplingFeatures[Feature Geo Type],$A3477),CHAR(34),
", FeatureGeometry:  ",CHAR(34),INDEX(SamplingFeatures[Feature Geometry],$A3477),CHAR(34),
", Elevation_m:  ",CHAR(34),INDEX(SamplingFeatures[Elevation_m],$A3477),CHAR(34),
", ElevationDatumCV:  ",CHAR(34),ElevationDatum,CHAR(34),"}"))</f>
        <v>#REF!</v>
      </c>
      <c r="L3477" t="e">
        <f>IF(INDEX(SamplingFeatures[Sampling Feature Type],$A3477)&lt;&gt;"Site","",
CONCATENATE("  - &amp;SiteID",TEXT(SUMPRODUCT(--($L$3:$L3476&lt;&gt;"")),"0000"),
" {","SamplingFeatureID:  *SamplingFeatureID",TEXT($A3477,"0000"),
", SiteTypeCV:  ",CHAR(34),INDEX(Sites[Site Type],$A3477),CHAR(34),
", Latitude:  ",INDEX(Sites[Latitude],$A3477),
", Longitude:  ",INDEX(Sites[Longitude],$A3477),
", SRSName:  ",CHAR(34),LatLonDatum,CHAR(34),"}"))</f>
        <v>#REF!</v>
      </c>
      <c r="M3477" t="e">
        <f>IF(INDEX(SamplingFeatures[Sampling Feature Type],$A3477)&lt;&gt;"Specimen","",
CONCATENATE("  - &amp;SpecimenID",TEXT(SUMPRODUCT(--($M$3:$M3476&lt;&gt;"")),"0000"),
" {","SamplingFeatureID:  *SamplingFeatureID",TEXT($A3477,"0000"),
", SpecimenTypeCV:  ",CHAR(34),INDEX(Specimens[Specimen Type],$A3477),CHAR(34),
", SpecimenMediumCV:  ",INDEX(Specimens[Specimen Medium],$A3477),
", IsFieldSpecimen:  ",CHAR(34),INDEX(Specimens[Is Field Specimen?],$A3477),CHAR(34),"}"))</f>
        <v>#REF!</v>
      </c>
      <c r="N3477" t="e">
        <f>IF(COUNTA(SpatialOffsets[])=0,"", IF(INDEX(SpatialOffsets[Spatial Offset Type],$A3477)="","",
CONCATENATE("  - &amp;SpatialOffsetID",TEXT($A3477,"0000"),
" {","SpatialOffsetTypeCV:  ",CHAR(34),INDEX(SpatialOffsets[Spatial Offset Type],$A3477),CHAR(34),
", Offset1Value:  ",INDEX(SpatialOffsets[Offset 1 Value],$A3477),
", Offset1UnitID:  ",CHAR(34),INDEX(SpatialOffsets[Offset 1 Unit],$A3477),CHAR(34),
", Offset2Value:  ",INDEX(SpatialOffsets[Offset 2 Value],$A3477),
", Offset2UnitID:  ",CHAR(34),INDEX(SpatialOffsets[Offset 2 Unit],$A3477),CHAR(34),
", Offset3Value:  ",INDEX(SpatialOffsets[Offset 3 Value],$A3477),
", Offset3UnitID:  ",CHAR(34),INDEX(SpatialOffsets[Offset 3 Unit],$A3477),CHAR(34),,"}")))</f>
        <v>#REF!</v>
      </c>
      <c r="O3477" t="e">
        <f>IF(COUNTA(RelatedFeatures[])=0,"", IF(INDEX(RelatedFeatures[First Sampling Feature Code],$A3477)="","",
CONCATENATE("  - &amp;RelationID",TEXT($A3477,"0000"),
" {","SamplingFeatureID:  *SamplingFeatureID",TEXT(MATCH(INDEX(RelatedFeatures[First Sampling Feature Code],$A3477),SamplingFeatures[Feature Code],0),"0000"),
", RelationshipTypeCV:  ",CHAR(34),INDEX(RelatedFeatures[Relationship Type],$A3477),CHAR(34),
", RelatedFeatureID: *SamplingFeatureID",TEXT(MATCH(INDEX(RelatedFeatures[Second Sampling Feature Code],$A3477),SamplingFeatures[Feature Code],0),"0000"),
", SpatialOffsetID:  ",IF(INDEX(RelatedFeatures[Offset Number],$A3477)="","",CONCATENATE("*SpatialOffsetID",TEXT(INDEX(RelatedFeatures[Offset Number],$A3477),"0000"))),"}")))</f>
        <v>#REF!</v>
      </c>
      <c r="P3477" t="e">
        <f>IF(INDEX(Methods[Method Type],$A3477)="","",
CONCATENATE("  - &amp;MethodID",TEXT($A3477,"0000"),
" {","MethodTypeCV:  ",CHAR(34),INDEX(Methods[Method Type],$A3477),CHAR(34),
", MethodCode:  ",CHAR(34),INDEX(Methods[Method Code],$A3477),CHAR(34),
", MethodName:  ",CHAR(34),INDEX(Methods[Method Name],$A3477),CHAR(34),
", MethodDescription:  ",CHAR(34),INDEX(Methods[Method Description],$A3477),CHAR(34),
", MethodLink:  ",CHAR(34),INDEX(Methods[Method Link],$A3477),CHAR(34),
", OrganizationID: *OrganizationID",TEXT(MATCH(INDEX(Methods[Organization Name],$A3477),Organizations[Organization Name],0),"0000"),"}"))</f>
        <v>#REF!</v>
      </c>
      <c r="Q3477" t="e">
        <f>IF(INDEX(Variables[Variable Type],$A3477)="","",
CONCATENATE("  - &amp;VariableID",TEXT($A3477,"0000"),
" {","VariableTypeCV:  ",CHAR(34),INDEX(Variables[Variable Type],$A3477),CHAR(34),
", VariableCode:  ",CHAR(34),INDEX(Variables[Variable Code],$A3477),CHAR(34),
", VariableNameCV:  ",CHAR(34),INDEX(Variables[Variable Name],$A3477),CHAR(34),
", VariableDefinition:  ",CHAR(34),INDEX(Variables[Variable Definition],$A3477),CHAR(34),
", SpecciationCV:  ",CHAR(34),INDEX(Variables[Speciation],$A3477),CHAR(34),
", NoDataValue:  ",CHAR(34),INDEX(Variables[No Data Value],$A3477),CHAR(34),"}"))</f>
        <v>#REF!</v>
      </c>
    </row>
    <row r="3478" spans="1:17" x14ac:dyDescent="0.25">
      <c r="A3478">
        <v>3475</v>
      </c>
      <c r="D3478" t="e">
        <f>IF(INDEX(People[First Name],$A3478)="","",
CONCATENATE("  - &amp;PersonID",TEXT($A3478,"0000"),
" {","PersonFirstName:  ",CHAR(34),INDEX(People[First Name],$A3478),CHAR(34),
", PersonMiddleName:  ",CHAR(34),INDEX(People[Middle Name],$A3478),CHAR(34),
", PersonLastName:  ",CHAR(34),INDEX(People[Last Name],$A3478),CHAR(34),"}"))</f>
        <v>#REF!</v>
      </c>
      <c r="E3478" t="e">
        <f>IF(INDEX(Organizations[Organization Type '[CV']],$A3478)="","",
CONCATENATE("  - &amp;OrganizationID",TEXT($A3478,"0000"),
" {","OrganizationTypeCV:  ",CHAR(34),INDEX(Organizations[Organization Type '[CV']],$A3478),CHAR(34),
", OrganizationCode:  ",CHAR(34),INDEX(Organizations[Organization Code],$A3478),CHAR(34),
", OrganizationName:  ",CHAR(34),INDEX(Organizations[Organization Name],$A3478),CHAR(34),
", OrganizationDescription:  ",CHAR(34),INDEX(Organizations[Organization Description],$A3478),CHAR(34),
", OrganizationLink:  ",CHAR(34),INDEX(Organizations[Organization Link],$A3478),CHAR(34),"}"))</f>
        <v>#REF!</v>
      </c>
      <c r="F3478" t="e">
        <f>IF(INDEX(People[First Name],$A3478)="","",
CONCATENATE("  - &amp;AffiliationID",TEXT($A3478,"0000"),
" {PersonID: *PersonID",TEXT($A3478,"0000"),
", OrganizationID: *OrganizationID",TEXT(MATCH(INDEX(People[Organization Name],$A3478),Organizations[Organization Name],0),"0000"),
", IsPrimaryOrganizationContact: , AffiliationStartDate: , AffiliationEndDate: , PrimaryPhone: ",
", PrimaryEmail: ",CHAR(34),INDEX(People[Primary Email],$A3478),CHAR(34),
", PrimaryAddress: ",CHAR(34),INDEX(People[Primary Address],$A3478),CHAR(34),
", PersonLink: }"))</f>
        <v>#REF!</v>
      </c>
      <c r="H3478" t="e">
        <f>IF(COUNTA(CitationInformation)=0,"",IF(INDEX(AuthorList[Author Name],$A3478)="","",
CONCATENATE("  - &amp;AuthorListID",TEXT($A3478,"0000"),
"  {CitationID: *CitationID0001",
", PersonID: *PersonID",TEXT(MATCH(INDEX(AuthorList[Author Name],$A3478),People[Full Name],0),"0000"),
", AuthorOrder: ",INDEX(AuthorList[Author Number],$A3478),"}")))</f>
        <v>#REF!</v>
      </c>
      <c r="K3478" t="e">
        <f>IF(INDEX(SamplingFeatures[Feature Code],$A3478)="","",
CONCATENATE("  - &amp;SamplingFeatureID",TEXT($A3478,"0000"),
" {","SamplingFeatureUUID:  ",CHAR(34),INDEX(SamplingFeatures[Sampling Feature UUID],$A3478),CHAR(34),
", SamplingFeatureTypeCV:  ",CHAR(34),INDEX(SamplingFeatures[Sampling Feature Type],$A3478),CHAR(34),
", SamplingFeatureCode:  ",CHAR(34),INDEX(SamplingFeatures[Feature Code],$A3478),CHAR(34),
", SamplingFeatureName:  ",CHAR(34),INDEX(SamplingFeatures[Feature Name],$A3478),CHAR(34),
", SamplingFeatureDescription:  ",CHAR(34),INDEX(SamplingFeatures[Feature Description],$A3478),CHAR(34),
", SamplingFeatureGeotypeCV:  ",CHAR(34),INDEX(SamplingFeatures[Feature Geo Type],$A3478),CHAR(34),
", FeatureGeometry:  ",CHAR(34),INDEX(SamplingFeatures[Feature Geometry],$A3478),CHAR(34),
", Elevation_m:  ",CHAR(34),INDEX(SamplingFeatures[Elevation_m],$A3478),CHAR(34),
", ElevationDatumCV:  ",CHAR(34),ElevationDatum,CHAR(34),"}"))</f>
        <v>#REF!</v>
      </c>
      <c r="L3478" t="e">
        <f>IF(INDEX(SamplingFeatures[Sampling Feature Type],$A3478)&lt;&gt;"Site","",
CONCATENATE("  - &amp;SiteID",TEXT(SUMPRODUCT(--($L$3:$L3477&lt;&gt;"")),"0000"),
" {","SamplingFeatureID:  *SamplingFeatureID",TEXT($A3478,"0000"),
", SiteTypeCV:  ",CHAR(34),INDEX(Sites[Site Type],$A3478),CHAR(34),
", Latitude:  ",INDEX(Sites[Latitude],$A3478),
", Longitude:  ",INDEX(Sites[Longitude],$A3478),
", SRSName:  ",CHAR(34),LatLonDatum,CHAR(34),"}"))</f>
        <v>#REF!</v>
      </c>
      <c r="M3478" t="e">
        <f>IF(INDEX(SamplingFeatures[Sampling Feature Type],$A3478)&lt;&gt;"Specimen","",
CONCATENATE("  - &amp;SpecimenID",TEXT(SUMPRODUCT(--($M$3:$M3477&lt;&gt;"")),"0000"),
" {","SamplingFeatureID:  *SamplingFeatureID",TEXT($A3478,"0000"),
", SpecimenTypeCV:  ",CHAR(34),INDEX(Specimens[Specimen Type],$A3478),CHAR(34),
", SpecimenMediumCV:  ",INDEX(Specimens[Specimen Medium],$A3478),
", IsFieldSpecimen:  ",CHAR(34),INDEX(Specimens[Is Field Specimen?],$A3478),CHAR(34),"}"))</f>
        <v>#REF!</v>
      </c>
      <c r="N3478" t="e">
        <f>IF(COUNTA(SpatialOffsets[])=0,"", IF(INDEX(SpatialOffsets[Spatial Offset Type],$A3478)="","",
CONCATENATE("  - &amp;SpatialOffsetID",TEXT($A3478,"0000"),
" {","SpatialOffsetTypeCV:  ",CHAR(34),INDEX(SpatialOffsets[Spatial Offset Type],$A3478),CHAR(34),
", Offset1Value:  ",INDEX(SpatialOffsets[Offset 1 Value],$A3478),
", Offset1UnitID:  ",CHAR(34),INDEX(SpatialOffsets[Offset 1 Unit],$A3478),CHAR(34),
", Offset2Value:  ",INDEX(SpatialOffsets[Offset 2 Value],$A3478),
", Offset2UnitID:  ",CHAR(34),INDEX(SpatialOffsets[Offset 2 Unit],$A3478),CHAR(34),
", Offset3Value:  ",INDEX(SpatialOffsets[Offset 3 Value],$A3478),
", Offset3UnitID:  ",CHAR(34),INDEX(SpatialOffsets[Offset 3 Unit],$A3478),CHAR(34),,"}")))</f>
        <v>#REF!</v>
      </c>
      <c r="O3478" t="e">
        <f>IF(COUNTA(RelatedFeatures[])=0,"", IF(INDEX(RelatedFeatures[First Sampling Feature Code],$A3478)="","",
CONCATENATE("  - &amp;RelationID",TEXT($A3478,"0000"),
" {","SamplingFeatureID:  *SamplingFeatureID",TEXT(MATCH(INDEX(RelatedFeatures[First Sampling Feature Code],$A3478),SamplingFeatures[Feature Code],0),"0000"),
", RelationshipTypeCV:  ",CHAR(34),INDEX(RelatedFeatures[Relationship Type],$A3478),CHAR(34),
", RelatedFeatureID: *SamplingFeatureID",TEXT(MATCH(INDEX(RelatedFeatures[Second Sampling Feature Code],$A3478),SamplingFeatures[Feature Code],0),"0000"),
", SpatialOffsetID:  ",IF(INDEX(RelatedFeatures[Offset Number],$A3478)="","",CONCATENATE("*SpatialOffsetID",TEXT(INDEX(RelatedFeatures[Offset Number],$A3478),"0000"))),"}")))</f>
        <v>#REF!</v>
      </c>
      <c r="P3478" t="e">
        <f>IF(INDEX(Methods[Method Type],$A3478)="","",
CONCATENATE("  - &amp;MethodID",TEXT($A3478,"0000"),
" {","MethodTypeCV:  ",CHAR(34),INDEX(Methods[Method Type],$A3478),CHAR(34),
", MethodCode:  ",CHAR(34),INDEX(Methods[Method Code],$A3478),CHAR(34),
", MethodName:  ",CHAR(34),INDEX(Methods[Method Name],$A3478),CHAR(34),
", MethodDescription:  ",CHAR(34),INDEX(Methods[Method Description],$A3478),CHAR(34),
", MethodLink:  ",CHAR(34),INDEX(Methods[Method Link],$A3478),CHAR(34),
", OrganizationID: *OrganizationID",TEXT(MATCH(INDEX(Methods[Organization Name],$A3478),Organizations[Organization Name],0),"0000"),"}"))</f>
        <v>#REF!</v>
      </c>
      <c r="Q3478" t="e">
        <f>IF(INDEX(Variables[Variable Type],$A3478)="","",
CONCATENATE("  - &amp;VariableID",TEXT($A3478,"0000"),
" {","VariableTypeCV:  ",CHAR(34),INDEX(Variables[Variable Type],$A3478),CHAR(34),
", VariableCode:  ",CHAR(34),INDEX(Variables[Variable Code],$A3478),CHAR(34),
", VariableNameCV:  ",CHAR(34),INDEX(Variables[Variable Name],$A3478),CHAR(34),
", VariableDefinition:  ",CHAR(34),INDEX(Variables[Variable Definition],$A3478),CHAR(34),
", SpecciationCV:  ",CHAR(34),INDEX(Variables[Speciation],$A3478),CHAR(34),
", NoDataValue:  ",CHAR(34),INDEX(Variables[No Data Value],$A3478),CHAR(34),"}"))</f>
        <v>#REF!</v>
      </c>
    </row>
    <row r="3479" spans="1:17" x14ac:dyDescent="0.25">
      <c r="A3479">
        <v>3476</v>
      </c>
      <c r="D3479" t="e">
        <f>IF(INDEX(People[First Name],$A3479)="","",
CONCATENATE("  - &amp;PersonID",TEXT($A3479,"0000"),
" {","PersonFirstName:  ",CHAR(34),INDEX(People[First Name],$A3479),CHAR(34),
", PersonMiddleName:  ",CHAR(34),INDEX(People[Middle Name],$A3479),CHAR(34),
", PersonLastName:  ",CHAR(34),INDEX(People[Last Name],$A3479),CHAR(34),"}"))</f>
        <v>#REF!</v>
      </c>
      <c r="E3479" t="e">
        <f>IF(INDEX(Organizations[Organization Type '[CV']],$A3479)="","",
CONCATENATE("  - &amp;OrganizationID",TEXT($A3479,"0000"),
" {","OrganizationTypeCV:  ",CHAR(34),INDEX(Organizations[Organization Type '[CV']],$A3479),CHAR(34),
", OrganizationCode:  ",CHAR(34),INDEX(Organizations[Organization Code],$A3479),CHAR(34),
", OrganizationName:  ",CHAR(34),INDEX(Organizations[Organization Name],$A3479),CHAR(34),
", OrganizationDescription:  ",CHAR(34),INDEX(Organizations[Organization Description],$A3479),CHAR(34),
", OrganizationLink:  ",CHAR(34),INDEX(Organizations[Organization Link],$A3479),CHAR(34),"}"))</f>
        <v>#REF!</v>
      </c>
      <c r="F3479" t="e">
        <f>IF(INDEX(People[First Name],$A3479)="","",
CONCATENATE("  - &amp;AffiliationID",TEXT($A3479,"0000"),
" {PersonID: *PersonID",TEXT($A3479,"0000"),
", OrganizationID: *OrganizationID",TEXT(MATCH(INDEX(People[Organization Name],$A3479),Organizations[Organization Name],0),"0000"),
", IsPrimaryOrganizationContact: , AffiliationStartDate: , AffiliationEndDate: , PrimaryPhone: ",
", PrimaryEmail: ",CHAR(34),INDEX(People[Primary Email],$A3479),CHAR(34),
", PrimaryAddress: ",CHAR(34),INDEX(People[Primary Address],$A3479),CHAR(34),
", PersonLink: }"))</f>
        <v>#REF!</v>
      </c>
      <c r="H3479" t="e">
        <f>IF(COUNTA(CitationInformation)=0,"",IF(INDEX(AuthorList[Author Name],$A3479)="","",
CONCATENATE("  - &amp;AuthorListID",TEXT($A3479,"0000"),
"  {CitationID: *CitationID0001",
", PersonID: *PersonID",TEXT(MATCH(INDEX(AuthorList[Author Name],$A3479),People[Full Name],0),"0000"),
", AuthorOrder: ",INDEX(AuthorList[Author Number],$A3479),"}")))</f>
        <v>#REF!</v>
      </c>
      <c r="K3479" t="e">
        <f>IF(INDEX(SamplingFeatures[Feature Code],$A3479)="","",
CONCATENATE("  - &amp;SamplingFeatureID",TEXT($A3479,"0000"),
" {","SamplingFeatureUUID:  ",CHAR(34),INDEX(SamplingFeatures[Sampling Feature UUID],$A3479),CHAR(34),
", SamplingFeatureTypeCV:  ",CHAR(34),INDEX(SamplingFeatures[Sampling Feature Type],$A3479),CHAR(34),
", SamplingFeatureCode:  ",CHAR(34),INDEX(SamplingFeatures[Feature Code],$A3479),CHAR(34),
", SamplingFeatureName:  ",CHAR(34),INDEX(SamplingFeatures[Feature Name],$A3479),CHAR(34),
", SamplingFeatureDescription:  ",CHAR(34),INDEX(SamplingFeatures[Feature Description],$A3479),CHAR(34),
", SamplingFeatureGeotypeCV:  ",CHAR(34),INDEX(SamplingFeatures[Feature Geo Type],$A3479),CHAR(34),
", FeatureGeometry:  ",CHAR(34),INDEX(SamplingFeatures[Feature Geometry],$A3479),CHAR(34),
", Elevation_m:  ",CHAR(34),INDEX(SamplingFeatures[Elevation_m],$A3479),CHAR(34),
", ElevationDatumCV:  ",CHAR(34),ElevationDatum,CHAR(34),"}"))</f>
        <v>#REF!</v>
      </c>
      <c r="L3479" t="e">
        <f>IF(INDEX(SamplingFeatures[Sampling Feature Type],$A3479)&lt;&gt;"Site","",
CONCATENATE("  - &amp;SiteID",TEXT(SUMPRODUCT(--($L$3:$L3478&lt;&gt;"")),"0000"),
" {","SamplingFeatureID:  *SamplingFeatureID",TEXT($A3479,"0000"),
", SiteTypeCV:  ",CHAR(34),INDEX(Sites[Site Type],$A3479),CHAR(34),
", Latitude:  ",INDEX(Sites[Latitude],$A3479),
", Longitude:  ",INDEX(Sites[Longitude],$A3479),
", SRSName:  ",CHAR(34),LatLonDatum,CHAR(34),"}"))</f>
        <v>#REF!</v>
      </c>
      <c r="M3479" t="e">
        <f>IF(INDEX(SamplingFeatures[Sampling Feature Type],$A3479)&lt;&gt;"Specimen","",
CONCATENATE("  - &amp;SpecimenID",TEXT(SUMPRODUCT(--($M$3:$M3478&lt;&gt;"")),"0000"),
" {","SamplingFeatureID:  *SamplingFeatureID",TEXT($A3479,"0000"),
", SpecimenTypeCV:  ",CHAR(34),INDEX(Specimens[Specimen Type],$A3479),CHAR(34),
", SpecimenMediumCV:  ",INDEX(Specimens[Specimen Medium],$A3479),
", IsFieldSpecimen:  ",CHAR(34),INDEX(Specimens[Is Field Specimen?],$A3479),CHAR(34),"}"))</f>
        <v>#REF!</v>
      </c>
      <c r="N3479" t="e">
        <f>IF(COUNTA(SpatialOffsets[])=0,"", IF(INDEX(SpatialOffsets[Spatial Offset Type],$A3479)="","",
CONCATENATE("  - &amp;SpatialOffsetID",TEXT($A3479,"0000"),
" {","SpatialOffsetTypeCV:  ",CHAR(34),INDEX(SpatialOffsets[Spatial Offset Type],$A3479),CHAR(34),
", Offset1Value:  ",INDEX(SpatialOffsets[Offset 1 Value],$A3479),
", Offset1UnitID:  ",CHAR(34),INDEX(SpatialOffsets[Offset 1 Unit],$A3479),CHAR(34),
", Offset2Value:  ",INDEX(SpatialOffsets[Offset 2 Value],$A3479),
", Offset2UnitID:  ",CHAR(34),INDEX(SpatialOffsets[Offset 2 Unit],$A3479),CHAR(34),
", Offset3Value:  ",INDEX(SpatialOffsets[Offset 3 Value],$A3479),
", Offset3UnitID:  ",CHAR(34),INDEX(SpatialOffsets[Offset 3 Unit],$A3479),CHAR(34),,"}")))</f>
        <v>#REF!</v>
      </c>
      <c r="O3479" t="e">
        <f>IF(COUNTA(RelatedFeatures[])=0,"", IF(INDEX(RelatedFeatures[First Sampling Feature Code],$A3479)="","",
CONCATENATE("  - &amp;RelationID",TEXT($A3479,"0000"),
" {","SamplingFeatureID:  *SamplingFeatureID",TEXT(MATCH(INDEX(RelatedFeatures[First Sampling Feature Code],$A3479),SamplingFeatures[Feature Code],0),"0000"),
", RelationshipTypeCV:  ",CHAR(34),INDEX(RelatedFeatures[Relationship Type],$A3479),CHAR(34),
", RelatedFeatureID: *SamplingFeatureID",TEXT(MATCH(INDEX(RelatedFeatures[Second Sampling Feature Code],$A3479),SamplingFeatures[Feature Code],0),"0000"),
", SpatialOffsetID:  ",IF(INDEX(RelatedFeatures[Offset Number],$A3479)="","",CONCATENATE("*SpatialOffsetID",TEXT(INDEX(RelatedFeatures[Offset Number],$A3479),"0000"))),"}")))</f>
        <v>#REF!</v>
      </c>
      <c r="P3479" t="e">
        <f>IF(INDEX(Methods[Method Type],$A3479)="","",
CONCATENATE("  - &amp;MethodID",TEXT($A3479,"0000"),
" {","MethodTypeCV:  ",CHAR(34),INDEX(Methods[Method Type],$A3479),CHAR(34),
", MethodCode:  ",CHAR(34),INDEX(Methods[Method Code],$A3479),CHAR(34),
", MethodName:  ",CHAR(34),INDEX(Methods[Method Name],$A3479),CHAR(34),
", MethodDescription:  ",CHAR(34),INDEX(Methods[Method Description],$A3479),CHAR(34),
", MethodLink:  ",CHAR(34),INDEX(Methods[Method Link],$A3479),CHAR(34),
", OrganizationID: *OrganizationID",TEXT(MATCH(INDEX(Methods[Organization Name],$A3479),Organizations[Organization Name],0),"0000"),"}"))</f>
        <v>#REF!</v>
      </c>
      <c r="Q3479" t="e">
        <f>IF(INDEX(Variables[Variable Type],$A3479)="","",
CONCATENATE("  - &amp;VariableID",TEXT($A3479,"0000"),
" {","VariableTypeCV:  ",CHAR(34),INDEX(Variables[Variable Type],$A3479),CHAR(34),
", VariableCode:  ",CHAR(34),INDEX(Variables[Variable Code],$A3479),CHAR(34),
", VariableNameCV:  ",CHAR(34),INDEX(Variables[Variable Name],$A3479),CHAR(34),
", VariableDefinition:  ",CHAR(34),INDEX(Variables[Variable Definition],$A3479),CHAR(34),
", SpecciationCV:  ",CHAR(34),INDEX(Variables[Speciation],$A3479),CHAR(34),
", NoDataValue:  ",CHAR(34),INDEX(Variables[No Data Value],$A3479),CHAR(34),"}"))</f>
        <v>#REF!</v>
      </c>
    </row>
    <row r="3480" spans="1:17" x14ac:dyDescent="0.25">
      <c r="A3480">
        <v>3477</v>
      </c>
      <c r="D3480" t="e">
        <f>IF(INDEX(People[First Name],$A3480)="","",
CONCATENATE("  - &amp;PersonID",TEXT($A3480,"0000"),
" {","PersonFirstName:  ",CHAR(34),INDEX(People[First Name],$A3480),CHAR(34),
", PersonMiddleName:  ",CHAR(34),INDEX(People[Middle Name],$A3480),CHAR(34),
", PersonLastName:  ",CHAR(34),INDEX(People[Last Name],$A3480),CHAR(34),"}"))</f>
        <v>#REF!</v>
      </c>
      <c r="E3480" t="e">
        <f>IF(INDEX(Organizations[Organization Type '[CV']],$A3480)="","",
CONCATENATE("  - &amp;OrganizationID",TEXT($A3480,"0000"),
" {","OrganizationTypeCV:  ",CHAR(34),INDEX(Organizations[Organization Type '[CV']],$A3480),CHAR(34),
", OrganizationCode:  ",CHAR(34),INDEX(Organizations[Organization Code],$A3480),CHAR(34),
", OrganizationName:  ",CHAR(34),INDEX(Organizations[Organization Name],$A3480),CHAR(34),
", OrganizationDescription:  ",CHAR(34),INDEX(Organizations[Organization Description],$A3480),CHAR(34),
", OrganizationLink:  ",CHAR(34),INDEX(Organizations[Organization Link],$A3480),CHAR(34),"}"))</f>
        <v>#REF!</v>
      </c>
      <c r="F3480" t="e">
        <f>IF(INDEX(People[First Name],$A3480)="","",
CONCATENATE("  - &amp;AffiliationID",TEXT($A3480,"0000"),
" {PersonID: *PersonID",TEXT($A3480,"0000"),
", OrganizationID: *OrganizationID",TEXT(MATCH(INDEX(People[Organization Name],$A3480),Organizations[Organization Name],0),"0000"),
", IsPrimaryOrganizationContact: , AffiliationStartDate: , AffiliationEndDate: , PrimaryPhone: ",
", PrimaryEmail: ",CHAR(34),INDEX(People[Primary Email],$A3480),CHAR(34),
", PrimaryAddress: ",CHAR(34),INDEX(People[Primary Address],$A3480),CHAR(34),
", PersonLink: }"))</f>
        <v>#REF!</v>
      </c>
      <c r="H3480" t="e">
        <f>IF(COUNTA(CitationInformation)=0,"",IF(INDEX(AuthorList[Author Name],$A3480)="","",
CONCATENATE("  - &amp;AuthorListID",TEXT($A3480,"0000"),
"  {CitationID: *CitationID0001",
", PersonID: *PersonID",TEXT(MATCH(INDEX(AuthorList[Author Name],$A3480),People[Full Name],0),"0000"),
", AuthorOrder: ",INDEX(AuthorList[Author Number],$A3480),"}")))</f>
        <v>#REF!</v>
      </c>
      <c r="K3480" t="e">
        <f>IF(INDEX(SamplingFeatures[Feature Code],$A3480)="","",
CONCATENATE("  - &amp;SamplingFeatureID",TEXT($A3480,"0000"),
" {","SamplingFeatureUUID:  ",CHAR(34),INDEX(SamplingFeatures[Sampling Feature UUID],$A3480),CHAR(34),
", SamplingFeatureTypeCV:  ",CHAR(34),INDEX(SamplingFeatures[Sampling Feature Type],$A3480),CHAR(34),
", SamplingFeatureCode:  ",CHAR(34),INDEX(SamplingFeatures[Feature Code],$A3480),CHAR(34),
", SamplingFeatureName:  ",CHAR(34),INDEX(SamplingFeatures[Feature Name],$A3480),CHAR(34),
", SamplingFeatureDescription:  ",CHAR(34),INDEX(SamplingFeatures[Feature Description],$A3480),CHAR(34),
", SamplingFeatureGeotypeCV:  ",CHAR(34),INDEX(SamplingFeatures[Feature Geo Type],$A3480),CHAR(34),
", FeatureGeometry:  ",CHAR(34),INDEX(SamplingFeatures[Feature Geometry],$A3480),CHAR(34),
", Elevation_m:  ",CHAR(34),INDEX(SamplingFeatures[Elevation_m],$A3480),CHAR(34),
", ElevationDatumCV:  ",CHAR(34),ElevationDatum,CHAR(34),"}"))</f>
        <v>#REF!</v>
      </c>
      <c r="L3480" t="e">
        <f>IF(INDEX(SamplingFeatures[Sampling Feature Type],$A3480)&lt;&gt;"Site","",
CONCATENATE("  - &amp;SiteID",TEXT(SUMPRODUCT(--($L$3:$L3479&lt;&gt;"")),"0000"),
" {","SamplingFeatureID:  *SamplingFeatureID",TEXT($A3480,"0000"),
", SiteTypeCV:  ",CHAR(34),INDEX(Sites[Site Type],$A3480),CHAR(34),
", Latitude:  ",INDEX(Sites[Latitude],$A3480),
", Longitude:  ",INDEX(Sites[Longitude],$A3480),
", SRSName:  ",CHAR(34),LatLonDatum,CHAR(34),"}"))</f>
        <v>#REF!</v>
      </c>
      <c r="M3480" t="e">
        <f>IF(INDEX(SamplingFeatures[Sampling Feature Type],$A3480)&lt;&gt;"Specimen","",
CONCATENATE("  - &amp;SpecimenID",TEXT(SUMPRODUCT(--($M$3:$M3479&lt;&gt;"")),"0000"),
" {","SamplingFeatureID:  *SamplingFeatureID",TEXT($A3480,"0000"),
", SpecimenTypeCV:  ",CHAR(34),INDEX(Specimens[Specimen Type],$A3480),CHAR(34),
", SpecimenMediumCV:  ",INDEX(Specimens[Specimen Medium],$A3480),
", IsFieldSpecimen:  ",CHAR(34),INDEX(Specimens[Is Field Specimen?],$A3480),CHAR(34),"}"))</f>
        <v>#REF!</v>
      </c>
      <c r="N3480" t="e">
        <f>IF(COUNTA(SpatialOffsets[])=0,"", IF(INDEX(SpatialOffsets[Spatial Offset Type],$A3480)="","",
CONCATENATE("  - &amp;SpatialOffsetID",TEXT($A3480,"0000"),
" {","SpatialOffsetTypeCV:  ",CHAR(34),INDEX(SpatialOffsets[Spatial Offset Type],$A3480),CHAR(34),
", Offset1Value:  ",INDEX(SpatialOffsets[Offset 1 Value],$A3480),
", Offset1UnitID:  ",CHAR(34),INDEX(SpatialOffsets[Offset 1 Unit],$A3480),CHAR(34),
", Offset2Value:  ",INDEX(SpatialOffsets[Offset 2 Value],$A3480),
", Offset2UnitID:  ",CHAR(34),INDEX(SpatialOffsets[Offset 2 Unit],$A3480),CHAR(34),
", Offset3Value:  ",INDEX(SpatialOffsets[Offset 3 Value],$A3480),
", Offset3UnitID:  ",CHAR(34),INDEX(SpatialOffsets[Offset 3 Unit],$A3480),CHAR(34),,"}")))</f>
        <v>#REF!</v>
      </c>
      <c r="O3480" t="e">
        <f>IF(COUNTA(RelatedFeatures[])=0,"", IF(INDEX(RelatedFeatures[First Sampling Feature Code],$A3480)="","",
CONCATENATE("  - &amp;RelationID",TEXT($A3480,"0000"),
" {","SamplingFeatureID:  *SamplingFeatureID",TEXT(MATCH(INDEX(RelatedFeatures[First Sampling Feature Code],$A3480),SamplingFeatures[Feature Code],0),"0000"),
", RelationshipTypeCV:  ",CHAR(34),INDEX(RelatedFeatures[Relationship Type],$A3480),CHAR(34),
", RelatedFeatureID: *SamplingFeatureID",TEXT(MATCH(INDEX(RelatedFeatures[Second Sampling Feature Code],$A3480),SamplingFeatures[Feature Code],0),"0000"),
", SpatialOffsetID:  ",IF(INDEX(RelatedFeatures[Offset Number],$A3480)="","",CONCATENATE("*SpatialOffsetID",TEXT(INDEX(RelatedFeatures[Offset Number],$A3480),"0000"))),"}")))</f>
        <v>#REF!</v>
      </c>
      <c r="P3480" t="e">
        <f>IF(INDEX(Methods[Method Type],$A3480)="","",
CONCATENATE("  - &amp;MethodID",TEXT($A3480,"0000"),
" {","MethodTypeCV:  ",CHAR(34),INDEX(Methods[Method Type],$A3480),CHAR(34),
", MethodCode:  ",CHAR(34),INDEX(Methods[Method Code],$A3480),CHAR(34),
", MethodName:  ",CHAR(34),INDEX(Methods[Method Name],$A3480),CHAR(34),
", MethodDescription:  ",CHAR(34),INDEX(Methods[Method Description],$A3480),CHAR(34),
", MethodLink:  ",CHAR(34),INDEX(Methods[Method Link],$A3480),CHAR(34),
", OrganizationID: *OrganizationID",TEXT(MATCH(INDEX(Methods[Organization Name],$A3480),Organizations[Organization Name],0),"0000"),"}"))</f>
        <v>#REF!</v>
      </c>
      <c r="Q3480" t="e">
        <f>IF(INDEX(Variables[Variable Type],$A3480)="","",
CONCATENATE("  - &amp;VariableID",TEXT($A3480,"0000"),
" {","VariableTypeCV:  ",CHAR(34),INDEX(Variables[Variable Type],$A3480),CHAR(34),
", VariableCode:  ",CHAR(34),INDEX(Variables[Variable Code],$A3480),CHAR(34),
", VariableNameCV:  ",CHAR(34),INDEX(Variables[Variable Name],$A3480),CHAR(34),
", VariableDefinition:  ",CHAR(34),INDEX(Variables[Variable Definition],$A3480),CHAR(34),
", SpecciationCV:  ",CHAR(34),INDEX(Variables[Speciation],$A3480),CHAR(34),
", NoDataValue:  ",CHAR(34),INDEX(Variables[No Data Value],$A3480),CHAR(34),"}"))</f>
        <v>#REF!</v>
      </c>
    </row>
    <row r="3481" spans="1:17" x14ac:dyDescent="0.25">
      <c r="A3481">
        <v>3478</v>
      </c>
      <c r="D3481" t="e">
        <f>IF(INDEX(People[First Name],$A3481)="","",
CONCATENATE("  - &amp;PersonID",TEXT($A3481,"0000"),
" {","PersonFirstName:  ",CHAR(34),INDEX(People[First Name],$A3481),CHAR(34),
", PersonMiddleName:  ",CHAR(34),INDEX(People[Middle Name],$A3481),CHAR(34),
", PersonLastName:  ",CHAR(34),INDEX(People[Last Name],$A3481),CHAR(34),"}"))</f>
        <v>#REF!</v>
      </c>
      <c r="E3481" t="e">
        <f>IF(INDEX(Organizations[Organization Type '[CV']],$A3481)="","",
CONCATENATE("  - &amp;OrganizationID",TEXT($A3481,"0000"),
" {","OrganizationTypeCV:  ",CHAR(34),INDEX(Organizations[Organization Type '[CV']],$A3481),CHAR(34),
", OrganizationCode:  ",CHAR(34),INDEX(Organizations[Organization Code],$A3481),CHAR(34),
", OrganizationName:  ",CHAR(34),INDEX(Organizations[Organization Name],$A3481),CHAR(34),
", OrganizationDescription:  ",CHAR(34),INDEX(Organizations[Organization Description],$A3481),CHAR(34),
", OrganizationLink:  ",CHAR(34),INDEX(Organizations[Organization Link],$A3481),CHAR(34),"}"))</f>
        <v>#REF!</v>
      </c>
      <c r="F3481" t="e">
        <f>IF(INDEX(People[First Name],$A3481)="","",
CONCATENATE("  - &amp;AffiliationID",TEXT($A3481,"0000"),
" {PersonID: *PersonID",TEXT($A3481,"0000"),
", OrganizationID: *OrganizationID",TEXT(MATCH(INDEX(People[Organization Name],$A3481),Organizations[Organization Name],0),"0000"),
", IsPrimaryOrganizationContact: , AffiliationStartDate: , AffiliationEndDate: , PrimaryPhone: ",
", PrimaryEmail: ",CHAR(34),INDEX(People[Primary Email],$A3481),CHAR(34),
", PrimaryAddress: ",CHAR(34),INDEX(People[Primary Address],$A3481),CHAR(34),
", PersonLink: }"))</f>
        <v>#REF!</v>
      </c>
      <c r="H3481" t="e">
        <f>IF(COUNTA(CitationInformation)=0,"",IF(INDEX(AuthorList[Author Name],$A3481)="","",
CONCATENATE("  - &amp;AuthorListID",TEXT($A3481,"0000"),
"  {CitationID: *CitationID0001",
", PersonID: *PersonID",TEXT(MATCH(INDEX(AuthorList[Author Name],$A3481),People[Full Name],0),"0000"),
", AuthorOrder: ",INDEX(AuthorList[Author Number],$A3481),"}")))</f>
        <v>#REF!</v>
      </c>
      <c r="K3481" t="e">
        <f>IF(INDEX(SamplingFeatures[Feature Code],$A3481)="","",
CONCATENATE("  - &amp;SamplingFeatureID",TEXT($A3481,"0000"),
" {","SamplingFeatureUUID:  ",CHAR(34),INDEX(SamplingFeatures[Sampling Feature UUID],$A3481),CHAR(34),
", SamplingFeatureTypeCV:  ",CHAR(34),INDEX(SamplingFeatures[Sampling Feature Type],$A3481),CHAR(34),
", SamplingFeatureCode:  ",CHAR(34),INDEX(SamplingFeatures[Feature Code],$A3481),CHAR(34),
", SamplingFeatureName:  ",CHAR(34),INDEX(SamplingFeatures[Feature Name],$A3481),CHAR(34),
", SamplingFeatureDescription:  ",CHAR(34),INDEX(SamplingFeatures[Feature Description],$A3481),CHAR(34),
", SamplingFeatureGeotypeCV:  ",CHAR(34),INDEX(SamplingFeatures[Feature Geo Type],$A3481),CHAR(34),
", FeatureGeometry:  ",CHAR(34),INDEX(SamplingFeatures[Feature Geometry],$A3481),CHAR(34),
", Elevation_m:  ",CHAR(34),INDEX(SamplingFeatures[Elevation_m],$A3481),CHAR(34),
", ElevationDatumCV:  ",CHAR(34),ElevationDatum,CHAR(34),"}"))</f>
        <v>#REF!</v>
      </c>
      <c r="L3481" t="e">
        <f>IF(INDEX(SamplingFeatures[Sampling Feature Type],$A3481)&lt;&gt;"Site","",
CONCATENATE("  - &amp;SiteID",TEXT(SUMPRODUCT(--($L$3:$L3480&lt;&gt;"")),"0000"),
" {","SamplingFeatureID:  *SamplingFeatureID",TEXT($A3481,"0000"),
", SiteTypeCV:  ",CHAR(34),INDEX(Sites[Site Type],$A3481),CHAR(34),
", Latitude:  ",INDEX(Sites[Latitude],$A3481),
", Longitude:  ",INDEX(Sites[Longitude],$A3481),
", SRSName:  ",CHAR(34),LatLonDatum,CHAR(34),"}"))</f>
        <v>#REF!</v>
      </c>
      <c r="M3481" t="e">
        <f>IF(INDEX(SamplingFeatures[Sampling Feature Type],$A3481)&lt;&gt;"Specimen","",
CONCATENATE("  - &amp;SpecimenID",TEXT(SUMPRODUCT(--($M$3:$M3480&lt;&gt;"")),"0000"),
" {","SamplingFeatureID:  *SamplingFeatureID",TEXT($A3481,"0000"),
", SpecimenTypeCV:  ",CHAR(34),INDEX(Specimens[Specimen Type],$A3481),CHAR(34),
", SpecimenMediumCV:  ",INDEX(Specimens[Specimen Medium],$A3481),
", IsFieldSpecimen:  ",CHAR(34),INDEX(Specimens[Is Field Specimen?],$A3481),CHAR(34),"}"))</f>
        <v>#REF!</v>
      </c>
      <c r="N3481" t="e">
        <f>IF(COUNTA(SpatialOffsets[])=0,"", IF(INDEX(SpatialOffsets[Spatial Offset Type],$A3481)="","",
CONCATENATE("  - &amp;SpatialOffsetID",TEXT($A3481,"0000"),
" {","SpatialOffsetTypeCV:  ",CHAR(34),INDEX(SpatialOffsets[Spatial Offset Type],$A3481),CHAR(34),
", Offset1Value:  ",INDEX(SpatialOffsets[Offset 1 Value],$A3481),
", Offset1UnitID:  ",CHAR(34),INDEX(SpatialOffsets[Offset 1 Unit],$A3481),CHAR(34),
", Offset2Value:  ",INDEX(SpatialOffsets[Offset 2 Value],$A3481),
", Offset2UnitID:  ",CHAR(34),INDEX(SpatialOffsets[Offset 2 Unit],$A3481),CHAR(34),
", Offset3Value:  ",INDEX(SpatialOffsets[Offset 3 Value],$A3481),
", Offset3UnitID:  ",CHAR(34),INDEX(SpatialOffsets[Offset 3 Unit],$A3481),CHAR(34),,"}")))</f>
        <v>#REF!</v>
      </c>
      <c r="O3481" t="e">
        <f>IF(COUNTA(RelatedFeatures[])=0,"", IF(INDEX(RelatedFeatures[First Sampling Feature Code],$A3481)="","",
CONCATENATE("  - &amp;RelationID",TEXT($A3481,"0000"),
" {","SamplingFeatureID:  *SamplingFeatureID",TEXT(MATCH(INDEX(RelatedFeatures[First Sampling Feature Code],$A3481),SamplingFeatures[Feature Code],0),"0000"),
", RelationshipTypeCV:  ",CHAR(34),INDEX(RelatedFeatures[Relationship Type],$A3481),CHAR(34),
", RelatedFeatureID: *SamplingFeatureID",TEXT(MATCH(INDEX(RelatedFeatures[Second Sampling Feature Code],$A3481),SamplingFeatures[Feature Code],0),"0000"),
", SpatialOffsetID:  ",IF(INDEX(RelatedFeatures[Offset Number],$A3481)="","",CONCATENATE("*SpatialOffsetID",TEXT(INDEX(RelatedFeatures[Offset Number],$A3481),"0000"))),"}")))</f>
        <v>#REF!</v>
      </c>
      <c r="P3481" t="e">
        <f>IF(INDEX(Methods[Method Type],$A3481)="","",
CONCATENATE("  - &amp;MethodID",TEXT($A3481,"0000"),
" {","MethodTypeCV:  ",CHAR(34),INDEX(Methods[Method Type],$A3481),CHAR(34),
", MethodCode:  ",CHAR(34),INDEX(Methods[Method Code],$A3481),CHAR(34),
", MethodName:  ",CHAR(34),INDEX(Methods[Method Name],$A3481),CHAR(34),
", MethodDescription:  ",CHAR(34),INDEX(Methods[Method Description],$A3481),CHAR(34),
", MethodLink:  ",CHAR(34),INDEX(Methods[Method Link],$A3481),CHAR(34),
", OrganizationID: *OrganizationID",TEXT(MATCH(INDEX(Methods[Organization Name],$A3481),Organizations[Organization Name],0),"0000"),"}"))</f>
        <v>#REF!</v>
      </c>
      <c r="Q3481" t="e">
        <f>IF(INDEX(Variables[Variable Type],$A3481)="","",
CONCATENATE("  - &amp;VariableID",TEXT($A3481,"0000"),
" {","VariableTypeCV:  ",CHAR(34),INDEX(Variables[Variable Type],$A3481),CHAR(34),
", VariableCode:  ",CHAR(34),INDEX(Variables[Variable Code],$A3481),CHAR(34),
", VariableNameCV:  ",CHAR(34),INDEX(Variables[Variable Name],$A3481),CHAR(34),
", VariableDefinition:  ",CHAR(34),INDEX(Variables[Variable Definition],$A3481),CHAR(34),
", SpecciationCV:  ",CHAR(34),INDEX(Variables[Speciation],$A3481),CHAR(34),
", NoDataValue:  ",CHAR(34),INDEX(Variables[No Data Value],$A3481),CHAR(34),"}"))</f>
        <v>#REF!</v>
      </c>
    </row>
    <row r="3482" spans="1:17" x14ac:dyDescent="0.25">
      <c r="A3482">
        <v>3479</v>
      </c>
      <c r="D3482" t="e">
        <f>IF(INDEX(People[First Name],$A3482)="","",
CONCATENATE("  - &amp;PersonID",TEXT($A3482,"0000"),
" {","PersonFirstName:  ",CHAR(34),INDEX(People[First Name],$A3482),CHAR(34),
", PersonMiddleName:  ",CHAR(34),INDEX(People[Middle Name],$A3482),CHAR(34),
", PersonLastName:  ",CHAR(34),INDEX(People[Last Name],$A3482),CHAR(34),"}"))</f>
        <v>#REF!</v>
      </c>
      <c r="E3482" t="e">
        <f>IF(INDEX(Organizations[Organization Type '[CV']],$A3482)="","",
CONCATENATE("  - &amp;OrganizationID",TEXT($A3482,"0000"),
" {","OrganizationTypeCV:  ",CHAR(34),INDEX(Organizations[Organization Type '[CV']],$A3482),CHAR(34),
", OrganizationCode:  ",CHAR(34),INDEX(Organizations[Organization Code],$A3482),CHAR(34),
", OrganizationName:  ",CHAR(34),INDEX(Organizations[Organization Name],$A3482),CHAR(34),
", OrganizationDescription:  ",CHAR(34),INDEX(Organizations[Organization Description],$A3482),CHAR(34),
", OrganizationLink:  ",CHAR(34),INDEX(Organizations[Organization Link],$A3482),CHAR(34),"}"))</f>
        <v>#REF!</v>
      </c>
      <c r="F3482" t="e">
        <f>IF(INDEX(People[First Name],$A3482)="","",
CONCATENATE("  - &amp;AffiliationID",TEXT($A3482,"0000"),
" {PersonID: *PersonID",TEXT($A3482,"0000"),
", OrganizationID: *OrganizationID",TEXT(MATCH(INDEX(People[Organization Name],$A3482),Organizations[Organization Name],0),"0000"),
", IsPrimaryOrganizationContact: , AffiliationStartDate: , AffiliationEndDate: , PrimaryPhone: ",
", PrimaryEmail: ",CHAR(34),INDEX(People[Primary Email],$A3482),CHAR(34),
", PrimaryAddress: ",CHAR(34),INDEX(People[Primary Address],$A3482),CHAR(34),
", PersonLink: }"))</f>
        <v>#REF!</v>
      </c>
      <c r="H3482" t="e">
        <f>IF(COUNTA(CitationInformation)=0,"",IF(INDEX(AuthorList[Author Name],$A3482)="","",
CONCATENATE("  - &amp;AuthorListID",TEXT($A3482,"0000"),
"  {CitationID: *CitationID0001",
", PersonID: *PersonID",TEXT(MATCH(INDEX(AuthorList[Author Name],$A3482),People[Full Name],0),"0000"),
", AuthorOrder: ",INDEX(AuthorList[Author Number],$A3482),"}")))</f>
        <v>#REF!</v>
      </c>
      <c r="K3482" t="e">
        <f>IF(INDEX(SamplingFeatures[Feature Code],$A3482)="","",
CONCATENATE("  - &amp;SamplingFeatureID",TEXT($A3482,"0000"),
" {","SamplingFeatureUUID:  ",CHAR(34),INDEX(SamplingFeatures[Sampling Feature UUID],$A3482),CHAR(34),
", SamplingFeatureTypeCV:  ",CHAR(34),INDEX(SamplingFeatures[Sampling Feature Type],$A3482),CHAR(34),
", SamplingFeatureCode:  ",CHAR(34),INDEX(SamplingFeatures[Feature Code],$A3482),CHAR(34),
", SamplingFeatureName:  ",CHAR(34),INDEX(SamplingFeatures[Feature Name],$A3482),CHAR(34),
", SamplingFeatureDescription:  ",CHAR(34),INDEX(SamplingFeatures[Feature Description],$A3482),CHAR(34),
", SamplingFeatureGeotypeCV:  ",CHAR(34),INDEX(SamplingFeatures[Feature Geo Type],$A3482),CHAR(34),
", FeatureGeometry:  ",CHAR(34),INDEX(SamplingFeatures[Feature Geometry],$A3482),CHAR(34),
", Elevation_m:  ",CHAR(34),INDEX(SamplingFeatures[Elevation_m],$A3482),CHAR(34),
", ElevationDatumCV:  ",CHAR(34),ElevationDatum,CHAR(34),"}"))</f>
        <v>#REF!</v>
      </c>
      <c r="L3482" t="e">
        <f>IF(INDEX(SamplingFeatures[Sampling Feature Type],$A3482)&lt;&gt;"Site","",
CONCATENATE("  - &amp;SiteID",TEXT(SUMPRODUCT(--($L$3:$L3481&lt;&gt;"")),"0000"),
" {","SamplingFeatureID:  *SamplingFeatureID",TEXT($A3482,"0000"),
", SiteTypeCV:  ",CHAR(34),INDEX(Sites[Site Type],$A3482),CHAR(34),
", Latitude:  ",INDEX(Sites[Latitude],$A3482),
", Longitude:  ",INDEX(Sites[Longitude],$A3482),
", SRSName:  ",CHAR(34),LatLonDatum,CHAR(34),"}"))</f>
        <v>#REF!</v>
      </c>
      <c r="M3482" t="e">
        <f>IF(INDEX(SamplingFeatures[Sampling Feature Type],$A3482)&lt;&gt;"Specimen","",
CONCATENATE("  - &amp;SpecimenID",TEXT(SUMPRODUCT(--($M$3:$M3481&lt;&gt;"")),"0000"),
" {","SamplingFeatureID:  *SamplingFeatureID",TEXT($A3482,"0000"),
", SpecimenTypeCV:  ",CHAR(34),INDEX(Specimens[Specimen Type],$A3482),CHAR(34),
", SpecimenMediumCV:  ",INDEX(Specimens[Specimen Medium],$A3482),
", IsFieldSpecimen:  ",CHAR(34),INDEX(Specimens[Is Field Specimen?],$A3482),CHAR(34),"}"))</f>
        <v>#REF!</v>
      </c>
      <c r="N3482" t="e">
        <f>IF(COUNTA(SpatialOffsets[])=0,"", IF(INDEX(SpatialOffsets[Spatial Offset Type],$A3482)="","",
CONCATENATE("  - &amp;SpatialOffsetID",TEXT($A3482,"0000"),
" {","SpatialOffsetTypeCV:  ",CHAR(34),INDEX(SpatialOffsets[Spatial Offset Type],$A3482),CHAR(34),
", Offset1Value:  ",INDEX(SpatialOffsets[Offset 1 Value],$A3482),
", Offset1UnitID:  ",CHAR(34),INDEX(SpatialOffsets[Offset 1 Unit],$A3482),CHAR(34),
", Offset2Value:  ",INDEX(SpatialOffsets[Offset 2 Value],$A3482),
", Offset2UnitID:  ",CHAR(34),INDEX(SpatialOffsets[Offset 2 Unit],$A3482),CHAR(34),
", Offset3Value:  ",INDEX(SpatialOffsets[Offset 3 Value],$A3482),
", Offset3UnitID:  ",CHAR(34),INDEX(SpatialOffsets[Offset 3 Unit],$A3482),CHAR(34),,"}")))</f>
        <v>#REF!</v>
      </c>
      <c r="O3482" t="e">
        <f>IF(COUNTA(RelatedFeatures[])=0,"", IF(INDEX(RelatedFeatures[First Sampling Feature Code],$A3482)="","",
CONCATENATE("  - &amp;RelationID",TEXT($A3482,"0000"),
" {","SamplingFeatureID:  *SamplingFeatureID",TEXT(MATCH(INDEX(RelatedFeatures[First Sampling Feature Code],$A3482),SamplingFeatures[Feature Code],0),"0000"),
", RelationshipTypeCV:  ",CHAR(34),INDEX(RelatedFeatures[Relationship Type],$A3482),CHAR(34),
", RelatedFeatureID: *SamplingFeatureID",TEXT(MATCH(INDEX(RelatedFeatures[Second Sampling Feature Code],$A3482),SamplingFeatures[Feature Code],0),"0000"),
", SpatialOffsetID:  ",IF(INDEX(RelatedFeatures[Offset Number],$A3482)="","",CONCATENATE("*SpatialOffsetID",TEXT(INDEX(RelatedFeatures[Offset Number],$A3482),"0000"))),"}")))</f>
        <v>#REF!</v>
      </c>
      <c r="P3482" t="e">
        <f>IF(INDEX(Methods[Method Type],$A3482)="","",
CONCATENATE("  - &amp;MethodID",TEXT($A3482,"0000"),
" {","MethodTypeCV:  ",CHAR(34),INDEX(Methods[Method Type],$A3482),CHAR(34),
", MethodCode:  ",CHAR(34),INDEX(Methods[Method Code],$A3482),CHAR(34),
", MethodName:  ",CHAR(34),INDEX(Methods[Method Name],$A3482),CHAR(34),
", MethodDescription:  ",CHAR(34),INDEX(Methods[Method Description],$A3482),CHAR(34),
", MethodLink:  ",CHAR(34),INDEX(Methods[Method Link],$A3482),CHAR(34),
", OrganizationID: *OrganizationID",TEXT(MATCH(INDEX(Methods[Organization Name],$A3482),Organizations[Organization Name],0),"0000"),"}"))</f>
        <v>#REF!</v>
      </c>
      <c r="Q3482" t="e">
        <f>IF(INDEX(Variables[Variable Type],$A3482)="","",
CONCATENATE("  - &amp;VariableID",TEXT($A3482,"0000"),
" {","VariableTypeCV:  ",CHAR(34),INDEX(Variables[Variable Type],$A3482),CHAR(34),
", VariableCode:  ",CHAR(34),INDEX(Variables[Variable Code],$A3482),CHAR(34),
", VariableNameCV:  ",CHAR(34),INDEX(Variables[Variable Name],$A3482),CHAR(34),
", VariableDefinition:  ",CHAR(34),INDEX(Variables[Variable Definition],$A3482),CHAR(34),
", SpecciationCV:  ",CHAR(34),INDEX(Variables[Speciation],$A3482),CHAR(34),
", NoDataValue:  ",CHAR(34),INDEX(Variables[No Data Value],$A3482),CHAR(34),"}"))</f>
        <v>#REF!</v>
      </c>
    </row>
    <row r="3483" spans="1:17" x14ac:dyDescent="0.25">
      <c r="A3483">
        <v>3480</v>
      </c>
      <c r="D3483" t="e">
        <f>IF(INDEX(People[First Name],$A3483)="","",
CONCATENATE("  - &amp;PersonID",TEXT($A3483,"0000"),
" {","PersonFirstName:  ",CHAR(34),INDEX(People[First Name],$A3483),CHAR(34),
", PersonMiddleName:  ",CHAR(34),INDEX(People[Middle Name],$A3483),CHAR(34),
", PersonLastName:  ",CHAR(34),INDEX(People[Last Name],$A3483),CHAR(34),"}"))</f>
        <v>#REF!</v>
      </c>
      <c r="E3483" t="e">
        <f>IF(INDEX(Organizations[Organization Type '[CV']],$A3483)="","",
CONCATENATE("  - &amp;OrganizationID",TEXT($A3483,"0000"),
" {","OrganizationTypeCV:  ",CHAR(34),INDEX(Organizations[Organization Type '[CV']],$A3483),CHAR(34),
", OrganizationCode:  ",CHAR(34),INDEX(Organizations[Organization Code],$A3483),CHAR(34),
", OrganizationName:  ",CHAR(34),INDEX(Organizations[Organization Name],$A3483),CHAR(34),
", OrganizationDescription:  ",CHAR(34),INDEX(Organizations[Organization Description],$A3483),CHAR(34),
", OrganizationLink:  ",CHAR(34),INDEX(Organizations[Organization Link],$A3483),CHAR(34),"}"))</f>
        <v>#REF!</v>
      </c>
      <c r="F3483" t="e">
        <f>IF(INDEX(People[First Name],$A3483)="","",
CONCATENATE("  - &amp;AffiliationID",TEXT($A3483,"0000"),
" {PersonID: *PersonID",TEXT($A3483,"0000"),
", OrganizationID: *OrganizationID",TEXT(MATCH(INDEX(People[Organization Name],$A3483),Organizations[Organization Name],0),"0000"),
", IsPrimaryOrganizationContact: , AffiliationStartDate: , AffiliationEndDate: , PrimaryPhone: ",
", PrimaryEmail: ",CHAR(34),INDEX(People[Primary Email],$A3483),CHAR(34),
", PrimaryAddress: ",CHAR(34),INDEX(People[Primary Address],$A3483),CHAR(34),
", PersonLink: }"))</f>
        <v>#REF!</v>
      </c>
      <c r="H3483" t="e">
        <f>IF(COUNTA(CitationInformation)=0,"",IF(INDEX(AuthorList[Author Name],$A3483)="","",
CONCATENATE("  - &amp;AuthorListID",TEXT($A3483,"0000"),
"  {CitationID: *CitationID0001",
", PersonID: *PersonID",TEXT(MATCH(INDEX(AuthorList[Author Name],$A3483),People[Full Name],0),"0000"),
", AuthorOrder: ",INDEX(AuthorList[Author Number],$A3483),"}")))</f>
        <v>#REF!</v>
      </c>
      <c r="K3483" t="e">
        <f>IF(INDEX(SamplingFeatures[Feature Code],$A3483)="","",
CONCATENATE("  - &amp;SamplingFeatureID",TEXT($A3483,"0000"),
" {","SamplingFeatureUUID:  ",CHAR(34),INDEX(SamplingFeatures[Sampling Feature UUID],$A3483),CHAR(34),
", SamplingFeatureTypeCV:  ",CHAR(34),INDEX(SamplingFeatures[Sampling Feature Type],$A3483),CHAR(34),
", SamplingFeatureCode:  ",CHAR(34),INDEX(SamplingFeatures[Feature Code],$A3483),CHAR(34),
", SamplingFeatureName:  ",CHAR(34),INDEX(SamplingFeatures[Feature Name],$A3483),CHAR(34),
", SamplingFeatureDescription:  ",CHAR(34),INDEX(SamplingFeatures[Feature Description],$A3483),CHAR(34),
", SamplingFeatureGeotypeCV:  ",CHAR(34),INDEX(SamplingFeatures[Feature Geo Type],$A3483),CHAR(34),
", FeatureGeometry:  ",CHAR(34),INDEX(SamplingFeatures[Feature Geometry],$A3483),CHAR(34),
", Elevation_m:  ",CHAR(34),INDEX(SamplingFeatures[Elevation_m],$A3483),CHAR(34),
", ElevationDatumCV:  ",CHAR(34),ElevationDatum,CHAR(34),"}"))</f>
        <v>#REF!</v>
      </c>
      <c r="L3483" t="e">
        <f>IF(INDEX(SamplingFeatures[Sampling Feature Type],$A3483)&lt;&gt;"Site","",
CONCATENATE("  - &amp;SiteID",TEXT(SUMPRODUCT(--($L$3:$L3482&lt;&gt;"")),"0000"),
" {","SamplingFeatureID:  *SamplingFeatureID",TEXT($A3483,"0000"),
", SiteTypeCV:  ",CHAR(34),INDEX(Sites[Site Type],$A3483),CHAR(34),
", Latitude:  ",INDEX(Sites[Latitude],$A3483),
", Longitude:  ",INDEX(Sites[Longitude],$A3483),
", SRSName:  ",CHAR(34),LatLonDatum,CHAR(34),"}"))</f>
        <v>#REF!</v>
      </c>
      <c r="M3483" t="e">
        <f>IF(INDEX(SamplingFeatures[Sampling Feature Type],$A3483)&lt;&gt;"Specimen","",
CONCATENATE("  - &amp;SpecimenID",TEXT(SUMPRODUCT(--($M$3:$M3482&lt;&gt;"")),"0000"),
" {","SamplingFeatureID:  *SamplingFeatureID",TEXT($A3483,"0000"),
", SpecimenTypeCV:  ",CHAR(34),INDEX(Specimens[Specimen Type],$A3483),CHAR(34),
", SpecimenMediumCV:  ",INDEX(Specimens[Specimen Medium],$A3483),
", IsFieldSpecimen:  ",CHAR(34),INDEX(Specimens[Is Field Specimen?],$A3483),CHAR(34),"}"))</f>
        <v>#REF!</v>
      </c>
      <c r="N3483" t="e">
        <f>IF(COUNTA(SpatialOffsets[])=0,"", IF(INDEX(SpatialOffsets[Spatial Offset Type],$A3483)="","",
CONCATENATE("  - &amp;SpatialOffsetID",TEXT($A3483,"0000"),
" {","SpatialOffsetTypeCV:  ",CHAR(34),INDEX(SpatialOffsets[Spatial Offset Type],$A3483),CHAR(34),
", Offset1Value:  ",INDEX(SpatialOffsets[Offset 1 Value],$A3483),
", Offset1UnitID:  ",CHAR(34),INDEX(SpatialOffsets[Offset 1 Unit],$A3483),CHAR(34),
", Offset2Value:  ",INDEX(SpatialOffsets[Offset 2 Value],$A3483),
", Offset2UnitID:  ",CHAR(34),INDEX(SpatialOffsets[Offset 2 Unit],$A3483),CHAR(34),
", Offset3Value:  ",INDEX(SpatialOffsets[Offset 3 Value],$A3483),
", Offset3UnitID:  ",CHAR(34),INDEX(SpatialOffsets[Offset 3 Unit],$A3483),CHAR(34),,"}")))</f>
        <v>#REF!</v>
      </c>
      <c r="O3483" t="e">
        <f>IF(COUNTA(RelatedFeatures[])=0,"", IF(INDEX(RelatedFeatures[First Sampling Feature Code],$A3483)="","",
CONCATENATE("  - &amp;RelationID",TEXT($A3483,"0000"),
" {","SamplingFeatureID:  *SamplingFeatureID",TEXT(MATCH(INDEX(RelatedFeatures[First Sampling Feature Code],$A3483),SamplingFeatures[Feature Code],0),"0000"),
", RelationshipTypeCV:  ",CHAR(34),INDEX(RelatedFeatures[Relationship Type],$A3483),CHAR(34),
", RelatedFeatureID: *SamplingFeatureID",TEXT(MATCH(INDEX(RelatedFeatures[Second Sampling Feature Code],$A3483),SamplingFeatures[Feature Code],0),"0000"),
", SpatialOffsetID:  ",IF(INDEX(RelatedFeatures[Offset Number],$A3483)="","",CONCATENATE("*SpatialOffsetID",TEXT(INDEX(RelatedFeatures[Offset Number],$A3483),"0000"))),"}")))</f>
        <v>#REF!</v>
      </c>
      <c r="P3483" t="e">
        <f>IF(INDEX(Methods[Method Type],$A3483)="","",
CONCATENATE("  - &amp;MethodID",TEXT($A3483,"0000"),
" {","MethodTypeCV:  ",CHAR(34),INDEX(Methods[Method Type],$A3483),CHAR(34),
", MethodCode:  ",CHAR(34),INDEX(Methods[Method Code],$A3483),CHAR(34),
", MethodName:  ",CHAR(34),INDEX(Methods[Method Name],$A3483),CHAR(34),
", MethodDescription:  ",CHAR(34),INDEX(Methods[Method Description],$A3483),CHAR(34),
", MethodLink:  ",CHAR(34),INDEX(Methods[Method Link],$A3483),CHAR(34),
", OrganizationID: *OrganizationID",TEXT(MATCH(INDEX(Methods[Organization Name],$A3483),Organizations[Organization Name],0),"0000"),"}"))</f>
        <v>#REF!</v>
      </c>
      <c r="Q3483" t="e">
        <f>IF(INDEX(Variables[Variable Type],$A3483)="","",
CONCATENATE("  - &amp;VariableID",TEXT($A3483,"0000"),
" {","VariableTypeCV:  ",CHAR(34),INDEX(Variables[Variable Type],$A3483),CHAR(34),
", VariableCode:  ",CHAR(34),INDEX(Variables[Variable Code],$A3483),CHAR(34),
", VariableNameCV:  ",CHAR(34),INDEX(Variables[Variable Name],$A3483),CHAR(34),
", VariableDefinition:  ",CHAR(34),INDEX(Variables[Variable Definition],$A3483),CHAR(34),
", SpecciationCV:  ",CHAR(34),INDEX(Variables[Speciation],$A3483),CHAR(34),
", NoDataValue:  ",CHAR(34),INDEX(Variables[No Data Value],$A3483),CHAR(34),"}"))</f>
        <v>#REF!</v>
      </c>
    </row>
    <row r="3484" spans="1:17" x14ac:dyDescent="0.25">
      <c r="A3484">
        <v>3481</v>
      </c>
      <c r="D3484" t="e">
        <f>IF(INDEX(People[First Name],$A3484)="","",
CONCATENATE("  - &amp;PersonID",TEXT($A3484,"0000"),
" {","PersonFirstName:  ",CHAR(34),INDEX(People[First Name],$A3484),CHAR(34),
", PersonMiddleName:  ",CHAR(34),INDEX(People[Middle Name],$A3484),CHAR(34),
", PersonLastName:  ",CHAR(34),INDEX(People[Last Name],$A3484),CHAR(34),"}"))</f>
        <v>#REF!</v>
      </c>
      <c r="E3484" t="e">
        <f>IF(INDEX(Organizations[Organization Type '[CV']],$A3484)="","",
CONCATENATE("  - &amp;OrganizationID",TEXT($A3484,"0000"),
" {","OrganizationTypeCV:  ",CHAR(34),INDEX(Organizations[Organization Type '[CV']],$A3484),CHAR(34),
", OrganizationCode:  ",CHAR(34),INDEX(Organizations[Organization Code],$A3484),CHAR(34),
", OrganizationName:  ",CHAR(34),INDEX(Organizations[Organization Name],$A3484),CHAR(34),
", OrganizationDescription:  ",CHAR(34),INDEX(Organizations[Organization Description],$A3484),CHAR(34),
", OrganizationLink:  ",CHAR(34),INDEX(Organizations[Organization Link],$A3484),CHAR(34),"}"))</f>
        <v>#REF!</v>
      </c>
      <c r="F3484" t="e">
        <f>IF(INDEX(People[First Name],$A3484)="","",
CONCATENATE("  - &amp;AffiliationID",TEXT($A3484,"0000"),
" {PersonID: *PersonID",TEXT($A3484,"0000"),
", OrganizationID: *OrganizationID",TEXT(MATCH(INDEX(People[Organization Name],$A3484),Organizations[Organization Name],0),"0000"),
", IsPrimaryOrganizationContact: , AffiliationStartDate: , AffiliationEndDate: , PrimaryPhone: ",
", PrimaryEmail: ",CHAR(34),INDEX(People[Primary Email],$A3484),CHAR(34),
", PrimaryAddress: ",CHAR(34),INDEX(People[Primary Address],$A3484),CHAR(34),
", PersonLink: }"))</f>
        <v>#REF!</v>
      </c>
      <c r="H3484" t="e">
        <f>IF(COUNTA(CitationInformation)=0,"",IF(INDEX(AuthorList[Author Name],$A3484)="","",
CONCATENATE("  - &amp;AuthorListID",TEXT($A3484,"0000"),
"  {CitationID: *CitationID0001",
", PersonID: *PersonID",TEXT(MATCH(INDEX(AuthorList[Author Name],$A3484),People[Full Name],0),"0000"),
", AuthorOrder: ",INDEX(AuthorList[Author Number],$A3484),"}")))</f>
        <v>#REF!</v>
      </c>
      <c r="K3484" t="e">
        <f>IF(INDEX(SamplingFeatures[Feature Code],$A3484)="","",
CONCATENATE("  - &amp;SamplingFeatureID",TEXT($A3484,"0000"),
" {","SamplingFeatureUUID:  ",CHAR(34),INDEX(SamplingFeatures[Sampling Feature UUID],$A3484),CHAR(34),
", SamplingFeatureTypeCV:  ",CHAR(34),INDEX(SamplingFeatures[Sampling Feature Type],$A3484),CHAR(34),
", SamplingFeatureCode:  ",CHAR(34),INDEX(SamplingFeatures[Feature Code],$A3484),CHAR(34),
", SamplingFeatureName:  ",CHAR(34),INDEX(SamplingFeatures[Feature Name],$A3484),CHAR(34),
", SamplingFeatureDescription:  ",CHAR(34),INDEX(SamplingFeatures[Feature Description],$A3484),CHAR(34),
", SamplingFeatureGeotypeCV:  ",CHAR(34),INDEX(SamplingFeatures[Feature Geo Type],$A3484),CHAR(34),
", FeatureGeometry:  ",CHAR(34),INDEX(SamplingFeatures[Feature Geometry],$A3484),CHAR(34),
", Elevation_m:  ",CHAR(34),INDEX(SamplingFeatures[Elevation_m],$A3484),CHAR(34),
", ElevationDatumCV:  ",CHAR(34),ElevationDatum,CHAR(34),"}"))</f>
        <v>#REF!</v>
      </c>
      <c r="L3484" t="e">
        <f>IF(INDEX(SamplingFeatures[Sampling Feature Type],$A3484)&lt;&gt;"Site","",
CONCATENATE("  - &amp;SiteID",TEXT(SUMPRODUCT(--($L$3:$L3483&lt;&gt;"")),"0000"),
" {","SamplingFeatureID:  *SamplingFeatureID",TEXT($A3484,"0000"),
", SiteTypeCV:  ",CHAR(34),INDEX(Sites[Site Type],$A3484),CHAR(34),
", Latitude:  ",INDEX(Sites[Latitude],$A3484),
", Longitude:  ",INDEX(Sites[Longitude],$A3484),
", SRSName:  ",CHAR(34),LatLonDatum,CHAR(34),"}"))</f>
        <v>#REF!</v>
      </c>
      <c r="M3484" t="e">
        <f>IF(INDEX(SamplingFeatures[Sampling Feature Type],$A3484)&lt;&gt;"Specimen","",
CONCATENATE("  - &amp;SpecimenID",TEXT(SUMPRODUCT(--($M$3:$M3483&lt;&gt;"")),"0000"),
" {","SamplingFeatureID:  *SamplingFeatureID",TEXT($A3484,"0000"),
", SpecimenTypeCV:  ",CHAR(34),INDEX(Specimens[Specimen Type],$A3484),CHAR(34),
", SpecimenMediumCV:  ",INDEX(Specimens[Specimen Medium],$A3484),
", IsFieldSpecimen:  ",CHAR(34),INDEX(Specimens[Is Field Specimen?],$A3484),CHAR(34),"}"))</f>
        <v>#REF!</v>
      </c>
      <c r="N3484" t="e">
        <f>IF(COUNTA(SpatialOffsets[])=0,"", IF(INDEX(SpatialOffsets[Spatial Offset Type],$A3484)="","",
CONCATENATE("  - &amp;SpatialOffsetID",TEXT($A3484,"0000"),
" {","SpatialOffsetTypeCV:  ",CHAR(34),INDEX(SpatialOffsets[Spatial Offset Type],$A3484),CHAR(34),
", Offset1Value:  ",INDEX(SpatialOffsets[Offset 1 Value],$A3484),
", Offset1UnitID:  ",CHAR(34),INDEX(SpatialOffsets[Offset 1 Unit],$A3484),CHAR(34),
", Offset2Value:  ",INDEX(SpatialOffsets[Offset 2 Value],$A3484),
", Offset2UnitID:  ",CHAR(34),INDEX(SpatialOffsets[Offset 2 Unit],$A3484),CHAR(34),
", Offset3Value:  ",INDEX(SpatialOffsets[Offset 3 Value],$A3484),
", Offset3UnitID:  ",CHAR(34),INDEX(SpatialOffsets[Offset 3 Unit],$A3484),CHAR(34),,"}")))</f>
        <v>#REF!</v>
      </c>
      <c r="O3484" t="e">
        <f>IF(COUNTA(RelatedFeatures[])=0,"", IF(INDEX(RelatedFeatures[First Sampling Feature Code],$A3484)="","",
CONCATENATE("  - &amp;RelationID",TEXT($A3484,"0000"),
" {","SamplingFeatureID:  *SamplingFeatureID",TEXT(MATCH(INDEX(RelatedFeatures[First Sampling Feature Code],$A3484),SamplingFeatures[Feature Code],0),"0000"),
", RelationshipTypeCV:  ",CHAR(34),INDEX(RelatedFeatures[Relationship Type],$A3484),CHAR(34),
", RelatedFeatureID: *SamplingFeatureID",TEXT(MATCH(INDEX(RelatedFeatures[Second Sampling Feature Code],$A3484),SamplingFeatures[Feature Code],0),"0000"),
", SpatialOffsetID:  ",IF(INDEX(RelatedFeatures[Offset Number],$A3484)="","",CONCATENATE("*SpatialOffsetID",TEXT(INDEX(RelatedFeatures[Offset Number],$A3484),"0000"))),"}")))</f>
        <v>#REF!</v>
      </c>
      <c r="P3484" t="e">
        <f>IF(INDEX(Methods[Method Type],$A3484)="","",
CONCATENATE("  - &amp;MethodID",TEXT($A3484,"0000"),
" {","MethodTypeCV:  ",CHAR(34),INDEX(Methods[Method Type],$A3484),CHAR(34),
", MethodCode:  ",CHAR(34),INDEX(Methods[Method Code],$A3484),CHAR(34),
", MethodName:  ",CHAR(34),INDEX(Methods[Method Name],$A3484),CHAR(34),
", MethodDescription:  ",CHAR(34),INDEX(Methods[Method Description],$A3484),CHAR(34),
", MethodLink:  ",CHAR(34),INDEX(Methods[Method Link],$A3484),CHAR(34),
", OrganizationID: *OrganizationID",TEXT(MATCH(INDEX(Methods[Organization Name],$A3484),Organizations[Organization Name],0),"0000"),"}"))</f>
        <v>#REF!</v>
      </c>
      <c r="Q3484" t="e">
        <f>IF(INDEX(Variables[Variable Type],$A3484)="","",
CONCATENATE("  - &amp;VariableID",TEXT($A3484,"0000"),
" {","VariableTypeCV:  ",CHAR(34),INDEX(Variables[Variable Type],$A3484),CHAR(34),
", VariableCode:  ",CHAR(34),INDEX(Variables[Variable Code],$A3484),CHAR(34),
", VariableNameCV:  ",CHAR(34),INDEX(Variables[Variable Name],$A3484),CHAR(34),
", VariableDefinition:  ",CHAR(34),INDEX(Variables[Variable Definition],$A3484),CHAR(34),
", SpecciationCV:  ",CHAR(34),INDEX(Variables[Speciation],$A3484),CHAR(34),
", NoDataValue:  ",CHAR(34),INDEX(Variables[No Data Value],$A3484),CHAR(34),"}"))</f>
        <v>#REF!</v>
      </c>
    </row>
    <row r="3485" spans="1:17" x14ac:dyDescent="0.25">
      <c r="A3485">
        <v>3482</v>
      </c>
      <c r="D3485" t="e">
        <f>IF(INDEX(People[First Name],$A3485)="","",
CONCATENATE("  - &amp;PersonID",TEXT($A3485,"0000"),
" {","PersonFirstName:  ",CHAR(34),INDEX(People[First Name],$A3485),CHAR(34),
", PersonMiddleName:  ",CHAR(34),INDEX(People[Middle Name],$A3485),CHAR(34),
", PersonLastName:  ",CHAR(34),INDEX(People[Last Name],$A3485),CHAR(34),"}"))</f>
        <v>#REF!</v>
      </c>
      <c r="E3485" t="e">
        <f>IF(INDEX(Organizations[Organization Type '[CV']],$A3485)="","",
CONCATENATE("  - &amp;OrganizationID",TEXT($A3485,"0000"),
" {","OrganizationTypeCV:  ",CHAR(34),INDEX(Organizations[Organization Type '[CV']],$A3485),CHAR(34),
", OrganizationCode:  ",CHAR(34),INDEX(Organizations[Organization Code],$A3485),CHAR(34),
", OrganizationName:  ",CHAR(34),INDEX(Organizations[Organization Name],$A3485),CHAR(34),
", OrganizationDescription:  ",CHAR(34),INDEX(Organizations[Organization Description],$A3485),CHAR(34),
", OrganizationLink:  ",CHAR(34),INDEX(Organizations[Organization Link],$A3485),CHAR(34),"}"))</f>
        <v>#REF!</v>
      </c>
      <c r="F3485" t="e">
        <f>IF(INDEX(People[First Name],$A3485)="","",
CONCATENATE("  - &amp;AffiliationID",TEXT($A3485,"0000"),
" {PersonID: *PersonID",TEXT($A3485,"0000"),
", OrganizationID: *OrganizationID",TEXT(MATCH(INDEX(People[Organization Name],$A3485),Organizations[Organization Name],0),"0000"),
", IsPrimaryOrganizationContact: , AffiliationStartDate: , AffiliationEndDate: , PrimaryPhone: ",
", PrimaryEmail: ",CHAR(34),INDEX(People[Primary Email],$A3485),CHAR(34),
", PrimaryAddress: ",CHAR(34),INDEX(People[Primary Address],$A3485),CHAR(34),
", PersonLink: }"))</f>
        <v>#REF!</v>
      </c>
      <c r="H3485" t="e">
        <f>IF(COUNTA(CitationInformation)=0,"",IF(INDEX(AuthorList[Author Name],$A3485)="","",
CONCATENATE("  - &amp;AuthorListID",TEXT($A3485,"0000"),
"  {CitationID: *CitationID0001",
", PersonID: *PersonID",TEXT(MATCH(INDEX(AuthorList[Author Name],$A3485),People[Full Name],0),"0000"),
", AuthorOrder: ",INDEX(AuthorList[Author Number],$A3485),"}")))</f>
        <v>#REF!</v>
      </c>
      <c r="K3485" t="e">
        <f>IF(INDEX(SamplingFeatures[Feature Code],$A3485)="","",
CONCATENATE("  - &amp;SamplingFeatureID",TEXT($A3485,"0000"),
" {","SamplingFeatureUUID:  ",CHAR(34),INDEX(SamplingFeatures[Sampling Feature UUID],$A3485),CHAR(34),
", SamplingFeatureTypeCV:  ",CHAR(34),INDEX(SamplingFeatures[Sampling Feature Type],$A3485),CHAR(34),
", SamplingFeatureCode:  ",CHAR(34),INDEX(SamplingFeatures[Feature Code],$A3485),CHAR(34),
", SamplingFeatureName:  ",CHAR(34),INDEX(SamplingFeatures[Feature Name],$A3485),CHAR(34),
", SamplingFeatureDescription:  ",CHAR(34),INDEX(SamplingFeatures[Feature Description],$A3485),CHAR(34),
", SamplingFeatureGeotypeCV:  ",CHAR(34),INDEX(SamplingFeatures[Feature Geo Type],$A3485),CHAR(34),
", FeatureGeometry:  ",CHAR(34),INDEX(SamplingFeatures[Feature Geometry],$A3485),CHAR(34),
", Elevation_m:  ",CHAR(34),INDEX(SamplingFeatures[Elevation_m],$A3485),CHAR(34),
", ElevationDatumCV:  ",CHAR(34),ElevationDatum,CHAR(34),"}"))</f>
        <v>#REF!</v>
      </c>
      <c r="L3485" t="e">
        <f>IF(INDEX(SamplingFeatures[Sampling Feature Type],$A3485)&lt;&gt;"Site","",
CONCATENATE("  - &amp;SiteID",TEXT(SUMPRODUCT(--($L$3:$L3484&lt;&gt;"")),"0000"),
" {","SamplingFeatureID:  *SamplingFeatureID",TEXT($A3485,"0000"),
", SiteTypeCV:  ",CHAR(34),INDEX(Sites[Site Type],$A3485),CHAR(34),
", Latitude:  ",INDEX(Sites[Latitude],$A3485),
", Longitude:  ",INDEX(Sites[Longitude],$A3485),
", SRSName:  ",CHAR(34),LatLonDatum,CHAR(34),"}"))</f>
        <v>#REF!</v>
      </c>
      <c r="M3485" t="e">
        <f>IF(INDEX(SamplingFeatures[Sampling Feature Type],$A3485)&lt;&gt;"Specimen","",
CONCATENATE("  - &amp;SpecimenID",TEXT(SUMPRODUCT(--($M$3:$M3484&lt;&gt;"")),"0000"),
" {","SamplingFeatureID:  *SamplingFeatureID",TEXT($A3485,"0000"),
", SpecimenTypeCV:  ",CHAR(34),INDEX(Specimens[Specimen Type],$A3485),CHAR(34),
", SpecimenMediumCV:  ",INDEX(Specimens[Specimen Medium],$A3485),
", IsFieldSpecimen:  ",CHAR(34),INDEX(Specimens[Is Field Specimen?],$A3485),CHAR(34),"}"))</f>
        <v>#REF!</v>
      </c>
      <c r="N3485" t="e">
        <f>IF(COUNTA(SpatialOffsets[])=0,"", IF(INDEX(SpatialOffsets[Spatial Offset Type],$A3485)="","",
CONCATENATE("  - &amp;SpatialOffsetID",TEXT($A3485,"0000"),
" {","SpatialOffsetTypeCV:  ",CHAR(34),INDEX(SpatialOffsets[Spatial Offset Type],$A3485),CHAR(34),
", Offset1Value:  ",INDEX(SpatialOffsets[Offset 1 Value],$A3485),
", Offset1UnitID:  ",CHAR(34),INDEX(SpatialOffsets[Offset 1 Unit],$A3485),CHAR(34),
", Offset2Value:  ",INDEX(SpatialOffsets[Offset 2 Value],$A3485),
", Offset2UnitID:  ",CHAR(34),INDEX(SpatialOffsets[Offset 2 Unit],$A3485),CHAR(34),
", Offset3Value:  ",INDEX(SpatialOffsets[Offset 3 Value],$A3485),
", Offset3UnitID:  ",CHAR(34),INDEX(SpatialOffsets[Offset 3 Unit],$A3485),CHAR(34),,"}")))</f>
        <v>#REF!</v>
      </c>
      <c r="O3485" t="e">
        <f>IF(COUNTA(RelatedFeatures[])=0,"", IF(INDEX(RelatedFeatures[First Sampling Feature Code],$A3485)="","",
CONCATENATE("  - &amp;RelationID",TEXT($A3485,"0000"),
" {","SamplingFeatureID:  *SamplingFeatureID",TEXT(MATCH(INDEX(RelatedFeatures[First Sampling Feature Code],$A3485),SamplingFeatures[Feature Code],0),"0000"),
", RelationshipTypeCV:  ",CHAR(34),INDEX(RelatedFeatures[Relationship Type],$A3485),CHAR(34),
", RelatedFeatureID: *SamplingFeatureID",TEXT(MATCH(INDEX(RelatedFeatures[Second Sampling Feature Code],$A3485),SamplingFeatures[Feature Code],0),"0000"),
", SpatialOffsetID:  ",IF(INDEX(RelatedFeatures[Offset Number],$A3485)="","",CONCATENATE("*SpatialOffsetID",TEXT(INDEX(RelatedFeatures[Offset Number],$A3485),"0000"))),"}")))</f>
        <v>#REF!</v>
      </c>
      <c r="P3485" t="e">
        <f>IF(INDEX(Methods[Method Type],$A3485)="","",
CONCATENATE("  - &amp;MethodID",TEXT($A3485,"0000"),
" {","MethodTypeCV:  ",CHAR(34),INDEX(Methods[Method Type],$A3485),CHAR(34),
", MethodCode:  ",CHAR(34),INDEX(Methods[Method Code],$A3485),CHAR(34),
", MethodName:  ",CHAR(34),INDEX(Methods[Method Name],$A3485),CHAR(34),
", MethodDescription:  ",CHAR(34),INDEX(Methods[Method Description],$A3485),CHAR(34),
", MethodLink:  ",CHAR(34),INDEX(Methods[Method Link],$A3485),CHAR(34),
", OrganizationID: *OrganizationID",TEXT(MATCH(INDEX(Methods[Organization Name],$A3485),Organizations[Organization Name],0),"0000"),"}"))</f>
        <v>#REF!</v>
      </c>
      <c r="Q3485" t="e">
        <f>IF(INDEX(Variables[Variable Type],$A3485)="","",
CONCATENATE("  - &amp;VariableID",TEXT($A3485,"0000"),
" {","VariableTypeCV:  ",CHAR(34),INDEX(Variables[Variable Type],$A3485),CHAR(34),
", VariableCode:  ",CHAR(34),INDEX(Variables[Variable Code],$A3485),CHAR(34),
", VariableNameCV:  ",CHAR(34),INDEX(Variables[Variable Name],$A3485),CHAR(34),
", VariableDefinition:  ",CHAR(34),INDEX(Variables[Variable Definition],$A3485),CHAR(34),
", SpecciationCV:  ",CHAR(34),INDEX(Variables[Speciation],$A3485),CHAR(34),
", NoDataValue:  ",CHAR(34),INDEX(Variables[No Data Value],$A3485),CHAR(34),"}"))</f>
        <v>#REF!</v>
      </c>
    </row>
    <row r="3486" spans="1:17" x14ac:dyDescent="0.25">
      <c r="A3486">
        <v>3483</v>
      </c>
      <c r="D3486" t="e">
        <f>IF(INDEX(People[First Name],$A3486)="","",
CONCATENATE("  - &amp;PersonID",TEXT($A3486,"0000"),
" {","PersonFirstName:  ",CHAR(34),INDEX(People[First Name],$A3486),CHAR(34),
", PersonMiddleName:  ",CHAR(34),INDEX(People[Middle Name],$A3486),CHAR(34),
", PersonLastName:  ",CHAR(34),INDEX(People[Last Name],$A3486),CHAR(34),"}"))</f>
        <v>#REF!</v>
      </c>
      <c r="E3486" t="e">
        <f>IF(INDEX(Organizations[Organization Type '[CV']],$A3486)="","",
CONCATENATE("  - &amp;OrganizationID",TEXT($A3486,"0000"),
" {","OrganizationTypeCV:  ",CHAR(34),INDEX(Organizations[Organization Type '[CV']],$A3486),CHAR(34),
", OrganizationCode:  ",CHAR(34),INDEX(Organizations[Organization Code],$A3486),CHAR(34),
", OrganizationName:  ",CHAR(34),INDEX(Organizations[Organization Name],$A3486),CHAR(34),
", OrganizationDescription:  ",CHAR(34),INDEX(Organizations[Organization Description],$A3486),CHAR(34),
", OrganizationLink:  ",CHAR(34),INDEX(Organizations[Organization Link],$A3486),CHAR(34),"}"))</f>
        <v>#REF!</v>
      </c>
      <c r="F3486" t="e">
        <f>IF(INDEX(People[First Name],$A3486)="","",
CONCATENATE("  - &amp;AffiliationID",TEXT($A3486,"0000"),
" {PersonID: *PersonID",TEXT($A3486,"0000"),
", OrganizationID: *OrganizationID",TEXT(MATCH(INDEX(People[Organization Name],$A3486),Organizations[Organization Name],0),"0000"),
", IsPrimaryOrganizationContact: , AffiliationStartDate: , AffiliationEndDate: , PrimaryPhone: ",
", PrimaryEmail: ",CHAR(34),INDEX(People[Primary Email],$A3486),CHAR(34),
", PrimaryAddress: ",CHAR(34),INDEX(People[Primary Address],$A3486),CHAR(34),
", PersonLink: }"))</f>
        <v>#REF!</v>
      </c>
      <c r="H3486" t="e">
        <f>IF(COUNTA(CitationInformation)=0,"",IF(INDEX(AuthorList[Author Name],$A3486)="","",
CONCATENATE("  - &amp;AuthorListID",TEXT($A3486,"0000"),
"  {CitationID: *CitationID0001",
", PersonID: *PersonID",TEXT(MATCH(INDEX(AuthorList[Author Name],$A3486),People[Full Name],0),"0000"),
", AuthorOrder: ",INDEX(AuthorList[Author Number],$A3486),"}")))</f>
        <v>#REF!</v>
      </c>
      <c r="K3486" t="e">
        <f>IF(INDEX(SamplingFeatures[Feature Code],$A3486)="","",
CONCATENATE("  - &amp;SamplingFeatureID",TEXT($A3486,"0000"),
" {","SamplingFeatureUUID:  ",CHAR(34),INDEX(SamplingFeatures[Sampling Feature UUID],$A3486),CHAR(34),
", SamplingFeatureTypeCV:  ",CHAR(34),INDEX(SamplingFeatures[Sampling Feature Type],$A3486),CHAR(34),
", SamplingFeatureCode:  ",CHAR(34),INDEX(SamplingFeatures[Feature Code],$A3486),CHAR(34),
", SamplingFeatureName:  ",CHAR(34),INDEX(SamplingFeatures[Feature Name],$A3486),CHAR(34),
", SamplingFeatureDescription:  ",CHAR(34),INDEX(SamplingFeatures[Feature Description],$A3486),CHAR(34),
", SamplingFeatureGeotypeCV:  ",CHAR(34),INDEX(SamplingFeatures[Feature Geo Type],$A3486),CHAR(34),
", FeatureGeometry:  ",CHAR(34),INDEX(SamplingFeatures[Feature Geometry],$A3486),CHAR(34),
", Elevation_m:  ",CHAR(34),INDEX(SamplingFeatures[Elevation_m],$A3486),CHAR(34),
", ElevationDatumCV:  ",CHAR(34),ElevationDatum,CHAR(34),"}"))</f>
        <v>#REF!</v>
      </c>
      <c r="L3486" t="e">
        <f>IF(INDEX(SamplingFeatures[Sampling Feature Type],$A3486)&lt;&gt;"Site","",
CONCATENATE("  - &amp;SiteID",TEXT(SUMPRODUCT(--($L$3:$L3485&lt;&gt;"")),"0000"),
" {","SamplingFeatureID:  *SamplingFeatureID",TEXT($A3486,"0000"),
", SiteTypeCV:  ",CHAR(34),INDEX(Sites[Site Type],$A3486),CHAR(34),
", Latitude:  ",INDEX(Sites[Latitude],$A3486),
", Longitude:  ",INDEX(Sites[Longitude],$A3486),
", SRSName:  ",CHAR(34),LatLonDatum,CHAR(34),"}"))</f>
        <v>#REF!</v>
      </c>
      <c r="M3486" t="e">
        <f>IF(INDEX(SamplingFeatures[Sampling Feature Type],$A3486)&lt;&gt;"Specimen","",
CONCATENATE("  - &amp;SpecimenID",TEXT(SUMPRODUCT(--($M$3:$M3485&lt;&gt;"")),"0000"),
" {","SamplingFeatureID:  *SamplingFeatureID",TEXT($A3486,"0000"),
", SpecimenTypeCV:  ",CHAR(34),INDEX(Specimens[Specimen Type],$A3486),CHAR(34),
", SpecimenMediumCV:  ",INDEX(Specimens[Specimen Medium],$A3486),
", IsFieldSpecimen:  ",CHAR(34),INDEX(Specimens[Is Field Specimen?],$A3486),CHAR(34),"}"))</f>
        <v>#REF!</v>
      </c>
      <c r="N3486" t="e">
        <f>IF(COUNTA(SpatialOffsets[])=0,"", IF(INDEX(SpatialOffsets[Spatial Offset Type],$A3486)="","",
CONCATENATE("  - &amp;SpatialOffsetID",TEXT($A3486,"0000"),
" {","SpatialOffsetTypeCV:  ",CHAR(34),INDEX(SpatialOffsets[Spatial Offset Type],$A3486),CHAR(34),
", Offset1Value:  ",INDEX(SpatialOffsets[Offset 1 Value],$A3486),
", Offset1UnitID:  ",CHAR(34),INDEX(SpatialOffsets[Offset 1 Unit],$A3486),CHAR(34),
", Offset2Value:  ",INDEX(SpatialOffsets[Offset 2 Value],$A3486),
", Offset2UnitID:  ",CHAR(34),INDEX(SpatialOffsets[Offset 2 Unit],$A3486),CHAR(34),
", Offset3Value:  ",INDEX(SpatialOffsets[Offset 3 Value],$A3486),
", Offset3UnitID:  ",CHAR(34),INDEX(SpatialOffsets[Offset 3 Unit],$A3486),CHAR(34),,"}")))</f>
        <v>#REF!</v>
      </c>
      <c r="O3486" t="e">
        <f>IF(COUNTA(RelatedFeatures[])=0,"", IF(INDEX(RelatedFeatures[First Sampling Feature Code],$A3486)="","",
CONCATENATE("  - &amp;RelationID",TEXT($A3486,"0000"),
" {","SamplingFeatureID:  *SamplingFeatureID",TEXT(MATCH(INDEX(RelatedFeatures[First Sampling Feature Code],$A3486),SamplingFeatures[Feature Code],0),"0000"),
", RelationshipTypeCV:  ",CHAR(34),INDEX(RelatedFeatures[Relationship Type],$A3486),CHAR(34),
", RelatedFeatureID: *SamplingFeatureID",TEXT(MATCH(INDEX(RelatedFeatures[Second Sampling Feature Code],$A3486),SamplingFeatures[Feature Code],0),"0000"),
", SpatialOffsetID:  ",IF(INDEX(RelatedFeatures[Offset Number],$A3486)="","",CONCATENATE("*SpatialOffsetID",TEXT(INDEX(RelatedFeatures[Offset Number],$A3486),"0000"))),"}")))</f>
        <v>#REF!</v>
      </c>
      <c r="P3486" t="e">
        <f>IF(INDEX(Methods[Method Type],$A3486)="","",
CONCATENATE("  - &amp;MethodID",TEXT($A3486,"0000"),
" {","MethodTypeCV:  ",CHAR(34),INDEX(Methods[Method Type],$A3486),CHAR(34),
", MethodCode:  ",CHAR(34),INDEX(Methods[Method Code],$A3486),CHAR(34),
", MethodName:  ",CHAR(34),INDEX(Methods[Method Name],$A3486),CHAR(34),
", MethodDescription:  ",CHAR(34),INDEX(Methods[Method Description],$A3486),CHAR(34),
", MethodLink:  ",CHAR(34),INDEX(Methods[Method Link],$A3486),CHAR(34),
", OrganizationID: *OrganizationID",TEXT(MATCH(INDEX(Methods[Organization Name],$A3486),Organizations[Organization Name],0),"0000"),"}"))</f>
        <v>#REF!</v>
      </c>
      <c r="Q3486" t="e">
        <f>IF(INDEX(Variables[Variable Type],$A3486)="","",
CONCATENATE("  - &amp;VariableID",TEXT($A3486,"0000"),
" {","VariableTypeCV:  ",CHAR(34),INDEX(Variables[Variable Type],$A3486),CHAR(34),
", VariableCode:  ",CHAR(34),INDEX(Variables[Variable Code],$A3486),CHAR(34),
", VariableNameCV:  ",CHAR(34),INDEX(Variables[Variable Name],$A3486),CHAR(34),
", VariableDefinition:  ",CHAR(34),INDEX(Variables[Variable Definition],$A3486),CHAR(34),
", SpecciationCV:  ",CHAR(34),INDEX(Variables[Speciation],$A3486),CHAR(34),
", NoDataValue:  ",CHAR(34),INDEX(Variables[No Data Value],$A3486),CHAR(34),"}"))</f>
        <v>#REF!</v>
      </c>
    </row>
    <row r="3487" spans="1:17" x14ac:dyDescent="0.25">
      <c r="A3487">
        <v>3484</v>
      </c>
      <c r="D3487" t="e">
        <f>IF(INDEX(People[First Name],$A3487)="","",
CONCATENATE("  - &amp;PersonID",TEXT($A3487,"0000"),
" {","PersonFirstName:  ",CHAR(34),INDEX(People[First Name],$A3487),CHAR(34),
", PersonMiddleName:  ",CHAR(34),INDEX(People[Middle Name],$A3487),CHAR(34),
", PersonLastName:  ",CHAR(34),INDEX(People[Last Name],$A3487),CHAR(34),"}"))</f>
        <v>#REF!</v>
      </c>
      <c r="E3487" t="e">
        <f>IF(INDEX(Organizations[Organization Type '[CV']],$A3487)="","",
CONCATENATE("  - &amp;OrganizationID",TEXT($A3487,"0000"),
" {","OrganizationTypeCV:  ",CHAR(34),INDEX(Organizations[Organization Type '[CV']],$A3487),CHAR(34),
", OrganizationCode:  ",CHAR(34),INDEX(Organizations[Organization Code],$A3487),CHAR(34),
", OrganizationName:  ",CHAR(34),INDEX(Organizations[Organization Name],$A3487),CHAR(34),
", OrganizationDescription:  ",CHAR(34),INDEX(Organizations[Organization Description],$A3487),CHAR(34),
", OrganizationLink:  ",CHAR(34),INDEX(Organizations[Organization Link],$A3487),CHAR(34),"}"))</f>
        <v>#REF!</v>
      </c>
      <c r="F3487" t="e">
        <f>IF(INDEX(People[First Name],$A3487)="","",
CONCATENATE("  - &amp;AffiliationID",TEXT($A3487,"0000"),
" {PersonID: *PersonID",TEXT($A3487,"0000"),
", OrganizationID: *OrganizationID",TEXT(MATCH(INDEX(People[Organization Name],$A3487),Organizations[Organization Name],0),"0000"),
", IsPrimaryOrganizationContact: , AffiliationStartDate: , AffiliationEndDate: , PrimaryPhone: ",
", PrimaryEmail: ",CHAR(34),INDEX(People[Primary Email],$A3487),CHAR(34),
", PrimaryAddress: ",CHAR(34),INDEX(People[Primary Address],$A3487),CHAR(34),
", PersonLink: }"))</f>
        <v>#REF!</v>
      </c>
      <c r="H3487" t="e">
        <f>IF(COUNTA(CitationInformation)=0,"",IF(INDEX(AuthorList[Author Name],$A3487)="","",
CONCATENATE("  - &amp;AuthorListID",TEXT($A3487,"0000"),
"  {CitationID: *CitationID0001",
", PersonID: *PersonID",TEXT(MATCH(INDEX(AuthorList[Author Name],$A3487),People[Full Name],0),"0000"),
", AuthorOrder: ",INDEX(AuthorList[Author Number],$A3487),"}")))</f>
        <v>#REF!</v>
      </c>
      <c r="K3487" t="e">
        <f>IF(INDEX(SamplingFeatures[Feature Code],$A3487)="","",
CONCATENATE("  - &amp;SamplingFeatureID",TEXT($A3487,"0000"),
" {","SamplingFeatureUUID:  ",CHAR(34),INDEX(SamplingFeatures[Sampling Feature UUID],$A3487),CHAR(34),
", SamplingFeatureTypeCV:  ",CHAR(34),INDEX(SamplingFeatures[Sampling Feature Type],$A3487),CHAR(34),
", SamplingFeatureCode:  ",CHAR(34),INDEX(SamplingFeatures[Feature Code],$A3487),CHAR(34),
", SamplingFeatureName:  ",CHAR(34),INDEX(SamplingFeatures[Feature Name],$A3487),CHAR(34),
", SamplingFeatureDescription:  ",CHAR(34),INDEX(SamplingFeatures[Feature Description],$A3487),CHAR(34),
", SamplingFeatureGeotypeCV:  ",CHAR(34),INDEX(SamplingFeatures[Feature Geo Type],$A3487),CHAR(34),
", FeatureGeometry:  ",CHAR(34),INDEX(SamplingFeatures[Feature Geometry],$A3487),CHAR(34),
", Elevation_m:  ",CHAR(34),INDEX(SamplingFeatures[Elevation_m],$A3487),CHAR(34),
", ElevationDatumCV:  ",CHAR(34),ElevationDatum,CHAR(34),"}"))</f>
        <v>#REF!</v>
      </c>
      <c r="L3487" t="e">
        <f>IF(INDEX(SamplingFeatures[Sampling Feature Type],$A3487)&lt;&gt;"Site","",
CONCATENATE("  - &amp;SiteID",TEXT(SUMPRODUCT(--($L$3:$L3486&lt;&gt;"")),"0000"),
" {","SamplingFeatureID:  *SamplingFeatureID",TEXT($A3487,"0000"),
", SiteTypeCV:  ",CHAR(34),INDEX(Sites[Site Type],$A3487),CHAR(34),
", Latitude:  ",INDEX(Sites[Latitude],$A3487),
", Longitude:  ",INDEX(Sites[Longitude],$A3487),
", SRSName:  ",CHAR(34),LatLonDatum,CHAR(34),"}"))</f>
        <v>#REF!</v>
      </c>
      <c r="M3487" t="e">
        <f>IF(INDEX(SamplingFeatures[Sampling Feature Type],$A3487)&lt;&gt;"Specimen","",
CONCATENATE("  - &amp;SpecimenID",TEXT(SUMPRODUCT(--($M$3:$M3486&lt;&gt;"")),"0000"),
" {","SamplingFeatureID:  *SamplingFeatureID",TEXT($A3487,"0000"),
", SpecimenTypeCV:  ",CHAR(34),INDEX(Specimens[Specimen Type],$A3487),CHAR(34),
", SpecimenMediumCV:  ",INDEX(Specimens[Specimen Medium],$A3487),
", IsFieldSpecimen:  ",CHAR(34),INDEX(Specimens[Is Field Specimen?],$A3487),CHAR(34),"}"))</f>
        <v>#REF!</v>
      </c>
      <c r="N3487" t="e">
        <f>IF(COUNTA(SpatialOffsets[])=0,"", IF(INDEX(SpatialOffsets[Spatial Offset Type],$A3487)="","",
CONCATENATE("  - &amp;SpatialOffsetID",TEXT($A3487,"0000"),
" {","SpatialOffsetTypeCV:  ",CHAR(34),INDEX(SpatialOffsets[Spatial Offset Type],$A3487),CHAR(34),
", Offset1Value:  ",INDEX(SpatialOffsets[Offset 1 Value],$A3487),
", Offset1UnitID:  ",CHAR(34),INDEX(SpatialOffsets[Offset 1 Unit],$A3487),CHAR(34),
", Offset2Value:  ",INDEX(SpatialOffsets[Offset 2 Value],$A3487),
", Offset2UnitID:  ",CHAR(34),INDEX(SpatialOffsets[Offset 2 Unit],$A3487),CHAR(34),
", Offset3Value:  ",INDEX(SpatialOffsets[Offset 3 Value],$A3487),
", Offset3UnitID:  ",CHAR(34),INDEX(SpatialOffsets[Offset 3 Unit],$A3487),CHAR(34),,"}")))</f>
        <v>#REF!</v>
      </c>
      <c r="O3487" t="e">
        <f>IF(COUNTA(RelatedFeatures[])=0,"", IF(INDEX(RelatedFeatures[First Sampling Feature Code],$A3487)="","",
CONCATENATE("  - &amp;RelationID",TEXT($A3487,"0000"),
" {","SamplingFeatureID:  *SamplingFeatureID",TEXT(MATCH(INDEX(RelatedFeatures[First Sampling Feature Code],$A3487),SamplingFeatures[Feature Code],0),"0000"),
", RelationshipTypeCV:  ",CHAR(34),INDEX(RelatedFeatures[Relationship Type],$A3487),CHAR(34),
", RelatedFeatureID: *SamplingFeatureID",TEXT(MATCH(INDEX(RelatedFeatures[Second Sampling Feature Code],$A3487),SamplingFeatures[Feature Code],0),"0000"),
", SpatialOffsetID:  ",IF(INDEX(RelatedFeatures[Offset Number],$A3487)="","",CONCATENATE("*SpatialOffsetID",TEXT(INDEX(RelatedFeatures[Offset Number],$A3487),"0000"))),"}")))</f>
        <v>#REF!</v>
      </c>
      <c r="P3487" t="e">
        <f>IF(INDEX(Methods[Method Type],$A3487)="","",
CONCATENATE("  - &amp;MethodID",TEXT($A3487,"0000"),
" {","MethodTypeCV:  ",CHAR(34),INDEX(Methods[Method Type],$A3487),CHAR(34),
", MethodCode:  ",CHAR(34),INDEX(Methods[Method Code],$A3487),CHAR(34),
", MethodName:  ",CHAR(34),INDEX(Methods[Method Name],$A3487),CHAR(34),
", MethodDescription:  ",CHAR(34),INDEX(Methods[Method Description],$A3487),CHAR(34),
", MethodLink:  ",CHAR(34),INDEX(Methods[Method Link],$A3487),CHAR(34),
", OrganizationID: *OrganizationID",TEXT(MATCH(INDEX(Methods[Organization Name],$A3487),Organizations[Organization Name],0),"0000"),"}"))</f>
        <v>#REF!</v>
      </c>
      <c r="Q3487" t="e">
        <f>IF(INDEX(Variables[Variable Type],$A3487)="","",
CONCATENATE("  - &amp;VariableID",TEXT($A3487,"0000"),
" {","VariableTypeCV:  ",CHAR(34),INDEX(Variables[Variable Type],$A3487),CHAR(34),
", VariableCode:  ",CHAR(34),INDEX(Variables[Variable Code],$A3487),CHAR(34),
", VariableNameCV:  ",CHAR(34),INDEX(Variables[Variable Name],$A3487),CHAR(34),
", VariableDefinition:  ",CHAR(34),INDEX(Variables[Variable Definition],$A3487),CHAR(34),
", SpecciationCV:  ",CHAR(34),INDEX(Variables[Speciation],$A3487),CHAR(34),
", NoDataValue:  ",CHAR(34),INDEX(Variables[No Data Value],$A3487),CHAR(34),"}"))</f>
        <v>#REF!</v>
      </c>
    </row>
    <row r="3488" spans="1:17" x14ac:dyDescent="0.25">
      <c r="A3488">
        <v>3485</v>
      </c>
      <c r="D3488" t="e">
        <f>IF(INDEX(People[First Name],$A3488)="","",
CONCATENATE("  - &amp;PersonID",TEXT($A3488,"0000"),
" {","PersonFirstName:  ",CHAR(34),INDEX(People[First Name],$A3488),CHAR(34),
", PersonMiddleName:  ",CHAR(34),INDEX(People[Middle Name],$A3488),CHAR(34),
", PersonLastName:  ",CHAR(34),INDEX(People[Last Name],$A3488),CHAR(34),"}"))</f>
        <v>#REF!</v>
      </c>
      <c r="E3488" t="e">
        <f>IF(INDEX(Organizations[Organization Type '[CV']],$A3488)="","",
CONCATENATE("  - &amp;OrganizationID",TEXT($A3488,"0000"),
" {","OrganizationTypeCV:  ",CHAR(34),INDEX(Organizations[Organization Type '[CV']],$A3488),CHAR(34),
", OrganizationCode:  ",CHAR(34),INDEX(Organizations[Organization Code],$A3488),CHAR(34),
", OrganizationName:  ",CHAR(34),INDEX(Organizations[Organization Name],$A3488),CHAR(34),
", OrganizationDescription:  ",CHAR(34),INDEX(Organizations[Organization Description],$A3488),CHAR(34),
", OrganizationLink:  ",CHAR(34),INDEX(Organizations[Organization Link],$A3488),CHAR(34),"}"))</f>
        <v>#REF!</v>
      </c>
      <c r="F3488" t="e">
        <f>IF(INDEX(People[First Name],$A3488)="","",
CONCATENATE("  - &amp;AffiliationID",TEXT($A3488,"0000"),
" {PersonID: *PersonID",TEXT($A3488,"0000"),
", OrganizationID: *OrganizationID",TEXT(MATCH(INDEX(People[Organization Name],$A3488),Organizations[Organization Name],0),"0000"),
", IsPrimaryOrganizationContact: , AffiliationStartDate: , AffiliationEndDate: , PrimaryPhone: ",
", PrimaryEmail: ",CHAR(34),INDEX(People[Primary Email],$A3488),CHAR(34),
", PrimaryAddress: ",CHAR(34),INDEX(People[Primary Address],$A3488),CHAR(34),
", PersonLink: }"))</f>
        <v>#REF!</v>
      </c>
      <c r="H3488" t="e">
        <f>IF(COUNTA(CitationInformation)=0,"",IF(INDEX(AuthorList[Author Name],$A3488)="","",
CONCATENATE("  - &amp;AuthorListID",TEXT($A3488,"0000"),
"  {CitationID: *CitationID0001",
", PersonID: *PersonID",TEXT(MATCH(INDEX(AuthorList[Author Name],$A3488),People[Full Name],0),"0000"),
", AuthorOrder: ",INDEX(AuthorList[Author Number],$A3488),"}")))</f>
        <v>#REF!</v>
      </c>
      <c r="K3488" t="e">
        <f>IF(INDEX(SamplingFeatures[Feature Code],$A3488)="","",
CONCATENATE("  - &amp;SamplingFeatureID",TEXT($A3488,"0000"),
" {","SamplingFeatureUUID:  ",CHAR(34),INDEX(SamplingFeatures[Sampling Feature UUID],$A3488),CHAR(34),
", SamplingFeatureTypeCV:  ",CHAR(34),INDEX(SamplingFeatures[Sampling Feature Type],$A3488),CHAR(34),
", SamplingFeatureCode:  ",CHAR(34),INDEX(SamplingFeatures[Feature Code],$A3488),CHAR(34),
", SamplingFeatureName:  ",CHAR(34),INDEX(SamplingFeatures[Feature Name],$A3488),CHAR(34),
", SamplingFeatureDescription:  ",CHAR(34),INDEX(SamplingFeatures[Feature Description],$A3488),CHAR(34),
", SamplingFeatureGeotypeCV:  ",CHAR(34),INDEX(SamplingFeatures[Feature Geo Type],$A3488),CHAR(34),
", FeatureGeometry:  ",CHAR(34),INDEX(SamplingFeatures[Feature Geometry],$A3488),CHAR(34),
", Elevation_m:  ",CHAR(34),INDEX(SamplingFeatures[Elevation_m],$A3488),CHAR(34),
", ElevationDatumCV:  ",CHAR(34),ElevationDatum,CHAR(34),"}"))</f>
        <v>#REF!</v>
      </c>
      <c r="L3488" t="e">
        <f>IF(INDEX(SamplingFeatures[Sampling Feature Type],$A3488)&lt;&gt;"Site","",
CONCATENATE("  - &amp;SiteID",TEXT(SUMPRODUCT(--($L$3:$L3487&lt;&gt;"")),"0000"),
" {","SamplingFeatureID:  *SamplingFeatureID",TEXT($A3488,"0000"),
", SiteTypeCV:  ",CHAR(34),INDEX(Sites[Site Type],$A3488),CHAR(34),
", Latitude:  ",INDEX(Sites[Latitude],$A3488),
", Longitude:  ",INDEX(Sites[Longitude],$A3488),
", SRSName:  ",CHAR(34),LatLonDatum,CHAR(34),"}"))</f>
        <v>#REF!</v>
      </c>
      <c r="M3488" t="e">
        <f>IF(INDEX(SamplingFeatures[Sampling Feature Type],$A3488)&lt;&gt;"Specimen","",
CONCATENATE("  - &amp;SpecimenID",TEXT(SUMPRODUCT(--($M$3:$M3487&lt;&gt;"")),"0000"),
" {","SamplingFeatureID:  *SamplingFeatureID",TEXT($A3488,"0000"),
", SpecimenTypeCV:  ",CHAR(34),INDEX(Specimens[Specimen Type],$A3488),CHAR(34),
", SpecimenMediumCV:  ",INDEX(Specimens[Specimen Medium],$A3488),
", IsFieldSpecimen:  ",CHAR(34),INDEX(Specimens[Is Field Specimen?],$A3488),CHAR(34),"}"))</f>
        <v>#REF!</v>
      </c>
      <c r="N3488" t="e">
        <f>IF(COUNTA(SpatialOffsets[])=0,"", IF(INDEX(SpatialOffsets[Spatial Offset Type],$A3488)="","",
CONCATENATE("  - &amp;SpatialOffsetID",TEXT($A3488,"0000"),
" {","SpatialOffsetTypeCV:  ",CHAR(34),INDEX(SpatialOffsets[Spatial Offset Type],$A3488),CHAR(34),
", Offset1Value:  ",INDEX(SpatialOffsets[Offset 1 Value],$A3488),
", Offset1UnitID:  ",CHAR(34),INDEX(SpatialOffsets[Offset 1 Unit],$A3488),CHAR(34),
", Offset2Value:  ",INDEX(SpatialOffsets[Offset 2 Value],$A3488),
", Offset2UnitID:  ",CHAR(34),INDEX(SpatialOffsets[Offset 2 Unit],$A3488),CHAR(34),
", Offset3Value:  ",INDEX(SpatialOffsets[Offset 3 Value],$A3488),
", Offset3UnitID:  ",CHAR(34),INDEX(SpatialOffsets[Offset 3 Unit],$A3488),CHAR(34),,"}")))</f>
        <v>#REF!</v>
      </c>
      <c r="O3488" t="e">
        <f>IF(COUNTA(RelatedFeatures[])=0,"", IF(INDEX(RelatedFeatures[First Sampling Feature Code],$A3488)="","",
CONCATENATE("  - &amp;RelationID",TEXT($A3488,"0000"),
" {","SamplingFeatureID:  *SamplingFeatureID",TEXT(MATCH(INDEX(RelatedFeatures[First Sampling Feature Code],$A3488),SamplingFeatures[Feature Code],0),"0000"),
", RelationshipTypeCV:  ",CHAR(34),INDEX(RelatedFeatures[Relationship Type],$A3488),CHAR(34),
", RelatedFeatureID: *SamplingFeatureID",TEXT(MATCH(INDEX(RelatedFeatures[Second Sampling Feature Code],$A3488),SamplingFeatures[Feature Code],0),"0000"),
", SpatialOffsetID:  ",IF(INDEX(RelatedFeatures[Offset Number],$A3488)="","",CONCATENATE("*SpatialOffsetID",TEXT(INDEX(RelatedFeatures[Offset Number],$A3488),"0000"))),"}")))</f>
        <v>#REF!</v>
      </c>
      <c r="P3488" t="e">
        <f>IF(INDEX(Methods[Method Type],$A3488)="","",
CONCATENATE("  - &amp;MethodID",TEXT($A3488,"0000"),
" {","MethodTypeCV:  ",CHAR(34),INDEX(Methods[Method Type],$A3488),CHAR(34),
", MethodCode:  ",CHAR(34),INDEX(Methods[Method Code],$A3488),CHAR(34),
", MethodName:  ",CHAR(34),INDEX(Methods[Method Name],$A3488),CHAR(34),
", MethodDescription:  ",CHAR(34),INDEX(Methods[Method Description],$A3488),CHAR(34),
", MethodLink:  ",CHAR(34),INDEX(Methods[Method Link],$A3488),CHAR(34),
", OrganizationID: *OrganizationID",TEXT(MATCH(INDEX(Methods[Organization Name],$A3488),Organizations[Organization Name],0),"0000"),"}"))</f>
        <v>#REF!</v>
      </c>
      <c r="Q3488" t="e">
        <f>IF(INDEX(Variables[Variable Type],$A3488)="","",
CONCATENATE("  - &amp;VariableID",TEXT($A3488,"0000"),
" {","VariableTypeCV:  ",CHAR(34),INDEX(Variables[Variable Type],$A3488),CHAR(34),
", VariableCode:  ",CHAR(34),INDEX(Variables[Variable Code],$A3488),CHAR(34),
", VariableNameCV:  ",CHAR(34),INDEX(Variables[Variable Name],$A3488),CHAR(34),
", VariableDefinition:  ",CHAR(34),INDEX(Variables[Variable Definition],$A3488),CHAR(34),
", SpecciationCV:  ",CHAR(34),INDEX(Variables[Speciation],$A3488),CHAR(34),
", NoDataValue:  ",CHAR(34),INDEX(Variables[No Data Value],$A3488),CHAR(34),"}"))</f>
        <v>#REF!</v>
      </c>
    </row>
    <row r="3489" spans="1:17" x14ac:dyDescent="0.25">
      <c r="A3489">
        <v>3486</v>
      </c>
      <c r="D3489" t="e">
        <f>IF(INDEX(People[First Name],$A3489)="","",
CONCATENATE("  - &amp;PersonID",TEXT($A3489,"0000"),
" {","PersonFirstName:  ",CHAR(34),INDEX(People[First Name],$A3489),CHAR(34),
", PersonMiddleName:  ",CHAR(34),INDEX(People[Middle Name],$A3489),CHAR(34),
", PersonLastName:  ",CHAR(34),INDEX(People[Last Name],$A3489),CHAR(34),"}"))</f>
        <v>#REF!</v>
      </c>
      <c r="E3489" t="e">
        <f>IF(INDEX(Organizations[Organization Type '[CV']],$A3489)="","",
CONCATENATE("  - &amp;OrganizationID",TEXT($A3489,"0000"),
" {","OrganizationTypeCV:  ",CHAR(34),INDEX(Organizations[Organization Type '[CV']],$A3489),CHAR(34),
", OrganizationCode:  ",CHAR(34),INDEX(Organizations[Organization Code],$A3489),CHAR(34),
", OrganizationName:  ",CHAR(34),INDEX(Organizations[Organization Name],$A3489),CHAR(34),
", OrganizationDescription:  ",CHAR(34),INDEX(Organizations[Organization Description],$A3489),CHAR(34),
", OrganizationLink:  ",CHAR(34),INDEX(Organizations[Organization Link],$A3489),CHAR(34),"}"))</f>
        <v>#REF!</v>
      </c>
      <c r="F3489" t="e">
        <f>IF(INDEX(People[First Name],$A3489)="","",
CONCATENATE("  - &amp;AffiliationID",TEXT($A3489,"0000"),
" {PersonID: *PersonID",TEXT($A3489,"0000"),
", OrganizationID: *OrganizationID",TEXT(MATCH(INDEX(People[Organization Name],$A3489),Organizations[Organization Name],0),"0000"),
", IsPrimaryOrganizationContact: , AffiliationStartDate: , AffiliationEndDate: , PrimaryPhone: ",
", PrimaryEmail: ",CHAR(34),INDEX(People[Primary Email],$A3489),CHAR(34),
", PrimaryAddress: ",CHAR(34),INDEX(People[Primary Address],$A3489),CHAR(34),
", PersonLink: }"))</f>
        <v>#REF!</v>
      </c>
      <c r="H3489" t="e">
        <f>IF(COUNTA(CitationInformation)=0,"",IF(INDEX(AuthorList[Author Name],$A3489)="","",
CONCATENATE("  - &amp;AuthorListID",TEXT($A3489,"0000"),
"  {CitationID: *CitationID0001",
", PersonID: *PersonID",TEXT(MATCH(INDEX(AuthorList[Author Name],$A3489),People[Full Name],0),"0000"),
", AuthorOrder: ",INDEX(AuthorList[Author Number],$A3489),"}")))</f>
        <v>#REF!</v>
      </c>
      <c r="K3489" t="e">
        <f>IF(INDEX(SamplingFeatures[Feature Code],$A3489)="","",
CONCATENATE("  - &amp;SamplingFeatureID",TEXT($A3489,"0000"),
" {","SamplingFeatureUUID:  ",CHAR(34),INDEX(SamplingFeatures[Sampling Feature UUID],$A3489),CHAR(34),
", SamplingFeatureTypeCV:  ",CHAR(34),INDEX(SamplingFeatures[Sampling Feature Type],$A3489),CHAR(34),
", SamplingFeatureCode:  ",CHAR(34),INDEX(SamplingFeatures[Feature Code],$A3489),CHAR(34),
", SamplingFeatureName:  ",CHAR(34),INDEX(SamplingFeatures[Feature Name],$A3489),CHAR(34),
", SamplingFeatureDescription:  ",CHAR(34),INDEX(SamplingFeatures[Feature Description],$A3489),CHAR(34),
", SamplingFeatureGeotypeCV:  ",CHAR(34),INDEX(SamplingFeatures[Feature Geo Type],$A3489),CHAR(34),
", FeatureGeometry:  ",CHAR(34),INDEX(SamplingFeatures[Feature Geometry],$A3489),CHAR(34),
", Elevation_m:  ",CHAR(34),INDEX(SamplingFeatures[Elevation_m],$A3489),CHAR(34),
", ElevationDatumCV:  ",CHAR(34),ElevationDatum,CHAR(34),"}"))</f>
        <v>#REF!</v>
      </c>
      <c r="L3489" t="e">
        <f>IF(INDEX(SamplingFeatures[Sampling Feature Type],$A3489)&lt;&gt;"Site","",
CONCATENATE("  - &amp;SiteID",TEXT(SUMPRODUCT(--($L$3:$L3488&lt;&gt;"")),"0000"),
" {","SamplingFeatureID:  *SamplingFeatureID",TEXT($A3489,"0000"),
", SiteTypeCV:  ",CHAR(34),INDEX(Sites[Site Type],$A3489),CHAR(34),
", Latitude:  ",INDEX(Sites[Latitude],$A3489),
", Longitude:  ",INDEX(Sites[Longitude],$A3489),
", SRSName:  ",CHAR(34),LatLonDatum,CHAR(34),"}"))</f>
        <v>#REF!</v>
      </c>
      <c r="M3489" t="e">
        <f>IF(INDEX(SamplingFeatures[Sampling Feature Type],$A3489)&lt;&gt;"Specimen","",
CONCATENATE("  - &amp;SpecimenID",TEXT(SUMPRODUCT(--($M$3:$M3488&lt;&gt;"")),"0000"),
" {","SamplingFeatureID:  *SamplingFeatureID",TEXT($A3489,"0000"),
", SpecimenTypeCV:  ",CHAR(34),INDEX(Specimens[Specimen Type],$A3489),CHAR(34),
", SpecimenMediumCV:  ",INDEX(Specimens[Specimen Medium],$A3489),
", IsFieldSpecimen:  ",CHAR(34),INDEX(Specimens[Is Field Specimen?],$A3489),CHAR(34),"}"))</f>
        <v>#REF!</v>
      </c>
      <c r="N3489" t="e">
        <f>IF(COUNTA(SpatialOffsets[])=0,"", IF(INDEX(SpatialOffsets[Spatial Offset Type],$A3489)="","",
CONCATENATE("  - &amp;SpatialOffsetID",TEXT($A3489,"0000"),
" {","SpatialOffsetTypeCV:  ",CHAR(34),INDEX(SpatialOffsets[Spatial Offset Type],$A3489),CHAR(34),
", Offset1Value:  ",INDEX(SpatialOffsets[Offset 1 Value],$A3489),
", Offset1UnitID:  ",CHAR(34),INDEX(SpatialOffsets[Offset 1 Unit],$A3489),CHAR(34),
", Offset2Value:  ",INDEX(SpatialOffsets[Offset 2 Value],$A3489),
", Offset2UnitID:  ",CHAR(34),INDEX(SpatialOffsets[Offset 2 Unit],$A3489),CHAR(34),
", Offset3Value:  ",INDEX(SpatialOffsets[Offset 3 Value],$A3489),
", Offset3UnitID:  ",CHAR(34),INDEX(SpatialOffsets[Offset 3 Unit],$A3489),CHAR(34),,"}")))</f>
        <v>#REF!</v>
      </c>
      <c r="O3489" t="e">
        <f>IF(COUNTA(RelatedFeatures[])=0,"", IF(INDEX(RelatedFeatures[First Sampling Feature Code],$A3489)="","",
CONCATENATE("  - &amp;RelationID",TEXT($A3489,"0000"),
" {","SamplingFeatureID:  *SamplingFeatureID",TEXT(MATCH(INDEX(RelatedFeatures[First Sampling Feature Code],$A3489),SamplingFeatures[Feature Code],0),"0000"),
", RelationshipTypeCV:  ",CHAR(34),INDEX(RelatedFeatures[Relationship Type],$A3489),CHAR(34),
", RelatedFeatureID: *SamplingFeatureID",TEXT(MATCH(INDEX(RelatedFeatures[Second Sampling Feature Code],$A3489),SamplingFeatures[Feature Code],0),"0000"),
", SpatialOffsetID:  ",IF(INDEX(RelatedFeatures[Offset Number],$A3489)="","",CONCATENATE("*SpatialOffsetID",TEXT(INDEX(RelatedFeatures[Offset Number],$A3489),"0000"))),"}")))</f>
        <v>#REF!</v>
      </c>
      <c r="P3489" t="e">
        <f>IF(INDEX(Methods[Method Type],$A3489)="","",
CONCATENATE("  - &amp;MethodID",TEXT($A3489,"0000"),
" {","MethodTypeCV:  ",CHAR(34),INDEX(Methods[Method Type],$A3489),CHAR(34),
", MethodCode:  ",CHAR(34),INDEX(Methods[Method Code],$A3489),CHAR(34),
", MethodName:  ",CHAR(34),INDEX(Methods[Method Name],$A3489),CHAR(34),
", MethodDescription:  ",CHAR(34),INDEX(Methods[Method Description],$A3489),CHAR(34),
", MethodLink:  ",CHAR(34),INDEX(Methods[Method Link],$A3489),CHAR(34),
", OrganizationID: *OrganizationID",TEXT(MATCH(INDEX(Methods[Organization Name],$A3489),Organizations[Organization Name],0),"0000"),"}"))</f>
        <v>#REF!</v>
      </c>
      <c r="Q3489" t="e">
        <f>IF(INDEX(Variables[Variable Type],$A3489)="","",
CONCATENATE("  - &amp;VariableID",TEXT($A3489,"0000"),
" {","VariableTypeCV:  ",CHAR(34),INDEX(Variables[Variable Type],$A3489),CHAR(34),
", VariableCode:  ",CHAR(34),INDEX(Variables[Variable Code],$A3489),CHAR(34),
", VariableNameCV:  ",CHAR(34),INDEX(Variables[Variable Name],$A3489),CHAR(34),
", VariableDefinition:  ",CHAR(34),INDEX(Variables[Variable Definition],$A3489),CHAR(34),
", SpecciationCV:  ",CHAR(34),INDEX(Variables[Speciation],$A3489),CHAR(34),
", NoDataValue:  ",CHAR(34),INDEX(Variables[No Data Value],$A3489),CHAR(34),"}"))</f>
        <v>#REF!</v>
      </c>
    </row>
    <row r="3490" spans="1:17" x14ac:dyDescent="0.25">
      <c r="A3490">
        <v>3487</v>
      </c>
      <c r="D3490" t="e">
        <f>IF(INDEX(People[First Name],$A3490)="","",
CONCATENATE("  - &amp;PersonID",TEXT($A3490,"0000"),
" {","PersonFirstName:  ",CHAR(34),INDEX(People[First Name],$A3490),CHAR(34),
", PersonMiddleName:  ",CHAR(34),INDEX(People[Middle Name],$A3490),CHAR(34),
", PersonLastName:  ",CHAR(34),INDEX(People[Last Name],$A3490),CHAR(34),"}"))</f>
        <v>#REF!</v>
      </c>
      <c r="E3490" t="e">
        <f>IF(INDEX(Organizations[Organization Type '[CV']],$A3490)="","",
CONCATENATE("  - &amp;OrganizationID",TEXT($A3490,"0000"),
" {","OrganizationTypeCV:  ",CHAR(34),INDEX(Organizations[Organization Type '[CV']],$A3490),CHAR(34),
", OrganizationCode:  ",CHAR(34),INDEX(Organizations[Organization Code],$A3490),CHAR(34),
", OrganizationName:  ",CHAR(34),INDEX(Organizations[Organization Name],$A3490),CHAR(34),
", OrganizationDescription:  ",CHAR(34),INDEX(Organizations[Organization Description],$A3490),CHAR(34),
", OrganizationLink:  ",CHAR(34),INDEX(Organizations[Organization Link],$A3490),CHAR(34),"}"))</f>
        <v>#REF!</v>
      </c>
      <c r="F3490" t="e">
        <f>IF(INDEX(People[First Name],$A3490)="","",
CONCATENATE("  - &amp;AffiliationID",TEXT($A3490,"0000"),
" {PersonID: *PersonID",TEXT($A3490,"0000"),
", OrganizationID: *OrganizationID",TEXT(MATCH(INDEX(People[Organization Name],$A3490),Organizations[Organization Name],0),"0000"),
", IsPrimaryOrganizationContact: , AffiliationStartDate: , AffiliationEndDate: , PrimaryPhone: ",
", PrimaryEmail: ",CHAR(34),INDEX(People[Primary Email],$A3490),CHAR(34),
", PrimaryAddress: ",CHAR(34),INDEX(People[Primary Address],$A3490),CHAR(34),
", PersonLink: }"))</f>
        <v>#REF!</v>
      </c>
      <c r="H3490" t="e">
        <f>IF(COUNTA(CitationInformation)=0,"",IF(INDEX(AuthorList[Author Name],$A3490)="","",
CONCATENATE("  - &amp;AuthorListID",TEXT($A3490,"0000"),
"  {CitationID: *CitationID0001",
", PersonID: *PersonID",TEXT(MATCH(INDEX(AuthorList[Author Name],$A3490),People[Full Name],0),"0000"),
", AuthorOrder: ",INDEX(AuthorList[Author Number],$A3490),"}")))</f>
        <v>#REF!</v>
      </c>
      <c r="K3490" t="e">
        <f>IF(INDEX(SamplingFeatures[Feature Code],$A3490)="","",
CONCATENATE("  - &amp;SamplingFeatureID",TEXT($A3490,"0000"),
" {","SamplingFeatureUUID:  ",CHAR(34),INDEX(SamplingFeatures[Sampling Feature UUID],$A3490),CHAR(34),
", SamplingFeatureTypeCV:  ",CHAR(34),INDEX(SamplingFeatures[Sampling Feature Type],$A3490),CHAR(34),
", SamplingFeatureCode:  ",CHAR(34),INDEX(SamplingFeatures[Feature Code],$A3490),CHAR(34),
", SamplingFeatureName:  ",CHAR(34),INDEX(SamplingFeatures[Feature Name],$A3490),CHAR(34),
", SamplingFeatureDescription:  ",CHAR(34),INDEX(SamplingFeatures[Feature Description],$A3490),CHAR(34),
", SamplingFeatureGeotypeCV:  ",CHAR(34),INDEX(SamplingFeatures[Feature Geo Type],$A3490),CHAR(34),
", FeatureGeometry:  ",CHAR(34),INDEX(SamplingFeatures[Feature Geometry],$A3490),CHAR(34),
", Elevation_m:  ",CHAR(34),INDEX(SamplingFeatures[Elevation_m],$A3490),CHAR(34),
", ElevationDatumCV:  ",CHAR(34),ElevationDatum,CHAR(34),"}"))</f>
        <v>#REF!</v>
      </c>
      <c r="L3490" t="e">
        <f>IF(INDEX(SamplingFeatures[Sampling Feature Type],$A3490)&lt;&gt;"Site","",
CONCATENATE("  - &amp;SiteID",TEXT(SUMPRODUCT(--($L$3:$L3489&lt;&gt;"")),"0000"),
" {","SamplingFeatureID:  *SamplingFeatureID",TEXT($A3490,"0000"),
", SiteTypeCV:  ",CHAR(34),INDEX(Sites[Site Type],$A3490),CHAR(34),
", Latitude:  ",INDEX(Sites[Latitude],$A3490),
", Longitude:  ",INDEX(Sites[Longitude],$A3490),
", SRSName:  ",CHAR(34),LatLonDatum,CHAR(34),"}"))</f>
        <v>#REF!</v>
      </c>
      <c r="M3490" t="e">
        <f>IF(INDEX(SamplingFeatures[Sampling Feature Type],$A3490)&lt;&gt;"Specimen","",
CONCATENATE("  - &amp;SpecimenID",TEXT(SUMPRODUCT(--($M$3:$M3489&lt;&gt;"")),"0000"),
" {","SamplingFeatureID:  *SamplingFeatureID",TEXT($A3490,"0000"),
", SpecimenTypeCV:  ",CHAR(34),INDEX(Specimens[Specimen Type],$A3490),CHAR(34),
", SpecimenMediumCV:  ",INDEX(Specimens[Specimen Medium],$A3490),
", IsFieldSpecimen:  ",CHAR(34),INDEX(Specimens[Is Field Specimen?],$A3490),CHAR(34),"}"))</f>
        <v>#REF!</v>
      </c>
      <c r="N3490" t="e">
        <f>IF(COUNTA(SpatialOffsets[])=0,"", IF(INDEX(SpatialOffsets[Spatial Offset Type],$A3490)="","",
CONCATENATE("  - &amp;SpatialOffsetID",TEXT($A3490,"0000"),
" {","SpatialOffsetTypeCV:  ",CHAR(34),INDEX(SpatialOffsets[Spatial Offset Type],$A3490),CHAR(34),
", Offset1Value:  ",INDEX(SpatialOffsets[Offset 1 Value],$A3490),
", Offset1UnitID:  ",CHAR(34),INDEX(SpatialOffsets[Offset 1 Unit],$A3490),CHAR(34),
", Offset2Value:  ",INDEX(SpatialOffsets[Offset 2 Value],$A3490),
", Offset2UnitID:  ",CHAR(34),INDEX(SpatialOffsets[Offset 2 Unit],$A3490),CHAR(34),
", Offset3Value:  ",INDEX(SpatialOffsets[Offset 3 Value],$A3490),
", Offset3UnitID:  ",CHAR(34),INDEX(SpatialOffsets[Offset 3 Unit],$A3490),CHAR(34),,"}")))</f>
        <v>#REF!</v>
      </c>
      <c r="O3490" t="e">
        <f>IF(COUNTA(RelatedFeatures[])=0,"", IF(INDEX(RelatedFeatures[First Sampling Feature Code],$A3490)="","",
CONCATENATE("  - &amp;RelationID",TEXT($A3490,"0000"),
" {","SamplingFeatureID:  *SamplingFeatureID",TEXT(MATCH(INDEX(RelatedFeatures[First Sampling Feature Code],$A3490),SamplingFeatures[Feature Code],0),"0000"),
", RelationshipTypeCV:  ",CHAR(34),INDEX(RelatedFeatures[Relationship Type],$A3490),CHAR(34),
", RelatedFeatureID: *SamplingFeatureID",TEXT(MATCH(INDEX(RelatedFeatures[Second Sampling Feature Code],$A3490),SamplingFeatures[Feature Code],0),"0000"),
", SpatialOffsetID:  ",IF(INDEX(RelatedFeatures[Offset Number],$A3490)="","",CONCATENATE("*SpatialOffsetID",TEXT(INDEX(RelatedFeatures[Offset Number],$A3490),"0000"))),"}")))</f>
        <v>#REF!</v>
      </c>
      <c r="P3490" t="e">
        <f>IF(INDEX(Methods[Method Type],$A3490)="","",
CONCATENATE("  - &amp;MethodID",TEXT($A3490,"0000"),
" {","MethodTypeCV:  ",CHAR(34),INDEX(Methods[Method Type],$A3490),CHAR(34),
", MethodCode:  ",CHAR(34),INDEX(Methods[Method Code],$A3490),CHAR(34),
", MethodName:  ",CHAR(34),INDEX(Methods[Method Name],$A3490),CHAR(34),
", MethodDescription:  ",CHAR(34),INDEX(Methods[Method Description],$A3490),CHAR(34),
", MethodLink:  ",CHAR(34),INDEX(Methods[Method Link],$A3490),CHAR(34),
", OrganizationID: *OrganizationID",TEXT(MATCH(INDEX(Methods[Organization Name],$A3490),Organizations[Organization Name],0),"0000"),"}"))</f>
        <v>#REF!</v>
      </c>
      <c r="Q3490" t="e">
        <f>IF(INDEX(Variables[Variable Type],$A3490)="","",
CONCATENATE("  - &amp;VariableID",TEXT($A3490,"0000"),
" {","VariableTypeCV:  ",CHAR(34),INDEX(Variables[Variable Type],$A3490),CHAR(34),
", VariableCode:  ",CHAR(34),INDEX(Variables[Variable Code],$A3490),CHAR(34),
", VariableNameCV:  ",CHAR(34),INDEX(Variables[Variable Name],$A3490),CHAR(34),
", VariableDefinition:  ",CHAR(34),INDEX(Variables[Variable Definition],$A3490),CHAR(34),
", SpecciationCV:  ",CHAR(34),INDEX(Variables[Speciation],$A3490),CHAR(34),
", NoDataValue:  ",CHAR(34),INDEX(Variables[No Data Value],$A3490),CHAR(34),"}"))</f>
        <v>#REF!</v>
      </c>
    </row>
    <row r="3491" spans="1:17" x14ac:dyDescent="0.25">
      <c r="A3491">
        <v>3488</v>
      </c>
      <c r="D3491" t="e">
        <f>IF(INDEX(People[First Name],$A3491)="","",
CONCATENATE("  - &amp;PersonID",TEXT($A3491,"0000"),
" {","PersonFirstName:  ",CHAR(34),INDEX(People[First Name],$A3491),CHAR(34),
", PersonMiddleName:  ",CHAR(34),INDEX(People[Middle Name],$A3491),CHAR(34),
", PersonLastName:  ",CHAR(34),INDEX(People[Last Name],$A3491),CHAR(34),"}"))</f>
        <v>#REF!</v>
      </c>
      <c r="E3491" t="e">
        <f>IF(INDEX(Organizations[Organization Type '[CV']],$A3491)="","",
CONCATENATE("  - &amp;OrganizationID",TEXT($A3491,"0000"),
" {","OrganizationTypeCV:  ",CHAR(34),INDEX(Organizations[Organization Type '[CV']],$A3491),CHAR(34),
", OrganizationCode:  ",CHAR(34),INDEX(Organizations[Organization Code],$A3491),CHAR(34),
", OrganizationName:  ",CHAR(34),INDEX(Organizations[Organization Name],$A3491),CHAR(34),
", OrganizationDescription:  ",CHAR(34),INDEX(Organizations[Organization Description],$A3491),CHAR(34),
", OrganizationLink:  ",CHAR(34),INDEX(Organizations[Organization Link],$A3491),CHAR(34),"}"))</f>
        <v>#REF!</v>
      </c>
      <c r="F3491" t="e">
        <f>IF(INDEX(People[First Name],$A3491)="","",
CONCATENATE("  - &amp;AffiliationID",TEXT($A3491,"0000"),
" {PersonID: *PersonID",TEXT($A3491,"0000"),
", OrganizationID: *OrganizationID",TEXT(MATCH(INDEX(People[Organization Name],$A3491),Organizations[Organization Name],0),"0000"),
", IsPrimaryOrganizationContact: , AffiliationStartDate: , AffiliationEndDate: , PrimaryPhone: ",
", PrimaryEmail: ",CHAR(34),INDEX(People[Primary Email],$A3491),CHAR(34),
", PrimaryAddress: ",CHAR(34),INDEX(People[Primary Address],$A3491),CHAR(34),
", PersonLink: }"))</f>
        <v>#REF!</v>
      </c>
      <c r="H3491" t="e">
        <f>IF(COUNTA(CitationInformation)=0,"",IF(INDEX(AuthorList[Author Name],$A3491)="","",
CONCATENATE("  - &amp;AuthorListID",TEXT($A3491,"0000"),
"  {CitationID: *CitationID0001",
", PersonID: *PersonID",TEXT(MATCH(INDEX(AuthorList[Author Name],$A3491),People[Full Name],0),"0000"),
", AuthorOrder: ",INDEX(AuthorList[Author Number],$A3491),"}")))</f>
        <v>#REF!</v>
      </c>
      <c r="K3491" t="e">
        <f>IF(INDEX(SamplingFeatures[Feature Code],$A3491)="","",
CONCATENATE("  - &amp;SamplingFeatureID",TEXT($A3491,"0000"),
" {","SamplingFeatureUUID:  ",CHAR(34),INDEX(SamplingFeatures[Sampling Feature UUID],$A3491),CHAR(34),
", SamplingFeatureTypeCV:  ",CHAR(34),INDEX(SamplingFeatures[Sampling Feature Type],$A3491),CHAR(34),
", SamplingFeatureCode:  ",CHAR(34),INDEX(SamplingFeatures[Feature Code],$A3491),CHAR(34),
", SamplingFeatureName:  ",CHAR(34),INDEX(SamplingFeatures[Feature Name],$A3491),CHAR(34),
", SamplingFeatureDescription:  ",CHAR(34),INDEX(SamplingFeatures[Feature Description],$A3491),CHAR(34),
", SamplingFeatureGeotypeCV:  ",CHAR(34),INDEX(SamplingFeatures[Feature Geo Type],$A3491),CHAR(34),
", FeatureGeometry:  ",CHAR(34),INDEX(SamplingFeatures[Feature Geometry],$A3491),CHAR(34),
", Elevation_m:  ",CHAR(34),INDEX(SamplingFeatures[Elevation_m],$A3491),CHAR(34),
", ElevationDatumCV:  ",CHAR(34),ElevationDatum,CHAR(34),"}"))</f>
        <v>#REF!</v>
      </c>
      <c r="L3491" t="e">
        <f>IF(INDEX(SamplingFeatures[Sampling Feature Type],$A3491)&lt;&gt;"Site","",
CONCATENATE("  - &amp;SiteID",TEXT(SUMPRODUCT(--($L$3:$L3490&lt;&gt;"")),"0000"),
" {","SamplingFeatureID:  *SamplingFeatureID",TEXT($A3491,"0000"),
", SiteTypeCV:  ",CHAR(34),INDEX(Sites[Site Type],$A3491),CHAR(34),
", Latitude:  ",INDEX(Sites[Latitude],$A3491),
", Longitude:  ",INDEX(Sites[Longitude],$A3491),
", SRSName:  ",CHAR(34),LatLonDatum,CHAR(34),"}"))</f>
        <v>#REF!</v>
      </c>
      <c r="M3491" t="e">
        <f>IF(INDEX(SamplingFeatures[Sampling Feature Type],$A3491)&lt;&gt;"Specimen","",
CONCATENATE("  - &amp;SpecimenID",TEXT(SUMPRODUCT(--($M$3:$M3490&lt;&gt;"")),"0000"),
" {","SamplingFeatureID:  *SamplingFeatureID",TEXT($A3491,"0000"),
", SpecimenTypeCV:  ",CHAR(34),INDEX(Specimens[Specimen Type],$A3491),CHAR(34),
", SpecimenMediumCV:  ",INDEX(Specimens[Specimen Medium],$A3491),
", IsFieldSpecimen:  ",CHAR(34),INDEX(Specimens[Is Field Specimen?],$A3491),CHAR(34),"}"))</f>
        <v>#REF!</v>
      </c>
      <c r="N3491" t="e">
        <f>IF(COUNTA(SpatialOffsets[])=0,"", IF(INDEX(SpatialOffsets[Spatial Offset Type],$A3491)="","",
CONCATENATE("  - &amp;SpatialOffsetID",TEXT($A3491,"0000"),
" {","SpatialOffsetTypeCV:  ",CHAR(34),INDEX(SpatialOffsets[Spatial Offset Type],$A3491),CHAR(34),
", Offset1Value:  ",INDEX(SpatialOffsets[Offset 1 Value],$A3491),
", Offset1UnitID:  ",CHAR(34),INDEX(SpatialOffsets[Offset 1 Unit],$A3491),CHAR(34),
", Offset2Value:  ",INDEX(SpatialOffsets[Offset 2 Value],$A3491),
", Offset2UnitID:  ",CHAR(34),INDEX(SpatialOffsets[Offset 2 Unit],$A3491),CHAR(34),
", Offset3Value:  ",INDEX(SpatialOffsets[Offset 3 Value],$A3491),
", Offset3UnitID:  ",CHAR(34),INDEX(SpatialOffsets[Offset 3 Unit],$A3491),CHAR(34),,"}")))</f>
        <v>#REF!</v>
      </c>
      <c r="O3491" t="e">
        <f>IF(COUNTA(RelatedFeatures[])=0,"", IF(INDEX(RelatedFeatures[First Sampling Feature Code],$A3491)="","",
CONCATENATE("  - &amp;RelationID",TEXT($A3491,"0000"),
" {","SamplingFeatureID:  *SamplingFeatureID",TEXT(MATCH(INDEX(RelatedFeatures[First Sampling Feature Code],$A3491),SamplingFeatures[Feature Code],0),"0000"),
", RelationshipTypeCV:  ",CHAR(34),INDEX(RelatedFeatures[Relationship Type],$A3491),CHAR(34),
", RelatedFeatureID: *SamplingFeatureID",TEXT(MATCH(INDEX(RelatedFeatures[Second Sampling Feature Code],$A3491),SamplingFeatures[Feature Code],0),"0000"),
", SpatialOffsetID:  ",IF(INDEX(RelatedFeatures[Offset Number],$A3491)="","",CONCATENATE("*SpatialOffsetID",TEXT(INDEX(RelatedFeatures[Offset Number],$A3491),"0000"))),"}")))</f>
        <v>#REF!</v>
      </c>
      <c r="P3491" t="e">
        <f>IF(INDEX(Methods[Method Type],$A3491)="","",
CONCATENATE("  - &amp;MethodID",TEXT($A3491,"0000"),
" {","MethodTypeCV:  ",CHAR(34),INDEX(Methods[Method Type],$A3491),CHAR(34),
", MethodCode:  ",CHAR(34),INDEX(Methods[Method Code],$A3491),CHAR(34),
", MethodName:  ",CHAR(34),INDEX(Methods[Method Name],$A3491),CHAR(34),
", MethodDescription:  ",CHAR(34),INDEX(Methods[Method Description],$A3491),CHAR(34),
", MethodLink:  ",CHAR(34),INDEX(Methods[Method Link],$A3491),CHAR(34),
", OrganizationID: *OrganizationID",TEXT(MATCH(INDEX(Methods[Organization Name],$A3491),Organizations[Organization Name],0),"0000"),"}"))</f>
        <v>#REF!</v>
      </c>
      <c r="Q3491" t="e">
        <f>IF(INDEX(Variables[Variable Type],$A3491)="","",
CONCATENATE("  - &amp;VariableID",TEXT($A3491,"0000"),
" {","VariableTypeCV:  ",CHAR(34),INDEX(Variables[Variable Type],$A3491),CHAR(34),
", VariableCode:  ",CHAR(34),INDEX(Variables[Variable Code],$A3491),CHAR(34),
", VariableNameCV:  ",CHAR(34),INDEX(Variables[Variable Name],$A3491),CHAR(34),
", VariableDefinition:  ",CHAR(34),INDEX(Variables[Variable Definition],$A3491),CHAR(34),
", SpecciationCV:  ",CHAR(34),INDEX(Variables[Speciation],$A3491),CHAR(34),
", NoDataValue:  ",CHAR(34),INDEX(Variables[No Data Value],$A3491),CHAR(34),"}"))</f>
        <v>#REF!</v>
      </c>
    </row>
    <row r="3492" spans="1:17" x14ac:dyDescent="0.25">
      <c r="A3492">
        <v>3489</v>
      </c>
      <c r="D3492" t="e">
        <f>IF(INDEX(People[First Name],$A3492)="","",
CONCATENATE("  - &amp;PersonID",TEXT($A3492,"0000"),
" {","PersonFirstName:  ",CHAR(34),INDEX(People[First Name],$A3492),CHAR(34),
", PersonMiddleName:  ",CHAR(34),INDEX(People[Middle Name],$A3492),CHAR(34),
", PersonLastName:  ",CHAR(34),INDEX(People[Last Name],$A3492),CHAR(34),"}"))</f>
        <v>#REF!</v>
      </c>
      <c r="E3492" t="e">
        <f>IF(INDEX(Organizations[Organization Type '[CV']],$A3492)="","",
CONCATENATE("  - &amp;OrganizationID",TEXT($A3492,"0000"),
" {","OrganizationTypeCV:  ",CHAR(34),INDEX(Organizations[Organization Type '[CV']],$A3492),CHAR(34),
", OrganizationCode:  ",CHAR(34),INDEX(Organizations[Organization Code],$A3492),CHAR(34),
", OrganizationName:  ",CHAR(34),INDEX(Organizations[Organization Name],$A3492),CHAR(34),
", OrganizationDescription:  ",CHAR(34),INDEX(Organizations[Organization Description],$A3492),CHAR(34),
", OrganizationLink:  ",CHAR(34),INDEX(Organizations[Organization Link],$A3492),CHAR(34),"}"))</f>
        <v>#REF!</v>
      </c>
      <c r="F3492" t="e">
        <f>IF(INDEX(People[First Name],$A3492)="","",
CONCATENATE("  - &amp;AffiliationID",TEXT($A3492,"0000"),
" {PersonID: *PersonID",TEXT($A3492,"0000"),
", OrganizationID: *OrganizationID",TEXT(MATCH(INDEX(People[Organization Name],$A3492),Organizations[Organization Name],0),"0000"),
", IsPrimaryOrganizationContact: , AffiliationStartDate: , AffiliationEndDate: , PrimaryPhone: ",
", PrimaryEmail: ",CHAR(34),INDEX(People[Primary Email],$A3492),CHAR(34),
", PrimaryAddress: ",CHAR(34),INDEX(People[Primary Address],$A3492),CHAR(34),
", PersonLink: }"))</f>
        <v>#REF!</v>
      </c>
      <c r="H3492" t="e">
        <f>IF(COUNTA(CitationInformation)=0,"",IF(INDEX(AuthorList[Author Name],$A3492)="","",
CONCATENATE("  - &amp;AuthorListID",TEXT($A3492,"0000"),
"  {CitationID: *CitationID0001",
", PersonID: *PersonID",TEXT(MATCH(INDEX(AuthorList[Author Name],$A3492),People[Full Name],0),"0000"),
", AuthorOrder: ",INDEX(AuthorList[Author Number],$A3492),"}")))</f>
        <v>#REF!</v>
      </c>
      <c r="K3492" t="e">
        <f>IF(INDEX(SamplingFeatures[Feature Code],$A3492)="","",
CONCATENATE("  - &amp;SamplingFeatureID",TEXT($A3492,"0000"),
" {","SamplingFeatureUUID:  ",CHAR(34),INDEX(SamplingFeatures[Sampling Feature UUID],$A3492),CHAR(34),
", SamplingFeatureTypeCV:  ",CHAR(34),INDEX(SamplingFeatures[Sampling Feature Type],$A3492),CHAR(34),
", SamplingFeatureCode:  ",CHAR(34),INDEX(SamplingFeatures[Feature Code],$A3492),CHAR(34),
", SamplingFeatureName:  ",CHAR(34),INDEX(SamplingFeatures[Feature Name],$A3492),CHAR(34),
", SamplingFeatureDescription:  ",CHAR(34),INDEX(SamplingFeatures[Feature Description],$A3492),CHAR(34),
", SamplingFeatureGeotypeCV:  ",CHAR(34),INDEX(SamplingFeatures[Feature Geo Type],$A3492),CHAR(34),
", FeatureGeometry:  ",CHAR(34),INDEX(SamplingFeatures[Feature Geometry],$A3492),CHAR(34),
", Elevation_m:  ",CHAR(34),INDEX(SamplingFeatures[Elevation_m],$A3492),CHAR(34),
", ElevationDatumCV:  ",CHAR(34),ElevationDatum,CHAR(34),"}"))</f>
        <v>#REF!</v>
      </c>
      <c r="L3492" t="e">
        <f>IF(INDEX(SamplingFeatures[Sampling Feature Type],$A3492)&lt;&gt;"Site","",
CONCATENATE("  - &amp;SiteID",TEXT(SUMPRODUCT(--($L$3:$L3491&lt;&gt;"")),"0000"),
" {","SamplingFeatureID:  *SamplingFeatureID",TEXT($A3492,"0000"),
", SiteTypeCV:  ",CHAR(34),INDEX(Sites[Site Type],$A3492),CHAR(34),
", Latitude:  ",INDEX(Sites[Latitude],$A3492),
", Longitude:  ",INDEX(Sites[Longitude],$A3492),
", SRSName:  ",CHAR(34),LatLonDatum,CHAR(34),"}"))</f>
        <v>#REF!</v>
      </c>
      <c r="M3492" t="e">
        <f>IF(INDEX(SamplingFeatures[Sampling Feature Type],$A3492)&lt;&gt;"Specimen","",
CONCATENATE("  - &amp;SpecimenID",TEXT(SUMPRODUCT(--($M$3:$M3491&lt;&gt;"")),"0000"),
" {","SamplingFeatureID:  *SamplingFeatureID",TEXT($A3492,"0000"),
", SpecimenTypeCV:  ",CHAR(34),INDEX(Specimens[Specimen Type],$A3492),CHAR(34),
", SpecimenMediumCV:  ",INDEX(Specimens[Specimen Medium],$A3492),
", IsFieldSpecimen:  ",CHAR(34),INDEX(Specimens[Is Field Specimen?],$A3492),CHAR(34),"}"))</f>
        <v>#REF!</v>
      </c>
      <c r="N3492" t="e">
        <f>IF(COUNTA(SpatialOffsets[])=0,"", IF(INDEX(SpatialOffsets[Spatial Offset Type],$A3492)="","",
CONCATENATE("  - &amp;SpatialOffsetID",TEXT($A3492,"0000"),
" {","SpatialOffsetTypeCV:  ",CHAR(34),INDEX(SpatialOffsets[Spatial Offset Type],$A3492),CHAR(34),
", Offset1Value:  ",INDEX(SpatialOffsets[Offset 1 Value],$A3492),
", Offset1UnitID:  ",CHAR(34),INDEX(SpatialOffsets[Offset 1 Unit],$A3492),CHAR(34),
", Offset2Value:  ",INDEX(SpatialOffsets[Offset 2 Value],$A3492),
", Offset2UnitID:  ",CHAR(34),INDEX(SpatialOffsets[Offset 2 Unit],$A3492),CHAR(34),
", Offset3Value:  ",INDEX(SpatialOffsets[Offset 3 Value],$A3492),
", Offset3UnitID:  ",CHAR(34),INDEX(SpatialOffsets[Offset 3 Unit],$A3492),CHAR(34),,"}")))</f>
        <v>#REF!</v>
      </c>
      <c r="O3492" t="e">
        <f>IF(COUNTA(RelatedFeatures[])=0,"", IF(INDEX(RelatedFeatures[First Sampling Feature Code],$A3492)="","",
CONCATENATE("  - &amp;RelationID",TEXT($A3492,"0000"),
" {","SamplingFeatureID:  *SamplingFeatureID",TEXT(MATCH(INDEX(RelatedFeatures[First Sampling Feature Code],$A3492),SamplingFeatures[Feature Code],0),"0000"),
", RelationshipTypeCV:  ",CHAR(34),INDEX(RelatedFeatures[Relationship Type],$A3492),CHAR(34),
", RelatedFeatureID: *SamplingFeatureID",TEXT(MATCH(INDEX(RelatedFeatures[Second Sampling Feature Code],$A3492),SamplingFeatures[Feature Code],0),"0000"),
", SpatialOffsetID:  ",IF(INDEX(RelatedFeatures[Offset Number],$A3492)="","",CONCATENATE("*SpatialOffsetID",TEXT(INDEX(RelatedFeatures[Offset Number],$A3492),"0000"))),"}")))</f>
        <v>#REF!</v>
      </c>
      <c r="P3492" t="e">
        <f>IF(INDEX(Methods[Method Type],$A3492)="","",
CONCATENATE("  - &amp;MethodID",TEXT($A3492,"0000"),
" {","MethodTypeCV:  ",CHAR(34),INDEX(Methods[Method Type],$A3492),CHAR(34),
", MethodCode:  ",CHAR(34),INDEX(Methods[Method Code],$A3492),CHAR(34),
", MethodName:  ",CHAR(34),INDEX(Methods[Method Name],$A3492),CHAR(34),
", MethodDescription:  ",CHAR(34),INDEX(Methods[Method Description],$A3492),CHAR(34),
", MethodLink:  ",CHAR(34),INDEX(Methods[Method Link],$A3492),CHAR(34),
", OrganizationID: *OrganizationID",TEXT(MATCH(INDEX(Methods[Organization Name],$A3492),Organizations[Organization Name],0),"0000"),"}"))</f>
        <v>#REF!</v>
      </c>
      <c r="Q3492" t="e">
        <f>IF(INDEX(Variables[Variable Type],$A3492)="","",
CONCATENATE("  - &amp;VariableID",TEXT($A3492,"0000"),
" {","VariableTypeCV:  ",CHAR(34),INDEX(Variables[Variable Type],$A3492),CHAR(34),
", VariableCode:  ",CHAR(34),INDEX(Variables[Variable Code],$A3492),CHAR(34),
", VariableNameCV:  ",CHAR(34),INDEX(Variables[Variable Name],$A3492),CHAR(34),
", VariableDefinition:  ",CHAR(34),INDEX(Variables[Variable Definition],$A3492),CHAR(34),
", SpecciationCV:  ",CHAR(34),INDEX(Variables[Speciation],$A3492),CHAR(34),
", NoDataValue:  ",CHAR(34),INDEX(Variables[No Data Value],$A3492),CHAR(34),"}"))</f>
        <v>#REF!</v>
      </c>
    </row>
    <row r="3493" spans="1:17" x14ac:dyDescent="0.25">
      <c r="A3493">
        <v>3490</v>
      </c>
      <c r="D3493" t="e">
        <f>IF(INDEX(People[First Name],$A3493)="","",
CONCATENATE("  - &amp;PersonID",TEXT($A3493,"0000"),
" {","PersonFirstName:  ",CHAR(34),INDEX(People[First Name],$A3493),CHAR(34),
", PersonMiddleName:  ",CHAR(34),INDEX(People[Middle Name],$A3493),CHAR(34),
", PersonLastName:  ",CHAR(34),INDEX(People[Last Name],$A3493),CHAR(34),"}"))</f>
        <v>#REF!</v>
      </c>
      <c r="E3493" t="e">
        <f>IF(INDEX(Organizations[Organization Type '[CV']],$A3493)="","",
CONCATENATE("  - &amp;OrganizationID",TEXT($A3493,"0000"),
" {","OrganizationTypeCV:  ",CHAR(34),INDEX(Organizations[Organization Type '[CV']],$A3493),CHAR(34),
", OrganizationCode:  ",CHAR(34),INDEX(Organizations[Organization Code],$A3493),CHAR(34),
", OrganizationName:  ",CHAR(34),INDEX(Organizations[Organization Name],$A3493),CHAR(34),
", OrganizationDescription:  ",CHAR(34),INDEX(Organizations[Organization Description],$A3493),CHAR(34),
", OrganizationLink:  ",CHAR(34),INDEX(Organizations[Organization Link],$A3493),CHAR(34),"}"))</f>
        <v>#REF!</v>
      </c>
      <c r="F3493" t="e">
        <f>IF(INDEX(People[First Name],$A3493)="","",
CONCATENATE("  - &amp;AffiliationID",TEXT($A3493,"0000"),
" {PersonID: *PersonID",TEXT($A3493,"0000"),
", OrganizationID: *OrganizationID",TEXT(MATCH(INDEX(People[Organization Name],$A3493),Organizations[Organization Name],0),"0000"),
", IsPrimaryOrganizationContact: , AffiliationStartDate: , AffiliationEndDate: , PrimaryPhone: ",
", PrimaryEmail: ",CHAR(34),INDEX(People[Primary Email],$A3493),CHAR(34),
", PrimaryAddress: ",CHAR(34),INDEX(People[Primary Address],$A3493),CHAR(34),
", PersonLink: }"))</f>
        <v>#REF!</v>
      </c>
      <c r="H3493" t="e">
        <f>IF(COUNTA(CitationInformation)=0,"",IF(INDEX(AuthorList[Author Name],$A3493)="","",
CONCATENATE("  - &amp;AuthorListID",TEXT($A3493,"0000"),
"  {CitationID: *CitationID0001",
", PersonID: *PersonID",TEXT(MATCH(INDEX(AuthorList[Author Name],$A3493),People[Full Name],0),"0000"),
", AuthorOrder: ",INDEX(AuthorList[Author Number],$A3493),"}")))</f>
        <v>#REF!</v>
      </c>
      <c r="K3493" t="e">
        <f>IF(INDEX(SamplingFeatures[Feature Code],$A3493)="","",
CONCATENATE("  - &amp;SamplingFeatureID",TEXT($A3493,"0000"),
" {","SamplingFeatureUUID:  ",CHAR(34),INDEX(SamplingFeatures[Sampling Feature UUID],$A3493),CHAR(34),
", SamplingFeatureTypeCV:  ",CHAR(34),INDEX(SamplingFeatures[Sampling Feature Type],$A3493),CHAR(34),
", SamplingFeatureCode:  ",CHAR(34),INDEX(SamplingFeatures[Feature Code],$A3493),CHAR(34),
", SamplingFeatureName:  ",CHAR(34),INDEX(SamplingFeatures[Feature Name],$A3493),CHAR(34),
", SamplingFeatureDescription:  ",CHAR(34),INDEX(SamplingFeatures[Feature Description],$A3493),CHAR(34),
", SamplingFeatureGeotypeCV:  ",CHAR(34),INDEX(SamplingFeatures[Feature Geo Type],$A3493),CHAR(34),
", FeatureGeometry:  ",CHAR(34),INDEX(SamplingFeatures[Feature Geometry],$A3493),CHAR(34),
", Elevation_m:  ",CHAR(34),INDEX(SamplingFeatures[Elevation_m],$A3493),CHAR(34),
", ElevationDatumCV:  ",CHAR(34),ElevationDatum,CHAR(34),"}"))</f>
        <v>#REF!</v>
      </c>
      <c r="L3493" t="e">
        <f>IF(INDEX(SamplingFeatures[Sampling Feature Type],$A3493)&lt;&gt;"Site","",
CONCATENATE("  - &amp;SiteID",TEXT(SUMPRODUCT(--($L$3:$L3492&lt;&gt;"")),"0000"),
" {","SamplingFeatureID:  *SamplingFeatureID",TEXT($A3493,"0000"),
", SiteTypeCV:  ",CHAR(34),INDEX(Sites[Site Type],$A3493),CHAR(34),
", Latitude:  ",INDEX(Sites[Latitude],$A3493),
", Longitude:  ",INDEX(Sites[Longitude],$A3493),
", SRSName:  ",CHAR(34),LatLonDatum,CHAR(34),"}"))</f>
        <v>#REF!</v>
      </c>
      <c r="M3493" t="e">
        <f>IF(INDEX(SamplingFeatures[Sampling Feature Type],$A3493)&lt;&gt;"Specimen","",
CONCATENATE("  - &amp;SpecimenID",TEXT(SUMPRODUCT(--($M$3:$M3492&lt;&gt;"")),"0000"),
" {","SamplingFeatureID:  *SamplingFeatureID",TEXT($A3493,"0000"),
", SpecimenTypeCV:  ",CHAR(34),INDEX(Specimens[Specimen Type],$A3493),CHAR(34),
", SpecimenMediumCV:  ",INDEX(Specimens[Specimen Medium],$A3493),
", IsFieldSpecimen:  ",CHAR(34),INDEX(Specimens[Is Field Specimen?],$A3493),CHAR(34),"}"))</f>
        <v>#REF!</v>
      </c>
      <c r="N3493" t="e">
        <f>IF(COUNTA(SpatialOffsets[])=0,"", IF(INDEX(SpatialOffsets[Spatial Offset Type],$A3493)="","",
CONCATENATE("  - &amp;SpatialOffsetID",TEXT($A3493,"0000"),
" {","SpatialOffsetTypeCV:  ",CHAR(34),INDEX(SpatialOffsets[Spatial Offset Type],$A3493),CHAR(34),
", Offset1Value:  ",INDEX(SpatialOffsets[Offset 1 Value],$A3493),
", Offset1UnitID:  ",CHAR(34),INDEX(SpatialOffsets[Offset 1 Unit],$A3493),CHAR(34),
", Offset2Value:  ",INDEX(SpatialOffsets[Offset 2 Value],$A3493),
", Offset2UnitID:  ",CHAR(34),INDEX(SpatialOffsets[Offset 2 Unit],$A3493),CHAR(34),
", Offset3Value:  ",INDEX(SpatialOffsets[Offset 3 Value],$A3493),
", Offset3UnitID:  ",CHAR(34),INDEX(SpatialOffsets[Offset 3 Unit],$A3493),CHAR(34),,"}")))</f>
        <v>#REF!</v>
      </c>
      <c r="O3493" t="e">
        <f>IF(COUNTA(RelatedFeatures[])=0,"", IF(INDEX(RelatedFeatures[First Sampling Feature Code],$A3493)="","",
CONCATENATE("  - &amp;RelationID",TEXT($A3493,"0000"),
" {","SamplingFeatureID:  *SamplingFeatureID",TEXT(MATCH(INDEX(RelatedFeatures[First Sampling Feature Code],$A3493),SamplingFeatures[Feature Code],0),"0000"),
", RelationshipTypeCV:  ",CHAR(34),INDEX(RelatedFeatures[Relationship Type],$A3493),CHAR(34),
", RelatedFeatureID: *SamplingFeatureID",TEXT(MATCH(INDEX(RelatedFeatures[Second Sampling Feature Code],$A3493),SamplingFeatures[Feature Code],0),"0000"),
", SpatialOffsetID:  ",IF(INDEX(RelatedFeatures[Offset Number],$A3493)="","",CONCATENATE("*SpatialOffsetID",TEXT(INDEX(RelatedFeatures[Offset Number],$A3493),"0000"))),"}")))</f>
        <v>#REF!</v>
      </c>
      <c r="P3493" t="e">
        <f>IF(INDEX(Methods[Method Type],$A3493)="","",
CONCATENATE("  - &amp;MethodID",TEXT($A3493,"0000"),
" {","MethodTypeCV:  ",CHAR(34),INDEX(Methods[Method Type],$A3493),CHAR(34),
", MethodCode:  ",CHAR(34),INDEX(Methods[Method Code],$A3493),CHAR(34),
", MethodName:  ",CHAR(34),INDEX(Methods[Method Name],$A3493),CHAR(34),
", MethodDescription:  ",CHAR(34),INDEX(Methods[Method Description],$A3493),CHAR(34),
", MethodLink:  ",CHAR(34),INDEX(Methods[Method Link],$A3493),CHAR(34),
", OrganizationID: *OrganizationID",TEXT(MATCH(INDEX(Methods[Organization Name],$A3493),Organizations[Organization Name],0),"0000"),"}"))</f>
        <v>#REF!</v>
      </c>
      <c r="Q3493" t="e">
        <f>IF(INDEX(Variables[Variable Type],$A3493)="","",
CONCATENATE("  - &amp;VariableID",TEXT($A3493,"0000"),
" {","VariableTypeCV:  ",CHAR(34),INDEX(Variables[Variable Type],$A3493),CHAR(34),
", VariableCode:  ",CHAR(34),INDEX(Variables[Variable Code],$A3493),CHAR(34),
", VariableNameCV:  ",CHAR(34),INDEX(Variables[Variable Name],$A3493),CHAR(34),
", VariableDefinition:  ",CHAR(34),INDEX(Variables[Variable Definition],$A3493),CHAR(34),
", SpecciationCV:  ",CHAR(34),INDEX(Variables[Speciation],$A3493),CHAR(34),
", NoDataValue:  ",CHAR(34),INDEX(Variables[No Data Value],$A3493),CHAR(34),"}"))</f>
        <v>#REF!</v>
      </c>
    </row>
    <row r="3494" spans="1:17" x14ac:dyDescent="0.25">
      <c r="A3494">
        <v>3491</v>
      </c>
      <c r="D3494" t="e">
        <f>IF(INDEX(People[First Name],$A3494)="","",
CONCATENATE("  - &amp;PersonID",TEXT($A3494,"0000"),
" {","PersonFirstName:  ",CHAR(34),INDEX(People[First Name],$A3494),CHAR(34),
", PersonMiddleName:  ",CHAR(34),INDEX(People[Middle Name],$A3494),CHAR(34),
", PersonLastName:  ",CHAR(34),INDEX(People[Last Name],$A3494),CHAR(34),"}"))</f>
        <v>#REF!</v>
      </c>
      <c r="E3494" t="e">
        <f>IF(INDEX(Organizations[Organization Type '[CV']],$A3494)="","",
CONCATENATE("  - &amp;OrganizationID",TEXT($A3494,"0000"),
" {","OrganizationTypeCV:  ",CHAR(34),INDEX(Organizations[Organization Type '[CV']],$A3494),CHAR(34),
", OrganizationCode:  ",CHAR(34),INDEX(Organizations[Organization Code],$A3494),CHAR(34),
", OrganizationName:  ",CHAR(34),INDEX(Organizations[Organization Name],$A3494),CHAR(34),
", OrganizationDescription:  ",CHAR(34),INDEX(Organizations[Organization Description],$A3494),CHAR(34),
", OrganizationLink:  ",CHAR(34),INDEX(Organizations[Organization Link],$A3494),CHAR(34),"}"))</f>
        <v>#REF!</v>
      </c>
      <c r="F3494" t="e">
        <f>IF(INDEX(People[First Name],$A3494)="","",
CONCATENATE("  - &amp;AffiliationID",TEXT($A3494,"0000"),
" {PersonID: *PersonID",TEXT($A3494,"0000"),
", OrganizationID: *OrganizationID",TEXT(MATCH(INDEX(People[Organization Name],$A3494),Organizations[Organization Name],0),"0000"),
", IsPrimaryOrganizationContact: , AffiliationStartDate: , AffiliationEndDate: , PrimaryPhone: ",
", PrimaryEmail: ",CHAR(34),INDEX(People[Primary Email],$A3494),CHAR(34),
", PrimaryAddress: ",CHAR(34),INDEX(People[Primary Address],$A3494),CHAR(34),
", PersonLink: }"))</f>
        <v>#REF!</v>
      </c>
      <c r="H3494" t="e">
        <f>IF(COUNTA(CitationInformation)=0,"",IF(INDEX(AuthorList[Author Name],$A3494)="","",
CONCATENATE("  - &amp;AuthorListID",TEXT($A3494,"0000"),
"  {CitationID: *CitationID0001",
", PersonID: *PersonID",TEXT(MATCH(INDEX(AuthorList[Author Name],$A3494),People[Full Name],0),"0000"),
", AuthorOrder: ",INDEX(AuthorList[Author Number],$A3494),"}")))</f>
        <v>#REF!</v>
      </c>
      <c r="K3494" t="e">
        <f>IF(INDEX(SamplingFeatures[Feature Code],$A3494)="","",
CONCATENATE("  - &amp;SamplingFeatureID",TEXT($A3494,"0000"),
" {","SamplingFeatureUUID:  ",CHAR(34),INDEX(SamplingFeatures[Sampling Feature UUID],$A3494),CHAR(34),
", SamplingFeatureTypeCV:  ",CHAR(34),INDEX(SamplingFeatures[Sampling Feature Type],$A3494),CHAR(34),
", SamplingFeatureCode:  ",CHAR(34),INDEX(SamplingFeatures[Feature Code],$A3494),CHAR(34),
", SamplingFeatureName:  ",CHAR(34),INDEX(SamplingFeatures[Feature Name],$A3494),CHAR(34),
", SamplingFeatureDescription:  ",CHAR(34),INDEX(SamplingFeatures[Feature Description],$A3494),CHAR(34),
", SamplingFeatureGeotypeCV:  ",CHAR(34),INDEX(SamplingFeatures[Feature Geo Type],$A3494),CHAR(34),
", FeatureGeometry:  ",CHAR(34),INDEX(SamplingFeatures[Feature Geometry],$A3494),CHAR(34),
", Elevation_m:  ",CHAR(34),INDEX(SamplingFeatures[Elevation_m],$A3494),CHAR(34),
", ElevationDatumCV:  ",CHAR(34),ElevationDatum,CHAR(34),"}"))</f>
        <v>#REF!</v>
      </c>
      <c r="L3494" t="e">
        <f>IF(INDEX(SamplingFeatures[Sampling Feature Type],$A3494)&lt;&gt;"Site","",
CONCATENATE("  - &amp;SiteID",TEXT(SUMPRODUCT(--($L$3:$L3493&lt;&gt;"")),"0000"),
" {","SamplingFeatureID:  *SamplingFeatureID",TEXT($A3494,"0000"),
", SiteTypeCV:  ",CHAR(34),INDEX(Sites[Site Type],$A3494),CHAR(34),
", Latitude:  ",INDEX(Sites[Latitude],$A3494),
", Longitude:  ",INDEX(Sites[Longitude],$A3494),
", SRSName:  ",CHAR(34),LatLonDatum,CHAR(34),"}"))</f>
        <v>#REF!</v>
      </c>
      <c r="M3494" t="e">
        <f>IF(INDEX(SamplingFeatures[Sampling Feature Type],$A3494)&lt;&gt;"Specimen","",
CONCATENATE("  - &amp;SpecimenID",TEXT(SUMPRODUCT(--($M$3:$M3493&lt;&gt;"")),"0000"),
" {","SamplingFeatureID:  *SamplingFeatureID",TEXT($A3494,"0000"),
", SpecimenTypeCV:  ",CHAR(34),INDEX(Specimens[Specimen Type],$A3494),CHAR(34),
", SpecimenMediumCV:  ",INDEX(Specimens[Specimen Medium],$A3494),
", IsFieldSpecimen:  ",CHAR(34),INDEX(Specimens[Is Field Specimen?],$A3494),CHAR(34),"}"))</f>
        <v>#REF!</v>
      </c>
      <c r="N3494" t="e">
        <f>IF(COUNTA(SpatialOffsets[])=0,"", IF(INDEX(SpatialOffsets[Spatial Offset Type],$A3494)="","",
CONCATENATE("  - &amp;SpatialOffsetID",TEXT($A3494,"0000"),
" {","SpatialOffsetTypeCV:  ",CHAR(34),INDEX(SpatialOffsets[Spatial Offset Type],$A3494),CHAR(34),
", Offset1Value:  ",INDEX(SpatialOffsets[Offset 1 Value],$A3494),
", Offset1UnitID:  ",CHAR(34),INDEX(SpatialOffsets[Offset 1 Unit],$A3494),CHAR(34),
", Offset2Value:  ",INDEX(SpatialOffsets[Offset 2 Value],$A3494),
", Offset2UnitID:  ",CHAR(34),INDEX(SpatialOffsets[Offset 2 Unit],$A3494),CHAR(34),
", Offset3Value:  ",INDEX(SpatialOffsets[Offset 3 Value],$A3494),
", Offset3UnitID:  ",CHAR(34),INDEX(SpatialOffsets[Offset 3 Unit],$A3494),CHAR(34),,"}")))</f>
        <v>#REF!</v>
      </c>
      <c r="O3494" t="e">
        <f>IF(COUNTA(RelatedFeatures[])=0,"", IF(INDEX(RelatedFeatures[First Sampling Feature Code],$A3494)="","",
CONCATENATE("  - &amp;RelationID",TEXT($A3494,"0000"),
" {","SamplingFeatureID:  *SamplingFeatureID",TEXT(MATCH(INDEX(RelatedFeatures[First Sampling Feature Code],$A3494),SamplingFeatures[Feature Code],0),"0000"),
", RelationshipTypeCV:  ",CHAR(34),INDEX(RelatedFeatures[Relationship Type],$A3494),CHAR(34),
", RelatedFeatureID: *SamplingFeatureID",TEXT(MATCH(INDEX(RelatedFeatures[Second Sampling Feature Code],$A3494),SamplingFeatures[Feature Code],0),"0000"),
", SpatialOffsetID:  ",IF(INDEX(RelatedFeatures[Offset Number],$A3494)="","",CONCATENATE("*SpatialOffsetID",TEXT(INDEX(RelatedFeatures[Offset Number],$A3494),"0000"))),"}")))</f>
        <v>#REF!</v>
      </c>
      <c r="P3494" t="e">
        <f>IF(INDEX(Methods[Method Type],$A3494)="","",
CONCATENATE("  - &amp;MethodID",TEXT($A3494,"0000"),
" {","MethodTypeCV:  ",CHAR(34),INDEX(Methods[Method Type],$A3494),CHAR(34),
", MethodCode:  ",CHAR(34),INDEX(Methods[Method Code],$A3494),CHAR(34),
", MethodName:  ",CHAR(34),INDEX(Methods[Method Name],$A3494),CHAR(34),
", MethodDescription:  ",CHAR(34),INDEX(Methods[Method Description],$A3494),CHAR(34),
", MethodLink:  ",CHAR(34),INDEX(Methods[Method Link],$A3494),CHAR(34),
", OrganizationID: *OrganizationID",TEXT(MATCH(INDEX(Methods[Organization Name],$A3494),Organizations[Organization Name],0),"0000"),"}"))</f>
        <v>#REF!</v>
      </c>
      <c r="Q3494" t="e">
        <f>IF(INDEX(Variables[Variable Type],$A3494)="","",
CONCATENATE("  - &amp;VariableID",TEXT($A3494,"0000"),
" {","VariableTypeCV:  ",CHAR(34),INDEX(Variables[Variable Type],$A3494),CHAR(34),
", VariableCode:  ",CHAR(34),INDEX(Variables[Variable Code],$A3494),CHAR(34),
", VariableNameCV:  ",CHAR(34),INDEX(Variables[Variable Name],$A3494),CHAR(34),
", VariableDefinition:  ",CHAR(34),INDEX(Variables[Variable Definition],$A3494),CHAR(34),
", SpecciationCV:  ",CHAR(34),INDEX(Variables[Speciation],$A3494),CHAR(34),
", NoDataValue:  ",CHAR(34),INDEX(Variables[No Data Value],$A3494),CHAR(34),"}"))</f>
        <v>#REF!</v>
      </c>
    </row>
    <row r="3495" spans="1:17" x14ac:dyDescent="0.25">
      <c r="A3495">
        <v>3492</v>
      </c>
      <c r="D3495" t="e">
        <f>IF(INDEX(People[First Name],$A3495)="","",
CONCATENATE("  - &amp;PersonID",TEXT($A3495,"0000"),
" {","PersonFirstName:  ",CHAR(34),INDEX(People[First Name],$A3495),CHAR(34),
", PersonMiddleName:  ",CHAR(34),INDEX(People[Middle Name],$A3495),CHAR(34),
", PersonLastName:  ",CHAR(34),INDEX(People[Last Name],$A3495),CHAR(34),"}"))</f>
        <v>#REF!</v>
      </c>
      <c r="E3495" t="e">
        <f>IF(INDEX(Organizations[Organization Type '[CV']],$A3495)="","",
CONCATENATE("  - &amp;OrganizationID",TEXT($A3495,"0000"),
" {","OrganizationTypeCV:  ",CHAR(34),INDEX(Organizations[Organization Type '[CV']],$A3495),CHAR(34),
", OrganizationCode:  ",CHAR(34),INDEX(Organizations[Organization Code],$A3495),CHAR(34),
", OrganizationName:  ",CHAR(34),INDEX(Organizations[Organization Name],$A3495),CHAR(34),
", OrganizationDescription:  ",CHAR(34),INDEX(Organizations[Organization Description],$A3495),CHAR(34),
", OrganizationLink:  ",CHAR(34),INDEX(Organizations[Organization Link],$A3495),CHAR(34),"}"))</f>
        <v>#REF!</v>
      </c>
      <c r="F3495" t="e">
        <f>IF(INDEX(People[First Name],$A3495)="","",
CONCATENATE("  - &amp;AffiliationID",TEXT($A3495,"0000"),
" {PersonID: *PersonID",TEXT($A3495,"0000"),
", OrganizationID: *OrganizationID",TEXT(MATCH(INDEX(People[Organization Name],$A3495),Organizations[Organization Name],0),"0000"),
", IsPrimaryOrganizationContact: , AffiliationStartDate: , AffiliationEndDate: , PrimaryPhone: ",
", PrimaryEmail: ",CHAR(34),INDEX(People[Primary Email],$A3495),CHAR(34),
", PrimaryAddress: ",CHAR(34),INDEX(People[Primary Address],$A3495),CHAR(34),
", PersonLink: }"))</f>
        <v>#REF!</v>
      </c>
      <c r="H3495" t="e">
        <f>IF(COUNTA(CitationInformation)=0,"",IF(INDEX(AuthorList[Author Name],$A3495)="","",
CONCATENATE("  - &amp;AuthorListID",TEXT($A3495,"0000"),
"  {CitationID: *CitationID0001",
", PersonID: *PersonID",TEXT(MATCH(INDEX(AuthorList[Author Name],$A3495),People[Full Name],0),"0000"),
", AuthorOrder: ",INDEX(AuthorList[Author Number],$A3495),"}")))</f>
        <v>#REF!</v>
      </c>
      <c r="K3495" t="e">
        <f>IF(INDEX(SamplingFeatures[Feature Code],$A3495)="","",
CONCATENATE("  - &amp;SamplingFeatureID",TEXT($A3495,"0000"),
" {","SamplingFeatureUUID:  ",CHAR(34),INDEX(SamplingFeatures[Sampling Feature UUID],$A3495),CHAR(34),
", SamplingFeatureTypeCV:  ",CHAR(34),INDEX(SamplingFeatures[Sampling Feature Type],$A3495),CHAR(34),
", SamplingFeatureCode:  ",CHAR(34),INDEX(SamplingFeatures[Feature Code],$A3495),CHAR(34),
", SamplingFeatureName:  ",CHAR(34),INDEX(SamplingFeatures[Feature Name],$A3495),CHAR(34),
", SamplingFeatureDescription:  ",CHAR(34),INDEX(SamplingFeatures[Feature Description],$A3495),CHAR(34),
", SamplingFeatureGeotypeCV:  ",CHAR(34),INDEX(SamplingFeatures[Feature Geo Type],$A3495),CHAR(34),
", FeatureGeometry:  ",CHAR(34),INDEX(SamplingFeatures[Feature Geometry],$A3495),CHAR(34),
", Elevation_m:  ",CHAR(34),INDEX(SamplingFeatures[Elevation_m],$A3495),CHAR(34),
", ElevationDatumCV:  ",CHAR(34),ElevationDatum,CHAR(34),"}"))</f>
        <v>#REF!</v>
      </c>
      <c r="L3495" t="e">
        <f>IF(INDEX(SamplingFeatures[Sampling Feature Type],$A3495)&lt;&gt;"Site","",
CONCATENATE("  - &amp;SiteID",TEXT(SUMPRODUCT(--($L$3:$L3494&lt;&gt;"")),"0000"),
" {","SamplingFeatureID:  *SamplingFeatureID",TEXT($A3495,"0000"),
", SiteTypeCV:  ",CHAR(34),INDEX(Sites[Site Type],$A3495),CHAR(34),
", Latitude:  ",INDEX(Sites[Latitude],$A3495),
", Longitude:  ",INDEX(Sites[Longitude],$A3495),
", SRSName:  ",CHAR(34),LatLonDatum,CHAR(34),"}"))</f>
        <v>#REF!</v>
      </c>
      <c r="M3495" t="e">
        <f>IF(INDEX(SamplingFeatures[Sampling Feature Type],$A3495)&lt;&gt;"Specimen","",
CONCATENATE("  - &amp;SpecimenID",TEXT(SUMPRODUCT(--($M$3:$M3494&lt;&gt;"")),"0000"),
" {","SamplingFeatureID:  *SamplingFeatureID",TEXT($A3495,"0000"),
", SpecimenTypeCV:  ",CHAR(34),INDEX(Specimens[Specimen Type],$A3495),CHAR(34),
", SpecimenMediumCV:  ",INDEX(Specimens[Specimen Medium],$A3495),
", IsFieldSpecimen:  ",CHAR(34),INDEX(Specimens[Is Field Specimen?],$A3495),CHAR(34),"}"))</f>
        <v>#REF!</v>
      </c>
      <c r="N3495" t="e">
        <f>IF(COUNTA(SpatialOffsets[])=0,"", IF(INDEX(SpatialOffsets[Spatial Offset Type],$A3495)="","",
CONCATENATE("  - &amp;SpatialOffsetID",TEXT($A3495,"0000"),
" {","SpatialOffsetTypeCV:  ",CHAR(34),INDEX(SpatialOffsets[Spatial Offset Type],$A3495),CHAR(34),
", Offset1Value:  ",INDEX(SpatialOffsets[Offset 1 Value],$A3495),
", Offset1UnitID:  ",CHAR(34),INDEX(SpatialOffsets[Offset 1 Unit],$A3495),CHAR(34),
", Offset2Value:  ",INDEX(SpatialOffsets[Offset 2 Value],$A3495),
", Offset2UnitID:  ",CHAR(34),INDEX(SpatialOffsets[Offset 2 Unit],$A3495),CHAR(34),
", Offset3Value:  ",INDEX(SpatialOffsets[Offset 3 Value],$A3495),
", Offset3UnitID:  ",CHAR(34),INDEX(SpatialOffsets[Offset 3 Unit],$A3495),CHAR(34),,"}")))</f>
        <v>#REF!</v>
      </c>
      <c r="O3495" t="e">
        <f>IF(COUNTA(RelatedFeatures[])=0,"", IF(INDEX(RelatedFeatures[First Sampling Feature Code],$A3495)="","",
CONCATENATE("  - &amp;RelationID",TEXT($A3495,"0000"),
" {","SamplingFeatureID:  *SamplingFeatureID",TEXT(MATCH(INDEX(RelatedFeatures[First Sampling Feature Code],$A3495),SamplingFeatures[Feature Code],0),"0000"),
", RelationshipTypeCV:  ",CHAR(34),INDEX(RelatedFeatures[Relationship Type],$A3495),CHAR(34),
", RelatedFeatureID: *SamplingFeatureID",TEXT(MATCH(INDEX(RelatedFeatures[Second Sampling Feature Code],$A3495),SamplingFeatures[Feature Code],0),"0000"),
", SpatialOffsetID:  ",IF(INDEX(RelatedFeatures[Offset Number],$A3495)="","",CONCATENATE("*SpatialOffsetID",TEXT(INDEX(RelatedFeatures[Offset Number],$A3495),"0000"))),"}")))</f>
        <v>#REF!</v>
      </c>
      <c r="P3495" t="e">
        <f>IF(INDEX(Methods[Method Type],$A3495)="","",
CONCATENATE("  - &amp;MethodID",TEXT($A3495,"0000"),
" {","MethodTypeCV:  ",CHAR(34),INDEX(Methods[Method Type],$A3495),CHAR(34),
", MethodCode:  ",CHAR(34),INDEX(Methods[Method Code],$A3495),CHAR(34),
", MethodName:  ",CHAR(34),INDEX(Methods[Method Name],$A3495),CHAR(34),
", MethodDescription:  ",CHAR(34),INDEX(Methods[Method Description],$A3495),CHAR(34),
", MethodLink:  ",CHAR(34),INDEX(Methods[Method Link],$A3495),CHAR(34),
", OrganizationID: *OrganizationID",TEXT(MATCH(INDEX(Methods[Organization Name],$A3495),Organizations[Organization Name],0),"0000"),"}"))</f>
        <v>#REF!</v>
      </c>
      <c r="Q3495" t="e">
        <f>IF(INDEX(Variables[Variable Type],$A3495)="","",
CONCATENATE("  - &amp;VariableID",TEXT($A3495,"0000"),
" {","VariableTypeCV:  ",CHAR(34),INDEX(Variables[Variable Type],$A3495),CHAR(34),
", VariableCode:  ",CHAR(34),INDEX(Variables[Variable Code],$A3495),CHAR(34),
", VariableNameCV:  ",CHAR(34),INDEX(Variables[Variable Name],$A3495),CHAR(34),
", VariableDefinition:  ",CHAR(34),INDEX(Variables[Variable Definition],$A3495),CHAR(34),
", SpecciationCV:  ",CHAR(34),INDEX(Variables[Speciation],$A3495),CHAR(34),
", NoDataValue:  ",CHAR(34),INDEX(Variables[No Data Value],$A3495),CHAR(34),"}"))</f>
        <v>#REF!</v>
      </c>
    </row>
    <row r="3496" spans="1:17" x14ac:dyDescent="0.25">
      <c r="A3496">
        <v>3493</v>
      </c>
      <c r="D3496" t="e">
        <f>IF(INDEX(People[First Name],$A3496)="","",
CONCATENATE("  - &amp;PersonID",TEXT($A3496,"0000"),
" {","PersonFirstName:  ",CHAR(34),INDEX(People[First Name],$A3496),CHAR(34),
", PersonMiddleName:  ",CHAR(34),INDEX(People[Middle Name],$A3496),CHAR(34),
", PersonLastName:  ",CHAR(34),INDEX(People[Last Name],$A3496),CHAR(34),"}"))</f>
        <v>#REF!</v>
      </c>
      <c r="E3496" t="e">
        <f>IF(INDEX(Organizations[Organization Type '[CV']],$A3496)="","",
CONCATENATE("  - &amp;OrganizationID",TEXT($A3496,"0000"),
" {","OrganizationTypeCV:  ",CHAR(34),INDEX(Organizations[Organization Type '[CV']],$A3496),CHAR(34),
", OrganizationCode:  ",CHAR(34),INDEX(Organizations[Organization Code],$A3496),CHAR(34),
", OrganizationName:  ",CHAR(34),INDEX(Organizations[Organization Name],$A3496),CHAR(34),
", OrganizationDescription:  ",CHAR(34),INDEX(Organizations[Organization Description],$A3496),CHAR(34),
", OrganizationLink:  ",CHAR(34),INDEX(Organizations[Organization Link],$A3496),CHAR(34),"}"))</f>
        <v>#REF!</v>
      </c>
      <c r="F3496" t="e">
        <f>IF(INDEX(People[First Name],$A3496)="","",
CONCATENATE("  - &amp;AffiliationID",TEXT($A3496,"0000"),
" {PersonID: *PersonID",TEXT($A3496,"0000"),
", OrganizationID: *OrganizationID",TEXT(MATCH(INDEX(People[Organization Name],$A3496),Organizations[Organization Name],0),"0000"),
", IsPrimaryOrganizationContact: , AffiliationStartDate: , AffiliationEndDate: , PrimaryPhone: ",
", PrimaryEmail: ",CHAR(34),INDEX(People[Primary Email],$A3496),CHAR(34),
", PrimaryAddress: ",CHAR(34),INDEX(People[Primary Address],$A3496),CHAR(34),
", PersonLink: }"))</f>
        <v>#REF!</v>
      </c>
      <c r="H3496" t="e">
        <f>IF(COUNTA(CitationInformation)=0,"",IF(INDEX(AuthorList[Author Name],$A3496)="","",
CONCATENATE("  - &amp;AuthorListID",TEXT($A3496,"0000"),
"  {CitationID: *CitationID0001",
", PersonID: *PersonID",TEXT(MATCH(INDEX(AuthorList[Author Name],$A3496),People[Full Name],0),"0000"),
", AuthorOrder: ",INDEX(AuthorList[Author Number],$A3496),"}")))</f>
        <v>#REF!</v>
      </c>
      <c r="K3496" t="e">
        <f>IF(INDEX(SamplingFeatures[Feature Code],$A3496)="","",
CONCATENATE("  - &amp;SamplingFeatureID",TEXT($A3496,"0000"),
" {","SamplingFeatureUUID:  ",CHAR(34),INDEX(SamplingFeatures[Sampling Feature UUID],$A3496),CHAR(34),
", SamplingFeatureTypeCV:  ",CHAR(34),INDEX(SamplingFeatures[Sampling Feature Type],$A3496),CHAR(34),
", SamplingFeatureCode:  ",CHAR(34),INDEX(SamplingFeatures[Feature Code],$A3496),CHAR(34),
", SamplingFeatureName:  ",CHAR(34),INDEX(SamplingFeatures[Feature Name],$A3496),CHAR(34),
", SamplingFeatureDescription:  ",CHAR(34),INDEX(SamplingFeatures[Feature Description],$A3496),CHAR(34),
", SamplingFeatureGeotypeCV:  ",CHAR(34),INDEX(SamplingFeatures[Feature Geo Type],$A3496),CHAR(34),
", FeatureGeometry:  ",CHAR(34),INDEX(SamplingFeatures[Feature Geometry],$A3496),CHAR(34),
", Elevation_m:  ",CHAR(34),INDEX(SamplingFeatures[Elevation_m],$A3496),CHAR(34),
", ElevationDatumCV:  ",CHAR(34),ElevationDatum,CHAR(34),"}"))</f>
        <v>#REF!</v>
      </c>
      <c r="L3496" t="e">
        <f>IF(INDEX(SamplingFeatures[Sampling Feature Type],$A3496)&lt;&gt;"Site","",
CONCATENATE("  - &amp;SiteID",TEXT(SUMPRODUCT(--($L$3:$L3495&lt;&gt;"")),"0000"),
" {","SamplingFeatureID:  *SamplingFeatureID",TEXT($A3496,"0000"),
", SiteTypeCV:  ",CHAR(34),INDEX(Sites[Site Type],$A3496),CHAR(34),
", Latitude:  ",INDEX(Sites[Latitude],$A3496),
", Longitude:  ",INDEX(Sites[Longitude],$A3496),
", SRSName:  ",CHAR(34),LatLonDatum,CHAR(34),"}"))</f>
        <v>#REF!</v>
      </c>
      <c r="M3496" t="e">
        <f>IF(INDEX(SamplingFeatures[Sampling Feature Type],$A3496)&lt;&gt;"Specimen","",
CONCATENATE("  - &amp;SpecimenID",TEXT(SUMPRODUCT(--($M$3:$M3495&lt;&gt;"")),"0000"),
" {","SamplingFeatureID:  *SamplingFeatureID",TEXT($A3496,"0000"),
", SpecimenTypeCV:  ",CHAR(34),INDEX(Specimens[Specimen Type],$A3496),CHAR(34),
", SpecimenMediumCV:  ",INDEX(Specimens[Specimen Medium],$A3496),
", IsFieldSpecimen:  ",CHAR(34),INDEX(Specimens[Is Field Specimen?],$A3496),CHAR(34),"}"))</f>
        <v>#REF!</v>
      </c>
      <c r="N3496" t="e">
        <f>IF(COUNTA(SpatialOffsets[])=0,"", IF(INDEX(SpatialOffsets[Spatial Offset Type],$A3496)="","",
CONCATENATE("  - &amp;SpatialOffsetID",TEXT($A3496,"0000"),
" {","SpatialOffsetTypeCV:  ",CHAR(34),INDEX(SpatialOffsets[Spatial Offset Type],$A3496),CHAR(34),
", Offset1Value:  ",INDEX(SpatialOffsets[Offset 1 Value],$A3496),
", Offset1UnitID:  ",CHAR(34),INDEX(SpatialOffsets[Offset 1 Unit],$A3496),CHAR(34),
", Offset2Value:  ",INDEX(SpatialOffsets[Offset 2 Value],$A3496),
", Offset2UnitID:  ",CHAR(34),INDEX(SpatialOffsets[Offset 2 Unit],$A3496),CHAR(34),
", Offset3Value:  ",INDEX(SpatialOffsets[Offset 3 Value],$A3496),
", Offset3UnitID:  ",CHAR(34),INDEX(SpatialOffsets[Offset 3 Unit],$A3496),CHAR(34),,"}")))</f>
        <v>#REF!</v>
      </c>
      <c r="O3496" t="e">
        <f>IF(COUNTA(RelatedFeatures[])=0,"", IF(INDEX(RelatedFeatures[First Sampling Feature Code],$A3496)="","",
CONCATENATE("  - &amp;RelationID",TEXT($A3496,"0000"),
" {","SamplingFeatureID:  *SamplingFeatureID",TEXT(MATCH(INDEX(RelatedFeatures[First Sampling Feature Code],$A3496),SamplingFeatures[Feature Code],0),"0000"),
", RelationshipTypeCV:  ",CHAR(34),INDEX(RelatedFeatures[Relationship Type],$A3496),CHAR(34),
", RelatedFeatureID: *SamplingFeatureID",TEXT(MATCH(INDEX(RelatedFeatures[Second Sampling Feature Code],$A3496),SamplingFeatures[Feature Code],0),"0000"),
", SpatialOffsetID:  ",IF(INDEX(RelatedFeatures[Offset Number],$A3496)="","",CONCATENATE("*SpatialOffsetID",TEXT(INDEX(RelatedFeatures[Offset Number],$A3496),"0000"))),"}")))</f>
        <v>#REF!</v>
      </c>
      <c r="P3496" t="e">
        <f>IF(INDEX(Methods[Method Type],$A3496)="","",
CONCATENATE("  - &amp;MethodID",TEXT($A3496,"0000"),
" {","MethodTypeCV:  ",CHAR(34),INDEX(Methods[Method Type],$A3496),CHAR(34),
", MethodCode:  ",CHAR(34),INDEX(Methods[Method Code],$A3496),CHAR(34),
", MethodName:  ",CHAR(34),INDEX(Methods[Method Name],$A3496),CHAR(34),
", MethodDescription:  ",CHAR(34),INDEX(Methods[Method Description],$A3496),CHAR(34),
", MethodLink:  ",CHAR(34),INDEX(Methods[Method Link],$A3496),CHAR(34),
", OrganizationID: *OrganizationID",TEXT(MATCH(INDEX(Methods[Organization Name],$A3496),Organizations[Organization Name],0),"0000"),"}"))</f>
        <v>#REF!</v>
      </c>
      <c r="Q3496" t="e">
        <f>IF(INDEX(Variables[Variable Type],$A3496)="","",
CONCATENATE("  - &amp;VariableID",TEXT($A3496,"0000"),
" {","VariableTypeCV:  ",CHAR(34),INDEX(Variables[Variable Type],$A3496),CHAR(34),
", VariableCode:  ",CHAR(34),INDEX(Variables[Variable Code],$A3496),CHAR(34),
", VariableNameCV:  ",CHAR(34),INDEX(Variables[Variable Name],$A3496),CHAR(34),
", VariableDefinition:  ",CHAR(34),INDEX(Variables[Variable Definition],$A3496),CHAR(34),
", SpecciationCV:  ",CHAR(34),INDEX(Variables[Speciation],$A3496),CHAR(34),
", NoDataValue:  ",CHAR(34),INDEX(Variables[No Data Value],$A3496),CHAR(34),"}"))</f>
        <v>#REF!</v>
      </c>
    </row>
    <row r="3497" spans="1:17" x14ac:dyDescent="0.25">
      <c r="A3497">
        <v>3494</v>
      </c>
      <c r="D3497" t="e">
        <f>IF(INDEX(People[First Name],$A3497)="","",
CONCATENATE("  - &amp;PersonID",TEXT($A3497,"0000"),
" {","PersonFirstName:  ",CHAR(34),INDEX(People[First Name],$A3497),CHAR(34),
", PersonMiddleName:  ",CHAR(34),INDEX(People[Middle Name],$A3497),CHAR(34),
", PersonLastName:  ",CHAR(34),INDEX(People[Last Name],$A3497),CHAR(34),"}"))</f>
        <v>#REF!</v>
      </c>
      <c r="E3497" t="e">
        <f>IF(INDEX(Organizations[Organization Type '[CV']],$A3497)="","",
CONCATENATE("  - &amp;OrganizationID",TEXT($A3497,"0000"),
" {","OrganizationTypeCV:  ",CHAR(34),INDEX(Organizations[Organization Type '[CV']],$A3497),CHAR(34),
", OrganizationCode:  ",CHAR(34),INDEX(Organizations[Organization Code],$A3497),CHAR(34),
", OrganizationName:  ",CHAR(34),INDEX(Organizations[Organization Name],$A3497),CHAR(34),
", OrganizationDescription:  ",CHAR(34),INDEX(Organizations[Organization Description],$A3497),CHAR(34),
", OrganizationLink:  ",CHAR(34),INDEX(Organizations[Organization Link],$A3497),CHAR(34),"}"))</f>
        <v>#REF!</v>
      </c>
      <c r="F3497" t="e">
        <f>IF(INDEX(People[First Name],$A3497)="","",
CONCATENATE("  - &amp;AffiliationID",TEXT($A3497,"0000"),
" {PersonID: *PersonID",TEXT($A3497,"0000"),
", OrganizationID: *OrganizationID",TEXT(MATCH(INDEX(People[Organization Name],$A3497),Organizations[Organization Name],0),"0000"),
", IsPrimaryOrganizationContact: , AffiliationStartDate: , AffiliationEndDate: , PrimaryPhone: ",
", PrimaryEmail: ",CHAR(34),INDEX(People[Primary Email],$A3497),CHAR(34),
", PrimaryAddress: ",CHAR(34),INDEX(People[Primary Address],$A3497),CHAR(34),
", PersonLink: }"))</f>
        <v>#REF!</v>
      </c>
      <c r="H3497" t="e">
        <f>IF(COUNTA(CitationInformation)=0,"",IF(INDEX(AuthorList[Author Name],$A3497)="","",
CONCATENATE("  - &amp;AuthorListID",TEXT($A3497,"0000"),
"  {CitationID: *CitationID0001",
", PersonID: *PersonID",TEXT(MATCH(INDEX(AuthorList[Author Name],$A3497),People[Full Name],0),"0000"),
", AuthorOrder: ",INDEX(AuthorList[Author Number],$A3497),"}")))</f>
        <v>#REF!</v>
      </c>
      <c r="K3497" t="e">
        <f>IF(INDEX(SamplingFeatures[Feature Code],$A3497)="","",
CONCATENATE("  - &amp;SamplingFeatureID",TEXT($A3497,"0000"),
" {","SamplingFeatureUUID:  ",CHAR(34),INDEX(SamplingFeatures[Sampling Feature UUID],$A3497),CHAR(34),
", SamplingFeatureTypeCV:  ",CHAR(34),INDEX(SamplingFeatures[Sampling Feature Type],$A3497),CHAR(34),
", SamplingFeatureCode:  ",CHAR(34),INDEX(SamplingFeatures[Feature Code],$A3497),CHAR(34),
", SamplingFeatureName:  ",CHAR(34),INDEX(SamplingFeatures[Feature Name],$A3497),CHAR(34),
", SamplingFeatureDescription:  ",CHAR(34),INDEX(SamplingFeatures[Feature Description],$A3497),CHAR(34),
", SamplingFeatureGeotypeCV:  ",CHAR(34),INDEX(SamplingFeatures[Feature Geo Type],$A3497),CHAR(34),
", FeatureGeometry:  ",CHAR(34),INDEX(SamplingFeatures[Feature Geometry],$A3497),CHAR(34),
", Elevation_m:  ",CHAR(34),INDEX(SamplingFeatures[Elevation_m],$A3497),CHAR(34),
", ElevationDatumCV:  ",CHAR(34),ElevationDatum,CHAR(34),"}"))</f>
        <v>#REF!</v>
      </c>
      <c r="L3497" t="e">
        <f>IF(INDEX(SamplingFeatures[Sampling Feature Type],$A3497)&lt;&gt;"Site","",
CONCATENATE("  - &amp;SiteID",TEXT(SUMPRODUCT(--($L$3:$L3496&lt;&gt;"")),"0000"),
" {","SamplingFeatureID:  *SamplingFeatureID",TEXT($A3497,"0000"),
", SiteTypeCV:  ",CHAR(34),INDEX(Sites[Site Type],$A3497),CHAR(34),
", Latitude:  ",INDEX(Sites[Latitude],$A3497),
", Longitude:  ",INDEX(Sites[Longitude],$A3497),
", SRSName:  ",CHAR(34),LatLonDatum,CHAR(34),"}"))</f>
        <v>#REF!</v>
      </c>
      <c r="M3497" t="e">
        <f>IF(INDEX(SamplingFeatures[Sampling Feature Type],$A3497)&lt;&gt;"Specimen","",
CONCATENATE("  - &amp;SpecimenID",TEXT(SUMPRODUCT(--($M$3:$M3496&lt;&gt;"")),"0000"),
" {","SamplingFeatureID:  *SamplingFeatureID",TEXT($A3497,"0000"),
", SpecimenTypeCV:  ",CHAR(34),INDEX(Specimens[Specimen Type],$A3497),CHAR(34),
", SpecimenMediumCV:  ",INDEX(Specimens[Specimen Medium],$A3497),
", IsFieldSpecimen:  ",CHAR(34),INDEX(Specimens[Is Field Specimen?],$A3497),CHAR(34),"}"))</f>
        <v>#REF!</v>
      </c>
      <c r="N3497" t="e">
        <f>IF(COUNTA(SpatialOffsets[])=0,"", IF(INDEX(SpatialOffsets[Spatial Offset Type],$A3497)="","",
CONCATENATE("  - &amp;SpatialOffsetID",TEXT($A3497,"0000"),
" {","SpatialOffsetTypeCV:  ",CHAR(34),INDEX(SpatialOffsets[Spatial Offset Type],$A3497),CHAR(34),
", Offset1Value:  ",INDEX(SpatialOffsets[Offset 1 Value],$A3497),
", Offset1UnitID:  ",CHAR(34),INDEX(SpatialOffsets[Offset 1 Unit],$A3497),CHAR(34),
", Offset2Value:  ",INDEX(SpatialOffsets[Offset 2 Value],$A3497),
", Offset2UnitID:  ",CHAR(34),INDEX(SpatialOffsets[Offset 2 Unit],$A3497),CHAR(34),
", Offset3Value:  ",INDEX(SpatialOffsets[Offset 3 Value],$A3497),
", Offset3UnitID:  ",CHAR(34),INDEX(SpatialOffsets[Offset 3 Unit],$A3497),CHAR(34),,"}")))</f>
        <v>#REF!</v>
      </c>
      <c r="O3497" t="e">
        <f>IF(COUNTA(RelatedFeatures[])=0,"", IF(INDEX(RelatedFeatures[First Sampling Feature Code],$A3497)="","",
CONCATENATE("  - &amp;RelationID",TEXT($A3497,"0000"),
" {","SamplingFeatureID:  *SamplingFeatureID",TEXT(MATCH(INDEX(RelatedFeatures[First Sampling Feature Code],$A3497),SamplingFeatures[Feature Code],0),"0000"),
", RelationshipTypeCV:  ",CHAR(34),INDEX(RelatedFeatures[Relationship Type],$A3497),CHAR(34),
", RelatedFeatureID: *SamplingFeatureID",TEXT(MATCH(INDEX(RelatedFeatures[Second Sampling Feature Code],$A3497),SamplingFeatures[Feature Code],0),"0000"),
", SpatialOffsetID:  ",IF(INDEX(RelatedFeatures[Offset Number],$A3497)="","",CONCATENATE("*SpatialOffsetID",TEXT(INDEX(RelatedFeatures[Offset Number],$A3497),"0000"))),"}")))</f>
        <v>#REF!</v>
      </c>
      <c r="P3497" t="e">
        <f>IF(INDEX(Methods[Method Type],$A3497)="","",
CONCATENATE("  - &amp;MethodID",TEXT($A3497,"0000"),
" {","MethodTypeCV:  ",CHAR(34),INDEX(Methods[Method Type],$A3497),CHAR(34),
", MethodCode:  ",CHAR(34),INDEX(Methods[Method Code],$A3497),CHAR(34),
", MethodName:  ",CHAR(34),INDEX(Methods[Method Name],$A3497),CHAR(34),
", MethodDescription:  ",CHAR(34),INDEX(Methods[Method Description],$A3497),CHAR(34),
", MethodLink:  ",CHAR(34),INDEX(Methods[Method Link],$A3497),CHAR(34),
", OrganizationID: *OrganizationID",TEXT(MATCH(INDEX(Methods[Organization Name],$A3497),Organizations[Organization Name],0),"0000"),"}"))</f>
        <v>#REF!</v>
      </c>
      <c r="Q3497" t="e">
        <f>IF(INDEX(Variables[Variable Type],$A3497)="","",
CONCATENATE("  - &amp;VariableID",TEXT($A3497,"0000"),
" {","VariableTypeCV:  ",CHAR(34),INDEX(Variables[Variable Type],$A3497),CHAR(34),
", VariableCode:  ",CHAR(34),INDEX(Variables[Variable Code],$A3497),CHAR(34),
", VariableNameCV:  ",CHAR(34),INDEX(Variables[Variable Name],$A3497),CHAR(34),
", VariableDefinition:  ",CHAR(34),INDEX(Variables[Variable Definition],$A3497),CHAR(34),
", SpecciationCV:  ",CHAR(34),INDEX(Variables[Speciation],$A3497),CHAR(34),
", NoDataValue:  ",CHAR(34),INDEX(Variables[No Data Value],$A3497),CHAR(34),"}"))</f>
        <v>#REF!</v>
      </c>
    </row>
    <row r="3498" spans="1:17" x14ac:dyDescent="0.25">
      <c r="A3498">
        <v>3495</v>
      </c>
      <c r="D3498" t="e">
        <f>IF(INDEX(People[First Name],$A3498)="","",
CONCATENATE("  - &amp;PersonID",TEXT($A3498,"0000"),
" {","PersonFirstName:  ",CHAR(34),INDEX(People[First Name],$A3498),CHAR(34),
", PersonMiddleName:  ",CHAR(34),INDEX(People[Middle Name],$A3498),CHAR(34),
", PersonLastName:  ",CHAR(34),INDEX(People[Last Name],$A3498),CHAR(34),"}"))</f>
        <v>#REF!</v>
      </c>
      <c r="E3498" t="e">
        <f>IF(INDEX(Organizations[Organization Type '[CV']],$A3498)="","",
CONCATENATE("  - &amp;OrganizationID",TEXT($A3498,"0000"),
" {","OrganizationTypeCV:  ",CHAR(34),INDEX(Organizations[Organization Type '[CV']],$A3498),CHAR(34),
", OrganizationCode:  ",CHAR(34),INDEX(Organizations[Organization Code],$A3498),CHAR(34),
", OrganizationName:  ",CHAR(34),INDEX(Organizations[Organization Name],$A3498),CHAR(34),
", OrganizationDescription:  ",CHAR(34),INDEX(Organizations[Organization Description],$A3498),CHAR(34),
", OrganizationLink:  ",CHAR(34),INDEX(Organizations[Organization Link],$A3498),CHAR(34),"}"))</f>
        <v>#REF!</v>
      </c>
      <c r="F3498" t="e">
        <f>IF(INDEX(People[First Name],$A3498)="","",
CONCATENATE("  - &amp;AffiliationID",TEXT($A3498,"0000"),
" {PersonID: *PersonID",TEXT($A3498,"0000"),
", OrganizationID: *OrganizationID",TEXT(MATCH(INDEX(People[Organization Name],$A3498),Organizations[Organization Name],0),"0000"),
", IsPrimaryOrganizationContact: , AffiliationStartDate: , AffiliationEndDate: , PrimaryPhone: ",
", PrimaryEmail: ",CHAR(34),INDEX(People[Primary Email],$A3498),CHAR(34),
", PrimaryAddress: ",CHAR(34),INDEX(People[Primary Address],$A3498),CHAR(34),
", PersonLink: }"))</f>
        <v>#REF!</v>
      </c>
      <c r="H3498" t="e">
        <f>IF(COUNTA(CitationInformation)=0,"",IF(INDEX(AuthorList[Author Name],$A3498)="","",
CONCATENATE("  - &amp;AuthorListID",TEXT($A3498,"0000"),
"  {CitationID: *CitationID0001",
", PersonID: *PersonID",TEXT(MATCH(INDEX(AuthorList[Author Name],$A3498),People[Full Name],0),"0000"),
", AuthorOrder: ",INDEX(AuthorList[Author Number],$A3498),"}")))</f>
        <v>#REF!</v>
      </c>
      <c r="K3498" t="e">
        <f>IF(INDEX(SamplingFeatures[Feature Code],$A3498)="","",
CONCATENATE("  - &amp;SamplingFeatureID",TEXT($A3498,"0000"),
" {","SamplingFeatureUUID:  ",CHAR(34),INDEX(SamplingFeatures[Sampling Feature UUID],$A3498),CHAR(34),
", SamplingFeatureTypeCV:  ",CHAR(34),INDEX(SamplingFeatures[Sampling Feature Type],$A3498),CHAR(34),
", SamplingFeatureCode:  ",CHAR(34),INDEX(SamplingFeatures[Feature Code],$A3498),CHAR(34),
", SamplingFeatureName:  ",CHAR(34),INDEX(SamplingFeatures[Feature Name],$A3498),CHAR(34),
", SamplingFeatureDescription:  ",CHAR(34),INDEX(SamplingFeatures[Feature Description],$A3498),CHAR(34),
", SamplingFeatureGeotypeCV:  ",CHAR(34),INDEX(SamplingFeatures[Feature Geo Type],$A3498),CHAR(34),
", FeatureGeometry:  ",CHAR(34),INDEX(SamplingFeatures[Feature Geometry],$A3498),CHAR(34),
", Elevation_m:  ",CHAR(34),INDEX(SamplingFeatures[Elevation_m],$A3498),CHAR(34),
", ElevationDatumCV:  ",CHAR(34),ElevationDatum,CHAR(34),"}"))</f>
        <v>#REF!</v>
      </c>
      <c r="L3498" t="e">
        <f>IF(INDEX(SamplingFeatures[Sampling Feature Type],$A3498)&lt;&gt;"Site","",
CONCATENATE("  - &amp;SiteID",TEXT(SUMPRODUCT(--($L$3:$L3497&lt;&gt;"")),"0000"),
" {","SamplingFeatureID:  *SamplingFeatureID",TEXT($A3498,"0000"),
", SiteTypeCV:  ",CHAR(34),INDEX(Sites[Site Type],$A3498),CHAR(34),
", Latitude:  ",INDEX(Sites[Latitude],$A3498),
", Longitude:  ",INDEX(Sites[Longitude],$A3498),
", SRSName:  ",CHAR(34),LatLonDatum,CHAR(34),"}"))</f>
        <v>#REF!</v>
      </c>
      <c r="M3498" t="e">
        <f>IF(INDEX(SamplingFeatures[Sampling Feature Type],$A3498)&lt;&gt;"Specimen","",
CONCATENATE("  - &amp;SpecimenID",TEXT(SUMPRODUCT(--($M$3:$M3497&lt;&gt;"")),"0000"),
" {","SamplingFeatureID:  *SamplingFeatureID",TEXT($A3498,"0000"),
", SpecimenTypeCV:  ",CHAR(34),INDEX(Specimens[Specimen Type],$A3498),CHAR(34),
", SpecimenMediumCV:  ",INDEX(Specimens[Specimen Medium],$A3498),
", IsFieldSpecimen:  ",CHAR(34),INDEX(Specimens[Is Field Specimen?],$A3498),CHAR(34),"}"))</f>
        <v>#REF!</v>
      </c>
      <c r="N3498" t="e">
        <f>IF(COUNTA(SpatialOffsets[])=0,"", IF(INDEX(SpatialOffsets[Spatial Offset Type],$A3498)="","",
CONCATENATE("  - &amp;SpatialOffsetID",TEXT($A3498,"0000"),
" {","SpatialOffsetTypeCV:  ",CHAR(34),INDEX(SpatialOffsets[Spatial Offset Type],$A3498),CHAR(34),
", Offset1Value:  ",INDEX(SpatialOffsets[Offset 1 Value],$A3498),
", Offset1UnitID:  ",CHAR(34),INDEX(SpatialOffsets[Offset 1 Unit],$A3498),CHAR(34),
", Offset2Value:  ",INDEX(SpatialOffsets[Offset 2 Value],$A3498),
", Offset2UnitID:  ",CHAR(34),INDEX(SpatialOffsets[Offset 2 Unit],$A3498),CHAR(34),
", Offset3Value:  ",INDEX(SpatialOffsets[Offset 3 Value],$A3498),
", Offset3UnitID:  ",CHAR(34),INDEX(SpatialOffsets[Offset 3 Unit],$A3498),CHAR(34),,"}")))</f>
        <v>#REF!</v>
      </c>
      <c r="O3498" t="e">
        <f>IF(COUNTA(RelatedFeatures[])=0,"", IF(INDEX(RelatedFeatures[First Sampling Feature Code],$A3498)="","",
CONCATENATE("  - &amp;RelationID",TEXT($A3498,"0000"),
" {","SamplingFeatureID:  *SamplingFeatureID",TEXT(MATCH(INDEX(RelatedFeatures[First Sampling Feature Code],$A3498),SamplingFeatures[Feature Code],0),"0000"),
", RelationshipTypeCV:  ",CHAR(34),INDEX(RelatedFeatures[Relationship Type],$A3498),CHAR(34),
", RelatedFeatureID: *SamplingFeatureID",TEXT(MATCH(INDEX(RelatedFeatures[Second Sampling Feature Code],$A3498),SamplingFeatures[Feature Code],0),"0000"),
", SpatialOffsetID:  ",IF(INDEX(RelatedFeatures[Offset Number],$A3498)="","",CONCATENATE("*SpatialOffsetID",TEXT(INDEX(RelatedFeatures[Offset Number],$A3498),"0000"))),"}")))</f>
        <v>#REF!</v>
      </c>
      <c r="P3498" t="e">
        <f>IF(INDEX(Methods[Method Type],$A3498)="","",
CONCATENATE("  - &amp;MethodID",TEXT($A3498,"0000"),
" {","MethodTypeCV:  ",CHAR(34),INDEX(Methods[Method Type],$A3498),CHAR(34),
", MethodCode:  ",CHAR(34),INDEX(Methods[Method Code],$A3498),CHAR(34),
", MethodName:  ",CHAR(34),INDEX(Methods[Method Name],$A3498),CHAR(34),
", MethodDescription:  ",CHAR(34),INDEX(Methods[Method Description],$A3498),CHAR(34),
", MethodLink:  ",CHAR(34),INDEX(Methods[Method Link],$A3498),CHAR(34),
", OrganizationID: *OrganizationID",TEXT(MATCH(INDEX(Methods[Organization Name],$A3498),Organizations[Organization Name],0),"0000"),"}"))</f>
        <v>#REF!</v>
      </c>
      <c r="Q3498" t="e">
        <f>IF(INDEX(Variables[Variable Type],$A3498)="","",
CONCATENATE("  - &amp;VariableID",TEXT($A3498,"0000"),
" {","VariableTypeCV:  ",CHAR(34),INDEX(Variables[Variable Type],$A3498),CHAR(34),
", VariableCode:  ",CHAR(34),INDEX(Variables[Variable Code],$A3498),CHAR(34),
", VariableNameCV:  ",CHAR(34),INDEX(Variables[Variable Name],$A3498),CHAR(34),
", VariableDefinition:  ",CHAR(34),INDEX(Variables[Variable Definition],$A3498),CHAR(34),
", SpecciationCV:  ",CHAR(34),INDEX(Variables[Speciation],$A3498),CHAR(34),
", NoDataValue:  ",CHAR(34),INDEX(Variables[No Data Value],$A3498),CHAR(34),"}"))</f>
        <v>#REF!</v>
      </c>
    </row>
    <row r="3499" spans="1:17" x14ac:dyDescent="0.25">
      <c r="A3499">
        <v>3496</v>
      </c>
      <c r="D3499" t="e">
        <f>IF(INDEX(People[First Name],$A3499)="","",
CONCATENATE("  - &amp;PersonID",TEXT($A3499,"0000"),
" {","PersonFirstName:  ",CHAR(34),INDEX(People[First Name],$A3499),CHAR(34),
", PersonMiddleName:  ",CHAR(34),INDEX(People[Middle Name],$A3499),CHAR(34),
", PersonLastName:  ",CHAR(34),INDEX(People[Last Name],$A3499),CHAR(34),"}"))</f>
        <v>#REF!</v>
      </c>
      <c r="E3499" t="e">
        <f>IF(INDEX(Organizations[Organization Type '[CV']],$A3499)="","",
CONCATENATE("  - &amp;OrganizationID",TEXT($A3499,"0000"),
" {","OrganizationTypeCV:  ",CHAR(34),INDEX(Organizations[Organization Type '[CV']],$A3499),CHAR(34),
", OrganizationCode:  ",CHAR(34),INDEX(Organizations[Organization Code],$A3499),CHAR(34),
", OrganizationName:  ",CHAR(34),INDEX(Organizations[Organization Name],$A3499),CHAR(34),
", OrganizationDescription:  ",CHAR(34),INDEX(Organizations[Organization Description],$A3499),CHAR(34),
", OrganizationLink:  ",CHAR(34),INDEX(Organizations[Organization Link],$A3499),CHAR(34),"}"))</f>
        <v>#REF!</v>
      </c>
      <c r="F3499" t="e">
        <f>IF(INDEX(People[First Name],$A3499)="","",
CONCATENATE("  - &amp;AffiliationID",TEXT($A3499,"0000"),
" {PersonID: *PersonID",TEXT($A3499,"0000"),
", OrganizationID: *OrganizationID",TEXT(MATCH(INDEX(People[Organization Name],$A3499),Organizations[Organization Name],0),"0000"),
", IsPrimaryOrganizationContact: , AffiliationStartDate: , AffiliationEndDate: , PrimaryPhone: ",
", PrimaryEmail: ",CHAR(34),INDEX(People[Primary Email],$A3499),CHAR(34),
", PrimaryAddress: ",CHAR(34),INDEX(People[Primary Address],$A3499),CHAR(34),
", PersonLink: }"))</f>
        <v>#REF!</v>
      </c>
      <c r="H3499" t="e">
        <f>IF(COUNTA(CitationInformation)=0,"",IF(INDEX(AuthorList[Author Name],$A3499)="","",
CONCATENATE("  - &amp;AuthorListID",TEXT($A3499,"0000"),
"  {CitationID: *CitationID0001",
", PersonID: *PersonID",TEXT(MATCH(INDEX(AuthorList[Author Name],$A3499),People[Full Name],0),"0000"),
", AuthorOrder: ",INDEX(AuthorList[Author Number],$A3499),"}")))</f>
        <v>#REF!</v>
      </c>
      <c r="K3499" t="e">
        <f>IF(INDEX(SamplingFeatures[Feature Code],$A3499)="","",
CONCATENATE("  - &amp;SamplingFeatureID",TEXT($A3499,"0000"),
" {","SamplingFeatureUUID:  ",CHAR(34),INDEX(SamplingFeatures[Sampling Feature UUID],$A3499),CHAR(34),
", SamplingFeatureTypeCV:  ",CHAR(34),INDEX(SamplingFeatures[Sampling Feature Type],$A3499),CHAR(34),
", SamplingFeatureCode:  ",CHAR(34),INDEX(SamplingFeatures[Feature Code],$A3499),CHAR(34),
", SamplingFeatureName:  ",CHAR(34),INDEX(SamplingFeatures[Feature Name],$A3499),CHAR(34),
", SamplingFeatureDescription:  ",CHAR(34),INDEX(SamplingFeatures[Feature Description],$A3499),CHAR(34),
", SamplingFeatureGeotypeCV:  ",CHAR(34),INDEX(SamplingFeatures[Feature Geo Type],$A3499),CHAR(34),
", FeatureGeometry:  ",CHAR(34),INDEX(SamplingFeatures[Feature Geometry],$A3499),CHAR(34),
", Elevation_m:  ",CHAR(34),INDEX(SamplingFeatures[Elevation_m],$A3499),CHAR(34),
", ElevationDatumCV:  ",CHAR(34),ElevationDatum,CHAR(34),"}"))</f>
        <v>#REF!</v>
      </c>
      <c r="L3499" t="e">
        <f>IF(INDEX(SamplingFeatures[Sampling Feature Type],$A3499)&lt;&gt;"Site","",
CONCATENATE("  - &amp;SiteID",TEXT(SUMPRODUCT(--($L$3:$L3498&lt;&gt;"")),"0000"),
" {","SamplingFeatureID:  *SamplingFeatureID",TEXT($A3499,"0000"),
", SiteTypeCV:  ",CHAR(34),INDEX(Sites[Site Type],$A3499),CHAR(34),
", Latitude:  ",INDEX(Sites[Latitude],$A3499),
", Longitude:  ",INDEX(Sites[Longitude],$A3499),
", SRSName:  ",CHAR(34),LatLonDatum,CHAR(34),"}"))</f>
        <v>#REF!</v>
      </c>
      <c r="M3499" t="e">
        <f>IF(INDEX(SamplingFeatures[Sampling Feature Type],$A3499)&lt;&gt;"Specimen","",
CONCATENATE("  - &amp;SpecimenID",TEXT(SUMPRODUCT(--($M$3:$M3498&lt;&gt;"")),"0000"),
" {","SamplingFeatureID:  *SamplingFeatureID",TEXT($A3499,"0000"),
", SpecimenTypeCV:  ",CHAR(34),INDEX(Specimens[Specimen Type],$A3499),CHAR(34),
", SpecimenMediumCV:  ",INDEX(Specimens[Specimen Medium],$A3499),
", IsFieldSpecimen:  ",CHAR(34),INDEX(Specimens[Is Field Specimen?],$A3499),CHAR(34),"}"))</f>
        <v>#REF!</v>
      </c>
      <c r="N3499" t="e">
        <f>IF(COUNTA(SpatialOffsets[])=0,"", IF(INDEX(SpatialOffsets[Spatial Offset Type],$A3499)="","",
CONCATENATE("  - &amp;SpatialOffsetID",TEXT($A3499,"0000"),
" {","SpatialOffsetTypeCV:  ",CHAR(34),INDEX(SpatialOffsets[Spatial Offset Type],$A3499),CHAR(34),
", Offset1Value:  ",INDEX(SpatialOffsets[Offset 1 Value],$A3499),
", Offset1UnitID:  ",CHAR(34),INDEX(SpatialOffsets[Offset 1 Unit],$A3499),CHAR(34),
", Offset2Value:  ",INDEX(SpatialOffsets[Offset 2 Value],$A3499),
", Offset2UnitID:  ",CHAR(34),INDEX(SpatialOffsets[Offset 2 Unit],$A3499),CHAR(34),
", Offset3Value:  ",INDEX(SpatialOffsets[Offset 3 Value],$A3499),
", Offset3UnitID:  ",CHAR(34),INDEX(SpatialOffsets[Offset 3 Unit],$A3499),CHAR(34),,"}")))</f>
        <v>#REF!</v>
      </c>
      <c r="O3499" t="e">
        <f>IF(COUNTA(RelatedFeatures[])=0,"", IF(INDEX(RelatedFeatures[First Sampling Feature Code],$A3499)="","",
CONCATENATE("  - &amp;RelationID",TEXT($A3499,"0000"),
" {","SamplingFeatureID:  *SamplingFeatureID",TEXT(MATCH(INDEX(RelatedFeatures[First Sampling Feature Code],$A3499),SamplingFeatures[Feature Code],0),"0000"),
", RelationshipTypeCV:  ",CHAR(34),INDEX(RelatedFeatures[Relationship Type],$A3499),CHAR(34),
", RelatedFeatureID: *SamplingFeatureID",TEXT(MATCH(INDEX(RelatedFeatures[Second Sampling Feature Code],$A3499),SamplingFeatures[Feature Code],0),"0000"),
", SpatialOffsetID:  ",IF(INDEX(RelatedFeatures[Offset Number],$A3499)="","",CONCATENATE("*SpatialOffsetID",TEXT(INDEX(RelatedFeatures[Offset Number],$A3499),"0000"))),"}")))</f>
        <v>#REF!</v>
      </c>
      <c r="P3499" t="e">
        <f>IF(INDEX(Methods[Method Type],$A3499)="","",
CONCATENATE("  - &amp;MethodID",TEXT($A3499,"0000"),
" {","MethodTypeCV:  ",CHAR(34),INDEX(Methods[Method Type],$A3499),CHAR(34),
", MethodCode:  ",CHAR(34),INDEX(Methods[Method Code],$A3499),CHAR(34),
", MethodName:  ",CHAR(34),INDEX(Methods[Method Name],$A3499),CHAR(34),
", MethodDescription:  ",CHAR(34),INDEX(Methods[Method Description],$A3499),CHAR(34),
", MethodLink:  ",CHAR(34),INDEX(Methods[Method Link],$A3499),CHAR(34),
", OrganizationID: *OrganizationID",TEXT(MATCH(INDEX(Methods[Organization Name],$A3499),Organizations[Organization Name],0),"0000"),"}"))</f>
        <v>#REF!</v>
      </c>
      <c r="Q3499" t="e">
        <f>IF(INDEX(Variables[Variable Type],$A3499)="","",
CONCATENATE("  - &amp;VariableID",TEXT($A3499,"0000"),
" {","VariableTypeCV:  ",CHAR(34),INDEX(Variables[Variable Type],$A3499),CHAR(34),
", VariableCode:  ",CHAR(34),INDEX(Variables[Variable Code],$A3499),CHAR(34),
", VariableNameCV:  ",CHAR(34),INDEX(Variables[Variable Name],$A3499),CHAR(34),
", VariableDefinition:  ",CHAR(34),INDEX(Variables[Variable Definition],$A3499),CHAR(34),
", SpecciationCV:  ",CHAR(34),INDEX(Variables[Speciation],$A3499),CHAR(34),
", NoDataValue:  ",CHAR(34),INDEX(Variables[No Data Value],$A3499),CHAR(34),"}"))</f>
        <v>#REF!</v>
      </c>
    </row>
    <row r="3500" spans="1:17" x14ac:dyDescent="0.25">
      <c r="A3500">
        <v>3497</v>
      </c>
      <c r="D3500" t="e">
        <f>IF(INDEX(People[First Name],$A3500)="","",
CONCATENATE("  - &amp;PersonID",TEXT($A3500,"0000"),
" {","PersonFirstName:  ",CHAR(34),INDEX(People[First Name],$A3500),CHAR(34),
", PersonMiddleName:  ",CHAR(34),INDEX(People[Middle Name],$A3500),CHAR(34),
", PersonLastName:  ",CHAR(34),INDEX(People[Last Name],$A3500),CHAR(34),"}"))</f>
        <v>#REF!</v>
      </c>
      <c r="E3500" t="e">
        <f>IF(INDEX(Organizations[Organization Type '[CV']],$A3500)="","",
CONCATENATE("  - &amp;OrganizationID",TEXT($A3500,"0000"),
" {","OrganizationTypeCV:  ",CHAR(34),INDEX(Organizations[Organization Type '[CV']],$A3500),CHAR(34),
", OrganizationCode:  ",CHAR(34),INDEX(Organizations[Organization Code],$A3500),CHAR(34),
", OrganizationName:  ",CHAR(34),INDEX(Organizations[Organization Name],$A3500),CHAR(34),
", OrganizationDescription:  ",CHAR(34),INDEX(Organizations[Organization Description],$A3500),CHAR(34),
", OrganizationLink:  ",CHAR(34),INDEX(Organizations[Organization Link],$A3500),CHAR(34),"}"))</f>
        <v>#REF!</v>
      </c>
      <c r="F3500" t="e">
        <f>IF(INDEX(People[First Name],$A3500)="","",
CONCATENATE("  - &amp;AffiliationID",TEXT($A3500,"0000"),
" {PersonID: *PersonID",TEXT($A3500,"0000"),
", OrganizationID: *OrganizationID",TEXT(MATCH(INDEX(People[Organization Name],$A3500),Organizations[Organization Name],0),"0000"),
", IsPrimaryOrganizationContact: , AffiliationStartDate: , AffiliationEndDate: , PrimaryPhone: ",
", PrimaryEmail: ",CHAR(34),INDEX(People[Primary Email],$A3500),CHAR(34),
", PrimaryAddress: ",CHAR(34),INDEX(People[Primary Address],$A3500),CHAR(34),
", PersonLink: }"))</f>
        <v>#REF!</v>
      </c>
      <c r="H3500" t="e">
        <f>IF(COUNTA(CitationInformation)=0,"",IF(INDEX(AuthorList[Author Name],$A3500)="","",
CONCATENATE("  - &amp;AuthorListID",TEXT($A3500,"0000"),
"  {CitationID: *CitationID0001",
", PersonID: *PersonID",TEXT(MATCH(INDEX(AuthorList[Author Name],$A3500),People[Full Name],0),"0000"),
", AuthorOrder: ",INDEX(AuthorList[Author Number],$A3500),"}")))</f>
        <v>#REF!</v>
      </c>
      <c r="K3500" t="e">
        <f>IF(INDEX(SamplingFeatures[Feature Code],$A3500)="","",
CONCATENATE("  - &amp;SamplingFeatureID",TEXT($A3500,"0000"),
" {","SamplingFeatureUUID:  ",CHAR(34),INDEX(SamplingFeatures[Sampling Feature UUID],$A3500),CHAR(34),
", SamplingFeatureTypeCV:  ",CHAR(34),INDEX(SamplingFeatures[Sampling Feature Type],$A3500),CHAR(34),
", SamplingFeatureCode:  ",CHAR(34),INDEX(SamplingFeatures[Feature Code],$A3500),CHAR(34),
", SamplingFeatureName:  ",CHAR(34),INDEX(SamplingFeatures[Feature Name],$A3500),CHAR(34),
", SamplingFeatureDescription:  ",CHAR(34),INDEX(SamplingFeatures[Feature Description],$A3500),CHAR(34),
", SamplingFeatureGeotypeCV:  ",CHAR(34),INDEX(SamplingFeatures[Feature Geo Type],$A3500),CHAR(34),
", FeatureGeometry:  ",CHAR(34),INDEX(SamplingFeatures[Feature Geometry],$A3500),CHAR(34),
", Elevation_m:  ",CHAR(34),INDEX(SamplingFeatures[Elevation_m],$A3500),CHAR(34),
", ElevationDatumCV:  ",CHAR(34),ElevationDatum,CHAR(34),"}"))</f>
        <v>#REF!</v>
      </c>
      <c r="L3500" t="e">
        <f>IF(INDEX(SamplingFeatures[Sampling Feature Type],$A3500)&lt;&gt;"Site","",
CONCATENATE("  - &amp;SiteID",TEXT(SUMPRODUCT(--($L$3:$L3499&lt;&gt;"")),"0000"),
" {","SamplingFeatureID:  *SamplingFeatureID",TEXT($A3500,"0000"),
", SiteTypeCV:  ",CHAR(34),INDEX(Sites[Site Type],$A3500),CHAR(34),
", Latitude:  ",INDEX(Sites[Latitude],$A3500),
", Longitude:  ",INDEX(Sites[Longitude],$A3500),
", SRSName:  ",CHAR(34),LatLonDatum,CHAR(34),"}"))</f>
        <v>#REF!</v>
      </c>
      <c r="M3500" t="e">
        <f>IF(INDEX(SamplingFeatures[Sampling Feature Type],$A3500)&lt;&gt;"Specimen","",
CONCATENATE("  - &amp;SpecimenID",TEXT(SUMPRODUCT(--($M$3:$M3499&lt;&gt;"")),"0000"),
" {","SamplingFeatureID:  *SamplingFeatureID",TEXT($A3500,"0000"),
", SpecimenTypeCV:  ",CHAR(34),INDEX(Specimens[Specimen Type],$A3500),CHAR(34),
", SpecimenMediumCV:  ",INDEX(Specimens[Specimen Medium],$A3500),
", IsFieldSpecimen:  ",CHAR(34),INDEX(Specimens[Is Field Specimen?],$A3500),CHAR(34),"}"))</f>
        <v>#REF!</v>
      </c>
      <c r="N3500" t="e">
        <f>IF(COUNTA(SpatialOffsets[])=0,"", IF(INDEX(SpatialOffsets[Spatial Offset Type],$A3500)="","",
CONCATENATE("  - &amp;SpatialOffsetID",TEXT($A3500,"0000"),
" {","SpatialOffsetTypeCV:  ",CHAR(34),INDEX(SpatialOffsets[Spatial Offset Type],$A3500),CHAR(34),
", Offset1Value:  ",INDEX(SpatialOffsets[Offset 1 Value],$A3500),
", Offset1UnitID:  ",CHAR(34),INDEX(SpatialOffsets[Offset 1 Unit],$A3500),CHAR(34),
", Offset2Value:  ",INDEX(SpatialOffsets[Offset 2 Value],$A3500),
", Offset2UnitID:  ",CHAR(34),INDEX(SpatialOffsets[Offset 2 Unit],$A3500),CHAR(34),
", Offset3Value:  ",INDEX(SpatialOffsets[Offset 3 Value],$A3500),
", Offset3UnitID:  ",CHAR(34),INDEX(SpatialOffsets[Offset 3 Unit],$A3500),CHAR(34),,"}")))</f>
        <v>#REF!</v>
      </c>
      <c r="O3500" t="e">
        <f>IF(COUNTA(RelatedFeatures[])=0,"", IF(INDEX(RelatedFeatures[First Sampling Feature Code],$A3500)="","",
CONCATENATE("  - &amp;RelationID",TEXT($A3500,"0000"),
" {","SamplingFeatureID:  *SamplingFeatureID",TEXT(MATCH(INDEX(RelatedFeatures[First Sampling Feature Code],$A3500),SamplingFeatures[Feature Code],0),"0000"),
", RelationshipTypeCV:  ",CHAR(34),INDEX(RelatedFeatures[Relationship Type],$A3500),CHAR(34),
", RelatedFeatureID: *SamplingFeatureID",TEXT(MATCH(INDEX(RelatedFeatures[Second Sampling Feature Code],$A3500),SamplingFeatures[Feature Code],0),"0000"),
", SpatialOffsetID:  ",IF(INDEX(RelatedFeatures[Offset Number],$A3500)="","",CONCATENATE("*SpatialOffsetID",TEXT(INDEX(RelatedFeatures[Offset Number],$A3500),"0000"))),"}")))</f>
        <v>#REF!</v>
      </c>
      <c r="P3500" t="e">
        <f>IF(INDEX(Methods[Method Type],$A3500)="","",
CONCATENATE("  - &amp;MethodID",TEXT($A3500,"0000"),
" {","MethodTypeCV:  ",CHAR(34),INDEX(Methods[Method Type],$A3500),CHAR(34),
", MethodCode:  ",CHAR(34),INDEX(Methods[Method Code],$A3500),CHAR(34),
", MethodName:  ",CHAR(34),INDEX(Methods[Method Name],$A3500),CHAR(34),
", MethodDescription:  ",CHAR(34),INDEX(Methods[Method Description],$A3500),CHAR(34),
", MethodLink:  ",CHAR(34),INDEX(Methods[Method Link],$A3500),CHAR(34),
", OrganizationID: *OrganizationID",TEXT(MATCH(INDEX(Methods[Organization Name],$A3500),Organizations[Organization Name],0),"0000"),"}"))</f>
        <v>#REF!</v>
      </c>
      <c r="Q3500" t="e">
        <f>IF(INDEX(Variables[Variable Type],$A3500)="","",
CONCATENATE("  - &amp;VariableID",TEXT($A3500,"0000"),
" {","VariableTypeCV:  ",CHAR(34),INDEX(Variables[Variable Type],$A3500),CHAR(34),
", VariableCode:  ",CHAR(34),INDEX(Variables[Variable Code],$A3500),CHAR(34),
", VariableNameCV:  ",CHAR(34),INDEX(Variables[Variable Name],$A3500),CHAR(34),
", VariableDefinition:  ",CHAR(34),INDEX(Variables[Variable Definition],$A3500),CHAR(34),
", SpecciationCV:  ",CHAR(34),INDEX(Variables[Speciation],$A3500),CHAR(34),
", NoDataValue:  ",CHAR(34),INDEX(Variables[No Data Value],$A3500),CHAR(34),"}"))</f>
        <v>#REF!</v>
      </c>
    </row>
    <row r="3501" spans="1:17" x14ac:dyDescent="0.25">
      <c r="A3501">
        <v>3498</v>
      </c>
      <c r="D3501" t="e">
        <f>IF(INDEX(People[First Name],$A3501)="","",
CONCATENATE("  - &amp;PersonID",TEXT($A3501,"0000"),
" {","PersonFirstName:  ",CHAR(34),INDEX(People[First Name],$A3501),CHAR(34),
", PersonMiddleName:  ",CHAR(34),INDEX(People[Middle Name],$A3501),CHAR(34),
", PersonLastName:  ",CHAR(34),INDEX(People[Last Name],$A3501),CHAR(34),"}"))</f>
        <v>#REF!</v>
      </c>
      <c r="E3501" t="e">
        <f>IF(INDEX(Organizations[Organization Type '[CV']],$A3501)="","",
CONCATENATE("  - &amp;OrganizationID",TEXT($A3501,"0000"),
" {","OrganizationTypeCV:  ",CHAR(34),INDEX(Organizations[Organization Type '[CV']],$A3501),CHAR(34),
", OrganizationCode:  ",CHAR(34),INDEX(Organizations[Organization Code],$A3501),CHAR(34),
", OrganizationName:  ",CHAR(34),INDEX(Organizations[Organization Name],$A3501),CHAR(34),
", OrganizationDescription:  ",CHAR(34),INDEX(Organizations[Organization Description],$A3501),CHAR(34),
", OrganizationLink:  ",CHAR(34),INDEX(Organizations[Organization Link],$A3501),CHAR(34),"}"))</f>
        <v>#REF!</v>
      </c>
      <c r="F3501" t="e">
        <f>IF(INDEX(People[First Name],$A3501)="","",
CONCATENATE("  - &amp;AffiliationID",TEXT($A3501,"0000"),
" {PersonID: *PersonID",TEXT($A3501,"0000"),
", OrganizationID: *OrganizationID",TEXT(MATCH(INDEX(People[Organization Name],$A3501),Organizations[Organization Name],0),"0000"),
", IsPrimaryOrganizationContact: , AffiliationStartDate: , AffiliationEndDate: , PrimaryPhone: ",
", PrimaryEmail: ",CHAR(34),INDEX(People[Primary Email],$A3501),CHAR(34),
", PrimaryAddress: ",CHAR(34),INDEX(People[Primary Address],$A3501),CHAR(34),
", PersonLink: }"))</f>
        <v>#REF!</v>
      </c>
      <c r="H3501" t="e">
        <f>IF(COUNTA(CitationInformation)=0,"",IF(INDEX(AuthorList[Author Name],$A3501)="","",
CONCATENATE("  - &amp;AuthorListID",TEXT($A3501,"0000"),
"  {CitationID: *CitationID0001",
", PersonID: *PersonID",TEXT(MATCH(INDEX(AuthorList[Author Name],$A3501),People[Full Name],0),"0000"),
", AuthorOrder: ",INDEX(AuthorList[Author Number],$A3501),"}")))</f>
        <v>#REF!</v>
      </c>
      <c r="K3501" t="e">
        <f>IF(INDEX(SamplingFeatures[Feature Code],$A3501)="","",
CONCATENATE("  - &amp;SamplingFeatureID",TEXT($A3501,"0000"),
" {","SamplingFeatureUUID:  ",CHAR(34),INDEX(SamplingFeatures[Sampling Feature UUID],$A3501),CHAR(34),
", SamplingFeatureTypeCV:  ",CHAR(34),INDEX(SamplingFeatures[Sampling Feature Type],$A3501),CHAR(34),
", SamplingFeatureCode:  ",CHAR(34),INDEX(SamplingFeatures[Feature Code],$A3501),CHAR(34),
", SamplingFeatureName:  ",CHAR(34),INDEX(SamplingFeatures[Feature Name],$A3501),CHAR(34),
", SamplingFeatureDescription:  ",CHAR(34),INDEX(SamplingFeatures[Feature Description],$A3501),CHAR(34),
", SamplingFeatureGeotypeCV:  ",CHAR(34),INDEX(SamplingFeatures[Feature Geo Type],$A3501),CHAR(34),
", FeatureGeometry:  ",CHAR(34),INDEX(SamplingFeatures[Feature Geometry],$A3501),CHAR(34),
", Elevation_m:  ",CHAR(34),INDEX(SamplingFeatures[Elevation_m],$A3501),CHAR(34),
", ElevationDatumCV:  ",CHAR(34),ElevationDatum,CHAR(34),"}"))</f>
        <v>#REF!</v>
      </c>
      <c r="L3501" t="e">
        <f>IF(INDEX(SamplingFeatures[Sampling Feature Type],$A3501)&lt;&gt;"Site","",
CONCATENATE("  - &amp;SiteID",TEXT(SUMPRODUCT(--($L$3:$L3500&lt;&gt;"")),"0000"),
" {","SamplingFeatureID:  *SamplingFeatureID",TEXT($A3501,"0000"),
", SiteTypeCV:  ",CHAR(34),INDEX(Sites[Site Type],$A3501),CHAR(34),
", Latitude:  ",INDEX(Sites[Latitude],$A3501),
", Longitude:  ",INDEX(Sites[Longitude],$A3501),
", SRSName:  ",CHAR(34),LatLonDatum,CHAR(34),"}"))</f>
        <v>#REF!</v>
      </c>
      <c r="M3501" t="e">
        <f>IF(INDEX(SamplingFeatures[Sampling Feature Type],$A3501)&lt;&gt;"Specimen","",
CONCATENATE("  - &amp;SpecimenID",TEXT(SUMPRODUCT(--($M$3:$M3500&lt;&gt;"")),"0000"),
" {","SamplingFeatureID:  *SamplingFeatureID",TEXT($A3501,"0000"),
", SpecimenTypeCV:  ",CHAR(34),INDEX(Specimens[Specimen Type],$A3501),CHAR(34),
", SpecimenMediumCV:  ",INDEX(Specimens[Specimen Medium],$A3501),
", IsFieldSpecimen:  ",CHAR(34),INDEX(Specimens[Is Field Specimen?],$A3501),CHAR(34),"}"))</f>
        <v>#REF!</v>
      </c>
      <c r="N3501" t="e">
        <f>IF(COUNTA(SpatialOffsets[])=0,"", IF(INDEX(SpatialOffsets[Spatial Offset Type],$A3501)="","",
CONCATENATE("  - &amp;SpatialOffsetID",TEXT($A3501,"0000"),
" {","SpatialOffsetTypeCV:  ",CHAR(34),INDEX(SpatialOffsets[Spatial Offset Type],$A3501),CHAR(34),
", Offset1Value:  ",INDEX(SpatialOffsets[Offset 1 Value],$A3501),
", Offset1UnitID:  ",CHAR(34),INDEX(SpatialOffsets[Offset 1 Unit],$A3501),CHAR(34),
", Offset2Value:  ",INDEX(SpatialOffsets[Offset 2 Value],$A3501),
", Offset2UnitID:  ",CHAR(34),INDEX(SpatialOffsets[Offset 2 Unit],$A3501),CHAR(34),
", Offset3Value:  ",INDEX(SpatialOffsets[Offset 3 Value],$A3501),
", Offset3UnitID:  ",CHAR(34),INDEX(SpatialOffsets[Offset 3 Unit],$A3501),CHAR(34),,"}")))</f>
        <v>#REF!</v>
      </c>
      <c r="O3501" t="e">
        <f>IF(COUNTA(RelatedFeatures[])=0,"", IF(INDEX(RelatedFeatures[First Sampling Feature Code],$A3501)="","",
CONCATENATE("  - &amp;RelationID",TEXT($A3501,"0000"),
" {","SamplingFeatureID:  *SamplingFeatureID",TEXT(MATCH(INDEX(RelatedFeatures[First Sampling Feature Code],$A3501),SamplingFeatures[Feature Code],0),"0000"),
", RelationshipTypeCV:  ",CHAR(34),INDEX(RelatedFeatures[Relationship Type],$A3501),CHAR(34),
", RelatedFeatureID: *SamplingFeatureID",TEXT(MATCH(INDEX(RelatedFeatures[Second Sampling Feature Code],$A3501),SamplingFeatures[Feature Code],0),"0000"),
", SpatialOffsetID:  ",IF(INDEX(RelatedFeatures[Offset Number],$A3501)="","",CONCATENATE("*SpatialOffsetID",TEXT(INDEX(RelatedFeatures[Offset Number],$A3501),"0000"))),"}")))</f>
        <v>#REF!</v>
      </c>
      <c r="P3501" t="e">
        <f>IF(INDEX(Methods[Method Type],$A3501)="","",
CONCATENATE("  - &amp;MethodID",TEXT($A3501,"0000"),
" {","MethodTypeCV:  ",CHAR(34),INDEX(Methods[Method Type],$A3501),CHAR(34),
", MethodCode:  ",CHAR(34),INDEX(Methods[Method Code],$A3501),CHAR(34),
", MethodName:  ",CHAR(34),INDEX(Methods[Method Name],$A3501),CHAR(34),
", MethodDescription:  ",CHAR(34),INDEX(Methods[Method Description],$A3501),CHAR(34),
", MethodLink:  ",CHAR(34),INDEX(Methods[Method Link],$A3501),CHAR(34),
", OrganizationID: *OrganizationID",TEXT(MATCH(INDEX(Methods[Organization Name],$A3501),Organizations[Organization Name],0),"0000"),"}"))</f>
        <v>#REF!</v>
      </c>
      <c r="Q3501" t="e">
        <f>IF(INDEX(Variables[Variable Type],$A3501)="","",
CONCATENATE("  - &amp;VariableID",TEXT($A3501,"0000"),
" {","VariableTypeCV:  ",CHAR(34),INDEX(Variables[Variable Type],$A3501),CHAR(34),
", VariableCode:  ",CHAR(34),INDEX(Variables[Variable Code],$A3501),CHAR(34),
", VariableNameCV:  ",CHAR(34),INDEX(Variables[Variable Name],$A3501),CHAR(34),
", VariableDefinition:  ",CHAR(34),INDEX(Variables[Variable Definition],$A3501),CHAR(34),
", SpecciationCV:  ",CHAR(34),INDEX(Variables[Speciation],$A3501),CHAR(34),
", NoDataValue:  ",CHAR(34),INDEX(Variables[No Data Value],$A3501),CHAR(34),"}"))</f>
        <v>#REF!</v>
      </c>
    </row>
    <row r="3502" spans="1:17" x14ac:dyDescent="0.25">
      <c r="A3502">
        <v>3499</v>
      </c>
      <c r="D3502" t="e">
        <f>IF(INDEX(People[First Name],$A3502)="","",
CONCATENATE("  - &amp;PersonID",TEXT($A3502,"0000"),
" {","PersonFirstName:  ",CHAR(34),INDEX(People[First Name],$A3502),CHAR(34),
", PersonMiddleName:  ",CHAR(34),INDEX(People[Middle Name],$A3502),CHAR(34),
", PersonLastName:  ",CHAR(34),INDEX(People[Last Name],$A3502),CHAR(34),"}"))</f>
        <v>#REF!</v>
      </c>
      <c r="E3502" t="e">
        <f>IF(INDEX(Organizations[Organization Type '[CV']],$A3502)="","",
CONCATENATE("  - &amp;OrganizationID",TEXT($A3502,"0000"),
" {","OrganizationTypeCV:  ",CHAR(34),INDEX(Organizations[Organization Type '[CV']],$A3502),CHAR(34),
", OrganizationCode:  ",CHAR(34),INDEX(Organizations[Organization Code],$A3502),CHAR(34),
", OrganizationName:  ",CHAR(34),INDEX(Organizations[Organization Name],$A3502),CHAR(34),
", OrganizationDescription:  ",CHAR(34),INDEX(Organizations[Organization Description],$A3502),CHAR(34),
", OrganizationLink:  ",CHAR(34),INDEX(Organizations[Organization Link],$A3502),CHAR(34),"}"))</f>
        <v>#REF!</v>
      </c>
      <c r="F3502" t="e">
        <f>IF(INDEX(People[First Name],$A3502)="","",
CONCATENATE("  - &amp;AffiliationID",TEXT($A3502,"0000"),
" {PersonID: *PersonID",TEXT($A3502,"0000"),
", OrganizationID: *OrganizationID",TEXT(MATCH(INDEX(People[Organization Name],$A3502),Organizations[Organization Name],0),"0000"),
", IsPrimaryOrganizationContact: , AffiliationStartDate: , AffiliationEndDate: , PrimaryPhone: ",
", PrimaryEmail: ",CHAR(34),INDEX(People[Primary Email],$A3502),CHAR(34),
", PrimaryAddress: ",CHAR(34),INDEX(People[Primary Address],$A3502),CHAR(34),
", PersonLink: }"))</f>
        <v>#REF!</v>
      </c>
      <c r="H3502" t="e">
        <f>IF(COUNTA(CitationInformation)=0,"",IF(INDEX(AuthorList[Author Name],$A3502)="","",
CONCATENATE("  - &amp;AuthorListID",TEXT($A3502,"0000"),
"  {CitationID: *CitationID0001",
", PersonID: *PersonID",TEXT(MATCH(INDEX(AuthorList[Author Name],$A3502),People[Full Name],0),"0000"),
", AuthorOrder: ",INDEX(AuthorList[Author Number],$A3502),"}")))</f>
        <v>#REF!</v>
      </c>
      <c r="K3502" t="e">
        <f>IF(INDEX(SamplingFeatures[Feature Code],$A3502)="","",
CONCATENATE("  - &amp;SamplingFeatureID",TEXT($A3502,"0000"),
" {","SamplingFeatureUUID:  ",CHAR(34),INDEX(SamplingFeatures[Sampling Feature UUID],$A3502),CHAR(34),
", SamplingFeatureTypeCV:  ",CHAR(34),INDEX(SamplingFeatures[Sampling Feature Type],$A3502),CHAR(34),
", SamplingFeatureCode:  ",CHAR(34),INDEX(SamplingFeatures[Feature Code],$A3502),CHAR(34),
", SamplingFeatureName:  ",CHAR(34),INDEX(SamplingFeatures[Feature Name],$A3502),CHAR(34),
", SamplingFeatureDescription:  ",CHAR(34),INDEX(SamplingFeatures[Feature Description],$A3502),CHAR(34),
", SamplingFeatureGeotypeCV:  ",CHAR(34),INDEX(SamplingFeatures[Feature Geo Type],$A3502),CHAR(34),
", FeatureGeometry:  ",CHAR(34),INDEX(SamplingFeatures[Feature Geometry],$A3502),CHAR(34),
", Elevation_m:  ",CHAR(34),INDEX(SamplingFeatures[Elevation_m],$A3502),CHAR(34),
", ElevationDatumCV:  ",CHAR(34),ElevationDatum,CHAR(34),"}"))</f>
        <v>#REF!</v>
      </c>
      <c r="L3502" t="e">
        <f>IF(INDEX(SamplingFeatures[Sampling Feature Type],$A3502)&lt;&gt;"Site","",
CONCATENATE("  - &amp;SiteID",TEXT(SUMPRODUCT(--($L$3:$L3501&lt;&gt;"")),"0000"),
" {","SamplingFeatureID:  *SamplingFeatureID",TEXT($A3502,"0000"),
", SiteTypeCV:  ",CHAR(34),INDEX(Sites[Site Type],$A3502),CHAR(34),
", Latitude:  ",INDEX(Sites[Latitude],$A3502),
", Longitude:  ",INDEX(Sites[Longitude],$A3502),
", SRSName:  ",CHAR(34),LatLonDatum,CHAR(34),"}"))</f>
        <v>#REF!</v>
      </c>
      <c r="M3502" t="e">
        <f>IF(INDEX(SamplingFeatures[Sampling Feature Type],$A3502)&lt;&gt;"Specimen","",
CONCATENATE("  - &amp;SpecimenID",TEXT(SUMPRODUCT(--($M$3:$M3501&lt;&gt;"")),"0000"),
" {","SamplingFeatureID:  *SamplingFeatureID",TEXT($A3502,"0000"),
", SpecimenTypeCV:  ",CHAR(34),INDEX(Specimens[Specimen Type],$A3502),CHAR(34),
", SpecimenMediumCV:  ",INDEX(Specimens[Specimen Medium],$A3502),
", IsFieldSpecimen:  ",CHAR(34),INDEX(Specimens[Is Field Specimen?],$A3502),CHAR(34),"}"))</f>
        <v>#REF!</v>
      </c>
      <c r="N3502" t="e">
        <f>IF(COUNTA(SpatialOffsets[])=0,"", IF(INDEX(SpatialOffsets[Spatial Offset Type],$A3502)="","",
CONCATENATE("  - &amp;SpatialOffsetID",TEXT($A3502,"0000"),
" {","SpatialOffsetTypeCV:  ",CHAR(34),INDEX(SpatialOffsets[Spatial Offset Type],$A3502),CHAR(34),
", Offset1Value:  ",INDEX(SpatialOffsets[Offset 1 Value],$A3502),
", Offset1UnitID:  ",CHAR(34),INDEX(SpatialOffsets[Offset 1 Unit],$A3502),CHAR(34),
", Offset2Value:  ",INDEX(SpatialOffsets[Offset 2 Value],$A3502),
", Offset2UnitID:  ",CHAR(34),INDEX(SpatialOffsets[Offset 2 Unit],$A3502),CHAR(34),
", Offset3Value:  ",INDEX(SpatialOffsets[Offset 3 Value],$A3502),
", Offset3UnitID:  ",CHAR(34),INDEX(SpatialOffsets[Offset 3 Unit],$A3502),CHAR(34),,"}")))</f>
        <v>#REF!</v>
      </c>
      <c r="O3502" t="e">
        <f>IF(COUNTA(RelatedFeatures[])=0,"", IF(INDEX(RelatedFeatures[First Sampling Feature Code],$A3502)="","",
CONCATENATE("  - &amp;RelationID",TEXT($A3502,"0000"),
" {","SamplingFeatureID:  *SamplingFeatureID",TEXT(MATCH(INDEX(RelatedFeatures[First Sampling Feature Code],$A3502),SamplingFeatures[Feature Code],0),"0000"),
", RelationshipTypeCV:  ",CHAR(34),INDEX(RelatedFeatures[Relationship Type],$A3502),CHAR(34),
", RelatedFeatureID: *SamplingFeatureID",TEXT(MATCH(INDEX(RelatedFeatures[Second Sampling Feature Code],$A3502),SamplingFeatures[Feature Code],0),"0000"),
", SpatialOffsetID:  ",IF(INDEX(RelatedFeatures[Offset Number],$A3502)="","",CONCATENATE("*SpatialOffsetID",TEXT(INDEX(RelatedFeatures[Offset Number],$A3502),"0000"))),"}")))</f>
        <v>#REF!</v>
      </c>
      <c r="P3502" t="e">
        <f>IF(INDEX(Methods[Method Type],$A3502)="","",
CONCATENATE("  - &amp;MethodID",TEXT($A3502,"0000"),
" {","MethodTypeCV:  ",CHAR(34),INDEX(Methods[Method Type],$A3502),CHAR(34),
", MethodCode:  ",CHAR(34),INDEX(Methods[Method Code],$A3502),CHAR(34),
", MethodName:  ",CHAR(34),INDEX(Methods[Method Name],$A3502),CHAR(34),
", MethodDescription:  ",CHAR(34),INDEX(Methods[Method Description],$A3502),CHAR(34),
", MethodLink:  ",CHAR(34),INDEX(Methods[Method Link],$A3502),CHAR(34),
", OrganizationID: *OrganizationID",TEXT(MATCH(INDEX(Methods[Organization Name],$A3502),Organizations[Organization Name],0),"0000"),"}"))</f>
        <v>#REF!</v>
      </c>
      <c r="Q3502" t="e">
        <f>IF(INDEX(Variables[Variable Type],$A3502)="","",
CONCATENATE("  - &amp;VariableID",TEXT($A3502,"0000"),
" {","VariableTypeCV:  ",CHAR(34),INDEX(Variables[Variable Type],$A3502),CHAR(34),
", VariableCode:  ",CHAR(34),INDEX(Variables[Variable Code],$A3502),CHAR(34),
", VariableNameCV:  ",CHAR(34),INDEX(Variables[Variable Name],$A3502),CHAR(34),
", VariableDefinition:  ",CHAR(34),INDEX(Variables[Variable Definition],$A3502),CHAR(34),
", SpecciationCV:  ",CHAR(34),INDEX(Variables[Speciation],$A3502),CHAR(34),
", NoDataValue:  ",CHAR(34),INDEX(Variables[No Data Value],$A3502),CHAR(34),"}"))</f>
        <v>#REF!</v>
      </c>
    </row>
    <row r="3503" spans="1:17" x14ac:dyDescent="0.25">
      <c r="A3503">
        <v>3500</v>
      </c>
      <c r="D3503" t="e">
        <f>IF(INDEX(People[First Name],$A3503)="","",
CONCATENATE("  - &amp;PersonID",TEXT($A3503,"0000"),
" {","PersonFirstName:  ",CHAR(34),INDEX(People[First Name],$A3503),CHAR(34),
", PersonMiddleName:  ",CHAR(34),INDEX(People[Middle Name],$A3503),CHAR(34),
", PersonLastName:  ",CHAR(34),INDEX(People[Last Name],$A3503),CHAR(34),"}"))</f>
        <v>#REF!</v>
      </c>
      <c r="E3503" t="e">
        <f>IF(INDEX(Organizations[Organization Type '[CV']],$A3503)="","",
CONCATENATE("  - &amp;OrganizationID",TEXT($A3503,"0000"),
" {","OrganizationTypeCV:  ",CHAR(34),INDEX(Organizations[Organization Type '[CV']],$A3503),CHAR(34),
", OrganizationCode:  ",CHAR(34),INDEX(Organizations[Organization Code],$A3503),CHAR(34),
", OrganizationName:  ",CHAR(34),INDEX(Organizations[Organization Name],$A3503),CHAR(34),
", OrganizationDescription:  ",CHAR(34),INDEX(Organizations[Organization Description],$A3503),CHAR(34),
", OrganizationLink:  ",CHAR(34),INDEX(Organizations[Organization Link],$A3503),CHAR(34),"}"))</f>
        <v>#REF!</v>
      </c>
      <c r="F3503" t="e">
        <f>IF(INDEX(People[First Name],$A3503)="","",
CONCATENATE("  - &amp;AffiliationID",TEXT($A3503,"0000"),
" {PersonID: *PersonID",TEXT($A3503,"0000"),
", OrganizationID: *OrganizationID",TEXT(MATCH(INDEX(People[Organization Name],$A3503),Organizations[Organization Name],0),"0000"),
", IsPrimaryOrganizationContact: , AffiliationStartDate: , AffiliationEndDate: , PrimaryPhone: ",
", PrimaryEmail: ",CHAR(34),INDEX(People[Primary Email],$A3503),CHAR(34),
", PrimaryAddress: ",CHAR(34),INDEX(People[Primary Address],$A3503),CHAR(34),
", PersonLink: }"))</f>
        <v>#REF!</v>
      </c>
      <c r="H3503" t="e">
        <f>IF(COUNTA(CitationInformation)=0,"",IF(INDEX(AuthorList[Author Name],$A3503)="","",
CONCATENATE("  - &amp;AuthorListID",TEXT($A3503,"0000"),
"  {CitationID: *CitationID0001",
", PersonID: *PersonID",TEXT(MATCH(INDEX(AuthorList[Author Name],$A3503),People[Full Name],0),"0000"),
", AuthorOrder: ",INDEX(AuthorList[Author Number],$A3503),"}")))</f>
        <v>#REF!</v>
      </c>
      <c r="K3503" t="e">
        <f>IF(INDEX(SamplingFeatures[Feature Code],$A3503)="","",
CONCATENATE("  - &amp;SamplingFeatureID",TEXT($A3503,"0000"),
" {","SamplingFeatureUUID:  ",CHAR(34),INDEX(SamplingFeatures[Sampling Feature UUID],$A3503),CHAR(34),
", SamplingFeatureTypeCV:  ",CHAR(34),INDEX(SamplingFeatures[Sampling Feature Type],$A3503),CHAR(34),
", SamplingFeatureCode:  ",CHAR(34),INDEX(SamplingFeatures[Feature Code],$A3503),CHAR(34),
", SamplingFeatureName:  ",CHAR(34),INDEX(SamplingFeatures[Feature Name],$A3503),CHAR(34),
", SamplingFeatureDescription:  ",CHAR(34),INDEX(SamplingFeatures[Feature Description],$A3503),CHAR(34),
", SamplingFeatureGeotypeCV:  ",CHAR(34),INDEX(SamplingFeatures[Feature Geo Type],$A3503),CHAR(34),
", FeatureGeometry:  ",CHAR(34),INDEX(SamplingFeatures[Feature Geometry],$A3503),CHAR(34),
", Elevation_m:  ",CHAR(34),INDEX(SamplingFeatures[Elevation_m],$A3503),CHAR(34),
", ElevationDatumCV:  ",CHAR(34),ElevationDatum,CHAR(34),"}"))</f>
        <v>#REF!</v>
      </c>
      <c r="L3503" t="e">
        <f>IF(INDEX(SamplingFeatures[Sampling Feature Type],$A3503)&lt;&gt;"Site","",
CONCATENATE("  - &amp;SiteID",TEXT(SUMPRODUCT(--($L$3:$L3502&lt;&gt;"")),"0000"),
" {","SamplingFeatureID:  *SamplingFeatureID",TEXT($A3503,"0000"),
", SiteTypeCV:  ",CHAR(34),INDEX(Sites[Site Type],$A3503),CHAR(34),
", Latitude:  ",INDEX(Sites[Latitude],$A3503),
", Longitude:  ",INDEX(Sites[Longitude],$A3503),
", SRSName:  ",CHAR(34),LatLonDatum,CHAR(34),"}"))</f>
        <v>#REF!</v>
      </c>
      <c r="M3503" t="e">
        <f>IF(INDEX(SamplingFeatures[Sampling Feature Type],$A3503)&lt;&gt;"Specimen","",
CONCATENATE("  - &amp;SpecimenID",TEXT(SUMPRODUCT(--($M$3:$M3502&lt;&gt;"")),"0000"),
" {","SamplingFeatureID:  *SamplingFeatureID",TEXT($A3503,"0000"),
", SpecimenTypeCV:  ",CHAR(34),INDEX(Specimens[Specimen Type],$A3503),CHAR(34),
", SpecimenMediumCV:  ",INDEX(Specimens[Specimen Medium],$A3503),
", IsFieldSpecimen:  ",CHAR(34),INDEX(Specimens[Is Field Specimen?],$A3503),CHAR(34),"}"))</f>
        <v>#REF!</v>
      </c>
      <c r="N3503" t="e">
        <f>IF(COUNTA(SpatialOffsets[])=0,"", IF(INDEX(SpatialOffsets[Spatial Offset Type],$A3503)="","",
CONCATENATE("  - &amp;SpatialOffsetID",TEXT($A3503,"0000"),
" {","SpatialOffsetTypeCV:  ",CHAR(34),INDEX(SpatialOffsets[Spatial Offset Type],$A3503),CHAR(34),
", Offset1Value:  ",INDEX(SpatialOffsets[Offset 1 Value],$A3503),
", Offset1UnitID:  ",CHAR(34),INDEX(SpatialOffsets[Offset 1 Unit],$A3503),CHAR(34),
", Offset2Value:  ",INDEX(SpatialOffsets[Offset 2 Value],$A3503),
", Offset2UnitID:  ",CHAR(34),INDEX(SpatialOffsets[Offset 2 Unit],$A3503),CHAR(34),
", Offset3Value:  ",INDEX(SpatialOffsets[Offset 3 Value],$A3503),
", Offset3UnitID:  ",CHAR(34),INDEX(SpatialOffsets[Offset 3 Unit],$A3503),CHAR(34),,"}")))</f>
        <v>#REF!</v>
      </c>
      <c r="O3503" t="e">
        <f>IF(COUNTA(RelatedFeatures[])=0,"", IF(INDEX(RelatedFeatures[First Sampling Feature Code],$A3503)="","",
CONCATENATE("  - &amp;RelationID",TEXT($A3503,"0000"),
" {","SamplingFeatureID:  *SamplingFeatureID",TEXT(MATCH(INDEX(RelatedFeatures[First Sampling Feature Code],$A3503),SamplingFeatures[Feature Code],0),"0000"),
", RelationshipTypeCV:  ",CHAR(34),INDEX(RelatedFeatures[Relationship Type],$A3503),CHAR(34),
", RelatedFeatureID: *SamplingFeatureID",TEXT(MATCH(INDEX(RelatedFeatures[Second Sampling Feature Code],$A3503),SamplingFeatures[Feature Code],0),"0000"),
", SpatialOffsetID:  ",IF(INDEX(RelatedFeatures[Offset Number],$A3503)="","",CONCATENATE("*SpatialOffsetID",TEXT(INDEX(RelatedFeatures[Offset Number],$A3503),"0000"))),"}")))</f>
        <v>#REF!</v>
      </c>
      <c r="P3503" t="e">
        <f>IF(INDEX(Methods[Method Type],$A3503)="","",
CONCATENATE("  - &amp;MethodID",TEXT($A3503,"0000"),
" {","MethodTypeCV:  ",CHAR(34),INDEX(Methods[Method Type],$A3503),CHAR(34),
", MethodCode:  ",CHAR(34),INDEX(Methods[Method Code],$A3503),CHAR(34),
", MethodName:  ",CHAR(34),INDEX(Methods[Method Name],$A3503),CHAR(34),
", MethodDescription:  ",CHAR(34),INDEX(Methods[Method Description],$A3503),CHAR(34),
", MethodLink:  ",CHAR(34),INDEX(Methods[Method Link],$A3503),CHAR(34),
", OrganizationID: *OrganizationID",TEXT(MATCH(INDEX(Methods[Organization Name],$A3503),Organizations[Organization Name],0),"0000"),"}"))</f>
        <v>#REF!</v>
      </c>
      <c r="Q3503" t="e">
        <f>IF(INDEX(Variables[Variable Type],$A3503)="","",
CONCATENATE("  - &amp;VariableID",TEXT($A3503,"0000"),
" {","VariableTypeCV:  ",CHAR(34),INDEX(Variables[Variable Type],$A3503),CHAR(34),
", VariableCode:  ",CHAR(34),INDEX(Variables[Variable Code],$A3503),CHAR(34),
", VariableNameCV:  ",CHAR(34),INDEX(Variables[Variable Name],$A3503),CHAR(34),
", VariableDefinition:  ",CHAR(34),INDEX(Variables[Variable Definition],$A3503),CHAR(34),
", SpecciationCV:  ",CHAR(34),INDEX(Variables[Speciation],$A3503),CHAR(34),
", NoDataValue:  ",CHAR(34),INDEX(Variables[No Data Value],$A3503),CHAR(34),"}"))</f>
        <v>#REF!</v>
      </c>
    </row>
    <row r="3504" spans="1:17" x14ac:dyDescent="0.25">
      <c r="A3504">
        <v>3501</v>
      </c>
      <c r="D3504" t="e">
        <f>IF(INDEX(People[First Name],$A3504)="","",
CONCATENATE("  - &amp;PersonID",TEXT($A3504,"0000"),
" {","PersonFirstName:  ",CHAR(34),INDEX(People[First Name],$A3504),CHAR(34),
", PersonMiddleName:  ",CHAR(34),INDEX(People[Middle Name],$A3504),CHAR(34),
", PersonLastName:  ",CHAR(34),INDEX(People[Last Name],$A3504),CHAR(34),"}"))</f>
        <v>#REF!</v>
      </c>
      <c r="E3504" t="e">
        <f>IF(INDEX(Organizations[Organization Type '[CV']],$A3504)="","",
CONCATENATE("  - &amp;OrganizationID",TEXT($A3504,"0000"),
" {","OrganizationTypeCV:  ",CHAR(34),INDEX(Organizations[Organization Type '[CV']],$A3504),CHAR(34),
", OrganizationCode:  ",CHAR(34),INDEX(Organizations[Organization Code],$A3504),CHAR(34),
", OrganizationName:  ",CHAR(34),INDEX(Organizations[Organization Name],$A3504),CHAR(34),
", OrganizationDescription:  ",CHAR(34),INDEX(Organizations[Organization Description],$A3504),CHAR(34),
", OrganizationLink:  ",CHAR(34),INDEX(Organizations[Organization Link],$A3504),CHAR(34),"}"))</f>
        <v>#REF!</v>
      </c>
      <c r="F3504" t="e">
        <f>IF(INDEX(People[First Name],$A3504)="","",
CONCATENATE("  - &amp;AffiliationID",TEXT($A3504,"0000"),
" {PersonID: *PersonID",TEXT($A3504,"0000"),
", OrganizationID: *OrganizationID",TEXT(MATCH(INDEX(People[Organization Name],$A3504),Organizations[Organization Name],0),"0000"),
", IsPrimaryOrganizationContact: , AffiliationStartDate: , AffiliationEndDate: , PrimaryPhone: ",
", PrimaryEmail: ",CHAR(34),INDEX(People[Primary Email],$A3504),CHAR(34),
", PrimaryAddress: ",CHAR(34),INDEX(People[Primary Address],$A3504),CHAR(34),
", PersonLink: }"))</f>
        <v>#REF!</v>
      </c>
      <c r="H3504" t="e">
        <f>IF(COUNTA(CitationInformation)=0,"",IF(INDEX(AuthorList[Author Name],$A3504)="","",
CONCATENATE("  - &amp;AuthorListID",TEXT($A3504,"0000"),
"  {CitationID: *CitationID0001",
", PersonID: *PersonID",TEXT(MATCH(INDEX(AuthorList[Author Name],$A3504),People[Full Name],0),"0000"),
", AuthorOrder: ",INDEX(AuthorList[Author Number],$A3504),"}")))</f>
        <v>#REF!</v>
      </c>
      <c r="K3504" t="e">
        <f>IF(INDEX(SamplingFeatures[Feature Code],$A3504)="","",
CONCATENATE("  - &amp;SamplingFeatureID",TEXT($A3504,"0000"),
" {","SamplingFeatureUUID:  ",CHAR(34),INDEX(SamplingFeatures[Sampling Feature UUID],$A3504),CHAR(34),
", SamplingFeatureTypeCV:  ",CHAR(34),INDEX(SamplingFeatures[Sampling Feature Type],$A3504),CHAR(34),
", SamplingFeatureCode:  ",CHAR(34),INDEX(SamplingFeatures[Feature Code],$A3504),CHAR(34),
", SamplingFeatureName:  ",CHAR(34),INDEX(SamplingFeatures[Feature Name],$A3504),CHAR(34),
", SamplingFeatureDescription:  ",CHAR(34),INDEX(SamplingFeatures[Feature Description],$A3504),CHAR(34),
", SamplingFeatureGeotypeCV:  ",CHAR(34),INDEX(SamplingFeatures[Feature Geo Type],$A3504),CHAR(34),
", FeatureGeometry:  ",CHAR(34),INDEX(SamplingFeatures[Feature Geometry],$A3504),CHAR(34),
", Elevation_m:  ",CHAR(34),INDEX(SamplingFeatures[Elevation_m],$A3504),CHAR(34),
", ElevationDatumCV:  ",CHAR(34),ElevationDatum,CHAR(34),"}"))</f>
        <v>#REF!</v>
      </c>
      <c r="L3504" t="e">
        <f>IF(INDEX(SamplingFeatures[Sampling Feature Type],$A3504)&lt;&gt;"Site","",
CONCATENATE("  - &amp;SiteID",TEXT(SUMPRODUCT(--($L$3:$L3503&lt;&gt;"")),"0000"),
" {","SamplingFeatureID:  *SamplingFeatureID",TEXT($A3504,"0000"),
", SiteTypeCV:  ",CHAR(34),INDEX(Sites[Site Type],$A3504),CHAR(34),
", Latitude:  ",INDEX(Sites[Latitude],$A3504),
", Longitude:  ",INDEX(Sites[Longitude],$A3504),
", SRSName:  ",CHAR(34),LatLonDatum,CHAR(34),"}"))</f>
        <v>#REF!</v>
      </c>
      <c r="M3504" t="e">
        <f>IF(INDEX(SamplingFeatures[Sampling Feature Type],$A3504)&lt;&gt;"Specimen","",
CONCATENATE("  - &amp;SpecimenID",TEXT(SUMPRODUCT(--($M$3:$M3503&lt;&gt;"")),"0000"),
" {","SamplingFeatureID:  *SamplingFeatureID",TEXT($A3504,"0000"),
", SpecimenTypeCV:  ",CHAR(34),INDEX(Specimens[Specimen Type],$A3504),CHAR(34),
", SpecimenMediumCV:  ",INDEX(Specimens[Specimen Medium],$A3504),
", IsFieldSpecimen:  ",CHAR(34),INDEX(Specimens[Is Field Specimen?],$A3504),CHAR(34),"}"))</f>
        <v>#REF!</v>
      </c>
      <c r="N3504" t="e">
        <f>IF(COUNTA(SpatialOffsets[])=0,"", IF(INDEX(SpatialOffsets[Spatial Offset Type],$A3504)="","",
CONCATENATE("  - &amp;SpatialOffsetID",TEXT($A3504,"0000"),
" {","SpatialOffsetTypeCV:  ",CHAR(34),INDEX(SpatialOffsets[Spatial Offset Type],$A3504),CHAR(34),
", Offset1Value:  ",INDEX(SpatialOffsets[Offset 1 Value],$A3504),
", Offset1UnitID:  ",CHAR(34),INDEX(SpatialOffsets[Offset 1 Unit],$A3504),CHAR(34),
", Offset2Value:  ",INDEX(SpatialOffsets[Offset 2 Value],$A3504),
", Offset2UnitID:  ",CHAR(34),INDEX(SpatialOffsets[Offset 2 Unit],$A3504),CHAR(34),
", Offset3Value:  ",INDEX(SpatialOffsets[Offset 3 Value],$A3504),
", Offset3UnitID:  ",CHAR(34),INDEX(SpatialOffsets[Offset 3 Unit],$A3504),CHAR(34),,"}")))</f>
        <v>#REF!</v>
      </c>
      <c r="O3504" t="e">
        <f>IF(COUNTA(RelatedFeatures[])=0,"", IF(INDEX(RelatedFeatures[First Sampling Feature Code],$A3504)="","",
CONCATENATE("  - &amp;RelationID",TEXT($A3504,"0000"),
" {","SamplingFeatureID:  *SamplingFeatureID",TEXT(MATCH(INDEX(RelatedFeatures[First Sampling Feature Code],$A3504),SamplingFeatures[Feature Code],0),"0000"),
", RelationshipTypeCV:  ",CHAR(34),INDEX(RelatedFeatures[Relationship Type],$A3504),CHAR(34),
", RelatedFeatureID: *SamplingFeatureID",TEXT(MATCH(INDEX(RelatedFeatures[Second Sampling Feature Code],$A3504),SamplingFeatures[Feature Code],0),"0000"),
", SpatialOffsetID:  ",IF(INDEX(RelatedFeatures[Offset Number],$A3504)="","",CONCATENATE("*SpatialOffsetID",TEXT(INDEX(RelatedFeatures[Offset Number],$A3504),"0000"))),"}")))</f>
        <v>#REF!</v>
      </c>
      <c r="P3504" t="e">
        <f>IF(INDEX(Methods[Method Type],$A3504)="","",
CONCATENATE("  - &amp;MethodID",TEXT($A3504,"0000"),
" {","MethodTypeCV:  ",CHAR(34),INDEX(Methods[Method Type],$A3504),CHAR(34),
", MethodCode:  ",CHAR(34),INDEX(Methods[Method Code],$A3504),CHAR(34),
", MethodName:  ",CHAR(34),INDEX(Methods[Method Name],$A3504),CHAR(34),
", MethodDescription:  ",CHAR(34),INDEX(Methods[Method Description],$A3504),CHAR(34),
", MethodLink:  ",CHAR(34),INDEX(Methods[Method Link],$A3504),CHAR(34),
", OrganizationID: *OrganizationID",TEXT(MATCH(INDEX(Methods[Organization Name],$A3504),Organizations[Organization Name],0),"0000"),"}"))</f>
        <v>#REF!</v>
      </c>
      <c r="Q3504" t="e">
        <f>IF(INDEX(Variables[Variable Type],$A3504)="","",
CONCATENATE("  - &amp;VariableID",TEXT($A3504,"0000"),
" {","VariableTypeCV:  ",CHAR(34),INDEX(Variables[Variable Type],$A3504),CHAR(34),
", VariableCode:  ",CHAR(34),INDEX(Variables[Variable Code],$A3504),CHAR(34),
", VariableNameCV:  ",CHAR(34),INDEX(Variables[Variable Name],$A3504),CHAR(34),
", VariableDefinition:  ",CHAR(34),INDEX(Variables[Variable Definition],$A3504),CHAR(34),
", SpecciationCV:  ",CHAR(34),INDEX(Variables[Speciation],$A3504),CHAR(34),
", NoDataValue:  ",CHAR(34),INDEX(Variables[No Data Value],$A3504),CHAR(34),"}"))</f>
        <v>#REF!</v>
      </c>
    </row>
    <row r="3505" spans="1:17" x14ac:dyDescent="0.25">
      <c r="A3505">
        <v>3502</v>
      </c>
      <c r="D3505" t="e">
        <f>IF(INDEX(People[First Name],$A3505)="","",
CONCATENATE("  - &amp;PersonID",TEXT($A3505,"0000"),
" {","PersonFirstName:  ",CHAR(34),INDEX(People[First Name],$A3505),CHAR(34),
", PersonMiddleName:  ",CHAR(34),INDEX(People[Middle Name],$A3505),CHAR(34),
", PersonLastName:  ",CHAR(34),INDEX(People[Last Name],$A3505),CHAR(34),"}"))</f>
        <v>#REF!</v>
      </c>
      <c r="E3505" t="e">
        <f>IF(INDEX(Organizations[Organization Type '[CV']],$A3505)="","",
CONCATENATE("  - &amp;OrganizationID",TEXT($A3505,"0000"),
" {","OrganizationTypeCV:  ",CHAR(34),INDEX(Organizations[Organization Type '[CV']],$A3505),CHAR(34),
", OrganizationCode:  ",CHAR(34),INDEX(Organizations[Organization Code],$A3505),CHAR(34),
", OrganizationName:  ",CHAR(34),INDEX(Organizations[Organization Name],$A3505),CHAR(34),
", OrganizationDescription:  ",CHAR(34),INDEX(Organizations[Organization Description],$A3505),CHAR(34),
", OrganizationLink:  ",CHAR(34),INDEX(Organizations[Organization Link],$A3505),CHAR(34),"}"))</f>
        <v>#REF!</v>
      </c>
      <c r="F3505" t="e">
        <f>IF(INDEX(People[First Name],$A3505)="","",
CONCATENATE("  - &amp;AffiliationID",TEXT($A3505,"0000"),
" {PersonID: *PersonID",TEXT($A3505,"0000"),
", OrganizationID: *OrganizationID",TEXT(MATCH(INDEX(People[Organization Name],$A3505),Organizations[Organization Name],0),"0000"),
", IsPrimaryOrganizationContact: , AffiliationStartDate: , AffiliationEndDate: , PrimaryPhone: ",
", PrimaryEmail: ",CHAR(34),INDEX(People[Primary Email],$A3505),CHAR(34),
", PrimaryAddress: ",CHAR(34),INDEX(People[Primary Address],$A3505),CHAR(34),
", PersonLink: }"))</f>
        <v>#REF!</v>
      </c>
      <c r="H3505" t="e">
        <f>IF(COUNTA(CitationInformation)=0,"",IF(INDEX(AuthorList[Author Name],$A3505)="","",
CONCATENATE("  - &amp;AuthorListID",TEXT($A3505,"0000"),
"  {CitationID: *CitationID0001",
", PersonID: *PersonID",TEXT(MATCH(INDEX(AuthorList[Author Name],$A3505),People[Full Name],0),"0000"),
", AuthorOrder: ",INDEX(AuthorList[Author Number],$A3505),"}")))</f>
        <v>#REF!</v>
      </c>
      <c r="K3505" t="e">
        <f>IF(INDEX(SamplingFeatures[Feature Code],$A3505)="","",
CONCATENATE("  - &amp;SamplingFeatureID",TEXT($A3505,"0000"),
" {","SamplingFeatureUUID:  ",CHAR(34),INDEX(SamplingFeatures[Sampling Feature UUID],$A3505),CHAR(34),
", SamplingFeatureTypeCV:  ",CHAR(34),INDEX(SamplingFeatures[Sampling Feature Type],$A3505),CHAR(34),
", SamplingFeatureCode:  ",CHAR(34),INDEX(SamplingFeatures[Feature Code],$A3505),CHAR(34),
", SamplingFeatureName:  ",CHAR(34),INDEX(SamplingFeatures[Feature Name],$A3505),CHAR(34),
", SamplingFeatureDescription:  ",CHAR(34),INDEX(SamplingFeatures[Feature Description],$A3505),CHAR(34),
", SamplingFeatureGeotypeCV:  ",CHAR(34),INDEX(SamplingFeatures[Feature Geo Type],$A3505),CHAR(34),
", FeatureGeometry:  ",CHAR(34),INDEX(SamplingFeatures[Feature Geometry],$A3505),CHAR(34),
", Elevation_m:  ",CHAR(34),INDEX(SamplingFeatures[Elevation_m],$A3505),CHAR(34),
", ElevationDatumCV:  ",CHAR(34),ElevationDatum,CHAR(34),"}"))</f>
        <v>#REF!</v>
      </c>
      <c r="L3505" t="e">
        <f>IF(INDEX(SamplingFeatures[Sampling Feature Type],$A3505)&lt;&gt;"Site","",
CONCATENATE("  - &amp;SiteID",TEXT(SUMPRODUCT(--($L$3:$L3504&lt;&gt;"")),"0000"),
" {","SamplingFeatureID:  *SamplingFeatureID",TEXT($A3505,"0000"),
", SiteTypeCV:  ",CHAR(34),INDEX(Sites[Site Type],$A3505),CHAR(34),
", Latitude:  ",INDEX(Sites[Latitude],$A3505),
", Longitude:  ",INDEX(Sites[Longitude],$A3505),
", SRSName:  ",CHAR(34),LatLonDatum,CHAR(34),"}"))</f>
        <v>#REF!</v>
      </c>
      <c r="M3505" t="e">
        <f>IF(INDEX(SamplingFeatures[Sampling Feature Type],$A3505)&lt;&gt;"Specimen","",
CONCATENATE("  - &amp;SpecimenID",TEXT(SUMPRODUCT(--($M$3:$M3504&lt;&gt;"")),"0000"),
" {","SamplingFeatureID:  *SamplingFeatureID",TEXT($A3505,"0000"),
", SpecimenTypeCV:  ",CHAR(34),INDEX(Specimens[Specimen Type],$A3505),CHAR(34),
", SpecimenMediumCV:  ",INDEX(Specimens[Specimen Medium],$A3505),
", IsFieldSpecimen:  ",CHAR(34),INDEX(Specimens[Is Field Specimen?],$A3505),CHAR(34),"}"))</f>
        <v>#REF!</v>
      </c>
      <c r="N3505" t="e">
        <f>IF(COUNTA(SpatialOffsets[])=0,"", IF(INDEX(SpatialOffsets[Spatial Offset Type],$A3505)="","",
CONCATENATE("  - &amp;SpatialOffsetID",TEXT($A3505,"0000"),
" {","SpatialOffsetTypeCV:  ",CHAR(34),INDEX(SpatialOffsets[Spatial Offset Type],$A3505),CHAR(34),
", Offset1Value:  ",INDEX(SpatialOffsets[Offset 1 Value],$A3505),
", Offset1UnitID:  ",CHAR(34),INDEX(SpatialOffsets[Offset 1 Unit],$A3505),CHAR(34),
", Offset2Value:  ",INDEX(SpatialOffsets[Offset 2 Value],$A3505),
", Offset2UnitID:  ",CHAR(34),INDEX(SpatialOffsets[Offset 2 Unit],$A3505),CHAR(34),
", Offset3Value:  ",INDEX(SpatialOffsets[Offset 3 Value],$A3505),
", Offset3UnitID:  ",CHAR(34),INDEX(SpatialOffsets[Offset 3 Unit],$A3505),CHAR(34),,"}")))</f>
        <v>#REF!</v>
      </c>
      <c r="O3505" t="e">
        <f>IF(COUNTA(RelatedFeatures[])=0,"", IF(INDEX(RelatedFeatures[First Sampling Feature Code],$A3505)="","",
CONCATENATE("  - &amp;RelationID",TEXT($A3505,"0000"),
" {","SamplingFeatureID:  *SamplingFeatureID",TEXT(MATCH(INDEX(RelatedFeatures[First Sampling Feature Code],$A3505),SamplingFeatures[Feature Code],0),"0000"),
", RelationshipTypeCV:  ",CHAR(34),INDEX(RelatedFeatures[Relationship Type],$A3505),CHAR(34),
", RelatedFeatureID: *SamplingFeatureID",TEXT(MATCH(INDEX(RelatedFeatures[Second Sampling Feature Code],$A3505),SamplingFeatures[Feature Code],0),"0000"),
", SpatialOffsetID:  ",IF(INDEX(RelatedFeatures[Offset Number],$A3505)="","",CONCATENATE("*SpatialOffsetID",TEXT(INDEX(RelatedFeatures[Offset Number],$A3505),"0000"))),"}")))</f>
        <v>#REF!</v>
      </c>
      <c r="P3505" t="e">
        <f>IF(INDEX(Methods[Method Type],$A3505)="","",
CONCATENATE("  - &amp;MethodID",TEXT($A3505,"0000"),
" {","MethodTypeCV:  ",CHAR(34),INDEX(Methods[Method Type],$A3505),CHAR(34),
", MethodCode:  ",CHAR(34),INDEX(Methods[Method Code],$A3505),CHAR(34),
", MethodName:  ",CHAR(34),INDEX(Methods[Method Name],$A3505),CHAR(34),
", MethodDescription:  ",CHAR(34),INDEX(Methods[Method Description],$A3505),CHAR(34),
", MethodLink:  ",CHAR(34),INDEX(Methods[Method Link],$A3505),CHAR(34),
", OrganizationID: *OrganizationID",TEXT(MATCH(INDEX(Methods[Organization Name],$A3505),Organizations[Organization Name],0),"0000"),"}"))</f>
        <v>#REF!</v>
      </c>
      <c r="Q3505" t="e">
        <f>IF(INDEX(Variables[Variable Type],$A3505)="","",
CONCATENATE("  - &amp;VariableID",TEXT($A3505,"0000"),
" {","VariableTypeCV:  ",CHAR(34),INDEX(Variables[Variable Type],$A3505),CHAR(34),
", VariableCode:  ",CHAR(34),INDEX(Variables[Variable Code],$A3505),CHAR(34),
", VariableNameCV:  ",CHAR(34),INDEX(Variables[Variable Name],$A3505),CHAR(34),
", VariableDefinition:  ",CHAR(34),INDEX(Variables[Variable Definition],$A3505),CHAR(34),
", SpecciationCV:  ",CHAR(34),INDEX(Variables[Speciation],$A3505),CHAR(34),
", NoDataValue:  ",CHAR(34),INDEX(Variables[No Data Value],$A3505),CHAR(34),"}"))</f>
        <v>#REF!</v>
      </c>
    </row>
    <row r="3506" spans="1:17" x14ac:dyDescent="0.25">
      <c r="A3506">
        <v>3503</v>
      </c>
      <c r="D3506" t="e">
        <f>IF(INDEX(People[First Name],$A3506)="","",
CONCATENATE("  - &amp;PersonID",TEXT($A3506,"0000"),
" {","PersonFirstName:  ",CHAR(34),INDEX(People[First Name],$A3506),CHAR(34),
", PersonMiddleName:  ",CHAR(34),INDEX(People[Middle Name],$A3506),CHAR(34),
", PersonLastName:  ",CHAR(34),INDEX(People[Last Name],$A3506),CHAR(34),"}"))</f>
        <v>#REF!</v>
      </c>
      <c r="E3506" t="e">
        <f>IF(INDEX(Organizations[Organization Type '[CV']],$A3506)="","",
CONCATENATE("  - &amp;OrganizationID",TEXT($A3506,"0000"),
" {","OrganizationTypeCV:  ",CHAR(34),INDEX(Organizations[Organization Type '[CV']],$A3506),CHAR(34),
", OrganizationCode:  ",CHAR(34),INDEX(Organizations[Organization Code],$A3506),CHAR(34),
", OrganizationName:  ",CHAR(34),INDEX(Organizations[Organization Name],$A3506),CHAR(34),
", OrganizationDescription:  ",CHAR(34),INDEX(Organizations[Organization Description],$A3506),CHAR(34),
", OrganizationLink:  ",CHAR(34),INDEX(Organizations[Organization Link],$A3506),CHAR(34),"}"))</f>
        <v>#REF!</v>
      </c>
      <c r="F3506" t="e">
        <f>IF(INDEX(People[First Name],$A3506)="","",
CONCATENATE("  - &amp;AffiliationID",TEXT($A3506,"0000"),
" {PersonID: *PersonID",TEXT($A3506,"0000"),
", OrganizationID: *OrganizationID",TEXT(MATCH(INDEX(People[Organization Name],$A3506),Organizations[Organization Name],0),"0000"),
", IsPrimaryOrganizationContact: , AffiliationStartDate: , AffiliationEndDate: , PrimaryPhone: ",
", PrimaryEmail: ",CHAR(34),INDEX(People[Primary Email],$A3506),CHAR(34),
", PrimaryAddress: ",CHAR(34),INDEX(People[Primary Address],$A3506),CHAR(34),
", PersonLink: }"))</f>
        <v>#REF!</v>
      </c>
      <c r="H3506" t="e">
        <f>IF(COUNTA(CitationInformation)=0,"",IF(INDEX(AuthorList[Author Name],$A3506)="","",
CONCATENATE("  - &amp;AuthorListID",TEXT($A3506,"0000"),
"  {CitationID: *CitationID0001",
", PersonID: *PersonID",TEXT(MATCH(INDEX(AuthorList[Author Name],$A3506),People[Full Name],0),"0000"),
", AuthorOrder: ",INDEX(AuthorList[Author Number],$A3506),"}")))</f>
        <v>#REF!</v>
      </c>
      <c r="K3506" t="e">
        <f>IF(INDEX(SamplingFeatures[Feature Code],$A3506)="","",
CONCATENATE("  - &amp;SamplingFeatureID",TEXT($A3506,"0000"),
" {","SamplingFeatureUUID:  ",CHAR(34),INDEX(SamplingFeatures[Sampling Feature UUID],$A3506),CHAR(34),
", SamplingFeatureTypeCV:  ",CHAR(34),INDEX(SamplingFeatures[Sampling Feature Type],$A3506),CHAR(34),
", SamplingFeatureCode:  ",CHAR(34),INDEX(SamplingFeatures[Feature Code],$A3506),CHAR(34),
", SamplingFeatureName:  ",CHAR(34),INDEX(SamplingFeatures[Feature Name],$A3506),CHAR(34),
", SamplingFeatureDescription:  ",CHAR(34),INDEX(SamplingFeatures[Feature Description],$A3506),CHAR(34),
", SamplingFeatureGeotypeCV:  ",CHAR(34),INDEX(SamplingFeatures[Feature Geo Type],$A3506),CHAR(34),
", FeatureGeometry:  ",CHAR(34),INDEX(SamplingFeatures[Feature Geometry],$A3506),CHAR(34),
", Elevation_m:  ",CHAR(34),INDEX(SamplingFeatures[Elevation_m],$A3506),CHAR(34),
", ElevationDatumCV:  ",CHAR(34),ElevationDatum,CHAR(34),"}"))</f>
        <v>#REF!</v>
      </c>
      <c r="L3506" t="e">
        <f>IF(INDEX(SamplingFeatures[Sampling Feature Type],$A3506)&lt;&gt;"Site","",
CONCATENATE("  - &amp;SiteID",TEXT(SUMPRODUCT(--($L$3:$L3505&lt;&gt;"")),"0000"),
" {","SamplingFeatureID:  *SamplingFeatureID",TEXT($A3506,"0000"),
", SiteTypeCV:  ",CHAR(34),INDEX(Sites[Site Type],$A3506),CHAR(34),
", Latitude:  ",INDEX(Sites[Latitude],$A3506),
", Longitude:  ",INDEX(Sites[Longitude],$A3506),
", SRSName:  ",CHAR(34),LatLonDatum,CHAR(34),"}"))</f>
        <v>#REF!</v>
      </c>
      <c r="M3506" t="e">
        <f>IF(INDEX(SamplingFeatures[Sampling Feature Type],$A3506)&lt;&gt;"Specimen","",
CONCATENATE("  - &amp;SpecimenID",TEXT(SUMPRODUCT(--($M$3:$M3505&lt;&gt;"")),"0000"),
" {","SamplingFeatureID:  *SamplingFeatureID",TEXT($A3506,"0000"),
", SpecimenTypeCV:  ",CHAR(34),INDEX(Specimens[Specimen Type],$A3506),CHAR(34),
", SpecimenMediumCV:  ",INDEX(Specimens[Specimen Medium],$A3506),
", IsFieldSpecimen:  ",CHAR(34),INDEX(Specimens[Is Field Specimen?],$A3506),CHAR(34),"}"))</f>
        <v>#REF!</v>
      </c>
      <c r="N3506" t="e">
        <f>IF(COUNTA(SpatialOffsets[])=0,"", IF(INDEX(SpatialOffsets[Spatial Offset Type],$A3506)="","",
CONCATENATE("  - &amp;SpatialOffsetID",TEXT($A3506,"0000"),
" {","SpatialOffsetTypeCV:  ",CHAR(34),INDEX(SpatialOffsets[Spatial Offset Type],$A3506),CHAR(34),
", Offset1Value:  ",INDEX(SpatialOffsets[Offset 1 Value],$A3506),
", Offset1UnitID:  ",CHAR(34),INDEX(SpatialOffsets[Offset 1 Unit],$A3506),CHAR(34),
", Offset2Value:  ",INDEX(SpatialOffsets[Offset 2 Value],$A3506),
", Offset2UnitID:  ",CHAR(34),INDEX(SpatialOffsets[Offset 2 Unit],$A3506),CHAR(34),
", Offset3Value:  ",INDEX(SpatialOffsets[Offset 3 Value],$A3506),
", Offset3UnitID:  ",CHAR(34),INDEX(SpatialOffsets[Offset 3 Unit],$A3506),CHAR(34),,"}")))</f>
        <v>#REF!</v>
      </c>
      <c r="O3506" t="e">
        <f>IF(COUNTA(RelatedFeatures[])=0,"", IF(INDEX(RelatedFeatures[First Sampling Feature Code],$A3506)="","",
CONCATENATE("  - &amp;RelationID",TEXT($A3506,"0000"),
" {","SamplingFeatureID:  *SamplingFeatureID",TEXT(MATCH(INDEX(RelatedFeatures[First Sampling Feature Code],$A3506),SamplingFeatures[Feature Code],0),"0000"),
", RelationshipTypeCV:  ",CHAR(34),INDEX(RelatedFeatures[Relationship Type],$A3506),CHAR(34),
", RelatedFeatureID: *SamplingFeatureID",TEXT(MATCH(INDEX(RelatedFeatures[Second Sampling Feature Code],$A3506),SamplingFeatures[Feature Code],0),"0000"),
", SpatialOffsetID:  ",IF(INDEX(RelatedFeatures[Offset Number],$A3506)="","",CONCATENATE("*SpatialOffsetID",TEXT(INDEX(RelatedFeatures[Offset Number],$A3506),"0000"))),"}")))</f>
        <v>#REF!</v>
      </c>
      <c r="P3506" t="e">
        <f>IF(INDEX(Methods[Method Type],$A3506)="","",
CONCATENATE("  - &amp;MethodID",TEXT($A3506,"0000"),
" {","MethodTypeCV:  ",CHAR(34),INDEX(Methods[Method Type],$A3506),CHAR(34),
", MethodCode:  ",CHAR(34),INDEX(Methods[Method Code],$A3506),CHAR(34),
", MethodName:  ",CHAR(34),INDEX(Methods[Method Name],$A3506),CHAR(34),
", MethodDescription:  ",CHAR(34),INDEX(Methods[Method Description],$A3506),CHAR(34),
", MethodLink:  ",CHAR(34),INDEX(Methods[Method Link],$A3506),CHAR(34),
", OrganizationID: *OrganizationID",TEXT(MATCH(INDEX(Methods[Organization Name],$A3506),Organizations[Organization Name],0),"0000"),"}"))</f>
        <v>#REF!</v>
      </c>
      <c r="Q3506" t="e">
        <f>IF(INDEX(Variables[Variable Type],$A3506)="","",
CONCATENATE("  - &amp;VariableID",TEXT($A3506,"0000"),
" {","VariableTypeCV:  ",CHAR(34),INDEX(Variables[Variable Type],$A3506),CHAR(34),
", VariableCode:  ",CHAR(34),INDEX(Variables[Variable Code],$A3506),CHAR(34),
", VariableNameCV:  ",CHAR(34),INDEX(Variables[Variable Name],$A3506),CHAR(34),
", VariableDefinition:  ",CHAR(34),INDEX(Variables[Variable Definition],$A3506),CHAR(34),
", SpecciationCV:  ",CHAR(34),INDEX(Variables[Speciation],$A3506),CHAR(34),
", NoDataValue:  ",CHAR(34),INDEX(Variables[No Data Value],$A3506),CHAR(34),"}"))</f>
        <v>#REF!</v>
      </c>
    </row>
    <row r="3507" spans="1:17" x14ac:dyDescent="0.25">
      <c r="A3507">
        <v>3504</v>
      </c>
      <c r="D3507" t="e">
        <f>IF(INDEX(People[First Name],$A3507)="","",
CONCATENATE("  - &amp;PersonID",TEXT($A3507,"0000"),
" {","PersonFirstName:  ",CHAR(34),INDEX(People[First Name],$A3507),CHAR(34),
", PersonMiddleName:  ",CHAR(34),INDEX(People[Middle Name],$A3507),CHAR(34),
", PersonLastName:  ",CHAR(34),INDEX(People[Last Name],$A3507),CHAR(34),"}"))</f>
        <v>#REF!</v>
      </c>
      <c r="E3507" t="e">
        <f>IF(INDEX(Organizations[Organization Type '[CV']],$A3507)="","",
CONCATENATE("  - &amp;OrganizationID",TEXT($A3507,"0000"),
" {","OrganizationTypeCV:  ",CHAR(34),INDEX(Organizations[Organization Type '[CV']],$A3507),CHAR(34),
", OrganizationCode:  ",CHAR(34),INDEX(Organizations[Organization Code],$A3507),CHAR(34),
", OrganizationName:  ",CHAR(34),INDEX(Organizations[Organization Name],$A3507),CHAR(34),
", OrganizationDescription:  ",CHAR(34),INDEX(Organizations[Organization Description],$A3507),CHAR(34),
", OrganizationLink:  ",CHAR(34),INDEX(Organizations[Organization Link],$A3507),CHAR(34),"}"))</f>
        <v>#REF!</v>
      </c>
      <c r="F3507" t="e">
        <f>IF(INDEX(People[First Name],$A3507)="","",
CONCATENATE("  - &amp;AffiliationID",TEXT($A3507,"0000"),
" {PersonID: *PersonID",TEXT($A3507,"0000"),
", OrganizationID: *OrganizationID",TEXT(MATCH(INDEX(People[Organization Name],$A3507),Organizations[Organization Name],0),"0000"),
", IsPrimaryOrganizationContact: , AffiliationStartDate: , AffiliationEndDate: , PrimaryPhone: ",
", PrimaryEmail: ",CHAR(34),INDEX(People[Primary Email],$A3507),CHAR(34),
", PrimaryAddress: ",CHAR(34),INDEX(People[Primary Address],$A3507),CHAR(34),
", PersonLink: }"))</f>
        <v>#REF!</v>
      </c>
      <c r="H3507" t="e">
        <f>IF(COUNTA(CitationInformation)=0,"",IF(INDEX(AuthorList[Author Name],$A3507)="","",
CONCATENATE("  - &amp;AuthorListID",TEXT($A3507,"0000"),
"  {CitationID: *CitationID0001",
", PersonID: *PersonID",TEXT(MATCH(INDEX(AuthorList[Author Name],$A3507),People[Full Name],0),"0000"),
", AuthorOrder: ",INDEX(AuthorList[Author Number],$A3507),"}")))</f>
        <v>#REF!</v>
      </c>
      <c r="K3507" t="e">
        <f>IF(INDEX(SamplingFeatures[Feature Code],$A3507)="","",
CONCATENATE("  - &amp;SamplingFeatureID",TEXT($A3507,"0000"),
" {","SamplingFeatureUUID:  ",CHAR(34),INDEX(SamplingFeatures[Sampling Feature UUID],$A3507),CHAR(34),
", SamplingFeatureTypeCV:  ",CHAR(34),INDEX(SamplingFeatures[Sampling Feature Type],$A3507),CHAR(34),
", SamplingFeatureCode:  ",CHAR(34),INDEX(SamplingFeatures[Feature Code],$A3507),CHAR(34),
", SamplingFeatureName:  ",CHAR(34),INDEX(SamplingFeatures[Feature Name],$A3507),CHAR(34),
", SamplingFeatureDescription:  ",CHAR(34),INDEX(SamplingFeatures[Feature Description],$A3507),CHAR(34),
", SamplingFeatureGeotypeCV:  ",CHAR(34),INDEX(SamplingFeatures[Feature Geo Type],$A3507),CHAR(34),
", FeatureGeometry:  ",CHAR(34),INDEX(SamplingFeatures[Feature Geometry],$A3507),CHAR(34),
", Elevation_m:  ",CHAR(34),INDEX(SamplingFeatures[Elevation_m],$A3507),CHAR(34),
", ElevationDatumCV:  ",CHAR(34),ElevationDatum,CHAR(34),"}"))</f>
        <v>#REF!</v>
      </c>
      <c r="L3507" t="e">
        <f>IF(INDEX(SamplingFeatures[Sampling Feature Type],$A3507)&lt;&gt;"Site","",
CONCATENATE("  - &amp;SiteID",TEXT(SUMPRODUCT(--($L$3:$L3506&lt;&gt;"")),"0000"),
" {","SamplingFeatureID:  *SamplingFeatureID",TEXT($A3507,"0000"),
", SiteTypeCV:  ",CHAR(34),INDEX(Sites[Site Type],$A3507),CHAR(34),
", Latitude:  ",INDEX(Sites[Latitude],$A3507),
", Longitude:  ",INDEX(Sites[Longitude],$A3507),
", SRSName:  ",CHAR(34),LatLonDatum,CHAR(34),"}"))</f>
        <v>#REF!</v>
      </c>
      <c r="M3507" t="e">
        <f>IF(INDEX(SamplingFeatures[Sampling Feature Type],$A3507)&lt;&gt;"Specimen","",
CONCATENATE("  - &amp;SpecimenID",TEXT(SUMPRODUCT(--($M$3:$M3506&lt;&gt;"")),"0000"),
" {","SamplingFeatureID:  *SamplingFeatureID",TEXT($A3507,"0000"),
", SpecimenTypeCV:  ",CHAR(34),INDEX(Specimens[Specimen Type],$A3507),CHAR(34),
", SpecimenMediumCV:  ",INDEX(Specimens[Specimen Medium],$A3507),
", IsFieldSpecimen:  ",CHAR(34),INDEX(Specimens[Is Field Specimen?],$A3507),CHAR(34),"}"))</f>
        <v>#REF!</v>
      </c>
      <c r="N3507" t="e">
        <f>IF(COUNTA(SpatialOffsets[])=0,"", IF(INDEX(SpatialOffsets[Spatial Offset Type],$A3507)="","",
CONCATENATE("  - &amp;SpatialOffsetID",TEXT($A3507,"0000"),
" {","SpatialOffsetTypeCV:  ",CHAR(34),INDEX(SpatialOffsets[Spatial Offset Type],$A3507),CHAR(34),
", Offset1Value:  ",INDEX(SpatialOffsets[Offset 1 Value],$A3507),
", Offset1UnitID:  ",CHAR(34),INDEX(SpatialOffsets[Offset 1 Unit],$A3507),CHAR(34),
", Offset2Value:  ",INDEX(SpatialOffsets[Offset 2 Value],$A3507),
", Offset2UnitID:  ",CHAR(34),INDEX(SpatialOffsets[Offset 2 Unit],$A3507),CHAR(34),
", Offset3Value:  ",INDEX(SpatialOffsets[Offset 3 Value],$A3507),
", Offset3UnitID:  ",CHAR(34),INDEX(SpatialOffsets[Offset 3 Unit],$A3507),CHAR(34),,"}")))</f>
        <v>#REF!</v>
      </c>
      <c r="O3507" t="e">
        <f>IF(COUNTA(RelatedFeatures[])=0,"", IF(INDEX(RelatedFeatures[First Sampling Feature Code],$A3507)="","",
CONCATENATE("  - &amp;RelationID",TEXT($A3507,"0000"),
" {","SamplingFeatureID:  *SamplingFeatureID",TEXT(MATCH(INDEX(RelatedFeatures[First Sampling Feature Code],$A3507),SamplingFeatures[Feature Code],0),"0000"),
", RelationshipTypeCV:  ",CHAR(34),INDEX(RelatedFeatures[Relationship Type],$A3507),CHAR(34),
", RelatedFeatureID: *SamplingFeatureID",TEXT(MATCH(INDEX(RelatedFeatures[Second Sampling Feature Code],$A3507),SamplingFeatures[Feature Code],0),"0000"),
", SpatialOffsetID:  ",IF(INDEX(RelatedFeatures[Offset Number],$A3507)="","",CONCATENATE("*SpatialOffsetID",TEXT(INDEX(RelatedFeatures[Offset Number],$A3507),"0000"))),"}")))</f>
        <v>#REF!</v>
      </c>
      <c r="P3507" t="e">
        <f>IF(INDEX(Methods[Method Type],$A3507)="","",
CONCATENATE("  - &amp;MethodID",TEXT($A3507,"0000"),
" {","MethodTypeCV:  ",CHAR(34),INDEX(Methods[Method Type],$A3507),CHAR(34),
", MethodCode:  ",CHAR(34),INDEX(Methods[Method Code],$A3507),CHAR(34),
", MethodName:  ",CHAR(34),INDEX(Methods[Method Name],$A3507),CHAR(34),
", MethodDescription:  ",CHAR(34),INDEX(Methods[Method Description],$A3507),CHAR(34),
", MethodLink:  ",CHAR(34),INDEX(Methods[Method Link],$A3507),CHAR(34),
", OrganizationID: *OrganizationID",TEXT(MATCH(INDEX(Methods[Organization Name],$A3507),Organizations[Organization Name],0),"0000"),"}"))</f>
        <v>#REF!</v>
      </c>
      <c r="Q3507" t="e">
        <f>IF(INDEX(Variables[Variable Type],$A3507)="","",
CONCATENATE("  - &amp;VariableID",TEXT($A3507,"0000"),
" {","VariableTypeCV:  ",CHAR(34),INDEX(Variables[Variable Type],$A3507),CHAR(34),
", VariableCode:  ",CHAR(34),INDEX(Variables[Variable Code],$A3507),CHAR(34),
", VariableNameCV:  ",CHAR(34),INDEX(Variables[Variable Name],$A3507),CHAR(34),
", VariableDefinition:  ",CHAR(34),INDEX(Variables[Variable Definition],$A3507),CHAR(34),
", SpecciationCV:  ",CHAR(34),INDEX(Variables[Speciation],$A3507),CHAR(34),
", NoDataValue:  ",CHAR(34),INDEX(Variables[No Data Value],$A3507),CHAR(34),"}"))</f>
        <v>#REF!</v>
      </c>
    </row>
    <row r="3508" spans="1:17" x14ac:dyDescent="0.25">
      <c r="A3508">
        <v>3505</v>
      </c>
      <c r="D3508" t="e">
        <f>IF(INDEX(People[First Name],$A3508)="","",
CONCATENATE("  - &amp;PersonID",TEXT($A3508,"0000"),
" {","PersonFirstName:  ",CHAR(34),INDEX(People[First Name],$A3508),CHAR(34),
", PersonMiddleName:  ",CHAR(34),INDEX(People[Middle Name],$A3508),CHAR(34),
", PersonLastName:  ",CHAR(34),INDEX(People[Last Name],$A3508),CHAR(34),"}"))</f>
        <v>#REF!</v>
      </c>
      <c r="E3508" t="e">
        <f>IF(INDEX(Organizations[Organization Type '[CV']],$A3508)="","",
CONCATENATE("  - &amp;OrganizationID",TEXT($A3508,"0000"),
" {","OrganizationTypeCV:  ",CHAR(34),INDEX(Organizations[Organization Type '[CV']],$A3508),CHAR(34),
", OrganizationCode:  ",CHAR(34),INDEX(Organizations[Organization Code],$A3508),CHAR(34),
", OrganizationName:  ",CHAR(34),INDEX(Organizations[Organization Name],$A3508),CHAR(34),
", OrganizationDescription:  ",CHAR(34),INDEX(Organizations[Organization Description],$A3508),CHAR(34),
", OrganizationLink:  ",CHAR(34),INDEX(Organizations[Organization Link],$A3508),CHAR(34),"}"))</f>
        <v>#REF!</v>
      </c>
      <c r="F3508" t="e">
        <f>IF(INDEX(People[First Name],$A3508)="","",
CONCATENATE("  - &amp;AffiliationID",TEXT($A3508,"0000"),
" {PersonID: *PersonID",TEXT($A3508,"0000"),
", OrganizationID: *OrganizationID",TEXT(MATCH(INDEX(People[Organization Name],$A3508),Organizations[Organization Name],0),"0000"),
", IsPrimaryOrganizationContact: , AffiliationStartDate: , AffiliationEndDate: , PrimaryPhone: ",
", PrimaryEmail: ",CHAR(34),INDEX(People[Primary Email],$A3508),CHAR(34),
", PrimaryAddress: ",CHAR(34),INDEX(People[Primary Address],$A3508),CHAR(34),
", PersonLink: }"))</f>
        <v>#REF!</v>
      </c>
      <c r="H3508" t="e">
        <f>IF(COUNTA(CitationInformation)=0,"",IF(INDEX(AuthorList[Author Name],$A3508)="","",
CONCATENATE("  - &amp;AuthorListID",TEXT($A3508,"0000"),
"  {CitationID: *CitationID0001",
", PersonID: *PersonID",TEXT(MATCH(INDEX(AuthorList[Author Name],$A3508),People[Full Name],0),"0000"),
", AuthorOrder: ",INDEX(AuthorList[Author Number],$A3508),"}")))</f>
        <v>#REF!</v>
      </c>
      <c r="K3508" t="e">
        <f>IF(INDEX(SamplingFeatures[Feature Code],$A3508)="","",
CONCATENATE("  - &amp;SamplingFeatureID",TEXT($A3508,"0000"),
" {","SamplingFeatureUUID:  ",CHAR(34),INDEX(SamplingFeatures[Sampling Feature UUID],$A3508),CHAR(34),
", SamplingFeatureTypeCV:  ",CHAR(34),INDEX(SamplingFeatures[Sampling Feature Type],$A3508),CHAR(34),
", SamplingFeatureCode:  ",CHAR(34),INDEX(SamplingFeatures[Feature Code],$A3508),CHAR(34),
", SamplingFeatureName:  ",CHAR(34),INDEX(SamplingFeatures[Feature Name],$A3508),CHAR(34),
", SamplingFeatureDescription:  ",CHAR(34),INDEX(SamplingFeatures[Feature Description],$A3508),CHAR(34),
", SamplingFeatureGeotypeCV:  ",CHAR(34),INDEX(SamplingFeatures[Feature Geo Type],$A3508),CHAR(34),
", FeatureGeometry:  ",CHAR(34),INDEX(SamplingFeatures[Feature Geometry],$A3508),CHAR(34),
", Elevation_m:  ",CHAR(34),INDEX(SamplingFeatures[Elevation_m],$A3508),CHAR(34),
", ElevationDatumCV:  ",CHAR(34),ElevationDatum,CHAR(34),"}"))</f>
        <v>#REF!</v>
      </c>
      <c r="L3508" t="e">
        <f>IF(INDEX(SamplingFeatures[Sampling Feature Type],$A3508)&lt;&gt;"Site","",
CONCATENATE("  - &amp;SiteID",TEXT(SUMPRODUCT(--($L$3:$L3507&lt;&gt;"")),"0000"),
" {","SamplingFeatureID:  *SamplingFeatureID",TEXT($A3508,"0000"),
", SiteTypeCV:  ",CHAR(34),INDEX(Sites[Site Type],$A3508),CHAR(34),
", Latitude:  ",INDEX(Sites[Latitude],$A3508),
", Longitude:  ",INDEX(Sites[Longitude],$A3508),
", SRSName:  ",CHAR(34),LatLonDatum,CHAR(34),"}"))</f>
        <v>#REF!</v>
      </c>
      <c r="M3508" t="e">
        <f>IF(INDEX(SamplingFeatures[Sampling Feature Type],$A3508)&lt;&gt;"Specimen","",
CONCATENATE("  - &amp;SpecimenID",TEXT(SUMPRODUCT(--($M$3:$M3507&lt;&gt;"")),"0000"),
" {","SamplingFeatureID:  *SamplingFeatureID",TEXT($A3508,"0000"),
", SpecimenTypeCV:  ",CHAR(34),INDEX(Specimens[Specimen Type],$A3508),CHAR(34),
", SpecimenMediumCV:  ",INDEX(Specimens[Specimen Medium],$A3508),
", IsFieldSpecimen:  ",CHAR(34),INDEX(Specimens[Is Field Specimen?],$A3508),CHAR(34),"}"))</f>
        <v>#REF!</v>
      </c>
      <c r="N3508" t="e">
        <f>IF(COUNTA(SpatialOffsets[])=0,"", IF(INDEX(SpatialOffsets[Spatial Offset Type],$A3508)="","",
CONCATENATE("  - &amp;SpatialOffsetID",TEXT($A3508,"0000"),
" {","SpatialOffsetTypeCV:  ",CHAR(34),INDEX(SpatialOffsets[Spatial Offset Type],$A3508),CHAR(34),
", Offset1Value:  ",INDEX(SpatialOffsets[Offset 1 Value],$A3508),
", Offset1UnitID:  ",CHAR(34),INDEX(SpatialOffsets[Offset 1 Unit],$A3508),CHAR(34),
", Offset2Value:  ",INDEX(SpatialOffsets[Offset 2 Value],$A3508),
", Offset2UnitID:  ",CHAR(34),INDEX(SpatialOffsets[Offset 2 Unit],$A3508),CHAR(34),
", Offset3Value:  ",INDEX(SpatialOffsets[Offset 3 Value],$A3508),
", Offset3UnitID:  ",CHAR(34),INDEX(SpatialOffsets[Offset 3 Unit],$A3508),CHAR(34),,"}")))</f>
        <v>#REF!</v>
      </c>
      <c r="O3508" t="e">
        <f>IF(COUNTA(RelatedFeatures[])=0,"", IF(INDEX(RelatedFeatures[First Sampling Feature Code],$A3508)="","",
CONCATENATE("  - &amp;RelationID",TEXT($A3508,"0000"),
" {","SamplingFeatureID:  *SamplingFeatureID",TEXT(MATCH(INDEX(RelatedFeatures[First Sampling Feature Code],$A3508),SamplingFeatures[Feature Code],0),"0000"),
", RelationshipTypeCV:  ",CHAR(34),INDEX(RelatedFeatures[Relationship Type],$A3508),CHAR(34),
", RelatedFeatureID: *SamplingFeatureID",TEXT(MATCH(INDEX(RelatedFeatures[Second Sampling Feature Code],$A3508),SamplingFeatures[Feature Code],0),"0000"),
", SpatialOffsetID:  ",IF(INDEX(RelatedFeatures[Offset Number],$A3508)="","",CONCATENATE("*SpatialOffsetID",TEXT(INDEX(RelatedFeatures[Offset Number],$A3508),"0000"))),"}")))</f>
        <v>#REF!</v>
      </c>
      <c r="P3508" t="e">
        <f>IF(INDEX(Methods[Method Type],$A3508)="","",
CONCATENATE("  - &amp;MethodID",TEXT($A3508,"0000"),
" {","MethodTypeCV:  ",CHAR(34),INDEX(Methods[Method Type],$A3508),CHAR(34),
", MethodCode:  ",CHAR(34),INDEX(Methods[Method Code],$A3508),CHAR(34),
", MethodName:  ",CHAR(34),INDEX(Methods[Method Name],$A3508),CHAR(34),
", MethodDescription:  ",CHAR(34),INDEX(Methods[Method Description],$A3508),CHAR(34),
", MethodLink:  ",CHAR(34),INDEX(Methods[Method Link],$A3508),CHAR(34),
", OrganizationID: *OrganizationID",TEXT(MATCH(INDEX(Methods[Organization Name],$A3508),Organizations[Organization Name],0),"0000"),"}"))</f>
        <v>#REF!</v>
      </c>
      <c r="Q3508" t="e">
        <f>IF(INDEX(Variables[Variable Type],$A3508)="","",
CONCATENATE("  - &amp;VariableID",TEXT($A3508,"0000"),
" {","VariableTypeCV:  ",CHAR(34),INDEX(Variables[Variable Type],$A3508),CHAR(34),
", VariableCode:  ",CHAR(34),INDEX(Variables[Variable Code],$A3508),CHAR(34),
", VariableNameCV:  ",CHAR(34),INDEX(Variables[Variable Name],$A3508),CHAR(34),
", VariableDefinition:  ",CHAR(34),INDEX(Variables[Variable Definition],$A3508),CHAR(34),
", SpecciationCV:  ",CHAR(34),INDEX(Variables[Speciation],$A3508),CHAR(34),
", NoDataValue:  ",CHAR(34),INDEX(Variables[No Data Value],$A3508),CHAR(34),"}"))</f>
        <v>#REF!</v>
      </c>
    </row>
    <row r="3509" spans="1:17" x14ac:dyDescent="0.25">
      <c r="A3509">
        <v>3506</v>
      </c>
      <c r="D3509" t="e">
        <f>IF(INDEX(People[First Name],$A3509)="","",
CONCATENATE("  - &amp;PersonID",TEXT($A3509,"0000"),
" {","PersonFirstName:  ",CHAR(34),INDEX(People[First Name],$A3509),CHAR(34),
", PersonMiddleName:  ",CHAR(34),INDEX(People[Middle Name],$A3509),CHAR(34),
", PersonLastName:  ",CHAR(34),INDEX(People[Last Name],$A3509),CHAR(34),"}"))</f>
        <v>#REF!</v>
      </c>
      <c r="E3509" t="e">
        <f>IF(INDEX(Organizations[Organization Type '[CV']],$A3509)="","",
CONCATENATE("  - &amp;OrganizationID",TEXT($A3509,"0000"),
" {","OrganizationTypeCV:  ",CHAR(34),INDEX(Organizations[Organization Type '[CV']],$A3509),CHAR(34),
", OrganizationCode:  ",CHAR(34),INDEX(Organizations[Organization Code],$A3509),CHAR(34),
", OrganizationName:  ",CHAR(34),INDEX(Organizations[Organization Name],$A3509),CHAR(34),
", OrganizationDescription:  ",CHAR(34),INDEX(Organizations[Organization Description],$A3509),CHAR(34),
", OrganizationLink:  ",CHAR(34),INDEX(Organizations[Organization Link],$A3509),CHAR(34),"}"))</f>
        <v>#REF!</v>
      </c>
      <c r="F3509" t="e">
        <f>IF(INDEX(People[First Name],$A3509)="","",
CONCATENATE("  - &amp;AffiliationID",TEXT($A3509,"0000"),
" {PersonID: *PersonID",TEXT($A3509,"0000"),
", OrganizationID: *OrganizationID",TEXT(MATCH(INDEX(People[Organization Name],$A3509),Organizations[Organization Name],0),"0000"),
", IsPrimaryOrganizationContact: , AffiliationStartDate: , AffiliationEndDate: , PrimaryPhone: ",
", PrimaryEmail: ",CHAR(34),INDEX(People[Primary Email],$A3509),CHAR(34),
", PrimaryAddress: ",CHAR(34),INDEX(People[Primary Address],$A3509),CHAR(34),
", PersonLink: }"))</f>
        <v>#REF!</v>
      </c>
      <c r="H3509" t="e">
        <f>IF(COUNTA(CitationInformation)=0,"",IF(INDEX(AuthorList[Author Name],$A3509)="","",
CONCATENATE("  - &amp;AuthorListID",TEXT($A3509,"0000"),
"  {CitationID: *CitationID0001",
", PersonID: *PersonID",TEXT(MATCH(INDEX(AuthorList[Author Name],$A3509),People[Full Name],0),"0000"),
", AuthorOrder: ",INDEX(AuthorList[Author Number],$A3509),"}")))</f>
        <v>#REF!</v>
      </c>
      <c r="K3509" t="e">
        <f>IF(INDEX(SamplingFeatures[Feature Code],$A3509)="","",
CONCATENATE("  - &amp;SamplingFeatureID",TEXT($A3509,"0000"),
" {","SamplingFeatureUUID:  ",CHAR(34),INDEX(SamplingFeatures[Sampling Feature UUID],$A3509),CHAR(34),
", SamplingFeatureTypeCV:  ",CHAR(34),INDEX(SamplingFeatures[Sampling Feature Type],$A3509),CHAR(34),
", SamplingFeatureCode:  ",CHAR(34),INDEX(SamplingFeatures[Feature Code],$A3509),CHAR(34),
", SamplingFeatureName:  ",CHAR(34),INDEX(SamplingFeatures[Feature Name],$A3509),CHAR(34),
", SamplingFeatureDescription:  ",CHAR(34),INDEX(SamplingFeatures[Feature Description],$A3509),CHAR(34),
", SamplingFeatureGeotypeCV:  ",CHAR(34),INDEX(SamplingFeatures[Feature Geo Type],$A3509),CHAR(34),
", FeatureGeometry:  ",CHAR(34),INDEX(SamplingFeatures[Feature Geometry],$A3509),CHAR(34),
", Elevation_m:  ",CHAR(34),INDEX(SamplingFeatures[Elevation_m],$A3509),CHAR(34),
", ElevationDatumCV:  ",CHAR(34),ElevationDatum,CHAR(34),"}"))</f>
        <v>#REF!</v>
      </c>
      <c r="L3509" t="e">
        <f>IF(INDEX(SamplingFeatures[Sampling Feature Type],$A3509)&lt;&gt;"Site","",
CONCATENATE("  - &amp;SiteID",TEXT(SUMPRODUCT(--($L$3:$L3508&lt;&gt;"")),"0000"),
" {","SamplingFeatureID:  *SamplingFeatureID",TEXT($A3509,"0000"),
", SiteTypeCV:  ",CHAR(34),INDEX(Sites[Site Type],$A3509),CHAR(34),
", Latitude:  ",INDEX(Sites[Latitude],$A3509),
", Longitude:  ",INDEX(Sites[Longitude],$A3509),
", SRSName:  ",CHAR(34),LatLonDatum,CHAR(34),"}"))</f>
        <v>#REF!</v>
      </c>
      <c r="M3509" t="e">
        <f>IF(INDEX(SamplingFeatures[Sampling Feature Type],$A3509)&lt;&gt;"Specimen","",
CONCATENATE("  - &amp;SpecimenID",TEXT(SUMPRODUCT(--($M$3:$M3508&lt;&gt;"")),"0000"),
" {","SamplingFeatureID:  *SamplingFeatureID",TEXT($A3509,"0000"),
", SpecimenTypeCV:  ",CHAR(34),INDEX(Specimens[Specimen Type],$A3509),CHAR(34),
", SpecimenMediumCV:  ",INDEX(Specimens[Specimen Medium],$A3509),
", IsFieldSpecimen:  ",CHAR(34),INDEX(Specimens[Is Field Specimen?],$A3509),CHAR(34),"}"))</f>
        <v>#REF!</v>
      </c>
      <c r="N3509" t="e">
        <f>IF(COUNTA(SpatialOffsets[])=0,"", IF(INDEX(SpatialOffsets[Spatial Offset Type],$A3509)="","",
CONCATENATE("  - &amp;SpatialOffsetID",TEXT($A3509,"0000"),
" {","SpatialOffsetTypeCV:  ",CHAR(34),INDEX(SpatialOffsets[Spatial Offset Type],$A3509),CHAR(34),
", Offset1Value:  ",INDEX(SpatialOffsets[Offset 1 Value],$A3509),
", Offset1UnitID:  ",CHAR(34),INDEX(SpatialOffsets[Offset 1 Unit],$A3509),CHAR(34),
", Offset2Value:  ",INDEX(SpatialOffsets[Offset 2 Value],$A3509),
", Offset2UnitID:  ",CHAR(34),INDEX(SpatialOffsets[Offset 2 Unit],$A3509),CHAR(34),
", Offset3Value:  ",INDEX(SpatialOffsets[Offset 3 Value],$A3509),
", Offset3UnitID:  ",CHAR(34),INDEX(SpatialOffsets[Offset 3 Unit],$A3509),CHAR(34),,"}")))</f>
        <v>#REF!</v>
      </c>
      <c r="O3509" t="e">
        <f>IF(COUNTA(RelatedFeatures[])=0,"", IF(INDEX(RelatedFeatures[First Sampling Feature Code],$A3509)="","",
CONCATENATE("  - &amp;RelationID",TEXT($A3509,"0000"),
" {","SamplingFeatureID:  *SamplingFeatureID",TEXT(MATCH(INDEX(RelatedFeatures[First Sampling Feature Code],$A3509),SamplingFeatures[Feature Code],0),"0000"),
", RelationshipTypeCV:  ",CHAR(34),INDEX(RelatedFeatures[Relationship Type],$A3509),CHAR(34),
", RelatedFeatureID: *SamplingFeatureID",TEXT(MATCH(INDEX(RelatedFeatures[Second Sampling Feature Code],$A3509),SamplingFeatures[Feature Code],0),"0000"),
", SpatialOffsetID:  ",IF(INDEX(RelatedFeatures[Offset Number],$A3509)="","",CONCATENATE("*SpatialOffsetID",TEXT(INDEX(RelatedFeatures[Offset Number],$A3509),"0000"))),"}")))</f>
        <v>#REF!</v>
      </c>
      <c r="P3509" t="e">
        <f>IF(INDEX(Methods[Method Type],$A3509)="","",
CONCATENATE("  - &amp;MethodID",TEXT($A3509,"0000"),
" {","MethodTypeCV:  ",CHAR(34),INDEX(Methods[Method Type],$A3509),CHAR(34),
", MethodCode:  ",CHAR(34),INDEX(Methods[Method Code],$A3509),CHAR(34),
", MethodName:  ",CHAR(34),INDEX(Methods[Method Name],$A3509),CHAR(34),
", MethodDescription:  ",CHAR(34),INDEX(Methods[Method Description],$A3509),CHAR(34),
", MethodLink:  ",CHAR(34),INDEX(Methods[Method Link],$A3509),CHAR(34),
", OrganizationID: *OrganizationID",TEXT(MATCH(INDEX(Methods[Organization Name],$A3509),Organizations[Organization Name],0),"0000"),"}"))</f>
        <v>#REF!</v>
      </c>
      <c r="Q3509" t="e">
        <f>IF(INDEX(Variables[Variable Type],$A3509)="","",
CONCATENATE("  - &amp;VariableID",TEXT($A3509,"0000"),
" {","VariableTypeCV:  ",CHAR(34),INDEX(Variables[Variable Type],$A3509),CHAR(34),
", VariableCode:  ",CHAR(34),INDEX(Variables[Variable Code],$A3509),CHAR(34),
", VariableNameCV:  ",CHAR(34),INDEX(Variables[Variable Name],$A3509),CHAR(34),
", VariableDefinition:  ",CHAR(34),INDEX(Variables[Variable Definition],$A3509),CHAR(34),
", SpecciationCV:  ",CHAR(34),INDEX(Variables[Speciation],$A3509),CHAR(34),
", NoDataValue:  ",CHAR(34),INDEX(Variables[No Data Value],$A3509),CHAR(34),"}"))</f>
        <v>#REF!</v>
      </c>
    </row>
    <row r="3510" spans="1:17" x14ac:dyDescent="0.25">
      <c r="A3510">
        <v>3507</v>
      </c>
      <c r="D3510" t="e">
        <f>IF(INDEX(People[First Name],$A3510)="","",
CONCATENATE("  - &amp;PersonID",TEXT($A3510,"0000"),
" {","PersonFirstName:  ",CHAR(34),INDEX(People[First Name],$A3510),CHAR(34),
", PersonMiddleName:  ",CHAR(34),INDEX(People[Middle Name],$A3510),CHAR(34),
", PersonLastName:  ",CHAR(34),INDEX(People[Last Name],$A3510),CHAR(34),"}"))</f>
        <v>#REF!</v>
      </c>
      <c r="E3510" t="e">
        <f>IF(INDEX(Organizations[Organization Type '[CV']],$A3510)="","",
CONCATENATE("  - &amp;OrganizationID",TEXT($A3510,"0000"),
" {","OrganizationTypeCV:  ",CHAR(34),INDEX(Organizations[Organization Type '[CV']],$A3510),CHAR(34),
", OrganizationCode:  ",CHAR(34),INDEX(Organizations[Organization Code],$A3510),CHAR(34),
", OrganizationName:  ",CHAR(34),INDEX(Organizations[Organization Name],$A3510),CHAR(34),
", OrganizationDescription:  ",CHAR(34),INDEX(Organizations[Organization Description],$A3510),CHAR(34),
", OrganizationLink:  ",CHAR(34),INDEX(Organizations[Organization Link],$A3510),CHAR(34),"}"))</f>
        <v>#REF!</v>
      </c>
      <c r="F3510" t="e">
        <f>IF(INDEX(People[First Name],$A3510)="","",
CONCATENATE("  - &amp;AffiliationID",TEXT($A3510,"0000"),
" {PersonID: *PersonID",TEXT($A3510,"0000"),
", OrganizationID: *OrganizationID",TEXT(MATCH(INDEX(People[Organization Name],$A3510),Organizations[Organization Name],0),"0000"),
", IsPrimaryOrganizationContact: , AffiliationStartDate: , AffiliationEndDate: , PrimaryPhone: ",
", PrimaryEmail: ",CHAR(34),INDEX(People[Primary Email],$A3510),CHAR(34),
", PrimaryAddress: ",CHAR(34),INDEX(People[Primary Address],$A3510),CHAR(34),
", PersonLink: }"))</f>
        <v>#REF!</v>
      </c>
      <c r="H3510" t="e">
        <f>IF(COUNTA(CitationInformation)=0,"",IF(INDEX(AuthorList[Author Name],$A3510)="","",
CONCATENATE("  - &amp;AuthorListID",TEXT($A3510,"0000"),
"  {CitationID: *CitationID0001",
", PersonID: *PersonID",TEXT(MATCH(INDEX(AuthorList[Author Name],$A3510),People[Full Name],0),"0000"),
", AuthorOrder: ",INDEX(AuthorList[Author Number],$A3510),"}")))</f>
        <v>#REF!</v>
      </c>
      <c r="K3510" t="e">
        <f>IF(INDEX(SamplingFeatures[Feature Code],$A3510)="","",
CONCATENATE("  - &amp;SamplingFeatureID",TEXT($A3510,"0000"),
" {","SamplingFeatureUUID:  ",CHAR(34),INDEX(SamplingFeatures[Sampling Feature UUID],$A3510),CHAR(34),
", SamplingFeatureTypeCV:  ",CHAR(34),INDEX(SamplingFeatures[Sampling Feature Type],$A3510),CHAR(34),
", SamplingFeatureCode:  ",CHAR(34),INDEX(SamplingFeatures[Feature Code],$A3510),CHAR(34),
", SamplingFeatureName:  ",CHAR(34),INDEX(SamplingFeatures[Feature Name],$A3510),CHAR(34),
", SamplingFeatureDescription:  ",CHAR(34),INDEX(SamplingFeatures[Feature Description],$A3510),CHAR(34),
", SamplingFeatureGeotypeCV:  ",CHAR(34),INDEX(SamplingFeatures[Feature Geo Type],$A3510),CHAR(34),
", FeatureGeometry:  ",CHAR(34),INDEX(SamplingFeatures[Feature Geometry],$A3510),CHAR(34),
", Elevation_m:  ",CHAR(34),INDEX(SamplingFeatures[Elevation_m],$A3510),CHAR(34),
", ElevationDatumCV:  ",CHAR(34),ElevationDatum,CHAR(34),"}"))</f>
        <v>#REF!</v>
      </c>
      <c r="L3510" t="e">
        <f>IF(INDEX(SamplingFeatures[Sampling Feature Type],$A3510)&lt;&gt;"Site","",
CONCATENATE("  - &amp;SiteID",TEXT(SUMPRODUCT(--($L$3:$L3509&lt;&gt;"")),"0000"),
" {","SamplingFeatureID:  *SamplingFeatureID",TEXT($A3510,"0000"),
", SiteTypeCV:  ",CHAR(34),INDEX(Sites[Site Type],$A3510),CHAR(34),
", Latitude:  ",INDEX(Sites[Latitude],$A3510),
", Longitude:  ",INDEX(Sites[Longitude],$A3510),
", SRSName:  ",CHAR(34),LatLonDatum,CHAR(34),"}"))</f>
        <v>#REF!</v>
      </c>
      <c r="M3510" t="e">
        <f>IF(INDEX(SamplingFeatures[Sampling Feature Type],$A3510)&lt;&gt;"Specimen","",
CONCATENATE("  - &amp;SpecimenID",TEXT(SUMPRODUCT(--($M$3:$M3509&lt;&gt;"")),"0000"),
" {","SamplingFeatureID:  *SamplingFeatureID",TEXT($A3510,"0000"),
", SpecimenTypeCV:  ",CHAR(34),INDEX(Specimens[Specimen Type],$A3510),CHAR(34),
", SpecimenMediumCV:  ",INDEX(Specimens[Specimen Medium],$A3510),
", IsFieldSpecimen:  ",CHAR(34),INDEX(Specimens[Is Field Specimen?],$A3510),CHAR(34),"}"))</f>
        <v>#REF!</v>
      </c>
      <c r="N3510" t="e">
        <f>IF(COUNTA(SpatialOffsets[])=0,"", IF(INDEX(SpatialOffsets[Spatial Offset Type],$A3510)="","",
CONCATENATE("  - &amp;SpatialOffsetID",TEXT($A3510,"0000"),
" {","SpatialOffsetTypeCV:  ",CHAR(34),INDEX(SpatialOffsets[Spatial Offset Type],$A3510),CHAR(34),
", Offset1Value:  ",INDEX(SpatialOffsets[Offset 1 Value],$A3510),
", Offset1UnitID:  ",CHAR(34),INDEX(SpatialOffsets[Offset 1 Unit],$A3510),CHAR(34),
", Offset2Value:  ",INDEX(SpatialOffsets[Offset 2 Value],$A3510),
", Offset2UnitID:  ",CHAR(34),INDEX(SpatialOffsets[Offset 2 Unit],$A3510),CHAR(34),
", Offset3Value:  ",INDEX(SpatialOffsets[Offset 3 Value],$A3510),
", Offset3UnitID:  ",CHAR(34),INDEX(SpatialOffsets[Offset 3 Unit],$A3510),CHAR(34),,"}")))</f>
        <v>#REF!</v>
      </c>
      <c r="O3510" t="e">
        <f>IF(COUNTA(RelatedFeatures[])=0,"", IF(INDEX(RelatedFeatures[First Sampling Feature Code],$A3510)="","",
CONCATENATE("  - &amp;RelationID",TEXT($A3510,"0000"),
" {","SamplingFeatureID:  *SamplingFeatureID",TEXT(MATCH(INDEX(RelatedFeatures[First Sampling Feature Code],$A3510),SamplingFeatures[Feature Code],0),"0000"),
", RelationshipTypeCV:  ",CHAR(34),INDEX(RelatedFeatures[Relationship Type],$A3510),CHAR(34),
", RelatedFeatureID: *SamplingFeatureID",TEXT(MATCH(INDEX(RelatedFeatures[Second Sampling Feature Code],$A3510),SamplingFeatures[Feature Code],0),"0000"),
", SpatialOffsetID:  ",IF(INDEX(RelatedFeatures[Offset Number],$A3510)="","",CONCATENATE("*SpatialOffsetID",TEXT(INDEX(RelatedFeatures[Offset Number],$A3510),"0000"))),"}")))</f>
        <v>#REF!</v>
      </c>
      <c r="P3510" t="e">
        <f>IF(INDEX(Methods[Method Type],$A3510)="","",
CONCATENATE("  - &amp;MethodID",TEXT($A3510,"0000"),
" {","MethodTypeCV:  ",CHAR(34),INDEX(Methods[Method Type],$A3510),CHAR(34),
", MethodCode:  ",CHAR(34),INDEX(Methods[Method Code],$A3510),CHAR(34),
", MethodName:  ",CHAR(34),INDEX(Methods[Method Name],$A3510),CHAR(34),
", MethodDescription:  ",CHAR(34),INDEX(Methods[Method Description],$A3510),CHAR(34),
", MethodLink:  ",CHAR(34),INDEX(Methods[Method Link],$A3510),CHAR(34),
", OrganizationID: *OrganizationID",TEXT(MATCH(INDEX(Methods[Organization Name],$A3510),Organizations[Organization Name],0),"0000"),"}"))</f>
        <v>#REF!</v>
      </c>
      <c r="Q3510" t="e">
        <f>IF(INDEX(Variables[Variable Type],$A3510)="","",
CONCATENATE("  - &amp;VariableID",TEXT($A3510,"0000"),
" {","VariableTypeCV:  ",CHAR(34),INDEX(Variables[Variable Type],$A3510),CHAR(34),
", VariableCode:  ",CHAR(34),INDEX(Variables[Variable Code],$A3510),CHAR(34),
", VariableNameCV:  ",CHAR(34),INDEX(Variables[Variable Name],$A3510),CHAR(34),
", VariableDefinition:  ",CHAR(34),INDEX(Variables[Variable Definition],$A3510),CHAR(34),
", SpecciationCV:  ",CHAR(34),INDEX(Variables[Speciation],$A3510),CHAR(34),
", NoDataValue:  ",CHAR(34),INDEX(Variables[No Data Value],$A3510),CHAR(34),"}"))</f>
        <v>#REF!</v>
      </c>
    </row>
    <row r="3511" spans="1:17" x14ac:dyDescent="0.25">
      <c r="A3511">
        <v>3508</v>
      </c>
      <c r="D3511" t="e">
        <f>IF(INDEX(People[First Name],$A3511)="","",
CONCATENATE("  - &amp;PersonID",TEXT($A3511,"0000"),
" {","PersonFirstName:  ",CHAR(34),INDEX(People[First Name],$A3511),CHAR(34),
", PersonMiddleName:  ",CHAR(34),INDEX(People[Middle Name],$A3511),CHAR(34),
", PersonLastName:  ",CHAR(34),INDEX(People[Last Name],$A3511),CHAR(34),"}"))</f>
        <v>#REF!</v>
      </c>
      <c r="E3511" t="e">
        <f>IF(INDEX(Organizations[Organization Type '[CV']],$A3511)="","",
CONCATENATE("  - &amp;OrganizationID",TEXT($A3511,"0000"),
" {","OrganizationTypeCV:  ",CHAR(34),INDEX(Organizations[Organization Type '[CV']],$A3511),CHAR(34),
", OrganizationCode:  ",CHAR(34),INDEX(Organizations[Organization Code],$A3511),CHAR(34),
", OrganizationName:  ",CHAR(34),INDEX(Organizations[Organization Name],$A3511),CHAR(34),
", OrganizationDescription:  ",CHAR(34),INDEX(Organizations[Organization Description],$A3511),CHAR(34),
", OrganizationLink:  ",CHAR(34),INDEX(Organizations[Organization Link],$A3511),CHAR(34),"}"))</f>
        <v>#REF!</v>
      </c>
      <c r="F3511" t="e">
        <f>IF(INDEX(People[First Name],$A3511)="","",
CONCATENATE("  - &amp;AffiliationID",TEXT($A3511,"0000"),
" {PersonID: *PersonID",TEXT($A3511,"0000"),
", OrganizationID: *OrganizationID",TEXT(MATCH(INDEX(People[Organization Name],$A3511),Organizations[Organization Name],0),"0000"),
", IsPrimaryOrganizationContact: , AffiliationStartDate: , AffiliationEndDate: , PrimaryPhone: ",
", PrimaryEmail: ",CHAR(34),INDEX(People[Primary Email],$A3511),CHAR(34),
", PrimaryAddress: ",CHAR(34),INDEX(People[Primary Address],$A3511),CHAR(34),
", PersonLink: }"))</f>
        <v>#REF!</v>
      </c>
      <c r="H3511" t="e">
        <f>IF(COUNTA(CitationInformation)=0,"",IF(INDEX(AuthorList[Author Name],$A3511)="","",
CONCATENATE("  - &amp;AuthorListID",TEXT($A3511,"0000"),
"  {CitationID: *CitationID0001",
", PersonID: *PersonID",TEXT(MATCH(INDEX(AuthorList[Author Name],$A3511),People[Full Name],0),"0000"),
", AuthorOrder: ",INDEX(AuthorList[Author Number],$A3511),"}")))</f>
        <v>#REF!</v>
      </c>
      <c r="K3511" t="e">
        <f>IF(INDEX(SamplingFeatures[Feature Code],$A3511)="","",
CONCATENATE("  - &amp;SamplingFeatureID",TEXT($A3511,"0000"),
" {","SamplingFeatureUUID:  ",CHAR(34),INDEX(SamplingFeatures[Sampling Feature UUID],$A3511),CHAR(34),
", SamplingFeatureTypeCV:  ",CHAR(34),INDEX(SamplingFeatures[Sampling Feature Type],$A3511),CHAR(34),
", SamplingFeatureCode:  ",CHAR(34),INDEX(SamplingFeatures[Feature Code],$A3511),CHAR(34),
", SamplingFeatureName:  ",CHAR(34),INDEX(SamplingFeatures[Feature Name],$A3511),CHAR(34),
", SamplingFeatureDescription:  ",CHAR(34),INDEX(SamplingFeatures[Feature Description],$A3511),CHAR(34),
", SamplingFeatureGeotypeCV:  ",CHAR(34),INDEX(SamplingFeatures[Feature Geo Type],$A3511),CHAR(34),
", FeatureGeometry:  ",CHAR(34),INDEX(SamplingFeatures[Feature Geometry],$A3511),CHAR(34),
", Elevation_m:  ",CHAR(34),INDEX(SamplingFeatures[Elevation_m],$A3511),CHAR(34),
", ElevationDatumCV:  ",CHAR(34),ElevationDatum,CHAR(34),"}"))</f>
        <v>#REF!</v>
      </c>
      <c r="L3511" t="e">
        <f>IF(INDEX(SamplingFeatures[Sampling Feature Type],$A3511)&lt;&gt;"Site","",
CONCATENATE("  - &amp;SiteID",TEXT(SUMPRODUCT(--($L$3:$L3510&lt;&gt;"")),"0000"),
" {","SamplingFeatureID:  *SamplingFeatureID",TEXT($A3511,"0000"),
", SiteTypeCV:  ",CHAR(34),INDEX(Sites[Site Type],$A3511),CHAR(34),
", Latitude:  ",INDEX(Sites[Latitude],$A3511),
", Longitude:  ",INDEX(Sites[Longitude],$A3511),
", SRSName:  ",CHAR(34),LatLonDatum,CHAR(34),"}"))</f>
        <v>#REF!</v>
      </c>
      <c r="M3511" t="e">
        <f>IF(INDEX(SamplingFeatures[Sampling Feature Type],$A3511)&lt;&gt;"Specimen","",
CONCATENATE("  - &amp;SpecimenID",TEXT(SUMPRODUCT(--($M$3:$M3510&lt;&gt;"")),"0000"),
" {","SamplingFeatureID:  *SamplingFeatureID",TEXT($A3511,"0000"),
", SpecimenTypeCV:  ",CHAR(34),INDEX(Specimens[Specimen Type],$A3511),CHAR(34),
", SpecimenMediumCV:  ",INDEX(Specimens[Specimen Medium],$A3511),
", IsFieldSpecimen:  ",CHAR(34),INDEX(Specimens[Is Field Specimen?],$A3511),CHAR(34),"}"))</f>
        <v>#REF!</v>
      </c>
      <c r="N3511" t="e">
        <f>IF(COUNTA(SpatialOffsets[])=0,"", IF(INDEX(SpatialOffsets[Spatial Offset Type],$A3511)="","",
CONCATENATE("  - &amp;SpatialOffsetID",TEXT($A3511,"0000"),
" {","SpatialOffsetTypeCV:  ",CHAR(34),INDEX(SpatialOffsets[Spatial Offset Type],$A3511),CHAR(34),
", Offset1Value:  ",INDEX(SpatialOffsets[Offset 1 Value],$A3511),
", Offset1UnitID:  ",CHAR(34),INDEX(SpatialOffsets[Offset 1 Unit],$A3511),CHAR(34),
", Offset2Value:  ",INDEX(SpatialOffsets[Offset 2 Value],$A3511),
", Offset2UnitID:  ",CHAR(34),INDEX(SpatialOffsets[Offset 2 Unit],$A3511),CHAR(34),
", Offset3Value:  ",INDEX(SpatialOffsets[Offset 3 Value],$A3511),
", Offset3UnitID:  ",CHAR(34),INDEX(SpatialOffsets[Offset 3 Unit],$A3511),CHAR(34),,"}")))</f>
        <v>#REF!</v>
      </c>
      <c r="O3511" t="e">
        <f>IF(COUNTA(RelatedFeatures[])=0,"", IF(INDEX(RelatedFeatures[First Sampling Feature Code],$A3511)="","",
CONCATENATE("  - &amp;RelationID",TEXT($A3511,"0000"),
" {","SamplingFeatureID:  *SamplingFeatureID",TEXT(MATCH(INDEX(RelatedFeatures[First Sampling Feature Code],$A3511),SamplingFeatures[Feature Code],0),"0000"),
", RelationshipTypeCV:  ",CHAR(34),INDEX(RelatedFeatures[Relationship Type],$A3511),CHAR(34),
", RelatedFeatureID: *SamplingFeatureID",TEXT(MATCH(INDEX(RelatedFeatures[Second Sampling Feature Code],$A3511),SamplingFeatures[Feature Code],0),"0000"),
", SpatialOffsetID:  ",IF(INDEX(RelatedFeatures[Offset Number],$A3511)="","",CONCATENATE("*SpatialOffsetID",TEXT(INDEX(RelatedFeatures[Offset Number],$A3511),"0000"))),"}")))</f>
        <v>#REF!</v>
      </c>
      <c r="P3511" t="e">
        <f>IF(INDEX(Methods[Method Type],$A3511)="","",
CONCATENATE("  - &amp;MethodID",TEXT($A3511,"0000"),
" {","MethodTypeCV:  ",CHAR(34),INDEX(Methods[Method Type],$A3511),CHAR(34),
", MethodCode:  ",CHAR(34),INDEX(Methods[Method Code],$A3511),CHAR(34),
", MethodName:  ",CHAR(34),INDEX(Methods[Method Name],$A3511),CHAR(34),
", MethodDescription:  ",CHAR(34),INDEX(Methods[Method Description],$A3511),CHAR(34),
", MethodLink:  ",CHAR(34),INDEX(Methods[Method Link],$A3511),CHAR(34),
", OrganizationID: *OrganizationID",TEXT(MATCH(INDEX(Methods[Organization Name],$A3511),Organizations[Organization Name],0),"0000"),"}"))</f>
        <v>#REF!</v>
      </c>
      <c r="Q3511" t="e">
        <f>IF(INDEX(Variables[Variable Type],$A3511)="","",
CONCATENATE("  - &amp;VariableID",TEXT($A3511,"0000"),
" {","VariableTypeCV:  ",CHAR(34),INDEX(Variables[Variable Type],$A3511),CHAR(34),
", VariableCode:  ",CHAR(34),INDEX(Variables[Variable Code],$A3511),CHAR(34),
", VariableNameCV:  ",CHAR(34),INDEX(Variables[Variable Name],$A3511),CHAR(34),
", VariableDefinition:  ",CHAR(34),INDEX(Variables[Variable Definition],$A3511),CHAR(34),
", SpecciationCV:  ",CHAR(34),INDEX(Variables[Speciation],$A3511),CHAR(34),
", NoDataValue:  ",CHAR(34),INDEX(Variables[No Data Value],$A3511),CHAR(34),"}"))</f>
        <v>#REF!</v>
      </c>
    </row>
    <row r="3512" spans="1:17" x14ac:dyDescent="0.25">
      <c r="A3512">
        <v>3509</v>
      </c>
      <c r="D3512" t="e">
        <f>IF(INDEX(People[First Name],$A3512)="","",
CONCATENATE("  - &amp;PersonID",TEXT($A3512,"0000"),
" {","PersonFirstName:  ",CHAR(34),INDEX(People[First Name],$A3512),CHAR(34),
", PersonMiddleName:  ",CHAR(34),INDEX(People[Middle Name],$A3512),CHAR(34),
", PersonLastName:  ",CHAR(34),INDEX(People[Last Name],$A3512),CHAR(34),"}"))</f>
        <v>#REF!</v>
      </c>
      <c r="E3512" t="e">
        <f>IF(INDEX(Organizations[Organization Type '[CV']],$A3512)="","",
CONCATENATE("  - &amp;OrganizationID",TEXT($A3512,"0000"),
" {","OrganizationTypeCV:  ",CHAR(34),INDEX(Organizations[Organization Type '[CV']],$A3512),CHAR(34),
", OrganizationCode:  ",CHAR(34),INDEX(Organizations[Organization Code],$A3512),CHAR(34),
", OrganizationName:  ",CHAR(34),INDEX(Organizations[Organization Name],$A3512),CHAR(34),
", OrganizationDescription:  ",CHAR(34),INDEX(Organizations[Organization Description],$A3512),CHAR(34),
", OrganizationLink:  ",CHAR(34),INDEX(Organizations[Organization Link],$A3512),CHAR(34),"}"))</f>
        <v>#REF!</v>
      </c>
      <c r="F3512" t="e">
        <f>IF(INDEX(People[First Name],$A3512)="","",
CONCATENATE("  - &amp;AffiliationID",TEXT($A3512,"0000"),
" {PersonID: *PersonID",TEXT($A3512,"0000"),
", OrganizationID: *OrganizationID",TEXT(MATCH(INDEX(People[Organization Name],$A3512),Organizations[Organization Name],0),"0000"),
", IsPrimaryOrganizationContact: , AffiliationStartDate: , AffiliationEndDate: , PrimaryPhone: ",
", PrimaryEmail: ",CHAR(34),INDEX(People[Primary Email],$A3512),CHAR(34),
", PrimaryAddress: ",CHAR(34),INDEX(People[Primary Address],$A3512),CHAR(34),
", PersonLink: }"))</f>
        <v>#REF!</v>
      </c>
      <c r="H3512" t="e">
        <f>IF(COUNTA(CitationInformation)=0,"",IF(INDEX(AuthorList[Author Name],$A3512)="","",
CONCATENATE("  - &amp;AuthorListID",TEXT($A3512,"0000"),
"  {CitationID: *CitationID0001",
", PersonID: *PersonID",TEXT(MATCH(INDEX(AuthorList[Author Name],$A3512),People[Full Name],0),"0000"),
", AuthorOrder: ",INDEX(AuthorList[Author Number],$A3512),"}")))</f>
        <v>#REF!</v>
      </c>
      <c r="K3512" t="e">
        <f>IF(INDEX(SamplingFeatures[Feature Code],$A3512)="","",
CONCATENATE("  - &amp;SamplingFeatureID",TEXT($A3512,"0000"),
" {","SamplingFeatureUUID:  ",CHAR(34),INDEX(SamplingFeatures[Sampling Feature UUID],$A3512),CHAR(34),
", SamplingFeatureTypeCV:  ",CHAR(34),INDEX(SamplingFeatures[Sampling Feature Type],$A3512),CHAR(34),
", SamplingFeatureCode:  ",CHAR(34),INDEX(SamplingFeatures[Feature Code],$A3512),CHAR(34),
", SamplingFeatureName:  ",CHAR(34),INDEX(SamplingFeatures[Feature Name],$A3512),CHAR(34),
", SamplingFeatureDescription:  ",CHAR(34),INDEX(SamplingFeatures[Feature Description],$A3512),CHAR(34),
", SamplingFeatureGeotypeCV:  ",CHAR(34),INDEX(SamplingFeatures[Feature Geo Type],$A3512),CHAR(34),
", FeatureGeometry:  ",CHAR(34),INDEX(SamplingFeatures[Feature Geometry],$A3512),CHAR(34),
", Elevation_m:  ",CHAR(34),INDEX(SamplingFeatures[Elevation_m],$A3512),CHAR(34),
", ElevationDatumCV:  ",CHAR(34),ElevationDatum,CHAR(34),"}"))</f>
        <v>#REF!</v>
      </c>
      <c r="L3512" t="e">
        <f>IF(INDEX(SamplingFeatures[Sampling Feature Type],$A3512)&lt;&gt;"Site","",
CONCATENATE("  - &amp;SiteID",TEXT(SUMPRODUCT(--($L$3:$L3511&lt;&gt;"")),"0000"),
" {","SamplingFeatureID:  *SamplingFeatureID",TEXT($A3512,"0000"),
", SiteTypeCV:  ",CHAR(34),INDEX(Sites[Site Type],$A3512),CHAR(34),
", Latitude:  ",INDEX(Sites[Latitude],$A3512),
", Longitude:  ",INDEX(Sites[Longitude],$A3512),
", SRSName:  ",CHAR(34),LatLonDatum,CHAR(34),"}"))</f>
        <v>#REF!</v>
      </c>
      <c r="M3512" t="e">
        <f>IF(INDEX(SamplingFeatures[Sampling Feature Type],$A3512)&lt;&gt;"Specimen","",
CONCATENATE("  - &amp;SpecimenID",TEXT(SUMPRODUCT(--($M$3:$M3511&lt;&gt;"")),"0000"),
" {","SamplingFeatureID:  *SamplingFeatureID",TEXT($A3512,"0000"),
", SpecimenTypeCV:  ",CHAR(34),INDEX(Specimens[Specimen Type],$A3512),CHAR(34),
", SpecimenMediumCV:  ",INDEX(Specimens[Specimen Medium],$A3512),
", IsFieldSpecimen:  ",CHAR(34),INDEX(Specimens[Is Field Specimen?],$A3512),CHAR(34),"}"))</f>
        <v>#REF!</v>
      </c>
      <c r="N3512" t="e">
        <f>IF(COUNTA(SpatialOffsets[])=0,"", IF(INDEX(SpatialOffsets[Spatial Offset Type],$A3512)="","",
CONCATENATE("  - &amp;SpatialOffsetID",TEXT($A3512,"0000"),
" {","SpatialOffsetTypeCV:  ",CHAR(34),INDEX(SpatialOffsets[Spatial Offset Type],$A3512),CHAR(34),
", Offset1Value:  ",INDEX(SpatialOffsets[Offset 1 Value],$A3512),
", Offset1UnitID:  ",CHAR(34),INDEX(SpatialOffsets[Offset 1 Unit],$A3512),CHAR(34),
", Offset2Value:  ",INDEX(SpatialOffsets[Offset 2 Value],$A3512),
", Offset2UnitID:  ",CHAR(34),INDEX(SpatialOffsets[Offset 2 Unit],$A3512),CHAR(34),
", Offset3Value:  ",INDEX(SpatialOffsets[Offset 3 Value],$A3512),
", Offset3UnitID:  ",CHAR(34),INDEX(SpatialOffsets[Offset 3 Unit],$A3512),CHAR(34),,"}")))</f>
        <v>#REF!</v>
      </c>
      <c r="O3512" t="e">
        <f>IF(COUNTA(RelatedFeatures[])=0,"", IF(INDEX(RelatedFeatures[First Sampling Feature Code],$A3512)="","",
CONCATENATE("  - &amp;RelationID",TEXT($A3512,"0000"),
" {","SamplingFeatureID:  *SamplingFeatureID",TEXT(MATCH(INDEX(RelatedFeatures[First Sampling Feature Code],$A3512),SamplingFeatures[Feature Code],0),"0000"),
", RelationshipTypeCV:  ",CHAR(34),INDEX(RelatedFeatures[Relationship Type],$A3512),CHAR(34),
", RelatedFeatureID: *SamplingFeatureID",TEXT(MATCH(INDEX(RelatedFeatures[Second Sampling Feature Code],$A3512),SamplingFeatures[Feature Code],0),"0000"),
", SpatialOffsetID:  ",IF(INDEX(RelatedFeatures[Offset Number],$A3512)="","",CONCATENATE("*SpatialOffsetID",TEXT(INDEX(RelatedFeatures[Offset Number],$A3512),"0000"))),"}")))</f>
        <v>#REF!</v>
      </c>
      <c r="P3512" t="e">
        <f>IF(INDEX(Methods[Method Type],$A3512)="","",
CONCATENATE("  - &amp;MethodID",TEXT($A3512,"0000"),
" {","MethodTypeCV:  ",CHAR(34),INDEX(Methods[Method Type],$A3512),CHAR(34),
", MethodCode:  ",CHAR(34),INDEX(Methods[Method Code],$A3512),CHAR(34),
", MethodName:  ",CHAR(34),INDEX(Methods[Method Name],$A3512),CHAR(34),
", MethodDescription:  ",CHAR(34),INDEX(Methods[Method Description],$A3512),CHAR(34),
", MethodLink:  ",CHAR(34),INDEX(Methods[Method Link],$A3512),CHAR(34),
", OrganizationID: *OrganizationID",TEXT(MATCH(INDEX(Methods[Organization Name],$A3512),Organizations[Organization Name],0),"0000"),"}"))</f>
        <v>#REF!</v>
      </c>
      <c r="Q3512" t="e">
        <f>IF(INDEX(Variables[Variable Type],$A3512)="","",
CONCATENATE("  - &amp;VariableID",TEXT($A3512,"0000"),
" {","VariableTypeCV:  ",CHAR(34),INDEX(Variables[Variable Type],$A3512),CHAR(34),
", VariableCode:  ",CHAR(34),INDEX(Variables[Variable Code],$A3512),CHAR(34),
", VariableNameCV:  ",CHAR(34),INDEX(Variables[Variable Name],$A3512),CHAR(34),
", VariableDefinition:  ",CHAR(34),INDEX(Variables[Variable Definition],$A3512),CHAR(34),
", SpecciationCV:  ",CHAR(34),INDEX(Variables[Speciation],$A3512),CHAR(34),
", NoDataValue:  ",CHAR(34),INDEX(Variables[No Data Value],$A3512),CHAR(34),"}"))</f>
        <v>#REF!</v>
      </c>
    </row>
    <row r="3513" spans="1:17" x14ac:dyDescent="0.25">
      <c r="A3513">
        <v>3510</v>
      </c>
      <c r="D3513" t="e">
        <f>IF(INDEX(People[First Name],$A3513)="","",
CONCATENATE("  - &amp;PersonID",TEXT($A3513,"0000"),
" {","PersonFirstName:  ",CHAR(34),INDEX(People[First Name],$A3513),CHAR(34),
", PersonMiddleName:  ",CHAR(34),INDEX(People[Middle Name],$A3513),CHAR(34),
", PersonLastName:  ",CHAR(34),INDEX(People[Last Name],$A3513),CHAR(34),"}"))</f>
        <v>#REF!</v>
      </c>
      <c r="E3513" t="e">
        <f>IF(INDEX(Organizations[Organization Type '[CV']],$A3513)="","",
CONCATENATE("  - &amp;OrganizationID",TEXT($A3513,"0000"),
" {","OrganizationTypeCV:  ",CHAR(34),INDEX(Organizations[Organization Type '[CV']],$A3513),CHAR(34),
", OrganizationCode:  ",CHAR(34),INDEX(Organizations[Organization Code],$A3513),CHAR(34),
", OrganizationName:  ",CHAR(34),INDEX(Organizations[Organization Name],$A3513),CHAR(34),
", OrganizationDescription:  ",CHAR(34),INDEX(Organizations[Organization Description],$A3513),CHAR(34),
", OrganizationLink:  ",CHAR(34),INDEX(Organizations[Organization Link],$A3513),CHAR(34),"}"))</f>
        <v>#REF!</v>
      </c>
      <c r="F3513" t="e">
        <f>IF(INDEX(People[First Name],$A3513)="","",
CONCATENATE("  - &amp;AffiliationID",TEXT($A3513,"0000"),
" {PersonID: *PersonID",TEXT($A3513,"0000"),
", OrganizationID: *OrganizationID",TEXT(MATCH(INDEX(People[Organization Name],$A3513),Organizations[Organization Name],0),"0000"),
", IsPrimaryOrganizationContact: , AffiliationStartDate: , AffiliationEndDate: , PrimaryPhone: ",
", PrimaryEmail: ",CHAR(34),INDEX(People[Primary Email],$A3513),CHAR(34),
", PrimaryAddress: ",CHAR(34),INDEX(People[Primary Address],$A3513),CHAR(34),
", PersonLink: }"))</f>
        <v>#REF!</v>
      </c>
      <c r="H3513" t="e">
        <f>IF(COUNTA(CitationInformation)=0,"",IF(INDEX(AuthorList[Author Name],$A3513)="","",
CONCATENATE("  - &amp;AuthorListID",TEXT($A3513,"0000"),
"  {CitationID: *CitationID0001",
", PersonID: *PersonID",TEXT(MATCH(INDEX(AuthorList[Author Name],$A3513),People[Full Name],0),"0000"),
", AuthorOrder: ",INDEX(AuthorList[Author Number],$A3513),"}")))</f>
        <v>#REF!</v>
      </c>
      <c r="K3513" t="e">
        <f>IF(INDEX(SamplingFeatures[Feature Code],$A3513)="","",
CONCATENATE("  - &amp;SamplingFeatureID",TEXT($A3513,"0000"),
" {","SamplingFeatureUUID:  ",CHAR(34),INDEX(SamplingFeatures[Sampling Feature UUID],$A3513),CHAR(34),
", SamplingFeatureTypeCV:  ",CHAR(34),INDEX(SamplingFeatures[Sampling Feature Type],$A3513),CHAR(34),
", SamplingFeatureCode:  ",CHAR(34),INDEX(SamplingFeatures[Feature Code],$A3513),CHAR(34),
", SamplingFeatureName:  ",CHAR(34),INDEX(SamplingFeatures[Feature Name],$A3513),CHAR(34),
", SamplingFeatureDescription:  ",CHAR(34),INDEX(SamplingFeatures[Feature Description],$A3513),CHAR(34),
", SamplingFeatureGeotypeCV:  ",CHAR(34),INDEX(SamplingFeatures[Feature Geo Type],$A3513),CHAR(34),
", FeatureGeometry:  ",CHAR(34),INDEX(SamplingFeatures[Feature Geometry],$A3513),CHAR(34),
", Elevation_m:  ",CHAR(34),INDEX(SamplingFeatures[Elevation_m],$A3513),CHAR(34),
", ElevationDatumCV:  ",CHAR(34),ElevationDatum,CHAR(34),"}"))</f>
        <v>#REF!</v>
      </c>
      <c r="L3513" t="e">
        <f>IF(INDEX(SamplingFeatures[Sampling Feature Type],$A3513)&lt;&gt;"Site","",
CONCATENATE("  - &amp;SiteID",TEXT(SUMPRODUCT(--($L$3:$L3512&lt;&gt;"")),"0000"),
" {","SamplingFeatureID:  *SamplingFeatureID",TEXT($A3513,"0000"),
", SiteTypeCV:  ",CHAR(34),INDEX(Sites[Site Type],$A3513),CHAR(34),
", Latitude:  ",INDEX(Sites[Latitude],$A3513),
", Longitude:  ",INDEX(Sites[Longitude],$A3513),
", SRSName:  ",CHAR(34),LatLonDatum,CHAR(34),"}"))</f>
        <v>#REF!</v>
      </c>
      <c r="M3513" t="e">
        <f>IF(INDEX(SamplingFeatures[Sampling Feature Type],$A3513)&lt;&gt;"Specimen","",
CONCATENATE("  - &amp;SpecimenID",TEXT(SUMPRODUCT(--($M$3:$M3512&lt;&gt;"")),"0000"),
" {","SamplingFeatureID:  *SamplingFeatureID",TEXT($A3513,"0000"),
", SpecimenTypeCV:  ",CHAR(34),INDEX(Specimens[Specimen Type],$A3513),CHAR(34),
", SpecimenMediumCV:  ",INDEX(Specimens[Specimen Medium],$A3513),
", IsFieldSpecimen:  ",CHAR(34),INDEX(Specimens[Is Field Specimen?],$A3513),CHAR(34),"}"))</f>
        <v>#REF!</v>
      </c>
      <c r="N3513" t="e">
        <f>IF(COUNTA(SpatialOffsets[])=0,"", IF(INDEX(SpatialOffsets[Spatial Offset Type],$A3513)="","",
CONCATENATE("  - &amp;SpatialOffsetID",TEXT($A3513,"0000"),
" {","SpatialOffsetTypeCV:  ",CHAR(34),INDEX(SpatialOffsets[Spatial Offset Type],$A3513),CHAR(34),
", Offset1Value:  ",INDEX(SpatialOffsets[Offset 1 Value],$A3513),
", Offset1UnitID:  ",CHAR(34),INDEX(SpatialOffsets[Offset 1 Unit],$A3513),CHAR(34),
", Offset2Value:  ",INDEX(SpatialOffsets[Offset 2 Value],$A3513),
", Offset2UnitID:  ",CHAR(34),INDEX(SpatialOffsets[Offset 2 Unit],$A3513),CHAR(34),
", Offset3Value:  ",INDEX(SpatialOffsets[Offset 3 Value],$A3513),
", Offset3UnitID:  ",CHAR(34),INDEX(SpatialOffsets[Offset 3 Unit],$A3513),CHAR(34),,"}")))</f>
        <v>#REF!</v>
      </c>
      <c r="O3513" t="e">
        <f>IF(COUNTA(RelatedFeatures[])=0,"", IF(INDEX(RelatedFeatures[First Sampling Feature Code],$A3513)="","",
CONCATENATE("  - &amp;RelationID",TEXT($A3513,"0000"),
" {","SamplingFeatureID:  *SamplingFeatureID",TEXT(MATCH(INDEX(RelatedFeatures[First Sampling Feature Code],$A3513),SamplingFeatures[Feature Code],0),"0000"),
", RelationshipTypeCV:  ",CHAR(34),INDEX(RelatedFeatures[Relationship Type],$A3513),CHAR(34),
", RelatedFeatureID: *SamplingFeatureID",TEXT(MATCH(INDEX(RelatedFeatures[Second Sampling Feature Code],$A3513),SamplingFeatures[Feature Code],0),"0000"),
", SpatialOffsetID:  ",IF(INDEX(RelatedFeatures[Offset Number],$A3513)="","",CONCATENATE("*SpatialOffsetID",TEXT(INDEX(RelatedFeatures[Offset Number],$A3513),"0000"))),"}")))</f>
        <v>#REF!</v>
      </c>
      <c r="P3513" t="e">
        <f>IF(INDEX(Methods[Method Type],$A3513)="","",
CONCATENATE("  - &amp;MethodID",TEXT($A3513,"0000"),
" {","MethodTypeCV:  ",CHAR(34),INDEX(Methods[Method Type],$A3513),CHAR(34),
", MethodCode:  ",CHAR(34),INDEX(Methods[Method Code],$A3513),CHAR(34),
", MethodName:  ",CHAR(34),INDEX(Methods[Method Name],$A3513),CHAR(34),
", MethodDescription:  ",CHAR(34),INDEX(Methods[Method Description],$A3513),CHAR(34),
", MethodLink:  ",CHAR(34),INDEX(Methods[Method Link],$A3513),CHAR(34),
", OrganizationID: *OrganizationID",TEXT(MATCH(INDEX(Methods[Organization Name],$A3513),Organizations[Organization Name],0),"0000"),"}"))</f>
        <v>#REF!</v>
      </c>
      <c r="Q3513" t="e">
        <f>IF(INDEX(Variables[Variable Type],$A3513)="","",
CONCATENATE("  - &amp;VariableID",TEXT($A3513,"0000"),
" {","VariableTypeCV:  ",CHAR(34),INDEX(Variables[Variable Type],$A3513),CHAR(34),
", VariableCode:  ",CHAR(34),INDEX(Variables[Variable Code],$A3513),CHAR(34),
", VariableNameCV:  ",CHAR(34),INDEX(Variables[Variable Name],$A3513),CHAR(34),
", VariableDefinition:  ",CHAR(34),INDEX(Variables[Variable Definition],$A3513),CHAR(34),
", SpecciationCV:  ",CHAR(34),INDEX(Variables[Speciation],$A3513),CHAR(34),
", NoDataValue:  ",CHAR(34),INDEX(Variables[No Data Value],$A3513),CHAR(34),"}"))</f>
        <v>#REF!</v>
      </c>
    </row>
    <row r="3514" spans="1:17" x14ac:dyDescent="0.25">
      <c r="A3514">
        <v>3511</v>
      </c>
      <c r="D3514" t="e">
        <f>IF(INDEX(People[First Name],$A3514)="","",
CONCATENATE("  - &amp;PersonID",TEXT($A3514,"0000"),
" {","PersonFirstName:  ",CHAR(34),INDEX(People[First Name],$A3514),CHAR(34),
", PersonMiddleName:  ",CHAR(34),INDEX(People[Middle Name],$A3514),CHAR(34),
", PersonLastName:  ",CHAR(34),INDEX(People[Last Name],$A3514),CHAR(34),"}"))</f>
        <v>#REF!</v>
      </c>
      <c r="E3514" t="e">
        <f>IF(INDEX(Organizations[Organization Type '[CV']],$A3514)="","",
CONCATENATE("  - &amp;OrganizationID",TEXT($A3514,"0000"),
" {","OrganizationTypeCV:  ",CHAR(34),INDEX(Organizations[Organization Type '[CV']],$A3514),CHAR(34),
", OrganizationCode:  ",CHAR(34),INDEX(Organizations[Organization Code],$A3514),CHAR(34),
", OrganizationName:  ",CHAR(34),INDEX(Organizations[Organization Name],$A3514),CHAR(34),
", OrganizationDescription:  ",CHAR(34),INDEX(Organizations[Organization Description],$A3514),CHAR(34),
", OrganizationLink:  ",CHAR(34),INDEX(Organizations[Organization Link],$A3514),CHAR(34),"}"))</f>
        <v>#REF!</v>
      </c>
      <c r="F3514" t="e">
        <f>IF(INDEX(People[First Name],$A3514)="","",
CONCATENATE("  - &amp;AffiliationID",TEXT($A3514,"0000"),
" {PersonID: *PersonID",TEXT($A3514,"0000"),
", OrganizationID: *OrganizationID",TEXT(MATCH(INDEX(People[Organization Name],$A3514),Organizations[Organization Name],0),"0000"),
", IsPrimaryOrganizationContact: , AffiliationStartDate: , AffiliationEndDate: , PrimaryPhone: ",
", PrimaryEmail: ",CHAR(34),INDEX(People[Primary Email],$A3514),CHAR(34),
", PrimaryAddress: ",CHAR(34),INDEX(People[Primary Address],$A3514),CHAR(34),
", PersonLink: }"))</f>
        <v>#REF!</v>
      </c>
      <c r="H3514" t="e">
        <f>IF(COUNTA(CitationInformation)=0,"",IF(INDEX(AuthorList[Author Name],$A3514)="","",
CONCATENATE("  - &amp;AuthorListID",TEXT($A3514,"0000"),
"  {CitationID: *CitationID0001",
", PersonID: *PersonID",TEXT(MATCH(INDEX(AuthorList[Author Name],$A3514),People[Full Name],0),"0000"),
", AuthorOrder: ",INDEX(AuthorList[Author Number],$A3514),"}")))</f>
        <v>#REF!</v>
      </c>
      <c r="K3514" t="e">
        <f>IF(INDEX(SamplingFeatures[Feature Code],$A3514)="","",
CONCATENATE("  - &amp;SamplingFeatureID",TEXT($A3514,"0000"),
" {","SamplingFeatureUUID:  ",CHAR(34),INDEX(SamplingFeatures[Sampling Feature UUID],$A3514),CHAR(34),
", SamplingFeatureTypeCV:  ",CHAR(34),INDEX(SamplingFeatures[Sampling Feature Type],$A3514),CHAR(34),
", SamplingFeatureCode:  ",CHAR(34),INDEX(SamplingFeatures[Feature Code],$A3514),CHAR(34),
", SamplingFeatureName:  ",CHAR(34),INDEX(SamplingFeatures[Feature Name],$A3514),CHAR(34),
", SamplingFeatureDescription:  ",CHAR(34),INDEX(SamplingFeatures[Feature Description],$A3514),CHAR(34),
", SamplingFeatureGeotypeCV:  ",CHAR(34),INDEX(SamplingFeatures[Feature Geo Type],$A3514),CHAR(34),
", FeatureGeometry:  ",CHAR(34),INDEX(SamplingFeatures[Feature Geometry],$A3514),CHAR(34),
", Elevation_m:  ",CHAR(34),INDEX(SamplingFeatures[Elevation_m],$A3514),CHAR(34),
", ElevationDatumCV:  ",CHAR(34),ElevationDatum,CHAR(34),"}"))</f>
        <v>#REF!</v>
      </c>
      <c r="L3514" t="e">
        <f>IF(INDEX(SamplingFeatures[Sampling Feature Type],$A3514)&lt;&gt;"Site","",
CONCATENATE("  - &amp;SiteID",TEXT(SUMPRODUCT(--($L$3:$L3513&lt;&gt;"")),"0000"),
" {","SamplingFeatureID:  *SamplingFeatureID",TEXT($A3514,"0000"),
", SiteTypeCV:  ",CHAR(34),INDEX(Sites[Site Type],$A3514),CHAR(34),
", Latitude:  ",INDEX(Sites[Latitude],$A3514),
", Longitude:  ",INDEX(Sites[Longitude],$A3514),
", SRSName:  ",CHAR(34),LatLonDatum,CHAR(34),"}"))</f>
        <v>#REF!</v>
      </c>
      <c r="M3514" t="e">
        <f>IF(INDEX(SamplingFeatures[Sampling Feature Type],$A3514)&lt;&gt;"Specimen","",
CONCATENATE("  - &amp;SpecimenID",TEXT(SUMPRODUCT(--($M$3:$M3513&lt;&gt;"")),"0000"),
" {","SamplingFeatureID:  *SamplingFeatureID",TEXT($A3514,"0000"),
", SpecimenTypeCV:  ",CHAR(34),INDEX(Specimens[Specimen Type],$A3514),CHAR(34),
", SpecimenMediumCV:  ",INDEX(Specimens[Specimen Medium],$A3514),
", IsFieldSpecimen:  ",CHAR(34),INDEX(Specimens[Is Field Specimen?],$A3514),CHAR(34),"}"))</f>
        <v>#REF!</v>
      </c>
      <c r="N3514" t="e">
        <f>IF(COUNTA(SpatialOffsets[])=0,"", IF(INDEX(SpatialOffsets[Spatial Offset Type],$A3514)="","",
CONCATENATE("  - &amp;SpatialOffsetID",TEXT($A3514,"0000"),
" {","SpatialOffsetTypeCV:  ",CHAR(34),INDEX(SpatialOffsets[Spatial Offset Type],$A3514),CHAR(34),
", Offset1Value:  ",INDEX(SpatialOffsets[Offset 1 Value],$A3514),
", Offset1UnitID:  ",CHAR(34),INDEX(SpatialOffsets[Offset 1 Unit],$A3514),CHAR(34),
", Offset2Value:  ",INDEX(SpatialOffsets[Offset 2 Value],$A3514),
", Offset2UnitID:  ",CHAR(34),INDEX(SpatialOffsets[Offset 2 Unit],$A3514),CHAR(34),
", Offset3Value:  ",INDEX(SpatialOffsets[Offset 3 Value],$A3514),
", Offset3UnitID:  ",CHAR(34),INDEX(SpatialOffsets[Offset 3 Unit],$A3514),CHAR(34),,"}")))</f>
        <v>#REF!</v>
      </c>
      <c r="O3514" t="e">
        <f>IF(COUNTA(RelatedFeatures[])=0,"", IF(INDEX(RelatedFeatures[First Sampling Feature Code],$A3514)="","",
CONCATENATE("  - &amp;RelationID",TEXT($A3514,"0000"),
" {","SamplingFeatureID:  *SamplingFeatureID",TEXT(MATCH(INDEX(RelatedFeatures[First Sampling Feature Code],$A3514),SamplingFeatures[Feature Code],0),"0000"),
", RelationshipTypeCV:  ",CHAR(34),INDEX(RelatedFeatures[Relationship Type],$A3514),CHAR(34),
", RelatedFeatureID: *SamplingFeatureID",TEXT(MATCH(INDEX(RelatedFeatures[Second Sampling Feature Code],$A3514),SamplingFeatures[Feature Code],0),"0000"),
", SpatialOffsetID:  ",IF(INDEX(RelatedFeatures[Offset Number],$A3514)="","",CONCATENATE("*SpatialOffsetID",TEXT(INDEX(RelatedFeatures[Offset Number],$A3514),"0000"))),"}")))</f>
        <v>#REF!</v>
      </c>
      <c r="P3514" t="e">
        <f>IF(INDEX(Methods[Method Type],$A3514)="","",
CONCATENATE("  - &amp;MethodID",TEXT($A3514,"0000"),
" {","MethodTypeCV:  ",CHAR(34),INDEX(Methods[Method Type],$A3514),CHAR(34),
", MethodCode:  ",CHAR(34),INDEX(Methods[Method Code],$A3514),CHAR(34),
", MethodName:  ",CHAR(34),INDEX(Methods[Method Name],$A3514),CHAR(34),
", MethodDescription:  ",CHAR(34),INDEX(Methods[Method Description],$A3514),CHAR(34),
", MethodLink:  ",CHAR(34),INDEX(Methods[Method Link],$A3514),CHAR(34),
", OrganizationID: *OrganizationID",TEXT(MATCH(INDEX(Methods[Organization Name],$A3514),Organizations[Organization Name],0),"0000"),"}"))</f>
        <v>#REF!</v>
      </c>
      <c r="Q3514" t="e">
        <f>IF(INDEX(Variables[Variable Type],$A3514)="","",
CONCATENATE("  - &amp;VariableID",TEXT($A3514,"0000"),
" {","VariableTypeCV:  ",CHAR(34),INDEX(Variables[Variable Type],$A3514),CHAR(34),
", VariableCode:  ",CHAR(34),INDEX(Variables[Variable Code],$A3514),CHAR(34),
", VariableNameCV:  ",CHAR(34),INDEX(Variables[Variable Name],$A3514),CHAR(34),
", VariableDefinition:  ",CHAR(34),INDEX(Variables[Variable Definition],$A3514),CHAR(34),
", SpecciationCV:  ",CHAR(34),INDEX(Variables[Speciation],$A3514),CHAR(34),
", NoDataValue:  ",CHAR(34),INDEX(Variables[No Data Value],$A3514),CHAR(34),"}"))</f>
        <v>#REF!</v>
      </c>
    </row>
    <row r="3515" spans="1:17" x14ac:dyDescent="0.25">
      <c r="A3515">
        <v>3512</v>
      </c>
      <c r="D3515" t="e">
        <f>IF(INDEX(People[First Name],$A3515)="","",
CONCATENATE("  - &amp;PersonID",TEXT($A3515,"0000"),
" {","PersonFirstName:  ",CHAR(34),INDEX(People[First Name],$A3515),CHAR(34),
", PersonMiddleName:  ",CHAR(34),INDEX(People[Middle Name],$A3515),CHAR(34),
", PersonLastName:  ",CHAR(34),INDEX(People[Last Name],$A3515),CHAR(34),"}"))</f>
        <v>#REF!</v>
      </c>
      <c r="E3515" t="e">
        <f>IF(INDEX(Organizations[Organization Type '[CV']],$A3515)="","",
CONCATENATE("  - &amp;OrganizationID",TEXT($A3515,"0000"),
" {","OrganizationTypeCV:  ",CHAR(34),INDEX(Organizations[Organization Type '[CV']],$A3515),CHAR(34),
", OrganizationCode:  ",CHAR(34),INDEX(Organizations[Organization Code],$A3515),CHAR(34),
", OrganizationName:  ",CHAR(34),INDEX(Organizations[Organization Name],$A3515),CHAR(34),
", OrganizationDescription:  ",CHAR(34),INDEX(Organizations[Organization Description],$A3515),CHAR(34),
", OrganizationLink:  ",CHAR(34),INDEX(Organizations[Organization Link],$A3515),CHAR(34),"}"))</f>
        <v>#REF!</v>
      </c>
      <c r="F3515" t="e">
        <f>IF(INDEX(People[First Name],$A3515)="","",
CONCATENATE("  - &amp;AffiliationID",TEXT($A3515,"0000"),
" {PersonID: *PersonID",TEXT($A3515,"0000"),
", OrganizationID: *OrganizationID",TEXT(MATCH(INDEX(People[Organization Name],$A3515),Organizations[Organization Name],0),"0000"),
", IsPrimaryOrganizationContact: , AffiliationStartDate: , AffiliationEndDate: , PrimaryPhone: ",
", PrimaryEmail: ",CHAR(34),INDEX(People[Primary Email],$A3515),CHAR(34),
", PrimaryAddress: ",CHAR(34),INDEX(People[Primary Address],$A3515),CHAR(34),
", PersonLink: }"))</f>
        <v>#REF!</v>
      </c>
      <c r="H3515" t="e">
        <f>IF(COUNTA(CitationInformation)=0,"",IF(INDEX(AuthorList[Author Name],$A3515)="","",
CONCATENATE("  - &amp;AuthorListID",TEXT($A3515,"0000"),
"  {CitationID: *CitationID0001",
", PersonID: *PersonID",TEXT(MATCH(INDEX(AuthorList[Author Name],$A3515),People[Full Name],0),"0000"),
", AuthorOrder: ",INDEX(AuthorList[Author Number],$A3515),"}")))</f>
        <v>#REF!</v>
      </c>
      <c r="K3515" t="e">
        <f>IF(INDEX(SamplingFeatures[Feature Code],$A3515)="","",
CONCATENATE("  - &amp;SamplingFeatureID",TEXT($A3515,"0000"),
" {","SamplingFeatureUUID:  ",CHAR(34),INDEX(SamplingFeatures[Sampling Feature UUID],$A3515),CHAR(34),
", SamplingFeatureTypeCV:  ",CHAR(34),INDEX(SamplingFeatures[Sampling Feature Type],$A3515),CHAR(34),
", SamplingFeatureCode:  ",CHAR(34),INDEX(SamplingFeatures[Feature Code],$A3515),CHAR(34),
", SamplingFeatureName:  ",CHAR(34),INDEX(SamplingFeatures[Feature Name],$A3515),CHAR(34),
", SamplingFeatureDescription:  ",CHAR(34),INDEX(SamplingFeatures[Feature Description],$A3515),CHAR(34),
", SamplingFeatureGeotypeCV:  ",CHAR(34),INDEX(SamplingFeatures[Feature Geo Type],$A3515),CHAR(34),
", FeatureGeometry:  ",CHAR(34),INDEX(SamplingFeatures[Feature Geometry],$A3515),CHAR(34),
", Elevation_m:  ",CHAR(34),INDEX(SamplingFeatures[Elevation_m],$A3515),CHAR(34),
", ElevationDatumCV:  ",CHAR(34),ElevationDatum,CHAR(34),"}"))</f>
        <v>#REF!</v>
      </c>
      <c r="L3515" t="e">
        <f>IF(INDEX(SamplingFeatures[Sampling Feature Type],$A3515)&lt;&gt;"Site","",
CONCATENATE("  - &amp;SiteID",TEXT(SUMPRODUCT(--($L$3:$L3514&lt;&gt;"")),"0000"),
" {","SamplingFeatureID:  *SamplingFeatureID",TEXT($A3515,"0000"),
", SiteTypeCV:  ",CHAR(34),INDEX(Sites[Site Type],$A3515),CHAR(34),
", Latitude:  ",INDEX(Sites[Latitude],$A3515),
", Longitude:  ",INDEX(Sites[Longitude],$A3515),
", SRSName:  ",CHAR(34),LatLonDatum,CHAR(34),"}"))</f>
        <v>#REF!</v>
      </c>
      <c r="M3515" t="e">
        <f>IF(INDEX(SamplingFeatures[Sampling Feature Type],$A3515)&lt;&gt;"Specimen","",
CONCATENATE("  - &amp;SpecimenID",TEXT(SUMPRODUCT(--($M$3:$M3514&lt;&gt;"")),"0000"),
" {","SamplingFeatureID:  *SamplingFeatureID",TEXT($A3515,"0000"),
", SpecimenTypeCV:  ",CHAR(34),INDEX(Specimens[Specimen Type],$A3515),CHAR(34),
", SpecimenMediumCV:  ",INDEX(Specimens[Specimen Medium],$A3515),
", IsFieldSpecimen:  ",CHAR(34),INDEX(Specimens[Is Field Specimen?],$A3515),CHAR(34),"}"))</f>
        <v>#REF!</v>
      </c>
      <c r="N3515" t="e">
        <f>IF(COUNTA(SpatialOffsets[])=0,"", IF(INDEX(SpatialOffsets[Spatial Offset Type],$A3515)="","",
CONCATENATE("  - &amp;SpatialOffsetID",TEXT($A3515,"0000"),
" {","SpatialOffsetTypeCV:  ",CHAR(34),INDEX(SpatialOffsets[Spatial Offset Type],$A3515),CHAR(34),
", Offset1Value:  ",INDEX(SpatialOffsets[Offset 1 Value],$A3515),
", Offset1UnitID:  ",CHAR(34),INDEX(SpatialOffsets[Offset 1 Unit],$A3515),CHAR(34),
", Offset2Value:  ",INDEX(SpatialOffsets[Offset 2 Value],$A3515),
", Offset2UnitID:  ",CHAR(34),INDEX(SpatialOffsets[Offset 2 Unit],$A3515),CHAR(34),
", Offset3Value:  ",INDEX(SpatialOffsets[Offset 3 Value],$A3515),
", Offset3UnitID:  ",CHAR(34),INDEX(SpatialOffsets[Offset 3 Unit],$A3515),CHAR(34),,"}")))</f>
        <v>#REF!</v>
      </c>
      <c r="O3515" t="e">
        <f>IF(COUNTA(RelatedFeatures[])=0,"", IF(INDEX(RelatedFeatures[First Sampling Feature Code],$A3515)="","",
CONCATENATE("  - &amp;RelationID",TEXT($A3515,"0000"),
" {","SamplingFeatureID:  *SamplingFeatureID",TEXT(MATCH(INDEX(RelatedFeatures[First Sampling Feature Code],$A3515),SamplingFeatures[Feature Code],0),"0000"),
", RelationshipTypeCV:  ",CHAR(34),INDEX(RelatedFeatures[Relationship Type],$A3515),CHAR(34),
", RelatedFeatureID: *SamplingFeatureID",TEXT(MATCH(INDEX(RelatedFeatures[Second Sampling Feature Code],$A3515),SamplingFeatures[Feature Code],0),"0000"),
", SpatialOffsetID:  ",IF(INDEX(RelatedFeatures[Offset Number],$A3515)="","",CONCATENATE("*SpatialOffsetID",TEXT(INDEX(RelatedFeatures[Offset Number],$A3515),"0000"))),"}")))</f>
        <v>#REF!</v>
      </c>
      <c r="P3515" t="e">
        <f>IF(INDEX(Methods[Method Type],$A3515)="","",
CONCATENATE("  - &amp;MethodID",TEXT($A3515,"0000"),
" {","MethodTypeCV:  ",CHAR(34),INDEX(Methods[Method Type],$A3515),CHAR(34),
", MethodCode:  ",CHAR(34),INDEX(Methods[Method Code],$A3515),CHAR(34),
", MethodName:  ",CHAR(34),INDEX(Methods[Method Name],$A3515),CHAR(34),
", MethodDescription:  ",CHAR(34),INDEX(Methods[Method Description],$A3515),CHAR(34),
", MethodLink:  ",CHAR(34),INDEX(Methods[Method Link],$A3515),CHAR(34),
", OrganizationID: *OrganizationID",TEXT(MATCH(INDEX(Methods[Organization Name],$A3515),Organizations[Organization Name],0),"0000"),"}"))</f>
        <v>#REF!</v>
      </c>
      <c r="Q3515" t="e">
        <f>IF(INDEX(Variables[Variable Type],$A3515)="","",
CONCATENATE("  - &amp;VariableID",TEXT($A3515,"0000"),
" {","VariableTypeCV:  ",CHAR(34),INDEX(Variables[Variable Type],$A3515),CHAR(34),
", VariableCode:  ",CHAR(34),INDEX(Variables[Variable Code],$A3515),CHAR(34),
", VariableNameCV:  ",CHAR(34),INDEX(Variables[Variable Name],$A3515),CHAR(34),
", VariableDefinition:  ",CHAR(34),INDEX(Variables[Variable Definition],$A3515),CHAR(34),
", SpecciationCV:  ",CHAR(34),INDEX(Variables[Speciation],$A3515),CHAR(34),
", NoDataValue:  ",CHAR(34),INDEX(Variables[No Data Value],$A3515),CHAR(34),"}"))</f>
        <v>#REF!</v>
      </c>
    </row>
    <row r="3516" spans="1:17" x14ac:dyDescent="0.25">
      <c r="A3516">
        <v>3513</v>
      </c>
      <c r="D3516" t="e">
        <f>IF(INDEX(People[First Name],$A3516)="","",
CONCATENATE("  - &amp;PersonID",TEXT($A3516,"0000"),
" {","PersonFirstName:  ",CHAR(34),INDEX(People[First Name],$A3516),CHAR(34),
", PersonMiddleName:  ",CHAR(34),INDEX(People[Middle Name],$A3516),CHAR(34),
", PersonLastName:  ",CHAR(34),INDEX(People[Last Name],$A3516),CHAR(34),"}"))</f>
        <v>#REF!</v>
      </c>
      <c r="E3516" t="e">
        <f>IF(INDEX(Organizations[Organization Type '[CV']],$A3516)="","",
CONCATENATE("  - &amp;OrganizationID",TEXT($A3516,"0000"),
" {","OrganizationTypeCV:  ",CHAR(34),INDEX(Organizations[Organization Type '[CV']],$A3516),CHAR(34),
", OrganizationCode:  ",CHAR(34),INDEX(Organizations[Organization Code],$A3516),CHAR(34),
", OrganizationName:  ",CHAR(34),INDEX(Organizations[Organization Name],$A3516),CHAR(34),
", OrganizationDescription:  ",CHAR(34),INDEX(Organizations[Organization Description],$A3516),CHAR(34),
", OrganizationLink:  ",CHAR(34),INDEX(Organizations[Organization Link],$A3516),CHAR(34),"}"))</f>
        <v>#REF!</v>
      </c>
      <c r="F3516" t="e">
        <f>IF(INDEX(People[First Name],$A3516)="","",
CONCATENATE("  - &amp;AffiliationID",TEXT($A3516,"0000"),
" {PersonID: *PersonID",TEXT($A3516,"0000"),
", OrganizationID: *OrganizationID",TEXT(MATCH(INDEX(People[Organization Name],$A3516),Organizations[Organization Name],0),"0000"),
", IsPrimaryOrganizationContact: , AffiliationStartDate: , AffiliationEndDate: , PrimaryPhone: ",
", PrimaryEmail: ",CHAR(34),INDEX(People[Primary Email],$A3516),CHAR(34),
", PrimaryAddress: ",CHAR(34),INDEX(People[Primary Address],$A3516),CHAR(34),
", PersonLink: }"))</f>
        <v>#REF!</v>
      </c>
      <c r="H3516" t="e">
        <f>IF(COUNTA(CitationInformation)=0,"",IF(INDEX(AuthorList[Author Name],$A3516)="","",
CONCATENATE("  - &amp;AuthorListID",TEXT($A3516,"0000"),
"  {CitationID: *CitationID0001",
", PersonID: *PersonID",TEXT(MATCH(INDEX(AuthorList[Author Name],$A3516),People[Full Name],0),"0000"),
", AuthorOrder: ",INDEX(AuthorList[Author Number],$A3516),"}")))</f>
        <v>#REF!</v>
      </c>
      <c r="K3516" t="e">
        <f>IF(INDEX(SamplingFeatures[Feature Code],$A3516)="","",
CONCATENATE("  - &amp;SamplingFeatureID",TEXT($A3516,"0000"),
" {","SamplingFeatureUUID:  ",CHAR(34),INDEX(SamplingFeatures[Sampling Feature UUID],$A3516),CHAR(34),
", SamplingFeatureTypeCV:  ",CHAR(34),INDEX(SamplingFeatures[Sampling Feature Type],$A3516),CHAR(34),
", SamplingFeatureCode:  ",CHAR(34),INDEX(SamplingFeatures[Feature Code],$A3516),CHAR(34),
", SamplingFeatureName:  ",CHAR(34),INDEX(SamplingFeatures[Feature Name],$A3516),CHAR(34),
", SamplingFeatureDescription:  ",CHAR(34),INDEX(SamplingFeatures[Feature Description],$A3516),CHAR(34),
", SamplingFeatureGeotypeCV:  ",CHAR(34),INDEX(SamplingFeatures[Feature Geo Type],$A3516),CHAR(34),
", FeatureGeometry:  ",CHAR(34),INDEX(SamplingFeatures[Feature Geometry],$A3516),CHAR(34),
", Elevation_m:  ",CHAR(34),INDEX(SamplingFeatures[Elevation_m],$A3516),CHAR(34),
", ElevationDatumCV:  ",CHAR(34),ElevationDatum,CHAR(34),"}"))</f>
        <v>#REF!</v>
      </c>
      <c r="L3516" t="e">
        <f>IF(INDEX(SamplingFeatures[Sampling Feature Type],$A3516)&lt;&gt;"Site","",
CONCATENATE("  - &amp;SiteID",TEXT(SUMPRODUCT(--($L$3:$L3515&lt;&gt;"")),"0000"),
" {","SamplingFeatureID:  *SamplingFeatureID",TEXT($A3516,"0000"),
", SiteTypeCV:  ",CHAR(34),INDEX(Sites[Site Type],$A3516),CHAR(34),
", Latitude:  ",INDEX(Sites[Latitude],$A3516),
", Longitude:  ",INDEX(Sites[Longitude],$A3516),
", SRSName:  ",CHAR(34),LatLonDatum,CHAR(34),"}"))</f>
        <v>#REF!</v>
      </c>
      <c r="M3516" t="e">
        <f>IF(INDEX(SamplingFeatures[Sampling Feature Type],$A3516)&lt;&gt;"Specimen","",
CONCATENATE("  - &amp;SpecimenID",TEXT(SUMPRODUCT(--($M$3:$M3515&lt;&gt;"")),"0000"),
" {","SamplingFeatureID:  *SamplingFeatureID",TEXT($A3516,"0000"),
", SpecimenTypeCV:  ",CHAR(34),INDEX(Specimens[Specimen Type],$A3516),CHAR(34),
", SpecimenMediumCV:  ",INDEX(Specimens[Specimen Medium],$A3516),
", IsFieldSpecimen:  ",CHAR(34),INDEX(Specimens[Is Field Specimen?],$A3516),CHAR(34),"}"))</f>
        <v>#REF!</v>
      </c>
      <c r="N3516" t="e">
        <f>IF(COUNTA(SpatialOffsets[])=0,"", IF(INDEX(SpatialOffsets[Spatial Offset Type],$A3516)="","",
CONCATENATE("  - &amp;SpatialOffsetID",TEXT($A3516,"0000"),
" {","SpatialOffsetTypeCV:  ",CHAR(34),INDEX(SpatialOffsets[Spatial Offset Type],$A3516),CHAR(34),
", Offset1Value:  ",INDEX(SpatialOffsets[Offset 1 Value],$A3516),
", Offset1UnitID:  ",CHAR(34),INDEX(SpatialOffsets[Offset 1 Unit],$A3516),CHAR(34),
", Offset2Value:  ",INDEX(SpatialOffsets[Offset 2 Value],$A3516),
", Offset2UnitID:  ",CHAR(34),INDEX(SpatialOffsets[Offset 2 Unit],$A3516),CHAR(34),
", Offset3Value:  ",INDEX(SpatialOffsets[Offset 3 Value],$A3516),
", Offset3UnitID:  ",CHAR(34),INDEX(SpatialOffsets[Offset 3 Unit],$A3516),CHAR(34),,"}")))</f>
        <v>#REF!</v>
      </c>
      <c r="O3516" t="e">
        <f>IF(COUNTA(RelatedFeatures[])=0,"", IF(INDEX(RelatedFeatures[First Sampling Feature Code],$A3516)="","",
CONCATENATE("  - &amp;RelationID",TEXT($A3516,"0000"),
" {","SamplingFeatureID:  *SamplingFeatureID",TEXT(MATCH(INDEX(RelatedFeatures[First Sampling Feature Code],$A3516),SamplingFeatures[Feature Code],0),"0000"),
", RelationshipTypeCV:  ",CHAR(34),INDEX(RelatedFeatures[Relationship Type],$A3516),CHAR(34),
", RelatedFeatureID: *SamplingFeatureID",TEXT(MATCH(INDEX(RelatedFeatures[Second Sampling Feature Code],$A3516),SamplingFeatures[Feature Code],0),"0000"),
", SpatialOffsetID:  ",IF(INDEX(RelatedFeatures[Offset Number],$A3516)="","",CONCATENATE("*SpatialOffsetID",TEXT(INDEX(RelatedFeatures[Offset Number],$A3516),"0000"))),"}")))</f>
        <v>#REF!</v>
      </c>
      <c r="P3516" t="e">
        <f>IF(INDEX(Methods[Method Type],$A3516)="","",
CONCATENATE("  - &amp;MethodID",TEXT($A3516,"0000"),
" {","MethodTypeCV:  ",CHAR(34),INDEX(Methods[Method Type],$A3516),CHAR(34),
", MethodCode:  ",CHAR(34),INDEX(Methods[Method Code],$A3516),CHAR(34),
", MethodName:  ",CHAR(34),INDEX(Methods[Method Name],$A3516),CHAR(34),
", MethodDescription:  ",CHAR(34),INDEX(Methods[Method Description],$A3516),CHAR(34),
", MethodLink:  ",CHAR(34),INDEX(Methods[Method Link],$A3516),CHAR(34),
", OrganizationID: *OrganizationID",TEXT(MATCH(INDEX(Methods[Organization Name],$A3516),Organizations[Organization Name],0),"0000"),"}"))</f>
        <v>#REF!</v>
      </c>
      <c r="Q3516" t="e">
        <f>IF(INDEX(Variables[Variable Type],$A3516)="","",
CONCATENATE("  - &amp;VariableID",TEXT($A3516,"0000"),
" {","VariableTypeCV:  ",CHAR(34),INDEX(Variables[Variable Type],$A3516),CHAR(34),
", VariableCode:  ",CHAR(34),INDEX(Variables[Variable Code],$A3516),CHAR(34),
", VariableNameCV:  ",CHAR(34),INDEX(Variables[Variable Name],$A3516),CHAR(34),
", VariableDefinition:  ",CHAR(34),INDEX(Variables[Variable Definition],$A3516),CHAR(34),
", SpecciationCV:  ",CHAR(34),INDEX(Variables[Speciation],$A3516),CHAR(34),
", NoDataValue:  ",CHAR(34),INDEX(Variables[No Data Value],$A3516),CHAR(34),"}"))</f>
        <v>#REF!</v>
      </c>
    </row>
    <row r="3517" spans="1:17" x14ac:dyDescent="0.25">
      <c r="A3517">
        <v>3514</v>
      </c>
      <c r="D3517" t="e">
        <f>IF(INDEX(People[First Name],$A3517)="","",
CONCATENATE("  - &amp;PersonID",TEXT($A3517,"0000"),
" {","PersonFirstName:  ",CHAR(34),INDEX(People[First Name],$A3517),CHAR(34),
", PersonMiddleName:  ",CHAR(34),INDEX(People[Middle Name],$A3517),CHAR(34),
", PersonLastName:  ",CHAR(34),INDEX(People[Last Name],$A3517),CHAR(34),"}"))</f>
        <v>#REF!</v>
      </c>
      <c r="E3517" t="e">
        <f>IF(INDEX(Organizations[Organization Type '[CV']],$A3517)="","",
CONCATENATE("  - &amp;OrganizationID",TEXT($A3517,"0000"),
" {","OrganizationTypeCV:  ",CHAR(34),INDEX(Organizations[Organization Type '[CV']],$A3517),CHAR(34),
", OrganizationCode:  ",CHAR(34),INDEX(Organizations[Organization Code],$A3517),CHAR(34),
", OrganizationName:  ",CHAR(34),INDEX(Organizations[Organization Name],$A3517),CHAR(34),
", OrganizationDescription:  ",CHAR(34),INDEX(Organizations[Organization Description],$A3517),CHAR(34),
", OrganizationLink:  ",CHAR(34),INDEX(Organizations[Organization Link],$A3517),CHAR(34),"}"))</f>
        <v>#REF!</v>
      </c>
      <c r="F3517" t="e">
        <f>IF(INDEX(People[First Name],$A3517)="","",
CONCATENATE("  - &amp;AffiliationID",TEXT($A3517,"0000"),
" {PersonID: *PersonID",TEXT($A3517,"0000"),
", OrganizationID: *OrganizationID",TEXT(MATCH(INDEX(People[Organization Name],$A3517),Organizations[Organization Name],0),"0000"),
", IsPrimaryOrganizationContact: , AffiliationStartDate: , AffiliationEndDate: , PrimaryPhone: ",
", PrimaryEmail: ",CHAR(34),INDEX(People[Primary Email],$A3517),CHAR(34),
", PrimaryAddress: ",CHAR(34),INDEX(People[Primary Address],$A3517),CHAR(34),
", PersonLink: }"))</f>
        <v>#REF!</v>
      </c>
      <c r="H3517" t="e">
        <f>IF(COUNTA(CitationInformation)=0,"",IF(INDEX(AuthorList[Author Name],$A3517)="","",
CONCATENATE("  - &amp;AuthorListID",TEXT($A3517,"0000"),
"  {CitationID: *CitationID0001",
", PersonID: *PersonID",TEXT(MATCH(INDEX(AuthorList[Author Name],$A3517),People[Full Name],0),"0000"),
", AuthorOrder: ",INDEX(AuthorList[Author Number],$A3517),"}")))</f>
        <v>#REF!</v>
      </c>
      <c r="K3517" t="e">
        <f>IF(INDEX(SamplingFeatures[Feature Code],$A3517)="","",
CONCATENATE("  - &amp;SamplingFeatureID",TEXT($A3517,"0000"),
" {","SamplingFeatureUUID:  ",CHAR(34),INDEX(SamplingFeatures[Sampling Feature UUID],$A3517),CHAR(34),
", SamplingFeatureTypeCV:  ",CHAR(34),INDEX(SamplingFeatures[Sampling Feature Type],$A3517),CHAR(34),
", SamplingFeatureCode:  ",CHAR(34),INDEX(SamplingFeatures[Feature Code],$A3517),CHAR(34),
", SamplingFeatureName:  ",CHAR(34),INDEX(SamplingFeatures[Feature Name],$A3517),CHAR(34),
", SamplingFeatureDescription:  ",CHAR(34),INDEX(SamplingFeatures[Feature Description],$A3517),CHAR(34),
", SamplingFeatureGeotypeCV:  ",CHAR(34),INDEX(SamplingFeatures[Feature Geo Type],$A3517),CHAR(34),
", FeatureGeometry:  ",CHAR(34),INDEX(SamplingFeatures[Feature Geometry],$A3517),CHAR(34),
", Elevation_m:  ",CHAR(34),INDEX(SamplingFeatures[Elevation_m],$A3517),CHAR(34),
", ElevationDatumCV:  ",CHAR(34),ElevationDatum,CHAR(34),"}"))</f>
        <v>#REF!</v>
      </c>
      <c r="L3517" t="e">
        <f>IF(INDEX(SamplingFeatures[Sampling Feature Type],$A3517)&lt;&gt;"Site","",
CONCATENATE("  - &amp;SiteID",TEXT(SUMPRODUCT(--($L$3:$L3516&lt;&gt;"")),"0000"),
" {","SamplingFeatureID:  *SamplingFeatureID",TEXT($A3517,"0000"),
", SiteTypeCV:  ",CHAR(34),INDEX(Sites[Site Type],$A3517),CHAR(34),
", Latitude:  ",INDEX(Sites[Latitude],$A3517),
", Longitude:  ",INDEX(Sites[Longitude],$A3517),
", SRSName:  ",CHAR(34),LatLonDatum,CHAR(34),"}"))</f>
        <v>#REF!</v>
      </c>
      <c r="M3517" t="e">
        <f>IF(INDEX(SamplingFeatures[Sampling Feature Type],$A3517)&lt;&gt;"Specimen","",
CONCATENATE("  - &amp;SpecimenID",TEXT(SUMPRODUCT(--($M$3:$M3516&lt;&gt;"")),"0000"),
" {","SamplingFeatureID:  *SamplingFeatureID",TEXT($A3517,"0000"),
", SpecimenTypeCV:  ",CHAR(34),INDEX(Specimens[Specimen Type],$A3517),CHAR(34),
", SpecimenMediumCV:  ",INDEX(Specimens[Specimen Medium],$A3517),
", IsFieldSpecimen:  ",CHAR(34),INDEX(Specimens[Is Field Specimen?],$A3517),CHAR(34),"}"))</f>
        <v>#REF!</v>
      </c>
      <c r="N3517" t="e">
        <f>IF(COUNTA(SpatialOffsets[])=0,"", IF(INDEX(SpatialOffsets[Spatial Offset Type],$A3517)="","",
CONCATENATE("  - &amp;SpatialOffsetID",TEXT($A3517,"0000"),
" {","SpatialOffsetTypeCV:  ",CHAR(34),INDEX(SpatialOffsets[Spatial Offset Type],$A3517),CHAR(34),
", Offset1Value:  ",INDEX(SpatialOffsets[Offset 1 Value],$A3517),
", Offset1UnitID:  ",CHAR(34),INDEX(SpatialOffsets[Offset 1 Unit],$A3517),CHAR(34),
", Offset2Value:  ",INDEX(SpatialOffsets[Offset 2 Value],$A3517),
", Offset2UnitID:  ",CHAR(34),INDEX(SpatialOffsets[Offset 2 Unit],$A3517),CHAR(34),
", Offset3Value:  ",INDEX(SpatialOffsets[Offset 3 Value],$A3517),
", Offset3UnitID:  ",CHAR(34),INDEX(SpatialOffsets[Offset 3 Unit],$A3517),CHAR(34),,"}")))</f>
        <v>#REF!</v>
      </c>
      <c r="O3517" t="e">
        <f>IF(COUNTA(RelatedFeatures[])=0,"", IF(INDEX(RelatedFeatures[First Sampling Feature Code],$A3517)="","",
CONCATENATE("  - &amp;RelationID",TEXT($A3517,"0000"),
" {","SamplingFeatureID:  *SamplingFeatureID",TEXT(MATCH(INDEX(RelatedFeatures[First Sampling Feature Code],$A3517),SamplingFeatures[Feature Code],0),"0000"),
", RelationshipTypeCV:  ",CHAR(34),INDEX(RelatedFeatures[Relationship Type],$A3517),CHAR(34),
", RelatedFeatureID: *SamplingFeatureID",TEXT(MATCH(INDEX(RelatedFeatures[Second Sampling Feature Code],$A3517),SamplingFeatures[Feature Code],0),"0000"),
", SpatialOffsetID:  ",IF(INDEX(RelatedFeatures[Offset Number],$A3517)="","",CONCATENATE("*SpatialOffsetID",TEXT(INDEX(RelatedFeatures[Offset Number],$A3517),"0000"))),"}")))</f>
        <v>#REF!</v>
      </c>
      <c r="P3517" t="e">
        <f>IF(INDEX(Methods[Method Type],$A3517)="","",
CONCATENATE("  - &amp;MethodID",TEXT($A3517,"0000"),
" {","MethodTypeCV:  ",CHAR(34),INDEX(Methods[Method Type],$A3517),CHAR(34),
", MethodCode:  ",CHAR(34),INDEX(Methods[Method Code],$A3517),CHAR(34),
", MethodName:  ",CHAR(34),INDEX(Methods[Method Name],$A3517),CHAR(34),
", MethodDescription:  ",CHAR(34),INDEX(Methods[Method Description],$A3517),CHAR(34),
", MethodLink:  ",CHAR(34),INDEX(Methods[Method Link],$A3517),CHAR(34),
", OrganizationID: *OrganizationID",TEXT(MATCH(INDEX(Methods[Organization Name],$A3517),Organizations[Organization Name],0),"0000"),"}"))</f>
        <v>#REF!</v>
      </c>
      <c r="Q3517" t="e">
        <f>IF(INDEX(Variables[Variable Type],$A3517)="","",
CONCATENATE("  - &amp;VariableID",TEXT($A3517,"0000"),
" {","VariableTypeCV:  ",CHAR(34),INDEX(Variables[Variable Type],$A3517),CHAR(34),
", VariableCode:  ",CHAR(34),INDEX(Variables[Variable Code],$A3517),CHAR(34),
", VariableNameCV:  ",CHAR(34),INDEX(Variables[Variable Name],$A3517),CHAR(34),
", VariableDefinition:  ",CHAR(34),INDEX(Variables[Variable Definition],$A3517),CHAR(34),
", SpecciationCV:  ",CHAR(34),INDEX(Variables[Speciation],$A3517),CHAR(34),
", NoDataValue:  ",CHAR(34),INDEX(Variables[No Data Value],$A3517),CHAR(34),"}"))</f>
        <v>#REF!</v>
      </c>
    </row>
    <row r="3518" spans="1:17" x14ac:dyDescent="0.25">
      <c r="A3518">
        <v>3515</v>
      </c>
      <c r="D3518" t="e">
        <f>IF(INDEX(People[First Name],$A3518)="","",
CONCATENATE("  - &amp;PersonID",TEXT($A3518,"0000"),
" {","PersonFirstName:  ",CHAR(34),INDEX(People[First Name],$A3518),CHAR(34),
", PersonMiddleName:  ",CHAR(34),INDEX(People[Middle Name],$A3518),CHAR(34),
", PersonLastName:  ",CHAR(34),INDEX(People[Last Name],$A3518),CHAR(34),"}"))</f>
        <v>#REF!</v>
      </c>
      <c r="E3518" t="e">
        <f>IF(INDEX(Organizations[Organization Type '[CV']],$A3518)="","",
CONCATENATE("  - &amp;OrganizationID",TEXT($A3518,"0000"),
" {","OrganizationTypeCV:  ",CHAR(34),INDEX(Organizations[Organization Type '[CV']],$A3518),CHAR(34),
", OrganizationCode:  ",CHAR(34),INDEX(Organizations[Organization Code],$A3518),CHAR(34),
", OrganizationName:  ",CHAR(34),INDEX(Organizations[Organization Name],$A3518),CHAR(34),
", OrganizationDescription:  ",CHAR(34),INDEX(Organizations[Organization Description],$A3518),CHAR(34),
", OrganizationLink:  ",CHAR(34),INDEX(Organizations[Organization Link],$A3518),CHAR(34),"}"))</f>
        <v>#REF!</v>
      </c>
      <c r="F3518" t="e">
        <f>IF(INDEX(People[First Name],$A3518)="","",
CONCATENATE("  - &amp;AffiliationID",TEXT($A3518,"0000"),
" {PersonID: *PersonID",TEXT($A3518,"0000"),
", OrganizationID: *OrganizationID",TEXT(MATCH(INDEX(People[Organization Name],$A3518),Organizations[Organization Name],0),"0000"),
", IsPrimaryOrganizationContact: , AffiliationStartDate: , AffiliationEndDate: , PrimaryPhone: ",
", PrimaryEmail: ",CHAR(34),INDEX(People[Primary Email],$A3518),CHAR(34),
", PrimaryAddress: ",CHAR(34),INDEX(People[Primary Address],$A3518),CHAR(34),
", PersonLink: }"))</f>
        <v>#REF!</v>
      </c>
      <c r="H3518" t="e">
        <f>IF(COUNTA(CitationInformation)=0,"",IF(INDEX(AuthorList[Author Name],$A3518)="","",
CONCATENATE("  - &amp;AuthorListID",TEXT($A3518,"0000"),
"  {CitationID: *CitationID0001",
", PersonID: *PersonID",TEXT(MATCH(INDEX(AuthorList[Author Name],$A3518),People[Full Name],0),"0000"),
", AuthorOrder: ",INDEX(AuthorList[Author Number],$A3518),"}")))</f>
        <v>#REF!</v>
      </c>
      <c r="K3518" t="e">
        <f>IF(INDEX(SamplingFeatures[Feature Code],$A3518)="","",
CONCATENATE("  - &amp;SamplingFeatureID",TEXT($A3518,"0000"),
" {","SamplingFeatureUUID:  ",CHAR(34),INDEX(SamplingFeatures[Sampling Feature UUID],$A3518),CHAR(34),
", SamplingFeatureTypeCV:  ",CHAR(34),INDEX(SamplingFeatures[Sampling Feature Type],$A3518),CHAR(34),
", SamplingFeatureCode:  ",CHAR(34),INDEX(SamplingFeatures[Feature Code],$A3518),CHAR(34),
", SamplingFeatureName:  ",CHAR(34),INDEX(SamplingFeatures[Feature Name],$A3518),CHAR(34),
", SamplingFeatureDescription:  ",CHAR(34),INDEX(SamplingFeatures[Feature Description],$A3518),CHAR(34),
", SamplingFeatureGeotypeCV:  ",CHAR(34),INDEX(SamplingFeatures[Feature Geo Type],$A3518),CHAR(34),
", FeatureGeometry:  ",CHAR(34),INDEX(SamplingFeatures[Feature Geometry],$A3518),CHAR(34),
", Elevation_m:  ",CHAR(34),INDEX(SamplingFeatures[Elevation_m],$A3518),CHAR(34),
", ElevationDatumCV:  ",CHAR(34),ElevationDatum,CHAR(34),"}"))</f>
        <v>#REF!</v>
      </c>
      <c r="L3518" t="e">
        <f>IF(INDEX(SamplingFeatures[Sampling Feature Type],$A3518)&lt;&gt;"Site","",
CONCATENATE("  - &amp;SiteID",TEXT(SUMPRODUCT(--($L$3:$L3517&lt;&gt;"")),"0000"),
" {","SamplingFeatureID:  *SamplingFeatureID",TEXT($A3518,"0000"),
", SiteTypeCV:  ",CHAR(34),INDEX(Sites[Site Type],$A3518),CHAR(34),
", Latitude:  ",INDEX(Sites[Latitude],$A3518),
", Longitude:  ",INDEX(Sites[Longitude],$A3518),
", SRSName:  ",CHAR(34),LatLonDatum,CHAR(34),"}"))</f>
        <v>#REF!</v>
      </c>
      <c r="M3518" t="e">
        <f>IF(INDEX(SamplingFeatures[Sampling Feature Type],$A3518)&lt;&gt;"Specimen","",
CONCATENATE("  - &amp;SpecimenID",TEXT(SUMPRODUCT(--($M$3:$M3517&lt;&gt;"")),"0000"),
" {","SamplingFeatureID:  *SamplingFeatureID",TEXT($A3518,"0000"),
", SpecimenTypeCV:  ",CHAR(34),INDEX(Specimens[Specimen Type],$A3518),CHAR(34),
", SpecimenMediumCV:  ",INDEX(Specimens[Specimen Medium],$A3518),
", IsFieldSpecimen:  ",CHAR(34),INDEX(Specimens[Is Field Specimen?],$A3518),CHAR(34),"}"))</f>
        <v>#REF!</v>
      </c>
      <c r="N3518" t="e">
        <f>IF(COUNTA(SpatialOffsets[])=0,"", IF(INDEX(SpatialOffsets[Spatial Offset Type],$A3518)="","",
CONCATENATE("  - &amp;SpatialOffsetID",TEXT($A3518,"0000"),
" {","SpatialOffsetTypeCV:  ",CHAR(34),INDEX(SpatialOffsets[Spatial Offset Type],$A3518),CHAR(34),
", Offset1Value:  ",INDEX(SpatialOffsets[Offset 1 Value],$A3518),
", Offset1UnitID:  ",CHAR(34),INDEX(SpatialOffsets[Offset 1 Unit],$A3518),CHAR(34),
", Offset2Value:  ",INDEX(SpatialOffsets[Offset 2 Value],$A3518),
", Offset2UnitID:  ",CHAR(34),INDEX(SpatialOffsets[Offset 2 Unit],$A3518),CHAR(34),
", Offset3Value:  ",INDEX(SpatialOffsets[Offset 3 Value],$A3518),
", Offset3UnitID:  ",CHAR(34),INDEX(SpatialOffsets[Offset 3 Unit],$A3518),CHAR(34),,"}")))</f>
        <v>#REF!</v>
      </c>
      <c r="O3518" t="e">
        <f>IF(COUNTA(RelatedFeatures[])=0,"", IF(INDEX(RelatedFeatures[First Sampling Feature Code],$A3518)="","",
CONCATENATE("  - &amp;RelationID",TEXT($A3518,"0000"),
" {","SamplingFeatureID:  *SamplingFeatureID",TEXT(MATCH(INDEX(RelatedFeatures[First Sampling Feature Code],$A3518),SamplingFeatures[Feature Code],0),"0000"),
", RelationshipTypeCV:  ",CHAR(34),INDEX(RelatedFeatures[Relationship Type],$A3518),CHAR(34),
", RelatedFeatureID: *SamplingFeatureID",TEXT(MATCH(INDEX(RelatedFeatures[Second Sampling Feature Code],$A3518),SamplingFeatures[Feature Code],0),"0000"),
", SpatialOffsetID:  ",IF(INDEX(RelatedFeatures[Offset Number],$A3518)="","",CONCATENATE("*SpatialOffsetID",TEXT(INDEX(RelatedFeatures[Offset Number],$A3518),"0000"))),"}")))</f>
        <v>#REF!</v>
      </c>
      <c r="P3518" t="e">
        <f>IF(INDEX(Methods[Method Type],$A3518)="","",
CONCATENATE("  - &amp;MethodID",TEXT($A3518,"0000"),
" {","MethodTypeCV:  ",CHAR(34),INDEX(Methods[Method Type],$A3518),CHAR(34),
", MethodCode:  ",CHAR(34),INDEX(Methods[Method Code],$A3518),CHAR(34),
", MethodName:  ",CHAR(34),INDEX(Methods[Method Name],$A3518),CHAR(34),
", MethodDescription:  ",CHAR(34),INDEX(Methods[Method Description],$A3518),CHAR(34),
", MethodLink:  ",CHAR(34),INDEX(Methods[Method Link],$A3518),CHAR(34),
", OrganizationID: *OrganizationID",TEXT(MATCH(INDEX(Methods[Organization Name],$A3518),Organizations[Organization Name],0),"0000"),"}"))</f>
        <v>#REF!</v>
      </c>
      <c r="Q3518" t="e">
        <f>IF(INDEX(Variables[Variable Type],$A3518)="","",
CONCATENATE("  - &amp;VariableID",TEXT($A3518,"0000"),
" {","VariableTypeCV:  ",CHAR(34),INDEX(Variables[Variable Type],$A3518),CHAR(34),
", VariableCode:  ",CHAR(34),INDEX(Variables[Variable Code],$A3518),CHAR(34),
", VariableNameCV:  ",CHAR(34),INDEX(Variables[Variable Name],$A3518),CHAR(34),
", VariableDefinition:  ",CHAR(34),INDEX(Variables[Variable Definition],$A3518),CHAR(34),
", SpecciationCV:  ",CHAR(34),INDEX(Variables[Speciation],$A3518),CHAR(34),
", NoDataValue:  ",CHAR(34),INDEX(Variables[No Data Value],$A3518),CHAR(34),"}"))</f>
        <v>#REF!</v>
      </c>
    </row>
    <row r="3519" spans="1:17" x14ac:dyDescent="0.25">
      <c r="A3519">
        <v>3516</v>
      </c>
      <c r="D3519" t="e">
        <f>IF(INDEX(People[First Name],$A3519)="","",
CONCATENATE("  - &amp;PersonID",TEXT($A3519,"0000"),
" {","PersonFirstName:  ",CHAR(34),INDEX(People[First Name],$A3519),CHAR(34),
", PersonMiddleName:  ",CHAR(34),INDEX(People[Middle Name],$A3519),CHAR(34),
", PersonLastName:  ",CHAR(34),INDEX(People[Last Name],$A3519),CHAR(34),"}"))</f>
        <v>#REF!</v>
      </c>
      <c r="E3519" t="e">
        <f>IF(INDEX(Organizations[Organization Type '[CV']],$A3519)="","",
CONCATENATE("  - &amp;OrganizationID",TEXT($A3519,"0000"),
" {","OrganizationTypeCV:  ",CHAR(34),INDEX(Organizations[Organization Type '[CV']],$A3519),CHAR(34),
", OrganizationCode:  ",CHAR(34),INDEX(Organizations[Organization Code],$A3519),CHAR(34),
", OrganizationName:  ",CHAR(34),INDEX(Organizations[Organization Name],$A3519),CHAR(34),
", OrganizationDescription:  ",CHAR(34),INDEX(Organizations[Organization Description],$A3519),CHAR(34),
", OrganizationLink:  ",CHAR(34),INDEX(Organizations[Organization Link],$A3519),CHAR(34),"}"))</f>
        <v>#REF!</v>
      </c>
      <c r="F3519" t="e">
        <f>IF(INDEX(People[First Name],$A3519)="","",
CONCATENATE("  - &amp;AffiliationID",TEXT($A3519,"0000"),
" {PersonID: *PersonID",TEXT($A3519,"0000"),
", OrganizationID: *OrganizationID",TEXT(MATCH(INDEX(People[Organization Name],$A3519),Organizations[Organization Name],0),"0000"),
", IsPrimaryOrganizationContact: , AffiliationStartDate: , AffiliationEndDate: , PrimaryPhone: ",
", PrimaryEmail: ",CHAR(34),INDEX(People[Primary Email],$A3519),CHAR(34),
", PrimaryAddress: ",CHAR(34),INDEX(People[Primary Address],$A3519),CHAR(34),
", PersonLink: }"))</f>
        <v>#REF!</v>
      </c>
      <c r="H3519" t="e">
        <f>IF(COUNTA(CitationInformation)=0,"",IF(INDEX(AuthorList[Author Name],$A3519)="","",
CONCATENATE("  - &amp;AuthorListID",TEXT($A3519,"0000"),
"  {CitationID: *CitationID0001",
", PersonID: *PersonID",TEXT(MATCH(INDEX(AuthorList[Author Name],$A3519),People[Full Name],0),"0000"),
", AuthorOrder: ",INDEX(AuthorList[Author Number],$A3519),"}")))</f>
        <v>#REF!</v>
      </c>
      <c r="K3519" t="e">
        <f>IF(INDEX(SamplingFeatures[Feature Code],$A3519)="","",
CONCATENATE("  - &amp;SamplingFeatureID",TEXT($A3519,"0000"),
" {","SamplingFeatureUUID:  ",CHAR(34),INDEX(SamplingFeatures[Sampling Feature UUID],$A3519),CHAR(34),
", SamplingFeatureTypeCV:  ",CHAR(34),INDEX(SamplingFeatures[Sampling Feature Type],$A3519),CHAR(34),
", SamplingFeatureCode:  ",CHAR(34),INDEX(SamplingFeatures[Feature Code],$A3519),CHAR(34),
", SamplingFeatureName:  ",CHAR(34),INDEX(SamplingFeatures[Feature Name],$A3519),CHAR(34),
", SamplingFeatureDescription:  ",CHAR(34),INDEX(SamplingFeatures[Feature Description],$A3519),CHAR(34),
", SamplingFeatureGeotypeCV:  ",CHAR(34),INDEX(SamplingFeatures[Feature Geo Type],$A3519),CHAR(34),
", FeatureGeometry:  ",CHAR(34),INDEX(SamplingFeatures[Feature Geometry],$A3519),CHAR(34),
", Elevation_m:  ",CHAR(34),INDEX(SamplingFeatures[Elevation_m],$A3519),CHAR(34),
", ElevationDatumCV:  ",CHAR(34),ElevationDatum,CHAR(34),"}"))</f>
        <v>#REF!</v>
      </c>
      <c r="L3519" t="e">
        <f>IF(INDEX(SamplingFeatures[Sampling Feature Type],$A3519)&lt;&gt;"Site","",
CONCATENATE("  - &amp;SiteID",TEXT(SUMPRODUCT(--($L$3:$L3518&lt;&gt;"")),"0000"),
" {","SamplingFeatureID:  *SamplingFeatureID",TEXT($A3519,"0000"),
", SiteTypeCV:  ",CHAR(34),INDEX(Sites[Site Type],$A3519),CHAR(34),
", Latitude:  ",INDEX(Sites[Latitude],$A3519),
", Longitude:  ",INDEX(Sites[Longitude],$A3519),
", SRSName:  ",CHAR(34),LatLonDatum,CHAR(34),"}"))</f>
        <v>#REF!</v>
      </c>
      <c r="M3519" t="e">
        <f>IF(INDEX(SamplingFeatures[Sampling Feature Type],$A3519)&lt;&gt;"Specimen","",
CONCATENATE("  - &amp;SpecimenID",TEXT(SUMPRODUCT(--($M$3:$M3518&lt;&gt;"")),"0000"),
" {","SamplingFeatureID:  *SamplingFeatureID",TEXT($A3519,"0000"),
", SpecimenTypeCV:  ",CHAR(34),INDEX(Specimens[Specimen Type],$A3519),CHAR(34),
", SpecimenMediumCV:  ",INDEX(Specimens[Specimen Medium],$A3519),
", IsFieldSpecimen:  ",CHAR(34),INDEX(Specimens[Is Field Specimen?],$A3519),CHAR(34),"}"))</f>
        <v>#REF!</v>
      </c>
      <c r="N3519" t="e">
        <f>IF(COUNTA(SpatialOffsets[])=0,"", IF(INDEX(SpatialOffsets[Spatial Offset Type],$A3519)="","",
CONCATENATE("  - &amp;SpatialOffsetID",TEXT($A3519,"0000"),
" {","SpatialOffsetTypeCV:  ",CHAR(34),INDEX(SpatialOffsets[Spatial Offset Type],$A3519),CHAR(34),
", Offset1Value:  ",INDEX(SpatialOffsets[Offset 1 Value],$A3519),
", Offset1UnitID:  ",CHAR(34),INDEX(SpatialOffsets[Offset 1 Unit],$A3519),CHAR(34),
", Offset2Value:  ",INDEX(SpatialOffsets[Offset 2 Value],$A3519),
", Offset2UnitID:  ",CHAR(34),INDEX(SpatialOffsets[Offset 2 Unit],$A3519),CHAR(34),
", Offset3Value:  ",INDEX(SpatialOffsets[Offset 3 Value],$A3519),
", Offset3UnitID:  ",CHAR(34),INDEX(SpatialOffsets[Offset 3 Unit],$A3519),CHAR(34),,"}")))</f>
        <v>#REF!</v>
      </c>
      <c r="O3519" t="e">
        <f>IF(COUNTA(RelatedFeatures[])=0,"", IF(INDEX(RelatedFeatures[First Sampling Feature Code],$A3519)="","",
CONCATENATE("  - &amp;RelationID",TEXT($A3519,"0000"),
" {","SamplingFeatureID:  *SamplingFeatureID",TEXT(MATCH(INDEX(RelatedFeatures[First Sampling Feature Code],$A3519),SamplingFeatures[Feature Code],0),"0000"),
", RelationshipTypeCV:  ",CHAR(34),INDEX(RelatedFeatures[Relationship Type],$A3519),CHAR(34),
", RelatedFeatureID: *SamplingFeatureID",TEXT(MATCH(INDEX(RelatedFeatures[Second Sampling Feature Code],$A3519),SamplingFeatures[Feature Code],0),"0000"),
", SpatialOffsetID:  ",IF(INDEX(RelatedFeatures[Offset Number],$A3519)="","",CONCATENATE("*SpatialOffsetID",TEXT(INDEX(RelatedFeatures[Offset Number],$A3519),"0000"))),"}")))</f>
        <v>#REF!</v>
      </c>
      <c r="P3519" t="e">
        <f>IF(INDEX(Methods[Method Type],$A3519)="","",
CONCATENATE("  - &amp;MethodID",TEXT($A3519,"0000"),
" {","MethodTypeCV:  ",CHAR(34),INDEX(Methods[Method Type],$A3519),CHAR(34),
", MethodCode:  ",CHAR(34),INDEX(Methods[Method Code],$A3519),CHAR(34),
", MethodName:  ",CHAR(34),INDEX(Methods[Method Name],$A3519),CHAR(34),
", MethodDescription:  ",CHAR(34),INDEX(Methods[Method Description],$A3519),CHAR(34),
", MethodLink:  ",CHAR(34),INDEX(Methods[Method Link],$A3519),CHAR(34),
", OrganizationID: *OrganizationID",TEXT(MATCH(INDEX(Methods[Organization Name],$A3519),Organizations[Organization Name],0),"0000"),"}"))</f>
        <v>#REF!</v>
      </c>
      <c r="Q3519" t="e">
        <f>IF(INDEX(Variables[Variable Type],$A3519)="","",
CONCATENATE("  - &amp;VariableID",TEXT($A3519,"0000"),
" {","VariableTypeCV:  ",CHAR(34),INDEX(Variables[Variable Type],$A3519),CHAR(34),
", VariableCode:  ",CHAR(34),INDEX(Variables[Variable Code],$A3519),CHAR(34),
", VariableNameCV:  ",CHAR(34),INDEX(Variables[Variable Name],$A3519),CHAR(34),
", VariableDefinition:  ",CHAR(34),INDEX(Variables[Variable Definition],$A3519),CHAR(34),
", SpecciationCV:  ",CHAR(34),INDEX(Variables[Speciation],$A3519),CHAR(34),
", NoDataValue:  ",CHAR(34),INDEX(Variables[No Data Value],$A3519),CHAR(34),"}"))</f>
        <v>#REF!</v>
      </c>
    </row>
    <row r="3520" spans="1:17" x14ac:dyDescent="0.25">
      <c r="A3520">
        <v>3517</v>
      </c>
      <c r="D3520" t="e">
        <f>IF(INDEX(People[First Name],$A3520)="","",
CONCATENATE("  - &amp;PersonID",TEXT($A3520,"0000"),
" {","PersonFirstName:  ",CHAR(34),INDEX(People[First Name],$A3520),CHAR(34),
", PersonMiddleName:  ",CHAR(34),INDEX(People[Middle Name],$A3520),CHAR(34),
", PersonLastName:  ",CHAR(34),INDEX(People[Last Name],$A3520),CHAR(34),"}"))</f>
        <v>#REF!</v>
      </c>
      <c r="E3520" t="e">
        <f>IF(INDEX(Organizations[Organization Type '[CV']],$A3520)="","",
CONCATENATE("  - &amp;OrganizationID",TEXT($A3520,"0000"),
" {","OrganizationTypeCV:  ",CHAR(34),INDEX(Organizations[Organization Type '[CV']],$A3520),CHAR(34),
", OrganizationCode:  ",CHAR(34),INDEX(Organizations[Organization Code],$A3520),CHAR(34),
", OrganizationName:  ",CHAR(34),INDEX(Organizations[Organization Name],$A3520),CHAR(34),
", OrganizationDescription:  ",CHAR(34),INDEX(Organizations[Organization Description],$A3520),CHAR(34),
", OrganizationLink:  ",CHAR(34),INDEX(Organizations[Organization Link],$A3520),CHAR(34),"}"))</f>
        <v>#REF!</v>
      </c>
      <c r="F3520" t="e">
        <f>IF(INDEX(People[First Name],$A3520)="","",
CONCATENATE("  - &amp;AffiliationID",TEXT($A3520,"0000"),
" {PersonID: *PersonID",TEXT($A3520,"0000"),
", OrganizationID: *OrganizationID",TEXT(MATCH(INDEX(People[Organization Name],$A3520),Organizations[Organization Name],0),"0000"),
", IsPrimaryOrganizationContact: , AffiliationStartDate: , AffiliationEndDate: , PrimaryPhone: ",
", PrimaryEmail: ",CHAR(34),INDEX(People[Primary Email],$A3520),CHAR(34),
", PrimaryAddress: ",CHAR(34),INDEX(People[Primary Address],$A3520),CHAR(34),
", PersonLink: }"))</f>
        <v>#REF!</v>
      </c>
      <c r="H3520" t="e">
        <f>IF(COUNTA(CitationInformation)=0,"",IF(INDEX(AuthorList[Author Name],$A3520)="","",
CONCATENATE("  - &amp;AuthorListID",TEXT($A3520,"0000"),
"  {CitationID: *CitationID0001",
", PersonID: *PersonID",TEXT(MATCH(INDEX(AuthorList[Author Name],$A3520),People[Full Name],0),"0000"),
", AuthorOrder: ",INDEX(AuthorList[Author Number],$A3520),"}")))</f>
        <v>#REF!</v>
      </c>
      <c r="K3520" t="e">
        <f>IF(INDEX(SamplingFeatures[Feature Code],$A3520)="","",
CONCATENATE("  - &amp;SamplingFeatureID",TEXT($A3520,"0000"),
" {","SamplingFeatureUUID:  ",CHAR(34),INDEX(SamplingFeatures[Sampling Feature UUID],$A3520),CHAR(34),
", SamplingFeatureTypeCV:  ",CHAR(34),INDEX(SamplingFeatures[Sampling Feature Type],$A3520),CHAR(34),
", SamplingFeatureCode:  ",CHAR(34),INDEX(SamplingFeatures[Feature Code],$A3520),CHAR(34),
", SamplingFeatureName:  ",CHAR(34),INDEX(SamplingFeatures[Feature Name],$A3520),CHAR(34),
", SamplingFeatureDescription:  ",CHAR(34),INDEX(SamplingFeatures[Feature Description],$A3520),CHAR(34),
", SamplingFeatureGeotypeCV:  ",CHAR(34),INDEX(SamplingFeatures[Feature Geo Type],$A3520),CHAR(34),
", FeatureGeometry:  ",CHAR(34),INDEX(SamplingFeatures[Feature Geometry],$A3520),CHAR(34),
", Elevation_m:  ",CHAR(34),INDEX(SamplingFeatures[Elevation_m],$A3520),CHAR(34),
", ElevationDatumCV:  ",CHAR(34),ElevationDatum,CHAR(34),"}"))</f>
        <v>#REF!</v>
      </c>
      <c r="L3520" t="e">
        <f>IF(INDEX(SamplingFeatures[Sampling Feature Type],$A3520)&lt;&gt;"Site","",
CONCATENATE("  - &amp;SiteID",TEXT(SUMPRODUCT(--($L$3:$L3519&lt;&gt;"")),"0000"),
" {","SamplingFeatureID:  *SamplingFeatureID",TEXT($A3520,"0000"),
", SiteTypeCV:  ",CHAR(34),INDEX(Sites[Site Type],$A3520),CHAR(34),
", Latitude:  ",INDEX(Sites[Latitude],$A3520),
", Longitude:  ",INDEX(Sites[Longitude],$A3520),
", SRSName:  ",CHAR(34),LatLonDatum,CHAR(34),"}"))</f>
        <v>#REF!</v>
      </c>
      <c r="M3520" t="e">
        <f>IF(INDEX(SamplingFeatures[Sampling Feature Type],$A3520)&lt;&gt;"Specimen","",
CONCATENATE("  - &amp;SpecimenID",TEXT(SUMPRODUCT(--($M$3:$M3519&lt;&gt;"")),"0000"),
" {","SamplingFeatureID:  *SamplingFeatureID",TEXT($A3520,"0000"),
", SpecimenTypeCV:  ",CHAR(34),INDEX(Specimens[Specimen Type],$A3520),CHAR(34),
", SpecimenMediumCV:  ",INDEX(Specimens[Specimen Medium],$A3520),
", IsFieldSpecimen:  ",CHAR(34),INDEX(Specimens[Is Field Specimen?],$A3520),CHAR(34),"}"))</f>
        <v>#REF!</v>
      </c>
      <c r="N3520" t="e">
        <f>IF(COUNTA(SpatialOffsets[])=0,"", IF(INDEX(SpatialOffsets[Spatial Offset Type],$A3520)="","",
CONCATENATE("  - &amp;SpatialOffsetID",TEXT($A3520,"0000"),
" {","SpatialOffsetTypeCV:  ",CHAR(34),INDEX(SpatialOffsets[Spatial Offset Type],$A3520),CHAR(34),
", Offset1Value:  ",INDEX(SpatialOffsets[Offset 1 Value],$A3520),
", Offset1UnitID:  ",CHAR(34),INDEX(SpatialOffsets[Offset 1 Unit],$A3520),CHAR(34),
", Offset2Value:  ",INDEX(SpatialOffsets[Offset 2 Value],$A3520),
", Offset2UnitID:  ",CHAR(34),INDEX(SpatialOffsets[Offset 2 Unit],$A3520),CHAR(34),
", Offset3Value:  ",INDEX(SpatialOffsets[Offset 3 Value],$A3520),
", Offset3UnitID:  ",CHAR(34),INDEX(SpatialOffsets[Offset 3 Unit],$A3520),CHAR(34),,"}")))</f>
        <v>#REF!</v>
      </c>
      <c r="O3520" t="e">
        <f>IF(COUNTA(RelatedFeatures[])=0,"", IF(INDEX(RelatedFeatures[First Sampling Feature Code],$A3520)="","",
CONCATENATE("  - &amp;RelationID",TEXT($A3520,"0000"),
" {","SamplingFeatureID:  *SamplingFeatureID",TEXT(MATCH(INDEX(RelatedFeatures[First Sampling Feature Code],$A3520),SamplingFeatures[Feature Code],0),"0000"),
", RelationshipTypeCV:  ",CHAR(34),INDEX(RelatedFeatures[Relationship Type],$A3520),CHAR(34),
", RelatedFeatureID: *SamplingFeatureID",TEXT(MATCH(INDEX(RelatedFeatures[Second Sampling Feature Code],$A3520),SamplingFeatures[Feature Code],0),"0000"),
", SpatialOffsetID:  ",IF(INDEX(RelatedFeatures[Offset Number],$A3520)="","",CONCATENATE("*SpatialOffsetID",TEXT(INDEX(RelatedFeatures[Offset Number],$A3520),"0000"))),"}")))</f>
        <v>#REF!</v>
      </c>
      <c r="P3520" t="e">
        <f>IF(INDEX(Methods[Method Type],$A3520)="","",
CONCATENATE("  - &amp;MethodID",TEXT($A3520,"0000"),
" {","MethodTypeCV:  ",CHAR(34),INDEX(Methods[Method Type],$A3520),CHAR(34),
", MethodCode:  ",CHAR(34),INDEX(Methods[Method Code],$A3520),CHAR(34),
", MethodName:  ",CHAR(34),INDEX(Methods[Method Name],$A3520),CHAR(34),
", MethodDescription:  ",CHAR(34),INDEX(Methods[Method Description],$A3520),CHAR(34),
", MethodLink:  ",CHAR(34),INDEX(Methods[Method Link],$A3520),CHAR(34),
", OrganizationID: *OrganizationID",TEXT(MATCH(INDEX(Methods[Organization Name],$A3520),Organizations[Organization Name],0),"0000"),"}"))</f>
        <v>#REF!</v>
      </c>
      <c r="Q3520" t="e">
        <f>IF(INDEX(Variables[Variable Type],$A3520)="","",
CONCATENATE("  - &amp;VariableID",TEXT($A3520,"0000"),
" {","VariableTypeCV:  ",CHAR(34),INDEX(Variables[Variable Type],$A3520),CHAR(34),
", VariableCode:  ",CHAR(34),INDEX(Variables[Variable Code],$A3520),CHAR(34),
", VariableNameCV:  ",CHAR(34),INDEX(Variables[Variable Name],$A3520),CHAR(34),
", VariableDefinition:  ",CHAR(34),INDEX(Variables[Variable Definition],$A3520),CHAR(34),
", SpecciationCV:  ",CHAR(34),INDEX(Variables[Speciation],$A3520),CHAR(34),
", NoDataValue:  ",CHAR(34),INDEX(Variables[No Data Value],$A3520),CHAR(34),"}"))</f>
        <v>#REF!</v>
      </c>
    </row>
    <row r="3521" spans="1:17" x14ac:dyDescent="0.25">
      <c r="A3521">
        <v>3518</v>
      </c>
      <c r="D3521" t="e">
        <f>IF(INDEX(People[First Name],$A3521)="","",
CONCATENATE("  - &amp;PersonID",TEXT($A3521,"0000"),
" {","PersonFirstName:  ",CHAR(34),INDEX(People[First Name],$A3521),CHAR(34),
", PersonMiddleName:  ",CHAR(34),INDEX(People[Middle Name],$A3521),CHAR(34),
", PersonLastName:  ",CHAR(34),INDEX(People[Last Name],$A3521),CHAR(34),"}"))</f>
        <v>#REF!</v>
      </c>
      <c r="E3521" t="e">
        <f>IF(INDEX(Organizations[Organization Type '[CV']],$A3521)="","",
CONCATENATE("  - &amp;OrganizationID",TEXT($A3521,"0000"),
" {","OrganizationTypeCV:  ",CHAR(34),INDEX(Organizations[Organization Type '[CV']],$A3521),CHAR(34),
", OrganizationCode:  ",CHAR(34),INDEX(Organizations[Organization Code],$A3521),CHAR(34),
", OrganizationName:  ",CHAR(34),INDEX(Organizations[Organization Name],$A3521),CHAR(34),
", OrganizationDescription:  ",CHAR(34),INDEX(Organizations[Organization Description],$A3521),CHAR(34),
", OrganizationLink:  ",CHAR(34),INDEX(Organizations[Organization Link],$A3521),CHAR(34),"}"))</f>
        <v>#REF!</v>
      </c>
      <c r="F3521" t="e">
        <f>IF(INDEX(People[First Name],$A3521)="","",
CONCATENATE("  - &amp;AffiliationID",TEXT($A3521,"0000"),
" {PersonID: *PersonID",TEXT($A3521,"0000"),
", OrganizationID: *OrganizationID",TEXT(MATCH(INDEX(People[Organization Name],$A3521),Organizations[Organization Name],0),"0000"),
", IsPrimaryOrganizationContact: , AffiliationStartDate: , AffiliationEndDate: , PrimaryPhone: ",
", PrimaryEmail: ",CHAR(34),INDEX(People[Primary Email],$A3521),CHAR(34),
", PrimaryAddress: ",CHAR(34),INDEX(People[Primary Address],$A3521),CHAR(34),
", PersonLink: }"))</f>
        <v>#REF!</v>
      </c>
      <c r="H3521" t="e">
        <f>IF(COUNTA(CitationInformation)=0,"",IF(INDEX(AuthorList[Author Name],$A3521)="","",
CONCATENATE("  - &amp;AuthorListID",TEXT($A3521,"0000"),
"  {CitationID: *CitationID0001",
", PersonID: *PersonID",TEXT(MATCH(INDEX(AuthorList[Author Name],$A3521),People[Full Name],0),"0000"),
", AuthorOrder: ",INDEX(AuthorList[Author Number],$A3521),"}")))</f>
        <v>#REF!</v>
      </c>
      <c r="K3521" t="e">
        <f>IF(INDEX(SamplingFeatures[Feature Code],$A3521)="","",
CONCATENATE("  - &amp;SamplingFeatureID",TEXT($A3521,"0000"),
" {","SamplingFeatureUUID:  ",CHAR(34),INDEX(SamplingFeatures[Sampling Feature UUID],$A3521),CHAR(34),
", SamplingFeatureTypeCV:  ",CHAR(34),INDEX(SamplingFeatures[Sampling Feature Type],$A3521),CHAR(34),
", SamplingFeatureCode:  ",CHAR(34),INDEX(SamplingFeatures[Feature Code],$A3521),CHAR(34),
", SamplingFeatureName:  ",CHAR(34),INDEX(SamplingFeatures[Feature Name],$A3521),CHAR(34),
", SamplingFeatureDescription:  ",CHAR(34),INDEX(SamplingFeatures[Feature Description],$A3521),CHAR(34),
", SamplingFeatureGeotypeCV:  ",CHAR(34),INDEX(SamplingFeatures[Feature Geo Type],$A3521),CHAR(34),
", FeatureGeometry:  ",CHAR(34),INDEX(SamplingFeatures[Feature Geometry],$A3521),CHAR(34),
", Elevation_m:  ",CHAR(34),INDEX(SamplingFeatures[Elevation_m],$A3521),CHAR(34),
", ElevationDatumCV:  ",CHAR(34),ElevationDatum,CHAR(34),"}"))</f>
        <v>#REF!</v>
      </c>
      <c r="L3521" t="e">
        <f>IF(INDEX(SamplingFeatures[Sampling Feature Type],$A3521)&lt;&gt;"Site","",
CONCATENATE("  - &amp;SiteID",TEXT(SUMPRODUCT(--($L$3:$L3520&lt;&gt;"")),"0000"),
" {","SamplingFeatureID:  *SamplingFeatureID",TEXT($A3521,"0000"),
", SiteTypeCV:  ",CHAR(34),INDEX(Sites[Site Type],$A3521),CHAR(34),
", Latitude:  ",INDEX(Sites[Latitude],$A3521),
", Longitude:  ",INDEX(Sites[Longitude],$A3521),
", SRSName:  ",CHAR(34),LatLonDatum,CHAR(34),"}"))</f>
        <v>#REF!</v>
      </c>
      <c r="M3521" t="e">
        <f>IF(INDEX(SamplingFeatures[Sampling Feature Type],$A3521)&lt;&gt;"Specimen","",
CONCATENATE("  - &amp;SpecimenID",TEXT(SUMPRODUCT(--($M$3:$M3520&lt;&gt;"")),"0000"),
" {","SamplingFeatureID:  *SamplingFeatureID",TEXT($A3521,"0000"),
", SpecimenTypeCV:  ",CHAR(34),INDEX(Specimens[Specimen Type],$A3521),CHAR(34),
", SpecimenMediumCV:  ",INDEX(Specimens[Specimen Medium],$A3521),
", IsFieldSpecimen:  ",CHAR(34),INDEX(Specimens[Is Field Specimen?],$A3521),CHAR(34),"}"))</f>
        <v>#REF!</v>
      </c>
      <c r="N3521" t="e">
        <f>IF(COUNTA(SpatialOffsets[])=0,"", IF(INDEX(SpatialOffsets[Spatial Offset Type],$A3521)="","",
CONCATENATE("  - &amp;SpatialOffsetID",TEXT($A3521,"0000"),
" {","SpatialOffsetTypeCV:  ",CHAR(34),INDEX(SpatialOffsets[Spatial Offset Type],$A3521),CHAR(34),
", Offset1Value:  ",INDEX(SpatialOffsets[Offset 1 Value],$A3521),
", Offset1UnitID:  ",CHAR(34),INDEX(SpatialOffsets[Offset 1 Unit],$A3521),CHAR(34),
", Offset2Value:  ",INDEX(SpatialOffsets[Offset 2 Value],$A3521),
", Offset2UnitID:  ",CHAR(34),INDEX(SpatialOffsets[Offset 2 Unit],$A3521),CHAR(34),
", Offset3Value:  ",INDEX(SpatialOffsets[Offset 3 Value],$A3521),
", Offset3UnitID:  ",CHAR(34),INDEX(SpatialOffsets[Offset 3 Unit],$A3521),CHAR(34),,"}")))</f>
        <v>#REF!</v>
      </c>
      <c r="O3521" t="e">
        <f>IF(COUNTA(RelatedFeatures[])=0,"", IF(INDEX(RelatedFeatures[First Sampling Feature Code],$A3521)="","",
CONCATENATE("  - &amp;RelationID",TEXT($A3521,"0000"),
" {","SamplingFeatureID:  *SamplingFeatureID",TEXT(MATCH(INDEX(RelatedFeatures[First Sampling Feature Code],$A3521),SamplingFeatures[Feature Code],0),"0000"),
", RelationshipTypeCV:  ",CHAR(34),INDEX(RelatedFeatures[Relationship Type],$A3521),CHAR(34),
", RelatedFeatureID: *SamplingFeatureID",TEXT(MATCH(INDEX(RelatedFeatures[Second Sampling Feature Code],$A3521),SamplingFeatures[Feature Code],0),"0000"),
", SpatialOffsetID:  ",IF(INDEX(RelatedFeatures[Offset Number],$A3521)="","",CONCATENATE("*SpatialOffsetID",TEXT(INDEX(RelatedFeatures[Offset Number],$A3521),"0000"))),"}")))</f>
        <v>#REF!</v>
      </c>
      <c r="P3521" t="e">
        <f>IF(INDEX(Methods[Method Type],$A3521)="","",
CONCATENATE("  - &amp;MethodID",TEXT($A3521,"0000"),
" {","MethodTypeCV:  ",CHAR(34),INDEX(Methods[Method Type],$A3521),CHAR(34),
", MethodCode:  ",CHAR(34),INDEX(Methods[Method Code],$A3521),CHAR(34),
", MethodName:  ",CHAR(34),INDEX(Methods[Method Name],$A3521),CHAR(34),
", MethodDescription:  ",CHAR(34),INDEX(Methods[Method Description],$A3521),CHAR(34),
", MethodLink:  ",CHAR(34),INDEX(Methods[Method Link],$A3521),CHAR(34),
", OrganizationID: *OrganizationID",TEXT(MATCH(INDEX(Methods[Organization Name],$A3521),Organizations[Organization Name],0),"0000"),"}"))</f>
        <v>#REF!</v>
      </c>
      <c r="Q3521" t="e">
        <f>IF(INDEX(Variables[Variable Type],$A3521)="","",
CONCATENATE("  - &amp;VariableID",TEXT($A3521,"0000"),
" {","VariableTypeCV:  ",CHAR(34),INDEX(Variables[Variable Type],$A3521),CHAR(34),
", VariableCode:  ",CHAR(34),INDEX(Variables[Variable Code],$A3521),CHAR(34),
", VariableNameCV:  ",CHAR(34),INDEX(Variables[Variable Name],$A3521),CHAR(34),
", VariableDefinition:  ",CHAR(34),INDEX(Variables[Variable Definition],$A3521),CHAR(34),
", SpecciationCV:  ",CHAR(34),INDEX(Variables[Speciation],$A3521),CHAR(34),
", NoDataValue:  ",CHAR(34),INDEX(Variables[No Data Value],$A3521),CHAR(34),"}"))</f>
        <v>#REF!</v>
      </c>
    </row>
    <row r="3522" spans="1:17" x14ac:dyDescent="0.25">
      <c r="A3522">
        <v>3519</v>
      </c>
      <c r="D3522" t="e">
        <f>IF(INDEX(People[First Name],$A3522)="","",
CONCATENATE("  - &amp;PersonID",TEXT($A3522,"0000"),
" {","PersonFirstName:  ",CHAR(34),INDEX(People[First Name],$A3522),CHAR(34),
", PersonMiddleName:  ",CHAR(34),INDEX(People[Middle Name],$A3522),CHAR(34),
", PersonLastName:  ",CHAR(34),INDEX(People[Last Name],$A3522),CHAR(34),"}"))</f>
        <v>#REF!</v>
      </c>
      <c r="E3522" t="e">
        <f>IF(INDEX(Organizations[Organization Type '[CV']],$A3522)="","",
CONCATENATE("  - &amp;OrganizationID",TEXT($A3522,"0000"),
" {","OrganizationTypeCV:  ",CHAR(34),INDEX(Organizations[Organization Type '[CV']],$A3522),CHAR(34),
", OrganizationCode:  ",CHAR(34),INDEX(Organizations[Organization Code],$A3522),CHAR(34),
", OrganizationName:  ",CHAR(34),INDEX(Organizations[Organization Name],$A3522),CHAR(34),
", OrganizationDescription:  ",CHAR(34),INDEX(Organizations[Organization Description],$A3522),CHAR(34),
", OrganizationLink:  ",CHAR(34),INDEX(Organizations[Organization Link],$A3522),CHAR(34),"}"))</f>
        <v>#REF!</v>
      </c>
      <c r="F3522" t="e">
        <f>IF(INDEX(People[First Name],$A3522)="","",
CONCATENATE("  - &amp;AffiliationID",TEXT($A3522,"0000"),
" {PersonID: *PersonID",TEXT($A3522,"0000"),
", OrganizationID: *OrganizationID",TEXT(MATCH(INDEX(People[Organization Name],$A3522),Organizations[Organization Name],0),"0000"),
", IsPrimaryOrganizationContact: , AffiliationStartDate: , AffiliationEndDate: , PrimaryPhone: ",
", PrimaryEmail: ",CHAR(34),INDEX(People[Primary Email],$A3522),CHAR(34),
", PrimaryAddress: ",CHAR(34),INDEX(People[Primary Address],$A3522),CHAR(34),
", PersonLink: }"))</f>
        <v>#REF!</v>
      </c>
      <c r="H3522" t="e">
        <f>IF(COUNTA(CitationInformation)=0,"",IF(INDEX(AuthorList[Author Name],$A3522)="","",
CONCATENATE("  - &amp;AuthorListID",TEXT($A3522,"0000"),
"  {CitationID: *CitationID0001",
", PersonID: *PersonID",TEXT(MATCH(INDEX(AuthorList[Author Name],$A3522),People[Full Name],0),"0000"),
", AuthorOrder: ",INDEX(AuthorList[Author Number],$A3522),"}")))</f>
        <v>#REF!</v>
      </c>
      <c r="K3522" t="e">
        <f>IF(INDEX(SamplingFeatures[Feature Code],$A3522)="","",
CONCATENATE("  - &amp;SamplingFeatureID",TEXT($A3522,"0000"),
" {","SamplingFeatureUUID:  ",CHAR(34),INDEX(SamplingFeatures[Sampling Feature UUID],$A3522),CHAR(34),
", SamplingFeatureTypeCV:  ",CHAR(34),INDEX(SamplingFeatures[Sampling Feature Type],$A3522),CHAR(34),
", SamplingFeatureCode:  ",CHAR(34),INDEX(SamplingFeatures[Feature Code],$A3522),CHAR(34),
", SamplingFeatureName:  ",CHAR(34),INDEX(SamplingFeatures[Feature Name],$A3522),CHAR(34),
", SamplingFeatureDescription:  ",CHAR(34),INDEX(SamplingFeatures[Feature Description],$A3522),CHAR(34),
", SamplingFeatureGeotypeCV:  ",CHAR(34),INDEX(SamplingFeatures[Feature Geo Type],$A3522),CHAR(34),
", FeatureGeometry:  ",CHAR(34),INDEX(SamplingFeatures[Feature Geometry],$A3522),CHAR(34),
", Elevation_m:  ",CHAR(34),INDEX(SamplingFeatures[Elevation_m],$A3522),CHAR(34),
", ElevationDatumCV:  ",CHAR(34),ElevationDatum,CHAR(34),"}"))</f>
        <v>#REF!</v>
      </c>
      <c r="L3522" t="e">
        <f>IF(INDEX(SamplingFeatures[Sampling Feature Type],$A3522)&lt;&gt;"Site","",
CONCATENATE("  - &amp;SiteID",TEXT(SUMPRODUCT(--($L$3:$L3521&lt;&gt;"")),"0000"),
" {","SamplingFeatureID:  *SamplingFeatureID",TEXT($A3522,"0000"),
", SiteTypeCV:  ",CHAR(34),INDEX(Sites[Site Type],$A3522),CHAR(34),
", Latitude:  ",INDEX(Sites[Latitude],$A3522),
", Longitude:  ",INDEX(Sites[Longitude],$A3522),
", SRSName:  ",CHAR(34),LatLonDatum,CHAR(34),"}"))</f>
        <v>#REF!</v>
      </c>
      <c r="M3522" t="e">
        <f>IF(INDEX(SamplingFeatures[Sampling Feature Type],$A3522)&lt;&gt;"Specimen","",
CONCATENATE("  - &amp;SpecimenID",TEXT(SUMPRODUCT(--($M$3:$M3521&lt;&gt;"")),"0000"),
" {","SamplingFeatureID:  *SamplingFeatureID",TEXT($A3522,"0000"),
", SpecimenTypeCV:  ",CHAR(34),INDEX(Specimens[Specimen Type],$A3522),CHAR(34),
", SpecimenMediumCV:  ",INDEX(Specimens[Specimen Medium],$A3522),
", IsFieldSpecimen:  ",CHAR(34),INDEX(Specimens[Is Field Specimen?],$A3522),CHAR(34),"}"))</f>
        <v>#REF!</v>
      </c>
      <c r="N3522" t="e">
        <f>IF(COUNTA(SpatialOffsets[])=0,"", IF(INDEX(SpatialOffsets[Spatial Offset Type],$A3522)="","",
CONCATENATE("  - &amp;SpatialOffsetID",TEXT($A3522,"0000"),
" {","SpatialOffsetTypeCV:  ",CHAR(34),INDEX(SpatialOffsets[Spatial Offset Type],$A3522),CHAR(34),
", Offset1Value:  ",INDEX(SpatialOffsets[Offset 1 Value],$A3522),
", Offset1UnitID:  ",CHAR(34),INDEX(SpatialOffsets[Offset 1 Unit],$A3522),CHAR(34),
", Offset2Value:  ",INDEX(SpatialOffsets[Offset 2 Value],$A3522),
", Offset2UnitID:  ",CHAR(34),INDEX(SpatialOffsets[Offset 2 Unit],$A3522),CHAR(34),
", Offset3Value:  ",INDEX(SpatialOffsets[Offset 3 Value],$A3522),
", Offset3UnitID:  ",CHAR(34),INDEX(SpatialOffsets[Offset 3 Unit],$A3522),CHAR(34),,"}")))</f>
        <v>#REF!</v>
      </c>
      <c r="O3522" t="e">
        <f>IF(COUNTA(RelatedFeatures[])=0,"", IF(INDEX(RelatedFeatures[First Sampling Feature Code],$A3522)="","",
CONCATENATE("  - &amp;RelationID",TEXT($A3522,"0000"),
" {","SamplingFeatureID:  *SamplingFeatureID",TEXT(MATCH(INDEX(RelatedFeatures[First Sampling Feature Code],$A3522),SamplingFeatures[Feature Code],0),"0000"),
", RelationshipTypeCV:  ",CHAR(34),INDEX(RelatedFeatures[Relationship Type],$A3522),CHAR(34),
", RelatedFeatureID: *SamplingFeatureID",TEXT(MATCH(INDEX(RelatedFeatures[Second Sampling Feature Code],$A3522),SamplingFeatures[Feature Code],0),"0000"),
", SpatialOffsetID:  ",IF(INDEX(RelatedFeatures[Offset Number],$A3522)="","",CONCATENATE("*SpatialOffsetID",TEXT(INDEX(RelatedFeatures[Offset Number],$A3522),"0000"))),"}")))</f>
        <v>#REF!</v>
      </c>
      <c r="P3522" t="e">
        <f>IF(INDEX(Methods[Method Type],$A3522)="","",
CONCATENATE("  - &amp;MethodID",TEXT($A3522,"0000"),
" {","MethodTypeCV:  ",CHAR(34),INDEX(Methods[Method Type],$A3522),CHAR(34),
", MethodCode:  ",CHAR(34),INDEX(Methods[Method Code],$A3522),CHAR(34),
", MethodName:  ",CHAR(34),INDEX(Methods[Method Name],$A3522),CHAR(34),
", MethodDescription:  ",CHAR(34),INDEX(Methods[Method Description],$A3522),CHAR(34),
", MethodLink:  ",CHAR(34),INDEX(Methods[Method Link],$A3522),CHAR(34),
", OrganizationID: *OrganizationID",TEXT(MATCH(INDEX(Methods[Organization Name],$A3522),Organizations[Organization Name],0),"0000"),"}"))</f>
        <v>#REF!</v>
      </c>
      <c r="Q3522" t="e">
        <f>IF(INDEX(Variables[Variable Type],$A3522)="","",
CONCATENATE("  - &amp;VariableID",TEXT($A3522,"0000"),
" {","VariableTypeCV:  ",CHAR(34),INDEX(Variables[Variable Type],$A3522),CHAR(34),
", VariableCode:  ",CHAR(34),INDEX(Variables[Variable Code],$A3522),CHAR(34),
", VariableNameCV:  ",CHAR(34),INDEX(Variables[Variable Name],$A3522),CHAR(34),
", VariableDefinition:  ",CHAR(34),INDEX(Variables[Variable Definition],$A3522),CHAR(34),
", SpecciationCV:  ",CHAR(34),INDEX(Variables[Speciation],$A3522),CHAR(34),
", NoDataValue:  ",CHAR(34),INDEX(Variables[No Data Value],$A3522),CHAR(34),"}"))</f>
        <v>#REF!</v>
      </c>
    </row>
    <row r="3523" spans="1:17" x14ac:dyDescent="0.25">
      <c r="A3523">
        <v>3520</v>
      </c>
      <c r="D3523" t="e">
        <f>IF(INDEX(People[First Name],$A3523)="","",
CONCATENATE("  - &amp;PersonID",TEXT($A3523,"0000"),
" {","PersonFirstName:  ",CHAR(34),INDEX(People[First Name],$A3523),CHAR(34),
", PersonMiddleName:  ",CHAR(34),INDEX(People[Middle Name],$A3523),CHAR(34),
", PersonLastName:  ",CHAR(34),INDEX(People[Last Name],$A3523),CHAR(34),"}"))</f>
        <v>#REF!</v>
      </c>
      <c r="E3523" t="e">
        <f>IF(INDEX(Organizations[Organization Type '[CV']],$A3523)="","",
CONCATENATE("  - &amp;OrganizationID",TEXT($A3523,"0000"),
" {","OrganizationTypeCV:  ",CHAR(34),INDEX(Organizations[Organization Type '[CV']],$A3523),CHAR(34),
", OrganizationCode:  ",CHAR(34),INDEX(Organizations[Organization Code],$A3523),CHAR(34),
", OrganizationName:  ",CHAR(34),INDEX(Organizations[Organization Name],$A3523),CHAR(34),
", OrganizationDescription:  ",CHAR(34),INDEX(Organizations[Organization Description],$A3523),CHAR(34),
", OrganizationLink:  ",CHAR(34),INDEX(Organizations[Organization Link],$A3523),CHAR(34),"}"))</f>
        <v>#REF!</v>
      </c>
      <c r="F3523" t="e">
        <f>IF(INDEX(People[First Name],$A3523)="","",
CONCATENATE("  - &amp;AffiliationID",TEXT($A3523,"0000"),
" {PersonID: *PersonID",TEXT($A3523,"0000"),
", OrganizationID: *OrganizationID",TEXT(MATCH(INDEX(People[Organization Name],$A3523),Organizations[Organization Name],0),"0000"),
", IsPrimaryOrganizationContact: , AffiliationStartDate: , AffiliationEndDate: , PrimaryPhone: ",
", PrimaryEmail: ",CHAR(34),INDEX(People[Primary Email],$A3523),CHAR(34),
", PrimaryAddress: ",CHAR(34),INDEX(People[Primary Address],$A3523),CHAR(34),
", PersonLink: }"))</f>
        <v>#REF!</v>
      </c>
      <c r="H3523" t="e">
        <f>IF(COUNTA(CitationInformation)=0,"",IF(INDEX(AuthorList[Author Name],$A3523)="","",
CONCATENATE("  - &amp;AuthorListID",TEXT($A3523,"0000"),
"  {CitationID: *CitationID0001",
", PersonID: *PersonID",TEXT(MATCH(INDEX(AuthorList[Author Name],$A3523),People[Full Name],0),"0000"),
", AuthorOrder: ",INDEX(AuthorList[Author Number],$A3523),"}")))</f>
        <v>#REF!</v>
      </c>
      <c r="K3523" t="e">
        <f>IF(INDEX(SamplingFeatures[Feature Code],$A3523)="","",
CONCATENATE("  - &amp;SamplingFeatureID",TEXT($A3523,"0000"),
" {","SamplingFeatureUUID:  ",CHAR(34),INDEX(SamplingFeatures[Sampling Feature UUID],$A3523),CHAR(34),
", SamplingFeatureTypeCV:  ",CHAR(34),INDEX(SamplingFeatures[Sampling Feature Type],$A3523),CHAR(34),
", SamplingFeatureCode:  ",CHAR(34),INDEX(SamplingFeatures[Feature Code],$A3523),CHAR(34),
", SamplingFeatureName:  ",CHAR(34),INDEX(SamplingFeatures[Feature Name],$A3523),CHAR(34),
", SamplingFeatureDescription:  ",CHAR(34),INDEX(SamplingFeatures[Feature Description],$A3523),CHAR(34),
", SamplingFeatureGeotypeCV:  ",CHAR(34),INDEX(SamplingFeatures[Feature Geo Type],$A3523),CHAR(34),
", FeatureGeometry:  ",CHAR(34),INDEX(SamplingFeatures[Feature Geometry],$A3523),CHAR(34),
", Elevation_m:  ",CHAR(34),INDEX(SamplingFeatures[Elevation_m],$A3523),CHAR(34),
", ElevationDatumCV:  ",CHAR(34),ElevationDatum,CHAR(34),"}"))</f>
        <v>#REF!</v>
      </c>
      <c r="L3523" t="e">
        <f>IF(INDEX(SamplingFeatures[Sampling Feature Type],$A3523)&lt;&gt;"Site","",
CONCATENATE("  - &amp;SiteID",TEXT(SUMPRODUCT(--($L$3:$L3522&lt;&gt;"")),"0000"),
" {","SamplingFeatureID:  *SamplingFeatureID",TEXT($A3523,"0000"),
", SiteTypeCV:  ",CHAR(34),INDEX(Sites[Site Type],$A3523),CHAR(34),
", Latitude:  ",INDEX(Sites[Latitude],$A3523),
", Longitude:  ",INDEX(Sites[Longitude],$A3523),
", SRSName:  ",CHAR(34),LatLonDatum,CHAR(34),"}"))</f>
        <v>#REF!</v>
      </c>
      <c r="M3523" t="e">
        <f>IF(INDEX(SamplingFeatures[Sampling Feature Type],$A3523)&lt;&gt;"Specimen","",
CONCATENATE("  - &amp;SpecimenID",TEXT(SUMPRODUCT(--($M$3:$M3522&lt;&gt;"")),"0000"),
" {","SamplingFeatureID:  *SamplingFeatureID",TEXT($A3523,"0000"),
", SpecimenTypeCV:  ",CHAR(34),INDEX(Specimens[Specimen Type],$A3523),CHAR(34),
", SpecimenMediumCV:  ",INDEX(Specimens[Specimen Medium],$A3523),
", IsFieldSpecimen:  ",CHAR(34),INDEX(Specimens[Is Field Specimen?],$A3523),CHAR(34),"}"))</f>
        <v>#REF!</v>
      </c>
      <c r="N3523" t="e">
        <f>IF(COUNTA(SpatialOffsets[])=0,"", IF(INDEX(SpatialOffsets[Spatial Offset Type],$A3523)="","",
CONCATENATE("  - &amp;SpatialOffsetID",TEXT($A3523,"0000"),
" {","SpatialOffsetTypeCV:  ",CHAR(34),INDEX(SpatialOffsets[Spatial Offset Type],$A3523),CHAR(34),
", Offset1Value:  ",INDEX(SpatialOffsets[Offset 1 Value],$A3523),
", Offset1UnitID:  ",CHAR(34),INDEX(SpatialOffsets[Offset 1 Unit],$A3523),CHAR(34),
", Offset2Value:  ",INDEX(SpatialOffsets[Offset 2 Value],$A3523),
", Offset2UnitID:  ",CHAR(34),INDEX(SpatialOffsets[Offset 2 Unit],$A3523),CHAR(34),
", Offset3Value:  ",INDEX(SpatialOffsets[Offset 3 Value],$A3523),
", Offset3UnitID:  ",CHAR(34),INDEX(SpatialOffsets[Offset 3 Unit],$A3523),CHAR(34),,"}")))</f>
        <v>#REF!</v>
      </c>
      <c r="O3523" t="e">
        <f>IF(COUNTA(RelatedFeatures[])=0,"", IF(INDEX(RelatedFeatures[First Sampling Feature Code],$A3523)="","",
CONCATENATE("  - &amp;RelationID",TEXT($A3523,"0000"),
" {","SamplingFeatureID:  *SamplingFeatureID",TEXT(MATCH(INDEX(RelatedFeatures[First Sampling Feature Code],$A3523),SamplingFeatures[Feature Code],0),"0000"),
", RelationshipTypeCV:  ",CHAR(34),INDEX(RelatedFeatures[Relationship Type],$A3523),CHAR(34),
", RelatedFeatureID: *SamplingFeatureID",TEXT(MATCH(INDEX(RelatedFeatures[Second Sampling Feature Code],$A3523),SamplingFeatures[Feature Code],0),"0000"),
", SpatialOffsetID:  ",IF(INDEX(RelatedFeatures[Offset Number],$A3523)="","",CONCATENATE("*SpatialOffsetID",TEXT(INDEX(RelatedFeatures[Offset Number],$A3523),"0000"))),"}")))</f>
        <v>#REF!</v>
      </c>
      <c r="P3523" t="e">
        <f>IF(INDEX(Methods[Method Type],$A3523)="","",
CONCATENATE("  - &amp;MethodID",TEXT($A3523,"0000"),
" {","MethodTypeCV:  ",CHAR(34),INDEX(Methods[Method Type],$A3523),CHAR(34),
", MethodCode:  ",CHAR(34),INDEX(Methods[Method Code],$A3523),CHAR(34),
", MethodName:  ",CHAR(34),INDEX(Methods[Method Name],$A3523),CHAR(34),
", MethodDescription:  ",CHAR(34),INDEX(Methods[Method Description],$A3523),CHAR(34),
", MethodLink:  ",CHAR(34),INDEX(Methods[Method Link],$A3523),CHAR(34),
", OrganizationID: *OrganizationID",TEXT(MATCH(INDEX(Methods[Organization Name],$A3523),Organizations[Organization Name],0),"0000"),"}"))</f>
        <v>#REF!</v>
      </c>
      <c r="Q3523" t="e">
        <f>IF(INDEX(Variables[Variable Type],$A3523)="","",
CONCATENATE("  - &amp;VariableID",TEXT($A3523,"0000"),
" {","VariableTypeCV:  ",CHAR(34),INDEX(Variables[Variable Type],$A3523),CHAR(34),
", VariableCode:  ",CHAR(34),INDEX(Variables[Variable Code],$A3523),CHAR(34),
", VariableNameCV:  ",CHAR(34),INDEX(Variables[Variable Name],$A3523),CHAR(34),
", VariableDefinition:  ",CHAR(34),INDEX(Variables[Variable Definition],$A3523),CHAR(34),
", SpecciationCV:  ",CHAR(34),INDEX(Variables[Speciation],$A3523),CHAR(34),
", NoDataValue:  ",CHAR(34),INDEX(Variables[No Data Value],$A3523),CHAR(34),"}"))</f>
        <v>#REF!</v>
      </c>
    </row>
    <row r="3524" spans="1:17" x14ac:dyDescent="0.25">
      <c r="A3524">
        <v>3521</v>
      </c>
      <c r="D3524" t="e">
        <f>IF(INDEX(People[First Name],$A3524)="","",
CONCATENATE("  - &amp;PersonID",TEXT($A3524,"0000"),
" {","PersonFirstName:  ",CHAR(34),INDEX(People[First Name],$A3524),CHAR(34),
", PersonMiddleName:  ",CHAR(34),INDEX(People[Middle Name],$A3524),CHAR(34),
", PersonLastName:  ",CHAR(34),INDEX(People[Last Name],$A3524),CHAR(34),"}"))</f>
        <v>#REF!</v>
      </c>
      <c r="E3524" t="e">
        <f>IF(INDEX(Organizations[Organization Type '[CV']],$A3524)="","",
CONCATENATE("  - &amp;OrganizationID",TEXT($A3524,"0000"),
" {","OrganizationTypeCV:  ",CHAR(34),INDEX(Organizations[Organization Type '[CV']],$A3524),CHAR(34),
", OrganizationCode:  ",CHAR(34),INDEX(Organizations[Organization Code],$A3524),CHAR(34),
", OrganizationName:  ",CHAR(34),INDEX(Organizations[Organization Name],$A3524),CHAR(34),
", OrganizationDescription:  ",CHAR(34),INDEX(Organizations[Organization Description],$A3524),CHAR(34),
", OrganizationLink:  ",CHAR(34),INDEX(Organizations[Organization Link],$A3524),CHAR(34),"}"))</f>
        <v>#REF!</v>
      </c>
      <c r="F3524" t="e">
        <f>IF(INDEX(People[First Name],$A3524)="","",
CONCATENATE("  - &amp;AffiliationID",TEXT($A3524,"0000"),
" {PersonID: *PersonID",TEXT($A3524,"0000"),
", OrganizationID: *OrganizationID",TEXT(MATCH(INDEX(People[Organization Name],$A3524),Organizations[Organization Name],0),"0000"),
", IsPrimaryOrganizationContact: , AffiliationStartDate: , AffiliationEndDate: , PrimaryPhone: ",
", PrimaryEmail: ",CHAR(34),INDEX(People[Primary Email],$A3524),CHAR(34),
", PrimaryAddress: ",CHAR(34),INDEX(People[Primary Address],$A3524),CHAR(34),
", PersonLink: }"))</f>
        <v>#REF!</v>
      </c>
      <c r="H3524" t="e">
        <f>IF(COUNTA(CitationInformation)=0,"",IF(INDEX(AuthorList[Author Name],$A3524)="","",
CONCATENATE("  - &amp;AuthorListID",TEXT($A3524,"0000"),
"  {CitationID: *CitationID0001",
", PersonID: *PersonID",TEXT(MATCH(INDEX(AuthorList[Author Name],$A3524),People[Full Name],0),"0000"),
", AuthorOrder: ",INDEX(AuthorList[Author Number],$A3524),"}")))</f>
        <v>#REF!</v>
      </c>
      <c r="K3524" t="e">
        <f>IF(INDEX(SamplingFeatures[Feature Code],$A3524)="","",
CONCATENATE("  - &amp;SamplingFeatureID",TEXT($A3524,"0000"),
" {","SamplingFeatureUUID:  ",CHAR(34),INDEX(SamplingFeatures[Sampling Feature UUID],$A3524),CHAR(34),
", SamplingFeatureTypeCV:  ",CHAR(34),INDEX(SamplingFeatures[Sampling Feature Type],$A3524),CHAR(34),
", SamplingFeatureCode:  ",CHAR(34),INDEX(SamplingFeatures[Feature Code],$A3524),CHAR(34),
", SamplingFeatureName:  ",CHAR(34),INDEX(SamplingFeatures[Feature Name],$A3524),CHAR(34),
", SamplingFeatureDescription:  ",CHAR(34),INDEX(SamplingFeatures[Feature Description],$A3524),CHAR(34),
", SamplingFeatureGeotypeCV:  ",CHAR(34),INDEX(SamplingFeatures[Feature Geo Type],$A3524),CHAR(34),
", FeatureGeometry:  ",CHAR(34),INDEX(SamplingFeatures[Feature Geometry],$A3524),CHAR(34),
", Elevation_m:  ",CHAR(34),INDEX(SamplingFeatures[Elevation_m],$A3524),CHAR(34),
", ElevationDatumCV:  ",CHAR(34),ElevationDatum,CHAR(34),"}"))</f>
        <v>#REF!</v>
      </c>
      <c r="L3524" t="e">
        <f>IF(INDEX(SamplingFeatures[Sampling Feature Type],$A3524)&lt;&gt;"Site","",
CONCATENATE("  - &amp;SiteID",TEXT(SUMPRODUCT(--($L$3:$L3523&lt;&gt;"")),"0000"),
" {","SamplingFeatureID:  *SamplingFeatureID",TEXT($A3524,"0000"),
", SiteTypeCV:  ",CHAR(34),INDEX(Sites[Site Type],$A3524),CHAR(34),
", Latitude:  ",INDEX(Sites[Latitude],$A3524),
", Longitude:  ",INDEX(Sites[Longitude],$A3524),
", SRSName:  ",CHAR(34),LatLonDatum,CHAR(34),"}"))</f>
        <v>#REF!</v>
      </c>
      <c r="M3524" t="e">
        <f>IF(INDEX(SamplingFeatures[Sampling Feature Type],$A3524)&lt;&gt;"Specimen","",
CONCATENATE("  - &amp;SpecimenID",TEXT(SUMPRODUCT(--($M$3:$M3523&lt;&gt;"")),"0000"),
" {","SamplingFeatureID:  *SamplingFeatureID",TEXT($A3524,"0000"),
", SpecimenTypeCV:  ",CHAR(34),INDEX(Specimens[Specimen Type],$A3524),CHAR(34),
", SpecimenMediumCV:  ",INDEX(Specimens[Specimen Medium],$A3524),
", IsFieldSpecimen:  ",CHAR(34),INDEX(Specimens[Is Field Specimen?],$A3524),CHAR(34),"}"))</f>
        <v>#REF!</v>
      </c>
      <c r="N3524" t="e">
        <f>IF(COUNTA(SpatialOffsets[])=0,"", IF(INDEX(SpatialOffsets[Spatial Offset Type],$A3524)="","",
CONCATENATE("  - &amp;SpatialOffsetID",TEXT($A3524,"0000"),
" {","SpatialOffsetTypeCV:  ",CHAR(34),INDEX(SpatialOffsets[Spatial Offset Type],$A3524),CHAR(34),
", Offset1Value:  ",INDEX(SpatialOffsets[Offset 1 Value],$A3524),
", Offset1UnitID:  ",CHAR(34),INDEX(SpatialOffsets[Offset 1 Unit],$A3524),CHAR(34),
", Offset2Value:  ",INDEX(SpatialOffsets[Offset 2 Value],$A3524),
", Offset2UnitID:  ",CHAR(34),INDEX(SpatialOffsets[Offset 2 Unit],$A3524),CHAR(34),
", Offset3Value:  ",INDEX(SpatialOffsets[Offset 3 Value],$A3524),
", Offset3UnitID:  ",CHAR(34),INDEX(SpatialOffsets[Offset 3 Unit],$A3524),CHAR(34),,"}")))</f>
        <v>#REF!</v>
      </c>
      <c r="O3524" t="e">
        <f>IF(COUNTA(RelatedFeatures[])=0,"", IF(INDEX(RelatedFeatures[First Sampling Feature Code],$A3524)="","",
CONCATENATE("  - &amp;RelationID",TEXT($A3524,"0000"),
" {","SamplingFeatureID:  *SamplingFeatureID",TEXT(MATCH(INDEX(RelatedFeatures[First Sampling Feature Code],$A3524),SamplingFeatures[Feature Code],0),"0000"),
", RelationshipTypeCV:  ",CHAR(34),INDEX(RelatedFeatures[Relationship Type],$A3524),CHAR(34),
", RelatedFeatureID: *SamplingFeatureID",TEXT(MATCH(INDEX(RelatedFeatures[Second Sampling Feature Code],$A3524),SamplingFeatures[Feature Code],0),"0000"),
", SpatialOffsetID:  ",IF(INDEX(RelatedFeatures[Offset Number],$A3524)="","",CONCATENATE("*SpatialOffsetID",TEXT(INDEX(RelatedFeatures[Offset Number],$A3524),"0000"))),"}")))</f>
        <v>#REF!</v>
      </c>
      <c r="P3524" t="e">
        <f>IF(INDEX(Methods[Method Type],$A3524)="","",
CONCATENATE("  - &amp;MethodID",TEXT($A3524,"0000"),
" {","MethodTypeCV:  ",CHAR(34),INDEX(Methods[Method Type],$A3524),CHAR(34),
", MethodCode:  ",CHAR(34),INDEX(Methods[Method Code],$A3524),CHAR(34),
", MethodName:  ",CHAR(34),INDEX(Methods[Method Name],$A3524),CHAR(34),
", MethodDescription:  ",CHAR(34),INDEX(Methods[Method Description],$A3524),CHAR(34),
", MethodLink:  ",CHAR(34),INDEX(Methods[Method Link],$A3524),CHAR(34),
", OrganizationID: *OrganizationID",TEXT(MATCH(INDEX(Methods[Organization Name],$A3524),Organizations[Organization Name],0),"0000"),"}"))</f>
        <v>#REF!</v>
      </c>
      <c r="Q3524" t="e">
        <f>IF(INDEX(Variables[Variable Type],$A3524)="","",
CONCATENATE("  - &amp;VariableID",TEXT($A3524,"0000"),
" {","VariableTypeCV:  ",CHAR(34),INDEX(Variables[Variable Type],$A3524),CHAR(34),
", VariableCode:  ",CHAR(34),INDEX(Variables[Variable Code],$A3524),CHAR(34),
", VariableNameCV:  ",CHAR(34),INDEX(Variables[Variable Name],$A3524),CHAR(34),
", VariableDefinition:  ",CHAR(34),INDEX(Variables[Variable Definition],$A3524),CHAR(34),
", SpecciationCV:  ",CHAR(34),INDEX(Variables[Speciation],$A3524),CHAR(34),
", NoDataValue:  ",CHAR(34),INDEX(Variables[No Data Value],$A3524),CHAR(34),"}"))</f>
        <v>#REF!</v>
      </c>
    </row>
    <row r="3525" spans="1:17" x14ac:dyDescent="0.25">
      <c r="A3525">
        <v>3522</v>
      </c>
      <c r="D3525" t="e">
        <f>IF(INDEX(People[First Name],$A3525)="","",
CONCATENATE("  - &amp;PersonID",TEXT($A3525,"0000"),
" {","PersonFirstName:  ",CHAR(34),INDEX(People[First Name],$A3525),CHAR(34),
", PersonMiddleName:  ",CHAR(34),INDEX(People[Middle Name],$A3525),CHAR(34),
", PersonLastName:  ",CHAR(34),INDEX(People[Last Name],$A3525),CHAR(34),"}"))</f>
        <v>#REF!</v>
      </c>
      <c r="E3525" t="e">
        <f>IF(INDEX(Organizations[Organization Type '[CV']],$A3525)="","",
CONCATENATE("  - &amp;OrganizationID",TEXT($A3525,"0000"),
" {","OrganizationTypeCV:  ",CHAR(34),INDEX(Organizations[Organization Type '[CV']],$A3525),CHAR(34),
", OrganizationCode:  ",CHAR(34),INDEX(Organizations[Organization Code],$A3525),CHAR(34),
", OrganizationName:  ",CHAR(34),INDEX(Organizations[Organization Name],$A3525),CHAR(34),
", OrganizationDescription:  ",CHAR(34),INDEX(Organizations[Organization Description],$A3525),CHAR(34),
", OrganizationLink:  ",CHAR(34),INDEX(Organizations[Organization Link],$A3525),CHAR(34),"}"))</f>
        <v>#REF!</v>
      </c>
      <c r="F3525" t="e">
        <f>IF(INDEX(People[First Name],$A3525)="","",
CONCATENATE("  - &amp;AffiliationID",TEXT($A3525,"0000"),
" {PersonID: *PersonID",TEXT($A3525,"0000"),
", OrganizationID: *OrganizationID",TEXT(MATCH(INDEX(People[Organization Name],$A3525),Organizations[Organization Name],0),"0000"),
", IsPrimaryOrganizationContact: , AffiliationStartDate: , AffiliationEndDate: , PrimaryPhone: ",
", PrimaryEmail: ",CHAR(34),INDEX(People[Primary Email],$A3525),CHAR(34),
", PrimaryAddress: ",CHAR(34),INDEX(People[Primary Address],$A3525),CHAR(34),
", PersonLink: }"))</f>
        <v>#REF!</v>
      </c>
      <c r="H3525" t="e">
        <f>IF(COUNTA(CitationInformation)=0,"",IF(INDEX(AuthorList[Author Name],$A3525)="","",
CONCATENATE("  - &amp;AuthorListID",TEXT($A3525,"0000"),
"  {CitationID: *CitationID0001",
", PersonID: *PersonID",TEXT(MATCH(INDEX(AuthorList[Author Name],$A3525),People[Full Name],0),"0000"),
", AuthorOrder: ",INDEX(AuthorList[Author Number],$A3525),"}")))</f>
        <v>#REF!</v>
      </c>
      <c r="K3525" t="e">
        <f>IF(INDEX(SamplingFeatures[Feature Code],$A3525)="","",
CONCATENATE("  - &amp;SamplingFeatureID",TEXT($A3525,"0000"),
" {","SamplingFeatureUUID:  ",CHAR(34),INDEX(SamplingFeatures[Sampling Feature UUID],$A3525),CHAR(34),
", SamplingFeatureTypeCV:  ",CHAR(34),INDEX(SamplingFeatures[Sampling Feature Type],$A3525),CHAR(34),
", SamplingFeatureCode:  ",CHAR(34),INDEX(SamplingFeatures[Feature Code],$A3525),CHAR(34),
", SamplingFeatureName:  ",CHAR(34),INDEX(SamplingFeatures[Feature Name],$A3525),CHAR(34),
", SamplingFeatureDescription:  ",CHAR(34),INDEX(SamplingFeatures[Feature Description],$A3525),CHAR(34),
", SamplingFeatureGeotypeCV:  ",CHAR(34),INDEX(SamplingFeatures[Feature Geo Type],$A3525),CHAR(34),
", FeatureGeometry:  ",CHAR(34),INDEX(SamplingFeatures[Feature Geometry],$A3525),CHAR(34),
", Elevation_m:  ",CHAR(34),INDEX(SamplingFeatures[Elevation_m],$A3525),CHAR(34),
", ElevationDatumCV:  ",CHAR(34),ElevationDatum,CHAR(34),"}"))</f>
        <v>#REF!</v>
      </c>
      <c r="L3525" t="e">
        <f>IF(INDEX(SamplingFeatures[Sampling Feature Type],$A3525)&lt;&gt;"Site","",
CONCATENATE("  - &amp;SiteID",TEXT(SUMPRODUCT(--($L$3:$L3524&lt;&gt;"")),"0000"),
" {","SamplingFeatureID:  *SamplingFeatureID",TEXT($A3525,"0000"),
", SiteTypeCV:  ",CHAR(34),INDEX(Sites[Site Type],$A3525),CHAR(34),
", Latitude:  ",INDEX(Sites[Latitude],$A3525),
", Longitude:  ",INDEX(Sites[Longitude],$A3525),
", SRSName:  ",CHAR(34),LatLonDatum,CHAR(34),"}"))</f>
        <v>#REF!</v>
      </c>
      <c r="M3525" t="e">
        <f>IF(INDEX(SamplingFeatures[Sampling Feature Type],$A3525)&lt;&gt;"Specimen","",
CONCATENATE("  - &amp;SpecimenID",TEXT(SUMPRODUCT(--($M$3:$M3524&lt;&gt;"")),"0000"),
" {","SamplingFeatureID:  *SamplingFeatureID",TEXT($A3525,"0000"),
", SpecimenTypeCV:  ",CHAR(34),INDEX(Specimens[Specimen Type],$A3525),CHAR(34),
", SpecimenMediumCV:  ",INDEX(Specimens[Specimen Medium],$A3525),
", IsFieldSpecimen:  ",CHAR(34),INDEX(Specimens[Is Field Specimen?],$A3525),CHAR(34),"}"))</f>
        <v>#REF!</v>
      </c>
      <c r="N3525" t="e">
        <f>IF(COUNTA(SpatialOffsets[])=0,"", IF(INDEX(SpatialOffsets[Spatial Offset Type],$A3525)="","",
CONCATENATE("  - &amp;SpatialOffsetID",TEXT($A3525,"0000"),
" {","SpatialOffsetTypeCV:  ",CHAR(34),INDEX(SpatialOffsets[Spatial Offset Type],$A3525),CHAR(34),
", Offset1Value:  ",INDEX(SpatialOffsets[Offset 1 Value],$A3525),
", Offset1UnitID:  ",CHAR(34),INDEX(SpatialOffsets[Offset 1 Unit],$A3525),CHAR(34),
", Offset2Value:  ",INDEX(SpatialOffsets[Offset 2 Value],$A3525),
", Offset2UnitID:  ",CHAR(34),INDEX(SpatialOffsets[Offset 2 Unit],$A3525),CHAR(34),
", Offset3Value:  ",INDEX(SpatialOffsets[Offset 3 Value],$A3525),
", Offset3UnitID:  ",CHAR(34),INDEX(SpatialOffsets[Offset 3 Unit],$A3525),CHAR(34),,"}")))</f>
        <v>#REF!</v>
      </c>
      <c r="O3525" t="e">
        <f>IF(COUNTA(RelatedFeatures[])=0,"", IF(INDEX(RelatedFeatures[First Sampling Feature Code],$A3525)="","",
CONCATENATE("  - &amp;RelationID",TEXT($A3525,"0000"),
" {","SamplingFeatureID:  *SamplingFeatureID",TEXT(MATCH(INDEX(RelatedFeatures[First Sampling Feature Code],$A3525),SamplingFeatures[Feature Code],0),"0000"),
", RelationshipTypeCV:  ",CHAR(34),INDEX(RelatedFeatures[Relationship Type],$A3525),CHAR(34),
", RelatedFeatureID: *SamplingFeatureID",TEXT(MATCH(INDEX(RelatedFeatures[Second Sampling Feature Code],$A3525),SamplingFeatures[Feature Code],0),"0000"),
", SpatialOffsetID:  ",IF(INDEX(RelatedFeatures[Offset Number],$A3525)="","",CONCATENATE("*SpatialOffsetID",TEXT(INDEX(RelatedFeatures[Offset Number],$A3525),"0000"))),"}")))</f>
        <v>#REF!</v>
      </c>
      <c r="P3525" t="e">
        <f>IF(INDEX(Methods[Method Type],$A3525)="","",
CONCATENATE("  - &amp;MethodID",TEXT($A3525,"0000"),
" {","MethodTypeCV:  ",CHAR(34),INDEX(Methods[Method Type],$A3525),CHAR(34),
", MethodCode:  ",CHAR(34),INDEX(Methods[Method Code],$A3525),CHAR(34),
", MethodName:  ",CHAR(34),INDEX(Methods[Method Name],$A3525),CHAR(34),
", MethodDescription:  ",CHAR(34),INDEX(Methods[Method Description],$A3525),CHAR(34),
", MethodLink:  ",CHAR(34),INDEX(Methods[Method Link],$A3525),CHAR(34),
", OrganizationID: *OrganizationID",TEXT(MATCH(INDEX(Methods[Organization Name],$A3525),Organizations[Organization Name],0),"0000"),"}"))</f>
        <v>#REF!</v>
      </c>
      <c r="Q3525" t="e">
        <f>IF(INDEX(Variables[Variable Type],$A3525)="","",
CONCATENATE("  - &amp;VariableID",TEXT($A3525,"0000"),
" {","VariableTypeCV:  ",CHAR(34),INDEX(Variables[Variable Type],$A3525),CHAR(34),
", VariableCode:  ",CHAR(34),INDEX(Variables[Variable Code],$A3525),CHAR(34),
", VariableNameCV:  ",CHAR(34),INDEX(Variables[Variable Name],$A3525),CHAR(34),
", VariableDefinition:  ",CHAR(34),INDEX(Variables[Variable Definition],$A3525),CHAR(34),
", SpecciationCV:  ",CHAR(34),INDEX(Variables[Speciation],$A3525),CHAR(34),
", NoDataValue:  ",CHAR(34),INDEX(Variables[No Data Value],$A3525),CHAR(34),"}"))</f>
        <v>#REF!</v>
      </c>
    </row>
    <row r="3526" spans="1:17" x14ac:dyDescent="0.25">
      <c r="A3526">
        <v>3523</v>
      </c>
      <c r="D3526" t="e">
        <f>IF(INDEX(People[First Name],$A3526)="","",
CONCATENATE("  - &amp;PersonID",TEXT($A3526,"0000"),
" {","PersonFirstName:  ",CHAR(34),INDEX(People[First Name],$A3526),CHAR(34),
", PersonMiddleName:  ",CHAR(34),INDEX(People[Middle Name],$A3526),CHAR(34),
", PersonLastName:  ",CHAR(34),INDEX(People[Last Name],$A3526),CHAR(34),"}"))</f>
        <v>#REF!</v>
      </c>
      <c r="E3526" t="e">
        <f>IF(INDEX(Organizations[Organization Type '[CV']],$A3526)="","",
CONCATENATE("  - &amp;OrganizationID",TEXT($A3526,"0000"),
" {","OrganizationTypeCV:  ",CHAR(34),INDEX(Organizations[Organization Type '[CV']],$A3526),CHAR(34),
", OrganizationCode:  ",CHAR(34),INDEX(Organizations[Organization Code],$A3526),CHAR(34),
", OrganizationName:  ",CHAR(34),INDEX(Organizations[Organization Name],$A3526),CHAR(34),
", OrganizationDescription:  ",CHAR(34),INDEX(Organizations[Organization Description],$A3526),CHAR(34),
", OrganizationLink:  ",CHAR(34),INDEX(Organizations[Organization Link],$A3526),CHAR(34),"}"))</f>
        <v>#REF!</v>
      </c>
      <c r="F3526" t="e">
        <f>IF(INDEX(People[First Name],$A3526)="","",
CONCATENATE("  - &amp;AffiliationID",TEXT($A3526,"0000"),
" {PersonID: *PersonID",TEXT($A3526,"0000"),
", OrganizationID: *OrganizationID",TEXT(MATCH(INDEX(People[Organization Name],$A3526),Organizations[Organization Name],0),"0000"),
", IsPrimaryOrganizationContact: , AffiliationStartDate: , AffiliationEndDate: , PrimaryPhone: ",
", PrimaryEmail: ",CHAR(34),INDEX(People[Primary Email],$A3526),CHAR(34),
", PrimaryAddress: ",CHAR(34),INDEX(People[Primary Address],$A3526),CHAR(34),
", PersonLink: }"))</f>
        <v>#REF!</v>
      </c>
      <c r="H3526" t="e">
        <f>IF(COUNTA(CitationInformation)=0,"",IF(INDEX(AuthorList[Author Name],$A3526)="","",
CONCATENATE("  - &amp;AuthorListID",TEXT($A3526,"0000"),
"  {CitationID: *CitationID0001",
", PersonID: *PersonID",TEXT(MATCH(INDEX(AuthorList[Author Name],$A3526),People[Full Name],0),"0000"),
", AuthorOrder: ",INDEX(AuthorList[Author Number],$A3526),"}")))</f>
        <v>#REF!</v>
      </c>
      <c r="K3526" t="e">
        <f>IF(INDEX(SamplingFeatures[Feature Code],$A3526)="","",
CONCATENATE("  - &amp;SamplingFeatureID",TEXT($A3526,"0000"),
" {","SamplingFeatureUUID:  ",CHAR(34),INDEX(SamplingFeatures[Sampling Feature UUID],$A3526),CHAR(34),
", SamplingFeatureTypeCV:  ",CHAR(34),INDEX(SamplingFeatures[Sampling Feature Type],$A3526),CHAR(34),
", SamplingFeatureCode:  ",CHAR(34),INDEX(SamplingFeatures[Feature Code],$A3526),CHAR(34),
", SamplingFeatureName:  ",CHAR(34),INDEX(SamplingFeatures[Feature Name],$A3526),CHAR(34),
", SamplingFeatureDescription:  ",CHAR(34),INDEX(SamplingFeatures[Feature Description],$A3526),CHAR(34),
", SamplingFeatureGeotypeCV:  ",CHAR(34),INDEX(SamplingFeatures[Feature Geo Type],$A3526),CHAR(34),
", FeatureGeometry:  ",CHAR(34),INDEX(SamplingFeatures[Feature Geometry],$A3526),CHAR(34),
", Elevation_m:  ",CHAR(34),INDEX(SamplingFeatures[Elevation_m],$A3526),CHAR(34),
", ElevationDatumCV:  ",CHAR(34),ElevationDatum,CHAR(34),"}"))</f>
        <v>#REF!</v>
      </c>
      <c r="L3526" t="e">
        <f>IF(INDEX(SamplingFeatures[Sampling Feature Type],$A3526)&lt;&gt;"Site","",
CONCATENATE("  - &amp;SiteID",TEXT(SUMPRODUCT(--($L$3:$L3525&lt;&gt;"")),"0000"),
" {","SamplingFeatureID:  *SamplingFeatureID",TEXT($A3526,"0000"),
", SiteTypeCV:  ",CHAR(34),INDEX(Sites[Site Type],$A3526),CHAR(34),
", Latitude:  ",INDEX(Sites[Latitude],$A3526),
", Longitude:  ",INDEX(Sites[Longitude],$A3526),
", SRSName:  ",CHAR(34),LatLonDatum,CHAR(34),"}"))</f>
        <v>#REF!</v>
      </c>
      <c r="M3526" t="e">
        <f>IF(INDEX(SamplingFeatures[Sampling Feature Type],$A3526)&lt;&gt;"Specimen","",
CONCATENATE("  - &amp;SpecimenID",TEXT(SUMPRODUCT(--($M$3:$M3525&lt;&gt;"")),"0000"),
" {","SamplingFeatureID:  *SamplingFeatureID",TEXT($A3526,"0000"),
", SpecimenTypeCV:  ",CHAR(34),INDEX(Specimens[Specimen Type],$A3526),CHAR(34),
", SpecimenMediumCV:  ",INDEX(Specimens[Specimen Medium],$A3526),
", IsFieldSpecimen:  ",CHAR(34),INDEX(Specimens[Is Field Specimen?],$A3526),CHAR(34),"}"))</f>
        <v>#REF!</v>
      </c>
      <c r="N3526" t="e">
        <f>IF(COUNTA(SpatialOffsets[])=0,"", IF(INDEX(SpatialOffsets[Spatial Offset Type],$A3526)="","",
CONCATENATE("  - &amp;SpatialOffsetID",TEXT($A3526,"0000"),
" {","SpatialOffsetTypeCV:  ",CHAR(34),INDEX(SpatialOffsets[Spatial Offset Type],$A3526),CHAR(34),
", Offset1Value:  ",INDEX(SpatialOffsets[Offset 1 Value],$A3526),
", Offset1UnitID:  ",CHAR(34),INDEX(SpatialOffsets[Offset 1 Unit],$A3526),CHAR(34),
", Offset2Value:  ",INDEX(SpatialOffsets[Offset 2 Value],$A3526),
", Offset2UnitID:  ",CHAR(34),INDEX(SpatialOffsets[Offset 2 Unit],$A3526),CHAR(34),
", Offset3Value:  ",INDEX(SpatialOffsets[Offset 3 Value],$A3526),
", Offset3UnitID:  ",CHAR(34),INDEX(SpatialOffsets[Offset 3 Unit],$A3526),CHAR(34),,"}")))</f>
        <v>#REF!</v>
      </c>
      <c r="O3526" t="e">
        <f>IF(COUNTA(RelatedFeatures[])=0,"", IF(INDEX(RelatedFeatures[First Sampling Feature Code],$A3526)="","",
CONCATENATE("  - &amp;RelationID",TEXT($A3526,"0000"),
" {","SamplingFeatureID:  *SamplingFeatureID",TEXT(MATCH(INDEX(RelatedFeatures[First Sampling Feature Code],$A3526),SamplingFeatures[Feature Code],0),"0000"),
", RelationshipTypeCV:  ",CHAR(34),INDEX(RelatedFeatures[Relationship Type],$A3526),CHAR(34),
", RelatedFeatureID: *SamplingFeatureID",TEXT(MATCH(INDEX(RelatedFeatures[Second Sampling Feature Code],$A3526),SamplingFeatures[Feature Code],0),"0000"),
", SpatialOffsetID:  ",IF(INDEX(RelatedFeatures[Offset Number],$A3526)="","",CONCATENATE("*SpatialOffsetID",TEXT(INDEX(RelatedFeatures[Offset Number],$A3526),"0000"))),"}")))</f>
        <v>#REF!</v>
      </c>
      <c r="P3526" t="e">
        <f>IF(INDEX(Methods[Method Type],$A3526)="","",
CONCATENATE("  - &amp;MethodID",TEXT($A3526,"0000"),
" {","MethodTypeCV:  ",CHAR(34),INDEX(Methods[Method Type],$A3526),CHAR(34),
", MethodCode:  ",CHAR(34),INDEX(Methods[Method Code],$A3526),CHAR(34),
", MethodName:  ",CHAR(34),INDEX(Methods[Method Name],$A3526),CHAR(34),
", MethodDescription:  ",CHAR(34),INDEX(Methods[Method Description],$A3526),CHAR(34),
", MethodLink:  ",CHAR(34),INDEX(Methods[Method Link],$A3526),CHAR(34),
", OrganizationID: *OrganizationID",TEXT(MATCH(INDEX(Methods[Organization Name],$A3526),Organizations[Organization Name],0),"0000"),"}"))</f>
        <v>#REF!</v>
      </c>
      <c r="Q3526" t="e">
        <f>IF(INDEX(Variables[Variable Type],$A3526)="","",
CONCATENATE("  - &amp;VariableID",TEXT($A3526,"0000"),
" {","VariableTypeCV:  ",CHAR(34),INDEX(Variables[Variable Type],$A3526),CHAR(34),
", VariableCode:  ",CHAR(34),INDEX(Variables[Variable Code],$A3526),CHAR(34),
", VariableNameCV:  ",CHAR(34),INDEX(Variables[Variable Name],$A3526),CHAR(34),
", VariableDefinition:  ",CHAR(34),INDEX(Variables[Variable Definition],$A3526),CHAR(34),
", SpecciationCV:  ",CHAR(34),INDEX(Variables[Speciation],$A3526),CHAR(34),
", NoDataValue:  ",CHAR(34),INDEX(Variables[No Data Value],$A3526),CHAR(34),"}"))</f>
        <v>#REF!</v>
      </c>
    </row>
    <row r="3527" spans="1:17" x14ac:dyDescent="0.25">
      <c r="A3527">
        <v>3524</v>
      </c>
      <c r="D3527" t="e">
        <f>IF(INDEX(People[First Name],$A3527)="","",
CONCATENATE("  - &amp;PersonID",TEXT($A3527,"0000"),
" {","PersonFirstName:  ",CHAR(34),INDEX(People[First Name],$A3527),CHAR(34),
", PersonMiddleName:  ",CHAR(34),INDEX(People[Middle Name],$A3527),CHAR(34),
", PersonLastName:  ",CHAR(34),INDEX(People[Last Name],$A3527),CHAR(34),"}"))</f>
        <v>#REF!</v>
      </c>
      <c r="E3527" t="e">
        <f>IF(INDEX(Organizations[Organization Type '[CV']],$A3527)="","",
CONCATENATE("  - &amp;OrganizationID",TEXT($A3527,"0000"),
" {","OrganizationTypeCV:  ",CHAR(34),INDEX(Organizations[Organization Type '[CV']],$A3527),CHAR(34),
", OrganizationCode:  ",CHAR(34),INDEX(Organizations[Organization Code],$A3527),CHAR(34),
", OrganizationName:  ",CHAR(34),INDEX(Organizations[Organization Name],$A3527),CHAR(34),
", OrganizationDescription:  ",CHAR(34),INDEX(Organizations[Organization Description],$A3527),CHAR(34),
", OrganizationLink:  ",CHAR(34),INDEX(Organizations[Organization Link],$A3527),CHAR(34),"}"))</f>
        <v>#REF!</v>
      </c>
      <c r="F3527" t="e">
        <f>IF(INDEX(People[First Name],$A3527)="","",
CONCATENATE("  - &amp;AffiliationID",TEXT($A3527,"0000"),
" {PersonID: *PersonID",TEXT($A3527,"0000"),
", OrganizationID: *OrganizationID",TEXT(MATCH(INDEX(People[Organization Name],$A3527),Organizations[Organization Name],0),"0000"),
", IsPrimaryOrganizationContact: , AffiliationStartDate: , AffiliationEndDate: , PrimaryPhone: ",
", PrimaryEmail: ",CHAR(34),INDEX(People[Primary Email],$A3527),CHAR(34),
", PrimaryAddress: ",CHAR(34),INDEX(People[Primary Address],$A3527),CHAR(34),
", PersonLink: }"))</f>
        <v>#REF!</v>
      </c>
      <c r="H3527" t="e">
        <f>IF(COUNTA(CitationInformation)=0,"",IF(INDEX(AuthorList[Author Name],$A3527)="","",
CONCATENATE("  - &amp;AuthorListID",TEXT($A3527,"0000"),
"  {CitationID: *CitationID0001",
", PersonID: *PersonID",TEXT(MATCH(INDEX(AuthorList[Author Name],$A3527),People[Full Name],0),"0000"),
", AuthorOrder: ",INDEX(AuthorList[Author Number],$A3527),"}")))</f>
        <v>#REF!</v>
      </c>
      <c r="K3527" t="e">
        <f>IF(INDEX(SamplingFeatures[Feature Code],$A3527)="","",
CONCATENATE("  - &amp;SamplingFeatureID",TEXT($A3527,"0000"),
" {","SamplingFeatureUUID:  ",CHAR(34),INDEX(SamplingFeatures[Sampling Feature UUID],$A3527),CHAR(34),
", SamplingFeatureTypeCV:  ",CHAR(34),INDEX(SamplingFeatures[Sampling Feature Type],$A3527),CHAR(34),
", SamplingFeatureCode:  ",CHAR(34),INDEX(SamplingFeatures[Feature Code],$A3527),CHAR(34),
", SamplingFeatureName:  ",CHAR(34),INDEX(SamplingFeatures[Feature Name],$A3527),CHAR(34),
", SamplingFeatureDescription:  ",CHAR(34),INDEX(SamplingFeatures[Feature Description],$A3527),CHAR(34),
", SamplingFeatureGeotypeCV:  ",CHAR(34),INDEX(SamplingFeatures[Feature Geo Type],$A3527),CHAR(34),
", FeatureGeometry:  ",CHAR(34),INDEX(SamplingFeatures[Feature Geometry],$A3527),CHAR(34),
", Elevation_m:  ",CHAR(34),INDEX(SamplingFeatures[Elevation_m],$A3527),CHAR(34),
", ElevationDatumCV:  ",CHAR(34),ElevationDatum,CHAR(34),"}"))</f>
        <v>#REF!</v>
      </c>
      <c r="L3527" t="e">
        <f>IF(INDEX(SamplingFeatures[Sampling Feature Type],$A3527)&lt;&gt;"Site","",
CONCATENATE("  - &amp;SiteID",TEXT(SUMPRODUCT(--($L$3:$L3526&lt;&gt;"")),"0000"),
" {","SamplingFeatureID:  *SamplingFeatureID",TEXT($A3527,"0000"),
", SiteTypeCV:  ",CHAR(34),INDEX(Sites[Site Type],$A3527),CHAR(34),
", Latitude:  ",INDEX(Sites[Latitude],$A3527),
", Longitude:  ",INDEX(Sites[Longitude],$A3527),
", SRSName:  ",CHAR(34),LatLonDatum,CHAR(34),"}"))</f>
        <v>#REF!</v>
      </c>
      <c r="M3527" t="e">
        <f>IF(INDEX(SamplingFeatures[Sampling Feature Type],$A3527)&lt;&gt;"Specimen","",
CONCATENATE("  - &amp;SpecimenID",TEXT(SUMPRODUCT(--($M$3:$M3526&lt;&gt;"")),"0000"),
" {","SamplingFeatureID:  *SamplingFeatureID",TEXT($A3527,"0000"),
", SpecimenTypeCV:  ",CHAR(34),INDEX(Specimens[Specimen Type],$A3527),CHAR(34),
", SpecimenMediumCV:  ",INDEX(Specimens[Specimen Medium],$A3527),
", IsFieldSpecimen:  ",CHAR(34),INDEX(Specimens[Is Field Specimen?],$A3527),CHAR(34),"}"))</f>
        <v>#REF!</v>
      </c>
      <c r="N3527" t="e">
        <f>IF(COUNTA(SpatialOffsets[])=0,"", IF(INDEX(SpatialOffsets[Spatial Offset Type],$A3527)="","",
CONCATENATE("  - &amp;SpatialOffsetID",TEXT($A3527,"0000"),
" {","SpatialOffsetTypeCV:  ",CHAR(34),INDEX(SpatialOffsets[Spatial Offset Type],$A3527),CHAR(34),
", Offset1Value:  ",INDEX(SpatialOffsets[Offset 1 Value],$A3527),
", Offset1UnitID:  ",CHAR(34),INDEX(SpatialOffsets[Offset 1 Unit],$A3527),CHAR(34),
", Offset2Value:  ",INDEX(SpatialOffsets[Offset 2 Value],$A3527),
", Offset2UnitID:  ",CHAR(34),INDEX(SpatialOffsets[Offset 2 Unit],$A3527),CHAR(34),
", Offset3Value:  ",INDEX(SpatialOffsets[Offset 3 Value],$A3527),
", Offset3UnitID:  ",CHAR(34),INDEX(SpatialOffsets[Offset 3 Unit],$A3527),CHAR(34),,"}")))</f>
        <v>#REF!</v>
      </c>
      <c r="O3527" t="e">
        <f>IF(COUNTA(RelatedFeatures[])=0,"", IF(INDEX(RelatedFeatures[First Sampling Feature Code],$A3527)="","",
CONCATENATE("  - &amp;RelationID",TEXT($A3527,"0000"),
" {","SamplingFeatureID:  *SamplingFeatureID",TEXT(MATCH(INDEX(RelatedFeatures[First Sampling Feature Code],$A3527),SamplingFeatures[Feature Code],0),"0000"),
", RelationshipTypeCV:  ",CHAR(34),INDEX(RelatedFeatures[Relationship Type],$A3527),CHAR(34),
", RelatedFeatureID: *SamplingFeatureID",TEXT(MATCH(INDEX(RelatedFeatures[Second Sampling Feature Code],$A3527),SamplingFeatures[Feature Code],0),"0000"),
", SpatialOffsetID:  ",IF(INDEX(RelatedFeatures[Offset Number],$A3527)="","",CONCATENATE("*SpatialOffsetID",TEXT(INDEX(RelatedFeatures[Offset Number],$A3527),"0000"))),"}")))</f>
        <v>#REF!</v>
      </c>
      <c r="P3527" t="e">
        <f>IF(INDEX(Methods[Method Type],$A3527)="","",
CONCATENATE("  - &amp;MethodID",TEXT($A3527,"0000"),
" {","MethodTypeCV:  ",CHAR(34),INDEX(Methods[Method Type],$A3527),CHAR(34),
", MethodCode:  ",CHAR(34),INDEX(Methods[Method Code],$A3527),CHAR(34),
", MethodName:  ",CHAR(34),INDEX(Methods[Method Name],$A3527),CHAR(34),
", MethodDescription:  ",CHAR(34),INDEX(Methods[Method Description],$A3527),CHAR(34),
", MethodLink:  ",CHAR(34),INDEX(Methods[Method Link],$A3527),CHAR(34),
", OrganizationID: *OrganizationID",TEXT(MATCH(INDEX(Methods[Organization Name],$A3527),Organizations[Organization Name],0),"0000"),"}"))</f>
        <v>#REF!</v>
      </c>
      <c r="Q3527" t="e">
        <f>IF(INDEX(Variables[Variable Type],$A3527)="","",
CONCATENATE("  - &amp;VariableID",TEXT($A3527,"0000"),
" {","VariableTypeCV:  ",CHAR(34),INDEX(Variables[Variable Type],$A3527),CHAR(34),
", VariableCode:  ",CHAR(34),INDEX(Variables[Variable Code],$A3527),CHAR(34),
", VariableNameCV:  ",CHAR(34),INDEX(Variables[Variable Name],$A3527),CHAR(34),
", VariableDefinition:  ",CHAR(34),INDEX(Variables[Variable Definition],$A3527),CHAR(34),
", SpecciationCV:  ",CHAR(34),INDEX(Variables[Speciation],$A3527),CHAR(34),
", NoDataValue:  ",CHAR(34),INDEX(Variables[No Data Value],$A3527),CHAR(34),"}"))</f>
        <v>#REF!</v>
      </c>
    </row>
    <row r="3528" spans="1:17" x14ac:dyDescent="0.25">
      <c r="A3528">
        <v>3525</v>
      </c>
      <c r="D3528" t="e">
        <f>IF(INDEX(People[First Name],$A3528)="","",
CONCATENATE("  - &amp;PersonID",TEXT($A3528,"0000"),
" {","PersonFirstName:  ",CHAR(34),INDEX(People[First Name],$A3528),CHAR(34),
", PersonMiddleName:  ",CHAR(34),INDEX(People[Middle Name],$A3528),CHAR(34),
", PersonLastName:  ",CHAR(34),INDEX(People[Last Name],$A3528),CHAR(34),"}"))</f>
        <v>#REF!</v>
      </c>
      <c r="E3528" t="e">
        <f>IF(INDEX(Organizations[Organization Type '[CV']],$A3528)="","",
CONCATENATE("  - &amp;OrganizationID",TEXT($A3528,"0000"),
" {","OrganizationTypeCV:  ",CHAR(34),INDEX(Organizations[Organization Type '[CV']],$A3528),CHAR(34),
", OrganizationCode:  ",CHAR(34),INDEX(Organizations[Organization Code],$A3528),CHAR(34),
", OrganizationName:  ",CHAR(34),INDEX(Organizations[Organization Name],$A3528),CHAR(34),
", OrganizationDescription:  ",CHAR(34),INDEX(Organizations[Organization Description],$A3528),CHAR(34),
", OrganizationLink:  ",CHAR(34),INDEX(Organizations[Organization Link],$A3528),CHAR(34),"}"))</f>
        <v>#REF!</v>
      </c>
      <c r="F3528" t="e">
        <f>IF(INDEX(People[First Name],$A3528)="","",
CONCATENATE("  - &amp;AffiliationID",TEXT($A3528,"0000"),
" {PersonID: *PersonID",TEXT($A3528,"0000"),
", OrganizationID: *OrganizationID",TEXT(MATCH(INDEX(People[Organization Name],$A3528),Organizations[Organization Name],0),"0000"),
", IsPrimaryOrganizationContact: , AffiliationStartDate: , AffiliationEndDate: , PrimaryPhone: ",
", PrimaryEmail: ",CHAR(34),INDEX(People[Primary Email],$A3528),CHAR(34),
", PrimaryAddress: ",CHAR(34),INDEX(People[Primary Address],$A3528),CHAR(34),
", PersonLink: }"))</f>
        <v>#REF!</v>
      </c>
      <c r="H3528" t="e">
        <f>IF(COUNTA(CitationInformation)=0,"",IF(INDEX(AuthorList[Author Name],$A3528)="","",
CONCATENATE("  - &amp;AuthorListID",TEXT($A3528,"0000"),
"  {CitationID: *CitationID0001",
", PersonID: *PersonID",TEXT(MATCH(INDEX(AuthorList[Author Name],$A3528),People[Full Name],0),"0000"),
", AuthorOrder: ",INDEX(AuthorList[Author Number],$A3528),"}")))</f>
        <v>#REF!</v>
      </c>
      <c r="K3528" t="e">
        <f>IF(INDEX(SamplingFeatures[Feature Code],$A3528)="","",
CONCATENATE("  - &amp;SamplingFeatureID",TEXT($A3528,"0000"),
" {","SamplingFeatureUUID:  ",CHAR(34),INDEX(SamplingFeatures[Sampling Feature UUID],$A3528),CHAR(34),
", SamplingFeatureTypeCV:  ",CHAR(34),INDEX(SamplingFeatures[Sampling Feature Type],$A3528),CHAR(34),
", SamplingFeatureCode:  ",CHAR(34),INDEX(SamplingFeatures[Feature Code],$A3528),CHAR(34),
", SamplingFeatureName:  ",CHAR(34),INDEX(SamplingFeatures[Feature Name],$A3528),CHAR(34),
", SamplingFeatureDescription:  ",CHAR(34),INDEX(SamplingFeatures[Feature Description],$A3528),CHAR(34),
", SamplingFeatureGeotypeCV:  ",CHAR(34),INDEX(SamplingFeatures[Feature Geo Type],$A3528),CHAR(34),
", FeatureGeometry:  ",CHAR(34),INDEX(SamplingFeatures[Feature Geometry],$A3528),CHAR(34),
", Elevation_m:  ",CHAR(34),INDEX(SamplingFeatures[Elevation_m],$A3528),CHAR(34),
", ElevationDatumCV:  ",CHAR(34),ElevationDatum,CHAR(34),"}"))</f>
        <v>#REF!</v>
      </c>
      <c r="L3528" t="e">
        <f>IF(INDEX(SamplingFeatures[Sampling Feature Type],$A3528)&lt;&gt;"Site","",
CONCATENATE("  - &amp;SiteID",TEXT(SUMPRODUCT(--($L$3:$L3527&lt;&gt;"")),"0000"),
" {","SamplingFeatureID:  *SamplingFeatureID",TEXT($A3528,"0000"),
", SiteTypeCV:  ",CHAR(34),INDEX(Sites[Site Type],$A3528),CHAR(34),
", Latitude:  ",INDEX(Sites[Latitude],$A3528),
", Longitude:  ",INDEX(Sites[Longitude],$A3528),
", SRSName:  ",CHAR(34),LatLonDatum,CHAR(34),"}"))</f>
        <v>#REF!</v>
      </c>
      <c r="M3528" t="e">
        <f>IF(INDEX(SamplingFeatures[Sampling Feature Type],$A3528)&lt;&gt;"Specimen","",
CONCATENATE("  - &amp;SpecimenID",TEXT(SUMPRODUCT(--($M$3:$M3527&lt;&gt;"")),"0000"),
" {","SamplingFeatureID:  *SamplingFeatureID",TEXT($A3528,"0000"),
", SpecimenTypeCV:  ",CHAR(34),INDEX(Specimens[Specimen Type],$A3528),CHAR(34),
", SpecimenMediumCV:  ",INDEX(Specimens[Specimen Medium],$A3528),
", IsFieldSpecimen:  ",CHAR(34),INDEX(Specimens[Is Field Specimen?],$A3528),CHAR(34),"}"))</f>
        <v>#REF!</v>
      </c>
      <c r="N3528" t="e">
        <f>IF(COUNTA(SpatialOffsets[])=0,"", IF(INDEX(SpatialOffsets[Spatial Offset Type],$A3528)="","",
CONCATENATE("  - &amp;SpatialOffsetID",TEXT($A3528,"0000"),
" {","SpatialOffsetTypeCV:  ",CHAR(34),INDEX(SpatialOffsets[Spatial Offset Type],$A3528),CHAR(34),
", Offset1Value:  ",INDEX(SpatialOffsets[Offset 1 Value],$A3528),
", Offset1UnitID:  ",CHAR(34),INDEX(SpatialOffsets[Offset 1 Unit],$A3528),CHAR(34),
", Offset2Value:  ",INDEX(SpatialOffsets[Offset 2 Value],$A3528),
", Offset2UnitID:  ",CHAR(34),INDEX(SpatialOffsets[Offset 2 Unit],$A3528),CHAR(34),
", Offset3Value:  ",INDEX(SpatialOffsets[Offset 3 Value],$A3528),
", Offset3UnitID:  ",CHAR(34),INDEX(SpatialOffsets[Offset 3 Unit],$A3528),CHAR(34),,"}")))</f>
        <v>#REF!</v>
      </c>
      <c r="O3528" t="e">
        <f>IF(COUNTA(RelatedFeatures[])=0,"", IF(INDEX(RelatedFeatures[First Sampling Feature Code],$A3528)="","",
CONCATENATE("  - &amp;RelationID",TEXT($A3528,"0000"),
" {","SamplingFeatureID:  *SamplingFeatureID",TEXT(MATCH(INDEX(RelatedFeatures[First Sampling Feature Code],$A3528),SamplingFeatures[Feature Code],0),"0000"),
", RelationshipTypeCV:  ",CHAR(34),INDEX(RelatedFeatures[Relationship Type],$A3528),CHAR(34),
", RelatedFeatureID: *SamplingFeatureID",TEXT(MATCH(INDEX(RelatedFeatures[Second Sampling Feature Code],$A3528),SamplingFeatures[Feature Code],0),"0000"),
", SpatialOffsetID:  ",IF(INDEX(RelatedFeatures[Offset Number],$A3528)="","",CONCATENATE("*SpatialOffsetID",TEXT(INDEX(RelatedFeatures[Offset Number],$A3528),"0000"))),"}")))</f>
        <v>#REF!</v>
      </c>
      <c r="P3528" t="e">
        <f>IF(INDEX(Methods[Method Type],$A3528)="","",
CONCATENATE("  - &amp;MethodID",TEXT($A3528,"0000"),
" {","MethodTypeCV:  ",CHAR(34),INDEX(Methods[Method Type],$A3528),CHAR(34),
", MethodCode:  ",CHAR(34),INDEX(Methods[Method Code],$A3528),CHAR(34),
", MethodName:  ",CHAR(34),INDEX(Methods[Method Name],$A3528),CHAR(34),
", MethodDescription:  ",CHAR(34),INDEX(Methods[Method Description],$A3528),CHAR(34),
", MethodLink:  ",CHAR(34),INDEX(Methods[Method Link],$A3528),CHAR(34),
", OrganizationID: *OrganizationID",TEXT(MATCH(INDEX(Methods[Organization Name],$A3528),Organizations[Organization Name],0),"0000"),"}"))</f>
        <v>#REF!</v>
      </c>
      <c r="Q3528" t="e">
        <f>IF(INDEX(Variables[Variable Type],$A3528)="","",
CONCATENATE("  - &amp;VariableID",TEXT($A3528,"0000"),
" {","VariableTypeCV:  ",CHAR(34),INDEX(Variables[Variable Type],$A3528),CHAR(34),
", VariableCode:  ",CHAR(34),INDEX(Variables[Variable Code],$A3528),CHAR(34),
", VariableNameCV:  ",CHAR(34),INDEX(Variables[Variable Name],$A3528),CHAR(34),
", VariableDefinition:  ",CHAR(34),INDEX(Variables[Variable Definition],$A3528),CHAR(34),
", SpecciationCV:  ",CHAR(34),INDEX(Variables[Speciation],$A3528),CHAR(34),
", NoDataValue:  ",CHAR(34),INDEX(Variables[No Data Value],$A3528),CHAR(34),"}"))</f>
        <v>#REF!</v>
      </c>
    </row>
    <row r="3529" spans="1:17" x14ac:dyDescent="0.25">
      <c r="A3529">
        <v>3526</v>
      </c>
      <c r="D3529" t="e">
        <f>IF(INDEX(People[First Name],$A3529)="","",
CONCATENATE("  - &amp;PersonID",TEXT($A3529,"0000"),
" {","PersonFirstName:  ",CHAR(34),INDEX(People[First Name],$A3529),CHAR(34),
", PersonMiddleName:  ",CHAR(34),INDEX(People[Middle Name],$A3529),CHAR(34),
", PersonLastName:  ",CHAR(34),INDEX(People[Last Name],$A3529),CHAR(34),"}"))</f>
        <v>#REF!</v>
      </c>
      <c r="E3529" t="e">
        <f>IF(INDEX(Organizations[Organization Type '[CV']],$A3529)="","",
CONCATENATE("  - &amp;OrganizationID",TEXT($A3529,"0000"),
" {","OrganizationTypeCV:  ",CHAR(34),INDEX(Organizations[Organization Type '[CV']],$A3529),CHAR(34),
", OrganizationCode:  ",CHAR(34),INDEX(Organizations[Organization Code],$A3529),CHAR(34),
", OrganizationName:  ",CHAR(34),INDEX(Organizations[Organization Name],$A3529),CHAR(34),
", OrganizationDescription:  ",CHAR(34),INDEX(Organizations[Organization Description],$A3529),CHAR(34),
", OrganizationLink:  ",CHAR(34),INDEX(Organizations[Organization Link],$A3529),CHAR(34),"}"))</f>
        <v>#REF!</v>
      </c>
      <c r="F3529" t="e">
        <f>IF(INDEX(People[First Name],$A3529)="","",
CONCATENATE("  - &amp;AffiliationID",TEXT($A3529,"0000"),
" {PersonID: *PersonID",TEXT($A3529,"0000"),
", OrganizationID: *OrganizationID",TEXT(MATCH(INDEX(People[Organization Name],$A3529),Organizations[Organization Name],0),"0000"),
", IsPrimaryOrganizationContact: , AffiliationStartDate: , AffiliationEndDate: , PrimaryPhone: ",
", PrimaryEmail: ",CHAR(34),INDEX(People[Primary Email],$A3529),CHAR(34),
", PrimaryAddress: ",CHAR(34),INDEX(People[Primary Address],$A3529),CHAR(34),
", PersonLink: }"))</f>
        <v>#REF!</v>
      </c>
      <c r="H3529" t="e">
        <f>IF(COUNTA(CitationInformation)=0,"",IF(INDEX(AuthorList[Author Name],$A3529)="","",
CONCATENATE("  - &amp;AuthorListID",TEXT($A3529,"0000"),
"  {CitationID: *CitationID0001",
", PersonID: *PersonID",TEXT(MATCH(INDEX(AuthorList[Author Name],$A3529),People[Full Name],0),"0000"),
", AuthorOrder: ",INDEX(AuthorList[Author Number],$A3529),"}")))</f>
        <v>#REF!</v>
      </c>
      <c r="K3529" t="e">
        <f>IF(INDEX(SamplingFeatures[Feature Code],$A3529)="","",
CONCATENATE("  - &amp;SamplingFeatureID",TEXT($A3529,"0000"),
" {","SamplingFeatureUUID:  ",CHAR(34),INDEX(SamplingFeatures[Sampling Feature UUID],$A3529),CHAR(34),
", SamplingFeatureTypeCV:  ",CHAR(34),INDEX(SamplingFeatures[Sampling Feature Type],$A3529),CHAR(34),
", SamplingFeatureCode:  ",CHAR(34),INDEX(SamplingFeatures[Feature Code],$A3529),CHAR(34),
", SamplingFeatureName:  ",CHAR(34),INDEX(SamplingFeatures[Feature Name],$A3529),CHAR(34),
", SamplingFeatureDescription:  ",CHAR(34),INDEX(SamplingFeatures[Feature Description],$A3529),CHAR(34),
", SamplingFeatureGeotypeCV:  ",CHAR(34),INDEX(SamplingFeatures[Feature Geo Type],$A3529),CHAR(34),
", FeatureGeometry:  ",CHAR(34),INDEX(SamplingFeatures[Feature Geometry],$A3529),CHAR(34),
", Elevation_m:  ",CHAR(34),INDEX(SamplingFeatures[Elevation_m],$A3529),CHAR(34),
", ElevationDatumCV:  ",CHAR(34),ElevationDatum,CHAR(34),"}"))</f>
        <v>#REF!</v>
      </c>
      <c r="L3529" t="e">
        <f>IF(INDEX(SamplingFeatures[Sampling Feature Type],$A3529)&lt;&gt;"Site","",
CONCATENATE("  - &amp;SiteID",TEXT(SUMPRODUCT(--($L$3:$L3528&lt;&gt;"")),"0000"),
" {","SamplingFeatureID:  *SamplingFeatureID",TEXT($A3529,"0000"),
", SiteTypeCV:  ",CHAR(34),INDEX(Sites[Site Type],$A3529),CHAR(34),
", Latitude:  ",INDEX(Sites[Latitude],$A3529),
", Longitude:  ",INDEX(Sites[Longitude],$A3529),
", SRSName:  ",CHAR(34),LatLonDatum,CHAR(34),"}"))</f>
        <v>#REF!</v>
      </c>
      <c r="M3529" t="e">
        <f>IF(INDEX(SamplingFeatures[Sampling Feature Type],$A3529)&lt;&gt;"Specimen","",
CONCATENATE("  - &amp;SpecimenID",TEXT(SUMPRODUCT(--($M$3:$M3528&lt;&gt;"")),"0000"),
" {","SamplingFeatureID:  *SamplingFeatureID",TEXT($A3529,"0000"),
", SpecimenTypeCV:  ",CHAR(34),INDEX(Specimens[Specimen Type],$A3529),CHAR(34),
", SpecimenMediumCV:  ",INDEX(Specimens[Specimen Medium],$A3529),
", IsFieldSpecimen:  ",CHAR(34),INDEX(Specimens[Is Field Specimen?],$A3529),CHAR(34),"}"))</f>
        <v>#REF!</v>
      </c>
      <c r="N3529" t="e">
        <f>IF(COUNTA(SpatialOffsets[])=0,"", IF(INDEX(SpatialOffsets[Spatial Offset Type],$A3529)="","",
CONCATENATE("  - &amp;SpatialOffsetID",TEXT($A3529,"0000"),
" {","SpatialOffsetTypeCV:  ",CHAR(34),INDEX(SpatialOffsets[Spatial Offset Type],$A3529),CHAR(34),
", Offset1Value:  ",INDEX(SpatialOffsets[Offset 1 Value],$A3529),
", Offset1UnitID:  ",CHAR(34),INDEX(SpatialOffsets[Offset 1 Unit],$A3529),CHAR(34),
", Offset2Value:  ",INDEX(SpatialOffsets[Offset 2 Value],$A3529),
", Offset2UnitID:  ",CHAR(34),INDEX(SpatialOffsets[Offset 2 Unit],$A3529),CHAR(34),
", Offset3Value:  ",INDEX(SpatialOffsets[Offset 3 Value],$A3529),
", Offset3UnitID:  ",CHAR(34),INDEX(SpatialOffsets[Offset 3 Unit],$A3529),CHAR(34),,"}")))</f>
        <v>#REF!</v>
      </c>
      <c r="O3529" t="e">
        <f>IF(COUNTA(RelatedFeatures[])=0,"", IF(INDEX(RelatedFeatures[First Sampling Feature Code],$A3529)="","",
CONCATENATE("  - &amp;RelationID",TEXT($A3529,"0000"),
" {","SamplingFeatureID:  *SamplingFeatureID",TEXT(MATCH(INDEX(RelatedFeatures[First Sampling Feature Code],$A3529),SamplingFeatures[Feature Code],0),"0000"),
", RelationshipTypeCV:  ",CHAR(34),INDEX(RelatedFeatures[Relationship Type],$A3529),CHAR(34),
", RelatedFeatureID: *SamplingFeatureID",TEXT(MATCH(INDEX(RelatedFeatures[Second Sampling Feature Code],$A3529),SamplingFeatures[Feature Code],0),"0000"),
", SpatialOffsetID:  ",IF(INDEX(RelatedFeatures[Offset Number],$A3529)="","",CONCATENATE("*SpatialOffsetID",TEXT(INDEX(RelatedFeatures[Offset Number],$A3529),"0000"))),"}")))</f>
        <v>#REF!</v>
      </c>
      <c r="P3529" t="e">
        <f>IF(INDEX(Methods[Method Type],$A3529)="","",
CONCATENATE("  - &amp;MethodID",TEXT($A3529,"0000"),
" {","MethodTypeCV:  ",CHAR(34),INDEX(Methods[Method Type],$A3529),CHAR(34),
", MethodCode:  ",CHAR(34),INDEX(Methods[Method Code],$A3529),CHAR(34),
", MethodName:  ",CHAR(34),INDEX(Methods[Method Name],$A3529),CHAR(34),
", MethodDescription:  ",CHAR(34),INDEX(Methods[Method Description],$A3529),CHAR(34),
", MethodLink:  ",CHAR(34),INDEX(Methods[Method Link],$A3529),CHAR(34),
", OrganizationID: *OrganizationID",TEXT(MATCH(INDEX(Methods[Organization Name],$A3529),Organizations[Organization Name],0),"0000"),"}"))</f>
        <v>#REF!</v>
      </c>
      <c r="Q3529" t="e">
        <f>IF(INDEX(Variables[Variable Type],$A3529)="","",
CONCATENATE("  - &amp;VariableID",TEXT($A3529,"0000"),
" {","VariableTypeCV:  ",CHAR(34),INDEX(Variables[Variable Type],$A3529),CHAR(34),
", VariableCode:  ",CHAR(34),INDEX(Variables[Variable Code],$A3529),CHAR(34),
", VariableNameCV:  ",CHAR(34),INDEX(Variables[Variable Name],$A3529),CHAR(34),
", VariableDefinition:  ",CHAR(34),INDEX(Variables[Variable Definition],$A3529),CHAR(34),
", SpecciationCV:  ",CHAR(34),INDEX(Variables[Speciation],$A3529),CHAR(34),
", NoDataValue:  ",CHAR(34),INDEX(Variables[No Data Value],$A3529),CHAR(34),"}"))</f>
        <v>#REF!</v>
      </c>
    </row>
    <row r="3530" spans="1:17" x14ac:dyDescent="0.25">
      <c r="A3530">
        <v>3527</v>
      </c>
      <c r="D3530" t="e">
        <f>IF(INDEX(People[First Name],$A3530)="","",
CONCATENATE("  - &amp;PersonID",TEXT($A3530,"0000"),
" {","PersonFirstName:  ",CHAR(34),INDEX(People[First Name],$A3530),CHAR(34),
", PersonMiddleName:  ",CHAR(34),INDEX(People[Middle Name],$A3530),CHAR(34),
", PersonLastName:  ",CHAR(34),INDEX(People[Last Name],$A3530),CHAR(34),"}"))</f>
        <v>#REF!</v>
      </c>
      <c r="E3530" t="e">
        <f>IF(INDEX(Organizations[Organization Type '[CV']],$A3530)="","",
CONCATENATE("  - &amp;OrganizationID",TEXT($A3530,"0000"),
" {","OrganizationTypeCV:  ",CHAR(34),INDEX(Organizations[Organization Type '[CV']],$A3530),CHAR(34),
", OrganizationCode:  ",CHAR(34),INDEX(Organizations[Organization Code],$A3530),CHAR(34),
", OrganizationName:  ",CHAR(34),INDEX(Organizations[Organization Name],$A3530),CHAR(34),
", OrganizationDescription:  ",CHAR(34),INDEX(Organizations[Organization Description],$A3530),CHAR(34),
", OrganizationLink:  ",CHAR(34),INDEX(Organizations[Organization Link],$A3530),CHAR(34),"}"))</f>
        <v>#REF!</v>
      </c>
      <c r="F3530" t="e">
        <f>IF(INDEX(People[First Name],$A3530)="","",
CONCATENATE("  - &amp;AffiliationID",TEXT($A3530,"0000"),
" {PersonID: *PersonID",TEXT($A3530,"0000"),
", OrganizationID: *OrganizationID",TEXT(MATCH(INDEX(People[Organization Name],$A3530),Organizations[Organization Name],0),"0000"),
", IsPrimaryOrganizationContact: , AffiliationStartDate: , AffiliationEndDate: , PrimaryPhone: ",
", PrimaryEmail: ",CHAR(34),INDEX(People[Primary Email],$A3530),CHAR(34),
", PrimaryAddress: ",CHAR(34),INDEX(People[Primary Address],$A3530),CHAR(34),
", PersonLink: }"))</f>
        <v>#REF!</v>
      </c>
      <c r="H3530" t="e">
        <f>IF(COUNTA(CitationInformation)=0,"",IF(INDEX(AuthorList[Author Name],$A3530)="","",
CONCATENATE("  - &amp;AuthorListID",TEXT($A3530,"0000"),
"  {CitationID: *CitationID0001",
", PersonID: *PersonID",TEXT(MATCH(INDEX(AuthorList[Author Name],$A3530),People[Full Name],0),"0000"),
", AuthorOrder: ",INDEX(AuthorList[Author Number],$A3530),"}")))</f>
        <v>#REF!</v>
      </c>
      <c r="K3530" t="e">
        <f>IF(INDEX(SamplingFeatures[Feature Code],$A3530)="","",
CONCATENATE("  - &amp;SamplingFeatureID",TEXT($A3530,"0000"),
" {","SamplingFeatureUUID:  ",CHAR(34),INDEX(SamplingFeatures[Sampling Feature UUID],$A3530),CHAR(34),
", SamplingFeatureTypeCV:  ",CHAR(34),INDEX(SamplingFeatures[Sampling Feature Type],$A3530),CHAR(34),
", SamplingFeatureCode:  ",CHAR(34),INDEX(SamplingFeatures[Feature Code],$A3530),CHAR(34),
", SamplingFeatureName:  ",CHAR(34),INDEX(SamplingFeatures[Feature Name],$A3530),CHAR(34),
", SamplingFeatureDescription:  ",CHAR(34),INDEX(SamplingFeatures[Feature Description],$A3530),CHAR(34),
", SamplingFeatureGeotypeCV:  ",CHAR(34),INDEX(SamplingFeatures[Feature Geo Type],$A3530),CHAR(34),
", FeatureGeometry:  ",CHAR(34),INDEX(SamplingFeatures[Feature Geometry],$A3530),CHAR(34),
", Elevation_m:  ",CHAR(34),INDEX(SamplingFeatures[Elevation_m],$A3530),CHAR(34),
", ElevationDatumCV:  ",CHAR(34),ElevationDatum,CHAR(34),"}"))</f>
        <v>#REF!</v>
      </c>
      <c r="L3530" t="e">
        <f>IF(INDEX(SamplingFeatures[Sampling Feature Type],$A3530)&lt;&gt;"Site","",
CONCATENATE("  - &amp;SiteID",TEXT(SUMPRODUCT(--($L$3:$L3529&lt;&gt;"")),"0000"),
" {","SamplingFeatureID:  *SamplingFeatureID",TEXT($A3530,"0000"),
", SiteTypeCV:  ",CHAR(34),INDEX(Sites[Site Type],$A3530),CHAR(34),
", Latitude:  ",INDEX(Sites[Latitude],$A3530),
", Longitude:  ",INDEX(Sites[Longitude],$A3530),
", SRSName:  ",CHAR(34),LatLonDatum,CHAR(34),"}"))</f>
        <v>#REF!</v>
      </c>
      <c r="M3530" t="e">
        <f>IF(INDEX(SamplingFeatures[Sampling Feature Type],$A3530)&lt;&gt;"Specimen","",
CONCATENATE("  - &amp;SpecimenID",TEXT(SUMPRODUCT(--($M$3:$M3529&lt;&gt;"")),"0000"),
" {","SamplingFeatureID:  *SamplingFeatureID",TEXT($A3530,"0000"),
", SpecimenTypeCV:  ",CHAR(34),INDEX(Specimens[Specimen Type],$A3530),CHAR(34),
", SpecimenMediumCV:  ",INDEX(Specimens[Specimen Medium],$A3530),
", IsFieldSpecimen:  ",CHAR(34),INDEX(Specimens[Is Field Specimen?],$A3530),CHAR(34),"}"))</f>
        <v>#REF!</v>
      </c>
      <c r="N3530" t="e">
        <f>IF(COUNTA(SpatialOffsets[])=0,"", IF(INDEX(SpatialOffsets[Spatial Offset Type],$A3530)="","",
CONCATENATE("  - &amp;SpatialOffsetID",TEXT($A3530,"0000"),
" {","SpatialOffsetTypeCV:  ",CHAR(34),INDEX(SpatialOffsets[Spatial Offset Type],$A3530),CHAR(34),
", Offset1Value:  ",INDEX(SpatialOffsets[Offset 1 Value],$A3530),
", Offset1UnitID:  ",CHAR(34),INDEX(SpatialOffsets[Offset 1 Unit],$A3530),CHAR(34),
", Offset2Value:  ",INDEX(SpatialOffsets[Offset 2 Value],$A3530),
", Offset2UnitID:  ",CHAR(34),INDEX(SpatialOffsets[Offset 2 Unit],$A3530),CHAR(34),
", Offset3Value:  ",INDEX(SpatialOffsets[Offset 3 Value],$A3530),
", Offset3UnitID:  ",CHAR(34),INDEX(SpatialOffsets[Offset 3 Unit],$A3530),CHAR(34),,"}")))</f>
        <v>#REF!</v>
      </c>
      <c r="O3530" t="e">
        <f>IF(COUNTA(RelatedFeatures[])=0,"", IF(INDEX(RelatedFeatures[First Sampling Feature Code],$A3530)="","",
CONCATENATE("  - &amp;RelationID",TEXT($A3530,"0000"),
" {","SamplingFeatureID:  *SamplingFeatureID",TEXT(MATCH(INDEX(RelatedFeatures[First Sampling Feature Code],$A3530),SamplingFeatures[Feature Code],0),"0000"),
", RelationshipTypeCV:  ",CHAR(34),INDEX(RelatedFeatures[Relationship Type],$A3530),CHAR(34),
", RelatedFeatureID: *SamplingFeatureID",TEXT(MATCH(INDEX(RelatedFeatures[Second Sampling Feature Code],$A3530),SamplingFeatures[Feature Code],0),"0000"),
", SpatialOffsetID:  ",IF(INDEX(RelatedFeatures[Offset Number],$A3530)="","",CONCATENATE("*SpatialOffsetID",TEXT(INDEX(RelatedFeatures[Offset Number],$A3530),"0000"))),"}")))</f>
        <v>#REF!</v>
      </c>
      <c r="P3530" t="e">
        <f>IF(INDEX(Methods[Method Type],$A3530)="","",
CONCATENATE("  - &amp;MethodID",TEXT($A3530,"0000"),
" {","MethodTypeCV:  ",CHAR(34),INDEX(Methods[Method Type],$A3530),CHAR(34),
", MethodCode:  ",CHAR(34),INDEX(Methods[Method Code],$A3530),CHAR(34),
", MethodName:  ",CHAR(34),INDEX(Methods[Method Name],$A3530),CHAR(34),
", MethodDescription:  ",CHAR(34),INDEX(Methods[Method Description],$A3530),CHAR(34),
", MethodLink:  ",CHAR(34),INDEX(Methods[Method Link],$A3530),CHAR(34),
", OrganizationID: *OrganizationID",TEXT(MATCH(INDEX(Methods[Organization Name],$A3530),Organizations[Organization Name],0),"0000"),"}"))</f>
        <v>#REF!</v>
      </c>
      <c r="Q3530" t="e">
        <f>IF(INDEX(Variables[Variable Type],$A3530)="","",
CONCATENATE("  - &amp;VariableID",TEXT($A3530,"0000"),
" {","VariableTypeCV:  ",CHAR(34),INDEX(Variables[Variable Type],$A3530),CHAR(34),
", VariableCode:  ",CHAR(34),INDEX(Variables[Variable Code],$A3530),CHAR(34),
", VariableNameCV:  ",CHAR(34),INDEX(Variables[Variable Name],$A3530),CHAR(34),
", VariableDefinition:  ",CHAR(34),INDEX(Variables[Variable Definition],$A3530),CHAR(34),
", SpecciationCV:  ",CHAR(34),INDEX(Variables[Speciation],$A3530),CHAR(34),
", NoDataValue:  ",CHAR(34),INDEX(Variables[No Data Value],$A3530),CHAR(34),"}"))</f>
        <v>#REF!</v>
      </c>
    </row>
    <row r="3531" spans="1:17" x14ac:dyDescent="0.25">
      <c r="A3531">
        <v>3528</v>
      </c>
      <c r="D3531" t="e">
        <f>IF(INDEX(People[First Name],$A3531)="","",
CONCATENATE("  - &amp;PersonID",TEXT($A3531,"0000"),
" {","PersonFirstName:  ",CHAR(34),INDEX(People[First Name],$A3531),CHAR(34),
", PersonMiddleName:  ",CHAR(34),INDEX(People[Middle Name],$A3531),CHAR(34),
", PersonLastName:  ",CHAR(34),INDEX(People[Last Name],$A3531),CHAR(34),"}"))</f>
        <v>#REF!</v>
      </c>
      <c r="E3531" t="e">
        <f>IF(INDEX(Organizations[Organization Type '[CV']],$A3531)="","",
CONCATENATE("  - &amp;OrganizationID",TEXT($A3531,"0000"),
" {","OrganizationTypeCV:  ",CHAR(34),INDEX(Organizations[Organization Type '[CV']],$A3531),CHAR(34),
", OrganizationCode:  ",CHAR(34),INDEX(Organizations[Organization Code],$A3531),CHAR(34),
", OrganizationName:  ",CHAR(34),INDEX(Organizations[Organization Name],$A3531),CHAR(34),
", OrganizationDescription:  ",CHAR(34),INDEX(Organizations[Organization Description],$A3531),CHAR(34),
", OrganizationLink:  ",CHAR(34),INDEX(Organizations[Organization Link],$A3531),CHAR(34),"}"))</f>
        <v>#REF!</v>
      </c>
      <c r="F3531" t="e">
        <f>IF(INDEX(People[First Name],$A3531)="","",
CONCATENATE("  - &amp;AffiliationID",TEXT($A3531,"0000"),
" {PersonID: *PersonID",TEXT($A3531,"0000"),
", OrganizationID: *OrganizationID",TEXT(MATCH(INDEX(People[Organization Name],$A3531),Organizations[Organization Name],0),"0000"),
", IsPrimaryOrganizationContact: , AffiliationStartDate: , AffiliationEndDate: , PrimaryPhone: ",
", PrimaryEmail: ",CHAR(34),INDEX(People[Primary Email],$A3531),CHAR(34),
", PrimaryAddress: ",CHAR(34),INDEX(People[Primary Address],$A3531),CHAR(34),
", PersonLink: }"))</f>
        <v>#REF!</v>
      </c>
      <c r="H3531" t="e">
        <f>IF(COUNTA(CitationInformation)=0,"",IF(INDEX(AuthorList[Author Name],$A3531)="","",
CONCATENATE("  - &amp;AuthorListID",TEXT($A3531,"0000"),
"  {CitationID: *CitationID0001",
", PersonID: *PersonID",TEXT(MATCH(INDEX(AuthorList[Author Name],$A3531),People[Full Name],0),"0000"),
", AuthorOrder: ",INDEX(AuthorList[Author Number],$A3531),"}")))</f>
        <v>#REF!</v>
      </c>
      <c r="K3531" t="e">
        <f>IF(INDEX(SamplingFeatures[Feature Code],$A3531)="","",
CONCATENATE("  - &amp;SamplingFeatureID",TEXT($A3531,"0000"),
" {","SamplingFeatureUUID:  ",CHAR(34),INDEX(SamplingFeatures[Sampling Feature UUID],$A3531),CHAR(34),
", SamplingFeatureTypeCV:  ",CHAR(34),INDEX(SamplingFeatures[Sampling Feature Type],$A3531),CHAR(34),
", SamplingFeatureCode:  ",CHAR(34),INDEX(SamplingFeatures[Feature Code],$A3531),CHAR(34),
", SamplingFeatureName:  ",CHAR(34),INDEX(SamplingFeatures[Feature Name],$A3531),CHAR(34),
", SamplingFeatureDescription:  ",CHAR(34),INDEX(SamplingFeatures[Feature Description],$A3531),CHAR(34),
", SamplingFeatureGeotypeCV:  ",CHAR(34),INDEX(SamplingFeatures[Feature Geo Type],$A3531),CHAR(34),
", FeatureGeometry:  ",CHAR(34),INDEX(SamplingFeatures[Feature Geometry],$A3531),CHAR(34),
", Elevation_m:  ",CHAR(34),INDEX(SamplingFeatures[Elevation_m],$A3531),CHAR(34),
", ElevationDatumCV:  ",CHAR(34),ElevationDatum,CHAR(34),"}"))</f>
        <v>#REF!</v>
      </c>
      <c r="L3531" t="e">
        <f>IF(INDEX(SamplingFeatures[Sampling Feature Type],$A3531)&lt;&gt;"Site","",
CONCATENATE("  - &amp;SiteID",TEXT(SUMPRODUCT(--($L$3:$L3530&lt;&gt;"")),"0000"),
" {","SamplingFeatureID:  *SamplingFeatureID",TEXT($A3531,"0000"),
", SiteTypeCV:  ",CHAR(34),INDEX(Sites[Site Type],$A3531),CHAR(34),
", Latitude:  ",INDEX(Sites[Latitude],$A3531),
", Longitude:  ",INDEX(Sites[Longitude],$A3531),
", SRSName:  ",CHAR(34),LatLonDatum,CHAR(34),"}"))</f>
        <v>#REF!</v>
      </c>
      <c r="M3531" t="e">
        <f>IF(INDEX(SamplingFeatures[Sampling Feature Type],$A3531)&lt;&gt;"Specimen","",
CONCATENATE("  - &amp;SpecimenID",TEXT(SUMPRODUCT(--($M$3:$M3530&lt;&gt;"")),"0000"),
" {","SamplingFeatureID:  *SamplingFeatureID",TEXT($A3531,"0000"),
", SpecimenTypeCV:  ",CHAR(34),INDEX(Specimens[Specimen Type],$A3531),CHAR(34),
", SpecimenMediumCV:  ",INDEX(Specimens[Specimen Medium],$A3531),
", IsFieldSpecimen:  ",CHAR(34),INDEX(Specimens[Is Field Specimen?],$A3531),CHAR(34),"}"))</f>
        <v>#REF!</v>
      </c>
      <c r="N3531" t="e">
        <f>IF(COUNTA(SpatialOffsets[])=0,"", IF(INDEX(SpatialOffsets[Spatial Offset Type],$A3531)="","",
CONCATENATE("  - &amp;SpatialOffsetID",TEXT($A3531,"0000"),
" {","SpatialOffsetTypeCV:  ",CHAR(34),INDEX(SpatialOffsets[Spatial Offset Type],$A3531),CHAR(34),
", Offset1Value:  ",INDEX(SpatialOffsets[Offset 1 Value],$A3531),
", Offset1UnitID:  ",CHAR(34),INDEX(SpatialOffsets[Offset 1 Unit],$A3531),CHAR(34),
", Offset2Value:  ",INDEX(SpatialOffsets[Offset 2 Value],$A3531),
", Offset2UnitID:  ",CHAR(34),INDEX(SpatialOffsets[Offset 2 Unit],$A3531),CHAR(34),
", Offset3Value:  ",INDEX(SpatialOffsets[Offset 3 Value],$A3531),
", Offset3UnitID:  ",CHAR(34),INDEX(SpatialOffsets[Offset 3 Unit],$A3531),CHAR(34),,"}")))</f>
        <v>#REF!</v>
      </c>
      <c r="O3531" t="e">
        <f>IF(COUNTA(RelatedFeatures[])=0,"", IF(INDEX(RelatedFeatures[First Sampling Feature Code],$A3531)="","",
CONCATENATE("  - &amp;RelationID",TEXT($A3531,"0000"),
" {","SamplingFeatureID:  *SamplingFeatureID",TEXT(MATCH(INDEX(RelatedFeatures[First Sampling Feature Code],$A3531),SamplingFeatures[Feature Code],0),"0000"),
", RelationshipTypeCV:  ",CHAR(34),INDEX(RelatedFeatures[Relationship Type],$A3531),CHAR(34),
", RelatedFeatureID: *SamplingFeatureID",TEXT(MATCH(INDEX(RelatedFeatures[Second Sampling Feature Code],$A3531),SamplingFeatures[Feature Code],0),"0000"),
", SpatialOffsetID:  ",IF(INDEX(RelatedFeatures[Offset Number],$A3531)="","",CONCATENATE("*SpatialOffsetID",TEXT(INDEX(RelatedFeatures[Offset Number],$A3531),"0000"))),"}")))</f>
        <v>#REF!</v>
      </c>
      <c r="P3531" t="e">
        <f>IF(INDEX(Methods[Method Type],$A3531)="","",
CONCATENATE("  - &amp;MethodID",TEXT($A3531,"0000"),
" {","MethodTypeCV:  ",CHAR(34),INDEX(Methods[Method Type],$A3531),CHAR(34),
", MethodCode:  ",CHAR(34),INDEX(Methods[Method Code],$A3531),CHAR(34),
", MethodName:  ",CHAR(34),INDEX(Methods[Method Name],$A3531),CHAR(34),
", MethodDescription:  ",CHAR(34),INDEX(Methods[Method Description],$A3531),CHAR(34),
", MethodLink:  ",CHAR(34),INDEX(Methods[Method Link],$A3531),CHAR(34),
", OrganizationID: *OrganizationID",TEXT(MATCH(INDEX(Methods[Organization Name],$A3531),Organizations[Organization Name],0),"0000"),"}"))</f>
        <v>#REF!</v>
      </c>
      <c r="Q3531" t="e">
        <f>IF(INDEX(Variables[Variable Type],$A3531)="","",
CONCATENATE("  - &amp;VariableID",TEXT($A3531,"0000"),
" {","VariableTypeCV:  ",CHAR(34),INDEX(Variables[Variable Type],$A3531),CHAR(34),
", VariableCode:  ",CHAR(34),INDEX(Variables[Variable Code],$A3531),CHAR(34),
", VariableNameCV:  ",CHAR(34),INDEX(Variables[Variable Name],$A3531),CHAR(34),
", VariableDefinition:  ",CHAR(34),INDEX(Variables[Variable Definition],$A3531),CHAR(34),
", SpecciationCV:  ",CHAR(34),INDEX(Variables[Speciation],$A3531),CHAR(34),
", NoDataValue:  ",CHAR(34),INDEX(Variables[No Data Value],$A3531),CHAR(34),"}"))</f>
        <v>#REF!</v>
      </c>
    </row>
    <row r="3532" spans="1:17" x14ac:dyDescent="0.25">
      <c r="A3532">
        <v>3529</v>
      </c>
      <c r="D3532" t="e">
        <f>IF(INDEX(People[First Name],$A3532)="","",
CONCATENATE("  - &amp;PersonID",TEXT($A3532,"0000"),
" {","PersonFirstName:  ",CHAR(34),INDEX(People[First Name],$A3532),CHAR(34),
", PersonMiddleName:  ",CHAR(34),INDEX(People[Middle Name],$A3532),CHAR(34),
", PersonLastName:  ",CHAR(34),INDEX(People[Last Name],$A3532),CHAR(34),"}"))</f>
        <v>#REF!</v>
      </c>
      <c r="E3532" t="e">
        <f>IF(INDEX(Organizations[Organization Type '[CV']],$A3532)="","",
CONCATENATE("  - &amp;OrganizationID",TEXT($A3532,"0000"),
" {","OrganizationTypeCV:  ",CHAR(34),INDEX(Organizations[Organization Type '[CV']],$A3532),CHAR(34),
", OrganizationCode:  ",CHAR(34),INDEX(Organizations[Organization Code],$A3532),CHAR(34),
", OrganizationName:  ",CHAR(34),INDEX(Organizations[Organization Name],$A3532),CHAR(34),
", OrganizationDescription:  ",CHAR(34),INDEX(Organizations[Organization Description],$A3532),CHAR(34),
", OrganizationLink:  ",CHAR(34),INDEX(Organizations[Organization Link],$A3532),CHAR(34),"}"))</f>
        <v>#REF!</v>
      </c>
      <c r="F3532" t="e">
        <f>IF(INDEX(People[First Name],$A3532)="","",
CONCATENATE("  - &amp;AffiliationID",TEXT($A3532,"0000"),
" {PersonID: *PersonID",TEXT($A3532,"0000"),
", OrganizationID: *OrganizationID",TEXT(MATCH(INDEX(People[Organization Name],$A3532),Organizations[Organization Name],0),"0000"),
", IsPrimaryOrganizationContact: , AffiliationStartDate: , AffiliationEndDate: , PrimaryPhone: ",
", PrimaryEmail: ",CHAR(34),INDEX(People[Primary Email],$A3532),CHAR(34),
", PrimaryAddress: ",CHAR(34),INDEX(People[Primary Address],$A3532),CHAR(34),
", PersonLink: }"))</f>
        <v>#REF!</v>
      </c>
      <c r="H3532" t="e">
        <f>IF(COUNTA(CitationInformation)=0,"",IF(INDEX(AuthorList[Author Name],$A3532)="","",
CONCATENATE("  - &amp;AuthorListID",TEXT($A3532,"0000"),
"  {CitationID: *CitationID0001",
", PersonID: *PersonID",TEXT(MATCH(INDEX(AuthorList[Author Name],$A3532),People[Full Name],0),"0000"),
", AuthorOrder: ",INDEX(AuthorList[Author Number],$A3532),"}")))</f>
        <v>#REF!</v>
      </c>
      <c r="K3532" t="e">
        <f>IF(INDEX(SamplingFeatures[Feature Code],$A3532)="","",
CONCATENATE("  - &amp;SamplingFeatureID",TEXT($A3532,"0000"),
" {","SamplingFeatureUUID:  ",CHAR(34),INDEX(SamplingFeatures[Sampling Feature UUID],$A3532),CHAR(34),
", SamplingFeatureTypeCV:  ",CHAR(34),INDEX(SamplingFeatures[Sampling Feature Type],$A3532),CHAR(34),
", SamplingFeatureCode:  ",CHAR(34),INDEX(SamplingFeatures[Feature Code],$A3532),CHAR(34),
", SamplingFeatureName:  ",CHAR(34),INDEX(SamplingFeatures[Feature Name],$A3532),CHAR(34),
", SamplingFeatureDescription:  ",CHAR(34),INDEX(SamplingFeatures[Feature Description],$A3532),CHAR(34),
", SamplingFeatureGeotypeCV:  ",CHAR(34),INDEX(SamplingFeatures[Feature Geo Type],$A3532),CHAR(34),
", FeatureGeometry:  ",CHAR(34),INDEX(SamplingFeatures[Feature Geometry],$A3532),CHAR(34),
", Elevation_m:  ",CHAR(34),INDEX(SamplingFeatures[Elevation_m],$A3532),CHAR(34),
", ElevationDatumCV:  ",CHAR(34),ElevationDatum,CHAR(34),"}"))</f>
        <v>#REF!</v>
      </c>
      <c r="L3532" t="e">
        <f>IF(INDEX(SamplingFeatures[Sampling Feature Type],$A3532)&lt;&gt;"Site","",
CONCATENATE("  - &amp;SiteID",TEXT(SUMPRODUCT(--($L$3:$L3531&lt;&gt;"")),"0000"),
" {","SamplingFeatureID:  *SamplingFeatureID",TEXT($A3532,"0000"),
", SiteTypeCV:  ",CHAR(34),INDEX(Sites[Site Type],$A3532),CHAR(34),
", Latitude:  ",INDEX(Sites[Latitude],$A3532),
", Longitude:  ",INDEX(Sites[Longitude],$A3532),
", SRSName:  ",CHAR(34),LatLonDatum,CHAR(34),"}"))</f>
        <v>#REF!</v>
      </c>
      <c r="M3532" t="e">
        <f>IF(INDEX(SamplingFeatures[Sampling Feature Type],$A3532)&lt;&gt;"Specimen","",
CONCATENATE("  - &amp;SpecimenID",TEXT(SUMPRODUCT(--($M$3:$M3531&lt;&gt;"")),"0000"),
" {","SamplingFeatureID:  *SamplingFeatureID",TEXT($A3532,"0000"),
", SpecimenTypeCV:  ",CHAR(34),INDEX(Specimens[Specimen Type],$A3532),CHAR(34),
", SpecimenMediumCV:  ",INDEX(Specimens[Specimen Medium],$A3532),
", IsFieldSpecimen:  ",CHAR(34),INDEX(Specimens[Is Field Specimen?],$A3532),CHAR(34),"}"))</f>
        <v>#REF!</v>
      </c>
      <c r="N3532" t="e">
        <f>IF(COUNTA(SpatialOffsets[])=0,"", IF(INDEX(SpatialOffsets[Spatial Offset Type],$A3532)="","",
CONCATENATE("  - &amp;SpatialOffsetID",TEXT($A3532,"0000"),
" {","SpatialOffsetTypeCV:  ",CHAR(34),INDEX(SpatialOffsets[Spatial Offset Type],$A3532),CHAR(34),
", Offset1Value:  ",INDEX(SpatialOffsets[Offset 1 Value],$A3532),
", Offset1UnitID:  ",CHAR(34),INDEX(SpatialOffsets[Offset 1 Unit],$A3532),CHAR(34),
", Offset2Value:  ",INDEX(SpatialOffsets[Offset 2 Value],$A3532),
", Offset2UnitID:  ",CHAR(34),INDEX(SpatialOffsets[Offset 2 Unit],$A3532),CHAR(34),
", Offset3Value:  ",INDEX(SpatialOffsets[Offset 3 Value],$A3532),
", Offset3UnitID:  ",CHAR(34),INDEX(SpatialOffsets[Offset 3 Unit],$A3532),CHAR(34),,"}")))</f>
        <v>#REF!</v>
      </c>
      <c r="O3532" t="e">
        <f>IF(COUNTA(RelatedFeatures[])=0,"", IF(INDEX(RelatedFeatures[First Sampling Feature Code],$A3532)="","",
CONCATENATE("  - &amp;RelationID",TEXT($A3532,"0000"),
" {","SamplingFeatureID:  *SamplingFeatureID",TEXT(MATCH(INDEX(RelatedFeatures[First Sampling Feature Code],$A3532),SamplingFeatures[Feature Code],0),"0000"),
", RelationshipTypeCV:  ",CHAR(34),INDEX(RelatedFeatures[Relationship Type],$A3532),CHAR(34),
", RelatedFeatureID: *SamplingFeatureID",TEXT(MATCH(INDEX(RelatedFeatures[Second Sampling Feature Code],$A3532),SamplingFeatures[Feature Code],0),"0000"),
", SpatialOffsetID:  ",IF(INDEX(RelatedFeatures[Offset Number],$A3532)="","",CONCATENATE("*SpatialOffsetID",TEXT(INDEX(RelatedFeatures[Offset Number],$A3532),"0000"))),"}")))</f>
        <v>#REF!</v>
      </c>
      <c r="P3532" t="e">
        <f>IF(INDEX(Methods[Method Type],$A3532)="","",
CONCATENATE("  - &amp;MethodID",TEXT($A3532,"0000"),
" {","MethodTypeCV:  ",CHAR(34),INDEX(Methods[Method Type],$A3532),CHAR(34),
", MethodCode:  ",CHAR(34),INDEX(Methods[Method Code],$A3532),CHAR(34),
", MethodName:  ",CHAR(34),INDEX(Methods[Method Name],$A3532),CHAR(34),
", MethodDescription:  ",CHAR(34),INDEX(Methods[Method Description],$A3532),CHAR(34),
", MethodLink:  ",CHAR(34),INDEX(Methods[Method Link],$A3532),CHAR(34),
", OrganizationID: *OrganizationID",TEXT(MATCH(INDEX(Methods[Organization Name],$A3532),Organizations[Organization Name],0),"0000"),"}"))</f>
        <v>#REF!</v>
      </c>
      <c r="Q3532" t="e">
        <f>IF(INDEX(Variables[Variable Type],$A3532)="","",
CONCATENATE("  - &amp;VariableID",TEXT($A3532,"0000"),
" {","VariableTypeCV:  ",CHAR(34),INDEX(Variables[Variable Type],$A3532),CHAR(34),
", VariableCode:  ",CHAR(34),INDEX(Variables[Variable Code],$A3532),CHAR(34),
", VariableNameCV:  ",CHAR(34),INDEX(Variables[Variable Name],$A3532),CHAR(34),
", VariableDefinition:  ",CHAR(34),INDEX(Variables[Variable Definition],$A3532),CHAR(34),
", SpecciationCV:  ",CHAR(34),INDEX(Variables[Speciation],$A3532),CHAR(34),
", NoDataValue:  ",CHAR(34),INDEX(Variables[No Data Value],$A3532),CHAR(34),"}"))</f>
        <v>#REF!</v>
      </c>
    </row>
    <row r="3533" spans="1:17" x14ac:dyDescent="0.25">
      <c r="A3533">
        <v>3530</v>
      </c>
      <c r="D3533" t="e">
        <f>IF(INDEX(People[First Name],$A3533)="","",
CONCATENATE("  - &amp;PersonID",TEXT($A3533,"0000"),
" {","PersonFirstName:  ",CHAR(34),INDEX(People[First Name],$A3533),CHAR(34),
", PersonMiddleName:  ",CHAR(34),INDEX(People[Middle Name],$A3533),CHAR(34),
", PersonLastName:  ",CHAR(34),INDEX(People[Last Name],$A3533),CHAR(34),"}"))</f>
        <v>#REF!</v>
      </c>
      <c r="E3533" t="e">
        <f>IF(INDEX(Organizations[Organization Type '[CV']],$A3533)="","",
CONCATENATE("  - &amp;OrganizationID",TEXT($A3533,"0000"),
" {","OrganizationTypeCV:  ",CHAR(34),INDEX(Organizations[Organization Type '[CV']],$A3533),CHAR(34),
", OrganizationCode:  ",CHAR(34),INDEX(Organizations[Organization Code],$A3533),CHAR(34),
", OrganizationName:  ",CHAR(34),INDEX(Organizations[Organization Name],$A3533),CHAR(34),
", OrganizationDescription:  ",CHAR(34),INDEX(Organizations[Organization Description],$A3533),CHAR(34),
", OrganizationLink:  ",CHAR(34),INDEX(Organizations[Organization Link],$A3533),CHAR(34),"}"))</f>
        <v>#REF!</v>
      </c>
      <c r="F3533" t="e">
        <f>IF(INDEX(People[First Name],$A3533)="","",
CONCATENATE("  - &amp;AffiliationID",TEXT($A3533,"0000"),
" {PersonID: *PersonID",TEXT($A3533,"0000"),
", OrganizationID: *OrganizationID",TEXT(MATCH(INDEX(People[Organization Name],$A3533),Organizations[Organization Name],0),"0000"),
", IsPrimaryOrganizationContact: , AffiliationStartDate: , AffiliationEndDate: , PrimaryPhone: ",
", PrimaryEmail: ",CHAR(34),INDEX(People[Primary Email],$A3533),CHAR(34),
", PrimaryAddress: ",CHAR(34),INDEX(People[Primary Address],$A3533),CHAR(34),
", PersonLink: }"))</f>
        <v>#REF!</v>
      </c>
      <c r="H3533" t="e">
        <f>IF(COUNTA(CitationInformation)=0,"",IF(INDEX(AuthorList[Author Name],$A3533)="","",
CONCATENATE("  - &amp;AuthorListID",TEXT($A3533,"0000"),
"  {CitationID: *CitationID0001",
", PersonID: *PersonID",TEXT(MATCH(INDEX(AuthorList[Author Name],$A3533),People[Full Name],0),"0000"),
", AuthorOrder: ",INDEX(AuthorList[Author Number],$A3533),"}")))</f>
        <v>#REF!</v>
      </c>
      <c r="K3533" t="e">
        <f>IF(INDEX(SamplingFeatures[Feature Code],$A3533)="","",
CONCATENATE("  - &amp;SamplingFeatureID",TEXT($A3533,"0000"),
" {","SamplingFeatureUUID:  ",CHAR(34),INDEX(SamplingFeatures[Sampling Feature UUID],$A3533),CHAR(34),
", SamplingFeatureTypeCV:  ",CHAR(34),INDEX(SamplingFeatures[Sampling Feature Type],$A3533),CHAR(34),
", SamplingFeatureCode:  ",CHAR(34),INDEX(SamplingFeatures[Feature Code],$A3533),CHAR(34),
", SamplingFeatureName:  ",CHAR(34),INDEX(SamplingFeatures[Feature Name],$A3533),CHAR(34),
", SamplingFeatureDescription:  ",CHAR(34),INDEX(SamplingFeatures[Feature Description],$A3533),CHAR(34),
", SamplingFeatureGeotypeCV:  ",CHAR(34),INDEX(SamplingFeatures[Feature Geo Type],$A3533),CHAR(34),
", FeatureGeometry:  ",CHAR(34),INDEX(SamplingFeatures[Feature Geometry],$A3533),CHAR(34),
", Elevation_m:  ",CHAR(34),INDEX(SamplingFeatures[Elevation_m],$A3533),CHAR(34),
", ElevationDatumCV:  ",CHAR(34),ElevationDatum,CHAR(34),"}"))</f>
        <v>#REF!</v>
      </c>
      <c r="L3533" t="e">
        <f>IF(INDEX(SamplingFeatures[Sampling Feature Type],$A3533)&lt;&gt;"Site","",
CONCATENATE("  - &amp;SiteID",TEXT(SUMPRODUCT(--($L$3:$L3532&lt;&gt;"")),"0000"),
" {","SamplingFeatureID:  *SamplingFeatureID",TEXT($A3533,"0000"),
", SiteTypeCV:  ",CHAR(34),INDEX(Sites[Site Type],$A3533),CHAR(34),
", Latitude:  ",INDEX(Sites[Latitude],$A3533),
", Longitude:  ",INDEX(Sites[Longitude],$A3533),
", SRSName:  ",CHAR(34),LatLonDatum,CHAR(34),"}"))</f>
        <v>#REF!</v>
      </c>
      <c r="M3533" t="e">
        <f>IF(INDEX(SamplingFeatures[Sampling Feature Type],$A3533)&lt;&gt;"Specimen","",
CONCATENATE("  - &amp;SpecimenID",TEXT(SUMPRODUCT(--($M$3:$M3532&lt;&gt;"")),"0000"),
" {","SamplingFeatureID:  *SamplingFeatureID",TEXT($A3533,"0000"),
", SpecimenTypeCV:  ",CHAR(34),INDEX(Specimens[Specimen Type],$A3533),CHAR(34),
", SpecimenMediumCV:  ",INDEX(Specimens[Specimen Medium],$A3533),
", IsFieldSpecimen:  ",CHAR(34),INDEX(Specimens[Is Field Specimen?],$A3533),CHAR(34),"}"))</f>
        <v>#REF!</v>
      </c>
      <c r="N3533" t="e">
        <f>IF(COUNTA(SpatialOffsets[])=0,"", IF(INDEX(SpatialOffsets[Spatial Offset Type],$A3533)="","",
CONCATENATE("  - &amp;SpatialOffsetID",TEXT($A3533,"0000"),
" {","SpatialOffsetTypeCV:  ",CHAR(34),INDEX(SpatialOffsets[Spatial Offset Type],$A3533),CHAR(34),
", Offset1Value:  ",INDEX(SpatialOffsets[Offset 1 Value],$A3533),
", Offset1UnitID:  ",CHAR(34),INDEX(SpatialOffsets[Offset 1 Unit],$A3533),CHAR(34),
", Offset2Value:  ",INDEX(SpatialOffsets[Offset 2 Value],$A3533),
", Offset2UnitID:  ",CHAR(34),INDEX(SpatialOffsets[Offset 2 Unit],$A3533),CHAR(34),
", Offset3Value:  ",INDEX(SpatialOffsets[Offset 3 Value],$A3533),
", Offset3UnitID:  ",CHAR(34),INDEX(SpatialOffsets[Offset 3 Unit],$A3533),CHAR(34),,"}")))</f>
        <v>#REF!</v>
      </c>
      <c r="O3533" t="e">
        <f>IF(COUNTA(RelatedFeatures[])=0,"", IF(INDEX(RelatedFeatures[First Sampling Feature Code],$A3533)="","",
CONCATENATE("  - &amp;RelationID",TEXT($A3533,"0000"),
" {","SamplingFeatureID:  *SamplingFeatureID",TEXT(MATCH(INDEX(RelatedFeatures[First Sampling Feature Code],$A3533),SamplingFeatures[Feature Code],0),"0000"),
", RelationshipTypeCV:  ",CHAR(34),INDEX(RelatedFeatures[Relationship Type],$A3533),CHAR(34),
", RelatedFeatureID: *SamplingFeatureID",TEXT(MATCH(INDEX(RelatedFeatures[Second Sampling Feature Code],$A3533),SamplingFeatures[Feature Code],0),"0000"),
", SpatialOffsetID:  ",IF(INDEX(RelatedFeatures[Offset Number],$A3533)="","",CONCATENATE("*SpatialOffsetID",TEXT(INDEX(RelatedFeatures[Offset Number],$A3533),"0000"))),"}")))</f>
        <v>#REF!</v>
      </c>
      <c r="P3533" t="e">
        <f>IF(INDEX(Methods[Method Type],$A3533)="","",
CONCATENATE("  - &amp;MethodID",TEXT($A3533,"0000"),
" {","MethodTypeCV:  ",CHAR(34),INDEX(Methods[Method Type],$A3533),CHAR(34),
", MethodCode:  ",CHAR(34),INDEX(Methods[Method Code],$A3533),CHAR(34),
", MethodName:  ",CHAR(34),INDEX(Methods[Method Name],$A3533),CHAR(34),
", MethodDescription:  ",CHAR(34),INDEX(Methods[Method Description],$A3533),CHAR(34),
", MethodLink:  ",CHAR(34),INDEX(Methods[Method Link],$A3533),CHAR(34),
", OrganizationID: *OrganizationID",TEXT(MATCH(INDEX(Methods[Organization Name],$A3533),Organizations[Organization Name],0),"0000"),"}"))</f>
        <v>#REF!</v>
      </c>
      <c r="Q3533" t="e">
        <f>IF(INDEX(Variables[Variable Type],$A3533)="","",
CONCATENATE("  - &amp;VariableID",TEXT($A3533,"0000"),
" {","VariableTypeCV:  ",CHAR(34),INDEX(Variables[Variable Type],$A3533),CHAR(34),
", VariableCode:  ",CHAR(34),INDEX(Variables[Variable Code],$A3533),CHAR(34),
", VariableNameCV:  ",CHAR(34),INDEX(Variables[Variable Name],$A3533),CHAR(34),
", VariableDefinition:  ",CHAR(34),INDEX(Variables[Variable Definition],$A3533),CHAR(34),
", SpecciationCV:  ",CHAR(34),INDEX(Variables[Speciation],$A3533),CHAR(34),
", NoDataValue:  ",CHAR(34),INDEX(Variables[No Data Value],$A3533),CHAR(34),"}"))</f>
        <v>#REF!</v>
      </c>
    </row>
    <row r="3534" spans="1:17" x14ac:dyDescent="0.25">
      <c r="A3534">
        <v>3531</v>
      </c>
      <c r="D3534" t="e">
        <f>IF(INDEX(People[First Name],$A3534)="","",
CONCATENATE("  - &amp;PersonID",TEXT($A3534,"0000"),
" {","PersonFirstName:  ",CHAR(34),INDEX(People[First Name],$A3534),CHAR(34),
", PersonMiddleName:  ",CHAR(34),INDEX(People[Middle Name],$A3534),CHAR(34),
", PersonLastName:  ",CHAR(34),INDEX(People[Last Name],$A3534),CHAR(34),"}"))</f>
        <v>#REF!</v>
      </c>
      <c r="E3534" t="e">
        <f>IF(INDEX(Organizations[Organization Type '[CV']],$A3534)="","",
CONCATENATE("  - &amp;OrganizationID",TEXT($A3534,"0000"),
" {","OrganizationTypeCV:  ",CHAR(34),INDEX(Organizations[Organization Type '[CV']],$A3534),CHAR(34),
", OrganizationCode:  ",CHAR(34),INDEX(Organizations[Organization Code],$A3534),CHAR(34),
", OrganizationName:  ",CHAR(34),INDEX(Organizations[Organization Name],$A3534),CHAR(34),
", OrganizationDescription:  ",CHAR(34),INDEX(Organizations[Organization Description],$A3534),CHAR(34),
", OrganizationLink:  ",CHAR(34),INDEX(Organizations[Organization Link],$A3534),CHAR(34),"}"))</f>
        <v>#REF!</v>
      </c>
      <c r="F3534" t="e">
        <f>IF(INDEX(People[First Name],$A3534)="","",
CONCATENATE("  - &amp;AffiliationID",TEXT($A3534,"0000"),
" {PersonID: *PersonID",TEXT($A3534,"0000"),
", OrganizationID: *OrganizationID",TEXT(MATCH(INDEX(People[Organization Name],$A3534),Organizations[Organization Name],0),"0000"),
", IsPrimaryOrganizationContact: , AffiliationStartDate: , AffiliationEndDate: , PrimaryPhone: ",
", PrimaryEmail: ",CHAR(34),INDEX(People[Primary Email],$A3534),CHAR(34),
", PrimaryAddress: ",CHAR(34),INDEX(People[Primary Address],$A3534),CHAR(34),
", PersonLink: }"))</f>
        <v>#REF!</v>
      </c>
      <c r="H3534" t="e">
        <f>IF(COUNTA(CitationInformation)=0,"",IF(INDEX(AuthorList[Author Name],$A3534)="","",
CONCATENATE("  - &amp;AuthorListID",TEXT($A3534,"0000"),
"  {CitationID: *CitationID0001",
", PersonID: *PersonID",TEXT(MATCH(INDEX(AuthorList[Author Name],$A3534),People[Full Name],0),"0000"),
", AuthorOrder: ",INDEX(AuthorList[Author Number],$A3534),"}")))</f>
        <v>#REF!</v>
      </c>
      <c r="K3534" t="e">
        <f>IF(INDEX(SamplingFeatures[Feature Code],$A3534)="","",
CONCATENATE("  - &amp;SamplingFeatureID",TEXT($A3534,"0000"),
" {","SamplingFeatureUUID:  ",CHAR(34),INDEX(SamplingFeatures[Sampling Feature UUID],$A3534),CHAR(34),
", SamplingFeatureTypeCV:  ",CHAR(34),INDEX(SamplingFeatures[Sampling Feature Type],$A3534),CHAR(34),
", SamplingFeatureCode:  ",CHAR(34),INDEX(SamplingFeatures[Feature Code],$A3534),CHAR(34),
", SamplingFeatureName:  ",CHAR(34),INDEX(SamplingFeatures[Feature Name],$A3534),CHAR(34),
", SamplingFeatureDescription:  ",CHAR(34),INDEX(SamplingFeatures[Feature Description],$A3534),CHAR(34),
", SamplingFeatureGeotypeCV:  ",CHAR(34),INDEX(SamplingFeatures[Feature Geo Type],$A3534),CHAR(34),
", FeatureGeometry:  ",CHAR(34),INDEX(SamplingFeatures[Feature Geometry],$A3534),CHAR(34),
", Elevation_m:  ",CHAR(34),INDEX(SamplingFeatures[Elevation_m],$A3534),CHAR(34),
", ElevationDatumCV:  ",CHAR(34),ElevationDatum,CHAR(34),"}"))</f>
        <v>#REF!</v>
      </c>
      <c r="L3534" t="e">
        <f>IF(INDEX(SamplingFeatures[Sampling Feature Type],$A3534)&lt;&gt;"Site","",
CONCATENATE("  - &amp;SiteID",TEXT(SUMPRODUCT(--($L$3:$L3533&lt;&gt;"")),"0000"),
" {","SamplingFeatureID:  *SamplingFeatureID",TEXT($A3534,"0000"),
", SiteTypeCV:  ",CHAR(34),INDEX(Sites[Site Type],$A3534),CHAR(34),
", Latitude:  ",INDEX(Sites[Latitude],$A3534),
", Longitude:  ",INDEX(Sites[Longitude],$A3534),
", SRSName:  ",CHAR(34),LatLonDatum,CHAR(34),"}"))</f>
        <v>#REF!</v>
      </c>
      <c r="M3534" t="e">
        <f>IF(INDEX(SamplingFeatures[Sampling Feature Type],$A3534)&lt;&gt;"Specimen","",
CONCATENATE("  - &amp;SpecimenID",TEXT(SUMPRODUCT(--($M$3:$M3533&lt;&gt;"")),"0000"),
" {","SamplingFeatureID:  *SamplingFeatureID",TEXT($A3534,"0000"),
", SpecimenTypeCV:  ",CHAR(34),INDEX(Specimens[Specimen Type],$A3534),CHAR(34),
", SpecimenMediumCV:  ",INDEX(Specimens[Specimen Medium],$A3534),
", IsFieldSpecimen:  ",CHAR(34),INDEX(Specimens[Is Field Specimen?],$A3534),CHAR(34),"}"))</f>
        <v>#REF!</v>
      </c>
      <c r="N3534" t="e">
        <f>IF(COUNTA(SpatialOffsets[])=0,"", IF(INDEX(SpatialOffsets[Spatial Offset Type],$A3534)="","",
CONCATENATE("  - &amp;SpatialOffsetID",TEXT($A3534,"0000"),
" {","SpatialOffsetTypeCV:  ",CHAR(34),INDEX(SpatialOffsets[Spatial Offset Type],$A3534),CHAR(34),
", Offset1Value:  ",INDEX(SpatialOffsets[Offset 1 Value],$A3534),
", Offset1UnitID:  ",CHAR(34),INDEX(SpatialOffsets[Offset 1 Unit],$A3534),CHAR(34),
", Offset2Value:  ",INDEX(SpatialOffsets[Offset 2 Value],$A3534),
", Offset2UnitID:  ",CHAR(34),INDEX(SpatialOffsets[Offset 2 Unit],$A3534),CHAR(34),
", Offset3Value:  ",INDEX(SpatialOffsets[Offset 3 Value],$A3534),
", Offset3UnitID:  ",CHAR(34),INDEX(SpatialOffsets[Offset 3 Unit],$A3534),CHAR(34),,"}")))</f>
        <v>#REF!</v>
      </c>
      <c r="O3534" t="e">
        <f>IF(COUNTA(RelatedFeatures[])=0,"", IF(INDEX(RelatedFeatures[First Sampling Feature Code],$A3534)="","",
CONCATENATE("  - &amp;RelationID",TEXT($A3534,"0000"),
" {","SamplingFeatureID:  *SamplingFeatureID",TEXT(MATCH(INDEX(RelatedFeatures[First Sampling Feature Code],$A3534),SamplingFeatures[Feature Code],0),"0000"),
", RelationshipTypeCV:  ",CHAR(34),INDEX(RelatedFeatures[Relationship Type],$A3534),CHAR(34),
", RelatedFeatureID: *SamplingFeatureID",TEXT(MATCH(INDEX(RelatedFeatures[Second Sampling Feature Code],$A3534),SamplingFeatures[Feature Code],0),"0000"),
", SpatialOffsetID:  ",IF(INDEX(RelatedFeatures[Offset Number],$A3534)="","",CONCATENATE("*SpatialOffsetID",TEXT(INDEX(RelatedFeatures[Offset Number],$A3534),"0000"))),"}")))</f>
        <v>#REF!</v>
      </c>
      <c r="P3534" t="e">
        <f>IF(INDEX(Methods[Method Type],$A3534)="","",
CONCATENATE("  - &amp;MethodID",TEXT($A3534,"0000"),
" {","MethodTypeCV:  ",CHAR(34),INDEX(Methods[Method Type],$A3534),CHAR(34),
", MethodCode:  ",CHAR(34),INDEX(Methods[Method Code],$A3534),CHAR(34),
", MethodName:  ",CHAR(34),INDEX(Methods[Method Name],$A3534),CHAR(34),
", MethodDescription:  ",CHAR(34),INDEX(Methods[Method Description],$A3534),CHAR(34),
", MethodLink:  ",CHAR(34),INDEX(Methods[Method Link],$A3534),CHAR(34),
", OrganizationID: *OrganizationID",TEXT(MATCH(INDEX(Methods[Organization Name],$A3534),Organizations[Organization Name],0),"0000"),"}"))</f>
        <v>#REF!</v>
      </c>
      <c r="Q3534" t="e">
        <f>IF(INDEX(Variables[Variable Type],$A3534)="","",
CONCATENATE("  - &amp;VariableID",TEXT($A3534,"0000"),
" {","VariableTypeCV:  ",CHAR(34),INDEX(Variables[Variable Type],$A3534),CHAR(34),
", VariableCode:  ",CHAR(34),INDEX(Variables[Variable Code],$A3534),CHAR(34),
", VariableNameCV:  ",CHAR(34),INDEX(Variables[Variable Name],$A3534),CHAR(34),
", VariableDefinition:  ",CHAR(34),INDEX(Variables[Variable Definition],$A3534),CHAR(34),
", SpecciationCV:  ",CHAR(34),INDEX(Variables[Speciation],$A3534),CHAR(34),
", NoDataValue:  ",CHAR(34),INDEX(Variables[No Data Value],$A3534),CHAR(34),"}"))</f>
        <v>#REF!</v>
      </c>
    </row>
    <row r="3535" spans="1:17" x14ac:dyDescent="0.25">
      <c r="A3535">
        <v>3532</v>
      </c>
      <c r="D3535" t="e">
        <f>IF(INDEX(People[First Name],$A3535)="","",
CONCATENATE("  - &amp;PersonID",TEXT($A3535,"0000"),
" {","PersonFirstName:  ",CHAR(34),INDEX(People[First Name],$A3535),CHAR(34),
", PersonMiddleName:  ",CHAR(34),INDEX(People[Middle Name],$A3535),CHAR(34),
", PersonLastName:  ",CHAR(34),INDEX(People[Last Name],$A3535),CHAR(34),"}"))</f>
        <v>#REF!</v>
      </c>
      <c r="E3535" t="e">
        <f>IF(INDEX(Organizations[Organization Type '[CV']],$A3535)="","",
CONCATENATE("  - &amp;OrganizationID",TEXT($A3535,"0000"),
" {","OrganizationTypeCV:  ",CHAR(34),INDEX(Organizations[Organization Type '[CV']],$A3535),CHAR(34),
", OrganizationCode:  ",CHAR(34),INDEX(Organizations[Organization Code],$A3535),CHAR(34),
", OrganizationName:  ",CHAR(34),INDEX(Organizations[Organization Name],$A3535),CHAR(34),
", OrganizationDescription:  ",CHAR(34),INDEX(Organizations[Organization Description],$A3535),CHAR(34),
", OrganizationLink:  ",CHAR(34),INDEX(Organizations[Organization Link],$A3535),CHAR(34),"}"))</f>
        <v>#REF!</v>
      </c>
      <c r="F3535" t="e">
        <f>IF(INDEX(People[First Name],$A3535)="","",
CONCATENATE("  - &amp;AffiliationID",TEXT($A3535,"0000"),
" {PersonID: *PersonID",TEXT($A3535,"0000"),
", OrganizationID: *OrganizationID",TEXT(MATCH(INDEX(People[Organization Name],$A3535),Organizations[Organization Name],0),"0000"),
", IsPrimaryOrganizationContact: , AffiliationStartDate: , AffiliationEndDate: , PrimaryPhone: ",
", PrimaryEmail: ",CHAR(34),INDEX(People[Primary Email],$A3535),CHAR(34),
", PrimaryAddress: ",CHAR(34),INDEX(People[Primary Address],$A3535),CHAR(34),
", PersonLink: }"))</f>
        <v>#REF!</v>
      </c>
      <c r="H3535" t="e">
        <f>IF(COUNTA(CitationInformation)=0,"",IF(INDEX(AuthorList[Author Name],$A3535)="","",
CONCATENATE("  - &amp;AuthorListID",TEXT($A3535,"0000"),
"  {CitationID: *CitationID0001",
", PersonID: *PersonID",TEXT(MATCH(INDEX(AuthorList[Author Name],$A3535),People[Full Name],0),"0000"),
", AuthorOrder: ",INDEX(AuthorList[Author Number],$A3535),"}")))</f>
        <v>#REF!</v>
      </c>
      <c r="K3535" t="e">
        <f>IF(INDEX(SamplingFeatures[Feature Code],$A3535)="","",
CONCATENATE("  - &amp;SamplingFeatureID",TEXT($A3535,"0000"),
" {","SamplingFeatureUUID:  ",CHAR(34),INDEX(SamplingFeatures[Sampling Feature UUID],$A3535),CHAR(34),
", SamplingFeatureTypeCV:  ",CHAR(34),INDEX(SamplingFeatures[Sampling Feature Type],$A3535),CHAR(34),
", SamplingFeatureCode:  ",CHAR(34),INDEX(SamplingFeatures[Feature Code],$A3535),CHAR(34),
", SamplingFeatureName:  ",CHAR(34),INDEX(SamplingFeatures[Feature Name],$A3535),CHAR(34),
", SamplingFeatureDescription:  ",CHAR(34),INDEX(SamplingFeatures[Feature Description],$A3535),CHAR(34),
", SamplingFeatureGeotypeCV:  ",CHAR(34),INDEX(SamplingFeatures[Feature Geo Type],$A3535),CHAR(34),
", FeatureGeometry:  ",CHAR(34),INDEX(SamplingFeatures[Feature Geometry],$A3535),CHAR(34),
", Elevation_m:  ",CHAR(34),INDEX(SamplingFeatures[Elevation_m],$A3535),CHAR(34),
", ElevationDatumCV:  ",CHAR(34),ElevationDatum,CHAR(34),"}"))</f>
        <v>#REF!</v>
      </c>
      <c r="L3535" t="e">
        <f>IF(INDEX(SamplingFeatures[Sampling Feature Type],$A3535)&lt;&gt;"Site","",
CONCATENATE("  - &amp;SiteID",TEXT(SUMPRODUCT(--($L$3:$L3534&lt;&gt;"")),"0000"),
" {","SamplingFeatureID:  *SamplingFeatureID",TEXT($A3535,"0000"),
", SiteTypeCV:  ",CHAR(34),INDEX(Sites[Site Type],$A3535),CHAR(34),
", Latitude:  ",INDEX(Sites[Latitude],$A3535),
", Longitude:  ",INDEX(Sites[Longitude],$A3535),
", SRSName:  ",CHAR(34),LatLonDatum,CHAR(34),"}"))</f>
        <v>#REF!</v>
      </c>
      <c r="M3535" t="e">
        <f>IF(INDEX(SamplingFeatures[Sampling Feature Type],$A3535)&lt;&gt;"Specimen","",
CONCATENATE("  - &amp;SpecimenID",TEXT(SUMPRODUCT(--($M$3:$M3534&lt;&gt;"")),"0000"),
" {","SamplingFeatureID:  *SamplingFeatureID",TEXT($A3535,"0000"),
", SpecimenTypeCV:  ",CHAR(34),INDEX(Specimens[Specimen Type],$A3535),CHAR(34),
", SpecimenMediumCV:  ",INDEX(Specimens[Specimen Medium],$A3535),
", IsFieldSpecimen:  ",CHAR(34),INDEX(Specimens[Is Field Specimen?],$A3535),CHAR(34),"}"))</f>
        <v>#REF!</v>
      </c>
      <c r="N3535" t="e">
        <f>IF(COUNTA(SpatialOffsets[])=0,"", IF(INDEX(SpatialOffsets[Spatial Offset Type],$A3535)="","",
CONCATENATE("  - &amp;SpatialOffsetID",TEXT($A3535,"0000"),
" {","SpatialOffsetTypeCV:  ",CHAR(34),INDEX(SpatialOffsets[Spatial Offset Type],$A3535),CHAR(34),
", Offset1Value:  ",INDEX(SpatialOffsets[Offset 1 Value],$A3535),
", Offset1UnitID:  ",CHAR(34),INDEX(SpatialOffsets[Offset 1 Unit],$A3535),CHAR(34),
", Offset2Value:  ",INDEX(SpatialOffsets[Offset 2 Value],$A3535),
", Offset2UnitID:  ",CHAR(34),INDEX(SpatialOffsets[Offset 2 Unit],$A3535),CHAR(34),
", Offset3Value:  ",INDEX(SpatialOffsets[Offset 3 Value],$A3535),
", Offset3UnitID:  ",CHAR(34),INDEX(SpatialOffsets[Offset 3 Unit],$A3535),CHAR(34),,"}")))</f>
        <v>#REF!</v>
      </c>
      <c r="O3535" t="e">
        <f>IF(COUNTA(RelatedFeatures[])=0,"", IF(INDEX(RelatedFeatures[First Sampling Feature Code],$A3535)="","",
CONCATENATE("  - &amp;RelationID",TEXT($A3535,"0000"),
" {","SamplingFeatureID:  *SamplingFeatureID",TEXT(MATCH(INDEX(RelatedFeatures[First Sampling Feature Code],$A3535),SamplingFeatures[Feature Code],0),"0000"),
", RelationshipTypeCV:  ",CHAR(34),INDEX(RelatedFeatures[Relationship Type],$A3535),CHAR(34),
", RelatedFeatureID: *SamplingFeatureID",TEXT(MATCH(INDEX(RelatedFeatures[Second Sampling Feature Code],$A3535),SamplingFeatures[Feature Code],0),"0000"),
", SpatialOffsetID:  ",IF(INDEX(RelatedFeatures[Offset Number],$A3535)="","",CONCATENATE("*SpatialOffsetID",TEXT(INDEX(RelatedFeatures[Offset Number],$A3535),"0000"))),"}")))</f>
        <v>#REF!</v>
      </c>
      <c r="P3535" t="e">
        <f>IF(INDEX(Methods[Method Type],$A3535)="","",
CONCATENATE("  - &amp;MethodID",TEXT($A3535,"0000"),
" {","MethodTypeCV:  ",CHAR(34),INDEX(Methods[Method Type],$A3535),CHAR(34),
", MethodCode:  ",CHAR(34),INDEX(Methods[Method Code],$A3535),CHAR(34),
", MethodName:  ",CHAR(34),INDEX(Methods[Method Name],$A3535),CHAR(34),
", MethodDescription:  ",CHAR(34),INDEX(Methods[Method Description],$A3535),CHAR(34),
", MethodLink:  ",CHAR(34),INDEX(Methods[Method Link],$A3535),CHAR(34),
", OrganizationID: *OrganizationID",TEXT(MATCH(INDEX(Methods[Organization Name],$A3535),Organizations[Organization Name],0),"0000"),"}"))</f>
        <v>#REF!</v>
      </c>
      <c r="Q3535" t="e">
        <f>IF(INDEX(Variables[Variable Type],$A3535)="","",
CONCATENATE("  - &amp;VariableID",TEXT($A3535,"0000"),
" {","VariableTypeCV:  ",CHAR(34),INDEX(Variables[Variable Type],$A3535),CHAR(34),
", VariableCode:  ",CHAR(34),INDEX(Variables[Variable Code],$A3535),CHAR(34),
", VariableNameCV:  ",CHAR(34),INDEX(Variables[Variable Name],$A3535),CHAR(34),
", VariableDefinition:  ",CHAR(34),INDEX(Variables[Variable Definition],$A3535),CHAR(34),
", SpecciationCV:  ",CHAR(34),INDEX(Variables[Speciation],$A3535),CHAR(34),
", NoDataValue:  ",CHAR(34),INDEX(Variables[No Data Value],$A3535),CHAR(34),"}"))</f>
        <v>#REF!</v>
      </c>
    </row>
    <row r="3536" spans="1:17" x14ac:dyDescent="0.25">
      <c r="A3536">
        <v>3533</v>
      </c>
      <c r="D3536" t="e">
        <f>IF(INDEX(People[First Name],$A3536)="","",
CONCATENATE("  - &amp;PersonID",TEXT($A3536,"0000"),
" {","PersonFirstName:  ",CHAR(34),INDEX(People[First Name],$A3536),CHAR(34),
", PersonMiddleName:  ",CHAR(34),INDEX(People[Middle Name],$A3536),CHAR(34),
", PersonLastName:  ",CHAR(34),INDEX(People[Last Name],$A3536),CHAR(34),"}"))</f>
        <v>#REF!</v>
      </c>
      <c r="E3536" t="e">
        <f>IF(INDEX(Organizations[Organization Type '[CV']],$A3536)="","",
CONCATENATE("  - &amp;OrganizationID",TEXT($A3536,"0000"),
" {","OrganizationTypeCV:  ",CHAR(34),INDEX(Organizations[Organization Type '[CV']],$A3536),CHAR(34),
", OrganizationCode:  ",CHAR(34),INDEX(Organizations[Organization Code],$A3536),CHAR(34),
", OrganizationName:  ",CHAR(34),INDEX(Organizations[Organization Name],$A3536),CHAR(34),
", OrganizationDescription:  ",CHAR(34),INDEX(Organizations[Organization Description],$A3536),CHAR(34),
", OrganizationLink:  ",CHAR(34),INDEX(Organizations[Organization Link],$A3536),CHAR(34),"}"))</f>
        <v>#REF!</v>
      </c>
      <c r="F3536" t="e">
        <f>IF(INDEX(People[First Name],$A3536)="","",
CONCATENATE("  - &amp;AffiliationID",TEXT($A3536,"0000"),
" {PersonID: *PersonID",TEXT($A3536,"0000"),
", OrganizationID: *OrganizationID",TEXT(MATCH(INDEX(People[Organization Name],$A3536),Organizations[Organization Name],0),"0000"),
", IsPrimaryOrganizationContact: , AffiliationStartDate: , AffiliationEndDate: , PrimaryPhone: ",
", PrimaryEmail: ",CHAR(34),INDEX(People[Primary Email],$A3536),CHAR(34),
", PrimaryAddress: ",CHAR(34),INDEX(People[Primary Address],$A3536),CHAR(34),
", PersonLink: }"))</f>
        <v>#REF!</v>
      </c>
      <c r="H3536" t="e">
        <f>IF(COUNTA(CitationInformation)=0,"",IF(INDEX(AuthorList[Author Name],$A3536)="","",
CONCATENATE("  - &amp;AuthorListID",TEXT($A3536,"0000"),
"  {CitationID: *CitationID0001",
", PersonID: *PersonID",TEXT(MATCH(INDEX(AuthorList[Author Name],$A3536),People[Full Name],0),"0000"),
", AuthorOrder: ",INDEX(AuthorList[Author Number],$A3536),"}")))</f>
        <v>#REF!</v>
      </c>
      <c r="K3536" t="e">
        <f>IF(INDEX(SamplingFeatures[Feature Code],$A3536)="","",
CONCATENATE("  - &amp;SamplingFeatureID",TEXT($A3536,"0000"),
" {","SamplingFeatureUUID:  ",CHAR(34),INDEX(SamplingFeatures[Sampling Feature UUID],$A3536),CHAR(34),
", SamplingFeatureTypeCV:  ",CHAR(34),INDEX(SamplingFeatures[Sampling Feature Type],$A3536),CHAR(34),
", SamplingFeatureCode:  ",CHAR(34),INDEX(SamplingFeatures[Feature Code],$A3536),CHAR(34),
", SamplingFeatureName:  ",CHAR(34),INDEX(SamplingFeatures[Feature Name],$A3536),CHAR(34),
", SamplingFeatureDescription:  ",CHAR(34),INDEX(SamplingFeatures[Feature Description],$A3536),CHAR(34),
", SamplingFeatureGeotypeCV:  ",CHAR(34),INDEX(SamplingFeatures[Feature Geo Type],$A3536),CHAR(34),
", FeatureGeometry:  ",CHAR(34),INDEX(SamplingFeatures[Feature Geometry],$A3536),CHAR(34),
", Elevation_m:  ",CHAR(34),INDEX(SamplingFeatures[Elevation_m],$A3536),CHAR(34),
", ElevationDatumCV:  ",CHAR(34),ElevationDatum,CHAR(34),"}"))</f>
        <v>#REF!</v>
      </c>
      <c r="L3536" t="e">
        <f>IF(INDEX(SamplingFeatures[Sampling Feature Type],$A3536)&lt;&gt;"Site","",
CONCATENATE("  - &amp;SiteID",TEXT(SUMPRODUCT(--($L$3:$L3535&lt;&gt;"")),"0000"),
" {","SamplingFeatureID:  *SamplingFeatureID",TEXT($A3536,"0000"),
", SiteTypeCV:  ",CHAR(34),INDEX(Sites[Site Type],$A3536),CHAR(34),
", Latitude:  ",INDEX(Sites[Latitude],$A3536),
", Longitude:  ",INDEX(Sites[Longitude],$A3536),
", SRSName:  ",CHAR(34),LatLonDatum,CHAR(34),"}"))</f>
        <v>#REF!</v>
      </c>
      <c r="M3536" t="e">
        <f>IF(INDEX(SamplingFeatures[Sampling Feature Type],$A3536)&lt;&gt;"Specimen","",
CONCATENATE("  - &amp;SpecimenID",TEXT(SUMPRODUCT(--($M$3:$M3535&lt;&gt;"")),"0000"),
" {","SamplingFeatureID:  *SamplingFeatureID",TEXT($A3536,"0000"),
", SpecimenTypeCV:  ",CHAR(34),INDEX(Specimens[Specimen Type],$A3536),CHAR(34),
", SpecimenMediumCV:  ",INDEX(Specimens[Specimen Medium],$A3536),
", IsFieldSpecimen:  ",CHAR(34),INDEX(Specimens[Is Field Specimen?],$A3536),CHAR(34),"}"))</f>
        <v>#REF!</v>
      </c>
      <c r="N3536" t="e">
        <f>IF(COUNTA(SpatialOffsets[])=0,"", IF(INDEX(SpatialOffsets[Spatial Offset Type],$A3536)="","",
CONCATENATE("  - &amp;SpatialOffsetID",TEXT($A3536,"0000"),
" {","SpatialOffsetTypeCV:  ",CHAR(34),INDEX(SpatialOffsets[Spatial Offset Type],$A3536),CHAR(34),
", Offset1Value:  ",INDEX(SpatialOffsets[Offset 1 Value],$A3536),
", Offset1UnitID:  ",CHAR(34),INDEX(SpatialOffsets[Offset 1 Unit],$A3536),CHAR(34),
", Offset2Value:  ",INDEX(SpatialOffsets[Offset 2 Value],$A3536),
", Offset2UnitID:  ",CHAR(34),INDEX(SpatialOffsets[Offset 2 Unit],$A3536),CHAR(34),
", Offset3Value:  ",INDEX(SpatialOffsets[Offset 3 Value],$A3536),
", Offset3UnitID:  ",CHAR(34),INDEX(SpatialOffsets[Offset 3 Unit],$A3536),CHAR(34),,"}")))</f>
        <v>#REF!</v>
      </c>
      <c r="O3536" t="e">
        <f>IF(COUNTA(RelatedFeatures[])=0,"", IF(INDEX(RelatedFeatures[First Sampling Feature Code],$A3536)="","",
CONCATENATE("  - &amp;RelationID",TEXT($A3536,"0000"),
" {","SamplingFeatureID:  *SamplingFeatureID",TEXT(MATCH(INDEX(RelatedFeatures[First Sampling Feature Code],$A3536),SamplingFeatures[Feature Code],0),"0000"),
", RelationshipTypeCV:  ",CHAR(34),INDEX(RelatedFeatures[Relationship Type],$A3536),CHAR(34),
", RelatedFeatureID: *SamplingFeatureID",TEXT(MATCH(INDEX(RelatedFeatures[Second Sampling Feature Code],$A3536),SamplingFeatures[Feature Code],0),"0000"),
", SpatialOffsetID:  ",IF(INDEX(RelatedFeatures[Offset Number],$A3536)="","",CONCATENATE("*SpatialOffsetID",TEXT(INDEX(RelatedFeatures[Offset Number],$A3536),"0000"))),"}")))</f>
        <v>#REF!</v>
      </c>
      <c r="P3536" t="e">
        <f>IF(INDEX(Methods[Method Type],$A3536)="","",
CONCATENATE("  - &amp;MethodID",TEXT($A3536,"0000"),
" {","MethodTypeCV:  ",CHAR(34),INDEX(Methods[Method Type],$A3536),CHAR(34),
", MethodCode:  ",CHAR(34),INDEX(Methods[Method Code],$A3536),CHAR(34),
", MethodName:  ",CHAR(34),INDEX(Methods[Method Name],$A3536),CHAR(34),
", MethodDescription:  ",CHAR(34),INDEX(Methods[Method Description],$A3536),CHAR(34),
", MethodLink:  ",CHAR(34),INDEX(Methods[Method Link],$A3536),CHAR(34),
", OrganizationID: *OrganizationID",TEXT(MATCH(INDEX(Methods[Organization Name],$A3536),Organizations[Organization Name],0),"0000"),"}"))</f>
        <v>#REF!</v>
      </c>
      <c r="Q3536" t="e">
        <f>IF(INDEX(Variables[Variable Type],$A3536)="","",
CONCATENATE("  - &amp;VariableID",TEXT($A3536,"0000"),
" {","VariableTypeCV:  ",CHAR(34),INDEX(Variables[Variable Type],$A3536),CHAR(34),
", VariableCode:  ",CHAR(34),INDEX(Variables[Variable Code],$A3536),CHAR(34),
", VariableNameCV:  ",CHAR(34),INDEX(Variables[Variable Name],$A3536),CHAR(34),
", VariableDefinition:  ",CHAR(34),INDEX(Variables[Variable Definition],$A3536),CHAR(34),
", SpecciationCV:  ",CHAR(34),INDEX(Variables[Speciation],$A3536),CHAR(34),
", NoDataValue:  ",CHAR(34),INDEX(Variables[No Data Value],$A3536),CHAR(34),"}"))</f>
        <v>#REF!</v>
      </c>
    </row>
    <row r="3537" spans="1:17" x14ac:dyDescent="0.25">
      <c r="A3537">
        <v>3534</v>
      </c>
      <c r="D3537" t="e">
        <f>IF(INDEX(People[First Name],$A3537)="","",
CONCATENATE("  - &amp;PersonID",TEXT($A3537,"0000"),
" {","PersonFirstName:  ",CHAR(34),INDEX(People[First Name],$A3537),CHAR(34),
", PersonMiddleName:  ",CHAR(34),INDEX(People[Middle Name],$A3537),CHAR(34),
", PersonLastName:  ",CHAR(34),INDEX(People[Last Name],$A3537),CHAR(34),"}"))</f>
        <v>#REF!</v>
      </c>
      <c r="E3537" t="e">
        <f>IF(INDEX(Organizations[Organization Type '[CV']],$A3537)="","",
CONCATENATE("  - &amp;OrganizationID",TEXT($A3537,"0000"),
" {","OrganizationTypeCV:  ",CHAR(34),INDEX(Organizations[Organization Type '[CV']],$A3537),CHAR(34),
", OrganizationCode:  ",CHAR(34),INDEX(Organizations[Organization Code],$A3537),CHAR(34),
", OrganizationName:  ",CHAR(34),INDEX(Organizations[Organization Name],$A3537),CHAR(34),
", OrganizationDescription:  ",CHAR(34),INDEX(Organizations[Organization Description],$A3537),CHAR(34),
", OrganizationLink:  ",CHAR(34),INDEX(Organizations[Organization Link],$A3537),CHAR(34),"}"))</f>
        <v>#REF!</v>
      </c>
      <c r="F3537" t="e">
        <f>IF(INDEX(People[First Name],$A3537)="","",
CONCATENATE("  - &amp;AffiliationID",TEXT($A3537,"0000"),
" {PersonID: *PersonID",TEXT($A3537,"0000"),
", OrganizationID: *OrganizationID",TEXT(MATCH(INDEX(People[Organization Name],$A3537),Organizations[Organization Name],0),"0000"),
", IsPrimaryOrganizationContact: , AffiliationStartDate: , AffiliationEndDate: , PrimaryPhone: ",
", PrimaryEmail: ",CHAR(34),INDEX(People[Primary Email],$A3537),CHAR(34),
", PrimaryAddress: ",CHAR(34),INDEX(People[Primary Address],$A3537),CHAR(34),
", PersonLink: }"))</f>
        <v>#REF!</v>
      </c>
      <c r="H3537" t="e">
        <f>IF(COUNTA(CitationInformation)=0,"",IF(INDEX(AuthorList[Author Name],$A3537)="","",
CONCATENATE("  - &amp;AuthorListID",TEXT($A3537,"0000"),
"  {CitationID: *CitationID0001",
", PersonID: *PersonID",TEXT(MATCH(INDEX(AuthorList[Author Name],$A3537),People[Full Name],0),"0000"),
", AuthorOrder: ",INDEX(AuthorList[Author Number],$A3537),"}")))</f>
        <v>#REF!</v>
      </c>
      <c r="K3537" t="e">
        <f>IF(INDEX(SamplingFeatures[Feature Code],$A3537)="","",
CONCATENATE("  - &amp;SamplingFeatureID",TEXT($A3537,"0000"),
" {","SamplingFeatureUUID:  ",CHAR(34),INDEX(SamplingFeatures[Sampling Feature UUID],$A3537),CHAR(34),
", SamplingFeatureTypeCV:  ",CHAR(34),INDEX(SamplingFeatures[Sampling Feature Type],$A3537),CHAR(34),
", SamplingFeatureCode:  ",CHAR(34),INDEX(SamplingFeatures[Feature Code],$A3537),CHAR(34),
", SamplingFeatureName:  ",CHAR(34),INDEX(SamplingFeatures[Feature Name],$A3537),CHAR(34),
", SamplingFeatureDescription:  ",CHAR(34),INDEX(SamplingFeatures[Feature Description],$A3537),CHAR(34),
", SamplingFeatureGeotypeCV:  ",CHAR(34),INDEX(SamplingFeatures[Feature Geo Type],$A3537),CHAR(34),
", FeatureGeometry:  ",CHAR(34),INDEX(SamplingFeatures[Feature Geometry],$A3537),CHAR(34),
", Elevation_m:  ",CHAR(34),INDEX(SamplingFeatures[Elevation_m],$A3537),CHAR(34),
", ElevationDatumCV:  ",CHAR(34),ElevationDatum,CHAR(34),"}"))</f>
        <v>#REF!</v>
      </c>
      <c r="L3537" t="e">
        <f>IF(INDEX(SamplingFeatures[Sampling Feature Type],$A3537)&lt;&gt;"Site","",
CONCATENATE("  - &amp;SiteID",TEXT(SUMPRODUCT(--($L$3:$L3536&lt;&gt;"")),"0000"),
" {","SamplingFeatureID:  *SamplingFeatureID",TEXT($A3537,"0000"),
", SiteTypeCV:  ",CHAR(34),INDEX(Sites[Site Type],$A3537),CHAR(34),
", Latitude:  ",INDEX(Sites[Latitude],$A3537),
", Longitude:  ",INDEX(Sites[Longitude],$A3537),
", SRSName:  ",CHAR(34),LatLonDatum,CHAR(34),"}"))</f>
        <v>#REF!</v>
      </c>
      <c r="M3537" t="e">
        <f>IF(INDEX(SamplingFeatures[Sampling Feature Type],$A3537)&lt;&gt;"Specimen","",
CONCATENATE("  - &amp;SpecimenID",TEXT(SUMPRODUCT(--($M$3:$M3536&lt;&gt;"")),"0000"),
" {","SamplingFeatureID:  *SamplingFeatureID",TEXT($A3537,"0000"),
", SpecimenTypeCV:  ",CHAR(34),INDEX(Specimens[Specimen Type],$A3537),CHAR(34),
", SpecimenMediumCV:  ",INDEX(Specimens[Specimen Medium],$A3537),
", IsFieldSpecimen:  ",CHAR(34),INDEX(Specimens[Is Field Specimen?],$A3537),CHAR(34),"}"))</f>
        <v>#REF!</v>
      </c>
      <c r="N3537" t="e">
        <f>IF(COUNTA(SpatialOffsets[])=0,"", IF(INDEX(SpatialOffsets[Spatial Offset Type],$A3537)="","",
CONCATENATE("  - &amp;SpatialOffsetID",TEXT($A3537,"0000"),
" {","SpatialOffsetTypeCV:  ",CHAR(34),INDEX(SpatialOffsets[Spatial Offset Type],$A3537),CHAR(34),
", Offset1Value:  ",INDEX(SpatialOffsets[Offset 1 Value],$A3537),
", Offset1UnitID:  ",CHAR(34),INDEX(SpatialOffsets[Offset 1 Unit],$A3537),CHAR(34),
", Offset2Value:  ",INDEX(SpatialOffsets[Offset 2 Value],$A3537),
", Offset2UnitID:  ",CHAR(34),INDEX(SpatialOffsets[Offset 2 Unit],$A3537),CHAR(34),
", Offset3Value:  ",INDEX(SpatialOffsets[Offset 3 Value],$A3537),
", Offset3UnitID:  ",CHAR(34),INDEX(SpatialOffsets[Offset 3 Unit],$A3537),CHAR(34),,"}")))</f>
        <v>#REF!</v>
      </c>
      <c r="O3537" t="e">
        <f>IF(COUNTA(RelatedFeatures[])=0,"", IF(INDEX(RelatedFeatures[First Sampling Feature Code],$A3537)="","",
CONCATENATE("  - &amp;RelationID",TEXT($A3537,"0000"),
" {","SamplingFeatureID:  *SamplingFeatureID",TEXT(MATCH(INDEX(RelatedFeatures[First Sampling Feature Code],$A3537),SamplingFeatures[Feature Code],0),"0000"),
", RelationshipTypeCV:  ",CHAR(34),INDEX(RelatedFeatures[Relationship Type],$A3537),CHAR(34),
", RelatedFeatureID: *SamplingFeatureID",TEXT(MATCH(INDEX(RelatedFeatures[Second Sampling Feature Code],$A3537),SamplingFeatures[Feature Code],0),"0000"),
", SpatialOffsetID:  ",IF(INDEX(RelatedFeatures[Offset Number],$A3537)="","",CONCATENATE("*SpatialOffsetID",TEXT(INDEX(RelatedFeatures[Offset Number],$A3537),"0000"))),"}")))</f>
        <v>#REF!</v>
      </c>
      <c r="P3537" t="e">
        <f>IF(INDEX(Methods[Method Type],$A3537)="","",
CONCATENATE("  - &amp;MethodID",TEXT($A3537,"0000"),
" {","MethodTypeCV:  ",CHAR(34),INDEX(Methods[Method Type],$A3537),CHAR(34),
", MethodCode:  ",CHAR(34),INDEX(Methods[Method Code],$A3537),CHAR(34),
", MethodName:  ",CHAR(34),INDEX(Methods[Method Name],$A3537),CHAR(34),
", MethodDescription:  ",CHAR(34),INDEX(Methods[Method Description],$A3537),CHAR(34),
", MethodLink:  ",CHAR(34),INDEX(Methods[Method Link],$A3537),CHAR(34),
", OrganizationID: *OrganizationID",TEXT(MATCH(INDEX(Methods[Organization Name],$A3537),Organizations[Organization Name],0),"0000"),"}"))</f>
        <v>#REF!</v>
      </c>
      <c r="Q3537" t="e">
        <f>IF(INDEX(Variables[Variable Type],$A3537)="","",
CONCATENATE("  - &amp;VariableID",TEXT($A3537,"0000"),
" {","VariableTypeCV:  ",CHAR(34),INDEX(Variables[Variable Type],$A3537),CHAR(34),
", VariableCode:  ",CHAR(34),INDEX(Variables[Variable Code],$A3537),CHAR(34),
", VariableNameCV:  ",CHAR(34),INDEX(Variables[Variable Name],$A3537),CHAR(34),
", VariableDefinition:  ",CHAR(34),INDEX(Variables[Variable Definition],$A3537),CHAR(34),
", SpecciationCV:  ",CHAR(34),INDEX(Variables[Speciation],$A3537),CHAR(34),
", NoDataValue:  ",CHAR(34),INDEX(Variables[No Data Value],$A3537),CHAR(34),"}"))</f>
        <v>#REF!</v>
      </c>
    </row>
    <row r="3538" spans="1:17" x14ac:dyDescent="0.25">
      <c r="A3538">
        <v>3535</v>
      </c>
      <c r="D3538" t="e">
        <f>IF(INDEX(People[First Name],$A3538)="","",
CONCATENATE("  - &amp;PersonID",TEXT($A3538,"0000"),
" {","PersonFirstName:  ",CHAR(34),INDEX(People[First Name],$A3538),CHAR(34),
", PersonMiddleName:  ",CHAR(34),INDEX(People[Middle Name],$A3538),CHAR(34),
", PersonLastName:  ",CHAR(34),INDEX(People[Last Name],$A3538),CHAR(34),"}"))</f>
        <v>#REF!</v>
      </c>
      <c r="E3538" t="e">
        <f>IF(INDEX(Organizations[Organization Type '[CV']],$A3538)="","",
CONCATENATE("  - &amp;OrganizationID",TEXT($A3538,"0000"),
" {","OrganizationTypeCV:  ",CHAR(34),INDEX(Organizations[Organization Type '[CV']],$A3538),CHAR(34),
", OrganizationCode:  ",CHAR(34),INDEX(Organizations[Organization Code],$A3538),CHAR(34),
", OrganizationName:  ",CHAR(34),INDEX(Organizations[Organization Name],$A3538),CHAR(34),
", OrganizationDescription:  ",CHAR(34),INDEX(Organizations[Organization Description],$A3538),CHAR(34),
", OrganizationLink:  ",CHAR(34),INDEX(Organizations[Organization Link],$A3538),CHAR(34),"}"))</f>
        <v>#REF!</v>
      </c>
      <c r="F3538" t="e">
        <f>IF(INDEX(People[First Name],$A3538)="","",
CONCATENATE("  - &amp;AffiliationID",TEXT($A3538,"0000"),
" {PersonID: *PersonID",TEXT($A3538,"0000"),
", OrganizationID: *OrganizationID",TEXT(MATCH(INDEX(People[Organization Name],$A3538),Organizations[Organization Name],0),"0000"),
", IsPrimaryOrganizationContact: , AffiliationStartDate: , AffiliationEndDate: , PrimaryPhone: ",
", PrimaryEmail: ",CHAR(34),INDEX(People[Primary Email],$A3538),CHAR(34),
", PrimaryAddress: ",CHAR(34),INDEX(People[Primary Address],$A3538),CHAR(34),
", PersonLink: }"))</f>
        <v>#REF!</v>
      </c>
      <c r="H3538" t="e">
        <f>IF(COUNTA(CitationInformation)=0,"",IF(INDEX(AuthorList[Author Name],$A3538)="","",
CONCATENATE("  - &amp;AuthorListID",TEXT($A3538,"0000"),
"  {CitationID: *CitationID0001",
", PersonID: *PersonID",TEXT(MATCH(INDEX(AuthorList[Author Name],$A3538),People[Full Name],0),"0000"),
", AuthorOrder: ",INDEX(AuthorList[Author Number],$A3538),"}")))</f>
        <v>#REF!</v>
      </c>
      <c r="K3538" t="e">
        <f>IF(INDEX(SamplingFeatures[Feature Code],$A3538)="","",
CONCATENATE("  - &amp;SamplingFeatureID",TEXT($A3538,"0000"),
" {","SamplingFeatureUUID:  ",CHAR(34),INDEX(SamplingFeatures[Sampling Feature UUID],$A3538),CHAR(34),
", SamplingFeatureTypeCV:  ",CHAR(34),INDEX(SamplingFeatures[Sampling Feature Type],$A3538),CHAR(34),
", SamplingFeatureCode:  ",CHAR(34),INDEX(SamplingFeatures[Feature Code],$A3538),CHAR(34),
", SamplingFeatureName:  ",CHAR(34),INDEX(SamplingFeatures[Feature Name],$A3538),CHAR(34),
", SamplingFeatureDescription:  ",CHAR(34),INDEX(SamplingFeatures[Feature Description],$A3538),CHAR(34),
", SamplingFeatureGeotypeCV:  ",CHAR(34),INDEX(SamplingFeatures[Feature Geo Type],$A3538),CHAR(34),
", FeatureGeometry:  ",CHAR(34),INDEX(SamplingFeatures[Feature Geometry],$A3538),CHAR(34),
", Elevation_m:  ",CHAR(34),INDEX(SamplingFeatures[Elevation_m],$A3538),CHAR(34),
", ElevationDatumCV:  ",CHAR(34),ElevationDatum,CHAR(34),"}"))</f>
        <v>#REF!</v>
      </c>
      <c r="L3538" t="e">
        <f>IF(INDEX(SamplingFeatures[Sampling Feature Type],$A3538)&lt;&gt;"Site","",
CONCATENATE("  - &amp;SiteID",TEXT(SUMPRODUCT(--($L$3:$L3537&lt;&gt;"")),"0000"),
" {","SamplingFeatureID:  *SamplingFeatureID",TEXT($A3538,"0000"),
", SiteTypeCV:  ",CHAR(34),INDEX(Sites[Site Type],$A3538),CHAR(34),
", Latitude:  ",INDEX(Sites[Latitude],$A3538),
", Longitude:  ",INDEX(Sites[Longitude],$A3538),
", SRSName:  ",CHAR(34),LatLonDatum,CHAR(34),"}"))</f>
        <v>#REF!</v>
      </c>
      <c r="M3538" t="e">
        <f>IF(INDEX(SamplingFeatures[Sampling Feature Type],$A3538)&lt;&gt;"Specimen","",
CONCATENATE("  - &amp;SpecimenID",TEXT(SUMPRODUCT(--($M$3:$M3537&lt;&gt;"")),"0000"),
" {","SamplingFeatureID:  *SamplingFeatureID",TEXT($A3538,"0000"),
", SpecimenTypeCV:  ",CHAR(34),INDEX(Specimens[Specimen Type],$A3538),CHAR(34),
", SpecimenMediumCV:  ",INDEX(Specimens[Specimen Medium],$A3538),
", IsFieldSpecimen:  ",CHAR(34),INDEX(Specimens[Is Field Specimen?],$A3538),CHAR(34),"}"))</f>
        <v>#REF!</v>
      </c>
      <c r="N3538" t="e">
        <f>IF(COUNTA(SpatialOffsets[])=0,"", IF(INDEX(SpatialOffsets[Spatial Offset Type],$A3538)="","",
CONCATENATE("  - &amp;SpatialOffsetID",TEXT($A3538,"0000"),
" {","SpatialOffsetTypeCV:  ",CHAR(34),INDEX(SpatialOffsets[Spatial Offset Type],$A3538),CHAR(34),
", Offset1Value:  ",INDEX(SpatialOffsets[Offset 1 Value],$A3538),
", Offset1UnitID:  ",CHAR(34),INDEX(SpatialOffsets[Offset 1 Unit],$A3538),CHAR(34),
", Offset2Value:  ",INDEX(SpatialOffsets[Offset 2 Value],$A3538),
", Offset2UnitID:  ",CHAR(34),INDEX(SpatialOffsets[Offset 2 Unit],$A3538),CHAR(34),
", Offset3Value:  ",INDEX(SpatialOffsets[Offset 3 Value],$A3538),
", Offset3UnitID:  ",CHAR(34),INDEX(SpatialOffsets[Offset 3 Unit],$A3538),CHAR(34),,"}")))</f>
        <v>#REF!</v>
      </c>
      <c r="O3538" t="e">
        <f>IF(COUNTA(RelatedFeatures[])=0,"", IF(INDEX(RelatedFeatures[First Sampling Feature Code],$A3538)="","",
CONCATENATE("  - &amp;RelationID",TEXT($A3538,"0000"),
" {","SamplingFeatureID:  *SamplingFeatureID",TEXT(MATCH(INDEX(RelatedFeatures[First Sampling Feature Code],$A3538),SamplingFeatures[Feature Code],0),"0000"),
", RelationshipTypeCV:  ",CHAR(34),INDEX(RelatedFeatures[Relationship Type],$A3538),CHAR(34),
", RelatedFeatureID: *SamplingFeatureID",TEXT(MATCH(INDEX(RelatedFeatures[Second Sampling Feature Code],$A3538),SamplingFeatures[Feature Code],0),"0000"),
", SpatialOffsetID:  ",IF(INDEX(RelatedFeatures[Offset Number],$A3538)="","",CONCATENATE("*SpatialOffsetID",TEXT(INDEX(RelatedFeatures[Offset Number],$A3538),"0000"))),"}")))</f>
        <v>#REF!</v>
      </c>
      <c r="P3538" t="e">
        <f>IF(INDEX(Methods[Method Type],$A3538)="","",
CONCATENATE("  - &amp;MethodID",TEXT($A3538,"0000"),
" {","MethodTypeCV:  ",CHAR(34),INDEX(Methods[Method Type],$A3538),CHAR(34),
", MethodCode:  ",CHAR(34),INDEX(Methods[Method Code],$A3538),CHAR(34),
", MethodName:  ",CHAR(34),INDEX(Methods[Method Name],$A3538),CHAR(34),
", MethodDescription:  ",CHAR(34),INDEX(Methods[Method Description],$A3538),CHAR(34),
", MethodLink:  ",CHAR(34),INDEX(Methods[Method Link],$A3538),CHAR(34),
", OrganizationID: *OrganizationID",TEXT(MATCH(INDEX(Methods[Organization Name],$A3538),Organizations[Organization Name],0),"0000"),"}"))</f>
        <v>#REF!</v>
      </c>
      <c r="Q3538" t="e">
        <f>IF(INDEX(Variables[Variable Type],$A3538)="","",
CONCATENATE("  - &amp;VariableID",TEXT($A3538,"0000"),
" {","VariableTypeCV:  ",CHAR(34),INDEX(Variables[Variable Type],$A3538),CHAR(34),
", VariableCode:  ",CHAR(34),INDEX(Variables[Variable Code],$A3538),CHAR(34),
", VariableNameCV:  ",CHAR(34),INDEX(Variables[Variable Name],$A3538),CHAR(34),
", VariableDefinition:  ",CHAR(34),INDEX(Variables[Variable Definition],$A3538),CHAR(34),
", SpecciationCV:  ",CHAR(34),INDEX(Variables[Speciation],$A3538),CHAR(34),
", NoDataValue:  ",CHAR(34),INDEX(Variables[No Data Value],$A3538),CHAR(34),"}"))</f>
        <v>#REF!</v>
      </c>
    </row>
    <row r="3539" spans="1:17" x14ac:dyDescent="0.25">
      <c r="A3539">
        <v>3536</v>
      </c>
      <c r="D3539" t="e">
        <f>IF(INDEX(People[First Name],$A3539)="","",
CONCATENATE("  - &amp;PersonID",TEXT($A3539,"0000"),
" {","PersonFirstName:  ",CHAR(34),INDEX(People[First Name],$A3539),CHAR(34),
", PersonMiddleName:  ",CHAR(34),INDEX(People[Middle Name],$A3539),CHAR(34),
", PersonLastName:  ",CHAR(34),INDEX(People[Last Name],$A3539),CHAR(34),"}"))</f>
        <v>#REF!</v>
      </c>
      <c r="E3539" t="e">
        <f>IF(INDEX(Organizations[Organization Type '[CV']],$A3539)="","",
CONCATENATE("  - &amp;OrganizationID",TEXT($A3539,"0000"),
" {","OrganizationTypeCV:  ",CHAR(34),INDEX(Organizations[Organization Type '[CV']],$A3539),CHAR(34),
", OrganizationCode:  ",CHAR(34),INDEX(Organizations[Organization Code],$A3539),CHAR(34),
", OrganizationName:  ",CHAR(34),INDEX(Organizations[Organization Name],$A3539),CHAR(34),
", OrganizationDescription:  ",CHAR(34),INDEX(Organizations[Organization Description],$A3539),CHAR(34),
", OrganizationLink:  ",CHAR(34),INDEX(Organizations[Organization Link],$A3539),CHAR(34),"}"))</f>
        <v>#REF!</v>
      </c>
      <c r="F3539" t="e">
        <f>IF(INDEX(People[First Name],$A3539)="","",
CONCATENATE("  - &amp;AffiliationID",TEXT($A3539,"0000"),
" {PersonID: *PersonID",TEXT($A3539,"0000"),
", OrganizationID: *OrganizationID",TEXT(MATCH(INDEX(People[Organization Name],$A3539),Organizations[Organization Name],0),"0000"),
", IsPrimaryOrganizationContact: , AffiliationStartDate: , AffiliationEndDate: , PrimaryPhone: ",
", PrimaryEmail: ",CHAR(34),INDEX(People[Primary Email],$A3539),CHAR(34),
", PrimaryAddress: ",CHAR(34),INDEX(People[Primary Address],$A3539),CHAR(34),
", PersonLink: }"))</f>
        <v>#REF!</v>
      </c>
      <c r="H3539" t="e">
        <f>IF(COUNTA(CitationInformation)=0,"",IF(INDEX(AuthorList[Author Name],$A3539)="","",
CONCATENATE("  - &amp;AuthorListID",TEXT($A3539,"0000"),
"  {CitationID: *CitationID0001",
", PersonID: *PersonID",TEXT(MATCH(INDEX(AuthorList[Author Name],$A3539),People[Full Name],0),"0000"),
", AuthorOrder: ",INDEX(AuthorList[Author Number],$A3539),"}")))</f>
        <v>#REF!</v>
      </c>
      <c r="K3539" t="e">
        <f>IF(INDEX(SamplingFeatures[Feature Code],$A3539)="","",
CONCATENATE("  - &amp;SamplingFeatureID",TEXT($A3539,"0000"),
" {","SamplingFeatureUUID:  ",CHAR(34),INDEX(SamplingFeatures[Sampling Feature UUID],$A3539),CHAR(34),
", SamplingFeatureTypeCV:  ",CHAR(34),INDEX(SamplingFeatures[Sampling Feature Type],$A3539),CHAR(34),
", SamplingFeatureCode:  ",CHAR(34),INDEX(SamplingFeatures[Feature Code],$A3539),CHAR(34),
", SamplingFeatureName:  ",CHAR(34),INDEX(SamplingFeatures[Feature Name],$A3539),CHAR(34),
", SamplingFeatureDescription:  ",CHAR(34),INDEX(SamplingFeatures[Feature Description],$A3539),CHAR(34),
", SamplingFeatureGeotypeCV:  ",CHAR(34),INDEX(SamplingFeatures[Feature Geo Type],$A3539),CHAR(34),
", FeatureGeometry:  ",CHAR(34),INDEX(SamplingFeatures[Feature Geometry],$A3539),CHAR(34),
", Elevation_m:  ",CHAR(34),INDEX(SamplingFeatures[Elevation_m],$A3539),CHAR(34),
", ElevationDatumCV:  ",CHAR(34),ElevationDatum,CHAR(34),"}"))</f>
        <v>#REF!</v>
      </c>
      <c r="L3539" t="e">
        <f>IF(INDEX(SamplingFeatures[Sampling Feature Type],$A3539)&lt;&gt;"Site","",
CONCATENATE("  - &amp;SiteID",TEXT(SUMPRODUCT(--($L$3:$L3538&lt;&gt;"")),"0000"),
" {","SamplingFeatureID:  *SamplingFeatureID",TEXT($A3539,"0000"),
", SiteTypeCV:  ",CHAR(34),INDEX(Sites[Site Type],$A3539),CHAR(34),
", Latitude:  ",INDEX(Sites[Latitude],$A3539),
", Longitude:  ",INDEX(Sites[Longitude],$A3539),
", SRSName:  ",CHAR(34),LatLonDatum,CHAR(34),"}"))</f>
        <v>#REF!</v>
      </c>
      <c r="M3539" t="e">
        <f>IF(INDEX(SamplingFeatures[Sampling Feature Type],$A3539)&lt;&gt;"Specimen","",
CONCATENATE("  - &amp;SpecimenID",TEXT(SUMPRODUCT(--($M$3:$M3538&lt;&gt;"")),"0000"),
" {","SamplingFeatureID:  *SamplingFeatureID",TEXT($A3539,"0000"),
", SpecimenTypeCV:  ",CHAR(34),INDEX(Specimens[Specimen Type],$A3539),CHAR(34),
", SpecimenMediumCV:  ",INDEX(Specimens[Specimen Medium],$A3539),
", IsFieldSpecimen:  ",CHAR(34),INDEX(Specimens[Is Field Specimen?],$A3539),CHAR(34),"}"))</f>
        <v>#REF!</v>
      </c>
      <c r="N3539" t="e">
        <f>IF(COUNTA(SpatialOffsets[])=0,"", IF(INDEX(SpatialOffsets[Spatial Offset Type],$A3539)="","",
CONCATENATE("  - &amp;SpatialOffsetID",TEXT($A3539,"0000"),
" {","SpatialOffsetTypeCV:  ",CHAR(34),INDEX(SpatialOffsets[Spatial Offset Type],$A3539),CHAR(34),
", Offset1Value:  ",INDEX(SpatialOffsets[Offset 1 Value],$A3539),
", Offset1UnitID:  ",CHAR(34),INDEX(SpatialOffsets[Offset 1 Unit],$A3539),CHAR(34),
", Offset2Value:  ",INDEX(SpatialOffsets[Offset 2 Value],$A3539),
", Offset2UnitID:  ",CHAR(34),INDEX(SpatialOffsets[Offset 2 Unit],$A3539),CHAR(34),
", Offset3Value:  ",INDEX(SpatialOffsets[Offset 3 Value],$A3539),
", Offset3UnitID:  ",CHAR(34),INDEX(SpatialOffsets[Offset 3 Unit],$A3539),CHAR(34),,"}")))</f>
        <v>#REF!</v>
      </c>
      <c r="O3539" t="e">
        <f>IF(COUNTA(RelatedFeatures[])=0,"", IF(INDEX(RelatedFeatures[First Sampling Feature Code],$A3539)="","",
CONCATENATE("  - &amp;RelationID",TEXT($A3539,"0000"),
" {","SamplingFeatureID:  *SamplingFeatureID",TEXT(MATCH(INDEX(RelatedFeatures[First Sampling Feature Code],$A3539),SamplingFeatures[Feature Code],0),"0000"),
", RelationshipTypeCV:  ",CHAR(34),INDEX(RelatedFeatures[Relationship Type],$A3539),CHAR(34),
", RelatedFeatureID: *SamplingFeatureID",TEXT(MATCH(INDEX(RelatedFeatures[Second Sampling Feature Code],$A3539),SamplingFeatures[Feature Code],0),"0000"),
", SpatialOffsetID:  ",IF(INDEX(RelatedFeatures[Offset Number],$A3539)="","",CONCATENATE("*SpatialOffsetID",TEXT(INDEX(RelatedFeatures[Offset Number],$A3539),"0000"))),"}")))</f>
        <v>#REF!</v>
      </c>
      <c r="P3539" t="e">
        <f>IF(INDEX(Methods[Method Type],$A3539)="","",
CONCATENATE("  - &amp;MethodID",TEXT($A3539,"0000"),
" {","MethodTypeCV:  ",CHAR(34),INDEX(Methods[Method Type],$A3539),CHAR(34),
", MethodCode:  ",CHAR(34),INDEX(Methods[Method Code],$A3539),CHAR(34),
", MethodName:  ",CHAR(34),INDEX(Methods[Method Name],$A3539),CHAR(34),
", MethodDescription:  ",CHAR(34),INDEX(Methods[Method Description],$A3539),CHAR(34),
", MethodLink:  ",CHAR(34),INDEX(Methods[Method Link],$A3539),CHAR(34),
", OrganizationID: *OrganizationID",TEXT(MATCH(INDEX(Methods[Organization Name],$A3539),Organizations[Organization Name],0),"0000"),"}"))</f>
        <v>#REF!</v>
      </c>
      <c r="Q3539" t="e">
        <f>IF(INDEX(Variables[Variable Type],$A3539)="","",
CONCATENATE("  - &amp;VariableID",TEXT($A3539,"0000"),
" {","VariableTypeCV:  ",CHAR(34),INDEX(Variables[Variable Type],$A3539),CHAR(34),
", VariableCode:  ",CHAR(34),INDEX(Variables[Variable Code],$A3539),CHAR(34),
", VariableNameCV:  ",CHAR(34),INDEX(Variables[Variable Name],$A3539),CHAR(34),
", VariableDefinition:  ",CHAR(34),INDEX(Variables[Variable Definition],$A3539),CHAR(34),
", SpecciationCV:  ",CHAR(34),INDEX(Variables[Speciation],$A3539),CHAR(34),
", NoDataValue:  ",CHAR(34),INDEX(Variables[No Data Value],$A3539),CHAR(34),"}"))</f>
        <v>#REF!</v>
      </c>
    </row>
    <row r="3540" spans="1:17" x14ac:dyDescent="0.25">
      <c r="A3540">
        <v>3537</v>
      </c>
      <c r="D3540" t="e">
        <f>IF(INDEX(People[First Name],$A3540)="","",
CONCATENATE("  - &amp;PersonID",TEXT($A3540,"0000"),
" {","PersonFirstName:  ",CHAR(34),INDEX(People[First Name],$A3540),CHAR(34),
", PersonMiddleName:  ",CHAR(34),INDEX(People[Middle Name],$A3540),CHAR(34),
", PersonLastName:  ",CHAR(34),INDEX(People[Last Name],$A3540),CHAR(34),"}"))</f>
        <v>#REF!</v>
      </c>
      <c r="E3540" t="e">
        <f>IF(INDEX(Organizations[Organization Type '[CV']],$A3540)="","",
CONCATENATE("  - &amp;OrganizationID",TEXT($A3540,"0000"),
" {","OrganizationTypeCV:  ",CHAR(34),INDEX(Organizations[Organization Type '[CV']],$A3540),CHAR(34),
", OrganizationCode:  ",CHAR(34),INDEX(Organizations[Organization Code],$A3540),CHAR(34),
", OrganizationName:  ",CHAR(34),INDEX(Organizations[Organization Name],$A3540),CHAR(34),
", OrganizationDescription:  ",CHAR(34),INDEX(Organizations[Organization Description],$A3540),CHAR(34),
", OrganizationLink:  ",CHAR(34),INDEX(Organizations[Organization Link],$A3540),CHAR(34),"}"))</f>
        <v>#REF!</v>
      </c>
      <c r="F3540" t="e">
        <f>IF(INDEX(People[First Name],$A3540)="","",
CONCATENATE("  - &amp;AffiliationID",TEXT($A3540,"0000"),
" {PersonID: *PersonID",TEXT($A3540,"0000"),
", OrganizationID: *OrganizationID",TEXT(MATCH(INDEX(People[Organization Name],$A3540),Organizations[Organization Name],0),"0000"),
", IsPrimaryOrganizationContact: , AffiliationStartDate: , AffiliationEndDate: , PrimaryPhone: ",
", PrimaryEmail: ",CHAR(34),INDEX(People[Primary Email],$A3540),CHAR(34),
", PrimaryAddress: ",CHAR(34),INDEX(People[Primary Address],$A3540),CHAR(34),
", PersonLink: }"))</f>
        <v>#REF!</v>
      </c>
      <c r="H3540" t="e">
        <f>IF(COUNTA(CitationInformation)=0,"",IF(INDEX(AuthorList[Author Name],$A3540)="","",
CONCATENATE("  - &amp;AuthorListID",TEXT($A3540,"0000"),
"  {CitationID: *CitationID0001",
", PersonID: *PersonID",TEXT(MATCH(INDEX(AuthorList[Author Name],$A3540),People[Full Name],0),"0000"),
", AuthorOrder: ",INDEX(AuthorList[Author Number],$A3540),"}")))</f>
        <v>#REF!</v>
      </c>
      <c r="K3540" t="e">
        <f>IF(INDEX(SamplingFeatures[Feature Code],$A3540)="","",
CONCATENATE("  - &amp;SamplingFeatureID",TEXT($A3540,"0000"),
" {","SamplingFeatureUUID:  ",CHAR(34),INDEX(SamplingFeatures[Sampling Feature UUID],$A3540),CHAR(34),
", SamplingFeatureTypeCV:  ",CHAR(34),INDEX(SamplingFeatures[Sampling Feature Type],$A3540),CHAR(34),
", SamplingFeatureCode:  ",CHAR(34),INDEX(SamplingFeatures[Feature Code],$A3540),CHAR(34),
", SamplingFeatureName:  ",CHAR(34),INDEX(SamplingFeatures[Feature Name],$A3540),CHAR(34),
", SamplingFeatureDescription:  ",CHAR(34),INDEX(SamplingFeatures[Feature Description],$A3540),CHAR(34),
", SamplingFeatureGeotypeCV:  ",CHAR(34),INDEX(SamplingFeatures[Feature Geo Type],$A3540),CHAR(34),
", FeatureGeometry:  ",CHAR(34),INDEX(SamplingFeatures[Feature Geometry],$A3540),CHAR(34),
", Elevation_m:  ",CHAR(34),INDEX(SamplingFeatures[Elevation_m],$A3540),CHAR(34),
", ElevationDatumCV:  ",CHAR(34),ElevationDatum,CHAR(34),"}"))</f>
        <v>#REF!</v>
      </c>
      <c r="L3540" t="e">
        <f>IF(INDEX(SamplingFeatures[Sampling Feature Type],$A3540)&lt;&gt;"Site","",
CONCATENATE("  - &amp;SiteID",TEXT(SUMPRODUCT(--($L$3:$L3539&lt;&gt;"")),"0000"),
" {","SamplingFeatureID:  *SamplingFeatureID",TEXT($A3540,"0000"),
", SiteTypeCV:  ",CHAR(34),INDEX(Sites[Site Type],$A3540),CHAR(34),
", Latitude:  ",INDEX(Sites[Latitude],$A3540),
", Longitude:  ",INDEX(Sites[Longitude],$A3540),
", SRSName:  ",CHAR(34),LatLonDatum,CHAR(34),"}"))</f>
        <v>#REF!</v>
      </c>
      <c r="M3540" t="e">
        <f>IF(INDEX(SamplingFeatures[Sampling Feature Type],$A3540)&lt;&gt;"Specimen","",
CONCATENATE("  - &amp;SpecimenID",TEXT(SUMPRODUCT(--($M$3:$M3539&lt;&gt;"")),"0000"),
" {","SamplingFeatureID:  *SamplingFeatureID",TEXT($A3540,"0000"),
", SpecimenTypeCV:  ",CHAR(34),INDEX(Specimens[Specimen Type],$A3540),CHAR(34),
", SpecimenMediumCV:  ",INDEX(Specimens[Specimen Medium],$A3540),
", IsFieldSpecimen:  ",CHAR(34),INDEX(Specimens[Is Field Specimen?],$A3540),CHAR(34),"}"))</f>
        <v>#REF!</v>
      </c>
      <c r="N3540" t="e">
        <f>IF(COUNTA(SpatialOffsets[])=0,"", IF(INDEX(SpatialOffsets[Spatial Offset Type],$A3540)="","",
CONCATENATE("  - &amp;SpatialOffsetID",TEXT($A3540,"0000"),
" {","SpatialOffsetTypeCV:  ",CHAR(34),INDEX(SpatialOffsets[Spatial Offset Type],$A3540),CHAR(34),
", Offset1Value:  ",INDEX(SpatialOffsets[Offset 1 Value],$A3540),
", Offset1UnitID:  ",CHAR(34),INDEX(SpatialOffsets[Offset 1 Unit],$A3540),CHAR(34),
", Offset2Value:  ",INDEX(SpatialOffsets[Offset 2 Value],$A3540),
", Offset2UnitID:  ",CHAR(34),INDEX(SpatialOffsets[Offset 2 Unit],$A3540),CHAR(34),
", Offset3Value:  ",INDEX(SpatialOffsets[Offset 3 Value],$A3540),
", Offset3UnitID:  ",CHAR(34),INDEX(SpatialOffsets[Offset 3 Unit],$A3540),CHAR(34),,"}")))</f>
        <v>#REF!</v>
      </c>
      <c r="O3540" t="e">
        <f>IF(COUNTA(RelatedFeatures[])=0,"", IF(INDEX(RelatedFeatures[First Sampling Feature Code],$A3540)="","",
CONCATENATE("  - &amp;RelationID",TEXT($A3540,"0000"),
" {","SamplingFeatureID:  *SamplingFeatureID",TEXT(MATCH(INDEX(RelatedFeatures[First Sampling Feature Code],$A3540),SamplingFeatures[Feature Code],0),"0000"),
", RelationshipTypeCV:  ",CHAR(34),INDEX(RelatedFeatures[Relationship Type],$A3540),CHAR(34),
", RelatedFeatureID: *SamplingFeatureID",TEXT(MATCH(INDEX(RelatedFeatures[Second Sampling Feature Code],$A3540),SamplingFeatures[Feature Code],0),"0000"),
", SpatialOffsetID:  ",IF(INDEX(RelatedFeatures[Offset Number],$A3540)="","",CONCATENATE("*SpatialOffsetID",TEXT(INDEX(RelatedFeatures[Offset Number],$A3540),"0000"))),"}")))</f>
        <v>#REF!</v>
      </c>
      <c r="P3540" t="e">
        <f>IF(INDEX(Methods[Method Type],$A3540)="","",
CONCATENATE("  - &amp;MethodID",TEXT($A3540,"0000"),
" {","MethodTypeCV:  ",CHAR(34),INDEX(Methods[Method Type],$A3540),CHAR(34),
", MethodCode:  ",CHAR(34),INDEX(Methods[Method Code],$A3540),CHAR(34),
", MethodName:  ",CHAR(34),INDEX(Methods[Method Name],$A3540),CHAR(34),
", MethodDescription:  ",CHAR(34),INDEX(Methods[Method Description],$A3540),CHAR(34),
", MethodLink:  ",CHAR(34),INDEX(Methods[Method Link],$A3540),CHAR(34),
", OrganizationID: *OrganizationID",TEXT(MATCH(INDEX(Methods[Organization Name],$A3540),Organizations[Organization Name],0),"0000"),"}"))</f>
        <v>#REF!</v>
      </c>
      <c r="Q3540" t="e">
        <f>IF(INDEX(Variables[Variable Type],$A3540)="","",
CONCATENATE("  - &amp;VariableID",TEXT($A3540,"0000"),
" {","VariableTypeCV:  ",CHAR(34),INDEX(Variables[Variable Type],$A3540),CHAR(34),
", VariableCode:  ",CHAR(34),INDEX(Variables[Variable Code],$A3540),CHAR(34),
", VariableNameCV:  ",CHAR(34),INDEX(Variables[Variable Name],$A3540),CHAR(34),
", VariableDefinition:  ",CHAR(34),INDEX(Variables[Variable Definition],$A3540),CHAR(34),
", SpecciationCV:  ",CHAR(34),INDEX(Variables[Speciation],$A3540),CHAR(34),
", NoDataValue:  ",CHAR(34),INDEX(Variables[No Data Value],$A3540),CHAR(34),"}"))</f>
        <v>#REF!</v>
      </c>
    </row>
    <row r="3541" spans="1:17" x14ac:dyDescent="0.25">
      <c r="A3541">
        <v>3538</v>
      </c>
      <c r="D3541" t="e">
        <f>IF(INDEX(People[First Name],$A3541)="","",
CONCATENATE("  - &amp;PersonID",TEXT($A3541,"0000"),
" {","PersonFirstName:  ",CHAR(34),INDEX(People[First Name],$A3541),CHAR(34),
", PersonMiddleName:  ",CHAR(34),INDEX(People[Middle Name],$A3541),CHAR(34),
", PersonLastName:  ",CHAR(34),INDEX(People[Last Name],$A3541),CHAR(34),"}"))</f>
        <v>#REF!</v>
      </c>
      <c r="E3541" t="e">
        <f>IF(INDEX(Organizations[Organization Type '[CV']],$A3541)="","",
CONCATENATE("  - &amp;OrganizationID",TEXT($A3541,"0000"),
" {","OrganizationTypeCV:  ",CHAR(34),INDEX(Organizations[Organization Type '[CV']],$A3541),CHAR(34),
", OrganizationCode:  ",CHAR(34),INDEX(Organizations[Organization Code],$A3541),CHAR(34),
", OrganizationName:  ",CHAR(34),INDEX(Organizations[Organization Name],$A3541),CHAR(34),
", OrganizationDescription:  ",CHAR(34),INDEX(Organizations[Organization Description],$A3541),CHAR(34),
", OrganizationLink:  ",CHAR(34),INDEX(Organizations[Organization Link],$A3541),CHAR(34),"}"))</f>
        <v>#REF!</v>
      </c>
      <c r="F3541" t="e">
        <f>IF(INDEX(People[First Name],$A3541)="","",
CONCATENATE("  - &amp;AffiliationID",TEXT($A3541,"0000"),
" {PersonID: *PersonID",TEXT($A3541,"0000"),
", OrganizationID: *OrganizationID",TEXT(MATCH(INDEX(People[Organization Name],$A3541),Organizations[Organization Name],0),"0000"),
", IsPrimaryOrganizationContact: , AffiliationStartDate: , AffiliationEndDate: , PrimaryPhone: ",
", PrimaryEmail: ",CHAR(34),INDEX(People[Primary Email],$A3541),CHAR(34),
", PrimaryAddress: ",CHAR(34),INDEX(People[Primary Address],$A3541),CHAR(34),
", PersonLink: }"))</f>
        <v>#REF!</v>
      </c>
      <c r="H3541" t="e">
        <f>IF(COUNTA(CitationInformation)=0,"",IF(INDEX(AuthorList[Author Name],$A3541)="","",
CONCATENATE("  - &amp;AuthorListID",TEXT($A3541,"0000"),
"  {CitationID: *CitationID0001",
", PersonID: *PersonID",TEXT(MATCH(INDEX(AuthorList[Author Name],$A3541),People[Full Name],0),"0000"),
", AuthorOrder: ",INDEX(AuthorList[Author Number],$A3541),"}")))</f>
        <v>#REF!</v>
      </c>
      <c r="K3541" t="e">
        <f>IF(INDEX(SamplingFeatures[Feature Code],$A3541)="","",
CONCATENATE("  - &amp;SamplingFeatureID",TEXT($A3541,"0000"),
" {","SamplingFeatureUUID:  ",CHAR(34),INDEX(SamplingFeatures[Sampling Feature UUID],$A3541),CHAR(34),
", SamplingFeatureTypeCV:  ",CHAR(34),INDEX(SamplingFeatures[Sampling Feature Type],$A3541),CHAR(34),
", SamplingFeatureCode:  ",CHAR(34),INDEX(SamplingFeatures[Feature Code],$A3541),CHAR(34),
", SamplingFeatureName:  ",CHAR(34),INDEX(SamplingFeatures[Feature Name],$A3541),CHAR(34),
", SamplingFeatureDescription:  ",CHAR(34),INDEX(SamplingFeatures[Feature Description],$A3541),CHAR(34),
", SamplingFeatureGeotypeCV:  ",CHAR(34),INDEX(SamplingFeatures[Feature Geo Type],$A3541),CHAR(34),
", FeatureGeometry:  ",CHAR(34),INDEX(SamplingFeatures[Feature Geometry],$A3541),CHAR(34),
", Elevation_m:  ",CHAR(34),INDEX(SamplingFeatures[Elevation_m],$A3541),CHAR(34),
", ElevationDatumCV:  ",CHAR(34),ElevationDatum,CHAR(34),"}"))</f>
        <v>#REF!</v>
      </c>
      <c r="L3541" t="e">
        <f>IF(INDEX(SamplingFeatures[Sampling Feature Type],$A3541)&lt;&gt;"Site","",
CONCATENATE("  - &amp;SiteID",TEXT(SUMPRODUCT(--($L$3:$L3540&lt;&gt;"")),"0000"),
" {","SamplingFeatureID:  *SamplingFeatureID",TEXT($A3541,"0000"),
", SiteTypeCV:  ",CHAR(34),INDEX(Sites[Site Type],$A3541),CHAR(34),
", Latitude:  ",INDEX(Sites[Latitude],$A3541),
", Longitude:  ",INDEX(Sites[Longitude],$A3541),
", SRSName:  ",CHAR(34),LatLonDatum,CHAR(34),"}"))</f>
        <v>#REF!</v>
      </c>
      <c r="M3541" t="e">
        <f>IF(INDEX(SamplingFeatures[Sampling Feature Type],$A3541)&lt;&gt;"Specimen","",
CONCATENATE("  - &amp;SpecimenID",TEXT(SUMPRODUCT(--($M$3:$M3540&lt;&gt;"")),"0000"),
" {","SamplingFeatureID:  *SamplingFeatureID",TEXT($A3541,"0000"),
", SpecimenTypeCV:  ",CHAR(34),INDEX(Specimens[Specimen Type],$A3541),CHAR(34),
", SpecimenMediumCV:  ",INDEX(Specimens[Specimen Medium],$A3541),
", IsFieldSpecimen:  ",CHAR(34),INDEX(Specimens[Is Field Specimen?],$A3541),CHAR(34),"}"))</f>
        <v>#REF!</v>
      </c>
      <c r="N3541" t="e">
        <f>IF(COUNTA(SpatialOffsets[])=0,"", IF(INDEX(SpatialOffsets[Spatial Offset Type],$A3541)="","",
CONCATENATE("  - &amp;SpatialOffsetID",TEXT($A3541,"0000"),
" {","SpatialOffsetTypeCV:  ",CHAR(34),INDEX(SpatialOffsets[Spatial Offset Type],$A3541),CHAR(34),
", Offset1Value:  ",INDEX(SpatialOffsets[Offset 1 Value],$A3541),
", Offset1UnitID:  ",CHAR(34),INDEX(SpatialOffsets[Offset 1 Unit],$A3541),CHAR(34),
", Offset2Value:  ",INDEX(SpatialOffsets[Offset 2 Value],$A3541),
", Offset2UnitID:  ",CHAR(34),INDEX(SpatialOffsets[Offset 2 Unit],$A3541),CHAR(34),
", Offset3Value:  ",INDEX(SpatialOffsets[Offset 3 Value],$A3541),
", Offset3UnitID:  ",CHAR(34),INDEX(SpatialOffsets[Offset 3 Unit],$A3541),CHAR(34),,"}")))</f>
        <v>#REF!</v>
      </c>
      <c r="O3541" t="e">
        <f>IF(COUNTA(RelatedFeatures[])=0,"", IF(INDEX(RelatedFeatures[First Sampling Feature Code],$A3541)="","",
CONCATENATE("  - &amp;RelationID",TEXT($A3541,"0000"),
" {","SamplingFeatureID:  *SamplingFeatureID",TEXT(MATCH(INDEX(RelatedFeatures[First Sampling Feature Code],$A3541),SamplingFeatures[Feature Code],0),"0000"),
", RelationshipTypeCV:  ",CHAR(34),INDEX(RelatedFeatures[Relationship Type],$A3541),CHAR(34),
", RelatedFeatureID: *SamplingFeatureID",TEXT(MATCH(INDEX(RelatedFeatures[Second Sampling Feature Code],$A3541),SamplingFeatures[Feature Code],0),"0000"),
", SpatialOffsetID:  ",IF(INDEX(RelatedFeatures[Offset Number],$A3541)="","",CONCATENATE("*SpatialOffsetID",TEXT(INDEX(RelatedFeatures[Offset Number],$A3541),"0000"))),"}")))</f>
        <v>#REF!</v>
      </c>
      <c r="P3541" t="e">
        <f>IF(INDEX(Methods[Method Type],$A3541)="","",
CONCATENATE("  - &amp;MethodID",TEXT($A3541,"0000"),
" {","MethodTypeCV:  ",CHAR(34),INDEX(Methods[Method Type],$A3541),CHAR(34),
", MethodCode:  ",CHAR(34),INDEX(Methods[Method Code],$A3541),CHAR(34),
", MethodName:  ",CHAR(34),INDEX(Methods[Method Name],$A3541),CHAR(34),
", MethodDescription:  ",CHAR(34),INDEX(Methods[Method Description],$A3541),CHAR(34),
", MethodLink:  ",CHAR(34),INDEX(Methods[Method Link],$A3541),CHAR(34),
", OrganizationID: *OrganizationID",TEXT(MATCH(INDEX(Methods[Organization Name],$A3541),Organizations[Organization Name],0),"0000"),"}"))</f>
        <v>#REF!</v>
      </c>
      <c r="Q3541" t="e">
        <f>IF(INDEX(Variables[Variable Type],$A3541)="","",
CONCATENATE("  - &amp;VariableID",TEXT($A3541,"0000"),
" {","VariableTypeCV:  ",CHAR(34),INDEX(Variables[Variable Type],$A3541),CHAR(34),
", VariableCode:  ",CHAR(34),INDEX(Variables[Variable Code],$A3541),CHAR(34),
", VariableNameCV:  ",CHAR(34),INDEX(Variables[Variable Name],$A3541),CHAR(34),
", VariableDefinition:  ",CHAR(34),INDEX(Variables[Variable Definition],$A3541),CHAR(34),
", SpecciationCV:  ",CHAR(34),INDEX(Variables[Speciation],$A3541),CHAR(34),
", NoDataValue:  ",CHAR(34),INDEX(Variables[No Data Value],$A3541),CHAR(34),"}"))</f>
        <v>#REF!</v>
      </c>
    </row>
    <row r="3542" spans="1:17" x14ac:dyDescent="0.25">
      <c r="A3542">
        <v>3539</v>
      </c>
      <c r="D3542" t="e">
        <f>IF(INDEX(People[First Name],$A3542)="","",
CONCATENATE("  - &amp;PersonID",TEXT($A3542,"0000"),
" {","PersonFirstName:  ",CHAR(34),INDEX(People[First Name],$A3542),CHAR(34),
", PersonMiddleName:  ",CHAR(34),INDEX(People[Middle Name],$A3542),CHAR(34),
", PersonLastName:  ",CHAR(34),INDEX(People[Last Name],$A3542),CHAR(34),"}"))</f>
        <v>#REF!</v>
      </c>
      <c r="E3542" t="e">
        <f>IF(INDEX(Organizations[Organization Type '[CV']],$A3542)="","",
CONCATENATE("  - &amp;OrganizationID",TEXT($A3542,"0000"),
" {","OrganizationTypeCV:  ",CHAR(34),INDEX(Organizations[Organization Type '[CV']],$A3542),CHAR(34),
", OrganizationCode:  ",CHAR(34),INDEX(Organizations[Organization Code],$A3542),CHAR(34),
", OrganizationName:  ",CHAR(34),INDEX(Organizations[Organization Name],$A3542),CHAR(34),
", OrganizationDescription:  ",CHAR(34),INDEX(Organizations[Organization Description],$A3542),CHAR(34),
", OrganizationLink:  ",CHAR(34),INDEX(Organizations[Organization Link],$A3542),CHAR(34),"}"))</f>
        <v>#REF!</v>
      </c>
      <c r="F3542" t="e">
        <f>IF(INDEX(People[First Name],$A3542)="","",
CONCATENATE("  - &amp;AffiliationID",TEXT($A3542,"0000"),
" {PersonID: *PersonID",TEXT($A3542,"0000"),
", OrganizationID: *OrganizationID",TEXT(MATCH(INDEX(People[Organization Name],$A3542),Organizations[Organization Name],0),"0000"),
", IsPrimaryOrganizationContact: , AffiliationStartDate: , AffiliationEndDate: , PrimaryPhone: ",
", PrimaryEmail: ",CHAR(34),INDEX(People[Primary Email],$A3542),CHAR(34),
", PrimaryAddress: ",CHAR(34),INDEX(People[Primary Address],$A3542),CHAR(34),
", PersonLink: }"))</f>
        <v>#REF!</v>
      </c>
      <c r="H3542" t="e">
        <f>IF(COUNTA(CitationInformation)=0,"",IF(INDEX(AuthorList[Author Name],$A3542)="","",
CONCATENATE("  - &amp;AuthorListID",TEXT($A3542,"0000"),
"  {CitationID: *CitationID0001",
", PersonID: *PersonID",TEXT(MATCH(INDEX(AuthorList[Author Name],$A3542),People[Full Name],0),"0000"),
", AuthorOrder: ",INDEX(AuthorList[Author Number],$A3542),"}")))</f>
        <v>#REF!</v>
      </c>
      <c r="K3542" t="e">
        <f>IF(INDEX(SamplingFeatures[Feature Code],$A3542)="","",
CONCATENATE("  - &amp;SamplingFeatureID",TEXT($A3542,"0000"),
" {","SamplingFeatureUUID:  ",CHAR(34),INDEX(SamplingFeatures[Sampling Feature UUID],$A3542),CHAR(34),
", SamplingFeatureTypeCV:  ",CHAR(34),INDEX(SamplingFeatures[Sampling Feature Type],$A3542),CHAR(34),
", SamplingFeatureCode:  ",CHAR(34),INDEX(SamplingFeatures[Feature Code],$A3542),CHAR(34),
", SamplingFeatureName:  ",CHAR(34),INDEX(SamplingFeatures[Feature Name],$A3542),CHAR(34),
", SamplingFeatureDescription:  ",CHAR(34),INDEX(SamplingFeatures[Feature Description],$A3542),CHAR(34),
", SamplingFeatureGeotypeCV:  ",CHAR(34),INDEX(SamplingFeatures[Feature Geo Type],$A3542),CHAR(34),
", FeatureGeometry:  ",CHAR(34),INDEX(SamplingFeatures[Feature Geometry],$A3542),CHAR(34),
", Elevation_m:  ",CHAR(34),INDEX(SamplingFeatures[Elevation_m],$A3542),CHAR(34),
", ElevationDatumCV:  ",CHAR(34),ElevationDatum,CHAR(34),"}"))</f>
        <v>#REF!</v>
      </c>
      <c r="L3542" t="e">
        <f>IF(INDEX(SamplingFeatures[Sampling Feature Type],$A3542)&lt;&gt;"Site","",
CONCATENATE("  - &amp;SiteID",TEXT(SUMPRODUCT(--($L$3:$L3541&lt;&gt;"")),"0000"),
" {","SamplingFeatureID:  *SamplingFeatureID",TEXT($A3542,"0000"),
", SiteTypeCV:  ",CHAR(34),INDEX(Sites[Site Type],$A3542),CHAR(34),
", Latitude:  ",INDEX(Sites[Latitude],$A3542),
", Longitude:  ",INDEX(Sites[Longitude],$A3542),
", SRSName:  ",CHAR(34),LatLonDatum,CHAR(34),"}"))</f>
        <v>#REF!</v>
      </c>
      <c r="M3542" t="e">
        <f>IF(INDEX(SamplingFeatures[Sampling Feature Type],$A3542)&lt;&gt;"Specimen","",
CONCATENATE("  - &amp;SpecimenID",TEXT(SUMPRODUCT(--($M$3:$M3541&lt;&gt;"")),"0000"),
" {","SamplingFeatureID:  *SamplingFeatureID",TEXT($A3542,"0000"),
", SpecimenTypeCV:  ",CHAR(34),INDEX(Specimens[Specimen Type],$A3542),CHAR(34),
", SpecimenMediumCV:  ",INDEX(Specimens[Specimen Medium],$A3542),
", IsFieldSpecimen:  ",CHAR(34),INDEX(Specimens[Is Field Specimen?],$A3542),CHAR(34),"}"))</f>
        <v>#REF!</v>
      </c>
      <c r="N3542" t="e">
        <f>IF(COUNTA(SpatialOffsets[])=0,"", IF(INDEX(SpatialOffsets[Spatial Offset Type],$A3542)="","",
CONCATENATE("  - &amp;SpatialOffsetID",TEXT($A3542,"0000"),
" {","SpatialOffsetTypeCV:  ",CHAR(34),INDEX(SpatialOffsets[Spatial Offset Type],$A3542),CHAR(34),
", Offset1Value:  ",INDEX(SpatialOffsets[Offset 1 Value],$A3542),
", Offset1UnitID:  ",CHAR(34),INDEX(SpatialOffsets[Offset 1 Unit],$A3542),CHAR(34),
", Offset2Value:  ",INDEX(SpatialOffsets[Offset 2 Value],$A3542),
", Offset2UnitID:  ",CHAR(34),INDEX(SpatialOffsets[Offset 2 Unit],$A3542),CHAR(34),
", Offset3Value:  ",INDEX(SpatialOffsets[Offset 3 Value],$A3542),
", Offset3UnitID:  ",CHAR(34),INDEX(SpatialOffsets[Offset 3 Unit],$A3542),CHAR(34),,"}")))</f>
        <v>#REF!</v>
      </c>
      <c r="O3542" t="e">
        <f>IF(COUNTA(RelatedFeatures[])=0,"", IF(INDEX(RelatedFeatures[First Sampling Feature Code],$A3542)="","",
CONCATENATE("  - &amp;RelationID",TEXT($A3542,"0000"),
" {","SamplingFeatureID:  *SamplingFeatureID",TEXT(MATCH(INDEX(RelatedFeatures[First Sampling Feature Code],$A3542),SamplingFeatures[Feature Code],0),"0000"),
", RelationshipTypeCV:  ",CHAR(34),INDEX(RelatedFeatures[Relationship Type],$A3542),CHAR(34),
", RelatedFeatureID: *SamplingFeatureID",TEXT(MATCH(INDEX(RelatedFeatures[Second Sampling Feature Code],$A3542),SamplingFeatures[Feature Code],0),"0000"),
", SpatialOffsetID:  ",IF(INDEX(RelatedFeatures[Offset Number],$A3542)="","",CONCATENATE("*SpatialOffsetID",TEXT(INDEX(RelatedFeatures[Offset Number],$A3542),"0000"))),"}")))</f>
        <v>#REF!</v>
      </c>
      <c r="P3542" t="e">
        <f>IF(INDEX(Methods[Method Type],$A3542)="","",
CONCATENATE("  - &amp;MethodID",TEXT($A3542,"0000"),
" {","MethodTypeCV:  ",CHAR(34),INDEX(Methods[Method Type],$A3542),CHAR(34),
", MethodCode:  ",CHAR(34),INDEX(Methods[Method Code],$A3542),CHAR(34),
", MethodName:  ",CHAR(34),INDEX(Methods[Method Name],$A3542),CHAR(34),
", MethodDescription:  ",CHAR(34),INDEX(Methods[Method Description],$A3542),CHAR(34),
", MethodLink:  ",CHAR(34),INDEX(Methods[Method Link],$A3542),CHAR(34),
", OrganizationID: *OrganizationID",TEXT(MATCH(INDEX(Methods[Organization Name],$A3542),Organizations[Organization Name],0),"0000"),"}"))</f>
        <v>#REF!</v>
      </c>
      <c r="Q3542" t="e">
        <f>IF(INDEX(Variables[Variable Type],$A3542)="","",
CONCATENATE("  - &amp;VariableID",TEXT($A3542,"0000"),
" {","VariableTypeCV:  ",CHAR(34),INDEX(Variables[Variable Type],$A3542),CHAR(34),
", VariableCode:  ",CHAR(34),INDEX(Variables[Variable Code],$A3542),CHAR(34),
", VariableNameCV:  ",CHAR(34),INDEX(Variables[Variable Name],$A3542),CHAR(34),
", VariableDefinition:  ",CHAR(34),INDEX(Variables[Variable Definition],$A3542),CHAR(34),
", SpecciationCV:  ",CHAR(34),INDEX(Variables[Speciation],$A3542),CHAR(34),
", NoDataValue:  ",CHAR(34),INDEX(Variables[No Data Value],$A3542),CHAR(34),"}"))</f>
        <v>#REF!</v>
      </c>
    </row>
    <row r="3543" spans="1:17" x14ac:dyDescent="0.25">
      <c r="A3543">
        <v>3540</v>
      </c>
      <c r="D3543" t="e">
        <f>IF(INDEX(People[First Name],$A3543)="","",
CONCATENATE("  - &amp;PersonID",TEXT($A3543,"0000"),
" {","PersonFirstName:  ",CHAR(34),INDEX(People[First Name],$A3543),CHAR(34),
", PersonMiddleName:  ",CHAR(34),INDEX(People[Middle Name],$A3543),CHAR(34),
", PersonLastName:  ",CHAR(34),INDEX(People[Last Name],$A3543),CHAR(34),"}"))</f>
        <v>#REF!</v>
      </c>
      <c r="E3543" t="e">
        <f>IF(INDEX(Organizations[Organization Type '[CV']],$A3543)="","",
CONCATENATE("  - &amp;OrganizationID",TEXT($A3543,"0000"),
" {","OrganizationTypeCV:  ",CHAR(34),INDEX(Organizations[Organization Type '[CV']],$A3543),CHAR(34),
", OrganizationCode:  ",CHAR(34),INDEX(Organizations[Organization Code],$A3543),CHAR(34),
", OrganizationName:  ",CHAR(34),INDEX(Organizations[Organization Name],$A3543),CHAR(34),
", OrganizationDescription:  ",CHAR(34),INDEX(Organizations[Organization Description],$A3543),CHAR(34),
", OrganizationLink:  ",CHAR(34),INDEX(Organizations[Organization Link],$A3543),CHAR(34),"}"))</f>
        <v>#REF!</v>
      </c>
      <c r="F3543" t="e">
        <f>IF(INDEX(People[First Name],$A3543)="","",
CONCATENATE("  - &amp;AffiliationID",TEXT($A3543,"0000"),
" {PersonID: *PersonID",TEXT($A3543,"0000"),
", OrganizationID: *OrganizationID",TEXT(MATCH(INDEX(People[Organization Name],$A3543),Organizations[Organization Name],0),"0000"),
", IsPrimaryOrganizationContact: , AffiliationStartDate: , AffiliationEndDate: , PrimaryPhone: ",
", PrimaryEmail: ",CHAR(34),INDEX(People[Primary Email],$A3543),CHAR(34),
", PrimaryAddress: ",CHAR(34),INDEX(People[Primary Address],$A3543),CHAR(34),
", PersonLink: }"))</f>
        <v>#REF!</v>
      </c>
      <c r="H3543" t="e">
        <f>IF(COUNTA(CitationInformation)=0,"",IF(INDEX(AuthorList[Author Name],$A3543)="","",
CONCATENATE("  - &amp;AuthorListID",TEXT($A3543,"0000"),
"  {CitationID: *CitationID0001",
", PersonID: *PersonID",TEXT(MATCH(INDEX(AuthorList[Author Name],$A3543),People[Full Name],0),"0000"),
", AuthorOrder: ",INDEX(AuthorList[Author Number],$A3543),"}")))</f>
        <v>#REF!</v>
      </c>
      <c r="K3543" t="e">
        <f>IF(INDEX(SamplingFeatures[Feature Code],$A3543)="","",
CONCATENATE("  - &amp;SamplingFeatureID",TEXT($A3543,"0000"),
" {","SamplingFeatureUUID:  ",CHAR(34),INDEX(SamplingFeatures[Sampling Feature UUID],$A3543),CHAR(34),
", SamplingFeatureTypeCV:  ",CHAR(34),INDEX(SamplingFeatures[Sampling Feature Type],$A3543),CHAR(34),
", SamplingFeatureCode:  ",CHAR(34),INDEX(SamplingFeatures[Feature Code],$A3543),CHAR(34),
", SamplingFeatureName:  ",CHAR(34),INDEX(SamplingFeatures[Feature Name],$A3543),CHAR(34),
", SamplingFeatureDescription:  ",CHAR(34),INDEX(SamplingFeatures[Feature Description],$A3543),CHAR(34),
", SamplingFeatureGeotypeCV:  ",CHAR(34),INDEX(SamplingFeatures[Feature Geo Type],$A3543),CHAR(34),
", FeatureGeometry:  ",CHAR(34),INDEX(SamplingFeatures[Feature Geometry],$A3543),CHAR(34),
", Elevation_m:  ",CHAR(34),INDEX(SamplingFeatures[Elevation_m],$A3543),CHAR(34),
", ElevationDatumCV:  ",CHAR(34),ElevationDatum,CHAR(34),"}"))</f>
        <v>#REF!</v>
      </c>
      <c r="L3543" t="e">
        <f>IF(INDEX(SamplingFeatures[Sampling Feature Type],$A3543)&lt;&gt;"Site","",
CONCATENATE("  - &amp;SiteID",TEXT(SUMPRODUCT(--($L$3:$L3542&lt;&gt;"")),"0000"),
" {","SamplingFeatureID:  *SamplingFeatureID",TEXT($A3543,"0000"),
", SiteTypeCV:  ",CHAR(34),INDEX(Sites[Site Type],$A3543),CHAR(34),
", Latitude:  ",INDEX(Sites[Latitude],$A3543),
", Longitude:  ",INDEX(Sites[Longitude],$A3543),
", SRSName:  ",CHAR(34),LatLonDatum,CHAR(34),"}"))</f>
        <v>#REF!</v>
      </c>
      <c r="M3543" t="e">
        <f>IF(INDEX(SamplingFeatures[Sampling Feature Type],$A3543)&lt;&gt;"Specimen","",
CONCATENATE("  - &amp;SpecimenID",TEXT(SUMPRODUCT(--($M$3:$M3542&lt;&gt;"")),"0000"),
" {","SamplingFeatureID:  *SamplingFeatureID",TEXT($A3543,"0000"),
", SpecimenTypeCV:  ",CHAR(34),INDEX(Specimens[Specimen Type],$A3543),CHAR(34),
", SpecimenMediumCV:  ",INDEX(Specimens[Specimen Medium],$A3543),
", IsFieldSpecimen:  ",CHAR(34),INDEX(Specimens[Is Field Specimen?],$A3543),CHAR(34),"}"))</f>
        <v>#REF!</v>
      </c>
      <c r="N3543" t="e">
        <f>IF(COUNTA(SpatialOffsets[])=0,"", IF(INDEX(SpatialOffsets[Spatial Offset Type],$A3543)="","",
CONCATENATE("  - &amp;SpatialOffsetID",TEXT($A3543,"0000"),
" {","SpatialOffsetTypeCV:  ",CHAR(34),INDEX(SpatialOffsets[Spatial Offset Type],$A3543),CHAR(34),
", Offset1Value:  ",INDEX(SpatialOffsets[Offset 1 Value],$A3543),
", Offset1UnitID:  ",CHAR(34),INDEX(SpatialOffsets[Offset 1 Unit],$A3543),CHAR(34),
", Offset2Value:  ",INDEX(SpatialOffsets[Offset 2 Value],$A3543),
", Offset2UnitID:  ",CHAR(34),INDEX(SpatialOffsets[Offset 2 Unit],$A3543),CHAR(34),
", Offset3Value:  ",INDEX(SpatialOffsets[Offset 3 Value],$A3543),
", Offset3UnitID:  ",CHAR(34),INDEX(SpatialOffsets[Offset 3 Unit],$A3543),CHAR(34),,"}")))</f>
        <v>#REF!</v>
      </c>
      <c r="O3543" t="e">
        <f>IF(COUNTA(RelatedFeatures[])=0,"", IF(INDEX(RelatedFeatures[First Sampling Feature Code],$A3543)="","",
CONCATENATE("  - &amp;RelationID",TEXT($A3543,"0000"),
" {","SamplingFeatureID:  *SamplingFeatureID",TEXT(MATCH(INDEX(RelatedFeatures[First Sampling Feature Code],$A3543),SamplingFeatures[Feature Code],0),"0000"),
", RelationshipTypeCV:  ",CHAR(34),INDEX(RelatedFeatures[Relationship Type],$A3543),CHAR(34),
", RelatedFeatureID: *SamplingFeatureID",TEXT(MATCH(INDEX(RelatedFeatures[Second Sampling Feature Code],$A3543),SamplingFeatures[Feature Code],0),"0000"),
", SpatialOffsetID:  ",IF(INDEX(RelatedFeatures[Offset Number],$A3543)="","",CONCATENATE("*SpatialOffsetID",TEXT(INDEX(RelatedFeatures[Offset Number],$A3543),"0000"))),"}")))</f>
        <v>#REF!</v>
      </c>
      <c r="P3543" t="e">
        <f>IF(INDEX(Methods[Method Type],$A3543)="","",
CONCATENATE("  - &amp;MethodID",TEXT($A3543,"0000"),
" {","MethodTypeCV:  ",CHAR(34),INDEX(Methods[Method Type],$A3543),CHAR(34),
", MethodCode:  ",CHAR(34),INDEX(Methods[Method Code],$A3543),CHAR(34),
", MethodName:  ",CHAR(34),INDEX(Methods[Method Name],$A3543),CHAR(34),
", MethodDescription:  ",CHAR(34),INDEX(Methods[Method Description],$A3543),CHAR(34),
", MethodLink:  ",CHAR(34),INDEX(Methods[Method Link],$A3543),CHAR(34),
", OrganizationID: *OrganizationID",TEXT(MATCH(INDEX(Methods[Organization Name],$A3543),Organizations[Organization Name],0),"0000"),"}"))</f>
        <v>#REF!</v>
      </c>
      <c r="Q3543" t="e">
        <f>IF(INDEX(Variables[Variable Type],$A3543)="","",
CONCATENATE("  - &amp;VariableID",TEXT($A3543,"0000"),
" {","VariableTypeCV:  ",CHAR(34),INDEX(Variables[Variable Type],$A3543),CHAR(34),
", VariableCode:  ",CHAR(34),INDEX(Variables[Variable Code],$A3543),CHAR(34),
", VariableNameCV:  ",CHAR(34),INDEX(Variables[Variable Name],$A3543),CHAR(34),
", VariableDefinition:  ",CHAR(34),INDEX(Variables[Variable Definition],$A3543),CHAR(34),
", SpecciationCV:  ",CHAR(34),INDEX(Variables[Speciation],$A3543),CHAR(34),
", NoDataValue:  ",CHAR(34),INDEX(Variables[No Data Value],$A3543),CHAR(34),"}"))</f>
        <v>#REF!</v>
      </c>
    </row>
    <row r="3544" spans="1:17" x14ac:dyDescent="0.25">
      <c r="A3544">
        <v>3541</v>
      </c>
      <c r="D3544" t="e">
        <f>IF(INDEX(People[First Name],$A3544)="","",
CONCATENATE("  - &amp;PersonID",TEXT($A3544,"0000"),
" {","PersonFirstName:  ",CHAR(34),INDEX(People[First Name],$A3544),CHAR(34),
", PersonMiddleName:  ",CHAR(34),INDEX(People[Middle Name],$A3544),CHAR(34),
", PersonLastName:  ",CHAR(34),INDEX(People[Last Name],$A3544),CHAR(34),"}"))</f>
        <v>#REF!</v>
      </c>
      <c r="E3544" t="e">
        <f>IF(INDEX(Organizations[Organization Type '[CV']],$A3544)="","",
CONCATENATE("  - &amp;OrganizationID",TEXT($A3544,"0000"),
" {","OrganizationTypeCV:  ",CHAR(34),INDEX(Organizations[Organization Type '[CV']],$A3544),CHAR(34),
", OrganizationCode:  ",CHAR(34),INDEX(Organizations[Organization Code],$A3544),CHAR(34),
", OrganizationName:  ",CHAR(34),INDEX(Organizations[Organization Name],$A3544),CHAR(34),
", OrganizationDescription:  ",CHAR(34),INDEX(Organizations[Organization Description],$A3544),CHAR(34),
", OrganizationLink:  ",CHAR(34),INDEX(Organizations[Organization Link],$A3544),CHAR(34),"}"))</f>
        <v>#REF!</v>
      </c>
      <c r="F3544" t="e">
        <f>IF(INDEX(People[First Name],$A3544)="","",
CONCATENATE("  - &amp;AffiliationID",TEXT($A3544,"0000"),
" {PersonID: *PersonID",TEXT($A3544,"0000"),
", OrganizationID: *OrganizationID",TEXT(MATCH(INDEX(People[Organization Name],$A3544),Organizations[Organization Name],0),"0000"),
", IsPrimaryOrganizationContact: , AffiliationStartDate: , AffiliationEndDate: , PrimaryPhone: ",
", PrimaryEmail: ",CHAR(34),INDEX(People[Primary Email],$A3544),CHAR(34),
", PrimaryAddress: ",CHAR(34),INDEX(People[Primary Address],$A3544),CHAR(34),
", PersonLink: }"))</f>
        <v>#REF!</v>
      </c>
      <c r="H3544" t="e">
        <f>IF(COUNTA(CitationInformation)=0,"",IF(INDEX(AuthorList[Author Name],$A3544)="","",
CONCATENATE("  - &amp;AuthorListID",TEXT($A3544,"0000"),
"  {CitationID: *CitationID0001",
", PersonID: *PersonID",TEXT(MATCH(INDEX(AuthorList[Author Name],$A3544),People[Full Name],0),"0000"),
", AuthorOrder: ",INDEX(AuthorList[Author Number],$A3544),"}")))</f>
        <v>#REF!</v>
      </c>
      <c r="K3544" t="e">
        <f>IF(INDEX(SamplingFeatures[Feature Code],$A3544)="","",
CONCATENATE("  - &amp;SamplingFeatureID",TEXT($A3544,"0000"),
" {","SamplingFeatureUUID:  ",CHAR(34),INDEX(SamplingFeatures[Sampling Feature UUID],$A3544),CHAR(34),
", SamplingFeatureTypeCV:  ",CHAR(34),INDEX(SamplingFeatures[Sampling Feature Type],$A3544),CHAR(34),
", SamplingFeatureCode:  ",CHAR(34),INDEX(SamplingFeatures[Feature Code],$A3544),CHAR(34),
", SamplingFeatureName:  ",CHAR(34),INDEX(SamplingFeatures[Feature Name],$A3544),CHAR(34),
", SamplingFeatureDescription:  ",CHAR(34),INDEX(SamplingFeatures[Feature Description],$A3544),CHAR(34),
", SamplingFeatureGeotypeCV:  ",CHAR(34),INDEX(SamplingFeatures[Feature Geo Type],$A3544),CHAR(34),
", FeatureGeometry:  ",CHAR(34),INDEX(SamplingFeatures[Feature Geometry],$A3544),CHAR(34),
", Elevation_m:  ",CHAR(34),INDEX(SamplingFeatures[Elevation_m],$A3544),CHAR(34),
", ElevationDatumCV:  ",CHAR(34),ElevationDatum,CHAR(34),"}"))</f>
        <v>#REF!</v>
      </c>
      <c r="L3544" t="e">
        <f>IF(INDEX(SamplingFeatures[Sampling Feature Type],$A3544)&lt;&gt;"Site","",
CONCATENATE("  - &amp;SiteID",TEXT(SUMPRODUCT(--($L$3:$L3543&lt;&gt;"")),"0000"),
" {","SamplingFeatureID:  *SamplingFeatureID",TEXT($A3544,"0000"),
", SiteTypeCV:  ",CHAR(34),INDEX(Sites[Site Type],$A3544),CHAR(34),
", Latitude:  ",INDEX(Sites[Latitude],$A3544),
", Longitude:  ",INDEX(Sites[Longitude],$A3544),
", SRSName:  ",CHAR(34),LatLonDatum,CHAR(34),"}"))</f>
        <v>#REF!</v>
      </c>
      <c r="M3544" t="e">
        <f>IF(INDEX(SamplingFeatures[Sampling Feature Type],$A3544)&lt;&gt;"Specimen","",
CONCATENATE("  - &amp;SpecimenID",TEXT(SUMPRODUCT(--($M$3:$M3543&lt;&gt;"")),"0000"),
" {","SamplingFeatureID:  *SamplingFeatureID",TEXT($A3544,"0000"),
", SpecimenTypeCV:  ",CHAR(34),INDEX(Specimens[Specimen Type],$A3544),CHAR(34),
", SpecimenMediumCV:  ",INDEX(Specimens[Specimen Medium],$A3544),
", IsFieldSpecimen:  ",CHAR(34),INDEX(Specimens[Is Field Specimen?],$A3544),CHAR(34),"}"))</f>
        <v>#REF!</v>
      </c>
      <c r="N3544" t="e">
        <f>IF(COUNTA(SpatialOffsets[])=0,"", IF(INDEX(SpatialOffsets[Spatial Offset Type],$A3544)="","",
CONCATENATE("  - &amp;SpatialOffsetID",TEXT($A3544,"0000"),
" {","SpatialOffsetTypeCV:  ",CHAR(34),INDEX(SpatialOffsets[Spatial Offset Type],$A3544),CHAR(34),
", Offset1Value:  ",INDEX(SpatialOffsets[Offset 1 Value],$A3544),
", Offset1UnitID:  ",CHAR(34),INDEX(SpatialOffsets[Offset 1 Unit],$A3544),CHAR(34),
", Offset2Value:  ",INDEX(SpatialOffsets[Offset 2 Value],$A3544),
", Offset2UnitID:  ",CHAR(34),INDEX(SpatialOffsets[Offset 2 Unit],$A3544),CHAR(34),
", Offset3Value:  ",INDEX(SpatialOffsets[Offset 3 Value],$A3544),
", Offset3UnitID:  ",CHAR(34),INDEX(SpatialOffsets[Offset 3 Unit],$A3544),CHAR(34),,"}")))</f>
        <v>#REF!</v>
      </c>
      <c r="O3544" t="e">
        <f>IF(COUNTA(RelatedFeatures[])=0,"", IF(INDEX(RelatedFeatures[First Sampling Feature Code],$A3544)="","",
CONCATENATE("  - &amp;RelationID",TEXT($A3544,"0000"),
" {","SamplingFeatureID:  *SamplingFeatureID",TEXT(MATCH(INDEX(RelatedFeatures[First Sampling Feature Code],$A3544),SamplingFeatures[Feature Code],0),"0000"),
", RelationshipTypeCV:  ",CHAR(34),INDEX(RelatedFeatures[Relationship Type],$A3544),CHAR(34),
", RelatedFeatureID: *SamplingFeatureID",TEXT(MATCH(INDEX(RelatedFeatures[Second Sampling Feature Code],$A3544),SamplingFeatures[Feature Code],0),"0000"),
", SpatialOffsetID:  ",IF(INDEX(RelatedFeatures[Offset Number],$A3544)="","",CONCATENATE("*SpatialOffsetID",TEXT(INDEX(RelatedFeatures[Offset Number],$A3544),"0000"))),"}")))</f>
        <v>#REF!</v>
      </c>
      <c r="P3544" t="e">
        <f>IF(INDEX(Methods[Method Type],$A3544)="","",
CONCATENATE("  - &amp;MethodID",TEXT($A3544,"0000"),
" {","MethodTypeCV:  ",CHAR(34),INDEX(Methods[Method Type],$A3544),CHAR(34),
", MethodCode:  ",CHAR(34),INDEX(Methods[Method Code],$A3544),CHAR(34),
", MethodName:  ",CHAR(34),INDEX(Methods[Method Name],$A3544),CHAR(34),
", MethodDescription:  ",CHAR(34),INDEX(Methods[Method Description],$A3544),CHAR(34),
", MethodLink:  ",CHAR(34),INDEX(Methods[Method Link],$A3544),CHAR(34),
", OrganizationID: *OrganizationID",TEXT(MATCH(INDEX(Methods[Organization Name],$A3544),Organizations[Organization Name],0),"0000"),"}"))</f>
        <v>#REF!</v>
      </c>
      <c r="Q3544" t="e">
        <f>IF(INDEX(Variables[Variable Type],$A3544)="","",
CONCATENATE("  - &amp;VariableID",TEXT($A3544,"0000"),
" {","VariableTypeCV:  ",CHAR(34),INDEX(Variables[Variable Type],$A3544),CHAR(34),
", VariableCode:  ",CHAR(34),INDEX(Variables[Variable Code],$A3544),CHAR(34),
", VariableNameCV:  ",CHAR(34),INDEX(Variables[Variable Name],$A3544),CHAR(34),
", VariableDefinition:  ",CHAR(34),INDEX(Variables[Variable Definition],$A3544),CHAR(34),
", SpecciationCV:  ",CHAR(34),INDEX(Variables[Speciation],$A3544),CHAR(34),
", NoDataValue:  ",CHAR(34),INDEX(Variables[No Data Value],$A3544),CHAR(34),"}"))</f>
        <v>#REF!</v>
      </c>
    </row>
    <row r="3545" spans="1:17" x14ac:dyDescent="0.25">
      <c r="A3545">
        <v>3542</v>
      </c>
      <c r="D3545" t="e">
        <f>IF(INDEX(People[First Name],$A3545)="","",
CONCATENATE("  - &amp;PersonID",TEXT($A3545,"0000"),
" {","PersonFirstName:  ",CHAR(34),INDEX(People[First Name],$A3545),CHAR(34),
", PersonMiddleName:  ",CHAR(34),INDEX(People[Middle Name],$A3545),CHAR(34),
", PersonLastName:  ",CHAR(34),INDEX(People[Last Name],$A3545),CHAR(34),"}"))</f>
        <v>#REF!</v>
      </c>
      <c r="E3545" t="e">
        <f>IF(INDEX(Organizations[Organization Type '[CV']],$A3545)="","",
CONCATENATE("  - &amp;OrganizationID",TEXT($A3545,"0000"),
" {","OrganizationTypeCV:  ",CHAR(34),INDEX(Organizations[Organization Type '[CV']],$A3545),CHAR(34),
", OrganizationCode:  ",CHAR(34),INDEX(Organizations[Organization Code],$A3545),CHAR(34),
", OrganizationName:  ",CHAR(34),INDEX(Organizations[Organization Name],$A3545),CHAR(34),
", OrganizationDescription:  ",CHAR(34),INDEX(Organizations[Organization Description],$A3545),CHAR(34),
", OrganizationLink:  ",CHAR(34),INDEX(Organizations[Organization Link],$A3545),CHAR(34),"}"))</f>
        <v>#REF!</v>
      </c>
      <c r="F3545" t="e">
        <f>IF(INDEX(People[First Name],$A3545)="","",
CONCATENATE("  - &amp;AffiliationID",TEXT($A3545,"0000"),
" {PersonID: *PersonID",TEXT($A3545,"0000"),
", OrganizationID: *OrganizationID",TEXT(MATCH(INDEX(People[Organization Name],$A3545),Organizations[Organization Name],0),"0000"),
", IsPrimaryOrganizationContact: , AffiliationStartDate: , AffiliationEndDate: , PrimaryPhone: ",
", PrimaryEmail: ",CHAR(34),INDEX(People[Primary Email],$A3545),CHAR(34),
", PrimaryAddress: ",CHAR(34),INDEX(People[Primary Address],$A3545),CHAR(34),
", PersonLink: }"))</f>
        <v>#REF!</v>
      </c>
      <c r="H3545" t="e">
        <f>IF(COUNTA(CitationInformation)=0,"",IF(INDEX(AuthorList[Author Name],$A3545)="","",
CONCATENATE("  - &amp;AuthorListID",TEXT($A3545,"0000"),
"  {CitationID: *CitationID0001",
", PersonID: *PersonID",TEXT(MATCH(INDEX(AuthorList[Author Name],$A3545),People[Full Name],0),"0000"),
", AuthorOrder: ",INDEX(AuthorList[Author Number],$A3545),"}")))</f>
        <v>#REF!</v>
      </c>
      <c r="K3545" t="e">
        <f>IF(INDEX(SamplingFeatures[Feature Code],$A3545)="","",
CONCATENATE("  - &amp;SamplingFeatureID",TEXT($A3545,"0000"),
" {","SamplingFeatureUUID:  ",CHAR(34),INDEX(SamplingFeatures[Sampling Feature UUID],$A3545),CHAR(34),
", SamplingFeatureTypeCV:  ",CHAR(34),INDEX(SamplingFeatures[Sampling Feature Type],$A3545),CHAR(34),
", SamplingFeatureCode:  ",CHAR(34),INDEX(SamplingFeatures[Feature Code],$A3545),CHAR(34),
", SamplingFeatureName:  ",CHAR(34),INDEX(SamplingFeatures[Feature Name],$A3545),CHAR(34),
", SamplingFeatureDescription:  ",CHAR(34),INDEX(SamplingFeatures[Feature Description],$A3545),CHAR(34),
", SamplingFeatureGeotypeCV:  ",CHAR(34),INDEX(SamplingFeatures[Feature Geo Type],$A3545),CHAR(34),
", FeatureGeometry:  ",CHAR(34),INDEX(SamplingFeatures[Feature Geometry],$A3545),CHAR(34),
", Elevation_m:  ",CHAR(34),INDEX(SamplingFeatures[Elevation_m],$A3545),CHAR(34),
", ElevationDatumCV:  ",CHAR(34),ElevationDatum,CHAR(34),"}"))</f>
        <v>#REF!</v>
      </c>
      <c r="L3545" t="e">
        <f>IF(INDEX(SamplingFeatures[Sampling Feature Type],$A3545)&lt;&gt;"Site","",
CONCATENATE("  - &amp;SiteID",TEXT(SUMPRODUCT(--($L$3:$L3544&lt;&gt;"")),"0000"),
" {","SamplingFeatureID:  *SamplingFeatureID",TEXT($A3545,"0000"),
", SiteTypeCV:  ",CHAR(34),INDEX(Sites[Site Type],$A3545),CHAR(34),
", Latitude:  ",INDEX(Sites[Latitude],$A3545),
", Longitude:  ",INDEX(Sites[Longitude],$A3545),
", SRSName:  ",CHAR(34),LatLonDatum,CHAR(34),"}"))</f>
        <v>#REF!</v>
      </c>
      <c r="M3545" t="e">
        <f>IF(INDEX(SamplingFeatures[Sampling Feature Type],$A3545)&lt;&gt;"Specimen","",
CONCATENATE("  - &amp;SpecimenID",TEXT(SUMPRODUCT(--($M$3:$M3544&lt;&gt;"")),"0000"),
" {","SamplingFeatureID:  *SamplingFeatureID",TEXT($A3545,"0000"),
", SpecimenTypeCV:  ",CHAR(34),INDEX(Specimens[Specimen Type],$A3545),CHAR(34),
", SpecimenMediumCV:  ",INDEX(Specimens[Specimen Medium],$A3545),
", IsFieldSpecimen:  ",CHAR(34),INDEX(Specimens[Is Field Specimen?],$A3545),CHAR(34),"}"))</f>
        <v>#REF!</v>
      </c>
      <c r="N3545" t="e">
        <f>IF(COUNTA(SpatialOffsets[])=0,"", IF(INDEX(SpatialOffsets[Spatial Offset Type],$A3545)="","",
CONCATENATE("  - &amp;SpatialOffsetID",TEXT($A3545,"0000"),
" {","SpatialOffsetTypeCV:  ",CHAR(34),INDEX(SpatialOffsets[Spatial Offset Type],$A3545),CHAR(34),
", Offset1Value:  ",INDEX(SpatialOffsets[Offset 1 Value],$A3545),
", Offset1UnitID:  ",CHAR(34),INDEX(SpatialOffsets[Offset 1 Unit],$A3545),CHAR(34),
", Offset2Value:  ",INDEX(SpatialOffsets[Offset 2 Value],$A3545),
", Offset2UnitID:  ",CHAR(34),INDEX(SpatialOffsets[Offset 2 Unit],$A3545),CHAR(34),
", Offset3Value:  ",INDEX(SpatialOffsets[Offset 3 Value],$A3545),
", Offset3UnitID:  ",CHAR(34),INDEX(SpatialOffsets[Offset 3 Unit],$A3545),CHAR(34),,"}")))</f>
        <v>#REF!</v>
      </c>
      <c r="O3545" t="e">
        <f>IF(COUNTA(RelatedFeatures[])=0,"", IF(INDEX(RelatedFeatures[First Sampling Feature Code],$A3545)="","",
CONCATENATE("  - &amp;RelationID",TEXT($A3545,"0000"),
" {","SamplingFeatureID:  *SamplingFeatureID",TEXT(MATCH(INDEX(RelatedFeatures[First Sampling Feature Code],$A3545),SamplingFeatures[Feature Code],0),"0000"),
", RelationshipTypeCV:  ",CHAR(34),INDEX(RelatedFeatures[Relationship Type],$A3545),CHAR(34),
", RelatedFeatureID: *SamplingFeatureID",TEXT(MATCH(INDEX(RelatedFeatures[Second Sampling Feature Code],$A3545),SamplingFeatures[Feature Code],0),"0000"),
", SpatialOffsetID:  ",IF(INDEX(RelatedFeatures[Offset Number],$A3545)="","",CONCATENATE("*SpatialOffsetID",TEXT(INDEX(RelatedFeatures[Offset Number],$A3545),"0000"))),"}")))</f>
        <v>#REF!</v>
      </c>
      <c r="P3545" t="e">
        <f>IF(INDEX(Methods[Method Type],$A3545)="","",
CONCATENATE("  - &amp;MethodID",TEXT($A3545,"0000"),
" {","MethodTypeCV:  ",CHAR(34),INDEX(Methods[Method Type],$A3545),CHAR(34),
", MethodCode:  ",CHAR(34),INDEX(Methods[Method Code],$A3545),CHAR(34),
", MethodName:  ",CHAR(34),INDEX(Methods[Method Name],$A3545),CHAR(34),
", MethodDescription:  ",CHAR(34),INDEX(Methods[Method Description],$A3545),CHAR(34),
", MethodLink:  ",CHAR(34),INDEX(Methods[Method Link],$A3545),CHAR(34),
", OrganizationID: *OrganizationID",TEXT(MATCH(INDEX(Methods[Organization Name],$A3545),Organizations[Organization Name],0),"0000"),"}"))</f>
        <v>#REF!</v>
      </c>
      <c r="Q3545" t="e">
        <f>IF(INDEX(Variables[Variable Type],$A3545)="","",
CONCATENATE("  - &amp;VariableID",TEXT($A3545,"0000"),
" {","VariableTypeCV:  ",CHAR(34),INDEX(Variables[Variable Type],$A3545),CHAR(34),
", VariableCode:  ",CHAR(34),INDEX(Variables[Variable Code],$A3545),CHAR(34),
", VariableNameCV:  ",CHAR(34),INDEX(Variables[Variable Name],$A3545),CHAR(34),
", VariableDefinition:  ",CHAR(34),INDEX(Variables[Variable Definition],$A3545),CHAR(34),
", SpecciationCV:  ",CHAR(34),INDEX(Variables[Speciation],$A3545),CHAR(34),
", NoDataValue:  ",CHAR(34),INDEX(Variables[No Data Value],$A3545),CHAR(34),"}"))</f>
        <v>#REF!</v>
      </c>
    </row>
    <row r="3546" spans="1:17" x14ac:dyDescent="0.25">
      <c r="A3546">
        <v>3543</v>
      </c>
      <c r="D3546" t="e">
        <f>IF(INDEX(People[First Name],$A3546)="","",
CONCATENATE("  - &amp;PersonID",TEXT($A3546,"0000"),
" {","PersonFirstName:  ",CHAR(34),INDEX(People[First Name],$A3546),CHAR(34),
", PersonMiddleName:  ",CHAR(34),INDEX(People[Middle Name],$A3546),CHAR(34),
", PersonLastName:  ",CHAR(34),INDEX(People[Last Name],$A3546),CHAR(34),"}"))</f>
        <v>#REF!</v>
      </c>
      <c r="E3546" t="e">
        <f>IF(INDEX(Organizations[Organization Type '[CV']],$A3546)="","",
CONCATENATE("  - &amp;OrganizationID",TEXT($A3546,"0000"),
" {","OrganizationTypeCV:  ",CHAR(34),INDEX(Organizations[Organization Type '[CV']],$A3546),CHAR(34),
", OrganizationCode:  ",CHAR(34),INDEX(Organizations[Organization Code],$A3546),CHAR(34),
", OrganizationName:  ",CHAR(34),INDEX(Organizations[Organization Name],$A3546),CHAR(34),
", OrganizationDescription:  ",CHAR(34),INDEX(Organizations[Organization Description],$A3546),CHAR(34),
", OrganizationLink:  ",CHAR(34),INDEX(Organizations[Organization Link],$A3546),CHAR(34),"}"))</f>
        <v>#REF!</v>
      </c>
      <c r="F3546" t="e">
        <f>IF(INDEX(People[First Name],$A3546)="","",
CONCATENATE("  - &amp;AffiliationID",TEXT($A3546,"0000"),
" {PersonID: *PersonID",TEXT($A3546,"0000"),
", OrganizationID: *OrganizationID",TEXT(MATCH(INDEX(People[Organization Name],$A3546),Organizations[Organization Name],0),"0000"),
", IsPrimaryOrganizationContact: , AffiliationStartDate: , AffiliationEndDate: , PrimaryPhone: ",
", PrimaryEmail: ",CHAR(34),INDEX(People[Primary Email],$A3546),CHAR(34),
", PrimaryAddress: ",CHAR(34),INDEX(People[Primary Address],$A3546),CHAR(34),
", PersonLink: }"))</f>
        <v>#REF!</v>
      </c>
      <c r="H3546" t="e">
        <f>IF(COUNTA(CitationInformation)=0,"",IF(INDEX(AuthorList[Author Name],$A3546)="","",
CONCATENATE("  - &amp;AuthorListID",TEXT($A3546,"0000"),
"  {CitationID: *CitationID0001",
", PersonID: *PersonID",TEXT(MATCH(INDEX(AuthorList[Author Name],$A3546),People[Full Name],0),"0000"),
", AuthorOrder: ",INDEX(AuthorList[Author Number],$A3546),"}")))</f>
        <v>#REF!</v>
      </c>
      <c r="K3546" t="e">
        <f>IF(INDEX(SamplingFeatures[Feature Code],$A3546)="","",
CONCATENATE("  - &amp;SamplingFeatureID",TEXT($A3546,"0000"),
" {","SamplingFeatureUUID:  ",CHAR(34),INDEX(SamplingFeatures[Sampling Feature UUID],$A3546),CHAR(34),
", SamplingFeatureTypeCV:  ",CHAR(34),INDEX(SamplingFeatures[Sampling Feature Type],$A3546),CHAR(34),
", SamplingFeatureCode:  ",CHAR(34),INDEX(SamplingFeatures[Feature Code],$A3546),CHAR(34),
", SamplingFeatureName:  ",CHAR(34),INDEX(SamplingFeatures[Feature Name],$A3546),CHAR(34),
", SamplingFeatureDescription:  ",CHAR(34),INDEX(SamplingFeatures[Feature Description],$A3546),CHAR(34),
", SamplingFeatureGeotypeCV:  ",CHAR(34),INDEX(SamplingFeatures[Feature Geo Type],$A3546),CHAR(34),
", FeatureGeometry:  ",CHAR(34),INDEX(SamplingFeatures[Feature Geometry],$A3546),CHAR(34),
", Elevation_m:  ",CHAR(34),INDEX(SamplingFeatures[Elevation_m],$A3546),CHAR(34),
", ElevationDatumCV:  ",CHAR(34),ElevationDatum,CHAR(34),"}"))</f>
        <v>#REF!</v>
      </c>
      <c r="L3546" t="e">
        <f>IF(INDEX(SamplingFeatures[Sampling Feature Type],$A3546)&lt;&gt;"Site","",
CONCATENATE("  - &amp;SiteID",TEXT(SUMPRODUCT(--($L$3:$L3545&lt;&gt;"")),"0000"),
" {","SamplingFeatureID:  *SamplingFeatureID",TEXT($A3546,"0000"),
", SiteTypeCV:  ",CHAR(34),INDEX(Sites[Site Type],$A3546),CHAR(34),
", Latitude:  ",INDEX(Sites[Latitude],$A3546),
", Longitude:  ",INDEX(Sites[Longitude],$A3546),
", SRSName:  ",CHAR(34),LatLonDatum,CHAR(34),"}"))</f>
        <v>#REF!</v>
      </c>
      <c r="M3546" t="e">
        <f>IF(INDEX(SamplingFeatures[Sampling Feature Type],$A3546)&lt;&gt;"Specimen","",
CONCATENATE("  - &amp;SpecimenID",TEXT(SUMPRODUCT(--($M$3:$M3545&lt;&gt;"")),"0000"),
" {","SamplingFeatureID:  *SamplingFeatureID",TEXT($A3546,"0000"),
", SpecimenTypeCV:  ",CHAR(34),INDEX(Specimens[Specimen Type],$A3546),CHAR(34),
", SpecimenMediumCV:  ",INDEX(Specimens[Specimen Medium],$A3546),
", IsFieldSpecimen:  ",CHAR(34),INDEX(Specimens[Is Field Specimen?],$A3546),CHAR(34),"}"))</f>
        <v>#REF!</v>
      </c>
      <c r="N3546" t="e">
        <f>IF(COUNTA(SpatialOffsets[])=0,"", IF(INDEX(SpatialOffsets[Spatial Offset Type],$A3546)="","",
CONCATENATE("  - &amp;SpatialOffsetID",TEXT($A3546,"0000"),
" {","SpatialOffsetTypeCV:  ",CHAR(34),INDEX(SpatialOffsets[Spatial Offset Type],$A3546),CHAR(34),
", Offset1Value:  ",INDEX(SpatialOffsets[Offset 1 Value],$A3546),
", Offset1UnitID:  ",CHAR(34),INDEX(SpatialOffsets[Offset 1 Unit],$A3546),CHAR(34),
", Offset2Value:  ",INDEX(SpatialOffsets[Offset 2 Value],$A3546),
", Offset2UnitID:  ",CHAR(34),INDEX(SpatialOffsets[Offset 2 Unit],$A3546),CHAR(34),
", Offset3Value:  ",INDEX(SpatialOffsets[Offset 3 Value],$A3546),
", Offset3UnitID:  ",CHAR(34),INDEX(SpatialOffsets[Offset 3 Unit],$A3546),CHAR(34),,"}")))</f>
        <v>#REF!</v>
      </c>
      <c r="O3546" t="e">
        <f>IF(COUNTA(RelatedFeatures[])=0,"", IF(INDEX(RelatedFeatures[First Sampling Feature Code],$A3546)="","",
CONCATENATE("  - &amp;RelationID",TEXT($A3546,"0000"),
" {","SamplingFeatureID:  *SamplingFeatureID",TEXT(MATCH(INDEX(RelatedFeatures[First Sampling Feature Code],$A3546),SamplingFeatures[Feature Code],0),"0000"),
", RelationshipTypeCV:  ",CHAR(34),INDEX(RelatedFeatures[Relationship Type],$A3546),CHAR(34),
", RelatedFeatureID: *SamplingFeatureID",TEXT(MATCH(INDEX(RelatedFeatures[Second Sampling Feature Code],$A3546),SamplingFeatures[Feature Code],0),"0000"),
", SpatialOffsetID:  ",IF(INDEX(RelatedFeatures[Offset Number],$A3546)="","",CONCATENATE("*SpatialOffsetID",TEXT(INDEX(RelatedFeatures[Offset Number],$A3546),"0000"))),"}")))</f>
        <v>#REF!</v>
      </c>
      <c r="P3546" t="e">
        <f>IF(INDEX(Methods[Method Type],$A3546)="","",
CONCATENATE("  - &amp;MethodID",TEXT($A3546,"0000"),
" {","MethodTypeCV:  ",CHAR(34),INDEX(Methods[Method Type],$A3546),CHAR(34),
", MethodCode:  ",CHAR(34),INDEX(Methods[Method Code],$A3546),CHAR(34),
", MethodName:  ",CHAR(34),INDEX(Methods[Method Name],$A3546),CHAR(34),
", MethodDescription:  ",CHAR(34),INDEX(Methods[Method Description],$A3546),CHAR(34),
", MethodLink:  ",CHAR(34),INDEX(Methods[Method Link],$A3546),CHAR(34),
", OrganizationID: *OrganizationID",TEXT(MATCH(INDEX(Methods[Organization Name],$A3546),Organizations[Organization Name],0),"0000"),"}"))</f>
        <v>#REF!</v>
      </c>
      <c r="Q3546" t="e">
        <f>IF(INDEX(Variables[Variable Type],$A3546)="","",
CONCATENATE("  - &amp;VariableID",TEXT($A3546,"0000"),
" {","VariableTypeCV:  ",CHAR(34),INDEX(Variables[Variable Type],$A3546),CHAR(34),
", VariableCode:  ",CHAR(34),INDEX(Variables[Variable Code],$A3546),CHAR(34),
", VariableNameCV:  ",CHAR(34),INDEX(Variables[Variable Name],$A3546),CHAR(34),
", VariableDefinition:  ",CHAR(34),INDEX(Variables[Variable Definition],$A3546),CHAR(34),
", SpecciationCV:  ",CHAR(34),INDEX(Variables[Speciation],$A3546),CHAR(34),
", NoDataValue:  ",CHAR(34),INDEX(Variables[No Data Value],$A3546),CHAR(34),"}"))</f>
        <v>#REF!</v>
      </c>
    </row>
    <row r="3547" spans="1:17" x14ac:dyDescent="0.25">
      <c r="A3547">
        <v>3544</v>
      </c>
      <c r="D3547" t="e">
        <f>IF(INDEX(People[First Name],$A3547)="","",
CONCATENATE("  - &amp;PersonID",TEXT($A3547,"0000"),
" {","PersonFirstName:  ",CHAR(34),INDEX(People[First Name],$A3547),CHAR(34),
", PersonMiddleName:  ",CHAR(34),INDEX(People[Middle Name],$A3547),CHAR(34),
", PersonLastName:  ",CHAR(34),INDEX(People[Last Name],$A3547),CHAR(34),"}"))</f>
        <v>#REF!</v>
      </c>
      <c r="E3547" t="e">
        <f>IF(INDEX(Organizations[Organization Type '[CV']],$A3547)="","",
CONCATENATE("  - &amp;OrganizationID",TEXT($A3547,"0000"),
" {","OrganizationTypeCV:  ",CHAR(34),INDEX(Organizations[Organization Type '[CV']],$A3547),CHAR(34),
", OrganizationCode:  ",CHAR(34),INDEX(Organizations[Organization Code],$A3547),CHAR(34),
", OrganizationName:  ",CHAR(34),INDEX(Organizations[Organization Name],$A3547),CHAR(34),
", OrganizationDescription:  ",CHAR(34),INDEX(Organizations[Organization Description],$A3547),CHAR(34),
", OrganizationLink:  ",CHAR(34),INDEX(Organizations[Organization Link],$A3547),CHAR(34),"}"))</f>
        <v>#REF!</v>
      </c>
      <c r="F3547" t="e">
        <f>IF(INDEX(People[First Name],$A3547)="","",
CONCATENATE("  - &amp;AffiliationID",TEXT($A3547,"0000"),
" {PersonID: *PersonID",TEXT($A3547,"0000"),
", OrganizationID: *OrganizationID",TEXT(MATCH(INDEX(People[Organization Name],$A3547),Organizations[Organization Name],0),"0000"),
", IsPrimaryOrganizationContact: , AffiliationStartDate: , AffiliationEndDate: , PrimaryPhone: ",
", PrimaryEmail: ",CHAR(34),INDEX(People[Primary Email],$A3547),CHAR(34),
", PrimaryAddress: ",CHAR(34),INDEX(People[Primary Address],$A3547),CHAR(34),
", PersonLink: }"))</f>
        <v>#REF!</v>
      </c>
      <c r="H3547" t="e">
        <f>IF(COUNTA(CitationInformation)=0,"",IF(INDEX(AuthorList[Author Name],$A3547)="","",
CONCATENATE("  - &amp;AuthorListID",TEXT($A3547,"0000"),
"  {CitationID: *CitationID0001",
", PersonID: *PersonID",TEXT(MATCH(INDEX(AuthorList[Author Name],$A3547),People[Full Name],0),"0000"),
", AuthorOrder: ",INDEX(AuthorList[Author Number],$A3547),"}")))</f>
        <v>#REF!</v>
      </c>
      <c r="K3547" t="e">
        <f>IF(INDEX(SamplingFeatures[Feature Code],$A3547)="","",
CONCATENATE("  - &amp;SamplingFeatureID",TEXT($A3547,"0000"),
" {","SamplingFeatureUUID:  ",CHAR(34),INDEX(SamplingFeatures[Sampling Feature UUID],$A3547),CHAR(34),
", SamplingFeatureTypeCV:  ",CHAR(34),INDEX(SamplingFeatures[Sampling Feature Type],$A3547),CHAR(34),
", SamplingFeatureCode:  ",CHAR(34),INDEX(SamplingFeatures[Feature Code],$A3547),CHAR(34),
", SamplingFeatureName:  ",CHAR(34),INDEX(SamplingFeatures[Feature Name],$A3547),CHAR(34),
", SamplingFeatureDescription:  ",CHAR(34),INDEX(SamplingFeatures[Feature Description],$A3547),CHAR(34),
", SamplingFeatureGeotypeCV:  ",CHAR(34),INDEX(SamplingFeatures[Feature Geo Type],$A3547),CHAR(34),
", FeatureGeometry:  ",CHAR(34),INDEX(SamplingFeatures[Feature Geometry],$A3547),CHAR(34),
", Elevation_m:  ",CHAR(34),INDEX(SamplingFeatures[Elevation_m],$A3547),CHAR(34),
", ElevationDatumCV:  ",CHAR(34),ElevationDatum,CHAR(34),"}"))</f>
        <v>#REF!</v>
      </c>
      <c r="L3547" t="e">
        <f>IF(INDEX(SamplingFeatures[Sampling Feature Type],$A3547)&lt;&gt;"Site","",
CONCATENATE("  - &amp;SiteID",TEXT(SUMPRODUCT(--($L$3:$L3546&lt;&gt;"")),"0000"),
" {","SamplingFeatureID:  *SamplingFeatureID",TEXT($A3547,"0000"),
", SiteTypeCV:  ",CHAR(34),INDEX(Sites[Site Type],$A3547),CHAR(34),
", Latitude:  ",INDEX(Sites[Latitude],$A3547),
", Longitude:  ",INDEX(Sites[Longitude],$A3547),
", SRSName:  ",CHAR(34),LatLonDatum,CHAR(34),"}"))</f>
        <v>#REF!</v>
      </c>
      <c r="M3547" t="e">
        <f>IF(INDEX(SamplingFeatures[Sampling Feature Type],$A3547)&lt;&gt;"Specimen","",
CONCATENATE("  - &amp;SpecimenID",TEXT(SUMPRODUCT(--($M$3:$M3546&lt;&gt;"")),"0000"),
" {","SamplingFeatureID:  *SamplingFeatureID",TEXT($A3547,"0000"),
", SpecimenTypeCV:  ",CHAR(34),INDEX(Specimens[Specimen Type],$A3547),CHAR(34),
", SpecimenMediumCV:  ",INDEX(Specimens[Specimen Medium],$A3547),
", IsFieldSpecimen:  ",CHAR(34),INDEX(Specimens[Is Field Specimen?],$A3547),CHAR(34),"}"))</f>
        <v>#REF!</v>
      </c>
      <c r="N3547" t="e">
        <f>IF(COUNTA(SpatialOffsets[])=0,"", IF(INDEX(SpatialOffsets[Spatial Offset Type],$A3547)="","",
CONCATENATE("  - &amp;SpatialOffsetID",TEXT($A3547,"0000"),
" {","SpatialOffsetTypeCV:  ",CHAR(34),INDEX(SpatialOffsets[Spatial Offset Type],$A3547),CHAR(34),
", Offset1Value:  ",INDEX(SpatialOffsets[Offset 1 Value],$A3547),
", Offset1UnitID:  ",CHAR(34),INDEX(SpatialOffsets[Offset 1 Unit],$A3547),CHAR(34),
", Offset2Value:  ",INDEX(SpatialOffsets[Offset 2 Value],$A3547),
", Offset2UnitID:  ",CHAR(34),INDEX(SpatialOffsets[Offset 2 Unit],$A3547),CHAR(34),
", Offset3Value:  ",INDEX(SpatialOffsets[Offset 3 Value],$A3547),
", Offset3UnitID:  ",CHAR(34),INDEX(SpatialOffsets[Offset 3 Unit],$A3547),CHAR(34),,"}")))</f>
        <v>#REF!</v>
      </c>
      <c r="O3547" t="e">
        <f>IF(COUNTA(RelatedFeatures[])=0,"", IF(INDEX(RelatedFeatures[First Sampling Feature Code],$A3547)="","",
CONCATENATE("  - &amp;RelationID",TEXT($A3547,"0000"),
" {","SamplingFeatureID:  *SamplingFeatureID",TEXT(MATCH(INDEX(RelatedFeatures[First Sampling Feature Code],$A3547),SamplingFeatures[Feature Code],0),"0000"),
", RelationshipTypeCV:  ",CHAR(34),INDEX(RelatedFeatures[Relationship Type],$A3547),CHAR(34),
", RelatedFeatureID: *SamplingFeatureID",TEXT(MATCH(INDEX(RelatedFeatures[Second Sampling Feature Code],$A3547),SamplingFeatures[Feature Code],0),"0000"),
", SpatialOffsetID:  ",IF(INDEX(RelatedFeatures[Offset Number],$A3547)="","",CONCATENATE("*SpatialOffsetID",TEXT(INDEX(RelatedFeatures[Offset Number],$A3547),"0000"))),"}")))</f>
        <v>#REF!</v>
      </c>
      <c r="P3547" t="e">
        <f>IF(INDEX(Methods[Method Type],$A3547)="","",
CONCATENATE("  - &amp;MethodID",TEXT($A3547,"0000"),
" {","MethodTypeCV:  ",CHAR(34),INDEX(Methods[Method Type],$A3547),CHAR(34),
", MethodCode:  ",CHAR(34),INDEX(Methods[Method Code],$A3547),CHAR(34),
", MethodName:  ",CHAR(34),INDEX(Methods[Method Name],$A3547),CHAR(34),
", MethodDescription:  ",CHAR(34),INDEX(Methods[Method Description],$A3547),CHAR(34),
", MethodLink:  ",CHAR(34),INDEX(Methods[Method Link],$A3547),CHAR(34),
", OrganizationID: *OrganizationID",TEXT(MATCH(INDEX(Methods[Organization Name],$A3547),Organizations[Organization Name],0),"0000"),"}"))</f>
        <v>#REF!</v>
      </c>
      <c r="Q3547" t="e">
        <f>IF(INDEX(Variables[Variable Type],$A3547)="","",
CONCATENATE("  - &amp;VariableID",TEXT($A3547,"0000"),
" {","VariableTypeCV:  ",CHAR(34),INDEX(Variables[Variable Type],$A3547),CHAR(34),
", VariableCode:  ",CHAR(34),INDEX(Variables[Variable Code],$A3547),CHAR(34),
", VariableNameCV:  ",CHAR(34),INDEX(Variables[Variable Name],$A3547),CHAR(34),
", VariableDefinition:  ",CHAR(34),INDEX(Variables[Variable Definition],$A3547),CHAR(34),
", SpecciationCV:  ",CHAR(34),INDEX(Variables[Speciation],$A3547),CHAR(34),
", NoDataValue:  ",CHAR(34),INDEX(Variables[No Data Value],$A3547),CHAR(34),"}"))</f>
        <v>#REF!</v>
      </c>
    </row>
    <row r="3548" spans="1:17" x14ac:dyDescent="0.25">
      <c r="A3548">
        <v>3545</v>
      </c>
      <c r="D3548" t="e">
        <f>IF(INDEX(People[First Name],$A3548)="","",
CONCATENATE("  - &amp;PersonID",TEXT($A3548,"0000"),
" {","PersonFirstName:  ",CHAR(34),INDEX(People[First Name],$A3548),CHAR(34),
", PersonMiddleName:  ",CHAR(34),INDEX(People[Middle Name],$A3548),CHAR(34),
", PersonLastName:  ",CHAR(34),INDEX(People[Last Name],$A3548),CHAR(34),"}"))</f>
        <v>#REF!</v>
      </c>
      <c r="E3548" t="e">
        <f>IF(INDEX(Organizations[Organization Type '[CV']],$A3548)="","",
CONCATENATE("  - &amp;OrganizationID",TEXT($A3548,"0000"),
" {","OrganizationTypeCV:  ",CHAR(34),INDEX(Organizations[Organization Type '[CV']],$A3548),CHAR(34),
", OrganizationCode:  ",CHAR(34),INDEX(Organizations[Organization Code],$A3548),CHAR(34),
", OrganizationName:  ",CHAR(34),INDEX(Organizations[Organization Name],$A3548),CHAR(34),
", OrganizationDescription:  ",CHAR(34),INDEX(Organizations[Organization Description],$A3548),CHAR(34),
", OrganizationLink:  ",CHAR(34),INDEX(Organizations[Organization Link],$A3548),CHAR(34),"}"))</f>
        <v>#REF!</v>
      </c>
      <c r="F3548" t="e">
        <f>IF(INDEX(People[First Name],$A3548)="","",
CONCATENATE("  - &amp;AffiliationID",TEXT($A3548,"0000"),
" {PersonID: *PersonID",TEXT($A3548,"0000"),
", OrganizationID: *OrganizationID",TEXT(MATCH(INDEX(People[Organization Name],$A3548),Organizations[Organization Name],0),"0000"),
", IsPrimaryOrganizationContact: , AffiliationStartDate: , AffiliationEndDate: , PrimaryPhone: ",
", PrimaryEmail: ",CHAR(34),INDEX(People[Primary Email],$A3548),CHAR(34),
", PrimaryAddress: ",CHAR(34),INDEX(People[Primary Address],$A3548),CHAR(34),
", PersonLink: }"))</f>
        <v>#REF!</v>
      </c>
      <c r="H3548" t="e">
        <f>IF(COUNTA(CitationInformation)=0,"",IF(INDEX(AuthorList[Author Name],$A3548)="","",
CONCATENATE("  - &amp;AuthorListID",TEXT($A3548,"0000"),
"  {CitationID: *CitationID0001",
", PersonID: *PersonID",TEXT(MATCH(INDEX(AuthorList[Author Name],$A3548),People[Full Name],0),"0000"),
", AuthorOrder: ",INDEX(AuthorList[Author Number],$A3548),"}")))</f>
        <v>#REF!</v>
      </c>
      <c r="K3548" t="e">
        <f>IF(INDEX(SamplingFeatures[Feature Code],$A3548)="","",
CONCATENATE("  - &amp;SamplingFeatureID",TEXT($A3548,"0000"),
" {","SamplingFeatureUUID:  ",CHAR(34),INDEX(SamplingFeatures[Sampling Feature UUID],$A3548),CHAR(34),
", SamplingFeatureTypeCV:  ",CHAR(34),INDEX(SamplingFeatures[Sampling Feature Type],$A3548),CHAR(34),
", SamplingFeatureCode:  ",CHAR(34),INDEX(SamplingFeatures[Feature Code],$A3548),CHAR(34),
", SamplingFeatureName:  ",CHAR(34),INDEX(SamplingFeatures[Feature Name],$A3548),CHAR(34),
", SamplingFeatureDescription:  ",CHAR(34),INDEX(SamplingFeatures[Feature Description],$A3548),CHAR(34),
", SamplingFeatureGeotypeCV:  ",CHAR(34),INDEX(SamplingFeatures[Feature Geo Type],$A3548),CHAR(34),
", FeatureGeometry:  ",CHAR(34),INDEX(SamplingFeatures[Feature Geometry],$A3548),CHAR(34),
", Elevation_m:  ",CHAR(34),INDEX(SamplingFeatures[Elevation_m],$A3548),CHAR(34),
", ElevationDatumCV:  ",CHAR(34),ElevationDatum,CHAR(34),"}"))</f>
        <v>#REF!</v>
      </c>
      <c r="L3548" t="e">
        <f>IF(INDEX(SamplingFeatures[Sampling Feature Type],$A3548)&lt;&gt;"Site","",
CONCATENATE("  - &amp;SiteID",TEXT(SUMPRODUCT(--($L$3:$L3547&lt;&gt;"")),"0000"),
" {","SamplingFeatureID:  *SamplingFeatureID",TEXT($A3548,"0000"),
", SiteTypeCV:  ",CHAR(34),INDEX(Sites[Site Type],$A3548),CHAR(34),
", Latitude:  ",INDEX(Sites[Latitude],$A3548),
", Longitude:  ",INDEX(Sites[Longitude],$A3548),
", SRSName:  ",CHAR(34),LatLonDatum,CHAR(34),"}"))</f>
        <v>#REF!</v>
      </c>
      <c r="M3548" t="e">
        <f>IF(INDEX(SamplingFeatures[Sampling Feature Type],$A3548)&lt;&gt;"Specimen","",
CONCATENATE("  - &amp;SpecimenID",TEXT(SUMPRODUCT(--($M$3:$M3547&lt;&gt;"")),"0000"),
" {","SamplingFeatureID:  *SamplingFeatureID",TEXT($A3548,"0000"),
", SpecimenTypeCV:  ",CHAR(34),INDEX(Specimens[Specimen Type],$A3548),CHAR(34),
", SpecimenMediumCV:  ",INDEX(Specimens[Specimen Medium],$A3548),
", IsFieldSpecimen:  ",CHAR(34),INDEX(Specimens[Is Field Specimen?],$A3548),CHAR(34),"}"))</f>
        <v>#REF!</v>
      </c>
      <c r="N3548" t="e">
        <f>IF(COUNTA(SpatialOffsets[])=0,"", IF(INDEX(SpatialOffsets[Spatial Offset Type],$A3548)="","",
CONCATENATE("  - &amp;SpatialOffsetID",TEXT($A3548,"0000"),
" {","SpatialOffsetTypeCV:  ",CHAR(34),INDEX(SpatialOffsets[Spatial Offset Type],$A3548),CHAR(34),
", Offset1Value:  ",INDEX(SpatialOffsets[Offset 1 Value],$A3548),
", Offset1UnitID:  ",CHAR(34),INDEX(SpatialOffsets[Offset 1 Unit],$A3548),CHAR(34),
", Offset2Value:  ",INDEX(SpatialOffsets[Offset 2 Value],$A3548),
", Offset2UnitID:  ",CHAR(34),INDEX(SpatialOffsets[Offset 2 Unit],$A3548),CHAR(34),
", Offset3Value:  ",INDEX(SpatialOffsets[Offset 3 Value],$A3548),
", Offset3UnitID:  ",CHAR(34),INDEX(SpatialOffsets[Offset 3 Unit],$A3548),CHAR(34),,"}")))</f>
        <v>#REF!</v>
      </c>
      <c r="O3548" t="e">
        <f>IF(COUNTA(RelatedFeatures[])=0,"", IF(INDEX(RelatedFeatures[First Sampling Feature Code],$A3548)="","",
CONCATENATE("  - &amp;RelationID",TEXT($A3548,"0000"),
" {","SamplingFeatureID:  *SamplingFeatureID",TEXT(MATCH(INDEX(RelatedFeatures[First Sampling Feature Code],$A3548),SamplingFeatures[Feature Code],0),"0000"),
", RelationshipTypeCV:  ",CHAR(34),INDEX(RelatedFeatures[Relationship Type],$A3548),CHAR(34),
", RelatedFeatureID: *SamplingFeatureID",TEXT(MATCH(INDEX(RelatedFeatures[Second Sampling Feature Code],$A3548),SamplingFeatures[Feature Code],0),"0000"),
", SpatialOffsetID:  ",IF(INDEX(RelatedFeatures[Offset Number],$A3548)="","",CONCATENATE("*SpatialOffsetID",TEXT(INDEX(RelatedFeatures[Offset Number],$A3548),"0000"))),"}")))</f>
        <v>#REF!</v>
      </c>
      <c r="P3548" t="e">
        <f>IF(INDEX(Methods[Method Type],$A3548)="","",
CONCATENATE("  - &amp;MethodID",TEXT($A3548,"0000"),
" {","MethodTypeCV:  ",CHAR(34),INDEX(Methods[Method Type],$A3548),CHAR(34),
", MethodCode:  ",CHAR(34),INDEX(Methods[Method Code],$A3548),CHAR(34),
", MethodName:  ",CHAR(34),INDEX(Methods[Method Name],$A3548),CHAR(34),
", MethodDescription:  ",CHAR(34),INDEX(Methods[Method Description],$A3548),CHAR(34),
", MethodLink:  ",CHAR(34),INDEX(Methods[Method Link],$A3548),CHAR(34),
", OrganizationID: *OrganizationID",TEXT(MATCH(INDEX(Methods[Organization Name],$A3548),Organizations[Organization Name],0),"0000"),"}"))</f>
        <v>#REF!</v>
      </c>
      <c r="Q3548" t="e">
        <f>IF(INDEX(Variables[Variable Type],$A3548)="","",
CONCATENATE("  - &amp;VariableID",TEXT($A3548,"0000"),
" {","VariableTypeCV:  ",CHAR(34),INDEX(Variables[Variable Type],$A3548),CHAR(34),
", VariableCode:  ",CHAR(34),INDEX(Variables[Variable Code],$A3548),CHAR(34),
", VariableNameCV:  ",CHAR(34),INDEX(Variables[Variable Name],$A3548),CHAR(34),
", VariableDefinition:  ",CHAR(34),INDEX(Variables[Variable Definition],$A3548),CHAR(34),
", SpecciationCV:  ",CHAR(34),INDEX(Variables[Speciation],$A3548),CHAR(34),
", NoDataValue:  ",CHAR(34),INDEX(Variables[No Data Value],$A3548),CHAR(34),"}"))</f>
        <v>#REF!</v>
      </c>
    </row>
    <row r="3549" spans="1:17" x14ac:dyDescent="0.25">
      <c r="A3549">
        <v>3546</v>
      </c>
      <c r="D3549" t="e">
        <f>IF(INDEX(People[First Name],$A3549)="","",
CONCATENATE("  - &amp;PersonID",TEXT($A3549,"0000"),
" {","PersonFirstName:  ",CHAR(34),INDEX(People[First Name],$A3549),CHAR(34),
", PersonMiddleName:  ",CHAR(34),INDEX(People[Middle Name],$A3549),CHAR(34),
", PersonLastName:  ",CHAR(34),INDEX(People[Last Name],$A3549),CHAR(34),"}"))</f>
        <v>#REF!</v>
      </c>
      <c r="E3549" t="e">
        <f>IF(INDEX(Organizations[Organization Type '[CV']],$A3549)="","",
CONCATENATE("  - &amp;OrganizationID",TEXT($A3549,"0000"),
" {","OrganizationTypeCV:  ",CHAR(34),INDEX(Organizations[Organization Type '[CV']],$A3549),CHAR(34),
", OrganizationCode:  ",CHAR(34),INDEX(Organizations[Organization Code],$A3549),CHAR(34),
", OrganizationName:  ",CHAR(34),INDEX(Organizations[Organization Name],$A3549),CHAR(34),
", OrganizationDescription:  ",CHAR(34),INDEX(Organizations[Organization Description],$A3549),CHAR(34),
", OrganizationLink:  ",CHAR(34),INDEX(Organizations[Organization Link],$A3549),CHAR(34),"}"))</f>
        <v>#REF!</v>
      </c>
      <c r="F3549" t="e">
        <f>IF(INDEX(People[First Name],$A3549)="","",
CONCATENATE("  - &amp;AffiliationID",TEXT($A3549,"0000"),
" {PersonID: *PersonID",TEXT($A3549,"0000"),
", OrganizationID: *OrganizationID",TEXT(MATCH(INDEX(People[Organization Name],$A3549),Organizations[Organization Name],0),"0000"),
", IsPrimaryOrganizationContact: , AffiliationStartDate: , AffiliationEndDate: , PrimaryPhone: ",
", PrimaryEmail: ",CHAR(34),INDEX(People[Primary Email],$A3549),CHAR(34),
", PrimaryAddress: ",CHAR(34),INDEX(People[Primary Address],$A3549),CHAR(34),
", PersonLink: }"))</f>
        <v>#REF!</v>
      </c>
      <c r="H3549" t="e">
        <f>IF(COUNTA(CitationInformation)=0,"",IF(INDEX(AuthorList[Author Name],$A3549)="","",
CONCATENATE("  - &amp;AuthorListID",TEXT($A3549,"0000"),
"  {CitationID: *CitationID0001",
", PersonID: *PersonID",TEXT(MATCH(INDEX(AuthorList[Author Name],$A3549),People[Full Name],0),"0000"),
", AuthorOrder: ",INDEX(AuthorList[Author Number],$A3549),"}")))</f>
        <v>#REF!</v>
      </c>
      <c r="K3549" t="e">
        <f>IF(INDEX(SamplingFeatures[Feature Code],$A3549)="","",
CONCATENATE("  - &amp;SamplingFeatureID",TEXT($A3549,"0000"),
" {","SamplingFeatureUUID:  ",CHAR(34),INDEX(SamplingFeatures[Sampling Feature UUID],$A3549),CHAR(34),
", SamplingFeatureTypeCV:  ",CHAR(34),INDEX(SamplingFeatures[Sampling Feature Type],$A3549),CHAR(34),
", SamplingFeatureCode:  ",CHAR(34),INDEX(SamplingFeatures[Feature Code],$A3549),CHAR(34),
", SamplingFeatureName:  ",CHAR(34),INDEX(SamplingFeatures[Feature Name],$A3549),CHAR(34),
", SamplingFeatureDescription:  ",CHAR(34),INDEX(SamplingFeatures[Feature Description],$A3549),CHAR(34),
", SamplingFeatureGeotypeCV:  ",CHAR(34),INDEX(SamplingFeatures[Feature Geo Type],$A3549),CHAR(34),
", FeatureGeometry:  ",CHAR(34),INDEX(SamplingFeatures[Feature Geometry],$A3549),CHAR(34),
", Elevation_m:  ",CHAR(34),INDEX(SamplingFeatures[Elevation_m],$A3549),CHAR(34),
", ElevationDatumCV:  ",CHAR(34),ElevationDatum,CHAR(34),"}"))</f>
        <v>#REF!</v>
      </c>
      <c r="L3549" t="e">
        <f>IF(INDEX(SamplingFeatures[Sampling Feature Type],$A3549)&lt;&gt;"Site","",
CONCATENATE("  - &amp;SiteID",TEXT(SUMPRODUCT(--($L$3:$L3548&lt;&gt;"")),"0000"),
" {","SamplingFeatureID:  *SamplingFeatureID",TEXT($A3549,"0000"),
", SiteTypeCV:  ",CHAR(34),INDEX(Sites[Site Type],$A3549),CHAR(34),
", Latitude:  ",INDEX(Sites[Latitude],$A3549),
", Longitude:  ",INDEX(Sites[Longitude],$A3549),
", SRSName:  ",CHAR(34),LatLonDatum,CHAR(34),"}"))</f>
        <v>#REF!</v>
      </c>
      <c r="M3549" t="e">
        <f>IF(INDEX(SamplingFeatures[Sampling Feature Type],$A3549)&lt;&gt;"Specimen","",
CONCATENATE("  - &amp;SpecimenID",TEXT(SUMPRODUCT(--($M$3:$M3548&lt;&gt;"")),"0000"),
" {","SamplingFeatureID:  *SamplingFeatureID",TEXT($A3549,"0000"),
", SpecimenTypeCV:  ",CHAR(34),INDEX(Specimens[Specimen Type],$A3549),CHAR(34),
", SpecimenMediumCV:  ",INDEX(Specimens[Specimen Medium],$A3549),
", IsFieldSpecimen:  ",CHAR(34),INDEX(Specimens[Is Field Specimen?],$A3549),CHAR(34),"}"))</f>
        <v>#REF!</v>
      </c>
      <c r="N3549" t="e">
        <f>IF(COUNTA(SpatialOffsets[])=0,"", IF(INDEX(SpatialOffsets[Spatial Offset Type],$A3549)="","",
CONCATENATE("  - &amp;SpatialOffsetID",TEXT($A3549,"0000"),
" {","SpatialOffsetTypeCV:  ",CHAR(34),INDEX(SpatialOffsets[Spatial Offset Type],$A3549),CHAR(34),
", Offset1Value:  ",INDEX(SpatialOffsets[Offset 1 Value],$A3549),
", Offset1UnitID:  ",CHAR(34),INDEX(SpatialOffsets[Offset 1 Unit],$A3549),CHAR(34),
", Offset2Value:  ",INDEX(SpatialOffsets[Offset 2 Value],$A3549),
", Offset2UnitID:  ",CHAR(34),INDEX(SpatialOffsets[Offset 2 Unit],$A3549),CHAR(34),
", Offset3Value:  ",INDEX(SpatialOffsets[Offset 3 Value],$A3549),
", Offset3UnitID:  ",CHAR(34),INDEX(SpatialOffsets[Offset 3 Unit],$A3549),CHAR(34),,"}")))</f>
        <v>#REF!</v>
      </c>
      <c r="O3549" t="e">
        <f>IF(COUNTA(RelatedFeatures[])=0,"", IF(INDEX(RelatedFeatures[First Sampling Feature Code],$A3549)="","",
CONCATENATE("  - &amp;RelationID",TEXT($A3549,"0000"),
" {","SamplingFeatureID:  *SamplingFeatureID",TEXT(MATCH(INDEX(RelatedFeatures[First Sampling Feature Code],$A3549),SamplingFeatures[Feature Code],0),"0000"),
", RelationshipTypeCV:  ",CHAR(34),INDEX(RelatedFeatures[Relationship Type],$A3549),CHAR(34),
", RelatedFeatureID: *SamplingFeatureID",TEXT(MATCH(INDEX(RelatedFeatures[Second Sampling Feature Code],$A3549),SamplingFeatures[Feature Code],0),"0000"),
", SpatialOffsetID:  ",IF(INDEX(RelatedFeatures[Offset Number],$A3549)="","",CONCATENATE("*SpatialOffsetID",TEXT(INDEX(RelatedFeatures[Offset Number],$A3549),"0000"))),"}")))</f>
        <v>#REF!</v>
      </c>
      <c r="P3549" t="e">
        <f>IF(INDEX(Methods[Method Type],$A3549)="","",
CONCATENATE("  - &amp;MethodID",TEXT($A3549,"0000"),
" {","MethodTypeCV:  ",CHAR(34),INDEX(Methods[Method Type],$A3549),CHAR(34),
", MethodCode:  ",CHAR(34),INDEX(Methods[Method Code],$A3549),CHAR(34),
", MethodName:  ",CHAR(34),INDEX(Methods[Method Name],$A3549),CHAR(34),
", MethodDescription:  ",CHAR(34),INDEX(Methods[Method Description],$A3549),CHAR(34),
", MethodLink:  ",CHAR(34),INDEX(Methods[Method Link],$A3549),CHAR(34),
", OrganizationID: *OrganizationID",TEXT(MATCH(INDEX(Methods[Organization Name],$A3549),Organizations[Organization Name],0),"0000"),"}"))</f>
        <v>#REF!</v>
      </c>
      <c r="Q3549" t="e">
        <f>IF(INDEX(Variables[Variable Type],$A3549)="","",
CONCATENATE("  - &amp;VariableID",TEXT($A3549,"0000"),
" {","VariableTypeCV:  ",CHAR(34),INDEX(Variables[Variable Type],$A3549),CHAR(34),
", VariableCode:  ",CHAR(34),INDEX(Variables[Variable Code],$A3549),CHAR(34),
", VariableNameCV:  ",CHAR(34),INDEX(Variables[Variable Name],$A3549),CHAR(34),
", VariableDefinition:  ",CHAR(34),INDEX(Variables[Variable Definition],$A3549),CHAR(34),
", SpecciationCV:  ",CHAR(34),INDEX(Variables[Speciation],$A3549),CHAR(34),
", NoDataValue:  ",CHAR(34),INDEX(Variables[No Data Value],$A3549),CHAR(34),"}"))</f>
        <v>#REF!</v>
      </c>
    </row>
    <row r="3550" spans="1:17" x14ac:dyDescent="0.25">
      <c r="A3550">
        <v>3547</v>
      </c>
      <c r="D3550" t="e">
        <f>IF(INDEX(People[First Name],$A3550)="","",
CONCATENATE("  - &amp;PersonID",TEXT($A3550,"0000"),
" {","PersonFirstName:  ",CHAR(34),INDEX(People[First Name],$A3550),CHAR(34),
", PersonMiddleName:  ",CHAR(34),INDEX(People[Middle Name],$A3550),CHAR(34),
", PersonLastName:  ",CHAR(34),INDEX(People[Last Name],$A3550),CHAR(34),"}"))</f>
        <v>#REF!</v>
      </c>
      <c r="E3550" t="e">
        <f>IF(INDEX(Organizations[Organization Type '[CV']],$A3550)="","",
CONCATENATE("  - &amp;OrganizationID",TEXT($A3550,"0000"),
" {","OrganizationTypeCV:  ",CHAR(34),INDEX(Organizations[Organization Type '[CV']],$A3550),CHAR(34),
", OrganizationCode:  ",CHAR(34),INDEX(Organizations[Organization Code],$A3550),CHAR(34),
", OrganizationName:  ",CHAR(34),INDEX(Organizations[Organization Name],$A3550),CHAR(34),
", OrganizationDescription:  ",CHAR(34),INDEX(Organizations[Organization Description],$A3550),CHAR(34),
", OrganizationLink:  ",CHAR(34),INDEX(Organizations[Organization Link],$A3550),CHAR(34),"}"))</f>
        <v>#REF!</v>
      </c>
      <c r="F3550" t="e">
        <f>IF(INDEX(People[First Name],$A3550)="","",
CONCATENATE("  - &amp;AffiliationID",TEXT($A3550,"0000"),
" {PersonID: *PersonID",TEXT($A3550,"0000"),
", OrganizationID: *OrganizationID",TEXT(MATCH(INDEX(People[Organization Name],$A3550),Organizations[Organization Name],0),"0000"),
", IsPrimaryOrganizationContact: , AffiliationStartDate: , AffiliationEndDate: , PrimaryPhone: ",
", PrimaryEmail: ",CHAR(34),INDEX(People[Primary Email],$A3550),CHAR(34),
", PrimaryAddress: ",CHAR(34),INDEX(People[Primary Address],$A3550),CHAR(34),
", PersonLink: }"))</f>
        <v>#REF!</v>
      </c>
      <c r="H3550" t="e">
        <f>IF(COUNTA(CitationInformation)=0,"",IF(INDEX(AuthorList[Author Name],$A3550)="","",
CONCATENATE("  - &amp;AuthorListID",TEXT($A3550,"0000"),
"  {CitationID: *CitationID0001",
", PersonID: *PersonID",TEXT(MATCH(INDEX(AuthorList[Author Name],$A3550),People[Full Name],0),"0000"),
", AuthorOrder: ",INDEX(AuthorList[Author Number],$A3550),"}")))</f>
        <v>#REF!</v>
      </c>
      <c r="K3550" t="e">
        <f>IF(INDEX(SamplingFeatures[Feature Code],$A3550)="","",
CONCATENATE("  - &amp;SamplingFeatureID",TEXT($A3550,"0000"),
" {","SamplingFeatureUUID:  ",CHAR(34),INDEX(SamplingFeatures[Sampling Feature UUID],$A3550),CHAR(34),
", SamplingFeatureTypeCV:  ",CHAR(34),INDEX(SamplingFeatures[Sampling Feature Type],$A3550),CHAR(34),
", SamplingFeatureCode:  ",CHAR(34),INDEX(SamplingFeatures[Feature Code],$A3550),CHAR(34),
", SamplingFeatureName:  ",CHAR(34),INDEX(SamplingFeatures[Feature Name],$A3550),CHAR(34),
", SamplingFeatureDescription:  ",CHAR(34),INDEX(SamplingFeatures[Feature Description],$A3550),CHAR(34),
", SamplingFeatureGeotypeCV:  ",CHAR(34),INDEX(SamplingFeatures[Feature Geo Type],$A3550),CHAR(34),
", FeatureGeometry:  ",CHAR(34),INDEX(SamplingFeatures[Feature Geometry],$A3550),CHAR(34),
", Elevation_m:  ",CHAR(34),INDEX(SamplingFeatures[Elevation_m],$A3550),CHAR(34),
", ElevationDatumCV:  ",CHAR(34),ElevationDatum,CHAR(34),"}"))</f>
        <v>#REF!</v>
      </c>
      <c r="L3550" t="e">
        <f>IF(INDEX(SamplingFeatures[Sampling Feature Type],$A3550)&lt;&gt;"Site","",
CONCATENATE("  - &amp;SiteID",TEXT(SUMPRODUCT(--($L$3:$L3549&lt;&gt;"")),"0000"),
" {","SamplingFeatureID:  *SamplingFeatureID",TEXT($A3550,"0000"),
", SiteTypeCV:  ",CHAR(34),INDEX(Sites[Site Type],$A3550),CHAR(34),
", Latitude:  ",INDEX(Sites[Latitude],$A3550),
", Longitude:  ",INDEX(Sites[Longitude],$A3550),
", SRSName:  ",CHAR(34),LatLonDatum,CHAR(34),"}"))</f>
        <v>#REF!</v>
      </c>
      <c r="M3550" t="e">
        <f>IF(INDEX(SamplingFeatures[Sampling Feature Type],$A3550)&lt;&gt;"Specimen","",
CONCATENATE("  - &amp;SpecimenID",TEXT(SUMPRODUCT(--($M$3:$M3549&lt;&gt;"")),"0000"),
" {","SamplingFeatureID:  *SamplingFeatureID",TEXT($A3550,"0000"),
", SpecimenTypeCV:  ",CHAR(34),INDEX(Specimens[Specimen Type],$A3550),CHAR(34),
", SpecimenMediumCV:  ",INDEX(Specimens[Specimen Medium],$A3550),
", IsFieldSpecimen:  ",CHAR(34),INDEX(Specimens[Is Field Specimen?],$A3550),CHAR(34),"}"))</f>
        <v>#REF!</v>
      </c>
      <c r="N3550" t="e">
        <f>IF(COUNTA(SpatialOffsets[])=0,"", IF(INDEX(SpatialOffsets[Spatial Offset Type],$A3550)="","",
CONCATENATE("  - &amp;SpatialOffsetID",TEXT($A3550,"0000"),
" {","SpatialOffsetTypeCV:  ",CHAR(34),INDEX(SpatialOffsets[Spatial Offset Type],$A3550),CHAR(34),
", Offset1Value:  ",INDEX(SpatialOffsets[Offset 1 Value],$A3550),
", Offset1UnitID:  ",CHAR(34),INDEX(SpatialOffsets[Offset 1 Unit],$A3550),CHAR(34),
", Offset2Value:  ",INDEX(SpatialOffsets[Offset 2 Value],$A3550),
", Offset2UnitID:  ",CHAR(34),INDEX(SpatialOffsets[Offset 2 Unit],$A3550),CHAR(34),
", Offset3Value:  ",INDEX(SpatialOffsets[Offset 3 Value],$A3550),
", Offset3UnitID:  ",CHAR(34),INDEX(SpatialOffsets[Offset 3 Unit],$A3550),CHAR(34),,"}")))</f>
        <v>#REF!</v>
      </c>
      <c r="O3550" t="e">
        <f>IF(COUNTA(RelatedFeatures[])=0,"", IF(INDEX(RelatedFeatures[First Sampling Feature Code],$A3550)="","",
CONCATENATE("  - &amp;RelationID",TEXT($A3550,"0000"),
" {","SamplingFeatureID:  *SamplingFeatureID",TEXT(MATCH(INDEX(RelatedFeatures[First Sampling Feature Code],$A3550),SamplingFeatures[Feature Code],0),"0000"),
", RelationshipTypeCV:  ",CHAR(34),INDEX(RelatedFeatures[Relationship Type],$A3550),CHAR(34),
", RelatedFeatureID: *SamplingFeatureID",TEXT(MATCH(INDEX(RelatedFeatures[Second Sampling Feature Code],$A3550),SamplingFeatures[Feature Code],0),"0000"),
", SpatialOffsetID:  ",IF(INDEX(RelatedFeatures[Offset Number],$A3550)="","",CONCATENATE("*SpatialOffsetID",TEXT(INDEX(RelatedFeatures[Offset Number],$A3550),"0000"))),"}")))</f>
        <v>#REF!</v>
      </c>
      <c r="P3550" t="e">
        <f>IF(INDEX(Methods[Method Type],$A3550)="","",
CONCATENATE("  - &amp;MethodID",TEXT($A3550,"0000"),
" {","MethodTypeCV:  ",CHAR(34),INDEX(Methods[Method Type],$A3550),CHAR(34),
", MethodCode:  ",CHAR(34),INDEX(Methods[Method Code],$A3550),CHAR(34),
", MethodName:  ",CHAR(34),INDEX(Methods[Method Name],$A3550),CHAR(34),
", MethodDescription:  ",CHAR(34),INDEX(Methods[Method Description],$A3550),CHAR(34),
", MethodLink:  ",CHAR(34),INDEX(Methods[Method Link],$A3550),CHAR(34),
", OrganizationID: *OrganizationID",TEXT(MATCH(INDEX(Methods[Organization Name],$A3550),Organizations[Organization Name],0),"0000"),"}"))</f>
        <v>#REF!</v>
      </c>
      <c r="Q3550" t="e">
        <f>IF(INDEX(Variables[Variable Type],$A3550)="","",
CONCATENATE("  - &amp;VariableID",TEXT($A3550,"0000"),
" {","VariableTypeCV:  ",CHAR(34),INDEX(Variables[Variable Type],$A3550),CHAR(34),
", VariableCode:  ",CHAR(34),INDEX(Variables[Variable Code],$A3550),CHAR(34),
", VariableNameCV:  ",CHAR(34),INDEX(Variables[Variable Name],$A3550),CHAR(34),
", VariableDefinition:  ",CHAR(34),INDEX(Variables[Variable Definition],$A3550),CHAR(34),
", SpecciationCV:  ",CHAR(34),INDEX(Variables[Speciation],$A3550),CHAR(34),
", NoDataValue:  ",CHAR(34),INDEX(Variables[No Data Value],$A3550),CHAR(34),"}"))</f>
        <v>#REF!</v>
      </c>
    </row>
    <row r="3551" spans="1:17" x14ac:dyDescent="0.25">
      <c r="A3551">
        <v>3548</v>
      </c>
      <c r="D3551" t="e">
        <f>IF(INDEX(People[First Name],$A3551)="","",
CONCATENATE("  - &amp;PersonID",TEXT($A3551,"0000"),
" {","PersonFirstName:  ",CHAR(34),INDEX(People[First Name],$A3551),CHAR(34),
", PersonMiddleName:  ",CHAR(34),INDEX(People[Middle Name],$A3551),CHAR(34),
", PersonLastName:  ",CHAR(34),INDEX(People[Last Name],$A3551),CHAR(34),"}"))</f>
        <v>#REF!</v>
      </c>
      <c r="E3551" t="e">
        <f>IF(INDEX(Organizations[Organization Type '[CV']],$A3551)="","",
CONCATENATE("  - &amp;OrganizationID",TEXT($A3551,"0000"),
" {","OrganizationTypeCV:  ",CHAR(34),INDEX(Organizations[Organization Type '[CV']],$A3551),CHAR(34),
", OrganizationCode:  ",CHAR(34),INDEX(Organizations[Organization Code],$A3551),CHAR(34),
", OrganizationName:  ",CHAR(34),INDEX(Organizations[Organization Name],$A3551),CHAR(34),
", OrganizationDescription:  ",CHAR(34),INDEX(Organizations[Organization Description],$A3551),CHAR(34),
", OrganizationLink:  ",CHAR(34),INDEX(Organizations[Organization Link],$A3551),CHAR(34),"}"))</f>
        <v>#REF!</v>
      </c>
      <c r="F3551" t="e">
        <f>IF(INDEX(People[First Name],$A3551)="","",
CONCATENATE("  - &amp;AffiliationID",TEXT($A3551,"0000"),
" {PersonID: *PersonID",TEXT($A3551,"0000"),
", OrganizationID: *OrganizationID",TEXT(MATCH(INDEX(People[Organization Name],$A3551),Organizations[Organization Name],0),"0000"),
", IsPrimaryOrganizationContact: , AffiliationStartDate: , AffiliationEndDate: , PrimaryPhone: ",
", PrimaryEmail: ",CHAR(34),INDEX(People[Primary Email],$A3551),CHAR(34),
", PrimaryAddress: ",CHAR(34),INDEX(People[Primary Address],$A3551),CHAR(34),
", PersonLink: }"))</f>
        <v>#REF!</v>
      </c>
      <c r="H3551" t="e">
        <f>IF(COUNTA(CitationInformation)=0,"",IF(INDEX(AuthorList[Author Name],$A3551)="","",
CONCATENATE("  - &amp;AuthorListID",TEXT($A3551,"0000"),
"  {CitationID: *CitationID0001",
", PersonID: *PersonID",TEXT(MATCH(INDEX(AuthorList[Author Name],$A3551),People[Full Name],0),"0000"),
", AuthorOrder: ",INDEX(AuthorList[Author Number],$A3551),"}")))</f>
        <v>#REF!</v>
      </c>
      <c r="K3551" t="e">
        <f>IF(INDEX(SamplingFeatures[Feature Code],$A3551)="","",
CONCATENATE("  - &amp;SamplingFeatureID",TEXT($A3551,"0000"),
" {","SamplingFeatureUUID:  ",CHAR(34),INDEX(SamplingFeatures[Sampling Feature UUID],$A3551),CHAR(34),
", SamplingFeatureTypeCV:  ",CHAR(34),INDEX(SamplingFeatures[Sampling Feature Type],$A3551),CHAR(34),
", SamplingFeatureCode:  ",CHAR(34),INDEX(SamplingFeatures[Feature Code],$A3551),CHAR(34),
", SamplingFeatureName:  ",CHAR(34),INDEX(SamplingFeatures[Feature Name],$A3551),CHAR(34),
", SamplingFeatureDescription:  ",CHAR(34),INDEX(SamplingFeatures[Feature Description],$A3551),CHAR(34),
", SamplingFeatureGeotypeCV:  ",CHAR(34),INDEX(SamplingFeatures[Feature Geo Type],$A3551),CHAR(34),
", FeatureGeometry:  ",CHAR(34),INDEX(SamplingFeatures[Feature Geometry],$A3551),CHAR(34),
", Elevation_m:  ",CHAR(34),INDEX(SamplingFeatures[Elevation_m],$A3551),CHAR(34),
", ElevationDatumCV:  ",CHAR(34),ElevationDatum,CHAR(34),"}"))</f>
        <v>#REF!</v>
      </c>
      <c r="L3551" t="e">
        <f>IF(INDEX(SamplingFeatures[Sampling Feature Type],$A3551)&lt;&gt;"Site","",
CONCATENATE("  - &amp;SiteID",TEXT(SUMPRODUCT(--($L$3:$L3550&lt;&gt;"")),"0000"),
" {","SamplingFeatureID:  *SamplingFeatureID",TEXT($A3551,"0000"),
", SiteTypeCV:  ",CHAR(34),INDEX(Sites[Site Type],$A3551),CHAR(34),
", Latitude:  ",INDEX(Sites[Latitude],$A3551),
", Longitude:  ",INDEX(Sites[Longitude],$A3551),
", SRSName:  ",CHAR(34),LatLonDatum,CHAR(34),"}"))</f>
        <v>#REF!</v>
      </c>
      <c r="M3551" t="e">
        <f>IF(INDEX(SamplingFeatures[Sampling Feature Type],$A3551)&lt;&gt;"Specimen","",
CONCATENATE("  - &amp;SpecimenID",TEXT(SUMPRODUCT(--($M$3:$M3550&lt;&gt;"")),"0000"),
" {","SamplingFeatureID:  *SamplingFeatureID",TEXT($A3551,"0000"),
", SpecimenTypeCV:  ",CHAR(34),INDEX(Specimens[Specimen Type],$A3551),CHAR(34),
", SpecimenMediumCV:  ",INDEX(Specimens[Specimen Medium],$A3551),
", IsFieldSpecimen:  ",CHAR(34),INDEX(Specimens[Is Field Specimen?],$A3551),CHAR(34),"}"))</f>
        <v>#REF!</v>
      </c>
      <c r="N3551" t="e">
        <f>IF(COUNTA(SpatialOffsets[])=0,"", IF(INDEX(SpatialOffsets[Spatial Offset Type],$A3551)="","",
CONCATENATE("  - &amp;SpatialOffsetID",TEXT($A3551,"0000"),
" {","SpatialOffsetTypeCV:  ",CHAR(34),INDEX(SpatialOffsets[Spatial Offset Type],$A3551),CHAR(34),
", Offset1Value:  ",INDEX(SpatialOffsets[Offset 1 Value],$A3551),
", Offset1UnitID:  ",CHAR(34),INDEX(SpatialOffsets[Offset 1 Unit],$A3551),CHAR(34),
", Offset2Value:  ",INDEX(SpatialOffsets[Offset 2 Value],$A3551),
", Offset2UnitID:  ",CHAR(34),INDEX(SpatialOffsets[Offset 2 Unit],$A3551),CHAR(34),
", Offset3Value:  ",INDEX(SpatialOffsets[Offset 3 Value],$A3551),
", Offset3UnitID:  ",CHAR(34),INDEX(SpatialOffsets[Offset 3 Unit],$A3551),CHAR(34),,"}")))</f>
        <v>#REF!</v>
      </c>
      <c r="O3551" t="e">
        <f>IF(COUNTA(RelatedFeatures[])=0,"", IF(INDEX(RelatedFeatures[First Sampling Feature Code],$A3551)="","",
CONCATENATE("  - &amp;RelationID",TEXT($A3551,"0000"),
" {","SamplingFeatureID:  *SamplingFeatureID",TEXT(MATCH(INDEX(RelatedFeatures[First Sampling Feature Code],$A3551),SamplingFeatures[Feature Code],0),"0000"),
", RelationshipTypeCV:  ",CHAR(34),INDEX(RelatedFeatures[Relationship Type],$A3551),CHAR(34),
", RelatedFeatureID: *SamplingFeatureID",TEXT(MATCH(INDEX(RelatedFeatures[Second Sampling Feature Code],$A3551),SamplingFeatures[Feature Code],0),"0000"),
", SpatialOffsetID:  ",IF(INDEX(RelatedFeatures[Offset Number],$A3551)="","",CONCATENATE("*SpatialOffsetID",TEXT(INDEX(RelatedFeatures[Offset Number],$A3551),"0000"))),"}")))</f>
        <v>#REF!</v>
      </c>
      <c r="P3551" t="e">
        <f>IF(INDEX(Methods[Method Type],$A3551)="","",
CONCATENATE("  - &amp;MethodID",TEXT($A3551,"0000"),
" {","MethodTypeCV:  ",CHAR(34),INDEX(Methods[Method Type],$A3551),CHAR(34),
", MethodCode:  ",CHAR(34),INDEX(Methods[Method Code],$A3551),CHAR(34),
", MethodName:  ",CHAR(34),INDEX(Methods[Method Name],$A3551),CHAR(34),
", MethodDescription:  ",CHAR(34),INDEX(Methods[Method Description],$A3551),CHAR(34),
", MethodLink:  ",CHAR(34),INDEX(Methods[Method Link],$A3551),CHAR(34),
", OrganizationID: *OrganizationID",TEXT(MATCH(INDEX(Methods[Organization Name],$A3551),Organizations[Organization Name],0),"0000"),"}"))</f>
        <v>#REF!</v>
      </c>
      <c r="Q3551" t="e">
        <f>IF(INDEX(Variables[Variable Type],$A3551)="","",
CONCATENATE("  - &amp;VariableID",TEXT($A3551,"0000"),
" {","VariableTypeCV:  ",CHAR(34),INDEX(Variables[Variable Type],$A3551),CHAR(34),
", VariableCode:  ",CHAR(34),INDEX(Variables[Variable Code],$A3551),CHAR(34),
", VariableNameCV:  ",CHAR(34),INDEX(Variables[Variable Name],$A3551),CHAR(34),
", VariableDefinition:  ",CHAR(34),INDEX(Variables[Variable Definition],$A3551),CHAR(34),
", SpecciationCV:  ",CHAR(34),INDEX(Variables[Speciation],$A3551),CHAR(34),
", NoDataValue:  ",CHAR(34),INDEX(Variables[No Data Value],$A3551),CHAR(34),"}"))</f>
        <v>#REF!</v>
      </c>
    </row>
    <row r="3552" spans="1:17" x14ac:dyDescent="0.25">
      <c r="A3552">
        <v>3549</v>
      </c>
      <c r="D3552" t="e">
        <f>IF(INDEX(People[First Name],$A3552)="","",
CONCATENATE("  - &amp;PersonID",TEXT($A3552,"0000"),
" {","PersonFirstName:  ",CHAR(34),INDEX(People[First Name],$A3552),CHAR(34),
", PersonMiddleName:  ",CHAR(34),INDEX(People[Middle Name],$A3552),CHAR(34),
", PersonLastName:  ",CHAR(34),INDEX(People[Last Name],$A3552),CHAR(34),"}"))</f>
        <v>#REF!</v>
      </c>
      <c r="E3552" t="e">
        <f>IF(INDEX(Organizations[Organization Type '[CV']],$A3552)="","",
CONCATENATE("  - &amp;OrganizationID",TEXT($A3552,"0000"),
" {","OrganizationTypeCV:  ",CHAR(34),INDEX(Organizations[Organization Type '[CV']],$A3552),CHAR(34),
", OrganizationCode:  ",CHAR(34),INDEX(Organizations[Organization Code],$A3552),CHAR(34),
", OrganizationName:  ",CHAR(34),INDEX(Organizations[Organization Name],$A3552),CHAR(34),
", OrganizationDescription:  ",CHAR(34),INDEX(Organizations[Organization Description],$A3552),CHAR(34),
", OrganizationLink:  ",CHAR(34),INDEX(Organizations[Organization Link],$A3552),CHAR(34),"}"))</f>
        <v>#REF!</v>
      </c>
      <c r="F3552" t="e">
        <f>IF(INDEX(People[First Name],$A3552)="","",
CONCATENATE("  - &amp;AffiliationID",TEXT($A3552,"0000"),
" {PersonID: *PersonID",TEXT($A3552,"0000"),
", OrganizationID: *OrganizationID",TEXT(MATCH(INDEX(People[Organization Name],$A3552),Organizations[Organization Name],0),"0000"),
", IsPrimaryOrganizationContact: , AffiliationStartDate: , AffiliationEndDate: , PrimaryPhone: ",
", PrimaryEmail: ",CHAR(34),INDEX(People[Primary Email],$A3552),CHAR(34),
", PrimaryAddress: ",CHAR(34),INDEX(People[Primary Address],$A3552),CHAR(34),
", PersonLink: }"))</f>
        <v>#REF!</v>
      </c>
      <c r="H3552" t="e">
        <f>IF(COUNTA(CitationInformation)=0,"",IF(INDEX(AuthorList[Author Name],$A3552)="","",
CONCATENATE("  - &amp;AuthorListID",TEXT($A3552,"0000"),
"  {CitationID: *CitationID0001",
", PersonID: *PersonID",TEXT(MATCH(INDEX(AuthorList[Author Name],$A3552),People[Full Name],0),"0000"),
", AuthorOrder: ",INDEX(AuthorList[Author Number],$A3552),"}")))</f>
        <v>#REF!</v>
      </c>
      <c r="K3552" t="e">
        <f>IF(INDEX(SamplingFeatures[Feature Code],$A3552)="","",
CONCATENATE("  - &amp;SamplingFeatureID",TEXT($A3552,"0000"),
" {","SamplingFeatureUUID:  ",CHAR(34),INDEX(SamplingFeatures[Sampling Feature UUID],$A3552),CHAR(34),
", SamplingFeatureTypeCV:  ",CHAR(34),INDEX(SamplingFeatures[Sampling Feature Type],$A3552),CHAR(34),
", SamplingFeatureCode:  ",CHAR(34),INDEX(SamplingFeatures[Feature Code],$A3552),CHAR(34),
", SamplingFeatureName:  ",CHAR(34),INDEX(SamplingFeatures[Feature Name],$A3552),CHAR(34),
", SamplingFeatureDescription:  ",CHAR(34),INDEX(SamplingFeatures[Feature Description],$A3552),CHAR(34),
", SamplingFeatureGeotypeCV:  ",CHAR(34),INDEX(SamplingFeatures[Feature Geo Type],$A3552),CHAR(34),
", FeatureGeometry:  ",CHAR(34),INDEX(SamplingFeatures[Feature Geometry],$A3552),CHAR(34),
", Elevation_m:  ",CHAR(34),INDEX(SamplingFeatures[Elevation_m],$A3552),CHAR(34),
", ElevationDatumCV:  ",CHAR(34),ElevationDatum,CHAR(34),"}"))</f>
        <v>#REF!</v>
      </c>
      <c r="L3552" t="e">
        <f>IF(INDEX(SamplingFeatures[Sampling Feature Type],$A3552)&lt;&gt;"Site","",
CONCATENATE("  - &amp;SiteID",TEXT(SUMPRODUCT(--($L$3:$L3551&lt;&gt;"")),"0000"),
" {","SamplingFeatureID:  *SamplingFeatureID",TEXT($A3552,"0000"),
", SiteTypeCV:  ",CHAR(34),INDEX(Sites[Site Type],$A3552),CHAR(34),
", Latitude:  ",INDEX(Sites[Latitude],$A3552),
", Longitude:  ",INDEX(Sites[Longitude],$A3552),
", SRSName:  ",CHAR(34),LatLonDatum,CHAR(34),"}"))</f>
        <v>#REF!</v>
      </c>
      <c r="M3552" t="e">
        <f>IF(INDEX(SamplingFeatures[Sampling Feature Type],$A3552)&lt;&gt;"Specimen","",
CONCATENATE("  - &amp;SpecimenID",TEXT(SUMPRODUCT(--($M$3:$M3551&lt;&gt;"")),"0000"),
" {","SamplingFeatureID:  *SamplingFeatureID",TEXT($A3552,"0000"),
", SpecimenTypeCV:  ",CHAR(34),INDEX(Specimens[Specimen Type],$A3552),CHAR(34),
", SpecimenMediumCV:  ",INDEX(Specimens[Specimen Medium],$A3552),
", IsFieldSpecimen:  ",CHAR(34),INDEX(Specimens[Is Field Specimen?],$A3552),CHAR(34),"}"))</f>
        <v>#REF!</v>
      </c>
      <c r="N3552" t="e">
        <f>IF(COUNTA(SpatialOffsets[])=0,"", IF(INDEX(SpatialOffsets[Spatial Offset Type],$A3552)="","",
CONCATENATE("  - &amp;SpatialOffsetID",TEXT($A3552,"0000"),
" {","SpatialOffsetTypeCV:  ",CHAR(34),INDEX(SpatialOffsets[Spatial Offset Type],$A3552),CHAR(34),
", Offset1Value:  ",INDEX(SpatialOffsets[Offset 1 Value],$A3552),
", Offset1UnitID:  ",CHAR(34),INDEX(SpatialOffsets[Offset 1 Unit],$A3552),CHAR(34),
", Offset2Value:  ",INDEX(SpatialOffsets[Offset 2 Value],$A3552),
", Offset2UnitID:  ",CHAR(34),INDEX(SpatialOffsets[Offset 2 Unit],$A3552),CHAR(34),
", Offset3Value:  ",INDEX(SpatialOffsets[Offset 3 Value],$A3552),
", Offset3UnitID:  ",CHAR(34),INDEX(SpatialOffsets[Offset 3 Unit],$A3552),CHAR(34),,"}")))</f>
        <v>#REF!</v>
      </c>
      <c r="O3552" t="e">
        <f>IF(COUNTA(RelatedFeatures[])=0,"", IF(INDEX(RelatedFeatures[First Sampling Feature Code],$A3552)="","",
CONCATENATE("  - &amp;RelationID",TEXT($A3552,"0000"),
" {","SamplingFeatureID:  *SamplingFeatureID",TEXT(MATCH(INDEX(RelatedFeatures[First Sampling Feature Code],$A3552),SamplingFeatures[Feature Code],0),"0000"),
", RelationshipTypeCV:  ",CHAR(34),INDEX(RelatedFeatures[Relationship Type],$A3552),CHAR(34),
", RelatedFeatureID: *SamplingFeatureID",TEXT(MATCH(INDEX(RelatedFeatures[Second Sampling Feature Code],$A3552),SamplingFeatures[Feature Code],0),"0000"),
", SpatialOffsetID:  ",IF(INDEX(RelatedFeatures[Offset Number],$A3552)="","",CONCATENATE("*SpatialOffsetID",TEXT(INDEX(RelatedFeatures[Offset Number],$A3552),"0000"))),"}")))</f>
        <v>#REF!</v>
      </c>
      <c r="P3552" t="e">
        <f>IF(INDEX(Methods[Method Type],$A3552)="","",
CONCATENATE("  - &amp;MethodID",TEXT($A3552,"0000"),
" {","MethodTypeCV:  ",CHAR(34),INDEX(Methods[Method Type],$A3552),CHAR(34),
", MethodCode:  ",CHAR(34),INDEX(Methods[Method Code],$A3552),CHAR(34),
", MethodName:  ",CHAR(34),INDEX(Methods[Method Name],$A3552),CHAR(34),
", MethodDescription:  ",CHAR(34),INDEX(Methods[Method Description],$A3552),CHAR(34),
", MethodLink:  ",CHAR(34),INDEX(Methods[Method Link],$A3552),CHAR(34),
", OrganizationID: *OrganizationID",TEXT(MATCH(INDEX(Methods[Organization Name],$A3552),Organizations[Organization Name],0),"0000"),"}"))</f>
        <v>#REF!</v>
      </c>
      <c r="Q3552" t="e">
        <f>IF(INDEX(Variables[Variable Type],$A3552)="","",
CONCATENATE("  - &amp;VariableID",TEXT($A3552,"0000"),
" {","VariableTypeCV:  ",CHAR(34),INDEX(Variables[Variable Type],$A3552),CHAR(34),
", VariableCode:  ",CHAR(34),INDEX(Variables[Variable Code],$A3552),CHAR(34),
", VariableNameCV:  ",CHAR(34),INDEX(Variables[Variable Name],$A3552),CHAR(34),
", VariableDefinition:  ",CHAR(34),INDEX(Variables[Variable Definition],$A3552),CHAR(34),
", SpecciationCV:  ",CHAR(34),INDEX(Variables[Speciation],$A3552),CHAR(34),
", NoDataValue:  ",CHAR(34),INDEX(Variables[No Data Value],$A3552),CHAR(34),"}"))</f>
        <v>#REF!</v>
      </c>
    </row>
    <row r="3553" spans="1:17" x14ac:dyDescent="0.25">
      <c r="A3553">
        <v>3550</v>
      </c>
      <c r="D3553" t="e">
        <f>IF(INDEX(People[First Name],$A3553)="","",
CONCATENATE("  - &amp;PersonID",TEXT($A3553,"0000"),
" {","PersonFirstName:  ",CHAR(34),INDEX(People[First Name],$A3553),CHAR(34),
", PersonMiddleName:  ",CHAR(34),INDEX(People[Middle Name],$A3553),CHAR(34),
", PersonLastName:  ",CHAR(34),INDEX(People[Last Name],$A3553),CHAR(34),"}"))</f>
        <v>#REF!</v>
      </c>
      <c r="E3553" t="e">
        <f>IF(INDEX(Organizations[Organization Type '[CV']],$A3553)="","",
CONCATENATE("  - &amp;OrganizationID",TEXT($A3553,"0000"),
" {","OrganizationTypeCV:  ",CHAR(34),INDEX(Organizations[Organization Type '[CV']],$A3553),CHAR(34),
", OrganizationCode:  ",CHAR(34),INDEX(Organizations[Organization Code],$A3553),CHAR(34),
", OrganizationName:  ",CHAR(34),INDEX(Organizations[Organization Name],$A3553),CHAR(34),
", OrganizationDescription:  ",CHAR(34),INDEX(Organizations[Organization Description],$A3553),CHAR(34),
", OrganizationLink:  ",CHAR(34),INDEX(Organizations[Organization Link],$A3553),CHAR(34),"}"))</f>
        <v>#REF!</v>
      </c>
      <c r="F3553" t="e">
        <f>IF(INDEX(People[First Name],$A3553)="","",
CONCATENATE("  - &amp;AffiliationID",TEXT($A3553,"0000"),
" {PersonID: *PersonID",TEXT($A3553,"0000"),
", OrganizationID: *OrganizationID",TEXT(MATCH(INDEX(People[Organization Name],$A3553),Organizations[Organization Name],0),"0000"),
", IsPrimaryOrganizationContact: , AffiliationStartDate: , AffiliationEndDate: , PrimaryPhone: ",
", PrimaryEmail: ",CHAR(34),INDEX(People[Primary Email],$A3553),CHAR(34),
", PrimaryAddress: ",CHAR(34),INDEX(People[Primary Address],$A3553),CHAR(34),
", PersonLink: }"))</f>
        <v>#REF!</v>
      </c>
      <c r="H3553" t="e">
        <f>IF(COUNTA(CitationInformation)=0,"",IF(INDEX(AuthorList[Author Name],$A3553)="","",
CONCATENATE("  - &amp;AuthorListID",TEXT($A3553,"0000"),
"  {CitationID: *CitationID0001",
", PersonID: *PersonID",TEXT(MATCH(INDEX(AuthorList[Author Name],$A3553),People[Full Name],0),"0000"),
", AuthorOrder: ",INDEX(AuthorList[Author Number],$A3553),"}")))</f>
        <v>#REF!</v>
      </c>
      <c r="K3553" t="e">
        <f>IF(INDEX(SamplingFeatures[Feature Code],$A3553)="","",
CONCATENATE("  - &amp;SamplingFeatureID",TEXT($A3553,"0000"),
" {","SamplingFeatureUUID:  ",CHAR(34),INDEX(SamplingFeatures[Sampling Feature UUID],$A3553),CHAR(34),
", SamplingFeatureTypeCV:  ",CHAR(34),INDEX(SamplingFeatures[Sampling Feature Type],$A3553),CHAR(34),
", SamplingFeatureCode:  ",CHAR(34),INDEX(SamplingFeatures[Feature Code],$A3553),CHAR(34),
", SamplingFeatureName:  ",CHAR(34),INDEX(SamplingFeatures[Feature Name],$A3553),CHAR(34),
", SamplingFeatureDescription:  ",CHAR(34),INDEX(SamplingFeatures[Feature Description],$A3553),CHAR(34),
", SamplingFeatureGeotypeCV:  ",CHAR(34),INDEX(SamplingFeatures[Feature Geo Type],$A3553),CHAR(34),
", FeatureGeometry:  ",CHAR(34),INDEX(SamplingFeatures[Feature Geometry],$A3553),CHAR(34),
", Elevation_m:  ",CHAR(34),INDEX(SamplingFeatures[Elevation_m],$A3553),CHAR(34),
", ElevationDatumCV:  ",CHAR(34),ElevationDatum,CHAR(34),"}"))</f>
        <v>#REF!</v>
      </c>
      <c r="L3553" t="e">
        <f>IF(INDEX(SamplingFeatures[Sampling Feature Type],$A3553)&lt;&gt;"Site","",
CONCATENATE("  - &amp;SiteID",TEXT(SUMPRODUCT(--($L$3:$L3552&lt;&gt;"")),"0000"),
" {","SamplingFeatureID:  *SamplingFeatureID",TEXT($A3553,"0000"),
", SiteTypeCV:  ",CHAR(34),INDEX(Sites[Site Type],$A3553),CHAR(34),
", Latitude:  ",INDEX(Sites[Latitude],$A3553),
", Longitude:  ",INDEX(Sites[Longitude],$A3553),
", SRSName:  ",CHAR(34),LatLonDatum,CHAR(34),"}"))</f>
        <v>#REF!</v>
      </c>
      <c r="M3553" t="e">
        <f>IF(INDEX(SamplingFeatures[Sampling Feature Type],$A3553)&lt;&gt;"Specimen","",
CONCATENATE("  - &amp;SpecimenID",TEXT(SUMPRODUCT(--($M$3:$M3552&lt;&gt;"")),"0000"),
" {","SamplingFeatureID:  *SamplingFeatureID",TEXT($A3553,"0000"),
", SpecimenTypeCV:  ",CHAR(34),INDEX(Specimens[Specimen Type],$A3553),CHAR(34),
", SpecimenMediumCV:  ",INDEX(Specimens[Specimen Medium],$A3553),
", IsFieldSpecimen:  ",CHAR(34),INDEX(Specimens[Is Field Specimen?],$A3553),CHAR(34),"}"))</f>
        <v>#REF!</v>
      </c>
      <c r="N3553" t="e">
        <f>IF(COUNTA(SpatialOffsets[])=0,"", IF(INDEX(SpatialOffsets[Spatial Offset Type],$A3553)="","",
CONCATENATE("  - &amp;SpatialOffsetID",TEXT($A3553,"0000"),
" {","SpatialOffsetTypeCV:  ",CHAR(34),INDEX(SpatialOffsets[Spatial Offset Type],$A3553),CHAR(34),
", Offset1Value:  ",INDEX(SpatialOffsets[Offset 1 Value],$A3553),
", Offset1UnitID:  ",CHAR(34),INDEX(SpatialOffsets[Offset 1 Unit],$A3553),CHAR(34),
", Offset2Value:  ",INDEX(SpatialOffsets[Offset 2 Value],$A3553),
", Offset2UnitID:  ",CHAR(34),INDEX(SpatialOffsets[Offset 2 Unit],$A3553),CHAR(34),
", Offset3Value:  ",INDEX(SpatialOffsets[Offset 3 Value],$A3553),
", Offset3UnitID:  ",CHAR(34),INDEX(SpatialOffsets[Offset 3 Unit],$A3553),CHAR(34),,"}")))</f>
        <v>#REF!</v>
      </c>
      <c r="O3553" t="e">
        <f>IF(COUNTA(RelatedFeatures[])=0,"", IF(INDEX(RelatedFeatures[First Sampling Feature Code],$A3553)="","",
CONCATENATE("  - &amp;RelationID",TEXT($A3553,"0000"),
" {","SamplingFeatureID:  *SamplingFeatureID",TEXT(MATCH(INDEX(RelatedFeatures[First Sampling Feature Code],$A3553),SamplingFeatures[Feature Code],0),"0000"),
", RelationshipTypeCV:  ",CHAR(34),INDEX(RelatedFeatures[Relationship Type],$A3553),CHAR(34),
", RelatedFeatureID: *SamplingFeatureID",TEXT(MATCH(INDEX(RelatedFeatures[Second Sampling Feature Code],$A3553),SamplingFeatures[Feature Code],0),"0000"),
", SpatialOffsetID:  ",IF(INDEX(RelatedFeatures[Offset Number],$A3553)="","",CONCATENATE("*SpatialOffsetID",TEXT(INDEX(RelatedFeatures[Offset Number],$A3553),"0000"))),"}")))</f>
        <v>#REF!</v>
      </c>
      <c r="P3553" t="e">
        <f>IF(INDEX(Methods[Method Type],$A3553)="","",
CONCATENATE("  - &amp;MethodID",TEXT($A3553,"0000"),
" {","MethodTypeCV:  ",CHAR(34),INDEX(Methods[Method Type],$A3553),CHAR(34),
", MethodCode:  ",CHAR(34),INDEX(Methods[Method Code],$A3553),CHAR(34),
", MethodName:  ",CHAR(34),INDEX(Methods[Method Name],$A3553),CHAR(34),
", MethodDescription:  ",CHAR(34),INDEX(Methods[Method Description],$A3553),CHAR(34),
", MethodLink:  ",CHAR(34),INDEX(Methods[Method Link],$A3553),CHAR(34),
", OrganizationID: *OrganizationID",TEXT(MATCH(INDEX(Methods[Organization Name],$A3553),Organizations[Organization Name],0),"0000"),"}"))</f>
        <v>#REF!</v>
      </c>
      <c r="Q3553" t="e">
        <f>IF(INDEX(Variables[Variable Type],$A3553)="","",
CONCATENATE("  - &amp;VariableID",TEXT($A3553,"0000"),
" {","VariableTypeCV:  ",CHAR(34),INDEX(Variables[Variable Type],$A3553),CHAR(34),
", VariableCode:  ",CHAR(34),INDEX(Variables[Variable Code],$A3553),CHAR(34),
", VariableNameCV:  ",CHAR(34),INDEX(Variables[Variable Name],$A3553),CHAR(34),
", VariableDefinition:  ",CHAR(34),INDEX(Variables[Variable Definition],$A3553),CHAR(34),
", SpecciationCV:  ",CHAR(34),INDEX(Variables[Speciation],$A3553),CHAR(34),
", NoDataValue:  ",CHAR(34),INDEX(Variables[No Data Value],$A3553),CHAR(34),"}"))</f>
        <v>#REF!</v>
      </c>
    </row>
    <row r="3554" spans="1:17" x14ac:dyDescent="0.25">
      <c r="A3554">
        <v>3551</v>
      </c>
      <c r="D3554" t="e">
        <f>IF(INDEX(People[First Name],$A3554)="","",
CONCATENATE("  - &amp;PersonID",TEXT($A3554,"0000"),
" {","PersonFirstName:  ",CHAR(34),INDEX(People[First Name],$A3554),CHAR(34),
", PersonMiddleName:  ",CHAR(34),INDEX(People[Middle Name],$A3554),CHAR(34),
", PersonLastName:  ",CHAR(34),INDEX(People[Last Name],$A3554),CHAR(34),"}"))</f>
        <v>#REF!</v>
      </c>
      <c r="E3554" t="e">
        <f>IF(INDEX(Organizations[Organization Type '[CV']],$A3554)="","",
CONCATENATE("  - &amp;OrganizationID",TEXT($A3554,"0000"),
" {","OrganizationTypeCV:  ",CHAR(34),INDEX(Organizations[Organization Type '[CV']],$A3554),CHAR(34),
", OrganizationCode:  ",CHAR(34),INDEX(Organizations[Organization Code],$A3554),CHAR(34),
", OrganizationName:  ",CHAR(34),INDEX(Organizations[Organization Name],$A3554),CHAR(34),
", OrganizationDescription:  ",CHAR(34),INDEX(Organizations[Organization Description],$A3554),CHAR(34),
", OrganizationLink:  ",CHAR(34),INDEX(Organizations[Organization Link],$A3554),CHAR(34),"}"))</f>
        <v>#REF!</v>
      </c>
      <c r="F3554" t="e">
        <f>IF(INDEX(People[First Name],$A3554)="","",
CONCATENATE("  - &amp;AffiliationID",TEXT($A3554,"0000"),
" {PersonID: *PersonID",TEXT($A3554,"0000"),
", OrganizationID: *OrganizationID",TEXT(MATCH(INDEX(People[Organization Name],$A3554),Organizations[Organization Name],0),"0000"),
", IsPrimaryOrganizationContact: , AffiliationStartDate: , AffiliationEndDate: , PrimaryPhone: ",
", PrimaryEmail: ",CHAR(34),INDEX(People[Primary Email],$A3554),CHAR(34),
", PrimaryAddress: ",CHAR(34),INDEX(People[Primary Address],$A3554),CHAR(34),
", PersonLink: }"))</f>
        <v>#REF!</v>
      </c>
      <c r="H3554" t="e">
        <f>IF(COUNTA(CitationInformation)=0,"",IF(INDEX(AuthorList[Author Name],$A3554)="","",
CONCATENATE("  - &amp;AuthorListID",TEXT($A3554,"0000"),
"  {CitationID: *CitationID0001",
", PersonID: *PersonID",TEXT(MATCH(INDEX(AuthorList[Author Name],$A3554),People[Full Name],0),"0000"),
", AuthorOrder: ",INDEX(AuthorList[Author Number],$A3554),"}")))</f>
        <v>#REF!</v>
      </c>
      <c r="K3554" t="e">
        <f>IF(INDEX(SamplingFeatures[Feature Code],$A3554)="","",
CONCATENATE("  - &amp;SamplingFeatureID",TEXT($A3554,"0000"),
" {","SamplingFeatureUUID:  ",CHAR(34),INDEX(SamplingFeatures[Sampling Feature UUID],$A3554),CHAR(34),
", SamplingFeatureTypeCV:  ",CHAR(34),INDEX(SamplingFeatures[Sampling Feature Type],$A3554),CHAR(34),
", SamplingFeatureCode:  ",CHAR(34),INDEX(SamplingFeatures[Feature Code],$A3554),CHAR(34),
", SamplingFeatureName:  ",CHAR(34),INDEX(SamplingFeatures[Feature Name],$A3554),CHAR(34),
", SamplingFeatureDescription:  ",CHAR(34),INDEX(SamplingFeatures[Feature Description],$A3554),CHAR(34),
", SamplingFeatureGeotypeCV:  ",CHAR(34),INDEX(SamplingFeatures[Feature Geo Type],$A3554),CHAR(34),
", FeatureGeometry:  ",CHAR(34),INDEX(SamplingFeatures[Feature Geometry],$A3554),CHAR(34),
", Elevation_m:  ",CHAR(34),INDEX(SamplingFeatures[Elevation_m],$A3554),CHAR(34),
", ElevationDatumCV:  ",CHAR(34),ElevationDatum,CHAR(34),"}"))</f>
        <v>#REF!</v>
      </c>
      <c r="L3554" t="e">
        <f>IF(INDEX(SamplingFeatures[Sampling Feature Type],$A3554)&lt;&gt;"Site","",
CONCATENATE("  - &amp;SiteID",TEXT(SUMPRODUCT(--($L$3:$L3553&lt;&gt;"")),"0000"),
" {","SamplingFeatureID:  *SamplingFeatureID",TEXT($A3554,"0000"),
", SiteTypeCV:  ",CHAR(34),INDEX(Sites[Site Type],$A3554),CHAR(34),
", Latitude:  ",INDEX(Sites[Latitude],$A3554),
", Longitude:  ",INDEX(Sites[Longitude],$A3554),
", SRSName:  ",CHAR(34),LatLonDatum,CHAR(34),"}"))</f>
        <v>#REF!</v>
      </c>
      <c r="M3554" t="e">
        <f>IF(INDEX(SamplingFeatures[Sampling Feature Type],$A3554)&lt;&gt;"Specimen","",
CONCATENATE("  - &amp;SpecimenID",TEXT(SUMPRODUCT(--($M$3:$M3553&lt;&gt;"")),"0000"),
" {","SamplingFeatureID:  *SamplingFeatureID",TEXT($A3554,"0000"),
", SpecimenTypeCV:  ",CHAR(34),INDEX(Specimens[Specimen Type],$A3554),CHAR(34),
", SpecimenMediumCV:  ",INDEX(Specimens[Specimen Medium],$A3554),
", IsFieldSpecimen:  ",CHAR(34),INDEX(Specimens[Is Field Specimen?],$A3554),CHAR(34),"}"))</f>
        <v>#REF!</v>
      </c>
      <c r="N3554" t="e">
        <f>IF(COUNTA(SpatialOffsets[])=0,"", IF(INDEX(SpatialOffsets[Spatial Offset Type],$A3554)="","",
CONCATENATE("  - &amp;SpatialOffsetID",TEXT($A3554,"0000"),
" {","SpatialOffsetTypeCV:  ",CHAR(34),INDEX(SpatialOffsets[Spatial Offset Type],$A3554),CHAR(34),
", Offset1Value:  ",INDEX(SpatialOffsets[Offset 1 Value],$A3554),
", Offset1UnitID:  ",CHAR(34),INDEX(SpatialOffsets[Offset 1 Unit],$A3554),CHAR(34),
", Offset2Value:  ",INDEX(SpatialOffsets[Offset 2 Value],$A3554),
", Offset2UnitID:  ",CHAR(34),INDEX(SpatialOffsets[Offset 2 Unit],$A3554),CHAR(34),
", Offset3Value:  ",INDEX(SpatialOffsets[Offset 3 Value],$A3554),
", Offset3UnitID:  ",CHAR(34),INDEX(SpatialOffsets[Offset 3 Unit],$A3554),CHAR(34),,"}")))</f>
        <v>#REF!</v>
      </c>
      <c r="O3554" t="e">
        <f>IF(COUNTA(RelatedFeatures[])=0,"", IF(INDEX(RelatedFeatures[First Sampling Feature Code],$A3554)="","",
CONCATENATE("  - &amp;RelationID",TEXT($A3554,"0000"),
" {","SamplingFeatureID:  *SamplingFeatureID",TEXT(MATCH(INDEX(RelatedFeatures[First Sampling Feature Code],$A3554),SamplingFeatures[Feature Code],0),"0000"),
", RelationshipTypeCV:  ",CHAR(34),INDEX(RelatedFeatures[Relationship Type],$A3554),CHAR(34),
", RelatedFeatureID: *SamplingFeatureID",TEXT(MATCH(INDEX(RelatedFeatures[Second Sampling Feature Code],$A3554),SamplingFeatures[Feature Code],0),"0000"),
", SpatialOffsetID:  ",IF(INDEX(RelatedFeatures[Offset Number],$A3554)="","",CONCATENATE("*SpatialOffsetID",TEXT(INDEX(RelatedFeatures[Offset Number],$A3554),"0000"))),"}")))</f>
        <v>#REF!</v>
      </c>
      <c r="P3554" t="e">
        <f>IF(INDEX(Methods[Method Type],$A3554)="","",
CONCATENATE("  - &amp;MethodID",TEXT($A3554,"0000"),
" {","MethodTypeCV:  ",CHAR(34),INDEX(Methods[Method Type],$A3554),CHAR(34),
", MethodCode:  ",CHAR(34),INDEX(Methods[Method Code],$A3554),CHAR(34),
", MethodName:  ",CHAR(34),INDEX(Methods[Method Name],$A3554),CHAR(34),
", MethodDescription:  ",CHAR(34),INDEX(Methods[Method Description],$A3554),CHAR(34),
", MethodLink:  ",CHAR(34),INDEX(Methods[Method Link],$A3554),CHAR(34),
", OrganizationID: *OrganizationID",TEXT(MATCH(INDEX(Methods[Organization Name],$A3554),Organizations[Organization Name],0),"0000"),"}"))</f>
        <v>#REF!</v>
      </c>
      <c r="Q3554" t="e">
        <f>IF(INDEX(Variables[Variable Type],$A3554)="","",
CONCATENATE("  - &amp;VariableID",TEXT($A3554,"0000"),
" {","VariableTypeCV:  ",CHAR(34),INDEX(Variables[Variable Type],$A3554),CHAR(34),
", VariableCode:  ",CHAR(34),INDEX(Variables[Variable Code],$A3554),CHAR(34),
", VariableNameCV:  ",CHAR(34),INDEX(Variables[Variable Name],$A3554),CHAR(34),
", VariableDefinition:  ",CHAR(34),INDEX(Variables[Variable Definition],$A3554),CHAR(34),
", SpecciationCV:  ",CHAR(34),INDEX(Variables[Speciation],$A3554),CHAR(34),
", NoDataValue:  ",CHAR(34),INDEX(Variables[No Data Value],$A3554),CHAR(34),"}"))</f>
        <v>#REF!</v>
      </c>
    </row>
    <row r="3555" spans="1:17" x14ac:dyDescent="0.25">
      <c r="A3555">
        <v>3552</v>
      </c>
      <c r="D3555" t="e">
        <f>IF(INDEX(People[First Name],$A3555)="","",
CONCATENATE("  - &amp;PersonID",TEXT($A3555,"0000"),
" {","PersonFirstName:  ",CHAR(34),INDEX(People[First Name],$A3555),CHAR(34),
", PersonMiddleName:  ",CHAR(34),INDEX(People[Middle Name],$A3555),CHAR(34),
", PersonLastName:  ",CHAR(34),INDEX(People[Last Name],$A3555),CHAR(34),"}"))</f>
        <v>#REF!</v>
      </c>
      <c r="E3555" t="e">
        <f>IF(INDEX(Organizations[Organization Type '[CV']],$A3555)="","",
CONCATENATE("  - &amp;OrganizationID",TEXT($A3555,"0000"),
" {","OrganizationTypeCV:  ",CHAR(34),INDEX(Organizations[Organization Type '[CV']],$A3555),CHAR(34),
", OrganizationCode:  ",CHAR(34),INDEX(Organizations[Organization Code],$A3555),CHAR(34),
", OrganizationName:  ",CHAR(34),INDEX(Organizations[Organization Name],$A3555),CHAR(34),
", OrganizationDescription:  ",CHAR(34),INDEX(Organizations[Organization Description],$A3555),CHAR(34),
", OrganizationLink:  ",CHAR(34),INDEX(Organizations[Organization Link],$A3555),CHAR(34),"}"))</f>
        <v>#REF!</v>
      </c>
      <c r="F3555" t="e">
        <f>IF(INDEX(People[First Name],$A3555)="","",
CONCATENATE("  - &amp;AffiliationID",TEXT($A3555,"0000"),
" {PersonID: *PersonID",TEXT($A3555,"0000"),
", OrganizationID: *OrganizationID",TEXT(MATCH(INDEX(People[Organization Name],$A3555),Organizations[Organization Name],0),"0000"),
", IsPrimaryOrganizationContact: , AffiliationStartDate: , AffiliationEndDate: , PrimaryPhone: ",
", PrimaryEmail: ",CHAR(34),INDEX(People[Primary Email],$A3555),CHAR(34),
", PrimaryAddress: ",CHAR(34),INDEX(People[Primary Address],$A3555),CHAR(34),
", PersonLink: }"))</f>
        <v>#REF!</v>
      </c>
      <c r="H3555" t="e">
        <f>IF(COUNTA(CitationInformation)=0,"",IF(INDEX(AuthorList[Author Name],$A3555)="","",
CONCATENATE("  - &amp;AuthorListID",TEXT($A3555,"0000"),
"  {CitationID: *CitationID0001",
", PersonID: *PersonID",TEXT(MATCH(INDEX(AuthorList[Author Name],$A3555),People[Full Name],0),"0000"),
", AuthorOrder: ",INDEX(AuthorList[Author Number],$A3555),"}")))</f>
        <v>#REF!</v>
      </c>
      <c r="K3555" t="e">
        <f>IF(INDEX(SamplingFeatures[Feature Code],$A3555)="","",
CONCATENATE("  - &amp;SamplingFeatureID",TEXT($A3555,"0000"),
" {","SamplingFeatureUUID:  ",CHAR(34),INDEX(SamplingFeatures[Sampling Feature UUID],$A3555),CHAR(34),
", SamplingFeatureTypeCV:  ",CHAR(34),INDEX(SamplingFeatures[Sampling Feature Type],$A3555),CHAR(34),
", SamplingFeatureCode:  ",CHAR(34),INDEX(SamplingFeatures[Feature Code],$A3555),CHAR(34),
", SamplingFeatureName:  ",CHAR(34),INDEX(SamplingFeatures[Feature Name],$A3555),CHAR(34),
", SamplingFeatureDescription:  ",CHAR(34),INDEX(SamplingFeatures[Feature Description],$A3555),CHAR(34),
", SamplingFeatureGeotypeCV:  ",CHAR(34),INDEX(SamplingFeatures[Feature Geo Type],$A3555),CHAR(34),
", FeatureGeometry:  ",CHAR(34),INDEX(SamplingFeatures[Feature Geometry],$A3555),CHAR(34),
", Elevation_m:  ",CHAR(34),INDEX(SamplingFeatures[Elevation_m],$A3555),CHAR(34),
", ElevationDatumCV:  ",CHAR(34),ElevationDatum,CHAR(34),"}"))</f>
        <v>#REF!</v>
      </c>
      <c r="L3555" t="e">
        <f>IF(INDEX(SamplingFeatures[Sampling Feature Type],$A3555)&lt;&gt;"Site","",
CONCATENATE("  - &amp;SiteID",TEXT(SUMPRODUCT(--($L$3:$L3554&lt;&gt;"")),"0000"),
" {","SamplingFeatureID:  *SamplingFeatureID",TEXT($A3555,"0000"),
", SiteTypeCV:  ",CHAR(34),INDEX(Sites[Site Type],$A3555),CHAR(34),
", Latitude:  ",INDEX(Sites[Latitude],$A3555),
", Longitude:  ",INDEX(Sites[Longitude],$A3555),
", SRSName:  ",CHAR(34),LatLonDatum,CHAR(34),"}"))</f>
        <v>#REF!</v>
      </c>
      <c r="M3555" t="e">
        <f>IF(INDEX(SamplingFeatures[Sampling Feature Type],$A3555)&lt;&gt;"Specimen","",
CONCATENATE("  - &amp;SpecimenID",TEXT(SUMPRODUCT(--($M$3:$M3554&lt;&gt;"")),"0000"),
" {","SamplingFeatureID:  *SamplingFeatureID",TEXT($A3555,"0000"),
", SpecimenTypeCV:  ",CHAR(34),INDEX(Specimens[Specimen Type],$A3555),CHAR(34),
", SpecimenMediumCV:  ",INDEX(Specimens[Specimen Medium],$A3555),
", IsFieldSpecimen:  ",CHAR(34),INDEX(Specimens[Is Field Specimen?],$A3555),CHAR(34),"}"))</f>
        <v>#REF!</v>
      </c>
      <c r="N3555" t="e">
        <f>IF(COUNTA(SpatialOffsets[])=0,"", IF(INDEX(SpatialOffsets[Spatial Offset Type],$A3555)="","",
CONCATENATE("  - &amp;SpatialOffsetID",TEXT($A3555,"0000"),
" {","SpatialOffsetTypeCV:  ",CHAR(34),INDEX(SpatialOffsets[Spatial Offset Type],$A3555),CHAR(34),
", Offset1Value:  ",INDEX(SpatialOffsets[Offset 1 Value],$A3555),
", Offset1UnitID:  ",CHAR(34),INDEX(SpatialOffsets[Offset 1 Unit],$A3555),CHAR(34),
", Offset2Value:  ",INDEX(SpatialOffsets[Offset 2 Value],$A3555),
", Offset2UnitID:  ",CHAR(34),INDEX(SpatialOffsets[Offset 2 Unit],$A3555),CHAR(34),
", Offset3Value:  ",INDEX(SpatialOffsets[Offset 3 Value],$A3555),
", Offset3UnitID:  ",CHAR(34),INDEX(SpatialOffsets[Offset 3 Unit],$A3555),CHAR(34),,"}")))</f>
        <v>#REF!</v>
      </c>
      <c r="O3555" t="e">
        <f>IF(COUNTA(RelatedFeatures[])=0,"", IF(INDEX(RelatedFeatures[First Sampling Feature Code],$A3555)="","",
CONCATENATE("  - &amp;RelationID",TEXT($A3555,"0000"),
" {","SamplingFeatureID:  *SamplingFeatureID",TEXT(MATCH(INDEX(RelatedFeatures[First Sampling Feature Code],$A3555),SamplingFeatures[Feature Code],0),"0000"),
", RelationshipTypeCV:  ",CHAR(34),INDEX(RelatedFeatures[Relationship Type],$A3555),CHAR(34),
", RelatedFeatureID: *SamplingFeatureID",TEXT(MATCH(INDEX(RelatedFeatures[Second Sampling Feature Code],$A3555),SamplingFeatures[Feature Code],0),"0000"),
", SpatialOffsetID:  ",IF(INDEX(RelatedFeatures[Offset Number],$A3555)="","",CONCATENATE("*SpatialOffsetID",TEXT(INDEX(RelatedFeatures[Offset Number],$A3555),"0000"))),"}")))</f>
        <v>#REF!</v>
      </c>
      <c r="P3555" t="e">
        <f>IF(INDEX(Methods[Method Type],$A3555)="","",
CONCATENATE("  - &amp;MethodID",TEXT($A3555,"0000"),
" {","MethodTypeCV:  ",CHAR(34),INDEX(Methods[Method Type],$A3555),CHAR(34),
", MethodCode:  ",CHAR(34),INDEX(Methods[Method Code],$A3555),CHAR(34),
", MethodName:  ",CHAR(34),INDEX(Methods[Method Name],$A3555),CHAR(34),
", MethodDescription:  ",CHAR(34),INDEX(Methods[Method Description],$A3555),CHAR(34),
", MethodLink:  ",CHAR(34),INDEX(Methods[Method Link],$A3555),CHAR(34),
", OrganizationID: *OrganizationID",TEXT(MATCH(INDEX(Methods[Organization Name],$A3555),Organizations[Organization Name],0),"0000"),"}"))</f>
        <v>#REF!</v>
      </c>
      <c r="Q3555" t="e">
        <f>IF(INDEX(Variables[Variable Type],$A3555)="","",
CONCATENATE("  - &amp;VariableID",TEXT($A3555,"0000"),
" {","VariableTypeCV:  ",CHAR(34),INDEX(Variables[Variable Type],$A3555),CHAR(34),
", VariableCode:  ",CHAR(34),INDEX(Variables[Variable Code],$A3555),CHAR(34),
", VariableNameCV:  ",CHAR(34),INDEX(Variables[Variable Name],$A3555),CHAR(34),
", VariableDefinition:  ",CHAR(34),INDEX(Variables[Variable Definition],$A3555),CHAR(34),
", SpecciationCV:  ",CHAR(34),INDEX(Variables[Speciation],$A3555),CHAR(34),
", NoDataValue:  ",CHAR(34),INDEX(Variables[No Data Value],$A3555),CHAR(34),"}"))</f>
        <v>#REF!</v>
      </c>
    </row>
    <row r="3556" spans="1:17" x14ac:dyDescent="0.25">
      <c r="A3556">
        <v>3553</v>
      </c>
      <c r="D3556" t="e">
        <f>IF(INDEX(People[First Name],$A3556)="","",
CONCATENATE("  - &amp;PersonID",TEXT($A3556,"0000"),
" {","PersonFirstName:  ",CHAR(34),INDEX(People[First Name],$A3556),CHAR(34),
", PersonMiddleName:  ",CHAR(34),INDEX(People[Middle Name],$A3556),CHAR(34),
", PersonLastName:  ",CHAR(34),INDEX(People[Last Name],$A3556),CHAR(34),"}"))</f>
        <v>#REF!</v>
      </c>
      <c r="E3556" t="e">
        <f>IF(INDEX(Organizations[Organization Type '[CV']],$A3556)="","",
CONCATENATE("  - &amp;OrganizationID",TEXT($A3556,"0000"),
" {","OrganizationTypeCV:  ",CHAR(34),INDEX(Organizations[Organization Type '[CV']],$A3556),CHAR(34),
", OrganizationCode:  ",CHAR(34),INDEX(Organizations[Organization Code],$A3556),CHAR(34),
", OrganizationName:  ",CHAR(34),INDEX(Organizations[Organization Name],$A3556),CHAR(34),
", OrganizationDescription:  ",CHAR(34),INDEX(Organizations[Organization Description],$A3556),CHAR(34),
", OrganizationLink:  ",CHAR(34),INDEX(Organizations[Organization Link],$A3556),CHAR(34),"}"))</f>
        <v>#REF!</v>
      </c>
      <c r="F3556" t="e">
        <f>IF(INDEX(People[First Name],$A3556)="","",
CONCATENATE("  - &amp;AffiliationID",TEXT($A3556,"0000"),
" {PersonID: *PersonID",TEXT($A3556,"0000"),
", OrganizationID: *OrganizationID",TEXT(MATCH(INDEX(People[Organization Name],$A3556),Organizations[Organization Name],0),"0000"),
", IsPrimaryOrganizationContact: , AffiliationStartDate: , AffiliationEndDate: , PrimaryPhone: ",
", PrimaryEmail: ",CHAR(34),INDEX(People[Primary Email],$A3556),CHAR(34),
", PrimaryAddress: ",CHAR(34),INDEX(People[Primary Address],$A3556),CHAR(34),
", PersonLink: }"))</f>
        <v>#REF!</v>
      </c>
      <c r="H3556" t="e">
        <f>IF(COUNTA(CitationInformation)=0,"",IF(INDEX(AuthorList[Author Name],$A3556)="","",
CONCATENATE("  - &amp;AuthorListID",TEXT($A3556,"0000"),
"  {CitationID: *CitationID0001",
", PersonID: *PersonID",TEXT(MATCH(INDEX(AuthorList[Author Name],$A3556),People[Full Name],0),"0000"),
", AuthorOrder: ",INDEX(AuthorList[Author Number],$A3556),"}")))</f>
        <v>#REF!</v>
      </c>
      <c r="K3556" t="e">
        <f>IF(INDEX(SamplingFeatures[Feature Code],$A3556)="","",
CONCATENATE("  - &amp;SamplingFeatureID",TEXT($A3556,"0000"),
" {","SamplingFeatureUUID:  ",CHAR(34),INDEX(SamplingFeatures[Sampling Feature UUID],$A3556),CHAR(34),
", SamplingFeatureTypeCV:  ",CHAR(34),INDEX(SamplingFeatures[Sampling Feature Type],$A3556),CHAR(34),
", SamplingFeatureCode:  ",CHAR(34),INDEX(SamplingFeatures[Feature Code],$A3556),CHAR(34),
", SamplingFeatureName:  ",CHAR(34),INDEX(SamplingFeatures[Feature Name],$A3556),CHAR(34),
", SamplingFeatureDescription:  ",CHAR(34),INDEX(SamplingFeatures[Feature Description],$A3556),CHAR(34),
", SamplingFeatureGeotypeCV:  ",CHAR(34),INDEX(SamplingFeatures[Feature Geo Type],$A3556),CHAR(34),
", FeatureGeometry:  ",CHAR(34),INDEX(SamplingFeatures[Feature Geometry],$A3556),CHAR(34),
", Elevation_m:  ",CHAR(34),INDEX(SamplingFeatures[Elevation_m],$A3556),CHAR(34),
", ElevationDatumCV:  ",CHAR(34),ElevationDatum,CHAR(34),"}"))</f>
        <v>#REF!</v>
      </c>
      <c r="L3556" t="e">
        <f>IF(INDEX(SamplingFeatures[Sampling Feature Type],$A3556)&lt;&gt;"Site","",
CONCATENATE("  - &amp;SiteID",TEXT(SUMPRODUCT(--($L$3:$L3555&lt;&gt;"")),"0000"),
" {","SamplingFeatureID:  *SamplingFeatureID",TEXT($A3556,"0000"),
", SiteTypeCV:  ",CHAR(34),INDEX(Sites[Site Type],$A3556),CHAR(34),
", Latitude:  ",INDEX(Sites[Latitude],$A3556),
", Longitude:  ",INDEX(Sites[Longitude],$A3556),
", SRSName:  ",CHAR(34),LatLonDatum,CHAR(34),"}"))</f>
        <v>#REF!</v>
      </c>
      <c r="M3556" t="e">
        <f>IF(INDEX(SamplingFeatures[Sampling Feature Type],$A3556)&lt;&gt;"Specimen","",
CONCATENATE("  - &amp;SpecimenID",TEXT(SUMPRODUCT(--($M$3:$M3555&lt;&gt;"")),"0000"),
" {","SamplingFeatureID:  *SamplingFeatureID",TEXT($A3556,"0000"),
", SpecimenTypeCV:  ",CHAR(34),INDEX(Specimens[Specimen Type],$A3556),CHAR(34),
", SpecimenMediumCV:  ",INDEX(Specimens[Specimen Medium],$A3556),
", IsFieldSpecimen:  ",CHAR(34),INDEX(Specimens[Is Field Specimen?],$A3556),CHAR(34),"}"))</f>
        <v>#REF!</v>
      </c>
      <c r="N3556" t="e">
        <f>IF(COUNTA(SpatialOffsets[])=0,"", IF(INDEX(SpatialOffsets[Spatial Offset Type],$A3556)="","",
CONCATENATE("  - &amp;SpatialOffsetID",TEXT($A3556,"0000"),
" {","SpatialOffsetTypeCV:  ",CHAR(34),INDEX(SpatialOffsets[Spatial Offset Type],$A3556),CHAR(34),
", Offset1Value:  ",INDEX(SpatialOffsets[Offset 1 Value],$A3556),
", Offset1UnitID:  ",CHAR(34),INDEX(SpatialOffsets[Offset 1 Unit],$A3556),CHAR(34),
", Offset2Value:  ",INDEX(SpatialOffsets[Offset 2 Value],$A3556),
", Offset2UnitID:  ",CHAR(34),INDEX(SpatialOffsets[Offset 2 Unit],$A3556),CHAR(34),
", Offset3Value:  ",INDEX(SpatialOffsets[Offset 3 Value],$A3556),
", Offset3UnitID:  ",CHAR(34),INDEX(SpatialOffsets[Offset 3 Unit],$A3556),CHAR(34),,"}")))</f>
        <v>#REF!</v>
      </c>
      <c r="O3556" t="e">
        <f>IF(COUNTA(RelatedFeatures[])=0,"", IF(INDEX(RelatedFeatures[First Sampling Feature Code],$A3556)="","",
CONCATENATE("  - &amp;RelationID",TEXT($A3556,"0000"),
" {","SamplingFeatureID:  *SamplingFeatureID",TEXT(MATCH(INDEX(RelatedFeatures[First Sampling Feature Code],$A3556),SamplingFeatures[Feature Code],0),"0000"),
", RelationshipTypeCV:  ",CHAR(34),INDEX(RelatedFeatures[Relationship Type],$A3556),CHAR(34),
", RelatedFeatureID: *SamplingFeatureID",TEXT(MATCH(INDEX(RelatedFeatures[Second Sampling Feature Code],$A3556),SamplingFeatures[Feature Code],0),"0000"),
", SpatialOffsetID:  ",IF(INDEX(RelatedFeatures[Offset Number],$A3556)="","",CONCATENATE("*SpatialOffsetID",TEXT(INDEX(RelatedFeatures[Offset Number],$A3556),"0000"))),"}")))</f>
        <v>#REF!</v>
      </c>
      <c r="P3556" t="e">
        <f>IF(INDEX(Methods[Method Type],$A3556)="","",
CONCATENATE("  - &amp;MethodID",TEXT($A3556,"0000"),
" {","MethodTypeCV:  ",CHAR(34),INDEX(Methods[Method Type],$A3556),CHAR(34),
", MethodCode:  ",CHAR(34),INDEX(Methods[Method Code],$A3556),CHAR(34),
", MethodName:  ",CHAR(34),INDEX(Methods[Method Name],$A3556),CHAR(34),
", MethodDescription:  ",CHAR(34),INDEX(Methods[Method Description],$A3556),CHAR(34),
", MethodLink:  ",CHAR(34),INDEX(Methods[Method Link],$A3556),CHAR(34),
", OrganizationID: *OrganizationID",TEXT(MATCH(INDEX(Methods[Organization Name],$A3556),Organizations[Organization Name],0),"0000"),"}"))</f>
        <v>#REF!</v>
      </c>
      <c r="Q3556" t="e">
        <f>IF(INDEX(Variables[Variable Type],$A3556)="","",
CONCATENATE("  - &amp;VariableID",TEXT($A3556,"0000"),
" {","VariableTypeCV:  ",CHAR(34),INDEX(Variables[Variable Type],$A3556),CHAR(34),
", VariableCode:  ",CHAR(34),INDEX(Variables[Variable Code],$A3556),CHAR(34),
", VariableNameCV:  ",CHAR(34),INDEX(Variables[Variable Name],$A3556),CHAR(34),
", VariableDefinition:  ",CHAR(34),INDEX(Variables[Variable Definition],$A3556),CHAR(34),
", SpecciationCV:  ",CHAR(34),INDEX(Variables[Speciation],$A3556),CHAR(34),
", NoDataValue:  ",CHAR(34),INDEX(Variables[No Data Value],$A3556),CHAR(34),"}"))</f>
        <v>#REF!</v>
      </c>
    </row>
    <row r="3557" spans="1:17" x14ac:dyDescent="0.25">
      <c r="A3557">
        <v>3554</v>
      </c>
      <c r="D3557" t="e">
        <f>IF(INDEX(People[First Name],$A3557)="","",
CONCATENATE("  - &amp;PersonID",TEXT($A3557,"0000"),
" {","PersonFirstName:  ",CHAR(34),INDEX(People[First Name],$A3557),CHAR(34),
", PersonMiddleName:  ",CHAR(34),INDEX(People[Middle Name],$A3557),CHAR(34),
", PersonLastName:  ",CHAR(34),INDEX(People[Last Name],$A3557),CHAR(34),"}"))</f>
        <v>#REF!</v>
      </c>
      <c r="E3557" t="e">
        <f>IF(INDEX(Organizations[Organization Type '[CV']],$A3557)="","",
CONCATENATE("  - &amp;OrganizationID",TEXT($A3557,"0000"),
" {","OrganizationTypeCV:  ",CHAR(34),INDEX(Organizations[Organization Type '[CV']],$A3557),CHAR(34),
", OrganizationCode:  ",CHAR(34),INDEX(Organizations[Organization Code],$A3557),CHAR(34),
", OrganizationName:  ",CHAR(34),INDEX(Organizations[Organization Name],$A3557),CHAR(34),
", OrganizationDescription:  ",CHAR(34),INDEX(Organizations[Organization Description],$A3557),CHAR(34),
", OrganizationLink:  ",CHAR(34),INDEX(Organizations[Organization Link],$A3557),CHAR(34),"}"))</f>
        <v>#REF!</v>
      </c>
      <c r="F3557" t="e">
        <f>IF(INDEX(People[First Name],$A3557)="","",
CONCATENATE("  - &amp;AffiliationID",TEXT($A3557,"0000"),
" {PersonID: *PersonID",TEXT($A3557,"0000"),
", OrganizationID: *OrganizationID",TEXT(MATCH(INDEX(People[Organization Name],$A3557),Organizations[Organization Name],0),"0000"),
", IsPrimaryOrganizationContact: , AffiliationStartDate: , AffiliationEndDate: , PrimaryPhone: ",
", PrimaryEmail: ",CHAR(34),INDEX(People[Primary Email],$A3557),CHAR(34),
", PrimaryAddress: ",CHAR(34),INDEX(People[Primary Address],$A3557),CHAR(34),
", PersonLink: }"))</f>
        <v>#REF!</v>
      </c>
      <c r="H3557" t="e">
        <f>IF(COUNTA(CitationInformation)=0,"",IF(INDEX(AuthorList[Author Name],$A3557)="","",
CONCATENATE("  - &amp;AuthorListID",TEXT($A3557,"0000"),
"  {CitationID: *CitationID0001",
", PersonID: *PersonID",TEXT(MATCH(INDEX(AuthorList[Author Name],$A3557),People[Full Name],0),"0000"),
", AuthorOrder: ",INDEX(AuthorList[Author Number],$A3557),"}")))</f>
        <v>#REF!</v>
      </c>
      <c r="K3557" t="e">
        <f>IF(INDEX(SamplingFeatures[Feature Code],$A3557)="","",
CONCATENATE("  - &amp;SamplingFeatureID",TEXT($A3557,"0000"),
" {","SamplingFeatureUUID:  ",CHAR(34),INDEX(SamplingFeatures[Sampling Feature UUID],$A3557),CHAR(34),
", SamplingFeatureTypeCV:  ",CHAR(34),INDEX(SamplingFeatures[Sampling Feature Type],$A3557),CHAR(34),
", SamplingFeatureCode:  ",CHAR(34),INDEX(SamplingFeatures[Feature Code],$A3557),CHAR(34),
", SamplingFeatureName:  ",CHAR(34),INDEX(SamplingFeatures[Feature Name],$A3557),CHAR(34),
", SamplingFeatureDescription:  ",CHAR(34),INDEX(SamplingFeatures[Feature Description],$A3557),CHAR(34),
", SamplingFeatureGeotypeCV:  ",CHAR(34),INDEX(SamplingFeatures[Feature Geo Type],$A3557),CHAR(34),
", FeatureGeometry:  ",CHAR(34),INDEX(SamplingFeatures[Feature Geometry],$A3557),CHAR(34),
", Elevation_m:  ",CHAR(34),INDEX(SamplingFeatures[Elevation_m],$A3557),CHAR(34),
", ElevationDatumCV:  ",CHAR(34),ElevationDatum,CHAR(34),"}"))</f>
        <v>#REF!</v>
      </c>
      <c r="L3557" t="e">
        <f>IF(INDEX(SamplingFeatures[Sampling Feature Type],$A3557)&lt;&gt;"Site","",
CONCATENATE("  - &amp;SiteID",TEXT(SUMPRODUCT(--($L$3:$L3556&lt;&gt;"")),"0000"),
" {","SamplingFeatureID:  *SamplingFeatureID",TEXT($A3557,"0000"),
", SiteTypeCV:  ",CHAR(34),INDEX(Sites[Site Type],$A3557),CHAR(34),
", Latitude:  ",INDEX(Sites[Latitude],$A3557),
", Longitude:  ",INDEX(Sites[Longitude],$A3557),
", SRSName:  ",CHAR(34),LatLonDatum,CHAR(34),"}"))</f>
        <v>#REF!</v>
      </c>
      <c r="M3557" t="e">
        <f>IF(INDEX(SamplingFeatures[Sampling Feature Type],$A3557)&lt;&gt;"Specimen","",
CONCATENATE("  - &amp;SpecimenID",TEXT(SUMPRODUCT(--($M$3:$M3556&lt;&gt;"")),"0000"),
" {","SamplingFeatureID:  *SamplingFeatureID",TEXT($A3557,"0000"),
", SpecimenTypeCV:  ",CHAR(34),INDEX(Specimens[Specimen Type],$A3557),CHAR(34),
", SpecimenMediumCV:  ",INDEX(Specimens[Specimen Medium],$A3557),
", IsFieldSpecimen:  ",CHAR(34),INDEX(Specimens[Is Field Specimen?],$A3557),CHAR(34),"}"))</f>
        <v>#REF!</v>
      </c>
      <c r="N3557" t="e">
        <f>IF(COUNTA(SpatialOffsets[])=0,"", IF(INDEX(SpatialOffsets[Spatial Offset Type],$A3557)="","",
CONCATENATE("  - &amp;SpatialOffsetID",TEXT($A3557,"0000"),
" {","SpatialOffsetTypeCV:  ",CHAR(34),INDEX(SpatialOffsets[Spatial Offset Type],$A3557),CHAR(34),
", Offset1Value:  ",INDEX(SpatialOffsets[Offset 1 Value],$A3557),
", Offset1UnitID:  ",CHAR(34),INDEX(SpatialOffsets[Offset 1 Unit],$A3557),CHAR(34),
", Offset2Value:  ",INDEX(SpatialOffsets[Offset 2 Value],$A3557),
", Offset2UnitID:  ",CHAR(34),INDEX(SpatialOffsets[Offset 2 Unit],$A3557),CHAR(34),
", Offset3Value:  ",INDEX(SpatialOffsets[Offset 3 Value],$A3557),
", Offset3UnitID:  ",CHAR(34),INDEX(SpatialOffsets[Offset 3 Unit],$A3557),CHAR(34),,"}")))</f>
        <v>#REF!</v>
      </c>
      <c r="O3557" t="e">
        <f>IF(COUNTA(RelatedFeatures[])=0,"", IF(INDEX(RelatedFeatures[First Sampling Feature Code],$A3557)="","",
CONCATENATE("  - &amp;RelationID",TEXT($A3557,"0000"),
" {","SamplingFeatureID:  *SamplingFeatureID",TEXT(MATCH(INDEX(RelatedFeatures[First Sampling Feature Code],$A3557),SamplingFeatures[Feature Code],0),"0000"),
", RelationshipTypeCV:  ",CHAR(34),INDEX(RelatedFeatures[Relationship Type],$A3557),CHAR(34),
", RelatedFeatureID: *SamplingFeatureID",TEXT(MATCH(INDEX(RelatedFeatures[Second Sampling Feature Code],$A3557),SamplingFeatures[Feature Code],0),"0000"),
", SpatialOffsetID:  ",IF(INDEX(RelatedFeatures[Offset Number],$A3557)="","",CONCATENATE("*SpatialOffsetID",TEXT(INDEX(RelatedFeatures[Offset Number],$A3557),"0000"))),"}")))</f>
        <v>#REF!</v>
      </c>
      <c r="P3557" t="e">
        <f>IF(INDEX(Methods[Method Type],$A3557)="","",
CONCATENATE("  - &amp;MethodID",TEXT($A3557,"0000"),
" {","MethodTypeCV:  ",CHAR(34),INDEX(Methods[Method Type],$A3557),CHAR(34),
", MethodCode:  ",CHAR(34),INDEX(Methods[Method Code],$A3557),CHAR(34),
", MethodName:  ",CHAR(34),INDEX(Methods[Method Name],$A3557),CHAR(34),
", MethodDescription:  ",CHAR(34),INDEX(Methods[Method Description],$A3557),CHAR(34),
", MethodLink:  ",CHAR(34),INDEX(Methods[Method Link],$A3557),CHAR(34),
", OrganizationID: *OrganizationID",TEXT(MATCH(INDEX(Methods[Organization Name],$A3557),Organizations[Organization Name],0),"0000"),"}"))</f>
        <v>#REF!</v>
      </c>
      <c r="Q3557" t="e">
        <f>IF(INDEX(Variables[Variable Type],$A3557)="","",
CONCATENATE("  - &amp;VariableID",TEXT($A3557,"0000"),
" {","VariableTypeCV:  ",CHAR(34),INDEX(Variables[Variable Type],$A3557),CHAR(34),
", VariableCode:  ",CHAR(34),INDEX(Variables[Variable Code],$A3557),CHAR(34),
", VariableNameCV:  ",CHAR(34),INDEX(Variables[Variable Name],$A3557),CHAR(34),
", VariableDefinition:  ",CHAR(34),INDEX(Variables[Variable Definition],$A3557),CHAR(34),
", SpecciationCV:  ",CHAR(34),INDEX(Variables[Speciation],$A3557),CHAR(34),
", NoDataValue:  ",CHAR(34),INDEX(Variables[No Data Value],$A3557),CHAR(34),"}"))</f>
        <v>#REF!</v>
      </c>
    </row>
    <row r="3558" spans="1:17" x14ac:dyDescent="0.25">
      <c r="A3558">
        <v>3555</v>
      </c>
      <c r="D3558" t="e">
        <f>IF(INDEX(People[First Name],$A3558)="","",
CONCATENATE("  - &amp;PersonID",TEXT($A3558,"0000"),
" {","PersonFirstName:  ",CHAR(34),INDEX(People[First Name],$A3558),CHAR(34),
", PersonMiddleName:  ",CHAR(34),INDEX(People[Middle Name],$A3558),CHAR(34),
", PersonLastName:  ",CHAR(34),INDEX(People[Last Name],$A3558),CHAR(34),"}"))</f>
        <v>#REF!</v>
      </c>
      <c r="E3558" t="e">
        <f>IF(INDEX(Organizations[Organization Type '[CV']],$A3558)="","",
CONCATENATE("  - &amp;OrganizationID",TEXT($A3558,"0000"),
" {","OrganizationTypeCV:  ",CHAR(34),INDEX(Organizations[Organization Type '[CV']],$A3558),CHAR(34),
", OrganizationCode:  ",CHAR(34),INDEX(Organizations[Organization Code],$A3558),CHAR(34),
", OrganizationName:  ",CHAR(34),INDEX(Organizations[Organization Name],$A3558),CHAR(34),
", OrganizationDescription:  ",CHAR(34),INDEX(Organizations[Organization Description],$A3558),CHAR(34),
", OrganizationLink:  ",CHAR(34),INDEX(Organizations[Organization Link],$A3558),CHAR(34),"}"))</f>
        <v>#REF!</v>
      </c>
      <c r="F3558" t="e">
        <f>IF(INDEX(People[First Name],$A3558)="","",
CONCATENATE("  - &amp;AffiliationID",TEXT($A3558,"0000"),
" {PersonID: *PersonID",TEXT($A3558,"0000"),
", OrganizationID: *OrganizationID",TEXT(MATCH(INDEX(People[Organization Name],$A3558),Organizations[Organization Name],0),"0000"),
", IsPrimaryOrganizationContact: , AffiliationStartDate: , AffiliationEndDate: , PrimaryPhone: ",
", PrimaryEmail: ",CHAR(34),INDEX(People[Primary Email],$A3558),CHAR(34),
", PrimaryAddress: ",CHAR(34),INDEX(People[Primary Address],$A3558),CHAR(34),
", PersonLink: }"))</f>
        <v>#REF!</v>
      </c>
      <c r="H3558" t="e">
        <f>IF(COUNTA(CitationInformation)=0,"",IF(INDEX(AuthorList[Author Name],$A3558)="","",
CONCATENATE("  - &amp;AuthorListID",TEXT($A3558,"0000"),
"  {CitationID: *CitationID0001",
", PersonID: *PersonID",TEXT(MATCH(INDEX(AuthorList[Author Name],$A3558),People[Full Name],0),"0000"),
", AuthorOrder: ",INDEX(AuthorList[Author Number],$A3558),"}")))</f>
        <v>#REF!</v>
      </c>
      <c r="K3558" t="e">
        <f>IF(INDEX(SamplingFeatures[Feature Code],$A3558)="","",
CONCATENATE("  - &amp;SamplingFeatureID",TEXT($A3558,"0000"),
" {","SamplingFeatureUUID:  ",CHAR(34),INDEX(SamplingFeatures[Sampling Feature UUID],$A3558),CHAR(34),
", SamplingFeatureTypeCV:  ",CHAR(34),INDEX(SamplingFeatures[Sampling Feature Type],$A3558),CHAR(34),
", SamplingFeatureCode:  ",CHAR(34),INDEX(SamplingFeatures[Feature Code],$A3558),CHAR(34),
", SamplingFeatureName:  ",CHAR(34),INDEX(SamplingFeatures[Feature Name],$A3558),CHAR(34),
", SamplingFeatureDescription:  ",CHAR(34),INDEX(SamplingFeatures[Feature Description],$A3558),CHAR(34),
", SamplingFeatureGeotypeCV:  ",CHAR(34),INDEX(SamplingFeatures[Feature Geo Type],$A3558),CHAR(34),
", FeatureGeometry:  ",CHAR(34),INDEX(SamplingFeatures[Feature Geometry],$A3558),CHAR(34),
", Elevation_m:  ",CHAR(34),INDEX(SamplingFeatures[Elevation_m],$A3558),CHAR(34),
", ElevationDatumCV:  ",CHAR(34),ElevationDatum,CHAR(34),"}"))</f>
        <v>#REF!</v>
      </c>
      <c r="L3558" t="e">
        <f>IF(INDEX(SamplingFeatures[Sampling Feature Type],$A3558)&lt;&gt;"Site","",
CONCATENATE("  - &amp;SiteID",TEXT(SUMPRODUCT(--($L$3:$L3557&lt;&gt;"")),"0000"),
" {","SamplingFeatureID:  *SamplingFeatureID",TEXT($A3558,"0000"),
", SiteTypeCV:  ",CHAR(34),INDEX(Sites[Site Type],$A3558),CHAR(34),
", Latitude:  ",INDEX(Sites[Latitude],$A3558),
", Longitude:  ",INDEX(Sites[Longitude],$A3558),
", SRSName:  ",CHAR(34),LatLonDatum,CHAR(34),"}"))</f>
        <v>#REF!</v>
      </c>
      <c r="M3558" t="e">
        <f>IF(INDEX(SamplingFeatures[Sampling Feature Type],$A3558)&lt;&gt;"Specimen","",
CONCATENATE("  - &amp;SpecimenID",TEXT(SUMPRODUCT(--($M$3:$M3557&lt;&gt;"")),"0000"),
" {","SamplingFeatureID:  *SamplingFeatureID",TEXT($A3558,"0000"),
", SpecimenTypeCV:  ",CHAR(34),INDEX(Specimens[Specimen Type],$A3558),CHAR(34),
", SpecimenMediumCV:  ",INDEX(Specimens[Specimen Medium],$A3558),
", IsFieldSpecimen:  ",CHAR(34),INDEX(Specimens[Is Field Specimen?],$A3558),CHAR(34),"}"))</f>
        <v>#REF!</v>
      </c>
      <c r="N3558" t="e">
        <f>IF(COUNTA(SpatialOffsets[])=0,"", IF(INDEX(SpatialOffsets[Spatial Offset Type],$A3558)="","",
CONCATENATE("  - &amp;SpatialOffsetID",TEXT($A3558,"0000"),
" {","SpatialOffsetTypeCV:  ",CHAR(34),INDEX(SpatialOffsets[Spatial Offset Type],$A3558),CHAR(34),
", Offset1Value:  ",INDEX(SpatialOffsets[Offset 1 Value],$A3558),
", Offset1UnitID:  ",CHAR(34),INDEX(SpatialOffsets[Offset 1 Unit],$A3558),CHAR(34),
", Offset2Value:  ",INDEX(SpatialOffsets[Offset 2 Value],$A3558),
", Offset2UnitID:  ",CHAR(34),INDEX(SpatialOffsets[Offset 2 Unit],$A3558),CHAR(34),
", Offset3Value:  ",INDEX(SpatialOffsets[Offset 3 Value],$A3558),
", Offset3UnitID:  ",CHAR(34),INDEX(SpatialOffsets[Offset 3 Unit],$A3558),CHAR(34),,"}")))</f>
        <v>#REF!</v>
      </c>
      <c r="O3558" t="e">
        <f>IF(COUNTA(RelatedFeatures[])=0,"", IF(INDEX(RelatedFeatures[First Sampling Feature Code],$A3558)="","",
CONCATENATE("  - &amp;RelationID",TEXT($A3558,"0000"),
" {","SamplingFeatureID:  *SamplingFeatureID",TEXT(MATCH(INDEX(RelatedFeatures[First Sampling Feature Code],$A3558),SamplingFeatures[Feature Code],0),"0000"),
", RelationshipTypeCV:  ",CHAR(34),INDEX(RelatedFeatures[Relationship Type],$A3558),CHAR(34),
", RelatedFeatureID: *SamplingFeatureID",TEXT(MATCH(INDEX(RelatedFeatures[Second Sampling Feature Code],$A3558),SamplingFeatures[Feature Code],0),"0000"),
", SpatialOffsetID:  ",IF(INDEX(RelatedFeatures[Offset Number],$A3558)="","",CONCATENATE("*SpatialOffsetID",TEXT(INDEX(RelatedFeatures[Offset Number],$A3558),"0000"))),"}")))</f>
        <v>#REF!</v>
      </c>
      <c r="P3558" t="e">
        <f>IF(INDEX(Methods[Method Type],$A3558)="","",
CONCATENATE("  - &amp;MethodID",TEXT($A3558,"0000"),
" {","MethodTypeCV:  ",CHAR(34),INDEX(Methods[Method Type],$A3558),CHAR(34),
", MethodCode:  ",CHAR(34),INDEX(Methods[Method Code],$A3558),CHAR(34),
", MethodName:  ",CHAR(34),INDEX(Methods[Method Name],$A3558),CHAR(34),
", MethodDescription:  ",CHAR(34),INDEX(Methods[Method Description],$A3558),CHAR(34),
", MethodLink:  ",CHAR(34),INDEX(Methods[Method Link],$A3558),CHAR(34),
", OrganizationID: *OrganizationID",TEXT(MATCH(INDEX(Methods[Organization Name],$A3558),Organizations[Organization Name],0),"0000"),"}"))</f>
        <v>#REF!</v>
      </c>
      <c r="Q3558" t="e">
        <f>IF(INDEX(Variables[Variable Type],$A3558)="","",
CONCATENATE("  - &amp;VariableID",TEXT($A3558,"0000"),
" {","VariableTypeCV:  ",CHAR(34),INDEX(Variables[Variable Type],$A3558),CHAR(34),
", VariableCode:  ",CHAR(34),INDEX(Variables[Variable Code],$A3558),CHAR(34),
", VariableNameCV:  ",CHAR(34),INDEX(Variables[Variable Name],$A3558),CHAR(34),
", VariableDefinition:  ",CHAR(34),INDEX(Variables[Variable Definition],$A3558),CHAR(34),
", SpecciationCV:  ",CHAR(34),INDEX(Variables[Speciation],$A3558),CHAR(34),
", NoDataValue:  ",CHAR(34),INDEX(Variables[No Data Value],$A3558),CHAR(34),"}"))</f>
        <v>#REF!</v>
      </c>
    </row>
    <row r="3559" spans="1:17" x14ac:dyDescent="0.25">
      <c r="A3559">
        <v>3556</v>
      </c>
      <c r="D3559" t="e">
        <f>IF(INDEX(People[First Name],$A3559)="","",
CONCATENATE("  - &amp;PersonID",TEXT($A3559,"0000"),
" {","PersonFirstName:  ",CHAR(34),INDEX(People[First Name],$A3559),CHAR(34),
", PersonMiddleName:  ",CHAR(34),INDEX(People[Middle Name],$A3559),CHAR(34),
", PersonLastName:  ",CHAR(34),INDEX(People[Last Name],$A3559),CHAR(34),"}"))</f>
        <v>#REF!</v>
      </c>
      <c r="E3559" t="e">
        <f>IF(INDEX(Organizations[Organization Type '[CV']],$A3559)="","",
CONCATENATE("  - &amp;OrganizationID",TEXT($A3559,"0000"),
" {","OrganizationTypeCV:  ",CHAR(34),INDEX(Organizations[Organization Type '[CV']],$A3559),CHAR(34),
", OrganizationCode:  ",CHAR(34),INDEX(Organizations[Organization Code],$A3559),CHAR(34),
", OrganizationName:  ",CHAR(34),INDEX(Organizations[Organization Name],$A3559),CHAR(34),
", OrganizationDescription:  ",CHAR(34),INDEX(Organizations[Organization Description],$A3559),CHAR(34),
", OrganizationLink:  ",CHAR(34),INDEX(Organizations[Organization Link],$A3559),CHAR(34),"}"))</f>
        <v>#REF!</v>
      </c>
      <c r="F3559" t="e">
        <f>IF(INDEX(People[First Name],$A3559)="","",
CONCATENATE("  - &amp;AffiliationID",TEXT($A3559,"0000"),
" {PersonID: *PersonID",TEXT($A3559,"0000"),
", OrganizationID: *OrganizationID",TEXT(MATCH(INDEX(People[Organization Name],$A3559),Organizations[Organization Name],0),"0000"),
", IsPrimaryOrganizationContact: , AffiliationStartDate: , AffiliationEndDate: , PrimaryPhone: ",
", PrimaryEmail: ",CHAR(34),INDEX(People[Primary Email],$A3559),CHAR(34),
", PrimaryAddress: ",CHAR(34),INDEX(People[Primary Address],$A3559),CHAR(34),
", PersonLink: }"))</f>
        <v>#REF!</v>
      </c>
      <c r="H3559" t="e">
        <f>IF(COUNTA(CitationInformation)=0,"",IF(INDEX(AuthorList[Author Name],$A3559)="","",
CONCATENATE("  - &amp;AuthorListID",TEXT($A3559,"0000"),
"  {CitationID: *CitationID0001",
", PersonID: *PersonID",TEXT(MATCH(INDEX(AuthorList[Author Name],$A3559),People[Full Name],0),"0000"),
", AuthorOrder: ",INDEX(AuthorList[Author Number],$A3559),"}")))</f>
        <v>#REF!</v>
      </c>
      <c r="K3559" t="e">
        <f>IF(INDEX(SamplingFeatures[Feature Code],$A3559)="","",
CONCATENATE("  - &amp;SamplingFeatureID",TEXT($A3559,"0000"),
" {","SamplingFeatureUUID:  ",CHAR(34),INDEX(SamplingFeatures[Sampling Feature UUID],$A3559),CHAR(34),
", SamplingFeatureTypeCV:  ",CHAR(34),INDEX(SamplingFeatures[Sampling Feature Type],$A3559),CHAR(34),
", SamplingFeatureCode:  ",CHAR(34),INDEX(SamplingFeatures[Feature Code],$A3559),CHAR(34),
", SamplingFeatureName:  ",CHAR(34),INDEX(SamplingFeatures[Feature Name],$A3559),CHAR(34),
", SamplingFeatureDescription:  ",CHAR(34),INDEX(SamplingFeatures[Feature Description],$A3559),CHAR(34),
", SamplingFeatureGeotypeCV:  ",CHAR(34),INDEX(SamplingFeatures[Feature Geo Type],$A3559),CHAR(34),
", FeatureGeometry:  ",CHAR(34),INDEX(SamplingFeatures[Feature Geometry],$A3559),CHAR(34),
", Elevation_m:  ",CHAR(34),INDEX(SamplingFeatures[Elevation_m],$A3559),CHAR(34),
", ElevationDatumCV:  ",CHAR(34),ElevationDatum,CHAR(34),"}"))</f>
        <v>#REF!</v>
      </c>
      <c r="L3559" t="e">
        <f>IF(INDEX(SamplingFeatures[Sampling Feature Type],$A3559)&lt;&gt;"Site","",
CONCATENATE("  - &amp;SiteID",TEXT(SUMPRODUCT(--($L$3:$L3558&lt;&gt;"")),"0000"),
" {","SamplingFeatureID:  *SamplingFeatureID",TEXT($A3559,"0000"),
", SiteTypeCV:  ",CHAR(34),INDEX(Sites[Site Type],$A3559),CHAR(34),
", Latitude:  ",INDEX(Sites[Latitude],$A3559),
", Longitude:  ",INDEX(Sites[Longitude],$A3559),
", SRSName:  ",CHAR(34),LatLonDatum,CHAR(34),"}"))</f>
        <v>#REF!</v>
      </c>
      <c r="M3559" t="e">
        <f>IF(INDEX(SamplingFeatures[Sampling Feature Type],$A3559)&lt;&gt;"Specimen","",
CONCATENATE("  - &amp;SpecimenID",TEXT(SUMPRODUCT(--($M$3:$M3558&lt;&gt;"")),"0000"),
" {","SamplingFeatureID:  *SamplingFeatureID",TEXT($A3559,"0000"),
", SpecimenTypeCV:  ",CHAR(34),INDEX(Specimens[Specimen Type],$A3559),CHAR(34),
", SpecimenMediumCV:  ",INDEX(Specimens[Specimen Medium],$A3559),
", IsFieldSpecimen:  ",CHAR(34),INDEX(Specimens[Is Field Specimen?],$A3559),CHAR(34),"}"))</f>
        <v>#REF!</v>
      </c>
      <c r="N3559" t="e">
        <f>IF(COUNTA(SpatialOffsets[])=0,"", IF(INDEX(SpatialOffsets[Spatial Offset Type],$A3559)="","",
CONCATENATE("  - &amp;SpatialOffsetID",TEXT($A3559,"0000"),
" {","SpatialOffsetTypeCV:  ",CHAR(34),INDEX(SpatialOffsets[Spatial Offset Type],$A3559),CHAR(34),
", Offset1Value:  ",INDEX(SpatialOffsets[Offset 1 Value],$A3559),
", Offset1UnitID:  ",CHAR(34),INDEX(SpatialOffsets[Offset 1 Unit],$A3559),CHAR(34),
", Offset2Value:  ",INDEX(SpatialOffsets[Offset 2 Value],$A3559),
", Offset2UnitID:  ",CHAR(34),INDEX(SpatialOffsets[Offset 2 Unit],$A3559),CHAR(34),
", Offset3Value:  ",INDEX(SpatialOffsets[Offset 3 Value],$A3559),
", Offset3UnitID:  ",CHAR(34),INDEX(SpatialOffsets[Offset 3 Unit],$A3559),CHAR(34),,"}")))</f>
        <v>#REF!</v>
      </c>
      <c r="O3559" t="e">
        <f>IF(COUNTA(RelatedFeatures[])=0,"", IF(INDEX(RelatedFeatures[First Sampling Feature Code],$A3559)="","",
CONCATENATE("  - &amp;RelationID",TEXT($A3559,"0000"),
" {","SamplingFeatureID:  *SamplingFeatureID",TEXT(MATCH(INDEX(RelatedFeatures[First Sampling Feature Code],$A3559),SamplingFeatures[Feature Code],0),"0000"),
", RelationshipTypeCV:  ",CHAR(34),INDEX(RelatedFeatures[Relationship Type],$A3559),CHAR(34),
", RelatedFeatureID: *SamplingFeatureID",TEXT(MATCH(INDEX(RelatedFeatures[Second Sampling Feature Code],$A3559),SamplingFeatures[Feature Code],0),"0000"),
", SpatialOffsetID:  ",IF(INDEX(RelatedFeatures[Offset Number],$A3559)="","",CONCATENATE("*SpatialOffsetID",TEXT(INDEX(RelatedFeatures[Offset Number],$A3559),"0000"))),"}")))</f>
        <v>#REF!</v>
      </c>
      <c r="P3559" t="e">
        <f>IF(INDEX(Methods[Method Type],$A3559)="","",
CONCATENATE("  - &amp;MethodID",TEXT($A3559,"0000"),
" {","MethodTypeCV:  ",CHAR(34),INDEX(Methods[Method Type],$A3559),CHAR(34),
", MethodCode:  ",CHAR(34),INDEX(Methods[Method Code],$A3559),CHAR(34),
", MethodName:  ",CHAR(34),INDEX(Methods[Method Name],$A3559),CHAR(34),
", MethodDescription:  ",CHAR(34),INDEX(Methods[Method Description],$A3559),CHAR(34),
", MethodLink:  ",CHAR(34),INDEX(Methods[Method Link],$A3559),CHAR(34),
", OrganizationID: *OrganizationID",TEXT(MATCH(INDEX(Methods[Organization Name],$A3559),Organizations[Organization Name],0),"0000"),"}"))</f>
        <v>#REF!</v>
      </c>
      <c r="Q3559" t="e">
        <f>IF(INDEX(Variables[Variable Type],$A3559)="","",
CONCATENATE("  - &amp;VariableID",TEXT($A3559,"0000"),
" {","VariableTypeCV:  ",CHAR(34),INDEX(Variables[Variable Type],$A3559),CHAR(34),
", VariableCode:  ",CHAR(34),INDEX(Variables[Variable Code],$A3559),CHAR(34),
", VariableNameCV:  ",CHAR(34),INDEX(Variables[Variable Name],$A3559),CHAR(34),
", VariableDefinition:  ",CHAR(34),INDEX(Variables[Variable Definition],$A3559),CHAR(34),
", SpecciationCV:  ",CHAR(34),INDEX(Variables[Speciation],$A3559),CHAR(34),
", NoDataValue:  ",CHAR(34),INDEX(Variables[No Data Value],$A3559),CHAR(34),"}"))</f>
        <v>#REF!</v>
      </c>
    </row>
    <row r="3560" spans="1:17" x14ac:dyDescent="0.25">
      <c r="A3560">
        <v>3557</v>
      </c>
      <c r="D3560" t="e">
        <f>IF(INDEX(People[First Name],$A3560)="","",
CONCATENATE("  - &amp;PersonID",TEXT($A3560,"0000"),
" {","PersonFirstName:  ",CHAR(34),INDEX(People[First Name],$A3560),CHAR(34),
", PersonMiddleName:  ",CHAR(34),INDEX(People[Middle Name],$A3560),CHAR(34),
", PersonLastName:  ",CHAR(34),INDEX(People[Last Name],$A3560),CHAR(34),"}"))</f>
        <v>#REF!</v>
      </c>
      <c r="E3560" t="e">
        <f>IF(INDEX(Organizations[Organization Type '[CV']],$A3560)="","",
CONCATENATE("  - &amp;OrganizationID",TEXT($A3560,"0000"),
" {","OrganizationTypeCV:  ",CHAR(34),INDEX(Organizations[Organization Type '[CV']],$A3560),CHAR(34),
", OrganizationCode:  ",CHAR(34),INDEX(Organizations[Organization Code],$A3560),CHAR(34),
", OrganizationName:  ",CHAR(34),INDEX(Organizations[Organization Name],$A3560),CHAR(34),
", OrganizationDescription:  ",CHAR(34),INDEX(Organizations[Organization Description],$A3560),CHAR(34),
", OrganizationLink:  ",CHAR(34),INDEX(Organizations[Organization Link],$A3560),CHAR(34),"}"))</f>
        <v>#REF!</v>
      </c>
      <c r="F3560" t="e">
        <f>IF(INDEX(People[First Name],$A3560)="","",
CONCATENATE("  - &amp;AffiliationID",TEXT($A3560,"0000"),
" {PersonID: *PersonID",TEXT($A3560,"0000"),
", OrganizationID: *OrganizationID",TEXT(MATCH(INDEX(People[Organization Name],$A3560),Organizations[Organization Name],0),"0000"),
", IsPrimaryOrganizationContact: , AffiliationStartDate: , AffiliationEndDate: , PrimaryPhone: ",
", PrimaryEmail: ",CHAR(34),INDEX(People[Primary Email],$A3560),CHAR(34),
", PrimaryAddress: ",CHAR(34),INDEX(People[Primary Address],$A3560),CHAR(34),
", PersonLink: }"))</f>
        <v>#REF!</v>
      </c>
      <c r="H3560" t="e">
        <f>IF(COUNTA(CitationInformation)=0,"",IF(INDEX(AuthorList[Author Name],$A3560)="","",
CONCATENATE("  - &amp;AuthorListID",TEXT($A3560,"0000"),
"  {CitationID: *CitationID0001",
", PersonID: *PersonID",TEXT(MATCH(INDEX(AuthorList[Author Name],$A3560),People[Full Name],0),"0000"),
", AuthorOrder: ",INDEX(AuthorList[Author Number],$A3560),"}")))</f>
        <v>#REF!</v>
      </c>
      <c r="K3560" t="e">
        <f>IF(INDEX(SamplingFeatures[Feature Code],$A3560)="","",
CONCATENATE("  - &amp;SamplingFeatureID",TEXT($A3560,"0000"),
" {","SamplingFeatureUUID:  ",CHAR(34),INDEX(SamplingFeatures[Sampling Feature UUID],$A3560),CHAR(34),
", SamplingFeatureTypeCV:  ",CHAR(34),INDEX(SamplingFeatures[Sampling Feature Type],$A3560),CHAR(34),
", SamplingFeatureCode:  ",CHAR(34),INDEX(SamplingFeatures[Feature Code],$A3560),CHAR(34),
", SamplingFeatureName:  ",CHAR(34),INDEX(SamplingFeatures[Feature Name],$A3560),CHAR(34),
", SamplingFeatureDescription:  ",CHAR(34),INDEX(SamplingFeatures[Feature Description],$A3560),CHAR(34),
", SamplingFeatureGeotypeCV:  ",CHAR(34),INDEX(SamplingFeatures[Feature Geo Type],$A3560),CHAR(34),
", FeatureGeometry:  ",CHAR(34),INDEX(SamplingFeatures[Feature Geometry],$A3560),CHAR(34),
", Elevation_m:  ",CHAR(34),INDEX(SamplingFeatures[Elevation_m],$A3560),CHAR(34),
", ElevationDatumCV:  ",CHAR(34),ElevationDatum,CHAR(34),"}"))</f>
        <v>#REF!</v>
      </c>
      <c r="L3560" t="e">
        <f>IF(INDEX(SamplingFeatures[Sampling Feature Type],$A3560)&lt;&gt;"Site","",
CONCATENATE("  - &amp;SiteID",TEXT(SUMPRODUCT(--($L$3:$L3559&lt;&gt;"")),"0000"),
" {","SamplingFeatureID:  *SamplingFeatureID",TEXT($A3560,"0000"),
", SiteTypeCV:  ",CHAR(34),INDEX(Sites[Site Type],$A3560),CHAR(34),
", Latitude:  ",INDEX(Sites[Latitude],$A3560),
", Longitude:  ",INDEX(Sites[Longitude],$A3560),
", SRSName:  ",CHAR(34),LatLonDatum,CHAR(34),"}"))</f>
        <v>#REF!</v>
      </c>
      <c r="M3560" t="e">
        <f>IF(INDEX(SamplingFeatures[Sampling Feature Type],$A3560)&lt;&gt;"Specimen","",
CONCATENATE("  - &amp;SpecimenID",TEXT(SUMPRODUCT(--($M$3:$M3559&lt;&gt;"")),"0000"),
" {","SamplingFeatureID:  *SamplingFeatureID",TEXT($A3560,"0000"),
", SpecimenTypeCV:  ",CHAR(34),INDEX(Specimens[Specimen Type],$A3560),CHAR(34),
", SpecimenMediumCV:  ",INDEX(Specimens[Specimen Medium],$A3560),
", IsFieldSpecimen:  ",CHAR(34),INDEX(Specimens[Is Field Specimen?],$A3560),CHAR(34),"}"))</f>
        <v>#REF!</v>
      </c>
      <c r="N3560" t="e">
        <f>IF(COUNTA(SpatialOffsets[])=0,"", IF(INDEX(SpatialOffsets[Spatial Offset Type],$A3560)="","",
CONCATENATE("  - &amp;SpatialOffsetID",TEXT($A3560,"0000"),
" {","SpatialOffsetTypeCV:  ",CHAR(34),INDEX(SpatialOffsets[Spatial Offset Type],$A3560),CHAR(34),
", Offset1Value:  ",INDEX(SpatialOffsets[Offset 1 Value],$A3560),
", Offset1UnitID:  ",CHAR(34),INDEX(SpatialOffsets[Offset 1 Unit],$A3560),CHAR(34),
", Offset2Value:  ",INDEX(SpatialOffsets[Offset 2 Value],$A3560),
", Offset2UnitID:  ",CHAR(34),INDEX(SpatialOffsets[Offset 2 Unit],$A3560),CHAR(34),
", Offset3Value:  ",INDEX(SpatialOffsets[Offset 3 Value],$A3560),
", Offset3UnitID:  ",CHAR(34),INDEX(SpatialOffsets[Offset 3 Unit],$A3560),CHAR(34),,"}")))</f>
        <v>#REF!</v>
      </c>
      <c r="O3560" t="e">
        <f>IF(COUNTA(RelatedFeatures[])=0,"", IF(INDEX(RelatedFeatures[First Sampling Feature Code],$A3560)="","",
CONCATENATE("  - &amp;RelationID",TEXT($A3560,"0000"),
" {","SamplingFeatureID:  *SamplingFeatureID",TEXT(MATCH(INDEX(RelatedFeatures[First Sampling Feature Code],$A3560),SamplingFeatures[Feature Code],0),"0000"),
", RelationshipTypeCV:  ",CHAR(34),INDEX(RelatedFeatures[Relationship Type],$A3560),CHAR(34),
", RelatedFeatureID: *SamplingFeatureID",TEXT(MATCH(INDEX(RelatedFeatures[Second Sampling Feature Code],$A3560),SamplingFeatures[Feature Code],0),"0000"),
", SpatialOffsetID:  ",IF(INDEX(RelatedFeatures[Offset Number],$A3560)="","",CONCATENATE("*SpatialOffsetID",TEXT(INDEX(RelatedFeatures[Offset Number],$A3560),"0000"))),"}")))</f>
        <v>#REF!</v>
      </c>
      <c r="P3560" t="e">
        <f>IF(INDEX(Methods[Method Type],$A3560)="","",
CONCATENATE("  - &amp;MethodID",TEXT($A3560,"0000"),
" {","MethodTypeCV:  ",CHAR(34),INDEX(Methods[Method Type],$A3560),CHAR(34),
", MethodCode:  ",CHAR(34),INDEX(Methods[Method Code],$A3560),CHAR(34),
", MethodName:  ",CHAR(34),INDEX(Methods[Method Name],$A3560),CHAR(34),
", MethodDescription:  ",CHAR(34),INDEX(Methods[Method Description],$A3560),CHAR(34),
", MethodLink:  ",CHAR(34),INDEX(Methods[Method Link],$A3560),CHAR(34),
", OrganizationID: *OrganizationID",TEXT(MATCH(INDEX(Methods[Organization Name],$A3560),Organizations[Organization Name],0),"0000"),"}"))</f>
        <v>#REF!</v>
      </c>
      <c r="Q3560" t="e">
        <f>IF(INDEX(Variables[Variable Type],$A3560)="","",
CONCATENATE("  - &amp;VariableID",TEXT($A3560,"0000"),
" {","VariableTypeCV:  ",CHAR(34),INDEX(Variables[Variable Type],$A3560),CHAR(34),
", VariableCode:  ",CHAR(34),INDEX(Variables[Variable Code],$A3560),CHAR(34),
", VariableNameCV:  ",CHAR(34),INDEX(Variables[Variable Name],$A3560),CHAR(34),
", VariableDefinition:  ",CHAR(34),INDEX(Variables[Variable Definition],$A3560),CHAR(34),
", SpecciationCV:  ",CHAR(34),INDEX(Variables[Speciation],$A3560),CHAR(34),
", NoDataValue:  ",CHAR(34),INDEX(Variables[No Data Value],$A3560),CHAR(34),"}"))</f>
        <v>#REF!</v>
      </c>
    </row>
    <row r="3561" spans="1:17" x14ac:dyDescent="0.25">
      <c r="A3561">
        <v>3558</v>
      </c>
      <c r="D3561" t="e">
        <f>IF(INDEX(People[First Name],$A3561)="","",
CONCATENATE("  - &amp;PersonID",TEXT($A3561,"0000"),
" {","PersonFirstName:  ",CHAR(34),INDEX(People[First Name],$A3561),CHAR(34),
", PersonMiddleName:  ",CHAR(34),INDEX(People[Middle Name],$A3561),CHAR(34),
", PersonLastName:  ",CHAR(34),INDEX(People[Last Name],$A3561),CHAR(34),"}"))</f>
        <v>#REF!</v>
      </c>
      <c r="E3561" t="e">
        <f>IF(INDEX(Organizations[Organization Type '[CV']],$A3561)="","",
CONCATENATE("  - &amp;OrganizationID",TEXT($A3561,"0000"),
" {","OrganizationTypeCV:  ",CHAR(34),INDEX(Organizations[Organization Type '[CV']],$A3561),CHAR(34),
", OrganizationCode:  ",CHAR(34),INDEX(Organizations[Organization Code],$A3561),CHAR(34),
", OrganizationName:  ",CHAR(34),INDEX(Organizations[Organization Name],$A3561),CHAR(34),
", OrganizationDescription:  ",CHAR(34),INDEX(Organizations[Organization Description],$A3561),CHAR(34),
", OrganizationLink:  ",CHAR(34),INDEX(Organizations[Organization Link],$A3561),CHAR(34),"}"))</f>
        <v>#REF!</v>
      </c>
      <c r="F3561" t="e">
        <f>IF(INDEX(People[First Name],$A3561)="","",
CONCATENATE("  - &amp;AffiliationID",TEXT($A3561,"0000"),
" {PersonID: *PersonID",TEXT($A3561,"0000"),
", OrganizationID: *OrganizationID",TEXT(MATCH(INDEX(People[Organization Name],$A3561),Organizations[Organization Name],0),"0000"),
", IsPrimaryOrganizationContact: , AffiliationStartDate: , AffiliationEndDate: , PrimaryPhone: ",
", PrimaryEmail: ",CHAR(34),INDEX(People[Primary Email],$A3561),CHAR(34),
", PrimaryAddress: ",CHAR(34),INDEX(People[Primary Address],$A3561),CHAR(34),
", PersonLink: }"))</f>
        <v>#REF!</v>
      </c>
      <c r="H3561" t="e">
        <f>IF(COUNTA(CitationInformation)=0,"",IF(INDEX(AuthorList[Author Name],$A3561)="","",
CONCATENATE("  - &amp;AuthorListID",TEXT($A3561,"0000"),
"  {CitationID: *CitationID0001",
", PersonID: *PersonID",TEXT(MATCH(INDEX(AuthorList[Author Name],$A3561),People[Full Name],0),"0000"),
", AuthorOrder: ",INDEX(AuthorList[Author Number],$A3561),"}")))</f>
        <v>#REF!</v>
      </c>
      <c r="K3561" t="e">
        <f>IF(INDEX(SamplingFeatures[Feature Code],$A3561)="","",
CONCATENATE("  - &amp;SamplingFeatureID",TEXT($A3561,"0000"),
" {","SamplingFeatureUUID:  ",CHAR(34),INDEX(SamplingFeatures[Sampling Feature UUID],$A3561),CHAR(34),
", SamplingFeatureTypeCV:  ",CHAR(34),INDEX(SamplingFeatures[Sampling Feature Type],$A3561),CHAR(34),
", SamplingFeatureCode:  ",CHAR(34),INDEX(SamplingFeatures[Feature Code],$A3561),CHAR(34),
", SamplingFeatureName:  ",CHAR(34),INDEX(SamplingFeatures[Feature Name],$A3561),CHAR(34),
", SamplingFeatureDescription:  ",CHAR(34),INDEX(SamplingFeatures[Feature Description],$A3561),CHAR(34),
", SamplingFeatureGeotypeCV:  ",CHAR(34),INDEX(SamplingFeatures[Feature Geo Type],$A3561),CHAR(34),
", FeatureGeometry:  ",CHAR(34),INDEX(SamplingFeatures[Feature Geometry],$A3561),CHAR(34),
", Elevation_m:  ",CHAR(34),INDEX(SamplingFeatures[Elevation_m],$A3561),CHAR(34),
", ElevationDatumCV:  ",CHAR(34),ElevationDatum,CHAR(34),"}"))</f>
        <v>#REF!</v>
      </c>
      <c r="L3561" t="e">
        <f>IF(INDEX(SamplingFeatures[Sampling Feature Type],$A3561)&lt;&gt;"Site","",
CONCATENATE("  - &amp;SiteID",TEXT(SUMPRODUCT(--($L$3:$L3560&lt;&gt;"")),"0000"),
" {","SamplingFeatureID:  *SamplingFeatureID",TEXT($A3561,"0000"),
", SiteTypeCV:  ",CHAR(34),INDEX(Sites[Site Type],$A3561),CHAR(34),
", Latitude:  ",INDEX(Sites[Latitude],$A3561),
", Longitude:  ",INDEX(Sites[Longitude],$A3561),
", SRSName:  ",CHAR(34),LatLonDatum,CHAR(34),"}"))</f>
        <v>#REF!</v>
      </c>
      <c r="M3561" t="e">
        <f>IF(INDEX(SamplingFeatures[Sampling Feature Type],$A3561)&lt;&gt;"Specimen","",
CONCATENATE("  - &amp;SpecimenID",TEXT(SUMPRODUCT(--($M$3:$M3560&lt;&gt;"")),"0000"),
" {","SamplingFeatureID:  *SamplingFeatureID",TEXT($A3561,"0000"),
", SpecimenTypeCV:  ",CHAR(34),INDEX(Specimens[Specimen Type],$A3561),CHAR(34),
", SpecimenMediumCV:  ",INDEX(Specimens[Specimen Medium],$A3561),
", IsFieldSpecimen:  ",CHAR(34),INDEX(Specimens[Is Field Specimen?],$A3561),CHAR(34),"}"))</f>
        <v>#REF!</v>
      </c>
      <c r="N3561" t="e">
        <f>IF(COUNTA(SpatialOffsets[])=0,"", IF(INDEX(SpatialOffsets[Spatial Offset Type],$A3561)="","",
CONCATENATE("  - &amp;SpatialOffsetID",TEXT($A3561,"0000"),
" {","SpatialOffsetTypeCV:  ",CHAR(34),INDEX(SpatialOffsets[Spatial Offset Type],$A3561),CHAR(34),
", Offset1Value:  ",INDEX(SpatialOffsets[Offset 1 Value],$A3561),
", Offset1UnitID:  ",CHAR(34),INDEX(SpatialOffsets[Offset 1 Unit],$A3561),CHAR(34),
", Offset2Value:  ",INDEX(SpatialOffsets[Offset 2 Value],$A3561),
", Offset2UnitID:  ",CHAR(34),INDEX(SpatialOffsets[Offset 2 Unit],$A3561),CHAR(34),
", Offset3Value:  ",INDEX(SpatialOffsets[Offset 3 Value],$A3561),
", Offset3UnitID:  ",CHAR(34),INDEX(SpatialOffsets[Offset 3 Unit],$A3561),CHAR(34),,"}")))</f>
        <v>#REF!</v>
      </c>
      <c r="O3561" t="e">
        <f>IF(COUNTA(RelatedFeatures[])=0,"", IF(INDEX(RelatedFeatures[First Sampling Feature Code],$A3561)="","",
CONCATENATE("  - &amp;RelationID",TEXT($A3561,"0000"),
" {","SamplingFeatureID:  *SamplingFeatureID",TEXT(MATCH(INDEX(RelatedFeatures[First Sampling Feature Code],$A3561),SamplingFeatures[Feature Code],0),"0000"),
", RelationshipTypeCV:  ",CHAR(34),INDEX(RelatedFeatures[Relationship Type],$A3561),CHAR(34),
", RelatedFeatureID: *SamplingFeatureID",TEXT(MATCH(INDEX(RelatedFeatures[Second Sampling Feature Code],$A3561),SamplingFeatures[Feature Code],0),"0000"),
", SpatialOffsetID:  ",IF(INDEX(RelatedFeatures[Offset Number],$A3561)="","",CONCATENATE("*SpatialOffsetID",TEXT(INDEX(RelatedFeatures[Offset Number],$A3561),"0000"))),"}")))</f>
        <v>#REF!</v>
      </c>
      <c r="P3561" t="e">
        <f>IF(INDEX(Methods[Method Type],$A3561)="","",
CONCATENATE("  - &amp;MethodID",TEXT($A3561,"0000"),
" {","MethodTypeCV:  ",CHAR(34),INDEX(Methods[Method Type],$A3561),CHAR(34),
", MethodCode:  ",CHAR(34),INDEX(Methods[Method Code],$A3561),CHAR(34),
", MethodName:  ",CHAR(34),INDEX(Methods[Method Name],$A3561),CHAR(34),
", MethodDescription:  ",CHAR(34),INDEX(Methods[Method Description],$A3561),CHAR(34),
", MethodLink:  ",CHAR(34),INDEX(Methods[Method Link],$A3561),CHAR(34),
", OrganizationID: *OrganizationID",TEXT(MATCH(INDEX(Methods[Organization Name],$A3561),Organizations[Organization Name],0),"0000"),"}"))</f>
        <v>#REF!</v>
      </c>
      <c r="Q3561" t="e">
        <f>IF(INDEX(Variables[Variable Type],$A3561)="","",
CONCATENATE("  - &amp;VariableID",TEXT($A3561,"0000"),
" {","VariableTypeCV:  ",CHAR(34),INDEX(Variables[Variable Type],$A3561),CHAR(34),
", VariableCode:  ",CHAR(34),INDEX(Variables[Variable Code],$A3561),CHAR(34),
", VariableNameCV:  ",CHAR(34),INDEX(Variables[Variable Name],$A3561),CHAR(34),
", VariableDefinition:  ",CHAR(34),INDEX(Variables[Variable Definition],$A3561),CHAR(34),
", SpecciationCV:  ",CHAR(34),INDEX(Variables[Speciation],$A3561),CHAR(34),
", NoDataValue:  ",CHAR(34),INDEX(Variables[No Data Value],$A3561),CHAR(34),"}"))</f>
        <v>#REF!</v>
      </c>
    </row>
    <row r="3562" spans="1:17" x14ac:dyDescent="0.25">
      <c r="A3562">
        <v>3559</v>
      </c>
      <c r="D3562" t="e">
        <f>IF(INDEX(People[First Name],$A3562)="","",
CONCATENATE("  - &amp;PersonID",TEXT($A3562,"0000"),
" {","PersonFirstName:  ",CHAR(34),INDEX(People[First Name],$A3562),CHAR(34),
", PersonMiddleName:  ",CHAR(34),INDEX(People[Middle Name],$A3562),CHAR(34),
", PersonLastName:  ",CHAR(34),INDEX(People[Last Name],$A3562),CHAR(34),"}"))</f>
        <v>#REF!</v>
      </c>
      <c r="E3562" t="e">
        <f>IF(INDEX(Organizations[Organization Type '[CV']],$A3562)="","",
CONCATENATE("  - &amp;OrganizationID",TEXT($A3562,"0000"),
" {","OrganizationTypeCV:  ",CHAR(34),INDEX(Organizations[Organization Type '[CV']],$A3562),CHAR(34),
", OrganizationCode:  ",CHAR(34),INDEX(Organizations[Organization Code],$A3562),CHAR(34),
", OrganizationName:  ",CHAR(34),INDEX(Organizations[Organization Name],$A3562),CHAR(34),
", OrganizationDescription:  ",CHAR(34),INDEX(Organizations[Organization Description],$A3562),CHAR(34),
", OrganizationLink:  ",CHAR(34),INDEX(Organizations[Organization Link],$A3562),CHAR(34),"}"))</f>
        <v>#REF!</v>
      </c>
      <c r="F3562" t="e">
        <f>IF(INDEX(People[First Name],$A3562)="","",
CONCATENATE("  - &amp;AffiliationID",TEXT($A3562,"0000"),
" {PersonID: *PersonID",TEXT($A3562,"0000"),
", OrganizationID: *OrganizationID",TEXT(MATCH(INDEX(People[Organization Name],$A3562),Organizations[Organization Name],0),"0000"),
", IsPrimaryOrganizationContact: , AffiliationStartDate: , AffiliationEndDate: , PrimaryPhone: ",
", PrimaryEmail: ",CHAR(34),INDEX(People[Primary Email],$A3562),CHAR(34),
", PrimaryAddress: ",CHAR(34),INDEX(People[Primary Address],$A3562),CHAR(34),
", PersonLink: }"))</f>
        <v>#REF!</v>
      </c>
      <c r="H3562" t="e">
        <f>IF(COUNTA(CitationInformation)=0,"",IF(INDEX(AuthorList[Author Name],$A3562)="","",
CONCATENATE("  - &amp;AuthorListID",TEXT($A3562,"0000"),
"  {CitationID: *CitationID0001",
", PersonID: *PersonID",TEXT(MATCH(INDEX(AuthorList[Author Name],$A3562),People[Full Name],0),"0000"),
", AuthorOrder: ",INDEX(AuthorList[Author Number],$A3562),"}")))</f>
        <v>#REF!</v>
      </c>
      <c r="K3562" t="e">
        <f>IF(INDEX(SamplingFeatures[Feature Code],$A3562)="","",
CONCATENATE("  - &amp;SamplingFeatureID",TEXT($A3562,"0000"),
" {","SamplingFeatureUUID:  ",CHAR(34),INDEX(SamplingFeatures[Sampling Feature UUID],$A3562),CHAR(34),
", SamplingFeatureTypeCV:  ",CHAR(34),INDEX(SamplingFeatures[Sampling Feature Type],$A3562),CHAR(34),
", SamplingFeatureCode:  ",CHAR(34),INDEX(SamplingFeatures[Feature Code],$A3562),CHAR(34),
", SamplingFeatureName:  ",CHAR(34),INDEX(SamplingFeatures[Feature Name],$A3562),CHAR(34),
", SamplingFeatureDescription:  ",CHAR(34),INDEX(SamplingFeatures[Feature Description],$A3562),CHAR(34),
", SamplingFeatureGeotypeCV:  ",CHAR(34),INDEX(SamplingFeatures[Feature Geo Type],$A3562),CHAR(34),
", FeatureGeometry:  ",CHAR(34),INDEX(SamplingFeatures[Feature Geometry],$A3562),CHAR(34),
", Elevation_m:  ",CHAR(34),INDEX(SamplingFeatures[Elevation_m],$A3562),CHAR(34),
", ElevationDatumCV:  ",CHAR(34),ElevationDatum,CHAR(34),"}"))</f>
        <v>#REF!</v>
      </c>
      <c r="L3562" t="e">
        <f>IF(INDEX(SamplingFeatures[Sampling Feature Type],$A3562)&lt;&gt;"Site","",
CONCATENATE("  - &amp;SiteID",TEXT(SUMPRODUCT(--($L$3:$L3561&lt;&gt;"")),"0000"),
" {","SamplingFeatureID:  *SamplingFeatureID",TEXT($A3562,"0000"),
", SiteTypeCV:  ",CHAR(34),INDEX(Sites[Site Type],$A3562),CHAR(34),
", Latitude:  ",INDEX(Sites[Latitude],$A3562),
", Longitude:  ",INDEX(Sites[Longitude],$A3562),
", SRSName:  ",CHAR(34),LatLonDatum,CHAR(34),"}"))</f>
        <v>#REF!</v>
      </c>
      <c r="M3562" t="e">
        <f>IF(INDEX(SamplingFeatures[Sampling Feature Type],$A3562)&lt;&gt;"Specimen","",
CONCATENATE("  - &amp;SpecimenID",TEXT(SUMPRODUCT(--($M$3:$M3561&lt;&gt;"")),"0000"),
" {","SamplingFeatureID:  *SamplingFeatureID",TEXT($A3562,"0000"),
", SpecimenTypeCV:  ",CHAR(34),INDEX(Specimens[Specimen Type],$A3562),CHAR(34),
", SpecimenMediumCV:  ",INDEX(Specimens[Specimen Medium],$A3562),
", IsFieldSpecimen:  ",CHAR(34),INDEX(Specimens[Is Field Specimen?],$A3562),CHAR(34),"}"))</f>
        <v>#REF!</v>
      </c>
      <c r="N3562" t="e">
        <f>IF(COUNTA(SpatialOffsets[])=0,"", IF(INDEX(SpatialOffsets[Spatial Offset Type],$A3562)="","",
CONCATENATE("  - &amp;SpatialOffsetID",TEXT($A3562,"0000"),
" {","SpatialOffsetTypeCV:  ",CHAR(34),INDEX(SpatialOffsets[Spatial Offset Type],$A3562),CHAR(34),
", Offset1Value:  ",INDEX(SpatialOffsets[Offset 1 Value],$A3562),
", Offset1UnitID:  ",CHAR(34),INDEX(SpatialOffsets[Offset 1 Unit],$A3562),CHAR(34),
", Offset2Value:  ",INDEX(SpatialOffsets[Offset 2 Value],$A3562),
", Offset2UnitID:  ",CHAR(34),INDEX(SpatialOffsets[Offset 2 Unit],$A3562),CHAR(34),
", Offset3Value:  ",INDEX(SpatialOffsets[Offset 3 Value],$A3562),
", Offset3UnitID:  ",CHAR(34),INDEX(SpatialOffsets[Offset 3 Unit],$A3562),CHAR(34),,"}")))</f>
        <v>#REF!</v>
      </c>
      <c r="O3562" t="e">
        <f>IF(COUNTA(RelatedFeatures[])=0,"", IF(INDEX(RelatedFeatures[First Sampling Feature Code],$A3562)="","",
CONCATENATE("  - &amp;RelationID",TEXT($A3562,"0000"),
" {","SamplingFeatureID:  *SamplingFeatureID",TEXT(MATCH(INDEX(RelatedFeatures[First Sampling Feature Code],$A3562),SamplingFeatures[Feature Code],0),"0000"),
", RelationshipTypeCV:  ",CHAR(34),INDEX(RelatedFeatures[Relationship Type],$A3562),CHAR(34),
", RelatedFeatureID: *SamplingFeatureID",TEXT(MATCH(INDEX(RelatedFeatures[Second Sampling Feature Code],$A3562),SamplingFeatures[Feature Code],0),"0000"),
", SpatialOffsetID:  ",IF(INDEX(RelatedFeatures[Offset Number],$A3562)="","",CONCATENATE("*SpatialOffsetID",TEXT(INDEX(RelatedFeatures[Offset Number],$A3562),"0000"))),"}")))</f>
        <v>#REF!</v>
      </c>
      <c r="P3562" t="e">
        <f>IF(INDEX(Methods[Method Type],$A3562)="","",
CONCATENATE("  - &amp;MethodID",TEXT($A3562,"0000"),
" {","MethodTypeCV:  ",CHAR(34),INDEX(Methods[Method Type],$A3562),CHAR(34),
", MethodCode:  ",CHAR(34),INDEX(Methods[Method Code],$A3562),CHAR(34),
", MethodName:  ",CHAR(34),INDEX(Methods[Method Name],$A3562),CHAR(34),
", MethodDescription:  ",CHAR(34),INDEX(Methods[Method Description],$A3562),CHAR(34),
", MethodLink:  ",CHAR(34),INDEX(Methods[Method Link],$A3562),CHAR(34),
", OrganizationID: *OrganizationID",TEXT(MATCH(INDEX(Methods[Organization Name],$A3562),Organizations[Organization Name],0),"0000"),"}"))</f>
        <v>#REF!</v>
      </c>
      <c r="Q3562" t="e">
        <f>IF(INDEX(Variables[Variable Type],$A3562)="","",
CONCATENATE("  - &amp;VariableID",TEXT($A3562,"0000"),
" {","VariableTypeCV:  ",CHAR(34),INDEX(Variables[Variable Type],$A3562),CHAR(34),
", VariableCode:  ",CHAR(34),INDEX(Variables[Variable Code],$A3562),CHAR(34),
", VariableNameCV:  ",CHAR(34),INDEX(Variables[Variable Name],$A3562),CHAR(34),
", VariableDefinition:  ",CHAR(34),INDEX(Variables[Variable Definition],$A3562),CHAR(34),
", SpecciationCV:  ",CHAR(34),INDEX(Variables[Speciation],$A3562),CHAR(34),
", NoDataValue:  ",CHAR(34),INDEX(Variables[No Data Value],$A3562),CHAR(34),"}"))</f>
        <v>#REF!</v>
      </c>
    </row>
    <row r="3563" spans="1:17" x14ac:dyDescent="0.25">
      <c r="A3563">
        <v>3560</v>
      </c>
      <c r="D3563" t="e">
        <f>IF(INDEX(People[First Name],$A3563)="","",
CONCATENATE("  - &amp;PersonID",TEXT($A3563,"0000"),
" {","PersonFirstName:  ",CHAR(34),INDEX(People[First Name],$A3563),CHAR(34),
", PersonMiddleName:  ",CHAR(34),INDEX(People[Middle Name],$A3563),CHAR(34),
", PersonLastName:  ",CHAR(34),INDEX(People[Last Name],$A3563),CHAR(34),"}"))</f>
        <v>#REF!</v>
      </c>
      <c r="E3563" t="e">
        <f>IF(INDEX(Organizations[Organization Type '[CV']],$A3563)="","",
CONCATENATE("  - &amp;OrganizationID",TEXT($A3563,"0000"),
" {","OrganizationTypeCV:  ",CHAR(34),INDEX(Organizations[Organization Type '[CV']],$A3563),CHAR(34),
", OrganizationCode:  ",CHAR(34),INDEX(Organizations[Organization Code],$A3563),CHAR(34),
", OrganizationName:  ",CHAR(34),INDEX(Organizations[Organization Name],$A3563),CHAR(34),
", OrganizationDescription:  ",CHAR(34),INDEX(Organizations[Organization Description],$A3563),CHAR(34),
", OrganizationLink:  ",CHAR(34),INDEX(Organizations[Organization Link],$A3563),CHAR(34),"}"))</f>
        <v>#REF!</v>
      </c>
      <c r="F3563" t="e">
        <f>IF(INDEX(People[First Name],$A3563)="","",
CONCATENATE("  - &amp;AffiliationID",TEXT($A3563,"0000"),
" {PersonID: *PersonID",TEXT($A3563,"0000"),
", OrganizationID: *OrganizationID",TEXT(MATCH(INDEX(People[Organization Name],$A3563),Organizations[Organization Name],0),"0000"),
", IsPrimaryOrganizationContact: , AffiliationStartDate: , AffiliationEndDate: , PrimaryPhone: ",
", PrimaryEmail: ",CHAR(34),INDEX(People[Primary Email],$A3563),CHAR(34),
", PrimaryAddress: ",CHAR(34),INDEX(People[Primary Address],$A3563),CHAR(34),
", PersonLink: }"))</f>
        <v>#REF!</v>
      </c>
      <c r="H3563" t="e">
        <f>IF(COUNTA(CitationInformation)=0,"",IF(INDEX(AuthorList[Author Name],$A3563)="","",
CONCATENATE("  - &amp;AuthorListID",TEXT($A3563,"0000"),
"  {CitationID: *CitationID0001",
", PersonID: *PersonID",TEXT(MATCH(INDEX(AuthorList[Author Name],$A3563),People[Full Name],0),"0000"),
", AuthorOrder: ",INDEX(AuthorList[Author Number],$A3563),"}")))</f>
        <v>#REF!</v>
      </c>
      <c r="K3563" t="e">
        <f>IF(INDEX(SamplingFeatures[Feature Code],$A3563)="","",
CONCATENATE("  - &amp;SamplingFeatureID",TEXT($A3563,"0000"),
" {","SamplingFeatureUUID:  ",CHAR(34),INDEX(SamplingFeatures[Sampling Feature UUID],$A3563),CHAR(34),
", SamplingFeatureTypeCV:  ",CHAR(34),INDEX(SamplingFeatures[Sampling Feature Type],$A3563),CHAR(34),
", SamplingFeatureCode:  ",CHAR(34),INDEX(SamplingFeatures[Feature Code],$A3563),CHAR(34),
", SamplingFeatureName:  ",CHAR(34),INDEX(SamplingFeatures[Feature Name],$A3563),CHAR(34),
", SamplingFeatureDescription:  ",CHAR(34),INDEX(SamplingFeatures[Feature Description],$A3563),CHAR(34),
", SamplingFeatureGeotypeCV:  ",CHAR(34),INDEX(SamplingFeatures[Feature Geo Type],$A3563),CHAR(34),
", FeatureGeometry:  ",CHAR(34),INDEX(SamplingFeatures[Feature Geometry],$A3563),CHAR(34),
", Elevation_m:  ",CHAR(34),INDEX(SamplingFeatures[Elevation_m],$A3563),CHAR(34),
", ElevationDatumCV:  ",CHAR(34),ElevationDatum,CHAR(34),"}"))</f>
        <v>#REF!</v>
      </c>
      <c r="L3563" t="e">
        <f>IF(INDEX(SamplingFeatures[Sampling Feature Type],$A3563)&lt;&gt;"Site","",
CONCATENATE("  - &amp;SiteID",TEXT(SUMPRODUCT(--($L$3:$L3562&lt;&gt;"")),"0000"),
" {","SamplingFeatureID:  *SamplingFeatureID",TEXT($A3563,"0000"),
", SiteTypeCV:  ",CHAR(34),INDEX(Sites[Site Type],$A3563),CHAR(34),
", Latitude:  ",INDEX(Sites[Latitude],$A3563),
", Longitude:  ",INDEX(Sites[Longitude],$A3563),
", SRSName:  ",CHAR(34),LatLonDatum,CHAR(34),"}"))</f>
        <v>#REF!</v>
      </c>
      <c r="M3563" t="e">
        <f>IF(INDEX(SamplingFeatures[Sampling Feature Type],$A3563)&lt;&gt;"Specimen","",
CONCATENATE("  - &amp;SpecimenID",TEXT(SUMPRODUCT(--($M$3:$M3562&lt;&gt;"")),"0000"),
" {","SamplingFeatureID:  *SamplingFeatureID",TEXT($A3563,"0000"),
", SpecimenTypeCV:  ",CHAR(34),INDEX(Specimens[Specimen Type],$A3563),CHAR(34),
", SpecimenMediumCV:  ",INDEX(Specimens[Specimen Medium],$A3563),
", IsFieldSpecimen:  ",CHAR(34),INDEX(Specimens[Is Field Specimen?],$A3563),CHAR(34),"}"))</f>
        <v>#REF!</v>
      </c>
      <c r="N3563" t="e">
        <f>IF(COUNTA(SpatialOffsets[])=0,"", IF(INDEX(SpatialOffsets[Spatial Offset Type],$A3563)="","",
CONCATENATE("  - &amp;SpatialOffsetID",TEXT($A3563,"0000"),
" {","SpatialOffsetTypeCV:  ",CHAR(34),INDEX(SpatialOffsets[Spatial Offset Type],$A3563),CHAR(34),
", Offset1Value:  ",INDEX(SpatialOffsets[Offset 1 Value],$A3563),
", Offset1UnitID:  ",CHAR(34),INDEX(SpatialOffsets[Offset 1 Unit],$A3563),CHAR(34),
", Offset2Value:  ",INDEX(SpatialOffsets[Offset 2 Value],$A3563),
", Offset2UnitID:  ",CHAR(34),INDEX(SpatialOffsets[Offset 2 Unit],$A3563),CHAR(34),
", Offset3Value:  ",INDEX(SpatialOffsets[Offset 3 Value],$A3563),
", Offset3UnitID:  ",CHAR(34),INDEX(SpatialOffsets[Offset 3 Unit],$A3563),CHAR(34),,"}")))</f>
        <v>#REF!</v>
      </c>
      <c r="O3563" t="e">
        <f>IF(COUNTA(RelatedFeatures[])=0,"", IF(INDEX(RelatedFeatures[First Sampling Feature Code],$A3563)="","",
CONCATENATE("  - &amp;RelationID",TEXT($A3563,"0000"),
" {","SamplingFeatureID:  *SamplingFeatureID",TEXT(MATCH(INDEX(RelatedFeatures[First Sampling Feature Code],$A3563),SamplingFeatures[Feature Code],0),"0000"),
", RelationshipTypeCV:  ",CHAR(34),INDEX(RelatedFeatures[Relationship Type],$A3563),CHAR(34),
", RelatedFeatureID: *SamplingFeatureID",TEXT(MATCH(INDEX(RelatedFeatures[Second Sampling Feature Code],$A3563),SamplingFeatures[Feature Code],0),"0000"),
", SpatialOffsetID:  ",IF(INDEX(RelatedFeatures[Offset Number],$A3563)="","",CONCATENATE("*SpatialOffsetID",TEXT(INDEX(RelatedFeatures[Offset Number],$A3563),"0000"))),"}")))</f>
        <v>#REF!</v>
      </c>
      <c r="P3563" t="e">
        <f>IF(INDEX(Methods[Method Type],$A3563)="","",
CONCATENATE("  - &amp;MethodID",TEXT($A3563,"0000"),
" {","MethodTypeCV:  ",CHAR(34),INDEX(Methods[Method Type],$A3563),CHAR(34),
", MethodCode:  ",CHAR(34),INDEX(Methods[Method Code],$A3563),CHAR(34),
", MethodName:  ",CHAR(34),INDEX(Methods[Method Name],$A3563),CHAR(34),
", MethodDescription:  ",CHAR(34),INDEX(Methods[Method Description],$A3563),CHAR(34),
", MethodLink:  ",CHAR(34),INDEX(Methods[Method Link],$A3563),CHAR(34),
", OrganizationID: *OrganizationID",TEXT(MATCH(INDEX(Methods[Organization Name],$A3563),Organizations[Organization Name],0),"0000"),"}"))</f>
        <v>#REF!</v>
      </c>
      <c r="Q3563" t="e">
        <f>IF(INDEX(Variables[Variable Type],$A3563)="","",
CONCATENATE("  - &amp;VariableID",TEXT($A3563,"0000"),
" {","VariableTypeCV:  ",CHAR(34),INDEX(Variables[Variable Type],$A3563),CHAR(34),
", VariableCode:  ",CHAR(34),INDEX(Variables[Variable Code],$A3563),CHAR(34),
", VariableNameCV:  ",CHAR(34),INDEX(Variables[Variable Name],$A3563),CHAR(34),
", VariableDefinition:  ",CHAR(34),INDEX(Variables[Variable Definition],$A3563),CHAR(34),
", SpecciationCV:  ",CHAR(34),INDEX(Variables[Speciation],$A3563),CHAR(34),
", NoDataValue:  ",CHAR(34),INDEX(Variables[No Data Value],$A3563),CHAR(34),"}"))</f>
        <v>#REF!</v>
      </c>
    </row>
    <row r="3564" spans="1:17" x14ac:dyDescent="0.25">
      <c r="A3564">
        <v>3561</v>
      </c>
      <c r="D3564" t="e">
        <f>IF(INDEX(People[First Name],$A3564)="","",
CONCATENATE("  - &amp;PersonID",TEXT($A3564,"0000"),
" {","PersonFirstName:  ",CHAR(34),INDEX(People[First Name],$A3564),CHAR(34),
", PersonMiddleName:  ",CHAR(34),INDEX(People[Middle Name],$A3564),CHAR(34),
", PersonLastName:  ",CHAR(34),INDEX(People[Last Name],$A3564),CHAR(34),"}"))</f>
        <v>#REF!</v>
      </c>
      <c r="E3564" t="e">
        <f>IF(INDEX(Organizations[Organization Type '[CV']],$A3564)="","",
CONCATENATE("  - &amp;OrganizationID",TEXT($A3564,"0000"),
" {","OrganizationTypeCV:  ",CHAR(34),INDEX(Organizations[Organization Type '[CV']],$A3564),CHAR(34),
", OrganizationCode:  ",CHAR(34),INDEX(Organizations[Organization Code],$A3564),CHAR(34),
", OrganizationName:  ",CHAR(34),INDEX(Organizations[Organization Name],$A3564),CHAR(34),
", OrganizationDescription:  ",CHAR(34),INDEX(Organizations[Organization Description],$A3564),CHAR(34),
", OrganizationLink:  ",CHAR(34),INDEX(Organizations[Organization Link],$A3564),CHAR(34),"}"))</f>
        <v>#REF!</v>
      </c>
      <c r="F3564" t="e">
        <f>IF(INDEX(People[First Name],$A3564)="","",
CONCATENATE("  - &amp;AffiliationID",TEXT($A3564,"0000"),
" {PersonID: *PersonID",TEXT($A3564,"0000"),
", OrganizationID: *OrganizationID",TEXT(MATCH(INDEX(People[Organization Name],$A3564),Organizations[Organization Name],0),"0000"),
", IsPrimaryOrganizationContact: , AffiliationStartDate: , AffiliationEndDate: , PrimaryPhone: ",
", PrimaryEmail: ",CHAR(34),INDEX(People[Primary Email],$A3564),CHAR(34),
", PrimaryAddress: ",CHAR(34),INDEX(People[Primary Address],$A3564),CHAR(34),
", PersonLink: }"))</f>
        <v>#REF!</v>
      </c>
      <c r="H3564" t="e">
        <f>IF(COUNTA(CitationInformation)=0,"",IF(INDEX(AuthorList[Author Name],$A3564)="","",
CONCATENATE("  - &amp;AuthorListID",TEXT($A3564,"0000"),
"  {CitationID: *CitationID0001",
", PersonID: *PersonID",TEXT(MATCH(INDEX(AuthorList[Author Name],$A3564),People[Full Name],0),"0000"),
", AuthorOrder: ",INDEX(AuthorList[Author Number],$A3564),"}")))</f>
        <v>#REF!</v>
      </c>
      <c r="K3564" t="e">
        <f>IF(INDEX(SamplingFeatures[Feature Code],$A3564)="","",
CONCATENATE("  - &amp;SamplingFeatureID",TEXT($A3564,"0000"),
" {","SamplingFeatureUUID:  ",CHAR(34),INDEX(SamplingFeatures[Sampling Feature UUID],$A3564),CHAR(34),
", SamplingFeatureTypeCV:  ",CHAR(34),INDEX(SamplingFeatures[Sampling Feature Type],$A3564),CHAR(34),
", SamplingFeatureCode:  ",CHAR(34),INDEX(SamplingFeatures[Feature Code],$A3564),CHAR(34),
", SamplingFeatureName:  ",CHAR(34),INDEX(SamplingFeatures[Feature Name],$A3564),CHAR(34),
", SamplingFeatureDescription:  ",CHAR(34),INDEX(SamplingFeatures[Feature Description],$A3564),CHAR(34),
", SamplingFeatureGeotypeCV:  ",CHAR(34),INDEX(SamplingFeatures[Feature Geo Type],$A3564),CHAR(34),
", FeatureGeometry:  ",CHAR(34),INDEX(SamplingFeatures[Feature Geometry],$A3564),CHAR(34),
", Elevation_m:  ",CHAR(34),INDEX(SamplingFeatures[Elevation_m],$A3564),CHAR(34),
", ElevationDatumCV:  ",CHAR(34),ElevationDatum,CHAR(34),"}"))</f>
        <v>#REF!</v>
      </c>
      <c r="L3564" t="e">
        <f>IF(INDEX(SamplingFeatures[Sampling Feature Type],$A3564)&lt;&gt;"Site","",
CONCATENATE("  - &amp;SiteID",TEXT(SUMPRODUCT(--($L$3:$L3563&lt;&gt;"")),"0000"),
" {","SamplingFeatureID:  *SamplingFeatureID",TEXT($A3564,"0000"),
", SiteTypeCV:  ",CHAR(34),INDEX(Sites[Site Type],$A3564),CHAR(34),
", Latitude:  ",INDEX(Sites[Latitude],$A3564),
", Longitude:  ",INDEX(Sites[Longitude],$A3564),
", SRSName:  ",CHAR(34),LatLonDatum,CHAR(34),"}"))</f>
        <v>#REF!</v>
      </c>
      <c r="M3564" t="e">
        <f>IF(INDEX(SamplingFeatures[Sampling Feature Type],$A3564)&lt;&gt;"Specimen","",
CONCATENATE("  - &amp;SpecimenID",TEXT(SUMPRODUCT(--($M$3:$M3563&lt;&gt;"")),"0000"),
" {","SamplingFeatureID:  *SamplingFeatureID",TEXT($A3564,"0000"),
", SpecimenTypeCV:  ",CHAR(34),INDEX(Specimens[Specimen Type],$A3564),CHAR(34),
", SpecimenMediumCV:  ",INDEX(Specimens[Specimen Medium],$A3564),
", IsFieldSpecimen:  ",CHAR(34),INDEX(Specimens[Is Field Specimen?],$A3564),CHAR(34),"}"))</f>
        <v>#REF!</v>
      </c>
      <c r="N3564" t="e">
        <f>IF(COUNTA(SpatialOffsets[])=0,"", IF(INDEX(SpatialOffsets[Spatial Offset Type],$A3564)="","",
CONCATENATE("  - &amp;SpatialOffsetID",TEXT($A3564,"0000"),
" {","SpatialOffsetTypeCV:  ",CHAR(34),INDEX(SpatialOffsets[Spatial Offset Type],$A3564),CHAR(34),
", Offset1Value:  ",INDEX(SpatialOffsets[Offset 1 Value],$A3564),
", Offset1UnitID:  ",CHAR(34),INDEX(SpatialOffsets[Offset 1 Unit],$A3564),CHAR(34),
", Offset2Value:  ",INDEX(SpatialOffsets[Offset 2 Value],$A3564),
", Offset2UnitID:  ",CHAR(34),INDEX(SpatialOffsets[Offset 2 Unit],$A3564),CHAR(34),
", Offset3Value:  ",INDEX(SpatialOffsets[Offset 3 Value],$A3564),
", Offset3UnitID:  ",CHAR(34),INDEX(SpatialOffsets[Offset 3 Unit],$A3564),CHAR(34),,"}")))</f>
        <v>#REF!</v>
      </c>
      <c r="O3564" t="e">
        <f>IF(COUNTA(RelatedFeatures[])=0,"", IF(INDEX(RelatedFeatures[First Sampling Feature Code],$A3564)="","",
CONCATENATE("  - &amp;RelationID",TEXT($A3564,"0000"),
" {","SamplingFeatureID:  *SamplingFeatureID",TEXT(MATCH(INDEX(RelatedFeatures[First Sampling Feature Code],$A3564),SamplingFeatures[Feature Code],0),"0000"),
", RelationshipTypeCV:  ",CHAR(34),INDEX(RelatedFeatures[Relationship Type],$A3564),CHAR(34),
", RelatedFeatureID: *SamplingFeatureID",TEXT(MATCH(INDEX(RelatedFeatures[Second Sampling Feature Code],$A3564),SamplingFeatures[Feature Code],0),"0000"),
", SpatialOffsetID:  ",IF(INDEX(RelatedFeatures[Offset Number],$A3564)="","",CONCATENATE("*SpatialOffsetID",TEXT(INDEX(RelatedFeatures[Offset Number],$A3564),"0000"))),"}")))</f>
        <v>#REF!</v>
      </c>
      <c r="P3564" t="e">
        <f>IF(INDEX(Methods[Method Type],$A3564)="","",
CONCATENATE("  - &amp;MethodID",TEXT($A3564,"0000"),
" {","MethodTypeCV:  ",CHAR(34),INDEX(Methods[Method Type],$A3564),CHAR(34),
", MethodCode:  ",CHAR(34),INDEX(Methods[Method Code],$A3564),CHAR(34),
", MethodName:  ",CHAR(34),INDEX(Methods[Method Name],$A3564),CHAR(34),
", MethodDescription:  ",CHAR(34),INDEX(Methods[Method Description],$A3564),CHAR(34),
", MethodLink:  ",CHAR(34),INDEX(Methods[Method Link],$A3564),CHAR(34),
", OrganizationID: *OrganizationID",TEXT(MATCH(INDEX(Methods[Organization Name],$A3564),Organizations[Organization Name],0),"0000"),"}"))</f>
        <v>#REF!</v>
      </c>
      <c r="Q3564" t="e">
        <f>IF(INDEX(Variables[Variable Type],$A3564)="","",
CONCATENATE("  - &amp;VariableID",TEXT($A3564,"0000"),
" {","VariableTypeCV:  ",CHAR(34),INDEX(Variables[Variable Type],$A3564),CHAR(34),
", VariableCode:  ",CHAR(34),INDEX(Variables[Variable Code],$A3564),CHAR(34),
", VariableNameCV:  ",CHAR(34),INDEX(Variables[Variable Name],$A3564),CHAR(34),
", VariableDefinition:  ",CHAR(34),INDEX(Variables[Variable Definition],$A3564),CHAR(34),
", SpecciationCV:  ",CHAR(34),INDEX(Variables[Speciation],$A3564),CHAR(34),
", NoDataValue:  ",CHAR(34),INDEX(Variables[No Data Value],$A3564),CHAR(34),"}"))</f>
        <v>#REF!</v>
      </c>
    </row>
    <row r="3565" spans="1:17" x14ac:dyDescent="0.25">
      <c r="A3565">
        <v>3562</v>
      </c>
      <c r="D3565" t="e">
        <f>IF(INDEX(People[First Name],$A3565)="","",
CONCATENATE("  - &amp;PersonID",TEXT($A3565,"0000"),
" {","PersonFirstName:  ",CHAR(34),INDEX(People[First Name],$A3565),CHAR(34),
", PersonMiddleName:  ",CHAR(34),INDEX(People[Middle Name],$A3565),CHAR(34),
", PersonLastName:  ",CHAR(34),INDEX(People[Last Name],$A3565),CHAR(34),"}"))</f>
        <v>#REF!</v>
      </c>
      <c r="E3565" t="e">
        <f>IF(INDEX(Organizations[Organization Type '[CV']],$A3565)="","",
CONCATENATE("  - &amp;OrganizationID",TEXT($A3565,"0000"),
" {","OrganizationTypeCV:  ",CHAR(34),INDEX(Organizations[Organization Type '[CV']],$A3565),CHAR(34),
", OrganizationCode:  ",CHAR(34),INDEX(Organizations[Organization Code],$A3565),CHAR(34),
", OrganizationName:  ",CHAR(34),INDEX(Organizations[Organization Name],$A3565),CHAR(34),
", OrganizationDescription:  ",CHAR(34),INDEX(Organizations[Organization Description],$A3565),CHAR(34),
", OrganizationLink:  ",CHAR(34),INDEX(Organizations[Organization Link],$A3565),CHAR(34),"}"))</f>
        <v>#REF!</v>
      </c>
      <c r="F3565" t="e">
        <f>IF(INDEX(People[First Name],$A3565)="","",
CONCATENATE("  - &amp;AffiliationID",TEXT($A3565,"0000"),
" {PersonID: *PersonID",TEXT($A3565,"0000"),
", OrganizationID: *OrganizationID",TEXT(MATCH(INDEX(People[Organization Name],$A3565),Organizations[Organization Name],0),"0000"),
", IsPrimaryOrganizationContact: , AffiliationStartDate: , AffiliationEndDate: , PrimaryPhone: ",
", PrimaryEmail: ",CHAR(34),INDEX(People[Primary Email],$A3565),CHAR(34),
", PrimaryAddress: ",CHAR(34),INDEX(People[Primary Address],$A3565),CHAR(34),
", PersonLink: }"))</f>
        <v>#REF!</v>
      </c>
      <c r="H3565" t="e">
        <f>IF(COUNTA(CitationInformation)=0,"",IF(INDEX(AuthorList[Author Name],$A3565)="","",
CONCATENATE("  - &amp;AuthorListID",TEXT($A3565,"0000"),
"  {CitationID: *CitationID0001",
", PersonID: *PersonID",TEXT(MATCH(INDEX(AuthorList[Author Name],$A3565),People[Full Name],0),"0000"),
", AuthorOrder: ",INDEX(AuthorList[Author Number],$A3565),"}")))</f>
        <v>#REF!</v>
      </c>
      <c r="K3565" t="e">
        <f>IF(INDEX(SamplingFeatures[Feature Code],$A3565)="","",
CONCATENATE("  - &amp;SamplingFeatureID",TEXT($A3565,"0000"),
" {","SamplingFeatureUUID:  ",CHAR(34),INDEX(SamplingFeatures[Sampling Feature UUID],$A3565),CHAR(34),
", SamplingFeatureTypeCV:  ",CHAR(34),INDEX(SamplingFeatures[Sampling Feature Type],$A3565),CHAR(34),
", SamplingFeatureCode:  ",CHAR(34),INDEX(SamplingFeatures[Feature Code],$A3565),CHAR(34),
", SamplingFeatureName:  ",CHAR(34),INDEX(SamplingFeatures[Feature Name],$A3565),CHAR(34),
", SamplingFeatureDescription:  ",CHAR(34),INDEX(SamplingFeatures[Feature Description],$A3565),CHAR(34),
", SamplingFeatureGeotypeCV:  ",CHAR(34),INDEX(SamplingFeatures[Feature Geo Type],$A3565),CHAR(34),
", FeatureGeometry:  ",CHAR(34),INDEX(SamplingFeatures[Feature Geometry],$A3565),CHAR(34),
", Elevation_m:  ",CHAR(34),INDEX(SamplingFeatures[Elevation_m],$A3565),CHAR(34),
", ElevationDatumCV:  ",CHAR(34),ElevationDatum,CHAR(34),"}"))</f>
        <v>#REF!</v>
      </c>
      <c r="L3565" t="e">
        <f>IF(INDEX(SamplingFeatures[Sampling Feature Type],$A3565)&lt;&gt;"Site","",
CONCATENATE("  - &amp;SiteID",TEXT(SUMPRODUCT(--($L$3:$L3564&lt;&gt;"")),"0000"),
" {","SamplingFeatureID:  *SamplingFeatureID",TEXT($A3565,"0000"),
", SiteTypeCV:  ",CHAR(34),INDEX(Sites[Site Type],$A3565),CHAR(34),
", Latitude:  ",INDEX(Sites[Latitude],$A3565),
", Longitude:  ",INDEX(Sites[Longitude],$A3565),
", SRSName:  ",CHAR(34),LatLonDatum,CHAR(34),"}"))</f>
        <v>#REF!</v>
      </c>
      <c r="M3565" t="e">
        <f>IF(INDEX(SamplingFeatures[Sampling Feature Type],$A3565)&lt;&gt;"Specimen","",
CONCATENATE("  - &amp;SpecimenID",TEXT(SUMPRODUCT(--($M$3:$M3564&lt;&gt;"")),"0000"),
" {","SamplingFeatureID:  *SamplingFeatureID",TEXT($A3565,"0000"),
", SpecimenTypeCV:  ",CHAR(34),INDEX(Specimens[Specimen Type],$A3565),CHAR(34),
", SpecimenMediumCV:  ",INDEX(Specimens[Specimen Medium],$A3565),
", IsFieldSpecimen:  ",CHAR(34),INDEX(Specimens[Is Field Specimen?],$A3565),CHAR(34),"}"))</f>
        <v>#REF!</v>
      </c>
      <c r="N3565" t="e">
        <f>IF(COUNTA(SpatialOffsets[])=0,"", IF(INDEX(SpatialOffsets[Spatial Offset Type],$A3565)="","",
CONCATENATE("  - &amp;SpatialOffsetID",TEXT($A3565,"0000"),
" {","SpatialOffsetTypeCV:  ",CHAR(34),INDEX(SpatialOffsets[Spatial Offset Type],$A3565),CHAR(34),
", Offset1Value:  ",INDEX(SpatialOffsets[Offset 1 Value],$A3565),
", Offset1UnitID:  ",CHAR(34),INDEX(SpatialOffsets[Offset 1 Unit],$A3565),CHAR(34),
", Offset2Value:  ",INDEX(SpatialOffsets[Offset 2 Value],$A3565),
", Offset2UnitID:  ",CHAR(34),INDEX(SpatialOffsets[Offset 2 Unit],$A3565),CHAR(34),
", Offset3Value:  ",INDEX(SpatialOffsets[Offset 3 Value],$A3565),
", Offset3UnitID:  ",CHAR(34),INDEX(SpatialOffsets[Offset 3 Unit],$A3565),CHAR(34),,"}")))</f>
        <v>#REF!</v>
      </c>
      <c r="O3565" t="e">
        <f>IF(COUNTA(RelatedFeatures[])=0,"", IF(INDEX(RelatedFeatures[First Sampling Feature Code],$A3565)="","",
CONCATENATE("  - &amp;RelationID",TEXT($A3565,"0000"),
" {","SamplingFeatureID:  *SamplingFeatureID",TEXT(MATCH(INDEX(RelatedFeatures[First Sampling Feature Code],$A3565),SamplingFeatures[Feature Code],0),"0000"),
", RelationshipTypeCV:  ",CHAR(34),INDEX(RelatedFeatures[Relationship Type],$A3565),CHAR(34),
", RelatedFeatureID: *SamplingFeatureID",TEXT(MATCH(INDEX(RelatedFeatures[Second Sampling Feature Code],$A3565),SamplingFeatures[Feature Code],0),"0000"),
", SpatialOffsetID:  ",IF(INDEX(RelatedFeatures[Offset Number],$A3565)="","",CONCATENATE("*SpatialOffsetID",TEXT(INDEX(RelatedFeatures[Offset Number],$A3565),"0000"))),"}")))</f>
        <v>#REF!</v>
      </c>
      <c r="P3565" t="e">
        <f>IF(INDEX(Methods[Method Type],$A3565)="","",
CONCATENATE("  - &amp;MethodID",TEXT($A3565,"0000"),
" {","MethodTypeCV:  ",CHAR(34),INDEX(Methods[Method Type],$A3565),CHAR(34),
", MethodCode:  ",CHAR(34),INDEX(Methods[Method Code],$A3565),CHAR(34),
", MethodName:  ",CHAR(34),INDEX(Methods[Method Name],$A3565),CHAR(34),
", MethodDescription:  ",CHAR(34),INDEX(Methods[Method Description],$A3565),CHAR(34),
", MethodLink:  ",CHAR(34),INDEX(Methods[Method Link],$A3565),CHAR(34),
", OrganizationID: *OrganizationID",TEXT(MATCH(INDEX(Methods[Organization Name],$A3565),Organizations[Organization Name],0),"0000"),"}"))</f>
        <v>#REF!</v>
      </c>
      <c r="Q3565" t="e">
        <f>IF(INDEX(Variables[Variable Type],$A3565)="","",
CONCATENATE("  - &amp;VariableID",TEXT($A3565,"0000"),
" {","VariableTypeCV:  ",CHAR(34),INDEX(Variables[Variable Type],$A3565),CHAR(34),
", VariableCode:  ",CHAR(34),INDEX(Variables[Variable Code],$A3565),CHAR(34),
", VariableNameCV:  ",CHAR(34),INDEX(Variables[Variable Name],$A3565),CHAR(34),
", VariableDefinition:  ",CHAR(34),INDEX(Variables[Variable Definition],$A3565),CHAR(34),
", SpecciationCV:  ",CHAR(34),INDEX(Variables[Speciation],$A3565),CHAR(34),
", NoDataValue:  ",CHAR(34),INDEX(Variables[No Data Value],$A3565),CHAR(34),"}"))</f>
        <v>#REF!</v>
      </c>
    </row>
    <row r="3566" spans="1:17" x14ac:dyDescent="0.25">
      <c r="A3566">
        <v>3563</v>
      </c>
      <c r="D3566" t="e">
        <f>IF(INDEX(People[First Name],$A3566)="","",
CONCATENATE("  - &amp;PersonID",TEXT($A3566,"0000"),
" {","PersonFirstName:  ",CHAR(34),INDEX(People[First Name],$A3566),CHAR(34),
", PersonMiddleName:  ",CHAR(34),INDEX(People[Middle Name],$A3566),CHAR(34),
", PersonLastName:  ",CHAR(34),INDEX(People[Last Name],$A3566),CHAR(34),"}"))</f>
        <v>#REF!</v>
      </c>
      <c r="E3566" t="e">
        <f>IF(INDEX(Organizations[Organization Type '[CV']],$A3566)="","",
CONCATENATE("  - &amp;OrganizationID",TEXT($A3566,"0000"),
" {","OrganizationTypeCV:  ",CHAR(34),INDEX(Organizations[Organization Type '[CV']],$A3566),CHAR(34),
", OrganizationCode:  ",CHAR(34),INDEX(Organizations[Organization Code],$A3566),CHAR(34),
", OrganizationName:  ",CHAR(34),INDEX(Organizations[Organization Name],$A3566),CHAR(34),
", OrganizationDescription:  ",CHAR(34),INDEX(Organizations[Organization Description],$A3566),CHAR(34),
", OrganizationLink:  ",CHAR(34),INDEX(Organizations[Organization Link],$A3566),CHAR(34),"}"))</f>
        <v>#REF!</v>
      </c>
      <c r="F3566" t="e">
        <f>IF(INDEX(People[First Name],$A3566)="","",
CONCATENATE("  - &amp;AffiliationID",TEXT($A3566,"0000"),
" {PersonID: *PersonID",TEXT($A3566,"0000"),
", OrganizationID: *OrganizationID",TEXT(MATCH(INDEX(People[Organization Name],$A3566),Organizations[Organization Name],0),"0000"),
", IsPrimaryOrganizationContact: , AffiliationStartDate: , AffiliationEndDate: , PrimaryPhone: ",
", PrimaryEmail: ",CHAR(34),INDEX(People[Primary Email],$A3566),CHAR(34),
", PrimaryAddress: ",CHAR(34),INDEX(People[Primary Address],$A3566),CHAR(34),
", PersonLink: }"))</f>
        <v>#REF!</v>
      </c>
      <c r="H3566" t="e">
        <f>IF(COUNTA(CitationInformation)=0,"",IF(INDEX(AuthorList[Author Name],$A3566)="","",
CONCATENATE("  - &amp;AuthorListID",TEXT($A3566,"0000"),
"  {CitationID: *CitationID0001",
", PersonID: *PersonID",TEXT(MATCH(INDEX(AuthorList[Author Name],$A3566),People[Full Name],0),"0000"),
", AuthorOrder: ",INDEX(AuthorList[Author Number],$A3566),"}")))</f>
        <v>#REF!</v>
      </c>
      <c r="K3566" t="e">
        <f>IF(INDEX(SamplingFeatures[Feature Code],$A3566)="","",
CONCATENATE("  - &amp;SamplingFeatureID",TEXT($A3566,"0000"),
" {","SamplingFeatureUUID:  ",CHAR(34),INDEX(SamplingFeatures[Sampling Feature UUID],$A3566),CHAR(34),
", SamplingFeatureTypeCV:  ",CHAR(34),INDEX(SamplingFeatures[Sampling Feature Type],$A3566),CHAR(34),
", SamplingFeatureCode:  ",CHAR(34),INDEX(SamplingFeatures[Feature Code],$A3566),CHAR(34),
", SamplingFeatureName:  ",CHAR(34),INDEX(SamplingFeatures[Feature Name],$A3566),CHAR(34),
", SamplingFeatureDescription:  ",CHAR(34),INDEX(SamplingFeatures[Feature Description],$A3566),CHAR(34),
", SamplingFeatureGeotypeCV:  ",CHAR(34),INDEX(SamplingFeatures[Feature Geo Type],$A3566),CHAR(34),
", FeatureGeometry:  ",CHAR(34),INDEX(SamplingFeatures[Feature Geometry],$A3566),CHAR(34),
", Elevation_m:  ",CHAR(34),INDEX(SamplingFeatures[Elevation_m],$A3566),CHAR(34),
", ElevationDatumCV:  ",CHAR(34),ElevationDatum,CHAR(34),"}"))</f>
        <v>#REF!</v>
      </c>
      <c r="L3566" t="e">
        <f>IF(INDEX(SamplingFeatures[Sampling Feature Type],$A3566)&lt;&gt;"Site","",
CONCATENATE("  - &amp;SiteID",TEXT(SUMPRODUCT(--($L$3:$L3565&lt;&gt;"")),"0000"),
" {","SamplingFeatureID:  *SamplingFeatureID",TEXT($A3566,"0000"),
", SiteTypeCV:  ",CHAR(34),INDEX(Sites[Site Type],$A3566),CHAR(34),
", Latitude:  ",INDEX(Sites[Latitude],$A3566),
", Longitude:  ",INDEX(Sites[Longitude],$A3566),
", SRSName:  ",CHAR(34),LatLonDatum,CHAR(34),"}"))</f>
        <v>#REF!</v>
      </c>
      <c r="M3566" t="e">
        <f>IF(INDEX(SamplingFeatures[Sampling Feature Type],$A3566)&lt;&gt;"Specimen","",
CONCATENATE("  - &amp;SpecimenID",TEXT(SUMPRODUCT(--($M$3:$M3565&lt;&gt;"")),"0000"),
" {","SamplingFeatureID:  *SamplingFeatureID",TEXT($A3566,"0000"),
", SpecimenTypeCV:  ",CHAR(34),INDEX(Specimens[Specimen Type],$A3566),CHAR(34),
", SpecimenMediumCV:  ",INDEX(Specimens[Specimen Medium],$A3566),
", IsFieldSpecimen:  ",CHAR(34),INDEX(Specimens[Is Field Specimen?],$A3566),CHAR(34),"}"))</f>
        <v>#REF!</v>
      </c>
      <c r="N3566" t="e">
        <f>IF(COUNTA(SpatialOffsets[])=0,"", IF(INDEX(SpatialOffsets[Spatial Offset Type],$A3566)="","",
CONCATENATE("  - &amp;SpatialOffsetID",TEXT($A3566,"0000"),
" {","SpatialOffsetTypeCV:  ",CHAR(34),INDEX(SpatialOffsets[Spatial Offset Type],$A3566),CHAR(34),
", Offset1Value:  ",INDEX(SpatialOffsets[Offset 1 Value],$A3566),
", Offset1UnitID:  ",CHAR(34),INDEX(SpatialOffsets[Offset 1 Unit],$A3566),CHAR(34),
", Offset2Value:  ",INDEX(SpatialOffsets[Offset 2 Value],$A3566),
", Offset2UnitID:  ",CHAR(34),INDEX(SpatialOffsets[Offset 2 Unit],$A3566),CHAR(34),
", Offset3Value:  ",INDEX(SpatialOffsets[Offset 3 Value],$A3566),
", Offset3UnitID:  ",CHAR(34),INDEX(SpatialOffsets[Offset 3 Unit],$A3566),CHAR(34),,"}")))</f>
        <v>#REF!</v>
      </c>
      <c r="O3566" t="e">
        <f>IF(COUNTA(RelatedFeatures[])=0,"", IF(INDEX(RelatedFeatures[First Sampling Feature Code],$A3566)="","",
CONCATENATE("  - &amp;RelationID",TEXT($A3566,"0000"),
" {","SamplingFeatureID:  *SamplingFeatureID",TEXT(MATCH(INDEX(RelatedFeatures[First Sampling Feature Code],$A3566),SamplingFeatures[Feature Code],0),"0000"),
", RelationshipTypeCV:  ",CHAR(34),INDEX(RelatedFeatures[Relationship Type],$A3566),CHAR(34),
", RelatedFeatureID: *SamplingFeatureID",TEXT(MATCH(INDEX(RelatedFeatures[Second Sampling Feature Code],$A3566),SamplingFeatures[Feature Code],0),"0000"),
", SpatialOffsetID:  ",IF(INDEX(RelatedFeatures[Offset Number],$A3566)="","",CONCATENATE("*SpatialOffsetID",TEXT(INDEX(RelatedFeatures[Offset Number],$A3566),"0000"))),"}")))</f>
        <v>#REF!</v>
      </c>
      <c r="P3566" t="e">
        <f>IF(INDEX(Methods[Method Type],$A3566)="","",
CONCATENATE("  - &amp;MethodID",TEXT($A3566,"0000"),
" {","MethodTypeCV:  ",CHAR(34),INDEX(Methods[Method Type],$A3566),CHAR(34),
", MethodCode:  ",CHAR(34),INDEX(Methods[Method Code],$A3566),CHAR(34),
", MethodName:  ",CHAR(34),INDEX(Methods[Method Name],$A3566),CHAR(34),
", MethodDescription:  ",CHAR(34),INDEX(Methods[Method Description],$A3566),CHAR(34),
", MethodLink:  ",CHAR(34),INDEX(Methods[Method Link],$A3566),CHAR(34),
", OrganizationID: *OrganizationID",TEXT(MATCH(INDEX(Methods[Organization Name],$A3566),Organizations[Organization Name],0),"0000"),"}"))</f>
        <v>#REF!</v>
      </c>
      <c r="Q3566" t="e">
        <f>IF(INDEX(Variables[Variable Type],$A3566)="","",
CONCATENATE("  - &amp;VariableID",TEXT($A3566,"0000"),
" {","VariableTypeCV:  ",CHAR(34),INDEX(Variables[Variable Type],$A3566),CHAR(34),
", VariableCode:  ",CHAR(34),INDEX(Variables[Variable Code],$A3566),CHAR(34),
", VariableNameCV:  ",CHAR(34),INDEX(Variables[Variable Name],$A3566),CHAR(34),
", VariableDefinition:  ",CHAR(34),INDEX(Variables[Variable Definition],$A3566),CHAR(34),
", SpecciationCV:  ",CHAR(34),INDEX(Variables[Speciation],$A3566),CHAR(34),
", NoDataValue:  ",CHAR(34),INDEX(Variables[No Data Value],$A3566),CHAR(34),"}"))</f>
        <v>#REF!</v>
      </c>
    </row>
    <row r="3567" spans="1:17" x14ac:dyDescent="0.25">
      <c r="A3567">
        <v>3564</v>
      </c>
      <c r="D3567" t="e">
        <f>IF(INDEX(People[First Name],$A3567)="","",
CONCATENATE("  - &amp;PersonID",TEXT($A3567,"0000"),
" {","PersonFirstName:  ",CHAR(34),INDEX(People[First Name],$A3567),CHAR(34),
", PersonMiddleName:  ",CHAR(34),INDEX(People[Middle Name],$A3567),CHAR(34),
", PersonLastName:  ",CHAR(34),INDEX(People[Last Name],$A3567),CHAR(34),"}"))</f>
        <v>#REF!</v>
      </c>
      <c r="E3567" t="e">
        <f>IF(INDEX(Organizations[Organization Type '[CV']],$A3567)="","",
CONCATENATE("  - &amp;OrganizationID",TEXT($A3567,"0000"),
" {","OrganizationTypeCV:  ",CHAR(34),INDEX(Organizations[Organization Type '[CV']],$A3567),CHAR(34),
", OrganizationCode:  ",CHAR(34),INDEX(Organizations[Organization Code],$A3567),CHAR(34),
", OrganizationName:  ",CHAR(34),INDEX(Organizations[Organization Name],$A3567),CHAR(34),
", OrganizationDescription:  ",CHAR(34),INDEX(Organizations[Organization Description],$A3567),CHAR(34),
", OrganizationLink:  ",CHAR(34),INDEX(Organizations[Organization Link],$A3567),CHAR(34),"}"))</f>
        <v>#REF!</v>
      </c>
      <c r="F3567" t="e">
        <f>IF(INDEX(People[First Name],$A3567)="","",
CONCATENATE("  - &amp;AffiliationID",TEXT($A3567,"0000"),
" {PersonID: *PersonID",TEXT($A3567,"0000"),
", OrganizationID: *OrganizationID",TEXT(MATCH(INDEX(People[Organization Name],$A3567),Organizations[Organization Name],0),"0000"),
", IsPrimaryOrganizationContact: , AffiliationStartDate: , AffiliationEndDate: , PrimaryPhone: ",
", PrimaryEmail: ",CHAR(34),INDEX(People[Primary Email],$A3567),CHAR(34),
", PrimaryAddress: ",CHAR(34),INDEX(People[Primary Address],$A3567),CHAR(34),
", PersonLink: }"))</f>
        <v>#REF!</v>
      </c>
      <c r="H3567" t="e">
        <f>IF(COUNTA(CitationInformation)=0,"",IF(INDEX(AuthorList[Author Name],$A3567)="","",
CONCATENATE("  - &amp;AuthorListID",TEXT($A3567,"0000"),
"  {CitationID: *CitationID0001",
", PersonID: *PersonID",TEXT(MATCH(INDEX(AuthorList[Author Name],$A3567),People[Full Name],0),"0000"),
", AuthorOrder: ",INDEX(AuthorList[Author Number],$A3567),"}")))</f>
        <v>#REF!</v>
      </c>
      <c r="K3567" t="e">
        <f>IF(INDEX(SamplingFeatures[Feature Code],$A3567)="","",
CONCATENATE("  - &amp;SamplingFeatureID",TEXT($A3567,"0000"),
" {","SamplingFeatureUUID:  ",CHAR(34),INDEX(SamplingFeatures[Sampling Feature UUID],$A3567),CHAR(34),
", SamplingFeatureTypeCV:  ",CHAR(34),INDEX(SamplingFeatures[Sampling Feature Type],$A3567),CHAR(34),
", SamplingFeatureCode:  ",CHAR(34),INDEX(SamplingFeatures[Feature Code],$A3567),CHAR(34),
", SamplingFeatureName:  ",CHAR(34),INDEX(SamplingFeatures[Feature Name],$A3567),CHAR(34),
", SamplingFeatureDescription:  ",CHAR(34),INDEX(SamplingFeatures[Feature Description],$A3567),CHAR(34),
", SamplingFeatureGeotypeCV:  ",CHAR(34),INDEX(SamplingFeatures[Feature Geo Type],$A3567),CHAR(34),
", FeatureGeometry:  ",CHAR(34),INDEX(SamplingFeatures[Feature Geometry],$A3567),CHAR(34),
", Elevation_m:  ",CHAR(34),INDEX(SamplingFeatures[Elevation_m],$A3567),CHAR(34),
", ElevationDatumCV:  ",CHAR(34),ElevationDatum,CHAR(34),"}"))</f>
        <v>#REF!</v>
      </c>
      <c r="L3567" t="e">
        <f>IF(INDEX(SamplingFeatures[Sampling Feature Type],$A3567)&lt;&gt;"Site","",
CONCATENATE("  - &amp;SiteID",TEXT(SUMPRODUCT(--($L$3:$L3566&lt;&gt;"")),"0000"),
" {","SamplingFeatureID:  *SamplingFeatureID",TEXT($A3567,"0000"),
", SiteTypeCV:  ",CHAR(34),INDEX(Sites[Site Type],$A3567),CHAR(34),
", Latitude:  ",INDEX(Sites[Latitude],$A3567),
", Longitude:  ",INDEX(Sites[Longitude],$A3567),
", SRSName:  ",CHAR(34),LatLonDatum,CHAR(34),"}"))</f>
        <v>#REF!</v>
      </c>
      <c r="M3567" t="e">
        <f>IF(INDEX(SamplingFeatures[Sampling Feature Type],$A3567)&lt;&gt;"Specimen","",
CONCATENATE("  - &amp;SpecimenID",TEXT(SUMPRODUCT(--($M$3:$M3566&lt;&gt;"")),"0000"),
" {","SamplingFeatureID:  *SamplingFeatureID",TEXT($A3567,"0000"),
", SpecimenTypeCV:  ",CHAR(34),INDEX(Specimens[Specimen Type],$A3567),CHAR(34),
", SpecimenMediumCV:  ",INDEX(Specimens[Specimen Medium],$A3567),
", IsFieldSpecimen:  ",CHAR(34),INDEX(Specimens[Is Field Specimen?],$A3567),CHAR(34),"}"))</f>
        <v>#REF!</v>
      </c>
      <c r="N3567" t="e">
        <f>IF(COUNTA(SpatialOffsets[])=0,"", IF(INDEX(SpatialOffsets[Spatial Offset Type],$A3567)="","",
CONCATENATE("  - &amp;SpatialOffsetID",TEXT($A3567,"0000"),
" {","SpatialOffsetTypeCV:  ",CHAR(34),INDEX(SpatialOffsets[Spatial Offset Type],$A3567),CHAR(34),
", Offset1Value:  ",INDEX(SpatialOffsets[Offset 1 Value],$A3567),
", Offset1UnitID:  ",CHAR(34),INDEX(SpatialOffsets[Offset 1 Unit],$A3567),CHAR(34),
", Offset2Value:  ",INDEX(SpatialOffsets[Offset 2 Value],$A3567),
", Offset2UnitID:  ",CHAR(34),INDEX(SpatialOffsets[Offset 2 Unit],$A3567),CHAR(34),
", Offset3Value:  ",INDEX(SpatialOffsets[Offset 3 Value],$A3567),
", Offset3UnitID:  ",CHAR(34),INDEX(SpatialOffsets[Offset 3 Unit],$A3567),CHAR(34),,"}")))</f>
        <v>#REF!</v>
      </c>
      <c r="O3567" t="e">
        <f>IF(COUNTA(RelatedFeatures[])=0,"", IF(INDEX(RelatedFeatures[First Sampling Feature Code],$A3567)="","",
CONCATENATE("  - &amp;RelationID",TEXT($A3567,"0000"),
" {","SamplingFeatureID:  *SamplingFeatureID",TEXT(MATCH(INDEX(RelatedFeatures[First Sampling Feature Code],$A3567),SamplingFeatures[Feature Code],0),"0000"),
", RelationshipTypeCV:  ",CHAR(34),INDEX(RelatedFeatures[Relationship Type],$A3567),CHAR(34),
", RelatedFeatureID: *SamplingFeatureID",TEXT(MATCH(INDEX(RelatedFeatures[Second Sampling Feature Code],$A3567),SamplingFeatures[Feature Code],0),"0000"),
", SpatialOffsetID:  ",IF(INDEX(RelatedFeatures[Offset Number],$A3567)="","",CONCATENATE("*SpatialOffsetID",TEXT(INDEX(RelatedFeatures[Offset Number],$A3567),"0000"))),"}")))</f>
        <v>#REF!</v>
      </c>
      <c r="P3567" t="e">
        <f>IF(INDEX(Methods[Method Type],$A3567)="","",
CONCATENATE("  - &amp;MethodID",TEXT($A3567,"0000"),
" {","MethodTypeCV:  ",CHAR(34),INDEX(Methods[Method Type],$A3567),CHAR(34),
", MethodCode:  ",CHAR(34),INDEX(Methods[Method Code],$A3567),CHAR(34),
", MethodName:  ",CHAR(34),INDEX(Methods[Method Name],$A3567),CHAR(34),
", MethodDescription:  ",CHAR(34),INDEX(Methods[Method Description],$A3567),CHAR(34),
", MethodLink:  ",CHAR(34),INDEX(Methods[Method Link],$A3567),CHAR(34),
", OrganizationID: *OrganizationID",TEXT(MATCH(INDEX(Methods[Organization Name],$A3567),Organizations[Organization Name],0),"0000"),"}"))</f>
        <v>#REF!</v>
      </c>
      <c r="Q3567" t="e">
        <f>IF(INDEX(Variables[Variable Type],$A3567)="","",
CONCATENATE("  - &amp;VariableID",TEXT($A3567,"0000"),
" {","VariableTypeCV:  ",CHAR(34),INDEX(Variables[Variable Type],$A3567),CHAR(34),
", VariableCode:  ",CHAR(34),INDEX(Variables[Variable Code],$A3567),CHAR(34),
", VariableNameCV:  ",CHAR(34),INDEX(Variables[Variable Name],$A3567),CHAR(34),
", VariableDefinition:  ",CHAR(34),INDEX(Variables[Variable Definition],$A3567),CHAR(34),
", SpecciationCV:  ",CHAR(34),INDEX(Variables[Speciation],$A3567),CHAR(34),
", NoDataValue:  ",CHAR(34),INDEX(Variables[No Data Value],$A3567),CHAR(34),"}"))</f>
        <v>#REF!</v>
      </c>
    </row>
    <row r="3568" spans="1:17" x14ac:dyDescent="0.25">
      <c r="A3568">
        <v>3565</v>
      </c>
      <c r="D3568" t="e">
        <f>IF(INDEX(People[First Name],$A3568)="","",
CONCATENATE("  - &amp;PersonID",TEXT($A3568,"0000"),
" {","PersonFirstName:  ",CHAR(34),INDEX(People[First Name],$A3568),CHAR(34),
", PersonMiddleName:  ",CHAR(34),INDEX(People[Middle Name],$A3568),CHAR(34),
", PersonLastName:  ",CHAR(34),INDEX(People[Last Name],$A3568),CHAR(34),"}"))</f>
        <v>#REF!</v>
      </c>
      <c r="E3568" t="e">
        <f>IF(INDEX(Organizations[Organization Type '[CV']],$A3568)="","",
CONCATENATE("  - &amp;OrganizationID",TEXT($A3568,"0000"),
" {","OrganizationTypeCV:  ",CHAR(34),INDEX(Organizations[Organization Type '[CV']],$A3568),CHAR(34),
", OrganizationCode:  ",CHAR(34),INDEX(Organizations[Organization Code],$A3568),CHAR(34),
", OrganizationName:  ",CHAR(34),INDEX(Organizations[Organization Name],$A3568),CHAR(34),
", OrganizationDescription:  ",CHAR(34),INDEX(Organizations[Organization Description],$A3568),CHAR(34),
", OrganizationLink:  ",CHAR(34),INDEX(Organizations[Organization Link],$A3568),CHAR(34),"}"))</f>
        <v>#REF!</v>
      </c>
      <c r="F3568" t="e">
        <f>IF(INDEX(People[First Name],$A3568)="","",
CONCATENATE("  - &amp;AffiliationID",TEXT($A3568,"0000"),
" {PersonID: *PersonID",TEXT($A3568,"0000"),
", OrganizationID: *OrganizationID",TEXT(MATCH(INDEX(People[Organization Name],$A3568),Organizations[Organization Name],0),"0000"),
", IsPrimaryOrganizationContact: , AffiliationStartDate: , AffiliationEndDate: , PrimaryPhone: ",
", PrimaryEmail: ",CHAR(34),INDEX(People[Primary Email],$A3568),CHAR(34),
", PrimaryAddress: ",CHAR(34),INDEX(People[Primary Address],$A3568),CHAR(34),
", PersonLink: }"))</f>
        <v>#REF!</v>
      </c>
      <c r="H3568" t="e">
        <f>IF(COUNTA(CitationInformation)=0,"",IF(INDEX(AuthorList[Author Name],$A3568)="","",
CONCATENATE("  - &amp;AuthorListID",TEXT($A3568,"0000"),
"  {CitationID: *CitationID0001",
", PersonID: *PersonID",TEXT(MATCH(INDEX(AuthorList[Author Name],$A3568),People[Full Name],0),"0000"),
", AuthorOrder: ",INDEX(AuthorList[Author Number],$A3568),"}")))</f>
        <v>#REF!</v>
      </c>
      <c r="K3568" t="e">
        <f>IF(INDEX(SamplingFeatures[Feature Code],$A3568)="","",
CONCATENATE("  - &amp;SamplingFeatureID",TEXT($A3568,"0000"),
" {","SamplingFeatureUUID:  ",CHAR(34),INDEX(SamplingFeatures[Sampling Feature UUID],$A3568),CHAR(34),
", SamplingFeatureTypeCV:  ",CHAR(34),INDEX(SamplingFeatures[Sampling Feature Type],$A3568),CHAR(34),
", SamplingFeatureCode:  ",CHAR(34),INDEX(SamplingFeatures[Feature Code],$A3568),CHAR(34),
", SamplingFeatureName:  ",CHAR(34),INDEX(SamplingFeatures[Feature Name],$A3568),CHAR(34),
", SamplingFeatureDescription:  ",CHAR(34),INDEX(SamplingFeatures[Feature Description],$A3568),CHAR(34),
", SamplingFeatureGeotypeCV:  ",CHAR(34),INDEX(SamplingFeatures[Feature Geo Type],$A3568),CHAR(34),
", FeatureGeometry:  ",CHAR(34),INDEX(SamplingFeatures[Feature Geometry],$A3568),CHAR(34),
", Elevation_m:  ",CHAR(34),INDEX(SamplingFeatures[Elevation_m],$A3568),CHAR(34),
", ElevationDatumCV:  ",CHAR(34),ElevationDatum,CHAR(34),"}"))</f>
        <v>#REF!</v>
      </c>
      <c r="L3568" t="e">
        <f>IF(INDEX(SamplingFeatures[Sampling Feature Type],$A3568)&lt;&gt;"Site","",
CONCATENATE("  - &amp;SiteID",TEXT(SUMPRODUCT(--($L$3:$L3567&lt;&gt;"")),"0000"),
" {","SamplingFeatureID:  *SamplingFeatureID",TEXT($A3568,"0000"),
", SiteTypeCV:  ",CHAR(34),INDEX(Sites[Site Type],$A3568),CHAR(34),
", Latitude:  ",INDEX(Sites[Latitude],$A3568),
", Longitude:  ",INDEX(Sites[Longitude],$A3568),
", SRSName:  ",CHAR(34),LatLonDatum,CHAR(34),"}"))</f>
        <v>#REF!</v>
      </c>
      <c r="M3568" t="e">
        <f>IF(INDEX(SamplingFeatures[Sampling Feature Type],$A3568)&lt;&gt;"Specimen","",
CONCATENATE("  - &amp;SpecimenID",TEXT(SUMPRODUCT(--($M$3:$M3567&lt;&gt;"")),"0000"),
" {","SamplingFeatureID:  *SamplingFeatureID",TEXT($A3568,"0000"),
", SpecimenTypeCV:  ",CHAR(34),INDEX(Specimens[Specimen Type],$A3568),CHAR(34),
", SpecimenMediumCV:  ",INDEX(Specimens[Specimen Medium],$A3568),
", IsFieldSpecimen:  ",CHAR(34),INDEX(Specimens[Is Field Specimen?],$A3568),CHAR(34),"}"))</f>
        <v>#REF!</v>
      </c>
      <c r="N3568" t="e">
        <f>IF(COUNTA(SpatialOffsets[])=0,"", IF(INDEX(SpatialOffsets[Spatial Offset Type],$A3568)="","",
CONCATENATE("  - &amp;SpatialOffsetID",TEXT($A3568,"0000"),
" {","SpatialOffsetTypeCV:  ",CHAR(34),INDEX(SpatialOffsets[Spatial Offset Type],$A3568),CHAR(34),
", Offset1Value:  ",INDEX(SpatialOffsets[Offset 1 Value],$A3568),
", Offset1UnitID:  ",CHAR(34),INDEX(SpatialOffsets[Offset 1 Unit],$A3568),CHAR(34),
", Offset2Value:  ",INDEX(SpatialOffsets[Offset 2 Value],$A3568),
", Offset2UnitID:  ",CHAR(34),INDEX(SpatialOffsets[Offset 2 Unit],$A3568),CHAR(34),
", Offset3Value:  ",INDEX(SpatialOffsets[Offset 3 Value],$A3568),
", Offset3UnitID:  ",CHAR(34),INDEX(SpatialOffsets[Offset 3 Unit],$A3568),CHAR(34),,"}")))</f>
        <v>#REF!</v>
      </c>
      <c r="O3568" t="e">
        <f>IF(COUNTA(RelatedFeatures[])=0,"", IF(INDEX(RelatedFeatures[First Sampling Feature Code],$A3568)="","",
CONCATENATE("  - &amp;RelationID",TEXT($A3568,"0000"),
" {","SamplingFeatureID:  *SamplingFeatureID",TEXT(MATCH(INDEX(RelatedFeatures[First Sampling Feature Code],$A3568),SamplingFeatures[Feature Code],0),"0000"),
", RelationshipTypeCV:  ",CHAR(34),INDEX(RelatedFeatures[Relationship Type],$A3568),CHAR(34),
", RelatedFeatureID: *SamplingFeatureID",TEXT(MATCH(INDEX(RelatedFeatures[Second Sampling Feature Code],$A3568),SamplingFeatures[Feature Code],0),"0000"),
", SpatialOffsetID:  ",IF(INDEX(RelatedFeatures[Offset Number],$A3568)="","",CONCATENATE("*SpatialOffsetID",TEXT(INDEX(RelatedFeatures[Offset Number],$A3568),"0000"))),"}")))</f>
        <v>#REF!</v>
      </c>
      <c r="P3568" t="e">
        <f>IF(INDEX(Methods[Method Type],$A3568)="","",
CONCATENATE("  - &amp;MethodID",TEXT($A3568,"0000"),
" {","MethodTypeCV:  ",CHAR(34),INDEX(Methods[Method Type],$A3568),CHAR(34),
", MethodCode:  ",CHAR(34),INDEX(Methods[Method Code],$A3568),CHAR(34),
", MethodName:  ",CHAR(34),INDEX(Methods[Method Name],$A3568),CHAR(34),
", MethodDescription:  ",CHAR(34),INDEX(Methods[Method Description],$A3568),CHAR(34),
", MethodLink:  ",CHAR(34),INDEX(Methods[Method Link],$A3568),CHAR(34),
", OrganizationID: *OrganizationID",TEXT(MATCH(INDEX(Methods[Organization Name],$A3568),Organizations[Organization Name],0),"0000"),"}"))</f>
        <v>#REF!</v>
      </c>
      <c r="Q3568" t="e">
        <f>IF(INDEX(Variables[Variable Type],$A3568)="","",
CONCATENATE("  - &amp;VariableID",TEXT($A3568,"0000"),
" {","VariableTypeCV:  ",CHAR(34),INDEX(Variables[Variable Type],$A3568),CHAR(34),
", VariableCode:  ",CHAR(34),INDEX(Variables[Variable Code],$A3568),CHAR(34),
", VariableNameCV:  ",CHAR(34),INDEX(Variables[Variable Name],$A3568),CHAR(34),
", VariableDefinition:  ",CHAR(34),INDEX(Variables[Variable Definition],$A3568),CHAR(34),
", SpecciationCV:  ",CHAR(34),INDEX(Variables[Speciation],$A3568),CHAR(34),
", NoDataValue:  ",CHAR(34),INDEX(Variables[No Data Value],$A3568),CHAR(34),"}"))</f>
        <v>#REF!</v>
      </c>
    </row>
    <row r="3569" spans="1:17" x14ac:dyDescent="0.25">
      <c r="A3569">
        <v>3566</v>
      </c>
      <c r="D3569" t="e">
        <f>IF(INDEX(People[First Name],$A3569)="","",
CONCATENATE("  - &amp;PersonID",TEXT($A3569,"0000"),
" {","PersonFirstName:  ",CHAR(34),INDEX(People[First Name],$A3569),CHAR(34),
", PersonMiddleName:  ",CHAR(34),INDEX(People[Middle Name],$A3569),CHAR(34),
", PersonLastName:  ",CHAR(34),INDEX(People[Last Name],$A3569),CHAR(34),"}"))</f>
        <v>#REF!</v>
      </c>
      <c r="E3569" t="e">
        <f>IF(INDEX(Organizations[Organization Type '[CV']],$A3569)="","",
CONCATENATE("  - &amp;OrganizationID",TEXT($A3569,"0000"),
" {","OrganizationTypeCV:  ",CHAR(34),INDEX(Organizations[Organization Type '[CV']],$A3569),CHAR(34),
", OrganizationCode:  ",CHAR(34),INDEX(Organizations[Organization Code],$A3569),CHAR(34),
", OrganizationName:  ",CHAR(34),INDEX(Organizations[Organization Name],$A3569),CHAR(34),
", OrganizationDescription:  ",CHAR(34),INDEX(Organizations[Organization Description],$A3569),CHAR(34),
", OrganizationLink:  ",CHAR(34),INDEX(Organizations[Organization Link],$A3569),CHAR(34),"}"))</f>
        <v>#REF!</v>
      </c>
      <c r="F3569" t="e">
        <f>IF(INDEX(People[First Name],$A3569)="","",
CONCATENATE("  - &amp;AffiliationID",TEXT($A3569,"0000"),
" {PersonID: *PersonID",TEXT($A3569,"0000"),
", OrganizationID: *OrganizationID",TEXT(MATCH(INDEX(People[Organization Name],$A3569),Organizations[Organization Name],0),"0000"),
", IsPrimaryOrganizationContact: , AffiliationStartDate: , AffiliationEndDate: , PrimaryPhone: ",
", PrimaryEmail: ",CHAR(34),INDEX(People[Primary Email],$A3569),CHAR(34),
", PrimaryAddress: ",CHAR(34),INDEX(People[Primary Address],$A3569),CHAR(34),
", PersonLink: }"))</f>
        <v>#REF!</v>
      </c>
      <c r="H3569" t="e">
        <f>IF(COUNTA(CitationInformation)=0,"",IF(INDEX(AuthorList[Author Name],$A3569)="","",
CONCATENATE("  - &amp;AuthorListID",TEXT($A3569,"0000"),
"  {CitationID: *CitationID0001",
", PersonID: *PersonID",TEXT(MATCH(INDEX(AuthorList[Author Name],$A3569),People[Full Name],0),"0000"),
", AuthorOrder: ",INDEX(AuthorList[Author Number],$A3569),"}")))</f>
        <v>#REF!</v>
      </c>
      <c r="K3569" t="e">
        <f>IF(INDEX(SamplingFeatures[Feature Code],$A3569)="","",
CONCATENATE("  - &amp;SamplingFeatureID",TEXT($A3569,"0000"),
" {","SamplingFeatureUUID:  ",CHAR(34),INDEX(SamplingFeatures[Sampling Feature UUID],$A3569),CHAR(34),
", SamplingFeatureTypeCV:  ",CHAR(34),INDEX(SamplingFeatures[Sampling Feature Type],$A3569),CHAR(34),
", SamplingFeatureCode:  ",CHAR(34),INDEX(SamplingFeatures[Feature Code],$A3569),CHAR(34),
", SamplingFeatureName:  ",CHAR(34),INDEX(SamplingFeatures[Feature Name],$A3569),CHAR(34),
", SamplingFeatureDescription:  ",CHAR(34),INDEX(SamplingFeatures[Feature Description],$A3569),CHAR(34),
", SamplingFeatureGeotypeCV:  ",CHAR(34),INDEX(SamplingFeatures[Feature Geo Type],$A3569),CHAR(34),
", FeatureGeometry:  ",CHAR(34),INDEX(SamplingFeatures[Feature Geometry],$A3569),CHAR(34),
", Elevation_m:  ",CHAR(34),INDEX(SamplingFeatures[Elevation_m],$A3569),CHAR(34),
", ElevationDatumCV:  ",CHAR(34),ElevationDatum,CHAR(34),"}"))</f>
        <v>#REF!</v>
      </c>
      <c r="L3569" t="e">
        <f>IF(INDEX(SamplingFeatures[Sampling Feature Type],$A3569)&lt;&gt;"Site","",
CONCATENATE("  - &amp;SiteID",TEXT(SUMPRODUCT(--($L$3:$L3568&lt;&gt;"")),"0000"),
" {","SamplingFeatureID:  *SamplingFeatureID",TEXT($A3569,"0000"),
", SiteTypeCV:  ",CHAR(34),INDEX(Sites[Site Type],$A3569),CHAR(34),
", Latitude:  ",INDEX(Sites[Latitude],$A3569),
", Longitude:  ",INDEX(Sites[Longitude],$A3569),
", SRSName:  ",CHAR(34),LatLonDatum,CHAR(34),"}"))</f>
        <v>#REF!</v>
      </c>
      <c r="M3569" t="e">
        <f>IF(INDEX(SamplingFeatures[Sampling Feature Type],$A3569)&lt;&gt;"Specimen","",
CONCATENATE("  - &amp;SpecimenID",TEXT(SUMPRODUCT(--($M$3:$M3568&lt;&gt;"")),"0000"),
" {","SamplingFeatureID:  *SamplingFeatureID",TEXT($A3569,"0000"),
", SpecimenTypeCV:  ",CHAR(34),INDEX(Specimens[Specimen Type],$A3569),CHAR(34),
", SpecimenMediumCV:  ",INDEX(Specimens[Specimen Medium],$A3569),
", IsFieldSpecimen:  ",CHAR(34),INDEX(Specimens[Is Field Specimen?],$A3569),CHAR(34),"}"))</f>
        <v>#REF!</v>
      </c>
      <c r="N3569" t="e">
        <f>IF(COUNTA(SpatialOffsets[])=0,"", IF(INDEX(SpatialOffsets[Spatial Offset Type],$A3569)="","",
CONCATENATE("  - &amp;SpatialOffsetID",TEXT($A3569,"0000"),
" {","SpatialOffsetTypeCV:  ",CHAR(34),INDEX(SpatialOffsets[Spatial Offset Type],$A3569),CHAR(34),
", Offset1Value:  ",INDEX(SpatialOffsets[Offset 1 Value],$A3569),
", Offset1UnitID:  ",CHAR(34),INDEX(SpatialOffsets[Offset 1 Unit],$A3569),CHAR(34),
", Offset2Value:  ",INDEX(SpatialOffsets[Offset 2 Value],$A3569),
", Offset2UnitID:  ",CHAR(34),INDEX(SpatialOffsets[Offset 2 Unit],$A3569),CHAR(34),
", Offset3Value:  ",INDEX(SpatialOffsets[Offset 3 Value],$A3569),
", Offset3UnitID:  ",CHAR(34),INDEX(SpatialOffsets[Offset 3 Unit],$A3569),CHAR(34),,"}")))</f>
        <v>#REF!</v>
      </c>
      <c r="O3569" t="e">
        <f>IF(COUNTA(RelatedFeatures[])=0,"", IF(INDEX(RelatedFeatures[First Sampling Feature Code],$A3569)="","",
CONCATENATE("  - &amp;RelationID",TEXT($A3569,"0000"),
" {","SamplingFeatureID:  *SamplingFeatureID",TEXT(MATCH(INDEX(RelatedFeatures[First Sampling Feature Code],$A3569),SamplingFeatures[Feature Code],0),"0000"),
", RelationshipTypeCV:  ",CHAR(34),INDEX(RelatedFeatures[Relationship Type],$A3569),CHAR(34),
", RelatedFeatureID: *SamplingFeatureID",TEXT(MATCH(INDEX(RelatedFeatures[Second Sampling Feature Code],$A3569),SamplingFeatures[Feature Code],0),"0000"),
", SpatialOffsetID:  ",IF(INDEX(RelatedFeatures[Offset Number],$A3569)="","",CONCATENATE("*SpatialOffsetID",TEXT(INDEX(RelatedFeatures[Offset Number],$A3569),"0000"))),"}")))</f>
        <v>#REF!</v>
      </c>
      <c r="P3569" t="e">
        <f>IF(INDEX(Methods[Method Type],$A3569)="","",
CONCATENATE("  - &amp;MethodID",TEXT($A3569,"0000"),
" {","MethodTypeCV:  ",CHAR(34),INDEX(Methods[Method Type],$A3569),CHAR(34),
", MethodCode:  ",CHAR(34),INDEX(Methods[Method Code],$A3569),CHAR(34),
", MethodName:  ",CHAR(34),INDEX(Methods[Method Name],$A3569),CHAR(34),
", MethodDescription:  ",CHAR(34),INDEX(Methods[Method Description],$A3569),CHAR(34),
", MethodLink:  ",CHAR(34),INDEX(Methods[Method Link],$A3569),CHAR(34),
", OrganizationID: *OrganizationID",TEXT(MATCH(INDEX(Methods[Organization Name],$A3569),Organizations[Organization Name],0),"0000"),"}"))</f>
        <v>#REF!</v>
      </c>
      <c r="Q3569" t="e">
        <f>IF(INDEX(Variables[Variable Type],$A3569)="","",
CONCATENATE("  - &amp;VariableID",TEXT($A3569,"0000"),
" {","VariableTypeCV:  ",CHAR(34),INDEX(Variables[Variable Type],$A3569),CHAR(34),
", VariableCode:  ",CHAR(34),INDEX(Variables[Variable Code],$A3569),CHAR(34),
", VariableNameCV:  ",CHAR(34),INDEX(Variables[Variable Name],$A3569),CHAR(34),
", VariableDefinition:  ",CHAR(34),INDEX(Variables[Variable Definition],$A3569),CHAR(34),
", SpecciationCV:  ",CHAR(34),INDEX(Variables[Speciation],$A3569),CHAR(34),
", NoDataValue:  ",CHAR(34),INDEX(Variables[No Data Value],$A3569),CHAR(34),"}"))</f>
        <v>#REF!</v>
      </c>
    </row>
    <row r="3570" spans="1:17" x14ac:dyDescent="0.25">
      <c r="A3570">
        <v>3567</v>
      </c>
      <c r="D3570" t="e">
        <f>IF(INDEX(People[First Name],$A3570)="","",
CONCATENATE("  - &amp;PersonID",TEXT($A3570,"0000"),
" {","PersonFirstName:  ",CHAR(34),INDEX(People[First Name],$A3570),CHAR(34),
", PersonMiddleName:  ",CHAR(34),INDEX(People[Middle Name],$A3570),CHAR(34),
", PersonLastName:  ",CHAR(34),INDEX(People[Last Name],$A3570),CHAR(34),"}"))</f>
        <v>#REF!</v>
      </c>
      <c r="E3570" t="e">
        <f>IF(INDEX(Organizations[Organization Type '[CV']],$A3570)="","",
CONCATENATE("  - &amp;OrganizationID",TEXT($A3570,"0000"),
" {","OrganizationTypeCV:  ",CHAR(34),INDEX(Organizations[Organization Type '[CV']],$A3570),CHAR(34),
", OrganizationCode:  ",CHAR(34),INDEX(Organizations[Organization Code],$A3570),CHAR(34),
", OrganizationName:  ",CHAR(34),INDEX(Organizations[Organization Name],$A3570),CHAR(34),
", OrganizationDescription:  ",CHAR(34),INDEX(Organizations[Organization Description],$A3570),CHAR(34),
", OrganizationLink:  ",CHAR(34),INDEX(Organizations[Organization Link],$A3570),CHAR(34),"}"))</f>
        <v>#REF!</v>
      </c>
      <c r="F3570" t="e">
        <f>IF(INDEX(People[First Name],$A3570)="","",
CONCATENATE("  - &amp;AffiliationID",TEXT($A3570,"0000"),
" {PersonID: *PersonID",TEXT($A3570,"0000"),
", OrganizationID: *OrganizationID",TEXT(MATCH(INDEX(People[Organization Name],$A3570),Organizations[Organization Name],0),"0000"),
", IsPrimaryOrganizationContact: , AffiliationStartDate: , AffiliationEndDate: , PrimaryPhone: ",
", PrimaryEmail: ",CHAR(34),INDEX(People[Primary Email],$A3570),CHAR(34),
", PrimaryAddress: ",CHAR(34),INDEX(People[Primary Address],$A3570),CHAR(34),
", PersonLink: }"))</f>
        <v>#REF!</v>
      </c>
      <c r="H3570" t="e">
        <f>IF(COUNTA(CitationInformation)=0,"",IF(INDEX(AuthorList[Author Name],$A3570)="","",
CONCATENATE("  - &amp;AuthorListID",TEXT($A3570,"0000"),
"  {CitationID: *CitationID0001",
", PersonID: *PersonID",TEXT(MATCH(INDEX(AuthorList[Author Name],$A3570),People[Full Name],0),"0000"),
", AuthorOrder: ",INDEX(AuthorList[Author Number],$A3570),"}")))</f>
        <v>#REF!</v>
      </c>
      <c r="K3570" t="e">
        <f>IF(INDEX(SamplingFeatures[Feature Code],$A3570)="","",
CONCATENATE("  - &amp;SamplingFeatureID",TEXT($A3570,"0000"),
" {","SamplingFeatureUUID:  ",CHAR(34),INDEX(SamplingFeatures[Sampling Feature UUID],$A3570),CHAR(34),
", SamplingFeatureTypeCV:  ",CHAR(34),INDEX(SamplingFeatures[Sampling Feature Type],$A3570),CHAR(34),
", SamplingFeatureCode:  ",CHAR(34),INDEX(SamplingFeatures[Feature Code],$A3570),CHAR(34),
", SamplingFeatureName:  ",CHAR(34),INDEX(SamplingFeatures[Feature Name],$A3570),CHAR(34),
", SamplingFeatureDescription:  ",CHAR(34),INDEX(SamplingFeatures[Feature Description],$A3570),CHAR(34),
", SamplingFeatureGeotypeCV:  ",CHAR(34),INDEX(SamplingFeatures[Feature Geo Type],$A3570),CHAR(34),
", FeatureGeometry:  ",CHAR(34),INDEX(SamplingFeatures[Feature Geometry],$A3570),CHAR(34),
", Elevation_m:  ",CHAR(34),INDEX(SamplingFeatures[Elevation_m],$A3570),CHAR(34),
", ElevationDatumCV:  ",CHAR(34),ElevationDatum,CHAR(34),"}"))</f>
        <v>#REF!</v>
      </c>
      <c r="L3570" t="e">
        <f>IF(INDEX(SamplingFeatures[Sampling Feature Type],$A3570)&lt;&gt;"Site","",
CONCATENATE("  - &amp;SiteID",TEXT(SUMPRODUCT(--($L$3:$L3569&lt;&gt;"")),"0000"),
" {","SamplingFeatureID:  *SamplingFeatureID",TEXT($A3570,"0000"),
", SiteTypeCV:  ",CHAR(34),INDEX(Sites[Site Type],$A3570),CHAR(34),
", Latitude:  ",INDEX(Sites[Latitude],$A3570),
", Longitude:  ",INDEX(Sites[Longitude],$A3570),
", SRSName:  ",CHAR(34),LatLonDatum,CHAR(34),"}"))</f>
        <v>#REF!</v>
      </c>
      <c r="M3570" t="e">
        <f>IF(INDEX(SamplingFeatures[Sampling Feature Type],$A3570)&lt;&gt;"Specimen","",
CONCATENATE("  - &amp;SpecimenID",TEXT(SUMPRODUCT(--($M$3:$M3569&lt;&gt;"")),"0000"),
" {","SamplingFeatureID:  *SamplingFeatureID",TEXT($A3570,"0000"),
", SpecimenTypeCV:  ",CHAR(34),INDEX(Specimens[Specimen Type],$A3570),CHAR(34),
", SpecimenMediumCV:  ",INDEX(Specimens[Specimen Medium],$A3570),
", IsFieldSpecimen:  ",CHAR(34),INDEX(Specimens[Is Field Specimen?],$A3570),CHAR(34),"}"))</f>
        <v>#REF!</v>
      </c>
      <c r="N3570" t="e">
        <f>IF(COUNTA(SpatialOffsets[])=0,"", IF(INDEX(SpatialOffsets[Spatial Offset Type],$A3570)="","",
CONCATENATE("  - &amp;SpatialOffsetID",TEXT($A3570,"0000"),
" {","SpatialOffsetTypeCV:  ",CHAR(34),INDEX(SpatialOffsets[Spatial Offset Type],$A3570),CHAR(34),
", Offset1Value:  ",INDEX(SpatialOffsets[Offset 1 Value],$A3570),
", Offset1UnitID:  ",CHAR(34),INDEX(SpatialOffsets[Offset 1 Unit],$A3570),CHAR(34),
", Offset2Value:  ",INDEX(SpatialOffsets[Offset 2 Value],$A3570),
", Offset2UnitID:  ",CHAR(34),INDEX(SpatialOffsets[Offset 2 Unit],$A3570),CHAR(34),
", Offset3Value:  ",INDEX(SpatialOffsets[Offset 3 Value],$A3570),
", Offset3UnitID:  ",CHAR(34),INDEX(SpatialOffsets[Offset 3 Unit],$A3570),CHAR(34),,"}")))</f>
        <v>#REF!</v>
      </c>
      <c r="O3570" t="e">
        <f>IF(COUNTA(RelatedFeatures[])=0,"", IF(INDEX(RelatedFeatures[First Sampling Feature Code],$A3570)="","",
CONCATENATE("  - &amp;RelationID",TEXT($A3570,"0000"),
" {","SamplingFeatureID:  *SamplingFeatureID",TEXT(MATCH(INDEX(RelatedFeatures[First Sampling Feature Code],$A3570),SamplingFeatures[Feature Code],0),"0000"),
", RelationshipTypeCV:  ",CHAR(34),INDEX(RelatedFeatures[Relationship Type],$A3570),CHAR(34),
", RelatedFeatureID: *SamplingFeatureID",TEXT(MATCH(INDEX(RelatedFeatures[Second Sampling Feature Code],$A3570),SamplingFeatures[Feature Code],0),"0000"),
", SpatialOffsetID:  ",IF(INDEX(RelatedFeatures[Offset Number],$A3570)="","",CONCATENATE("*SpatialOffsetID",TEXT(INDEX(RelatedFeatures[Offset Number],$A3570),"0000"))),"}")))</f>
        <v>#REF!</v>
      </c>
      <c r="P3570" t="e">
        <f>IF(INDEX(Methods[Method Type],$A3570)="","",
CONCATENATE("  - &amp;MethodID",TEXT($A3570,"0000"),
" {","MethodTypeCV:  ",CHAR(34),INDEX(Methods[Method Type],$A3570),CHAR(34),
", MethodCode:  ",CHAR(34),INDEX(Methods[Method Code],$A3570),CHAR(34),
", MethodName:  ",CHAR(34),INDEX(Methods[Method Name],$A3570),CHAR(34),
", MethodDescription:  ",CHAR(34),INDEX(Methods[Method Description],$A3570),CHAR(34),
", MethodLink:  ",CHAR(34),INDEX(Methods[Method Link],$A3570),CHAR(34),
", OrganizationID: *OrganizationID",TEXT(MATCH(INDEX(Methods[Organization Name],$A3570),Organizations[Organization Name],0),"0000"),"}"))</f>
        <v>#REF!</v>
      </c>
      <c r="Q3570" t="e">
        <f>IF(INDEX(Variables[Variable Type],$A3570)="","",
CONCATENATE("  - &amp;VariableID",TEXT($A3570,"0000"),
" {","VariableTypeCV:  ",CHAR(34),INDEX(Variables[Variable Type],$A3570),CHAR(34),
", VariableCode:  ",CHAR(34),INDEX(Variables[Variable Code],$A3570),CHAR(34),
", VariableNameCV:  ",CHAR(34),INDEX(Variables[Variable Name],$A3570),CHAR(34),
", VariableDefinition:  ",CHAR(34),INDEX(Variables[Variable Definition],$A3570),CHAR(34),
", SpecciationCV:  ",CHAR(34),INDEX(Variables[Speciation],$A3570),CHAR(34),
", NoDataValue:  ",CHAR(34),INDEX(Variables[No Data Value],$A3570),CHAR(34),"}"))</f>
        <v>#REF!</v>
      </c>
    </row>
    <row r="3571" spans="1:17" x14ac:dyDescent="0.25">
      <c r="A3571">
        <v>3568</v>
      </c>
      <c r="D3571" t="e">
        <f>IF(INDEX(People[First Name],$A3571)="","",
CONCATENATE("  - &amp;PersonID",TEXT($A3571,"0000"),
" {","PersonFirstName:  ",CHAR(34),INDEX(People[First Name],$A3571),CHAR(34),
", PersonMiddleName:  ",CHAR(34),INDEX(People[Middle Name],$A3571),CHAR(34),
", PersonLastName:  ",CHAR(34),INDEX(People[Last Name],$A3571),CHAR(34),"}"))</f>
        <v>#REF!</v>
      </c>
      <c r="E3571" t="e">
        <f>IF(INDEX(Organizations[Organization Type '[CV']],$A3571)="","",
CONCATENATE("  - &amp;OrganizationID",TEXT($A3571,"0000"),
" {","OrganizationTypeCV:  ",CHAR(34),INDEX(Organizations[Organization Type '[CV']],$A3571),CHAR(34),
", OrganizationCode:  ",CHAR(34),INDEX(Organizations[Organization Code],$A3571),CHAR(34),
", OrganizationName:  ",CHAR(34),INDEX(Organizations[Organization Name],$A3571),CHAR(34),
", OrganizationDescription:  ",CHAR(34),INDEX(Organizations[Organization Description],$A3571),CHAR(34),
", OrganizationLink:  ",CHAR(34),INDEX(Organizations[Organization Link],$A3571),CHAR(34),"}"))</f>
        <v>#REF!</v>
      </c>
      <c r="F3571" t="e">
        <f>IF(INDEX(People[First Name],$A3571)="","",
CONCATENATE("  - &amp;AffiliationID",TEXT($A3571,"0000"),
" {PersonID: *PersonID",TEXT($A3571,"0000"),
", OrganizationID: *OrganizationID",TEXT(MATCH(INDEX(People[Organization Name],$A3571),Organizations[Organization Name],0),"0000"),
", IsPrimaryOrganizationContact: , AffiliationStartDate: , AffiliationEndDate: , PrimaryPhone: ",
", PrimaryEmail: ",CHAR(34),INDEX(People[Primary Email],$A3571),CHAR(34),
", PrimaryAddress: ",CHAR(34),INDEX(People[Primary Address],$A3571),CHAR(34),
", PersonLink: }"))</f>
        <v>#REF!</v>
      </c>
      <c r="H3571" t="e">
        <f>IF(COUNTA(CitationInformation)=0,"",IF(INDEX(AuthorList[Author Name],$A3571)="","",
CONCATENATE("  - &amp;AuthorListID",TEXT($A3571,"0000"),
"  {CitationID: *CitationID0001",
", PersonID: *PersonID",TEXT(MATCH(INDEX(AuthorList[Author Name],$A3571),People[Full Name],0),"0000"),
", AuthorOrder: ",INDEX(AuthorList[Author Number],$A3571),"}")))</f>
        <v>#REF!</v>
      </c>
      <c r="K3571" t="e">
        <f>IF(INDEX(SamplingFeatures[Feature Code],$A3571)="","",
CONCATENATE("  - &amp;SamplingFeatureID",TEXT($A3571,"0000"),
" {","SamplingFeatureUUID:  ",CHAR(34),INDEX(SamplingFeatures[Sampling Feature UUID],$A3571),CHAR(34),
", SamplingFeatureTypeCV:  ",CHAR(34),INDEX(SamplingFeatures[Sampling Feature Type],$A3571),CHAR(34),
", SamplingFeatureCode:  ",CHAR(34),INDEX(SamplingFeatures[Feature Code],$A3571),CHAR(34),
", SamplingFeatureName:  ",CHAR(34),INDEX(SamplingFeatures[Feature Name],$A3571),CHAR(34),
", SamplingFeatureDescription:  ",CHAR(34),INDEX(SamplingFeatures[Feature Description],$A3571),CHAR(34),
", SamplingFeatureGeotypeCV:  ",CHAR(34),INDEX(SamplingFeatures[Feature Geo Type],$A3571),CHAR(34),
", FeatureGeometry:  ",CHAR(34),INDEX(SamplingFeatures[Feature Geometry],$A3571),CHAR(34),
", Elevation_m:  ",CHAR(34),INDEX(SamplingFeatures[Elevation_m],$A3571),CHAR(34),
", ElevationDatumCV:  ",CHAR(34),ElevationDatum,CHAR(34),"}"))</f>
        <v>#REF!</v>
      </c>
      <c r="L3571" t="e">
        <f>IF(INDEX(SamplingFeatures[Sampling Feature Type],$A3571)&lt;&gt;"Site","",
CONCATENATE("  - &amp;SiteID",TEXT(SUMPRODUCT(--($L$3:$L3570&lt;&gt;"")),"0000"),
" {","SamplingFeatureID:  *SamplingFeatureID",TEXT($A3571,"0000"),
", SiteTypeCV:  ",CHAR(34),INDEX(Sites[Site Type],$A3571),CHAR(34),
", Latitude:  ",INDEX(Sites[Latitude],$A3571),
", Longitude:  ",INDEX(Sites[Longitude],$A3571),
", SRSName:  ",CHAR(34),LatLonDatum,CHAR(34),"}"))</f>
        <v>#REF!</v>
      </c>
      <c r="M3571" t="e">
        <f>IF(INDEX(SamplingFeatures[Sampling Feature Type],$A3571)&lt;&gt;"Specimen","",
CONCATENATE("  - &amp;SpecimenID",TEXT(SUMPRODUCT(--($M$3:$M3570&lt;&gt;"")),"0000"),
" {","SamplingFeatureID:  *SamplingFeatureID",TEXT($A3571,"0000"),
", SpecimenTypeCV:  ",CHAR(34),INDEX(Specimens[Specimen Type],$A3571),CHAR(34),
", SpecimenMediumCV:  ",INDEX(Specimens[Specimen Medium],$A3571),
", IsFieldSpecimen:  ",CHAR(34),INDEX(Specimens[Is Field Specimen?],$A3571),CHAR(34),"}"))</f>
        <v>#REF!</v>
      </c>
      <c r="N3571" t="e">
        <f>IF(COUNTA(SpatialOffsets[])=0,"", IF(INDEX(SpatialOffsets[Spatial Offset Type],$A3571)="","",
CONCATENATE("  - &amp;SpatialOffsetID",TEXT($A3571,"0000"),
" {","SpatialOffsetTypeCV:  ",CHAR(34),INDEX(SpatialOffsets[Spatial Offset Type],$A3571),CHAR(34),
", Offset1Value:  ",INDEX(SpatialOffsets[Offset 1 Value],$A3571),
", Offset1UnitID:  ",CHAR(34),INDEX(SpatialOffsets[Offset 1 Unit],$A3571),CHAR(34),
", Offset2Value:  ",INDEX(SpatialOffsets[Offset 2 Value],$A3571),
", Offset2UnitID:  ",CHAR(34),INDEX(SpatialOffsets[Offset 2 Unit],$A3571),CHAR(34),
", Offset3Value:  ",INDEX(SpatialOffsets[Offset 3 Value],$A3571),
", Offset3UnitID:  ",CHAR(34),INDEX(SpatialOffsets[Offset 3 Unit],$A3571),CHAR(34),,"}")))</f>
        <v>#REF!</v>
      </c>
      <c r="O3571" t="e">
        <f>IF(COUNTA(RelatedFeatures[])=0,"", IF(INDEX(RelatedFeatures[First Sampling Feature Code],$A3571)="","",
CONCATENATE("  - &amp;RelationID",TEXT($A3571,"0000"),
" {","SamplingFeatureID:  *SamplingFeatureID",TEXT(MATCH(INDEX(RelatedFeatures[First Sampling Feature Code],$A3571),SamplingFeatures[Feature Code],0),"0000"),
", RelationshipTypeCV:  ",CHAR(34),INDEX(RelatedFeatures[Relationship Type],$A3571),CHAR(34),
", RelatedFeatureID: *SamplingFeatureID",TEXT(MATCH(INDEX(RelatedFeatures[Second Sampling Feature Code],$A3571),SamplingFeatures[Feature Code],0),"0000"),
", SpatialOffsetID:  ",IF(INDEX(RelatedFeatures[Offset Number],$A3571)="","",CONCATENATE("*SpatialOffsetID",TEXT(INDEX(RelatedFeatures[Offset Number],$A3571),"0000"))),"}")))</f>
        <v>#REF!</v>
      </c>
      <c r="P3571" t="e">
        <f>IF(INDEX(Methods[Method Type],$A3571)="","",
CONCATENATE("  - &amp;MethodID",TEXT($A3571,"0000"),
" {","MethodTypeCV:  ",CHAR(34),INDEX(Methods[Method Type],$A3571),CHAR(34),
", MethodCode:  ",CHAR(34),INDEX(Methods[Method Code],$A3571),CHAR(34),
", MethodName:  ",CHAR(34),INDEX(Methods[Method Name],$A3571),CHAR(34),
", MethodDescription:  ",CHAR(34),INDEX(Methods[Method Description],$A3571),CHAR(34),
", MethodLink:  ",CHAR(34),INDEX(Methods[Method Link],$A3571),CHAR(34),
", OrganizationID: *OrganizationID",TEXT(MATCH(INDEX(Methods[Organization Name],$A3571),Organizations[Organization Name],0),"0000"),"}"))</f>
        <v>#REF!</v>
      </c>
      <c r="Q3571" t="e">
        <f>IF(INDEX(Variables[Variable Type],$A3571)="","",
CONCATENATE("  - &amp;VariableID",TEXT($A3571,"0000"),
" {","VariableTypeCV:  ",CHAR(34),INDEX(Variables[Variable Type],$A3571),CHAR(34),
", VariableCode:  ",CHAR(34),INDEX(Variables[Variable Code],$A3571),CHAR(34),
", VariableNameCV:  ",CHAR(34),INDEX(Variables[Variable Name],$A3571),CHAR(34),
", VariableDefinition:  ",CHAR(34),INDEX(Variables[Variable Definition],$A3571),CHAR(34),
", SpecciationCV:  ",CHAR(34),INDEX(Variables[Speciation],$A3571),CHAR(34),
", NoDataValue:  ",CHAR(34),INDEX(Variables[No Data Value],$A3571),CHAR(34),"}"))</f>
        <v>#REF!</v>
      </c>
    </row>
    <row r="3572" spans="1:17" x14ac:dyDescent="0.25">
      <c r="A3572">
        <v>3569</v>
      </c>
      <c r="D3572" t="e">
        <f>IF(INDEX(People[First Name],$A3572)="","",
CONCATENATE("  - &amp;PersonID",TEXT($A3572,"0000"),
" {","PersonFirstName:  ",CHAR(34),INDEX(People[First Name],$A3572),CHAR(34),
", PersonMiddleName:  ",CHAR(34),INDEX(People[Middle Name],$A3572),CHAR(34),
", PersonLastName:  ",CHAR(34),INDEX(People[Last Name],$A3572),CHAR(34),"}"))</f>
        <v>#REF!</v>
      </c>
      <c r="E3572" t="e">
        <f>IF(INDEX(Organizations[Organization Type '[CV']],$A3572)="","",
CONCATENATE("  - &amp;OrganizationID",TEXT($A3572,"0000"),
" {","OrganizationTypeCV:  ",CHAR(34),INDEX(Organizations[Organization Type '[CV']],$A3572),CHAR(34),
", OrganizationCode:  ",CHAR(34),INDEX(Organizations[Organization Code],$A3572),CHAR(34),
", OrganizationName:  ",CHAR(34),INDEX(Organizations[Organization Name],$A3572),CHAR(34),
", OrganizationDescription:  ",CHAR(34),INDEX(Organizations[Organization Description],$A3572),CHAR(34),
", OrganizationLink:  ",CHAR(34),INDEX(Organizations[Organization Link],$A3572),CHAR(34),"}"))</f>
        <v>#REF!</v>
      </c>
      <c r="F3572" t="e">
        <f>IF(INDEX(People[First Name],$A3572)="","",
CONCATENATE("  - &amp;AffiliationID",TEXT($A3572,"0000"),
" {PersonID: *PersonID",TEXT($A3572,"0000"),
", OrganizationID: *OrganizationID",TEXT(MATCH(INDEX(People[Organization Name],$A3572),Organizations[Organization Name],0),"0000"),
", IsPrimaryOrganizationContact: , AffiliationStartDate: , AffiliationEndDate: , PrimaryPhone: ",
", PrimaryEmail: ",CHAR(34),INDEX(People[Primary Email],$A3572),CHAR(34),
", PrimaryAddress: ",CHAR(34),INDEX(People[Primary Address],$A3572),CHAR(34),
", PersonLink: }"))</f>
        <v>#REF!</v>
      </c>
      <c r="H3572" t="e">
        <f>IF(COUNTA(CitationInformation)=0,"",IF(INDEX(AuthorList[Author Name],$A3572)="","",
CONCATENATE("  - &amp;AuthorListID",TEXT($A3572,"0000"),
"  {CitationID: *CitationID0001",
", PersonID: *PersonID",TEXT(MATCH(INDEX(AuthorList[Author Name],$A3572),People[Full Name],0),"0000"),
", AuthorOrder: ",INDEX(AuthorList[Author Number],$A3572),"}")))</f>
        <v>#REF!</v>
      </c>
      <c r="K3572" t="e">
        <f>IF(INDEX(SamplingFeatures[Feature Code],$A3572)="","",
CONCATENATE("  - &amp;SamplingFeatureID",TEXT($A3572,"0000"),
" {","SamplingFeatureUUID:  ",CHAR(34),INDEX(SamplingFeatures[Sampling Feature UUID],$A3572),CHAR(34),
", SamplingFeatureTypeCV:  ",CHAR(34),INDEX(SamplingFeatures[Sampling Feature Type],$A3572),CHAR(34),
", SamplingFeatureCode:  ",CHAR(34),INDEX(SamplingFeatures[Feature Code],$A3572),CHAR(34),
", SamplingFeatureName:  ",CHAR(34),INDEX(SamplingFeatures[Feature Name],$A3572),CHAR(34),
", SamplingFeatureDescription:  ",CHAR(34),INDEX(SamplingFeatures[Feature Description],$A3572),CHAR(34),
", SamplingFeatureGeotypeCV:  ",CHAR(34),INDEX(SamplingFeatures[Feature Geo Type],$A3572),CHAR(34),
", FeatureGeometry:  ",CHAR(34),INDEX(SamplingFeatures[Feature Geometry],$A3572),CHAR(34),
", Elevation_m:  ",CHAR(34),INDEX(SamplingFeatures[Elevation_m],$A3572),CHAR(34),
", ElevationDatumCV:  ",CHAR(34),ElevationDatum,CHAR(34),"}"))</f>
        <v>#REF!</v>
      </c>
      <c r="L3572" t="e">
        <f>IF(INDEX(SamplingFeatures[Sampling Feature Type],$A3572)&lt;&gt;"Site","",
CONCATENATE("  - &amp;SiteID",TEXT(SUMPRODUCT(--($L$3:$L3571&lt;&gt;"")),"0000"),
" {","SamplingFeatureID:  *SamplingFeatureID",TEXT($A3572,"0000"),
", SiteTypeCV:  ",CHAR(34),INDEX(Sites[Site Type],$A3572),CHAR(34),
", Latitude:  ",INDEX(Sites[Latitude],$A3572),
", Longitude:  ",INDEX(Sites[Longitude],$A3572),
", SRSName:  ",CHAR(34),LatLonDatum,CHAR(34),"}"))</f>
        <v>#REF!</v>
      </c>
      <c r="M3572" t="e">
        <f>IF(INDEX(SamplingFeatures[Sampling Feature Type],$A3572)&lt;&gt;"Specimen","",
CONCATENATE("  - &amp;SpecimenID",TEXT(SUMPRODUCT(--($M$3:$M3571&lt;&gt;"")),"0000"),
" {","SamplingFeatureID:  *SamplingFeatureID",TEXT($A3572,"0000"),
", SpecimenTypeCV:  ",CHAR(34),INDEX(Specimens[Specimen Type],$A3572),CHAR(34),
", SpecimenMediumCV:  ",INDEX(Specimens[Specimen Medium],$A3572),
", IsFieldSpecimen:  ",CHAR(34),INDEX(Specimens[Is Field Specimen?],$A3572),CHAR(34),"}"))</f>
        <v>#REF!</v>
      </c>
      <c r="N3572" t="e">
        <f>IF(COUNTA(SpatialOffsets[])=0,"", IF(INDEX(SpatialOffsets[Spatial Offset Type],$A3572)="","",
CONCATENATE("  - &amp;SpatialOffsetID",TEXT($A3572,"0000"),
" {","SpatialOffsetTypeCV:  ",CHAR(34),INDEX(SpatialOffsets[Spatial Offset Type],$A3572),CHAR(34),
", Offset1Value:  ",INDEX(SpatialOffsets[Offset 1 Value],$A3572),
", Offset1UnitID:  ",CHAR(34),INDEX(SpatialOffsets[Offset 1 Unit],$A3572),CHAR(34),
", Offset2Value:  ",INDEX(SpatialOffsets[Offset 2 Value],$A3572),
", Offset2UnitID:  ",CHAR(34),INDEX(SpatialOffsets[Offset 2 Unit],$A3572),CHAR(34),
", Offset3Value:  ",INDEX(SpatialOffsets[Offset 3 Value],$A3572),
", Offset3UnitID:  ",CHAR(34),INDEX(SpatialOffsets[Offset 3 Unit],$A3572),CHAR(34),,"}")))</f>
        <v>#REF!</v>
      </c>
      <c r="O3572" t="e">
        <f>IF(COUNTA(RelatedFeatures[])=0,"", IF(INDEX(RelatedFeatures[First Sampling Feature Code],$A3572)="","",
CONCATENATE("  - &amp;RelationID",TEXT($A3572,"0000"),
" {","SamplingFeatureID:  *SamplingFeatureID",TEXT(MATCH(INDEX(RelatedFeatures[First Sampling Feature Code],$A3572),SamplingFeatures[Feature Code],0),"0000"),
", RelationshipTypeCV:  ",CHAR(34),INDEX(RelatedFeatures[Relationship Type],$A3572),CHAR(34),
", RelatedFeatureID: *SamplingFeatureID",TEXT(MATCH(INDEX(RelatedFeatures[Second Sampling Feature Code],$A3572),SamplingFeatures[Feature Code],0),"0000"),
", SpatialOffsetID:  ",IF(INDEX(RelatedFeatures[Offset Number],$A3572)="","",CONCATENATE("*SpatialOffsetID",TEXT(INDEX(RelatedFeatures[Offset Number],$A3572),"0000"))),"}")))</f>
        <v>#REF!</v>
      </c>
      <c r="P3572" t="e">
        <f>IF(INDEX(Methods[Method Type],$A3572)="","",
CONCATENATE("  - &amp;MethodID",TEXT($A3572,"0000"),
" {","MethodTypeCV:  ",CHAR(34),INDEX(Methods[Method Type],$A3572),CHAR(34),
", MethodCode:  ",CHAR(34),INDEX(Methods[Method Code],$A3572),CHAR(34),
", MethodName:  ",CHAR(34),INDEX(Methods[Method Name],$A3572),CHAR(34),
", MethodDescription:  ",CHAR(34),INDEX(Methods[Method Description],$A3572),CHAR(34),
", MethodLink:  ",CHAR(34),INDEX(Methods[Method Link],$A3572),CHAR(34),
", OrganizationID: *OrganizationID",TEXT(MATCH(INDEX(Methods[Organization Name],$A3572),Organizations[Organization Name],0),"0000"),"}"))</f>
        <v>#REF!</v>
      </c>
      <c r="Q3572" t="e">
        <f>IF(INDEX(Variables[Variable Type],$A3572)="","",
CONCATENATE("  - &amp;VariableID",TEXT($A3572,"0000"),
" {","VariableTypeCV:  ",CHAR(34),INDEX(Variables[Variable Type],$A3572),CHAR(34),
", VariableCode:  ",CHAR(34),INDEX(Variables[Variable Code],$A3572),CHAR(34),
", VariableNameCV:  ",CHAR(34),INDEX(Variables[Variable Name],$A3572),CHAR(34),
", VariableDefinition:  ",CHAR(34),INDEX(Variables[Variable Definition],$A3572),CHAR(34),
", SpecciationCV:  ",CHAR(34),INDEX(Variables[Speciation],$A3572),CHAR(34),
", NoDataValue:  ",CHAR(34),INDEX(Variables[No Data Value],$A3572),CHAR(34),"}"))</f>
        <v>#REF!</v>
      </c>
    </row>
    <row r="3573" spans="1:17" x14ac:dyDescent="0.25">
      <c r="A3573">
        <v>3570</v>
      </c>
      <c r="D3573" t="e">
        <f>IF(INDEX(People[First Name],$A3573)="","",
CONCATENATE("  - &amp;PersonID",TEXT($A3573,"0000"),
" {","PersonFirstName:  ",CHAR(34),INDEX(People[First Name],$A3573),CHAR(34),
", PersonMiddleName:  ",CHAR(34),INDEX(People[Middle Name],$A3573),CHAR(34),
", PersonLastName:  ",CHAR(34),INDEX(People[Last Name],$A3573),CHAR(34),"}"))</f>
        <v>#REF!</v>
      </c>
      <c r="E3573" t="e">
        <f>IF(INDEX(Organizations[Organization Type '[CV']],$A3573)="","",
CONCATENATE("  - &amp;OrganizationID",TEXT($A3573,"0000"),
" {","OrganizationTypeCV:  ",CHAR(34),INDEX(Organizations[Organization Type '[CV']],$A3573),CHAR(34),
", OrganizationCode:  ",CHAR(34),INDEX(Organizations[Organization Code],$A3573),CHAR(34),
", OrganizationName:  ",CHAR(34),INDEX(Organizations[Organization Name],$A3573),CHAR(34),
", OrganizationDescription:  ",CHAR(34),INDEX(Organizations[Organization Description],$A3573),CHAR(34),
", OrganizationLink:  ",CHAR(34),INDEX(Organizations[Organization Link],$A3573),CHAR(34),"}"))</f>
        <v>#REF!</v>
      </c>
      <c r="F3573" t="e">
        <f>IF(INDEX(People[First Name],$A3573)="","",
CONCATENATE("  - &amp;AffiliationID",TEXT($A3573,"0000"),
" {PersonID: *PersonID",TEXT($A3573,"0000"),
", OrganizationID: *OrganizationID",TEXT(MATCH(INDEX(People[Organization Name],$A3573),Organizations[Organization Name],0),"0000"),
", IsPrimaryOrganizationContact: , AffiliationStartDate: , AffiliationEndDate: , PrimaryPhone: ",
", PrimaryEmail: ",CHAR(34),INDEX(People[Primary Email],$A3573),CHAR(34),
", PrimaryAddress: ",CHAR(34),INDEX(People[Primary Address],$A3573),CHAR(34),
", PersonLink: }"))</f>
        <v>#REF!</v>
      </c>
      <c r="H3573" t="e">
        <f>IF(COUNTA(CitationInformation)=0,"",IF(INDEX(AuthorList[Author Name],$A3573)="","",
CONCATENATE("  - &amp;AuthorListID",TEXT($A3573,"0000"),
"  {CitationID: *CitationID0001",
", PersonID: *PersonID",TEXT(MATCH(INDEX(AuthorList[Author Name],$A3573),People[Full Name],0),"0000"),
", AuthorOrder: ",INDEX(AuthorList[Author Number],$A3573),"}")))</f>
        <v>#REF!</v>
      </c>
      <c r="K3573" t="e">
        <f>IF(INDEX(SamplingFeatures[Feature Code],$A3573)="","",
CONCATENATE("  - &amp;SamplingFeatureID",TEXT($A3573,"0000"),
" {","SamplingFeatureUUID:  ",CHAR(34),INDEX(SamplingFeatures[Sampling Feature UUID],$A3573),CHAR(34),
", SamplingFeatureTypeCV:  ",CHAR(34),INDEX(SamplingFeatures[Sampling Feature Type],$A3573),CHAR(34),
", SamplingFeatureCode:  ",CHAR(34),INDEX(SamplingFeatures[Feature Code],$A3573),CHAR(34),
", SamplingFeatureName:  ",CHAR(34),INDEX(SamplingFeatures[Feature Name],$A3573),CHAR(34),
", SamplingFeatureDescription:  ",CHAR(34),INDEX(SamplingFeatures[Feature Description],$A3573),CHAR(34),
", SamplingFeatureGeotypeCV:  ",CHAR(34),INDEX(SamplingFeatures[Feature Geo Type],$A3573),CHAR(34),
", FeatureGeometry:  ",CHAR(34),INDEX(SamplingFeatures[Feature Geometry],$A3573),CHAR(34),
", Elevation_m:  ",CHAR(34),INDEX(SamplingFeatures[Elevation_m],$A3573),CHAR(34),
", ElevationDatumCV:  ",CHAR(34),ElevationDatum,CHAR(34),"}"))</f>
        <v>#REF!</v>
      </c>
      <c r="L3573" t="e">
        <f>IF(INDEX(SamplingFeatures[Sampling Feature Type],$A3573)&lt;&gt;"Site","",
CONCATENATE("  - &amp;SiteID",TEXT(SUMPRODUCT(--($L$3:$L3572&lt;&gt;"")),"0000"),
" {","SamplingFeatureID:  *SamplingFeatureID",TEXT($A3573,"0000"),
", SiteTypeCV:  ",CHAR(34),INDEX(Sites[Site Type],$A3573),CHAR(34),
", Latitude:  ",INDEX(Sites[Latitude],$A3573),
", Longitude:  ",INDEX(Sites[Longitude],$A3573),
", SRSName:  ",CHAR(34),LatLonDatum,CHAR(34),"}"))</f>
        <v>#REF!</v>
      </c>
      <c r="M3573" t="e">
        <f>IF(INDEX(SamplingFeatures[Sampling Feature Type],$A3573)&lt;&gt;"Specimen","",
CONCATENATE("  - &amp;SpecimenID",TEXT(SUMPRODUCT(--($M$3:$M3572&lt;&gt;"")),"0000"),
" {","SamplingFeatureID:  *SamplingFeatureID",TEXT($A3573,"0000"),
", SpecimenTypeCV:  ",CHAR(34),INDEX(Specimens[Specimen Type],$A3573),CHAR(34),
", SpecimenMediumCV:  ",INDEX(Specimens[Specimen Medium],$A3573),
", IsFieldSpecimen:  ",CHAR(34),INDEX(Specimens[Is Field Specimen?],$A3573),CHAR(34),"}"))</f>
        <v>#REF!</v>
      </c>
      <c r="N3573" t="e">
        <f>IF(COUNTA(SpatialOffsets[])=0,"", IF(INDEX(SpatialOffsets[Spatial Offset Type],$A3573)="","",
CONCATENATE("  - &amp;SpatialOffsetID",TEXT($A3573,"0000"),
" {","SpatialOffsetTypeCV:  ",CHAR(34),INDEX(SpatialOffsets[Spatial Offset Type],$A3573),CHAR(34),
", Offset1Value:  ",INDEX(SpatialOffsets[Offset 1 Value],$A3573),
", Offset1UnitID:  ",CHAR(34),INDEX(SpatialOffsets[Offset 1 Unit],$A3573),CHAR(34),
", Offset2Value:  ",INDEX(SpatialOffsets[Offset 2 Value],$A3573),
", Offset2UnitID:  ",CHAR(34),INDEX(SpatialOffsets[Offset 2 Unit],$A3573),CHAR(34),
", Offset3Value:  ",INDEX(SpatialOffsets[Offset 3 Value],$A3573),
", Offset3UnitID:  ",CHAR(34),INDEX(SpatialOffsets[Offset 3 Unit],$A3573),CHAR(34),,"}")))</f>
        <v>#REF!</v>
      </c>
      <c r="O3573" t="e">
        <f>IF(COUNTA(RelatedFeatures[])=0,"", IF(INDEX(RelatedFeatures[First Sampling Feature Code],$A3573)="","",
CONCATENATE("  - &amp;RelationID",TEXT($A3573,"0000"),
" {","SamplingFeatureID:  *SamplingFeatureID",TEXT(MATCH(INDEX(RelatedFeatures[First Sampling Feature Code],$A3573),SamplingFeatures[Feature Code],0),"0000"),
", RelationshipTypeCV:  ",CHAR(34),INDEX(RelatedFeatures[Relationship Type],$A3573),CHAR(34),
", RelatedFeatureID: *SamplingFeatureID",TEXT(MATCH(INDEX(RelatedFeatures[Second Sampling Feature Code],$A3573),SamplingFeatures[Feature Code],0),"0000"),
", SpatialOffsetID:  ",IF(INDEX(RelatedFeatures[Offset Number],$A3573)="","",CONCATENATE("*SpatialOffsetID",TEXT(INDEX(RelatedFeatures[Offset Number],$A3573),"0000"))),"}")))</f>
        <v>#REF!</v>
      </c>
      <c r="P3573" t="e">
        <f>IF(INDEX(Methods[Method Type],$A3573)="","",
CONCATENATE("  - &amp;MethodID",TEXT($A3573,"0000"),
" {","MethodTypeCV:  ",CHAR(34),INDEX(Methods[Method Type],$A3573),CHAR(34),
", MethodCode:  ",CHAR(34),INDEX(Methods[Method Code],$A3573),CHAR(34),
", MethodName:  ",CHAR(34),INDEX(Methods[Method Name],$A3573),CHAR(34),
", MethodDescription:  ",CHAR(34),INDEX(Methods[Method Description],$A3573),CHAR(34),
", MethodLink:  ",CHAR(34),INDEX(Methods[Method Link],$A3573),CHAR(34),
", OrganizationID: *OrganizationID",TEXT(MATCH(INDEX(Methods[Organization Name],$A3573),Organizations[Organization Name],0),"0000"),"}"))</f>
        <v>#REF!</v>
      </c>
      <c r="Q3573" t="e">
        <f>IF(INDEX(Variables[Variable Type],$A3573)="","",
CONCATENATE("  - &amp;VariableID",TEXT($A3573,"0000"),
" {","VariableTypeCV:  ",CHAR(34),INDEX(Variables[Variable Type],$A3573),CHAR(34),
", VariableCode:  ",CHAR(34),INDEX(Variables[Variable Code],$A3573),CHAR(34),
", VariableNameCV:  ",CHAR(34),INDEX(Variables[Variable Name],$A3573),CHAR(34),
", VariableDefinition:  ",CHAR(34),INDEX(Variables[Variable Definition],$A3573),CHAR(34),
", SpecciationCV:  ",CHAR(34),INDEX(Variables[Speciation],$A3573),CHAR(34),
", NoDataValue:  ",CHAR(34),INDEX(Variables[No Data Value],$A3573),CHAR(34),"}"))</f>
        <v>#REF!</v>
      </c>
    </row>
    <row r="3574" spans="1:17" x14ac:dyDescent="0.25">
      <c r="A3574">
        <v>3571</v>
      </c>
      <c r="D3574" t="e">
        <f>IF(INDEX(People[First Name],$A3574)="","",
CONCATENATE("  - &amp;PersonID",TEXT($A3574,"0000"),
" {","PersonFirstName:  ",CHAR(34),INDEX(People[First Name],$A3574),CHAR(34),
", PersonMiddleName:  ",CHAR(34),INDEX(People[Middle Name],$A3574),CHAR(34),
", PersonLastName:  ",CHAR(34),INDEX(People[Last Name],$A3574),CHAR(34),"}"))</f>
        <v>#REF!</v>
      </c>
      <c r="E3574" t="e">
        <f>IF(INDEX(Organizations[Organization Type '[CV']],$A3574)="","",
CONCATENATE("  - &amp;OrganizationID",TEXT($A3574,"0000"),
" {","OrganizationTypeCV:  ",CHAR(34),INDEX(Organizations[Organization Type '[CV']],$A3574),CHAR(34),
", OrganizationCode:  ",CHAR(34),INDEX(Organizations[Organization Code],$A3574),CHAR(34),
", OrganizationName:  ",CHAR(34),INDEX(Organizations[Organization Name],$A3574),CHAR(34),
", OrganizationDescription:  ",CHAR(34),INDEX(Organizations[Organization Description],$A3574),CHAR(34),
", OrganizationLink:  ",CHAR(34),INDEX(Organizations[Organization Link],$A3574),CHAR(34),"}"))</f>
        <v>#REF!</v>
      </c>
      <c r="F3574" t="e">
        <f>IF(INDEX(People[First Name],$A3574)="","",
CONCATENATE("  - &amp;AffiliationID",TEXT($A3574,"0000"),
" {PersonID: *PersonID",TEXT($A3574,"0000"),
", OrganizationID: *OrganizationID",TEXT(MATCH(INDEX(People[Organization Name],$A3574),Organizations[Organization Name],0),"0000"),
", IsPrimaryOrganizationContact: , AffiliationStartDate: , AffiliationEndDate: , PrimaryPhone: ",
", PrimaryEmail: ",CHAR(34),INDEX(People[Primary Email],$A3574),CHAR(34),
", PrimaryAddress: ",CHAR(34),INDEX(People[Primary Address],$A3574),CHAR(34),
", PersonLink: }"))</f>
        <v>#REF!</v>
      </c>
      <c r="H3574" t="e">
        <f>IF(COUNTA(CitationInformation)=0,"",IF(INDEX(AuthorList[Author Name],$A3574)="","",
CONCATENATE("  - &amp;AuthorListID",TEXT($A3574,"0000"),
"  {CitationID: *CitationID0001",
", PersonID: *PersonID",TEXT(MATCH(INDEX(AuthorList[Author Name],$A3574),People[Full Name],0),"0000"),
", AuthorOrder: ",INDEX(AuthorList[Author Number],$A3574),"}")))</f>
        <v>#REF!</v>
      </c>
      <c r="K3574" t="e">
        <f>IF(INDEX(SamplingFeatures[Feature Code],$A3574)="","",
CONCATENATE("  - &amp;SamplingFeatureID",TEXT($A3574,"0000"),
" {","SamplingFeatureUUID:  ",CHAR(34),INDEX(SamplingFeatures[Sampling Feature UUID],$A3574),CHAR(34),
", SamplingFeatureTypeCV:  ",CHAR(34),INDEX(SamplingFeatures[Sampling Feature Type],$A3574),CHAR(34),
", SamplingFeatureCode:  ",CHAR(34),INDEX(SamplingFeatures[Feature Code],$A3574),CHAR(34),
", SamplingFeatureName:  ",CHAR(34),INDEX(SamplingFeatures[Feature Name],$A3574),CHAR(34),
", SamplingFeatureDescription:  ",CHAR(34),INDEX(SamplingFeatures[Feature Description],$A3574),CHAR(34),
", SamplingFeatureGeotypeCV:  ",CHAR(34),INDEX(SamplingFeatures[Feature Geo Type],$A3574),CHAR(34),
", FeatureGeometry:  ",CHAR(34),INDEX(SamplingFeatures[Feature Geometry],$A3574),CHAR(34),
", Elevation_m:  ",CHAR(34),INDEX(SamplingFeatures[Elevation_m],$A3574),CHAR(34),
", ElevationDatumCV:  ",CHAR(34),ElevationDatum,CHAR(34),"}"))</f>
        <v>#REF!</v>
      </c>
      <c r="L3574" t="e">
        <f>IF(INDEX(SamplingFeatures[Sampling Feature Type],$A3574)&lt;&gt;"Site","",
CONCATENATE("  - &amp;SiteID",TEXT(SUMPRODUCT(--($L$3:$L3573&lt;&gt;"")),"0000"),
" {","SamplingFeatureID:  *SamplingFeatureID",TEXT($A3574,"0000"),
", SiteTypeCV:  ",CHAR(34),INDEX(Sites[Site Type],$A3574),CHAR(34),
", Latitude:  ",INDEX(Sites[Latitude],$A3574),
", Longitude:  ",INDEX(Sites[Longitude],$A3574),
", SRSName:  ",CHAR(34),LatLonDatum,CHAR(34),"}"))</f>
        <v>#REF!</v>
      </c>
      <c r="M3574" t="e">
        <f>IF(INDEX(SamplingFeatures[Sampling Feature Type],$A3574)&lt;&gt;"Specimen","",
CONCATENATE("  - &amp;SpecimenID",TEXT(SUMPRODUCT(--($M$3:$M3573&lt;&gt;"")),"0000"),
" {","SamplingFeatureID:  *SamplingFeatureID",TEXT($A3574,"0000"),
", SpecimenTypeCV:  ",CHAR(34),INDEX(Specimens[Specimen Type],$A3574),CHAR(34),
", SpecimenMediumCV:  ",INDEX(Specimens[Specimen Medium],$A3574),
", IsFieldSpecimen:  ",CHAR(34),INDEX(Specimens[Is Field Specimen?],$A3574),CHAR(34),"}"))</f>
        <v>#REF!</v>
      </c>
      <c r="N3574" t="e">
        <f>IF(COUNTA(SpatialOffsets[])=0,"", IF(INDEX(SpatialOffsets[Spatial Offset Type],$A3574)="","",
CONCATENATE("  - &amp;SpatialOffsetID",TEXT($A3574,"0000"),
" {","SpatialOffsetTypeCV:  ",CHAR(34),INDEX(SpatialOffsets[Spatial Offset Type],$A3574),CHAR(34),
", Offset1Value:  ",INDEX(SpatialOffsets[Offset 1 Value],$A3574),
", Offset1UnitID:  ",CHAR(34),INDEX(SpatialOffsets[Offset 1 Unit],$A3574),CHAR(34),
", Offset2Value:  ",INDEX(SpatialOffsets[Offset 2 Value],$A3574),
", Offset2UnitID:  ",CHAR(34),INDEX(SpatialOffsets[Offset 2 Unit],$A3574),CHAR(34),
", Offset3Value:  ",INDEX(SpatialOffsets[Offset 3 Value],$A3574),
", Offset3UnitID:  ",CHAR(34),INDEX(SpatialOffsets[Offset 3 Unit],$A3574),CHAR(34),,"}")))</f>
        <v>#REF!</v>
      </c>
      <c r="O3574" t="e">
        <f>IF(COUNTA(RelatedFeatures[])=0,"", IF(INDEX(RelatedFeatures[First Sampling Feature Code],$A3574)="","",
CONCATENATE("  - &amp;RelationID",TEXT($A3574,"0000"),
" {","SamplingFeatureID:  *SamplingFeatureID",TEXT(MATCH(INDEX(RelatedFeatures[First Sampling Feature Code],$A3574),SamplingFeatures[Feature Code],0),"0000"),
", RelationshipTypeCV:  ",CHAR(34),INDEX(RelatedFeatures[Relationship Type],$A3574),CHAR(34),
", RelatedFeatureID: *SamplingFeatureID",TEXT(MATCH(INDEX(RelatedFeatures[Second Sampling Feature Code],$A3574),SamplingFeatures[Feature Code],0),"0000"),
", SpatialOffsetID:  ",IF(INDEX(RelatedFeatures[Offset Number],$A3574)="","",CONCATENATE("*SpatialOffsetID",TEXT(INDEX(RelatedFeatures[Offset Number],$A3574),"0000"))),"}")))</f>
        <v>#REF!</v>
      </c>
      <c r="P3574" t="e">
        <f>IF(INDEX(Methods[Method Type],$A3574)="","",
CONCATENATE("  - &amp;MethodID",TEXT($A3574,"0000"),
" {","MethodTypeCV:  ",CHAR(34),INDEX(Methods[Method Type],$A3574),CHAR(34),
", MethodCode:  ",CHAR(34),INDEX(Methods[Method Code],$A3574),CHAR(34),
", MethodName:  ",CHAR(34),INDEX(Methods[Method Name],$A3574),CHAR(34),
", MethodDescription:  ",CHAR(34),INDEX(Methods[Method Description],$A3574),CHAR(34),
", MethodLink:  ",CHAR(34),INDEX(Methods[Method Link],$A3574),CHAR(34),
", OrganizationID: *OrganizationID",TEXT(MATCH(INDEX(Methods[Organization Name],$A3574),Organizations[Organization Name],0),"0000"),"}"))</f>
        <v>#REF!</v>
      </c>
      <c r="Q3574" t="e">
        <f>IF(INDEX(Variables[Variable Type],$A3574)="","",
CONCATENATE("  - &amp;VariableID",TEXT($A3574,"0000"),
" {","VariableTypeCV:  ",CHAR(34),INDEX(Variables[Variable Type],$A3574),CHAR(34),
", VariableCode:  ",CHAR(34),INDEX(Variables[Variable Code],$A3574),CHAR(34),
", VariableNameCV:  ",CHAR(34),INDEX(Variables[Variable Name],$A3574),CHAR(34),
", VariableDefinition:  ",CHAR(34),INDEX(Variables[Variable Definition],$A3574),CHAR(34),
", SpecciationCV:  ",CHAR(34),INDEX(Variables[Speciation],$A3574),CHAR(34),
", NoDataValue:  ",CHAR(34),INDEX(Variables[No Data Value],$A3574),CHAR(34),"}"))</f>
        <v>#REF!</v>
      </c>
    </row>
    <row r="3575" spans="1:17" x14ac:dyDescent="0.25">
      <c r="A3575">
        <v>3572</v>
      </c>
      <c r="D3575" t="e">
        <f>IF(INDEX(People[First Name],$A3575)="","",
CONCATENATE("  - &amp;PersonID",TEXT($A3575,"0000"),
" {","PersonFirstName:  ",CHAR(34),INDEX(People[First Name],$A3575),CHAR(34),
", PersonMiddleName:  ",CHAR(34),INDEX(People[Middle Name],$A3575),CHAR(34),
", PersonLastName:  ",CHAR(34),INDEX(People[Last Name],$A3575),CHAR(34),"}"))</f>
        <v>#REF!</v>
      </c>
      <c r="E3575" t="e">
        <f>IF(INDEX(Organizations[Organization Type '[CV']],$A3575)="","",
CONCATENATE("  - &amp;OrganizationID",TEXT($A3575,"0000"),
" {","OrganizationTypeCV:  ",CHAR(34),INDEX(Organizations[Organization Type '[CV']],$A3575),CHAR(34),
", OrganizationCode:  ",CHAR(34),INDEX(Organizations[Organization Code],$A3575),CHAR(34),
", OrganizationName:  ",CHAR(34),INDEX(Organizations[Organization Name],$A3575),CHAR(34),
", OrganizationDescription:  ",CHAR(34),INDEX(Organizations[Organization Description],$A3575),CHAR(34),
", OrganizationLink:  ",CHAR(34),INDEX(Organizations[Organization Link],$A3575),CHAR(34),"}"))</f>
        <v>#REF!</v>
      </c>
      <c r="F3575" t="e">
        <f>IF(INDEX(People[First Name],$A3575)="","",
CONCATENATE("  - &amp;AffiliationID",TEXT($A3575,"0000"),
" {PersonID: *PersonID",TEXT($A3575,"0000"),
", OrganizationID: *OrganizationID",TEXT(MATCH(INDEX(People[Organization Name],$A3575),Organizations[Organization Name],0),"0000"),
", IsPrimaryOrganizationContact: , AffiliationStartDate: , AffiliationEndDate: , PrimaryPhone: ",
", PrimaryEmail: ",CHAR(34),INDEX(People[Primary Email],$A3575),CHAR(34),
", PrimaryAddress: ",CHAR(34),INDEX(People[Primary Address],$A3575),CHAR(34),
", PersonLink: }"))</f>
        <v>#REF!</v>
      </c>
      <c r="H3575" t="e">
        <f>IF(COUNTA(CitationInformation)=0,"",IF(INDEX(AuthorList[Author Name],$A3575)="","",
CONCATENATE("  - &amp;AuthorListID",TEXT($A3575,"0000"),
"  {CitationID: *CitationID0001",
", PersonID: *PersonID",TEXT(MATCH(INDEX(AuthorList[Author Name],$A3575),People[Full Name],0),"0000"),
", AuthorOrder: ",INDEX(AuthorList[Author Number],$A3575),"}")))</f>
        <v>#REF!</v>
      </c>
      <c r="K3575" t="e">
        <f>IF(INDEX(SamplingFeatures[Feature Code],$A3575)="","",
CONCATENATE("  - &amp;SamplingFeatureID",TEXT($A3575,"0000"),
" {","SamplingFeatureUUID:  ",CHAR(34),INDEX(SamplingFeatures[Sampling Feature UUID],$A3575),CHAR(34),
", SamplingFeatureTypeCV:  ",CHAR(34),INDEX(SamplingFeatures[Sampling Feature Type],$A3575),CHAR(34),
", SamplingFeatureCode:  ",CHAR(34),INDEX(SamplingFeatures[Feature Code],$A3575),CHAR(34),
", SamplingFeatureName:  ",CHAR(34),INDEX(SamplingFeatures[Feature Name],$A3575),CHAR(34),
", SamplingFeatureDescription:  ",CHAR(34),INDEX(SamplingFeatures[Feature Description],$A3575),CHAR(34),
", SamplingFeatureGeotypeCV:  ",CHAR(34),INDEX(SamplingFeatures[Feature Geo Type],$A3575),CHAR(34),
", FeatureGeometry:  ",CHAR(34),INDEX(SamplingFeatures[Feature Geometry],$A3575),CHAR(34),
", Elevation_m:  ",CHAR(34),INDEX(SamplingFeatures[Elevation_m],$A3575),CHAR(34),
", ElevationDatumCV:  ",CHAR(34),ElevationDatum,CHAR(34),"}"))</f>
        <v>#REF!</v>
      </c>
      <c r="L3575" t="e">
        <f>IF(INDEX(SamplingFeatures[Sampling Feature Type],$A3575)&lt;&gt;"Site","",
CONCATENATE("  - &amp;SiteID",TEXT(SUMPRODUCT(--($L$3:$L3574&lt;&gt;"")),"0000"),
" {","SamplingFeatureID:  *SamplingFeatureID",TEXT($A3575,"0000"),
", SiteTypeCV:  ",CHAR(34),INDEX(Sites[Site Type],$A3575),CHAR(34),
", Latitude:  ",INDEX(Sites[Latitude],$A3575),
", Longitude:  ",INDEX(Sites[Longitude],$A3575),
", SRSName:  ",CHAR(34),LatLonDatum,CHAR(34),"}"))</f>
        <v>#REF!</v>
      </c>
      <c r="M3575" t="e">
        <f>IF(INDEX(SamplingFeatures[Sampling Feature Type],$A3575)&lt;&gt;"Specimen","",
CONCATENATE("  - &amp;SpecimenID",TEXT(SUMPRODUCT(--($M$3:$M3574&lt;&gt;"")),"0000"),
" {","SamplingFeatureID:  *SamplingFeatureID",TEXT($A3575,"0000"),
", SpecimenTypeCV:  ",CHAR(34),INDEX(Specimens[Specimen Type],$A3575),CHAR(34),
", SpecimenMediumCV:  ",INDEX(Specimens[Specimen Medium],$A3575),
", IsFieldSpecimen:  ",CHAR(34),INDEX(Specimens[Is Field Specimen?],$A3575),CHAR(34),"}"))</f>
        <v>#REF!</v>
      </c>
      <c r="N3575" t="e">
        <f>IF(COUNTA(SpatialOffsets[])=0,"", IF(INDEX(SpatialOffsets[Spatial Offset Type],$A3575)="","",
CONCATENATE("  - &amp;SpatialOffsetID",TEXT($A3575,"0000"),
" {","SpatialOffsetTypeCV:  ",CHAR(34),INDEX(SpatialOffsets[Spatial Offset Type],$A3575),CHAR(34),
", Offset1Value:  ",INDEX(SpatialOffsets[Offset 1 Value],$A3575),
", Offset1UnitID:  ",CHAR(34),INDEX(SpatialOffsets[Offset 1 Unit],$A3575),CHAR(34),
", Offset2Value:  ",INDEX(SpatialOffsets[Offset 2 Value],$A3575),
", Offset2UnitID:  ",CHAR(34),INDEX(SpatialOffsets[Offset 2 Unit],$A3575),CHAR(34),
", Offset3Value:  ",INDEX(SpatialOffsets[Offset 3 Value],$A3575),
", Offset3UnitID:  ",CHAR(34),INDEX(SpatialOffsets[Offset 3 Unit],$A3575),CHAR(34),,"}")))</f>
        <v>#REF!</v>
      </c>
      <c r="O3575" t="e">
        <f>IF(COUNTA(RelatedFeatures[])=0,"", IF(INDEX(RelatedFeatures[First Sampling Feature Code],$A3575)="","",
CONCATENATE("  - &amp;RelationID",TEXT($A3575,"0000"),
" {","SamplingFeatureID:  *SamplingFeatureID",TEXT(MATCH(INDEX(RelatedFeatures[First Sampling Feature Code],$A3575),SamplingFeatures[Feature Code],0),"0000"),
", RelationshipTypeCV:  ",CHAR(34),INDEX(RelatedFeatures[Relationship Type],$A3575),CHAR(34),
", RelatedFeatureID: *SamplingFeatureID",TEXT(MATCH(INDEX(RelatedFeatures[Second Sampling Feature Code],$A3575),SamplingFeatures[Feature Code],0),"0000"),
", SpatialOffsetID:  ",IF(INDEX(RelatedFeatures[Offset Number],$A3575)="","",CONCATENATE("*SpatialOffsetID",TEXT(INDEX(RelatedFeatures[Offset Number],$A3575),"0000"))),"}")))</f>
        <v>#REF!</v>
      </c>
      <c r="P3575" t="e">
        <f>IF(INDEX(Methods[Method Type],$A3575)="","",
CONCATENATE("  - &amp;MethodID",TEXT($A3575,"0000"),
" {","MethodTypeCV:  ",CHAR(34),INDEX(Methods[Method Type],$A3575),CHAR(34),
", MethodCode:  ",CHAR(34),INDEX(Methods[Method Code],$A3575),CHAR(34),
", MethodName:  ",CHAR(34),INDEX(Methods[Method Name],$A3575),CHAR(34),
", MethodDescription:  ",CHAR(34),INDEX(Methods[Method Description],$A3575),CHAR(34),
", MethodLink:  ",CHAR(34),INDEX(Methods[Method Link],$A3575),CHAR(34),
", OrganizationID: *OrganizationID",TEXT(MATCH(INDEX(Methods[Organization Name],$A3575),Organizations[Organization Name],0),"0000"),"}"))</f>
        <v>#REF!</v>
      </c>
      <c r="Q3575" t="e">
        <f>IF(INDEX(Variables[Variable Type],$A3575)="","",
CONCATENATE("  - &amp;VariableID",TEXT($A3575,"0000"),
" {","VariableTypeCV:  ",CHAR(34),INDEX(Variables[Variable Type],$A3575),CHAR(34),
", VariableCode:  ",CHAR(34),INDEX(Variables[Variable Code],$A3575),CHAR(34),
", VariableNameCV:  ",CHAR(34),INDEX(Variables[Variable Name],$A3575),CHAR(34),
", VariableDefinition:  ",CHAR(34),INDEX(Variables[Variable Definition],$A3575),CHAR(34),
", SpecciationCV:  ",CHAR(34),INDEX(Variables[Speciation],$A3575),CHAR(34),
", NoDataValue:  ",CHAR(34),INDEX(Variables[No Data Value],$A3575),CHAR(34),"}"))</f>
        <v>#REF!</v>
      </c>
    </row>
    <row r="3576" spans="1:17" x14ac:dyDescent="0.25">
      <c r="A3576">
        <v>3573</v>
      </c>
      <c r="D3576" t="e">
        <f>IF(INDEX(People[First Name],$A3576)="","",
CONCATENATE("  - &amp;PersonID",TEXT($A3576,"0000"),
" {","PersonFirstName:  ",CHAR(34),INDEX(People[First Name],$A3576),CHAR(34),
", PersonMiddleName:  ",CHAR(34),INDEX(People[Middle Name],$A3576),CHAR(34),
", PersonLastName:  ",CHAR(34),INDEX(People[Last Name],$A3576),CHAR(34),"}"))</f>
        <v>#REF!</v>
      </c>
      <c r="E3576" t="e">
        <f>IF(INDEX(Organizations[Organization Type '[CV']],$A3576)="","",
CONCATENATE("  - &amp;OrganizationID",TEXT($A3576,"0000"),
" {","OrganizationTypeCV:  ",CHAR(34),INDEX(Organizations[Organization Type '[CV']],$A3576),CHAR(34),
", OrganizationCode:  ",CHAR(34),INDEX(Organizations[Organization Code],$A3576),CHAR(34),
", OrganizationName:  ",CHAR(34),INDEX(Organizations[Organization Name],$A3576),CHAR(34),
", OrganizationDescription:  ",CHAR(34),INDEX(Organizations[Organization Description],$A3576),CHAR(34),
", OrganizationLink:  ",CHAR(34),INDEX(Organizations[Organization Link],$A3576),CHAR(34),"}"))</f>
        <v>#REF!</v>
      </c>
      <c r="F3576" t="e">
        <f>IF(INDEX(People[First Name],$A3576)="","",
CONCATENATE("  - &amp;AffiliationID",TEXT($A3576,"0000"),
" {PersonID: *PersonID",TEXT($A3576,"0000"),
", OrganizationID: *OrganizationID",TEXT(MATCH(INDEX(People[Organization Name],$A3576),Organizations[Organization Name],0),"0000"),
", IsPrimaryOrganizationContact: , AffiliationStartDate: , AffiliationEndDate: , PrimaryPhone: ",
", PrimaryEmail: ",CHAR(34),INDEX(People[Primary Email],$A3576),CHAR(34),
", PrimaryAddress: ",CHAR(34),INDEX(People[Primary Address],$A3576),CHAR(34),
", PersonLink: }"))</f>
        <v>#REF!</v>
      </c>
      <c r="H3576" t="e">
        <f>IF(COUNTA(CitationInformation)=0,"",IF(INDEX(AuthorList[Author Name],$A3576)="","",
CONCATENATE("  - &amp;AuthorListID",TEXT($A3576,"0000"),
"  {CitationID: *CitationID0001",
", PersonID: *PersonID",TEXT(MATCH(INDEX(AuthorList[Author Name],$A3576),People[Full Name],0),"0000"),
", AuthorOrder: ",INDEX(AuthorList[Author Number],$A3576),"}")))</f>
        <v>#REF!</v>
      </c>
      <c r="K3576" t="e">
        <f>IF(INDEX(SamplingFeatures[Feature Code],$A3576)="","",
CONCATENATE("  - &amp;SamplingFeatureID",TEXT($A3576,"0000"),
" {","SamplingFeatureUUID:  ",CHAR(34),INDEX(SamplingFeatures[Sampling Feature UUID],$A3576),CHAR(34),
", SamplingFeatureTypeCV:  ",CHAR(34),INDEX(SamplingFeatures[Sampling Feature Type],$A3576),CHAR(34),
", SamplingFeatureCode:  ",CHAR(34),INDEX(SamplingFeatures[Feature Code],$A3576),CHAR(34),
", SamplingFeatureName:  ",CHAR(34),INDEX(SamplingFeatures[Feature Name],$A3576),CHAR(34),
", SamplingFeatureDescription:  ",CHAR(34),INDEX(SamplingFeatures[Feature Description],$A3576),CHAR(34),
", SamplingFeatureGeotypeCV:  ",CHAR(34),INDEX(SamplingFeatures[Feature Geo Type],$A3576),CHAR(34),
", FeatureGeometry:  ",CHAR(34),INDEX(SamplingFeatures[Feature Geometry],$A3576),CHAR(34),
", Elevation_m:  ",CHAR(34),INDEX(SamplingFeatures[Elevation_m],$A3576),CHAR(34),
", ElevationDatumCV:  ",CHAR(34),ElevationDatum,CHAR(34),"}"))</f>
        <v>#REF!</v>
      </c>
      <c r="L3576" t="e">
        <f>IF(INDEX(SamplingFeatures[Sampling Feature Type],$A3576)&lt;&gt;"Site","",
CONCATENATE("  - &amp;SiteID",TEXT(SUMPRODUCT(--($L$3:$L3575&lt;&gt;"")),"0000"),
" {","SamplingFeatureID:  *SamplingFeatureID",TEXT($A3576,"0000"),
", SiteTypeCV:  ",CHAR(34),INDEX(Sites[Site Type],$A3576),CHAR(34),
", Latitude:  ",INDEX(Sites[Latitude],$A3576),
", Longitude:  ",INDEX(Sites[Longitude],$A3576),
", SRSName:  ",CHAR(34),LatLonDatum,CHAR(34),"}"))</f>
        <v>#REF!</v>
      </c>
      <c r="M3576" t="e">
        <f>IF(INDEX(SamplingFeatures[Sampling Feature Type],$A3576)&lt;&gt;"Specimen","",
CONCATENATE("  - &amp;SpecimenID",TEXT(SUMPRODUCT(--($M$3:$M3575&lt;&gt;"")),"0000"),
" {","SamplingFeatureID:  *SamplingFeatureID",TEXT($A3576,"0000"),
", SpecimenTypeCV:  ",CHAR(34),INDEX(Specimens[Specimen Type],$A3576),CHAR(34),
", SpecimenMediumCV:  ",INDEX(Specimens[Specimen Medium],$A3576),
", IsFieldSpecimen:  ",CHAR(34),INDEX(Specimens[Is Field Specimen?],$A3576),CHAR(34),"}"))</f>
        <v>#REF!</v>
      </c>
      <c r="N3576" t="e">
        <f>IF(COUNTA(SpatialOffsets[])=0,"", IF(INDEX(SpatialOffsets[Spatial Offset Type],$A3576)="","",
CONCATENATE("  - &amp;SpatialOffsetID",TEXT($A3576,"0000"),
" {","SpatialOffsetTypeCV:  ",CHAR(34),INDEX(SpatialOffsets[Spatial Offset Type],$A3576),CHAR(34),
", Offset1Value:  ",INDEX(SpatialOffsets[Offset 1 Value],$A3576),
", Offset1UnitID:  ",CHAR(34),INDEX(SpatialOffsets[Offset 1 Unit],$A3576),CHAR(34),
", Offset2Value:  ",INDEX(SpatialOffsets[Offset 2 Value],$A3576),
", Offset2UnitID:  ",CHAR(34),INDEX(SpatialOffsets[Offset 2 Unit],$A3576),CHAR(34),
", Offset3Value:  ",INDEX(SpatialOffsets[Offset 3 Value],$A3576),
", Offset3UnitID:  ",CHAR(34),INDEX(SpatialOffsets[Offset 3 Unit],$A3576),CHAR(34),,"}")))</f>
        <v>#REF!</v>
      </c>
      <c r="O3576" t="e">
        <f>IF(COUNTA(RelatedFeatures[])=0,"", IF(INDEX(RelatedFeatures[First Sampling Feature Code],$A3576)="","",
CONCATENATE("  - &amp;RelationID",TEXT($A3576,"0000"),
" {","SamplingFeatureID:  *SamplingFeatureID",TEXT(MATCH(INDEX(RelatedFeatures[First Sampling Feature Code],$A3576),SamplingFeatures[Feature Code],0),"0000"),
", RelationshipTypeCV:  ",CHAR(34),INDEX(RelatedFeatures[Relationship Type],$A3576),CHAR(34),
", RelatedFeatureID: *SamplingFeatureID",TEXT(MATCH(INDEX(RelatedFeatures[Second Sampling Feature Code],$A3576),SamplingFeatures[Feature Code],0),"0000"),
", SpatialOffsetID:  ",IF(INDEX(RelatedFeatures[Offset Number],$A3576)="","",CONCATENATE("*SpatialOffsetID",TEXT(INDEX(RelatedFeatures[Offset Number],$A3576),"0000"))),"}")))</f>
        <v>#REF!</v>
      </c>
      <c r="P3576" t="e">
        <f>IF(INDEX(Methods[Method Type],$A3576)="","",
CONCATENATE("  - &amp;MethodID",TEXT($A3576,"0000"),
" {","MethodTypeCV:  ",CHAR(34),INDEX(Methods[Method Type],$A3576),CHAR(34),
", MethodCode:  ",CHAR(34),INDEX(Methods[Method Code],$A3576),CHAR(34),
", MethodName:  ",CHAR(34),INDEX(Methods[Method Name],$A3576),CHAR(34),
", MethodDescription:  ",CHAR(34),INDEX(Methods[Method Description],$A3576),CHAR(34),
", MethodLink:  ",CHAR(34),INDEX(Methods[Method Link],$A3576),CHAR(34),
", OrganizationID: *OrganizationID",TEXT(MATCH(INDEX(Methods[Organization Name],$A3576),Organizations[Organization Name],0),"0000"),"}"))</f>
        <v>#REF!</v>
      </c>
      <c r="Q3576" t="e">
        <f>IF(INDEX(Variables[Variable Type],$A3576)="","",
CONCATENATE("  - &amp;VariableID",TEXT($A3576,"0000"),
" {","VariableTypeCV:  ",CHAR(34),INDEX(Variables[Variable Type],$A3576),CHAR(34),
", VariableCode:  ",CHAR(34),INDEX(Variables[Variable Code],$A3576),CHAR(34),
", VariableNameCV:  ",CHAR(34),INDEX(Variables[Variable Name],$A3576),CHAR(34),
", VariableDefinition:  ",CHAR(34),INDEX(Variables[Variable Definition],$A3576),CHAR(34),
", SpecciationCV:  ",CHAR(34),INDEX(Variables[Speciation],$A3576),CHAR(34),
", NoDataValue:  ",CHAR(34),INDEX(Variables[No Data Value],$A3576),CHAR(34),"}"))</f>
        <v>#REF!</v>
      </c>
    </row>
    <row r="3577" spans="1:17" x14ac:dyDescent="0.25">
      <c r="A3577">
        <v>3574</v>
      </c>
      <c r="D3577" t="e">
        <f>IF(INDEX(People[First Name],$A3577)="","",
CONCATENATE("  - &amp;PersonID",TEXT($A3577,"0000"),
" {","PersonFirstName:  ",CHAR(34),INDEX(People[First Name],$A3577),CHAR(34),
", PersonMiddleName:  ",CHAR(34),INDEX(People[Middle Name],$A3577),CHAR(34),
", PersonLastName:  ",CHAR(34),INDEX(People[Last Name],$A3577),CHAR(34),"}"))</f>
        <v>#REF!</v>
      </c>
      <c r="E3577" t="e">
        <f>IF(INDEX(Organizations[Organization Type '[CV']],$A3577)="","",
CONCATENATE("  - &amp;OrganizationID",TEXT($A3577,"0000"),
" {","OrganizationTypeCV:  ",CHAR(34),INDEX(Organizations[Organization Type '[CV']],$A3577),CHAR(34),
", OrganizationCode:  ",CHAR(34),INDEX(Organizations[Organization Code],$A3577),CHAR(34),
", OrganizationName:  ",CHAR(34),INDEX(Organizations[Organization Name],$A3577),CHAR(34),
", OrganizationDescription:  ",CHAR(34),INDEX(Organizations[Organization Description],$A3577),CHAR(34),
", OrganizationLink:  ",CHAR(34),INDEX(Organizations[Organization Link],$A3577),CHAR(34),"}"))</f>
        <v>#REF!</v>
      </c>
      <c r="F3577" t="e">
        <f>IF(INDEX(People[First Name],$A3577)="","",
CONCATENATE("  - &amp;AffiliationID",TEXT($A3577,"0000"),
" {PersonID: *PersonID",TEXT($A3577,"0000"),
", OrganizationID: *OrganizationID",TEXT(MATCH(INDEX(People[Organization Name],$A3577),Organizations[Organization Name],0),"0000"),
", IsPrimaryOrganizationContact: , AffiliationStartDate: , AffiliationEndDate: , PrimaryPhone: ",
", PrimaryEmail: ",CHAR(34),INDEX(People[Primary Email],$A3577),CHAR(34),
", PrimaryAddress: ",CHAR(34),INDEX(People[Primary Address],$A3577),CHAR(34),
", PersonLink: }"))</f>
        <v>#REF!</v>
      </c>
      <c r="H3577" t="e">
        <f>IF(COUNTA(CitationInformation)=0,"",IF(INDEX(AuthorList[Author Name],$A3577)="","",
CONCATENATE("  - &amp;AuthorListID",TEXT($A3577,"0000"),
"  {CitationID: *CitationID0001",
", PersonID: *PersonID",TEXT(MATCH(INDEX(AuthorList[Author Name],$A3577),People[Full Name],0),"0000"),
", AuthorOrder: ",INDEX(AuthorList[Author Number],$A3577),"}")))</f>
        <v>#REF!</v>
      </c>
      <c r="K3577" t="e">
        <f>IF(INDEX(SamplingFeatures[Feature Code],$A3577)="","",
CONCATENATE("  - &amp;SamplingFeatureID",TEXT($A3577,"0000"),
" {","SamplingFeatureUUID:  ",CHAR(34),INDEX(SamplingFeatures[Sampling Feature UUID],$A3577),CHAR(34),
", SamplingFeatureTypeCV:  ",CHAR(34),INDEX(SamplingFeatures[Sampling Feature Type],$A3577),CHAR(34),
", SamplingFeatureCode:  ",CHAR(34),INDEX(SamplingFeatures[Feature Code],$A3577),CHAR(34),
", SamplingFeatureName:  ",CHAR(34),INDEX(SamplingFeatures[Feature Name],$A3577),CHAR(34),
", SamplingFeatureDescription:  ",CHAR(34),INDEX(SamplingFeatures[Feature Description],$A3577),CHAR(34),
", SamplingFeatureGeotypeCV:  ",CHAR(34),INDEX(SamplingFeatures[Feature Geo Type],$A3577),CHAR(34),
", FeatureGeometry:  ",CHAR(34),INDEX(SamplingFeatures[Feature Geometry],$A3577),CHAR(34),
", Elevation_m:  ",CHAR(34),INDEX(SamplingFeatures[Elevation_m],$A3577),CHAR(34),
", ElevationDatumCV:  ",CHAR(34),ElevationDatum,CHAR(34),"}"))</f>
        <v>#REF!</v>
      </c>
      <c r="L3577" t="e">
        <f>IF(INDEX(SamplingFeatures[Sampling Feature Type],$A3577)&lt;&gt;"Site","",
CONCATENATE("  - &amp;SiteID",TEXT(SUMPRODUCT(--($L$3:$L3576&lt;&gt;"")),"0000"),
" {","SamplingFeatureID:  *SamplingFeatureID",TEXT($A3577,"0000"),
", SiteTypeCV:  ",CHAR(34),INDEX(Sites[Site Type],$A3577),CHAR(34),
", Latitude:  ",INDEX(Sites[Latitude],$A3577),
", Longitude:  ",INDEX(Sites[Longitude],$A3577),
", SRSName:  ",CHAR(34),LatLonDatum,CHAR(34),"}"))</f>
        <v>#REF!</v>
      </c>
      <c r="M3577" t="e">
        <f>IF(INDEX(SamplingFeatures[Sampling Feature Type],$A3577)&lt;&gt;"Specimen","",
CONCATENATE("  - &amp;SpecimenID",TEXT(SUMPRODUCT(--($M$3:$M3576&lt;&gt;"")),"0000"),
" {","SamplingFeatureID:  *SamplingFeatureID",TEXT($A3577,"0000"),
", SpecimenTypeCV:  ",CHAR(34),INDEX(Specimens[Specimen Type],$A3577),CHAR(34),
", SpecimenMediumCV:  ",INDEX(Specimens[Specimen Medium],$A3577),
", IsFieldSpecimen:  ",CHAR(34),INDEX(Specimens[Is Field Specimen?],$A3577),CHAR(34),"}"))</f>
        <v>#REF!</v>
      </c>
      <c r="N3577" t="e">
        <f>IF(COUNTA(SpatialOffsets[])=0,"", IF(INDEX(SpatialOffsets[Spatial Offset Type],$A3577)="","",
CONCATENATE("  - &amp;SpatialOffsetID",TEXT($A3577,"0000"),
" {","SpatialOffsetTypeCV:  ",CHAR(34),INDEX(SpatialOffsets[Spatial Offset Type],$A3577),CHAR(34),
", Offset1Value:  ",INDEX(SpatialOffsets[Offset 1 Value],$A3577),
", Offset1UnitID:  ",CHAR(34),INDEX(SpatialOffsets[Offset 1 Unit],$A3577),CHAR(34),
", Offset2Value:  ",INDEX(SpatialOffsets[Offset 2 Value],$A3577),
", Offset2UnitID:  ",CHAR(34),INDEX(SpatialOffsets[Offset 2 Unit],$A3577),CHAR(34),
", Offset3Value:  ",INDEX(SpatialOffsets[Offset 3 Value],$A3577),
", Offset3UnitID:  ",CHAR(34),INDEX(SpatialOffsets[Offset 3 Unit],$A3577),CHAR(34),,"}")))</f>
        <v>#REF!</v>
      </c>
      <c r="O3577" t="e">
        <f>IF(COUNTA(RelatedFeatures[])=0,"", IF(INDEX(RelatedFeatures[First Sampling Feature Code],$A3577)="","",
CONCATENATE("  - &amp;RelationID",TEXT($A3577,"0000"),
" {","SamplingFeatureID:  *SamplingFeatureID",TEXT(MATCH(INDEX(RelatedFeatures[First Sampling Feature Code],$A3577),SamplingFeatures[Feature Code],0),"0000"),
", RelationshipTypeCV:  ",CHAR(34),INDEX(RelatedFeatures[Relationship Type],$A3577),CHAR(34),
", RelatedFeatureID: *SamplingFeatureID",TEXT(MATCH(INDEX(RelatedFeatures[Second Sampling Feature Code],$A3577),SamplingFeatures[Feature Code],0),"0000"),
", SpatialOffsetID:  ",IF(INDEX(RelatedFeatures[Offset Number],$A3577)="","",CONCATENATE("*SpatialOffsetID",TEXT(INDEX(RelatedFeatures[Offset Number],$A3577),"0000"))),"}")))</f>
        <v>#REF!</v>
      </c>
      <c r="P3577" t="e">
        <f>IF(INDEX(Methods[Method Type],$A3577)="","",
CONCATENATE("  - &amp;MethodID",TEXT($A3577,"0000"),
" {","MethodTypeCV:  ",CHAR(34),INDEX(Methods[Method Type],$A3577),CHAR(34),
", MethodCode:  ",CHAR(34),INDEX(Methods[Method Code],$A3577),CHAR(34),
", MethodName:  ",CHAR(34),INDEX(Methods[Method Name],$A3577),CHAR(34),
", MethodDescription:  ",CHAR(34),INDEX(Methods[Method Description],$A3577),CHAR(34),
", MethodLink:  ",CHAR(34),INDEX(Methods[Method Link],$A3577),CHAR(34),
", OrganizationID: *OrganizationID",TEXT(MATCH(INDEX(Methods[Organization Name],$A3577),Organizations[Organization Name],0),"0000"),"}"))</f>
        <v>#REF!</v>
      </c>
      <c r="Q3577" t="e">
        <f>IF(INDEX(Variables[Variable Type],$A3577)="","",
CONCATENATE("  - &amp;VariableID",TEXT($A3577,"0000"),
" {","VariableTypeCV:  ",CHAR(34),INDEX(Variables[Variable Type],$A3577),CHAR(34),
", VariableCode:  ",CHAR(34),INDEX(Variables[Variable Code],$A3577),CHAR(34),
", VariableNameCV:  ",CHAR(34),INDEX(Variables[Variable Name],$A3577),CHAR(34),
", VariableDefinition:  ",CHAR(34),INDEX(Variables[Variable Definition],$A3577),CHAR(34),
", SpecciationCV:  ",CHAR(34),INDEX(Variables[Speciation],$A3577),CHAR(34),
", NoDataValue:  ",CHAR(34),INDEX(Variables[No Data Value],$A3577),CHAR(34),"}"))</f>
        <v>#REF!</v>
      </c>
    </row>
    <row r="3578" spans="1:17" x14ac:dyDescent="0.25">
      <c r="A3578">
        <v>3575</v>
      </c>
      <c r="D3578" t="e">
        <f>IF(INDEX(People[First Name],$A3578)="","",
CONCATENATE("  - &amp;PersonID",TEXT($A3578,"0000"),
" {","PersonFirstName:  ",CHAR(34),INDEX(People[First Name],$A3578),CHAR(34),
", PersonMiddleName:  ",CHAR(34),INDEX(People[Middle Name],$A3578),CHAR(34),
", PersonLastName:  ",CHAR(34),INDEX(People[Last Name],$A3578),CHAR(34),"}"))</f>
        <v>#REF!</v>
      </c>
      <c r="E3578" t="e">
        <f>IF(INDEX(Organizations[Organization Type '[CV']],$A3578)="","",
CONCATENATE("  - &amp;OrganizationID",TEXT($A3578,"0000"),
" {","OrganizationTypeCV:  ",CHAR(34),INDEX(Organizations[Organization Type '[CV']],$A3578),CHAR(34),
", OrganizationCode:  ",CHAR(34),INDEX(Organizations[Organization Code],$A3578),CHAR(34),
", OrganizationName:  ",CHAR(34),INDEX(Organizations[Organization Name],$A3578),CHAR(34),
", OrganizationDescription:  ",CHAR(34),INDEX(Organizations[Organization Description],$A3578),CHAR(34),
", OrganizationLink:  ",CHAR(34),INDEX(Organizations[Organization Link],$A3578),CHAR(34),"}"))</f>
        <v>#REF!</v>
      </c>
      <c r="F3578" t="e">
        <f>IF(INDEX(People[First Name],$A3578)="","",
CONCATENATE("  - &amp;AffiliationID",TEXT($A3578,"0000"),
" {PersonID: *PersonID",TEXT($A3578,"0000"),
", OrganizationID: *OrganizationID",TEXT(MATCH(INDEX(People[Organization Name],$A3578),Organizations[Organization Name],0),"0000"),
", IsPrimaryOrganizationContact: , AffiliationStartDate: , AffiliationEndDate: , PrimaryPhone: ",
", PrimaryEmail: ",CHAR(34),INDEX(People[Primary Email],$A3578),CHAR(34),
", PrimaryAddress: ",CHAR(34),INDEX(People[Primary Address],$A3578),CHAR(34),
", PersonLink: }"))</f>
        <v>#REF!</v>
      </c>
      <c r="H3578" t="e">
        <f>IF(COUNTA(CitationInformation)=0,"",IF(INDEX(AuthorList[Author Name],$A3578)="","",
CONCATENATE("  - &amp;AuthorListID",TEXT($A3578,"0000"),
"  {CitationID: *CitationID0001",
", PersonID: *PersonID",TEXT(MATCH(INDEX(AuthorList[Author Name],$A3578),People[Full Name],0),"0000"),
", AuthorOrder: ",INDEX(AuthorList[Author Number],$A3578),"}")))</f>
        <v>#REF!</v>
      </c>
      <c r="K3578" t="e">
        <f>IF(INDEX(SamplingFeatures[Feature Code],$A3578)="","",
CONCATENATE("  - &amp;SamplingFeatureID",TEXT($A3578,"0000"),
" {","SamplingFeatureUUID:  ",CHAR(34),INDEX(SamplingFeatures[Sampling Feature UUID],$A3578),CHAR(34),
", SamplingFeatureTypeCV:  ",CHAR(34),INDEX(SamplingFeatures[Sampling Feature Type],$A3578),CHAR(34),
", SamplingFeatureCode:  ",CHAR(34),INDEX(SamplingFeatures[Feature Code],$A3578),CHAR(34),
", SamplingFeatureName:  ",CHAR(34),INDEX(SamplingFeatures[Feature Name],$A3578),CHAR(34),
", SamplingFeatureDescription:  ",CHAR(34),INDEX(SamplingFeatures[Feature Description],$A3578),CHAR(34),
", SamplingFeatureGeotypeCV:  ",CHAR(34),INDEX(SamplingFeatures[Feature Geo Type],$A3578),CHAR(34),
", FeatureGeometry:  ",CHAR(34),INDEX(SamplingFeatures[Feature Geometry],$A3578),CHAR(34),
", Elevation_m:  ",CHAR(34),INDEX(SamplingFeatures[Elevation_m],$A3578),CHAR(34),
", ElevationDatumCV:  ",CHAR(34),ElevationDatum,CHAR(34),"}"))</f>
        <v>#REF!</v>
      </c>
      <c r="L3578" t="e">
        <f>IF(INDEX(SamplingFeatures[Sampling Feature Type],$A3578)&lt;&gt;"Site","",
CONCATENATE("  - &amp;SiteID",TEXT(SUMPRODUCT(--($L$3:$L3577&lt;&gt;"")),"0000"),
" {","SamplingFeatureID:  *SamplingFeatureID",TEXT($A3578,"0000"),
", SiteTypeCV:  ",CHAR(34),INDEX(Sites[Site Type],$A3578),CHAR(34),
", Latitude:  ",INDEX(Sites[Latitude],$A3578),
", Longitude:  ",INDEX(Sites[Longitude],$A3578),
", SRSName:  ",CHAR(34),LatLonDatum,CHAR(34),"}"))</f>
        <v>#REF!</v>
      </c>
      <c r="M3578" t="e">
        <f>IF(INDEX(SamplingFeatures[Sampling Feature Type],$A3578)&lt;&gt;"Specimen","",
CONCATENATE("  - &amp;SpecimenID",TEXT(SUMPRODUCT(--($M$3:$M3577&lt;&gt;"")),"0000"),
" {","SamplingFeatureID:  *SamplingFeatureID",TEXT($A3578,"0000"),
", SpecimenTypeCV:  ",CHAR(34),INDEX(Specimens[Specimen Type],$A3578),CHAR(34),
", SpecimenMediumCV:  ",INDEX(Specimens[Specimen Medium],$A3578),
", IsFieldSpecimen:  ",CHAR(34),INDEX(Specimens[Is Field Specimen?],$A3578),CHAR(34),"}"))</f>
        <v>#REF!</v>
      </c>
      <c r="N3578" t="e">
        <f>IF(COUNTA(SpatialOffsets[])=0,"", IF(INDEX(SpatialOffsets[Spatial Offset Type],$A3578)="","",
CONCATENATE("  - &amp;SpatialOffsetID",TEXT($A3578,"0000"),
" {","SpatialOffsetTypeCV:  ",CHAR(34),INDEX(SpatialOffsets[Spatial Offset Type],$A3578),CHAR(34),
", Offset1Value:  ",INDEX(SpatialOffsets[Offset 1 Value],$A3578),
", Offset1UnitID:  ",CHAR(34),INDEX(SpatialOffsets[Offset 1 Unit],$A3578),CHAR(34),
", Offset2Value:  ",INDEX(SpatialOffsets[Offset 2 Value],$A3578),
", Offset2UnitID:  ",CHAR(34),INDEX(SpatialOffsets[Offset 2 Unit],$A3578),CHAR(34),
", Offset3Value:  ",INDEX(SpatialOffsets[Offset 3 Value],$A3578),
", Offset3UnitID:  ",CHAR(34),INDEX(SpatialOffsets[Offset 3 Unit],$A3578),CHAR(34),,"}")))</f>
        <v>#REF!</v>
      </c>
      <c r="O3578" t="e">
        <f>IF(COUNTA(RelatedFeatures[])=0,"", IF(INDEX(RelatedFeatures[First Sampling Feature Code],$A3578)="","",
CONCATENATE("  - &amp;RelationID",TEXT($A3578,"0000"),
" {","SamplingFeatureID:  *SamplingFeatureID",TEXT(MATCH(INDEX(RelatedFeatures[First Sampling Feature Code],$A3578),SamplingFeatures[Feature Code],0),"0000"),
", RelationshipTypeCV:  ",CHAR(34),INDEX(RelatedFeatures[Relationship Type],$A3578),CHAR(34),
", RelatedFeatureID: *SamplingFeatureID",TEXT(MATCH(INDEX(RelatedFeatures[Second Sampling Feature Code],$A3578),SamplingFeatures[Feature Code],0),"0000"),
", SpatialOffsetID:  ",IF(INDEX(RelatedFeatures[Offset Number],$A3578)="","",CONCATENATE("*SpatialOffsetID",TEXT(INDEX(RelatedFeatures[Offset Number],$A3578),"0000"))),"}")))</f>
        <v>#REF!</v>
      </c>
      <c r="P3578" t="e">
        <f>IF(INDEX(Methods[Method Type],$A3578)="","",
CONCATENATE("  - &amp;MethodID",TEXT($A3578,"0000"),
" {","MethodTypeCV:  ",CHAR(34),INDEX(Methods[Method Type],$A3578),CHAR(34),
", MethodCode:  ",CHAR(34),INDEX(Methods[Method Code],$A3578),CHAR(34),
", MethodName:  ",CHAR(34),INDEX(Methods[Method Name],$A3578),CHAR(34),
", MethodDescription:  ",CHAR(34),INDEX(Methods[Method Description],$A3578),CHAR(34),
", MethodLink:  ",CHAR(34),INDEX(Methods[Method Link],$A3578),CHAR(34),
", OrganizationID: *OrganizationID",TEXT(MATCH(INDEX(Methods[Organization Name],$A3578),Organizations[Organization Name],0),"0000"),"}"))</f>
        <v>#REF!</v>
      </c>
      <c r="Q3578" t="e">
        <f>IF(INDEX(Variables[Variable Type],$A3578)="","",
CONCATENATE("  - &amp;VariableID",TEXT($A3578,"0000"),
" {","VariableTypeCV:  ",CHAR(34),INDEX(Variables[Variable Type],$A3578),CHAR(34),
", VariableCode:  ",CHAR(34),INDEX(Variables[Variable Code],$A3578),CHAR(34),
", VariableNameCV:  ",CHAR(34),INDEX(Variables[Variable Name],$A3578),CHAR(34),
", VariableDefinition:  ",CHAR(34),INDEX(Variables[Variable Definition],$A3578),CHAR(34),
", SpecciationCV:  ",CHAR(34),INDEX(Variables[Speciation],$A3578),CHAR(34),
", NoDataValue:  ",CHAR(34),INDEX(Variables[No Data Value],$A3578),CHAR(34),"}"))</f>
        <v>#REF!</v>
      </c>
    </row>
    <row r="3579" spans="1:17" x14ac:dyDescent="0.25">
      <c r="A3579">
        <v>3576</v>
      </c>
      <c r="D3579" t="e">
        <f>IF(INDEX(People[First Name],$A3579)="","",
CONCATENATE("  - &amp;PersonID",TEXT($A3579,"0000"),
" {","PersonFirstName:  ",CHAR(34),INDEX(People[First Name],$A3579),CHAR(34),
", PersonMiddleName:  ",CHAR(34),INDEX(People[Middle Name],$A3579),CHAR(34),
", PersonLastName:  ",CHAR(34),INDEX(People[Last Name],$A3579),CHAR(34),"}"))</f>
        <v>#REF!</v>
      </c>
      <c r="E3579" t="e">
        <f>IF(INDEX(Organizations[Organization Type '[CV']],$A3579)="","",
CONCATENATE("  - &amp;OrganizationID",TEXT($A3579,"0000"),
" {","OrganizationTypeCV:  ",CHAR(34),INDEX(Organizations[Organization Type '[CV']],$A3579),CHAR(34),
", OrganizationCode:  ",CHAR(34),INDEX(Organizations[Organization Code],$A3579),CHAR(34),
", OrganizationName:  ",CHAR(34),INDEX(Organizations[Organization Name],$A3579),CHAR(34),
", OrganizationDescription:  ",CHAR(34),INDEX(Organizations[Organization Description],$A3579),CHAR(34),
", OrganizationLink:  ",CHAR(34),INDEX(Organizations[Organization Link],$A3579),CHAR(34),"}"))</f>
        <v>#REF!</v>
      </c>
      <c r="F3579" t="e">
        <f>IF(INDEX(People[First Name],$A3579)="","",
CONCATENATE("  - &amp;AffiliationID",TEXT($A3579,"0000"),
" {PersonID: *PersonID",TEXT($A3579,"0000"),
", OrganizationID: *OrganizationID",TEXT(MATCH(INDEX(People[Organization Name],$A3579),Organizations[Organization Name],0),"0000"),
", IsPrimaryOrganizationContact: , AffiliationStartDate: , AffiliationEndDate: , PrimaryPhone: ",
", PrimaryEmail: ",CHAR(34),INDEX(People[Primary Email],$A3579),CHAR(34),
", PrimaryAddress: ",CHAR(34),INDEX(People[Primary Address],$A3579),CHAR(34),
", PersonLink: }"))</f>
        <v>#REF!</v>
      </c>
      <c r="H3579" t="e">
        <f>IF(COUNTA(CitationInformation)=0,"",IF(INDEX(AuthorList[Author Name],$A3579)="","",
CONCATENATE("  - &amp;AuthorListID",TEXT($A3579,"0000"),
"  {CitationID: *CitationID0001",
", PersonID: *PersonID",TEXT(MATCH(INDEX(AuthorList[Author Name],$A3579),People[Full Name],0),"0000"),
", AuthorOrder: ",INDEX(AuthorList[Author Number],$A3579),"}")))</f>
        <v>#REF!</v>
      </c>
      <c r="K3579" t="e">
        <f>IF(INDEX(SamplingFeatures[Feature Code],$A3579)="","",
CONCATENATE("  - &amp;SamplingFeatureID",TEXT($A3579,"0000"),
" {","SamplingFeatureUUID:  ",CHAR(34),INDEX(SamplingFeatures[Sampling Feature UUID],$A3579),CHAR(34),
", SamplingFeatureTypeCV:  ",CHAR(34),INDEX(SamplingFeatures[Sampling Feature Type],$A3579),CHAR(34),
", SamplingFeatureCode:  ",CHAR(34),INDEX(SamplingFeatures[Feature Code],$A3579),CHAR(34),
", SamplingFeatureName:  ",CHAR(34),INDEX(SamplingFeatures[Feature Name],$A3579),CHAR(34),
", SamplingFeatureDescription:  ",CHAR(34),INDEX(SamplingFeatures[Feature Description],$A3579),CHAR(34),
", SamplingFeatureGeotypeCV:  ",CHAR(34),INDEX(SamplingFeatures[Feature Geo Type],$A3579),CHAR(34),
", FeatureGeometry:  ",CHAR(34),INDEX(SamplingFeatures[Feature Geometry],$A3579),CHAR(34),
", Elevation_m:  ",CHAR(34),INDEX(SamplingFeatures[Elevation_m],$A3579),CHAR(34),
", ElevationDatumCV:  ",CHAR(34),ElevationDatum,CHAR(34),"}"))</f>
        <v>#REF!</v>
      </c>
      <c r="L3579" t="e">
        <f>IF(INDEX(SamplingFeatures[Sampling Feature Type],$A3579)&lt;&gt;"Site","",
CONCATENATE("  - &amp;SiteID",TEXT(SUMPRODUCT(--($L$3:$L3578&lt;&gt;"")),"0000"),
" {","SamplingFeatureID:  *SamplingFeatureID",TEXT($A3579,"0000"),
", SiteTypeCV:  ",CHAR(34),INDEX(Sites[Site Type],$A3579),CHAR(34),
", Latitude:  ",INDEX(Sites[Latitude],$A3579),
", Longitude:  ",INDEX(Sites[Longitude],$A3579),
", SRSName:  ",CHAR(34),LatLonDatum,CHAR(34),"}"))</f>
        <v>#REF!</v>
      </c>
      <c r="M3579" t="e">
        <f>IF(INDEX(SamplingFeatures[Sampling Feature Type],$A3579)&lt;&gt;"Specimen","",
CONCATENATE("  - &amp;SpecimenID",TEXT(SUMPRODUCT(--($M$3:$M3578&lt;&gt;"")),"0000"),
" {","SamplingFeatureID:  *SamplingFeatureID",TEXT($A3579,"0000"),
", SpecimenTypeCV:  ",CHAR(34),INDEX(Specimens[Specimen Type],$A3579),CHAR(34),
", SpecimenMediumCV:  ",INDEX(Specimens[Specimen Medium],$A3579),
", IsFieldSpecimen:  ",CHAR(34),INDEX(Specimens[Is Field Specimen?],$A3579),CHAR(34),"}"))</f>
        <v>#REF!</v>
      </c>
      <c r="N3579" t="e">
        <f>IF(COUNTA(SpatialOffsets[])=0,"", IF(INDEX(SpatialOffsets[Spatial Offset Type],$A3579)="","",
CONCATENATE("  - &amp;SpatialOffsetID",TEXT($A3579,"0000"),
" {","SpatialOffsetTypeCV:  ",CHAR(34),INDEX(SpatialOffsets[Spatial Offset Type],$A3579),CHAR(34),
", Offset1Value:  ",INDEX(SpatialOffsets[Offset 1 Value],$A3579),
", Offset1UnitID:  ",CHAR(34),INDEX(SpatialOffsets[Offset 1 Unit],$A3579),CHAR(34),
", Offset2Value:  ",INDEX(SpatialOffsets[Offset 2 Value],$A3579),
", Offset2UnitID:  ",CHAR(34),INDEX(SpatialOffsets[Offset 2 Unit],$A3579),CHAR(34),
", Offset3Value:  ",INDEX(SpatialOffsets[Offset 3 Value],$A3579),
", Offset3UnitID:  ",CHAR(34),INDEX(SpatialOffsets[Offset 3 Unit],$A3579),CHAR(34),,"}")))</f>
        <v>#REF!</v>
      </c>
      <c r="O3579" t="e">
        <f>IF(COUNTA(RelatedFeatures[])=0,"", IF(INDEX(RelatedFeatures[First Sampling Feature Code],$A3579)="","",
CONCATENATE("  - &amp;RelationID",TEXT($A3579,"0000"),
" {","SamplingFeatureID:  *SamplingFeatureID",TEXT(MATCH(INDEX(RelatedFeatures[First Sampling Feature Code],$A3579),SamplingFeatures[Feature Code],0),"0000"),
", RelationshipTypeCV:  ",CHAR(34),INDEX(RelatedFeatures[Relationship Type],$A3579),CHAR(34),
", RelatedFeatureID: *SamplingFeatureID",TEXT(MATCH(INDEX(RelatedFeatures[Second Sampling Feature Code],$A3579),SamplingFeatures[Feature Code],0),"0000"),
", SpatialOffsetID:  ",IF(INDEX(RelatedFeatures[Offset Number],$A3579)="","",CONCATENATE("*SpatialOffsetID",TEXT(INDEX(RelatedFeatures[Offset Number],$A3579),"0000"))),"}")))</f>
        <v>#REF!</v>
      </c>
      <c r="P3579" t="e">
        <f>IF(INDEX(Methods[Method Type],$A3579)="","",
CONCATENATE("  - &amp;MethodID",TEXT($A3579,"0000"),
" {","MethodTypeCV:  ",CHAR(34),INDEX(Methods[Method Type],$A3579),CHAR(34),
", MethodCode:  ",CHAR(34),INDEX(Methods[Method Code],$A3579),CHAR(34),
", MethodName:  ",CHAR(34),INDEX(Methods[Method Name],$A3579),CHAR(34),
", MethodDescription:  ",CHAR(34),INDEX(Methods[Method Description],$A3579),CHAR(34),
", MethodLink:  ",CHAR(34),INDEX(Methods[Method Link],$A3579),CHAR(34),
", OrganizationID: *OrganizationID",TEXT(MATCH(INDEX(Methods[Organization Name],$A3579),Organizations[Organization Name],0),"0000"),"}"))</f>
        <v>#REF!</v>
      </c>
      <c r="Q3579" t="e">
        <f>IF(INDEX(Variables[Variable Type],$A3579)="","",
CONCATENATE("  - &amp;VariableID",TEXT($A3579,"0000"),
" {","VariableTypeCV:  ",CHAR(34),INDEX(Variables[Variable Type],$A3579),CHAR(34),
", VariableCode:  ",CHAR(34),INDEX(Variables[Variable Code],$A3579),CHAR(34),
", VariableNameCV:  ",CHAR(34),INDEX(Variables[Variable Name],$A3579),CHAR(34),
", VariableDefinition:  ",CHAR(34),INDEX(Variables[Variable Definition],$A3579),CHAR(34),
", SpecciationCV:  ",CHAR(34),INDEX(Variables[Speciation],$A3579),CHAR(34),
", NoDataValue:  ",CHAR(34),INDEX(Variables[No Data Value],$A3579),CHAR(34),"}"))</f>
        <v>#REF!</v>
      </c>
    </row>
    <row r="3580" spans="1:17" x14ac:dyDescent="0.25">
      <c r="A3580">
        <v>3577</v>
      </c>
      <c r="D3580" t="e">
        <f>IF(INDEX(People[First Name],$A3580)="","",
CONCATENATE("  - &amp;PersonID",TEXT($A3580,"0000"),
" {","PersonFirstName:  ",CHAR(34),INDEX(People[First Name],$A3580),CHAR(34),
", PersonMiddleName:  ",CHAR(34),INDEX(People[Middle Name],$A3580),CHAR(34),
", PersonLastName:  ",CHAR(34),INDEX(People[Last Name],$A3580),CHAR(34),"}"))</f>
        <v>#REF!</v>
      </c>
      <c r="E3580" t="e">
        <f>IF(INDEX(Organizations[Organization Type '[CV']],$A3580)="","",
CONCATENATE("  - &amp;OrganizationID",TEXT($A3580,"0000"),
" {","OrganizationTypeCV:  ",CHAR(34),INDEX(Organizations[Organization Type '[CV']],$A3580),CHAR(34),
", OrganizationCode:  ",CHAR(34),INDEX(Organizations[Organization Code],$A3580),CHAR(34),
", OrganizationName:  ",CHAR(34),INDEX(Organizations[Organization Name],$A3580),CHAR(34),
", OrganizationDescription:  ",CHAR(34),INDEX(Organizations[Organization Description],$A3580),CHAR(34),
", OrganizationLink:  ",CHAR(34),INDEX(Organizations[Organization Link],$A3580),CHAR(34),"}"))</f>
        <v>#REF!</v>
      </c>
      <c r="F3580" t="e">
        <f>IF(INDEX(People[First Name],$A3580)="","",
CONCATENATE("  - &amp;AffiliationID",TEXT($A3580,"0000"),
" {PersonID: *PersonID",TEXT($A3580,"0000"),
", OrganizationID: *OrganizationID",TEXT(MATCH(INDEX(People[Organization Name],$A3580),Organizations[Organization Name],0),"0000"),
", IsPrimaryOrganizationContact: , AffiliationStartDate: , AffiliationEndDate: , PrimaryPhone: ",
", PrimaryEmail: ",CHAR(34),INDEX(People[Primary Email],$A3580),CHAR(34),
", PrimaryAddress: ",CHAR(34),INDEX(People[Primary Address],$A3580),CHAR(34),
", PersonLink: }"))</f>
        <v>#REF!</v>
      </c>
      <c r="H3580" t="e">
        <f>IF(COUNTA(CitationInformation)=0,"",IF(INDEX(AuthorList[Author Name],$A3580)="","",
CONCATENATE("  - &amp;AuthorListID",TEXT($A3580,"0000"),
"  {CitationID: *CitationID0001",
", PersonID: *PersonID",TEXT(MATCH(INDEX(AuthorList[Author Name],$A3580),People[Full Name],0),"0000"),
", AuthorOrder: ",INDEX(AuthorList[Author Number],$A3580),"}")))</f>
        <v>#REF!</v>
      </c>
      <c r="K3580" t="e">
        <f>IF(INDEX(SamplingFeatures[Feature Code],$A3580)="","",
CONCATENATE("  - &amp;SamplingFeatureID",TEXT($A3580,"0000"),
" {","SamplingFeatureUUID:  ",CHAR(34),INDEX(SamplingFeatures[Sampling Feature UUID],$A3580),CHAR(34),
", SamplingFeatureTypeCV:  ",CHAR(34),INDEX(SamplingFeatures[Sampling Feature Type],$A3580),CHAR(34),
", SamplingFeatureCode:  ",CHAR(34),INDEX(SamplingFeatures[Feature Code],$A3580),CHAR(34),
", SamplingFeatureName:  ",CHAR(34),INDEX(SamplingFeatures[Feature Name],$A3580),CHAR(34),
", SamplingFeatureDescription:  ",CHAR(34),INDEX(SamplingFeatures[Feature Description],$A3580),CHAR(34),
", SamplingFeatureGeotypeCV:  ",CHAR(34),INDEX(SamplingFeatures[Feature Geo Type],$A3580),CHAR(34),
", FeatureGeometry:  ",CHAR(34),INDEX(SamplingFeatures[Feature Geometry],$A3580),CHAR(34),
", Elevation_m:  ",CHAR(34),INDEX(SamplingFeatures[Elevation_m],$A3580),CHAR(34),
", ElevationDatumCV:  ",CHAR(34),ElevationDatum,CHAR(34),"}"))</f>
        <v>#REF!</v>
      </c>
      <c r="L3580" t="e">
        <f>IF(INDEX(SamplingFeatures[Sampling Feature Type],$A3580)&lt;&gt;"Site","",
CONCATENATE("  - &amp;SiteID",TEXT(SUMPRODUCT(--($L$3:$L3579&lt;&gt;"")),"0000"),
" {","SamplingFeatureID:  *SamplingFeatureID",TEXT($A3580,"0000"),
", SiteTypeCV:  ",CHAR(34),INDEX(Sites[Site Type],$A3580),CHAR(34),
", Latitude:  ",INDEX(Sites[Latitude],$A3580),
", Longitude:  ",INDEX(Sites[Longitude],$A3580),
", SRSName:  ",CHAR(34),LatLonDatum,CHAR(34),"}"))</f>
        <v>#REF!</v>
      </c>
      <c r="M3580" t="e">
        <f>IF(INDEX(SamplingFeatures[Sampling Feature Type],$A3580)&lt;&gt;"Specimen","",
CONCATENATE("  - &amp;SpecimenID",TEXT(SUMPRODUCT(--($M$3:$M3579&lt;&gt;"")),"0000"),
" {","SamplingFeatureID:  *SamplingFeatureID",TEXT($A3580,"0000"),
", SpecimenTypeCV:  ",CHAR(34),INDEX(Specimens[Specimen Type],$A3580),CHAR(34),
", SpecimenMediumCV:  ",INDEX(Specimens[Specimen Medium],$A3580),
", IsFieldSpecimen:  ",CHAR(34),INDEX(Specimens[Is Field Specimen?],$A3580),CHAR(34),"}"))</f>
        <v>#REF!</v>
      </c>
      <c r="N3580" t="e">
        <f>IF(COUNTA(SpatialOffsets[])=0,"", IF(INDEX(SpatialOffsets[Spatial Offset Type],$A3580)="","",
CONCATENATE("  - &amp;SpatialOffsetID",TEXT($A3580,"0000"),
" {","SpatialOffsetTypeCV:  ",CHAR(34),INDEX(SpatialOffsets[Spatial Offset Type],$A3580),CHAR(34),
", Offset1Value:  ",INDEX(SpatialOffsets[Offset 1 Value],$A3580),
", Offset1UnitID:  ",CHAR(34),INDEX(SpatialOffsets[Offset 1 Unit],$A3580),CHAR(34),
", Offset2Value:  ",INDEX(SpatialOffsets[Offset 2 Value],$A3580),
", Offset2UnitID:  ",CHAR(34),INDEX(SpatialOffsets[Offset 2 Unit],$A3580),CHAR(34),
", Offset3Value:  ",INDEX(SpatialOffsets[Offset 3 Value],$A3580),
", Offset3UnitID:  ",CHAR(34),INDEX(SpatialOffsets[Offset 3 Unit],$A3580),CHAR(34),,"}")))</f>
        <v>#REF!</v>
      </c>
      <c r="O3580" t="e">
        <f>IF(COUNTA(RelatedFeatures[])=0,"", IF(INDEX(RelatedFeatures[First Sampling Feature Code],$A3580)="","",
CONCATENATE("  - &amp;RelationID",TEXT($A3580,"0000"),
" {","SamplingFeatureID:  *SamplingFeatureID",TEXT(MATCH(INDEX(RelatedFeatures[First Sampling Feature Code],$A3580),SamplingFeatures[Feature Code],0),"0000"),
", RelationshipTypeCV:  ",CHAR(34),INDEX(RelatedFeatures[Relationship Type],$A3580),CHAR(34),
", RelatedFeatureID: *SamplingFeatureID",TEXT(MATCH(INDEX(RelatedFeatures[Second Sampling Feature Code],$A3580),SamplingFeatures[Feature Code],0),"0000"),
", SpatialOffsetID:  ",IF(INDEX(RelatedFeatures[Offset Number],$A3580)="","",CONCATENATE("*SpatialOffsetID",TEXT(INDEX(RelatedFeatures[Offset Number],$A3580),"0000"))),"}")))</f>
        <v>#REF!</v>
      </c>
      <c r="P3580" t="e">
        <f>IF(INDEX(Methods[Method Type],$A3580)="","",
CONCATENATE("  - &amp;MethodID",TEXT($A3580,"0000"),
" {","MethodTypeCV:  ",CHAR(34),INDEX(Methods[Method Type],$A3580),CHAR(34),
", MethodCode:  ",CHAR(34),INDEX(Methods[Method Code],$A3580),CHAR(34),
", MethodName:  ",CHAR(34),INDEX(Methods[Method Name],$A3580),CHAR(34),
", MethodDescription:  ",CHAR(34),INDEX(Methods[Method Description],$A3580),CHAR(34),
", MethodLink:  ",CHAR(34),INDEX(Methods[Method Link],$A3580),CHAR(34),
", OrganizationID: *OrganizationID",TEXT(MATCH(INDEX(Methods[Organization Name],$A3580),Organizations[Organization Name],0),"0000"),"}"))</f>
        <v>#REF!</v>
      </c>
      <c r="Q3580" t="e">
        <f>IF(INDEX(Variables[Variable Type],$A3580)="","",
CONCATENATE("  - &amp;VariableID",TEXT($A3580,"0000"),
" {","VariableTypeCV:  ",CHAR(34),INDEX(Variables[Variable Type],$A3580),CHAR(34),
", VariableCode:  ",CHAR(34),INDEX(Variables[Variable Code],$A3580),CHAR(34),
", VariableNameCV:  ",CHAR(34),INDEX(Variables[Variable Name],$A3580),CHAR(34),
", VariableDefinition:  ",CHAR(34),INDEX(Variables[Variable Definition],$A3580),CHAR(34),
", SpecciationCV:  ",CHAR(34),INDEX(Variables[Speciation],$A3580),CHAR(34),
", NoDataValue:  ",CHAR(34),INDEX(Variables[No Data Value],$A3580),CHAR(34),"}"))</f>
        <v>#REF!</v>
      </c>
    </row>
    <row r="3581" spans="1:17" x14ac:dyDescent="0.25">
      <c r="A3581">
        <v>3578</v>
      </c>
      <c r="D3581" t="e">
        <f>IF(INDEX(People[First Name],$A3581)="","",
CONCATENATE("  - &amp;PersonID",TEXT($A3581,"0000"),
" {","PersonFirstName:  ",CHAR(34),INDEX(People[First Name],$A3581),CHAR(34),
", PersonMiddleName:  ",CHAR(34),INDEX(People[Middle Name],$A3581),CHAR(34),
", PersonLastName:  ",CHAR(34),INDEX(People[Last Name],$A3581),CHAR(34),"}"))</f>
        <v>#REF!</v>
      </c>
      <c r="E3581" t="e">
        <f>IF(INDEX(Organizations[Organization Type '[CV']],$A3581)="","",
CONCATENATE("  - &amp;OrganizationID",TEXT($A3581,"0000"),
" {","OrganizationTypeCV:  ",CHAR(34),INDEX(Organizations[Organization Type '[CV']],$A3581),CHAR(34),
", OrganizationCode:  ",CHAR(34),INDEX(Organizations[Organization Code],$A3581),CHAR(34),
", OrganizationName:  ",CHAR(34),INDEX(Organizations[Organization Name],$A3581),CHAR(34),
", OrganizationDescription:  ",CHAR(34),INDEX(Organizations[Organization Description],$A3581),CHAR(34),
", OrganizationLink:  ",CHAR(34),INDEX(Organizations[Organization Link],$A3581),CHAR(34),"}"))</f>
        <v>#REF!</v>
      </c>
      <c r="F3581" t="e">
        <f>IF(INDEX(People[First Name],$A3581)="","",
CONCATENATE("  - &amp;AffiliationID",TEXT($A3581,"0000"),
" {PersonID: *PersonID",TEXT($A3581,"0000"),
", OrganizationID: *OrganizationID",TEXT(MATCH(INDEX(People[Organization Name],$A3581),Organizations[Organization Name],0),"0000"),
", IsPrimaryOrganizationContact: , AffiliationStartDate: , AffiliationEndDate: , PrimaryPhone: ",
", PrimaryEmail: ",CHAR(34),INDEX(People[Primary Email],$A3581),CHAR(34),
", PrimaryAddress: ",CHAR(34),INDEX(People[Primary Address],$A3581),CHAR(34),
", PersonLink: }"))</f>
        <v>#REF!</v>
      </c>
      <c r="H3581" t="e">
        <f>IF(COUNTA(CitationInformation)=0,"",IF(INDEX(AuthorList[Author Name],$A3581)="","",
CONCATENATE("  - &amp;AuthorListID",TEXT($A3581,"0000"),
"  {CitationID: *CitationID0001",
", PersonID: *PersonID",TEXT(MATCH(INDEX(AuthorList[Author Name],$A3581),People[Full Name],0),"0000"),
", AuthorOrder: ",INDEX(AuthorList[Author Number],$A3581),"}")))</f>
        <v>#REF!</v>
      </c>
      <c r="K3581" t="e">
        <f>IF(INDEX(SamplingFeatures[Feature Code],$A3581)="","",
CONCATENATE("  - &amp;SamplingFeatureID",TEXT($A3581,"0000"),
" {","SamplingFeatureUUID:  ",CHAR(34),INDEX(SamplingFeatures[Sampling Feature UUID],$A3581),CHAR(34),
", SamplingFeatureTypeCV:  ",CHAR(34),INDEX(SamplingFeatures[Sampling Feature Type],$A3581),CHAR(34),
", SamplingFeatureCode:  ",CHAR(34),INDEX(SamplingFeatures[Feature Code],$A3581),CHAR(34),
", SamplingFeatureName:  ",CHAR(34),INDEX(SamplingFeatures[Feature Name],$A3581),CHAR(34),
", SamplingFeatureDescription:  ",CHAR(34),INDEX(SamplingFeatures[Feature Description],$A3581),CHAR(34),
", SamplingFeatureGeotypeCV:  ",CHAR(34),INDEX(SamplingFeatures[Feature Geo Type],$A3581),CHAR(34),
", FeatureGeometry:  ",CHAR(34),INDEX(SamplingFeatures[Feature Geometry],$A3581),CHAR(34),
", Elevation_m:  ",CHAR(34),INDEX(SamplingFeatures[Elevation_m],$A3581),CHAR(34),
", ElevationDatumCV:  ",CHAR(34),ElevationDatum,CHAR(34),"}"))</f>
        <v>#REF!</v>
      </c>
      <c r="L3581" t="e">
        <f>IF(INDEX(SamplingFeatures[Sampling Feature Type],$A3581)&lt;&gt;"Site","",
CONCATENATE("  - &amp;SiteID",TEXT(SUMPRODUCT(--($L$3:$L3580&lt;&gt;"")),"0000"),
" {","SamplingFeatureID:  *SamplingFeatureID",TEXT($A3581,"0000"),
", SiteTypeCV:  ",CHAR(34),INDEX(Sites[Site Type],$A3581),CHAR(34),
", Latitude:  ",INDEX(Sites[Latitude],$A3581),
", Longitude:  ",INDEX(Sites[Longitude],$A3581),
", SRSName:  ",CHAR(34),LatLonDatum,CHAR(34),"}"))</f>
        <v>#REF!</v>
      </c>
      <c r="M3581" t="e">
        <f>IF(INDEX(SamplingFeatures[Sampling Feature Type],$A3581)&lt;&gt;"Specimen","",
CONCATENATE("  - &amp;SpecimenID",TEXT(SUMPRODUCT(--($M$3:$M3580&lt;&gt;"")),"0000"),
" {","SamplingFeatureID:  *SamplingFeatureID",TEXT($A3581,"0000"),
", SpecimenTypeCV:  ",CHAR(34),INDEX(Specimens[Specimen Type],$A3581),CHAR(34),
", SpecimenMediumCV:  ",INDEX(Specimens[Specimen Medium],$A3581),
", IsFieldSpecimen:  ",CHAR(34),INDEX(Specimens[Is Field Specimen?],$A3581),CHAR(34),"}"))</f>
        <v>#REF!</v>
      </c>
      <c r="N3581" t="e">
        <f>IF(COUNTA(SpatialOffsets[])=0,"", IF(INDEX(SpatialOffsets[Spatial Offset Type],$A3581)="","",
CONCATENATE("  - &amp;SpatialOffsetID",TEXT($A3581,"0000"),
" {","SpatialOffsetTypeCV:  ",CHAR(34),INDEX(SpatialOffsets[Spatial Offset Type],$A3581),CHAR(34),
", Offset1Value:  ",INDEX(SpatialOffsets[Offset 1 Value],$A3581),
", Offset1UnitID:  ",CHAR(34),INDEX(SpatialOffsets[Offset 1 Unit],$A3581),CHAR(34),
", Offset2Value:  ",INDEX(SpatialOffsets[Offset 2 Value],$A3581),
", Offset2UnitID:  ",CHAR(34),INDEX(SpatialOffsets[Offset 2 Unit],$A3581),CHAR(34),
", Offset3Value:  ",INDEX(SpatialOffsets[Offset 3 Value],$A3581),
", Offset3UnitID:  ",CHAR(34),INDEX(SpatialOffsets[Offset 3 Unit],$A3581),CHAR(34),,"}")))</f>
        <v>#REF!</v>
      </c>
      <c r="O3581" t="e">
        <f>IF(COUNTA(RelatedFeatures[])=0,"", IF(INDEX(RelatedFeatures[First Sampling Feature Code],$A3581)="","",
CONCATENATE("  - &amp;RelationID",TEXT($A3581,"0000"),
" {","SamplingFeatureID:  *SamplingFeatureID",TEXT(MATCH(INDEX(RelatedFeatures[First Sampling Feature Code],$A3581),SamplingFeatures[Feature Code],0),"0000"),
", RelationshipTypeCV:  ",CHAR(34),INDEX(RelatedFeatures[Relationship Type],$A3581),CHAR(34),
", RelatedFeatureID: *SamplingFeatureID",TEXT(MATCH(INDEX(RelatedFeatures[Second Sampling Feature Code],$A3581),SamplingFeatures[Feature Code],0),"0000"),
", SpatialOffsetID:  ",IF(INDEX(RelatedFeatures[Offset Number],$A3581)="","",CONCATENATE("*SpatialOffsetID",TEXT(INDEX(RelatedFeatures[Offset Number],$A3581),"0000"))),"}")))</f>
        <v>#REF!</v>
      </c>
      <c r="P3581" t="e">
        <f>IF(INDEX(Methods[Method Type],$A3581)="","",
CONCATENATE("  - &amp;MethodID",TEXT($A3581,"0000"),
" {","MethodTypeCV:  ",CHAR(34),INDEX(Methods[Method Type],$A3581),CHAR(34),
", MethodCode:  ",CHAR(34),INDEX(Methods[Method Code],$A3581),CHAR(34),
", MethodName:  ",CHAR(34),INDEX(Methods[Method Name],$A3581),CHAR(34),
", MethodDescription:  ",CHAR(34),INDEX(Methods[Method Description],$A3581),CHAR(34),
", MethodLink:  ",CHAR(34),INDEX(Methods[Method Link],$A3581),CHAR(34),
", OrganizationID: *OrganizationID",TEXT(MATCH(INDEX(Methods[Organization Name],$A3581),Organizations[Organization Name],0),"0000"),"}"))</f>
        <v>#REF!</v>
      </c>
      <c r="Q3581" t="e">
        <f>IF(INDEX(Variables[Variable Type],$A3581)="","",
CONCATENATE("  - &amp;VariableID",TEXT($A3581,"0000"),
" {","VariableTypeCV:  ",CHAR(34),INDEX(Variables[Variable Type],$A3581),CHAR(34),
", VariableCode:  ",CHAR(34),INDEX(Variables[Variable Code],$A3581),CHAR(34),
", VariableNameCV:  ",CHAR(34),INDEX(Variables[Variable Name],$A3581),CHAR(34),
", VariableDefinition:  ",CHAR(34),INDEX(Variables[Variable Definition],$A3581),CHAR(34),
", SpecciationCV:  ",CHAR(34),INDEX(Variables[Speciation],$A3581),CHAR(34),
", NoDataValue:  ",CHAR(34),INDEX(Variables[No Data Value],$A3581),CHAR(34),"}"))</f>
        <v>#REF!</v>
      </c>
    </row>
    <row r="3582" spans="1:17" x14ac:dyDescent="0.25">
      <c r="A3582">
        <v>3579</v>
      </c>
      <c r="D3582" t="e">
        <f>IF(INDEX(People[First Name],$A3582)="","",
CONCATENATE("  - &amp;PersonID",TEXT($A3582,"0000"),
" {","PersonFirstName:  ",CHAR(34),INDEX(People[First Name],$A3582),CHAR(34),
", PersonMiddleName:  ",CHAR(34),INDEX(People[Middle Name],$A3582),CHAR(34),
", PersonLastName:  ",CHAR(34),INDEX(People[Last Name],$A3582),CHAR(34),"}"))</f>
        <v>#REF!</v>
      </c>
      <c r="E3582" t="e">
        <f>IF(INDEX(Organizations[Organization Type '[CV']],$A3582)="","",
CONCATENATE("  - &amp;OrganizationID",TEXT($A3582,"0000"),
" {","OrganizationTypeCV:  ",CHAR(34),INDEX(Organizations[Organization Type '[CV']],$A3582),CHAR(34),
", OrganizationCode:  ",CHAR(34),INDEX(Organizations[Organization Code],$A3582),CHAR(34),
", OrganizationName:  ",CHAR(34),INDEX(Organizations[Organization Name],$A3582),CHAR(34),
", OrganizationDescription:  ",CHAR(34),INDEX(Organizations[Organization Description],$A3582),CHAR(34),
", OrganizationLink:  ",CHAR(34),INDEX(Organizations[Organization Link],$A3582),CHAR(34),"}"))</f>
        <v>#REF!</v>
      </c>
      <c r="F3582" t="e">
        <f>IF(INDEX(People[First Name],$A3582)="","",
CONCATENATE("  - &amp;AffiliationID",TEXT($A3582,"0000"),
" {PersonID: *PersonID",TEXT($A3582,"0000"),
", OrganizationID: *OrganizationID",TEXT(MATCH(INDEX(People[Organization Name],$A3582),Organizations[Organization Name],0),"0000"),
", IsPrimaryOrganizationContact: , AffiliationStartDate: , AffiliationEndDate: , PrimaryPhone: ",
", PrimaryEmail: ",CHAR(34),INDEX(People[Primary Email],$A3582),CHAR(34),
", PrimaryAddress: ",CHAR(34),INDEX(People[Primary Address],$A3582),CHAR(34),
", PersonLink: }"))</f>
        <v>#REF!</v>
      </c>
      <c r="H3582" t="e">
        <f>IF(COUNTA(CitationInformation)=0,"",IF(INDEX(AuthorList[Author Name],$A3582)="","",
CONCATENATE("  - &amp;AuthorListID",TEXT($A3582,"0000"),
"  {CitationID: *CitationID0001",
", PersonID: *PersonID",TEXT(MATCH(INDEX(AuthorList[Author Name],$A3582),People[Full Name],0),"0000"),
", AuthorOrder: ",INDEX(AuthorList[Author Number],$A3582),"}")))</f>
        <v>#REF!</v>
      </c>
      <c r="K3582" t="e">
        <f>IF(INDEX(SamplingFeatures[Feature Code],$A3582)="","",
CONCATENATE("  - &amp;SamplingFeatureID",TEXT($A3582,"0000"),
" {","SamplingFeatureUUID:  ",CHAR(34),INDEX(SamplingFeatures[Sampling Feature UUID],$A3582),CHAR(34),
", SamplingFeatureTypeCV:  ",CHAR(34),INDEX(SamplingFeatures[Sampling Feature Type],$A3582),CHAR(34),
", SamplingFeatureCode:  ",CHAR(34),INDEX(SamplingFeatures[Feature Code],$A3582),CHAR(34),
", SamplingFeatureName:  ",CHAR(34),INDEX(SamplingFeatures[Feature Name],$A3582),CHAR(34),
", SamplingFeatureDescription:  ",CHAR(34),INDEX(SamplingFeatures[Feature Description],$A3582),CHAR(34),
", SamplingFeatureGeotypeCV:  ",CHAR(34),INDEX(SamplingFeatures[Feature Geo Type],$A3582),CHAR(34),
", FeatureGeometry:  ",CHAR(34),INDEX(SamplingFeatures[Feature Geometry],$A3582),CHAR(34),
", Elevation_m:  ",CHAR(34),INDEX(SamplingFeatures[Elevation_m],$A3582),CHAR(34),
", ElevationDatumCV:  ",CHAR(34),ElevationDatum,CHAR(34),"}"))</f>
        <v>#REF!</v>
      </c>
      <c r="L3582" t="e">
        <f>IF(INDEX(SamplingFeatures[Sampling Feature Type],$A3582)&lt;&gt;"Site","",
CONCATENATE("  - &amp;SiteID",TEXT(SUMPRODUCT(--($L$3:$L3581&lt;&gt;"")),"0000"),
" {","SamplingFeatureID:  *SamplingFeatureID",TEXT($A3582,"0000"),
", SiteTypeCV:  ",CHAR(34),INDEX(Sites[Site Type],$A3582),CHAR(34),
", Latitude:  ",INDEX(Sites[Latitude],$A3582),
", Longitude:  ",INDEX(Sites[Longitude],$A3582),
", SRSName:  ",CHAR(34),LatLonDatum,CHAR(34),"}"))</f>
        <v>#REF!</v>
      </c>
      <c r="M3582" t="e">
        <f>IF(INDEX(SamplingFeatures[Sampling Feature Type],$A3582)&lt;&gt;"Specimen","",
CONCATENATE("  - &amp;SpecimenID",TEXT(SUMPRODUCT(--($M$3:$M3581&lt;&gt;"")),"0000"),
" {","SamplingFeatureID:  *SamplingFeatureID",TEXT($A3582,"0000"),
", SpecimenTypeCV:  ",CHAR(34),INDEX(Specimens[Specimen Type],$A3582),CHAR(34),
", SpecimenMediumCV:  ",INDEX(Specimens[Specimen Medium],$A3582),
", IsFieldSpecimen:  ",CHAR(34),INDEX(Specimens[Is Field Specimen?],$A3582),CHAR(34),"}"))</f>
        <v>#REF!</v>
      </c>
      <c r="N3582" t="e">
        <f>IF(COUNTA(SpatialOffsets[])=0,"", IF(INDEX(SpatialOffsets[Spatial Offset Type],$A3582)="","",
CONCATENATE("  - &amp;SpatialOffsetID",TEXT($A3582,"0000"),
" {","SpatialOffsetTypeCV:  ",CHAR(34),INDEX(SpatialOffsets[Spatial Offset Type],$A3582),CHAR(34),
", Offset1Value:  ",INDEX(SpatialOffsets[Offset 1 Value],$A3582),
", Offset1UnitID:  ",CHAR(34),INDEX(SpatialOffsets[Offset 1 Unit],$A3582),CHAR(34),
", Offset2Value:  ",INDEX(SpatialOffsets[Offset 2 Value],$A3582),
", Offset2UnitID:  ",CHAR(34),INDEX(SpatialOffsets[Offset 2 Unit],$A3582),CHAR(34),
", Offset3Value:  ",INDEX(SpatialOffsets[Offset 3 Value],$A3582),
", Offset3UnitID:  ",CHAR(34),INDEX(SpatialOffsets[Offset 3 Unit],$A3582),CHAR(34),,"}")))</f>
        <v>#REF!</v>
      </c>
      <c r="O3582" t="e">
        <f>IF(COUNTA(RelatedFeatures[])=0,"", IF(INDEX(RelatedFeatures[First Sampling Feature Code],$A3582)="","",
CONCATENATE("  - &amp;RelationID",TEXT($A3582,"0000"),
" {","SamplingFeatureID:  *SamplingFeatureID",TEXT(MATCH(INDEX(RelatedFeatures[First Sampling Feature Code],$A3582),SamplingFeatures[Feature Code],0),"0000"),
", RelationshipTypeCV:  ",CHAR(34),INDEX(RelatedFeatures[Relationship Type],$A3582),CHAR(34),
", RelatedFeatureID: *SamplingFeatureID",TEXT(MATCH(INDEX(RelatedFeatures[Second Sampling Feature Code],$A3582),SamplingFeatures[Feature Code],0),"0000"),
", SpatialOffsetID:  ",IF(INDEX(RelatedFeatures[Offset Number],$A3582)="","",CONCATENATE("*SpatialOffsetID",TEXT(INDEX(RelatedFeatures[Offset Number],$A3582),"0000"))),"}")))</f>
        <v>#REF!</v>
      </c>
      <c r="P3582" t="e">
        <f>IF(INDEX(Methods[Method Type],$A3582)="","",
CONCATENATE("  - &amp;MethodID",TEXT($A3582,"0000"),
" {","MethodTypeCV:  ",CHAR(34),INDEX(Methods[Method Type],$A3582),CHAR(34),
", MethodCode:  ",CHAR(34),INDEX(Methods[Method Code],$A3582),CHAR(34),
", MethodName:  ",CHAR(34),INDEX(Methods[Method Name],$A3582),CHAR(34),
", MethodDescription:  ",CHAR(34),INDEX(Methods[Method Description],$A3582),CHAR(34),
", MethodLink:  ",CHAR(34),INDEX(Methods[Method Link],$A3582),CHAR(34),
", OrganizationID: *OrganizationID",TEXT(MATCH(INDEX(Methods[Organization Name],$A3582),Organizations[Organization Name],0),"0000"),"}"))</f>
        <v>#REF!</v>
      </c>
      <c r="Q3582" t="e">
        <f>IF(INDEX(Variables[Variable Type],$A3582)="","",
CONCATENATE("  - &amp;VariableID",TEXT($A3582,"0000"),
" {","VariableTypeCV:  ",CHAR(34),INDEX(Variables[Variable Type],$A3582),CHAR(34),
", VariableCode:  ",CHAR(34),INDEX(Variables[Variable Code],$A3582),CHAR(34),
", VariableNameCV:  ",CHAR(34),INDEX(Variables[Variable Name],$A3582),CHAR(34),
", VariableDefinition:  ",CHAR(34),INDEX(Variables[Variable Definition],$A3582),CHAR(34),
", SpecciationCV:  ",CHAR(34),INDEX(Variables[Speciation],$A3582),CHAR(34),
", NoDataValue:  ",CHAR(34),INDEX(Variables[No Data Value],$A3582),CHAR(34),"}"))</f>
        <v>#REF!</v>
      </c>
    </row>
    <row r="3583" spans="1:17" x14ac:dyDescent="0.25">
      <c r="A3583">
        <v>3580</v>
      </c>
      <c r="D3583" t="e">
        <f>IF(INDEX(People[First Name],$A3583)="","",
CONCATENATE("  - &amp;PersonID",TEXT($A3583,"0000"),
" {","PersonFirstName:  ",CHAR(34),INDEX(People[First Name],$A3583),CHAR(34),
", PersonMiddleName:  ",CHAR(34),INDEX(People[Middle Name],$A3583),CHAR(34),
", PersonLastName:  ",CHAR(34),INDEX(People[Last Name],$A3583),CHAR(34),"}"))</f>
        <v>#REF!</v>
      </c>
      <c r="E3583" t="e">
        <f>IF(INDEX(Organizations[Organization Type '[CV']],$A3583)="","",
CONCATENATE("  - &amp;OrganizationID",TEXT($A3583,"0000"),
" {","OrganizationTypeCV:  ",CHAR(34),INDEX(Organizations[Organization Type '[CV']],$A3583),CHAR(34),
", OrganizationCode:  ",CHAR(34),INDEX(Organizations[Organization Code],$A3583),CHAR(34),
", OrganizationName:  ",CHAR(34),INDEX(Organizations[Organization Name],$A3583),CHAR(34),
", OrganizationDescription:  ",CHAR(34),INDEX(Organizations[Organization Description],$A3583),CHAR(34),
", OrganizationLink:  ",CHAR(34),INDEX(Organizations[Organization Link],$A3583),CHAR(34),"}"))</f>
        <v>#REF!</v>
      </c>
      <c r="F3583" t="e">
        <f>IF(INDEX(People[First Name],$A3583)="","",
CONCATENATE("  - &amp;AffiliationID",TEXT($A3583,"0000"),
" {PersonID: *PersonID",TEXT($A3583,"0000"),
", OrganizationID: *OrganizationID",TEXT(MATCH(INDEX(People[Organization Name],$A3583),Organizations[Organization Name],0),"0000"),
", IsPrimaryOrganizationContact: , AffiliationStartDate: , AffiliationEndDate: , PrimaryPhone: ",
", PrimaryEmail: ",CHAR(34),INDEX(People[Primary Email],$A3583),CHAR(34),
", PrimaryAddress: ",CHAR(34),INDEX(People[Primary Address],$A3583),CHAR(34),
", PersonLink: }"))</f>
        <v>#REF!</v>
      </c>
      <c r="H3583" t="e">
        <f>IF(COUNTA(CitationInformation)=0,"",IF(INDEX(AuthorList[Author Name],$A3583)="","",
CONCATENATE("  - &amp;AuthorListID",TEXT($A3583,"0000"),
"  {CitationID: *CitationID0001",
", PersonID: *PersonID",TEXT(MATCH(INDEX(AuthorList[Author Name],$A3583),People[Full Name],0),"0000"),
", AuthorOrder: ",INDEX(AuthorList[Author Number],$A3583),"}")))</f>
        <v>#REF!</v>
      </c>
      <c r="K3583" t="e">
        <f>IF(INDEX(SamplingFeatures[Feature Code],$A3583)="","",
CONCATENATE("  - &amp;SamplingFeatureID",TEXT($A3583,"0000"),
" {","SamplingFeatureUUID:  ",CHAR(34),INDEX(SamplingFeatures[Sampling Feature UUID],$A3583),CHAR(34),
", SamplingFeatureTypeCV:  ",CHAR(34),INDEX(SamplingFeatures[Sampling Feature Type],$A3583),CHAR(34),
", SamplingFeatureCode:  ",CHAR(34),INDEX(SamplingFeatures[Feature Code],$A3583),CHAR(34),
", SamplingFeatureName:  ",CHAR(34),INDEX(SamplingFeatures[Feature Name],$A3583),CHAR(34),
", SamplingFeatureDescription:  ",CHAR(34),INDEX(SamplingFeatures[Feature Description],$A3583),CHAR(34),
", SamplingFeatureGeotypeCV:  ",CHAR(34),INDEX(SamplingFeatures[Feature Geo Type],$A3583),CHAR(34),
", FeatureGeometry:  ",CHAR(34),INDEX(SamplingFeatures[Feature Geometry],$A3583),CHAR(34),
", Elevation_m:  ",CHAR(34),INDEX(SamplingFeatures[Elevation_m],$A3583),CHAR(34),
", ElevationDatumCV:  ",CHAR(34),ElevationDatum,CHAR(34),"}"))</f>
        <v>#REF!</v>
      </c>
      <c r="L3583" t="e">
        <f>IF(INDEX(SamplingFeatures[Sampling Feature Type],$A3583)&lt;&gt;"Site","",
CONCATENATE("  - &amp;SiteID",TEXT(SUMPRODUCT(--($L$3:$L3582&lt;&gt;"")),"0000"),
" {","SamplingFeatureID:  *SamplingFeatureID",TEXT($A3583,"0000"),
", SiteTypeCV:  ",CHAR(34),INDEX(Sites[Site Type],$A3583),CHAR(34),
", Latitude:  ",INDEX(Sites[Latitude],$A3583),
", Longitude:  ",INDEX(Sites[Longitude],$A3583),
", SRSName:  ",CHAR(34),LatLonDatum,CHAR(34),"}"))</f>
        <v>#REF!</v>
      </c>
      <c r="M3583" t="e">
        <f>IF(INDEX(SamplingFeatures[Sampling Feature Type],$A3583)&lt;&gt;"Specimen","",
CONCATENATE("  - &amp;SpecimenID",TEXT(SUMPRODUCT(--($M$3:$M3582&lt;&gt;"")),"0000"),
" {","SamplingFeatureID:  *SamplingFeatureID",TEXT($A3583,"0000"),
", SpecimenTypeCV:  ",CHAR(34),INDEX(Specimens[Specimen Type],$A3583),CHAR(34),
", SpecimenMediumCV:  ",INDEX(Specimens[Specimen Medium],$A3583),
", IsFieldSpecimen:  ",CHAR(34),INDEX(Specimens[Is Field Specimen?],$A3583),CHAR(34),"}"))</f>
        <v>#REF!</v>
      </c>
      <c r="N3583" t="e">
        <f>IF(COUNTA(SpatialOffsets[])=0,"", IF(INDEX(SpatialOffsets[Spatial Offset Type],$A3583)="","",
CONCATENATE("  - &amp;SpatialOffsetID",TEXT($A3583,"0000"),
" {","SpatialOffsetTypeCV:  ",CHAR(34),INDEX(SpatialOffsets[Spatial Offset Type],$A3583),CHAR(34),
", Offset1Value:  ",INDEX(SpatialOffsets[Offset 1 Value],$A3583),
", Offset1UnitID:  ",CHAR(34),INDEX(SpatialOffsets[Offset 1 Unit],$A3583),CHAR(34),
", Offset2Value:  ",INDEX(SpatialOffsets[Offset 2 Value],$A3583),
", Offset2UnitID:  ",CHAR(34),INDEX(SpatialOffsets[Offset 2 Unit],$A3583),CHAR(34),
", Offset3Value:  ",INDEX(SpatialOffsets[Offset 3 Value],$A3583),
", Offset3UnitID:  ",CHAR(34),INDEX(SpatialOffsets[Offset 3 Unit],$A3583),CHAR(34),,"}")))</f>
        <v>#REF!</v>
      </c>
      <c r="O3583" t="e">
        <f>IF(COUNTA(RelatedFeatures[])=0,"", IF(INDEX(RelatedFeatures[First Sampling Feature Code],$A3583)="","",
CONCATENATE("  - &amp;RelationID",TEXT($A3583,"0000"),
" {","SamplingFeatureID:  *SamplingFeatureID",TEXT(MATCH(INDEX(RelatedFeatures[First Sampling Feature Code],$A3583),SamplingFeatures[Feature Code],0),"0000"),
", RelationshipTypeCV:  ",CHAR(34),INDEX(RelatedFeatures[Relationship Type],$A3583),CHAR(34),
", RelatedFeatureID: *SamplingFeatureID",TEXT(MATCH(INDEX(RelatedFeatures[Second Sampling Feature Code],$A3583),SamplingFeatures[Feature Code],0),"0000"),
", SpatialOffsetID:  ",IF(INDEX(RelatedFeatures[Offset Number],$A3583)="","",CONCATENATE("*SpatialOffsetID",TEXT(INDEX(RelatedFeatures[Offset Number],$A3583),"0000"))),"}")))</f>
        <v>#REF!</v>
      </c>
      <c r="P3583" t="e">
        <f>IF(INDEX(Methods[Method Type],$A3583)="","",
CONCATENATE("  - &amp;MethodID",TEXT($A3583,"0000"),
" {","MethodTypeCV:  ",CHAR(34),INDEX(Methods[Method Type],$A3583),CHAR(34),
", MethodCode:  ",CHAR(34),INDEX(Methods[Method Code],$A3583),CHAR(34),
", MethodName:  ",CHAR(34),INDEX(Methods[Method Name],$A3583),CHAR(34),
", MethodDescription:  ",CHAR(34),INDEX(Methods[Method Description],$A3583),CHAR(34),
", MethodLink:  ",CHAR(34),INDEX(Methods[Method Link],$A3583),CHAR(34),
", OrganizationID: *OrganizationID",TEXT(MATCH(INDEX(Methods[Organization Name],$A3583),Organizations[Organization Name],0),"0000"),"}"))</f>
        <v>#REF!</v>
      </c>
      <c r="Q3583" t="e">
        <f>IF(INDEX(Variables[Variable Type],$A3583)="","",
CONCATENATE("  - &amp;VariableID",TEXT($A3583,"0000"),
" {","VariableTypeCV:  ",CHAR(34),INDEX(Variables[Variable Type],$A3583),CHAR(34),
", VariableCode:  ",CHAR(34),INDEX(Variables[Variable Code],$A3583),CHAR(34),
", VariableNameCV:  ",CHAR(34),INDEX(Variables[Variable Name],$A3583),CHAR(34),
", VariableDefinition:  ",CHAR(34),INDEX(Variables[Variable Definition],$A3583),CHAR(34),
", SpecciationCV:  ",CHAR(34),INDEX(Variables[Speciation],$A3583),CHAR(34),
", NoDataValue:  ",CHAR(34),INDEX(Variables[No Data Value],$A3583),CHAR(34),"}"))</f>
        <v>#REF!</v>
      </c>
    </row>
    <row r="3584" spans="1:17" x14ac:dyDescent="0.25">
      <c r="A3584">
        <v>3581</v>
      </c>
      <c r="D3584" t="e">
        <f>IF(INDEX(People[First Name],$A3584)="","",
CONCATENATE("  - &amp;PersonID",TEXT($A3584,"0000"),
" {","PersonFirstName:  ",CHAR(34),INDEX(People[First Name],$A3584),CHAR(34),
", PersonMiddleName:  ",CHAR(34),INDEX(People[Middle Name],$A3584),CHAR(34),
", PersonLastName:  ",CHAR(34),INDEX(People[Last Name],$A3584),CHAR(34),"}"))</f>
        <v>#REF!</v>
      </c>
      <c r="E3584" t="e">
        <f>IF(INDEX(Organizations[Organization Type '[CV']],$A3584)="","",
CONCATENATE("  - &amp;OrganizationID",TEXT($A3584,"0000"),
" {","OrganizationTypeCV:  ",CHAR(34),INDEX(Organizations[Organization Type '[CV']],$A3584),CHAR(34),
", OrganizationCode:  ",CHAR(34),INDEX(Organizations[Organization Code],$A3584),CHAR(34),
", OrganizationName:  ",CHAR(34),INDEX(Organizations[Organization Name],$A3584),CHAR(34),
", OrganizationDescription:  ",CHAR(34),INDEX(Organizations[Organization Description],$A3584),CHAR(34),
", OrganizationLink:  ",CHAR(34),INDEX(Organizations[Organization Link],$A3584),CHAR(34),"}"))</f>
        <v>#REF!</v>
      </c>
      <c r="F3584" t="e">
        <f>IF(INDEX(People[First Name],$A3584)="","",
CONCATENATE("  - &amp;AffiliationID",TEXT($A3584,"0000"),
" {PersonID: *PersonID",TEXT($A3584,"0000"),
", OrganizationID: *OrganizationID",TEXT(MATCH(INDEX(People[Organization Name],$A3584),Organizations[Organization Name],0),"0000"),
", IsPrimaryOrganizationContact: , AffiliationStartDate: , AffiliationEndDate: , PrimaryPhone: ",
", PrimaryEmail: ",CHAR(34),INDEX(People[Primary Email],$A3584),CHAR(34),
", PrimaryAddress: ",CHAR(34),INDEX(People[Primary Address],$A3584),CHAR(34),
", PersonLink: }"))</f>
        <v>#REF!</v>
      </c>
      <c r="H3584" t="e">
        <f>IF(COUNTA(CitationInformation)=0,"",IF(INDEX(AuthorList[Author Name],$A3584)="","",
CONCATENATE("  - &amp;AuthorListID",TEXT($A3584,"0000"),
"  {CitationID: *CitationID0001",
", PersonID: *PersonID",TEXT(MATCH(INDEX(AuthorList[Author Name],$A3584),People[Full Name],0),"0000"),
", AuthorOrder: ",INDEX(AuthorList[Author Number],$A3584),"}")))</f>
        <v>#REF!</v>
      </c>
      <c r="K3584" t="e">
        <f>IF(INDEX(SamplingFeatures[Feature Code],$A3584)="","",
CONCATENATE("  - &amp;SamplingFeatureID",TEXT($A3584,"0000"),
" {","SamplingFeatureUUID:  ",CHAR(34),INDEX(SamplingFeatures[Sampling Feature UUID],$A3584),CHAR(34),
", SamplingFeatureTypeCV:  ",CHAR(34),INDEX(SamplingFeatures[Sampling Feature Type],$A3584),CHAR(34),
", SamplingFeatureCode:  ",CHAR(34),INDEX(SamplingFeatures[Feature Code],$A3584),CHAR(34),
", SamplingFeatureName:  ",CHAR(34),INDEX(SamplingFeatures[Feature Name],$A3584),CHAR(34),
", SamplingFeatureDescription:  ",CHAR(34),INDEX(SamplingFeatures[Feature Description],$A3584),CHAR(34),
", SamplingFeatureGeotypeCV:  ",CHAR(34),INDEX(SamplingFeatures[Feature Geo Type],$A3584),CHAR(34),
", FeatureGeometry:  ",CHAR(34),INDEX(SamplingFeatures[Feature Geometry],$A3584),CHAR(34),
", Elevation_m:  ",CHAR(34),INDEX(SamplingFeatures[Elevation_m],$A3584),CHAR(34),
", ElevationDatumCV:  ",CHAR(34),ElevationDatum,CHAR(34),"}"))</f>
        <v>#REF!</v>
      </c>
      <c r="L3584" t="e">
        <f>IF(INDEX(SamplingFeatures[Sampling Feature Type],$A3584)&lt;&gt;"Site","",
CONCATENATE("  - &amp;SiteID",TEXT(SUMPRODUCT(--($L$3:$L3583&lt;&gt;"")),"0000"),
" {","SamplingFeatureID:  *SamplingFeatureID",TEXT($A3584,"0000"),
", SiteTypeCV:  ",CHAR(34),INDEX(Sites[Site Type],$A3584),CHAR(34),
", Latitude:  ",INDEX(Sites[Latitude],$A3584),
", Longitude:  ",INDEX(Sites[Longitude],$A3584),
", SRSName:  ",CHAR(34),LatLonDatum,CHAR(34),"}"))</f>
        <v>#REF!</v>
      </c>
      <c r="M3584" t="e">
        <f>IF(INDEX(SamplingFeatures[Sampling Feature Type],$A3584)&lt;&gt;"Specimen","",
CONCATENATE("  - &amp;SpecimenID",TEXT(SUMPRODUCT(--($M$3:$M3583&lt;&gt;"")),"0000"),
" {","SamplingFeatureID:  *SamplingFeatureID",TEXT($A3584,"0000"),
", SpecimenTypeCV:  ",CHAR(34),INDEX(Specimens[Specimen Type],$A3584),CHAR(34),
", SpecimenMediumCV:  ",INDEX(Specimens[Specimen Medium],$A3584),
", IsFieldSpecimen:  ",CHAR(34),INDEX(Specimens[Is Field Specimen?],$A3584),CHAR(34),"}"))</f>
        <v>#REF!</v>
      </c>
      <c r="N3584" t="e">
        <f>IF(COUNTA(SpatialOffsets[])=0,"", IF(INDEX(SpatialOffsets[Spatial Offset Type],$A3584)="","",
CONCATENATE("  - &amp;SpatialOffsetID",TEXT($A3584,"0000"),
" {","SpatialOffsetTypeCV:  ",CHAR(34),INDEX(SpatialOffsets[Spatial Offset Type],$A3584),CHAR(34),
", Offset1Value:  ",INDEX(SpatialOffsets[Offset 1 Value],$A3584),
", Offset1UnitID:  ",CHAR(34),INDEX(SpatialOffsets[Offset 1 Unit],$A3584),CHAR(34),
", Offset2Value:  ",INDEX(SpatialOffsets[Offset 2 Value],$A3584),
", Offset2UnitID:  ",CHAR(34),INDEX(SpatialOffsets[Offset 2 Unit],$A3584),CHAR(34),
", Offset3Value:  ",INDEX(SpatialOffsets[Offset 3 Value],$A3584),
", Offset3UnitID:  ",CHAR(34),INDEX(SpatialOffsets[Offset 3 Unit],$A3584),CHAR(34),,"}")))</f>
        <v>#REF!</v>
      </c>
      <c r="O3584" t="e">
        <f>IF(COUNTA(RelatedFeatures[])=0,"", IF(INDEX(RelatedFeatures[First Sampling Feature Code],$A3584)="","",
CONCATENATE("  - &amp;RelationID",TEXT($A3584,"0000"),
" {","SamplingFeatureID:  *SamplingFeatureID",TEXT(MATCH(INDEX(RelatedFeatures[First Sampling Feature Code],$A3584),SamplingFeatures[Feature Code],0),"0000"),
", RelationshipTypeCV:  ",CHAR(34),INDEX(RelatedFeatures[Relationship Type],$A3584),CHAR(34),
", RelatedFeatureID: *SamplingFeatureID",TEXT(MATCH(INDEX(RelatedFeatures[Second Sampling Feature Code],$A3584),SamplingFeatures[Feature Code],0),"0000"),
", SpatialOffsetID:  ",IF(INDEX(RelatedFeatures[Offset Number],$A3584)="","",CONCATENATE("*SpatialOffsetID",TEXT(INDEX(RelatedFeatures[Offset Number],$A3584),"0000"))),"}")))</f>
        <v>#REF!</v>
      </c>
      <c r="P3584" t="e">
        <f>IF(INDEX(Methods[Method Type],$A3584)="","",
CONCATENATE("  - &amp;MethodID",TEXT($A3584,"0000"),
" {","MethodTypeCV:  ",CHAR(34),INDEX(Methods[Method Type],$A3584),CHAR(34),
", MethodCode:  ",CHAR(34),INDEX(Methods[Method Code],$A3584),CHAR(34),
", MethodName:  ",CHAR(34),INDEX(Methods[Method Name],$A3584),CHAR(34),
", MethodDescription:  ",CHAR(34),INDEX(Methods[Method Description],$A3584),CHAR(34),
", MethodLink:  ",CHAR(34),INDEX(Methods[Method Link],$A3584),CHAR(34),
", OrganizationID: *OrganizationID",TEXT(MATCH(INDEX(Methods[Organization Name],$A3584),Organizations[Organization Name],0),"0000"),"}"))</f>
        <v>#REF!</v>
      </c>
      <c r="Q3584" t="e">
        <f>IF(INDEX(Variables[Variable Type],$A3584)="","",
CONCATENATE("  - &amp;VariableID",TEXT($A3584,"0000"),
" {","VariableTypeCV:  ",CHAR(34),INDEX(Variables[Variable Type],$A3584),CHAR(34),
", VariableCode:  ",CHAR(34),INDEX(Variables[Variable Code],$A3584),CHAR(34),
", VariableNameCV:  ",CHAR(34),INDEX(Variables[Variable Name],$A3584),CHAR(34),
", VariableDefinition:  ",CHAR(34),INDEX(Variables[Variable Definition],$A3584),CHAR(34),
", SpecciationCV:  ",CHAR(34),INDEX(Variables[Speciation],$A3584),CHAR(34),
", NoDataValue:  ",CHAR(34),INDEX(Variables[No Data Value],$A3584),CHAR(34),"}"))</f>
        <v>#REF!</v>
      </c>
    </row>
    <row r="3585" spans="1:17" x14ac:dyDescent="0.25">
      <c r="A3585">
        <v>3582</v>
      </c>
      <c r="D3585" t="e">
        <f>IF(INDEX(People[First Name],$A3585)="","",
CONCATENATE("  - &amp;PersonID",TEXT($A3585,"0000"),
" {","PersonFirstName:  ",CHAR(34),INDEX(People[First Name],$A3585),CHAR(34),
", PersonMiddleName:  ",CHAR(34),INDEX(People[Middle Name],$A3585),CHAR(34),
", PersonLastName:  ",CHAR(34),INDEX(People[Last Name],$A3585),CHAR(34),"}"))</f>
        <v>#REF!</v>
      </c>
      <c r="E3585" t="e">
        <f>IF(INDEX(Organizations[Organization Type '[CV']],$A3585)="","",
CONCATENATE("  - &amp;OrganizationID",TEXT($A3585,"0000"),
" {","OrganizationTypeCV:  ",CHAR(34),INDEX(Organizations[Organization Type '[CV']],$A3585),CHAR(34),
", OrganizationCode:  ",CHAR(34),INDEX(Organizations[Organization Code],$A3585),CHAR(34),
", OrganizationName:  ",CHAR(34),INDEX(Organizations[Organization Name],$A3585),CHAR(34),
", OrganizationDescription:  ",CHAR(34),INDEX(Organizations[Organization Description],$A3585),CHAR(34),
", OrganizationLink:  ",CHAR(34),INDEX(Organizations[Organization Link],$A3585),CHAR(34),"}"))</f>
        <v>#REF!</v>
      </c>
      <c r="F3585" t="e">
        <f>IF(INDEX(People[First Name],$A3585)="","",
CONCATENATE("  - &amp;AffiliationID",TEXT($A3585,"0000"),
" {PersonID: *PersonID",TEXT($A3585,"0000"),
", OrganizationID: *OrganizationID",TEXT(MATCH(INDEX(People[Organization Name],$A3585),Organizations[Organization Name],0),"0000"),
", IsPrimaryOrganizationContact: , AffiliationStartDate: , AffiliationEndDate: , PrimaryPhone: ",
", PrimaryEmail: ",CHAR(34),INDEX(People[Primary Email],$A3585),CHAR(34),
", PrimaryAddress: ",CHAR(34),INDEX(People[Primary Address],$A3585),CHAR(34),
", PersonLink: }"))</f>
        <v>#REF!</v>
      </c>
      <c r="H3585" t="e">
        <f>IF(COUNTA(CitationInformation)=0,"",IF(INDEX(AuthorList[Author Name],$A3585)="","",
CONCATENATE("  - &amp;AuthorListID",TEXT($A3585,"0000"),
"  {CitationID: *CitationID0001",
", PersonID: *PersonID",TEXT(MATCH(INDEX(AuthorList[Author Name],$A3585),People[Full Name],0),"0000"),
", AuthorOrder: ",INDEX(AuthorList[Author Number],$A3585),"}")))</f>
        <v>#REF!</v>
      </c>
      <c r="K3585" t="e">
        <f>IF(INDEX(SamplingFeatures[Feature Code],$A3585)="","",
CONCATENATE("  - &amp;SamplingFeatureID",TEXT($A3585,"0000"),
" {","SamplingFeatureUUID:  ",CHAR(34),INDEX(SamplingFeatures[Sampling Feature UUID],$A3585),CHAR(34),
", SamplingFeatureTypeCV:  ",CHAR(34),INDEX(SamplingFeatures[Sampling Feature Type],$A3585),CHAR(34),
", SamplingFeatureCode:  ",CHAR(34),INDEX(SamplingFeatures[Feature Code],$A3585),CHAR(34),
", SamplingFeatureName:  ",CHAR(34),INDEX(SamplingFeatures[Feature Name],$A3585),CHAR(34),
", SamplingFeatureDescription:  ",CHAR(34),INDEX(SamplingFeatures[Feature Description],$A3585),CHAR(34),
", SamplingFeatureGeotypeCV:  ",CHAR(34),INDEX(SamplingFeatures[Feature Geo Type],$A3585),CHAR(34),
", FeatureGeometry:  ",CHAR(34),INDEX(SamplingFeatures[Feature Geometry],$A3585),CHAR(34),
", Elevation_m:  ",CHAR(34),INDEX(SamplingFeatures[Elevation_m],$A3585),CHAR(34),
", ElevationDatumCV:  ",CHAR(34),ElevationDatum,CHAR(34),"}"))</f>
        <v>#REF!</v>
      </c>
      <c r="L3585" t="e">
        <f>IF(INDEX(SamplingFeatures[Sampling Feature Type],$A3585)&lt;&gt;"Site","",
CONCATENATE("  - &amp;SiteID",TEXT(SUMPRODUCT(--($L$3:$L3584&lt;&gt;"")),"0000"),
" {","SamplingFeatureID:  *SamplingFeatureID",TEXT($A3585,"0000"),
", SiteTypeCV:  ",CHAR(34),INDEX(Sites[Site Type],$A3585),CHAR(34),
", Latitude:  ",INDEX(Sites[Latitude],$A3585),
", Longitude:  ",INDEX(Sites[Longitude],$A3585),
", SRSName:  ",CHAR(34),LatLonDatum,CHAR(34),"}"))</f>
        <v>#REF!</v>
      </c>
      <c r="M3585" t="e">
        <f>IF(INDEX(SamplingFeatures[Sampling Feature Type],$A3585)&lt;&gt;"Specimen","",
CONCATENATE("  - &amp;SpecimenID",TEXT(SUMPRODUCT(--($M$3:$M3584&lt;&gt;"")),"0000"),
" {","SamplingFeatureID:  *SamplingFeatureID",TEXT($A3585,"0000"),
", SpecimenTypeCV:  ",CHAR(34),INDEX(Specimens[Specimen Type],$A3585),CHAR(34),
", SpecimenMediumCV:  ",INDEX(Specimens[Specimen Medium],$A3585),
", IsFieldSpecimen:  ",CHAR(34),INDEX(Specimens[Is Field Specimen?],$A3585),CHAR(34),"}"))</f>
        <v>#REF!</v>
      </c>
      <c r="N3585" t="e">
        <f>IF(COUNTA(SpatialOffsets[])=0,"", IF(INDEX(SpatialOffsets[Spatial Offset Type],$A3585)="","",
CONCATENATE("  - &amp;SpatialOffsetID",TEXT($A3585,"0000"),
" {","SpatialOffsetTypeCV:  ",CHAR(34),INDEX(SpatialOffsets[Spatial Offset Type],$A3585),CHAR(34),
", Offset1Value:  ",INDEX(SpatialOffsets[Offset 1 Value],$A3585),
", Offset1UnitID:  ",CHAR(34),INDEX(SpatialOffsets[Offset 1 Unit],$A3585),CHAR(34),
", Offset2Value:  ",INDEX(SpatialOffsets[Offset 2 Value],$A3585),
", Offset2UnitID:  ",CHAR(34),INDEX(SpatialOffsets[Offset 2 Unit],$A3585),CHAR(34),
", Offset3Value:  ",INDEX(SpatialOffsets[Offset 3 Value],$A3585),
", Offset3UnitID:  ",CHAR(34),INDEX(SpatialOffsets[Offset 3 Unit],$A3585),CHAR(34),,"}")))</f>
        <v>#REF!</v>
      </c>
      <c r="O3585" t="e">
        <f>IF(COUNTA(RelatedFeatures[])=0,"", IF(INDEX(RelatedFeatures[First Sampling Feature Code],$A3585)="","",
CONCATENATE("  - &amp;RelationID",TEXT($A3585,"0000"),
" {","SamplingFeatureID:  *SamplingFeatureID",TEXT(MATCH(INDEX(RelatedFeatures[First Sampling Feature Code],$A3585),SamplingFeatures[Feature Code],0),"0000"),
", RelationshipTypeCV:  ",CHAR(34),INDEX(RelatedFeatures[Relationship Type],$A3585),CHAR(34),
", RelatedFeatureID: *SamplingFeatureID",TEXT(MATCH(INDEX(RelatedFeatures[Second Sampling Feature Code],$A3585),SamplingFeatures[Feature Code],0),"0000"),
", SpatialOffsetID:  ",IF(INDEX(RelatedFeatures[Offset Number],$A3585)="","",CONCATENATE("*SpatialOffsetID",TEXT(INDEX(RelatedFeatures[Offset Number],$A3585),"0000"))),"}")))</f>
        <v>#REF!</v>
      </c>
      <c r="P3585" t="e">
        <f>IF(INDEX(Methods[Method Type],$A3585)="","",
CONCATENATE("  - &amp;MethodID",TEXT($A3585,"0000"),
" {","MethodTypeCV:  ",CHAR(34),INDEX(Methods[Method Type],$A3585),CHAR(34),
", MethodCode:  ",CHAR(34),INDEX(Methods[Method Code],$A3585),CHAR(34),
", MethodName:  ",CHAR(34),INDEX(Methods[Method Name],$A3585),CHAR(34),
", MethodDescription:  ",CHAR(34),INDEX(Methods[Method Description],$A3585),CHAR(34),
", MethodLink:  ",CHAR(34),INDEX(Methods[Method Link],$A3585),CHAR(34),
", OrganizationID: *OrganizationID",TEXT(MATCH(INDEX(Methods[Organization Name],$A3585),Organizations[Organization Name],0),"0000"),"}"))</f>
        <v>#REF!</v>
      </c>
      <c r="Q3585" t="e">
        <f>IF(INDEX(Variables[Variable Type],$A3585)="","",
CONCATENATE("  - &amp;VariableID",TEXT($A3585,"0000"),
" {","VariableTypeCV:  ",CHAR(34),INDEX(Variables[Variable Type],$A3585),CHAR(34),
", VariableCode:  ",CHAR(34),INDEX(Variables[Variable Code],$A3585),CHAR(34),
", VariableNameCV:  ",CHAR(34),INDEX(Variables[Variable Name],$A3585),CHAR(34),
", VariableDefinition:  ",CHAR(34),INDEX(Variables[Variable Definition],$A3585),CHAR(34),
", SpecciationCV:  ",CHAR(34),INDEX(Variables[Speciation],$A3585),CHAR(34),
", NoDataValue:  ",CHAR(34),INDEX(Variables[No Data Value],$A3585),CHAR(34),"}"))</f>
        <v>#REF!</v>
      </c>
    </row>
    <row r="3586" spans="1:17" x14ac:dyDescent="0.25">
      <c r="A3586">
        <v>3583</v>
      </c>
      <c r="D3586" t="e">
        <f>IF(INDEX(People[First Name],$A3586)="","",
CONCATENATE("  - &amp;PersonID",TEXT($A3586,"0000"),
" {","PersonFirstName:  ",CHAR(34),INDEX(People[First Name],$A3586),CHAR(34),
", PersonMiddleName:  ",CHAR(34),INDEX(People[Middle Name],$A3586),CHAR(34),
", PersonLastName:  ",CHAR(34),INDEX(People[Last Name],$A3586),CHAR(34),"}"))</f>
        <v>#REF!</v>
      </c>
      <c r="E3586" t="e">
        <f>IF(INDEX(Organizations[Organization Type '[CV']],$A3586)="","",
CONCATENATE("  - &amp;OrganizationID",TEXT($A3586,"0000"),
" {","OrganizationTypeCV:  ",CHAR(34),INDEX(Organizations[Organization Type '[CV']],$A3586),CHAR(34),
", OrganizationCode:  ",CHAR(34),INDEX(Organizations[Organization Code],$A3586),CHAR(34),
", OrganizationName:  ",CHAR(34),INDEX(Organizations[Organization Name],$A3586),CHAR(34),
", OrganizationDescription:  ",CHAR(34),INDEX(Organizations[Organization Description],$A3586),CHAR(34),
", OrganizationLink:  ",CHAR(34),INDEX(Organizations[Organization Link],$A3586),CHAR(34),"}"))</f>
        <v>#REF!</v>
      </c>
      <c r="F3586" t="e">
        <f>IF(INDEX(People[First Name],$A3586)="","",
CONCATENATE("  - &amp;AffiliationID",TEXT($A3586,"0000"),
" {PersonID: *PersonID",TEXT($A3586,"0000"),
", OrganizationID: *OrganizationID",TEXT(MATCH(INDEX(People[Organization Name],$A3586),Organizations[Organization Name],0),"0000"),
", IsPrimaryOrganizationContact: , AffiliationStartDate: , AffiliationEndDate: , PrimaryPhone: ",
", PrimaryEmail: ",CHAR(34),INDEX(People[Primary Email],$A3586),CHAR(34),
", PrimaryAddress: ",CHAR(34),INDEX(People[Primary Address],$A3586),CHAR(34),
", PersonLink: }"))</f>
        <v>#REF!</v>
      </c>
      <c r="H3586" t="e">
        <f>IF(COUNTA(CitationInformation)=0,"",IF(INDEX(AuthorList[Author Name],$A3586)="","",
CONCATENATE("  - &amp;AuthorListID",TEXT($A3586,"0000"),
"  {CitationID: *CitationID0001",
", PersonID: *PersonID",TEXT(MATCH(INDEX(AuthorList[Author Name],$A3586),People[Full Name],0),"0000"),
", AuthorOrder: ",INDEX(AuthorList[Author Number],$A3586),"}")))</f>
        <v>#REF!</v>
      </c>
      <c r="K3586" t="e">
        <f>IF(INDEX(SamplingFeatures[Feature Code],$A3586)="","",
CONCATENATE("  - &amp;SamplingFeatureID",TEXT($A3586,"0000"),
" {","SamplingFeatureUUID:  ",CHAR(34),INDEX(SamplingFeatures[Sampling Feature UUID],$A3586),CHAR(34),
", SamplingFeatureTypeCV:  ",CHAR(34),INDEX(SamplingFeatures[Sampling Feature Type],$A3586),CHAR(34),
", SamplingFeatureCode:  ",CHAR(34),INDEX(SamplingFeatures[Feature Code],$A3586),CHAR(34),
", SamplingFeatureName:  ",CHAR(34),INDEX(SamplingFeatures[Feature Name],$A3586),CHAR(34),
", SamplingFeatureDescription:  ",CHAR(34),INDEX(SamplingFeatures[Feature Description],$A3586),CHAR(34),
", SamplingFeatureGeotypeCV:  ",CHAR(34),INDEX(SamplingFeatures[Feature Geo Type],$A3586),CHAR(34),
", FeatureGeometry:  ",CHAR(34),INDEX(SamplingFeatures[Feature Geometry],$A3586),CHAR(34),
", Elevation_m:  ",CHAR(34),INDEX(SamplingFeatures[Elevation_m],$A3586),CHAR(34),
", ElevationDatumCV:  ",CHAR(34),ElevationDatum,CHAR(34),"}"))</f>
        <v>#REF!</v>
      </c>
      <c r="L3586" t="e">
        <f>IF(INDEX(SamplingFeatures[Sampling Feature Type],$A3586)&lt;&gt;"Site","",
CONCATENATE("  - &amp;SiteID",TEXT(SUMPRODUCT(--($L$3:$L3585&lt;&gt;"")),"0000"),
" {","SamplingFeatureID:  *SamplingFeatureID",TEXT($A3586,"0000"),
", SiteTypeCV:  ",CHAR(34),INDEX(Sites[Site Type],$A3586),CHAR(34),
", Latitude:  ",INDEX(Sites[Latitude],$A3586),
", Longitude:  ",INDEX(Sites[Longitude],$A3586),
", SRSName:  ",CHAR(34),LatLonDatum,CHAR(34),"}"))</f>
        <v>#REF!</v>
      </c>
      <c r="M3586" t="e">
        <f>IF(INDEX(SamplingFeatures[Sampling Feature Type],$A3586)&lt;&gt;"Specimen","",
CONCATENATE("  - &amp;SpecimenID",TEXT(SUMPRODUCT(--($M$3:$M3585&lt;&gt;"")),"0000"),
" {","SamplingFeatureID:  *SamplingFeatureID",TEXT($A3586,"0000"),
", SpecimenTypeCV:  ",CHAR(34),INDEX(Specimens[Specimen Type],$A3586),CHAR(34),
", SpecimenMediumCV:  ",INDEX(Specimens[Specimen Medium],$A3586),
", IsFieldSpecimen:  ",CHAR(34),INDEX(Specimens[Is Field Specimen?],$A3586),CHAR(34),"}"))</f>
        <v>#REF!</v>
      </c>
      <c r="N3586" t="e">
        <f>IF(COUNTA(SpatialOffsets[])=0,"", IF(INDEX(SpatialOffsets[Spatial Offset Type],$A3586)="","",
CONCATENATE("  - &amp;SpatialOffsetID",TEXT($A3586,"0000"),
" {","SpatialOffsetTypeCV:  ",CHAR(34),INDEX(SpatialOffsets[Spatial Offset Type],$A3586),CHAR(34),
", Offset1Value:  ",INDEX(SpatialOffsets[Offset 1 Value],$A3586),
", Offset1UnitID:  ",CHAR(34),INDEX(SpatialOffsets[Offset 1 Unit],$A3586),CHAR(34),
", Offset2Value:  ",INDEX(SpatialOffsets[Offset 2 Value],$A3586),
", Offset2UnitID:  ",CHAR(34),INDEX(SpatialOffsets[Offset 2 Unit],$A3586),CHAR(34),
", Offset3Value:  ",INDEX(SpatialOffsets[Offset 3 Value],$A3586),
", Offset3UnitID:  ",CHAR(34),INDEX(SpatialOffsets[Offset 3 Unit],$A3586),CHAR(34),,"}")))</f>
        <v>#REF!</v>
      </c>
      <c r="O3586" t="e">
        <f>IF(COUNTA(RelatedFeatures[])=0,"", IF(INDEX(RelatedFeatures[First Sampling Feature Code],$A3586)="","",
CONCATENATE("  - &amp;RelationID",TEXT($A3586,"0000"),
" {","SamplingFeatureID:  *SamplingFeatureID",TEXT(MATCH(INDEX(RelatedFeatures[First Sampling Feature Code],$A3586),SamplingFeatures[Feature Code],0),"0000"),
", RelationshipTypeCV:  ",CHAR(34),INDEX(RelatedFeatures[Relationship Type],$A3586),CHAR(34),
", RelatedFeatureID: *SamplingFeatureID",TEXT(MATCH(INDEX(RelatedFeatures[Second Sampling Feature Code],$A3586),SamplingFeatures[Feature Code],0),"0000"),
", SpatialOffsetID:  ",IF(INDEX(RelatedFeatures[Offset Number],$A3586)="","",CONCATENATE("*SpatialOffsetID",TEXT(INDEX(RelatedFeatures[Offset Number],$A3586),"0000"))),"}")))</f>
        <v>#REF!</v>
      </c>
      <c r="P3586" t="e">
        <f>IF(INDEX(Methods[Method Type],$A3586)="","",
CONCATENATE("  - &amp;MethodID",TEXT($A3586,"0000"),
" {","MethodTypeCV:  ",CHAR(34),INDEX(Methods[Method Type],$A3586),CHAR(34),
", MethodCode:  ",CHAR(34),INDEX(Methods[Method Code],$A3586),CHAR(34),
", MethodName:  ",CHAR(34),INDEX(Methods[Method Name],$A3586),CHAR(34),
", MethodDescription:  ",CHAR(34),INDEX(Methods[Method Description],$A3586),CHAR(34),
", MethodLink:  ",CHAR(34),INDEX(Methods[Method Link],$A3586),CHAR(34),
", OrganizationID: *OrganizationID",TEXT(MATCH(INDEX(Methods[Organization Name],$A3586),Organizations[Organization Name],0),"0000"),"}"))</f>
        <v>#REF!</v>
      </c>
      <c r="Q3586" t="e">
        <f>IF(INDEX(Variables[Variable Type],$A3586)="","",
CONCATENATE("  - &amp;VariableID",TEXT($A3586,"0000"),
" {","VariableTypeCV:  ",CHAR(34),INDEX(Variables[Variable Type],$A3586),CHAR(34),
", VariableCode:  ",CHAR(34),INDEX(Variables[Variable Code],$A3586),CHAR(34),
", VariableNameCV:  ",CHAR(34),INDEX(Variables[Variable Name],$A3586),CHAR(34),
", VariableDefinition:  ",CHAR(34),INDEX(Variables[Variable Definition],$A3586),CHAR(34),
", SpecciationCV:  ",CHAR(34),INDEX(Variables[Speciation],$A3586),CHAR(34),
", NoDataValue:  ",CHAR(34),INDEX(Variables[No Data Value],$A3586),CHAR(34),"}"))</f>
        <v>#REF!</v>
      </c>
    </row>
    <row r="3587" spans="1:17" x14ac:dyDescent="0.25">
      <c r="A3587">
        <v>3584</v>
      </c>
      <c r="D3587" t="e">
        <f>IF(INDEX(People[First Name],$A3587)="","",
CONCATENATE("  - &amp;PersonID",TEXT($A3587,"0000"),
" {","PersonFirstName:  ",CHAR(34),INDEX(People[First Name],$A3587),CHAR(34),
", PersonMiddleName:  ",CHAR(34),INDEX(People[Middle Name],$A3587),CHAR(34),
", PersonLastName:  ",CHAR(34),INDEX(People[Last Name],$A3587),CHAR(34),"}"))</f>
        <v>#REF!</v>
      </c>
      <c r="E3587" t="e">
        <f>IF(INDEX(Organizations[Organization Type '[CV']],$A3587)="","",
CONCATENATE("  - &amp;OrganizationID",TEXT($A3587,"0000"),
" {","OrganizationTypeCV:  ",CHAR(34),INDEX(Organizations[Organization Type '[CV']],$A3587),CHAR(34),
", OrganizationCode:  ",CHAR(34),INDEX(Organizations[Organization Code],$A3587),CHAR(34),
", OrganizationName:  ",CHAR(34),INDEX(Organizations[Organization Name],$A3587),CHAR(34),
", OrganizationDescription:  ",CHAR(34),INDEX(Organizations[Organization Description],$A3587),CHAR(34),
", OrganizationLink:  ",CHAR(34),INDEX(Organizations[Organization Link],$A3587),CHAR(34),"}"))</f>
        <v>#REF!</v>
      </c>
      <c r="F3587" t="e">
        <f>IF(INDEX(People[First Name],$A3587)="","",
CONCATENATE("  - &amp;AffiliationID",TEXT($A3587,"0000"),
" {PersonID: *PersonID",TEXT($A3587,"0000"),
", OrganizationID: *OrganizationID",TEXT(MATCH(INDEX(People[Organization Name],$A3587),Organizations[Organization Name],0),"0000"),
", IsPrimaryOrganizationContact: , AffiliationStartDate: , AffiliationEndDate: , PrimaryPhone: ",
", PrimaryEmail: ",CHAR(34),INDEX(People[Primary Email],$A3587),CHAR(34),
", PrimaryAddress: ",CHAR(34),INDEX(People[Primary Address],$A3587),CHAR(34),
", PersonLink: }"))</f>
        <v>#REF!</v>
      </c>
      <c r="H3587" t="e">
        <f>IF(COUNTA(CitationInformation)=0,"",IF(INDEX(AuthorList[Author Name],$A3587)="","",
CONCATENATE("  - &amp;AuthorListID",TEXT($A3587,"0000"),
"  {CitationID: *CitationID0001",
", PersonID: *PersonID",TEXT(MATCH(INDEX(AuthorList[Author Name],$A3587),People[Full Name],0),"0000"),
", AuthorOrder: ",INDEX(AuthorList[Author Number],$A3587),"}")))</f>
        <v>#REF!</v>
      </c>
      <c r="K3587" t="e">
        <f>IF(INDEX(SamplingFeatures[Feature Code],$A3587)="","",
CONCATENATE("  - &amp;SamplingFeatureID",TEXT($A3587,"0000"),
" {","SamplingFeatureUUID:  ",CHAR(34),INDEX(SamplingFeatures[Sampling Feature UUID],$A3587),CHAR(34),
", SamplingFeatureTypeCV:  ",CHAR(34),INDEX(SamplingFeatures[Sampling Feature Type],$A3587),CHAR(34),
", SamplingFeatureCode:  ",CHAR(34),INDEX(SamplingFeatures[Feature Code],$A3587),CHAR(34),
", SamplingFeatureName:  ",CHAR(34),INDEX(SamplingFeatures[Feature Name],$A3587),CHAR(34),
", SamplingFeatureDescription:  ",CHAR(34),INDEX(SamplingFeatures[Feature Description],$A3587),CHAR(34),
", SamplingFeatureGeotypeCV:  ",CHAR(34),INDEX(SamplingFeatures[Feature Geo Type],$A3587),CHAR(34),
", FeatureGeometry:  ",CHAR(34),INDEX(SamplingFeatures[Feature Geometry],$A3587),CHAR(34),
", Elevation_m:  ",CHAR(34),INDEX(SamplingFeatures[Elevation_m],$A3587),CHAR(34),
", ElevationDatumCV:  ",CHAR(34),ElevationDatum,CHAR(34),"}"))</f>
        <v>#REF!</v>
      </c>
      <c r="L3587" t="e">
        <f>IF(INDEX(SamplingFeatures[Sampling Feature Type],$A3587)&lt;&gt;"Site","",
CONCATENATE("  - &amp;SiteID",TEXT(SUMPRODUCT(--($L$3:$L3586&lt;&gt;"")),"0000"),
" {","SamplingFeatureID:  *SamplingFeatureID",TEXT($A3587,"0000"),
", SiteTypeCV:  ",CHAR(34),INDEX(Sites[Site Type],$A3587),CHAR(34),
", Latitude:  ",INDEX(Sites[Latitude],$A3587),
", Longitude:  ",INDEX(Sites[Longitude],$A3587),
", SRSName:  ",CHAR(34),LatLonDatum,CHAR(34),"}"))</f>
        <v>#REF!</v>
      </c>
      <c r="M3587" t="e">
        <f>IF(INDEX(SamplingFeatures[Sampling Feature Type],$A3587)&lt;&gt;"Specimen","",
CONCATENATE("  - &amp;SpecimenID",TEXT(SUMPRODUCT(--($M$3:$M3586&lt;&gt;"")),"0000"),
" {","SamplingFeatureID:  *SamplingFeatureID",TEXT($A3587,"0000"),
", SpecimenTypeCV:  ",CHAR(34),INDEX(Specimens[Specimen Type],$A3587),CHAR(34),
", SpecimenMediumCV:  ",INDEX(Specimens[Specimen Medium],$A3587),
", IsFieldSpecimen:  ",CHAR(34),INDEX(Specimens[Is Field Specimen?],$A3587),CHAR(34),"}"))</f>
        <v>#REF!</v>
      </c>
      <c r="N3587" t="e">
        <f>IF(COUNTA(SpatialOffsets[])=0,"", IF(INDEX(SpatialOffsets[Spatial Offset Type],$A3587)="","",
CONCATENATE("  - &amp;SpatialOffsetID",TEXT($A3587,"0000"),
" {","SpatialOffsetTypeCV:  ",CHAR(34),INDEX(SpatialOffsets[Spatial Offset Type],$A3587),CHAR(34),
", Offset1Value:  ",INDEX(SpatialOffsets[Offset 1 Value],$A3587),
", Offset1UnitID:  ",CHAR(34),INDEX(SpatialOffsets[Offset 1 Unit],$A3587),CHAR(34),
", Offset2Value:  ",INDEX(SpatialOffsets[Offset 2 Value],$A3587),
", Offset2UnitID:  ",CHAR(34),INDEX(SpatialOffsets[Offset 2 Unit],$A3587),CHAR(34),
", Offset3Value:  ",INDEX(SpatialOffsets[Offset 3 Value],$A3587),
", Offset3UnitID:  ",CHAR(34),INDEX(SpatialOffsets[Offset 3 Unit],$A3587),CHAR(34),,"}")))</f>
        <v>#REF!</v>
      </c>
      <c r="O3587" t="e">
        <f>IF(COUNTA(RelatedFeatures[])=0,"", IF(INDEX(RelatedFeatures[First Sampling Feature Code],$A3587)="","",
CONCATENATE("  - &amp;RelationID",TEXT($A3587,"0000"),
" {","SamplingFeatureID:  *SamplingFeatureID",TEXT(MATCH(INDEX(RelatedFeatures[First Sampling Feature Code],$A3587),SamplingFeatures[Feature Code],0),"0000"),
", RelationshipTypeCV:  ",CHAR(34),INDEX(RelatedFeatures[Relationship Type],$A3587),CHAR(34),
", RelatedFeatureID: *SamplingFeatureID",TEXT(MATCH(INDEX(RelatedFeatures[Second Sampling Feature Code],$A3587),SamplingFeatures[Feature Code],0),"0000"),
", SpatialOffsetID:  ",IF(INDEX(RelatedFeatures[Offset Number],$A3587)="","",CONCATENATE("*SpatialOffsetID",TEXT(INDEX(RelatedFeatures[Offset Number],$A3587),"0000"))),"}")))</f>
        <v>#REF!</v>
      </c>
      <c r="P3587" t="e">
        <f>IF(INDEX(Methods[Method Type],$A3587)="","",
CONCATENATE("  - &amp;MethodID",TEXT($A3587,"0000"),
" {","MethodTypeCV:  ",CHAR(34),INDEX(Methods[Method Type],$A3587),CHAR(34),
", MethodCode:  ",CHAR(34),INDEX(Methods[Method Code],$A3587),CHAR(34),
", MethodName:  ",CHAR(34),INDEX(Methods[Method Name],$A3587),CHAR(34),
", MethodDescription:  ",CHAR(34),INDEX(Methods[Method Description],$A3587),CHAR(34),
", MethodLink:  ",CHAR(34),INDEX(Methods[Method Link],$A3587),CHAR(34),
", OrganizationID: *OrganizationID",TEXT(MATCH(INDEX(Methods[Organization Name],$A3587),Organizations[Organization Name],0),"0000"),"}"))</f>
        <v>#REF!</v>
      </c>
      <c r="Q3587" t="e">
        <f>IF(INDEX(Variables[Variable Type],$A3587)="","",
CONCATENATE("  - &amp;VariableID",TEXT($A3587,"0000"),
" {","VariableTypeCV:  ",CHAR(34),INDEX(Variables[Variable Type],$A3587),CHAR(34),
", VariableCode:  ",CHAR(34),INDEX(Variables[Variable Code],$A3587),CHAR(34),
", VariableNameCV:  ",CHAR(34),INDEX(Variables[Variable Name],$A3587),CHAR(34),
", VariableDefinition:  ",CHAR(34),INDEX(Variables[Variable Definition],$A3587),CHAR(34),
", SpecciationCV:  ",CHAR(34),INDEX(Variables[Speciation],$A3587),CHAR(34),
", NoDataValue:  ",CHAR(34),INDEX(Variables[No Data Value],$A3587),CHAR(34),"}"))</f>
        <v>#REF!</v>
      </c>
    </row>
    <row r="3588" spans="1:17" x14ac:dyDescent="0.25">
      <c r="A3588">
        <v>3585</v>
      </c>
      <c r="D3588" t="e">
        <f>IF(INDEX(People[First Name],$A3588)="","",
CONCATENATE("  - &amp;PersonID",TEXT($A3588,"0000"),
" {","PersonFirstName:  ",CHAR(34),INDEX(People[First Name],$A3588),CHAR(34),
", PersonMiddleName:  ",CHAR(34),INDEX(People[Middle Name],$A3588),CHAR(34),
", PersonLastName:  ",CHAR(34),INDEX(People[Last Name],$A3588),CHAR(34),"}"))</f>
        <v>#REF!</v>
      </c>
      <c r="E3588" t="e">
        <f>IF(INDEX(Organizations[Organization Type '[CV']],$A3588)="","",
CONCATENATE("  - &amp;OrganizationID",TEXT($A3588,"0000"),
" {","OrganizationTypeCV:  ",CHAR(34),INDEX(Organizations[Organization Type '[CV']],$A3588),CHAR(34),
", OrganizationCode:  ",CHAR(34),INDEX(Organizations[Organization Code],$A3588),CHAR(34),
", OrganizationName:  ",CHAR(34),INDEX(Organizations[Organization Name],$A3588),CHAR(34),
", OrganizationDescription:  ",CHAR(34),INDEX(Organizations[Organization Description],$A3588),CHAR(34),
", OrganizationLink:  ",CHAR(34),INDEX(Organizations[Organization Link],$A3588),CHAR(34),"}"))</f>
        <v>#REF!</v>
      </c>
      <c r="F3588" t="e">
        <f>IF(INDEX(People[First Name],$A3588)="","",
CONCATENATE("  - &amp;AffiliationID",TEXT($A3588,"0000"),
" {PersonID: *PersonID",TEXT($A3588,"0000"),
", OrganizationID: *OrganizationID",TEXT(MATCH(INDEX(People[Organization Name],$A3588),Organizations[Organization Name],0),"0000"),
", IsPrimaryOrganizationContact: , AffiliationStartDate: , AffiliationEndDate: , PrimaryPhone: ",
", PrimaryEmail: ",CHAR(34),INDEX(People[Primary Email],$A3588),CHAR(34),
", PrimaryAddress: ",CHAR(34),INDEX(People[Primary Address],$A3588),CHAR(34),
", PersonLink: }"))</f>
        <v>#REF!</v>
      </c>
      <c r="H3588" t="e">
        <f>IF(COUNTA(CitationInformation)=0,"",IF(INDEX(AuthorList[Author Name],$A3588)="","",
CONCATENATE("  - &amp;AuthorListID",TEXT($A3588,"0000"),
"  {CitationID: *CitationID0001",
", PersonID: *PersonID",TEXT(MATCH(INDEX(AuthorList[Author Name],$A3588),People[Full Name],0),"0000"),
", AuthorOrder: ",INDEX(AuthorList[Author Number],$A3588),"}")))</f>
        <v>#REF!</v>
      </c>
      <c r="K3588" t="e">
        <f>IF(INDEX(SamplingFeatures[Feature Code],$A3588)="","",
CONCATENATE("  - &amp;SamplingFeatureID",TEXT($A3588,"0000"),
" {","SamplingFeatureUUID:  ",CHAR(34),INDEX(SamplingFeatures[Sampling Feature UUID],$A3588),CHAR(34),
", SamplingFeatureTypeCV:  ",CHAR(34),INDEX(SamplingFeatures[Sampling Feature Type],$A3588),CHAR(34),
", SamplingFeatureCode:  ",CHAR(34),INDEX(SamplingFeatures[Feature Code],$A3588),CHAR(34),
", SamplingFeatureName:  ",CHAR(34),INDEX(SamplingFeatures[Feature Name],$A3588),CHAR(34),
", SamplingFeatureDescription:  ",CHAR(34),INDEX(SamplingFeatures[Feature Description],$A3588),CHAR(34),
", SamplingFeatureGeotypeCV:  ",CHAR(34),INDEX(SamplingFeatures[Feature Geo Type],$A3588),CHAR(34),
", FeatureGeometry:  ",CHAR(34),INDEX(SamplingFeatures[Feature Geometry],$A3588),CHAR(34),
", Elevation_m:  ",CHAR(34),INDEX(SamplingFeatures[Elevation_m],$A3588),CHAR(34),
", ElevationDatumCV:  ",CHAR(34),ElevationDatum,CHAR(34),"}"))</f>
        <v>#REF!</v>
      </c>
      <c r="L3588" t="e">
        <f>IF(INDEX(SamplingFeatures[Sampling Feature Type],$A3588)&lt;&gt;"Site","",
CONCATENATE("  - &amp;SiteID",TEXT(SUMPRODUCT(--($L$3:$L3587&lt;&gt;"")),"0000"),
" {","SamplingFeatureID:  *SamplingFeatureID",TEXT($A3588,"0000"),
", SiteTypeCV:  ",CHAR(34),INDEX(Sites[Site Type],$A3588),CHAR(34),
", Latitude:  ",INDEX(Sites[Latitude],$A3588),
", Longitude:  ",INDEX(Sites[Longitude],$A3588),
", SRSName:  ",CHAR(34),LatLonDatum,CHAR(34),"}"))</f>
        <v>#REF!</v>
      </c>
      <c r="M3588" t="e">
        <f>IF(INDEX(SamplingFeatures[Sampling Feature Type],$A3588)&lt;&gt;"Specimen","",
CONCATENATE("  - &amp;SpecimenID",TEXT(SUMPRODUCT(--($M$3:$M3587&lt;&gt;"")),"0000"),
" {","SamplingFeatureID:  *SamplingFeatureID",TEXT($A3588,"0000"),
", SpecimenTypeCV:  ",CHAR(34),INDEX(Specimens[Specimen Type],$A3588),CHAR(34),
", SpecimenMediumCV:  ",INDEX(Specimens[Specimen Medium],$A3588),
", IsFieldSpecimen:  ",CHAR(34),INDEX(Specimens[Is Field Specimen?],$A3588),CHAR(34),"}"))</f>
        <v>#REF!</v>
      </c>
      <c r="N3588" t="e">
        <f>IF(COUNTA(SpatialOffsets[])=0,"", IF(INDEX(SpatialOffsets[Spatial Offset Type],$A3588)="","",
CONCATENATE("  - &amp;SpatialOffsetID",TEXT($A3588,"0000"),
" {","SpatialOffsetTypeCV:  ",CHAR(34),INDEX(SpatialOffsets[Spatial Offset Type],$A3588),CHAR(34),
", Offset1Value:  ",INDEX(SpatialOffsets[Offset 1 Value],$A3588),
", Offset1UnitID:  ",CHAR(34),INDEX(SpatialOffsets[Offset 1 Unit],$A3588),CHAR(34),
", Offset2Value:  ",INDEX(SpatialOffsets[Offset 2 Value],$A3588),
", Offset2UnitID:  ",CHAR(34),INDEX(SpatialOffsets[Offset 2 Unit],$A3588),CHAR(34),
", Offset3Value:  ",INDEX(SpatialOffsets[Offset 3 Value],$A3588),
", Offset3UnitID:  ",CHAR(34),INDEX(SpatialOffsets[Offset 3 Unit],$A3588),CHAR(34),,"}")))</f>
        <v>#REF!</v>
      </c>
      <c r="O3588" t="e">
        <f>IF(COUNTA(RelatedFeatures[])=0,"", IF(INDEX(RelatedFeatures[First Sampling Feature Code],$A3588)="","",
CONCATENATE("  - &amp;RelationID",TEXT($A3588,"0000"),
" {","SamplingFeatureID:  *SamplingFeatureID",TEXT(MATCH(INDEX(RelatedFeatures[First Sampling Feature Code],$A3588),SamplingFeatures[Feature Code],0),"0000"),
", RelationshipTypeCV:  ",CHAR(34),INDEX(RelatedFeatures[Relationship Type],$A3588),CHAR(34),
", RelatedFeatureID: *SamplingFeatureID",TEXT(MATCH(INDEX(RelatedFeatures[Second Sampling Feature Code],$A3588),SamplingFeatures[Feature Code],0),"0000"),
", SpatialOffsetID:  ",IF(INDEX(RelatedFeatures[Offset Number],$A3588)="","",CONCATENATE("*SpatialOffsetID",TEXT(INDEX(RelatedFeatures[Offset Number],$A3588),"0000"))),"}")))</f>
        <v>#REF!</v>
      </c>
      <c r="P3588" t="e">
        <f>IF(INDEX(Methods[Method Type],$A3588)="","",
CONCATENATE("  - &amp;MethodID",TEXT($A3588,"0000"),
" {","MethodTypeCV:  ",CHAR(34),INDEX(Methods[Method Type],$A3588),CHAR(34),
", MethodCode:  ",CHAR(34),INDEX(Methods[Method Code],$A3588),CHAR(34),
", MethodName:  ",CHAR(34),INDEX(Methods[Method Name],$A3588),CHAR(34),
", MethodDescription:  ",CHAR(34),INDEX(Methods[Method Description],$A3588),CHAR(34),
", MethodLink:  ",CHAR(34),INDEX(Methods[Method Link],$A3588),CHAR(34),
", OrganizationID: *OrganizationID",TEXT(MATCH(INDEX(Methods[Organization Name],$A3588),Organizations[Organization Name],0),"0000"),"}"))</f>
        <v>#REF!</v>
      </c>
      <c r="Q3588" t="e">
        <f>IF(INDEX(Variables[Variable Type],$A3588)="","",
CONCATENATE("  - &amp;VariableID",TEXT($A3588,"0000"),
" {","VariableTypeCV:  ",CHAR(34),INDEX(Variables[Variable Type],$A3588),CHAR(34),
", VariableCode:  ",CHAR(34),INDEX(Variables[Variable Code],$A3588),CHAR(34),
", VariableNameCV:  ",CHAR(34),INDEX(Variables[Variable Name],$A3588),CHAR(34),
", VariableDefinition:  ",CHAR(34),INDEX(Variables[Variable Definition],$A3588),CHAR(34),
", SpecciationCV:  ",CHAR(34),INDEX(Variables[Speciation],$A3588),CHAR(34),
", NoDataValue:  ",CHAR(34),INDEX(Variables[No Data Value],$A3588),CHAR(34),"}"))</f>
        <v>#REF!</v>
      </c>
    </row>
    <row r="3589" spans="1:17" x14ac:dyDescent="0.25">
      <c r="A3589">
        <v>3586</v>
      </c>
      <c r="D3589" t="e">
        <f>IF(INDEX(People[First Name],$A3589)="","",
CONCATENATE("  - &amp;PersonID",TEXT($A3589,"0000"),
" {","PersonFirstName:  ",CHAR(34),INDEX(People[First Name],$A3589),CHAR(34),
", PersonMiddleName:  ",CHAR(34),INDEX(People[Middle Name],$A3589),CHAR(34),
", PersonLastName:  ",CHAR(34),INDEX(People[Last Name],$A3589),CHAR(34),"}"))</f>
        <v>#REF!</v>
      </c>
      <c r="E3589" t="e">
        <f>IF(INDEX(Organizations[Organization Type '[CV']],$A3589)="","",
CONCATENATE("  - &amp;OrganizationID",TEXT($A3589,"0000"),
" {","OrganizationTypeCV:  ",CHAR(34),INDEX(Organizations[Organization Type '[CV']],$A3589),CHAR(34),
", OrganizationCode:  ",CHAR(34),INDEX(Organizations[Organization Code],$A3589),CHAR(34),
", OrganizationName:  ",CHAR(34),INDEX(Organizations[Organization Name],$A3589),CHAR(34),
", OrganizationDescription:  ",CHAR(34),INDEX(Organizations[Organization Description],$A3589),CHAR(34),
", OrganizationLink:  ",CHAR(34),INDEX(Organizations[Organization Link],$A3589),CHAR(34),"}"))</f>
        <v>#REF!</v>
      </c>
      <c r="F3589" t="e">
        <f>IF(INDEX(People[First Name],$A3589)="","",
CONCATENATE("  - &amp;AffiliationID",TEXT($A3589,"0000"),
" {PersonID: *PersonID",TEXT($A3589,"0000"),
", OrganizationID: *OrganizationID",TEXT(MATCH(INDEX(People[Organization Name],$A3589),Organizations[Organization Name],0),"0000"),
", IsPrimaryOrganizationContact: , AffiliationStartDate: , AffiliationEndDate: , PrimaryPhone: ",
", PrimaryEmail: ",CHAR(34),INDEX(People[Primary Email],$A3589),CHAR(34),
", PrimaryAddress: ",CHAR(34),INDEX(People[Primary Address],$A3589),CHAR(34),
", PersonLink: }"))</f>
        <v>#REF!</v>
      </c>
      <c r="H3589" t="e">
        <f>IF(COUNTA(CitationInformation)=0,"",IF(INDEX(AuthorList[Author Name],$A3589)="","",
CONCATENATE("  - &amp;AuthorListID",TEXT($A3589,"0000"),
"  {CitationID: *CitationID0001",
", PersonID: *PersonID",TEXT(MATCH(INDEX(AuthorList[Author Name],$A3589),People[Full Name],0),"0000"),
", AuthorOrder: ",INDEX(AuthorList[Author Number],$A3589),"}")))</f>
        <v>#REF!</v>
      </c>
      <c r="K3589" t="e">
        <f>IF(INDEX(SamplingFeatures[Feature Code],$A3589)="","",
CONCATENATE("  - &amp;SamplingFeatureID",TEXT($A3589,"0000"),
" {","SamplingFeatureUUID:  ",CHAR(34),INDEX(SamplingFeatures[Sampling Feature UUID],$A3589),CHAR(34),
", SamplingFeatureTypeCV:  ",CHAR(34),INDEX(SamplingFeatures[Sampling Feature Type],$A3589),CHAR(34),
", SamplingFeatureCode:  ",CHAR(34),INDEX(SamplingFeatures[Feature Code],$A3589),CHAR(34),
", SamplingFeatureName:  ",CHAR(34),INDEX(SamplingFeatures[Feature Name],$A3589),CHAR(34),
", SamplingFeatureDescription:  ",CHAR(34),INDEX(SamplingFeatures[Feature Description],$A3589),CHAR(34),
", SamplingFeatureGeotypeCV:  ",CHAR(34),INDEX(SamplingFeatures[Feature Geo Type],$A3589),CHAR(34),
", FeatureGeometry:  ",CHAR(34),INDEX(SamplingFeatures[Feature Geometry],$A3589),CHAR(34),
", Elevation_m:  ",CHAR(34),INDEX(SamplingFeatures[Elevation_m],$A3589),CHAR(34),
", ElevationDatumCV:  ",CHAR(34),ElevationDatum,CHAR(34),"}"))</f>
        <v>#REF!</v>
      </c>
      <c r="L3589" t="e">
        <f>IF(INDEX(SamplingFeatures[Sampling Feature Type],$A3589)&lt;&gt;"Site","",
CONCATENATE("  - &amp;SiteID",TEXT(SUMPRODUCT(--($L$3:$L3588&lt;&gt;"")),"0000"),
" {","SamplingFeatureID:  *SamplingFeatureID",TEXT($A3589,"0000"),
", SiteTypeCV:  ",CHAR(34),INDEX(Sites[Site Type],$A3589),CHAR(34),
", Latitude:  ",INDEX(Sites[Latitude],$A3589),
", Longitude:  ",INDEX(Sites[Longitude],$A3589),
", SRSName:  ",CHAR(34),LatLonDatum,CHAR(34),"}"))</f>
        <v>#REF!</v>
      </c>
      <c r="M3589" t="e">
        <f>IF(INDEX(SamplingFeatures[Sampling Feature Type],$A3589)&lt;&gt;"Specimen","",
CONCATENATE("  - &amp;SpecimenID",TEXT(SUMPRODUCT(--($M$3:$M3588&lt;&gt;"")),"0000"),
" {","SamplingFeatureID:  *SamplingFeatureID",TEXT($A3589,"0000"),
", SpecimenTypeCV:  ",CHAR(34),INDEX(Specimens[Specimen Type],$A3589),CHAR(34),
", SpecimenMediumCV:  ",INDEX(Specimens[Specimen Medium],$A3589),
", IsFieldSpecimen:  ",CHAR(34),INDEX(Specimens[Is Field Specimen?],$A3589),CHAR(34),"}"))</f>
        <v>#REF!</v>
      </c>
      <c r="N3589" t="e">
        <f>IF(COUNTA(SpatialOffsets[])=0,"", IF(INDEX(SpatialOffsets[Spatial Offset Type],$A3589)="","",
CONCATENATE("  - &amp;SpatialOffsetID",TEXT($A3589,"0000"),
" {","SpatialOffsetTypeCV:  ",CHAR(34),INDEX(SpatialOffsets[Spatial Offset Type],$A3589),CHAR(34),
", Offset1Value:  ",INDEX(SpatialOffsets[Offset 1 Value],$A3589),
", Offset1UnitID:  ",CHAR(34),INDEX(SpatialOffsets[Offset 1 Unit],$A3589),CHAR(34),
", Offset2Value:  ",INDEX(SpatialOffsets[Offset 2 Value],$A3589),
", Offset2UnitID:  ",CHAR(34),INDEX(SpatialOffsets[Offset 2 Unit],$A3589),CHAR(34),
", Offset3Value:  ",INDEX(SpatialOffsets[Offset 3 Value],$A3589),
", Offset3UnitID:  ",CHAR(34),INDEX(SpatialOffsets[Offset 3 Unit],$A3589),CHAR(34),,"}")))</f>
        <v>#REF!</v>
      </c>
      <c r="O3589" t="e">
        <f>IF(COUNTA(RelatedFeatures[])=0,"", IF(INDEX(RelatedFeatures[First Sampling Feature Code],$A3589)="","",
CONCATENATE("  - &amp;RelationID",TEXT($A3589,"0000"),
" {","SamplingFeatureID:  *SamplingFeatureID",TEXT(MATCH(INDEX(RelatedFeatures[First Sampling Feature Code],$A3589),SamplingFeatures[Feature Code],0),"0000"),
", RelationshipTypeCV:  ",CHAR(34),INDEX(RelatedFeatures[Relationship Type],$A3589),CHAR(34),
", RelatedFeatureID: *SamplingFeatureID",TEXT(MATCH(INDEX(RelatedFeatures[Second Sampling Feature Code],$A3589),SamplingFeatures[Feature Code],0),"0000"),
", SpatialOffsetID:  ",IF(INDEX(RelatedFeatures[Offset Number],$A3589)="","",CONCATENATE("*SpatialOffsetID",TEXT(INDEX(RelatedFeatures[Offset Number],$A3589),"0000"))),"}")))</f>
        <v>#REF!</v>
      </c>
      <c r="P3589" t="e">
        <f>IF(INDEX(Methods[Method Type],$A3589)="","",
CONCATENATE("  - &amp;MethodID",TEXT($A3589,"0000"),
" {","MethodTypeCV:  ",CHAR(34),INDEX(Methods[Method Type],$A3589),CHAR(34),
", MethodCode:  ",CHAR(34),INDEX(Methods[Method Code],$A3589),CHAR(34),
", MethodName:  ",CHAR(34),INDEX(Methods[Method Name],$A3589),CHAR(34),
", MethodDescription:  ",CHAR(34),INDEX(Methods[Method Description],$A3589),CHAR(34),
", MethodLink:  ",CHAR(34),INDEX(Methods[Method Link],$A3589),CHAR(34),
", OrganizationID: *OrganizationID",TEXT(MATCH(INDEX(Methods[Organization Name],$A3589),Organizations[Organization Name],0),"0000"),"}"))</f>
        <v>#REF!</v>
      </c>
      <c r="Q3589" t="e">
        <f>IF(INDEX(Variables[Variable Type],$A3589)="","",
CONCATENATE("  - &amp;VariableID",TEXT($A3589,"0000"),
" {","VariableTypeCV:  ",CHAR(34),INDEX(Variables[Variable Type],$A3589),CHAR(34),
", VariableCode:  ",CHAR(34),INDEX(Variables[Variable Code],$A3589),CHAR(34),
", VariableNameCV:  ",CHAR(34),INDEX(Variables[Variable Name],$A3589),CHAR(34),
", VariableDefinition:  ",CHAR(34),INDEX(Variables[Variable Definition],$A3589),CHAR(34),
", SpecciationCV:  ",CHAR(34),INDEX(Variables[Speciation],$A3589),CHAR(34),
", NoDataValue:  ",CHAR(34),INDEX(Variables[No Data Value],$A3589),CHAR(34),"}"))</f>
        <v>#REF!</v>
      </c>
    </row>
    <row r="3590" spans="1:17" x14ac:dyDescent="0.25">
      <c r="A3590">
        <v>3587</v>
      </c>
      <c r="D3590" t="e">
        <f>IF(INDEX(People[First Name],$A3590)="","",
CONCATENATE("  - &amp;PersonID",TEXT($A3590,"0000"),
" {","PersonFirstName:  ",CHAR(34),INDEX(People[First Name],$A3590),CHAR(34),
", PersonMiddleName:  ",CHAR(34),INDEX(People[Middle Name],$A3590),CHAR(34),
", PersonLastName:  ",CHAR(34),INDEX(People[Last Name],$A3590),CHAR(34),"}"))</f>
        <v>#REF!</v>
      </c>
      <c r="E3590" t="e">
        <f>IF(INDEX(Organizations[Organization Type '[CV']],$A3590)="","",
CONCATENATE("  - &amp;OrganizationID",TEXT($A3590,"0000"),
" {","OrganizationTypeCV:  ",CHAR(34),INDEX(Organizations[Organization Type '[CV']],$A3590),CHAR(34),
", OrganizationCode:  ",CHAR(34),INDEX(Organizations[Organization Code],$A3590),CHAR(34),
", OrganizationName:  ",CHAR(34),INDEX(Organizations[Organization Name],$A3590),CHAR(34),
", OrganizationDescription:  ",CHAR(34),INDEX(Organizations[Organization Description],$A3590),CHAR(34),
", OrganizationLink:  ",CHAR(34),INDEX(Organizations[Organization Link],$A3590),CHAR(34),"}"))</f>
        <v>#REF!</v>
      </c>
      <c r="F3590" t="e">
        <f>IF(INDEX(People[First Name],$A3590)="","",
CONCATENATE("  - &amp;AffiliationID",TEXT($A3590,"0000"),
" {PersonID: *PersonID",TEXT($A3590,"0000"),
", OrganizationID: *OrganizationID",TEXT(MATCH(INDEX(People[Organization Name],$A3590),Organizations[Organization Name],0),"0000"),
", IsPrimaryOrganizationContact: , AffiliationStartDate: , AffiliationEndDate: , PrimaryPhone: ",
", PrimaryEmail: ",CHAR(34),INDEX(People[Primary Email],$A3590),CHAR(34),
", PrimaryAddress: ",CHAR(34),INDEX(People[Primary Address],$A3590),CHAR(34),
", PersonLink: }"))</f>
        <v>#REF!</v>
      </c>
      <c r="H3590" t="e">
        <f>IF(COUNTA(CitationInformation)=0,"",IF(INDEX(AuthorList[Author Name],$A3590)="","",
CONCATENATE("  - &amp;AuthorListID",TEXT($A3590,"0000"),
"  {CitationID: *CitationID0001",
", PersonID: *PersonID",TEXT(MATCH(INDEX(AuthorList[Author Name],$A3590),People[Full Name],0),"0000"),
", AuthorOrder: ",INDEX(AuthorList[Author Number],$A3590),"}")))</f>
        <v>#REF!</v>
      </c>
      <c r="K3590" t="e">
        <f>IF(INDEX(SamplingFeatures[Feature Code],$A3590)="","",
CONCATENATE("  - &amp;SamplingFeatureID",TEXT($A3590,"0000"),
" {","SamplingFeatureUUID:  ",CHAR(34),INDEX(SamplingFeatures[Sampling Feature UUID],$A3590),CHAR(34),
", SamplingFeatureTypeCV:  ",CHAR(34),INDEX(SamplingFeatures[Sampling Feature Type],$A3590),CHAR(34),
", SamplingFeatureCode:  ",CHAR(34),INDEX(SamplingFeatures[Feature Code],$A3590),CHAR(34),
", SamplingFeatureName:  ",CHAR(34),INDEX(SamplingFeatures[Feature Name],$A3590),CHAR(34),
", SamplingFeatureDescription:  ",CHAR(34),INDEX(SamplingFeatures[Feature Description],$A3590),CHAR(34),
", SamplingFeatureGeotypeCV:  ",CHAR(34),INDEX(SamplingFeatures[Feature Geo Type],$A3590),CHAR(34),
", FeatureGeometry:  ",CHAR(34),INDEX(SamplingFeatures[Feature Geometry],$A3590),CHAR(34),
", Elevation_m:  ",CHAR(34),INDEX(SamplingFeatures[Elevation_m],$A3590),CHAR(34),
", ElevationDatumCV:  ",CHAR(34),ElevationDatum,CHAR(34),"}"))</f>
        <v>#REF!</v>
      </c>
      <c r="L3590" t="e">
        <f>IF(INDEX(SamplingFeatures[Sampling Feature Type],$A3590)&lt;&gt;"Site","",
CONCATENATE("  - &amp;SiteID",TEXT(SUMPRODUCT(--($L$3:$L3589&lt;&gt;"")),"0000"),
" {","SamplingFeatureID:  *SamplingFeatureID",TEXT($A3590,"0000"),
", SiteTypeCV:  ",CHAR(34),INDEX(Sites[Site Type],$A3590),CHAR(34),
", Latitude:  ",INDEX(Sites[Latitude],$A3590),
", Longitude:  ",INDEX(Sites[Longitude],$A3590),
", SRSName:  ",CHAR(34),LatLonDatum,CHAR(34),"}"))</f>
        <v>#REF!</v>
      </c>
      <c r="M3590" t="e">
        <f>IF(INDEX(SamplingFeatures[Sampling Feature Type],$A3590)&lt;&gt;"Specimen","",
CONCATENATE("  - &amp;SpecimenID",TEXT(SUMPRODUCT(--($M$3:$M3589&lt;&gt;"")),"0000"),
" {","SamplingFeatureID:  *SamplingFeatureID",TEXT($A3590,"0000"),
", SpecimenTypeCV:  ",CHAR(34),INDEX(Specimens[Specimen Type],$A3590),CHAR(34),
", SpecimenMediumCV:  ",INDEX(Specimens[Specimen Medium],$A3590),
", IsFieldSpecimen:  ",CHAR(34),INDEX(Specimens[Is Field Specimen?],$A3590),CHAR(34),"}"))</f>
        <v>#REF!</v>
      </c>
      <c r="N3590" t="e">
        <f>IF(COUNTA(SpatialOffsets[])=0,"", IF(INDEX(SpatialOffsets[Spatial Offset Type],$A3590)="","",
CONCATENATE("  - &amp;SpatialOffsetID",TEXT($A3590,"0000"),
" {","SpatialOffsetTypeCV:  ",CHAR(34),INDEX(SpatialOffsets[Spatial Offset Type],$A3590),CHAR(34),
", Offset1Value:  ",INDEX(SpatialOffsets[Offset 1 Value],$A3590),
", Offset1UnitID:  ",CHAR(34),INDEX(SpatialOffsets[Offset 1 Unit],$A3590),CHAR(34),
", Offset2Value:  ",INDEX(SpatialOffsets[Offset 2 Value],$A3590),
", Offset2UnitID:  ",CHAR(34),INDEX(SpatialOffsets[Offset 2 Unit],$A3590),CHAR(34),
", Offset3Value:  ",INDEX(SpatialOffsets[Offset 3 Value],$A3590),
", Offset3UnitID:  ",CHAR(34),INDEX(SpatialOffsets[Offset 3 Unit],$A3590),CHAR(34),,"}")))</f>
        <v>#REF!</v>
      </c>
      <c r="O3590" t="e">
        <f>IF(COUNTA(RelatedFeatures[])=0,"", IF(INDEX(RelatedFeatures[First Sampling Feature Code],$A3590)="","",
CONCATENATE("  - &amp;RelationID",TEXT($A3590,"0000"),
" {","SamplingFeatureID:  *SamplingFeatureID",TEXT(MATCH(INDEX(RelatedFeatures[First Sampling Feature Code],$A3590),SamplingFeatures[Feature Code],0),"0000"),
", RelationshipTypeCV:  ",CHAR(34),INDEX(RelatedFeatures[Relationship Type],$A3590),CHAR(34),
", RelatedFeatureID: *SamplingFeatureID",TEXT(MATCH(INDEX(RelatedFeatures[Second Sampling Feature Code],$A3590),SamplingFeatures[Feature Code],0),"0000"),
", SpatialOffsetID:  ",IF(INDEX(RelatedFeatures[Offset Number],$A3590)="","",CONCATENATE("*SpatialOffsetID",TEXT(INDEX(RelatedFeatures[Offset Number],$A3590),"0000"))),"}")))</f>
        <v>#REF!</v>
      </c>
      <c r="P3590" t="e">
        <f>IF(INDEX(Methods[Method Type],$A3590)="","",
CONCATENATE("  - &amp;MethodID",TEXT($A3590,"0000"),
" {","MethodTypeCV:  ",CHAR(34),INDEX(Methods[Method Type],$A3590),CHAR(34),
", MethodCode:  ",CHAR(34),INDEX(Methods[Method Code],$A3590),CHAR(34),
", MethodName:  ",CHAR(34),INDEX(Methods[Method Name],$A3590),CHAR(34),
", MethodDescription:  ",CHAR(34),INDEX(Methods[Method Description],$A3590),CHAR(34),
", MethodLink:  ",CHAR(34),INDEX(Methods[Method Link],$A3590),CHAR(34),
", OrganizationID: *OrganizationID",TEXT(MATCH(INDEX(Methods[Organization Name],$A3590),Organizations[Organization Name],0),"0000"),"}"))</f>
        <v>#REF!</v>
      </c>
      <c r="Q3590" t="e">
        <f>IF(INDEX(Variables[Variable Type],$A3590)="","",
CONCATENATE("  - &amp;VariableID",TEXT($A3590,"0000"),
" {","VariableTypeCV:  ",CHAR(34),INDEX(Variables[Variable Type],$A3590),CHAR(34),
", VariableCode:  ",CHAR(34),INDEX(Variables[Variable Code],$A3590),CHAR(34),
", VariableNameCV:  ",CHAR(34),INDEX(Variables[Variable Name],$A3590),CHAR(34),
", VariableDefinition:  ",CHAR(34),INDEX(Variables[Variable Definition],$A3590),CHAR(34),
", SpecciationCV:  ",CHAR(34),INDEX(Variables[Speciation],$A3590),CHAR(34),
", NoDataValue:  ",CHAR(34),INDEX(Variables[No Data Value],$A3590),CHAR(34),"}"))</f>
        <v>#REF!</v>
      </c>
    </row>
    <row r="3591" spans="1:17" x14ac:dyDescent="0.25">
      <c r="A3591">
        <v>3588</v>
      </c>
      <c r="D3591" t="e">
        <f>IF(INDEX(People[First Name],$A3591)="","",
CONCATENATE("  - &amp;PersonID",TEXT($A3591,"0000"),
" {","PersonFirstName:  ",CHAR(34),INDEX(People[First Name],$A3591),CHAR(34),
", PersonMiddleName:  ",CHAR(34),INDEX(People[Middle Name],$A3591),CHAR(34),
", PersonLastName:  ",CHAR(34),INDEX(People[Last Name],$A3591),CHAR(34),"}"))</f>
        <v>#REF!</v>
      </c>
      <c r="E3591" t="e">
        <f>IF(INDEX(Organizations[Organization Type '[CV']],$A3591)="","",
CONCATENATE("  - &amp;OrganizationID",TEXT($A3591,"0000"),
" {","OrganizationTypeCV:  ",CHAR(34),INDEX(Organizations[Organization Type '[CV']],$A3591),CHAR(34),
", OrganizationCode:  ",CHAR(34),INDEX(Organizations[Organization Code],$A3591),CHAR(34),
", OrganizationName:  ",CHAR(34),INDEX(Organizations[Organization Name],$A3591),CHAR(34),
", OrganizationDescription:  ",CHAR(34),INDEX(Organizations[Organization Description],$A3591),CHAR(34),
", OrganizationLink:  ",CHAR(34),INDEX(Organizations[Organization Link],$A3591),CHAR(34),"}"))</f>
        <v>#REF!</v>
      </c>
      <c r="F3591" t="e">
        <f>IF(INDEX(People[First Name],$A3591)="","",
CONCATENATE("  - &amp;AffiliationID",TEXT($A3591,"0000"),
" {PersonID: *PersonID",TEXT($A3591,"0000"),
", OrganizationID: *OrganizationID",TEXT(MATCH(INDEX(People[Organization Name],$A3591),Organizations[Organization Name],0),"0000"),
", IsPrimaryOrganizationContact: , AffiliationStartDate: , AffiliationEndDate: , PrimaryPhone: ",
", PrimaryEmail: ",CHAR(34),INDEX(People[Primary Email],$A3591),CHAR(34),
", PrimaryAddress: ",CHAR(34),INDEX(People[Primary Address],$A3591),CHAR(34),
", PersonLink: }"))</f>
        <v>#REF!</v>
      </c>
      <c r="H3591" t="e">
        <f>IF(COUNTA(CitationInformation)=0,"",IF(INDEX(AuthorList[Author Name],$A3591)="","",
CONCATENATE("  - &amp;AuthorListID",TEXT($A3591,"0000"),
"  {CitationID: *CitationID0001",
", PersonID: *PersonID",TEXT(MATCH(INDEX(AuthorList[Author Name],$A3591),People[Full Name],0),"0000"),
", AuthorOrder: ",INDEX(AuthorList[Author Number],$A3591),"}")))</f>
        <v>#REF!</v>
      </c>
      <c r="K3591" t="e">
        <f>IF(INDEX(SamplingFeatures[Feature Code],$A3591)="","",
CONCATENATE("  - &amp;SamplingFeatureID",TEXT($A3591,"0000"),
" {","SamplingFeatureUUID:  ",CHAR(34),INDEX(SamplingFeatures[Sampling Feature UUID],$A3591),CHAR(34),
", SamplingFeatureTypeCV:  ",CHAR(34),INDEX(SamplingFeatures[Sampling Feature Type],$A3591),CHAR(34),
", SamplingFeatureCode:  ",CHAR(34),INDEX(SamplingFeatures[Feature Code],$A3591),CHAR(34),
", SamplingFeatureName:  ",CHAR(34),INDEX(SamplingFeatures[Feature Name],$A3591),CHAR(34),
", SamplingFeatureDescription:  ",CHAR(34),INDEX(SamplingFeatures[Feature Description],$A3591),CHAR(34),
", SamplingFeatureGeotypeCV:  ",CHAR(34),INDEX(SamplingFeatures[Feature Geo Type],$A3591),CHAR(34),
", FeatureGeometry:  ",CHAR(34),INDEX(SamplingFeatures[Feature Geometry],$A3591),CHAR(34),
", Elevation_m:  ",CHAR(34),INDEX(SamplingFeatures[Elevation_m],$A3591),CHAR(34),
", ElevationDatumCV:  ",CHAR(34),ElevationDatum,CHAR(34),"}"))</f>
        <v>#REF!</v>
      </c>
      <c r="L3591" t="e">
        <f>IF(INDEX(SamplingFeatures[Sampling Feature Type],$A3591)&lt;&gt;"Site","",
CONCATENATE("  - &amp;SiteID",TEXT(SUMPRODUCT(--($L$3:$L3590&lt;&gt;"")),"0000"),
" {","SamplingFeatureID:  *SamplingFeatureID",TEXT($A3591,"0000"),
", SiteTypeCV:  ",CHAR(34),INDEX(Sites[Site Type],$A3591),CHAR(34),
", Latitude:  ",INDEX(Sites[Latitude],$A3591),
", Longitude:  ",INDEX(Sites[Longitude],$A3591),
", SRSName:  ",CHAR(34),LatLonDatum,CHAR(34),"}"))</f>
        <v>#REF!</v>
      </c>
      <c r="M3591" t="e">
        <f>IF(INDEX(SamplingFeatures[Sampling Feature Type],$A3591)&lt;&gt;"Specimen","",
CONCATENATE("  - &amp;SpecimenID",TEXT(SUMPRODUCT(--($M$3:$M3590&lt;&gt;"")),"0000"),
" {","SamplingFeatureID:  *SamplingFeatureID",TEXT($A3591,"0000"),
", SpecimenTypeCV:  ",CHAR(34),INDEX(Specimens[Specimen Type],$A3591),CHAR(34),
", SpecimenMediumCV:  ",INDEX(Specimens[Specimen Medium],$A3591),
", IsFieldSpecimen:  ",CHAR(34),INDEX(Specimens[Is Field Specimen?],$A3591),CHAR(34),"}"))</f>
        <v>#REF!</v>
      </c>
      <c r="N3591" t="e">
        <f>IF(COUNTA(SpatialOffsets[])=0,"", IF(INDEX(SpatialOffsets[Spatial Offset Type],$A3591)="","",
CONCATENATE("  - &amp;SpatialOffsetID",TEXT($A3591,"0000"),
" {","SpatialOffsetTypeCV:  ",CHAR(34),INDEX(SpatialOffsets[Spatial Offset Type],$A3591),CHAR(34),
", Offset1Value:  ",INDEX(SpatialOffsets[Offset 1 Value],$A3591),
", Offset1UnitID:  ",CHAR(34),INDEX(SpatialOffsets[Offset 1 Unit],$A3591),CHAR(34),
", Offset2Value:  ",INDEX(SpatialOffsets[Offset 2 Value],$A3591),
", Offset2UnitID:  ",CHAR(34),INDEX(SpatialOffsets[Offset 2 Unit],$A3591),CHAR(34),
", Offset3Value:  ",INDEX(SpatialOffsets[Offset 3 Value],$A3591),
", Offset3UnitID:  ",CHAR(34),INDEX(SpatialOffsets[Offset 3 Unit],$A3591),CHAR(34),,"}")))</f>
        <v>#REF!</v>
      </c>
      <c r="O3591" t="e">
        <f>IF(COUNTA(RelatedFeatures[])=0,"", IF(INDEX(RelatedFeatures[First Sampling Feature Code],$A3591)="","",
CONCATENATE("  - &amp;RelationID",TEXT($A3591,"0000"),
" {","SamplingFeatureID:  *SamplingFeatureID",TEXT(MATCH(INDEX(RelatedFeatures[First Sampling Feature Code],$A3591),SamplingFeatures[Feature Code],0),"0000"),
", RelationshipTypeCV:  ",CHAR(34),INDEX(RelatedFeatures[Relationship Type],$A3591),CHAR(34),
", RelatedFeatureID: *SamplingFeatureID",TEXT(MATCH(INDEX(RelatedFeatures[Second Sampling Feature Code],$A3591),SamplingFeatures[Feature Code],0),"0000"),
", SpatialOffsetID:  ",IF(INDEX(RelatedFeatures[Offset Number],$A3591)="","",CONCATENATE("*SpatialOffsetID",TEXT(INDEX(RelatedFeatures[Offset Number],$A3591),"0000"))),"}")))</f>
        <v>#REF!</v>
      </c>
      <c r="P3591" t="e">
        <f>IF(INDEX(Methods[Method Type],$A3591)="","",
CONCATENATE("  - &amp;MethodID",TEXT($A3591,"0000"),
" {","MethodTypeCV:  ",CHAR(34),INDEX(Methods[Method Type],$A3591),CHAR(34),
", MethodCode:  ",CHAR(34),INDEX(Methods[Method Code],$A3591),CHAR(34),
", MethodName:  ",CHAR(34),INDEX(Methods[Method Name],$A3591),CHAR(34),
", MethodDescription:  ",CHAR(34),INDEX(Methods[Method Description],$A3591),CHAR(34),
", MethodLink:  ",CHAR(34),INDEX(Methods[Method Link],$A3591),CHAR(34),
", OrganizationID: *OrganizationID",TEXT(MATCH(INDEX(Methods[Organization Name],$A3591),Organizations[Organization Name],0),"0000"),"}"))</f>
        <v>#REF!</v>
      </c>
      <c r="Q3591" t="e">
        <f>IF(INDEX(Variables[Variable Type],$A3591)="","",
CONCATENATE("  - &amp;VariableID",TEXT($A3591,"0000"),
" {","VariableTypeCV:  ",CHAR(34),INDEX(Variables[Variable Type],$A3591),CHAR(34),
", VariableCode:  ",CHAR(34),INDEX(Variables[Variable Code],$A3591),CHAR(34),
", VariableNameCV:  ",CHAR(34),INDEX(Variables[Variable Name],$A3591),CHAR(34),
", VariableDefinition:  ",CHAR(34),INDEX(Variables[Variable Definition],$A3591),CHAR(34),
", SpecciationCV:  ",CHAR(34),INDEX(Variables[Speciation],$A3591),CHAR(34),
", NoDataValue:  ",CHAR(34),INDEX(Variables[No Data Value],$A3591),CHAR(34),"}"))</f>
        <v>#REF!</v>
      </c>
    </row>
    <row r="3592" spans="1:17" x14ac:dyDescent="0.25">
      <c r="A3592">
        <v>3589</v>
      </c>
      <c r="D3592" t="e">
        <f>IF(INDEX(People[First Name],$A3592)="","",
CONCATENATE("  - &amp;PersonID",TEXT($A3592,"0000"),
" {","PersonFirstName:  ",CHAR(34),INDEX(People[First Name],$A3592),CHAR(34),
", PersonMiddleName:  ",CHAR(34),INDEX(People[Middle Name],$A3592),CHAR(34),
", PersonLastName:  ",CHAR(34),INDEX(People[Last Name],$A3592),CHAR(34),"}"))</f>
        <v>#REF!</v>
      </c>
      <c r="E3592" t="e">
        <f>IF(INDEX(Organizations[Organization Type '[CV']],$A3592)="","",
CONCATENATE("  - &amp;OrganizationID",TEXT($A3592,"0000"),
" {","OrganizationTypeCV:  ",CHAR(34),INDEX(Organizations[Organization Type '[CV']],$A3592),CHAR(34),
", OrganizationCode:  ",CHAR(34),INDEX(Organizations[Organization Code],$A3592),CHAR(34),
", OrganizationName:  ",CHAR(34),INDEX(Organizations[Organization Name],$A3592),CHAR(34),
", OrganizationDescription:  ",CHAR(34),INDEX(Organizations[Organization Description],$A3592),CHAR(34),
", OrganizationLink:  ",CHAR(34),INDEX(Organizations[Organization Link],$A3592),CHAR(34),"}"))</f>
        <v>#REF!</v>
      </c>
      <c r="F3592" t="e">
        <f>IF(INDEX(People[First Name],$A3592)="","",
CONCATENATE("  - &amp;AffiliationID",TEXT($A3592,"0000"),
" {PersonID: *PersonID",TEXT($A3592,"0000"),
", OrganizationID: *OrganizationID",TEXT(MATCH(INDEX(People[Organization Name],$A3592),Organizations[Organization Name],0),"0000"),
", IsPrimaryOrganizationContact: , AffiliationStartDate: , AffiliationEndDate: , PrimaryPhone: ",
", PrimaryEmail: ",CHAR(34),INDEX(People[Primary Email],$A3592),CHAR(34),
", PrimaryAddress: ",CHAR(34),INDEX(People[Primary Address],$A3592),CHAR(34),
", PersonLink: }"))</f>
        <v>#REF!</v>
      </c>
      <c r="H3592" t="e">
        <f>IF(COUNTA(CitationInformation)=0,"",IF(INDEX(AuthorList[Author Name],$A3592)="","",
CONCATENATE("  - &amp;AuthorListID",TEXT($A3592,"0000"),
"  {CitationID: *CitationID0001",
", PersonID: *PersonID",TEXT(MATCH(INDEX(AuthorList[Author Name],$A3592),People[Full Name],0),"0000"),
", AuthorOrder: ",INDEX(AuthorList[Author Number],$A3592),"}")))</f>
        <v>#REF!</v>
      </c>
      <c r="K3592" t="e">
        <f>IF(INDEX(SamplingFeatures[Feature Code],$A3592)="","",
CONCATENATE("  - &amp;SamplingFeatureID",TEXT($A3592,"0000"),
" {","SamplingFeatureUUID:  ",CHAR(34),INDEX(SamplingFeatures[Sampling Feature UUID],$A3592),CHAR(34),
", SamplingFeatureTypeCV:  ",CHAR(34),INDEX(SamplingFeatures[Sampling Feature Type],$A3592),CHAR(34),
", SamplingFeatureCode:  ",CHAR(34),INDEX(SamplingFeatures[Feature Code],$A3592),CHAR(34),
", SamplingFeatureName:  ",CHAR(34),INDEX(SamplingFeatures[Feature Name],$A3592),CHAR(34),
", SamplingFeatureDescription:  ",CHAR(34),INDEX(SamplingFeatures[Feature Description],$A3592),CHAR(34),
", SamplingFeatureGeotypeCV:  ",CHAR(34),INDEX(SamplingFeatures[Feature Geo Type],$A3592),CHAR(34),
", FeatureGeometry:  ",CHAR(34),INDEX(SamplingFeatures[Feature Geometry],$A3592),CHAR(34),
", Elevation_m:  ",CHAR(34),INDEX(SamplingFeatures[Elevation_m],$A3592),CHAR(34),
", ElevationDatumCV:  ",CHAR(34),ElevationDatum,CHAR(34),"}"))</f>
        <v>#REF!</v>
      </c>
      <c r="L3592" t="e">
        <f>IF(INDEX(SamplingFeatures[Sampling Feature Type],$A3592)&lt;&gt;"Site","",
CONCATENATE("  - &amp;SiteID",TEXT(SUMPRODUCT(--($L$3:$L3591&lt;&gt;"")),"0000"),
" {","SamplingFeatureID:  *SamplingFeatureID",TEXT($A3592,"0000"),
", SiteTypeCV:  ",CHAR(34),INDEX(Sites[Site Type],$A3592),CHAR(34),
", Latitude:  ",INDEX(Sites[Latitude],$A3592),
", Longitude:  ",INDEX(Sites[Longitude],$A3592),
", SRSName:  ",CHAR(34),LatLonDatum,CHAR(34),"}"))</f>
        <v>#REF!</v>
      </c>
      <c r="M3592" t="e">
        <f>IF(INDEX(SamplingFeatures[Sampling Feature Type],$A3592)&lt;&gt;"Specimen","",
CONCATENATE("  - &amp;SpecimenID",TEXT(SUMPRODUCT(--($M$3:$M3591&lt;&gt;"")),"0000"),
" {","SamplingFeatureID:  *SamplingFeatureID",TEXT($A3592,"0000"),
", SpecimenTypeCV:  ",CHAR(34),INDEX(Specimens[Specimen Type],$A3592),CHAR(34),
", SpecimenMediumCV:  ",INDEX(Specimens[Specimen Medium],$A3592),
", IsFieldSpecimen:  ",CHAR(34),INDEX(Specimens[Is Field Specimen?],$A3592),CHAR(34),"}"))</f>
        <v>#REF!</v>
      </c>
      <c r="N3592" t="e">
        <f>IF(COUNTA(SpatialOffsets[])=0,"", IF(INDEX(SpatialOffsets[Spatial Offset Type],$A3592)="","",
CONCATENATE("  - &amp;SpatialOffsetID",TEXT($A3592,"0000"),
" {","SpatialOffsetTypeCV:  ",CHAR(34),INDEX(SpatialOffsets[Spatial Offset Type],$A3592),CHAR(34),
", Offset1Value:  ",INDEX(SpatialOffsets[Offset 1 Value],$A3592),
", Offset1UnitID:  ",CHAR(34),INDEX(SpatialOffsets[Offset 1 Unit],$A3592),CHAR(34),
", Offset2Value:  ",INDEX(SpatialOffsets[Offset 2 Value],$A3592),
", Offset2UnitID:  ",CHAR(34),INDEX(SpatialOffsets[Offset 2 Unit],$A3592),CHAR(34),
", Offset3Value:  ",INDEX(SpatialOffsets[Offset 3 Value],$A3592),
", Offset3UnitID:  ",CHAR(34),INDEX(SpatialOffsets[Offset 3 Unit],$A3592),CHAR(34),,"}")))</f>
        <v>#REF!</v>
      </c>
      <c r="O3592" t="e">
        <f>IF(COUNTA(RelatedFeatures[])=0,"", IF(INDEX(RelatedFeatures[First Sampling Feature Code],$A3592)="","",
CONCATENATE("  - &amp;RelationID",TEXT($A3592,"0000"),
" {","SamplingFeatureID:  *SamplingFeatureID",TEXT(MATCH(INDEX(RelatedFeatures[First Sampling Feature Code],$A3592),SamplingFeatures[Feature Code],0),"0000"),
", RelationshipTypeCV:  ",CHAR(34),INDEX(RelatedFeatures[Relationship Type],$A3592),CHAR(34),
", RelatedFeatureID: *SamplingFeatureID",TEXT(MATCH(INDEX(RelatedFeatures[Second Sampling Feature Code],$A3592),SamplingFeatures[Feature Code],0),"0000"),
", SpatialOffsetID:  ",IF(INDEX(RelatedFeatures[Offset Number],$A3592)="","",CONCATENATE("*SpatialOffsetID",TEXT(INDEX(RelatedFeatures[Offset Number],$A3592),"0000"))),"}")))</f>
        <v>#REF!</v>
      </c>
      <c r="P3592" t="e">
        <f>IF(INDEX(Methods[Method Type],$A3592)="","",
CONCATENATE("  - &amp;MethodID",TEXT($A3592,"0000"),
" {","MethodTypeCV:  ",CHAR(34),INDEX(Methods[Method Type],$A3592),CHAR(34),
", MethodCode:  ",CHAR(34),INDEX(Methods[Method Code],$A3592),CHAR(34),
", MethodName:  ",CHAR(34),INDEX(Methods[Method Name],$A3592),CHAR(34),
", MethodDescription:  ",CHAR(34),INDEX(Methods[Method Description],$A3592),CHAR(34),
", MethodLink:  ",CHAR(34),INDEX(Methods[Method Link],$A3592),CHAR(34),
", OrganizationID: *OrganizationID",TEXT(MATCH(INDEX(Methods[Organization Name],$A3592),Organizations[Organization Name],0),"0000"),"}"))</f>
        <v>#REF!</v>
      </c>
      <c r="Q3592" t="e">
        <f>IF(INDEX(Variables[Variable Type],$A3592)="","",
CONCATENATE("  - &amp;VariableID",TEXT($A3592,"0000"),
" {","VariableTypeCV:  ",CHAR(34),INDEX(Variables[Variable Type],$A3592),CHAR(34),
", VariableCode:  ",CHAR(34),INDEX(Variables[Variable Code],$A3592),CHAR(34),
", VariableNameCV:  ",CHAR(34),INDEX(Variables[Variable Name],$A3592),CHAR(34),
", VariableDefinition:  ",CHAR(34),INDEX(Variables[Variable Definition],$A3592),CHAR(34),
", SpecciationCV:  ",CHAR(34),INDEX(Variables[Speciation],$A3592),CHAR(34),
", NoDataValue:  ",CHAR(34),INDEX(Variables[No Data Value],$A3592),CHAR(34),"}"))</f>
        <v>#REF!</v>
      </c>
    </row>
    <row r="3593" spans="1:17" x14ac:dyDescent="0.25">
      <c r="A3593">
        <v>3590</v>
      </c>
      <c r="D3593" t="e">
        <f>IF(INDEX(People[First Name],$A3593)="","",
CONCATENATE("  - &amp;PersonID",TEXT($A3593,"0000"),
" {","PersonFirstName:  ",CHAR(34),INDEX(People[First Name],$A3593),CHAR(34),
", PersonMiddleName:  ",CHAR(34),INDEX(People[Middle Name],$A3593),CHAR(34),
", PersonLastName:  ",CHAR(34),INDEX(People[Last Name],$A3593),CHAR(34),"}"))</f>
        <v>#REF!</v>
      </c>
      <c r="E3593" t="e">
        <f>IF(INDEX(Organizations[Organization Type '[CV']],$A3593)="","",
CONCATENATE("  - &amp;OrganizationID",TEXT($A3593,"0000"),
" {","OrganizationTypeCV:  ",CHAR(34),INDEX(Organizations[Organization Type '[CV']],$A3593),CHAR(34),
", OrganizationCode:  ",CHAR(34),INDEX(Organizations[Organization Code],$A3593),CHAR(34),
", OrganizationName:  ",CHAR(34),INDEX(Organizations[Organization Name],$A3593),CHAR(34),
", OrganizationDescription:  ",CHAR(34),INDEX(Organizations[Organization Description],$A3593),CHAR(34),
", OrganizationLink:  ",CHAR(34),INDEX(Organizations[Organization Link],$A3593),CHAR(34),"}"))</f>
        <v>#REF!</v>
      </c>
      <c r="F3593" t="e">
        <f>IF(INDEX(People[First Name],$A3593)="","",
CONCATENATE("  - &amp;AffiliationID",TEXT($A3593,"0000"),
" {PersonID: *PersonID",TEXT($A3593,"0000"),
", OrganizationID: *OrganizationID",TEXT(MATCH(INDEX(People[Organization Name],$A3593),Organizations[Organization Name],0),"0000"),
", IsPrimaryOrganizationContact: , AffiliationStartDate: , AffiliationEndDate: , PrimaryPhone: ",
", PrimaryEmail: ",CHAR(34),INDEX(People[Primary Email],$A3593),CHAR(34),
", PrimaryAddress: ",CHAR(34),INDEX(People[Primary Address],$A3593),CHAR(34),
", PersonLink: }"))</f>
        <v>#REF!</v>
      </c>
      <c r="H3593" t="e">
        <f>IF(COUNTA(CitationInformation)=0,"",IF(INDEX(AuthorList[Author Name],$A3593)="","",
CONCATENATE("  - &amp;AuthorListID",TEXT($A3593,"0000"),
"  {CitationID: *CitationID0001",
", PersonID: *PersonID",TEXT(MATCH(INDEX(AuthorList[Author Name],$A3593),People[Full Name],0),"0000"),
", AuthorOrder: ",INDEX(AuthorList[Author Number],$A3593),"}")))</f>
        <v>#REF!</v>
      </c>
      <c r="K3593" t="e">
        <f>IF(INDEX(SamplingFeatures[Feature Code],$A3593)="","",
CONCATENATE("  - &amp;SamplingFeatureID",TEXT($A3593,"0000"),
" {","SamplingFeatureUUID:  ",CHAR(34),INDEX(SamplingFeatures[Sampling Feature UUID],$A3593),CHAR(34),
", SamplingFeatureTypeCV:  ",CHAR(34),INDEX(SamplingFeatures[Sampling Feature Type],$A3593),CHAR(34),
", SamplingFeatureCode:  ",CHAR(34),INDEX(SamplingFeatures[Feature Code],$A3593),CHAR(34),
", SamplingFeatureName:  ",CHAR(34),INDEX(SamplingFeatures[Feature Name],$A3593),CHAR(34),
", SamplingFeatureDescription:  ",CHAR(34),INDEX(SamplingFeatures[Feature Description],$A3593),CHAR(34),
", SamplingFeatureGeotypeCV:  ",CHAR(34),INDEX(SamplingFeatures[Feature Geo Type],$A3593),CHAR(34),
", FeatureGeometry:  ",CHAR(34),INDEX(SamplingFeatures[Feature Geometry],$A3593),CHAR(34),
", Elevation_m:  ",CHAR(34),INDEX(SamplingFeatures[Elevation_m],$A3593),CHAR(34),
", ElevationDatumCV:  ",CHAR(34),ElevationDatum,CHAR(34),"}"))</f>
        <v>#REF!</v>
      </c>
      <c r="L3593" t="e">
        <f>IF(INDEX(SamplingFeatures[Sampling Feature Type],$A3593)&lt;&gt;"Site","",
CONCATENATE("  - &amp;SiteID",TEXT(SUMPRODUCT(--($L$3:$L3592&lt;&gt;"")),"0000"),
" {","SamplingFeatureID:  *SamplingFeatureID",TEXT($A3593,"0000"),
", SiteTypeCV:  ",CHAR(34),INDEX(Sites[Site Type],$A3593),CHAR(34),
", Latitude:  ",INDEX(Sites[Latitude],$A3593),
", Longitude:  ",INDEX(Sites[Longitude],$A3593),
", SRSName:  ",CHAR(34),LatLonDatum,CHAR(34),"}"))</f>
        <v>#REF!</v>
      </c>
      <c r="M3593" t="e">
        <f>IF(INDEX(SamplingFeatures[Sampling Feature Type],$A3593)&lt;&gt;"Specimen","",
CONCATENATE("  - &amp;SpecimenID",TEXT(SUMPRODUCT(--($M$3:$M3592&lt;&gt;"")),"0000"),
" {","SamplingFeatureID:  *SamplingFeatureID",TEXT($A3593,"0000"),
", SpecimenTypeCV:  ",CHAR(34),INDEX(Specimens[Specimen Type],$A3593),CHAR(34),
", SpecimenMediumCV:  ",INDEX(Specimens[Specimen Medium],$A3593),
", IsFieldSpecimen:  ",CHAR(34),INDEX(Specimens[Is Field Specimen?],$A3593),CHAR(34),"}"))</f>
        <v>#REF!</v>
      </c>
      <c r="N3593" t="e">
        <f>IF(COUNTA(SpatialOffsets[])=0,"", IF(INDEX(SpatialOffsets[Spatial Offset Type],$A3593)="","",
CONCATENATE("  - &amp;SpatialOffsetID",TEXT($A3593,"0000"),
" {","SpatialOffsetTypeCV:  ",CHAR(34),INDEX(SpatialOffsets[Spatial Offset Type],$A3593),CHAR(34),
", Offset1Value:  ",INDEX(SpatialOffsets[Offset 1 Value],$A3593),
", Offset1UnitID:  ",CHAR(34),INDEX(SpatialOffsets[Offset 1 Unit],$A3593),CHAR(34),
", Offset2Value:  ",INDEX(SpatialOffsets[Offset 2 Value],$A3593),
", Offset2UnitID:  ",CHAR(34),INDEX(SpatialOffsets[Offset 2 Unit],$A3593),CHAR(34),
", Offset3Value:  ",INDEX(SpatialOffsets[Offset 3 Value],$A3593),
", Offset3UnitID:  ",CHAR(34),INDEX(SpatialOffsets[Offset 3 Unit],$A3593),CHAR(34),,"}")))</f>
        <v>#REF!</v>
      </c>
      <c r="O3593" t="e">
        <f>IF(COUNTA(RelatedFeatures[])=0,"", IF(INDEX(RelatedFeatures[First Sampling Feature Code],$A3593)="","",
CONCATENATE("  - &amp;RelationID",TEXT($A3593,"0000"),
" {","SamplingFeatureID:  *SamplingFeatureID",TEXT(MATCH(INDEX(RelatedFeatures[First Sampling Feature Code],$A3593),SamplingFeatures[Feature Code],0),"0000"),
", RelationshipTypeCV:  ",CHAR(34),INDEX(RelatedFeatures[Relationship Type],$A3593),CHAR(34),
", RelatedFeatureID: *SamplingFeatureID",TEXT(MATCH(INDEX(RelatedFeatures[Second Sampling Feature Code],$A3593),SamplingFeatures[Feature Code],0),"0000"),
", SpatialOffsetID:  ",IF(INDEX(RelatedFeatures[Offset Number],$A3593)="","",CONCATENATE("*SpatialOffsetID",TEXT(INDEX(RelatedFeatures[Offset Number],$A3593),"0000"))),"}")))</f>
        <v>#REF!</v>
      </c>
      <c r="P3593" t="e">
        <f>IF(INDEX(Methods[Method Type],$A3593)="","",
CONCATENATE("  - &amp;MethodID",TEXT($A3593,"0000"),
" {","MethodTypeCV:  ",CHAR(34),INDEX(Methods[Method Type],$A3593),CHAR(34),
", MethodCode:  ",CHAR(34),INDEX(Methods[Method Code],$A3593),CHAR(34),
", MethodName:  ",CHAR(34),INDEX(Methods[Method Name],$A3593),CHAR(34),
", MethodDescription:  ",CHAR(34),INDEX(Methods[Method Description],$A3593),CHAR(34),
", MethodLink:  ",CHAR(34),INDEX(Methods[Method Link],$A3593),CHAR(34),
", OrganizationID: *OrganizationID",TEXT(MATCH(INDEX(Methods[Organization Name],$A3593),Organizations[Organization Name],0),"0000"),"}"))</f>
        <v>#REF!</v>
      </c>
      <c r="Q3593" t="e">
        <f>IF(INDEX(Variables[Variable Type],$A3593)="","",
CONCATENATE("  - &amp;VariableID",TEXT($A3593,"0000"),
" {","VariableTypeCV:  ",CHAR(34),INDEX(Variables[Variable Type],$A3593),CHAR(34),
", VariableCode:  ",CHAR(34),INDEX(Variables[Variable Code],$A3593),CHAR(34),
", VariableNameCV:  ",CHAR(34),INDEX(Variables[Variable Name],$A3593),CHAR(34),
", VariableDefinition:  ",CHAR(34),INDEX(Variables[Variable Definition],$A3593),CHAR(34),
", SpecciationCV:  ",CHAR(34),INDEX(Variables[Speciation],$A3593),CHAR(34),
", NoDataValue:  ",CHAR(34),INDEX(Variables[No Data Value],$A3593),CHAR(34),"}"))</f>
        <v>#REF!</v>
      </c>
    </row>
    <row r="3594" spans="1:17" x14ac:dyDescent="0.25">
      <c r="A3594">
        <v>3591</v>
      </c>
      <c r="D3594" t="e">
        <f>IF(INDEX(People[First Name],$A3594)="","",
CONCATENATE("  - &amp;PersonID",TEXT($A3594,"0000"),
" {","PersonFirstName:  ",CHAR(34),INDEX(People[First Name],$A3594),CHAR(34),
", PersonMiddleName:  ",CHAR(34),INDEX(People[Middle Name],$A3594),CHAR(34),
", PersonLastName:  ",CHAR(34),INDEX(People[Last Name],$A3594),CHAR(34),"}"))</f>
        <v>#REF!</v>
      </c>
      <c r="E3594" t="e">
        <f>IF(INDEX(Organizations[Organization Type '[CV']],$A3594)="","",
CONCATENATE("  - &amp;OrganizationID",TEXT($A3594,"0000"),
" {","OrganizationTypeCV:  ",CHAR(34),INDEX(Organizations[Organization Type '[CV']],$A3594),CHAR(34),
", OrganizationCode:  ",CHAR(34),INDEX(Organizations[Organization Code],$A3594),CHAR(34),
", OrganizationName:  ",CHAR(34),INDEX(Organizations[Organization Name],$A3594),CHAR(34),
", OrganizationDescription:  ",CHAR(34),INDEX(Organizations[Organization Description],$A3594),CHAR(34),
", OrganizationLink:  ",CHAR(34),INDEX(Organizations[Organization Link],$A3594),CHAR(34),"}"))</f>
        <v>#REF!</v>
      </c>
      <c r="F3594" t="e">
        <f>IF(INDEX(People[First Name],$A3594)="","",
CONCATENATE("  - &amp;AffiliationID",TEXT($A3594,"0000"),
" {PersonID: *PersonID",TEXT($A3594,"0000"),
", OrganizationID: *OrganizationID",TEXT(MATCH(INDEX(People[Organization Name],$A3594),Organizations[Organization Name],0),"0000"),
", IsPrimaryOrganizationContact: , AffiliationStartDate: , AffiliationEndDate: , PrimaryPhone: ",
", PrimaryEmail: ",CHAR(34),INDEX(People[Primary Email],$A3594),CHAR(34),
", PrimaryAddress: ",CHAR(34),INDEX(People[Primary Address],$A3594),CHAR(34),
", PersonLink: }"))</f>
        <v>#REF!</v>
      </c>
      <c r="H3594" t="e">
        <f>IF(COUNTA(CitationInformation)=0,"",IF(INDEX(AuthorList[Author Name],$A3594)="","",
CONCATENATE("  - &amp;AuthorListID",TEXT($A3594,"0000"),
"  {CitationID: *CitationID0001",
", PersonID: *PersonID",TEXT(MATCH(INDEX(AuthorList[Author Name],$A3594),People[Full Name],0),"0000"),
", AuthorOrder: ",INDEX(AuthorList[Author Number],$A3594),"}")))</f>
        <v>#REF!</v>
      </c>
      <c r="K3594" t="e">
        <f>IF(INDEX(SamplingFeatures[Feature Code],$A3594)="","",
CONCATENATE("  - &amp;SamplingFeatureID",TEXT($A3594,"0000"),
" {","SamplingFeatureUUID:  ",CHAR(34),INDEX(SamplingFeatures[Sampling Feature UUID],$A3594),CHAR(34),
", SamplingFeatureTypeCV:  ",CHAR(34),INDEX(SamplingFeatures[Sampling Feature Type],$A3594),CHAR(34),
", SamplingFeatureCode:  ",CHAR(34),INDEX(SamplingFeatures[Feature Code],$A3594),CHAR(34),
", SamplingFeatureName:  ",CHAR(34),INDEX(SamplingFeatures[Feature Name],$A3594),CHAR(34),
", SamplingFeatureDescription:  ",CHAR(34),INDEX(SamplingFeatures[Feature Description],$A3594),CHAR(34),
", SamplingFeatureGeotypeCV:  ",CHAR(34),INDEX(SamplingFeatures[Feature Geo Type],$A3594),CHAR(34),
", FeatureGeometry:  ",CHAR(34),INDEX(SamplingFeatures[Feature Geometry],$A3594),CHAR(34),
", Elevation_m:  ",CHAR(34),INDEX(SamplingFeatures[Elevation_m],$A3594),CHAR(34),
", ElevationDatumCV:  ",CHAR(34),ElevationDatum,CHAR(34),"}"))</f>
        <v>#REF!</v>
      </c>
      <c r="L3594" t="e">
        <f>IF(INDEX(SamplingFeatures[Sampling Feature Type],$A3594)&lt;&gt;"Site","",
CONCATENATE("  - &amp;SiteID",TEXT(SUMPRODUCT(--($L$3:$L3593&lt;&gt;"")),"0000"),
" {","SamplingFeatureID:  *SamplingFeatureID",TEXT($A3594,"0000"),
", SiteTypeCV:  ",CHAR(34),INDEX(Sites[Site Type],$A3594),CHAR(34),
", Latitude:  ",INDEX(Sites[Latitude],$A3594),
", Longitude:  ",INDEX(Sites[Longitude],$A3594),
", SRSName:  ",CHAR(34),LatLonDatum,CHAR(34),"}"))</f>
        <v>#REF!</v>
      </c>
      <c r="M3594" t="e">
        <f>IF(INDEX(SamplingFeatures[Sampling Feature Type],$A3594)&lt;&gt;"Specimen","",
CONCATENATE("  - &amp;SpecimenID",TEXT(SUMPRODUCT(--($M$3:$M3593&lt;&gt;"")),"0000"),
" {","SamplingFeatureID:  *SamplingFeatureID",TEXT($A3594,"0000"),
", SpecimenTypeCV:  ",CHAR(34),INDEX(Specimens[Specimen Type],$A3594),CHAR(34),
", SpecimenMediumCV:  ",INDEX(Specimens[Specimen Medium],$A3594),
", IsFieldSpecimen:  ",CHAR(34),INDEX(Specimens[Is Field Specimen?],$A3594),CHAR(34),"}"))</f>
        <v>#REF!</v>
      </c>
      <c r="N3594" t="e">
        <f>IF(COUNTA(SpatialOffsets[])=0,"", IF(INDEX(SpatialOffsets[Spatial Offset Type],$A3594)="","",
CONCATENATE("  - &amp;SpatialOffsetID",TEXT($A3594,"0000"),
" {","SpatialOffsetTypeCV:  ",CHAR(34),INDEX(SpatialOffsets[Spatial Offset Type],$A3594),CHAR(34),
", Offset1Value:  ",INDEX(SpatialOffsets[Offset 1 Value],$A3594),
", Offset1UnitID:  ",CHAR(34),INDEX(SpatialOffsets[Offset 1 Unit],$A3594),CHAR(34),
", Offset2Value:  ",INDEX(SpatialOffsets[Offset 2 Value],$A3594),
", Offset2UnitID:  ",CHAR(34),INDEX(SpatialOffsets[Offset 2 Unit],$A3594),CHAR(34),
", Offset3Value:  ",INDEX(SpatialOffsets[Offset 3 Value],$A3594),
", Offset3UnitID:  ",CHAR(34),INDEX(SpatialOffsets[Offset 3 Unit],$A3594),CHAR(34),,"}")))</f>
        <v>#REF!</v>
      </c>
      <c r="O3594" t="e">
        <f>IF(COUNTA(RelatedFeatures[])=0,"", IF(INDEX(RelatedFeatures[First Sampling Feature Code],$A3594)="","",
CONCATENATE("  - &amp;RelationID",TEXT($A3594,"0000"),
" {","SamplingFeatureID:  *SamplingFeatureID",TEXT(MATCH(INDEX(RelatedFeatures[First Sampling Feature Code],$A3594),SamplingFeatures[Feature Code],0),"0000"),
", RelationshipTypeCV:  ",CHAR(34),INDEX(RelatedFeatures[Relationship Type],$A3594),CHAR(34),
", RelatedFeatureID: *SamplingFeatureID",TEXT(MATCH(INDEX(RelatedFeatures[Second Sampling Feature Code],$A3594),SamplingFeatures[Feature Code],0),"0000"),
", SpatialOffsetID:  ",IF(INDEX(RelatedFeatures[Offset Number],$A3594)="","",CONCATENATE("*SpatialOffsetID",TEXT(INDEX(RelatedFeatures[Offset Number],$A3594),"0000"))),"}")))</f>
        <v>#REF!</v>
      </c>
      <c r="P3594" t="e">
        <f>IF(INDEX(Methods[Method Type],$A3594)="","",
CONCATENATE("  - &amp;MethodID",TEXT($A3594,"0000"),
" {","MethodTypeCV:  ",CHAR(34),INDEX(Methods[Method Type],$A3594),CHAR(34),
", MethodCode:  ",CHAR(34),INDEX(Methods[Method Code],$A3594),CHAR(34),
", MethodName:  ",CHAR(34),INDEX(Methods[Method Name],$A3594),CHAR(34),
", MethodDescription:  ",CHAR(34),INDEX(Methods[Method Description],$A3594),CHAR(34),
", MethodLink:  ",CHAR(34),INDEX(Methods[Method Link],$A3594),CHAR(34),
", OrganizationID: *OrganizationID",TEXT(MATCH(INDEX(Methods[Organization Name],$A3594),Organizations[Organization Name],0),"0000"),"}"))</f>
        <v>#REF!</v>
      </c>
      <c r="Q3594" t="e">
        <f>IF(INDEX(Variables[Variable Type],$A3594)="","",
CONCATENATE("  - &amp;VariableID",TEXT($A3594,"0000"),
" {","VariableTypeCV:  ",CHAR(34),INDEX(Variables[Variable Type],$A3594),CHAR(34),
", VariableCode:  ",CHAR(34),INDEX(Variables[Variable Code],$A3594),CHAR(34),
", VariableNameCV:  ",CHAR(34),INDEX(Variables[Variable Name],$A3594),CHAR(34),
", VariableDefinition:  ",CHAR(34),INDEX(Variables[Variable Definition],$A3594),CHAR(34),
", SpecciationCV:  ",CHAR(34),INDEX(Variables[Speciation],$A3594),CHAR(34),
", NoDataValue:  ",CHAR(34),INDEX(Variables[No Data Value],$A3594),CHAR(34),"}"))</f>
        <v>#REF!</v>
      </c>
    </row>
    <row r="3595" spans="1:17" x14ac:dyDescent="0.25">
      <c r="A3595">
        <v>3592</v>
      </c>
      <c r="D3595" t="e">
        <f>IF(INDEX(People[First Name],$A3595)="","",
CONCATENATE("  - &amp;PersonID",TEXT($A3595,"0000"),
" {","PersonFirstName:  ",CHAR(34),INDEX(People[First Name],$A3595),CHAR(34),
", PersonMiddleName:  ",CHAR(34),INDEX(People[Middle Name],$A3595),CHAR(34),
", PersonLastName:  ",CHAR(34),INDEX(People[Last Name],$A3595),CHAR(34),"}"))</f>
        <v>#REF!</v>
      </c>
      <c r="E3595" t="e">
        <f>IF(INDEX(Organizations[Organization Type '[CV']],$A3595)="","",
CONCATENATE("  - &amp;OrganizationID",TEXT($A3595,"0000"),
" {","OrganizationTypeCV:  ",CHAR(34),INDEX(Organizations[Organization Type '[CV']],$A3595),CHAR(34),
", OrganizationCode:  ",CHAR(34),INDEX(Organizations[Organization Code],$A3595),CHAR(34),
", OrganizationName:  ",CHAR(34),INDEX(Organizations[Organization Name],$A3595),CHAR(34),
", OrganizationDescription:  ",CHAR(34),INDEX(Organizations[Organization Description],$A3595),CHAR(34),
", OrganizationLink:  ",CHAR(34),INDEX(Organizations[Organization Link],$A3595),CHAR(34),"}"))</f>
        <v>#REF!</v>
      </c>
      <c r="F3595" t="e">
        <f>IF(INDEX(People[First Name],$A3595)="","",
CONCATENATE("  - &amp;AffiliationID",TEXT($A3595,"0000"),
" {PersonID: *PersonID",TEXT($A3595,"0000"),
", OrganizationID: *OrganizationID",TEXT(MATCH(INDEX(People[Organization Name],$A3595),Organizations[Organization Name],0),"0000"),
", IsPrimaryOrganizationContact: , AffiliationStartDate: , AffiliationEndDate: , PrimaryPhone: ",
", PrimaryEmail: ",CHAR(34),INDEX(People[Primary Email],$A3595),CHAR(34),
", PrimaryAddress: ",CHAR(34),INDEX(People[Primary Address],$A3595),CHAR(34),
", PersonLink: }"))</f>
        <v>#REF!</v>
      </c>
      <c r="H3595" t="e">
        <f>IF(COUNTA(CitationInformation)=0,"",IF(INDEX(AuthorList[Author Name],$A3595)="","",
CONCATENATE("  - &amp;AuthorListID",TEXT($A3595,"0000"),
"  {CitationID: *CitationID0001",
", PersonID: *PersonID",TEXT(MATCH(INDEX(AuthorList[Author Name],$A3595),People[Full Name],0),"0000"),
", AuthorOrder: ",INDEX(AuthorList[Author Number],$A3595),"}")))</f>
        <v>#REF!</v>
      </c>
      <c r="K3595" t="e">
        <f>IF(INDEX(SamplingFeatures[Feature Code],$A3595)="","",
CONCATENATE("  - &amp;SamplingFeatureID",TEXT($A3595,"0000"),
" {","SamplingFeatureUUID:  ",CHAR(34),INDEX(SamplingFeatures[Sampling Feature UUID],$A3595),CHAR(34),
", SamplingFeatureTypeCV:  ",CHAR(34),INDEX(SamplingFeatures[Sampling Feature Type],$A3595),CHAR(34),
", SamplingFeatureCode:  ",CHAR(34),INDEX(SamplingFeatures[Feature Code],$A3595),CHAR(34),
", SamplingFeatureName:  ",CHAR(34),INDEX(SamplingFeatures[Feature Name],$A3595),CHAR(34),
", SamplingFeatureDescription:  ",CHAR(34),INDEX(SamplingFeatures[Feature Description],$A3595),CHAR(34),
", SamplingFeatureGeotypeCV:  ",CHAR(34),INDEX(SamplingFeatures[Feature Geo Type],$A3595),CHAR(34),
", FeatureGeometry:  ",CHAR(34),INDEX(SamplingFeatures[Feature Geometry],$A3595),CHAR(34),
", Elevation_m:  ",CHAR(34),INDEX(SamplingFeatures[Elevation_m],$A3595),CHAR(34),
", ElevationDatumCV:  ",CHAR(34),ElevationDatum,CHAR(34),"}"))</f>
        <v>#REF!</v>
      </c>
      <c r="L3595" t="e">
        <f>IF(INDEX(SamplingFeatures[Sampling Feature Type],$A3595)&lt;&gt;"Site","",
CONCATENATE("  - &amp;SiteID",TEXT(SUMPRODUCT(--($L$3:$L3594&lt;&gt;"")),"0000"),
" {","SamplingFeatureID:  *SamplingFeatureID",TEXT($A3595,"0000"),
", SiteTypeCV:  ",CHAR(34),INDEX(Sites[Site Type],$A3595),CHAR(34),
", Latitude:  ",INDEX(Sites[Latitude],$A3595),
", Longitude:  ",INDEX(Sites[Longitude],$A3595),
", SRSName:  ",CHAR(34),LatLonDatum,CHAR(34),"}"))</f>
        <v>#REF!</v>
      </c>
      <c r="M3595" t="e">
        <f>IF(INDEX(SamplingFeatures[Sampling Feature Type],$A3595)&lt;&gt;"Specimen","",
CONCATENATE("  - &amp;SpecimenID",TEXT(SUMPRODUCT(--($M$3:$M3594&lt;&gt;"")),"0000"),
" {","SamplingFeatureID:  *SamplingFeatureID",TEXT($A3595,"0000"),
", SpecimenTypeCV:  ",CHAR(34),INDEX(Specimens[Specimen Type],$A3595),CHAR(34),
", SpecimenMediumCV:  ",INDEX(Specimens[Specimen Medium],$A3595),
", IsFieldSpecimen:  ",CHAR(34),INDEX(Specimens[Is Field Specimen?],$A3595),CHAR(34),"}"))</f>
        <v>#REF!</v>
      </c>
      <c r="N3595" t="e">
        <f>IF(COUNTA(SpatialOffsets[])=0,"", IF(INDEX(SpatialOffsets[Spatial Offset Type],$A3595)="","",
CONCATENATE("  - &amp;SpatialOffsetID",TEXT($A3595,"0000"),
" {","SpatialOffsetTypeCV:  ",CHAR(34),INDEX(SpatialOffsets[Spatial Offset Type],$A3595),CHAR(34),
", Offset1Value:  ",INDEX(SpatialOffsets[Offset 1 Value],$A3595),
", Offset1UnitID:  ",CHAR(34),INDEX(SpatialOffsets[Offset 1 Unit],$A3595),CHAR(34),
", Offset2Value:  ",INDEX(SpatialOffsets[Offset 2 Value],$A3595),
", Offset2UnitID:  ",CHAR(34),INDEX(SpatialOffsets[Offset 2 Unit],$A3595),CHAR(34),
", Offset3Value:  ",INDEX(SpatialOffsets[Offset 3 Value],$A3595),
", Offset3UnitID:  ",CHAR(34),INDEX(SpatialOffsets[Offset 3 Unit],$A3595),CHAR(34),,"}")))</f>
        <v>#REF!</v>
      </c>
      <c r="O3595" t="e">
        <f>IF(COUNTA(RelatedFeatures[])=0,"", IF(INDEX(RelatedFeatures[First Sampling Feature Code],$A3595)="","",
CONCATENATE("  - &amp;RelationID",TEXT($A3595,"0000"),
" {","SamplingFeatureID:  *SamplingFeatureID",TEXT(MATCH(INDEX(RelatedFeatures[First Sampling Feature Code],$A3595),SamplingFeatures[Feature Code],0),"0000"),
", RelationshipTypeCV:  ",CHAR(34),INDEX(RelatedFeatures[Relationship Type],$A3595),CHAR(34),
", RelatedFeatureID: *SamplingFeatureID",TEXT(MATCH(INDEX(RelatedFeatures[Second Sampling Feature Code],$A3595),SamplingFeatures[Feature Code],0),"0000"),
", SpatialOffsetID:  ",IF(INDEX(RelatedFeatures[Offset Number],$A3595)="","",CONCATENATE("*SpatialOffsetID",TEXT(INDEX(RelatedFeatures[Offset Number],$A3595),"0000"))),"}")))</f>
        <v>#REF!</v>
      </c>
      <c r="P3595" t="e">
        <f>IF(INDEX(Methods[Method Type],$A3595)="","",
CONCATENATE("  - &amp;MethodID",TEXT($A3595,"0000"),
" {","MethodTypeCV:  ",CHAR(34),INDEX(Methods[Method Type],$A3595),CHAR(34),
", MethodCode:  ",CHAR(34),INDEX(Methods[Method Code],$A3595),CHAR(34),
", MethodName:  ",CHAR(34),INDEX(Methods[Method Name],$A3595),CHAR(34),
", MethodDescription:  ",CHAR(34),INDEX(Methods[Method Description],$A3595),CHAR(34),
", MethodLink:  ",CHAR(34),INDEX(Methods[Method Link],$A3595),CHAR(34),
", OrganizationID: *OrganizationID",TEXT(MATCH(INDEX(Methods[Organization Name],$A3595),Organizations[Organization Name],0),"0000"),"}"))</f>
        <v>#REF!</v>
      </c>
      <c r="Q3595" t="e">
        <f>IF(INDEX(Variables[Variable Type],$A3595)="","",
CONCATENATE("  - &amp;VariableID",TEXT($A3595,"0000"),
" {","VariableTypeCV:  ",CHAR(34),INDEX(Variables[Variable Type],$A3595),CHAR(34),
", VariableCode:  ",CHAR(34),INDEX(Variables[Variable Code],$A3595),CHAR(34),
", VariableNameCV:  ",CHAR(34),INDEX(Variables[Variable Name],$A3595),CHAR(34),
", VariableDefinition:  ",CHAR(34),INDEX(Variables[Variable Definition],$A3595),CHAR(34),
", SpecciationCV:  ",CHAR(34),INDEX(Variables[Speciation],$A3595),CHAR(34),
", NoDataValue:  ",CHAR(34),INDEX(Variables[No Data Value],$A3595),CHAR(34),"}"))</f>
        <v>#REF!</v>
      </c>
    </row>
    <row r="3596" spans="1:17" x14ac:dyDescent="0.25">
      <c r="A3596">
        <v>3593</v>
      </c>
      <c r="D3596" t="e">
        <f>IF(INDEX(People[First Name],$A3596)="","",
CONCATENATE("  - &amp;PersonID",TEXT($A3596,"0000"),
" {","PersonFirstName:  ",CHAR(34),INDEX(People[First Name],$A3596),CHAR(34),
", PersonMiddleName:  ",CHAR(34),INDEX(People[Middle Name],$A3596),CHAR(34),
", PersonLastName:  ",CHAR(34),INDEX(People[Last Name],$A3596),CHAR(34),"}"))</f>
        <v>#REF!</v>
      </c>
      <c r="E3596" t="e">
        <f>IF(INDEX(Organizations[Organization Type '[CV']],$A3596)="","",
CONCATENATE("  - &amp;OrganizationID",TEXT($A3596,"0000"),
" {","OrganizationTypeCV:  ",CHAR(34),INDEX(Organizations[Organization Type '[CV']],$A3596),CHAR(34),
", OrganizationCode:  ",CHAR(34),INDEX(Organizations[Organization Code],$A3596),CHAR(34),
", OrganizationName:  ",CHAR(34),INDEX(Organizations[Organization Name],$A3596),CHAR(34),
", OrganizationDescription:  ",CHAR(34),INDEX(Organizations[Organization Description],$A3596),CHAR(34),
", OrganizationLink:  ",CHAR(34),INDEX(Organizations[Organization Link],$A3596),CHAR(34),"}"))</f>
        <v>#REF!</v>
      </c>
      <c r="F3596" t="e">
        <f>IF(INDEX(People[First Name],$A3596)="","",
CONCATENATE("  - &amp;AffiliationID",TEXT($A3596,"0000"),
" {PersonID: *PersonID",TEXT($A3596,"0000"),
", OrganizationID: *OrganizationID",TEXT(MATCH(INDEX(People[Organization Name],$A3596),Organizations[Organization Name],0),"0000"),
", IsPrimaryOrganizationContact: , AffiliationStartDate: , AffiliationEndDate: , PrimaryPhone: ",
", PrimaryEmail: ",CHAR(34),INDEX(People[Primary Email],$A3596),CHAR(34),
", PrimaryAddress: ",CHAR(34),INDEX(People[Primary Address],$A3596),CHAR(34),
", PersonLink: }"))</f>
        <v>#REF!</v>
      </c>
      <c r="H3596" t="e">
        <f>IF(COUNTA(CitationInformation)=0,"",IF(INDEX(AuthorList[Author Name],$A3596)="","",
CONCATENATE("  - &amp;AuthorListID",TEXT($A3596,"0000"),
"  {CitationID: *CitationID0001",
", PersonID: *PersonID",TEXT(MATCH(INDEX(AuthorList[Author Name],$A3596),People[Full Name],0),"0000"),
", AuthorOrder: ",INDEX(AuthorList[Author Number],$A3596),"}")))</f>
        <v>#REF!</v>
      </c>
      <c r="K3596" t="e">
        <f>IF(INDEX(SamplingFeatures[Feature Code],$A3596)="","",
CONCATENATE("  - &amp;SamplingFeatureID",TEXT($A3596,"0000"),
" {","SamplingFeatureUUID:  ",CHAR(34),INDEX(SamplingFeatures[Sampling Feature UUID],$A3596),CHAR(34),
", SamplingFeatureTypeCV:  ",CHAR(34),INDEX(SamplingFeatures[Sampling Feature Type],$A3596),CHAR(34),
", SamplingFeatureCode:  ",CHAR(34),INDEX(SamplingFeatures[Feature Code],$A3596),CHAR(34),
", SamplingFeatureName:  ",CHAR(34),INDEX(SamplingFeatures[Feature Name],$A3596),CHAR(34),
", SamplingFeatureDescription:  ",CHAR(34),INDEX(SamplingFeatures[Feature Description],$A3596),CHAR(34),
", SamplingFeatureGeotypeCV:  ",CHAR(34),INDEX(SamplingFeatures[Feature Geo Type],$A3596),CHAR(34),
", FeatureGeometry:  ",CHAR(34),INDEX(SamplingFeatures[Feature Geometry],$A3596),CHAR(34),
", Elevation_m:  ",CHAR(34),INDEX(SamplingFeatures[Elevation_m],$A3596),CHAR(34),
", ElevationDatumCV:  ",CHAR(34),ElevationDatum,CHAR(34),"}"))</f>
        <v>#REF!</v>
      </c>
      <c r="L3596" t="e">
        <f>IF(INDEX(SamplingFeatures[Sampling Feature Type],$A3596)&lt;&gt;"Site","",
CONCATENATE("  - &amp;SiteID",TEXT(SUMPRODUCT(--($L$3:$L3595&lt;&gt;"")),"0000"),
" {","SamplingFeatureID:  *SamplingFeatureID",TEXT($A3596,"0000"),
", SiteTypeCV:  ",CHAR(34),INDEX(Sites[Site Type],$A3596),CHAR(34),
", Latitude:  ",INDEX(Sites[Latitude],$A3596),
", Longitude:  ",INDEX(Sites[Longitude],$A3596),
", SRSName:  ",CHAR(34),LatLonDatum,CHAR(34),"}"))</f>
        <v>#REF!</v>
      </c>
      <c r="M3596" t="e">
        <f>IF(INDEX(SamplingFeatures[Sampling Feature Type],$A3596)&lt;&gt;"Specimen","",
CONCATENATE("  - &amp;SpecimenID",TEXT(SUMPRODUCT(--($M$3:$M3595&lt;&gt;"")),"0000"),
" {","SamplingFeatureID:  *SamplingFeatureID",TEXT($A3596,"0000"),
", SpecimenTypeCV:  ",CHAR(34),INDEX(Specimens[Specimen Type],$A3596),CHAR(34),
", SpecimenMediumCV:  ",INDEX(Specimens[Specimen Medium],$A3596),
", IsFieldSpecimen:  ",CHAR(34),INDEX(Specimens[Is Field Specimen?],$A3596),CHAR(34),"}"))</f>
        <v>#REF!</v>
      </c>
      <c r="N3596" t="e">
        <f>IF(COUNTA(SpatialOffsets[])=0,"", IF(INDEX(SpatialOffsets[Spatial Offset Type],$A3596)="","",
CONCATENATE("  - &amp;SpatialOffsetID",TEXT($A3596,"0000"),
" {","SpatialOffsetTypeCV:  ",CHAR(34),INDEX(SpatialOffsets[Spatial Offset Type],$A3596),CHAR(34),
", Offset1Value:  ",INDEX(SpatialOffsets[Offset 1 Value],$A3596),
", Offset1UnitID:  ",CHAR(34),INDEX(SpatialOffsets[Offset 1 Unit],$A3596),CHAR(34),
", Offset2Value:  ",INDEX(SpatialOffsets[Offset 2 Value],$A3596),
", Offset2UnitID:  ",CHAR(34),INDEX(SpatialOffsets[Offset 2 Unit],$A3596),CHAR(34),
", Offset3Value:  ",INDEX(SpatialOffsets[Offset 3 Value],$A3596),
", Offset3UnitID:  ",CHAR(34),INDEX(SpatialOffsets[Offset 3 Unit],$A3596),CHAR(34),,"}")))</f>
        <v>#REF!</v>
      </c>
      <c r="O3596" t="e">
        <f>IF(COUNTA(RelatedFeatures[])=0,"", IF(INDEX(RelatedFeatures[First Sampling Feature Code],$A3596)="","",
CONCATENATE("  - &amp;RelationID",TEXT($A3596,"0000"),
" {","SamplingFeatureID:  *SamplingFeatureID",TEXT(MATCH(INDEX(RelatedFeatures[First Sampling Feature Code],$A3596),SamplingFeatures[Feature Code],0),"0000"),
", RelationshipTypeCV:  ",CHAR(34),INDEX(RelatedFeatures[Relationship Type],$A3596),CHAR(34),
", RelatedFeatureID: *SamplingFeatureID",TEXT(MATCH(INDEX(RelatedFeatures[Second Sampling Feature Code],$A3596),SamplingFeatures[Feature Code],0),"0000"),
", SpatialOffsetID:  ",IF(INDEX(RelatedFeatures[Offset Number],$A3596)="","",CONCATENATE("*SpatialOffsetID",TEXT(INDEX(RelatedFeatures[Offset Number],$A3596),"0000"))),"}")))</f>
        <v>#REF!</v>
      </c>
      <c r="P3596" t="e">
        <f>IF(INDEX(Methods[Method Type],$A3596)="","",
CONCATENATE("  - &amp;MethodID",TEXT($A3596,"0000"),
" {","MethodTypeCV:  ",CHAR(34),INDEX(Methods[Method Type],$A3596),CHAR(34),
", MethodCode:  ",CHAR(34),INDEX(Methods[Method Code],$A3596),CHAR(34),
", MethodName:  ",CHAR(34),INDEX(Methods[Method Name],$A3596),CHAR(34),
", MethodDescription:  ",CHAR(34),INDEX(Methods[Method Description],$A3596),CHAR(34),
", MethodLink:  ",CHAR(34),INDEX(Methods[Method Link],$A3596),CHAR(34),
", OrganizationID: *OrganizationID",TEXT(MATCH(INDEX(Methods[Organization Name],$A3596),Organizations[Organization Name],0),"0000"),"}"))</f>
        <v>#REF!</v>
      </c>
      <c r="Q3596" t="e">
        <f>IF(INDEX(Variables[Variable Type],$A3596)="","",
CONCATENATE("  - &amp;VariableID",TEXT($A3596,"0000"),
" {","VariableTypeCV:  ",CHAR(34),INDEX(Variables[Variable Type],$A3596),CHAR(34),
", VariableCode:  ",CHAR(34),INDEX(Variables[Variable Code],$A3596),CHAR(34),
", VariableNameCV:  ",CHAR(34),INDEX(Variables[Variable Name],$A3596),CHAR(34),
", VariableDefinition:  ",CHAR(34),INDEX(Variables[Variable Definition],$A3596),CHAR(34),
", SpecciationCV:  ",CHAR(34),INDEX(Variables[Speciation],$A3596),CHAR(34),
", NoDataValue:  ",CHAR(34),INDEX(Variables[No Data Value],$A3596),CHAR(34),"}"))</f>
        <v>#REF!</v>
      </c>
    </row>
    <row r="3597" spans="1:17" x14ac:dyDescent="0.25">
      <c r="A3597">
        <v>3594</v>
      </c>
      <c r="D3597" t="e">
        <f>IF(INDEX(People[First Name],$A3597)="","",
CONCATENATE("  - &amp;PersonID",TEXT($A3597,"0000"),
" {","PersonFirstName:  ",CHAR(34),INDEX(People[First Name],$A3597),CHAR(34),
", PersonMiddleName:  ",CHAR(34),INDEX(People[Middle Name],$A3597),CHAR(34),
", PersonLastName:  ",CHAR(34),INDEX(People[Last Name],$A3597),CHAR(34),"}"))</f>
        <v>#REF!</v>
      </c>
      <c r="E3597" t="e">
        <f>IF(INDEX(Organizations[Organization Type '[CV']],$A3597)="","",
CONCATENATE("  - &amp;OrganizationID",TEXT($A3597,"0000"),
" {","OrganizationTypeCV:  ",CHAR(34),INDEX(Organizations[Organization Type '[CV']],$A3597),CHAR(34),
", OrganizationCode:  ",CHAR(34),INDEX(Organizations[Organization Code],$A3597),CHAR(34),
", OrganizationName:  ",CHAR(34),INDEX(Organizations[Organization Name],$A3597),CHAR(34),
", OrganizationDescription:  ",CHAR(34),INDEX(Organizations[Organization Description],$A3597),CHAR(34),
", OrganizationLink:  ",CHAR(34),INDEX(Organizations[Organization Link],$A3597),CHAR(34),"}"))</f>
        <v>#REF!</v>
      </c>
      <c r="F3597" t="e">
        <f>IF(INDEX(People[First Name],$A3597)="","",
CONCATENATE("  - &amp;AffiliationID",TEXT($A3597,"0000"),
" {PersonID: *PersonID",TEXT($A3597,"0000"),
", OrganizationID: *OrganizationID",TEXT(MATCH(INDEX(People[Organization Name],$A3597),Organizations[Organization Name],0),"0000"),
", IsPrimaryOrganizationContact: , AffiliationStartDate: , AffiliationEndDate: , PrimaryPhone: ",
", PrimaryEmail: ",CHAR(34),INDEX(People[Primary Email],$A3597),CHAR(34),
", PrimaryAddress: ",CHAR(34),INDEX(People[Primary Address],$A3597),CHAR(34),
", PersonLink: }"))</f>
        <v>#REF!</v>
      </c>
      <c r="H3597" t="e">
        <f>IF(COUNTA(CitationInformation)=0,"",IF(INDEX(AuthorList[Author Name],$A3597)="","",
CONCATENATE("  - &amp;AuthorListID",TEXT($A3597,"0000"),
"  {CitationID: *CitationID0001",
", PersonID: *PersonID",TEXT(MATCH(INDEX(AuthorList[Author Name],$A3597),People[Full Name],0),"0000"),
", AuthorOrder: ",INDEX(AuthorList[Author Number],$A3597),"}")))</f>
        <v>#REF!</v>
      </c>
      <c r="K3597" t="e">
        <f>IF(INDEX(SamplingFeatures[Feature Code],$A3597)="","",
CONCATENATE("  - &amp;SamplingFeatureID",TEXT($A3597,"0000"),
" {","SamplingFeatureUUID:  ",CHAR(34),INDEX(SamplingFeatures[Sampling Feature UUID],$A3597),CHAR(34),
", SamplingFeatureTypeCV:  ",CHAR(34),INDEX(SamplingFeatures[Sampling Feature Type],$A3597),CHAR(34),
", SamplingFeatureCode:  ",CHAR(34),INDEX(SamplingFeatures[Feature Code],$A3597),CHAR(34),
", SamplingFeatureName:  ",CHAR(34),INDEX(SamplingFeatures[Feature Name],$A3597),CHAR(34),
", SamplingFeatureDescription:  ",CHAR(34),INDEX(SamplingFeatures[Feature Description],$A3597),CHAR(34),
", SamplingFeatureGeotypeCV:  ",CHAR(34),INDEX(SamplingFeatures[Feature Geo Type],$A3597),CHAR(34),
", FeatureGeometry:  ",CHAR(34),INDEX(SamplingFeatures[Feature Geometry],$A3597),CHAR(34),
", Elevation_m:  ",CHAR(34),INDEX(SamplingFeatures[Elevation_m],$A3597),CHAR(34),
", ElevationDatumCV:  ",CHAR(34),ElevationDatum,CHAR(34),"}"))</f>
        <v>#REF!</v>
      </c>
      <c r="L3597" t="e">
        <f>IF(INDEX(SamplingFeatures[Sampling Feature Type],$A3597)&lt;&gt;"Site","",
CONCATENATE("  - &amp;SiteID",TEXT(SUMPRODUCT(--($L$3:$L3596&lt;&gt;"")),"0000"),
" {","SamplingFeatureID:  *SamplingFeatureID",TEXT($A3597,"0000"),
", SiteTypeCV:  ",CHAR(34),INDEX(Sites[Site Type],$A3597),CHAR(34),
", Latitude:  ",INDEX(Sites[Latitude],$A3597),
", Longitude:  ",INDEX(Sites[Longitude],$A3597),
", SRSName:  ",CHAR(34),LatLonDatum,CHAR(34),"}"))</f>
        <v>#REF!</v>
      </c>
      <c r="M3597" t="e">
        <f>IF(INDEX(SamplingFeatures[Sampling Feature Type],$A3597)&lt;&gt;"Specimen","",
CONCATENATE("  - &amp;SpecimenID",TEXT(SUMPRODUCT(--($M$3:$M3596&lt;&gt;"")),"0000"),
" {","SamplingFeatureID:  *SamplingFeatureID",TEXT($A3597,"0000"),
", SpecimenTypeCV:  ",CHAR(34),INDEX(Specimens[Specimen Type],$A3597),CHAR(34),
", SpecimenMediumCV:  ",INDEX(Specimens[Specimen Medium],$A3597),
", IsFieldSpecimen:  ",CHAR(34),INDEX(Specimens[Is Field Specimen?],$A3597),CHAR(34),"}"))</f>
        <v>#REF!</v>
      </c>
      <c r="N3597" t="e">
        <f>IF(COUNTA(SpatialOffsets[])=0,"", IF(INDEX(SpatialOffsets[Spatial Offset Type],$A3597)="","",
CONCATENATE("  - &amp;SpatialOffsetID",TEXT($A3597,"0000"),
" {","SpatialOffsetTypeCV:  ",CHAR(34),INDEX(SpatialOffsets[Spatial Offset Type],$A3597),CHAR(34),
", Offset1Value:  ",INDEX(SpatialOffsets[Offset 1 Value],$A3597),
", Offset1UnitID:  ",CHAR(34),INDEX(SpatialOffsets[Offset 1 Unit],$A3597),CHAR(34),
", Offset2Value:  ",INDEX(SpatialOffsets[Offset 2 Value],$A3597),
", Offset2UnitID:  ",CHAR(34),INDEX(SpatialOffsets[Offset 2 Unit],$A3597),CHAR(34),
", Offset3Value:  ",INDEX(SpatialOffsets[Offset 3 Value],$A3597),
", Offset3UnitID:  ",CHAR(34),INDEX(SpatialOffsets[Offset 3 Unit],$A3597),CHAR(34),,"}")))</f>
        <v>#REF!</v>
      </c>
      <c r="O3597" t="e">
        <f>IF(COUNTA(RelatedFeatures[])=0,"", IF(INDEX(RelatedFeatures[First Sampling Feature Code],$A3597)="","",
CONCATENATE("  - &amp;RelationID",TEXT($A3597,"0000"),
" {","SamplingFeatureID:  *SamplingFeatureID",TEXT(MATCH(INDEX(RelatedFeatures[First Sampling Feature Code],$A3597),SamplingFeatures[Feature Code],0),"0000"),
", RelationshipTypeCV:  ",CHAR(34),INDEX(RelatedFeatures[Relationship Type],$A3597),CHAR(34),
", RelatedFeatureID: *SamplingFeatureID",TEXT(MATCH(INDEX(RelatedFeatures[Second Sampling Feature Code],$A3597),SamplingFeatures[Feature Code],0),"0000"),
", SpatialOffsetID:  ",IF(INDEX(RelatedFeatures[Offset Number],$A3597)="","",CONCATENATE("*SpatialOffsetID",TEXT(INDEX(RelatedFeatures[Offset Number],$A3597),"0000"))),"}")))</f>
        <v>#REF!</v>
      </c>
      <c r="P3597" t="e">
        <f>IF(INDEX(Methods[Method Type],$A3597)="","",
CONCATENATE("  - &amp;MethodID",TEXT($A3597,"0000"),
" {","MethodTypeCV:  ",CHAR(34),INDEX(Methods[Method Type],$A3597),CHAR(34),
", MethodCode:  ",CHAR(34),INDEX(Methods[Method Code],$A3597),CHAR(34),
", MethodName:  ",CHAR(34),INDEX(Methods[Method Name],$A3597),CHAR(34),
", MethodDescription:  ",CHAR(34),INDEX(Methods[Method Description],$A3597),CHAR(34),
", MethodLink:  ",CHAR(34),INDEX(Methods[Method Link],$A3597),CHAR(34),
", OrganizationID: *OrganizationID",TEXT(MATCH(INDEX(Methods[Organization Name],$A3597),Organizations[Organization Name],0),"0000"),"}"))</f>
        <v>#REF!</v>
      </c>
      <c r="Q3597" t="e">
        <f>IF(INDEX(Variables[Variable Type],$A3597)="","",
CONCATENATE("  - &amp;VariableID",TEXT($A3597,"0000"),
" {","VariableTypeCV:  ",CHAR(34),INDEX(Variables[Variable Type],$A3597),CHAR(34),
", VariableCode:  ",CHAR(34),INDEX(Variables[Variable Code],$A3597),CHAR(34),
", VariableNameCV:  ",CHAR(34),INDEX(Variables[Variable Name],$A3597),CHAR(34),
", VariableDefinition:  ",CHAR(34),INDEX(Variables[Variable Definition],$A3597),CHAR(34),
", SpecciationCV:  ",CHAR(34),INDEX(Variables[Speciation],$A3597),CHAR(34),
", NoDataValue:  ",CHAR(34),INDEX(Variables[No Data Value],$A3597),CHAR(34),"}"))</f>
        <v>#REF!</v>
      </c>
    </row>
    <row r="3598" spans="1:17" x14ac:dyDescent="0.25">
      <c r="A3598">
        <v>3595</v>
      </c>
      <c r="D3598" t="e">
        <f>IF(INDEX(People[First Name],$A3598)="","",
CONCATENATE("  - &amp;PersonID",TEXT($A3598,"0000"),
" {","PersonFirstName:  ",CHAR(34),INDEX(People[First Name],$A3598),CHAR(34),
", PersonMiddleName:  ",CHAR(34),INDEX(People[Middle Name],$A3598),CHAR(34),
", PersonLastName:  ",CHAR(34),INDEX(People[Last Name],$A3598),CHAR(34),"}"))</f>
        <v>#REF!</v>
      </c>
      <c r="E3598" t="e">
        <f>IF(INDEX(Organizations[Organization Type '[CV']],$A3598)="","",
CONCATENATE("  - &amp;OrganizationID",TEXT($A3598,"0000"),
" {","OrganizationTypeCV:  ",CHAR(34),INDEX(Organizations[Organization Type '[CV']],$A3598),CHAR(34),
", OrganizationCode:  ",CHAR(34),INDEX(Organizations[Organization Code],$A3598),CHAR(34),
", OrganizationName:  ",CHAR(34),INDEX(Organizations[Organization Name],$A3598),CHAR(34),
", OrganizationDescription:  ",CHAR(34),INDEX(Organizations[Organization Description],$A3598),CHAR(34),
", OrganizationLink:  ",CHAR(34),INDEX(Organizations[Organization Link],$A3598),CHAR(34),"}"))</f>
        <v>#REF!</v>
      </c>
      <c r="F3598" t="e">
        <f>IF(INDEX(People[First Name],$A3598)="","",
CONCATENATE("  - &amp;AffiliationID",TEXT($A3598,"0000"),
" {PersonID: *PersonID",TEXT($A3598,"0000"),
", OrganizationID: *OrganizationID",TEXT(MATCH(INDEX(People[Organization Name],$A3598),Organizations[Organization Name],0),"0000"),
", IsPrimaryOrganizationContact: , AffiliationStartDate: , AffiliationEndDate: , PrimaryPhone: ",
", PrimaryEmail: ",CHAR(34),INDEX(People[Primary Email],$A3598),CHAR(34),
", PrimaryAddress: ",CHAR(34),INDEX(People[Primary Address],$A3598),CHAR(34),
", PersonLink: }"))</f>
        <v>#REF!</v>
      </c>
      <c r="H3598" t="e">
        <f>IF(COUNTA(CitationInformation)=0,"",IF(INDEX(AuthorList[Author Name],$A3598)="","",
CONCATENATE("  - &amp;AuthorListID",TEXT($A3598,"0000"),
"  {CitationID: *CitationID0001",
", PersonID: *PersonID",TEXT(MATCH(INDEX(AuthorList[Author Name],$A3598),People[Full Name],0),"0000"),
", AuthorOrder: ",INDEX(AuthorList[Author Number],$A3598),"}")))</f>
        <v>#REF!</v>
      </c>
      <c r="K3598" t="e">
        <f>IF(INDEX(SamplingFeatures[Feature Code],$A3598)="","",
CONCATENATE("  - &amp;SamplingFeatureID",TEXT($A3598,"0000"),
" {","SamplingFeatureUUID:  ",CHAR(34),INDEX(SamplingFeatures[Sampling Feature UUID],$A3598),CHAR(34),
", SamplingFeatureTypeCV:  ",CHAR(34),INDEX(SamplingFeatures[Sampling Feature Type],$A3598),CHAR(34),
", SamplingFeatureCode:  ",CHAR(34),INDEX(SamplingFeatures[Feature Code],$A3598),CHAR(34),
", SamplingFeatureName:  ",CHAR(34),INDEX(SamplingFeatures[Feature Name],$A3598),CHAR(34),
", SamplingFeatureDescription:  ",CHAR(34),INDEX(SamplingFeatures[Feature Description],$A3598),CHAR(34),
", SamplingFeatureGeotypeCV:  ",CHAR(34),INDEX(SamplingFeatures[Feature Geo Type],$A3598),CHAR(34),
", FeatureGeometry:  ",CHAR(34),INDEX(SamplingFeatures[Feature Geometry],$A3598),CHAR(34),
", Elevation_m:  ",CHAR(34),INDEX(SamplingFeatures[Elevation_m],$A3598),CHAR(34),
", ElevationDatumCV:  ",CHAR(34),ElevationDatum,CHAR(34),"}"))</f>
        <v>#REF!</v>
      </c>
      <c r="L3598" t="e">
        <f>IF(INDEX(SamplingFeatures[Sampling Feature Type],$A3598)&lt;&gt;"Site","",
CONCATENATE("  - &amp;SiteID",TEXT(SUMPRODUCT(--($L$3:$L3597&lt;&gt;"")),"0000"),
" {","SamplingFeatureID:  *SamplingFeatureID",TEXT($A3598,"0000"),
", SiteTypeCV:  ",CHAR(34),INDEX(Sites[Site Type],$A3598),CHAR(34),
", Latitude:  ",INDEX(Sites[Latitude],$A3598),
", Longitude:  ",INDEX(Sites[Longitude],$A3598),
", SRSName:  ",CHAR(34),LatLonDatum,CHAR(34),"}"))</f>
        <v>#REF!</v>
      </c>
      <c r="M3598" t="e">
        <f>IF(INDEX(SamplingFeatures[Sampling Feature Type],$A3598)&lt;&gt;"Specimen","",
CONCATENATE("  - &amp;SpecimenID",TEXT(SUMPRODUCT(--($M$3:$M3597&lt;&gt;"")),"0000"),
" {","SamplingFeatureID:  *SamplingFeatureID",TEXT($A3598,"0000"),
", SpecimenTypeCV:  ",CHAR(34),INDEX(Specimens[Specimen Type],$A3598),CHAR(34),
", SpecimenMediumCV:  ",INDEX(Specimens[Specimen Medium],$A3598),
", IsFieldSpecimen:  ",CHAR(34),INDEX(Specimens[Is Field Specimen?],$A3598),CHAR(34),"}"))</f>
        <v>#REF!</v>
      </c>
      <c r="N3598" t="e">
        <f>IF(COUNTA(SpatialOffsets[])=0,"", IF(INDEX(SpatialOffsets[Spatial Offset Type],$A3598)="","",
CONCATENATE("  - &amp;SpatialOffsetID",TEXT($A3598,"0000"),
" {","SpatialOffsetTypeCV:  ",CHAR(34),INDEX(SpatialOffsets[Spatial Offset Type],$A3598),CHAR(34),
", Offset1Value:  ",INDEX(SpatialOffsets[Offset 1 Value],$A3598),
", Offset1UnitID:  ",CHAR(34),INDEX(SpatialOffsets[Offset 1 Unit],$A3598),CHAR(34),
", Offset2Value:  ",INDEX(SpatialOffsets[Offset 2 Value],$A3598),
", Offset2UnitID:  ",CHAR(34),INDEX(SpatialOffsets[Offset 2 Unit],$A3598),CHAR(34),
", Offset3Value:  ",INDEX(SpatialOffsets[Offset 3 Value],$A3598),
", Offset3UnitID:  ",CHAR(34),INDEX(SpatialOffsets[Offset 3 Unit],$A3598),CHAR(34),,"}")))</f>
        <v>#REF!</v>
      </c>
      <c r="O3598" t="e">
        <f>IF(COUNTA(RelatedFeatures[])=0,"", IF(INDEX(RelatedFeatures[First Sampling Feature Code],$A3598)="","",
CONCATENATE("  - &amp;RelationID",TEXT($A3598,"0000"),
" {","SamplingFeatureID:  *SamplingFeatureID",TEXT(MATCH(INDEX(RelatedFeatures[First Sampling Feature Code],$A3598),SamplingFeatures[Feature Code],0),"0000"),
", RelationshipTypeCV:  ",CHAR(34),INDEX(RelatedFeatures[Relationship Type],$A3598),CHAR(34),
", RelatedFeatureID: *SamplingFeatureID",TEXT(MATCH(INDEX(RelatedFeatures[Second Sampling Feature Code],$A3598),SamplingFeatures[Feature Code],0),"0000"),
", SpatialOffsetID:  ",IF(INDEX(RelatedFeatures[Offset Number],$A3598)="","",CONCATENATE("*SpatialOffsetID",TEXT(INDEX(RelatedFeatures[Offset Number],$A3598),"0000"))),"}")))</f>
        <v>#REF!</v>
      </c>
      <c r="P3598" t="e">
        <f>IF(INDEX(Methods[Method Type],$A3598)="","",
CONCATENATE("  - &amp;MethodID",TEXT($A3598,"0000"),
" {","MethodTypeCV:  ",CHAR(34),INDEX(Methods[Method Type],$A3598),CHAR(34),
", MethodCode:  ",CHAR(34),INDEX(Methods[Method Code],$A3598),CHAR(34),
", MethodName:  ",CHAR(34),INDEX(Methods[Method Name],$A3598),CHAR(34),
", MethodDescription:  ",CHAR(34),INDEX(Methods[Method Description],$A3598),CHAR(34),
", MethodLink:  ",CHAR(34),INDEX(Methods[Method Link],$A3598),CHAR(34),
", OrganizationID: *OrganizationID",TEXT(MATCH(INDEX(Methods[Organization Name],$A3598),Organizations[Organization Name],0),"0000"),"}"))</f>
        <v>#REF!</v>
      </c>
      <c r="Q3598" t="e">
        <f>IF(INDEX(Variables[Variable Type],$A3598)="","",
CONCATENATE("  - &amp;VariableID",TEXT($A3598,"0000"),
" {","VariableTypeCV:  ",CHAR(34),INDEX(Variables[Variable Type],$A3598),CHAR(34),
", VariableCode:  ",CHAR(34),INDEX(Variables[Variable Code],$A3598),CHAR(34),
", VariableNameCV:  ",CHAR(34),INDEX(Variables[Variable Name],$A3598),CHAR(34),
", VariableDefinition:  ",CHAR(34),INDEX(Variables[Variable Definition],$A3598),CHAR(34),
", SpecciationCV:  ",CHAR(34),INDEX(Variables[Speciation],$A3598),CHAR(34),
", NoDataValue:  ",CHAR(34),INDEX(Variables[No Data Value],$A3598),CHAR(34),"}"))</f>
        <v>#REF!</v>
      </c>
    </row>
    <row r="3599" spans="1:17" x14ac:dyDescent="0.25">
      <c r="A3599">
        <v>3596</v>
      </c>
      <c r="D3599" t="e">
        <f>IF(INDEX(People[First Name],$A3599)="","",
CONCATENATE("  - &amp;PersonID",TEXT($A3599,"0000"),
" {","PersonFirstName:  ",CHAR(34),INDEX(People[First Name],$A3599),CHAR(34),
", PersonMiddleName:  ",CHAR(34),INDEX(People[Middle Name],$A3599),CHAR(34),
", PersonLastName:  ",CHAR(34),INDEX(People[Last Name],$A3599),CHAR(34),"}"))</f>
        <v>#REF!</v>
      </c>
      <c r="E3599" t="e">
        <f>IF(INDEX(Organizations[Organization Type '[CV']],$A3599)="","",
CONCATENATE("  - &amp;OrganizationID",TEXT($A3599,"0000"),
" {","OrganizationTypeCV:  ",CHAR(34),INDEX(Organizations[Organization Type '[CV']],$A3599),CHAR(34),
", OrganizationCode:  ",CHAR(34),INDEX(Organizations[Organization Code],$A3599),CHAR(34),
", OrganizationName:  ",CHAR(34),INDEX(Organizations[Organization Name],$A3599),CHAR(34),
", OrganizationDescription:  ",CHAR(34),INDEX(Organizations[Organization Description],$A3599),CHAR(34),
", OrganizationLink:  ",CHAR(34),INDEX(Organizations[Organization Link],$A3599),CHAR(34),"}"))</f>
        <v>#REF!</v>
      </c>
      <c r="F3599" t="e">
        <f>IF(INDEX(People[First Name],$A3599)="","",
CONCATENATE("  - &amp;AffiliationID",TEXT($A3599,"0000"),
" {PersonID: *PersonID",TEXT($A3599,"0000"),
", OrganizationID: *OrganizationID",TEXT(MATCH(INDEX(People[Organization Name],$A3599),Organizations[Organization Name],0),"0000"),
", IsPrimaryOrganizationContact: , AffiliationStartDate: , AffiliationEndDate: , PrimaryPhone: ",
", PrimaryEmail: ",CHAR(34),INDEX(People[Primary Email],$A3599),CHAR(34),
", PrimaryAddress: ",CHAR(34),INDEX(People[Primary Address],$A3599),CHAR(34),
", PersonLink: }"))</f>
        <v>#REF!</v>
      </c>
      <c r="H3599" t="e">
        <f>IF(COUNTA(CitationInformation)=0,"",IF(INDEX(AuthorList[Author Name],$A3599)="","",
CONCATENATE("  - &amp;AuthorListID",TEXT($A3599,"0000"),
"  {CitationID: *CitationID0001",
", PersonID: *PersonID",TEXT(MATCH(INDEX(AuthorList[Author Name],$A3599),People[Full Name],0),"0000"),
", AuthorOrder: ",INDEX(AuthorList[Author Number],$A3599),"}")))</f>
        <v>#REF!</v>
      </c>
      <c r="K3599" t="e">
        <f>IF(INDEX(SamplingFeatures[Feature Code],$A3599)="","",
CONCATENATE("  - &amp;SamplingFeatureID",TEXT($A3599,"0000"),
" {","SamplingFeatureUUID:  ",CHAR(34),INDEX(SamplingFeatures[Sampling Feature UUID],$A3599),CHAR(34),
", SamplingFeatureTypeCV:  ",CHAR(34),INDEX(SamplingFeatures[Sampling Feature Type],$A3599),CHAR(34),
", SamplingFeatureCode:  ",CHAR(34),INDEX(SamplingFeatures[Feature Code],$A3599),CHAR(34),
", SamplingFeatureName:  ",CHAR(34),INDEX(SamplingFeatures[Feature Name],$A3599),CHAR(34),
", SamplingFeatureDescription:  ",CHAR(34),INDEX(SamplingFeatures[Feature Description],$A3599),CHAR(34),
", SamplingFeatureGeotypeCV:  ",CHAR(34),INDEX(SamplingFeatures[Feature Geo Type],$A3599),CHAR(34),
", FeatureGeometry:  ",CHAR(34),INDEX(SamplingFeatures[Feature Geometry],$A3599),CHAR(34),
", Elevation_m:  ",CHAR(34),INDEX(SamplingFeatures[Elevation_m],$A3599),CHAR(34),
", ElevationDatumCV:  ",CHAR(34),ElevationDatum,CHAR(34),"}"))</f>
        <v>#REF!</v>
      </c>
      <c r="L3599" t="e">
        <f>IF(INDEX(SamplingFeatures[Sampling Feature Type],$A3599)&lt;&gt;"Site","",
CONCATENATE("  - &amp;SiteID",TEXT(SUMPRODUCT(--($L$3:$L3598&lt;&gt;"")),"0000"),
" {","SamplingFeatureID:  *SamplingFeatureID",TEXT($A3599,"0000"),
", SiteTypeCV:  ",CHAR(34),INDEX(Sites[Site Type],$A3599),CHAR(34),
", Latitude:  ",INDEX(Sites[Latitude],$A3599),
", Longitude:  ",INDEX(Sites[Longitude],$A3599),
", SRSName:  ",CHAR(34),LatLonDatum,CHAR(34),"}"))</f>
        <v>#REF!</v>
      </c>
      <c r="M3599" t="e">
        <f>IF(INDEX(SamplingFeatures[Sampling Feature Type],$A3599)&lt;&gt;"Specimen","",
CONCATENATE("  - &amp;SpecimenID",TEXT(SUMPRODUCT(--($M$3:$M3598&lt;&gt;"")),"0000"),
" {","SamplingFeatureID:  *SamplingFeatureID",TEXT($A3599,"0000"),
", SpecimenTypeCV:  ",CHAR(34),INDEX(Specimens[Specimen Type],$A3599),CHAR(34),
", SpecimenMediumCV:  ",INDEX(Specimens[Specimen Medium],$A3599),
", IsFieldSpecimen:  ",CHAR(34),INDEX(Specimens[Is Field Specimen?],$A3599),CHAR(34),"}"))</f>
        <v>#REF!</v>
      </c>
      <c r="N3599" t="e">
        <f>IF(COUNTA(SpatialOffsets[])=0,"", IF(INDEX(SpatialOffsets[Spatial Offset Type],$A3599)="","",
CONCATENATE("  - &amp;SpatialOffsetID",TEXT($A3599,"0000"),
" {","SpatialOffsetTypeCV:  ",CHAR(34),INDEX(SpatialOffsets[Spatial Offset Type],$A3599),CHAR(34),
", Offset1Value:  ",INDEX(SpatialOffsets[Offset 1 Value],$A3599),
", Offset1UnitID:  ",CHAR(34),INDEX(SpatialOffsets[Offset 1 Unit],$A3599),CHAR(34),
", Offset2Value:  ",INDEX(SpatialOffsets[Offset 2 Value],$A3599),
", Offset2UnitID:  ",CHAR(34),INDEX(SpatialOffsets[Offset 2 Unit],$A3599),CHAR(34),
", Offset3Value:  ",INDEX(SpatialOffsets[Offset 3 Value],$A3599),
", Offset3UnitID:  ",CHAR(34),INDEX(SpatialOffsets[Offset 3 Unit],$A3599),CHAR(34),,"}")))</f>
        <v>#REF!</v>
      </c>
      <c r="O3599" t="e">
        <f>IF(COUNTA(RelatedFeatures[])=0,"", IF(INDEX(RelatedFeatures[First Sampling Feature Code],$A3599)="","",
CONCATENATE("  - &amp;RelationID",TEXT($A3599,"0000"),
" {","SamplingFeatureID:  *SamplingFeatureID",TEXT(MATCH(INDEX(RelatedFeatures[First Sampling Feature Code],$A3599),SamplingFeatures[Feature Code],0),"0000"),
", RelationshipTypeCV:  ",CHAR(34),INDEX(RelatedFeatures[Relationship Type],$A3599),CHAR(34),
", RelatedFeatureID: *SamplingFeatureID",TEXT(MATCH(INDEX(RelatedFeatures[Second Sampling Feature Code],$A3599),SamplingFeatures[Feature Code],0),"0000"),
", SpatialOffsetID:  ",IF(INDEX(RelatedFeatures[Offset Number],$A3599)="","",CONCATENATE("*SpatialOffsetID",TEXT(INDEX(RelatedFeatures[Offset Number],$A3599),"0000"))),"}")))</f>
        <v>#REF!</v>
      </c>
      <c r="P3599" t="e">
        <f>IF(INDEX(Methods[Method Type],$A3599)="","",
CONCATENATE("  - &amp;MethodID",TEXT($A3599,"0000"),
" {","MethodTypeCV:  ",CHAR(34),INDEX(Methods[Method Type],$A3599),CHAR(34),
", MethodCode:  ",CHAR(34),INDEX(Methods[Method Code],$A3599),CHAR(34),
", MethodName:  ",CHAR(34),INDEX(Methods[Method Name],$A3599),CHAR(34),
", MethodDescription:  ",CHAR(34),INDEX(Methods[Method Description],$A3599),CHAR(34),
", MethodLink:  ",CHAR(34),INDEX(Methods[Method Link],$A3599),CHAR(34),
", OrganizationID: *OrganizationID",TEXT(MATCH(INDEX(Methods[Organization Name],$A3599),Organizations[Organization Name],0),"0000"),"}"))</f>
        <v>#REF!</v>
      </c>
      <c r="Q3599" t="e">
        <f>IF(INDEX(Variables[Variable Type],$A3599)="","",
CONCATENATE("  - &amp;VariableID",TEXT($A3599,"0000"),
" {","VariableTypeCV:  ",CHAR(34),INDEX(Variables[Variable Type],$A3599),CHAR(34),
", VariableCode:  ",CHAR(34),INDEX(Variables[Variable Code],$A3599),CHAR(34),
", VariableNameCV:  ",CHAR(34),INDEX(Variables[Variable Name],$A3599),CHAR(34),
", VariableDefinition:  ",CHAR(34),INDEX(Variables[Variable Definition],$A3599),CHAR(34),
", SpecciationCV:  ",CHAR(34),INDEX(Variables[Speciation],$A3599),CHAR(34),
", NoDataValue:  ",CHAR(34),INDEX(Variables[No Data Value],$A3599),CHAR(34),"}"))</f>
        <v>#REF!</v>
      </c>
    </row>
    <row r="3600" spans="1:17" x14ac:dyDescent="0.25">
      <c r="A3600">
        <v>3597</v>
      </c>
      <c r="D3600" t="e">
        <f>IF(INDEX(People[First Name],$A3600)="","",
CONCATENATE("  - &amp;PersonID",TEXT($A3600,"0000"),
" {","PersonFirstName:  ",CHAR(34),INDEX(People[First Name],$A3600),CHAR(34),
", PersonMiddleName:  ",CHAR(34),INDEX(People[Middle Name],$A3600),CHAR(34),
", PersonLastName:  ",CHAR(34),INDEX(People[Last Name],$A3600),CHAR(34),"}"))</f>
        <v>#REF!</v>
      </c>
      <c r="E3600" t="e">
        <f>IF(INDEX(Organizations[Organization Type '[CV']],$A3600)="","",
CONCATENATE("  - &amp;OrganizationID",TEXT($A3600,"0000"),
" {","OrganizationTypeCV:  ",CHAR(34),INDEX(Organizations[Organization Type '[CV']],$A3600),CHAR(34),
", OrganizationCode:  ",CHAR(34),INDEX(Organizations[Organization Code],$A3600),CHAR(34),
", OrganizationName:  ",CHAR(34),INDEX(Organizations[Organization Name],$A3600),CHAR(34),
", OrganizationDescription:  ",CHAR(34),INDEX(Organizations[Organization Description],$A3600),CHAR(34),
", OrganizationLink:  ",CHAR(34),INDEX(Organizations[Organization Link],$A3600),CHAR(34),"}"))</f>
        <v>#REF!</v>
      </c>
      <c r="F3600" t="e">
        <f>IF(INDEX(People[First Name],$A3600)="","",
CONCATENATE("  - &amp;AffiliationID",TEXT($A3600,"0000"),
" {PersonID: *PersonID",TEXT($A3600,"0000"),
", OrganizationID: *OrganizationID",TEXT(MATCH(INDEX(People[Organization Name],$A3600),Organizations[Organization Name],0),"0000"),
", IsPrimaryOrganizationContact: , AffiliationStartDate: , AffiliationEndDate: , PrimaryPhone: ",
", PrimaryEmail: ",CHAR(34),INDEX(People[Primary Email],$A3600),CHAR(34),
", PrimaryAddress: ",CHAR(34),INDEX(People[Primary Address],$A3600),CHAR(34),
", PersonLink: }"))</f>
        <v>#REF!</v>
      </c>
      <c r="H3600" t="e">
        <f>IF(COUNTA(CitationInformation)=0,"",IF(INDEX(AuthorList[Author Name],$A3600)="","",
CONCATENATE("  - &amp;AuthorListID",TEXT($A3600,"0000"),
"  {CitationID: *CitationID0001",
", PersonID: *PersonID",TEXT(MATCH(INDEX(AuthorList[Author Name],$A3600),People[Full Name],0),"0000"),
", AuthorOrder: ",INDEX(AuthorList[Author Number],$A3600),"}")))</f>
        <v>#REF!</v>
      </c>
      <c r="K3600" t="e">
        <f>IF(INDEX(SamplingFeatures[Feature Code],$A3600)="","",
CONCATENATE("  - &amp;SamplingFeatureID",TEXT($A3600,"0000"),
" {","SamplingFeatureUUID:  ",CHAR(34),INDEX(SamplingFeatures[Sampling Feature UUID],$A3600),CHAR(34),
", SamplingFeatureTypeCV:  ",CHAR(34),INDEX(SamplingFeatures[Sampling Feature Type],$A3600),CHAR(34),
", SamplingFeatureCode:  ",CHAR(34),INDEX(SamplingFeatures[Feature Code],$A3600),CHAR(34),
", SamplingFeatureName:  ",CHAR(34),INDEX(SamplingFeatures[Feature Name],$A3600),CHAR(34),
", SamplingFeatureDescription:  ",CHAR(34),INDEX(SamplingFeatures[Feature Description],$A3600),CHAR(34),
", SamplingFeatureGeotypeCV:  ",CHAR(34),INDEX(SamplingFeatures[Feature Geo Type],$A3600),CHAR(34),
", FeatureGeometry:  ",CHAR(34),INDEX(SamplingFeatures[Feature Geometry],$A3600),CHAR(34),
", Elevation_m:  ",CHAR(34),INDEX(SamplingFeatures[Elevation_m],$A3600),CHAR(34),
", ElevationDatumCV:  ",CHAR(34),ElevationDatum,CHAR(34),"}"))</f>
        <v>#REF!</v>
      </c>
      <c r="L3600" t="e">
        <f>IF(INDEX(SamplingFeatures[Sampling Feature Type],$A3600)&lt;&gt;"Site","",
CONCATENATE("  - &amp;SiteID",TEXT(SUMPRODUCT(--($L$3:$L3599&lt;&gt;"")),"0000"),
" {","SamplingFeatureID:  *SamplingFeatureID",TEXT($A3600,"0000"),
", SiteTypeCV:  ",CHAR(34),INDEX(Sites[Site Type],$A3600),CHAR(34),
", Latitude:  ",INDEX(Sites[Latitude],$A3600),
", Longitude:  ",INDEX(Sites[Longitude],$A3600),
", SRSName:  ",CHAR(34),LatLonDatum,CHAR(34),"}"))</f>
        <v>#REF!</v>
      </c>
      <c r="M3600" t="e">
        <f>IF(INDEX(SamplingFeatures[Sampling Feature Type],$A3600)&lt;&gt;"Specimen","",
CONCATENATE("  - &amp;SpecimenID",TEXT(SUMPRODUCT(--($M$3:$M3599&lt;&gt;"")),"0000"),
" {","SamplingFeatureID:  *SamplingFeatureID",TEXT($A3600,"0000"),
", SpecimenTypeCV:  ",CHAR(34),INDEX(Specimens[Specimen Type],$A3600),CHAR(34),
", SpecimenMediumCV:  ",INDEX(Specimens[Specimen Medium],$A3600),
", IsFieldSpecimen:  ",CHAR(34),INDEX(Specimens[Is Field Specimen?],$A3600),CHAR(34),"}"))</f>
        <v>#REF!</v>
      </c>
      <c r="N3600" t="e">
        <f>IF(COUNTA(SpatialOffsets[])=0,"", IF(INDEX(SpatialOffsets[Spatial Offset Type],$A3600)="","",
CONCATENATE("  - &amp;SpatialOffsetID",TEXT($A3600,"0000"),
" {","SpatialOffsetTypeCV:  ",CHAR(34),INDEX(SpatialOffsets[Spatial Offset Type],$A3600),CHAR(34),
", Offset1Value:  ",INDEX(SpatialOffsets[Offset 1 Value],$A3600),
", Offset1UnitID:  ",CHAR(34),INDEX(SpatialOffsets[Offset 1 Unit],$A3600),CHAR(34),
", Offset2Value:  ",INDEX(SpatialOffsets[Offset 2 Value],$A3600),
", Offset2UnitID:  ",CHAR(34),INDEX(SpatialOffsets[Offset 2 Unit],$A3600),CHAR(34),
", Offset3Value:  ",INDEX(SpatialOffsets[Offset 3 Value],$A3600),
", Offset3UnitID:  ",CHAR(34),INDEX(SpatialOffsets[Offset 3 Unit],$A3600),CHAR(34),,"}")))</f>
        <v>#REF!</v>
      </c>
      <c r="O3600" t="e">
        <f>IF(COUNTA(RelatedFeatures[])=0,"", IF(INDEX(RelatedFeatures[First Sampling Feature Code],$A3600)="","",
CONCATENATE("  - &amp;RelationID",TEXT($A3600,"0000"),
" {","SamplingFeatureID:  *SamplingFeatureID",TEXT(MATCH(INDEX(RelatedFeatures[First Sampling Feature Code],$A3600),SamplingFeatures[Feature Code],0),"0000"),
", RelationshipTypeCV:  ",CHAR(34),INDEX(RelatedFeatures[Relationship Type],$A3600),CHAR(34),
", RelatedFeatureID: *SamplingFeatureID",TEXT(MATCH(INDEX(RelatedFeatures[Second Sampling Feature Code],$A3600),SamplingFeatures[Feature Code],0),"0000"),
", SpatialOffsetID:  ",IF(INDEX(RelatedFeatures[Offset Number],$A3600)="","",CONCATENATE("*SpatialOffsetID",TEXT(INDEX(RelatedFeatures[Offset Number],$A3600),"0000"))),"}")))</f>
        <v>#REF!</v>
      </c>
      <c r="P3600" t="e">
        <f>IF(INDEX(Methods[Method Type],$A3600)="","",
CONCATENATE("  - &amp;MethodID",TEXT($A3600,"0000"),
" {","MethodTypeCV:  ",CHAR(34),INDEX(Methods[Method Type],$A3600),CHAR(34),
", MethodCode:  ",CHAR(34),INDEX(Methods[Method Code],$A3600),CHAR(34),
", MethodName:  ",CHAR(34),INDEX(Methods[Method Name],$A3600),CHAR(34),
", MethodDescription:  ",CHAR(34),INDEX(Methods[Method Description],$A3600),CHAR(34),
", MethodLink:  ",CHAR(34),INDEX(Methods[Method Link],$A3600),CHAR(34),
", OrganizationID: *OrganizationID",TEXT(MATCH(INDEX(Methods[Organization Name],$A3600),Organizations[Organization Name],0),"0000"),"}"))</f>
        <v>#REF!</v>
      </c>
      <c r="Q3600" t="e">
        <f>IF(INDEX(Variables[Variable Type],$A3600)="","",
CONCATENATE("  - &amp;VariableID",TEXT($A3600,"0000"),
" {","VariableTypeCV:  ",CHAR(34),INDEX(Variables[Variable Type],$A3600),CHAR(34),
", VariableCode:  ",CHAR(34),INDEX(Variables[Variable Code],$A3600),CHAR(34),
", VariableNameCV:  ",CHAR(34),INDEX(Variables[Variable Name],$A3600),CHAR(34),
", VariableDefinition:  ",CHAR(34),INDEX(Variables[Variable Definition],$A3600),CHAR(34),
", SpecciationCV:  ",CHAR(34),INDEX(Variables[Speciation],$A3600),CHAR(34),
", NoDataValue:  ",CHAR(34),INDEX(Variables[No Data Value],$A3600),CHAR(34),"}"))</f>
        <v>#REF!</v>
      </c>
    </row>
    <row r="3601" spans="1:17" x14ac:dyDescent="0.25">
      <c r="A3601">
        <v>3598</v>
      </c>
      <c r="D3601" t="e">
        <f>IF(INDEX(People[First Name],$A3601)="","",
CONCATENATE("  - &amp;PersonID",TEXT($A3601,"0000"),
" {","PersonFirstName:  ",CHAR(34),INDEX(People[First Name],$A3601),CHAR(34),
", PersonMiddleName:  ",CHAR(34),INDEX(People[Middle Name],$A3601),CHAR(34),
", PersonLastName:  ",CHAR(34),INDEX(People[Last Name],$A3601),CHAR(34),"}"))</f>
        <v>#REF!</v>
      </c>
      <c r="E3601" t="e">
        <f>IF(INDEX(Organizations[Organization Type '[CV']],$A3601)="","",
CONCATENATE("  - &amp;OrganizationID",TEXT($A3601,"0000"),
" {","OrganizationTypeCV:  ",CHAR(34),INDEX(Organizations[Organization Type '[CV']],$A3601),CHAR(34),
", OrganizationCode:  ",CHAR(34),INDEX(Organizations[Organization Code],$A3601),CHAR(34),
", OrganizationName:  ",CHAR(34),INDEX(Organizations[Organization Name],$A3601),CHAR(34),
", OrganizationDescription:  ",CHAR(34),INDEX(Organizations[Organization Description],$A3601),CHAR(34),
", OrganizationLink:  ",CHAR(34),INDEX(Organizations[Organization Link],$A3601),CHAR(34),"}"))</f>
        <v>#REF!</v>
      </c>
      <c r="F3601" t="e">
        <f>IF(INDEX(People[First Name],$A3601)="","",
CONCATENATE("  - &amp;AffiliationID",TEXT($A3601,"0000"),
" {PersonID: *PersonID",TEXT($A3601,"0000"),
", OrganizationID: *OrganizationID",TEXT(MATCH(INDEX(People[Organization Name],$A3601),Organizations[Organization Name],0),"0000"),
", IsPrimaryOrganizationContact: , AffiliationStartDate: , AffiliationEndDate: , PrimaryPhone: ",
", PrimaryEmail: ",CHAR(34),INDEX(People[Primary Email],$A3601),CHAR(34),
", PrimaryAddress: ",CHAR(34),INDEX(People[Primary Address],$A3601),CHAR(34),
", PersonLink: }"))</f>
        <v>#REF!</v>
      </c>
      <c r="H3601" t="e">
        <f>IF(COUNTA(CitationInformation)=0,"",IF(INDEX(AuthorList[Author Name],$A3601)="","",
CONCATENATE("  - &amp;AuthorListID",TEXT($A3601,"0000"),
"  {CitationID: *CitationID0001",
", PersonID: *PersonID",TEXT(MATCH(INDEX(AuthorList[Author Name],$A3601),People[Full Name],0),"0000"),
", AuthorOrder: ",INDEX(AuthorList[Author Number],$A3601),"}")))</f>
        <v>#REF!</v>
      </c>
      <c r="K3601" t="e">
        <f>IF(INDEX(SamplingFeatures[Feature Code],$A3601)="","",
CONCATENATE("  - &amp;SamplingFeatureID",TEXT($A3601,"0000"),
" {","SamplingFeatureUUID:  ",CHAR(34),INDEX(SamplingFeatures[Sampling Feature UUID],$A3601),CHAR(34),
", SamplingFeatureTypeCV:  ",CHAR(34),INDEX(SamplingFeatures[Sampling Feature Type],$A3601),CHAR(34),
", SamplingFeatureCode:  ",CHAR(34),INDEX(SamplingFeatures[Feature Code],$A3601),CHAR(34),
", SamplingFeatureName:  ",CHAR(34),INDEX(SamplingFeatures[Feature Name],$A3601),CHAR(34),
", SamplingFeatureDescription:  ",CHAR(34),INDEX(SamplingFeatures[Feature Description],$A3601),CHAR(34),
", SamplingFeatureGeotypeCV:  ",CHAR(34),INDEX(SamplingFeatures[Feature Geo Type],$A3601),CHAR(34),
", FeatureGeometry:  ",CHAR(34),INDEX(SamplingFeatures[Feature Geometry],$A3601),CHAR(34),
", Elevation_m:  ",CHAR(34),INDEX(SamplingFeatures[Elevation_m],$A3601),CHAR(34),
", ElevationDatumCV:  ",CHAR(34),ElevationDatum,CHAR(34),"}"))</f>
        <v>#REF!</v>
      </c>
      <c r="L3601" t="e">
        <f>IF(INDEX(SamplingFeatures[Sampling Feature Type],$A3601)&lt;&gt;"Site","",
CONCATENATE("  - &amp;SiteID",TEXT(SUMPRODUCT(--($L$3:$L3600&lt;&gt;"")),"0000"),
" {","SamplingFeatureID:  *SamplingFeatureID",TEXT($A3601,"0000"),
", SiteTypeCV:  ",CHAR(34),INDEX(Sites[Site Type],$A3601),CHAR(34),
", Latitude:  ",INDEX(Sites[Latitude],$A3601),
", Longitude:  ",INDEX(Sites[Longitude],$A3601),
", SRSName:  ",CHAR(34),LatLonDatum,CHAR(34),"}"))</f>
        <v>#REF!</v>
      </c>
      <c r="M3601" t="e">
        <f>IF(INDEX(SamplingFeatures[Sampling Feature Type],$A3601)&lt;&gt;"Specimen","",
CONCATENATE("  - &amp;SpecimenID",TEXT(SUMPRODUCT(--($M$3:$M3600&lt;&gt;"")),"0000"),
" {","SamplingFeatureID:  *SamplingFeatureID",TEXT($A3601,"0000"),
", SpecimenTypeCV:  ",CHAR(34),INDEX(Specimens[Specimen Type],$A3601),CHAR(34),
", SpecimenMediumCV:  ",INDEX(Specimens[Specimen Medium],$A3601),
", IsFieldSpecimen:  ",CHAR(34),INDEX(Specimens[Is Field Specimen?],$A3601),CHAR(34),"}"))</f>
        <v>#REF!</v>
      </c>
      <c r="N3601" t="e">
        <f>IF(COUNTA(SpatialOffsets[])=0,"", IF(INDEX(SpatialOffsets[Spatial Offset Type],$A3601)="","",
CONCATENATE("  - &amp;SpatialOffsetID",TEXT($A3601,"0000"),
" {","SpatialOffsetTypeCV:  ",CHAR(34),INDEX(SpatialOffsets[Spatial Offset Type],$A3601),CHAR(34),
", Offset1Value:  ",INDEX(SpatialOffsets[Offset 1 Value],$A3601),
", Offset1UnitID:  ",CHAR(34),INDEX(SpatialOffsets[Offset 1 Unit],$A3601),CHAR(34),
", Offset2Value:  ",INDEX(SpatialOffsets[Offset 2 Value],$A3601),
", Offset2UnitID:  ",CHAR(34),INDEX(SpatialOffsets[Offset 2 Unit],$A3601),CHAR(34),
", Offset3Value:  ",INDEX(SpatialOffsets[Offset 3 Value],$A3601),
", Offset3UnitID:  ",CHAR(34),INDEX(SpatialOffsets[Offset 3 Unit],$A3601),CHAR(34),,"}")))</f>
        <v>#REF!</v>
      </c>
      <c r="O3601" t="e">
        <f>IF(COUNTA(RelatedFeatures[])=0,"", IF(INDEX(RelatedFeatures[First Sampling Feature Code],$A3601)="","",
CONCATENATE("  - &amp;RelationID",TEXT($A3601,"0000"),
" {","SamplingFeatureID:  *SamplingFeatureID",TEXT(MATCH(INDEX(RelatedFeatures[First Sampling Feature Code],$A3601),SamplingFeatures[Feature Code],0),"0000"),
", RelationshipTypeCV:  ",CHAR(34),INDEX(RelatedFeatures[Relationship Type],$A3601),CHAR(34),
", RelatedFeatureID: *SamplingFeatureID",TEXT(MATCH(INDEX(RelatedFeatures[Second Sampling Feature Code],$A3601),SamplingFeatures[Feature Code],0),"0000"),
", SpatialOffsetID:  ",IF(INDEX(RelatedFeatures[Offset Number],$A3601)="","",CONCATENATE("*SpatialOffsetID",TEXT(INDEX(RelatedFeatures[Offset Number],$A3601),"0000"))),"}")))</f>
        <v>#REF!</v>
      </c>
      <c r="P3601" t="e">
        <f>IF(INDEX(Methods[Method Type],$A3601)="","",
CONCATENATE("  - &amp;MethodID",TEXT($A3601,"0000"),
" {","MethodTypeCV:  ",CHAR(34),INDEX(Methods[Method Type],$A3601),CHAR(34),
", MethodCode:  ",CHAR(34),INDEX(Methods[Method Code],$A3601),CHAR(34),
", MethodName:  ",CHAR(34),INDEX(Methods[Method Name],$A3601),CHAR(34),
", MethodDescription:  ",CHAR(34),INDEX(Methods[Method Description],$A3601),CHAR(34),
", MethodLink:  ",CHAR(34),INDEX(Methods[Method Link],$A3601),CHAR(34),
", OrganizationID: *OrganizationID",TEXT(MATCH(INDEX(Methods[Organization Name],$A3601),Organizations[Organization Name],0),"0000"),"}"))</f>
        <v>#REF!</v>
      </c>
      <c r="Q3601" t="e">
        <f>IF(INDEX(Variables[Variable Type],$A3601)="","",
CONCATENATE("  - &amp;VariableID",TEXT($A3601,"0000"),
" {","VariableTypeCV:  ",CHAR(34),INDEX(Variables[Variable Type],$A3601),CHAR(34),
", VariableCode:  ",CHAR(34),INDEX(Variables[Variable Code],$A3601),CHAR(34),
", VariableNameCV:  ",CHAR(34),INDEX(Variables[Variable Name],$A3601),CHAR(34),
", VariableDefinition:  ",CHAR(34),INDEX(Variables[Variable Definition],$A3601),CHAR(34),
", SpecciationCV:  ",CHAR(34),INDEX(Variables[Speciation],$A3601),CHAR(34),
", NoDataValue:  ",CHAR(34),INDEX(Variables[No Data Value],$A3601),CHAR(34),"}"))</f>
        <v>#REF!</v>
      </c>
    </row>
    <row r="3602" spans="1:17" x14ac:dyDescent="0.25">
      <c r="A3602">
        <v>3599</v>
      </c>
      <c r="D3602" t="e">
        <f>IF(INDEX(People[First Name],$A3602)="","",
CONCATENATE("  - &amp;PersonID",TEXT($A3602,"0000"),
" {","PersonFirstName:  ",CHAR(34),INDEX(People[First Name],$A3602),CHAR(34),
", PersonMiddleName:  ",CHAR(34),INDEX(People[Middle Name],$A3602),CHAR(34),
", PersonLastName:  ",CHAR(34),INDEX(People[Last Name],$A3602),CHAR(34),"}"))</f>
        <v>#REF!</v>
      </c>
      <c r="E3602" t="e">
        <f>IF(INDEX(Organizations[Organization Type '[CV']],$A3602)="","",
CONCATENATE("  - &amp;OrganizationID",TEXT($A3602,"0000"),
" {","OrganizationTypeCV:  ",CHAR(34),INDEX(Organizations[Organization Type '[CV']],$A3602),CHAR(34),
", OrganizationCode:  ",CHAR(34),INDEX(Organizations[Organization Code],$A3602),CHAR(34),
", OrganizationName:  ",CHAR(34),INDEX(Organizations[Organization Name],$A3602),CHAR(34),
", OrganizationDescription:  ",CHAR(34),INDEX(Organizations[Organization Description],$A3602),CHAR(34),
", OrganizationLink:  ",CHAR(34),INDEX(Organizations[Organization Link],$A3602),CHAR(34),"}"))</f>
        <v>#REF!</v>
      </c>
      <c r="F3602" t="e">
        <f>IF(INDEX(People[First Name],$A3602)="","",
CONCATENATE("  - &amp;AffiliationID",TEXT($A3602,"0000"),
" {PersonID: *PersonID",TEXT($A3602,"0000"),
", OrganizationID: *OrganizationID",TEXT(MATCH(INDEX(People[Organization Name],$A3602),Organizations[Organization Name],0),"0000"),
", IsPrimaryOrganizationContact: , AffiliationStartDate: , AffiliationEndDate: , PrimaryPhone: ",
", PrimaryEmail: ",CHAR(34),INDEX(People[Primary Email],$A3602),CHAR(34),
", PrimaryAddress: ",CHAR(34),INDEX(People[Primary Address],$A3602),CHAR(34),
", PersonLink: }"))</f>
        <v>#REF!</v>
      </c>
      <c r="H3602" t="e">
        <f>IF(COUNTA(CitationInformation)=0,"",IF(INDEX(AuthorList[Author Name],$A3602)="","",
CONCATENATE("  - &amp;AuthorListID",TEXT($A3602,"0000"),
"  {CitationID: *CitationID0001",
", PersonID: *PersonID",TEXT(MATCH(INDEX(AuthorList[Author Name],$A3602),People[Full Name],0),"0000"),
", AuthorOrder: ",INDEX(AuthorList[Author Number],$A3602),"}")))</f>
        <v>#REF!</v>
      </c>
      <c r="K3602" t="e">
        <f>IF(INDEX(SamplingFeatures[Feature Code],$A3602)="","",
CONCATENATE("  - &amp;SamplingFeatureID",TEXT($A3602,"0000"),
" {","SamplingFeatureUUID:  ",CHAR(34),INDEX(SamplingFeatures[Sampling Feature UUID],$A3602),CHAR(34),
", SamplingFeatureTypeCV:  ",CHAR(34),INDEX(SamplingFeatures[Sampling Feature Type],$A3602),CHAR(34),
", SamplingFeatureCode:  ",CHAR(34),INDEX(SamplingFeatures[Feature Code],$A3602),CHAR(34),
", SamplingFeatureName:  ",CHAR(34),INDEX(SamplingFeatures[Feature Name],$A3602),CHAR(34),
", SamplingFeatureDescription:  ",CHAR(34),INDEX(SamplingFeatures[Feature Description],$A3602),CHAR(34),
", SamplingFeatureGeotypeCV:  ",CHAR(34),INDEX(SamplingFeatures[Feature Geo Type],$A3602),CHAR(34),
", FeatureGeometry:  ",CHAR(34),INDEX(SamplingFeatures[Feature Geometry],$A3602),CHAR(34),
", Elevation_m:  ",CHAR(34),INDEX(SamplingFeatures[Elevation_m],$A3602),CHAR(34),
", ElevationDatumCV:  ",CHAR(34),ElevationDatum,CHAR(34),"}"))</f>
        <v>#REF!</v>
      </c>
      <c r="L3602" t="e">
        <f>IF(INDEX(SamplingFeatures[Sampling Feature Type],$A3602)&lt;&gt;"Site","",
CONCATENATE("  - &amp;SiteID",TEXT(SUMPRODUCT(--($L$3:$L3601&lt;&gt;"")),"0000"),
" {","SamplingFeatureID:  *SamplingFeatureID",TEXT($A3602,"0000"),
", SiteTypeCV:  ",CHAR(34),INDEX(Sites[Site Type],$A3602),CHAR(34),
", Latitude:  ",INDEX(Sites[Latitude],$A3602),
", Longitude:  ",INDEX(Sites[Longitude],$A3602),
", SRSName:  ",CHAR(34),LatLonDatum,CHAR(34),"}"))</f>
        <v>#REF!</v>
      </c>
      <c r="M3602" t="e">
        <f>IF(INDEX(SamplingFeatures[Sampling Feature Type],$A3602)&lt;&gt;"Specimen","",
CONCATENATE("  - &amp;SpecimenID",TEXT(SUMPRODUCT(--($M$3:$M3601&lt;&gt;"")),"0000"),
" {","SamplingFeatureID:  *SamplingFeatureID",TEXT($A3602,"0000"),
", SpecimenTypeCV:  ",CHAR(34),INDEX(Specimens[Specimen Type],$A3602),CHAR(34),
", SpecimenMediumCV:  ",INDEX(Specimens[Specimen Medium],$A3602),
", IsFieldSpecimen:  ",CHAR(34),INDEX(Specimens[Is Field Specimen?],$A3602),CHAR(34),"}"))</f>
        <v>#REF!</v>
      </c>
      <c r="N3602" t="e">
        <f>IF(COUNTA(SpatialOffsets[])=0,"", IF(INDEX(SpatialOffsets[Spatial Offset Type],$A3602)="","",
CONCATENATE("  - &amp;SpatialOffsetID",TEXT($A3602,"0000"),
" {","SpatialOffsetTypeCV:  ",CHAR(34),INDEX(SpatialOffsets[Spatial Offset Type],$A3602),CHAR(34),
", Offset1Value:  ",INDEX(SpatialOffsets[Offset 1 Value],$A3602),
", Offset1UnitID:  ",CHAR(34),INDEX(SpatialOffsets[Offset 1 Unit],$A3602),CHAR(34),
", Offset2Value:  ",INDEX(SpatialOffsets[Offset 2 Value],$A3602),
", Offset2UnitID:  ",CHAR(34),INDEX(SpatialOffsets[Offset 2 Unit],$A3602),CHAR(34),
", Offset3Value:  ",INDEX(SpatialOffsets[Offset 3 Value],$A3602),
", Offset3UnitID:  ",CHAR(34),INDEX(SpatialOffsets[Offset 3 Unit],$A3602),CHAR(34),,"}")))</f>
        <v>#REF!</v>
      </c>
      <c r="O3602" t="e">
        <f>IF(COUNTA(RelatedFeatures[])=0,"", IF(INDEX(RelatedFeatures[First Sampling Feature Code],$A3602)="","",
CONCATENATE("  - &amp;RelationID",TEXT($A3602,"0000"),
" {","SamplingFeatureID:  *SamplingFeatureID",TEXT(MATCH(INDEX(RelatedFeatures[First Sampling Feature Code],$A3602),SamplingFeatures[Feature Code],0),"0000"),
", RelationshipTypeCV:  ",CHAR(34),INDEX(RelatedFeatures[Relationship Type],$A3602),CHAR(34),
", RelatedFeatureID: *SamplingFeatureID",TEXT(MATCH(INDEX(RelatedFeatures[Second Sampling Feature Code],$A3602),SamplingFeatures[Feature Code],0),"0000"),
", SpatialOffsetID:  ",IF(INDEX(RelatedFeatures[Offset Number],$A3602)="","",CONCATENATE("*SpatialOffsetID",TEXT(INDEX(RelatedFeatures[Offset Number],$A3602),"0000"))),"}")))</f>
        <v>#REF!</v>
      </c>
      <c r="P3602" t="e">
        <f>IF(INDEX(Methods[Method Type],$A3602)="","",
CONCATENATE("  - &amp;MethodID",TEXT($A3602,"0000"),
" {","MethodTypeCV:  ",CHAR(34),INDEX(Methods[Method Type],$A3602),CHAR(34),
", MethodCode:  ",CHAR(34),INDEX(Methods[Method Code],$A3602),CHAR(34),
", MethodName:  ",CHAR(34),INDEX(Methods[Method Name],$A3602),CHAR(34),
", MethodDescription:  ",CHAR(34),INDEX(Methods[Method Description],$A3602),CHAR(34),
", MethodLink:  ",CHAR(34),INDEX(Methods[Method Link],$A3602),CHAR(34),
", OrganizationID: *OrganizationID",TEXT(MATCH(INDEX(Methods[Organization Name],$A3602),Organizations[Organization Name],0),"0000"),"}"))</f>
        <v>#REF!</v>
      </c>
      <c r="Q3602" t="e">
        <f>IF(INDEX(Variables[Variable Type],$A3602)="","",
CONCATENATE("  - &amp;VariableID",TEXT($A3602,"0000"),
" {","VariableTypeCV:  ",CHAR(34),INDEX(Variables[Variable Type],$A3602),CHAR(34),
", VariableCode:  ",CHAR(34),INDEX(Variables[Variable Code],$A3602),CHAR(34),
", VariableNameCV:  ",CHAR(34),INDEX(Variables[Variable Name],$A3602),CHAR(34),
", VariableDefinition:  ",CHAR(34),INDEX(Variables[Variable Definition],$A3602),CHAR(34),
", SpecciationCV:  ",CHAR(34),INDEX(Variables[Speciation],$A3602),CHAR(34),
", NoDataValue:  ",CHAR(34),INDEX(Variables[No Data Value],$A3602),CHAR(34),"}"))</f>
        <v>#REF!</v>
      </c>
    </row>
    <row r="3603" spans="1:17" x14ac:dyDescent="0.25">
      <c r="A3603">
        <v>3600</v>
      </c>
      <c r="D3603" t="e">
        <f>IF(INDEX(People[First Name],$A3603)="","",
CONCATENATE("  - &amp;PersonID",TEXT($A3603,"0000"),
" {","PersonFirstName:  ",CHAR(34),INDEX(People[First Name],$A3603),CHAR(34),
", PersonMiddleName:  ",CHAR(34),INDEX(People[Middle Name],$A3603),CHAR(34),
", PersonLastName:  ",CHAR(34),INDEX(People[Last Name],$A3603),CHAR(34),"}"))</f>
        <v>#REF!</v>
      </c>
      <c r="E3603" t="e">
        <f>IF(INDEX(Organizations[Organization Type '[CV']],$A3603)="","",
CONCATENATE("  - &amp;OrganizationID",TEXT($A3603,"0000"),
" {","OrganizationTypeCV:  ",CHAR(34),INDEX(Organizations[Organization Type '[CV']],$A3603),CHAR(34),
", OrganizationCode:  ",CHAR(34),INDEX(Organizations[Organization Code],$A3603),CHAR(34),
", OrganizationName:  ",CHAR(34),INDEX(Organizations[Organization Name],$A3603),CHAR(34),
", OrganizationDescription:  ",CHAR(34),INDEX(Organizations[Organization Description],$A3603),CHAR(34),
", OrganizationLink:  ",CHAR(34),INDEX(Organizations[Organization Link],$A3603),CHAR(34),"}"))</f>
        <v>#REF!</v>
      </c>
      <c r="F3603" t="e">
        <f>IF(INDEX(People[First Name],$A3603)="","",
CONCATENATE("  - &amp;AffiliationID",TEXT($A3603,"0000"),
" {PersonID: *PersonID",TEXT($A3603,"0000"),
", OrganizationID: *OrganizationID",TEXT(MATCH(INDEX(People[Organization Name],$A3603),Organizations[Organization Name],0),"0000"),
", IsPrimaryOrganizationContact: , AffiliationStartDate: , AffiliationEndDate: , PrimaryPhone: ",
", PrimaryEmail: ",CHAR(34),INDEX(People[Primary Email],$A3603),CHAR(34),
", PrimaryAddress: ",CHAR(34),INDEX(People[Primary Address],$A3603),CHAR(34),
", PersonLink: }"))</f>
        <v>#REF!</v>
      </c>
      <c r="H3603" t="e">
        <f>IF(COUNTA(CitationInformation)=0,"",IF(INDEX(AuthorList[Author Name],$A3603)="","",
CONCATENATE("  - &amp;AuthorListID",TEXT($A3603,"0000"),
"  {CitationID: *CitationID0001",
", PersonID: *PersonID",TEXT(MATCH(INDEX(AuthorList[Author Name],$A3603),People[Full Name],0),"0000"),
", AuthorOrder: ",INDEX(AuthorList[Author Number],$A3603),"}")))</f>
        <v>#REF!</v>
      </c>
      <c r="K3603" t="e">
        <f>IF(INDEX(SamplingFeatures[Feature Code],$A3603)="","",
CONCATENATE("  - &amp;SamplingFeatureID",TEXT($A3603,"0000"),
" {","SamplingFeatureUUID:  ",CHAR(34),INDEX(SamplingFeatures[Sampling Feature UUID],$A3603),CHAR(34),
", SamplingFeatureTypeCV:  ",CHAR(34),INDEX(SamplingFeatures[Sampling Feature Type],$A3603),CHAR(34),
", SamplingFeatureCode:  ",CHAR(34),INDEX(SamplingFeatures[Feature Code],$A3603),CHAR(34),
", SamplingFeatureName:  ",CHAR(34),INDEX(SamplingFeatures[Feature Name],$A3603),CHAR(34),
", SamplingFeatureDescription:  ",CHAR(34),INDEX(SamplingFeatures[Feature Description],$A3603),CHAR(34),
", SamplingFeatureGeotypeCV:  ",CHAR(34),INDEX(SamplingFeatures[Feature Geo Type],$A3603),CHAR(34),
", FeatureGeometry:  ",CHAR(34),INDEX(SamplingFeatures[Feature Geometry],$A3603),CHAR(34),
", Elevation_m:  ",CHAR(34),INDEX(SamplingFeatures[Elevation_m],$A3603),CHAR(34),
", ElevationDatumCV:  ",CHAR(34),ElevationDatum,CHAR(34),"}"))</f>
        <v>#REF!</v>
      </c>
      <c r="L3603" t="e">
        <f>IF(INDEX(SamplingFeatures[Sampling Feature Type],$A3603)&lt;&gt;"Site","",
CONCATENATE("  - &amp;SiteID",TEXT(SUMPRODUCT(--($L$3:$L3602&lt;&gt;"")),"0000"),
" {","SamplingFeatureID:  *SamplingFeatureID",TEXT($A3603,"0000"),
", SiteTypeCV:  ",CHAR(34),INDEX(Sites[Site Type],$A3603),CHAR(34),
", Latitude:  ",INDEX(Sites[Latitude],$A3603),
", Longitude:  ",INDEX(Sites[Longitude],$A3603),
", SRSName:  ",CHAR(34),LatLonDatum,CHAR(34),"}"))</f>
        <v>#REF!</v>
      </c>
      <c r="M3603" t="e">
        <f>IF(INDEX(SamplingFeatures[Sampling Feature Type],$A3603)&lt;&gt;"Specimen","",
CONCATENATE("  - &amp;SpecimenID",TEXT(SUMPRODUCT(--($M$3:$M3602&lt;&gt;"")),"0000"),
" {","SamplingFeatureID:  *SamplingFeatureID",TEXT($A3603,"0000"),
", SpecimenTypeCV:  ",CHAR(34),INDEX(Specimens[Specimen Type],$A3603),CHAR(34),
", SpecimenMediumCV:  ",INDEX(Specimens[Specimen Medium],$A3603),
", IsFieldSpecimen:  ",CHAR(34),INDEX(Specimens[Is Field Specimen?],$A3603),CHAR(34),"}"))</f>
        <v>#REF!</v>
      </c>
      <c r="N3603" t="e">
        <f>IF(COUNTA(SpatialOffsets[])=0,"", IF(INDEX(SpatialOffsets[Spatial Offset Type],$A3603)="","",
CONCATENATE("  - &amp;SpatialOffsetID",TEXT($A3603,"0000"),
" {","SpatialOffsetTypeCV:  ",CHAR(34),INDEX(SpatialOffsets[Spatial Offset Type],$A3603),CHAR(34),
", Offset1Value:  ",INDEX(SpatialOffsets[Offset 1 Value],$A3603),
", Offset1UnitID:  ",CHAR(34),INDEX(SpatialOffsets[Offset 1 Unit],$A3603),CHAR(34),
", Offset2Value:  ",INDEX(SpatialOffsets[Offset 2 Value],$A3603),
", Offset2UnitID:  ",CHAR(34),INDEX(SpatialOffsets[Offset 2 Unit],$A3603),CHAR(34),
", Offset3Value:  ",INDEX(SpatialOffsets[Offset 3 Value],$A3603),
", Offset3UnitID:  ",CHAR(34),INDEX(SpatialOffsets[Offset 3 Unit],$A3603),CHAR(34),,"}")))</f>
        <v>#REF!</v>
      </c>
      <c r="O3603" t="e">
        <f>IF(COUNTA(RelatedFeatures[])=0,"", IF(INDEX(RelatedFeatures[First Sampling Feature Code],$A3603)="","",
CONCATENATE("  - &amp;RelationID",TEXT($A3603,"0000"),
" {","SamplingFeatureID:  *SamplingFeatureID",TEXT(MATCH(INDEX(RelatedFeatures[First Sampling Feature Code],$A3603),SamplingFeatures[Feature Code],0),"0000"),
", RelationshipTypeCV:  ",CHAR(34),INDEX(RelatedFeatures[Relationship Type],$A3603),CHAR(34),
", RelatedFeatureID: *SamplingFeatureID",TEXT(MATCH(INDEX(RelatedFeatures[Second Sampling Feature Code],$A3603),SamplingFeatures[Feature Code],0),"0000"),
", SpatialOffsetID:  ",IF(INDEX(RelatedFeatures[Offset Number],$A3603)="","",CONCATENATE("*SpatialOffsetID",TEXT(INDEX(RelatedFeatures[Offset Number],$A3603),"0000"))),"}")))</f>
        <v>#REF!</v>
      </c>
      <c r="P3603" t="e">
        <f>IF(INDEX(Methods[Method Type],$A3603)="","",
CONCATENATE("  - &amp;MethodID",TEXT($A3603,"0000"),
" {","MethodTypeCV:  ",CHAR(34),INDEX(Methods[Method Type],$A3603),CHAR(34),
", MethodCode:  ",CHAR(34),INDEX(Methods[Method Code],$A3603),CHAR(34),
", MethodName:  ",CHAR(34),INDEX(Methods[Method Name],$A3603),CHAR(34),
", MethodDescription:  ",CHAR(34),INDEX(Methods[Method Description],$A3603),CHAR(34),
", MethodLink:  ",CHAR(34),INDEX(Methods[Method Link],$A3603),CHAR(34),
", OrganizationID: *OrganizationID",TEXT(MATCH(INDEX(Methods[Organization Name],$A3603),Organizations[Organization Name],0),"0000"),"}"))</f>
        <v>#REF!</v>
      </c>
      <c r="Q3603" t="e">
        <f>IF(INDEX(Variables[Variable Type],$A3603)="","",
CONCATENATE("  - &amp;VariableID",TEXT($A3603,"0000"),
" {","VariableTypeCV:  ",CHAR(34),INDEX(Variables[Variable Type],$A3603),CHAR(34),
", VariableCode:  ",CHAR(34),INDEX(Variables[Variable Code],$A3603),CHAR(34),
", VariableNameCV:  ",CHAR(34),INDEX(Variables[Variable Name],$A3603),CHAR(34),
", VariableDefinition:  ",CHAR(34),INDEX(Variables[Variable Definition],$A3603),CHAR(34),
", SpecciationCV:  ",CHAR(34),INDEX(Variables[Speciation],$A3603),CHAR(34),
", NoDataValue:  ",CHAR(34),INDEX(Variables[No Data Value],$A3603),CHAR(34),"}"))</f>
        <v>#REF!</v>
      </c>
    </row>
    <row r="3604" spans="1:17" x14ac:dyDescent="0.25">
      <c r="A3604">
        <v>3601</v>
      </c>
      <c r="D3604" t="e">
        <f>IF(INDEX(People[First Name],$A3604)="","",
CONCATENATE("  - &amp;PersonID",TEXT($A3604,"0000"),
" {","PersonFirstName:  ",CHAR(34),INDEX(People[First Name],$A3604),CHAR(34),
", PersonMiddleName:  ",CHAR(34),INDEX(People[Middle Name],$A3604),CHAR(34),
", PersonLastName:  ",CHAR(34),INDEX(People[Last Name],$A3604),CHAR(34),"}"))</f>
        <v>#REF!</v>
      </c>
      <c r="E3604" t="e">
        <f>IF(INDEX(Organizations[Organization Type '[CV']],$A3604)="","",
CONCATENATE("  - &amp;OrganizationID",TEXT($A3604,"0000"),
" {","OrganizationTypeCV:  ",CHAR(34),INDEX(Organizations[Organization Type '[CV']],$A3604),CHAR(34),
", OrganizationCode:  ",CHAR(34),INDEX(Organizations[Organization Code],$A3604),CHAR(34),
", OrganizationName:  ",CHAR(34),INDEX(Organizations[Organization Name],$A3604),CHAR(34),
", OrganizationDescription:  ",CHAR(34),INDEX(Organizations[Organization Description],$A3604),CHAR(34),
", OrganizationLink:  ",CHAR(34),INDEX(Organizations[Organization Link],$A3604),CHAR(34),"}"))</f>
        <v>#REF!</v>
      </c>
      <c r="F3604" t="e">
        <f>IF(INDEX(People[First Name],$A3604)="","",
CONCATENATE("  - &amp;AffiliationID",TEXT($A3604,"0000"),
" {PersonID: *PersonID",TEXT($A3604,"0000"),
", OrganizationID: *OrganizationID",TEXT(MATCH(INDEX(People[Organization Name],$A3604),Organizations[Organization Name],0),"0000"),
", IsPrimaryOrganizationContact: , AffiliationStartDate: , AffiliationEndDate: , PrimaryPhone: ",
", PrimaryEmail: ",CHAR(34),INDEX(People[Primary Email],$A3604),CHAR(34),
", PrimaryAddress: ",CHAR(34),INDEX(People[Primary Address],$A3604),CHAR(34),
", PersonLink: }"))</f>
        <v>#REF!</v>
      </c>
      <c r="H3604" t="e">
        <f>IF(COUNTA(CitationInformation)=0,"",IF(INDEX(AuthorList[Author Name],$A3604)="","",
CONCATENATE("  - &amp;AuthorListID",TEXT($A3604,"0000"),
"  {CitationID: *CitationID0001",
", PersonID: *PersonID",TEXT(MATCH(INDEX(AuthorList[Author Name],$A3604),People[Full Name],0),"0000"),
", AuthorOrder: ",INDEX(AuthorList[Author Number],$A3604),"}")))</f>
        <v>#REF!</v>
      </c>
      <c r="K3604" t="e">
        <f>IF(INDEX(SamplingFeatures[Feature Code],$A3604)="","",
CONCATENATE("  - &amp;SamplingFeatureID",TEXT($A3604,"0000"),
" {","SamplingFeatureUUID:  ",CHAR(34),INDEX(SamplingFeatures[Sampling Feature UUID],$A3604),CHAR(34),
", SamplingFeatureTypeCV:  ",CHAR(34),INDEX(SamplingFeatures[Sampling Feature Type],$A3604),CHAR(34),
", SamplingFeatureCode:  ",CHAR(34),INDEX(SamplingFeatures[Feature Code],$A3604),CHAR(34),
", SamplingFeatureName:  ",CHAR(34),INDEX(SamplingFeatures[Feature Name],$A3604),CHAR(34),
", SamplingFeatureDescription:  ",CHAR(34),INDEX(SamplingFeatures[Feature Description],$A3604),CHAR(34),
", SamplingFeatureGeotypeCV:  ",CHAR(34),INDEX(SamplingFeatures[Feature Geo Type],$A3604),CHAR(34),
", FeatureGeometry:  ",CHAR(34),INDEX(SamplingFeatures[Feature Geometry],$A3604),CHAR(34),
", Elevation_m:  ",CHAR(34),INDEX(SamplingFeatures[Elevation_m],$A3604),CHAR(34),
", ElevationDatumCV:  ",CHAR(34),ElevationDatum,CHAR(34),"}"))</f>
        <v>#REF!</v>
      </c>
      <c r="L3604" t="e">
        <f>IF(INDEX(SamplingFeatures[Sampling Feature Type],$A3604)&lt;&gt;"Site","",
CONCATENATE("  - &amp;SiteID",TEXT(SUMPRODUCT(--($L$3:$L3603&lt;&gt;"")),"0000"),
" {","SamplingFeatureID:  *SamplingFeatureID",TEXT($A3604,"0000"),
", SiteTypeCV:  ",CHAR(34),INDEX(Sites[Site Type],$A3604),CHAR(34),
", Latitude:  ",INDEX(Sites[Latitude],$A3604),
", Longitude:  ",INDEX(Sites[Longitude],$A3604),
", SRSName:  ",CHAR(34),LatLonDatum,CHAR(34),"}"))</f>
        <v>#REF!</v>
      </c>
      <c r="M3604" t="e">
        <f>IF(INDEX(SamplingFeatures[Sampling Feature Type],$A3604)&lt;&gt;"Specimen","",
CONCATENATE("  - &amp;SpecimenID",TEXT(SUMPRODUCT(--($M$3:$M3603&lt;&gt;"")),"0000"),
" {","SamplingFeatureID:  *SamplingFeatureID",TEXT($A3604,"0000"),
", SpecimenTypeCV:  ",CHAR(34),INDEX(Specimens[Specimen Type],$A3604),CHAR(34),
", SpecimenMediumCV:  ",INDEX(Specimens[Specimen Medium],$A3604),
", IsFieldSpecimen:  ",CHAR(34),INDEX(Specimens[Is Field Specimen?],$A3604),CHAR(34),"}"))</f>
        <v>#REF!</v>
      </c>
      <c r="N3604" t="e">
        <f>IF(COUNTA(SpatialOffsets[])=0,"", IF(INDEX(SpatialOffsets[Spatial Offset Type],$A3604)="","",
CONCATENATE("  - &amp;SpatialOffsetID",TEXT($A3604,"0000"),
" {","SpatialOffsetTypeCV:  ",CHAR(34),INDEX(SpatialOffsets[Spatial Offset Type],$A3604),CHAR(34),
", Offset1Value:  ",INDEX(SpatialOffsets[Offset 1 Value],$A3604),
", Offset1UnitID:  ",CHAR(34),INDEX(SpatialOffsets[Offset 1 Unit],$A3604),CHAR(34),
", Offset2Value:  ",INDEX(SpatialOffsets[Offset 2 Value],$A3604),
", Offset2UnitID:  ",CHAR(34),INDEX(SpatialOffsets[Offset 2 Unit],$A3604),CHAR(34),
", Offset3Value:  ",INDEX(SpatialOffsets[Offset 3 Value],$A3604),
", Offset3UnitID:  ",CHAR(34),INDEX(SpatialOffsets[Offset 3 Unit],$A3604),CHAR(34),,"}")))</f>
        <v>#REF!</v>
      </c>
      <c r="O3604" t="e">
        <f>IF(COUNTA(RelatedFeatures[])=0,"", IF(INDEX(RelatedFeatures[First Sampling Feature Code],$A3604)="","",
CONCATENATE("  - &amp;RelationID",TEXT($A3604,"0000"),
" {","SamplingFeatureID:  *SamplingFeatureID",TEXT(MATCH(INDEX(RelatedFeatures[First Sampling Feature Code],$A3604),SamplingFeatures[Feature Code],0),"0000"),
", RelationshipTypeCV:  ",CHAR(34),INDEX(RelatedFeatures[Relationship Type],$A3604),CHAR(34),
", RelatedFeatureID: *SamplingFeatureID",TEXT(MATCH(INDEX(RelatedFeatures[Second Sampling Feature Code],$A3604),SamplingFeatures[Feature Code],0),"0000"),
", SpatialOffsetID:  ",IF(INDEX(RelatedFeatures[Offset Number],$A3604)="","",CONCATENATE("*SpatialOffsetID",TEXT(INDEX(RelatedFeatures[Offset Number],$A3604),"0000"))),"}")))</f>
        <v>#REF!</v>
      </c>
      <c r="P3604" t="e">
        <f>IF(INDEX(Methods[Method Type],$A3604)="","",
CONCATENATE("  - &amp;MethodID",TEXT($A3604,"0000"),
" {","MethodTypeCV:  ",CHAR(34),INDEX(Methods[Method Type],$A3604),CHAR(34),
", MethodCode:  ",CHAR(34),INDEX(Methods[Method Code],$A3604),CHAR(34),
", MethodName:  ",CHAR(34),INDEX(Methods[Method Name],$A3604),CHAR(34),
", MethodDescription:  ",CHAR(34),INDEX(Methods[Method Description],$A3604),CHAR(34),
", MethodLink:  ",CHAR(34),INDEX(Methods[Method Link],$A3604),CHAR(34),
", OrganizationID: *OrganizationID",TEXT(MATCH(INDEX(Methods[Organization Name],$A3604),Organizations[Organization Name],0),"0000"),"}"))</f>
        <v>#REF!</v>
      </c>
      <c r="Q3604" t="e">
        <f>IF(INDEX(Variables[Variable Type],$A3604)="","",
CONCATENATE("  - &amp;VariableID",TEXT($A3604,"0000"),
" {","VariableTypeCV:  ",CHAR(34),INDEX(Variables[Variable Type],$A3604),CHAR(34),
", VariableCode:  ",CHAR(34),INDEX(Variables[Variable Code],$A3604),CHAR(34),
", VariableNameCV:  ",CHAR(34),INDEX(Variables[Variable Name],$A3604),CHAR(34),
", VariableDefinition:  ",CHAR(34),INDEX(Variables[Variable Definition],$A3604),CHAR(34),
", SpecciationCV:  ",CHAR(34),INDEX(Variables[Speciation],$A3604),CHAR(34),
", NoDataValue:  ",CHAR(34),INDEX(Variables[No Data Value],$A3604),CHAR(34),"}"))</f>
        <v>#REF!</v>
      </c>
    </row>
    <row r="3605" spans="1:17" x14ac:dyDescent="0.25">
      <c r="A3605">
        <v>3602</v>
      </c>
      <c r="D3605" t="e">
        <f>IF(INDEX(People[First Name],$A3605)="","",
CONCATENATE("  - &amp;PersonID",TEXT($A3605,"0000"),
" {","PersonFirstName:  ",CHAR(34),INDEX(People[First Name],$A3605),CHAR(34),
", PersonMiddleName:  ",CHAR(34),INDEX(People[Middle Name],$A3605),CHAR(34),
", PersonLastName:  ",CHAR(34),INDEX(People[Last Name],$A3605),CHAR(34),"}"))</f>
        <v>#REF!</v>
      </c>
      <c r="E3605" t="e">
        <f>IF(INDEX(Organizations[Organization Type '[CV']],$A3605)="","",
CONCATENATE("  - &amp;OrganizationID",TEXT($A3605,"0000"),
" {","OrganizationTypeCV:  ",CHAR(34),INDEX(Organizations[Organization Type '[CV']],$A3605),CHAR(34),
", OrganizationCode:  ",CHAR(34),INDEX(Organizations[Organization Code],$A3605),CHAR(34),
", OrganizationName:  ",CHAR(34),INDEX(Organizations[Organization Name],$A3605),CHAR(34),
", OrganizationDescription:  ",CHAR(34),INDEX(Organizations[Organization Description],$A3605),CHAR(34),
", OrganizationLink:  ",CHAR(34),INDEX(Organizations[Organization Link],$A3605),CHAR(34),"}"))</f>
        <v>#REF!</v>
      </c>
      <c r="F3605" t="e">
        <f>IF(INDEX(People[First Name],$A3605)="","",
CONCATENATE("  - &amp;AffiliationID",TEXT($A3605,"0000"),
" {PersonID: *PersonID",TEXT($A3605,"0000"),
", OrganizationID: *OrganizationID",TEXT(MATCH(INDEX(People[Organization Name],$A3605),Organizations[Organization Name],0),"0000"),
", IsPrimaryOrganizationContact: , AffiliationStartDate: , AffiliationEndDate: , PrimaryPhone: ",
", PrimaryEmail: ",CHAR(34),INDEX(People[Primary Email],$A3605),CHAR(34),
", PrimaryAddress: ",CHAR(34),INDEX(People[Primary Address],$A3605),CHAR(34),
", PersonLink: }"))</f>
        <v>#REF!</v>
      </c>
      <c r="H3605" t="e">
        <f>IF(COUNTA(CitationInformation)=0,"",IF(INDEX(AuthorList[Author Name],$A3605)="","",
CONCATENATE("  - &amp;AuthorListID",TEXT($A3605,"0000"),
"  {CitationID: *CitationID0001",
", PersonID: *PersonID",TEXT(MATCH(INDEX(AuthorList[Author Name],$A3605),People[Full Name],0),"0000"),
", AuthorOrder: ",INDEX(AuthorList[Author Number],$A3605),"}")))</f>
        <v>#REF!</v>
      </c>
      <c r="K3605" t="e">
        <f>IF(INDEX(SamplingFeatures[Feature Code],$A3605)="","",
CONCATENATE("  - &amp;SamplingFeatureID",TEXT($A3605,"0000"),
" {","SamplingFeatureUUID:  ",CHAR(34),INDEX(SamplingFeatures[Sampling Feature UUID],$A3605),CHAR(34),
", SamplingFeatureTypeCV:  ",CHAR(34),INDEX(SamplingFeatures[Sampling Feature Type],$A3605),CHAR(34),
", SamplingFeatureCode:  ",CHAR(34),INDEX(SamplingFeatures[Feature Code],$A3605),CHAR(34),
", SamplingFeatureName:  ",CHAR(34),INDEX(SamplingFeatures[Feature Name],$A3605),CHAR(34),
", SamplingFeatureDescription:  ",CHAR(34),INDEX(SamplingFeatures[Feature Description],$A3605),CHAR(34),
", SamplingFeatureGeotypeCV:  ",CHAR(34),INDEX(SamplingFeatures[Feature Geo Type],$A3605),CHAR(34),
", FeatureGeometry:  ",CHAR(34),INDEX(SamplingFeatures[Feature Geometry],$A3605),CHAR(34),
", Elevation_m:  ",CHAR(34),INDEX(SamplingFeatures[Elevation_m],$A3605),CHAR(34),
", ElevationDatumCV:  ",CHAR(34),ElevationDatum,CHAR(34),"}"))</f>
        <v>#REF!</v>
      </c>
      <c r="L3605" t="e">
        <f>IF(INDEX(SamplingFeatures[Sampling Feature Type],$A3605)&lt;&gt;"Site","",
CONCATENATE("  - &amp;SiteID",TEXT(SUMPRODUCT(--($L$3:$L3604&lt;&gt;"")),"0000"),
" {","SamplingFeatureID:  *SamplingFeatureID",TEXT($A3605,"0000"),
", SiteTypeCV:  ",CHAR(34),INDEX(Sites[Site Type],$A3605),CHAR(34),
", Latitude:  ",INDEX(Sites[Latitude],$A3605),
", Longitude:  ",INDEX(Sites[Longitude],$A3605),
", SRSName:  ",CHAR(34),LatLonDatum,CHAR(34),"}"))</f>
        <v>#REF!</v>
      </c>
      <c r="M3605" t="e">
        <f>IF(INDEX(SamplingFeatures[Sampling Feature Type],$A3605)&lt;&gt;"Specimen","",
CONCATENATE("  - &amp;SpecimenID",TEXT(SUMPRODUCT(--($M$3:$M3604&lt;&gt;"")),"0000"),
" {","SamplingFeatureID:  *SamplingFeatureID",TEXT($A3605,"0000"),
", SpecimenTypeCV:  ",CHAR(34),INDEX(Specimens[Specimen Type],$A3605),CHAR(34),
", SpecimenMediumCV:  ",INDEX(Specimens[Specimen Medium],$A3605),
", IsFieldSpecimen:  ",CHAR(34),INDEX(Specimens[Is Field Specimen?],$A3605),CHAR(34),"}"))</f>
        <v>#REF!</v>
      </c>
      <c r="N3605" t="e">
        <f>IF(COUNTA(SpatialOffsets[])=0,"", IF(INDEX(SpatialOffsets[Spatial Offset Type],$A3605)="","",
CONCATENATE("  - &amp;SpatialOffsetID",TEXT($A3605,"0000"),
" {","SpatialOffsetTypeCV:  ",CHAR(34),INDEX(SpatialOffsets[Spatial Offset Type],$A3605),CHAR(34),
", Offset1Value:  ",INDEX(SpatialOffsets[Offset 1 Value],$A3605),
", Offset1UnitID:  ",CHAR(34),INDEX(SpatialOffsets[Offset 1 Unit],$A3605),CHAR(34),
", Offset2Value:  ",INDEX(SpatialOffsets[Offset 2 Value],$A3605),
", Offset2UnitID:  ",CHAR(34),INDEX(SpatialOffsets[Offset 2 Unit],$A3605),CHAR(34),
", Offset3Value:  ",INDEX(SpatialOffsets[Offset 3 Value],$A3605),
", Offset3UnitID:  ",CHAR(34),INDEX(SpatialOffsets[Offset 3 Unit],$A3605),CHAR(34),,"}")))</f>
        <v>#REF!</v>
      </c>
      <c r="O3605" t="e">
        <f>IF(COUNTA(RelatedFeatures[])=0,"", IF(INDEX(RelatedFeatures[First Sampling Feature Code],$A3605)="","",
CONCATENATE("  - &amp;RelationID",TEXT($A3605,"0000"),
" {","SamplingFeatureID:  *SamplingFeatureID",TEXT(MATCH(INDEX(RelatedFeatures[First Sampling Feature Code],$A3605),SamplingFeatures[Feature Code],0),"0000"),
", RelationshipTypeCV:  ",CHAR(34),INDEX(RelatedFeatures[Relationship Type],$A3605),CHAR(34),
", RelatedFeatureID: *SamplingFeatureID",TEXT(MATCH(INDEX(RelatedFeatures[Second Sampling Feature Code],$A3605),SamplingFeatures[Feature Code],0),"0000"),
", SpatialOffsetID:  ",IF(INDEX(RelatedFeatures[Offset Number],$A3605)="","",CONCATENATE("*SpatialOffsetID",TEXT(INDEX(RelatedFeatures[Offset Number],$A3605),"0000"))),"}")))</f>
        <v>#REF!</v>
      </c>
      <c r="P3605" t="e">
        <f>IF(INDEX(Methods[Method Type],$A3605)="","",
CONCATENATE("  - &amp;MethodID",TEXT($A3605,"0000"),
" {","MethodTypeCV:  ",CHAR(34),INDEX(Methods[Method Type],$A3605),CHAR(34),
", MethodCode:  ",CHAR(34),INDEX(Methods[Method Code],$A3605),CHAR(34),
", MethodName:  ",CHAR(34),INDEX(Methods[Method Name],$A3605),CHAR(34),
", MethodDescription:  ",CHAR(34),INDEX(Methods[Method Description],$A3605),CHAR(34),
", MethodLink:  ",CHAR(34),INDEX(Methods[Method Link],$A3605),CHAR(34),
", OrganizationID: *OrganizationID",TEXT(MATCH(INDEX(Methods[Organization Name],$A3605),Organizations[Organization Name],0),"0000"),"}"))</f>
        <v>#REF!</v>
      </c>
      <c r="Q3605" t="e">
        <f>IF(INDEX(Variables[Variable Type],$A3605)="","",
CONCATENATE("  - &amp;VariableID",TEXT($A3605,"0000"),
" {","VariableTypeCV:  ",CHAR(34),INDEX(Variables[Variable Type],$A3605),CHAR(34),
", VariableCode:  ",CHAR(34),INDEX(Variables[Variable Code],$A3605),CHAR(34),
", VariableNameCV:  ",CHAR(34),INDEX(Variables[Variable Name],$A3605),CHAR(34),
", VariableDefinition:  ",CHAR(34),INDEX(Variables[Variable Definition],$A3605),CHAR(34),
", SpecciationCV:  ",CHAR(34),INDEX(Variables[Speciation],$A3605),CHAR(34),
", NoDataValue:  ",CHAR(34),INDEX(Variables[No Data Value],$A3605),CHAR(34),"}"))</f>
        <v>#REF!</v>
      </c>
    </row>
    <row r="3606" spans="1:17" x14ac:dyDescent="0.25">
      <c r="A3606">
        <v>3603</v>
      </c>
      <c r="D3606" t="e">
        <f>IF(INDEX(People[First Name],$A3606)="","",
CONCATENATE("  - &amp;PersonID",TEXT($A3606,"0000"),
" {","PersonFirstName:  ",CHAR(34),INDEX(People[First Name],$A3606),CHAR(34),
", PersonMiddleName:  ",CHAR(34),INDEX(People[Middle Name],$A3606),CHAR(34),
", PersonLastName:  ",CHAR(34),INDEX(People[Last Name],$A3606),CHAR(34),"}"))</f>
        <v>#REF!</v>
      </c>
      <c r="E3606" t="e">
        <f>IF(INDEX(Organizations[Organization Type '[CV']],$A3606)="","",
CONCATENATE("  - &amp;OrganizationID",TEXT($A3606,"0000"),
" {","OrganizationTypeCV:  ",CHAR(34),INDEX(Organizations[Organization Type '[CV']],$A3606),CHAR(34),
", OrganizationCode:  ",CHAR(34),INDEX(Organizations[Organization Code],$A3606),CHAR(34),
", OrganizationName:  ",CHAR(34),INDEX(Organizations[Organization Name],$A3606),CHAR(34),
", OrganizationDescription:  ",CHAR(34),INDEX(Organizations[Organization Description],$A3606),CHAR(34),
", OrganizationLink:  ",CHAR(34),INDEX(Organizations[Organization Link],$A3606),CHAR(34),"}"))</f>
        <v>#REF!</v>
      </c>
      <c r="F3606" t="e">
        <f>IF(INDEX(People[First Name],$A3606)="","",
CONCATENATE("  - &amp;AffiliationID",TEXT($A3606,"0000"),
" {PersonID: *PersonID",TEXT($A3606,"0000"),
", OrganizationID: *OrganizationID",TEXT(MATCH(INDEX(People[Organization Name],$A3606),Organizations[Organization Name],0),"0000"),
", IsPrimaryOrganizationContact: , AffiliationStartDate: , AffiliationEndDate: , PrimaryPhone: ",
", PrimaryEmail: ",CHAR(34),INDEX(People[Primary Email],$A3606),CHAR(34),
", PrimaryAddress: ",CHAR(34),INDEX(People[Primary Address],$A3606),CHAR(34),
", PersonLink: }"))</f>
        <v>#REF!</v>
      </c>
      <c r="H3606" t="e">
        <f>IF(COUNTA(CitationInformation)=0,"",IF(INDEX(AuthorList[Author Name],$A3606)="","",
CONCATENATE("  - &amp;AuthorListID",TEXT($A3606,"0000"),
"  {CitationID: *CitationID0001",
", PersonID: *PersonID",TEXT(MATCH(INDEX(AuthorList[Author Name],$A3606),People[Full Name],0),"0000"),
", AuthorOrder: ",INDEX(AuthorList[Author Number],$A3606),"}")))</f>
        <v>#REF!</v>
      </c>
      <c r="K3606" t="e">
        <f>IF(INDEX(SamplingFeatures[Feature Code],$A3606)="","",
CONCATENATE("  - &amp;SamplingFeatureID",TEXT($A3606,"0000"),
" {","SamplingFeatureUUID:  ",CHAR(34),INDEX(SamplingFeatures[Sampling Feature UUID],$A3606),CHAR(34),
", SamplingFeatureTypeCV:  ",CHAR(34),INDEX(SamplingFeatures[Sampling Feature Type],$A3606),CHAR(34),
", SamplingFeatureCode:  ",CHAR(34),INDEX(SamplingFeatures[Feature Code],$A3606),CHAR(34),
", SamplingFeatureName:  ",CHAR(34),INDEX(SamplingFeatures[Feature Name],$A3606),CHAR(34),
", SamplingFeatureDescription:  ",CHAR(34),INDEX(SamplingFeatures[Feature Description],$A3606),CHAR(34),
", SamplingFeatureGeotypeCV:  ",CHAR(34),INDEX(SamplingFeatures[Feature Geo Type],$A3606),CHAR(34),
", FeatureGeometry:  ",CHAR(34),INDEX(SamplingFeatures[Feature Geometry],$A3606),CHAR(34),
", Elevation_m:  ",CHAR(34),INDEX(SamplingFeatures[Elevation_m],$A3606),CHAR(34),
", ElevationDatumCV:  ",CHAR(34),ElevationDatum,CHAR(34),"}"))</f>
        <v>#REF!</v>
      </c>
      <c r="L3606" t="e">
        <f>IF(INDEX(SamplingFeatures[Sampling Feature Type],$A3606)&lt;&gt;"Site","",
CONCATENATE("  - &amp;SiteID",TEXT(SUMPRODUCT(--($L$3:$L3605&lt;&gt;"")),"0000"),
" {","SamplingFeatureID:  *SamplingFeatureID",TEXT($A3606,"0000"),
", SiteTypeCV:  ",CHAR(34),INDEX(Sites[Site Type],$A3606),CHAR(34),
", Latitude:  ",INDEX(Sites[Latitude],$A3606),
", Longitude:  ",INDEX(Sites[Longitude],$A3606),
", SRSName:  ",CHAR(34),LatLonDatum,CHAR(34),"}"))</f>
        <v>#REF!</v>
      </c>
      <c r="M3606" t="e">
        <f>IF(INDEX(SamplingFeatures[Sampling Feature Type],$A3606)&lt;&gt;"Specimen","",
CONCATENATE("  - &amp;SpecimenID",TEXT(SUMPRODUCT(--($M$3:$M3605&lt;&gt;"")),"0000"),
" {","SamplingFeatureID:  *SamplingFeatureID",TEXT($A3606,"0000"),
", SpecimenTypeCV:  ",CHAR(34),INDEX(Specimens[Specimen Type],$A3606),CHAR(34),
", SpecimenMediumCV:  ",INDEX(Specimens[Specimen Medium],$A3606),
", IsFieldSpecimen:  ",CHAR(34),INDEX(Specimens[Is Field Specimen?],$A3606),CHAR(34),"}"))</f>
        <v>#REF!</v>
      </c>
      <c r="N3606" t="e">
        <f>IF(COUNTA(SpatialOffsets[])=0,"", IF(INDEX(SpatialOffsets[Spatial Offset Type],$A3606)="","",
CONCATENATE("  - &amp;SpatialOffsetID",TEXT($A3606,"0000"),
" {","SpatialOffsetTypeCV:  ",CHAR(34),INDEX(SpatialOffsets[Spatial Offset Type],$A3606),CHAR(34),
", Offset1Value:  ",INDEX(SpatialOffsets[Offset 1 Value],$A3606),
", Offset1UnitID:  ",CHAR(34),INDEX(SpatialOffsets[Offset 1 Unit],$A3606),CHAR(34),
", Offset2Value:  ",INDEX(SpatialOffsets[Offset 2 Value],$A3606),
", Offset2UnitID:  ",CHAR(34),INDEX(SpatialOffsets[Offset 2 Unit],$A3606),CHAR(34),
", Offset3Value:  ",INDEX(SpatialOffsets[Offset 3 Value],$A3606),
", Offset3UnitID:  ",CHAR(34),INDEX(SpatialOffsets[Offset 3 Unit],$A3606),CHAR(34),,"}")))</f>
        <v>#REF!</v>
      </c>
      <c r="O3606" t="e">
        <f>IF(COUNTA(RelatedFeatures[])=0,"", IF(INDEX(RelatedFeatures[First Sampling Feature Code],$A3606)="","",
CONCATENATE("  - &amp;RelationID",TEXT($A3606,"0000"),
" {","SamplingFeatureID:  *SamplingFeatureID",TEXT(MATCH(INDEX(RelatedFeatures[First Sampling Feature Code],$A3606),SamplingFeatures[Feature Code],0),"0000"),
", RelationshipTypeCV:  ",CHAR(34),INDEX(RelatedFeatures[Relationship Type],$A3606),CHAR(34),
", RelatedFeatureID: *SamplingFeatureID",TEXT(MATCH(INDEX(RelatedFeatures[Second Sampling Feature Code],$A3606),SamplingFeatures[Feature Code],0),"0000"),
", SpatialOffsetID:  ",IF(INDEX(RelatedFeatures[Offset Number],$A3606)="","",CONCATENATE("*SpatialOffsetID",TEXT(INDEX(RelatedFeatures[Offset Number],$A3606),"0000"))),"}")))</f>
        <v>#REF!</v>
      </c>
      <c r="P3606" t="e">
        <f>IF(INDEX(Methods[Method Type],$A3606)="","",
CONCATENATE("  - &amp;MethodID",TEXT($A3606,"0000"),
" {","MethodTypeCV:  ",CHAR(34),INDEX(Methods[Method Type],$A3606),CHAR(34),
", MethodCode:  ",CHAR(34),INDEX(Methods[Method Code],$A3606),CHAR(34),
", MethodName:  ",CHAR(34),INDEX(Methods[Method Name],$A3606),CHAR(34),
", MethodDescription:  ",CHAR(34),INDEX(Methods[Method Description],$A3606),CHAR(34),
", MethodLink:  ",CHAR(34),INDEX(Methods[Method Link],$A3606),CHAR(34),
", OrganizationID: *OrganizationID",TEXT(MATCH(INDEX(Methods[Organization Name],$A3606),Organizations[Organization Name],0),"0000"),"}"))</f>
        <v>#REF!</v>
      </c>
      <c r="Q3606" t="e">
        <f>IF(INDEX(Variables[Variable Type],$A3606)="","",
CONCATENATE("  - &amp;VariableID",TEXT($A3606,"0000"),
" {","VariableTypeCV:  ",CHAR(34),INDEX(Variables[Variable Type],$A3606),CHAR(34),
", VariableCode:  ",CHAR(34),INDEX(Variables[Variable Code],$A3606),CHAR(34),
", VariableNameCV:  ",CHAR(34),INDEX(Variables[Variable Name],$A3606),CHAR(34),
", VariableDefinition:  ",CHAR(34),INDEX(Variables[Variable Definition],$A3606),CHAR(34),
", SpecciationCV:  ",CHAR(34),INDEX(Variables[Speciation],$A3606),CHAR(34),
", NoDataValue:  ",CHAR(34),INDEX(Variables[No Data Value],$A3606),CHAR(34),"}"))</f>
        <v>#REF!</v>
      </c>
    </row>
    <row r="3607" spans="1:17" x14ac:dyDescent="0.25">
      <c r="A3607">
        <v>3604</v>
      </c>
      <c r="D3607" t="e">
        <f>IF(INDEX(People[First Name],$A3607)="","",
CONCATENATE("  - &amp;PersonID",TEXT($A3607,"0000"),
" {","PersonFirstName:  ",CHAR(34),INDEX(People[First Name],$A3607),CHAR(34),
", PersonMiddleName:  ",CHAR(34),INDEX(People[Middle Name],$A3607),CHAR(34),
", PersonLastName:  ",CHAR(34),INDEX(People[Last Name],$A3607),CHAR(34),"}"))</f>
        <v>#REF!</v>
      </c>
      <c r="E3607" t="e">
        <f>IF(INDEX(Organizations[Organization Type '[CV']],$A3607)="","",
CONCATENATE("  - &amp;OrganizationID",TEXT($A3607,"0000"),
" {","OrganizationTypeCV:  ",CHAR(34),INDEX(Organizations[Organization Type '[CV']],$A3607),CHAR(34),
", OrganizationCode:  ",CHAR(34),INDEX(Organizations[Organization Code],$A3607),CHAR(34),
", OrganizationName:  ",CHAR(34),INDEX(Organizations[Organization Name],$A3607),CHAR(34),
", OrganizationDescription:  ",CHAR(34),INDEX(Organizations[Organization Description],$A3607),CHAR(34),
", OrganizationLink:  ",CHAR(34),INDEX(Organizations[Organization Link],$A3607),CHAR(34),"}"))</f>
        <v>#REF!</v>
      </c>
      <c r="F3607" t="e">
        <f>IF(INDEX(People[First Name],$A3607)="","",
CONCATENATE("  - &amp;AffiliationID",TEXT($A3607,"0000"),
" {PersonID: *PersonID",TEXT($A3607,"0000"),
", OrganizationID: *OrganizationID",TEXT(MATCH(INDEX(People[Organization Name],$A3607),Organizations[Organization Name],0),"0000"),
", IsPrimaryOrganizationContact: , AffiliationStartDate: , AffiliationEndDate: , PrimaryPhone: ",
", PrimaryEmail: ",CHAR(34),INDEX(People[Primary Email],$A3607),CHAR(34),
", PrimaryAddress: ",CHAR(34),INDEX(People[Primary Address],$A3607),CHAR(34),
", PersonLink: }"))</f>
        <v>#REF!</v>
      </c>
      <c r="H3607" t="e">
        <f>IF(COUNTA(CitationInformation)=0,"",IF(INDEX(AuthorList[Author Name],$A3607)="","",
CONCATENATE("  - &amp;AuthorListID",TEXT($A3607,"0000"),
"  {CitationID: *CitationID0001",
", PersonID: *PersonID",TEXT(MATCH(INDEX(AuthorList[Author Name],$A3607),People[Full Name],0),"0000"),
", AuthorOrder: ",INDEX(AuthorList[Author Number],$A3607),"}")))</f>
        <v>#REF!</v>
      </c>
      <c r="K3607" t="e">
        <f>IF(INDEX(SamplingFeatures[Feature Code],$A3607)="","",
CONCATENATE("  - &amp;SamplingFeatureID",TEXT($A3607,"0000"),
" {","SamplingFeatureUUID:  ",CHAR(34),INDEX(SamplingFeatures[Sampling Feature UUID],$A3607),CHAR(34),
", SamplingFeatureTypeCV:  ",CHAR(34),INDEX(SamplingFeatures[Sampling Feature Type],$A3607),CHAR(34),
", SamplingFeatureCode:  ",CHAR(34),INDEX(SamplingFeatures[Feature Code],$A3607),CHAR(34),
", SamplingFeatureName:  ",CHAR(34),INDEX(SamplingFeatures[Feature Name],$A3607),CHAR(34),
", SamplingFeatureDescription:  ",CHAR(34),INDEX(SamplingFeatures[Feature Description],$A3607),CHAR(34),
", SamplingFeatureGeotypeCV:  ",CHAR(34),INDEX(SamplingFeatures[Feature Geo Type],$A3607),CHAR(34),
", FeatureGeometry:  ",CHAR(34),INDEX(SamplingFeatures[Feature Geometry],$A3607),CHAR(34),
", Elevation_m:  ",CHAR(34),INDEX(SamplingFeatures[Elevation_m],$A3607),CHAR(34),
", ElevationDatumCV:  ",CHAR(34),ElevationDatum,CHAR(34),"}"))</f>
        <v>#REF!</v>
      </c>
      <c r="L3607" t="e">
        <f>IF(INDEX(SamplingFeatures[Sampling Feature Type],$A3607)&lt;&gt;"Site","",
CONCATENATE("  - &amp;SiteID",TEXT(SUMPRODUCT(--($L$3:$L3606&lt;&gt;"")),"0000"),
" {","SamplingFeatureID:  *SamplingFeatureID",TEXT($A3607,"0000"),
", SiteTypeCV:  ",CHAR(34),INDEX(Sites[Site Type],$A3607),CHAR(34),
", Latitude:  ",INDEX(Sites[Latitude],$A3607),
", Longitude:  ",INDEX(Sites[Longitude],$A3607),
", SRSName:  ",CHAR(34),LatLonDatum,CHAR(34),"}"))</f>
        <v>#REF!</v>
      </c>
      <c r="M3607" t="e">
        <f>IF(INDEX(SamplingFeatures[Sampling Feature Type],$A3607)&lt;&gt;"Specimen","",
CONCATENATE("  - &amp;SpecimenID",TEXT(SUMPRODUCT(--($M$3:$M3606&lt;&gt;"")),"0000"),
" {","SamplingFeatureID:  *SamplingFeatureID",TEXT($A3607,"0000"),
", SpecimenTypeCV:  ",CHAR(34),INDEX(Specimens[Specimen Type],$A3607),CHAR(34),
", SpecimenMediumCV:  ",INDEX(Specimens[Specimen Medium],$A3607),
", IsFieldSpecimen:  ",CHAR(34),INDEX(Specimens[Is Field Specimen?],$A3607),CHAR(34),"}"))</f>
        <v>#REF!</v>
      </c>
      <c r="N3607" t="e">
        <f>IF(COUNTA(SpatialOffsets[])=0,"", IF(INDEX(SpatialOffsets[Spatial Offset Type],$A3607)="","",
CONCATENATE("  - &amp;SpatialOffsetID",TEXT($A3607,"0000"),
" {","SpatialOffsetTypeCV:  ",CHAR(34),INDEX(SpatialOffsets[Spatial Offset Type],$A3607),CHAR(34),
", Offset1Value:  ",INDEX(SpatialOffsets[Offset 1 Value],$A3607),
", Offset1UnitID:  ",CHAR(34),INDEX(SpatialOffsets[Offset 1 Unit],$A3607),CHAR(34),
", Offset2Value:  ",INDEX(SpatialOffsets[Offset 2 Value],$A3607),
", Offset2UnitID:  ",CHAR(34),INDEX(SpatialOffsets[Offset 2 Unit],$A3607),CHAR(34),
", Offset3Value:  ",INDEX(SpatialOffsets[Offset 3 Value],$A3607),
", Offset3UnitID:  ",CHAR(34),INDEX(SpatialOffsets[Offset 3 Unit],$A3607),CHAR(34),,"}")))</f>
        <v>#REF!</v>
      </c>
      <c r="O3607" t="e">
        <f>IF(COUNTA(RelatedFeatures[])=0,"", IF(INDEX(RelatedFeatures[First Sampling Feature Code],$A3607)="","",
CONCATENATE("  - &amp;RelationID",TEXT($A3607,"0000"),
" {","SamplingFeatureID:  *SamplingFeatureID",TEXT(MATCH(INDEX(RelatedFeatures[First Sampling Feature Code],$A3607),SamplingFeatures[Feature Code],0),"0000"),
", RelationshipTypeCV:  ",CHAR(34),INDEX(RelatedFeatures[Relationship Type],$A3607),CHAR(34),
", RelatedFeatureID: *SamplingFeatureID",TEXT(MATCH(INDEX(RelatedFeatures[Second Sampling Feature Code],$A3607),SamplingFeatures[Feature Code],0),"0000"),
", SpatialOffsetID:  ",IF(INDEX(RelatedFeatures[Offset Number],$A3607)="","",CONCATENATE("*SpatialOffsetID",TEXT(INDEX(RelatedFeatures[Offset Number],$A3607),"0000"))),"}")))</f>
        <v>#REF!</v>
      </c>
      <c r="P3607" t="e">
        <f>IF(INDEX(Methods[Method Type],$A3607)="","",
CONCATENATE("  - &amp;MethodID",TEXT($A3607,"0000"),
" {","MethodTypeCV:  ",CHAR(34),INDEX(Methods[Method Type],$A3607),CHAR(34),
", MethodCode:  ",CHAR(34),INDEX(Methods[Method Code],$A3607),CHAR(34),
", MethodName:  ",CHAR(34),INDEX(Methods[Method Name],$A3607),CHAR(34),
", MethodDescription:  ",CHAR(34),INDEX(Methods[Method Description],$A3607),CHAR(34),
", MethodLink:  ",CHAR(34),INDEX(Methods[Method Link],$A3607),CHAR(34),
", OrganizationID: *OrganizationID",TEXT(MATCH(INDEX(Methods[Organization Name],$A3607),Organizations[Organization Name],0),"0000"),"}"))</f>
        <v>#REF!</v>
      </c>
      <c r="Q3607" t="e">
        <f>IF(INDEX(Variables[Variable Type],$A3607)="","",
CONCATENATE("  - &amp;VariableID",TEXT($A3607,"0000"),
" {","VariableTypeCV:  ",CHAR(34),INDEX(Variables[Variable Type],$A3607),CHAR(34),
", VariableCode:  ",CHAR(34),INDEX(Variables[Variable Code],$A3607),CHAR(34),
", VariableNameCV:  ",CHAR(34),INDEX(Variables[Variable Name],$A3607),CHAR(34),
", VariableDefinition:  ",CHAR(34),INDEX(Variables[Variable Definition],$A3607),CHAR(34),
", SpecciationCV:  ",CHAR(34),INDEX(Variables[Speciation],$A3607),CHAR(34),
", NoDataValue:  ",CHAR(34),INDEX(Variables[No Data Value],$A3607),CHAR(34),"}"))</f>
        <v>#REF!</v>
      </c>
    </row>
    <row r="3608" spans="1:17" x14ac:dyDescent="0.25">
      <c r="A3608">
        <v>3605</v>
      </c>
      <c r="D3608" t="e">
        <f>IF(INDEX(People[First Name],$A3608)="","",
CONCATENATE("  - &amp;PersonID",TEXT($A3608,"0000"),
" {","PersonFirstName:  ",CHAR(34),INDEX(People[First Name],$A3608),CHAR(34),
", PersonMiddleName:  ",CHAR(34),INDEX(People[Middle Name],$A3608),CHAR(34),
", PersonLastName:  ",CHAR(34),INDEX(People[Last Name],$A3608),CHAR(34),"}"))</f>
        <v>#REF!</v>
      </c>
      <c r="E3608" t="e">
        <f>IF(INDEX(Organizations[Organization Type '[CV']],$A3608)="","",
CONCATENATE("  - &amp;OrganizationID",TEXT($A3608,"0000"),
" {","OrganizationTypeCV:  ",CHAR(34),INDEX(Organizations[Organization Type '[CV']],$A3608),CHAR(34),
", OrganizationCode:  ",CHAR(34),INDEX(Organizations[Organization Code],$A3608),CHAR(34),
", OrganizationName:  ",CHAR(34),INDEX(Organizations[Organization Name],$A3608),CHAR(34),
", OrganizationDescription:  ",CHAR(34),INDEX(Organizations[Organization Description],$A3608),CHAR(34),
", OrganizationLink:  ",CHAR(34),INDEX(Organizations[Organization Link],$A3608),CHAR(34),"}"))</f>
        <v>#REF!</v>
      </c>
      <c r="F3608" t="e">
        <f>IF(INDEX(People[First Name],$A3608)="","",
CONCATENATE("  - &amp;AffiliationID",TEXT($A3608,"0000"),
" {PersonID: *PersonID",TEXT($A3608,"0000"),
", OrganizationID: *OrganizationID",TEXT(MATCH(INDEX(People[Organization Name],$A3608),Organizations[Organization Name],0),"0000"),
", IsPrimaryOrganizationContact: , AffiliationStartDate: , AffiliationEndDate: , PrimaryPhone: ",
", PrimaryEmail: ",CHAR(34),INDEX(People[Primary Email],$A3608),CHAR(34),
", PrimaryAddress: ",CHAR(34),INDEX(People[Primary Address],$A3608),CHAR(34),
", PersonLink: }"))</f>
        <v>#REF!</v>
      </c>
      <c r="H3608" t="e">
        <f>IF(COUNTA(CitationInformation)=0,"",IF(INDEX(AuthorList[Author Name],$A3608)="","",
CONCATENATE("  - &amp;AuthorListID",TEXT($A3608,"0000"),
"  {CitationID: *CitationID0001",
", PersonID: *PersonID",TEXT(MATCH(INDEX(AuthorList[Author Name],$A3608),People[Full Name],0),"0000"),
", AuthorOrder: ",INDEX(AuthorList[Author Number],$A3608),"}")))</f>
        <v>#REF!</v>
      </c>
      <c r="K3608" t="e">
        <f>IF(INDEX(SamplingFeatures[Feature Code],$A3608)="","",
CONCATENATE("  - &amp;SamplingFeatureID",TEXT($A3608,"0000"),
" {","SamplingFeatureUUID:  ",CHAR(34),INDEX(SamplingFeatures[Sampling Feature UUID],$A3608),CHAR(34),
", SamplingFeatureTypeCV:  ",CHAR(34),INDEX(SamplingFeatures[Sampling Feature Type],$A3608),CHAR(34),
", SamplingFeatureCode:  ",CHAR(34),INDEX(SamplingFeatures[Feature Code],$A3608),CHAR(34),
", SamplingFeatureName:  ",CHAR(34),INDEX(SamplingFeatures[Feature Name],$A3608),CHAR(34),
", SamplingFeatureDescription:  ",CHAR(34),INDEX(SamplingFeatures[Feature Description],$A3608),CHAR(34),
", SamplingFeatureGeotypeCV:  ",CHAR(34),INDEX(SamplingFeatures[Feature Geo Type],$A3608),CHAR(34),
", FeatureGeometry:  ",CHAR(34),INDEX(SamplingFeatures[Feature Geometry],$A3608),CHAR(34),
", Elevation_m:  ",CHAR(34),INDEX(SamplingFeatures[Elevation_m],$A3608),CHAR(34),
", ElevationDatumCV:  ",CHAR(34),ElevationDatum,CHAR(34),"}"))</f>
        <v>#REF!</v>
      </c>
      <c r="L3608" t="e">
        <f>IF(INDEX(SamplingFeatures[Sampling Feature Type],$A3608)&lt;&gt;"Site","",
CONCATENATE("  - &amp;SiteID",TEXT(SUMPRODUCT(--($L$3:$L3607&lt;&gt;"")),"0000"),
" {","SamplingFeatureID:  *SamplingFeatureID",TEXT($A3608,"0000"),
", SiteTypeCV:  ",CHAR(34),INDEX(Sites[Site Type],$A3608),CHAR(34),
", Latitude:  ",INDEX(Sites[Latitude],$A3608),
", Longitude:  ",INDEX(Sites[Longitude],$A3608),
", SRSName:  ",CHAR(34),LatLonDatum,CHAR(34),"}"))</f>
        <v>#REF!</v>
      </c>
      <c r="M3608" t="e">
        <f>IF(INDEX(SamplingFeatures[Sampling Feature Type],$A3608)&lt;&gt;"Specimen","",
CONCATENATE("  - &amp;SpecimenID",TEXT(SUMPRODUCT(--($M$3:$M3607&lt;&gt;"")),"0000"),
" {","SamplingFeatureID:  *SamplingFeatureID",TEXT($A3608,"0000"),
", SpecimenTypeCV:  ",CHAR(34),INDEX(Specimens[Specimen Type],$A3608),CHAR(34),
", SpecimenMediumCV:  ",INDEX(Specimens[Specimen Medium],$A3608),
", IsFieldSpecimen:  ",CHAR(34),INDEX(Specimens[Is Field Specimen?],$A3608),CHAR(34),"}"))</f>
        <v>#REF!</v>
      </c>
      <c r="N3608" t="e">
        <f>IF(COUNTA(SpatialOffsets[])=0,"", IF(INDEX(SpatialOffsets[Spatial Offset Type],$A3608)="","",
CONCATENATE("  - &amp;SpatialOffsetID",TEXT($A3608,"0000"),
" {","SpatialOffsetTypeCV:  ",CHAR(34),INDEX(SpatialOffsets[Spatial Offset Type],$A3608),CHAR(34),
", Offset1Value:  ",INDEX(SpatialOffsets[Offset 1 Value],$A3608),
", Offset1UnitID:  ",CHAR(34),INDEX(SpatialOffsets[Offset 1 Unit],$A3608),CHAR(34),
", Offset2Value:  ",INDEX(SpatialOffsets[Offset 2 Value],$A3608),
", Offset2UnitID:  ",CHAR(34),INDEX(SpatialOffsets[Offset 2 Unit],$A3608),CHAR(34),
", Offset3Value:  ",INDEX(SpatialOffsets[Offset 3 Value],$A3608),
", Offset3UnitID:  ",CHAR(34),INDEX(SpatialOffsets[Offset 3 Unit],$A3608),CHAR(34),,"}")))</f>
        <v>#REF!</v>
      </c>
      <c r="O3608" t="e">
        <f>IF(COUNTA(RelatedFeatures[])=0,"", IF(INDEX(RelatedFeatures[First Sampling Feature Code],$A3608)="","",
CONCATENATE("  - &amp;RelationID",TEXT($A3608,"0000"),
" {","SamplingFeatureID:  *SamplingFeatureID",TEXT(MATCH(INDEX(RelatedFeatures[First Sampling Feature Code],$A3608),SamplingFeatures[Feature Code],0),"0000"),
", RelationshipTypeCV:  ",CHAR(34),INDEX(RelatedFeatures[Relationship Type],$A3608),CHAR(34),
", RelatedFeatureID: *SamplingFeatureID",TEXT(MATCH(INDEX(RelatedFeatures[Second Sampling Feature Code],$A3608),SamplingFeatures[Feature Code],0),"0000"),
", SpatialOffsetID:  ",IF(INDEX(RelatedFeatures[Offset Number],$A3608)="","",CONCATENATE("*SpatialOffsetID",TEXT(INDEX(RelatedFeatures[Offset Number],$A3608),"0000"))),"}")))</f>
        <v>#REF!</v>
      </c>
      <c r="P3608" t="e">
        <f>IF(INDEX(Methods[Method Type],$A3608)="","",
CONCATENATE("  - &amp;MethodID",TEXT($A3608,"0000"),
" {","MethodTypeCV:  ",CHAR(34),INDEX(Methods[Method Type],$A3608),CHAR(34),
", MethodCode:  ",CHAR(34),INDEX(Methods[Method Code],$A3608),CHAR(34),
", MethodName:  ",CHAR(34),INDEX(Methods[Method Name],$A3608),CHAR(34),
", MethodDescription:  ",CHAR(34),INDEX(Methods[Method Description],$A3608),CHAR(34),
", MethodLink:  ",CHAR(34),INDEX(Methods[Method Link],$A3608),CHAR(34),
", OrganizationID: *OrganizationID",TEXT(MATCH(INDEX(Methods[Organization Name],$A3608),Organizations[Organization Name],0),"0000"),"}"))</f>
        <v>#REF!</v>
      </c>
      <c r="Q3608" t="e">
        <f>IF(INDEX(Variables[Variable Type],$A3608)="","",
CONCATENATE("  - &amp;VariableID",TEXT($A3608,"0000"),
" {","VariableTypeCV:  ",CHAR(34),INDEX(Variables[Variable Type],$A3608),CHAR(34),
", VariableCode:  ",CHAR(34),INDEX(Variables[Variable Code],$A3608),CHAR(34),
", VariableNameCV:  ",CHAR(34),INDEX(Variables[Variable Name],$A3608),CHAR(34),
", VariableDefinition:  ",CHAR(34),INDEX(Variables[Variable Definition],$A3608),CHAR(34),
", SpecciationCV:  ",CHAR(34),INDEX(Variables[Speciation],$A3608),CHAR(34),
", NoDataValue:  ",CHAR(34),INDEX(Variables[No Data Value],$A3608),CHAR(34),"}"))</f>
        <v>#REF!</v>
      </c>
    </row>
    <row r="3609" spans="1:17" x14ac:dyDescent="0.25">
      <c r="A3609">
        <v>3606</v>
      </c>
      <c r="D3609" t="e">
        <f>IF(INDEX(People[First Name],$A3609)="","",
CONCATENATE("  - &amp;PersonID",TEXT($A3609,"0000"),
" {","PersonFirstName:  ",CHAR(34),INDEX(People[First Name],$A3609),CHAR(34),
", PersonMiddleName:  ",CHAR(34),INDEX(People[Middle Name],$A3609),CHAR(34),
", PersonLastName:  ",CHAR(34),INDEX(People[Last Name],$A3609),CHAR(34),"}"))</f>
        <v>#REF!</v>
      </c>
      <c r="E3609" t="e">
        <f>IF(INDEX(Organizations[Organization Type '[CV']],$A3609)="","",
CONCATENATE("  - &amp;OrganizationID",TEXT($A3609,"0000"),
" {","OrganizationTypeCV:  ",CHAR(34),INDEX(Organizations[Organization Type '[CV']],$A3609),CHAR(34),
", OrganizationCode:  ",CHAR(34),INDEX(Organizations[Organization Code],$A3609),CHAR(34),
", OrganizationName:  ",CHAR(34),INDEX(Organizations[Organization Name],$A3609),CHAR(34),
", OrganizationDescription:  ",CHAR(34),INDEX(Organizations[Organization Description],$A3609),CHAR(34),
", OrganizationLink:  ",CHAR(34),INDEX(Organizations[Organization Link],$A3609),CHAR(34),"}"))</f>
        <v>#REF!</v>
      </c>
      <c r="F3609" t="e">
        <f>IF(INDEX(People[First Name],$A3609)="","",
CONCATENATE("  - &amp;AffiliationID",TEXT($A3609,"0000"),
" {PersonID: *PersonID",TEXT($A3609,"0000"),
", OrganizationID: *OrganizationID",TEXT(MATCH(INDEX(People[Organization Name],$A3609),Organizations[Organization Name],0),"0000"),
", IsPrimaryOrganizationContact: , AffiliationStartDate: , AffiliationEndDate: , PrimaryPhone: ",
", PrimaryEmail: ",CHAR(34),INDEX(People[Primary Email],$A3609),CHAR(34),
", PrimaryAddress: ",CHAR(34),INDEX(People[Primary Address],$A3609),CHAR(34),
", PersonLink: }"))</f>
        <v>#REF!</v>
      </c>
      <c r="H3609" t="e">
        <f>IF(COUNTA(CitationInformation)=0,"",IF(INDEX(AuthorList[Author Name],$A3609)="","",
CONCATENATE("  - &amp;AuthorListID",TEXT($A3609,"0000"),
"  {CitationID: *CitationID0001",
", PersonID: *PersonID",TEXT(MATCH(INDEX(AuthorList[Author Name],$A3609),People[Full Name],0),"0000"),
", AuthorOrder: ",INDEX(AuthorList[Author Number],$A3609),"}")))</f>
        <v>#REF!</v>
      </c>
      <c r="K3609" t="e">
        <f>IF(INDEX(SamplingFeatures[Feature Code],$A3609)="","",
CONCATENATE("  - &amp;SamplingFeatureID",TEXT($A3609,"0000"),
" {","SamplingFeatureUUID:  ",CHAR(34),INDEX(SamplingFeatures[Sampling Feature UUID],$A3609),CHAR(34),
", SamplingFeatureTypeCV:  ",CHAR(34),INDEX(SamplingFeatures[Sampling Feature Type],$A3609),CHAR(34),
", SamplingFeatureCode:  ",CHAR(34),INDEX(SamplingFeatures[Feature Code],$A3609),CHAR(34),
", SamplingFeatureName:  ",CHAR(34),INDEX(SamplingFeatures[Feature Name],$A3609),CHAR(34),
", SamplingFeatureDescription:  ",CHAR(34),INDEX(SamplingFeatures[Feature Description],$A3609),CHAR(34),
", SamplingFeatureGeotypeCV:  ",CHAR(34),INDEX(SamplingFeatures[Feature Geo Type],$A3609),CHAR(34),
", FeatureGeometry:  ",CHAR(34),INDEX(SamplingFeatures[Feature Geometry],$A3609),CHAR(34),
", Elevation_m:  ",CHAR(34),INDEX(SamplingFeatures[Elevation_m],$A3609),CHAR(34),
", ElevationDatumCV:  ",CHAR(34),ElevationDatum,CHAR(34),"}"))</f>
        <v>#REF!</v>
      </c>
      <c r="L3609" t="e">
        <f>IF(INDEX(SamplingFeatures[Sampling Feature Type],$A3609)&lt;&gt;"Site","",
CONCATENATE("  - &amp;SiteID",TEXT(SUMPRODUCT(--($L$3:$L3608&lt;&gt;"")),"0000"),
" {","SamplingFeatureID:  *SamplingFeatureID",TEXT($A3609,"0000"),
", SiteTypeCV:  ",CHAR(34),INDEX(Sites[Site Type],$A3609),CHAR(34),
", Latitude:  ",INDEX(Sites[Latitude],$A3609),
", Longitude:  ",INDEX(Sites[Longitude],$A3609),
", SRSName:  ",CHAR(34),LatLonDatum,CHAR(34),"}"))</f>
        <v>#REF!</v>
      </c>
      <c r="M3609" t="e">
        <f>IF(INDEX(SamplingFeatures[Sampling Feature Type],$A3609)&lt;&gt;"Specimen","",
CONCATENATE("  - &amp;SpecimenID",TEXT(SUMPRODUCT(--($M$3:$M3608&lt;&gt;"")),"0000"),
" {","SamplingFeatureID:  *SamplingFeatureID",TEXT($A3609,"0000"),
", SpecimenTypeCV:  ",CHAR(34),INDEX(Specimens[Specimen Type],$A3609),CHAR(34),
", SpecimenMediumCV:  ",INDEX(Specimens[Specimen Medium],$A3609),
", IsFieldSpecimen:  ",CHAR(34),INDEX(Specimens[Is Field Specimen?],$A3609),CHAR(34),"}"))</f>
        <v>#REF!</v>
      </c>
      <c r="N3609" t="e">
        <f>IF(COUNTA(SpatialOffsets[])=0,"", IF(INDEX(SpatialOffsets[Spatial Offset Type],$A3609)="","",
CONCATENATE("  - &amp;SpatialOffsetID",TEXT($A3609,"0000"),
" {","SpatialOffsetTypeCV:  ",CHAR(34),INDEX(SpatialOffsets[Spatial Offset Type],$A3609),CHAR(34),
", Offset1Value:  ",INDEX(SpatialOffsets[Offset 1 Value],$A3609),
", Offset1UnitID:  ",CHAR(34),INDEX(SpatialOffsets[Offset 1 Unit],$A3609),CHAR(34),
", Offset2Value:  ",INDEX(SpatialOffsets[Offset 2 Value],$A3609),
", Offset2UnitID:  ",CHAR(34),INDEX(SpatialOffsets[Offset 2 Unit],$A3609),CHAR(34),
", Offset3Value:  ",INDEX(SpatialOffsets[Offset 3 Value],$A3609),
", Offset3UnitID:  ",CHAR(34),INDEX(SpatialOffsets[Offset 3 Unit],$A3609),CHAR(34),,"}")))</f>
        <v>#REF!</v>
      </c>
      <c r="O3609" t="e">
        <f>IF(COUNTA(RelatedFeatures[])=0,"", IF(INDEX(RelatedFeatures[First Sampling Feature Code],$A3609)="","",
CONCATENATE("  - &amp;RelationID",TEXT($A3609,"0000"),
" {","SamplingFeatureID:  *SamplingFeatureID",TEXT(MATCH(INDEX(RelatedFeatures[First Sampling Feature Code],$A3609),SamplingFeatures[Feature Code],0),"0000"),
", RelationshipTypeCV:  ",CHAR(34),INDEX(RelatedFeatures[Relationship Type],$A3609),CHAR(34),
", RelatedFeatureID: *SamplingFeatureID",TEXT(MATCH(INDEX(RelatedFeatures[Second Sampling Feature Code],$A3609),SamplingFeatures[Feature Code],0),"0000"),
", SpatialOffsetID:  ",IF(INDEX(RelatedFeatures[Offset Number],$A3609)="","",CONCATENATE("*SpatialOffsetID",TEXT(INDEX(RelatedFeatures[Offset Number],$A3609),"0000"))),"}")))</f>
        <v>#REF!</v>
      </c>
      <c r="P3609" t="e">
        <f>IF(INDEX(Methods[Method Type],$A3609)="","",
CONCATENATE("  - &amp;MethodID",TEXT($A3609,"0000"),
" {","MethodTypeCV:  ",CHAR(34),INDEX(Methods[Method Type],$A3609),CHAR(34),
", MethodCode:  ",CHAR(34),INDEX(Methods[Method Code],$A3609),CHAR(34),
", MethodName:  ",CHAR(34),INDEX(Methods[Method Name],$A3609),CHAR(34),
", MethodDescription:  ",CHAR(34),INDEX(Methods[Method Description],$A3609),CHAR(34),
", MethodLink:  ",CHAR(34),INDEX(Methods[Method Link],$A3609),CHAR(34),
", OrganizationID: *OrganizationID",TEXT(MATCH(INDEX(Methods[Organization Name],$A3609),Organizations[Organization Name],0),"0000"),"}"))</f>
        <v>#REF!</v>
      </c>
      <c r="Q3609" t="e">
        <f>IF(INDEX(Variables[Variable Type],$A3609)="","",
CONCATENATE("  - &amp;VariableID",TEXT($A3609,"0000"),
" {","VariableTypeCV:  ",CHAR(34),INDEX(Variables[Variable Type],$A3609),CHAR(34),
", VariableCode:  ",CHAR(34),INDEX(Variables[Variable Code],$A3609),CHAR(34),
", VariableNameCV:  ",CHAR(34),INDEX(Variables[Variable Name],$A3609),CHAR(34),
", VariableDefinition:  ",CHAR(34),INDEX(Variables[Variable Definition],$A3609),CHAR(34),
", SpecciationCV:  ",CHAR(34),INDEX(Variables[Speciation],$A3609),CHAR(34),
", NoDataValue:  ",CHAR(34),INDEX(Variables[No Data Value],$A3609),CHAR(34),"}"))</f>
        <v>#REF!</v>
      </c>
    </row>
    <row r="3610" spans="1:17" x14ac:dyDescent="0.25">
      <c r="A3610">
        <v>3607</v>
      </c>
      <c r="D3610" t="e">
        <f>IF(INDEX(People[First Name],$A3610)="","",
CONCATENATE("  - &amp;PersonID",TEXT($A3610,"0000"),
" {","PersonFirstName:  ",CHAR(34),INDEX(People[First Name],$A3610),CHAR(34),
", PersonMiddleName:  ",CHAR(34),INDEX(People[Middle Name],$A3610),CHAR(34),
", PersonLastName:  ",CHAR(34),INDEX(People[Last Name],$A3610),CHAR(34),"}"))</f>
        <v>#REF!</v>
      </c>
      <c r="E3610" t="e">
        <f>IF(INDEX(Organizations[Organization Type '[CV']],$A3610)="","",
CONCATENATE("  - &amp;OrganizationID",TEXT($A3610,"0000"),
" {","OrganizationTypeCV:  ",CHAR(34),INDEX(Organizations[Organization Type '[CV']],$A3610),CHAR(34),
", OrganizationCode:  ",CHAR(34),INDEX(Organizations[Organization Code],$A3610),CHAR(34),
", OrganizationName:  ",CHAR(34),INDEX(Organizations[Organization Name],$A3610),CHAR(34),
", OrganizationDescription:  ",CHAR(34),INDEX(Organizations[Organization Description],$A3610),CHAR(34),
", OrganizationLink:  ",CHAR(34),INDEX(Organizations[Organization Link],$A3610),CHAR(34),"}"))</f>
        <v>#REF!</v>
      </c>
      <c r="F3610" t="e">
        <f>IF(INDEX(People[First Name],$A3610)="","",
CONCATENATE("  - &amp;AffiliationID",TEXT($A3610,"0000"),
" {PersonID: *PersonID",TEXT($A3610,"0000"),
", OrganizationID: *OrganizationID",TEXT(MATCH(INDEX(People[Organization Name],$A3610),Organizations[Organization Name],0),"0000"),
", IsPrimaryOrganizationContact: , AffiliationStartDate: , AffiliationEndDate: , PrimaryPhone: ",
", PrimaryEmail: ",CHAR(34),INDEX(People[Primary Email],$A3610),CHAR(34),
", PrimaryAddress: ",CHAR(34),INDEX(People[Primary Address],$A3610),CHAR(34),
", PersonLink: }"))</f>
        <v>#REF!</v>
      </c>
      <c r="H3610" t="e">
        <f>IF(COUNTA(CitationInformation)=0,"",IF(INDEX(AuthorList[Author Name],$A3610)="","",
CONCATENATE("  - &amp;AuthorListID",TEXT($A3610,"0000"),
"  {CitationID: *CitationID0001",
", PersonID: *PersonID",TEXT(MATCH(INDEX(AuthorList[Author Name],$A3610),People[Full Name],0),"0000"),
", AuthorOrder: ",INDEX(AuthorList[Author Number],$A3610),"}")))</f>
        <v>#REF!</v>
      </c>
      <c r="K3610" t="e">
        <f>IF(INDEX(SamplingFeatures[Feature Code],$A3610)="","",
CONCATENATE("  - &amp;SamplingFeatureID",TEXT($A3610,"0000"),
" {","SamplingFeatureUUID:  ",CHAR(34),INDEX(SamplingFeatures[Sampling Feature UUID],$A3610),CHAR(34),
", SamplingFeatureTypeCV:  ",CHAR(34),INDEX(SamplingFeatures[Sampling Feature Type],$A3610),CHAR(34),
", SamplingFeatureCode:  ",CHAR(34),INDEX(SamplingFeatures[Feature Code],$A3610),CHAR(34),
", SamplingFeatureName:  ",CHAR(34),INDEX(SamplingFeatures[Feature Name],$A3610),CHAR(34),
", SamplingFeatureDescription:  ",CHAR(34),INDEX(SamplingFeatures[Feature Description],$A3610),CHAR(34),
", SamplingFeatureGeotypeCV:  ",CHAR(34),INDEX(SamplingFeatures[Feature Geo Type],$A3610),CHAR(34),
", FeatureGeometry:  ",CHAR(34),INDEX(SamplingFeatures[Feature Geometry],$A3610),CHAR(34),
", Elevation_m:  ",CHAR(34),INDEX(SamplingFeatures[Elevation_m],$A3610),CHAR(34),
", ElevationDatumCV:  ",CHAR(34),ElevationDatum,CHAR(34),"}"))</f>
        <v>#REF!</v>
      </c>
      <c r="L3610" t="e">
        <f>IF(INDEX(SamplingFeatures[Sampling Feature Type],$A3610)&lt;&gt;"Site","",
CONCATENATE("  - &amp;SiteID",TEXT(SUMPRODUCT(--($L$3:$L3609&lt;&gt;"")),"0000"),
" {","SamplingFeatureID:  *SamplingFeatureID",TEXT($A3610,"0000"),
", SiteTypeCV:  ",CHAR(34),INDEX(Sites[Site Type],$A3610),CHAR(34),
", Latitude:  ",INDEX(Sites[Latitude],$A3610),
", Longitude:  ",INDEX(Sites[Longitude],$A3610),
", SRSName:  ",CHAR(34),LatLonDatum,CHAR(34),"}"))</f>
        <v>#REF!</v>
      </c>
      <c r="M3610" t="e">
        <f>IF(INDEX(SamplingFeatures[Sampling Feature Type],$A3610)&lt;&gt;"Specimen","",
CONCATENATE("  - &amp;SpecimenID",TEXT(SUMPRODUCT(--($M$3:$M3609&lt;&gt;"")),"0000"),
" {","SamplingFeatureID:  *SamplingFeatureID",TEXT($A3610,"0000"),
", SpecimenTypeCV:  ",CHAR(34),INDEX(Specimens[Specimen Type],$A3610),CHAR(34),
", SpecimenMediumCV:  ",INDEX(Specimens[Specimen Medium],$A3610),
", IsFieldSpecimen:  ",CHAR(34),INDEX(Specimens[Is Field Specimen?],$A3610),CHAR(34),"}"))</f>
        <v>#REF!</v>
      </c>
      <c r="N3610" t="e">
        <f>IF(COUNTA(SpatialOffsets[])=0,"", IF(INDEX(SpatialOffsets[Spatial Offset Type],$A3610)="","",
CONCATENATE("  - &amp;SpatialOffsetID",TEXT($A3610,"0000"),
" {","SpatialOffsetTypeCV:  ",CHAR(34),INDEX(SpatialOffsets[Spatial Offset Type],$A3610),CHAR(34),
", Offset1Value:  ",INDEX(SpatialOffsets[Offset 1 Value],$A3610),
", Offset1UnitID:  ",CHAR(34),INDEX(SpatialOffsets[Offset 1 Unit],$A3610),CHAR(34),
", Offset2Value:  ",INDEX(SpatialOffsets[Offset 2 Value],$A3610),
", Offset2UnitID:  ",CHAR(34),INDEX(SpatialOffsets[Offset 2 Unit],$A3610),CHAR(34),
", Offset3Value:  ",INDEX(SpatialOffsets[Offset 3 Value],$A3610),
", Offset3UnitID:  ",CHAR(34),INDEX(SpatialOffsets[Offset 3 Unit],$A3610),CHAR(34),,"}")))</f>
        <v>#REF!</v>
      </c>
      <c r="O3610" t="e">
        <f>IF(COUNTA(RelatedFeatures[])=0,"", IF(INDEX(RelatedFeatures[First Sampling Feature Code],$A3610)="","",
CONCATENATE("  - &amp;RelationID",TEXT($A3610,"0000"),
" {","SamplingFeatureID:  *SamplingFeatureID",TEXT(MATCH(INDEX(RelatedFeatures[First Sampling Feature Code],$A3610),SamplingFeatures[Feature Code],0),"0000"),
", RelationshipTypeCV:  ",CHAR(34),INDEX(RelatedFeatures[Relationship Type],$A3610),CHAR(34),
", RelatedFeatureID: *SamplingFeatureID",TEXT(MATCH(INDEX(RelatedFeatures[Second Sampling Feature Code],$A3610),SamplingFeatures[Feature Code],0),"0000"),
", SpatialOffsetID:  ",IF(INDEX(RelatedFeatures[Offset Number],$A3610)="","",CONCATENATE("*SpatialOffsetID",TEXT(INDEX(RelatedFeatures[Offset Number],$A3610),"0000"))),"}")))</f>
        <v>#REF!</v>
      </c>
      <c r="P3610" t="e">
        <f>IF(INDEX(Methods[Method Type],$A3610)="","",
CONCATENATE("  - &amp;MethodID",TEXT($A3610,"0000"),
" {","MethodTypeCV:  ",CHAR(34),INDEX(Methods[Method Type],$A3610),CHAR(34),
", MethodCode:  ",CHAR(34),INDEX(Methods[Method Code],$A3610),CHAR(34),
", MethodName:  ",CHAR(34),INDEX(Methods[Method Name],$A3610),CHAR(34),
", MethodDescription:  ",CHAR(34),INDEX(Methods[Method Description],$A3610),CHAR(34),
", MethodLink:  ",CHAR(34),INDEX(Methods[Method Link],$A3610),CHAR(34),
", OrganizationID: *OrganizationID",TEXT(MATCH(INDEX(Methods[Organization Name],$A3610),Organizations[Organization Name],0),"0000"),"}"))</f>
        <v>#REF!</v>
      </c>
      <c r="Q3610" t="e">
        <f>IF(INDEX(Variables[Variable Type],$A3610)="","",
CONCATENATE("  - &amp;VariableID",TEXT($A3610,"0000"),
" {","VariableTypeCV:  ",CHAR(34),INDEX(Variables[Variable Type],$A3610),CHAR(34),
", VariableCode:  ",CHAR(34),INDEX(Variables[Variable Code],$A3610),CHAR(34),
", VariableNameCV:  ",CHAR(34),INDEX(Variables[Variable Name],$A3610),CHAR(34),
", VariableDefinition:  ",CHAR(34),INDEX(Variables[Variable Definition],$A3610),CHAR(34),
", SpecciationCV:  ",CHAR(34),INDEX(Variables[Speciation],$A3610),CHAR(34),
", NoDataValue:  ",CHAR(34),INDEX(Variables[No Data Value],$A3610),CHAR(34),"}"))</f>
        <v>#REF!</v>
      </c>
    </row>
    <row r="3611" spans="1:17" x14ac:dyDescent="0.25">
      <c r="A3611">
        <v>3608</v>
      </c>
      <c r="D3611" t="e">
        <f>IF(INDEX(People[First Name],$A3611)="","",
CONCATENATE("  - &amp;PersonID",TEXT($A3611,"0000"),
" {","PersonFirstName:  ",CHAR(34),INDEX(People[First Name],$A3611),CHAR(34),
", PersonMiddleName:  ",CHAR(34),INDEX(People[Middle Name],$A3611),CHAR(34),
", PersonLastName:  ",CHAR(34),INDEX(People[Last Name],$A3611),CHAR(34),"}"))</f>
        <v>#REF!</v>
      </c>
      <c r="E3611" t="e">
        <f>IF(INDEX(Organizations[Organization Type '[CV']],$A3611)="","",
CONCATENATE("  - &amp;OrganizationID",TEXT($A3611,"0000"),
" {","OrganizationTypeCV:  ",CHAR(34),INDEX(Organizations[Organization Type '[CV']],$A3611),CHAR(34),
", OrganizationCode:  ",CHAR(34),INDEX(Organizations[Organization Code],$A3611),CHAR(34),
", OrganizationName:  ",CHAR(34),INDEX(Organizations[Organization Name],$A3611),CHAR(34),
", OrganizationDescription:  ",CHAR(34),INDEX(Organizations[Organization Description],$A3611),CHAR(34),
", OrganizationLink:  ",CHAR(34),INDEX(Organizations[Organization Link],$A3611),CHAR(34),"}"))</f>
        <v>#REF!</v>
      </c>
      <c r="F3611" t="e">
        <f>IF(INDEX(People[First Name],$A3611)="","",
CONCATENATE("  - &amp;AffiliationID",TEXT($A3611,"0000"),
" {PersonID: *PersonID",TEXT($A3611,"0000"),
", OrganizationID: *OrganizationID",TEXT(MATCH(INDEX(People[Organization Name],$A3611),Organizations[Organization Name],0),"0000"),
", IsPrimaryOrganizationContact: , AffiliationStartDate: , AffiliationEndDate: , PrimaryPhone: ",
", PrimaryEmail: ",CHAR(34),INDEX(People[Primary Email],$A3611),CHAR(34),
", PrimaryAddress: ",CHAR(34),INDEX(People[Primary Address],$A3611),CHAR(34),
", PersonLink: }"))</f>
        <v>#REF!</v>
      </c>
      <c r="H3611" t="e">
        <f>IF(COUNTA(CitationInformation)=0,"",IF(INDEX(AuthorList[Author Name],$A3611)="","",
CONCATENATE("  - &amp;AuthorListID",TEXT($A3611,"0000"),
"  {CitationID: *CitationID0001",
", PersonID: *PersonID",TEXT(MATCH(INDEX(AuthorList[Author Name],$A3611),People[Full Name],0),"0000"),
", AuthorOrder: ",INDEX(AuthorList[Author Number],$A3611),"}")))</f>
        <v>#REF!</v>
      </c>
      <c r="K3611" t="e">
        <f>IF(INDEX(SamplingFeatures[Feature Code],$A3611)="","",
CONCATENATE("  - &amp;SamplingFeatureID",TEXT($A3611,"0000"),
" {","SamplingFeatureUUID:  ",CHAR(34),INDEX(SamplingFeatures[Sampling Feature UUID],$A3611),CHAR(34),
", SamplingFeatureTypeCV:  ",CHAR(34),INDEX(SamplingFeatures[Sampling Feature Type],$A3611),CHAR(34),
", SamplingFeatureCode:  ",CHAR(34),INDEX(SamplingFeatures[Feature Code],$A3611),CHAR(34),
", SamplingFeatureName:  ",CHAR(34),INDEX(SamplingFeatures[Feature Name],$A3611),CHAR(34),
", SamplingFeatureDescription:  ",CHAR(34),INDEX(SamplingFeatures[Feature Description],$A3611),CHAR(34),
", SamplingFeatureGeotypeCV:  ",CHAR(34),INDEX(SamplingFeatures[Feature Geo Type],$A3611),CHAR(34),
", FeatureGeometry:  ",CHAR(34),INDEX(SamplingFeatures[Feature Geometry],$A3611),CHAR(34),
", Elevation_m:  ",CHAR(34),INDEX(SamplingFeatures[Elevation_m],$A3611),CHAR(34),
", ElevationDatumCV:  ",CHAR(34),ElevationDatum,CHAR(34),"}"))</f>
        <v>#REF!</v>
      </c>
      <c r="L3611" t="e">
        <f>IF(INDEX(SamplingFeatures[Sampling Feature Type],$A3611)&lt;&gt;"Site","",
CONCATENATE("  - &amp;SiteID",TEXT(SUMPRODUCT(--($L$3:$L3610&lt;&gt;"")),"0000"),
" {","SamplingFeatureID:  *SamplingFeatureID",TEXT($A3611,"0000"),
", SiteTypeCV:  ",CHAR(34),INDEX(Sites[Site Type],$A3611),CHAR(34),
", Latitude:  ",INDEX(Sites[Latitude],$A3611),
", Longitude:  ",INDEX(Sites[Longitude],$A3611),
", SRSName:  ",CHAR(34),LatLonDatum,CHAR(34),"}"))</f>
        <v>#REF!</v>
      </c>
      <c r="M3611" t="e">
        <f>IF(INDEX(SamplingFeatures[Sampling Feature Type],$A3611)&lt;&gt;"Specimen","",
CONCATENATE("  - &amp;SpecimenID",TEXT(SUMPRODUCT(--($M$3:$M3610&lt;&gt;"")),"0000"),
" {","SamplingFeatureID:  *SamplingFeatureID",TEXT($A3611,"0000"),
", SpecimenTypeCV:  ",CHAR(34),INDEX(Specimens[Specimen Type],$A3611),CHAR(34),
", SpecimenMediumCV:  ",INDEX(Specimens[Specimen Medium],$A3611),
", IsFieldSpecimen:  ",CHAR(34),INDEX(Specimens[Is Field Specimen?],$A3611),CHAR(34),"}"))</f>
        <v>#REF!</v>
      </c>
      <c r="N3611" t="e">
        <f>IF(COUNTA(SpatialOffsets[])=0,"", IF(INDEX(SpatialOffsets[Spatial Offset Type],$A3611)="","",
CONCATENATE("  - &amp;SpatialOffsetID",TEXT($A3611,"0000"),
" {","SpatialOffsetTypeCV:  ",CHAR(34),INDEX(SpatialOffsets[Spatial Offset Type],$A3611),CHAR(34),
", Offset1Value:  ",INDEX(SpatialOffsets[Offset 1 Value],$A3611),
", Offset1UnitID:  ",CHAR(34),INDEX(SpatialOffsets[Offset 1 Unit],$A3611),CHAR(34),
", Offset2Value:  ",INDEX(SpatialOffsets[Offset 2 Value],$A3611),
", Offset2UnitID:  ",CHAR(34),INDEX(SpatialOffsets[Offset 2 Unit],$A3611),CHAR(34),
", Offset3Value:  ",INDEX(SpatialOffsets[Offset 3 Value],$A3611),
", Offset3UnitID:  ",CHAR(34),INDEX(SpatialOffsets[Offset 3 Unit],$A3611),CHAR(34),,"}")))</f>
        <v>#REF!</v>
      </c>
      <c r="O3611" t="e">
        <f>IF(COUNTA(RelatedFeatures[])=0,"", IF(INDEX(RelatedFeatures[First Sampling Feature Code],$A3611)="","",
CONCATENATE("  - &amp;RelationID",TEXT($A3611,"0000"),
" {","SamplingFeatureID:  *SamplingFeatureID",TEXT(MATCH(INDEX(RelatedFeatures[First Sampling Feature Code],$A3611),SamplingFeatures[Feature Code],0),"0000"),
", RelationshipTypeCV:  ",CHAR(34),INDEX(RelatedFeatures[Relationship Type],$A3611),CHAR(34),
", RelatedFeatureID: *SamplingFeatureID",TEXT(MATCH(INDEX(RelatedFeatures[Second Sampling Feature Code],$A3611),SamplingFeatures[Feature Code],0),"0000"),
", SpatialOffsetID:  ",IF(INDEX(RelatedFeatures[Offset Number],$A3611)="","",CONCATENATE("*SpatialOffsetID",TEXT(INDEX(RelatedFeatures[Offset Number],$A3611),"0000"))),"}")))</f>
        <v>#REF!</v>
      </c>
      <c r="P3611" t="e">
        <f>IF(INDEX(Methods[Method Type],$A3611)="","",
CONCATENATE("  - &amp;MethodID",TEXT($A3611,"0000"),
" {","MethodTypeCV:  ",CHAR(34),INDEX(Methods[Method Type],$A3611),CHAR(34),
", MethodCode:  ",CHAR(34),INDEX(Methods[Method Code],$A3611),CHAR(34),
", MethodName:  ",CHAR(34),INDEX(Methods[Method Name],$A3611),CHAR(34),
", MethodDescription:  ",CHAR(34),INDEX(Methods[Method Description],$A3611),CHAR(34),
", MethodLink:  ",CHAR(34),INDEX(Methods[Method Link],$A3611),CHAR(34),
", OrganizationID: *OrganizationID",TEXT(MATCH(INDEX(Methods[Organization Name],$A3611),Organizations[Organization Name],0),"0000"),"}"))</f>
        <v>#REF!</v>
      </c>
      <c r="Q3611" t="e">
        <f>IF(INDEX(Variables[Variable Type],$A3611)="","",
CONCATENATE("  - &amp;VariableID",TEXT($A3611,"0000"),
" {","VariableTypeCV:  ",CHAR(34),INDEX(Variables[Variable Type],$A3611),CHAR(34),
", VariableCode:  ",CHAR(34),INDEX(Variables[Variable Code],$A3611),CHAR(34),
", VariableNameCV:  ",CHAR(34),INDEX(Variables[Variable Name],$A3611),CHAR(34),
", VariableDefinition:  ",CHAR(34),INDEX(Variables[Variable Definition],$A3611),CHAR(34),
", SpecciationCV:  ",CHAR(34),INDEX(Variables[Speciation],$A3611),CHAR(34),
", NoDataValue:  ",CHAR(34),INDEX(Variables[No Data Value],$A3611),CHAR(34),"}"))</f>
        <v>#REF!</v>
      </c>
    </row>
    <row r="3612" spans="1:17" x14ac:dyDescent="0.25">
      <c r="A3612">
        <v>3609</v>
      </c>
      <c r="D3612" t="e">
        <f>IF(INDEX(People[First Name],$A3612)="","",
CONCATENATE("  - &amp;PersonID",TEXT($A3612,"0000"),
" {","PersonFirstName:  ",CHAR(34),INDEX(People[First Name],$A3612),CHAR(34),
", PersonMiddleName:  ",CHAR(34),INDEX(People[Middle Name],$A3612),CHAR(34),
", PersonLastName:  ",CHAR(34),INDEX(People[Last Name],$A3612),CHAR(34),"}"))</f>
        <v>#REF!</v>
      </c>
      <c r="E3612" t="e">
        <f>IF(INDEX(Organizations[Organization Type '[CV']],$A3612)="","",
CONCATENATE("  - &amp;OrganizationID",TEXT($A3612,"0000"),
" {","OrganizationTypeCV:  ",CHAR(34),INDEX(Organizations[Organization Type '[CV']],$A3612),CHAR(34),
", OrganizationCode:  ",CHAR(34),INDEX(Organizations[Organization Code],$A3612),CHAR(34),
", OrganizationName:  ",CHAR(34),INDEX(Organizations[Organization Name],$A3612),CHAR(34),
", OrganizationDescription:  ",CHAR(34),INDEX(Organizations[Organization Description],$A3612),CHAR(34),
", OrganizationLink:  ",CHAR(34),INDEX(Organizations[Organization Link],$A3612),CHAR(34),"}"))</f>
        <v>#REF!</v>
      </c>
      <c r="F3612" t="e">
        <f>IF(INDEX(People[First Name],$A3612)="","",
CONCATENATE("  - &amp;AffiliationID",TEXT($A3612,"0000"),
" {PersonID: *PersonID",TEXT($A3612,"0000"),
", OrganizationID: *OrganizationID",TEXT(MATCH(INDEX(People[Organization Name],$A3612),Organizations[Organization Name],0),"0000"),
", IsPrimaryOrganizationContact: , AffiliationStartDate: , AffiliationEndDate: , PrimaryPhone: ",
", PrimaryEmail: ",CHAR(34),INDEX(People[Primary Email],$A3612),CHAR(34),
", PrimaryAddress: ",CHAR(34),INDEX(People[Primary Address],$A3612),CHAR(34),
", PersonLink: }"))</f>
        <v>#REF!</v>
      </c>
      <c r="H3612" t="e">
        <f>IF(COUNTA(CitationInformation)=0,"",IF(INDEX(AuthorList[Author Name],$A3612)="","",
CONCATENATE("  - &amp;AuthorListID",TEXT($A3612,"0000"),
"  {CitationID: *CitationID0001",
", PersonID: *PersonID",TEXT(MATCH(INDEX(AuthorList[Author Name],$A3612),People[Full Name],0),"0000"),
", AuthorOrder: ",INDEX(AuthorList[Author Number],$A3612),"}")))</f>
        <v>#REF!</v>
      </c>
      <c r="K3612" t="e">
        <f>IF(INDEX(SamplingFeatures[Feature Code],$A3612)="","",
CONCATENATE("  - &amp;SamplingFeatureID",TEXT($A3612,"0000"),
" {","SamplingFeatureUUID:  ",CHAR(34),INDEX(SamplingFeatures[Sampling Feature UUID],$A3612),CHAR(34),
", SamplingFeatureTypeCV:  ",CHAR(34),INDEX(SamplingFeatures[Sampling Feature Type],$A3612),CHAR(34),
", SamplingFeatureCode:  ",CHAR(34),INDEX(SamplingFeatures[Feature Code],$A3612),CHAR(34),
", SamplingFeatureName:  ",CHAR(34),INDEX(SamplingFeatures[Feature Name],$A3612),CHAR(34),
", SamplingFeatureDescription:  ",CHAR(34),INDEX(SamplingFeatures[Feature Description],$A3612),CHAR(34),
", SamplingFeatureGeotypeCV:  ",CHAR(34),INDEX(SamplingFeatures[Feature Geo Type],$A3612),CHAR(34),
", FeatureGeometry:  ",CHAR(34),INDEX(SamplingFeatures[Feature Geometry],$A3612),CHAR(34),
", Elevation_m:  ",CHAR(34),INDEX(SamplingFeatures[Elevation_m],$A3612),CHAR(34),
", ElevationDatumCV:  ",CHAR(34),ElevationDatum,CHAR(34),"}"))</f>
        <v>#REF!</v>
      </c>
      <c r="L3612" t="e">
        <f>IF(INDEX(SamplingFeatures[Sampling Feature Type],$A3612)&lt;&gt;"Site","",
CONCATENATE("  - &amp;SiteID",TEXT(SUMPRODUCT(--($L$3:$L3611&lt;&gt;"")),"0000"),
" {","SamplingFeatureID:  *SamplingFeatureID",TEXT($A3612,"0000"),
", SiteTypeCV:  ",CHAR(34),INDEX(Sites[Site Type],$A3612),CHAR(34),
", Latitude:  ",INDEX(Sites[Latitude],$A3612),
", Longitude:  ",INDEX(Sites[Longitude],$A3612),
", SRSName:  ",CHAR(34),LatLonDatum,CHAR(34),"}"))</f>
        <v>#REF!</v>
      </c>
      <c r="M3612" t="e">
        <f>IF(INDEX(SamplingFeatures[Sampling Feature Type],$A3612)&lt;&gt;"Specimen","",
CONCATENATE("  - &amp;SpecimenID",TEXT(SUMPRODUCT(--($M$3:$M3611&lt;&gt;"")),"0000"),
" {","SamplingFeatureID:  *SamplingFeatureID",TEXT($A3612,"0000"),
", SpecimenTypeCV:  ",CHAR(34),INDEX(Specimens[Specimen Type],$A3612),CHAR(34),
", SpecimenMediumCV:  ",INDEX(Specimens[Specimen Medium],$A3612),
", IsFieldSpecimen:  ",CHAR(34),INDEX(Specimens[Is Field Specimen?],$A3612),CHAR(34),"}"))</f>
        <v>#REF!</v>
      </c>
      <c r="N3612" t="e">
        <f>IF(COUNTA(SpatialOffsets[])=0,"", IF(INDEX(SpatialOffsets[Spatial Offset Type],$A3612)="","",
CONCATENATE("  - &amp;SpatialOffsetID",TEXT($A3612,"0000"),
" {","SpatialOffsetTypeCV:  ",CHAR(34),INDEX(SpatialOffsets[Spatial Offset Type],$A3612),CHAR(34),
", Offset1Value:  ",INDEX(SpatialOffsets[Offset 1 Value],$A3612),
", Offset1UnitID:  ",CHAR(34),INDEX(SpatialOffsets[Offset 1 Unit],$A3612),CHAR(34),
", Offset2Value:  ",INDEX(SpatialOffsets[Offset 2 Value],$A3612),
", Offset2UnitID:  ",CHAR(34),INDEX(SpatialOffsets[Offset 2 Unit],$A3612),CHAR(34),
", Offset3Value:  ",INDEX(SpatialOffsets[Offset 3 Value],$A3612),
", Offset3UnitID:  ",CHAR(34),INDEX(SpatialOffsets[Offset 3 Unit],$A3612),CHAR(34),,"}")))</f>
        <v>#REF!</v>
      </c>
      <c r="O3612" t="e">
        <f>IF(COUNTA(RelatedFeatures[])=0,"", IF(INDEX(RelatedFeatures[First Sampling Feature Code],$A3612)="","",
CONCATENATE("  - &amp;RelationID",TEXT($A3612,"0000"),
" {","SamplingFeatureID:  *SamplingFeatureID",TEXT(MATCH(INDEX(RelatedFeatures[First Sampling Feature Code],$A3612),SamplingFeatures[Feature Code],0),"0000"),
", RelationshipTypeCV:  ",CHAR(34),INDEX(RelatedFeatures[Relationship Type],$A3612),CHAR(34),
", RelatedFeatureID: *SamplingFeatureID",TEXT(MATCH(INDEX(RelatedFeatures[Second Sampling Feature Code],$A3612),SamplingFeatures[Feature Code],0),"0000"),
", SpatialOffsetID:  ",IF(INDEX(RelatedFeatures[Offset Number],$A3612)="","",CONCATENATE("*SpatialOffsetID",TEXT(INDEX(RelatedFeatures[Offset Number],$A3612),"0000"))),"}")))</f>
        <v>#REF!</v>
      </c>
      <c r="P3612" t="e">
        <f>IF(INDEX(Methods[Method Type],$A3612)="","",
CONCATENATE("  - &amp;MethodID",TEXT($A3612,"0000"),
" {","MethodTypeCV:  ",CHAR(34),INDEX(Methods[Method Type],$A3612),CHAR(34),
", MethodCode:  ",CHAR(34),INDEX(Methods[Method Code],$A3612),CHAR(34),
", MethodName:  ",CHAR(34),INDEX(Methods[Method Name],$A3612),CHAR(34),
", MethodDescription:  ",CHAR(34),INDEX(Methods[Method Description],$A3612),CHAR(34),
", MethodLink:  ",CHAR(34),INDEX(Methods[Method Link],$A3612),CHAR(34),
", OrganizationID: *OrganizationID",TEXT(MATCH(INDEX(Methods[Organization Name],$A3612),Organizations[Organization Name],0),"0000"),"}"))</f>
        <v>#REF!</v>
      </c>
      <c r="Q3612" t="e">
        <f>IF(INDEX(Variables[Variable Type],$A3612)="","",
CONCATENATE("  - &amp;VariableID",TEXT($A3612,"0000"),
" {","VariableTypeCV:  ",CHAR(34),INDEX(Variables[Variable Type],$A3612),CHAR(34),
", VariableCode:  ",CHAR(34),INDEX(Variables[Variable Code],$A3612),CHAR(34),
", VariableNameCV:  ",CHAR(34),INDEX(Variables[Variable Name],$A3612),CHAR(34),
", VariableDefinition:  ",CHAR(34),INDEX(Variables[Variable Definition],$A3612),CHAR(34),
", SpecciationCV:  ",CHAR(34),INDEX(Variables[Speciation],$A3612),CHAR(34),
", NoDataValue:  ",CHAR(34),INDEX(Variables[No Data Value],$A3612),CHAR(34),"}"))</f>
        <v>#REF!</v>
      </c>
    </row>
    <row r="3613" spans="1:17" x14ac:dyDescent="0.25">
      <c r="A3613">
        <v>3610</v>
      </c>
      <c r="D3613" t="e">
        <f>IF(INDEX(People[First Name],$A3613)="","",
CONCATENATE("  - &amp;PersonID",TEXT($A3613,"0000"),
" {","PersonFirstName:  ",CHAR(34),INDEX(People[First Name],$A3613),CHAR(34),
", PersonMiddleName:  ",CHAR(34),INDEX(People[Middle Name],$A3613),CHAR(34),
", PersonLastName:  ",CHAR(34),INDEX(People[Last Name],$A3613),CHAR(34),"}"))</f>
        <v>#REF!</v>
      </c>
      <c r="E3613" t="e">
        <f>IF(INDEX(Organizations[Organization Type '[CV']],$A3613)="","",
CONCATENATE("  - &amp;OrganizationID",TEXT($A3613,"0000"),
" {","OrganizationTypeCV:  ",CHAR(34),INDEX(Organizations[Organization Type '[CV']],$A3613),CHAR(34),
", OrganizationCode:  ",CHAR(34),INDEX(Organizations[Organization Code],$A3613),CHAR(34),
", OrganizationName:  ",CHAR(34),INDEX(Organizations[Organization Name],$A3613),CHAR(34),
", OrganizationDescription:  ",CHAR(34),INDEX(Organizations[Organization Description],$A3613),CHAR(34),
", OrganizationLink:  ",CHAR(34),INDEX(Organizations[Organization Link],$A3613),CHAR(34),"}"))</f>
        <v>#REF!</v>
      </c>
      <c r="F3613" t="e">
        <f>IF(INDEX(People[First Name],$A3613)="","",
CONCATENATE("  - &amp;AffiliationID",TEXT($A3613,"0000"),
" {PersonID: *PersonID",TEXT($A3613,"0000"),
", OrganizationID: *OrganizationID",TEXT(MATCH(INDEX(People[Organization Name],$A3613),Organizations[Organization Name],0),"0000"),
", IsPrimaryOrganizationContact: , AffiliationStartDate: , AffiliationEndDate: , PrimaryPhone: ",
", PrimaryEmail: ",CHAR(34),INDEX(People[Primary Email],$A3613),CHAR(34),
", PrimaryAddress: ",CHAR(34),INDEX(People[Primary Address],$A3613),CHAR(34),
", PersonLink: }"))</f>
        <v>#REF!</v>
      </c>
      <c r="H3613" t="e">
        <f>IF(COUNTA(CitationInformation)=0,"",IF(INDEX(AuthorList[Author Name],$A3613)="","",
CONCATENATE("  - &amp;AuthorListID",TEXT($A3613,"0000"),
"  {CitationID: *CitationID0001",
", PersonID: *PersonID",TEXT(MATCH(INDEX(AuthorList[Author Name],$A3613),People[Full Name],0),"0000"),
", AuthorOrder: ",INDEX(AuthorList[Author Number],$A3613),"}")))</f>
        <v>#REF!</v>
      </c>
      <c r="K3613" t="e">
        <f>IF(INDEX(SamplingFeatures[Feature Code],$A3613)="","",
CONCATENATE("  - &amp;SamplingFeatureID",TEXT($A3613,"0000"),
" {","SamplingFeatureUUID:  ",CHAR(34),INDEX(SamplingFeatures[Sampling Feature UUID],$A3613),CHAR(34),
", SamplingFeatureTypeCV:  ",CHAR(34),INDEX(SamplingFeatures[Sampling Feature Type],$A3613),CHAR(34),
", SamplingFeatureCode:  ",CHAR(34),INDEX(SamplingFeatures[Feature Code],$A3613),CHAR(34),
", SamplingFeatureName:  ",CHAR(34),INDEX(SamplingFeatures[Feature Name],$A3613),CHAR(34),
", SamplingFeatureDescription:  ",CHAR(34),INDEX(SamplingFeatures[Feature Description],$A3613),CHAR(34),
", SamplingFeatureGeotypeCV:  ",CHAR(34),INDEX(SamplingFeatures[Feature Geo Type],$A3613),CHAR(34),
", FeatureGeometry:  ",CHAR(34),INDEX(SamplingFeatures[Feature Geometry],$A3613),CHAR(34),
", Elevation_m:  ",CHAR(34),INDEX(SamplingFeatures[Elevation_m],$A3613),CHAR(34),
", ElevationDatumCV:  ",CHAR(34),ElevationDatum,CHAR(34),"}"))</f>
        <v>#REF!</v>
      </c>
      <c r="L3613" t="e">
        <f>IF(INDEX(SamplingFeatures[Sampling Feature Type],$A3613)&lt;&gt;"Site","",
CONCATENATE("  - &amp;SiteID",TEXT(SUMPRODUCT(--($L$3:$L3612&lt;&gt;"")),"0000"),
" {","SamplingFeatureID:  *SamplingFeatureID",TEXT($A3613,"0000"),
", SiteTypeCV:  ",CHAR(34),INDEX(Sites[Site Type],$A3613),CHAR(34),
", Latitude:  ",INDEX(Sites[Latitude],$A3613),
", Longitude:  ",INDEX(Sites[Longitude],$A3613),
", SRSName:  ",CHAR(34),LatLonDatum,CHAR(34),"}"))</f>
        <v>#REF!</v>
      </c>
      <c r="M3613" t="e">
        <f>IF(INDEX(SamplingFeatures[Sampling Feature Type],$A3613)&lt;&gt;"Specimen","",
CONCATENATE("  - &amp;SpecimenID",TEXT(SUMPRODUCT(--($M$3:$M3612&lt;&gt;"")),"0000"),
" {","SamplingFeatureID:  *SamplingFeatureID",TEXT($A3613,"0000"),
", SpecimenTypeCV:  ",CHAR(34),INDEX(Specimens[Specimen Type],$A3613),CHAR(34),
", SpecimenMediumCV:  ",INDEX(Specimens[Specimen Medium],$A3613),
", IsFieldSpecimen:  ",CHAR(34),INDEX(Specimens[Is Field Specimen?],$A3613),CHAR(34),"}"))</f>
        <v>#REF!</v>
      </c>
      <c r="N3613" t="e">
        <f>IF(COUNTA(SpatialOffsets[])=0,"", IF(INDEX(SpatialOffsets[Spatial Offset Type],$A3613)="","",
CONCATENATE("  - &amp;SpatialOffsetID",TEXT($A3613,"0000"),
" {","SpatialOffsetTypeCV:  ",CHAR(34),INDEX(SpatialOffsets[Spatial Offset Type],$A3613),CHAR(34),
", Offset1Value:  ",INDEX(SpatialOffsets[Offset 1 Value],$A3613),
", Offset1UnitID:  ",CHAR(34),INDEX(SpatialOffsets[Offset 1 Unit],$A3613),CHAR(34),
", Offset2Value:  ",INDEX(SpatialOffsets[Offset 2 Value],$A3613),
", Offset2UnitID:  ",CHAR(34),INDEX(SpatialOffsets[Offset 2 Unit],$A3613),CHAR(34),
", Offset3Value:  ",INDEX(SpatialOffsets[Offset 3 Value],$A3613),
", Offset3UnitID:  ",CHAR(34),INDEX(SpatialOffsets[Offset 3 Unit],$A3613),CHAR(34),,"}")))</f>
        <v>#REF!</v>
      </c>
      <c r="O3613" t="e">
        <f>IF(COUNTA(RelatedFeatures[])=0,"", IF(INDEX(RelatedFeatures[First Sampling Feature Code],$A3613)="","",
CONCATENATE("  - &amp;RelationID",TEXT($A3613,"0000"),
" {","SamplingFeatureID:  *SamplingFeatureID",TEXT(MATCH(INDEX(RelatedFeatures[First Sampling Feature Code],$A3613),SamplingFeatures[Feature Code],0),"0000"),
", RelationshipTypeCV:  ",CHAR(34),INDEX(RelatedFeatures[Relationship Type],$A3613),CHAR(34),
", RelatedFeatureID: *SamplingFeatureID",TEXT(MATCH(INDEX(RelatedFeatures[Second Sampling Feature Code],$A3613),SamplingFeatures[Feature Code],0),"0000"),
", SpatialOffsetID:  ",IF(INDEX(RelatedFeatures[Offset Number],$A3613)="","",CONCATENATE("*SpatialOffsetID",TEXT(INDEX(RelatedFeatures[Offset Number],$A3613),"0000"))),"}")))</f>
        <v>#REF!</v>
      </c>
      <c r="P3613" t="e">
        <f>IF(INDEX(Methods[Method Type],$A3613)="","",
CONCATENATE("  - &amp;MethodID",TEXT($A3613,"0000"),
" {","MethodTypeCV:  ",CHAR(34),INDEX(Methods[Method Type],$A3613),CHAR(34),
", MethodCode:  ",CHAR(34),INDEX(Methods[Method Code],$A3613),CHAR(34),
", MethodName:  ",CHAR(34),INDEX(Methods[Method Name],$A3613),CHAR(34),
", MethodDescription:  ",CHAR(34),INDEX(Methods[Method Description],$A3613),CHAR(34),
", MethodLink:  ",CHAR(34),INDEX(Methods[Method Link],$A3613),CHAR(34),
", OrganizationID: *OrganizationID",TEXT(MATCH(INDEX(Methods[Organization Name],$A3613),Organizations[Organization Name],0),"0000"),"}"))</f>
        <v>#REF!</v>
      </c>
      <c r="Q3613" t="e">
        <f>IF(INDEX(Variables[Variable Type],$A3613)="","",
CONCATENATE("  - &amp;VariableID",TEXT($A3613,"0000"),
" {","VariableTypeCV:  ",CHAR(34),INDEX(Variables[Variable Type],$A3613),CHAR(34),
", VariableCode:  ",CHAR(34),INDEX(Variables[Variable Code],$A3613),CHAR(34),
", VariableNameCV:  ",CHAR(34),INDEX(Variables[Variable Name],$A3613),CHAR(34),
", VariableDefinition:  ",CHAR(34),INDEX(Variables[Variable Definition],$A3613),CHAR(34),
", SpecciationCV:  ",CHAR(34),INDEX(Variables[Speciation],$A3613),CHAR(34),
", NoDataValue:  ",CHAR(34),INDEX(Variables[No Data Value],$A3613),CHAR(34),"}"))</f>
        <v>#REF!</v>
      </c>
    </row>
    <row r="3614" spans="1:17" x14ac:dyDescent="0.25">
      <c r="A3614">
        <v>3611</v>
      </c>
      <c r="D3614" t="e">
        <f>IF(INDEX(People[First Name],$A3614)="","",
CONCATENATE("  - &amp;PersonID",TEXT($A3614,"0000"),
" {","PersonFirstName:  ",CHAR(34),INDEX(People[First Name],$A3614),CHAR(34),
", PersonMiddleName:  ",CHAR(34),INDEX(People[Middle Name],$A3614),CHAR(34),
", PersonLastName:  ",CHAR(34),INDEX(People[Last Name],$A3614),CHAR(34),"}"))</f>
        <v>#REF!</v>
      </c>
      <c r="E3614" t="e">
        <f>IF(INDEX(Organizations[Organization Type '[CV']],$A3614)="","",
CONCATENATE("  - &amp;OrganizationID",TEXT($A3614,"0000"),
" {","OrganizationTypeCV:  ",CHAR(34),INDEX(Organizations[Organization Type '[CV']],$A3614),CHAR(34),
", OrganizationCode:  ",CHAR(34),INDEX(Organizations[Organization Code],$A3614),CHAR(34),
", OrganizationName:  ",CHAR(34),INDEX(Organizations[Organization Name],$A3614),CHAR(34),
", OrganizationDescription:  ",CHAR(34),INDEX(Organizations[Organization Description],$A3614),CHAR(34),
", OrganizationLink:  ",CHAR(34),INDEX(Organizations[Organization Link],$A3614),CHAR(34),"}"))</f>
        <v>#REF!</v>
      </c>
      <c r="F3614" t="e">
        <f>IF(INDEX(People[First Name],$A3614)="","",
CONCATENATE("  - &amp;AffiliationID",TEXT($A3614,"0000"),
" {PersonID: *PersonID",TEXT($A3614,"0000"),
", OrganizationID: *OrganizationID",TEXT(MATCH(INDEX(People[Organization Name],$A3614),Organizations[Organization Name],0),"0000"),
", IsPrimaryOrganizationContact: , AffiliationStartDate: , AffiliationEndDate: , PrimaryPhone: ",
", PrimaryEmail: ",CHAR(34),INDEX(People[Primary Email],$A3614),CHAR(34),
", PrimaryAddress: ",CHAR(34),INDEX(People[Primary Address],$A3614),CHAR(34),
", PersonLink: }"))</f>
        <v>#REF!</v>
      </c>
      <c r="H3614" t="e">
        <f>IF(COUNTA(CitationInformation)=0,"",IF(INDEX(AuthorList[Author Name],$A3614)="","",
CONCATENATE("  - &amp;AuthorListID",TEXT($A3614,"0000"),
"  {CitationID: *CitationID0001",
", PersonID: *PersonID",TEXT(MATCH(INDEX(AuthorList[Author Name],$A3614),People[Full Name],0),"0000"),
", AuthorOrder: ",INDEX(AuthorList[Author Number],$A3614),"}")))</f>
        <v>#REF!</v>
      </c>
      <c r="K3614" t="e">
        <f>IF(INDEX(SamplingFeatures[Feature Code],$A3614)="","",
CONCATENATE("  - &amp;SamplingFeatureID",TEXT($A3614,"0000"),
" {","SamplingFeatureUUID:  ",CHAR(34),INDEX(SamplingFeatures[Sampling Feature UUID],$A3614),CHAR(34),
", SamplingFeatureTypeCV:  ",CHAR(34),INDEX(SamplingFeatures[Sampling Feature Type],$A3614),CHAR(34),
", SamplingFeatureCode:  ",CHAR(34),INDEX(SamplingFeatures[Feature Code],$A3614),CHAR(34),
", SamplingFeatureName:  ",CHAR(34),INDEX(SamplingFeatures[Feature Name],$A3614),CHAR(34),
", SamplingFeatureDescription:  ",CHAR(34),INDEX(SamplingFeatures[Feature Description],$A3614),CHAR(34),
", SamplingFeatureGeotypeCV:  ",CHAR(34),INDEX(SamplingFeatures[Feature Geo Type],$A3614),CHAR(34),
", FeatureGeometry:  ",CHAR(34),INDEX(SamplingFeatures[Feature Geometry],$A3614),CHAR(34),
", Elevation_m:  ",CHAR(34),INDEX(SamplingFeatures[Elevation_m],$A3614),CHAR(34),
", ElevationDatumCV:  ",CHAR(34),ElevationDatum,CHAR(34),"}"))</f>
        <v>#REF!</v>
      </c>
      <c r="L3614" t="e">
        <f>IF(INDEX(SamplingFeatures[Sampling Feature Type],$A3614)&lt;&gt;"Site","",
CONCATENATE("  - &amp;SiteID",TEXT(SUMPRODUCT(--($L$3:$L3613&lt;&gt;"")),"0000"),
" {","SamplingFeatureID:  *SamplingFeatureID",TEXT($A3614,"0000"),
", SiteTypeCV:  ",CHAR(34),INDEX(Sites[Site Type],$A3614),CHAR(34),
", Latitude:  ",INDEX(Sites[Latitude],$A3614),
", Longitude:  ",INDEX(Sites[Longitude],$A3614),
", SRSName:  ",CHAR(34),LatLonDatum,CHAR(34),"}"))</f>
        <v>#REF!</v>
      </c>
      <c r="M3614" t="e">
        <f>IF(INDEX(SamplingFeatures[Sampling Feature Type],$A3614)&lt;&gt;"Specimen","",
CONCATENATE("  - &amp;SpecimenID",TEXT(SUMPRODUCT(--($M$3:$M3613&lt;&gt;"")),"0000"),
" {","SamplingFeatureID:  *SamplingFeatureID",TEXT($A3614,"0000"),
", SpecimenTypeCV:  ",CHAR(34),INDEX(Specimens[Specimen Type],$A3614),CHAR(34),
", SpecimenMediumCV:  ",INDEX(Specimens[Specimen Medium],$A3614),
", IsFieldSpecimen:  ",CHAR(34),INDEX(Specimens[Is Field Specimen?],$A3614),CHAR(34),"}"))</f>
        <v>#REF!</v>
      </c>
      <c r="N3614" t="e">
        <f>IF(COUNTA(SpatialOffsets[])=0,"", IF(INDEX(SpatialOffsets[Spatial Offset Type],$A3614)="","",
CONCATENATE("  - &amp;SpatialOffsetID",TEXT($A3614,"0000"),
" {","SpatialOffsetTypeCV:  ",CHAR(34),INDEX(SpatialOffsets[Spatial Offset Type],$A3614),CHAR(34),
", Offset1Value:  ",INDEX(SpatialOffsets[Offset 1 Value],$A3614),
", Offset1UnitID:  ",CHAR(34),INDEX(SpatialOffsets[Offset 1 Unit],$A3614),CHAR(34),
", Offset2Value:  ",INDEX(SpatialOffsets[Offset 2 Value],$A3614),
", Offset2UnitID:  ",CHAR(34),INDEX(SpatialOffsets[Offset 2 Unit],$A3614),CHAR(34),
", Offset3Value:  ",INDEX(SpatialOffsets[Offset 3 Value],$A3614),
", Offset3UnitID:  ",CHAR(34),INDEX(SpatialOffsets[Offset 3 Unit],$A3614),CHAR(34),,"}")))</f>
        <v>#REF!</v>
      </c>
      <c r="O3614" t="e">
        <f>IF(COUNTA(RelatedFeatures[])=0,"", IF(INDEX(RelatedFeatures[First Sampling Feature Code],$A3614)="","",
CONCATENATE("  - &amp;RelationID",TEXT($A3614,"0000"),
" {","SamplingFeatureID:  *SamplingFeatureID",TEXT(MATCH(INDEX(RelatedFeatures[First Sampling Feature Code],$A3614),SamplingFeatures[Feature Code],0),"0000"),
", RelationshipTypeCV:  ",CHAR(34),INDEX(RelatedFeatures[Relationship Type],$A3614),CHAR(34),
", RelatedFeatureID: *SamplingFeatureID",TEXT(MATCH(INDEX(RelatedFeatures[Second Sampling Feature Code],$A3614),SamplingFeatures[Feature Code],0),"0000"),
", SpatialOffsetID:  ",IF(INDEX(RelatedFeatures[Offset Number],$A3614)="","",CONCATENATE("*SpatialOffsetID",TEXT(INDEX(RelatedFeatures[Offset Number],$A3614),"0000"))),"}")))</f>
        <v>#REF!</v>
      </c>
      <c r="P3614" t="e">
        <f>IF(INDEX(Methods[Method Type],$A3614)="","",
CONCATENATE("  - &amp;MethodID",TEXT($A3614,"0000"),
" {","MethodTypeCV:  ",CHAR(34),INDEX(Methods[Method Type],$A3614),CHAR(34),
", MethodCode:  ",CHAR(34),INDEX(Methods[Method Code],$A3614),CHAR(34),
", MethodName:  ",CHAR(34),INDEX(Methods[Method Name],$A3614),CHAR(34),
", MethodDescription:  ",CHAR(34),INDEX(Methods[Method Description],$A3614),CHAR(34),
", MethodLink:  ",CHAR(34),INDEX(Methods[Method Link],$A3614),CHAR(34),
", OrganizationID: *OrganizationID",TEXT(MATCH(INDEX(Methods[Organization Name],$A3614),Organizations[Organization Name],0),"0000"),"}"))</f>
        <v>#REF!</v>
      </c>
      <c r="Q3614" t="e">
        <f>IF(INDEX(Variables[Variable Type],$A3614)="","",
CONCATENATE("  - &amp;VariableID",TEXT($A3614,"0000"),
" {","VariableTypeCV:  ",CHAR(34),INDEX(Variables[Variable Type],$A3614),CHAR(34),
", VariableCode:  ",CHAR(34),INDEX(Variables[Variable Code],$A3614),CHAR(34),
", VariableNameCV:  ",CHAR(34),INDEX(Variables[Variable Name],$A3614),CHAR(34),
", VariableDefinition:  ",CHAR(34),INDEX(Variables[Variable Definition],$A3614),CHAR(34),
", SpecciationCV:  ",CHAR(34),INDEX(Variables[Speciation],$A3614),CHAR(34),
", NoDataValue:  ",CHAR(34),INDEX(Variables[No Data Value],$A3614),CHAR(34),"}"))</f>
        <v>#REF!</v>
      </c>
    </row>
    <row r="3615" spans="1:17" x14ac:dyDescent="0.25">
      <c r="A3615">
        <v>3612</v>
      </c>
      <c r="D3615" t="e">
        <f>IF(INDEX(People[First Name],$A3615)="","",
CONCATENATE("  - &amp;PersonID",TEXT($A3615,"0000"),
" {","PersonFirstName:  ",CHAR(34),INDEX(People[First Name],$A3615),CHAR(34),
", PersonMiddleName:  ",CHAR(34),INDEX(People[Middle Name],$A3615),CHAR(34),
", PersonLastName:  ",CHAR(34),INDEX(People[Last Name],$A3615),CHAR(34),"}"))</f>
        <v>#REF!</v>
      </c>
      <c r="E3615" t="e">
        <f>IF(INDEX(Organizations[Organization Type '[CV']],$A3615)="","",
CONCATENATE("  - &amp;OrganizationID",TEXT($A3615,"0000"),
" {","OrganizationTypeCV:  ",CHAR(34),INDEX(Organizations[Organization Type '[CV']],$A3615),CHAR(34),
", OrganizationCode:  ",CHAR(34),INDEX(Organizations[Organization Code],$A3615),CHAR(34),
", OrganizationName:  ",CHAR(34),INDEX(Organizations[Organization Name],$A3615),CHAR(34),
", OrganizationDescription:  ",CHAR(34),INDEX(Organizations[Organization Description],$A3615),CHAR(34),
", OrganizationLink:  ",CHAR(34),INDEX(Organizations[Organization Link],$A3615),CHAR(34),"}"))</f>
        <v>#REF!</v>
      </c>
      <c r="F3615" t="e">
        <f>IF(INDEX(People[First Name],$A3615)="","",
CONCATENATE("  - &amp;AffiliationID",TEXT($A3615,"0000"),
" {PersonID: *PersonID",TEXT($A3615,"0000"),
", OrganizationID: *OrganizationID",TEXT(MATCH(INDEX(People[Organization Name],$A3615),Organizations[Organization Name],0),"0000"),
", IsPrimaryOrganizationContact: , AffiliationStartDate: , AffiliationEndDate: , PrimaryPhone: ",
", PrimaryEmail: ",CHAR(34),INDEX(People[Primary Email],$A3615),CHAR(34),
", PrimaryAddress: ",CHAR(34),INDEX(People[Primary Address],$A3615),CHAR(34),
", PersonLink: }"))</f>
        <v>#REF!</v>
      </c>
      <c r="H3615" t="e">
        <f>IF(COUNTA(CitationInformation)=0,"",IF(INDEX(AuthorList[Author Name],$A3615)="","",
CONCATENATE("  - &amp;AuthorListID",TEXT($A3615,"0000"),
"  {CitationID: *CitationID0001",
", PersonID: *PersonID",TEXT(MATCH(INDEX(AuthorList[Author Name],$A3615),People[Full Name],0),"0000"),
", AuthorOrder: ",INDEX(AuthorList[Author Number],$A3615),"}")))</f>
        <v>#REF!</v>
      </c>
      <c r="K3615" t="e">
        <f>IF(INDEX(SamplingFeatures[Feature Code],$A3615)="","",
CONCATENATE("  - &amp;SamplingFeatureID",TEXT($A3615,"0000"),
" {","SamplingFeatureUUID:  ",CHAR(34),INDEX(SamplingFeatures[Sampling Feature UUID],$A3615),CHAR(34),
", SamplingFeatureTypeCV:  ",CHAR(34),INDEX(SamplingFeatures[Sampling Feature Type],$A3615),CHAR(34),
", SamplingFeatureCode:  ",CHAR(34),INDEX(SamplingFeatures[Feature Code],$A3615),CHAR(34),
", SamplingFeatureName:  ",CHAR(34),INDEX(SamplingFeatures[Feature Name],$A3615),CHAR(34),
", SamplingFeatureDescription:  ",CHAR(34),INDEX(SamplingFeatures[Feature Description],$A3615),CHAR(34),
", SamplingFeatureGeotypeCV:  ",CHAR(34),INDEX(SamplingFeatures[Feature Geo Type],$A3615),CHAR(34),
", FeatureGeometry:  ",CHAR(34),INDEX(SamplingFeatures[Feature Geometry],$A3615),CHAR(34),
", Elevation_m:  ",CHAR(34),INDEX(SamplingFeatures[Elevation_m],$A3615),CHAR(34),
", ElevationDatumCV:  ",CHAR(34),ElevationDatum,CHAR(34),"}"))</f>
        <v>#REF!</v>
      </c>
      <c r="L3615" t="e">
        <f>IF(INDEX(SamplingFeatures[Sampling Feature Type],$A3615)&lt;&gt;"Site","",
CONCATENATE("  - &amp;SiteID",TEXT(SUMPRODUCT(--($L$3:$L3614&lt;&gt;"")),"0000"),
" {","SamplingFeatureID:  *SamplingFeatureID",TEXT($A3615,"0000"),
", SiteTypeCV:  ",CHAR(34),INDEX(Sites[Site Type],$A3615),CHAR(34),
", Latitude:  ",INDEX(Sites[Latitude],$A3615),
", Longitude:  ",INDEX(Sites[Longitude],$A3615),
", SRSName:  ",CHAR(34),LatLonDatum,CHAR(34),"}"))</f>
        <v>#REF!</v>
      </c>
      <c r="M3615" t="e">
        <f>IF(INDEX(SamplingFeatures[Sampling Feature Type],$A3615)&lt;&gt;"Specimen","",
CONCATENATE("  - &amp;SpecimenID",TEXT(SUMPRODUCT(--($M$3:$M3614&lt;&gt;"")),"0000"),
" {","SamplingFeatureID:  *SamplingFeatureID",TEXT($A3615,"0000"),
", SpecimenTypeCV:  ",CHAR(34),INDEX(Specimens[Specimen Type],$A3615),CHAR(34),
", SpecimenMediumCV:  ",INDEX(Specimens[Specimen Medium],$A3615),
", IsFieldSpecimen:  ",CHAR(34),INDEX(Specimens[Is Field Specimen?],$A3615),CHAR(34),"}"))</f>
        <v>#REF!</v>
      </c>
      <c r="N3615" t="e">
        <f>IF(COUNTA(SpatialOffsets[])=0,"", IF(INDEX(SpatialOffsets[Spatial Offset Type],$A3615)="","",
CONCATENATE("  - &amp;SpatialOffsetID",TEXT($A3615,"0000"),
" {","SpatialOffsetTypeCV:  ",CHAR(34),INDEX(SpatialOffsets[Spatial Offset Type],$A3615),CHAR(34),
", Offset1Value:  ",INDEX(SpatialOffsets[Offset 1 Value],$A3615),
", Offset1UnitID:  ",CHAR(34),INDEX(SpatialOffsets[Offset 1 Unit],$A3615),CHAR(34),
", Offset2Value:  ",INDEX(SpatialOffsets[Offset 2 Value],$A3615),
", Offset2UnitID:  ",CHAR(34),INDEX(SpatialOffsets[Offset 2 Unit],$A3615),CHAR(34),
", Offset3Value:  ",INDEX(SpatialOffsets[Offset 3 Value],$A3615),
", Offset3UnitID:  ",CHAR(34),INDEX(SpatialOffsets[Offset 3 Unit],$A3615),CHAR(34),,"}")))</f>
        <v>#REF!</v>
      </c>
      <c r="O3615" t="e">
        <f>IF(COUNTA(RelatedFeatures[])=0,"", IF(INDEX(RelatedFeatures[First Sampling Feature Code],$A3615)="","",
CONCATENATE("  - &amp;RelationID",TEXT($A3615,"0000"),
" {","SamplingFeatureID:  *SamplingFeatureID",TEXT(MATCH(INDEX(RelatedFeatures[First Sampling Feature Code],$A3615),SamplingFeatures[Feature Code],0),"0000"),
", RelationshipTypeCV:  ",CHAR(34),INDEX(RelatedFeatures[Relationship Type],$A3615),CHAR(34),
", RelatedFeatureID: *SamplingFeatureID",TEXT(MATCH(INDEX(RelatedFeatures[Second Sampling Feature Code],$A3615),SamplingFeatures[Feature Code],0),"0000"),
", SpatialOffsetID:  ",IF(INDEX(RelatedFeatures[Offset Number],$A3615)="","",CONCATENATE("*SpatialOffsetID",TEXT(INDEX(RelatedFeatures[Offset Number],$A3615),"0000"))),"}")))</f>
        <v>#REF!</v>
      </c>
      <c r="P3615" t="e">
        <f>IF(INDEX(Methods[Method Type],$A3615)="","",
CONCATENATE("  - &amp;MethodID",TEXT($A3615,"0000"),
" {","MethodTypeCV:  ",CHAR(34),INDEX(Methods[Method Type],$A3615),CHAR(34),
", MethodCode:  ",CHAR(34),INDEX(Methods[Method Code],$A3615),CHAR(34),
", MethodName:  ",CHAR(34),INDEX(Methods[Method Name],$A3615),CHAR(34),
", MethodDescription:  ",CHAR(34),INDEX(Methods[Method Description],$A3615),CHAR(34),
", MethodLink:  ",CHAR(34),INDEX(Methods[Method Link],$A3615),CHAR(34),
", OrganizationID: *OrganizationID",TEXT(MATCH(INDEX(Methods[Organization Name],$A3615),Organizations[Organization Name],0),"0000"),"}"))</f>
        <v>#REF!</v>
      </c>
      <c r="Q3615" t="e">
        <f>IF(INDEX(Variables[Variable Type],$A3615)="","",
CONCATENATE("  - &amp;VariableID",TEXT($A3615,"0000"),
" {","VariableTypeCV:  ",CHAR(34),INDEX(Variables[Variable Type],$A3615),CHAR(34),
", VariableCode:  ",CHAR(34),INDEX(Variables[Variable Code],$A3615),CHAR(34),
", VariableNameCV:  ",CHAR(34),INDEX(Variables[Variable Name],$A3615),CHAR(34),
", VariableDefinition:  ",CHAR(34),INDEX(Variables[Variable Definition],$A3615),CHAR(34),
", SpecciationCV:  ",CHAR(34),INDEX(Variables[Speciation],$A3615),CHAR(34),
", NoDataValue:  ",CHAR(34),INDEX(Variables[No Data Value],$A3615),CHAR(34),"}"))</f>
        <v>#REF!</v>
      </c>
    </row>
    <row r="3616" spans="1:17" x14ac:dyDescent="0.25">
      <c r="A3616">
        <v>3613</v>
      </c>
      <c r="D3616" t="e">
        <f>IF(INDEX(People[First Name],$A3616)="","",
CONCATENATE("  - &amp;PersonID",TEXT($A3616,"0000"),
" {","PersonFirstName:  ",CHAR(34),INDEX(People[First Name],$A3616),CHAR(34),
", PersonMiddleName:  ",CHAR(34),INDEX(People[Middle Name],$A3616),CHAR(34),
", PersonLastName:  ",CHAR(34),INDEX(People[Last Name],$A3616),CHAR(34),"}"))</f>
        <v>#REF!</v>
      </c>
      <c r="E3616" t="e">
        <f>IF(INDEX(Organizations[Organization Type '[CV']],$A3616)="","",
CONCATENATE("  - &amp;OrganizationID",TEXT($A3616,"0000"),
" {","OrganizationTypeCV:  ",CHAR(34),INDEX(Organizations[Organization Type '[CV']],$A3616),CHAR(34),
", OrganizationCode:  ",CHAR(34),INDEX(Organizations[Organization Code],$A3616),CHAR(34),
", OrganizationName:  ",CHAR(34),INDEX(Organizations[Organization Name],$A3616),CHAR(34),
", OrganizationDescription:  ",CHAR(34),INDEX(Organizations[Organization Description],$A3616),CHAR(34),
", OrganizationLink:  ",CHAR(34),INDEX(Organizations[Organization Link],$A3616),CHAR(34),"}"))</f>
        <v>#REF!</v>
      </c>
      <c r="F3616" t="e">
        <f>IF(INDEX(People[First Name],$A3616)="","",
CONCATENATE("  - &amp;AffiliationID",TEXT($A3616,"0000"),
" {PersonID: *PersonID",TEXT($A3616,"0000"),
", OrganizationID: *OrganizationID",TEXT(MATCH(INDEX(People[Organization Name],$A3616),Organizations[Organization Name],0),"0000"),
", IsPrimaryOrganizationContact: , AffiliationStartDate: , AffiliationEndDate: , PrimaryPhone: ",
", PrimaryEmail: ",CHAR(34),INDEX(People[Primary Email],$A3616),CHAR(34),
", PrimaryAddress: ",CHAR(34),INDEX(People[Primary Address],$A3616),CHAR(34),
", PersonLink: }"))</f>
        <v>#REF!</v>
      </c>
      <c r="H3616" t="e">
        <f>IF(COUNTA(CitationInformation)=0,"",IF(INDEX(AuthorList[Author Name],$A3616)="","",
CONCATENATE("  - &amp;AuthorListID",TEXT($A3616,"0000"),
"  {CitationID: *CitationID0001",
", PersonID: *PersonID",TEXT(MATCH(INDEX(AuthorList[Author Name],$A3616),People[Full Name],0),"0000"),
", AuthorOrder: ",INDEX(AuthorList[Author Number],$A3616),"}")))</f>
        <v>#REF!</v>
      </c>
      <c r="K3616" t="e">
        <f>IF(INDEX(SamplingFeatures[Feature Code],$A3616)="","",
CONCATENATE("  - &amp;SamplingFeatureID",TEXT($A3616,"0000"),
" {","SamplingFeatureUUID:  ",CHAR(34),INDEX(SamplingFeatures[Sampling Feature UUID],$A3616),CHAR(34),
", SamplingFeatureTypeCV:  ",CHAR(34),INDEX(SamplingFeatures[Sampling Feature Type],$A3616),CHAR(34),
", SamplingFeatureCode:  ",CHAR(34),INDEX(SamplingFeatures[Feature Code],$A3616),CHAR(34),
", SamplingFeatureName:  ",CHAR(34),INDEX(SamplingFeatures[Feature Name],$A3616),CHAR(34),
", SamplingFeatureDescription:  ",CHAR(34),INDEX(SamplingFeatures[Feature Description],$A3616),CHAR(34),
", SamplingFeatureGeotypeCV:  ",CHAR(34),INDEX(SamplingFeatures[Feature Geo Type],$A3616),CHAR(34),
", FeatureGeometry:  ",CHAR(34),INDEX(SamplingFeatures[Feature Geometry],$A3616),CHAR(34),
", Elevation_m:  ",CHAR(34),INDEX(SamplingFeatures[Elevation_m],$A3616),CHAR(34),
", ElevationDatumCV:  ",CHAR(34),ElevationDatum,CHAR(34),"}"))</f>
        <v>#REF!</v>
      </c>
      <c r="L3616" t="e">
        <f>IF(INDEX(SamplingFeatures[Sampling Feature Type],$A3616)&lt;&gt;"Site","",
CONCATENATE("  - &amp;SiteID",TEXT(SUMPRODUCT(--($L$3:$L3615&lt;&gt;"")),"0000"),
" {","SamplingFeatureID:  *SamplingFeatureID",TEXT($A3616,"0000"),
", SiteTypeCV:  ",CHAR(34),INDEX(Sites[Site Type],$A3616),CHAR(34),
", Latitude:  ",INDEX(Sites[Latitude],$A3616),
", Longitude:  ",INDEX(Sites[Longitude],$A3616),
", SRSName:  ",CHAR(34),LatLonDatum,CHAR(34),"}"))</f>
        <v>#REF!</v>
      </c>
      <c r="M3616" t="e">
        <f>IF(INDEX(SamplingFeatures[Sampling Feature Type],$A3616)&lt;&gt;"Specimen","",
CONCATENATE("  - &amp;SpecimenID",TEXT(SUMPRODUCT(--($M$3:$M3615&lt;&gt;"")),"0000"),
" {","SamplingFeatureID:  *SamplingFeatureID",TEXT($A3616,"0000"),
", SpecimenTypeCV:  ",CHAR(34),INDEX(Specimens[Specimen Type],$A3616),CHAR(34),
", SpecimenMediumCV:  ",INDEX(Specimens[Specimen Medium],$A3616),
", IsFieldSpecimen:  ",CHAR(34),INDEX(Specimens[Is Field Specimen?],$A3616),CHAR(34),"}"))</f>
        <v>#REF!</v>
      </c>
      <c r="N3616" t="e">
        <f>IF(COUNTA(SpatialOffsets[])=0,"", IF(INDEX(SpatialOffsets[Spatial Offset Type],$A3616)="","",
CONCATENATE("  - &amp;SpatialOffsetID",TEXT($A3616,"0000"),
" {","SpatialOffsetTypeCV:  ",CHAR(34),INDEX(SpatialOffsets[Spatial Offset Type],$A3616),CHAR(34),
", Offset1Value:  ",INDEX(SpatialOffsets[Offset 1 Value],$A3616),
", Offset1UnitID:  ",CHAR(34),INDEX(SpatialOffsets[Offset 1 Unit],$A3616),CHAR(34),
", Offset2Value:  ",INDEX(SpatialOffsets[Offset 2 Value],$A3616),
", Offset2UnitID:  ",CHAR(34),INDEX(SpatialOffsets[Offset 2 Unit],$A3616),CHAR(34),
", Offset3Value:  ",INDEX(SpatialOffsets[Offset 3 Value],$A3616),
", Offset3UnitID:  ",CHAR(34),INDEX(SpatialOffsets[Offset 3 Unit],$A3616),CHAR(34),,"}")))</f>
        <v>#REF!</v>
      </c>
      <c r="O3616" t="e">
        <f>IF(COUNTA(RelatedFeatures[])=0,"", IF(INDEX(RelatedFeatures[First Sampling Feature Code],$A3616)="","",
CONCATENATE("  - &amp;RelationID",TEXT($A3616,"0000"),
" {","SamplingFeatureID:  *SamplingFeatureID",TEXT(MATCH(INDEX(RelatedFeatures[First Sampling Feature Code],$A3616),SamplingFeatures[Feature Code],0),"0000"),
", RelationshipTypeCV:  ",CHAR(34),INDEX(RelatedFeatures[Relationship Type],$A3616),CHAR(34),
", RelatedFeatureID: *SamplingFeatureID",TEXT(MATCH(INDEX(RelatedFeatures[Second Sampling Feature Code],$A3616),SamplingFeatures[Feature Code],0),"0000"),
", SpatialOffsetID:  ",IF(INDEX(RelatedFeatures[Offset Number],$A3616)="","",CONCATENATE("*SpatialOffsetID",TEXT(INDEX(RelatedFeatures[Offset Number],$A3616),"0000"))),"}")))</f>
        <v>#REF!</v>
      </c>
      <c r="P3616" t="e">
        <f>IF(INDEX(Methods[Method Type],$A3616)="","",
CONCATENATE("  - &amp;MethodID",TEXT($A3616,"0000"),
" {","MethodTypeCV:  ",CHAR(34),INDEX(Methods[Method Type],$A3616),CHAR(34),
", MethodCode:  ",CHAR(34),INDEX(Methods[Method Code],$A3616),CHAR(34),
", MethodName:  ",CHAR(34),INDEX(Methods[Method Name],$A3616),CHAR(34),
", MethodDescription:  ",CHAR(34),INDEX(Methods[Method Description],$A3616),CHAR(34),
", MethodLink:  ",CHAR(34),INDEX(Methods[Method Link],$A3616),CHAR(34),
", OrganizationID: *OrganizationID",TEXT(MATCH(INDEX(Methods[Organization Name],$A3616),Organizations[Organization Name],0),"0000"),"}"))</f>
        <v>#REF!</v>
      </c>
      <c r="Q3616" t="e">
        <f>IF(INDEX(Variables[Variable Type],$A3616)="","",
CONCATENATE("  - &amp;VariableID",TEXT($A3616,"0000"),
" {","VariableTypeCV:  ",CHAR(34),INDEX(Variables[Variable Type],$A3616),CHAR(34),
", VariableCode:  ",CHAR(34),INDEX(Variables[Variable Code],$A3616),CHAR(34),
", VariableNameCV:  ",CHAR(34),INDEX(Variables[Variable Name],$A3616),CHAR(34),
", VariableDefinition:  ",CHAR(34),INDEX(Variables[Variable Definition],$A3616),CHAR(34),
", SpecciationCV:  ",CHAR(34),INDEX(Variables[Speciation],$A3616),CHAR(34),
", NoDataValue:  ",CHAR(34),INDEX(Variables[No Data Value],$A3616),CHAR(34),"}"))</f>
        <v>#REF!</v>
      </c>
    </row>
    <row r="3617" spans="1:17" x14ac:dyDescent="0.25">
      <c r="A3617">
        <v>3614</v>
      </c>
      <c r="D3617" t="e">
        <f>IF(INDEX(People[First Name],$A3617)="","",
CONCATENATE("  - &amp;PersonID",TEXT($A3617,"0000"),
" {","PersonFirstName:  ",CHAR(34),INDEX(People[First Name],$A3617),CHAR(34),
", PersonMiddleName:  ",CHAR(34),INDEX(People[Middle Name],$A3617),CHAR(34),
", PersonLastName:  ",CHAR(34),INDEX(People[Last Name],$A3617),CHAR(34),"}"))</f>
        <v>#REF!</v>
      </c>
      <c r="E3617" t="e">
        <f>IF(INDEX(Organizations[Organization Type '[CV']],$A3617)="","",
CONCATENATE("  - &amp;OrganizationID",TEXT($A3617,"0000"),
" {","OrganizationTypeCV:  ",CHAR(34),INDEX(Organizations[Organization Type '[CV']],$A3617),CHAR(34),
", OrganizationCode:  ",CHAR(34),INDEX(Organizations[Organization Code],$A3617),CHAR(34),
", OrganizationName:  ",CHAR(34),INDEX(Organizations[Organization Name],$A3617),CHAR(34),
", OrganizationDescription:  ",CHAR(34),INDEX(Organizations[Organization Description],$A3617),CHAR(34),
", OrganizationLink:  ",CHAR(34),INDEX(Organizations[Organization Link],$A3617),CHAR(34),"}"))</f>
        <v>#REF!</v>
      </c>
      <c r="F3617" t="e">
        <f>IF(INDEX(People[First Name],$A3617)="","",
CONCATENATE("  - &amp;AffiliationID",TEXT($A3617,"0000"),
" {PersonID: *PersonID",TEXT($A3617,"0000"),
", OrganizationID: *OrganizationID",TEXT(MATCH(INDEX(People[Organization Name],$A3617),Organizations[Organization Name],0),"0000"),
", IsPrimaryOrganizationContact: , AffiliationStartDate: , AffiliationEndDate: , PrimaryPhone: ",
", PrimaryEmail: ",CHAR(34),INDEX(People[Primary Email],$A3617),CHAR(34),
", PrimaryAddress: ",CHAR(34),INDEX(People[Primary Address],$A3617),CHAR(34),
", PersonLink: }"))</f>
        <v>#REF!</v>
      </c>
      <c r="H3617" t="e">
        <f>IF(COUNTA(CitationInformation)=0,"",IF(INDEX(AuthorList[Author Name],$A3617)="","",
CONCATENATE("  - &amp;AuthorListID",TEXT($A3617,"0000"),
"  {CitationID: *CitationID0001",
", PersonID: *PersonID",TEXT(MATCH(INDEX(AuthorList[Author Name],$A3617),People[Full Name],0),"0000"),
", AuthorOrder: ",INDEX(AuthorList[Author Number],$A3617),"}")))</f>
        <v>#REF!</v>
      </c>
      <c r="K3617" t="e">
        <f>IF(INDEX(SamplingFeatures[Feature Code],$A3617)="","",
CONCATENATE("  - &amp;SamplingFeatureID",TEXT($A3617,"0000"),
" {","SamplingFeatureUUID:  ",CHAR(34),INDEX(SamplingFeatures[Sampling Feature UUID],$A3617),CHAR(34),
", SamplingFeatureTypeCV:  ",CHAR(34),INDEX(SamplingFeatures[Sampling Feature Type],$A3617),CHAR(34),
", SamplingFeatureCode:  ",CHAR(34),INDEX(SamplingFeatures[Feature Code],$A3617),CHAR(34),
", SamplingFeatureName:  ",CHAR(34),INDEX(SamplingFeatures[Feature Name],$A3617),CHAR(34),
", SamplingFeatureDescription:  ",CHAR(34),INDEX(SamplingFeatures[Feature Description],$A3617),CHAR(34),
", SamplingFeatureGeotypeCV:  ",CHAR(34),INDEX(SamplingFeatures[Feature Geo Type],$A3617),CHAR(34),
", FeatureGeometry:  ",CHAR(34),INDEX(SamplingFeatures[Feature Geometry],$A3617),CHAR(34),
", Elevation_m:  ",CHAR(34),INDEX(SamplingFeatures[Elevation_m],$A3617),CHAR(34),
", ElevationDatumCV:  ",CHAR(34),ElevationDatum,CHAR(34),"}"))</f>
        <v>#REF!</v>
      </c>
      <c r="L3617" t="e">
        <f>IF(INDEX(SamplingFeatures[Sampling Feature Type],$A3617)&lt;&gt;"Site","",
CONCATENATE("  - &amp;SiteID",TEXT(SUMPRODUCT(--($L$3:$L3616&lt;&gt;"")),"0000"),
" {","SamplingFeatureID:  *SamplingFeatureID",TEXT($A3617,"0000"),
", SiteTypeCV:  ",CHAR(34),INDEX(Sites[Site Type],$A3617),CHAR(34),
", Latitude:  ",INDEX(Sites[Latitude],$A3617),
", Longitude:  ",INDEX(Sites[Longitude],$A3617),
", SRSName:  ",CHAR(34),LatLonDatum,CHAR(34),"}"))</f>
        <v>#REF!</v>
      </c>
      <c r="M3617" t="e">
        <f>IF(INDEX(SamplingFeatures[Sampling Feature Type],$A3617)&lt;&gt;"Specimen","",
CONCATENATE("  - &amp;SpecimenID",TEXT(SUMPRODUCT(--($M$3:$M3616&lt;&gt;"")),"0000"),
" {","SamplingFeatureID:  *SamplingFeatureID",TEXT($A3617,"0000"),
", SpecimenTypeCV:  ",CHAR(34),INDEX(Specimens[Specimen Type],$A3617),CHAR(34),
", SpecimenMediumCV:  ",INDEX(Specimens[Specimen Medium],$A3617),
", IsFieldSpecimen:  ",CHAR(34),INDEX(Specimens[Is Field Specimen?],$A3617),CHAR(34),"}"))</f>
        <v>#REF!</v>
      </c>
      <c r="N3617" t="e">
        <f>IF(COUNTA(SpatialOffsets[])=0,"", IF(INDEX(SpatialOffsets[Spatial Offset Type],$A3617)="","",
CONCATENATE("  - &amp;SpatialOffsetID",TEXT($A3617,"0000"),
" {","SpatialOffsetTypeCV:  ",CHAR(34),INDEX(SpatialOffsets[Spatial Offset Type],$A3617),CHAR(34),
", Offset1Value:  ",INDEX(SpatialOffsets[Offset 1 Value],$A3617),
", Offset1UnitID:  ",CHAR(34),INDEX(SpatialOffsets[Offset 1 Unit],$A3617),CHAR(34),
", Offset2Value:  ",INDEX(SpatialOffsets[Offset 2 Value],$A3617),
", Offset2UnitID:  ",CHAR(34),INDEX(SpatialOffsets[Offset 2 Unit],$A3617),CHAR(34),
", Offset3Value:  ",INDEX(SpatialOffsets[Offset 3 Value],$A3617),
", Offset3UnitID:  ",CHAR(34),INDEX(SpatialOffsets[Offset 3 Unit],$A3617),CHAR(34),,"}")))</f>
        <v>#REF!</v>
      </c>
      <c r="O3617" t="e">
        <f>IF(COUNTA(RelatedFeatures[])=0,"", IF(INDEX(RelatedFeatures[First Sampling Feature Code],$A3617)="","",
CONCATENATE("  - &amp;RelationID",TEXT($A3617,"0000"),
" {","SamplingFeatureID:  *SamplingFeatureID",TEXT(MATCH(INDEX(RelatedFeatures[First Sampling Feature Code],$A3617),SamplingFeatures[Feature Code],0),"0000"),
", RelationshipTypeCV:  ",CHAR(34),INDEX(RelatedFeatures[Relationship Type],$A3617),CHAR(34),
", RelatedFeatureID: *SamplingFeatureID",TEXT(MATCH(INDEX(RelatedFeatures[Second Sampling Feature Code],$A3617),SamplingFeatures[Feature Code],0),"0000"),
", SpatialOffsetID:  ",IF(INDEX(RelatedFeatures[Offset Number],$A3617)="","",CONCATENATE("*SpatialOffsetID",TEXT(INDEX(RelatedFeatures[Offset Number],$A3617),"0000"))),"}")))</f>
        <v>#REF!</v>
      </c>
      <c r="P3617" t="e">
        <f>IF(INDEX(Methods[Method Type],$A3617)="","",
CONCATENATE("  - &amp;MethodID",TEXT($A3617,"0000"),
" {","MethodTypeCV:  ",CHAR(34),INDEX(Methods[Method Type],$A3617),CHAR(34),
", MethodCode:  ",CHAR(34),INDEX(Methods[Method Code],$A3617),CHAR(34),
", MethodName:  ",CHAR(34),INDEX(Methods[Method Name],$A3617),CHAR(34),
", MethodDescription:  ",CHAR(34),INDEX(Methods[Method Description],$A3617),CHAR(34),
", MethodLink:  ",CHAR(34),INDEX(Methods[Method Link],$A3617),CHAR(34),
", OrganizationID: *OrganizationID",TEXT(MATCH(INDEX(Methods[Organization Name],$A3617),Organizations[Organization Name],0),"0000"),"}"))</f>
        <v>#REF!</v>
      </c>
      <c r="Q3617" t="e">
        <f>IF(INDEX(Variables[Variable Type],$A3617)="","",
CONCATENATE("  - &amp;VariableID",TEXT($A3617,"0000"),
" {","VariableTypeCV:  ",CHAR(34),INDEX(Variables[Variable Type],$A3617),CHAR(34),
", VariableCode:  ",CHAR(34),INDEX(Variables[Variable Code],$A3617),CHAR(34),
", VariableNameCV:  ",CHAR(34),INDEX(Variables[Variable Name],$A3617),CHAR(34),
", VariableDefinition:  ",CHAR(34),INDEX(Variables[Variable Definition],$A3617),CHAR(34),
", SpecciationCV:  ",CHAR(34),INDEX(Variables[Speciation],$A3617),CHAR(34),
", NoDataValue:  ",CHAR(34),INDEX(Variables[No Data Value],$A3617),CHAR(34),"}"))</f>
        <v>#REF!</v>
      </c>
    </row>
    <row r="3618" spans="1:17" x14ac:dyDescent="0.25">
      <c r="A3618">
        <v>3615</v>
      </c>
      <c r="D3618" t="e">
        <f>IF(INDEX(People[First Name],$A3618)="","",
CONCATENATE("  - &amp;PersonID",TEXT($A3618,"0000"),
" {","PersonFirstName:  ",CHAR(34),INDEX(People[First Name],$A3618),CHAR(34),
", PersonMiddleName:  ",CHAR(34),INDEX(People[Middle Name],$A3618),CHAR(34),
", PersonLastName:  ",CHAR(34),INDEX(People[Last Name],$A3618),CHAR(34),"}"))</f>
        <v>#REF!</v>
      </c>
      <c r="E3618" t="e">
        <f>IF(INDEX(Organizations[Organization Type '[CV']],$A3618)="","",
CONCATENATE("  - &amp;OrganizationID",TEXT($A3618,"0000"),
" {","OrganizationTypeCV:  ",CHAR(34),INDEX(Organizations[Organization Type '[CV']],$A3618),CHAR(34),
", OrganizationCode:  ",CHAR(34),INDEX(Organizations[Organization Code],$A3618),CHAR(34),
", OrganizationName:  ",CHAR(34),INDEX(Organizations[Organization Name],$A3618),CHAR(34),
", OrganizationDescription:  ",CHAR(34),INDEX(Organizations[Organization Description],$A3618),CHAR(34),
", OrganizationLink:  ",CHAR(34),INDEX(Organizations[Organization Link],$A3618),CHAR(34),"}"))</f>
        <v>#REF!</v>
      </c>
      <c r="F3618" t="e">
        <f>IF(INDEX(People[First Name],$A3618)="","",
CONCATENATE("  - &amp;AffiliationID",TEXT($A3618,"0000"),
" {PersonID: *PersonID",TEXT($A3618,"0000"),
", OrganizationID: *OrganizationID",TEXT(MATCH(INDEX(People[Organization Name],$A3618),Organizations[Organization Name],0),"0000"),
", IsPrimaryOrganizationContact: , AffiliationStartDate: , AffiliationEndDate: , PrimaryPhone: ",
", PrimaryEmail: ",CHAR(34),INDEX(People[Primary Email],$A3618),CHAR(34),
", PrimaryAddress: ",CHAR(34),INDEX(People[Primary Address],$A3618),CHAR(34),
", PersonLink: }"))</f>
        <v>#REF!</v>
      </c>
      <c r="H3618" t="e">
        <f>IF(COUNTA(CitationInformation)=0,"",IF(INDEX(AuthorList[Author Name],$A3618)="","",
CONCATENATE("  - &amp;AuthorListID",TEXT($A3618,"0000"),
"  {CitationID: *CitationID0001",
", PersonID: *PersonID",TEXT(MATCH(INDEX(AuthorList[Author Name],$A3618),People[Full Name],0),"0000"),
", AuthorOrder: ",INDEX(AuthorList[Author Number],$A3618),"}")))</f>
        <v>#REF!</v>
      </c>
      <c r="K3618" t="e">
        <f>IF(INDEX(SamplingFeatures[Feature Code],$A3618)="","",
CONCATENATE("  - &amp;SamplingFeatureID",TEXT($A3618,"0000"),
" {","SamplingFeatureUUID:  ",CHAR(34),INDEX(SamplingFeatures[Sampling Feature UUID],$A3618),CHAR(34),
", SamplingFeatureTypeCV:  ",CHAR(34),INDEX(SamplingFeatures[Sampling Feature Type],$A3618),CHAR(34),
", SamplingFeatureCode:  ",CHAR(34),INDEX(SamplingFeatures[Feature Code],$A3618),CHAR(34),
", SamplingFeatureName:  ",CHAR(34),INDEX(SamplingFeatures[Feature Name],$A3618),CHAR(34),
", SamplingFeatureDescription:  ",CHAR(34),INDEX(SamplingFeatures[Feature Description],$A3618),CHAR(34),
", SamplingFeatureGeotypeCV:  ",CHAR(34),INDEX(SamplingFeatures[Feature Geo Type],$A3618),CHAR(34),
", FeatureGeometry:  ",CHAR(34),INDEX(SamplingFeatures[Feature Geometry],$A3618),CHAR(34),
", Elevation_m:  ",CHAR(34),INDEX(SamplingFeatures[Elevation_m],$A3618),CHAR(34),
", ElevationDatumCV:  ",CHAR(34),ElevationDatum,CHAR(34),"}"))</f>
        <v>#REF!</v>
      </c>
      <c r="L3618" t="e">
        <f>IF(INDEX(SamplingFeatures[Sampling Feature Type],$A3618)&lt;&gt;"Site","",
CONCATENATE("  - &amp;SiteID",TEXT(SUMPRODUCT(--($L$3:$L3617&lt;&gt;"")),"0000"),
" {","SamplingFeatureID:  *SamplingFeatureID",TEXT($A3618,"0000"),
", SiteTypeCV:  ",CHAR(34),INDEX(Sites[Site Type],$A3618),CHAR(34),
", Latitude:  ",INDEX(Sites[Latitude],$A3618),
", Longitude:  ",INDEX(Sites[Longitude],$A3618),
", SRSName:  ",CHAR(34),LatLonDatum,CHAR(34),"}"))</f>
        <v>#REF!</v>
      </c>
      <c r="M3618" t="e">
        <f>IF(INDEX(SamplingFeatures[Sampling Feature Type],$A3618)&lt;&gt;"Specimen","",
CONCATENATE("  - &amp;SpecimenID",TEXT(SUMPRODUCT(--($M$3:$M3617&lt;&gt;"")),"0000"),
" {","SamplingFeatureID:  *SamplingFeatureID",TEXT($A3618,"0000"),
", SpecimenTypeCV:  ",CHAR(34),INDEX(Specimens[Specimen Type],$A3618),CHAR(34),
", SpecimenMediumCV:  ",INDEX(Specimens[Specimen Medium],$A3618),
", IsFieldSpecimen:  ",CHAR(34),INDEX(Specimens[Is Field Specimen?],$A3618),CHAR(34),"}"))</f>
        <v>#REF!</v>
      </c>
      <c r="N3618" t="e">
        <f>IF(COUNTA(SpatialOffsets[])=0,"", IF(INDEX(SpatialOffsets[Spatial Offset Type],$A3618)="","",
CONCATENATE("  - &amp;SpatialOffsetID",TEXT($A3618,"0000"),
" {","SpatialOffsetTypeCV:  ",CHAR(34),INDEX(SpatialOffsets[Spatial Offset Type],$A3618),CHAR(34),
", Offset1Value:  ",INDEX(SpatialOffsets[Offset 1 Value],$A3618),
", Offset1UnitID:  ",CHAR(34),INDEX(SpatialOffsets[Offset 1 Unit],$A3618),CHAR(34),
", Offset2Value:  ",INDEX(SpatialOffsets[Offset 2 Value],$A3618),
", Offset2UnitID:  ",CHAR(34),INDEX(SpatialOffsets[Offset 2 Unit],$A3618),CHAR(34),
", Offset3Value:  ",INDEX(SpatialOffsets[Offset 3 Value],$A3618),
", Offset3UnitID:  ",CHAR(34),INDEX(SpatialOffsets[Offset 3 Unit],$A3618),CHAR(34),,"}")))</f>
        <v>#REF!</v>
      </c>
      <c r="O3618" t="e">
        <f>IF(COUNTA(RelatedFeatures[])=0,"", IF(INDEX(RelatedFeatures[First Sampling Feature Code],$A3618)="","",
CONCATENATE("  - &amp;RelationID",TEXT($A3618,"0000"),
" {","SamplingFeatureID:  *SamplingFeatureID",TEXT(MATCH(INDEX(RelatedFeatures[First Sampling Feature Code],$A3618),SamplingFeatures[Feature Code],0),"0000"),
", RelationshipTypeCV:  ",CHAR(34),INDEX(RelatedFeatures[Relationship Type],$A3618),CHAR(34),
", RelatedFeatureID: *SamplingFeatureID",TEXT(MATCH(INDEX(RelatedFeatures[Second Sampling Feature Code],$A3618),SamplingFeatures[Feature Code],0),"0000"),
", SpatialOffsetID:  ",IF(INDEX(RelatedFeatures[Offset Number],$A3618)="","",CONCATENATE("*SpatialOffsetID",TEXT(INDEX(RelatedFeatures[Offset Number],$A3618),"0000"))),"}")))</f>
        <v>#REF!</v>
      </c>
      <c r="P3618" t="e">
        <f>IF(INDEX(Methods[Method Type],$A3618)="","",
CONCATENATE("  - &amp;MethodID",TEXT($A3618,"0000"),
" {","MethodTypeCV:  ",CHAR(34),INDEX(Methods[Method Type],$A3618),CHAR(34),
", MethodCode:  ",CHAR(34),INDEX(Methods[Method Code],$A3618),CHAR(34),
", MethodName:  ",CHAR(34),INDEX(Methods[Method Name],$A3618),CHAR(34),
", MethodDescription:  ",CHAR(34),INDEX(Methods[Method Description],$A3618),CHAR(34),
", MethodLink:  ",CHAR(34),INDEX(Methods[Method Link],$A3618),CHAR(34),
", OrganizationID: *OrganizationID",TEXT(MATCH(INDEX(Methods[Organization Name],$A3618),Organizations[Organization Name],0),"0000"),"}"))</f>
        <v>#REF!</v>
      </c>
      <c r="Q3618" t="e">
        <f>IF(INDEX(Variables[Variable Type],$A3618)="","",
CONCATENATE("  - &amp;VariableID",TEXT($A3618,"0000"),
" {","VariableTypeCV:  ",CHAR(34),INDEX(Variables[Variable Type],$A3618),CHAR(34),
", VariableCode:  ",CHAR(34),INDEX(Variables[Variable Code],$A3618),CHAR(34),
", VariableNameCV:  ",CHAR(34),INDEX(Variables[Variable Name],$A3618),CHAR(34),
", VariableDefinition:  ",CHAR(34),INDEX(Variables[Variable Definition],$A3618),CHAR(34),
", SpecciationCV:  ",CHAR(34),INDEX(Variables[Speciation],$A3618),CHAR(34),
", NoDataValue:  ",CHAR(34),INDEX(Variables[No Data Value],$A3618),CHAR(34),"}"))</f>
        <v>#REF!</v>
      </c>
    </row>
    <row r="3619" spans="1:17" x14ac:dyDescent="0.25">
      <c r="A3619">
        <v>3616</v>
      </c>
      <c r="D3619" t="e">
        <f>IF(INDEX(People[First Name],$A3619)="","",
CONCATENATE("  - &amp;PersonID",TEXT($A3619,"0000"),
" {","PersonFirstName:  ",CHAR(34),INDEX(People[First Name],$A3619),CHAR(34),
", PersonMiddleName:  ",CHAR(34),INDEX(People[Middle Name],$A3619),CHAR(34),
", PersonLastName:  ",CHAR(34),INDEX(People[Last Name],$A3619),CHAR(34),"}"))</f>
        <v>#REF!</v>
      </c>
      <c r="E3619" t="e">
        <f>IF(INDEX(Organizations[Organization Type '[CV']],$A3619)="","",
CONCATENATE("  - &amp;OrganizationID",TEXT($A3619,"0000"),
" {","OrganizationTypeCV:  ",CHAR(34),INDEX(Organizations[Organization Type '[CV']],$A3619),CHAR(34),
", OrganizationCode:  ",CHAR(34),INDEX(Organizations[Organization Code],$A3619),CHAR(34),
", OrganizationName:  ",CHAR(34),INDEX(Organizations[Organization Name],$A3619),CHAR(34),
", OrganizationDescription:  ",CHAR(34),INDEX(Organizations[Organization Description],$A3619),CHAR(34),
", OrganizationLink:  ",CHAR(34),INDEX(Organizations[Organization Link],$A3619),CHAR(34),"}"))</f>
        <v>#REF!</v>
      </c>
      <c r="F3619" t="e">
        <f>IF(INDEX(People[First Name],$A3619)="","",
CONCATENATE("  - &amp;AffiliationID",TEXT($A3619,"0000"),
" {PersonID: *PersonID",TEXT($A3619,"0000"),
", OrganizationID: *OrganizationID",TEXT(MATCH(INDEX(People[Organization Name],$A3619),Organizations[Organization Name],0),"0000"),
", IsPrimaryOrganizationContact: , AffiliationStartDate: , AffiliationEndDate: , PrimaryPhone: ",
", PrimaryEmail: ",CHAR(34),INDEX(People[Primary Email],$A3619),CHAR(34),
", PrimaryAddress: ",CHAR(34),INDEX(People[Primary Address],$A3619),CHAR(34),
", PersonLink: }"))</f>
        <v>#REF!</v>
      </c>
      <c r="H3619" t="e">
        <f>IF(COUNTA(CitationInformation)=0,"",IF(INDEX(AuthorList[Author Name],$A3619)="","",
CONCATENATE("  - &amp;AuthorListID",TEXT($A3619,"0000"),
"  {CitationID: *CitationID0001",
", PersonID: *PersonID",TEXT(MATCH(INDEX(AuthorList[Author Name],$A3619),People[Full Name],0),"0000"),
", AuthorOrder: ",INDEX(AuthorList[Author Number],$A3619),"}")))</f>
        <v>#REF!</v>
      </c>
      <c r="K3619" t="e">
        <f>IF(INDEX(SamplingFeatures[Feature Code],$A3619)="","",
CONCATENATE("  - &amp;SamplingFeatureID",TEXT($A3619,"0000"),
" {","SamplingFeatureUUID:  ",CHAR(34),INDEX(SamplingFeatures[Sampling Feature UUID],$A3619),CHAR(34),
", SamplingFeatureTypeCV:  ",CHAR(34),INDEX(SamplingFeatures[Sampling Feature Type],$A3619),CHAR(34),
", SamplingFeatureCode:  ",CHAR(34),INDEX(SamplingFeatures[Feature Code],$A3619),CHAR(34),
", SamplingFeatureName:  ",CHAR(34),INDEX(SamplingFeatures[Feature Name],$A3619),CHAR(34),
", SamplingFeatureDescription:  ",CHAR(34),INDEX(SamplingFeatures[Feature Description],$A3619),CHAR(34),
", SamplingFeatureGeotypeCV:  ",CHAR(34),INDEX(SamplingFeatures[Feature Geo Type],$A3619),CHAR(34),
", FeatureGeometry:  ",CHAR(34),INDEX(SamplingFeatures[Feature Geometry],$A3619),CHAR(34),
", Elevation_m:  ",CHAR(34),INDEX(SamplingFeatures[Elevation_m],$A3619),CHAR(34),
", ElevationDatumCV:  ",CHAR(34),ElevationDatum,CHAR(34),"}"))</f>
        <v>#REF!</v>
      </c>
      <c r="L3619" t="e">
        <f>IF(INDEX(SamplingFeatures[Sampling Feature Type],$A3619)&lt;&gt;"Site","",
CONCATENATE("  - &amp;SiteID",TEXT(SUMPRODUCT(--($L$3:$L3618&lt;&gt;"")),"0000"),
" {","SamplingFeatureID:  *SamplingFeatureID",TEXT($A3619,"0000"),
", SiteTypeCV:  ",CHAR(34),INDEX(Sites[Site Type],$A3619),CHAR(34),
", Latitude:  ",INDEX(Sites[Latitude],$A3619),
", Longitude:  ",INDEX(Sites[Longitude],$A3619),
", SRSName:  ",CHAR(34),LatLonDatum,CHAR(34),"}"))</f>
        <v>#REF!</v>
      </c>
      <c r="M3619" t="e">
        <f>IF(INDEX(SamplingFeatures[Sampling Feature Type],$A3619)&lt;&gt;"Specimen","",
CONCATENATE("  - &amp;SpecimenID",TEXT(SUMPRODUCT(--($M$3:$M3618&lt;&gt;"")),"0000"),
" {","SamplingFeatureID:  *SamplingFeatureID",TEXT($A3619,"0000"),
", SpecimenTypeCV:  ",CHAR(34),INDEX(Specimens[Specimen Type],$A3619),CHAR(34),
", SpecimenMediumCV:  ",INDEX(Specimens[Specimen Medium],$A3619),
", IsFieldSpecimen:  ",CHAR(34),INDEX(Specimens[Is Field Specimen?],$A3619),CHAR(34),"}"))</f>
        <v>#REF!</v>
      </c>
      <c r="N3619" t="e">
        <f>IF(COUNTA(SpatialOffsets[])=0,"", IF(INDEX(SpatialOffsets[Spatial Offset Type],$A3619)="","",
CONCATENATE("  - &amp;SpatialOffsetID",TEXT($A3619,"0000"),
" {","SpatialOffsetTypeCV:  ",CHAR(34),INDEX(SpatialOffsets[Spatial Offset Type],$A3619),CHAR(34),
", Offset1Value:  ",INDEX(SpatialOffsets[Offset 1 Value],$A3619),
", Offset1UnitID:  ",CHAR(34),INDEX(SpatialOffsets[Offset 1 Unit],$A3619),CHAR(34),
", Offset2Value:  ",INDEX(SpatialOffsets[Offset 2 Value],$A3619),
", Offset2UnitID:  ",CHAR(34),INDEX(SpatialOffsets[Offset 2 Unit],$A3619),CHAR(34),
", Offset3Value:  ",INDEX(SpatialOffsets[Offset 3 Value],$A3619),
", Offset3UnitID:  ",CHAR(34),INDEX(SpatialOffsets[Offset 3 Unit],$A3619),CHAR(34),,"}")))</f>
        <v>#REF!</v>
      </c>
      <c r="O3619" t="e">
        <f>IF(COUNTA(RelatedFeatures[])=0,"", IF(INDEX(RelatedFeatures[First Sampling Feature Code],$A3619)="","",
CONCATENATE("  - &amp;RelationID",TEXT($A3619,"0000"),
" {","SamplingFeatureID:  *SamplingFeatureID",TEXT(MATCH(INDEX(RelatedFeatures[First Sampling Feature Code],$A3619),SamplingFeatures[Feature Code],0),"0000"),
", RelationshipTypeCV:  ",CHAR(34),INDEX(RelatedFeatures[Relationship Type],$A3619),CHAR(34),
", RelatedFeatureID: *SamplingFeatureID",TEXT(MATCH(INDEX(RelatedFeatures[Second Sampling Feature Code],$A3619),SamplingFeatures[Feature Code],0),"0000"),
", SpatialOffsetID:  ",IF(INDEX(RelatedFeatures[Offset Number],$A3619)="","",CONCATENATE("*SpatialOffsetID",TEXT(INDEX(RelatedFeatures[Offset Number],$A3619),"0000"))),"}")))</f>
        <v>#REF!</v>
      </c>
      <c r="P3619" t="e">
        <f>IF(INDEX(Methods[Method Type],$A3619)="","",
CONCATENATE("  - &amp;MethodID",TEXT($A3619,"0000"),
" {","MethodTypeCV:  ",CHAR(34),INDEX(Methods[Method Type],$A3619),CHAR(34),
", MethodCode:  ",CHAR(34),INDEX(Methods[Method Code],$A3619),CHAR(34),
", MethodName:  ",CHAR(34),INDEX(Methods[Method Name],$A3619),CHAR(34),
", MethodDescription:  ",CHAR(34),INDEX(Methods[Method Description],$A3619),CHAR(34),
", MethodLink:  ",CHAR(34),INDEX(Methods[Method Link],$A3619),CHAR(34),
", OrganizationID: *OrganizationID",TEXT(MATCH(INDEX(Methods[Organization Name],$A3619),Organizations[Organization Name],0),"0000"),"}"))</f>
        <v>#REF!</v>
      </c>
      <c r="Q3619" t="e">
        <f>IF(INDEX(Variables[Variable Type],$A3619)="","",
CONCATENATE("  - &amp;VariableID",TEXT($A3619,"0000"),
" {","VariableTypeCV:  ",CHAR(34),INDEX(Variables[Variable Type],$A3619),CHAR(34),
", VariableCode:  ",CHAR(34),INDEX(Variables[Variable Code],$A3619),CHAR(34),
", VariableNameCV:  ",CHAR(34),INDEX(Variables[Variable Name],$A3619),CHAR(34),
", VariableDefinition:  ",CHAR(34),INDEX(Variables[Variable Definition],$A3619),CHAR(34),
", SpecciationCV:  ",CHAR(34),INDEX(Variables[Speciation],$A3619),CHAR(34),
", NoDataValue:  ",CHAR(34),INDEX(Variables[No Data Value],$A3619),CHAR(34),"}"))</f>
        <v>#REF!</v>
      </c>
    </row>
    <row r="3620" spans="1:17" x14ac:dyDescent="0.25">
      <c r="A3620">
        <v>3617</v>
      </c>
      <c r="D3620" t="e">
        <f>IF(INDEX(People[First Name],$A3620)="","",
CONCATENATE("  - &amp;PersonID",TEXT($A3620,"0000"),
" {","PersonFirstName:  ",CHAR(34),INDEX(People[First Name],$A3620),CHAR(34),
", PersonMiddleName:  ",CHAR(34),INDEX(People[Middle Name],$A3620),CHAR(34),
", PersonLastName:  ",CHAR(34),INDEX(People[Last Name],$A3620),CHAR(34),"}"))</f>
        <v>#REF!</v>
      </c>
      <c r="E3620" t="e">
        <f>IF(INDEX(Organizations[Organization Type '[CV']],$A3620)="","",
CONCATENATE("  - &amp;OrganizationID",TEXT($A3620,"0000"),
" {","OrganizationTypeCV:  ",CHAR(34),INDEX(Organizations[Organization Type '[CV']],$A3620),CHAR(34),
", OrganizationCode:  ",CHAR(34),INDEX(Organizations[Organization Code],$A3620),CHAR(34),
", OrganizationName:  ",CHAR(34),INDEX(Organizations[Organization Name],$A3620),CHAR(34),
", OrganizationDescription:  ",CHAR(34),INDEX(Organizations[Organization Description],$A3620),CHAR(34),
", OrganizationLink:  ",CHAR(34),INDEX(Organizations[Organization Link],$A3620),CHAR(34),"}"))</f>
        <v>#REF!</v>
      </c>
      <c r="F3620" t="e">
        <f>IF(INDEX(People[First Name],$A3620)="","",
CONCATENATE("  - &amp;AffiliationID",TEXT($A3620,"0000"),
" {PersonID: *PersonID",TEXT($A3620,"0000"),
", OrganizationID: *OrganizationID",TEXT(MATCH(INDEX(People[Organization Name],$A3620),Organizations[Organization Name],0),"0000"),
", IsPrimaryOrganizationContact: , AffiliationStartDate: , AffiliationEndDate: , PrimaryPhone: ",
", PrimaryEmail: ",CHAR(34),INDEX(People[Primary Email],$A3620),CHAR(34),
", PrimaryAddress: ",CHAR(34),INDEX(People[Primary Address],$A3620),CHAR(34),
", PersonLink: }"))</f>
        <v>#REF!</v>
      </c>
      <c r="H3620" t="e">
        <f>IF(COUNTA(CitationInformation)=0,"",IF(INDEX(AuthorList[Author Name],$A3620)="","",
CONCATENATE("  - &amp;AuthorListID",TEXT($A3620,"0000"),
"  {CitationID: *CitationID0001",
", PersonID: *PersonID",TEXT(MATCH(INDEX(AuthorList[Author Name],$A3620),People[Full Name],0),"0000"),
", AuthorOrder: ",INDEX(AuthorList[Author Number],$A3620),"}")))</f>
        <v>#REF!</v>
      </c>
      <c r="K3620" t="e">
        <f>IF(INDEX(SamplingFeatures[Feature Code],$A3620)="","",
CONCATENATE("  - &amp;SamplingFeatureID",TEXT($A3620,"0000"),
" {","SamplingFeatureUUID:  ",CHAR(34),INDEX(SamplingFeatures[Sampling Feature UUID],$A3620),CHAR(34),
", SamplingFeatureTypeCV:  ",CHAR(34),INDEX(SamplingFeatures[Sampling Feature Type],$A3620),CHAR(34),
", SamplingFeatureCode:  ",CHAR(34),INDEX(SamplingFeatures[Feature Code],$A3620),CHAR(34),
", SamplingFeatureName:  ",CHAR(34),INDEX(SamplingFeatures[Feature Name],$A3620),CHAR(34),
", SamplingFeatureDescription:  ",CHAR(34),INDEX(SamplingFeatures[Feature Description],$A3620),CHAR(34),
", SamplingFeatureGeotypeCV:  ",CHAR(34),INDEX(SamplingFeatures[Feature Geo Type],$A3620),CHAR(34),
", FeatureGeometry:  ",CHAR(34),INDEX(SamplingFeatures[Feature Geometry],$A3620),CHAR(34),
", Elevation_m:  ",CHAR(34),INDEX(SamplingFeatures[Elevation_m],$A3620),CHAR(34),
", ElevationDatumCV:  ",CHAR(34),ElevationDatum,CHAR(34),"}"))</f>
        <v>#REF!</v>
      </c>
      <c r="L3620" t="e">
        <f>IF(INDEX(SamplingFeatures[Sampling Feature Type],$A3620)&lt;&gt;"Site","",
CONCATENATE("  - &amp;SiteID",TEXT(SUMPRODUCT(--($L$3:$L3619&lt;&gt;"")),"0000"),
" {","SamplingFeatureID:  *SamplingFeatureID",TEXT($A3620,"0000"),
", SiteTypeCV:  ",CHAR(34),INDEX(Sites[Site Type],$A3620),CHAR(34),
", Latitude:  ",INDEX(Sites[Latitude],$A3620),
", Longitude:  ",INDEX(Sites[Longitude],$A3620),
", SRSName:  ",CHAR(34),LatLonDatum,CHAR(34),"}"))</f>
        <v>#REF!</v>
      </c>
      <c r="M3620" t="e">
        <f>IF(INDEX(SamplingFeatures[Sampling Feature Type],$A3620)&lt;&gt;"Specimen","",
CONCATENATE("  - &amp;SpecimenID",TEXT(SUMPRODUCT(--($M$3:$M3619&lt;&gt;"")),"0000"),
" {","SamplingFeatureID:  *SamplingFeatureID",TEXT($A3620,"0000"),
", SpecimenTypeCV:  ",CHAR(34),INDEX(Specimens[Specimen Type],$A3620),CHAR(34),
", SpecimenMediumCV:  ",INDEX(Specimens[Specimen Medium],$A3620),
", IsFieldSpecimen:  ",CHAR(34),INDEX(Specimens[Is Field Specimen?],$A3620),CHAR(34),"}"))</f>
        <v>#REF!</v>
      </c>
      <c r="N3620" t="e">
        <f>IF(COUNTA(SpatialOffsets[])=0,"", IF(INDEX(SpatialOffsets[Spatial Offset Type],$A3620)="","",
CONCATENATE("  - &amp;SpatialOffsetID",TEXT($A3620,"0000"),
" {","SpatialOffsetTypeCV:  ",CHAR(34),INDEX(SpatialOffsets[Spatial Offset Type],$A3620),CHAR(34),
", Offset1Value:  ",INDEX(SpatialOffsets[Offset 1 Value],$A3620),
", Offset1UnitID:  ",CHAR(34),INDEX(SpatialOffsets[Offset 1 Unit],$A3620),CHAR(34),
", Offset2Value:  ",INDEX(SpatialOffsets[Offset 2 Value],$A3620),
", Offset2UnitID:  ",CHAR(34),INDEX(SpatialOffsets[Offset 2 Unit],$A3620),CHAR(34),
", Offset3Value:  ",INDEX(SpatialOffsets[Offset 3 Value],$A3620),
", Offset3UnitID:  ",CHAR(34),INDEX(SpatialOffsets[Offset 3 Unit],$A3620),CHAR(34),,"}")))</f>
        <v>#REF!</v>
      </c>
      <c r="O3620" t="e">
        <f>IF(COUNTA(RelatedFeatures[])=0,"", IF(INDEX(RelatedFeatures[First Sampling Feature Code],$A3620)="","",
CONCATENATE("  - &amp;RelationID",TEXT($A3620,"0000"),
" {","SamplingFeatureID:  *SamplingFeatureID",TEXT(MATCH(INDEX(RelatedFeatures[First Sampling Feature Code],$A3620),SamplingFeatures[Feature Code],0),"0000"),
", RelationshipTypeCV:  ",CHAR(34),INDEX(RelatedFeatures[Relationship Type],$A3620),CHAR(34),
", RelatedFeatureID: *SamplingFeatureID",TEXT(MATCH(INDEX(RelatedFeatures[Second Sampling Feature Code],$A3620),SamplingFeatures[Feature Code],0),"0000"),
", SpatialOffsetID:  ",IF(INDEX(RelatedFeatures[Offset Number],$A3620)="","",CONCATENATE("*SpatialOffsetID",TEXT(INDEX(RelatedFeatures[Offset Number],$A3620),"0000"))),"}")))</f>
        <v>#REF!</v>
      </c>
      <c r="P3620" t="e">
        <f>IF(INDEX(Methods[Method Type],$A3620)="","",
CONCATENATE("  - &amp;MethodID",TEXT($A3620,"0000"),
" {","MethodTypeCV:  ",CHAR(34),INDEX(Methods[Method Type],$A3620),CHAR(34),
", MethodCode:  ",CHAR(34),INDEX(Methods[Method Code],$A3620),CHAR(34),
", MethodName:  ",CHAR(34),INDEX(Methods[Method Name],$A3620),CHAR(34),
", MethodDescription:  ",CHAR(34),INDEX(Methods[Method Description],$A3620),CHAR(34),
", MethodLink:  ",CHAR(34),INDEX(Methods[Method Link],$A3620),CHAR(34),
", OrganizationID: *OrganizationID",TEXT(MATCH(INDEX(Methods[Organization Name],$A3620),Organizations[Organization Name],0),"0000"),"}"))</f>
        <v>#REF!</v>
      </c>
      <c r="Q3620" t="e">
        <f>IF(INDEX(Variables[Variable Type],$A3620)="","",
CONCATENATE("  - &amp;VariableID",TEXT($A3620,"0000"),
" {","VariableTypeCV:  ",CHAR(34),INDEX(Variables[Variable Type],$A3620),CHAR(34),
", VariableCode:  ",CHAR(34),INDEX(Variables[Variable Code],$A3620),CHAR(34),
", VariableNameCV:  ",CHAR(34),INDEX(Variables[Variable Name],$A3620),CHAR(34),
", VariableDefinition:  ",CHAR(34),INDEX(Variables[Variable Definition],$A3620),CHAR(34),
", SpecciationCV:  ",CHAR(34),INDEX(Variables[Speciation],$A3620),CHAR(34),
", NoDataValue:  ",CHAR(34),INDEX(Variables[No Data Value],$A3620),CHAR(34),"}"))</f>
        <v>#REF!</v>
      </c>
    </row>
    <row r="3621" spans="1:17" x14ac:dyDescent="0.25">
      <c r="A3621">
        <v>3618</v>
      </c>
      <c r="D3621" t="e">
        <f>IF(INDEX(People[First Name],$A3621)="","",
CONCATENATE("  - &amp;PersonID",TEXT($A3621,"0000"),
" {","PersonFirstName:  ",CHAR(34),INDEX(People[First Name],$A3621),CHAR(34),
", PersonMiddleName:  ",CHAR(34),INDEX(People[Middle Name],$A3621),CHAR(34),
", PersonLastName:  ",CHAR(34),INDEX(People[Last Name],$A3621),CHAR(34),"}"))</f>
        <v>#REF!</v>
      </c>
      <c r="E3621" t="e">
        <f>IF(INDEX(Organizations[Organization Type '[CV']],$A3621)="","",
CONCATENATE("  - &amp;OrganizationID",TEXT($A3621,"0000"),
" {","OrganizationTypeCV:  ",CHAR(34),INDEX(Organizations[Organization Type '[CV']],$A3621),CHAR(34),
", OrganizationCode:  ",CHAR(34),INDEX(Organizations[Organization Code],$A3621),CHAR(34),
", OrganizationName:  ",CHAR(34),INDEX(Organizations[Organization Name],$A3621),CHAR(34),
", OrganizationDescription:  ",CHAR(34),INDEX(Organizations[Organization Description],$A3621),CHAR(34),
", OrganizationLink:  ",CHAR(34),INDEX(Organizations[Organization Link],$A3621),CHAR(34),"}"))</f>
        <v>#REF!</v>
      </c>
      <c r="F3621" t="e">
        <f>IF(INDEX(People[First Name],$A3621)="","",
CONCATENATE("  - &amp;AffiliationID",TEXT($A3621,"0000"),
" {PersonID: *PersonID",TEXT($A3621,"0000"),
", OrganizationID: *OrganizationID",TEXT(MATCH(INDEX(People[Organization Name],$A3621),Organizations[Organization Name],0),"0000"),
", IsPrimaryOrganizationContact: , AffiliationStartDate: , AffiliationEndDate: , PrimaryPhone: ",
", PrimaryEmail: ",CHAR(34),INDEX(People[Primary Email],$A3621),CHAR(34),
", PrimaryAddress: ",CHAR(34),INDEX(People[Primary Address],$A3621),CHAR(34),
", PersonLink: }"))</f>
        <v>#REF!</v>
      </c>
      <c r="H3621" t="e">
        <f>IF(COUNTA(CitationInformation)=0,"",IF(INDEX(AuthorList[Author Name],$A3621)="","",
CONCATENATE("  - &amp;AuthorListID",TEXT($A3621,"0000"),
"  {CitationID: *CitationID0001",
", PersonID: *PersonID",TEXT(MATCH(INDEX(AuthorList[Author Name],$A3621),People[Full Name],0),"0000"),
", AuthorOrder: ",INDEX(AuthorList[Author Number],$A3621),"}")))</f>
        <v>#REF!</v>
      </c>
      <c r="K3621" t="e">
        <f>IF(INDEX(SamplingFeatures[Feature Code],$A3621)="","",
CONCATENATE("  - &amp;SamplingFeatureID",TEXT($A3621,"0000"),
" {","SamplingFeatureUUID:  ",CHAR(34),INDEX(SamplingFeatures[Sampling Feature UUID],$A3621),CHAR(34),
", SamplingFeatureTypeCV:  ",CHAR(34),INDEX(SamplingFeatures[Sampling Feature Type],$A3621),CHAR(34),
", SamplingFeatureCode:  ",CHAR(34),INDEX(SamplingFeatures[Feature Code],$A3621),CHAR(34),
", SamplingFeatureName:  ",CHAR(34),INDEX(SamplingFeatures[Feature Name],$A3621),CHAR(34),
", SamplingFeatureDescription:  ",CHAR(34),INDEX(SamplingFeatures[Feature Description],$A3621),CHAR(34),
", SamplingFeatureGeotypeCV:  ",CHAR(34),INDEX(SamplingFeatures[Feature Geo Type],$A3621),CHAR(34),
", FeatureGeometry:  ",CHAR(34),INDEX(SamplingFeatures[Feature Geometry],$A3621),CHAR(34),
", Elevation_m:  ",CHAR(34),INDEX(SamplingFeatures[Elevation_m],$A3621),CHAR(34),
", ElevationDatumCV:  ",CHAR(34),ElevationDatum,CHAR(34),"}"))</f>
        <v>#REF!</v>
      </c>
      <c r="L3621" t="e">
        <f>IF(INDEX(SamplingFeatures[Sampling Feature Type],$A3621)&lt;&gt;"Site","",
CONCATENATE("  - &amp;SiteID",TEXT(SUMPRODUCT(--($L$3:$L3620&lt;&gt;"")),"0000"),
" {","SamplingFeatureID:  *SamplingFeatureID",TEXT($A3621,"0000"),
", SiteTypeCV:  ",CHAR(34),INDEX(Sites[Site Type],$A3621),CHAR(34),
", Latitude:  ",INDEX(Sites[Latitude],$A3621),
", Longitude:  ",INDEX(Sites[Longitude],$A3621),
", SRSName:  ",CHAR(34),LatLonDatum,CHAR(34),"}"))</f>
        <v>#REF!</v>
      </c>
      <c r="M3621" t="e">
        <f>IF(INDEX(SamplingFeatures[Sampling Feature Type],$A3621)&lt;&gt;"Specimen","",
CONCATENATE("  - &amp;SpecimenID",TEXT(SUMPRODUCT(--($M$3:$M3620&lt;&gt;"")),"0000"),
" {","SamplingFeatureID:  *SamplingFeatureID",TEXT($A3621,"0000"),
", SpecimenTypeCV:  ",CHAR(34),INDEX(Specimens[Specimen Type],$A3621),CHAR(34),
", SpecimenMediumCV:  ",INDEX(Specimens[Specimen Medium],$A3621),
", IsFieldSpecimen:  ",CHAR(34),INDEX(Specimens[Is Field Specimen?],$A3621),CHAR(34),"}"))</f>
        <v>#REF!</v>
      </c>
      <c r="N3621" t="e">
        <f>IF(COUNTA(SpatialOffsets[])=0,"", IF(INDEX(SpatialOffsets[Spatial Offset Type],$A3621)="","",
CONCATENATE("  - &amp;SpatialOffsetID",TEXT($A3621,"0000"),
" {","SpatialOffsetTypeCV:  ",CHAR(34),INDEX(SpatialOffsets[Spatial Offset Type],$A3621),CHAR(34),
", Offset1Value:  ",INDEX(SpatialOffsets[Offset 1 Value],$A3621),
", Offset1UnitID:  ",CHAR(34),INDEX(SpatialOffsets[Offset 1 Unit],$A3621),CHAR(34),
", Offset2Value:  ",INDEX(SpatialOffsets[Offset 2 Value],$A3621),
", Offset2UnitID:  ",CHAR(34),INDEX(SpatialOffsets[Offset 2 Unit],$A3621),CHAR(34),
", Offset3Value:  ",INDEX(SpatialOffsets[Offset 3 Value],$A3621),
", Offset3UnitID:  ",CHAR(34),INDEX(SpatialOffsets[Offset 3 Unit],$A3621),CHAR(34),,"}")))</f>
        <v>#REF!</v>
      </c>
      <c r="O3621" t="e">
        <f>IF(COUNTA(RelatedFeatures[])=0,"", IF(INDEX(RelatedFeatures[First Sampling Feature Code],$A3621)="","",
CONCATENATE("  - &amp;RelationID",TEXT($A3621,"0000"),
" {","SamplingFeatureID:  *SamplingFeatureID",TEXT(MATCH(INDEX(RelatedFeatures[First Sampling Feature Code],$A3621),SamplingFeatures[Feature Code],0),"0000"),
", RelationshipTypeCV:  ",CHAR(34),INDEX(RelatedFeatures[Relationship Type],$A3621),CHAR(34),
", RelatedFeatureID: *SamplingFeatureID",TEXT(MATCH(INDEX(RelatedFeatures[Second Sampling Feature Code],$A3621),SamplingFeatures[Feature Code],0),"0000"),
", SpatialOffsetID:  ",IF(INDEX(RelatedFeatures[Offset Number],$A3621)="","",CONCATENATE("*SpatialOffsetID",TEXT(INDEX(RelatedFeatures[Offset Number],$A3621),"0000"))),"}")))</f>
        <v>#REF!</v>
      </c>
      <c r="P3621" t="e">
        <f>IF(INDEX(Methods[Method Type],$A3621)="","",
CONCATENATE("  - &amp;MethodID",TEXT($A3621,"0000"),
" {","MethodTypeCV:  ",CHAR(34),INDEX(Methods[Method Type],$A3621),CHAR(34),
", MethodCode:  ",CHAR(34),INDEX(Methods[Method Code],$A3621),CHAR(34),
", MethodName:  ",CHAR(34),INDEX(Methods[Method Name],$A3621),CHAR(34),
", MethodDescription:  ",CHAR(34),INDEX(Methods[Method Description],$A3621),CHAR(34),
", MethodLink:  ",CHAR(34),INDEX(Methods[Method Link],$A3621),CHAR(34),
", OrganizationID: *OrganizationID",TEXT(MATCH(INDEX(Methods[Organization Name],$A3621),Organizations[Organization Name],0),"0000"),"}"))</f>
        <v>#REF!</v>
      </c>
      <c r="Q3621" t="e">
        <f>IF(INDEX(Variables[Variable Type],$A3621)="","",
CONCATENATE("  - &amp;VariableID",TEXT($A3621,"0000"),
" {","VariableTypeCV:  ",CHAR(34),INDEX(Variables[Variable Type],$A3621),CHAR(34),
", VariableCode:  ",CHAR(34),INDEX(Variables[Variable Code],$A3621),CHAR(34),
", VariableNameCV:  ",CHAR(34),INDEX(Variables[Variable Name],$A3621),CHAR(34),
", VariableDefinition:  ",CHAR(34),INDEX(Variables[Variable Definition],$A3621),CHAR(34),
", SpecciationCV:  ",CHAR(34),INDEX(Variables[Speciation],$A3621),CHAR(34),
", NoDataValue:  ",CHAR(34),INDEX(Variables[No Data Value],$A3621),CHAR(34),"}"))</f>
        <v>#REF!</v>
      </c>
    </row>
    <row r="3622" spans="1:17" x14ac:dyDescent="0.25">
      <c r="A3622">
        <v>3619</v>
      </c>
      <c r="D3622" t="e">
        <f>IF(INDEX(People[First Name],$A3622)="","",
CONCATENATE("  - &amp;PersonID",TEXT($A3622,"0000"),
" {","PersonFirstName:  ",CHAR(34),INDEX(People[First Name],$A3622),CHAR(34),
", PersonMiddleName:  ",CHAR(34),INDEX(People[Middle Name],$A3622),CHAR(34),
", PersonLastName:  ",CHAR(34),INDEX(People[Last Name],$A3622),CHAR(34),"}"))</f>
        <v>#REF!</v>
      </c>
      <c r="E3622" t="e">
        <f>IF(INDEX(Organizations[Organization Type '[CV']],$A3622)="","",
CONCATENATE("  - &amp;OrganizationID",TEXT($A3622,"0000"),
" {","OrganizationTypeCV:  ",CHAR(34),INDEX(Organizations[Organization Type '[CV']],$A3622),CHAR(34),
", OrganizationCode:  ",CHAR(34),INDEX(Organizations[Organization Code],$A3622),CHAR(34),
", OrganizationName:  ",CHAR(34),INDEX(Organizations[Organization Name],$A3622),CHAR(34),
", OrganizationDescription:  ",CHAR(34),INDEX(Organizations[Organization Description],$A3622),CHAR(34),
", OrganizationLink:  ",CHAR(34),INDEX(Organizations[Organization Link],$A3622),CHAR(34),"}"))</f>
        <v>#REF!</v>
      </c>
      <c r="F3622" t="e">
        <f>IF(INDEX(People[First Name],$A3622)="","",
CONCATENATE("  - &amp;AffiliationID",TEXT($A3622,"0000"),
" {PersonID: *PersonID",TEXT($A3622,"0000"),
", OrganizationID: *OrganizationID",TEXT(MATCH(INDEX(People[Organization Name],$A3622),Organizations[Organization Name],0),"0000"),
", IsPrimaryOrganizationContact: , AffiliationStartDate: , AffiliationEndDate: , PrimaryPhone: ",
", PrimaryEmail: ",CHAR(34),INDEX(People[Primary Email],$A3622),CHAR(34),
", PrimaryAddress: ",CHAR(34),INDEX(People[Primary Address],$A3622),CHAR(34),
", PersonLink: }"))</f>
        <v>#REF!</v>
      </c>
      <c r="H3622" t="e">
        <f>IF(COUNTA(CitationInformation)=0,"",IF(INDEX(AuthorList[Author Name],$A3622)="","",
CONCATENATE("  - &amp;AuthorListID",TEXT($A3622,"0000"),
"  {CitationID: *CitationID0001",
", PersonID: *PersonID",TEXT(MATCH(INDEX(AuthorList[Author Name],$A3622),People[Full Name],0),"0000"),
", AuthorOrder: ",INDEX(AuthorList[Author Number],$A3622),"}")))</f>
        <v>#REF!</v>
      </c>
      <c r="K3622" t="e">
        <f>IF(INDEX(SamplingFeatures[Feature Code],$A3622)="","",
CONCATENATE("  - &amp;SamplingFeatureID",TEXT($A3622,"0000"),
" {","SamplingFeatureUUID:  ",CHAR(34),INDEX(SamplingFeatures[Sampling Feature UUID],$A3622),CHAR(34),
", SamplingFeatureTypeCV:  ",CHAR(34),INDEX(SamplingFeatures[Sampling Feature Type],$A3622),CHAR(34),
", SamplingFeatureCode:  ",CHAR(34),INDEX(SamplingFeatures[Feature Code],$A3622),CHAR(34),
", SamplingFeatureName:  ",CHAR(34),INDEX(SamplingFeatures[Feature Name],$A3622),CHAR(34),
", SamplingFeatureDescription:  ",CHAR(34),INDEX(SamplingFeatures[Feature Description],$A3622),CHAR(34),
", SamplingFeatureGeotypeCV:  ",CHAR(34),INDEX(SamplingFeatures[Feature Geo Type],$A3622),CHAR(34),
", FeatureGeometry:  ",CHAR(34),INDEX(SamplingFeatures[Feature Geometry],$A3622),CHAR(34),
", Elevation_m:  ",CHAR(34),INDEX(SamplingFeatures[Elevation_m],$A3622),CHAR(34),
", ElevationDatumCV:  ",CHAR(34),ElevationDatum,CHAR(34),"}"))</f>
        <v>#REF!</v>
      </c>
      <c r="L3622" t="e">
        <f>IF(INDEX(SamplingFeatures[Sampling Feature Type],$A3622)&lt;&gt;"Site","",
CONCATENATE("  - &amp;SiteID",TEXT(SUMPRODUCT(--($L$3:$L3621&lt;&gt;"")),"0000"),
" {","SamplingFeatureID:  *SamplingFeatureID",TEXT($A3622,"0000"),
", SiteTypeCV:  ",CHAR(34),INDEX(Sites[Site Type],$A3622),CHAR(34),
", Latitude:  ",INDEX(Sites[Latitude],$A3622),
", Longitude:  ",INDEX(Sites[Longitude],$A3622),
", SRSName:  ",CHAR(34),LatLonDatum,CHAR(34),"}"))</f>
        <v>#REF!</v>
      </c>
      <c r="M3622" t="e">
        <f>IF(INDEX(SamplingFeatures[Sampling Feature Type],$A3622)&lt;&gt;"Specimen","",
CONCATENATE("  - &amp;SpecimenID",TEXT(SUMPRODUCT(--($M$3:$M3621&lt;&gt;"")),"0000"),
" {","SamplingFeatureID:  *SamplingFeatureID",TEXT($A3622,"0000"),
", SpecimenTypeCV:  ",CHAR(34),INDEX(Specimens[Specimen Type],$A3622),CHAR(34),
", SpecimenMediumCV:  ",INDEX(Specimens[Specimen Medium],$A3622),
", IsFieldSpecimen:  ",CHAR(34),INDEX(Specimens[Is Field Specimen?],$A3622),CHAR(34),"}"))</f>
        <v>#REF!</v>
      </c>
      <c r="N3622" t="e">
        <f>IF(COUNTA(SpatialOffsets[])=0,"", IF(INDEX(SpatialOffsets[Spatial Offset Type],$A3622)="","",
CONCATENATE("  - &amp;SpatialOffsetID",TEXT($A3622,"0000"),
" {","SpatialOffsetTypeCV:  ",CHAR(34),INDEX(SpatialOffsets[Spatial Offset Type],$A3622),CHAR(34),
", Offset1Value:  ",INDEX(SpatialOffsets[Offset 1 Value],$A3622),
", Offset1UnitID:  ",CHAR(34),INDEX(SpatialOffsets[Offset 1 Unit],$A3622),CHAR(34),
", Offset2Value:  ",INDEX(SpatialOffsets[Offset 2 Value],$A3622),
", Offset2UnitID:  ",CHAR(34),INDEX(SpatialOffsets[Offset 2 Unit],$A3622),CHAR(34),
", Offset3Value:  ",INDEX(SpatialOffsets[Offset 3 Value],$A3622),
", Offset3UnitID:  ",CHAR(34),INDEX(SpatialOffsets[Offset 3 Unit],$A3622),CHAR(34),,"}")))</f>
        <v>#REF!</v>
      </c>
      <c r="O3622" t="e">
        <f>IF(COUNTA(RelatedFeatures[])=0,"", IF(INDEX(RelatedFeatures[First Sampling Feature Code],$A3622)="","",
CONCATENATE("  - &amp;RelationID",TEXT($A3622,"0000"),
" {","SamplingFeatureID:  *SamplingFeatureID",TEXT(MATCH(INDEX(RelatedFeatures[First Sampling Feature Code],$A3622),SamplingFeatures[Feature Code],0),"0000"),
", RelationshipTypeCV:  ",CHAR(34),INDEX(RelatedFeatures[Relationship Type],$A3622),CHAR(34),
", RelatedFeatureID: *SamplingFeatureID",TEXT(MATCH(INDEX(RelatedFeatures[Second Sampling Feature Code],$A3622),SamplingFeatures[Feature Code],0),"0000"),
", SpatialOffsetID:  ",IF(INDEX(RelatedFeatures[Offset Number],$A3622)="","",CONCATENATE("*SpatialOffsetID",TEXT(INDEX(RelatedFeatures[Offset Number],$A3622),"0000"))),"}")))</f>
        <v>#REF!</v>
      </c>
      <c r="P3622" t="e">
        <f>IF(INDEX(Methods[Method Type],$A3622)="","",
CONCATENATE("  - &amp;MethodID",TEXT($A3622,"0000"),
" {","MethodTypeCV:  ",CHAR(34),INDEX(Methods[Method Type],$A3622),CHAR(34),
", MethodCode:  ",CHAR(34),INDEX(Methods[Method Code],$A3622),CHAR(34),
", MethodName:  ",CHAR(34),INDEX(Methods[Method Name],$A3622),CHAR(34),
", MethodDescription:  ",CHAR(34),INDEX(Methods[Method Description],$A3622),CHAR(34),
", MethodLink:  ",CHAR(34),INDEX(Methods[Method Link],$A3622),CHAR(34),
", OrganizationID: *OrganizationID",TEXT(MATCH(INDEX(Methods[Organization Name],$A3622),Organizations[Organization Name],0),"0000"),"}"))</f>
        <v>#REF!</v>
      </c>
      <c r="Q3622" t="e">
        <f>IF(INDEX(Variables[Variable Type],$A3622)="","",
CONCATENATE("  - &amp;VariableID",TEXT($A3622,"0000"),
" {","VariableTypeCV:  ",CHAR(34),INDEX(Variables[Variable Type],$A3622),CHAR(34),
", VariableCode:  ",CHAR(34),INDEX(Variables[Variable Code],$A3622),CHAR(34),
", VariableNameCV:  ",CHAR(34),INDEX(Variables[Variable Name],$A3622),CHAR(34),
", VariableDefinition:  ",CHAR(34),INDEX(Variables[Variable Definition],$A3622),CHAR(34),
", SpecciationCV:  ",CHAR(34),INDEX(Variables[Speciation],$A3622),CHAR(34),
", NoDataValue:  ",CHAR(34),INDEX(Variables[No Data Value],$A3622),CHAR(34),"}"))</f>
        <v>#REF!</v>
      </c>
    </row>
    <row r="3623" spans="1:17" x14ac:dyDescent="0.25">
      <c r="A3623">
        <v>3620</v>
      </c>
      <c r="D3623" t="e">
        <f>IF(INDEX(People[First Name],$A3623)="","",
CONCATENATE("  - &amp;PersonID",TEXT($A3623,"0000"),
" {","PersonFirstName:  ",CHAR(34),INDEX(People[First Name],$A3623),CHAR(34),
", PersonMiddleName:  ",CHAR(34),INDEX(People[Middle Name],$A3623),CHAR(34),
", PersonLastName:  ",CHAR(34),INDEX(People[Last Name],$A3623),CHAR(34),"}"))</f>
        <v>#REF!</v>
      </c>
      <c r="E3623" t="e">
        <f>IF(INDEX(Organizations[Organization Type '[CV']],$A3623)="","",
CONCATENATE("  - &amp;OrganizationID",TEXT($A3623,"0000"),
" {","OrganizationTypeCV:  ",CHAR(34),INDEX(Organizations[Organization Type '[CV']],$A3623),CHAR(34),
", OrganizationCode:  ",CHAR(34),INDEX(Organizations[Organization Code],$A3623),CHAR(34),
", OrganizationName:  ",CHAR(34),INDEX(Organizations[Organization Name],$A3623),CHAR(34),
", OrganizationDescription:  ",CHAR(34),INDEX(Organizations[Organization Description],$A3623),CHAR(34),
", OrganizationLink:  ",CHAR(34),INDEX(Organizations[Organization Link],$A3623),CHAR(34),"}"))</f>
        <v>#REF!</v>
      </c>
      <c r="F3623" t="e">
        <f>IF(INDEX(People[First Name],$A3623)="","",
CONCATENATE("  - &amp;AffiliationID",TEXT($A3623,"0000"),
" {PersonID: *PersonID",TEXT($A3623,"0000"),
", OrganizationID: *OrganizationID",TEXT(MATCH(INDEX(People[Organization Name],$A3623),Organizations[Organization Name],0),"0000"),
", IsPrimaryOrganizationContact: , AffiliationStartDate: , AffiliationEndDate: , PrimaryPhone: ",
", PrimaryEmail: ",CHAR(34),INDEX(People[Primary Email],$A3623),CHAR(34),
", PrimaryAddress: ",CHAR(34),INDEX(People[Primary Address],$A3623),CHAR(34),
", PersonLink: }"))</f>
        <v>#REF!</v>
      </c>
      <c r="H3623" t="e">
        <f>IF(COUNTA(CitationInformation)=0,"",IF(INDEX(AuthorList[Author Name],$A3623)="","",
CONCATENATE("  - &amp;AuthorListID",TEXT($A3623,"0000"),
"  {CitationID: *CitationID0001",
", PersonID: *PersonID",TEXT(MATCH(INDEX(AuthorList[Author Name],$A3623),People[Full Name],0),"0000"),
", AuthorOrder: ",INDEX(AuthorList[Author Number],$A3623),"}")))</f>
        <v>#REF!</v>
      </c>
      <c r="K3623" t="e">
        <f>IF(INDEX(SamplingFeatures[Feature Code],$A3623)="","",
CONCATENATE("  - &amp;SamplingFeatureID",TEXT($A3623,"0000"),
" {","SamplingFeatureUUID:  ",CHAR(34),INDEX(SamplingFeatures[Sampling Feature UUID],$A3623),CHAR(34),
", SamplingFeatureTypeCV:  ",CHAR(34),INDEX(SamplingFeatures[Sampling Feature Type],$A3623),CHAR(34),
", SamplingFeatureCode:  ",CHAR(34),INDEX(SamplingFeatures[Feature Code],$A3623),CHAR(34),
", SamplingFeatureName:  ",CHAR(34),INDEX(SamplingFeatures[Feature Name],$A3623),CHAR(34),
", SamplingFeatureDescription:  ",CHAR(34),INDEX(SamplingFeatures[Feature Description],$A3623),CHAR(34),
", SamplingFeatureGeotypeCV:  ",CHAR(34),INDEX(SamplingFeatures[Feature Geo Type],$A3623),CHAR(34),
", FeatureGeometry:  ",CHAR(34),INDEX(SamplingFeatures[Feature Geometry],$A3623),CHAR(34),
", Elevation_m:  ",CHAR(34),INDEX(SamplingFeatures[Elevation_m],$A3623),CHAR(34),
", ElevationDatumCV:  ",CHAR(34),ElevationDatum,CHAR(34),"}"))</f>
        <v>#REF!</v>
      </c>
      <c r="L3623" t="e">
        <f>IF(INDEX(SamplingFeatures[Sampling Feature Type],$A3623)&lt;&gt;"Site","",
CONCATENATE("  - &amp;SiteID",TEXT(SUMPRODUCT(--($L$3:$L3622&lt;&gt;"")),"0000"),
" {","SamplingFeatureID:  *SamplingFeatureID",TEXT($A3623,"0000"),
", SiteTypeCV:  ",CHAR(34),INDEX(Sites[Site Type],$A3623),CHAR(34),
", Latitude:  ",INDEX(Sites[Latitude],$A3623),
", Longitude:  ",INDEX(Sites[Longitude],$A3623),
", SRSName:  ",CHAR(34),LatLonDatum,CHAR(34),"}"))</f>
        <v>#REF!</v>
      </c>
      <c r="M3623" t="e">
        <f>IF(INDEX(SamplingFeatures[Sampling Feature Type],$A3623)&lt;&gt;"Specimen","",
CONCATENATE("  - &amp;SpecimenID",TEXT(SUMPRODUCT(--($M$3:$M3622&lt;&gt;"")),"0000"),
" {","SamplingFeatureID:  *SamplingFeatureID",TEXT($A3623,"0000"),
", SpecimenTypeCV:  ",CHAR(34),INDEX(Specimens[Specimen Type],$A3623),CHAR(34),
", SpecimenMediumCV:  ",INDEX(Specimens[Specimen Medium],$A3623),
", IsFieldSpecimen:  ",CHAR(34),INDEX(Specimens[Is Field Specimen?],$A3623),CHAR(34),"}"))</f>
        <v>#REF!</v>
      </c>
      <c r="N3623" t="e">
        <f>IF(COUNTA(SpatialOffsets[])=0,"", IF(INDEX(SpatialOffsets[Spatial Offset Type],$A3623)="","",
CONCATENATE("  - &amp;SpatialOffsetID",TEXT($A3623,"0000"),
" {","SpatialOffsetTypeCV:  ",CHAR(34),INDEX(SpatialOffsets[Spatial Offset Type],$A3623),CHAR(34),
", Offset1Value:  ",INDEX(SpatialOffsets[Offset 1 Value],$A3623),
", Offset1UnitID:  ",CHAR(34),INDEX(SpatialOffsets[Offset 1 Unit],$A3623),CHAR(34),
", Offset2Value:  ",INDEX(SpatialOffsets[Offset 2 Value],$A3623),
", Offset2UnitID:  ",CHAR(34),INDEX(SpatialOffsets[Offset 2 Unit],$A3623),CHAR(34),
", Offset3Value:  ",INDEX(SpatialOffsets[Offset 3 Value],$A3623),
", Offset3UnitID:  ",CHAR(34),INDEX(SpatialOffsets[Offset 3 Unit],$A3623),CHAR(34),,"}")))</f>
        <v>#REF!</v>
      </c>
      <c r="O3623" t="e">
        <f>IF(COUNTA(RelatedFeatures[])=0,"", IF(INDEX(RelatedFeatures[First Sampling Feature Code],$A3623)="","",
CONCATENATE("  - &amp;RelationID",TEXT($A3623,"0000"),
" {","SamplingFeatureID:  *SamplingFeatureID",TEXT(MATCH(INDEX(RelatedFeatures[First Sampling Feature Code],$A3623),SamplingFeatures[Feature Code],0),"0000"),
", RelationshipTypeCV:  ",CHAR(34),INDEX(RelatedFeatures[Relationship Type],$A3623),CHAR(34),
", RelatedFeatureID: *SamplingFeatureID",TEXT(MATCH(INDEX(RelatedFeatures[Second Sampling Feature Code],$A3623),SamplingFeatures[Feature Code],0),"0000"),
", SpatialOffsetID:  ",IF(INDEX(RelatedFeatures[Offset Number],$A3623)="","",CONCATENATE("*SpatialOffsetID",TEXT(INDEX(RelatedFeatures[Offset Number],$A3623),"0000"))),"}")))</f>
        <v>#REF!</v>
      </c>
      <c r="P3623" t="e">
        <f>IF(INDEX(Methods[Method Type],$A3623)="","",
CONCATENATE("  - &amp;MethodID",TEXT($A3623,"0000"),
" {","MethodTypeCV:  ",CHAR(34),INDEX(Methods[Method Type],$A3623),CHAR(34),
", MethodCode:  ",CHAR(34),INDEX(Methods[Method Code],$A3623),CHAR(34),
", MethodName:  ",CHAR(34),INDEX(Methods[Method Name],$A3623),CHAR(34),
", MethodDescription:  ",CHAR(34),INDEX(Methods[Method Description],$A3623),CHAR(34),
", MethodLink:  ",CHAR(34),INDEX(Methods[Method Link],$A3623),CHAR(34),
", OrganizationID: *OrganizationID",TEXT(MATCH(INDEX(Methods[Organization Name],$A3623),Organizations[Organization Name],0),"0000"),"}"))</f>
        <v>#REF!</v>
      </c>
      <c r="Q3623" t="e">
        <f>IF(INDEX(Variables[Variable Type],$A3623)="","",
CONCATENATE("  - &amp;VariableID",TEXT($A3623,"0000"),
" {","VariableTypeCV:  ",CHAR(34),INDEX(Variables[Variable Type],$A3623),CHAR(34),
", VariableCode:  ",CHAR(34),INDEX(Variables[Variable Code],$A3623),CHAR(34),
", VariableNameCV:  ",CHAR(34),INDEX(Variables[Variable Name],$A3623),CHAR(34),
", VariableDefinition:  ",CHAR(34),INDEX(Variables[Variable Definition],$A3623),CHAR(34),
", SpecciationCV:  ",CHAR(34),INDEX(Variables[Speciation],$A3623),CHAR(34),
", NoDataValue:  ",CHAR(34),INDEX(Variables[No Data Value],$A3623),CHAR(34),"}"))</f>
        <v>#REF!</v>
      </c>
    </row>
    <row r="3624" spans="1:17" x14ac:dyDescent="0.25">
      <c r="A3624">
        <v>3621</v>
      </c>
      <c r="D3624" t="e">
        <f>IF(INDEX(People[First Name],$A3624)="","",
CONCATENATE("  - &amp;PersonID",TEXT($A3624,"0000"),
" {","PersonFirstName:  ",CHAR(34),INDEX(People[First Name],$A3624),CHAR(34),
", PersonMiddleName:  ",CHAR(34),INDEX(People[Middle Name],$A3624),CHAR(34),
", PersonLastName:  ",CHAR(34),INDEX(People[Last Name],$A3624),CHAR(34),"}"))</f>
        <v>#REF!</v>
      </c>
      <c r="E3624" t="e">
        <f>IF(INDEX(Organizations[Organization Type '[CV']],$A3624)="","",
CONCATENATE("  - &amp;OrganizationID",TEXT($A3624,"0000"),
" {","OrganizationTypeCV:  ",CHAR(34),INDEX(Organizations[Organization Type '[CV']],$A3624),CHAR(34),
", OrganizationCode:  ",CHAR(34),INDEX(Organizations[Organization Code],$A3624),CHAR(34),
", OrganizationName:  ",CHAR(34),INDEX(Organizations[Organization Name],$A3624),CHAR(34),
", OrganizationDescription:  ",CHAR(34),INDEX(Organizations[Organization Description],$A3624),CHAR(34),
", OrganizationLink:  ",CHAR(34),INDEX(Organizations[Organization Link],$A3624),CHAR(34),"}"))</f>
        <v>#REF!</v>
      </c>
      <c r="F3624" t="e">
        <f>IF(INDEX(People[First Name],$A3624)="","",
CONCATENATE("  - &amp;AffiliationID",TEXT($A3624,"0000"),
" {PersonID: *PersonID",TEXT($A3624,"0000"),
", OrganizationID: *OrganizationID",TEXT(MATCH(INDEX(People[Organization Name],$A3624),Organizations[Organization Name],0),"0000"),
", IsPrimaryOrganizationContact: , AffiliationStartDate: , AffiliationEndDate: , PrimaryPhone: ",
", PrimaryEmail: ",CHAR(34),INDEX(People[Primary Email],$A3624),CHAR(34),
", PrimaryAddress: ",CHAR(34),INDEX(People[Primary Address],$A3624),CHAR(34),
", PersonLink: }"))</f>
        <v>#REF!</v>
      </c>
      <c r="H3624" t="e">
        <f>IF(COUNTA(CitationInformation)=0,"",IF(INDEX(AuthorList[Author Name],$A3624)="","",
CONCATENATE("  - &amp;AuthorListID",TEXT($A3624,"0000"),
"  {CitationID: *CitationID0001",
", PersonID: *PersonID",TEXT(MATCH(INDEX(AuthorList[Author Name],$A3624),People[Full Name],0),"0000"),
", AuthorOrder: ",INDEX(AuthorList[Author Number],$A3624),"}")))</f>
        <v>#REF!</v>
      </c>
      <c r="K3624" t="e">
        <f>IF(INDEX(SamplingFeatures[Feature Code],$A3624)="","",
CONCATENATE("  - &amp;SamplingFeatureID",TEXT($A3624,"0000"),
" {","SamplingFeatureUUID:  ",CHAR(34),INDEX(SamplingFeatures[Sampling Feature UUID],$A3624),CHAR(34),
", SamplingFeatureTypeCV:  ",CHAR(34),INDEX(SamplingFeatures[Sampling Feature Type],$A3624),CHAR(34),
", SamplingFeatureCode:  ",CHAR(34),INDEX(SamplingFeatures[Feature Code],$A3624),CHAR(34),
", SamplingFeatureName:  ",CHAR(34),INDEX(SamplingFeatures[Feature Name],$A3624),CHAR(34),
", SamplingFeatureDescription:  ",CHAR(34),INDEX(SamplingFeatures[Feature Description],$A3624),CHAR(34),
", SamplingFeatureGeotypeCV:  ",CHAR(34),INDEX(SamplingFeatures[Feature Geo Type],$A3624),CHAR(34),
", FeatureGeometry:  ",CHAR(34),INDEX(SamplingFeatures[Feature Geometry],$A3624),CHAR(34),
", Elevation_m:  ",CHAR(34),INDEX(SamplingFeatures[Elevation_m],$A3624),CHAR(34),
", ElevationDatumCV:  ",CHAR(34),ElevationDatum,CHAR(34),"}"))</f>
        <v>#REF!</v>
      </c>
      <c r="L3624" t="e">
        <f>IF(INDEX(SamplingFeatures[Sampling Feature Type],$A3624)&lt;&gt;"Site","",
CONCATENATE("  - &amp;SiteID",TEXT(SUMPRODUCT(--($L$3:$L3623&lt;&gt;"")),"0000"),
" {","SamplingFeatureID:  *SamplingFeatureID",TEXT($A3624,"0000"),
", SiteTypeCV:  ",CHAR(34),INDEX(Sites[Site Type],$A3624),CHAR(34),
", Latitude:  ",INDEX(Sites[Latitude],$A3624),
", Longitude:  ",INDEX(Sites[Longitude],$A3624),
", SRSName:  ",CHAR(34),LatLonDatum,CHAR(34),"}"))</f>
        <v>#REF!</v>
      </c>
      <c r="M3624" t="e">
        <f>IF(INDEX(SamplingFeatures[Sampling Feature Type],$A3624)&lt;&gt;"Specimen","",
CONCATENATE("  - &amp;SpecimenID",TEXT(SUMPRODUCT(--($M$3:$M3623&lt;&gt;"")),"0000"),
" {","SamplingFeatureID:  *SamplingFeatureID",TEXT($A3624,"0000"),
", SpecimenTypeCV:  ",CHAR(34),INDEX(Specimens[Specimen Type],$A3624),CHAR(34),
", SpecimenMediumCV:  ",INDEX(Specimens[Specimen Medium],$A3624),
", IsFieldSpecimen:  ",CHAR(34),INDEX(Specimens[Is Field Specimen?],$A3624),CHAR(34),"}"))</f>
        <v>#REF!</v>
      </c>
      <c r="N3624" t="e">
        <f>IF(COUNTA(SpatialOffsets[])=0,"", IF(INDEX(SpatialOffsets[Spatial Offset Type],$A3624)="","",
CONCATENATE("  - &amp;SpatialOffsetID",TEXT($A3624,"0000"),
" {","SpatialOffsetTypeCV:  ",CHAR(34),INDEX(SpatialOffsets[Spatial Offset Type],$A3624),CHAR(34),
", Offset1Value:  ",INDEX(SpatialOffsets[Offset 1 Value],$A3624),
", Offset1UnitID:  ",CHAR(34),INDEX(SpatialOffsets[Offset 1 Unit],$A3624),CHAR(34),
", Offset2Value:  ",INDEX(SpatialOffsets[Offset 2 Value],$A3624),
", Offset2UnitID:  ",CHAR(34),INDEX(SpatialOffsets[Offset 2 Unit],$A3624),CHAR(34),
", Offset3Value:  ",INDEX(SpatialOffsets[Offset 3 Value],$A3624),
", Offset3UnitID:  ",CHAR(34),INDEX(SpatialOffsets[Offset 3 Unit],$A3624),CHAR(34),,"}")))</f>
        <v>#REF!</v>
      </c>
      <c r="O3624" t="e">
        <f>IF(COUNTA(RelatedFeatures[])=0,"", IF(INDEX(RelatedFeatures[First Sampling Feature Code],$A3624)="","",
CONCATENATE("  - &amp;RelationID",TEXT($A3624,"0000"),
" {","SamplingFeatureID:  *SamplingFeatureID",TEXT(MATCH(INDEX(RelatedFeatures[First Sampling Feature Code],$A3624),SamplingFeatures[Feature Code],0),"0000"),
", RelationshipTypeCV:  ",CHAR(34),INDEX(RelatedFeatures[Relationship Type],$A3624),CHAR(34),
", RelatedFeatureID: *SamplingFeatureID",TEXT(MATCH(INDEX(RelatedFeatures[Second Sampling Feature Code],$A3624),SamplingFeatures[Feature Code],0),"0000"),
", SpatialOffsetID:  ",IF(INDEX(RelatedFeatures[Offset Number],$A3624)="","",CONCATENATE("*SpatialOffsetID",TEXT(INDEX(RelatedFeatures[Offset Number],$A3624),"0000"))),"}")))</f>
        <v>#REF!</v>
      </c>
      <c r="P3624" t="e">
        <f>IF(INDEX(Methods[Method Type],$A3624)="","",
CONCATENATE("  - &amp;MethodID",TEXT($A3624,"0000"),
" {","MethodTypeCV:  ",CHAR(34),INDEX(Methods[Method Type],$A3624),CHAR(34),
", MethodCode:  ",CHAR(34),INDEX(Methods[Method Code],$A3624),CHAR(34),
", MethodName:  ",CHAR(34),INDEX(Methods[Method Name],$A3624),CHAR(34),
", MethodDescription:  ",CHAR(34),INDEX(Methods[Method Description],$A3624),CHAR(34),
", MethodLink:  ",CHAR(34),INDEX(Methods[Method Link],$A3624),CHAR(34),
", OrganizationID: *OrganizationID",TEXT(MATCH(INDEX(Methods[Organization Name],$A3624),Organizations[Organization Name],0),"0000"),"}"))</f>
        <v>#REF!</v>
      </c>
      <c r="Q3624" t="e">
        <f>IF(INDEX(Variables[Variable Type],$A3624)="","",
CONCATENATE("  - &amp;VariableID",TEXT($A3624,"0000"),
" {","VariableTypeCV:  ",CHAR(34),INDEX(Variables[Variable Type],$A3624),CHAR(34),
", VariableCode:  ",CHAR(34),INDEX(Variables[Variable Code],$A3624),CHAR(34),
", VariableNameCV:  ",CHAR(34),INDEX(Variables[Variable Name],$A3624),CHAR(34),
", VariableDefinition:  ",CHAR(34),INDEX(Variables[Variable Definition],$A3624),CHAR(34),
", SpecciationCV:  ",CHAR(34),INDEX(Variables[Speciation],$A3624),CHAR(34),
", NoDataValue:  ",CHAR(34),INDEX(Variables[No Data Value],$A3624),CHAR(34),"}"))</f>
        <v>#REF!</v>
      </c>
    </row>
    <row r="3625" spans="1:17" x14ac:dyDescent="0.25">
      <c r="A3625">
        <v>3622</v>
      </c>
      <c r="D3625" t="e">
        <f>IF(INDEX(People[First Name],$A3625)="","",
CONCATENATE("  - &amp;PersonID",TEXT($A3625,"0000"),
" {","PersonFirstName:  ",CHAR(34),INDEX(People[First Name],$A3625),CHAR(34),
", PersonMiddleName:  ",CHAR(34),INDEX(People[Middle Name],$A3625),CHAR(34),
", PersonLastName:  ",CHAR(34),INDEX(People[Last Name],$A3625),CHAR(34),"}"))</f>
        <v>#REF!</v>
      </c>
      <c r="E3625" t="e">
        <f>IF(INDEX(Organizations[Organization Type '[CV']],$A3625)="","",
CONCATENATE("  - &amp;OrganizationID",TEXT($A3625,"0000"),
" {","OrganizationTypeCV:  ",CHAR(34),INDEX(Organizations[Organization Type '[CV']],$A3625),CHAR(34),
", OrganizationCode:  ",CHAR(34),INDEX(Organizations[Organization Code],$A3625),CHAR(34),
", OrganizationName:  ",CHAR(34),INDEX(Organizations[Organization Name],$A3625),CHAR(34),
", OrganizationDescription:  ",CHAR(34),INDEX(Organizations[Organization Description],$A3625),CHAR(34),
", OrganizationLink:  ",CHAR(34),INDEX(Organizations[Organization Link],$A3625),CHAR(34),"}"))</f>
        <v>#REF!</v>
      </c>
      <c r="F3625" t="e">
        <f>IF(INDEX(People[First Name],$A3625)="","",
CONCATENATE("  - &amp;AffiliationID",TEXT($A3625,"0000"),
" {PersonID: *PersonID",TEXT($A3625,"0000"),
", OrganizationID: *OrganizationID",TEXT(MATCH(INDEX(People[Organization Name],$A3625),Organizations[Organization Name],0),"0000"),
", IsPrimaryOrganizationContact: , AffiliationStartDate: , AffiliationEndDate: , PrimaryPhone: ",
", PrimaryEmail: ",CHAR(34),INDEX(People[Primary Email],$A3625),CHAR(34),
", PrimaryAddress: ",CHAR(34),INDEX(People[Primary Address],$A3625),CHAR(34),
", PersonLink: }"))</f>
        <v>#REF!</v>
      </c>
      <c r="H3625" t="e">
        <f>IF(COUNTA(CitationInformation)=0,"",IF(INDEX(AuthorList[Author Name],$A3625)="","",
CONCATENATE("  - &amp;AuthorListID",TEXT($A3625,"0000"),
"  {CitationID: *CitationID0001",
", PersonID: *PersonID",TEXT(MATCH(INDEX(AuthorList[Author Name],$A3625),People[Full Name],0),"0000"),
", AuthorOrder: ",INDEX(AuthorList[Author Number],$A3625),"}")))</f>
        <v>#REF!</v>
      </c>
      <c r="K3625" t="e">
        <f>IF(INDEX(SamplingFeatures[Feature Code],$A3625)="","",
CONCATENATE("  - &amp;SamplingFeatureID",TEXT($A3625,"0000"),
" {","SamplingFeatureUUID:  ",CHAR(34),INDEX(SamplingFeatures[Sampling Feature UUID],$A3625),CHAR(34),
", SamplingFeatureTypeCV:  ",CHAR(34),INDEX(SamplingFeatures[Sampling Feature Type],$A3625),CHAR(34),
", SamplingFeatureCode:  ",CHAR(34),INDEX(SamplingFeatures[Feature Code],$A3625),CHAR(34),
", SamplingFeatureName:  ",CHAR(34),INDEX(SamplingFeatures[Feature Name],$A3625),CHAR(34),
", SamplingFeatureDescription:  ",CHAR(34),INDEX(SamplingFeatures[Feature Description],$A3625),CHAR(34),
", SamplingFeatureGeotypeCV:  ",CHAR(34),INDEX(SamplingFeatures[Feature Geo Type],$A3625),CHAR(34),
", FeatureGeometry:  ",CHAR(34),INDEX(SamplingFeatures[Feature Geometry],$A3625),CHAR(34),
", Elevation_m:  ",CHAR(34),INDEX(SamplingFeatures[Elevation_m],$A3625),CHAR(34),
", ElevationDatumCV:  ",CHAR(34),ElevationDatum,CHAR(34),"}"))</f>
        <v>#REF!</v>
      </c>
      <c r="L3625" t="e">
        <f>IF(INDEX(SamplingFeatures[Sampling Feature Type],$A3625)&lt;&gt;"Site","",
CONCATENATE("  - &amp;SiteID",TEXT(SUMPRODUCT(--($L$3:$L3624&lt;&gt;"")),"0000"),
" {","SamplingFeatureID:  *SamplingFeatureID",TEXT($A3625,"0000"),
", SiteTypeCV:  ",CHAR(34),INDEX(Sites[Site Type],$A3625),CHAR(34),
", Latitude:  ",INDEX(Sites[Latitude],$A3625),
", Longitude:  ",INDEX(Sites[Longitude],$A3625),
", SRSName:  ",CHAR(34),LatLonDatum,CHAR(34),"}"))</f>
        <v>#REF!</v>
      </c>
      <c r="M3625" t="e">
        <f>IF(INDEX(SamplingFeatures[Sampling Feature Type],$A3625)&lt;&gt;"Specimen","",
CONCATENATE("  - &amp;SpecimenID",TEXT(SUMPRODUCT(--($M$3:$M3624&lt;&gt;"")),"0000"),
" {","SamplingFeatureID:  *SamplingFeatureID",TEXT($A3625,"0000"),
", SpecimenTypeCV:  ",CHAR(34),INDEX(Specimens[Specimen Type],$A3625),CHAR(34),
", SpecimenMediumCV:  ",INDEX(Specimens[Specimen Medium],$A3625),
", IsFieldSpecimen:  ",CHAR(34),INDEX(Specimens[Is Field Specimen?],$A3625),CHAR(34),"}"))</f>
        <v>#REF!</v>
      </c>
      <c r="N3625" t="e">
        <f>IF(COUNTA(SpatialOffsets[])=0,"", IF(INDEX(SpatialOffsets[Spatial Offset Type],$A3625)="","",
CONCATENATE("  - &amp;SpatialOffsetID",TEXT($A3625,"0000"),
" {","SpatialOffsetTypeCV:  ",CHAR(34),INDEX(SpatialOffsets[Spatial Offset Type],$A3625),CHAR(34),
", Offset1Value:  ",INDEX(SpatialOffsets[Offset 1 Value],$A3625),
", Offset1UnitID:  ",CHAR(34),INDEX(SpatialOffsets[Offset 1 Unit],$A3625),CHAR(34),
", Offset2Value:  ",INDEX(SpatialOffsets[Offset 2 Value],$A3625),
", Offset2UnitID:  ",CHAR(34),INDEX(SpatialOffsets[Offset 2 Unit],$A3625),CHAR(34),
", Offset3Value:  ",INDEX(SpatialOffsets[Offset 3 Value],$A3625),
", Offset3UnitID:  ",CHAR(34),INDEX(SpatialOffsets[Offset 3 Unit],$A3625),CHAR(34),,"}")))</f>
        <v>#REF!</v>
      </c>
      <c r="O3625" t="e">
        <f>IF(COUNTA(RelatedFeatures[])=0,"", IF(INDEX(RelatedFeatures[First Sampling Feature Code],$A3625)="","",
CONCATENATE("  - &amp;RelationID",TEXT($A3625,"0000"),
" {","SamplingFeatureID:  *SamplingFeatureID",TEXT(MATCH(INDEX(RelatedFeatures[First Sampling Feature Code],$A3625),SamplingFeatures[Feature Code],0),"0000"),
", RelationshipTypeCV:  ",CHAR(34),INDEX(RelatedFeatures[Relationship Type],$A3625),CHAR(34),
", RelatedFeatureID: *SamplingFeatureID",TEXT(MATCH(INDEX(RelatedFeatures[Second Sampling Feature Code],$A3625),SamplingFeatures[Feature Code],0),"0000"),
", SpatialOffsetID:  ",IF(INDEX(RelatedFeatures[Offset Number],$A3625)="","",CONCATENATE("*SpatialOffsetID",TEXT(INDEX(RelatedFeatures[Offset Number],$A3625),"0000"))),"}")))</f>
        <v>#REF!</v>
      </c>
      <c r="P3625" t="e">
        <f>IF(INDEX(Methods[Method Type],$A3625)="","",
CONCATENATE("  - &amp;MethodID",TEXT($A3625,"0000"),
" {","MethodTypeCV:  ",CHAR(34),INDEX(Methods[Method Type],$A3625),CHAR(34),
", MethodCode:  ",CHAR(34),INDEX(Methods[Method Code],$A3625),CHAR(34),
", MethodName:  ",CHAR(34),INDEX(Methods[Method Name],$A3625),CHAR(34),
", MethodDescription:  ",CHAR(34),INDEX(Methods[Method Description],$A3625),CHAR(34),
", MethodLink:  ",CHAR(34),INDEX(Methods[Method Link],$A3625),CHAR(34),
", OrganizationID: *OrganizationID",TEXT(MATCH(INDEX(Methods[Organization Name],$A3625),Organizations[Organization Name],0),"0000"),"}"))</f>
        <v>#REF!</v>
      </c>
      <c r="Q3625" t="e">
        <f>IF(INDEX(Variables[Variable Type],$A3625)="","",
CONCATENATE("  - &amp;VariableID",TEXT($A3625,"0000"),
" {","VariableTypeCV:  ",CHAR(34),INDEX(Variables[Variable Type],$A3625),CHAR(34),
", VariableCode:  ",CHAR(34),INDEX(Variables[Variable Code],$A3625),CHAR(34),
", VariableNameCV:  ",CHAR(34),INDEX(Variables[Variable Name],$A3625),CHAR(34),
", VariableDefinition:  ",CHAR(34),INDEX(Variables[Variable Definition],$A3625),CHAR(34),
", SpecciationCV:  ",CHAR(34),INDEX(Variables[Speciation],$A3625),CHAR(34),
", NoDataValue:  ",CHAR(34),INDEX(Variables[No Data Value],$A3625),CHAR(34),"}"))</f>
        <v>#REF!</v>
      </c>
    </row>
    <row r="3626" spans="1:17" x14ac:dyDescent="0.25">
      <c r="A3626">
        <v>3623</v>
      </c>
      <c r="D3626" t="e">
        <f>IF(INDEX(People[First Name],$A3626)="","",
CONCATENATE("  - &amp;PersonID",TEXT($A3626,"0000"),
" {","PersonFirstName:  ",CHAR(34),INDEX(People[First Name],$A3626),CHAR(34),
", PersonMiddleName:  ",CHAR(34),INDEX(People[Middle Name],$A3626),CHAR(34),
", PersonLastName:  ",CHAR(34),INDEX(People[Last Name],$A3626),CHAR(34),"}"))</f>
        <v>#REF!</v>
      </c>
      <c r="E3626" t="e">
        <f>IF(INDEX(Organizations[Organization Type '[CV']],$A3626)="","",
CONCATENATE("  - &amp;OrganizationID",TEXT($A3626,"0000"),
" {","OrganizationTypeCV:  ",CHAR(34),INDEX(Organizations[Organization Type '[CV']],$A3626),CHAR(34),
", OrganizationCode:  ",CHAR(34),INDEX(Organizations[Organization Code],$A3626),CHAR(34),
", OrganizationName:  ",CHAR(34),INDEX(Organizations[Organization Name],$A3626),CHAR(34),
", OrganizationDescription:  ",CHAR(34),INDEX(Organizations[Organization Description],$A3626),CHAR(34),
", OrganizationLink:  ",CHAR(34),INDEX(Organizations[Organization Link],$A3626),CHAR(34),"}"))</f>
        <v>#REF!</v>
      </c>
      <c r="F3626" t="e">
        <f>IF(INDEX(People[First Name],$A3626)="","",
CONCATENATE("  - &amp;AffiliationID",TEXT($A3626,"0000"),
" {PersonID: *PersonID",TEXT($A3626,"0000"),
", OrganizationID: *OrganizationID",TEXT(MATCH(INDEX(People[Organization Name],$A3626),Organizations[Organization Name],0),"0000"),
", IsPrimaryOrganizationContact: , AffiliationStartDate: , AffiliationEndDate: , PrimaryPhone: ",
", PrimaryEmail: ",CHAR(34),INDEX(People[Primary Email],$A3626),CHAR(34),
", PrimaryAddress: ",CHAR(34),INDEX(People[Primary Address],$A3626),CHAR(34),
", PersonLink: }"))</f>
        <v>#REF!</v>
      </c>
      <c r="H3626" t="e">
        <f>IF(COUNTA(CitationInformation)=0,"",IF(INDEX(AuthorList[Author Name],$A3626)="","",
CONCATENATE("  - &amp;AuthorListID",TEXT($A3626,"0000"),
"  {CitationID: *CitationID0001",
", PersonID: *PersonID",TEXT(MATCH(INDEX(AuthorList[Author Name],$A3626),People[Full Name],0),"0000"),
", AuthorOrder: ",INDEX(AuthorList[Author Number],$A3626),"}")))</f>
        <v>#REF!</v>
      </c>
      <c r="K3626" t="e">
        <f>IF(INDEX(SamplingFeatures[Feature Code],$A3626)="","",
CONCATENATE("  - &amp;SamplingFeatureID",TEXT($A3626,"0000"),
" {","SamplingFeatureUUID:  ",CHAR(34),INDEX(SamplingFeatures[Sampling Feature UUID],$A3626),CHAR(34),
", SamplingFeatureTypeCV:  ",CHAR(34),INDEX(SamplingFeatures[Sampling Feature Type],$A3626),CHAR(34),
", SamplingFeatureCode:  ",CHAR(34),INDEX(SamplingFeatures[Feature Code],$A3626),CHAR(34),
", SamplingFeatureName:  ",CHAR(34),INDEX(SamplingFeatures[Feature Name],$A3626),CHAR(34),
", SamplingFeatureDescription:  ",CHAR(34),INDEX(SamplingFeatures[Feature Description],$A3626),CHAR(34),
", SamplingFeatureGeotypeCV:  ",CHAR(34),INDEX(SamplingFeatures[Feature Geo Type],$A3626),CHAR(34),
", FeatureGeometry:  ",CHAR(34),INDEX(SamplingFeatures[Feature Geometry],$A3626),CHAR(34),
", Elevation_m:  ",CHAR(34),INDEX(SamplingFeatures[Elevation_m],$A3626),CHAR(34),
", ElevationDatumCV:  ",CHAR(34),ElevationDatum,CHAR(34),"}"))</f>
        <v>#REF!</v>
      </c>
      <c r="L3626" t="e">
        <f>IF(INDEX(SamplingFeatures[Sampling Feature Type],$A3626)&lt;&gt;"Site","",
CONCATENATE("  - &amp;SiteID",TEXT(SUMPRODUCT(--($L$3:$L3625&lt;&gt;"")),"0000"),
" {","SamplingFeatureID:  *SamplingFeatureID",TEXT($A3626,"0000"),
", SiteTypeCV:  ",CHAR(34),INDEX(Sites[Site Type],$A3626),CHAR(34),
", Latitude:  ",INDEX(Sites[Latitude],$A3626),
", Longitude:  ",INDEX(Sites[Longitude],$A3626),
", SRSName:  ",CHAR(34),LatLonDatum,CHAR(34),"}"))</f>
        <v>#REF!</v>
      </c>
      <c r="M3626" t="e">
        <f>IF(INDEX(SamplingFeatures[Sampling Feature Type],$A3626)&lt;&gt;"Specimen","",
CONCATENATE("  - &amp;SpecimenID",TEXT(SUMPRODUCT(--($M$3:$M3625&lt;&gt;"")),"0000"),
" {","SamplingFeatureID:  *SamplingFeatureID",TEXT($A3626,"0000"),
", SpecimenTypeCV:  ",CHAR(34),INDEX(Specimens[Specimen Type],$A3626),CHAR(34),
", SpecimenMediumCV:  ",INDEX(Specimens[Specimen Medium],$A3626),
", IsFieldSpecimen:  ",CHAR(34),INDEX(Specimens[Is Field Specimen?],$A3626),CHAR(34),"}"))</f>
        <v>#REF!</v>
      </c>
      <c r="N3626" t="e">
        <f>IF(COUNTA(SpatialOffsets[])=0,"", IF(INDEX(SpatialOffsets[Spatial Offset Type],$A3626)="","",
CONCATENATE("  - &amp;SpatialOffsetID",TEXT($A3626,"0000"),
" {","SpatialOffsetTypeCV:  ",CHAR(34),INDEX(SpatialOffsets[Spatial Offset Type],$A3626),CHAR(34),
", Offset1Value:  ",INDEX(SpatialOffsets[Offset 1 Value],$A3626),
", Offset1UnitID:  ",CHAR(34),INDEX(SpatialOffsets[Offset 1 Unit],$A3626),CHAR(34),
", Offset2Value:  ",INDEX(SpatialOffsets[Offset 2 Value],$A3626),
", Offset2UnitID:  ",CHAR(34),INDEX(SpatialOffsets[Offset 2 Unit],$A3626),CHAR(34),
", Offset3Value:  ",INDEX(SpatialOffsets[Offset 3 Value],$A3626),
", Offset3UnitID:  ",CHAR(34),INDEX(SpatialOffsets[Offset 3 Unit],$A3626),CHAR(34),,"}")))</f>
        <v>#REF!</v>
      </c>
      <c r="O3626" t="e">
        <f>IF(COUNTA(RelatedFeatures[])=0,"", IF(INDEX(RelatedFeatures[First Sampling Feature Code],$A3626)="","",
CONCATENATE("  - &amp;RelationID",TEXT($A3626,"0000"),
" {","SamplingFeatureID:  *SamplingFeatureID",TEXT(MATCH(INDEX(RelatedFeatures[First Sampling Feature Code],$A3626),SamplingFeatures[Feature Code],0),"0000"),
", RelationshipTypeCV:  ",CHAR(34),INDEX(RelatedFeatures[Relationship Type],$A3626),CHAR(34),
", RelatedFeatureID: *SamplingFeatureID",TEXT(MATCH(INDEX(RelatedFeatures[Second Sampling Feature Code],$A3626),SamplingFeatures[Feature Code],0),"0000"),
", SpatialOffsetID:  ",IF(INDEX(RelatedFeatures[Offset Number],$A3626)="","",CONCATENATE("*SpatialOffsetID",TEXT(INDEX(RelatedFeatures[Offset Number],$A3626),"0000"))),"}")))</f>
        <v>#REF!</v>
      </c>
      <c r="P3626" t="e">
        <f>IF(INDEX(Methods[Method Type],$A3626)="","",
CONCATENATE("  - &amp;MethodID",TEXT($A3626,"0000"),
" {","MethodTypeCV:  ",CHAR(34),INDEX(Methods[Method Type],$A3626),CHAR(34),
", MethodCode:  ",CHAR(34),INDEX(Methods[Method Code],$A3626),CHAR(34),
", MethodName:  ",CHAR(34),INDEX(Methods[Method Name],$A3626),CHAR(34),
", MethodDescription:  ",CHAR(34),INDEX(Methods[Method Description],$A3626),CHAR(34),
", MethodLink:  ",CHAR(34),INDEX(Methods[Method Link],$A3626),CHAR(34),
", OrganizationID: *OrganizationID",TEXT(MATCH(INDEX(Methods[Organization Name],$A3626),Organizations[Organization Name],0),"0000"),"}"))</f>
        <v>#REF!</v>
      </c>
      <c r="Q3626" t="e">
        <f>IF(INDEX(Variables[Variable Type],$A3626)="","",
CONCATENATE("  - &amp;VariableID",TEXT($A3626,"0000"),
" {","VariableTypeCV:  ",CHAR(34),INDEX(Variables[Variable Type],$A3626),CHAR(34),
", VariableCode:  ",CHAR(34),INDEX(Variables[Variable Code],$A3626),CHAR(34),
", VariableNameCV:  ",CHAR(34),INDEX(Variables[Variable Name],$A3626),CHAR(34),
", VariableDefinition:  ",CHAR(34),INDEX(Variables[Variable Definition],$A3626),CHAR(34),
", SpecciationCV:  ",CHAR(34),INDEX(Variables[Speciation],$A3626),CHAR(34),
", NoDataValue:  ",CHAR(34),INDEX(Variables[No Data Value],$A3626),CHAR(34),"}"))</f>
        <v>#REF!</v>
      </c>
    </row>
    <row r="3627" spans="1:17" x14ac:dyDescent="0.25">
      <c r="A3627">
        <v>3624</v>
      </c>
      <c r="D3627" t="e">
        <f>IF(INDEX(People[First Name],$A3627)="","",
CONCATENATE("  - &amp;PersonID",TEXT($A3627,"0000"),
" {","PersonFirstName:  ",CHAR(34),INDEX(People[First Name],$A3627),CHAR(34),
", PersonMiddleName:  ",CHAR(34),INDEX(People[Middle Name],$A3627),CHAR(34),
", PersonLastName:  ",CHAR(34),INDEX(People[Last Name],$A3627),CHAR(34),"}"))</f>
        <v>#REF!</v>
      </c>
      <c r="E3627" t="e">
        <f>IF(INDEX(Organizations[Organization Type '[CV']],$A3627)="","",
CONCATENATE("  - &amp;OrganizationID",TEXT($A3627,"0000"),
" {","OrganizationTypeCV:  ",CHAR(34),INDEX(Organizations[Organization Type '[CV']],$A3627),CHAR(34),
", OrganizationCode:  ",CHAR(34),INDEX(Organizations[Organization Code],$A3627),CHAR(34),
", OrganizationName:  ",CHAR(34),INDEX(Organizations[Organization Name],$A3627),CHAR(34),
", OrganizationDescription:  ",CHAR(34),INDEX(Organizations[Organization Description],$A3627),CHAR(34),
", OrganizationLink:  ",CHAR(34),INDEX(Organizations[Organization Link],$A3627),CHAR(34),"}"))</f>
        <v>#REF!</v>
      </c>
      <c r="F3627" t="e">
        <f>IF(INDEX(People[First Name],$A3627)="","",
CONCATENATE("  - &amp;AffiliationID",TEXT($A3627,"0000"),
" {PersonID: *PersonID",TEXT($A3627,"0000"),
", OrganizationID: *OrganizationID",TEXT(MATCH(INDEX(People[Organization Name],$A3627),Organizations[Organization Name],0),"0000"),
", IsPrimaryOrganizationContact: , AffiliationStartDate: , AffiliationEndDate: , PrimaryPhone: ",
", PrimaryEmail: ",CHAR(34),INDEX(People[Primary Email],$A3627),CHAR(34),
", PrimaryAddress: ",CHAR(34),INDEX(People[Primary Address],$A3627),CHAR(34),
", PersonLink: }"))</f>
        <v>#REF!</v>
      </c>
      <c r="H3627" t="e">
        <f>IF(COUNTA(CitationInformation)=0,"",IF(INDEX(AuthorList[Author Name],$A3627)="","",
CONCATENATE("  - &amp;AuthorListID",TEXT($A3627,"0000"),
"  {CitationID: *CitationID0001",
", PersonID: *PersonID",TEXT(MATCH(INDEX(AuthorList[Author Name],$A3627),People[Full Name],0),"0000"),
", AuthorOrder: ",INDEX(AuthorList[Author Number],$A3627),"}")))</f>
        <v>#REF!</v>
      </c>
      <c r="K3627" t="e">
        <f>IF(INDEX(SamplingFeatures[Feature Code],$A3627)="","",
CONCATENATE("  - &amp;SamplingFeatureID",TEXT($A3627,"0000"),
" {","SamplingFeatureUUID:  ",CHAR(34),INDEX(SamplingFeatures[Sampling Feature UUID],$A3627),CHAR(34),
", SamplingFeatureTypeCV:  ",CHAR(34),INDEX(SamplingFeatures[Sampling Feature Type],$A3627),CHAR(34),
", SamplingFeatureCode:  ",CHAR(34),INDEX(SamplingFeatures[Feature Code],$A3627),CHAR(34),
", SamplingFeatureName:  ",CHAR(34),INDEX(SamplingFeatures[Feature Name],$A3627),CHAR(34),
", SamplingFeatureDescription:  ",CHAR(34),INDEX(SamplingFeatures[Feature Description],$A3627),CHAR(34),
", SamplingFeatureGeotypeCV:  ",CHAR(34),INDEX(SamplingFeatures[Feature Geo Type],$A3627),CHAR(34),
", FeatureGeometry:  ",CHAR(34),INDEX(SamplingFeatures[Feature Geometry],$A3627),CHAR(34),
", Elevation_m:  ",CHAR(34),INDEX(SamplingFeatures[Elevation_m],$A3627),CHAR(34),
", ElevationDatumCV:  ",CHAR(34),ElevationDatum,CHAR(34),"}"))</f>
        <v>#REF!</v>
      </c>
      <c r="L3627" t="e">
        <f>IF(INDEX(SamplingFeatures[Sampling Feature Type],$A3627)&lt;&gt;"Site","",
CONCATENATE("  - &amp;SiteID",TEXT(SUMPRODUCT(--($L$3:$L3626&lt;&gt;"")),"0000"),
" {","SamplingFeatureID:  *SamplingFeatureID",TEXT($A3627,"0000"),
", SiteTypeCV:  ",CHAR(34),INDEX(Sites[Site Type],$A3627),CHAR(34),
", Latitude:  ",INDEX(Sites[Latitude],$A3627),
", Longitude:  ",INDEX(Sites[Longitude],$A3627),
", SRSName:  ",CHAR(34),LatLonDatum,CHAR(34),"}"))</f>
        <v>#REF!</v>
      </c>
      <c r="M3627" t="e">
        <f>IF(INDEX(SamplingFeatures[Sampling Feature Type],$A3627)&lt;&gt;"Specimen","",
CONCATENATE("  - &amp;SpecimenID",TEXT(SUMPRODUCT(--($M$3:$M3626&lt;&gt;"")),"0000"),
" {","SamplingFeatureID:  *SamplingFeatureID",TEXT($A3627,"0000"),
", SpecimenTypeCV:  ",CHAR(34),INDEX(Specimens[Specimen Type],$A3627),CHAR(34),
", SpecimenMediumCV:  ",INDEX(Specimens[Specimen Medium],$A3627),
", IsFieldSpecimen:  ",CHAR(34),INDEX(Specimens[Is Field Specimen?],$A3627),CHAR(34),"}"))</f>
        <v>#REF!</v>
      </c>
      <c r="N3627" t="e">
        <f>IF(COUNTA(SpatialOffsets[])=0,"", IF(INDEX(SpatialOffsets[Spatial Offset Type],$A3627)="","",
CONCATENATE("  - &amp;SpatialOffsetID",TEXT($A3627,"0000"),
" {","SpatialOffsetTypeCV:  ",CHAR(34),INDEX(SpatialOffsets[Spatial Offset Type],$A3627),CHAR(34),
", Offset1Value:  ",INDEX(SpatialOffsets[Offset 1 Value],$A3627),
", Offset1UnitID:  ",CHAR(34),INDEX(SpatialOffsets[Offset 1 Unit],$A3627),CHAR(34),
", Offset2Value:  ",INDEX(SpatialOffsets[Offset 2 Value],$A3627),
", Offset2UnitID:  ",CHAR(34),INDEX(SpatialOffsets[Offset 2 Unit],$A3627),CHAR(34),
", Offset3Value:  ",INDEX(SpatialOffsets[Offset 3 Value],$A3627),
", Offset3UnitID:  ",CHAR(34),INDEX(SpatialOffsets[Offset 3 Unit],$A3627),CHAR(34),,"}")))</f>
        <v>#REF!</v>
      </c>
      <c r="O3627" t="e">
        <f>IF(COUNTA(RelatedFeatures[])=0,"", IF(INDEX(RelatedFeatures[First Sampling Feature Code],$A3627)="","",
CONCATENATE("  - &amp;RelationID",TEXT($A3627,"0000"),
" {","SamplingFeatureID:  *SamplingFeatureID",TEXT(MATCH(INDEX(RelatedFeatures[First Sampling Feature Code],$A3627),SamplingFeatures[Feature Code],0),"0000"),
", RelationshipTypeCV:  ",CHAR(34),INDEX(RelatedFeatures[Relationship Type],$A3627),CHAR(34),
", RelatedFeatureID: *SamplingFeatureID",TEXT(MATCH(INDEX(RelatedFeatures[Second Sampling Feature Code],$A3627),SamplingFeatures[Feature Code],0),"0000"),
", SpatialOffsetID:  ",IF(INDEX(RelatedFeatures[Offset Number],$A3627)="","",CONCATENATE("*SpatialOffsetID",TEXT(INDEX(RelatedFeatures[Offset Number],$A3627),"0000"))),"}")))</f>
        <v>#REF!</v>
      </c>
      <c r="P3627" t="e">
        <f>IF(INDEX(Methods[Method Type],$A3627)="","",
CONCATENATE("  - &amp;MethodID",TEXT($A3627,"0000"),
" {","MethodTypeCV:  ",CHAR(34),INDEX(Methods[Method Type],$A3627),CHAR(34),
", MethodCode:  ",CHAR(34),INDEX(Methods[Method Code],$A3627),CHAR(34),
", MethodName:  ",CHAR(34),INDEX(Methods[Method Name],$A3627),CHAR(34),
", MethodDescription:  ",CHAR(34),INDEX(Methods[Method Description],$A3627),CHAR(34),
", MethodLink:  ",CHAR(34),INDEX(Methods[Method Link],$A3627),CHAR(34),
", OrganizationID: *OrganizationID",TEXT(MATCH(INDEX(Methods[Organization Name],$A3627),Organizations[Organization Name],0),"0000"),"}"))</f>
        <v>#REF!</v>
      </c>
      <c r="Q3627" t="e">
        <f>IF(INDEX(Variables[Variable Type],$A3627)="","",
CONCATENATE("  - &amp;VariableID",TEXT($A3627,"0000"),
" {","VariableTypeCV:  ",CHAR(34),INDEX(Variables[Variable Type],$A3627),CHAR(34),
", VariableCode:  ",CHAR(34),INDEX(Variables[Variable Code],$A3627),CHAR(34),
", VariableNameCV:  ",CHAR(34),INDEX(Variables[Variable Name],$A3627),CHAR(34),
", VariableDefinition:  ",CHAR(34),INDEX(Variables[Variable Definition],$A3627),CHAR(34),
", SpecciationCV:  ",CHAR(34),INDEX(Variables[Speciation],$A3627),CHAR(34),
", NoDataValue:  ",CHAR(34),INDEX(Variables[No Data Value],$A3627),CHAR(34),"}"))</f>
        <v>#REF!</v>
      </c>
    </row>
    <row r="3628" spans="1:17" x14ac:dyDescent="0.25">
      <c r="A3628">
        <v>3625</v>
      </c>
      <c r="D3628" t="e">
        <f>IF(INDEX(People[First Name],$A3628)="","",
CONCATENATE("  - &amp;PersonID",TEXT($A3628,"0000"),
" {","PersonFirstName:  ",CHAR(34),INDEX(People[First Name],$A3628),CHAR(34),
", PersonMiddleName:  ",CHAR(34),INDEX(People[Middle Name],$A3628),CHAR(34),
", PersonLastName:  ",CHAR(34),INDEX(People[Last Name],$A3628),CHAR(34),"}"))</f>
        <v>#REF!</v>
      </c>
      <c r="E3628" t="e">
        <f>IF(INDEX(Organizations[Organization Type '[CV']],$A3628)="","",
CONCATENATE("  - &amp;OrganizationID",TEXT($A3628,"0000"),
" {","OrganizationTypeCV:  ",CHAR(34),INDEX(Organizations[Organization Type '[CV']],$A3628),CHAR(34),
", OrganizationCode:  ",CHAR(34),INDEX(Organizations[Organization Code],$A3628),CHAR(34),
", OrganizationName:  ",CHAR(34),INDEX(Organizations[Organization Name],$A3628),CHAR(34),
", OrganizationDescription:  ",CHAR(34),INDEX(Organizations[Organization Description],$A3628),CHAR(34),
", OrganizationLink:  ",CHAR(34),INDEX(Organizations[Organization Link],$A3628),CHAR(34),"}"))</f>
        <v>#REF!</v>
      </c>
      <c r="F3628" t="e">
        <f>IF(INDEX(People[First Name],$A3628)="","",
CONCATENATE("  - &amp;AffiliationID",TEXT($A3628,"0000"),
" {PersonID: *PersonID",TEXT($A3628,"0000"),
", OrganizationID: *OrganizationID",TEXT(MATCH(INDEX(People[Organization Name],$A3628),Organizations[Organization Name],0),"0000"),
", IsPrimaryOrganizationContact: , AffiliationStartDate: , AffiliationEndDate: , PrimaryPhone: ",
", PrimaryEmail: ",CHAR(34),INDEX(People[Primary Email],$A3628),CHAR(34),
", PrimaryAddress: ",CHAR(34),INDEX(People[Primary Address],$A3628),CHAR(34),
", PersonLink: }"))</f>
        <v>#REF!</v>
      </c>
      <c r="H3628" t="e">
        <f>IF(COUNTA(CitationInformation)=0,"",IF(INDEX(AuthorList[Author Name],$A3628)="","",
CONCATENATE("  - &amp;AuthorListID",TEXT($A3628,"0000"),
"  {CitationID: *CitationID0001",
", PersonID: *PersonID",TEXT(MATCH(INDEX(AuthorList[Author Name],$A3628),People[Full Name],0),"0000"),
", AuthorOrder: ",INDEX(AuthorList[Author Number],$A3628),"}")))</f>
        <v>#REF!</v>
      </c>
      <c r="K3628" t="e">
        <f>IF(INDEX(SamplingFeatures[Feature Code],$A3628)="","",
CONCATENATE("  - &amp;SamplingFeatureID",TEXT($A3628,"0000"),
" {","SamplingFeatureUUID:  ",CHAR(34),INDEX(SamplingFeatures[Sampling Feature UUID],$A3628),CHAR(34),
", SamplingFeatureTypeCV:  ",CHAR(34),INDEX(SamplingFeatures[Sampling Feature Type],$A3628),CHAR(34),
", SamplingFeatureCode:  ",CHAR(34),INDEX(SamplingFeatures[Feature Code],$A3628),CHAR(34),
", SamplingFeatureName:  ",CHAR(34),INDEX(SamplingFeatures[Feature Name],$A3628),CHAR(34),
", SamplingFeatureDescription:  ",CHAR(34),INDEX(SamplingFeatures[Feature Description],$A3628),CHAR(34),
", SamplingFeatureGeotypeCV:  ",CHAR(34),INDEX(SamplingFeatures[Feature Geo Type],$A3628),CHAR(34),
", FeatureGeometry:  ",CHAR(34),INDEX(SamplingFeatures[Feature Geometry],$A3628),CHAR(34),
", Elevation_m:  ",CHAR(34),INDEX(SamplingFeatures[Elevation_m],$A3628),CHAR(34),
", ElevationDatumCV:  ",CHAR(34),ElevationDatum,CHAR(34),"}"))</f>
        <v>#REF!</v>
      </c>
      <c r="L3628" t="e">
        <f>IF(INDEX(SamplingFeatures[Sampling Feature Type],$A3628)&lt;&gt;"Site","",
CONCATENATE("  - &amp;SiteID",TEXT(SUMPRODUCT(--($L$3:$L3627&lt;&gt;"")),"0000"),
" {","SamplingFeatureID:  *SamplingFeatureID",TEXT($A3628,"0000"),
", SiteTypeCV:  ",CHAR(34),INDEX(Sites[Site Type],$A3628),CHAR(34),
", Latitude:  ",INDEX(Sites[Latitude],$A3628),
", Longitude:  ",INDEX(Sites[Longitude],$A3628),
", SRSName:  ",CHAR(34),LatLonDatum,CHAR(34),"}"))</f>
        <v>#REF!</v>
      </c>
      <c r="M3628" t="e">
        <f>IF(INDEX(SamplingFeatures[Sampling Feature Type],$A3628)&lt;&gt;"Specimen","",
CONCATENATE("  - &amp;SpecimenID",TEXT(SUMPRODUCT(--($M$3:$M3627&lt;&gt;"")),"0000"),
" {","SamplingFeatureID:  *SamplingFeatureID",TEXT($A3628,"0000"),
", SpecimenTypeCV:  ",CHAR(34),INDEX(Specimens[Specimen Type],$A3628),CHAR(34),
", SpecimenMediumCV:  ",INDEX(Specimens[Specimen Medium],$A3628),
", IsFieldSpecimen:  ",CHAR(34),INDEX(Specimens[Is Field Specimen?],$A3628),CHAR(34),"}"))</f>
        <v>#REF!</v>
      </c>
      <c r="N3628" t="e">
        <f>IF(COUNTA(SpatialOffsets[])=0,"", IF(INDEX(SpatialOffsets[Spatial Offset Type],$A3628)="","",
CONCATENATE("  - &amp;SpatialOffsetID",TEXT($A3628,"0000"),
" {","SpatialOffsetTypeCV:  ",CHAR(34),INDEX(SpatialOffsets[Spatial Offset Type],$A3628),CHAR(34),
", Offset1Value:  ",INDEX(SpatialOffsets[Offset 1 Value],$A3628),
", Offset1UnitID:  ",CHAR(34),INDEX(SpatialOffsets[Offset 1 Unit],$A3628),CHAR(34),
", Offset2Value:  ",INDEX(SpatialOffsets[Offset 2 Value],$A3628),
", Offset2UnitID:  ",CHAR(34),INDEX(SpatialOffsets[Offset 2 Unit],$A3628),CHAR(34),
", Offset3Value:  ",INDEX(SpatialOffsets[Offset 3 Value],$A3628),
", Offset3UnitID:  ",CHAR(34),INDEX(SpatialOffsets[Offset 3 Unit],$A3628),CHAR(34),,"}")))</f>
        <v>#REF!</v>
      </c>
      <c r="O3628" t="e">
        <f>IF(COUNTA(RelatedFeatures[])=0,"", IF(INDEX(RelatedFeatures[First Sampling Feature Code],$A3628)="","",
CONCATENATE("  - &amp;RelationID",TEXT($A3628,"0000"),
" {","SamplingFeatureID:  *SamplingFeatureID",TEXT(MATCH(INDEX(RelatedFeatures[First Sampling Feature Code],$A3628),SamplingFeatures[Feature Code],0),"0000"),
", RelationshipTypeCV:  ",CHAR(34),INDEX(RelatedFeatures[Relationship Type],$A3628),CHAR(34),
", RelatedFeatureID: *SamplingFeatureID",TEXT(MATCH(INDEX(RelatedFeatures[Second Sampling Feature Code],$A3628),SamplingFeatures[Feature Code],0),"0000"),
", SpatialOffsetID:  ",IF(INDEX(RelatedFeatures[Offset Number],$A3628)="","",CONCATENATE("*SpatialOffsetID",TEXT(INDEX(RelatedFeatures[Offset Number],$A3628),"0000"))),"}")))</f>
        <v>#REF!</v>
      </c>
      <c r="P3628" t="e">
        <f>IF(INDEX(Methods[Method Type],$A3628)="","",
CONCATENATE("  - &amp;MethodID",TEXT($A3628,"0000"),
" {","MethodTypeCV:  ",CHAR(34),INDEX(Methods[Method Type],$A3628),CHAR(34),
", MethodCode:  ",CHAR(34),INDEX(Methods[Method Code],$A3628),CHAR(34),
", MethodName:  ",CHAR(34),INDEX(Methods[Method Name],$A3628),CHAR(34),
", MethodDescription:  ",CHAR(34),INDEX(Methods[Method Description],$A3628),CHAR(34),
", MethodLink:  ",CHAR(34),INDEX(Methods[Method Link],$A3628),CHAR(34),
", OrganizationID: *OrganizationID",TEXT(MATCH(INDEX(Methods[Organization Name],$A3628),Organizations[Organization Name],0),"0000"),"}"))</f>
        <v>#REF!</v>
      </c>
      <c r="Q3628" t="e">
        <f>IF(INDEX(Variables[Variable Type],$A3628)="","",
CONCATENATE("  - &amp;VariableID",TEXT($A3628,"0000"),
" {","VariableTypeCV:  ",CHAR(34),INDEX(Variables[Variable Type],$A3628),CHAR(34),
", VariableCode:  ",CHAR(34),INDEX(Variables[Variable Code],$A3628),CHAR(34),
", VariableNameCV:  ",CHAR(34),INDEX(Variables[Variable Name],$A3628),CHAR(34),
", VariableDefinition:  ",CHAR(34),INDEX(Variables[Variable Definition],$A3628),CHAR(34),
", SpecciationCV:  ",CHAR(34),INDEX(Variables[Speciation],$A3628),CHAR(34),
", NoDataValue:  ",CHAR(34),INDEX(Variables[No Data Value],$A3628),CHAR(34),"}"))</f>
        <v>#REF!</v>
      </c>
    </row>
    <row r="3629" spans="1:17" x14ac:dyDescent="0.25">
      <c r="A3629">
        <v>3626</v>
      </c>
      <c r="D3629" t="e">
        <f>IF(INDEX(People[First Name],$A3629)="","",
CONCATENATE("  - &amp;PersonID",TEXT($A3629,"0000"),
" {","PersonFirstName:  ",CHAR(34),INDEX(People[First Name],$A3629),CHAR(34),
", PersonMiddleName:  ",CHAR(34),INDEX(People[Middle Name],$A3629),CHAR(34),
", PersonLastName:  ",CHAR(34),INDEX(People[Last Name],$A3629),CHAR(34),"}"))</f>
        <v>#REF!</v>
      </c>
      <c r="E3629" t="e">
        <f>IF(INDEX(Organizations[Organization Type '[CV']],$A3629)="","",
CONCATENATE("  - &amp;OrganizationID",TEXT($A3629,"0000"),
" {","OrganizationTypeCV:  ",CHAR(34),INDEX(Organizations[Organization Type '[CV']],$A3629),CHAR(34),
", OrganizationCode:  ",CHAR(34),INDEX(Organizations[Organization Code],$A3629),CHAR(34),
", OrganizationName:  ",CHAR(34),INDEX(Organizations[Organization Name],$A3629),CHAR(34),
", OrganizationDescription:  ",CHAR(34),INDEX(Organizations[Organization Description],$A3629),CHAR(34),
", OrganizationLink:  ",CHAR(34),INDEX(Organizations[Organization Link],$A3629),CHAR(34),"}"))</f>
        <v>#REF!</v>
      </c>
      <c r="F3629" t="e">
        <f>IF(INDEX(People[First Name],$A3629)="","",
CONCATENATE("  - &amp;AffiliationID",TEXT($A3629,"0000"),
" {PersonID: *PersonID",TEXT($A3629,"0000"),
", OrganizationID: *OrganizationID",TEXT(MATCH(INDEX(People[Organization Name],$A3629),Organizations[Organization Name],0),"0000"),
", IsPrimaryOrganizationContact: , AffiliationStartDate: , AffiliationEndDate: , PrimaryPhone: ",
", PrimaryEmail: ",CHAR(34),INDEX(People[Primary Email],$A3629),CHAR(34),
", PrimaryAddress: ",CHAR(34),INDEX(People[Primary Address],$A3629),CHAR(34),
", PersonLink: }"))</f>
        <v>#REF!</v>
      </c>
      <c r="H3629" t="e">
        <f>IF(COUNTA(CitationInformation)=0,"",IF(INDEX(AuthorList[Author Name],$A3629)="","",
CONCATENATE("  - &amp;AuthorListID",TEXT($A3629,"0000"),
"  {CitationID: *CitationID0001",
", PersonID: *PersonID",TEXT(MATCH(INDEX(AuthorList[Author Name],$A3629),People[Full Name],0),"0000"),
", AuthorOrder: ",INDEX(AuthorList[Author Number],$A3629),"}")))</f>
        <v>#REF!</v>
      </c>
      <c r="K3629" t="e">
        <f>IF(INDEX(SamplingFeatures[Feature Code],$A3629)="","",
CONCATENATE("  - &amp;SamplingFeatureID",TEXT($A3629,"0000"),
" {","SamplingFeatureUUID:  ",CHAR(34),INDEX(SamplingFeatures[Sampling Feature UUID],$A3629),CHAR(34),
", SamplingFeatureTypeCV:  ",CHAR(34),INDEX(SamplingFeatures[Sampling Feature Type],$A3629),CHAR(34),
", SamplingFeatureCode:  ",CHAR(34),INDEX(SamplingFeatures[Feature Code],$A3629),CHAR(34),
", SamplingFeatureName:  ",CHAR(34),INDEX(SamplingFeatures[Feature Name],$A3629),CHAR(34),
", SamplingFeatureDescription:  ",CHAR(34),INDEX(SamplingFeatures[Feature Description],$A3629),CHAR(34),
", SamplingFeatureGeotypeCV:  ",CHAR(34),INDEX(SamplingFeatures[Feature Geo Type],$A3629),CHAR(34),
", FeatureGeometry:  ",CHAR(34),INDEX(SamplingFeatures[Feature Geometry],$A3629),CHAR(34),
", Elevation_m:  ",CHAR(34),INDEX(SamplingFeatures[Elevation_m],$A3629),CHAR(34),
", ElevationDatumCV:  ",CHAR(34),ElevationDatum,CHAR(34),"}"))</f>
        <v>#REF!</v>
      </c>
      <c r="L3629" t="e">
        <f>IF(INDEX(SamplingFeatures[Sampling Feature Type],$A3629)&lt;&gt;"Site","",
CONCATENATE("  - &amp;SiteID",TEXT(SUMPRODUCT(--($L$3:$L3628&lt;&gt;"")),"0000"),
" {","SamplingFeatureID:  *SamplingFeatureID",TEXT($A3629,"0000"),
", SiteTypeCV:  ",CHAR(34),INDEX(Sites[Site Type],$A3629),CHAR(34),
", Latitude:  ",INDEX(Sites[Latitude],$A3629),
", Longitude:  ",INDEX(Sites[Longitude],$A3629),
", SRSName:  ",CHAR(34),LatLonDatum,CHAR(34),"}"))</f>
        <v>#REF!</v>
      </c>
      <c r="M3629" t="e">
        <f>IF(INDEX(SamplingFeatures[Sampling Feature Type],$A3629)&lt;&gt;"Specimen","",
CONCATENATE("  - &amp;SpecimenID",TEXT(SUMPRODUCT(--($M$3:$M3628&lt;&gt;"")),"0000"),
" {","SamplingFeatureID:  *SamplingFeatureID",TEXT($A3629,"0000"),
", SpecimenTypeCV:  ",CHAR(34),INDEX(Specimens[Specimen Type],$A3629),CHAR(34),
", SpecimenMediumCV:  ",INDEX(Specimens[Specimen Medium],$A3629),
", IsFieldSpecimen:  ",CHAR(34),INDEX(Specimens[Is Field Specimen?],$A3629),CHAR(34),"}"))</f>
        <v>#REF!</v>
      </c>
      <c r="N3629" t="e">
        <f>IF(COUNTA(SpatialOffsets[])=0,"", IF(INDEX(SpatialOffsets[Spatial Offset Type],$A3629)="","",
CONCATENATE("  - &amp;SpatialOffsetID",TEXT($A3629,"0000"),
" {","SpatialOffsetTypeCV:  ",CHAR(34),INDEX(SpatialOffsets[Spatial Offset Type],$A3629),CHAR(34),
", Offset1Value:  ",INDEX(SpatialOffsets[Offset 1 Value],$A3629),
", Offset1UnitID:  ",CHAR(34),INDEX(SpatialOffsets[Offset 1 Unit],$A3629),CHAR(34),
", Offset2Value:  ",INDEX(SpatialOffsets[Offset 2 Value],$A3629),
", Offset2UnitID:  ",CHAR(34),INDEX(SpatialOffsets[Offset 2 Unit],$A3629),CHAR(34),
", Offset3Value:  ",INDEX(SpatialOffsets[Offset 3 Value],$A3629),
", Offset3UnitID:  ",CHAR(34),INDEX(SpatialOffsets[Offset 3 Unit],$A3629),CHAR(34),,"}")))</f>
        <v>#REF!</v>
      </c>
      <c r="O3629" t="e">
        <f>IF(COUNTA(RelatedFeatures[])=0,"", IF(INDEX(RelatedFeatures[First Sampling Feature Code],$A3629)="","",
CONCATENATE("  - &amp;RelationID",TEXT($A3629,"0000"),
" {","SamplingFeatureID:  *SamplingFeatureID",TEXT(MATCH(INDEX(RelatedFeatures[First Sampling Feature Code],$A3629),SamplingFeatures[Feature Code],0),"0000"),
", RelationshipTypeCV:  ",CHAR(34),INDEX(RelatedFeatures[Relationship Type],$A3629),CHAR(34),
", RelatedFeatureID: *SamplingFeatureID",TEXT(MATCH(INDEX(RelatedFeatures[Second Sampling Feature Code],$A3629),SamplingFeatures[Feature Code],0),"0000"),
", SpatialOffsetID:  ",IF(INDEX(RelatedFeatures[Offset Number],$A3629)="","",CONCATENATE("*SpatialOffsetID",TEXT(INDEX(RelatedFeatures[Offset Number],$A3629),"0000"))),"}")))</f>
        <v>#REF!</v>
      </c>
      <c r="P3629" t="e">
        <f>IF(INDEX(Methods[Method Type],$A3629)="","",
CONCATENATE("  - &amp;MethodID",TEXT($A3629,"0000"),
" {","MethodTypeCV:  ",CHAR(34),INDEX(Methods[Method Type],$A3629),CHAR(34),
", MethodCode:  ",CHAR(34),INDEX(Methods[Method Code],$A3629),CHAR(34),
", MethodName:  ",CHAR(34),INDEX(Methods[Method Name],$A3629),CHAR(34),
", MethodDescription:  ",CHAR(34),INDEX(Methods[Method Description],$A3629),CHAR(34),
", MethodLink:  ",CHAR(34),INDEX(Methods[Method Link],$A3629),CHAR(34),
", OrganizationID: *OrganizationID",TEXT(MATCH(INDEX(Methods[Organization Name],$A3629),Organizations[Organization Name],0),"0000"),"}"))</f>
        <v>#REF!</v>
      </c>
      <c r="Q3629" t="e">
        <f>IF(INDEX(Variables[Variable Type],$A3629)="","",
CONCATENATE("  - &amp;VariableID",TEXT($A3629,"0000"),
" {","VariableTypeCV:  ",CHAR(34),INDEX(Variables[Variable Type],$A3629),CHAR(34),
", VariableCode:  ",CHAR(34),INDEX(Variables[Variable Code],$A3629),CHAR(34),
", VariableNameCV:  ",CHAR(34),INDEX(Variables[Variable Name],$A3629),CHAR(34),
", VariableDefinition:  ",CHAR(34),INDEX(Variables[Variable Definition],$A3629),CHAR(34),
", SpecciationCV:  ",CHAR(34),INDEX(Variables[Speciation],$A3629),CHAR(34),
", NoDataValue:  ",CHAR(34),INDEX(Variables[No Data Value],$A3629),CHAR(34),"}"))</f>
        <v>#REF!</v>
      </c>
    </row>
    <row r="3630" spans="1:17" x14ac:dyDescent="0.25">
      <c r="A3630">
        <v>3627</v>
      </c>
      <c r="D3630" t="e">
        <f>IF(INDEX(People[First Name],$A3630)="","",
CONCATENATE("  - &amp;PersonID",TEXT($A3630,"0000"),
" {","PersonFirstName:  ",CHAR(34),INDEX(People[First Name],$A3630),CHAR(34),
", PersonMiddleName:  ",CHAR(34),INDEX(People[Middle Name],$A3630),CHAR(34),
", PersonLastName:  ",CHAR(34),INDEX(People[Last Name],$A3630),CHAR(34),"}"))</f>
        <v>#REF!</v>
      </c>
      <c r="E3630" t="e">
        <f>IF(INDEX(Organizations[Organization Type '[CV']],$A3630)="","",
CONCATENATE("  - &amp;OrganizationID",TEXT($A3630,"0000"),
" {","OrganizationTypeCV:  ",CHAR(34),INDEX(Organizations[Organization Type '[CV']],$A3630),CHAR(34),
", OrganizationCode:  ",CHAR(34),INDEX(Organizations[Organization Code],$A3630),CHAR(34),
", OrganizationName:  ",CHAR(34),INDEX(Organizations[Organization Name],$A3630),CHAR(34),
", OrganizationDescription:  ",CHAR(34),INDEX(Organizations[Organization Description],$A3630),CHAR(34),
", OrganizationLink:  ",CHAR(34),INDEX(Organizations[Organization Link],$A3630),CHAR(34),"}"))</f>
        <v>#REF!</v>
      </c>
      <c r="F3630" t="e">
        <f>IF(INDEX(People[First Name],$A3630)="","",
CONCATENATE("  - &amp;AffiliationID",TEXT($A3630,"0000"),
" {PersonID: *PersonID",TEXT($A3630,"0000"),
", OrganizationID: *OrganizationID",TEXT(MATCH(INDEX(People[Organization Name],$A3630),Organizations[Organization Name],0),"0000"),
", IsPrimaryOrganizationContact: , AffiliationStartDate: , AffiliationEndDate: , PrimaryPhone: ",
", PrimaryEmail: ",CHAR(34),INDEX(People[Primary Email],$A3630),CHAR(34),
", PrimaryAddress: ",CHAR(34),INDEX(People[Primary Address],$A3630),CHAR(34),
", PersonLink: }"))</f>
        <v>#REF!</v>
      </c>
      <c r="H3630" t="e">
        <f>IF(COUNTA(CitationInformation)=0,"",IF(INDEX(AuthorList[Author Name],$A3630)="","",
CONCATENATE("  - &amp;AuthorListID",TEXT($A3630,"0000"),
"  {CitationID: *CitationID0001",
", PersonID: *PersonID",TEXT(MATCH(INDEX(AuthorList[Author Name],$A3630),People[Full Name],0),"0000"),
", AuthorOrder: ",INDEX(AuthorList[Author Number],$A3630),"}")))</f>
        <v>#REF!</v>
      </c>
      <c r="K3630" t="e">
        <f>IF(INDEX(SamplingFeatures[Feature Code],$A3630)="","",
CONCATENATE("  - &amp;SamplingFeatureID",TEXT($A3630,"0000"),
" {","SamplingFeatureUUID:  ",CHAR(34),INDEX(SamplingFeatures[Sampling Feature UUID],$A3630),CHAR(34),
", SamplingFeatureTypeCV:  ",CHAR(34),INDEX(SamplingFeatures[Sampling Feature Type],$A3630),CHAR(34),
", SamplingFeatureCode:  ",CHAR(34),INDEX(SamplingFeatures[Feature Code],$A3630),CHAR(34),
", SamplingFeatureName:  ",CHAR(34),INDEX(SamplingFeatures[Feature Name],$A3630),CHAR(34),
", SamplingFeatureDescription:  ",CHAR(34),INDEX(SamplingFeatures[Feature Description],$A3630),CHAR(34),
", SamplingFeatureGeotypeCV:  ",CHAR(34),INDEX(SamplingFeatures[Feature Geo Type],$A3630),CHAR(34),
", FeatureGeometry:  ",CHAR(34),INDEX(SamplingFeatures[Feature Geometry],$A3630),CHAR(34),
", Elevation_m:  ",CHAR(34),INDEX(SamplingFeatures[Elevation_m],$A3630),CHAR(34),
", ElevationDatumCV:  ",CHAR(34),ElevationDatum,CHAR(34),"}"))</f>
        <v>#REF!</v>
      </c>
      <c r="L3630" t="e">
        <f>IF(INDEX(SamplingFeatures[Sampling Feature Type],$A3630)&lt;&gt;"Site","",
CONCATENATE("  - &amp;SiteID",TEXT(SUMPRODUCT(--($L$3:$L3629&lt;&gt;"")),"0000"),
" {","SamplingFeatureID:  *SamplingFeatureID",TEXT($A3630,"0000"),
", SiteTypeCV:  ",CHAR(34),INDEX(Sites[Site Type],$A3630),CHAR(34),
", Latitude:  ",INDEX(Sites[Latitude],$A3630),
", Longitude:  ",INDEX(Sites[Longitude],$A3630),
", SRSName:  ",CHAR(34),LatLonDatum,CHAR(34),"}"))</f>
        <v>#REF!</v>
      </c>
      <c r="M3630" t="e">
        <f>IF(INDEX(SamplingFeatures[Sampling Feature Type],$A3630)&lt;&gt;"Specimen","",
CONCATENATE("  - &amp;SpecimenID",TEXT(SUMPRODUCT(--($M$3:$M3629&lt;&gt;"")),"0000"),
" {","SamplingFeatureID:  *SamplingFeatureID",TEXT($A3630,"0000"),
", SpecimenTypeCV:  ",CHAR(34),INDEX(Specimens[Specimen Type],$A3630),CHAR(34),
", SpecimenMediumCV:  ",INDEX(Specimens[Specimen Medium],$A3630),
", IsFieldSpecimen:  ",CHAR(34),INDEX(Specimens[Is Field Specimen?],$A3630),CHAR(34),"}"))</f>
        <v>#REF!</v>
      </c>
      <c r="N3630" t="e">
        <f>IF(COUNTA(SpatialOffsets[])=0,"", IF(INDEX(SpatialOffsets[Spatial Offset Type],$A3630)="","",
CONCATENATE("  - &amp;SpatialOffsetID",TEXT($A3630,"0000"),
" {","SpatialOffsetTypeCV:  ",CHAR(34),INDEX(SpatialOffsets[Spatial Offset Type],$A3630),CHAR(34),
", Offset1Value:  ",INDEX(SpatialOffsets[Offset 1 Value],$A3630),
", Offset1UnitID:  ",CHAR(34),INDEX(SpatialOffsets[Offset 1 Unit],$A3630),CHAR(34),
", Offset2Value:  ",INDEX(SpatialOffsets[Offset 2 Value],$A3630),
", Offset2UnitID:  ",CHAR(34),INDEX(SpatialOffsets[Offset 2 Unit],$A3630),CHAR(34),
", Offset3Value:  ",INDEX(SpatialOffsets[Offset 3 Value],$A3630),
", Offset3UnitID:  ",CHAR(34),INDEX(SpatialOffsets[Offset 3 Unit],$A3630),CHAR(34),,"}")))</f>
        <v>#REF!</v>
      </c>
      <c r="O3630" t="e">
        <f>IF(COUNTA(RelatedFeatures[])=0,"", IF(INDEX(RelatedFeatures[First Sampling Feature Code],$A3630)="","",
CONCATENATE("  - &amp;RelationID",TEXT($A3630,"0000"),
" {","SamplingFeatureID:  *SamplingFeatureID",TEXT(MATCH(INDEX(RelatedFeatures[First Sampling Feature Code],$A3630),SamplingFeatures[Feature Code],0),"0000"),
", RelationshipTypeCV:  ",CHAR(34),INDEX(RelatedFeatures[Relationship Type],$A3630),CHAR(34),
", RelatedFeatureID: *SamplingFeatureID",TEXT(MATCH(INDEX(RelatedFeatures[Second Sampling Feature Code],$A3630),SamplingFeatures[Feature Code],0),"0000"),
", SpatialOffsetID:  ",IF(INDEX(RelatedFeatures[Offset Number],$A3630)="","",CONCATENATE("*SpatialOffsetID",TEXT(INDEX(RelatedFeatures[Offset Number],$A3630),"0000"))),"}")))</f>
        <v>#REF!</v>
      </c>
      <c r="P3630" t="e">
        <f>IF(INDEX(Methods[Method Type],$A3630)="","",
CONCATENATE("  - &amp;MethodID",TEXT($A3630,"0000"),
" {","MethodTypeCV:  ",CHAR(34),INDEX(Methods[Method Type],$A3630),CHAR(34),
", MethodCode:  ",CHAR(34),INDEX(Methods[Method Code],$A3630),CHAR(34),
", MethodName:  ",CHAR(34),INDEX(Methods[Method Name],$A3630),CHAR(34),
", MethodDescription:  ",CHAR(34),INDEX(Methods[Method Description],$A3630),CHAR(34),
", MethodLink:  ",CHAR(34),INDEX(Methods[Method Link],$A3630),CHAR(34),
", OrganizationID: *OrganizationID",TEXT(MATCH(INDEX(Methods[Organization Name],$A3630),Organizations[Organization Name],0),"0000"),"}"))</f>
        <v>#REF!</v>
      </c>
      <c r="Q3630" t="e">
        <f>IF(INDEX(Variables[Variable Type],$A3630)="","",
CONCATENATE("  - &amp;VariableID",TEXT($A3630,"0000"),
" {","VariableTypeCV:  ",CHAR(34),INDEX(Variables[Variable Type],$A3630),CHAR(34),
", VariableCode:  ",CHAR(34),INDEX(Variables[Variable Code],$A3630),CHAR(34),
", VariableNameCV:  ",CHAR(34),INDEX(Variables[Variable Name],$A3630),CHAR(34),
", VariableDefinition:  ",CHAR(34),INDEX(Variables[Variable Definition],$A3630),CHAR(34),
", SpecciationCV:  ",CHAR(34),INDEX(Variables[Speciation],$A3630),CHAR(34),
", NoDataValue:  ",CHAR(34),INDEX(Variables[No Data Value],$A3630),CHAR(34),"}"))</f>
        <v>#REF!</v>
      </c>
    </row>
    <row r="3631" spans="1:17" x14ac:dyDescent="0.25">
      <c r="A3631">
        <v>3628</v>
      </c>
      <c r="D3631" t="e">
        <f>IF(INDEX(People[First Name],$A3631)="","",
CONCATENATE("  - &amp;PersonID",TEXT($A3631,"0000"),
" {","PersonFirstName:  ",CHAR(34),INDEX(People[First Name],$A3631),CHAR(34),
", PersonMiddleName:  ",CHAR(34),INDEX(People[Middle Name],$A3631),CHAR(34),
", PersonLastName:  ",CHAR(34),INDEX(People[Last Name],$A3631),CHAR(34),"}"))</f>
        <v>#REF!</v>
      </c>
      <c r="E3631" t="e">
        <f>IF(INDEX(Organizations[Organization Type '[CV']],$A3631)="","",
CONCATENATE("  - &amp;OrganizationID",TEXT($A3631,"0000"),
" {","OrganizationTypeCV:  ",CHAR(34),INDEX(Organizations[Organization Type '[CV']],$A3631),CHAR(34),
", OrganizationCode:  ",CHAR(34),INDEX(Organizations[Organization Code],$A3631),CHAR(34),
", OrganizationName:  ",CHAR(34),INDEX(Organizations[Organization Name],$A3631),CHAR(34),
", OrganizationDescription:  ",CHAR(34),INDEX(Organizations[Organization Description],$A3631),CHAR(34),
", OrganizationLink:  ",CHAR(34),INDEX(Organizations[Organization Link],$A3631),CHAR(34),"}"))</f>
        <v>#REF!</v>
      </c>
      <c r="F3631" t="e">
        <f>IF(INDEX(People[First Name],$A3631)="","",
CONCATENATE("  - &amp;AffiliationID",TEXT($A3631,"0000"),
" {PersonID: *PersonID",TEXT($A3631,"0000"),
", OrganizationID: *OrganizationID",TEXT(MATCH(INDEX(People[Organization Name],$A3631),Organizations[Organization Name],0),"0000"),
", IsPrimaryOrganizationContact: , AffiliationStartDate: , AffiliationEndDate: , PrimaryPhone: ",
", PrimaryEmail: ",CHAR(34),INDEX(People[Primary Email],$A3631),CHAR(34),
", PrimaryAddress: ",CHAR(34),INDEX(People[Primary Address],$A3631),CHAR(34),
", PersonLink: }"))</f>
        <v>#REF!</v>
      </c>
      <c r="H3631" t="e">
        <f>IF(COUNTA(CitationInformation)=0,"",IF(INDEX(AuthorList[Author Name],$A3631)="","",
CONCATENATE("  - &amp;AuthorListID",TEXT($A3631,"0000"),
"  {CitationID: *CitationID0001",
", PersonID: *PersonID",TEXT(MATCH(INDEX(AuthorList[Author Name],$A3631),People[Full Name],0),"0000"),
", AuthorOrder: ",INDEX(AuthorList[Author Number],$A3631),"}")))</f>
        <v>#REF!</v>
      </c>
      <c r="K3631" t="e">
        <f>IF(INDEX(SamplingFeatures[Feature Code],$A3631)="","",
CONCATENATE("  - &amp;SamplingFeatureID",TEXT($A3631,"0000"),
" {","SamplingFeatureUUID:  ",CHAR(34),INDEX(SamplingFeatures[Sampling Feature UUID],$A3631),CHAR(34),
", SamplingFeatureTypeCV:  ",CHAR(34),INDEX(SamplingFeatures[Sampling Feature Type],$A3631),CHAR(34),
", SamplingFeatureCode:  ",CHAR(34),INDEX(SamplingFeatures[Feature Code],$A3631),CHAR(34),
", SamplingFeatureName:  ",CHAR(34),INDEX(SamplingFeatures[Feature Name],$A3631),CHAR(34),
", SamplingFeatureDescription:  ",CHAR(34),INDEX(SamplingFeatures[Feature Description],$A3631),CHAR(34),
", SamplingFeatureGeotypeCV:  ",CHAR(34),INDEX(SamplingFeatures[Feature Geo Type],$A3631),CHAR(34),
", FeatureGeometry:  ",CHAR(34),INDEX(SamplingFeatures[Feature Geometry],$A3631),CHAR(34),
", Elevation_m:  ",CHAR(34),INDEX(SamplingFeatures[Elevation_m],$A3631),CHAR(34),
", ElevationDatumCV:  ",CHAR(34),ElevationDatum,CHAR(34),"}"))</f>
        <v>#REF!</v>
      </c>
      <c r="L3631" t="e">
        <f>IF(INDEX(SamplingFeatures[Sampling Feature Type],$A3631)&lt;&gt;"Site","",
CONCATENATE("  - &amp;SiteID",TEXT(SUMPRODUCT(--($L$3:$L3630&lt;&gt;"")),"0000"),
" {","SamplingFeatureID:  *SamplingFeatureID",TEXT($A3631,"0000"),
", SiteTypeCV:  ",CHAR(34),INDEX(Sites[Site Type],$A3631),CHAR(34),
", Latitude:  ",INDEX(Sites[Latitude],$A3631),
", Longitude:  ",INDEX(Sites[Longitude],$A3631),
", SRSName:  ",CHAR(34),LatLonDatum,CHAR(34),"}"))</f>
        <v>#REF!</v>
      </c>
      <c r="M3631" t="e">
        <f>IF(INDEX(SamplingFeatures[Sampling Feature Type],$A3631)&lt;&gt;"Specimen","",
CONCATENATE("  - &amp;SpecimenID",TEXT(SUMPRODUCT(--($M$3:$M3630&lt;&gt;"")),"0000"),
" {","SamplingFeatureID:  *SamplingFeatureID",TEXT($A3631,"0000"),
", SpecimenTypeCV:  ",CHAR(34),INDEX(Specimens[Specimen Type],$A3631),CHAR(34),
", SpecimenMediumCV:  ",INDEX(Specimens[Specimen Medium],$A3631),
", IsFieldSpecimen:  ",CHAR(34),INDEX(Specimens[Is Field Specimen?],$A3631),CHAR(34),"}"))</f>
        <v>#REF!</v>
      </c>
      <c r="N3631" t="e">
        <f>IF(COUNTA(SpatialOffsets[])=0,"", IF(INDEX(SpatialOffsets[Spatial Offset Type],$A3631)="","",
CONCATENATE("  - &amp;SpatialOffsetID",TEXT($A3631,"0000"),
" {","SpatialOffsetTypeCV:  ",CHAR(34),INDEX(SpatialOffsets[Spatial Offset Type],$A3631),CHAR(34),
", Offset1Value:  ",INDEX(SpatialOffsets[Offset 1 Value],$A3631),
", Offset1UnitID:  ",CHAR(34),INDEX(SpatialOffsets[Offset 1 Unit],$A3631),CHAR(34),
", Offset2Value:  ",INDEX(SpatialOffsets[Offset 2 Value],$A3631),
", Offset2UnitID:  ",CHAR(34),INDEX(SpatialOffsets[Offset 2 Unit],$A3631),CHAR(34),
", Offset3Value:  ",INDEX(SpatialOffsets[Offset 3 Value],$A3631),
", Offset3UnitID:  ",CHAR(34),INDEX(SpatialOffsets[Offset 3 Unit],$A3631),CHAR(34),,"}")))</f>
        <v>#REF!</v>
      </c>
      <c r="O3631" t="e">
        <f>IF(COUNTA(RelatedFeatures[])=0,"", IF(INDEX(RelatedFeatures[First Sampling Feature Code],$A3631)="","",
CONCATENATE("  - &amp;RelationID",TEXT($A3631,"0000"),
" {","SamplingFeatureID:  *SamplingFeatureID",TEXT(MATCH(INDEX(RelatedFeatures[First Sampling Feature Code],$A3631),SamplingFeatures[Feature Code],0),"0000"),
", RelationshipTypeCV:  ",CHAR(34),INDEX(RelatedFeatures[Relationship Type],$A3631),CHAR(34),
", RelatedFeatureID: *SamplingFeatureID",TEXT(MATCH(INDEX(RelatedFeatures[Second Sampling Feature Code],$A3631),SamplingFeatures[Feature Code],0),"0000"),
", SpatialOffsetID:  ",IF(INDEX(RelatedFeatures[Offset Number],$A3631)="","",CONCATENATE("*SpatialOffsetID",TEXT(INDEX(RelatedFeatures[Offset Number],$A3631),"0000"))),"}")))</f>
        <v>#REF!</v>
      </c>
      <c r="P3631" t="e">
        <f>IF(INDEX(Methods[Method Type],$A3631)="","",
CONCATENATE("  - &amp;MethodID",TEXT($A3631,"0000"),
" {","MethodTypeCV:  ",CHAR(34),INDEX(Methods[Method Type],$A3631),CHAR(34),
", MethodCode:  ",CHAR(34),INDEX(Methods[Method Code],$A3631),CHAR(34),
", MethodName:  ",CHAR(34),INDEX(Methods[Method Name],$A3631),CHAR(34),
", MethodDescription:  ",CHAR(34),INDEX(Methods[Method Description],$A3631),CHAR(34),
", MethodLink:  ",CHAR(34),INDEX(Methods[Method Link],$A3631),CHAR(34),
", OrganizationID: *OrganizationID",TEXT(MATCH(INDEX(Methods[Organization Name],$A3631),Organizations[Organization Name],0),"0000"),"}"))</f>
        <v>#REF!</v>
      </c>
      <c r="Q3631" t="e">
        <f>IF(INDEX(Variables[Variable Type],$A3631)="","",
CONCATENATE("  - &amp;VariableID",TEXT($A3631,"0000"),
" {","VariableTypeCV:  ",CHAR(34),INDEX(Variables[Variable Type],$A3631),CHAR(34),
", VariableCode:  ",CHAR(34),INDEX(Variables[Variable Code],$A3631),CHAR(34),
", VariableNameCV:  ",CHAR(34),INDEX(Variables[Variable Name],$A3631),CHAR(34),
", VariableDefinition:  ",CHAR(34),INDEX(Variables[Variable Definition],$A3631),CHAR(34),
", SpecciationCV:  ",CHAR(34),INDEX(Variables[Speciation],$A3631),CHAR(34),
", NoDataValue:  ",CHAR(34),INDEX(Variables[No Data Value],$A3631),CHAR(34),"}"))</f>
        <v>#REF!</v>
      </c>
    </row>
    <row r="3632" spans="1:17" x14ac:dyDescent="0.25">
      <c r="A3632">
        <v>3629</v>
      </c>
      <c r="D3632" t="e">
        <f>IF(INDEX(People[First Name],$A3632)="","",
CONCATENATE("  - &amp;PersonID",TEXT($A3632,"0000"),
" {","PersonFirstName:  ",CHAR(34),INDEX(People[First Name],$A3632),CHAR(34),
", PersonMiddleName:  ",CHAR(34),INDEX(People[Middle Name],$A3632),CHAR(34),
", PersonLastName:  ",CHAR(34),INDEX(People[Last Name],$A3632),CHAR(34),"}"))</f>
        <v>#REF!</v>
      </c>
      <c r="E3632" t="e">
        <f>IF(INDEX(Organizations[Organization Type '[CV']],$A3632)="","",
CONCATENATE("  - &amp;OrganizationID",TEXT($A3632,"0000"),
" {","OrganizationTypeCV:  ",CHAR(34),INDEX(Organizations[Organization Type '[CV']],$A3632),CHAR(34),
", OrganizationCode:  ",CHAR(34),INDEX(Organizations[Organization Code],$A3632),CHAR(34),
", OrganizationName:  ",CHAR(34),INDEX(Organizations[Organization Name],$A3632),CHAR(34),
", OrganizationDescription:  ",CHAR(34),INDEX(Organizations[Organization Description],$A3632),CHAR(34),
", OrganizationLink:  ",CHAR(34),INDEX(Organizations[Organization Link],$A3632),CHAR(34),"}"))</f>
        <v>#REF!</v>
      </c>
      <c r="F3632" t="e">
        <f>IF(INDEX(People[First Name],$A3632)="","",
CONCATENATE("  - &amp;AffiliationID",TEXT($A3632,"0000"),
" {PersonID: *PersonID",TEXT($A3632,"0000"),
", OrganizationID: *OrganizationID",TEXT(MATCH(INDEX(People[Organization Name],$A3632),Organizations[Organization Name],0),"0000"),
", IsPrimaryOrganizationContact: , AffiliationStartDate: , AffiliationEndDate: , PrimaryPhone: ",
", PrimaryEmail: ",CHAR(34),INDEX(People[Primary Email],$A3632),CHAR(34),
", PrimaryAddress: ",CHAR(34),INDEX(People[Primary Address],$A3632),CHAR(34),
", PersonLink: }"))</f>
        <v>#REF!</v>
      </c>
      <c r="H3632" t="e">
        <f>IF(COUNTA(CitationInformation)=0,"",IF(INDEX(AuthorList[Author Name],$A3632)="","",
CONCATENATE("  - &amp;AuthorListID",TEXT($A3632,"0000"),
"  {CitationID: *CitationID0001",
", PersonID: *PersonID",TEXT(MATCH(INDEX(AuthorList[Author Name],$A3632),People[Full Name],0),"0000"),
", AuthorOrder: ",INDEX(AuthorList[Author Number],$A3632),"}")))</f>
        <v>#REF!</v>
      </c>
      <c r="K3632" t="e">
        <f>IF(INDEX(SamplingFeatures[Feature Code],$A3632)="","",
CONCATENATE("  - &amp;SamplingFeatureID",TEXT($A3632,"0000"),
" {","SamplingFeatureUUID:  ",CHAR(34),INDEX(SamplingFeatures[Sampling Feature UUID],$A3632),CHAR(34),
", SamplingFeatureTypeCV:  ",CHAR(34),INDEX(SamplingFeatures[Sampling Feature Type],$A3632),CHAR(34),
", SamplingFeatureCode:  ",CHAR(34),INDEX(SamplingFeatures[Feature Code],$A3632),CHAR(34),
", SamplingFeatureName:  ",CHAR(34),INDEX(SamplingFeatures[Feature Name],$A3632),CHAR(34),
", SamplingFeatureDescription:  ",CHAR(34),INDEX(SamplingFeatures[Feature Description],$A3632),CHAR(34),
", SamplingFeatureGeotypeCV:  ",CHAR(34),INDEX(SamplingFeatures[Feature Geo Type],$A3632),CHAR(34),
", FeatureGeometry:  ",CHAR(34),INDEX(SamplingFeatures[Feature Geometry],$A3632),CHAR(34),
", Elevation_m:  ",CHAR(34),INDEX(SamplingFeatures[Elevation_m],$A3632),CHAR(34),
", ElevationDatumCV:  ",CHAR(34),ElevationDatum,CHAR(34),"}"))</f>
        <v>#REF!</v>
      </c>
      <c r="L3632" t="e">
        <f>IF(INDEX(SamplingFeatures[Sampling Feature Type],$A3632)&lt;&gt;"Site","",
CONCATENATE("  - &amp;SiteID",TEXT(SUMPRODUCT(--($L$3:$L3631&lt;&gt;"")),"0000"),
" {","SamplingFeatureID:  *SamplingFeatureID",TEXT($A3632,"0000"),
", SiteTypeCV:  ",CHAR(34),INDEX(Sites[Site Type],$A3632),CHAR(34),
", Latitude:  ",INDEX(Sites[Latitude],$A3632),
", Longitude:  ",INDEX(Sites[Longitude],$A3632),
", SRSName:  ",CHAR(34),LatLonDatum,CHAR(34),"}"))</f>
        <v>#REF!</v>
      </c>
      <c r="M3632" t="e">
        <f>IF(INDEX(SamplingFeatures[Sampling Feature Type],$A3632)&lt;&gt;"Specimen","",
CONCATENATE("  - &amp;SpecimenID",TEXT(SUMPRODUCT(--($M$3:$M3631&lt;&gt;"")),"0000"),
" {","SamplingFeatureID:  *SamplingFeatureID",TEXT($A3632,"0000"),
", SpecimenTypeCV:  ",CHAR(34),INDEX(Specimens[Specimen Type],$A3632),CHAR(34),
", SpecimenMediumCV:  ",INDEX(Specimens[Specimen Medium],$A3632),
", IsFieldSpecimen:  ",CHAR(34),INDEX(Specimens[Is Field Specimen?],$A3632),CHAR(34),"}"))</f>
        <v>#REF!</v>
      </c>
      <c r="N3632" t="e">
        <f>IF(COUNTA(SpatialOffsets[])=0,"", IF(INDEX(SpatialOffsets[Spatial Offset Type],$A3632)="","",
CONCATENATE("  - &amp;SpatialOffsetID",TEXT($A3632,"0000"),
" {","SpatialOffsetTypeCV:  ",CHAR(34),INDEX(SpatialOffsets[Spatial Offset Type],$A3632),CHAR(34),
", Offset1Value:  ",INDEX(SpatialOffsets[Offset 1 Value],$A3632),
", Offset1UnitID:  ",CHAR(34),INDEX(SpatialOffsets[Offset 1 Unit],$A3632),CHAR(34),
", Offset2Value:  ",INDEX(SpatialOffsets[Offset 2 Value],$A3632),
", Offset2UnitID:  ",CHAR(34),INDEX(SpatialOffsets[Offset 2 Unit],$A3632),CHAR(34),
", Offset3Value:  ",INDEX(SpatialOffsets[Offset 3 Value],$A3632),
", Offset3UnitID:  ",CHAR(34),INDEX(SpatialOffsets[Offset 3 Unit],$A3632),CHAR(34),,"}")))</f>
        <v>#REF!</v>
      </c>
      <c r="O3632" t="e">
        <f>IF(COUNTA(RelatedFeatures[])=0,"", IF(INDEX(RelatedFeatures[First Sampling Feature Code],$A3632)="","",
CONCATENATE("  - &amp;RelationID",TEXT($A3632,"0000"),
" {","SamplingFeatureID:  *SamplingFeatureID",TEXT(MATCH(INDEX(RelatedFeatures[First Sampling Feature Code],$A3632),SamplingFeatures[Feature Code],0),"0000"),
", RelationshipTypeCV:  ",CHAR(34),INDEX(RelatedFeatures[Relationship Type],$A3632),CHAR(34),
", RelatedFeatureID: *SamplingFeatureID",TEXT(MATCH(INDEX(RelatedFeatures[Second Sampling Feature Code],$A3632),SamplingFeatures[Feature Code],0),"0000"),
", SpatialOffsetID:  ",IF(INDEX(RelatedFeatures[Offset Number],$A3632)="","",CONCATENATE("*SpatialOffsetID",TEXT(INDEX(RelatedFeatures[Offset Number],$A3632),"0000"))),"}")))</f>
        <v>#REF!</v>
      </c>
      <c r="P3632" t="e">
        <f>IF(INDEX(Methods[Method Type],$A3632)="","",
CONCATENATE("  - &amp;MethodID",TEXT($A3632,"0000"),
" {","MethodTypeCV:  ",CHAR(34),INDEX(Methods[Method Type],$A3632),CHAR(34),
", MethodCode:  ",CHAR(34),INDEX(Methods[Method Code],$A3632),CHAR(34),
", MethodName:  ",CHAR(34),INDEX(Methods[Method Name],$A3632),CHAR(34),
", MethodDescription:  ",CHAR(34),INDEX(Methods[Method Description],$A3632),CHAR(34),
", MethodLink:  ",CHAR(34),INDEX(Methods[Method Link],$A3632),CHAR(34),
", OrganizationID: *OrganizationID",TEXT(MATCH(INDEX(Methods[Organization Name],$A3632),Organizations[Organization Name],0),"0000"),"}"))</f>
        <v>#REF!</v>
      </c>
      <c r="Q3632" t="e">
        <f>IF(INDEX(Variables[Variable Type],$A3632)="","",
CONCATENATE("  - &amp;VariableID",TEXT($A3632,"0000"),
" {","VariableTypeCV:  ",CHAR(34),INDEX(Variables[Variable Type],$A3632),CHAR(34),
", VariableCode:  ",CHAR(34),INDEX(Variables[Variable Code],$A3632),CHAR(34),
", VariableNameCV:  ",CHAR(34),INDEX(Variables[Variable Name],$A3632),CHAR(34),
", VariableDefinition:  ",CHAR(34),INDEX(Variables[Variable Definition],$A3632),CHAR(34),
", SpecciationCV:  ",CHAR(34),INDEX(Variables[Speciation],$A3632),CHAR(34),
", NoDataValue:  ",CHAR(34),INDEX(Variables[No Data Value],$A3632),CHAR(34),"}"))</f>
        <v>#REF!</v>
      </c>
    </row>
    <row r="3633" spans="1:17" x14ac:dyDescent="0.25">
      <c r="A3633">
        <v>3630</v>
      </c>
      <c r="D3633" t="e">
        <f>IF(INDEX(People[First Name],$A3633)="","",
CONCATENATE("  - &amp;PersonID",TEXT($A3633,"0000"),
" {","PersonFirstName:  ",CHAR(34),INDEX(People[First Name],$A3633),CHAR(34),
", PersonMiddleName:  ",CHAR(34),INDEX(People[Middle Name],$A3633),CHAR(34),
", PersonLastName:  ",CHAR(34),INDEX(People[Last Name],$A3633),CHAR(34),"}"))</f>
        <v>#REF!</v>
      </c>
      <c r="E3633" t="e">
        <f>IF(INDEX(Organizations[Organization Type '[CV']],$A3633)="","",
CONCATENATE("  - &amp;OrganizationID",TEXT($A3633,"0000"),
" {","OrganizationTypeCV:  ",CHAR(34),INDEX(Organizations[Organization Type '[CV']],$A3633),CHAR(34),
", OrganizationCode:  ",CHAR(34),INDEX(Organizations[Organization Code],$A3633),CHAR(34),
", OrganizationName:  ",CHAR(34),INDEX(Organizations[Organization Name],$A3633),CHAR(34),
", OrganizationDescription:  ",CHAR(34),INDEX(Organizations[Organization Description],$A3633),CHAR(34),
", OrganizationLink:  ",CHAR(34),INDEX(Organizations[Organization Link],$A3633),CHAR(34),"}"))</f>
        <v>#REF!</v>
      </c>
      <c r="F3633" t="e">
        <f>IF(INDEX(People[First Name],$A3633)="","",
CONCATENATE("  - &amp;AffiliationID",TEXT($A3633,"0000"),
" {PersonID: *PersonID",TEXT($A3633,"0000"),
", OrganizationID: *OrganizationID",TEXT(MATCH(INDEX(People[Organization Name],$A3633),Organizations[Organization Name],0),"0000"),
", IsPrimaryOrganizationContact: , AffiliationStartDate: , AffiliationEndDate: , PrimaryPhone: ",
", PrimaryEmail: ",CHAR(34),INDEX(People[Primary Email],$A3633),CHAR(34),
", PrimaryAddress: ",CHAR(34),INDEX(People[Primary Address],$A3633),CHAR(34),
", PersonLink: }"))</f>
        <v>#REF!</v>
      </c>
      <c r="H3633" t="e">
        <f>IF(COUNTA(CitationInformation)=0,"",IF(INDEX(AuthorList[Author Name],$A3633)="","",
CONCATENATE("  - &amp;AuthorListID",TEXT($A3633,"0000"),
"  {CitationID: *CitationID0001",
", PersonID: *PersonID",TEXT(MATCH(INDEX(AuthorList[Author Name],$A3633),People[Full Name],0),"0000"),
", AuthorOrder: ",INDEX(AuthorList[Author Number],$A3633),"}")))</f>
        <v>#REF!</v>
      </c>
      <c r="K3633" t="e">
        <f>IF(INDEX(SamplingFeatures[Feature Code],$A3633)="","",
CONCATENATE("  - &amp;SamplingFeatureID",TEXT($A3633,"0000"),
" {","SamplingFeatureUUID:  ",CHAR(34),INDEX(SamplingFeatures[Sampling Feature UUID],$A3633),CHAR(34),
", SamplingFeatureTypeCV:  ",CHAR(34),INDEX(SamplingFeatures[Sampling Feature Type],$A3633),CHAR(34),
", SamplingFeatureCode:  ",CHAR(34),INDEX(SamplingFeatures[Feature Code],$A3633),CHAR(34),
", SamplingFeatureName:  ",CHAR(34),INDEX(SamplingFeatures[Feature Name],$A3633),CHAR(34),
", SamplingFeatureDescription:  ",CHAR(34),INDEX(SamplingFeatures[Feature Description],$A3633),CHAR(34),
", SamplingFeatureGeotypeCV:  ",CHAR(34),INDEX(SamplingFeatures[Feature Geo Type],$A3633),CHAR(34),
", FeatureGeometry:  ",CHAR(34),INDEX(SamplingFeatures[Feature Geometry],$A3633),CHAR(34),
", Elevation_m:  ",CHAR(34),INDEX(SamplingFeatures[Elevation_m],$A3633),CHAR(34),
", ElevationDatumCV:  ",CHAR(34),ElevationDatum,CHAR(34),"}"))</f>
        <v>#REF!</v>
      </c>
      <c r="L3633" t="e">
        <f>IF(INDEX(SamplingFeatures[Sampling Feature Type],$A3633)&lt;&gt;"Site","",
CONCATENATE("  - &amp;SiteID",TEXT(SUMPRODUCT(--($L$3:$L3632&lt;&gt;"")),"0000"),
" {","SamplingFeatureID:  *SamplingFeatureID",TEXT($A3633,"0000"),
", SiteTypeCV:  ",CHAR(34),INDEX(Sites[Site Type],$A3633),CHAR(34),
", Latitude:  ",INDEX(Sites[Latitude],$A3633),
", Longitude:  ",INDEX(Sites[Longitude],$A3633),
", SRSName:  ",CHAR(34),LatLonDatum,CHAR(34),"}"))</f>
        <v>#REF!</v>
      </c>
      <c r="M3633" t="e">
        <f>IF(INDEX(SamplingFeatures[Sampling Feature Type],$A3633)&lt;&gt;"Specimen","",
CONCATENATE("  - &amp;SpecimenID",TEXT(SUMPRODUCT(--($M$3:$M3632&lt;&gt;"")),"0000"),
" {","SamplingFeatureID:  *SamplingFeatureID",TEXT($A3633,"0000"),
", SpecimenTypeCV:  ",CHAR(34),INDEX(Specimens[Specimen Type],$A3633),CHAR(34),
", SpecimenMediumCV:  ",INDEX(Specimens[Specimen Medium],$A3633),
", IsFieldSpecimen:  ",CHAR(34),INDEX(Specimens[Is Field Specimen?],$A3633),CHAR(34),"}"))</f>
        <v>#REF!</v>
      </c>
      <c r="N3633" t="e">
        <f>IF(COUNTA(SpatialOffsets[])=0,"", IF(INDEX(SpatialOffsets[Spatial Offset Type],$A3633)="","",
CONCATENATE("  - &amp;SpatialOffsetID",TEXT($A3633,"0000"),
" {","SpatialOffsetTypeCV:  ",CHAR(34),INDEX(SpatialOffsets[Spatial Offset Type],$A3633),CHAR(34),
", Offset1Value:  ",INDEX(SpatialOffsets[Offset 1 Value],$A3633),
", Offset1UnitID:  ",CHAR(34),INDEX(SpatialOffsets[Offset 1 Unit],$A3633),CHAR(34),
", Offset2Value:  ",INDEX(SpatialOffsets[Offset 2 Value],$A3633),
", Offset2UnitID:  ",CHAR(34),INDEX(SpatialOffsets[Offset 2 Unit],$A3633),CHAR(34),
", Offset3Value:  ",INDEX(SpatialOffsets[Offset 3 Value],$A3633),
", Offset3UnitID:  ",CHAR(34),INDEX(SpatialOffsets[Offset 3 Unit],$A3633),CHAR(34),,"}")))</f>
        <v>#REF!</v>
      </c>
      <c r="O3633" t="e">
        <f>IF(COUNTA(RelatedFeatures[])=0,"", IF(INDEX(RelatedFeatures[First Sampling Feature Code],$A3633)="","",
CONCATENATE("  - &amp;RelationID",TEXT($A3633,"0000"),
" {","SamplingFeatureID:  *SamplingFeatureID",TEXT(MATCH(INDEX(RelatedFeatures[First Sampling Feature Code],$A3633),SamplingFeatures[Feature Code],0),"0000"),
", RelationshipTypeCV:  ",CHAR(34),INDEX(RelatedFeatures[Relationship Type],$A3633),CHAR(34),
", RelatedFeatureID: *SamplingFeatureID",TEXT(MATCH(INDEX(RelatedFeatures[Second Sampling Feature Code],$A3633),SamplingFeatures[Feature Code],0),"0000"),
", SpatialOffsetID:  ",IF(INDEX(RelatedFeatures[Offset Number],$A3633)="","",CONCATENATE("*SpatialOffsetID",TEXT(INDEX(RelatedFeatures[Offset Number],$A3633),"0000"))),"}")))</f>
        <v>#REF!</v>
      </c>
      <c r="P3633" t="e">
        <f>IF(INDEX(Methods[Method Type],$A3633)="","",
CONCATENATE("  - &amp;MethodID",TEXT($A3633,"0000"),
" {","MethodTypeCV:  ",CHAR(34),INDEX(Methods[Method Type],$A3633),CHAR(34),
", MethodCode:  ",CHAR(34),INDEX(Methods[Method Code],$A3633),CHAR(34),
", MethodName:  ",CHAR(34),INDEX(Methods[Method Name],$A3633),CHAR(34),
", MethodDescription:  ",CHAR(34),INDEX(Methods[Method Description],$A3633),CHAR(34),
", MethodLink:  ",CHAR(34),INDEX(Methods[Method Link],$A3633),CHAR(34),
", OrganizationID: *OrganizationID",TEXT(MATCH(INDEX(Methods[Organization Name],$A3633),Organizations[Organization Name],0),"0000"),"}"))</f>
        <v>#REF!</v>
      </c>
      <c r="Q3633" t="e">
        <f>IF(INDEX(Variables[Variable Type],$A3633)="","",
CONCATENATE("  - &amp;VariableID",TEXT($A3633,"0000"),
" {","VariableTypeCV:  ",CHAR(34),INDEX(Variables[Variable Type],$A3633),CHAR(34),
", VariableCode:  ",CHAR(34),INDEX(Variables[Variable Code],$A3633),CHAR(34),
", VariableNameCV:  ",CHAR(34),INDEX(Variables[Variable Name],$A3633),CHAR(34),
", VariableDefinition:  ",CHAR(34),INDEX(Variables[Variable Definition],$A3633),CHAR(34),
", SpecciationCV:  ",CHAR(34),INDEX(Variables[Speciation],$A3633),CHAR(34),
", NoDataValue:  ",CHAR(34),INDEX(Variables[No Data Value],$A3633),CHAR(34),"}"))</f>
        <v>#REF!</v>
      </c>
    </row>
    <row r="3634" spans="1:17" x14ac:dyDescent="0.25">
      <c r="A3634">
        <v>3631</v>
      </c>
      <c r="D3634" t="e">
        <f>IF(INDEX(People[First Name],$A3634)="","",
CONCATENATE("  - &amp;PersonID",TEXT($A3634,"0000"),
" {","PersonFirstName:  ",CHAR(34),INDEX(People[First Name],$A3634),CHAR(34),
", PersonMiddleName:  ",CHAR(34),INDEX(People[Middle Name],$A3634),CHAR(34),
", PersonLastName:  ",CHAR(34),INDEX(People[Last Name],$A3634),CHAR(34),"}"))</f>
        <v>#REF!</v>
      </c>
      <c r="E3634" t="e">
        <f>IF(INDEX(Organizations[Organization Type '[CV']],$A3634)="","",
CONCATENATE("  - &amp;OrganizationID",TEXT($A3634,"0000"),
" {","OrganizationTypeCV:  ",CHAR(34),INDEX(Organizations[Organization Type '[CV']],$A3634),CHAR(34),
", OrganizationCode:  ",CHAR(34),INDEX(Organizations[Organization Code],$A3634),CHAR(34),
", OrganizationName:  ",CHAR(34),INDEX(Organizations[Organization Name],$A3634),CHAR(34),
", OrganizationDescription:  ",CHAR(34),INDEX(Organizations[Organization Description],$A3634),CHAR(34),
", OrganizationLink:  ",CHAR(34),INDEX(Organizations[Organization Link],$A3634),CHAR(34),"}"))</f>
        <v>#REF!</v>
      </c>
      <c r="F3634" t="e">
        <f>IF(INDEX(People[First Name],$A3634)="","",
CONCATENATE("  - &amp;AffiliationID",TEXT($A3634,"0000"),
" {PersonID: *PersonID",TEXT($A3634,"0000"),
", OrganizationID: *OrganizationID",TEXT(MATCH(INDEX(People[Organization Name],$A3634),Organizations[Organization Name],0),"0000"),
", IsPrimaryOrganizationContact: , AffiliationStartDate: , AffiliationEndDate: , PrimaryPhone: ",
", PrimaryEmail: ",CHAR(34),INDEX(People[Primary Email],$A3634),CHAR(34),
", PrimaryAddress: ",CHAR(34),INDEX(People[Primary Address],$A3634),CHAR(34),
", PersonLink: }"))</f>
        <v>#REF!</v>
      </c>
      <c r="H3634" t="e">
        <f>IF(COUNTA(CitationInformation)=0,"",IF(INDEX(AuthorList[Author Name],$A3634)="","",
CONCATENATE("  - &amp;AuthorListID",TEXT($A3634,"0000"),
"  {CitationID: *CitationID0001",
", PersonID: *PersonID",TEXT(MATCH(INDEX(AuthorList[Author Name],$A3634),People[Full Name],0),"0000"),
", AuthorOrder: ",INDEX(AuthorList[Author Number],$A3634),"}")))</f>
        <v>#REF!</v>
      </c>
      <c r="K3634" t="e">
        <f>IF(INDEX(SamplingFeatures[Feature Code],$A3634)="","",
CONCATENATE("  - &amp;SamplingFeatureID",TEXT($A3634,"0000"),
" {","SamplingFeatureUUID:  ",CHAR(34),INDEX(SamplingFeatures[Sampling Feature UUID],$A3634),CHAR(34),
", SamplingFeatureTypeCV:  ",CHAR(34),INDEX(SamplingFeatures[Sampling Feature Type],$A3634),CHAR(34),
", SamplingFeatureCode:  ",CHAR(34),INDEX(SamplingFeatures[Feature Code],$A3634),CHAR(34),
", SamplingFeatureName:  ",CHAR(34),INDEX(SamplingFeatures[Feature Name],$A3634),CHAR(34),
", SamplingFeatureDescription:  ",CHAR(34),INDEX(SamplingFeatures[Feature Description],$A3634),CHAR(34),
", SamplingFeatureGeotypeCV:  ",CHAR(34),INDEX(SamplingFeatures[Feature Geo Type],$A3634),CHAR(34),
", FeatureGeometry:  ",CHAR(34),INDEX(SamplingFeatures[Feature Geometry],$A3634),CHAR(34),
", Elevation_m:  ",CHAR(34),INDEX(SamplingFeatures[Elevation_m],$A3634),CHAR(34),
", ElevationDatumCV:  ",CHAR(34),ElevationDatum,CHAR(34),"}"))</f>
        <v>#REF!</v>
      </c>
      <c r="L3634" t="e">
        <f>IF(INDEX(SamplingFeatures[Sampling Feature Type],$A3634)&lt;&gt;"Site","",
CONCATENATE("  - &amp;SiteID",TEXT(SUMPRODUCT(--($L$3:$L3633&lt;&gt;"")),"0000"),
" {","SamplingFeatureID:  *SamplingFeatureID",TEXT($A3634,"0000"),
", SiteTypeCV:  ",CHAR(34),INDEX(Sites[Site Type],$A3634),CHAR(34),
", Latitude:  ",INDEX(Sites[Latitude],$A3634),
", Longitude:  ",INDEX(Sites[Longitude],$A3634),
", SRSName:  ",CHAR(34),LatLonDatum,CHAR(34),"}"))</f>
        <v>#REF!</v>
      </c>
      <c r="M3634" t="e">
        <f>IF(INDEX(SamplingFeatures[Sampling Feature Type],$A3634)&lt;&gt;"Specimen","",
CONCATENATE("  - &amp;SpecimenID",TEXT(SUMPRODUCT(--($M$3:$M3633&lt;&gt;"")),"0000"),
" {","SamplingFeatureID:  *SamplingFeatureID",TEXT($A3634,"0000"),
", SpecimenTypeCV:  ",CHAR(34),INDEX(Specimens[Specimen Type],$A3634),CHAR(34),
", SpecimenMediumCV:  ",INDEX(Specimens[Specimen Medium],$A3634),
", IsFieldSpecimen:  ",CHAR(34),INDEX(Specimens[Is Field Specimen?],$A3634),CHAR(34),"}"))</f>
        <v>#REF!</v>
      </c>
      <c r="N3634" t="e">
        <f>IF(COUNTA(SpatialOffsets[])=0,"", IF(INDEX(SpatialOffsets[Spatial Offset Type],$A3634)="","",
CONCATENATE("  - &amp;SpatialOffsetID",TEXT($A3634,"0000"),
" {","SpatialOffsetTypeCV:  ",CHAR(34),INDEX(SpatialOffsets[Spatial Offset Type],$A3634),CHAR(34),
", Offset1Value:  ",INDEX(SpatialOffsets[Offset 1 Value],$A3634),
", Offset1UnitID:  ",CHAR(34),INDEX(SpatialOffsets[Offset 1 Unit],$A3634),CHAR(34),
", Offset2Value:  ",INDEX(SpatialOffsets[Offset 2 Value],$A3634),
", Offset2UnitID:  ",CHAR(34),INDEX(SpatialOffsets[Offset 2 Unit],$A3634),CHAR(34),
", Offset3Value:  ",INDEX(SpatialOffsets[Offset 3 Value],$A3634),
", Offset3UnitID:  ",CHAR(34),INDEX(SpatialOffsets[Offset 3 Unit],$A3634),CHAR(34),,"}")))</f>
        <v>#REF!</v>
      </c>
      <c r="O3634" t="e">
        <f>IF(COUNTA(RelatedFeatures[])=0,"", IF(INDEX(RelatedFeatures[First Sampling Feature Code],$A3634)="","",
CONCATENATE("  - &amp;RelationID",TEXT($A3634,"0000"),
" {","SamplingFeatureID:  *SamplingFeatureID",TEXT(MATCH(INDEX(RelatedFeatures[First Sampling Feature Code],$A3634),SamplingFeatures[Feature Code],0),"0000"),
", RelationshipTypeCV:  ",CHAR(34),INDEX(RelatedFeatures[Relationship Type],$A3634),CHAR(34),
", RelatedFeatureID: *SamplingFeatureID",TEXT(MATCH(INDEX(RelatedFeatures[Second Sampling Feature Code],$A3634),SamplingFeatures[Feature Code],0),"0000"),
", SpatialOffsetID:  ",IF(INDEX(RelatedFeatures[Offset Number],$A3634)="","",CONCATENATE("*SpatialOffsetID",TEXT(INDEX(RelatedFeatures[Offset Number],$A3634),"0000"))),"}")))</f>
        <v>#REF!</v>
      </c>
      <c r="P3634" t="e">
        <f>IF(INDEX(Methods[Method Type],$A3634)="","",
CONCATENATE("  - &amp;MethodID",TEXT($A3634,"0000"),
" {","MethodTypeCV:  ",CHAR(34),INDEX(Methods[Method Type],$A3634),CHAR(34),
", MethodCode:  ",CHAR(34),INDEX(Methods[Method Code],$A3634),CHAR(34),
", MethodName:  ",CHAR(34),INDEX(Methods[Method Name],$A3634),CHAR(34),
", MethodDescription:  ",CHAR(34),INDEX(Methods[Method Description],$A3634),CHAR(34),
", MethodLink:  ",CHAR(34),INDEX(Methods[Method Link],$A3634),CHAR(34),
", OrganizationID: *OrganizationID",TEXT(MATCH(INDEX(Methods[Organization Name],$A3634),Organizations[Organization Name],0),"0000"),"}"))</f>
        <v>#REF!</v>
      </c>
      <c r="Q3634" t="e">
        <f>IF(INDEX(Variables[Variable Type],$A3634)="","",
CONCATENATE("  - &amp;VariableID",TEXT($A3634,"0000"),
" {","VariableTypeCV:  ",CHAR(34),INDEX(Variables[Variable Type],$A3634),CHAR(34),
", VariableCode:  ",CHAR(34),INDEX(Variables[Variable Code],$A3634),CHAR(34),
", VariableNameCV:  ",CHAR(34),INDEX(Variables[Variable Name],$A3634),CHAR(34),
", VariableDefinition:  ",CHAR(34),INDEX(Variables[Variable Definition],$A3634),CHAR(34),
", SpecciationCV:  ",CHAR(34),INDEX(Variables[Speciation],$A3634),CHAR(34),
", NoDataValue:  ",CHAR(34),INDEX(Variables[No Data Value],$A3634),CHAR(34),"}"))</f>
        <v>#REF!</v>
      </c>
    </row>
    <row r="3635" spans="1:17" x14ac:dyDescent="0.25">
      <c r="A3635">
        <v>3632</v>
      </c>
      <c r="D3635" t="e">
        <f>IF(INDEX(People[First Name],$A3635)="","",
CONCATENATE("  - &amp;PersonID",TEXT($A3635,"0000"),
" {","PersonFirstName:  ",CHAR(34),INDEX(People[First Name],$A3635),CHAR(34),
", PersonMiddleName:  ",CHAR(34),INDEX(People[Middle Name],$A3635),CHAR(34),
", PersonLastName:  ",CHAR(34),INDEX(People[Last Name],$A3635),CHAR(34),"}"))</f>
        <v>#REF!</v>
      </c>
      <c r="E3635" t="e">
        <f>IF(INDEX(Organizations[Organization Type '[CV']],$A3635)="","",
CONCATENATE("  - &amp;OrganizationID",TEXT($A3635,"0000"),
" {","OrganizationTypeCV:  ",CHAR(34),INDEX(Organizations[Organization Type '[CV']],$A3635),CHAR(34),
", OrganizationCode:  ",CHAR(34),INDEX(Organizations[Organization Code],$A3635),CHAR(34),
", OrganizationName:  ",CHAR(34),INDEX(Organizations[Organization Name],$A3635),CHAR(34),
", OrganizationDescription:  ",CHAR(34),INDEX(Organizations[Organization Description],$A3635),CHAR(34),
", OrganizationLink:  ",CHAR(34),INDEX(Organizations[Organization Link],$A3635),CHAR(34),"}"))</f>
        <v>#REF!</v>
      </c>
      <c r="F3635" t="e">
        <f>IF(INDEX(People[First Name],$A3635)="","",
CONCATENATE("  - &amp;AffiliationID",TEXT($A3635,"0000"),
" {PersonID: *PersonID",TEXT($A3635,"0000"),
", OrganizationID: *OrganizationID",TEXT(MATCH(INDEX(People[Organization Name],$A3635),Organizations[Organization Name],0),"0000"),
", IsPrimaryOrganizationContact: , AffiliationStartDate: , AffiliationEndDate: , PrimaryPhone: ",
", PrimaryEmail: ",CHAR(34),INDEX(People[Primary Email],$A3635),CHAR(34),
", PrimaryAddress: ",CHAR(34),INDEX(People[Primary Address],$A3635),CHAR(34),
", PersonLink: }"))</f>
        <v>#REF!</v>
      </c>
      <c r="H3635" t="e">
        <f>IF(COUNTA(CitationInformation)=0,"",IF(INDEX(AuthorList[Author Name],$A3635)="","",
CONCATENATE("  - &amp;AuthorListID",TEXT($A3635,"0000"),
"  {CitationID: *CitationID0001",
", PersonID: *PersonID",TEXT(MATCH(INDEX(AuthorList[Author Name],$A3635),People[Full Name],0),"0000"),
", AuthorOrder: ",INDEX(AuthorList[Author Number],$A3635),"}")))</f>
        <v>#REF!</v>
      </c>
      <c r="K3635" t="e">
        <f>IF(INDEX(SamplingFeatures[Feature Code],$A3635)="","",
CONCATENATE("  - &amp;SamplingFeatureID",TEXT($A3635,"0000"),
" {","SamplingFeatureUUID:  ",CHAR(34),INDEX(SamplingFeatures[Sampling Feature UUID],$A3635),CHAR(34),
", SamplingFeatureTypeCV:  ",CHAR(34),INDEX(SamplingFeatures[Sampling Feature Type],$A3635),CHAR(34),
", SamplingFeatureCode:  ",CHAR(34),INDEX(SamplingFeatures[Feature Code],$A3635),CHAR(34),
", SamplingFeatureName:  ",CHAR(34),INDEX(SamplingFeatures[Feature Name],$A3635),CHAR(34),
", SamplingFeatureDescription:  ",CHAR(34),INDEX(SamplingFeatures[Feature Description],$A3635),CHAR(34),
", SamplingFeatureGeotypeCV:  ",CHAR(34),INDEX(SamplingFeatures[Feature Geo Type],$A3635),CHAR(34),
", FeatureGeometry:  ",CHAR(34),INDEX(SamplingFeatures[Feature Geometry],$A3635),CHAR(34),
", Elevation_m:  ",CHAR(34),INDEX(SamplingFeatures[Elevation_m],$A3635),CHAR(34),
", ElevationDatumCV:  ",CHAR(34),ElevationDatum,CHAR(34),"}"))</f>
        <v>#REF!</v>
      </c>
      <c r="L3635" t="e">
        <f>IF(INDEX(SamplingFeatures[Sampling Feature Type],$A3635)&lt;&gt;"Site","",
CONCATENATE("  - &amp;SiteID",TEXT(SUMPRODUCT(--($L$3:$L3634&lt;&gt;"")),"0000"),
" {","SamplingFeatureID:  *SamplingFeatureID",TEXT($A3635,"0000"),
", SiteTypeCV:  ",CHAR(34),INDEX(Sites[Site Type],$A3635),CHAR(34),
", Latitude:  ",INDEX(Sites[Latitude],$A3635),
", Longitude:  ",INDEX(Sites[Longitude],$A3635),
", SRSName:  ",CHAR(34),LatLonDatum,CHAR(34),"}"))</f>
        <v>#REF!</v>
      </c>
      <c r="M3635" t="e">
        <f>IF(INDEX(SamplingFeatures[Sampling Feature Type],$A3635)&lt;&gt;"Specimen","",
CONCATENATE("  - &amp;SpecimenID",TEXT(SUMPRODUCT(--($M$3:$M3634&lt;&gt;"")),"0000"),
" {","SamplingFeatureID:  *SamplingFeatureID",TEXT($A3635,"0000"),
", SpecimenTypeCV:  ",CHAR(34),INDEX(Specimens[Specimen Type],$A3635),CHAR(34),
", SpecimenMediumCV:  ",INDEX(Specimens[Specimen Medium],$A3635),
", IsFieldSpecimen:  ",CHAR(34),INDEX(Specimens[Is Field Specimen?],$A3635),CHAR(34),"}"))</f>
        <v>#REF!</v>
      </c>
      <c r="N3635" t="e">
        <f>IF(COUNTA(SpatialOffsets[])=0,"", IF(INDEX(SpatialOffsets[Spatial Offset Type],$A3635)="","",
CONCATENATE("  - &amp;SpatialOffsetID",TEXT($A3635,"0000"),
" {","SpatialOffsetTypeCV:  ",CHAR(34),INDEX(SpatialOffsets[Spatial Offset Type],$A3635),CHAR(34),
", Offset1Value:  ",INDEX(SpatialOffsets[Offset 1 Value],$A3635),
", Offset1UnitID:  ",CHAR(34),INDEX(SpatialOffsets[Offset 1 Unit],$A3635),CHAR(34),
", Offset2Value:  ",INDEX(SpatialOffsets[Offset 2 Value],$A3635),
", Offset2UnitID:  ",CHAR(34),INDEX(SpatialOffsets[Offset 2 Unit],$A3635),CHAR(34),
", Offset3Value:  ",INDEX(SpatialOffsets[Offset 3 Value],$A3635),
", Offset3UnitID:  ",CHAR(34),INDEX(SpatialOffsets[Offset 3 Unit],$A3635),CHAR(34),,"}")))</f>
        <v>#REF!</v>
      </c>
      <c r="O3635" t="e">
        <f>IF(COUNTA(RelatedFeatures[])=0,"", IF(INDEX(RelatedFeatures[First Sampling Feature Code],$A3635)="","",
CONCATENATE("  - &amp;RelationID",TEXT($A3635,"0000"),
" {","SamplingFeatureID:  *SamplingFeatureID",TEXT(MATCH(INDEX(RelatedFeatures[First Sampling Feature Code],$A3635),SamplingFeatures[Feature Code],0),"0000"),
", RelationshipTypeCV:  ",CHAR(34),INDEX(RelatedFeatures[Relationship Type],$A3635),CHAR(34),
", RelatedFeatureID: *SamplingFeatureID",TEXT(MATCH(INDEX(RelatedFeatures[Second Sampling Feature Code],$A3635),SamplingFeatures[Feature Code],0),"0000"),
", SpatialOffsetID:  ",IF(INDEX(RelatedFeatures[Offset Number],$A3635)="","",CONCATENATE("*SpatialOffsetID",TEXT(INDEX(RelatedFeatures[Offset Number],$A3635),"0000"))),"}")))</f>
        <v>#REF!</v>
      </c>
      <c r="P3635" t="e">
        <f>IF(INDEX(Methods[Method Type],$A3635)="","",
CONCATENATE("  - &amp;MethodID",TEXT($A3635,"0000"),
" {","MethodTypeCV:  ",CHAR(34),INDEX(Methods[Method Type],$A3635),CHAR(34),
", MethodCode:  ",CHAR(34),INDEX(Methods[Method Code],$A3635),CHAR(34),
", MethodName:  ",CHAR(34),INDEX(Methods[Method Name],$A3635),CHAR(34),
", MethodDescription:  ",CHAR(34),INDEX(Methods[Method Description],$A3635),CHAR(34),
", MethodLink:  ",CHAR(34),INDEX(Methods[Method Link],$A3635),CHAR(34),
", OrganizationID: *OrganizationID",TEXT(MATCH(INDEX(Methods[Organization Name],$A3635),Organizations[Organization Name],0),"0000"),"}"))</f>
        <v>#REF!</v>
      </c>
      <c r="Q3635" t="e">
        <f>IF(INDEX(Variables[Variable Type],$A3635)="","",
CONCATENATE("  - &amp;VariableID",TEXT($A3635,"0000"),
" {","VariableTypeCV:  ",CHAR(34),INDEX(Variables[Variable Type],$A3635),CHAR(34),
", VariableCode:  ",CHAR(34),INDEX(Variables[Variable Code],$A3635),CHAR(34),
", VariableNameCV:  ",CHAR(34),INDEX(Variables[Variable Name],$A3635),CHAR(34),
", VariableDefinition:  ",CHAR(34),INDEX(Variables[Variable Definition],$A3635),CHAR(34),
", SpecciationCV:  ",CHAR(34),INDEX(Variables[Speciation],$A3635),CHAR(34),
", NoDataValue:  ",CHAR(34),INDEX(Variables[No Data Value],$A3635),CHAR(34),"}"))</f>
        <v>#REF!</v>
      </c>
    </row>
    <row r="3636" spans="1:17" x14ac:dyDescent="0.25">
      <c r="A3636">
        <v>3633</v>
      </c>
      <c r="D3636" t="e">
        <f>IF(INDEX(People[First Name],$A3636)="","",
CONCATENATE("  - &amp;PersonID",TEXT($A3636,"0000"),
" {","PersonFirstName:  ",CHAR(34),INDEX(People[First Name],$A3636),CHAR(34),
", PersonMiddleName:  ",CHAR(34),INDEX(People[Middle Name],$A3636),CHAR(34),
", PersonLastName:  ",CHAR(34),INDEX(People[Last Name],$A3636),CHAR(34),"}"))</f>
        <v>#REF!</v>
      </c>
      <c r="E3636" t="e">
        <f>IF(INDEX(Organizations[Organization Type '[CV']],$A3636)="","",
CONCATENATE("  - &amp;OrganizationID",TEXT($A3636,"0000"),
" {","OrganizationTypeCV:  ",CHAR(34),INDEX(Organizations[Organization Type '[CV']],$A3636),CHAR(34),
", OrganizationCode:  ",CHAR(34),INDEX(Organizations[Organization Code],$A3636),CHAR(34),
", OrganizationName:  ",CHAR(34),INDEX(Organizations[Organization Name],$A3636),CHAR(34),
", OrganizationDescription:  ",CHAR(34),INDEX(Organizations[Organization Description],$A3636),CHAR(34),
", OrganizationLink:  ",CHAR(34),INDEX(Organizations[Organization Link],$A3636),CHAR(34),"}"))</f>
        <v>#REF!</v>
      </c>
      <c r="F3636" t="e">
        <f>IF(INDEX(People[First Name],$A3636)="","",
CONCATENATE("  - &amp;AffiliationID",TEXT($A3636,"0000"),
" {PersonID: *PersonID",TEXT($A3636,"0000"),
", OrganizationID: *OrganizationID",TEXT(MATCH(INDEX(People[Organization Name],$A3636),Organizations[Organization Name],0),"0000"),
", IsPrimaryOrganizationContact: , AffiliationStartDate: , AffiliationEndDate: , PrimaryPhone: ",
", PrimaryEmail: ",CHAR(34),INDEX(People[Primary Email],$A3636),CHAR(34),
", PrimaryAddress: ",CHAR(34),INDEX(People[Primary Address],$A3636),CHAR(34),
", PersonLink: }"))</f>
        <v>#REF!</v>
      </c>
      <c r="H3636" t="e">
        <f>IF(COUNTA(CitationInformation)=0,"",IF(INDEX(AuthorList[Author Name],$A3636)="","",
CONCATENATE("  - &amp;AuthorListID",TEXT($A3636,"0000"),
"  {CitationID: *CitationID0001",
", PersonID: *PersonID",TEXT(MATCH(INDEX(AuthorList[Author Name],$A3636),People[Full Name],0),"0000"),
", AuthorOrder: ",INDEX(AuthorList[Author Number],$A3636),"}")))</f>
        <v>#REF!</v>
      </c>
      <c r="K3636" t="e">
        <f>IF(INDEX(SamplingFeatures[Feature Code],$A3636)="","",
CONCATENATE("  - &amp;SamplingFeatureID",TEXT($A3636,"0000"),
" {","SamplingFeatureUUID:  ",CHAR(34),INDEX(SamplingFeatures[Sampling Feature UUID],$A3636),CHAR(34),
", SamplingFeatureTypeCV:  ",CHAR(34),INDEX(SamplingFeatures[Sampling Feature Type],$A3636),CHAR(34),
", SamplingFeatureCode:  ",CHAR(34),INDEX(SamplingFeatures[Feature Code],$A3636),CHAR(34),
", SamplingFeatureName:  ",CHAR(34),INDEX(SamplingFeatures[Feature Name],$A3636),CHAR(34),
", SamplingFeatureDescription:  ",CHAR(34),INDEX(SamplingFeatures[Feature Description],$A3636),CHAR(34),
", SamplingFeatureGeotypeCV:  ",CHAR(34),INDEX(SamplingFeatures[Feature Geo Type],$A3636),CHAR(34),
", FeatureGeometry:  ",CHAR(34),INDEX(SamplingFeatures[Feature Geometry],$A3636),CHAR(34),
", Elevation_m:  ",CHAR(34),INDEX(SamplingFeatures[Elevation_m],$A3636),CHAR(34),
", ElevationDatumCV:  ",CHAR(34),ElevationDatum,CHAR(34),"}"))</f>
        <v>#REF!</v>
      </c>
      <c r="L3636" t="e">
        <f>IF(INDEX(SamplingFeatures[Sampling Feature Type],$A3636)&lt;&gt;"Site","",
CONCATENATE("  - &amp;SiteID",TEXT(SUMPRODUCT(--($L$3:$L3635&lt;&gt;"")),"0000"),
" {","SamplingFeatureID:  *SamplingFeatureID",TEXT($A3636,"0000"),
", SiteTypeCV:  ",CHAR(34),INDEX(Sites[Site Type],$A3636),CHAR(34),
", Latitude:  ",INDEX(Sites[Latitude],$A3636),
", Longitude:  ",INDEX(Sites[Longitude],$A3636),
", SRSName:  ",CHAR(34),LatLonDatum,CHAR(34),"}"))</f>
        <v>#REF!</v>
      </c>
      <c r="M3636" t="e">
        <f>IF(INDEX(SamplingFeatures[Sampling Feature Type],$A3636)&lt;&gt;"Specimen","",
CONCATENATE("  - &amp;SpecimenID",TEXT(SUMPRODUCT(--($M$3:$M3635&lt;&gt;"")),"0000"),
" {","SamplingFeatureID:  *SamplingFeatureID",TEXT($A3636,"0000"),
", SpecimenTypeCV:  ",CHAR(34),INDEX(Specimens[Specimen Type],$A3636),CHAR(34),
", SpecimenMediumCV:  ",INDEX(Specimens[Specimen Medium],$A3636),
", IsFieldSpecimen:  ",CHAR(34),INDEX(Specimens[Is Field Specimen?],$A3636),CHAR(34),"}"))</f>
        <v>#REF!</v>
      </c>
      <c r="N3636" t="e">
        <f>IF(COUNTA(SpatialOffsets[])=0,"", IF(INDEX(SpatialOffsets[Spatial Offset Type],$A3636)="","",
CONCATENATE("  - &amp;SpatialOffsetID",TEXT($A3636,"0000"),
" {","SpatialOffsetTypeCV:  ",CHAR(34),INDEX(SpatialOffsets[Spatial Offset Type],$A3636),CHAR(34),
", Offset1Value:  ",INDEX(SpatialOffsets[Offset 1 Value],$A3636),
", Offset1UnitID:  ",CHAR(34),INDEX(SpatialOffsets[Offset 1 Unit],$A3636),CHAR(34),
", Offset2Value:  ",INDEX(SpatialOffsets[Offset 2 Value],$A3636),
", Offset2UnitID:  ",CHAR(34),INDEX(SpatialOffsets[Offset 2 Unit],$A3636),CHAR(34),
", Offset3Value:  ",INDEX(SpatialOffsets[Offset 3 Value],$A3636),
", Offset3UnitID:  ",CHAR(34),INDEX(SpatialOffsets[Offset 3 Unit],$A3636),CHAR(34),,"}")))</f>
        <v>#REF!</v>
      </c>
      <c r="O3636" t="e">
        <f>IF(COUNTA(RelatedFeatures[])=0,"", IF(INDEX(RelatedFeatures[First Sampling Feature Code],$A3636)="","",
CONCATENATE("  - &amp;RelationID",TEXT($A3636,"0000"),
" {","SamplingFeatureID:  *SamplingFeatureID",TEXT(MATCH(INDEX(RelatedFeatures[First Sampling Feature Code],$A3636),SamplingFeatures[Feature Code],0),"0000"),
", RelationshipTypeCV:  ",CHAR(34),INDEX(RelatedFeatures[Relationship Type],$A3636),CHAR(34),
", RelatedFeatureID: *SamplingFeatureID",TEXT(MATCH(INDEX(RelatedFeatures[Second Sampling Feature Code],$A3636),SamplingFeatures[Feature Code],0),"0000"),
", SpatialOffsetID:  ",IF(INDEX(RelatedFeatures[Offset Number],$A3636)="","",CONCATENATE("*SpatialOffsetID",TEXT(INDEX(RelatedFeatures[Offset Number],$A3636),"0000"))),"}")))</f>
        <v>#REF!</v>
      </c>
      <c r="P3636" t="e">
        <f>IF(INDEX(Methods[Method Type],$A3636)="","",
CONCATENATE("  - &amp;MethodID",TEXT($A3636,"0000"),
" {","MethodTypeCV:  ",CHAR(34),INDEX(Methods[Method Type],$A3636),CHAR(34),
", MethodCode:  ",CHAR(34),INDEX(Methods[Method Code],$A3636),CHAR(34),
", MethodName:  ",CHAR(34),INDEX(Methods[Method Name],$A3636),CHAR(34),
", MethodDescription:  ",CHAR(34),INDEX(Methods[Method Description],$A3636),CHAR(34),
", MethodLink:  ",CHAR(34),INDEX(Methods[Method Link],$A3636),CHAR(34),
", OrganizationID: *OrganizationID",TEXT(MATCH(INDEX(Methods[Organization Name],$A3636),Organizations[Organization Name],0),"0000"),"}"))</f>
        <v>#REF!</v>
      </c>
      <c r="Q3636" t="e">
        <f>IF(INDEX(Variables[Variable Type],$A3636)="","",
CONCATENATE("  - &amp;VariableID",TEXT($A3636,"0000"),
" {","VariableTypeCV:  ",CHAR(34),INDEX(Variables[Variable Type],$A3636),CHAR(34),
", VariableCode:  ",CHAR(34),INDEX(Variables[Variable Code],$A3636),CHAR(34),
", VariableNameCV:  ",CHAR(34),INDEX(Variables[Variable Name],$A3636),CHAR(34),
", VariableDefinition:  ",CHAR(34),INDEX(Variables[Variable Definition],$A3636),CHAR(34),
", SpecciationCV:  ",CHAR(34),INDEX(Variables[Speciation],$A3636),CHAR(34),
", NoDataValue:  ",CHAR(34),INDEX(Variables[No Data Value],$A3636),CHAR(34),"}"))</f>
        <v>#REF!</v>
      </c>
    </row>
    <row r="3637" spans="1:17" x14ac:dyDescent="0.25">
      <c r="A3637">
        <v>3634</v>
      </c>
      <c r="D3637" t="e">
        <f>IF(INDEX(People[First Name],$A3637)="","",
CONCATENATE("  - &amp;PersonID",TEXT($A3637,"0000"),
" {","PersonFirstName:  ",CHAR(34),INDEX(People[First Name],$A3637),CHAR(34),
", PersonMiddleName:  ",CHAR(34),INDEX(People[Middle Name],$A3637),CHAR(34),
", PersonLastName:  ",CHAR(34),INDEX(People[Last Name],$A3637),CHAR(34),"}"))</f>
        <v>#REF!</v>
      </c>
      <c r="E3637" t="e">
        <f>IF(INDEX(Organizations[Organization Type '[CV']],$A3637)="","",
CONCATENATE("  - &amp;OrganizationID",TEXT($A3637,"0000"),
" {","OrganizationTypeCV:  ",CHAR(34),INDEX(Organizations[Organization Type '[CV']],$A3637),CHAR(34),
", OrganizationCode:  ",CHAR(34),INDEX(Organizations[Organization Code],$A3637),CHAR(34),
", OrganizationName:  ",CHAR(34),INDEX(Organizations[Organization Name],$A3637),CHAR(34),
", OrganizationDescription:  ",CHAR(34),INDEX(Organizations[Organization Description],$A3637),CHAR(34),
", OrganizationLink:  ",CHAR(34),INDEX(Organizations[Organization Link],$A3637),CHAR(34),"}"))</f>
        <v>#REF!</v>
      </c>
      <c r="F3637" t="e">
        <f>IF(INDEX(People[First Name],$A3637)="","",
CONCATENATE("  - &amp;AffiliationID",TEXT($A3637,"0000"),
" {PersonID: *PersonID",TEXT($A3637,"0000"),
", OrganizationID: *OrganizationID",TEXT(MATCH(INDEX(People[Organization Name],$A3637),Organizations[Organization Name],0),"0000"),
", IsPrimaryOrganizationContact: , AffiliationStartDate: , AffiliationEndDate: , PrimaryPhone: ",
", PrimaryEmail: ",CHAR(34),INDEX(People[Primary Email],$A3637),CHAR(34),
", PrimaryAddress: ",CHAR(34),INDEX(People[Primary Address],$A3637),CHAR(34),
", PersonLink: }"))</f>
        <v>#REF!</v>
      </c>
      <c r="H3637" t="e">
        <f>IF(COUNTA(CitationInformation)=0,"",IF(INDEX(AuthorList[Author Name],$A3637)="","",
CONCATENATE("  - &amp;AuthorListID",TEXT($A3637,"0000"),
"  {CitationID: *CitationID0001",
", PersonID: *PersonID",TEXT(MATCH(INDEX(AuthorList[Author Name],$A3637),People[Full Name],0),"0000"),
", AuthorOrder: ",INDEX(AuthorList[Author Number],$A3637),"}")))</f>
        <v>#REF!</v>
      </c>
      <c r="K3637" t="e">
        <f>IF(INDEX(SamplingFeatures[Feature Code],$A3637)="","",
CONCATENATE("  - &amp;SamplingFeatureID",TEXT($A3637,"0000"),
" {","SamplingFeatureUUID:  ",CHAR(34),INDEX(SamplingFeatures[Sampling Feature UUID],$A3637),CHAR(34),
", SamplingFeatureTypeCV:  ",CHAR(34),INDEX(SamplingFeatures[Sampling Feature Type],$A3637),CHAR(34),
", SamplingFeatureCode:  ",CHAR(34),INDEX(SamplingFeatures[Feature Code],$A3637),CHAR(34),
", SamplingFeatureName:  ",CHAR(34),INDEX(SamplingFeatures[Feature Name],$A3637),CHAR(34),
", SamplingFeatureDescription:  ",CHAR(34),INDEX(SamplingFeatures[Feature Description],$A3637),CHAR(34),
", SamplingFeatureGeotypeCV:  ",CHAR(34),INDEX(SamplingFeatures[Feature Geo Type],$A3637),CHAR(34),
", FeatureGeometry:  ",CHAR(34),INDEX(SamplingFeatures[Feature Geometry],$A3637),CHAR(34),
", Elevation_m:  ",CHAR(34),INDEX(SamplingFeatures[Elevation_m],$A3637),CHAR(34),
", ElevationDatumCV:  ",CHAR(34),ElevationDatum,CHAR(34),"}"))</f>
        <v>#REF!</v>
      </c>
      <c r="L3637" t="e">
        <f>IF(INDEX(SamplingFeatures[Sampling Feature Type],$A3637)&lt;&gt;"Site","",
CONCATENATE("  - &amp;SiteID",TEXT(SUMPRODUCT(--($L$3:$L3636&lt;&gt;"")),"0000"),
" {","SamplingFeatureID:  *SamplingFeatureID",TEXT($A3637,"0000"),
", SiteTypeCV:  ",CHAR(34),INDEX(Sites[Site Type],$A3637),CHAR(34),
", Latitude:  ",INDEX(Sites[Latitude],$A3637),
", Longitude:  ",INDEX(Sites[Longitude],$A3637),
", SRSName:  ",CHAR(34),LatLonDatum,CHAR(34),"}"))</f>
        <v>#REF!</v>
      </c>
      <c r="M3637" t="e">
        <f>IF(INDEX(SamplingFeatures[Sampling Feature Type],$A3637)&lt;&gt;"Specimen","",
CONCATENATE("  - &amp;SpecimenID",TEXT(SUMPRODUCT(--($M$3:$M3636&lt;&gt;"")),"0000"),
" {","SamplingFeatureID:  *SamplingFeatureID",TEXT($A3637,"0000"),
", SpecimenTypeCV:  ",CHAR(34),INDEX(Specimens[Specimen Type],$A3637),CHAR(34),
", SpecimenMediumCV:  ",INDEX(Specimens[Specimen Medium],$A3637),
", IsFieldSpecimen:  ",CHAR(34),INDEX(Specimens[Is Field Specimen?],$A3637),CHAR(34),"}"))</f>
        <v>#REF!</v>
      </c>
      <c r="N3637" t="e">
        <f>IF(COUNTA(SpatialOffsets[])=0,"", IF(INDEX(SpatialOffsets[Spatial Offset Type],$A3637)="","",
CONCATENATE("  - &amp;SpatialOffsetID",TEXT($A3637,"0000"),
" {","SpatialOffsetTypeCV:  ",CHAR(34),INDEX(SpatialOffsets[Spatial Offset Type],$A3637),CHAR(34),
", Offset1Value:  ",INDEX(SpatialOffsets[Offset 1 Value],$A3637),
", Offset1UnitID:  ",CHAR(34),INDEX(SpatialOffsets[Offset 1 Unit],$A3637),CHAR(34),
", Offset2Value:  ",INDEX(SpatialOffsets[Offset 2 Value],$A3637),
", Offset2UnitID:  ",CHAR(34),INDEX(SpatialOffsets[Offset 2 Unit],$A3637),CHAR(34),
", Offset3Value:  ",INDEX(SpatialOffsets[Offset 3 Value],$A3637),
", Offset3UnitID:  ",CHAR(34),INDEX(SpatialOffsets[Offset 3 Unit],$A3637),CHAR(34),,"}")))</f>
        <v>#REF!</v>
      </c>
      <c r="O3637" t="e">
        <f>IF(COUNTA(RelatedFeatures[])=0,"", IF(INDEX(RelatedFeatures[First Sampling Feature Code],$A3637)="","",
CONCATENATE("  - &amp;RelationID",TEXT($A3637,"0000"),
" {","SamplingFeatureID:  *SamplingFeatureID",TEXT(MATCH(INDEX(RelatedFeatures[First Sampling Feature Code],$A3637),SamplingFeatures[Feature Code],0),"0000"),
", RelationshipTypeCV:  ",CHAR(34),INDEX(RelatedFeatures[Relationship Type],$A3637),CHAR(34),
", RelatedFeatureID: *SamplingFeatureID",TEXT(MATCH(INDEX(RelatedFeatures[Second Sampling Feature Code],$A3637),SamplingFeatures[Feature Code],0),"0000"),
", SpatialOffsetID:  ",IF(INDEX(RelatedFeatures[Offset Number],$A3637)="","",CONCATENATE("*SpatialOffsetID",TEXT(INDEX(RelatedFeatures[Offset Number],$A3637),"0000"))),"}")))</f>
        <v>#REF!</v>
      </c>
      <c r="P3637" t="e">
        <f>IF(INDEX(Methods[Method Type],$A3637)="","",
CONCATENATE("  - &amp;MethodID",TEXT($A3637,"0000"),
" {","MethodTypeCV:  ",CHAR(34),INDEX(Methods[Method Type],$A3637),CHAR(34),
", MethodCode:  ",CHAR(34),INDEX(Methods[Method Code],$A3637),CHAR(34),
", MethodName:  ",CHAR(34),INDEX(Methods[Method Name],$A3637),CHAR(34),
", MethodDescription:  ",CHAR(34),INDEX(Methods[Method Description],$A3637),CHAR(34),
", MethodLink:  ",CHAR(34),INDEX(Methods[Method Link],$A3637),CHAR(34),
", OrganizationID: *OrganizationID",TEXT(MATCH(INDEX(Methods[Organization Name],$A3637),Organizations[Organization Name],0),"0000"),"}"))</f>
        <v>#REF!</v>
      </c>
      <c r="Q3637" t="e">
        <f>IF(INDEX(Variables[Variable Type],$A3637)="","",
CONCATENATE("  - &amp;VariableID",TEXT($A3637,"0000"),
" {","VariableTypeCV:  ",CHAR(34),INDEX(Variables[Variable Type],$A3637),CHAR(34),
", VariableCode:  ",CHAR(34),INDEX(Variables[Variable Code],$A3637),CHAR(34),
", VariableNameCV:  ",CHAR(34),INDEX(Variables[Variable Name],$A3637),CHAR(34),
", VariableDefinition:  ",CHAR(34),INDEX(Variables[Variable Definition],$A3637),CHAR(34),
", SpecciationCV:  ",CHAR(34),INDEX(Variables[Speciation],$A3637),CHAR(34),
", NoDataValue:  ",CHAR(34),INDEX(Variables[No Data Value],$A3637),CHAR(34),"}"))</f>
        <v>#REF!</v>
      </c>
    </row>
    <row r="3638" spans="1:17" x14ac:dyDescent="0.25">
      <c r="A3638">
        <v>3635</v>
      </c>
      <c r="D3638" t="e">
        <f>IF(INDEX(People[First Name],$A3638)="","",
CONCATENATE("  - &amp;PersonID",TEXT($A3638,"0000"),
" {","PersonFirstName:  ",CHAR(34),INDEX(People[First Name],$A3638),CHAR(34),
", PersonMiddleName:  ",CHAR(34),INDEX(People[Middle Name],$A3638),CHAR(34),
", PersonLastName:  ",CHAR(34),INDEX(People[Last Name],$A3638),CHAR(34),"}"))</f>
        <v>#REF!</v>
      </c>
      <c r="E3638" t="e">
        <f>IF(INDEX(Organizations[Organization Type '[CV']],$A3638)="","",
CONCATENATE("  - &amp;OrganizationID",TEXT($A3638,"0000"),
" {","OrganizationTypeCV:  ",CHAR(34),INDEX(Organizations[Organization Type '[CV']],$A3638),CHAR(34),
", OrganizationCode:  ",CHAR(34),INDEX(Organizations[Organization Code],$A3638),CHAR(34),
", OrganizationName:  ",CHAR(34),INDEX(Organizations[Organization Name],$A3638),CHAR(34),
", OrganizationDescription:  ",CHAR(34),INDEX(Organizations[Organization Description],$A3638),CHAR(34),
", OrganizationLink:  ",CHAR(34),INDEX(Organizations[Organization Link],$A3638),CHAR(34),"}"))</f>
        <v>#REF!</v>
      </c>
      <c r="F3638" t="e">
        <f>IF(INDEX(People[First Name],$A3638)="","",
CONCATENATE("  - &amp;AffiliationID",TEXT($A3638,"0000"),
" {PersonID: *PersonID",TEXT($A3638,"0000"),
", OrganizationID: *OrganizationID",TEXT(MATCH(INDEX(People[Organization Name],$A3638),Organizations[Organization Name],0),"0000"),
", IsPrimaryOrganizationContact: , AffiliationStartDate: , AffiliationEndDate: , PrimaryPhone: ",
", PrimaryEmail: ",CHAR(34),INDEX(People[Primary Email],$A3638),CHAR(34),
", PrimaryAddress: ",CHAR(34),INDEX(People[Primary Address],$A3638),CHAR(34),
", PersonLink: }"))</f>
        <v>#REF!</v>
      </c>
      <c r="H3638" t="e">
        <f>IF(COUNTA(CitationInformation)=0,"",IF(INDEX(AuthorList[Author Name],$A3638)="","",
CONCATENATE("  - &amp;AuthorListID",TEXT($A3638,"0000"),
"  {CitationID: *CitationID0001",
", PersonID: *PersonID",TEXT(MATCH(INDEX(AuthorList[Author Name],$A3638),People[Full Name],0),"0000"),
", AuthorOrder: ",INDEX(AuthorList[Author Number],$A3638),"}")))</f>
        <v>#REF!</v>
      </c>
      <c r="K3638" t="e">
        <f>IF(INDEX(SamplingFeatures[Feature Code],$A3638)="","",
CONCATENATE("  - &amp;SamplingFeatureID",TEXT($A3638,"0000"),
" {","SamplingFeatureUUID:  ",CHAR(34),INDEX(SamplingFeatures[Sampling Feature UUID],$A3638),CHAR(34),
", SamplingFeatureTypeCV:  ",CHAR(34),INDEX(SamplingFeatures[Sampling Feature Type],$A3638),CHAR(34),
", SamplingFeatureCode:  ",CHAR(34),INDEX(SamplingFeatures[Feature Code],$A3638),CHAR(34),
", SamplingFeatureName:  ",CHAR(34),INDEX(SamplingFeatures[Feature Name],$A3638),CHAR(34),
", SamplingFeatureDescription:  ",CHAR(34),INDEX(SamplingFeatures[Feature Description],$A3638),CHAR(34),
", SamplingFeatureGeotypeCV:  ",CHAR(34),INDEX(SamplingFeatures[Feature Geo Type],$A3638),CHAR(34),
", FeatureGeometry:  ",CHAR(34),INDEX(SamplingFeatures[Feature Geometry],$A3638),CHAR(34),
", Elevation_m:  ",CHAR(34),INDEX(SamplingFeatures[Elevation_m],$A3638),CHAR(34),
", ElevationDatumCV:  ",CHAR(34),ElevationDatum,CHAR(34),"}"))</f>
        <v>#REF!</v>
      </c>
      <c r="L3638" t="e">
        <f>IF(INDEX(SamplingFeatures[Sampling Feature Type],$A3638)&lt;&gt;"Site","",
CONCATENATE("  - &amp;SiteID",TEXT(SUMPRODUCT(--($L$3:$L3637&lt;&gt;"")),"0000"),
" {","SamplingFeatureID:  *SamplingFeatureID",TEXT($A3638,"0000"),
", SiteTypeCV:  ",CHAR(34),INDEX(Sites[Site Type],$A3638),CHAR(34),
", Latitude:  ",INDEX(Sites[Latitude],$A3638),
", Longitude:  ",INDEX(Sites[Longitude],$A3638),
", SRSName:  ",CHAR(34),LatLonDatum,CHAR(34),"}"))</f>
        <v>#REF!</v>
      </c>
      <c r="M3638" t="e">
        <f>IF(INDEX(SamplingFeatures[Sampling Feature Type],$A3638)&lt;&gt;"Specimen","",
CONCATENATE("  - &amp;SpecimenID",TEXT(SUMPRODUCT(--($M$3:$M3637&lt;&gt;"")),"0000"),
" {","SamplingFeatureID:  *SamplingFeatureID",TEXT($A3638,"0000"),
", SpecimenTypeCV:  ",CHAR(34),INDEX(Specimens[Specimen Type],$A3638),CHAR(34),
", SpecimenMediumCV:  ",INDEX(Specimens[Specimen Medium],$A3638),
", IsFieldSpecimen:  ",CHAR(34),INDEX(Specimens[Is Field Specimen?],$A3638),CHAR(34),"}"))</f>
        <v>#REF!</v>
      </c>
      <c r="N3638" t="e">
        <f>IF(COUNTA(SpatialOffsets[])=0,"", IF(INDEX(SpatialOffsets[Spatial Offset Type],$A3638)="","",
CONCATENATE("  - &amp;SpatialOffsetID",TEXT($A3638,"0000"),
" {","SpatialOffsetTypeCV:  ",CHAR(34),INDEX(SpatialOffsets[Spatial Offset Type],$A3638),CHAR(34),
", Offset1Value:  ",INDEX(SpatialOffsets[Offset 1 Value],$A3638),
", Offset1UnitID:  ",CHAR(34),INDEX(SpatialOffsets[Offset 1 Unit],$A3638),CHAR(34),
", Offset2Value:  ",INDEX(SpatialOffsets[Offset 2 Value],$A3638),
", Offset2UnitID:  ",CHAR(34),INDEX(SpatialOffsets[Offset 2 Unit],$A3638),CHAR(34),
", Offset3Value:  ",INDEX(SpatialOffsets[Offset 3 Value],$A3638),
", Offset3UnitID:  ",CHAR(34),INDEX(SpatialOffsets[Offset 3 Unit],$A3638),CHAR(34),,"}")))</f>
        <v>#REF!</v>
      </c>
      <c r="O3638" t="e">
        <f>IF(COUNTA(RelatedFeatures[])=0,"", IF(INDEX(RelatedFeatures[First Sampling Feature Code],$A3638)="","",
CONCATENATE("  - &amp;RelationID",TEXT($A3638,"0000"),
" {","SamplingFeatureID:  *SamplingFeatureID",TEXT(MATCH(INDEX(RelatedFeatures[First Sampling Feature Code],$A3638),SamplingFeatures[Feature Code],0),"0000"),
", RelationshipTypeCV:  ",CHAR(34),INDEX(RelatedFeatures[Relationship Type],$A3638),CHAR(34),
", RelatedFeatureID: *SamplingFeatureID",TEXT(MATCH(INDEX(RelatedFeatures[Second Sampling Feature Code],$A3638),SamplingFeatures[Feature Code],0),"0000"),
", SpatialOffsetID:  ",IF(INDEX(RelatedFeatures[Offset Number],$A3638)="","",CONCATENATE("*SpatialOffsetID",TEXT(INDEX(RelatedFeatures[Offset Number],$A3638),"0000"))),"}")))</f>
        <v>#REF!</v>
      </c>
      <c r="P3638" t="e">
        <f>IF(INDEX(Methods[Method Type],$A3638)="","",
CONCATENATE("  - &amp;MethodID",TEXT($A3638,"0000"),
" {","MethodTypeCV:  ",CHAR(34),INDEX(Methods[Method Type],$A3638),CHAR(34),
", MethodCode:  ",CHAR(34),INDEX(Methods[Method Code],$A3638),CHAR(34),
", MethodName:  ",CHAR(34),INDEX(Methods[Method Name],$A3638),CHAR(34),
", MethodDescription:  ",CHAR(34),INDEX(Methods[Method Description],$A3638),CHAR(34),
", MethodLink:  ",CHAR(34),INDEX(Methods[Method Link],$A3638),CHAR(34),
", OrganizationID: *OrganizationID",TEXT(MATCH(INDEX(Methods[Organization Name],$A3638),Organizations[Organization Name],0),"0000"),"}"))</f>
        <v>#REF!</v>
      </c>
      <c r="Q3638" t="e">
        <f>IF(INDEX(Variables[Variable Type],$A3638)="","",
CONCATENATE("  - &amp;VariableID",TEXT($A3638,"0000"),
" {","VariableTypeCV:  ",CHAR(34),INDEX(Variables[Variable Type],$A3638),CHAR(34),
", VariableCode:  ",CHAR(34),INDEX(Variables[Variable Code],$A3638),CHAR(34),
", VariableNameCV:  ",CHAR(34),INDEX(Variables[Variable Name],$A3638),CHAR(34),
", VariableDefinition:  ",CHAR(34),INDEX(Variables[Variable Definition],$A3638),CHAR(34),
", SpecciationCV:  ",CHAR(34),INDEX(Variables[Speciation],$A3638),CHAR(34),
", NoDataValue:  ",CHAR(34),INDEX(Variables[No Data Value],$A3638),CHAR(34),"}"))</f>
        <v>#REF!</v>
      </c>
    </row>
    <row r="3639" spans="1:17" x14ac:dyDescent="0.25">
      <c r="A3639">
        <v>3636</v>
      </c>
      <c r="D3639" t="e">
        <f>IF(INDEX(People[First Name],$A3639)="","",
CONCATENATE("  - &amp;PersonID",TEXT($A3639,"0000"),
" {","PersonFirstName:  ",CHAR(34),INDEX(People[First Name],$A3639),CHAR(34),
", PersonMiddleName:  ",CHAR(34),INDEX(People[Middle Name],$A3639),CHAR(34),
", PersonLastName:  ",CHAR(34),INDEX(People[Last Name],$A3639),CHAR(34),"}"))</f>
        <v>#REF!</v>
      </c>
      <c r="E3639" t="e">
        <f>IF(INDEX(Organizations[Organization Type '[CV']],$A3639)="","",
CONCATENATE("  - &amp;OrganizationID",TEXT($A3639,"0000"),
" {","OrganizationTypeCV:  ",CHAR(34),INDEX(Organizations[Organization Type '[CV']],$A3639),CHAR(34),
", OrganizationCode:  ",CHAR(34),INDEX(Organizations[Organization Code],$A3639),CHAR(34),
", OrganizationName:  ",CHAR(34),INDEX(Organizations[Organization Name],$A3639),CHAR(34),
", OrganizationDescription:  ",CHAR(34),INDEX(Organizations[Organization Description],$A3639),CHAR(34),
", OrganizationLink:  ",CHAR(34),INDEX(Organizations[Organization Link],$A3639),CHAR(34),"}"))</f>
        <v>#REF!</v>
      </c>
      <c r="F3639" t="e">
        <f>IF(INDEX(People[First Name],$A3639)="","",
CONCATENATE("  - &amp;AffiliationID",TEXT($A3639,"0000"),
" {PersonID: *PersonID",TEXT($A3639,"0000"),
", OrganizationID: *OrganizationID",TEXT(MATCH(INDEX(People[Organization Name],$A3639),Organizations[Organization Name],0),"0000"),
", IsPrimaryOrganizationContact: , AffiliationStartDate: , AffiliationEndDate: , PrimaryPhone: ",
", PrimaryEmail: ",CHAR(34),INDEX(People[Primary Email],$A3639),CHAR(34),
", PrimaryAddress: ",CHAR(34),INDEX(People[Primary Address],$A3639),CHAR(34),
", PersonLink: }"))</f>
        <v>#REF!</v>
      </c>
      <c r="H3639" t="e">
        <f>IF(COUNTA(CitationInformation)=0,"",IF(INDEX(AuthorList[Author Name],$A3639)="","",
CONCATENATE("  - &amp;AuthorListID",TEXT($A3639,"0000"),
"  {CitationID: *CitationID0001",
", PersonID: *PersonID",TEXT(MATCH(INDEX(AuthorList[Author Name],$A3639),People[Full Name],0),"0000"),
", AuthorOrder: ",INDEX(AuthorList[Author Number],$A3639),"}")))</f>
        <v>#REF!</v>
      </c>
      <c r="K3639" t="e">
        <f>IF(INDEX(SamplingFeatures[Feature Code],$A3639)="","",
CONCATENATE("  - &amp;SamplingFeatureID",TEXT($A3639,"0000"),
" {","SamplingFeatureUUID:  ",CHAR(34),INDEX(SamplingFeatures[Sampling Feature UUID],$A3639),CHAR(34),
", SamplingFeatureTypeCV:  ",CHAR(34),INDEX(SamplingFeatures[Sampling Feature Type],$A3639),CHAR(34),
", SamplingFeatureCode:  ",CHAR(34),INDEX(SamplingFeatures[Feature Code],$A3639),CHAR(34),
", SamplingFeatureName:  ",CHAR(34),INDEX(SamplingFeatures[Feature Name],$A3639),CHAR(34),
", SamplingFeatureDescription:  ",CHAR(34),INDEX(SamplingFeatures[Feature Description],$A3639),CHAR(34),
", SamplingFeatureGeotypeCV:  ",CHAR(34),INDEX(SamplingFeatures[Feature Geo Type],$A3639),CHAR(34),
", FeatureGeometry:  ",CHAR(34),INDEX(SamplingFeatures[Feature Geometry],$A3639),CHAR(34),
", Elevation_m:  ",CHAR(34),INDEX(SamplingFeatures[Elevation_m],$A3639),CHAR(34),
", ElevationDatumCV:  ",CHAR(34),ElevationDatum,CHAR(34),"}"))</f>
        <v>#REF!</v>
      </c>
      <c r="L3639" t="e">
        <f>IF(INDEX(SamplingFeatures[Sampling Feature Type],$A3639)&lt;&gt;"Site","",
CONCATENATE("  - &amp;SiteID",TEXT(SUMPRODUCT(--($L$3:$L3638&lt;&gt;"")),"0000"),
" {","SamplingFeatureID:  *SamplingFeatureID",TEXT($A3639,"0000"),
", SiteTypeCV:  ",CHAR(34),INDEX(Sites[Site Type],$A3639),CHAR(34),
", Latitude:  ",INDEX(Sites[Latitude],$A3639),
", Longitude:  ",INDEX(Sites[Longitude],$A3639),
", SRSName:  ",CHAR(34),LatLonDatum,CHAR(34),"}"))</f>
        <v>#REF!</v>
      </c>
      <c r="M3639" t="e">
        <f>IF(INDEX(SamplingFeatures[Sampling Feature Type],$A3639)&lt;&gt;"Specimen","",
CONCATENATE("  - &amp;SpecimenID",TEXT(SUMPRODUCT(--($M$3:$M3638&lt;&gt;"")),"0000"),
" {","SamplingFeatureID:  *SamplingFeatureID",TEXT($A3639,"0000"),
", SpecimenTypeCV:  ",CHAR(34),INDEX(Specimens[Specimen Type],$A3639),CHAR(34),
", SpecimenMediumCV:  ",INDEX(Specimens[Specimen Medium],$A3639),
", IsFieldSpecimen:  ",CHAR(34),INDEX(Specimens[Is Field Specimen?],$A3639),CHAR(34),"}"))</f>
        <v>#REF!</v>
      </c>
      <c r="N3639" t="e">
        <f>IF(COUNTA(SpatialOffsets[])=0,"", IF(INDEX(SpatialOffsets[Spatial Offset Type],$A3639)="","",
CONCATENATE("  - &amp;SpatialOffsetID",TEXT($A3639,"0000"),
" {","SpatialOffsetTypeCV:  ",CHAR(34),INDEX(SpatialOffsets[Spatial Offset Type],$A3639),CHAR(34),
", Offset1Value:  ",INDEX(SpatialOffsets[Offset 1 Value],$A3639),
", Offset1UnitID:  ",CHAR(34),INDEX(SpatialOffsets[Offset 1 Unit],$A3639),CHAR(34),
", Offset2Value:  ",INDEX(SpatialOffsets[Offset 2 Value],$A3639),
", Offset2UnitID:  ",CHAR(34),INDEX(SpatialOffsets[Offset 2 Unit],$A3639),CHAR(34),
", Offset3Value:  ",INDEX(SpatialOffsets[Offset 3 Value],$A3639),
", Offset3UnitID:  ",CHAR(34),INDEX(SpatialOffsets[Offset 3 Unit],$A3639),CHAR(34),,"}")))</f>
        <v>#REF!</v>
      </c>
      <c r="O3639" t="e">
        <f>IF(COUNTA(RelatedFeatures[])=0,"", IF(INDEX(RelatedFeatures[First Sampling Feature Code],$A3639)="","",
CONCATENATE("  - &amp;RelationID",TEXT($A3639,"0000"),
" {","SamplingFeatureID:  *SamplingFeatureID",TEXT(MATCH(INDEX(RelatedFeatures[First Sampling Feature Code],$A3639),SamplingFeatures[Feature Code],0),"0000"),
", RelationshipTypeCV:  ",CHAR(34),INDEX(RelatedFeatures[Relationship Type],$A3639),CHAR(34),
", RelatedFeatureID: *SamplingFeatureID",TEXT(MATCH(INDEX(RelatedFeatures[Second Sampling Feature Code],$A3639),SamplingFeatures[Feature Code],0),"0000"),
", SpatialOffsetID:  ",IF(INDEX(RelatedFeatures[Offset Number],$A3639)="","",CONCATENATE("*SpatialOffsetID",TEXT(INDEX(RelatedFeatures[Offset Number],$A3639),"0000"))),"}")))</f>
        <v>#REF!</v>
      </c>
      <c r="P3639" t="e">
        <f>IF(INDEX(Methods[Method Type],$A3639)="","",
CONCATENATE("  - &amp;MethodID",TEXT($A3639,"0000"),
" {","MethodTypeCV:  ",CHAR(34),INDEX(Methods[Method Type],$A3639),CHAR(34),
", MethodCode:  ",CHAR(34),INDEX(Methods[Method Code],$A3639),CHAR(34),
", MethodName:  ",CHAR(34),INDEX(Methods[Method Name],$A3639),CHAR(34),
", MethodDescription:  ",CHAR(34),INDEX(Methods[Method Description],$A3639),CHAR(34),
", MethodLink:  ",CHAR(34),INDEX(Methods[Method Link],$A3639),CHAR(34),
", OrganizationID: *OrganizationID",TEXT(MATCH(INDEX(Methods[Organization Name],$A3639),Organizations[Organization Name],0),"0000"),"}"))</f>
        <v>#REF!</v>
      </c>
      <c r="Q3639" t="e">
        <f>IF(INDEX(Variables[Variable Type],$A3639)="","",
CONCATENATE("  - &amp;VariableID",TEXT($A3639,"0000"),
" {","VariableTypeCV:  ",CHAR(34),INDEX(Variables[Variable Type],$A3639),CHAR(34),
", VariableCode:  ",CHAR(34),INDEX(Variables[Variable Code],$A3639),CHAR(34),
", VariableNameCV:  ",CHAR(34),INDEX(Variables[Variable Name],$A3639),CHAR(34),
", VariableDefinition:  ",CHAR(34),INDEX(Variables[Variable Definition],$A3639),CHAR(34),
", SpecciationCV:  ",CHAR(34),INDEX(Variables[Speciation],$A3639),CHAR(34),
", NoDataValue:  ",CHAR(34),INDEX(Variables[No Data Value],$A3639),CHAR(34),"}"))</f>
        <v>#REF!</v>
      </c>
    </row>
    <row r="3640" spans="1:17" x14ac:dyDescent="0.25">
      <c r="A3640">
        <v>3637</v>
      </c>
      <c r="D3640" t="e">
        <f>IF(INDEX(People[First Name],$A3640)="","",
CONCATENATE("  - &amp;PersonID",TEXT($A3640,"0000"),
" {","PersonFirstName:  ",CHAR(34),INDEX(People[First Name],$A3640),CHAR(34),
", PersonMiddleName:  ",CHAR(34),INDEX(People[Middle Name],$A3640),CHAR(34),
", PersonLastName:  ",CHAR(34),INDEX(People[Last Name],$A3640),CHAR(34),"}"))</f>
        <v>#REF!</v>
      </c>
      <c r="E3640" t="e">
        <f>IF(INDEX(Organizations[Organization Type '[CV']],$A3640)="","",
CONCATENATE("  - &amp;OrganizationID",TEXT($A3640,"0000"),
" {","OrganizationTypeCV:  ",CHAR(34),INDEX(Organizations[Organization Type '[CV']],$A3640),CHAR(34),
", OrganizationCode:  ",CHAR(34),INDEX(Organizations[Organization Code],$A3640),CHAR(34),
", OrganizationName:  ",CHAR(34),INDEX(Organizations[Organization Name],$A3640),CHAR(34),
", OrganizationDescription:  ",CHAR(34),INDEX(Organizations[Organization Description],$A3640),CHAR(34),
", OrganizationLink:  ",CHAR(34),INDEX(Organizations[Organization Link],$A3640),CHAR(34),"}"))</f>
        <v>#REF!</v>
      </c>
      <c r="F3640" t="e">
        <f>IF(INDEX(People[First Name],$A3640)="","",
CONCATENATE("  - &amp;AffiliationID",TEXT($A3640,"0000"),
" {PersonID: *PersonID",TEXT($A3640,"0000"),
", OrganizationID: *OrganizationID",TEXT(MATCH(INDEX(People[Organization Name],$A3640),Organizations[Organization Name],0),"0000"),
", IsPrimaryOrganizationContact: , AffiliationStartDate: , AffiliationEndDate: , PrimaryPhone: ",
", PrimaryEmail: ",CHAR(34),INDEX(People[Primary Email],$A3640),CHAR(34),
", PrimaryAddress: ",CHAR(34),INDEX(People[Primary Address],$A3640),CHAR(34),
", PersonLink: }"))</f>
        <v>#REF!</v>
      </c>
      <c r="H3640" t="e">
        <f>IF(COUNTA(CitationInformation)=0,"",IF(INDEX(AuthorList[Author Name],$A3640)="","",
CONCATENATE("  - &amp;AuthorListID",TEXT($A3640,"0000"),
"  {CitationID: *CitationID0001",
", PersonID: *PersonID",TEXT(MATCH(INDEX(AuthorList[Author Name],$A3640),People[Full Name],0),"0000"),
", AuthorOrder: ",INDEX(AuthorList[Author Number],$A3640),"}")))</f>
        <v>#REF!</v>
      </c>
      <c r="K3640" t="e">
        <f>IF(INDEX(SamplingFeatures[Feature Code],$A3640)="","",
CONCATENATE("  - &amp;SamplingFeatureID",TEXT($A3640,"0000"),
" {","SamplingFeatureUUID:  ",CHAR(34),INDEX(SamplingFeatures[Sampling Feature UUID],$A3640),CHAR(34),
", SamplingFeatureTypeCV:  ",CHAR(34),INDEX(SamplingFeatures[Sampling Feature Type],$A3640),CHAR(34),
", SamplingFeatureCode:  ",CHAR(34),INDEX(SamplingFeatures[Feature Code],$A3640),CHAR(34),
", SamplingFeatureName:  ",CHAR(34),INDEX(SamplingFeatures[Feature Name],$A3640),CHAR(34),
", SamplingFeatureDescription:  ",CHAR(34),INDEX(SamplingFeatures[Feature Description],$A3640),CHAR(34),
", SamplingFeatureGeotypeCV:  ",CHAR(34),INDEX(SamplingFeatures[Feature Geo Type],$A3640),CHAR(34),
", FeatureGeometry:  ",CHAR(34),INDEX(SamplingFeatures[Feature Geometry],$A3640),CHAR(34),
", Elevation_m:  ",CHAR(34),INDEX(SamplingFeatures[Elevation_m],$A3640),CHAR(34),
", ElevationDatumCV:  ",CHAR(34),ElevationDatum,CHAR(34),"}"))</f>
        <v>#REF!</v>
      </c>
      <c r="L3640" t="e">
        <f>IF(INDEX(SamplingFeatures[Sampling Feature Type],$A3640)&lt;&gt;"Site","",
CONCATENATE("  - &amp;SiteID",TEXT(SUMPRODUCT(--($L$3:$L3639&lt;&gt;"")),"0000"),
" {","SamplingFeatureID:  *SamplingFeatureID",TEXT($A3640,"0000"),
", SiteTypeCV:  ",CHAR(34),INDEX(Sites[Site Type],$A3640),CHAR(34),
", Latitude:  ",INDEX(Sites[Latitude],$A3640),
", Longitude:  ",INDEX(Sites[Longitude],$A3640),
", SRSName:  ",CHAR(34),LatLonDatum,CHAR(34),"}"))</f>
        <v>#REF!</v>
      </c>
      <c r="M3640" t="e">
        <f>IF(INDEX(SamplingFeatures[Sampling Feature Type],$A3640)&lt;&gt;"Specimen","",
CONCATENATE("  - &amp;SpecimenID",TEXT(SUMPRODUCT(--($M$3:$M3639&lt;&gt;"")),"0000"),
" {","SamplingFeatureID:  *SamplingFeatureID",TEXT($A3640,"0000"),
", SpecimenTypeCV:  ",CHAR(34),INDEX(Specimens[Specimen Type],$A3640),CHAR(34),
", SpecimenMediumCV:  ",INDEX(Specimens[Specimen Medium],$A3640),
", IsFieldSpecimen:  ",CHAR(34),INDEX(Specimens[Is Field Specimen?],$A3640),CHAR(34),"}"))</f>
        <v>#REF!</v>
      </c>
      <c r="N3640" t="e">
        <f>IF(COUNTA(SpatialOffsets[])=0,"", IF(INDEX(SpatialOffsets[Spatial Offset Type],$A3640)="","",
CONCATENATE("  - &amp;SpatialOffsetID",TEXT($A3640,"0000"),
" {","SpatialOffsetTypeCV:  ",CHAR(34),INDEX(SpatialOffsets[Spatial Offset Type],$A3640),CHAR(34),
", Offset1Value:  ",INDEX(SpatialOffsets[Offset 1 Value],$A3640),
", Offset1UnitID:  ",CHAR(34),INDEX(SpatialOffsets[Offset 1 Unit],$A3640),CHAR(34),
", Offset2Value:  ",INDEX(SpatialOffsets[Offset 2 Value],$A3640),
", Offset2UnitID:  ",CHAR(34),INDEX(SpatialOffsets[Offset 2 Unit],$A3640),CHAR(34),
", Offset3Value:  ",INDEX(SpatialOffsets[Offset 3 Value],$A3640),
", Offset3UnitID:  ",CHAR(34),INDEX(SpatialOffsets[Offset 3 Unit],$A3640),CHAR(34),,"}")))</f>
        <v>#REF!</v>
      </c>
      <c r="O3640" t="e">
        <f>IF(COUNTA(RelatedFeatures[])=0,"", IF(INDEX(RelatedFeatures[First Sampling Feature Code],$A3640)="","",
CONCATENATE("  - &amp;RelationID",TEXT($A3640,"0000"),
" {","SamplingFeatureID:  *SamplingFeatureID",TEXT(MATCH(INDEX(RelatedFeatures[First Sampling Feature Code],$A3640),SamplingFeatures[Feature Code],0),"0000"),
", RelationshipTypeCV:  ",CHAR(34),INDEX(RelatedFeatures[Relationship Type],$A3640),CHAR(34),
", RelatedFeatureID: *SamplingFeatureID",TEXT(MATCH(INDEX(RelatedFeatures[Second Sampling Feature Code],$A3640),SamplingFeatures[Feature Code],0),"0000"),
", SpatialOffsetID:  ",IF(INDEX(RelatedFeatures[Offset Number],$A3640)="","",CONCATENATE("*SpatialOffsetID",TEXT(INDEX(RelatedFeatures[Offset Number],$A3640),"0000"))),"}")))</f>
        <v>#REF!</v>
      </c>
      <c r="P3640" t="e">
        <f>IF(INDEX(Methods[Method Type],$A3640)="","",
CONCATENATE("  - &amp;MethodID",TEXT($A3640,"0000"),
" {","MethodTypeCV:  ",CHAR(34),INDEX(Methods[Method Type],$A3640),CHAR(34),
", MethodCode:  ",CHAR(34),INDEX(Methods[Method Code],$A3640),CHAR(34),
", MethodName:  ",CHAR(34),INDEX(Methods[Method Name],$A3640),CHAR(34),
", MethodDescription:  ",CHAR(34),INDEX(Methods[Method Description],$A3640),CHAR(34),
", MethodLink:  ",CHAR(34),INDEX(Methods[Method Link],$A3640),CHAR(34),
", OrganizationID: *OrganizationID",TEXT(MATCH(INDEX(Methods[Organization Name],$A3640),Organizations[Organization Name],0),"0000"),"}"))</f>
        <v>#REF!</v>
      </c>
      <c r="Q3640" t="e">
        <f>IF(INDEX(Variables[Variable Type],$A3640)="","",
CONCATENATE("  - &amp;VariableID",TEXT($A3640,"0000"),
" {","VariableTypeCV:  ",CHAR(34),INDEX(Variables[Variable Type],$A3640),CHAR(34),
", VariableCode:  ",CHAR(34),INDEX(Variables[Variable Code],$A3640),CHAR(34),
", VariableNameCV:  ",CHAR(34),INDEX(Variables[Variable Name],$A3640),CHAR(34),
", VariableDefinition:  ",CHAR(34),INDEX(Variables[Variable Definition],$A3640),CHAR(34),
", SpecciationCV:  ",CHAR(34),INDEX(Variables[Speciation],$A3640),CHAR(34),
", NoDataValue:  ",CHAR(34),INDEX(Variables[No Data Value],$A3640),CHAR(34),"}"))</f>
        <v>#REF!</v>
      </c>
    </row>
    <row r="3641" spans="1:17" x14ac:dyDescent="0.25">
      <c r="A3641">
        <v>3638</v>
      </c>
      <c r="D3641" t="e">
        <f>IF(INDEX(People[First Name],$A3641)="","",
CONCATENATE("  - &amp;PersonID",TEXT($A3641,"0000"),
" {","PersonFirstName:  ",CHAR(34),INDEX(People[First Name],$A3641),CHAR(34),
", PersonMiddleName:  ",CHAR(34),INDEX(People[Middle Name],$A3641),CHAR(34),
", PersonLastName:  ",CHAR(34),INDEX(People[Last Name],$A3641),CHAR(34),"}"))</f>
        <v>#REF!</v>
      </c>
      <c r="E3641" t="e">
        <f>IF(INDEX(Organizations[Organization Type '[CV']],$A3641)="","",
CONCATENATE("  - &amp;OrganizationID",TEXT($A3641,"0000"),
" {","OrganizationTypeCV:  ",CHAR(34),INDEX(Organizations[Organization Type '[CV']],$A3641),CHAR(34),
", OrganizationCode:  ",CHAR(34),INDEX(Organizations[Organization Code],$A3641),CHAR(34),
", OrganizationName:  ",CHAR(34),INDEX(Organizations[Organization Name],$A3641),CHAR(34),
", OrganizationDescription:  ",CHAR(34),INDEX(Organizations[Organization Description],$A3641),CHAR(34),
", OrganizationLink:  ",CHAR(34),INDEX(Organizations[Organization Link],$A3641),CHAR(34),"}"))</f>
        <v>#REF!</v>
      </c>
      <c r="F3641" t="e">
        <f>IF(INDEX(People[First Name],$A3641)="","",
CONCATENATE("  - &amp;AffiliationID",TEXT($A3641,"0000"),
" {PersonID: *PersonID",TEXT($A3641,"0000"),
", OrganizationID: *OrganizationID",TEXT(MATCH(INDEX(People[Organization Name],$A3641),Organizations[Organization Name],0),"0000"),
", IsPrimaryOrganizationContact: , AffiliationStartDate: , AffiliationEndDate: , PrimaryPhone: ",
", PrimaryEmail: ",CHAR(34),INDEX(People[Primary Email],$A3641),CHAR(34),
", PrimaryAddress: ",CHAR(34),INDEX(People[Primary Address],$A3641),CHAR(34),
", PersonLink: }"))</f>
        <v>#REF!</v>
      </c>
      <c r="H3641" t="e">
        <f>IF(COUNTA(CitationInformation)=0,"",IF(INDEX(AuthorList[Author Name],$A3641)="","",
CONCATENATE("  - &amp;AuthorListID",TEXT($A3641,"0000"),
"  {CitationID: *CitationID0001",
", PersonID: *PersonID",TEXT(MATCH(INDEX(AuthorList[Author Name],$A3641),People[Full Name],0),"0000"),
", AuthorOrder: ",INDEX(AuthorList[Author Number],$A3641),"}")))</f>
        <v>#REF!</v>
      </c>
      <c r="K3641" t="e">
        <f>IF(INDEX(SamplingFeatures[Feature Code],$A3641)="","",
CONCATENATE("  - &amp;SamplingFeatureID",TEXT($A3641,"0000"),
" {","SamplingFeatureUUID:  ",CHAR(34),INDEX(SamplingFeatures[Sampling Feature UUID],$A3641),CHAR(34),
", SamplingFeatureTypeCV:  ",CHAR(34),INDEX(SamplingFeatures[Sampling Feature Type],$A3641),CHAR(34),
", SamplingFeatureCode:  ",CHAR(34),INDEX(SamplingFeatures[Feature Code],$A3641),CHAR(34),
", SamplingFeatureName:  ",CHAR(34),INDEX(SamplingFeatures[Feature Name],$A3641),CHAR(34),
", SamplingFeatureDescription:  ",CHAR(34),INDEX(SamplingFeatures[Feature Description],$A3641),CHAR(34),
", SamplingFeatureGeotypeCV:  ",CHAR(34),INDEX(SamplingFeatures[Feature Geo Type],$A3641),CHAR(34),
", FeatureGeometry:  ",CHAR(34),INDEX(SamplingFeatures[Feature Geometry],$A3641),CHAR(34),
", Elevation_m:  ",CHAR(34),INDEX(SamplingFeatures[Elevation_m],$A3641),CHAR(34),
", ElevationDatumCV:  ",CHAR(34),ElevationDatum,CHAR(34),"}"))</f>
        <v>#REF!</v>
      </c>
      <c r="L3641" t="e">
        <f>IF(INDEX(SamplingFeatures[Sampling Feature Type],$A3641)&lt;&gt;"Site","",
CONCATENATE("  - &amp;SiteID",TEXT(SUMPRODUCT(--($L$3:$L3640&lt;&gt;"")),"0000"),
" {","SamplingFeatureID:  *SamplingFeatureID",TEXT($A3641,"0000"),
", SiteTypeCV:  ",CHAR(34),INDEX(Sites[Site Type],$A3641),CHAR(34),
", Latitude:  ",INDEX(Sites[Latitude],$A3641),
", Longitude:  ",INDEX(Sites[Longitude],$A3641),
", SRSName:  ",CHAR(34),LatLonDatum,CHAR(34),"}"))</f>
        <v>#REF!</v>
      </c>
      <c r="M3641" t="e">
        <f>IF(INDEX(SamplingFeatures[Sampling Feature Type],$A3641)&lt;&gt;"Specimen","",
CONCATENATE("  - &amp;SpecimenID",TEXT(SUMPRODUCT(--($M$3:$M3640&lt;&gt;"")),"0000"),
" {","SamplingFeatureID:  *SamplingFeatureID",TEXT($A3641,"0000"),
", SpecimenTypeCV:  ",CHAR(34),INDEX(Specimens[Specimen Type],$A3641),CHAR(34),
", SpecimenMediumCV:  ",INDEX(Specimens[Specimen Medium],$A3641),
", IsFieldSpecimen:  ",CHAR(34),INDEX(Specimens[Is Field Specimen?],$A3641),CHAR(34),"}"))</f>
        <v>#REF!</v>
      </c>
      <c r="N3641" t="e">
        <f>IF(COUNTA(SpatialOffsets[])=0,"", IF(INDEX(SpatialOffsets[Spatial Offset Type],$A3641)="","",
CONCATENATE("  - &amp;SpatialOffsetID",TEXT($A3641,"0000"),
" {","SpatialOffsetTypeCV:  ",CHAR(34),INDEX(SpatialOffsets[Spatial Offset Type],$A3641),CHAR(34),
", Offset1Value:  ",INDEX(SpatialOffsets[Offset 1 Value],$A3641),
", Offset1UnitID:  ",CHAR(34),INDEX(SpatialOffsets[Offset 1 Unit],$A3641),CHAR(34),
", Offset2Value:  ",INDEX(SpatialOffsets[Offset 2 Value],$A3641),
", Offset2UnitID:  ",CHAR(34),INDEX(SpatialOffsets[Offset 2 Unit],$A3641),CHAR(34),
", Offset3Value:  ",INDEX(SpatialOffsets[Offset 3 Value],$A3641),
", Offset3UnitID:  ",CHAR(34),INDEX(SpatialOffsets[Offset 3 Unit],$A3641),CHAR(34),,"}")))</f>
        <v>#REF!</v>
      </c>
      <c r="O3641" t="e">
        <f>IF(COUNTA(RelatedFeatures[])=0,"", IF(INDEX(RelatedFeatures[First Sampling Feature Code],$A3641)="","",
CONCATENATE("  - &amp;RelationID",TEXT($A3641,"0000"),
" {","SamplingFeatureID:  *SamplingFeatureID",TEXT(MATCH(INDEX(RelatedFeatures[First Sampling Feature Code],$A3641),SamplingFeatures[Feature Code],0),"0000"),
", RelationshipTypeCV:  ",CHAR(34),INDEX(RelatedFeatures[Relationship Type],$A3641),CHAR(34),
", RelatedFeatureID: *SamplingFeatureID",TEXT(MATCH(INDEX(RelatedFeatures[Second Sampling Feature Code],$A3641),SamplingFeatures[Feature Code],0),"0000"),
", SpatialOffsetID:  ",IF(INDEX(RelatedFeatures[Offset Number],$A3641)="","",CONCATENATE("*SpatialOffsetID",TEXT(INDEX(RelatedFeatures[Offset Number],$A3641),"0000"))),"}")))</f>
        <v>#REF!</v>
      </c>
      <c r="P3641" t="e">
        <f>IF(INDEX(Methods[Method Type],$A3641)="","",
CONCATENATE("  - &amp;MethodID",TEXT($A3641,"0000"),
" {","MethodTypeCV:  ",CHAR(34),INDEX(Methods[Method Type],$A3641),CHAR(34),
", MethodCode:  ",CHAR(34),INDEX(Methods[Method Code],$A3641),CHAR(34),
", MethodName:  ",CHAR(34),INDEX(Methods[Method Name],$A3641),CHAR(34),
", MethodDescription:  ",CHAR(34),INDEX(Methods[Method Description],$A3641),CHAR(34),
", MethodLink:  ",CHAR(34),INDEX(Methods[Method Link],$A3641),CHAR(34),
", OrganizationID: *OrganizationID",TEXT(MATCH(INDEX(Methods[Organization Name],$A3641),Organizations[Organization Name],0),"0000"),"}"))</f>
        <v>#REF!</v>
      </c>
      <c r="Q3641" t="e">
        <f>IF(INDEX(Variables[Variable Type],$A3641)="","",
CONCATENATE("  - &amp;VariableID",TEXT($A3641,"0000"),
" {","VariableTypeCV:  ",CHAR(34),INDEX(Variables[Variable Type],$A3641),CHAR(34),
", VariableCode:  ",CHAR(34),INDEX(Variables[Variable Code],$A3641),CHAR(34),
", VariableNameCV:  ",CHAR(34),INDEX(Variables[Variable Name],$A3641),CHAR(34),
", VariableDefinition:  ",CHAR(34),INDEX(Variables[Variable Definition],$A3641),CHAR(34),
", SpecciationCV:  ",CHAR(34),INDEX(Variables[Speciation],$A3641),CHAR(34),
", NoDataValue:  ",CHAR(34),INDEX(Variables[No Data Value],$A3641),CHAR(34),"}"))</f>
        <v>#REF!</v>
      </c>
    </row>
    <row r="3642" spans="1:17" x14ac:dyDescent="0.25">
      <c r="A3642">
        <v>3639</v>
      </c>
      <c r="D3642" t="e">
        <f>IF(INDEX(People[First Name],$A3642)="","",
CONCATENATE("  - &amp;PersonID",TEXT($A3642,"0000"),
" {","PersonFirstName:  ",CHAR(34),INDEX(People[First Name],$A3642),CHAR(34),
", PersonMiddleName:  ",CHAR(34),INDEX(People[Middle Name],$A3642),CHAR(34),
", PersonLastName:  ",CHAR(34),INDEX(People[Last Name],$A3642),CHAR(34),"}"))</f>
        <v>#REF!</v>
      </c>
      <c r="E3642" t="e">
        <f>IF(INDEX(Organizations[Organization Type '[CV']],$A3642)="","",
CONCATENATE("  - &amp;OrganizationID",TEXT($A3642,"0000"),
" {","OrganizationTypeCV:  ",CHAR(34),INDEX(Organizations[Organization Type '[CV']],$A3642),CHAR(34),
", OrganizationCode:  ",CHAR(34),INDEX(Organizations[Organization Code],$A3642),CHAR(34),
", OrganizationName:  ",CHAR(34),INDEX(Organizations[Organization Name],$A3642),CHAR(34),
", OrganizationDescription:  ",CHAR(34),INDEX(Organizations[Organization Description],$A3642),CHAR(34),
", OrganizationLink:  ",CHAR(34),INDEX(Organizations[Organization Link],$A3642),CHAR(34),"}"))</f>
        <v>#REF!</v>
      </c>
      <c r="F3642" t="e">
        <f>IF(INDEX(People[First Name],$A3642)="","",
CONCATENATE("  - &amp;AffiliationID",TEXT($A3642,"0000"),
" {PersonID: *PersonID",TEXT($A3642,"0000"),
", OrganizationID: *OrganizationID",TEXT(MATCH(INDEX(People[Organization Name],$A3642),Organizations[Organization Name],0),"0000"),
", IsPrimaryOrganizationContact: , AffiliationStartDate: , AffiliationEndDate: , PrimaryPhone: ",
", PrimaryEmail: ",CHAR(34),INDEX(People[Primary Email],$A3642),CHAR(34),
", PrimaryAddress: ",CHAR(34),INDEX(People[Primary Address],$A3642),CHAR(34),
", PersonLink: }"))</f>
        <v>#REF!</v>
      </c>
      <c r="H3642" t="e">
        <f>IF(COUNTA(CitationInformation)=0,"",IF(INDEX(AuthorList[Author Name],$A3642)="","",
CONCATENATE("  - &amp;AuthorListID",TEXT($A3642,"0000"),
"  {CitationID: *CitationID0001",
", PersonID: *PersonID",TEXT(MATCH(INDEX(AuthorList[Author Name],$A3642),People[Full Name],0),"0000"),
", AuthorOrder: ",INDEX(AuthorList[Author Number],$A3642),"}")))</f>
        <v>#REF!</v>
      </c>
      <c r="K3642" t="e">
        <f>IF(INDEX(SamplingFeatures[Feature Code],$A3642)="","",
CONCATENATE("  - &amp;SamplingFeatureID",TEXT($A3642,"0000"),
" {","SamplingFeatureUUID:  ",CHAR(34),INDEX(SamplingFeatures[Sampling Feature UUID],$A3642),CHAR(34),
", SamplingFeatureTypeCV:  ",CHAR(34),INDEX(SamplingFeatures[Sampling Feature Type],$A3642),CHAR(34),
", SamplingFeatureCode:  ",CHAR(34),INDEX(SamplingFeatures[Feature Code],$A3642),CHAR(34),
", SamplingFeatureName:  ",CHAR(34),INDEX(SamplingFeatures[Feature Name],$A3642),CHAR(34),
", SamplingFeatureDescription:  ",CHAR(34),INDEX(SamplingFeatures[Feature Description],$A3642),CHAR(34),
", SamplingFeatureGeotypeCV:  ",CHAR(34),INDEX(SamplingFeatures[Feature Geo Type],$A3642),CHAR(34),
", FeatureGeometry:  ",CHAR(34),INDEX(SamplingFeatures[Feature Geometry],$A3642),CHAR(34),
", Elevation_m:  ",CHAR(34),INDEX(SamplingFeatures[Elevation_m],$A3642),CHAR(34),
", ElevationDatumCV:  ",CHAR(34),ElevationDatum,CHAR(34),"}"))</f>
        <v>#REF!</v>
      </c>
      <c r="L3642" t="e">
        <f>IF(INDEX(SamplingFeatures[Sampling Feature Type],$A3642)&lt;&gt;"Site","",
CONCATENATE("  - &amp;SiteID",TEXT(SUMPRODUCT(--($L$3:$L3641&lt;&gt;"")),"0000"),
" {","SamplingFeatureID:  *SamplingFeatureID",TEXT($A3642,"0000"),
", SiteTypeCV:  ",CHAR(34),INDEX(Sites[Site Type],$A3642),CHAR(34),
", Latitude:  ",INDEX(Sites[Latitude],$A3642),
", Longitude:  ",INDEX(Sites[Longitude],$A3642),
", SRSName:  ",CHAR(34),LatLonDatum,CHAR(34),"}"))</f>
        <v>#REF!</v>
      </c>
      <c r="M3642" t="e">
        <f>IF(INDEX(SamplingFeatures[Sampling Feature Type],$A3642)&lt;&gt;"Specimen","",
CONCATENATE("  - &amp;SpecimenID",TEXT(SUMPRODUCT(--($M$3:$M3641&lt;&gt;"")),"0000"),
" {","SamplingFeatureID:  *SamplingFeatureID",TEXT($A3642,"0000"),
", SpecimenTypeCV:  ",CHAR(34),INDEX(Specimens[Specimen Type],$A3642),CHAR(34),
", SpecimenMediumCV:  ",INDEX(Specimens[Specimen Medium],$A3642),
", IsFieldSpecimen:  ",CHAR(34),INDEX(Specimens[Is Field Specimen?],$A3642),CHAR(34),"}"))</f>
        <v>#REF!</v>
      </c>
      <c r="N3642" t="e">
        <f>IF(COUNTA(SpatialOffsets[])=0,"", IF(INDEX(SpatialOffsets[Spatial Offset Type],$A3642)="","",
CONCATENATE("  - &amp;SpatialOffsetID",TEXT($A3642,"0000"),
" {","SpatialOffsetTypeCV:  ",CHAR(34),INDEX(SpatialOffsets[Spatial Offset Type],$A3642),CHAR(34),
", Offset1Value:  ",INDEX(SpatialOffsets[Offset 1 Value],$A3642),
", Offset1UnitID:  ",CHAR(34),INDEX(SpatialOffsets[Offset 1 Unit],$A3642),CHAR(34),
", Offset2Value:  ",INDEX(SpatialOffsets[Offset 2 Value],$A3642),
", Offset2UnitID:  ",CHAR(34),INDEX(SpatialOffsets[Offset 2 Unit],$A3642),CHAR(34),
", Offset3Value:  ",INDEX(SpatialOffsets[Offset 3 Value],$A3642),
", Offset3UnitID:  ",CHAR(34),INDEX(SpatialOffsets[Offset 3 Unit],$A3642),CHAR(34),,"}")))</f>
        <v>#REF!</v>
      </c>
      <c r="O3642" t="e">
        <f>IF(COUNTA(RelatedFeatures[])=0,"", IF(INDEX(RelatedFeatures[First Sampling Feature Code],$A3642)="","",
CONCATENATE("  - &amp;RelationID",TEXT($A3642,"0000"),
" {","SamplingFeatureID:  *SamplingFeatureID",TEXT(MATCH(INDEX(RelatedFeatures[First Sampling Feature Code],$A3642),SamplingFeatures[Feature Code],0),"0000"),
", RelationshipTypeCV:  ",CHAR(34),INDEX(RelatedFeatures[Relationship Type],$A3642),CHAR(34),
", RelatedFeatureID: *SamplingFeatureID",TEXT(MATCH(INDEX(RelatedFeatures[Second Sampling Feature Code],$A3642),SamplingFeatures[Feature Code],0),"0000"),
", SpatialOffsetID:  ",IF(INDEX(RelatedFeatures[Offset Number],$A3642)="","",CONCATENATE("*SpatialOffsetID",TEXT(INDEX(RelatedFeatures[Offset Number],$A3642),"0000"))),"}")))</f>
        <v>#REF!</v>
      </c>
      <c r="P3642" t="e">
        <f>IF(INDEX(Methods[Method Type],$A3642)="","",
CONCATENATE("  - &amp;MethodID",TEXT($A3642,"0000"),
" {","MethodTypeCV:  ",CHAR(34),INDEX(Methods[Method Type],$A3642),CHAR(34),
", MethodCode:  ",CHAR(34),INDEX(Methods[Method Code],$A3642),CHAR(34),
", MethodName:  ",CHAR(34),INDEX(Methods[Method Name],$A3642),CHAR(34),
", MethodDescription:  ",CHAR(34),INDEX(Methods[Method Description],$A3642),CHAR(34),
", MethodLink:  ",CHAR(34),INDEX(Methods[Method Link],$A3642),CHAR(34),
", OrganizationID: *OrganizationID",TEXT(MATCH(INDEX(Methods[Organization Name],$A3642),Organizations[Organization Name],0),"0000"),"}"))</f>
        <v>#REF!</v>
      </c>
      <c r="Q3642" t="e">
        <f>IF(INDEX(Variables[Variable Type],$A3642)="","",
CONCATENATE("  - &amp;VariableID",TEXT($A3642,"0000"),
" {","VariableTypeCV:  ",CHAR(34),INDEX(Variables[Variable Type],$A3642),CHAR(34),
", VariableCode:  ",CHAR(34),INDEX(Variables[Variable Code],$A3642),CHAR(34),
", VariableNameCV:  ",CHAR(34),INDEX(Variables[Variable Name],$A3642),CHAR(34),
", VariableDefinition:  ",CHAR(34),INDEX(Variables[Variable Definition],$A3642),CHAR(34),
", SpecciationCV:  ",CHAR(34),INDEX(Variables[Speciation],$A3642),CHAR(34),
", NoDataValue:  ",CHAR(34),INDEX(Variables[No Data Value],$A3642),CHAR(34),"}"))</f>
        <v>#REF!</v>
      </c>
    </row>
    <row r="3643" spans="1:17" x14ac:dyDescent="0.25">
      <c r="A3643">
        <v>3640</v>
      </c>
      <c r="D3643" t="e">
        <f>IF(INDEX(People[First Name],$A3643)="","",
CONCATENATE("  - &amp;PersonID",TEXT($A3643,"0000"),
" {","PersonFirstName:  ",CHAR(34),INDEX(People[First Name],$A3643),CHAR(34),
", PersonMiddleName:  ",CHAR(34),INDEX(People[Middle Name],$A3643),CHAR(34),
", PersonLastName:  ",CHAR(34),INDEX(People[Last Name],$A3643),CHAR(34),"}"))</f>
        <v>#REF!</v>
      </c>
      <c r="E3643" t="e">
        <f>IF(INDEX(Organizations[Organization Type '[CV']],$A3643)="","",
CONCATENATE("  - &amp;OrganizationID",TEXT($A3643,"0000"),
" {","OrganizationTypeCV:  ",CHAR(34),INDEX(Organizations[Organization Type '[CV']],$A3643),CHAR(34),
", OrganizationCode:  ",CHAR(34),INDEX(Organizations[Organization Code],$A3643),CHAR(34),
", OrganizationName:  ",CHAR(34),INDEX(Organizations[Organization Name],$A3643),CHAR(34),
", OrganizationDescription:  ",CHAR(34),INDEX(Organizations[Organization Description],$A3643),CHAR(34),
", OrganizationLink:  ",CHAR(34),INDEX(Organizations[Organization Link],$A3643),CHAR(34),"}"))</f>
        <v>#REF!</v>
      </c>
      <c r="F3643" t="e">
        <f>IF(INDEX(People[First Name],$A3643)="","",
CONCATENATE("  - &amp;AffiliationID",TEXT($A3643,"0000"),
" {PersonID: *PersonID",TEXT($A3643,"0000"),
", OrganizationID: *OrganizationID",TEXT(MATCH(INDEX(People[Organization Name],$A3643),Organizations[Organization Name],0),"0000"),
", IsPrimaryOrganizationContact: , AffiliationStartDate: , AffiliationEndDate: , PrimaryPhone: ",
", PrimaryEmail: ",CHAR(34),INDEX(People[Primary Email],$A3643),CHAR(34),
", PrimaryAddress: ",CHAR(34),INDEX(People[Primary Address],$A3643),CHAR(34),
", PersonLink: }"))</f>
        <v>#REF!</v>
      </c>
      <c r="H3643" t="e">
        <f>IF(COUNTA(CitationInformation)=0,"",IF(INDEX(AuthorList[Author Name],$A3643)="","",
CONCATENATE("  - &amp;AuthorListID",TEXT($A3643,"0000"),
"  {CitationID: *CitationID0001",
", PersonID: *PersonID",TEXT(MATCH(INDEX(AuthorList[Author Name],$A3643),People[Full Name],0),"0000"),
", AuthorOrder: ",INDEX(AuthorList[Author Number],$A3643),"}")))</f>
        <v>#REF!</v>
      </c>
      <c r="K3643" t="e">
        <f>IF(INDEX(SamplingFeatures[Feature Code],$A3643)="","",
CONCATENATE("  - &amp;SamplingFeatureID",TEXT($A3643,"0000"),
" {","SamplingFeatureUUID:  ",CHAR(34),INDEX(SamplingFeatures[Sampling Feature UUID],$A3643),CHAR(34),
", SamplingFeatureTypeCV:  ",CHAR(34),INDEX(SamplingFeatures[Sampling Feature Type],$A3643),CHAR(34),
", SamplingFeatureCode:  ",CHAR(34),INDEX(SamplingFeatures[Feature Code],$A3643),CHAR(34),
", SamplingFeatureName:  ",CHAR(34),INDEX(SamplingFeatures[Feature Name],$A3643),CHAR(34),
", SamplingFeatureDescription:  ",CHAR(34),INDEX(SamplingFeatures[Feature Description],$A3643),CHAR(34),
", SamplingFeatureGeotypeCV:  ",CHAR(34),INDEX(SamplingFeatures[Feature Geo Type],$A3643),CHAR(34),
", FeatureGeometry:  ",CHAR(34),INDEX(SamplingFeatures[Feature Geometry],$A3643),CHAR(34),
", Elevation_m:  ",CHAR(34),INDEX(SamplingFeatures[Elevation_m],$A3643),CHAR(34),
", ElevationDatumCV:  ",CHAR(34),ElevationDatum,CHAR(34),"}"))</f>
        <v>#REF!</v>
      </c>
      <c r="L3643" t="e">
        <f>IF(INDEX(SamplingFeatures[Sampling Feature Type],$A3643)&lt;&gt;"Site","",
CONCATENATE("  - &amp;SiteID",TEXT(SUMPRODUCT(--($L$3:$L3642&lt;&gt;"")),"0000"),
" {","SamplingFeatureID:  *SamplingFeatureID",TEXT($A3643,"0000"),
", SiteTypeCV:  ",CHAR(34),INDEX(Sites[Site Type],$A3643),CHAR(34),
", Latitude:  ",INDEX(Sites[Latitude],$A3643),
", Longitude:  ",INDEX(Sites[Longitude],$A3643),
", SRSName:  ",CHAR(34),LatLonDatum,CHAR(34),"}"))</f>
        <v>#REF!</v>
      </c>
      <c r="M3643" t="e">
        <f>IF(INDEX(SamplingFeatures[Sampling Feature Type],$A3643)&lt;&gt;"Specimen","",
CONCATENATE("  - &amp;SpecimenID",TEXT(SUMPRODUCT(--($M$3:$M3642&lt;&gt;"")),"0000"),
" {","SamplingFeatureID:  *SamplingFeatureID",TEXT($A3643,"0000"),
", SpecimenTypeCV:  ",CHAR(34),INDEX(Specimens[Specimen Type],$A3643),CHAR(34),
", SpecimenMediumCV:  ",INDEX(Specimens[Specimen Medium],$A3643),
", IsFieldSpecimen:  ",CHAR(34),INDEX(Specimens[Is Field Specimen?],$A3643),CHAR(34),"}"))</f>
        <v>#REF!</v>
      </c>
      <c r="N3643" t="e">
        <f>IF(COUNTA(SpatialOffsets[])=0,"", IF(INDEX(SpatialOffsets[Spatial Offset Type],$A3643)="","",
CONCATENATE("  - &amp;SpatialOffsetID",TEXT($A3643,"0000"),
" {","SpatialOffsetTypeCV:  ",CHAR(34),INDEX(SpatialOffsets[Spatial Offset Type],$A3643),CHAR(34),
", Offset1Value:  ",INDEX(SpatialOffsets[Offset 1 Value],$A3643),
", Offset1UnitID:  ",CHAR(34),INDEX(SpatialOffsets[Offset 1 Unit],$A3643),CHAR(34),
", Offset2Value:  ",INDEX(SpatialOffsets[Offset 2 Value],$A3643),
", Offset2UnitID:  ",CHAR(34),INDEX(SpatialOffsets[Offset 2 Unit],$A3643),CHAR(34),
", Offset3Value:  ",INDEX(SpatialOffsets[Offset 3 Value],$A3643),
", Offset3UnitID:  ",CHAR(34),INDEX(SpatialOffsets[Offset 3 Unit],$A3643),CHAR(34),,"}")))</f>
        <v>#REF!</v>
      </c>
      <c r="O3643" t="e">
        <f>IF(COUNTA(RelatedFeatures[])=0,"", IF(INDEX(RelatedFeatures[First Sampling Feature Code],$A3643)="","",
CONCATENATE("  - &amp;RelationID",TEXT($A3643,"0000"),
" {","SamplingFeatureID:  *SamplingFeatureID",TEXT(MATCH(INDEX(RelatedFeatures[First Sampling Feature Code],$A3643),SamplingFeatures[Feature Code],0),"0000"),
", RelationshipTypeCV:  ",CHAR(34),INDEX(RelatedFeatures[Relationship Type],$A3643),CHAR(34),
", RelatedFeatureID: *SamplingFeatureID",TEXT(MATCH(INDEX(RelatedFeatures[Second Sampling Feature Code],$A3643),SamplingFeatures[Feature Code],0),"0000"),
", SpatialOffsetID:  ",IF(INDEX(RelatedFeatures[Offset Number],$A3643)="","",CONCATENATE("*SpatialOffsetID",TEXT(INDEX(RelatedFeatures[Offset Number],$A3643),"0000"))),"}")))</f>
        <v>#REF!</v>
      </c>
      <c r="P3643" t="e">
        <f>IF(INDEX(Methods[Method Type],$A3643)="","",
CONCATENATE("  - &amp;MethodID",TEXT($A3643,"0000"),
" {","MethodTypeCV:  ",CHAR(34),INDEX(Methods[Method Type],$A3643),CHAR(34),
", MethodCode:  ",CHAR(34),INDEX(Methods[Method Code],$A3643),CHAR(34),
", MethodName:  ",CHAR(34),INDEX(Methods[Method Name],$A3643),CHAR(34),
", MethodDescription:  ",CHAR(34),INDEX(Methods[Method Description],$A3643),CHAR(34),
", MethodLink:  ",CHAR(34),INDEX(Methods[Method Link],$A3643),CHAR(34),
", OrganizationID: *OrganizationID",TEXT(MATCH(INDEX(Methods[Organization Name],$A3643),Organizations[Organization Name],0),"0000"),"}"))</f>
        <v>#REF!</v>
      </c>
      <c r="Q3643" t="e">
        <f>IF(INDEX(Variables[Variable Type],$A3643)="","",
CONCATENATE("  - &amp;VariableID",TEXT($A3643,"0000"),
" {","VariableTypeCV:  ",CHAR(34),INDEX(Variables[Variable Type],$A3643),CHAR(34),
", VariableCode:  ",CHAR(34),INDEX(Variables[Variable Code],$A3643),CHAR(34),
", VariableNameCV:  ",CHAR(34),INDEX(Variables[Variable Name],$A3643),CHAR(34),
", VariableDefinition:  ",CHAR(34),INDEX(Variables[Variable Definition],$A3643),CHAR(34),
", SpecciationCV:  ",CHAR(34),INDEX(Variables[Speciation],$A3643),CHAR(34),
", NoDataValue:  ",CHAR(34),INDEX(Variables[No Data Value],$A3643),CHAR(34),"}"))</f>
        <v>#REF!</v>
      </c>
    </row>
    <row r="3644" spans="1:17" x14ac:dyDescent="0.25">
      <c r="A3644">
        <v>3641</v>
      </c>
      <c r="D3644" t="e">
        <f>IF(INDEX(People[First Name],$A3644)="","",
CONCATENATE("  - &amp;PersonID",TEXT($A3644,"0000"),
" {","PersonFirstName:  ",CHAR(34),INDEX(People[First Name],$A3644),CHAR(34),
", PersonMiddleName:  ",CHAR(34),INDEX(People[Middle Name],$A3644),CHAR(34),
", PersonLastName:  ",CHAR(34),INDEX(People[Last Name],$A3644),CHAR(34),"}"))</f>
        <v>#REF!</v>
      </c>
      <c r="E3644" t="e">
        <f>IF(INDEX(Organizations[Organization Type '[CV']],$A3644)="","",
CONCATENATE("  - &amp;OrganizationID",TEXT($A3644,"0000"),
" {","OrganizationTypeCV:  ",CHAR(34),INDEX(Organizations[Organization Type '[CV']],$A3644),CHAR(34),
", OrganizationCode:  ",CHAR(34),INDEX(Organizations[Organization Code],$A3644),CHAR(34),
", OrganizationName:  ",CHAR(34),INDEX(Organizations[Organization Name],$A3644),CHAR(34),
", OrganizationDescription:  ",CHAR(34),INDEX(Organizations[Organization Description],$A3644),CHAR(34),
", OrganizationLink:  ",CHAR(34),INDEX(Organizations[Organization Link],$A3644),CHAR(34),"}"))</f>
        <v>#REF!</v>
      </c>
      <c r="F3644" t="e">
        <f>IF(INDEX(People[First Name],$A3644)="","",
CONCATENATE("  - &amp;AffiliationID",TEXT($A3644,"0000"),
" {PersonID: *PersonID",TEXT($A3644,"0000"),
", OrganizationID: *OrganizationID",TEXT(MATCH(INDEX(People[Organization Name],$A3644),Organizations[Organization Name],0),"0000"),
", IsPrimaryOrganizationContact: , AffiliationStartDate: , AffiliationEndDate: , PrimaryPhone: ",
", PrimaryEmail: ",CHAR(34),INDEX(People[Primary Email],$A3644),CHAR(34),
", PrimaryAddress: ",CHAR(34),INDEX(People[Primary Address],$A3644),CHAR(34),
", PersonLink: }"))</f>
        <v>#REF!</v>
      </c>
      <c r="H3644" t="e">
        <f>IF(COUNTA(CitationInformation)=0,"",IF(INDEX(AuthorList[Author Name],$A3644)="","",
CONCATENATE("  - &amp;AuthorListID",TEXT($A3644,"0000"),
"  {CitationID: *CitationID0001",
", PersonID: *PersonID",TEXT(MATCH(INDEX(AuthorList[Author Name],$A3644),People[Full Name],0),"0000"),
", AuthorOrder: ",INDEX(AuthorList[Author Number],$A3644),"}")))</f>
        <v>#REF!</v>
      </c>
      <c r="K3644" t="e">
        <f>IF(INDEX(SamplingFeatures[Feature Code],$A3644)="","",
CONCATENATE("  - &amp;SamplingFeatureID",TEXT($A3644,"0000"),
" {","SamplingFeatureUUID:  ",CHAR(34),INDEX(SamplingFeatures[Sampling Feature UUID],$A3644),CHAR(34),
", SamplingFeatureTypeCV:  ",CHAR(34),INDEX(SamplingFeatures[Sampling Feature Type],$A3644),CHAR(34),
", SamplingFeatureCode:  ",CHAR(34),INDEX(SamplingFeatures[Feature Code],$A3644),CHAR(34),
", SamplingFeatureName:  ",CHAR(34),INDEX(SamplingFeatures[Feature Name],$A3644),CHAR(34),
", SamplingFeatureDescription:  ",CHAR(34),INDEX(SamplingFeatures[Feature Description],$A3644),CHAR(34),
", SamplingFeatureGeotypeCV:  ",CHAR(34),INDEX(SamplingFeatures[Feature Geo Type],$A3644),CHAR(34),
", FeatureGeometry:  ",CHAR(34),INDEX(SamplingFeatures[Feature Geometry],$A3644),CHAR(34),
", Elevation_m:  ",CHAR(34),INDEX(SamplingFeatures[Elevation_m],$A3644),CHAR(34),
", ElevationDatumCV:  ",CHAR(34),ElevationDatum,CHAR(34),"}"))</f>
        <v>#REF!</v>
      </c>
      <c r="L3644" t="e">
        <f>IF(INDEX(SamplingFeatures[Sampling Feature Type],$A3644)&lt;&gt;"Site","",
CONCATENATE("  - &amp;SiteID",TEXT(SUMPRODUCT(--($L$3:$L3643&lt;&gt;"")),"0000"),
" {","SamplingFeatureID:  *SamplingFeatureID",TEXT($A3644,"0000"),
", SiteTypeCV:  ",CHAR(34),INDEX(Sites[Site Type],$A3644),CHAR(34),
", Latitude:  ",INDEX(Sites[Latitude],$A3644),
", Longitude:  ",INDEX(Sites[Longitude],$A3644),
", SRSName:  ",CHAR(34),LatLonDatum,CHAR(34),"}"))</f>
        <v>#REF!</v>
      </c>
      <c r="M3644" t="e">
        <f>IF(INDEX(SamplingFeatures[Sampling Feature Type],$A3644)&lt;&gt;"Specimen","",
CONCATENATE("  - &amp;SpecimenID",TEXT(SUMPRODUCT(--($M$3:$M3643&lt;&gt;"")),"0000"),
" {","SamplingFeatureID:  *SamplingFeatureID",TEXT($A3644,"0000"),
", SpecimenTypeCV:  ",CHAR(34),INDEX(Specimens[Specimen Type],$A3644),CHAR(34),
", SpecimenMediumCV:  ",INDEX(Specimens[Specimen Medium],$A3644),
", IsFieldSpecimen:  ",CHAR(34),INDEX(Specimens[Is Field Specimen?],$A3644),CHAR(34),"}"))</f>
        <v>#REF!</v>
      </c>
      <c r="N3644" t="e">
        <f>IF(COUNTA(SpatialOffsets[])=0,"", IF(INDEX(SpatialOffsets[Spatial Offset Type],$A3644)="","",
CONCATENATE("  - &amp;SpatialOffsetID",TEXT($A3644,"0000"),
" {","SpatialOffsetTypeCV:  ",CHAR(34),INDEX(SpatialOffsets[Spatial Offset Type],$A3644),CHAR(34),
", Offset1Value:  ",INDEX(SpatialOffsets[Offset 1 Value],$A3644),
", Offset1UnitID:  ",CHAR(34),INDEX(SpatialOffsets[Offset 1 Unit],$A3644),CHAR(34),
", Offset2Value:  ",INDEX(SpatialOffsets[Offset 2 Value],$A3644),
", Offset2UnitID:  ",CHAR(34),INDEX(SpatialOffsets[Offset 2 Unit],$A3644),CHAR(34),
", Offset3Value:  ",INDEX(SpatialOffsets[Offset 3 Value],$A3644),
", Offset3UnitID:  ",CHAR(34),INDEX(SpatialOffsets[Offset 3 Unit],$A3644),CHAR(34),,"}")))</f>
        <v>#REF!</v>
      </c>
      <c r="O3644" t="e">
        <f>IF(COUNTA(RelatedFeatures[])=0,"", IF(INDEX(RelatedFeatures[First Sampling Feature Code],$A3644)="","",
CONCATENATE("  - &amp;RelationID",TEXT($A3644,"0000"),
" {","SamplingFeatureID:  *SamplingFeatureID",TEXT(MATCH(INDEX(RelatedFeatures[First Sampling Feature Code],$A3644),SamplingFeatures[Feature Code],0),"0000"),
", RelationshipTypeCV:  ",CHAR(34),INDEX(RelatedFeatures[Relationship Type],$A3644),CHAR(34),
", RelatedFeatureID: *SamplingFeatureID",TEXT(MATCH(INDEX(RelatedFeatures[Second Sampling Feature Code],$A3644),SamplingFeatures[Feature Code],0),"0000"),
", SpatialOffsetID:  ",IF(INDEX(RelatedFeatures[Offset Number],$A3644)="","",CONCATENATE("*SpatialOffsetID",TEXT(INDEX(RelatedFeatures[Offset Number],$A3644),"0000"))),"}")))</f>
        <v>#REF!</v>
      </c>
      <c r="P3644" t="e">
        <f>IF(INDEX(Methods[Method Type],$A3644)="","",
CONCATENATE("  - &amp;MethodID",TEXT($A3644,"0000"),
" {","MethodTypeCV:  ",CHAR(34),INDEX(Methods[Method Type],$A3644),CHAR(34),
", MethodCode:  ",CHAR(34),INDEX(Methods[Method Code],$A3644),CHAR(34),
", MethodName:  ",CHAR(34),INDEX(Methods[Method Name],$A3644),CHAR(34),
", MethodDescription:  ",CHAR(34),INDEX(Methods[Method Description],$A3644),CHAR(34),
", MethodLink:  ",CHAR(34),INDEX(Methods[Method Link],$A3644),CHAR(34),
", OrganizationID: *OrganizationID",TEXT(MATCH(INDEX(Methods[Organization Name],$A3644),Organizations[Organization Name],0),"0000"),"}"))</f>
        <v>#REF!</v>
      </c>
      <c r="Q3644" t="e">
        <f>IF(INDEX(Variables[Variable Type],$A3644)="","",
CONCATENATE("  - &amp;VariableID",TEXT($A3644,"0000"),
" {","VariableTypeCV:  ",CHAR(34),INDEX(Variables[Variable Type],$A3644),CHAR(34),
", VariableCode:  ",CHAR(34),INDEX(Variables[Variable Code],$A3644),CHAR(34),
", VariableNameCV:  ",CHAR(34),INDEX(Variables[Variable Name],$A3644),CHAR(34),
", VariableDefinition:  ",CHAR(34),INDEX(Variables[Variable Definition],$A3644),CHAR(34),
", SpecciationCV:  ",CHAR(34),INDEX(Variables[Speciation],$A3644),CHAR(34),
", NoDataValue:  ",CHAR(34),INDEX(Variables[No Data Value],$A3644),CHAR(34),"}"))</f>
        <v>#REF!</v>
      </c>
    </row>
    <row r="3645" spans="1:17" x14ac:dyDescent="0.25">
      <c r="A3645">
        <v>3642</v>
      </c>
      <c r="D3645" t="e">
        <f>IF(INDEX(People[First Name],$A3645)="","",
CONCATENATE("  - &amp;PersonID",TEXT($A3645,"0000"),
" {","PersonFirstName:  ",CHAR(34),INDEX(People[First Name],$A3645),CHAR(34),
", PersonMiddleName:  ",CHAR(34),INDEX(People[Middle Name],$A3645),CHAR(34),
", PersonLastName:  ",CHAR(34),INDEX(People[Last Name],$A3645),CHAR(34),"}"))</f>
        <v>#REF!</v>
      </c>
      <c r="E3645" t="e">
        <f>IF(INDEX(Organizations[Organization Type '[CV']],$A3645)="","",
CONCATENATE("  - &amp;OrganizationID",TEXT($A3645,"0000"),
" {","OrganizationTypeCV:  ",CHAR(34),INDEX(Organizations[Organization Type '[CV']],$A3645),CHAR(34),
", OrganizationCode:  ",CHAR(34),INDEX(Organizations[Organization Code],$A3645),CHAR(34),
", OrganizationName:  ",CHAR(34),INDEX(Organizations[Organization Name],$A3645),CHAR(34),
", OrganizationDescription:  ",CHAR(34),INDEX(Organizations[Organization Description],$A3645),CHAR(34),
", OrganizationLink:  ",CHAR(34),INDEX(Organizations[Organization Link],$A3645),CHAR(34),"}"))</f>
        <v>#REF!</v>
      </c>
      <c r="F3645" t="e">
        <f>IF(INDEX(People[First Name],$A3645)="","",
CONCATENATE("  - &amp;AffiliationID",TEXT($A3645,"0000"),
" {PersonID: *PersonID",TEXT($A3645,"0000"),
", OrganizationID: *OrganizationID",TEXT(MATCH(INDEX(People[Organization Name],$A3645),Organizations[Organization Name],0),"0000"),
", IsPrimaryOrganizationContact: , AffiliationStartDate: , AffiliationEndDate: , PrimaryPhone: ",
", PrimaryEmail: ",CHAR(34),INDEX(People[Primary Email],$A3645),CHAR(34),
", PrimaryAddress: ",CHAR(34),INDEX(People[Primary Address],$A3645),CHAR(34),
", PersonLink: }"))</f>
        <v>#REF!</v>
      </c>
      <c r="H3645" t="e">
        <f>IF(COUNTA(CitationInformation)=0,"",IF(INDEX(AuthorList[Author Name],$A3645)="","",
CONCATENATE("  - &amp;AuthorListID",TEXT($A3645,"0000"),
"  {CitationID: *CitationID0001",
", PersonID: *PersonID",TEXT(MATCH(INDEX(AuthorList[Author Name],$A3645),People[Full Name],0),"0000"),
", AuthorOrder: ",INDEX(AuthorList[Author Number],$A3645),"}")))</f>
        <v>#REF!</v>
      </c>
      <c r="K3645" t="e">
        <f>IF(INDEX(SamplingFeatures[Feature Code],$A3645)="","",
CONCATENATE("  - &amp;SamplingFeatureID",TEXT($A3645,"0000"),
" {","SamplingFeatureUUID:  ",CHAR(34),INDEX(SamplingFeatures[Sampling Feature UUID],$A3645),CHAR(34),
", SamplingFeatureTypeCV:  ",CHAR(34),INDEX(SamplingFeatures[Sampling Feature Type],$A3645),CHAR(34),
", SamplingFeatureCode:  ",CHAR(34),INDEX(SamplingFeatures[Feature Code],$A3645),CHAR(34),
", SamplingFeatureName:  ",CHAR(34),INDEX(SamplingFeatures[Feature Name],$A3645),CHAR(34),
", SamplingFeatureDescription:  ",CHAR(34),INDEX(SamplingFeatures[Feature Description],$A3645),CHAR(34),
", SamplingFeatureGeotypeCV:  ",CHAR(34),INDEX(SamplingFeatures[Feature Geo Type],$A3645),CHAR(34),
", FeatureGeometry:  ",CHAR(34),INDEX(SamplingFeatures[Feature Geometry],$A3645),CHAR(34),
", Elevation_m:  ",CHAR(34),INDEX(SamplingFeatures[Elevation_m],$A3645),CHAR(34),
", ElevationDatumCV:  ",CHAR(34),ElevationDatum,CHAR(34),"}"))</f>
        <v>#REF!</v>
      </c>
      <c r="L3645" t="e">
        <f>IF(INDEX(SamplingFeatures[Sampling Feature Type],$A3645)&lt;&gt;"Site","",
CONCATENATE("  - &amp;SiteID",TEXT(SUMPRODUCT(--($L$3:$L3644&lt;&gt;"")),"0000"),
" {","SamplingFeatureID:  *SamplingFeatureID",TEXT($A3645,"0000"),
", SiteTypeCV:  ",CHAR(34),INDEX(Sites[Site Type],$A3645),CHAR(34),
", Latitude:  ",INDEX(Sites[Latitude],$A3645),
", Longitude:  ",INDEX(Sites[Longitude],$A3645),
", SRSName:  ",CHAR(34),LatLonDatum,CHAR(34),"}"))</f>
        <v>#REF!</v>
      </c>
      <c r="M3645" t="e">
        <f>IF(INDEX(SamplingFeatures[Sampling Feature Type],$A3645)&lt;&gt;"Specimen","",
CONCATENATE("  - &amp;SpecimenID",TEXT(SUMPRODUCT(--($M$3:$M3644&lt;&gt;"")),"0000"),
" {","SamplingFeatureID:  *SamplingFeatureID",TEXT($A3645,"0000"),
", SpecimenTypeCV:  ",CHAR(34),INDEX(Specimens[Specimen Type],$A3645),CHAR(34),
", SpecimenMediumCV:  ",INDEX(Specimens[Specimen Medium],$A3645),
", IsFieldSpecimen:  ",CHAR(34),INDEX(Specimens[Is Field Specimen?],$A3645),CHAR(34),"}"))</f>
        <v>#REF!</v>
      </c>
      <c r="N3645" t="e">
        <f>IF(COUNTA(SpatialOffsets[])=0,"", IF(INDEX(SpatialOffsets[Spatial Offset Type],$A3645)="","",
CONCATENATE("  - &amp;SpatialOffsetID",TEXT($A3645,"0000"),
" {","SpatialOffsetTypeCV:  ",CHAR(34),INDEX(SpatialOffsets[Spatial Offset Type],$A3645),CHAR(34),
", Offset1Value:  ",INDEX(SpatialOffsets[Offset 1 Value],$A3645),
", Offset1UnitID:  ",CHAR(34),INDEX(SpatialOffsets[Offset 1 Unit],$A3645),CHAR(34),
", Offset2Value:  ",INDEX(SpatialOffsets[Offset 2 Value],$A3645),
", Offset2UnitID:  ",CHAR(34),INDEX(SpatialOffsets[Offset 2 Unit],$A3645),CHAR(34),
", Offset3Value:  ",INDEX(SpatialOffsets[Offset 3 Value],$A3645),
", Offset3UnitID:  ",CHAR(34),INDEX(SpatialOffsets[Offset 3 Unit],$A3645),CHAR(34),,"}")))</f>
        <v>#REF!</v>
      </c>
      <c r="O3645" t="e">
        <f>IF(COUNTA(RelatedFeatures[])=0,"", IF(INDEX(RelatedFeatures[First Sampling Feature Code],$A3645)="","",
CONCATENATE("  - &amp;RelationID",TEXT($A3645,"0000"),
" {","SamplingFeatureID:  *SamplingFeatureID",TEXT(MATCH(INDEX(RelatedFeatures[First Sampling Feature Code],$A3645),SamplingFeatures[Feature Code],0),"0000"),
", RelationshipTypeCV:  ",CHAR(34),INDEX(RelatedFeatures[Relationship Type],$A3645),CHAR(34),
", RelatedFeatureID: *SamplingFeatureID",TEXT(MATCH(INDEX(RelatedFeatures[Second Sampling Feature Code],$A3645),SamplingFeatures[Feature Code],0),"0000"),
", SpatialOffsetID:  ",IF(INDEX(RelatedFeatures[Offset Number],$A3645)="","",CONCATENATE("*SpatialOffsetID",TEXT(INDEX(RelatedFeatures[Offset Number],$A3645),"0000"))),"}")))</f>
        <v>#REF!</v>
      </c>
      <c r="P3645" t="e">
        <f>IF(INDEX(Methods[Method Type],$A3645)="","",
CONCATENATE("  - &amp;MethodID",TEXT($A3645,"0000"),
" {","MethodTypeCV:  ",CHAR(34),INDEX(Methods[Method Type],$A3645),CHAR(34),
", MethodCode:  ",CHAR(34),INDEX(Methods[Method Code],$A3645),CHAR(34),
", MethodName:  ",CHAR(34),INDEX(Methods[Method Name],$A3645),CHAR(34),
", MethodDescription:  ",CHAR(34),INDEX(Methods[Method Description],$A3645),CHAR(34),
", MethodLink:  ",CHAR(34),INDEX(Methods[Method Link],$A3645),CHAR(34),
", OrganizationID: *OrganizationID",TEXT(MATCH(INDEX(Methods[Organization Name],$A3645),Organizations[Organization Name],0),"0000"),"}"))</f>
        <v>#REF!</v>
      </c>
      <c r="Q3645" t="e">
        <f>IF(INDEX(Variables[Variable Type],$A3645)="","",
CONCATENATE("  - &amp;VariableID",TEXT($A3645,"0000"),
" {","VariableTypeCV:  ",CHAR(34),INDEX(Variables[Variable Type],$A3645),CHAR(34),
", VariableCode:  ",CHAR(34),INDEX(Variables[Variable Code],$A3645),CHAR(34),
", VariableNameCV:  ",CHAR(34),INDEX(Variables[Variable Name],$A3645),CHAR(34),
", VariableDefinition:  ",CHAR(34),INDEX(Variables[Variable Definition],$A3645),CHAR(34),
", SpecciationCV:  ",CHAR(34),INDEX(Variables[Speciation],$A3645),CHAR(34),
", NoDataValue:  ",CHAR(34),INDEX(Variables[No Data Value],$A3645),CHAR(34),"}"))</f>
        <v>#REF!</v>
      </c>
    </row>
    <row r="3646" spans="1:17" x14ac:dyDescent="0.25">
      <c r="A3646">
        <v>3643</v>
      </c>
      <c r="D3646" t="e">
        <f>IF(INDEX(People[First Name],$A3646)="","",
CONCATENATE("  - &amp;PersonID",TEXT($A3646,"0000"),
" {","PersonFirstName:  ",CHAR(34),INDEX(People[First Name],$A3646),CHAR(34),
", PersonMiddleName:  ",CHAR(34),INDEX(People[Middle Name],$A3646),CHAR(34),
", PersonLastName:  ",CHAR(34),INDEX(People[Last Name],$A3646),CHAR(34),"}"))</f>
        <v>#REF!</v>
      </c>
      <c r="E3646" t="e">
        <f>IF(INDEX(Organizations[Organization Type '[CV']],$A3646)="","",
CONCATENATE("  - &amp;OrganizationID",TEXT($A3646,"0000"),
" {","OrganizationTypeCV:  ",CHAR(34),INDEX(Organizations[Organization Type '[CV']],$A3646),CHAR(34),
", OrganizationCode:  ",CHAR(34),INDEX(Organizations[Organization Code],$A3646),CHAR(34),
", OrganizationName:  ",CHAR(34),INDEX(Organizations[Organization Name],$A3646),CHAR(34),
", OrganizationDescription:  ",CHAR(34),INDEX(Organizations[Organization Description],$A3646),CHAR(34),
", OrganizationLink:  ",CHAR(34),INDEX(Organizations[Organization Link],$A3646),CHAR(34),"}"))</f>
        <v>#REF!</v>
      </c>
      <c r="F3646" t="e">
        <f>IF(INDEX(People[First Name],$A3646)="","",
CONCATENATE("  - &amp;AffiliationID",TEXT($A3646,"0000"),
" {PersonID: *PersonID",TEXT($A3646,"0000"),
", OrganizationID: *OrganizationID",TEXT(MATCH(INDEX(People[Organization Name],$A3646),Organizations[Organization Name],0),"0000"),
", IsPrimaryOrganizationContact: , AffiliationStartDate: , AffiliationEndDate: , PrimaryPhone: ",
", PrimaryEmail: ",CHAR(34),INDEX(People[Primary Email],$A3646),CHAR(34),
", PrimaryAddress: ",CHAR(34),INDEX(People[Primary Address],$A3646),CHAR(34),
", PersonLink: }"))</f>
        <v>#REF!</v>
      </c>
      <c r="H3646" t="e">
        <f>IF(COUNTA(CitationInformation)=0,"",IF(INDEX(AuthorList[Author Name],$A3646)="","",
CONCATENATE("  - &amp;AuthorListID",TEXT($A3646,"0000"),
"  {CitationID: *CitationID0001",
", PersonID: *PersonID",TEXT(MATCH(INDEX(AuthorList[Author Name],$A3646),People[Full Name],0),"0000"),
", AuthorOrder: ",INDEX(AuthorList[Author Number],$A3646),"}")))</f>
        <v>#REF!</v>
      </c>
      <c r="K3646" t="e">
        <f>IF(INDEX(SamplingFeatures[Feature Code],$A3646)="","",
CONCATENATE("  - &amp;SamplingFeatureID",TEXT($A3646,"0000"),
" {","SamplingFeatureUUID:  ",CHAR(34),INDEX(SamplingFeatures[Sampling Feature UUID],$A3646),CHAR(34),
", SamplingFeatureTypeCV:  ",CHAR(34),INDEX(SamplingFeatures[Sampling Feature Type],$A3646),CHAR(34),
", SamplingFeatureCode:  ",CHAR(34),INDEX(SamplingFeatures[Feature Code],$A3646),CHAR(34),
", SamplingFeatureName:  ",CHAR(34),INDEX(SamplingFeatures[Feature Name],$A3646),CHAR(34),
", SamplingFeatureDescription:  ",CHAR(34),INDEX(SamplingFeatures[Feature Description],$A3646),CHAR(34),
", SamplingFeatureGeotypeCV:  ",CHAR(34),INDEX(SamplingFeatures[Feature Geo Type],$A3646),CHAR(34),
", FeatureGeometry:  ",CHAR(34),INDEX(SamplingFeatures[Feature Geometry],$A3646),CHAR(34),
", Elevation_m:  ",CHAR(34),INDEX(SamplingFeatures[Elevation_m],$A3646),CHAR(34),
", ElevationDatumCV:  ",CHAR(34),ElevationDatum,CHAR(34),"}"))</f>
        <v>#REF!</v>
      </c>
      <c r="L3646" t="e">
        <f>IF(INDEX(SamplingFeatures[Sampling Feature Type],$A3646)&lt;&gt;"Site","",
CONCATENATE("  - &amp;SiteID",TEXT(SUMPRODUCT(--($L$3:$L3645&lt;&gt;"")),"0000"),
" {","SamplingFeatureID:  *SamplingFeatureID",TEXT($A3646,"0000"),
", SiteTypeCV:  ",CHAR(34),INDEX(Sites[Site Type],$A3646),CHAR(34),
", Latitude:  ",INDEX(Sites[Latitude],$A3646),
", Longitude:  ",INDEX(Sites[Longitude],$A3646),
", SRSName:  ",CHAR(34),LatLonDatum,CHAR(34),"}"))</f>
        <v>#REF!</v>
      </c>
      <c r="M3646" t="e">
        <f>IF(INDEX(SamplingFeatures[Sampling Feature Type],$A3646)&lt;&gt;"Specimen","",
CONCATENATE("  - &amp;SpecimenID",TEXT(SUMPRODUCT(--($M$3:$M3645&lt;&gt;"")),"0000"),
" {","SamplingFeatureID:  *SamplingFeatureID",TEXT($A3646,"0000"),
", SpecimenTypeCV:  ",CHAR(34),INDEX(Specimens[Specimen Type],$A3646),CHAR(34),
", SpecimenMediumCV:  ",INDEX(Specimens[Specimen Medium],$A3646),
", IsFieldSpecimen:  ",CHAR(34),INDEX(Specimens[Is Field Specimen?],$A3646),CHAR(34),"}"))</f>
        <v>#REF!</v>
      </c>
      <c r="N3646" t="e">
        <f>IF(COUNTA(SpatialOffsets[])=0,"", IF(INDEX(SpatialOffsets[Spatial Offset Type],$A3646)="","",
CONCATENATE("  - &amp;SpatialOffsetID",TEXT($A3646,"0000"),
" {","SpatialOffsetTypeCV:  ",CHAR(34),INDEX(SpatialOffsets[Spatial Offset Type],$A3646),CHAR(34),
", Offset1Value:  ",INDEX(SpatialOffsets[Offset 1 Value],$A3646),
", Offset1UnitID:  ",CHAR(34),INDEX(SpatialOffsets[Offset 1 Unit],$A3646),CHAR(34),
", Offset2Value:  ",INDEX(SpatialOffsets[Offset 2 Value],$A3646),
", Offset2UnitID:  ",CHAR(34),INDEX(SpatialOffsets[Offset 2 Unit],$A3646),CHAR(34),
", Offset3Value:  ",INDEX(SpatialOffsets[Offset 3 Value],$A3646),
", Offset3UnitID:  ",CHAR(34),INDEX(SpatialOffsets[Offset 3 Unit],$A3646),CHAR(34),,"}")))</f>
        <v>#REF!</v>
      </c>
      <c r="O3646" t="e">
        <f>IF(COUNTA(RelatedFeatures[])=0,"", IF(INDEX(RelatedFeatures[First Sampling Feature Code],$A3646)="","",
CONCATENATE("  - &amp;RelationID",TEXT($A3646,"0000"),
" {","SamplingFeatureID:  *SamplingFeatureID",TEXT(MATCH(INDEX(RelatedFeatures[First Sampling Feature Code],$A3646),SamplingFeatures[Feature Code],0),"0000"),
", RelationshipTypeCV:  ",CHAR(34),INDEX(RelatedFeatures[Relationship Type],$A3646),CHAR(34),
", RelatedFeatureID: *SamplingFeatureID",TEXT(MATCH(INDEX(RelatedFeatures[Second Sampling Feature Code],$A3646),SamplingFeatures[Feature Code],0),"0000"),
", SpatialOffsetID:  ",IF(INDEX(RelatedFeatures[Offset Number],$A3646)="","",CONCATENATE("*SpatialOffsetID",TEXT(INDEX(RelatedFeatures[Offset Number],$A3646),"0000"))),"}")))</f>
        <v>#REF!</v>
      </c>
      <c r="P3646" t="e">
        <f>IF(INDEX(Methods[Method Type],$A3646)="","",
CONCATENATE("  - &amp;MethodID",TEXT($A3646,"0000"),
" {","MethodTypeCV:  ",CHAR(34),INDEX(Methods[Method Type],$A3646),CHAR(34),
", MethodCode:  ",CHAR(34),INDEX(Methods[Method Code],$A3646),CHAR(34),
", MethodName:  ",CHAR(34),INDEX(Methods[Method Name],$A3646),CHAR(34),
", MethodDescription:  ",CHAR(34),INDEX(Methods[Method Description],$A3646),CHAR(34),
", MethodLink:  ",CHAR(34),INDEX(Methods[Method Link],$A3646),CHAR(34),
", OrganizationID: *OrganizationID",TEXT(MATCH(INDEX(Methods[Organization Name],$A3646),Organizations[Organization Name],0),"0000"),"}"))</f>
        <v>#REF!</v>
      </c>
      <c r="Q3646" t="e">
        <f>IF(INDEX(Variables[Variable Type],$A3646)="","",
CONCATENATE("  - &amp;VariableID",TEXT($A3646,"0000"),
" {","VariableTypeCV:  ",CHAR(34),INDEX(Variables[Variable Type],$A3646),CHAR(34),
", VariableCode:  ",CHAR(34),INDEX(Variables[Variable Code],$A3646),CHAR(34),
", VariableNameCV:  ",CHAR(34),INDEX(Variables[Variable Name],$A3646),CHAR(34),
", VariableDefinition:  ",CHAR(34),INDEX(Variables[Variable Definition],$A3646),CHAR(34),
", SpecciationCV:  ",CHAR(34),INDEX(Variables[Speciation],$A3646),CHAR(34),
", NoDataValue:  ",CHAR(34),INDEX(Variables[No Data Value],$A3646),CHAR(34),"}"))</f>
        <v>#REF!</v>
      </c>
    </row>
    <row r="3647" spans="1:17" x14ac:dyDescent="0.25">
      <c r="A3647">
        <v>3644</v>
      </c>
      <c r="D3647" t="e">
        <f>IF(INDEX(People[First Name],$A3647)="","",
CONCATENATE("  - &amp;PersonID",TEXT($A3647,"0000"),
" {","PersonFirstName:  ",CHAR(34),INDEX(People[First Name],$A3647),CHAR(34),
", PersonMiddleName:  ",CHAR(34),INDEX(People[Middle Name],$A3647),CHAR(34),
", PersonLastName:  ",CHAR(34),INDEX(People[Last Name],$A3647),CHAR(34),"}"))</f>
        <v>#REF!</v>
      </c>
      <c r="E3647" t="e">
        <f>IF(INDEX(Organizations[Organization Type '[CV']],$A3647)="","",
CONCATENATE("  - &amp;OrganizationID",TEXT($A3647,"0000"),
" {","OrganizationTypeCV:  ",CHAR(34),INDEX(Organizations[Organization Type '[CV']],$A3647),CHAR(34),
", OrganizationCode:  ",CHAR(34),INDEX(Organizations[Organization Code],$A3647),CHAR(34),
", OrganizationName:  ",CHAR(34),INDEX(Organizations[Organization Name],$A3647),CHAR(34),
", OrganizationDescription:  ",CHAR(34),INDEX(Organizations[Organization Description],$A3647),CHAR(34),
", OrganizationLink:  ",CHAR(34),INDEX(Organizations[Organization Link],$A3647),CHAR(34),"}"))</f>
        <v>#REF!</v>
      </c>
      <c r="F3647" t="e">
        <f>IF(INDEX(People[First Name],$A3647)="","",
CONCATENATE("  - &amp;AffiliationID",TEXT($A3647,"0000"),
" {PersonID: *PersonID",TEXT($A3647,"0000"),
", OrganizationID: *OrganizationID",TEXT(MATCH(INDEX(People[Organization Name],$A3647),Organizations[Organization Name],0),"0000"),
", IsPrimaryOrganizationContact: , AffiliationStartDate: , AffiliationEndDate: , PrimaryPhone: ",
", PrimaryEmail: ",CHAR(34),INDEX(People[Primary Email],$A3647),CHAR(34),
", PrimaryAddress: ",CHAR(34),INDEX(People[Primary Address],$A3647),CHAR(34),
", PersonLink: }"))</f>
        <v>#REF!</v>
      </c>
      <c r="H3647" t="e">
        <f>IF(COUNTA(CitationInformation)=0,"",IF(INDEX(AuthorList[Author Name],$A3647)="","",
CONCATENATE("  - &amp;AuthorListID",TEXT($A3647,"0000"),
"  {CitationID: *CitationID0001",
", PersonID: *PersonID",TEXT(MATCH(INDEX(AuthorList[Author Name],$A3647),People[Full Name],0),"0000"),
", AuthorOrder: ",INDEX(AuthorList[Author Number],$A3647),"}")))</f>
        <v>#REF!</v>
      </c>
      <c r="K3647" t="e">
        <f>IF(INDEX(SamplingFeatures[Feature Code],$A3647)="","",
CONCATENATE("  - &amp;SamplingFeatureID",TEXT($A3647,"0000"),
" {","SamplingFeatureUUID:  ",CHAR(34),INDEX(SamplingFeatures[Sampling Feature UUID],$A3647),CHAR(34),
", SamplingFeatureTypeCV:  ",CHAR(34),INDEX(SamplingFeatures[Sampling Feature Type],$A3647),CHAR(34),
", SamplingFeatureCode:  ",CHAR(34),INDEX(SamplingFeatures[Feature Code],$A3647),CHAR(34),
", SamplingFeatureName:  ",CHAR(34),INDEX(SamplingFeatures[Feature Name],$A3647),CHAR(34),
", SamplingFeatureDescription:  ",CHAR(34),INDEX(SamplingFeatures[Feature Description],$A3647),CHAR(34),
", SamplingFeatureGeotypeCV:  ",CHAR(34),INDEX(SamplingFeatures[Feature Geo Type],$A3647),CHAR(34),
", FeatureGeometry:  ",CHAR(34),INDEX(SamplingFeatures[Feature Geometry],$A3647),CHAR(34),
", Elevation_m:  ",CHAR(34),INDEX(SamplingFeatures[Elevation_m],$A3647),CHAR(34),
", ElevationDatumCV:  ",CHAR(34),ElevationDatum,CHAR(34),"}"))</f>
        <v>#REF!</v>
      </c>
      <c r="L3647" t="e">
        <f>IF(INDEX(SamplingFeatures[Sampling Feature Type],$A3647)&lt;&gt;"Site","",
CONCATENATE("  - &amp;SiteID",TEXT(SUMPRODUCT(--($L$3:$L3646&lt;&gt;"")),"0000"),
" {","SamplingFeatureID:  *SamplingFeatureID",TEXT($A3647,"0000"),
", SiteTypeCV:  ",CHAR(34),INDEX(Sites[Site Type],$A3647),CHAR(34),
", Latitude:  ",INDEX(Sites[Latitude],$A3647),
", Longitude:  ",INDEX(Sites[Longitude],$A3647),
", SRSName:  ",CHAR(34),LatLonDatum,CHAR(34),"}"))</f>
        <v>#REF!</v>
      </c>
      <c r="M3647" t="e">
        <f>IF(INDEX(SamplingFeatures[Sampling Feature Type],$A3647)&lt;&gt;"Specimen","",
CONCATENATE("  - &amp;SpecimenID",TEXT(SUMPRODUCT(--($M$3:$M3646&lt;&gt;"")),"0000"),
" {","SamplingFeatureID:  *SamplingFeatureID",TEXT($A3647,"0000"),
", SpecimenTypeCV:  ",CHAR(34),INDEX(Specimens[Specimen Type],$A3647),CHAR(34),
", SpecimenMediumCV:  ",INDEX(Specimens[Specimen Medium],$A3647),
", IsFieldSpecimen:  ",CHAR(34),INDEX(Specimens[Is Field Specimen?],$A3647),CHAR(34),"}"))</f>
        <v>#REF!</v>
      </c>
      <c r="N3647" t="e">
        <f>IF(COUNTA(SpatialOffsets[])=0,"", IF(INDEX(SpatialOffsets[Spatial Offset Type],$A3647)="","",
CONCATENATE("  - &amp;SpatialOffsetID",TEXT($A3647,"0000"),
" {","SpatialOffsetTypeCV:  ",CHAR(34),INDEX(SpatialOffsets[Spatial Offset Type],$A3647),CHAR(34),
", Offset1Value:  ",INDEX(SpatialOffsets[Offset 1 Value],$A3647),
", Offset1UnitID:  ",CHAR(34),INDEX(SpatialOffsets[Offset 1 Unit],$A3647),CHAR(34),
", Offset2Value:  ",INDEX(SpatialOffsets[Offset 2 Value],$A3647),
", Offset2UnitID:  ",CHAR(34),INDEX(SpatialOffsets[Offset 2 Unit],$A3647),CHAR(34),
", Offset3Value:  ",INDEX(SpatialOffsets[Offset 3 Value],$A3647),
", Offset3UnitID:  ",CHAR(34),INDEX(SpatialOffsets[Offset 3 Unit],$A3647),CHAR(34),,"}")))</f>
        <v>#REF!</v>
      </c>
      <c r="O3647" t="e">
        <f>IF(COUNTA(RelatedFeatures[])=0,"", IF(INDEX(RelatedFeatures[First Sampling Feature Code],$A3647)="","",
CONCATENATE("  - &amp;RelationID",TEXT($A3647,"0000"),
" {","SamplingFeatureID:  *SamplingFeatureID",TEXT(MATCH(INDEX(RelatedFeatures[First Sampling Feature Code],$A3647),SamplingFeatures[Feature Code],0),"0000"),
", RelationshipTypeCV:  ",CHAR(34),INDEX(RelatedFeatures[Relationship Type],$A3647),CHAR(34),
", RelatedFeatureID: *SamplingFeatureID",TEXT(MATCH(INDEX(RelatedFeatures[Second Sampling Feature Code],$A3647),SamplingFeatures[Feature Code],0),"0000"),
", SpatialOffsetID:  ",IF(INDEX(RelatedFeatures[Offset Number],$A3647)="","",CONCATENATE("*SpatialOffsetID",TEXT(INDEX(RelatedFeatures[Offset Number],$A3647),"0000"))),"}")))</f>
        <v>#REF!</v>
      </c>
      <c r="P3647" t="e">
        <f>IF(INDEX(Methods[Method Type],$A3647)="","",
CONCATENATE("  - &amp;MethodID",TEXT($A3647,"0000"),
" {","MethodTypeCV:  ",CHAR(34),INDEX(Methods[Method Type],$A3647),CHAR(34),
", MethodCode:  ",CHAR(34),INDEX(Methods[Method Code],$A3647),CHAR(34),
", MethodName:  ",CHAR(34),INDEX(Methods[Method Name],$A3647),CHAR(34),
", MethodDescription:  ",CHAR(34),INDEX(Methods[Method Description],$A3647),CHAR(34),
", MethodLink:  ",CHAR(34),INDEX(Methods[Method Link],$A3647),CHAR(34),
", OrganizationID: *OrganizationID",TEXT(MATCH(INDEX(Methods[Organization Name],$A3647),Organizations[Organization Name],0),"0000"),"}"))</f>
        <v>#REF!</v>
      </c>
      <c r="Q3647" t="e">
        <f>IF(INDEX(Variables[Variable Type],$A3647)="","",
CONCATENATE("  - &amp;VariableID",TEXT($A3647,"0000"),
" {","VariableTypeCV:  ",CHAR(34),INDEX(Variables[Variable Type],$A3647),CHAR(34),
", VariableCode:  ",CHAR(34),INDEX(Variables[Variable Code],$A3647),CHAR(34),
", VariableNameCV:  ",CHAR(34),INDEX(Variables[Variable Name],$A3647),CHAR(34),
", VariableDefinition:  ",CHAR(34),INDEX(Variables[Variable Definition],$A3647),CHAR(34),
", SpecciationCV:  ",CHAR(34),INDEX(Variables[Speciation],$A3647),CHAR(34),
", NoDataValue:  ",CHAR(34),INDEX(Variables[No Data Value],$A3647),CHAR(34),"}"))</f>
        <v>#REF!</v>
      </c>
    </row>
    <row r="3648" spans="1:17" x14ac:dyDescent="0.25">
      <c r="A3648">
        <v>3645</v>
      </c>
      <c r="D3648" t="e">
        <f>IF(INDEX(People[First Name],$A3648)="","",
CONCATENATE("  - &amp;PersonID",TEXT($A3648,"0000"),
" {","PersonFirstName:  ",CHAR(34),INDEX(People[First Name],$A3648),CHAR(34),
", PersonMiddleName:  ",CHAR(34),INDEX(People[Middle Name],$A3648),CHAR(34),
", PersonLastName:  ",CHAR(34),INDEX(People[Last Name],$A3648),CHAR(34),"}"))</f>
        <v>#REF!</v>
      </c>
      <c r="E3648" t="e">
        <f>IF(INDEX(Organizations[Organization Type '[CV']],$A3648)="","",
CONCATENATE("  - &amp;OrganizationID",TEXT($A3648,"0000"),
" {","OrganizationTypeCV:  ",CHAR(34),INDEX(Organizations[Organization Type '[CV']],$A3648),CHAR(34),
", OrganizationCode:  ",CHAR(34),INDEX(Organizations[Organization Code],$A3648),CHAR(34),
", OrganizationName:  ",CHAR(34),INDEX(Organizations[Organization Name],$A3648),CHAR(34),
", OrganizationDescription:  ",CHAR(34),INDEX(Organizations[Organization Description],$A3648),CHAR(34),
", OrganizationLink:  ",CHAR(34),INDEX(Organizations[Organization Link],$A3648),CHAR(34),"}"))</f>
        <v>#REF!</v>
      </c>
      <c r="F3648" t="e">
        <f>IF(INDEX(People[First Name],$A3648)="","",
CONCATENATE("  - &amp;AffiliationID",TEXT($A3648,"0000"),
" {PersonID: *PersonID",TEXT($A3648,"0000"),
", OrganizationID: *OrganizationID",TEXT(MATCH(INDEX(People[Organization Name],$A3648),Organizations[Organization Name],0),"0000"),
", IsPrimaryOrganizationContact: , AffiliationStartDate: , AffiliationEndDate: , PrimaryPhone: ",
", PrimaryEmail: ",CHAR(34),INDEX(People[Primary Email],$A3648),CHAR(34),
", PrimaryAddress: ",CHAR(34),INDEX(People[Primary Address],$A3648),CHAR(34),
", PersonLink: }"))</f>
        <v>#REF!</v>
      </c>
      <c r="H3648" t="e">
        <f>IF(COUNTA(CitationInformation)=0,"",IF(INDEX(AuthorList[Author Name],$A3648)="","",
CONCATENATE("  - &amp;AuthorListID",TEXT($A3648,"0000"),
"  {CitationID: *CitationID0001",
", PersonID: *PersonID",TEXT(MATCH(INDEX(AuthorList[Author Name],$A3648),People[Full Name],0),"0000"),
", AuthorOrder: ",INDEX(AuthorList[Author Number],$A3648),"}")))</f>
        <v>#REF!</v>
      </c>
      <c r="K3648" t="e">
        <f>IF(INDEX(SamplingFeatures[Feature Code],$A3648)="","",
CONCATENATE("  - &amp;SamplingFeatureID",TEXT($A3648,"0000"),
" {","SamplingFeatureUUID:  ",CHAR(34),INDEX(SamplingFeatures[Sampling Feature UUID],$A3648),CHAR(34),
", SamplingFeatureTypeCV:  ",CHAR(34),INDEX(SamplingFeatures[Sampling Feature Type],$A3648),CHAR(34),
", SamplingFeatureCode:  ",CHAR(34),INDEX(SamplingFeatures[Feature Code],$A3648),CHAR(34),
", SamplingFeatureName:  ",CHAR(34),INDEX(SamplingFeatures[Feature Name],$A3648),CHAR(34),
", SamplingFeatureDescription:  ",CHAR(34),INDEX(SamplingFeatures[Feature Description],$A3648),CHAR(34),
", SamplingFeatureGeotypeCV:  ",CHAR(34),INDEX(SamplingFeatures[Feature Geo Type],$A3648),CHAR(34),
", FeatureGeometry:  ",CHAR(34),INDEX(SamplingFeatures[Feature Geometry],$A3648),CHAR(34),
", Elevation_m:  ",CHAR(34),INDEX(SamplingFeatures[Elevation_m],$A3648),CHAR(34),
", ElevationDatumCV:  ",CHAR(34),ElevationDatum,CHAR(34),"}"))</f>
        <v>#REF!</v>
      </c>
      <c r="L3648" t="e">
        <f>IF(INDEX(SamplingFeatures[Sampling Feature Type],$A3648)&lt;&gt;"Site","",
CONCATENATE("  - &amp;SiteID",TEXT(SUMPRODUCT(--($L$3:$L3647&lt;&gt;"")),"0000"),
" {","SamplingFeatureID:  *SamplingFeatureID",TEXT($A3648,"0000"),
", SiteTypeCV:  ",CHAR(34),INDEX(Sites[Site Type],$A3648),CHAR(34),
", Latitude:  ",INDEX(Sites[Latitude],$A3648),
", Longitude:  ",INDEX(Sites[Longitude],$A3648),
", SRSName:  ",CHAR(34),LatLonDatum,CHAR(34),"}"))</f>
        <v>#REF!</v>
      </c>
      <c r="M3648" t="e">
        <f>IF(INDEX(SamplingFeatures[Sampling Feature Type],$A3648)&lt;&gt;"Specimen","",
CONCATENATE("  - &amp;SpecimenID",TEXT(SUMPRODUCT(--($M$3:$M3647&lt;&gt;"")),"0000"),
" {","SamplingFeatureID:  *SamplingFeatureID",TEXT($A3648,"0000"),
", SpecimenTypeCV:  ",CHAR(34),INDEX(Specimens[Specimen Type],$A3648),CHAR(34),
", SpecimenMediumCV:  ",INDEX(Specimens[Specimen Medium],$A3648),
", IsFieldSpecimen:  ",CHAR(34),INDEX(Specimens[Is Field Specimen?],$A3648),CHAR(34),"}"))</f>
        <v>#REF!</v>
      </c>
      <c r="N3648" t="e">
        <f>IF(COUNTA(SpatialOffsets[])=0,"", IF(INDEX(SpatialOffsets[Spatial Offset Type],$A3648)="","",
CONCATENATE("  - &amp;SpatialOffsetID",TEXT($A3648,"0000"),
" {","SpatialOffsetTypeCV:  ",CHAR(34),INDEX(SpatialOffsets[Spatial Offset Type],$A3648),CHAR(34),
", Offset1Value:  ",INDEX(SpatialOffsets[Offset 1 Value],$A3648),
", Offset1UnitID:  ",CHAR(34),INDEX(SpatialOffsets[Offset 1 Unit],$A3648),CHAR(34),
", Offset2Value:  ",INDEX(SpatialOffsets[Offset 2 Value],$A3648),
", Offset2UnitID:  ",CHAR(34),INDEX(SpatialOffsets[Offset 2 Unit],$A3648),CHAR(34),
", Offset3Value:  ",INDEX(SpatialOffsets[Offset 3 Value],$A3648),
", Offset3UnitID:  ",CHAR(34),INDEX(SpatialOffsets[Offset 3 Unit],$A3648),CHAR(34),,"}")))</f>
        <v>#REF!</v>
      </c>
      <c r="O3648" t="e">
        <f>IF(COUNTA(RelatedFeatures[])=0,"", IF(INDEX(RelatedFeatures[First Sampling Feature Code],$A3648)="","",
CONCATENATE("  - &amp;RelationID",TEXT($A3648,"0000"),
" {","SamplingFeatureID:  *SamplingFeatureID",TEXT(MATCH(INDEX(RelatedFeatures[First Sampling Feature Code],$A3648),SamplingFeatures[Feature Code],0),"0000"),
", RelationshipTypeCV:  ",CHAR(34),INDEX(RelatedFeatures[Relationship Type],$A3648),CHAR(34),
", RelatedFeatureID: *SamplingFeatureID",TEXT(MATCH(INDEX(RelatedFeatures[Second Sampling Feature Code],$A3648),SamplingFeatures[Feature Code],0),"0000"),
", SpatialOffsetID:  ",IF(INDEX(RelatedFeatures[Offset Number],$A3648)="","",CONCATENATE("*SpatialOffsetID",TEXT(INDEX(RelatedFeatures[Offset Number],$A3648),"0000"))),"}")))</f>
        <v>#REF!</v>
      </c>
      <c r="P3648" t="e">
        <f>IF(INDEX(Methods[Method Type],$A3648)="","",
CONCATENATE("  - &amp;MethodID",TEXT($A3648,"0000"),
" {","MethodTypeCV:  ",CHAR(34),INDEX(Methods[Method Type],$A3648),CHAR(34),
", MethodCode:  ",CHAR(34),INDEX(Methods[Method Code],$A3648),CHAR(34),
", MethodName:  ",CHAR(34),INDEX(Methods[Method Name],$A3648),CHAR(34),
", MethodDescription:  ",CHAR(34),INDEX(Methods[Method Description],$A3648),CHAR(34),
", MethodLink:  ",CHAR(34),INDEX(Methods[Method Link],$A3648),CHAR(34),
", OrganizationID: *OrganizationID",TEXT(MATCH(INDEX(Methods[Organization Name],$A3648),Organizations[Organization Name],0),"0000"),"}"))</f>
        <v>#REF!</v>
      </c>
      <c r="Q3648" t="e">
        <f>IF(INDEX(Variables[Variable Type],$A3648)="","",
CONCATENATE("  - &amp;VariableID",TEXT($A3648,"0000"),
" {","VariableTypeCV:  ",CHAR(34),INDEX(Variables[Variable Type],$A3648),CHAR(34),
", VariableCode:  ",CHAR(34),INDEX(Variables[Variable Code],$A3648),CHAR(34),
", VariableNameCV:  ",CHAR(34),INDEX(Variables[Variable Name],$A3648),CHAR(34),
", VariableDefinition:  ",CHAR(34),INDEX(Variables[Variable Definition],$A3648),CHAR(34),
", SpecciationCV:  ",CHAR(34),INDEX(Variables[Speciation],$A3648),CHAR(34),
", NoDataValue:  ",CHAR(34),INDEX(Variables[No Data Value],$A3648),CHAR(34),"}"))</f>
        <v>#REF!</v>
      </c>
    </row>
    <row r="3649" spans="1:17" x14ac:dyDescent="0.25">
      <c r="A3649">
        <v>3646</v>
      </c>
      <c r="D3649" t="e">
        <f>IF(INDEX(People[First Name],$A3649)="","",
CONCATENATE("  - &amp;PersonID",TEXT($A3649,"0000"),
" {","PersonFirstName:  ",CHAR(34),INDEX(People[First Name],$A3649),CHAR(34),
", PersonMiddleName:  ",CHAR(34),INDEX(People[Middle Name],$A3649),CHAR(34),
", PersonLastName:  ",CHAR(34),INDEX(People[Last Name],$A3649),CHAR(34),"}"))</f>
        <v>#REF!</v>
      </c>
      <c r="E3649" t="e">
        <f>IF(INDEX(Organizations[Organization Type '[CV']],$A3649)="","",
CONCATENATE("  - &amp;OrganizationID",TEXT($A3649,"0000"),
" {","OrganizationTypeCV:  ",CHAR(34),INDEX(Organizations[Organization Type '[CV']],$A3649),CHAR(34),
", OrganizationCode:  ",CHAR(34),INDEX(Organizations[Organization Code],$A3649),CHAR(34),
", OrganizationName:  ",CHAR(34),INDEX(Organizations[Organization Name],$A3649),CHAR(34),
", OrganizationDescription:  ",CHAR(34),INDEX(Organizations[Organization Description],$A3649),CHAR(34),
", OrganizationLink:  ",CHAR(34),INDEX(Organizations[Organization Link],$A3649),CHAR(34),"}"))</f>
        <v>#REF!</v>
      </c>
      <c r="F3649" t="e">
        <f>IF(INDEX(People[First Name],$A3649)="","",
CONCATENATE("  - &amp;AffiliationID",TEXT($A3649,"0000"),
" {PersonID: *PersonID",TEXT($A3649,"0000"),
", OrganizationID: *OrganizationID",TEXT(MATCH(INDEX(People[Organization Name],$A3649),Organizations[Organization Name],0),"0000"),
", IsPrimaryOrganizationContact: , AffiliationStartDate: , AffiliationEndDate: , PrimaryPhone: ",
", PrimaryEmail: ",CHAR(34),INDEX(People[Primary Email],$A3649),CHAR(34),
", PrimaryAddress: ",CHAR(34),INDEX(People[Primary Address],$A3649),CHAR(34),
", PersonLink: }"))</f>
        <v>#REF!</v>
      </c>
      <c r="H3649" t="e">
        <f>IF(COUNTA(CitationInformation)=0,"",IF(INDEX(AuthorList[Author Name],$A3649)="","",
CONCATENATE("  - &amp;AuthorListID",TEXT($A3649,"0000"),
"  {CitationID: *CitationID0001",
", PersonID: *PersonID",TEXT(MATCH(INDEX(AuthorList[Author Name],$A3649),People[Full Name],0),"0000"),
", AuthorOrder: ",INDEX(AuthorList[Author Number],$A3649),"}")))</f>
        <v>#REF!</v>
      </c>
      <c r="K3649" t="e">
        <f>IF(INDEX(SamplingFeatures[Feature Code],$A3649)="","",
CONCATENATE("  - &amp;SamplingFeatureID",TEXT($A3649,"0000"),
" {","SamplingFeatureUUID:  ",CHAR(34),INDEX(SamplingFeatures[Sampling Feature UUID],$A3649),CHAR(34),
", SamplingFeatureTypeCV:  ",CHAR(34),INDEX(SamplingFeatures[Sampling Feature Type],$A3649),CHAR(34),
", SamplingFeatureCode:  ",CHAR(34),INDEX(SamplingFeatures[Feature Code],$A3649),CHAR(34),
", SamplingFeatureName:  ",CHAR(34),INDEX(SamplingFeatures[Feature Name],$A3649),CHAR(34),
", SamplingFeatureDescription:  ",CHAR(34),INDEX(SamplingFeatures[Feature Description],$A3649),CHAR(34),
", SamplingFeatureGeotypeCV:  ",CHAR(34),INDEX(SamplingFeatures[Feature Geo Type],$A3649),CHAR(34),
", FeatureGeometry:  ",CHAR(34),INDEX(SamplingFeatures[Feature Geometry],$A3649),CHAR(34),
", Elevation_m:  ",CHAR(34),INDEX(SamplingFeatures[Elevation_m],$A3649),CHAR(34),
", ElevationDatumCV:  ",CHAR(34),ElevationDatum,CHAR(34),"}"))</f>
        <v>#REF!</v>
      </c>
      <c r="L3649" t="e">
        <f>IF(INDEX(SamplingFeatures[Sampling Feature Type],$A3649)&lt;&gt;"Site","",
CONCATENATE("  - &amp;SiteID",TEXT(SUMPRODUCT(--($L$3:$L3648&lt;&gt;"")),"0000"),
" {","SamplingFeatureID:  *SamplingFeatureID",TEXT($A3649,"0000"),
", SiteTypeCV:  ",CHAR(34),INDEX(Sites[Site Type],$A3649),CHAR(34),
", Latitude:  ",INDEX(Sites[Latitude],$A3649),
", Longitude:  ",INDEX(Sites[Longitude],$A3649),
", SRSName:  ",CHAR(34),LatLonDatum,CHAR(34),"}"))</f>
        <v>#REF!</v>
      </c>
      <c r="M3649" t="e">
        <f>IF(INDEX(SamplingFeatures[Sampling Feature Type],$A3649)&lt;&gt;"Specimen","",
CONCATENATE("  - &amp;SpecimenID",TEXT(SUMPRODUCT(--($M$3:$M3648&lt;&gt;"")),"0000"),
" {","SamplingFeatureID:  *SamplingFeatureID",TEXT($A3649,"0000"),
", SpecimenTypeCV:  ",CHAR(34),INDEX(Specimens[Specimen Type],$A3649),CHAR(34),
", SpecimenMediumCV:  ",INDEX(Specimens[Specimen Medium],$A3649),
", IsFieldSpecimen:  ",CHAR(34),INDEX(Specimens[Is Field Specimen?],$A3649),CHAR(34),"}"))</f>
        <v>#REF!</v>
      </c>
      <c r="N3649" t="e">
        <f>IF(COUNTA(SpatialOffsets[])=0,"", IF(INDEX(SpatialOffsets[Spatial Offset Type],$A3649)="","",
CONCATENATE("  - &amp;SpatialOffsetID",TEXT($A3649,"0000"),
" {","SpatialOffsetTypeCV:  ",CHAR(34),INDEX(SpatialOffsets[Spatial Offset Type],$A3649),CHAR(34),
", Offset1Value:  ",INDEX(SpatialOffsets[Offset 1 Value],$A3649),
", Offset1UnitID:  ",CHAR(34),INDEX(SpatialOffsets[Offset 1 Unit],$A3649),CHAR(34),
", Offset2Value:  ",INDEX(SpatialOffsets[Offset 2 Value],$A3649),
", Offset2UnitID:  ",CHAR(34),INDEX(SpatialOffsets[Offset 2 Unit],$A3649),CHAR(34),
", Offset3Value:  ",INDEX(SpatialOffsets[Offset 3 Value],$A3649),
", Offset3UnitID:  ",CHAR(34),INDEX(SpatialOffsets[Offset 3 Unit],$A3649),CHAR(34),,"}")))</f>
        <v>#REF!</v>
      </c>
      <c r="O3649" t="e">
        <f>IF(COUNTA(RelatedFeatures[])=0,"", IF(INDEX(RelatedFeatures[First Sampling Feature Code],$A3649)="","",
CONCATENATE("  - &amp;RelationID",TEXT($A3649,"0000"),
" {","SamplingFeatureID:  *SamplingFeatureID",TEXT(MATCH(INDEX(RelatedFeatures[First Sampling Feature Code],$A3649),SamplingFeatures[Feature Code],0),"0000"),
", RelationshipTypeCV:  ",CHAR(34),INDEX(RelatedFeatures[Relationship Type],$A3649),CHAR(34),
", RelatedFeatureID: *SamplingFeatureID",TEXT(MATCH(INDEX(RelatedFeatures[Second Sampling Feature Code],$A3649),SamplingFeatures[Feature Code],0),"0000"),
", SpatialOffsetID:  ",IF(INDEX(RelatedFeatures[Offset Number],$A3649)="","",CONCATENATE("*SpatialOffsetID",TEXT(INDEX(RelatedFeatures[Offset Number],$A3649),"0000"))),"}")))</f>
        <v>#REF!</v>
      </c>
      <c r="P3649" t="e">
        <f>IF(INDEX(Methods[Method Type],$A3649)="","",
CONCATENATE("  - &amp;MethodID",TEXT($A3649,"0000"),
" {","MethodTypeCV:  ",CHAR(34),INDEX(Methods[Method Type],$A3649),CHAR(34),
", MethodCode:  ",CHAR(34),INDEX(Methods[Method Code],$A3649),CHAR(34),
", MethodName:  ",CHAR(34),INDEX(Methods[Method Name],$A3649),CHAR(34),
", MethodDescription:  ",CHAR(34),INDEX(Methods[Method Description],$A3649),CHAR(34),
", MethodLink:  ",CHAR(34),INDEX(Methods[Method Link],$A3649),CHAR(34),
", OrganizationID: *OrganizationID",TEXT(MATCH(INDEX(Methods[Organization Name],$A3649),Organizations[Organization Name],0),"0000"),"}"))</f>
        <v>#REF!</v>
      </c>
      <c r="Q3649" t="e">
        <f>IF(INDEX(Variables[Variable Type],$A3649)="","",
CONCATENATE("  - &amp;VariableID",TEXT($A3649,"0000"),
" {","VariableTypeCV:  ",CHAR(34),INDEX(Variables[Variable Type],$A3649),CHAR(34),
", VariableCode:  ",CHAR(34),INDEX(Variables[Variable Code],$A3649),CHAR(34),
", VariableNameCV:  ",CHAR(34),INDEX(Variables[Variable Name],$A3649),CHAR(34),
", VariableDefinition:  ",CHAR(34),INDEX(Variables[Variable Definition],$A3649),CHAR(34),
", SpecciationCV:  ",CHAR(34),INDEX(Variables[Speciation],$A3649),CHAR(34),
", NoDataValue:  ",CHAR(34),INDEX(Variables[No Data Value],$A3649),CHAR(34),"}"))</f>
        <v>#REF!</v>
      </c>
    </row>
    <row r="3650" spans="1:17" x14ac:dyDescent="0.25">
      <c r="A3650">
        <v>3647</v>
      </c>
      <c r="D3650" t="e">
        <f>IF(INDEX(People[First Name],$A3650)="","",
CONCATENATE("  - &amp;PersonID",TEXT($A3650,"0000"),
" {","PersonFirstName:  ",CHAR(34),INDEX(People[First Name],$A3650),CHAR(34),
", PersonMiddleName:  ",CHAR(34),INDEX(People[Middle Name],$A3650),CHAR(34),
", PersonLastName:  ",CHAR(34),INDEX(People[Last Name],$A3650),CHAR(34),"}"))</f>
        <v>#REF!</v>
      </c>
      <c r="E3650" t="e">
        <f>IF(INDEX(Organizations[Organization Type '[CV']],$A3650)="","",
CONCATENATE("  - &amp;OrganizationID",TEXT($A3650,"0000"),
" {","OrganizationTypeCV:  ",CHAR(34),INDEX(Organizations[Organization Type '[CV']],$A3650),CHAR(34),
", OrganizationCode:  ",CHAR(34),INDEX(Organizations[Organization Code],$A3650),CHAR(34),
", OrganizationName:  ",CHAR(34),INDEX(Organizations[Organization Name],$A3650),CHAR(34),
", OrganizationDescription:  ",CHAR(34),INDEX(Organizations[Organization Description],$A3650),CHAR(34),
", OrganizationLink:  ",CHAR(34),INDEX(Organizations[Organization Link],$A3650),CHAR(34),"}"))</f>
        <v>#REF!</v>
      </c>
      <c r="F3650" t="e">
        <f>IF(INDEX(People[First Name],$A3650)="","",
CONCATENATE("  - &amp;AffiliationID",TEXT($A3650,"0000"),
" {PersonID: *PersonID",TEXT($A3650,"0000"),
", OrganizationID: *OrganizationID",TEXT(MATCH(INDEX(People[Organization Name],$A3650),Organizations[Organization Name],0),"0000"),
", IsPrimaryOrganizationContact: , AffiliationStartDate: , AffiliationEndDate: , PrimaryPhone: ",
", PrimaryEmail: ",CHAR(34),INDEX(People[Primary Email],$A3650),CHAR(34),
", PrimaryAddress: ",CHAR(34),INDEX(People[Primary Address],$A3650),CHAR(34),
", PersonLink: }"))</f>
        <v>#REF!</v>
      </c>
      <c r="H3650" t="e">
        <f>IF(COUNTA(CitationInformation)=0,"",IF(INDEX(AuthorList[Author Name],$A3650)="","",
CONCATENATE("  - &amp;AuthorListID",TEXT($A3650,"0000"),
"  {CitationID: *CitationID0001",
", PersonID: *PersonID",TEXT(MATCH(INDEX(AuthorList[Author Name],$A3650),People[Full Name],0),"0000"),
", AuthorOrder: ",INDEX(AuthorList[Author Number],$A3650),"}")))</f>
        <v>#REF!</v>
      </c>
      <c r="K3650" t="e">
        <f>IF(INDEX(SamplingFeatures[Feature Code],$A3650)="","",
CONCATENATE("  - &amp;SamplingFeatureID",TEXT($A3650,"0000"),
" {","SamplingFeatureUUID:  ",CHAR(34),INDEX(SamplingFeatures[Sampling Feature UUID],$A3650),CHAR(34),
", SamplingFeatureTypeCV:  ",CHAR(34),INDEX(SamplingFeatures[Sampling Feature Type],$A3650),CHAR(34),
", SamplingFeatureCode:  ",CHAR(34),INDEX(SamplingFeatures[Feature Code],$A3650),CHAR(34),
", SamplingFeatureName:  ",CHAR(34),INDEX(SamplingFeatures[Feature Name],$A3650),CHAR(34),
", SamplingFeatureDescription:  ",CHAR(34),INDEX(SamplingFeatures[Feature Description],$A3650),CHAR(34),
", SamplingFeatureGeotypeCV:  ",CHAR(34),INDEX(SamplingFeatures[Feature Geo Type],$A3650),CHAR(34),
", FeatureGeometry:  ",CHAR(34),INDEX(SamplingFeatures[Feature Geometry],$A3650),CHAR(34),
", Elevation_m:  ",CHAR(34),INDEX(SamplingFeatures[Elevation_m],$A3650),CHAR(34),
", ElevationDatumCV:  ",CHAR(34),ElevationDatum,CHAR(34),"}"))</f>
        <v>#REF!</v>
      </c>
      <c r="L3650" t="e">
        <f>IF(INDEX(SamplingFeatures[Sampling Feature Type],$A3650)&lt;&gt;"Site","",
CONCATENATE("  - &amp;SiteID",TEXT(SUMPRODUCT(--($L$3:$L3649&lt;&gt;"")),"0000"),
" {","SamplingFeatureID:  *SamplingFeatureID",TEXT($A3650,"0000"),
", SiteTypeCV:  ",CHAR(34),INDEX(Sites[Site Type],$A3650),CHAR(34),
", Latitude:  ",INDEX(Sites[Latitude],$A3650),
", Longitude:  ",INDEX(Sites[Longitude],$A3650),
", SRSName:  ",CHAR(34),LatLonDatum,CHAR(34),"}"))</f>
        <v>#REF!</v>
      </c>
      <c r="M3650" t="e">
        <f>IF(INDEX(SamplingFeatures[Sampling Feature Type],$A3650)&lt;&gt;"Specimen","",
CONCATENATE("  - &amp;SpecimenID",TEXT(SUMPRODUCT(--($M$3:$M3649&lt;&gt;"")),"0000"),
" {","SamplingFeatureID:  *SamplingFeatureID",TEXT($A3650,"0000"),
", SpecimenTypeCV:  ",CHAR(34),INDEX(Specimens[Specimen Type],$A3650),CHAR(34),
", SpecimenMediumCV:  ",INDEX(Specimens[Specimen Medium],$A3650),
", IsFieldSpecimen:  ",CHAR(34),INDEX(Specimens[Is Field Specimen?],$A3650),CHAR(34),"}"))</f>
        <v>#REF!</v>
      </c>
      <c r="N3650" t="e">
        <f>IF(COUNTA(SpatialOffsets[])=0,"", IF(INDEX(SpatialOffsets[Spatial Offset Type],$A3650)="","",
CONCATENATE("  - &amp;SpatialOffsetID",TEXT($A3650,"0000"),
" {","SpatialOffsetTypeCV:  ",CHAR(34),INDEX(SpatialOffsets[Spatial Offset Type],$A3650),CHAR(34),
", Offset1Value:  ",INDEX(SpatialOffsets[Offset 1 Value],$A3650),
", Offset1UnitID:  ",CHAR(34),INDEX(SpatialOffsets[Offset 1 Unit],$A3650),CHAR(34),
", Offset2Value:  ",INDEX(SpatialOffsets[Offset 2 Value],$A3650),
", Offset2UnitID:  ",CHAR(34),INDEX(SpatialOffsets[Offset 2 Unit],$A3650),CHAR(34),
", Offset3Value:  ",INDEX(SpatialOffsets[Offset 3 Value],$A3650),
", Offset3UnitID:  ",CHAR(34),INDEX(SpatialOffsets[Offset 3 Unit],$A3650),CHAR(34),,"}")))</f>
        <v>#REF!</v>
      </c>
      <c r="O3650" t="e">
        <f>IF(COUNTA(RelatedFeatures[])=0,"", IF(INDEX(RelatedFeatures[First Sampling Feature Code],$A3650)="","",
CONCATENATE("  - &amp;RelationID",TEXT($A3650,"0000"),
" {","SamplingFeatureID:  *SamplingFeatureID",TEXT(MATCH(INDEX(RelatedFeatures[First Sampling Feature Code],$A3650),SamplingFeatures[Feature Code],0),"0000"),
", RelationshipTypeCV:  ",CHAR(34),INDEX(RelatedFeatures[Relationship Type],$A3650),CHAR(34),
", RelatedFeatureID: *SamplingFeatureID",TEXT(MATCH(INDEX(RelatedFeatures[Second Sampling Feature Code],$A3650),SamplingFeatures[Feature Code],0),"0000"),
", SpatialOffsetID:  ",IF(INDEX(RelatedFeatures[Offset Number],$A3650)="","",CONCATENATE("*SpatialOffsetID",TEXT(INDEX(RelatedFeatures[Offset Number],$A3650),"0000"))),"}")))</f>
        <v>#REF!</v>
      </c>
      <c r="P3650" t="e">
        <f>IF(INDEX(Methods[Method Type],$A3650)="","",
CONCATENATE("  - &amp;MethodID",TEXT($A3650,"0000"),
" {","MethodTypeCV:  ",CHAR(34),INDEX(Methods[Method Type],$A3650),CHAR(34),
", MethodCode:  ",CHAR(34),INDEX(Methods[Method Code],$A3650),CHAR(34),
", MethodName:  ",CHAR(34),INDEX(Methods[Method Name],$A3650),CHAR(34),
", MethodDescription:  ",CHAR(34),INDEX(Methods[Method Description],$A3650),CHAR(34),
", MethodLink:  ",CHAR(34),INDEX(Methods[Method Link],$A3650),CHAR(34),
", OrganizationID: *OrganizationID",TEXT(MATCH(INDEX(Methods[Organization Name],$A3650),Organizations[Organization Name],0),"0000"),"}"))</f>
        <v>#REF!</v>
      </c>
      <c r="Q3650" t="e">
        <f>IF(INDEX(Variables[Variable Type],$A3650)="","",
CONCATENATE("  - &amp;VariableID",TEXT($A3650,"0000"),
" {","VariableTypeCV:  ",CHAR(34),INDEX(Variables[Variable Type],$A3650),CHAR(34),
", VariableCode:  ",CHAR(34),INDEX(Variables[Variable Code],$A3650),CHAR(34),
", VariableNameCV:  ",CHAR(34),INDEX(Variables[Variable Name],$A3650),CHAR(34),
", VariableDefinition:  ",CHAR(34),INDEX(Variables[Variable Definition],$A3650),CHAR(34),
", SpecciationCV:  ",CHAR(34),INDEX(Variables[Speciation],$A3650),CHAR(34),
", NoDataValue:  ",CHAR(34),INDEX(Variables[No Data Value],$A3650),CHAR(34),"}"))</f>
        <v>#REF!</v>
      </c>
    </row>
    <row r="3651" spans="1:17" x14ac:dyDescent="0.25">
      <c r="A3651">
        <v>3648</v>
      </c>
      <c r="D3651" t="e">
        <f>IF(INDEX(People[First Name],$A3651)="","",
CONCATENATE("  - &amp;PersonID",TEXT($A3651,"0000"),
" {","PersonFirstName:  ",CHAR(34),INDEX(People[First Name],$A3651),CHAR(34),
", PersonMiddleName:  ",CHAR(34),INDEX(People[Middle Name],$A3651),CHAR(34),
", PersonLastName:  ",CHAR(34),INDEX(People[Last Name],$A3651),CHAR(34),"}"))</f>
        <v>#REF!</v>
      </c>
      <c r="E3651" t="e">
        <f>IF(INDEX(Organizations[Organization Type '[CV']],$A3651)="","",
CONCATENATE("  - &amp;OrganizationID",TEXT($A3651,"0000"),
" {","OrganizationTypeCV:  ",CHAR(34),INDEX(Organizations[Organization Type '[CV']],$A3651),CHAR(34),
", OrganizationCode:  ",CHAR(34),INDEX(Organizations[Organization Code],$A3651),CHAR(34),
", OrganizationName:  ",CHAR(34),INDEX(Organizations[Organization Name],$A3651),CHAR(34),
", OrganizationDescription:  ",CHAR(34),INDEX(Organizations[Organization Description],$A3651),CHAR(34),
", OrganizationLink:  ",CHAR(34),INDEX(Organizations[Organization Link],$A3651),CHAR(34),"}"))</f>
        <v>#REF!</v>
      </c>
      <c r="F3651" t="e">
        <f>IF(INDEX(People[First Name],$A3651)="","",
CONCATENATE("  - &amp;AffiliationID",TEXT($A3651,"0000"),
" {PersonID: *PersonID",TEXT($A3651,"0000"),
", OrganizationID: *OrganizationID",TEXT(MATCH(INDEX(People[Organization Name],$A3651),Organizations[Organization Name],0),"0000"),
", IsPrimaryOrganizationContact: , AffiliationStartDate: , AffiliationEndDate: , PrimaryPhone: ",
", PrimaryEmail: ",CHAR(34),INDEX(People[Primary Email],$A3651),CHAR(34),
", PrimaryAddress: ",CHAR(34),INDEX(People[Primary Address],$A3651),CHAR(34),
", PersonLink: }"))</f>
        <v>#REF!</v>
      </c>
      <c r="H3651" t="e">
        <f>IF(COUNTA(CitationInformation)=0,"",IF(INDEX(AuthorList[Author Name],$A3651)="","",
CONCATENATE("  - &amp;AuthorListID",TEXT($A3651,"0000"),
"  {CitationID: *CitationID0001",
", PersonID: *PersonID",TEXT(MATCH(INDEX(AuthorList[Author Name],$A3651),People[Full Name],0),"0000"),
", AuthorOrder: ",INDEX(AuthorList[Author Number],$A3651),"}")))</f>
        <v>#REF!</v>
      </c>
      <c r="K3651" t="e">
        <f>IF(INDEX(SamplingFeatures[Feature Code],$A3651)="","",
CONCATENATE("  - &amp;SamplingFeatureID",TEXT($A3651,"0000"),
" {","SamplingFeatureUUID:  ",CHAR(34),INDEX(SamplingFeatures[Sampling Feature UUID],$A3651),CHAR(34),
", SamplingFeatureTypeCV:  ",CHAR(34),INDEX(SamplingFeatures[Sampling Feature Type],$A3651),CHAR(34),
", SamplingFeatureCode:  ",CHAR(34),INDEX(SamplingFeatures[Feature Code],$A3651),CHAR(34),
", SamplingFeatureName:  ",CHAR(34),INDEX(SamplingFeatures[Feature Name],$A3651),CHAR(34),
", SamplingFeatureDescription:  ",CHAR(34),INDEX(SamplingFeatures[Feature Description],$A3651),CHAR(34),
", SamplingFeatureGeotypeCV:  ",CHAR(34),INDEX(SamplingFeatures[Feature Geo Type],$A3651),CHAR(34),
", FeatureGeometry:  ",CHAR(34),INDEX(SamplingFeatures[Feature Geometry],$A3651),CHAR(34),
", Elevation_m:  ",CHAR(34),INDEX(SamplingFeatures[Elevation_m],$A3651),CHAR(34),
", ElevationDatumCV:  ",CHAR(34),ElevationDatum,CHAR(34),"}"))</f>
        <v>#REF!</v>
      </c>
      <c r="L3651" t="e">
        <f>IF(INDEX(SamplingFeatures[Sampling Feature Type],$A3651)&lt;&gt;"Site","",
CONCATENATE("  - &amp;SiteID",TEXT(SUMPRODUCT(--($L$3:$L3650&lt;&gt;"")),"0000"),
" {","SamplingFeatureID:  *SamplingFeatureID",TEXT($A3651,"0000"),
", SiteTypeCV:  ",CHAR(34),INDEX(Sites[Site Type],$A3651),CHAR(34),
", Latitude:  ",INDEX(Sites[Latitude],$A3651),
", Longitude:  ",INDEX(Sites[Longitude],$A3651),
", SRSName:  ",CHAR(34),LatLonDatum,CHAR(34),"}"))</f>
        <v>#REF!</v>
      </c>
      <c r="M3651" t="e">
        <f>IF(INDEX(SamplingFeatures[Sampling Feature Type],$A3651)&lt;&gt;"Specimen","",
CONCATENATE("  - &amp;SpecimenID",TEXT(SUMPRODUCT(--($M$3:$M3650&lt;&gt;"")),"0000"),
" {","SamplingFeatureID:  *SamplingFeatureID",TEXT($A3651,"0000"),
", SpecimenTypeCV:  ",CHAR(34),INDEX(Specimens[Specimen Type],$A3651),CHAR(34),
", SpecimenMediumCV:  ",INDEX(Specimens[Specimen Medium],$A3651),
", IsFieldSpecimen:  ",CHAR(34),INDEX(Specimens[Is Field Specimen?],$A3651),CHAR(34),"}"))</f>
        <v>#REF!</v>
      </c>
      <c r="N3651" t="e">
        <f>IF(COUNTA(SpatialOffsets[])=0,"", IF(INDEX(SpatialOffsets[Spatial Offset Type],$A3651)="","",
CONCATENATE("  - &amp;SpatialOffsetID",TEXT($A3651,"0000"),
" {","SpatialOffsetTypeCV:  ",CHAR(34),INDEX(SpatialOffsets[Spatial Offset Type],$A3651),CHAR(34),
", Offset1Value:  ",INDEX(SpatialOffsets[Offset 1 Value],$A3651),
", Offset1UnitID:  ",CHAR(34),INDEX(SpatialOffsets[Offset 1 Unit],$A3651),CHAR(34),
", Offset2Value:  ",INDEX(SpatialOffsets[Offset 2 Value],$A3651),
", Offset2UnitID:  ",CHAR(34),INDEX(SpatialOffsets[Offset 2 Unit],$A3651),CHAR(34),
", Offset3Value:  ",INDEX(SpatialOffsets[Offset 3 Value],$A3651),
", Offset3UnitID:  ",CHAR(34),INDEX(SpatialOffsets[Offset 3 Unit],$A3651),CHAR(34),,"}")))</f>
        <v>#REF!</v>
      </c>
      <c r="O3651" t="e">
        <f>IF(COUNTA(RelatedFeatures[])=0,"", IF(INDEX(RelatedFeatures[First Sampling Feature Code],$A3651)="","",
CONCATENATE("  - &amp;RelationID",TEXT($A3651,"0000"),
" {","SamplingFeatureID:  *SamplingFeatureID",TEXT(MATCH(INDEX(RelatedFeatures[First Sampling Feature Code],$A3651),SamplingFeatures[Feature Code],0),"0000"),
", RelationshipTypeCV:  ",CHAR(34),INDEX(RelatedFeatures[Relationship Type],$A3651),CHAR(34),
", RelatedFeatureID: *SamplingFeatureID",TEXT(MATCH(INDEX(RelatedFeatures[Second Sampling Feature Code],$A3651),SamplingFeatures[Feature Code],0),"0000"),
", SpatialOffsetID:  ",IF(INDEX(RelatedFeatures[Offset Number],$A3651)="","",CONCATENATE("*SpatialOffsetID",TEXT(INDEX(RelatedFeatures[Offset Number],$A3651),"0000"))),"}")))</f>
        <v>#REF!</v>
      </c>
      <c r="P3651" t="e">
        <f>IF(INDEX(Methods[Method Type],$A3651)="","",
CONCATENATE("  - &amp;MethodID",TEXT($A3651,"0000"),
" {","MethodTypeCV:  ",CHAR(34),INDEX(Methods[Method Type],$A3651),CHAR(34),
", MethodCode:  ",CHAR(34),INDEX(Methods[Method Code],$A3651),CHAR(34),
", MethodName:  ",CHAR(34),INDEX(Methods[Method Name],$A3651),CHAR(34),
", MethodDescription:  ",CHAR(34),INDEX(Methods[Method Description],$A3651),CHAR(34),
", MethodLink:  ",CHAR(34),INDEX(Methods[Method Link],$A3651),CHAR(34),
", OrganizationID: *OrganizationID",TEXT(MATCH(INDEX(Methods[Organization Name],$A3651),Organizations[Organization Name],0),"0000"),"}"))</f>
        <v>#REF!</v>
      </c>
      <c r="Q3651" t="e">
        <f>IF(INDEX(Variables[Variable Type],$A3651)="","",
CONCATENATE("  - &amp;VariableID",TEXT($A3651,"0000"),
" {","VariableTypeCV:  ",CHAR(34),INDEX(Variables[Variable Type],$A3651),CHAR(34),
", VariableCode:  ",CHAR(34),INDEX(Variables[Variable Code],$A3651),CHAR(34),
", VariableNameCV:  ",CHAR(34),INDEX(Variables[Variable Name],$A3651),CHAR(34),
", VariableDefinition:  ",CHAR(34),INDEX(Variables[Variable Definition],$A3651),CHAR(34),
", SpecciationCV:  ",CHAR(34),INDEX(Variables[Speciation],$A3651),CHAR(34),
", NoDataValue:  ",CHAR(34),INDEX(Variables[No Data Value],$A3651),CHAR(34),"}"))</f>
        <v>#REF!</v>
      </c>
    </row>
    <row r="3652" spans="1:17" x14ac:dyDescent="0.25">
      <c r="A3652">
        <v>3649</v>
      </c>
      <c r="D3652" t="e">
        <f>IF(INDEX(People[First Name],$A3652)="","",
CONCATENATE("  - &amp;PersonID",TEXT($A3652,"0000"),
" {","PersonFirstName:  ",CHAR(34),INDEX(People[First Name],$A3652),CHAR(34),
", PersonMiddleName:  ",CHAR(34),INDEX(People[Middle Name],$A3652),CHAR(34),
", PersonLastName:  ",CHAR(34),INDEX(People[Last Name],$A3652),CHAR(34),"}"))</f>
        <v>#REF!</v>
      </c>
      <c r="E3652" t="e">
        <f>IF(INDEX(Organizations[Organization Type '[CV']],$A3652)="","",
CONCATENATE("  - &amp;OrganizationID",TEXT($A3652,"0000"),
" {","OrganizationTypeCV:  ",CHAR(34),INDEX(Organizations[Organization Type '[CV']],$A3652),CHAR(34),
", OrganizationCode:  ",CHAR(34),INDEX(Organizations[Organization Code],$A3652),CHAR(34),
", OrganizationName:  ",CHAR(34),INDEX(Organizations[Organization Name],$A3652),CHAR(34),
", OrganizationDescription:  ",CHAR(34),INDEX(Organizations[Organization Description],$A3652),CHAR(34),
", OrganizationLink:  ",CHAR(34),INDEX(Organizations[Organization Link],$A3652),CHAR(34),"}"))</f>
        <v>#REF!</v>
      </c>
      <c r="F3652" t="e">
        <f>IF(INDEX(People[First Name],$A3652)="","",
CONCATENATE("  - &amp;AffiliationID",TEXT($A3652,"0000"),
" {PersonID: *PersonID",TEXT($A3652,"0000"),
", OrganizationID: *OrganizationID",TEXT(MATCH(INDEX(People[Organization Name],$A3652),Organizations[Organization Name],0),"0000"),
", IsPrimaryOrganizationContact: , AffiliationStartDate: , AffiliationEndDate: , PrimaryPhone: ",
", PrimaryEmail: ",CHAR(34),INDEX(People[Primary Email],$A3652),CHAR(34),
", PrimaryAddress: ",CHAR(34),INDEX(People[Primary Address],$A3652),CHAR(34),
", PersonLink: }"))</f>
        <v>#REF!</v>
      </c>
      <c r="H3652" t="e">
        <f>IF(COUNTA(CitationInformation)=0,"",IF(INDEX(AuthorList[Author Name],$A3652)="","",
CONCATENATE("  - &amp;AuthorListID",TEXT($A3652,"0000"),
"  {CitationID: *CitationID0001",
", PersonID: *PersonID",TEXT(MATCH(INDEX(AuthorList[Author Name],$A3652),People[Full Name],0),"0000"),
", AuthorOrder: ",INDEX(AuthorList[Author Number],$A3652),"}")))</f>
        <v>#REF!</v>
      </c>
      <c r="K3652" t="e">
        <f>IF(INDEX(SamplingFeatures[Feature Code],$A3652)="","",
CONCATENATE("  - &amp;SamplingFeatureID",TEXT($A3652,"0000"),
" {","SamplingFeatureUUID:  ",CHAR(34),INDEX(SamplingFeatures[Sampling Feature UUID],$A3652),CHAR(34),
", SamplingFeatureTypeCV:  ",CHAR(34),INDEX(SamplingFeatures[Sampling Feature Type],$A3652),CHAR(34),
", SamplingFeatureCode:  ",CHAR(34),INDEX(SamplingFeatures[Feature Code],$A3652),CHAR(34),
", SamplingFeatureName:  ",CHAR(34),INDEX(SamplingFeatures[Feature Name],$A3652),CHAR(34),
", SamplingFeatureDescription:  ",CHAR(34),INDEX(SamplingFeatures[Feature Description],$A3652),CHAR(34),
", SamplingFeatureGeotypeCV:  ",CHAR(34),INDEX(SamplingFeatures[Feature Geo Type],$A3652),CHAR(34),
", FeatureGeometry:  ",CHAR(34),INDEX(SamplingFeatures[Feature Geometry],$A3652),CHAR(34),
", Elevation_m:  ",CHAR(34),INDEX(SamplingFeatures[Elevation_m],$A3652),CHAR(34),
", ElevationDatumCV:  ",CHAR(34),ElevationDatum,CHAR(34),"}"))</f>
        <v>#REF!</v>
      </c>
      <c r="L3652" t="e">
        <f>IF(INDEX(SamplingFeatures[Sampling Feature Type],$A3652)&lt;&gt;"Site","",
CONCATENATE("  - &amp;SiteID",TEXT(SUMPRODUCT(--($L$3:$L3651&lt;&gt;"")),"0000"),
" {","SamplingFeatureID:  *SamplingFeatureID",TEXT($A3652,"0000"),
", SiteTypeCV:  ",CHAR(34),INDEX(Sites[Site Type],$A3652),CHAR(34),
", Latitude:  ",INDEX(Sites[Latitude],$A3652),
", Longitude:  ",INDEX(Sites[Longitude],$A3652),
", SRSName:  ",CHAR(34),LatLonDatum,CHAR(34),"}"))</f>
        <v>#REF!</v>
      </c>
      <c r="M3652" t="e">
        <f>IF(INDEX(SamplingFeatures[Sampling Feature Type],$A3652)&lt;&gt;"Specimen","",
CONCATENATE("  - &amp;SpecimenID",TEXT(SUMPRODUCT(--($M$3:$M3651&lt;&gt;"")),"0000"),
" {","SamplingFeatureID:  *SamplingFeatureID",TEXT($A3652,"0000"),
", SpecimenTypeCV:  ",CHAR(34),INDEX(Specimens[Specimen Type],$A3652),CHAR(34),
", SpecimenMediumCV:  ",INDEX(Specimens[Specimen Medium],$A3652),
", IsFieldSpecimen:  ",CHAR(34),INDEX(Specimens[Is Field Specimen?],$A3652),CHAR(34),"}"))</f>
        <v>#REF!</v>
      </c>
      <c r="N3652" t="e">
        <f>IF(COUNTA(SpatialOffsets[])=0,"", IF(INDEX(SpatialOffsets[Spatial Offset Type],$A3652)="","",
CONCATENATE("  - &amp;SpatialOffsetID",TEXT($A3652,"0000"),
" {","SpatialOffsetTypeCV:  ",CHAR(34),INDEX(SpatialOffsets[Spatial Offset Type],$A3652),CHAR(34),
", Offset1Value:  ",INDEX(SpatialOffsets[Offset 1 Value],$A3652),
", Offset1UnitID:  ",CHAR(34),INDEX(SpatialOffsets[Offset 1 Unit],$A3652),CHAR(34),
", Offset2Value:  ",INDEX(SpatialOffsets[Offset 2 Value],$A3652),
", Offset2UnitID:  ",CHAR(34),INDEX(SpatialOffsets[Offset 2 Unit],$A3652),CHAR(34),
", Offset3Value:  ",INDEX(SpatialOffsets[Offset 3 Value],$A3652),
", Offset3UnitID:  ",CHAR(34),INDEX(SpatialOffsets[Offset 3 Unit],$A3652),CHAR(34),,"}")))</f>
        <v>#REF!</v>
      </c>
      <c r="O3652" t="e">
        <f>IF(COUNTA(RelatedFeatures[])=0,"", IF(INDEX(RelatedFeatures[First Sampling Feature Code],$A3652)="","",
CONCATENATE("  - &amp;RelationID",TEXT($A3652,"0000"),
" {","SamplingFeatureID:  *SamplingFeatureID",TEXT(MATCH(INDEX(RelatedFeatures[First Sampling Feature Code],$A3652),SamplingFeatures[Feature Code],0),"0000"),
", RelationshipTypeCV:  ",CHAR(34),INDEX(RelatedFeatures[Relationship Type],$A3652),CHAR(34),
", RelatedFeatureID: *SamplingFeatureID",TEXT(MATCH(INDEX(RelatedFeatures[Second Sampling Feature Code],$A3652),SamplingFeatures[Feature Code],0),"0000"),
", SpatialOffsetID:  ",IF(INDEX(RelatedFeatures[Offset Number],$A3652)="","",CONCATENATE("*SpatialOffsetID",TEXT(INDEX(RelatedFeatures[Offset Number],$A3652),"0000"))),"}")))</f>
        <v>#REF!</v>
      </c>
      <c r="P3652" t="e">
        <f>IF(INDEX(Methods[Method Type],$A3652)="","",
CONCATENATE("  - &amp;MethodID",TEXT($A3652,"0000"),
" {","MethodTypeCV:  ",CHAR(34),INDEX(Methods[Method Type],$A3652),CHAR(34),
", MethodCode:  ",CHAR(34),INDEX(Methods[Method Code],$A3652),CHAR(34),
", MethodName:  ",CHAR(34),INDEX(Methods[Method Name],$A3652),CHAR(34),
", MethodDescription:  ",CHAR(34),INDEX(Methods[Method Description],$A3652),CHAR(34),
", MethodLink:  ",CHAR(34),INDEX(Methods[Method Link],$A3652),CHAR(34),
", OrganizationID: *OrganizationID",TEXT(MATCH(INDEX(Methods[Organization Name],$A3652),Organizations[Organization Name],0),"0000"),"}"))</f>
        <v>#REF!</v>
      </c>
      <c r="Q3652" t="e">
        <f>IF(INDEX(Variables[Variable Type],$A3652)="","",
CONCATENATE("  - &amp;VariableID",TEXT($A3652,"0000"),
" {","VariableTypeCV:  ",CHAR(34),INDEX(Variables[Variable Type],$A3652),CHAR(34),
", VariableCode:  ",CHAR(34),INDEX(Variables[Variable Code],$A3652),CHAR(34),
", VariableNameCV:  ",CHAR(34),INDEX(Variables[Variable Name],$A3652),CHAR(34),
", VariableDefinition:  ",CHAR(34),INDEX(Variables[Variable Definition],$A3652),CHAR(34),
", SpecciationCV:  ",CHAR(34),INDEX(Variables[Speciation],$A3652),CHAR(34),
", NoDataValue:  ",CHAR(34),INDEX(Variables[No Data Value],$A3652),CHAR(34),"}"))</f>
        <v>#REF!</v>
      </c>
    </row>
    <row r="3653" spans="1:17" x14ac:dyDescent="0.25">
      <c r="A3653">
        <v>3650</v>
      </c>
      <c r="D3653" t="e">
        <f>IF(INDEX(People[First Name],$A3653)="","",
CONCATENATE("  - &amp;PersonID",TEXT($A3653,"0000"),
" {","PersonFirstName:  ",CHAR(34),INDEX(People[First Name],$A3653),CHAR(34),
", PersonMiddleName:  ",CHAR(34),INDEX(People[Middle Name],$A3653),CHAR(34),
", PersonLastName:  ",CHAR(34),INDEX(People[Last Name],$A3653),CHAR(34),"}"))</f>
        <v>#REF!</v>
      </c>
      <c r="E3653" t="e">
        <f>IF(INDEX(Organizations[Organization Type '[CV']],$A3653)="","",
CONCATENATE("  - &amp;OrganizationID",TEXT($A3653,"0000"),
" {","OrganizationTypeCV:  ",CHAR(34),INDEX(Organizations[Organization Type '[CV']],$A3653),CHAR(34),
", OrganizationCode:  ",CHAR(34),INDEX(Organizations[Organization Code],$A3653),CHAR(34),
", OrganizationName:  ",CHAR(34),INDEX(Organizations[Organization Name],$A3653),CHAR(34),
", OrganizationDescription:  ",CHAR(34),INDEX(Organizations[Organization Description],$A3653),CHAR(34),
", OrganizationLink:  ",CHAR(34),INDEX(Organizations[Organization Link],$A3653),CHAR(34),"}"))</f>
        <v>#REF!</v>
      </c>
      <c r="F3653" t="e">
        <f>IF(INDEX(People[First Name],$A3653)="","",
CONCATENATE("  - &amp;AffiliationID",TEXT($A3653,"0000"),
" {PersonID: *PersonID",TEXT($A3653,"0000"),
", OrganizationID: *OrganizationID",TEXT(MATCH(INDEX(People[Organization Name],$A3653),Organizations[Organization Name],0),"0000"),
", IsPrimaryOrganizationContact: , AffiliationStartDate: , AffiliationEndDate: , PrimaryPhone: ",
", PrimaryEmail: ",CHAR(34),INDEX(People[Primary Email],$A3653),CHAR(34),
", PrimaryAddress: ",CHAR(34),INDEX(People[Primary Address],$A3653),CHAR(34),
", PersonLink: }"))</f>
        <v>#REF!</v>
      </c>
      <c r="H3653" t="e">
        <f>IF(COUNTA(CitationInformation)=0,"",IF(INDEX(AuthorList[Author Name],$A3653)="","",
CONCATENATE("  - &amp;AuthorListID",TEXT($A3653,"0000"),
"  {CitationID: *CitationID0001",
", PersonID: *PersonID",TEXT(MATCH(INDEX(AuthorList[Author Name],$A3653),People[Full Name],0),"0000"),
", AuthorOrder: ",INDEX(AuthorList[Author Number],$A3653),"}")))</f>
        <v>#REF!</v>
      </c>
      <c r="K3653" t="e">
        <f>IF(INDEX(SamplingFeatures[Feature Code],$A3653)="","",
CONCATENATE("  - &amp;SamplingFeatureID",TEXT($A3653,"0000"),
" {","SamplingFeatureUUID:  ",CHAR(34),INDEX(SamplingFeatures[Sampling Feature UUID],$A3653),CHAR(34),
", SamplingFeatureTypeCV:  ",CHAR(34),INDEX(SamplingFeatures[Sampling Feature Type],$A3653),CHAR(34),
", SamplingFeatureCode:  ",CHAR(34),INDEX(SamplingFeatures[Feature Code],$A3653),CHAR(34),
", SamplingFeatureName:  ",CHAR(34),INDEX(SamplingFeatures[Feature Name],$A3653),CHAR(34),
", SamplingFeatureDescription:  ",CHAR(34),INDEX(SamplingFeatures[Feature Description],$A3653),CHAR(34),
", SamplingFeatureGeotypeCV:  ",CHAR(34),INDEX(SamplingFeatures[Feature Geo Type],$A3653),CHAR(34),
", FeatureGeometry:  ",CHAR(34),INDEX(SamplingFeatures[Feature Geometry],$A3653),CHAR(34),
", Elevation_m:  ",CHAR(34),INDEX(SamplingFeatures[Elevation_m],$A3653),CHAR(34),
", ElevationDatumCV:  ",CHAR(34),ElevationDatum,CHAR(34),"}"))</f>
        <v>#REF!</v>
      </c>
      <c r="L3653" t="e">
        <f>IF(INDEX(SamplingFeatures[Sampling Feature Type],$A3653)&lt;&gt;"Site","",
CONCATENATE("  - &amp;SiteID",TEXT(SUMPRODUCT(--($L$3:$L3652&lt;&gt;"")),"0000"),
" {","SamplingFeatureID:  *SamplingFeatureID",TEXT($A3653,"0000"),
", SiteTypeCV:  ",CHAR(34),INDEX(Sites[Site Type],$A3653),CHAR(34),
", Latitude:  ",INDEX(Sites[Latitude],$A3653),
", Longitude:  ",INDEX(Sites[Longitude],$A3653),
", SRSName:  ",CHAR(34),LatLonDatum,CHAR(34),"}"))</f>
        <v>#REF!</v>
      </c>
      <c r="M3653" t="e">
        <f>IF(INDEX(SamplingFeatures[Sampling Feature Type],$A3653)&lt;&gt;"Specimen","",
CONCATENATE("  - &amp;SpecimenID",TEXT(SUMPRODUCT(--($M$3:$M3652&lt;&gt;"")),"0000"),
" {","SamplingFeatureID:  *SamplingFeatureID",TEXT($A3653,"0000"),
", SpecimenTypeCV:  ",CHAR(34),INDEX(Specimens[Specimen Type],$A3653),CHAR(34),
", SpecimenMediumCV:  ",INDEX(Specimens[Specimen Medium],$A3653),
", IsFieldSpecimen:  ",CHAR(34),INDEX(Specimens[Is Field Specimen?],$A3653),CHAR(34),"}"))</f>
        <v>#REF!</v>
      </c>
      <c r="N3653" t="e">
        <f>IF(COUNTA(SpatialOffsets[])=0,"", IF(INDEX(SpatialOffsets[Spatial Offset Type],$A3653)="","",
CONCATENATE("  - &amp;SpatialOffsetID",TEXT($A3653,"0000"),
" {","SpatialOffsetTypeCV:  ",CHAR(34),INDEX(SpatialOffsets[Spatial Offset Type],$A3653),CHAR(34),
", Offset1Value:  ",INDEX(SpatialOffsets[Offset 1 Value],$A3653),
", Offset1UnitID:  ",CHAR(34),INDEX(SpatialOffsets[Offset 1 Unit],$A3653),CHAR(34),
", Offset2Value:  ",INDEX(SpatialOffsets[Offset 2 Value],$A3653),
", Offset2UnitID:  ",CHAR(34),INDEX(SpatialOffsets[Offset 2 Unit],$A3653),CHAR(34),
", Offset3Value:  ",INDEX(SpatialOffsets[Offset 3 Value],$A3653),
", Offset3UnitID:  ",CHAR(34),INDEX(SpatialOffsets[Offset 3 Unit],$A3653),CHAR(34),,"}")))</f>
        <v>#REF!</v>
      </c>
      <c r="O3653" t="e">
        <f>IF(COUNTA(RelatedFeatures[])=0,"", IF(INDEX(RelatedFeatures[First Sampling Feature Code],$A3653)="","",
CONCATENATE("  - &amp;RelationID",TEXT($A3653,"0000"),
" {","SamplingFeatureID:  *SamplingFeatureID",TEXT(MATCH(INDEX(RelatedFeatures[First Sampling Feature Code],$A3653),SamplingFeatures[Feature Code],0),"0000"),
", RelationshipTypeCV:  ",CHAR(34),INDEX(RelatedFeatures[Relationship Type],$A3653),CHAR(34),
", RelatedFeatureID: *SamplingFeatureID",TEXT(MATCH(INDEX(RelatedFeatures[Second Sampling Feature Code],$A3653),SamplingFeatures[Feature Code],0),"0000"),
", SpatialOffsetID:  ",IF(INDEX(RelatedFeatures[Offset Number],$A3653)="","",CONCATENATE("*SpatialOffsetID",TEXT(INDEX(RelatedFeatures[Offset Number],$A3653),"0000"))),"}")))</f>
        <v>#REF!</v>
      </c>
      <c r="P3653" t="e">
        <f>IF(INDEX(Methods[Method Type],$A3653)="","",
CONCATENATE("  - &amp;MethodID",TEXT($A3653,"0000"),
" {","MethodTypeCV:  ",CHAR(34),INDEX(Methods[Method Type],$A3653),CHAR(34),
", MethodCode:  ",CHAR(34),INDEX(Methods[Method Code],$A3653),CHAR(34),
", MethodName:  ",CHAR(34),INDEX(Methods[Method Name],$A3653),CHAR(34),
", MethodDescription:  ",CHAR(34),INDEX(Methods[Method Description],$A3653),CHAR(34),
", MethodLink:  ",CHAR(34),INDEX(Methods[Method Link],$A3653),CHAR(34),
", OrganizationID: *OrganizationID",TEXT(MATCH(INDEX(Methods[Organization Name],$A3653),Organizations[Organization Name],0),"0000"),"}"))</f>
        <v>#REF!</v>
      </c>
      <c r="Q3653" t="e">
        <f>IF(INDEX(Variables[Variable Type],$A3653)="","",
CONCATENATE("  - &amp;VariableID",TEXT($A3653,"0000"),
" {","VariableTypeCV:  ",CHAR(34),INDEX(Variables[Variable Type],$A3653),CHAR(34),
", VariableCode:  ",CHAR(34),INDEX(Variables[Variable Code],$A3653),CHAR(34),
", VariableNameCV:  ",CHAR(34),INDEX(Variables[Variable Name],$A3653),CHAR(34),
", VariableDefinition:  ",CHAR(34),INDEX(Variables[Variable Definition],$A3653),CHAR(34),
", SpecciationCV:  ",CHAR(34),INDEX(Variables[Speciation],$A3653),CHAR(34),
", NoDataValue:  ",CHAR(34),INDEX(Variables[No Data Value],$A3653),CHAR(34),"}"))</f>
        <v>#REF!</v>
      </c>
    </row>
    <row r="3654" spans="1:17" x14ac:dyDescent="0.25">
      <c r="A3654">
        <v>3651</v>
      </c>
      <c r="D3654" t="e">
        <f>IF(INDEX(People[First Name],$A3654)="","",
CONCATENATE("  - &amp;PersonID",TEXT($A3654,"0000"),
" {","PersonFirstName:  ",CHAR(34),INDEX(People[First Name],$A3654),CHAR(34),
", PersonMiddleName:  ",CHAR(34),INDEX(People[Middle Name],$A3654),CHAR(34),
", PersonLastName:  ",CHAR(34),INDEX(People[Last Name],$A3654),CHAR(34),"}"))</f>
        <v>#REF!</v>
      </c>
      <c r="E3654" t="e">
        <f>IF(INDEX(Organizations[Organization Type '[CV']],$A3654)="","",
CONCATENATE("  - &amp;OrganizationID",TEXT($A3654,"0000"),
" {","OrganizationTypeCV:  ",CHAR(34),INDEX(Organizations[Organization Type '[CV']],$A3654),CHAR(34),
", OrganizationCode:  ",CHAR(34),INDEX(Organizations[Organization Code],$A3654),CHAR(34),
", OrganizationName:  ",CHAR(34),INDEX(Organizations[Organization Name],$A3654),CHAR(34),
", OrganizationDescription:  ",CHAR(34),INDEX(Organizations[Organization Description],$A3654),CHAR(34),
", OrganizationLink:  ",CHAR(34),INDEX(Organizations[Organization Link],$A3654),CHAR(34),"}"))</f>
        <v>#REF!</v>
      </c>
      <c r="F3654" t="e">
        <f>IF(INDEX(People[First Name],$A3654)="","",
CONCATENATE("  - &amp;AffiliationID",TEXT($A3654,"0000"),
" {PersonID: *PersonID",TEXT($A3654,"0000"),
", OrganizationID: *OrganizationID",TEXT(MATCH(INDEX(People[Organization Name],$A3654),Organizations[Organization Name],0),"0000"),
", IsPrimaryOrganizationContact: , AffiliationStartDate: , AffiliationEndDate: , PrimaryPhone: ",
", PrimaryEmail: ",CHAR(34),INDEX(People[Primary Email],$A3654),CHAR(34),
", PrimaryAddress: ",CHAR(34),INDEX(People[Primary Address],$A3654),CHAR(34),
", PersonLink: }"))</f>
        <v>#REF!</v>
      </c>
      <c r="H3654" t="e">
        <f>IF(COUNTA(CitationInformation)=0,"",IF(INDEX(AuthorList[Author Name],$A3654)="","",
CONCATENATE("  - &amp;AuthorListID",TEXT($A3654,"0000"),
"  {CitationID: *CitationID0001",
", PersonID: *PersonID",TEXT(MATCH(INDEX(AuthorList[Author Name],$A3654),People[Full Name],0),"0000"),
", AuthorOrder: ",INDEX(AuthorList[Author Number],$A3654),"}")))</f>
        <v>#REF!</v>
      </c>
      <c r="K3654" t="e">
        <f>IF(INDEX(SamplingFeatures[Feature Code],$A3654)="","",
CONCATENATE("  - &amp;SamplingFeatureID",TEXT($A3654,"0000"),
" {","SamplingFeatureUUID:  ",CHAR(34),INDEX(SamplingFeatures[Sampling Feature UUID],$A3654),CHAR(34),
", SamplingFeatureTypeCV:  ",CHAR(34),INDEX(SamplingFeatures[Sampling Feature Type],$A3654),CHAR(34),
", SamplingFeatureCode:  ",CHAR(34),INDEX(SamplingFeatures[Feature Code],$A3654),CHAR(34),
", SamplingFeatureName:  ",CHAR(34),INDEX(SamplingFeatures[Feature Name],$A3654),CHAR(34),
", SamplingFeatureDescription:  ",CHAR(34),INDEX(SamplingFeatures[Feature Description],$A3654),CHAR(34),
", SamplingFeatureGeotypeCV:  ",CHAR(34),INDEX(SamplingFeatures[Feature Geo Type],$A3654),CHAR(34),
", FeatureGeometry:  ",CHAR(34),INDEX(SamplingFeatures[Feature Geometry],$A3654),CHAR(34),
", Elevation_m:  ",CHAR(34),INDEX(SamplingFeatures[Elevation_m],$A3654),CHAR(34),
", ElevationDatumCV:  ",CHAR(34),ElevationDatum,CHAR(34),"}"))</f>
        <v>#REF!</v>
      </c>
      <c r="L3654" t="e">
        <f>IF(INDEX(SamplingFeatures[Sampling Feature Type],$A3654)&lt;&gt;"Site","",
CONCATENATE("  - &amp;SiteID",TEXT(SUMPRODUCT(--($L$3:$L3653&lt;&gt;"")),"0000"),
" {","SamplingFeatureID:  *SamplingFeatureID",TEXT($A3654,"0000"),
", SiteTypeCV:  ",CHAR(34),INDEX(Sites[Site Type],$A3654),CHAR(34),
", Latitude:  ",INDEX(Sites[Latitude],$A3654),
", Longitude:  ",INDEX(Sites[Longitude],$A3654),
", SRSName:  ",CHAR(34),LatLonDatum,CHAR(34),"}"))</f>
        <v>#REF!</v>
      </c>
      <c r="M3654" t="e">
        <f>IF(INDEX(SamplingFeatures[Sampling Feature Type],$A3654)&lt;&gt;"Specimen","",
CONCATENATE("  - &amp;SpecimenID",TEXT(SUMPRODUCT(--($M$3:$M3653&lt;&gt;"")),"0000"),
" {","SamplingFeatureID:  *SamplingFeatureID",TEXT($A3654,"0000"),
", SpecimenTypeCV:  ",CHAR(34),INDEX(Specimens[Specimen Type],$A3654),CHAR(34),
", SpecimenMediumCV:  ",INDEX(Specimens[Specimen Medium],$A3654),
", IsFieldSpecimen:  ",CHAR(34),INDEX(Specimens[Is Field Specimen?],$A3654),CHAR(34),"}"))</f>
        <v>#REF!</v>
      </c>
      <c r="N3654" t="e">
        <f>IF(COUNTA(SpatialOffsets[])=0,"", IF(INDEX(SpatialOffsets[Spatial Offset Type],$A3654)="","",
CONCATENATE("  - &amp;SpatialOffsetID",TEXT($A3654,"0000"),
" {","SpatialOffsetTypeCV:  ",CHAR(34),INDEX(SpatialOffsets[Spatial Offset Type],$A3654),CHAR(34),
", Offset1Value:  ",INDEX(SpatialOffsets[Offset 1 Value],$A3654),
", Offset1UnitID:  ",CHAR(34),INDEX(SpatialOffsets[Offset 1 Unit],$A3654),CHAR(34),
", Offset2Value:  ",INDEX(SpatialOffsets[Offset 2 Value],$A3654),
", Offset2UnitID:  ",CHAR(34),INDEX(SpatialOffsets[Offset 2 Unit],$A3654),CHAR(34),
", Offset3Value:  ",INDEX(SpatialOffsets[Offset 3 Value],$A3654),
", Offset3UnitID:  ",CHAR(34),INDEX(SpatialOffsets[Offset 3 Unit],$A3654),CHAR(34),,"}")))</f>
        <v>#REF!</v>
      </c>
      <c r="O3654" t="e">
        <f>IF(COUNTA(RelatedFeatures[])=0,"", IF(INDEX(RelatedFeatures[First Sampling Feature Code],$A3654)="","",
CONCATENATE("  - &amp;RelationID",TEXT($A3654,"0000"),
" {","SamplingFeatureID:  *SamplingFeatureID",TEXT(MATCH(INDEX(RelatedFeatures[First Sampling Feature Code],$A3654),SamplingFeatures[Feature Code],0),"0000"),
", RelationshipTypeCV:  ",CHAR(34),INDEX(RelatedFeatures[Relationship Type],$A3654),CHAR(34),
", RelatedFeatureID: *SamplingFeatureID",TEXT(MATCH(INDEX(RelatedFeatures[Second Sampling Feature Code],$A3654),SamplingFeatures[Feature Code],0),"0000"),
", SpatialOffsetID:  ",IF(INDEX(RelatedFeatures[Offset Number],$A3654)="","",CONCATENATE("*SpatialOffsetID",TEXT(INDEX(RelatedFeatures[Offset Number],$A3654),"0000"))),"}")))</f>
        <v>#REF!</v>
      </c>
      <c r="P3654" t="e">
        <f>IF(INDEX(Methods[Method Type],$A3654)="","",
CONCATENATE("  - &amp;MethodID",TEXT($A3654,"0000"),
" {","MethodTypeCV:  ",CHAR(34),INDEX(Methods[Method Type],$A3654),CHAR(34),
", MethodCode:  ",CHAR(34),INDEX(Methods[Method Code],$A3654),CHAR(34),
", MethodName:  ",CHAR(34),INDEX(Methods[Method Name],$A3654),CHAR(34),
", MethodDescription:  ",CHAR(34),INDEX(Methods[Method Description],$A3654),CHAR(34),
", MethodLink:  ",CHAR(34),INDEX(Methods[Method Link],$A3654),CHAR(34),
", OrganizationID: *OrganizationID",TEXT(MATCH(INDEX(Methods[Organization Name],$A3654),Organizations[Organization Name],0),"0000"),"}"))</f>
        <v>#REF!</v>
      </c>
      <c r="Q3654" t="e">
        <f>IF(INDEX(Variables[Variable Type],$A3654)="","",
CONCATENATE("  - &amp;VariableID",TEXT($A3654,"0000"),
" {","VariableTypeCV:  ",CHAR(34),INDEX(Variables[Variable Type],$A3654),CHAR(34),
", VariableCode:  ",CHAR(34),INDEX(Variables[Variable Code],$A3654),CHAR(34),
", VariableNameCV:  ",CHAR(34),INDEX(Variables[Variable Name],$A3654),CHAR(34),
", VariableDefinition:  ",CHAR(34),INDEX(Variables[Variable Definition],$A3654),CHAR(34),
", SpecciationCV:  ",CHAR(34),INDEX(Variables[Speciation],$A3654),CHAR(34),
", NoDataValue:  ",CHAR(34),INDEX(Variables[No Data Value],$A3654),CHAR(34),"}"))</f>
        <v>#REF!</v>
      </c>
    </row>
    <row r="3655" spans="1:17" x14ac:dyDescent="0.25">
      <c r="A3655">
        <v>3652</v>
      </c>
      <c r="D3655" t="e">
        <f>IF(INDEX(People[First Name],$A3655)="","",
CONCATENATE("  - &amp;PersonID",TEXT($A3655,"0000"),
" {","PersonFirstName:  ",CHAR(34),INDEX(People[First Name],$A3655),CHAR(34),
", PersonMiddleName:  ",CHAR(34),INDEX(People[Middle Name],$A3655),CHAR(34),
", PersonLastName:  ",CHAR(34),INDEX(People[Last Name],$A3655),CHAR(34),"}"))</f>
        <v>#REF!</v>
      </c>
      <c r="E3655" t="e">
        <f>IF(INDEX(Organizations[Organization Type '[CV']],$A3655)="","",
CONCATENATE("  - &amp;OrganizationID",TEXT($A3655,"0000"),
" {","OrganizationTypeCV:  ",CHAR(34),INDEX(Organizations[Organization Type '[CV']],$A3655),CHAR(34),
", OrganizationCode:  ",CHAR(34),INDEX(Organizations[Organization Code],$A3655),CHAR(34),
", OrganizationName:  ",CHAR(34),INDEX(Organizations[Organization Name],$A3655),CHAR(34),
", OrganizationDescription:  ",CHAR(34),INDEX(Organizations[Organization Description],$A3655),CHAR(34),
", OrganizationLink:  ",CHAR(34),INDEX(Organizations[Organization Link],$A3655),CHAR(34),"}"))</f>
        <v>#REF!</v>
      </c>
      <c r="F3655" t="e">
        <f>IF(INDEX(People[First Name],$A3655)="","",
CONCATENATE("  - &amp;AffiliationID",TEXT($A3655,"0000"),
" {PersonID: *PersonID",TEXT($A3655,"0000"),
", OrganizationID: *OrganizationID",TEXT(MATCH(INDEX(People[Organization Name],$A3655),Organizations[Organization Name],0),"0000"),
", IsPrimaryOrganizationContact: , AffiliationStartDate: , AffiliationEndDate: , PrimaryPhone: ",
", PrimaryEmail: ",CHAR(34),INDEX(People[Primary Email],$A3655),CHAR(34),
", PrimaryAddress: ",CHAR(34),INDEX(People[Primary Address],$A3655),CHAR(34),
", PersonLink: }"))</f>
        <v>#REF!</v>
      </c>
      <c r="H3655" t="e">
        <f>IF(COUNTA(CitationInformation)=0,"",IF(INDEX(AuthorList[Author Name],$A3655)="","",
CONCATENATE("  - &amp;AuthorListID",TEXT($A3655,"0000"),
"  {CitationID: *CitationID0001",
", PersonID: *PersonID",TEXT(MATCH(INDEX(AuthorList[Author Name],$A3655),People[Full Name],0),"0000"),
", AuthorOrder: ",INDEX(AuthorList[Author Number],$A3655),"}")))</f>
        <v>#REF!</v>
      </c>
      <c r="K3655" t="e">
        <f>IF(INDEX(SamplingFeatures[Feature Code],$A3655)="","",
CONCATENATE("  - &amp;SamplingFeatureID",TEXT($A3655,"0000"),
" {","SamplingFeatureUUID:  ",CHAR(34),INDEX(SamplingFeatures[Sampling Feature UUID],$A3655),CHAR(34),
", SamplingFeatureTypeCV:  ",CHAR(34),INDEX(SamplingFeatures[Sampling Feature Type],$A3655),CHAR(34),
", SamplingFeatureCode:  ",CHAR(34),INDEX(SamplingFeatures[Feature Code],$A3655),CHAR(34),
", SamplingFeatureName:  ",CHAR(34),INDEX(SamplingFeatures[Feature Name],$A3655),CHAR(34),
", SamplingFeatureDescription:  ",CHAR(34),INDEX(SamplingFeatures[Feature Description],$A3655),CHAR(34),
", SamplingFeatureGeotypeCV:  ",CHAR(34),INDEX(SamplingFeatures[Feature Geo Type],$A3655),CHAR(34),
", FeatureGeometry:  ",CHAR(34),INDEX(SamplingFeatures[Feature Geometry],$A3655),CHAR(34),
", Elevation_m:  ",CHAR(34),INDEX(SamplingFeatures[Elevation_m],$A3655),CHAR(34),
", ElevationDatumCV:  ",CHAR(34),ElevationDatum,CHAR(34),"}"))</f>
        <v>#REF!</v>
      </c>
      <c r="L3655" t="e">
        <f>IF(INDEX(SamplingFeatures[Sampling Feature Type],$A3655)&lt;&gt;"Site","",
CONCATENATE("  - &amp;SiteID",TEXT(SUMPRODUCT(--($L$3:$L3654&lt;&gt;"")),"0000"),
" {","SamplingFeatureID:  *SamplingFeatureID",TEXT($A3655,"0000"),
", SiteTypeCV:  ",CHAR(34),INDEX(Sites[Site Type],$A3655),CHAR(34),
", Latitude:  ",INDEX(Sites[Latitude],$A3655),
", Longitude:  ",INDEX(Sites[Longitude],$A3655),
", SRSName:  ",CHAR(34),LatLonDatum,CHAR(34),"}"))</f>
        <v>#REF!</v>
      </c>
      <c r="M3655" t="e">
        <f>IF(INDEX(SamplingFeatures[Sampling Feature Type],$A3655)&lt;&gt;"Specimen","",
CONCATENATE("  - &amp;SpecimenID",TEXT(SUMPRODUCT(--($M$3:$M3654&lt;&gt;"")),"0000"),
" {","SamplingFeatureID:  *SamplingFeatureID",TEXT($A3655,"0000"),
", SpecimenTypeCV:  ",CHAR(34),INDEX(Specimens[Specimen Type],$A3655),CHAR(34),
", SpecimenMediumCV:  ",INDEX(Specimens[Specimen Medium],$A3655),
", IsFieldSpecimen:  ",CHAR(34),INDEX(Specimens[Is Field Specimen?],$A3655),CHAR(34),"}"))</f>
        <v>#REF!</v>
      </c>
      <c r="N3655" t="e">
        <f>IF(COUNTA(SpatialOffsets[])=0,"", IF(INDEX(SpatialOffsets[Spatial Offset Type],$A3655)="","",
CONCATENATE("  - &amp;SpatialOffsetID",TEXT($A3655,"0000"),
" {","SpatialOffsetTypeCV:  ",CHAR(34),INDEX(SpatialOffsets[Spatial Offset Type],$A3655),CHAR(34),
", Offset1Value:  ",INDEX(SpatialOffsets[Offset 1 Value],$A3655),
", Offset1UnitID:  ",CHAR(34),INDEX(SpatialOffsets[Offset 1 Unit],$A3655),CHAR(34),
", Offset2Value:  ",INDEX(SpatialOffsets[Offset 2 Value],$A3655),
", Offset2UnitID:  ",CHAR(34),INDEX(SpatialOffsets[Offset 2 Unit],$A3655),CHAR(34),
", Offset3Value:  ",INDEX(SpatialOffsets[Offset 3 Value],$A3655),
", Offset3UnitID:  ",CHAR(34),INDEX(SpatialOffsets[Offset 3 Unit],$A3655),CHAR(34),,"}")))</f>
        <v>#REF!</v>
      </c>
      <c r="O3655" t="e">
        <f>IF(COUNTA(RelatedFeatures[])=0,"", IF(INDEX(RelatedFeatures[First Sampling Feature Code],$A3655)="","",
CONCATENATE("  - &amp;RelationID",TEXT($A3655,"0000"),
" {","SamplingFeatureID:  *SamplingFeatureID",TEXT(MATCH(INDEX(RelatedFeatures[First Sampling Feature Code],$A3655),SamplingFeatures[Feature Code],0),"0000"),
", RelationshipTypeCV:  ",CHAR(34),INDEX(RelatedFeatures[Relationship Type],$A3655),CHAR(34),
", RelatedFeatureID: *SamplingFeatureID",TEXT(MATCH(INDEX(RelatedFeatures[Second Sampling Feature Code],$A3655),SamplingFeatures[Feature Code],0),"0000"),
", SpatialOffsetID:  ",IF(INDEX(RelatedFeatures[Offset Number],$A3655)="","",CONCATENATE("*SpatialOffsetID",TEXT(INDEX(RelatedFeatures[Offset Number],$A3655),"0000"))),"}")))</f>
        <v>#REF!</v>
      </c>
      <c r="P3655" t="e">
        <f>IF(INDEX(Methods[Method Type],$A3655)="","",
CONCATENATE("  - &amp;MethodID",TEXT($A3655,"0000"),
" {","MethodTypeCV:  ",CHAR(34),INDEX(Methods[Method Type],$A3655),CHAR(34),
", MethodCode:  ",CHAR(34),INDEX(Methods[Method Code],$A3655),CHAR(34),
", MethodName:  ",CHAR(34),INDEX(Methods[Method Name],$A3655),CHAR(34),
", MethodDescription:  ",CHAR(34),INDEX(Methods[Method Description],$A3655),CHAR(34),
", MethodLink:  ",CHAR(34),INDEX(Methods[Method Link],$A3655),CHAR(34),
", OrganizationID: *OrganizationID",TEXT(MATCH(INDEX(Methods[Organization Name],$A3655),Organizations[Organization Name],0),"0000"),"}"))</f>
        <v>#REF!</v>
      </c>
      <c r="Q3655" t="e">
        <f>IF(INDEX(Variables[Variable Type],$A3655)="","",
CONCATENATE("  - &amp;VariableID",TEXT($A3655,"0000"),
" {","VariableTypeCV:  ",CHAR(34),INDEX(Variables[Variable Type],$A3655),CHAR(34),
", VariableCode:  ",CHAR(34),INDEX(Variables[Variable Code],$A3655),CHAR(34),
", VariableNameCV:  ",CHAR(34),INDEX(Variables[Variable Name],$A3655),CHAR(34),
", VariableDefinition:  ",CHAR(34),INDEX(Variables[Variable Definition],$A3655),CHAR(34),
", SpecciationCV:  ",CHAR(34),INDEX(Variables[Speciation],$A3655),CHAR(34),
", NoDataValue:  ",CHAR(34),INDEX(Variables[No Data Value],$A3655),CHAR(34),"}"))</f>
        <v>#REF!</v>
      </c>
    </row>
    <row r="3656" spans="1:17" x14ac:dyDescent="0.25">
      <c r="A3656">
        <v>3653</v>
      </c>
      <c r="D3656" t="e">
        <f>IF(INDEX(People[First Name],$A3656)="","",
CONCATENATE("  - &amp;PersonID",TEXT($A3656,"0000"),
" {","PersonFirstName:  ",CHAR(34),INDEX(People[First Name],$A3656),CHAR(34),
", PersonMiddleName:  ",CHAR(34),INDEX(People[Middle Name],$A3656),CHAR(34),
", PersonLastName:  ",CHAR(34),INDEX(People[Last Name],$A3656),CHAR(34),"}"))</f>
        <v>#REF!</v>
      </c>
      <c r="E3656" t="e">
        <f>IF(INDEX(Organizations[Organization Type '[CV']],$A3656)="","",
CONCATENATE("  - &amp;OrganizationID",TEXT($A3656,"0000"),
" {","OrganizationTypeCV:  ",CHAR(34),INDEX(Organizations[Organization Type '[CV']],$A3656),CHAR(34),
", OrganizationCode:  ",CHAR(34),INDEX(Organizations[Organization Code],$A3656),CHAR(34),
", OrganizationName:  ",CHAR(34),INDEX(Organizations[Organization Name],$A3656),CHAR(34),
", OrganizationDescription:  ",CHAR(34),INDEX(Organizations[Organization Description],$A3656),CHAR(34),
", OrganizationLink:  ",CHAR(34),INDEX(Organizations[Organization Link],$A3656),CHAR(34),"}"))</f>
        <v>#REF!</v>
      </c>
      <c r="F3656" t="e">
        <f>IF(INDEX(People[First Name],$A3656)="","",
CONCATENATE("  - &amp;AffiliationID",TEXT($A3656,"0000"),
" {PersonID: *PersonID",TEXT($A3656,"0000"),
", OrganizationID: *OrganizationID",TEXT(MATCH(INDEX(People[Organization Name],$A3656),Organizations[Organization Name],0),"0000"),
", IsPrimaryOrganizationContact: , AffiliationStartDate: , AffiliationEndDate: , PrimaryPhone: ",
", PrimaryEmail: ",CHAR(34),INDEX(People[Primary Email],$A3656),CHAR(34),
", PrimaryAddress: ",CHAR(34),INDEX(People[Primary Address],$A3656),CHAR(34),
", PersonLink: }"))</f>
        <v>#REF!</v>
      </c>
      <c r="H3656" t="e">
        <f>IF(COUNTA(CitationInformation)=0,"",IF(INDEX(AuthorList[Author Name],$A3656)="","",
CONCATENATE("  - &amp;AuthorListID",TEXT($A3656,"0000"),
"  {CitationID: *CitationID0001",
", PersonID: *PersonID",TEXT(MATCH(INDEX(AuthorList[Author Name],$A3656),People[Full Name],0),"0000"),
", AuthorOrder: ",INDEX(AuthorList[Author Number],$A3656),"}")))</f>
        <v>#REF!</v>
      </c>
      <c r="K3656" t="e">
        <f>IF(INDEX(SamplingFeatures[Feature Code],$A3656)="","",
CONCATENATE("  - &amp;SamplingFeatureID",TEXT($A3656,"0000"),
" {","SamplingFeatureUUID:  ",CHAR(34),INDEX(SamplingFeatures[Sampling Feature UUID],$A3656),CHAR(34),
", SamplingFeatureTypeCV:  ",CHAR(34),INDEX(SamplingFeatures[Sampling Feature Type],$A3656),CHAR(34),
", SamplingFeatureCode:  ",CHAR(34),INDEX(SamplingFeatures[Feature Code],$A3656),CHAR(34),
", SamplingFeatureName:  ",CHAR(34),INDEX(SamplingFeatures[Feature Name],$A3656),CHAR(34),
", SamplingFeatureDescription:  ",CHAR(34),INDEX(SamplingFeatures[Feature Description],$A3656),CHAR(34),
", SamplingFeatureGeotypeCV:  ",CHAR(34),INDEX(SamplingFeatures[Feature Geo Type],$A3656),CHAR(34),
", FeatureGeometry:  ",CHAR(34),INDEX(SamplingFeatures[Feature Geometry],$A3656),CHAR(34),
", Elevation_m:  ",CHAR(34),INDEX(SamplingFeatures[Elevation_m],$A3656),CHAR(34),
", ElevationDatumCV:  ",CHAR(34),ElevationDatum,CHAR(34),"}"))</f>
        <v>#REF!</v>
      </c>
      <c r="L3656" t="e">
        <f>IF(INDEX(SamplingFeatures[Sampling Feature Type],$A3656)&lt;&gt;"Site","",
CONCATENATE("  - &amp;SiteID",TEXT(SUMPRODUCT(--($L$3:$L3655&lt;&gt;"")),"0000"),
" {","SamplingFeatureID:  *SamplingFeatureID",TEXT($A3656,"0000"),
", SiteTypeCV:  ",CHAR(34),INDEX(Sites[Site Type],$A3656),CHAR(34),
", Latitude:  ",INDEX(Sites[Latitude],$A3656),
", Longitude:  ",INDEX(Sites[Longitude],$A3656),
", SRSName:  ",CHAR(34),LatLonDatum,CHAR(34),"}"))</f>
        <v>#REF!</v>
      </c>
      <c r="M3656" t="e">
        <f>IF(INDEX(SamplingFeatures[Sampling Feature Type],$A3656)&lt;&gt;"Specimen","",
CONCATENATE("  - &amp;SpecimenID",TEXT(SUMPRODUCT(--($M$3:$M3655&lt;&gt;"")),"0000"),
" {","SamplingFeatureID:  *SamplingFeatureID",TEXT($A3656,"0000"),
", SpecimenTypeCV:  ",CHAR(34),INDEX(Specimens[Specimen Type],$A3656),CHAR(34),
", SpecimenMediumCV:  ",INDEX(Specimens[Specimen Medium],$A3656),
", IsFieldSpecimen:  ",CHAR(34),INDEX(Specimens[Is Field Specimen?],$A3656),CHAR(34),"}"))</f>
        <v>#REF!</v>
      </c>
      <c r="N3656" t="e">
        <f>IF(COUNTA(SpatialOffsets[])=0,"", IF(INDEX(SpatialOffsets[Spatial Offset Type],$A3656)="","",
CONCATENATE("  - &amp;SpatialOffsetID",TEXT($A3656,"0000"),
" {","SpatialOffsetTypeCV:  ",CHAR(34),INDEX(SpatialOffsets[Spatial Offset Type],$A3656),CHAR(34),
", Offset1Value:  ",INDEX(SpatialOffsets[Offset 1 Value],$A3656),
", Offset1UnitID:  ",CHAR(34),INDEX(SpatialOffsets[Offset 1 Unit],$A3656),CHAR(34),
", Offset2Value:  ",INDEX(SpatialOffsets[Offset 2 Value],$A3656),
", Offset2UnitID:  ",CHAR(34),INDEX(SpatialOffsets[Offset 2 Unit],$A3656),CHAR(34),
", Offset3Value:  ",INDEX(SpatialOffsets[Offset 3 Value],$A3656),
", Offset3UnitID:  ",CHAR(34),INDEX(SpatialOffsets[Offset 3 Unit],$A3656),CHAR(34),,"}")))</f>
        <v>#REF!</v>
      </c>
      <c r="O3656" t="e">
        <f>IF(COUNTA(RelatedFeatures[])=0,"", IF(INDEX(RelatedFeatures[First Sampling Feature Code],$A3656)="","",
CONCATENATE("  - &amp;RelationID",TEXT($A3656,"0000"),
" {","SamplingFeatureID:  *SamplingFeatureID",TEXT(MATCH(INDEX(RelatedFeatures[First Sampling Feature Code],$A3656),SamplingFeatures[Feature Code],0),"0000"),
", RelationshipTypeCV:  ",CHAR(34),INDEX(RelatedFeatures[Relationship Type],$A3656),CHAR(34),
", RelatedFeatureID: *SamplingFeatureID",TEXT(MATCH(INDEX(RelatedFeatures[Second Sampling Feature Code],$A3656),SamplingFeatures[Feature Code],0),"0000"),
", SpatialOffsetID:  ",IF(INDEX(RelatedFeatures[Offset Number],$A3656)="","",CONCATENATE("*SpatialOffsetID",TEXT(INDEX(RelatedFeatures[Offset Number],$A3656),"0000"))),"}")))</f>
        <v>#REF!</v>
      </c>
      <c r="P3656" t="e">
        <f>IF(INDEX(Methods[Method Type],$A3656)="","",
CONCATENATE("  - &amp;MethodID",TEXT($A3656,"0000"),
" {","MethodTypeCV:  ",CHAR(34),INDEX(Methods[Method Type],$A3656),CHAR(34),
", MethodCode:  ",CHAR(34),INDEX(Methods[Method Code],$A3656),CHAR(34),
", MethodName:  ",CHAR(34),INDEX(Methods[Method Name],$A3656),CHAR(34),
", MethodDescription:  ",CHAR(34),INDEX(Methods[Method Description],$A3656),CHAR(34),
", MethodLink:  ",CHAR(34),INDEX(Methods[Method Link],$A3656),CHAR(34),
", OrganizationID: *OrganizationID",TEXT(MATCH(INDEX(Methods[Organization Name],$A3656),Organizations[Organization Name],0),"0000"),"}"))</f>
        <v>#REF!</v>
      </c>
      <c r="Q3656" t="e">
        <f>IF(INDEX(Variables[Variable Type],$A3656)="","",
CONCATENATE("  - &amp;VariableID",TEXT($A3656,"0000"),
" {","VariableTypeCV:  ",CHAR(34),INDEX(Variables[Variable Type],$A3656),CHAR(34),
", VariableCode:  ",CHAR(34),INDEX(Variables[Variable Code],$A3656),CHAR(34),
", VariableNameCV:  ",CHAR(34),INDEX(Variables[Variable Name],$A3656),CHAR(34),
", VariableDefinition:  ",CHAR(34),INDEX(Variables[Variable Definition],$A3656),CHAR(34),
", SpecciationCV:  ",CHAR(34),INDEX(Variables[Speciation],$A3656),CHAR(34),
", NoDataValue:  ",CHAR(34),INDEX(Variables[No Data Value],$A3656),CHAR(34),"}"))</f>
        <v>#REF!</v>
      </c>
    </row>
    <row r="3657" spans="1:17" x14ac:dyDescent="0.25">
      <c r="A3657">
        <v>3654</v>
      </c>
      <c r="D3657" t="e">
        <f>IF(INDEX(People[First Name],$A3657)="","",
CONCATENATE("  - &amp;PersonID",TEXT($A3657,"0000"),
" {","PersonFirstName:  ",CHAR(34),INDEX(People[First Name],$A3657),CHAR(34),
", PersonMiddleName:  ",CHAR(34),INDEX(People[Middle Name],$A3657),CHAR(34),
", PersonLastName:  ",CHAR(34),INDEX(People[Last Name],$A3657),CHAR(34),"}"))</f>
        <v>#REF!</v>
      </c>
      <c r="E3657" t="e">
        <f>IF(INDEX(Organizations[Organization Type '[CV']],$A3657)="","",
CONCATENATE("  - &amp;OrganizationID",TEXT($A3657,"0000"),
" {","OrganizationTypeCV:  ",CHAR(34),INDEX(Organizations[Organization Type '[CV']],$A3657),CHAR(34),
", OrganizationCode:  ",CHAR(34),INDEX(Organizations[Organization Code],$A3657),CHAR(34),
", OrganizationName:  ",CHAR(34),INDEX(Organizations[Organization Name],$A3657),CHAR(34),
", OrganizationDescription:  ",CHAR(34),INDEX(Organizations[Organization Description],$A3657),CHAR(34),
", OrganizationLink:  ",CHAR(34),INDEX(Organizations[Organization Link],$A3657),CHAR(34),"}"))</f>
        <v>#REF!</v>
      </c>
      <c r="F3657" t="e">
        <f>IF(INDEX(People[First Name],$A3657)="","",
CONCATENATE("  - &amp;AffiliationID",TEXT($A3657,"0000"),
" {PersonID: *PersonID",TEXT($A3657,"0000"),
", OrganizationID: *OrganizationID",TEXT(MATCH(INDEX(People[Organization Name],$A3657),Organizations[Organization Name],0),"0000"),
", IsPrimaryOrganizationContact: , AffiliationStartDate: , AffiliationEndDate: , PrimaryPhone: ",
", PrimaryEmail: ",CHAR(34),INDEX(People[Primary Email],$A3657),CHAR(34),
", PrimaryAddress: ",CHAR(34),INDEX(People[Primary Address],$A3657),CHAR(34),
", PersonLink: }"))</f>
        <v>#REF!</v>
      </c>
      <c r="H3657" t="e">
        <f>IF(COUNTA(CitationInformation)=0,"",IF(INDEX(AuthorList[Author Name],$A3657)="","",
CONCATENATE("  - &amp;AuthorListID",TEXT($A3657,"0000"),
"  {CitationID: *CitationID0001",
", PersonID: *PersonID",TEXT(MATCH(INDEX(AuthorList[Author Name],$A3657),People[Full Name],0),"0000"),
", AuthorOrder: ",INDEX(AuthorList[Author Number],$A3657),"}")))</f>
        <v>#REF!</v>
      </c>
      <c r="K3657" t="e">
        <f>IF(INDEX(SamplingFeatures[Feature Code],$A3657)="","",
CONCATENATE("  - &amp;SamplingFeatureID",TEXT($A3657,"0000"),
" {","SamplingFeatureUUID:  ",CHAR(34),INDEX(SamplingFeatures[Sampling Feature UUID],$A3657),CHAR(34),
", SamplingFeatureTypeCV:  ",CHAR(34),INDEX(SamplingFeatures[Sampling Feature Type],$A3657),CHAR(34),
", SamplingFeatureCode:  ",CHAR(34),INDEX(SamplingFeatures[Feature Code],$A3657),CHAR(34),
", SamplingFeatureName:  ",CHAR(34),INDEX(SamplingFeatures[Feature Name],$A3657),CHAR(34),
", SamplingFeatureDescription:  ",CHAR(34),INDEX(SamplingFeatures[Feature Description],$A3657),CHAR(34),
", SamplingFeatureGeotypeCV:  ",CHAR(34),INDEX(SamplingFeatures[Feature Geo Type],$A3657),CHAR(34),
", FeatureGeometry:  ",CHAR(34),INDEX(SamplingFeatures[Feature Geometry],$A3657),CHAR(34),
", Elevation_m:  ",CHAR(34),INDEX(SamplingFeatures[Elevation_m],$A3657),CHAR(34),
", ElevationDatumCV:  ",CHAR(34),ElevationDatum,CHAR(34),"}"))</f>
        <v>#REF!</v>
      </c>
      <c r="L3657" t="e">
        <f>IF(INDEX(SamplingFeatures[Sampling Feature Type],$A3657)&lt;&gt;"Site","",
CONCATENATE("  - &amp;SiteID",TEXT(SUMPRODUCT(--($L$3:$L3656&lt;&gt;"")),"0000"),
" {","SamplingFeatureID:  *SamplingFeatureID",TEXT($A3657,"0000"),
", SiteTypeCV:  ",CHAR(34),INDEX(Sites[Site Type],$A3657),CHAR(34),
", Latitude:  ",INDEX(Sites[Latitude],$A3657),
", Longitude:  ",INDEX(Sites[Longitude],$A3657),
", SRSName:  ",CHAR(34),LatLonDatum,CHAR(34),"}"))</f>
        <v>#REF!</v>
      </c>
      <c r="M3657" t="e">
        <f>IF(INDEX(SamplingFeatures[Sampling Feature Type],$A3657)&lt;&gt;"Specimen","",
CONCATENATE("  - &amp;SpecimenID",TEXT(SUMPRODUCT(--($M$3:$M3656&lt;&gt;"")),"0000"),
" {","SamplingFeatureID:  *SamplingFeatureID",TEXT($A3657,"0000"),
", SpecimenTypeCV:  ",CHAR(34),INDEX(Specimens[Specimen Type],$A3657),CHAR(34),
", SpecimenMediumCV:  ",INDEX(Specimens[Specimen Medium],$A3657),
", IsFieldSpecimen:  ",CHAR(34),INDEX(Specimens[Is Field Specimen?],$A3657),CHAR(34),"}"))</f>
        <v>#REF!</v>
      </c>
      <c r="N3657" t="e">
        <f>IF(COUNTA(SpatialOffsets[])=0,"", IF(INDEX(SpatialOffsets[Spatial Offset Type],$A3657)="","",
CONCATENATE("  - &amp;SpatialOffsetID",TEXT($A3657,"0000"),
" {","SpatialOffsetTypeCV:  ",CHAR(34),INDEX(SpatialOffsets[Spatial Offset Type],$A3657),CHAR(34),
", Offset1Value:  ",INDEX(SpatialOffsets[Offset 1 Value],$A3657),
", Offset1UnitID:  ",CHAR(34),INDEX(SpatialOffsets[Offset 1 Unit],$A3657),CHAR(34),
", Offset2Value:  ",INDEX(SpatialOffsets[Offset 2 Value],$A3657),
", Offset2UnitID:  ",CHAR(34),INDEX(SpatialOffsets[Offset 2 Unit],$A3657),CHAR(34),
", Offset3Value:  ",INDEX(SpatialOffsets[Offset 3 Value],$A3657),
", Offset3UnitID:  ",CHAR(34),INDEX(SpatialOffsets[Offset 3 Unit],$A3657),CHAR(34),,"}")))</f>
        <v>#REF!</v>
      </c>
      <c r="O3657" t="e">
        <f>IF(COUNTA(RelatedFeatures[])=0,"", IF(INDEX(RelatedFeatures[First Sampling Feature Code],$A3657)="","",
CONCATENATE("  - &amp;RelationID",TEXT($A3657,"0000"),
" {","SamplingFeatureID:  *SamplingFeatureID",TEXT(MATCH(INDEX(RelatedFeatures[First Sampling Feature Code],$A3657),SamplingFeatures[Feature Code],0),"0000"),
", RelationshipTypeCV:  ",CHAR(34),INDEX(RelatedFeatures[Relationship Type],$A3657),CHAR(34),
", RelatedFeatureID: *SamplingFeatureID",TEXT(MATCH(INDEX(RelatedFeatures[Second Sampling Feature Code],$A3657),SamplingFeatures[Feature Code],0),"0000"),
", SpatialOffsetID:  ",IF(INDEX(RelatedFeatures[Offset Number],$A3657)="","",CONCATENATE("*SpatialOffsetID",TEXT(INDEX(RelatedFeatures[Offset Number],$A3657),"0000"))),"}")))</f>
        <v>#REF!</v>
      </c>
      <c r="P3657" t="e">
        <f>IF(INDEX(Methods[Method Type],$A3657)="","",
CONCATENATE("  - &amp;MethodID",TEXT($A3657,"0000"),
" {","MethodTypeCV:  ",CHAR(34),INDEX(Methods[Method Type],$A3657),CHAR(34),
", MethodCode:  ",CHAR(34),INDEX(Methods[Method Code],$A3657),CHAR(34),
", MethodName:  ",CHAR(34),INDEX(Methods[Method Name],$A3657),CHAR(34),
", MethodDescription:  ",CHAR(34),INDEX(Methods[Method Description],$A3657),CHAR(34),
", MethodLink:  ",CHAR(34),INDEX(Methods[Method Link],$A3657),CHAR(34),
", OrganizationID: *OrganizationID",TEXT(MATCH(INDEX(Methods[Organization Name],$A3657),Organizations[Organization Name],0),"0000"),"}"))</f>
        <v>#REF!</v>
      </c>
      <c r="Q3657" t="e">
        <f>IF(INDEX(Variables[Variable Type],$A3657)="","",
CONCATENATE("  - &amp;VariableID",TEXT($A3657,"0000"),
" {","VariableTypeCV:  ",CHAR(34),INDEX(Variables[Variable Type],$A3657),CHAR(34),
", VariableCode:  ",CHAR(34),INDEX(Variables[Variable Code],$A3657),CHAR(34),
", VariableNameCV:  ",CHAR(34),INDEX(Variables[Variable Name],$A3657),CHAR(34),
", VariableDefinition:  ",CHAR(34),INDEX(Variables[Variable Definition],$A3657),CHAR(34),
", SpecciationCV:  ",CHAR(34),INDEX(Variables[Speciation],$A3657),CHAR(34),
", NoDataValue:  ",CHAR(34),INDEX(Variables[No Data Value],$A3657),CHAR(34),"}"))</f>
        <v>#REF!</v>
      </c>
    </row>
    <row r="3658" spans="1:17" x14ac:dyDescent="0.25">
      <c r="A3658">
        <v>3655</v>
      </c>
      <c r="D3658" t="e">
        <f>IF(INDEX(People[First Name],$A3658)="","",
CONCATENATE("  - &amp;PersonID",TEXT($A3658,"0000"),
" {","PersonFirstName:  ",CHAR(34),INDEX(People[First Name],$A3658),CHAR(34),
", PersonMiddleName:  ",CHAR(34),INDEX(People[Middle Name],$A3658),CHAR(34),
", PersonLastName:  ",CHAR(34),INDEX(People[Last Name],$A3658),CHAR(34),"}"))</f>
        <v>#REF!</v>
      </c>
      <c r="E3658" t="e">
        <f>IF(INDEX(Organizations[Organization Type '[CV']],$A3658)="","",
CONCATENATE("  - &amp;OrganizationID",TEXT($A3658,"0000"),
" {","OrganizationTypeCV:  ",CHAR(34),INDEX(Organizations[Organization Type '[CV']],$A3658),CHAR(34),
", OrganizationCode:  ",CHAR(34),INDEX(Organizations[Organization Code],$A3658),CHAR(34),
", OrganizationName:  ",CHAR(34),INDEX(Organizations[Organization Name],$A3658),CHAR(34),
", OrganizationDescription:  ",CHAR(34),INDEX(Organizations[Organization Description],$A3658),CHAR(34),
", OrganizationLink:  ",CHAR(34),INDEX(Organizations[Organization Link],$A3658),CHAR(34),"}"))</f>
        <v>#REF!</v>
      </c>
      <c r="F3658" t="e">
        <f>IF(INDEX(People[First Name],$A3658)="","",
CONCATENATE("  - &amp;AffiliationID",TEXT($A3658,"0000"),
" {PersonID: *PersonID",TEXT($A3658,"0000"),
", OrganizationID: *OrganizationID",TEXT(MATCH(INDEX(People[Organization Name],$A3658),Organizations[Organization Name],0),"0000"),
", IsPrimaryOrganizationContact: , AffiliationStartDate: , AffiliationEndDate: , PrimaryPhone: ",
", PrimaryEmail: ",CHAR(34),INDEX(People[Primary Email],$A3658),CHAR(34),
", PrimaryAddress: ",CHAR(34),INDEX(People[Primary Address],$A3658),CHAR(34),
", PersonLink: }"))</f>
        <v>#REF!</v>
      </c>
      <c r="H3658" t="e">
        <f>IF(COUNTA(CitationInformation)=0,"",IF(INDEX(AuthorList[Author Name],$A3658)="","",
CONCATENATE("  - &amp;AuthorListID",TEXT($A3658,"0000"),
"  {CitationID: *CitationID0001",
", PersonID: *PersonID",TEXT(MATCH(INDEX(AuthorList[Author Name],$A3658),People[Full Name],0),"0000"),
", AuthorOrder: ",INDEX(AuthorList[Author Number],$A3658),"}")))</f>
        <v>#REF!</v>
      </c>
      <c r="K3658" t="e">
        <f>IF(INDEX(SamplingFeatures[Feature Code],$A3658)="","",
CONCATENATE("  - &amp;SamplingFeatureID",TEXT($A3658,"0000"),
" {","SamplingFeatureUUID:  ",CHAR(34),INDEX(SamplingFeatures[Sampling Feature UUID],$A3658),CHAR(34),
", SamplingFeatureTypeCV:  ",CHAR(34),INDEX(SamplingFeatures[Sampling Feature Type],$A3658),CHAR(34),
", SamplingFeatureCode:  ",CHAR(34),INDEX(SamplingFeatures[Feature Code],$A3658),CHAR(34),
", SamplingFeatureName:  ",CHAR(34),INDEX(SamplingFeatures[Feature Name],$A3658),CHAR(34),
", SamplingFeatureDescription:  ",CHAR(34),INDEX(SamplingFeatures[Feature Description],$A3658),CHAR(34),
", SamplingFeatureGeotypeCV:  ",CHAR(34),INDEX(SamplingFeatures[Feature Geo Type],$A3658),CHAR(34),
", FeatureGeometry:  ",CHAR(34),INDEX(SamplingFeatures[Feature Geometry],$A3658),CHAR(34),
", Elevation_m:  ",CHAR(34),INDEX(SamplingFeatures[Elevation_m],$A3658),CHAR(34),
", ElevationDatumCV:  ",CHAR(34),ElevationDatum,CHAR(34),"}"))</f>
        <v>#REF!</v>
      </c>
      <c r="L3658" t="e">
        <f>IF(INDEX(SamplingFeatures[Sampling Feature Type],$A3658)&lt;&gt;"Site","",
CONCATENATE("  - &amp;SiteID",TEXT(SUMPRODUCT(--($L$3:$L3657&lt;&gt;"")),"0000"),
" {","SamplingFeatureID:  *SamplingFeatureID",TEXT($A3658,"0000"),
", SiteTypeCV:  ",CHAR(34),INDEX(Sites[Site Type],$A3658),CHAR(34),
", Latitude:  ",INDEX(Sites[Latitude],$A3658),
", Longitude:  ",INDEX(Sites[Longitude],$A3658),
", SRSName:  ",CHAR(34),LatLonDatum,CHAR(34),"}"))</f>
        <v>#REF!</v>
      </c>
      <c r="M3658" t="e">
        <f>IF(INDEX(SamplingFeatures[Sampling Feature Type],$A3658)&lt;&gt;"Specimen","",
CONCATENATE("  - &amp;SpecimenID",TEXT(SUMPRODUCT(--($M$3:$M3657&lt;&gt;"")),"0000"),
" {","SamplingFeatureID:  *SamplingFeatureID",TEXT($A3658,"0000"),
", SpecimenTypeCV:  ",CHAR(34),INDEX(Specimens[Specimen Type],$A3658),CHAR(34),
", SpecimenMediumCV:  ",INDEX(Specimens[Specimen Medium],$A3658),
", IsFieldSpecimen:  ",CHAR(34),INDEX(Specimens[Is Field Specimen?],$A3658),CHAR(34),"}"))</f>
        <v>#REF!</v>
      </c>
      <c r="N3658" t="e">
        <f>IF(COUNTA(SpatialOffsets[])=0,"", IF(INDEX(SpatialOffsets[Spatial Offset Type],$A3658)="","",
CONCATENATE("  - &amp;SpatialOffsetID",TEXT($A3658,"0000"),
" {","SpatialOffsetTypeCV:  ",CHAR(34),INDEX(SpatialOffsets[Spatial Offset Type],$A3658),CHAR(34),
", Offset1Value:  ",INDEX(SpatialOffsets[Offset 1 Value],$A3658),
", Offset1UnitID:  ",CHAR(34),INDEX(SpatialOffsets[Offset 1 Unit],$A3658),CHAR(34),
", Offset2Value:  ",INDEX(SpatialOffsets[Offset 2 Value],$A3658),
", Offset2UnitID:  ",CHAR(34),INDEX(SpatialOffsets[Offset 2 Unit],$A3658),CHAR(34),
", Offset3Value:  ",INDEX(SpatialOffsets[Offset 3 Value],$A3658),
", Offset3UnitID:  ",CHAR(34),INDEX(SpatialOffsets[Offset 3 Unit],$A3658),CHAR(34),,"}")))</f>
        <v>#REF!</v>
      </c>
      <c r="O3658" t="e">
        <f>IF(COUNTA(RelatedFeatures[])=0,"", IF(INDEX(RelatedFeatures[First Sampling Feature Code],$A3658)="","",
CONCATENATE("  - &amp;RelationID",TEXT($A3658,"0000"),
" {","SamplingFeatureID:  *SamplingFeatureID",TEXT(MATCH(INDEX(RelatedFeatures[First Sampling Feature Code],$A3658),SamplingFeatures[Feature Code],0),"0000"),
", RelationshipTypeCV:  ",CHAR(34),INDEX(RelatedFeatures[Relationship Type],$A3658),CHAR(34),
", RelatedFeatureID: *SamplingFeatureID",TEXT(MATCH(INDEX(RelatedFeatures[Second Sampling Feature Code],$A3658),SamplingFeatures[Feature Code],0),"0000"),
", SpatialOffsetID:  ",IF(INDEX(RelatedFeatures[Offset Number],$A3658)="","",CONCATENATE("*SpatialOffsetID",TEXT(INDEX(RelatedFeatures[Offset Number],$A3658),"0000"))),"}")))</f>
        <v>#REF!</v>
      </c>
      <c r="P3658" t="e">
        <f>IF(INDEX(Methods[Method Type],$A3658)="","",
CONCATENATE("  - &amp;MethodID",TEXT($A3658,"0000"),
" {","MethodTypeCV:  ",CHAR(34),INDEX(Methods[Method Type],$A3658),CHAR(34),
", MethodCode:  ",CHAR(34),INDEX(Methods[Method Code],$A3658),CHAR(34),
", MethodName:  ",CHAR(34),INDEX(Methods[Method Name],$A3658),CHAR(34),
", MethodDescription:  ",CHAR(34),INDEX(Methods[Method Description],$A3658),CHAR(34),
", MethodLink:  ",CHAR(34),INDEX(Methods[Method Link],$A3658),CHAR(34),
", OrganizationID: *OrganizationID",TEXT(MATCH(INDEX(Methods[Organization Name],$A3658),Organizations[Organization Name],0),"0000"),"}"))</f>
        <v>#REF!</v>
      </c>
      <c r="Q3658" t="e">
        <f>IF(INDEX(Variables[Variable Type],$A3658)="","",
CONCATENATE("  - &amp;VariableID",TEXT($A3658,"0000"),
" {","VariableTypeCV:  ",CHAR(34),INDEX(Variables[Variable Type],$A3658),CHAR(34),
", VariableCode:  ",CHAR(34),INDEX(Variables[Variable Code],$A3658),CHAR(34),
", VariableNameCV:  ",CHAR(34),INDEX(Variables[Variable Name],$A3658),CHAR(34),
", VariableDefinition:  ",CHAR(34),INDEX(Variables[Variable Definition],$A3658),CHAR(34),
", SpecciationCV:  ",CHAR(34),INDEX(Variables[Speciation],$A3658),CHAR(34),
", NoDataValue:  ",CHAR(34),INDEX(Variables[No Data Value],$A3658),CHAR(34),"}"))</f>
        <v>#REF!</v>
      </c>
    </row>
    <row r="3659" spans="1:17" x14ac:dyDescent="0.25">
      <c r="A3659">
        <v>3656</v>
      </c>
      <c r="D3659" t="e">
        <f>IF(INDEX(People[First Name],$A3659)="","",
CONCATENATE("  - &amp;PersonID",TEXT($A3659,"0000"),
" {","PersonFirstName:  ",CHAR(34),INDEX(People[First Name],$A3659),CHAR(34),
", PersonMiddleName:  ",CHAR(34),INDEX(People[Middle Name],$A3659),CHAR(34),
", PersonLastName:  ",CHAR(34),INDEX(People[Last Name],$A3659),CHAR(34),"}"))</f>
        <v>#REF!</v>
      </c>
      <c r="E3659" t="e">
        <f>IF(INDEX(Organizations[Organization Type '[CV']],$A3659)="","",
CONCATENATE("  - &amp;OrganizationID",TEXT($A3659,"0000"),
" {","OrganizationTypeCV:  ",CHAR(34),INDEX(Organizations[Organization Type '[CV']],$A3659),CHAR(34),
", OrganizationCode:  ",CHAR(34),INDEX(Organizations[Organization Code],$A3659),CHAR(34),
", OrganizationName:  ",CHAR(34),INDEX(Organizations[Organization Name],$A3659),CHAR(34),
", OrganizationDescription:  ",CHAR(34),INDEX(Organizations[Organization Description],$A3659),CHAR(34),
", OrganizationLink:  ",CHAR(34),INDEX(Organizations[Organization Link],$A3659),CHAR(34),"}"))</f>
        <v>#REF!</v>
      </c>
      <c r="F3659" t="e">
        <f>IF(INDEX(People[First Name],$A3659)="","",
CONCATENATE("  - &amp;AffiliationID",TEXT($A3659,"0000"),
" {PersonID: *PersonID",TEXT($A3659,"0000"),
", OrganizationID: *OrganizationID",TEXT(MATCH(INDEX(People[Organization Name],$A3659),Organizations[Organization Name],0),"0000"),
", IsPrimaryOrganizationContact: , AffiliationStartDate: , AffiliationEndDate: , PrimaryPhone: ",
", PrimaryEmail: ",CHAR(34),INDEX(People[Primary Email],$A3659),CHAR(34),
", PrimaryAddress: ",CHAR(34),INDEX(People[Primary Address],$A3659),CHAR(34),
", PersonLink: }"))</f>
        <v>#REF!</v>
      </c>
      <c r="H3659" t="e">
        <f>IF(COUNTA(CitationInformation)=0,"",IF(INDEX(AuthorList[Author Name],$A3659)="","",
CONCATENATE("  - &amp;AuthorListID",TEXT($A3659,"0000"),
"  {CitationID: *CitationID0001",
", PersonID: *PersonID",TEXT(MATCH(INDEX(AuthorList[Author Name],$A3659),People[Full Name],0),"0000"),
", AuthorOrder: ",INDEX(AuthorList[Author Number],$A3659),"}")))</f>
        <v>#REF!</v>
      </c>
      <c r="K3659" t="e">
        <f>IF(INDEX(SamplingFeatures[Feature Code],$A3659)="","",
CONCATENATE("  - &amp;SamplingFeatureID",TEXT($A3659,"0000"),
" {","SamplingFeatureUUID:  ",CHAR(34),INDEX(SamplingFeatures[Sampling Feature UUID],$A3659),CHAR(34),
", SamplingFeatureTypeCV:  ",CHAR(34),INDEX(SamplingFeatures[Sampling Feature Type],$A3659),CHAR(34),
", SamplingFeatureCode:  ",CHAR(34),INDEX(SamplingFeatures[Feature Code],$A3659),CHAR(34),
", SamplingFeatureName:  ",CHAR(34),INDEX(SamplingFeatures[Feature Name],$A3659),CHAR(34),
", SamplingFeatureDescription:  ",CHAR(34),INDEX(SamplingFeatures[Feature Description],$A3659),CHAR(34),
", SamplingFeatureGeotypeCV:  ",CHAR(34),INDEX(SamplingFeatures[Feature Geo Type],$A3659),CHAR(34),
", FeatureGeometry:  ",CHAR(34),INDEX(SamplingFeatures[Feature Geometry],$A3659),CHAR(34),
", Elevation_m:  ",CHAR(34),INDEX(SamplingFeatures[Elevation_m],$A3659),CHAR(34),
", ElevationDatumCV:  ",CHAR(34),ElevationDatum,CHAR(34),"}"))</f>
        <v>#REF!</v>
      </c>
      <c r="L3659" t="e">
        <f>IF(INDEX(SamplingFeatures[Sampling Feature Type],$A3659)&lt;&gt;"Site","",
CONCATENATE("  - &amp;SiteID",TEXT(SUMPRODUCT(--($L$3:$L3658&lt;&gt;"")),"0000"),
" {","SamplingFeatureID:  *SamplingFeatureID",TEXT($A3659,"0000"),
", SiteTypeCV:  ",CHAR(34),INDEX(Sites[Site Type],$A3659),CHAR(34),
", Latitude:  ",INDEX(Sites[Latitude],$A3659),
", Longitude:  ",INDEX(Sites[Longitude],$A3659),
", SRSName:  ",CHAR(34),LatLonDatum,CHAR(34),"}"))</f>
        <v>#REF!</v>
      </c>
      <c r="M3659" t="e">
        <f>IF(INDEX(SamplingFeatures[Sampling Feature Type],$A3659)&lt;&gt;"Specimen","",
CONCATENATE("  - &amp;SpecimenID",TEXT(SUMPRODUCT(--($M$3:$M3658&lt;&gt;"")),"0000"),
" {","SamplingFeatureID:  *SamplingFeatureID",TEXT($A3659,"0000"),
", SpecimenTypeCV:  ",CHAR(34),INDEX(Specimens[Specimen Type],$A3659),CHAR(34),
", SpecimenMediumCV:  ",INDEX(Specimens[Specimen Medium],$A3659),
", IsFieldSpecimen:  ",CHAR(34),INDEX(Specimens[Is Field Specimen?],$A3659),CHAR(34),"}"))</f>
        <v>#REF!</v>
      </c>
      <c r="N3659" t="e">
        <f>IF(COUNTA(SpatialOffsets[])=0,"", IF(INDEX(SpatialOffsets[Spatial Offset Type],$A3659)="","",
CONCATENATE("  - &amp;SpatialOffsetID",TEXT($A3659,"0000"),
" {","SpatialOffsetTypeCV:  ",CHAR(34),INDEX(SpatialOffsets[Spatial Offset Type],$A3659),CHAR(34),
", Offset1Value:  ",INDEX(SpatialOffsets[Offset 1 Value],$A3659),
", Offset1UnitID:  ",CHAR(34),INDEX(SpatialOffsets[Offset 1 Unit],$A3659),CHAR(34),
", Offset2Value:  ",INDEX(SpatialOffsets[Offset 2 Value],$A3659),
", Offset2UnitID:  ",CHAR(34),INDEX(SpatialOffsets[Offset 2 Unit],$A3659),CHAR(34),
", Offset3Value:  ",INDEX(SpatialOffsets[Offset 3 Value],$A3659),
", Offset3UnitID:  ",CHAR(34),INDEX(SpatialOffsets[Offset 3 Unit],$A3659),CHAR(34),,"}")))</f>
        <v>#REF!</v>
      </c>
      <c r="O3659" t="e">
        <f>IF(COUNTA(RelatedFeatures[])=0,"", IF(INDEX(RelatedFeatures[First Sampling Feature Code],$A3659)="","",
CONCATENATE("  - &amp;RelationID",TEXT($A3659,"0000"),
" {","SamplingFeatureID:  *SamplingFeatureID",TEXT(MATCH(INDEX(RelatedFeatures[First Sampling Feature Code],$A3659),SamplingFeatures[Feature Code],0),"0000"),
", RelationshipTypeCV:  ",CHAR(34),INDEX(RelatedFeatures[Relationship Type],$A3659),CHAR(34),
", RelatedFeatureID: *SamplingFeatureID",TEXT(MATCH(INDEX(RelatedFeatures[Second Sampling Feature Code],$A3659),SamplingFeatures[Feature Code],0),"0000"),
", SpatialOffsetID:  ",IF(INDEX(RelatedFeatures[Offset Number],$A3659)="","",CONCATENATE("*SpatialOffsetID",TEXT(INDEX(RelatedFeatures[Offset Number],$A3659),"0000"))),"}")))</f>
        <v>#REF!</v>
      </c>
      <c r="P3659" t="e">
        <f>IF(INDEX(Methods[Method Type],$A3659)="","",
CONCATENATE("  - &amp;MethodID",TEXT($A3659,"0000"),
" {","MethodTypeCV:  ",CHAR(34),INDEX(Methods[Method Type],$A3659),CHAR(34),
", MethodCode:  ",CHAR(34),INDEX(Methods[Method Code],$A3659),CHAR(34),
", MethodName:  ",CHAR(34),INDEX(Methods[Method Name],$A3659),CHAR(34),
", MethodDescription:  ",CHAR(34),INDEX(Methods[Method Description],$A3659),CHAR(34),
", MethodLink:  ",CHAR(34),INDEX(Methods[Method Link],$A3659),CHAR(34),
", OrganizationID: *OrganizationID",TEXT(MATCH(INDEX(Methods[Organization Name],$A3659),Organizations[Organization Name],0),"0000"),"}"))</f>
        <v>#REF!</v>
      </c>
      <c r="Q3659" t="e">
        <f>IF(INDEX(Variables[Variable Type],$A3659)="","",
CONCATENATE("  - &amp;VariableID",TEXT($A3659,"0000"),
" {","VariableTypeCV:  ",CHAR(34),INDEX(Variables[Variable Type],$A3659),CHAR(34),
", VariableCode:  ",CHAR(34),INDEX(Variables[Variable Code],$A3659),CHAR(34),
", VariableNameCV:  ",CHAR(34),INDEX(Variables[Variable Name],$A3659),CHAR(34),
", VariableDefinition:  ",CHAR(34),INDEX(Variables[Variable Definition],$A3659),CHAR(34),
", SpecciationCV:  ",CHAR(34),INDEX(Variables[Speciation],$A3659),CHAR(34),
", NoDataValue:  ",CHAR(34),INDEX(Variables[No Data Value],$A3659),CHAR(34),"}"))</f>
        <v>#REF!</v>
      </c>
    </row>
    <row r="3660" spans="1:17" x14ac:dyDescent="0.25">
      <c r="A3660">
        <v>3657</v>
      </c>
      <c r="D3660" t="e">
        <f>IF(INDEX(People[First Name],$A3660)="","",
CONCATENATE("  - &amp;PersonID",TEXT($A3660,"0000"),
" {","PersonFirstName:  ",CHAR(34),INDEX(People[First Name],$A3660),CHAR(34),
", PersonMiddleName:  ",CHAR(34),INDEX(People[Middle Name],$A3660),CHAR(34),
", PersonLastName:  ",CHAR(34),INDEX(People[Last Name],$A3660),CHAR(34),"}"))</f>
        <v>#REF!</v>
      </c>
      <c r="E3660" t="e">
        <f>IF(INDEX(Organizations[Organization Type '[CV']],$A3660)="","",
CONCATENATE("  - &amp;OrganizationID",TEXT($A3660,"0000"),
" {","OrganizationTypeCV:  ",CHAR(34),INDEX(Organizations[Organization Type '[CV']],$A3660),CHAR(34),
", OrganizationCode:  ",CHAR(34),INDEX(Organizations[Organization Code],$A3660),CHAR(34),
", OrganizationName:  ",CHAR(34),INDEX(Organizations[Organization Name],$A3660),CHAR(34),
", OrganizationDescription:  ",CHAR(34),INDEX(Organizations[Organization Description],$A3660),CHAR(34),
", OrganizationLink:  ",CHAR(34),INDEX(Organizations[Organization Link],$A3660),CHAR(34),"}"))</f>
        <v>#REF!</v>
      </c>
      <c r="F3660" t="e">
        <f>IF(INDEX(People[First Name],$A3660)="","",
CONCATENATE("  - &amp;AffiliationID",TEXT($A3660,"0000"),
" {PersonID: *PersonID",TEXT($A3660,"0000"),
", OrganizationID: *OrganizationID",TEXT(MATCH(INDEX(People[Organization Name],$A3660),Organizations[Organization Name],0),"0000"),
", IsPrimaryOrganizationContact: , AffiliationStartDate: , AffiliationEndDate: , PrimaryPhone: ",
", PrimaryEmail: ",CHAR(34),INDEX(People[Primary Email],$A3660),CHAR(34),
", PrimaryAddress: ",CHAR(34),INDEX(People[Primary Address],$A3660),CHAR(34),
", PersonLink: }"))</f>
        <v>#REF!</v>
      </c>
      <c r="H3660" t="e">
        <f>IF(COUNTA(CitationInformation)=0,"",IF(INDEX(AuthorList[Author Name],$A3660)="","",
CONCATENATE("  - &amp;AuthorListID",TEXT($A3660,"0000"),
"  {CitationID: *CitationID0001",
", PersonID: *PersonID",TEXT(MATCH(INDEX(AuthorList[Author Name],$A3660),People[Full Name],0),"0000"),
", AuthorOrder: ",INDEX(AuthorList[Author Number],$A3660),"}")))</f>
        <v>#REF!</v>
      </c>
      <c r="K3660" t="e">
        <f>IF(INDEX(SamplingFeatures[Feature Code],$A3660)="","",
CONCATENATE("  - &amp;SamplingFeatureID",TEXT($A3660,"0000"),
" {","SamplingFeatureUUID:  ",CHAR(34),INDEX(SamplingFeatures[Sampling Feature UUID],$A3660),CHAR(34),
", SamplingFeatureTypeCV:  ",CHAR(34),INDEX(SamplingFeatures[Sampling Feature Type],$A3660),CHAR(34),
", SamplingFeatureCode:  ",CHAR(34),INDEX(SamplingFeatures[Feature Code],$A3660),CHAR(34),
", SamplingFeatureName:  ",CHAR(34),INDEX(SamplingFeatures[Feature Name],$A3660),CHAR(34),
", SamplingFeatureDescription:  ",CHAR(34),INDEX(SamplingFeatures[Feature Description],$A3660),CHAR(34),
", SamplingFeatureGeotypeCV:  ",CHAR(34),INDEX(SamplingFeatures[Feature Geo Type],$A3660),CHAR(34),
", FeatureGeometry:  ",CHAR(34),INDEX(SamplingFeatures[Feature Geometry],$A3660),CHAR(34),
", Elevation_m:  ",CHAR(34),INDEX(SamplingFeatures[Elevation_m],$A3660),CHAR(34),
", ElevationDatumCV:  ",CHAR(34),ElevationDatum,CHAR(34),"}"))</f>
        <v>#REF!</v>
      </c>
      <c r="L3660" t="e">
        <f>IF(INDEX(SamplingFeatures[Sampling Feature Type],$A3660)&lt;&gt;"Site","",
CONCATENATE("  - &amp;SiteID",TEXT(SUMPRODUCT(--($L$3:$L3659&lt;&gt;"")),"0000"),
" {","SamplingFeatureID:  *SamplingFeatureID",TEXT($A3660,"0000"),
", SiteTypeCV:  ",CHAR(34),INDEX(Sites[Site Type],$A3660),CHAR(34),
", Latitude:  ",INDEX(Sites[Latitude],$A3660),
", Longitude:  ",INDEX(Sites[Longitude],$A3660),
", SRSName:  ",CHAR(34),LatLonDatum,CHAR(34),"}"))</f>
        <v>#REF!</v>
      </c>
      <c r="M3660" t="e">
        <f>IF(INDEX(SamplingFeatures[Sampling Feature Type],$A3660)&lt;&gt;"Specimen","",
CONCATENATE("  - &amp;SpecimenID",TEXT(SUMPRODUCT(--($M$3:$M3659&lt;&gt;"")),"0000"),
" {","SamplingFeatureID:  *SamplingFeatureID",TEXT($A3660,"0000"),
", SpecimenTypeCV:  ",CHAR(34),INDEX(Specimens[Specimen Type],$A3660),CHAR(34),
", SpecimenMediumCV:  ",INDEX(Specimens[Specimen Medium],$A3660),
", IsFieldSpecimen:  ",CHAR(34),INDEX(Specimens[Is Field Specimen?],$A3660),CHAR(34),"}"))</f>
        <v>#REF!</v>
      </c>
      <c r="N3660" t="e">
        <f>IF(COUNTA(SpatialOffsets[])=0,"", IF(INDEX(SpatialOffsets[Spatial Offset Type],$A3660)="","",
CONCATENATE("  - &amp;SpatialOffsetID",TEXT($A3660,"0000"),
" {","SpatialOffsetTypeCV:  ",CHAR(34),INDEX(SpatialOffsets[Spatial Offset Type],$A3660),CHAR(34),
", Offset1Value:  ",INDEX(SpatialOffsets[Offset 1 Value],$A3660),
", Offset1UnitID:  ",CHAR(34),INDEX(SpatialOffsets[Offset 1 Unit],$A3660),CHAR(34),
", Offset2Value:  ",INDEX(SpatialOffsets[Offset 2 Value],$A3660),
", Offset2UnitID:  ",CHAR(34),INDEX(SpatialOffsets[Offset 2 Unit],$A3660),CHAR(34),
", Offset3Value:  ",INDEX(SpatialOffsets[Offset 3 Value],$A3660),
", Offset3UnitID:  ",CHAR(34),INDEX(SpatialOffsets[Offset 3 Unit],$A3660),CHAR(34),,"}")))</f>
        <v>#REF!</v>
      </c>
      <c r="O3660" t="e">
        <f>IF(COUNTA(RelatedFeatures[])=0,"", IF(INDEX(RelatedFeatures[First Sampling Feature Code],$A3660)="","",
CONCATENATE("  - &amp;RelationID",TEXT($A3660,"0000"),
" {","SamplingFeatureID:  *SamplingFeatureID",TEXT(MATCH(INDEX(RelatedFeatures[First Sampling Feature Code],$A3660),SamplingFeatures[Feature Code],0),"0000"),
", RelationshipTypeCV:  ",CHAR(34),INDEX(RelatedFeatures[Relationship Type],$A3660),CHAR(34),
", RelatedFeatureID: *SamplingFeatureID",TEXT(MATCH(INDEX(RelatedFeatures[Second Sampling Feature Code],$A3660),SamplingFeatures[Feature Code],0),"0000"),
", SpatialOffsetID:  ",IF(INDEX(RelatedFeatures[Offset Number],$A3660)="","",CONCATENATE("*SpatialOffsetID",TEXT(INDEX(RelatedFeatures[Offset Number],$A3660),"0000"))),"}")))</f>
        <v>#REF!</v>
      </c>
      <c r="P3660" t="e">
        <f>IF(INDEX(Methods[Method Type],$A3660)="","",
CONCATENATE("  - &amp;MethodID",TEXT($A3660,"0000"),
" {","MethodTypeCV:  ",CHAR(34),INDEX(Methods[Method Type],$A3660),CHAR(34),
", MethodCode:  ",CHAR(34),INDEX(Methods[Method Code],$A3660),CHAR(34),
", MethodName:  ",CHAR(34),INDEX(Methods[Method Name],$A3660),CHAR(34),
", MethodDescription:  ",CHAR(34),INDEX(Methods[Method Description],$A3660),CHAR(34),
", MethodLink:  ",CHAR(34),INDEX(Methods[Method Link],$A3660),CHAR(34),
", OrganizationID: *OrganizationID",TEXT(MATCH(INDEX(Methods[Organization Name],$A3660),Organizations[Organization Name],0),"0000"),"}"))</f>
        <v>#REF!</v>
      </c>
      <c r="Q3660" t="e">
        <f>IF(INDEX(Variables[Variable Type],$A3660)="","",
CONCATENATE("  - &amp;VariableID",TEXT($A3660,"0000"),
" {","VariableTypeCV:  ",CHAR(34),INDEX(Variables[Variable Type],$A3660),CHAR(34),
", VariableCode:  ",CHAR(34),INDEX(Variables[Variable Code],$A3660),CHAR(34),
", VariableNameCV:  ",CHAR(34),INDEX(Variables[Variable Name],$A3660),CHAR(34),
", VariableDefinition:  ",CHAR(34),INDEX(Variables[Variable Definition],$A3660),CHAR(34),
", SpecciationCV:  ",CHAR(34),INDEX(Variables[Speciation],$A3660),CHAR(34),
", NoDataValue:  ",CHAR(34),INDEX(Variables[No Data Value],$A3660),CHAR(34),"}"))</f>
        <v>#REF!</v>
      </c>
    </row>
    <row r="3661" spans="1:17" x14ac:dyDescent="0.25">
      <c r="A3661">
        <v>3658</v>
      </c>
      <c r="D3661" t="e">
        <f>IF(INDEX(People[First Name],$A3661)="","",
CONCATENATE("  - &amp;PersonID",TEXT($A3661,"0000"),
" {","PersonFirstName:  ",CHAR(34),INDEX(People[First Name],$A3661),CHAR(34),
", PersonMiddleName:  ",CHAR(34),INDEX(People[Middle Name],$A3661),CHAR(34),
", PersonLastName:  ",CHAR(34),INDEX(People[Last Name],$A3661),CHAR(34),"}"))</f>
        <v>#REF!</v>
      </c>
      <c r="E3661" t="e">
        <f>IF(INDEX(Organizations[Organization Type '[CV']],$A3661)="","",
CONCATENATE("  - &amp;OrganizationID",TEXT($A3661,"0000"),
" {","OrganizationTypeCV:  ",CHAR(34),INDEX(Organizations[Organization Type '[CV']],$A3661),CHAR(34),
", OrganizationCode:  ",CHAR(34),INDEX(Organizations[Organization Code],$A3661),CHAR(34),
", OrganizationName:  ",CHAR(34),INDEX(Organizations[Organization Name],$A3661),CHAR(34),
", OrganizationDescription:  ",CHAR(34),INDEX(Organizations[Organization Description],$A3661),CHAR(34),
", OrganizationLink:  ",CHAR(34),INDEX(Organizations[Organization Link],$A3661),CHAR(34),"}"))</f>
        <v>#REF!</v>
      </c>
      <c r="F3661" t="e">
        <f>IF(INDEX(People[First Name],$A3661)="","",
CONCATENATE("  - &amp;AffiliationID",TEXT($A3661,"0000"),
" {PersonID: *PersonID",TEXT($A3661,"0000"),
", OrganizationID: *OrganizationID",TEXT(MATCH(INDEX(People[Organization Name],$A3661),Organizations[Organization Name],0),"0000"),
", IsPrimaryOrganizationContact: , AffiliationStartDate: , AffiliationEndDate: , PrimaryPhone: ",
", PrimaryEmail: ",CHAR(34),INDEX(People[Primary Email],$A3661),CHAR(34),
", PrimaryAddress: ",CHAR(34),INDEX(People[Primary Address],$A3661),CHAR(34),
", PersonLink: }"))</f>
        <v>#REF!</v>
      </c>
      <c r="H3661" t="e">
        <f>IF(COUNTA(CitationInformation)=0,"",IF(INDEX(AuthorList[Author Name],$A3661)="","",
CONCATENATE("  - &amp;AuthorListID",TEXT($A3661,"0000"),
"  {CitationID: *CitationID0001",
", PersonID: *PersonID",TEXT(MATCH(INDEX(AuthorList[Author Name],$A3661),People[Full Name],0),"0000"),
", AuthorOrder: ",INDEX(AuthorList[Author Number],$A3661),"}")))</f>
        <v>#REF!</v>
      </c>
      <c r="K3661" t="e">
        <f>IF(INDEX(SamplingFeatures[Feature Code],$A3661)="","",
CONCATENATE("  - &amp;SamplingFeatureID",TEXT($A3661,"0000"),
" {","SamplingFeatureUUID:  ",CHAR(34),INDEX(SamplingFeatures[Sampling Feature UUID],$A3661),CHAR(34),
", SamplingFeatureTypeCV:  ",CHAR(34),INDEX(SamplingFeatures[Sampling Feature Type],$A3661),CHAR(34),
", SamplingFeatureCode:  ",CHAR(34),INDEX(SamplingFeatures[Feature Code],$A3661),CHAR(34),
", SamplingFeatureName:  ",CHAR(34),INDEX(SamplingFeatures[Feature Name],$A3661),CHAR(34),
", SamplingFeatureDescription:  ",CHAR(34),INDEX(SamplingFeatures[Feature Description],$A3661),CHAR(34),
", SamplingFeatureGeotypeCV:  ",CHAR(34),INDEX(SamplingFeatures[Feature Geo Type],$A3661),CHAR(34),
", FeatureGeometry:  ",CHAR(34),INDEX(SamplingFeatures[Feature Geometry],$A3661),CHAR(34),
", Elevation_m:  ",CHAR(34),INDEX(SamplingFeatures[Elevation_m],$A3661),CHAR(34),
", ElevationDatumCV:  ",CHAR(34),ElevationDatum,CHAR(34),"}"))</f>
        <v>#REF!</v>
      </c>
      <c r="L3661" t="e">
        <f>IF(INDEX(SamplingFeatures[Sampling Feature Type],$A3661)&lt;&gt;"Site","",
CONCATENATE("  - &amp;SiteID",TEXT(SUMPRODUCT(--($L$3:$L3660&lt;&gt;"")),"0000"),
" {","SamplingFeatureID:  *SamplingFeatureID",TEXT($A3661,"0000"),
", SiteTypeCV:  ",CHAR(34),INDEX(Sites[Site Type],$A3661),CHAR(34),
", Latitude:  ",INDEX(Sites[Latitude],$A3661),
", Longitude:  ",INDEX(Sites[Longitude],$A3661),
", SRSName:  ",CHAR(34),LatLonDatum,CHAR(34),"}"))</f>
        <v>#REF!</v>
      </c>
      <c r="M3661" t="e">
        <f>IF(INDEX(SamplingFeatures[Sampling Feature Type],$A3661)&lt;&gt;"Specimen","",
CONCATENATE("  - &amp;SpecimenID",TEXT(SUMPRODUCT(--($M$3:$M3660&lt;&gt;"")),"0000"),
" {","SamplingFeatureID:  *SamplingFeatureID",TEXT($A3661,"0000"),
", SpecimenTypeCV:  ",CHAR(34),INDEX(Specimens[Specimen Type],$A3661),CHAR(34),
", SpecimenMediumCV:  ",INDEX(Specimens[Specimen Medium],$A3661),
", IsFieldSpecimen:  ",CHAR(34),INDEX(Specimens[Is Field Specimen?],$A3661),CHAR(34),"}"))</f>
        <v>#REF!</v>
      </c>
      <c r="N3661" t="e">
        <f>IF(COUNTA(SpatialOffsets[])=0,"", IF(INDEX(SpatialOffsets[Spatial Offset Type],$A3661)="","",
CONCATENATE("  - &amp;SpatialOffsetID",TEXT($A3661,"0000"),
" {","SpatialOffsetTypeCV:  ",CHAR(34),INDEX(SpatialOffsets[Spatial Offset Type],$A3661),CHAR(34),
", Offset1Value:  ",INDEX(SpatialOffsets[Offset 1 Value],$A3661),
", Offset1UnitID:  ",CHAR(34),INDEX(SpatialOffsets[Offset 1 Unit],$A3661),CHAR(34),
", Offset2Value:  ",INDEX(SpatialOffsets[Offset 2 Value],$A3661),
", Offset2UnitID:  ",CHAR(34),INDEX(SpatialOffsets[Offset 2 Unit],$A3661),CHAR(34),
", Offset3Value:  ",INDEX(SpatialOffsets[Offset 3 Value],$A3661),
", Offset3UnitID:  ",CHAR(34),INDEX(SpatialOffsets[Offset 3 Unit],$A3661),CHAR(34),,"}")))</f>
        <v>#REF!</v>
      </c>
      <c r="O3661" t="e">
        <f>IF(COUNTA(RelatedFeatures[])=0,"", IF(INDEX(RelatedFeatures[First Sampling Feature Code],$A3661)="","",
CONCATENATE("  - &amp;RelationID",TEXT($A3661,"0000"),
" {","SamplingFeatureID:  *SamplingFeatureID",TEXT(MATCH(INDEX(RelatedFeatures[First Sampling Feature Code],$A3661),SamplingFeatures[Feature Code],0),"0000"),
", RelationshipTypeCV:  ",CHAR(34),INDEX(RelatedFeatures[Relationship Type],$A3661),CHAR(34),
", RelatedFeatureID: *SamplingFeatureID",TEXT(MATCH(INDEX(RelatedFeatures[Second Sampling Feature Code],$A3661),SamplingFeatures[Feature Code],0),"0000"),
", SpatialOffsetID:  ",IF(INDEX(RelatedFeatures[Offset Number],$A3661)="","",CONCATENATE("*SpatialOffsetID",TEXT(INDEX(RelatedFeatures[Offset Number],$A3661),"0000"))),"}")))</f>
        <v>#REF!</v>
      </c>
      <c r="P3661" t="e">
        <f>IF(INDEX(Methods[Method Type],$A3661)="","",
CONCATENATE("  - &amp;MethodID",TEXT($A3661,"0000"),
" {","MethodTypeCV:  ",CHAR(34),INDEX(Methods[Method Type],$A3661),CHAR(34),
", MethodCode:  ",CHAR(34),INDEX(Methods[Method Code],$A3661),CHAR(34),
", MethodName:  ",CHAR(34),INDEX(Methods[Method Name],$A3661),CHAR(34),
", MethodDescription:  ",CHAR(34),INDEX(Methods[Method Description],$A3661),CHAR(34),
", MethodLink:  ",CHAR(34),INDEX(Methods[Method Link],$A3661),CHAR(34),
", OrganizationID: *OrganizationID",TEXT(MATCH(INDEX(Methods[Organization Name],$A3661),Organizations[Organization Name],0),"0000"),"}"))</f>
        <v>#REF!</v>
      </c>
      <c r="Q3661" t="e">
        <f>IF(INDEX(Variables[Variable Type],$A3661)="","",
CONCATENATE("  - &amp;VariableID",TEXT($A3661,"0000"),
" {","VariableTypeCV:  ",CHAR(34),INDEX(Variables[Variable Type],$A3661),CHAR(34),
", VariableCode:  ",CHAR(34),INDEX(Variables[Variable Code],$A3661),CHAR(34),
", VariableNameCV:  ",CHAR(34),INDEX(Variables[Variable Name],$A3661),CHAR(34),
", VariableDefinition:  ",CHAR(34),INDEX(Variables[Variable Definition],$A3661),CHAR(34),
", SpecciationCV:  ",CHAR(34),INDEX(Variables[Speciation],$A3661),CHAR(34),
", NoDataValue:  ",CHAR(34),INDEX(Variables[No Data Value],$A3661),CHAR(34),"}"))</f>
        <v>#REF!</v>
      </c>
    </row>
    <row r="3662" spans="1:17" x14ac:dyDescent="0.25">
      <c r="A3662">
        <v>3659</v>
      </c>
      <c r="D3662" t="e">
        <f>IF(INDEX(People[First Name],$A3662)="","",
CONCATENATE("  - &amp;PersonID",TEXT($A3662,"0000"),
" {","PersonFirstName:  ",CHAR(34),INDEX(People[First Name],$A3662),CHAR(34),
", PersonMiddleName:  ",CHAR(34),INDEX(People[Middle Name],$A3662),CHAR(34),
", PersonLastName:  ",CHAR(34),INDEX(People[Last Name],$A3662),CHAR(34),"}"))</f>
        <v>#REF!</v>
      </c>
      <c r="E3662" t="e">
        <f>IF(INDEX(Organizations[Organization Type '[CV']],$A3662)="","",
CONCATENATE("  - &amp;OrganizationID",TEXT($A3662,"0000"),
" {","OrganizationTypeCV:  ",CHAR(34),INDEX(Organizations[Organization Type '[CV']],$A3662),CHAR(34),
", OrganizationCode:  ",CHAR(34),INDEX(Organizations[Organization Code],$A3662),CHAR(34),
", OrganizationName:  ",CHAR(34),INDEX(Organizations[Organization Name],$A3662),CHAR(34),
", OrganizationDescription:  ",CHAR(34),INDEX(Organizations[Organization Description],$A3662),CHAR(34),
", OrganizationLink:  ",CHAR(34),INDEX(Organizations[Organization Link],$A3662),CHAR(34),"}"))</f>
        <v>#REF!</v>
      </c>
      <c r="F3662" t="e">
        <f>IF(INDEX(People[First Name],$A3662)="","",
CONCATENATE("  - &amp;AffiliationID",TEXT($A3662,"0000"),
" {PersonID: *PersonID",TEXT($A3662,"0000"),
", OrganizationID: *OrganizationID",TEXT(MATCH(INDEX(People[Organization Name],$A3662),Organizations[Organization Name],0),"0000"),
", IsPrimaryOrganizationContact: , AffiliationStartDate: , AffiliationEndDate: , PrimaryPhone: ",
", PrimaryEmail: ",CHAR(34),INDEX(People[Primary Email],$A3662),CHAR(34),
", PrimaryAddress: ",CHAR(34),INDEX(People[Primary Address],$A3662),CHAR(34),
", PersonLink: }"))</f>
        <v>#REF!</v>
      </c>
      <c r="H3662" t="e">
        <f>IF(COUNTA(CitationInformation)=0,"",IF(INDEX(AuthorList[Author Name],$A3662)="","",
CONCATENATE("  - &amp;AuthorListID",TEXT($A3662,"0000"),
"  {CitationID: *CitationID0001",
", PersonID: *PersonID",TEXT(MATCH(INDEX(AuthorList[Author Name],$A3662),People[Full Name],0),"0000"),
", AuthorOrder: ",INDEX(AuthorList[Author Number],$A3662),"}")))</f>
        <v>#REF!</v>
      </c>
      <c r="K3662" t="e">
        <f>IF(INDEX(SamplingFeatures[Feature Code],$A3662)="","",
CONCATENATE("  - &amp;SamplingFeatureID",TEXT($A3662,"0000"),
" {","SamplingFeatureUUID:  ",CHAR(34),INDEX(SamplingFeatures[Sampling Feature UUID],$A3662),CHAR(34),
", SamplingFeatureTypeCV:  ",CHAR(34),INDEX(SamplingFeatures[Sampling Feature Type],$A3662),CHAR(34),
", SamplingFeatureCode:  ",CHAR(34),INDEX(SamplingFeatures[Feature Code],$A3662),CHAR(34),
", SamplingFeatureName:  ",CHAR(34),INDEX(SamplingFeatures[Feature Name],$A3662),CHAR(34),
", SamplingFeatureDescription:  ",CHAR(34),INDEX(SamplingFeatures[Feature Description],$A3662),CHAR(34),
", SamplingFeatureGeotypeCV:  ",CHAR(34),INDEX(SamplingFeatures[Feature Geo Type],$A3662),CHAR(34),
", FeatureGeometry:  ",CHAR(34),INDEX(SamplingFeatures[Feature Geometry],$A3662),CHAR(34),
", Elevation_m:  ",CHAR(34),INDEX(SamplingFeatures[Elevation_m],$A3662),CHAR(34),
", ElevationDatumCV:  ",CHAR(34),ElevationDatum,CHAR(34),"}"))</f>
        <v>#REF!</v>
      </c>
      <c r="L3662" t="e">
        <f>IF(INDEX(SamplingFeatures[Sampling Feature Type],$A3662)&lt;&gt;"Site","",
CONCATENATE("  - &amp;SiteID",TEXT(SUMPRODUCT(--($L$3:$L3661&lt;&gt;"")),"0000"),
" {","SamplingFeatureID:  *SamplingFeatureID",TEXT($A3662,"0000"),
", SiteTypeCV:  ",CHAR(34),INDEX(Sites[Site Type],$A3662),CHAR(34),
", Latitude:  ",INDEX(Sites[Latitude],$A3662),
", Longitude:  ",INDEX(Sites[Longitude],$A3662),
", SRSName:  ",CHAR(34),LatLonDatum,CHAR(34),"}"))</f>
        <v>#REF!</v>
      </c>
      <c r="M3662" t="e">
        <f>IF(INDEX(SamplingFeatures[Sampling Feature Type],$A3662)&lt;&gt;"Specimen","",
CONCATENATE("  - &amp;SpecimenID",TEXT(SUMPRODUCT(--($M$3:$M3661&lt;&gt;"")),"0000"),
" {","SamplingFeatureID:  *SamplingFeatureID",TEXT($A3662,"0000"),
", SpecimenTypeCV:  ",CHAR(34),INDEX(Specimens[Specimen Type],$A3662),CHAR(34),
", SpecimenMediumCV:  ",INDEX(Specimens[Specimen Medium],$A3662),
", IsFieldSpecimen:  ",CHAR(34),INDEX(Specimens[Is Field Specimen?],$A3662),CHAR(34),"}"))</f>
        <v>#REF!</v>
      </c>
      <c r="N3662" t="e">
        <f>IF(COUNTA(SpatialOffsets[])=0,"", IF(INDEX(SpatialOffsets[Spatial Offset Type],$A3662)="","",
CONCATENATE("  - &amp;SpatialOffsetID",TEXT($A3662,"0000"),
" {","SpatialOffsetTypeCV:  ",CHAR(34),INDEX(SpatialOffsets[Spatial Offset Type],$A3662),CHAR(34),
", Offset1Value:  ",INDEX(SpatialOffsets[Offset 1 Value],$A3662),
", Offset1UnitID:  ",CHAR(34),INDEX(SpatialOffsets[Offset 1 Unit],$A3662),CHAR(34),
", Offset2Value:  ",INDEX(SpatialOffsets[Offset 2 Value],$A3662),
", Offset2UnitID:  ",CHAR(34),INDEX(SpatialOffsets[Offset 2 Unit],$A3662),CHAR(34),
", Offset3Value:  ",INDEX(SpatialOffsets[Offset 3 Value],$A3662),
", Offset3UnitID:  ",CHAR(34),INDEX(SpatialOffsets[Offset 3 Unit],$A3662),CHAR(34),,"}")))</f>
        <v>#REF!</v>
      </c>
      <c r="O3662" t="e">
        <f>IF(COUNTA(RelatedFeatures[])=0,"", IF(INDEX(RelatedFeatures[First Sampling Feature Code],$A3662)="","",
CONCATENATE("  - &amp;RelationID",TEXT($A3662,"0000"),
" {","SamplingFeatureID:  *SamplingFeatureID",TEXT(MATCH(INDEX(RelatedFeatures[First Sampling Feature Code],$A3662),SamplingFeatures[Feature Code],0),"0000"),
", RelationshipTypeCV:  ",CHAR(34),INDEX(RelatedFeatures[Relationship Type],$A3662),CHAR(34),
", RelatedFeatureID: *SamplingFeatureID",TEXT(MATCH(INDEX(RelatedFeatures[Second Sampling Feature Code],$A3662),SamplingFeatures[Feature Code],0),"0000"),
", SpatialOffsetID:  ",IF(INDEX(RelatedFeatures[Offset Number],$A3662)="","",CONCATENATE("*SpatialOffsetID",TEXT(INDEX(RelatedFeatures[Offset Number],$A3662),"0000"))),"}")))</f>
        <v>#REF!</v>
      </c>
      <c r="P3662" t="e">
        <f>IF(INDEX(Methods[Method Type],$A3662)="","",
CONCATENATE("  - &amp;MethodID",TEXT($A3662,"0000"),
" {","MethodTypeCV:  ",CHAR(34),INDEX(Methods[Method Type],$A3662),CHAR(34),
", MethodCode:  ",CHAR(34),INDEX(Methods[Method Code],$A3662),CHAR(34),
", MethodName:  ",CHAR(34),INDEX(Methods[Method Name],$A3662),CHAR(34),
", MethodDescription:  ",CHAR(34),INDEX(Methods[Method Description],$A3662),CHAR(34),
", MethodLink:  ",CHAR(34),INDEX(Methods[Method Link],$A3662),CHAR(34),
", OrganizationID: *OrganizationID",TEXT(MATCH(INDEX(Methods[Organization Name],$A3662),Organizations[Organization Name],0),"0000"),"}"))</f>
        <v>#REF!</v>
      </c>
      <c r="Q3662" t="e">
        <f>IF(INDEX(Variables[Variable Type],$A3662)="","",
CONCATENATE("  - &amp;VariableID",TEXT($A3662,"0000"),
" {","VariableTypeCV:  ",CHAR(34),INDEX(Variables[Variable Type],$A3662),CHAR(34),
", VariableCode:  ",CHAR(34),INDEX(Variables[Variable Code],$A3662),CHAR(34),
", VariableNameCV:  ",CHAR(34),INDEX(Variables[Variable Name],$A3662),CHAR(34),
", VariableDefinition:  ",CHAR(34),INDEX(Variables[Variable Definition],$A3662),CHAR(34),
", SpecciationCV:  ",CHAR(34),INDEX(Variables[Speciation],$A3662),CHAR(34),
", NoDataValue:  ",CHAR(34),INDEX(Variables[No Data Value],$A3662),CHAR(34),"}"))</f>
        <v>#REF!</v>
      </c>
    </row>
    <row r="3663" spans="1:17" x14ac:dyDescent="0.25">
      <c r="A3663">
        <v>3660</v>
      </c>
      <c r="D3663" t="e">
        <f>IF(INDEX(People[First Name],$A3663)="","",
CONCATENATE("  - &amp;PersonID",TEXT($A3663,"0000"),
" {","PersonFirstName:  ",CHAR(34),INDEX(People[First Name],$A3663),CHAR(34),
", PersonMiddleName:  ",CHAR(34),INDEX(People[Middle Name],$A3663),CHAR(34),
", PersonLastName:  ",CHAR(34),INDEX(People[Last Name],$A3663),CHAR(34),"}"))</f>
        <v>#REF!</v>
      </c>
      <c r="E3663" t="e">
        <f>IF(INDEX(Organizations[Organization Type '[CV']],$A3663)="","",
CONCATENATE("  - &amp;OrganizationID",TEXT($A3663,"0000"),
" {","OrganizationTypeCV:  ",CHAR(34),INDEX(Organizations[Organization Type '[CV']],$A3663),CHAR(34),
", OrganizationCode:  ",CHAR(34),INDEX(Organizations[Organization Code],$A3663),CHAR(34),
", OrganizationName:  ",CHAR(34),INDEX(Organizations[Organization Name],$A3663),CHAR(34),
", OrganizationDescription:  ",CHAR(34),INDEX(Organizations[Organization Description],$A3663),CHAR(34),
", OrganizationLink:  ",CHAR(34),INDEX(Organizations[Organization Link],$A3663),CHAR(34),"}"))</f>
        <v>#REF!</v>
      </c>
      <c r="F3663" t="e">
        <f>IF(INDEX(People[First Name],$A3663)="","",
CONCATENATE("  - &amp;AffiliationID",TEXT($A3663,"0000"),
" {PersonID: *PersonID",TEXT($A3663,"0000"),
", OrganizationID: *OrganizationID",TEXT(MATCH(INDEX(People[Organization Name],$A3663),Organizations[Organization Name],0),"0000"),
", IsPrimaryOrganizationContact: , AffiliationStartDate: , AffiliationEndDate: , PrimaryPhone: ",
", PrimaryEmail: ",CHAR(34),INDEX(People[Primary Email],$A3663),CHAR(34),
", PrimaryAddress: ",CHAR(34),INDEX(People[Primary Address],$A3663),CHAR(34),
", PersonLink: }"))</f>
        <v>#REF!</v>
      </c>
      <c r="H3663" t="e">
        <f>IF(COUNTA(CitationInformation)=0,"",IF(INDEX(AuthorList[Author Name],$A3663)="","",
CONCATENATE("  - &amp;AuthorListID",TEXT($A3663,"0000"),
"  {CitationID: *CitationID0001",
", PersonID: *PersonID",TEXT(MATCH(INDEX(AuthorList[Author Name],$A3663),People[Full Name],0),"0000"),
", AuthorOrder: ",INDEX(AuthorList[Author Number],$A3663),"}")))</f>
        <v>#REF!</v>
      </c>
      <c r="K3663" t="e">
        <f>IF(INDEX(SamplingFeatures[Feature Code],$A3663)="","",
CONCATENATE("  - &amp;SamplingFeatureID",TEXT($A3663,"0000"),
" {","SamplingFeatureUUID:  ",CHAR(34),INDEX(SamplingFeatures[Sampling Feature UUID],$A3663),CHAR(34),
", SamplingFeatureTypeCV:  ",CHAR(34),INDEX(SamplingFeatures[Sampling Feature Type],$A3663),CHAR(34),
", SamplingFeatureCode:  ",CHAR(34),INDEX(SamplingFeatures[Feature Code],$A3663),CHAR(34),
", SamplingFeatureName:  ",CHAR(34),INDEX(SamplingFeatures[Feature Name],$A3663),CHAR(34),
", SamplingFeatureDescription:  ",CHAR(34),INDEX(SamplingFeatures[Feature Description],$A3663),CHAR(34),
", SamplingFeatureGeotypeCV:  ",CHAR(34),INDEX(SamplingFeatures[Feature Geo Type],$A3663),CHAR(34),
", FeatureGeometry:  ",CHAR(34),INDEX(SamplingFeatures[Feature Geometry],$A3663),CHAR(34),
", Elevation_m:  ",CHAR(34),INDEX(SamplingFeatures[Elevation_m],$A3663),CHAR(34),
", ElevationDatumCV:  ",CHAR(34),ElevationDatum,CHAR(34),"}"))</f>
        <v>#REF!</v>
      </c>
      <c r="L3663" t="e">
        <f>IF(INDEX(SamplingFeatures[Sampling Feature Type],$A3663)&lt;&gt;"Site","",
CONCATENATE("  - &amp;SiteID",TEXT(SUMPRODUCT(--($L$3:$L3662&lt;&gt;"")),"0000"),
" {","SamplingFeatureID:  *SamplingFeatureID",TEXT($A3663,"0000"),
", SiteTypeCV:  ",CHAR(34),INDEX(Sites[Site Type],$A3663),CHAR(34),
", Latitude:  ",INDEX(Sites[Latitude],$A3663),
", Longitude:  ",INDEX(Sites[Longitude],$A3663),
", SRSName:  ",CHAR(34),LatLonDatum,CHAR(34),"}"))</f>
        <v>#REF!</v>
      </c>
      <c r="M3663" t="e">
        <f>IF(INDEX(SamplingFeatures[Sampling Feature Type],$A3663)&lt;&gt;"Specimen","",
CONCATENATE("  - &amp;SpecimenID",TEXT(SUMPRODUCT(--($M$3:$M3662&lt;&gt;"")),"0000"),
" {","SamplingFeatureID:  *SamplingFeatureID",TEXT($A3663,"0000"),
", SpecimenTypeCV:  ",CHAR(34),INDEX(Specimens[Specimen Type],$A3663),CHAR(34),
", SpecimenMediumCV:  ",INDEX(Specimens[Specimen Medium],$A3663),
", IsFieldSpecimen:  ",CHAR(34),INDEX(Specimens[Is Field Specimen?],$A3663),CHAR(34),"}"))</f>
        <v>#REF!</v>
      </c>
      <c r="N3663" t="e">
        <f>IF(COUNTA(SpatialOffsets[])=0,"", IF(INDEX(SpatialOffsets[Spatial Offset Type],$A3663)="","",
CONCATENATE("  - &amp;SpatialOffsetID",TEXT($A3663,"0000"),
" {","SpatialOffsetTypeCV:  ",CHAR(34),INDEX(SpatialOffsets[Spatial Offset Type],$A3663),CHAR(34),
", Offset1Value:  ",INDEX(SpatialOffsets[Offset 1 Value],$A3663),
", Offset1UnitID:  ",CHAR(34),INDEX(SpatialOffsets[Offset 1 Unit],$A3663),CHAR(34),
", Offset2Value:  ",INDEX(SpatialOffsets[Offset 2 Value],$A3663),
", Offset2UnitID:  ",CHAR(34),INDEX(SpatialOffsets[Offset 2 Unit],$A3663),CHAR(34),
", Offset3Value:  ",INDEX(SpatialOffsets[Offset 3 Value],$A3663),
", Offset3UnitID:  ",CHAR(34),INDEX(SpatialOffsets[Offset 3 Unit],$A3663),CHAR(34),,"}")))</f>
        <v>#REF!</v>
      </c>
      <c r="O3663" t="e">
        <f>IF(COUNTA(RelatedFeatures[])=0,"", IF(INDEX(RelatedFeatures[First Sampling Feature Code],$A3663)="","",
CONCATENATE("  - &amp;RelationID",TEXT($A3663,"0000"),
" {","SamplingFeatureID:  *SamplingFeatureID",TEXT(MATCH(INDEX(RelatedFeatures[First Sampling Feature Code],$A3663),SamplingFeatures[Feature Code],0),"0000"),
", RelationshipTypeCV:  ",CHAR(34),INDEX(RelatedFeatures[Relationship Type],$A3663),CHAR(34),
", RelatedFeatureID: *SamplingFeatureID",TEXT(MATCH(INDEX(RelatedFeatures[Second Sampling Feature Code],$A3663),SamplingFeatures[Feature Code],0),"0000"),
", SpatialOffsetID:  ",IF(INDEX(RelatedFeatures[Offset Number],$A3663)="","",CONCATENATE("*SpatialOffsetID",TEXT(INDEX(RelatedFeatures[Offset Number],$A3663),"0000"))),"}")))</f>
        <v>#REF!</v>
      </c>
      <c r="P3663" t="e">
        <f>IF(INDEX(Methods[Method Type],$A3663)="","",
CONCATENATE("  - &amp;MethodID",TEXT($A3663,"0000"),
" {","MethodTypeCV:  ",CHAR(34),INDEX(Methods[Method Type],$A3663),CHAR(34),
", MethodCode:  ",CHAR(34),INDEX(Methods[Method Code],$A3663),CHAR(34),
", MethodName:  ",CHAR(34),INDEX(Methods[Method Name],$A3663),CHAR(34),
", MethodDescription:  ",CHAR(34),INDEX(Methods[Method Description],$A3663),CHAR(34),
", MethodLink:  ",CHAR(34),INDEX(Methods[Method Link],$A3663),CHAR(34),
", OrganizationID: *OrganizationID",TEXT(MATCH(INDEX(Methods[Organization Name],$A3663),Organizations[Organization Name],0),"0000"),"}"))</f>
        <v>#REF!</v>
      </c>
      <c r="Q3663" t="e">
        <f>IF(INDEX(Variables[Variable Type],$A3663)="","",
CONCATENATE("  - &amp;VariableID",TEXT($A3663,"0000"),
" {","VariableTypeCV:  ",CHAR(34),INDEX(Variables[Variable Type],$A3663),CHAR(34),
", VariableCode:  ",CHAR(34),INDEX(Variables[Variable Code],$A3663),CHAR(34),
", VariableNameCV:  ",CHAR(34),INDEX(Variables[Variable Name],$A3663),CHAR(34),
", VariableDefinition:  ",CHAR(34),INDEX(Variables[Variable Definition],$A3663),CHAR(34),
", SpecciationCV:  ",CHAR(34),INDEX(Variables[Speciation],$A3663),CHAR(34),
", NoDataValue:  ",CHAR(34),INDEX(Variables[No Data Value],$A3663),CHAR(34),"}"))</f>
        <v>#REF!</v>
      </c>
    </row>
    <row r="3664" spans="1:17" x14ac:dyDescent="0.25">
      <c r="A3664">
        <v>3661</v>
      </c>
      <c r="D3664" t="e">
        <f>IF(INDEX(People[First Name],$A3664)="","",
CONCATENATE("  - &amp;PersonID",TEXT($A3664,"0000"),
" {","PersonFirstName:  ",CHAR(34),INDEX(People[First Name],$A3664),CHAR(34),
", PersonMiddleName:  ",CHAR(34),INDEX(People[Middle Name],$A3664),CHAR(34),
", PersonLastName:  ",CHAR(34),INDEX(People[Last Name],$A3664),CHAR(34),"}"))</f>
        <v>#REF!</v>
      </c>
      <c r="E3664" t="e">
        <f>IF(INDEX(Organizations[Organization Type '[CV']],$A3664)="","",
CONCATENATE("  - &amp;OrganizationID",TEXT($A3664,"0000"),
" {","OrganizationTypeCV:  ",CHAR(34),INDEX(Organizations[Organization Type '[CV']],$A3664),CHAR(34),
", OrganizationCode:  ",CHAR(34),INDEX(Organizations[Organization Code],$A3664),CHAR(34),
", OrganizationName:  ",CHAR(34),INDEX(Organizations[Organization Name],$A3664),CHAR(34),
", OrganizationDescription:  ",CHAR(34),INDEX(Organizations[Organization Description],$A3664),CHAR(34),
", OrganizationLink:  ",CHAR(34),INDEX(Organizations[Organization Link],$A3664),CHAR(34),"}"))</f>
        <v>#REF!</v>
      </c>
      <c r="F3664" t="e">
        <f>IF(INDEX(People[First Name],$A3664)="","",
CONCATENATE("  - &amp;AffiliationID",TEXT($A3664,"0000"),
" {PersonID: *PersonID",TEXT($A3664,"0000"),
", OrganizationID: *OrganizationID",TEXT(MATCH(INDEX(People[Organization Name],$A3664),Organizations[Organization Name],0),"0000"),
", IsPrimaryOrganizationContact: , AffiliationStartDate: , AffiliationEndDate: , PrimaryPhone: ",
", PrimaryEmail: ",CHAR(34),INDEX(People[Primary Email],$A3664),CHAR(34),
", PrimaryAddress: ",CHAR(34),INDEX(People[Primary Address],$A3664),CHAR(34),
", PersonLink: }"))</f>
        <v>#REF!</v>
      </c>
      <c r="H3664" t="e">
        <f>IF(COUNTA(CitationInformation)=0,"",IF(INDEX(AuthorList[Author Name],$A3664)="","",
CONCATENATE("  - &amp;AuthorListID",TEXT($A3664,"0000"),
"  {CitationID: *CitationID0001",
", PersonID: *PersonID",TEXT(MATCH(INDEX(AuthorList[Author Name],$A3664),People[Full Name],0),"0000"),
", AuthorOrder: ",INDEX(AuthorList[Author Number],$A3664),"}")))</f>
        <v>#REF!</v>
      </c>
      <c r="K3664" t="e">
        <f>IF(INDEX(SamplingFeatures[Feature Code],$A3664)="","",
CONCATENATE("  - &amp;SamplingFeatureID",TEXT($A3664,"0000"),
" {","SamplingFeatureUUID:  ",CHAR(34),INDEX(SamplingFeatures[Sampling Feature UUID],$A3664),CHAR(34),
", SamplingFeatureTypeCV:  ",CHAR(34),INDEX(SamplingFeatures[Sampling Feature Type],$A3664),CHAR(34),
", SamplingFeatureCode:  ",CHAR(34),INDEX(SamplingFeatures[Feature Code],$A3664),CHAR(34),
", SamplingFeatureName:  ",CHAR(34),INDEX(SamplingFeatures[Feature Name],$A3664),CHAR(34),
", SamplingFeatureDescription:  ",CHAR(34),INDEX(SamplingFeatures[Feature Description],$A3664),CHAR(34),
", SamplingFeatureGeotypeCV:  ",CHAR(34),INDEX(SamplingFeatures[Feature Geo Type],$A3664),CHAR(34),
", FeatureGeometry:  ",CHAR(34),INDEX(SamplingFeatures[Feature Geometry],$A3664),CHAR(34),
", Elevation_m:  ",CHAR(34),INDEX(SamplingFeatures[Elevation_m],$A3664),CHAR(34),
", ElevationDatumCV:  ",CHAR(34),ElevationDatum,CHAR(34),"}"))</f>
        <v>#REF!</v>
      </c>
      <c r="L3664" t="e">
        <f>IF(INDEX(SamplingFeatures[Sampling Feature Type],$A3664)&lt;&gt;"Site","",
CONCATENATE("  - &amp;SiteID",TEXT(SUMPRODUCT(--($L$3:$L3663&lt;&gt;"")),"0000"),
" {","SamplingFeatureID:  *SamplingFeatureID",TEXT($A3664,"0000"),
", SiteTypeCV:  ",CHAR(34),INDEX(Sites[Site Type],$A3664),CHAR(34),
", Latitude:  ",INDEX(Sites[Latitude],$A3664),
", Longitude:  ",INDEX(Sites[Longitude],$A3664),
", SRSName:  ",CHAR(34),LatLonDatum,CHAR(34),"}"))</f>
        <v>#REF!</v>
      </c>
      <c r="M3664" t="e">
        <f>IF(INDEX(SamplingFeatures[Sampling Feature Type],$A3664)&lt;&gt;"Specimen","",
CONCATENATE("  - &amp;SpecimenID",TEXT(SUMPRODUCT(--($M$3:$M3663&lt;&gt;"")),"0000"),
" {","SamplingFeatureID:  *SamplingFeatureID",TEXT($A3664,"0000"),
", SpecimenTypeCV:  ",CHAR(34),INDEX(Specimens[Specimen Type],$A3664),CHAR(34),
", SpecimenMediumCV:  ",INDEX(Specimens[Specimen Medium],$A3664),
", IsFieldSpecimen:  ",CHAR(34),INDEX(Specimens[Is Field Specimen?],$A3664),CHAR(34),"}"))</f>
        <v>#REF!</v>
      </c>
      <c r="N3664" t="e">
        <f>IF(COUNTA(SpatialOffsets[])=0,"", IF(INDEX(SpatialOffsets[Spatial Offset Type],$A3664)="","",
CONCATENATE("  - &amp;SpatialOffsetID",TEXT($A3664,"0000"),
" {","SpatialOffsetTypeCV:  ",CHAR(34),INDEX(SpatialOffsets[Spatial Offset Type],$A3664),CHAR(34),
", Offset1Value:  ",INDEX(SpatialOffsets[Offset 1 Value],$A3664),
", Offset1UnitID:  ",CHAR(34),INDEX(SpatialOffsets[Offset 1 Unit],$A3664),CHAR(34),
", Offset2Value:  ",INDEX(SpatialOffsets[Offset 2 Value],$A3664),
", Offset2UnitID:  ",CHAR(34),INDEX(SpatialOffsets[Offset 2 Unit],$A3664),CHAR(34),
", Offset3Value:  ",INDEX(SpatialOffsets[Offset 3 Value],$A3664),
", Offset3UnitID:  ",CHAR(34),INDEX(SpatialOffsets[Offset 3 Unit],$A3664),CHAR(34),,"}")))</f>
        <v>#REF!</v>
      </c>
      <c r="O3664" t="e">
        <f>IF(COUNTA(RelatedFeatures[])=0,"", IF(INDEX(RelatedFeatures[First Sampling Feature Code],$A3664)="","",
CONCATENATE("  - &amp;RelationID",TEXT($A3664,"0000"),
" {","SamplingFeatureID:  *SamplingFeatureID",TEXT(MATCH(INDEX(RelatedFeatures[First Sampling Feature Code],$A3664),SamplingFeatures[Feature Code],0),"0000"),
", RelationshipTypeCV:  ",CHAR(34),INDEX(RelatedFeatures[Relationship Type],$A3664),CHAR(34),
", RelatedFeatureID: *SamplingFeatureID",TEXT(MATCH(INDEX(RelatedFeatures[Second Sampling Feature Code],$A3664),SamplingFeatures[Feature Code],0),"0000"),
", SpatialOffsetID:  ",IF(INDEX(RelatedFeatures[Offset Number],$A3664)="","",CONCATENATE("*SpatialOffsetID",TEXT(INDEX(RelatedFeatures[Offset Number],$A3664),"0000"))),"}")))</f>
        <v>#REF!</v>
      </c>
      <c r="P3664" t="e">
        <f>IF(INDEX(Methods[Method Type],$A3664)="","",
CONCATENATE("  - &amp;MethodID",TEXT($A3664,"0000"),
" {","MethodTypeCV:  ",CHAR(34),INDEX(Methods[Method Type],$A3664),CHAR(34),
", MethodCode:  ",CHAR(34),INDEX(Methods[Method Code],$A3664),CHAR(34),
", MethodName:  ",CHAR(34),INDEX(Methods[Method Name],$A3664),CHAR(34),
", MethodDescription:  ",CHAR(34),INDEX(Methods[Method Description],$A3664),CHAR(34),
", MethodLink:  ",CHAR(34),INDEX(Methods[Method Link],$A3664),CHAR(34),
", OrganizationID: *OrganizationID",TEXT(MATCH(INDEX(Methods[Organization Name],$A3664),Organizations[Organization Name],0),"0000"),"}"))</f>
        <v>#REF!</v>
      </c>
      <c r="Q3664" t="e">
        <f>IF(INDEX(Variables[Variable Type],$A3664)="","",
CONCATENATE("  - &amp;VariableID",TEXT($A3664,"0000"),
" {","VariableTypeCV:  ",CHAR(34),INDEX(Variables[Variable Type],$A3664),CHAR(34),
", VariableCode:  ",CHAR(34),INDEX(Variables[Variable Code],$A3664),CHAR(34),
", VariableNameCV:  ",CHAR(34),INDEX(Variables[Variable Name],$A3664),CHAR(34),
", VariableDefinition:  ",CHAR(34),INDEX(Variables[Variable Definition],$A3664),CHAR(34),
", SpecciationCV:  ",CHAR(34),INDEX(Variables[Speciation],$A3664),CHAR(34),
", NoDataValue:  ",CHAR(34),INDEX(Variables[No Data Value],$A3664),CHAR(34),"}"))</f>
        <v>#REF!</v>
      </c>
    </row>
    <row r="3665" spans="1:17" x14ac:dyDescent="0.25">
      <c r="A3665">
        <v>3662</v>
      </c>
      <c r="D3665" t="e">
        <f>IF(INDEX(People[First Name],$A3665)="","",
CONCATENATE("  - &amp;PersonID",TEXT($A3665,"0000"),
" {","PersonFirstName:  ",CHAR(34),INDEX(People[First Name],$A3665),CHAR(34),
", PersonMiddleName:  ",CHAR(34),INDEX(People[Middle Name],$A3665),CHAR(34),
", PersonLastName:  ",CHAR(34),INDEX(People[Last Name],$A3665),CHAR(34),"}"))</f>
        <v>#REF!</v>
      </c>
      <c r="E3665" t="e">
        <f>IF(INDEX(Organizations[Organization Type '[CV']],$A3665)="","",
CONCATENATE("  - &amp;OrganizationID",TEXT($A3665,"0000"),
" {","OrganizationTypeCV:  ",CHAR(34),INDEX(Organizations[Organization Type '[CV']],$A3665),CHAR(34),
", OrganizationCode:  ",CHAR(34),INDEX(Organizations[Organization Code],$A3665),CHAR(34),
", OrganizationName:  ",CHAR(34),INDEX(Organizations[Organization Name],$A3665),CHAR(34),
", OrganizationDescription:  ",CHAR(34),INDEX(Organizations[Organization Description],$A3665),CHAR(34),
", OrganizationLink:  ",CHAR(34),INDEX(Organizations[Organization Link],$A3665),CHAR(34),"}"))</f>
        <v>#REF!</v>
      </c>
      <c r="F3665" t="e">
        <f>IF(INDEX(People[First Name],$A3665)="","",
CONCATENATE("  - &amp;AffiliationID",TEXT($A3665,"0000"),
" {PersonID: *PersonID",TEXT($A3665,"0000"),
", OrganizationID: *OrganizationID",TEXT(MATCH(INDEX(People[Organization Name],$A3665),Organizations[Organization Name],0),"0000"),
", IsPrimaryOrganizationContact: , AffiliationStartDate: , AffiliationEndDate: , PrimaryPhone: ",
", PrimaryEmail: ",CHAR(34),INDEX(People[Primary Email],$A3665),CHAR(34),
", PrimaryAddress: ",CHAR(34),INDEX(People[Primary Address],$A3665),CHAR(34),
", PersonLink: }"))</f>
        <v>#REF!</v>
      </c>
      <c r="H3665" t="e">
        <f>IF(COUNTA(CitationInformation)=0,"",IF(INDEX(AuthorList[Author Name],$A3665)="","",
CONCATENATE("  - &amp;AuthorListID",TEXT($A3665,"0000"),
"  {CitationID: *CitationID0001",
", PersonID: *PersonID",TEXT(MATCH(INDEX(AuthorList[Author Name],$A3665),People[Full Name],0),"0000"),
", AuthorOrder: ",INDEX(AuthorList[Author Number],$A3665),"}")))</f>
        <v>#REF!</v>
      </c>
      <c r="K3665" t="e">
        <f>IF(INDEX(SamplingFeatures[Feature Code],$A3665)="","",
CONCATENATE("  - &amp;SamplingFeatureID",TEXT($A3665,"0000"),
" {","SamplingFeatureUUID:  ",CHAR(34),INDEX(SamplingFeatures[Sampling Feature UUID],$A3665),CHAR(34),
", SamplingFeatureTypeCV:  ",CHAR(34),INDEX(SamplingFeatures[Sampling Feature Type],$A3665),CHAR(34),
", SamplingFeatureCode:  ",CHAR(34),INDEX(SamplingFeatures[Feature Code],$A3665),CHAR(34),
", SamplingFeatureName:  ",CHAR(34),INDEX(SamplingFeatures[Feature Name],$A3665),CHAR(34),
", SamplingFeatureDescription:  ",CHAR(34),INDEX(SamplingFeatures[Feature Description],$A3665),CHAR(34),
", SamplingFeatureGeotypeCV:  ",CHAR(34),INDEX(SamplingFeatures[Feature Geo Type],$A3665),CHAR(34),
", FeatureGeometry:  ",CHAR(34),INDEX(SamplingFeatures[Feature Geometry],$A3665),CHAR(34),
", Elevation_m:  ",CHAR(34),INDEX(SamplingFeatures[Elevation_m],$A3665),CHAR(34),
", ElevationDatumCV:  ",CHAR(34),ElevationDatum,CHAR(34),"}"))</f>
        <v>#REF!</v>
      </c>
      <c r="L3665" t="e">
        <f>IF(INDEX(SamplingFeatures[Sampling Feature Type],$A3665)&lt;&gt;"Site","",
CONCATENATE("  - &amp;SiteID",TEXT(SUMPRODUCT(--($L$3:$L3664&lt;&gt;"")),"0000"),
" {","SamplingFeatureID:  *SamplingFeatureID",TEXT($A3665,"0000"),
", SiteTypeCV:  ",CHAR(34),INDEX(Sites[Site Type],$A3665),CHAR(34),
", Latitude:  ",INDEX(Sites[Latitude],$A3665),
", Longitude:  ",INDEX(Sites[Longitude],$A3665),
", SRSName:  ",CHAR(34),LatLonDatum,CHAR(34),"}"))</f>
        <v>#REF!</v>
      </c>
      <c r="M3665" t="e">
        <f>IF(INDEX(SamplingFeatures[Sampling Feature Type],$A3665)&lt;&gt;"Specimen","",
CONCATENATE("  - &amp;SpecimenID",TEXT(SUMPRODUCT(--($M$3:$M3664&lt;&gt;"")),"0000"),
" {","SamplingFeatureID:  *SamplingFeatureID",TEXT($A3665,"0000"),
", SpecimenTypeCV:  ",CHAR(34),INDEX(Specimens[Specimen Type],$A3665),CHAR(34),
", SpecimenMediumCV:  ",INDEX(Specimens[Specimen Medium],$A3665),
", IsFieldSpecimen:  ",CHAR(34),INDEX(Specimens[Is Field Specimen?],$A3665),CHAR(34),"}"))</f>
        <v>#REF!</v>
      </c>
      <c r="N3665" t="e">
        <f>IF(COUNTA(SpatialOffsets[])=0,"", IF(INDEX(SpatialOffsets[Spatial Offset Type],$A3665)="","",
CONCATENATE("  - &amp;SpatialOffsetID",TEXT($A3665,"0000"),
" {","SpatialOffsetTypeCV:  ",CHAR(34),INDEX(SpatialOffsets[Spatial Offset Type],$A3665),CHAR(34),
", Offset1Value:  ",INDEX(SpatialOffsets[Offset 1 Value],$A3665),
", Offset1UnitID:  ",CHAR(34),INDEX(SpatialOffsets[Offset 1 Unit],$A3665),CHAR(34),
", Offset2Value:  ",INDEX(SpatialOffsets[Offset 2 Value],$A3665),
", Offset2UnitID:  ",CHAR(34),INDEX(SpatialOffsets[Offset 2 Unit],$A3665),CHAR(34),
", Offset3Value:  ",INDEX(SpatialOffsets[Offset 3 Value],$A3665),
", Offset3UnitID:  ",CHAR(34),INDEX(SpatialOffsets[Offset 3 Unit],$A3665),CHAR(34),,"}")))</f>
        <v>#REF!</v>
      </c>
      <c r="O3665" t="e">
        <f>IF(COUNTA(RelatedFeatures[])=0,"", IF(INDEX(RelatedFeatures[First Sampling Feature Code],$A3665)="","",
CONCATENATE("  - &amp;RelationID",TEXT($A3665,"0000"),
" {","SamplingFeatureID:  *SamplingFeatureID",TEXT(MATCH(INDEX(RelatedFeatures[First Sampling Feature Code],$A3665),SamplingFeatures[Feature Code],0),"0000"),
", RelationshipTypeCV:  ",CHAR(34),INDEX(RelatedFeatures[Relationship Type],$A3665),CHAR(34),
", RelatedFeatureID: *SamplingFeatureID",TEXT(MATCH(INDEX(RelatedFeatures[Second Sampling Feature Code],$A3665),SamplingFeatures[Feature Code],0),"0000"),
", SpatialOffsetID:  ",IF(INDEX(RelatedFeatures[Offset Number],$A3665)="","",CONCATENATE("*SpatialOffsetID",TEXT(INDEX(RelatedFeatures[Offset Number],$A3665),"0000"))),"}")))</f>
        <v>#REF!</v>
      </c>
      <c r="P3665" t="e">
        <f>IF(INDEX(Methods[Method Type],$A3665)="","",
CONCATENATE("  - &amp;MethodID",TEXT($A3665,"0000"),
" {","MethodTypeCV:  ",CHAR(34),INDEX(Methods[Method Type],$A3665),CHAR(34),
", MethodCode:  ",CHAR(34),INDEX(Methods[Method Code],$A3665),CHAR(34),
", MethodName:  ",CHAR(34),INDEX(Methods[Method Name],$A3665),CHAR(34),
", MethodDescription:  ",CHAR(34),INDEX(Methods[Method Description],$A3665),CHAR(34),
", MethodLink:  ",CHAR(34),INDEX(Methods[Method Link],$A3665),CHAR(34),
", OrganizationID: *OrganizationID",TEXT(MATCH(INDEX(Methods[Organization Name],$A3665),Organizations[Organization Name],0),"0000"),"}"))</f>
        <v>#REF!</v>
      </c>
      <c r="Q3665" t="e">
        <f>IF(INDEX(Variables[Variable Type],$A3665)="","",
CONCATENATE("  - &amp;VariableID",TEXT($A3665,"0000"),
" {","VariableTypeCV:  ",CHAR(34),INDEX(Variables[Variable Type],$A3665),CHAR(34),
", VariableCode:  ",CHAR(34),INDEX(Variables[Variable Code],$A3665),CHAR(34),
", VariableNameCV:  ",CHAR(34),INDEX(Variables[Variable Name],$A3665),CHAR(34),
", VariableDefinition:  ",CHAR(34),INDEX(Variables[Variable Definition],$A3665),CHAR(34),
", SpecciationCV:  ",CHAR(34),INDEX(Variables[Speciation],$A3665),CHAR(34),
", NoDataValue:  ",CHAR(34),INDEX(Variables[No Data Value],$A3665),CHAR(34),"}"))</f>
        <v>#REF!</v>
      </c>
    </row>
    <row r="3666" spans="1:17" x14ac:dyDescent="0.25">
      <c r="A3666">
        <v>3663</v>
      </c>
      <c r="D3666" t="e">
        <f>IF(INDEX(People[First Name],$A3666)="","",
CONCATENATE("  - &amp;PersonID",TEXT($A3666,"0000"),
" {","PersonFirstName:  ",CHAR(34),INDEX(People[First Name],$A3666),CHAR(34),
", PersonMiddleName:  ",CHAR(34),INDEX(People[Middle Name],$A3666),CHAR(34),
", PersonLastName:  ",CHAR(34),INDEX(People[Last Name],$A3666),CHAR(34),"}"))</f>
        <v>#REF!</v>
      </c>
      <c r="E3666" t="e">
        <f>IF(INDEX(Organizations[Organization Type '[CV']],$A3666)="","",
CONCATENATE("  - &amp;OrganizationID",TEXT($A3666,"0000"),
" {","OrganizationTypeCV:  ",CHAR(34),INDEX(Organizations[Organization Type '[CV']],$A3666),CHAR(34),
", OrganizationCode:  ",CHAR(34),INDEX(Organizations[Organization Code],$A3666),CHAR(34),
", OrganizationName:  ",CHAR(34),INDEX(Organizations[Organization Name],$A3666),CHAR(34),
", OrganizationDescription:  ",CHAR(34),INDEX(Organizations[Organization Description],$A3666),CHAR(34),
", OrganizationLink:  ",CHAR(34),INDEX(Organizations[Organization Link],$A3666),CHAR(34),"}"))</f>
        <v>#REF!</v>
      </c>
      <c r="F3666" t="e">
        <f>IF(INDEX(People[First Name],$A3666)="","",
CONCATENATE("  - &amp;AffiliationID",TEXT($A3666,"0000"),
" {PersonID: *PersonID",TEXT($A3666,"0000"),
", OrganizationID: *OrganizationID",TEXT(MATCH(INDEX(People[Organization Name],$A3666),Organizations[Organization Name],0),"0000"),
", IsPrimaryOrganizationContact: , AffiliationStartDate: , AffiliationEndDate: , PrimaryPhone: ",
", PrimaryEmail: ",CHAR(34),INDEX(People[Primary Email],$A3666),CHAR(34),
", PrimaryAddress: ",CHAR(34),INDEX(People[Primary Address],$A3666),CHAR(34),
", PersonLink: }"))</f>
        <v>#REF!</v>
      </c>
      <c r="H3666" t="e">
        <f>IF(COUNTA(CitationInformation)=0,"",IF(INDEX(AuthorList[Author Name],$A3666)="","",
CONCATENATE("  - &amp;AuthorListID",TEXT($A3666,"0000"),
"  {CitationID: *CitationID0001",
", PersonID: *PersonID",TEXT(MATCH(INDEX(AuthorList[Author Name],$A3666),People[Full Name],0),"0000"),
", AuthorOrder: ",INDEX(AuthorList[Author Number],$A3666),"}")))</f>
        <v>#REF!</v>
      </c>
      <c r="K3666" t="e">
        <f>IF(INDEX(SamplingFeatures[Feature Code],$A3666)="","",
CONCATENATE("  - &amp;SamplingFeatureID",TEXT($A3666,"0000"),
" {","SamplingFeatureUUID:  ",CHAR(34),INDEX(SamplingFeatures[Sampling Feature UUID],$A3666),CHAR(34),
", SamplingFeatureTypeCV:  ",CHAR(34),INDEX(SamplingFeatures[Sampling Feature Type],$A3666),CHAR(34),
", SamplingFeatureCode:  ",CHAR(34),INDEX(SamplingFeatures[Feature Code],$A3666),CHAR(34),
", SamplingFeatureName:  ",CHAR(34),INDEX(SamplingFeatures[Feature Name],$A3666),CHAR(34),
", SamplingFeatureDescription:  ",CHAR(34),INDEX(SamplingFeatures[Feature Description],$A3666),CHAR(34),
", SamplingFeatureGeotypeCV:  ",CHAR(34),INDEX(SamplingFeatures[Feature Geo Type],$A3666),CHAR(34),
", FeatureGeometry:  ",CHAR(34),INDEX(SamplingFeatures[Feature Geometry],$A3666),CHAR(34),
", Elevation_m:  ",CHAR(34),INDEX(SamplingFeatures[Elevation_m],$A3666),CHAR(34),
", ElevationDatumCV:  ",CHAR(34),ElevationDatum,CHAR(34),"}"))</f>
        <v>#REF!</v>
      </c>
      <c r="L3666" t="e">
        <f>IF(INDEX(SamplingFeatures[Sampling Feature Type],$A3666)&lt;&gt;"Site","",
CONCATENATE("  - &amp;SiteID",TEXT(SUMPRODUCT(--($L$3:$L3665&lt;&gt;"")),"0000"),
" {","SamplingFeatureID:  *SamplingFeatureID",TEXT($A3666,"0000"),
", SiteTypeCV:  ",CHAR(34),INDEX(Sites[Site Type],$A3666),CHAR(34),
", Latitude:  ",INDEX(Sites[Latitude],$A3666),
", Longitude:  ",INDEX(Sites[Longitude],$A3666),
", SRSName:  ",CHAR(34),LatLonDatum,CHAR(34),"}"))</f>
        <v>#REF!</v>
      </c>
      <c r="M3666" t="e">
        <f>IF(INDEX(SamplingFeatures[Sampling Feature Type],$A3666)&lt;&gt;"Specimen","",
CONCATENATE("  - &amp;SpecimenID",TEXT(SUMPRODUCT(--($M$3:$M3665&lt;&gt;"")),"0000"),
" {","SamplingFeatureID:  *SamplingFeatureID",TEXT($A3666,"0000"),
", SpecimenTypeCV:  ",CHAR(34),INDEX(Specimens[Specimen Type],$A3666),CHAR(34),
", SpecimenMediumCV:  ",INDEX(Specimens[Specimen Medium],$A3666),
", IsFieldSpecimen:  ",CHAR(34),INDEX(Specimens[Is Field Specimen?],$A3666),CHAR(34),"}"))</f>
        <v>#REF!</v>
      </c>
      <c r="N3666" t="e">
        <f>IF(COUNTA(SpatialOffsets[])=0,"", IF(INDEX(SpatialOffsets[Spatial Offset Type],$A3666)="","",
CONCATENATE("  - &amp;SpatialOffsetID",TEXT($A3666,"0000"),
" {","SpatialOffsetTypeCV:  ",CHAR(34),INDEX(SpatialOffsets[Spatial Offset Type],$A3666),CHAR(34),
", Offset1Value:  ",INDEX(SpatialOffsets[Offset 1 Value],$A3666),
", Offset1UnitID:  ",CHAR(34),INDEX(SpatialOffsets[Offset 1 Unit],$A3666),CHAR(34),
", Offset2Value:  ",INDEX(SpatialOffsets[Offset 2 Value],$A3666),
", Offset2UnitID:  ",CHAR(34),INDEX(SpatialOffsets[Offset 2 Unit],$A3666),CHAR(34),
", Offset3Value:  ",INDEX(SpatialOffsets[Offset 3 Value],$A3666),
", Offset3UnitID:  ",CHAR(34),INDEX(SpatialOffsets[Offset 3 Unit],$A3666),CHAR(34),,"}")))</f>
        <v>#REF!</v>
      </c>
      <c r="O3666" t="e">
        <f>IF(COUNTA(RelatedFeatures[])=0,"", IF(INDEX(RelatedFeatures[First Sampling Feature Code],$A3666)="","",
CONCATENATE("  - &amp;RelationID",TEXT($A3666,"0000"),
" {","SamplingFeatureID:  *SamplingFeatureID",TEXT(MATCH(INDEX(RelatedFeatures[First Sampling Feature Code],$A3666),SamplingFeatures[Feature Code],0),"0000"),
", RelationshipTypeCV:  ",CHAR(34),INDEX(RelatedFeatures[Relationship Type],$A3666),CHAR(34),
", RelatedFeatureID: *SamplingFeatureID",TEXT(MATCH(INDEX(RelatedFeatures[Second Sampling Feature Code],$A3666),SamplingFeatures[Feature Code],0),"0000"),
", SpatialOffsetID:  ",IF(INDEX(RelatedFeatures[Offset Number],$A3666)="","",CONCATENATE("*SpatialOffsetID",TEXT(INDEX(RelatedFeatures[Offset Number],$A3666),"0000"))),"}")))</f>
        <v>#REF!</v>
      </c>
      <c r="P3666" t="e">
        <f>IF(INDEX(Methods[Method Type],$A3666)="","",
CONCATENATE("  - &amp;MethodID",TEXT($A3666,"0000"),
" {","MethodTypeCV:  ",CHAR(34),INDEX(Methods[Method Type],$A3666),CHAR(34),
", MethodCode:  ",CHAR(34),INDEX(Methods[Method Code],$A3666),CHAR(34),
", MethodName:  ",CHAR(34),INDEX(Methods[Method Name],$A3666),CHAR(34),
", MethodDescription:  ",CHAR(34),INDEX(Methods[Method Description],$A3666),CHAR(34),
", MethodLink:  ",CHAR(34),INDEX(Methods[Method Link],$A3666),CHAR(34),
", OrganizationID: *OrganizationID",TEXT(MATCH(INDEX(Methods[Organization Name],$A3666),Organizations[Organization Name],0),"0000"),"}"))</f>
        <v>#REF!</v>
      </c>
      <c r="Q3666" t="e">
        <f>IF(INDEX(Variables[Variable Type],$A3666)="","",
CONCATENATE("  - &amp;VariableID",TEXT($A3666,"0000"),
" {","VariableTypeCV:  ",CHAR(34),INDEX(Variables[Variable Type],$A3666),CHAR(34),
", VariableCode:  ",CHAR(34),INDEX(Variables[Variable Code],$A3666),CHAR(34),
", VariableNameCV:  ",CHAR(34),INDEX(Variables[Variable Name],$A3666),CHAR(34),
", VariableDefinition:  ",CHAR(34),INDEX(Variables[Variable Definition],$A3666),CHAR(34),
", SpecciationCV:  ",CHAR(34),INDEX(Variables[Speciation],$A3666),CHAR(34),
", NoDataValue:  ",CHAR(34),INDEX(Variables[No Data Value],$A3666),CHAR(34),"}"))</f>
        <v>#REF!</v>
      </c>
    </row>
    <row r="3667" spans="1:17" x14ac:dyDescent="0.25">
      <c r="A3667">
        <v>3664</v>
      </c>
      <c r="D3667" t="e">
        <f>IF(INDEX(People[First Name],$A3667)="","",
CONCATENATE("  - &amp;PersonID",TEXT($A3667,"0000"),
" {","PersonFirstName:  ",CHAR(34),INDEX(People[First Name],$A3667),CHAR(34),
", PersonMiddleName:  ",CHAR(34),INDEX(People[Middle Name],$A3667),CHAR(34),
", PersonLastName:  ",CHAR(34),INDEX(People[Last Name],$A3667),CHAR(34),"}"))</f>
        <v>#REF!</v>
      </c>
      <c r="E3667" t="e">
        <f>IF(INDEX(Organizations[Organization Type '[CV']],$A3667)="","",
CONCATENATE("  - &amp;OrganizationID",TEXT($A3667,"0000"),
" {","OrganizationTypeCV:  ",CHAR(34),INDEX(Organizations[Organization Type '[CV']],$A3667),CHAR(34),
", OrganizationCode:  ",CHAR(34),INDEX(Organizations[Organization Code],$A3667),CHAR(34),
", OrganizationName:  ",CHAR(34),INDEX(Organizations[Organization Name],$A3667),CHAR(34),
", OrganizationDescription:  ",CHAR(34),INDEX(Organizations[Organization Description],$A3667),CHAR(34),
", OrganizationLink:  ",CHAR(34),INDEX(Organizations[Organization Link],$A3667),CHAR(34),"}"))</f>
        <v>#REF!</v>
      </c>
      <c r="F3667" t="e">
        <f>IF(INDEX(People[First Name],$A3667)="","",
CONCATENATE("  - &amp;AffiliationID",TEXT($A3667,"0000"),
" {PersonID: *PersonID",TEXT($A3667,"0000"),
", OrganizationID: *OrganizationID",TEXT(MATCH(INDEX(People[Organization Name],$A3667),Organizations[Organization Name],0),"0000"),
", IsPrimaryOrganizationContact: , AffiliationStartDate: , AffiliationEndDate: , PrimaryPhone: ",
", PrimaryEmail: ",CHAR(34),INDEX(People[Primary Email],$A3667),CHAR(34),
", PrimaryAddress: ",CHAR(34),INDEX(People[Primary Address],$A3667),CHAR(34),
", PersonLink: }"))</f>
        <v>#REF!</v>
      </c>
      <c r="H3667" t="e">
        <f>IF(COUNTA(CitationInformation)=0,"",IF(INDEX(AuthorList[Author Name],$A3667)="","",
CONCATENATE("  - &amp;AuthorListID",TEXT($A3667,"0000"),
"  {CitationID: *CitationID0001",
", PersonID: *PersonID",TEXT(MATCH(INDEX(AuthorList[Author Name],$A3667),People[Full Name],0),"0000"),
", AuthorOrder: ",INDEX(AuthorList[Author Number],$A3667),"}")))</f>
        <v>#REF!</v>
      </c>
      <c r="K3667" t="e">
        <f>IF(INDEX(SamplingFeatures[Feature Code],$A3667)="","",
CONCATENATE("  - &amp;SamplingFeatureID",TEXT($A3667,"0000"),
" {","SamplingFeatureUUID:  ",CHAR(34),INDEX(SamplingFeatures[Sampling Feature UUID],$A3667),CHAR(34),
", SamplingFeatureTypeCV:  ",CHAR(34),INDEX(SamplingFeatures[Sampling Feature Type],$A3667),CHAR(34),
", SamplingFeatureCode:  ",CHAR(34),INDEX(SamplingFeatures[Feature Code],$A3667),CHAR(34),
", SamplingFeatureName:  ",CHAR(34),INDEX(SamplingFeatures[Feature Name],$A3667),CHAR(34),
", SamplingFeatureDescription:  ",CHAR(34),INDEX(SamplingFeatures[Feature Description],$A3667),CHAR(34),
", SamplingFeatureGeotypeCV:  ",CHAR(34),INDEX(SamplingFeatures[Feature Geo Type],$A3667),CHAR(34),
", FeatureGeometry:  ",CHAR(34),INDEX(SamplingFeatures[Feature Geometry],$A3667),CHAR(34),
", Elevation_m:  ",CHAR(34),INDEX(SamplingFeatures[Elevation_m],$A3667),CHAR(34),
", ElevationDatumCV:  ",CHAR(34),ElevationDatum,CHAR(34),"}"))</f>
        <v>#REF!</v>
      </c>
      <c r="L3667" t="e">
        <f>IF(INDEX(SamplingFeatures[Sampling Feature Type],$A3667)&lt;&gt;"Site","",
CONCATENATE("  - &amp;SiteID",TEXT(SUMPRODUCT(--($L$3:$L3666&lt;&gt;"")),"0000"),
" {","SamplingFeatureID:  *SamplingFeatureID",TEXT($A3667,"0000"),
", SiteTypeCV:  ",CHAR(34),INDEX(Sites[Site Type],$A3667),CHAR(34),
", Latitude:  ",INDEX(Sites[Latitude],$A3667),
", Longitude:  ",INDEX(Sites[Longitude],$A3667),
", SRSName:  ",CHAR(34),LatLonDatum,CHAR(34),"}"))</f>
        <v>#REF!</v>
      </c>
      <c r="M3667" t="e">
        <f>IF(INDEX(SamplingFeatures[Sampling Feature Type],$A3667)&lt;&gt;"Specimen","",
CONCATENATE("  - &amp;SpecimenID",TEXT(SUMPRODUCT(--($M$3:$M3666&lt;&gt;"")),"0000"),
" {","SamplingFeatureID:  *SamplingFeatureID",TEXT($A3667,"0000"),
", SpecimenTypeCV:  ",CHAR(34),INDEX(Specimens[Specimen Type],$A3667),CHAR(34),
", SpecimenMediumCV:  ",INDEX(Specimens[Specimen Medium],$A3667),
", IsFieldSpecimen:  ",CHAR(34),INDEX(Specimens[Is Field Specimen?],$A3667),CHAR(34),"}"))</f>
        <v>#REF!</v>
      </c>
      <c r="N3667" t="e">
        <f>IF(COUNTA(SpatialOffsets[])=0,"", IF(INDEX(SpatialOffsets[Spatial Offset Type],$A3667)="","",
CONCATENATE("  - &amp;SpatialOffsetID",TEXT($A3667,"0000"),
" {","SpatialOffsetTypeCV:  ",CHAR(34),INDEX(SpatialOffsets[Spatial Offset Type],$A3667),CHAR(34),
", Offset1Value:  ",INDEX(SpatialOffsets[Offset 1 Value],$A3667),
", Offset1UnitID:  ",CHAR(34),INDEX(SpatialOffsets[Offset 1 Unit],$A3667),CHAR(34),
", Offset2Value:  ",INDEX(SpatialOffsets[Offset 2 Value],$A3667),
", Offset2UnitID:  ",CHAR(34),INDEX(SpatialOffsets[Offset 2 Unit],$A3667),CHAR(34),
", Offset3Value:  ",INDEX(SpatialOffsets[Offset 3 Value],$A3667),
", Offset3UnitID:  ",CHAR(34),INDEX(SpatialOffsets[Offset 3 Unit],$A3667),CHAR(34),,"}")))</f>
        <v>#REF!</v>
      </c>
      <c r="O3667" t="e">
        <f>IF(COUNTA(RelatedFeatures[])=0,"", IF(INDEX(RelatedFeatures[First Sampling Feature Code],$A3667)="","",
CONCATENATE("  - &amp;RelationID",TEXT($A3667,"0000"),
" {","SamplingFeatureID:  *SamplingFeatureID",TEXT(MATCH(INDEX(RelatedFeatures[First Sampling Feature Code],$A3667),SamplingFeatures[Feature Code],0),"0000"),
", RelationshipTypeCV:  ",CHAR(34),INDEX(RelatedFeatures[Relationship Type],$A3667),CHAR(34),
", RelatedFeatureID: *SamplingFeatureID",TEXT(MATCH(INDEX(RelatedFeatures[Second Sampling Feature Code],$A3667),SamplingFeatures[Feature Code],0),"0000"),
", SpatialOffsetID:  ",IF(INDEX(RelatedFeatures[Offset Number],$A3667)="","",CONCATENATE("*SpatialOffsetID",TEXT(INDEX(RelatedFeatures[Offset Number],$A3667),"0000"))),"}")))</f>
        <v>#REF!</v>
      </c>
      <c r="P3667" t="e">
        <f>IF(INDEX(Methods[Method Type],$A3667)="","",
CONCATENATE("  - &amp;MethodID",TEXT($A3667,"0000"),
" {","MethodTypeCV:  ",CHAR(34),INDEX(Methods[Method Type],$A3667),CHAR(34),
", MethodCode:  ",CHAR(34),INDEX(Methods[Method Code],$A3667),CHAR(34),
", MethodName:  ",CHAR(34),INDEX(Methods[Method Name],$A3667),CHAR(34),
", MethodDescription:  ",CHAR(34),INDEX(Methods[Method Description],$A3667),CHAR(34),
", MethodLink:  ",CHAR(34),INDEX(Methods[Method Link],$A3667),CHAR(34),
", OrganizationID: *OrganizationID",TEXT(MATCH(INDEX(Methods[Organization Name],$A3667),Organizations[Organization Name],0),"0000"),"}"))</f>
        <v>#REF!</v>
      </c>
      <c r="Q3667" t="e">
        <f>IF(INDEX(Variables[Variable Type],$A3667)="","",
CONCATENATE("  - &amp;VariableID",TEXT($A3667,"0000"),
" {","VariableTypeCV:  ",CHAR(34),INDEX(Variables[Variable Type],$A3667),CHAR(34),
", VariableCode:  ",CHAR(34),INDEX(Variables[Variable Code],$A3667),CHAR(34),
", VariableNameCV:  ",CHAR(34),INDEX(Variables[Variable Name],$A3667),CHAR(34),
", VariableDefinition:  ",CHAR(34),INDEX(Variables[Variable Definition],$A3667),CHAR(34),
", SpecciationCV:  ",CHAR(34),INDEX(Variables[Speciation],$A3667),CHAR(34),
", NoDataValue:  ",CHAR(34),INDEX(Variables[No Data Value],$A3667),CHAR(34),"}"))</f>
        <v>#REF!</v>
      </c>
    </row>
    <row r="3668" spans="1:17" x14ac:dyDescent="0.25">
      <c r="A3668">
        <v>3665</v>
      </c>
      <c r="D3668" t="e">
        <f>IF(INDEX(People[First Name],$A3668)="","",
CONCATENATE("  - &amp;PersonID",TEXT($A3668,"0000"),
" {","PersonFirstName:  ",CHAR(34),INDEX(People[First Name],$A3668),CHAR(34),
", PersonMiddleName:  ",CHAR(34),INDEX(People[Middle Name],$A3668),CHAR(34),
", PersonLastName:  ",CHAR(34),INDEX(People[Last Name],$A3668),CHAR(34),"}"))</f>
        <v>#REF!</v>
      </c>
      <c r="E3668" t="e">
        <f>IF(INDEX(Organizations[Organization Type '[CV']],$A3668)="","",
CONCATENATE("  - &amp;OrganizationID",TEXT($A3668,"0000"),
" {","OrganizationTypeCV:  ",CHAR(34),INDEX(Organizations[Organization Type '[CV']],$A3668),CHAR(34),
", OrganizationCode:  ",CHAR(34),INDEX(Organizations[Organization Code],$A3668),CHAR(34),
", OrganizationName:  ",CHAR(34),INDEX(Organizations[Organization Name],$A3668),CHAR(34),
", OrganizationDescription:  ",CHAR(34),INDEX(Organizations[Organization Description],$A3668),CHAR(34),
", OrganizationLink:  ",CHAR(34),INDEX(Organizations[Organization Link],$A3668),CHAR(34),"}"))</f>
        <v>#REF!</v>
      </c>
      <c r="F3668" t="e">
        <f>IF(INDEX(People[First Name],$A3668)="","",
CONCATENATE("  - &amp;AffiliationID",TEXT($A3668,"0000"),
" {PersonID: *PersonID",TEXT($A3668,"0000"),
", OrganizationID: *OrganizationID",TEXT(MATCH(INDEX(People[Organization Name],$A3668),Organizations[Organization Name],0),"0000"),
", IsPrimaryOrganizationContact: , AffiliationStartDate: , AffiliationEndDate: , PrimaryPhone: ",
", PrimaryEmail: ",CHAR(34),INDEX(People[Primary Email],$A3668),CHAR(34),
", PrimaryAddress: ",CHAR(34),INDEX(People[Primary Address],$A3668),CHAR(34),
", PersonLink: }"))</f>
        <v>#REF!</v>
      </c>
      <c r="H3668" t="e">
        <f>IF(COUNTA(CitationInformation)=0,"",IF(INDEX(AuthorList[Author Name],$A3668)="","",
CONCATENATE("  - &amp;AuthorListID",TEXT($A3668,"0000"),
"  {CitationID: *CitationID0001",
", PersonID: *PersonID",TEXT(MATCH(INDEX(AuthorList[Author Name],$A3668),People[Full Name],0),"0000"),
", AuthorOrder: ",INDEX(AuthorList[Author Number],$A3668),"}")))</f>
        <v>#REF!</v>
      </c>
      <c r="K3668" t="e">
        <f>IF(INDEX(SamplingFeatures[Feature Code],$A3668)="","",
CONCATENATE("  - &amp;SamplingFeatureID",TEXT($A3668,"0000"),
" {","SamplingFeatureUUID:  ",CHAR(34),INDEX(SamplingFeatures[Sampling Feature UUID],$A3668),CHAR(34),
", SamplingFeatureTypeCV:  ",CHAR(34),INDEX(SamplingFeatures[Sampling Feature Type],$A3668),CHAR(34),
", SamplingFeatureCode:  ",CHAR(34),INDEX(SamplingFeatures[Feature Code],$A3668),CHAR(34),
", SamplingFeatureName:  ",CHAR(34),INDEX(SamplingFeatures[Feature Name],$A3668),CHAR(34),
", SamplingFeatureDescription:  ",CHAR(34),INDEX(SamplingFeatures[Feature Description],$A3668),CHAR(34),
", SamplingFeatureGeotypeCV:  ",CHAR(34),INDEX(SamplingFeatures[Feature Geo Type],$A3668),CHAR(34),
", FeatureGeometry:  ",CHAR(34),INDEX(SamplingFeatures[Feature Geometry],$A3668),CHAR(34),
", Elevation_m:  ",CHAR(34),INDEX(SamplingFeatures[Elevation_m],$A3668),CHAR(34),
", ElevationDatumCV:  ",CHAR(34),ElevationDatum,CHAR(34),"}"))</f>
        <v>#REF!</v>
      </c>
      <c r="L3668" t="e">
        <f>IF(INDEX(SamplingFeatures[Sampling Feature Type],$A3668)&lt;&gt;"Site","",
CONCATENATE("  - &amp;SiteID",TEXT(SUMPRODUCT(--($L$3:$L3667&lt;&gt;"")),"0000"),
" {","SamplingFeatureID:  *SamplingFeatureID",TEXT($A3668,"0000"),
", SiteTypeCV:  ",CHAR(34),INDEX(Sites[Site Type],$A3668),CHAR(34),
", Latitude:  ",INDEX(Sites[Latitude],$A3668),
", Longitude:  ",INDEX(Sites[Longitude],$A3668),
", SRSName:  ",CHAR(34),LatLonDatum,CHAR(34),"}"))</f>
        <v>#REF!</v>
      </c>
      <c r="M3668" t="e">
        <f>IF(INDEX(SamplingFeatures[Sampling Feature Type],$A3668)&lt;&gt;"Specimen","",
CONCATENATE("  - &amp;SpecimenID",TEXT(SUMPRODUCT(--($M$3:$M3667&lt;&gt;"")),"0000"),
" {","SamplingFeatureID:  *SamplingFeatureID",TEXT($A3668,"0000"),
", SpecimenTypeCV:  ",CHAR(34),INDEX(Specimens[Specimen Type],$A3668),CHAR(34),
", SpecimenMediumCV:  ",INDEX(Specimens[Specimen Medium],$A3668),
", IsFieldSpecimen:  ",CHAR(34),INDEX(Specimens[Is Field Specimen?],$A3668),CHAR(34),"}"))</f>
        <v>#REF!</v>
      </c>
      <c r="N3668" t="e">
        <f>IF(COUNTA(SpatialOffsets[])=0,"", IF(INDEX(SpatialOffsets[Spatial Offset Type],$A3668)="","",
CONCATENATE("  - &amp;SpatialOffsetID",TEXT($A3668,"0000"),
" {","SpatialOffsetTypeCV:  ",CHAR(34),INDEX(SpatialOffsets[Spatial Offset Type],$A3668),CHAR(34),
", Offset1Value:  ",INDEX(SpatialOffsets[Offset 1 Value],$A3668),
", Offset1UnitID:  ",CHAR(34),INDEX(SpatialOffsets[Offset 1 Unit],$A3668),CHAR(34),
", Offset2Value:  ",INDEX(SpatialOffsets[Offset 2 Value],$A3668),
", Offset2UnitID:  ",CHAR(34),INDEX(SpatialOffsets[Offset 2 Unit],$A3668),CHAR(34),
", Offset3Value:  ",INDEX(SpatialOffsets[Offset 3 Value],$A3668),
", Offset3UnitID:  ",CHAR(34),INDEX(SpatialOffsets[Offset 3 Unit],$A3668),CHAR(34),,"}")))</f>
        <v>#REF!</v>
      </c>
      <c r="O3668" t="e">
        <f>IF(COUNTA(RelatedFeatures[])=0,"", IF(INDEX(RelatedFeatures[First Sampling Feature Code],$A3668)="","",
CONCATENATE("  - &amp;RelationID",TEXT($A3668,"0000"),
" {","SamplingFeatureID:  *SamplingFeatureID",TEXT(MATCH(INDEX(RelatedFeatures[First Sampling Feature Code],$A3668),SamplingFeatures[Feature Code],0),"0000"),
", RelationshipTypeCV:  ",CHAR(34),INDEX(RelatedFeatures[Relationship Type],$A3668),CHAR(34),
", RelatedFeatureID: *SamplingFeatureID",TEXT(MATCH(INDEX(RelatedFeatures[Second Sampling Feature Code],$A3668),SamplingFeatures[Feature Code],0),"0000"),
", SpatialOffsetID:  ",IF(INDEX(RelatedFeatures[Offset Number],$A3668)="","",CONCATENATE("*SpatialOffsetID",TEXT(INDEX(RelatedFeatures[Offset Number],$A3668),"0000"))),"}")))</f>
        <v>#REF!</v>
      </c>
      <c r="P3668" t="e">
        <f>IF(INDEX(Methods[Method Type],$A3668)="","",
CONCATENATE("  - &amp;MethodID",TEXT($A3668,"0000"),
" {","MethodTypeCV:  ",CHAR(34),INDEX(Methods[Method Type],$A3668),CHAR(34),
", MethodCode:  ",CHAR(34),INDEX(Methods[Method Code],$A3668),CHAR(34),
", MethodName:  ",CHAR(34),INDEX(Methods[Method Name],$A3668),CHAR(34),
", MethodDescription:  ",CHAR(34),INDEX(Methods[Method Description],$A3668),CHAR(34),
", MethodLink:  ",CHAR(34),INDEX(Methods[Method Link],$A3668),CHAR(34),
", OrganizationID: *OrganizationID",TEXT(MATCH(INDEX(Methods[Organization Name],$A3668),Organizations[Organization Name],0),"0000"),"}"))</f>
        <v>#REF!</v>
      </c>
      <c r="Q3668" t="e">
        <f>IF(INDEX(Variables[Variable Type],$A3668)="","",
CONCATENATE("  - &amp;VariableID",TEXT($A3668,"0000"),
" {","VariableTypeCV:  ",CHAR(34),INDEX(Variables[Variable Type],$A3668),CHAR(34),
", VariableCode:  ",CHAR(34),INDEX(Variables[Variable Code],$A3668),CHAR(34),
", VariableNameCV:  ",CHAR(34),INDEX(Variables[Variable Name],$A3668),CHAR(34),
", VariableDefinition:  ",CHAR(34),INDEX(Variables[Variable Definition],$A3668),CHAR(34),
", SpecciationCV:  ",CHAR(34),INDEX(Variables[Speciation],$A3668),CHAR(34),
", NoDataValue:  ",CHAR(34),INDEX(Variables[No Data Value],$A3668),CHAR(34),"}"))</f>
        <v>#REF!</v>
      </c>
    </row>
    <row r="3669" spans="1:17" x14ac:dyDescent="0.25">
      <c r="A3669">
        <v>3666</v>
      </c>
      <c r="D3669" t="e">
        <f>IF(INDEX(People[First Name],$A3669)="","",
CONCATENATE("  - &amp;PersonID",TEXT($A3669,"0000"),
" {","PersonFirstName:  ",CHAR(34),INDEX(People[First Name],$A3669),CHAR(34),
", PersonMiddleName:  ",CHAR(34),INDEX(People[Middle Name],$A3669),CHAR(34),
", PersonLastName:  ",CHAR(34),INDEX(People[Last Name],$A3669),CHAR(34),"}"))</f>
        <v>#REF!</v>
      </c>
      <c r="E3669" t="e">
        <f>IF(INDEX(Organizations[Organization Type '[CV']],$A3669)="","",
CONCATENATE("  - &amp;OrganizationID",TEXT($A3669,"0000"),
" {","OrganizationTypeCV:  ",CHAR(34),INDEX(Organizations[Organization Type '[CV']],$A3669),CHAR(34),
", OrganizationCode:  ",CHAR(34),INDEX(Organizations[Organization Code],$A3669),CHAR(34),
", OrganizationName:  ",CHAR(34),INDEX(Organizations[Organization Name],$A3669),CHAR(34),
", OrganizationDescription:  ",CHAR(34),INDEX(Organizations[Organization Description],$A3669),CHAR(34),
", OrganizationLink:  ",CHAR(34),INDEX(Organizations[Organization Link],$A3669),CHAR(34),"}"))</f>
        <v>#REF!</v>
      </c>
      <c r="F3669" t="e">
        <f>IF(INDEX(People[First Name],$A3669)="","",
CONCATENATE("  - &amp;AffiliationID",TEXT($A3669,"0000"),
" {PersonID: *PersonID",TEXT($A3669,"0000"),
", OrganizationID: *OrganizationID",TEXT(MATCH(INDEX(People[Organization Name],$A3669),Organizations[Organization Name],0),"0000"),
", IsPrimaryOrganizationContact: , AffiliationStartDate: , AffiliationEndDate: , PrimaryPhone: ",
", PrimaryEmail: ",CHAR(34),INDEX(People[Primary Email],$A3669),CHAR(34),
", PrimaryAddress: ",CHAR(34),INDEX(People[Primary Address],$A3669),CHAR(34),
", PersonLink: }"))</f>
        <v>#REF!</v>
      </c>
      <c r="H3669" t="e">
        <f>IF(COUNTA(CitationInformation)=0,"",IF(INDEX(AuthorList[Author Name],$A3669)="","",
CONCATENATE("  - &amp;AuthorListID",TEXT($A3669,"0000"),
"  {CitationID: *CitationID0001",
", PersonID: *PersonID",TEXT(MATCH(INDEX(AuthorList[Author Name],$A3669),People[Full Name],0),"0000"),
", AuthorOrder: ",INDEX(AuthorList[Author Number],$A3669),"}")))</f>
        <v>#REF!</v>
      </c>
      <c r="K3669" t="e">
        <f>IF(INDEX(SamplingFeatures[Feature Code],$A3669)="","",
CONCATENATE("  - &amp;SamplingFeatureID",TEXT($A3669,"0000"),
" {","SamplingFeatureUUID:  ",CHAR(34),INDEX(SamplingFeatures[Sampling Feature UUID],$A3669),CHAR(34),
", SamplingFeatureTypeCV:  ",CHAR(34),INDEX(SamplingFeatures[Sampling Feature Type],$A3669),CHAR(34),
", SamplingFeatureCode:  ",CHAR(34),INDEX(SamplingFeatures[Feature Code],$A3669),CHAR(34),
", SamplingFeatureName:  ",CHAR(34),INDEX(SamplingFeatures[Feature Name],$A3669),CHAR(34),
", SamplingFeatureDescription:  ",CHAR(34),INDEX(SamplingFeatures[Feature Description],$A3669),CHAR(34),
", SamplingFeatureGeotypeCV:  ",CHAR(34),INDEX(SamplingFeatures[Feature Geo Type],$A3669),CHAR(34),
", FeatureGeometry:  ",CHAR(34),INDEX(SamplingFeatures[Feature Geometry],$A3669),CHAR(34),
", Elevation_m:  ",CHAR(34),INDEX(SamplingFeatures[Elevation_m],$A3669),CHAR(34),
", ElevationDatumCV:  ",CHAR(34),ElevationDatum,CHAR(34),"}"))</f>
        <v>#REF!</v>
      </c>
      <c r="L3669" t="e">
        <f>IF(INDEX(SamplingFeatures[Sampling Feature Type],$A3669)&lt;&gt;"Site","",
CONCATENATE("  - &amp;SiteID",TEXT(SUMPRODUCT(--($L$3:$L3668&lt;&gt;"")),"0000"),
" {","SamplingFeatureID:  *SamplingFeatureID",TEXT($A3669,"0000"),
", SiteTypeCV:  ",CHAR(34),INDEX(Sites[Site Type],$A3669),CHAR(34),
", Latitude:  ",INDEX(Sites[Latitude],$A3669),
", Longitude:  ",INDEX(Sites[Longitude],$A3669),
", SRSName:  ",CHAR(34),LatLonDatum,CHAR(34),"}"))</f>
        <v>#REF!</v>
      </c>
      <c r="M3669" t="e">
        <f>IF(INDEX(SamplingFeatures[Sampling Feature Type],$A3669)&lt;&gt;"Specimen","",
CONCATENATE("  - &amp;SpecimenID",TEXT(SUMPRODUCT(--($M$3:$M3668&lt;&gt;"")),"0000"),
" {","SamplingFeatureID:  *SamplingFeatureID",TEXT($A3669,"0000"),
", SpecimenTypeCV:  ",CHAR(34),INDEX(Specimens[Specimen Type],$A3669),CHAR(34),
", SpecimenMediumCV:  ",INDEX(Specimens[Specimen Medium],$A3669),
", IsFieldSpecimen:  ",CHAR(34),INDEX(Specimens[Is Field Specimen?],$A3669),CHAR(34),"}"))</f>
        <v>#REF!</v>
      </c>
      <c r="N3669" t="e">
        <f>IF(COUNTA(SpatialOffsets[])=0,"", IF(INDEX(SpatialOffsets[Spatial Offset Type],$A3669)="","",
CONCATENATE("  - &amp;SpatialOffsetID",TEXT($A3669,"0000"),
" {","SpatialOffsetTypeCV:  ",CHAR(34),INDEX(SpatialOffsets[Spatial Offset Type],$A3669),CHAR(34),
", Offset1Value:  ",INDEX(SpatialOffsets[Offset 1 Value],$A3669),
", Offset1UnitID:  ",CHAR(34),INDEX(SpatialOffsets[Offset 1 Unit],$A3669),CHAR(34),
", Offset2Value:  ",INDEX(SpatialOffsets[Offset 2 Value],$A3669),
", Offset2UnitID:  ",CHAR(34),INDEX(SpatialOffsets[Offset 2 Unit],$A3669),CHAR(34),
", Offset3Value:  ",INDEX(SpatialOffsets[Offset 3 Value],$A3669),
", Offset3UnitID:  ",CHAR(34),INDEX(SpatialOffsets[Offset 3 Unit],$A3669),CHAR(34),,"}")))</f>
        <v>#REF!</v>
      </c>
      <c r="O3669" t="e">
        <f>IF(COUNTA(RelatedFeatures[])=0,"", IF(INDEX(RelatedFeatures[First Sampling Feature Code],$A3669)="","",
CONCATENATE("  - &amp;RelationID",TEXT($A3669,"0000"),
" {","SamplingFeatureID:  *SamplingFeatureID",TEXT(MATCH(INDEX(RelatedFeatures[First Sampling Feature Code],$A3669),SamplingFeatures[Feature Code],0),"0000"),
", RelationshipTypeCV:  ",CHAR(34),INDEX(RelatedFeatures[Relationship Type],$A3669),CHAR(34),
", RelatedFeatureID: *SamplingFeatureID",TEXT(MATCH(INDEX(RelatedFeatures[Second Sampling Feature Code],$A3669),SamplingFeatures[Feature Code],0),"0000"),
", SpatialOffsetID:  ",IF(INDEX(RelatedFeatures[Offset Number],$A3669)="","",CONCATENATE("*SpatialOffsetID",TEXT(INDEX(RelatedFeatures[Offset Number],$A3669),"0000"))),"}")))</f>
        <v>#REF!</v>
      </c>
      <c r="P3669" t="e">
        <f>IF(INDEX(Methods[Method Type],$A3669)="","",
CONCATENATE("  - &amp;MethodID",TEXT($A3669,"0000"),
" {","MethodTypeCV:  ",CHAR(34),INDEX(Methods[Method Type],$A3669),CHAR(34),
", MethodCode:  ",CHAR(34),INDEX(Methods[Method Code],$A3669),CHAR(34),
", MethodName:  ",CHAR(34),INDEX(Methods[Method Name],$A3669),CHAR(34),
", MethodDescription:  ",CHAR(34),INDEX(Methods[Method Description],$A3669),CHAR(34),
", MethodLink:  ",CHAR(34),INDEX(Methods[Method Link],$A3669),CHAR(34),
", OrganizationID: *OrganizationID",TEXT(MATCH(INDEX(Methods[Organization Name],$A3669),Organizations[Organization Name],0),"0000"),"}"))</f>
        <v>#REF!</v>
      </c>
      <c r="Q3669" t="e">
        <f>IF(INDEX(Variables[Variable Type],$A3669)="","",
CONCATENATE("  - &amp;VariableID",TEXT($A3669,"0000"),
" {","VariableTypeCV:  ",CHAR(34),INDEX(Variables[Variable Type],$A3669),CHAR(34),
", VariableCode:  ",CHAR(34),INDEX(Variables[Variable Code],$A3669),CHAR(34),
", VariableNameCV:  ",CHAR(34),INDEX(Variables[Variable Name],$A3669),CHAR(34),
", VariableDefinition:  ",CHAR(34),INDEX(Variables[Variable Definition],$A3669),CHAR(34),
", SpecciationCV:  ",CHAR(34),INDEX(Variables[Speciation],$A3669),CHAR(34),
", NoDataValue:  ",CHAR(34),INDEX(Variables[No Data Value],$A3669),CHAR(34),"}"))</f>
        <v>#REF!</v>
      </c>
    </row>
    <row r="3670" spans="1:17" x14ac:dyDescent="0.25">
      <c r="A3670">
        <v>3667</v>
      </c>
      <c r="D3670" t="e">
        <f>IF(INDEX(People[First Name],$A3670)="","",
CONCATENATE("  - &amp;PersonID",TEXT($A3670,"0000"),
" {","PersonFirstName:  ",CHAR(34),INDEX(People[First Name],$A3670),CHAR(34),
", PersonMiddleName:  ",CHAR(34),INDEX(People[Middle Name],$A3670),CHAR(34),
", PersonLastName:  ",CHAR(34),INDEX(People[Last Name],$A3670),CHAR(34),"}"))</f>
        <v>#REF!</v>
      </c>
      <c r="E3670" t="e">
        <f>IF(INDEX(Organizations[Organization Type '[CV']],$A3670)="","",
CONCATENATE("  - &amp;OrganizationID",TEXT($A3670,"0000"),
" {","OrganizationTypeCV:  ",CHAR(34),INDEX(Organizations[Organization Type '[CV']],$A3670),CHAR(34),
", OrganizationCode:  ",CHAR(34),INDEX(Organizations[Organization Code],$A3670),CHAR(34),
", OrganizationName:  ",CHAR(34),INDEX(Organizations[Organization Name],$A3670),CHAR(34),
", OrganizationDescription:  ",CHAR(34),INDEX(Organizations[Organization Description],$A3670),CHAR(34),
", OrganizationLink:  ",CHAR(34),INDEX(Organizations[Organization Link],$A3670),CHAR(34),"}"))</f>
        <v>#REF!</v>
      </c>
      <c r="F3670" t="e">
        <f>IF(INDEX(People[First Name],$A3670)="","",
CONCATENATE("  - &amp;AffiliationID",TEXT($A3670,"0000"),
" {PersonID: *PersonID",TEXT($A3670,"0000"),
", OrganizationID: *OrganizationID",TEXT(MATCH(INDEX(People[Organization Name],$A3670),Organizations[Organization Name],0),"0000"),
", IsPrimaryOrganizationContact: , AffiliationStartDate: , AffiliationEndDate: , PrimaryPhone: ",
", PrimaryEmail: ",CHAR(34),INDEX(People[Primary Email],$A3670),CHAR(34),
", PrimaryAddress: ",CHAR(34),INDEX(People[Primary Address],$A3670),CHAR(34),
", PersonLink: }"))</f>
        <v>#REF!</v>
      </c>
      <c r="H3670" t="e">
        <f>IF(COUNTA(CitationInformation)=0,"",IF(INDEX(AuthorList[Author Name],$A3670)="","",
CONCATENATE("  - &amp;AuthorListID",TEXT($A3670,"0000"),
"  {CitationID: *CitationID0001",
", PersonID: *PersonID",TEXT(MATCH(INDEX(AuthorList[Author Name],$A3670),People[Full Name],0),"0000"),
", AuthorOrder: ",INDEX(AuthorList[Author Number],$A3670),"}")))</f>
        <v>#REF!</v>
      </c>
      <c r="K3670" t="e">
        <f>IF(INDEX(SamplingFeatures[Feature Code],$A3670)="","",
CONCATENATE("  - &amp;SamplingFeatureID",TEXT($A3670,"0000"),
" {","SamplingFeatureUUID:  ",CHAR(34),INDEX(SamplingFeatures[Sampling Feature UUID],$A3670),CHAR(34),
", SamplingFeatureTypeCV:  ",CHAR(34),INDEX(SamplingFeatures[Sampling Feature Type],$A3670),CHAR(34),
", SamplingFeatureCode:  ",CHAR(34),INDEX(SamplingFeatures[Feature Code],$A3670),CHAR(34),
", SamplingFeatureName:  ",CHAR(34),INDEX(SamplingFeatures[Feature Name],$A3670),CHAR(34),
", SamplingFeatureDescription:  ",CHAR(34),INDEX(SamplingFeatures[Feature Description],$A3670),CHAR(34),
", SamplingFeatureGeotypeCV:  ",CHAR(34),INDEX(SamplingFeatures[Feature Geo Type],$A3670),CHAR(34),
", FeatureGeometry:  ",CHAR(34),INDEX(SamplingFeatures[Feature Geometry],$A3670),CHAR(34),
", Elevation_m:  ",CHAR(34),INDEX(SamplingFeatures[Elevation_m],$A3670),CHAR(34),
", ElevationDatumCV:  ",CHAR(34),ElevationDatum,CHAR(34),"}"))</f>
        <v>#REF!</v>
      </c>
      <c r="L3670" t="e">
        <f>IF(INDEX(SamplingFeatures[Sampling Feature Type],$A3670)&lt;&gt;"Site","",
CONCATENATE("  - &amp;SiteID",TEXT(SUMPRODUCT(--($L$3:$L3669&lt;&gt;"")),"0000"),
" {","SamplingFeatureID:  *SamplingFeatureID",TEXT($A3670,"0000"),
", SiteTypeCV:  ",CHAR(34),INDEX(Sites[Site Type],$A3670),CHAR(34),
", Latitude:  ",INDEX(Sites[Latitude],$A3670),
", Longitude:  ",INDEX(Sites[Longitude],$A3670),
", SRSName:  ",CHAR(34),LatLonDatum,CHAR(34),"}"))</f>
        <v>#REF!</v>
      </c>
      <c r="M3670" t="e">
        <f>IF(INDEX(SamplingFeatures[Sampling Feature Type],$A3670)&lt;&gt;"Specimen","",
CONCATENATE("  - &amp;SpecimenID",TEXT(SUMPRODUCT(--($M$3:$M3669&lt;&gt;"")),"0000"),
" {","SamplingFeatureID:  *SamplingFeatureID",TEXT($A3670,"0000"),
", SpecimenTypeCV:  ",CHAR(34),INDEX(Specimens[Specimen Type],$A3670),CHAR(34),
", SpecimenMediumCV:  ",INDEX(Specimens[Specimen Medium],$A3670),
", IsFieldSpecimen:  ",CHAR(34),INDEX(Specimens[Is Field Specimen?],$A3670),CHAR(34),"}"))</f>
        <v>#REF!</v>
      </c>
      <c r="N3670" t="e">
        <f>IF(COUNTA(SpatialOffsets[])=0,"", IF(INDEX(SpatialOffsets[Spatial Offset Type],$A3670)="","",
CONCATENATE("  - &amp;SpatialOffsetID",TEXT($A3670,"0000"),
" {","SpatialOffsetTypeCV:  ",CHAR(34),INDEX(SpatialOffsets[Spatial Offset Type],$A3670),CHAR(34),
", Offset1Value:  ",INDEX(SpatialOffsets[Offset 1 Value],$A3670),
", Offset1UnitID:  ",CHAR(34),INDEX(SpatialOffsets[Offset 1 Unit],$A3670),CHAR(34),
", Offset2Value:  ",INDEX(SpatialOffsets[Offset 2 Value],$A3670),
", Offset2UnitID:  ",CHAR(34),INDEX(SpatialOffsets[Offset 2 Unit],$A3670),CHAR(34),
", Offset3Value:  ",INDEX(SpatialOffsets[Offset 3 Value],$A3670),
", Offset3UnitID:  ",CHAR(34),INDEX(SpatialOffsets[Offset 3 Unit],$A3670),CHAR(34),,"}")))</f>
        <v>#REF!</v>
      </c>
      <c r="O3670" t="e">
        <f>IF(COUNTA(RelatedFeatures[])=0,"", IF(INDEX(RelatedFeatures[First Sampling Feature Code],$A3670)="","",
CONCATENATE("  - &amp;RelationID",TEXT($A3670,"0000"),
" {","SamplingFeatureID:  *SamplingFeatureID",TEXT(MATCH(INDEX(RelatedFeatures[First Sampling Feature Code],$A3670),SamplingFeatures[Feature Code],0),"0000"),
", RelationshipTypeCV:  ",CHAR(34),INDEX(RelatedFeatures[Relationship Type],$A3670),CHAR(34),
", RelatedFeatureID: *SamplingFeatureID",TEXT(MATCH(INDEX(RelatedFeatures[Second Sampling Feature Code],$A3670),SamplingFeatures[Feature Code],0),"0000"),
", SpatialOffsetID:  ",IF(INDEX(RelatedFeatures[Offset Number],$A3670)="","",CONCATENATE("*SpatialOffsetID",TEXT(INDEX(RelatedFeatures[Offset Number],$A3670),"0000"))),"}")))</f>
        <v>#REF!</v>
      </c>
      <c r="P3670" t="e">
        <f>IF(INDEX(Methods[Method Type],$A3670)="","",
CONCATENATE("  - &amp;MethodID",TEXT($A3670,"0000"),
" {","MethodTypeCV:  ",CHAR(34),INDEX(Methods[Method Type],$A3670),CHAR(34),
", MethodCode:  ",CHAR(34),INDEX(Methods[Method Code],$A3670),CHAR(34),
", MethodName:  ",CHAR(34),INDEX(Methods[Method Name],$A3670),CHAR(34),
", MethodDescription:  ",CHAR(34),INDEX(Methods[Method Description],$A3670),CHAR(34),
", MethodLink:  ",CHAR(34),INDEX(Methods[Method Link],$A3670),CHAR(34),
", OrganizationID: *OrganizationID",TEXT(MATCH(INDEX(Methods[Organization Name],$A3670),Organizations[Organization Name],0),"0000"),"}"))</f>
        <v>#REF!</v>
      </c>
      <c r="Q3670" t="e">
        <f>IF(INDEX(Variables[Variable Type],$A3670)="","",
CONCATENATE("  - &amp;VariableID",TEXT($A3670,"0000"),
" {","VariableTypeCV:  ",CHAR(34),INDEX(Variables[Variable Type],$A3670),CHAR(34),
", VariableCode:  ",CHAR(34),INDEX(Variables[Variable Code],$A3670),CHAR(34),
", VariableNameCV:  ",CHAR(34),INDEX(Variables[Variable Name],$A3670),CHAR(34),
", VariableDefinition:  ",CHAR(34),INDEX(Variables[Variable Definition],$A3670),CHAR(34),
", SpecciationCV:  ",CHAR(34),INDEX(Variables[Speciation],$A3670),CHAR(34),
", NoDataValue:  ",CHAR(34),INDEX(Variables[No Data Value],$A3670),CHAR(34),"}"))</f>
        <v>#REF!</v>
      </c>
    </row>
    <row r="3671" spans="1:17" x14ac:dyDescent="0.25">
      <c r="A3671">
        <v>3668</v>
      </c>
      <c r="D3671" t="e">
        <f>IF(INDEX(People[First Name],$A3671)="","",
CONCATENATE("  - &amp;PersonID",TEXT($A3671,"0000"),
" {","PersonFirstName:  ",CHAR(34),INDEX(People[First Name],$A3671),CHAR(34),
", PersonMiddleName:  ",CHAR(34),INDEX(People[Middle Name],$A3671),CHAR(34),
", PersonLastName:  ",CHAR(34),INDEX(People[Last Name],$A3671),CHAR(34),"}"))</f>
        <v>#REF!</v>
      </c>
      <c r="E3671" t="e">
        <f>IF(INDEX(Organizations[Organization Type '[CV']],$A3671)="","",
CONCATENATE("  - &amp;OrganizationID",TEXT($A3671,"0000"),
" {","OrganizationTypeCV:  ",CHAR(34),INDEX(Organizations[Organization Type '[CV']],$A3671),CHAR(34),
", OrganizationCode:  ",CHAR(34),INDEX(Organizations[Organization Code],$A3671),CHAR(34),
", OrganizationName:  ",CHAR(34),INDEX(Organizations[Organization Name],$A3671),CHAR(34),
", OrganizationDescription:  ",CHAR(34),INDEX(Organizations[Organization Description],$A3671),CHAR(34),
", OrganizationLink:  ",CHAR(34),INDEX(Organizations[Organization Link],$A3671),CHAR(34),"}"))</f>
        <v>#REF!</v>
      </c>
      <c r="F3671" t="e">
        <f>IF(INDEX(People[First Name],$A3671)="","",
CONCATENATE("  - &amp;AffiliationID",TEXT($A3671,"0000"),
" {PersonID: *PersonID",TEXT($A3671,"0000"),
", OrganizationID: *OrganizationID",TEXT(MATCH(INDEX(People[Organization Name],$A3671),Organizations[Organization Name],0),"0000"),
", IsPrimaryOrganizationContact: , AffiliationStartDate: , AffiliationEndDate: , PrimaryPhone: ",
", PrimaryEmail: ",CHAR(34),INDEX(People[Primary Email],$A3671),CHAR(34),
", PrimaryAddress: ",CHAR(34),INDEX(People[Primary Address],$A3671),CHAR(34),
", PersonLink: }"))</f>
        <v>#REF!</v>
      </c>
      <c r="H3671" t="e">
        <f>IF(COUNTA(CitationInformation)=0,"",IF(INDEX(AuthorList[Author Name],$A3671)="","",
CONCATENATE("  - &amp;AuthorListID",TEXT($A3671,"0000"),
"  {CitationID: *CitationID0001",
", PersonID: *PersonID",TEXT(MATCH(INDEX(AuthorList[Author Name],$A3671),People[Full Name],0),"0000"),
", AuthorOrder: ",INDEX(AuthorList[Author Number],$A3671),"}")))</f>
        <v>#REF!</v>
      </c>
      <c r="K3671" t="e">
        <f>IF(INDEX(SamplingFeatures[Feature Code],$A3671)="","",
CONCATENATE("  - &amp;SamplingFeatureID",TEXT($A3671,"0000"),
" {","SamplingFeatureUUID:  ",CHAR(34),INDEX(SamplingFeatures[Sampling Feature UUID],$A3671),CHAR(34),
", SamplingFeatureTypeCV:  ",CHAR(34),INDEX(SamplingFeatures[Sampling Feature Type],$A3671),CHAR(34),
", SamplingFeatureCode:  ",CHAR(34),INDEX(SamplingFeatures[Feature Code],$A3671),CHAR(34),
", SamplingFeatureName:  ",CHAR(34),INDEX(SamplingFeatures[Feature Name],$A3671),CHAR(34),
", SamplingFeatureDescription:  ",CHAR(34),INDEX(SamplingFeatures[Feature Description],$A3671),CHAR(34),
", SamplingFeatureGeotypeCV:  ",CHAR(34),INDEX(SamplingFeatures[Feature Geo Type],$A3671),CHAR(34),
", FeatureGeometry:  ",CHAR(34),INDEX(SamplingFeatures[Feature Geometry],$A3671),CHAR(34),
", Elevation_m:  ",CHAR(34),INDEX(SamplingFeatures[Elevation_m],$A3671),CHAR(34),
", ElevationDatumCV:  ",CHAR(34),ElevationDatum,CHAR(34),"}"))</f>
        <v>#REF!</v>
      </c>
      <c r="L3671" t="e">
        <f>IF(INDEX(SamplingFeatures[Sampling Feature Type],$A3671)&lt;&gt;"Site","",
CONCATENATE("  - &amp;SiteID",TEXT(SUMPRODUCT(--($L$3:$L3670&lt;&gt;"")),"0000"),
" {","SamplingFeatureID:  *SamplingFeatureID",TEXT($A3671,"0000"),
", SiteTypeCV:  ",CHAR(34),INDEX(Sites[Site Type],$A3671),CHAR(34),
", Latitude:  ",INDEX(Sites[Latitude],$A3671),
", Longitude:  ",INDEX(Sites[Longitude],$A3671),
", SRSName:  ",CHAR(34),LatLonDatum,CHAR(34),"}"))</f>
        <v>#REF!</v>
      </c>
      <c r="M3671" t="e">
        <f>IF(INDEX(SamplingFeatures[Sampling Feature Type],$A3671)&lt;&gt;"Specimen","",
CONCATENATE("  - &amp;SpecimenID",TEXT(SUMPRODUCT(--($M$3:$M3670&lt;&gt;"")),"0000"),
" {","SamplingFeatureID:  *SamplingFeatureID",TEXT($A3671,"0000"),
", SpecimenTypeCV:  ",CHAR(34),INDEX(Specimens[Specimen Type],$A3671),CHAR(34),
", SpecimenMediumCV:  ",INDEX(Specimens[Specimen Medium],$A3671),
", IsFieldSpecimen:  ",CHAR(34),INDEX(Specimens[Is Field Specimen?],$A3671),CHAR(34),"}"))</f>
        <v>#REF!</v>
      </c>
      <c r="N3671" t="e">
        <f>IF(COUNTA(SpatialOffsets[])=0,"", IF(INDEX(SpatialOffsets[Spatial Offset Type],$A3671)="","",
CONCATENATE("  - &amp;SpatialOffsetID",TEXT($A3671,"0000"),
" {","SpatialOffsetTypeCV:  ",CHAR(34),INDEX(SpatialOffsets[Spatial Offset Type],$A3671),CHAR(34),
", Offset1Value:  ",INDEX(SpatialOffsets[Offset 1 Value],$A3671),
", Offset1UnitID:  ",CHAR(34),INDEX(SpatialOffsets[Offset 1 Unit],$A3671),CHAR(34),
", Offset2Value:  ",INDEX(SpatialOffsets[Offset 2 Value],$A3671),
", Offset2UnitID:  ",CHAR(34),INDEX(SpatialOffsets[Offset 2 Unit],$A3671),CHAR(34),
", Offset3Value:  ",INDEX(SpatialOffsets[Offset 3 Value],$A3671),
", Offset3UnitID:  ",CHAR(34),INDEX(SpatialOffsets[Offset 3 Unit],$A3671),CHAR(34),,"}")))</f>
        <v>#REF!</v>
      </c>
      <c r="O3671" t="e">
        <f>IF(COUNTA(RelatedFeatures[])=0,"", IF(INDEX(RelatedFeatures[First Sampling Feature Code],$A3671)="","",
CONCATENATE("  - &amp;RelationID",TEXT($A3671,"0000"),
" {","SamplingFeatureID:  *SamplingFeatureID",TEXT(MATCH(INDEX(RelatedFeatures[First Sampling Feature Code],$A3671),SamplingFeatures[Feature Code],0),"0000"),
", RelationshipTypeCV:  ",CHAR(34),INDEX(RelatedFeatures[Relationship Type],$A3671),CHAR(34),
", RelatedFeatureID: *SamplingFeatureID",TEXT(MATCH(INDEX(RelatedFeatures[Second Sampling Feature Code],$A3671),SamplingFeatures[Feature Code],0),"0000"),
", SpatialOffsetID:  ",IF(INDEX(RelatedFeatures[Offset Number],$A3671)="","",CONCATENATE("*SpatialOffsetID",TEXT(INDEX(RelatedFeatures[Offset Number],$A3671),"0000"))),"}")))</f>
        <v>#REF!</v>
      </c>
      <c r="P3671" t="e">
        <f>IF(INDEX(Methods[Method Type],$A3671)="","",
CONCATENATE("  - &amp;MethodID",TEXT($A3671,"0000"),
" {","MethodTypeCV:  ",CHAR(34),INDEX(Methods[Method Type],$A3671),CHAR(34),
", MethodCode:  ",CHAR(34),INDEX(Methods[Method Code],$A3671),CHAR(34),
", MethodName:  ",CHAR(34),INDEX(Methods[Method Name],$A3671),CHAR(34),
", MethodDescription:  ",CHAR(34),INDEX(Methods[Method Description],$A3671),CHAR(34),
", MethodLink:  ",CHAR(34),INDEX(Methods[Method Link],$A3671),CHAR(34),
", OrganizationID: *OrganizationID",TEXT(MATCH(INDEX(Methods[Organization Name],$A3671),Organizations[Organization Name],0),"0000"),"}"))</f>
        <v>#REF!</v>
      </c>
      <c r="Q3671" t="e">
        <f>IF(INDEX(Variables[Variable Type],$A3671)="","",
CONCATENATE("  - &amp;VariableID",TEXT($A3671,"0000"),
" {","VariableTypeCV:  ",CHAR(34),INDEX(Variables[Variable Type],$A3671),CHAR(34),
", VariableCode:  ",CHAR(34),INDEX(Variables[Variable Code],$A3671),CHAR(34),
", VariableNameCV:  ",CHAR(34),INDEX(Variables[Variable Name],$A3671),CHAR(34),
", VariableDefinition:  ",CHAR(34),INDEX(Variables[Variable Definition],$A3671),CHAR(34),
", SpecciationCV:  ",CHAR(34),INDEX(Variables[Speciation],$A3671),CHAR(34),
", NoDataValue:  ",CHAR(34),INDEX(Variables[No Data Value],$A3671),CHAR(34),"}"))</f>
        <v>#REF!</v>
      </c>
    </row>
    <row r="3672" spans="1:17" x14ac:dyDescent="0.25">
      <c r="A3672">
        <v>3669</v>
      </c>
      <c r="D3672" t="e">
        <f>IF(INDEX(People[First Name],$A3672)="","",
CONCATENATE("  - &amp;PersonID",TEXT($A3672,"0000"),
" {","PersonFirstName:  ",CHAR(34),INDEX(People[First Name],$A3672),CHAR(34),
", PersonMiddleName:  ",CHAR(34),INDEX(People[Middle Name],$A3672),CHAR(34),
", PersonLastName:  ",CHAR(34),INDEX(People[Last Name],$A3672),CHAR(34),"}"))</f>
        <v>#REF!</v>
      </c>
      <c r="E3672" t="e">
        <f>IF(INDEX(Organizations[Organization Type '[CV']],$A3672)="","",
CONCATENATE("  - &amp;OrganizationID",TEXT($A3672,"0000"),
" {","OrganizationTypeCV:  ",CHAR(34),INDEX(Organizations[Organization Type '[CV']],$A3672),CHAR(34),
", OrganizationCode:  ",CHAR(34),INDEX(Organizations[Organization Code],$A3672),CHAR(34),
", OrganizationName:  ",CHAR(34),INDEX(Organizations[Organization Name],$A3672),CHAR(34),
", OrganizationDescription:  ",CHAR(34),INDEX(Organizations[Organization Description],$A3672),CHAR(34),
", OrganizationLink:  ",CHAR(34),INDEX(Organizations[Organization Link],$A3672),CHAR(34),"}"))</f>
        <v>#REF!</v>
      </c>
      <c r="F3672" t="e">
        <f>IF(INDEX(People[First Name],$A3672)="","",
CONCATENATE("  - &amp;AffiliationID",TEXT($A3672,"0000"),
" {PersonID: *PersonID",TEXT($A3672,"0000"),
", OrganizationID: *OrganizationID",TEXT(MATCH(INDEX(People[Organization Name],$A3672),Organizations[Organization Name],0),"0000"),
", IsPrimaryOrganizationContact: , AffiliationStartDate: , AffiliationEndDate: , PrimaryPhone: ",
", PrimaryEmail: ",CHAR(34),INDEX(People[Primary Email],$A3672),CHAR(34),
", PrimaryAddress: ",CHAR(34),INDEX(People[Primary Address],$A3672),CHAR(34),
", PersonLink: }"))</f>
        <v>#REF!</v>
      </c>
      <c r="H3672" t="e">
        <f>IF(COUNTA(CitationInformation)=0,"",IF(INDEX(AuthorList[Author Name],$A3672)="","",
CONCATENATE("  - &amp;AuthorListID",TEXT($A3672,"0000"),
"  {CitationID: *CitationID0001",
", PersonID: *PersonID",TEXT(MATCH(INDEX(AuthorList[Author Name],$A3672),People[Full Name],0),"0000"),
", AuthorOrder: ",INDEX(AuthorList[Author Number],$A3672),"}")))</f>
        <v>#REF!</v>
      </c>
      <c r="K3672" t="e">
        <f>IF(INDEX(SamplingFeatures[Feature Code],$A3672)="","",
CONCATENATE("  - &amp;SamplingFeatureID",TEXT($A3672,"0000"),
" {","SamplingFeatureUUID:  ",CHAR(34),INDEX(SamplingFeatures[Sampling Feature UUID],$A3672),CHAR(34),
", SamplingFeatureTypeCV:  ",CHAR(34),INDEX(SamplingFeatures[Sampling Feature Type],$A3672),CHAR(34),
", SamplingFeatureCode:  ",CHAR(34),INDEX(SamplingFeatures[Feature Code],$A3672),CHAR(34),
", SamplingFeatureName:  ",CHAR(34),INDEX(SamplingFeatures[Feature Name],$A3672),CHAR(34),
", SamplingFeatureDescription:  ",CHAR(34),INDEX(SamplingFeatures[Feature Description],$A3672),CHAR(34),
", SamplingFeatureGeotypeCV:  ",CHAR(34),INDEX(SamplingFeatures[Feature Geo Type],$A3672),CHAR(34),
", FeatureGeometry:  ",CHAR(34),INDEX(SamplingFeatures[Feature Geometry],$A3672),CHAR(34),
", Elevation_m:  ",CHAR(34),INDEX(SamplingFeatures[Elevation_m],$A3672),CHAR(34),
", ElevationDatumCV:  ",CHAR(34),ElevationDatum,CHAR(34),"}"))</f>
        <v>#REF!</v>
      </c>
      <c r="L3672" t="e">
        <f>IF(INDEX(SamplingFeatures[Sampling Feature Type],$A3672)&lt;&gt;"Site","",
CONCATENATE("  - &amp;SiteID",TEXT(SUMPRODUCT(--($L$3:$L3671&lt;&gt;"")),"0000"),
" {","SamplingFeatureID:  *SamplingFeatureID",TEXT($A3672,"0000"),
", SiteTypeCV:  ",CHAR(34),INDEX(Sites[Site Type],$A3672),CHAR(34),
", Latitude:  ",INDEX(Sites[Latitude],$A3672),
", Longitude:  ",INDEX(Sites[Longitude],$A3672),
", SRSName:  ",CHAR(34),LatLonDatum,CHAR(34),"}"))</f>
        <v>#REF!</v>
      </c>
      <c r="M3672" t="e">
        <f>IF(INDEX(SamplingFeatures[Sampling Feature Type],$A3672)&lt;&gt;"Specimen","",
CONCATENATE("  - &amp;SpecimenID",TEXT(SUMPRODUCT(--($M$3:$M3671&lt;&gt;"")),"0000"),
" {","SamplingFeatureID:  *SamplingFeatureID",TEXT($A3672,"0000"),
", SpecimenTypeCV:  ",CHAR(34),INDEX(Specimens[Specimen Type],$A3672),CHAR(34),
", SpecimenMediumCV:  ",INDEX(Specimens[Specimen Medium],$A3672),
", IsFieldSpecimen:  ",CHAR(34),INDEX(Specimens[Is Field Specimen?],$A3672),CHAR(34),"}"))</f>
        <v>#REF!</v>
      </c>
      <c r="N3672" t="e">
        <f>IF(COUNTA(SpatialOffsets[])=0,"", IF(INDEX(SpatialOffsets[Spatial Offset Type],$A3672)="","",
CONCATENATE("  - &amp;SpatialOffsetID",TEXT($A3672,"0000"),
" {","SpatialOffsetTypeCV:  ",CHAR(34),INDEX(SpatialOffsets[Spatial Offset Type],$A3672),CHAR(34),
", Offset1Value:  ",INDEX(SpatialOffsets[Offset 1 Value],$A3672),
", Offset1UnitID:  ",CHAR(34),INDEX(SpatialOffsets[Offset 1 Unit],$A3672),CHAR(34),
", Offset2Value:  ",INDEX(SpatialOffsets[Offset 2 Value],$A3672),
", Offset2UnitID:  ",CHAR(34),INDEX(SpatialOffsets[Offset 2 Unit],$A3672),CHAR(34),
", Offset3Value:  ",INDEX(SpatialOffsets[Offset 3 Value],$A3672),
", Offset3UnitID:  ",CHAR(34),INDEX(SpatialOffsets[Offset 3 Unit],$A3672),CHAR(34),,"}")))</f>
        <v>#REF!</v>
      </c>
      <c r="O3672" t="e">
        <f>IF(COUNTA(RelatedFeatures[])=0,"", IF(INDEX(RelatedFeatures[First Sampling Feature Code],$A3672)="","",
CONCATENATE("  - &amp;RelationID",TEXT($A3672,"0000"),
" {","SamplingFeatureID:  *SamplingFeatureID",TEXT(MATCH(INDEX(RelatedFeatures[First Sampling Feature Code],$A3672),SamplingFeatures[Feature Code],0),"0000"),
", RelationshipTypeCV:  ",CHAR(34),INDEX(RelatedFeatures[Relationship Type],$A3672),CHAR(34),
", RelatedFeatureID: *SamplingFeatureID",TEXT(MATCH(INDEX(RelatedFeatures[Second Sampling Feature Code],$A3672),SamplingFeatures[Feature Code],0),"0000"),
", SpatialOffsetID:  ",IF(INDEX(RelatedFeatures[Offset Number],$A3672)="","",CONCATENATE("*SpatialOffsetID",TEXT(INDEX(RelatedFeatures[Offset Number],$A3672),"0000"))),"}")))</f>
        <v>#REF!</v>
      </c>
      <c r="P3672" t="e">
        <f>IF(INDEX(Methods[Method Type],$A3672)="","",
CONCATENATE("  - &amp;MethodID",TEXT($A3672,"0000"),
" {","MethodTypeCV:  ",CHAR(34),INDEX(Methods[Method Type],$A3672),CHAR(34),
", MethodCode:  ",CHAR(34),INDEX(Methods[Method Code],$A3672),CHAR(34),
", MethodName:  ",CHAR(34),INDEX(Methods[Method Name],$A3672),CHAR(34),
", MethodDescription:  ",CHAR(34),INDEX(Methods[Method Description],$A3672),CHAR(34),
", MethodLink:  ",CHAR(34),INDEX(Methods[Method Link],$A3672),CHAR(34),
", OrganizationID: *OrganizationID",TEXT(MATCH(INDEX(Methods[Organization Name],$A3672),Organizations[Organization Name],0),"0000"),"}"))</f>
        <v>#REF!</v>
      </c>
      <c r="Q3672" t="e">
        <f>IF(INDEX(Variables[Variable Type],$A3672)="","",
CONCATENATE("  - &amp;VariableID",TEXT($A3672,"0000"),
" {","VariableTypeCV:  ",CHAR(34),INDEX(Variables[Variable Type],$A3672),CHAR(34),
", VariableCode:  ",CHAR(34),INDEX(Variables[Variable Code],$A3672),CHAR(34),
", VariableNameCV:  ",CHAR(34),INDEX(Variables[Variable Name],$A3672),CHAR(34),
", VariableDefinition:  ",CHAR(34),INDEX(Variables[Variable Definition],$A3672),CHAR(34),
", SpecciationCV:  ",CHAR(34),INDEX(Variables[Speciation],$A3672),CHAR(34),
", NoDataValue:  ",CHAR(34),INDEX(Variables[No Data Value],$A3672),CHAR(34),"}"))</f>
        <v>#REF!</v>
      </c>
    </row>
    <row r="3673" spans="1:17" x14ac:dyDescent="0.25">
      <c r="A3673">
        <v>3670</v>
      </c>
      <c r="D3673" t="e">
        <f>IF(INDEX(People[First Name],$A3673)="","",
CONCATENATE("  - &amp;PersonID",TEXT($A3673,"0000"),
" {","PersonFirstName:  ",CHAR(34),INDEX(People[First Name],$A3673),CHAR(34),
", PersonMiddleName:  ",CHAR(34),INDEX(People[Middle Name],$A3673),CHAR(34),
", PersonLastName:  ",CHAR(34),INDEX(People[Last Name],$A3673),CHAR(34),"}"))</f>
        <v>#REF!</v>
      </c>
      <c r="E3673" t="e">
        <f>IF(INDEX(Organizations[Organization Type '[CV']],$A3673)="","",
CONCATENATE("  - &amp;OrganizationID",TEXT($A3673,"0000"),
" {","OrganizationTypeCV:  ",CHAR(34),INDEX(Organizations[Organization Type '[CV']],$A3673),CHAR(34),
", OrganizationCode:  ",CHAR(34),INDEX(Organizations[Organization Code],$A3673),CHAR(34),
", OrganizationName:  ",CHAR(34),INDEX(Organizations[Organization Name],$A3673),CHAR(34),
", OrganizationDescription:  ",CHAR(34),INDEX(Organizations[Organization Description],$A3673),CHAR(34),
", OrganizationLink:  ",CHAR(34),INDEX(Organizations[Organization Link],$A3673),CHAR(34),"}"))</f>
        <v>#REF!</v>
      </c>
      <c r="F3673" t="e">
        <f>IF(INDEX(People[First Name],$A3673)="","",
CONCATENATE("  - &amp;AffiliationID",TEXT($A3673,"0000"),
" {PersonID: *PersonID",TEXT($A3673,"0000"),
", OrganizationID: *OrganizationID",TEXT(MATCH(INDEX(People[Organization Name],$A3673),Organizations[Organization Name],0),"0000"),
", IsPrimaryOrganizationContact: , AffiliationStartDate: , AffiliationEndDate: , PrimaryPhone: ",
", PrimaryEmail: ",CHAR(34),INDEX(People[Primary Email],$A3673),CHAR(34),
", PrimaryAddress: ",CHAR(34),INDEX(People[Primary Address],$A3673),CHAR(34),
", PersonLink: }"))</f>
        <v>#REF!</v>
      </c>
      <c r="H3673" t="e">
        <f>IF(COUNTA(CitationInformation)=0,"",IF(INDEX(AuthorList[Author Name],$A3673)="","",
CONCATENATE("  - &amp;AuthorListID",TEXT($A3673,"0000"),
"  {CitationID: *CitationID0001",
", PersonID: *PersonID",TEXT(MATCH(INDEX(AuthorList[Author Name],$A3673),People[Full Name],0),"0000"),
", AuthorOrder: ",INDEX(AuthorList[Author Number],$A3673),"}")))</f>
        <v>#REF!</v>
      </c>
      <c r="K3673" t="e">
        <f>IF(INDEX(SamplingFeatures[Feature Code],$A3673)="","",
CONCATENATE("  - &amp;SamplingFeatureID",TEXT($A3673,"0000"),
" {","SamplingFeatureUUID:  ",CHAR(34),INDEX(SamplingFeatures[Sampling Feature UUID],$A3673),CHAR(34),
", SamplingFeatureTypeCV:  ",CHAR(34),INDEX(SamplingFeatures[Sampling Feature Type],$A3673),CHAR(34),
", SamplingFeatureCode:  ",CHAR(34),INDEX(SamplingFeatures[Feature Code],$A3673),CHAR(34),
", SamplingFeatureName:  ",CHAR(34),INDEX(SamplingFeatures[Feature Name],$A3673),CHAR(34),
", SamplingFeatureDescription:  ",CHAR(34),INDEX(SamplingFeatures[Feature Description],$A3673),CHAR(34),
", SamplingFeatureGeotypeCV:  ",CHAR(34),INDEX(SamplingFeatures[Feature Geo Type],$A3673),CHAR(34),
", FeatureGeometry:  ",CHAR(34),INDEX(SamplingFeatures[Feature Geometry],$A3673),CHAR(34),
", Elevation_m:  ",CHAR(34),INDEX(SamplingFeatures[Elevation_m],$A3673),CHAR(34),
", ElevationDatumCV:  ",CHAR(34),ElevationDatum,CHAR(34),"}"))</f>
        <v>#REF!</v>
      </c>
      <c r="L3673" t="e">
        <f>IF(INDEX(SamplingFeatures[Sampling Feature Type],$A3673)&lt;&gt;"Site","",
CONCATENATE("  - &amp;SiteID",TEXT(SUMPRODUCT(--($L$3:$L3672&lt;&gt;"")),"0000"),
" {","SamplingFeatureID:  *SamplingFeatureID",TEXT($A3673,"0000"),
", SiteTypeCV:  ",CHAR(34),INDEX(Sites[Site Type],$A3673),CHAR(34),
", Latitude:  ",INDEX(Sites[Latitude],$A3673),
", Longitude:  ",INDEX(Sites[Longitude],$A3673),
", SRSName:  ",CHAR(34),LatLonDatum,CHAR(34),"}"))</f>
        <v>#REF!</v>
      </c>
      <c r="M3673" t="e">
        <f>IF(INDEX(SamplingFeatures[Sampling Feature Type],$A3673)&lt;&gt;"Specimen","",
CONCATENATE("  - &amp;SpecimenID",TEXT(SUMPRODUCT(--($M$3:$M3672&lt;&gt;"")),"0000"),
" {","SamplingFeatureID:  *SamplingFeatureID",TEXT($A3673,"0000"),
", SpecimenTypeCV:  ",CHAR(34),INDEX(Specimens[Specimen Type],$A3673),CHAR(34),
", SpecimenMediumCV:  ",INDEX(Specimens[Specimen Medium],$A3673),
", IsFieldSpecimen:  ",CHAR(34),INDEX(Specimens[Is Field Specimen?],$A3673),CHAR(34),"}"))</f>
        <v>#REF!</v>
      </c>
      <c r="N3673" t="e">
        <f>IF(COUNTA(SpatialOffsets[])=0,"", IF(INDEX(SpatialOffsets[Spatial Offset Type],$A3673)="","",
CONCATENATE("  - &amp;SpatialOffsetID",TEXT($A3673,"0000"),
" {","SpatialOffsetTypeCV:  ",CHAR(34),INDEX(SpatialOffsets[Spatial Offset Type],$A3673),CHAR(34),
", Offset1Value:  ",INDEX(SpatialOffsets[Offset 1 Value],$A3673),
", Offset1UnitID:  ",CHAR(34),INDEX(SpatialOffsets[Offset 1 Unit],$A3673),CHAR(34),
", Offset2Value:  ",INDEX(SpatialOffsets[Offset 2 Value],$A3673),
", Offset2UnitID:  ",CHAR(34),INDEX(SpatialOffsets[Offset 2 Unit],$A3673),CHAR(34),
", Offset3Value:  ",INDEX(SpatialOffsets[Offset 3 Value],$A3673),
", Offset3UnitID:  ",CHAR(34),INDEX(SpatialOffsets[Offset 3 Unit],$A3673),CHAR(34),,"}")))</f>
        <v>#REF!</v>
      </c>
      <c r="O3673" t="e">
        <f>IF(COUNTA(RelatedFeatures[])=0,"", IF(INDEX(RelatedFeatures[First Sampling Feature Code],$A3673)="","",
CONCATENATE("  - &amp;RelationID",TEXT($A3673,"0000"),
" {","SamplingFeatureID:  *SamplingFeatureID",TEXT(MATCH(INDEX(RelatedFeatures[First Sampling Feature Code],$A3673),SamplingFeatures[Feature Code],0),"0000"),
", RelationshipTypeCV:  ",CHAR(34),INDEX(RelatedFeatures[Relationship Type],$A3673),CHAR(34),
", RelatedFeatureID: *SamplingFeatureID",TEXT(MATCH(INDEX(RelatedFeatures[Second Sampling Feature Code],$A3673),SamplingFeatures[Feature Code],0),"0000"),
", SpatialOffsetID:  ",IF(INDEX(RelatedFeatures[Offset Number],$A3673)="","",CONCATENATE("*SpatialOffsetID",TEXT(INDEX(RelatedFeatures[Offset Number],$A3673),"0000"))),"}")))</f>
        <v>#REF!</v>
      </c>
      <c r="P3673" t="e">
        <f>IF(INDEX(Methods[Method Type],$A3673)="","",
CONCATENATE("  - &amp;MethodID",TEXT($A3673,"0000"),
" {","MethodTypeCV:  ",CHAR(34),INDEX(Methods[Method Type],$A3673),CHAR(34),
", MethodCode:  ",CHAR(34),INDEX(Methods[Method Code],$A3673),CHAR(34),
", MethodName:  ",CHAR(34),INDEX(Methods[Method Name],$A3673),CHAR(34),
", MethodDescription:  ",CHAR(34),INDEX(Methods[Method Description],$A3673),CHAR(34),
", MethodLink:  ",CHAR(34),INDEX(Methods[Method Link],$A3673),CHAR(34),
", OrganizationID: *OrganizationID",TEXT(MATCH(INDEX(Methods[Organization Name],$A3673),Organizations[Organization Name],0),"0000"),"}"))</f>
        <v>#REF!</v>
      </c>
      <c r="Q3673" t="e">
        <f>IF(INDEX(Variables[Variable Type],$A3673)="","",
CONCATENATE("  - &amp;VariableID",TEXT($A3673,"0000"),
" {","VariableTypeCV:  ",CHAR(34),INDEX(Variables[Variable Type],$A3673),CHAR(34),
", VariableCode:  ",CHAR(34),INDEX(Variables[Variable Code],$A3673),CHAR(34),
", VariableNameCV:  ",CHAR(34),INDEX(Variables[Variable Name],$A3673),CHAR(34),
", VariableDefinition:  ",CHAR(34),INDEX(Variables[Variable Definition],$A3673),CHAR(34),
", SpecciationCV:  ",CHAR(34),INDEX(Variables[Speciation],$A3673),CHAR(34),
", NoDataValue:  ",CHAR(34),INDEX(Variables[No Data Value],$A3673),CHAR(34),"}"))</f>
        <v>#REF!</v>
      </c>
    </row>
    <row r="3674" spans="1:17" x14ac:dyDescent="0.25">
      <c r="A3674">
        <v>3671</v>
      </c>
      <c r="D3674" t="e">
        <f>IF(INDEX(People[First Name],$A3674)="","",
CONCATENATE("  - &amp;PersonID",TEXT($A3674,"0000"),
" {","PersonFirstName:  ",CHAR(34),INDEX(People[First Name],$A3674),CHAR(34),
", PersonMiddleName:  ",CHAR(34),INDEX(People[Middle Name],$A3674),CHAR(34),
", PersonLastName:  ",CHAR(34),INDEX(People[Last Name],$A3674),CHAR(34),"}"))</f>
        <v>#REF!</v>
      </c>
      <c r="E3674" t="e">
        <f>IF(INDEX(Organizations[Organization Type '[CV']],$A3674)="","",
CONCATENATE("  - &amp;OrganizationID",TEXT($A3674,"0000"),
" {","OrganizationTypeCV:  ",CHAR(34),INDEX(Organizations[Organization Type '[CV']],$A3674),CHAR(34),
", OrganizationCode:  ",CHAR(34),INDEX(Organizations[Organization Code],$A3674),CHAR(34),
", OrganizationName:  ",CHAR(34),INDEX(Organizations[Organization Name],$A3674),CHAR(34),
", OrganizationDescription:  ",CHAR(34),INDEX(Organizations[Organization Description],$A3674),CHAR(34),
", OrganizationLink:  ",CHAR(34),INDEX(Organizations[Organization Link],$A3674),CHAR(34),"}"))</f>
        <v>#REF!</v>
      </c>
      <c r="F3674" t="e">
        <f>IF(INDEX(People[First Name],$A3674)="","",
CONCATENATE("  - &amp;AffiliationID",TEXT($A3674,"0000"),
" {PersonID: *PersonID",TEXT($A3674,"0000"),
", OrganizationID: *OrganizationID",TEXT(MATCH(INDEX(People[Organization Name],$A3674),Organizations[Organization Name],0),"0000"),
", IsPrimaryOrganizationContact: , AffiliationStartDate: , AffiliationEndDate: , PrimaryPhone: ",
", PrimaryEmail: ",CHAR(34),INDEX(People[Primary Email],$A3674),CHAR(34),
", PrimaryAddress: ",CHAR(34),INDEX(People[Primary Address],$A3674),CHAR(34),
", PersonLink: }"))</f>
        <v>#REF!</v>
      </c>
      <c r="H3674" t="e">
        <f>IF(COUNTA(CitationInformation)=0,"",IF(INDEX(AuthorList[Author Name],$A3674)="","",
CONCATENATE("  - &amp;AuthorListID",TEXT($A3674,"0000"),
"  {CitationID: *CitationID0001",
", PersonID: *PersonID",TEXT(MATCH(INDEX(AuthorList[Author Name],$A3674),People[Full Name],0),"0000"),
", AuthorOrder: ",INDEX(AuthorList[Author Number],$A3674),"}")))</f>
        <v>#REF!</v>
      </c>
      <c r="K3674" t="e">
        <f>IF(INDEX(SamplingFeatures[Feature Code],$A3674)="","",
CONCATENATE("  - &amp;SamplingFeatureID",TEXT($A3674,"0000"),
" {","SamplingFeatureUUID:  ",CHAR(34),INDEX(SamplingFeatures[Sampling Feature UUID],$A3674),CHAR(34),
", SamplingFeatureTypeCV:  ",CHAR(34),INDEX(SamplingFeatures[Sampling Feature Type],$A3674),CHAR(34),
", SamplingFeatureCode:  ",CHAR(34),INDEX(SamplingFeatures[Feature Code],$A3674),CHAR(34),
", SamplingFeatureName:  ",CHAR(34),INDEX(SamplingFeatures[Feature Name],$A3674),CHAR(34),
", SamplingFeatureDescription:  ",CHAR(34),INDEX(SamplingFeatures[Feature Description],$A3674),CHAR(34),
", SamplingFeatureGeotypeCV:  ",CHAR(34),INDEX(SamplingFeatures[Feature Geo Type],$A3674),CHAR(34),
", FeatureGeometry:  ",CHAR(34),INDEX(SamplingFeatures[Feature Geometry],$A3674),CHAR(34),
", Elevation_m:  ",CHAR(34),INDEX(SamplingFeatures[Elevation_m],$A3674),CHAR(34),
", ElevationDatumCV:  ",CHAR(34),ElevationDatum,CHAR(34),"}"))</f>
        <v>#REF!</v>
      </c>
      <c r="L3674" t="e">
        <f>IF(INDEX(SamplingFeatures[Sampling Feature Type],$A3674)&lt;&gt;"Site","",
CONCATENATE("  - &amp;SiteID",TEXT(SUMPRODUCT(--($L$3:$L3673&lt;&gt;"")),"0000"),
" {","SamplingFeatureID:  *SamplingFeatureID",TEXT($A3674,"0000"),
", SiteTypeCV:  ",CHAR(34),INDEX(Sites[Site Type],$A3674),CHAR(34),
", Latitude:  ",INDEX(Sites[Latitude],$A3674),
", Longitude:  ",INDEX(Sites[Longitude],$A3674),
", SRSName:  ",CHAR(34),LatLonDatum,CHAR(34),"}"))</f>
        <v>#REF!</v>
      </c>
      <c r="M3674" t="e">
        <f>IF(INDEX(SamplingFeatures[Sampling Feature Type],$A3674)&lt;&gt;"Specimen","",
CONCATENATE("  - &amp;SpecimenID",TEXT(SUMPRODUCT(--($M$3:$M3673&lt;&gt;"")),"0000"),
" {","SamplingFeatureID:  *SamplingFeatureID",TEXT($A3674,"0000"),
", SpecimenTypeCV:  ",CHAR(34),INDEX(Specimens[Specimen Type],$A3674),CHAR(34),
", SpecimenMediumCV:  ",INDEX(Specimens[Specimen Medium],$A3674),
", IsFieldSpecimen:  ",CHAR(34),INDEX(Specimens[Is Field Specimen?],$A3674),CHAR(34),"}"))</f>
        <v>#REF!</v>
      </c>
      <c r="N3674" t="e">
        <f>IF(COUNTA(SpatialOffsets[])=0,"", IF(INDEX(SpatialOffsets[Spatial Offset Type],$A3674)="","",
CONCATENATE("  - &amp;SpatialOffsetID",TEXT($A3674,"0000"),
" {","SpatialOffsetTypeCV:  ",CHAR(34),INDEX(SpatialOffsets[Spatial Offset Type],$A3674),CHAR(34),
", Offset1Value:  ",INDEX(SpatialOffsets[Offset 1 Value],$A3674),
", Offset1UnitID:  ",CHAR(34),INDEX(SpatialOffsets[Offset 1 Unit],$A3674),CHAR(34),
", Offset2Value:  ",INDEX(SpatialOffsets[Offset 2 Value],$A3674),
", Offset2UnitID:  ",CHAR(34),INDEX(SpatialOffsets[Offset 2 Unit],$A3674),CHAR(34),
", Offset3Value:  ",INDEX(SpatialOffsets[Offset 3 Value],$A3674),
", Offset3UnitID:  ",CHAR(34),INDEX(SpatialOffsets[Offset 3 Unit],$A3674),CHAR(34),,"}")))</f>
        <v>#REF!</v>
      </c>
      <c r="O3674" t="e">
        <f>IF(COUNTA(RelatedFeatures[])=0,"", IF(INDEX(RelatedFeatures[First Sampling Feature Code],$A3674)="","",
CONCATENATE("  - &amp;RelationID",TEXT($A3674,"0000"),
" {","SamplingFeatureID:  *SamplingFeatureID",TEXT(MATCH(INDEX(RelatedFeatures[First Sampling Feature Code],$A3674),SamplingFeatures[Feature Code],0),"0000"),
", RelationshipTypeCV:  ",CHAR(34),INDEX(RelatedFeatures[Relationship Type],$A3674),CHAR(34),
", RelatedFeatureID: *SamplingFeatureID",TEXT(MATCH(INDEX(RelatedFeatures[Second Sampling Feature Code],$A3674),SamplingFeatures[Feature Code],0),"0000"),
", SpatialOffsetID:  ",IF(INDEX(RelatedFeatures[Offset Number],$A3674)="","",CONCATENATE("*SpatialOffsetID",TEXT(INDEX(RelatedFeatures[Offset Number],$A3674),"0000"))),"}")))</f>
        <v>#REF!</v>
      </c>
      <c r="P3674" t="e">
        <f>IF(INDEX(Methods[Method Type],$A3674)="","",
CONCATENATE("  - &amp;MethodID",TEXT($A3674,"0000"),
" {","MethodTypeCV:  ",CHAR(34),INDEX(Methods[Method Type],$A3674),CHAR(34),
", MethodCode:  ",CHAR(34),INDEX(Methods[Method Code],$A3674),CHAR(34),
", MethodName:  ",CHAR(34),INDEX(Methods[Method Name],$A3674),CHAR(34),
", MethodDescription:  ",CHAR(34),INDEX(Methods[Method Description],$A3674),CHAR(34),
", MethodLink:  ",CHAR(34),INDEX(Methods[Method Link],$A3674),CHAR(34),
", OrganizationID: *OrganizationID",TEXT(MATCH(INDEX(Methods[Organization Name],$A3674),Organizations[Organization Name],0),"0000"),"}"))</f>
        <v>#REF!</v>
      </c>
      <c r="Q3674" t="e">
        <f>IF(INDEX(Variables[Variable Type],$A3674)="","",
CONCATENATE("  - &amp;VariableID",TEXT($A3674,"0000"),
" {","VariableTypeCV:  ",CHAR(34),INDEX(Variables[Variable Type],$A3674),CHAR(34),
", VariableCode:  ",CHAR(34),INDEX(Variables[Variable Code],$A3674),CHAR(34),
", VariableNameCV:  ",CHAR(34),INDEX(Variables[Variable Name],$A3674),CHAR(34),
", VariableDefinition:  ",CHAR(34),INDEX(Variables[Variable Definition],$A3674),CHAR(34),
", SpecciationCV:  ",CHAR(34),INDEX(Variables[Speciation],$A3674),CHAR(34),
", NoDataValue:  ",CHAR(34),INDEX(Variables[No Data Value],$A3674),CHAR(34),"}"))</f>
        <v>#REF!</v>
      </c>
    </row>
    <row r="3675" spans="1:17" x14ac:dyDescent="0.25">
      <c r="A3675">
        <v>3672</v>
      </c>
      <c r="D3675" t="e">
        <f>IF(INDEX(People[First Name],$A3675)="","",
CONCATENATE("  - &amp;PersonID",TEXT($A3675,"0000"),
" {","PersonFirstName:  ",CHAR(34),INDEX(People[First Name],$A3675),CHAR(34),
", PersonMiddleName:  ",CHAR(34),INDEX(People[Middle Name],$A3675),CHAR(34),
", PersonLastName:  ",CHAR(34),INDEX(People[Last Name],$A3675),CHAR(34),"}"))</f>
        <v>#REF!</v>
      </c>
      <c r="E3675" t="e">
        <f>IF(INDEX(Organizations[Organization Type '[CV']],$A3675)="","",
CONCATENATE("  - &amp;OrganizationID",TEXT($A3675,"0000"),
" {","OrganizationTypeCV:  ",CHAR(34),INDEX(Organizations[Organization Type '[CV']],$A3675),CHAR(34),
", OrganizationCode:  ",CHAR(34),INDEX(Organizations[Organization Code],$A3675),CHAR(34),
", OrganizationName:  ",CHAR(34),INDEX(Organizations[Organization Name],$A3675),CHAR(34),
", OrganizationDescription:  ",CHAR(34),INDEX(Organizations[Organization Description],$A3675),CHAR(34),
", OrganizationLink:  ",CHAR(34),INDEX(Organizations[Organization Link],$A3675),CHAR(34),"}"))</f>
        <v>#REF!</v>
      </c>
      <c r="F3675" t="e">
        <f>IF(INDEX(People[First Name],$A3675)="","",
CONCATENATE("  - &amp;AffiliationID",TEXT($A3675,"0000"),
" {PersonID: *PersonID",TEXT($A3675,"0000"),
", OrganizationID: *OrganizationID",TEXT(MATCH(INDEX(People[Organization Name],$A3675),Organizations[Organization Name],0),"0000"),
", IsPrimaryOrganizationContact: , AffiliationStartDate: , AffiliationEndDate: , PrimaryPhone: ",
", PrimaryEmail: ",CHAR(34),INDEX(People[Primary Email],$A3675),CHAR(34),
", PrimaryAddress: ",CHAR(34),INDEX(People[Primary Address],$A3675),CHAR(34),
", PersonLink: }"))</f>
        <v>#REF!</v>
      </c>
      <c r="H3675" t="e">
        <f>IF(COUNTA(CitationInformation)=0,"",IF(INDEX(AuthorList[Author Name],$A3675)="","",
CONCATENATE("  - &amp;AuthorListID",TEXT($A3675,"0000"),
"  {CitationID: *CitationID0001",
", PersonID: *PersonID",TEXT(MATCH(INDEX(AuthorList[Author Name],$A3675),People[Full Name],0),"0000"),
", AuthorOrder: ",INDEX(AuthorList[Author Number],$A3675),"}")))</f>
        <v>#REF!</v>
      </c>
      <c r="K3675" t="e">
        <f>IF(INDEX(SamplingFeatures[Feature Code],$A3675)="","",
CONCATENATE("  - &amp;SamplingFeatureID",TEXT($A3675,"0000"),
" {","SamplingFeatureUUID:  ",CHAR(34),INDEX(SamplingFeatures[Sampling Feature UUID],$A3675),CHAR(34),
", SamplingFeatureTypeCV:  ",CHAR(34),INDEX(SamplingFeatures[Sampling Feature Type],$A3675),CHAR(34),
", SamplingFeatureCode:  ",CHAR(34),INDEX(SamplingFeatures[Feature Code],$A3675),CHAR(34),
", SamplingFeatureName:  ",CHAR(34),INDEX(SamplingFeatures[Feature Name],$A3675),CHAR(34),
", SamplingFeatureDescription:  ",CHAR(34),INDEX(SamplingFeatures[Feature Description],$A3675),CHAR(34),
", SamplingFeatureGeotypeCV:  ",CHAR(34),INDEX(SamplingFeatures[Feature Geo Type],$A3675),CHAR(34),
", FeatureGeometry:  ",CHAR(34),INDEX(SamplingFeatures[Feature Geometry],$A3675),CHAR(34),
", Elevation_m:  ",CHAR(34),INDEX(SamplingFeatures[Elevation_m],$A3675),CHAR(34),
", ElevationDatumCV:  ",CHAR(34),ElevationDatum,CHAR(34),"}"))</f>
        <v>#REF!</v>
      </c>
      <c r="L3675" t="e">
        <f>IF(INDEX(SamplingFeatures[Sampling Feature Type],$A3675)&lt;&gt;"Site","",
CONCATENATE("  - &amp;SiteID",TEXT(SUMPRODUCT(--($L$3:$L3674&lt;&gt;"")),"0000"),
" {","SamplingFeatureID:  *SamplingFeatureID",TEXT($A3675,"0000"),
", SiteTypeCV:  ",CHAR(34),INDEX(Sites[Site Type],$A3675),CHAR(34),
", Latitude:  ",INDEX(Sites[Latitude],$A3675),
", Longitude:  ",INDEX(Sites[Longitude],$A3675),
", SRSName:  ",CHAR(34),LatLonDatum,CHAR(34),"}"))</f>
        <v>#REF!</v>
      </c>
      <c r="M3675" t="e">
        <f>IF(INDEX(SamplingFeatures[Sampling Feature Type],$A3675)&lt;&gt;"Specimen","",
CONCATENATE("  - &amp;SpecimenID",TEXT(SUMPRODUCT(--($M$3:$M3674&lt;&gt;"")),"0000"),
" {","SamplingFeatureID:  *SamplingFeatureID",TEXT($A3675,"0000"),
", SpecimenTypeCV:  ",CHAR(34),INDEX(Specimens[Specimen Type],$A3675),CHAR(34),
", SpecimenMediumCV:  ",INDEX(Specimens[Specimen Medium],$A3675),
", IsFieldSpecimen:  ",CHAR(34),INDEX(Specimens[Is Field Specimen?],$A3675),CHAR(34),"}"))</f>
        <v>#REF!</v>
      </c>
      <c r="N3675" t="e">
        <f>IF(COUNTA(SpatialOffsets[])=0,"", IF(INDEX(SpatialOffsets[Spatial Offset Type],$A3675)="","",
CONCATENATE("  - &amp;SpatialOffsetID",TEXT($A3675,"0000"),
" {","SpatialOffsetTypeCV:  ",CHAR(34),INDEX(SpatialOffsets[Spatial Offset Type],$A3675),CHAR(34),
", Offset1Value:  ",INDEX(SpatialOffsets[Offset 1 Value],$A3675),
", Offset1UnitID:  ",CHAR(34),INDEX(SpatialOffsets[Offset 1 Unit],$A3675),CHAR(34),
", Offset2Value:  ",INDEX(SpatialOffsets[Offset 2 Value],$A3675),
", Offset2UnitID:  ",CHAR(34),INDEX(SpatialOffsets[Offset 2 Unit],$A3675),CHAR(34),
", Offset3Value:  ",INDEX(SpatialOffsets[Offset 3 Value],$A3675),
", Offset3UnitID:  ",CHAR(34),INDEX(SpatialOffsets[Offset 3 Unit],$A3675),CHAR(34),,"}")))</f>
        <v>#REF!</v>
      </c>
      <c r="O3675" t="e">
        <f>IF(COUNTA(RelatedFeatures[])=0,"", IF(INDEX(RelatedFeatures[First Sampling Feature Code],$A3675)="","",
CONCATENATE("  - &amp;RelationID",TEXT($A3675,"0000"),
" {","SamplingFeatureID:  *SamplingFeatureID",TEXT(MATCH(INDEX(RelatedFeatures[First Sampling Feature Code],$A3675),SamplingFeatures[Feature Code],0),"0000"),
", RelationshipTypeCV:  ",CHAR(34),INDEX(RelatedFeatures[Relationship Type],$A3675),CHAR(34),
", RelatedFeatureID: *SamplingFeatureID",TEXT(MATCH(INDEX(RelatedFeatures[Second Sampling Feature Code],$A3675),SamplingFeatures[Feature Code],0),"0000"),
", SpatialOffsetID:  ",IF(INDEX(RelatedFeatures[Offset Number],$A3675)="","",CONCATENATE("*SpatialOffsetID",TEXT(INDEX(RelatedFeatures[Offset Number],$A3675),"0000"))),"}")))</f>
        <v>#REF!</v>
      </c>
      <c r="P3675" t="e">
        <f>IF(INDEX(Methods[Method Type],$A3675)="","",
CONCATENATE("  - &amp;MethodID",TEXT($A3675,"0000"),
" {","MethodTypeCV:  ",CHAR(34),INDEX(Methods[Method Type],$A3675),CHAR(34),
", MethodCode:  ",CHAR(34),INDEX(Methods[Method Code],$A3675),CHAR(34),
", MethodName:  ",CHAR(34),INDEX(Methods[Method Name],$A3675),CHAR(34),
", MethodDescription:  ",CHAR(34),INDEX(Methods[Method Description],$A3675),CHAR(34),
", MethodLink:  ",CHAR(34),INDEX(Methods[Method Link],$A3675),CHAR(34),
", OrganizationID: *OrganizationID",TEXT(MATCH(INDEX(Methods[Organization Name],$A3675),Organizations[Organization Name],0),"0000"),"}"))</f>
        <v>#REF!</v>
      </c>
      <c r="Q3675" t="e">
        <f>IF(INDEX(Variables[Variable Type],$A3675)="","",
CONCATENATE("  - &amp;VariableID",TEXT($A3675,"0000"),
" {","VariableTypeCV:  ",CHAR(34),INDEX(Variables[Variable Type],$A3675),CHAR(34),
", VariableCode:  ",CHAR(34),INDEX(Variables[Variable Code],$A3675),CHAR(34),
", VariableNameCV:  ",CHAR(34),INDEX(Variables[Variable Name],$A3675),CHAR(34),
", VariableDefinition:  ",CHAR(34),INDEX(Variables[Variable Definition],$A3675),CHAR(34),
", SpecciationCV:  ",CHAR(34),INDEX(Variables[Speciation],$A3675),CHAR(34),
", NoDataValue:  ",CHAR(34),INDEX(Variables[No Data Value],$A3675),CHAR(34),"}"))</f>
        <v>#REF!</v>
      </c>
    </row>
    <row r="3676" spans="1:17" x14ac:dyDescent="0.25">
      <c r="A3676">
        <v>3673</v>
      </c>
      <c r="D3676" t="e">
        <f>IF(INDEX(People[First Name],$A3676)="","",
CONCATENATE("  - &amp;PersonID",TEXT($A3676,"0000"),
" {","PersonFirstName:  ",CHAR(34),INDEX(People[First Name],$A3676),CHAR(34),
", PersonMiddleName:  ",CHAR(34),INDEX(People[Middle Name],$A3676),CHAR(34),
", PersonLastName:  ",CHAR(34),INDEX(People[Last Name],$A3676),CHAR(34),"}"))</f>
        <v>#REF!</v>
      </c>
      <c r="E3676" t="e">
        <f>IF(INDEX(Organizations[Organization Type '[CV']],$A3676)="","",
CONCATENATE("  - &amp;OrganizationID",TEXT($A3676,"0000"),
" {","OrganizationTypeCV:  ",CHAR(34),INDEX(Organizations[Organization Type '[CV']],$A3676),CHAR(34),
", OrganizationCode:  ",CHAR(34),INDEX(Organizations[Organization Code],$A3676),CHAR(34),
", OrganizationName:  ",CHAR(34),INDEX(Organizations[Organization Name],$A3676),CHAR(34),
", OrganizationDescription:  ",CHAR(34),INDEX(Organizations[Organization Description],$A3676),CHAR(34),
", OrganizationLink:  ",CHAR(34),INDEX(Organizations[Organization Link],$A3676),CHAR(34),"}"))</f>
        <v>#REF!</v>
      </c>
      <c r="F3676" t="e">
        <f>IF(INDEX(People[First Name],$A3676)="","",
CONCATENATE("  - &amp;AffiliationID",TEXT($A3676,"0000"),
" {PersonID: *PersonID",TEXT($A3676,"0000"),
", OrganizationID: *OrganizationID",TEXT(MATCH(INDEX(People[Organization Name],$A3676),Organizations[Organization Name],0),"0000"),
", IsPrimaryOrganizationContact: , AffiliationStartDate: , AffiliationEndDate: , PrimaryPhone: ",
", PrimaryEmail: ",CHAR(34),INDEX(People[Primary Email],$A3676),CHAR(34),
", PrimaryAddress: ",CHAR(34),INDEX(People[Primary Address],$A3676),CHAR(34),
", PersonLink: }"))</f>
        <v>#REF!</v>
      </c>
      <c r="H3676" t="e">
        <f>IF(COUNTA(CitationInformation)=0,"",IF(INDEX(AuthorList[Author Name],$A3676)="","",
CONCATENATE("  - &amp;AuthorListID",TEXT($A3676,"0000"),
"  {CitationID: *CitationID0001",
", PersonID: *PersonID",TEXT(MATCH(INDEX(AuthorList[Author Name],$A3676),People[Full Name],0),"0000"),
", AuthorOrder: ",INDEX(AuthorList[Author Number],$A3676),"}")))</f>
        <v>#REF!</v>
      </c>
      <c r="K3676" t="e">
        <f>IF(INDEX(SamplingFeatures[Feature Code],$A3676)="","",
CONCATENATE("  - &amp;SamplingFeatureID",TEXT($A3676,"0000"),
" {","SamplingFeatureUUID:  ",CHAR(34),INDEX(SamplingFeatures[Sampling Feature UUID],$A3676),CHAR(34),
", SamplingFeatureTypeCV:  ",CHAR(34),INDEX(SamplingFeatures[Sampling Feature Type],$A3676),CHAR(34),
", SamplingFeatureCode:  ",CHAR(34),INDEX(SamplingFeatures[Feature Code],$A3676),CHAR(34),
", SamplingFeatureName:  ",CHAR(34),INDEX(SamplingFeatures[Feature Name],$A3676),CHAR(34),
", SamplingFeatureDescription:  ",CHAR(34),INDEX(SamplingFeatures[Feature Description],$A3676),CHAR(34),
", SamplingFeatureGeotypeCV:  ",CHAR(34),INDEX(SamplingFeatures[Feature Geo Type],$A3676),CHAR(34),
", FeatureGeometry:  ",CHAR(34),INDEX(SamplingFeatures[Feature Geometry],$A3676),CHAR(34),
", Elevation_m:  ",CHAR(34),INDEX(SamplingFeatures[Elevation_m],$A3676),CHAR(34),
", ElevationDatumCV:  ",CHAR(34),ElevationDatum,CHAR(34),"}"))</f>
        <v>#REF!</v>
      </c>
      <c r="L3676" t="e">
        <f>IF(INDEX(SamplingFeatures[Sampling Feature Type],$A3676)&lt;&gt;"Site","",
CONCATENATE("  - &amp;SiteID",TEXT(SUMPRODUCT(--($L$3:$L3675&lt;&gt;"")),"0000"),
" {","SamplingFeatureID:  *SamplingFeatureID",TEXT($A3676,"0000"),
", SiteTypeCV:  ",CHAR(34),INDEX(Sites[Site Type],$A3676),CHAR(34),
", Latitude:  ",INDEX(Sites[Latitude],$A3676),
", Longitude:  ",INDEX(Sites[Longitude],$A3676),
", SRSName:  ",CHAR(34),LatLonDatum,CHAR(34),"}"))</f>
        <v>#REF!</v>
      </c>
      <c r="M3676" t="e">
        <f>IF(INDEX(SamplingFeatures[Sampling Feature Type],$A3676)&lt;&gt;"Specimen","",
CONCATENATE("  - &amp;SpecimenID",TEXT(SUMPRODUCT(--($M$3:$M3675&lt;&gt;"")),"0000"),
" {","SamplingFeatureID:  *SamplingFeatureID",TEXT($A3676,"0000"),
", SpecimenTypeCV:  ",CHAR(34),INDEX(Specimens[Specimen Type],$A3676),CHAR(34),
", SpecimenMediumCV:  ",INDEX(Specimens[Specimen Medium],$A3676),
", IsFieldSpecimen:  ",CHAR(34),INDEX(Specimens[Is Field Specimen?],$A3676),CHAR(34),"}"))</f>
        <v>#REF!</v>
      </c>
      <c r="N3676" t="e">
        <f>IF(COUNTA(SpatialOffsets[])=0,"", IF(INDEX(SpatialOffsets[Spatial Offset Type],$A3676)="","",
CONCATENATE("  - &amp;SpatialOffsetID",TEXT($A3676,"0000"),
" {","SpatialOffsetTypeCV:  ",CHAR(34),INDEX(SpatialOffsets[Spatial Offset Type],$A3676),CHAR(34),
", Offset1Value:  ",INDEX(SpatialOffsets[Offset 1 Value],$A3676),
", Offset1UnitID:  ",CHAR(34),INDEX(SpatialOffsets[Offset 1 Unit],$A3676),CHAR(34),
", Offset2Value:  ",INDEX(SpatialOffsets[Offset 2 Value],$A3676),
", Offset2UnitID:  ",CHAR(34),INDEX(SpatialOffsets[Offset 2 Unit],$A3676),CHAR(34),
", Offset3Value:  ",INDEX(SpatialOffsets[Offset 3 Value],$A3676),
", Offset3UnitID:  ",CHAR(34),INDEX(SpatialOffsets[Offset 3 Unit],$A3676),CHAR(34),,"}")))</f>
        <v>#REF!</v>
      </c>
      <c r="O3676" t="e">
        <f>IF(COUNTA(RelatedFeatures[])=0,"", IF(INDEX(RelatedFeatures[First Sampling Feature Code],$A3676)="","",
CONCATENATE("  - &amp;RelationID",TEXT($A3676,"0000"),
" {","SamplingFeatureID:  *SamplingFeatureID",TEXT(MATCH(INDEX(RelatedFeatures[First Sampling Feature Code],$A3676),SamplingFeatures[Feature Code],0),"0000"),
", RelationshipTypeCV:  ",CHAR(34),INDEX(RelatedFeatures[Relationship Type],$A3676),CHAR(34),
", RelatedFeatureID: *SamplingFeatureID",TEXT(MATCH(INDEX(RelatedFeatures[Second Sampling Feature Code],$A3676),SamplingFeatures[Feature Code],0),"0000"),
", SpatialOffsetID:  ",IF(INDEX(RelatedFeatures[Offset Number],$A3676)="","",CONCATENATE("*SpatialOffsetID",TEXT(INDEX(RelatedFeatures[Offset Number],$A3676),"0000"))),"}")))</f>
        <v>#REF!</v>
      </c>
      <c r="P3676" t="e">
        <f>IF(INDEX(Methods[Method Type],$A3676)="","",
CONCATENATE("  - &amp;MethodID",TEXT($A3676,"0000"),
" {","MethodTypeCV:  ",CHAR(34),INDEX(Methods[Method Type],$A3676),CHAR(34),
", MethodCode:  ",CHAR(34),INDEX(Methods[Method Code],$A3676),CHAR(34),
", MethodName:  ",CHAR(34),INDEX(Methods[Method Name],$A3676),CHAR(34),
", MethodDescription:  ",CHAR(34),INDEX(Methods[Method Description],$A3676),CHAR(34),
", MethodLink:  ",CHAR(34),INDEX(Methods[Method Link],$A3676),CHAR(34),
", OrganizationID: *OrganizationID",TEXT(MATCH(INDEX(Methods[Organization Name],$A3676),Organizations[Organization Name],0),"0000"),"}"))</f>
        <v>#REF!</v>
      </c>
      <c r="Q3676" t="e">
        <f>IF(INDEX(Variables[Variable Type],$A3676)="","",
CONCATENATE("  - &amp;VariableID",TEXT($A3676,"0000"),
" {","VariableTypeCV:  ",CHAR(34),INDEX(Variables[Variable Type],$A3676),CHAR(34),
", VariableCode:  ",CHAR(34),INDEX(Variables[Variable Code],$A3676),CHAR(34),
", VariableNameCV:  ",CHAR(34),INDEX(Variables[Variable Name],$A3676),CHAR(34),
", VariableDefinition:  ",CHAR(34),INDEX(Variables[Variable Definition],$A3676),CHAR(34),
", SpecciationCV:  ",CHAR(34),INDEX(Variables[Speciation],$A3676),CHAR(34),
", NoDataValue:  ",CHAR(34),INDEX(Variables[No Data Value],$A3676),CHAR(34),"}"))</f>
        <v>#REF!</v>
      </c>
    </row>
    <row r="3677" spans="1:17" x14ac:dyDescent="0.25">
      <c r="A3677">
        <v>3674</v>
      </c>
      <c r="D3677" t="e">
        <f>IF(INDEX(People[First Name],$A3677)="","",
CONCATENATE("  - &amp;PersonID",TEXT($A3677,"0000"),
" {","PersonFirstName:  ",CHAR(34),INDEX(People[First Name],$A3677),CHAR(34),
", PersonMiddleName:  ",CHAR(34),INDEX(People[Middle Name],$A3677),CHAR(34),
", PersonLastName:  ",CHAR(34),INDEX(People[Last Name],$A3677),CHAR(34),"}"))</f>
        <v>#REF!</v>
      </c>
      <c r="E3677" t="e">
        <f>IF(INDEX(Organizations[Organization Type '[CV']],$A3677)="","",
CONCATENATE("  - &amp;OrganizationID",TEXT($A3677,"0000"),
" {","OrganizationTypeCV:  ",CHAR(34),INDEX(Organizations[Organization Type '[CV']],$A3677),CHAR(34),
", OrganizationCode:  ",CHAR(34),INDEX(Organizations[Organization Code],$A3677),CHAR(34),
", OrganizationName:  ",CHAR(34),INDEX(Organizations[Organization Name],$A3677),CHAR(34),
", OrganizationDescription:  ",CHAR(34),INDEX(Organizations[Organization Description],$A3677),CHAR(34),
", OrganizationLink:  ",CHAR(34),INDEX(Organizations[Organization Link],$A3677),CHAR(34),"}"))</f>
        <v>#REF!</v>
      </c>
      <c r="F3677" t="e">
        <f>IF(INDEX(People[First Name],$A3677)="","",
CONCATENATE("  - &amp;AffiliationID",TEXT($A3677,"0000"),
" {PersonID: *PersonID",TEXT($A3677,"0000"),
", OrganizationID: *OrganizationID",TEXT(MATCH(INDEX(People[Organization Name],$A3677),Organizations[Organization Name],0),"0000"),
", IsPrimaryOrganizationContact: , AffiliationStartDate: , AffiliationEndDate: , PrimaryPhone: ",
", PrimaryEmail: ",CHAR(34),INDEX(People[Primary Email],$A3677),CHAR(34),
", PrimaryAddress: ",CHAR(34),INDEX(People[Primary Address],$A3677),CHAR(34),
", PersonLink: }"))</f>
        <v>#REF!</v>
      </c>
      <c r="H3677" t="e">
        <f>IF(COUNTA(CitationInformation)=0,"",IF(INDEX(AuthorList[Author Name],$A3677)="","",
CONCATENATE("  - &amp;AuthorListID",TEXT($A3677,"0000"),
"  {CitationID: *CitationID0001",
", PersonID: *PersonID",TEXT(MATCH(INDEX(AuthorList[Author Name],$A3677),People[Full Name],0),"0000"),
", AuthorOrder: ",INDEX(AuthorList[Author Number],$A3677),"}")))</f>
        <v>#REF!</v>
      </c>
      <c r="K3677" t="e">
        <f>IF(INDEX(SamplingFeatures[Feature Code],$A3677)="","",
CONCATENATE("  - &amp;SamplingFeatureID",TEXT($A3677,"0000"),
" {","SamplingFeatureUUID:  ",CHAR(34),INDEX(SamplingFeatures[Sampling Feature UUID],$A3677),CHAR(34),
", SamplingFeatureTypeCV:  ",CHAR(34),INDEX(SamplingFeatures[Sampling Feature Type],$A3677),CHAR(34),
", SamplingFeatureCode:  ",CHAR(34),INDEX(SamplingFeatures[Feature Code],$A3677),CHAR(34),
", SamplingFeatureName:  ",CHAR(34),INDEX(SamplingFeatures[Feature Name],$A3677),CHAR(34),
", SamplingFeatureDescription:  ",CHAR(34),INDEX(SamplingFeatures[Feature Description],$A3677),CHAR(34),
", SamplingFeatureGeotypeCV:  ",CHAR(34),INDEX(SamplingFeatures[Feature Geo Type],$A3677),CHAR(34),
", FeatureGeometry:  ",CHAR(34),INDEX(SamplingFeatures[Feature Geometry],$A3677),CHAR(34),
", Elevation_m:  ",CHAR(34),INDEX(SamplingFeatures[Elevation_m],$A3677),CHAR(34),
", ElevationDatumCV:  ",CHAR(34),ElevationDatum,CHAR(34),"}"))</f>
        <v>#REF!</v>
      </c>
      <c r="L3677" t="e">
        <f>IF(INDEX(SamplingFeatures[Sampling Feature Type],$A3677)&lt;&gt;"Site","",
CONCATENATE("  - &amp;SiteID",TEXT(SUMPRODUCT(--($L$3:$L3676&lt;&gt;"")),"0000"),
" {","SamplingFeatureID:  *SamplingFeatureID",TEXT($A3677,"0000"),
", SiteTypeCV:  ",CHAR(34),INDEX(Sites[Site Type],$A3677),CHAR(34),
", Latitude:  ",INDEX(Sites[Latitude],$A3677),
", Longitude:  ",INDEX(Sites[Longitude],$A3677),
", SRSName:  ",CHAR(34),LatLonDatum,CHAR(34),"}"))</f>
        <v>#REF!</v>
      </c>
      <c r="M3677" t="e">
        <f>IF(INDEX(SamplingFeatures[Sampling Feature Type],$A3677)&lt;&gt;"Specimen","",
CONCATENATE("  - &amp;SpecimenID",TEXT(SUMPRODUCT(--($M$3:$M3676&lt;&gt;"")),"0000"),
" {","SamplingFeatureID:  *SamplingFeatureID",TEXT($A3677,"0000"),
", SpecimenTypeCV:  ",CHAR(34),INDEX(Specimens[Specimen Type],$A3677),CHAR(34),
", SpecimenMediumCV:  ",INDEX(Specimens[Specimen Medium],$A3677),
", IsFieldSpecimen:  ",CHAR(34),INDEX(Specimens[Is Field Specimen?],$A3677),CHAR(34),"}"))</f>
        <v>#REF!</v>
      </c>
      <c r="N3677" t="e">
        <f>IF(COUNTA(SpatialOffsets[])=0,"", IF(INDEX(SpatialOffsets[Spatial Offset Type],$A3677)="","",
CONCATENATE("  - &amp;SpatialOffsetID",TEXT($A3677,"0000"),
" {","SpatialOffsetTypeCV:  ",CHAR(34),INDEX(SpatialOffsets[Spatial Offset Type],$A3677),CHAR(34),
", Offset1Value:  ",INDEX(SpatialOffsets[Offset 1 Value],$A3677),
", Offset1UnitID:  ",CHAR(34),INDEX(SpatialOffsets[Offset 1 Unit],$A3677),CHAR(34),
", Offset2Value:  ",INDEX(SpatialOffsets[Offset 2 Value],$A3677),
", Offset2UnitID:  ",CHAR(34),INDEX(SpatialOffsets[Offset 2 Unit],$A3677),CHAR(34),
", Offset3Value:  ",INDEX(SpatialOffsets[Offset 3 Value],$A3677),
", Offset3UnitID:  ",CHAR(34),INDEX(SpatialOffsets[Offset 3 Unit],$A3677),CHAR(34),,"}")))</f>
        <v>#REF!</v>
      </c>
      <c r="O3677" t="e">
        <f>IF(COUNTA(RelatedFeatures[])=0,"", IF(INDEX(RelatedFeatures[First Sampling Feature Code],$A3677)="","",
CONCATENATE("  - &amp;RelationID",TEXT($A3677,"0000"),
" {","SamplingFeatureID:  *SamplingFeatureID",TEXT(MATCH(INDEX(RelatedFeatures[First Sampling Feature Code],$A3677),SamplingFeatures[Feature Code],0),"0000"),
", RelationshipTypeCV:  ",CHAR(34),INDEX(RelatedFeatures[Relationship Type],$A3677),CHAR(34),
", RelatedFeatureID: *SamplingFeatureID",TEXT(MATCH(INDEX(RelatedFeatures[Second Sampling Feature Code],$A3677),SamplingFeatures[Feature Code],0),"0000"),
", SpatialOffsetID:  ",IF(INDEX(RelatedFeatures[Offset Number],$A3677)="","",CONCATENATE("*SpatialOffsetID",TEXT(INDEX(RelatedFeatures[Offset Number],$A3677),"0000"))),"}")))</f>
        <v>#REF!</v>
      </c>
      <c r="P3677" t="e">
        <f>IF(INDEX(Methods[Method Type],$A3677)="","",
CONCATENATE("  - &amp;MethodID",TEXT($A3677,"0000"),
" {","MethodTypeCV:  ",CHAR(34),INDEX(Methods[Method Type],$A3677),CHAR(34),
", MethodCode:  ",CHAR(34),INDEX(Methods[Method Code],$A3677),CHAR(34),
", MethodName:  ",CHAR(34),INDEX(Methods[Method Name],$A3677),CHAR(34),
", MethodDescription:  ",CHAR(34),INDEX(Methods[Method Description],$A3677),CHAR(34),
", MethodLink:  ",CHAR(34),INDEX(Methods[Method Link],$A3677),CHAR(34),
", OrganizationID: *OrganizationID",TEXT(MATCH(INDEX(Methods[Organization Name],$A3677),Organizations[Organization Name],0),"0000"),"}"))</f>
        <v>#REF!</v>
      </c>
      <c r="Q3677" t="e">
        <f>IF(INDEX(Variables[Variable Type],$A3677)="","",
CONCATENATE("  - &amp;VariableID",TEXT($A3677,"0000"),
" {","VariableTypeCV:  ",CHAR(34),INDEX(Variables[Variable Type],$A3677),CHAR(34),
", VariableCode:  ",CHAR(34),INDEX(Variables[Variable Code],$A3677),CHAR(34),
", VariableNameCV:  ",CHAR(34),INDEX(Variables[Variable Name],$A3677),CHAR(34),
", VariableDefinition:  ",CHAR(34),INDEX(Variables[Variable Definition],$A3677),CHAR(34),
", SpecciationCV:  ",CHAR(34),INDEX(Variables[Speciation],$A3677),CHAR(34),
", NoDataValue:  ",CHAR(34),INDEX(Variables[No Data Value],$A3677),CHAR(34),"}"))</f>
        <v>#REF!</v>
      </c>
    </row>
    <row r="3678" spans="1:17" x14ac:dyDescent="0.25">
      <c r="A3678">
        <v>3675</v>
      </c>
      <c r="D3678" t="e">
        <f>IF(INDEX(People[First Name],$A3678)="","",
CONCATENATE("  - &amp;PersonID",TEXT($A3678,"0000"),
" {","PersonFirstName:  ",CHAR(34),INDEX(People[First Name],$A3678),CHAR(34),
", PersonMiddleName:  ",CHAR(34),INDEX(People[Middle Name],$A3678),CHAR(34),
", PersonLastName:  ",CHAR(34),INDEX(People[Last Name],$A3678),CHAR(34),"}"))</f>
        <v>#REF!</v>
      </c>
      <c r="E3678" t="e">
        <f>IF(INDEX(Organizations[Organization Type '[CV']],$A3678)="","",
CONCATENATE("  - &amp;OrganizationID",TEXT($A3678,"0000"),
" {","OrganizationTypeCV:  ",CHAR(34),INDEX(Organizations[Organization Type '[CV']],$A3678),CHAR(34),
", OrganizationCode:  ",CHAR(34),INDEX(Organizations[Organization Code],$A3678),CHAR(34),
", OrganizationName:  ",CHAR(34),INDEX(Organizations[Organization Name],$A3678),CHAR(34),
", OrganizationDescription:  ",CHAR(34),INDEX(Organizations[Organization Description],$A3678),CHAR(34),
", OrganizationLink:  ",CHAR(34),INDEX(Organizations[Organization Link],$A3678),CHAR(34),"}"))</f>
        <v>#REF!</v>
      </c>
      <c r="F3678" t="e">
        <f>IF(INDEX(People[First Name],$A3678)="","",
CONCATENATE("  - &amp;AffiliationID",TEXT($A3678,"0000"),
" {PersonID: *PersonID",TEXT($A3678,"0000"),
", OrganizationID: *OrganizationID",TEXT(MATCH(INDEX(People[Organization Name],$A3678),Organizations[Organization Name],0),"0000"),
", IsPrimaryOrganizationContact: , AffiliationStartDate: , AffiliationEndDate: , PrimaryPhone: ",
", PrimaryEmail: ",CHAR(34),INDEX(People[Primary Email],$A3678),CHAR(34),
", PrimaryAddress: ",CHAR(34),INDEX(People[Primary Address],$A3678),CHAR(34),
", PersonLink: }"))</f>
        <v>#REF!</v>
      </c>
      <c r="H3678" t="e">
        <f>IF(COUNTA(CitationInformation)=0,"",IF(INDEX(AuthorList[Author Name],$A3678)="","",
CONCATENATE("  - &amp;AuthorListID",TEXT($A3678,"0000"),
"  {CitationID: *CitationID0001",
", PersonID: *PersonID",TEXT(MATCH(INDEX(AuthorList[Author Name],$A3678),People[Full Name],0),"0000"),
", AuthorOrder: ",INDEX(AuthorList[Author Number],$A3678),"}")))</f>
        <v>#REF!</v>
      </c>
      <c r="K3678" t="e">
        <f>IF(INDEX(SamplingFeatures[Feature Code],$A3678)="","",
CONCATENATE("  - &amp;SamplingFeatureID",TEXT($A3678,"0000"),
" {","SamplingFeatureUUID:  ",CHAR(34),INDEX(SamplingFeatures[Sampling Feature UUID],$A3678),CHAR(34),
", SamplingFeatureTypeCV:  ",CHAR(34),INDEX(SamplingFeatures[Sampling Feature Type],$A3678),CHAR(34),
", SamplingFeatureCode:  ",CHAR(34),INDEX(SamplingFeatures[Feature Code],$A3678),CHAR(34),
", SamplingFeatureName:  ",CHAR(34),INDEX(SamplingFeatures[Feature Name],$A3678),CHAR(34),
", SamplingFeatureDescription:  ",CHAR(34),INDEX(SamplingFeatures[Feature Description],$A3678),CHAR(34),
", SamplingFeatureGeotypeCV:  ",CHAR(34),INDEX(SamplingFeatures[Feature Geo Type],$A3678),CHAR(34),
", FeatureGeometry:  ",CHAR(34),INDEX(SamplingFeatures[Feature Geometry],$A3678),CHAR(34),
", Elevation_m:  ",CHAR(34),INDEX(SamplingFeatures[Elevation_m],$A3678),CHAR(34),
", ElevationDatumCV:  ",CHAR(34),ElevationDatum,CHAR(34),"}"))</f>
        <v>#REF!</v>
      </c>
      <c r="L3678" t="e">
        <f>IF(INDEX(SamplingFeatures[Sampling Feature Type],$A3678)&lt;&gt;"Site","",
CONCATENATE("  - &amp;SiteID",TEXT(SUMPRODUCT(--($L$3:$L3677&lt;&gt;"")),"0000"),
" {","SamplingFeatureID:  *SamplingFeatureID",TEXT($A3678,"0000"),
", SiteTypeCV:  ",CHAR(34),INDEX(Sites[Site Type],$A3678),CHAR(34),
", Latitude:  ",INDEX(Sites[Latitude],$A3678),
", Longitude:  ",INDEX(Sites[Longitude],$A3678),
", SRSName:  ",CHAR(34),LatLonDatum,CHAR(34),"}"))</f>
        <v>#REF!</v>
      </c>
      <c r="M3678" t="e">
        <f>IF(INDEX(SamplingFeatures[Sampling Feature Type],$A3678)&lt;&gt;"Specimen","",
CONCATENATE("  - &amp;SpecimenID",TEXT(SUMPRODUCT(--($M$3:$M3677&lt;&gt;"")),"0000"),
" {","SamplingFeatureID:  *SamplingFeatureID",TEXT($A3678,"0000"),
", SpecimenTypeCV:  ",CHAR(34),INDEX(Specimens[Specimen Type],$A3678),CHAR(34),
", SpecimenMediumCV:  ",INDEX(Specimens[Specimen Medium],$A3678),
", IsFieldSpecimen:  ",CHAR(34),INDEX(Specimens[Is Field Specimen?],$A3678),CHAR(34),"}"))</f>
        <v>#REF!</v>
      </c>
      <c r="N3678" t="e">
        <f>IF(COUNTA(SpatialOffsets[])=0,"", IF(INDEX(SpatialOffsets[Spatial Offset Type],$A3678)="","",
CONCATENATE("  - &amp;SpatialOffsetID",TEXT($A3678,"0000"),
" {","SpatialOffsetTypeCV:  ",CHAR(34),INDEX(SpatialOffsets[Spatial Offset Type],$A3678),CHAR(34),
", Offset1Value:  ",INDEX(SpatialOffsets[Offset 1 Value],$A3678),
", Offset1UnitID:  ",CHAR(34),INDEX(SpatialOffsets[Offset 1 Unit],$A3678),CHAR(34),
", Offset2Value:  ",INDEX(SpatialOffsets[Offset 2 Value],$A3678),
", Offset2UnitID:  ",CHAR(34),INDEX(SpatialOffsets[Offset 2 Unit],$A3678),CHAR(34),
", Offset3Value:  ",INDEX(SpatialOffsets[Offset 3 Value],$A3678),
", Offset3UnitID:  ",CHAR(34),INDEX(SpatialOffsets[Offset 3 Unit],$A3678),CHAR(34),,"}")))</f>
        <v>#REF!</v>
      </c>
      <c r="O3678" t="e">
        <f>IF(COUNTA(RelatedFeatures[])=0,"", IF(INDEX(RelatedFeatures[First Sampling Feature Code],$A3678)="","",
CONCATENATE("  - &amp;RelationID",TEXT($A3678,"0000"),
" {","SamplingFeatureID:  *SamplingFeatureID",TEXT(MATCH(INDEX(RelatedFeatures[First Sampling Feature Code],$A3678),SamplingFeatures[Feature Code],0),"0000"),
", RelationshipTypeCV:  ",CHAR(34),INDEX(RelatedFeatures[Relationship Type],$A3678),CHAR(34),
", RelatedFeatureID: *SamplingFeatureID",TEXT(MATCH(INDEX(RelatedFeatures[Second Sampling Feature Code],$A3678),SamplingFeatures[Feature Code],0),"0000"),
", SpatialOffsetID:  ",IF(INDEX(RelatedFeatures[Offset Number],$A3678)="","",CONCATENATE("*SpatialOffsetID",TEXT(INDEX(RelatedFeatures[Offset Number],$A3678),"0000"))),"}")))</f>
        <v>#REF!</v>
      </c>
      <c r="P3678" t="e">
        <f>IF(INDEX(Methods[Method Type],$A3678)="","",
CONCATENATE("  - &amp;MethodID",TEXT($A3678,"0000"),
" {","MethodTypeCV:  ",CHAR(34),INDEX(Methods[Method Type],$A3678),CHAR(34),
", MethodCode:  ",CHAR(34),INDEX(Methods[Method Code],$A3678),CHAR(34),
", MethodName:  ",CHAR(34),INDEX(Methods[Method Name],$A3678),CHAR(34),
", MethodDescription:  ",CHAR(34),INDEX(Methods[Method Description],$A3678),CHAR(34),
", MethodLink:  ",CHAR(34),INDEX(Methods[Method Link],$A3678),CHAR(34),
", OrganizationID: *OrganizationID",TEXT(MATCH(INDEX(Methods[Organization Name],$A3678),Organizations[Organization Name],0),"0000"),"}"))</f>
        <v>#REF!</v>
      </c>
      <c r="Q3678" t="e">
        <f>IF(INDEX(Variables[Variable Type],$A3678)="","",
CONCATENATE("  - &amp;VariableID",TEXT($A3678,"0000"),
" {","VariableTypeCV:  ",CHAR(34),INDEX(Variables[Variable Type],$A3678),CHAR(34),
", VariableCode:  ",CHAR(34),INDEX(Variables[Variable Code],$A3678),CHAR(34),
", VariableNameCV:  ",CHAR(34),INDEX(Variables[Variable Name],$A3678),CHAR(34),
", VariableDefinition:  ",CHAR(34),INDEX(Variables[Variable Definition],$A3678),CHAR(34),
", SpecciationCV:  ",CHAR(34),INDEX(Variables[Speciation],$A3678),CHAR(34),
", NoDataValue:  ",CHAR(34),INDEX(Variables[No Data Value],$A3678),CHAR(34),"}"))</f>
        <v>#REF!</v>
      </c>
    </row>
    <row r="3679" spans="1:17" x14ac:dyDescent="0.25">
      <c r="A3679">
        <v>3676</v>
      </c>
      <c r="D3679" t="e">
        <f>IF(INDEX(People[First Name],$A3679)="","",
CONCATENATE("  - &amp;PersonID",TEXT($A3679,"0000"),
" {","PersonFirstName:  ",CHAR(34),INDEX(People[First Name],$A3679),CHAR(34),
", PersonMiddleName:  ",CHAR(34),INDEX(People[Middle Name],$A3679),CHAR(34),
", PersonLastName:  ",CHAR(34),INDEX(People[Last Name],$A3679),CHAR(34),"}"))</f>
        <v>#REF!</v>
      </c>
      <c r="E3679" t="e">
        <f>IF(INDEX(Organizations[Organization Type '[CV']],$A3679)="","",
CONCATENATE("  - &amp;OrganizationID",TEXT($A3679,"0000"),
" {","OrganizationTypeCV:  ",CHAR(34),INDEX(Organizations[Organization Type '[CV']],$A3679),CHAR(34),
", OrganizationCode:  ",CHAR(34),INDEX(Organizations[Organization Code],$A3679),CHAR(34),
", OrganizationName:  ",CHAR(34),INDEX(Organizations[Organization Name],$A3679),CHAR(34),
", OrganizationDescription:  ",CHAR(34),INDEX(Organizations[Organization Description],$A3679),CHAR(34),
", OrganizationLink:  ",CHAR(34),INDEX(Organizations[Organization Link],$A3679),CHAR(34),"}"))</f>
        <v>#REF!</v>
      </c>
      <c r="F3679" t="e">
        <f>IF(INDEX(People[First Name],$A3679)="","",
CONCATENATE("  - &amp;AffiliationID",TEXT($A3679,"0000"),
" {PersonID: *PersonID",TEXT($A3679,"0000"),
", OrganizationID: *OrganizationID",TEXT(MATCH(INDEX(People[Organization Name],$A3679),Organizations[Organization Name],0),"0000"),
", IsPrimaryOrganizationContact: , AffiliationStartDate: , AffiliationEndDate: , PrimaryPhone: ",
", PrimaryEmail: ",CHAR(34),INDEX(People[Primary Email],$A3679),CHAR(34),
", PrimaryAddress: ",CHAR(34),INDEX(People[Primary Address],$A3679),CHAR(34),
", PersonLink: }"))</f>
        <v>#REF!</v>
      </c>
      <c r="H3679" t="e">
        <f>IF(COUNTA(CitationInformation)=0,"",IF(INDEX(AuthorList[Author Name],$A3679)="","",
CONCATENATE("  - &amp;AuthorListID",TEXT($A3679,"0000"),
"  {CitationID: *CitationID0001",
", PersonID: *PersonID",TEXT(MATCH(INDEX(AuthorList[Author Name],$A3679),People[Full Name],0),"0000"),
", AuthorOrder: ",INDEX(AuthorList[Author Number],$A3679),"}")))</f>
        <v>#REF!</v>
      </c>
      <c r="K3679" t="e">
        <f>IF(INDEX(SamplingFeatures[Feature Code],$A3679)="","",
CONCATENATE("  - &amp;SamplingFeatureID",TEXT($A3679,"0000"),
" {","SamplingFeatureUUID:  ",CHAR(34),INDEX(SamplingFeatures[Sampling Feature UUID],$A3679),CHAR(34),
", SamplingFeatureTypeCV:  ",CHAR(34),INDEX(SamplingFeatures[Sampling Feature Type],$A3679),CHAR(34),
", SamplingFeatureCode:  ",CHAR(34),INDEX(SamplingFeatures[Feature Code],$A3679),CHAR(34),
", SamplingFeatureName:  ",CHAR(34),INDEX(SamplingFeatures[Feature Name],$A3679),CHAR(34),
", SamplingFeatureDescription:  ",CHAR(34),INDEX(SamplingFeatures[Feature Description],$A3679),CHAR(34),
", SamplingFeatureGeotypeCV:  ",CHAR(34),INDEX(SamplingFeatures[Feature Geo Type],$A3679),CHAR(34),
", FeatureGeometry:  ",CHAR(34),INDEX(SamplingFeatures[Feature Geometry],$A3679),CHAR(34),
", Elevation_m:  ",CHAR(34),INDEX(SamplingFeatures[Elevation_m],$A3679),CHAR(34),
", ElevationDatumCV:  ",CHAR(34),ElevationDatum,CHAR(34),"}"))</f>
        <v>#REF!</v>
      </c>
      <c r="L3679" t="e">
        <f>IF(INDEX(SamplingFeatures[Sampling Feature Type],$A3679)&lt;&gt;"Site","",
CONCATENATE("  - &amp;SiteID",TEXT(SUMPRODUCT(--($L$3:$L3678&lt;&gt;"")),"0000"),
" {","SamplingFeatureID:  *SamplingFeatureID",TEXT($A3679,"0000"),
", SiteTypeCV:  ",CHAR(34),INDEX(Sites[Site Type],$A3679),CHAR(34),
", Latitude:  ",INDEX(Sites[Latitude],$A3679),
", Longitude:  ",INDEX(Sites[Longitude],$A3679),
", SRSName:  ",CHAR(34),LatLonDatum,CHAR(34),"}"))</f>
        <v>#REF!</v>
      </c>
      <c r="M3679" t="e">
        <f>IF(INDEX(SamplingFeatures[Sampling Feature Type],$A3679)&lt;&gt;"Specimen","",
CONCATENATE("  - &amp;SpecimenID",TEXT(SUMPRODUCT(--($M$3:$M3678&lt;&gt;"")),"0000"),
" {","SamplingFeatureID:  *SamplingFeatureID",TEXT($A3679,"0000"),
", SpecimenTypeCV:  ",CHAR(34),INDEX(Specimens[Specimen Type],$A3679),CHAR(34),
", SpecimenMediumCV:  ",INDEX(Specimens[Specimen Medium],$A3679),
", IsFieldSpecimen:  ",CHAR(34),INDEX(Specimens[Is Field Specimen?],$A3679),CHAR(34),"}"))</f>
        <v>#REF!</v>
      </c>
      <c r="N3679" t="e">
        <f>IF(COUNTA(SpatialOffsets[])=0,"", IF(INDEX(SpatialOffsets[Spatial Offset Type],$A3679)="","",
CONCATENATE("  - &amp;SpatialOffsetID",TEXT($A3679,"0000"),
" {","SpatialOffsetTypeCV:  ",CHAR(34),INDEX(SpatialOffsets[Spatial Offset Type],$A3679),CHAR(34),
", Offset1Value:  ",INDEX(SpatialOffsets[Offset 1 Value],$A3679),
", Offset1UnitID:  ",CHAR(34),INDEX(SpatialOffsets[Offset 1 Unit],$A3679),CHAR(34),
", Offset2Value:  ",INDEX(SpatialOffsets[Offset 2 Value],$A3679),
", Offset2UnitID:  ",CHAR(34),INDEX(SpatialOffsets[Offset 2 Unit],$A3679),CHAR(34),
", Offset3Value:  ",INDEX(SpatialOffsets[Offset 3 Value],$A3679),
", Offset3UnitID:  ",CHAR(34),INDEX(SpatialOffsets[Offset 3 Unit],$A3679),CHAR(34),,"}")))</f>
        <v>#REF!</v>
      </c>
      <c r="O3679" t="e">
        <f>IF(COUNTA(RelatedFeatures[])=0,"", IF(INDEX(RelatedFeatures[First Sampling Feature Code],$A3679)="","",
CONCATENATE("  - &amp;RelationID",TEXT($A3679,"0000"),
" {","SamplingFeatureID:  *SamplingFeatureID",TEXT(MATCH(INDEX(RelatedFeatures[First Sampling Feature Code],$A3679),SamplingFeatures[Feature Code],0),"0000"),
", RelationshipTypeCV:  ",CHAR(34),INDEX(RelatedFeatures[Relationship Type],$A3679),CHAR(34),
", RelatedFeatureID: *SamplingFeatureID",TEXT(MATCH(INDEX(RelatedFeatures[Second Sampling Feature Code],$A3679),SamplingFeatures[Feature Code],0),"0000"),
", SpatialOffsetID:  ",IF(INDEX(RelatedFeatures[Offset Number],$A3679)="","",CONCATENATE("*SpatialOffsetID",TEXT(INDEX(RelatedFeatures[Offset Number],$A3679),"0000"))),"}")))</f>
        <v>#REF!</v>
      </c>
      <c r="P3679" t="e">
        <f>IF(INDEX(Methods[Method Type],$A3679)="","",
CONCATENATE("  - &amp;MethodID",TEXT($A3679,"0000"),
" {","MethodTypeCV:  ",CHAR(34),INDEX(Methods[Method Type],$A3679),CHAR(34),
", MethodCode:  ",CHAR(34),INDEX(Methods[Method Code],$A3679),CHAR(34),
", MethodName:  ",CHAR(34),INDEX(Methods[Method Name],$A3679),CHAR(34),
", MethodDescription:  ",CHAR(34),INDEX(Methods[Method Description],$A3679),CHAR(34),
", MethodLink:  ",CHAR(34),INDEX(Methods[Method Link],$A3679),CHAR(34),
", OrganizationID: *OrganizationID",TEXT(MATCH(INDEX(Methods[Organization Name],$A3679),Organizations[Organization Name],0),"0000"),"}"))</f>
        <v>#REF!</v>
      </c>
      <c r="Q3679" t="e">
        <f>IF(INDEX(Variables[Variable Type],$A3679)="","",
CONCATENATE("  - &amp;VariableID",TEXT($A3679,"0000"),
" {","VariableTypeCV:  ",CHAR(34),INDEX(Variables[Variable Type],$A3679),CHAR(34),
", VariableCode:  ",CHAR(34),INDEX(Variables[Variable Code],$A3679),CHAR(34),
", VariableNameCV:  ",CHAR(34),INDEX(Variables[Variable Name],$A3679),CHAR(34),
", VariableDefinition:  ",CHAR(34),INDEX(Variables[Variable Definition],$A3679),CHAR(34),
", SpecciationCV:  ",CHAR(34),INDEX(Variables[Speciation],$A3679),CHAR(34),
", NoDataValue:  ",CHAR(34),INDEX(Variables[No Data Value],$A3679),CHAR(34),"}"))</f>
        <v>#REF!</v>
      </c>
    </row>
    <row r="3680" spans="1:17" x14ac:dyDescent="0.25">
      <c r="A3680">
        <v>3677</v>
      </c>
      <c r="D3680" t="e">
        <f>IF(INDEX(People[First Name],$A3680)="","",
CONCATENATE("  - &amp;PersonID",TEXT($A3680,"0000"),
" {","PersonFirstName:  ",CHAR(34),INDEX(People[First Name],$A3680),CHAR(34),
", PersonMiddleName:  ",CHAR(34),INDEX(People[Middle Name],$A3680),CHAR(34),
", PersonLastName:  ",CHAR(34),INDEX(People[Last Name],$A3680),CHAR(34),"}"))</f>
        <v>#REF!</v>
      </c>
      <c r="E3680" t="e">
        <f>IF(INDEX(Organizations[Organization Type '[CV']],$A3680)="","",
CONCATENATE("  - &amp;OrganizationID",TEXT($A3680,"0000"),
" {","OrganizationTypeCV:  ",CHAR(34),INDEX(Organizations[Organization Type '[CV']],$A3680),CHAR(34),
", OrganizationCode:  ",CHAR(34),INDEX(Organizations[Organization Code],$A3680),CHAR(34),
", OrganizationName:  ",CHAR(34),INDEX(Organizations[Organization Name],$A3680),CHAR(34),
", OrganizationDescription:  ",CHAR(34),INDEX(Organizations[Organization Description],$A3680),CHAR(34),
", OrganizationLink:  ",CHAR(34),INDEX(Organizations[Organization Link],$A3680),CHAR(34),"}"))</f>
        <v>#REF!</v>
      </c>
      <c r="F3680" t="e">
        <f>IF(INDEX(People[First Name],$A3680)="","",
CONCATENATE("  - &amp;AffiliationID",TEXT($A3680,"0000"),
" {PersonID: *PersonID",TEXT($A3680,"0000"),
", OrganizationID: *OrganizationID",TEXT(MATCH(INDEX(People[Organization Name],$A3680),Organizations[Organization Name],0),"0000"),
", IsPrimaryOrganizationContact: , AffiliationStartDate: , AffiliationEndDate: , PrimaryPhone: ",
", PrimaryEmail: ",CHAR(34),INDEX(People[Primary Email],$A3680),CHAR(34),
", PrimaryAddress: ",CHAR(34),INDEX(People[Primary Address],$A3680),CHAR(34),
", PersonLink: }"))</f>
        <v>#REF!</v>
      </c>
      <c r="H3680" t="e">
        <f>IF(COUNTA(CitationInformation)=0,"",IF(INDEX(AuthorList[Author Name],$A3680)="","",
CONCATENATE("  - &amp;AuthorListID",TEXT($A3680,"0000"),
"  {CitationID: *CitationID0001",
", PersonID: *PersonID",TEXT(MATCH(INDEX(AuthorList[Author Name],$A3680),People[Full Name],0),"0000"),
", AuthorOrder: ",INDEX(AuthorList[Author Number],$A3680),"}")))</f>
        <v>#REF!</v>
      </c>
      <c r="K3680" t="e">
        <f>IF(INDEX(SamplingFeatures[Feature Code],$A3680)="","",
CONCATENATE("  - &amp;SamplingFeatureID",TEXT($A3680,"0000"),
" {","SamplingFeatureUUID:  ",CHAR(34),INDEX(SamplingFeatures[Sampling Feature UUID],$A3680),CHAR(34),
", SamplingFeatureTypeCV:  ",CHAR(34),INDEX(SamplingFeatures[Sampling Feature Type],$A3680),CHAR(34),
", SamplingFeatureCode:  ",CHAR(34),INDEX(SamplingFeatures[Feature Code],$A3680),CHAR(34),
", SamplingFeatureName:  ",CHAR(34),INDEX(SamplingFeatures[Feature Name],$A3680),CHAR(34),
", SamplingFeatureDescription:  ",CHAR(34),INDEX(SamplingFeatures[Feature Description],$A3680),CHAR(34),
", SamplingFeatureGeotypeCV:  ",CHAR(34),INDEX(SamplingFeatures[Feature Geo Type],$A3680),CHAR(34),
", FeatureGeometry:  ",CHAR(34),INDEX(SamplingFeatures[Feature Geometry],$A3680),CHAR(34),
", Elevation_m:  ",CHAR(34),INDEX(SamplingFeatures[Elevation_m],$A3680),CHAR(34),
", ElevationDatumCV:  ",CHAR(34),ElevationDatum,CHAR(34),"}"))</f>
        <v>#REF!</v>
      </c>
      <c r="L3680" t="e">
        <f>IF(INDEX(SamplingFeatures[Sampling Feature Type],$A3680)&lt;&gt;"Site","",
CONCATENATE("  - &amp;SiteID",TEXT(SUMPRODUCT(--($L$3:$L3679&lt;&gt;"")),"0000"),
" {","SamplingFeatureID:  *SamplingFeatureID",TEXT($A3680,"0000"),
", SiteTypeCV:  ",CHAR(34),INDEX(Sites[Site Type],$A3680),CHAR(34),
", Latitude:  ",INDEX(Sites[Latitude],$A3680),
", Longitude:  ",INDEX(Sites[Longitude],$A3680),
", SRSName:  ",CHAR(34),LatLonDatum,CHAR(34),"}"))</f>
        <v>#REF!</v>
      </c>
      <c r="M3680" t="e">
        <f>IF(INDEX(SamplingFeatures[Sampling Feature Type],$A3680)&lt;&gt;"Specimen","",
CONCATENATE("  - &amp;SpecimenID",TEXT(SUMPRODUCT(--($M$3:$M3679&lt;&gt;"")),"0000"),
" {","SamplingFeatureID:  *SamplingFeatureID",TEXT($A3680,"0000"),
", SpecimenTypeCV:  ",CHAR(34),INDEX(Specimens[Specimen Type],$A3680),CHAR(34),
", SpecimenMediumCV:  ",INDEX(Specimens[Specimen Medium],$A3680),
", IsFieldSpecimen:  ",CHAR(34),INDEX(Specimens[Is Field Specimen?],$A3680),CHAR(34),"}"))</f>
        <v>#REF!</v>
      </c>
      <c r="N3680" t="e">
        <f>IF(COUNTA(SpatialOffsets[])=0,"", IF(INDEX(SpatialOffsets[Spatial Offset Type],$A3680)="","",
CONCATENATE("  - &amp;SpatialOffsetID",TEXT($A3680,"0000"),
" {","SpatialOffsetTypeCV:  ",CHAR(34),INDEX(SpatialOffsets[Spatial Offset Type],$A3680),CHAR(34),
", Offset1Value:  ",INDEX(SpatialOffsets[Offset 1 Value],$A3680),
", Offset1UnitID:  ",CHAR(34),INDEX(SpatialOffsets[Offset 1 Unit],$A3680),CHAR(34),
", Offset2Value:  ",INDEX(SpatialOffsets[Offset 2 Value],$A3680),
", Offset2UnitID:  ",CHAR(34),INDEX(SpatialOffsets[Offset 2 Unit],$A3680),CHAR(34),
", Offset3Value:  ",INDEX(SpatialOffsets[Offset 3 Value],$A3680),
", Offset3UnitID:  ",CHAR(34),INDEX(SpatialOffsets[Offset 3 Unit],$A3680),CHAR(34),,"}")))</f>
        <v>#REF!</v>
      </c>
      <c r="O3680" t="e">
        <f>IF(COUNTA(RelatedFeatures[])=0,"", IF(INDEX(RelatedFeatures[First Sampling Feature Code],$A3680)="","",
CONCATENATE("  - &amp;RelationID",TEXT($A3680,"0000"),
" {","SamplingFeatureID:  *SamplingFeatureID",TEXT(MATCH(INDEX(RelatedFeatures[First Sampling Feature Code],$A3680),SamplingFeatures[Feature Code],0),"0000"),
", RelationshipTypeCV:  ",CHAR(34),INDEX(RelatedFeatures[Relationship Type],$A3680),CHAR(34),
", RelatedFeatureID: *SamplingFeatureID",TEXT(MATCH(INDEX(RelatedFeatures[Second Sampling Feature Code],$A3680),SamplingFeatures[Feature Code],0),"0000"),
", SpatialOffsetID:  ",IF(INDEX(RelatedFeatures[Offset Number],$A3680)="","",CONCATENATE("*SpatialOffsetID",TEXT(INDEX(RelatedFeatures[Offset Number],$A3680),"0000"))),"}")))</f>
        <v>#REF!</v>
      </c>
      <c r="P3680" t="e">
        <f>IF(INDEX(Methods[Method Type],$A3680)="","",
CONCATENATE("  - &amp;MethodID",TEXT($A3680,"0000"),
" {","MethodTypeCV:  ",CHAR(34),INDEX(Methods[Method Type],$A3680),CHAR(34),
", MethodCode:  ",CHAR(34),INDEX(Methods[Method Code],$A3680),CHAR(34),
", MethodName:  ",CHAR(34),INDEX(Methods[Method Name],$A3680),CHAR(34),
", MethodDescription:  ",CHAR(34),INDEX(Methods[Method Description],$A3680),CHAR(34),
", MethodLink:  ",CHAR(34),INDEX(Methods[Method Link],$A3680),CHAR(34),
", OrganizationID: *OrganizationID",TEXT(MATCH(INDEX(Methods[Organization Name],$A3680),Organizations[Organization Name],0),"0000"),"}"))</f>
        <v>#REF!</v>
      </c>
      <c r="Q3680" t="e">
        <f>IF(INDEX(Variables[Variable Type],$A3680)="","",
CONCATENATE("  - &amp;VariableID",TEXT($A3680,"0000"),
" {","VariableTypeCV:  ",CHAR(34),INDEX(Variables[Variable Type],$A3680),CHAR(34),
", VariableCode:  ",CHAR(34),INDEX(Variables[Variable Code],$A3680),CHAR(34),
", VariableNameCV:  ",CHAR(34),INDEX(Variables[Variable Name],$A3680),CHAR(34),
", VariableDefinition:  ",CHAR(34),INDEX(Variables[Variable Definition],$A3680),CHAR(34),
", SpecciationCV:  ",CHAR(34),INDEX(Variables[Speciation],$A3680),CHAR(34),
", NoDataValue:  ",CHAR(34),INDEX(Variables[No Data Value],$A3680),CHAR(34),"}"))</f>
        <v>#REF!</v>
      </c>
    </row>
    <row r="3681" spans="1:17" x14ac:dyDescent="0.25">
      <c r="A3681">
        <v>3678</v>
      </c>
      <c r="D3681" t="e">
        <f>IF(INDEX(People[First Name],$A3681)="","",
CONCATENATE("  - &amp;PersonID",TEXT($A3681,"0000"),
" {","PersonFirstName:  ",CHAR(34),INDEX(People[First Name],$A3681),CHAR(34),
", PersonMiddleName:  ",CHAR(34),INDEX(People[Middle Name],$A3681),CHAR(34),
", PersonLastName:  ",CHAR(34),INDEX(People[Last Name],$A3681),CHAR(34),"}"))</f>
        <v>#REF!</v>
      </c>
      <c r="E3681" t="e">
        <f>IF(INDEX(Organizations[Organization Type '[CV']],$A3681)="","",
CONCATENATE("  - &amp;OrganizationID",TEXT($A3681,"0000"),
" {","OrganizationTypeCV:  ",CHAR(34),INDEX(Organizations[Organization Type '[CV']],$A3681),CHAR(34),
", OrganizationCode:  ",CHAR(34),INDEX(Organizations[Organization Code],$A3681),CHAR(34),
", OrganizationName:  ",CHAR(34),INDEX(Organizations[Organization Name],$A3681),CHAR(34),
", OrganizationDescription:  ",CHAR(34),INDEX(Organizations[Organization Description],$A3681),CHAR(34),
", OrganizationLink:  ",CHAR(34),INDEX(Organizations[Organization Link],$A3681),CHAR(34),"}"))</f>
        <v>#REF!</v>
      </c>
      <c r="F3681" t="e">
        <f>IF(INDEX(People[First Name],$A3681)="","",
CONCATENATE("  - &amp;AffiliationID",TEXT($A3681,"0000"),
" {PersonID: *PersonID",TEXT($A3681,"0000"),
", OrganizationID: *OrganizationID",TEXT(MATCH(INDEX(People[Organization Name],$A3681),Organizations[Organization Name],0),"0000"),
", IsPrimaryOrganizationContact: , AffiliationStartDate: , AffiliationEndDate: , PrimaryPhone: ",
", PrimaryEmail: ",CHAR(34),INDEX(People[Primary Email],$A3681),CHAR(34),
", PrimaryAddress: ",CHAR(34),INDEX(People[Primary Address],$A3681),CHAR(34),
", PersonLink: }"))</f>
        <v>#REF!</v>
      </c>
      <c r="H3681" t="e">
        <f>IF(COUNTA(CitationInformation)=0,"",IF(INDEX(AuthorList[Author Name],$A3681)="","",
CONCATENATE("  - &amp;AuthorListID",TEXT($A3681,"0000"),
"  {CitationID: *CitationID0001",
", PersonID: *PersonID",TEXT(MATCH(INDEX(AuthorList[Author Name],$A3681),People[Full Name],0),"0000"),
", AuthorOrder: ",INDEX(AuthorList[Author Number],$A3681),"}")))</f>
        <v>#REF!</v>
      </c>
      <c r="K3681" t="e">
        <f>IF(INDEX(SamplingFeatures[Feature Code],$A3681)="","",
CONCATENATE("  - &amp;SamplingFeatureID",TEXT($A3681,"0000"),
" {","SamplingFeatureUUID:  ",CHAR(34),INDEX(SamplingFeatures[Sampling Feature UUID],$A3681),CHAR(34),
", SamplingFeatureTypeCV:  ",CHAR(34),INDEX(SamplingFeatures[Sampling Feature Type],$A3681),CHAR(34),
", SamplingFeatureCode:  ",CHAR(34),INDEX(SamplingFeatures[Feature Code],$A3681),CHAR(34),
", SamplingFeatureName:  ",CHAR(34),INDEX(SamplingFeatures[Feature Name],$A3681),CHAR(34),
", SamplingFeatureDescription:  ",CHAR(34),INDEX(SamplingFeatures[Feature Description],$A3681),CHAR(34),
", SamplingFeatureGeotypeCV:  ",CHAR(34),INDEX(SamplingFeatures[Feature Geo Type],$A3681),CHAR(34),
", FeatureGeometry:  ",CHAR(34),INDEX(SamplingFeatures[Feature Geometry],$A3681),CHAR(34),
", Elevation_m:  ",CHAR(34),INDEX(SamplingFeatures[Elevation_m],$A3681),CHAR(34),
", ElevationDatumCV:  ",CHAR(34),ElevationDatum,CHAR(34),"}"))</f>
        <v>#REF!</v>
      </c>
      <c r="L3681" t="e">
        <f>IF(INDEX(SamplingFeatures[Sampling Feature Type],$A3681)&lt;&gt;"Site","",
CONCATENATE("  - &amp;SiteID",TEXT(SUMPRODUCT(--($L$3:$L3680&lt;&gt;"")),"0000"),
" {","SamplingFeatureID:  *SamplingFeatureID",TEXT($A3681,"0000"),
", SiteTypeCV:  ",CHAR(34),INDEX(Sites[Site Type],$A3681),CHAR(34),
", Latitude:  ",INDEX(Sites[Latitude],$A3681),
", Longitude:  ",INDEX(Sites[Longitude],$A3681),
", SRSName:  ",CHAR(34),LatLonDatum,CHAR(34),"}"))</f>
        <v>#REF!</v>
      </c>
      <c r="M3681" t="e">
        <f>IF(INDEX(SamplingFeatures[Sampling Feature Type],$A3681)&lt;&gt;"Specimen","",
CONCATENATE("  - &amp;SpecimenID",TEXT(SUMPRODUCT(--($M$3:$M3680&lt;&gt;"")),"0000"),
" {","SamplingFeatureID:  *SamplingFeatureID",TEXT($A3681,"0000"),
", SpecimenTypeCV:  ",CHAR(34),INDEX(Specimens[Specimen Type],$A3681),CHAR(34),
", SpecimenMediumCV:  ",INDEX(Specimens[Specimen Medium],$A3681),
", IsFieldSpecimen:  ",CHAR(34),INDEX(Specimens[Is Field Specimen?],$A3681),CHAR(34),"}"))</f>
        <v>#REF!</v>
      </c>
      <c r="N3681" t="e">
        <f>IF(COUNTA(SpatialOffsets[])=0,"", IF(INDEX(SpatialOffsets[Spatial Offset Type],$A3681)="","",
CONCATENATE("  - &amp;SpatialOffsetID",TEXT($A3681,"0000"),
" {","SpatialOffsetTypeCV:  ",CHAR(34),INDEX(SpatialOffsets[Spatial Offset Type],$A3681),CHAR(34),
", Offset1Value:  ",INDEX(SpatialOffsets[Offset 1 Value],$A3681),
", Offset1UnitID:  ",CHAR(34),INDEX(SpatialOffsets[Offset 1 Unit],$A3681),CHAR(34),
", Offset2Value:  ",INDEX(SpatialOffsets[Offset 2 Value],$A3681),
", Offset2UnitID:  ",CHAR(34),INDEX(SpatialOffsets[Offset 2 Unit],$A3681),CHAR(34),
", Offset3Value:  ",INDEX(SpatialOffsets[Offset 3 Value],$A3681),
", Offset3UnitID:  ",CHAR(34),INDEX(SpatialOffsets[Offset 3 Unit],$A3681),CHAR(34),,"}")))</f>
        <v>#REF!</v>
      </c>
      <c r="O3681" t="e">
        <f>IF(COUNTA(RelatedFeatures[])=0,"", IF(INDEX(RelatedFeatures[First Sampling Feature Code],$A3681)="","",
CONCATENATE("  - &amp;RelationID",TEXT($A3681,"0000"),
" {","SamplingFeatureID:  *SamplingFeatureID",TEXT(MATCH(INDEX(RelatedFeatures[First Sampling Feature Code],$A3681),SamplingFeatures[Feature Code],0),"0000"),
", RelationshipTypeCV:  ",CHAR(34),INDEX(RelatedFeatures[Relationship Type],$A3681),CHAR(34),
", RelatedFeatureID: *SamplingFeatureID",TEXT(MATCH(INDEX(RelatedFeatures[Second Sampling Feature Code],$A3681),SamplingFeatures[Feature Code],0),"0000"),
", SpatialOffsetID:  ",IF(INDEX(RelatedFeatures[Offset Number],$A3681)="","",CONCATENATE("*SpatialOffsetID",TEXT(INDEX(RelatedFeatures[Offset Number],$A3681),"0000"))),"}")))</f>
        <v>#REF!</v>
      </c>
      <c r="P3681" t="e">
        <f>IF(INDEX(Methods[Method Type],$A3681)="","",
CONCATENATE("  - &amp;MethodID",TEXT($A3681,"0000"),
" {","MethodTypeCV:  ",CHAR(34),INDEX(Methods[Method Type],$A3681),CHAR(34),
", MethodCode:  ",CHAR(34),INDEX(Methods[Method Code],$A3681),CHAR(34),
", MethodName:  ",CHAR(34),INDEX(Methods[Method Name],$A3681),CHAR(34),
", MethodDescription:  ",CHAR(34),INDEX(Methods[Method Description],$A3681),CHAR(34),
", MethodLink:  ",CHAR(34),INDEX(Methods[Method Link],$A3681),CHAR(34),
", OrganizationID: *OrganizationID",TEXT(MATCH(INDEX(Methods[Organization Name],$A3681),Organizations[Organization Name],0),"0000"),"}"))</f>
        <v>#REF!</v>
      </c>
      <c r="Q3681" t="e">
        <f>IF(INDEX(Variables[Variable Type],$A3681)="","",
CONCATENATE("  - &amp;VariableID",TEXT($A3681,"0000"),
" {","VariableTypeCV:  ",CHAR(34),INDEX(Variables[Variable Type],$A3681),CHAR(34),
", VariableCode:  ",CHAR(34),INDEX(Variables[Variable Code],$A3681),CHAR(34),
", VariableNameCV:  ",CHAR(34),INDEX(Variables[Variable Name],$A3681),CHAR(34),
", VariableDefinition:  ",CHAR(34),INDEX(Variables[Variable Definition],$A3681),CHAR(34),
", SpecciationCV:  ",CHAR(34),INDEX(Variables[Speciation],$A3681),CHAR(34),
", NoDataValue:  ",CHAR(34),INDEX(Variables[No Data Value],$A3681),CHAR(34),"}"))</f>
        <v>#REF!</v>
      </c>
    </row>
    <row r="3682" spans="1:17" x14ac:dyDescent="0.25">
      <c r="A3682">
        <v>3679</v>
      </c>
      <c r="D3682" t="e">
        <f>IF(INDEX(People[First Name],$A3682)="","",
CONCATENATE("  - &amp;PersonID",TEXT($A3682,"0000"),
" {","PersonFirstName:  ",CHAR(34),INDEX(People[First Name],$A3682),CHAR(34),
", PersonMiddleName:  ",CHAR(34),INDEX(People[Middle Name],$A3682),CHAR(34),
", PersonLastName:  ",CHAR(34),INDEX(People[Last Name],$A3682),CHAR(34),"}"))</f>
        <v>#REF!</v>
      </c>
      <c r="E3682" t="e">
        <f>IF(INDEX(Organizations[Organization Type '[CV']],$A3682)="","",
CONCATENATE("  - &amp;OrganizationID",TEXT($A3682,"0000"),
" {","OrganizationTypeCV:  ",CHAR(34),INDEX(Organizations[Organization Type '[CV']],$A3682),CHAR(34),
", OrganizationCode:  ",CHAR(34),INDEX(Organizations[Organization Code],$A3682),CHAR(34),
", OrganizationName:  ",CHAR(34),INDEX(Organizations[Organization Name],$A3682),CHAR(34),
", OrganizationDescription:  ",CHAR(34),INDEX(Organizations[Organization Description],$A3682),CHAR(34),
", OrganizationLink:  ",CHAR(34),INDEX(Organizations[Organization Link],$A3682),CHAR(34),"}"))</f>
        <v>#REF!</v>
      </c>
      <c r="F3682" t="e">
        <f>IF(INDEX(People[First Name],$A3682)="","",
CONCATENATE("  - &amp;AffiliationID",TEXT($A3682,"0000"),
" {PersonID: *PersonID",TEXT($A3682,"0000"),
", OrganizationID: *OrganizationID",TEXT(MATCH(INDEX(People[Organization Name],$A3682),Organizations[Organization Name],0),"0000"),
", IsPrimaryOrganizationContact: , AffiliationStartDate: , AffiliationEndDate: , PrimaryPhone: ",
", PrimaryEmail: ",CHAR(34),INDEX(People[Primary Email],$A3682),CHAR(34),
", PrimaryAddress: ",CHAR(34),INDEX(People[Primary Address],$A3682),CHAR(34),
", PersonLink: }"))</f>
        <v>#REF!</v>
      </c>
      <c r="H3682" t="e">
        <f>IF(COUNTA(CitationInformation)=0,"",IF(INDEX(AuthorList[Author Name],$A3682)="","",
CONCATENATE("  - &amp;AuthorListID",TEXT($A3682,"0000"),
"  {CitationID: *CitationID0001",
", PersonID: *PersonID",TEXT(MATCH(INDEX(AuthorList[Author Name],$A3682),People[Full Name],0),"0000"),
", AuthorOrder: ",INDEX(AuthorList[Author Number],$A3682),"}")))</f>
        <v>#REF!</v>
      </c>
      <c r="K3682" t="e">
        <f>IF(INDEX(SamplingFeatures[Feature Code],$A3682)="","",
CONCATENATE("  - &amp;SamplingFeatureID",TEXT($A3682,"0000"),
" {","SamplingFeatureUUID:  ",CHAR(34),INDEX(SamplingFeatures[Sampling Feature UUID],$A3682),CHAR(34),
", SamplingFeatureTypeCV:  ",CHAR(34),INDEX(SamplingFeatures[Sampling Feature Type],$A3682),CHAR(34),
", SamplingFeatureCode:  ",CHAR(34),INDEX(SamplingFeatures[Feature Code],$A3682),CHAR(34),
", SamplingFeatureName:  ",CHAR(34),INDEX(SamplingFeatures[Feature Name],$A3682),CHAR(34),
", SamplingFeatureDescription:  ",CHAR(34),INDEX(SamplingFeatures[Feature Description],$A3682),CHAR(34),
", SamplingFeatureGeotypeCV:  ",CHAR(34),INDEX(SamplingFeatures[Feature Geo Type],$A3682),CHAR(34),
", FeatureGeometry:  ",CHAR(34),INDEX(SamplingFeatures[Feature Geometry],$A3682),CHAR(34),
", Elevation_m:  ",CHAR(34),INDEX(SamplingFeatures[Elevation_m],$A3682),CHAR(34),
", ElevationDatumCV:  ",CHAR(34),ElevationDatum,CHAR(34),"}"))</f>
        <v>#REF!</v>
      </c>
      <c r="L3682" t="e">
        <f>IF(INDEX(SamplingFeatures[Sampling Feature Type],$A3682)&lt;&gt;"Site","",
CONCATENATE("  - &amp;SiteID",TEXT(SUMPRODUCT(--($L$3:$L3681&lt;&gt;"")),"0000"),
" {","SamplingFeatureID:  *SamplingFeatureID",TEXT($A3682,"0000"),
", SiteTypeCV:  ",CHAR(34),INDEX(Sites[Site Type],$A3682),CHAR(34),
", Latitude:  ",INDEX(Sites[Latitude],$A3682),
", Longitude:  ",INDEX(Sites[Longitude],$A3682),
", SRSName:  ",CHAR(34),LatLonDatum,CHAR(34),"}"))</f>
        <v>#REF!</v>
      </c>
      <c r="M3682" t="e">
        <f>IF(INDEX(SamplingFeatures[Sampling Feature Type],$A3682)&lt;&gt;"Specimen","",
CONCATENATE("  - &amp;SpecimenID",TEXT(SUMPRODUCT(--($M$3:$M3681&lt;&gt;"")),"0000"),
" {","SamplingFeatureID:  *SamplingFeatureID",TEXT($A3682,"0000"),
", SpecimenTypeCV:  ",CHAR(34),INDEX(Specimens[Specimen Type],$A3682),CHAR(34),
", SpecimenMediumCV:  ",INDEX(Specimens[Specimen Medium],$A3682),
", IsFieldSpecimen:  ",CHAR(34),INDEX(Specimens[Is Field Specimen?],$A3682),CHAR(34),"}"))</f>
        <v>#REF!</v>
      </c>
      <c r="N3682" t="e">
        <f>IF(COUNTA(SpatialOffsets[])=0,"", IF(INDEX(SpatialOffsets[Spatial Offset Type],$A3682)="","",
CONCATENATE("  - &amp;SpatialOffsetID",TEXT($A3682,"0000"),
" {","SpatialOffsetTypeCV:  ",CHAR(34),INDEX(SpatialOffsets[Spatial Offset Type],$A3682),CHAR(34),
", Offset1Value:  ",INDEX(SpatialOffsets[Offset 1 Value],$A3682),
", Offset1UnitID:  ",CHAR(34),INDEX(SpatialOffsets[Offset 1 Unit],$A3682),CHAR(34),
", Offset2Value:  ",INDEX(SpatialOffsets[Offset 2 Value],$A3682),
", Offset2UnitID:  ",CHAR(34),INDEX(SpatialOffsets[Offset 2 Unit],$A3682),CHAR(34),
", Offset3Value:  ",INDEX(SpatialOffsets[Offset 3 Value],$A3682),
", Offset3UnitID:  ",CHAR(34),INDEX(SpatialOffsets[Offset 3 Unit],$A3682),CHAR(34),,"}")))</f>
        <v>#REF!</v>
      </c>
      <c r="O3682" t="e">
        <f>IF(COUNTA(RelatedFeatures[])=0,"", IF(INDEX(RelatedFeatures[First Sampling Feature Code],$A3682)="","",
CONCATENATE("  - &amp;RelationID",TEXT($A3682,"0000"),
" {","SamplingFeatureID:  *SamplingFeatureID",TEXT(MATCH(INDEX(RelatedFeatures[First Sampling Feature Code],$A3682),SamplingFeatures[Feature Code],0),"0000"),
", RelationshipTypeCV:  ",CHAR(34),INDEX(RelatedFeatures[Relationship Type],$A3682),CHAR(34),
", RelatedFeatureID: *SamplingFeatureID",TEXT(MATCH(INDEX(RelatedFeatures[Second Sampling Feature Code],$A3682),SamplingFeatures[Feature Code],0),"0000"),
", SpatialOffsetID:  ",IF(INDEX(RelatedFeatures[Offset Number],$A3682)="","",CONCATENATE("*SpatialOffsetID",TEXT(INDEX(RelatedFeatures[Offset Number],$A3682),"0000"))),"}")))</f>
        <v>#REF!</v>
      </c>
      <c r="P3682" t="e">
        <f>IF(INDEX(Methods[Method Type],$A3682)="","",
CONCATENATE("  - &amp;MethodID",TEXT($A3682,"0000"),
" {","MethodTypeCV:  ",CHAR(34),INDEX(Methods[Method Type],$A3682),CHAR(34),
", MethodCode:  ",CHAR(34),INDEX(Methods[Method Code],$A3682),CHAR(34),
", MethodName:  ",CHAR(34),INDEX(Methods[Method Name],$A3682),CHAR(34),
", MethodDescription:  ",CHAR(34),INDEX(Methods[Method Description],$A3682),CHAR(34),
", MethodLink:  ",CHAR(34),INDEX(Methods[Method Link],$A3682),CHAR(34),
", OrganizationID: *OrganizationID",TEXT(MATCH(INDEX(Methods[Organization Name],$A3682),Organizations[Organization Name],0),"0000"),"}"))</f>
        <v>#REF!</v>
      </c>
      <c r="Q3682" t="e">
        <f>IF(INDEX(Variables[Variable Type],$A3682)="","",
CONCATENATE("  - &amp;VariableID",TEXT($A3682,"0000"),
" {","VariableTypeCV:  ",CHAR(34),INDEX(Variables[Variable Type],$A3682),CHAR(34),
", VariableCode:  ",CHAR(34),INDEX(Variables[Variable Code],$A3682),CHAR(34),
", VariableNameCV:  ",CHAR(34),INDEX(Variables[Variable Name],$A3682),CHAR(34),
", VariableDefinition:  ",CHAR(34),INDEX(Variables[Variable Definition],$A3682),CHAR(34),
", SpecciationCV:  ",CHAR(34),INDEX(Variables[Speciation],$A3682),CHAR(34),
", NoDataValue:  ",CHAR(34),INDEX(Variables[No Data Value],$A3682),CHAR(34),"}"))</f>
        <v>#REF!</v>
      </c>
    </row>
    <row r="3683" spans="1:17" x14ac:dyDescent="0.25">
      <c r="A3683">
        <v>3680</v>
      </c>
      <c r="D3683" t="e">
        <f>IF(INDEX(People[First Name],$A3683)="","",
CONCATENATE("  - &amp;PersonID",TEXT($A3683,"0000"),
" {","PersonFirstName:  ",CHAR(34),INDEX(People[First Name],$A3683),CHAR(34),
", PersonMiddleName:  ",CHAR(34),INDEX(People[Middle Name],$A3683),CHAR(34),
", PersonLastName:  ",CHAR(34),INDEX(People[Last Name],$A3683),CHAR(34),"}"))</f>
        <v>#REF!</v>
      </c>
      <c r="E3683" t="e">
        <f>IF(INDEX(Organizations[Organization Type '[CV']],$A3683)="","",
CONCATENATE("  - &amp;OrganizationID",TEXT($A3683,"0000"),
" {","OrganizationTypeCV:  ",CHAR(34),INDEX(Organizations[Organization Type '[CV']],$A3683),CHAR(34),
", OrganizationCode:  ",CHAR(34),INDEX(Organizations[Organization Code],$A3683),CHAR(34),
", OrganizationName:  ",CHAR(34),INDEX(Organizations[Organization Name],$A3683),CHAR(34),
", OrganizationDescription:  ",CHAR(34),INDEX(Organizations[Organization Description],$A3683),CHAR(34),
", OrganizationLink:  ",CHAR(34),INDEX(Organizations[Organization Link],$A3683),CHAR(34),"}"))</f>
        <v>#REF!</v>
      </c>
      <c r="F3683" t="e">
        <f>IF(INDEX(People[First Name],$A3683)="","",
CONCATENATE("  - &amp;AffiliationID",TEXT($A3683,"0000"),
" {PersonID: *PersonID",TEXT($A3683,"0000"),
", OrganizationID: *OrganizationID",TEXT(MATCH(INDEX(People[Organization Name],$A3683),Organizations[Organization Name],0),"0000"),
", IsPrimaryOrganizationContact: , AffiliationStartDate: , AffiliationEndDate: , PrimaryPhone: ",
", PrimaryEmail: ",CHAR(34),INDEX(People[Primary Email],$A3683),CHAR(34),
", PrimaryAddress: ",CHAR(34),INDEX(People[Primary Address],$A3683),CHAR(34),
", PersonLink: }"))</f>
        <v>#REF!</v>
      </c>
      <c r="H3683" t="e">
        <f>IF(COUNTA(CitationInformation)=0,"",IF(INDEX(AuthorList[Author Name],$A3683)="","",
CONCATENATE("  - &amp;AuthorListID",TEXT($A3683,"0000"),
"  {CitationID: *CitationID0001",
", PersonID: *PersonID",TEXT(MATCH(INDEX(AuthorList[Author Name],$A3683),People[Full Name],0),"0000"),
", AuthorOrder: ",INDEX(AuthorList[Author Number],$A3683),"}")))</f>
        <v>#REF!</v>
      </c>
      <c r="K3683" t="e">
        <f>IF(INDEX(SamplingFeatures[Feature Code],$A3683)="","",
CONCATENATE("  - &amp;SamplingFeatureID",TEXT($A3683,"0000"),
" {","SamplingFeatureUUID:  ",CHAR(34),INDEX(SamplingFeatures[Sampling Feature UUID],$A3683),CHAR(34),
", SamplingFeatureTypeCV:  ",CHAR(34),INDEX(SamplingFeatures[Sampling Feature Type],$A3683),CHAR(34),
", SamplingFeatureCode:  ",CHAR(34),INDEX(SamplingFeatures[Feature Code],$A3683),CHAR(34),
", SamplingFeatureName:  ",CHAR(34),INDEX(SamplingFeatures[Feature Name],$A3683),CHAR(34),
", SamplingFeatureDescription:  ",CHAR(34),INDEX(SamplingFeatures[Feature Description],$A3683),CHAR(34),
", SamplingFeatureGeotypeCV:  ",CHAR(34),INDEX(SamplingFeatures[Feature Geo Type],$A3683),CHAR(34),
", FeatureGeometry:  ",CHAR(34),INDEX(SamplingFeatures[Feature Geometry],$A3683),CHAR(34),
", Elevation_m:  ",CHAR(34),INDEX(SamplingFeatures[Elevation_m],$A3683),CHAR(34),
", ElevationDatumCV:  ",CHAR(34),ElevationDatum,CHAR(34),"}"))</f>
        <v>#REF!</v>
      </c>
      <c r="L3683" t="e">
        <f>IF(INDEX(SamplingFeatures[Sampling Feature Type],$A3683)&lt;&gt;"Site","",
CONCATENATE("  - &amp;SiteID",TEXT(SUMPRODUCT(--($L$3:$L3682&lt;&gt;"")),"0000"),
" {","SamplingFeatureID:  *SamplingFeatureID",TEXT($A3683,"0000"),
", SiteTypeCV:  ",CHAR(34),INDEX(Sites[Site Type],$A3683),CHAR(34),
", Latitude:  ",INDEX(Sites[Latitude],$A3683),
", Longitude:  ",INDEX(Sites[Longitude],$A3683),
", SRSName:  ",CHAR(34),LatLonDatum,CHAR(34),"}"))</f>
        <v>#REF!</v>
      </c>
      <c r="M3683" t="e">
        <f>IF(INDEX(SamplingFeatures[Sampling Feature Type],$A3683)&lt;&gt;"Specimen","",
CONCATENATE("  - &amp;SpecimenID",TEXT(SUMPRODUCT(--($M$3:$M3682&lt;&gt;"")),"0000"),
" {","SamplingFeatureID:  *SamplingFeatureID",TEXT($A3683,"0000"),
", SpecimenTypeCV:  ",CHAR(34),INDEX(Specimens[Specimen Type],$A3683),CHAR(34),
", SpecimenMediumCV:  ",INDEX(Specimens[Specimen Medium],$A3683),
", IsFieldSpecimen:  ",CHAR(34),INDEX(Specimens[Is Field Specimen?],$A3683),CHAR(34),"}"))</f>
        <v>#REF!</v>
      </c>
      <c r="N3683" t="e">
        <f>IF(COUNTA(SpatialOffsets[])=0,"", IF(INDEX(SpatialOffsets[Spatial Offset Type],$A3683)="","",
CONCATENATE("  - &amp;SpatialOffsetID",TEXT($A3683,"0000"),
" {","SpatialOffsetTypeCV:  ",CHAR(34),INDEX(SpatialOffsets[Spatial Offset Type],$A3683),CHAR(34),
", Offset1Value:  ",INDEX(SpatialOffsets[Offset 1 Value],$A3683),
", Offset1UnitID:  ",CHAR(34),INDEX(SpatialOffsets[Offset 1 Unit],$A3683),CHAR(34),
", Offset2Value:  ",INDEX(SpatialOffsets[Offset 2 Value],$A3683),
", Offset2UnitID:  ",CHAR(34),INDEX(SpatialOffsets[Offset 2 Unit],$A3683),CHAR(34),
", Offset3Value:  ",INDEX(SpatialOffsets[Offset 3 Value],$A3683),
", Offset3UnitID:  ",CHAR(34),INDEX(SpatialOffsets[Offset 3 Unit],$A3683),CHAR(34),,"}")))</f>
        <v>#REF!</v>
      </c>
      <c r="O3683" t="e">
        <f>IF(COUNTA(RelatedFeatures[])=0,"", IF(INDEX(RelatedFeatures[First Sampling Feature Code],$A3683)="","",
CONCATENATE("  - &amp;RelationID",TEXT($A3683,"0000"),
" {","SamplingFeatureID:  *SamplingFeatureID",TEXT(MATCH(INDEX(RelatedFeatures[First Sampling Feature Code],$A3683),SamplingFeatures[Feature Code],0),"0000"),
", RelationshipTypeCV:  ",CHAR(34),INDEX(RelatedFeatures[Relationship Type],$A3683),CHAR(34),
", RelatedFeatureID: *SamplingFeatureID",TEXT(MATCH(INDEX(RelatedFeatures[Second Sampling Feature Code],$A3683),SamplingFeatures[Feature Code],0),"0000"),
", SpatialOffsetID:  ",IF(INDEX(RelatedFeatures[Offset Number],$A3683)="","",CONCATENATE("*SpatialOffsetID",TEXT(INDEX(RelatedFeatures[Offset Number],$A3683),"0000"))),"}")))</f>
        <v>#REF!</v>
      </c>
      <c r="P3683" t="e">
        <f>IF(INDEX(Methods[Method Type],$A3683)="","",
CONCATENATE("  - &amp;MethodID",TEXT($A3683,"0000"),
" {","MethodTypeCV:  ",CHAR(34),INDEX(Methods[Method Type],$A3683),CHAR(34),
", MethodCode:  ",CHAR(34),INDEX(Methods[Method Code],$A3683),CHAR(34),
", MethodName:  ",CHAR(34),INDEX(Methods[Method Name],$A3683),CHAR(34),
", MethodDescription:  ",CHAR(34),INDEX(Methods[Method Description],$A3683),CHAR(34),
", MethodLink:  ",CHAR(34),INDEX(Methods[Method Link],$A3683),CHAR(34),
", OrganizationID: *OrganizationID",TEXT(MATCH(INDEX(Methods[Organization Name],$A3683),Organizations[Organization Name],0),"0000"),"}"))</f>
        <v>#REF!</v>
      </c>
      <c r="Q3683" t="e">
        <f>IF(INDEX(Variables[Variable Type],$A3683)="","",
CONCATENATE("  - &amp;VariableID",TEXT($A3683,"0000"),
" {","VariableTypeCV:  ",CHAR(34),INDEX(Variables[Variable Type],$A3683),CHAR(34),
", VariableCode:  ",CHAR(34),INDEX(Variables[Variable Code],$A3683),CHAR(34),
", VariableNameCV:  ",CHAR(34),INDEX(Variables[Variable Name],$A3683),CHAR(34),
", VariableDefinition:  ",CHAR(34),INDEX(Variables[Variable Definition],$A3683),CHAR(34),
", SpecciationCV:  ",CHAR(34),INDEX(Variables[Speciation],$A3683),CHAR(34),
", NoDataValue:  ",CHAR(34),INDEX(Variables[No Data Value],$A3683),CHAR(34),"}"))</f>
        <v>#REF!</v>
      </c>
    </row>
    <row r="3684" spans="1:17" x14ac:dyDescent="0.25">
      <c r="A3684">
        <v>3681</v>
      </c>
      <c r="D3684" t="e">
        <f>IF(INDEX(People[First Name],$A3684)="","",
CONCATENATE("  - &amp;PersonID",TEXT($A3684,"0000"),
" {","PersonFirstName:  ",CHAR(34),INDEX(People[First Name],$A3684),CHAR(34),
", PersonMiddleName:  ",CHAR(34),INDEX(People[Middle Name],$A3684),CHAR(34),
", PersonLastName:  ",CHAR(34),INDEX(People[Last Name],$A3684),CHAR(34),"}"))</f>
        <v>#REF!</v>
      </c>
      <c r="E3684" t="e">
        <f>IF(INDEX(Organizations[Organization Type '[CV']],$A3684)="","",
CONCATENATE("  - &amp;OrganizationID",TEXT($A3684,"0000"),
" {","OrganizationTypeCV:  ",CHAR(34),INDEX(Organizations[Organization Type '[CV']],$A3684),CHAR(34),
", OrganizationCode:  ",CHAR(34),INDEX(Organizations[Organization Code],$A3684),CHAR(34),
", OrganizationName:  ",CHAR(34),INDEX(Organizations[Organization Name],$A3684),CHAR(34),
", OrganizationDescription:  ",CHAR(34),INDEX(Organizations[Organization Description],$A3684),CHAR(34),
", OrganizationLink:  ",CHAR(34),INDEX(Organizations[Organization Link],$A3684),CHAR(34),"}"))</f>
        <v>#REF!</v>
      </c>
      <c r="F3684" t="e">
        <f>IF(INDEX(People[First Name],$A3684)="","",
CONCATENATE("  - &amp;AffiliationID",TEXT($A3684,"0000"),
" {PersonID: *PersonID",TEXT($A3684,"0000"),
", OrganizationID: *OrganizationID",TEXT(MATCH(INDEX(People[Organization Name],$A3684),Organizations[Organization Name],0),"0000"),
", IsPrimaryOrganizationContact: , AffiliationStartDate: , AffiliationEndDate: , PrimaryPhone: ",
", PrimaryEmail: ",CHAR(34),INDEX(People[Primary Email],$A3684),CHAR(34),
", PrimaryAddress: ",CHAR(34),INDEX(People[Primary Address],$A3684),CHAR(34),
", PersonLink: }"))</f>
        <v>#REF!</v>
      </c>
      <c r="H3684" t="e">
        <f>IF(COUNTA(CitationInformation)=0,"",IF(INDEX(AuthorList[Author Name],$A3684)="","",
CONCATENATE("  - &amp;AuthorListID",TEXT($A3684,"0000"),
"  {CitationID: *CitationID0001",
", PersonID: *PersonID",TEXT(MATCH(INDEX(AuthorList[Author Name],$A3684),People[Full Name],0),"0000"),
", AuthorOrder: ",INDEX(AuthorList[Author Number],$A3684),"}")))</f>
        <v>#REF!</v>
      </c>
      <c r="K3684" t="e">
        <f>IF(INDEX(SamplingFeatures[Feature Code],$A3684)="","",
CONCATENATE("  - &amp;SamplingFeatureID",TEXT($A3684,"0000"),
" {","SamplingFeatureUUID:  ",CHAR(34),INDEX(SamplingFeatures[Sampling Feature UUID],$A3684),CHAR(34),
", SamplingFeatureTypeCV:  ",CHAR(34),INDEX(SamplingFeatures[Sampling Feature Type],$A3684),CHAR(34),
", SamplingFeatureCode:  ",CHAR(34),INDEX(SamplingFeatures[Feature Code],$A3684),CHAR(34),
", SamplingFeatureName:  ",CHAR(34),INDEX(SamplingFeatures[Feature Name],$A3684),CHAR(34),
", SamplingFeatureDescription:  ",CHAR(34),INDEX(SamplingFeatures[Feature Description],$A3684),CHAR(34),
", SamplingFeatureGeotypeCV:  ",CHAR(34),INDEX(SamplingFeatures[Feature Geo Type],$A3684),CHAR(34),
", FeatureGeometry:  ",CHAR(34),INDEX(SamplingFeatures[Feature Geometry],$A3684),CHAR(34),
", Elevation_m:  ",CHAR(34),INDEX(SamplingFeatures[Elevation_m],$A3684),CHAR(34),
", ElevationDatumCV:  ",CHAR(34),ElevationDatum,CHAR(34),"}"))</f>
        <v>#REF!</v>
      </c>
      <c r="L3684" t="e">
        <f>IF(INDEX(SamplingFeatures[Sampling Feature Type],$A3684)&lt;&gt;"Site","",
CONCATENATE("  - &amp;SiteID",TEXT(SUMPRODUCT(--($L$3:$L3683&lt;&gt;"")),"0000"),
" {","SamplingFeatureID:  *SamplingFeatureID",TEXT($A3684,"0000"),
", SiteTypeCV:  ",CHAR(34),INDEX(Sites[Site Type],$A3684),CHAR(34),
", Latitude:  ",INDEX(Sites[Latitude],$A3684),
", Longitude:  ",INDEX(Sites[Longitude],$A3684),
", SRSName:  ",CHAR(34),LatLonDatum,CHAR(34),"}"))</f>
        <v>#REF!</v>
      </c>
      <c r="M3684" t="e">
        <f>IF(INDEX(SamplingFeatures[Sampling Feature Type],$A3684)&lt;&gt;"Specimen","",
CONCATENATE("  - &amp;SpecimenID",TEXT(SUMPRODUCT(--($M$3:$M3683&lt;&gt;"")),"0000"),
" {","SamplingFeatureID:  *SamplingFeatureID",TEXT($A3684,"0000"),
", SpecimenTypeCV:  ",CHAR(34),INDEX(Specimens[Specimen Type],$A3684),CHAR(34),
", SpecimenMediumCV:  ",INDEX(Specimens[Specimen Medium],$A3684),
", IsFieldSpecimen:  ",CHAR(34),INDEX(Specimens[Is Field Specimen?],$A3684),CHAR(34),"}"))</f>
        <v>#REF!</v>
      </c>
      <c r="N3684" t="e">
        <f>IF(COUNTA(SpatialOffsets[])=0,"", IF(INDEX(SpatialOffsets[Spatial Offset Type],$A3684)="","",
CONCATENATE("  - &amp;SpatialOffsetID",TEXT($A3684,"0000"),
" {","SpatialOffsetTypeCV:  ",CHAR(34),INDEX(SpatialOffsets[Spatial Offset Type],$A3684),CHAR(34),
", Offset1Value:  ",INDEX(SpatialOffsets[Offset 1 Value],$A3684),
", Offset1UnitID:  ",CHAR(34),INDEX(SpatialOffsets[Offset 1 Unit],$A3684),CHAR(34),
", Offset2Value:  ",INDEX(SpatialOffsets[Offset 2 Value],$A3684),
", Offset2UnitID:  ",CHAR(34),INDEX(SpatialOffsets[Offset 2 Unit],$A3684),CHAR(34),
", Offset3Value:  ",INDEX(SpatialOffsets[Offset 3 Value],$A3684),
", Offset3UnitID:  ",CHAR(34),INDEX(SpatialOffsets[Offset 3 Unit],$A3684),CHAR(34),,"}")))</f>
        <v>#REF!</v>
      </c>
      <c r="O3684" t="e">
        <f>IF(COUNTA(RelatedFeatures[])=0,"", IF(INDEX(RelatedFeatures[First Sampling Feature Code],$A3684)="","",
CONCATENATE("  - &amp;RelationID",TEXT($A3684,"0000"),
" {","SamplingFeatureID:  *SamplingFeatureID",TEXT(MATCH(INDEX(RelatedFeatures[First Sampling Feature Code],$A3684),SamplingFeatures[Feature Code],0),"0000"),
", RelationshipTypeCV:  ",CHAR(34),INDEX(RelatedFeatures[Relationship Type],$A3684),CHAR(34),
", RelatedFeatureID: *SamplingFeatureID",TEXT(MATCH(INDEX(RelatedFeatures[Second Sampling Feature Code],$A3684),SamplingFeatures[Feature Code],0),"0000"),
", SpatialOffsetID:  ",IF(INDEX(RelatedFeatures[Offset Number],$A3684)="","",CONCATENATE("*SpatialOffsetID",TEXT(INDEX(RelatedFeatures[Offset Number],$A3684),"0000"))),"}")))</f>
        <v>#REF!</v>
      </c>
      <c r="P3684" t="e">
        <f>IF(INDEX(Methods[Method Type],$A3684)="","",
CONCATENATE("  - &amp;MethodID",TEXT($A3684,"0000"),
" {","MethodTypeCV:  ",CHAR(34),INDEX(Methods[Method Type],$A3684),CHAR(34),
", MethodCode:  ",CHAR(34),INDEX(Methods[Method Code],$A3684),CHAR(34),
", MethodName:  ",CHAR(34),INDEX(Methods[Method Name],$A3684),CHAR(34),
", MethodDescription:  ",CHAR(34),INDEX(Methods[Method Description],$A3684),CHAR(34),
", MethodLink:  ",CHAR(34),INDEX(Methods[Method Link],$A3684),CHAR(34),
", OrganizationID: *OrganizationID",TEXT(MATCH(INDEX(Methods[Organization Name],$A3684),Organizations[Organization Name],0),"0000"),"}"))</f>
        <v>#REF!</v>
      </c>
      <c r="Q3684" t="e">
        <f>IF(INDEX(Variables[Variable Type],$A3684)="","",
CONCATENATE("  - &amp;VariableID",TEXT($A3684,"0000"),
" {","VariableTypeCV:  ",CHAR(34),INDEX(Variables[Variable Type],$A3684),CHAR(34),
", VariableCode:  ",CHAR(34),INDEX(Variables[Variable Code],$A3684),CHAR(34),
", VariableNameCV:  ",CHAR(34),INDEX(Variables[Variable Name],$A3684),CHAR(34),
", VariableDefinition:  ",CHAR(34),INDEX(Variables[Variable Definition],$A3684),CHAR(34),
", SpecciationCV:  ",CHAR(34),INDEX(Variables[Speciation],$A3684),CHAR(34),
", NoDataValue:  ",CHAR(34),INDEX(Variables[No Data Value],$A3684),CHAR(34),"}"))</f>
        <v>#REF!</v>
      </c>
    </row>
    <row r="3685" spans="1:17" x14ac:dyDescent="0.25">
      <c r="A3685">
        <v>3682</v>
      </c>
      <c r="D3685" t="e">
        <f>IF(INDEX(People[First Name],$A3685)="","",
CONCATENATE("  - &amp;PersonID",TEXT($A3685,"0000"),
" {","PersonFirstName:  ",CHAR(34),INDEX(People[First Name],$A3685),CHAR(34),
", PersonMiddleName:  ",CHAR(34),INDEX(People[Middle Name],$A3685),CHAR(34),
", PersonLastName:  ",CHAR(34),INDEX(People[Last Name],$A3685),CHAR(34),"}"))</f>
        <v>#REF!</v>
      </c>
      <c r="E3685" t="e">
        <f>IF(INDEX(Organizations[Organization Type '[CV']],$A3685)="","",
CONCATENATE("  - &amp;OrganizationID",TEXT($A3685,"0000"),
" {","OrganizationTypeCV:  ",CHAR(34),INDEX(Organizations[Organization Type '[CV']],$A3685),CHAR(34),
", OrganizationCode:  ",CHAR(34),INDEX(Organizations[Organization Code],$A3685),CHAR(34),
", OrganizationName:  ",CHAR(34),INDEX(Organizations[Organization Name],$A3685),CHAR(34),
", OrganizationDescription:  ",CHAR(34),INDEX(Organizations[Organization Description],$A3685),CHAR(34),
", OrganizationLink:  ",CHAR(34),INDEX(Organizations[Organization Link],$A3685),CHAR(34),"}"))</f>
        <v>#REF!</v>
      </c>
      <c r="F3685" t="e">
        <f>IF(INDEX(People[First Name],$A3685)="","",
CONCATENATE("  - &amp;AffiliationID",TEXT($A3685,"0000"),
" {PersonID: *PersonID",TEXT($A3685,"0000"),
", OrganizationID: *OrganizationID",TEXT(MATCH(INDEX(People[Organization Name],$A3685),Organizations[Organization Name],0),"0000"),
", IsPrimaryOrganizationContact: , AffiliationStartDate: , AffiliationEndDate: , PrimaryPhone: ",
", PrimaryEmail: ",CHAR(34),INDEX(People[Primary Email],$A3685),CHAR(34),
", PrimaryAddress: ",CHAR(34),INDEX(People[Primary Address],$A3685),CHAR(34),
", PersonLink: }"))</f>
        <v>#REF!</v>
      </c>
      <c r="H3685" t="e">
        <f>IF(COUNTA(CitationInformation)=0,"",IF(INDEX(AuthorList[Author Name],$A3685)="","",
CONCATENATE("  - &amp;AuthorListID",TEXT($A3685,"0000"),
"  {CitationID: *CitationID0001",
", PersonID: *PersonID",TEXT(MATCH(INDEX(AuthorList[Author Name],$A3685),People[Full Name],0),"0000"),
", AuthorOrder: ",INDEX(AuthorList[Author Number],$A3685),"}")))</f>
        <v>#REF!</v>
      </c>
      <c r="K3685" t="e">
        <f>IF(INDEX(SamplingFeatures[Feature Code],$A3685)="","",
CONCATENATE("  - &amp;SamplingFeatureID",TEXT($A3685,"0000"),
" {","SamplingFeatureUUID:  ",CHAR(34),INDEX(SamplingFeatures[Sampling Feature UUID],$A3685),CHAR(34),
", SamplingFeatureTypeCV:  ",CHAR(34),INDEX(SamplingFeatures[Sampling Feature Type],$A3685),CHAR(34),
", SamplingFeatureCode:  ",CHAR(34),INDEX(SamplingFeatures[Feature Code],$A3685),CHAR(34),
", SamplingFeatureName:  ",CHAR(34),INDEX(SamplingFeatures[Feature Name],$A3685),CHAR(34),
", SamplingFeatureDescription:  ",CHAR(34),INDEX(SamplingFeatures[Feature Description],$A3685),CHAR(34),
", SamplingFeatureGeotypeCV:  ",CHAR(34),INDEX(SamplingFeatures[Feature Geo Type],$A3685),CHAR(34),
", FeatureGeometry:  ",CHAR(34),INDEX(SamplingFeatures[Feature Geometry],$A3685),CHAR(34),
", Elevation_m:  ",CHAR(34),INDEX(SamplingFeatures[Elevation_m],$A3685),CHAR(34),
", ElevationDatumCV:  ",CHAR(34),ElevationDatum,CHAR(34),"}"))</f>
        <v>#REF!</v>
      </c>
      <c r="L3685" t="e">
        <f>IF(INDEX(SamplingFeatures[Sampling Feature Type],$A3685)&lt;&gt;"Site","",
CONCATENATE("  - &amp;SiteID",TEXT(SUMPRODUCT(--($L$3:$L3684&lt;&gt;"")),"0000"),
" {","SamplingFeatureID:  *SamplingFeatureID",TEXT($A3685,"0000"),
", SiteTypeCV:  ",CHAR(34),INDEX(Sites[Site Type],$A3685),CHAR(34),
", Latitude:  ",INDEX(Sites[Latitude],$A3685),
", Longitude:  ",INDEX(Sites[Longitude],$A3685),
", SRSName:  ",CHAR(34),LatLonDatum,CHAR(34),"}"))</f>
        <v>#REF!</v>
      </c>
      <c r="M3685" t="e">
        <f>IF(INDEX(SamplingFeatures[Sampling Feature Type],$A3685)&lt;&gt;"Specimen","",
CONCATENATE("  - &amp;SpecimenID",TEXT(SUMPRODUCT(--($M$3:$M3684&lt;&gt;"")),"0000"),
" {","SamplingFeatureID:  *SamplingFeatureID",TEXT($A3685,"0000"),
", SpecimenTypeCV:  ",CHAR(34),INDEX(Specimens[Specimen Type],$A3685),CHAR(34),
", SpecimenMediumCV:  ",INDEX(Specimens[Specimen Medium],$A3685),
", IsFieldSpecimen:  ",CHAR(34),INDEX(Specimens[Is Field Specimen?],$A3685),CHAR(34),"}"))</f>
        <v>#REF!</v>
      </c>
      <c r="N3685" t="e">
        <f>IF(COUNTA(SpatialOffsets[])=0,"", IF(INDEX(SpatialOffsets[Spatial Offset Type],$A3685)="","",
CONCATENATE("  - &amp;SpatialOffsetID",TEXT($A3685,"0000"),
" {","SpatialOffsetTypeCV:  ",CHAR(34),INDEX(SpatialOffsets[Spatial Offset Type],$A3685),CHAR(34),
", Offset1Value:  ",INDEX(SpatialOffsets[Offset 1 Value],$A3685),
", Offset1UnitID:  ",CHAR(34),INDEX(SpatialOffsets[Offset 1 Unit],$A3685),CHAR(34),
", Offset2Value:  ",INDEX(SpatialOffsets[Offset 2 Value],$A3685),
", Offset2UnitID:  ",CHAR(34),INDEX(SpatialOffsets[Offset 2 Unit],$A3685),CHAR(34),
", Offset3Value:  ",INDEX(SpatialOffsets[Offset 3 Value],$A3685),
", Offset3UnitID:  ",CHAR(34),INDEX(SpatialOffsets[Offset 3 Unit],$A3685),CHAR(34),,"}")))</f>
        <v>#REF!</v>
      </c>
      <c r="O3685" t="e">
        <f>IF(COUNTA(RelatedFeatures[])=0,"", IF(INDEX(RelatedFeatures[First Sampling Feature Code],$A3685)="","",
CONCATENATE("  - &amp;RelationID",TEXT($A3685,"0000"),
" {","SamplingFeatureID:  *SamplingFeatureID",TEXT(MATCH(INDEX(RelatedFeatures[First Sampling Feature Code],$A3685),SamplingFeatures[Feature Code],0),"0000"),
", RelationshipTypeCV:  ",CHAR(34),INDEX(RelatedFeatures[Relationship Type],$A3685),CHAR(34),
", RelatedFeatureID: *SamplingFeatureID",TEXT(MATCH(INDEX(RelatedFeatures[Second Sampling Feature Code],$A3685),SamplingFeatures[Feature Code],0),"0000"),
", SpatialOffsetID:  ",IF(INDEX(RelatedFeatures[Offset Number],$A3685)="","",CONCATENATE("*SpatialOffsetID",TEXT(INDEX(RelatedFeatures[Offset Number],$A3685),"0000"))),"}")))</f>
        <v>#REF!</v>
      </c>
      <c r="P3685" t="e">
        <f>IF(INDEX(Methods[Method Type],$A3685)="","",
CONCATENATE("  - &amp;MethodID",TEXT($A3685,"0000"),
" {","MethodTypeCV:  ",CHAR(34),INDEX(Methods[Method Type],$A3685),CHAR(34),
", MethodCode:  ",CHAR(34),INDEX(Methods[Method Code],$A3685),CHAR(34),
", MethodName:  ",CHAR(34),INDEX(Methods[Method Name],$A3685),CHAR(34),
", MethodDescription:  ",CHAR(34),INDEX(Methods[Method Description],$A3685),CHAR(34),
", MethodLink:  ",CHAR(34),INDEX(Methods[Method Link],$A3685),CHAR(34),
", OrganizationID: *OrganizationID",TEXT(MATCH(INDEX(Methods[Organization Name],$A3685),Organizations[Organization Name],0),"0000"),"}"))</f>
        <v>#REF!</v>
      </c>
      <c r="Q3685" t="e">
        <f>IF(INDEX(Variables[Variable Type],$A3685)="","",
CONCATENATE("  - &amp;VariableID",TEXT($A3685,"0000"),
" {","VariableTypeCV:  ",CHAR(34),INDEX(Variables[Variable Type],$A3685),CHAR(34),
", VariableCode:  ",CHAR(34),INDEX(Variables[Variable Code],$A3685),CHAR(34),
", VariableNameCV:  ",CHAR(34),INDEX(Variables[Variable Name],$A3685),CHAR(34),
", VariableDefinition:  ",CHAR(34),INDEX(Variables[Variable Definition],$A3685),CHAR(34),
", SpecciationCV:  ",CHAR(34),INDEX(Variables[Speciation],$A3685),CHAR(34),
", NoDataValue:  ",CHAR(34),INDEX(Variables[No Data Value],$A3685),CHAR(34),"}"))</f>
        <v>#REF!</v>
      </c>
    </row>
    <row r="3686" spans="1:17" x14ac:dyDescent="0.25">
      <c r="A3686">
        <v>3683</v>
      </c>
      <c r="D3686" t="e">
        <f>IF(INDEX(People[First Name],$A3686)="","",
CONCATENATE("  - &amp;PersonID",TEXT($A3686,"0000"),
" {","PersonFirstName:  ",CHAR(34),INDEX(People[First Name],$A3686),CHAR(34),
", PersonMiddleName:  ",CHAR(34),INDEX(People[Middle Name],$A3686),CHAR(34),
", PersonLastName:  ",CHAR(34),INDEX(People[Last Name],$A3686),CHAR(34),"}"))</f>
        <v>#REF!</v>
      </c>
      <c r="E3686" t="e">
        <f>IF(INDEX(Organizations[Organization Type '[CV']],$A3686)="","",
CONCATENATE("  - &amp;OrganizationID",TEXT($A3686,"0000"),
" {","OrganizationTypeCV:  ",CHAR(34),INDEX(Organizations[Organization Type '[CV']],$A3686),CHAR(34),
", OrganizationCode:  ",CHAR(34),INDEX(Organizations[Organization Code],$A3686),CHAR(34),
", OrganizationName:  ",CHAR(34),INDEX(Organizations[Organization Name],$A3686),CHAR(34),
", OrganizationDescription:  ",CHAR(34),INDEX(Organizations[Organization Description],$A3686),CHAR(34),
", OrganizationLink:  ",CHAR(34),INDEX(Organizations[Organization Link],$A3686),CHAR(34),"}"))</f>
        <v>#REF!</v>
      </c>
      <c r="F3686" t="e">
        <f>IF(INDEX(People[First Name],$A3686)="","",
CONCATENATE("  - &amp;AffiliationID",TEXT($A3686,"0000"),
" {PersonID: *PersonID",TEXT($A3686,"0000"),
", OrganizationID: *OrganizationID",TEXT(MATCH(INDEX(People[Organization Name],$A3686),Organizations[Organization Name],0),"0000"),
", IsPrimaryOrganizationContact: , AffiliationStartDate: , AffiliationEndDate: , PrimaryPhone: ",
", PrimaryEmail: ",CHAR(34),INDEX(People[Primary Email],$A3686),CHAR(34),
", PrimaryAddress: ",CHAR(34),INDEX(People[Primary Address],$A3686),CHAR(34),
", PersonLink: }"))</f>
        <v>#REF!</v>
      </c>
      <c r="H3686" t="e">
        <f>IF(COUNTA(CitationInformation)=0,"",IF(INDEX(AuthorList[Author Name],$A3686)="","",
CONCATENATE("  - &amp;AuthorListID",TEXT($A3686,"0000"),
"  {CitationID: *CitationID0001",
", PersonID: *PersonID",TEXT(MATCH(INDEX(AuthorList[Author Name],$A3686),People[Full Name],0),"0000"),
", AuthorOrder: ",INDEX(AuthorList[Author Number],$A3686),"}")))</f>
        <v>#REF!</v>
      </c>
      <c r="K3686" t="e">
        <f>IF(INDEX(SamplingFeatures[Feature Code],$A3686)="","",
CONCATENATE("  - &amp;SamplingFeatureID",TEXT($A3686,"0000"),
" {","SamplingFeatureUUID:  ",CHAR(34),INDEX(SamplingFeatures[Sampling Feature UUID],$A3686),CHAR(34),
", SamplingFeatureTypeCV:  ",CHAR(34),INDEX(SamplingFeatures[Sampling Feature Type],$A3686),CHAR(34),
", SamplingFeatureCode:  ",CHAR(34),INDEX(SamplingFeatures[Feature Code],$A3686),CHAR(34),
", SamplingFeatureName:  ",CHAR(34),INDEX(SamplingFeatures[Feature Name],$A3686),CHAR(34),
", SamplingFeatureDescription:  ",CHAR(34),INDEX(SamplingFeatures[Feature Description],$A3686),CHAR(34),
", SamplingFeatureGeotypeCV:  ",CHAR(34),INDEX(SamplingFeatures[Feature Geo Type],$A3686),CHAR(34),
", FeatureGeometry:  ",CHAR(34),INDEX(SamplingFeatures[Feature Geometry],$A3686),CHAR(34),
", Elevation_m:  ",CHAR(34),INDEX(SamplingFeatures[Elevation_m],$A3686),CHAR(34),
", ElevationDatumCV:  ",CHAR(34),ElevationDatum,CHAR(34),"}"))</f>
        <v>#REF!</v>
      </c>
      <c r="L3686" t="e">
        <f>IF(INDEX(SamplingFeatures[Sampling Feature Type],$A3686)&lt;&gt;"Site","",
CONCATENATE("  - &amp;SiteID",TEXT(SUMPRODUCT(--($L$3:$L3685&lt;&gt;"")),"0000"),
" {","SamplingFeatureID:  *SamplingFeatureID",TEXT($A3686,"0000"),
", SiteTypeCV:  ",CHAR(34),INDEX(Sites[Site Type],$A3686),CHAR(34),
", Latitude:  ",INDEX(Sites[Latitude],$A3686),
", Longitude:  ",INDEX(Sites[Longitude],$A3686),
", SRSName:  ",CHAR(34),LatLonDatum,CHAR(34),"}"))</f>
        <v>#REF!</v>
      </c>
      <c r="M3686" t="e">
        <f>IF(INDEX(SamplingFeatures[Sampling Feature Type],$A3686)&lt;&gt;"Specimen","",
CONCATENATE("  - &amp;SpecimenID",TEXT(SUMPRODUCT(--($M$3:$M3685&lt;&gt;"")),"0000"),
" {","SamplingFeatureID:  *SamplingFeatureID",TEXT($A3686,"0000"),
", SpecimenTypeCV:  ",CHAR(34),INDEX(Specimens[Specimen Type],$A3686),CHAR(34),
", SpecimenMediumCV:  ",INDEX(Specimens[Specimen Medium],$A3686),
", IsFieldSpecimen:  ",CHAR(34),INDEX(Specimens[Is Field Specimen?],$A3686),CHAR(34),"}"))</f>
        <v>#REF!</v>
      </c>
      <c r="N3686" t="e">
        <f>IF(COUNTA(SpatialOffsets[])=0,"", IF(INDEX(SpatialOffsets[Spatial Offset Type],$A3686)="","",
CONCATENATE("  - &amp;SpatialOffsetID",TEXT($A3686,"0000"),
" {","SpatialOffsetTypeCV:  ",CHAR(34),INDEX(SpatialOffsets[Spatial Offset Type],$A3686),CHAR(34),
", Offset1Value:  ",INDEX(SpatialOffsets[Offset 1 Value],$A3686),
", Offset1UnitID:  ",CHAR(34),INDEX(SpatialOffsets[Offset 1 Unit],$A3686),CHAR(34),
", Offset2Value:  ",INDEX(SpatialOffsets[Offset 2 Value],$A3686),
", Offset2UnitID:  ",CHAR(34),INDEX(SpatialOffsets[Offset 2 Unit],$A3686),CHAR(34),
", Offset3Value:  ",INDEX(SpatialOffsets[Offset 3 Value],$A3686),
", Offset3UnitID:  ",CHAR(34),INDEX(SpatialOffsets[Offset 3 Unit],$A3686),CHAR(34),,"}")))</f>
        <v>#REF!</v>
      </c>
      <c r="O3686" t="e">
        <f>IF(COUNTA(RelatedFeatures[])=0,"", IF(INDEX(RelatedFeatures[First Sampling Feature Code],$A3686)="","",
CONCATENATE("  - &amp;RelationID",TEXT($A3686,"0000"),
" {","SamplingFeatureID:  *SamplingFeatureID",TEXT(MATCH(INDEX(RelatedFeatures[First Sampling Feature Code],$A3686),SamplingFeatures[Feature Code],0),"0000"),
", RelationshipTypeCV:  ",CHAR(34),INDEX(RelatedFeatures[Relationship Type],$A3686),CHAR(34),
", RelatedFeatureID: *SamplingFeatureID",TEXT(MATCH(INDEX(RelatedFeatures[Second Sampling Feature Code],$A3686),SamplingFeatures[Feature Code],0),"0000"),
", SpatialOffsetID:  ",IF(INDEX(RelatedFeatures[Offset Number],$A3686)="","",CONCATENATE("*SpatialOffsetID",TEXT(INDEX(RelatedFeatures[Offset Number],$A3686),"0000"))),"}")))</f>
        <v>#REF!</v>
      </c>
      <c r="P3686" t="e">
        <f>IF(INDEX(Methods[Method Type],$A3686)="","",
CONCATENATE("  - &amp;MethodID",TEXT($A3686,"0000"),
" {","MethodTypeCV:  ",CHAR(34),INDEX(Methods[Method Type],$A3686),CHAR(34),
", MethodCode:  ",CHAR(34),INDEX(Methods[Method Code],$A3686),CHAR(34),
", MethodName:  ",CHAR(34),INDEX(Methods[Method Name],$A3686),CHAR(34),
", MethodDescription:  ",CHAR(34),INDEX(Methods[Method Description],$A3686),CHAR(34),
", MethodLink:  ",CHAR(34),INDEX(Methods[Method Link],$A3686),CHAR(34),
", OrganizationID: *OrganizationID",TEXT(MATCH(INDEX(Methods[Organization Name],$A3686),Organizations[Organization Name],0),"0000"),"}"))</f>
        <v>#REF!</v>
      </c>
      <c r="Q3686" t="e">
        <f>IF(INDEX(Variables[Variable Type],$A3686)="","",
CONCATENATE("  - &amp;VariableID",TEXT($A3686,"0000"),
" {","VariableTypeCV:  ",CHAR(34),INDEX(Variables[Variable Type],$A3686),CHAR(34),
", VariableCode:  ",CHAR(34),INDEX(Variables[Variable Code],$A3686),CHAR(34),
", VariableNameCV:  ",CHAR(34),INDEX(Variables[Variable Name],$A3686),CHAR(34),
", VariableDefinition:  ",CHAR(34),INDEX(Variables[Variable Definition],$A3686),CHAR(34),
", SpecciationCV:  ",CHAR(34),INDEX(Variables[Speciation],$A3686),CHAR(34),
", NoDataValue:  ",CHAR(34),INDEX(Variables[No Data Value],$A3686),CHAR(34),"}"))</f>
        <v>#REF!</v>
      </c>
    </row>
    <row r="3687" spans="1:17" x14ac:dyDescent="0.25">
      <c r="A3687">
        <v>3684</v>
      </c>
      <c r="D3687" t="e">
        <f>IF(INDEX(People[First Name],$A3687)="","",
CONCATENATE("  - &amp;PersonID",TEXT($A3687,"0000"),
" {","PersonFirstName:  ",CHAR(34),INDEX(People[First Name],$A3687),CHAR(34),
", PersonMiddleName:  ",CHAR(34),INDEX(People[Middle Name],$A3687),CHAR(34),
", PersonLastName:  ",CHAR(34),INDEX(People[Last Name],$A3687),CHAR(34),"}"))</f>
        <v>#REF!</v>
      </c>
      <c r="E3687" t="e">
        <f>IF(INDEX(Organizations[Organization Type '[CV']],$A3687)="","",
CONCATENATE("  - &amp;OrganizationID",TEXT($A3687,"0000"),
" {","OrganizationTypeCV:  ",CHAR(34),INDEX(Organizations[Organization Type '[CV']],$A3687),CHAR(34),
", OrganizationCode:  ",CHAR(34),INDEX(Organizations[Organization Code],$A3687),CHAR(34),
", OrganizationName:  ",CHAR(34),INDEX(Organizations[Organization Name],$A3687),CHAR(34),
", OrganizationDescription:  ",CHAR(34),INDEX(Organizations[Organization Description],$A3687),CHAR(34),
", OrganizationLink:  ",CHAR(34),INDEX(Organizations[Organization Link],$A3687),CHAR(34),"}"))</f>
        <v>#REF!</v>
      </c>
      <c r="F3687" t="e">
        <f>IF(INDEX(People[First Name],$A3687)="","",
CONCATENATE("  - &amp;AffiliationID",TEXT($A3687,"0000"),
" {PersonID: *PersonID",TEXT($A3687,"0000"),
", OrganizationID: *OrganizationID",TEXT(MATCH(INDEX(People[Organization Name],$A3687),Organizations[Organization Name],0),"0000"),
", IsPrimaryOrganizationContact: , AffiliationStartDate: , AffiliationEndDate: , PrimaryPhone: ",
", PrimaryEmail: ",CHAR(34),INDEX(People[Primary Email],$A3687),CHAR(34),
", PrimaryAddress: ",CHAR(34),INDEX(People[Primary Address],$A3687),CHAR(34),
", PersonLink: }"))</f>
        <v>#REF!</v>
      </c>
      <c r="H3687" t="e">
        <f>IF(COUNTA(CitationInformation)=0,"",IF(INDEX(AuthorList[Author Name],$A3687)="","",
CONCATENATE("  - &amp;AuthorListID",TEXT($A3687,"0000"),
"  {CitationID: *CitationID0001",
", PersonID: *PersonID",TEXT(MATCH(INDEX(AuthorList[Author Name],$A3687),People[Full Name],0),"0000"),
", AuthorOrder: ",INDEX(AuthorList[Author Number],$A3687),"}")))</f>
        <v>#REF!</v>
      </c>
      <c r="K3687" t="e">
        <f>IF(INDEX(SamplingFeatures[Feature Code],$A3687)="","",
CONCATENATE("  - &amp;SamplingFeatureID",TEXT($A3687,"0000"),
" {","SamplingFeatureUUID:  ",CHAR(34),INDEX(SamplingFeatures[Sampling Feature UUID],$A3687),CHAR(34),
", SamplingFeatureTypeCV:  ",CHAR(34),INDEX(SamplingFeatures[Sampling Feature Type],$A3687),CHAR(34),
", SamplingFeatureCode:  ",CHAR(34),INDEX(SamplingFeatures[Feature Code],$A3687),CHAR(34),
", SamplingFeatureName:  ",CHAR(34),INDEX(SamplingFeatures[Feature Name],$A3687),CHAR(34),
", SamplingFeatureDescription:  ",CHAR(34),INDEX(SamplingFeatures[Feature Description],$A3687),CHAR(34),
", SamplingFeatureGeotypeCV:  ",CHAR(34),INDEX(SamplingFeatures[Feature Geo Type],$A3687),CHAR(34),
", FeatureGeometry:  ",CHAR(34),INDEX(SamplingFeatures[Feature Geometry],$A3687),CHAR(34),
", Elevation_m:  ",CHAR(34),INDEX(SamplingFeatures[Elevation_m],$A3687),CHAR(34),
", ElevationDatumCV:  ",CHAR(34),ElevationDatum,CHAR(34),"}"))</f>
        <v>#REF!</v>
      </c>
      <c r="L3687" t="e">
        <f>IF(INDEX(SamplingFeatures[Sampling Feature Type],$A3687)&lt;&gt;"Site","",
CONCATENATE("  - &amp;SiteID",TEXT(SUMPRODUCT(--($L$3:$L3686&lt;&gt;"")),"0000"),
" {","SamplingFeatureID:  *SamplingFeatureID",TEXT($A3687,"0000"),
", SiteTypeCV:  ",CHAR(34),INDEX(Sites[Site Type],$A3687),CHAR(34),
", Latitude:  ",INDEX(Sites[Latitude],$A3687),
", Longitude:  ",INDEX(Sites[Longitude],$A3687),
", SRSName:  ",CHAR(34),LatLonDatum,CHAR(34),"}"))</f>
        <v>#REF!</v>
      </c>
      <c r="M3687" t="e">
        <f>IF(INDEX(SamplingFeatures[Sampling Feature Type],$A3687)&lt;&gt;"Specimen","",
CONCATENATE("  - &amp;SpecimenID",TEXT(SUMPRODUCT(--($M$3:$M3686&lt;&gt;"")),"0000"),
" {","SamplingFeatureID:  *SamplingFeatureID",TEXT($A3687,"0000"),
", SpecimenTypeCV:  ",CHAR(34),INDEX(Specimens[Specimen Type],$A3687),CHAR(34),
", SpecimenMediumCV:  ",INDEX(Specimens[Specimen Medium],$A3687),
", IsFieldSpecimen:  ",CHAR(34),INDEX(Specimens[Is Field Specimen?],$A3687),CHAR(34),"}"))</f>
        <v>#REF!</v>
      </c>
      <c r="N3687" t="e">
        <f>IF(COUNTA(SpatialOffsets[])=0,"", IF(INDEX(SpatialOffsets[Spatial Offset Type],$A3687)="","",
CONCATENATE("  - &amp;SpatialOffsetID",TEXT($A3687,"0000"),
" {","SpatialOffsetTypeCV:  ",CHAR(34),INDEX(SpatialOffsets[Spatial Offset Type],$A3687),CHAR(34),
", Offset1Value:  ",INDEX(SpatialOffsets[Offset 1 Value],$A3687),
", Offset1UnitID:  ",CHAR(34),INDEX(SpatialOffsets[Offset 1 Unit],$A3687),CHAR(34),
", Offset2Value:  ",INDEX(SpatialOffsets[Offset 2 Value],$A3687),
", Offset2UnitID:  ",CHAR(34),INDEX(SpatialOffsets[Offset 2 Unit],$A3687),CHAR(34),
", Offset3Value:  ",INDEX(SpatialOffsets[Offset 3 Value],$A3687),
", Offset3UnitID:  ",CHAR(34),INDEX(SpatialOffsets[Offset 3 Unit],$A3687),CHAR(34),,"}")))</f>
        <v>#REF!</v>
      </c>
      <c r="O3687" t="e">
        <f>IF(COUNTA(RelatedFeatures[])=0,"", IF(INDEX(RelatedFeatures[First Sampling Feature Code],$A3687)="","",
CONCATENATE("  - &amp;RelationID",TEXT($A3687,"0000"),
" {","SamplingFeatureID:  *SamplingFeatureID",TEXT(MATCH(INDEX(RelatedFeatures[First Sampling Feature Code],$A3687),SamplingFeatures[Feature Code],0),"0000"),
", RelationshipTypeCV:  ",CHAR(34),INDEX(RelatedFeatures[Relationship Type],$A3687),CHAR(34),
", RelatedFeatureID: *SamplingFeatureID",TEXT(MATCH(INDEX(RelatedFeatures[Second Sampling Feature Code],$A3687),SamplingFeatures[Feature Code],0),"0000"),
", SpatialOffsetID:  ",IF(INDEX(RelatedFeatures[Offset Number],$A3687)="","",CONCATENATE("*SpatialOffsetID",TEXT(INDEX(RelatedFeatures[Offset Number],$A3687),"0000"))),"}")))</f>
        <v>#REF!</v>
      </c>
      <c r="P3687" t="e">
        <f>IF(INDEX(Methods[Method Type],$A3687)="","",
CONCATENATE("  - &amp;MethodID",TEXT($A3687,"0000"),
" {","MethodTypeCV:  ",CHAR(34),INDEX(Methods[Method Type],$A3687),CHAR(34),
", MethodCode:  ",CHAR(34),INDEX(Methods[Method Code],$A3687),CHAR(34),
", MethodName:  ",CHAR(34),INDEX(Methods[Method Name],$A3687),CHAR(34),
", MethodDescription:  ",CHAR(34),INDEX(Methods[Method Description],$A3687),CHAR(34),
", MethodLink:  ",CHAR(34),INDEX(Methods[Method Link],$A3687),CHAR(34),
", OrganizationID: *OrganizationID",TEXT(MATCH(INDEX(Methods[Organization Name],$A3687),Organizations[Organization Name],0),"0000"),"}"))</f>
        <v>#REF!</v>
      </c>
      <c r="Q3687" t="e">
        <f>IF(INDEX(Variables[Variable Type],$A3687)="","",
CONCATENATE("  - &amp;VariableID",TEXT($A3687,"0000"),
" {","VariableTypeCV:  ",CHAR(34),INDEX(Variables[Variable Type],$A3687),CHAR(34),
", VariableCode:  ",CHAR(34),INDEX(Variables[Variable Code],$A3687),CHAR(34),
", VariableNameCV:  ",CHAR(34),INDEX(Variables[Variable Name],$A3687),CHAR(34),
", VariableDefinition:  ",CHAR(34),INDEX(Variables[Variable Definition],$A3687),CHAR(34),
", SpecciationCV:  ",CHAR(34),INDEX(Variables[Speciation],$A3687),CHAR(34),
", NoDataValue:  ",CHAR(34),INDEX(Variables[No Data Value],$A3687),CHAR(34),"}"))</f>
        <v>#REF!</v>
      </c>
    </row>
    <row r="3688" spans="1:17" x14ac:dyDescent="0.25">
      <c r="A3688">
        <v>3685</v>
      </c>
      <c r="D3688" t="e">
        <f>IF(INDEX(People[First Name],$A3688)="","",
CONCATENATE("  - &amp;PersonID",TEXT($A3688,"0000"),
" {","PersonFirstName:  ",CHAR(34),INDEX(People[First Name],$A3688),CHAR(34),
", PersonMiddleName:  ",CHAR(34),INDEX(People[Middle Name],$A3688),CHAR(34),
", PersonLastName:  ",CHAR(34),INDEX(People[Last Name],$A3688),CHAR(34),"}"))</f>
        <v>#REF!</v>
      </c>
      <c r="E3688" t="e">
        <f>IF(INDEX(Organizations[Organization Type '[CV']],$A3688)="","",
CONCATENATE("  - &amp;OrganizationID",TEXT($A3688,"0000"),
" {","OrganizationTypeCV:  ",CHAR(34),INDEX(Organizations[Organization Type '[CV']],$A3688),CHAR(34),
", OrganizationCode:  ",CHAR(34),INDEX(Organizations[Organization Code],$A3688),CHAR(34),
", OrganizationName:  ",CHAR(34),INDEX(Organizations[Organization Name],$A3688),CHAR(34),
", OrganizationDescription:  ",CHAR(34),INDEX(Organizations[Organization Description],$A3688),CHAR(34),
", OrganizationLink:  ",CHAR(34),INDEX(Organizations[Organization Link],$A3688),CHAR(34),"}"))</f>
        <v>#REF!</v>
      </c>
      <c r="F3688" t="e">
        <f>IF(INDEX(People[First Name],$A3688)="","",
CONCATENATE("  - &amp;AffiliationID",TEXT($A3688,"0000"),
" {PersonID: *PersonID",TEXT($A3688,"0000"),
", OrganizationID: *OrganizationID",TEXT(MATCH(INDEX(People[Organization Name],$A3688),Organizations[Organization Name],0),"0000"),
", IsPrimaryOrganizationContact: , AffiliationStartDate: , AffiliationEndDate: , PrimaryPhone: ",
", PrimaryEmail: ",CHAR(34),INDEX(People[Primary Email],$A3688),CHAR(34),
", PrimaryAddress: ",CHAR(34),INDEX(People[Primary Address],$A3688),CHAR(34),
", PersonLink: }"))</f>
        <v>#REF!</v>
      </c>
      <c r="H3688" t="e">
        <f>IF(COUNTA(CitationInformation)=0,"",IF(INDEX(AuthorList[Author Name],$A3688)="","",
CONCATENATE("  - &amp;AuthorListID",TEXT($A3688,"0000"),
"  {CitationID: *CitationID0001",
", PersonID: *PersonID",TEXT(MATCH(INDEX(AuthorList[Author Name],$A3688),People[Full Name],0),"0000"),
", AuthorOrder: ",INDEX(AuthorList[Author Number],$A3688),"}")))</f>
        <v>#REF!</v>
      </c>
      <c r="K3688" t="e">
        <f>IF(INDEX(SamplingFeatures[Feature Code],$A3688)="","",
CONCATENATE("  - &amp;SamplingFeatureID",TEXT($A3688,"0000"),
" {","SamplingFeatureUUID:  ",CHAR(34),INDEX(SamplingFeatures[Sampling Feature UUID],$A3688),CHAR(34),
", SamplingFeatureTypeCV:  ",CHAR(34),INDEX(SamplingFeatures[Sampling Feature Type],$A3688),CHAR(34),
", SamplingFeatureCode:  ",CHAR(34),INDEX(SamplingFeatures[Feature Code],$A3688),CHAR(34),
", SamplingFeatureName:  ",CHAR(34),INDEX(SamplingFeatures[Feature Name],$A3688),CHAR(34),
", SamplingFeatureDescription:  ",CHAR(34),INDEX(SamplingFeatures[Feature Description],$A3688),CHAR(34),
", SamplingFeatureGeotypeCV:  ",CHAR(34),INDEX(SamplingFeatures[Feature Geo Type],$A3688),CHAR(34),
", FeatureGeometry:  ",CHAR(34),INDEX(SamplingFeatures[Feature Geometry],$A3688),CHAR(34),
", Elevation_m:  ",CHAR(34),INDEX(SamplingFeatures[Elevation_m],$A3688),CHAR(34),
", ElevationDatumCV:  ",CHAR(34),ElevationDatum,CHAR(34),"}"))</f>
        <v>#REF!</v>
      </c>
      <c r="L3688" t="e">
        <f>IF(INDEX(SamplingFeatures[Sampling Feature Type],$A3688)&lt;&gt;"Site","",
CONCATENATE("  - &amp;SiteID",TEXT(SUMPRODUCT(--($L$3:$L3687&lt;&gt;"")),"0000"),
" {","SamplingFeatureID:  *SamplingFeatureID",TEXT($A3688,"0000"),
", SiteTypeCV:  ",CHAR(34),INDEX(Sites[Site Type],$A3688),CHAR(34),
", Latitude:  ",INDEX(Sites[Latitude],$A3688),
", Longitude:  ",INDEX(Sites[Longitude],$A3688),
", SRSName:  ",CHAR(34),LatLonDatum,CHAR(34),"}"))</f>
        <v>#REF!</v>
      </c>
      <c r="M3688" t="e">
        <f>IF(INDEX(SamplingFeatures[Sampling Feature Type],$A3688)&lt;&gt;"Specimen","",
CONCATENATE("  - &amp;SpecimenID",TEXT(SUMPRODUCT(--($M$3:$M3687&lt;&gt;"")),"0000"),
" {","SamplingFeatureID:  *SamplingFeatureID",TEXT($A3688,"0000"),
", SpecimenTypeCV:  ",CHAR(34),INDEX(Specimens[Specimen Type],$A3688),CHAR(34),
", SpecimenMediumCV:  ",INDEX(Specimens[Specimen Medium],$A3688),
", IsFieldSpecimen:  ",CHAR(34),INDEX(Specimens[Is Field Specimen?],$A3688),CHAR(34),"}"))</f>
        <v>#REF!</v>
      </c>
      <c r="N3688" t="e">
        <f>IF(COUNTA(SpatialOffsets[])=0,"", IF(INDEX(SpatialOffsets[Spatial Offset Type],$A3688)="","",
CONCATENATE("  - &amp;SpatialOffsetID",TEXT($A3688,"0000"),
" {","SpatialOffsetTypeCV:  ",CHAR(34),INDEX(SpatialOffsets[Spatial Offset Type],$A3688),CHAR(34),
", Offset1Value:  ",INDEX(SpatialOffsets[Offset 1 Value],$A3688),
", Offset1UnitID:  ",CHAR(34),INDEX(SpatialOffsets[Offset 1 Unit],$A3688),CHAR(34),
", Offset2Value:  ",INDEX(SpatialOffsets[Offset 2 Value],$A3688),
", Offset2UnitID:  ",CHAR(34),INDEX(SpatialOffsets[Offset 2 Unit],$A3688),CHAR(34),
", Offset3Value:  ",INDEX(SpatialOffsets[Offset 3 Value],$A3688),
", Offset3UnitID:  ",CHAR(34),INDEX(SpatialOffsets[Offset 3 Unit],$A3688),CHAR(34),,"}")))</f>
        <v>#REF!</v>
      </c>
      <c r="O3688" t="e">
        <f>IF(COUNTA(RelatedFeatures[])=0,"", IF(INDEX(RelatedFeatures[First Sampling Feature Code],$A3688)="","",
CONCATENATE("  - &amp;RelationID",TEXT($A3688,"0000"),
" {","SamplingFeatureID:  *SamplingFeatureID",TEXT(MATCH(INDEX(RelatedFeatures[First Sampling Feature Code],$A3688),SamplingFeatures[Feature Code],0),"0000"),
", RelationshipTypeCV:  ",CHAR(34),INDEX(RelatedFeatures[Relationship Type],$A3688),CHAR(34),
", RelatedFeatureID: *SamplingFeatureID",TEXT(MATCH(INDEX(RelatedFeatures[Second Sampling Feature Code],$A3688),SamplingFeatures[Feature Code],0),"0000"),
", SpatialOffsetID:  ",IF(INDEX(RelatedFeatures[Offset Number],$A3688)="","",CONCATENATE("*SpatialOffsetID",TEXT(INDEX(RelatedFeatures[Offset Number],$A3688),"0000"))),"}")))</f>
        <v>#REF!</v>
      </c>
      <c r="P3688" t="e">
        <f>IF(INDEX(Methods[Method Type],$A3688)="","",
CONCATENATE("  - &amp;MethodID",TEXT($A3688,"0000"),
" {","MethodTypeCV:  ",CHAR(34),INDEX(Methods[Method Type],$A3688),CHAR(34),
", MethodCode:  ",CHAR(34),INDEX(Methods[Method Code],$A3688),CHAR(34),
", MethodName:  ",CHAR(34),INDEX(Methods[Method Name],$A3688),CHAR(34),
", MethodDescription:  ",CHAR(34),INDEX(Methods[Method Description],$A3688),CHAR(34),
", MethodLink:  ",CHAR(34),INDEX(Methods[Method Link],$A3688),CHAR(34),
", OrganizationID: *OrganizationID",TEXT(MATCH(INDEX(Methods[Organization Name],$A3688),Organizations[Organization Name],0),"0000"),"}"))</f>
        <v>#REF!</v>
      </c>
      <c r="Q3688" t="e">
        <f>IF(INDEX(Variables[Variable Type],$A3688)="","",
CONCATENATE("  - &amp;VariableID",TEXT($A3688,"0000"),
" {","VariableTypeCV:  ",CHAR(34),INDEX(Variables[Variable Type],$A3688),CHAR(34),
", VariableCode:  ",CHAR(34),INDEX(Variables[Variable Code],$A3688),CHAR(34),
", VariableNameCV:  ",CHAR(34),INDEX(Variables[Variable Name],$A3688),CHAR(34),
", VariableDefinition:  ",CHAR(34),INDEX(Variables[Variable Definition],$A3688),CHAR(34),
", SpecciationCV:  ",CHAR(34),INDEX(Variables[Speciation],$A3688),CHAR(34),
", NoDataValue:  ",CHAR(34),INDEX(Variables[No Data Value],$A3688),CHAR(34),"}"))</f>
        <v>#REF!</v>
      </c>
    </row>
    <row r="3689" spans="1:17" x14ac:dyDescent="0.25">
      <c r="A3689">
        <v>3686</v>
      </c>
      <c r="D3689" t="e">
        <f>IF(INDEX(People[First Name],$A3689)="","",
CONCATENATE("  - &amp;PersonID",TEXT($A3689,"0000"),
" {","PersonFirstName:  ",CHAR(34),INDEX(People[First Name],$A3689),CHAR(34),
", PersonMiddleName:  ",CHAR(34),INDEX(People[Middle Name],$A3689),CHAR(34),
", PersonLastName:  ",CHAR(34),INDEX(People[Last Name],$A3689),CHAR(34),"}"))</f>
        <v>#REF!</v>
      </c>
      <c r="E3689" t="e">
        <f>IF(INDEX(Organizations[Organization Type '[CV']],$A3689)="","",
CONCATENATE("  - &amp;OrganizationID",TEXT($A3689,"0000"),
" {","OrganizationTypeCV:  ",CHAR(34),INDEX(Organizations[Organization Type '[CV']],$A3689),CHAR(34),
", OrganizationCode:  ",CHAR(34),INDEX(Organizations[Organization Code],$A3689),CHAR(34),
", OrganizationName:  ",CHAR(34),INDEX(Organizations[Organization Name],$A3689),CHAR(34),
", OrganizationDescription:  ",CHAR(34),INDEX(Organizations[Organization Description],$A3689),CHAR(34),
", OrganizationLink:  ",CHAR(34),INDEX(Organizations[Organization Link],$A3689),CHAR(34),"}"))</f>
        <v>#REF!</v>
      </c>
      <c r="F3689" t="e">
        <f>IF(INDEX(People[First Name],$A3689)="","",
CONCATENATE("  - &amp;AffiliationID",TEXT($A3689,"0000"),
" {PersonID: *PersonID",TEXT($A3689,"0000"),
", OrganizationID: *OrganizationID",TEXT(MATCH(INDEX(People[Organization Name],$A3689),Organizations[Organization Name],0),"0000"),
", IsPrimaryOrganizationContact: , AffiliationStartDate: , AffiliationEndDate: , PrimaryPhone: ",
", PrimaryEmail: ",CHAR(34),INDEX(People[Primary Email],$A3689),CHAR(34),
", PrimaryAddress: ",CHAR(34),INDEX(People[Primary Address],$A3689),CHAR(34),
", PersonLink: }"))</f>
        <v>#REF!</v>
      </c>
      <c r="H3689" t="e">
        <f>IF(COUNTA(CitationInformation)=0,"",IF(INDEX(AuthorList[Author Name],$A3689)="","",
CONCATENATE("  - &amp;AuthorListID",TEXT($A3689,"0000"),
"  {CitationID: *CitationID0001",
", PersonID: *PersonID",TEXT(MATCH(INDEX(AuthorList[Author Name],$A3689),People[Full Name],0),"0000"),
", AuthorOrder: ",INDEX(AuthorList[Author Number],$A3689),"}")))</f>
        <v>#REF!</v>
      </c>
      <c r="K3689" t="e">
        <f>IF(INDEX(SamplingFeatures[Feature Code],$A3689)="","",
CONCATENATE("  - &amp;SamplingFeatureID",TEXT($A3689,"0000"),
" {","SamplingFeatureUUID:  ",CHAR(34),INDEX(SamplingFeatures[Sampling Feature UUID],$A3689),CHAR(34),
", SamplingFeatureTypeCV:  ",CHAR(34),INDEX(SamplingFeatures[Sampling Feature Type],$A3689),CHAR(34),
", SamplingFeatureCode:  ",CHAR(34),INDEX(SamplingFeatures[Feature Code],$A3689),CHAR(34),
", SamplingFeatureName:  ",CHAR(34),INDEX(SamplingFeatures[Feature Name],$A3689),CHAR(34),
", SamplingFeatureDescription:  ",CHAR(34),INDEX(SamplingFeatures[Feature Description],$A3689),CHAR(34),
", SamplingFeatureGeotypeCV:  ",CHAR(34),INDEX(SamplingFeatures[Feature Geo Type],$A3689),CHAR(34),
", FeatureGeometry:  ",CHAR(34),INDEX(SamplingFeatures[Feature Geometry],$A3689),CHAR(34),
", Elevation_m:  ",CHAR(34),INDEX(SamplingFeatures[Elevation_m],$A3689),CHAR(34),
", ElevationDatumCV:  ",CHAR(34),ElevationDatum,CHAR(34),"}"))</f>
        <v>#REF!</v>
      </c>
      <c r="L3689" t="e">
        <f>IF(INDEX(SamplingFeatures[Sampling Feature Type],$A3689)&lt;&gt;"Site","",
CONCATENATE("  - &amp;SiteID",TEXT(SUMPRODUCT(--($L$3:$L3688&lt;&gt;"")),"0000"),
" {","SamplingFeatureID:  *SamplingFeatureID",TEXT($A3689,"0000"),
", SiteTypeCV:  ",CHAR(34),INDEX(Sites[Site Type],$A3689),CHAR(34),
", Latitude:  ",INDEX(Sites[Latitude],$A3689),
", Longitude:  ",INDEX(Sites[Longitude],$A3689),
", SRSName:  ",CHAR(34),LatLonDatum,CHAR(34),"}"))</f>
        <v>#REF!</v>
      </c>
      <c r="M3689" t="e">
        <f>IF(INDEX(SamplingFeatures[Sampling Feature Type],$A3689)&lt;&gt;"Specimen","",
CONCATENATE("  - &amp;SpecimenID",TEXT(SUMPRODUCT(--($M$3:$M3688&lt;&gt;"")),"0000"),
" {","SamplingFeatureID:  *SamplingFeatureID",TEXT($A3689,"0000"),
", SpecimenTypeCV:  ",CHAR(34),INDEX(Specimens[Specimen Type],$A3689),CHAR(34),
", SpecimenMediumCV:  ",INDEX(Specimens[Specimen Medium],$A3689),
", IsFieldSpecimen:  ",CHAR(34),INDEX(Specimens[Is Field Specimen?],$A3689),CHAR(34),"}"))</f>
        <v>#REF!</v>
      </c>
      <c r="N3689" t="e">
        <f>IF(COUNTA(SpatialOffsets[])=0,"", IF(INDEX(SpatialOffsets[Spatial Offset Type],$A3689)="","",
CONCATENATE("  - &amp;SpatialOffsetID",TEXT($A3689,"0000"),
" {","SpatialOffsetTypeCV:  ",CHAR(34),INDEX(SpatialOffsets[Spatial Offset Type],$A3689),CHAR(34),
", Offset1Value:  ",INDEX(SpatialOffsets[Offset 1 Value],$A3689),
", Offset1UnitID:  ",CHAR(34),INDEX(SpatialOffsets[Offset 1 Unit],$A3689),CHAR(34),
", Offset2Value:  ",INDEX(SpatialOffsets[Offset 2 Value],$A3689),
", Offset2UnitID:  ",CHAR(34),INDEX(SpatialOffsets[Offset 2 Unit],$A3689),CHAR(34),
", Offset3Value:  ",INDEX(SpatialOffsets[Offset 3 Value],$A3689),
", Offset3UnitID:  ",CHAR(34),INDEX(SpatialOffsets[Offset 3 Unit],$A3689),CHAR(34),,"}")))</f>
        <v>#REF!</v>
      </c>
      <c r="O3689" t="e">
        <f>IF(COUNTA(RelatedFeatures[])=0,"", IF(INDEX(RelatedFeatures[First Sampling Feature Code],$A3689)="","",
CONCATENATE("  - &amp;RelationID",TEXT($A3689,"0000"),
" {","SamplingFeatureID:  *SamplingFeatureID",TEXT(MATCH(INDEX(RelatedFeatures[First Sampling Feature Code],$A3689),SamplingFeatures[Feature Code],0),"0000"),
", RelationshipTypeCV:  ",CHAR(34),INDEX(RelatedFeatures[Relationship Type],$A3689),CHAR(34),
", RelatedFeatureID: *SamplingFeatureID",TEXT(MATCH(INDEX(RelatedFeatures[Second Sampling Feature Code],$A3689),SamplingFeatures[Feature Code],0),"0000"),
", SpatialOffsetID:  ",IF(INDEX(RelatedFeatures[Offset Number],$A3689)="","",CONCATENATE("*SpatialOffsetID",TEXT(INDEX(RelatedFeatures[Offset Number],$A3689),"0000"))),"}")))</f>
        <v>#REF!</v>
      </c>
      <c r="P3689" t="e">
        <f>IF(INDEX(Methods[Method Type],$A3689)="","",
CONCATENATE("  - &amp;MethodID",TEXT($A3689,"0000"),
" {","MethodTypeCV:  ",CHAR(34),INDEX(Methods[Method Type],$A3689),CHAR(34),
", MethodCode:  ",CHAR(34),INDEX(Methods[Method Code],$A3689),CHAR(34),
", MethodName:  ",CHAR(34),INDEX(Methods[Method Name],$A3689),CHAR(34),
", MethodDescription:  ",CHAR(34),INDEX(Methods[Method Description],$A3689),CHAR(34),
", MethodLink:  ",CHAR(34),INDEX(Methods[Method Link],$A3689),CHAR(34),
", OrganizationID: *OrganizationID",TEXT(MATCH(INDEX(Methods[Organization Name],$A3689),Organizations[Organization Name],0),"0000"),"}"))</f>
        <v>#REF!</v>
      </c>
      <c r="Q3689" t="e">
        <f>IF(INDEX(Variables[Variable Type],$A3689)="","",
CONCATENATE("  - &amp;VariableID",TEXT($A3689,"0000"),
" {","VariableTypeCV:  ",CHAR(34),INDEX(Variables[Variable Type],$A3689),CHAR(34),
", VariableCode:  ",CHAR(34),INDEX(Variables[Variable Code],$A3689),CHAR(34),
", VariableNameCV:  ",CHAR(34),INDEX(Variables[Variable Name],$A3689),CHAR(34),
", VariableDefinition:  ",CHAR(34),INDEX(Variables[Variable Definition],$A3689),CHAR(34),
", SpecciationCV:  ",CHAR(34),INDEX(Variables[Speciation],$A3689),CHAR(34),
", NoDataValue:  ",CHAR(34),INDEX(Variables[No Data Value],$A3689),CHAR(34),"}"))</f>
        <v>#REF!</v>
      </c>
    </row>
    <row r="3690" spans="1:17" x14ac:dyDescent="0.25">
      <c r="A3690">
        <v>3687</v>
      </c>
      <c r="D3690" t="e">
        <f>IF(INDEX(People[First Name],$A3690)="","",
CONCATENATE("  - &amp;PersonID",TEXT($A3690,"0000"),
" {","PersonFirstName:  ",CHAR(34),INDEX(People[First Name],$A3690),CHAR(34),
", PersonMiddleName:  ",CHAR(34),INDEX(People[Middle Name],$A3690),CHAR(34),
", PersonLastName:  ",CHAR(34),INDEX(People[Last Name],$A3690),CHAR(34),"}"))</f>
        <v>#REF!</v>
      </c>
      <c r="E3690" t="e">
        <f>IF(INDEX(Organizations[Organization Type '[CV']],$A3690)="","",
CONCATENATE("  - &amp;OrganizationID",TEXT($A3690,"0000"),
" {","OrganizationTypeCV:  ",CHAR(34),INDEX(Organizations[Organization Type '[CV']],$A3690),CHAR(34),
", OrganizationCode:  ",CHAR(34),INDEX(Organizations[Organization Code],$A3690),CHAR(34),
", OrganizationName:  ",CHAR(34),INDEX(Organizations[Organization Name],$A3690),CHAR(34),
", OrganizationDescription:  ",CHAR(34),INDEX(Organizations[Organization Description],$A3690),CHAR(34),
", OrganizationLink:  ",CHAR(34),INDEX(Organizations[Organization Link],$A3690),CHAR(34),"}"))</f>
        <v>#REF!</v>
      </c>
      <c r="F3690" t="e">
        <f>IF(INDEX(People[First Name],$A3690)="","",
CONCATENATE("  - &amp;AffiliationID",TEXT($A3690,"0000"),
" {PersonID: *PersonID",TEXT($A3690,"0000"),
", OrganizationID: *OrganizationID",TEXT(MATCH(INDEX(People[Organization Name],$A3690),Organizations[Organization Name],0),"0000"),
", IsPrimaryOrganizationContact: , AffiliationStartDate: , AffiliationEndDate: , PrimaryPhone: ",
", PrimaryEmail: ",CHAR(34),INDEX(People[Primary Email],$A3690),CHAR(34),
", PrimaryAddress: ",CHAR(34),INDEX(People[Primary Address],$A3690),CHAR(34),
", PersonLink: }"))</f>
        <v>#REF!</v>
      </c>
      <c r="H3690" t="e">
        <f>IF(COUNTA(CitationInformation)=0,"",IF(INDEX(AuthorList[Author Name],$A3690)="","",
CONCATENATE("  - &amp;AuthorListID",TEXT($A3690,"0000"),
"  {CitationID: *CitationID0001",
", PersonID: *PersonID",TEXT(MATCH(INDEX(AuthorList[Author Name],$A3690),People[Full Name],0),"0000"),
", AuthorOrder: ",INDEX(AuthorList[Author Number],$A3690),"}")))</f>
        <v>#REF!</v>
      </c>
      <c r="K3690" t="e">
        <f>IF(INDEX(SamplingFeatures[Feature Code],$A3690)="","",
CONCATENATE("  - &amp;SamplingFeatureID",TEXT($A3690,"0000"),
" {","SamplingFeatureUUID:  ",CHAR(34),INDEX(SamplingFeatures[Sampling Feature UUID],$A3690),CHAR(34),
", SamplingFeatureTypeCV:  ",CHAR(34),INDEX(SamplingFeatures[Sampling Feature Type],$A3690),CHAR(34),
", SamplingFeatureCode:  ",CHAR(34),INDEX(SamplingFeatures[Feature Code],$A3690),CHAR(34),
", SamplingFeatureName:  ",CHAR(34),INDEX(SamplingFeatures[Feature Name],$A3690),CHAR(34),
", SamplingFeatureDescription:  ",CHAR(34),INDEX(SamplingFeatures[Feature Description],$A3690),CHAR(34),
", SamplingFeatureGeotypeCV:  ",CHAR(34),INDEX(SamplingFeatures[Feature Geo Type],$A3690),CHAR(34),
", FeatureGeometry:  ",CHAR(34),INDEX(SamplingFeatures[Feature Geometry],$A3690),CHAR(34),
", Elevation_m:  ",CHAR(34),INDEX(SamplingFeatures[Elevation_m],$A3690),CHAR(34),
", ElevationDatumCV:  ",CHAR(34),ElevationDatum,CHAR(34),"}"))</f>
        <v>#REF!</v>
      </c>
      <c r="L3690" t="e">
        <f>IF(INDEX(SamplingFeatures[Sampling Feature Type],$A3690)&lt;&gt;"Site","",
CONCATENATE("  - &amp;SiteID",TEXT(SUMPRODUCT(--($L$3:$L3689&lt;&gt;"")),"0000"),
" {","SamplingFeatureID:  *SamplingFeatureID",TEXT($A3690,"0000"),
", SiteTypeCV:  ",CHAR(34),INDEX(Sites[Site Type],$A3690),CHAR(34),
", Latitude:  ",INDEX(Sites[Latitude],$A3690),
", Longitude:  ",INDEX(Sites[Longitude],$A3690),
", SRSName:  ",CHAR(34),LatLonDatum,CHAR(34),"}"))</f>
        <v>#REF!</v>
      </c>
      <c r="M3690" t="e">
        <f>IF(INDEX(SamplingFeatures[Sampling Feature Type],$A3690)&lt;&gt;"Specimen","",
CONCATENATE("  - &amp;SpecimenID",TEXT(SUMPRODUCT(--($M$3:$M3689&lt;&gt;"")),"0000"),
" {","SamplingFeatureID:  *SamplingFeatureID",TEXT($A3690,"0000"),
", SpecimenTypeCV:  ",CHAR(34),INDEX(Specimens[Specimen Type],$A3690),CHAR(34),
", SpecimenMediumCV:  ",INDEX(Specimens[Specimen Medium],$A3690),
", IsFieldSpecimen:  ",CHAR(34),INDEX(Specimens[Is Field Specimen?],$A3690),CHAR(34),"}"))</f>
        <v>#REF!</v>
      </c>
      <c r="N3690" t="e">
        <f>IF(COUNTA(SpatialOffsets[])=0,"", IF(INDEX(SpatialOffsets[Spatial Offset Type],$A3690)="","",
CONCATENATE("  - &amp;SpatialOffsetID",TEXT($A3690,"0000"),
" {","SpatialOffsetTypeCV:  ",CHAR(34),INDEX(SpatialOffsets[Spatial Offset Type],$A3690),CHAR(34),
", Offset1Value:  ",INDEX(SpatialOffsets[Offset 1 Value],$A3690),
", Offset1UnitID:  ",CHAR(34),INDEX(SpatialOffsets[Offset 1 Unit],$A3690),CHAR(34),
", Offset2Value:  ",INDEX(SpatialOffsets[Offset 2 Value],$A3690),
", Offset2UnitID:  ",CHAR(34),INDEX(SpatialOffsets[Offset 2 Unit],$A3690),CHAR(34),
", Offset3Value:  ",INDEX(SpatialOffsets[Offset 3 Value],$A3690),
", Offset3UnitID:  ",CHAR(34),INDEX(SpatialOffsets[Offset 3 Unit],$A3690),CHAR(34),,"}")))</f>
        <v>#REF!</v>
      </c>
      <c r="O3690" t="e">
        <f>IF(COUNTA(RelatedFeatures[])=0,"", IF(INDEX(RelatedFeatures[First Sampling Feature Code],$A3690)="","",
CONCATENATE("  - &amp;RelationID",TEXT($A3690,"0000"),
" {","SamplingFeatureID:  *SamplingFeatureID",TEXT(MATCH(INDEX(RelatedFeatures[First Sampling Feature Code],$A3690),SamplingFeatures[Feature Code],0),"0000"),
", RelationshipTypeCV:  ",CHAR(34),INDEX(RelatedFeatures[Relationship Type],$A3690),CHAR(34),
", RelatedFeatureID: *SamplingFeatureID",TEXT(MATCH(INDEX(RelatedFeatures[Second Sampling Feature Code],$A3690),SamplingFeatures[Feature Code],0),"0000"),
", SpatialOffsetID:  ",IF(INDEX(RelatedFeatures[Offset Number],$A3690)="","",CONCATENATE("*SpatialOffsetID",TEXT(INDEX(RelatedFeatures[Offset Number],$A3690),"0000"))),"}")))</f>
        <v>#REF!</v>
      </c>
      <c r="P3690" t="e">
        <f>IF(INDEX(Methods[Method Type],$A3690)="","",
CONCATENATE("  - &amp;MethodID",TEXT($A3690,"0000"),
" {","MethodTypeCV:  ",CHAR(34),INDEX(Methods[Method Type],$A3690),CHAR(34),
", MethodCode:  ",CHAR(34),INDEX(Methods[Method Code],$A3690),CHAR(34),
", MethodName:  ",CHAR(34),INDEX(Methods[Method Name],$A3690),CHAR(34),
", MethodDescription:  ",CHAR(34),INDEX(Methods[Method Description],$A3690),CHAR(34),
", MethodLink:  ",CHAR(34),INDEX(Methods[Method Link],$A3690),CHAR(34),
", OrganizationID: *OrganizationID",TEXT(MATCH(INDEX(Methods[Organization Name],$A3690),Organizations[Organization Name],0),"0000"),"}"))</f>
        <v>#REF!</v>
      </c>
      <c r="Q3690" t="e">
        <f>IF(INDEX(Variables[Variable Type],$A3690)="","",
CONCATENATE("  - &amp;VariableID",TEXT($A3690,"0000"),
" {","VariableTypeCV:  ",CHAR(34),INDEX(Variables[Variable Type],$A3690),CHAR(34),
", VariableCode:  ",CHAR(34),INDEX(Variables[Variable Code],$A3690),CHAR(34),
", VariableNameCV:  ",CHAR(34),INDEX(Variables[Variable Name],$A3690),CHAR(34),
", VariableDefinition:  ",CHAR(34),INDEX(Variables[Variable Definition],$A3690),CHAR(34),
", SpecciationCV:  ",CHAR(34),INDEX(Variables[Speciation],$A3690),CHAR(34),
", NoDataValue:  ",CHAR(34),INDEX(Variables[No Data Value],$A3690),CHAR(34),"}"))</f>
        <v>#REF!</v>
      </c>
    </row>
    <row r="3691" spans="1:17" x14ac:dyDescent="0.25">
      <c r="A3691">
        <v>3688</v>
      </c>
      <c r="D3691" t="e">
        <f>IF(INDEX(People[First Name],$A3691)="","",
CONCATENATE("  - &amp;PersonID",TEXT($A3691,"0000"),
" {","PersonFirstName:  ",CHAR(34),INDEX(People[First Name],$A3691),CHAR(34),
", PersonMiddleName:  ",CHAR(34),INDEX(People[Middle Name],$A3691),CHAR(34),
", PersonLastName:  ",CHAR(34),INDEX(People[Last Name],$A3691),CHAR(34),"}"))</f>
        <v>#REF!</v>
      </c>
      <c r="E3691" t="e">
        <f>IF(INDEX(Organizations[Organization Type '[CV']],$A3691)="","",
CONCATENATE("  - &amp;OrganizationID",TEXT($A3691,"0000"),
" {","OrganizationTypeCV:  ",CHAR(34),INDEX(Organizations[Organization Type '[CV']],$A3691),CHAR(34),
", OrganizationCode:  ",CHAR(34),INDEX(Organizations[Organization Code],$A3691),CHAR(34),
", OrganizationName:  ",CHAR(34),INDEX(Organizations[Organization Name],$A3691),CHAR(34),
", OrganizationDescription:  ",CHAR(34),INDEX(Organizations[Organization Description],$A3691),CHAR(34),
", OrganizationLink:  ",CHAR(34),INDEX(Organizations[Organization Link],$A3691),CHAR(34),"}"))</f>
        <v>#REF!</v>
      </c>
      <c r="F3691" t="e">
        <f>IF(INDEX(People[First Name],$A3691)="","",
CONCATENATE("  - &amp;AffiliationID",TEXT($A3691,"0000"),
" {PersonID: *PersonID",TEXT($A3691,"0000"),
", OrganizationID: *OrganizationID",TEXT(MATCH(INDEX(People[Organization Name],$A3691),Organizations[Organization Name],0),"0000"),
", IsPrimaryOrganizationContact: , AffiliationStartDate: , AffiliationEndDate: , PrimaryPhone: ",
", PrimaryEmail: ",CHAR(34),INDEX(People[Primary Email],$A3691),CHAR(34),
", PrimaryAddress: ",CHAR(34),INDEX(People[Primary Address],$A3691),CHAR(34),
", PersonLink: }"))</f>
        <v>#REF!</v>
      </c>
      <c r="H3691" t="e">
        <f>IF(COUNTA(CitationInformation)=0,"",IF(INDEX(AuthorList[Author Name],$A3691)="","",
CONCATENATE("  - &amp;AuthorListID",TEXT($A3691,"0000"),
"  {CitationID: *CitationID0001",
", PersonID: *PersonID",TEXT(MATCH(INDEX(AuthorList[Author Name],$A3691),People[Full Name],0),"0000"),
", AuthorOrder: ",INDEX(AuthorList[Author Number],$A3691),"}")))</f>
        <v>#REF!</v>
      </c>
      <c r="K3691" t="e">
        <f>IF(INDEX(SamplingFeatures[Feature Code],$A3691)="","",
CONCATENATE("  - &amp;SamplingFeatureID",TEXT($A3691,"0000"),
" {","SamplingFeatureUUID:  ",CHAR(34),INDEX(SamplingFeatures[Sampling Feature UUID],$A3691),CHAR(34),
", SamplingFeatureTypeCV:  ",CHAR(34),INDEX(SamplingFeatures[Sampling Feature Type],$A3691),CHAR(34),
", SamplingFeatureCode:  ",CHAR(34),INDEX(SamplingFeatures[Feature Code],$A3691),CHAR(34),
", SamplingFeatureName:  ",CHAR(34),INDEX(SamplingFeatures[Feature Name],$A3691),CHAR(34),
", SamplingFeatureDescription:  ",CHAR(34),INDEX(SamplingFeatures[Feature Description],$A3691),CHAR(34),
", SamplingFeatureGeotypeCV:  ",CHAR(34),INDEX(SamplingFeatures[Feature Geo Type],$A3691),CHAR(34),
", FeatureGeometry:  ",CHAR(34),INDEX(SamplingFeatures[Feature Geometry],$A3691),CHAR(34),
", Elevation_m:  ",CHAR(34),INDEX(SamplingFeatures[Elevation_m],$A3691),CHAR(34),
", ElevationDatumCV:  ",CHAR(34),ElevationDatum,CHAR(34),"}"))</f>
        <v>#REF!</v>
      </c>
      <c r="L3691" t="e">
        <f>IF(INDEX(SamplingFeatures[Sampling Feature Type],$A3691)&lt;&gt;"Site","",
CONCATENATE("  - &amp;SiteID",TEXT(SUMPRODUCT(--($L$3:$L3690&lt;&gt;"")),"0000"),
" {","SamplingFeatureID:  *SamplingFeatureID",TEXT($A3691,"0000"),
", SiteTypeCV:  ",CHAR(34),INDEX(Sites[Site Type],$A3691),CHAR(34),
", Latitude:  ",INDEX(Sites[Latitude],$A3691),
", Longitude:  ",INDEX(Sites[Longitude],$A3691),
", SRSName:  ",CHAR(34),LatLonDatum,CHAR(34),"}"))</f>
        <v>#REF!</v>
      </c>
      <c r="M3691" t="e">
        <f>IF(INDEX(SamplingFeatures[Sampling Feature Type],$A3691)&lt;&gt;"Specimen","",
CONCATENATE("  - &amp;SpecimenID",TEXT(SUMPRODUCT(--($M$3:$M3690&lt;&gt;"")),"0000"),
" {","SamplingFeatureID:  *SamplingFeatureID",TEXT($A3691,"0000"),
", SpecimenTypeCV:  ",CHAR(34),INDEX(Specimens[Specimen Type],$A3691),CHAR(34),
", SpecimenMediumCV:  ",INDEX(Specimens[Specimen Medium],$A3691),
", IsFieldSpecimen:  ",CHAR(34),INDEX(Specimens[Is Field Specimen?],$A3691),CHAR(34),"}"))</f>
        <v>#REF!</v>
      </c>
      <c r="N3691" t="e">
        <f>IF(COUNTA(SpatialOffsets[])=0,"", IF(INDEX(SpatialOffsets[Spatial Offset Type],$A3691)="","",
CONCATENATE("  - &amp;SpatialOffsetID",TEXT($A3691,"0000"),
" {","SpatialOffsetTypeCV:  ",CHAR(34),INDEX(SpatialOffsets[Spatial Offset Type],$A3691),CHAR(34),
", Offset1Value:  ",INDEX(SpatialOffsets[Offset 1 Value],$A3691),
", Offset1UnitID:  ",CHAR(34),INDEX(SpatialOffsets[Offset 1 Unit],$A3691),CHAR(34),
", Offset2Value:  ",INDEX(SpatialOffsets[Offset 2 Value],$A3691),
", Offset2UnitID:  ",CHAR(34),INDEX(SpatialOffsets[Offset 2 Unit],$A3691),CHAR(34),
", Offset3Value:  ",INDEX(SpatialOffsets[Offset 3 Value],$A3691),
", Offset3UnitID:  ",CHAR(34),INDEX(SpatialOffsets[Offset 3 Unit],$A3691),CHAR(34),,"}")))</f>
        <v>#REF!</v>
      </c>
      <c r="O3691" t="e">
        <f>IF(COUNTA(RelatedFeatures[])=0,"", IF(INDEX(RelatedFeatures[First Sampling Feature Code],$A3691)="","",
CONCATENATE("  - &amp;RelationID",TEXT($A3691,"0000"),
" {","SamplingFeatureID:  *SamplingFeatureID",TEXT(MATCH(INDEX(RelatedFeatures[First Sampling Feature Code],$A3691),SamplingFeatures[Feature Code],0),"0000"),
", RelationshipTypeCV:  ",CHAR(34),INDEX(RelatedFeatures[Relationship Type],$A3691),CHAR(34),
", RelatedFeatureID: *SamplingFeatureID",TEXT(MATCH(INDEX(RelatedFeatures[Second Sampling Feature Code],$A3691),SamplingFeatures[Feature Code],0),"0000"),
", SpatialOffsetID:  ",IF(INDEX(RelatedFeatures[Offset Number],$A3691)="","",CONCATENATE("*SpatialOffsetID",TEXT(INDEX(RelatedFeatures[Offset Number],$A3691),"0000"))),"}")))</f>
        <v>#REF!</v>
      </c>
      <c r="P3691" t="e">
        <f>IF(INDEX(Methods[Method Type],$A3691)="","",
CONCATENATE("  - &amp;MethodID",TEXT($A3691,"0000"),
" {","MethodTypeCV:  ",CHAR(34),INDEX(Methods[Method Type],$A3691),CHAR(34),
", MethodCode:  ",CHAR(34),INDEX(Methods[Method Code],$A3691),CHAR(34),
", MethodName:  ",CHAR(34),INDEX(Methods[Method Name],$A3691),CHAR(34),
", MethodDescription:  ",CHAR(34),INDEX(Methods[Method Description],$A3691),CHAR(34),
", MethodLink:  ",CHAR(34),INDEX(Methods[Method Link],$A3691),CHAR(34),
", OrganizationID: *OrganizationID",TEXT(MATCH(INDEX(Methods[Organization Name],$A3691),Organizations[Organization Name],0),"0000"),"}"))</f>
        <v>#REF!</v>
      </c>
      <c r="Q3691" t="e">
        <f>IF(INDEX(Variables[Variable Type],$A3691)="","",
CONCATENATE("  - &amp;VariableID",TEXT($A3691,"0000"),
" {","VariableTypeCV:  ",CHAR(34),INDEX(Variables[Variable Type],$A3691),CHAR(34),
", VariableCode:  ",CHAR(34),INDEX(Variables[Variable Code],$A3691),CHAR(34),
", VariableNameCV:  ",CHAR(34),INDEX(Variables[Variable Name],$A3691),CHAR(34),
", VariableDefinition:  ",CHAR(34),INDEX(Variables[Variable Definition],$A3691),CHAR(34),
", SpecciationCV:  ",CHAR(34),INDEX(Variables[Speciation],$A3691),CHAR(34),
", NoDataValue:  ",CHAR(34),INDEX(Variables[No Data Value],$A3691),CHAR(34),"}"))</f>
        <v>#REF!</v>
      </c>
    </row>
    <row r="3692" spans="1:17" x14ac:dyDescent="0.25">
      <c r="A3692">
        <v>3689</v>
      </c>
      <c r="D3692" t="e">
        <f>IF(INDEX(People[First Name],$A3692)="","",
CONCATENATE("  - &amp;PersonID",TEXT($A3692,"0000"),
" {","PersonFirstName:  ",CHAR(34),INDEX(People[First Name],$A3692),CHAR(34),
", PersonMiddleName:  ",CHAR(34),INDEX(People[Middle Name],$A3692),CHAR(34),
", PersonLastName:  ",CHAR(34),INDEX(People[Last Name],$A3692),CHAR(34),"}"))</f>
        <v>#REF!</v>
      </c>
      <c r="E3692" t="e">
        <f>IF(INDEX(Organizations[Organization Type '[CV']],$A3692)="","",
CONCATENATE("  - &amp;OrganizationID",TEXT($A3692,"0000"),
" {","OrganizationTypeCV:  ",CHAR(34),INDEX(Organizations[Organization Type '[CV']],$A3692),CHAR(34),
", OrganizationCode:  ",CHAR(34),INDEX(Organizations[Organization Code],$A3692),CHAR(34),
", OrganizationName:  ",CHAR(34),INDEX(Organizations[Organization Name],$A3692),CHAR(34),
", OrganizationDescription:  ",CHAR(34),INDEX(Organizations[Organization Description],$A3692),CHAR(34),
", OrganizationLink:  ",CHAR(34),INDEX(Organizations[Organization Link],$A3692),CHAR(34),"}"))</f>
        <v>#REF!</v>
      </c>
      <c r="F3692" t="e">
        <f>IF(INDEX(People[First Name],$A3692)="","",
CONCATENATE("  - &amp;AffiliationID",TEXT($A3692,"0000"),
" {PersonID: *PersonID",TEXT($A3692,"0000"),
", OrganizationID: *OrganizationID",TEXT(MATCH(INDEX(People[Organization Name],$A3692),Organizations[Organization Name],0),"0000"),
", IsPrimaryOrganizationContact: , AffiliationStartDate: , AffiliationEndDate: , PrimaryPhone: ",
", PrimaryEmail: ",CHAR(34),INDEX(People[Primary Email],$A3692),CHAR(34),
", PrimaryAddress: ",CHAR(34),INDEX(People[Primary Address],$A3692),CHAR(34),
", PersonLink: }"))</f>
        <v>#REF!</v>
      </c>
      <c r="H3692" t="e">
        <f>IF(COUNTA(CitationInformation)=0,"",IF(INDEX(AuthorList[Author Name],$A3692)="","",
CONCATENATE("  - &amp;AuthorListID",TEXT($A3692,"0000"),
"  {CitationID: *CitationID0001",
", PersonID: *PersonID",TEXT(MATCH(INDEX(AuthorList[Author Name],$A3692),People[Full Name],0),"0000"),
", AuthorOrder: ",INDEX(AuthorList[Author Number],$A3692),"}")))</f>
        <v>#REF!</v>
      </c>
      <c r="K3692" t="e">
        <f>IF(INDEX(SamplingFeatures[Feature Code],$A3692)="","",
CONCATENATE("  - &amp;SamplingFeatureID",TEXT($A3692,"0000"),
" {","SamplingFeatureUUID:  ",CHAR(34),INDEX(SamplingFeatures[Sampling Feature UUID],$A3692),CHAR(34),
", SamplingFeatureTypeCV:  ",CHAR(34),INDEX(SamplingFeatures[Sampling Feature Type],$A3692),CHAR(34),
", SamplingFeatureCode:  ",CHAR(34),INDEX(SamplingFeatures[Feature Code],$A3692),CHAR(34),
", SamplingFeatureName:  ",CHAR(34),INDEX(SamplingFeatures[Feature Name],$A3692),CHAR(34),
", SamplingFeatureDescription:  ",CHAR(34),INDEX(SamplingFeatures[Feature Description],$A3692),CHAR(34),
", SamplingFeatureGeotypeCV:  ",CHAR(34),INDEX(SamplingFeatures[Feature Geo Type],$A3692),CHAR(34),
", FeatureGeometry:  ",CHAR(34),INDEX(SamplingFeatures[Feature Geometry],$A3692),CHAR(34),
", Elevation_m:  ",CHAR(34),INDEX(SamplingFeatures[Elevation_m],$A3692),CHAR(34),
", ElevationDatumCV:  ",CHAR(34),ElevationDatum,CHAR(34),"}"))</f>
        <v>#REF!</v>
      </c>
      <c r="L3692" t="e">
        <f>IF(INDEX(SamplingFeatures[Sampling Feature Type],$A3692)&lt;&gt;"Site","",
CONCATENATE("  - &amp;SiteID",TEXT(SUMPRODUCT(--($L$3:$L3691&lt;&gt;"")),"0000"),
" {","SamplingFeatureID:  *SamplingFeatureID",TEXT($A3692,"0000"),
", SiteTypeCV:  ",CHAR(34),INDEX(Sites[Site Type],$A3692),CHAR(34),
", Latitude:  ",INDEX(Sites[Latitude],$A3692),
", Longitude:  ",INDEX(Sites[Longitude],$A3692),
", SRSName:  ",CHAR(34),LatLonDatum,CHAR(34),"}"))</f>
        <v>#REF!</v>
      </c>
      <c r="M3692" t="e">
        <f>IF(INDEX(SamplingFeatures[Sampling Feature Type],$A3692)&lt;&gt;"Specimen","",
CONCATENATE("  - &amp;SpecimenID",TEXT(SUMPRODUCT(--($M$3:$M3691&lt;&gt;"")),"0000"),
" {","SamplingFeatureID:  *SamplingFeatureID",TEXT($A3692,"0000"),
", SpecimenTypeCV:  ",CHAR(34),INDEX(Specimens[Specimen Type],$A3692),CHAR(34),
", SpecimenMediumCV:  ",INDEX(Specimens[Specimen Medium],$A3692),
", IsFieldSpecimen:  ",CHAR(34),INDEX(Specimens[Is Field Specimen?],$A3692),CHAR(34),"}"))</f>
        <v>#REF!</v>
      </c>
      <c r="N3692" t="e">
        <f>IF(COUNTA(SpatialOffsets[])=0,"", IF(INDEX(SpatialOffsets[Spatial Offset Type],$A3692)="","",
CONCATENATE("  - &amp;SpatialOffsetID",TEXT($A3692,"0000"),
" {","SpatialOffsetTypeCV:  ",CHAR(34),INDEX(SpatialOffsets[Spatial Offset Type],$A3692),CHAR(34),
", Offset1Value:  ",INDEX(SpatialOffsets[Offset 1 Value],$A3692),
", Offset1UnitID:  ",CHAR(34),INDEX(SpatialOffsets[Offset 1 Unit],$A3692),CHAR(34),
", Offset2Value:  ",INDEX(SpatialOffsets[Offset 2 Value],$A3692),
", Offset2UnitID:  ",CHAR(34),INDEX(SpatialOffsets[Offset 2 Unit],$A3692),CHAR(34),
", Offset3Value:  ",INDEX(SpatialOffsets[Offset 3 Value],$A3692),
", Offset3UnitID:  ",CHAR(34),INDEX(SpatialOffsets[Offset 3 Unit],$A3692),CHAR(34),,"}")))</f>
        <v>#REF!</v>
      </c>
      <c r="O3692" t="e">
        <f>IF(COUNTA(RelatedFeatures[])=0,"", IF(INDEX(RelatedFeatures[First Sampling Feature Code],$A3692)="","",
CONCATENATE("  - &amp;RelationID",TEXT($A3692,"0000"),
" {","SamplingFeatureID:  *SamplingFeatureID",TEXT(MATCH(INDEX(RelatedFeatures[First Sampling Feature Code],$A3692),SamplingFeatures[Feature Code],0),"0000"),
", RelationshipTypeCV:  ",CHAR(34),INDEX(RelatedFeatures[Relationship Type],$A3692),CHAR(34),
", RelatedFeatureID: *SamplingFeatureID",TEXT(MATCH(INDEX(RelatedFeatures[Second Sampling Feature Code],$A3692),SamplingFeatures[Feature Code],0),"0000"),
", SpatialOffsetID:  ",IF(INDEX(RelatedFeatures[Offset Number],$A3692)="","",CONCATENATE("*SpatialOffsetID",TEXT(INDEX(RelatedFeatures[Offset Number],$A3692),"0000"))),"}")))</f>
        <v>#REF!</v>
      </c>
      <c r="P3692" t="e">
        <f>IF(INDEX(Methods[Method Type],$A3692)="","",
CONCATENATE("  - &amp;MethodID",TEXT($A3692,"0000"),
" {","MethodTypeCV:  ",CHAR(34),INDEX(Methods[Method Type],$A3692),CHAR(34),
", MethodCode:  ",CHAR(34),INDEX(Methods[Method Code],$A3692),CHAR(34),
", MethodName:  ",CHAR(34),INDEX(Methods[Method Name],$A3692),CHAR(34),
", MethodDescription:  ",CHAR(34),INDEX(Methods[Method Description],$A3692),CHAR(34),
", MethodLink:  ",CHAR(34),INDEX(Methods[Method Link],$A3692),CHAR(34),
", OrganizationID: *OrganizationID",TEXT(MATCH(INDEX(Methods[Organization Name],$A3692),Organizations[Organization Name],0),"0000"),"}"))</f>
        <v>#REF!</v>
      </c>
      <c r="Q3692" t="e">
        <f>IF(INDEX(Variables[Variable Type],$A3692)="","",
CONCATENATE("  - &amp;VariableID",TEXT($A3692,"0000"),
" {","VariableTypeCV:  ",CHAR(34),INDEX(Variables[Variable Type],$A3692),CHAR(34),
", VariableCode:  ",CHAR(34),INDEX(Variables[Variable Code],$A3692),CHAR(34),
", VariableNameCV:  ",CHAR(34),INDEX(Variables[Variable Name],$A3692),CHAR(34),
", VariableDefinition:  ",CHAR(34),INDEX(Variables[Variable Definition],$A3692),CHAR(34),
", SpecciationCV:  ",CHAR(34),INDEX(Variables[Speciation],$A3692),CHAR(34),
", NoDataValue:  ",CHAR(34),INDEX(Variables[No Data Value],$A3692),CHAR(34),"}"))</f>
        <v>#REF!</v>
      </c>
    </row>
    <row r="3693" spans="1:17" x14ac:dyDescent="0.25">
      <c r="A3693">
        <v>3690</v>
      </c>
      <c r="D3693" t="e">
        <f>IF(INDEX(People[First Name],$A3693)="","",
CONCATENATE("  - &amp;PersonID",TEXT($A3693,"0000"),
" {","PersonFirstName:  ",CHAR(34),INDEX(People[First Name],$A3693),CHAR(34),
", PersonMiddleName:  ",CHAR(34),INDEX(People[Middle Name],$A3693),CHAR(34),
", PersonLastName:  ",CHAR(34),INDEX(People[Last Name],$A3693),CHAR(34),"}"))</f>
        <v>#REF!</v>
      </c>
      <c r="E3693" t="e">
        <f>IF(INDEX(Organizations[Organization Type '[CV']],$A3693)="","",
CONCATENATE("  - &amp;OrganizationID",TEXT($A3693,"0000"),
" {","OrganizationTypeCV:  ",CHAR(34),INDEX(Organizations[Organization Type '[CV']],$A3693),CHAR(34),
", OrganizationCode:  ",CHAR(34),INDEX(Organizations[Organization Code],$A3693),CHAR(34),
", OrganizationName:  ",CHAR(34),INDEX(Organizations[Organization Name],$A3693),CHAR(34),
", OrganizationDescription:  ",CHAR(34),INDEX(Organizations[Organization Description],$A3693),CHAR(34),
", OrganizationLink:  ",CHAR(34),INDEX(Organizations[Organization Link],$A3693),CHAR(34),"}"))</f>
        <v>#REF!</v>
      </c>
      <c r="F3693" t="e">
        <f>IF(INDEX(People[First Name],$A3693)="","",
CONCATENATE("  - &amp;AffiliationID",TEXT($A3693,"0000"),
" {PersonID: *PersonID",TEXT($A3693,"0000"),
", OrganizationID: *OrganizationID",TEXT(MATCH(INDEX(People[Organization Name],$A3693),Organizations[Organization Name],0),"0000"),
", IsPrimaryOrganizationContact: , AffiliationStartDate: , AffiliationEndDate: , PrimaryPhone: ",
", PrimaryEmail: ",CHAR(34),INDEX(People[Primary Email],$A3693),CHAR(34),
", PrimaryAddress: ",CHAR(34),INDEX(People[Primary Address],$A3693),CHAR(34),
", PersonLink: }"))</f>
        <v>#REF!</v>
      </c>
      <c r="H3693" t="e">
        <f>IF(COUNTA(CitationInformation)=0,"",IF(INDEX(AuthorList[Author Name],$A3693)="","",
CONCATENATE("  - &amp;AuthorListID",TEXT($A3693,"0000"),
"  {CitationID: *CitationID0001",
", PersonID: *PersonID",TEXT(MATCH(INDEX(AuthorList[Author Name],$A3693),People[Full Name],0),"0000"),
", AuthorOrder: ",INDEX(AuthorList[Author Number],$A3693),"}")))</f>
        <v>#REF!</v>
      </c>
      <c r="K3693" t="e">
        <f>IF(INDEX(SamplingFeatures[Feature Code],$A3693)="","",
CONCATENATE("  - &amp;SamplingFeatureID",TEXT($A3693,"0000"),
" {","SamplingFeatureUUID:  ",CHAR(34),INDEX(SamplingFeatures[Sampling Feature UUID],$A3693),CHAR(34),
", SamplingFeatureTypeCV:  ",CHAR(34),INDEX(SamplingFeatures[Sampling Feature Type],$A3693),CHAR(34),
", SamplingFeatureCode:  ",CHAR(34),INDEX(SamplingFeatures[Feature Code],$A3693),CHAR(34),
", SamplingFeatureName:  ",CHAR(34),INDEX(SamplingFeatures[Feature Name],$A3693),CHAR(34),
", SamplingFeatureDescription:  ",CHAR(34),INDEX(SamplingFeatures[Feature Description],$A3693),CHAR(34),
", SamplingFeatureGeotypeCV:  ",CHAR(34),INDEX(SamplingFeatures[Feature Geo Type],$A3693),CHAR(34),
", FeatureGeometry:  ",CHAR(34),INDEX(SamplingFeatures[Feature Geometry],$A3693),CHAR(34),
", Elevation_m:  ",CHAR(34),INDEX(SamplingFeatures[Elevation_m],$A3693),CHAR(34),
", ElevationDatumCV:  ",CHAR(34),ElevationDatum,CHAR(34),"}"))</f>
        <v>#REF!</v>
      </c>
      <c r="L3693" t="e">
        <f>IF(INDEX(SamplingFeatures[Sampling Feature Type],$A3693)&lt;&gt;"Site","",
CONCATENATE("  - &amp;SiteID",TEXT(SUMPRODUCT(--($L$3:$L3692&lt;&gt;"")),"0000"),
" {","SamplingFeatureID:  *SamplingFeatureID",TEXT($A3693,"0000"),
", SiteTypeCV:  ",CHAR(34),INDEX(Sites[Site Type],$A3693),CHAR(34),
", Latitude:  ",INDEX(Sites[Latitude],$A3693),
", Longitude:  ",INDEX(Sites[Longitude],$A3693),
", SRSName:  ",CHAR(34),LatLonDatum,CHAR(34),"}"))</f>
        <v>#REF!</v>
      </c>
      <c r="M3693" t="e">
        <f>IF(INDEX(SamplingFeatures[Sampling Feature Type],$A3693)&lt;&gt;"Specimen","",
CONCATENATE("  - &amp;SpecimenID",TEXT(SUMPRODUCT(--($M$3:$M3692&lt;&gt;"")),"0000"),
" {","SamplingFeatureID:  *SamplingFeatureID",TEXT($A3693,"0000"),
", SpecimenTypeCV:  ",CHAR(34),INDEX(Specimens[Specimen Type],$A3693),CHAR(34),
", SpecimenMediumCV:  ",INDEX(Specimens[Specimen Medium],$A3693),
", IsFieldSpecimen:  ",CHAR(34),INDEX(Specimens[Is Field Specimen?],$A3693),CHAR(34),"}"))</f>
        <v>#REF!</v>
      </c>
      <c r="N3693" t="e">
        <f>IF(COUNTA(SpatialOffsets[])=0,"", IF(INDEX(SpatialOffsets[Spatial Offset Type],$A3693)="","",
CONCATENATE("  - &amp;SpatialOffsetID",TEXT($A3693,"0000"),
" {","SpatialOffsetTypeCV:  ",CHAR(34),INDEX(SpatialOffsets[Spatial Offset Type],$A3693),CHAR(34),
", Offset1Value:  ",INDEX(SpatialOffsets[Offset 1 Value],$A3693),
", Offset1UnitID:  ",CHAR(34),INDEX(SpatialOffsets[Offset 1 Unit],$A3693),CHAR(34),
", Offset2Value:  ",INDEX(SpatialOffsets[Offset 2 Value],$A3693),
", Offset2UnitID:  ",CHAR(34),INDEX(SpatialOffsets[Offset 2 Unit],$A3693),CHAR(34),
", Offset3Value:  ",INDEX(SpatialOffsets[Offset 3 Value],$A3693),
", Offset3UnitID:  ",CHAR(34),INDEX(SpatialOffsets[Offset 3 Unit],$A3693),CHAR(34),,"}")))</f>
        <v>#REF!</v>
      </c>
      <c r="O3693" t="e">
        <f>IF(COUNTA(RelatedFeatures[])=0,"", IF(INDEX(RelatedFeatures[First Sampling Feature Code],$A3693)="","",
CONCATENATE("  - &amp;RelationID",TEXT($A3693,"0000"),
" {","SamplingFeatureID:  *SamplingFeatureID",TEXT(MATCH(INDEX(RelatedFeatures[First Sampling Feature Code],$A3693),SamplingFeatures[Feature Code],0),"0000"),
", RelationshipTypeCV:  ",CHAR(34),INDEX(RelatedFeatures[Relationship Type],$A3693),CHAR(34),
", RelatedFeatureID: *SamplingFeatureID",TEXT(MATCH(INDEX(RelatedFeatures[Second Sampling Feature Code],$A3693),SamplingFeatures[Feature Code],0),"0000"),
", SpatialOffsetID:  ",IF(INDEX(RelatedFeatures[Offset Number],$A3693)="","",CONCATENATE("*SpatialOffsetID",TEXT(INDEX(RelatedFeatures[Offset Number],$A3693),"0000"))),"}")))</f>
        <v>#REF!</v>
      </c>
      <c r="P3693" t="e">
        <f>IF(INDEX(Methods[Method Type],$A3693)="","",
CONCATENATE("  - &amp;MethodID",TEXT($A3693,"0000"),
" {","MethodTypeCV:  ",CHAR(34),INDEX(Methods[Method Type],$A3693),CHAR(34),
", MethodCode:  ",CHAR(34),INDEX(Methods[Method Code],$A3693),CHAR(34),
", MethodName:  ",CHAR(34),INDEX(Methods[Method Name],$A3693),CHAR(34),
", MethodDescription:  ",CHAR(34),INDEX(Methods[Method Description],$A3693),CHAR(34),
", MethodLink:  ",CHAR(34),INDEX(Methods[Method Link],$A3693),CHAR(34),
", OrganizationID: *OrganizationID",TEXT(MATCH(INDEX(Methods[Organization Name],$A3693),Organizations[Organization Name],0),"0000"),"}"))</f>
        <v>#REF!</v>
      </c>
      <c r="Q3693" t="e">
        <f>IF(INDEX(Variables[Variable Type],$A3693)="","",
CONCATENATE("  - &amp;VariableID",TEXT($A3693,"0000"),
" {","VariableTypeCV:  ",CHAR(34),INDEX(Variables[Variable Type],$A3693),CHAR(34),
", VariableCode:  ",CHAR(34),INDEX(Variables[Variable Code],$A3693),CHAR(34),
", VariableNameCV:  ",CHAR(34),INDEX(Variables[Variable Name],$A3693),CHAR(34),
", VariableDefinition:  ",CHAR(34),INDEX(Variables[Variable Definition],$A3693),CHAR(34),
", SpecciationCV:  ",CHAR(34),INDEX(Variables[Speciation],$A3693),CHAR(34),
", NoDataValue:  ",CHAR(34),INDEX(Variables[No Data Value],$A3693),CHAR(34),"}"))</f>
        <v>#REF!</v>
      </c>
    </row>
    <row r="3694" spans="1:17" x14ac:dyDescent="0.25">
      <c r="A3694">
        <v>3691</v>
      </c>
      <c r="D3694" t="e">
        <f>IF(INDEX(People[First Name],$A3694)="","",
CONCATENATE("  - &amp;PersonID",TEXT($A3694,"0000"),
" {","PersonFirstName:  ",CHAR(34),INDEX(People[First Name],$A3694),CHAR(34),
", PersonMiddleName:  ",CHAR(34),INDEX(People[Middle Name],$A3694),CHAR(34),
", PersonLastName:  ",CHAR(34),INDEX(People[Last Name],$A3694),CHAR(34),"}"))</f>
        <v>#REF!</v>
      </c>
      <c r="E3694" t="e">
        <f>IF(INDEX(Organizations[Organization Type '[CV']],$A3694)="","",
CONCATENATE("  - &amp;OrganizationID",TEXT($A3694,"0000"),
" {","OrganizationTypeCV:  ",CHAR(34),INDEX(Organizations[Organization Type '[CV']],$A3694),CHAR(34),
", OrganizationCode:  ",CHAR(34),INDEX(Organizations[Organization Code],$A3694),CHAR(34),
", OrganizationName:  ",CHAR(34),INDEX(Organizations[Organization Name],$A3694),CHAR(34),
", OrganizationDescription:  ",CHAR(34),INDEX(Organizations[Organization Description],$A3694),CHAR(34),
", OrganizationLink:  ",CHAR(34),INDEX(Organizations[Organization Link],$A3694),CHAR(34),"}"))</f>
        <v>#REF!</v>
      </c>
      <c r="F3694" t="e">
        <f>IF(INDEX(People[First Name],$A3694)="","",
CONCATENATE("  - &amp;AffiliationID",TEXT($A3694,"0000"),
" {PersonID: *PersonID",TEXT($A3694,"0000"),
", OrganizationID: *OrganizationID",TEXT(MATCH(INDEX(People[Organization Name],$A3694),Organizations[Organization Name],0),"0000"),
", IsPrimaryOrganizationContact: , AffiliationStartDate: , AffiliationEndDate: , PrimaryPhone: ",
", PrimaryEmail: ",CHAR(34),INDEX(People[Primary Email],$A3694),CHAR(34),
", PrimaryAddress: ",CHAR(34),INDEX(People[Primary Address],$A3694),CHAR(34),
", PersonLink: }"))</f>
        <v>#REF!</v>
      </c>
      <c r="H3694" t="e">
        <f>IF(COUNTA(CitationInformation)=0,"",IF(INDEX(AuthorList[Author Name],$A3694)="","",
CONCATENATE("  - &amp;AuthorListID",TEXT($A3694,"0000"),
"  {CitationID: *CitationID0001",
", PersonID: *PersonID",TEXT(MATCH(INDEX(AuthorList[Author Name],$A3694),People[Full Name],0),"0000"),
", AuthorOrder: ",INDEX(AuthorList[Author Number],$A3694),"}")))</f>
        <v>#REF!</v>
      </c>
      <c r="K3694" t="e">
        <f>IF(INDEX(SamplingFeatures[Feature Code],$A3694)="","",
CONCATENATE("  - &amp;SamplingFeatureID",TEXT($A3694,"0000"),
" {","SamplingFeatureUUID:  ",CHAR(34),INDEX(SamplingFeatures[Sampling Feature UUID],$A3694),CHAR(34),
", SamplingFeatureTypeCV:  ",CHAR(34),INDEX(SamplingFeatures[Sampling Feature Type],$A3694),CHAR(34),
", SamplingFeatureCode:  ",CHAR(34),INDEX(SamplingFeatures[Feature Code],$A3694),CHAR(34),
", SamplingFeatureName:  ",CHAR(34),INDEX(SamplingFeatures[Feature Name],$A3694),CHAR(34),
", SamplingFeatureDescription:  ",CHAR(34),INDEX(SamplingFeatures[Feature Description],$A3694),CHAR(34),
", SamplingFeatureGeotypeCV:  ",CHAR(34),INDEX(SamplingFeatures[Feature Geo Type],$A3694),CHAR(34),
", FeatureGeometry:  ",CHAR(34),INDEX(SamplingFeatures[Feature Geometry],$A3694),CHAR(34),
", Elevation_m:  ",CHAR(34),INDEX(SamplingFeatures[Elevation_m],$A3694),CHAR(34),
", ElevationDatumCV:  ",CHAR(34),ElevationDatum,CHAR(34),"}"))</f>
        <v>#REF!</v>
      </c>
      <c r="L3694" t="e">
        <f>IF(INDEX(SamplingFeatures[Sampling Feature Type],$A3694)&lt;&gt;"Site","",
CONCATENATE("  - &amp;SiteID",TEXT(SUMPRODUCT(--($L$3:$L3693&lt;&gt;"")),"0000"),
" {","SamplingFeatureID:  *SamplingFeatureID",TEXT($A3694,"0000"),
", SiteTypeCV:  ",CHAR(34),INDEX(Sites[Site Type],$A3694),CHAR(34),
", Latitude:  ",INDEX(Sites[Latitude],$A3694),
", Longitude:  ",INDEX(Sites[Longitude],$A3694),
", SRSName:  ",CHAR(34),LatLonDatum,CHAR(34),"}"))</f>
        <v>#REF!</v>
      </c>
      <c r="M3694" t="e">
        <f>IF(INDEX(SamplingFeatures[Sampling Feature Type],$A3694)&lt;&gt;"Specimen","",
CONCATENATE("  - &amp;SpecimenID",TEXT(SUMPRODUCT(--($M$3:$M3693&lt;&gt;"")),"0000"),
" {","SamplingFeatureID:  *SamplingFeatureID",TEXT($A3694,"0000"),
", SpecimenTypeCV:  ",CHAR(34),INDEX(Specimens[Specimen Type],$A3694),CHAR(34),
", SpecimenMediumCV:  ",INDEX(Specimens[Specimen Medium],$A3694),
", IsFieldSpecimen:  ",CHAR(34),INDEX(Specimens[Is Field Specimen?],$A3694),CHAR(34),"}"))</f>
        <v>#REF!</v>
      </c>
      <c r="N3694" t="e">
        <f>IF(COUNTA(SpatialOffsets[])=0,"", IF(INDEX(SpatialOffsets[Spatial Offset Type],$A3694)="","",
CONCATENATE("  - &amp;SpatialOffsetID",TEXT($A3694,"0000"),
" {","SpatialOffsetTypeCV:  ",CHAR(34),INDEX(SpatialOffsets[Spatial Offset Type],$A3694),CHAR(34),
", Offset1Value:  ",INDEX(SpatialOffsets[Offset 1 Value],$A3694),
", Offset1UnitID:  ",CHAR(34),INDEX(SpatialOffsets[Offset 1 Unit],$A3694),CHAR(34),
", Offset2Value:  ",INDEX(SpatialOffsets[Offset 2 Value],$A3694),
", Offset2UnitID:  ",CHAR(34),INDEX(SpatialOffsets[Offset 2 Unit],$A3694),CHAR(34),
", Offset3Value:  ",INDEX(SpatialOffsets[Offset 3 Value],$A3694),
", Offset3UnitID:  ",CHAR(34),INDEX(SpatialOffsets[Offset 3 Unit],$A3694),CHAR(34),,"}")))</f>
        <v>#REF!</v>
      </c>
      <c r="O3694" t="e">
        <f>IF(COUNTA(RelatedFeatures[])=0,"", IF(INDEX(RelatedFeatures[First Sampling Feature Code],$A3694)="","",
CONCATENATE("  - &amp;RelationID",TEXT($A3694,"0000"),
" {","SamplingFeatureID:  *SamplingFeatureID",TEXT(MATCH(INDEX(RelatedFeatures[First Sampling Feature Code],$A3694),SamplingFeatures[Feature Code],0),"0000"),
", RelationshipTypeCV:  ",CHAR(34),INDEX(RelatedFeatures[Relationship Type],$A3694),CHAR(34),
", RelatedFeatureID: *SamplingFeatureID",TEXT(MATCH(INDEX(RelatedFeatures[Second Sampling Feature Code],$A3694),SamplingFeatures[Feature Code],0),"0000"),
", SpatialOffsetID:  ",IF(INDEX(RelatedFeatures[Offset Number],$A3694)="","",CONCATENATE("*SpatialOffsetID",TEXT(INDEX(RelatedFeatures[Offset Number],$A3694),"0000"))),"}")))</f>
        <v>#REF!</v>
      </c>
      <c r="P3694" t="e">
        <f>IF(INDEX(Methods[Method Type],$A3694)="","",
CONCATENATE("  - &amp;MethodID",TEXT($A3694,"0000"),
" {","MethodTypeCV:  ",CHAR(34),INDEX(Methods[Method Type],$A3694),CHAR(34),
", MethodCode:  ",CHAR(34),INDEX(Methods[Method Code],$A3694),CHAR(34),
", MethodName:  ",CHAR(34),INDEX(Methods[Method Name],$A3694),CHAR(34),
", MethodDescription:  ",CHAR(34),INDEX(Methods[Method Description],$A3694),CHAR(34),
", MethodLink:  ",CHAR(34),INDEX(Methods[Method Link],$A3694),CHAR(34),
", OrganizationID: *OrganizationID",TEXT(MATCH(INDEX(Methods[Organization Name],$A3694),Organizations[Organization Name],0),"0000"),"}"))</f>
        <v>#REF!</v>
      </c>
      <c r="Q3694" t="e">
        <f>IF(INDEX(Variables[Variable Type],$A3694)="","",
CONCATENATE("  - &amp;VariableID",TEXT($A3694,"0000"),
" {","VariableTypeCV:  ",CHAR(34),INDEX(Variables[Variable Type],$A3694),CHAR(34),
", VariableCode:  ",CHAR(34),INDEX(Variables[Variable Code],$A3694),CHAR(34),
", VariableNameCV:  ",CHAR(34),INDEX(Variables[Variable Name],$A3694),CHAR(34),
", VariableDefinition:  ",CHAR(34),INDEX(Variables[Variable Definition],$A3694),CHAR(34),
", SpecciationCV:  ",CHAR(34),INDEX(Variables[Speciation],$A3694),CHAR(34),
", NoDataValue:  ",CHAR(34),INDEX(Variables[No Data Value],$A3694),CHAR(34),"}"))</f>
        <v>#REF!</v>
      </c>
    </row>
    <row r="3695" spans="1:17" x14ac:dyDescent="0.25">
      <c r="A3695">
        <v>3692</v>
      </c>
      <c r="D3695" t="e">
        <f>IF(INDEX(People[First Name],$A3695)="","",
CONCATENATE("  - &amp;PersonID",TEXT($A3695,"0000"),
" {","PersonFirstName:  ",CHAR(34),INDEX(People[First Name],$A3695),CHAR(34),
", PersonMiddleName:  ",CHAR(34),INDEX(People[Middle Name],$A3695),CHAR(34),
", PersonLastName:  ",CHAR(34),INDEX(People[Last Name],$A3695),CHAR(34),"}"))</f>
        <v>#REF!</v>
      </c>
      <c r="E3695" t="e">
        <f>IF(INDEX(Organizations[Organization Type '[CV']],$A3695)="","",
CONCATENATE("  - &amp;OrganizationID",TEXT($A3695,"0000"),
" {","OrganizationTypeCV:  ",CHAR(34),INDEX(Organizations[Organization Type '[CV']],$A3695),CHAR(34),
", OrganizationCode:  ",CHAR(34),INDEX(Organizations[Organization Code],$A3695),CHAR(34),
", OrganizationName:  ",CHAR(34),INDEX(Organizations[Organization Name],$A3695),CHAR(34),
", OrganizationDescription:  ",CHAR(34),INDEX(Organizations[Organization Description],$A3695),CHAR(34),
", OrganizationLink:  ",CHAR(34),INDEX(Organizations[Organization Link],$A3695),CHAR(34),"}"))</f>
        <v>#REF!</v>
      </c>
      <c r="F3695" t="e">
        <f>IF(INDEX(People[First Name],$A3695)="","",
CONCATENATE("  - &amp;AffiliationID",TEXT($A3695,"0000"),
" {PersonID: *PersonID",TEXT($A3695,"0000"),
", OrganizationID: *OrganizationID",TEXT(MATCH(INDEX(People[Organization Name],$A3695),Organizations[Organization Name],0),"0000"),
", IsPrimaryOrganizationContact: , AffiliationStartDate: , AffiliationEndDate: , PrimaryPhone: ",
", PrimaryEmail: ",CHAR(34),INDEX(People[Primary Email],$A3695),CHAR(34),
", PrimaryAddress: ",CHAR(34),INDEX(People[Primary Address],$A3695),CHAR(34),
", PersonLink: }"))</f>
        <v>#REF!</v>
      </c>
      <c r="H3695" t="e">
        <f>IF(COUNTA(CitationInformation)=0,"",IF(INDEX(AuthorList[Author Name],$A3695)="","",
CONCATENATE("  - &amp;AuthorListID",TEXT($A3695,"0000"),
"  {CitationID: *CitationID0001",
", PersonID: *PersonID",TEXT(MATCH(INDEX(AuthorList[Author Name],$A3695),People[Full Name],0),"0000"),
", AuthorOrder: ",INDEX(AuthorList[Author Number],$A3695),"}")))</f>
        <v>#REF!</v>
      </c>
      <c r="K3695" t="e">
        <f>IF(INDEX(SamplingFeatures[Feature Code],$A3695)="","",
CONCATENATE("  - &amp;SamplingFeatureID",TEXT($A3695,"0000"),
" {","SamplingFeatureUUID:  ",CHAR(34),INDEX(SamplingFeatures[Sampling Feature UUID],$A3695),CHAR(34),
", SamplingFeatureTypeCV:  ",CHAR(34),INDEX(SamplingFeatures[Sampling Feature Type],$A3695),CHAR(34),
", SamplingFeatureCode:  ",CHAR(34),INDEX(SamplingFeatures[Feature Code],$A3695),CHAR(34),
", SamplingFeatureName:  ",CHAR(34),INDEX(SamplingFeatures[Feature Name],$A3695),CHAR(34),
", SamplingFeatureDescription:  ",CHAR(34),INDEX(SamplingFeatures[Feature Description],$A3695),CHAR(34),
", SamplingFeatureGeotypeCV:  ",CHAR(34),INDEX(SamplingFeatures[Feature Geo Type],$A3695),CHAR(34),
", FeatureGeometry:  ",CHAR(34),INDEX(SamplingFeatures[Feature Geometry],$A3695),CHAR(34),
", Elevation_m:  ",CHAR(34),INDEX(SamplingFeatures[Elevation_m],$A3695),CHAR(34),
", ElevationDatumCV:  ",CHAR(34),ElevationDatum,CHAR(34),"}"))</f>
        <v>#REF!</v>
      </c>
      <c r="L3695" t="e">
        <f>IF(INDEX(SamplingFeatures[Sampling Feature Type],$A3695)&lt;&gt;"Site","",
CONCATENATE("  - &amp;SiteID",TEXT(SUMPRODUCT(--($L$3:$L3694&lt;&gt;"")),"0000"),
" {","SamplingFeatureID:  *SamplingFeatureID",TEXT($A3695,"0000"),
", SiteTypeCV:  ",CHAR(34),INDEX(Sites[Site Type],$A3695),CHAR(34),
", Latitude:  ",INDEX(Sites[Latitude],$A3695),
", Longitude:  ",INDEX(Sites[Longitude],$A3695),
", SRSName:  ",CHAR(34),LatLonDatum,CHAR(34),"}"))</f>
        <v>#REF!</v>
      </c>
      <c r="M3695" t="e">
        <f>IF(INDEX(SamplingFeatures[Sampling Feature Type],$A3695)&lt;&gt;"Specimen","",
CONCATENATE("  - &amp;SpecimenID",TEXT(SUMPRODUCT(--($M$3:$M3694&lt;&gt;"")),"0000"),
" {","SamplingFeatureID:  *SamplingFeatureID",TEXT($A3695,"0000"),
", SpecimenTypeCV:  ",CHAR(34),INDEX(Specimens[Specimen Type],$A3695),CHAR(34),
", SpecimenMediumCV:  ",INDEX(Specimens[Specimen Medium],$A3695),
", IsFieldSpecimen:  ",CHAR(34),INDEX(Specimens[Is Field Specimen?],$A3695),CHAR(34),"}"))</f>
        <v>#REF!</v>
      </c>
      <c r="N3695" t="e">
        <f>IF(COUNTA(SpatialOffsets[])=0,"", IF(INDEX(SpatialOffsets[Spatial Offset Type],$A3695)="","",
CONCATENATE("  - &amp;SpatialOffsetID",TEXT($A3695,"0000"),
" {","SpatialOffsetTypeCV:  ",CHAR(34),INDEX(SpatialOffsets[Spatial Offset Type],$A3695),CHAR(34),
", Offset1Value:  ",INDEX(SpatialOffsets[Offset 1 Value],$A3695),
", Offset1UnitID:  ",CHAR(34),INDEX(SpatialOffsets[Offset 1 Unit],$A3695),CHAR(34),
", Offset2Value:  ",INDEX(SpatialOffsets[Offset 2 Value],$A3695),
", Offset2UnitID:  ",CHAR(34),INDEX(SpatialOffsets[Offset 2 Unit],$A3695),CHAR(34),
", Offset3Value:  ",INDEX(SpatialOffsets[Offset 3 Value],$A3695),
", Offset3UnitID:  ",CHAR(34),INDEX(SpatialOffsets[Offset 3 Unit],$A3695),CHAR(34),,"}")))</f>
        <v>#REF!</v>
      </c>
      <c r="O3695" t="e">
        <f>IF(COUNTA(RelatedFeatures[])=0,"", IF(INDEX(RelatedFeatures[First Sampling Feature Code],$A3695)="","",
CONCATENATE("  - &amp;RelationID",TEXT($A3695,"0000"),
" {","SamplingFeatureID:  *SamplingFeatureID",TEXT(MATCH(INDEX(RelatedFeatures[First Sampling Feature Code],$A3695),SamplingFeatures[Feature Code],0),"0000"),
", RelationshipTypeCV:  ",CHAR(34),INDEX(RelatedFeatures[Relationship Type],$A3695),CHAR(34),
", RelatedFeatureID: *SamplingFeatureID",TEXT(MATCH(INDEX(RelatedFeatures[Second Sampling Feature Code],$A3695),SamplingFeatures[Feature Code],0),"0000"),
", SpatialOffsetID:  ",IF(INDEX(RelatedFeatures[Offset Number],$A3695)="","",CONCATENATE("*SpatialOffsetID",TEXT(INDEX(RelatedFeatures[Offset Number],$A3695),"0000"))),"}")))</f>
        <v>#REF!</v>
      </c>
      <c r="P3695" t="e">
        <f>IF(INDEX(Methods[Method Type],$A3695)="","",
CONCATENATE("  - &amp;MethodID",TEXT($A3695,"0000"),
" {","MethodTypeCV:  ",CHAR(34),INDEX(Methods[Method Type],$A3695),CHAR(34),
", MethodCode:  ",CHAR(34),INDEX(Methods[Method Code],$A3695),CHAR(34),
", MethodName:  ",CHAR(34),INDEX(Methods[Method Name],$A3695),CHAR(34),
", MethodDescription:  ",CHAR(34),INDEX(Methods[Method Description],$A3695),CHAR(34),
", MethodLink:  ",CHAR(34),INDEX(Methods[Method Link],$A3695),CHAR(34),
", OrganizationID: *OrganizationID",TEXT(MATCH(INDEX(Methods[Organization Name],$A3695),Organizations[Organization Name],0),"0000"),"}"))</f>
        <v>#REF!</v>
      </c>
      <c r="Q3695" t="e">
        <f>IF(INDEX(Variables[Variable Type],$A3695)="","",
CONCATENATE("  - &amp;VariableID",TEXT($A3695,"0000"),
" {","VariableTypeCV:  ",CHAR(34),INDEX(Variables[Variable Type],$A3695),CHAR(34),
", VariableCode:  ",CHAR(34),INDEX(Variables[Variable Code],$A3695),CHAR(34),
", VariableNameCV:  ",CHAR(34),INDEX(Variables[Variable Name],$A3695),CHAR(34),
", VariableDefinition:  ",CHAR(34),INDEX(Variables[Variable Definition],$A3695),CHAR(34),
", SpecciationCV:  ",CHAR(34),INDEX(Variables[Speciation],$A3695),CHAR(34),
", NoDataValue:  ",CHAR(34),INDEX(Variables[No Data Value],$A3695),CHAR(34),"}"))</f>
        <v>#REF!</v>
      </c>
    </row>
    <row r="3696" spans="1:17" x14ac:dyDescent="0.25">
      <c r="A3696">
        <v>3693</v>
      </c>
      <c r="D3696" t="e">
        <f>IF(INDEX(People[First Name],$A3696)="","",
CONCATENATE("  - &amp;PersonID",TEXT($A3696,"0000"),
" {","PersonFirstName:  ",CHAR(34),INDEX(People[First Name],$A3696),CHAR(34),
", PersonMiddleName:  ",CHAR(34),INDEX(People[Middle Name],$A3696),CHAR(34),
", PersonLastName:  ",CHAR(34),INDEX(People[Last Name],$A3696),CHAR(34),"}"))</f>
        <v>#REF!</v>
      </c>
      <c r="E3696" t="e">
        <f>IF(INDEX(Organizations[Organization Type '[CV']],$A3696)="","",
CONCATENATE("  - &amp;OrganizationID",TEXT($A3696,"0000"),
" {","OrganizationTypeCV:  ",CHAR(34),INDEX(Organizations[Organization Type '[CV']],$A3696),CHAR(34),
", OrganizationCode:  ",CHAR(34),INDEX(Organizations[Organization Code],$A3696),CHAR(34),
", OrganizationName:  ",CHAR(34),INDEX(Organizations[Organization Name],$A3696),CHAR(34),
", OrganizationDescription:  ",CHAR(34),INDEX(Organizations[Organization Description],$A3696),CHAR(34),
", OrganizationLink:  ",CHAR(34),INDEX(Organizations[Organization Link],$A3696),CHAR(34),"}"))</f>
        <v>#REF!</v>
      </c>
      <c r="F3696" t="e">
        <f>IF(INDEX(People[First Name],$A3696)="","",
CONCATENATE("  - &amp;AffiliationID",TEXT($A3696,"0000"),
" {PersonID: *PersonID",TEXT($A3696,"0000"),
", OrganizationID: *OrganizationID",TEXT(MATCH(INDEX(People[Organization Name],$A3696),Organizations[Organization Name],0),"0000"),
", IsPrimaryOrganizationContact: , AffiliationStartDate: , AffiliationEndDate: , PrimaryPhone: ",
", PrimaryEmail: ",CHAR(34),INDEX(People[Primary Email],$A3696),CHAR(34),
", PrimaryAddress: ",CHAR(34),INDEX(People[Primary Address],$A3696),CHAR(34),
", PersonLink: }"))</f>
        <v>#REF!</v>
      </c>
      <c r="H3696" t="e">
        <f>IF(COUNTA(CitationInformation)=0,"",IF(INDEX(AuthorList[Author Name],$A3696)="","",
CONCATENATE("  - &amp;AuthorListID",TEXT($A3696,"0000"),
"  {CitationID: *CitationID0001",
", PersonID: *PersonID",TEXT(MATCH(INDEX(AuthorList[Author Name],$A3696),People[Full Name],0),"0000"),
", AuthorOrder: ",INDEX(AuthorList[Author Number],$A3696),"}")))</f>
        <v>#REF!</v>
      </c>
      <c r="K3696" t="e">
        <f>IF(INDEX(SamplingFeatures[Feature Code],$A3696)="","",
CONCATENATE("  - &amp;SamplingFeatureID",TEXT($A3696,"0000"),
" {","SamplingFeatureUUID:  ",CHAR(34),INDEX(SamplingFeatures[Sampling Feature UUID],$A3696),CHAR(34),
", SamplingFeatureTypeCV:  ",CHAR(34),INDEX(SamplingFeatures[Sampling Feature Type],$A3696),CHAR(34),
", SamplingFeatureCode:  ",CHAR(34),INDEX(SamplingFeatures[Feature Code],$A3696),CHAR(34),
", SamplingFeatureName:  ",CHAR(34),INDEX(SamplingFeatures[Feature Name],$A3696),CHAR(34),
", SamplingFeatureDescription:  ",CHAR(34),INDEX(SamplingFeatures[Feature Description],$A3696),CHAR(34),
", SamplingFeatureGeotypeCV:  ",CHAR(34),INDEX(SamplingFeatures[Feature Geo Type],$A3696),CHAR(34),
", FeatureGeometry:  ",CHAR(34),INDEX(SamplingFeatures[Feature Geometry],$A3696),CHAR(34),
", Elevation_m:  ",CHAR(34),INDEX(SamplingFeatures[Elevation_m],$A3696),CHAR(34),
", ElevationDatumCV:  ",CHAR(34),ElevationDatum,CHAR(34),"}"))</f>
        <v>#REF!</v>
      </c>
      <c r="L3696" t="e">
        <f>IF(INDEX(SamplingFeatures[Sampling Feature Type],$A3696)&lt;&gt;"Site","",
CONCATENATE("  - &amp;SiteID",TEXT(SUMPRODUCT(--($L$3:$L3695&lt;&gt;"")),"0000"),
" {","SamplingFeatureID:  *SamplingFeatureID",TEXT($A3696,"0000"),
", SiteTypeCV:  ",CHAR(34),INDEX(Sites[Site Type],$A3696),CHAR(34),
", Latitude:  ",INDEX(Sites[Latitude],$A3696),
", Longitude:  ",INDEX(Sites[Longitude],$A3696),
", SRSName:  ",CHAR(34),LatLonDatum,CHAR(34),"}"))</f>
        <v>#REF!</v>
      </c>
      <c r="M3696" t="e">
        <f>IF(INDEX(SamplingFeatures[Sampling Feature Type],$A3696)&lt;&gt;"Specimen","",
CONCATENATE("  - &amp;SpecimenID",TEXT(SUMPRODUCT(--($M$3:$M3695&lt;&gt;"")),"0000"),
" {","SamplingFeatureID:  *SamplingFeatureID",TEXT($A3696,"0000"),
", SpecimenTypeCV:  ",CHAR(34),INDEX(Specimens[Specimen Type],$A3696),CHAR(34),
", SpecimenMediumCV:  ",INDEX(Specimens[Specimen Medium],$A3696),
", IsFieldSpecimen:  ",CHAR(34),INDEX(Specimens[Is Field Specimen?],$A3696),CHAR(34),"}"))</f>
        <v>#REF!</v>
      </c>
      <c r="N3696" t="e">
        <f>IF(COUNTA(SpatialOffsets[])=0,"", IF(INDEX(SpatialOffsets[Spatial Offset Type],$A3696)="","",
CONCATENATE("  - &amp;SpatialOffsetID",TEXT($A3696,"0000"),
" {","SpatialOffsetTypeCV:  ",CHAR(34),INDEX(SpatialOffsets[Spatial Offset Type],$A3696),CHAR(34),
", Offset1Value:  ",INDEX(SpatialOffsets[Offset 1 Value],$A3696),
", Offset1UnitID:  ",CHAR(34),INDEX(SpatialOffsets[Offset 1 Unit],$A3696),CHAR(34),
", Offset2Value:  ",INDEX(SpatialOffsets[Offset 2 Value],$A3696),
", Offset2UnitID:  ",CHAR(34),INDEX(SpatialOffsets[Offset 2 Unit],$A3696),CHAR(34),
", Offset3Value:  ",INDEX(SpatialOffsets[Offset 3 Value],$A3696),
", Offset3UnitID:  ",CHAR(34),INDEX(SpatialOffsets[Offset 3 Unit],$A3696),CHAR(34),,"}")))</f>
        <v>#REF!</v>
      </c>
      <c r="O3696" t="e">
        <f>IF(COUNTA(RelatedFeatures[])=0,"", IF(INDEX(RelatedFeatures[First Sampling Feature Code],$A3696)="","",
CONCATENATE("  - &amp;RelationID",TEXT($A3696,"0000"),
" {","SamplingFeatureID:  *SamplingFeatureID",TEXT(MATCH(INDEX(RelatedFeatures[First Sampling Feature Code],$A3696),SamplingFeatures[Feature Code],0),"0000"),
", RelationshipTypeCV:  ",CHAR(34),INDEX(RelatedFeatures[Relationship Type],$A3696),CHAR(34),
", RelatedFeatureID: *SamplingFeatureID",TEXT(MATCH(INDEX(RelatedFeatures[Second Sampling Feature Code],$A3696),SamplingFeatures[Feature Code],0),"0000"),
", SpatialOffsetID:  ",IF(INDEX(RelatedFeatures[Offset Number],$A3696)="","",CONCATENATE("*SpatialOffsetID",TEXT(INDEX(RelatedFeatures[Offset Number],$A3696),"0000"))),"}")))</f>
        <v>#REF!</v>
      </c>
      <c r="P3696" t="e">
        <f>IF(INDEX(Methods[Method Type],$A3696)="","",
CONCATENATE("  - &amp;MethodID",TEXT($A3696,"0000"),
" {","MethodTypeCV:  ",CHAR(34),INDEX(Methods[Method Type],$A3696),CHAR(34),
", MethodCode:  ",CHAR(34),INDEX(Methods[Method Code],$A3696),CHAR(34),
", MethodName:  ",CHAR(34),INDEX(Methods[Method Name],$A3696),CHAR(34),
", MethodDescription:  ",CHAR(34),INDEX(Methods[Method Description],$A3696),CHAR(34),
", MethodLink:  ",CHAR(34),INDEX(Methods[Method Link],$A3696),CHAR(34),
", OrganizationID: *OrganizationID",TEXT(MATCH(INDEX(Methods[Organization Name],$A3696),Organizations[Organization Name],0),"0000"),"}"))</f>
        <v>#REF!</v>
      </c>
      <c r="Q3696" t="e">
        <f>IF(INDEX(Variables[Variable Type],$A3696)="","",
CONCATENATE("  - &amp;VariableID",TEXT($A3696,"0000"),
" {","VariableTypeCV:  ",CHAR(34),INDEX(Variables[Variable Type],$A3696),CHAR(34),
", VariableCode:  ",CHAR(34),INDEX(Variables[Variable Code],$A3696),CHAR(34),
", VariableNameCV:  ",CHAR(34),INDEX(Variables[Variable Name],$A3696),CHAR(34),
", VariableDefinition:  ",CHAR(34),INDEX(Variables[Variable Definition],$A3696),CHAR(34),
", SpecciationCV:  ",CHAR(34),INDEX(Variables[Speciation],$A3696),CHAR(34),
", NoDataValue:  ",CHAR(34),INDEX(Variables[No Data Value],$A3696),CHAR(34),"}"))</f>
        <v>#REF!</v>
      </c>
    </row>
    <row r="3697" spans="1:17" x14ac:dyDescent="0.25">
      <c r="A3697">
        <v>3694</v>
      </c>
      <c r="D3697" t="e">
        <f>IF(INDEX(People[First Name],$A3697)="","",
CONCATENATE("  - &amp;PersonID",TEXT($A3697,"0000"),
" {","PersonFirstName:  ",CHAR(34),INDEX(People[First Name],$A3697),CHAR(34),
", PersonMiddleName:  ",CHAR(34),INDEX(People[Middle Name],$A3697),CHAR(34),
", PersonLastName:  ",CHAR(34),INDEX(People[Last Name],$A3697),CHAR(34),"}"))</f>
        <v>#REF!</v>
      </c>
      <c r="E3697" t="e">
        <f>IF(INDEX(Organizations[Organization Type '[CV']],$A3697)="","",
CONCATENATE("  - &amp;OrganizationID",TEXT($A3697,"0000"),
" {","OrganizationTypeCV:  ",CHAR(34),INDEX(Organizations[Organization Type '[CV']],$A3697),CHAR(34),
", OrganizationCode:  ",CHAR(34),INDEX(Organizations[Organization Code],$A3697),CHAR(34),
", OrganizationName:  ",CHAR(34),INDEX(Organizations[Organization Name],$A3697),CHAR(34),
", OrganizationDescription:  ",CHAR(34),INDEX(Organizations[Organization Description],$A3697),CHAR(34),
", OrganizationLink:  ",CHAR(34),INDEX(Organizations[Organization Link],$A3697),CHAR(34),"}"))</f>
        <v>#REF!</v>
      </c>
      <c r="F3697" t="e">
        <f>IF(INDEX(People[First Name],$A3697)="","",
CONCATENATE("  - &amp;AffiliationID",TEXT($A3697,"0000"),
" {PersonID: *PersonID",TEXT($A3697,"0000"),
", OrganizationID: *OrganizationID",TEXT(MATCH(INDEX(People[Organization Name],$A3697),Organizations[Organization Name],0),"0000"),
", IsPrimaryOrganizationContact: , AffiliationStartDate: , AffiliationEndDate: , PrimaryPhone: ",
", PrimaryEmail: ",CHAR(34),INDEX(People[Primary Email],$A3697),CHAR(34),
", PrimaryAddress: ",CHAR(34),INDEX(People[Primary Address],$A3697),CHAR(34),
", PersonLink: }"))</f>
        <v>#REF!</v>
      </c>
      <c r="H3697" t="e">
        <f>IF(COUNTA(CitationInformation)=0,"",IF(INDEX(AuthorList[Author Name],$A3697)="","",
CONCATENATE("  - &amp;AuthorListID",TEXT($A3697,"0000"),
"  {CitationID: *CitationID0001",
", PersonID: *PersonID",TEXT(MATCH(INDEX(AuthorList[Author Name],$A3697),People[Full Name],0),"0000"),
", AuthorOrder: ",INDEX(AuthorList[Author Number],$A3697),"}")))</f>
        <v>#REF!</v>
      </c>
      <c r="K3697" t="e">
        <f>IF(INDEX(SamplingFeatures[Feature Code],$A3697)="","",
CONCATENATE("  - &amp;SamplingFeatureID",TEXT($A3697,"0000"),
" {","SamplingFeatureUUID:  ",CHAR(34),INDEX(SamplingFeatures[Sampling Feature UUID],$A3697),CHAR(34),
", SamplingFeatureTypeCV:  ",CHAR(34),INDEX(SamplingFeatures[Sampling Feature Type],$A3697),CHAR(34),
", SamplingFeatureCode:  ",CHAR(34),INDEX(SamplingFeatures[Feature Code],$A3697),CHAR(34),
", SamplingFeatureName:  ",CHAR(34),INDEX(SamplingFeatures[Feature Name],$A3697),CHAR(34),
", SamplingFeatureDescription:  ",CHAR(34),INDEX(SamplingFeatures[Feature Description],$A3697),CHAR(34),
", SamplingFeatureGeotypeCV:  ",CHAR(34),INDEX(SamplingFeatures[Feature Geo Type],$A3697),CHAR(34),
", FeatureGeometry:  ",CHAR(34),INDEX(SamplingFeatures[Feature Geometry],$A3697),CHAR(34),
", Elevation_m:  ",CHAR(34),INDEX(SamplingFeatures[Elevation_m],$A3697),CHAR(34),
", ElevationDatumCV:  ",CHAR(34),ElevationDatum,CHAR(34),"}"))</f>
        <v>#REF!</v>
      </c>
      <c r="L3697" t="e">
        <f>IF(INDEX(SamplingFeatures[Sampling Feature Type],$A3697)&lt;&gt;"Site","",
CONCATENATE("  - &amp;SiteID",TEXT(SUMPRODUCT(--($L$3:$L3696&lt;&gt;"")),"0000"),
" {","SamplingFeatureID:  *SamplingFeatureID",TEXT($A3697,"0000"),
", SiteTypeCV:  ",CHAR(34),INDEX(Sites[Site Type],$A3697),CHAR(34),
", Latitude:  ",INDEX(Sites[Latitude],$A3697),
", Longitude:  ",INDEX(Sites[Longitude],$A3697),
", SRSName:  ",CHAR(34),LatLonDatum,CHAR(34),"}"))</f>
        <v>#REF!</v>
      </c>
      <c r="M3697" t="e">
        <f>IF(INDEX(SamplingFeatures[Sampling Feature Type],$A3697)&lt;&gt;"Specimen","",
CONCATENATE("  - &amp;SpecimenID",TEXT(SUMPRODUCT(--($M$3:$M3696&lt;&gt;"")),"0000"),
" {","SamplingFeatureID:  *SamplingFeatureID",TEXT($A3697,"0000"),
", SpecimenTypeCV:  ",CHAR(34),INDEX(Specimens[Specimen Type],$A3697),CHAR(34),
", SpecimenMediumCV:  ",INDEX(Specimens[Specimen Medium],$A3697),
", IsFieldSpecimen:  ",CHAR(34),INDEX(Specimens[Is Field Specimen?],$A3697),CHAR(34),"}"))</f>
        <v>#REF!</v>
      </c>
      <c r="N3697" t="e">
        <f>IF(COUNTA(SpatialOffsets[])=0,"", IF(INDEX(SpatialOffsets[Spatial Offset Type],$A3697)="","",
CONCATENATE("  - &amp;SpatialOffsetID",TEXT($A3697,"0000"),
" {","SpatialOffsetTypeCV:  ",CHAR(34),INDEX(SpatialOffsets[Spatial Offset Type],$A3697),CHAR(34),
", Offset1Value:  ",INDEX(SpatialOffsets[Offset 1 Value],$A3697),
", Offset1UnitID:  ",CHAR(34),INDEX(SpatialOffsets[Offset 1 Unit],$A3697),CHAR(34),
", Offset2Value:  ",INDEX(SpatialOffsets[Offset 2 Value],$A3697),
", Offset2UnitID:  ",CHAR(34),INDEX(SpatialOffsets[Offset 2 Unit],$A3697),CHAR(34),
", Offset3Value:  ",INDEX(SpatialOffsets[Offset 3 Value],$A3697),
", Offset3UnitID:  ",CHAR(34),INDEX(SpatialOffsets[Offset 3 Unit],$A3697),CHAR(34),,"}")))</f>
        <v>#REF!</v>
      </c>
      <c r="O3697" t="e">
        <f>IF(COUNTA(RelatedFeatures[])=0,"", IF(INDEX(RelatedFeatures[First Sampling Feature Code],$A3697)="","",
CONCATENATE("  - &amp;RelationID",TEXT($A3697,"0000"),
" {","SamplingFeatureID:  *SamplingFeatureID",TEXT(MATCH(INDEX(RelatedFeatures[First Sampling Feature Code],$A3697),SamplingFeatures[Feature Code],0),"0000"),
", RelationshipTypeCV:  ",CHAR(34),INDEX(RelatedFeatures[Relationship Type],$A3697),CHAR(34),
", RelatedFeatureID: *SamplingFeatureID",TEXT(MATCH(INDEX(RelatedFeatures[Second Sampling Feature Code],$A3697),SamplingFeatures[Feature Code],0),"0000"),
", SpatialOffsetID:  ",IF(INDEX(RelatedFeatures[Offset Number],$A3697)="","",CONCATENATE("*SpatialOffsetID",TEXT(INDEX(RelatedFeatures[Offset Number],$A3697),"0000"))),"}")))</f>
        <v>#REF!</v>
      </c>
      <c r="P3697" t="e">
        <f>IF(INDEX(Methods[Method Type],$A3697)="","",
CONCATENATE("  - &amp;MethodID",TEXT($A3697,"0000"),
" {","MethodTypeCV:  ",CHAR(34),INDEX(Methods[Method Type],$A3697),CHAR(34),
", MethodCode:  ",CHAR(34),INDEX(Methods[Method Code],$A3697),CHAR(34),
", MethodName:  ",CHAR(34),INDEX(Methods[Method Name],$A3697),CHAR(34),
", MethodDescription:  ",CHAR(34),INDEX(Methods[Method Description],$A3697),CHAR(34),
", MethodLink:  ",CHAR(34),INDEX(Methods[Method Link],$A3697),CHAR(34),
", OrganizationID: *OrganizationID",TEXT(MATCH(INDEX(Methods[Organization Name],$A3697),Organizations[Organization Name],0),"0000"),"}"))</f>
        <v>#REF!</v>
      </c>
      <c r="Q3697" t="e">
        <f>IF(INDEX(Variables[Variable Type],$A3697)="","",
CONCATENATE("  - &amp;VariableID",TEXT($A3697,"0000"),
" {","VariableTypeCV:  ",CHAR(34),INDEX(Variables[Variable Type],$A3697),CHAR(34),
", VariableCode:  ",CHAR(34),INDEX(Variables[Variable Code],$A3697),CHAR(34),
", VariableNameCV:  ",CHAR(34),INDEX(Variables[Variable Name],$A3697),CHAR(34),
", VariableDefinition:  ",CHAR(34),INDEX(Variables[Variable Definition],$A3697),CHAR(34),
", SpecciationCV:  ",CHAR(34),INDEX(Variables[Speciation],$A3697),CHAR(34),
", NoDataValue:  ",CHAR(34),INDEX(Variables[No Data Value],$A3697),CHAR(34),"}"))</f>
        <v>#REF!</v>
      </c>
    </row>
    <row r="3698" spans="1:17" x14ac:dyDescent="0.25">
      <c r="A3698">
        <v>3695</v>
      </c>
      <c r="D3698" t="e">
        <f>IF(INDEX(People[First Name],$A3698)="","",
CONCATENATE("  - &amp;PersonID",TEXT($A3698,"0000"),
" {","PersonFirstName:  ",CHAR(34),INDEX(People[First Name],$A3698),CHAR(34),
", PersonMiddleName:  ",CHAR(34),INDEX(People[Middle Name],$A3698),CHAR(34),
", PersonLastName:  ",CHAR(34),INDEX(People[Last Name],$A3698),CHAR(34),"}"))</f>
        <v>#REF!</v>
      </c>
      <c r="E3698" t="e">
        <f>IF(INDEX(Organizations[Organization Type '[CV']],$A3698)="","",
CONCATENATE("  - &amp;OrganizationID",TEXT($A3698,"0000"),
" {","OrganizationTypeCV:  ",CHAR(34),INDEX(Organizations[Organization Type '[CV']],$A3698),CHAR(34),
", OrganizationCode:  ",CHAR(34),INDEX(Organizations[Organization Code],$A3698),CHAR(34),
", OrganizationName:  ",CHAR(34),INDEX(Organizations[Organization Name],$A3698),CHAR(34),
", OrganizationDescription:  ",CHAR(34),INDEX(Organizations[Organization Description],$A3698),CHAR(34),
", OrganizationLink:  ",CHAR(34),INDEX(Organizations[Organization Link],$A3698),CHAR(34),"}"))</f>
        <v>#REF!</v>
      </c>
      <c r="F3698" t="e">
        <f>IF(INDEX(People[First Name],$A3698)="","",
CONCATENATE("  - &amp;AffiliationID",TEXT($A3698,"0000"),
" {PersonID: *PersonID",TEXT($A3698,"0000"),
", OrganizationID: *OrganizationID",TEXT(MATCH(INDEX(People[Organization Name],$A3698),Organizations[Organization Name],0),"0000"),
", IsPrimaryOrganizationContact: , AffiliationStartDate: , AffiliationEndDate: , PrimaryPhone: ",
", PrimaryEmail: ",CHAR(34),INDEX(People[Primary Email],$A3698),CHAR(34),
", PrimaryAddress: ",CHAR(34),INDEX(People[Primary Address],$A3698),CHAR(34),
", PersonLink: }"))</f>
        <v>#REF!</v>
      </c>
      <c r="H3698" t="e">
        <f>IF(COUNTA(CitationInformation)=0,"",IF(INDEX(AuthorList[Author Name],$A3698)="","",
CONCATENATE("  - &amp;AuthorListID",TEXT($A3698,"0000"),
"  {CitationID: *CitationID0001",
", PersonID: *PersonID",TEXT(MATCH(INDEX(AuthorList[Author Name],$A3698),People[Full Name],0),"0000"),
", AuthorOrder: ",INDEX(AuthorList[Author Number],$A3698),"}")))</f>
        <v>#REF!</v>
      </c>
      <c r="K3698" t="e">
        <f>IF(INDEX(SamplingFeatures[Feature Code],$A3698)="","",
CONCATENATE("  - &amp;SamplingFeatureID",TEXT($A3698,"0000"),
" {","SamplingFeatureUUID:  ",CHAR(34),INDEX(SamplingFeatures[Sampling Feature UUID],$A3698),CHAR(34),
", SamplingFeatureTypeCV:  ",CHAR(34),INDEX(SamplingFeatures[Sampling Feature Type],$A3698),CHAR(34),
", SamplingFeatureCode:  ",CHAR(34),INDEX(SamplingFeatures[Feature Code],$A3698),CHAR(34),
", SamplingFeatureName:  ",CHAR(34),INDEX(SamplingFeatures[Feature Name],$A3698),CHAR(34),
", SamplingFeatureDescription:  ",CHAR(34),INDEX(SamplingFeatures[Feature Description],$A3698),CHAR(34),
", SamplingFeatureGeotypeCV:  ",CHAR(34),INDEX(SamplingFeatures[Feature Geo Type],$A3698),CHAR(34),
", FeatureGeometry:  ",CHAR(34),INDEX(SamplingFeatures[Feature Geometry],$A3698),CHAR(34),
", Elevation_m:  ",CHAR(34),INDEX(SamplingFeatures[Elevation_m],$A3698),CHAR(34),
", ElevationDatumCV:  ",CHAR(34),ElevationDatum,CHAR(34),"}"))</f>
        <v>#REF!</v>
      </c>
      <c r="L3698" t="e">
        <f>IF(INDEX(SamplingFeatures[Sampling Feature Type],$A3698)&lt;&gt;"Site","",
CONCATENATE("  - &amp;SiteID",TEXT(SUMPRODUCT(--($L$3:$L3697&lt;&gt;"")),"0000"),
" {","SamplingFeatureID:  *SamplingFeatureID",TEXT($A3698,"0000"),
", SiteTypeCV:  ",CHAR(34),INDEX(Sites[Site Type],$A3698),CHAR(34),
", Latitude:  ",INDEX(Sites[Latitude],$A3698),
", Longitude:  ",INDEX(Sites[Longitude],$A3698),
", SRSName:  ",CHAR(34),LatLonDatum,CHAR(34),"}"))</f>
        <v>#REF!</v>
      </c>
      <c r="M3698" t="e">
        <f>IF(INDEX(SamplingFeatures[Sampling Feature Type],$A3698)&lt;&gt;"Specimen","",
CONCATENATE("  - &amp;SpecimenID",TEXT(SUMPRODUCT(--($M$3:$M3697&lt;&gt;"")),"0000"),
" {","SamplingFeatureID:  *SamplingFeatureID",TEXT($A3698,"0000"),
", SpecimenTypeCV:  ",CHAR(34),INDEX(Specimens[Specimen Type],$A3698),CHAR(34),
", SpecimenMediumCV:  ",INDEX(Specimens[Specimen Medium],$A3698),
", IsFieldSpecimen:  ",CHAR(34),INDEX(Specimens[Is Field Specimen?],$A3698),CHAR(34),"}"))</f>
        <v>#REF!</v>
      </c>
      <c r="N3698" t="e">
        <f>IF(COUNTA(SpatialOffsets[])=0,"", IF(INDEX(SpatialOffsets[Spatial Offset Type],$A3698)="","",
CONCATENATE("  - &amp;SpatialOffsetID",TEXT($A3698,"0000"),
" {","SpatialOffsetTypeCV:  ",CHAR(34),INDEX(SpatialOffsets[Spatial Offset Type],$A3698),CHAR(34),
", Offset1Value:  ",INDEX(SpatialOffsets[Offset 1 Value],$A3698),
", Offset1UnitID:  ",CHAR(34),INDEX(SpatialOffsets[Offset 1 Unit],$A3698),CHAR(34),
", Offset2Value:  ",INDEX(SpatialOffsets[Offset 2 Value],$A3698),
", Offset2UnitID:  ",CHAR(34),INDEX(SpatialOffsets[Offset 2 Unit],$A3698),CHAR(34),
", Offset3Value:  ",INDEX(SpatialOffsets[Offset 3 Value],$A3698),
", Offset3UnitID:  ",CHAR(34),INDEX(SpatialOffsets[Offset 3 Unit],$A3698),CHAR(34),,"}")))</f>
        <v>#REF!</v>
      </c>
      <c r="O3698" t="e">
        <f>IF(COUNTA(RelatedFeatures[])=0,"", IF(INDEX(RelatedFeatures[First Sampling Feature Code],$A3698)="","",
CONCATENATE("  - &amp;RelationID",TEXT($A3698,"0000"),
" {","SamplingFeatureID:  *SamplingFeatureID",TEXT(MATCH(INDEX(RelatedFeatures[First Sampling Feature Code],$A3698),SamplingFeatures[Feature Code],0),"0000"),
", RelationshipTypeCV:  ",CHAR(34),INDEX(RelatedFeatures[Relationship Type],$A3698),CHAR(34),
", RelatedFeatureID: *SamplingFeatureID",TEXT(MATCH(INDEX(RelatedFeatures[Second Sampling Feature Code],$A3698),SamplingFeatures[Feature Code],0),"0000"),
", SpatialOffsetID:  ",IF(INDEX(RelatedFeatures[Offset Number],$A3698)="","",CONCATENATE("*SpatialOffsetID",TEXT(INDEX(RelatedFeatures[Offset Number],$A3698),"0000"))),"}")))</f>
        <v>#REF!</v>
      </c>
      <c r="P3698" t="e">
        <f>IF(INDEX(Methods[Method Type],$A3698)="","",
CONCATENATE("  - &amp;MethodID",TEXT($A3698,"0000"),
" {","MethodTypeCV:  ",CHAR(34),INDEX(Methods[Method Type],$A3698),CHAR(34),
", MethodCode:  ",CHAR(34),INDEX(Methods[Method Code],$A3698),CHAR(34),
", MethodName:  ",CHAR(34),INDEX(Methods[Method Name],$A3698),CHAR(34),
", MethodDescription:  ",CHAR(34),INDEX(Methods[Method Description],$A3698),CHAR(34),
", MethodLink:  ",CHAR(34),INDEX(Methods[Method Link],$A3698),CHAR(34),
", OrganizationID: *OrganizationID",TEXT(MATCH(INDEX(Methods[Organization Name],$A3698),Organizations[Organization Name],0),"0000"),"}"))</f>
        <v>#REF!</v>
      </c>
      <c r="Q3698" t="e">
        <f>IF(INDEX(Variables[Variable Type],$A3698)="","",
CONCATENATE("  - &amp;VariableID",TEXT($A3698,"0000"),
" {","VariableTypeCV:  ",CHAR(34),INDEX(Variables[Variable Type],$A3698),CHAR(34),
", VariableCode:  ",CHAR(34),INDEX(Variables[Variable Code],$A3698),CHAR(34),
", VariableNameCV:  ",CHAR(34),INDEX(Variables[Variable Name],$A3698),CHAR(34),
", VariableDefinition:  ",CHAR(34),INDEX(Variables[Variable Definition],$A3698),CHAR(34),
", SpecciationCV:  ",CHAR(34),INDEX(Variables[Speciation],$A3698),CHAR(34),
", NoDataValue:  ",CHAR(34),INDEX(Variables[No Data Value],$A3698),CHAR(34),"}"))</f>
        <v>#REF!</v>
      </c>
    </row>
    <row r="3699" spans="1:17" x14ac:dyDescent="0.25">
      <c r="A3699">
        <v>3696</v>
      </c>
      <c r="D3699" t="e">
        <f>IF(INDEX(People[First Name],$A3699)="","",
CONCATENATE("  - &amp;PersonID",TEXT($A3699,"0000"),
" {","PersonFirstName:  ",CHAR(34),INDEX(People[First Name],$A3699),CHAR(34),
", PersonMiddleName:  ",CHAR(34),INDEX(People[Middle Name],$A3699),CHAR(34),
", PersonLastName:  ",CHAR(34),INDEX(People[Last Name],$A3699),CHAR(34),"}"))</f>
        <v>#REF!</v>
      </c>
      <c r="E3699" t="e">
        <f>IF(INDEX(Organizations[Organization Type '[CV']],$A3699)="","",
CONCATENATE("  - &amp;OrganizationID",TEXT($A3699,"0000"),
" {","OrganizationTypeCV:  ",CHAR(34),INDEX(Organizations[Organization Type '[CV']],$A3699),CHAR(34),
", OrganizationCode:  ",CHAR(34),INDEX(Organizations[Organization Code],$A3699),CHAR(34),
", OrganizationName:  ",CHAR(34),INDEX(Organizations[Organization Name],$A3699),CHAR(34),
", OrganizationDescription:  ",CHAR(34),INDEX(Organizations[Organization Description],$A3699),CHAR(34),
", OrganizationLink:  ",CHAR(34),INDEX(Organizations[Organization Link],$A3699),CHAR(34),"}"))</f>
        <v>#REF!</v>
      </c>
      <c r="F3699" t="e">
        <f>IF(INDEX(People[First Name],$A3699)="","",
CONCATENATE("  - &amp;AffiliationID",TEXT($A3699,"0000"),
" {PersonID: *PersonID",TEXT($A3699,"0000"),
", OrganizationID: *OrganizationID",TEXT(MATCH(INDEX(People[Organization Name],$A3699),Organizations[Organization Name],0),"0000"),
", IsPrimaryOrganizationContact: , AffiliationStartDate: , AffiliationEndDate: , PrimaryPhone: ",
", PrimaryEmail: ",CHAR(34),INDEX(People[Primary Email],$A3699),CHAR(34),
", PrimaryAddress: ",CHAR(34),INDEX(People[Primary Address],$A3699),CHAR(34),
", PersonLink: }"))</f>
        <v>#REF!</v>
      </c>
      <c r="H3699" t="e">
        <f>IF(COUNTA(CitationInformation)=0,"",IF(INDEX(AuthorList[Author Name],$A3699)="","",
CONCATENATE("  - &amp;AuthorListID",TEXT($A3699,"0000"),
"  {CitationID: *CitationID0001",
", PersonID: *PersonID",TEXT(MATCH(INDEX(AuthorList[Author Name],$A3699),People[Full Name],0),"0000"),
", AuthorOrder: ",INDEX(AuthorList[Author Number],$A3699),"}")))</f>
        <v>#REF!</v>
      </c>
      <c r="K3699" t="e">
        <f>IF(INDEX(SamplingFeatures[Feature Code],$A3699)="","",
CONCATENATE("  - &amp;SamplingFeatureID",TEXT($A3699,"0000"),
" {","SamplingFeatureUUID:  ",CHAR(34),INDEX(SamplingFeatures[Sampling Feature UUID],$A3699),CHAR(34),
", SamplingFeatureTypeCV:  ",CHAR(34),INDEX(SamplingFeatures[Sampling Feature Type],$A3699),CHAR(34),
", SamplingFeatureCode:  ",CHAR(34),INDEX(SamplingFeatures[Feature Code],$A3699),CHAR(34),
", SamplingFeatureName:  ",CHAR(34),INDEX(SamplingFeatures[Feature Name],$A3699),CHAR(34),
", SamplingFeatureDescription:  ",CHAR(34),INDEX(SamplingFeatures[Feature Description],$A3699),CHAR(34),
", SamplingFeatureGeotypeCV:  ",CHAR(34),INDEX(SamplingFeatures[Feature Geo Type],$A3699),CHAR(34),
", FeatureGeometry:  ",CHAR(34),INDEX(SamplingFeatures[Feature Geometry],$A3699),CHAR(34),
", Elevation_m:  ",CHAR(34),INDEX(SamplingFeatures[Elevation_m],$A3699),CHAR(34),
", ElevationDatumCV:  ",CHAR(34),ElevationDatum,CHAR(34),"}"))</f>
        <v>#REF!</v>
      </c>
      <c r="L3699" t="e">
        <f>IF(INDEX(SamplingFeatures[Sampling Feature Type],$A3699)&lt;&gt;"Site","",
CONCATENATE("  - &amp;SiteID",TEXT(SUMPRODUCT(--($L$3:$L3698&lt;&gt;"")),"0000"),
" {","SamplingFeatureID:  *SamplingFeatureID",TEXT($A3699,"0000"),
", SiteTypeCV:  ",CHAR(34),INDEX(Sites[Site Type],$A3699),CHAR(34),
", Latitude:  ",INDEX(Sites[Latitude],$A3699),
", Longitude:  ",INDEX(Sites[Longitude],$A3699),
", SRSName:  ",CHAR(34),LatLonDatum,CHAR(34),"}"))</f>
        <v>#REF!</v>
      </c>
      <c r="M3699" t="e">
        <f>IF(INDEX(SamplingFeatures[Sampling Feature Type],$A3699)&lt;&gt;"Specimen","",
CONCATENATE("  - &amp;SpecimenID",TEXT(SUMPRODUCT(--($M$3:$M3698&lt;&gt;"")),"0000"),
" {","SamplingFeatureID:  *SamplingFeatureID",TEXT($A3699,"0000"),
", SpecimenTypeCV:  ",CHAR(34),INDEX(Specimens[Specimen Type],$A3699),CHAR(34),
", SpecimenMediumCV:  ",INDEX(Specimens[Specimen Medium],$A3699),
", IsFieldSpecimen:  ",CHAR(34),INDEX(Specimens[Is Field Specimen?],$A3699),CHAR(34),"}"))</f>
        <v>#REF!</v>
      </c>
      <c r="N3699" t="e">
        <f>IF(COUNTA(SpatialOffsets[])=0,"", IF(INDEX(SpatialOffsets[Spatial Offset Type],$A3699)="","",
CONCATENATE("  - &amp;SpatialOffsetID",TEXT($A3699,"0000"),
" {","SpatialOffsetTypeCV:  ",CHAR(34),INDEX(SpatialOffsets[Spatial Offset Type],$A3699),CHAR(34),
", Offset1Value:  ",INDEX(SpatialOffsets[Offset 1 Value],$A3699),
", Offset1UnitID:  ",CHAR(34),INDEX(SpatialOffsets[Offset 1 Unit],$A3699),CHAR(34),
", Offset2Value:  ",INDEX(SpatialOffsets[Offset 2 Value],$A3699),
", Offset2UnitID:  ",CHAR(34),INDEX(SpatialOffsets[Offset 2 Unit],$A3699),CHAR(34),
", Offset3Value:  ",INDEX(SpatialOffsets[Offset 3 Value],$A3699),
", Offset3UnitID:  ",CHAR(34),INDEX(SpatialOffsets[Offset 3 Unit],$A3699),CHAR(34),,"}")))</f>
        <v>#REF!</v>
      </c>
      <c r="O3699" t="e">
        <f>IF(COUNTA(RelatedFeatures[])=0,"", IF(INDEX(RelatedFeatures[First Sampling Feature Code],$A3699)="","",
CONCATENATE("  - &amp;RelationID",TEXT($A3699,"0000"),
" {","SamplingFeatureID:  *SamplingFeatureID",TEXT(MATCH(INDEX(RelatedFeatures[First Sampling Feature Code],$A3699),SamplingFeatures[Feature Code],0),"0000"),
", RelationshipTypeCV:  ",CHAR(34),INDEX(RelatedFeatures[Relationship Type],$A3699),CHAR(34),
", RelatedFeatureID: *SamplingFeatureID",TEXT(MATCH(INDEX(RelatedFeatures[Second Sampling Feature Code],$A3699),SamplingFeatures[Feature Code],0),"0000"),
", SpatialOffsetID:  ",IF(INDEX(RelatedFeatures[Offset Number],$A3699)="","",CONCATENATE("*SpatialOffsetID",TEXT(INDEX(RelatedFeatures[Offset Number],$A3699),"0000"))),"}")))</f>
        <v>#REF!</v>
      </c>
      <c r="P3699" t="e">
        <f>IF(INDEX(Methods[Method Type],$A3699)="","",
CONCATENATE("  - &amp;MethodID",TEXT($A3699,"0000"),
" {","MethodTypeCV:  ",CHAR(34),INDEX(Methods[Method Type],$A3699),CHAR(34),
", MethodCode:  ",CHAR(34),INDEX(Methods[Method Code],$A3699),CHAR(34),
", MethodName:  ",CHAR(34),INDEX(Methods[Method Name],$A3699),CHAR(34),
", MethodDescription:  ",CHAR(34),INDEX(Methods[Method Description],$A3699),CHAR(34),
", MethodLink:  ",CHAR(34),INDEX(Methods[Method Link],$A3699),CHAR(34),
", OrganizationID: *OrganizationID",TEXT(MATCH(INDEX(Methods[Organization Name],$A3699),Organizations[Organization Name],0),"0000"),"}"))</f>
        <v>#REF!</v>
      </c>
      <c r="Q3699" t="e">
        <f>IF(INDEX(Variables[Variable Type],$A3699)="","",
CONCATENATE("  - &amp;VariableID",TEXT($A3699,"0000"),
" {","VariableTypeCV:  ",CHAR(34),INDEX(Variables[Variable Type],$A3699),CHAR(34),
", VariableCode:  ",CHAR(34),INDEX(Variables[Variable Code],$A3699),CHAR(34),
", VariableNameCV:  ",CHAR(34),INDEX(Variables[Variable Name],$A3699),CHAR(34),
", VariableDefinition:  ",CHAR(34),INDEX(Variables[Variable Definition],$A3699),CHAR(34),
", SpecciationCV:  ",CHAR(34),INDEX(Variables[Speciation],$A3699),CHAR(34),
", NoDataValue:  ",CHAR(34),INDEX(Variables[No Data Value],$A3699),CHAR(34),"}"))</f>
        <v>#REF!</v>
      </c>
    </row>
    <row r="3700" spans="1:17" x14ac:dyDescent="0.25">
      <c r="A3700">
        <v>3697</v>
      </c>
      <c r="D3700" t="e">
        <f>IF(INDEX(People[First Name],$A3700)="","",
CONCATENATE("  - &amp;PersonID",TEXT($A3700,"0000"),
" {","PersonFirstName:  ",CHAR(34),INDEX(People[First Name],$A3700),CHAR(34),
", PersonMiddleName:  ",CHAR(34),INDEX(People[Middle Name],$A3700),CHAR(34),
", PersonLastName:  ",CHAR(34),INDEX(People[Last Name],$A3700),CHAR(34),"}"))</f>
        <v>#REF!</v>
      </c>
      <c r="E3700" t="e">
        <f>IF(INDEX(Organizations[Organization Type '[CV']],$A3700)="","",
CONCATENATE("  - &amp;OrganizationID",TEXT($A3700,"0000"),
" {","OrganizationTypeCV:  ",CHAR(34),INDEX(Organizations[Organization Type '[CV']],$A3700),CHAR(34),
", OrganizationCode:  ",CHAR(34),INDEX(Organizations[Organization Code],$A3700),CHAR(34),
", OrganizationName:  ",CHAR(34),INDEX(Organizations[Organization Name],$A3700),CHAR(34),
", OrganizationDescription:  ",CHAR(34),INDEX(Organizations[Organization Description],$A3700),CHAR(34),
", OrganizationLink:  ",CHAR(34),INDEX(Organizations[Organization Link],$A3700),CHAR(34),"}"))</f>
        <v>#REF!</v>
      </c>
      <c r="F3700" t="e">
        <f>IF(INDEX(People[First Name],$A3700)="","",
CONCATENATE("  - &amp;AffiliationID",TEXT($A3700,"0000"),
" {PersonID: *PersonID",TEXT($A3700,"0000"),
", OrganizationID: *OrganizationID",TEXT(MATCH(INDEX(People[Organization Name],$A3700),Organizations[Organization Name],0),"0000"),
", IsPrimaryOrganizationContact: , AffiliationStartDate: , AffiliationEndDate: , PrimaryPhone: ",
", PrimaryEmail: ",CHAR(34),INDEX(People[Primary Email],$A3700),CHAR(34),
", PrimaryAddress: ",CHAR(34),INDEX(People[Primary Address],$A3700),CHAR(34),
", PersonLink: }"))</f>
        <v>#REF!</v>
      </c>
      <c r="H3700" t="e">
        <f>IF(COUNTA(CitationInformation)=0,"",IF(INDEX(AuthorList[Author Name],$A3700)="","",
CONCATENATE("  - &amp;AuthorListID",TEXT($A3700,"0000"),
"  {CitationID: *CitationID0001",
", PersonID: *PersonID",TEXT(MATCH(INDEX(AuthorList[Author Name],$A3700),People[Full Name],0),"0000"),
", AuthorOrder: ",INDEX(AuthorList[Author Number],$A3700),"}")))</f>
        <v>#REF!</v>
      </c>
      <c r="K3700" t="e">
        <f>IF(INDEX(SamplingFeatures[Feature Code],$A3700)="","",
CONCATENATE("  - &amp;SamplingFeatureID",TEXT($A3700,"0000"),
" {","SamplingFeatureUUID:  ",CHAR(34),INDEX(SamplingFeatures[Sampling Feature UUID],$A3700),CHAR(34),
", SamplingFeatureTypeCV:  ",CHAR(34),INDEX(SamplingFeatures[Sampling Feature Type],$A3700),CHAR(34),
", SamplingFeatureCode:  ",CHAR(34),INDEX(SamplingFeatures[Feature Code],$A3700),CHAR(34),
", SamplingFeatureName:  ",CHAR(34),INDEX(SamplingFeatures[Feature Name],$A3700),CHAR(34),
", SamplingFeatureDescription:  ",CHAR(34),INDEX(SamplingFeatures[Feature Description],$A3700),CHAR(34),
", SamplingFeatureGeotypeCV:  ",CHAR(34),INDEX(SamplingFeatures[Feature Geo Type],$A3700),CHAR(34),
", FeatureGeometry:  ",CHAR(34),INDEX(SamplingFeatures[Feature Geometry],$A3700),CHAR(34),
", Elevation_m:  ",CHAR(34),INDEX(SamplingFeatures[Elevation_m],$A3700),CHAR(34),
", ElevationDatumCV:  ",CHAR(34),ElevationDatum,CHAR(34),"}"))</f>
        <v>#REF!</v>
      </c>
      <c r="L3700" t="e">
        <f>IF(INDEX(SamplingFeatures[Sampling Feature Type],$A3700)&lt;&gt;"Site","",
CONCATENATE("  - &amp;SiteID",TEXT(SUMPRODUCT(--($L$3:$L3699&lt;&gt;"")),"0000"),
" {","SamplingFeatureID:  *SamplingFeatureID",TEXT($A3700,"0000"),
", SiteTypeCV:  ",CHAR(34),INDEX(Sites[Site Type],$A3700),CHAR(34),
", Latitude:  ",INDEX(Sites[Latitude],$A3700),
", Longitude:  ",INDEX(Sites[Longitude],$A3700),
", SRSName:  ",CHAR(34),LatLonDatum,CHAR(34),"}"))</f>
        <v>#REF!</v>
      </c>
      <c r="M3700" t="e">
        <f>IF(INDEX(SamplingFeatures[Sampling Feature Type],$A3700)&lt;&gt;"Specimen","",
CONCATENATE("  - &amp;SpecimenID",TEXT(SUMPRODUCT(--($M$3:$M3699&lt;&gt;"")),"0000"),
" {","SamplingFeatureID:  *SamplingFeatureID",TEXT($A3700,"0000"),
", SpecimenTypeCV:  ",CHAR(34),INDEX(Specimens[Specimen Type],$A3700),CHAR(34),
", SpecimenMediumCV:  ",INDEX(Specimens[Specimen Medium],$A3700),
", IsFieldSpecimen:  ",CHAR(34),INDEX(Specimens[Is Field Specimen?],$A3700),CHAR(34),"}"))</f>
        <v>#REF!</v>
      </c>
      <c r="N3700" t="e">
        <f>IF(COUNTA(SpatialOffsets[])=0,"", IF(INDEX(SpatialOffsets[Spatial Offset Type],$A3700)="","",
CONCATENATE("  - &amp;SpatialOffsetID",TEXT($A3700,"0000"),
" {","SpatialOffsetTypeCV:  ",CHAR(34),INDEX(SpatialOffsets[Spatial Offset Type],$A3700),CHAR(34),
", Offset1Value:  ",INDEX(SpatialOffsets[Offset 1 Value],$A3700),
", Offset1UnitID:  ",CHAR(34),INDEX(SpatialOffsets[Offset 1 Unit],$A3700),CHAR(34),
", Offset2Value:  ",INDEX(SpatialOffsets[Offset 2 Value],$A3700),
", Offset2UnitID:  ",CHAR(34),INDEX(SpatialOffsets[Offset 2 Unit],$A3700),CHAR(34),
", Offset3Value:  ",INDEX(SpatialOffsets[Offset 3 Value],$A3700),
", Offset3UnitID:  ",CHAR(34),INDEX(SpatialOffsets[Offset 3 Unit],$A3700),CHAR(34),,"}")))</f>
        <v>#REF!</v>
      </c>
      <c r="O3700" t="e">
        <f>IF(COUNTA(RelatedFeatures[])=0,"", IF(INDEX(RelatedFeatures[First Sampling Feature Code],$A3700)="","",
CONCATENATE("  - &amp;RelationID",TEXT($A3700,"0000"),
" {","SamplingFeatureID:  *SamplingFeatureID",TEXT(MATCH(INDEX(RelatedFeatures[First Sampling Feature Code],$A3700),SamplingFeatures[Feature Code],0),"0000"),
", RelationshipTypeCV:  ",CHAR(34),INDEX(RelatedFeatures[Relationship Type],$A3700),CHAR(34),
", RelatedFeatureID: *SamplingFeatureID",TEXT(MATCH(INDEX(RelatedFeatures[Second Sampling Feature Code],$A3700),SamplingFeatures[Feature Code],0),"0000"),
", SpatialOffsetID:  ",IF(INDEX(RelatedFeatures[Offset Number],$A3700)="","",CONCATENATE("*SpatialOffsetID",TEXT(INDEX(RelatedFeatures[Offset Number],$A3700),"0000"))),"}")))</f>
        <v>#REF!</v>
      </c>
      <c r="P3700" t="e">
        <f>IF(INDEX(Methods[Method Type],$A3700)="","",
CONCATENATE("  - &amp;MethodID",TEXT($A3700,"0000"),
" {","MethodTypeCV:  ",CHAR(34),INDEX(Methods[Method Type],$A3700),CHAR(34),
", MethodCode:  ",CHAR(34),INDEX(Methods[Method Code],$A3700),CHAR(34),
", MethodName:  ",CHAR(34),INDEX(Methods[Method Name],$A3700),CHAR(34),
", MethodDescription:  ",CHAR(34),INDEX(Methods[Method Description],$A3700),CHAR(34),
", MethodLink:  ",CHAR(34),INDEX(Methods[Method Link],$A3700),CHAR(34),
", OrganizationID: *OrganizationID",TEXT(MATCH(INDEX(Methods[Organization Name],$A3700),Organizations[Organization Name],0),"0000"),"}"))</f>
        <v>#REF!</v>
      </c>
      <c r="Q3700" t="e">
        <f>IF(INDEX(Variables[Variable Type],$A3700)="","",
CONCATENATE("  - &amp;VariableID",TEXT($A3700,"0000"),
" {","VariableTypeCV:  ",CHAR(34),INDEX(Variables[Variable Type],$A3700),CHAR(34),
", VariableCode:  ",CHAR(34),INDEX(Variables[Variable Code],$A3700),CHAR(34),
", VariableNameCV:  ",CHAR(34),INDEX(Variables[Variable Name],$A3700),CHAR(34),
", VariableDefinition:  ",CHAR(34),INDEX(Variables[Variable Definition],$A3700),CHAR(34),
", SpecciationCV:  ",CHAR(34),INDEX(Variables[Speciation],$A3700),CHAR(34),
", NoDataValue:  ",CHAR(34),INDEX(Variables[No Data Value],$A3700),CHAR(34),"}"))</f>
        <v>#REF!</v>
      </c>
    </row>
    <row r="3701" spans="1:17" x14ac:dyDescent="0.25">
      <c r="A3701">
        <v>3698</v>
      </c>
      <c r="D3701" t="e">
        <f>IF(INDEX(People[First Name],$A3701)="","",
CONCATENATE("  - &amp;PersonID",TEXT($A3701,"0000"),
" {","PersonFirstName:  ",CHAR(34),INDEX(People[First Name],$A3701),CHAR(34),
", PersonMiddleName:  ",CHAR(34),INDEX(People[Middle Name],$A3701),CHAR(34),
", PersonLastName:  ",CHAR(34),INDEX(People[Last Name],$A3701),CHAR(34),"}"))</f>
        <v>#REF!</v>
      </c>
      <c r="E3701" t="e">
        <f>IF(INDEX(Organizations[Organization Type '[CV']],$A3701)="","",
CONCATENATE("  - &amp;OrganizationID",TEXT($A3701,"0000"),
" {","OrganizationTypeCV:  ",CHAR(34),INDEX(Organizations[Organization Type '[CV']],$A3701),CHAR(34),
", OrganizationCode:  ",CHAR(34),INDEX(Organizations[Organization Code],$A3701),CHAR(34),
", OrganizationName:  ",CHAR(34),INDEX(Organizations[Organization Name],$A3701),CHAR(34),
", OrganizationDescription:  ",CHAR(34),INDEX(Organizations[Organization Description],$A3701),CHAR(34),
", OrganizationLink:  ",CHAR(34),INDEX(Organizations[Organization Link],$A3701),CHAR(34),"}"))</f>
        <v>#REF!</v>
      </c>
      <c r="F3701" t="e">
        <f>IF(INDEX(People[First Name],$A3701)="","",
CONCATENATE("  - &amp;AffiliationID",TEXT($A3701,"0000"),
" {PersonID: *PersonID",TEXT($A3701,"0000"),
", OrganizationID: *OrganizationID",TEXT(MATCH(INDEX(People[Organization Name],$A3701),Organizations[Organization Name],0),"0000"),
", IsPrimaryOrganizationContact: , AffiliationStartDate: , AffiliationEndDate: , PrimaryPhone: ",
", PrimaryEmail: ",CHAR(34),INDEX(People[Primary Email],$A3701),CHAR(34),
", PrimaryAddress: ",CHAR(34),INDEX(People[Primary Address],$A3701),CHAR(34),
", PersonLink: }"))</f>
        <v>#REF!</v>
      </c>
      <c r="H3701" t="e">
        <f>IF(COUNTA(CitationInformation)=0,"",IF(INDEX(AuthorList[Author Name],$A3701)="","",
CONCATENATE("  - &amp;AuthorListID",TEXT($A3701,"0000"),
"  {CitationID: *CitationID0001",
", PersonID: *PersonID",TEXT(MATCH(INDEX(AuthorList[Author Name],$A3701),People[Full Name],0),"0000"),
", AuthorOrder: ",INDEX(AuthorList[Author Number],$A3701),"}")))</f>
        <v>#REF!</v>
      </c>
      <c r="K3701" t="e">
        <f>IF(INDEX(SamplingFeatures[Feature Code],$A3701)="","",
CONCATENATE("  - &amp;SamplingFeatureID",TEXT($A3701,"0000"),
" {","SamplingFeatureUUID:  ",CHAR(34),INDEX(SamplingFeatures[Sampling Feature UUID],$A3701),CHAR(34),
", SamplingFeatureTypeCV:  ",CHAR(34),INDEX(SamplingFeatures[Sampling Feature Type],$A3701),CHAR(34),
", SamplingFeatureCode:  ",CHAR(34),INDEX(SamplingFeatures[Feature Code],$A3701),CHAR(34),
", SamplingFeatureName:  ",CHAR(34),INDEX(SamplingFeatures[Feature Name],$A3701),CHAR(34),
", SamplingFeatureDescription:  ",CHAR(34),INDEX(SamplingFeatures[Feature Description],$A3701),CHAR(34),
", SamplingFeatureGeotypeCV:  ",CHAR(34),INDEX(SamplingFeatures[Feature Geo Type],$A3701),CHAR(34),
", FeatureGeometry:  ",CHAR(34),INDEX(SamplingFeatures[Feature Geometry],$A3701),CHAR(34),
", Elevation_m:  ",CHAR(34),INDEX(SamplingFeatures[Elevation_m],$A3701),CHAR(34),
", ElevationDatumCV:  ",CHAR(34),ElevationDatum,CHAR(34),"}"))</f>
        <v>#REF!</v>
      </c>
      <c r="L3701" t="e">
        <f>IF(INDEX(SamplingFeatures[Sampling Feature Type],$A3701)&lt;&gt;"Site","",
CONCATENATE("  - &amp;SiteID",TEXT(SUMPRODUCT(--($L$3:$L3700&lt;&gt;"")),"0000"),
" {","SamplingFeatureID:  *SamplingFeatureID",TEXT($A3701,"0000"),
", SiteTypeCV:  ",CHAR(34),INDEX(Sites[Site Type],$A3701),CHAR(34),
", Latitude:  ",INDEX(Sites[Latitude],$A3701),
", Longitude:  ",INDEX(Sites[Longitude],$A3701),
", SRSName:  ",CHAR(34),LatLonDatum,CHAR(34),"}"))</f>
        <v>#REF!</v>
      </c>
      <c r="M3701" t="e">
        <f>IF(INDEX(SamplingFeatures[Sampling Feature Type],$A3701)&lt;&gt;"Specimen","",
CONCATENATE("  - &amp;SpecimenID",TEXT(SUMPRODUCT(--($M$3:$M3700&lt;&gt;"")),"0000"),
" {","SamplingFeatureID:  *SamplingFeatureID",TEXT($A3701,"0000"),
", SpecimenTypeCV:  ",CHAR(34),INDEX(Specimens[Specimen Type],$A3701),CHAR(34),
", SpecimenMediumCV:  ",INDEX(Specimens[Specimen Medium],$A3701),
", IsFieldSpecimen:  ",CHAR(34),INDEX(Specimens[Is Field Specimen?],$A3701),CHAR(34),"}"))</f>
        <v>#REF!</v>
      </c>
      <c r="N3701" t="e">
        <f>IF(COUNTA(SpatialOffsets[])=0,"", IF(INDEX(SpatialOffsets[Spatial Offset Type],$A3701)="","",
CONCATENATE("  - &amp;SpatialOffsetID",TEXT($A3701,"0000"),
" {","SpatialOffsetTypeCV:  ",CHAR(34),INDEX(SpatialOffsets[Spatial Offset Type],$A3701),CHAR(34),
", Offset1Value:  ",INDEX(SpatialOffsets[Offset 1 Value],$A3701),
", Offset1UnitID:  ",CHAR(34),INDEX(SpatialOffsets[Offset 1 Unit],$A3701),CHAR(34),
", Offset2Value:  ",INDEX(SpatialOffsets[Offset 2 Value],$A3701),
", Offset2UnitID:  ",CHAR(34),INDEX(SpatialOffsets[Offset 2 Unit],$A3701),CHAR(34),
", Offset3Value:  ",INDEX(SpatialOffsets[Offset 3 Value],$A3701),
", Offset3UnitID:  ",CHAR(34),INDEX(SpatialOffsets[Offset 3 Unit],$A3701),CHAR(34),,"}")))</f>
        <v>#REF!</v>
      </c>
      <c r="O3701" t="e">
        <f>IF(COUNTA(RelatedFeatures[])=0,"", IF(INDEX(RelatedFeatures[First Sampling Feature Code],$A3701)="","",
CONCATENATE("  - &amp;RelationID",TEXT($A3701,"0000"),
" {","SamplingFeatureID:  *SamplingFeatureID",TEXT(MATCH(INDEX(RelatedFeatures[First Sampling Feature Code],$A3701),SamplingFeatures[Feature Code],0),"0000"),
", RelationshipTypeCV:  ",CHAR(34),INDEX(RelatedFeatures[Relationship Type],$A3701),CHAR(34),
", RelatedFeatureID: *SamplingFeatureID",TEXT(MATCH(INDEX(RelatedFeatures[Second Sampling Feature Code],$A3701),SamplingFeatures[Feature Code],0),"0000"),
", SpatialOffsetID:  ",IF(INDEX(RelatedFeatures[Offset Number],$A3701)="","",CONCATENATE("*SpatialOffsetID",TEXT(INDEX(RelatedFeatures[Offset Number],$A3701),"0000"))),"}")))</f>
        <v>#REF!</v>
      </c>
      <c r="P3701" t="e">
        <f>IF(INDEX(Methods[Method Type],$A3701)="","",
CONCATENATE("  - &amp;MethodID",TEXT($A3701,"0000"),
" {","MethodTypeCV:  ",CHAR(34),INDEX(Methods[Method Type],$A3701),CHAR(34),
", MethodCode:  ",CHAR(34),INDEX(Methods[Method Code],$A3701),CHAR(34),
", MethodName:  ",CHAR(34),INDEX(Methods[Method Name],$A3701),CHAR(34),
", MethodDescription:  ",CHAR(34),INDEX(Methods[Method Description],$A3701),CHAR(34),
", MethodLink:  ",CHAR(34),INDEX(Methods[Method Link],$A3701),CHAR(34),
", OrganizationID: *OrganizationID",TEXT(MATCH(INDEX(Methods[Organization Name],$A3701),Organizations[Organization Name],0),"0000"),"}"))</f>
        <v>#REF!</v>
      </c>
      <c r="Q3701" t="e">
        <f>IF(INDEX(Variables[Variable Type],$A3701)="","",
CONCATENATE("  - &amp;VariableID",TEXT($A3701,"0000"),
" {","VariableTypeCV:  ",CHAR(34),INDEX(Variables[Variable Type],$A3701),CHAR(34),
", VariableCode:  ",CHAR(34),INDEX(Variables[Variable Code],$A3701),CHAR(34),
", VariableNameCV:  ",CHAR(34),INDEX(Variables[Variable Name],$A3701),CHAR(34),
", VariableDefinition:  ",CHAR(34),INDEX(Variables[Variable Definition],$A3701),CHAR(34),
", SpecciationCV:  ",CHAR(34),INDEX(Variables[Speciation],$A3701),CHAR(34),
", NoDataValue:  ",CHAR(34),INDEX(Variables[No Data Value],$A3701),CHAR(34),"}"))</f>
        <v>#REF!</v>
      </c>
    </row>
    <row r="3702" spans="1:17" x14ac:dyDescent="0.25">
      <c r="A3702">
        <v>3699</v>
      </c>
      <c r="D3702" t="e">
        <f>IF(INDEX(People[First Name],$A3702)="","",
CONCATENATE("  - &amp;PersonID",TEXT($A3702,"0000"),
" {","PersonFirstName:  ",CHAR(34),INDEX(People[First Name],$A3702),CHAR(34),
", PersonMiddleName:  ",CHAR(34),INDEX(People[Middle Name],$A3702),CHAR(34),
", PersonLastName:  ",CHAR(34),INDEX(People[Last Name],$A3702),CHAR(34),"}"))</f>
        <v>#REF!</v>
      </c>
      <c r="E3702" t="e">
        <f>IF(INDEX(Organizations[Organization Type '[CV']],$A3702)="","",
CONCATENATE("  - &amp;OrganizationID",TEXT($A3702,"0000"),
" {","OrganizationTypeCV:  ",CHAR(34),INDEX(Organizations[Organization Type '[CV']],$A3702),CHAR(34),
", OrganizationCode:  ",CHAR(34),INDEX(Organizations[Organization Code],$A3702),CHAR(34),
", OrganizationName:  ",CHAR(34),INDEX(Organizations[Organization Name],$A3702),CHAR(34),
", OrganizationDescription:  ",CHAR(34),INDEX(Organizations[Organization Description],$A3702),CHAR(34),
", OrganizationLink:  ",CHAR(34),INDEX(Organizations[Organization Link],$A3702),CHAR(34),"}"))</f>
        <v>#REF!</v>
      </c>
      <c r="F3702" t="e">
        <f>IF(INDEX(People[First Name],$A3702)="","",
CONCATENATE("  - &amp;AffiliationID",TEXT($A3702,"0000"),
" {PersonID: *PersonID",TEXT($A3702,"0000"),
", OrganizationID: *OrganizationID",TEXT(MATCH(INDEX(People[Organization Name],$A3702),Organizations[Organization Name],0),"0000"),
", IsPrimaryOrganizationContact: , AffiliationStartDate: , AffiliationEndDate: , PrimaryPhone: ",
", PrimaryEmail: ",CHAR(34),INDEX(People[Primary Email],$A3702),CHAR(34),
", PrimaryAddress: ",CHAR(34),INDEX(People[Primary Address],$A3702),CHAR(34),
", PersonLink: }"))</f>
        <v>#REF!</v>
      </c>
      <c r="H3702" t="e">
        <f>IF(COUNTA(CitationInformation)=0,"",IF(INDEX(AuthorList[Author Name],$A3702)="","",
CONCATENATE("  - &amp;AuthorListID",TEXT($A3702,"0000"),
"  {CitationID: *CitationID0001",
", PersonID: *PersonID",TEXT(MATCH(INDEX(AuthorList[Author Name],$A3702),People[Full Name],0),"0000"),
", AuthorOrder: ",INDEX(AuthorList[Author Number],$A3702),"}")))</f>
        <v>#REF!</v>
      </c>
      <c r="K3702" t="e">
        <f>IF(INDEX(SamplingFeatures[Feature Code],$A3702)="","",
CONCATENATE("  - &amp;SamplingFeatureID",TEXT($A3702,"0000"),
" {","SamplingFeatureUUID:  ",CHAR(34),INDEX(SamplingFeatures[Sampling Feature UUID],$A3702),CHAR(34),
", SamplingFeatureTypeCV:  ",CHAR(34),INDEX(SamplingFeatures[Sampling Feature Type],$A3702),CHAR(34),
", SamplingFeatureCode:  ",CHAR(34),INDEX(SamplingFeatures[Feature Code],$A3702),CHAR(34),
", SamplingFeatureName:  ",CHAR(34),INDEX(SamplingFeatures[Feature Name],$A3702),CHAR(34),
", SamplingFeatureDescription:  ",CHAR(34),INDEX(SamplingFeatures[Feature Description],$A3702),CHAR(34),
", SamplingFeatureGeotypeCV:  ",CHAR(34),INDEX(SamplingFeatures[Feature Geo Type],$A3702),CHAR(34),
", FeatureGeometry:  ",CHAR(34),INDEX(SamplingFeatures[Feature Geometry],$A3702),CHAR(34),
", Elevation_m:  ",CHAR(34),INDEX(SamplingFeatures[Elevation_m],$A3702),CHAR(34),
", ElevationDatumCV:  ",CHAR(34),ElevationDatum,CHAR(34),"}"))</f>
        <v>#REF!</v>
      </c>
      <c r="L3702" t="e">
        <f>IF(INDEX(SamplingFeatures[Sampling Feature Type],$A3702)&lt;&gt;"Site","",
CONCATENATE("  - &amp;SiteID",TEXT(SUMPRODUCT(--($L$3:$L3701&lt;&gt;"")),"0000"),
" {","SamplingFeatureID:  *SamplingFeatureID",TEXT($A3702,"0000"),
", SiteTypeCV:  ",CHAR(34),INDEX(Sites[Site Type],$A3702),CHAR(34),
", Latitude:  ",INDEX(Sites[Latitude],$A3702),
", Longitude:  ",INDEX(Sites[Longitude],$A3702),
", SRSName:  ",CHAR(34),LatLonDatum,CHAR(34),"}"))</f>
        <v>#REF!</v>
      </c>
      <c r="M3702" t="e">
        <f>IF(INDEX(SamplingFeatures[Sampling Feature Type],$A3702)&lt;&gt;"Specimen","",
CONCATENATE("  - &amp;SpecimenID",TEXT(SUMPRODUCT(--($M$3:$M3701&lt;&gt;"")),"0000"),
" {","SamplingFeatureID:  *SamplingFeatureID",TEXT($A3702,"0000"),
", SpecimenTypeCV:  ",CHAR(34),INDEX(Specimens[Specimen Type],$A3702),CHAR(34),
", SpecimenMediumCV:  ",INDEX(Specimens[Specimen Medium],$A3702),
", IsFieldSpecimen:  ",CHAR(34),INDEX(Specimens[Is Field Specimen?],$A3702),CHAR(34),"}"))</f>
        <v>#REF!</v>
      </c>
      <c r="N3702" t="e">
        <f>IF(COUNTA(SpatialOffsets[])=0,"", IF(INDEX(SpatialOffsets[Spatial Offset Type],$A3702)="","",
CONCATENATE("  - &amp;SpatialOffsetID",TEXT($A3702,"0000"),
" {","SpatialOffsetTypeCV:  ",CHAR(34),INDEX(SpatialOffsets[Spatial Offset Type],$A3702),CHAR(34),
", Offset1Value:  ",INDEX(SpatialOffsets[Offset 1 Value],$A3702),
", Offset1UnitID:  ",CHAR(34),INDEX(SpatialOffsets[Offset 1 Unit],$A3702),CHAR(34),
", Offset2Value:  ",INDEX(SpatialOffsets[Offset 2 Value],$A3702),
", Offset2UnitID:  ",CHAR(34),INDEX(SpatialOffsets[Offset 2 Unit],$A3702),CHAR(34),
", Offset3Value:  ",INDEX(SpatialOffsets[Offset 3 Value],$A3702),
", Offset3UnitID:  ",CHAR(34),INDEX(SpatialOffsets[Offset 3 Unit],$A3702),CHAR(34),,"}")))</f>
        <v>#REF!</v>
      </c>
      <c r="O3702" t="e">
        <f>IF(COUNTA(RelatedFeatures[])=0,"", IF(INDEX(RelatedFeatures[First Sampling Feature Code],$A3702)="","",
CONCATENATE("  - &amp;RelationID",TEXT($A3702,"0000"),
" {","SamplingFeatureID:  *SamplingFeatureID",TEXT(MATCH(INDEX(RelatedFeatures[First Sampling Feature Code],$A3702),SamplingFeatures[Feature Code],0),"0000"),
", RelationshipTypeCV:  ",CHAR(34),INDEX(RelatedFeatures[Relationship Type],$A3702),CHAR(34),
", RelatedFeatureID: *SamplingFeatureID",TEXT(MATCH(INDEX(RelatedFeatures[Second Sampling Feature Code],$A3702),SamplingFeatures[Feature Code],0),"0000"),
", SpatialOffsetID:  ",IF(INDEX(RelatedFeatures[Offset Number],$A3702)="","",CONCATENATE("*SpatialOffsetID",TEXT(INDEX(RelatedFeatures[Offset Number],$A3702),"0000"))),"}")))</f>
        <v>#REF!</v>
      </c>
      <c r="P3702" t="e">
        <f>IF(INDEX(Methods[Method Type],$A3702)="","",
CONCATENATE("  - &amp;MethodID",TEXT($A3702,"0000"),
" {","MethodTypeCV:  ",CHAR(34),INDEX(Methods[Method Type],$A3702),CHAR(34),
", MethodCode:  ",CHAR(34),INDEX(Methods[Method Code],$A3702),CHAR(34),
", MethodName:  ",CHAR(34),INDEX(Methods[Method Name],$A3702),CHAR(34),
", MethodDescription:  ",CHAR(34),INDEX(Methods[Method Description],$A3702),CHAR(34),
", MethodLink:  ",CHAR(34),INDEX(Methods[Method Link],$A3702),CHAR(34),
", OrganizationID: *OrganizationID",TEXT(MATCH(INDEX(Methods[Organization Name],$A3702),Organizations[Organization Name],0),"0000"),"}"))</f>
        <v>#REF!</v>
      </c>
      <c r="Q3702" t="e">
        <f>IF(INDEX(Variables[Variable Type],$A3702)="","",
CONCATENATE("  - &amp;VariableID",TEXT($A3702,"0000"),
" {","VariableTypeCV:  ",CHAR(34),INDEX(Variables[Variable Type],$A3702),CHAR(34),
", VariableCode:  ",CHAR(34),INDEX(Variables[Variable Code],$A3702),CHAR(34),
", VariableNameCV:  ",CHAR(34),INDEX(Variables[Variable Name],$A3702),CHAR(34),
", VariableDefinition:  ",CHAR(34),INDEX(Variables[Variable Definition],$A3702),CHAR(34),
", SpecciationCV:  ",CHAR(34),INDEX(Variables[Speciation],$A3702),CHAR(34),
", NoDataValue:  ",CHAR(34),INDEX(Variables[No Data Value],$A3702),CHAR(34),"}"))</f>
        <v>#REF!</v>
      </c>
    </row>
    <row r="3703" spans="1:17" x14ac:dyDescent="0.25">
      <c r="A3703">
        <v>3700</v>
      </c>
      <c r="D3703" t="e">
        <f>IF(INDEX(People[First Name],$A3703)="","",
CONCATENATE("  - &amp;PersonID",TEXT($A3703,"0000"),
" {","PersonFirstName:  ",CHAR(34),INDEX(People[First Name],$A3703),CHAR(34),
", PersonMiddleName:  ",CHAR(34),INDEX(People[Middle Name],$A3703),CHAR(34),
", PersonLastName:  ",CHAR(34),INDEX(People[Last Name],$A3703),CHAR(34),"}"))</f>
        <v>#REF!</v>
      </c>
      <c r="E3703" t="e">
        <f>IF(INDEX(Organizations[Organization Type '[CV']],$A3703)="","",
CONCATENATE("  - &amp;OrganizationID",TEXT($A3703,"0000"),
" {","OrganizationTypeCV:  ",CHAR(34),INDEX(Organizations[Organization Type '[CV']],$A3703),CHAR(34),
", OrganizationCode:  ",CHAR(34),INDEX(Organizations[Organization Code],$A3703),CHAR(34),
", OrganizationName:  ",CHAR(34),INDEX(Organizations[Organization Name],$A3703),CHAR(34),
", OrganizationDescription:  ",CHAR(34),INDEX(Organizations[Organization Description],$A3703),CHAR(34),
", OrganizationLink:  ",CHAR(34),INDEX(Organizations[Organization Link],$A3703),CHAR(34),"}"))</f>
        <v>#REF!</v>
      </c>
      <c r="F3703" t="e">
        <f>IF(INDEX(People[First Name],$A3703)="","",
CONCATENATE("  - &amp;AffiliationID",TEXT($A3703,"0000"),
" {PersonID: *PersonID",TEXT($A3703,"0000"),
", OrganizationID: *OrganizationID",TEXT(MATCH(INDEX(People[Organization Name],$A3703),Organizations[Organization Name],0),"0000"),
", IsPrimaryOrganizationContact: , AffiliationStartDate: , AffiliationEndDate: , PrimaryPhone: ",
", PrimaryEmail: ",CHAR(34),INDEX(People[Primary Email],$A3703),CHAR(34),
", PrimaryAddress: ",CHAR(34),INDEX(People[Primary Address],$A3703),CHAR(34),
", PersonLink: }"))</f>
        <v>#REF!</v>
      </c>
      <c r="H3703" t="e">
        <f>IF(COUNTA(CitationInformation)=0,"",IF(INDEX(AuthorList[Author Name],$A3703)="","",
CONCATENATE("  - &amp;AuthorListID",TEXT($A3703,"0000"),
"  {CitationID: *CitationID0001",
", PersonID: *PersonID",TEXT(MATCH(INDEX(AuthorList[Author Name],$A3703),People[Full Name],0),"0000"),
", AuthorOrder: ",INDEX(AuthorList[Author Number],$A3703),"}")))</f>
        <v>#REF!</v>
      </c>
      <c r="K3703" t="e">
        <f>IF(INDEX(SamplingFeatures[Feature Code],$A3703)="","",
CONCATENATE("  - &amp;SamplingFeatureID",TEXT($A3703,"0000"),
" {","SamplingFeatureUUID:  ",CHAR(34),INDEX(SamplingFeatures[Sampling Feature UUID],$A3703),CHAR(34),
", SamplingFeatureTypeCV:  ",CHAR(34),INDEX(SamplingFeatures[Sampling Feature Type],$A3703),CHAR(34),
", SamplingFeatureCode:  ",CHAR(34),INDEX(SamplingFeatures[Feature Code],$A3703),CHAR(34),
", SamplingFeatureName:  ",CHAR(34),INDEX(SamplingFeatures[Feature Name],$A3703),CHAR(34),
", SamplingFeatureDescription:  ",CHAR(34),INDEX(SamplingFeatures[Feature Description],$A3703),CHAR(34),
", SamplingFeatureGeotypeCV:  ",CHAR(34),INDEX(SamplingFeatures[Feature Geo Type],$A3703),CHAR(34),
", FeatureGeometry:  ",CHAR(34),INDEX(SamplingFeatures[Feature Geometry],$A3703),CHAR(34),
", Elevation_m:  ",CHAR(34),INDEX(SamplingFeatures[Elevation_m],$A3703),CHAR(34),
", ElevationDatumCV:  ",CHAR(34),ElevationDatum,CHAR(34),"}"))</f>
        <v>#REF!</v>
      </c>
      <c r="L3703" t="e">
        <f>IF(INDEX(SamplingFeatures[Sampling Feature Type],$A3703)&lt;&gt;"Site","",
CONCATENATE("  - &amp;SiteID",TEXT(SUMPRODUCT(--($L$3:$L3702&lt;&gt;"")),"0000"),
" {","SamplingFeatureID:  *SamplingFeatureID",TEXT($A3703,"0000"),
", SiteTypeCV:  ",CHAR(34),INDEX(Sites[Site Type],$A3703),CHAR(34),
", Latitude:  ",INDEX(Sites[Latitude],$A3703),
", Longitude:  ",INDEX(Sites[Longitude],$A3703),
", SRSName:  ",CHAR(34),LatLonDatum,CHAR(34),"}"))</f>
        <v>#REF!</v>
      </c>
      <c r="M3703" t="e">
        <f>IF(INDEX(SamplingFeatures[Sampling Feature Type],$A3703)&lt;&gt;"Specimen","",
CONCATENATE("  - &amp;SpecimenID",TEXT(SUMPRODUCT(--($M$3:$M3702&lt;&gt;"")),"0000"),
" {","SamplingFeatureID:  *SamplingFeatureID",TEXT($A3703,"0000"),
", SpecimenTypeCV:  ",CHAR(34),INDEX(Specimens[Specimen Type],$A3703),CHAR(34),
", SpecimenMediumCV:  ",INDEX(Specimens[Specimen Medium],$A3703),
", IsFieldSpecimen:  ",CHAR(34),INDEX(Specimens[Is Field Specimen?],$A3703),CHAR(34),"}"))</f>
        <v>#REF!</v>
      </c>
      <c r="N3703" t="e">
        <f>IF(COUNTA(SpatialOffsets[])=0,"", IF(INDEX(SpatialOffsets[Spatial Offset Type],$A3703)="","",
CONCATENATE("  - &amp;SpatialOffsetID",TEXT($A3703,"0000"),
" {","SpatialOffsetTypeCV:  ",CHAR(34),INDEX(SpatialOffsets[Spatial Offset Type],$A3703),CHAR(34),
", Offset1Value:  ",INDEX(SpatialOffsets[Offset 1 Value],$A3703),
", Offset1UnitID:  ",CHAR(34),INDEX(SpatialOffsets[Offset 1 Unit],$A3703),CHAR(34),
", Offset2Value:  ",INDEX(SpatialOffsets[Offset 2 Value],$A3703),
", Offset2UnitID:  ",CHAR(34),INDEX(SpatialOffsets[Offset 2 Unit],$A3703),CHAR(34),
", Offset3Value:  ",INDEX(SpatialOffsets[Offset 3 Value],$A3703),
", Offset3UnitID:  ",CHAR(34),INDEX(SpatialOffsets[Offset 3 Unit],$A3703),CHAR(34),,"}")))</f>
        <v>#REF!</v>
      </c>
      <c r="O3703" t="e">
        <f>IF(COUNTA(RelatedFeatures[])=0,"", IF(INDEX(RelatedFeatures[First Sampling Feature Code],$A3703)="","",
CONCATENATE("  - &amp;RelationID",TEXT($A3703,"0000"),
" {","SamplingFeatureID:  *SamplingFeatureID",TEXT(MATCH(INDEX(RelatedFeatures[First Sampling Feature Code],$A3703),SamplingFeatures[Feature Code],0),"0000"),
", RelationshipTypeCV:  ",CHAR(34),INDEX(RelatedFeatures[Relationship Type],$A3703),CHAR(34),
", RelatedFeatureID: *SamplingFeatureID",TEXT(MATCH(INDEX(RelatedFeatures[Second Sampling Feature Code],$A3703),SamplingFeatures[Feature Code],0),"0000"),
", SpatialOffsetID:  ",IF(INDEX(RelatedFeatures[Offset Number],$A3703)="","",CONCATENATE("*SpatialOffsetID",TEXT(INDEX(RelatedFeatures[Offset Number],$A3703),"0000"))),"}")))</f>
        <v>#REF!</v>
      </c>
      <c r="P3703" t="e">
        <f>IF(INDEX(Methods[Method Type],$A3703)="","",
CONCATENATE("  - &amp;MethodID",TEXT($A3703,"0000"),
" {","MethodTypeCV:  ",CHAR(34),INDEX(Methods[Method Type],$A3703),CHAR(34),
", MethodCode:  ",CHAR(34),INDEX(Methods[Method Code],$A3703),CHAR(34),
", MethodName:  ",CHAR(34),INDEX(Methods[Method Name],$A3703),CHAR(34),
", MethodDescription:  ",CHAR(34),INDEX(Methods[Method Description],$A3703),CHAR(34),
", MethodLink:  ",CHAR(34),INDEX(Methods[Method Link],$A3703),CHAR(34),
", OrganizationID: *OrganizationID",TEXT(MATCH(INDEX(Methods[Organization Name],$A3703),Organizations[Organization Name],0),"0000"),"}"))</f>
        <v>#REF!</v>
      </c>
      <c r="Q3703" t="e">
        <f>IF(INDEX(Variables[Variable Type],$A3703)="","",
CONCATENATE("  - &amp;VariableID",TEXT($A3703,"0000"),
" {","VariableTypeCV:  ",CHAR(34),INDEX(Variables[Variable Type],$A3703),CHAR(34),
", VariableCode:  ",CHAR(34),INDEX(Variables[Variable Code],$A3703),CHAR(34),
", VariableNameCV:  ",CHAR(34),INDEX(Variables[Variable Name],$A3703),CHAR(34),
", VariableDefinition:  ",CHAR(34),INDEX(Variables[Variable Definition],$A3703),CHAR(34),
", SpecciationCV:  ",CHAR(34),INDEX(Variables[Speciation],$A3703),CHAR(34),
", NoDataValue:  ",CHAR(34),INDEX(Variables[No Data Value],$A3703),CHAR(34),"}"))</f>
        <v>#REF!</v>
      </c>
    </row>
    <row r="3704" spans="1:17" x14ac:dyDescent="0.25">
      <c r="A3704">
        <v>3701</v>
      </c>
      <c r="D3704" t="e">
        <f>IF(INDEX(People[First Name],$A3704)="","",
CONCATENATE("  - &amp;PersonID",TEXT($A3704,"0000"),
" {","PersonFirstName:  ",CHAR(34),INDEX(People[First Name],$A3704),CHAR(34),
", PersonMiddleName:  ",CHAR(34),INDEX(People[Middle Name],$A3704),CHAR(34),
", PersonLastName:  ",CHAR(34),INDEX(People[Last Name],$A3704),CHAR(34),"}"))</f>
        <v>#REF!</v>
      </c>
      <c r="E3704" t="e">
        <f>IF(INDEX(Organizations[Organization Type '[CV']],$A3704)="","",
CONCATENATE("  - &amp;OrganizationID",TEXT($A3704,"0000"),
" {","OrganizationTypeCV:  ",CHAR(34),INDEX(Organizations[Organization Type '[CV']],$A3704),CHAR(34),
", OrganizationCode:  ",CHAR(34),INDEX(Organizations[Organization Code],$A3704),CHAR(34),
", OrganizationName:  ",CHAR(34),INDEX(Organizations[Organization Name],$A3704),CHAR(34),
", OrganizationDescription:  ",CHAR(34),INDEX(Organizations[Organization Description],$A3704),CHAR(34),
", OrganizationLink:  ",CHAR(34),INDEX(Organizations[Organization Link],$A3704),CHAR(34),"}"))</f>
        <v>#REF!</v>
      </c>
      <c r="F3704" t="e">
        <f>IF(INDEX(People[First Name],$A3704)="","",
CONCATENATE("  - &amp;AffiliationID",TEXT($A3704,"0000"),
" {PersonID: *PersonID",TEXT($A3704,"0000"),
", OrganizationID: *OrganizationID",TEXT(MATCH(INDEX(People[Organization Name],$A3704),Organizations[Organization Name],0),"0000"),
", IsPrimaryOrganizationContact: , AffiliationStartDate: , AffiliationEndDate: , PrimaryPhone: ",
", PrimaryEmail: ",CHAR(34),INDEX(People[Primary Email],$A3704),CHAR(34),
", PrimaryAddress: ",CHAR(34),INDEX(People[Primary Address],$A3704),CHAR(34),
", PersonLink: }"))</f>
        <v>#REF!</v>
      </c>
      <c r="H3704" t="e">
        <f>IF(COUNTA(CitationInformation)=0,"",IF(INDEX(AuthorList[Author Name],$A3704)="","",
CONCATENATE("  - &amp;AuthorListID",TEXT($A3704,"0000"),
"  {CitationID: *CitationID0001",
", PersonID: *PersonID",TEXT(MATCH(INDEX(AuthorList[Author Name],$A3704),People[Full Name],0),"0000"),
", AuthorOrder: ",INDEX(AuthorList[Author Number],$A3704),"}")))</f>
        <v>#REF!</v>
      </c>
      <c r="K3704" t="e">
        <f>IF(INDEX(SamplingFeatures[Feature Code],$A3704)="","",
CONCATENATE("  - &amp;SamplingFeatureID",TEXT($A3704,"0000"),
" {","SamplingFeatureUUID:  ",CHAR(34),INDEX(SamplingFeatures[Sampling Feature UUID],$A3704),CHAR(34),
", SamplingFeatureTypeCV:  ",CHAR(34),INDEX(SamplingFeatures[Sampling Feature Type],$A3704),CHAR(34),
", SamplingFeatureCode:  ",CHAR(34),INDEX(SamplingFeatures[Feature Code],$A3704),CHAR(34),
", SamplingFeatureName:  ",CHAR(34),INDEX(SamplingFeatures[Feature Name],$A3704),CHAR(34),
", SamplingFeatureDescription:  ",CHAR(34),INDEX(SamplingFeatures[Feature Description],$A3704),CHAR(34),
", SamplingFeatureGeotypeCV:  ",CHAR(34),INDEX(SamplingFeatures[Feature Geo Type],$A3704),CHAR(34),
", FeatureGeometry:  ",CHAR(34),INDEX(SamplingFeatures[Feature Geometry],$A3704),CHAR(34),
", Elevation_m:  ",CHAR(34),INDEX(SamplingFeatures[Elevation_m],$A3704),CHAR(34),
", ElevationDatumCV:  ",CHAR(34),ElevationDatum,CHAR(34),"}"))</f>
        <v>#REF!</v>
      </c>
      <c r="L3704" t="e">
        <f>IF(INDEX(SamplingFeatures[Sampling Feature Type],$A3704)&lt;&gt;"Site","",
CONCATENATE("  - &amp;SiteID",TEXT(SUMPRODUCT(--($L$3:$L3703&lt;&gt;"")),"0000"),
" {","SamplingFeatureID:  *SamplingFeatureID",TEXT($A3704,"0000"),
", SiteTypeCV:  ",CHAR(34),INDEX(Sites[Site Type],$A3704),CHAR(34),
", Latitude:  ",INDEX(Sites[Latitude],$A3704),
", Longitude:  ",INDEX(Sites[Longitude],$A3704),
", SRSName:  ",CHAR(34),LatLonDatum,CHAR(34),"}"))</f>
        <v>#REF!</v>
      </c>
      <c r="M3704" t="e">
        <f>IF(INDEX(SamplingFeatures[Sampling Feature Type],$A3704)&lt;&gt;"Specimen","",
CONCATENATE("  - &amp;SpecimenID",TEXT(SUMPRODUCT(--($M$3:$M3703&lt;&gt;"")),"0000"),
" {","SamplingFeatureID:  *SamplingFeatureID",TEXT($A3704,"0000"),
", SpecimenTypeCV:  ",CHAR(34),INDEX(Specimens[Specimen Type],$A3704),CHAR(34),
", SpecimenMediumCV:  ",INDEX(Specimens[Specimen Medium],$A3704),
", IsFieldSpecimen:  ",CHAR(34),INDEX(Specimens[Is Field Specimen?],$A3704),CHAR(34),"}"))</f>
        <v>#REF!</v>
      </c>
      <c r="N3704" t="e">
        <f>IF(COUNTA(SpatialOffsets[])=0,"", IF(INDEX(SpatialOffsets[Spatial Offset Type],$A3704)="","",
CONCATENATE("  - &amp;SpatialOffsetID",TEXT($A3704,"0000"),
" {","SpatialOffsetTypeCV:  ",CHAR(34),INDEX(SpatialOffsets[Spatial Offset Type],$A3704),CHAR(34),
", Offset1Value:  ",INDEX(SpatialOffsets[Offset 1 Value],$A3704),
", Offset1UnitID:  ",CHAR(34),INDEX(SpatialOffsets[Offset 1 Unit],$A3704),CHAR(34),
", Offset2Value:  ",INDEX(SpatialOffsets[Offset 2 Value],$A3704),
", Offset2UnitID:  ",CHAR(34),INDEX(SpatialOffsets[Offset 2 Unit],$A3704),CHAR(34),
", Offset3Value:  ",INDEX(SpatialOffsets[Offset 3 Value],$A3704),
", Offset3UnitID:  ",CHAR(34),INDEX(SpatialOffsets[Offset 3 Unit],$A3704),CHAR(34),,"}")))</f>
        <v>#REF!</v>
      </c>
      <c r="O3704" t="e">
        <f>IF(COUNTA(RelatedFeatures[])=0,"", IF(INDEX(RelatedFeatures[First Sampling Feature Code],$A3704)="","",
CONCATENATE("  - &amp;RelationID",TEXT($A3704,"0000"),
" {","SamplingFeatureID:  *SamplingFeatureID",TEXT(MATCH(INDEX(RelatedFeatures[First Sampling Feature Code],$A3704),SamplingFeatures[Feature Code],0),"0000"),
", RelationshipTypeCV:  ",CHAR(34),INDEX(RelatedFeatures[Relationship Type],$A3704),CHAR(34),
", RelatedFeatureID: *SamplingFeatureID",TEXT(MATCH(INDEX(RelatedFeatures[Second Sampling Feature Code],$A3704),SamplingFeatures[Feature Code],0),"0000"),
", SpatialOffsetID:  ",IF(INDEX(RelatedFeatures[Offset Number],$A3704)="","",CONCATENATE("*SpatialOffsetID",TEXT(INDEX(RelatedFeatures[Offset Number],$A3704),"0000"))),"}")))</f>
        <v>#REF!</v>
      </c>
      <c r="P3704" t="e">
        <f>IF(INDEX(Methods[Method Type],$A3704)="","",
CONCATENATE("  - &amp;MethodID",TEXT($A3704,"0000"),
" {","MethodTypeCV:  ",CHAR(34),INDEX(Methods[Method Type],$A3704),CHAR(34),
", MethodCode:  ",CHAR(34),INDEX(Methods[Method Code],$A3704),CHAR(34),
", MethodName:  ",CHAR(34),INDEX(Methods[Method Name],$A3704),CHAR(34),
", MethodDescription:  ",CHAR(34),INDEX(Methods[Method Description],$A3704),CHAR(34),
", MethodLink:  ",CHAR(34),INDEX(Methods[Method Link],$A3704),CHAR(34),
", OrganizationID: *OrganizationID",TEXT(MATCH(INDEX(Methods[Organization Name],$A3704),Organizations[Organization Name],0),"0000"),"}"))</f>
        <v>#REF!</v>
      </c>
      <c r="Q3704" t="e">
        <f>IF(INDEX(Variables[Variable Type],$A3704)="","",
CONCATENATE("  - &amp;VariableID",TEXT($A3704,"0000"),
" {","VariableTypeCV:  ",CHAR(34),INDEX(Variables[Variable Type],$A3704),CHAR(34),
", VariableCode:  ",CHAR(34),INDEX(Variables[Variable Code],$A3704),CHAR(34),
", VariableNameCV:  ",CHAR(34),INDEX(Variables[Variable Name],$A3704),CHAR(34),
", VariableDefinition:  ",CHAR(34),INDEX(Variables[Variable Definition],$A3704),CHAR(34),
", SpecciationCV:  ",CHAR(34),INDEX(Variables[Speciation],$A3704),CHAR(34),
", NoDataValue:  ",CHAR(34),INDEX(Variables[No Data Value],$A3704),CHAR(34),"}"))</f>
        <v>#REF!</v>
      </c>
    </row>
    <row r="3705" spans="1:17" x14ac:dyDescent="0.25">
      <c r="A3705">
        <v>3702</v>
      </c>
      <c r="D3705" t="e">
        <f>IF(INDEX(People[First Name],$A3705)="","",
CONCATENATE("  - &amp;PersonID",TEXT($A3705,"0000"),
" {","PersonFirstName:  ",CHAR(34),INDEX(People[First Name],$A3705),CHAR(34),
", PersonMiddleName:  ",CHAR(34),INDEX(People[Middle Name],$A3705),CHAR(34),
", PersonLastName:  ",CHAR(34),INDEX(People[Last Name],$A3705),CHAR(34),"}"))</f>
        <v>#REF!</v>
      </c>
      <c r="E3705" t="e">
        <f>IF(INDEX(Organizations[Organization Type '[CV']],$A3705)="","",
CONCATENATE("  - &amp;OrganizationID",TEXT($A3705,"0000"),
" {","OrganizationTypeCV:  ",CHAR(34),INDEX(Organizations[Organization Type '[CV']],$A3705),CHAR(34),
", OrganizationCode:  ",CHAR(34),INDEX(Organizations[Organization Code],$A3705),CHAR(34),
", OrganizationName:  ",CHAR(34),INDEX(Organizations[Organization Name],$A3705),CHAR(34),
", OrganizationDescription:  ",CHAR(34),INDEX(Organizations[Organization Description],$A3705),CHAR(34),
", OrganizationLink:  ",CHAR(34),INDEX(Organizations[Organization Link],$A3705),CHAR(34),"}"))</f>
        <v>#REF!</v>
      </c>
      <c r="F3705" t="e">
        <f>IF(INDEX(People[First Name],$A3705)="","",
CONCATENATE("  - &amp;AffiliationID",TEXT($A3705,"0000"),
" {PersonID: *PersonID",TEXT($A3705,"0000"),
", OrganizationID: *OrganizationID",TEXT(MATCH(INDEX(People[Organization Name],$A3705),Organizations[Organization Name],0),"0000"),
", IsPrimaryOrganizationContact: , AffiliationStartDate: , AffiliationEndDate: , PrimaryPhone: ",
", PrimaryEmail: ",CHAR(34),INDEX(People[Primary Email],$A3705),CHAR(34),
", PrimaryAddress: ",CHAR(34),INDEX(People[Primary Address],$A3705),CHAR(34),
", PersonLink: }"))</f>
        <v>#REF!</v>
      </c>
      <c r="H3705" t="e">
        <f>IF(COUNTA(CitationInformation)=0,"",IF(INDEX(AuthorList[Author Name],$A3705)="","",
CONCATENATE("  - &amp;AuthorListID",TEXT($A3705,"0000"),
"  {CitationID: *CitationID0001",
", PersonID: *PersonID",TEXT(MATCH(INDEX(AuthorList[Author Name],$A3705),People[Full Name],0),"0000"),
", AuthorOrder: ",INDEX(AuthorList[Author Number],$A3705),"}")))</f>
        <v>#REF!</v>
      </c>
      <c r="K3705" t="e">
        <f>IF(INDEX(SamplingFeatures[Feature Code],$A3705)="","",
CONCATENATE("  - &amp;SamplingFeatureID",TEXT($A3705,"0000"),
" {","SamplingFeatureUUID:  ",CHAR(34),INDEX(SamplingFeatures[Sampling Feature UUID],$A3705),CHAR(34),
", SamplingFeatureTypeCV:  ",CHAR(34),INDEX(SamplingFeatures[Sampling Feature Type],$A3705),CHAR(34),
", SamplingFeatureCode:  ",CHAR(34),INDEX(SamplingFeatures[Feature Code],$A3705),CHAR(34),
", SamplingFeatureName:  ",CHAR(34),INDEX(SamplingFeatures[Feature Name],$A3705),CHAR(34),
", SamplingFeatureDescription:  ",CHAR(34),INDEX(SamplingFeatures[Feature Description],$A3705),CHAR(34),
", SamplingFeatureGeotypeCV:  ",CHAR(34),INDEX(SamplingFeatures[Feature Geo Type],$A3705),CHAR(34),
", FeatureGeometry:  ",CHAR(34),INDEX(SamplingFeatures[Feature Geometry],$A3705),CHAR(34),
", Elevation_m:  ",CHAR(34),INDEX(SamplingFeatures[Elevation_m],$A3705),CHAR(34),
", ElevationDatumCV:  ",CHAR(34),ElevationDatum,CHAR(34),"}"))</f>
        <v>#REF!</v>
      </c>
      <c r="L3705" t="e">
        <f>IF(INDEX(SamplingFeatures[Sampling Feature Type],$A3705)&lt;&gt;"Site","",
CONCATENATE("  - &amp;SiteID",TEXT(SUMPRODUCT(--($L$3:$L3704&lt;&gt;"")),"0000"),
" {","SamplingFeatureID:  *SamplingFeatureID",TEXT($A3705,"0000"),
", SiteTypeCV:  ",CHAR(34),INDEX(Sites[Site Type],$A3705),CHAR(34),
", Latitude:  ",INDEX(Sites[Latitude],$A3705),
", Longitude:  ",INDEX(Sites[Longitude],$A3705),
", SRSName:  ",CHAR(34),LatLonDatum,CHAR(34),"}"))</f>
        <v>#REF!</v>
      </c>
      <c r="M3705" t="e">
        <f>IF(INDEX(SamplingFeatures[Sampling Feature Type],$A3705)&lt;&gt;"Specimen","",
CONCATENATE("  - &amp;SpecimenID",TEXT(SUMPRODUCT(--($M$3:$M3704&lt;&gt;"")),"0000"),
" {","SamplingFeatureID:  *SamplingFeatureID",TEXT($A3705,"0000"),
", SpecimenTypeCV:  ",CHAR(34),INDEX(Specimens[Specimen Type],$A3705),CHAR(34),
", SpecimenMediumCV:  ",INDEX(Specimens[Specimen Medium],$A3705),
", IsFieldSpecimen:  ",CHAR(34),INDEX(Specimens[Is Field Specimen?],$A3705),CHAR(34),"}"))</f>
        <v>#REF!</v>
      </c>
      <c r="N3705" t="e">
        <f>IF(COUNTA(SpatialOffsets[])=0,"", IF(INDEX(SpatialOffsets[Spatial Offset Type],$A3705)="","",
CONCATENATE("  - &amp;SpatialOffsetID",TEXT($A3705,"0000"),
" {","SpatialOffsetTypeCV:  ",CHAR(34),INDEX(SpatialOffsets[Spatial Offset Type],$A3705),CHAR(34),
", Offset1Value:  ",INDEX(SpatialOffsets[Offset 1 Value],$A3705),
", Offset1UnitID:  ",CHAR(34),INDEX(SpatialOffsets[Offset 1 Unit],$A3705),CHAR(34),
", Offset2Value:  ",INDEX(SpatialOffsets[Offset 2 Value],$A3705),
", Offset2UnitID:  ",CHAR(34),INDEX(SpatialOffsets[Offset 2 Unit],$A3705),CHAR(34),
", Offset3Value:  ",INDEX(SpatialOffsets[Offset 3 Value],$A3705),
", Offset3UnitID:  ",CHAR(34),INDEX(SpatialOffsets[Offset 3 Unit],$A3705),CHAR(34),,"}")))</f>
        <v>#REF!</v>
      </c>
      <c r="O3705" t="e">
        <f>IF(COUNTA(RelatedFeatures[])=0,"", IF(INDEX(RelatedFeatures[First Sampling Feature Code],$A3705)="","",
CONCATENATE("  - &amp;RelationID",TEXT($A3705,"0000"),
" {","SamplingFeatureID:  *SamplingFeatureID",TEXT(MATCH(INDEX(RelatedFeatures[First Sampling Feature Code],$A3705),SamplingFeatures[Feature Code],0),"0000"),
", RelationshipTypeCV:  ",CHAR(34),INDEX(RelatedFeatures[Relationship Type],$A3705),CHAR(34),
", RelatedFeatureID: *SamplingFeatureID",TEXT(MATCH(INDEX(RelatedFeatures[Second Sampling Feature Code],$A3705),SamplingFeatures[Feature Code],0),"0000"),
", SpatialOffsetID:  ",IF(INDEX(RelatedFeatures[Offset Number],$A3705)="","",CONCATENATE("*SpatialOffsetID",TEXT(INDEX(RelatedFeatures[Offset Number],$A3705),"0000"))),"}")))</f>
        <v>#REF!</v>
      </c>
      <c r="P3705" t="e">
        <f>IF(INDEX(Methods[Method Type],$A3705)="","",
CONCATENATE("  - &amp;MethodID",TEXT($A3705,"0000"),
" {","MethodTypeCV:  ",CHAR(34),INDEX(Methods[Method Type],$A3705),CHAR(34),
", MethodCode:  ",CHAR(34),INDEX(Methods[Method Code],$A3705),CHAR(34),
", MethodName:  ",CHAR(34),INDEX(Methods[Method Name],$A3705),CHAR(34),
", MethodDescription:  ",CHAR(34),INDEX(Methods[Method Description],$A3705),CHAR(34),
", MethodLink:  ",CHAR(34),INDEX(Methods[Method Link],$A3705),CHAR(34),
", OrganizationID: *OrganizationID",TEXT(MATCH(INDEX(Methods[Organization Name],$A3705),Organizations[Organization Name],0),"0000"),"}"))</f>
        <v>#REF!</v>
      </c>
      <c r="Q3705" t="e">
        <f>IF(INDEX(Variables[Variable Type],$A3705)="","",
CONCATENATE("  - &amp;VariableID",TEXT($A3705,"0000"),
" {","VariableTypeCV:  ",CHAR(34),INDEX(Variables[Variable Type],$A3705),CHAR(34),
", VariableCode:  ",CHAR(34),INDEX(Variables[Variable Code],$A3705),CHAR(34),
", VariableNameCV:  ",CHAR(34),INDEX(Variables[Variable Name],$A3705),CHAR(34),
", VariableDefinition:  ",CHAR(34),INDEX(Variables[Variable Definition],$A3705),CHAR(34),
", SpecciationCV:  ",CHAR(34),INDEX(Variables[Speciation],$A3705),CHAR(34),
", NoDataValue:  ",CHAR(34),INDEX(Variables[No Data Value],$A3705),CHAR(34),"}"))</f>
        <v>#REF!</v>
      </c>
    </row>
    <row r="3706" spans="1:17" x14ac:dyDescent="0.25">
      <c r="A3706">
        <v>3703</v>
      </c>
      <c r="D3706" t="e">
        <f>IF(INDEX(People[First Name],$A3706)="","",
CONCATENATE("  - &amp;PersonID",TEXT($A3706,"0000"),
" {","PersonFirstName:  ",CHAR(34),INDEX(People[First Name],$A3706),CHAR(34),
", PersonMiddleName:  ",CHAR(34),INDEX(People[Middle Name],$A3706),CHAR(34),
", PersonLastName:  ",CHAR(34),INDEX(People[Last Name],$A3706),CHAR(34),"}"))</f>
        <v>#REF!</v>
      </c>
      <c r="E3706" t="e">
        <f>IF(INDEX(Organizations[Organization Type '[CV']],$A3706)="","",
CONCATENATE("  - &amp;OrganizationID",TEXT($A3706,"0000"),
" {","OrganizationTypeCV:  ",CHAR(34),INDEX(Organizations[Organization Type '[CV']],$A3706),CHAR(34),
", OrganizationCode:  ",CHAR(34),INDEX(Organizations[Organization Code],$A3706),CHAR(34),
", OrganizationName:  ",CHAR(34),INDEX(Organizations[Organization Name],$A3706),CHAR(34),
", OrganizationDescription:  ",CHAR(34),INDEX(Organizations[Organization Description],$A3706),CHAR(34),
", OrganizationLink:  ",CHAR(34),INDEX(Organizations[Organization Link],$A3706),CHAR(34),"}"))</f>
        <v>#REF!</v>
      </c>
      <c r="F3706" t="e">
        <f>IF(INDEX(People[First Name],$A3706)="","",
CONCATENATE("  - &amp;AffiliationID",TEXT($A3706,"0000"),
" {PersonID: *PersonID",TEXT($A3706,"0000"),
", OrganizationID: *OrganizationID",TEXT(MATCH(INDEX(People[Organization Name],$A3706),Organizations[Organization Name],0),"0000"),
", IsPrimaryOrganizationContact: , AffiliationStartDate: , AffiliationEndDate: , PrimaryPhone: ",
", PrimaryEmail: ",CHAR(34),INDEX(People[Primary Email],$A3706),CHAR(34),
", PrimaryAddress: ",CHAR(34),INDEX(People[Primary Address],$A3706),CHAR(34),
", PersonLink: }"))</f>
        <v>#REF!</v>
      </c>
      <c r="H3706" t="e">
        <f>IF(COUNTA(CitationInformation)=0,"",IF(INDEX(AuthorList[Author Name],$A3706)="","",
CONCATENATE("  - &amp;AuthorListID",TEXT($A3706,"0000"),
"  {CitationID: *CitationID0001",
", PersonID: *PersonID",TEXT(MATCH(INDEX(AuthorList[Author Name],$A3706),People[Full Name],0),"0000"),
", AuthorOrder: ",INDEX(AuthorList[Author Number],$A3706),"}")))</f>
        <v>#REF!</v>
      </c>
      <c r="K3706" t="e">
        <f>IF(INDEX(SamplingFeatures[Feature Code],$A3706)="","",
CONCATENATE("  - &amp;SamplingFeatureID",TEXT($A3706,"0000"),
" {","SamplingFeatureUUID:  ",CHAR(34),INDEX(SamplingFeatures[Sampling Feature UUID],$A3706),CHAR(34),
", SamplingFeatureTypeCV:  ",CHAR(34),INDEX(SamplingFeatures[Sampling Feature Type],$A3706),CHAR(34),
", SamplingFeatureCode:  ",CHAR(34),INDEX(SamplingFeatures[Feature Code],$A3706),CHAR(34),
", SamplingFeatureName:  ",CHAR(34),INDEX(SamplingFeatures[Feature Name],$A3706),CHAR(34),
", SamplingFeatureDescription:  ",CHAR(34),INDEX(SamplingFeatures[Feature Description],$A3706),CHAR(34),
", SamplingFeatureGeotypeCV:  ",CHAR(34),INDEX(SamplingFeatures[Feature Geo Type],$A3706),CHAR(34),
", FeatureGeometry:  ",CHAR(34),INDEX(SamplingFeatures[Feature Geometry],$A3706),CHAR(34),
", Elevation_m:  ",CHAR(34),INDEX(SamplingFeatures[Elevation_m],$A3706),CHAR(34),
", ElevationDatumCV:  ",CHAR(34),ElevationDatum,CHAR(34),"}"))</f>
        <v>#REF!</v>
      </c>
      <c r="L3706" t="e">
        <f>IF(INDEX(SamplingFeatures[Sampling Feature Type],$A3706)&lt;&gt;"Site","",
CONCATENATE("  - &amp;SiteID",TEXT(SUMPRODUCT(--($L$3:$L3705&lt;&gt;"")),"0000"),
" {","SamplingFeatureID:  *SamplingFeatureID",TEXT($A3706,"0000"),
", SiteTypeCV:  ",CHAR(34),INDEX(Sites[Site Type],$A3706),CHAR(34),
", Latitude:  ",INDEX(Sites[Latitude],$A3706),
", Longitude:  ",INDEX(Sites[Longitude],$A3706),
", SRSName:  ",CHAR(34),LatLonDatum,CHAR(34),"}"))</f>
        <v>#REF!</v>
      </c>
      <c r="M3706" t="e">
        <f>IF(INDEX(SamplingFeatures[Sampling Feature Type],$A3706)&lt;&gt;"Specimen","",
CONCATENATE("  - &amp;SpecimenID",TEXT(SUMPRODUCT(--($M$3:$M3705&lt;&gt;"")),"0000"),
" {","SamplingFeatureID:  *SamplingFeatureID",TEXT($A3706,"0000"),
", SpecimenTypeCV:  ",CHAR(34),INDEX(Specimens[Specimen Type],$A3706),CHAR(34),
", SpecimenMediumCV:  ",INDEX(Specimens[Specimen Medium],$A3706),
", IsFieldSpecimen:  ",CHAR(34),INDEX(Specimens[Is Field Specimen?],$A3706),CHAR(34),"}"))</f>
        <v>#REF!</v>
      </c>
      <c r="N3706" t="e">
        <f>IF(COUNTA(SpatialOffsets[])=0,"", IF(INDEX(SpatialOffsets[Spatial Offset Type],$A3706)="","",
CONCATENATE("  - &amp;SpatialOffsetID",TEXT($A3706,"0000"),
" {","SpatialOffsetTypeCV:  ",CHAR(34),INDEX(SpatialOffsets[Spatial Offset Type],$A3706),CHAR(34),
", Offset1Value:  ",INDEX(SpatialOffsets[Offset 1 Value],$A3706),
", Offset1UnitID:  ",CHAR(34),INDEX(SpatialOffsets[Offset 1 Unit],$A3706),CHAR(34),
", Offset2Value:  ",INDEX(SpatialOffsets[Offset 2 Value],$A3706),
", Offset2UnitID:  ",CHAR(34),INDEX(SpatialOffsets[Offset 2 Unit],$A3706),CHAR(34),
", Offset3Value:  ",INDEX(SpatialOffsets[Offset 3 Value],$A3706),
", Offset3UnitID:  ",CHAR(34),INDEX(SpatialOffsets[Offset 3 Unit],$A3706),CHAR(34),,"}")))</f>
        <v>#REF!</v>
      </c>
      <c r="O3706" t="e">
        <f>IF(COUNTA(RelatedFeatures[])=0,"", IF(INDEX(RelatedFeatures[First Sampling Feature Code],$A3706)="","",
CONCATENATE("  - &amp;RelationID",TEXT($A3706,"0000"),
" {","SamplingFeatureID:  *SamplingFeatureID",TEXT(MATCH(INDEX(RelatedFeatures[First Sampling Feature Code],$A3706),SamplingFeatures[Feature Code],0),"0000"),
", RelationshipTypeCV:  ",CHAR(34),INDEX(RelatedFeatures[Relationship Type],$A3706),CHAR(34),
", RelatedFeatureID: *SamplingFeatureID",TEXT(MATCH(INDEX(RelatedFeatures[Second Sampling Feature Code],$A3706),SamplingFeatures[Feature Code],0),"0000"),
", SpatialOffsetID:  ",IF(INDEX(RelatedFeatures[Offset Number],$A3706)="","",CONCATENATE("*SpatialOffsetID",TEXT(INDEX(RelatedFeatures[Offset Number],$A3706),"0000"))),"}")))</f>
        <v>#REF!</v>
      </c>
      <c r="P3706" t="e">
        <f>IF(INDEX(Methods[Method Type],$A3706)="","",
CONCATENATE("  - &amp;MethodID",TEXT($A3706,"0000"),
" {","MethodTypeCV:  ",CHAR(34),INDEX(Methods[Method Type],$A3706),CHAR(34),
", MethodCode:  ",CHAR(34),INDEX(Methods[Method Code],$A3706),CHAR(34),
", MethodName:  ",CHAR(34),INDEX(Methods[Method Name],$A3706),CHAR(34),
", MethodDescription:  ",CHAR(34),INDEX(Methods[Method Description],$A3706),CHAR(34),
", MethodLink:  ",CHAR(34),INDEX(Methods[Method Link],$A3706),CHAR(34),
", OrganizationID: *OrganizationID",TEXT(MATCH(INDEX(Methods[Organization Name],$A3706),Organizations[Organization Name],0),"0000"),"}"))</f>
        <v>#REF!</v>
      </c>
      <c r="Q3706" t="e">
        <f>IF(INDEX(Variables[Variable Type],$A3706)="","",
CONCATENATE("  - &amp;VariableID",TEXT($A3706,"0000"),
" {","VariableTypeCV:  ",CHAR(34),INDEX(Variables[Variable Type],$A3706),CHAR(34),
", VariableCode:  ",CHAR(34),INDEX(Variables[Variable Code],$A3706),CHAR(34),
", VariableNameCV:  ",CHAR(34),INDEX(Variables[Variable Name],$A3706),CHAR(34),
", VariableDefinition:  ",CHAR(34),INDEX(Variables[Variable Definition],$A3706),CHAR(34),
", SpecciationCV:  ",CHAR(34),INDEX(Variables[Speciation],$A3706),CHAR(34),
", NoDataValue:  ",CHAR(34),INDEX(Variables[No Data Value],$A3706),CHAR(34),"}"))</f>
        <v>#REF!</v>
      </c>
    </row>
    <row r="3707" spans="1:17" x14ac:dyDescent="0.25">
      <c r="A3707">
        <v>3704</v>
      </c>
      <c r="D3707" t="e">
        <f>IF(INDEX(People[First Name],$A3707)="","",
CONCATENATE("  - &amp;PersonID",TEXT($A3707,"0000"),
" {","PersonFirstName:  ",CHAR(34),INDEX(People[First Name],$A3707),CHAR(34),
", PersonMiddleName:  ",CHAR(34),INDEX(People[Middle Name],$A3707),CHAR(34),
", PersonLastName:  ",CHAR(34),INDEX(People[Last Name],$A3707),CHAR(34),"}"))</f>
        <v>#REF!</v>
      </c>
      <c r="E3707" t="e">
        <f>IF(INDEX(Organizations[Organization Type '[CV']],$A3707)="","",
CONCATENATE("  - &amp;OrganizationID",TEXT($A3707,"0000"),
" {","OrganizationTypeCV:  ",CHAR(34),INDEX(Organizations[Organization Type '[CV']],$A3707),CHAR(34),
", OrganizationCode:  ",CHAR(34),INDEX(Organizations[Organization Code],$A3707),CHAR(34),
", OrganizationName:  ",CHAR(34),INDEX(Organizations[Organization Name],$A3707),CHAR(34),
", OrganizationDescription:  ",CHAR(34),INDEX(Organizations[Organization Description],$A3707),CHAR(34),
", OrganizationLink:  ",CHAR(34),INDEX(Organizations[Organization Link],$A3707),CHAR(34),"}"))</f>
        <v>#REF!</v>
      </c>
      <c r="F3707" t="e">
        <f>IF(INDEX(People[First Name],$A3707)="","",
CONCATENATE("  - &amp;AffiliationID",TEXT($A3707,"0000"),
" {PersonID: *PersonID",TEXT($A3707,"0000"),
", OrganizationID: *OrganizationID",TEXT(MATCH(INDEX(People[Organization Name],$A3707),Organizations[Organization Name],0),"0000"),
", IsPrimaryOrganizationContact: , AffiliationStartDate: , AffiliationEndDate: , PrimaryPhone: ",
", PrimaryEmail: ",CHAR(34),INDEX(People[Primary Email],$A3707),CHAR(34),
", PrimaryAddress: ",CHAR(34),INDEX(People[Primary Address],$A3707),CHAR(34),
", PersonLink: }"))</f>
        <v>#REF!</v>
      </c>
      <c r="H3707" t="e">
        <f>IF(COUNTA(CitationInformation)=0,"",IF(INDEX(AuthorList[Author Name],$A3707)="","",
CONCATENATE("  - &amp;AuthorListID",TEXT($A3707,"0000"),
"  {CitationID: *CitationID0001",
", PersonID: *PersonID",TEXT(MATCH(INDEX(AuthorList[Author Name],$A3707),People[Full Name],0),"0000"),
", AuthorOrder: ",INDEX(AuthorList[Author Number],$A3707),"}")))</f>
        <v>#REF!</v>
      </c>
      <c r="K3707" t="e">
        <f>IF(INDEX(SamplingFeatures[Feature Code],$A3707)="","",
CONCATENATE("  - &amp;SamplingFeatureID",TEXT($A3707,"0000"),
" {","SamplingFeatureUUID:  ",CHAR(34),INDEX(SamplingFeatures[Sampling Feature UUID],$A3707),CHAR(34),
", SamplingFeatureTypeCV:  ",CHAR(34),INDEX(SamplingFeatures[Sampling Feature Type],$A3707),CHAR(34),
", SamplingFeatureCode:  ",CHAR(34),INDEX(SamplingFeatures[Feature Code],$A3707),CHAR(34),
", SamplingFeatureName:  ",CHAR(34),INDEX(SamplingFeatures[Feature Name],$A3707),CHAR(34),
", SamplingFeatureDescription:  ",CHAR(34),INDEX(SamplingFeatures[Feature Description],$A3707),CHAR(34),
", SamplingFeatureGeotypeCV:  ",CHAR(34),INDEX(SamplingFeatures[Feature Geo Type],$A3707),CHAR(34),
", FeatureGeometry:  ",CHAR(34),INDEX(SamplingFeatures[Feature Geometry],$A3707),CHAR(34),
", Elevation_m:  ",CHAR(34),INDEX(SamplingFeatures[Elevation_m],$A3707),CHAR(34),
", ElevationDatumCV:  ",CHAR(34),ElevationDatum,CHAR(34),"}"))</f>
        <v>#REF!</v>
      </c>
      <c r="L3707" t="e">
        <f>IF(INDEX(SamplingFeatures[Sampling Feature Type],$A3707)&lt;&gt;"Site","",
CONCATENATE("  - &amp;SiteID",TEXT(SUMPRODUCT(--($L$3:$L3706&lt;&gt;"")),"0000"),
" {","SamplingFeatureID:  *SamplingFeatureID",TEXT($A3707,"0000"),
", SiteTypeCV:  ",CHAR(34),INDEX(Sites[Site Type],$A3707),CHAR(34),
", Latitude:  ",INDEX(Sites[Latitude],$A3707),
", Longitude:  ",INDEX(Sites[Longitude],$A3707),
", SRSName:  ",CHAR(34),LatLonDatum,CHAR(34),"}"))</f>
        <v>#REF!</v>
      </c>
      <c r="M3707" t="e">
        <f>IF(INDEX(SamplingFeatures[Sampling Feature Type],$A3707)&lt;&gt;"Specimen","",
CONCATENATE("  - &amp;SpecimenID",TEXT(SUMPRODUCT(--($M$3:$M3706&lt;&gt;"")),"0000"),
" {","SamplingFeatureID:  *SamplingFeatureID",TEXT($A3707,"0000"),
", SpecimenTypeCV:  ",CHAR(34),INDEX(Specimens[Specimen Type],$A3707),CHAR(34),
", SpecimenMediumCV:  ",INDEX(Specimens[Specimen Medium],$A3707),
", IsFieldSpecimen:  ",CHAR(34),INDEX(Specimens[Is Field Specimen?],$A3707),CHAR(34),"}"))</f>
        <v>#REF!</v>
      </c>
      <c r="N3707" t="e">
        <f>IF(COUNTA(SpatialOffsets[])=0,"", IF(INDEX(SpatialOffsets[Spatial Offset Type],$A3707)="","",
CONCATENATE("  - &amp;SpatialOffsetID",TEXT($A3707,"0000"),
" {","SpatialOffsetTypeCV:  ",CHAR(34),INDEX(SpatialOffsets[Spatial Offset Type],$A3707),CHAR(34),
", Offset1Value:  ",INDEX(SpatialOffsets[Offset 1 Value],$A3707),
", Offset1UnitID:  ",CHAR(34),INDEX(SpatialOffsets[Offset 1 Unit],$A3707),CHAR(34),
", Offset2Value:  ",INDEX(SpatialOffsets[Offset 2 Value],$A3707),
", Offset2UnitID:  ",CHAR(34),INDEX(SpatialOffsets[Offset 2 Unit],$A3707),CHAR(34),
", Offset3Value:  ",INDEX(SpatialOffsets[Offset 3 Value],$A3707),
", Offset3UnitID:  ",CHAR(34),INDEX(SpatialOffsets[Offset 3 Unit],$A3707),CHAR(34),,"}")))</f>
        <v>#REF!</v>
      </c>
      <c r="O3707" t="e">
        <f>IF(COUNTA(RelatedFeatures[])=0,"", IF(INDEX(RelatedFeatures[First Sampling Feature Code],$A3707)="","",
CONCATENATE("  - &amp;RelationID",TEXT($A3707,"0000"),
" {","SamplingFeatureID:  *SamplingFeatureID",TEXT(MATCH(INDEX(RelatedFeatures[First Sampling Feature Code],$A3707),SamplingFeatures[Feature Code],0),"0000"),
", RelationshipTypeCV:  ",CHAR(34),INDEX(RelatedFeatures[Relationship Type],$A3707),CHAR(34),
", RelatedFeatureID: *SamplingFeatureID",TEXT(MATCH(INDEX(RelatedFeatures[Second Sampling Feature Code],$A3707),SamplingFeatures[Feature Code],0),"0000"),
", SpatialOffsetID:  ",IF(INDEX(RelatedFeatures[Offset Number],$A3707)="","",CONCATENATE("*SpatialOffsetID",TEXT(INDEX(RelatedFeatures[Offset Number],$A3707),"0000"))),"}")))</f>
        <v>#REF!</v>
      </c>
      <c r="P3707" t="e">
        <f>IF(INDEX(Methods[Method Type],$A3707)="","",
CONCATENATE("  - &amp;MethodID",TEXT($A3707,"0000"),
" {","MethodTypeCV:  ",CHAR(34),INDEX(Methods[Method Type],$A3707),CHAR(34),
", MethodCode:  ",CHAR(34),INDEX(Methods[Method Code],$A3707),CHAR(34),
", MethodName:  ",CHAR(34),INDEX(Methods[Method Name],$A3707),CHAR(34),
", MethodDescription:  ",CHAR(34),INDEX(Methods[Method Description],$A3707),CHAR(34),
", MethodLink:  ",CHAR(34),INDEX(Methods[Method Link],$A3707),CHAR(34),
", OrganizationID: *OrganizationID",TEXT(MATCH(INDEX(Methods[Organization Name],$A3707),Organizations[Organization Name],0),"0000"),"}"))</f>
        <v>#REF!</v>
      </c>
      <c r="Q3707" t="e">
        <f>IF(INDEX(Variables[Variable Type],$A3707)="","",
CONCATENATE("  - &amp;VariableID",TEXT($A3707,"0000"),
" {","VariableTypeCV:  ",CHAR(34),INDEX(Variables[Variable Type],$A3707),CHAR(34),
", VariableCode:  ",CHAR(34),INDEX(Variables[Variable Code],$A3707),CHAR(34),
", VariableNameCV:  ",CHAR(34),INDEX(Variables[Variable Name],$A3707),CHAR(34),
", VariableDefinition:  ",CHAR(34),INDEX(Variables[Variable Definition],$A3707),CHAR(34),
", SpecciationCV:  ",CHAR(34),INDEX(Variables[Speciation],$A3707),CHAR(34),
", NoDataValue:  ",CHAR(34),INDEX(Variables[No Data Value],$A3707),CHAR(34),"}"))</f>
        <v>#REF!</v>
      </c>
    </row>
    <row r="3708" spans="1:17" x14ac:dyDescent="0.25">
      <c r="A3708">
        <v>3705</v>
      </c>
      <c r="D3708" t="e">
        <f>IF(INDEX(People[First Name],$A3708)="","",
CONCATENATE("  - &amp;PersonID",TEXT($A3708,"0000"),
" {","PersonFirstName:  ",CHAR(34),INDEX(People[First Name],$A3708),CHAR(34),
", PersonMiddleName:  ",CHAR(34),INDEX(People[Middle Name],$A3708),CHAR(34),
", PersonLastName:  ",CHAR(34),INDEX(People[Last Name],$A3708),CHAR(34),"}"))</f>
        <v>#REF!</v>
      </c>
      <c r="E3708" t="e">
        <f>IF(INDEX(Organizations[Organization Type '[CV']],$A3708)="","",
CONCATENATE("  - &amp;OrganizationID",TEXT($A3708,"0000"),
" {","OrganizationTypeCV:  ",CHAR(34),INDEX(Organizations[Organization Type '[CV']],$A3708),CHAR(34),
", OrganizationCode:  ",CHAR(34),INDEX(Organizations[Organization Code],$A3708),CHAR(34),
", OrganizationName:  ",CHAR(34),INDEX(Organizations[Organization Name],$A3708),CHAR(34),
", OrganizationDescription:  ",CHAR(34),INDEX(Organizations[Organization Description],$A3708),CHAR(34),
", OrganizationLink:  ",CHAR(34),INDEX(Organizations[Organization Link],$A3708),CHAR(34),"}"))</f>
        <v>#REF!</v>
      </c>
      <c r="F3708" t="e">
        <f>IF(INDEX(People[First Name],$A3708)="","",
CONCATENATE("  - &amp;AffiliationID",TEXT($A3708,"0000"),
" {PersonID: *PersonID",TEXT($A3708,"0000"),
", OrganizationID: *OrganizationID",TEXT(MATCH(INDEX(People[Organization Name],$A3708),Organizations[Organization Name],0),"0000"),
", IsPrimaryOrganizationContact: , AffiliationStartDate: , AffiliationEndDate: , PrimaryPhone: ",
", PrimaryEmail: ",CHAR(34),INDEX(People[Primary Email],$A3708),CHAR(34),
", PrimaryAddress: ",CHAR(34),INDEX(People[Primary Address],$A3708),CHAR(34),
", PersonLink: }"))</f>
        <v>#REF!</v>
      </c>
      <c r="H3708" t="e">
        <f>IF(COUNTA(CitationInformation)=0,"",IF(INDEX(AuthorList[Author Name],$A3708)="","",
CONCATENATE("  - &amp;AuthorListID",TEXT($A3708,"0000"),
"  {CitationID: *CitationID0001",
", PersonID: *PersonID",TEXT(MATCH(INDEX(AuthorList[Author Name],$A3708),People[Full Name],0),"0000"),
", AuthorOrder: ",INDEX(AuthorList[Author Number],$A3708),"}")))</f>
        <v>#REF!</v>
      </c>
      <c r="K3708" t="e">
        <f>IF(INDEX(SamplingFeatures[Feature Code],$A3708)="","",
CONCATENATE("  - &amp;SamplingFeatureID",TEXT($A3708,"0000"),
" {","SamplingFeatureUUID:  ",CHAR(34),INDEX(SamplingFeatures[Sampling Feature UUID],$A3708),CHAR(34),
", SamplingFeatureTypeCV:  ",CHAR(34),INDEX(SamplingFeatures[Sampling Feature Type],$A3708),CHAR(34),
", SamplingFeatureCode:  ",CHAR(34),INDEX(SamplingFeatures[Feature Code],$A3708),CHAR(34),
", SamplingFeatureName:  ",CHAR(34),INDEX(SamplingFeatures[Feature Name],$A3708),CHAR(34),
", SamplingFeatureDescription:  ",CHAR(34),INDEX(SamplingFeatures[Feature Description],$A3708),CHAR(34),
", SamplingFeatureGeotypeCV:  ",CHAR(34),INDEX(SamplingFeatures[Feature Geo Type],$A3708),CHAR(34),
", FeatureGeometry:  ",CHAR(34),INDEX(SamplingFeatures[Feature Geometry],$A3708),CHAR(34),
", Elevation_m:  ",CHAR(34),INDEX(SamplingFeatures[Elevation_m],$A3708),CHAR(34),
", ElevationDatumCV:  ",CHAR(34),ElevationDatum,CHAR(34),"}"))</f>
        <v>#REF!</v>
      </c>
      <c r="L3708" t="e">
        <f>IF(INDEX(SamplingFeatures[Sampling Feature Type],$A3708)&lt;&gt;"Site","",
CONCATENATE("  - &amp;SiteID",TEXT(SUMPRODUCT(--($L$3:$L3707&lt;&gt;"")),"0000"),
" {","SamplingFeatureID:  *SamplingFeatureID",TEXT($A3708,"0000"),
", SiteTypeCV:  ",CHAR(34),INDEX(Sites[Site Type],$A3708),CHAR(34),
", Latitude:  ",INDEX(Sites[Latitude],$A3708),
", Longitude:  ",INDEX(Sites[Longitude],$A3708),
", SRSName:  ",CHAR(34),LatLonDatum,CHAR(34),"}"))</f>
        <v>#REF!</v>
      </c>
      <c r="M3708" t="e">
        <f>IF(INDEX(SamplingFeatures[Sampling Feature Type],$A3708)&lt;&gt;"Specimen","",
CONCATENATE("  - &amp;SpecimenID",TEXT(SUMPRODUCT(--($M$3:$M3707&lt;&gt;"")),"0000"),
" {","SamplingFeatureID:  *SamplingFeatureID",TEXT($A3708,"0000"),
", SpecimenTypeCV:  ",CHAR(34),INDEX(Specimens[Specimen Type],$A3708),CHAR(34),
", SpecimenMediumCV:  ",INDEX(Specimens[Specimen Medium],$A3708),
", IsFieldSpecimen:  ",CHAR(34),INDEX(Specimens[Is Field Specimen?],$A3708),CHAR(34),"}"))</f>
        <v>#REF!</v>
      </c>
      <c r="N3708" t="e">
        <f>IF(COUNTA(SpatialOffsets[])=0,"", IF(INDEX(SpatialOffsets[Spatial Offset Type],$A3708)="","",
CONCATENATE("  - &amp;SpatialOffsetID",TEXT($A3708,"0000"),
" {","SpatialOffsetTypeCV:  ",CHAR(34),INDEX(SpatialOffsets[Spatial Offset Type],$A3708),CHAR(34),
", Offset1Value:  ",INDEX(SpatialOffsets[Offset 1 Value],$A3708),
", Offset1UnitID:  ",CHAR(34),INDEX(SpatialOffsets[Offset 1 Unit],$A3708),CHAR(34),
", Offset2Value:  ",INDEX(SpatialOffsets[Offset 2 Value],$A3708),
", Offset2UnitID:  ",CHAR(34),INDEX(SpatialOffsets[Offset 2 Unit],$A3708),CHAR(34),
", Offset3Value:  ",INDEX(SpatialOffsets[Offset 3 Value],$A3708),
", Offset3UnitID:  ",CHAR(34),INDEX(SpatialOffsets[Offset 3 Unit],$A3708),CHAR(34),,"}")))</f>
        <v>#REF!</v>
      </c>
      <c r="O3708" t="e">
        <f>IF(COUNTA(RelatedFeatures[])=0,"", IF(INDEX(RelatedFeatures[First Sampling Feature Code],$A3708)="","",
CONCATENATE("  - &amp;RelationID",TEXT($A3708,"0000"),
" {","SamplingFeatureID:  *SamplingFeatureID",TEXT(MATCH(INDEX(RelatedFeatures[First Sampling Feature Code],$A3708),SamplingFeatures[Feature Code],0),"0000"),
", RelationshipTypeCV:  ",CHAR(34),INDEX(RelatedFeatures[Relationship Type],$A3708),CHAR(34),
", RelatedFeatureID: *SamplingFeatureID",TEXT(MATCH(INDEX(RelatedFeatures[Second Sampling Feature Code],$A3708),SamplingFeatures[Feature Code],0),"0000"),
", SpatialOffsetID:  ",IF(INDEX(RelatedFeatures[Offset Number],$A3708)="","",CONCATENATE("*SpatialOffsetID",TEXT(INDEX(RelatedFeatures[Offset Number],$A3708),"0000"))),"}")))</f>
        <v>#REF!</v>
      </c>
      <c r="P3708" t="e">
        <f>IF(INDEX(Methods[Method Type],$A3708)="","",
CONCATENATE("  - &amp;MethodID",TEXT($A3708,"0000"),
" {","MethodTypeCV:  ",CHAR(34),INDEX(Methods[Method Type],$A3708),CHAR(34),
", MethodCode:  ",CHAR(34),INDEX(Methods[Method Code],$A3708),CHAR(34),
", MethodName:  ",CHAR(34),INDEX(Methods[Method Name],$A3708),CHAR(34),
", MethodDescription:  ",CHAR(34),INDEX(Methods[Method Description],$A3708),CHAR(34),
", MethodLink:  ",CHAR(34),INDEX(Methods[Method Link],$A3708),CHAR(34),
", OrganizationID: *OrganizationID",TEXT(MATCH(INDEX(Methods[Organization Name],$A3708),Organizations[Organization Name],0),"0000"),"}"))</f>
        <v>#REF!</v>
      </c>
      <c r="Q3708" t="e">
        <f>IF(INDEX(Variables[Variable Type],$A3708)="","",
CONCATENATE("  - &amp;VariableID",TEXT($A3708,"0000"),
" {","VariableTypeCV:  ",CHAR(34),INDEX(Variables[Variable Type],$A3708),CHAR(34),
", VariableCode:  ",CHAR(34),INDEX(Variables[Variable Code],$A3708),CHAR(34),
", VariableNameCV:  ",CHAR(34),INDEX(Variables[Variable Name],$A3708),CHAR(34),
", VariableDefinition:  ",CHAR(34),INDEX(Variables[Variable Definition],$A3708),CHAR(34),
", SpecciationCV:  ",CHAR(34),INDEX(Variables[Speciation],$A3708),CHAR(34),
", NoDataValue:  ",CHAR(34),INDEX(Variables[No Data Value],$A3708),CHAR(34),"}"))</f>
        <v>#REF!</v>
      </c>
    </row>
    <row r="3709" spans="1:17" x14ac:dyDescent="0.25">
      <c r="A3709">
        <v>3706</v>
      </c>
      <c r="D3709" t="e">
        <f>IF(INDEX(People[First Name],$A3709)="","",
CONCATENATE("  - &amp;PersonID",TEXT($A3709,"0000"),
" {","PersonFirstName:  ",CHAR(34),INDEX(People[First Name],$A3709),CHAR(34),
", PersonMiddleName:  ",CHAR(34),INDEX(People[Middle Name],$A3709),CHAR(34),
", PersonLastName:  ",CHAR(34),INDEX(People[Last Name],$A3709),CHAR(34),"}"))</f>
        <v>#REF!</v>
      </c>
      <c r="E3709" t="e">
        <f>IF(INDEX(Organizations[Organization Type '[CV']],$A3709)="","",
CONCATENATE("  - &amp;OrganizationID",TEXT($A3709,"0000"),
" {","OrganizationTypeCV:  ",CHAR(34),INDEX(Organizations[Organization Type '[CV']],$A3709),CHAR(34),
", OrganizationCode:  ",CHAR(34),INDEX(Organizations[Organization Code],$A3709),CHAR(34),
", OrganizationName:  ",CHAR(34),INDEX(Organizations[Organization Name],$A3709),CHAR(34),
", OrganizationDescription:  ",CHAR(34),INDEX(Organizations[Organization Description],$A3709),CHAR(34),
", OrganizationLink:  ",CHAR(34),INDEX(Organizations[Organization Link],$A3709),CHAR(34),"}"))</f>
        <v>#REF!</v>
      </c>
      <c r="F3709" t="e">
        <f>IF(INDEX(People[First Name],$A3709)="","",
CONCATENATE("  - &amp;AffiliationID",TEXT($A3709,"0000"),
" {PersonID: *PersonID",TEXT($A3709,"0000"),
", OrganizationID: *OrganizationID",TEXT(MATCH(INDEX(People[Organization Name],$A3709),Organizations[Organization Name],0),"0000"),
", IsPrimaryOrganizationContact: , AffiliationStartDate: , AffiliationEndDate: , PrimaryPhone: ",
", PrimaryEmail: ",CHAR(34),INDEX(People[Primary Email],$A3709),CHAR(34),
", PrimaryAddress: ",CHAR(34),INDEX(People[Primary Address],$A3709),CHAR(34),
", PersonLink: }"))</f>
        <v>#REF!</v>
      </c>
      <c r="H3709" t="e">
        <f>IF(COUNTA(CitationInformation)=0,"",IF(INDEX(AuthorList[Author Name],$A3709)="","",
CONCATENATE("  - &amp;AuthorListID",TEXT($A3709,"0000"),
"  {CitationID: *CitationID0001",
", PersonID: *PersonID",TEXT(MATCH(INDEX(AuthorList[Author Name],$A3709),People[Full Name],0),"0000"),
", AuthorOrder: ",INDEX(AuthorList[Author Number],$A3709),"}")))</f>
        <v>#REF!</v>
      </c>
      <c r="K3709" t="e">
        <f>IF(INDEX(SamplingFeatures[Feature Code],$A3709)="","",
CONCATENATE("  - &amp;SamplingFeatureID",TEXT($A3709,"0000"),
" {","SamplingFeatureUUID:  ",CHAR(34),INDEX(SamplingFeatures[Sampling Feature UUID],$A3709),CHAR(34),
", SamplingFeatureTypeCV:  ",CHAR(34),INDEX(SamplingFeatures[Sampling Feature Type],$A3709),CHAR(34),
", SamplingFeatureCode:  ",CHAR(34),INDEX(SamplingFeatures[Feature Code],$A3709),CHAR(34),
", SamplingFeatureName:  ",CHAR(34),INDEX(SamplingFeatures[Feature Name],$A3709),CHAR(34),
", SamplingFeatureDescription:  ",CHAR(34),INDEX(SamplingFeatures[Feature Description],$A3709),CHAR(34),
", SamplingFeatureGeotypeCV:  ",CHAR(34),INDEX(SamplingFeatures[Feature Geo Type],$A3709),CHAR(34),
", FeatureGeometry:  ",CHAR(34),INDEX(SamplingFeatures[Feature Geometry],$A3709),CHAR(34),
", Elevation_m:  ",CHAR(34),INDEX(SamplingFeatures[Elevation_m],$A3709),CHAR(34),
", ElevationDatumCV:  ",CHAR(34),ElevationDatum,CHAR(34),"}"))</f>
        <v>#REF!</v>
      </c>
      <c r="L3709" t="e">
        <f>IF(INDEX(SamplingFeatures[Sampling Feature Type],$A3709)&lt;&gt;"Site","",
CONCATENATE("  - &amp;SiteID",TEXT(SUMPRODUCT(--($L$3:$L3708&lt;&gt;"")),"0000"),
" {","SamplingFeatureID:  *SamplingFeatureID",TEXT($A3709,"0000"),
", SiteTypeCV:  ",CHAR(34),INDEX(Sites[Site Type],$A3709),CHAR(34),
", Latitude:  ",INDEX(Sites[Latitude],$A3709),
", Longitude:  ",INDEX(Sites[Longitude],$A3709),
", SRSName:  ",CHAR(34),LatLonDatum,CHAR(34),"}"))</f>
        <v>#REF!</v>
      </c>
      <c r="M3709" t="e">
        <f>IF(INDEX(SamplingFeatures[Sampling Feature Type],$A3709)&lt;&gt;"Specimen","",
CONCATENATE("  - &amp;SpecimenID",TEXT(SUMPRODUCT(--($M$3:$M3708&lt;&gt;"")),"0000"),
" {","SamplingFeatureID:  *SamplingFeatureID",TEXT($A3709,"0000"),
", SpecimenTypeCV:  ",CHAR(34),INDEX(Specimens[Specimen Type],$A3709),CHAR(34),
", SpecimenMediumCV:  ",INDEX(Specimens[Specimen Medium],$A3709),
", IsFieldSpecimen:  ",CHAR(34),INDEX(Specimens[Is Field Specimen?],$A3709),CHAR(34),"}"))</f>
        <v>#REF!</v>
      </c>
      <c r="N3709" t="e">
        <f>IF(COUNTA(SpatialOffsets[])=0,"", IF(INDEX(SpatialOffsets[Spatial Offset Type],$A3709)="","",
CONCATENATE("  - &amp;SpatialOffsetID",TEXT($A3709,"0000"),
" {","SpatialOffsetTypeCV:  ",CHAR(34),INDEX(SpatialOffsets[Spatial Offset Type],$A3709),CHAR(34),
", Offset1Value:  ",INDEX(SpatialOffsets[Offset 1 Value],$A3709),
", Offset1UnitID:  ",CHAR(34),INDEX(SpatialOffsets[Offset 1 Unit],$A3709),CHAR(34),
", Offset2Value:  ",INDEX(SpatialOffsets[Offset 2 Value],$A3709),
", Offset2UnitID:  ",CHAR(34),INDEX(SpatialOffsets[Offset 2 Unit],$A3709),CHAR(34),
", Offset3Value:  ",INDEX(SpatialOffsets[Offset 3 Value],$A3709),
", Offset3UnitID:  ",CHAR(34),INDEX(SpatialOffsets[Offset 3 Unit],$A3709),CHAR(34),,"}")))</f>
        <v>#REF!</v>
      </c>
      <c r="O3709" t="e">
        <f>IF(COUNTA(RelatedFeatures[])=0,"", IF(INDEX(RelatedFeatures[First Sampling Feature Code],$A3709)="","",
CONCATENATE("  - &amp;RelationID",TEXT($A3709,"0000"),
" {","SamplingFeatureID:  *SamplingFeatureID",TEXT(MATCH(INDEX(RelatedFeatures[First Sampling Feature Code],$A3709),SamplingFeatures[Feature Code],0),"0000"),
", RelationshipTypeCV:  ",CHAR(34),INDEX(RelatedFeatures[Relationship Type],$A3709),CHAR(34),
", RelatedFeatureID: *SamplingFeatureID",TEXT(MATCH(INDEX(RelatedFeatures[Second Sampling Feature Code],$A3709),SamplingFeatures[Feature Code],0),"0000"),
", SpatialOffsetID:  ",IF(INDEX(RelatedFeatures[Offset Number],$A3709)="","",CONCATENATE("*SpatialOffsetID",TEXT(INDEX(RelatedFeatures[Offset Number],$A3709),"0000"))),"}")))</f>
        <v>#REF!</v>
      </c>
      <c r="P3709" t="e">
        <f>IF(INDEX(Methods[Method Type],$A3709)="","",
CONCATENATE("  - &amp;MethodID",TEXT($A3709,"0000"),
" {","MethodTypeCV:  ",CHAR(34),INDEX(Methods[Method Type],$A3709),CHAR(34),
", MethodCode:  ",CHAR(34),INDEX(Methods[Method Code],$A3709),CHAR(34),
", MethodName:  ",CHAR(34),INDEX(Methods[Method Name],$A3709),CHAR(34),
", MethodDescription:  ",CHAR(34),INDEX(Methods[Method Description],$A3709),CHAR(34),
", MethodLink:  ",CHAR(34),INDEX(Methods[Method Link],$A3709),CHAR(34),
", OrganizationID: *OrganizationID",TEXT(MATCH(INDEX(Methods[Organization Name],$A3709),Organizations[Organization Name],0),"0000"),"}"))</f>
        <v>#REF!</v>
      </c>
      <c r="Q3709" t="e">
        <f>IF(INDEX(Variables[Variable Type],$A3709)="","",
CONCATENATE("  - &amp;VariableID",TEXT($A3709,"0000"),
" {","VariableTypeCV:  ",CHAR(34),INDEX(Variables[Variable Type],$A3709),CHAR(34),
", VariableCode:  ",CHAR(34),INDEX(Variables[Variable Code],$A3709),CHAR(34),
", VariableNameCV:  ",CHAR(34),INDEX(Variables[Variable Name],$A3709),CHAR(34),
", VariableDefinition:  ",CHAR(34),INDEX(Variables[Variable Definition],$A3709),CHAR(34),
", SpecciationCV:  ",CHAR(34),INDEX(Variables[Speciation],$A3709),CHAR(34),
", NoDataValue:  ",CHAR(34),INDEX(Variables[No Data Value],$A3709),CHAR(34),"}"))</f>
        <v>#REF!</v>
      </c>
    </row>
    <row r="3710" spans="1:17" x14ac:dyDescent="0.25">
      <c r="A3710">
        <v>3707</v>
      </c>
      <c r="D3710" t="e">
        <f>IF(INDEX(People[First Name],$A3710)="","",
CONCATENATE("  - &amp;PersonID",TEXT($A3710,"0000"),
" {","PersonFirstName:  ",CHAR(34),INDEX(People[First Name],$A3710),CHAR(34),
", PersonMiddleName:  ",CHAR(34),INDEX(People[Middle Name],$A3710),CHAR(34),
", PersonLastName:  ",CHAR(34),INDEX(People[Last Name],$A3710),CHAR(34),"}"))</f>
        <v>#REF!</v>
      </c>
      <c r="E3710" t="e">
        <f>IF(INDEX(Organizations[Organization Type '[CV']],$A3710)="","",
CONCATENATE("  - &amp;OrganizationID",TEXT($A3710,"0000"),
" {","OrganizationTypeCV:  ",CHAR(34),INDEX(Organizations[Organization Type '[CV']],$A3710),CHAR(34),
", OrganizationCode:  ",CHAR(34),INDEX(Organizations[Organization Code],$A3710),CHAR(34),
", OrganizationName:  ",CHAR(34),INDEX(Organizations[Organization Name],$A3710),CHAR(34),
", OrganizationDescription:  ",CHAR(34),INDEX(Organizations[Organization Description],$A3710),CHAR(34),
", OrganizationLink:  ",CHAR(34),INDEX(Organizations[Organization Link],$A3710),CHAR(34),"}"))</f>
        <v>#REF!</v>
      </c>
      <c r="F3710" t="e">
        <f>IF(INDEX(People[First Name],$A3710)="","",
CONCATENATE("  - &amp;AffiliationID",TEXT($A3710,"0000"),
" {PersonID: *PersonID",TEXT($A3710,"0000"),
", OrganizationID: *OrganizationID",TEXT(MATCH(INDEX(People[Organization Name],$A3710),Organizations[Organization Name],0),"0000"),
", IsPrimaryOrganizationContact: , AffiliationStartDate: , AffiliationEndDate: , PrimaryPhone: ",
", PrimaryEmail: ",CHAR(34),INDEX(People[Primary Email],$A3710),CHAR(34),
", PrimaryAddress: ",CHAR(34),INDEX(People[Primary Address],$A3710),CHAR(34),
", PersonLink: }"))</f>
        <v>#REF!</v>
      </c>
      <c r="H3710" t="e">
        <f>IF(COUNTA(CitationInformation)=0,"",IF(INDEX(AuthorList[Author Name],$A3710)="","",
CONCATENATE("  - &amp;AuthorListID",TEXT($A3710,"0000"),
"  {CitationID: *CitationID0001",
", PersonID: *PersonID",TEXT(MATCH(INDEX(AuthorList[Author Name],$A3710),People[Full Name],0),"0000"),
", AuthorOrder: ",INDEX(AuthorList[Author Number],$A3710),"}")))</f>
        <v>#REF!</v>
      </c>
      <c r="K3710" t="e">
        <f>IF(INDEX(SamplingFeatures[Feature Code],$A3710)="","",
CONCATENATE("  - &amp;SamplingFeatureID",TEXT($A3710,"0000"),
" {","SamplingFeatureUUID:  ",CHAR(34),INDEX(SamplingFeatures[Sampling Feature UUID],$A3710),CHAR(34),
", SamplingFeatureTypeCV:  ",CHAR(34),INDEX(SamplingFeatures[Sampling Feature Type],$A3710),CHAR(34),
", SamplingFeatureCode:  ",CHAR(34),INDEX(SamplingFeatures[Feature Code],$A3710),CHAR(34),
", SamplingFeatureName:  ",CHAR(34),INDEX(SamplingFeatures[Feature Name],$A3710),CHAR(34),
", SamplingFeatureDescription:  ",CHAR(34),INDEX(SamplingFeatures[Feature Description],$A3710),CHAR(34),
", SamplingFeatureGeotypeCV:  ",CHAR(34),INDEX(SamplingFeatures[Feature Geo Type],$A3710),CHAR(34),
", FeatureGeometry:  ",CHAR(34),INDEX(SamplingFeatures[Feature Geometry],$A3710),CHAR(34),
", Elevation_m:  ",CHAR(34),INDEX(SamplingFeatures[Elevation_m],$A3710),CHAR(34),
", ElevationDatumCV:  ",CHAR(34),ElevationDatum,CHAR(34),"}"))</f>
        <v>#REF!</v>
      </c>
      <c r="L3710" t="e">
        <f>IF(INDEX(SamplingFeatures[Sampling Feature Type],$A3710)&lt;&gt;"Site","",
CONCATENATE("  - &amp;SiteID",TEXT(SUMPRODUCT(--($L$3:$L3709&lt;&gt;"")),"0000"),
" {","SamplingFeatureID:  *SamplingFeatureID",TEXT($A3710,"0000"),
", SiteTypeCV:  ",CHAR(34),INDEX(Sites[Site Type],$A3710),CHAR(34),
", Latitude:  ",INDEX(Sites[Latitude],$A3710),
", Longitude:  ",INDEX(Sites[Longitude],$A3710),
", SRSName:  ",CHAR(34),LatLonDatum,CHAR(34),"}"))</f>
        <v>#REF!</v>
      </c>
      <c r="M3710" t="e">
        <f>IF(INDEX(SamplingFeatures[Sampling Feature Type],$A3710)&lt;&gt;"Specimen","",
CONCATENATE("  - &amp;SpecimenID",TEXT(SUMPRODUCT(--($M$3:$M3709&lt;&gt;"")),"0000"),
" {","SamplingFeatureID:  *SamplingFeatureID",TEXT($A3710,"0000"),
", SpecimenTypeCV:  ",CHAR(34),INDEX(Specimens[Specimen Type],$A3710),CHAR(34),
", SpecimenMediumCV:  ",INDEX(Specimens[Specimen Medium],$A3710),
", IsFieldSpecimen:  ",CHAR(34),INDEX(Specimens[Is Field Specimen?],$A3710),CHAR(34),"}"))</f>
        <v>#REF!</v>
      </c>
      <c r="N3710" t="e">
        <f>IF(COUNTA(SpatialOffsets[])=0,"", IF(INDEX(SpatialOffsets[Spatial Offset Type],$A3710)="","",
CONCATENATE("  - &amp;SpatialOffsetID",TEXT($A3710,"0000"),
" {","SpatialOffsetTypeCV:  ",CHAR(34),INDEX(SpatialOffsets[Spatial Offset Type],$A3710),CHAR(34),
", Offset1Value:  ",INDEX(SpatialOffsets[Offset 1 Value],$A3710),
", Offset1UnitID:  ",CHAR(34),INDEX(SpatialOffsets[Offset 1 Unit],$A3710),CHAR(34),
", Offset2Value:  ",INDEX(SpatialOffsets[Offset 2 Value],$A3710),
", Offset2UnitID:  ",CHAR(34),INDEX(SpatialOffsets[Offset 2 Unit],$A3710),CHAR(34),
", Offset3Value:  ",INDEX(SpatialOffsets[Offset 3 Value],$A3710),
", Offset3UnitID:  ",CHAR(34),INDEX(SpatialOffsets[Offset 3 Unit],$A3710),CHAR(34),,"}")))</f>
        <v>#REF!</v>
      </c>
      <c r="O3710" t="e">
        <f>IF(COUNTA(RelatedFeatures[])=0,"", IF(INDEX(RelatedFeatures[First Sampling Feature Code],$A3710)="","",
CONCATENATE("  - &amp;RelationID",TEXT($A3710,"0000"),
" {","SamplingFeatureID:  *SamplingFeatureID",TEXT(MATCH(INDEX(RelatedFeatures[First Sampling Feature Code],$A3710),SamplingFeatures[Feature Code],0),"0000"),
", RelationshipTypeCV:  ",CHAR(34),INDEX(RelatedFeatures[Relationship Type],$A3710),CHAR(34),
", RelatedFeatureID: *SamplingFeatureID",TEXT(MATCH(INDEX(RelatedFeatures[Second Sampling Feature Code],$A3710),SamplingFeatures[Feature Code],0),"0000"),
", SpatialOffsetID:  ",IF(INDEX(RelatedFeatures[Offset Number],$A3710)="","",CONCATENATE("*SpatialOffsetID",TEXT(INDEX(RelatedFeatures[Offset Number],$A3710),"0000"))),"}")))</f>
        <v>#REF!</v>
      </c>
      <c r="P3710" t="e">
        <f>IF(INDEX(Methods[Method Type],$A3710)="","",
CONCATENATE("  - &amp;MethodID",TEXT($A3710,"0000"),
" {","MethodTypeCV:  ",CHAR(34),INDEX(Methods[Method Type],$A3710),CHAR(34),
", MethodCode:  ",CHAR(34),INDEX(Methods[Method Code],$A3710),CHAR(34),
", MethodName:  ",CHAR(34),INDEX(Methods[Method Name],$A3710),CHAR(34),
", MethodDescription:  ",CHAR(34),INDEX(Methods[Method Description],$A3710),CHAR(34),
", MethodLink:  ",CHAR(34),INDEX(Methods[Method Link],$A3710),CHAR(34),
", OrganizationID: *OrganizationID",TEXT(MATCH(INDEX(Methods[Organization Name],$A3710),Organizations[Organization Name],0),"0000"),"}"))</f>
        <v>#REF!</v>
      </c>
      <c r="Q3710" t="e">
        <f>IF(INDEX(Variables[Variable Type],$A3710)="","",
CONCATENATE("  - &amp;VariableID",TEXT($A3710,"0000"),
" {","VariableTypeCV:  ",CHAR(34),INDEX(Variables[Variable Type],$A3710),CHAR(34),
", VariableCode:  ",CHAR(34),INDEX(Variables[Variable Code],$A3710),CHAR(34),
", VariableNameCV:  ",CHAR(34),INDEX(Variables[Variable Name],$A3710),CHAR(34),
", VariableDefinition:  ",CHAR(34),INDEX(Variables[Variable Definition],$A3710),CHAR(34),
", SpecciationCV:  ",CHAR(34),INDEX(Variables[Speciation],$A3710),CHAR(34),
", NoDataValue:  ",CHAR(34),INDEX(Variables[No Data Value],$A3710),CHAR(34),"}"))</f>
        <v>#REF!</v>
      </c>
    </row>
    <row r="3711" spans="1:17" x14ac:dyDescent="0.25">
      <c r="A3711">
        <v>3708</v>
      </c>
      <c r="D3711" t="e">
        <f>IF(INDEX(People[First Name],$A3711)="","",
CONCATENATE("  - &amp;PersonID",TEXT($A3711,"0000"),
" {","PersonFirstName:  ",CHAR(34),INDEX(People[First Name],$A3711),CHAR(34),
", PersonMiddleName:  ",CHAR(34),INDEX(People[Middle Name],$A3711),CHAR(34),
", PersonLastName:  ",CHAR(34),INDEX(People[Last Name],$A3711),CHAR(34),"}"))</f>
        <v>#REF!</v>
      </c>
      <c r="E3711" t="e">
        <f>IF(INDEX(Organizations[Organization Type '[CV']],$A3711)="","",
CONCATENATE("  - &amp;OrganizationID",TEXT($A3711,"0000"),
" {","OrganizationTypeCV:  ",CHAR(34),INDEX(Organizations[Organization Type '[CV']],$A3711),CHAR(34),
", OrganizationCode:  ",CHAR(34),INDEX(Organizations[Organization Code],$A3711),CHAR(34),
", OrganizationName:  ",CHAR(34),INDEX(Organizations[Organization Name],$A3711),CHAR(34),
", OrganizationDescription:  ",CHAR(34),INDEX(Organizations[Organization Description],$A3711),CHAR(34),
", OrganizationLink:  ",CHAR(34),INDEX(Organizations[Organization Link],$A3711),CHAR(34),"}"))</f>
        <v>#REF!</v>
      </c>
      <c r="F3711" t="e">
        <f>IF(INDEX(People[First Name],$A3711)="","",
CONCATENATE("  - &amp;AffiliationID",TEXT($A3711,"0000"),
" {PersonID: *PersonID",TEXT($A3711,"0000"),
", OrganizationID: *OrganizationID",TEXT(MATCH(INDEX(People[Organization Name],$A3711),Organizations[Organization Name],0),"0000"),
", IsPrimaryOrganizationContact: , AffiliationStartDate: , AffiliationEndDate: , PrimaryPhone: ",
", PrimaryEmail: ",CHAR(34),INDEX(People[Primary Email],$A3711),CHAR(34),
", PrimaryAddress: ",CHAR(34),INDEX(People[Primary Address],$A3711),CHAR(34),
", PersonLink: }"))</f>
        <v>#REF!</v>
      </c>
      <c r="H3711" t="e">
        <f>IF(COUNTA(CitationInformation)=0,"",IF(INDEX(AuthorList[Author Name],$A3711)="","",
CONCATENATE("  - &amp;AuthorListID",TEXT($A3711,"0000"),
"  {CitationID: *CitationID0001",
", PersonID: *PersonID",TEXT(MATCH(INDEX(AuthorList[Author Name],$A3711),People[Full Name],0),"0000"),
", AuthorOrder: ",INDEX(AuthorList[Author Number],$A3711),"}")))</f>
        <v>#REF!</v>
      </c>
      <c r="K3711" t="e">
        <f>IF(INDEX(SamplingFeatures[Feature Code],$A3711)="","",
CONCATENATE("  - &amp;SamplingFeatureID",TEXT($A3711,"0000"),
" {","SamplingFeatureUUID:  ",CHAR(34),INDEX(SamplingFeatures[Sampling Feature UUID],$A3711),CHAR(34),
", SamplingFeatureTypeCV:  ",CHAR(34),INDEX(SamplingFeatures[Sampling Feature Type],$A3711),CHAR(34),
", SamplingFeatureCode:  ",CHAR(34),INDEX(SamplingFeatures[Feature Code],$A3711),CHAR(34),
", SamplingFeatureName:  ",CHAR(34),INDEX(SamplingFeatures[Feature Name],$A3711),CHAR(34),
", SamplingFeatureDescription:  ",CHAR(34),INDEX(SamplingFeatures[Feature Description],$A3711),CHAR(34),
", SamplingFeatureGeotypeCV:  ",CHAR(34),INDEX(SamplingFeatures[Feature Geo Type],$A3711),CHAR(34),
", FeatureGeometry:  ",CHAR(34),INDEX(SamplingFeatures[Feature Geometry],$A3711),CHAR(34),
", Elevation_m:  ",CHAR(34),INDEX(SamplingFeatures[Elevation_m],$A3711),CHAR(34),
", ElevationDatumCV:  ",CHAR(34),ElevationDatum,CHAR(34),"}"))</f>
        <v>#REF!</v>
      </c>
      <c r="L3711" t="e">
        <f>IF(INDEX(SamplingFeatures[Sampling Feature Type],$A3711)&lt;&gt;"Site","",
CONCATENATE("  - &amp;SiteID",TEXT(SUMPRODUCT(--($L$3:$L3710&lt;&gt;"")),"0000"),
" {","SamplingFeatureID:  *SamplingFeatureID",TEXT($A3711,"0000"),
", SiteTypeCV:  ",CHAR(34),INDEX(Sites[Site Type],$A3711),CHAR(34),
", Latitude:  ",INDEX(Sites[Latitude],$A3711),
", Longitude:  ",INDEX(Sites[Longitude],$A3711),
", SRSName:  ",CHAR(34),LatLonDatum,CHAR(34),"}"))</f>
        <v>#REF!</v>
      </c>
      <c r="M3711" t="e">
        <f>IF(INDEX(SamplingFeatures[Sampling Feature Type],$A3711)&lt;&gt;"Specimen","",
CONCATENATE("  - &amp;SpecimenID",TEXT(SUMPRODUCT(--($M$3:$M3710&lt;&gt;"")),"0000"),
" {","SamplingFeatureID:  *SamplingFeatureID",TEXT($A3711,"0000"),
", SpecimenTypeCV:  ",CHAR(34),INDEX(Specimens[Specimen Type],$A3711),CHAR(34),
", SpecimenMediumCV:  ",INDEX(Specimens[Specimen Medium],$A3711),
", IsFieldSpecimen:  ",CHAR(34),INDEX(Specimens[Is Field Specimen?],$A3711),CHAR(34),"}"))</f>
        <v>#REF!</v>
      </c>
      <c r="N3711" t="e">
        <f>IF(COUNTA(SpatialOffsets[])=0,"", IF(INDEX(SpatialOffsets[Spatial Offset Type],$A3711)="","",
CONCATENATE("  - &amp;SpatialOffsetID",TEXT($A3711,"0000"),
" {","SpatialOffsetTypeCV:  ",CHAR(34),INDEX(SpatialOffsets[Spatial Offset Type],$A3711),CHAR(34),
", Offset1Value:  ",INDEX(SpatialOffsets[Offset 1 Value],$A3711),
", Offset1UnitID:  ",CHAR(34),INDEX(SpatialOffsets[Offset 1 Unit],$A3711),CHAR(34),
", Offset2Value:  ",INDEX(SpatialOffsets[Offset 2 Value],$A3711),
", Offset2UnitID:  ",CHAR(34),INDEX(SpatialOffsets[Offset 2 Unit],$A3711),CHAR(34),
", Offset3Value:  ",INDEX(SpatialOffsets[Offset 3 Value],$A3711),
", Offset3UnitID:  ",CHAR(34),INDEX(SpatialOffsets[Offset 3 Unit],$A3711),CHAR(34),,"}")))</f>
        <v>#REF!</v>
      </c>
      <c r="O3711" t="e">
        <f>IF(COUNTA(RelatedFeatures[])=0,"", IF(INDEX(RelatedFeatures[First Sampling Feature Code],$A3711)="","",
CONCATENATE("  - &amp;RelationID",TEXT($A3711,"0000"),
" {","SamplingFeatureID:  *SamplingFeatureID",TEXT(MATCH(INDEX(RelatedFeatures[First Sampling Feature Code],$A3711),SamplingFeatures[Feature Code],0),"0000"),
", RelationshipTypeCV:  ",CHAR(34),INDEX(RelatedFeatures[Relationship Type],$A3711),CHAR(34),
", RelatedFeatureID: *SamplingFeatureID",TEXT(MATCH(INDEX(RelatedFeatures[Second Sampling Feature Code],$A3711),SamplingFeatures[Feature Code],0),"0000"),
", SpatialOffsetID:  ",IF(INDEX(RelatedFeatures[Offset Number],$A3711)="","",CONCATENATE("*SpatialOffsetID",TEXT(INDEX(RelatedFeatures[Offset Number],$A3711),"0000"))),"}")))</f>
        <v>#REF!</v>
      </c>
      <c r="P3711" t="e">
        <f>IF(INDEX(Methods[Method Type],$A3711)="","",
CONCATENATE("  - &amp;MethodID",TEXT($A3711,"0000"),
" {","MethodTypeCV:  ",CHAR(34),INDEX(Methods[Method Type],$A3711),CHAR(34),
", MethodCode:  ",CHAR(34),INDEX(Methods[Method Code],$A3711),CHAR(34),
", MethodName:  ",CHAR(34),INDEX(Methods[Method Name],$A3711),CHAR(34),
", MethodDescription:  ",CHAR(34),INDEX(Methods[Method Description],$A3711),CHAR(34),
", MethodLink:  ",CHAR(34),INDEX(Methods[Method Link],$A3711),CHAR(34),
", OrganizationID: *OrganizationID",TEXT(MATCH(INDEX(Methods[Organization Name],$A3711),Organizations[Organization Name],0),"0000"),"}"))</f>
        <v>#REF!</v>
      </c>
      <c r="Q3711" t="e">
        <f>IF(INDEX(Variables[Variable Type],$A3711)="","",
CONCATENATE("  - &amp;VariableID",TEXT($A3711,"0000"),
" {","VariableTypeCV:  ",CHAR(34),INDEX(Variables[Variable Type],$A3711),CHAR(34),
", VariableCode:  ",CHAR(34),INDEX(Variables[Variable Code],$A3711),CHAR(34),
", VariableNameCV:  ",CHAR(34),INDEX(Variables[Variable Name],$A3711),CHAR(34),
", VariableDefinition:  ",CHAR(34),INDEX(Variables[Variable Definition],$A3711),CHAR(34),
", SpecciationCV:  ",CHAR(34),INDEX(Variables[Speciation],$A3711),CHAR(34),
", NoDataValue:  ",CHAR(34),INDEX(Variables[No Data Value],$A3711),CHAR(34),"}"))</f>
        <v>#REF!</v>
      </c>
    </row>
    <row r="3712" spans="1:17" x14ac:dyDescent="0.25">
      <c r="A3712">
        <v>3709</v>
      </c>
      <c r="D3712" t="e">
        <f>IF(INDEX(People[First Name],$A3712)="","",
CONCATENATE("  - &amp;PersonID",TEXT($A3712,"0000"),
" {","PersonFirstName:  ",CHAR(34),INDEX(People[First Name],$A3712),CHAR(34),
", PersonMiddleName:  ",CHAR(34),INDEX(People[Middle Name],$A3712),CHAR(34),
", PersonLastName:  ",CHAR(34),INDEX(People[Last Name],$A3712),CHAR(34),"}"))</f>
        <v>#REF!</v>
      </c>
      <c r="E3712" t="e">
        <f>IF(INDEX(Organizations[Organization Type '[CV']],$A3712)="","",
CONCATENATE("  - &amp;OrganizationID",TEXT($A3712,"0000"),
" {","OrganizationTypeCV:  ",CHAR(34),INDEX(Organizations[Organization Type '[CV']],$A3712),CHAR(34),
", OrganizationCode:  ",CHAR(34),INDEX(Organizations[Organization Code],$A3712),CHAR(34),
", OrganizationName:  ",CHAR(34),INDEX(Organizations[Organization Name],$A3712),CHAR(34),
", OrganizationDescription:  ",CHAR(34),INDEX(Organizations[Organization Description],$A3712),CHAR(34),
", OrganizationLink:  ",CHAR(34),INDEX(Organizations[Organization Link],$A3712),CHAR(34),"}"))</f>
        <v>#REF!</v>
      </c>
      <c r="F3712" t="e">
        <f>IF(INDEX(People[First Name],$A3712)="","",
CONCATENATE("  - &amp;AffiliationID",TEXT($A3712,"0000"),
" {PersonID: *PersonID",TEXT($A3712,"0000"),
", OrganizationID: *OrganizationID",TEXT(MATCH(INDEX(People[Organization Name],$A3712),Organizations[Organization Name],0),"0000"),
", IsPrimaryOrganizationContact: , AffiliationStartDate: , AffiliationEndDate: , PrimaryPhone: ",
", PrimaryEmail: ",CHAR(34),INDEX(People[Primary Email],$A3712),CHAR(34),
", PrimaryAddress: ",CHAR(34),INDEX(People[Primary Address],$A3712),CHAR(34),
", PersonLink: }"))</f>
        <v>#REF!</v>
      </c>
      <c r="H3712" t="e">
        <f>IF(COUNTA(CitationInformation)=0,"",IF(INDEX(AuthorList[Author Name],$A3712)="","",
CONCATENATE("  - &amp;AuthorListID",TEXT($A3712,"0000"),
"  {CitationID: *CitationID0001",
", PersonID: *PersonID",TEXT(MATCH(INDEX(AuthorList[Author Name],$A3712),People[Full Name],0),"0000"),
", AuthorOrder: ",INDEX(AuthorList[Author Number],$A3712),"}")))</f>
        <v>#REF!</v>
      </c>
      <c r="K3712" t="e">
        <f>IF(INDEX(SamplingFeatures[Feature Code],$A3712)="","",
CONCATENATE("  - &amp;SamplingFeatureID",TEXT($A3712,"0000"),
" {","SamplingFeatureUUID:  ",CHAR(34),INDEX(SamplingFeatures[Sampling Feature UUID],$A3712),CHAR(34),
", SamplingFeatureTypeCV:  ",CHAR(34),INDEX(SamplingFeatures[Sampling Feature Type],$A3712),CHAR(34),
", SamplingFeatureCode:  ",CHAR(34),INDEX(SamplingFeatures[Feature Code],$A3712),CHAR(34),
", SamplingFeatureName:  ",CHAR(34),INDEX(SamplingFeatures[Feature Name],$A3712),CHAR(34),
", SamplingFeatureDescription:  ",CHAR(34),INDEX(SamplingFeatures[Feature Description],$A3712),CHAR(34),
", SamplingFeatureGeotypeCV:  ",CHAR(34),INDEX(SamplingFeatures[Feature Geo Type],$A3712),CHAR(34),
", FeatureGeometry:  ",CHAR(34),INDEX(SamplingFeatures[Feature Geometry],$A3712),CHAR(34),
", Elevation_m:  ",CHAR(34),INDEX(SamplingFeatures[Elevation_m],$A3712),CHAR(34),
", ElevationDatumCV:  ",CHAR(34),ElevationDatum,CHAR(34),"}"))</f>
        <v>#REF!</v>
      </c>
      <c r="L3712" t="e">
        <f>IF(INDEX(SamplingFeatures[Sampling Feature Type],$A3712)&lt;&gt;"Site","",
CONCATENATE("  - &amp;SiteID",TEXT(SUMPRODUCT(--($L$3:$L3711&lt;&gt;"")),"0000"),
" {","SamplingFeatureID:  *SamplingFeatureID",TEXT($A3712,"0000"),
", SiteTypeCV:  ",CHAR(34),INDEX(Sites[Site Type],$A3712),CHAR(34),
", Latitude:  ",INDEX(Sites[Latitude],$A3712),
", Longitude:  ",INDEX(Sites[Longitude],$A3712),
", SRSName:  ",CHAR(34),LatLonDatum,CHAR(34),"}"))</f>
        <v>#REF!</v>
      </c>
      <c r="M3712" t="e">
        <f>IF(INDEX(SamplingFeatures[Sampling Feature Type],$A3712)&lt;&gt;"Specimen","",
CONCATENATE("  - &amp;SpecimenID",TEXT(SUMPRODUCT(--($M$3:$M3711&lt;&gt;"")),"0000"),
" {","SamplingFeatureID:  *SamplingFeatureID",TEXT($A3712,"0000"),
", SpecimenTypeCV:  ",CHAR(34),INDEX(Specimens[Specimen Type],$A3712),CHAR(34),
", SpecimenMediumCV:  ",INDEX(Specimens[Specimen Medium],$A3712),
", IsFieldSpecimen:  ",CHAR(34),INDEX(Specimens[Is Field Specimen?],$A3712),CHAR(34),"}"))</f>
        <v>#REF!</v>
      </c>
      <c r="N3712" t="e">
        <f>IF(COUNTA(SpatialOffsets[])=0,"", IF(INDEX(SpatialOffsets[Spatial Offset Type],$A3712)="","",
CONCATENATE("  - &amp;SpatialOffsetID",TEXT($A3712,"0000"),
" {","SpatialOffsetTypeCV:  ",CHAR(34),INDEX(SpatialOffsets[Spatial Offset Type],$A3712),CHAR(34),
", Offset1Value:  ",INDEX(SpatialOffsets[Offset 1 Value],$A3712),
", Offset1UnitID:  ",CHAR(34),INDEX(SpatialOffsets[Offset 1 Unit],$A3712),CHAR(34),
", Offset2Value:  ",INDEX(SpatialOffsets[Offset 2 Value],$A3712),
", Offset2UnitID:  ",CHAR(34),INDEX(SpatialOffsets[Offset 2 Unit],$A3712),CHAR(34),
", Offset3Value:  ",INDEX(SpatialOffsets[Offset 3 Value],$A3712),
", Offset3UnitID:  ",CHAR(34),INDEX(SpatialOffsets[Offset 3 Unit],$A3712),CHAR(34),,"}")))</f>
        <v>#REF!</v>
      </c>
      <c r="O3712" t="e">
        <f>IF(COUNTA(RelatedFeatures[])=0,"", IF(INDEX(RelatedFeatures[First Sampling Feature Code],$A3712)="","",
CONCATENATE("  - &amp;RelationID",TEXT($A3712,"0000"),
" {","SamplingFeatureID:  *SamplingFeatureID",TEXT(MATCH(INDEX(RelatedFeatures[First Sampling Feature Code],$A3712),SamplingFeatures[Feature Code],0),"0000"),
", RelationshipTypeCV:  ",CHAR(34),INDEX(RelatedFeatures[Relationship Type],$A3712),CHAR(34),
", RelatedFeatureID: *SamplingFeatureID",TEXT(MATCH(INDEX(RelatedFeatures[Second Sampling Feature Code],$A3712),SamplingFeatures[Feature Code],0),"0000"),
", SpatialOffsetID:  ",IF(INDEX(RelatedFeatures[Offset Number],$A3712)="","",CONCATENATE("*SpatialOffsetID",TEXT(INDEX(RelatedFeatures[Offset Number],$A3712),"0000"))),"}")))</f>
        <v>#REF!</v>
      </c>
      <c r="P3712" t="e">
        <f>IF(INDEX(Methods[Method Type],$A3712)="","",
CONCATENATE("  - &amp;MethodID",TEXT($A3712,"0000"),
" {","MethodTypeCV:  ",CHAR(34),INDEX(Methods[Method Type],$A3712),CHAR(34),
", MethodCode:  ",CHAR(34),INDEX(Methods[Method Code],$A3712),CHAR(34),
", MethodName:  ",CHAR(34),INDEX(Methods[Method Name],$A3712),CHAR(34),
", MethodDescription:  ",CHAR(34),INDEX(Methods[Method Description],$A3712),CHAR(34),
", MethodLink:  ",CHAR(34),INDEX(Methods[Method Link],$A3712),CHAR(34),
", OrganizationID: *OrganizationID",TEXT(MATCH(INDEX(Methods[Organization Name],$A3712),Organizations[Organization Name],0),"0000"),"}"))</f>
        <v>#REF!</v>
      </c>
      <c r="Q3712" t="e">
        <f>IF(INDEX(Variables[Variable Type],$A3712)="","",
CONCATENATE("  - &amp;VariableID",TEXT($A3712,"0000"),
" {","VariableTypeCV:  ",CHAR(34),INDEX(Variables[Variable Type],$A3712),CHAR(34),
", VariableCode:  ",CHAR(34),INDEX(Variables[Variable Code],$A3712),CHAR(34),
", VariableNameCV:  ",CHAR(34),INDEX(Variables[Variable Name],$A3712),CHAR(34),
", VariableDefinition:  ",CHAR(34),INDEX(Variables[Variable Definition],$A3712),CHAR(34),
", SpecciationCV:  ",CHAR(34),INDEX(Variables[Speciation],$A3712),CHAR(34),
", NoDataValue:  ",CHAR(34),INDEX(Variables[No Data Value],$A3712),CHAR(34),"}"))</f>
        <v>#REF!</v>
      </c>
    </row>
    <row r="3713" spans="1:17" x14ac:dyDescent="0.25">
      <c r="A3713">
        <v>3710</v>
      </c>
      <c r="D3713" t="e">
        <f>IF(INDEX(People[First Name],$A3713)="","",
CONCATENATE("  - &amp;PersonID",TEXT($A3713,"0000"),
" {","PersonFirstName:  ",CHAR(34),INDEX(People[First Name],$A3713),CHAR(34),
", PersonMiddleName:  ",CHAR(34),INDEX(People[Middle Name],$A3713),CHAR(34),
", PersonLastName:  ",CHAR(34),INDEX(People[Last Name],$A3713),CHAR(34),"}"))</f>
        <v>#REF!</v>
      </c>
      <c r="E3713" t="e">
        <f>IF(INDEX(Organizations[Organization Type '[CV']],$A3713)="","",
CONCATENATE("  - &amp;OrganizationID",TEXT($A3713,"0000"),
" {","OrganizationTypeCV:  ",CHAR(34),INDEX(Organizations[Organization Type '[CV']],$A3713),CHAR(34),
", OrganizationCode:  ",CHAR(34),INDEX(Organizations[Organization Code],$A3713),CHAR(34),
", OrganizationName:  ",CHAR(34),INDEX(Organizations[Organization Name],$A3713),CHAR(34),
", OrganizationDescription:  ",CHAR(34),INDEX(Organizations[Organization Description],$A3713),CHAR(34),
", OrganizationLink:  ",CHAR(34),INDEX(Organizations[Organization Link],$A3713),CHAR(34),"}"))</f>
        <v>#REF!</v>
      </c>
      <c r="F3713" t="e">
        <f>IF(INDEX(People[First Name],$A3713)="","",
CONCATENATE("  - &amp;AffiliationID",TEXT($A3713,"0000"),
" {PersonID: *PersonID",TEXT($A3713,"0000"),
", OrganizationID: *OrganizationID",TEXT(MATCH(INDEX(People[Organization Name],$A3713),Organizations[Organization Name],0),"0000"),
", IsPrimaryOrganizationContact: , AffiliationStartDate: , AffiliationEndDate: , PrimaryPhone: ",
", PrimaryEmail: ",CHAR(34),INDEX(People[Primary Email],$A3713),CHAR(34),
", PrimaryAddress: ",CHAR(34),INDEX(People[Primary Address],$A3713),CHAR(34),
", PersonLink: }"))</f>
        <v>#REF!</v>
      </c>
      <c r="H3713" t="e">
        <f>IF(COUNTA(CitationInformation)=0,"",IF(INDEX(AuthorList[Author Name],$A3713)="","",
CONCATENATE("  - &amp;AuthorListID",TEXT($A3713,"0000"),
"  {CitationID: *CitationID0001",
", PersonID: *PersonID",TEXT(MATCH(INDEX(AuthorList[Author Name],$A3713),People[Full Name],0),"0000"),
", AuthorOrder: ",INDEX(AuthorList[Author Number],$A3713),"}")))</f>
        <v>#REF!</v>
      </c>
      <c r="K3713" t="e">
        <f>IF(INDEX(SamplingFeatures[Feature Code],$A3713)="","",
CONCATENATE("  - &amp;SamplingFeatureID",TEXT($A3713,"0000"),
" {","SamplingFeatureUUID:  ",CHAR(34),INDEX(SamplingFeatures[Sampling Feature UUID],$A3713),CHAR(34),
", SamplingFeatureTypeCV:  ",CHAR(34),INDEX(SamplingFeatures[Sampling Feature Type],$A3713),CHAR(34),
", SamplingFeatureCode:  ",CHAR(34),INDEX(SamplingFeatures[Feature Code],$A3713),CHAR(34),
", SamplingFeatureName:  ",CHAR(34),INDEX(SamplingFeatures[Feature Name],$A3713),CHAR(34),
", SamplingFeatureDescription:  ",CHAR(34),INDEX(SamplingFeatures[Feature Description],$A3713),CHAR(34),
", SamplingFeatureGeotypeCV:  ",CHAR(34),INDEX(SamplingFeatures[Feature Geo Type],$A3713),CHAR(34),
", FeatureGeometry:  ",CHAR(34),INDEX(SamplingFeatures[Feature Geometry],$A3713),CHAR(34),
", Elevation_m:  ",CHAR(34),INDEX(SamplingFeatures[Elevation_m],$A3713),CHAR(34),
", ElevationDatumCV:  ",CHAR(34),ElevationDatum,CHAR(34),"}"))</f>
        <v>#REF!</v>
      </c>
      <c r="L3713" t="e">
        <f>IF(INDEX(SamplingFeatures[Sampling Feature Type],$A3713)&lt;&gt;"Site","",
CONCATENATE("  - &amp;SiteID",TEXT(SUMPRODUCT(--($L$3:$L3712&lt;&gt;"")),"0000"),
" {","SamplingFeatureID:  *SamplingFeatureID",TEXT($A3713,"0000"),
", SiteTypeCV:  ",CHAR(34),INDEX(Sites[Site Type],$A3713),CHAR(34),
", Latitude:  ",INDEX(Sites[Latitude],$A3713),
", Longitude:  ",INDEX(Sites[Longitude],$A3713),
", SRSName:  ",CHAR(34),LatLonDatum,CHAR(34),"}"))</f>
        <v>#REF!</v>
      </c>
      <c r="M3713" t="e">
        <f>IF(INDEX(SamplingFeatures[Sampling Feature Type],$A3713)&lt;&gt;"Specimen","",
CONCATENATE("  - &amp;SpecimenID",TEXT(SUMPRODUCT(--($M$3:$M3712&lt;&gt;"")),"0000"),
" {","SamplingFeatureID:  *SamplingFeatureID",TEXT($A3713,"0000"),
", SpecimenTypeCV:  ",CHAR(34),INDEX(Specimens[Specimen Type],$A3713),CHAR(34),
", SpecimenMediumCV:  ",INDEX(Specimens[Specimen Medium],$A3713),
", IsFieldSpecimen:  ",CHAR(34),INDEX(Specimens[Is Field Specimen?],$A3713),CHAR(34),"}"))</f>
        <v>#REF!</v>
      </c>
      <c r="N3713" t="e">
        <f>IF(COUNTA(SpatialOffsets[])=0,"", IF(INDEX(SpatialOffsets[Spatial Offset Type],$A3713)="","",
CONCATENATE("  - &amp;SpatialOffsetID",TEXT($A3713,"0000"),
" {","SpatialOffsetTypeCV:  ",CHAR(34),INDEX(SpatialOffsets[Spatial Offset Type],$A3713),CHAR(34),
", Offset1Value:  ",INDEX(SpatialOffsets[Offset 1 Value],$A3713),
", Offset1UnitID:  ",CHAR(34),INDEX(SpatialOffsets[Offset 1 Unit],$A3713),CHAR(34),
", Offset2Value:  ",INDEX(SpatialOffsets[Offset 2 Value],$A3713),
", Offset2UnitID:  ",CHAR(34),INDEX(SpatialOffsets[Offset 2 Unit],$A3713),CHAR(34),
", Offset3Value:  ",INDEX(SpatialOffsets[Offset 3 Value],$A3713),
", Offset3UnitID:  ",CHAR(34),INDEX(SpatialOffsets[Offset 3 Unit],$A3713),CHAR(34),,"}")))</f>
        <v>#REF!</v>
      </c>
      <c r="O3713" t="e">
        <f>IF(COUNTA(RelatedFeatures[])=0,"", IF(INDEX(RelatedFeatures[First Sampling Feature Code],$A3713)="","",
CONCATENATE("  - &amp;RelationID",TEXT($A3713,"0000"),
" {","SamplingFeatureID:  *SamplingFeatureID",TEXT(MATCH(INDEX(RelatedFeatures[First Sampling Feature Code],$A3713),SamplingFeatures[Feature Code],0),"0000"),
", RelationshipTypeCV:  ",CHAR(34),INDEX(RelatedFeatures[Relationship Type],$A3713),CHAR(34),
", RelatedFeatureID: *SamplingFeatureID",TEXT(MATCH(INDEX(RelatedFeatures[Second Sampling Feature Code],$A3713),SamplingFeatures[Feature Code],0),"0000"),
", SpatialOffsetID:  ",IF(INDEX(RelatedFeatures[Offset Number],$A3713)="","",CONCATENATE("*SpatialOffsetID",TEXT(INDEX(RelatedFeatures[Offset Number],$A3713),"0000"))),"}")))</f>
        <v>#REF!</v>
      </c>
      <c r="P3713" t="e">
        <f>IF(INDEX(Methods[Method Type],$A3713)="","",
CONCATENATE("  - &amp;MethodID",TEXT($A3713,"0000"),
" {","MethodTypeCV:  ",CHAR(34),INDEX(Methods[Method Type],$A3713),CHAR(34),
", MethodCode:  ",CHAR(34),INDEX(Methods[Method Code],$A3713),CHAR(34),
", MethodName:  ",CHAR(34),INDEX(Methods[Method Name],$A3713),CHAR(34),
", MethodDescription:  ",CHAR(34),INDEX(Methods[Method Description],$A3713),CHAR(34),
", MethodLink:  ",CHAR(34),INDEX(Methods[Method Link],$A3713),CHAR(34),
", OrganizationID: *OrganizationID",TEXT(MATCH(INDEX(Methods[Organization Name],$A3713),Organizations[Organization Name],0),"0000"),"}"))</f>
        <v>#REF!</v>
      </c>
      <c r="Q3713" t="e">
        <f>IF(INDEX(Variables[Variable Type],$A3713)="","",
CONCATENATE("  - &amp;VariableID",TEXT($A3713,"0000"),
" {","VariableTypeCV:  ",CHAR(34),INDEX(Variables[Variable Type],$A3713),CHAR(34),
", VariableCode:  ",CHAR(34),INDEX(Variables[Variable Code],$A3713),CHAR(34),
", VariableNameCV:  ",CHAR(34),INDEX(Variables[Variable Name],$A3713),CHAR(34),
", VariableDefinition:  ",CHAR(34),INDEX(Variables[Variable Definition],$A3713),CHAR(34),
", SpecciationCV:  ",CHAR(34),INDEX(Variables[Speciation],$A3713),CHAR(34),
", NoDataValue:  ",CHAR(34),INDEX(Variables[No Data Value],$A3713),CHAR(34),"}"))</f>
        <v>#REF!</v>
      </c>
    </row>
    <row r="3714" spans="1:17" x14ac:dyDescent="0.25">
      <c r="A3714">
        <v>3711</v>
      </c>
      <c r="D3714" t="e">
        <f>IF(INDEX(People[First Name],$A3714)="","",
CONCATENATE("  - &amp;PersonID",TEXT($A3714,"0000"),
" {","PersonFirstName:  ",CHAR(34),INDEX(People[First Name],$A3714),CHAR(34),
", PersonMiddleName:  ",CHAR(34),INDEX(People[Middle Name],$A3714),CHAR(34),
", PersonLastName:  ",CHAR(34),INDEX(People[Last Name],$A3714),CHAR(34),"}"))</f>
        <v>#REF!</v>
      </c>
      <c r="E3714" t="e">
        <f>IF(INDEX(Organizations[Organization Type '[CV']],$A3714)="","",
CONCATENATE("  - &amp;OrganizationID",TEXT($A3714,"0000"),
" {","OrganizationTypeCV:  ",CHAR(34),INDEX(Organizations[Organization Type '[CV']],$A3714),CHAR(34),
", OrganizationCode:  ",CHAR(34),INDEX(Organizations[Organization Code],$A3714),CHAR(34),
", OrganizationName:  ",CHAR(34),INDEX(Organizations[Organization Name],$A3714),CHAR(34),
", OrganizationDescription:  ",CHAR(34),INDEX(Organizations[Organization Description],$A3714),CHAR(34),
", OrganizationLink:  ",CHAR(34),INDEX(Organizations[Organization Link],$A3714),CHAR(34),"}"))</f>
        <v>#REF!</v>
      </c>
      <c r="F3714" t="e">
        <f>IF(INDEX(People[First Name],$A3714)="","",
CONCATENATE("  - &amp;AffiliationID",TEXT($A3714,"0000"),
" {PersonID: *PersonID",TEXT($A3714,"0000"),
", OrganizationID: *OrganizationID",TEXT(MATCH(INDEX(People[Organization Name],$A3714),Organizations[Organization Name],0),"0000"),
", IsPrimaryOrganizationContact: , AffiliationStartDate: , AffiliationEndDate: , PrimaryPhone: ",
", PrimaryEmail: ",CHAR(34),INDEX(People[Primary Email],$A3714),CHAR(34),
", PrimaryAddress: ",CHAR(34),INDEX(People[Primary Address],$A3714),CHAR(34),
", PersonLink: }"))</f>
        <v>#REF!</v>
      </c>
      <c r="H3714" t="e">
        <f>IF(COUNTA(CitationInformation)=0,"",IF(INDEX(AuthorList[Author Name],$A3714)="","",
CONCATENATE("  - &amp;AuthorListID",TEXT($A3714,"0000"),
"  {CitationID: *CitationID0001",
", PersonID: *PersonID",TEXT(MATCH(INDEX(AuthorList[Author Name],$A3714),People[Full Name],0),"0000"),
", AuthorOrder: ",INDEX(AuthorList[Author Number],$A3714),"}")))</f>
        <v>#REF!</v>
      </c>
      <c r="K3714" t="e">
        <f>IF(INDEX(SamplingFeatures[Feature Code],$A3714)="","",
CONCATENATE("  - &amp;SamplingFeatureID",TEXT($A3714,"0000"),
" {","SamplingFeatureUUID:  ",CHAR(34),INDEX(SamplingFeatures[Sampling Feature UUID],$A3714),CHAR(34),
", SamplingFeatureTypeCV:  ",CHAR(34),INDEX(SamplingFeatures[Sampling Feature Type],$A3714),CHAR(34),
", SamplingFeatureCode:  ",CHAR(34),INDEX(SamplingFeatures[Feature Code],$A3714),CHAR(34),
", SamplingFeatureName:  ",CHAR(34),INDEX(SamplingFeatures[Feature Name],$A3714),CHAR(34),
", SamplingFeatureDescription:  ",CHAR(34),INDEX(SamplingFeatures[Feature Description],$A3714),CHAR(34),
", SamplingFeatureGeotypeCV:  ",CHAR(34),INDEX(SamplingFeatures[Feature Geo Type],$A3714),CHAR(34),
", FeatureGeometry:  ",CHAR(34),INDEX(SamplingFeatures[Feature Geometry],$A3714),CHAR(34),
", Elevation_m:  ",CHAR(34),INDEX(SamplingFeatures[Elevation_m],$A3714),CHAR(34),
", ElevationDatumCV:  ",CHAR(34),ElevationDatum,CHAR(34),"}"))</f>
        <v>#REF!</v>
      </c>
      <c r="L3714" t="e">
        <f>IF(INDEX(SamplingFeatures[Sampling Feature Type],$A3714)&lt;&gt;"Site","",
CONCATENATE("  - &amp;SiteID",TEXT(SUMPRODUCT(--($L$3:$L3713&lt;&gt;"")),"0000"),
" {","SamplingFeatureID:  *SamplingFeatureID",TEXT($A3714,"0000"),
", SiteTypeCV:  ",CHAR(34),INDEX(Sites[Site Type],$A3714),CHAR(34),
", Latitude:  ",INDEX(Sites[Latitude],$A3714),
", Longitude:  ",INDEX(Sites[Longitude],$A3714),
", SRSName:  ",CHAR(34),LatLonDatum,CHAR(34),"}"))</f>
        <v>#REF!</v>
      </c>
      <c r="M3714" t="e">
        <f>IF(INDEX(SamplingFeatures[Sampling Feature Type],$A3714)&lt;&gt;"Specimen","",
CONCATENATE("  - &amp;SpecimenID",TEXT(SUMPRODUCT(--($M$3:$M3713&lt;&gt;"")),"0000"),
" {","SamplingFeatureID:  *SamplingFeatureID",TEXT($A3714,"0000"),
", SpecimenTypeCV:  ",CHAR(34),INDEX(Specimens[Specimen Type],$A3714),CHAR(34),
", SpecimenMediumCV:  ",INDEX(Specimens[Specimen Medium],$A3714),
", IsFieldSpecimen:  ",CHAR(34),INDEX(Specimens[Is Field Specimen?],$A3714),CHAR(34),"}"))</f>
        <v>#REF!</v>
      </c>
      <c r="N3714" t="e">
        <f>IF(COUNTA(SpatialOffsets[])=0,"", IF(INDEX(SpatialOffsets[Spatial Offset Type],$A3714)="","",
CONCATENATE("  - &amp;SpatialOffsetID",TEXT($A3714,"0000"),
" {","SpatialOffsetTypeCV:  ",CHAR(34),INDEX(SpatialOffsets[Spatial Offset Type],$A3714),CHAR(34),
", Offset1Value:  ",INDEX(SpatialOffsets[Offset 1 Value],$A3714),
", Offset1UnitID:  ",CHAR(34),INDEX(SpatialOffsets[Offset 1 Unit],$A3714),CHAR(34),
", Offset2Value:  ",INDEX(SpatialOffsets[Offset 2 Value],$A3714),
", Offset2UnitID:  ",CHAR(34),INDEX(SpatialOffsets[Offset 2 Unit],$A3714),CHAR(34),
", Offset3Value:  ",INDEX(SpatialOffsets[Offset 3 Value],$A3714),
", Offset3UnitID:  ",CHAR(34),INDEX(SpatialOffsets[Offset 3 Unit],$A3714),CHAR(34),,"}")))</f>
        <v>#REF!</v>
      </c>
      <c r="O3714" t="e">
        <f>IF(COUNTA(RelatedFeatures[])=0,"", IF(INDEX(RelatedFeatures[First Sampling Feature Code],$A3714)="","",
CONCATENATE("  - &amp;RelationID",TEXT($A3714,"0000"),
" {","SamplingFeatureID:  *SamplingFeatureID",TEXT(MATCH(INDEX(RelatedFeatures[First Sampling Feature Code],$A3714),SamplingFeatures[Feature Code],0),"0000"),
", RelationshipTypeCV:  ",CHAR(34),INDEX(RelatedFeatures[Relationship Type],$A3714),CHAR(34),
", RelatedFeatureID: *SamplingFeatureID",TEXT(MATCH(INDEX(RelatedFeatures[Second Sampling Feature Code],$A3714),SamplingFeatures[Feature Code],0),"0000"),
", SpatialOffsetID:  ",IF(INDEX(RelatedFeatures[Offset Number],$A3714)="","",CONCATENATE("*SpatialOffsetID",TEXT(INDEX(RelatedFeatures[Offset Number],$A3714),"0000"))),"}")))</f>
        <v>#REF!</v>
      </c>
      <c r="P3714" t="e">
        <f>IF(INDEX(Methods[Method Type],$A3714)="","",
CONCATENATE("  - &amp;MethodID",TEXT($A3714,"0000"),
" {","MethodTypeCV:  ",CHAR(34),INDEX(Methods[Method Type],$A3714),CHAR(34),
", MethodCode:  ",CHAR(34),INDEX(Methods[Method Code],$A3714),CHAR(34),
", MethodName:  ",CHAR(34),INDEX(Methods[Method Name],$A3714),CHAR(34),
", MethodDescription:  ",CHAR(34),INDEX(Methods[Method Description],$A3714),CHAR(34),
", MethodLink:  ",CHAR(34),INDEX(Methods[Method Link],$A3714),CHAR(34),
", OrganizationID: *OrganizationID",TEXT(MATCH(INDEX(Methods[Organization Name],$A3714),Organizations[Organization Name],0),"0000"),"}"))</f>
        <v>#REF!</v>
      </c>
      <c r="Q3714" t="e">
        <f>IF(INDEX(Variables[Variable Type],$A3714)="","",
CONCATENATE("  - &amp;VariableID",TEXT($A3714,"0000"),
" {","VariableTypeCV:  ",CHAR(34),INDEX(Variables[Variable Type],$A3714),CHAR(34),
", VariableCode:  ",CHAR(34),INDEX(Variables[Variable Code],$A3714),CHAR(34),
", VariableNameCV:  ",CHAR(34),INDEX(Variables[Variable Name],$A3714),CHAR(34),
", VariableDefinition:  ",CHAR(34),INDEX(Variables[Variable Definition],$A3714),CHAR(34),
", SpecciationCV:  ",CHAR(34),INDEX(Variables[Speciation],$A3714),CHAR(34),
", NoDataValue:  ",CHAR(34),INDEX(Variables[No Data Value],$A3714),CHAR(34),"}"))</f>
        <v>#REF!</v>
      </c>
    </row>
    <row r="3715" spans="1:17" x14ac:dyDescent="0.25">
      <c r="A3715">
        <v>3712</v>
      </c>
      <c r="D3715" t="e">
        <f>IF(INDEX(People[First Name],$A3715)="","",
CONCATENATE("  - &amp;PersonID",TEXT($A3715,"0000"),
" {","PersonFirstName:  ",CHAR(34),INDEX(People[First Name],$A3715),CHAR(34),
", PersonMiddleName:  ",CHAR(34),INDEX(People[Middle Name],$A3715),CHAR(34),
", PersonLastName:  ",CHAR(34),INDEX(People[Last Name],$A3715),CHAR(34),"}"))</f>
        <v>#REF!</v>
      </c>
      <c r="E3715" t="e">
        <f>IF(INDEX(Organizations[Organization Type '[CV']],$A3715)="","",
CONCATENATE("  - &amp;OrganizationID",TEXT($A3715,"0000"),
" {","OrganizationTypeCV:  ",CHAR(34),INDEX(Organizations[Organization Type '[CV']],$A3715),CHAR(34),
", OrganizationCode:  ",CHAR(34),INDEX(Organizations[Organization Code],$A3715),CHAR(34),
", OrganizationName:  ",CHAR(34),INDEX(Organizations[Organization Name],$A3715),CHAR(34),
", OrganizationDescription:  ",CHAR(34),INDEX(Organizations[Organization Description],$A3715),CHAR(34),
", OrganizationLink:  ",CHAR(34),INDEX(Organizations[Organization Link],$A3715),CHAR(34),"}"))</f>
        <v>#REF!</v>
      </c>
      <c r="F3715" t="e">
        <f>IF(INDEX(People[First Name],$A3715)="","",
CONCATENATE("  - &amp;AffiliationID",TEXT($A3715,"0000"),
" {PersonID: *PersonID",TEXT($A3715,"0000"),
", OrganizationID: *OrganizationID",TEXT(MATCH(INDEX(People[Organization Name],$A3715),Organizations[Organization Name],0),"0000"),
", IsPrimaryOrganizationContact: , AffiliationStartDate: , AffiliationEndDate: , PrimaryPhone: ",
", PrimaryEmail: ",CHAR(34),INDEX(People[Primary Email],$A3715),CHAR(34),
", PrimaryAddress: ",CHAR(34),INDEX(People[Primary Address],$A3715),CHAR(34),
", PersonLink: }"))</f>
        <v>#REF!</v>
      </c>
      <c r="H3715" t="e">
        <f>IF(COUNTA(CitationInformation)=0,"",IF(INDEX(AuthorList[Author Name],$A3715)="","",
CONCATENATE("  - &amp;AuthorListID",TEXT($A3715,"0000"),
"  {CitationID: *CitationID0001",
", PersonID: *PersonID",TEXT(MATCH(INDEX(AuthorList[Author Name],$A3715),People[Full Name],0),"0000"),
", AuthorOrder: ",INDEX(AuthorList[Author Number],$A3715),"}")))</f>
        <v>#REF!</v>
      </c>
      <c r="K3715" t="e">
        <f>IF(INDEX(SamplingFeatures[Feature Code],$A3715)="","",
CONCATENATE("  - &amp;SamplingFeatureID",TEXT($A3715,"0000"),
" {","SamplingFeatureUUID:  ",CHAR(34),INDEX(SamplingFeatures[Sampling Feature UUID],$A3715),CHAR(34),
", SamplingFeatureTypeCV:  ",CHAR(34),INDEX(SamplingFeatures[Sampling Feature Type],$A3715),CHAR(34),
", SamplingFeatureCode:  ",CHAR(34),INDEX(SamplingFeatures[Feature Code],$A3715),CHAR(34),
", SamplingFeatureName:  ",CHAR(34),INDEX(SamplingFeatures[Feature Name],$A3715),CHAR(34),
", SamplingFeatureDescription:  ",CHAR(34),INDEX(SamplingFeatures[Feature Description],$A3715),CHAR(34),
", SamplingFeatureGeotypeCV:  ",CHAR(34),INDEX(SamplingFeatures[Feature Geo Type],$A3715),CHAR(34),
", FeatureGeometry:  ",CHAR(34),INDEX(SamplingFeatures[Feature Geometry],$A3715),CHAR(34),
", Elevation_m:  ",CHAR(34),INDEX(SamplingFeatures[Elevation_m],$A3715),CHAR(34),
", ElevationDatumCV:  ",CHAR(34),ElevationDatum,CHAR(34),"}"))</f>
        <v>#REF!</v>
      </c>
      <c r="L3715" t="e">
        <f>IF(INDEX(SamplingFeatures[Sampling Feature Type],$A3715)&lt;&gt;"Site","",
CONCATENATE("  - &amp;SiteID",TEXT(SUMPRODUCT(--($L$3:$L3714&lt;&gt;"")),"0000"),
" {","SamplingFeatureID:  *SamplingFeatureID",TEXT($A3715,"0000"),
", SiteTypeCV:  ",CHAR(34),INDEX(Sites[Site Type],$A3715),CHAR(34),
", Latitude:  ",INDEX(Sites[Latitude],$A3715),
", Longitude:  ",INDEX(Sites[Longitude],$A3715),
", SRSName:  ",CHAR(34),LatLonDatum,CHAR(34),"}"))</f>
        <v>#REF!</v>
      </c>
      <c r="M3715" t="e">
        <f>IF(INDEX(SamplingFeatures[Sampling Feature Type],$A3715)&lt;&gt;"Specimen","",
CONCATENATE("  - &amp;SpecimenID",TEXT(SUMPRODUCT(--($M$3:$M3714&lt;&gt;"")),"0000"),
" {","SamplingFeatureID:  *SamplingFeatureID",TEXT($A3715,"0000"),
", SpecimenTypeCV:  ",CHAR(34),INDEX(Specimens[Specimen Type],$A3715),CHAR(34),
", SpecimenMediumCV:  ",INDEX(Specimens[Specimen Medium],$A3715),
", IsFieldSpecimen:  ",CHAR(34),INDEX(Specimens[Is Field Specimen?],$A3715),CHAR(34),"}"))</f>
        <v>#REF!</v>
      </c>
      <c r="N3715" t="e">
        <f>IF(COUNTA(SpatialOffsets[])=0,"", IF(INDEX(SpatialOffsets[Spatial Offset Type],$A3715)="","",
CONCATENATE("  - &amp;SpatialOffsetID",TEXT($A3715,"0000"),
" {","SpatialOffsetTypeCV:  ",CHAR(34),INDEX(SpatialOffsets[Spatial Offset Type],$A3715),CHAR(34),
", Offset1Value:  ",INDEX(SpatialOffsets[Offset 1 Value],$A3715),
", Offset1UnitID:  ",CHAR(34),INDEX(SpatialOffsets[Offset 1 Unit],$A3715),CHAR(34),
", Offset2Value:  ",INDEX(SpatialOffsets[Offset 2 Value],$A3715),
", Offset2UnitID:  ",CHAR(34),INDEX(SpatialOffsets[Offset 2 Unit],$A3715),CHAR(34),
", Offset3Value:  ",INDEX(SpatialOffsets[Offset 3 Value],$A3715),
", Offset3UnitID:  ",CHAR(34),INDEX(SpatialOffsets[Offset 3 Unit],$A3715),CHAR(34),,"}")))</f>
        <v>#REF!</v>
      </c>
      <c r="O3715" t="e">
        <f>IF(COUNTA(RelatedFeatures[])=0,"", IF(INDEX(RelatedFeatures[First Sampling Feature Code],$A3715)="","",
CONCATENATE("  - &amp;RelationID",TEXT($A3715,"0000"),
" {","SamplingFeatureID:  *SamplingFeatureID",TEXT(MATCH(INDEX(RelatedFeatures[First Sampling Feature Code],$A3715),SamplingFeatures[Feature Code],0),"0000"),
", RelationshipTypeCV:  ",CHAR(34),INDEX(RelatedFeatures[Relationship Type],$A3715),CHAR(34),
", RelatedFeatureID: *SamplingFeatureID",TEXT(MATCH(INDEX(RelatedFeatures[Second Sampling Feature Code],$A3715),SamplingFeatures[Feature Code],0),"0000"),
", SpatialOffsetID:  ",IF(INDEX(RelatedFeatures[Offset Number],$A3715)="","",CONCATENATE("*SpatialOffsetID",TEXT(INDEX(RelatedFeatures[Offset Number],$A3715),"0000"))),"}")))</f>
        <v>#REF!</v>
      </c>
      <c r="P3715" t="e">
        <f>IF(INDEX(Methods[Method Type],$A3715)="","",
CONCATENATE("  - &amp;MethodID",TEXT($A3715,"0000"),
" {","MethodTypeCV:  ",CHAR(34),INDEX(Methods[Method Type],$A3715),CHAR(34),
", MethodCode:  ",CHAR(34),INDEX(Methods[Method Code],$A3715),CHAR(34),
", MethodName:  ",CHAR(34),INDEX(Methods[Method Name],$A3715),CHAR(34),
", MethodDescription:  ",CHAR(34),INDEX(Methods[Method Description],$A3715),CHAR(34),
", MethodLink:  ",CHAR(34),INDEX(Methods[Method Link],$A3715),CHAR(34),
", OrganizationID: *OrganizationID",TEXT(MATCH(INDEX(Methods[Organization Name],$A3715),Organizations[Organization Name],0),"0000"),"}"))</f>
        <v>#REF!</v>
      </c>
      <c r="Q3715" t="e">
        <f>IF(INDEX(Variables[Variable Type],$A3715)="","",
CONCATENATE("  - &amp;VariableID",TEXT($A3715,"0000"),
" {","VariableTypeCV:  ",CHAR(34),INDEX(Variables[Variable Type],$A3715),CHAR(34),
", VariableCode:  ",CHAR(34),INDEX(Variables[Variable Code],$A3715),CHAR(34),
", VariableNameCV:  ",CHAR(34),INDEX(Variables[Variable Name],$A3715),CHAR(34),
", VariableDefinition:  ",CHAR(34),INDEX(Variables[Variable Definition],$A3715),CHAR(34),
", SpecciationCV:  ",CHAR(34),INDEX(Variables[Speciation],$A3715),CHAR(34),
", NoDataValue:  ",CHAR(34),INDEX(Variables[No Data Value],$A3715),CHAR(34),"}"))</f>
        <v>#REF!</v>
      </c>
    </row>
    <row r="3716" spans="1:17" x14ac:dyDescent="0.25">
      <c r="A3716">
        <v>3713</v>
      </c>
      <c r="D3716" t="e">
        <f>IF(INDEX(People[First Name],$A3716)="","",
CONCATENATE("  - &amp;PersonID",TEXT($A3716,"0000"),
" {","PersonFirstName:  ",CHAR(34),INDEX(People[First Name],$A3716),CHAR(34),
", PersonMiddleName:  ",CHAR(34),INDEX(People[Middle Name],$A3716),CHAR(34),
", PersonLastName:  ",CHAR(34),INDEX(People[Last Name],$A3716),CHAR(34),"}"))</f>
        <v>#REF!</v>
      </c>
      <c r="E3716" t="e">
        <f>IF(INDEX(Organizations[Organization Type '[CV']],$A3716)="","",
CONCATENATE("  - &amp;OrganizationID",TEXT($A3716,"0000"),
" {","OrganizationTypeCV:  ",CHAR(34),INDEX(Organizations[Organization Type '[CV']],$A3716),CHAR(34),
", OrganizationCode:  ",CHAR(34),INDEX(Organizations[Organization Code],$A3716),CHAR(34),
", OrganizationName:  ",CHAR(34),INDEX(Organizations[Organization Name],$A3716),CHAR(34),
", OrganizationDescription:  ",CHAR(34),INDEX(Organizations[Organization Description],$A3716),CHAR(34),
", OrganizationLink:  ",CHAR(34),INDEX(Organizations[Organization Link],$A3716),CHAR(34),"}"))</f>
        <v>#REF!</v>
      </c>
      <c r="F3716" t="e">
        <f>IF(INDEX(People[First Name],$A3716)="","",
CONCATENATE("  - &amp;AffiliationID",TEXT($A3716,"0000"),
" {PersonID: *PersonID",TEXT($A3716,"0000"),
", OrganizationID: *OrganizationID",TEXT(MATCH(INDEX(People[Organization Name],$A3716),Organizations[Organization Name],0),"0000"),
", IsPrimaryOrganizationContact: , AffiliationStartDate: , AffiliationEndDate: , PrimaryPhone: ",
", PrimaryEmail: ",CHAR(34),INDEX(People[Primary Email],$A3716),CHAR(34),
", PrimaryAddress: ",CHAR(34),INDEX(People[Primary Address],$A3716),CHAR(34),
", PersonLink: }"))</f>
        <v>#REF!</v>
      </c>
      <c r="H3716" t="e">
        <f>IF(COUNTA(CitationInformation)=0,"",IF(INDEX(AuthorList[Author Name],$A3716)="","",
CONCATENATE("  - &amp;AuthorListID",TEXT($A3716,"0000"),
"  {CitationID: *CitationID0001",
", PersonID: *PersonID",TEXT(MATCH(INDEX(AuthorList[Author Name],$A3716),People[Full Name],0),"0000"),
", AuthorOrder: ",INDEX(AuthorList[Author Number],$A3716),"}")))</f>
        <v>#REF!</v>
      </c>
      <c r="K3716" t="e">
        <f>IF(INDEX(SamplingFeatures[Feature Code],$A3716)="","",
CONCATENATE("  - &amp;SamplingFeatureID",TEXT($A3716,"0000"),
" {","SamplingFeatureUUID:  ",CHAR(34),INDEX(SamplingFeatures[Sampling Feature UUID],$A3716),CHAR(34),
", SamplingFeatureTypeCV:  ",CHAR(34),INDEX(SamplingFeatures[Sampling Feature Type],$A3716),CHAR(34),
", SamplingFeatureCode:  ",CHAR(34),INDEX(SamplingFeatures[Feature Code],$A3716),CHAR(34),
", SamplingFeatureName:  ",CHAR(34),INDEX(SamplingFeatures[Feature Name],$A3716),CHAR(34),
", SamplingFeatureDescription:  ",CHAR(34),INDEX(SamplingFeatures[Feature Description],$A3716),CHAR(34),
", SamplingFeatureGeotypeCV:  ",CHAR(34),INDEX(SamplingFeatures[Feature Geo Type],$A3716),CHAR(34),
", FeatureGeometry:  ",CHAR(34),INDEX(SamplingFeatures[Feature Geometry],$A3716),CHAR(34),
", Elevation_m:  ",CHAR(34),INDEX(SamplingFeatures[Elevation_m],$A3716),CHAR(34),
", ElevationDatumCV:  ",CHAR(34),ElevationDatum,CHAR(34),"}"))</f>
        <v>#REF!</v>
      </c>
      <c r="L3716" t="e">
        <f>IF(INDEX(SamplingFeatures[Sampling Feature Type],$A3716)&lt;&gt;"Site","",
CONCATENATE("  - &amp;SiteID",TEXT(SUMPRODUCT(--($L$3:$L3715&lt;&gt;"")),"0000"),
" {","SamplingFeatureID:  *SamplingFeatureID",TEXT($A3716,"0000"),
", SiteTypeCV:  ",CHAR(34),INDEX(Sites[Site Type],$A3716),CHAR(34),
", Latitude:  ",INDEX(Sites[Latitude],$A3716),
", Longitude:  ",INDEX(Sites[Longitude],$A3716),
", SRSName:  ",CHAR(34),LatLonDatum,CHAR(34),"}"))</f>
        <v>#REF!</v>
      </c>
      <c r="M3716" t="e">
        <f>IF(INDEX(SamplingFeatures[Sampling Feature Type],$A3716)&lt;&gt;"Specimen","",
CONCATENATE("  - &amp;SpecimenID",TEXT(SUMPRODUCT(--($M$3:$M3715&lt;&gt;"")),"0000"),
" {","SamplingFeatureID:  *SamplingFeatureID",TEXT($A3716,"0000"),
", SpecimenTypeCV:  ",CHAR(34),INDEX(Specimens[Specimen Type],$A3716),CHAR(34),
", SpecimenMediumCV:  ",INDEX(Specimens[Specimen Medium],$A3716),
", IsFieldSpecimen:  ",CHAR(34),INDEX(Specimens[Is Field Specimen?],$A3716),CHAR(34),"}"))</f>
        <v>#REF!</v>
      </c>
      <c r="N3716" t="e">
        <f>IF(COUNTA(SpatialOffsets[])=0,"", IF(INDEX(SpatialOffsets[Spatial Offset Type],$A3716)="","",
CONCATENATE("  - &amp;SpatialOffsetID",TEXT($A3716,"0000"),
" {","SpatialOffsetTypeCV:  ",CHAR(34),INDEX(SpatialOffsets[Spatial Offset Type],$A3716),CHAR(34),
", Offset1Value:  ",INDEX(SpatialOffsets[Offset 1 Value],$A3716),
", Offset1UnitID:  ",CHAR(34),INDEX(SpatialOffsets[Offset 1 Unit],$A3716),CHAR(34),
", Offset2Value:  ",INDEX(SpatialOffsets[Offset 2 Value],$A3716),
", Offset2UnitID:  ",CHAR(34),INDEX(SpatialOffsets[Offset 2 Unit],$A3716),CHAR(34),
", Offset3Value:  ",INDEX(SpatialOffsets[Offset 3 Value],$A3716),
", Offset3UnitID:  ",CHAR(34),INDEX(SpatialOffsets[Offset 3 Unit],$A3716),CHAR(34),,"}")))</f>
        <v>#REF!</v>
      </c>
      <c r="O3716" t="e">
        <f>IF(COUNTA(RelatedFeatures[])=0,"", IF(INDEX(RelatedFeatures[First Sampling Feature Code],$A3716)="","",
CONCATENATE("  - &amp;RelationID",TEXT($A3716,"0000"),
" {","SamplingFeatureID:  *SamplingFeatureID",TEXT(MATCH(INDEX(RelatedFeatures[First Sampling Feature Code],$A3716),SamplingFeatures[Feature Code],0),"0000"),
", RelationshipTypeCV:  ",CHAR(34),INDEX(RelatedFeatures[Relationship Type],$A3716),CHAR(34),
", RelatedFeatureID: *SamplingFeatureID",TEXT(MATCH(INDEX(RelatedFeatures[Second Sampling Feature Code],$A3716),SamplingFeatures[Feature Code],0),"0000"),
", SpatialOffsetID:  ",IF(INDEX(RelatedFeatures[Offset Number],$A3716)="","",CONCATENATE("*SpatialOffsetID",TEXT(INDEX(RelatedFeatures[Offset Number],$A3716),"0000"))),"}")))</f>
        <v>#REF!</v>
      </c>
      <c r="P3716" t="e">
        <f>IF(INDEX(Methods[Method Type],$A3716)="","",
CONCATENATE("  - &amp;MethodID",TEXT($A3716,"0000"),
" {","MethodTypeCV:  ",CHAR(34),INDEX(Methods[Method Type],$A3716),CHAR(34),
", MethodCode:  ",CHAR(34),INDEX(Methods[Method Code],$A3716),CHAR(34),
", MethodName:  ",CHAR(34),INDEX(Methods[Method Name],$A3716),CHAR(34),
", MethodDescription:  ",CHAR(34),INDEX(Methods[Method Description],$A3716),CHAR(34),
", MethodLink:  ",CHAR(34),INDEX(Methods[Method Link],$A3716),CHAR(34),
", OrganizationID: *OrganizationID",TEXT(MATCH(INDEX(Methods[Organization Name],$A3716),Organizations[Organization Name],0),"0000"),"}"))</f>
        <v>#REF!</v>
      </c>
      <c r="Q3716" t="e">
        <f>IF(INDEX(Variables[Variable Type],$A3716)="","",
CONCATENATE("  - &amp;VariableID",TEXT($A3716,"0000"),
" {","VariableTypeCV:  ",CHAR(34),INDEX(Variables[Variable Type],$A3716),CHAR(34),
", VariableCode:  ",CHAR(34),INDEX(Variables[Variable Code],$A3716),CHAR(34),
", VariableNameCV:  ",CHAR(34),INDEX(Variables[Variable Name],$A3716),CHAR(34),
", VariableDefinition:  ",CHAR(34),INDEX(Variables[Variable Definition],$A3716),CHAR(34),
", SpecciationCV:  ",CHAR(34),INDEX(Variables[Speciation],$A3716),CHAR(34),
", NoDataValue:  ",CHAR(34),INDEX(Variables[No Data Value],$A3716),CHAR(34),"}"))</f>
        <v>#REF!</v>
      </c>
    </row>
    <row r="3717" spans="1:17" x14ac:dyDescent="0.25">
      <c r="A3717">
        <v>3714</v>
      </c>
      <c r="D3717" t="e">
        <f>IF(INDEX(People[First Name],$A3717)="","",
CONCATENATE("  - &amp;PersonID",TEXT($A3717,"0000"),
" {","PersonFirstName:  ",CHAR(34),INDEX(People[First Name],$A3717),CHAR(34),
", PersonMiddleName:  ",CHAR(34),INDEX(People[Middle Name],$A3717),CHAR(34),
", PersonLastName:  ",CHAR(34),INDEX(People[Last Name],$A3717),CHAR(34),"}"))</f>
        <v>#REF!</v>
      </c>
      <c r="E3717" t="e">
        <f>IF(INDEX(Organizations[Organization Type '[CV']],$A3717)="","",
CONCATENATE("  - &amp;OrganizationID",TEXT($A3717,"0000"),
" {","OrganizationTypeCV:  ",CHAR(34),INDEX(Organizations[Organization Type '[CV']],$A3717),CHAR(34),
", OrganizationCode:  ",CHAR(34),INDEX(Organizations[Organization Code],$A3717),CHAR(34),
", OrganizationName:  ",CHAR(34),INDEX(Organizations[Organization Name],$A3717),CHAR(34),
", OrganizationDescription:  ",CHAR(34),INDEX(Organizations[Organization Description],$A3717),CHAR(34),
", OrganizationLink:  ",CHAR(34),INDEX(Organizations[Organization Link],$A3717),CHAR(34),"}"))</f>
        <v>#REF!</v>
      </c>
      <c r="F3717" t="e">
        <f>IF(INDEX(People[First Name],$A3717)="","",
CONCATENATE("  - &amp;AffiliationID",TEXT($A3717,"0000"),
" {PersonID: *PersonID",TEXT($A3717,"0000"),
", OrganizationID: *OrganizationID",TEXT(MATCH(INDEX(People[Organization Name],$A3717),Organizations[Organization Name],0),"0000"),
", IsPrimaryOrganizationContact: , AffiliationStartDate: , AffiliationEndDate: , PrimaryPhone: ",
", PrimaryEmail: ",CHAR(34),INDEX(People[Primary Email],$A3717),CHAR(34),
", PrimaryAddress: ",CHAR(34),INDEX(People[Primary Address],$A3717),CHAR(34),
", PersonLink: }"))</f>
        <v>#REF!</v>
      </c>
      <c r="H3717" t="e">
        <f>IF(COUNTA(CitationInformation)=0,"",IF(INDEX(AuthorList[Author Name],$A3717)="","",
CONCATENATE("  - &amp;AuthorListID",TEXT($A3717,"0000"),
"  {CitationID: *CitationID0001",
", PersonID: *PersonID",TEXT(MATCH(INDEX(AuthorList[Author Name],$A3717),People[Full Name],0),"0000"),
", AuthorOrder: ",INDEX(AuthorList[Author Number],$A3717),"}")))</f>
        <v>#REF!</v>
      </c>
      <c r="K3717" t="e">
        <f>IF(INDEX(SamplingFeatures[Feature Code],$A3717)="","",
CONCATENATE("  - &amp;SamplingFeatureID",TEXT($A3717,"0000"),
" {","SamplingFeatureUUID:  ",CHAR(34),INDEX(SamplingFeatures[Sampling Feature UUID],$A3717),CHAR(34),
", SamplingFeatureTypeCV:  ",CHAR(34),INDEX(SamplingFeatures[Sampling Feature Type],$A3717),CHAR(34),
", SamplingFeatureCode:  ",CHAR(34),INDEX(SamplingFeatures[Feature Code],$A3717),CHAR(34),
", SamplingFeatureName:  ",CHAR(34),INDEX(SamplingFeatures[Feature Name],$A3717),CHAR(34),
", SamplingFeatureDescription:  ",CHAR(34),INDEX(SamplingFeatures[Feature Description],$A3717),CHAR(34),
", SamplingFeatureGeotypeCV:  ",CHAR(34),INDEX(SamplingFeatures[Feature Geo Type],$A3717),CHAR(34),
", FeatureGeometry:  ",CHAR(34),INDEX(SamplingFeatures[Feature Geometry],$A3717),CHAR(34),
", Elevation_m:  ",CHAR(34),INDEX(SamplingFeatures[Elevation_m],$A3717),CHAR(34),
", ElevationDatumCV:  ",CHAR(34),ElevationDatum,CHAR(34),"}"))</f>
        <v>#REF!</v>
      </c>
      <c r="L3717" t="e">
        <f>IF(INDEX(SamplingFeatures[Sampling Feature Type],$A3717)&lt;&gt;"Site","",
CONCATENATE("  - &amp;SiteID",TEXT(SUMPRODUCT(--($L$3:$L3716&lt;&gt;"")),"0000"),
" {","SamplingFeatureID:  *SamplingFeatureID",TEXT($A3717,"0000"),
", SiteTypeCV:  ",CHAR(34),INDEX(Sites[Site Type],$A3717),CHAR(34),
", Latitude:  ",INDEX(Sites[Latitude],$A3717),
", Longitude:  ",INDEX(Sites[Longitude],$A3717),
", SRSName:  ",CHAR(34),LatLonDatum,CHAR(34),"}"))</f>
        <v>#REF!</v>
      </c>
      <c r="M3717" t="e">
        <f>IF(INDEX(SamplingFeatures[Sampling Feature Type],$A3717)&lt;&gt;"Specimen","",
CONCATENATE("  - &amp;SpecimenID",TEXT(SUMPRODUCT(--($M$3:$M3716&lt;&gt;"")),"0000"),
" {","SamplingFeatureID:  *SamplingFeatureID",TEXT($A3717,"0000"),
", SpecimenTypeCV:  ",CHAR(34),INDEX(Specimens[Specimen Type],$A3717),CHAR(34),
", SpecimenMediumCV:  ",INDEX(Specimens[Specimen Medium],$A3717),
", IsFieldSpecimen:  ",CHAR(34),INDEX(Specimens[Is Field Specimen?],$A3717),CHAR(34),"}"))</f>
        <v>#REF!</v>
      </c>
      <c r="N3717" t="e">
        <f>IF(COUNTA(SpatialOffsets[])=0,"", IF(INDEX(SpatialOffsets[Spatial Offset Type],$A3717)="","",
CONCATENATE("  - &amp;SpatialOffsetID",TEXT($A3717,"0000"),
" {","SpatialOffsetTypeCV:  ",CHAR(34),INDEX(SpatialOffsets[Spatial Offset Type],$A3717),CHAR(34),
", Offset1Value:  ",INDEX(SpatialOffsets[Offset 1 Value],$A3717),
", Offset1UnitID:  ",CHAR(34),INDEX(SpatialOffsets[Offset 1 Unit],$A3717),CHAR(34),
", Offset2Value:  ",INDEX(SpatialOffsets[Offset 2 Value],$A3717),
", Offset2UnitID:  ",CHAR(34),INDEX(SpatialOffsets[Offset 2 Unit],$A3717),CHAR(34),
", Offset3Value:  ",INDEX(SpatialOffsets[Offset 3 Value],$A3717),
", Offset3UnitID:  ",CHAR(34),INDEX(SpatialOffsets[Offset 3 Unit],$A3717),CHAR(34),,"}")))</f>
        <v>#REF!</v>
      </c>
      <c r="O3717" t="e">
        <f>IF(COUNTA(RelatedFeatures[])=0,"", IF(INDEX(RelatedFeatures[First Sampling Feature Code],$A3717)="","",
CONCATENATE("  - &amp;RelationID",TEXT($A3717,"0000"),
" {","SamplingFeatureID:  *SamplingFeatureID",TEXT(MATCH(INDEX(RelatedFeatures[First Sampling Feature Code],$A3717),SamplingFeatures[Feature Code],0),"0000"),
", RelationshipTypeCV:  ",CHAR(34),INDEX(RelatedFeatures[Relationship Type],$A3717),CHAR(34),
", RelatedFeatureID: *SamplingFeatureID",TEXT(MATCH(INDEX(RelatedFeatures[Second Sampling Feature Code],$A3717),SamplingFeatures[Feature Code],0),"0000"),
", SpatialOffsetID:  ",IF(INDEX(RelatedFeatures[Offset Number],$A3717)="","",CONCATENATE("*SpatialOffsetID",TEXT(INDEX(RelatedFeatures[Offset Number],$A3717),"0000"))),"}")))</f>
        <v>#REF!</v>
      </c>
      <c r="P3717" t="e">
        <f>IF(INDEX(Methods[Method Type],$A3717)="","",
CONCATENATE("  - &amp;MethodID",TEXT($A3717,"0000"),
" {","MethodTypeCV:  ",CHAR(34),INDEX(Methods[Method Type],$A3717),CHAR(34),
", MethodCode:  ",CHAR(34),INDEX(Methods[Method Code],$A3717),CHAR(34),
", MethodName:  ",CHAR(34),INDEX(Methods[Method Name],$A3717),CHAR(34),
", MethodDescription:  ",CHAR(34),INDEX(Methods[Method Description],$A3717),CHAR(34),
", MethodLink:  ",CHAR(34),INDEX(Methods[Method Link],$A3717),CHAR(34),
", OrganizationID: *OrganizationID",TEXT(MATCH(INDEX(Methods[Organization Name],$A3717),Organizations[Organization Name],0),"0000"),"}"))</f>
        <v>#REF!</v>
      </c>
      <c r="Q3717" t="e">
        <f>IF(INDEX(Variables[Variable Type],$A3717)="","",
CONCATENATE("  - &amp;VariableID",TEXT($A3717,"0000"),
" {","VariableTypeCV:  ",CHAR(34),INDEX(Variables[Variable Type],$A3717),CHAR(34),
", VariableCode:  ",CHAR(34),INDEX(Variables[Variable Code],$A3717),CHAR(34),
", VariableNameCV:  ",CHAR(34),INDEX(Variables[Variable Name],$A3717),CHAR(34),
", VariableDefinition:  ",CHAR(34),INDEX(Variables[Variable Definition],$A3717),CHAR(34),
", SpecciationCV:  ",CHAR(34),INDEX(Variables[Speciation],$A3717),CHAR(34),
", NoDataValue:  ",CHAR(34),INDEX(Variables[No Data Value],$A3717),CHAR(34),"}"))</f>
        <v>#REF!</v>
      </c>
    </row>
    <row r="3718" spans="1:17" x14ac:dyDescent="0.25">
      <c r="A3718">
        <v>3715</v>
      </c>
      <c r="D3718" t="e">
        <f>IF(INDEX(People[First Name],$A3718)="","",
CONCATENATE("  - &amp;PersonID",TEXT($A3718,"0000"),
" {","PersonFirstName:  ",CHAR(34),INDEX(People[First Name],$A3718),CHAR(34),
", PersonMiddleName:  ",CHAR(34),INDEX(People[Middle Name],$A3718),CHAR(34),
", PersonLastName:  ",CHAR(34),INDEX(People[Last Name],$A3718),CHAR(34),"}"))</f>
        <v>#REF!</v>
      </c>
      <c r="E3718" t="e">
        <f>IF(INDEX(Organizations[Organization Type '[CV']],$A3718)="","",
CONCATENATE("  - &amp;OrganizationID",TEXT($A3718,"0000"),
" {","OrganizationTypeCV:  ",CHAR(34),INDEX(Organizations[Organization Type '[CV']],$A3718),CHAR(34),
", OrganizationCode:  ",CHAR(34),INDEX(Organizations[Organization Code],$A3718),CHAR(34),
", OrganizationName:  ",CHAR(34),INDEX(Organizations[Organization Name],$A3718),CHAR(34),
", OrganizationDescription:  ",CHAR(34),INDEX(Organizations[Organization Description],$A3718),CHAR(34),
", OrganizationLink:  ",CHAR(34),INDEX(Organizations[Organization Link],$A3718),CHAR(34),"}"))</f>
        <v>#REF!</v>
      </c>
      <c r="F3718" t="e">
        <f>IF(INDEX(People[First Name],$A3718)="","",
CONCATENATE("  - &amp;AffiliationID",TEXT($A3718,"0000"),
" {PersonID: *PersonID",TEXT($A3718,"0000"),
", OrganizationID: *OrganizationID",TEXT(MATCH(INDEX(People[Organization Name],$A3718),Organizations[Organization Name],0),"0000"),
", IsPrimaryOrganizationContact: , AffiliationStartDate: , AffiliationEndDate: , PrimaryPhone: ",
", PrimaryEmail: ",CHAR(34),INDEX(People[Primary Email],$A3718),CHAR(34),
", PrimaryAddress: ",CHAR(34),INDEX(People[Primary Address],$A3718),CHAR(34),
", PersonLink: }"))</f>
        <v>#REF!</v>
      </c>
      <c r="H3718" t="e">
        <f>IF(COUNTA(CitationInformation)=0,"",IF(INDEX(AuthorList[Author Name],$A3718)="","",
CONCATENATE("  - &amp;AuthorListID",TEXT($A3718,"0000"),
"  {CitationID: *CitationID0001",
", PersonID: *PersonID",TEXT(MATCH(INDEX(AuthorList[Author Name],$A3718),People[Full Name],0),"0000"),
", AuthorOrder: ",INDEX(AuthorList[Author Number],$A3718),"}")))</f>
        <v>#REF!</v>
      </c>
      <c r="K3718" t="e">
        <f>IF(INDEX(SamplingFeatures[Feature Code],$A3718)="","",
CONCATENATE("  - &amp;SamplingFeatureID",TEXT($A3718,"0000"),
" {","SamplingFeatureUUID:  ",CHAR(34),INDEX(SamplingFeatures[Sampling Feature UUID],$A3718),CHAR(34),
", SamplingFeatureTypeCV:  ",CHAR(34),INDEX(SamplingFeatures[Sampling Feature Type],$A3718),CHAR(34),
", SamplingFeatureCode:  ",CHAR(34),INDEX(SamplingFeatures[Feature Code],$A3718),CHAR(34),
", SamplingFeatureName:  ",CHAR(34),INDEX(SamplingFeatures[Feature Name],$A3718),CHAR(34),
", SamplingFeatureDescription:  ",CHAR(34),INDEX(SamplingFeatures[Feature Description],$A3718),CHAR(34),
", SamplingFeatureGeotypeCV:  ",CHAR(34),INDEX(SamplingFeatures[Feature Geo Type],$A3718),CHAR(34),
", FeatureGeometry:  ",CHAR(34),INDEX(SamplingFeatures[Feature Geometry],$A3718),CHAR(34),
", Elevation_m:  ",CHAR(34),INDEX(SamplingFeatures[Elevation_m],$A3718),CHAR(34),
", ElevationDatumCV:  ",CHAR(34),ElevationDatum,CHAR(34),"}"))</f>
        <v>#REF!</v>
      </c>
      <c r="L3718" t="e">
        <f>IF(INDEX(SamplingFeatures[Sampling Feature Type],$A3718)&lt;&gt;"Site","",
CONCATENATE("  - &amp;SiteID",TEXT(SUMPRODUCT(--($L$3:$L3717&lt;&gt;"")),"0000"),
" {","SamplingFeatureID:  *SamplingFeatureID",TEXT($A3718,"0000"),
", SiteTypeCV:  ",CHAR(34),INDEX(Sites[Site Type],$A3718),CHAR(34),
", Latitude:  ",INDEX(Sites[Latitude],$A3718),
", Longitude:  ",INDEX(Sites[Longitude],$A3718),
", SRSName:  ",CHAR(34),LatLonDatum,CHAR(34),"}"))</f>
        <v>#REF!</v>
      </c>
      <c r="M3718" t="e">
        <f>IF(INDEX(SamplingFeatures[Sampling Feature Type],$A3718)&lt;&gt;"Specimen","",
CONCATENATE("  - &amp;SpecimenID",TEXT(SUMPRODUCT(--($M$3:$M3717&lt;&gt;"")),"0000"),
" {","SamplingFeatureID:  *SamplingFeatureID",TEXT($A3718,"0000"),
", SpecimenTypeCV:  ",CHAR(34),INDEX(Specimens[Specimen Type],$A3718),CHAR(34),
", SpecimenMediumCV:  ",INDEX(Specimens[Specimen Medium],$A3718),
", IsFieldSpecimen:  ",CHAR(34),INDEX(Specimens[Is Field Specimen?],$A3718),CHAR(34),"}"))</f>
        <v>#REF!</v>
      </c>
      <c r="N3718" t="e">
        <f>IF(COUNTA(SpatialOffsets[])=0,"", IF(INDEX(SpatialOffsets[Spatial Offset Type],$A3718)="","",
CONCATENATE("  - &amp;SpatialOffsetID",TEXT($A3718,"0000"),
" {","SpatialOffsetTypeCV:  ",CHAR(34),INDEX(SpatialOffsets[Spatial Offset Type],$A3718),CHAR(34),
", Offset1Value:  ",INDEX(SpatialOffsets[Offset 1 Value],$A3718),
", Offset1UnitID:  ",CHAR(34),INDEX(SpatialOffsets[Offset 1 Unit],$A3718),CHAR(34),
", Offset2Value:  ",INDEX(SpatialOffsets[Offset 2 Value],$A3718),
", Offset2UnitID:  ",CHAR(34),INDEX(SpatialOffsets[Offset 2 Unit],$A3718),CHAR(34),
", Offset3Value:  ",INDEX(SpatialOffsets[Offset 3 Value],$A3718),
", Offset3UnitID:  ",CHAR(34),INDEX(SpatialOffsets[Offset 3 Unit],$A3718),CHAR(34),,"}")))</f>
        <v>#REF!</v>
      </c>
      <c r="O3718" t="e">
        <f>IF(COUNTA(RelatedFeatures[])=0,"", IF(INDEX(RelatedFeatures[First Sampling Feature Code],$A3718)="","",
CONCATENATE("  - &amp;RelationID",TEXT($A3718,"0000"),
" {","SamplingFeatureID:  *SamplingFeatureID",TEXT(MATCH(INDEX(RelatedFeatures[First Sampling Feature Code],$A3718),SamplingFeatures[Feature Code],0),"0000"),
", RelationshipTypeCV:  ",CHAR(34),INDEX(RelatedFeatures[Relationship Type],$A3718),CHAR(34),
", RelatedFeatureID: *SamplingFeatureID",TEXT(MATCH(INDEX(RelatedFeatures[Second Sampling Feature Code],$A3718),SamplingFeatures[Feature Code],0),"0000"),
", SpatialOffsetID:  ",IF(INDEX(RelatedFeatures[Offset Number],$A3718)="","",CONCATENATE("*SpatialOffsetID",TEXT(INDEX(RelatedFeatures[Offset Number],$A3718),"0000"))),"}")))</f>
        <v>#REF!</v>
      </c>
      <c r="P3718" t="e">
        <f>IF(INDEX(Methods[Method Type],$A3718)="","",
CONCATENATE("  - &amp;MethodID",TEXT($A3718,"0000"),
" {","MethodTypeCV:  ",CHAR(34),INDEX(Methods[Method Type],$A3718),CHAR(34),
", MethodCode:  ",CHAR(34),INDEX(Methods[Method Code],$A3718),CHAR(34),
", MethodName:  ",CHAR(34),INDEX(Methods[Method Name],$A3718),CHAR(34),
", MethodDescription:  ",CHAR(34),INDEX(Methods[Method Description],$A3718),CHAR(34),
", MethodLink:  ",CHAR(34),INDEX(Methods[Method Link],$A3718),CHAR(34),
", OrganizationID: *OrganizationID",TEXT(MATCH(INDEX(Methods[Organization Name],$A3718),Organizations[Organization Name],0),"0000"),"}"))</f>
        <v>#REF!</v>
      </c>
      <c r="Q3718" t="e">
        <f>IF(INDEX(Variables[Variable Type],$A3718)="","",
CONCATENATE("  - &amp;VariableID",TEXT($A3718,"0000"),
" {","VariableTypeCV:  ",CHAR(34),INDEX(Variables[Variable Type],$A3718),CHAR(34),
", VariableCode:  ",CHAR(34),INDEX(Variables[Variable Code],$A3718),CHAR(34),
", VariableNameCV:  ",CHAR(34),INDEX(Variables[Variable Name],$A3718),CHAR(34),
", VariableDefinition:  ",CHAR(34),INDEX(Variables[Variable Definition],$A3718),CHAR(34),
", SpecciationCV:  ",CHAR(34),INDEX(Variables[Speciation],$A3718),CHAR(34),
", NoDataValue:  ",CHAR(34),INDEX(Variables[No Data Value],$A3718),CHAR(34),"}"))</f>
        <v>#REF!</v>
      </c>
    </row>
    <row r="3719" spans="1:17" x14ac:dyDescent="0.25">
      <c r="A3719">
        <v>3716</v>
      </c>
      <c r="D3719" t="e">
        <f>IF(INDEX(People[First Name],$A3719)="","",
CONCATENATE("  - &amp;PersonID",TEXT($A3719,"0000"),
" {","PersonFirstName:  ",CHAR(34),INDEX(People[First Name],$A3719),CHAR(34),
", PersonMiddleName:  ",CHAR(34),INDEX(People[Middle Name],$A3719),CHAR(34),
", PersonLastName:  ",CHAR(34),INDEX(People[Last Name],$A3719),CHAR(34),"}"))</f>
        <v>#REF!</v>
      </c>
      <c r="E3719" t="e">
        <f>IF(INDEX(Organizations[Organization Type '[CV']],$A3719)="","",
CONCATENATE("  - &amp;OrganizationID",TEXT($A3719,"0000"),
" {","OrganizationTypeCV:  ",CHAR(34),INDEX(Organizations[Organization Type '[CV']],$A3719),CHAR(34),
", OrganizationCode:  ",CHAR(34),INDEX(Organizations[Organization Code],$A3719),CHAR(34),
", OrganizationName:  ",CHAR(34),INDEX(Organizations[Organization Name],$A3719),CHAR(34),
", OrganizationDescription:  ",CHAR(34),INDEX(Organizations[Organization Description],$A3719),CHAR(34),
", OrganizationLink:  ",CHAR(34),INDEX(Organizations[Organization Link],$A3719),CHAR(34),"}"))</f>
        <v>#REF!</v>
      </c>
      <c r="F3719" t="e">
        <f>IF(INDEX(People[First Name],$A3719)="","",
CONCATENATE("  - &amp;AffiliationID",TEXT($A3719,"0000"),
" {PersonID: *PersonID",TEXT($A3719,"0000"),
", OrganizationID: *OrganizationID",TEXT(MATCH(INDEX(People[Organization Name],$A3719),Organizations[Organization Name],0),"0000"),
", IsPrimaryOrganizationContact: , AffiliationStartDate: , AffiliationEndDate: , PrimaryPhone: ",
", PrimaryEmail: ",CHAR(34),INDEX(People[Primary Email],$A3719),CHAR(34),
", PrimaryAddress: ",CHAR(34),INDEX(People[Primary Address],$A3719),CHAR(34),
", PersonLink: }"))</f>
        <v>#REF!</v>
      </c>
      <c r="H3719" t="e">
        <f>IF(COUNTA(CitationInformation)=0,"",IF(INDEX(AuthorList[Author Name],$A3719)="","",
CONCATENATE("  - &amp;AuthorListID",TEXT($A3719,"0000"),
"  {CitationID: *CitationID0001",
", PersonID: *PersonID",TEXT(MATCH(INDEX(AuthorList[Author Name],$A3719),People[Full Name],0),"0000"),
", AuthorOrder: ",INDEX(AuthorList[Author Number],$A3719),"}")))</f>
        <v>#REF!</v>
      </c>
      <c r="K3719" t="e">
        <f>IF(INDEX(SamplingFeatures[Feature Code],$A3719)="","",
CONCATENATE("  - &amp;SamplingFeatureID",TEXT($A3719,"0000"),
" {","SamplingFeatureUUID:  ",CHAR(34),INDEX(SamplingFeatures[Sampling Feature UUID],$A3719),CHAR(34),
", SamplingFeatureTypeCV:  ",CHAR(34),INDEX(SamplingFeatures[Sampling Feature Type],$A3719),CHAR(34),
", SamplingFeatureCode:  ",CHAR(34),INDEX(SamplingFeatures[Feature Code],$A3719),CHAR(34),
", SamplingFeatureName:  ",CHAR(34),INDEX(SamplingFeatures[Feature Name],$A3719),CHAR(34),
", SamplingFeatureDescription:  ",CHAR(34),INDEX(SamplingFeatures[Feature Description],$A3719),CHAR(34),
", SamplingFeatureGeotypeCV:  ",CHAR(34),INDEX(SamplingFeatures[Feature Geo Type],$A3719),CHAR(34),
", FeatureGeometry:  ",CHAR(34),INDEX(SamplingFeatures[Feature Geometry],$A3719),CHAR(34),
", Elevation_m:  ",CHAR(34),INDEX(SamplingFeatures[Elevation_m],$A3719),CHAR(34),
", ElevationDatumCV:  ",CHAR(34),ElevationDatum,CHAR(34),"}"))</f>
        <v>#REF!</v>
      </c>
      <c r="L3719" t="e">
        <f>IF(INDEX(SamplingFeatures[Sampling Feature Type],$A3719)&lt;&gt;"Site","",
CONCATENATE("  - &amp;SiteID",TEXT(SUMPRODUCT(--($L$3:$L3718&lt;&gt;"")),"0000"),
" {","SamplingFeatureID:  *SamplingFeatureID",TEXT($A3719,"0000"),
", SiteTypeCV:  ",CHAR(34),INDEX(Sites[Site Type],$A3719),CHAR(34),
", Latitude:  ",INDEX(Sites[Latitude],$A3719),
", Longitude:  ",INDEX(Sites[Longitude],$A3719),
", SRSName:  ",CHAR(34),LatLonDatum,CHAR(34),"}"))</f>
        <v>#REF!</v>
      </c>
      <c r="M3719" t="e">
        <f>IF(INDEX(SamplingFeatures[Sampling Feature Type],$A3719)&lt;&gt;"Specimen","",
CONCATENATE("  - &amp;SpecimenID",TEXT(SUMPRODUCT(--($M$3:$M3718&lt;&gt;"")),"0000"),
" {","SamplingFeatureID:  *SamplingFeatureID",TEXT($A3719,"0000"),
", SpecimenTypeCV:  ",CHAR(34),INDEX(Specimens[Specimen Type],$A3719),CHAR(34),
", SpecimenMediumCV:  ",INDEX(Specimens[Specimen Medium],$A3719),
", IsFieldSpecimen:  ",CHAR(34),INDEX(Specimens[Is Field Specimen?],$A3719),CHAR(34),"}"))</f>
        <v>#REF!</v>
      </c>
      <c r="N3719" t="e">
        <f>IF(COUNTA(SpatialOffsets[])=0,"", IF(INDEX(SpatialOffsets[Spatial Offset Type],$A3719)="","",
CONCATENATE("  - &amp;SpatialOffsetID",TEXT($A3719,"0000"),
" {","SpatialOffsetTypeCV:  ",CHAR(34),INDEX(SpatialOffsets[Spatial Offset Type],$A3719),CHAR(34),
", Offset1Value:  ",INDEX(SpatialOffsets[Offset 1 Value],$A3719),
", Offset1UnitID:  ",CHAR(34),INDEX(SpatialOffsets[Offset 1 Unit],$A3719),CHAR(34),
", Offset2Value:  ",INDEX(SpatialOffsets[Offset 2 Value],$A3719),
", Offset2UnitID:  ",CHAR(34),INDEX(SpatialOffsets[Offset 2 Unit],$A3719),CHAR(34),
", Offset3Value:  ",INDEX(SpatialOffsets[Offset 3 Value],$A3719),
", Offset3UnitID:  ",CHAR(34),INDEX(SpatialOffsets[Offset 3 Unit],$A3719),CHAR(34),,"}")))</f>
        <v>#REF!</v>
      </c>
      <c r="O3719" t="e">
        <f>IF(COUNTA(RelatedFeatures[])=0,"", IF(INDEX(RelatedFeatures[First Sampling Feature Code],$A3719)="","",
CONCATENATE("  - &amp;RelationID",TEXT($A3719,"0000"),
" {","SamplingFeatureID:  *SamplingFeatureID",TEXT(MATCH(INDEX(RelatedFeatures[First Sampling Feature Code],$A3719),SamplingFeatures[Feature Code],0),"0000"),
", RelationshipTypeCV:  ",CHAR(34),INDEX(RelatedFeatures[Relationship Type],$A3719),CHAR(34),
", RelatedFeatureID: *SamplingFeatureID",TEXT(MATCH(INDEX(RelatedFeatures[Second Sampling Feature Code],$A3719),SamplingFeatures[Feature Code],0),"0000"),
", SpatialOffsetID:  ",IF(INDEX(RelatedFeatures[Offset Number],$A3719)="","",CONCATENATE("*SpatialOffsetID",TEXT(INDEX(RelatedFeatures[Offset Number],$A3719),"0000"))),"}")))</f>
        <v>#REF!</v>
      </c>
      <c r="P3719" t="e">
        <f>IF(INDEX(Methods[Method Type],$A3719)="","",
CONCATENATE("  - &amp;MethodID",TEXT($A3719,"0000"),
" {","MethodTypeCV:  ",CHAR(34),INDEX(Methods[Method Type],$A3719),CHAR(34),
", MethodCode:  ",CHAR(34),INDEX(Methods[Method Code],$A3719),CHAR(34),
", MethodName:  ",CHAR(34),INDEX(Methods[Method Name],$A3719),CHAR(34),
", MethodDescription:  ",CHAR(34),INDEX(Methods[Method Description],$A3719),CHAR(34),
", MethodLink:  ",CHAR(34),INDEX(Methods[Method Link],$A3719),CHAR(34),
", OrganizationID: *OrganizationID",TEXT(MATCH(INDEX(Methods[Organization Name],$A3719),Organizations[Organization Name],0),"0000"),"}"))</f>
        <v>#REF!</v>
      </c>
      <c r="Q3719" t="e">
        <f>IF(INDEX(Variables[Variable Type],$A3719)="","",
CONCATENATE("  - &amp;VariableID",TEXT($A3719,"0000"),
" {","VariableTypeCV:  ",CHAR(34),INDEX(Variables[Variable Type],$A3719),CHAR(34),
", VariableCode:  ",CHAR(34),INDEX(Variables[Variable Code],$A3719),CHAR(34),
", VariableNameCV:  ",CHAR(34),INDEX(Variables[Variable Name],$A3719),CHAR(34),
", VariableDefinition:  ",CHAR(34),INDEX(Variables[Variable Definition],$A3719),CHAR(34),
", SpecciationCV:  ",CHAR(34),INDEX(Variables[Speciation],$A3719),CHAR(34),
", NoDataValue:  ",CHAR(34),INDEX(Variables[No Data Value],$A3719),CHAR(34),"}"))</f>
        <v>#REF!</v>
      </c>
    </row>
    <row r="3720" spans="1:17" x14ac:dyDescent="0.25">
      <c r="A3720">
        <v>3717</v>
      </c>
      <c r="D3720" t="e">
        <f>IF(INDEX(People[First Name],$A3720)="","",
CONCATENATE("  - &amp;PersonID",TEXT($A3720,"0000"),
" {","PersonFirstName:  ",CHAR(34),INDEX(People[First Name],$A3720),CHAR(34),
", PersonMiddleName:  ",CHAR(34),INDEX(People[Middle Name],$A3720),CHAR(34),
", PersonLastName:  ",CHAR(34),INDEX(People[Last Name],$A3720),CHAR(34),"}"))</f>
        <v>#REF!</v>
      </c>
      <c r="E3720" t="e">
        <f>IF(INDEX(Organizations[Organization Type '[CV']],$A3720)="","",
CONCATENATE("  - &amp;OrganizationID",TEXT($A3720,"0000"),
" {","OrganizationTypeCV:  ",CHAR(34),INDEX(Organizations[Organization Type '[CV']],$A3720),CHAR(34),
", OrganizationCode:  ",CHAR(34),INDEX(Organizations[Organization Code],$A3720),CHAR(34),
", OrganizationName:  ",CHAR(34),INDEX(Organizations[Organization Name],$A3720),CHAR(34),
", OrganizationDescription:  ",CHAR(34),INDEX(Organizations[Organization Description],$A3720),CHAR(34),
", OrganizationLink:  ",CHAR(34),INDEX(Organizations[Organization Link],$A3720),CHAR(34),"}"))</f>
        <v>#REF!</v>
      </c>
      <c r="F3720" t="e">
        <f>IF(INDEX(People[First Name],$A3720)="","",
CONCATENATE("  - &amp;AffiliationID",TEXT($A3720,"0000"),
" {PersonID: *PersonID",TEXT($A3720,"0000"),
", OrganizationID: *OrganizationID",TEXT(MATCH(INDEX(People[Organization Name],$A3720),Organizations[Organization Name],0),"0000"),
", IsPrimaryOrganizationContact: , AffiliationStartDate: , AffiliationEndDate: , PrimaryPhone: ",
", PrimaryEmail: ",CHAR(34),INDEX(People[Primary Email],$A3720),CHAR(34),
", PrimaryAddress: ",CHAR(34),INDEX(People[Primary Address],$A3720),CHAR(34),
", PersonLink: }"))</f>
        <v>#REF!</v>
      </c>
      <c r="H3720" t="e">
        <f>IF(COUNTA(CitationInformation)=0,"",IF(INDEX(AuthorList[Author Name],$A3720)="","",
CONCATENATE("  - &amp;AuthorListID",TEXT($A3720,"0000"),
"  {CitationID: *CitationID0001",
", PersonID: *PersonID",TEXT(MATCH(INDEX(AuthorList[Author Name],$A3720),People[Full Name],0),"0000"),
", AuthorOrder: ",INDEX(AuthorList[Author Number],$A3720),"}")))</f>
        <v>#REF!</v>
      </c>
      <c r="K3720" t="e">
        <f>IF(INDEX(SamplingFeatures[Feature Code],$A3720)="","",
CONCATENATE("  - &amp;SamplingFeatureID",TEXT($A3720,"0000"),
" {","SamplingFeatureUUID:  ",CHAR(34),INDEX(SamplingFeatures[Sampling Feature UUID],$A3720),CHAR(34),
", SamplingFeatureTypeCV:  ",CHAR(34),INDEX(SamplingFeatures[Sampling Feature Type],$A3720),CHAR(34),
", SamplingFeatureCode:  ",CHAR(34),INDEX(SamplingFeatures[Feature Code],$A3720),CHAR(34),
", SamplingFeatureName:  ",CHAR(34),INDEX(SamplingFeatures[Feature Name],$A3720),CHAR(34),
", SamplingFeatureDescription:  ",CHAR(34),INDEX(SamplingFeatures[Feature Description],$A3720),CHAR(34),
", SamplingFeatureGeotypeCV:  ",CHAR(34),INDEX(SamplingFeatures[Feature Geo Type],$A3720),CHAR(34),
", FeatureGeometry:  ",CHAR(34),INDEX(SamplingFeatures[Feature Geometry],$A3720),CHAR(34),
", Elevation_m:  ",CHAR(34),INDEX(SamplingFeatures[Elevation_m],$A3720),CHAR(34),
", ElevationDatumCV:  ",CHAR(34),ElevationDatum,CHAR(34),"}"))</f>
        <v>#REF!</v>
      </c>
      <c r="L3720" t="e">
        <f>IF(INDEX(SamplingFeatures[Sampling Feature Type],$A3720)&lt;&gt;"Site","",
CONCATENATE("  - &amp;SiteID",TEXT(SUMPRODUCT(--($L$3:$L3719&lt;&gt;"")),"0000"),
" {","SamplingFeatureID:  *SamplingFeatureID",TEXT($A3720,"0000"),
", SiteTypeCV:  ",CHAR(34),INDEX(Sites[Site Type],$A3720),CHAR(34),
", Latitude:  ",INDEX(Sites[Latitude],$A3720),
", Longitude:  ",INDEX(Sites[Longitude],$A3720),
", SRSName:  ",CHAR(34),LatLonDatum,CHAR(34),"}"))</f>
        <v>#REF!</v>
      </c>
      <c r="M3720" t="e">
        <f>IF(INDEX(SamplingFeatures[Sampling Feature Type],$A3720)&lt;&gt;"Specimen","",
CONCATENATE("  - &amp;SpecimenID",TEXT(SUMPRODUCT(--($M$3:$M3719&lt;&gt;"")),"0000"),
" {","SamplingFeatureID:  *SamplingFeatureID",TEXT($A3720,"0000"),
", SpecimenTypeCV:  ",CHAR(34),INDEX(Specimens[Specimen Type],$A3720),CHAR(34),
", SpecimenMediumCV:  ",INDEX(Specimens[Specimen Medium],$A3720),
", IsFieldSpecimen:  ",CHAR(34),INDEX(Specimens[Is Field Specimen?],$A3720),CHAR(34),"}"))</f>
        <v>#REF!</v>
      </c>
      <c r="N3720" t="e">
        <f>IF(COUNTA(SpatialOffsets[])=0,"", IF(INDEX(SpatialOffsets[Spatial Offset Type],$A3720)="","",
CONCATENATE("  - &amp;SpatialOffsetID",TEXT($A3720,"0000"),
" {","SpatialOffsetTypeCV:  ",CHAR(34),INDEX(SpatialOffsets[Spatial Offset Type],$A3720),CHAR(34),
", Offset1Value:  ",INDEX(SpatialOffsets[Offset 1 Value],$A3720),
", Offset1UnitID:  ",CHAR(34),INDEX(SpatialOffsets[Offset 1 Unit],$A3720),CHAR(34),
", Offset2Value:  ",INDEX(SpatialOffsets[Offset 2 Value],$A3720),
", Offset2UnitID:  ",CHAR(34),INDEX(SpatialOffsets[Offset 2 Unit],$A3720),CHAR(34),
", Offset3Value:  ",INDEX(SpatialOffsets[Offset 3 Value],$A3720),
", Offset3UnitID:  ",CHAR(34),INDEX(SpatialOffsets[Offset 3 Unit],$A3720),CHAR(34),,"}")))</f>
        <v>#REF!</v>
      </c>
      <c r="O3720" t="e">
        <f>IF(COUNTA(RelatedFeatures[])=0,"", IF(INDEX(RelatedFeatures[First Sampling Feature Code],$A3720)="","",
CONCATENATE("  - &amp;RelationID",TEXT($A3720,"0000"),
" {","SamplingFeatureID:  *SamplingFeatureID",TEXT(MATCH(INDEX(RelatedFeatures[First Sampling Feature Code],$A3720),SamplingFeatures[Feature Code],0),"0000"),
", RelationshipTypeCV:  ",CHAR(34),INDEX(RelatedFeatures[Relationship Type],$A3720),CHAR(34),
", RelatedFeatureID: *SamplingFeatureID",TEXT(MATCH(INDEX(RelatedFeatures[Second Sampling Feature Code],$A3720),SamplingFeatures[Feature Code],0),"0000"),
", SpatialOffsetID:  ",IF(INDEX(RelatedFeatures[Offset Number],$A3720)="","",CONCATENATE("*SpatialOffsetID",TEXT(INDEX(RelatedFeatures[Offset Number],$A3720),"0000"))),"}")))</f>
        <v>#REF!</v>
      </c>
      <c r="P3720" t="e">
        <f>IF(INDEX(Methods[Method Type],$A3720)="","",
CONCATENATE("  - &amp;MethodID",TEXT($A3720,"0000"),
" {","MethodTypeCV:  ",CHAR(34),INDEX(Methods[Method Type],$A3720),CHAR(34),
", MethodCode:  ",CHAR(34),INDEX(Methods[Method Code],$A3720),CHAR(34),
", MethodName:  ",CHAR(34),INDEX(Methods[Method Name],$A3720),CHAR(34),
", MethodDescription:  ",CHAR(34),INDEX(Methods[Method Description],$A3720),CHAR(34),
", MethodLink:  ",CHAR(34),INDEX(Methods[Method Link],$A3720),CHAR(34),
", OrganizationID: *OrganizationID",TEXT(MATCH(INDEX(Methods[Organization Name],$A3720),Organizations[Organization Name],0),"0000"),"}"))</f>
        <v>#REF!</v>
      </c>
      <c r="Q3720" t="e">
        <f>IF(INDEX(Variables[Variable Type],$A3720)="","",
CONCATENATE("  - &amp;VariableID",TEXT($A3720,"0000"),
" {","VariableTypeCV:  ",CHAR(34),INDEX(Variables[Variable Type],$A3720),CHAR(34),
", VariableCode:  ",CHAR(34),INDEX(Variables[Variable Code],$A3720),CHAR(34),
", VariableNameCV:  ",CHAR(34),INDEX(Variables[Variable Name],$A3720),CHAR(34),
", VariableDefinition:  ",CHAR(34),INDEX(Variables[Variable Definition],$A3720),CHAR(34),
", SpecciationCV:  ",CHAR(34),INDEX(Variables[Speciation],$A3720),CHAR(34),
", NoDataValue:  ",CHAR(34),INDEX(Variables[No Data Value],$A3720),CHAR(34),"}"))</f>
        <v>#REF!</v>
      </c>
    </row>
    <row r="3721" spans="1:17" x14ac:dyDescent="0.25">
      <c r="A3721">
        <v>3718</v>
      </c>
      <c r="D3721" t="e">
        <f>IF(INDEX(People[First Name],$A3721)="","",
CONCATENATE("  - &amp;PersonID",TEXT($A3721,"0000"),
" {","PersonFirstName:  ",CHAR(34),INDEX(People[First Name],$A3721),CHAR(34),
", PersonMiddleName:  ",CHAR(34),INDEX(People[Middle Name],$A3721),CHAR(34),
", PersonLastName:  ",CHAR(34),INDEX(People[Last Name],$A3721),CHAR(34),"}"))</f>
        <v>#REF!</v>
      </c>
      <c r="E3721" t="e">
        <f>IF(INDEX(Organizations[Organization Type '[CV']],$A3721)="","",
CONCATENATE("  - &amp;OrganizationID",TEXT($A3721,"0000"),
" {","OrganizationTypeCV:  ",CHAR(34),INDEX(Organizations[Organization Type '[CV']],$A3721),CHAR(34),
", OrganizationCode:  ",CHAR(34),INDEX(Organizations[Organization Code],$A3721),CHAR(34),
", OrganizationName:  ",CHAR(34),INDEX(Organizations[Organization Name],$A3721),CHAR(34),
", OrganizationDescription:  ",CHAR(34),INDEX(Organizations[Organization Description],$A3721),CHAR(34),
", OrganizationLink:  ",CHAR(34),INDEX(Organizations[Organization Link],$A3721),CHAR(34),"}"))</f>
        <v>#REF!</v>
      </c>
      <c r="F3721" t="e">
        <f>IF(INDEX(People[First Name],$A3721)="","",
CONCATENATE("  - &amp;AffiliationID",TEXT($A3721,"0000"),
" {PersonID: *PersonID",TEXT($A3721,"0000"),
", OrganizationID: *OrganizationID",TEXT(MATCH(INDEX(People[Organization Name],$A3721),Organizations[Organization Name],0),"0000"),
", IsPrimaryOrganizationContact: , AffiliationStartDate: , AffiliationEndDate: , PrimaryPhone: ",
", PrimaryEmail: ",CHAR(34),INDEX(People[Primary Email],$A3721),CHAR(34),
", PrimaryAddress: ",CHAR(34),INDEX(People[Primary Address],$A3721),CHAR(34),
", PersonLink: }"))</f>
        <v>#REF!</v>
      </c>
      <c r="H3721" t="e">
        <f>IF(COUNTA(CitationInformation)=0,"",IF(INDEX(AuthorList[Author Name],$A3721)="","",
CONCATENATE("  - &amp;AuthorListID",TEXT($A3721,"0000"),
"  {CitationID: *CitationID0001",
", PersonID: *PersonID",TEXT(MATCH(INDEX(AuthorList[Author Name],$A3721),People[Full Name],0),"0000"),
", AuthorOrder: ",INDEX(AuthorList[Author Number],$A3721),"}")))</f>
        <v>#REF!</v>
      </c>
      <c r="K3721" t="e">
        <f>IF(INDEX(SamplingFeatures[Feature Code],$A3721)="","",
CONCATENATE("  - &amp;SamplingFeatureID",TEXT($A3721,"0000"),
" {","SamplingFeatureUUID:  ",CHAR(34),INDEX(SamplingFeatures[Sampling Feature UUID],$A3721),CHAR(34),
", SamplingFeatureTypeCV:  ",CHAR(34),INDEX(SamplingFeatures[Sampling Feature Type],$A3721),CHAR(34),
", SamplingFeatureCode:  ",CHAR(34),INDEX(SamplingFeatures[Feature Code],$A3721),CHAR(34),
", SamplingFeatureName:  ",CHAR(34),INDEX(SamplingFeatures[Feature Name],$A3721),CHAR(34),
", SamplingFeatureDescription:  ",CHAR(34),INDEX(SamplingFeatures[Feature Description],$A3721),CHAR(34),
", SamplingFeatureGeotypeCV:  ",CHAR(34),INDEX(SamplingFeatures[Feature Geo Type],$A3721),CHAR(34),
", FeatureGeometry:  ",CHAR(34),INDEX(SamplingFeatures[Feature Geometry],$A3721),CHAR(34),
", Elevation_m:  ",CHAR(34),INDEX(SamplingFeatures[Elevation_m],$A3721),CHAR(34),
", ElevationDatumCV:  ",CHAR(34),ElevationDatum,CHAR(34),"}"))</f>
        <v>#REF!</v>
      </c>
      <c r="L3721" t="e">
        <f>IF(INDEX(SamplingFeatures[Sampling Feature Type],$A3721)&lt;&gt;"Site","",
CONCATENATE("  - &amp;SiteID",TEXT(SUMPRODUCT(--($L$3:$L3720&lt;&gt;"")),"0000"),
" {","SamplingFeatureID:  *SamplingFeatureID",TEXT($A3721,"0000"),
", SiteTypeCV:  ",CHAR(34),INDEX(Sites[Site Type],$A3721),CHAR(34),
", Latitude:  ",INDEX(Sites[Latitude],$A3721),
", Longitude:  ",INDEX(Sites[Longitude],$A3721),
", SRSName:  ",CHAR(34),LatLonDatum,CHAR(34),"}"))</f>
        <v>#REF!</v>
      </c>
      <c r="M3721" t="e">
        <f>IF(INDEX(SamplingFeatures[Sampling Feature Type],$A3721)&lt;&gt;"Specimen","",
CONCATENATE("  - &amp;SpecimenID",TEXT(SUMPRODUCT(--($M$3:$M3720&lt;&gt;"")),"0000"),
" {","SamplingFeatureID:  *SamplingFeatureID",TEXT($A3721,"0000"),
", SpecimenTypeCV:  ",CHAR(34),INDEX(Specimens[Specimen Type],$A3721),CHAR(34),
", SpecimenMediumCV:  ",INDEX(Specimens[Specimen Medium],$A3721),
", IsFieldSpecimen:  ",CHAR(34),INDEX(Specimens[Is Field Specimen?],$A3721),CHAR(34),"}"))</f>
        <v>#REF!</v>
      </c>
      <c r="N3721" t="e">
        <f>IF(COUNTA(SpatialOffsets[])=0,"", IF(INDEX(SpatialOffsets[Spatial Offset Type],$A3721)="","",
CONCATENATE("  - &amp;SpatialOffsetID",TEXT($A3721,"0000"),
" {","SpatialOffsetTypeCV:  ",CHAR(34),INDEX(SpatialOffsets[Spatial Offset Type],$A3721),CHAR(34),
", Offset1Value:  ",INDEX(SpatialOffsets[Offset 1 Value],$A3721),
", Offset1UnitID:  ",CHAR(34),INDEX(SpatialOffsets[Offset 1 Unit],$A3721),CHAR(34),
", Offset2Value:  ",INDEX(SpatialOffsets[Offset 2 Value],$A3721),
", Offset2UnitID:  ",CHAR(34),INDEX(SpatialOffsets[Offset 2 Unit],$A3721),CHAR(34),
", Offset3Value:  ",INDEX(SpatialOffsets[Offset 3 Value],$A3721),
", Offset3UnitID:  ",CHAR(34),INDEX(SpatialOffsets[Offset 3 Unit],$A3721),CHAR(34),,"}")))</f>
        <v>#REF!</v>
      </c>
      <c r="O3721" t="e">
        <f>IF(COUNTA(RelatedFeatures[])=0,"", IF(INDEX(RelatedFeatures[First Sampling Feature Code],$A3721)="","",
CONCATENATE("  - &amp;RelationID",TEXT($A3721,"0000"),
" {","SamplingFeatureID:  *SamplingFeatureID",TEXT(MATCH(INDEX(RelatedFeatures[First Sampling Feature Code],$A3721),SamplingFeatures[Feature Code],0),"0000"),
", RelationshipTypeCV:  ",CHAR(34),INDEX(RelatedFeatures[Relationship Type],$A3721),CHAR(34),
", RelatedFeatureID: *SamplingFeatureID",TEXT(MATCH(INDEX(RelatedFeatures[Second Sampling Feature Code],$A3721),SamplingFeatures[Feature Code],0),"0000"),
", SpatialOffsetID:  ",IF(INDEX(RelatedFeatures[Offset Number],$A3721)="","",CONCATENATE("*SpatialOffsetID",TEXT(INDEX(RelatedFeatures[Offset Number],$A3721),"0000"))),"}")))</f>
        <v>#REF!</v>
      </c>
      <c r="P3721" t="e">
        <f>IF(INDEX(Methods[Method Type],$A3721)="","",
CONCATENATE("  - &amp;MethodID",TEXT($A3721,"0000"),
" {","MethodTypeCV:  ",CHAR(34),INDEX(Methods[Method Type],$A3721),CHAR(34),
", MethodCode:  ",CHAR(34),INDEX(Methods[Method Code],$A3721),CHAR(34),
", MethodName:  ",CHAR(34),INDEX(Methods[Method Name],$A3721),CHAR(34),
", MethodDescription:  ",CHAR(34),INDEX(Methods[Method Description],$A3721),CHAR(34),
", MethodLink:  ",CHAR(34),INDEX(Methods[Method Link],$A3721),CHAR(34),
", OrganizationID: *OrganizationID",TEXT(MATCH(INDEX(Methods[Organization Name],$A3721),Organizations[Organization Name],0),"0000"),"}"))</f>
        <v>#REF!</v>
      </c>
      <c r="Q3721" t="e">
        <f>IF(INDEX(Variables[Variable Type],$A3721)="","",
CONCATENATE("  - &amp;VariableID",TEXT($A3721,"0000"),
" {","VariableTypeCV:  ",CHAR(34),INDEX(Variables[Variable Type],$A3721),CHAR(34),
", VariableCode:  ",CHAR(34),INDEX(Variables[Variable Code],$A3721),CHAR(34),
", VariableNameCV:  ",CHAR(34),INDEX(Variables[Variable Name],$A3721),CHAR(34),
", VariableDefinition:  ",CHAR(34),INDEX(Variables[Variable Definition],$A3721),CHAR(34),
", SpecciationCV:  ",CHAR(34),INDEX(Variables[Speciation],$A3721),CHAR(34),
", NoDataValue:  ",CHAR(34),INDEX(Variables[No Data Value],$A3721),CHAR(34),"}"))</f>
        <v>#REF!</v>
      </c>
    </row>
    <row r="3722" spans="1:17" x14ac:dyDescent="0.25">
      <c r="A3722">
        <v>3719</v>
      </c>
      <c r="D3722" t="e">
        <f>IF(INDEX(People[First Name],$A3722)="","",
CONCATENATE("  - &amp;PersonID",TEXT($A3722,"0000"),
" {","PersonFirstName:  ",CHAR(34),INDEX(People[First Name],$A3722),CHAR(34),
", PersonMiddleName:  ",CHAR(34),INDEX(People[Middle Name],$A3722),CHAR(34),
", PersonLastName:  ",CHAR(34),INDEX(People[Last Name],$A3722),CHAR(34),"}"))</f>
        <v>#REF!</v>
      </c>
      <c r="E3722" t="e">
        <f>IF(INDEX(Organizations[Organization Type '[CV']],$A3722)="","",
CONCATENATE("  - &amp;OrganizationID",TEXT($A3722,"0000"),
" {","OrganizationTypeCV:  ",CHAR(34),INDEX(Organizations[Organization Type '[CV']],$A3722),CHAR(34),
", OrganizationCode:  ",CHAR(34),INDEX(Organizations[Organization Code],$A3722),CHAR(34),
", OrganizationName:  ",CHAR(34),INDEX(Organizations[Organization Name],$A3722),CHAR(34),
", OrganizationDescription:  ",CHAR(34),INDEX(Organizations[Organization Description],$A3722),CHAR(34),
", OrganizationLink:  ",CHAR(34),INDEX(Organizations[Organization Link],$A3722),CHAR(34),"}"))</f>
        <v>#REF!</v>
      </c>
      <c r="F3722" t="e">
        <f>IF(INDEX(People[First Name],$A3722)="","",
CONCATENATE("  - &amp;AffiliationID",TEXT($A3722,"0000"),
" {PersonID: *PersonID",TEXT($A3722,"0000"),
", OrganizationID: *OrganizationID",TEXT(MATCH(INDEX(People[Organization Name],$A3722),Organizations[Organization Name],0),"0000"),
", IsPrimaryOrganizationContact: , AffiliationStartDate: , AffiliationEndDate: , PrimaryPhone: ",
", PrimaryEmail: ",CHAR(34),INDEX(People[Primary Email],$A3722),CHAR(34),
", PrimaryAddress: ",CHAR(34),INDEX(People[Primary Address],$A3722),CHAR(34),
", PersonLink: }"))</f>
        <v>#REF!</v>
      </c>
      <c r="H3722" t="e">
        <f>IF(COUNTA(CitationInformation)=0,"",IF(INDEX(AuthorList[Author Name],$A3722)="","",
CONCATENATE("  - &amp;AuthorListID",TEXT($A3722,"0000"),
"  {CitationID: *CitationID0001",
", PersonID: *PersonID",TEXT(MATCH(INDEX(AuthorList[Author Name],$A3722),People[Full Name],0),"0000"),
", AuthorOrder: ",INDEX(AuthorList[Author Number],$A3722),"}")))</f>
        <v>#REF!</v>
      </c>
      <c r="K3722" t="e">
        <f>IF(INDEX(SamplingFeatures[Feature Code],$A3722)="","",
CONCATENATE("  - &amp;SamplingFeatureID",TEXT($A3722,"0000"),
" {","SamplingFeatureUUID:  ",CHAR(34),INDEX(SamplingFeatures[Sampling Feature UUID],$A3722),CHAR(34),
", SamplingFeatureTypeCV:  ",CHAR(34),INDEX(SamplingFeatures[Sampling Feature Type],$A3722),CHAR(34),
", SamplingFeatureCode:  ",CHAR(34),INDEX(SamplingFeatures[Feature Code],$A3722),CHAR(34),
", SamplingFeatureName:  ",CHAR(34),INDEX(SamplingFeatures[Feature Name],$A3722),CHAR(34),
", SamplingFeatureDescription:  ",CHAR(34),INDEX(SamplingFeatures[Feature Description],$A3722),CHAR(34),
", SamplingFeatureGeotypeCV:  ",CHAR(34),INDEX(SamplingFeatures[Feature Geo Type],$A3722),CHAR(34),
", FeatureGeometry:  ",CHAR(34),INDEX(SamplingFeatures[Feature Geometry],$A3722),CHAR(34),
", Elevation_m:  ",CHAR(34),INDEX(SamplingFeatures[Elevation_m],$A3722),CHAR(34),
", ElevationDatumCV:  ",CHAR(34),ElevationDatum,CHAR(34),"}"))</f>
        <v>#REF!</v>
      </c>
      <c r="L3722" t="e">
        <f>IF(INDEX(SamplingFeatures[Sampling Feature Type],$A3722)&lt;&gt;"Site","",
CONCATENATE("  - &amp;SiteID",TEXT(SUMPRODUCT(--($L$3:$L3721&lt;&gt;"")),"0000"),
" {","SamplingFeatureID:  *SamplingFeatureID",TEXT($A3722,"0000"),
", SiteTypeCV:  ",CHAR(34),INDEX(Sites[Site Type],$A3722),CHAR(34),
", Latitude:  ",INDEX(Sites[Latitude],$A3722),
", Longitude:  ",INDEX(Sites[Longitude],$A3722),
", SRSName:  ",CHAR(34),LatLonDatum,CHAR(34),"}"))</f>
        <v>#REF!</v>
      </c>
      <c r="M3722" t="e">
        <f>IF(INDEX(SamplingFeatures[Sampling Feature Type],$A3722)&lt;&gt;"Specimen","",
CONCATENATE("  - &amp;SpecimenID",TEXT(SUMPRODUCT(--($M$3:$M3721&lt;&gt;"")),"0000"),
" {","SamplingFeatureID:  *SamplingFeatureID",TEXT($A3722,"0000"),
", SpecimenTypeCV:  ",CHAR(34),INDEX(Specimens[Specimen Type],$A3722),CHAR(34),
", SpecimenMediumCV:  ",INDEX(Specimens[Specimen Medium],$A3722),
", IsFieldSpecimen:  ",CHAR(34),INDEX(Specimens[Is Field Specimen?],$A3722),CHAR(34),"}"))</f>
        <v>#REF!</v>
      </c>
      <c r="N3722" t="e">
        <f>IF(COUNTA(SpatialOffsets[])=0,"", IF(INDEX(SpatialOffsets[Spatial Offset Type],$A3722)="","",
CONCATENATE("  - &amp;SpatialOffsetID",TEXT($A3722,"0000"),
" {","SpatialOffsetTypeCV:  ",CHAR(34),INDEX(SpatialOffsets[Spatial Offset Type],$A3722),CHAR(34),
", Offset1Value:  ",INDEX(SpatialOffsets[Offset 1 Value],$A3722),
", Offset1UnitID:  ",CHAR(34),INDEX(SpatialOffsets[Offset 1 Unit],$A3722),CHAR(34),
", Offset2Value:  ",INDEX(SpatialOffsets[Offset 2 Value],$A3722),
", Offset2UnitID:  ",CHAR(34),INDEX(SpatialOffsets[Offset 2 Unit],$A3722),CHAR(34),
", Offset3Value:  ",INDEX(SpatialOffsets[Offset 3 Value],$A3722),
", Offset3UnitID:  ",CHAR(34),INDEX(SpatialOffsets[Offset 3 Unit],$A3722),CHAR(34),,"}")))</f>
        <v>#REF!</v>
      </c>
      <c r="O3722" t="e">
        <f>IF(COUNTA(RelatedFeatures[])=0,"", IF(INDEX(RelatedFeatures[First Sampling Feature Code],$A3722)="","",
CONCATENATE("  - &amp;RelationID",TEXT($A3722,"0000"),
" {","SamplingFeatureID:  *SamplingFeatureID",TEXT(MATCH(INDEX(RelatedFeatures[First Sampling Feature Code],$A3722),SamplingFeatures[Feature Code],0),"0000"),
", RelationshipTypeCV:  ",CHAR(34),INDEX(RelatedFeatures[Relationship Type],$A3722),CHAR(34),
", RelatedFeatureID: *SamplingFeatureID",TEXT(MATCH(INDEX(RelatedFeatures[Second Sampling Feature Code],$A3722),SamplingFeatures[Feature Code],0),"0000"),
", SpatialOffsetID:  ",IF(INDEX(RelatedFeatures[Offset Number],$A3722)="","",CONCATENATE("*SpatialOffsetID",TEXT(INDEX(RelatedFeatures[Offset Number],$A3722),"0000"))),"}")))</f>
        <v>#REF!</v>
      </c>
      <c r="P3722" t="e">
        <f>IF(INDEX(Methods[Method Type],$A3722)="","",
CONCATENATE("  - &amp;MethodID",TEXT($A3722,"0000"),
" {","MethodTypeCV:  ",CHAR(34),INDEX(Methods[Method Type],$A3722),CHAR(34),
", MethodCode:  ",CHAR(34),INDEX(Methods[Method Code],$A3722),CHAR(34),
", MethodName:  ",CHAR(34),INDEX(Methods[Method Name],$A3722),CHAR(34),
", MethodDescription:  ",CHAR(34),INDEX(Methods[Method Description],$A3722),CHAR(34),
", MethodLink:  ",CHAR(34),INDEX(Methods[Method Link],$A3722),CHAR(34),
", OrganizationID: *OrganizationID",TEXT(MATCH(INDEX(Methods[Organization Name],$A3722),Organizations[Organization Name],0),"0000"),"}"))</f>
        <v>#REF!</v>
      </c>
      <c r="Q3722" t="e">
        <f>IF(INDEX(Variables[Variable Type],$A3722)="","",
CONCATENATE("  - &amp;VariableID",TEXT($A3722,"0000"),
" {","VariableTypeCV:  ",CHAR(34),INDEX(Variables[Variable Type],$A3722),CHAR(34),
", VariableCode:  ",CHAR(34),INDEX(Variables[Variable Code],$A3722),CHAR(34),
", VariableNameCV:  ",CHAR(34),INDEX(Variables[Variable Name],$A3722),CHAR(34),
", VariableDefinition:  ",CHAR(34),INDEX(Variables[Variable Definition],$A3722),CHAR(34),
", SpecciationCV:  ",CHAR(34),INDEX(Variables[Speciation],$A3722),CHAR(34),
", NoDataValue:  ",CHAR(34),INDEX(Variables[No Data Value],$A3722),CHAR(34),"}"))</f>
        <v>#REF!</v>
      </c>
    </row>
    <row r="3723" spans="1:17" x14ac:dyDescent="0.25">
      <c r="A3723">
        <v>3720</v>
      </c>
      <c r="D3723" t="e">
        <f>IF(INDEX(People[First Name],$A3723)="","",
CONCATENATE("  - &amp;PersonID",TEXT($A3723,"0000"),
" {","PersonFirstName:  ",CHAR(34),INDEX(People[First Name],$A3723),CHAR(34),
", PersonMiddleName:  ",CHAR(34),INDEX(People[Middle Name],$A3723),CHAR(34),
", PersonLastName:  ",CHAR(34),INDEX(People[Last Name],$A3723),CHAR(34),"}"))</f>
        <v>#REF!</v>
      </c>
      <c r="E3723" t="e">
        <f>IF(INDEX(Organizations[Organization Type '[CV']],$A3723)="","",
CONCATENATE("  - &amp;OrganizationID",TEXT($A3723,"0000"),
" {","OrganizationTypeCV:  ",CHAR(34),INDEX(Organizations[Organization Type '[CV']],$A3723),CHAR(34),
", OrganizationCode:  ",CHAR(34),INDEX(Organizations[Organization Code],$A3723),CHAR(34),
", OrganizationName:  ",CHAR(34),INDEX(Organizations[Organization Name],$A3723),CHAR(34),
", OrganizationDescription:  ",CHAR(34),INDEX(Organizations[Organization Description],$A3723),CHAR(34),
", OrganizationLink:  ",CHAR(34),INDEX(Organizations[Organization Link],$A3723),CHAR(34),"}"))</f>
        <v>#REF!</v>
      </c>
      <c r="F3723" t="e">
        <f>IF(INDEX(People[First Name],$A3723)="","",
CONCATENATE("  - &amp;AffiliationID",TEXT($A3723,"0000"),
" {PersonID: *PersonID",TEXT($A3723,"0000"),
", OrganizationID: *OrganizationID",TEXT(MATCH(INDEX(People[Organization Name],$A3723),Organizations[Organization Name],0),"0000"),
", IsPrimaryOrganizationContact: , AffiliationStartDate: , AffiliationEndDate: , PrimaryPhone: ",
", PrimaryEmail: ",CHAR(34),INDEX(People[Primary Email],$A3723),CHAR(34),
", PrimaryAddress: ",CHAR(34),INDEX(People[Primary Address],$A3723),CHAR(34),
", PersonLink: }"))</f>
        <v>#REF!</v>
      </c>
      <c r="H3723" t="e">
        <f>IF(COUNTA(CitationInformation)=0,"",IF(INDEX(AuthorList[Author Name],$A3723)="","",
CONCATENATE("  - &amp;AuthorListID",TEXT($A3723,"0000"),
"  {CitationID: *CitationID0001",
", PersonID: *PersonID",TEXT(MATCH(INDEX(AuthorList[Author Name],$A3723),People[Full Name],0),"0000"),
", AuthorOrder: ",INDEX(AuthorList[Author Number],$A3723),"}")))</f>
        <v>#REF!</v>
      </c>
      <c r="K3723" t="e">
        <f>IF(INDEX(SamplingFeatures[Feature Code],$A3723)="","",
CONCATENATE("  - &amp;SamplingFeatureID",TEXT($A3723,"0000"),
" {","SamplingFeatureUUID:  ",CHAR(34),INDEX(SamplingFeatures[Sampling Feature UUID],$A3723),CHAR(34),
", SamplingFeatureTypeCV:  ",CHAR(34),INDEX(SamplingFeatures[Sampling Feature Type],$A3723),CHAR(34),
", SamplingFeatureCode:  ",CHAR(34),INDEX(SamplingFeatures[Feature Code],$A3723),CHAR(34),
", SamplingFeatureName:  ",CHAR(34),INDEX(SamplingFeatures[Feature Name],$A3723),CHAR(34),
", SamplingFeatureDescription:  ",CHAR(34),INDEX(SamplingFeatures[Feature Description],$A3723),CHAR(34),
", SamplingFeatureGeotypeCV:  ",CHAR(34),INDEX(SamplingFeatures[Feature Geo Type],$A3723),CHAR(34),
", FeatureGeometry:  ",CHAR(34),INDEX(SamplingFeatures[Feature Geometry],$A3723),CHAR(34),
", Elevation_m:  ",CHAR(34),INDEX(SamplingFeatures[Elevation_m],$A3723),CHAR(34),
", ElevationDatumCV:  ",CHAR(34),ElevationDatum,CHAR(34),"}"))</f>
        <v>#REF!</v>
      </c>
      <c r="L3723" t="e">
        <f>IF(INDEX(SamplingFeatures[Sampling Feature Type],$A3723)&lt;&gt;"Site","",
CONCATENATE("  - &amp;SiteID",TEXT(SUMPRODUCT(--($L$3:$L3722&lt;&gt;"")),"0000"),
" {","SamplingFeatureID:  *SamplingFeatureID",TEXT($A3723,"0000"),
", SiteTypeCV:  ",CHAR(34),INDEX(Sites[Site Type],$A3723),CHAR(34),
", Latitude:  ",INDEX(Sites[Latitude],$A3723),
", Longitude:  ",INDEX(Sites[Longitude],$A3723),
", SRSName:  ",CHAR(34),LatLonDatum,CHAR(34),"}"))</f>
        <v>#REF!</v>
      </c>
      <c r="M3723" t="e">
        <f>IF(INDEX(SamplingFeatures[Sampling Feature Type],$A3723)&lt;&gt;"Specimen","",
CONCATENATE("  - &amp;SpecimenID",TEXT(SUMPRODUCT(--($M$3:$M3722&lt;&gt;"")),"0000"),
" {","SamplingFeatureID:  *SamplingFeatureID",TEXT($A3723,"0000"),
", SpecimenTypeCV:  ",CHAR(34),INDEX(Specimens[Specimen Type],$A3723),CHAR(34),
", SpecimenMediumCV:  ",INDEX(Specimens[Specimen Medium],$A3723),
", IsFieldSpecimen:  ",CHAR(34),INDEX(Specimens[Is Field Specimen?],$A3723),CHAR(34),"}"))</f>
        <v>#REF!</v>
      </c>
      <c r="N3723" t="e">
        <f>IF(COUNTA(SpatialOffsets[])=0,"", IF(INDEX(SpatialOffsets[Spatial Offset Type],$A3723)="","",
CONCATENATE("  - &amp;SpatialOffsetID",TEXT($A3723,"0000"),
" {","SpatialOffsetTypeCV:  ",CHAR(34),INDEX(SpatialOffsets[Spatial Offset Type],$A3723),CHAR(34),
", Offset1Value:  ",INDEX(SpatialOffsets[Offset 1 Value],$A3723),
", Offset1UnitID:  ",CHAR(34),INDEX(SpatialOffsets[Offset 1 Unit],$A3723),CHAR(34),
", Offset2Value:  ",INDEX(SpatialOffsets[Offset 2 Value],$A3723),
", Offset2UnitID:  ",CHAR(34),INDEX(SpatialOffsets[Offset 2 Unit],$A3723),CHAR(34),
", Offset3Value:  ",INDEX(SpatialOffsets[Offset 3 Value],$A3723),
", Offset3UnitID:  ",CHAR(34),INDEX(SpatialOffsets[Offset 3 Unit],$A3723),CHAR(34),,"}")))</f>
        <v>#REF!</v>
      </c>
      <c r="O3723" t="e">
        <f>IF(COUNTA(RelatedFeatures[])=0,"", IF(INDEX(RelatedFeatures[First Sampling Feature Code],$A3723)="","",
CONCATENATE("  - &amp;RelationID",TEXT($A3723,"0000"),
" {","SamplingFeatureID:  *SamplingFeatureID",TEXT(MATCH(INDEX(RelatedFeatures[First Sampling Feature Code],$A3723),SamplingFeatures[Feature Code],0),"0000"),
", RelationshipTypeCV:  ",CHAR(34),INDEX(RelatedFeatures[Relationship Type],$A3723),CHAR(34),
", RelatedFeatureID: *SamplingFeatureID",TEXT(MATCH(INDEX(RelatedFeatures[Second Sampling Feature Code],$A3723),SamplingFeatures[Feature Code],0),"0000"),
", SpatialOffsetID:  ",IF(INDEX(RelatedFeatures[Offset Number],$A3723)="","",CONCATENATE("*SpatialOffsetID",TEXT(INDEX(RelatedFeatures[Offset Number],$A3723),"0000"))),"}")))</f>
        <v>#REF!</v>
      </c>
      <c r="P3723" t="e">
        <f>IF(INDEX(Methods[Method Type],$A3723)="","",
CONCATENATE("  - &amp;MethodID",TEXT($A3723,"0000"),
" {","MethodTypeCV:  ",CHAR(34),INDEX(Methods[Method Type],$A3723),CHAR(34),
", MethodCode:  ",CHAR(34),INDEX(Methods[Method Code],$A3723),CHAR(34),
", MethodName:  ",CHAR(34),INDEX(Methods[Method Name],$A3723),CHAR(34),
", MethodDescription:  ",CHAR(34),INDEX(Methods[Method Description],$A3723),CHAR(34),
", MethodLink:  ",CHAR(34),INDEX(Methods[Method Link],$A3723),CHAR(34),
", OrganizationID: *OrganizationID",TEXT(MATCH(INDEX(Methods[Organization Name],$A3723),Organizations[Organization Name],0),"0000"),"}"))</f>
        <v>#REF!</v>
      </c>
      <c r="Q3723" t="e">
        <f>IF(INDEX(Variables[Variable Type],$A3723)="","",
CONCATENATE("  - &amp;VariableID",TEXT($A3723,"0000"),
" {","VariableTypeCV:  ",CHAR(34),INDEX(Variables[Variable Type],$A3723),CHAR(34),
", VariableCode:  ",CHAR(34),INDEX(Variables[Variable Code],$A3723),CHAR(34),
", VariableNameCV:  ",CHAR(34),INDEX(Variables[Variable Name],$A3723),CHAR(34),
", VariableDefinition:  ",CHAR(34),INDEX(Variables[Variable Definition],$A3723),CHAR(34),
", SpecciationCV:  ",CHAR(34),INDEX(Variables[Speciation],$A3723),CHAR(34),
", NoDataValue:  ",CHAR(34),INDEX(Variables[No Data Value],$A3723),CHAR(34),"}"))</f>
        <v>#REF!</v>
      </c>
    </row>
    <row r="3724" spans="1:17" x14ac:dyDescent="0.25">
      <c r="A3724">
        <v>3721</v>
      </c>
      <c r="D3724" t="e">
        <f>IF(INDEX(People[First Name],$A3724)="","",
CONCATENATE("  - &amp;PersonID",TEXT($A3724,"0000"),
" {","PersonFirstName:  ",CHAR(34),INDEX(People[First Name],$A3724),CHAR(34),
", PersonMiddleName:  ",CHAR(34),INDEX(People[Middle Name],$A3724),CHAR(34),
", PersonLastName:  ",CHAR(34),INDEX(People[Last Name],$A3724),CHAR(34),"}"))</f>
        <v>#REF!</v>
      </c>
      <c r="E3724" t="e">
        <f>IF(INDEX(Organizations[Organization Type '[CV']],$A3724)="","",
CONCATENATE("  - &amp;OrganizationID",TEXT($A3724,"0000"),
" {","OrganizationTypeCV:  ",CHAR(34),INDEX(Organizations[Organization Type '[CV']],$A3724),CHAR(34),
", OrganizationCode:  ",CHAR(34),INDEX(Organizations[Organization Code],$A3724),CHAR(34),
", OrganizationName:  ",CHAR(34),INDEX(Organizations[Organization Name],$A3724),CHAR(34),
", OrganizationDescription:  ",CHAR(34),INDEX(Organizations[Organization Description],$A3724),CHAR(34),
", OrganizationLink:  ",CHAR(34),INDEX(Organizations[Organization Link],$A3724),CHAR(34),"}"))</f>
        <v>#REF!</v>
      </c>
      <c r="F3724" t="e">
        <f>IF(INDEX(People[First Name],$A3724)="","",
CONCATENATE("  - &amp;AffiliationID",TEXT($A3724,"0000"),
" {PersonID: *PersonID",TEXT($A3724,"0000"),
", OrganizationID: *OrganizationID",TEXT(MATCH(INDEX(People[Organization Name],$A3724),Organizations[Organization Name],0),"0000"),
", IsPrimaryOrganizationContact: , AffiliationStartDate: , AffiliationEndDate: , PrimaryPhone: ",
", PrimaryEmail: ",CHAR(34),INDEX(People[Primary Email],$A3724),CHAR(34),
", PrimaryAddress: ",CHAR(34),INDEX(People[Primary Address],$A3724),CHAR(34),
", PersonLink: }"))</f>
        <v>#REF!</v>
      </c>
      <c r="H3724" t="e">
        <f>IF(COUNTA(CitationInformation)=0,"",IF(INDEX(AuthorList[Author Name],$A3724)="","",
CONCATENATE("  - &amp;AuthorListID",TEXT($A3724,"0000"),
"  {CitationID: *CitationID0001",
", PersonID: *PersonID",TEXT(MATCH(INDEX(AuthorList[Author Name],$A3724),People[Full Name],0),"0000"),
", AuthorOrder: ",INDEX(AuthorList[Author Number],$A3724),"}")))</f>
        <v>#REF!</v>
      </c>
      <c r="K3724" t="e">
        <f>IF(INDEX(SamplingFeatures[Feature Code],$A3724)="","",
CONCATENATE("  - &amp;SamplingFeatureID",TEXT($A3724,"0000"),
" {","SamplingFeatureUUID:  ",CHAR(34),INDEX(SamplingFeatures[Sampling Feature UUID],$A3724),CHAR(34),
", SamplingFeatureTypeCV:  ",CHAR(34),INDEX(SamplingFeatures[Sampling Feature Type],$A3724),CHAR(34),
", SamplingFeatureCode:  ",CHAR(34),INDEX(SamplingFeatures[Feature Code],$A3724),CHAR(34),
", SamplingFeatureName:  ",CHAR(34),INDEX(SamplingFeatures[Feature Name],$A3724),CHAR(34),
", SamplingFeatureDescription:  ",CHAR(34),INDEX(SamplingFeatures[Feature Description],$A3724),CHAR(34),
", SamplingFeatureGeotypeCV:  ",CHAR(34),INDEX(SamplingFeatures[Feature Geo Type],$A3724),CHAR(34),
", FeatureGeometry:  ",CHAR(34),INDEX(SamplingFeatures[Feature Geometry],$A3724),CHAR(34),
", Elevation_m:  ",CHAR(34),INDEX(SamplingFeatures[Elevation_m],$A3724),CHAR(34),
", ElevationDatumCV:  ",CHAR(34),ElevationDatum,CHAR(34),"}"))</f>
        <v>#REF!</v>
      </c>
      <c r="L3724" t="e">
        <f>IF(INDEX(SamplingFeatures[Sampling Feature Type],$A3724)&lt;&gt;"Site","",
CONCATENATE("  - &amp;SiteID",TEXT(SUMPRODUCT(--($L$3:$L3723&lt;&gt;"")),"0000"),
" {","SamplingFeatureID:  *SamplingFeatureID",TEXT($A3724,"0000"),
", SiteTypeCV:  ",CHAR(34),INDEX(Sites[Site Type],$A3724),CHAR(34),
", Latitude:  ",INDEX(Sites[Latitude],$A3724),
", Longitude:  ",INDEX(Sites[Longitude],$A3724),
", SRSName:  ",CHAR(34),LatLonDatum,CHAR(34),"}"))</f>
        <v>#REF!</v>
      </c>
      <c r="M3724" t="e">
        <f>IF(INDEX(SamplingFeatures[Sampling Feature Type],$A3724)&lt;&gt;"Specimen","",
CONCATENATE("  - &amp;SpecimenID",TEXT(SUMPRODUCT(--($M$3:$M3723&lt;&gt;"")),"0000"),
" {","SamplingFeatureID:  *SamplingFeatureID",TEXT($A3724,"0000"),
", SpecimenTypeCV:  ",CHAR(34),INDEX(Specimens[Specimen Type],$A3724),CHAR(34),
", SpecimenMediumCV:  ",INDEX(Specimens[Specimen Medium],$A3724),
", IsFieldSpecimen:  ",CHAR(34),INDEX(Specimens[Is Field Specimen?],$A3724),CHAR(34),"}"))</f>
        <v>#REF!</v>
      </c>
      <c r="N3724" t="e">
        <f>IF(COUNTA(SpatialOffsets[])=0,"", IF(INDEX(SpatialOffsets[Spatial Offset Type],$A3724)="","",
CONCATENATE("  - &amp;SpatialOffsetID",TEXT($A3724,"0000"),
" {","SpatialOffsetTypeCV:  ",CHAR(34),INDEX(SpatialOffsets[Spatial Offset Type],$A3724),CHAR(34),
", Offset1Value:  ",INDEX(SpatialOffsets[Offset 1 Value],$A3724),
", Offset1UnitID:  ",CHAR(34),INDEX(SpatialOffsets[Offset 1 Unit],$A3724),CHAR(34),
", Offset2Value:  ",INDEX(SpatialOffsets[Offset 2 Value],$A3724),
", Offset2UnitID:  ",CHAR(34),INDEX(SpatialOffsets[Offset 2 Unit],$A3724),CHAR(34),
", Offset3Value:  ",INDEX(SpatialOffsets[Offset 3 Value],$A3724),
", Offset3UnitID:  ",CHAR(34),INDEX(SpatialOffsets[Offset 3 Unit],$A3724),CHAR(34),,"}")))</f>
        <v>#REF!</v>
      </c>
      <c r="O3724" t="e">
        <f>IF(COUNTA(RelatedFeatures[])=0,"", IF(INDEX(RelatedFeatures[First Sampling Feature Code],$A3724)="","",
CONCATENATE("  - &amp;RelationID",TEXT($A3724,"0000"),
" {","SamplingFeatureID:  *SamplingFeatureID",TEXT(MATCH(INDEX(RelatedFeatures[First Sampling Feature Code],$A3724),SamplingFeatures[Feature Code],0),"0000"),
", RelationshipTypeCV:  ",CHAR(34),INDEX(RelatedFeatures[Relationship Type],$A3724),CHAR(34),
", RelatedFeatureID: *SamplingFeatureID",TEXT(MATCH(INDEX(RelatedFeatures[Second Sampling Feature Code],$A3724),SamplingFeatures[Feature Code],0),"0000"),
", SpatialOffsetID:  ",IF(INDEX(RelatedFeatures[Offset Number],$A3724)="","",CONCATENATE("*SpatialOffsetID",TEXT(INDEX(RelatedFeatures[Offset Number],$A3724),"0000"))),"}")))</f>
        <v>#REF!</v>
      </c>
      <c r="P3724" t="e">
        <f>IF(INDEX(Methods[Method Type],$A3724)="","",
CONCATENATE("  - &amp;MethodID",TEXT($A3724,"0000"),
" {","MethodTypeCV:  ",CHAR(34),INDEX(Methods[Method Type],$A3724),CHAR(34),
", MethodCode:  ",CHAR(34),INDEX(Methods[Method Code],$A3724),CHAR(34),
", MethodName:  ",CHAR(34),INDEX(Methods[Method Name],$A3724),CHAR(34),
", MethodDescription:  ",CHAR(34),INDEX(Methods[Method Description],$A3724),CHAR(34),
", MethodLink:  ",CHAR(34),INDEX(Methods[Method Link],$A3724),CHAR(34),
", OrganizationID: *OrganizationID",TEXT(MATCH(INDEX(Methods[Organization Name],$A3724),Organizations[Organization Name],0),"0000"),"}"))</f>
        <v>#REF!</v>
      </c>
      <c r="Q3724" t="e">
        <f>IF(INDEX(Variables[Variable Type],$A3724)="","",
CONCATENATE("  - &amp;VariableID",TEXT($A3724,"0000"),
" {","VariableTypeCV:  ",CHAR(34),INDEX(Variables[Variable Type],$A3724),CHAR(34),
", VariableCode:  ",CHAR(34),INDEX(Variables[Variable Code],$A3724),CHAR(34),
", VariableNameCV:  ",CHAR(34),INDEX(Variables[Variable Name],$A3724),CHAR(34),
", VariableDefinition:  ",CHAR(34),INDEX(Variables[Variable Definition],$A3724),CHAR(34),
", SpecciationCV:  ",CHAR(34),INDEX(Variables[Speciation],$A3724),CHAR(34),
", NoDataValue:  ",CHAR(34),INDEX(Variables[No Data Value],$A3724),CHAR(34),"}"))</f>
        <v>#REF!</v>
      </c>
    </row>
    <row r="3725" spans="1:17" x14ac:dyDescent="0.25">
      <c r="A3725">
        <v>3722</v>
      </c>
      <c r="D3725" t="e">
        <f>IF(INDEX(People[First Name],$A3725)="","",
CONCATENATE("  - &amp;PersonID",TEXT($A3725,"0000"),
" {","PersonFirstName:  ",CHAR(34),INDEX(People[First Name],$A3725),CHAR(34),
", PersonMiddleName:  ",CHAR(34),INDEX(People[Middle Name],$A3725),CHAR(34),
", PersonLastName:  ",CHAR(34),INDEX(People[Last Name],$A3725),CHAR(34),"}"))</f>
        <v>#REF!</v>
      </c>
      <c r="E3725" t="e">
        <f>IF(INDEX(Organizations[Organization Type '[CV']],$A3725)="","",
CONCATENATE("  - &amp;OrganizationID",TEXT($A3725,"0000"),
" {","OrganizationTypeCV:  ",CHAR(34),INDEX(Organizations[Organization Type '[CV']],$A3725),CHAR(34),
", OrganizationCode:  ",CHAR(34),INDEX(Organizations[Organization Code],$A3725),CHAR(34),
", OrganizationName:  ",CHAR(34),INDEX(Organizations[Organization Name],$A3725),CHAR(34),
", OrganizationDescription:  ",CHAR(34),INDEX(Organizations[Organization Description],$A3725),CHAR(34),
", OrganizationLink:  ",CHAR(34),INDEX(Organizations[Organization Link],$A3725),CHAR(34),"}"))</f>
        <v>#REF!</v>
      </c>
      <c r="F3725" t="e">
        <f>IF(INDEX(People[First Name],$A3725)="","",
CONCATENATE("  - &amp;AffiliationID",TEXT($A3725,"0000"),
" {PersonID: *PersonID",TEXT($A3725,"0000"),
", OrganizationID: *OrganizationID",TEXT(MATCH(INDEX(People[Organization Name],$A3725),Organizations[Organization Name],0),"0000"),
", IsPrimaryOrganizationContact: , AffiliationStartDate: , AffiliationEndDate: , PrimaryPhone: ",
", PrimaryEmail: ",CHAR(34),INDEX(People[Primary Email],$A3725),CHAR(34),
", PrimaryAddress: ",CHAR(34),INDEX(People[Primary Address],$A3725),CHAR(34),
", PersonLink: }"))</f>
        <v>#REF!</v>
      </c>
      <c r="H3725" t="e">
        <f>IF(COUNTA(CitationInformation)=0,"",IF(INDEX(AuthorList[Author Name],$A3725)="","",
CONCATENATE("  - &amp;AuthorListID",TEXT($A3725,"0000"),
"  {CitationID: *CitationID0001",
", PersonID: *PersonID",TEXT(MATCH(INDEX(AuthorList[Author Name],$A3725),People[Full Name],0),"0000"),
", AuthorOrder: ",INDEX(AuthorList[Author Number],$A3725),"}")))</f>
        <v>#REF!</v>
      </c>
      <c r="K3725" t="e">
        <f>IF(INDEX(SamplingFeatures[Feature Code],$A3725)="","",
CONCATENATE("  - &amp;SamplingFeatureID",TEXT($A3725,"0000"),
" {","SamplingFeatureUUID:  ",CHAR(34),INDEX(SamplingFeatures[Sampling Feature UUID],$A3725),CHAR(34),
", SamplingFeatureTypeCV:  ",CHAR(34),INDEX(SamplingFeatures[Sampling Feature Type],$A3725),CHAR(34),
", SamplingFeatureCode:  ",CHAR(34),INDEX(SamplingFeatures[Feature Code],$A3725),CHAR(34),
", SamplingFeatureName:  ",CHAR(34),INDEX(SamplingFeatures[Feature Name],$A3725),CHAR(34),
", SamplingFeatureDescription:  ",CHAR(34),INDEX(SamplingFeatures[Feature Description],$A3725),CHAR(34),
", SamplingFeatureGeotypeCV:  ",CHAR(34),INDEX(SamplingFeatures[Feature Geo Type],$A3725),CHAR(34),
", FeatureGeometry:  ",CHAR(34),INDEX(SamplingFeatures[Feature Geometry],$A3725),CHAR(34),
", Elevation_m:  ",CHAR(34),INDEX(SamplingFeatures[Elevation_m],$A3725),CHAR(34),
", ElevationDatumCV:  ",CHAR(34),ElevationDatum,CHAR(34),"}"))</f>
        <v>#REF!</v>
      </c>
      <c r="L3725" t="e">
        <f>IF(INDEX(SamplingFeatures[Sampling Feature Type],$A3725)&lt;&gt;"Site","",
CONCATENATE("  - &amp;SiteID",TEXT(SUMPRODUCT(--($L$3:$L3724&lt;&gt;"")),"0000"),
" {","SamplingFeatureID:  *SamplingFeatureID",TEXT($A3725,"0000"),
", SiteTypeCV:  ",CHAR(34),INDEX(Sites[Site Type],$A3725),CHAR(34),
", Latitude:  ",INDEX(Sites[Latitude],$A3725),
", Longitude:  ",INDEX(Sites[Longitude],$A3725),
", SRSName:  ",CHAR(34),LatLonDatum,CHAR(34),"}"))</f>
        <v>#REF!</v>
      </c>
      <c r="M3725" t="e">
        <f>IF(INDEX(SamplingFeatures[Sampling Feature Type],$A3725)&lt;&gt;"Specimen","",
CONCATENATE("  - &amp;SpecimenID",TEXT(SUMPRODUCT(--($M$3:$M3724&lt;&gt;"")),"0000"),
" {","SamplingFeatureID:  *SamplingFeatureID",TEXT($A3725,"0000"),
", SpecimenTypeCV:  ",CHAR(34),INDEX(Specimens[Specimen Type],$A3725),CHAR(34),
", SpecimenMediumCV:  ",INDEX(Specimens[Specimen Medium],$A3725),
", IsFieldSpecimen:  ",CHAR(34),INDEX(Specimens[Is Field Specimen?],$A3725),CHAR(34),"}"))</f>
        <v>#REF!</v>
      </c>
      <c r="N3725" t="e">
        <f>IF(COUNTA(SpatialOffsets[])=0,"", IF(INDEX(SpatialOffsets[Spatial Offset Type],$A3725)="","",
CONCATENATE("  - &amp;SpatialOffsetID",TEXT($A3725,"0000"),
" {","SpatialOffsetTypeCV:  ",CHAR(34),INDEX(SpatialOffsets[Spatial Offset Type],$A3725),CHAR(34),
", Offset1Value:  ",INDEX(SpatialOffsets[Offset 1 Value],$A3725),
", Offset1UnitID:  ",CHAR(34),INDEX(SpatialOffsets[Offset 1 Unit],$A3725),CHAR(34),
", Offset2Value:  ",INDEX(SpatialOffsets[Offset 2 Value],$A3725),
", Offset2UnitID:  ",CHAR(34),INDEX(SpatialOffsets[Offset 2 Unit],$A3725),CHAR(34),
", Offset3Value:  ",INDEX(SpatialOffsets[Offset 3 Value],$A3725),
", Offset3UnitID:  ",CHAR(34),INDEX(SpatialOffsets[Offset 3 Unit],$A3725),CHAR(34),,"}")))</f>
        <v>#REF!</v>
      </c>
      <c r="O3725" t="e">
        <f>IF(COUNTA(RelatedFeatures[])=0,"", IF(INDEX(RelatedFeatures[First Sampling Feature Code],$A3725)="","",
CONCATENATE("  - &amp;RelationID",TEXT($A3725,"0000"),
" {","SamplingFeatureID:  *SamplingFeatureID",TEXT(MATCH(INDEX(RelatedFeatures[First Sampling Feature Code],$A3725),SamplingFeatures[Feature Code],0),"0000"),
", RelationshipTypeCV:  ",CHAR(34),INDEX(RelatedFeatures[Relationship Type],$A3725),CHAR(34),
", RelatedFeatureID: *SamplingFeatureID",TEXT(MATCH(INDEX(RelatedFeatures[Second Sampling Feature Code],$A3725),SamplingFeatures[Feature Code],0),"0000"),
", SpatialOffsetID:  ",IF(INDEX(RelatedFeatures[Offset Number],$A3725)="","",CONCATENATE("*SpatialOffsetID",TEXT(INDEX(RelatedFeatures[Offset Number],$A3725),"0000"))),"}")))</f>
        <v>#REF!</v>
      </c>
      <c r="P3725" t="e">
        <f>IF(INDEX(Methods[Method Type],$A3725)="","",
CONCATENATE("  - &amp;MethodID",TEXT($A3725,"0000"),
" {","MethodTypeCV:  ",CHAR(34),INDEX(Methods[Method Type],$A3725),CHAR(34),
", MethodCode:  ",CHAR(34),INDEX(Methods[Method Code],$A3725),CHAR(34),
", MethodName:  ",CHAR(34),INDEX(Methods[Method Name],$A3725),CHAR(34),
", MethodDescription:  ",CHAR(34),INDEX(Methods[Method Description],$A3725),CHAR(34),
", MethodLink:  ",CHAR(34),INDEX(Methods[Method Link],$A3725),CHAR(34),
", OrganizationID: *OrganizationID",TEXT(MATCH(INDEX(Methods[Organization Name],$A3725),Organizations[Organization Name],0),"0000"),"}"))</f>
        <v>#REF!</v>
      </c>
      <c r="Q3725" t="e">
        <f>IF(INDEX(Variables[Variable Type],$A3725)="","",
CONCATENATE("  - &amp;VariableID",TEXT($A3725,"0000"),
" {","VariableTypeCV:  ",CHAR(34),INDEX(Variables[Variable Type],$A3725),CHAR(34),
", VariableCode:  ",CHAR(34),INDEX(Variables[Variable Code],$A3725),CHAR(34),
", VariableNameCV:  ",CHAR(34),INDEX(Variables[Variable Name],$A3725),CHAR(34),
", VariableDefinition:  ",CHAR(34),INDEX(Variables[Variable Definition],$A3725),CHAR(34),
", SpecciationCV:  ",CHAR(34),INDEX(Variables[Speciation],$A3725),CHAR(34),
", NoDataValue:  ",CHAR(34),INDEX(Variables[No Data Value],$A3725),CHAR(34),"}"))</f>
        <v>#REF!</v>
      </c>
    </row>
    <row r="3726" spans="1:17" x14ac:dyDescent="0.25">
      <c r="A3726">
        <v>3723</v>
      </c>
      <c r="D3726" t="e">
        <f>IF(INDEX(People[First Name],$A3726)="","",
CONCATENATE("  - &amp;PersonID",TEXT($A3726,"0000"),
" {","PersonFirstName:  ",CHAR(34),INDEX(People[First Name],$A3726),CHAR(34),
", PersonMiddleName:  ",CHAR(34),INDEX(People[Middle Name],$A3726),CHAR(34),
", PersonLastName:  ",CHAR(34),INDEX(People[Last Name],$A3726),CHAR(34),"}"))</f>
        <v>#REF!</v>
      </c>
      <c r="E3726" t="e">
        <f>IF(INDEX(Organizations[Organization Type '[CV']],$A3726)="","",
CONCATENATE("  - &amp;OrganizationID",TEXT($A3726,"0000"),
" {","OrganizationTypeCV:  ",CHAR(34),INDEX(Organizations[Organization Type '[CV']],$A3726),CHAR(34),
", OrganizationCode:  ",CHAR(34),INDEX(Organizations[Organization Code],$A3726),CHAR(34),
", OrganizationName:  ",CHAR(34),INDEX(Organizations[Organization Name],$A3726),CHAR(34),
", OrganizationDescription:  ",CHAR(34),INDEX(Organizations[Organization Description],$A3726),CHAR(34),
", OrganizationLink:  ",CHAR(34),INDEX(Organizations[Organization Link],$A3726),CHAR(34),"}"))</f>
        <v>#REF!</v>
      </c>
      <c r="F3726" t="e">
        <f>IF(INDEX(People[First Name],$A3726)="","",
CONCATENATE("  - &amp;AffiliationID",TEXT($A3726,"0000"),
" {PersonID: *PersonID",TEXT($A3726,"0000"),
", OrganizationID: *OrganizationID",TEXT(MATCH(INDEX(People[Organization Name],$A3726),Organizations[Organization Name],0),"0000"),
", IsPrimaryOrganizationContact: , AffiliationStartDate: , AffiliationEndDate: , PrimaryPhone: ",
", PrimaryEmail: ",CHAR(34),INDEX(People[Primary Email],$A3726),CHAR(34),
", PrimaryAddress: ",CHAR(34),INDEX(People[Primary Address],$A3726),CHAR(34),
", PersonLink: }"))</f>
        <v>#REF!</v>
      </c>
      <c r="H3726" t="e">
        <f>IF(COUNTA(CitationInformation)=0,"",IF(INDEX(AuthorList[Author Name],$A3726)="","",
CONCATENATE("  - &amp;AuthorListID",TEXT($A3726,"0000"),
"  {CitationID: *CitationID0001",
", PersonID: *PersonID",TEXT(MATCH(INDEX(AuthorList[Author Name],$A3726),People[Full Name],0),"0000"),
", AuthorOrder: ",INDEX(AuthorList[Author Number],$A3726),"}")))</f>
        <v>#REF!</v>
      </c>
      <c r="K3726" t="e">
        <f>IF(INDEX(SamplingFeatures[Feature Code],$A3726)="","",
CONCATENATE("  - &amp;SamplingFeatureID",TEXT($A3726,"0000"),
" {","SamplingFeatureUUID:  ",CHAR(34),INDEX(SamplingFeatures[Sampling Feature UUID],$A3726),CHAR(34),
", SamplingFeatureTypeCV:  ",CHAR(34),INDEX(SamplingFeatures[Sampling Feature Type],$A3726),CHAR(34),
", SamplingFeatureCode:  ",CHAR(34),INDEX(SamplingFeatures[Feature Code],$A3726),CHAR(34),
", SamplingFeatureName:  ",CHAR(34),INDEX(SamplingFeatures[Feature Name],$A3726),CHAR(34),
", SamplingFeatureDescription:  ",CHAR(34),INDEX(SamplingFeatures[Feature Description],$A3726),CHAR(34),
", SamplingFeatureGeotypeCV:  ",CHAR(34),INDEX(SamplingFeatures[Feature Geo Type],$A3726),CHAR(34),
", FeatureGeometry:  ",CHAR(34),INDEX(SamplingFeatures[Feature Geometry],$A3726),CHAR(34),
", Elevation_m:  ",CHAR(34),INDEX(SamplingFeatures[Elevation_m],$A3726),CHAR(34),
", ElevationDatumCV:  ",CHAR(34),ElevationDatum,CHAR(34),"}"))</f>
        <v>#REF!</v>
      </c>
      <c r="L3726" t="e">
        <f>IF(INDEX(SamplingFeatures[Sampling Feature Type],$A3726)&lt;&gt;"Site","",
CONCATENATE("  - &amp;SiteID",TEXT(SUMPRODUCT(--($L$3:$L3725&lt;&gt;"")),"0000"),
" {","SamplingFeatureID:  *SamplingFeatureID",TEXT($A3726,"0000"),
", SiteTypeCV:  ",CHAR(34),INDEX(Sites[Site Type],$A3726),CHAR(34),
", Latitude:  ",INDEX(Sites[Latitude],$A3726),
", Longitude:  ",INDEX(Sites[Longitude],$A3726),
", SRSName:  ",CHAR(34),LatLonDatum,CHAR(34),"}"))</f>
        <v>#REF!</v>
      </c>
      <c r="M3726" t="e">
        <f>IF(INDEX(SamplingFeatures[Sampling Feature Type],$A3726)&lt;&gt;"Specimen","",
CONCATENATE("  - &amp;SpecimenID",TEXT(SUMPRODUCT(--($M$3:$M3725&lt;&gt;"")),"0000"),
" {","SamplingFeatureID:  *SamplingFeatureID",TEXT($A3726,"0000"),
", SpecimenTypeCV:  ",CHAR(34),INDEX(Specimens[Specimen Type],$A3726),CHAR(34),
", SpecimenMediumCV:  ",INDEX(Specimens[Specimen Medium],$A3726),
", IsFieldSpecimen:  ",CHAR(34),INDEX(Specimens[Is Field Specimen?],$A3726),CHAR(34),"}"))</f>
        <v>#REF!</v>
      </c>
      <c r="N3726" t="e">
        <f>IF(COUNTA(SpatialOffsets[])=0,"", IF(INDEX(SpatialOffsets[Spatial Offset Type],$A3726)="","",
CONCATENATE("  - &amp;SpatialOffsetID",TEXT($A3726,"0000"),
" {","SpatialOffsetTypeCV:  ",CHAR(34),INDEX(SpatialOffsets[Spatial Offset Type],$A3726),CHAR(34),
", Offset1Value:  ",INDEX(SpatialOffsets[Offset 1 Value],$A3726),
", Offset1UnitID:  ",CHAR(34),INDEX(SpatialOffsets[Offset 1 Unit],$A3726),CHAR(34),
", Offset2Value:  ",INDEX(SpatialOffsets[Offset 2 Value],$A3726),
", Offset2UnitID:  ",CHAR(34),INDEX(SpatialOffsets[Offset 2 Unit],$A3726),CHAR(34),
", Offset3Value:  ",INDEX(SpatialOffsets[Offset 3 Value],$A3726),
", Offset3UnitID:  ",CHAR(34),INDEX(SpatialOffsets[Offset 3 Unit],$A3726),CHAR(34),,"}")))</f>
        <v>#REF!</v>
      </c>
      <c r="O3726" t="e">
        <f>IF(COUNTA(RelatedFeatures[])=0,"", IF(INDEX(RelatedFeatures[First Sampling Feature Code],$A3726)="","",
CONCATENATE("  - &amp;RelationID",TEXT($A3726,"0000"),
" {","SamplingFeatureID:  *SamplingFeatureID",TEXT(MATCH(INDEX(RelatedFeatures[First Sampling Feature Code],$A3726),SamplingFeatures[Feature Code],0),"0000"),
", RelationshipTypeCV:  ",CHAR(34),INDEX(RelatedFeatures[Relationship Type],$A3726),CHAR(34),
", RelatedFeatureID: *SamplingFeatureID",TEXT(MATCH(INDEX(RelatedFeatures[Second Sampling Feature Code],$A3726),SamplingFeatures[Feature Code],0),"0000"),
", SpatialOffsetID:  ",IF(INDEX(RelatedFeatures[Offset Number],$A3726)="","",CONCATENATE("*SpatialOffsetID",TEXT(INDEX(RelatedFeatures[Offset Number],$A3726),"0000"))),"}")))</f>
        <v>#REF!</v>
      </c>
      <c r="P3726" t="e">
        <f>IF(INDEX(Methods[Method Type],$A3726)="","",
CONCATENATE("  - &amp;MethodID",TEXT($A3726,"0000"),
" {","MethodTypeCV:  ",CHAR(34),INDEX(Methods[Method Type],$A3726),CHAR(34),
", MethodCode:  ",CHAR(34),INDEX(Methods[Method Code],$A3726),CHAR(34),
", MethodName:  ",CHAR(34),INDEX(Methods[Method Name],$A3726),CHAR(34),
", MethodDescription:  ",CHAR(34),INDEX(Methods[Method Description],$A3726),CHAR(34),
", MethodLink:  ",CHAR(34),INDEX(Methods[Method Link],$A3726),CHAR(34),
", OrganizationID: *OrganizationID",TEXT(MATCH(INDEX(Methods[Organization Name],$A3726),Organizations[Organization Name],0),"0000"),"}"))</f>
        <v>#REF!</v>
      </c>
      <c r="Q3726" t="e">
        <f>IF(INDEX(Variables[Variable Type],$A3726)="","",
CONCATENATE("  - &amp;VariableID",TEXT($A3726,"0000"),
" {","VariableTypeCV:  ",CHAR(34),INDEX(Variables[Variable Type],$A3726),CHAR(34),
", VariableCode:  ",CHAR(34),INDEX(Variables[Variable Code],$A3726),CHAR(34),
", VariableNameCV:  ",CHAR(34),INDEX(Variables[Variable Name],$A3726),CHAR(34),
", VariableDefinition:  ",CHAR(34),INDEX(Variables[Variable Definition],$A3726),CHAR(34),
", SpecciationCV:  ",CHAR(34),INDEX(Variables[Speciation],$A3726),CHAR(34),
", NoDataValue:  ",CHAR(34),INDEX(Variables[No Data Value],$A3726),CHAR(34),"}"))</f>
        <v>#REF!</v>
      </c>
    </row>
    <row r="3727" spans="1:17" x14ac:dyDescent="0.25">
      <c r="A3727">
        <v>3724</v>
      </c>
      <c r="D3727" t="e">
        <f>IF(INDEX(People[First Name],$A3727)="","",
CONCATENATE("  - &amp;PersonID",TEXT($A3727,"0000"),
" {","PersonFirstName:  ",CHAR(34),INDEX(People[First Name],$A3727),CHAR(34),
", PersonMiddleName:  ",CHAR(34),INDEX(People[Middle Name],$A3727),CHAR(34),
", PersonLastName:  ",CHAR(34),INDEX(People[Last Name],$A3727),CHAR(34),"}"))</f>
        <v>#REF!</v>
      </c>
      <c r="E3727" t="e">
        <f>IF(INDEX(Organizations[Organization Type '[CV']],$A3727)="","",
CONCATENATE("  - &amp;OrganizationID",TEXT($A3727,"0000"),
" {","OrganizationTypeCV:  ",CHAR(34),INDEX(Organizations[Organization Type '[CV']],$A3727),CHAR(34),
", OrganizationCode:  ",CHAR(34),INDEX(Organizations[Organization Code],$A3727),CHAR(34),
", OrganizationName:  ",CHAR(34),INDEX(Organizations[Organization Name],$A3727),CHAR(34),
", OrganizationDescription:  ",CHAR(34),INDEX(Organizations[Organization Description],$A3727),CHAR(34),
", OrganizationLink:  ",CHAR(34),INDEX(Organizations[Organization Link],$A3727),CHAR(34),"}"))</f>
        <v>#REF!</v>
      </c>
      <c r="F3727" t="e">
        <f>IF(INDEX(People[First Name],$A3727)="","",
CONCATENATE("  - &amp;AffiliationID",TEXT($A3727,"0000"),
" {PersonID: *PersonID",TEXT($A3727,"0000"),
", OrganizationID: *OrganizationID",TEXT(MATCH(INDEX(People[Organization Name],$A3727),Organizations[Organization Name],0),"0000"),
", IsPrimaryOrganizationContact: , AffiliationStartDate: , AffiliationEndDate: , PrimaryPhone: ",
", PrimaryEmail: ",CHAR(34),INDEX(People[Primary Email],$A3727),CHAR(34),
", PrimaryAddress: ",CHAR(34),INDEX(People[Primary Address],$A3727),CHAR(34),
", PersonLink: }"))</f>
        <v>#REF!</v>
      </c>
      <c r="H3727" t="e">
        <f>IF(COUNTA(CitationInformation)=0,"",IF(INDEX(AuthorList[Author Name],$A3727)="","",
CONCATENATE("  - &amp;AuthorListID",TEXT($A3727,"0000"),
"  {CitationID: *CitationID0001",
", PersonID: *PersonID",TEXT(MATCH(INDEX(AuthorList[Author Name],$A3727),People[Full Name],0),"0000"),
", AuthorOrder: ",INDEX(AuthorList[Author Number],$A3727),"}")))</f>
        <v>#REF!</v>
      </c>
      <c r="K3727" t="e">
        <f>IF(INDEX(SamplingFeatures[Feature Code],$A3727)="","",
CONCATENATE("  - &amp;SamplingFeatureID",TEXT($A3727,"0000"),
" {","SamplingFeatureUUID:  ",CHAR(34),INDEX(SamplingFeatures[Sampling Feature UUID],$A3727),CHAR(34),
", SamplingFeatureTypeCV:  ",CHAR(34),INDEX(SamplingFeatures[Sampling Feature Type],$A3727),CHAR(34),
", SamplingFeatureCode:  ",CHAR(34),INDEX(SamplingFeatures[Feature Code],$A3727),CHAR(34),
", SamplingFeatureName:  ",CHAR(34),INDEX(SamplingFeatures[Feature Name],$A3727),CHAR(34),
", SamplingFeatureDescription:  ",CHAR(34),INDEX(SamplingFeatures[Feature Description],$A3727),CHAR(34),
", SamplingFeatureGeotypeCV:  ",CHAR(34),INDEX(SamplingFeatures[Feature Geo Type],$A3727),CHAR(34),
", FeatureGeometry:  ",CHAR(34),INDEX(SamplingFeatures[Feature Geometry],$A3727),CHAR(34),
", Elevation_m:  ",CHAR(34),INDEX(SamplingFeatures[Elevation_m],$A3727),CHAR(34),
", ElevationDatumCV:  ",CHAR(34),ElevationDatum,CHAR(34),"}"))</f>
        <v>#REF!</v>
      </c>
      <c r="L3727" t="e">
        <f>IF(INDEX(SamplingFeatures[Sampling Feature Type],$A3727)&lt;&gt;"Site","",
CONCATENATE("  - &amp;SiteID",TEXT(SUMPRODUCT(--($L$3:$L3726&lt;&gt;"")),"0000"),
" {","SamplingFeatureID:  *SamplingFeatureID",TEXT($A3727,"0000"),
", SiteTypeCV:  ",CHAR(34),INDEX(Sites[Site Type],$A3727),CHAR(34),
", Latitude:  ",INDEX(Sites[Latitude],$A3727),
", Longitude:  ",INDEX(Sites[Longitude],$A3727),
", SRSName:  ",CHAR(34),LatLonDatum,CHAR(34),"}"))</f>
        <v>#REF!</v>
      </c>
      <c r="M3727" t="e">
        <f>IF(INDEX(SamplingFeatures[Sampling Feature Type],$A3727)&lt;&gt;"Specimen","",
CONCATENATE("  - &amp;SpecimenID",TEXT(SUMPRODUCT(--($M$3:$M3726&lt;&gt;"")),"0000"),
" {","SamplingFeatureID:  *SamplingFeatureID",TEXT($A3727,"0000"),
", SpecimenTypeCV:  ",CHAR(34),INDEX(Specimens[Specimen Type],$A3727),CHAR(34),
", SpecimenMediumCV:  ",INDEX(Specimens[Specimen Medium],$A3727),
", IsFieldSpecimen:  ",CHAR(34),INDEX(Specimens[Is Field Specimen?],$A3727),CHAR(34),"}"))</f>
        <v>#REF!</v>
      </c>
      <c r="N3727" t="e">
        <f>IF(COUNTA(SpatialOffsets[])=0,"", IF(INDEX(SpatialOffsets[Spatial Offset Type],$A3727)="","",
CONCATENATE("  - &amp;SpatialOffsetID",TEXT($A3727,"0000"),
" {","SpatialOffsetTypeCV:  ",CHAR(34),INDEX(SpatialOffsets[Spatial Offset Type],$A3727),CHAR(34),
", Offset1Value:  ",INDEX(SpatialOffsets[Offset 1 Value],$A3727),
", Offset1UnitID:  ",CHAR(34),INDEX(SpatialOffsets[Offset 1 Unit],$A3727),CHAR(34),
", Offset2Value:  ",INDEX(SpatialOffsets[Offset 2 Value],$A3727),
", Offset2UnitID:  ",CHAR(34),INDEX(SpatialOffsets[Offset 2 Unit],$A3727),CHAR(34),
", Offset3Value:  ",INDEX(SpatialOffsets[Offset 3 Value],$A3727),
", Offset3UnitID:  ",CHAR(34),INDEX(SpatialOffsets[Offset 3 Unit],$A3727),CHAR(34),,"}")))</f>
        <v>#REF!</v>
      </c>
      <c r="O3727" t="e">
        <f>IF(COUNTA(RelatedFeatures[])=0,"", IF(INDEX(RelatedFeatures[First Sampling Feature Code],$A3727)="","",
CONCATENATE("  - &amp;RelationID",TEXT($A3727,"0000"),
" {","SamplingFeatureID:  *SamplingFeatureID",TEXT(MATCH(INDEX(RelatedFeatures[First Sampling Feature Code],$A3727),SamplingFeatures[Feature Code],0),"0000"),
", RelationshipTypeCV:  ",CHAR(34),INDEX(RelatedFeatures[Relationship Type],$A3727),CHAR(34),
", RelatedFeatureID: *SamplingFeatureID",TEXT(MATCH(INDEX(RelatedFeatures[Second Sampling Feature Code],$A3727),SamplingFeatures[Feature Code],0),"0000"),
", SpatialOffsetID:  ",IF(INDEX(RelatedFeatures[Offset Number],$A3727)="","",CONCATENATE("*SpatialOffsetID",TEXT(INDEX(RelatedFeatures[Offset Number],$A3727),"0000"))),"}")))</f>
        <v>#REF!</v>
      </c>
      <c r="P3727" t="e">
        <f>IF(INDEX(Methods[Method Type],$A3727)="","",
CONCATENATE("  - &amp;MethodID",TEXT($A3727,"0000"),
" {","MethodTypeCV:  ",CHAR(34),INDEX(Methods[Method Type],$A3727),CHAR(34),
", MethodCode:  ",CHAR(34),INDEX(Methods[Method Code],$A3727),CHAR(34),
", MethodName:  ",CHAR(34),INDEX(Methods[Method Name],$A3727),CHAR(34),
", MethodDescription:  ",CHAR(34),INDEX(Methods[Method Description],$A3727),CHAR(34),
", MethodLink:  ",CHAR(34),INDEX(Methods[Method Link],$A3727),CHAR(34),
", OrganizationID: *OrganizationID",TEXT(MATCH(INDEX(Methods[Organization Name],$A3727),Organizations[Organization Name],0),"0000"),"}"))</f>
        <v>#REF!</v>
      </c>
      <c r="Q3727" t="e">
        <f>IF(INDEX(Variables[Variable Type],$A3727)="","",
CONCATENATE("  - &amp;VariableID",TEXT($A3727,"0000"),
" {","VariableTypeCV:  ",CHAR(34),INDEX(Variables[Variable Type],$A3727),CHAR(34),
", VariableCode:  ",CHAR(34),INDEX(Variables[Variable Code],$A3727),CHAR(34),
", VariableNameCV:  ",CHAR(34),INDEX(Variables[Variable Name],$A3727),CHAR(34),
", VariableDefinition:  ",CHAR(34),INDEX(Variables[Variable Definition],$A3727),CHAR(34),
", SpecciationCV:  ",CHAR(34),INDEX(Variables[Speciation],$A3727),CHAR(34),
", NoDataValue:  ",CHAR(34),INDEX(Variables[No Data Value],$A3727),CHAR(34),"}"))</f>
        <v>#REF!</v>
      </c>
    </row>
    <row r="3728" spans="1:17" x14ac:dyDescent="0.25">
      <c r="A3728">
        <v>3725</v>
      </c>
      <c r="D3728" t="e">
        <f>IF(INDEX(People[First Name],$A3728)="","",
CONCATENATE("  - &amp;PersonID",TEXT($A3728,"0000"),
" {","PersonFirstName:  ",CHAR(34),INDEX(People[First Name],$A3728),CHAR(34),
", PersonMiddleName:  ",CHAR(34),INDEX(People[Middle Name],$A3728),CHAR(34),
", PersonLastName:  ",CHAR(34),INDEX(People[Last Name],$A3728),CHAR(34),"}"))</f>
        <v>#REF!</v>
      </c>
      <c r="E3728" t="e">
        <f>IF(INDEX(Organizations[Organization Type '[CV']],$A3728)="","",
CONCATENATE("  - &amp;OrganizationID",TEXT($A3728,"0000"),
" {","OrganizationTypeCV:  ",CHAR(34),INDEX(Organizations[Organization Type '[CV']],$A3728),CHAR(34),
", OrganizationCode:  ",CHAR(34),INDEX(Organizations[Organization Code],$A3728),CHAR(34),
", OrganizationName:  ",CHAR(34),INDEX(Organizations[Organization Name],$A3728),CHAR(34),
", OrganizationDescription:  ",CHAR(34),INDEX(Organizations[Organization Description],$A3728),CHAR(34),
", OrganizationLink:  ",CHAR(34),INDEX(Organizations[Organization Link],$A3728),CHAR(34),"}"))</f>
        <v>#REF!</v>
      </c>
      <c r="F3728" t="e">
        <f>IF(INDEX(People[First Name],$A3728)="","",
CONCATENATE("  - &amp;AffiliationID",TEXT($A3728,"0000"),
" {PersonID: *PersonID",TEXT($A3728,"0000"),
", OrganizationID: *OrganizationID",TEXT(MATCH(INDEX(People[Organization Name],$A3728),Organizations[Organization Name],0),"0000"),
", IsPrimaryOrganizationContact: , AffiliationStartDate: , AffiliationEndDate: , PrimaryPhone: ",
", PrimaryEmail: ",CHAR(34),INDEX(People[Primary Email],$A3728),CHAR(34),
", PrimaryAddress: ",CHAR(34),INDEX(People[Primary Address],$A3728),CHAR(34),
", PersonLink: }"))</f>
        <v>#REF!</v>
      </c>
      <c r="H3728" t="e">
        <f>IF(COUNTA(CitationInformation)=0,"",IF(INDEX(AuthorList[Author Name],$A3728)="","",
CONCATENATE("  - &amp;AuthorListID",TEXT($A3728,"0000"),
"  {CitationID: *CitationID0001",
", PersonID: *PersonID",TEXT(MATCH(INDEX(AuthorList[Author Name],$A3728),People[Full Name],0),"0000"),
", AuthorOrder: ",INDEX(AuthorList[Author Number],$A3728),"}")))</f>
        <v>#REF!</v>
      </c>
      <c r="K3728" t="e">
        <f>IF(INDEX(SamplingFeatures[Feature Code],$A3728)="","",
CONCATENATE("  - &amp;SamplingFeatureID",TEXT($A3728,"0000"),
" {","SamplingFeatureUUID:  ",CHAR(34),INDEX(SamplingFeatures[Sampling Feature UUID],$A3728),CHAR(34),
", SamplingFeatureTypeCV:  ",CHAR(34),INDEX(SamplingFeatures[Sampling Feature Type],$A3728),CHAR(34),
", SamplingFeatureCode:  ",CHAR(34),INDEX(SamplingFeatures[Feature Code],$A3728),CHAR(34),
", SamplingFeatureName:  ",CHAR(34),INDEX(SamplingFeatures[Feature Name],$A3728),CHAR(34),
", SamplingFeatureDescription:  ",CHAR(34),INDEX(SamplingFeatures[Feature Description],$A3728),CHAR(34),
", SamplingFeatureGeotypeCV:  ",CHAR(34),INDEX(SamplingFeatures[Feature Geo Type],$A3728),CHAR(34),
", FeatureGeometry:  ",CHAR(34),INDEX(SamplingFeatures[Feature Geometry],$A3728),CHAR(34),
", Elevation_m:  ",CHAR(34),INDEX(SamplingFeatures[Elevation_m],$A3728),CHAR(34),
", ElevationDatumCV:  ",CHAR(34),ElevationDatum,CHAR(34),"}"))</f>
        <v>#REF!</v>
      </c>
      <c r="L3728" t="e">
        <f>IF(INDEX(SamplingFeatures[Sampling Feature Type],$A3728)&lt;&gt;"Site","",
CONCATENATE("  - &amp;SiteID",TEXT(SUMPRODUCT(--($L$3:$L3727&lt;&gt;"")),"0000"),
" {","SamplingFeatureID:  *SamplingFeatureID",TEXT($A3728,"0000"),
", SiteTypeCV:  ",CHAR(34),INDEX(Sites[Site Type],$A3728),CHAR(34),
", Latitude:  ",INDEX(Sites[Latitude],$A3728),
", Longitude:  ",INDEX(Sites[Longitude],$A3728),
", SRSName:  ",CHAR(34),LatLonDatum,CHAR(34),"}"))</f>
        <v>#REF!</v>
      </c>
      <c r="M3728" t="e">
        <f>IF(INDEX(SamplingFeatures[Sampling Feature Type],$A3728)&lt;&gt;"Specimen","",
CONCATENATE("  - &amp;SpecimenID",TEXT(SUMPRODUCT(--($M$3:$M3727&lt;&gt;"")),"0000"),
" {","SamplingFeatureID:  *SamplingFeatureID",TEXT($A3728,"0000"),
", SpecimenTypeCV:  ",CHAR(34),INDEX(Specimens[Specimen Type],$A3728),CHAR(34),
", SpecimenMediumCV:  ",INDEX(Specimens[Specimen Medium],$A3728),
", IsFieldSpecimen:  ",CHAR(34),INDEX(Specimens[Is Field Specimen?],$A3728),CHAR(34),"}"))</f>
        <v>#REF!</v>
      </c>
      <c r="N3728" t="e">
        <f>IF(COUNTA(SpatialOffsets[])=0,"", IF(INDEX(SpatialOffsets[Spatial Offset Type],$A3728)="","",
CONCATENATE("  - &amp;SpatialOffsetID",TEXT($A3728,"0000"),
" {","SpatialOffsetTypeCV:  ",CHAR(34),INDEX(SpatialOffsets[Spatial Offset Type],$A3728),CHAR(34),
", Offset1Value:  ",INDEX(SpatialOffsets[Offset 1 Value],$A3728),
", Offset1UnitID:  ",CHAR(34),INDEX(SpatialOffsets[Offset 1 Unit],$A3728),CHAR(34),
", Offset2Value:  ",INDEX(SpatialOffsets[Offset 2 Value],$A3728),
", Offset2UnitID:  ",CHAR(34),INDEX(SpatialOffsets[Offset 2 Unit],$A3728),CHAR(34),
", Offset3Value:  ",INDEX(SpatialOffsets[Offset 3 Value],$A3728),
", Offset3UnitID:  ",CHAR(34),INDEX(SpatialOffsets[Offset 3 Unit],$A3728),CHAR(34),,"}")))</f>
        <v>#REF!</v>
      </c>
      <c r="O3728" t="e">
        <f>IF(COUNTA(RelatedFeatures[])=0,"", IF(INDEX(RelatedFeatures[First Sampling Feature Code],$A3728)="","",
CONCATENATE("  - &amp;RelationID",TEXT($A3728,"0000"),
" {","SamplingFeatureID:  *SamplingFeatureID",TEXT(MATCH(INDEX(RelatedFeatures[First Sampling Feature Code],$A3728),SamplingFeatures[Feature Code],0),"0000"),
", RelationshipTypeCV:  ",CHAR(34),INDEX(RelatedFeatures[Relationship Type],$A3728),CHAR(34),
", RelatedFeatureID: *SamplingFeatureID",TEXT(MATCH(INDEX(RelatedFeatures[Second Sampling Feature Code],$A3728),SamplingFeatures[Feature Code],0),"0000"),
", SpatialOffsetID:  ",IF(INDEX(RelatedFeatures[Offset Number],$A3728)="","",CONCATENATE("*SpatialOffsetID",TEXT(INDEX(RelatedFeatures[Offset Number],$A3728),"0000"))),"}")))</f>
        <v>#REF!</v>
      </c>
      <c r="P3728" t="e">
        <f>IF(INDEX(Methods[Method Type],$A3728)="","",
CONCATENATE("  - &amp;MethodID",TEXT($A3728,"0000"),
" {","MethodTypeCV:  ",CHAR(34),INDEX(Methods[Method Type],$A3728),CHAR(34),
", MethodCode:  ",CHAR(34),INDEX(Methods[Method Code],$A3728),CHAR(34),
", MethodName:  ",CHAR(34),INDEX(Methods[Method Name],$A3728),CHAR(34),
", MethodDescription:  ",CHAR(34),INDEX(Methods[Method Description],$A3728),CHAR(34),
", MethodLink:  ",CHAR(34),INDEX(Methods[Method Link],$A3728),CHAR(34),
", OrganizationID: *OrganizationID",TEXT(MATCH(INDEX(Methods[Organization Name],$A3728),Organizations[Organization Name],0),"0000"),"}"))</f>
        <v>#REF!</v>
      </c>
      <c r="Q3728" t="e">
        <f>IF(INDEX(Variables[Variable Type],$A3728)="","",
CONCATENATE("  - &amp;VariableID",TEXT($A3728,"0000"),
" {","VariableTypeCV:  ",CHAR(34),INDEX(Variables[Variable Type],$A3728),CHAR(34),
", VariableCode:  ",CHAR(34),INDEX(Variables[Variable Code],$A3728),CHAR(34),
", VariableNameCV:  ",CHAR(34),INDEX(Variables[Variable Name],$A3728),CHAR(34),
", VariableDefinition:  ",CHAR(34),INDEX(Variables[Variable Definition],$A3728),CHAR(34),
", SpecciationCV:  ",CHAR(34),INDEX(Variables[Speciation],$A3728),CHAR(34),
", NoDataValue:  ",CHAR(34),INDEX(Variables[No Data Value],$A3728),CHAR(34),"}"))</f>
        <v>#REF!</v>
      </c>
    </row>
    <row r="3729" spans="1:17" x14ac:dyDescent="0.25">
      <c r="A3729">
        <v>3726</v>
      </c>
      <c r="D3729" t="e">
        <f>IF(INDEX(People[First Name],$A3729)="","",
CONCATENATE("  - &amp;PersonID",TEXT($A3729,"0000"),
" {","PersonFirstName:  ",CHAR(34),INDEX(People[First Name],$A3729),CHAR(34),
", PersonMiddleName:  ",CHAR(34),INDEX(People[Middle Name],$A3729),CHAR(34),
", PersonLastName:  ",CHAR(34),INDEX(People[Last Name],$A3729),CHAR(34),"}"))</f>
        <v>#REF!</v>
      </c>
      <c r="E3729" t="e">
        <f>IF(INDEX(Organizations[Organization Type '[CV']],$A3729)="","",
CONCATENATE("  - &amp;OrganizationID",TEXT($A3729,"0000"),
" {","OrganizationTypeCV:  ",CHAR(34),INDEX(Organizations[Organization Type '[CV']],$A3729),CHAR(34),
", OrganizationCode:  ",CHAR(34),INDEX(Organizations[Organization Code],$A3729),CHAR(34),
", OrganizationName:  ",CHAR(34),INDEX(Organizations[Organization Name],$A3729),CHAR(34),
", OrganizationDescription:  ",CHAR(34),INDEX(Organizations[Organization Description],$A3729),CHAR(34),
", OrganizationLink:  ",CHAR(34),INDEX(Organizations[Organization Link],$A3729),CHAR(34),"}"))</f>
        <v>#REF!</v>
      </c>
      <c r="F3729" t="e">
        <f>IF(INDEX(People[First Name],$A3729)="","",
CONCATENATE("  - &amp;AffiliationID",TEXT($A3729,"0000"),
" {PersonID: *PersonID",TEXT($A3729,"0000"),
", OrganizationID: *OrganizationID",TEXT(MATCH(INDEX(People[Organization Name],$A3729),Organizations[Organization Name],0),"0000"),
", IsPrimaryOrganizationContact: , AffiliationStartDate: , AffiliationEndDate: , PrimaryPhone: ",
", PrimaryEmail: ",CHAR(34),INDEX(People[Primary Email],$A3729),CHAR(34),
", PrimaryAddress: ",CHAR(34),INDEX(People[Primary Address],$A3729),CHAR(34),
", PersonLink: }"))</f>
        <v>#REF!</v>
      </c>
      <c r="H3729" t="e">
        <f>IF(COUNTA(CitationInformation)=0,"",IF(INDEX(AuthorList[Author Name],$A3729)="","",
CONCATENATE("  - &amp;AuthorListID",TEXT($A3729,"0000"),
"  {CitationID: *CitationID0001",
", PersonID: *PersonID",TEXT(MATCH(INDEX(AuthorList[Author Name],$A3729),People[Full Name],0),"0000"),
", AuthorOrder: ",INDEX(AuthorList[Author Number],$A3729),"}")))</f>
        <v>#REF!</v>
      </c>
      <c r="K3729" t="e">
        <f>IF(INDEX(SamplingFeatures[Feature Code],$A3729)="","",
CONCATENATE("  - &amp;SamplingFeatureID",TEXT($A3729,"0000"),
" {","SamplingFeatureUUID:  ",CHAR(34),INDEX(SamplingFeatures[Sampling Feature UUID],$A3729),CHAR(34),
", SamplingFeatureTypeCV:  ",CHAR(34),INDEX(SamplingFeatures[Sampling Feature Type],$A3729),CHAR(34),
", SamplingFeatureCode:  ",CHAR(34),INDEX(SamplingFeatures[Feature Code],$A3729),CHAR(34),
", SamplingFeatureName:  ",CHAR(34),INDEX(SamplingFeatures[Feature Name],$A3729),CHAR(34),
", SamplingFeatureDescription:  ",CHAR(34),INDEX(SamplingFeatures[Feature Description],$A3729),CHAR(34),
", SamplingFeatureGeotypeCV:  ",CHAR(34),INDEX(SamplingFeatures[Feature Geo Type],$A3729),CHAR(34),
", FeatureGeometry:  ",CHAR(34),INDEX(SamplingFeatures[Feature Geometry],$A3729),CHAR(34),
", Elevation_m:  ",CHAR(34),INDEX(SamplingFeatures[Elevation_m],$A3729),CHAR(34),
", ElevationDatumCV:  ",CHAR(34),ElevationDatum,CHAR(34),"}"))</f>
        <v>#REF!</v>
      </c>
      <c r="L3729" t="e">
        <f>IF(INDEX(SamplingFeatures[Sampling Feature Type],$A3729)&lt;&gt;"Site","",
CONCATENATE("  - &amp;SiteID",TEXT(SUMPRODUCT(--($L$3:$L3728&lt;&gt;"")),"0000"),
" {","SamplingFeatureID:  *SamplingFeatureID",TEXT($A3729,"0000"),
", SiteTypeCV:  ",CHAR(34),INDEX(Sites[Site Type],$A3729),CHAR(34),
", Latitude:  ",INDEX(Sites[Latitude],$A3729),
", Longitude:  ",INDEX(Sites[Longitude],$A3729),
", SRSName:  ",CHAR(34),LatLonDatum,CHAR(34),"}"))</f>
        <v>#REF!</v>
      </c>
      <c r="M3729" t="e">
        <f>IF(INDEX(SamplingFeatures[Sampling Feature Type],$A3729)&lt;&gt;"Specimen","",
CONCATENATE("  - &amp;SpecimenID",TEXT(SUMPRODUCT(--($M$3:$M3728&lt;&gt;"")),"0000"),
" {","SamplingFeatureID:  *SamplingFeatureID",TEXT($A3729,"0000"),
", SpecimenTypeCV:  ",CHAR(34),INDEX(Specimens[Specimen Type],$A3729),CHAR(34),
", SpecimenMediumCV:  ",INDEX(Specimens[Specimen Medium],$A3729),
", IsFieldSpecimen:  ",CHAR(34),INDEX(Specimens[Is Field Specimen?],$A3729),CHAR(34),"}"))</f>
        <v>#REF!</v>
      </c>
      <c r="N3729" t="e">
        <f>IF(COUNTA(SpatialOffsets[])=0,"", IF(INDEX(SpatialOffsets[Spatial Offset Type],$A3729)="","",
CONCATENATE("  - &amp;SpatialOffsetID",TEXT($A3729,"0000"),
" {","SpatialOffsetTypeCV:  ",CHAR(34),INDEX(SpatialOffsets[Spatial Offset Type],$A3729),CHAR(34),
", Offset1Value:  ",INDEX(SpatialOffsets[Offset 1 Value],$A3729),
", Offset1UnitID:  ",CHAR(34),INDEX(SpatialOffsets[Offset 1 Unit],$A3729),CHAR(34),
", Offset2Value:  ",INDEX(SpatialOffsets[Offset 2 Value],$A3729),
", Offset2UnitID:  ",CHAR(34),INDEX(SpatialOffsets[Offset 2 Unit],$A3729),CHAR(34),
", Offset3Value:  ",INDEX(SpatialOffsets[Offset 3 Value],$A3729),
", Offset3UnitID:  ",CHAR(34),INDEX(SpatialOffsets[Offset 3 Unit],$A3729),CHAR(34),,"}")))</f>
        <v>#REF!</v>
      </c>
      <c r="O3729" t="e">
        <f>IF(COUNTA(RelatedFeatures[])=0,"", IF(INDEX(RelatedFeatures[First Sampling Feature Code],$A3729)="","",
CONCATENATE("  - &amp;RelationID",TEXT($A3729,"0000"),
" {","SamplingFeatureID:  *SamplingFeatureID",TEXT(MATCH(INDEX(RelatedFeatures[First Sampling Feature Code],$A3729),SamplingFeatures[Feature Code],0),"0000"),
", RelationshipTypeCV:  ",CHAR(34),INDEX(RelatedFeatures[Relationship Type],$A3729),CHAR(34),
", RelatedFeatureID: *SamplingFeatureID",TEXT(MATCH(INDEX(RelatedFeatures[Second Sampling Feature Code],$A3729),SamplingFeatures[Feature Code],0),"0000"),
", SpatialOffsetID:  ",IF(INDEX(RelatedFeatures[Offset Number],$A3729)="","",CONCATENATE("*SpatialOffsetID",TEXT(INDEX(RelatedFeatures[Offset Number],$A3729),"0000"))),"}")))</f>
        <v>#REF!</v>
      </c>
      <c r="P3729" t="e">
        <f>IF(INDEX(Methods[Method Type],$A3729)="","",
CONCATENATE("  - &amp;MethodID",TEXT($A3729,"0000"),
" {","MethodTypeCV:  ",CHAR(34),INDEX(Methods[Method Type],$A3729),CHAR(34),
", MethodCode:  ",CHAR(34),INDEX(Methods[Method Code],$A3729),CHAR(34),
", MethodName:  ",CHAR(34),INDEX(Methods[Method Name],$A3729),CHAR(34),
", MethodDescription:  ",CHAR(34),INDEX(Methods[Method Description],$A3729),CHAR(34),
", MethodLink:  ",CHAR(34),INDEX(Methods[Method Link],$A3729),CHAR(34),
", OrganizationID: *OrganizationID",TEXT(MATCH(INDEX(Methods[Organization Name],$A3729),Organizations[Organization Name],0),"0000"),"}"))</f>
        <v>#REF!</v>
      </c>
      <c r="Q3729" t="e">
        <f>IF(INDEX(Variables[Variable Type],$A3729)="","",
CONCATENATE("  - &amp;VariableID",TEXT($A3729,"0000"),
" {","VariableTypeCV:  ",CHAR(34),INDEX(Variables[Variable Type],$A3729),CHAR(34),
", VariableCode:  ",CHAR(34),INDEX(Variables[Variable Code],$A3729),CHAR(34),
", VariableNameCV:  ",CHAR(34),INDEX(Variables[Variable Name],$A3729),CHAR(34),
", VariableDefinition:  ",CHAR(34),INDEX(Variables[Variable Definition],$A3729),CHAR(34),
", SpecciationCV:  ",CHAR(34),INDEX(Variables[Speciation],$A3729),CHAR(34),
", NoDataValue:  ",CHAR(34),INDEX(Variables[No Data Value],$A3729),CHAR(34),"}"))</f>
        <v>#REF!</v>
      </c>
    </row>
    <row r="3730" spans="1:17" x14ac:dyDescent="0.25">
      <c r="A3730">
        <v>3727</v>
      </c>
      <c r="D3730" t="e">
        <f>IF(INDEX(People[First Name],$A3730)="","",
CONCATENATE("  - &amp;PersonID",TEXT($A3730,"0000"),
" {","PersonFirstName:  ",CHAR(34),INDEX(People[First Name],$A3730),CHAR(34),
", PersonMiddleName:  ",CHAR(34),INDEX(People[Middle Name],$A3730),CHAR(34),
", PersonLastName:  ",CHAR(34),INDEX(People[Last Name],$A3730),CHAR(34),"}"))</f>
        <v>#REF!</v>
      </c>
      <c r="E3730" t="e">
        <f>IF(INDEX(Organizations[Organization Type '[CV']],$A3730)="","",
CONCATENATE("  - &amp;OrganizationID",TEXT($A3730,"0000"),
" {","OrganizationTypeCV:  ",CHAR(34),INDEX(Organizations[Organization Type '[CV']],$A3730),CHAR(34),
", OrganizationCode:  ",CHAR(34),INDEX(Organizations[Organization Code],$A3730),CHAR(34),
", OrganizationName:  ",CHAR(34),INDEX(Organizations[Organization Name],$A3730),CHAR(34),
", OrganizationDescription:  ",CHAR(34),INDEX(Organizations[Organization Description],$A3730),CHAR(34),
", OrganizationLink:  ",CHAR(34),INDEX(Organizations[Organization Link],$A3730),CHAR(34),"}"))</f>
        <v>#REF!</v>
      </c>
      <c r="F3730" t="e">
        <f>IF(INDEX(People[First Name],$A3730)="","",
CONCATENATE("  - &amp;AffiliationID",TEXT($A3730,"0000"),
" {PersonID: *PersonID",TEXT($A3730,"0000"),
", OrganizationID: *OrganizationID",TEXT(MATCH(INDEX(People[Organization Name],$A3730),Organizations[Organization Name],0),"0000"),
", IsPrimaryOrganizationContact: , AffiliationStartDate: , AffiliationEndDate: , PrimaryPhone: ",
", PrimaryEmail: ",CHAR(34),INDEX(People[Primary Email],$A3730),CHAR(34),
", PrimaryAddress: ",CHAR(34),INDEX(People[Primary Address],$A3730),CHAR(34),
", PersonLink: }"))</f>
        <v>#REF!</v>
      </c>
      <c r="H3730" t="e">
        <f>IF(COUNTA(CitationInformation)=0,"",IF(INDEX(AuthorList[Author Name],$A3730)="","",
CONCATENATE("  - &amp;AuthorListID",TEXT($A3730,"0000"),
"  {CitationID: *CitationID0001",
", PersonID: *PersonID",TEXT(MATCH(INDEX(AuthorList[Author Name],$A3730),People[Full Name],0),"0000"),
", AuthorOrder: ",INDEX(AuthorList[Author Number],$A3730),"}")))</f>
        <v>#REF!</v>
      </c>
      <c r="K3730" t="e">
        <f>IF(INDEX(SamplingFeatures[Feature Code],$A3730)="","",
CONCATENATE("  - &amp;SamplingFeatureID",TEXT($A3730,"0000"),
" {","SamplingFeatureUUID:  ",CHAR(34),INDEX(SamplingFeatures[Sampling Feature UUID],$A3730),CHAR(34),
", SamplingFeatureTypeCV:  ",CHAR(34),INDEX(SamplingFeatures[Sampling Feature Type],$A3730),CHAR(34),
", SamplingFeatureCode:  ",CHAR(34),INDEX(SamplingFeatures[Feature Code],$A3730),CHAR(34),
", SamplingFeatureName:  ",CHAR(34),INDEX(SamplingFeatures[Feature Name],$A3730),CHAR(34),
", SamplingFeatureDescription:  ",CHAR(34),INDEX(SamplingFeatures[Feature Description],$A3730),CHAR(34),
", SamplingFeatureGeotypeCV:  ",CHAR(34),INDEX(SamplingFeatures[Feature Geo Type],$A3730),CHAR(34),
", FeatureGeometry:  ",CHAR(34),INDEX(SamplingFeatures[Feature Geometry],$A3730),CHAR(34),
", Elevation_m:  ",CHAR(34),INDEX(SamplingFeatures[Elevation_m],$A3730),CHAR(34),
", ElevationDatumCV:  ",CHAR(34),ElevationDatum,CHAR(34),"}"))</f>
        <v>#REF!</v>
      </c>
      <c r="L3730" t="e">
        <f>IF(INDEX(SamplingFeatures[Sampling Feature Type],$A3730)&lt;&gt;"Site","",
CONCATENATE("  - &amp;SiteID",TEXT(SUMPRODUCT(--($L$3:$L3729&lt;&gt;"")),"0000"),
" {","SamplingFeatureID:  *SamplingFeatureID",TEXT($A3730,"0000"),
", SiteTypeCV:  ",CHAR(34),INDEX(Sites[Site Type],$A3730),CHAR(34),
", Latitude:  ",INDEX(Sites[Latitude],$A3730),
", Longitude:  ",INDEX(Sites[Longitude],$A3730),
", SRSName:  ",CHAR(34),LatLonDatum,CHAR(34),"}"))</f>
        <v>#REF!</v>
      </c>
      <c r="M3730" t="e">
        <f>IF(INDEX(SamplingFeatures[Sampling Feature Type],$A3730)&lt;&gt;"Specimen","",
CONCATENATE("  - &amp;SpecimenID",TEXT(SUMPRODUCT(--($M$3:$M3729&lt;&gt;"")),"0000"),
" {","SamplingFeatureID:  *SamplingFeatureID",TEXT($A3730,"0000"),
", SpecimenTypeCV:  ",CHAR(34),INDEX(Specimens[Specimen Type],$A3730),CHAR(34),
", SpecimenMediumCV:  ",INDEX(Specimens[Specimen Medium],$A3730),
", IsFieldSpecimen:  ",CHAR(34),INDEX(Specimens[Is Field Specimen?],$A3730),CHAR(34),"}"))</f>
        <v>#REF!</v>
      </c>
      <c r="N3730" t="e">
        <f>IF(COUNTA(SpatialOffsets[])=0,"", IF(INDEX(SpatialOffsets[Spatial Offset Type],$A3730)="","",
CONCATENATE("  - &amp;SpatialOffsetID",TEXT($A3730,"0000"),
" {","SpatialOffsetTypeCV:  ",CHAR(34),INDEX(SpatialOffsets[Spatial Offset Type],$A3730),CHAR(34),
", Offset1Value:  ",INDEX(SpatialOffsets[Offset 1 Value],$A3730),
", Offset1UnitID:  ",CHAR(34),INDEX(SpatialOffsets[Offset 1 Unit],$A3730),CHAR(34),
", Offset2Value:  ",INDEX(SpatialOffsets[Offset 2 Value],$A3730),
", Offset2UnitID:  ",CHAR(34),INDEX(SpatialOffsets[Offset 2 Unit],$A3730),CHAR(34),
", Offset3Value:  ",INDEX(SpatialOffsets[Offset 3 Value],$A3730),
", Offset3UnitID:  ",CHAR(34),INDEX(SpatialOffsets[Offset 3 Unit],$A3730),CHAR(34),,"}")))</f>
        <v>#REF!</v>
      </c>
      <c r="O3730" t="e">
        <f>IF(COUNTA(RelatedFeatures[])=0,"", IF(INDEX(RelatedFeatures[First Sampling Feature Code],$A3730)="","",
CONCATENATE("  - &amp;RelationID",TEXT($A3730,"0000"),
" {","SamplingFeatureID:  *SamplingFeatureID",TEXT(MATCH(INDEX(RelatedFeatures[First Sampling Feature Code],$A3730),SamplingFeatures[Feature Code],0),"0000"),
", RelationshipTypeCV:  ",CHAR(34),INDEX(RelatedFeatures[Relationship Type],$A3730),CHAR(34),
", RelatedFeatureID: *SamplingFeatureID",TEXT(MATCH(INDEX(RelatedFeatures[Second Sampling Feature Code],$A3730),SamplingFeatures[Feature Code],0),"0000"),
", SpatialOffsetID:  ",IF(INDEX(RelatedFeatures[Offset Number],$A3730)="","",CONCATENATE("*SpatialOffsetID",TEXT(INDEX(RelatedFeatures[Offset Number],$A3730),"0000"))),"}")))</f>
        <v>#REF!</v>
      </c>
      <c r="P3730" t="e">
        <f>IF(INDEX(Methods[Method Type],$A3730)="","",
CONCATENATE("  - &amp;MethodID",TEXT($A3730,"0000"),
" {","MethodTypeCV:  ",CHAR(34),INDEX(Methods[Method Type],$A3730),CHAR(34),
", MethodCode:  ",CHAR(34),INDEX(Methods[Method Code],$A3730),CHAR(34),
", MethodName:  ",CHAR(34),INDEX(Methods[Method Name],$A3730),CHAR(34),
", MethodDescription:  ",CHAR(34),INDEX(Methods[Method Description],$A3730),CHAR(34),
", MethodLink:  ",CHAR(34),INDEX(Methods[Method Link],$A3730),CHAR(34),
", OrganizationID: *OrganizationID",TEXT(MATCH(INDEX(Methods[Organization Name],$A3730),Organizations[Organization Name],0),"0000"),"}"))</f>
        <v>#REF!</v>
      </c>
      <c r="Q3730" t="e">
        <f>IF(INDEX(Variables[Variable Type],$A3730)="","",
CONCATENATE("  - &amp;VariableID",TEXT($A3730,"0000"),
" {","VariableTypeCV:  ",CHAR(34),INDEX(Variables[Variable Type],$A3730),CHAR(34),
", VariableCode:  ",CHAR(34),INDEX(Variables[Variable Code],$A3730),CHAR(34),
", VariableNameCV:  ",CHAR(34),INDEX(Variables[Variable Name],$A3730),CHAR(34),
", VariableDefinition:  ",CHAR(34),INDEX(Variables[Variable Definition],$A3730),CHAR(34),
", SpecciationCV:  ",CHAR(34),INDEX(Variables[Speciation],$A3730),CHAR(34),
", NoDataValue:  ",CHAR(34),INDEX(Variables[No Data Value],$A3730),CHAR(34),"}"))</f>
        <v>#REF!</v>
      </c>
    </row>
    <row r="3731" spans="1:17" x14ac:dyDescent="0.25">
      <c r="A3731">
        <v>3728</v>
      </c>
      <c r="D3731" t="e">
        <f>IF(INDEX(People[First Name],$A3731)="","",
CONCATENATE("  - &amp;PersonID",TEXT($A3731,"0000"),
" {","PersonFirstName:  ",CHAR(34),INDEX(People[First Name],$A3731),CHAR(34),
", PersonMiddleName:  ",CHAR(34),INDEX(People[Middle Name],$A3731),CHAR(34),
", PersonLastName:  ",CHAR(34),INDEX(People[Last Name],$A3731),CHAR(34),"}"))</f>
        <v>#REF!</v>
      </c>
      <c r="E3731" t="e">
        <f>IF(INDEX(Organizations[Organization Type '[CV']],$A3731)="","",
CONCATENATE("  - &amp;OrganizationID",TEXT($A3731,"0000"),
" {","OrganizationTypeCV:  ",CHAR(34),INDEX(Organizations[Organization Type '[CV']],$A3731),CHAR(34),
", OrganizationCode:  ",CHAR(34),INDEX(Organizations[Organization Code],$A3731),CHAR(34),
", OrganizationName:  ",CHAR(34),INDEX(Organizations[Organization Name],$A3731),CHAR(34),
", OrganizationDescription:  ",CHAR(34),INDEX(Organizations[Organization Description],$A3731),CHAR(34),
", OrganizationLink:  ",CHAR(34),INDEX(Organizations[Organization Link],$A3731),CHAR(34),"}"))</f>
        <v>#REF!</v>
      </c>
      <c r="F3731" t="e">
        <f>IF(INDEX(People[First Name],$A3731)="","",
CONCATENATE("  - &amp;AffiliationID",TEXT($A3731,"0000"),
" {PersonID: *PersonID",TEXT($A3731,"0000"),
", OrganizationID: *OrganizationID",TEXT(MATCH(INDEX(People[Organization Name],$A3731),Organizations[Organization Name],0),"0000"),
", IsPrimaryOrganizationContact: , AffiliationStartDate: , AffiliationEndDate: , PrimaryPhone: ",
", PrimaryEmail: ",CHAR(34),INDEX(People[Primary Email],$A3731),CHAR(34),
", PrimaryAddress: ",CHAR(34),INDEX(People[Primary Address],$A3731),CHAR(34),
", PersonLink: }"))</f>
        <v>#REF!</v>
      </c>
      <c r="H3731" t="e">
        <f>IF(COUNTA(CitationInformation)=0,"",IF(INDEX(AuthorList[Author Name],$A3731)="","",
CONCATENATE("  - &amp;AuthorListID",TEXT($A3731,"0000"),
"  {CitationID: *CitationID0001",
", PersonID: *PersonID",TEXT(MATCH(INDEX(AuthorList[Author Name],$A3731),People[Full Name],0),"0000"),
", AuthorOrder: ",INDEX(AuthorList[Author Number],$A3731),"}")))</f>
        <v>#REF!</v>
      </c>
      <c r="K3731" t="e">
        <f>IF(INDEX(SamplingFeatures[Feature Code],$A3731)="","",
CONCATENATE("  - &amp;SamplingFeatureID",TEXT($A3731,"0000"),
" {","SamplingFeatureUUID:  ",CHAR(34),INDEX(SamplingFeatures[Sampling Feature UUID],$A3731),CHAR(34),
", SamplingFeatureTypeCV:  ",CHAR(34),INDEX(SamplingFeatures[Sampling Feature Type],$A3731),CHAR(34),
", SamplingFeatureCode:  ",CHAR(34),INDEX(SamplingFeatures[Feature Code],$A3731),CHAR(34),
", SamplingFeatureName:  ",CHAR(34),INDEX(SamplingFeatures[Feature Name],$A3731),CHAR(34),
", SamplingFeatureDescription:  ",CHAR(34),INDEX(SamplingFeatures[Feature Description],$A3731),CHAR(34),
", SamplingFeatureGeotypeCV:  ",CHAR(34),INDEX(SamplingFeatures[Feature Geo Type],$A3731),CHAR(34),
", FeatureGeometry:  ",CHAR(34),INDEX(SamplingFeatures[Feature Geometry],$A3731),CHAR(34),
", Elevation_m:  ",CHAR(34),INDEX(SamplingFeatures[Elevation_m],$A3731),CHAR(34),
", ElevationDatumCV:  ",CHAR(34),ElevationDatum,CHAR(34),"}"))</f>
        <v>#REF!</v>
      </c>
      <c r="L3731" t="e">
        <f>IF(INDEX(SamplingFeatures[Sampling Feature Type],$A3731)&lt;&gt;"Site","",
CONCATENATE("  - &amp;SiteID",TEXT(SUMPRODUCT(--($L$3:$L3730&lt;&gt;"")),"0000"),
" {","SamplingFeatureID:  *SamplingFeatureID",TEXT($A3731,"0000"),
", SiteTypeCV:  ",CHAR(34),INDEX(Sites[Site Type],$A3731),CHAR(34),
", Latitude:  ",INDEX(Sites[Latitude],$A3731),
", Longitude:  ",INDEX(Sites[Longitude],$A3731),
", SRSName:  ",CHAR(34),LatLonDatum,CHAR(34),"}"))</f>
        <v>#REF!</v>
      </c>
      <c r="M3731" t="e">
        <f>IF(INDEX(SamplingFeatures[Sampling Feature Type],$A3731)&lt;&gt;"Specimen","",
CONCATENATE("  - &amp;SpecimenID",TEXT(SUMPRODUCT(--($M$3:$M3730&lt;&gt;"")),"0000"),
" {","SamplingFeatureID:  *SamplingFeatureID",TEXT($A3731,"0000"),
", SpecimenTypeCV:  ",CHAR(34),INDEX(Specimens[Specimen Type],$A3731),CHAR(34),
", SpecimenMediumCV:  ",INDEX(Specimens[Specimen Medium],$A3731),
", IsFieldSpecimen:  ",CHAR(34),INDEX(Specimens[Is Field Specimen?],$A3731),CHAR(34),"}"))</f>
        <v>#REF!</v>
      </c>
      <c r="N3731" t="e">
        <f>IF(COUNTA(SpatialOffsets[])=0,"", IF(INDEX(SpatialOffsets[Spatial Offset Type],$A3731)="","",
CONCATENATE("  - &amp;SpatialOffsetID",TEXT($A3731,"0000"),
" {","SpatialOffsetTypeCV:  ",CHAR(34),INDEX(SpatialOffsets[Spatial Offset Type],$A3731),CHAR(34),
", Offset1Value:  ",INDEX(SpatialOffsets[Offset 1 Value],$A3731),
", Offset1UnitID:  ",CHAR(34),INDEX(SpatialOffsets[Offset 1 Unit],$A3731),CHAR(34),
", Offset2Value:  ",INDEX(SpatialOffsets[Offset 2 Value],$A3731),
", Offset2UnitID:  ",CHAR(34),INDEX(SpatialOffsets[Offset 2 Unit],$A3731),CHAR(34),
", Offset3Value:  ",INDEX(SpatialOffsets[Offset 3 Value],$A3731),
", Offset3UnitID:  ",CHAR(34),INDEX(SpatialOffsets[Offset 3 Unit],$A3731),CHAR(34),,"}")))</f>
        <v>#REF!</v>
      </c>
      <c r="O3731" t="e">
        <f>IF(COUNTA(RelatedFeatures[])=0,"", IF(INDEX(RelatedFeatures[First Sampling Feature Code],$A3731)="","",
CONCATENATE("  - &amp;RelationID",TEXT($A3731,"0000"),
" {","SamplingFeatureID:  *SamplingFeatureID",TEXT(MATCH(INDEX(RelatedFeatures[First Sampling Feature Code],$A3731),SamplingFeatures[Feature Code],0),"0000"),
", RelationshipTypeCV:  ",CHAR(34),INDEX(RelatedFeatures[Relationship Type],$A3731),CHAR(34),
", RelatedFeatureID: *SamplingFeatureID",TEXT(MATCH(INDEX(RelatedFeatures[Second Sampling Feature Code],$A3731),SamplingFeatures[Feature Code],0),"0000"),
", SpatialOffsetID:  ",IF(INDEX(RelatedFeatures[Offset Number],$A3731)="","",CONCATENATE("*SpatialOffsetID",TEXT(INDEX(RelatedFeatures[Offset Number],$A3731),"0000"))),"}")))</f>
        <v>#REF!</v>
      </c>
      <c r="P3731" t="e">
        <f>IF(INDEX(Methods[Method Type],$A3731)="","",
CONCATENATE("  - &amp;MethodID",TEXT($A3731,"0000"),
" {","MethodTypeCV:  ",CHAR(34),INDEX(Methods[Method Type],$A3731),CHAR(34),
", MethodCode:  ",CHAR(34),INDEX(Methods[Method Code],$A3731),CHAR(34),
", MethodName:  ",CHAR(34),INDEX(Methods[Method Name],$A3731),CHAR(34),
", MethodDescription:  ",CHAR(34),INDEX(Methods[Method Description],$A3731),CHAR(34),
", MethodLink:  ",CHAR(34),INDEX(Methods[Method Link],$A3731),CHAR(34),
", OrganizationID: *OrganizationID",TEXT(MATCH(INDEX(Methods[Organization Name],$A3731),Organizations[Organization Name],0),"0000"),"}"))</f>
        <v>#REF!</v>
      </c>
      <c r="Q3731" t="e">
        <f>IF(INDEX(Variables[Variable Type],$A3731)="","",
CONCATENATE("  - &amp;VariableID",TEXT($A3731,"0000"),
" {","VariableTypeCV:  ",CHAR(34),INDEX(Variables[Variable Type],$A3731),CHAR(34),
", VariableCode:  ",CHAR(34),INDEX(Variables[Variable Code],$A3731),CHAR(34),
", VariableNameCV:  ",CHAR(34),INDEX(Variables[Variable Name],$A3731),CHAR(34),
", VariableDefinition:  ",CHAR(34),INDEX(Variables[Variable Definition],$A3731),CHAR(34),
", SpecciationCV:  ",CHAR(34),INDEX(Variables[Speciation],$A3731),CHAR(34),
", NoDataValue:  ",CHAR(34),INDEX(Variables[No Data Value],$A3731),CHAR(34),"}"))</f>
        <v>#REF!</v>
      </c>
    </row>
    <row r="3732" spans="1:17" x14ac:dyDescent="0.25">
      <c r="A3732">
        <v>3729</v>
      </c>
      <c r="D3732" t="e">
        <f>IF(INDEX(People[First Name],$A3732)="","",
CONCATENATE("  - &amp;PersonID",TEXT($A3732,"0000"),
" {","PersonFirstName:  ",CHAR(34),INDEX(People[First Name],$A3732),CHAR(34),
", PersonMiddleName:  ",CHAR(34),INDEX(People[Middle Name],$A3732),CHAR(34),
", PersonLastName:  ",CHAR(34),INDEX(People[Last Name],$A3732),CHAR(34),"}"))</f>
        <v>#REF!</v>
      </c>
      <c r="E3732" t="e">
        <f>IF(INDEX(Organizations[Organization Type '[CV']],$A3732)="","",
CONCATENATE("  - &amp;OrganizationID",TEXT($A3732,"0000"),
" {","OrganizationTypeCV:  ",CHAR(34),INDEX(Organizations[Organization Type '[CV']],$A3732),CHAR(34),
", OrganizationCode:  ",CHAR(34),INDEX(Organizations[Organization Code],$A3732),CHAR(34),
", OrganizationName:  ",CHAR(34),INDEX(Organizations[Organization Name],$A3732),CHAR(34),
", OrganizationDescription:  ",CHAR(34),INDEX(Organizations[Organization Description],$A3732),CHAR(34),
", OrganizationLink:  ",CHAR(34),INDEX(Organizations[Organization Link],$A3732),CHAR(34),"}"))</f>
        <v>#REF!</v>
      </c>
      <c r="F3732" t="e">
        <f>IF(INDEX(People[First Name],$A3732)="","",
CONCATENATE("  - &amp;AffiliationID",TEXT($A3732,"0000"),
" {PersonID: *PersonID",TEXT($A3732,"0000"),
", OrganizationID: *OrganizationID",TEXT(MATCH(INDEX(People[Organization Name],$A3732),Organizations[Organization Name],0),"0000"),
", IsPrimaryOrganizationContact: , AffiliationStartDate: , AffiliationEndDate: , PrimaryPhone: ",
", PrimaryEmail: ",CHAR(34),INDEX(People[Primary Email],$A3732),CHAR(34),
", PrimaryAddress: ",CHAR(34),INDEX(People[Primary Address],$A3732),CHAR(34),
", PersonLink: }"))</f>
        <v>#REF!</v>
      </c>
      <c r="H3732" t="e">
        <f>IF(COUNTA(CitationInformation)=0,"",IF(INDEX(AuthorList[Author Name],$A3732)="","",
CONCATENATE("  - &amp;AuthorListID",TEXT($A3732,"0000"),
"  {CitationID: *CitationID0001",
", PersonID: *PersonID",TEXT(MATCH(INDEX(AuthorList[Author Name],$A3732),People[Full Name],0),"0000"),
", AuthorOrder: ",INDEX(AuthorList[Author Number],$A3732),"}")))</f>
        <v>#REF!</v>
      </c>
      <c r="K3732" t="e">
        <f>IF(INDEX(SamplingFeatures[Feature Code],$A3732)="","",
CONCATENATE("  - &amp;SamplingFeatureID",TEXT($A3732,"0000"),
" {","SamplingFeatureUUID:  ",CHAR(34),INDEX(SamplingFeatures[Sampling Feature UUID],$A3732),CHAR(34),
", SamplingFeatureTypeCV:  ",CHAR(34),INDEX(SamplingFeatures[Sampling Feature Type],$A3732),CHAR(34),
", SamplingFeatureCode:  ",CHAR(34),INDEX(SamplingFeatures[Feature Code],$A3732),CHAR(34),
", SamplingFeatureName:  ",CHAR(34),INDEX(SamplingFeatures[Feature Name],$A3732),CHAR(34),
", SamplingFeatureDescription:  ",CHAR(34),INDEX(SamplingFeatures[Feature Description],$A3732),CHAR(34),
", SamplingFeatureGeotypeCV:  ",CHAR(34),INDEX(SamplingFeatures[Feature Geo Type],$A3732),CHAR(34),
", FeatureGeometry:  ",CHAR(34),INDEX(SamplingFeatures[Feature Geometry],$A3732),CHAR(34),
", Elevation_m:  ",CHAR(34),INDEX(SamplingFeatures[Elevation_m],$A3732),CHAR(34),
", ElevationDatumCV:  ",CHAR(34),ElevationDatum,CHAR(34),"}"))</f>
        <v>#REF!</v>
      </c>
      <c r="L3732" t="e">
        <f>IF(INDEX(SamplingFeatures[Sampling Feature Type],$A3732)&lt;&gt;"Site","",
CONCATENATE("  - &amp;SiteID",TEXT(SUMPRODUCT(--($L$3:$L3731&lt;&gt;"")),"0000"),
" {","SamplingFeatureID:  *SamplingFeatureID",TEXT($A3732,"0000"),
", SiteTypeCV:  ",CHAR(34),INDEX(Sites[Site Type],$A3732),CHAR(34),
", Latitude:  ",INDEX(Sites[Latitude],$A3732),
", Longitude:  ",INDEX(Sites[Longitude],$A3732),
", SRSName:  ",CHAR(34),LatLonDatum,CHAR(34),"}"))</f>
        <v>#REF!</v>
      </c>
      <c r="M3732" t="e">
        <f>IF(INDEX(SamplingFeatures[Sampling Feature Type],$A3732)&lt;&gt;"Specimen","",
CONCATENATE("  - &amp;SpecimenID",TEXT(SUMPRODUCT(--($M$3:$M3731&lt;&gt;"")),"0000"),
" {","SamplingFeatureID:  *SamplingFeatureID",TEXT($A3732,"0000"),
", SpecimenTypeCV:  ",CHAR(34),INDEX(Specimens[Specimen Type],$A3732),CHAR(34),
", SpecimenMediumCV:  ",INDEX(Specimens[Specimen Medium],$A3732),
", IsFieldSpecimen:  ",CHAR(34),INDEX(Specimens[Is Field Specimen?],$A3732),CHAR(34),"}"))</f>
        <v>#REF!</v>
      </c>
      <c r="N3732" t="e">
        <f>IF(COUNTA(SpatialOffsets[])=0,"", IF(INDEX(SpatialOffsets[Spatial Offset Type],$A3732)="","",
CONCATENATE("  - &amp;SpatialOffsetID",TEXT($A3732,"0000"),
" {","SpatialOffsetTypeCV:  ",CHAR(34),INDEX(SpatialOffsets[Spatial Offset Type],$A3732),CHAR(34),
", Offset1Value:  ",INDEX(SpatialOffsets[Offset 1 Value],$A3732),
", Offset1UnitID:  ",CHAR(34),INDEX(SpatialOffsets[Offset 1 Unit],$A3732),CHAR(34),
", Offset2Value:  ",INDEX(SpatialOffsets[Offset 2 Value],$A3732),
", Offset2UnitID:  ",CHAR(34),INDEX(SpatialOffsets[Offset 2 Unit],$A3732),CHAR(34),
", Offset3Value:  ",INDEX(SpatialOffsets[Offset 3 Value],$A3732),
", Offset3UnitID:  ",CHAR(34),INDEX(SpatialOffsets[Offset 3 Unit],$A3732),CHAR(34),,"}")))</f>
        <v>#REF!</v>
      </c>
      <c r="O3732" t="e">
        <f>IF(COUNTA(RelatedFeatures[])=0,"", IF(INDEX(RelatedFeatures[First Sampling Feature Code],$A3732)="","",
CONCATENATE("  - &amp;RelationID",TEXT($A3732,"0000"),
" {","SamplingFeatureID:  *SamplingFeatureID",TEXT(MATCH(INDEX(RelatedFeatures[First Sampling Feature Code],$A3732),SamplingFeatures[Feature Code],0),"0000"),
", RelationshipTypeCV:  ",CHAR(34),INDEX(RelatedFeatures[Relationship Type],$A3732),CHAR(34),
", RelatedFeatureID: *SamplingFeatureID",TEXT(MATCH(INDEX(RelatedFeatures[Second Sampling Feature Code],$A3732),SamplingFeatures[Feature Code],0),"0000"),
", SpatialOffsetID:  ",IF(INDEX(RelatedFeatures[Offset Number],$A3732)="","",CONCATENATE("*SpatialOffsetID",TEXT(INDEX(RelatedFeatures[Offset Number],$A3732),"0000"))),"}")))</f>
        <v>#REF!</v>
      </c>
      <c r="P3732" t="e">
        <f>IF(INDEX(Methods[Method Type],$A3732)="","",
CONCATENATE("  - &amp;MethodID",TEXT($A3732,"0000"),
" {","MethodTypeCV:  ",CHAR(34),INDEX(Methods[Method Type],$A3732),CHAR(34),
", MethodCode:  ",CHAR(34),INDEX(Methods[Method Code],$A3732),CHAR(34),
", MethodName:  ",CHAR(34),INDEX(Methods[Method Name],$A3732),CHAR(34),
", MethodDescription:  ",CHAR(34),INDEX(Methods[Method Description],$A3732),CHAR(34),
", MethodLink:  ",CHAR(34),INDEX(Methods[Method Link],$A3732),CHAR(34),
", OrganizationID: *OrganizationID",TEXT(MATCH(INDEX(Methods[Organization Name],$A3732),Organizations[Organization Name],0),"0000"),"}"))</f>
        <v>#REF!</v>
      </c>
      <c r="Q3732" t="e">
        <f>IF(INDEX(Variables[Variable Type],$A3732)="","",
CONCATENATE("  - &amp;VariableID",TEXT($A3732,"0000"),
" {","VariableTypeCV:  ",CHAR(34),INDEX(Variables[Variable Type],$A3732),CHAR(34),
", VariableCode:  ",CHAR(34),INDEX(Variables[Variable Code],$A3732),CHAR(34),
", VariableNameCV:  ",CHAR(34),INDEX(Variables[Variable Name],$A3732),CHAR(34),
", VariableDefinition:  ",CHAR(34),INDEX(Variables[Variable Definition],$A3732),CHAR(34),
", SpecciationCV:  ",CHAR(34),INDEX(Variables[Speciation],$A3732),CHAR(34),
", NoDataValue:  ",CHAR(34),INDEX(Variables[No Data Value],$A3732),CHAR(34),"}"))</f>
        <v>#REF!</v>
      </c>
    </row>
    <row r="3733" spans="1:17" x14ac:dyDescent="0.25">
      <c r="A3733">
        <v>3730</v>
      </c>
      <c r="D3733" t="e">
        <f>IF(INDEX(People[First Name],$A3733)="","",
CONCATENATE("  - &amp;PersonID",TEXT($A3733,"0000"),
" {","PersonFirstName:  ",CHAR(34),INDEX(People[First Name],$A3733),CHAR(34),
", PersonMiddleName:  ",CHAR(34),INDEX(People[Middle Name],$A3733),CHAR(34),
", PersonLastName:  ",CHAR(34),INDEX(People[Last Name],$A3733),CHAR(34),"}"))</f>
        <v>#REF!</v>
      </c>
      <c r="E3733" t="e">
        <f>IF(INDEX(Organizations[Organization Type '[CV']],$A3733)="","",
CONCATENATE("  - &amp;OrganizationID",TEXT($A3733,"0000"),
" {","OrganizationTypeCV:  ",CHAR(34),INDEX(Organizations[Organization Type '[CV']],$A3733),CHAR(34),
", OrganizationCode:  ",CHAR(34),INDEX(Organizations[Organization Code],$A3733),CHAR(34),
", OrganizationName:  ",CHAR(34),INDEX(Organizations[Organization Name],$A3733),CHAR(34),
", OrganizationDescription:  ",CHAR(34),INDEX(Organizations[Organization Description],$A3733),CHAR(34),
", OrganizationLink:  ",CHAR(34),INDEX(Organizations[Organization Link],$A3733),CHAR(34),"}"))</f>
        <v>#REF!</v>
      </c>
      <c r="F3733" t="e">
        <f>IF(INDEX(People[First Name],$A3733)="","",
CONCATENATE("  - &amp;AffiliationID",TEXT($A3733,"0000"),
" {PersonID: *PersonID",TEXT($A3733,"0000"),
", OrganizationID: *OrganizationID",TEXT(MATCH(INDEX(People[Organization Name],$A3733),Organizations[Organization Name],0),"0000"),
", IsPrimaryOrganizationContact: , AffiliationStartDate: , AffiliationEndDate: , PrimaryPhone: ",
", PrimaryEmail: ",CHAR(34),INDEX(People[Primary Email],$A3733),CHAR(34),
", PrimaryAddress: ",CHAR(34),INDEX(People[Primary Address],$A3733),CHAR(34),
", PersonLink: }"))</f>
        <v>#REF!</v>
      </c>
      <c r="H3733" t="e">
        <f>IF(COUNTA(CitationInformation)=0,"",IF(INDEX(AuthorList[Author Name],$A3733)="","",
CONCATENATE("  - &amp;AuthorListID",TEXT($A3733,"0000"),
"  {CitationID: *CitationID0001",
", PersonID: *PersonID",TEXT(MATCH(INDEX(AuthorList[Author Name],$A3733),People[Full Name],0),"0000"),
", AuthorOrder: ",INDEX(AuthorList[Author Number],$A3733),"}")))</f>
        <v>#REF!</v>
      </c>
      <c r="K3733" t="e">
        <f>IF(INDEX(SamplingFeatures[Feature Code],$A3733)="","",
CONCATENATE("  - &amp;SamplingFeatureID",TEXT($A3733,"0000"),
" {","SamplingFeatureUUID:  ",CHAR(34),INDEX(SamplingFeatures[Sampling Feature UUID],$A3733),CHAR(34),
", SamplingFeatureTypeCV:  ",CHAR(34),INDEX(SamplingFeatures[Sampling Feature Type],$A3733),CHAR(34),
", SamplingFeatureCode:  ",CHAR(34),INDEX(SamplingFeatures[Feature Code],$A3733),CHAR(34),
", SamplingFeatureName:  ",CHAR(34),INDEX(SamplingFeatures[Feature Name],$A3733),CHAR(34),
", SamplingFeatureDescription:  ",CHAR(34),INDEX(SamplingFeatures[Feature Description],$A3733),CHAR(34),
", SamplingFeatureGeotypeCV:  ",CHAR(34),INDEX(SamplingFeatures[Feature Geo Type],$A3733),CHAR(34),
", FeatureGeometry:  ",CHAR(34),INDEX(SamplingFeatures[Feature Geometry],$A3733),CHAR(34),
", Elevation_m:  ",CHAR(34),INDEX(SamplingFeatures[Elevation_m],$A3733),CHAR(34),
", ElevationDatumCV:  ",CHAR(34),ElevationDatum,CHAR(34),"}"))</f>
        <v>#REF!</v>
      </c>
      <c r="L3733" t="e">
        <f>IF(INDEX(SamplingFeatures[Sampling Feature Type],$A3733)&lt;&gt;"Site","",
CONCATENATE("  - &amp;SiteID",TEXT(SUMPRODUCT(--($L$3:$L3732&lt;&gt;"")),"0000"),
" {","SamplingFeatureID:  *SamplingFeatureID",TEXT($A3733,"0000"),
", SiteTypeCV:  ",CHAR(34),INDEX(Sites[Site Type],$A3733),CHAR(34),
", Latitude:  ",INDEX(Sites[Latitude],$A3733),
", Longitude:  ",INDEX(Sites[Longitude],$A3733),
", SRSName:  ",CHAR(34),LatLonDatum,CHAR(34),"}"))</f>
        <v>#REF!</v>
      </c>
      <c r="M3733" t="e">
        <f>IF(INDEX(SamplingFeatures[Sampling Feature Type],$A3733)&lt;&gt;"Specimen","",
CONCATENATE("  - &amp;SpecimenID",TEXT(SUMPRODUCT(--($M$3:$M3732&lt;&gt;"")),"0000"),
" {","SamplingFeatureID:  *SamplingFeatureID",TEXT($A3733,"0000"),
", SpecimenTypeCV:  ",CHAR(34),INDEX(Specimens[Specimen Type],$A3733),CHAR(34),
", SpecimenMediumCV:  ",INDEX(Specimens[Specimen Medium],$A3733),
", IsFieldSpecimen:  ",CHAR(34),INDEX(Specimens[Is Field Specimen?],$A3733),CHAR(34),"}"))</f>
        <v>#REF!</v>
      </c>
      <c r="N3733" t="e">
        <f>IF(COUNTA(SpatialOffsets[])=0,"", IF(INDEX(SpatialOffsets[Spatial Offset Type],$A3733)="","",
CONCATENATE("  - &amp;SpatialOffsetID",TEXT($A3733,"0000"),
" {","SpatialOffsetTypeCV:  ",CHAR(34),INDEX(SpatialOffsets[Spatial Offset Type],$A3733),CHAR(34),
", Offset1Value:  ",INDEX(SpatialOffsets[Offset 1 Value],$A3733),
", Offset1UnitID:  ",CHAR(34),INDEX(SpatialOffsets[Offset 1 Unit],$A3733),CHAR(34),
", Offset2Value:  ",INDEX(SpatialOffsets[Offset 2 Value],$A3733),
", Offset2UnitID:  ",CHAR(34),INDEX(SpatialOffsets[Offset 2 Unit],$A3733),CHAR(34),
", Offset3Value:  ",INDEX(SpatialOffsets[Offset 3 Value],$A3733),
", Offset3UnitID:  ",CHAR(34),INDEX(SpatialOffsets[Offset 3 Unit],$A3733),CHAR(34),,"}")))</f>
        <v>#REF!</v>
      </c>
      <c r="O3733" t="e">
        <f>IF(COUNTA(RelatedFeatures[])=0,"", IF(INDEX(RelatedFeatures[First Sampling Feature Code],$A3733)="","",
CONCATENATE("  - &amp;RelationID",TEXT($A3733,"0000"),
" {","SamplingFeatureID:  *SamplingFeatureID",TEXT(MATCH(INDEX(RelatedFeatures[First Sampling Feature Code],$A3733),SamplingFeatures[Feature Code],0),"0000"),
", RelationshipTypeCV:  ",CHAR(34),INDEX(RelatedFeatures[Relationship Type],$A3733),CHAR(34),
", RelatedFeatureID: *SamplingFeatureID",TEXT(MATCH(INDEX(RelatedFeatures[Second Sampling Feature Code],$A3733),SamplingFeatures[Feature Code],0),"0000"),
", SpatialOffsetID:  ",IF(INDEX(RelatedFeatures[Offset Number],$A3733)="","",CONCATENATE("*SpatialOffsetID",TEXT(INDEX(RelatedFeatures[Offset Number],$A3733),"0000"))),"}")))</f>
        <v>#REF!</v>
      </c>
      <c r="P3733" t="e">
        <f>IF(INDEX(Methods[Method Type],$A3733)="","",
CONCATENATE("  - &amp;MethodID",TEXT($A3733,"0000"),
" {","MethodTypeCV:  ",CHAR(34),INDEX(Methods[Method Type],$A3733),CHAR(34),
", MethodCode:  ",CHAR(34),INDEX(Methods[Method Code],$A3733),CHAR(34),
", MethodName:  ",CHAR(34),INDEX(Methods[Method Name],$A3733),CHAR(34),
", MethodDescription:  ",CHAR(34),INDEX(Methods[Method Description],$A3733),CHAR(34),
", MethodLink:  ",CHAR(34),INDEX(Methods[Method Link],$A3733),CHAR(34),
", OrganizationID: *OrganizationID",TEXT(MATCH(INDEX(Methods[Organization Name],$A3733),Organizations[Organization Name],0),"0000"),"}"))</f>
        <v>#REF!</v>
      </c>
      <c r="Q3733" t="e">
        <f>IF(INDEX(Variables[Variable Type],$A3733)="","",
CONCATENATE("  - &amp;VariableID",TEXT($A3733,"0000"),
" {","VariableTypeCV:  ",CHAR(34),INDEX(Variables[Variable Type],$A3733),CHAR(34),
", VariableCode:  ",CHAR(34),INDEX(Variables[Variable Code],$A3733),CHAR(34),
", VariableNameCV:  ",CHAR(34),INDEX(Variables[Variable Name],$A3733),CHAR(34),
", VariableDefinition:  ",CHAR(34),INDEX(Variables[Variable Definition],$A3733),CHAR(34),
", SpecciationCV:  ",CHAR(34),INDEX(Variables[Speciation],$A3733),CHAR(34),
", NoDataValue:  ",CHAR(34),INDEX(Variables[No Data Value],$A3733),CHAR(34),"}"))</f>
        <v>#REF!</v>
      </c>
    </row>
    <row r="3734" spans="1:17" x14ac:dyDescent="0.25">
      <c r="A3734">
        <v>3731</v>
      </c>
      <c r="D3734" t="e">
        <f>IF(INDEX(People[First Name],$A3734)="","",
CONCATENATE("  - &amp;PersonID",TEXT($A3734,"0000"),
" {","PersonFirstName:  ",CHAR(34),INDEX(People[First Name],$A3734),CHAR(34),
", PersonMiddleName:  ",CHAR(34),INDEX(People[Middle Name],$A3734),CHAR(34),
", PersonLastName:  ",CHAR(34),INDEX(People[Last Name],$A3734),CHAR(34),"}"))</f>
        <v>#REF!</v>
      </c>
      <c r="E3734" t="e">
        <f>IF(INDEX(Organizations[Organization Type '[CV']],$A3734)="","",
CONCATENATE("  - &amp;OrganizationID",TEXT($A3734,"0000"),
" {","OrganizationTypeCV:  ",CHAR(34),INDEX(Organizations[Organization Type '[CV']],$A3734),CHAR(34),
", OrganizationCode:  ",CHAR(34),INDEX(Organizations[Organization Code],$A3734),CHAR(34),
", OrganizationName:  ",CHAR(34),INDEX(Organizations[Organization Name],$A3734),CHAR(34),
", OrganizationDescription:  ",CHAR(34),INDEX(Organizations[Organization Description],$A3734),CHAR(34),
", OrganizationLink:  ",CHAR(34),INDEX(Organizations[Organization Link],$A3734),CHAR(34),"}"))</f>
        <v>#REF!</v>
      </c>
      <c r="F3734" t="e">
        <f>IF(INDEX(People[First Name],$A3734)="","",
CONCATENATE("  - &amp;AffiliationID",TEXT($A3734,"0000"),
" {PersonID: *PersonID",TEXT($A3734,"0000"),
", OrganizationID: *OrganizationID",TEXT(MATCH(INDEX(People[Organization Name],$A3734),Organizations[Organization Name],0),"0000"),
", IsPrimaryOrganizationContact: , AffiliationStartDate: , AffiliationEndDate: , PrimaryPhone: ",
", PrimaryEmail: ",CHAR(34),INDEX(People[Primary Email],$A3734),CHAR(34),
", PrimaryAddress: ",CHAR(34),INDEX(People[Primary Address],$A3734),CHAR(34),
", PersonLink: }"))</f>
        <v>#REF!</v>
      </c>
      <c r="H3734" t="e">
        <f>IF(COUNTA(CitationInformation)=0,"",IF(INDEX(AuthorList[Author Name],$A3734)="","",
CONCATENATE("  - &amp;AuthorListID",TEXT($A3734,"0000"),
"  {CitationID: *CitationID0001",
", PersonID: *PersonID",TEXT(MATCH(INDEX(AuthorList[Author Name],$A3734),People[Full Name],0),"0000"),
", AuthorOrder: ",INDEX(AuthorList[Author Number],$A3734),"}")))</f>
        <v>#REF!</v>
      </c>
      <c r="K3734" t="e">
        <f>IF(INDEX(SamplingFeatures[Feature Code],$A3734)="","",
CONCATENATE("  - &amp;SamplingFeatureID",TEXT($A3734,"0000"),
" {","SamplingFeatureUUID:  ",CHAR(34),INDEX(SamplingFeatures[Sampling Feature UUID],$A3734),CHAR(34),
", SamplingFeatureTypeCV:  ",CHAR(34),INDEX(SamplingFeatures[Sampling Feature Type],$A3734),CHAR(34),
", SamplingFeatureCode:  ",CHAR(34),INDEX(SamplingFeatures[Feature Code],$A3734),CHAR(34),
", SamplingFeatureName:  ",CHAR(34),INDEX(SamplingFeatures[Feature Name],$A3734),CHAR(34),
", SamplingFeatureDescription:  ",CHAR(34),INDEX(SamplingFeatures[Feature Description],$A3734),CHAR(34),
", SamplingFeatureGeotypeCV:  ",CHAR(34),INDEX(SamplingFeatures[Feature Geo Type],$A3734),CHAR(34),
", FeatureGeometry:  ",CHAR(34),INDEX(SamplingFeatures[Feature Geometry],$A3734),CHAR(34),
", Elevation_m:  ",CHAR(34),INDEX(SamplingFeatures[Elevation_m],$A3734),CHAR(34),
", ElevationDatumCV:  ",CHAR(34),ElevationDatum,CHAR(34),"}"))</f>
        <v>#REF!</v>
      </c>
      <c r="L3734" t="e">
        <f>IF(INDEX(SamplingFeatures[Sampling Feature Type],$A3734)&lt;&gt;"Site","",
CONCATENATE("  - &amp;SiteID",TEXT(SUMPRODUCT(--($L$3:$L3733&lt;&gt;"")),"0000"),
" {","SamplingFeatureID:  *SamplingFeatureID",TEXT($A3734,"0000"),
", SiteTypeCV:  ",CHAR(34),INDEX(Sites[Site Type],$A3734),CHAR(34),
", Latitude:  ",INDEX(Sites[Latitude],$A3734),
", Longitude:  ",INDEX(Sites[Longitude],$A3734),
", SRSName:  ",CHAR(34),LatLonDatum,CHAR(34),"}"))</f>
        <v>#REF!</v>
      </c>
      <c r="M3734" t="e">
        <f>IF(INDEX(SamplingFeatures[Sampling Feature Type],$A3734)&lt;&gt;"Specimen","",
CONCATENATE("  - &amp;SpecimenID",TEXT(SUMPRODUCT(--($M$3:$M3733&lt;&gt;"")),"0000"),
" {","SamplingFeatureID:  *SamplingFeatureID",TEXT($A3734,"0000"),
", SpecimenTypeCV:  ",CHAR(34),INDEX(Specimens[Specimen Type],$A3734),CHAR(34),
", SpecimenMediumCV:  ",INDEX(Specimens[Specimen Medium],$A3734),
", IsFieldSpecimen:  ",CHAR(34),INDEX(Specimens[Is Field Specimen?],$A3734),CHAR(34),"}"))</f>
        <v>#REF!</v>
      </c>
      <c r="N3734" t="e">
        <f>IF(COUNTA(SpatialOffsets[])=0,"", IF(INDEX(SpatialOffsets[Spatial Offset Type],$A3734)="","",
CONCATENATE("  - &amp;SpatialOffsetID",TEXT($A3734,"0000"),
" {","SpatialOffsetTypeCV:  ",CHAR(34),INDEX(SpatialOffsets[Spatial Offset Type],$A3734),CHAR(34),
", Offset1Value:  ",INDEX(SpatialOffsets[Offset 1 Value],$A3734),
", Offset1UnitID:  ",CHAR(34),INDEX(SpatialOffsets[Offset 1 Unit],$A3734),CHAR(34),
", Offset2Value:  ",INDEX(SpatialOffsets[Offset 2 Value],$A3734),
", Offset2UnitID:  ",CHAR(34),INDEX(SpatialOffsets[Offset 2 Unit],$A3734),CHAR(34),
", Offset3Value:  ",INDEX(SpatialOffsets[Offset 3 Value],$A3734),
", Offset3UnitID:  ",CHAR(34),INDEX(SpatialOffsets[Offset 3 Unit],$A3734),CHAR(34),,"}")))</f>
        <v>#REF!</v>
      </c>
      <c r="O3734" t="e">
        <f>IF(COUNTA(RelatedFeatures[])=0,"", IF(INDEX(RelatedFeatures[First Sampling Feature Code],$A3734)="","",
CONCATENATE("  - &amp;RelationID",TEXT($A3734,"0000"),
" {","SamplingFeatureID:  *SamplingFeatureID",TEXT(MATCH(INDEX(RelatedFeatures[First Sampling Feature Code],$A3734),SamplingFeatures[Feature Code],0),"0000"),
", RelationshipTypeCV:  ",CHAR(34),INDEX(RelatedFeatures[Relationship Type],$A3734),CHAR(34),
", RelatedFeatureID: *SamplingFeatureID",TEXT(MATCH(INDEX(RelatedFeatures[Second Sampling Feature Code],$A3734),SamplingFeatures[Feature Code],0),"0000"),
", SpatialOffsetID:  ",IF(INDEX(RelatedFeatures[Offset Number],$A3734)="","",CONCATENATE("*SpatialOffsetID",TEXT(INDEX(RelatedFeatures[Offset Number],$A3734),"0000"))),"}")))</f>
        <v>#REF!</v>
      </c>
      <c r="P3734" t="e">
        <f>IF(INDEX(Methods[Method Type],$A3734)="","",
CONCATENATE("  - &amp;MethodID",TEXT($A3734,"0000"),
" {","MethodTypeCV:  ",CHAR(34),INDEX(Methods[Method Type],$A3734),CHAR(34),
", MethodCode:  ",CHAR(34),INDEX(Methods[Method Code],$A3734),CHAR(34),
", MethodName:  ",CHAR(34),INDEX(Methods[Method Name],$A3734),CHAR(34),
", MethodDescription:  ",CHAR(34),INDEX(Methods[Method Description],$A3734),CHAR(34),
", MethodLink:  ",CHAR(34),INDEX(Methods[Method Link],$A3734),CHAR(34),
", OrganizationID: *OrganizationID",TEXT(MATCH(INDEX(Methods[Organization Name],$A3734),Organizations[Organization Name],0),"0000"),"}"))</f>
        <v>#REF!</v>
      </c>
      <c r="Q3734" t="e">
        <f>IF(INDEX(Variables[Variable Type],$A3734)="","",
CONCATENATE("  - &amp;VariableID",TEXT($A3734,"0000"),
" {","VariableTypeCV:  ",CHAR(34),INDEX(Variables[Variable Type],$A3734),CHAR(34),
", VariableCode:  ",CHAR(34),INDEX(Variables[Variable Code],$A3734),CHAR(34),
", VariableNameCV:  ",CHAR(34),INDEX(Variables[Variable Name],$A3734),CHAR(34),
", VariableDefinition:  ",CHAR(34),INDEX(Variables[Variable Definition],$A3734),CHAR(34),
", SpecciationCV:  ",CHAR(34),INDEX(Variables[Speciation],$A3734),CHAR(34),
", NoDataValue:  ",CHAR(34),INDEX(Variables[No Data Value],$A3734),CHAR(34),"}"))</f>
        <v>#REF!</v>
      </c>
    </row>
    <row r="3735" spans="1:17" x14ac:dyDescent="0.25">
      <c r="A3735">
        <v>3732</v>
      </c>
      <c r="D3735" t="e">
        <f>IF(INDEX(People[First Name],$A3735)="","",
CONCATENATE("  - &amp;PersonID",TEXT($A3735,"0000"),
" {","PersonFirstName:  ",CHAR(34),INDEX(People[First Name],$A3735),CHAR(34),
", PersonMiddleName:  ",CHAR(34),INDEX(People[Middle Name],$A3735),CHAR(34),
", PersonLastName:  ",CHAR(34),INDEX(People[Last Name],$A3735),CHAR(34),"}"))</f>
        <v>#REF!</v>
      </c>
      <c r="E3735" t="e">
        <f>IF(INDEX(Organizations[Organization Type '[CV']],$A3735)="","",
CONCATENATE("  - &amp;OrganizationID",TEXT($A3735,"0000"),
" {","OrganizationTypeCV:  ",CHAR(34),INDEX(Organizations[Organization Type '[CV']],$A3735),CHAR(34),
", OrganizationCode:  ",CHAR(34),INDEX(Organizations[Organization Code],$A3735),CHAR(34),
", OrganizationName:  ",CHAR(34),INDEX(Organizations[Organization Name],$A3735),CHAR(34),
", OrganizationDescription:  ",CHAR(34),INDEX(Organizations[Organization Description],$A3735),CHAR(34),
", OrganizationLink:  ",CHAR(34),INDEX(Organizations[Organization Link],$A3735),CHAR(34),"}"))</f>
        <v>#REF!</v>
      </c>
      <c r="F3735" t="e">
        <f>IF(INDEX(People[First Name],$A3735)="","",
CONCATENATE("  - &amp;AffiliationID",TEXT($A3735,"0000"),
" {PersonID: *PersonID",TEXT($A3735,"0000"),
", OrganizationID: *OrganizationID",TEXT(MATCH(INDEX(People[Organization Name],$A3735),Organizations[Organization Name],0),"0000"),
", IsPrimaryOrganizationContact: , AffiliationStartDate: , AffiliationEndDate: , PrimaryPhone: ",
", PrimaryEmail: ",CHAR(34),INDEX(People[Primary Email],$A3735),CHAR(34),
", PrimaryAddress: ",CHAR(34),INDEX(People[Primary Address],$A3735),CHAR(34),
", PersonLink: }"))</f>
        <v>#REF!</v>
      </c>
      <c r="H3735" t="e">
        <f>IF(COUNTA(CitationInformation)=0,"",IF(INDEX(AuthorList[Author Name],$A3735)="","",
CONCATENATE("  - &amp;AuthorListID",TEXT($A3735,"0000"),
"  {CitationID: *CitationID0001",
", PersonID: *PersonID",TEXT(MATCH(INDEX(AuthorList[Author Name],$A3735),People[Full Name],0),"0000"),
", AuthorOrder: ",INDEX(AuthorList[Author Number],$A3735),"}")))</f>
        <v>#REF!</v>
      </c>
      <c r="K3735" t="e">
        <f>IF(INDEX(SamplingFeatures[Feature Code],$A3735)="","",
CONCATENATE("  - &amp;SamplingFeatureID",TEXT($A3735,"0000"),
" {","SamplingFeatureUUID:  ",CHAR(34),INDEX(SamplingFeatures[Sampling Feature UUID],$A3735),CHAR(34),
", SamplingFeatureTypeCV:  ",CHAR(34),INDEX(SamplingFeatures[Sampling Feature Type],$A3735),CHAR(34),
", SamplingFeatureCode:  ",CHAR(34),INDEX(SamplingFeatures[Feature Code],$A3735),CHAR(34),
", SamplingFeatureName:  ",CHAR(34),INDEX(SamplingFeatures[Feature Name],$A3735),CHAR(34),
", SamplingFeatureDescription:  ",CHAR(34),INDEX(SamplingFeatures[Feature Description],$A3735),CHAR(34),
", SamplingFeatureGeotypeCV:  ",CHAR(34),INDEX(SamplingFeatures[Feature Geo Type],$A3735),CHAR(34),
", FeatureGeometry:  ",CHAR(34),INDEX(SamplingFeatures[Feature Geometry],$A3735),CHAR(34),
", Elevation_m:  ",CHAR(34),INDEX(SamplingFeatures[Elevation_m],$A3735),CHAR(34),
", ElevationDatumCV:  ",CHAR(34),ElevationDatum,CHAR(34),"}"))</f>
        <v>#REF!</v>
      </c>
      <c r="L3735" t="e">
        <f>IF(INDEX(SamplingFeatures[Sampling Feature Type],$A3735)&lt;&gt;"Site","",
CONCATENATE("  - &amp;SiteID",TEXT(SUMPRODUCT(--($L$3:$L3734&lt;&gt;"")),"0000"),
" {","SamplingFeatureID:  *SamplingFeatureID",TEXT($A3735,"0000"),
", SiteTypeCV:  ",CHAR(34),INDEX(Sites[Site Type],$A3735),CHAR(34),
", Latitude:  ",INDEX(Sites[Latitude],$A3735),
", Longitude:  ",INDEX(Sites[Longitude],$A3735),
", SRSName:  ",CHAR(34),LatLonDatum,CHAR(34),"}"))</f>
        <v>#REF!</v>
      </c>
      <c r="M3735" t="e">
        <f>IF(INDEX(SamplingFeatures[Sampling Feature Type],$A3735)&lt;&gt;"Specimen","",
CONCATENATE("  - &amp;SpecimenID",TEXT(SUMPRODUCT(--($M$3:$M3734&lt;&gt;"")),"0000"),
" {","SamplingFeatureID:  *SamplingFeatureID",TEXT($A3735,"0000"),
", SpecimenTypeCV:  ",CHAR(34),INDEX(Specimens[Specimen Type],$A3735),CHAR(34),
", SpecimenMediumCV:  ",INDEX(Specimens[Specimen Medium],$A3735),
", IsFieldSpecimen:  ",CHAR(34),INDEX(Specimens[Is Field Specimen?],$A3735),CHAR(34),"}"))</f>
        <v>#REF!</v>
      </c>
      <c r="N3735" t="e">
        <f>IF(COUNTA(SpatialOffsets[])=0,"", IF(INDEX(SpatialOffsets[Spatial Offset Type],$A3735)="","",
CONCATENATE("  - &amp;SpatialOffsetID",TEXT($A3735,"0000"),
" {","SpatialOffsetTypeCV:  ",CHAR(34),INDEX(SpatialOffsets[Spatial Offset Type],$A3735),CHAR(34),
", Offset1Value:  ",INDEX(SpatialOffsets[Offset 1 Value],$A3735),
", Offset1UnitID:  ",CHAR(34),INDEX(SpatialOffsets[Offset 1 Unit],$A3735),CHAR(34),
", Offset2Value:  ",INDEX(SpatialOffsets[Offset 2 Value],$A3735),
", Offset2UnitID:  ",CHAR(34),INDEX(SpatialOffsets[Offset 2 Unit],$A3735),CHAR(34),
", Offset3Value:  ",INDEX(SpatialOffsets[Offset 3 Value],$A3735),
", Offset3UnitID:  ",CHAR(34),INDEX(SpatialOffsets[Offset 3 Unit],$A3735),CHAR(34),,"}")))</f>
        <v>#REF!</v>
      </c>
      <c r="O3735" t="e">
        <f>IF(COUNTA(RelatedFeatures[])=0,"", IF(INDEX(RelatedFeatures[First Sampling Feature Code],$A3735)="","",
CONCATENATE("  - &amp;RelationID",TEXT($A3735,"0000"),
" {","SamplingFeatureID:  *SamplingFeatureID",TEXT(MATCH(INDEX(RelatedFeatures[First Sampling Feature Code],$A3735),SamplingFeatures[Feature Code],0),"0000"),
", RelationshipTypeCV:  ",CHAR(34),INDEX(RelatedFeatures[Relationship Type],$A3735),CHAR(34),
", RelatedFeatureID: *SamplingFeatureID",TEXT(MATCH(INDEX(RelatedFeatures[Second Sampling Feature Code],$A3735),SamplingFeatures[Feature Code],0),"0000"),
", SpatialOffsetID:  ",IF(INDEX(RelatedFeatures[Offset Number],$A3735)="","",CONCATENATE("*SpatialOffsetID",TEXT(INDEX(RelatedFeatures[Offset Number],$A3735),"0000"))),"}")))</f>
        <v>#REF!</v>
      </c>
      <c r="P3735" t="e">
        <f>IF(INDEX(Methods[Method Type],$A3735)="","",
CONCATENATE("  - &amp;MethodID",TEXT($A3735,"0000"),
" {","MethodTypeCV:  ",CHAR(34),INDEX(Methods[Method Type],$A3735),CHAR(34),
", MethodCode:  ",CHAR(34),INDEX(Methods[Method Code],$A3735),CHAR(34),
", MethodName:  ",CHAR(34),INDEX(Methods[Method Name],$A3735),CHAR(34),
", MethodDescription:  ",CHAR(34),INDEX(Methods[Method Description],$A3735),CHAR(34),
", MethodLink:  ",CHAR(34),INDEX(Methods[Method Link],$A3735),CHAR(34),
", OrganizationID: *OrganizationID",TEXT(MATCH(INDEX(Methods[Organization Name],$A3735),Organizations[Organization Name],0),"0000"),"}"))</f>
        <v>#REF!</v>
      </c>
      <c r="Q3735" t="e">
        <f>IF(INDEX(Variables[Variable Type],$A3735)="","",
CONCATENATE("  - &amp;VariableID",TEXT($A3735,"0000"),
" {","VariableTypeCV:  ",CHAR(34),INDEX(Variables[Variable Type],$A3735),CHAR(34),
", VariableCode:  ",CHAR(34),INDEX(Variables[Variable Code],$A3735),CHAR(34),
", VariableNameCV:  ",CHAR(34),INDEX(Variables[Variable Name],$A3735),CHAR(34),
", VariableDefinition:  ",CHAR(34),INDEX(Variables[Variable Definition],$A3735),CHAR(34),
", SpecciationCV:  ",CHAR(34),INDEX(Variables[Speciation],$A3735),CHAR(34),
", NoDataValue:  ",CHAR(34),INDEX(Variables[No Data Value],$A3735),CHAR(34),"}"))</f>
        <v>#REF!</v>
      </c>
    </row>
    <row r="3736" spans="1:17" x14ac:dyDescent="0.25">
      <c r="A3736">
        <v>3733</v>
      </c>
      <c r="D3736" t="e">
        <f>IF(INDEX(People[First Name],$A3736)="","",
CONCATENATE("  - &amp;PersonID",TEXT($A3736,"0000"),
" {","PersonFirstName:  ",CHAR(34),INDEX(People[First Name],$A3736),CHAR(34),
", PersonMiddleName:  ",CHAR(34),INDEX(People[Middle Name],$A3736),CHAR(34),
", PersonLastName:  ",CHAR(34),INDEX(People[Last Name],$A3736),CHAR(34),"}"))</f>
        <v>#REF!</v>
      </c>
      <c r="E3736" t="e">
        <f>IF(INDEX(Organizations[Organization Type '[CV']],$A3736)="","",
CONCATENATE("  - &amp;OrganizationID",TEXT($A3736,"0000"),
" {","OrganizationTypeCV:  ",CHAR(34),INDEX(Organizations[Organization Type '[CV']],$A3736),CHAR(34),
", OrganizationCode:  ",CHAR(34),INDEX(Organizations[Organization Code],$A3736),CHAR(34),
", OrganizationName:  ",CHAR(34),INDEX(Organizations[Organization Name],$A3736),CHAR(34),
", OrganizationDescription:  ",CHAR(34),INDEX(Organizations[Organization Description],$A3736),CHAR(34),
", OrganizationLink:  ",CHAR(34),INDEX(Organizations[Organization Link],$A3736),CHAR(34),"}"))</f>
        <v>#REF!</v>
      </c>
      <c r="F3736" t="e">
        <f>IF(INDEX(People[First Name],$A3736)="","",
CONCATENATE("  - &amp;AffiliationID",TEXT($A3736,"0000"),
" {PersonID: *PersonID",TEXT($A3736,"0000"),
", OrganizationID: *OrganizationID",TEXT(MATCH(INDEX(People[Organization Name],$A3736),Organizations[Organization Name],0),"0000"),
", IsPrimaryOrganizationContact: , AffiliationStartDate: , AffiliationEndDate: , PrimaryPhone: ",
", PrimaryEmail: ",CHAR(34),INDEX(People[Primary Email],$A3736),CHAR(34),
", PrimaryAddress: ",CHAR(34),INDEX(People[Primary Address],$A3736),CHAR(34),
", PersonLink: }"))</f>
        <v>#REF!</v>
      </c>
      <c r="H3736" t="e">
        <f>IF(COUNTA(CitationInformation)=0,"",IF(INDEX(AuthorList[Author Name],$A3736)="","",
CONCATENATE("  - &amp;AuthorListID",TEXT($A3736,"0000"),
"  {CitationID: *CitationID0001",
", PersonID: *PersonID",TEXT(MATCH(INDEX(AuthorList[Author Name],$A3736),People[Full Name],0),"0000"),
", AuthorOrder: ",INDEX(AuthorList[Author Number],$A3736),"}")))</f>
        <v>#REF!</v>
      </c>
      <c r="K3736" t="e">
        <f>IF(INDEX(SamplingFeatures[Feature Code],$A3736)="","",
CONCATENATE("  - &amp;SamplingFeatureID",TEXT($A3736,"0000"),
" {","SamplingFeatureUUID:  ",CHAR(34),INDEX(SamplingFeatures[Sampling Feature UUID],$A3736),CHAR(34),
", SamplingFeatureTypeCV:  ",CHAR(34),INDEX(SamplingFeatures[Sampling Feature Type],$A3736),CHAR(34),
", SamplingFeatureCode:  ",CHAR(34),INDEX(SamplingFeatures[Feature Code],$A3736),CHAR(34),
", SamplingFeatureName:  ",CHAR(34),INDEX(SamplingFeatures[Feature Name],$A3736),CHAR(34),
", SamplingFeatureDescription:  ",CHAR(34),INDEX(SamplingFeatures[Feature Description],$A3736),CHAR(34),
", SamplingFeatureGeotypeCV:  ",CHAR(34),INDEX(SamplingFeatures[Feature Geo Type],$A3736),CHAR(34),
", FeatureGeometry:  ",CHAR(34),INDEX(SamplingFeatures[Feature Geometry],$A3736),CHAR(34),
", Elevation_m:  ",CHAR(34),INDEX(SamplingFeatures[Elevation_m],$A3736),CHAR(34),
", ElevationDatumCV:  ",CHAR(34),ElevationDatum,CHAR(34),"}"))</f>
        <v>#REF!</v>
      </c>
      <c r="L3736" t="e">
        <f>IF(INDEX(SamplingFeatures[Sampling Feature Type],$A3736)&lt;&gt;"Site","",
CONCATENATE("  - &amp;SiteID",TEXT(SUMPRODUCT(--($L$3:$L3735&lt;&gt;"")),"0000"),
" {","SamplingFeatureID:  *SamplingFeatureID",TEXT($A3736,"0000"),
", SiteTypeCV:  ",CHAR(34),INDEX(Sites[Site Type],$A3736),CHAR(34),
", Latitude:  ",INDEX(Sites[Latitude],$A3736),
", Longitude:  ",INDEX(Sites[Longitude],$A3736),
", SRSName:  ",CHAR(34),LatLonDatum,CHAR(34),"}"))</f>
        <v>#REF!</v>
      </c>
      <c r="M3736" t="e">
        <f>IF(INDEX(SamplingFeatures[Sampling Feature Type],$A3736)&lt;&gt;"Specimen","",
CONCATENATE("  - &amp;SpecimenID",TEXT(SUMPRODUCT(--($M$3:$M3735&lt;&gt;"")),"0000"),
" {","SamplingFeatureID:  *SamplingFeatureID",TEXT($A3736,"0000"),
", SpecimenTypeCV:  ",CHAR(34),INDEX(Specimens[Specimen Type],$A3736),CHAR(34),
", SpecimenMediumCV:  ",INDEX(Specimens[Specimen Medium],$A3736),
", IsFieldSpecimen:  ",CHAR(34),INDEX(Specimens[Is Field Specimen?],$A3736),CHAR(34),"}"))</f>
        <v>#REF!</v>
      </c>
      <c r="N3736" t="e">
        <f>IF(COUNTA(SpatialOffsets[])=0,"", IF(INDEX(SpatialOffsets[Spatial Offset Type],$A3736)="","",
CONCATENATE("  - &amp;SpatialOffsetID",TEXT($A3736,"0000"),
" {","SpatialOffsetTypeCV:  ",CHAR(34),INDEX(SpatialOffsets[Spatial Offset Type],$A3736),CHAR(34),
", Offset1Value:  ",INDEX(SpatialOffsets[Offset 1 Value],$A3736),
", Offset1UnitID:  ",CHAR(34),INDEX(SpatialOffsets[Offset 1 Unit],$A3736),CHAR(34),
", Offset2Value:  ",INDEX(SpatialOffsets[Offset 2 Value],$A3736),
", Offset2UnitID:  ",CHAR(34),INDEX(SpatialOffsets[Offset 2 Unit],$A3736),CHAR(34),
", Offset3Value:  ",INDEX(SpatialOffsets[Offset 3 Value],$A3736),
", Offset3UnitID:  ",CHAR(34),INDEX(SpatialOffsets[Offset 3 Unit],$A3736),CHAR(34),,"}")))</f>
        <v>#REF!</v>
      </c>
      <c r="O3736" t="e">
        <f>IF(COUNTA(RelatedFeatures[])=0,"", IF(INDEX(RelatedFeatures[First Sampling Feature Code],$A3736)="","",
CONCATENATE("  - &amp;RelationID",TEXT($A3736,"0000"),
" {","SamplingFeatureID:  *SamplingFeatureID",TEXT(MATCH(INDEX(RelatedFeatures[First Sampling Feature Code],$A3736),SamplingFeatures[Feature Code],0),"0000"),
", RelationshipTypeCV:  ",CHAR(34),INDEX(RelatedFeatures[Relationship Type],$A3736),CHAR(34),
", RelatedFeatureID: *SamplingFeatureID",TEXT(MATCH(INDEX(RelatedFeatures[Second Sampling Feature Code],$A3736),SamplingFeatures[Feature Code],0),"0000"),
", SpatialOffsetID:  ",IF(INDEX(RelatedFeatures[Offset Number],$A3736)="","",CONCATENATE("*SpatialOffsetID",TEXT(INDEX(RelatedFeatures[Offset Number],$A3736),"0000"))),"}")))</f>
        <v>#REF!</v>
      </c>
      <c r="P3736" t="e">
        <f>IF(INDEX(Methods[Method Type],$A3736)="","",
CONCATENATE("  - &amp;MethodID",TEXT($A3736,"0000"),
" {","MethodTypeCV:  ",CHAR(34),INDEX(Methods[Method Type],$A3736),CHAR(34),
", MethodCode:  ",CHAR(34),INDEX(Methods[Method Code],$A3736),CHAR(34),
", MethodName:  ",CHAR(34),INDEX(Methods[Method Name],$A3736),CHAR(34),
", MethodDescription:  ",CHAR(34),INDEX(Methods[Method Description],$A3736),CHAR(34),
", MethodLink:  ",CHAR(34),INDEX(Methods[Method Link],$A3736),CHAR(34),
", OrganizationID: *OrganizationID",TEXT(MATCH(INDEX(Methods[Organization Name],$A3736),Organizations[Organization Name],0),"0000"),"}"))</f>
        <v>#REF!</v>
      </c>
      <c r="Q3736" t="e">
        <f>IF(INDEX(Variables[Variable Type],$A3736)="","",
CONCATENATE("  - &amp;VariableID",TEXT($A3736,"0000"),
" {","VariableTypeCV:  ",CHAR(34),INDEX(Variables[Variable Type],$A3736),CHAR(34),
", VariableCode:  ",CHAR(34),INDEX(Variables[Variable Code],$A3736),CHAR(34),
", VariableNameCV:  ",CHAR(34),INDEX(Variables[Variable Name],$A3736),CHAR(34),
", VariableDefinition:  ",CHAR(34),INDEX(Variables[Variable Definition],$A3736),CHAR(34),
", SpecciationCV:  ",CHAR(34),INDEX(Variables[Speciation],$A3736),CHAR(34),
", NoDataValue:  ",CHAR(34),INDEX(Variables[No Data Value],$A3736),CHAR(34),"}"))</f>
        <v>#REF!</v>
      </c>
    </row>
    <row r="3737" spans="1:17" x14ac:dyDescent="0.25">
      <c r="A3737">
        <v>3734</v>
      </c>
      <c r="D3737" t="e">
        <f>IF(INDEX(People[First Name],$A3737)="","",
CONCATENATE("  - &amp;PersonID",TEXT($A3737,"0000"),
" {","PersonFirstName:  ",CHAR(34),INDEX(People[First Name],$A3737),CHAR(34),
", PersonMiddleName:  ",CHAR(34),INDEX(People[Middle Name],$A3737),CHAR(34),
", PersonLastName:  ",CHAR(34),INDEX(People[Last Name],$A3737),CHAR(34),"}"))</f>
        <v>#REF!</v>
      </c>
      <c r="E3737" t="e">
        <f>IF(INDEX(Organizations[Organization Type '[CV']],$A3737)="","",
CONCATENATE("  - &amp;OrganizationID",TEXT($A3737,"0000"),
" {","OrganizationTypeCV:  ",CHAR(34),INDEX(Organizations[Organization Type '[CV']],$A3737),CHAR(34),
", OrganizationCode:  ",CHAR(34),INDEX(Organizations[Organization Code],$A3737),CHAR(34),
", OrganizationName:  ",CHAR(34),INDEX(Organizations[Organization Name],$A3737),CHAR(34),
", OrganizationDescription:  ",CHAR(34),INDEX(Organizations[Organization Description],$A3737),CHAR(34),
", OrganizationLink:  ",CHAR(34),INDEX(Organizations[Organization Link],$A3737),CHAR(34),"}"))</f>
        <v>#REF!</v>
      </c>
      <c r="F3737" t="e">
        <f>IF(INDEX(People[First Name],$A3737)="","",
CONCATENATE("  - &amp;AffiliationID",TEXT($A3737,"0000"),
" {PersonID: *PersonID",TEXT($A3737,"0000"),
", OrganizationID: *OrganizationID",TEXT(MATCH(INDEX(People[Organization Name],$A3737),Organizations[Organization Name],0),"0000"),
", IsPrimaryOrganizationContact: , AffiliationStartDate: , AffiliationEndDate: , PrimaryPhone: ",
", PrimaryEmail: ",CHAR(34),INDEX(People[Primary Email],$A3737),CHAR(34),
", PrimaryAddress: ",CHAR(34),INDEX(People[Primary Address],$A3737),CHAR(34),
", PersonLink: }"))</f>
        <v>#REF!</v>
      </c>
      <c r="H3737" t="e">
        <f>IF(COUNTA(CitationInformation)=0,"",IF(INDEX(AuthorList[Author Name],$A3737)="","",
CONCATENATE("  - &amp;AuthorListID",TEXT($A3737,"0000"),
"  {CitationID: *CitationID0001",
", PersonID: *PersonID",TEXT(MATCH(INDEX(AuthorList[Author Name],$A3737),People[Full Name],0),"0000"),
", AuthorOrder: ",INDEX(AuthorList[Author Number],$A3737),"}")))</f>
        <v>#REF!</v>
      </c>
      <c r="K3737" t="e">
        <f>IF(INDEX(SamplingFeatures[Feature Code],$A3737)="","",
CONCATENATE("  - &amp;SamplingFeatureID",TEXT($A3737,"0000"),
" {","SamplingFeatureUUID:  ",CHAR(34),INDEX(SamplingFeatures[Sampling Feature UUID],$A3737),CHAR(34),
", SamplingFeatureTypeCV:  ",CHAR(34),INDEX(SamplingFeatures[Sampling Feature Type],$A3737),CHAR(34),
", SamplingFeatureCode:  ",CHAR(34),INDEX(SamplingFeatures[Feature Code],$A3737),CHAR(34),
", SamplingFeatureName:  ",CHAR(34),INDEX(SamplingFeatures[Feature Name],$A3737),CHAR(34),
", SamplingFeatureDescription:  ",CHAR(34),INDEX(SamplingFeatures[Feature Description],$A3737),CHAR(34),
", SamplingFeatureGeotypeCV:  ",CHAR(34),INDEX(SamplingFeatures[Feature Geo Type],$A3737),CHAR(34),
", FeatureGeometry:  ",CHAR(34),INDEX(SamplingFeatures[Feature Geometry],$A3737),CHAR(34),
", Elevation_m:  ",CHAR(34),INDEX(SamplingFeatures[Elevation_m],$A3737),CHAR(34),
", ElevationDatumCV:  ",CHAR(34),ElevationDatum,CHAR(34),"}"))</f>
        <v>#REF!</v>
      </c>
      <c r="L3737" t="e">
        <f>IF(INDEX(SamplingFeatures[Sampling Feature Type],$A3737)&lt;&gt;"Site","",
CONCATENATE("  - &amp;SiteID",TEXT(SUMPRODUCT(--($L$3:$L3736&lt;&gt;"")),"0000"),
" {","SamplingFeatureID:  *SamplingFeatureID",TEXT($A3737,"0000"),
", SiteTypeCV:  ",CHAR(34),INDEX(Sites[Site Type],$A3737),CHAR(34),
", Latitude:  ",INDEX(Sites[Latitude],$A3737),
", Longitude:  ",INDEX(Sites[Longitude],$A3737),
", SRSName:  ",CHAR(34),LatLonDatum,CHAR(34),"}"))</f>
        <v>#REF!</v>
      </c>
      <c r="M3737" t="e">
        <f>IF(INDEX(SamplingFeatures[Sampling Feature Type],$A3737)&lt;&gt;"Specimen","",
CONCATENATE("  - &amp;SpecimenID",TEXT(SUMPRODUCT(--($M$3:$M3736&lt;&gt;"")),"0000"),
" {","SamplingFeatureID:  *SamplingFeatureID",TEXT($A3737,"0000"),
", SpecimenTypeCV:  ",CHAR(34),INDEX(Specimens[Specimen Type],$A3737),CHAR(34),
", SpecimenMediumCV:  ",INDEX(Specimens[Specimen Medium],$A3737),
", IsFieldSpecimen:  ",CHAR(34),INDEX(Specimens[Is Field Specimen?],$A3737),CHAR(34),"}"))</f>
        <v>#REF!</v>
      </c>
      <c r="N3737" t="e">
        <f>IF(COUNTA(SpatialOffsets[])=0,"", IF(INDEX(SpatialOffsets[Spatial Offset Type],$A3737)="","",
CONCATENATE("  - &amp;SpatialOffsetID",TEXT($A3737,"0000"),
" {","SpatialOffsetTypeCV:  ",CHAR(34),INDEX(SpatialOffsets[Spatial Offset Type],$A3737),CHAR(34),
", Offset1Value:  ",INDEX(SpatialOffsets[Offset 1 Value],$A3737),
", Offset1UnitID:  ",CHAR(34),INDEX(SpatialOffsets[Offset 1 Unit],$A3737),CHAR(34),
", Offset2Value:  ",INDEX(SpatialOffsets[Offset 2 Value],$A3737),
", Offset2UnitID:  ",CHAR(34),INDEX(SpatialOffsets[Offset 2 Unit],$A3737),CHAR(34),
", Offset3Value:  ",INDEX(SpatialOffsets[Offset 3 Value],$A3737),
", Offset3UnitID:  ",CHAR(34),INDEX(SpatialOffsets[Offset 3 Unit],$A3737),CHAR(34),,"}")))</f>
        <v>#REF!</v>
      </c>
      <c r="O3737" t="e">
        <f>IF(COUNTA(RelatedFeatures[])=0,"", IF(INDEX(RelatedFeatures[First Sampling Feature Code],$A3737)="","",
CONCATENATE("  - &amp;RelationID",TEXT($A3737,"0000"),
" {","SamplingFeatureID:  *SamplingFeatureID",TEXT(MATCH(INDEX(RelatedFeatures[First Sampling Feature Code],$A3737),SamplingFeatures[Feature Code],0),"0000"),
", RelationshipTypeCV:  ",CHAR(34),INDEX(RelatedFeatures[Relationship Type],$A3737),CHAR(34),
", RelatedFeatureID: *SamplingFeatureID",TEXT(MATCH(INDEX(RelatedFeatures[Second Sampling Feature Code],$A3737),SamplingFeatures[Feature Code],0),"0000"),
", SpatialOffsetID:  ",IF(INDEX(RelatedFeatures[Offset Number],$A3737)="","",CONCATENATE("*SpatialOffsetID",TEXT(INDEX(RelatedFeatures[Offset Number],$A3737),"0000"))),"}")))</f>
        <v>#REF!</v>
      </c>
      <c r="P3737" t="e">
        <f>IF(INDEX(Methods[Method Type],$A3737)="","",
CONCATENATE("  - &amp;MethodID",TEXT($A3737,"0000"),
" {","MethodTypeCV:  ",CHAR(34),INDEX(Methods[Method Type],$A3737),CHAR(34),
", MethodCode:  ",CHAR(34),INDEX(Methods[Method Code],$A3737),CHAR(34),
", MethodName:  ",CHAR(34),INDEX(Methods[Method Name],$A3737),CHAR(34),
", MethodDescription:  ",CHAR(34),INDEX(Methods[Method Description],$A3737),CHAR(34),
", MethodLink:  ",CHAR(34),INDEX(Methods[Method Link],$A3737),CHAR(34),
", OrganizationID: *OrganizationID",TEXT(MATCH(INDEX(Methods[Organization Name],$A3737),Organizations[Organization Name],0),"0000"),"}"))</f>
        <v>#REF!</v>
      </c>
      <c r="Q3737" t="e">
        <f>IF(INDEX(Variables[Variable Type],$A3737)="","",
CONCATENATE("  - &amp;VariableID",TEXT($A3737,"0000"),
" {","VariableTypeCV:  ",CHAR(34),INDEX(Variables[Variable Type],$A3737),CHAR(34),
", VariableCode:  ",CHAR(34),INDEX(Variables[Variable Code],$A3737),CHAR(34),
", VariableNameCV:  ",CHAR(34),INDEX(Variables[Variable Name],$A3737),CHAR(34),
", VariableDefinition:  ",CHAR(34),INDEX(Variables[Variable Definition],$A3737),CHAR(34),
", SpecciationCV:  ",CHAR(34),INDEX(Variables[Speciation],$A3737),CHAR(34),
", NoDataValue:  ",CHAR(34),INDEX(Variables[No Data Value],$A3737),CHAR(34),"}"))</f>
        <v>#REF!</v>
      </c>
    </row>
    <row r="3738" spans="1:17" x14ac:dyDescent="0.25">
      <c r="A3738">
        <v>3735</v>
      </c>
      <c r="D3738" t="e">
        <f>IF(INDEX(People[First Name],$A3738)="","",
CONCATENATE("  - &amp;PersonID",TEXT($A3738,"0000"),
" {","PersonFirstName:  ",CHAR(34),INDEX(People[First Name],$A3738),CHAR(34),
", PersonMiddleName:  ",CHAR(34),INDEX(People[Middle Name],$A3738),CHAR(34),
", PersonLastName:  ",CHAR(34),INDEX(People[Last Name],$A3738),CHAR(34),"}"))</f>
        <v>#REF!</v>
      </c>
      <c r="E3738" t="e">
        <f>IF(INDEX(Organizations[Organization Type '[CV']],$A3738)="","",
CONCATENATE("  - &amp;OrganizationID",TEXT($A3738,"0000"),
" {","OrganizationTypeCV:  ",CHAR(34),INDEX(Organizations[Organization Type '[CV']],$A3738),CHAR(34),
", OrganizationCode:  ",CHAR(34),INDEX(Organizations[Organization Code],$A3738),CHAR(34),
", OrganizationName:  ",CHAR(34),INDEX(Organizations[Organization Name],$A3738),CHAR(34),
", OrganizationDescription:  ",CHAR(34),INDEX(Organizations[Organization Description],$A3738),CHAR(34),
", OrganizationLink:  ",CHAR(34),INDEX(Organizations[Organization Link],$A3738),CHAR(34),"}"))</f>
        <v>#REF!</v>
      </c>
      <c r="F3738" t="e">
        <f>IF(INDEX(People[First Name],$A3738)="","",
CONCATENATE("  - &amp;AffiliationID",TEXT($A3738,"0000"),
" {PersonID: *PersonID",TEXT($A3738,"0000"),
", OrganizationID: *OrganizationID",TEXT(MATCH(INDEX(People[Organization Name],$A3738),Organizations[Organization Name],0),"0000"),
", IsPrimaryOrganizationContact: , AffiliationStartDate: , AffiliationEndDate: , PrimaryPhone: ",
", PrimaryEmail: ",CHAR(34),INDEX(People[Primary Email],$A3738),CHAR(34),
", PrimaryAddress: ",CHAR(34),INDEX(People[Primary Address],$A3738),CHAR(34),
", PersonLink: }"))</f>
        <v>#REF!</v>
      </c>
      <c r="H3738" t="e">
        <f>IF(COUNTA(CitationInformation)=0,"",IF(INDEX(AuthorList[Author Name],$A3738)="","",
CONCATENATE("  - &amp;AuthorListID",TEXT($A3738,"0000"),
"  {CitationID: *CitationID0001",
", PersonID: *PersonID",TEXT(MATCH(INDEX(AuthorList[Author Name],$A3738),People[Full Name],0),"0000"),
", AuthorOrder: ",INDEX(AuthorList[Author Number],$A3738),"}")))</f>
        <v>#REF!</v>
      </c>
      <c r="K3738" t="e">
        <f>IF(INDEX(SamplingFeatures[Feature Code],$A3738)="","",
CONCATENATE("  - &amp;SamplingFeatureID",TEXT($A3738,"0000"),
" {","SamplingFeatureUUID:  ",CHAR(34),INDEX(SamplingFeatures[Sampling Feature UUID],$A3738),CHAR(34),
", SamplingFeatureTypeCV:  ",CHAR(34),INDEX(SamplingFeatures[Sampling Feature Type],$A3738),CHAR(34),
", SamplingFeatureCode:  ",CHAR(34),INDEX(SamplingFeatures[Feature Code],$A3738),CHAR(34),
", SamplingFeatureName:  ",CHAR(34),INDEX(SamplingFeatures[Feature Name],$A3738),CHAR(34),
", SamplingFeatureDescription:  ",CHAR(34),INDEX(SamplingFeatures[Feature Description],$A3738),CHAR(34),
", SamplingFeatureGeotypeCV:  ",CHAR(34),INDEX(SamplingFeatures[Feature Geo Type],$A3738),CHAR(34),
", FeatureGeometry:  ",CHAR(34),INDEX(SamplingFeatures[Feature Geometry],$A3738),CHAR(34),
", Elevation_m:  ",CHAR(34),INDEX(SamplingFeatures[Elevation_m],$A3738),CHAR(34),
", ElevationDatumCV:  ",CHAR(34),ElevationDatum,CHAR(34),"}"))</f>
        <v>#REF!</v>
      </c>
      <c r="L3738" t="e">
        <f>IF(INDEX(SamplingFeatures[Sampling Feature Type],$A3738)&lt;&gt;"Site","",
CONCATENATE("  - &amp;SiteID",TEXT(SUMPRODUCT(--($L$3:$L3737&lt;&gt;"")),"0000"),
" {","SamplingFeatureID:  *SamplingFeatureID",TEXT($A3738,"0000"),
", SiteTypeCV:  ",CHAR(34),INDEX(Sites[Site Type],$A3738),CHAR(34),
", Latitude:  ",INDEX(Sites[Latitude],$A3738),
", Longitude:  ",INDEX(Sites[Longitude],$A3738),
", SRSName:  ",CHAR(34),LatLonDatum,CHAR(34),"}"))</f>
        <v>#REF!</v>
      </c>
      <c r="M3738" t="e">
        <f>IF(INDEX(SamplingFeatures[Sampling Feature Type],$A3738)&lt;&gt;"Specimen","",
CONCATENATE("  - &amp;SpecimenID",TEXT(SUMPRODUCT(--($M$3:$M3737&lt;&gt;"")),"0000"),
" {","SamplingFeatureID:  *SamplingFeatureID",TEXT($A3738,"0000"),
", SpecimenTypeCV:  ",CHAR(34),INDEX(Specimens[Specimen Type],$A3738),CHAR(34),
", SpecimenMediumCV:  ",INDEX(Specimens[Specimen Medium],$A3738),
", IsFieldSpecimen:  ",CHAR(34),INDEX(Specimens[Is Field Specimen?],$A3738),CHAR(34),"}"))</f>
        <v>#REF!</v>
      </c>
      <c r="N3738" t="e">
        <f>IF(COUNTA(SpatialOffsets[])=0,"", IF(INDEX(SpatialOffsets[Spatial Offset Type],$A3738)="","",
CONCATENATE("  - &amp;SpatialOffsetID",TEXT($A3738,"0000"),
" {","SpatialOffsetTypeCV:  ",CHAR(34),INDEX(SpatialOffsets[Spatial Offset Type],$A3738),CHAR(34),
", Offset1Value:  ",INDEX(SpatialOffsets[Offset 1 Value],$A3738),
", Offset1UnitID:  ",CHAR(34),INDEX(SpatialOffsets[Offset 1 Unit],$A3738),CHAR(34),
", Offset2Value:  ",INDEX(SpatialOffsets[Offset 2 Value],$A3738),
", Offset2UnitID:  ",CHAR(34),INDEX(SpatialOffsets[Offset 2 Unit],$A3738),CHAR(34),
", Offset3Value:  ",INDEX(SpatialOffsets[Offset 3 Value],$A3738),
", Offset3UnitID:  ",CHAR(34),INDEX(SpatialOffsets[Offset 3 Unit],$A3738),CHAR(34),,"}")))</f>
        <v>#REF!</v>
      </c>
      <c r="O3738" t="e">
        <f>IF(COUNTA(RelatedFeatures[])=0,"", IF(INDEX(RelatedFeatures[First Sampling Feature Code],$A3738)="","",
CONCATENATE("  - &amp;RelationID",TEXT($A3738,"0000"),
" {","SamplingFeatureID:  *SamplingFeatureID",TEXT(MATCH(INDEX(RelatedFeatures[First Sampling Feature Code],$A3738),SamplingFeatures[Feature Code],0),"0000"),
", RelationshipTypeCV:  ",CHAR(34),INDEX(RelatedFeatures[Relationship Type],$A3738),CHAR(34),
", RelatedFeatureID: *SamplingFeatureID",TEXT(MATCH(INDEX(RelatedFeatures[Second Sampling Feature Code],$A3738),SamplingFeatures[Feature Code],0),"0000"),
", SpatialOffsetID:  ",IF(INDEX(RelatedFeatures[Offset Number],$A3738)="","",CONCATENATE("*SpatialOffsetID",TEXT(INDEX(RelatedFeatures[Offset Number],$A3738),"0000"))),"}")))</f>
        <v>#REF!</v>
      </c>
      <c r="P3738" t="e">
        <f>IF(INDEX(Methods[Method Type],$A3738)="","",
CONCATENATE("  - &amp;MethodID",TEXT($A3738,"0000"),
" {","MethodTypeCV:  ",CHAR(34),INDEX(Methods[Method Type],$A3738),CHAR(34),
", MethodCode:  ",CHAR(34),INDEX(Methods[Method Code],$A3738),CHAR(34),
", MethodName:  ",CHAR(34),INDEX(Methods[Method Name],$A3738),CHAR(34),
", MethodDescription:  ",CHAR(34),INDEX(Methods[Method Description],$A3738),CHAR(34),
", MethodLink:  ",CHAR(34),INDEX(Methods[Method Link],$A3738),CHAR(34),
", OrganizationID: *OrganizationID",TEXT(MATCH(INDEX(Methods[Organization Name],$A3738),Organizations[Organization Name],0),"0000"),"}"))</f>
        <v>#REF!</v>
      </c>
      <c r="Q3738" t="e">
        <f>IF(INDEX(Variables[Variable Type],$A3738)="","",
CONCATENATE("  - &amp;VariableID",TEXT($A3738,"0000"),
" {","VariableTypeCV:  ",CHAR(34),INDEX(Variables[Variable Type],$A3738),CHAR(34),
", VariableCode:  ",CHAR(34),INDEX(Variables[Variable Code],$A3738),CHAR(34),
", VariableNameCV:  ",CHAR(34),INDEX(Variables[Variable Name],$A3738),CHAR(34),
", VariableDefinition:  ",CHAR(34),INDEX(Variables[Variable Definition],$A3738),CHAR(34),
", SpecciationCV:  ",CHAR(34),INDEX(Variables[Speciation],$A3738),CHAR(34),
", NoDataValue:  ",CHAR(34),INDEX(Variables[No Data Value],$A3738),CHAR(34),"}"))</f>
        <v>#REF!</v>
      </c>
    </row>
    <row r="3739" spans="1:17" x14ac:dyDescent="0.25">
      <c r="A3739">
        <v>3736</v>
      </c>
      <c r="D3739" t="e">
        <f>IF(INDEX(People[First Name],$A3739)="","",
CONCATENATE("  - &amp;PersonID",TEXT($A3739,"0000"),
" {","PersonFirstName:  ",CHAR(34),INDEX(People[First Name],$A3739),CHAR(34),
", PersonMiddleName:  ",CHAR(34),INDEX(People[Middle Name],$A3739),CHAR(34),
", PersonLastName:  ",CHAR(34),INDEX(People[Last Name],$A3739),CHAR(34),"}"))</f>
        <v>#REF!</v>
      </c>
      <c r="E3739" t="e">
        <f>IF(INDEX(Organizations[Organization Type '[CV']],$A3739)="","",
CONCATENATE("  - &amp;OrganizationID",TEXT($A3739,"0000"),
" {","OrganizationTypeCV:  ",CHAR(34),INDEX(Organizations[Organization Type '[CV']],$A3739),CHAR(34),
", OrganizationCode:  ",CHAR(34),INDEX(Organizations[Organization Code],$A3739),CHAR(34),
", OrganizationName:  ",CHAR(34),INDEX(Organizations[Organization Name],$A3739),CHAR(34),
", OrganizationDescription:  ",CHAR(34),INDEX(Organizations[Organization Description],$A3739),CHAR(34),
", OrganizationLink:  ",CHAR(34),INDEX(Organizations[Organization Link],$A3739),CHAR(34),"}"))</f>
        <v>#REF!</v>
      </c>
      <c r="F3739" t="e">
        <f>IF(INDEX(People[First Name],$A3739)="","",
CONCATENATE("  - &amp;AffiliationID",TEXT($A3739,"0000"),
" {PersonID: *PersonID",TEXT($A3739,"0000"),
", OrganizationID: *OrganizationID",TEXT(MATCH(INDEX(People[Organization Name],$A3739),Organizations[Organization Name],0),"0000"),
", IsPrimaryOrganizationContact: , AffiliationStartDate: , AffiliationEndDate: , PrimaryPhone: ",
", PrimaryEmail: ",CHAR(34),INDEX(People[Primary Email],$A3739),CHAR(34),
", PrimaryAddress: ",CHAR(34),INDEX(People[Primary Address],$A3739),CHAR(34),
", PersonLink: }"))</f>
        <v>#REF!</v>
      </c>
      <c r="H3739" t="e">
        <f>IF(COUNTA(CitationInformation)=0,"",IF(INDEX(AuthorList[Author Name],$A3739)="","",
CONCATENATE("  - &amp;AuthorListID",TEXT($A3739,"0000"),
"  {CitationID: *CitationID0001",
", PersonID: *PersonID",TEXT(MATCH(INDEX(AuthorList[Author Name],$A3739),People[Full Name],0),"0000"),
", AuthorOrder: ",INDEX(AuthorList[Author Number],$A3739),"}")))</f>
        <v>#REF!</v>
      </c>
      <c r="K3739" t="e">
        <f>IF(INDEX(SamplingFeatures[Feature Code],$A3739)="","",
CONCATENATE("  - &amp;SamplingFeatureID",TEXT($A3739,"0000"),
" {","SamplingFeatureUUID:  ",CHAR(34),INDEX(SamplingFeatures[Sampling Feature UUID],$A3739),CHAR(34),
", SamplingFeatureTypeCV:  ",CHAR(34),INDEX(SamplingFeatures[Sampling Feature Type],$A3739),CHAR(34),
", SamplingFeatureCode:  ",CHAR(34),INDEX(SamplingFeatures[Feature Code],$A3739),CHAR(34),
", SamplingFeatureName:  ",CHAR(34),INDEX(SamplingFeatures[Feature Name],$A3739),CHAR(34),
", SamplingFeatureDescription:  ",CHAR(34),INDEX(SamplingFeatures[Feature Description],$A3739),CHAR(34),
", SamplingFeatureGeotypeCV:  ",CHAR(34),INDEX(SamplingFeatures[Feature Geo Type],$A3739),CHAR(34),
", FeatureGeometry:  ",CHAR(34),INDEX(SamplingFeatures[Feature Geometry],$A3739),CHAR(34),
", Elevation_m:  ",CHAR(34),INDEX(SamplingFeatures[Elevation_m],$A3739),CHAR(34),
", ElevationDatumCV:  ",CHAR(34),ElevationDatum,CHAR(34),"}"))</f>
        <v>#REF!</v>
      </c>
      <c r="L3739" t="e">
        <f>IF(INDEX(SamplingFeatures[Sampling Feature Type],$A3739)&lt;&gt;"Site","",
CONCATENATE("  - &amp;SiteID",TEXT(SUMPRODUCT(--($L$3:$L3738&lt;&gt;"")),"0000"),
" {","SamplingFeatureID:  *SamplingFeatureID",TEXT($A3739,"0000"),
", SiteTypeCV:  ",CHAR(34),INDEX(Sites[Site Type],$A3739),CHAR(34),
", Latitude:  ",INDEX(Sites[Latitude],$A3739),
", Longitude:  ",INDEX(Sites[Longitude],$A3739),
", SRSName:  ",CHAR(34),LatLonDatum,CHAR(34),"}"))</f>
        <v>#REF!</v>
      </c>
      <c r="M3739" t="e">
        <f>IF(INDEX(SamplingFeatures[Sampling Feature Type],$A3739)&lt;&gt;"Specimen","",
CONCATENATE("  - &amp;SpecimenID",TEXT(SUMPRODUCT(--($M$3:$M3738&lt;&gt;"")),"0000"),
" {","SamplingFeatureID:  *SamplingFeatureID",TEXT($A3739,"0000"),
", SpecimenTypeCV:  ",CHAR(34),INDEX(Specimens[Specimen Type],$A3739),CHAR(34),
", SpecimenMediumCV:  ",INDEX(Specimens[Specimen Medium],$A3739),
", IsFieldSpecimen:  ",CHAR(34),INDEX(Specimens[Is Field Specimen?],$A3739),CHAR(34),"}"))</f>
        <v>#REF!</v>
      </c>
      <c r="N3739" t="e">
        <f>IF(COUNTA(SpatialOffsets[])=0,"", IF(INDEX(SpatialOffsets[Spatial Offset Type],$A3739)="","",
CONCATENATE("  - &amp;SpatialOffsetID",TEXT($A3739,"0000"),
" {","SpatialOffsetTypeCV:  ",CHAR(34),INDEX(SpatialOffsets[Spatial Offset Type],$A3739),CHAR(34),
", Offset1Value:  ",INDEX(SpatialOffsets[Offset 1 Value],$A3739),
", Offset1UnitID:  ",CHAR(34),INDEX(SpatialOffsets[Offset 1 Unit],$A3739),CHAR(34),
", Offset2Value:  ",INDEX(SpatialOffsets[Offset 2 Value],$A3739),
", Offset2UnitID:  ",CHAR(34),INDEX(SpatialOffsets[Offset 2 Unit],$A3739),CHAR(34),
", Offset3Value:  ",INDEX(SpatialOffsets[Offset 3 Value],$A3739),
", Offset3UnitID:  ",CHAR(34),INDEX(SpatialOffsets[Offset 3 Unit],$A3739),CHAR(34),,"}")))</f>
        <v>#REF!</v>
      </c>
      <c r="O3739" t="e">
        <f>IF(COUNTA(RelatedFeatures[])=0,"", IF(INDEX(RelatedFeatures[First Sampling Feature Code],$A3739)="","",
CONCATENATE("  - &amp;RelationID",TEXT($A3739,"0000"),
" {","SamplingFeatureID:  *SamplingFeatureID",TEXT(MATCH(INDEX(RelatedFeatures[First Sampling Feature Code],$A3739),SamplingFeatures[Feature Code],0),"0000"),
", RelationshipTypeCV:  ",CHAR(34),INDEX(RelatedFeatures[Relationship Type],$A3739),CHAR(34),
", RelatedFeatureID: *SamplingFeatureID",TEXT(MATCH(INDEX(RelatedFeatures[Second Sampling Feature Code],$A3739),SamplingFeatures[Feature Code],0),"0000"),
", SpatialOffsetID:  ",IF(INDEX(RelatedFeatures[Offset Number],$A3739)="","",CONCATENATE("*SpatialOffsetID",TEXT(INDEX(RelatedFeatures[Offset Number],$A3739),"0000"))),"}")))</f>
        <v>#REF!</v>
      </c>
      <c r="P3739" t="e">
        <f>IF(INDEX(Methods[Method Type],$A3739)="","",
CONCATENATE("  - &amp;MethodID",TEXT($A3739,"0000"),
" {","MethodTypeCV:  ",CHAR(34),INDEX(Methods[Method Type],$A3739),CHAR(34),
", MethodCode:  ",CHAR(34),INDEX(Methods[Method Code],$A3739),CHAR(34),
", MethodName:  ",CHAR(34),INDEX(Methods[Method Name],$A3739),CHAR(34),
", MethodDescription:  ",CHAR(34),INDEX(Methods[Method Description],$A3739),CHAR(34),
", MethodLink:  ",CHAR(34),INDEX(Methods[Method Link],$A3739),CHAR(34),
", OrganizationID: *OrganizationID",TEXT(MATCH(INDEX(Methods[Organization Name],$A3739),Organizations[Organization Name],0),"0000"),"}"))</f>
        <v>#REF!</v>
      </c>
      <c r="Q3739" t="e">
        <f>IF(INDEX(Variables[Variable Type],$A3739)="","",
CONCATENATE("  - &amp;VariableID",TEXT($A3739,"0000"),
" {","VariableTypeCV:  ",CHAR(34),INDEX(Variables[Variable Type],$A3739),CHAR(34),
", VariableCode:  ",CHAR(34),INDEX(Variables[Variable Code],$A3739),CHAR(34),
", VariableNameCV:  ",CHAR(34),INDEX(Variables[Variable Name],$A3739),CHAR(34),
", VariableDefinition:  ",CHAR(34),INDEX(Variables[Variable Definition],$A3739),CHAR(34),
", SpecciationCV:  ",CHAR(34),INDEX(Variables[Speciation],$A3739),CHAR(34),
", NoDataValue:  ",CHAR(34),INDEX(Variables[No Data Value],$A3739),CHAR(34),"}"))</f>
        <v>#REF!</v>
      </c>
    </row>
    <row r="3740" spans="1:17" x14ac:dyDescent="0.25">
      <c r="A3740">
        <v>3737</v>
      </c>
      <c r="D3740" t="e">
        <f>IF(INDEX(People[First Name],$A3740)="","",
CONCATENATE("  - &amp;PersonID",TEXT($A3740,"0000"),
" {","PersonFirstName:  ",CHAR(34),INDEX(People[First Name],$A3740),CHAR(34),
", PersonMiddleName:  ",CHAR(34),INDEX(People[Middle Name],$A3740),CHAR(34),
", PersonLastName:  ",CHAR(34),INDEX(People[Last Name],$A3740),CHAR(34),"}"))</f>
        <v>#REF!</v>
      </c>
      <c r="E3740" t="e">
        <f>IF(INDEX(Organizations[Organization Type '[CV']],$A3740)="","",
CONCATENATE("  - &amp;OrganizationID",TEXT($A3740,"0000"),
" {","OrganizationTypeCV:  ",CHAR(34),INDEX(Organizations[Organization Type '[CV']],$A3740),CHAR(34),
", OrganizationCode:  ",CHAR(34),INDEX(Organizations[Organization Code],$A3740),CHAR(34),
", OrganizationName:  ",CHAR(34),INDEX(Organizations[Organization Name],$A3740),CHAR(34),
", OrganizationDescription:  ",CHAR(34),INDEX(Organizations[Organization Description],$A3740),CHAR(34),
", OrganizationLink:  ",CHAR(34),INDEX(Organizations[Organization Link],$A3740),CHAR(34),"}"))</f>
        <v>#REF!</v>
      </c>
      <c r="F3740" t="e">
        <f>IF(INDEX(People[First Name],$A3740)="","",
CONCATENATE("  - &amp;AffiliationID",TEXT($A3740,"0000"),
" {PersonID: *PersonID",TEXT($A3740,"0000"),
", OrganizationID: *OrganizationID",TEXT(MATCH(INDEX(People[Organization Name],$A3740),Organizations[Organization Name],0),"0000"),
", IsPrimaryOrganizationContact: , AffiliationStartDate: , AffiliationEndDate: , PrimaryPhone: ",
", PrimaryEmail: ",CHAR(34),INDEX(People[Primary Email],$A3740),CHAR(34),
", PrimaryAddress: ",CHAR(34),INDEX(People[Primary Address],$A3740),CHAR(34),
", PersonLink: }"))</f>
        <v>#REF!</v>
      </c>
      <c r="H3740" t="e">
        <f>IF(COUNTA(CitationInformation)=0,"",IF(INDEX(AuthorList[Author Name],$A3740)="","",
CONCATENATE("  - &amp;AuthorListID",TEXT($A3740,"0000"),
"  {CitationID: *CitationID0001",
", PersonID: *PersonID",TEXT(MATCH(INDEX(AuthorList[Author Name],$A3740),People[Full Name],0),"0000"),
", AuthorOrder: ",INDEX(AuthorList[Author Number],$A3740),"}")))</f>
        <v>#REF!</v>
      </c>
      <c r="K3740" t="e">
        <f>IF(INDEX(SamplingFeatures[Feature Code],$A3740)="","",
CONCATENATE("  - &amp;SamplingFeatureID",TEXT($A3740,"0000"),
" {","SamplingFeatureUUID:  ",CHAR(34),INDEX(SamplingFeatures[Sampling Feature UUID],$A3740),CHAR(34),
", SamplingFeatureTypeCV:  ",CHAR(34),INDEX(SamplingFeatures[Sampling Feature Type],$A3740),CHAR(34),
", SamplingFeatureCode:  ",CHAR(34),INDEX(SamplingFeatures[Feature Code],$A3740),CHAR(34),
", SamplingFeatureName:  ",CHAR(34),INDEX(SamplingFeatures[Feature Name],$A3740),CHAR(34),
", SamplingFeatureDescription:  ",CHAR(34),INDEX(SamplingFeatures[Feature Description],$A3740),CHAR(34),
", SamplingFeatureGeotypeCV:  ",CHAR(34),INDEX(SamplingFeatures[Feature Geo Type],$A3740),CHAR(34),
", FeatureGeometry:  ",CHAR(34),INDEX(SamplingFeatures[Feature Geometry],$A3740),CHAR(34),
", Elevation_m:  ",CHAR(34),INDEX(SamplingFeatures[Elevation_m],$A3740),CHAR(34),
", ElevationDatumCV:  ",CHAR(34),ElevationDatum,CHAR(34),"}"))</f>
        <v>#REF!</v>
      </c>
      <c r="L3740" t="e">
        <f>IF(INDEX(SamplingFeatures[Sampling Feature Type],$A3740)&lt;&gt;"Site","",
CONCATENATE("  - &amp;SiteID",TEXT(SUMPRODUCT(--($L$3:$L3739&lt;&gt;"")),"0000"),
" {","SamplingFeatureID:  *SamplingFeatureID",TEXT($A3740,"0000"),
", SiteTypeCV:  ",CHAR(34),INDEX(Sites[Site Type],$A3740),CHAR(34),
", Latitude:  ",INDEX(Sites[Latitude],$A3740),
", Longitude:  ",INDEX(Sites[Longitude],$A3740),
", SRSName:  ",CHAR(34),LatLonDatum,CHAR(34),"}"))</f>
        <v>#REF!</v>
      </c>
      <c r="M3740" t="e">
        <f>IF(INDEX(SamplingFeatures[Sampling Feature Type],$A3740)&lt;&gt;"Specimen","",
CONCATENATE("  - &amp;SpecimenID",TEXT(SUMPRODUCT(--($M$3:$M3739&lt;&gt;"")),"0000"),
" {","SamplingFeatureID:  *SamplingFeatureID",TEXT($A3740,"0000"),
", SpecimenTypeCV:  ",CHAR(34),INDEX(Specimens[Specimen Type],$A3740),CHAR(34),
", SpecimenMediumCV:  ",INDEX(Specimens[Specimen Medium],$A3740),
", IsFieldSpecimen:  ",CHAR(34),INDEX(Specimens[Is Field Specimen?],$A3740),CHAR(34),"}"))</f>
        <v>#REF!</v>
      </c>
      <c r="N3740" t="e">
        <f>IF(COUNTA(SpatialOffsets[])=0,"", IF(INDEX(SpatialOffsets[Spatial Offset Type],$A3740)="","",
CONCATENATE("  - &amp;SpatialOffsetID",TEXT($A3740,"0000"),
" {","SpatialOffsetTypeCV:  ",CHAR(34),INDEX(SpatialOffsets[Spatial Offset Type],$A3740),CHAR(34),
", Offset1Value:  ",INDEX(SpatialOffsets[Offset 1 Value],$A3740),
", Offset1UnitID:  ",CHAR(34),INDEX(SpatialOffsets[Offset 1 Unit],$A3740),CHAR(34),
", Offset2Value:  ",INDEX(SpatialOffsets[Offset 2 Value],$A3740),
", Offset2UnitID:  ",CHAR(34),INDEX(SpatialOffsets[Offset 2 Unit],$A3740),CHAR(34),
", Offset3Value:  ",INDEX(SpatialOffsets[Offset 3 Value],$A3740),
", Offset3UnitID:  ",CHAR(34),INDEX(SpatialOffsets[Offset 3 Unit],$A3740),CHAR(34),,"}")))</f>
        <v>#REF!</v>
      </c>
      <c r="O3740" t="e">
        <f>IF(COUNTA(RelatedFeatures[])=0,"", IF(INDEX(RelatedFeatures[First Sampling Feature Code],$A3740)="","",
CONCATENATE("  - &amp;RelationID",TEXT($A3740,"0000"),
" {","SamplingFeatureID:  *SamplingFeatureID",TEXT(MATCH(INDEX(RelatedFeatures[First Sampling Feature Code],$A3740),SamplingFeatures[Feature Code],0),"0000"),
", RelationshipTypeCV:  ",CHAR(34),INDEX(RelatedFeatures[Relationship Type],$A3740),CHAR(34),
", RelatedFeatureID: *SamplingFeatureID",TEXT(MATCH(INDEX(RelatedFeatures[Second Sampling Feature Code],$A3740),SamplingFeatures[Feature Code],0),"0000"),
", SpatialOffsetID:  ",IF(INDEX(RelatedFeatures[Offset Number],$A3740)="","",CONCATENATE("*SpatialOffsetID",TEXT(INDEX(RelatedFeatures[Offset Number],$A3740),"0000"))),"}")))</f>
        <v>#REF!</v>
      </c>
      <c r="P3740" t="e">
        <f>IF(INDEX(Methods[Method Type],$A3740)="","",
CONCATENATE("  - &amp;MethodID",TEXT($A3740,"0000"),
" {","MethodTypeCV:  ",CHAR(34),INDEX(Methods[Method Type],$A3740),CHAR(34),
", MethodCode:  ",CHAR(34),INDEX(Methods[Method Code],$A3740),CHAR(34),
", MethodName:  ",CHAR(34),INDEX(Methods[Method Name],$A3740),CHAR(34),
", MethodDescription:  ",CHAR(34),INDEX(Methods[Method Description],$A3740),CHAR(34),
", MethodLink:  ",CHAR(34),INDEX(Methods[Method Link],$A3740),CHAR(34),
", OrganizationID: *OrganizationID",TEXT(MATCH(INDEX(Methods[Organization Name],$A3740),Organizations[Organization Name],0),"0000"),"}"))</f>
        <v>#REF!</v>
      </c>
      <c r="Q3740" t="e">
        <f>IF(INDEX(Variables[Variable Type],$A3740)="","",
CONCATENATE("  - &amp;VariableID",TEXT($A3740,"0000"),
" {","VariableTypeCV:  ",CHAR(34),INDEX(Variables[Variable Type],$A3740),CHAR(34),
", VariableCode:  ",CHAR(34),INDEX(Variables[Variable Code],$A3740),CHAR(34),
", VariableNameCV:  ",CHAR(34),INDEX(Variables[Variable Name],$A3740),CHAR(34),
", VariableDefinition:  ",CHAR(34),INDEX(Variables[Variable Definition],$A3740),CHAR(34),
", SpecciationCV:  ",CHAR(34),INDEX(Variables[Speciation],$A3740),CHAR(34),
", NoDataValue:  ",CHAR(34),INDEX(Variables[No Data Value],$A3740),CHAR(34),"}"))</f>
        <v>#REF!</v>
      </c>
    </row>
    <row r="3741" spans="1:17" x14ac:dyDescent="0.25">
      <c r="A3741">
        <v>3738</v>
      </c>
      <c r="D3741" t="e">
        <f>IF(INDEX(People[First Name],$A3741)="","",
CONCATENATE("  - &amp;PersonID",TEXT($A3741,"0000"),
" {","PersonFirstName:  ",CHAR(34),INDEX(People[First Name],$A3741),CHAR(34),
", PersonMiddleName:  ",CHAR(34),INDEX(People[Middle Name],$A3741),CHAR(34),
", PersonLastName:  ",CHAR(34),INDEX(People[Last Name],$A3741),CHAR(34),"}"))</f>
        <v>#REF!</v>
      </c>
      <c r="E3741" t="e">
        <f>IF(INDEX(Organizations[Organization Type '[CV']],$A3741)="","",
CONCATENATE("  - &amp;OrganizationID",TEXT($A3741,"0000"),
" {","OrganizationTypeCV:  ",CHAR(34),INDEX(Organizations[Organization Type '[CV']],$A3741),CHAR(34),
", OrganizationCode:  ",CHAR(34),INDEX(Organizations[Organization Code],$A3741),CHAR(34),
", OrganizationName:  ",CHAR(34),INDEX(Organizations[Organization Name],$A3741),CHAR(34),
", OrganizationDescription:  ",CHAR(34),INDEX(Organizations[Organization Description],$A3741),CHAR(34),
", OrganizationLink:  ",CHAR(34),INDEX(Organizations[Organization Link],$A3741),CHAR(34),"}"))</f>
        <v>#REF!</v>
      </c>
      <c r="F3741" t="e">
        <f>IF(INDEX(People[First Name],$A3741)="","",
CONCATENATE("  - &amp;AffiliationID",TEXT($A3741,"0000"),
" {PersonID: *PersonID",TEXT($A3741,"0000"),
", OrganizationID: *OrganizationID",TEXT(MATCH(INDEX(People[Organization Name],$A3741),Organizations[Organization Name],0),"0000"),
", IsPrimaryOrganizationContact: , AffiliationStartDate: , AffiliationEndDate: , PrimaryPhone: ",
", PrimaryEmail: ",CHAR(34),INDEX(People[Primary Email],$A3741),CHAR(34),
", PrimaryAddress: ",CHAR(34),INDEX(People[Primary Address],$A3741),CHAR(34),
", PersonLink: }"))</f>
        <v>#REF!</v>
      </c>
      <c r="H3741" t="e">
        <f>IF(COUNTA(CitationInformation)=0,"",IF(INDEX(AuthorList[Author Name],$A3741)="","",
CONCATENATE("  - &amp;AuthorListID",TEXT($A3741,"0000"),
"  {CitationID: *CitationID0001",
", PersonID: *PersonID",TEXT(MATCH(INDEX(AuthorList[Author Name],$A3741),People[Full Name],0),"0000"),
", AuthorOrder: ",INDEX(AuthorList[Author Number],$A3741),"}")))</f>
        <v>#REF!</v>
      </c>
      <c r="K3741" t="e">
        <f>IF(INDEX(SamplingFeatures[Feature Code],$A3741)="","",
CONCATENATE("  - &amp;SamplingFeatureID",TEXT($A3741,"0000"),
" {","SamplingFeatureUUID:  ",CHAR(34),INDEX(SamplingFeatures[Sampling Feature UUID],$A3741),CHAR(34),
", SamplingFeatureTypeCV:  ",CHAR(34),INDEX(SamplingFeatures[Sampling Feature Type],$A3741),CHAR(34),
", SamplingFeatureCode:  ",CHAR(34),INDEX(SamplingFeatures[Feature Code],$A3741),CHAR(34),
", SamplingFeatureName:  ",CHAR(34),INDEX(SamplingFeatures[Feature Name],$A3741),CHAR(34),
", SamplingFeatureDescription:  ",CHAR(34),INDEX(SamplingFeatures[Feature Description],$A3741),CHAR(34),
", SamplingFeatureGeotypeCV:  ",CHAR(34),INDEX(SamplingFeatures[Feature Geo Type],$A3741),CHAR(34),
", FeatureGeometry:  ",CHAR(34),INDEX(SamplingFeatures[Feature Geometry],$A3741),CHAR(34),
", Elevation_m:  ",CHAR(34),INDEX(SamplingFeatures[Elevation_m],$A3741),CHAR(34),
", ElevationDatumCV:  ",CHAR(34),ElevationDatum,CHAR(34),"}"))</f>
        <v>#REF!</v>
      </c>
      <c r="L3741" t="e">
        <f>IF(INDEX(SamplingFeatures[Sampling Feature Type],$A3741)&lt;&gt;"Site","",
CONCATENATE("  - &amp;SiteID",TEXT(SUMPRODUCT(--($L$3:$L3740&lt;&gt;"")),"0000"),
" {","SamplingFeatureID:  *SamplingFeatureID",TEXT($A3741,"0000"),
", SiteTypeCV:  ",CHAR(34),INDEX(Sites[Site Type],$A3741),CHAR(34),
", Latitude:  ",INDEX(Sites[Latitude],$A3741),
", Longitude:  ",INDEX(Sites[Longitude],$A3741),
", SRSName:  ",CHAR(34),LatLonDatum,CHAR(34),"}"))</f>
        <v>#REF!</v>
      </c>
      <c r="M3741" t="e">
        <f>IF(INDEX(SamplingFeatures[Sampling Feature Type],$A3741)&lt;&gt;"Specimen","",
CONCATENATE("  - &amp;SpecimenID",TEXT(SUMPRODUCT(--($M$3:$M3740&lt;&gt;"")),"0000"),
" {","SamplingFeatureID:  *SamplingFeatureID",TEXT($A3741,"0000"),
", SpecimenTypeCV:  ",CHAR(34),INDEX(Specimens[Specimen Type],$A3741),CHAR(34),
", SpecimenMediumCV:  ",INDEX(Specimens[Specimen Medium],$A3741),
", IsFieldSpecimen:  ",CHAR(34),INDEX(Specimens[Is Field Specimen?],$A3741),CHAR(34),"}"))</f>
        <v>#REF!</v>
      </c>
      <c r="N3741" t="e">
        <f>IF(COUNTA(SpatialOffsets[])=0,"", IF(INDEX(SpatialOffsets[Spatial Offset Type],$A3741)="","",
CONCATENATE("  - &amp;SpatialOffsetID",TEXT($A3741,"0000"),
" {","SpatialOffsetTypeCV:  ",CHAR(34),INDEX(SpatialOffsets[Spatial Offset Type],$A3741),CHAR(34),
", Offset1Value:  ",INDEX(SpatialOffsets[Offset 1 Value],$A3741),
", Offset1UnitID:  ",CHAR(34),INDEX(SpatialOffsets[Offset 1 Unit],$A3741),CHAR(34),
", Offset2Value:  ",INDEX(SpatialOffsets[Offset 2 Value],$A3741),
", Offset2UnitID:  ",CHAR(34),INDEX(SpatialOffsets[Offset 2 Unit],$A3741),CHAR(34),
", Offset3Value:  ",INDEX(SpatialOffsets[Offset 3 Value],$A3741),
", Offset3UnitID:  ",CHAR(34),INDEX(SpatialOffsets[Offset 3 Unit],$A3741),CHAR(34),,"}")))</f>
        <v>#REF!</v>
      </c>
      <c r="O3741" t="e">
        <f>IF(COUNTA(RelatedFeatures[])=0,"", IF(INDEX(RelatedFeatures[First Sampling Feature Code],$A3741)="","",
CONCATENATE("  - &amp;RelationID",TEXT($A3741,"0000"),
" {","SamplingFeatureID:  *SamplingFeatureID",TEXT(MATCH(INDEX(RelatedFeatures[First Sampling Feature Code],$A3741),SamplingFeatures[Feature Code],0),"0000"),
", RelationshipTypeCV:  ",CHAR(34),INDEX(RelatedFeatures[Relationship Type],$A3741),CHAR(34),
", RelatedFeatureID: *SamplingFeatureID",TEXT(MATCH(INDEX(RelatedFeatures[Second Sampling Feature Code],$A3741),SamplingFeatures[Feature Code],0),"0000"),
", SpatialOffsetID:  ",IF(INDEX(RelatedFeatures[Offset Number],$A3741)="","",CONCATENATE("*SpatialOffsetID",TEXT(INDEX(RelatedFeatures[Offset Number],$A3741),"0000"))),"}")))</f>
        <v>#REF!</v>
      </c>
      <c r="P3741" t="e">
        <f>IF(INDEX(Methods[Method Type],$A3741)="","",
CONCATENATE("  - &amp;MethodID",TEXT($A3741,"0000"),
" {","MethodTypeCV:  ",CHAR(34),INDEX(Methods[Method Type],$A3741),CHAR(34),
", MethodCode:  ",CHAR(34),INDEX(Methods[Method Code],$A3741),CHAR(34),
", MethodName:  ",CHAR(34),INDEX(Methods[Method Name],$A3741),CHAR(34),
", MethodDescription:  ",CHAR(34),INDEX(Methods[Method Description],$A3741),CHAR(34),
", MethodLink:  ",CHAR(34),INDEX(Methods[Method Link],$A3741),CHAR(34),
", OrganizationID: *OrganizationID",TEXT(MATCH(INDEX(Methods[Organization Name],$A3741),Organizations[Organization Name],0),"0000"),"}"))</f>
        <v>#REF!</v>
      </c>
      <c r="Q3741" t="e">
        <f>IF(INDEX(Variables[Variable Type],$A3741)="","",
CONCATENATE("  - &amp;VariableID",TEXT($A3741,"0000"),
" {","VariableTypeCV:  ",CHAR(34),INDEX(Variables[Variable Type],$A3741),CHAR(34),
", VariableCode:  ",CHAR(34),INDEX(Variables[Variable Code],$A3741),CHAR(34),
", VariableNameCV:  ",CHAR(34),INDEX(Variables[Variable Name],$A3741),CHAR(34),
", VariableDefinition:  ",CHAR(34),INDEX(Variables[Variable Definition],$A3741),CHAR(34),
", SpecciationCV:  ",CHAR(34),INDEX(Variables[Speciation],$A3741),CHAR(34),
", NoDataValue:  ",CHAR(34),INDEX(Variables[No Data Value],$A3741),CHAR(34),"}"))</f>
        <v>#REF!</v>
      </c>
    </row>
    <row r="3742" spans="1:17" x14ac:dyDescent="0.25">
      <c r="A3742">
        <v>3739</v>
      </c>
      <c r="D3742" t="e">
        <f>IF(INDEX(People[First Name],$A3742)="","",
CONCATENATE("  - &amp;PersonID",TEXT($A3742,"0000"),
" {","PersonFirstName:  ",CHAR(34),INDEX(People[First Name],$A3742),CHAR(34),
", PersonMiddleName:  ",CHAR(34),INDEX(People[Middle Name],$A3742),CHAR(34),
", PersonLastName:  ",CHAR(34),INDEX(People[Last Name],$A3742),CHAR(34),"}"))</f>
        <v>#REF!</v>
      </c>
      <c r="E3742" t="e">
        <f>IF(INDEX(Organizations[Organization Type '[CV']],$A3742)="","",
CONCATENATE("  - &amp;OrganizationID",TEXT($A3742,"0000"),
" {","OrganizationTypeCV:  ",CHAR(34),INDEX(Organizations[Organization Type '[CV']],$A3742),CHAR(34),
", OrganizationCode:  ",CHAR(34),INDEX(Organizations[Organization Code],$A3742),CHAR(34),
", OrganizationName:  ",CHAR(34),INDEX(Organizations[Organization Name],$A3742),CHAR(34),
", OrganizationDescription:  ",CHAR(34),INDEX(Organizations[Organization Description],$A3742),CHAR(34),
", OrganizationLink:  ",CHAR(34),INDEX(Organizations[Organization Link],$A3742),CHAR(34),"}"))</f>
        <v>#REF!</v>
      </c>
      <c r="F3742" t="e">
        <f>IF(INDEX(People[First Name],$A3742)="","",
CONCATENATE("  - &amp;AffiliationID",TEXT($A3742,"0000"),
" {PersonID: *PersonID",TEXT($A3742,"0000"),
", OrganizationID: *OrganizationID",TEXT(MATCH(INDEX(People[Organization Name],$A3742),Organizations[Organization Name],0),"0000"),
", IsPrimaryOrganizationContact: , AffiliationStartDate: , AffiliationEndDate: , PrimaryPhone: ",
", PrimaryEmail: ",CHAR(34),INDEX(People[Primary Email],$A3742),CHAR(34),
", PrimaryAddress: ",CHAR(34),INDEX(People[Primary Address],$A3742),CHAR(34),
", PersonLink: }"))</f>
        <v>#REF!</v>
      </c>
      <c r="H3742" t="e">
        <f>IF(COUNTA(CitationInformation)=0,"",IF(INDEX(AuthorList[Author Name],$A3742)="","",
CONCATENATE("  - &amp;AuthorListID",TEXT($A3742,"0000"),
"  {CitationID: *CitationID0001",
", PersonID: *PersonID",TEXT(MATCH(INDEX(AuthorList[Author Name],$A3742),People[Full Name],0),"0000"),
", AuthorOrder: ",INDEX(AuthorList[Author Number],$A3742),"}")))</f>
        <v>#REF!</v>
      </c>
      <c r="K3742" t="e">
        <f>IF(INDEX(SamplingFeatures[Feature Code],$A3742)="","",
CONCATENATE("  - &amp;SamplingFeatureID",TEXT($A3742,"0000"),
" {","SamplingFeatureUUID:  ",CHAR(34),INDEX(SamplingFeatures[Sampling Feature UUID],$A3742),CHAR(34),
", SamplingFeatureTypeCV:  ",CHAR(34),INDEX(SamplingFeatures[Sampling Feature Type],$A3742),CHAR(34),
", SamplingFeatureCode:  ",CHAR(34),INDEX(SamplingFeatures[Feature Code],$A3742),CHAR(34),
", SamplingFeatureName:  ",CHAR(34),INDEX(SamplingFeatures[Feature Name],$A3742),CHAR(34),
", SamplingFeatureDescription:  ",CHAR(34),INDEX(SamplingFeatures[Feature Description],$A3742),CHAR(34),
", SamplingFeatureGeotypeCV:  ",CHAR(34),INDEX(SamplingFeatures[Feature Geo Type],$A3742),CHAR(34),
", FeatureGeometry:  ",CHAR(34),INDEX(SamplingFeatures[Feature Geometry],$A3742),CHAR(34),
", Elevation_m:  ",CHAR(34),INDEX(SamplingFeatures[Elevation_m],$A3742),CHAR(34),
", ElevationDatumCV:  ",CHAR(34),ElevationDatum,CHAR(34),"}"))</f>
        <v>#REF!</v>
      </c>
      <c r="L3742" t="e">
        <f>IF(INDEX(SamplingFeatures[Sampling Feature Type],$A3742)&lt;&gt;"Site","",
CONCATENATE("  - &amp;SiteID",TEXT(SUMPRODUCT(--($L$3:$L3741&lt;&gt;"")),"0000"),
" {","SamplingFeatureID:  *SamplingFeatureID",TEXT($A3742,"0000"),
", SiteTypeCV:  ",CHAR(34),INDEX(Sites[Site Type],$A3742),CHAR(34),
", Latitude:  ",INDEX(Sites[Latitude],$A3742),
", Longitude:  ",INDEX(Sites[Longitude],$A3742),
", SRSName:  ",CHAR(34),LatLonDatum,CHAR(34),"}"))</f>
        <v>#REF!</v>
      </c>
      <c r="M3742" t="e">
        <f>IF(INDEX(SamplingFeatures[Sampling Feature Type],$A3742)&lt;&gt;"Specimen","",
CONCATENATE("  - &amp;SpecimenID",TEXT(SUMPRODUCT(--($M$3:$M3741&lt;&gt;"")),"0000"),
" {","SamplingFeatureID:  *SamplingFeatureID",TEXT($A3742,"0000"),
", SpecimenTypeCV:  ",CHAR(34),INDEX(Specimens[Specimen Type],$A3742),CHAR(34),
", SpecimenMediumCV:  ",INDEX(Specimens[Specimen Medium],$A3742),
", IsFieldSpecimen:  ",CHAR(34),INDEX(Specimens[Is Field Specimen?],$A3742),CHAR(34),"}"))</f>
        <v>#REF!</v>
      </c>
      <c r="N3742" t="e">
        <f>IF(COUNTA(SpatialOffsets[])=0,"", IF(INDEX(SpatialOffsets[Spatial Offset Type],$A3742)="","",
CONCATENATE("  - &amp;SpatialOffsetID",TEXT($A3742,"0000"),
" {","SpatialOffsetTypeCV:  ",CHAR(34),INDEX(SpatialOffsets[Spatial Offset Type],$A3742),CHAR(34),
", Offset1Value:  ",INDEX(SpatialOffsets[Offset 1 Value],$A3742),
", Offset1UnitID:  ",CHAR(34),INDEX(SpatialOffsets[Offset 1 Unit],$A3742),CHAR(34),
", Offset2Value:  ",INDEX(SpatialOffsets[Offset 2 Value],$A3742),
", Offset2UnitID:  ",CHAR(34),INDEX(SpatialOffsets[Offset 2 Unit],$A3742),CHAR(34),
", Offset3Value:  ",INDEX(SpatialOffsets[Offset 3 Value],$A3742),
", Offset3UnitID:  ",CHAR(34),INDEX(SpatialOffsets[Offset 3 Unit],$A3742),CHAR(34),,"}")))</f>
        <v>#REF!</v>
      </c>
      <c r="O3742" t="e">
        <f>IF(COUNTA(RelatedFeatures[])=0,"", IF(INDEX(RelatedFeatures[First Sampling Feature Code],$A3742)="","",
CONCATENATE("  - &amp;RelationID",TEXT($A3742,"0000"),
" {","SamplingFeatureID:  *SamplingFeatureID",TEXT(MATCH(INDEX(RelatedFeatures[First Sampling Feature Code],$A3742),SamplingFeatures[Feature Code],0),"0000"),
", RelationshipTypeCV:  ",CHAR(34),INDEX(RelatedFeatures[Relationship Type],$A3742),CHAR(34),
", RelatedFeatureID: *SamplingFeatureID",TEXT(MATCH(INDEX(RelatedFeatures[Second Sampling Feature Code],$A3742),SamplingFeatures[Feature Code],0),"0000"),
", SpatialOffsetID:  ",IF(INDEX(RelatedFeatures[Offset Number],$A3742)="","",CONCATENATE("*SpatialOffsetID",TEXT(INDEX(RelatedFeatures[Offset Number],$A3742),"0000"))),"}")))</f>
        <v>#REF!</v>
      </c>
      <c r="P3742" t="e">
        <f>IF(INDEX(Methods[Method Type],$A3742)="","",
CONCATENATE("  - &amp;MethodID",TEXT($A3742,"0000"),
" {","MethodTypeCV:  ",CHAR(34),INDEX(Methods[Method Type],$A3742),CHAR(34),
", MethodCode:  ",CHAR(34),INDEX(Methods[Method Code],$A3742),CHAR(34),
", MethodName:  ",CHAR(34),INDEX(Methods[Method Name],$A3742),CHAR(34),
", MethodDescription:  ",CHAR(34),INDEX(Methods[Method Description],$A3742),CHAR(34),
", MethodLink:  ",CHAR(34),INDEX(Methods[Method Link],$A3742),CHAR(34),
", OrganizationID: *OrganizationID",TEXT(MATCH(INDEX(Methods[Organization Name],$A3742),Organizations[Organization Name],0),"0000"),"}"))</f>
        <v>#REF!</v>
      </c>
      <c r="Q3742" t="e">
        <f>IF(INDEX(Variables[Variable Type],$A3742)="","",
CONCATENATE("  - &amp;VariableID",TEXT($A3742,"0000"),
" {","VariableTypeCV:  ",CHAR(34),INDEX(Variables[Variable Type],$A3742),CHAR(34),
", VariableCode:  ",CHAR(34),INDEX(Variables[Variable Code],$A3742),CHAR(34),
", VariableNameCV:  ",CHAR(34),INDEX(Variables[Variable Name],$A3742),CHAR(34),
", VariableDefinition:  ",CHAR(34),INDEX(Variables[Variable Definition],$A3742),CHAR(34),
", SpecciationCV:  ",CHAR(34),INDEX(Variables[Speciation],$A3742),CHAR(34),
", NoDataValue:  ",CHAR(34),INDEX(Variables[No Data Value],$A3742),CHAR(34),"}"))</f>
        <v>#REF!</v>
      </c>
    </row>
    <row r="3743" spans="1:17" x14ac:dyDescent="0.25">
      <c r="A3743">
        <v>3740</v>
      </c>
      <c r="D3743" t="e">
        <f>IF(INDEX(People[First Name],$A3743)="","",
CONCATENATE("  - &amp;PersonID",TEXT($A3743,"0000"),
" {","PersonFirstName:  ",CHAR(34),INDEX(People[First Name],$A3743),CHAR(34),
", PersonMiddleName:  ",CHAR(34),INDEX(People[Middle Name],$A3743),CHAR(34),
", PersonLastName:  ",CHAR(34),INDEX(People[Last Name],$A3743),CHAR(34),"}"))</f>
        <v>#REF!</v>
      </c>
      <c r="E3743" t="e">
        <f>IF(INDEX(Organizations[Organization Type '[CV']],$A3743)="","",
CONCATENATE("  - &amp;OrganizationID",TEXT($A3743,"0000"),
" {","OrganizationTypeCV:  ",CHAR(34),INDEX(Organizations[Organization Type '[CV']],$A3743),CHAR(34),
", OrganizationCode:  ",CHAR(34),INDEX(Organizations[Organization Code],$A3743),CHAR(34),
", OrganizationName:  ",CHAR(34),INDEX(Organizations[Organization Name],$A3743),CHAR(34),
", OrganizationDescription:  ",CHAR(34),INDEX(Organizations[Organization Description],$A3743),CHAR(34),
", OrganizationLink:  ",CHAR(34),INDEX(Organizations[Organization Link],$A3743),CHAR(34),"}"))</f>
        <v>#REF!</v>
      </c>
      <c r="F3743" t="e">
        <f>IF(INDEX(People[First Name],$A3743)="","",
CONCATENATE("  - &amp;AffiliationID",TEXT($A3743,"0000"),
" {PersonID: *PersonID",TEXT($A3743,"0000"),
", OrganizationID: *OrganizationID",TEXT(MATCH(INDEX(People[Organization Name],$A3743),Organizations[Organization Name],0),"0000"),
", IsPrimaryOrganizationContact: , AffiliationStartDate: , AffiliationEndDate: , PrimaryPhone: ",
", PrimaryEmail: ",CHAR(34),INDEX(People[Primary Email],$A3743),CHAR(34),
", PrimaryAddress: ",CHAR(34),INDEX(People[Primary Address],$A3743),CHAR(34),
", PersonLink: }"))</f>
        <v>#REF!</v>
      </c>
      <c r="H3743" t="e">
        <f>IF(COUNTA(CitationInformation)=0,"",IF(INDEX(AuthorList[Author Name],$A3743)="","",
CONCATENATE("  - &amp;AuthorListID",TEXT($A3743,"0000"),
"  {CitationID: *CitationID0001",
", PersonID: *PersonID",TEXT(MATCH(INDEX(AuthorList[Author Name],$A3743),People[Full Name],0),"0000"),
", AuthorOrder: ",INDEX(AuthorList[Author Number],$A3743),"}")))</f>
        <v>#REF!</v>
      </c>
      <c r="K3743" t="e">
        <f>IF(INDEX(SamplingFeatures[Feature Code],$A3743)="","",
CONCATENATE("  - &amp;SamplingFeatureID",TEXT($A3743,"0000"),
" {","SamplingFeatureUUID:  ",CHAR(34),INDEX(SamplingFeatures[Sampling Feature UUID],$A3743),CHAR(34),
", SamplingFeatureTypeCV:  ",CHAR(34),INDEX(SamplingFeatures[Sampling Feature Type],$A3743),CHAR(34),
", SamplingFeatureCode:  ",CHAR(34),INDEX(SamplingFeatures[Feature Code],$A3743),CHAR(34),
", SamplingFeatureName:  ",CHAR(34),INDEX(SamplingFeatures[Feature Name],$A3743),CHAR(34),
", SamplingFeatureDescription:  ",CHAR(34),INDEX(SamplingFeatures[Feature Description],$A3743),CHAR(34),
", SamplingFeatureGeotypeCV:  ",CHAR(34),INDEX(SamplingFeatures[Feature Geo Type],$A3743),CHAR(34),
", FeatureGeometry:  ",CHAR(34),INDEX(SamplingFeatures[Feature Geometry],$A3743),CHAR(34),
", Elevation_m:  ",CHAR(34),INDEX(SamplingFeatures[Elevation_m],$A3743),CHAR(34),
", ElevationDatumCV:  ",CHAR(34),ElevationDatum,CHAR(34),"}"))</f>
        <v>#REF!</v>
      </c>
      <c r="L3743" t="e">
        <f>IF(INDEX(SamplingFeatures[Sampling Feature Type],$A3743)&lt;&gt;"Site","",
CONCATENATE("  - &amp;SiteID",TEXT(SUMPRODUCT(--($L$3:$L3742&lt;&gt;"")),"0000"),
" {","SamplingFeatureID:  *SamplingFeatureID",TEXT($A3743,"0000"),
", SiteTypeCV:  ",CHAR(34),INDEX(Sites[Site Type],$A3743),CHAR(34),
", Latitude:  ",INDEX(Sites[Latitude],$A3743),
", Longitude:  ",INDEX(Sites[Longitude],$A3743),
", SRSName:  ",CHAR(34),LatLonDatum,CHAR(34),"}"))</f>
        <v>#REF!</v>
      </c>
      <c r="M3743" t="e">
        <f>IF(INDEX(SamplingFeatures[Sampling Feature Type],$A3743)&lt;&gt;"Specimen","",
CONCATENATE("  - &amp;SpecimenID",TEXT(SUMPRODUCT(--($M$3:$M3742&lt;&gt;"")),"0000"),
" {","SamplingFeatureID:  *SamplingFeatureID",TEXT($A3743,"0000"),
", SpecimenTypeCV:  ",CHAR(34),INDEX(Specimens[Specimen Type],$A3743),CHAR(34),
", SpecimenMediumCV:  ",INDEX(Specimens[Specimen Medium],$A3743),
", IsFieldSpecimen:  ",CHAR(34),INDEX(Specimens[Is Field Specimen?],$A3743),CHAR(34),"}"))</f>
        <v>#REF!</v>
      </c>
      <c r="N3743" t="e">
        <f>IF(COUNTA(SpatialOffsets[])=0,"", IF(INDEX(SpatialOffsets[Spatial Offset Type],$A3743)="","",
CONCATENATE("  - &amp;SpatialOffsetID",TEXT($A3743,"0000"),
" {","SpatialOffsetTypeCV:  ",CHAR(34),INDEX(SpatialOffsets[Spatial Offset Type],$A3743),CHAR(34),
", Offset1Value:  ",INDEX(SpatialOffsets[Offset 1 Value],$A3743),
", Offset1UnitID:  ",CHAR(34),INDEX(SpatialOffsets[Offset 1 Unit],$A3743),CHAR(34),
", Offset2Value:  ",INDEX(SpatialOffsets[Offset 2 Value],$A3743),
", Offset2UnitID:  ",CHAR(34),INDEX(SpatialOffsets[Offset 2 Unit],$A3743),CHAR(34),
", Offset3Value:  ",INDEX(SpatialOffsets[Offset 3 Value],$A3743),
", Offset3UnitID:  ",CHAR(34),INDEX(SpatialOffsets[Offset 3 Unit],$A3743),CHAR(34),,"}")))</f>
        <v>#REF!</v>
      </c>
      <c r="O3743" t="e">
        <f>IF(COUNTA(RelatedFeatures[])=0,"", IF(INDEX(RelatedFeatures[First Sampling Feature Code],$A3743)="","",
CONCATENATE("  - &amp;RelationID",TEXT($A3743,"0000"),
" {","SamplingFeatureID:  *SamplingFeatureID",TEXT(MATCH(INDEX(RelatedFeatures[First Sampling Feature Code],$A3743),SamplingFeatures[Feature Code],0),"0000"),
", RelationshipTypeCV:  ",CHAR(34),INDEX(RelatedFeatures[Relationship Type],$A3743),CHAR(34),
", RelatedFeatureID: *SamplingFeatureID",TEXT(MATCH(INDEX(RelatedFeatures[Second Sampling Feature Code],$A3743),SamplingFeatures[Feature Code],0),"0000"),
", SpatialOffsetID:  ",IF(INDEX(RelatedFeatures[Offset Number],$A3743)="","",CONCATENATE("*SpatialOffsetID",TEXT(INDEX(RelatedFeatures[Offset Number],$A3743),"0000"))),"}")))</f>
        <v>#REF!</v>
      </c>
      <c r="P3743" t="e">
        <f>IF(INDEX(Methods[Method Type],$A3743)="","",
CONCATENATE("  - &amp;MethodID",TEXT($A3743,"0000"),
" {","MethodTypeCV:  ",CHAR(34),INDEX(Methods[Method Type],$A3743),CHAR(34),
", MethodCode:  ",CHAR(34),INDEX(Methods[Method Code],$A3743),CHAR(34),
", MethodName:  ",CHAR(34),INDEX(Methods[Method Name],$A3743),CHAR(34),
", MethodDescription:  ",CHAR(34),INDEX(Methods[Method Description],$A3743),CHAR(34),
", MethodLink:  ",CHAR(34),INDEX(Methods[Method Link],$A3743),CHAR(34),
", OrganizationID: *OrganizationID",TEXT(MATCH(INDEX(Methods[Organization Name],$A3743),Organizations[Organization Name],0),"0000"),"}"))</f>
        <v>#REF!</v>
      </c>
      <c r="Q3743" t="e">
        <f>IF(INDEX(Variables[Variable Type],$A3743)="","",
CONCATENATE("  - &amp;VariableID",TEXT($A3743,"0000"),
" {","VariableTypeCV:  ",CHAR(34),INDEX(Variables[Variable Type],$A3743),CHAR(34),
", VariableCode:  ",CHAR(34),INDEX(Variables[Variable Code],$A3743),CHAR(34),
", VariableNameCV:  ",CHAR(34),INDEX(Variables[Variable Name],$A3743),CHAR(34),
", VariableDefinition:  ",CHAR(34),INDEX(Variables[Variable Definition],$A3743),CHAR(34),
", SpecciationCV:  ",CHAR(34),INDEX(Variables[Speciation],$A3743),CHAR(34),
", NoDataValue:  ",CHAR(34),INDEX(Variables[No Data Value],$A3743),CHAR(34),"}"))</f>
        <v>#REF!</v>
      </c>
    </row>
    <row r="3744" spans="1:17" x14ac:dyDescent="0.25">
      <c r="A3744">
        <v>3741</v>
      </c>
      <c r="D3744" t="e">
        <f>IF(INDEX(People[First Name],$A3744)="","",
CONCATENATE("  - &amp;PersonID",TEXT($A3744,"0000"),
" {","PersonFirstName:  ",CHAR(34),INDEX(People[First Name],$A3744),CHAR(34),
", PersonMiddleName:  ",CHAR(34),INDEX(People[Middle Name],$A3744),CHAR(34),
", PersonLastName:  ",CHAR(34),INDEX(People[Last Name],$A3744),CHAR(34),"}"))</f>
        <v>#REF!</v>
      </c>
      <c r="E3744" t="e">
        <f>IF(INDEX(Organizations[Organization Type '[CV']],$A3744)="","",
CONCATENATE("  - &amp;OrganizationID",TEXT($A3744,"0000"),
" {","OrganizationTypeCV:  ",CHAR(34),INDEX(Organizations[Organization Type '[CV']],$A3744),CHAR(34),
", OrganizationCode:  ",CHAR(34),INDEX(Organizations[Organization Code],$A3744),CHAR(34),
", OrganizationName:  ",CHAR(34),INDEX(Organizations[Organization Name],$A3744),CHAR(34),
", OrganizationDescription:  ",CHAR(34),INDEX(Organizations[Organization Description],$A3744),CHAR(34),
", OrganizationLink:  ",CHAR(34),INDEX(Organizations[Organization Link],$A3744),CHAR(34),"}"))</f>
        <v>#REF!</v>
      </c>
      <c r="F3744" t="e">
        <f>IF(INDEX(People[First Name],$A3744)="","",
CONCATENATE("  - &amp;AffiliationID",TEXT($A3744,"0000"),
" {PersonID: *PersonID",TEXT($A3744,"0000"),
", OrganizationID: *OrganizationID",TEXT(MATCH(INDEX(People[Organization Name],$A3744),Organizations[Organization Name],0),"0000"),
", IsPrimaryOrganizationContact: , AffiliationStartDate: , AffiliationEndDate: , PrimaryPhone: ",
", PrimaryEmail: ",CHAR(34),INDEX(People[Primary Email],$A3744),CHAR(34),
", PrimaryAddress: ",CHAR(34),INDEX(People[Primary Address],$A3744),CHAR(34),
", PersonLink: }"))</f>
        <v>#REF!</v>
      </c>
      <c r="H3744" t="e">
        <f>IF(COUNTA(CitationInformation)=0,"",IF(INDEX(AuthorList[Author Name],$A3744)="","",
CONCATENATE("  - &amp;AuthorListID",TEXT($A3744,"0000"),
"  {CitationID: *CitationID0001",
", PersonID: *PersonID",TEXT(MATCH(INDEX(AuthorList[Author Name],$A3744),People[Full Name],0),"0000"),
", AuthorOrder: ",INDEX(AuthorList[Author Number],$A3744),"}")))</f>
        <v>#REF!</v>
      </c>
      <c r="K3744" t="e">
        <f>IF(INDEX(SamplingFeatures[Feature Code],$A3744)="","",
CONCATENATE("  - &amp;SamplingFeatureID",TEXT($A3744,"0000"),
" {","SamplingFeatureUUID:  ",CHAR(34),INDEX(SamplingFeatures[Sampling Feature UUID],$A3744),CHAR(34),
", SamplingFeatureTypeCV:  ",CHAR(34),INDEX(SamplingFeatures[Sampling Feature Type],$A3744),CHAR(34),
", SamplingFeatureCode:  ",CHAR(34),INDEX(SamplingFeatures[Feature Code],$A3744),CHAR(34),
", SamplingFeatureName:  ",CHAR(34),INDEX(SamplingFeatures[Feature Name],$A3744),CHAR(34),
", SamplingFeatureDescription:  ",CHAR(34),INDEX(SamplingFeatures[Feature Description],$A3744),CHAR(34),
", SamplingFeatureGeotypeCV:  ",CHAR(34),INDEX(SamplingFeatures[Feature Geo Type],$A3744),CHAR(34),
", FeatureGeometry:  ",CHAR(34),INDEX(SamplingFeatures[Feature Geometry],$A3744),CHAR(34),
", Elevation_m:  ",CHAR(34),INDEX(SamplingFeatures[Elevation_m],$A3744),CHAR(34),
", ElevationDatumCV:  ",CHAR(34),ElevationDatum,CHAR(34),"}"))</f>
        <v>#REF!</v>
      </c>
      <c r="L3744" t="e">
        <f>IF(INDEX(SamplingFeatures[Sampling Feature Type],$A3744)&lt;&gt;"Site","",
CONCATENATE("  - &amp;SiteID",TEXT(SUMPRODUCT(--($L$3:$L3743&lt;&gt;"")),"0000"),
" {","SamplingFeatureID:  *SamplingFeatureID",TEXT($A3744,"0000"),
", SiteTypeCV:  ",CHAR(34),INDEX(Sites[Site Type],$A3744),CHAR(34),
", Latitude:  ",INDEX(Sites[Latitude],$A3744),
", Longitude:  ",INDEX(Sites[Longitude],$A3744),
", SRSName:  ",CHAR(34),LatLonDatum,CHAR(34),"}"))</f>
        <v>#REF!</v>
      </c>
      <c r="M3744" t="e">
        <f>IF(INDEX(SamplingFeatures[Sampling Feature Type],$A3744)&lt;&gt;"Specimen","",
CONCATENATE("  - &amp;SpecimenID",TEXT(SUMPRODUCT(--($M$3:$M3743&lt;&gt;"")),"0000"),
" {","SamplingFeatureID:  *SamplingFeatureID",TEXT($A3744,"0000"),
", SpecimenTypeCV:  ",CHAR(34),INDEX(Specimens[Specimen Type],$A3744),CHAR(34),
", SpecimenMediumCV:  ",INDEX(Specimens[Specimen Medium],$A3744),
", IsFieldSpecimen:  ",CHAR(34),INDEX(Specimens[Is Field Specimen?],$A3744),CHAR(34),"}"))</f>
        <v>#REF!</v>
      </c>
      <c r="N3744" t="e">
        <f>IF(COUNTA(SpatialOffsets[])=0,"", IF(INDEX(SpatialOffsets[Spatial Offset Type],$A3744)="","",
CONCATENATE("  - &amp;SpatialOffsetID",TEXT($A3744,"0000"),
" {","SpatialOffsetTypeCV:  ",CHAR(34),INDEX(SpatialOffsets[Spatial Offset Type],$A3744),CHAR(34),
", Offset1Value:  ",INDEX(SpatialOffsets[Offset 1 Value],$A3744),
", Offset1UnitID:  ",CHAR(34),INDEX(SpatialOffsets[Offset 1 Unit],$A3744),CHAR(34),
", Offset2Value:  ",INDEX(SpatialOffsets[Offset 2 Value],$A3744),
", Offset2UnitID:  ",CHAR(34),INDEX(SpatialOffsets[Offset 2 Unit],$A3744),CHAR(34),
", Offset3Value:  ",INDEX(SpatialOffsets[Offset 3 Value],$A3744),
", Offset3UnitID:  ",CHAR(34),INDEX(SpatialOffsets[Offset 3 Unit],$A3744),CHAR(34),,"}")))</f>
        <v>#REF!</v>
      </c>
      <c r="O3744" t="e">
        <f>IF(COUNTA(RelatedFeatures[])=0,"", IF(INDEX(RelatedFeatures[First Sampling Feature Code],$A3744)="","",
CONCATENATE("  - &amp;RelationID",TEXT($A3744,"0000"),
" {","SamplingFeatureID:  *SamplingFeatureID",TEXT(MATCH(INDEX(RelatedFeatures[First Sampling Feature Code],$A3744),SamplingFeatures[Feature Code],0),"0000"),
", RelationshipTypeCV:  ",CHAR(34),INDEX(RelatedFeatures[Relationship Type],$A3744),CHAR(34),
", RelatedFeatureID: *SamplingFeatureID",TEXT(MATCH(INDEX(RelatedFeatures[Second Sampling Feature Code],$A3744),SamplingFeatures[Feature Code],0),"0000"),
", SpatialOffsetID:  ",IF(INDEX(RelatedFeatures[Offset Number],$A3744)="","",CONCATENATE("*SpatialOffsetID",TEXT(INDEX(RelatedFeatures[Offset Number],$A3744),"0000"))),"}")))</f>
        <v>#REF!</v>
      </c>
      <c r="P3744" t="e">
        <f>IF(INDEX(Methods[Method Type],$A3744)="","",
CONCATENATE("  - &amp;MethodID",TEXT($A3744,"0000"),
" {","MethodTypeCV:  ",CHAR(34),INDEX(Methods[Method Type],$A3744),CHAR(34),
", MethodCode:  ",CHAR(34),INDEX(Methods[Method Code],$A3744),CHAR(34),
", MethodName:  ",CHAR(34),INDEX(Methods[Method Name],$A3744),CHAR(34),
", MethodDescription:  ",CHAR(34),INDEX(Methods[Method Description],$A3744),CHAR(34),
", MethodLink:  ",CHAR(34),INDEX(Methods[Method Link],$A3744),CHAR(34),
", OrganizationID: *OrganizationID",TEXT(MATCH(INDEX(Methods[Organization Name],$A3744),Organizations[Organization Name],0),"0000"),"}"))</f>
        <v>#REF!</v>
      </c>
      <c r="Q3744" t="e">
        <f>IF(INDEX(Variables[Variable Type],$A3744)="","",
CONCATENATE("  - &amp;VariableID",TEXT($A3744,"0000"),
" {","VariableTypeCV:  ",CHAR(34),INDEX(Variables[Variable Type],$A3744),CHAR(34),
", VariableCode:  ",CHAR(34),INDEX(Variables[Variable Code],$A3744),CHAR(34),
", VariableNameCV:  ",CHAR(34),INDEX(Variables[Variable Name],$A3744),CHAR(34),
", VariableDefinition:  ",CHAR(34),INDEX(Variables[Variable Definition],$A3744),CHAR(34),
", SpecciationCV:  ",CHAR(34),INDEX(Variables[Speciation],$A3744),CHAR(34),
", NoDataValue:  ",CHAR(34),INDEX(Variables[No Data Value],$A3744),CHAR(34),"}"))</f>
        <v>#REF!</v>
      </c>
    </row>
    <row r="3745" spans="1:17" x14ac:dyDescent="0.25">
      <c r="A3745">
        <v>3742</v>
      </c>
      <c r="D3745" t="e">
        <f>IF(INDEX(People[First Name],$A3745)="","",
CONCATENATE("  - &amp;PersonID",TEXT($A3745,"0000"),
" {","PersonFirstName:  ",CHAR(34),INDEX(People[First Name],$A3745),CHAR(34),
", PersonMiddleName:  ",CHAR(34),INDEX(People[Middle Name],$A3745),CHAR(34),
", PersonLastName:  ",CHAR(34),INDEX(People[Last Name],$A3745),CHAR(34),"}"))</f>
        <v>#REF!</v>
      </c>
      <c r="E3745" t="e">
        <f>IF(INDEX(Organizations[Organization Type '[CV']],$A3745)="","",
CONCATENATE("  - &amp;OrganizationID",TEXT($A3745,"0000"),
" {","OrganizationTypeCV:  ",CHAR(34),INDEX(Organizations[Organization Type '[CV']],$A3745),CHAR(34),
", OrganizationCode:  ",CHAR(34),INDEX(Organizations[Organization Code],$A3745),CHAR(34),
", OrganizationName:  ",CHAR(34),INDEX(Organizations[Organization Name],$A3745),CHAR(34),
", OrganizationDescription:  ",CHAR(34),INDEX(Organizations[Organization Description],$A3745),CHAR(34),
", OrganizationLink:  ",CHAR(34),INDEX(Organizations[Organization Link],$A3745),CHAR(34),"}"))</f>
        <v>#REF!</v>
      </c>
      <c r="F3745" t="e">
        <f>IF(INDEX(People[First Name],$A3745)="","",
CONCATENATE("  - &amp;AffiliationID",TEXT($A3745,"0000"),
" {PersonID: *PersonID",TEXT($A3745,"0000"),
", OrganizationID: *OrganizationID",TEXT(MATCH(INDEX(People[Organization Name],$A3745),Organizations[Organization Name],0),"0000"),
", IsPrimaryOrganizationContact: , AffiliationStartDate: , AffiliationEndDate: , PrimaryPhone: ",
", PrimaryEmail: ",CHAR(34),INDEX(People[Primary Email],$A3745),CHAR(34),
", PrimaryAddress: ",CHAR(34),INDEX(People[Primary Address],$A3745),CHAR(34),
", PersonLink: }"))</f>
        <v>#REF!</v>
      </c>
      <c r="H3745" t="e">
        <f>IF(COUNTA(CitationInformation)=0,"",IF(INDEX(AuthorList[Author Name],$A3745)="","",
CONCATENATE("  - &amp;AuthorListID",TEXT($A3745,"0000"),
"  {CitationID: *CitationID0001",
", PersonID: *PersonID",TEXT(MATCH(INDEX(AuthorList[Author Name],$A3745),People[Full Name],0),"0000"),
", AuthorOrder: ",INDEX(AuthorList[Author Number],$A3745),"}")))</f>
        <v>#REF!</v>
      </c>
      <c r="K3745" t="e">
        <f>IF(INDEX(SamplingFeatures[Feature Code],$A3745)="","",
CONCATENATE("  - &amp;SamplingFeatureID",TEXT($A3745,"0000"),
" {","SamplingFeatureUUID:  ",CHAR(34),INDEX(SamplingFeatures[Sampling Feature UUID],$A3745),CHAR(34),
", SamplingFeatureTypeCV:  ",CHAR(34),INDEX(SamplingFeatures[Sampling Feature Type],$A3745),CHAR(34),
", SamplingFeatureCode:  ",CHAR(34),INDEX(SamplingFeatures[Feature Code],$A3745),CHAR(34),
", SamplingFeatureName:  ",CHAR(34),INDEX(SamplingFeatures[Feature Name],$A3745),CHAR(34),
", SamplingFeatureDescription:  ",CHAR(34),INDEX(SamplingFeatures[Feature Description],$A3745),CHAR(34),
", SamplingFeatureGeotypeCV:  ",CHAR(34),INDEX(SamplingFeatures[Feature Geo Type],$A3745),CHAR(34),
", FeatureGeometry:  ",CHAR(34),INDEX(SamplingFeatures[Feature Geometry],$A3745),CHAR(34),
", Elevation_m:  ",CHAR(34),INDEX(SamplingFeatures[Elevation_m],$A3745),CHAR(34),
", ElevationDatumCV:  ",CHAR(34),ElevationDatum,CHAR(34),"}"))</f>
        <v>#REF!</v>
      </c>
      <c r="L3745" t="e">
        <f>IF(INDEX(SamplingFeatures[Sampling Feature Type],$A3745)&lt;&gt;"Site","",
CONCATENATE("  - &amp;SiteID",TEXT(SUMPRODUCT(--($L$3:$L3744&lt;&gt;"")),"0000"),
" {","SamplingFeatureID:  *SamplingFeatureID",TEXT($A3745,"0000"),
", SiteTypeCV:  ",CHAR(34),INDEX(Sites[Site Type],$A3745),CHAR(34),
", Latitude:  ",INDEX(Sites[Latitude],$A3745),
", Longitude:  ",INDEX(Sites[Longitude],$A3745),
", SRSName:  ",CHAR(34),LatLonDatum,CHAR(34),"}"))</f>
        <v>#REF!</v>
      </c>
      <c r="M3745" t="e">
        <f>IF(INDEX(SamplingFeatures[Sampling Feature Type],$A3745)&lt;&gt;"Specimen","",
CONCATENATE("  - &amp;SpecimenID",TEXT(SUMPRODUCT(--($M$3:$M3744&lt;&gt;"")),"0000"),
" {","SamplingFeatureID:  *SamplingFeatureID",TEXT($A3745,"0000"),
", SpecimenTypeCV:  ",CHAR(34),INDEX(Specimens[Specimen Type],$A3745),CHAR(34),
", SpecimenMediumCV:  ",INDEX(Specimens[Specimen Medium],$A3745),
", IsFieldSpecimen:  ",CHAR(34),INDEX(Specimens[Is Field Specimen?],$A3745),CHAR(34),"}"))</f>
        <v>#REF!</v>
      </c>
      <c r="N3745" t="e">
        <f>IF(COUNTA(SpatialOffsets[])=0,"", IF(INDEX(SpatialOffsets[Spatial Offset Type],$A3745)="","",
CONCATENATE("  - &amp;SpatialOffsetID",TEXT($A3745,"0000"),
" {","SpatialOffsetTypeCV:  ",CHAR(34),INDEX(SpatialOffsets[Spatial Offset Type],$A3745),CHAR(34),
", Offset1Value:  ",INDEX(SpatialOffsets[Offset 1 Value],$A3745),
", Offset1UnitID:  ",CHAR(34),INDEX(SpatialOffsets[Offset 1 Unit],$A3745),CHAR(34),
", Offset2Value:  ",INDEX(SpatialOffsets[Offset 2 Value],$A3745),
", Offset2UnitID:  ",CHAR(34),INDEX(SpatialOffsets[Offset 2 Unit],$A3745),CHAR(34),
", Offset3Value:  ",INDEX(SpatialOffsets[Offset 3 Value],$A3745),
", Offset3UnitID:  ",CHAR(34),INDEX(SpatialOffsets[Offset 3 Unit],$A3745),CHAR(34),,"}")))</f>
        <v>#REF!</v>
      </c>
      <c r="O3745" t="e">
        <f>IF(COUNTA(RelatedFeatures[])=0,"", IF(INDEX(RelatedFeatures[First Sampling Feature Code],$A3745)="","",
CONCATENATE("  - &amp;RelationID",TEXT($A3745,"0000"),
" {","SamplingFeatureID:  *SamplingFeatureID",TEXT(MATCH(INDEX(RelatedFeatures[First Sampling Feature Code],$A3745),SamplingFeatures[Feature Code],0),"0000"),
", RelationshipTypeCV:  ",CHAR(34),INDEX(RelatedFeatures[Relationship Type],$A3745),CHAR(34),
", RelatedFeatureID: *SamplingFeatureID",TEXT(MATCH(INDEX(RelatedFeatures[Second Sampling Feature Code],$A3745),SamplingFeatures[Feature Code],0),"0000"),
", SpatialOffsetID:  ",IF(INDEX(RelatedFeatures[Offset Number],$A3745)="","",CONCATENATE("*SpatialOffsetID",TEXT(INDEX(RelatedFeatures[Offset Number],$A3745),"0000"))),"}")))</f>
        <v>#REF!</v>
      </c>
      <c r="P3745" t="e">
        <f>IF(INDEX(Methods[Method Type],$A3745)="","",
CONCATENATE("  - &amp;MethodID",TEXT($A3745,"0000"),
" {","MethodTypeCV:  ",CHAR(34),INDEX(Methods[Method Type],$A3745),CHAR(34),
", MethodCode:  ",CHAR(34),INDEX(Methods[Method Code],$A3745),CHAR(34),
", MethodName:  ",CHAR(34),INDEX(Methods[Method Name],$A3745),CHAR(34),
", MethodDescription:  ",CHAR(34),INDEX(Methods[Method Description],$A3745),CHAR(34),
", MethodLink:  ",CHAR(34),INDEX(Methods[Method Link],$A3745),CHAR(34),
", OrganizationID: *OrganizationID",TEXT(MATCH(INDEX(Methods[Organization Name],$A3745),Organizations[Organization Name],0),"0000"),"}"))</f>
        <v>#REF!</v>
      </c>
      <c r="Q3745" t="e">
        <f>IF(INDEX(Variables[Variable Type],$A3745)="","",
CONCATENATE("  - &amp;VariableID",TEXT($A3745,"0000"),
" {","VariableTypeCV:  ",CHAR(34),INDEX(Variables[Variable Type],$A3745),CHAR(34),
", VariableCode:  ",CHAR(34),INDEX(Variables[Variable Code],$A3745),CHAR(34),
", VariableNameCV:  ",CHAR(34),INDEX(Variables[Variable Name],$A3745),CHAR(34),
", VariableDefinition:  ",CHAR(34),INDEX(Variables[Variable Definition],$A3745),CHAR(34),
", SpecciationCV:  ",CHAR(34),INDEX(Variables[Speciation],$A3745),CHAR(34),
", NoDataValue:  ",CHAR(34),INDEX(Variables[No Data Value],$A3745),CHAR(34),"}"))</f>
        <v>#REF!</v>
      </c>
    </row>
    <row r="3746" spans="1:17" x14ac:dyDescent="0.25">
      <c r="A3746">
        <v>3743</v>
      </c>
      <c r="D3746" t="e">
        <f>IF(INDEX(People[First Name],$A3746)="","",
CONCATENATE("  - &amp;PersonID",TEXT($A3746,"0000"),
" {","PersonFirstName:  ",CHAR(34),INDEX(People[First Name],$A3746),CHAR(34),
", PersonMiddleName:  ",CHAR(34),INDEX(People[Middle Name],$A3746),CHAR(34),
", PersonLastName:  ",CHAR(34),INDEX(People[Last Name],$A3746),CHAR(34),"}"))</f>
        <v>#REF!</v>
      </c>
      <c r="E3746" t="e">
        <f>IF(INDEX(Organizations[Organization Type '[CV']],$A3746)="","",
CONCATENATE("  - &amp;OrganizationID",TEXT($A3746,"0000"),
" {","OrganizationTypeCV:  ",CHAR(34),INDEX(Organizations[Organization Type '[CV']],$A3746),CHAR(34),
", OrganizationCode:  ",CHAR(34),INDEX(Organizations[Organization Code],$A3746),CHAR(34),
", OrganizationName:  ",CHAR(34),INDEX(Organizations[Organization Name],$A3746),CHAR(34),
", OrganizationDescription:  ",CHAR(34),INDEX(Organizations[Organization Description],$A3746),CHAR(34),
", OrganizationLink:  ",CHAR(34),INDEX(Organizations[Organization Link],$A3746),CHAR(34),"}"))</f>
        <v>#REF!</v>
      </c>
      <c r="F3746" t="e">
        <f>IF(INDEX(People[First Name],$A3746)="","",
CONCATENATE("  - &amp;AffiliationID",TEXT($A3746,"0000"),
" {PersonID: *PersonID",TEXT($A3746,"0000"),
", OrganizationID: *OrganizationID",TEXT(MATCH(INDEX(People[Organization Name],$A3746),Organizations[Organization Name],0),"0000"),
", IsPrimaryOrganizationContact: , AffiliationStartDate: , AffiliationEndDate: , PrimaryPhone: ",
", PrimaryEmail: ",CHAR(34),INDEX(People[Primary Email],$A3746),CHAR(34),
", PrimaryAddress: ",CHAR(34),INDEX(People[Primary Address],$A3746),CHAR(34),
", PersonLink: }"))</f>
        <v>#REF!</v>
      </c>
      <c r="H3746" t="e">
        <f>IF(COUNTA(CitationInformation)=0,"",IF(INDEX(AuthorList[Author Name],$A3746)="","",
CONCATENATE("  - &amp;AuthorListID",TEXT($A3746,"0000"),
"  {CitationID: *CitationID0001",
", PersonID: *PersonID",TEXT(MATCH(INDEX(AuthorList[Author Name],$A3746),People[Full Name],0),"0000"),
", AuthorOrder: ",INDEX(AuthorList[Author Number],$A3746),"}")))</f>
        <v>#REF!</v>
      </c>
      <c r="K3746" t="e">
        <f>IF(INDEX(SamplingFeatures[Feature Code],$A3746)="","",
CONCATENATE("  - &amp;SamplingFeatureID",TEXT($A3746,"0000"),
" {","SamplingFeatureUUID:  ",CHAR(34),INDEX(SamplingFeatures[Sampling Feature UUID],$A3746),CHAR(34),
", SamplingFeatureTypeCV:  ",CHAR(34),INDEX(SamplingFeatures[Sampling Feature Type],$A3746),CHAR(34),
", SamplingFeatureCode:  ",CHAR(34),INDEX(SamplingFeatures[Feature Code],$A3746),CHAR(34),
", SamplingFeatureName:  ",CHAR(34),INDEX(SamplingFeatures[Feature Name],$A3746),CHAR(34),
", SamplingFeatureDescription:  ",CHAR(34),INDEX(SamplingFeatures[Feature Description],$A3746),CHAR(34),
", SamplingFeatureGeotypeCV:  ",CHAR(34),INDEX(SamplingFeatures[Feature Geo Type],$A3746),CHAR(34),
", FeatureGeometry:  ",CHAR(34),INDEX(SamplingFeatures[Feature Geometry],$A3746),CHAR(34),
", Elevation_m:  ",CHAR(34),INDEX(SamplingFeatures[Elevation_m],$A3746),CHAR(34),
", ElevationDatumCV:  ",CHAR(34),ElevationDatum,CHAR(34),"}"))</f>
        <v>#REF!</v>
      </c>
      <c r="L3746" t="e">
        <f>IF(INDEX(SamplingFeatures[Sampling Feature Type],$A3746)&lt;&gt;"Site","",
CONCATENATE("  - &amp;SiteID",TEXT(SUMPRODUCT(--($L$3:$L3745&lt;&gt;"")),"0000"),
" {","SamplingFeatureID:  *SamplingFeatureID",TEXT($A3746,"0000"),
", SiteTypeCV:  ",CHAR(34),INDEX(Sites[Site Type],$A3746),CHAR(34),
", Latitude:  ",INDEX(Sites[Latitude],$A3746),
", Longitude:  ",INDEX(Sites[Longitude],$A3746),
", SRSName:  ",CHAR(34),LatLonDatum,CHAR(34),"}"))</f>
        <v>#REF!</v>
      </c>
      <c r="M3746" t="e">
        <f>IF(INDEX(SamplingFeatures[Sampling Feature Type],$A3746)&lt;&gt;"Specimen","",
CONCATENATE("  - &amp;SpecimenID",TEXT(SUMPRODUCT(--($M$3:$M3745&lt;&gt;"")),"0000"),
" {","SamplingFeatureID:  *SamplingFeatureID",TEXT($A3746,"0000"),
", SpecimenTypeCV:  ",CHAR(34),INDEX(Specimens[Specimen Type],$A3746),CHAR(34),
", SpecimenMediumCV:  ",INDEX(Specimens[Specimen Medium],$A3746),
", IsFieldSpecimen:  ",CHAR(34),INDEX(Specimens[Is Field Specimen?],$A3746),CHAR(34),"}"))</f>
        <v>#REF!</v>
      </c>
      <c r="N3746" t="e">
        <f>IF(COUNTA(SpatialOffsets[])=0,"", IF(INDEX(SpatialOffsets[Spatial Offset Type],$A3746)="","",
CONCATENATE("  - &amp;SpatialOffsetID",TEXT($A3746,"0000"),
" {","SpatialOffsetTypeCV:  ",CHAR(34),INDEX(SpatialOffsets[Spatial Offset Type],$A3746),CHAR(34),
", Offset1Value:  ",INDEX(SpatialOffsets[Offset 1 Value],$A3746),
", Offset1UnitID:  ",CHAR(34),INDEX(SpatialOffsets[Offset 1 Unit],$A3746),CHAR(34),
", Offset2Value:  ",INDEX(SpatialOffsets[Offset 2 Value],$A3746),
", Offset2UnitID:  ",CHAR(34),INDEX(SpatialOffsets[Offset 2 Unit],$A3746),CHAR(34),
", Offset3Value:  ",INDEX(SpatialOffsets[Offset 3 Value],$A3746),
", Offset3UnitID:  ",CHAR(34),INDEX(SpatialOffsets[Offset 3 Unit],$A3746),CHAR(34),,"}")))</f>
        <v>#REF!</v>
      </c>
      <c r="O3746" t="e">
        <f>IF(COUNTA(RelatedFeatures[])=0,"", IF(INDEX(RelatedFeatures[First Sampling Feature Code],$A3746)="","",
CONCATENATE("  - &amp;RelationID",TEXT($A3746,"0000"),
" {","SamplingFeatureID:  *SamplingFeatureID",TEXT(MATCH(INDEX(RelatedFeatures[First Sampling Feature Code],$A3746),SamplingFeatures[Feature Code],0),"0000"),
", RelationshipTypeCV:  ",CHAR(34),INDEX(RelatedFeatures[Relationship Type],$A3746),CHAR(34),
", RelatedFeatureID: *SamplingFeatureID",TEXT(MATCH(INDEX(RelatedFeatures[Second Sampling Feature Code],$A3746),SamplingFeatures[Feature Code],0),"0000"),
", SpatialOffsetID:  ",IF(INDEX(RelatedFeatures[Offset Number],$A3746)="","",CONCATENATE("*SpatialOffsetID",TEXT(INDEX(RelatedFeatures[Offset Number],$A3746),"0000"))),"}")))</f>
        <v>#REF!</v>
      </c>
      <c r="P3746" t="e">
        <f>IF(INDEX(Methods[Method Type],$A3746)="","",
CONCATENATE("  - &amp;MethodID",TEXT($A3746,"0000"),
" {","MethodTypeCV:  ",CHAR(34),INDEX(Methods[Method Type],$A3746),CHAR(34),
", MethodCode:  ",CHAR(34),INDEX(Methods[Method Code],$A3746),CHAR(34),
", MethodName:  ",CHAR(34),INDEX(Methods[Method Name],$A3746),CHAR(34),
", MethodDescription:  ",CHAR(34),INDEX(Methods[Method Description],$A3746),CHAR(34),
", MethodLink:  ",CHAR(34),INDEX(Methods[Method Link],$A3746),CHAR(34),
", OrganizationID: *OrganizationID",TEXT(MATCH(INDEX(Methods[Organization Name],$A3746),Organizations[Organization Name],0),"0000"),"}"))</f>
        <v>#REF!</v>
      </c>
      <c r="Q3746" t="e">
        <f>IF(INDEX(Variables[Variable Type],$A3746)="","",
CONCATENATE("  - &amp;VariableID",TEXT($A3746,"0000"),
" {","VariableTypeCV:  ",CHAR(34),INDEX(Variables[Variable Type],$A3746),CHAR(34),
", VariableCode:  ",CHAR(34),INDEX(Variables[Variable Code],$A3746),CHAR(34),
", VariableNameCV:  ",CHAR(34),INDEX(Variables[Variable Name],$A3746),CHAR(34),
", VariableDefinition:  ",CHAR(34),INDEX(Variables[Variable Definition],$A3746),CHAR(34),
", SpecciationCV:  ",CHAR(34),INDEX(Variables[Speciation],$A3746),CHAR(34),
", NoDataValue:  ",CHAR(34),INDEX(Variables[No Data Value],$A3746),CHAR(34),"}"))</f>
        <v>#REF!</v>
      </c>
    </row>
    <row r="3747" spans="1:17" x14ac:dyDescent="0.25">
      <c r="A3747">
        <v>3744</v>
      </c>
      <c r="D3747" t="e">
        <f>IF(INDEX(People[First Name],$A3747)="","",
CONCATENATE("  - &amp;PersonID",TEXT($A3747,"0000"),
" {","PersonFirstName:  ",CHAR(34),INDEX(People[First Name],$A3747),CHAR(34),
", PersonMiddleName:  ",CHAR(34),INDEX(People[Middle Name],$A3747),CHAR(34),
", PersonLastName:  ",CHAR(34),INDEX(People[Last Name],$A3747),CHAR(34),"}"))</f>
        <v>#REF!</v>
      </c>
      <c r="E3747" t="e">
        <f>IF(INDEX(Organizations[Organization Type '[CV']],$A3747)="","",
CONCATENATE("  - &amp;OrganizationID",TEXT($A3747,"0000"),
" {","OrganizationTypeCV:  ",CHAR(34),INDEX(Organizations[Organization Type '[CV']],$A3747),CHAR(34),
", OrganizationCode:  ",CHAR(34),INDEX(Organizations[Organization Code],$A3747),CHAR(34),
", OrganizationName:  ",CHAR(34),INDEX(Organizations[Organization Name],$A3747),CHAR(34),
", OrganizationDescription:  ",CHAR(34),INDEX(Organizations[Organization Description],$A3747),CHAR(34),
", OrganizationLink:  ",CHAR(34),INDEX(Organizations[Organization Link],$A3747),CHAR(34),"}"))</f>
        <v>#REF!</v>
      </c>
      <c r="F3747" t="e">
        <f>IF(INDEX(People[First Name],$A3747)="","",
CONCATENATE("  - &amp;AffiliationID",TEXT($A3747,"0000"),
" {PersonID: *PersonID",TEXT($A3747,"0000"),
", OrganizationID: *OrganizationID",TEXT(MATCH(INDEX(People[Organization Name],$A3747),Organizations[Organization Name],0),"0000"),
", IsPrimaryOrganizationContact: , AffiliationStartDate: , AffiliationEndDate: , PrimaryPhone: ",
", PrimaryEmail: ",CHAR(34),INDEX(People[Primary Email],$A3747),CHAR(34),
", PrimaryAddress: ",CHAR(34),INDEX(People[Primary Address],$A3747),CHAR(34),
", PersonLink: }"))</f>
        <v>#REF!</v>
      </c>
      <c r="H3747" t="e">
        <f>IF(COUNTA(CitationInformation)=0,"",IF(INDEX(AuthorList[Author Name],$A3747)="","",
CONCATENATE("  - &amp;AuthorListID",TEXT($A3747,"0000"),
"  {CitationID: *CitationID0001",
", PersonID: *PersonID",TEXT(MATCH(INDEX(AuthorList[Author Name],$A3747),People[Full Name],0),"0000"),
", AuthorOrder: ",INDEX(AuthorList[Author Number],$A3747),"}")))</f>
        <v>#REF!</v>
      </c>
      <c r="K3747" t="e">
        <f>IF(INDEX(SamplingFeatures[Feature Code],$A3747)="","",
CONCATENATE("  - &amp;SamplingFeatureID",TEXT($A3747,"0000"),
" {","SamplingFeatureUUID:  ",CHAR(34),INDEX(SamplingFeatures[Sampling Feature UUID],$A3747),CHAR(34),
", SamplingFeatureTypeCV:  ",CHAR(34),INDEX(SamplingFeatures[Sampling Feature Type],$A3747),CHAR(34),
", SamplingFeatureCode:  ",CHAR(34),INDEX(SamplingFeatures[Feature Code],$A3747),CHAR(34),
", SamplingFeatureName:  ",CHAR(34),INDEX(SamplingFeatures[Feature Name],$A3747),CHAR(34),
", SamplingFeatureDescription:  ",CHAR(34),INDEX(SamplingFeatures[Feature Description],$A3747),CHAR(34),
", SamplingFeatureGeotypeCV:  ",CHAR(34),INDEX(SamplingFeatures[Feature Geo Type],$A3747),CHAR(34),
", FeatureGeometry:  ",CHAR(34),INDEX(SamplingFeatures[Feature Geometry],$A3747),CHAR(34),
", Elevation_m:  ",CHAR(34),INDEX(SamplingFeatures[Elevation_m],$A3747),CHAR(34),
", ElevationDatumCV:  ",CHAR(34),ElevationDatum,CHAR(34),"}"))</f>
        <v>#REF!</v>
      </c>
      <c r="L3747" t="e">
        <f>IF(INDEX(SamplingFeatures[Sampling Feature Type],$A3747)&lt;&gt;"Site","",
CONCATENATE("  - &amp;SiteID",TEXT(SUMPRODUCT(--($L$3:$L3746&lt;&gt;"")),"0000"),
" {","SamplingFeatureID:  *SamplingFeatureID",TEXT($A3747,"0000"),
", SiteTypeCV:  ",CHAR(34),INDEX(Sites[Site Type],$A3747),CHAR(34),
", Latitude:  ",INDEX(Sites[Latitude],$A3747),
", Longitude:  ",INDEX(Sites[Longitude],$A3747),
", SRSName:  ",CHAR(34),LatLonDatum,CHAR(34),"}"))</f>
        <v>#REF!</v>
      </c>
      <c r="M3747" t="e">
        <f>IF(INDEX(SamplingFeatures[Sampling Feature Type],$A3747)&lt;&gt;"Specimen","",
CONCATENATE("  - &amp;SpecimenID",TEXT(SUMPRODUCT(--($M$3:$M3746&lt;&gt;"")),"0000"),
" {","SamplingFeatureID:  *SamplingFeatureID",TEXT($A3747,"0000"),
", SpecimenTypeCV:  ",CHAR(34),INDEX(Specimens[Specimen Type],$A3747),CHAR(34),
", SpecimenMediumCV:  ",INDEX(Specimens[Specimen Medium],$A3747),
", IsFieldSpecimen:  ",CHAR(34),INDEX(Specimens[Is Field Specimen?],$A3747),CHAR(34),"}"))</f>
        <v>#REF!</v>
      </c>
      <c r="N3747" t="e">
        <f>IF(COUNTA(SpatialOffsets[])=0,"", IF(INDEX(SpatialOffsets[Spatial Offset Type],$A3747)="","",
CONCATENATE("  - &amp;SpatialOffsetID",TEXT($A3747,"0000"),
" {","SpatialOffsetTypeCV:  ",CHAR(34),INDEX(SpatialOffsets[Spatial Offset Type],$A3747),CHAR(34),
", Offset1Value:  ",INDEX(SpatialOffsets[Offset 1 Value],$A3747),
", Offset1UnitID:  ",CHAR(34),INDEX(SpatialOffsets[Offset 1 Unit],$A3747),CHAR(34),
", Offset2Value:  ",INDEX(SpatialOffsets[Offset 2 Value],$A3747),
", Offset2UnitID:  ",CHAR(34),INDEX(SpatialOffsets[Offset 2 Unit],$A3747),CHAR(34),
", Offset3Value:  ",INDEX(SpatialOffsets[Offset 3 Value],$A3747),
", Offset3UnitID:  ",CHAR(34),INDEX(SpatialOffsets[Offset 3 Unit],$A3747),CHAR(34),,"}")))</f>
        <v>#REF!</v>
      </c>
      <c r="O3747" t="e">
        <f>IF(COUNTA(RelatedFeatures[])=0,"", IF(INDEX(RelatedFeatures[First Sampling Feature Code],$A3747)="","",
CONCATENATE("  - &amp;RelationID",TEXT($A3747,"0000"),
" {","SamplingFeatureID:  *SamplingFeatureID",TEXT(MATCH(INDEX(RelatedFeatures[First Sampling Feature Code],$A3747),SamplingFeatures[Feature Code],0),"0000"),
", RelationshipTypeCV:  ",CHAR(34),INDEX(RelatedFeatures[Relationship Type],$A3747),CHAR(34),
", RelatedFeatureID: *SamplingFeatureID",TEXT(MATCH(INDEX(RelatedFeatures[Second Sampling Feature Code],$A3747),SamplingFeatures[Feature Code],0),"0000"),
", SpatialOffsetID:  ",IF(INDEX(RelatedFeatures[Offset Number],$A3747)="","",CONCATENATE("*SpatialOffsetID",TEXT(INDEX(RelatedFeatures[Offset Number],$A3747),"0000"))),"}")))</f>
        <v>#REF!</v>
      </c>
      <c r="P3747" t="e">
        <f>IF(INDEX(Methods[Method Type],$A3747)="","",
CONCATENATE("  - &amp;MethodID",TEXT($A3747,"0000"),
" {","MethodTypeCV:  ",CHAR(34),INDEX(Methods[Method Type],$A3747),CHAR(34),
", MethodCode:  ",CHAR(34),INDEX(Methods[Method Code],$A3747),CHAR(34),
", MethodName:  ",CHAR(34),INDEX(Methods[Method Name],$A3747),CHAR(34),
", MethodDescription:  ",CHAR(34),INDEX(Methods[Method Description],$A3747),CHAR(34),
", MethodLink:  ",CHAR(34),INDEX(Methods[Method Link],$A3747),CHAR(34),
", OrganizationID: *OrganizationID",TEXT(MATCH(INDEX(Methods[Organization Name],$A3747),Organizations[Organization Name],0),"0000"),"}"))</f>
        <v>#REF!</v>
      </c>
      <c r="Q3747" t="e">
        <f>IF(INDEX(Variables[Variable Type],$A3747)="","",
CONCATENATE("  - &amp;VariableID",TEXT($A3747,"0000"),
" {","VariableTypeCV:  ",CHAR(34),INDEX(Variables[Variable Type],$A3747),CHAR(34),
", VariableCode:  ",CHAR(34),INDEX(Variables[Variable Code],$A3747),CHAR(34),
", VariableNameCV:  ",CHAR(34),INDEX(Variables[Variable Name],$A3747),CHAR(34),
", VariableDefinition:  ",CHAR(34),INDEX(Variables[Variable Definition],$A3747),CHAR(34),
", SpecciationCV:  ",CHAR(34),INDEX(Variables[Speciation],$A3747),CHAR(34),
", NoDataValue:  ",CHAR(34),INDEX(Variables[No Data Value],$A3747),CHAR(34),"}"))</f>
        <v>#REF!</v>
      </c>
    </row>
    <row r="3748" spans="1:17" x14ac:dyDescent="0.25">
      <c r="A3748">
        <v>3745</v>
      </c>
      <c r="D3748" t="e">
        <f>IF(INDEX(People[First Name],$A3748)="","",
CONCATENATE("  - &amp;PersonID",TEXT($A3748,"0000"),
" {","PersonFirstName:  ",CHAR(34),INDEX(People[First Name],$A3748),CHAR(34),
", PersonMiddleName:  ",CHAR(34),INDEX(People[Middle Name],$A3748),CHAR(34),
", PersonLastName:  ",CHAR(34),INDEX(People[Last Name],$A3748),CHAR(34),"}"))</f>
        <v>#REF!</v>
      </c>
      <c r="E3748" t="e">
        <f>IF(INDEX(Organizations[Organization Type '[CV']],$A3748)="","",
CONCATENATE("  - &amp;OrganizationID",TEXT($A3748,"0000"),
" {","OrganizationTypeCV:  ",CHAR(34),INDEX(Organizations[Organization Type '[CV']],$A3748),CHAR(34),
", OrganizationCode:  ",CHAR(34),INDEX(Organizations[Organization Code],$A3748),CHAR(34),
", OrganizationName:  ",CHAR(34),INDEX(Organizations[Organization Name],$A3748),CHAR(34),
", OrganizationDescription:  ",CHAR(34),INDEX(Organizations[Organization Description],$A3748),CHAR(34),
", OrganizationLink:  ",CHAR(34),INDEX(Organizations[Organization Link],$A3748),CHAR(34),"}"))</f>
        <v>#REF!</v>
      </c>
      <c r="F3748" t="e">
        <f>IF(INDEX(People[First Name],$A3748)="","",
CONCATENATE("  - &amp;AffiliationID",TEXT($A3748,"0000"),
" {PersonID: *PersonID",TEXT($A3748,"0000"),
", OrganizationID: *OrganizationID",TEXT(MATCH(INDEX(People[Organization Name],$A3748),Organizations[Organization Name],0),"0000"),
", IsPrimaryOrganizationContact: , AffiliationStartDate: , AffiliationEndDate: , PrimaryPhone: ",
", PrimaryEmail: ",CHAR(34),INDEX(People[Primary Email],$A3748),CHAR(34),
", PrimaryAddress: ",CHAR(34),INDEX(People[Primary Address],$A3748),CHAR(34),
", PersonLink: }"))</f>
        <v>#REF!</v>
      </c>
      <c r="H3748" t="e">
        <f>IF(COUNTA(CitationInformation)=0,"",IF(INDEX(AuthorList[Author Name],$A3748)="","",
CONCATENATE("  - &amp;AuthorListID",TEXT($A3748,"0000"),
"  {CitationID: *CitationID0001",
", PersonID: *PersonID",TEXT(MATCH(INDEX(AuthorList[Author Name],$A3748),People[Full Name],0),"0000"),
", AuthorOrder: ",INDEX(AuthorList[Author Number],$A3748),"}")))</f>
        <v>#REF!</v>
      </c>
      <c r="K3748" t="e">
        <f>IF(INDEX(SamplingFeatures[Feature Code],$A3748)="","",
CONCATENATE("  - &amp;SamplingFeatureID",TEXT($A3748,"0000"),
" {","SamplingFeatureUUID:  ",CHAR(34),INDEX(SamplingFeatures[Sampling Feature UUID],$A3748),CHAR(34),
", SamplingFeatureTypeCV:  ",CHAR(34),INDEX(SamplingFeatures[Sampling Feature Type],$A3748),CHAR(34),
", SamplingFeatureCode:  ",CHAR(34),INDEX(SamplingFeatures[Feature Code],$A3748),CHAR(34),
", SamplingFeatureName:  ",CHAR(34),INDEX(SamplingFeatures[Feature Name],$A3748),CHAR(34),
", SamplingFeatureDescription:  ",CHAR(34),INDEX(SamplingFeatures[Feature Description],$A3748),CHAR(34),
", SamplingFeatureGeotypeCV:  ",CHAR(34),INDEX(SamplingFeatures[Feature Geo Type],$A3748),CHAR(34),
", FeatureGeometry:  ",CHAR(34),INDEX(SamplingFeatures[Feature Geometry],$A3748),CHAR(34),
", Elevation_m:  ",CHAR(34),INDEX(SamplingFeatures[Elevation_m],$A3748),CHAR(34),
", ElevationDatumCV:  ",CHAR(34),ElevationDatum,CHAR(34),"}"))</f>
        <v>#REF!</v>
      </c>
      <c r="L3748" t="e">
        <f>IF(INDEX(SamplingFeatures[Sampling Feature Type],$A3748)&lt;&gt;"Site","",
CONCATENATE("  - &amp;SiteID",TEXT(SUMPRODUCT(--($L$3:$L3747&lt;&gt;"")),"0000"),
" {","SamplingFeatureID:  *SamplingFeatureID",TEXT($A3748,"0000"),
", SiteTypeCV:  ",CHAR(34),INDEX(Sites[Site Type],$A3748),CHAR(34),
", Latitude:  ",INDEX(Sites[Latitude],$A3748),
", Longitude:  ",INDEX(Sites[Longitude],$A3748),
", SRSName:  ",CHAR(34),LatLonDatum,CHAR(34),"}"))</f>
        <v>#REF!</v>
      </c>
      <c r="M3748" t="e">
        <f>IF(INDEX(SamplingFeatures[Sampling Feature Type],$A3748)&lt;&gt;"Specimen","",
CONCATENATE("  - &amp;SpecimenID",TEXT(SUMPRODUCT(--($M$3:$M3747&lt;&gt;"")),"0000"),
" {","SamplingFeatureID:  *SamplingFeatureID",TEXT($A3748,"0000"),
", SpecimenTypeCV:  ",CHAR(34),INDEX(Specimens[Specimen Type],$A3748),CHAR(34),
", SpecimenMediumCV:  ",INDEX(Specimens[Specimen Medium],$A3748),
", IsFieldSpecimen:  ",CHAR(34),INDEX(Specimens[Is Field Specimen?],$A3748),CHAR(34),"}"))</f>
        <v>#REF!</v>
      </c>
      <c r="N3748" t="e">
        <f>IF(COUNTA(SpatialOffsets[])=0,"", IF(INDEX(SpatialOffsets[Spatial Offset Type],$A3748)="","",
CONCATENATE("  - &amp;SpatialOffsetID",TEXT($A3748,"0000"),
" {","SpatialOffsetTypeCV:  ",CHAR(34),INDEX(SpatialOffsets[Spatial Offset Type],$A3748),CHAR(34),
", Offset1Value:  ",INDEX(SpatialOffsets[Offset 1 Value],$A3748),
", Offset1UnitID:  ",CHAR(34),INDEX(SpatialOffsets[Offset 1 Unit],$A3748),CHAR(34),
", Offset2Value:  ",INDEX(SpatialOffsets[Offset 2 Value],$A3748),
", Offset2UnitID:  ",CHAR(34),INDEX(SpatialOffsets[Offset 2 Unit],$A3748),CHAR(34),
", Offset3Value:  ",INDEX(SpatialOffsets[Offset 3 Value],$A3748),
", Offset3UnitID:  ",CHAR(34),INDEX(SpatialOffsets[Offset 3 Unit],$A3748),CHAR(34),,"}")))</f>
        <v>#REF!</v>
      </c>
      <c r="O3748" t="e">
        <f>IF(COUNTA(RelatedFeatures[])=0,"", IF(INDEX(RelatedFeatures[First Sampling Feature Code],$A3748)="","",
CONCATENATE("  - &amp;RelationID",TEXT($A3748,"0000"),
" {","SamplingFeatureID:  *SamplingFeatureID",TEXT(MATCH(INDEX(RelatedFeatures[First Sampling Feature Code],$A3748),SamplingFeatures[Feature Code],0),"0000"),
", RelationshipTypeCV:  ",CHAR(34),INDEX(RelatedFeatures[Relationship Type],$A3748),CHAR(34),
", RelatedFeatureID: *SamplingFeatureID",TEXT(MATCH(INDEX(RelatedFeatures[Second Sampling Feature Code],$A3748),SamplingFeatures[Feature Code],0),"0000"),
", SpatialOffsetID:  ",IF(INDEX(RelatedFeatures[Offset Number],$A3748)="","",CONCATENATE("*SpatialOffsetID",TEXT(INDEX(RelatedFeatures[Offset Number],$A3748),"0000"))),"}")))</f>
        <v>#REF!</v>
      </c>
      <c r="P3748" t="e">
        <f>IF(INDEX(Methods[Method Type],$A3748)="","",
CONCATENATE("  - &amp;MethodID",TEXT($A3748,"0000"),
" {","MethodTypeCV:  ",CHAR(34),INDEX(Methods[Method Type],$A3748),CHAR(34),
", MethodCode:  ",CHAR(34),INDEX(Methods[Method Code],$A3748),CHAR(34),
", MethodName:  ",CHAR(34),INDEX(Methods[Method Name],$A3748),CHAR(34),
", MethodDescription:  ",CHAR(34),INDEX(Methods[Method Description],$A3748),CHAR(34),
", MethodLink:  ",CHAR(34),INDEX(Methods[Method Link],$A3748),CHAR(34),
", OrganizationID: *OrganizationID",TEXT(MATCH(INDEX(Methods[Organization Name],$A3748),Organizations[Organization Name],0),"0000"),"}"))</f>
        <v>#REF!</v>
      </c>
      <c r="Q3748" t="e">
        <f>IF(INDEX(Variables[Variable Type],$A3748)="","",
CONCATENATE("  - &amp;VariableID",TEXT($A3748,"0000"),
" {","VariableTypeCV:  ",CHAR(34),INDEX(Variables[Variable Type],$A3748),CHAR(34),
", VariableCode:  ",CHAR(34),INDEX(Variables[Variable Code],$A3748),CHAR(34),
", VariableNameCV:  ",CHAR(34),INDEX(Variables[Variable Name],$A3748),CHAR(34),
", VariableDefinition:  ",CHAR(34),INDEX(Variables[Variable Definition],$A3748),CHAR(34),
", SpecciationCV:  ",CHAR(34),INDEX(Variables[Speciation],$A3748),CHAR(34),
", NoDataValue:  ",CHAR(34),INDEX(Variables[No Data Value],$A3748),CHAR(34),"}"))</f>
        <v>#REF!</v>
      </c>
    </row>
    <row r="3749" spans="1:17" x14ac:dyDescent="0.25">
      <c r="A3749">
        <v>3746</v>
      </c>
      <c r="D3749" t="e">
        <f>IF(INDEX(People[First Name],$A3749)="","",
CONCATENATE("  - &amp;PersonID",TEXT($A3749,"0000"),
" {","PersonFirstName:  ",CHAR(34),INDEX(People[First Name],$A3749),CHAR(34),
", PersonMiddleName:  ",CHAR(34),INDEX(People[Middle Name],$A3749),CHAR(34),
", PersonLastName:  ",CHAR(34),INDEX(People[Last Name],$A3749),CHAR(34),"}"))</f>
        <v>#REF!</v>
      </c>
      <c r="E3749" t="e">
        <f>IF(INDEX(Organizations[Organization Type '[CV']],$A3749)="","",
CONCATENATE("  - &amp;OrganizationID",TEXT($A3749,"0000"),
" {","OrganizationTypeCV:  ",CHAR(34),INDEX(Organizations[Organization Type '[CV']],$A3749),CHAR(34),
", OrganizationCode:  ",CHAR(34),INDEX(Organizations[Organization Code],$A3749),CHAR(34),
", OrganizationName:  ",CHAR(34),INDEX(Organizations[Organization Name],$A3749),CHAR(34),
", OrganizationDescription:  ",CHAR(34),INDEX(Organizations[Organization Description],$A3749),CHAR(34),
", OrganizationLink:  ",CHAR(34),INDEX(Organizations[Organization Link],$A3749),CHAR(34),"}"))</f>
        <v>#REF!</v>
      </c>
      <c r="F3749" t="e">
        <f>IF(INDEX(People[First Name],$A3749)="","",
CONCATENATE("  - &amp;AffiliationID",TEXT($A3749,"0000"),
" {PersonID: *PersonID",TEXT($A3749,"0000"),
", OrganizationID: *OrganizationID",TEXT(MATCH(INDEX(People[Organization Name],$A3749),Organizations[Organization Name],0),"0000"),
", IsPrimaryOrganizationContact: , AffiliationStartDate: , AffiliationEndDate: , PrimaryPhone: ",
", PrimaryEmail: ",CHAR(34),INDEX(People[Primary Email],$A3749),CHAR(34),
", PrimaryAddress: ",CHAR(34),INDEX(People[Primary Address],$A3749),CHAR(34),
", PersonLink: }"))</f>
        <v>#REF!</v>
      </c>
      <c r="H3749" t="e">
        <f>IF(COUNTA(CitationInformation)=0,"",IF(INDEX(AuthorList[Author Name],$A3749)="","",
CONCATENATE("  - &amp;AuthorListID",TEXT($A3749,"0000"),
"  {CitationID: *CitationID0001",
", PersonID: *PersonID",TEXT(MATCH(INDEX(AuthorList[Author Name],$A3749),People[Full Name],0),"0000"),
", AuthorOrder: ",INDEX(AuthorList[Author Number],$A3749),"}")))</f>
        <v>#REF!</v>
      </c>
      <c r="K3749" t="e">
        <f>IF(INDEX(SamplingFeatures[Feature Code],$A3749)="","",
CONCATENATE("  - &amp;SamplingFeatureID",TEXT($A3749,"0000"),
" {","SamplingFeatureUUID:  ",CHAR(34),INDEX(SamplingFeatures[Sampling Feature UUID],$A3749),CHAR(34),
", SamplingFeatureTypeCV:  ",CHAR(34),INDEX(SamplingFeatures[Sampling Feature Type],$A3749),CHAR(34),
", SamplingFeatureCode:  ",CHAR(34),INDEX(SamplingFeatures[Feature Code],$A3749),CHAR(34),
", SamplingFeatureName:  ",CHAR(34),INDEX(SamplingFeatures[Feature Name],$A3749),CHAR(34),
", SamplingFeatureDescription:  ",CHAR(34),INDEX(SamplingFeatures[Feature Description],$A3749),CHAR(34),
", SamplingFeatureGeotypeCV:  ",CHAR(34),INDEX(SamplingFeatures[Feature Geo Type],$A3749),CHAR(34),
", FeatureGeometry:  ",CHAR(34),INDEX(SamplingFeatures[Feature Geometry],$A3749),CHAR(34),
", Elevation_m:  ",CHAR(34),INDEX(SamplingFeatures[Elevation_m],$A3749),CHAR(34),
", ElevationDatumCV:  ",CHAR(34),ElevationDatum,CHAR(34),"}"))</f>
        <v>#REF!</v>
      </c>
      <c r="L3749" t="e">
        <f>IF(INDEX(SamplingFeatures[Sampling Feature Type],$A3749)&lt;&gt;"Site","",
CONCATENATE("  - &amp;SiteID",TEXT(SUMPRODUCT(--($L$3:$L3748&lt;&gt;"")),"0000"),
" {","SamplingFeatureID:  *SamplingFeatureID",TEXT($A3749,"0000"),
", SiteTypeCV:  ",CHAR(34),INDEX(Sites[Site Type],$A3749),CHAR(34),
", Latitude:  ",INDEX(Sites[Latitude],$A3749),
", Longitude:  ",INDEX(Sites[Longitude],$A3749),
", SRSName:  ",CHAR(34),LatLonDatum,CHAR(34),"}"))</f>
        <v>#REF!</v>
      </c>
      <c r="M3749" t="e">
        <f>IF(INDEX(SamplingFeatures[Sampling Feature Type],$A3749)&lt;&gt;"Specimen","",
CONCATENATE("  - &amp;SpecimenID",TEXT(SUMPRODUCT(--($M$3:$M3748&lt;&gt;"")),"0000"),
" {","SamplingFeatureID:  *SamplingFeatureID",TEXT($A3749,"0000"),
", SpecimenTypeCV:  ",CHAR(34),INDEX(Specimens[Specimen Type],$A3749),CHAR(34),
", SpecimenMediumCV:  ",INDEX(Specimens[Specimen Medium],$A3749),
", IsFieldSpecimen:  ",CHAR(34),INDEX(Specimens[Is Field Specimen?],$A3749),CHAR(34),"}"))</f>
        <v>#REF!</v>
      </c>
      <c r="N3749" t="e">
        <f>IF(COUNTA(SpatialOffsets[])=0,"", IF(INDEX(SpatialOffsets[Spatial Offset Type],$A3749)="","",
CONCATENATE("  - &amp;SpatialOffsetID",TEXT($A3749,"0000"),
" {","SpatialOffsetTypeCV:  ",CHAR(34),INDEX(SpatialOffsets[Spatial Offset Type],$A3749),CHAR(34),
", Offset1Value:  ",INDEX(SpatialOffsets[Offset 1 Value],$A3749),
", Offset1UnitID:  ",CHAR(34),INDEX(SpatialOffsets[Offset 1 Unit],$A3749),CHAR(34),
", Offset2Value:  ",INDEX(SpatialOffsets[Offset 2 Value],$A3749),
", Offset2UnitID:  ",CHAR(34),INDEX(SpatialOffsets[Offset 2 Unit],$A3749),CHAR(34),
", Offset3Value:  ",INDEX(SpatialOffsets[Offset 3 Value],$A3749),
", Offset3UnitID:  ",CHAR(34),INDEX(SpatialOffsets[Offset 3 Unit],$A3749),CHAR(34),,"}")))</f>
        <v>#REF!</v>
      </c>
      <c r="O3749" t="e">
        <f>IF(COUNTA(RelatedFeatures[])=0,"", IF(INDEX(RelatedFeatures[First Sampling Feature Code],$A3749)="","",
CONCATENATE("  - &amp;RelationID",TEXT($A3749,"0000"),
" {","SamplingFeatureID:  *SamplingFeatureID",TEXT(MATCH(INDEX(RelatedFeatures[First Sampling Feature Code],$A3749),SamplingFeatures[Feature Code],0),"0000"),
", RelationshipTypeCV:  ",CHAR(34),INDEX(RelatedFeatures[Relationship Type],$A3749),CHAR(34),
", RelatedFeatureID: *SamplingFeatureID",TEXT(MATCH(INDEX(RelatedFeatures[Second Sampling Feature Code],$A3749),SamplingFeatures[Feature Code],0),"0000"),
", SpatialOffsetID:  ",IF(INDEX(RelatedFeatures[Offset Number],$A3749)="","",CONCATENATE("*SpatialOffsetID",TEXT(INDEX(RelatedFeatures[Offset Number],$A3749),"0000"))),"}")))</f>
        <v>#REF!</v>
      </c>
      <c r="P3749" t="e">
        <f>IF(INDEX(Methods[Method Type],$A3749)="","",
CONCATENATE("  - &amp;MethodID",TEXT($A3749,"0000"),
" {","MethodTypeCV:  ",CHAR(34),INDEX(Methods[Method Type],$A3749),CHAR(34),
", MethodCode:  ",CHAR(34),INDEX(Methods[Method Code],$A3749),CHAR(34),
", MethodName:  ",CHAR(34),INDEX(Methods[Method Name],$A3749),CHAR(34),
", MethodDescription:  ",CHAR(34),INDEX(Methods[Method Description],$A3749),CHAR(34),
", MethodLink:  ",CHAR(34),INDEX(Methods[Method Link],$A3749),CHAR(34),
", OrganizationID: *OrganizationID",TEXT(MATCH(INDEX(Methods[Organization Name],$A3749),Organizations[Organization Name],0),"0000"),"}"))</f>
        <v>#REF!</v>
      </c>
      <c r="Q3749" t="e">
        <f>IF(INDEX(Variables[Variable Type],$A3749)="","",
CONCATENATE("  - &amp;VariableID",TEXT($A3749,"0000"),
" {","VariableTypeCV:  ",CHAR(34),INDEX(Variables[Variable Type],$A3749),CHAR(34),
", VariableCode:  ",CHAR(34),INDEX(Variables[Variable Code],$A3749),CHAR(34),
", VariableNameCV:  ",CHAR(34),INDEX(Variables[Variable Name],$A3749),CHAR(34),
", VariableDefinition:  ",CHAR(34),INDEX(Variables[Variable Definition],$A3749),CHAR(34),
", SpecciationCV:  ",CHAR(34),INDEX(Variables[Speciation],$A3749),CHAR(34),
", NoDataValue:  ",CHAR(34),INDEX(Variables[No Data Value],$A3749),CHAR(34),"}"))</f>
        <v>#REF!</v>
      </c>
    </row>
    <row r="3750" spans="1:17" x14ac:dyDescent="0.25">
      <c r="A3750">
        <v>3747</v>
      </c>
      <c r="D3750" t="e">
        <f>IF(INDEX(People[First Name],$A3750)="","",
CONCATENATE("  - &amp;PersonID",TEXT($A3750,"0000"),
" {","PersonFirstName:  ",CHAR(34),INDEX(People[First Name],$A3750),CHAR(34),
", PersonMiddleName:  ",CHAR(34),INDEX(People[Middle Name],$A3750),CHAR(34),
", PersonLastName:  ",CHAR(34),INDEX(People[Last Name],$A3750),CHAR(34),"}"))</f>
        <v>#REF!</v>
      </c>
      <c r="E3750" t="e">
        <f>IF(INDEX(Organizations[Organization Type '[CV']],$A3750)="","",
CONCATENATE("  - &amp;OrganizationID",TEXT($A3750,"0000"),
" {","OrganizationTypeCV:  ",CHAR(34),INDEX(Organizations[Organization Type '[CV']],$A3750),CHAR(34),
", OrganizationCode:  ",CHAR(34),INDEX(Organizations[Organization Code],$A3750),CHAR(34),
", OrganizationName:  ",CHAR(34),INDEX(Organizations[Organization Name],$A3750),CHAR(34),
", OrganizationDescription:  ",CHAR(34),INDEX(Organizations[Organization Description],$A3750),CHAR(34),
", OrganizationLink:  ",CHAR(34),INDEX(Organizations[Organization Link],$A3750),CHAR(34),"}"))</f>
        <v>#REF!</v>
      </c>
      <c r="F3750" t="e">
        <f>IF(INDEX(People[First Name],$A3750)="","",
CONCATENATE("  - &amp;AffiliationID",TEXT($A3750,"0000"),
" {PersonID: *PersonID",TEXT($A3750,"0000"),
", OrganizationID: *OrganizationID",TEXT(MATCH(INDEX(People[Organization Name],$A3750),Organizations[Organization Name],0),"0000"),
", IsPrimaryOrganizationContact: , AffiliationStartDate: , AffiliationEndDate: , PrimaryPhone: ",
", PrimaryEmail: ",CHAR(34),INDEX(People[Primary Email],$A3750),CHAR(34),
", PrimaryAddress: ",CHAR(34),INDEX(People[Primary Address],$A3750),CHAR(34),
", PersonLink: }"))</f>
        <v>#REF!</v>
      </c>
      <c r="H3750" t="e">
        <f>IF(COUNTA(CitationInformation)=0,"",IF(INDEX(AuthorList[Author Name],$A3750)="","",
CONCATENATE("  - &amp;AuthorListID",TEXT($A3750,"0000"),
"  {CitationID: *CitationID0001",
", PersonID: *PersonID",TEXT(MATCH(INDEX(AuthorList[Author Name],$A3750),People[Full Name],0),"0000"),
", AuthorOrder: ",INDEX(AuthorList[Author Number],$A3750),"}")))</f>
        <v>#REF!</v>
      </c>
      <c r="K3750" t="e">
        <f>IF(INDEX(SamplingFeatures[Feature Code],$A3750)="","",
CONCATENATE("  - &amp;SamplingFeatureID",TEXT($A3750,"0000"),
" {","SamplingFeatureUUID:  ",CHAR(34),INDEX(SamplingFeatures[Sampling Feature UUID],$A3750),CHAR(34),
", SamplingFeatureTypeCV:  ",CHAR(34),INDEX(SamplingFeatures[Sampling Feature Type],$A3750),CHAR(34),
", SamplingFeatureCode:  ",CHAR(34),INDEX(SamplingFeatures[Feature Code],$A3750),CHAR(34),
", SamplingFeatureName:  ",CHAR(34),INDEX(SamplingFeatures[Feature Name],$A3750),CHAR(34),
", SamplingFeatureDescription:  ",CHAR(34),INDEX(SamplingFeatures[Feature Description],$A3750),CHAR(34),
", SamplingFeatureGeotypeCV:  ",CHAR(34),INDEX(SamplingFeatures[Feature Geo Type],$A3750),CHAR(34),
", FeatureGeometry:  ",CHAR(34),INDEX(SamplingFeatures[Feature Geometry],$A3750),CHAR(34),
", Elevation_m:  ",CHAR(34),INDEX(SamplingFeatures[Elevation_m],$A3750),CHAR(34),
", ElevationDatumCV:  ",CHAR(34),ElevationDatum,CHAR(34),"}"))</f>
        <v>#REF!</v>
      </c>
      <c r="L3750" t="e">
        <f>IF(INDEX(SamplingFeatures[Sampling Feature Type],$A3750)&lt;&gt;"Site","",
CONCATENATE("  - &amp;SiteID",TEXT(SUMPRODUCT(--($L$3:$L3749&lt;&gt;"")),"0000"),
" {","SamplingFeatureID:  *SamplingFeatureID",TEXT($A3750,"0000"),
", SiteTypeCV:  ",CHAR(34),INDEX(Sites[Site Type],$A3750),CHAR(34),
", Latitude:  ",INDEX(Sites[Latitude],$A3750),
", Longitude:  ",INDEX(Sites[Longitude],$A3750),
", SRSName:  ",CHAR(34),LatLonDatum,CHAR(34),"}"))</f>
        <v>#REF!</v>
      </c>
      <c r="M3750" t="e">
        <f>IF(INDEX(SamplingFeatures[Sampling Feature Type],$A3750)&lt;&gt;"Specimen","",
CONCATENATE("  - &amp;SpecimenID",TEXT(SUMPRODUCT(--($M$3:$M3749&lt;&gt;"")),"0000"),
" {","SamplingFeatureID:  *SamplingFeatureID",TEXT($A3750,"0000"),
", SpecimenTypeCV:  ",CHAR(34),INDEX(Specimens[Specimen Type],$A3750),CHAR(34),
", SpecimenMediumCV:  ",INDEX(Specimens[Specimen Medium],$A3750),
", IsFieldSpecimen:  ",CHAR(34),INDEX(Specimens[Is Field Specimen?],$A3750),CHAR(34),"}"))</f>
        <v>#REF!</v>
      </c>
      <c r="N3750" t="e">
        <f>IF(COUNTA(SpatialOffsets[])=0,"", IF(INDEX(SpatialOffsets[Spatial Offset Type],$A3750)="","",
CONCATENATE("  - &amp;SpatialOffsetID",TEXT($A3750,"0000"),
" {","SpatialOffsetTypeCV:  ",CHAR(34),INDEX(SpatialOffsets[Spatial Offset Type],$A3750),CHAR(34),
", Offset1Value:  ",INDEX(SpatialOffsets[Offset 1 Value],$A3750),
", Offset1UnitID:  ",CHAR(34),INDEX(SpatialOffsets[Offset 1 Unit],$A3750),CHAR(34),
", Offset2Value:  ",INDEX(SpatialOffsets[Offset 2 Value],$A3750),
", Offset2UnitID:  ",CHAR(34),INDEX(SpatialOffsets[Offset 2 Unit],$A3750),CHAR(34),
", Offset3Value:  ",INDEX(SpatialOffsets[Offset 3 Value],$A3750),
", Offset3UnitID:  ",CHAR(34),INDEX(SpatialOffsets[Offset 3 Unit],$A3750),CHAR(34),,"}")))</f>
        <v>#REF!</v>
      </c>
      <c r="O3750" t="e">
        <f>IF(COUNTA(RelatedFeatures[])=0,"", IF(INDEX(RelatedFeatures[First Sampling Feature Code],$A3750)="","",
CONCATENATE("  - &amp;RelationID",TEXT($A3750,"0000"),
" {","SamplingFeatureID:  *SamplingFeatureID",TEXT(MATCH(INDEX(RelatedFeatures[First Sampling Feature Code],$A3750),SamplingFeatures[Feature Code],0),"0000"),
", RelationshipTypeCV:  ",CHAR(34),INDEX(RelatedFeatures[Relationship Type],$A3750),CHAR(34),
", RelatedFeatureID: *SamplingFeatureID",TEXT(MATCH(INDEX(RelatedFeatures[Second Sampling Feature Code],$A3750),SamplingFeatures[Feature Code],0),"0000"),
", SpatialOffsetID:  ",IF(INDEX(RelatedFeatures[Offset Number],$A3750)="","",CONCATENATE("*SpatialOffsetID",TEXT(INDEX(RelatedFeatures[Offset Number],$A3750),"0000"))),"}")))</f>
        <v>#REF!</v>
      </c>
      <c r="P3750" t="e">
        <f>IF(INDEX(Methods[Method Type],$A3750)="","",
CONCATENATE("  - &amp;MethodID",TEXT($A3750,"0000"),
" {","MethodTypeCV:  ",CHAR(34),INDEX(Methods[Method Type],$A3750),CHAR(34),
", MethodCode:  ",CHAR(34),INDEX(Methods[Method Code],$A3750),CHAR(34),
", MethodName:  ",CHAR(34),INDEX(Methods[Method Name],$A3750),CHAR(34),
", MethodDescription:  ",CHAR(34),INDEX(Methods[Method Description],$A3750),CHAR(34),
", MethodLink:  ",CHAR(34),INDEX(Methods[Method Link],$A3750),CHAR(34),
", OrganizationID: *OrganizationID",TEXT(MATCH(INDEX(Methods[Organization Name],$A3750),Organizations[Organization Name],0),"0000"),"}"))</f>
        <v>#REF!</v>
      </c>
      <c r="Q3750" t="e">
        <f>IF(INDEX(Variables[Variable Type],$A3750)="","",
CONCATENATE("  - &amp;VariableID",TEXT($A3750,"0000"),
" {","VariableTypeCV:  ",CHAR(34),INDEX(Variables[Variable Type],$A3750),CHAR(34),
", VariableCode:  ",CHAR(34),INDEX(Variables[Variable Code],$A3750),CHAR(34),
", VariableNameCV:  ",CHAR(34),INDEX(Variables[Variable Name],$A3750),CHAR(34),
", VariableDefinition:  ",CHAR(34),INDEX(Variables[Variable Definition],$A3750),CHAR(34),
", SpecciationCV:  ",CHAR(34),INDEX(Variables[Speciation],$A3750),CHAR(34),
", NoDataValue:  ",CHAR(34),INDEX(Variables[No Data Value],$A3750),CHAR(34),"}"))</f>
        <v>#REF!</v>
      </c>
    </row>
    <row r="3751" spans="1:17" x14ac:dyDescent="0.25">
      <c r="A3751">
        <v>3748</v>
      </c>
      <c r="D3751" t="e">
        <f>IF(INDEX(People[First Name],$A3751)="","",
CONCATENATE("  - &amp;PersonID",TEXT($A3751,"0000"),
" {","PersonFirstName:  ",CHAR(34),INDEX(People[First Name],$A3751),CHAR(34),
", PersonMiddleName:  ",CHAR(34),INDEX(People[Middle Name],$A3751),CHAR(34),
", PersonLastName:  ",CHAR(34),INDEX(People[Last Name],$A3751),CHAR(34),"}"))</f>
        <v>#REF!</v>
      </c>
      <c r="E3751" t="e">
        <f>IF(INDEX(Organizations[Organization Type '[CV']],$A3751)="","",
CONCATENATE("  - &amp;OrganizationID",TEXT($A3751,"0000"),
" {","OrganizationTypeCV:  ",CHAR(34),INDEX(Organizations[Organization Type '[CV']],$A3751),CHAR(34),
", OrganizationCode:  ",CHAR(34),INDEX(Organizations[Organization Code],$A3751),CHAR(34),
", OrganizationName:  ",CHAR(34),INDEX(Organizations[Organization Name],$A3751),CHAR(34),
", OrganizationDescription:  ",CHAR(34),INDEX(Organizations[Organization Description],$A3751),CHAR(34),
", OrganizationLink:  ",CHAR(34),INDEX(Organizations[Organization Link],$A3751),CHAR(34),"}"))</f>
        <v>#REF!</v>
      </c>
      <c r="F3751" t="e">
        <f>IF(INDEX(People[First Name],$A3751)="","",
CONCATENATE("  - &amp;AffiliationID",TEXT($A3751,"0000"),
" {PersonID: *PersonID",TEXT($A3751,"0000"),
", OrganizationID: *OrganizationID",TEXT(MATCH(INDEX(People[Organization Name],$A3751),Organizations[Organization Name],0),"0000"),
", IsPrimaryOrganizationContact: , AffiliationStartDate: , AffiliationEndDate: , PrimaryPhone: ",
", PrimaryEmail: ",CHAR(34),INDEX(People[Primary Email],$A3751),CHAR(34),
", PrimaryAddress: ",CHAR(34),INDEX(People[Primary Address],$A3751),CHAR(34),
", PersonLink: }"))</f>
        <v>#REF!</v>
      </c>
      <c r="H3751" t="e">
        <f>IF(COUNTA(CitationInformation)=0,"",IF(INDEX(AuthorList[Author Name],$A3751)="","",
CONCATENATE("  - &amp;AuthorListID",TEXT($A3751,"0000"),
"  {CitationID: *CitationID0001",
", PersonID: *PersonID",TEXT(MATCH(INDEX(AuthorList[Author Name],$A3751),People[Full Name],0),"0000"),
", AuthorOrder: ",INDEX(AuthorList[Author Number],$A3751),"}")))</f>
        <v>#REF!</v>
      </c>
      <c r="K3751" t="e">
        <f>IF(INDEX(SamplingFeatures[Feature Code],$A3751)="","",
CONCATENATE("  - &amp;SamplingFeatureID",TEXT($A3751,"0000"),
" {","SamplingFeatureUUID:  ",CHAR(34),INDEX(SamplingFeatures[Sampling Feature UUID],$A3751),CHAR(34),
", SamplingFeatureTypeCV:  ",CHAR(34),INDEX(SamplingFeatures[Sampling Feature Type],$A3751),CHAR(34),
", SamplingFeatureCode:  ",CHAR(34),INDEX(SamplingFeatures[Feature Code],$A3751),CHAR(34),
", SamplingFeatureName:  ",CHAR(34),INDEX(SamplingFeatures[Feature Name],$A3751),CHAR(34),
", SamplingFeatureDescription:  ",CHAR(34),INDEX(SamplingFeatures[Feature Description],$A3751),CHAR(34),
", SamplingFeatureGeotypeCV:  ",CHAR(34),INDEX(SamplingFeatures[Feature Geo Type],$A3751),CHAR(34),
", FeatureGeometry:  ",CHAR(34),INDEX(SamplingFeatures[Feature Geometry],$A3751),CHAR(34),
", Elevation_m:  ",CHAR(34),INDEX(SamplingFeatures[Elevation_m],$A3751),CHAR(34),
", ElevationDatumCV:  ",CHAR(34),ElevationDatum,CHAR(34),"}"))</f>
        <v>#REF!</v>
      </c>
      <c r="L3751" t="e">
        <f>IF(INDEX(SamplingFeatures[Sampling Feature Type],$A3751)&lt;&gt;"Site","",
CONCATENATE("  - &amp;SiteID",TEXT(SUMPRODUCT(--($L$3:$L3750&lt;&gt;"")),"0000"),
" {","SamplingFeatureID:  *SamplingFeatureID",TEXT($A3751,"0000"),
", SiteTypeCV:  ",CHAR(34),INDEX(Sites[Site Type],$A3751),CHAR(34),
", Latitude:  ",INDEX(Sites[Latitude],$A3751),
", Longitude:  ",INDEX(Sites[Longitude],$A3751),
", SRSName:  ",CHAR(34),LatLonDatum,CHAR(34),"}"))</f>
        <v>#REF!</v>
      </c>
      <c r="M3751" t="e">
        <f>IF(INDEX(SamplingFeatures[Sampling Feature Type],$A3751)&lt;&gt;"Specimen","",
CONCATENATE("  - &amp;SpecimenID",TEXT(SUMPRODUCT(--($M$3:$M3750&lt;&gt;"")),"0000"),
" {","SamplingFeatureID:  *SamplingFeatureID",TEXT($A3751,"0000"),
", SpecimenTypeCV:  ",CHAR(34),INDEX(Specimens[Specimen Type],$A3751),CHAR(34),
", SpecimenMediumCV:  ",INDEX(Specimens[Specimen Medium],$A3751),
", IsFieldSpecimen:  ",CHAR(34),INDEX(Specimens[Is Field Specimen?],$A3751),CHAR(34),"}"))</f>
        <v>#REF!</v>
      </c>
      <c r="N3751" t="e">
        <f>IF(COUNTA(SpatialOffsets[])=0,"", IF(INDEX(SpatialOffsets[Spatial Offset Type],$A3751)="","",
CONCATENATE("  - &amp;SpatialOffsetID",TEXT($A3751,"0000"),
" {","SpatialOffsetTypeCV:  ",CHAR(34),INDEX(SpatialOffsets[Spatial Offset Type],$A3751),CHAR(34),
", Offset1Value:  ",INDEX(SpatialOffsets[Offset 1 Value],$A3751),
", Offset1UnitID:  ",CHAR(34),INDEX(SpatialOffsets[Offset 1 Unit],$A3751),CHAR(34),
", Offset2Value:  ",INDEX(SpatialOffsets[Offset 2 Value],$A3751),
", Offset2UnitID:  ",CHAR(34),INDEX(SpatialOffsets[Offset 2 Unit],$A3751),CHAR(34),
", Offset3Value:  ",INDEX(SpatialOffsets[Offset 3 Value],$A3751),
", Offset3UnitID:  ",CHAR(34),INDEX(SpatialOffsets[Offset 3 Unit],$A3751),CHAR(34),,"}")))</f>
        <v>#REF!</v>
      </c>
      <c r="O3751" t="e">
        <f>IF(COUNTA(RelatedFeatures[])=0,"", IF(INDEX(RelatedFeatures[First Sampling Feature Code],$A3751)="","",
CONCATENATE("  - &amp;RelationID",TEXT($A3751,"0000"),
" {","SamplingFeatureID:  *SamplingFeatureID",TEXT(MATCH(INDEX(RelatedFeatures[First Sampling Feature Code],$A3751),SamplingFeatures[Feature Code],0),"0000"),
", RelationshipTypeCV:  ",CHAR(34),INDEX(RelatedFeatures[Relationship Type],$A3751),CHAR(34),
", RelatedFeatureID: *SamplingFeatureID",TEXT(MATCH(INDEX(RelatedFeatures[Second Sampling Feature Code],$A3751),SamplingFeatures[Feature Code],0),"0000"),
", SpatialOffsetID:  ",IF(INDEX(RelatedFeatures[Offset Number],$A3751)="","",CONCATENATE("*SpatialOffsetID",TEXT(INDEX(RelatedFeatures[Offset Number],$A3751),"0000"))),"}")))</f>
        <v>#REF!</v>
      </c>
      <c r="P3751" t="e">
        <f>IF(INDEX(Methods[Method Type],$A3751)="","",
CONCATENATE("  - &amp;MethodID",TEXT($A3751,"0000"),
" {","MethodTypeCV:  ",CHAR(34),INDEX(Methods[Method Type],$A3751),CHAR(34),
", MethodCode:  ",CHAR(34),INDEX(Methods[Method Code],$A3751),CHAR(34),
", MethodName:  ",CHAR(34),INDEX(Methods[Method Name],$A3751),CHAR(34),
", MethodDescription:  ",CHAR(34),INDEX(Methods[Method Description],$A3751),CHAR(34),
", MethodLink:  ",CHAR(34),INDEX(Methods[Method Link],$A3751),CHAR(34),
", OrganizationID: *OrganizationID",TEXT(MATCH(INDEX(Methods[Organization Name],$A3751),Organizations[Organization Name],0),"0000"),"}"))</f>
        <v>#REF!</v>
      </c>
      <c r="Q3751" t="e">
        <f>IF(INDEX(Variables[Variable Type],$A3751)="","",
CONCATENATE("  - &amp;VariableID",TEXT($A3751,"0000"),
" {","VariableTypeCV:  ",CHAR(34),INDEX(Variables[Variable Type],$A3751),CHAR(34),
", VariableCode:  ",CHAR(34),INDEX(Variables[Variable Code],$A3751),CHAR(34),
", VariableNameCV:  ",CHAR(34),INDEX(Variables[Variable Name],$A3751),CHAR(34),
", VariableDefinition:  ",CHAR(34),INDEX(Variables[Variable Definition],$A3751),CHAR(34),
", SpecciationCV:  ",CHAR(34),INDEX(Variables[Speciation],$A3751),CHAR(34),
", NoDataValue:  ",CHAR(34),INDEX(Variables[No Data Value],$A3751),CHAR(34),"}"))</f>
        <v>#REF!</v>
      </c>
    </row>
    <row r="3752" spans="1:17" x14ac:dyDescent="0.25">
      <c r="A3752">
        <v>3749</v>
      </c>
      <c r="D3752" t="e">
        <f>IF(INDEX(People[First Name],$A3752)="","",
CONCATENATE("  - &amp;PersonID",TEXT($A3752,"0000"),
" {","PersonFirstName:  ",CHAR(34),INDEX(People[First Name],$A3752),CHAR(34),
", PersonMiddleName:  ",CHAR(34),INDEX(People[Middle Name],$A3752),CHAR(34),
", PersonLastName:  ",CHAR(34),INDEX(People[Last Name],$A3752),CHAR(34),"}"))</f>
        <v>#REF!</v>
      </c>
      <c r="E3752" t="e">
        <f>IF(INDEX(Organizations[Organization Type '[CV']],$A3752)="","",
CONCATENATE("  - &amp;OrganizationID",TEXT($A3752,"0000"),
" {","OrganizationTypeCV:  ",CHAR(34),INDEX(Organizations[Organization Type '[CV']],$A3752),CHAR(34),
", OrganizationCode:  ",CHAR(34),INDEX(Organizations[Organization Code],$A3752),CHAR(34),
", OrganizationName:  ",CHAR(34),INDEX(Organizations[Organization Name],$A3752),CHAR(34),
", OrganizationDescription:  ",CHAR(34),INDEX(Organizations[Organization Description],$A3752),CHAR(34),
", OrganizationLink:  ",CHAR(34),INDEX(Organizations[Organization Link],$A3752),CHAR(34),"}"))</f>
        <v>#REF!</v>
      </c>
      <c r="F3752" t="e">
        <f>IF(INDEX(People[First Name],$A3752)="","",
CONCATENATE("  - &amp;AffiliationID",TEXT($A3752,"0000"),
" {PersonID: *PersonID",TEXT($A3752,"0000"),
", OrganizationID: *OrganizationID",TEXT(MATCH(INDEX(People[Organization Name],$A3752),Organizations[Organization Name],0),"0000"),
", IsPrimaryOrganizationContact: , AffiliationStartDate: , AffiliationEndDate: , PrimaryPhone: ",
", PrimaryEmail: ",CHAR(34),INDEX(People[Primary Email],$A3752),CHAR(34),
", PrimaryAddress: ",CHAR(34),INDEX(People[Primary Address],$A3752),CHAR(34),
", PersonLink: }"))</f>
        <v>#REF!</v>
      </c>
      <c r="H3752" t="e">
        <f>IF(COUNTA(CitationInformation)=0,"",IF(INDEX(AuthorList[Author Name],$A3752)="","",
CONCATENATE("  - &amp;AuthorListID",TEXT($A3752,"0000"),
"  {CitationID: *CitationID0001",
", PersonID: *PersonID",TEXT(MATCH(INDEX(AuthorList[Author Name],$A3752),People[Full Name],0),"0000"),
", AuthorOrder: ",INDEX(AuthorList[Author Number],$A3752),"}")))</f>
        <v>#REF!</v>
      </c>
      <c r="K3752" t="e">
        <f>IF(INDEX(SamplingFeatures[Feature Code],$A3752)="","",
CONCATENATE("  - &amp;SamplingFeatureID",TEXT($A3752,"0000"),
" {","SamplingFeatureUUID:  ",CHAR(34),INDEX(SamplingFeatures[Sampling Feature UUID],$A3752),CHAR(34),
", SamplingFeatureTypeCV:  ",CHAR(34),INDEX(SamplingFeatures[Sampling Feature Type],$A3752),CHAR(34),
", SamplingFeatureCode:  ",CHAR(34),INDEX(SamplingFeatures[Feature Code],$A3752),CHAR(34),
", SamplingFeatureName:  ",CHAR(34),INDEX(SamplingFeatures[Feature Name],$A3752),CHAR(34),
", SamplingFeatureDescription:  ",CHAR(34),INDEX(SamplingFeatures[Feature Description],$A3752),CHAR(34),
", SamplingFeatureGeotypeCV:  ",CHAR(34),INDEX(SamplingFeatures[Feature Geo Type],$A3752),CHAR(34),
", FeatureGeometry:  ",CHAR(34),INDEX(SamplingFeatures[Feature Geometry],$A3752),CHAR(34),
", Elevation_m:  ",CHAR(34),INDEX(SamplingFeatures[Elevation_m],$A3752),CHAR(34),
", ElevationDatumCV:  ",CHAR(34),ElevationDatum,CHAR(34),"}"))</f>
        <v>#REF!</v>
      </c>
      <c r="L3752" t="e">
        <f>IF(INDEX(SamplingFeatures[Sampling Feature Type],$A3752)&lt;&gt;"Site","",
CONCATENATE("  - &amp;SiteID",TEXT(SUMPRODUCT(--($L$3:$L3751&lt;&gt;"")),"0000"),
" {","SamplingFeatureID:  *SamplingFeatureID",TEXT($A3752,"0000"),
", SiteTypeCV:  ",CHAR(34),INDEX(Sites[Site Type],$A3752),CHAR(34),
", Latitude:  ",INDEX(Sites[Latitude],$A3752),
", Longitude:  ",INDEX(Sites[Longitude],$A3752),
", SRSName:  ",CHAR(34),LatLonDatum,CHAR(34),"}"))</f>
        <v>#REF!</v>
      </c>
      <c r="M3752" t="e">
        <f>IF(INDEX(SamplingFeatures[Sampling Feature Type],$A3752)&lt;&gt;"Specimen","",
CONCATENATE("  - &amp;SpecimenID",TEXT(SUMPRODUCT(--($M$3:$M3751&lt;&gt;"")),"0000"),
" {","SamplingFeatureID:  *SamplingFeatureID",TEXT($A3752,"0000"),
", SpecimenTypeCV:  ",CHAR(34),INDEX(Specimens[Specimen Type],$A3752),CHAR(34),
", SpecimenMediumCV:  ",INDEX(Specimens[Specimen Medium],$A3752),
", IsFieldSpecimen:  ",CHAR(34),INDEX(Specimens[Is Field Specimen?],$A3752),CHAR(34),"}"))</f>
        <v>#REF!</v>
      </c>
      <c r="N3752" t="e">
        <f>IF(COUNTA(SpatialOffsets[])=0,"", IF(INDEX(SpatialOffsets[Spatial Offset Type],$A3752)="","",
CONCATENATE("  - &amp;SpatialOffsetID",TEXT($A3752,"0000"),
" {","SpatialOffsetTypeCV:  ",CHAR(34),INDEX(SpatialOffsets[Spatial Offset Type],$A3752),CHAR(34),
", Offset1Value:  ",INDEX(SpatialOffsets[Offset 1 Value],$A3752),
", Offset1UnitID:  ",CHAR(34),INDEX(SpatialOffsets[Offset 1 Unit],$A3752),CHAR(34),
", Offset2Value:  ",INDEX(SpatialOffsets[Offset 2 Value],$A3752),
", Offset2UnitID:  ",CHAR(34),INDEX(SpatialOffsets[Offset 2 Unit],$A3752),CHAR(34),
", Offset3Value:  ",INDEX(SpatialOffsets[Offset 3 Value],$A3752),
", Offset3UnitID:  ",CHAR(34),INDEX(SpatialOffsets[Offset 3 Unit],$A3752),CHAR(34),,"}")))</f>
        <v>#REF!</v>
      </c>
      <c r="O3752" t="e">
        <f>IF(COUNTA(RelatedFeatures[])=0,"", IF(INDEX(RelatedFeatures[First Sampling Feature Code],$A3752)="","",
CONCATENATE("  - &amp;RelationID",TEXT($A3752,"0000"),
" {","SamplingFeatureID:  *SamplingFeatureID",TEXT(MATCH(INDEX(RelatedFeatures[First Sampling Feature Code],$A3752),SamplingFeatures[Feature Code],0),"0000"),
", RelationshipTypeCV:  ",CHAR(34),INDEX(RelatedFeatures[Relationship Type],$A3752),CHAR(34),
", RelatedFeatureID: *SamplingFeatureID",TEXT(MATCH(INDEX(RelatedFeatures[Second Sampling Feature Code],$A3752),SamplingFeatures[Feature Code],0),"0000"),
", SpatialOffsetID:  ",IF(INDEX(RelatedFeatures[Offset Number],$A3752)="","",CONCATENATE("*SpatialOffsetID",TEXT(INDEX(RelatedFeatures[Offset Number],$A3752),"0000"))),"}")))</f>
        <v>#REF!</v>
      </c>
      <c r="P3752" t="e">
        <f>IF(INDEX(Methods[Method Type],$A3752)="","",
CONCATENATE("  - &amp;MethodID",TEXT($A3752,"0000"),
" {","MethodTypeCV:  ",CHAR(34),INDEX(Methods[Method Type],$A3752),CHAR(34),
", MethodCode:  ",CHAR(34),INDEX(Methods[Method Code],$A3752),CHAR(34),
", MethodName:  ",CHAR(34),INDEX(Methods[Method Name],$A3752),CHAR(34),
", MethodDescription:  ",CHAR(34),INDEX(Methods[Method Description],$A3752),CHAR(34),
", MethodLink:  ",CHAR(34),INDEX(Methods[Method Link],$A3752),CHAR(34),
", OrganizationID: *OrganizationID",TEXT(MATCH(INDEX(Methods[Organization Name],$A3752),Organizations[Organization Name],0),"0000"),"}"))</f>
        <v>#REF!</v>
      </c>
      <c r="Q3752" t="e">
        <f>IF(INDEX(Variables[Variable Type],$A3752)="","",
CONCATENATE("  - &amp;VariableID",TEXT($A3752,"0000"),
" {","VariableTypeCV:  ",CHAR(34),INDEX(Variables[Variable Type],$A3752),CHAR(34),
", VariableCode:  ",CHAR(34),INDEX(Variables[Variable Code],$A3752),CHAR(34),
", VariableNameCV:  ",CHAR(34),INDEX(Variables[Variable Name],$A3752),CHAR(34),
", VariableDefinition:  ",CHAR(34),INDEX(Variables[Variable Definition],$A3752),CHAR(34),
", SpecciationCV:  ",CHAR(34),INDEX(Variables[Speciation],$A3752),CHAR(34),
", NoDataValue:  ",CHAR(34),INDEX(Variables[No Data Value],$A3752),CHAR(34),"}"))</f>
        <v>#REF!</v>
      </c>
    </row>
    <row r="3753" spans="1:17" x14ac:dyDescent="0.25">
      <c r="A3753">
        <v>3750</v>
      </c>
      <c r="D3753" t="e">
        <f>IF(INDEX(People[First Name],$A3753)="","",
CONCATENATE("  - &amp;PersonID",TEXT($A3753,"0000"),
" {","PersonFirstName:  ",CHAR(34),INDEX(People[First Name],$A3753),CHAR(34),
", PersonMiddleName:  ",CHAR(34),INDEX(People[Middle Name],$A3753),CHAR(34),
", PersonLastName:  ",CHAR(34),INDEX(People[Last Name],$A3753),CHAR(34),"}"))</f>
        <v>#REF!</v>
      </c>
      <c r="E3753" t="e">
        <f>IF(INDEX(Organizations[Organization Type '[CV']],$A3753)="","",
CONCATENATE("  - &amp;OrganizationID",TEXT($A3753,"0000"),
" {","OrganizationTypeCV:  ",CHAR(34),INDEX(Organizations[Organization Type '[CV']],$A3753),CHAR(34),
", OrganizationCode:  ",CHAR(34),INDEX(Organizations[Organization Code],$A3753),CHAR(34),
", OrganizationName:  ",CHAR(34),INDEX(Organizations[Organization Name],$A3753),CHAR(34),
", OrganizationDescription:  ",CHAR(34),INDEX(Organizations[Organization Description],$A3753),CHAR(34),
", OrganizationLink:  ",CHAR(34),INDEX(Organizations[Organization Link],$A3753),CHAR(34),"}"))</f>
        <v>#REF!</v>
      </c>
      <c r="F3753" t="e">
        <f>IF(INDEX(People[First Name],$A3753)="","",
CONCATENATE("  - &amp;AffiliationID",TEXT($A3753,"0000"),
" {PersonID: *PersonID",TEXT($A3753,"0000"),
", OrganizationID: *OrganizationID",TEXT(MATCH(INDEX(People[Organization Name],$A3753),Organizations[Organization Name],0),"0000"),
", IsPrimaryOrganizationContact: , AffiliationStartDate: , AffiliationEndDate: , PrimaryPhone: ",
", PrimaryEmail: ",CHAR(34),INDEX(People[Primary Email],$A3753),CHAR(34),
", PrimaryAddress: ",CHAR(34),INDEX(People[Primary Address],$A3753),CHAR(34),
", PersonLink: }"))</f>
        <v>#REF!</v>
      </c>
      <c r="H3753" t="e">
        <f>IF(COUNTA(CitationInformation)=0,"",IF(INDEX(AuthorList[Author Name],$A3753)="","",
CONCATENATE("  - &amp;AuthorListID",TEXT($A3753,"0000"),
"  {CitationID: *CitationID0001",
", PersonID: *PersonID",TEXT(MATCH(INDEX(AuthorList[Author Name],$A3753),People[Full Name],0),"0000"),
", AuthorOrder: ",INDEX(AuthorList[Author Number],$A3753),"}")))</f>
        <v>#REF!</v>
      </c>
      <c r="K3753" t="e">
        <f>IF(INDEX(SamplingFeatures[Feature Code],$A3753)="","",
CONCATENATE("  - &amp;SamplingFeatureID",TEXT($A3753,"0000"),
" {","SamplingFeatureUUID:  ",CHAR(34),INDEX(SamplingFeatures[Sampling Feature UUID],$A3753),CHAR(34),
", SamplingFeatureTypeCV:  ",CHAR(34),INDEX(SamplingFeatures[Sampling Feature Type],$A3753),CHAR(34),
", SamplingFeatureCode:  ",CHAR(34),INDEX(SamplingFeatures[Feature Code],$A3753),CHAR(34),
", SamplingFeatureName:  ",CHAR(34),INDEX(SamplingFeatures[Feature Name],$A3753),CHAR(34),
", SamplingFeatureDescription:  ",CHAR(34),INDEX(SamplingFeatures[Feature Description],$A3753),CHAR(34),
", SamplingFeatureGeotypeCV:  ",CHAR(34),INDEX(SamplingFeatures[Feature Geo Type],$A3753),CHAR(34),
", FeatureGeometry:  ",CHAR(34),INDEX(SamplingFeatures[Feature Geometry],$A3753),CHAR(34),
", Elevation_m:  ",CHAR(34),INDEX(SamplingFeatures[Elevation_m],$A3753),CHAR(34),
", ElevationDatumCV:  ",CHAR(34),ElevationDatum,CHAR(34),"}"))</f>
        <v>#REF!</v>
      </c>
      <c r="L3753" t="e">
        <f>IF(INDEX(SamplingFeatures[Sampling Feature Type],$A3753)&lt;&gt;"Site","",
CONCATENATE("  - &amp;SiteID",TEXT(SUMPRODUCT(--($L$3:$L3752&lt;&gt;"")),"0000"),
" {","SamplingFeatureID:  *SamplingFeatureID",TEXT($A3753,"0000"),
", SiteTypeCV:  ",CHAR(34),INDEX(Sites[Site Type],$A3753),CHAR(34),
", Latitude:  ",INDEX(Sites[Latitude],$A3753),
", Longitude:  ",INDEX(Sites[Longitude],$A3753),
", SRSName:  ",CHAR(34),LatLonDatum,CHAR(34),"}"))</f>
        <v>#REF!</v>
      </c>
      <c r="M3753" t="e">
        <f>IF(INDEX(SamplingFeatures[Sampling Feature Type],$A3753)&lt;&gt;"Specimen","",
CONCATENATE("  - &amp;SpecimenID",TEXT(SUMPRODUCT(--($M$3:$M3752&lt;&gt;"")),"0000"),
" {","SamplingFeatureID:  *SamplingFeatureID",TEXT($A3753,"0000"),
", SpecimenTypeCV:  ",CHAR(34),INDEX(Specimens[Specimen Type],$A3753),CHAR(34),
", SpecimenMediumCV:  ",INDEX(Specimens[Specimen Medium],$A3753),
", IsFieldSpecimen:  ",CHAR(34),INDEX(Specimens[Is Field Specimen?],$A3753),CHAR(34),"}"))</f>
        <v>#REF!</v>
      </c>
      <c r="N3753" t="e">
        <f>IF(COUNTA(SpatialOffsets[])=0,"", IF(INDEX(SpatialOffsets[Spatial Offset Type],$A3753)="","",
CONCATENATE("  - &amp;SpatialOffsetID",TEXT($A3753,"0000"),
" {","SpatialOffsetTypeCV:  ",CHAR(34),INDEX(SpatialOffsets[Spatial Offset Type],$A3753),CHAR(34),
", Offset1Value:  ",INDEX(SpatialOffsets[Offset 1 Value],$A3753),
", Offset1UnitID:  ",CHAR(34),INDEX(SpatialOffsets[Offset 1 Unit],$A3753),CHAR(34),
", Offset2Value:  ",INDEX(SpatialOffsets[Offset 2 Value],$A3753),
", Offset2UnitID:  ",CHAR(34),INDEX(SpatialOffsets[Offset 2 Unit],$A3753),CHAR(34),
", Offset3Value:  ",INDEX(SpatialOffsets[Offset 3 Value],$A3753),
", Offset3UnitID:  ",CHAR(34),INDEX(SpatialOffsets[Offset 3 Unit],$A3753),CHAR(34),,"}")))</f>
        <v>#REF!</v>
      </c>
      <c r="O3753" t="e">
        <f>IF(COUNTA(RelatedFeatures[])=0,"", IF(INDEX(RelatedFeatures[First Sampling Feature Code],$A3753)="","",
CONCATENATE("  - &amp;RelationID",TEXT($A3753,"0000"),
" {","SamplingFeatureID:  *SamplingFeatureID",TEXT(MATCH(INDEX(RelatedFeatures[First Sampling Feature Code],$A3753),SamplingFeatures[Feature Code],0),"0000"),
", RelationshipTypeCV:  ",CHAR(34),INDEX(RelatedFeatures[Relationship Type],$A3753),CHAR(34),
", RelatedFeatureID: *SamplingFeatureID",TEXT(MATCH(INDEX(RelatedFeatures[Second Sampling Feature Code],$A3753),SamplingFeatures[Feature Code],0),"0000"),
", SpatialOffsetID:  ",IF(INDEX(RelatedFeatures[Offset Number],$A3753)="","",CONCATENATE("*SpatialOffsetID",TEXT(INDEX(RelatedFeatures[Offset Number],$A3753),"0000"))),"}")))</f>
        <v>#REF!</v>
      </c>
      <c r="P3753" t="e">
        <f>IF(INDEX(Methods[Method Type],$A3753)="","",
CONCATENATE("  - &amp;MethodID",TEXT($A3753,"0000"),
" {","MethodTypeCV:  ",CHAR(34),INDEX(Methods[Method Type],$A3753),CHAR(34),
", MethodCode:  ",CHAR(34),INDEX(Methods[Method Code],$A3753),CHAR(34),
", MethodName:  ",CHAR(34),INDEX(Methods[Method Name],$A3753),CHAR(34),
", MethodDescription:  ",CHAR(34),INDEX(Methods[Method Description],$A3753),CHAR(34),
", MethodLink:  ",CHAR(34),INDEX(Methods[Method Link],$A3753),CHAR(34),
", OrganizationID: *OrganizationID",TEXT(MATCH(INDEX(Methods[Organization Name],$A3753),Organizations[Organization Name],0),"0000"),"}"))</f>
        <v>#REF!</v>
      </c>
      <c r="Q3753" t="e">
        <f>IF(INDEX(Variables[Variable Type],$A3753)="","",
CONCATENATE("  - &amp;VariableID",TEXT($A3753,"0000"),
" {","VariableTypeCV:  ",CHAR(34),INDEX(Variables[Variable Type],$A3753),CHAR(34),
", VariableCode:  ",CHAR(34),INDEX(Variables[Variable Code],$A3753),CHAR(34),
", VariableNameCV:  ",CHAR(34),INDEX(Variables[Variable Name],$A3753),CHAR(34),
", VariableDefinition:  ",CHAR(34),INDEX(Variables[Variable Definition],$A3753),CHAR(34),
", SpecciationCV:  ",CHAR(34),INDEX(Variables[Speciation],$A3753),CHAR(34),
", NoDataValue:  ",CHAR(34),INDEX(Variables[No Data Value],$A3753),CHAR(34),"}"))</f>
        <v>#REF!</v>
      </c>
    </row>
    <row r="3754" spans="1:17" x14ac:dyDescent="0.25">
      <c r="A3754">
        <v>3751</v>
      </c>
      <c r="D3754" t="e">
        <f>IF(INDEX(People[First Name],$A3754)="","",
CONCATENATE("  - &amp;PersonID",TEXT($A3754,"0000"),
" {","PersonFirstName:  ",CHAR(34),INDEX(People[First Name],$A3754),CHAR(34),
", PersonMiddleName:  ",CHAR(34),INDEX(People[Middle Name],$A3754),CHAR(34),
", PersonLastName:  ",CHAR(34),INDEX(People[Last Name],$A3754),CHAR(34),"}"))</f>
        <v>#REF!</v>
      </c>
      <c r="E3754" t="e">
        <f>IF(INDEX(Organizations[Organization Type '[CV']],$A3754)="","",
CONCATENATE("  - &amp;OrganizationID",TEXT($A3754,"0000"),
" {","OrganizationTypeCV:  ",CHAR(34),INDEX(Organizations[Organization Type '[CV']],$A3754),CHAR(34),
", OrganizationCode:  ",CHAR(34),INDEX(Organizations[Organization Code],$A3754),CHAR(34),
", OrganizationName:  ",CHAR(34),INDEX(Organizations[Organization Name],$A3754),CHAR(34),
", OrganizationDescription:  ",CHAR(34),INDEX(Organizations[Organization Description],$A3754),CHAR(34),
", OrganizationLink:  ",CHAR(34),INDEX(Organizations[Organization Link],$A3754),CHAR(34),"}"))</f>
        <v>#REF!</v>
      </c>
      <c r="F3754" t="e">
        <f>IF(INDEX(People[First Name],$A3754)="","",
CONCATENATE("  - &amp;AffiliationID",TEXT($A3754,"0000"),
" {PersonID: *PersonID",TEXT($A3754,"0000"),
", OrganizationID: *OrganizationID",TEXT(MATCH(INDEX(People[Organization Name],$A3754),Organizations[Organization Name],0),"0000"),
", IsPrimaryOrganizationContact: , AffiliationStartDate: , AffiliationEndDate: , PrimaryPhone: ",
", PrimaryEmail: ",CHAR(34),INDEX(People[Primary Email],$A3754),CHAR(34),
", PrimaryAddress: ",CHAR(34),INDEX(People[Primary Address],$A3754),CHAR(34),
", PersonLink: }"))</f>
        <v>#REF!</v>
      </c>
      <c r="H3754" t="e">
        <f>IF(COUNTA(CitationInformation)=0,"",IF(INDEX(AuthorList[Author Name],$A3754)="","",
CONCATENATE("  - &amp;AuthorListID",TEXT($A3754,"0000"),
"  {CitationID: *CitationID0001",
", PersonID: *PersonID",TEXT(MATCH(INDEX(AuthorList[Author Name],$A3754),People[Full Name],0),"0000"),
", AuthorOrder: ",INDEX(AuthorList[Author Number],$A3754),"}")))</f>
        <v>#REF!</v>
      </c>
      <c r="K3754" t="e">
        <f>IF(INDEX(SamplingFeatures[Feature Code],$A3754)="","",
CONCATENATE("  - &amp;SamplingFeatureID",TEXT($A3754,"0000"),
" {","SamplingFeatureUUID:  ",CHAR(34),INDEX(SamplingFeatures[Sampling Feature UUID],$A3754),CHAR(34),
", SamplingFeatureTypeCV:  ",CHAR(34),INDEX(SamplingFeatures[Sampling Feature Type],$A3754),CHAR(34),
", SamplingFeatureCode:  ",CHAR(34),INDEX(SamplingFeatures[Feature Code],$A3754),CHAR(34),
", SamplingFeatureName:  ",CHAR(34),INDEX(SamplingFeatures[Feature Name],$A3754),CHAR(34),
", SamplingFeatureDescription:  ",CHAR(34),INDEX(SamplingFeatures[Feature Description],$A3754),CHAR(34),
", SamplingFeatureGeotypeCV:  ",CHAR(34),INDEX(SamplingFeatures[Feature Geo Type],$A3754),CHAR(34),
", FeatureGeometry:  ",CHAR(34),INDEX(SamplingFeatures[Feature Geometry],$A3754),CHAR(34),
", Elevation_m:  ",CHAR(34),INDEX(SamplingFeatures[Elevation_m],$A3754),CHAR(34),
", ElevationDatumCV:  ",CHAR(34),ElevationDatum,CHAR(34),"}"))</f>
        <v>#REF!</v>
      </c>
      <c r="L3754" t="e">
        <f>IF(INDEX(SamplingFeatures[Sampling Feature Type],$A3754)&lt;&gt;"Site","",
CONCATENATE("  - &amp;SiteID",TEXT(SUMPRODUCT(--($L$3:$L3753&lt;&gt;"")),"0000"),
" {","SamplingFeatureID:  *SamplingFeatureID",TEXT($A3754,"0000"),
", SiteTypeCV:  ",CHAR(34),INDEX(Sites[Site Type],$A3754),CHAR(34),
", Latitude:  ",INDEX(Sites[Latitude],$A3754),
", Longitude:  ",INDEX(Sites[Longitude],$A3754),
", SRSName:  ",CHAR(34),LatLonDatum,CHAR(34),"}"))</f>
        <v>#REF!</v>
      </c>
      <c r="M3754" t="e">
        <f>IF(INDEX(SamplingFeatures[Sampling Feature Type],$A3754)&lt;&gt;"Specimen","",
CONCATENATE("  - &amp;SpecimenID",TEXT(SUMPRODUCT(--($M$3:$M3753&lt;&gt;"")),"0000"),
" {","SamplingFeatureID:  *SamplingFeatureID",TEXT($A3754,"0000"),
", SpecimenTypeCV:  ",CHAR(34),INDEX(Specimens[Specimen Type],$A3754),CHAR(34),
", SpecimenMediumCV:  ",INDEX(Specimens[Specimen Medium],$A3754),
", IsFieldSpecimen:  ",CHAR(34),INDEX(Specimens[Is Field Specimen?],$A3754),CHAR(34),"}"))</f>
        <v>#REF!</v>
      </c>
      <c r="N3754" t="e">
        <f>IF(COUNTA(SpatialOffsets[])=0,"", IF(INDEX(SpatialOffsets[Spatial Offset Type],$A3754)="","",
CONCATENATE("  - &amp;SpatialOffsetID",TEXT($A3754,"0000"),
" {","SpatialOffsetTypeCV:  ",CHAR(34),INDEX(SpatialOffsets[Spatial Offset Type],$A3754),CHAR(34),
", Offset1Value:  ",INDEX(SpatialOffsets[Offset 1 Value],$A3754),
", Offset1UnitID:  ",CHAR(34),INDEX(SpatialOffsets[Offset 1 Unit],$A3754),CHAR(34),
", Offset2Value:  ",INDEX(SpatialOffsets[Offset 2 Value],$A3754),
", Offset2UnitID:  ",CHAR(34),INDEX(SpatialOffsets[Offset 2 Unit],$A3754),CHAR(34),
", Offset3Value:  ",INDEX(SpatialOffsets[Offset 3 Value],$A3754),
", Offset3UnitID:  ",CHAR(34),INDEX(SpatialOffsets[Offset 3 Unit],$A3754),CHAR(34),,"}")))</f>
        <v>#REF!</v>
      </c>
      <c r="O3754" t="e">
        <f>IF(COUNTA(RelatedFeatures[])=0,"", IF(INDEX(RelatedFeatures[First Sampling Feature Code],$A3754)="","",
CONCATENATE("  - &amp;RelationID",TEXT($A3754,"0000"),
" {","SamplingFeatureID:  *SamplingFeatureID",TEXT(MATCH(INDEX(RelatedFeatures[First Sampling Feature Code],$A3754),SamplingFeatures[Feature Code],0),"0000"),
", RelationshipTypeCV:  ",CHAR(34),INDEX(RelatedFeatures[Relationship Type],$A3754),CHAR(34),
", RelatedFeatureID: *SamplingFeatureID",TEXT(MATCH(INDEX(RelatedFeatures[Second Sampling Feature Code],$A3754),SamplingFeatures[Feature Code],0),"0000"),
", SpatialOffsetID:  ",IF(INDEX(RelatedFeatures[Offset Number],$A3754)="","",CONCATENATE("*SpatialOffsetID",TEXT(INDEX(RelatedFeatures[Offset Number],$A3754),"0000"))),"}")))</f>
        <v>#REF!</v>
      </c>
      <c r="P3754" t="e">
        <f>IF(INDEX(Methods[Method Type],$A3754)="","",
CONCATENATE("  - &amp;MethodID",TEXT($A3754,"0000"),
" {","MethodTypeCV:  ",CHAR(34),INDEX(Methods[Method Type],$A3754),CHAR(34),
", MethodCode:  ",CHAR(34),INDEX(Methods[Method Code],$A3754),CHAR(34),
", MethodName:  ",CHAR(34),INDEX(Methods[Method Name],$A3754),CHAR(34),
", MethodDescription:  ",CHAR(34),INDEX(Methods[Method Description],$A3754),CHAR(34),
", MethodLink:  ",CHAR(34),INDEX(Methods[Method Link],$A3754),CHAR(34),
", OrganizationID: *OrganizationID",TEXT(MATCH(INDEX(Methods[Organization Name],$A3754),Organizations[Organization Name],0),"0000"),"}"))</f>
        <v>#REF!</v>
      </c>
      <c r="Q3754" t="e">
        <f>IF(INDEX(Variables[Variable Type],$A3754)="","",
CONCATENATE("  - &amp;VariableID",TEXT($A3754,"0000"),
" {","VariableTypeCV:  ",CHAR(34),INDEX(Variables[Variable Type],$A3754),CHAR(34),
", VariableCode:  ",CHAR(34),INDEX(Variables[Variable Code],$A3754),CHAR(34),
", VariableNameCV:  ",CHAR(34),INDEX(Variables[Variable Name],$A3754),CHAR(34),
", VariableDefinition:  ",CHAR(34),INDEX(Variables[Variable Definition],$A3754),CHAR(34),
", SpecciationCV:  ",CHAR(34),INDEX(Variables[Speciation],$A3754),CHAR(34),
", NoDataValue:  ",CHAR(34),INDEX(Variables[No Data Value],$A3754),CHAR(34),"}"))</f>
        <v>#REF!</v>
      </c>
    </row>
    <row r="3755" spans="1:17" x14ac:dyDescent="0.25">
      <c r="A3755">
        <v>3752</v>
      </c>
      <c r="D3755" t="e">
        <f>IF(INDEX(People[First Name],$A3755)="","",
CONCATENATE("  - &amp;PersonID",TEXT($A3755,"0000"),
" {","PersonFirstName:  ",CHAR(34),INDEX(People[First Name],$A3755),CHAR(34),
", PersonMiddleName:  ",CHAR(34),INDEX(People[Middle Name],$A3755),CHAR(34),
", PersonLastName:  ",CHAR(34),INDEX(People[Last Name],$A3755),CHAR(34),"}"))</f>
        <v>#REF!</v>
      </c>
      <c r="E3755" t="e">
        <f>IF(INDEX(Organizations[Organization Type '[CV']],$A3755)="","",
CONCATENATE("  - &amp;OrganizationID",TEXT($A3755,"0000"),
" {","OrganizationTypeCV:  ",CHAR(34),INDEX(Organizations[Organization Type '[CV']],$A3755),CHAR(34),
", OrganizationCode:  ",CHAR(34),INDEX(Organizations[Organization Code],$A3755),CHAR(34),
", OrganizationName:  ",CHAR(34),INDEX(Organizations[Organization Name],$A3755),CHAR(34),
", OrganizationDescription:  ",CHAR(34),INDEX(Organizations[Organization Description],$A3755),CHAR(34),
", OrganizationLink:  ",CHAR(34),INDEX(Organizations[Organization Link],$A3755),CHAR(34),"}"))</f>
        <v>#REF!</v>
      </c>
      <c r="F3755" t="e">
        <f>IF(INDEX(People[First Name],$A3755)="","",
CONCATENATE("  - &amp;AffiliationID",TEXT($A3755,"0000"),
" {PersonID: *PersonID",TEXT($A3755,"0000"),
", OrganizationID: *OrganizationID",TEXT(MATCH(INDEX(People[Organization Name],$A3755),Organizations[Organization Name],0),"0000"),
", IsPrimaryOrganizationContact: , AffiliationStartDate: , AffiliationEndDate: , PrimaryPhone: ",
", PrimaryEmail: ",CHAR(34),INDEX(People[Primary Email],$A3755),CHAR(34),
", PrimaryAddress: ",CHAR(34),INDEX(People[Primary Address],$A3755),CHAR(34),
", PersonLink: }"))</f>
        <v>#REF!</v>
      </c>
      <c r="H3755" t="e">
        <f>IF(COUNTA(CitationInformation)=0,"",IF(INDEX(AuthorList[Author Name],$A3755)="","",
CONCATENATE("  - &amp;AuthorListID",TEXT($A3755,"0000"),
"  {CitationID: *CitationID0001",
", PersonID: *PersonID",TEXT(MATCH(INDEX(AuthorList[Author Name],$A3755),People[Full Name],0),"0000"),
", AuthorOrder: ",INDEX(AuthorList[Author Number],$A3755),"}")))</f>
        <v>#REF!</v>
      </c>
      <c r="K3755" t="e">
        <f>IF(INDEX(SamplingFeatures[Feature Code],$A3755)="","",
CONCATENATE("  - &amp;SamplingFeatureID",TEXT($A3755,"0000"),
" {","SamplingFeatureUUID:  ",CHAR(34),INDEX(SamplingFeatures[Sampling Feature UUID],$A3755),CHAR(34),
", SamplingFeatureTypeCV:  ",CHAR(34),INDEX(SamplingFeatures[Sampling Feature Type],$A3755),CHAR(34),
", SamplingFeatureCode:  ",CHAR(34),INDEX(SamplingFeatures[Feature Code],$A3755),CHAR(34),
", SamplingFeatureName:  ",CHAR(34),INDEX(SamplingFeatures[Feature Name],$A3755),CHAR(34),
", SamplingFeatureDescription:  ",CHAR(34),INDEX(SamplingFeatures[Feature Description],$A3755),CHAR(34),
", SamplingFeatureGeotypeCV:  ",CHAR(34),INDEX(SamplingFeatures[Feature Geo Type],$A3755),CHAR(34),
", FeatureGeometry:  ",CHAR(34),INDEX(SamplingFeatures[Feature Geometry],$A3755),CHAR(34),
", Elevation_m:  ",CHAR(34),INDEX(SamplingFeatures[Elevation_m],$A3755),CHAR(34),
", ElevationDatumCV:  ",CHAR(34),ElevationDatum,CHAR(34),"}"))</f>
        <v>#REF!</v>
      </c>
      <c r="L3755" t="e">
        <f>IF(INDEX(SamplingFeatures[Sampling Feature Type],$A3755)&lt;&gt;"Site","",
CONCATENATE("  - &amp;SiteID",TEXT(SUMPRODUCT(--($L$3:$L3754&lt;&gt;"")),"0000"),
" {","SamplingFeatureID:  *SamplingFeatureID",TEXT($A3755,"0000"),
", SiteTypeCV:  ",CHAR(34),INDEX(Sites[Site Type],$A3755),CHAR(34),
", Latitude:  ",INDEX(Sites[Latitude],$A3755),
", Longitude:  ",INDEX(Sites[Longitude],$A3755),
", SRSName:  ",CHAR(34),LatLonDatum,CHAR(34),"}"))</f>
        <v>#REF!</v>
      </c>
      <c r="M3755" t="e">
        <f>IF(INDEX(SamplingFeatures[Sampling Feature Type],$A3755)&lt;&gt;"Specimen","",
CONCATENATE("  - &amp;SpecimenID",TEXT(SUMPRODUCT(--($M$3:$M3754&lt;&gt;"")),"0000"),
" {","SamplingFeatureID:  *SamplingFeatureID",TEXT($A3755,"0000"),
", SpecimenTypeCV:  ",CHAR(34),INDEX(Specimens[Specimen Type],$A3755),CHAR(34),
", SpecimenMediumCV:  ",INDEX(Specimens[Specimen Medium],$A3755),
", IsFieldSpecimen:  ",CHAR(34),INDEX(Specimens[Is Field Specimen?],$A3755),CHAR(34),"}"))</f>
        <v>#REF!</v>
      </c>
      <c r="N3755" t="e">
        <f>IF(COUNTA(SpatialOffsets[])=0,"", IF(INDEX(SpatialOffsets[Spatial Offset Type],$A3755)="","",
CONCATENATE("  - &amp;SpatialOffsetID",TEXT($A3755,"0000"),
" {","SpatialOffsetTypeCV:  ",CHAR(34),INDEX(SpatialOffsets[Spatial Offset Type],$A3755),CHAR(34),
", Offset1Value:  ",INDEX(SpatialOffsets[Offset 1 Value],$A3755),
", Offset1UnitID:  ",CHAR(34),INDEX(SpatialOffsets[Offset 1 Unit],$A3755),CHAR(34),
", Offset2Value:  ",INDEX(SpatialOffsets[Offset 2 Value],$A3755),
", Offset2UnitID:  ",CHAR(34),INDEX(SpatialOffsets[Offset 2 Unit],$A3755),CHAR(34),
", Offset3Value:  ",INDEX(SpatialOffsets[Offset 3 Value],$A3755),
", Offset3UnitID:  ",CHAR(34),INDEX(SpatialOffsets[Offset 3 Unit],$A3755),CHAR(34),,"}")))</f>
        <v>#REF!</v>
      </c>
      <c r="O3755" t="e">
        <f>IF(COUNTA(RelatedFeatures[])=0,"", IF(INDEX(RelatedFeatures[First Sampling Feature Code],$A3755)="","",
CONCATENATE("  - &amp;RelationID",TEXT($A3755,"0000"),
" {","SamplingFeatureID:  *SamplingFeatureID",TEXT(MATCH(INDEX(RelatedFeatures[First Sampling Feature Code],$A3755),SamplingFeatures[Feature Code],0),"0000"),
", RelationshipTypeCV:  ",CHAR(34),INDEX(RelatedFeatures[Relationship Type],$A3755),CHAR(34),
", RelatedFeatureID: *SamplingFeatureID",TEXT(MATCH(INDEX(RelatedFeatures[Second Sampling Feature Code],$A3755),SamplingFeatures[Feature Code],0),"0000"),
", SpatialOffsetID:  ",IF(INDEX(RelatedFeatures[Offset Number],$A3755)="","",CONCATENATE("*SpatialOffsetID",TEXT(INDEX(RelatedFeatures[Offset Number],$A3755),"0000"))),"}")))</f>
        <v>#REF!</v>
      </c>
      <c r="P3755" t="e">
        <f>IF(INDEX(Methods[Method Type],$A3755)="","",
CONCATENATE("  - &amp;MethodID",TEXT($A3755,"0000"),
" {","MethodTypeCV:  ",CHAR(34),INDEX(Methods[Method Type],$A3755),CHAR(34),
", MethodCode:  ",CHAR(34),INDEX(Methods[Method Code],$A3755),CHAR(34),
", MethodName:  ",CHAR(34),INDEX(Methods[Method Name],$A3755),CHAR(34),
", MethodDescription:  ",CHAR(34),INDEX(Methods[Method Description],$A3755),CHAR(34),
", MethodLink:  ",CHAR(34),INDEX(Methods[Method Link],$A3755),CHAR(34),
", OrganizationID: *OrganizationID",TEXT(MATCH(INDEX(Methods[Organization Name],$A3755),Organizations[Organization Name],0),"0000"),"}"))</f>
        <v>#REF!</v>
      </c>
      <c r="Q3755" t="e">
        <f>IF(INDEX(Variables[Variable Type],$A3755)="","",
CONCATENATE("  - &amp;VariableID",TEXT($A3755,"0000"),
" {","VariableTypeCV:  ",CHAR(34),INDEX(Variables[Variable Type],$A3755),CHAR(34),
", VariableCode:  ",CHAR(34),INDEX(Variables[Variable Code],$A3755),CHAR(34),
", VariableNameCV:  ",CHAR(34),INDEX(Variables[Variable Name],$A3755),CHAR(34),
", VariableDefinition:  ",CHAR(34),INDEX(Variables[Variable Definition],$A3755),CHAR(34),
", SpecciationCV:  ",CHAR(34),INDEX(Variables[Speciation],$A3755),CHAR(34),
", NoDataValue:  ",CHAR(34),INDEX(Variables[No Data Value],$A3755),CHAR(34),"}"))</f>
        <v>#REF!</v>
      </c>
    </row>
    <row r="3756" spans="1:17" x14ac:dyDescent="0.25">
      <c r="A3756">
        <v>3753</v>
      </c>
      <c r="D3756" t="e">
        <f>IF(INDEX(People[First Name],$A3756)="","",
CONCATENATE("  - &amp;PersonID",TEXT($A3756,"0000"),
" {","PersonFirstName:  ",CHAR(34),INDEX(People[First Name],$A3756),CHAR(34),
", PersonMiddleName:  ",CHAR(34),INDEX(People[Middle Name],$A3756),CHAR(34),
", PersonLastName:  ",CHAR(34),INDEX(People[Last Name],$A3756),CHAR(34),"}"))</f>
        <v>#REF!</v>
      </c>
      <c r="E3756" t="e">
        <f>IF(INDEX(Organizations[Organization Type '[CV']],$A3756)="","",
CONCATENATE("  - &amp;OrganizationID",TEXT($A3756,"0000"),
" {","OrganizationTypeCV:  ",CHAR(34),INDEX(Organizations[Organization Type '[CV']],$A3756),CHAR(34),
", OrganizationCode:  ",CHAR(34),INDEX(Organizations[Organization Code],$A3756),CHAR(34),
", OrganizationName:  ",CHAR(34),INDEX(Organizations[Organization Name],$A3756),CHAR(34),
", OrganizationDescription:  ",CHAR(34),INDEX(Organizations[Organization Description],$A3756),CHAR(34),
", OrganizationLink:  ",CHAR(34),INDEX(Organizations[Organization Link],$A3756),CHAR(34),"}"))</f>
        <v>#REF!</v>
      </c>
      <c r="F3756" t="e">
        <f>IF(INDEX(People[First Name],$A3756)="","",
CONCATENATE("  - &amp;AffiliationID",TEXT($A3756,"0000"),
" {PersonID: *PersonID",TEXT($A3756,"0000"),
", OrganizationID: *OrganizationID",TEXT(MATCH(INDEX(People[Organization Name],$A3756),Organizations[Organization Name],0),"0000"),
", IsPrimaryOrganizationContact: , AffiliationStartDate: , AffiliationEndDate: , PrimaryPhone: ",
", PrimaryEmail: ",CHAR(34),INDEX(People[Primary Email],$A3756),CHAR(34),
", PrimaryAddress: ",CHAR(34),INDEX(People[Primary Address],$A3756),CHAR(34),
", PersonLink: }"))</f>
        <v>#REF!</v>
      </c>
      <c r="H3756" t="e">
        <f>IF(COUNTA(CitationInformation)=0,"",IF(INDEX(AuthorList[Author Name],$A3756)="","",
CONCATENATE("  - &amp;AuthorListID",TEXT($A3756,"0000"),
"  {CitationID: *CitationID0001",
", PersonID: *PersonID",TEXT(MATCH(INDEX(AuthorList[Author Name],$A3756),People[Full Name],0),"0000"),
", AuthorOrder: ",INDEX(AuthorList[Author Number],$A3756),"}")))</f>
        <v>#REF!</v>
      </c>
      <c r="K3756" t="e">
        <f>IF(INDEX(SamplingFeatures[Feature Code],$A3756)="","",
CONCATENATE("  - &amp;SamplingFeatureID",TEXT($A3756,"0000"),
" {","SamplingFeatureUUID:  ",CHAR(34),INDEX(SamplingFeatures[Sampling Feature UUID],$A3756),CHAR(34),
", SamplingFeatureTypeCV:  ",CHAR(34),INDEX(SamplingFeatures[Sampling Feature Type],$A3756),CHAR(34),
", SamplingFeatureCode:  ",CHAR(34),INDEX(SamplingFeatures[Feature Code],$A3756),CHAR(34),
", SamplingFeatureName:  ",CHAR(34),INDEX(SamplingFeatures[Feature Name],$A3756),CHAR(34),
", SamplingFeatureDescription:  ",CHAR(34),INDEX(SamplingFeatures[Feature Description],$A3756),CHAR(34),
", SamplingFeatureGeotypeCV:  ",CHAR(34),INDEX(SamplingFeatures[Feature Geo Type],$A3756),CHAR(34),
", FeatureGeometry:  ",CHAR(34),INDEX(SamplingFeatures[Feature Geometry],$A3756),CHAR(34),
", Elevation_m:  ",CHAR(34),INDEX(SamplingFeatures[Elevation_m],$A3756),CHAR(34),
", ElevationDatumCV:  ",CHAR(34),ElevationDatum,CHAR(34),"}"))</f>
        <v>#REF!</v>
      </c>
      <c r="L3756" t="e">
        <f>IF(INDEX(SamplingFeatures[Sampling Feature Type],$A3756)&lt;&gt;"Site","",
CONCATENATE("  - &amp;SiteID",TEXT(SUMPRODUCT(--($L$3:$L3755&lt;&gt;"")),"0000"),
" {","SamplingFeatureID:  *SamplingFeatureID",TEXT($A3756,"0000"),
", SiteTypeCV:  ",CHAR(34),INDEX(Sites[Site Type],$A3756),CHAR(34),
", Latitude:  ",INDEX(Sites[Latitude],$A3756),
", Longitude:  ",INDEX(Sites[Longitude],$A3756),
", SRSName:  ",CHAR(34),LatLonDatum,CHAR(34),"}"))</f>
        <v>#REF!</v>
      </c>
      <c r="M3756" t="e">
        <f>IF(INDEX(SamplingFeatures[Sampling Feature Type],$A3756)&lt;&gt;"Specimen","",
CONCATENATE("  - &amp;SpecimenID",TEXT(SUMPRODUCT(--($M$3:$M3755&lt;&gt;"")),"0000"),
" {","SamplingFeatureID:  *SamplingFeatureID",TEXT($A3756,"0000"),
", SpecimenTypeCV:  ",CHAR(34),INDEX(Specimens[Specimen Type],$A3756),CHAR(34),
", SpecimenMediumCV:  ",INDEX(Specimens[Specimen Medium],$A3756),
", IsFieldSpecimen:  ",CHAR(34),INDEX(Specimens[Is Field Specimen?],$A3756),CHAR(34),"}"))</f>
        <v>#REF!</v>
      </c>
      <c r="N3756" t="e">
        <f>IF(COUNTA(SpatialOffsets[])=0,"", IF(INDEX(SpatialOffsets[Spatial Offset Type],$A3756)="","",
CONCATENATE("  - &amp;SpatialOffsetID",TEXT($A3756,"0000"),
" {","SpatialOffsetTypeCV:  ",CHAR(34),INDEX(SpatialOffsets[Spatial Offset Type],$A3756),CHAR(34),
", Offset1Value:  ",INDEX(SpatialOffsets[Offset 1 Value],$A3756),
", Offset1UnitID:  ",CHAR(34),INDEX(SpatialOffsets[Offset 1 Unit],$A3756),CHAR(34),
", Offset2Value:  ",INDEX(SpatialOffsets[Offset 2 Value],$A3756),
", Offset2UnitID:  ",CHAR(34),INDEX(SpatialOffsets[Offset 2 Unit],$A3756),CHAR(34),
", Offset3Value:  ",INDEX(SpatialOffsets[Offset 3 Value],$A3756),
", Offset3UnitID:  ",CHAR(34),INDEX(SpatialOffsets[Offset 3 Unit],$A3756),CHAR(34),,"}")))</f>
        <v>#REF!</v>
      </c>
      <c r="O3756" t="e">
        <f>IF(COUNTA(RelatedFeatures[])=0,"", IF(INDEX(RelatedFeatures[First Sampling Feature Code],$A3756)="","",
CONCATENATE("  - &amp;RelationID",TEXT($A3756,"0000"),
" {","SamplingFeatureID:  *SamplingFeatureID",TEXT(MATCH(INDEX(RelatedFeatures[First Sampling Feature Code],$A3756),SamplingFeatures[Feature Code],0),"0000"),
", RelationshipTypeCV:  ",CHAR(34),INDEX(RelatedFeatures[Relationship Type],$A3756),CHAR(34),
", RelatedFeatureID: *SamplingFeatureID",TEXT(MATCH(INDEX(RelatedFeatures[Second Sampling Feature Code],$A3756),SamplingFeatures[Feature Code],0),"0000"),
", SpatialOffsetID:  ",IF(INDEX(RelatedFeatures[Offset Number],$A3756)="","",CONCATENATE("*SpatialOffsetID",TEXT(INDEX(RelatedFeatures[Offset Number],$A3756),"0000"))),"}")))</f>
        <v>#REF!</v>
      </c>
      <c r="P3756" t="e">
        <f>IF(INDEX(Methods[Method Type],$A3756)="","",
CONCATENATE("  - &amp;MethodID",TEXT($A3756,"0000"),
" {","MethodTypeCV:  ",CHAR(34),INDEX(Methods[Method Type],$A3756),CHAR(34),
", MethodCode:  ",CHAR(34),INDEX(Methods[Method Code],$A3756),CHAR(34),
", MethodName:  ",CHAR(34),INDEX(Methods[Method Name],$A3756),CHAR(34),
", MethodDescription:  ",CHAR(34),INDEX(Methods[Method Description],$A3756),CHAR(34),
", MethodLink:  ",CHAR(34),INDEX(Methods[Method Link],$A3756),CHAR(34),
", OrganizationID: *OrganizationID",TEXT(MATCH(INDEX(Methods[Organization Name],$A3756),Organizations[Organization Name],0),"0000"),"}"))</f>
        <v>#REF!</v>
      </c>
      <c r="Q3756" t="e">
        <f>IF(INDEX(Variables[Variable Type],$A3756)="","",
CONCATENATE("  - &amp;VariableID",TEXT($A3756,"0000"),
" {","VariableTypeCV:  ",CHAR(34),INDEX(Variables[Variable Type],$A3756),CHAR(34),
", VariableCode:  ",CHAR(34),INDEX(Variables[Variable Code],$A3756),CHAR(34),
", VariableNameCV:  ",CHAR(34),INDEX(Variables[Variable Name],$A3756),CHAR(34),
", VariableDefinition:  ",CHAR(34),INDEX(Variables[Variable Definition],$A3756),CHAR(34),
", SpecciationCV:  ",CHAR(34),INDEX(Variables[Speciation],$A3756),CHAR(34),
", NoDataValue:  ",CHAR(34),INDEX(Variables[No Data Value],$A3756),CHAR(34),"}"))</f>
        <v>#REF!</v>
      </c>
    </row>
    <row r="3757" spans="1:17" x14ac:dyDescent="0.25">
      <c r="A3757">
        <v>3754</v>
      </c>
      <c r="D3757" t="e">
        <f>IF(INDEX(People[First Name],$A3757)="","",
CONCATENATE("  - &amp;PersonID",TEXT($A3757,"0000"),
" {","PersonFirstName:  ",CHAR(34),INDEX(People[First Name],$A3757),CHAR(34),
", PersonMiddleName:  ",CHAR(34),INDEX(People[Middle Name],$A3757),CHAR(34),
", PersonLastName:  ",CHAR(34),INDEX(People[Last Name],$A3757),CHAR(34),"}"))</f>
        <v>#REF!</v>
      </c>
      <c r="E3757" t="e">
        <f>IF(INDEX(Organizations[Organization Type '[CV']],$A3757)="","",
CONCATENATE("  - &amp;OrganizationID",TEXT($A3757,"0000"),
" {","OrganizationTypeCV:  ",CHAR(34),INDEX(Organizations[Organization Type '[CV']],$A3757),CHAR(34),
", OrganizationCode:  ",CHAR(34),INDEX(Organizations[Organization Code],$A3757),CHAR(34),
", OrganizationName:  ",CHAR(34),INDEX(Organizations[Organization Name],$A3757),CHAR(34),
", OrganizationDescription:  ",CHAR(34),INDEX(Organizations[Organization Description],$A3757),CHAR(34),
", OrganizationLink:  ",CHAR(34),INDEX(Organizations[Organization Link],$A3757),CHAR(34),"}"))</f>
        <v>#REF!</v>
      </c>
      <c r="F3757" t="e">
        <f>IF(INDEX(People[First Name],$A3757)="","",
CONCATENATE("  - &amp;AffiliationID",TEXT($A3757,"0000"),
" {PersonID: *PersonID",TEXT($A3757,"0000"),
", OrganizationID: *OrganizationID",TEXT(MATCH(INDEX(People[Organization Name],$A3757),Organizations[Organization Name],0),"0000"),
", IsPrimaryOrganizationContact: , AffiliationStartDate: , AffiliationEndDate: , PrimaryPhone: ",
", PrimaryEmail: ",CHAR(34),INDEX(People[Primary Email],$A3757),CHAR(34),
", PrimaryAddress: ",CHAR(34),INDEX(People[Primary Address],$A3757),CHAR(34),
", PersonLink: }"))</f>
        <v>#REF!</v>
      </c>
      <c r="H3757" t="e">
        <f>IF(COUNTA(CitationInformation)=0,"",IF(INDEX(AuthorList[Author Name],$A3757)="","",
CONCATENATE("  - &amp;AuthorListID",TEXT($A3757,"0000"),
"  {CitationID: *CitationID0001",
", PersonID: *PersonID",TEXT(MATCH(INDEX(AuthorList[Author Name],$A3757),People[Full Name],0),"0000"),
", AuthorOrder: ",INDEX(AuthorList[Author Number],$A3757),"}")))</f>
        <v>#REF!</v>
      </c>
      <c r="K3757" t="e">
        <f>IF(INDEX(SamplingFeatures[Feature Code],$A3757)="","",
CONCATENATE("  - &amp;SamplingFeatureID",TEXT($A3757,"0000"),
" {","SamplingFeatureUUID:  ",CHAR(34),INDEX(SamplingFeatures[Sampling Feature UUID],$A3757),CHAR(34),
", SamplingFeatureTypeCV:  ",CHAR(34),INDEX(SamplingFeatures[Sampling Feature Type],$A3757),CHAR(34),
", SamplingFeatureCode:  ",CHAR(34),INDEX(SamplingFeatures[Feature Code],$A3757),CHAR(34),
", SamplingFeatureName:  ",CHAR(34),INDEX(SamplingFeatures[Feature Name],$A3757),CHAR(34),
", SamplingFeatureDescription:  ",CHAR(34),INDEX(SamplingFeatures[Feature Description],$A3757),CHAR(34),
", SamplingFeatureGeotypeCV:  ",CHAR(34),INDEX(SamplingFeatures[Feature Geo Type],$A3757),CHAR(34),
", FeatureGeometry:  ",CHAR(34),INDEX(SamplingFeatures[Feature Geometry],$A3757),CHAR(34),
", Elevation_m:  ",CHAR(34),INDEX(SamplingFeatures[Elevation_m],$A3757),CHAR(34),
", ElevationDatumCV:  ",CHAR(34),ElevationDatum,CHAR(34),"}"))</f>
        <v>#REF!</v>
      </c>
      <c r="L3757" t="e">
        <f>IF(INDEX(SamplingFeatures[Sampling Feature Type],$A3757)&lt;&gt;"Site","",
CONCATENATE("  - &amp;SiteID",TEXT(SUMPRODUCT(--($L$3:$L3756&lt;&gt;"")),"0000"),
" {","SamplingFeatureID:  *SamplingFeatureID",TEXT($A3757,"0000"),
", SiteTypeCV:  ",CHAR(34),INDEX(Sites[Site Type],$A3757),CHAR(34),
", Latitude:  ",INDEX(Sites[Latitude],$A3757),
", Longitude:  ",INDEX(Sites[Longitude],$A3757),
", SRSName:  ",CHAR(34),LatLonDatum,CHAR(34),"}"))</f>
        <v>#REF!</v>
      </c>
      <c r="M3757" t="e">
        <f>IF(INDEX(SamplingFeatures[Sampling Feature Type],$A3757)&lt;&gt;"Specimen","",
CONCATENATE("  - &amp;SpecimenID",TEXT(SUMPRODUCT(--($M$3:$M3756&lt;&gt;"")),"0000"),
" {","SamplingFeatureID:  *SamplingFeatureID",TEXT($A3757,"0000"),
", SpecimenTypeCV:  ",CHAR(34),INDEX(Specimens[Specimen Type],$A3757),CHAR(34),
", SpecimenMediumCV:  ",INDEX(Specimens[Specimen Medium],$A3757),
", IsFieldSpecimen:  ",CHAR(34),INDEX(Specimens[Is Field Specimen?],$A3757),CHAR(34),"}"))</f>
        <v>#REF!</v>
      </c>
      <c r="N3757" t="e">
        <f>IF(COUNTA(SpatialOffsets[])=0,"", IF(INDEX(SpatialOffsets[Spatial Offset Type],$A3757)="","",
CONCATENATE("  - &amp;SpatialOffsetID",TEXT($A3757,"0000"),
" {","SpatialOffsetTypeCV:  ",CHAR(34),INDEX(SpatialOffsets[Spatial Offset Type],$A3757),CHAR(34),
", Offset1Value:  ",INDEX(SpatialOffsets[Offset 1 Value],$A3757),
", Offset1UnitID:  ",CHAR(34),INDEX(SpatialOffsets[Offset 1 Unit],$A3757),CHAR(34),
", Offset2Value:  ",INDEX(SpatialOffsets[Offset 2 Value],$A3757),
", Offset2UnitID:  ",CHAR(34),INDEX(SpatialOffsets[Offset 2 Unit],$A3757),CHAR(34),
", Offset3Value:  ",INDEX(SpatialOffsets[Offset 3 Value],$A3757),
", Offset3UnitID:  ",CHAR(34),INDEX(SpatialOffsets[Offset 3 Unit],$A3757),CHAR(34),,"}")))</f>
        <v>#REF!</v>
      </c>
      <c r="O3757" t="e">
        <f>IF(COUNTA(RelatedFeatures[])=0,"", IF(INDEX(RelatedFeatures[First Sampling Feature Code],$A3757)="","",
CONCATENATE("  - &amp;RelationID",TEXT($A3757,"0000"),
" {","SamplingFeatureID:  *SamplingFeatureID",TEXT(MATCH(INDEX(RelatedFeatures[First Sampling Feature Code],$A3757),SamplingFeatures[Feature Code],0),"0000"),
", RelationshipTypeCV:  ",CHAR(34),INDEX(RelatedFeatures[Relationship Type],$A3757),CHAR(34),
", RelatedFeatureID: *SamplingFeatureID",TEXT(MATCH(INDEX(RelatedFeatures[Second Sampling Feature Code],$A3757),SamplingFeatures[Feature Code],0),"0000"),
", SpatialOffsetID:  ",IF(INDEX(RelatedFeatures[Offset Number],$A3757)="","",CONCATENATE("*SpatialOffsetID",TEXT(INDEX(RelatedFeatures[Offset Number],$A3757),"0000"))),"}")))</f>
        <v>#REF!</v>
      </c>
      <c r="P3757" t="e">
        <f>IF(INDEX(Methods[Method Type],$A3757)="","",
CONCATENATE("  - &amp;MethodID",TEXT($A3757,"0000"),
" {","MethodTypeCV:  ",CHAR(34),INDEX(Methods[Method Type],$A3757),CHAR(34),
", MethodCode:  ",CHAR(34),INDEX(Methods[Method Code],$A3757),CHAR(34),
", MethodName:  ",CHAR(34),INDEX(Methods[Method Name],$A3757),CHAR(34),
", MethodDescription:  ",CHAR(34),INDEX(Methods[Method Description],$A3757),CHAR(34),
", MethodLink:  ",CHAR(34),INDEX(Methods[Method Link],$A3757),CHAR(34),
", OrganizationID: *OrganizationID",TEXT(MATCH(INDEX(Methods[Organization Name],$A3757),Organizations[Organization Name],0),"0000"),"}"))</f>
        <v>#REF!</v>
      </c>
      <c r="Q3757" t="e">
        <f>IF(INDEX(Variables[Variable Type],$A3757)="","",
CONCATENATE("  - &amp;VariableID",TEXT($A3757,"0000"),
" {","VariableTypeCV:  ",CHAR(34),INDEX(Variables[Variable Type],$A3757),CHAR(34),
", VariableCode:  ",CHAR(34),INDEX(Variables[Variable Code],$A3757),CHAR(34),
", VariableNameCV:  ",CHAR(34),INDEX(Variables[Variable Name],$A3757),CHAR(34),
", VariableDefinition:  ",CHAR(34),INDEX(Variables[Variable Definition],$A3757),CHAR(34),
", SpecciationCV:  ",CHAR(34),INDEX(Variables[Speciation],$A3757),CHAR(34),
", NoDataValue:  ",CHAR(34),INDEX(Variables[No Data Value],$A3757),CHAR(34),"}"))</f>
        <v>#REF!</v>
      </c>
    </row>
    <row r="3758" spans="1:17" x14ac:dyDescent="0.25">
      <c r="A3758">
        <v>3755</v>
      </c>
      <c r="D3758" t="e">
        <f>IF(INDEX(People[First Name],$A3758)="","",
CONCATENATE("  - &amp;PersonID",TEXT($A3758,"0000"),
" {","PersonFirstName:  ",CHAR(34),INDEX(People[First Name],$A3758),CHAR(34),
", PersonMiddleName:  ",CHAR(34),INDEX(People[Middle Name],$A3758),CHAR(34),
", PersonLastName:  ",CHAR(34),INDEX(People[Last Name],$A3758),CHAR(34),"}"))</f>
        <v>#REF!</v>
      </c>
      <c r="E3758" t="e">
        <f>IF(INDEX(Organizations[Organization Type '[CV']],$A3758)="","",
CONCATENATE("  - &amp;OrganizationID",TEXT($A3758,"0000"),
" {","OrganizationTypeCV:  ",CHAR(34),INDEX(Organizations[Organization Type '[CV']],$A3758),CHAR(34),
", OrganizationCode:  ",CHAR(34),INDEX(Organizations[Organization Code],$A3758),CHAR(34),
", OrganizationName:  ",CHAR(34),INDEX(Organizations[Organization Name],$A3758),CHAR(34),
", OrganizationDescription:  ",CHAR(34),INDEX(Organizations[Organization Description],$A3758),CHAR(34),
", OrganizationLink:  ",CHAR(34),INDEX(Organizations[Organization Link],$A3758),CHAR(34),"}"))</f>
        <v>#REF!</v>
      </c>
      <c r="F3758" t="e">
        <f>IF(INDEX(People[First Name],$A3758)="","",
CONCATENATE("  - &amp;AffiliationID",TEXT($A3758,"0000"),
" {PersonID: *PersonID",TEXT($A3758,"0000"),
", OrganizationID: *OrganizationID",TEXT(MATCH(INDEX(People[Organization Name],$A3758),Organizations[Organization Name],0),"0000"),
", IsPrimaryOrganizationContact: , AffiliationStartDate: , AffiliationEndDate: , PrimaryPhone: ",
", PrimaryEmail: ",CHAR(34),INDEX(People[Primary Email],$A3758),CHAR(34),
", PrimaryAddress: ",CHAR(34),INDEX(People[Primary Address],$A3758),CHAR(34),
", PersonLink: }"))</f>
        <v>#REF!</v>
      </c>
      <c r="H3758" t="e">
        <f>IF(COUNTA(CitationInformation)=0,"",IF(INDEX(AuthorList[Author Name],$A3758)="","",
CONCATENATE("  - &amp;AuthorListID",TEXT($A3758,"0000"),
"  {CitationID: *CitationID0001",
", PersonID: *PersonID",TEXT(MATCH(INDEX(AuthorList[Author Name],$A3758),People[Full Name],0),"0000"),
", AuthorOrder: ",INDEX(AuthorList[Author Number],$A3758),"}")))</f>
        <v>#REF!</v>
      </c>
      <c r="K3758" t="e">
        <f>IF(INDEX(SamplingFeatures[Feature Code],$A3758)="","",
CONCATENATE("  - &amp;SamplingFeatureID",TEXT($A3758,"0000"),
" {","SamplingFeatureUUID:  ",CHAR(34),INDEX(SamplingFeatures[Sampling Feature UUID],$A3758),CHAR(34),
", SamplingFeatureTypeCV:  ",CHAR(34),INDEX(SamplingFeatures[Sampling Feature Type],$A3758),CHAR(34),
", SamplingFeatureCode:  ",CHAR(34),INDEX(SamplingFeatures[Feature Code],$A3758),CHAR(34),
", SamplingFeatureName:  ",CHAR(34),INDEX(SamplingFeatures[Feature Name],$A3758),CHAR(34),
", SamplingFeatureDescription:  ",CHAR(34),INDEX(SamplingFeatures[Feature Description],$A3758),CHAR(34),
", SamplingFeatureGeotypeCV:  ",CHAR(34),INDEX(SamplingFeatures[Feature Geo Type],$A3758),CHAR(34),
", FeatureGeometry:  ",CHAR(34),INDEX(SamplingFeatures[Feature Geometry],$A3758),CHAR(34),
", Elevation_m:  ",CHAR(34),INDEX(SamplingFeatures[Elevation_m],$A3758),CHAR(34),
", ElevationDatumCV:  ",CHAR(34),ElevationDatum,CHAR(34),"}"))</f>
        <v>#REF!</v>
      </c>
      <c r="L3758" t="e">
        <f>IF(INDEX(SamplingFeatures[Sampling Feature Type],$A3758)&lt;&gt;"Site","",
CONCATENATE("  - &amp;SiteID",TEXT(SUMPRODUCT(--($L$3:$L3757&lt;&gt;"")),"0000"),
" {","SamplingFeatureID:  *SamplingFeatureID",TEXT($A3758,"0000"),
", SiteTypeCV:  ",CHAR(34),INDEX(Sites[Site Type],$A3758),CHAR(34),
", Latitude:  ",INDEX(Sites[Latitude],$A3758),
", Longitude:  ",INDEX(Sites[Longitude],$A3758),
", SRSName:  ",CHAR(34),LatLonDatum,CHAR(34),"}"))</f>
        <v>#REF!</v>
      </c>
      <c r="M3758" t="e">
        <f>IF(INDEX(SamplingFeatures[Sampling Feature Type],$A3758)&lt;&gt;"Specimen","",
CONCATENATE("  - &amp;SpecimenID",TEXT(SUMPRODUCT(--($M$3:$M3757&lt;&gt;"")),"0000"),
" {","SamplingFeatureID:  *SamplingFeatureID",TEXT($A3758,"0000"),
", SpecimenTypeCV:  ",CHAR(34),INDEX(Specimens[Specimen Type],$A3758),CHAR(34),
", SpecimenMediumCV:  ",INDEX(Specimens[Specimen Medium],$A3758),
", IsFieldSpecimen:  ",CHAR(34),INDEX(Specimens[Is Field Specimen?],$A3758),CHAR(34),"}"))</f>
        <v>#REF!</v>
      </c>
      <c r="N3758" t="e">
        <f>IF(COUNTA(SpatialOffsets[])=0,"", IF(INDEX(SpatialOffsets[Spatial Offset Type],$A3758)="","",
CONCATENATE("  - &amp;SpatialOffsetID",TEXT($A3758,"0000"),
" {","SpatialOffsetTypeCV:  ",CHAR(34),INDEX(SpatialOffsets[Spatial Offset Type],$A3758),CHAR(34),
", Offset1Value:  ",INDEX(SpatialOffsets[Offset 1 Value],$A3758),
", Offset1UnitID:  ",CHAR(34),INDEX(SpatialOffsets[Offset 1 Unit],$A3758),CHAR(34),
", Offset2Value:  ",INDEX(SpatialOffsets[Offset 2 Value],$A3758),
", Offset2UnitID:  ",CHAR(34),INDEX(SpatialOffsets[Offset 2 Unit],$A3758),CHAR(34),
", Offset3Value:  ",INDEX(SpatialOffsets[Offset 3 Value],$A3758),
", Offset3UnitID:  ",CHAR(34),INDEX(SpatialOffsets[Offset 3 Unit],$A3758),CHAR(34),,"}")))</f>
        <v>#REF!</v>
      </c>
      <c r="O3758" t="e">
        <f>IF(COUNTA(RelatedFeatures[])=0,"", IF(INDEX(RelatedFeatures[First Sampling Feature Code],$A3758)="","",
CONCATENATE("  - &amp;RelationID",TEXT($A3758,"0000"),
" {","SamplingFeatureID:  *SamplingFeatureID",TEXT(MATCH(INDEX(RelatedFeatures[First Sampling Feature Code],$A3758),SamplingFeatures[Feature Code],0),"0000"),
", RelationshipTypeCV:  ",CHAR(34),INDEX(RelatedFeatures[Relationship Type],$A3758),CHAR(34),
", RelatedFeatureID: *SamplingFeatureID",TEXT(MATCH(INDEX(RelatedFeatures[Second Sampling Feature Code],$A3758),SamplingFeatures[Feature Code],0),"0000"),
", SpatialOffsetID:  ",IF(INDEX(RelatedFeatures[Offset Number],$A3758)="","",CONCATENATE("*SpatialOffsetID",TEXT(INDEX(RelatedFeatures[Offset Number],$A3758),"0000"))),"}")))</f>
        <v>#REF!</v>
      </c>
      <c r="P3758" t="e">
        <f>IF(INDEX(Methods[Method Type],$A3758)="","",
CONCATENATE("  - &amp;MethodID",TEXT($A3758,"0000"),
" {","MethodTypeCV:  ",CHAR(34),INDEX(Methods[Method Type],$A3758),CHAR(34),
", MethodCode:  ",CHAR(34),INDEX(Methods[Method Code],$A3758),CHAR(34),
", MethodName:  ",CHAR(34),INDEX(Methods[Method Name],$A3758),CHAR(34),
", MethodDescription:  ",CHAR(34),INDEX(Methods[Method Description],$A3758),CHAR(34),
", MethodLink:  ",CHAR(34),INDEX(Methods[Method Link],$A3758),CHAR(34),
", OrganizationID: *OrganizationID",TEXT(MATCH(INDEX(Methods[Organization Name],$A3758),Organizations[Organization Name],0),"0000"),"}"))</f>
        <v>#REF!</v>
      </c>
      <c r="Q3758" t="e">
        <f>IF(INDEX(Variables[Variable Type],$A3758)="","",
CONCATENATE("  - &amp;VariableID",TEXT($A3758,"0000"),
" {","VariableTypeCV:  ",CHAR(34),INDEX(Variables[Variable Type],$A3758),CHAR(34),
", VariableCode:  ",CHAR(34),INDEX(Variables[Variable Code],$A3758),CHAR(34),
", VariableNameCV:  ",CHAR(34),INDEX(Variables[Variable Name],$A3758),CHAR(34),
", VariableDefinition:  ",CHAR(34),INDEX(Variables[Variable Definition],$A3758),CHAR(34),
", SpecciationCV:  ",CHAR(34),INDEX(Variables[Speciation],$A3758),CHAR(34),
", NoDataValue:  ",CHAR(34),INDEX(Variables[No Data Value],$A3758),CHAR(34),"}"))</f>
        <v>#REF!</v>
      </c>
    </row>
    <row r="3759" spans="1:17" x14ac:dyDescent="0.25">
      <c r="A3759">
        <v>3756</v>
      </c>
      <c r="D3759" t="e">
        <f>IF(INDEX(People[First Name],$A3759)="","",
CONCATENATE("  - &amp;PersonID",TEXT($A3759,"0000"),
" {","PersonFirstName:  ",CHAR(34),INDEX(People[First Name],$A3759),CHAR(34),
", PersonMiddleName:  ",CHAR(34),INDEX(People[Middle Name],$A3759),CHAR(34),
", PersonLastName:  ",CHAR(34),INDEX(People[Last Name],$A3759),CHAR(34),"}"))</f>
        <v>#REF!</v>
      </c>
      <c r="E3759" t="e">
        <f>IF(INDEX(Organizations[Organization Type '[CV']],$A3759)="","",
CONCATENATE("  - &amp;OrganizationID",TEXT($A3759,"0000"),
" {","OrganizationTypeCV:  ",CHAR(34),INDEX(Organizations[Organization Type '[CV']],$A3759),CHAR(34),
", OrganizationCode:  ",CHAR(34),INDEX(Organizations[Organization Code],$A3759),CHAR(34),
", OrganizationName:  ",CHAR(34),INDEX(Organizations[Organization Name],$A3759),CHAR(34),
", OrganizationDescription:  ",CHAR(34),INDEX(Organizations[Organization Description],$A3759),CHAR(34),
", OrganizationLink:  ",CHAR(34),INDEX(Organizations[Organization Link],$A3759),CHAR(34),"}"))</f>
        <v>#REF!</v>
      </c>
      <c r="F3759" t="e">
        <f>IF(INDEX(People[First Name],$A3759)="","",
CONCATENATE("  - &amp;AffiliationID",TEXT($A3759,"0000"),
" {PersonID: *PersonID",TEXT($A3759,"0000"),
", OrganizationID: *OrganizationID",TEXT(MATCH(INDEX(People[Organization Name],$A3759),Organizations[Organization Name],0),"0000"),
", IsPrimaryOrganizationContact: , AffiliationStartDate: , AffiliationEndDate: , PrimaryPhone: ",
", PrimaryEmail: ",CHAR(34),INDEX(People[Primary Email],$A3759),CHAR(34),
", PrimaryAddress: ",CHAR(34),INDEX(People[Primary Address],$A3759),CHAR(34),
", PersonLink: }"))</f>
        <v>#REF!</v>
      </c>
      <c r="H3759" t="e">
        <f>IF(COUNTA(CitationInformation)=0,"",IF(INDEX(AuthorList[Author Name],$A3759)="","",
CONCATENATE("  - &amp;AuthorListID",TEXT($A3759,"0000"),
"  {CitationID: *CitationID0001",
", PersonID: *PersonID",TEXT(MATCH(INDEX(AuthorList[Author Name],$A3759),People[Full Name],0),"0000"),
", AuthorOrder: ",INDEX(AuthorList[Author Number],$A3759),"}")))</f>
        <v>#REF!</v>
      </c>
      <c r="K3759" t="e">
        <f>IF(INDEX(SamplingFeatures[Feature Code],$A3759)="","",
CONCATENATE("  - &amp;SamplingFeatureID",TEXT($A3759,"0000"),
" {","SamplingFeatureUUID:  ",CHAR(34),INDEX(SamplingFeatures[Sampling Feature UUID],$A3759),CHAR(34),
", SamplingFeatureTypeCV:  ",CHAR(34),INDEX(SamplingFeatures[Sampling Feature Type],$A3759),CHAR(34),
", SamplingFeatureCode:  ",CHAR(34),INDEX(SamplingFeatures[Feature Code],$A3759),CHAR(34),
", SamplingFeatureName:  ",CHAR(34),INDEX(SamplingFeatures[Feature Name],$A3759),CHAR(34),
", SamplingFeatureDescription:  ",CHAR(34),INDEX(SamplingFeatures[Feature Description],$A3759),CHAR(34),
", SamplingFeatureGeotypeCV:  ",CHAR(34),INDEX(SamplingFeatures[Feature Geo Type],$A3759),CHAR(34),
", FeatureGeometry:  ",CHAR(34),INDEX(SamplingFeatures[Feature Geometry],$A3759),CHAR(34),
", Elevation_m:  ",CHAR(34),INDEX(SamplingFeatures[Elevation_m],$A3759),CHAR(34),
", ElevationDatumCV:  ",CHAR(34),ElevationDatum,CHAR(34),"}"))</f>
        <v>#REF!</v>
      </c>
      <c r="L3759" t="e">
        <f>IF(INDEX(SamplingFeatures[Sampling Feature Type],$A3759)&lt;&gt;"Site","",
CONCATENATE("  - &amp;SiteID",TEXT(SUMPRODUCT(--($L$3:$L3758&lt;&gt;"")),"0000"),
" {","SamplingFeatureID:  *SamplingFeatureID",TEXT($A3759,"0000"),
", SiteTypeCV:  ",CHAR(34),INDEX(Sites[Site Type],$A3759),CHAR(34),
", Latitude:  ",INDEX(Sites[Latitude],$A3759),
", Longitude:  ",INDEX(Sites[Longitude],$A3759),
", SRSName:  ",CHAR(34),LatLonDatum,CHAR(34),"}"))</f>
        <v>#REF!</v>
      </c>
      <c r="M3759" t="e">
        <f>IF(INDEX(SamplingFeatures[Sampling Feature Type],$A3759)&lt;&gt;"Specimen","",
CONCATENATE("  - &amp;SpecimenID",TEXT(SUMPRODUCT(--($M$3:$M3758&lt;&gt;"")),"0000"),
" {","SamplingFeatureID:  *SamplingFeatureID",TEXT($A3759,"0000"),
", SpecimenTypeCV:  ",CHAR(34),INDEX(Specimens[Specimen Type],$A3759),CHAR(34),
", SpecimenMediumCV:  ",INDEX(Specimens[Specimen Medium],$A3759),
", IsFieldSpecimen:  ",CHAR(34),INDEX(Specimens[Is Field Specimen?],$A3759),CHAR(34),"}"))</f>
        <v>#REF!</v>
      </c>
      <c r="N3759" t="e">
        <f>IF(COUNTA(SpatialOffsets[])=0,"", IF(INDEX(SpatialOffsets[Spatial Offset Type],$A3759)="","",
CONCATENATE("  - &amp;SpatialOffsetID",TEXT($A3759,"0000"),
" {","SpatialOffsetTypeCV:  ",CHAR(34),INDEX(SpatialOffsets[Spatial Offset Type],$A3759),CHAR(34),
", Offset1Value:  ",INDEX(SpatialOffsets[Offset 1 Value],$A3759),
", Offset1UnitID:  ",CHAR(34),INDEX(SpatialOffsets[Offset 1 Unit],$A3759),CHAR(34),
", Offset2Value:  ",INDEX(SpatialOffsets[Offset 2 Value],$A3759),
", Offset2UnitID:  ",CHAR(34),INDEX(SpatialOffsets[Offset 2 Unit],$A3759),CHAR(34),
", Offset3Value:  ",INDEX(SpatialOffsets[Offset 3 Value],$A3759),
", Offset3UnitID:  ",CHAR(34),INDEX(SpatialOffsets[Offset 3 Unit],$A3759),CHAR(34),,"}")))</f>
        <v>#REF!</v>
      </c>
      <c r="O3759" t="e">
        <f>IF(COUNTA(RelatedFeatures[])=0,"", IF(INDEX(RelatedFeatures[First Sampling Feature Code],$A3759)="","",
CONCATENATE("  - &amp;RelationID",TEXT($A3759,"0000"),
" {","SamplingFeatureID:  *SamplingFeatureID",TEXT(MATCH(INDEX(RelatedFeatures[First Sampling Feature Code],$A3759),SamplingFeatures[Feature Code],0),"0000"),
", RelationshipTypeCV:  ",CHAR(34),INDEX(RelatedFeatures[Relationship Type],$A3759),CHAR(34),
", RelatedFeatureID: *SamplingFeatureID",TEXT(MATCH(INDEX(RelatedFeatures[Second Sampling Feature Code],$A3759),SamplingFeatures[Feature Code],0),"0000"),
", SpatialOffsetID:  ",IF(INDEX(RelatedFeatures[Offset Number],$A3759)="","",CONCATENATE("*SpatialOffsetID",TEXT(INDEX(RelatedFeatures[Offset Number],$A3759),"0000"))),"}")))</f>
        <v>#REF!</v>
      </c>
      <c r="P3759" t="e">
        <f>IF(INDEX(Methods[Method Type],$A3759)="","",
CONCATENATE("  - &amp;MethodID",TEXT($A3759,"0000"),
" {","MethodTypeCV:  ",CHAR(34),INDEX(Methods[Method Type],$A3759),CHAR(34),
", MethodCode:  ",CHAR(34),INDEX(Methods[Method Code],$A3759),CHAR(34),
", MethodName:  ",CHAR(34),INDEX(Methods[Method Name],$A3759),CHAR(34),
", MethodDescription:  ",CHAR(34),INDEX(Methods[Method Description],$A3759),CHAR(34),
", MethodLink:  ",CHAR(34),INDEX(Methods[Method Link],$A3759),CHAR(34),
", OrganizationID: *OrganizationID",TEXT(MATCH(INDEX(Methods[Organization Name],$A3759),Organizations[Organization Name],0),"0000"),"}"))</f>
        <v>#REF!</v>
      </c>
      <c r="Q3759" t="e">
        <f>IF(INDEX(Variables[Variable Type],$A3759)="","",
CONCATENATE("  - &amp;VariableID",TEXT($A3759,"0000"),
" {","VariableTypeCV:  ",CHAR(34),INDEX(Variables[Variable Type],$A3759),CHAR(34),
", VariableCode:  ",CHAR(34),INDEX(Variables[Variable Code],$A3759),CHAR(34),
", VariableNameCV:  ",CHAR(34),INDEX(Variables[Variable Name],$A3759),CHAR(34),
", VariableDefinition:  ",CHAR(34),INDEX(Variables[Variable Definition],$A3759),CHAR(34),
", SpecciationCV:  ",CHAR(34),INDEX(Variables[Speciation],$A3759),CHAR(34),
", NoDataValue:  ",CHAR(34),INDEX(Variables[No Data Value],$A3759),CHAR(34),"}"))</f>
        <v>#REF!</v>
      </c>
    </row>
    <row r="3760" spans="1:17" x14ac:dyDescent="0.25">
      <c r="A3760">
        <v>3757</v>
      </c>
      <c r="D3760" t="e">
        <f>IF(INDEX(People[First Name],$A3760)="","",
CONCATENATE("  - &amp;PersonID",TEXT($A3760,"0000"),
" {","PersonFirstName:  ",CHAR(34),INDEX(People[First Name],$A3760),CHAR(34),
", PersonMiddleName:  ",CHAR(34),INDEX(People[Middle Name],$A3760),CHAR(34),
", PersonLastName:  ",CHAR(34),INDEX(People[Last Name],$A3760),CHAR(34),"}"))</f>
        <v>#REF!</v>
      </c>
      <c r="E3760" t="e">
        <f>IF(INDEX(Organizations[Organization Type '[CV']],$A3760)="","",
CONCATENATE("  - &amp;OrganizationID",TEXT($A3760,"0000"),
" {","OrganizationTypeCV:  ",CHAR(34),INDEX(Organizations[Organization Type '[CV']],$A3760),CHAR(34),
", OrganizationCode:  ",CHAR(34),INDEX(Organizations[Organization Code],$A3760),CHAR(34),
", OrganizationName:  ",CHAR(34),INDEX(Organizations[Organization Name],$A3760),CHAR(34),
", OrganizationDescription:  ",CHAR(34),INDEX(Organizations[Organization Description],$A3760),CHAR(34),
", OrganizationLink:  ",CHAR(34),INDEX(Organizations[Organization Link],$A3760),CHAR(34),"}"))</f>
        <v>#REF!</v>
      </c>
      <c r="F3760" t="e">
        <f>IF(INDEX(People[First Name],$A3760)="","",
CONCATENATE("  - &amp;AffiliationID",TEXT($A3760,"0000"),
" {PersonID: *PersonID",TEXT($A3760,"0000"),
", OrganizationID: *OrganizationID",TEXT(MATCH(INDEX(People[Organization Name],$A3760),Organizations[Organization Name],0),"0000"),
", IsPrimaryOrganizationContact: , AffiliationStartDate: , AffiliationEndDate: , PrimaryPhone: ",
", PrimaryEmail: ",CHAR(34),INDEX(People[Primary Email],$A3760),CHAR(34),
", PrimaryAddress: ",CHAR(34),INDEX(People[Primary Address],$A3760),CHAR(34),
", PersonLink: }"))</f>
        <v>#REF!</v>
      </c>
      <c r="H3760" t="e">
        <f>IF(COUNTA(CitationInformation)=0,"",IF(INDEX(AuthorList[Author Name],$A3760)="","",
CONCATENATE("  - &amp;AuthorListID",TEXT($A3760,"0000"),
"  {CitationID: *CitationID0001",
", PersonID: *PersonID",TEXT(MATCH(INDEX(AuthorList[Author Name],$A3760),People[Full Name],0),"0000"),
", AuthorOrder: ",INDEX(AuthorList[Author Number],$A3760),"}")))</f>
        <v>#REF!</v>
      </c>
      <c r="K3760" t="e">
        <f>IF(INDEX(SamplingFeatures[Feature Code],$A3760)="","",
CONCATENATE("  - &amp;SamplingFeatureID",TEXT($A3760,"0000"),
" {","SamplingFeatureUUID:  ",CHAR(34),INDEX(SamplingFeatures[Sampling Feature UUID],$A3760),CHAR(34),
", SamplingFeatureTypeCV:  ",CHAR(34),INDEX(SamplingFeatures[Sampling Feature Type],$A3760),CHAR(34),
", SamplingFeatureCode:  ",CHAR(34),INDEX(SamplingFeatures[Feature Code],$A3760),CHAR(34),
", SamplingFeatureName:  ",CHAR(34),INDEX(SamplingFeatures[Feature Name],$A3760),CHAR(34),
", SamplingFeatureDescription:  ",CHAR(34),INDEX(SamplingFeatures[Feature Description],$A3760),CHAR(34),
", SamplingFeatureGeotypeCV:  ",CHAR(34),INDEX(SamplingFeatures[Feature Geo Type],$A3760),CHAR(34),
", FeatureGeometry:  ",CHAR(34),INDEX(SamplingFeatures[Feature Geometry],$A3760),CHAR(34),
", Elevation_m:  ",CHAR(34),INDEX(SamplingFeatures[Elevation_m],$A3760),CHAR(34),
", ElevationDatumCV:  ",CHAR(34),ElevationDatum,CHAR(34),"}"))</f>
        <v>#REF!</v>
      </c>
      <c r="L3760" t="e">
        <f>IF(INDEX(SamplingFeatures[Sampling Feature Type],$A3760)&lt;&gt;"Site","",
CONCATENATE("  - &amp;SiteID",TEXT(SUMPRODUCT(--($L$3:$L3759&lt;&gt;"")),"0000"),
" {","SamplingFeatureID:  *SamplingFeatureID",TEXT($A3760,"0000"),
", SiteTypeCV:  ",CHAR(34),INDEX(Sites[Site Type],$A3760),CHAR(34),
", Latitude:  ",INDEX(Sites[Latitude],$A3760),
", Longitude:  ",INDEX(Sites[Longitude],$A3760),
", SRSName:  ",CHAR(34),LatLonDatum,CHAR(34),"}"))</f>
        <v>#REF!</v>
      </c>
      <c r="M3760" t="e">
        <f>IF(INDEX(SamplingFeatures[Sampling Feature Type],$A3760)&lt;&gt;"Specimen","",
CONCATENATE("  - &amp;SpecimenID",TEXT(SUMPRODUCT(--($M$3:$M3759&lt;&gt;"")),"0000"),
" {","SamplingFeatureID:  *SamplingFeatureID",TEXT($A3760,"0000"),
", SpecimenTypeCV:  ",CHAR(34),INDEX(Specimens[Specimen Type],$A3760),CHAR(34),
", SpecimenMediumCV:  ",INDEX(Specimens[Specimen Medium],$A3760),
", IsFieldSpecimen:  ",CHAR(34),INDEX(Specimens[Is Field Specimen?],$A3760),CHAR(34),"}"))</f>
        <v>#REF!</v>
      </c>
      <c r="N3760" t="e">
        <f>IF(COUNTA(SpatialOffsets[])=0,"", IF(INDEX(SpatialOffsets[Spatial Offset Type],$A3760)="","",
CONCATENATE("  - &amp;SpatialOffsetID",TEXT($A3760,"0000"),
" {","SpatialOffsetTypeCV:  ",CHAR(34),INDEX(SpatialOffsets[Spatial Offset Type],$A3760),CHAR(34),
", Offset1Value:  ",INDEX(SpatialOffsets[Offset 1 Value],$A3760),
", Offset1UnitID:  ",CHAR(34),INDEX(SpatialOffsets[Offset 1 Unit],$A3760),CHAR(34),
", Offset2Value:  ",INDEX(SpatialOffsets[Offset 2 Value],$A3760),
", Offset2UnitID:  ",CHAR(34),INDEX(SpatialOffsets[Offset 2 Unit],$A3760),CHAR(34),
", Offset3Value:  ",INDEX(SpatialOffsets[Offset 3 Value],$A3760),
", Offset3UnitID:  ",CHAR(34),INDEX(SpatialOffsets[Offset 3 Unit],$A3760),CHAR(34),,"}")))</f>
        <v>#REF!</v>
      </c>
      <c r="O3760" t="e">
        <f>IF(COUNTA(RelatedFeatures[])=0,"", IF(INDEX(RelatedFeatures[First Sampling Feature Code],$A3760)="","",
CONCATENATE("  - &amp;RelationID",TEXT($A3760,"0000"),
" {","SamplingFeatureID:  *SamplingFeatureID",TEXT(MATCH(INDEX(RelatedFeatures[First Sampling Feature Code],$A3760),SamplingFeatures[Feature Code],0),"0000"),
", RelationshipTypeCV:  ",CHAR(34),INDEX(RelatedFeatures[Relationship Type],$A3760),CHAR(34),
", RelatedFeatureID: *SamplingFeatureID",TEXT(MATCH(INDEX(RelatedFeatures[Second Sampling Feature Code],$A3760),SamplingFeatures[Feature Code],0),"0000"),
", SpatialOffsetID:  ",IF(INDEX(RelatedFeatures[Offset Number],$A3760)="","",CONCATENATE("*SpatialOffsetID",TEXT(INDEX(RelatedFeatures[Offset Number],$A3760),"0000"))),"}")))</f>
        <v>#REF!</v>
      </c>
      <c r="P3760" t="e">
        <f>IF(INDEX(Methods[Method Type],$A3760)="","",
CONCATENATE("  - &amp;MethodID",TEXT($A3760,"0000"),
" {","MethodTypeCV:  ",CHAR(34),INDEX(Methods[Method Type],$A3760),CHAR(34),
", MethodCode:  ",CHAR(34),INDEX(Methods[Method Code],$A3760),CHAR(34),
", MethodName:  ",CHAR(34),INDEX(Methods[Method Name],$A3760),CHAR(34),
", MethodDescription:  ",CHAR(34),INDEX(Methods[Method Description],$A3760),CHAR(34),
", MethodLink:  ",CHAR(34),INDEX(Methods[Method Link],$A3760),CHAR(34),
", OrganizationID: *OrganizationID",TEXT(MATCH(INDEX(Methods[Organization Name],$A3760),Organizations[Organization Name],0),"0000"),"}"))</f>
        <v>#REF!</v>
      </c>
      <c r="Q3760" t="e">
        <f>IF(INDEX(Variables[Variable Type],$A3760)="","",
CONCATENATE("  - &amp;VariableID",TEXT($A3760,"0000"),
" {","VariableTypeCV:  ",CHAR(34),INDEX(Variables[Variable Type],$A3760),CHAR(34),
", VariableCode:  ",CHAR(34),INDEX(Variables[Variable Code],$A3760),CHAR(34),
", VariableNameCV:  ",CHAR(34),INDEX(Variables[Variable Name],$A3760),CHAR(34),
", VariableDefinition:  ",CHAR(34),INDEX(Variables[Variable Definition],$A3760),CHAR(34),
", SpecciationCV:  ",CHAR(34),INDEX(Variables[Speciation],$A3760),CHAR(34),
", NoDataValue:  ",CHAR(34),INDEX(Variables[No Data Value],$A3760),CHAR(34),"}"))</f>
        <v>#REF!</v>
      </c>
    </row>
    <row r="3761" spans="1:17" x14ac:dyDescent="0.25">
      <c r="A3761">
        <v>3758</v>
      </c>
      <c r="D3761" t="e">
        <f>IF(INDEX(People[First Name],$A3761)="","",
CONCATENATE("  - &amp;PersonID",TEXT($A3761,"0000"),
" {","PersonFirstName:  ",CHAR(34),INDEX(People[First Name],$A3761),CHAR(34),
", PersonMiddleName:  ",CHAR(34),INDEX(People[Middle Name],$A3761),CHAR(34),
", PersonLastName:  ",CHAR(34),INDEX(People[Last Name],$A3761),CHAR(34),"}"))</f>
        <v>#REF!</v>
      </c>
      <c r="E3761" t="e">
        <f>IF(INDEX(Organizations[Organization Type '[CV']],$A3761)="","",
CONCATENATE("  - &amp;OrganizationID",TEXT($A3761,"0000"),
" {","OrganizationTypeCV:  ",CHAR(34),INDEX(Organizations[Organization Type '[CV']],$A3761),CHAR(34),
", OrganizationCode:  ",CHAR(34),INDEX(Organizations[Organization Code],$A3761),CHAR(34),
", OrganizationName:  ",CHAR(34),INDEX(Organizations[Organization Name],$A3761),CHAR(34),
", OrganizationDescription:  ",CHAR(34),INDEX(Organizations[Organization Description],$A3761),CHAR(34),
", OrganizationLink:  ",CHAR(34),INDEX(Organizations[Organization Link],$A3761),CHAR(34),"}"))</f>
        <v>#REF!</v>
      </c>
      <c r="F3761" t="e">
        <f>IF(INDEX(People[First Name],$A3761)="","",
CONCATENATE("  - &amp;AffiliationID",TEXT($A3761,"0000"),
" {PersonID: *PersonID",TEXT($A3761,"0000"),
", OrganizationID: *OrganizationID",TEXT(MATCH(INDEX(People[Organization Name],$A3761),Organizations[Organization Name],0),"0000"),
", IsPrimaryOrganizationContact: , AffiliationStartDate: , AffiliationEndDate: , PrimaryPhone: ",
", PrimaryEmail: ",CHAR(34),INDEX(People[Primary Email],$A3761),CHAR(34),
", PrimaryAddress: ",CHAR(34),INDEX(People[Primary Address],$A3761),CHAR(34),
", PersonLink: }"))</f>
        <v>#REF!</v>
      </c>
      <c r="H3761" t="e">
        <f>IF(COUNTA(CitationInformation)=0,"",IF(INDEX(AuthorList[Author Name],$A3761)="","",
CONCATENATE("  - &amp;AuthorListID",TEXT($A3761,"0000"),
"  {CitationID: *CitationID0001",
", PersonID: *PersonID",TEXT(MATCH(INDEX(AuthorList[Author Name],$A3761),People[Full Name],0),"0000"),
", AuthorOrder: ",INDEX(AuthorList[Author Number],$A3761),"}")))</f>
        <v>#REF!</v>
      </c>
      <c r="K3761" t="e">
        <f>IF(INDEX(SamplingFeatures[Feature Code],$A3761)="","",
CONCATENATE("  - &amp;SamplingFeatureID",TEXT($A3761,"0000"),
" {","SamplingFeatureUUID:  ",CHAR(34),INDEX(SamplingFeatures[Sampling Feature UUID],$A3761),CHAR(34),
", SamplingFeatureTypeCV:  ",CHAR(34),INDEX(SamplingFeatures[Sampling Feature Type],$A3761),CHAR(34),
", SamplingFeatureCode:  ",CHAR(34),INDEX(SamplingFeatures[Feature Code],$A3761),CHAR(34),
", SamplingFeatureName:  ",CHAR(34),INDEX(SamplingFeatures[Feature Name],$A3761),CHAR(34),
", SamplingFeatureDescription:  ",CHAR(34),INDEX(SamplingFeatures[Feature Description],$A3761),CHAR(34),
", SamplingFeatureGeotypeCV:  ",CHAR(34),INDEX(SamplingFeatures[Feature Geo Type],$A3761),CHAR(34),
", FeatureGeometry:  ",CHAR(34),INDEX(SamplingFeatures[Feature Geometry],$A3761),CHAR(34),
", Elevation_m:  ",CHAR(34),INDEX(SamplingFeatures[Elevation_m],$A3761),CHAR(34),
", ElevationDatumCV:  ",CHAR(34),ElevationDatum,CHAR(34),"}"))</f>
        <v>#REF!</v>
      </c>
      <c r="L3761" t="e">
        <f>IF(INDEX(SamplingFeatures[Sampling Feature Type],$A3761)&lt;&gt;"Site","",
CONCATENATE("  - &amp;SiteID",TEXT(SUMPRODUCT(--($L$3:$L3760&lt;&gt;"")),"0000"),
" {","SamplingFeatureID:  *SamplingFeatureID",TEXT($A3761,"0000"),
", SiteTypeCV:  ",CHAR(34),INDEX(Sites[Site Type],$A3761),CHAR(34),
", Latitude:  ",INDEX(Sites[Latitude],$A3761),
", Longitude:  ",INDEX(Sites[Longitude],$A3761),
", SRSName:  ",CHAR(34),LatLonDatum,CHAR(34),"}"))</f>
        <v>#REF!</v>
      </c>
      <c r="M3761" t="e">
        <f>IF(INDEX(SamplingFeatures[Sampling Feature Type],$A3761)&lt;&gt;"Specimen","",
CONCATENATE("  - &amp;SpecimenID",TEXT(SUMPRODUCT(--($M$3:$M3760&lt;&gt;"")),"0000"),
" {","SamplingFeatureID:  *SamplingFeatureID",TEXT($A3761,"0000"),
", SpecimenTypeCV:  ",CHAR(34),INDEX(Specimens[Specimen Type],$A3761),CHAR(34),
", SpecimenMediumCV:  ",INDEX(Specimens[Specimen Medium],$A3761),
", IsFieldSpecimen:  ",CHAR(34),INDEX(Specimens[Is Field Specimen?],$A3761),CHAR(34),"}"))</f>
        <v>#REF!</v>
      </c>
      <c r="N3761" t="e">
        <f>IF(COUNTA(SpatialOffsets[])=0,"", IF(INDEX(SpatialOffsets[Spatial Offset Type],$A3761)="","",
CONCATENATE("  - &amp;SpatialOffsetID",TEXT($A3761,"0000"),
" {","SpatialOffsetTypeCV:  ",CHAR(34),INDEX(SpatialOffsets[Spatial Offset Type],$A3761),CHAR(34),
", Offset1Value:  ",INDEX(SpatialOffsets[Offset 1 Value],$A3761),
", Offset1UnitID:  ",CHAR(34),INDEX(SpatialOffsets[Offset 1 Unit],$A3761),CHAR(34),
", Offset2Value:  ",INDEX(SpatialOffsets[Offset 2 Value],$A3761),
", Offset2UnitID:  ",CHAR(34),INDEX(SpatialOffsets[Offset 2 Unit],$A3761),CHAR(34),
", Offset3Value:  ",INDEX(SpatialOffsets[Offset 3 Value],$A3761),
", Offset3UnitID:  ",CHAR(34),INDEX(SpatialOffsets[Offset 3 Unit],$A3761),CHAR(34),,"}")))</f>
        <v>#REF!</v>
      </c>
      <c r="O3761" t="e">
        <f>IF(COUNTA(RelatedFeatures[])=0,"", IF(INDEX(RelatedFeatures[First Sampling Feature Code],$A3761)="","",
CONCATENATE("  - &amp;RelationID",TEXT($A3761,"0000"),
" {","SamplingFeatureID:  *SamplingFeatureID",TEXT(MATCH(INDEX(RelatedFeatures[First Sampling Feature Code],$A3761),SamplingFeatures[Feature Code],0),"0000"),
", RelationshipTypeCV:  ",CHAR(34),INDEX(RelatedFeatures[Relationship Type],$A3761),CHAR(34),
", RelatedFeatureID: *SamplingFeatureID",TEXT(MATCH(INDEX(RelatedFeatures[Second Sampling Feature Code],$A3761),SamplingFeatures[Feature Code],0),"0000"),
", SpatialOffsetID:  ",IF(INDEX(RelatedFeatures[Offset Number],$A3761)="","",CONCATENATE("*SpatialOffsetID",TEXT(INDEX(RelatedFeatures[Offset Number],$A3761),"0000"))),"}")))</f>
        <v>#REF!</v>
      </c>
      <c r="P3761" t="e">
        <f>IF(INDEX(Methods[Method Type],$A3761)="","",
CONCATENATE("  - &amp;MethodID",TEXT($A3761,"0000"),
" {","MethodTypeCV:  ",CHAR(34),INDEX(Methods[Method Type],$A3761),CHAR(34),
", MethodCode:  ",CHAR(34),INDEX(Methods[Method Code],$A3761),CHAR(34),
", MethodName:  ",CHAR(34),INDEX(Methods[Method Name],$A3761),CHAR(34),
", MethodDescription:  ",CHAR(34),INDEX(Methods[Method Description],$A3761),CHAR(34),
", MethodLink:  ",CHAR(34),INDEX(Methods[Method Link],$A3761),CHAR(34),
", OrganizationID: *OrganizationID",TEXT(MATCH(INDEX(Methods[Organization Name],$A3761),Organizations[Organization Name],0),"0000"),"}"))</f>
        <v>#REF!</v>
      </c>
      <c r="Q3761" t="e">
        <f>IF(INDEX(Variables[Variable Type],$A3761)="","",
CONCATENATE("  - &amp;VariableID",TEXT($A3761,"0000"),
" {","VariableTypeCV:  ",CHAR(34),INDEX(Variables[Variable Type],$A3761),CHAR(34),
", VariableCode:  ",CHAR(34),INDEX(Variables[Variable Code],$A3761),CHAR(34),
", VariableNameCV:  ",CHAR(34),INDEX(Variables[Variable Name],$A3761),CHAR(34),
", VariableDefinition:  ",CHAR(34),INDEX(Variables[Variable Definition],$A3761),CHAR(34),
", SpecciationCV:  ",CHAR(34),INDEX(Variables[Speciation],$A3761),CHAR(34),
", NoDataValue:  ",CHAR(34),INDEX(Variables[No Data Value],$A3761),CHAR(34),"}"))</f>
        <v>#REF!</v>
      </c>
    </row>
    <row r="3762" spans="1:17" x14ac:dyDescent="0.25">
      <c r="A3762">
        <v>3759</v>
      </c>
      <c r="D3762" t="e">
        <f>IF(INDEX(People[First Name],$A3762)="","",
CONCATENATE("  - &amp;PersonID",TEXT($A3762,"0000"),
" {","PersonFirstName:  ",CHAR(34),INDEX(People[First Name],$A3762),CHAR(34),
", PersonMiddleName:  ",CHAR(34),INDEX(People[Middle Name],$A3762),CHAR(34),
", PersonLastName:  ",CHAR(34),INDEX(People[Last Name],$A3762),CHAR(34),"}"))</f>
        <v>#REF!</v>
      </c>
      <c r="E3762" t="e">
        <f>IF(INDEX(Organizations[Organization Type '[CV']],$A3762)="","",
CONCATENATE("  - &amp;OrganizationID",TEXT($A3762,"0000"),
" {","OrganizationTypeCV:  ",CHAR(34),INDEX(Organizations[Organization Type '[CV']],$A3762),CHAR(34),
", OrganizationCode:  ",CHAR(34),INDEX(Organizations[Organization Code],$A3762),CHAR(34),
", OrganizationName:  ",CHAR(34),INDEX(Organizations[Organization Name],$A3762),CHAR(34),
", OrganizationDescription:  ",CHAR(34),INDEX(Organizations[Organization Description],$A3762),CHAR(34),
", OrganizationLink:  ",CHAR(34),INDEX(Organizations[Organization Link],$A3762),CHAR(34),"}"))</f>
        <v>#REF!</v>
      </c>
      <c r="F3762" t="e">
        <f>IF(INDEX(People[First Name],$A3762)="","",
CONCATENATE("  - &amp;AffiliationID",TEXT($A3762,"0000"),
" {PersonID: *PersonID",TEXT($A3762,"0000"),
", OrganizationID: *OrganizationID",TEXT(MATCH(INDEX(People[Organization Name],$A3762),Organizations[Organization Name],0),"0000"),
", IsPrimaryOrganizationContact: , AffiliationStartDate: , AffiliationEndDate: , PrimaryPhone: ",
", PrimaryEmail: ",CHAR(34),INDEX(People[Primary Email],$A3762),CHAR(34),
", PrimaryAddress: ",CHAR(34),INDEX(People[Primary Address],$A3762),CHAR(34),
", PersonLink: }"))</f>
        <v>#REF!</v>
      </c>
      <c r="H3762" t="e">
        <f>IF(COUNTA(CitationInformation)=0,"",IF(INDEX(AuthorList[Author Name],$A3762)="","",
CONCATENATE("  - &amp;AuthorListID",TEXT($A3762,"0000"),
"  {CitationID: *CitationID0001",
", PersonID: *PersonID",TEXT(MATCH(INDEX(AuthorList[Author Name],$A3762),People[Full Name],0),"0000"),
", AuthorOrder: ",INDEX(AuthorList[Author Number],$A3762),"}")))</f>
        <v>#REF!</v>
      </c>
      <c r="K3762" t="e">
        <f>IF(INDEX(SamplingFeatures[Feature Code],$A3762)="","",
CONCATENATE("  - &amp;SamplingFeatureID",TEXT($A3762,"0000"),
" {","SamplingFeatureUUID:  ",CHAR(34),INDEX(SamplingFeatures[Sampling Feature UUID],$A3762),CHAR(34),
", SamplingFeatureTypeCV:  ",CHAR(34),INDEX(SamplingFeatures[Sampling Feature Type],$A3762),CHAR(34),
", SamplingFeatureCode:  ",CHAR(34),INDEX(SamplingFeatures[Feature Code],$A3762),CHAR(34),
", SamplingFeatureName:  ",CHAR(34),INDEX(SamplingFeatures[Feature Name],$A3762),CHAR(34),
", SamplingFeatureDescription:  ",CHAR(34),INDEX(SamplingFeatures[Feature Description],$A3762),CHAR(34),
", SamplingFeatureGeotypeCV:  ",CHAR(34),INDEX(SamplingFeatures[Feature Geo Type],$A3762),CHAR(34),
", FeatureGeometry:  ",CHAR(34),INDEX(SamplingFeatures[Feature Geometry],$A3762),CHAR(34),
", Elevation_m:  ",CHAR(34),INDEX(SamplingFeatures[Elevation_m],$A3762),CHAR(34),
", ElevationDatumCV:  ",CHAR(34),ElevationDatum,CHAR(34),"}"))</f>
        <v>#REF!</v>
      </c>
      <c r="L3762" t="e">
        <f>IF(INDEX(SamplingFeatures[Sampling Feature Type],$A3762)&lt;&gt;"Site","",
CONCATENATE("  - &amp;SiteID",TEXT(SUMPRODUCT(--($L$3:$L3761&lt;&gt;"")),"0000"),
" {","SamplingFeatureID:  *SamplingFeatureID",TEXT($A3762,"0000"),
", SiteTypeCV:  ",CHAR(34),INDEX(Sites[Site Type],$A3762),CHAR(34),
", Latitude:  ",INDEX(Sites[Latitude],$A3762),
", Longitude:  ",INDEX(Sites[Longitude],$A3762),
", SRSName:  ",CHAR(34),LatLonDatum,CHAR(34),"}"))</f>
        <v>#REF!</v>
      </c>
      <c r="M3762" t="e">
        <f>IF(INDEX(SamplingFeatures[Sampling Feature Type],$A3762)&lt;&gt;"Specimen","",
CONCATENATE("  - &amp;SpecimenID",TEXT(SUMPRODUCT(--($M$3:$M3761&lt;&gt;"")),"0000"),
" {","SamplingFeatureID:  *SamplingFeatureID",TEXT($A3762,"0000"),
", SpecimenTypeCV:  ",CHAR(34),INDEX(Specimens[Specimen Type],$A3762),CHAR(34),
", SpecimenMediumCV:  ",INDEX(Specimens[Specimen Medium],$A3762),
", IsFieldSpecimen:  ",CHAR(34),INDEX(Specimens[Is Field Specimen?],$A3762),CHAR(34),"}"))</f>
        <v>#REF!</v>
      </c>
      <c r="N3762" t="e">
        <f>IF(COUNTA(SpatialOffsets[])=0,"", IF(INDEX(SpatialOffsets[Spatial Offset Type],$A3762)="","",
CONCATENATE("  - &amp;SpatialOffsetID",TEXT($A3762,"0000"),
" {","SpatialOffsetTypeCV:  ",CHAR(34),INDEX(SpatialOffsets[Spatial Offset Type],$A3762),CHAR(34),
", Offset1Value:  ",INDEX(SpatialOffsets[Offset 1 Value],$A3762),
", Offset1UnitID:  ",CHAR(34),INDEX(SpatialOffsets[Offset 1 Unit],$A3762),CHAR(34),
", Offset2Value:  ",INDEX(SpatialOffsets[Offset 2 Value],$A3762),
", Offset2UnitID:  ",CHAR(34),INDEX(SpatialOffsets[Offset 2 Unit],$A3762),CHAR(34),
", Offset3Value:  ",INDEX(SpatialOffsets[Offset 3 Value],$A3762),
", Offset3UnitID:  ",CHAR(34),INDEX(SpatialOffsets[Offset 3 Unit],$A3762),CHAR(34),,"}")))</f>
        <v>#REF!</v>
      </c>
      <c r="O3762" t="e">
        <f>IF(COUNTA(RelatedFeatures[])=0,"", IF(INDEX(RelatedFeatures[First Sampling Feature Code],$A3762)="","",
CONCATENATE("  - &amp;RelationID",TEXT($A3762,"0000"),
" {","SamplingFeatureID:  *SamplingFeatureID",TEXT(MATCH(INDEX(RelatedFeatures[First Sampling Feature Code],$A3762),SamplingFeatures[Feature Code],0),"0000"),
", RelationshipTypeCV:  ",CHAR(34),INDEX(RelatedFeatures[Relationship Type],$A3762),CHAR(34),
", RelatedFeatureID: *SamplingFeatureID",TEXT(MATCH(INDEX(RelatedFeatures[Second Sampling Feature Code],$A3762),SamplingFeatures[Feature Code],0),"0000"),
", SpatialOffsetID:  ",IF(INDEX(RelatedFeatures[Offset Number],$A3762)="","",CONCATENATE("*SpatialOffsetID",TEXT(INDEX(RelatedFeatures[Offset Number],$A3762),"0000"))),"}")))</f>
        <v>#REF!</v>
      </c>
      <c r="P3762" t="e">
        <f>IF(INDEX(Methods[Method Type],$A3762)="","",
CONCATENATE("  - &amp;MethodID",TEXT($A3762,"0000"),
" {","MethodTypeCV:  ",CHAR(34),INDEX(Methods[Method Type],$A3762),CHAR(34),
", MethodCode:  ",CHAR(34),INDEX(Methods[Method Code],$A3762),CHAR(34),
", MethodName:  ",CHAR(34),INDEX(Methods[Method Name],$A3762),CHAR(34),
", MethodDescription:  ",CHAR(34),INDEX(Methods[Method Description],$A3762),CHAR(34),
", MethodLink:  ",CHAR(34),INDEX(Methods[Method Link],$A3762),CHAR(34),
", OrganizationID: *OrganizationID",TEXT(MATCH(INDEX(Methods[Organization Name],$A3762),Organizations[Organization Name],0),"0000"),"}"))</f>
        <v>#REF!</v>
      </c>
      <c r="Q3762" t="e">
        <f>IF(INDEX(Variables[Variable Type],$A3762)="","",
CONCATENATE("  - &amp;VariableID",TEXT($A3762,"0000"),
" {","VariableTypeCV:  ",CHAR(34),INDEX(Variables[Variable Type],$A3762),CHAR(34),
", VariableCode:  ",CHAR(34),INDEX(Variables[Variable Code],$A3762),CHAR(34),
", VariableNameCV:  ",CHAR(34),INDEX(Variables[Variable Name],$A3762),CHAR(34),
", VariableDefinition:  ",CHAR(34),INDEX(Variables[Variable Definition],$A3762),CHAR(34),
", SpecciationCV:  ",CHAR(34),INDEX(Variables[Speciation],$A3762),CHAR(34),
", NoDataValue:  ",CHAR(34),INDEX(Variables[No Data Value],$A3762),CHAR(34),"}"))</f>
        <v>#REF!</v>
      </c>
    </row>
    <row r="3763" spans="1:17" x14ac:dyDescent="0.25">
      <c r="A3763">
        <v>3760</v>
      </c>
      <c r="D3763" t="e">
        <f>IF(INDEX(People[First Name],$A3763)="","",
CONCATENATE("  - &amp;PersonID",TEXT($A3763,"0000"),
" {","PersonFirstName:  ",CHAR(34),INDEX(People[First Name],$A3763),CHAR(34),
", PersonMiddleName:  ",CHAR(34),INDEX(People[Middle Name],$A3763),CHAR(34),
", PersonLastName:  ",CHAR(34),INDEX(People[Last Name],$A3763),CHAR(34),"}"))</f>
        <v>#REF!</v>
      </c>
      <c r="E3763" t="e">
        <f>IF(INDEX(Organizations[Organization Type '[CV']],$A3763)="","",
CONCATENATE("  - &amp;OrganizationID",TEXT($A3763,"0000"),
" {","OrganizationTypeCV:  ",CHAR(34),INDEX(Organizations[Organization Type '[CV']],$A3763),CHAR(34),
", OrganizationCode:  ",CHAR(34),INDEX(Organizations[Organization Code],$A3763),CHAR(34),
", OrganizationName:  ",CHAR(34),INDEX(Organizations[Organization Name],$A3763),CHAR(34),
", OrganizationDescription:  ",CHAR(34),INDEX(Organizations[Organization Description],$A3763),CHAR(34),
", OrganizationLink:  ",CHAR(34),INDEX(Organizations[Organization Link],$A3763),CHAR(34),"}"))</f>
        <v>#REF!</v>
      </c>
      <c r="F3763" t="e">
        <f>IF(INDEX(People[First Name],$A3763)="","",
CONCATENATE("  - &amp;AffiliationID",TEXT($A3763,"0000"),
" {PersonID: *PersonID",TEXT($A3763,"0000"),
", OrganizationID: *OrganizationID",TEXT(MATCH(INDEX(People[Organization Name],$A3763),Organizations[Organization Name],0),"0000"),
", IsPrimaryOrganizationContact: , AffiliationStartDate: , AffiliationEndDate: , PrimaryPhone: ",
", PrimaryEmail: ",CHAR(34),INDEX(People[Primary Email],$A3763),CHAR(34),
", PrimaryAddress: ",CHAR(34),INDEX(People[Primary Address],$A3763),CHAR(34),
", PersonLink: }"))</f>
        <v>#REF!</v>
      </c>
      <c r="H3763" t="e">
        <f>IF(COUNTA(CitationInformation)=0,"",IF(INDEX(AuthorList[Author Name],$A3763)="","",
CONCATENATE("  - &amp;AuthorListID",TEXT($A3763,"0000"),
"  {CitationID: *CitationID0001",
", PersonID: *PersonID",TEXT(MATCH(INDEX(AuthorList[Author Name],$A3763),People[Full Name],0),"0000"),
", AuthorOrder: ",INDEX(AuthorList[Author Number],$A3763),"}")))</f>
        <v>#REF!</v>
      </c>
      <c r="K3763" t="e">
        <f>IF(INDEX(SamplingFeatures[Feature Code],$A3763)="","",
CONCATENATE("  - &amp;SamplingFeatureID",TEXT($A3763,"0000"),
" {","SamplingFeatureUUID:  ",CHAR(34),INDEX(SamplingFeatures[Sampling Feature UUID],$A3763),CHAR(34),
", SamplingFeatureTypeCV:  ",CHAR(34),INDEX(SamplingFeatures[Sampling Feature Type],$A3763),CHAR(34),
", SamplingFeatureCode:  ",CHAR(34),INDEX(SamplingFeatures[Feature Code],$A3763),CHAR(34),
", SamplingFeatureName:  ",CHAR(34),INDEX(SamplingFeatures[Feature Name],$A3763),CHAR(34),
", SamplingFeatureDescription:  ",CHAR(34),INDEX(SamplingFeatures[Feature Description],$A3763),CHAR(34),
", SamplingFeatureGeotypeCV:  ",CHAR(34),INDEX(SamplingFeatures[Feature Geo Type],$A3763),CHAR(34),
", FeatureGeometry:  ",CHAR(34),INDEX(SamplingFeatures[Feature Geometry],$A3763),CHAR(34),
", Elevation_m:  ",CHAR(34),INDEX(SamplingFeatures[Elevation_m],$A3763),CHAR(34),
", ElevationDatumCV:  ",CHAR(34),ElevationDatum,CHAR(34),"}"))</f>
        <v>#REF!</v>
      </c>
      <c r="L3763" t="e">
        <f>IF(INDEX(SamplingFeatures[Sampling Feature Type],$A3763)&lt;&gt;"Site","",
CONCATENATE("  - &amp;SiteID",TEXT(SUMPRODUCT(--($L$3:$L3762&lt;&gt;"")),"0000"),
" {","SamplingFeatureID:  *SamplingFeatureID",TEXT($A3763,"0000"),
", SiteTypeCV:  ",CHAR(34),INDEX(Sites[Site Type],$A3763),CHAR(34),
", Latitude:  ",INDEX(Sites[Latitude],$A3763),
", Longitude:  ",INDEX(Sites[Longitude],$A3763),
", SRSName:  ",CHAR(34),LatLonDatum,CHAR(34),"}"))</f>
        <v>#REF!</v>
      </c>
      <c r="M3763" t="e">
        <f>IF(INDEX(SamplingFeatures[Sampling Feature Type],$A3763)&lt;&gt;"Specimen","",
CONCATENATE("  - &amp;SpecimenID",TEXT(SUMPRODUCT(--($M$3:$M3762&lt;&gt;"")),"0000"),
" {","SamplingFeatureID:  *SamplingFeatureID",TEXT($A3763,"0000"),
", SpecimenTypeCV:  ",CHAR(34),INDEX(Specimens[Specimen Type],$A3763),CHAR(34),
", SpecimenMediumCV:  ",INDEX(Specimens[Specimen Medium],$A3763),
", IsFieldSpecimen:  ",CHAR(34),INDEX(Specimens[Is Field Specimen?],$A3763),CHAR(34),"}"))</f>
        <v>#REF!</v>
      </c>
      <c r="N3763" t="e">
        <f>IF(COUNTA(SpatialOffsets[])=0,"", IF(INDEX(SpatialOffsets[Spatial Offset Type],$A3763)="","",
CONCATENATE("  - &amp;SpatialOffsetID",TEXT($A3763,"0000"),
" {","SpatialOffsetTypeCV:  ",CHAR(34),INDEX(SpatialOffsets[Spatial Offset Type],$A3763),CHAR(34),
", Offset1Value:  ",INDEX(SpatialOffsets[Offset 1 Value],$A3763),
", Offset1UnitID:  ",CHAR(34),INDEX(SpatialOffsets[Offset 1 Unit],$A3763),CHAR(34),
", Offset2Value:  ",INDEX(SpatialOffsets[Offset 2 Value],$A3763),
", Offset2UnitID:  ",CHAR(34),INDEX(SpatialOffsets[Offset 2 Unit],$A3763),CHAR(34),
", Offset3Value:  ",INDEX(SpatialOffsets[Offset 3 Value],$A3763),
", Offset3UnitID:  ",CHAR(34),INDEX(SpatialOffsets[Offset 3 Unit],$A3763),CHAR(34),,"}")))</f>
        <v>#REF!</v>
      </c>
      <c r="O3763" t="e">
        <f>IF(COUNTA(RelatedFeatures[])=0,"", IF(INDEX(RelatedFeatures[First Sampling Feature Code],$A3763)="","",
CONCATENATE("  - &amp;RelationID",TEXT($A3763,"0000"),
" {","SamplingFeatureID:  *SamplingFeatureID",TEXT(MATCH(INDEX(RelatedFeatures[First Sampling Feature Code],$A3763),SamplingFeatures[Feature Code],0),"0000"),
", RelationshipTypeCV:  ",CHAR(34),INDEX(RelatedFeatures[Relationship Type],$A3763),CHAR(34),
", RelatedFeatureID: *SamplingFeatureID",TEXT(MATCH(INDEX(RelatedFeatures[Second Sampling Feature Code],$A3763),SamplingFeatures[Feature Code],0),"0000"),
", SpatialOffsetID:  ",IF(INDEX(RelatedFeatures[Offset Number],$A3763)="","",CONCATENATE("*SpatialOffsetID",TEXT(INDEX(RelatedFeatures[Offset Number],$A3763),"0000"))),"}")))</f>
        <v>#REF!</v>
      </c>
      <c r="P3763" t="e">
        <f>IF(INDEX(Methods[Method Type],$A3763)="","",
CONCATENATE("  - &amp;MethodID",TEXT($A3763,"0000"),
" {","MethodTypeCV:  ",CHAR(34),INDEX(Methods[Method Type],$A3763),CHAR(34),
", MethodCode:  ",CHAR(34),INDEX(Methods[Method Code],$A3763),CHAR(34),
", MethodName:  ",CHAR(34),INDEX(Methods[Method Name],$A3763),CHAR(34),
", MethodDescription:  ",CHAR(34),INDEX(Methods[Method Description],$A3763),CHAR(34),
", MethodLink:  ",CHAR(34),INDEX(Methods[Method Link],$A3763),CHAR(34),
", OrganizationID: *OrganizationID",TEXT(MATCH(INDEX(Methods[Organization Name],$A3763),Organizations[Organization Name],0),"0000"),"}"))</f>
        <v>#REF!</v>
      </c>
      <c r="Q3763" t="e">
        <f>IF(INDEX(Variables[Variable Type],$A3763)="","",
CONCATENATE("  - &amp;VariableID",TEXT($A3763,"0000"),
" {","VariableTypeCV:  ",CHAR(34),INDEX(Variables[Variable Type],$A3763),CHAR(34),
", VariableCode:  ",CHAR(34),INDEX(Variables[Variable Code],$A3763),CHAR(34),
", VariableNameCV:  ",CHAR(34),INDEX(Variables[Variable Name],$A3763),CHAR(34),
", VariableDefinition:  ",CHAR(34),INDEX(Variables[Variable Definition],$A3763),CHAR(34),
", SpecciationCV:  ",CHAR(34),INDEX(Variables[Speciation],$A3763),CHAR(34),
", NoDataValue:  ",CHAR(34),INDEX(Variables[No Data Value],$A3763),CHAR(34),"}"))</f>
        <v>#REF!</v>
      </c>
    </row>
    <row r="3764" spans="1:17" x14ac:dyDescent="0.25">
      <c r="A3764">
        <v>3761</v>
      </c>
      <c r="D3764" t="e">
        <f>IF(INDEX(People[First Name],$A3764)="","",
CONCATENATE("  - &amp;PersonID",TEXT($A3764,"0000"),
" {","PersonFirstName:  ",CHAR(34),INDEX(People[First Name],$A3764),CHAR(34),
", PersonMiddleName:  ",CHAR(34),INDEX(People[Middle Name],$A3764),CHAR(34),
", PersonLastName:  ",CHAR(34),INDEX(People[Last Name],$A3764),CHAR(34),"}"))</f>
        <v>#REF!</v>
      </c>
      <c r="E3764" t="e">
        <f>IF(INDEX(Organizations[Organization Type '[CV']],$A3764)="","",
CONCATENATE("  - &amp;OrganizationID",TEXT($A3764,"0000"),
" {","OrganizationTypeCV:  ",CHAR(34),INDEX(Organizations[Organization Type '[CV']],$A3764),CHAR(34),
", OrganizationCode:  ",CHAR(34),INDEX(Organizations[Organization Code],$A3764),CHAR(34),
", OrganizationName:  ",CHAR(34),INDEX(Organizations[Organization Name],$A3764),CHAR(34),
", OrganizationDescription:  ",CHAR(34),INDEX(Organizations[Organization Description],$A3764),CHAR(34),
", OrganizationLink:  ",CHAR(34),INDEX(Organizations[Organization Link],$A3764),CHAR(34),"}"))</f>
        <v>#REF!</v>
      </c>
      <c r="F3764" t="e">
        <f>IF(INDEX(People[First Name],$A3764)="","",
CONCATENATE("  - &amp;AffiliationID",TEXT($A3764,"0000"),
" {PersonID: *PersonID",TEXT($A3764,"0000"),
", OrganizationID: *OrganizationID",TEXT(MATCH(INDEX(People[Organization Name],$A3764),Organizations[Organization Name],0),"0000"),
", IsPrimaryOrganizationContact: , AffiliationStartDate: , AffiliationEndDate: , PrimaryPhone: ",
", PrimaryEmail: ",CHAR(34),INDEX(People[Primary Email],$A3764),CHAR(34),
", PrimaryAddress: ",CHAR(34),INDEX(People[Primary Address],$A3764),CHAR(34),
", PersonLink: }"))</f>
        <v>#REF!</v>
      </c>
      <c r="H3764" t="e">
        <f>IF(COUNTA(CitationInformation)=0,"",IF(INDEX(AuthorList[Author Name],$A3764)="","",
CONCATENATE("  - &amp;AuthorListID",TEXT($A3764,"0000"),
"  {CitationID: *CitationID0001",
", PersonID: *PersonID",TEXT(MATCH(INDEX(AuthorList[Author Name],$A3764),People[Full Name],0),"0000"),
", AuthorOrder: ",INDEX(AuthorList[Author Number],$A3764),"}")))</f>
        <v>#REF!</v>
      </c>
      <c r="K3764" t="e">
        <f>IF(INDEX(SamplingFeatures[Feature Code],$A3764)="","",
CONCATENATE("  - &amp;SamplingFeatureID",TEXT($A3764,"0000"),
" {","SamplingFeatureUUID:  ",CHAR(34),INDEX(SamplingFeatures[Sampling Feature UUID],$A3764),CHAR(34),
", SamplingFeatureTypeCV:  ",CHAR(34),INDEX(SamplingFeatures[Sampling Feature Type],$A3764),CHAR(34),
", SamplingFeatureCode:  ",CHAR(34),INDEX(SamplingFeatures[Feature Code],$A3764),CHAR(34),
", SamplingFeatureName:  ",CHAR(34),INDEX(SamplingFeatures[Feature Name],$A3764),CHAR(34),
", SamplingFeatureDescription:  ",CHAR(34),INDEX(SamplingFeatures[Feature Description],$A3764),CHAR(34),
", SamplingFeatureGeotypeCV:  ",CHAR(34),INDEX(SamplingFeatures[Feature Geo Type],$A3764),CHAR(34),
", FeatureGeometry:  ",CHAR(34),INDEX(SamplingFeatures[Feature Geometry],$A3764),CHAR(34),
", Elevation_m:  ",CHAR(34),INDEX(SamplingFeatures[Elevation_m],$A3764),CHAR(34),
", ElevationDatumCV:  ",CHAR(34),ElevationDatum,CHAR(34),"}"))</f>
        <v>#REF!</v>
      </c>
      <c r="L3764" t="e">
        <f>IF(INDEX(SamplingFeatures[Sampling Feature Type],$A3764)&lt;&gt;"Site","",
CONCATENATE("  - &amp;SiteID",TEXT(SUMPRODUCT(--($L$3:$L3763&lt;&gt;"")),"0000"),
" {","SamplingFeatureID:  *SamplingFeatureID",TEXT($A3764,"0000"),
", SiteTypeCV:  ",CHAR(34),INDEX(Sites[Site Type],$A3764),CHAR(34),
", Latitude:  ",INDEX(Sites[Latitude],$A3764),
", Longitude:  ",INDEX(Sites[Longitude],$A3764),
", SRSName:  ",CHAR(34),LatLonDatum,CHAR(34),"}"))</f>
        <v>#REF!</v>
      </c>
      <c r="M3764" t="e">
        <f>IF(INDEX(SamplingFeatures[Sampling Feature Type],$A3764)&lt;&gt;"Specimen","",
CONCATENATE("  - &amp;SpecimenID",TEXT(SUMPRODUCT(--($M$3:$M3763&lt;&gt;"")),"0000"),
" {","SamplingFeatureID:  *SamplingFeatureID",TEXT($A3764,"0000"),
", SpecimenTypeCV:  ",CHAR(34),INDEX(Specimens[Specimen Type],$A3764),CHAR(34),
", SpecimenMediumCV:  ",INDEX(Specimens[Specimen Medium],$A3764),
", IsFieldSpecimen:  ",CHAR(34),INDEX(Specimens[Is Field Specimen?],$A3764),CHAR(34),"}"))</f>
        <v>#REF!</v>
      </c>
      <c r="N3764" t="e">
        <f>IF(COUNTA(SpatialOffsets[])=0,"", IF(INDEX(SpatialOffsets[Spatial Offset Type],$A3764)="","",
CONCATENATE("  - &amp;SpatialOffsetID",TEXT($A3764,"0000"),
" {","SpatialOffsetTypeCV:  ",CHAR(34),INDEX(SpatialOffsets[Spatial Offset Type],$A3764),CHAR(34),
", Offset1Value:  ",INDEX(SpatialOffsets[Offset 1 Value],$A3764),
", Offset1UnitID:  ",CHAR(34),INDEX(SpatialOffsets[Offset 1 Unit],$A3764),CHAR(34),
", Offset2Value:  ",INDEX(SpatialOffsets[Offset 2 Value],$A3764),
", Offset2UnitID:  ",CHAR(34),INDEX(SpatialOffsets[Offset 2 Unit],$A3764),CHAR(34),
", Offset3Value:  ",INDEX(SpatialOffsets[Offset 3 Value],$A3764),
", Offset3UnitID:  ",CHAR(34),INDEX(SpatialOffsets[Offset 3 Unit],$A3764),CHAR(34),,"}")))</f>
        <v>#REF!</v>
      </c>
      <c r="O3764" t="e">
        <f>IF(COUNTA(RelatedFeatures[])=0,"", IF(INDEX(RelatedFeatures[First Sampling Feature Code],$A3764)="","",
CONCATENATE("  - &amp;RelationID",TEXT($A3764,"0000"),
" {","SamplingFeatureID:  *SamplingFeatureID",TEXT(MATCH(INDEX(RelatedFeatures[First Sampling Feature Code],$A3764),SamplingFeatures[Feature Code],0),"0000"),
", RelationshipTypeCV:  ",CHAR(34),INDEX(RelatedFeatures[Relationship Type],$A3764),CHAR(34),
", RelatedFeatureID: *SamplingFeatureID",TEXT(MATCH(INDEX(RelatedFeatures[Second Sampling Feature Code],$A3764),SamplingFeatures[Feature Code],0),"0000"),
", SpatialOffsetID:  ",IF(INDEX(RelatedFeatures[Offset Number],$A3764)="","",CONCATENATE("*SpatialOffsetID",TEXT(INDEX(RelatedFeatures[Offset Number],$A3764),"0000"))),"}")))</f>
        <v>#REF!</v>
      </c>
      <c r="P3764" t="e">
        <f>IF(INDEX(Methods[Method Type],$A3764)="","",
CONCATENATE("  - &amp;MethodID",TEXT($A3764,"0000"),
" {","MethodTypeCV:  ",CHAR(34),INDEX(Methods[Method Type],$A3764),CHAR(34),
", MethodCode:  ",CHAR(34),INDEX(Methods[Method Code],$A3764),CHAR(34),
", MethodName:  ",CHAR(34),INDEX(Methods[Method Name],$A3764),CHAR(34),
", MethodDescription:  ",CHAR(34),INDEX(Methods[Method Description],$A3764),CHAR(34),
", MethodLink:  ",CHAR(34),INDEX(Methods[Method Link],$A3764),CHAR(34),
", OrganizationID: *OrganizationID",TEXT(MATCH(INDEX(Methods[Organization Name],$A3764),Organizations[Organization Name],0),"0000"),"}"))</f>
        <v>#REF!</v>
      </c>
      <c r="Q3764" t="e">
        <f>IF(INDEX(Variables[Variable Type],$A3764)="","",
CONCATENATE("  - &amp;VariableID",TEXT($A3764,"0000"),
" {","VariableTypeCV:  ",CHAR(34),INDEX(Variables[Variable Type],$A3764),CHAR(34),
", VariableCode:  ",CHAR(34),INDEX(Variables[Variable Code],$A3764),CHAR(34),
", VariableNameCV:  ",CHAR(34),INDEX(Variables[Variable Name],$A3764),CHAR(34),
", VariableDefinition:  ",CHAR(34),INDEX(Variables[Variable Definition],$A3764),CHAR(34),
", SpecciationCV:  ",CHAR(34),INDEX(Variables[Speciation],$A3764),CHAR(34),
", NoDataValue:  ",CHAR(34),INDEX(Variables[No Data Value],$A3764),CHAR(34),"}"))</f>
        <v>#REF!</v>
      </c>
    </row>
    <row r="3765" spans="1:17" x14ac:dyDescent="0.25">
      <c r="A3765">
        <v>3762</v>
      </c>
      <c r="D3765" t="e">
        <f>IF(INDEX(People[First Name],$A3765)="","",
CONCATENATE("  - &amp;PersonID",TEXT($A3765,"0000"),
" {","PersonFirstName:  ",CHAR(34),INDEX(People[First Name],$A3765),CHAR(34),
", PersonMiddleName:  ",CHAR(34),INDEX(People[Middle Name],$A3765),CHAR(34),
", PersonLastName:  ",CHAR(34),INDEX(People[Last Name],$A3765),CHAR(34),"}"))</f>
        <v>#REF!</v>
      </c>
      <c r="E3765" t="e">
        <f>IF(INDEX(Organizations[Organization Type '[CV']],$A3765)="","",
CONCATENATE("  - &amp;OrganizationID",TEXT($A3765,"0000"),
" {","OrganizationTypeCV:  ",CHAR(34),INDEX(Organizations[Organization Type '[CV']],$A3765),CHAR(34),
", OrganizationCode:  ",CHAR(34),INDEX(Organizations[Organization Code],$A3765),CHAR(34),
", OrganizationName:  ",CHAR(34),INDEX(Organizations[Organization Name],$A3765),CHAR(34),
", OrganizationDescription:  ",CHAR(34),INDEX(Organizations[Organization Description],$A3765),CHAR(34),
", OrganizationLink:  ",CHAR(34),INDEX(Organizations[Organization Link],$A3765),CHAR(34),"}"))</f>
        <v>#REF!</v>
      </c>
      <c r="F3765" t="e">
        <f>IF(INDEX(People[First Name],$A3765)="","",
CONCATENATE("  - &amp;AffiliationID",TEXT($A3765,"0000"),
" {PersonID: *PersonID",TEXT($A3765,"0000"),
", OrganizationID: *OrganizationID",TEXT(MATCH(INDEX(People[Organization Name],$A3765),Organizations[Organization Name],0),"0000"),
", IsPrimaryOrganizationContact: , AffiliationStartDate: , AffiliationEndDate: , PrimaryPhone: ",
", PrimaryEmail: ",CHAR(34),INDEX(People[Primary Email],$A3765),CHAR(34),
", PrimaryAddress: ",CHAR(34),INDEX(People[Primary Address],$A3765),CHAR(34),
", PersonLink: }"))</f>
        <v>#REF!</v>
      </c>
      <c r="H3765" t="e">
        <f>IF(COUNTA(CitationInformation)=0,"",IF(INDEX(AuthorList[Author Name],$A3765)="","",
CONCATENATE("  - &amp;AuthorListID",TEXT($A3765,"0000"),
"  {CitationID: *CitationID0001",
", PersonID: *PersonID",TEXT(MATCH(INDEX(AuthorList[Author Name],$A3765),People[Full Name],0),"0000"),
", AuthorOrder: ",INDEX(AuthorList[Author Number],$A3765),"}")))</f>
        <v>#REF!</v>
      </c>
      <c r="K3765" t="e">
        <f>IF(INDEX(SamplingFeatures[Feature Code],$A3765)="","",
CONCATENATE("  - &amp;SamplingFeatureID",TEXT($A3765,"0000"),
" {","SamplingFeatureUUID:  ",CHAR(34),INDEX(SamplingFeatures[Sampling Feature UUID],$A3765),CHAR(34),
", SamplingFeatureTypeCV:  ",CHAR(34),INDEX(SamplingFeatures[Sampling Feature Type],$A3765),CHAR(34),
", SamplingFeatureCode:  ",CHAR(34),INDEX(SamplingFeatures[Feature Code],$A3765),CHAR(34),
", SamplingFeatureName:  ",CHAR(34),INDEX(SamplingFeatures[Feature Name],$A3765),CHAR(34),
", SamplingFeatureDescription:  ",CHAR(34),INDEX(SamplingFeatures[Feature Description],$A3765),CHAR(34),
", SamplingFeatureGeotypeCV:  ",CHAR(34),INDEX(SamplingFeatures[Feature Geo Type],$A3765),CHAR(34),
", FeatureGeometry:  ",CHAR(34),INDEX(SamplingFeatures[Feature Geometry],$A3765),CHAR(34),
", Elevation_m:  ",CHAR(34),INDEX(SamplingFeatures[Elevation_m],$A3765),CHAR(34),
", ElevationDatumCV:  ",CHAR(34),ElevationDatum,CHAR(34),"}"))</f>
        <v>#REF!</v>
      </c>
      <c r="L3765" t="e">
        <f>IF(INDEX(SamplingFeatures[Sampling Feature Type],$A3765)&lt;&gt;"Site","",
CONCATENATE("  - &amp;SiteID",TEXT(SUMPRODUCT(--($L$3:$L3764&lt;&gt;"")),"0000"),
" {","SamplingFeatureID:  *SamplingFeatureID",TEXT($A3765,"0000"),
", SiteTypeCV:  ",CHAR(34),INDEX(Sites[Site Type],$A3765),CHAR(34),
", Latitude:  ",INDEX(Sites[Latitude],$A3765),
", Longitude:  ",INDEX(Sites[Longitude],$A3765),
", SRSName:  ",CHAR(34),LatLonDatum,CHAR(34),"}"))</f>
        <v>#REF!</v>
      </c>
      <c r="M3765" t="e">
        <f>IF(INDEX(SamplingFeatures[Sampling Feature Type],$A3765)&lt;&gt;"Specimen","",
CONCATENATE("  - &amp;SpecimenID",TEXT(SUMPRODUCT(--($M$3:$M3764&lt;&gt;"")),"0000"),
" {","SamplingFeatureID:  *SamplingFeatureID",TEXT($A3765,"0000"),
", SpecimenTypeCV:  ",CHAR(34),INDEX(Specimens[Specimen Type],$A3765),CHAR(34),
", SpecimenMediumCV:  ",INDEX(Specimens[Specimen Medium],$A3765),
", IsFieldSpecimen:  ",CHAR(34),INDEX(Specimens[Is Field Specimen?],$A3765),CHAR(34),"}"))</f>
        <v>#REF!</v>
      </c>
      <c r="N3765" t="e">
        <f>IF(COUNTA(SpatialOffsets[])=0,"", IF(INDEX(SpatialOffsets[Spatial Offset Type],$A3765)="","",
CONCATENATE("  - &amp;SpatialOffsetID",TEXT($A3765,"0000"),
" {","SpatialOffsetTypeCV:  ",CHAR(34),INDEX(SpatialOffsets[Spatial Offset Type],$A3765),CHAR(34),
", Offset1Value:  ",INDEX(SpatialOffsets[Offset 1 Value],$A3765),
", Offset1UnitID:  ",CHAR(34),INDEX(SpatialOffsets[Offset 1 Unit],$A3765),CHAR(34),
", Offset2Value:  ",INDEX(SpatialOffsets[Offset 2 Value],$A3765),
", Offset2UnitID:  ",CHAR(34),INDEX(SpatialOffsets[Offset 2 Unit],$A3765),CHAR(34),
", Offset3Value:  ",INDEX(SpatialOffsets[Offset 3 Value],$A3765),
", Offset3UnitID:  ",CHAR(34),INDEX(SpatialOffsets[Offset 3 Unit],$A3765),CHAR(34),,"}")))</f>
        <v>#REF!</v>
      </c>
      <c r="O3765" t="e">
        <f>IF(COUNTA(RelatedFeatures[])=0,"", IF(INDEX(RelatedFeatures[First Sampling Feature Code],$A3765)="","",
CONCATENATE("  - &amp;RelationID",TEXT($A3765,"0000"),
" {","SamplingFeatureID:  *SamplingFeatureID",TEXT(MATCH(INDEX(RelatedFeatures[First Sampling Feature Code],$A3765),SamplingFeatures[Feature Code],0),"0000"),
", RelationshipTypeCV:  ",CHAR(34),INDEX(RelatedFeatures[Relationship Type],$A3765),CHAR(34),
", RelatedFeatureID: *SamplingFeatureID",TEXT(MATCH(INDEX(RelatedFeatures[Second Sampling Feature Code],$A3765),SamplingFeatures[Feature Code],0),"0000"),
", SpatialOffsetID:  ",IF(INDEX(RelatedFeatures[Offset Number],$A3765)="","",CONCATENATE("*SpatialOffsetID",TEXT(INDEX(RelatedFeatures[Offset Number],$A3765),"0000"))),"}")))</f>
        <v>#REF!</v>
      </c>
      <c r="P3765" t="e">
        <f>IF(INDEX(Methods[Method Type],$A3765)="","",
CONCATENATE("  - &amp;MethodID",TEXT($A3765,"0000"),
" {","MethodTypeCV:  ",CHAR(34),INDEX(Methods[Method Type],$A3765),CHAR(34),
", MethodCode:  ",CHAR(34),INDEX(Methods[Method Code],$A3765),CHAR(34),
", MethodName:  ",CHAR(34),INDEX(Methods[Method Name],$A3765),CHAR(34),
", MethodDescription:  ",CHAR(34),INDEX(Methods[Method Description],$A3765),CHAR(34),
", MethodLink:  ",CHAR(34),INDEX(Methods[Method Link],$A3765),CHAR(34),
", OrganizationID: *OrganizationID",TEXT(MATCH(INDEX(Methods[Organization Name],$A3765),Organizations[Organization Name],0),"0000"),"}"))</f>
        <v>#REF!</v>
      </c>
      <c r="Q3765" t="e">
        <f>IF(INDEX(Variables[Variable Type],$A3765)="","",
CONCATENATE("  - &amp;VariableID",TEXT($A3765,"0000"),
" {","VariableTypeCV:  ",CHAR(34),INDEX(Variables[Variable Type],$A3765),CHAR(34),
", VariableCode:  ",CHAR(34),INDEX(Variables[Variable Code],$A3765),CHAR(34),
", VariableNameCV:  ",CHAR(34),INDEX(Variables[Variable Name],$A3765),CHAR(34),
", VariableDefinition:  ",CHAR(34),INDEX(Variables[Variable Definition],$A3765),CHAR(34),
", SpecciationCV:  ",CHAR(34),INDEX(Variables[Speciation],$A3765),CHAR(34),
", NoDataValue:  ",CHAR(34),INDEX(Variables[No Data Value],$A3765),CHAR(34),"}"))</f>
        <v>#REF!</v>
      </c>
    </row>
    <row r="3766" spans="1:17" x14ac:dyDescent="0.25">
      <c r="A3766">
        <v>3763</v>
      </c>
      <c r="D3766" t="e">
        <f>IF(INDEX(People[First Name],$A3766)="","",
CONCATENATE("  - &amp;PersonID",TEXT($A3766,"0000"),
" {","PersonFirstName:  ",CHAR(34),INDEX(People[First Name],$A3766),CHAR(34),
", PersonMiddleName:  ",CHAR(34),INDEX(People[Middle Name],$A3766),CHAR(34),
", PersonLastName:  ",CHAR(34),INDEX(People[Last Name],$A3766),CHAR(34),"}"))</f>
        <v>#REF!</v>
      </c>
      <c r="E3766" t="e">
        <f>IF(INDEX(Organizations[Organization Type '[CV']],$A3766)="","",
CONCATENATE("  - &amp;OrganizationID",TEXT($A3766,"0000"),
" {","OrganizationTypeCV:  ",CHAR(34),INDEX(Organizations[Organization Type '[CV']],$A3766),CHAR(34),
", OrganizationCode:  ",CHAR(34),INDEX(Organizations[Organization Code],$A3766),CHAR(34),
", OrganizationName:  ",CHAR(34),INDEX(Organizations[Organization Name],$A3766),CHAR(34),
", OrganizationDescription:  ",CHAR(34),INDEX(Organizations[Organization Description],$A3766),CHAR(34),
", OrganizationLink:  ",CHAR(34),INDEX(Organizations[Organization Link],$A3766),CHAR(34),"}"))</f>
        <v>#REF!</v>
      </c>
      <c r="F3766" t="e">
        <f>IF(INDEX(People[First Name],$A3766)="","",
CONCATENATE("  - &amp;AffiliationID",TEXT($A3766,"0000"),
" {PersonID: *PersonID",TEXT($A3766,"0000"),
", OrganizationID: *OrganizationID",TEXT(MATCH(INDEX(People[Organization Name],$A3766),Organizations[Organization Name],0),"0000"),
", IsPrimaryOrganizationContact: , AffiliationStartDate: , AffiliationEndDate: , PrimaryPhone: ",
", PrimaryEmail: ",CHAR(34),INDEX(People[Primary Email],$A3766),CHAR(34),
", PrimaryAddress: ",CHAR(34),INDEX(People[Primary Address],$A3766),CHAR(34),
", PersonLink: }"))</f>
        <v>#REF!</v>
      </c>
      <c r="H3766" t="e">
        <f>IF(COUNTA(CitationInformation)=0,"",IF(INDEX(AuthorList[Author Name],$A3766)="","",
CONCATENATE("  - &amp;AuthorListID",TEXT($A3766,"0000"),
"  {CitationID: *CitationID0001",
", PersonID: *PersonID",TEXT(MATCH(INDEX(AuthorList[Author Name],$A3766),People[Full Name],0),"0000"),
", AuthorOrder: ",INDEX(AuthorList[Author Number],$A3766),"}")))</f>
        <v>#REF!</v>
      </c>
      <c r="K3766" t="e">
        <f>IF(INDEX(SamplingFeatures[Feature Code],$A3766)="","",
CONCATENATE("  - &amp;SamplingFeatureID",TEXT($A3766,"0000"),
" {","SamplingFeatureUUID:  ",CHAR(34),INDEX(SamplingFeatures[Sampling Feature UUID],$A3766),CHAR(34),
", SamplingFeatureTypeCV:  ",CHAR(34),INDEX(SamplingFeatures[Sampling Feature Type],$A3766),CHAR(34),
", SamplingFeatureCode:  ",CHAR(34),INDEX(SamplingFeatures[Feature Code],$A3766),CHAR(34),
", SamplingFeatureName:  ",CHAR(34),INDEX(SamplingFeatures[Feature Name],$A3766),CHAR(34),
", SamplingFeatureDescription:  ",CHAR(34),INDEX(SamplingFeatures[Feature Description],$A3766),CHAR(34),
", SamplingFeatureGeotypeCV:  ",CHAR(34),INDEX(SamplingFeatures[Feature Geo Type],$A3766),CHAR(34),
", FeatureGeometry:  ",CHAR(34),INDEX(SamplingFeatures[Feature Geometry],$A3766),CHAR(34),
", Elevation_m:  ",CHAR(34),INDEX(SamplingFeatures[Elevation_m],$A3766),CHAR(34),
", ElevationDatumCV:  ",CHAR(34),ElevationDatum,CHAR(34),"}"))</f>
        <v>#REF!</v>
      </c>
      <c r="L3766" t="e">
        <f>IF(INDEX(SamplingFeatures[Sampling Feature Type],$A3766)&lt;&gt;"Site","",
CONCATENATE("  - &amp;SiteID",TEXT(SUMPRODUCT(--($L$3:$L3765&lt;&gt;"")),"0000"),
" {","SamplingFeatureID:  *SamplingFeatureID",TEXT($A3766,"0000"),
", SiteTypeCV:  ",CHAR(34),INDEX(Sites[Site Type],$A3766),CHAR(34),
", Latitude:  ",INDEX(Sites[Latitude],$A3766),
", Longitude:  ",INDEX(Sites[Longitude],$A3766),
", SRSName:  ",CHAR(34),LatLonDatum,CHAR(34),"}"))</f>
        <v>#REF!</v>
      </c>
      <c r="M3766" t="e">
        <f>IF(INDEX(SamplingFeatures[Sampling Feature Type],$A3766)&lt;&gt;"Specimen","",
CONCATENATE("  - &amp;SpecimenID",TEXT(SUMPRODUCT(--($M$3:$M3765&lt;&gt;"")),"0000"),
" {","SamplingFeatureID:  *SamplingFeatureID",TEXT($A3766,"0000"),
", SpecimenTypeCV:  ",CHAR(34),INDEX(Specimens[Specimen Type],$A3766),CHAR(34),
", SpecimenMediumCV:  ",INDEX(Specimens[Specimen Medium],$A3766),
", IsFieldSpecimen:  ",CHAR(34),INDEX(Specimens[Is Field Specimen?],$A3766),CHAR(34),"}"))</f>
        <v>#REF!</v>
      </c>
      <c r="N3766" t="e">
        <f>IF(COUNTA(SpatialOffsets[])=0,"", IF(INDEX(SpatialOffsets[Spatial Offset Type],$A3766)="","",
CONCATENATE("  - &amp;SpatialOffsetID",TEXT($A3766,"0000"),
" {","SpatialOffsetTypeCV:  ",CHAR(34),INDEX(SpatialOffsets[Spatial Offset Type],$A3766),CHAR(34),
", Offset1Value:  ",INDEX(SpatialOffsets[Offset 1 Value],$A3766),
", Offset1UnitID:  ",CHAR(34),INDEX(SpatialOffsets[Offset 1 Unit],$A3766),CHAR(34),
", Offset2Value:  ",INDEX(SpatialOffsets[Offset 2 Value],$A3766),
", Offset2UnitID:  ",CHAR(34),INDEX(SpatialOffsets[Offset 2 Unit],$A3766),CHAR(34),
", Offset3Value:  ",INDEX(SpatialOffsets[Offset 3 Value],$A3766),
", Offset3UnitID:  ",CHAR(34),INDEX(SpatialOffsets[Offset 3 Unit],$A3766),CHAR(34),,"}")))</f>
        <v>#REF!</v>
      </c>
      <c r="O3766" t="e">
        <f>IF(COUNTA(RelatedFeatures[])=0,"", IF(INDEX(RelatedFeatures[First Sampling Feature Code],$A3766)="","",
CONCATENATE("  - &amp;RelationID",TEXT($A3766,"0000"),
" {","SamplingFeatureID:  *SamplingFeatureID",TEXT(MATCH(INDEX(RelatedFeatures[First Sampling Feature Code],$A3766),SamplingFeatures[Feature Code],0),"0000"),
", RelationshipTypeCV:  ",CHAR(34),INDEX(RelatedFeatures[Relationship Type],$A3766),CHAR(34),
", RelatedFeatureID: *SamplingFeatureID",TEXT(MATCH(INDEX(RelatedFeatures[Second Sampling Feature Code],$A3766),SamplingFeatures[Feature Code],0),"0000"),
", SpatialOffsetID:  ",IF(INDEX(RelatedFeatures[Offset Number],$A3766)="","",CONCATENATE("*SpatialOffsetID",TEXT(INDEX(RelatedFeatures[Offset Number],$A3766),"0000"))),"}")))</f>
        <v>#REF!</v>
      </c>
      <c r="P3766" t="e">
        <f>IF(INDEX(Methods[Method Type],$A3766)="","",
CONCATENATE("  - &amp;MethodID",TEXT($A3766,"0000"),
" {","MethodTypeCV:  ",CHAR(34),INDEX(Methods[Method Type],$A3766),CHAR(34),
", MethodCode:  ",CHAR(34),INDEX(Methods[Method Code],$A3766),CHAR(34),
", MethodName:  ",CHAR(34),INDEX(Methods[Method Name],$A3766),CHAR(34),
", MethodDescription:  ",CHAR(34),INDEX(Methods[Method Description],$A3766),CHAR(34),
", MethodLink:  ",CHAR(34),INDEX(Methods[Method Link],$A3766),CHAR(34),
", OrganizationID: *OrganizationID",TEXT(MATCH(INDEX(Methods[Organization Name],$A3766),Organizations[Organization Name],0),"0000"),"}"))</f>
        <v>#REF!</v>
      </c>
      <c r="Q3766" t="e">
        <f>IF(INDEX(Variables[Variable Type],$A3766)="","",
CONCATENATE("  - &amp;VariableID",TEXT($A3766,"0000"),
" {","VariableTypeCV:  ",CHAR(34),INDEX(Variables[Variable Type],$A3766),CHAR(34),
", VariableCode:  ",CHAR(34),INDEX(Variables[Variable Code],$A3766),CHAR(34),
", VariableNameCV:  ",CHAR(34),INDEX(Variables[Variable Name],$A3766),CHAR(34),
", VariableDefinition:  ",CHAR(34),INDEX(Variables[Variable Definition],$A3766),CHAR(34),
", SpecciationCV:  ",CHAR(34),INDEX(Variables[Speciation],$A3766),CHAR(34),
", NoDataValue:  ",CHAR(34),INDEX(Variables[No Data Value],$A3766),CHAR(34),"}"))</f>
        <v>#REF!</v>
      </c>
    </row>
    <row r="3767" spans="1:17" x14ac:dyDescent="0.25">
      <c r="A3767">
        <v>3764</v>
      </c>
      <c r="D3767" t="e">
        <f>IF(INDEX(People[First Name],$A3767)="","",
CONCATENATE("  - &amp;PersonID",TEXT($A3767,"0000"),
" {","PersonFirstName:  ",CHAR(34),INDEX(People[First Name],$A3767),CHAR(34),
", PersonMiddleName:  ",CHAR(34),INDEX(People[Middle Name],$A3767),CHAR(34),
", PersonLastName:  ",CHAR(34),INDEX(People[Last Name],$A3767),CHAR(34),"}"))</f>
        <v>#REF!</v>
      </c>
      <c r="E3767" t="e">
        <f>IF(INDEX(Organizations[Organization Type '[CV']],$A3767)="","",
CONCATENATE("  - &amp;OrganizationID",TEXT($A3767,"0000"),
" {","OrganizationTypeCV:  ",CHAR(34),INDEX(Organizations[Organization Type '[CV']],$A3767),CHAR(34),
", OrganizationCode:  ",CHAR(34),INDEX(Organizations[Organization Code],$A3767),CHAR(34),
", OrganizationName:  ",CHAR(34),INDEX(Organizations[Organization Name],$A3767),CHAR(34),
", OrganizationDescription:  ",CHAR(34),INDEX(Organizations[Organization Description],$A3767),CHAR(34),
", OrganizationLink:  ",CHAR(34),INDEX(Organizations[Organization Link],$A3767),CHAR(34),"}"))</f>
        <v>#REF!</v>
      </c>
      <c r="F3767" t="e">
        <f>IF(INDEX(People[First Name],$A3767)="","",
CONCATENATE("  - &amp;AffiliationID",TEXT($A3767,"0000"),
" {PersonID: *PersonID",TEXT($A3767,"0000"),
", OrganizationID: *OrganizationID",TEXT(MATCH(INDEX(People[Organization Name],$A3767),Organizations[Organization Name],0),"0000"),
", IsPrimaryOrganizationContact: , AffiliationStartDate: , AffiliationEndDate: , PrimaryPhone: ",
", PrimaryEmail: ",CHAR(34),INDEX(People[Primary Email],$A3767),CHAR(34),
", PrimaryAddress: ",CHAR(34),INDEX(People[Primary Address],$A3767),CHAR(34),
", PersonLink: }"))</f>
        <v>#REF!</v>
      </c>
      <c r="H3767" t="e">
        <f>IF(COUNTA(CitationInformation)=0,"",IF(INDEX(AuthorList[Author Name],$A3767)="","",
CONCATENATE("  - &amp;AuthorListID",TEXT($A3767,"0000"),
"  {CitationID: *CitationID0001",
", PersonID: *PersonID",TEXT(MATCH(INDEX(AuthorList[Author Name],$A3767),People[Full Name],0),"0000"),
", AuthorOrder: ",INDEX(AuthorList[Author Number],$A3767),"}")))</f>
        <v>#REF!</v>
      </c>
      <c r="K3767" t="e">
        <f>IF(INDEX(SamplingFeatures[Feature Code],$A3767)="","",
CONCATENATE("  - &amp;SamplingFeatureID",TEXT($A3767,"0000"),
" {","SamplingFeatureUUID:  ",CHAR(34),INDEX(SamplingFeatures[Sampling Feature UUID],$A3767),CHAR(34),
", SamplingFeatureTypeCV:  ",CHAR(34),INDEX(SamplingFeatures[Sampling Feature Type],$A3767),CHAR(34),
", SamplingFeatureCode:  ",CHAR(34),INDEX(SamplingFeatures[Feature Code],$A3767),CHAR(34),
", SamplingFeatureName:  ",CHAR(34),INDEX(SamplingFeatures[Feature Name],$A3767),CHAR(34),
", SamplingFeatureDescription:  ",CHAR(34),INDEX(SamplingFeatures[Feature Description],$A3767),CHAR(34),
", SamplingFeatureGeotypeCV:  ",CHAR(34),INDEX(SamplingFeatures[Feature Geo Type],$A3767),CHAR(34),
", FeatureGeometry:  ",CHAR(34),INDEX(SamplingFeatures[Feature Geometry],$A3767),CHAR(34),
", Elevation_m:  ",CHAR(34),INDEX(SamplingFeatures[Elevation_m],$A3767),CHAR(34),
", ElevationDatumCV:  ",CHAR(34),ElevationDatum,CHAR(34),"}"))</f>
        <v>#REF!</v>
      </c>
      <c r="L3767" t="e">
        <f>IF(INDEX(SamplingFeatures[Sampling Feature Type],$A3767)&lt;&gt;"Site","",
CONCATENATE("  - &amp;SiteID",TEXT(SUMPRODUCT(--($L$3:$L3766&lt;&gt;"")),"0000"),
" {","SamplingFeatureID:  *SamplingFeatureID",TEXT($A3767,"0000"),
", SiteTypeCV:  ",CHAR(34),INDEX(Sites[Site Type],$A3767),CHAR(34),
", Latitude:  ",INDEX(Sites[Latitude],$A3767),
", Longitude:  ",INDEX(Sites[Longitude],$A3767),
", SRSName:  ",CHAR(34),LatLonDatum,CHAR(34),"}"))</f>
        <v>#REF!</v>
      </c>
      <c r="M3767" t="e">
        <f>IF(INDEX(SamplingFeatures[Sampling Feature Type],$A3767)&lt;&gt;"Specimen","",
CONCATENATE("  - &amp;SpecimenID",TEXT(SUMPRODUCT(--($M$3:$M3766&lt;&gt;"")),"0000"),
" {","SamplingFeatureID:  *SamplingFeatureID",TEXT($A3767,"0000"),
", SpecimenTypeCV:  ",CHAR(34),INDEX(Specimens[Specimen Type],$A3767),CHAR(34),
", SpecimenMediumCV:  ",INDEX(Specimens[Specimen Medium],$A3767),
", IsFieldSpecimen:  ",CHAR(34),INDEX(Specimens[Is Field Specimen?],$A3767),CHAR(34),"}"))</f>
        <v>#REF!</v>
      </c>
      <c r="N3767" t="e">
        <f>IF(COUNTA(SpatialOffsets[])=0,"", IF(INDEX(SpatialOffsets[Spatial Offset Type],$A3767)="","",
CONCATENATE("  - &amp;SpatialOffsetID",TEXT($A3767,"0000"),
" {","SpatialOffsetTypeCV:  ",CHAR(34),INDEX(SpatialOffsets[Spatial Offset Type],$A3767),CHAR(34),
", Offset1Value:  ",INDEX(SpatialOffsets[Offset 1 Value],$A3767),
", Offset1UnitID:  ",CHAR(34),INDEX(SpatialOffsets[Offset 1 Unit],$A3767),CHAR(34),
", Offset2Value:  ",INDEX(SpatialOffsets[Offset 2 Value],$A3767),
", Offset2UnitID:  ",CHAR(34),INDEX(SpatialOffsets[Offset 2 Unit],$A3767),CHAR(34),
", Offset3Value:  ",INDEX(SpatialOffsets[Offset 3 Value],$A3767),
", Offset3UnitID:  ",CHAR(34),INDEX(SpatialOffsets[Offset 3 Unit],$A3767),CHAR(34),,"}")))</f>
        <v>#REF!</v>
      </c>
      <c r="O3767" t="e">
        <f>IF(COUNTA(RelatedFeatures[])=0,"", IF(INDEX(RelatedFeatures[First Sampling Feature Code],$A3767)="","",
CONCATENATE("  - &amp;RelationID",TEXT($A3767,"0000"),
" {","SamplingFeatureID:  *SamplingFeatureID",TEXT(MATCH(INDEX(RelatedFeatures[First Sampling Feature Code],$A3767),SamplingFeatures[Feature Code],0),"0000"),
", RelationshipTypeCV:  ",CHAR(34),INDEX(RelatedFeatures[Relationship Type],$A3767),CHAR(34),
", RelatedFeatureID: *SamplingFeatureID",TEXT(MATCH(INDEX(RelatedFeatures[Second Sampling Feature Code],$A3767),SamplingFeatures[Feature Code],0),"0000"),
", SpatialOffsetID:  ",IF(INDEX(RelatedFeatures[Offset Number],$A3767)="","",CONCATENATE("*SpatialOffsetID",TEXT(INDEX(RelatedFeatures[Offset Number],$A3767),"0000"))),"}")))</f>
        <v>#REF!</v>
      </c>
      <c r="P3767" t="e">
        <f>IF(INDEX(Methods[Method Type],$A3767)="","",
CONCATENATE("  - &amp;MethodID",TEXT($A3767,"0000"),
" {","MethodTypeCV:  ",CHAR(34),INDEX(Methods[Method Type],$A3767),CHAR(34),
", MethodCode:  ",CHAR(34),INDEX(Methods[Method Code],$A3767),CHAR(34),
", MethodName:  ",CHAR(34),INDEX(Methods[Method Name],$A3767),CHAR(34),
", MethodDescription:  ",CHAR(34),INDEX(Methods[Method Description],$A3767),CHAR(34),
", MethodLink:  ",CHAR(34),INDEX(Methods[Method Link],$A3767),CHAR(34),
", OrganizationID: *OrganizationID",TEXT(MATCH(INDEX(Methods[Organization Name],$A3767),Organizations[Organization Name],0),"0000"),"}"))</f>
        <v>#REF!</v>
      </c>
      <c r="Q3767" t="e">
        <f>IF(INDEX(Variables[Variable Type],$A3767)="","",
CONCATENATE("  - &amp;VariableID",TEXT($A3767,"0000"),
" {","VariableTypeCV:  ",CHAR(34),INDEX(Variables[Variable Type],$A3767),CHAR(34),
", VariableCode:  ",CHAR(34),INDEX(Variables[Variable Code],$A3767),CHAR(34),
", VariableNameCV:  ",CHAR(34),INDEX(Variables[Variable Name],$A3767),CHAR(34),
", VariableDefinition:  ",CHAR(34),INDEX(Variables[Variable Definition],$A3767),CHAR(34),
", SpecciationCV:  ",CHAR(34),INDEX(Variables[Speciation],$A3767),CHAR(34),
", NoDataValue:  ",CHAR(34),INDEX(Variables[No Data Value],$A3767),CHAR(34),"}"))</f>
        <v>#REF!</v>
      </c>
    </row>
    <row r="3768" spans="1:17" x14ac:dyDescent="0.25">
      <c r="A3768">
        <v>3765</v>
      </c>
      <c r="D3768" t="e">
        <f>IF(INDEX(People[First Name],$A3768)="","",
CONCATENATE("  - &amp;PersonID",TEXT($A3768,"0000"),
" {","PersonFirstName:  ",CHAR(34),INDEX(People[First Name],$A3768),CHAR(34),
", PersonMiddleName:  ",CHAR(34),INDEX(People[Middle Name],$A3768),CHAR(34),
", PersonLastName:  ",CHAR(34),INDEX(People[Last Name],$A3768),CHAR(34),"}"))</f>
        <v>#REF!</v>
      </c>
      <c r="E3768" t="e">
        <f>IF(INDEX(Organizations[Organization Type '[CV']],$A3768)="","",
CONCATENATE("  - &amp;OrganizationID",TEXT($A3768,"0000"),
" {","OrganizationTypeCV:  ",CHAR(34),INDEX(Organizations[Organization Type '[CV']],$A3768),CHAR(34),
", OrganizationCode:  ",CHAR(34),INDEX(Organizations[Organization Code],$A3768),CHAR(34),
", OrganizationName:  ",CHAR(34),INDEX(Organizations[Organization Name],$A3768),CHAR(34),
", OrganizationDescription:  ",CHAR(34),INDEX(Organizations[Organization Description],$A3768),CHAR(34),
", OrganizationLink:  ",CHAR(34),INDEX(Organizations[Organization Link],$A3768),CHAR(34),"}"))</f>
        <v>#REF!</v>
      </c>
      <c r="F3768" t="e">
        <f>IF(INDEX(People[First Name],$A3768)="","",
CONCATENATE("  - &amp;AffiliationID",TEXT($A3768,"0000"),
" {PersonID: *PersonID",TEXT($A3768,"0000"),
", OrganizationID: *OrganizationID",TEXT(MATCH(INDEX(People[Organization Name],$A3768),Organizations[Organization Name],0),"0000"),
", IsPrimaryOrganizationContact: , AffiliationStartDate: , AffiliationEndDate: , PrimaryPhone: ",
", PrimaryEmail: ",CHAR(34),INDEX(People[Primary Email],$A3768),CHAR(34),
", PrimaryAddress: ",CHAR(34),INDEX(People[Primary Address],$A3768),CHAR(34),
", PersonLink: }"))</f>
        <v>#REF!</v>
      </c>
      <c r="H3768" t="e">
        <f>IF(COUNTA(CitationInformation)=0,"",IF(INDEX(AuthorList[Author Name],$A3768)="","",
CONCATENATE("  - &amp;AuthorListID",TEXT($A3768,"0000"),
"  {CitationID: *CitationID0001",
", PersonID: *PersonID",TEXT(MATCH(INDEX(AuthorList[Author Name],$A3768),People[Full Name],0),"0000"),
", AuthorOrder: ",INDEX(AuthorList[Author Number],$A3768),"}")))</f>
        <v>#REF!</v>
      </c>
      <c r="K3768" t="e">
        <f>IF(INDEX(SamplingFeatures[Feature Code],$A3768)="","",
CONCATENATE("  - &amp;SamplingFeatureID",TEXT($A3768,"0000"),
" {","SamplingFeatureUUID:  ",CHAR(34),INDEX(SamplingFeatures[Sampling Feature UUID],$A3768),CHAR(34),
", SamplingFeatureTypeCV:  ",CHAR(34),INDEX(SamplingFeatures[Sampling Feature Type],$A3768),CHAR(34),
", SamplingFeatureCode:  ",CHAR(34),INDEX(SamplingFeatures[Feature Code],$A3768),CHAR(34),
", SamplingFeatureName:  ",CHAR(34),INDEX(SamplingFeatures[Feature Name],$A3768),CHAR(34),
", SamplingFeatureDescription:  ",CHAR(34),INDEX(SamplingFeatures[Feature Description],$A3768),CHAR(34),
", SamplingFeatureGeotypeCV:  ",CHAR(34),INDEX(SamplingFeatures[Feature Geo Type],$A3768),CHAR(34),
", FeatureGeometry:  ",CHAR(34),INDEX(SamplingFeatures[Feature Geometry],$A3768),CHAR(34),
", Elevation_m:  ",CHAR(34),INDEX(SamplingFeatures[Elevation_m],$A3768),CHAR(34),
", ElevationDatumCV:  ",CHAR(34),ElevationDatum,CHAR(34),"}"))</f>
        <v>#REF!</v>
      </c>
      <c r="L3768" t="e">
        <f>IF(INDEX(SamplingFeatures[Sampling Feature Type],$A3768)&lt;&gt;"Site","",
CONCATENATE("  - &amp;SiteID",TEXT(SUMPRODUCT(--($L$3:$L3767&lt;&gt;"")),"0000"),
" {","SamplingFeatureID:  *SamplingFeatureID",TEXT($A3768,"0000"),
", SiteTypeCV:  ",CHAR(34),INDEX(Sites[Site Type],$A3768),CHAR(34),
", Latitude:  ",INDEX(Sites[Latitude],$A3768),
", Longitude:  ",INDEX(Sites[Longitude],$A3768),
", SRSName:  ",CHAR(34),LatLonDatum,CHAR(34),"}"))</f>
        <v>#REF!</v>
      </c>
      <c r="M3768" t="e">
        <f>IF(INDEX(SamplingFeatures[Sampling Feature Type],$A3768)&lt;&gt;"Specimen","",
CONCATENATE("  - &amp;SpecimenID",TEXT(SUMPRODUCT(--($M$3:$M3767&lt;&gt;"")),"0000"),
" {","SamplingFeatureID:  *SamplingFeatureID",TEXT($A3768,"0000"),
", SpecimenTypeCV:  ",CHAR(34),INDEX(Specimens[Specimen Type],$A3768),CHAR(34),
", SpecimenMediumCV:  ",INDEX(Specimens[Specimen Medium],$A3768),
", IsFieldSpecimen:  ",CHAR(34),INDEX(Specimens[Is Field Specimen?],$A3768),CHAR(34),"}"))</f>
        <v>#REF!</v>
      </c>
      <c r="N3768" t="e">
        <f>IF(COUNTA(SpatialOffsets[])=0,"", IF(INDEX(SpatialOffsets[Spatial Offset Type],$A3768)="","",
CONCATENATE("  - &amp;SpatialOffsetID",TEXT($A3768,"0000"),
" {","SpatialOffsetTypeCV:  ",CHAR(34),INDEX(SpatialOffsets[Spatial Offset Type],$A3768),CHAR(34),
", Offset1Value:  ",INDEX(SpatialOffsets[Offset 1 Value],$A3768),
", Offset1UnitID:  ",CHAR(34),INDEX(SpatialOffsets[Offset 1 Unit],$A3768),CHAR(34),
", Offset2Value:  ",INDEX(SpatialOffsets[Offset 2 Value],$A3768),
", Offset2UnitID:  ",CHAR(34),INDEX(SpatialOffsets[Offset 2 Unit],$A3768),CHAR(34),
", Offset3Value:  ",INDEX(SpatialOffsets[Offset 3 Value],$A3768),
", Offset3UnitID:  ",CHAR(34),INDEX(SpatialOffsets[Offset 3 Unit],$A3768),CHAR(34),,"}")))</f>
        <v>#REF!</v>
      </c>
      <c r="O3768" t="e">
        <f>IF(COUNTA(RelatedFeatures[])=0,"", IF(INDEX(RelatedFeatures[First Sampling Feature Code],$A3768)="","",
CONCATENATE("  - &amp;RelationID",TEXT($A3768,"0000"),
" {","SamplingFeatureID:  *SamplingFeatureID",TEXT(MATCH(INDEX(RelatedFeatures[First Sampling Feature Code],$A3768),SamplingFeatures[Feature Code],0),"0000"),
", RelationshipTypeCV:  ",CHAR(34),INDEX(RelatedFeatures[Relationship Type],$A3768),CHAR(34),
", RelatedFeatureID: *SamplingFeatureID",TEXT(MATCH(INDEX(RelatedFeatures[Second Sampling Feature Code],$A3768),SamplingFeatures[Feature Code],0),"0000"),
", SpatialOffsetID:  ",IF(INDEX(RelatedFeatures[Offset Number],$A3768)="","",CONCATENATE("*SpatialOffsetID",TEXT(INDEX(RelatedFeatures[Offset Number],$A3768),"0000"))),"}")))</f>
        <v>#REF!</v>
      </c>
      <c r="P3768" t="e">
        <f>IF(INDEX(Methods[Method Type],$A3768)="","",
CONCATENATE("  - &amp;MethodID",TEXT($A3768,"0000"),
" {","MethodTypeCV:  ",CHAR(34),INDEX(Methods[Method Type],$A3768),CHAR(34),
", MethodCode:  ",CHAR(34),INDEX(Methods[Method Code],$A3768),CHAR(34),
", MethodName:  ",CHAR(34),INDEX(Methods[Method Name],$A3768),CHAR(34),
", MethodDescription:  ",CHAR(34),INDEX(Methods[Method Description],$A3768),CHAR(34),
", MethodLink:  ",CHAR(34),INDEX(Methods[Method Link],$A3768),CHAR(34),
", OrganizationID: *OrganizationID",TEXT(MATCH(INDEX(Methods[Organization Name],$A3768),Organizations[Organization Name],0),"0000"),"}"))</f>
        <v>#REF!</v>
      </c>
      <c r="Q3768" t="e">
        <f>IF(INDEX(Variables[Variable Type],$A3768)="","",
CONCATENATE("  - &amp;VariableID",TEXT($A3768,"0000"),
" {","VariableTypeCV:  ",CHAR(34),INDEX(Variables[Variable Type],$A3768),CHAR(34),
", VariableCode:  ",CHAR(34),INDEX(Variables[Variable Code],$A3768),CHAR(34),
", VariableNameCV:  ",CHAR(34),INDEX(Variables[Variable Name],$A3768),CHAR(34),
", VariableDefinition:  ",CHAR(34),INDEX(Variables[Variable Definition],$A3768),CHAR(34),
", SpecciationCV:  ",CHAR(34),INDEX(Variables[Speciation],$A3768),CHAR(34),
", NoDataValue:  ",CHAR(34),INDEX(Variables[No Data Value],$A3768),CHAR(34),"}"))</f>
        <v>#REF!</v>
      </c>
    </row>
    <row r="3769" spans="1:17" x14ac:dyDescent="0.25">
      <c r="A3769">
        <v>3766</v>
      </c>
      <c r="D3769" t="e">
        <f>IF(INDEX(People[First Name],$A3769)="","",
CONCATENATE("  - &amp;PersonID",TEXT($A3769,"0000"),
" {","PersonFirstName:  ",CHAR(34),INDEX(People[First Name],$A3769),CHAR(34),
", PersonMiddleName:  ",CHAR(34),INDEX(People[Middle Name],$A3769),CHAR(34),
", PersonLastName:  ",CHAR(34),INDEX(People[Last Name],$A3769),CHAR(34),"}"))</f>
        <v>#REF!</v>
      </c>
      <c r="E3769" t="e">
        <f>IF(INDEX(Organizations[Organization Type '[CV']],$A3769)="","",
CONCATENATE("  - &amp;OrganizationID",TEXT($A3769,"0000"),
" {","OrganizationTypeCV:  ",CHAR(34),INDEX(Organizations[Organization Type '[CV']],$A3769),CHAR(34),
", OrganizationCode:  ",CHAR(34),INDEX(Organizations[Organization Code],$A3769),CHAR(34),
", OrganizationName:  ",CHAR(34),INDEX(Organizations[Organization Name],$A3769),CHAR(34),
", OrganizationDescription:  ",CHAR(34),INDEX(Organizations[Organization Description],$A3769),CHAR(34),
", OrganizationLink:  ",CHAR(34),INDEX(Organizations[Organization Link],$A3769),CHAR(34),"}"))</f>
        <v>#REF!</v>
      </c>
      <c r="F3769" t="e">
        <f>IF(INDEX(People[First Name],$A3769)="","",
CONCATENATE("  - &amp;AffiliationID",TEXT($A3769,"0000"),
" {PersonID: *PersonID",TEXT($A3769,"0000"),
", OrganizationID: *OrganizationID",TEXT(MATCH(INDEX(People[Organization Name],$A3769),Organizations[Organization Name],0),"0000"),
", IsPrimaryOrganizationContact: , AffiliationStartDate: , AffiliationEndDate: , PrimaryPhone: ",
", PrimaryEmail: ",CHAR(34),INDEX(People[Primary Email],$A3769),CHAR(34),
", PrimaryAddress: ",CHAR(34),INDEX(People[Primary Address],$A3769),CHAR(34),
", PersonLink: }"))</f>
        <v>#REF!</v>
      </c>
      <c r="H3769" t="e">
        <f>IF(COUNTA(CitationInformation)=0,"",IF(INDEX(AuthorList[Author Name],$A3769)="","",
CONCATENATE("  - &amp;AuthorListID",TEXT($A3769,"0000"),
"  {CitationID: *CitationID0001",
", PersonID: *PersonID",TEXT(MATCH(INDEX(AuthorList[Author Name],$A3769),People[Full Name],0),"0000"),
", AuthorOrder: ",INDEX(AuthorList[Author Number],$A3769),"}")))</f>
        <v>#REF!</v>
      </c>
      <c r="K3769" t="e">
        <f>IF(INDEX(SamplingFeatures[Feature Code],$A3769)="","",
CONCATENATE("  - &amp;SamplingFeatureID",TEXT($A3769,"0000"),
" {","SamplingFeatureUUID:  ",CHAR(34),INDEX(SamplingFeatures[Sampling Feature UUID],$A3769),CHAR(34),
", SamplingFeatureTypeCV:  ",CHAR(34),INDEX(SamplingFeatures[Sampling Feature Type],$A3769),CHAR(34),
", SamplingFeatureCode:  ",CHAR(34),INDEX(SamplingFeatures[Feature Code],$A3769),CHAR(34),
", SamplingFeatureName:  ",CHAR(34),INDEX(SamplingFeatures[Feature Name],$A3769),CHAR(34),
", SamplingFeatureDescription:  ",CHAR(34),INDEX(SamplingFeatures[Feature Description],$A3769),CHAR(34),
", SamplingFeatureGeotypeCV:  ",CHAR(34),INDEX(SamplingFeatures[Feature Geo Type],$A3769),CHAR(34),
", FeatureGeometry:  ",CHAR(34),INDEX(SamplingFeatures[Feature Geometry],$A3769),CHAR(34),
", Elevation_m:  ",CHAR(34),INDEX(SamplingFeatures[Elevation_m],$A3769),CHAR(34),
", ElevationDatumCV:  ",CHAR(34),ElevationDatum,CHAR(34),"}"))</f>
        <v>#REF!</v>
      </c>
      <c r="L3769" t="e">
        <f>IF(INDEX(SamplingFeatures[Sampling Feature Type],$A3769)&lt;&gt;"Site","",
CONCATENATE("  - &amp;SiteID",TEXT(SUMPRODUCT(--($L$3:$L3768&lt;&gt;"")),"0000"),
" {","SamplingFeatureID:  *SamplingFeatureID",TEXT($A3769,"0000"),
", SiteTypeCV:  ",CHAR(34),INDEX(Sites[Site Type],$A3769),CHAR(34),
", Latitude:  ",INDEX(Sites[Latitude],$A3769),
", Longitude:  ",INDEX(Sites[Longitude],$A3769),
", SRSName:  ",CHAR(34),LatLonDatum,CHAR(34),"}"))</f>
        <v>#REF!</v>
      </c>
      <c r="M3769" t="e">
        <f>IF(INDEX(SamplingFeatures[Sampling Feature Type],$A3769)&lt;&gt;"Specimen","",
CONCATENATE("  - &amp;SpecimenID",TEXT(SUMPRODUCT(--($M$3:$M3768&lt;&gt;"")),"0000"),
" {","SamplingFeatureID:  *SamplingFeatureID",TEXT($A3769,"0000"),
", SpecimenTypeCV:  ",CHAR(34),INDEX(Specimens[Specimen Type],$A3769),CHAR(34),
", SpecimenMediumCV:  ",INDEX(Specimens[Specimen Medium],$A3769),
", IsFieldSpecimen:  ",CHAR(34),INDEX(Specimens[Is Field Specimen?],$A3769),CHAR(34),"}"))</f>
        <v>#REF!</v>
      </c>
      <c r="N3769" t="e">
        <f>IF(COUNTA(SpatialOffsets[])=0,"", IF(INDEX(SpatialOffsets[Spatial Offset Type],$A3769)="","",
CONCATENATE("  - &amp;SpatialOffsetID",TEXT($A3769,"0000"),
" {","SpatialOffsetTypeCV:  ",CHAR(34),INDEX(SpatialOffsets[Spatial Offset Type],$A3769),CHAR(34),
", Offset1Value:  ",INDEX(SpatialOffsets[Offset 1 Value],$A3769),
", Offset1UnitID:  ",CHAR(34),INDEX(SpatialOffsets[Offset 1 Unit],$A3769),CHAR(34),
", Offset2Value:  ",INDEX(SpatialOffsets[Offset 2 Value],$A3769),
", Offset2UnitID:  ",CHAR(34),INDEX(SpatialOffsets[Offset 2 Unit],$A3769),CHAR(34),
", Offset3Value:  ",INDEX(SpatialOffsets[Offset 3 Value],$A3769),
", Offset3UnitID:  ",CHAR(34),INDEX(SpatialOffsets[Offset 3 Unit],$A3769),CHAR(34),,"}")))</f>
        <v>#REF!</v>
      </c>
      <c r="O3769" t="e">
        <f>IF(COUNTA(RelatedFeatures[])=0,"", IF(INDEX(RelatedFeatures[First Sampling Feature Code],$A3769)="","",
CONCATENATE("  - &amp;RelationID",TEXT($A3769,"0000"),
" {","SamplingFeatureID:  *SamplingFeatureID",TEXT(MATCH(INDEX(RelatedFeatures[First Sampling Feature Code],$A3769),SamplingFeatures[Feature Code],0),"0000"),
", RelationshipTypeCV:  ",CHAR(34),INDEX(RelatedFeatures[Relationship Type],$A3769),CHAR(34),
", RelatedFeatureID: *SamplingFeatureID",TEXT(MATCH(INDEX(RelatedFeatures[Second Sampling Feature Code],$A3769),SamplingFeatures[Feature Code],0),"0000"),
", SpatialOffsetID:  ",IF(INDEX(RelatedFeatures[Offset Number],$A3769)="","",CONCATENATE("*SpatialOffsetID",TEXT(INDEX(RelatedFeatures[Offset Number],$A3769),"0000"))),"}")))</f>
        <v>#REF!</v>
      </c>
      <c r="P3769" t="e">
        <f>IF(INDEX(Methods[Method Type],$A3769)="","",
CONCATENATE("  - &amp;MethodID",TEXT($A3769,"0000"),
" {","MethodTypeCV:  ",CHAR(34),INDEX(Methods[Method Type],$A3769),CHAR(34),
", MethodCode:  ",CHAR(34),INDEX(Methods[Method Code],$A3769),CHAR(34),
", MethodName:  ",CHAR(34),INDEX(Methods[Method Name],$A3769),CHAR(34),
", MethodDescription:  ",CHAR(34),INDEX(Methods[Method Description],$A3769),CHAR(34),
", MethodLink:  ",CHAR(34),INDEX(Methods[Method Link],$A3769),CHAR(34),
", OrganizationID: *OrganizationID",TEXT(MATCH(INDEX(Methods[Organization Name],$A3769),Organizations[Organization Name],0),"0000"),"}"))</f>
        <v>#REF!</v>
      </c>
      <c r="Q3769" t="e">
        <f>IF(INDEX(Variables[Variable Type],$A3769)="","",
CONCATENATE("  - &amp;VariableID",TEXT($A3769,"0000"),
" {","VariableTypeCV:  ",CHAR(34),INDEX(Variables[Variable Type],$A3769),CHAR(34),
", VariableCode:  ",CHAR(34),INDEX(Variables[Variable Code],$A3769),CHAR(34),
", VariableNameCV:  ",CHAR(34),INDEX(Variables[Variable Name],$A3769),CHAR(34),
", VariableDefinition:  ",CHAR(34),INDEX(Variables[Variable Definition],$A3769),CHAR(34),
", SpecciationCV:  ",CHAR(34),INDEX(Variables[Speciation],$A3769),CHAR(34),
", NoDataValue:  ",CHAR(34),INDEX(Variables[No Data Value],$A3769),CHAR(34),"}"))</f>
        <v>#REF!</v>
      </c>
    </row>
    <row r="3770" spans="1:17" x14ac:dyDescent="0.25">
      <c r="A3770">
        <v>3767</v>
      </c>
      <c r="D3770" t="e">
        <f>IF(INDEX(People[First Name],$A3770)="","",
CONCATENATE("  - &amp;PersonID",TEXT($A3770,"0000"),
" {","PersonFirstName:  ",CHAR(34),INDEX(People[First Name],$A3770),CHAR(34),
", PersonMiddleName:  ",CHAR(34),INDEX(People[Middle Name],$A3770),CHAR(34),
", PersonLastName:  ",CHAR(34),INDEX(People[Last Name],$A3770),CHAR(34),"}"))</f>
        <v>#REF!</v>
      </c>
      <c r="E3770" t="e">
        <f>IF(INDEX(Organizations[Organization Type '[CV']],$A3770)="","",
CONCATENATE("  - &amp;OrganizationID",TEXT($A3770,"0000"),
" {","OrganizationTypeCV:  ",CHAR(34),INDEX(Organizations[Organization Type '[CV']],$A3770),CHAR(34),
", OrganizationCode:  ",CHAR(34),INDEX(Organizations[Organization Code],$A3770),CHAR(34),
", OrganizationName:  ",CHAR(34),INDEX(Organizations[Organization Name],$A3770),CHAR(34),
", OrganizationDescription:  ",CHAR(34),INDEX(Organizations[Organization Description],$A3770),CHAR(34),
", OrganizationLink:  ",CHAR(34),INDEX(Organizations[Organization Link],$A3770),CHAR(34),"}"))</f>
        <v>#REF!</v>
      </c>
      <c r="F3770" t="e">
        <f>IF(INDEX(People[First Name],$A3770)="","",
CONCATENATE("  - &amp;AffiliationID",TEXT($A3770,"0000"),
" {PersonID: *PersonID",TEXT($A3770,"0000"),
", OrganizationID: *OrganizationID",TEXT(MATCH(INDEX(People[Organization Name],$A3770),Organizations[Organization Name],0),"0000"),
", IsPrimaryOrganizationContact: , AffiliationStartDate: , AffiliationEndDate: , PrimaryPhone: ",
", PrimaryEmail: ",CHAR(34),INDEX(People[Primary Email],$A3770),CHAR(34),
", PrimaryAddress: ",CHAR(34),INDEX(People[Primary Address],$A3770),CHAR(34),
", PersonLink: }"))</f>
        <v>#REF!</v>
      </c>
      <c r="H3770" t="e">
        <f>IF(COUNTA(CitationInformation)=0,"",IF(INDEX(AuthorList[Author Name],$A3770)="","",
CONCATENATE("  - &amp;AuthorListID",TEXT($A3770,"0000"),
"  {CitationID: *CitationID0001",
", PersonID: *PersonID",TEXT(MATCH(INDEX(AuthorList[Author Name],$A3770),People[Full Name],0),"0000"),
", AuthorOrder: ",INDEX(AuthorList[Author Number],$A3770),"}")))</f>
        <v>#REF!</v>
      </c>
      <c r="K3770" t="e">
        <f>IF(INDEX(SamplingFeatures[Feature Code],$A3770)="","",
CONCATENATE("  - &amp;SamplingFeatureID",TEXT($A3770,"0000"),
" {","SamplingFeatureUUID:  ",CHAR(34),INDEX(SamplingFeatures[Sampling Feature UUID],$A3770),CHAR(34),
", SamplingFeatureTypeCV:  ",CHAR(34),INDEX(SamplingFeatures[Sampling Feature Type],$A3770),CHAR(34),
", SamplingFeatureCode:  ",CHAR(34),INDEX(SamplingFeatures[Feature Code],$A3770),CHAR(34),
", SamplingFeatureName:  ",CHAR(34),INDEX(SamplingFeatures[Feature Name],$A3770),CHAR(34),
", SamplingFeatureDescription:  ",CHAR(34),INDEX(SamplingFeatures[Feature Description],$A3770),CHAR(34),
", SamplingFeatureGeotypeCV:  ",CHAR(34),INDEX(SamplingFeatures[Feature Geo Type],$A3770),CHAR(34),
", FeatureGeometry:  ",CHAR(34),INDEX(SamplingFeatures[Feature Geometry],$A3770),CHAR(34),
", Elevation_m:  ",CHAR(34),INDEX(SamplingFeatures[Elevation_m],$A3770),CHAR(34),
", ElevationDatumCV:  ",CHAR(34),ElevationDatum,CHAR(34),"}"))</f>
        <v>#REF!</v>
      </c>
      <c r="L3770" t="e">
        <f>IF(INDEX(SamplingFeatures[Sampling Feature Type],$A3770)&lt;&gt;"Site","",
CONCATENATE("  - &amp;SiteID",TEXT(SUMPRODUCT(--($L$3:$L3769&lt;&gt;"")),"0000"),
" {","SamplingFeatureID:  *SamplingFeatureID",TEXT($A3770,"0000"),
", SiteTypeCV:  ",CHAR(34),INDEX(Sites[Site Type],$A3770),CHAR(34),
", Latitude:  ",INDEX(Sites[Latitude],$A3770),
", Longitude:  ",INDEX(Sites[Longitude],$A3770),
", SRSName:  ",CHAR(34),LatLonDatum,CHAR(34),"}"))</f>
        <v>#REF!</v>
      </c>
      <c r="M3770" t="e">
        <f>IF(INDEX(SamplingFeatures[Sampling Feature Type],$A3770)&lt;&gt;"Specimen","",
CONCATENATE("  - &amp;SpecimenID",TEXT(SUMPRODUCT(--($M$3:$M3769&lt;&gt;"")),"0000"),
" {","SamplingFeatureID:  *SamplingFeatureID",TEXT($A3770,"0000"),
", SpecimenTypeCV:  ",CHAR(34),INDEX(Specimens[Specimen Type],$A3770),CHAR(34),
", SpecimenMediumCV:  ",INDEX(Specimens[Specimen Medium],$A3770),
", IsFieldSpecimen:  ",CHAR(34),INDEX(Specimens[Is Field Specimen?],$A3770),CHAR(34),"}"))</f>
        <v>#REF!</v>
      </c>
      <c r="N3770" t="e">
        <f>IF(COUNTA(SpatialOffsets[])=0,"", IF(INDEX(SpatialOffsets[Spatial Offset Type],$A3770)="","",
CONCATENATE("  - &amp;SpatialOffsetID",TEXT($A3770,"0000"),
" {","SpatialOffsetTypeCV:  ",CHAR(34),INDEX(SpatialOffsets[Spatial Offset Type],$A3770),CHAR(34),
", Offset1Value:  ",INDEX(SpatialOffsets[Offset 1 Value],$A3770),
", Offset1UnitID:  ",CHAR(34),INDEX(SpatialOffsets[Offset 1 Unit],$A3770),CHAR(34),
", Offset2Value:  ",INDEX(SpatialOffsets[Offset 2 Value],$A3770),
", Offset2UnitID:  ",CHAR(34),INDEX(SpatialOffsets[Offset 2 Unit],$A3770),CHAR(34),
", Offset3Value:  ",INDEX(SpatialOffsets[Offset 3 Value],$A3770),
", Offset3UnitID:  ",CHAR(34),INDEX(SpatialOffsets[Offset 3 Unit],$A3770),CHAR(34),,"}")))</f>
        <v>#REF!</v>
      </c>
      <c r="O3770" t="e">
        <f>IF(COUNTA(RelatedFeatures[])=0,"", IF(INDEX(RelatedFeatures[First Sampling Feature Code],$A3770)="","",
CONCATENATE("  - &amp;RelationID",TEXT($A3770,"0000"),
" {","SamplingFeatureID:  *SamplingFeatureID",TEXT(MATCH(INDEX(RelatedFeatures[First Sampling Feature Code],$A3770),SamplingFeatures[Feature Code],0),"0000"),
", RelationshipTypeCV:  ",CHAR(34),INDEX(RelatedFeatures[Relationship Type],$A3770),CHAR(34),
", RelatedFeatureID: *SamplingFeatureID",TEXT(MATCH(INDEX(RelatedFeatures[Second Sampling Feature Code],$A3770),SamplingFeatures[Feature Code],0),"0000"),
", SpatialOffsetID:  ",IF(INDEX(RelatedFeatures[Offset Number],$A3770)="","",CONCATENATE("*SpatialOffsetID",TEXT(INDEX(RelatedFeatures[Offset Number],$A3770),"0000"))),"}")))</f>
        <v>#REF!</v>
      </c>
      <c r="P3770" t="e">
        <f>IF(INDEX(Methods[Method Type],$A3770)="","",
CONCATENATE("  - &amp;MethodID",TEXT($A3770,"0000"),
" {","MethodTypeCV:  ",CHAR(34),INDEX(Methods[Method Type],$A3770),CHAR(34),
", MethodCode:  ",CHAR(34),INDEX(Methods[Method Code],$A3770),CHAR(34),
", MethodName:  ",CHAR(34),INDEX(Methods[Method Name],$A3770),CHAR(34),
", MethodDescription:  ",CHAR(34),INDEX(Methods[Method Description],$A3770),CHAR(34),
", MethodLink:  ",CHAR(34),INDEX(Methods[Method Link],$A3770),CHAR(34),
", OrganizationID: *OrganizationID",TEXT(MATCH(INDEX(Methods[Organization Name],$A3770),Organizations[Organization Name],0),"0000"),"}"))</f>
        <v>#REF!</v>
      </c>
      <c r="Q3770" t="e">
        <f>IF(INDEX(Variables[Variable Type],$A3770)="","",
CONCATENATE("  - &amp;VariableID",TEXT($A3770,"0000"),
" {","VariableTypeCV:  ",CHAR(34),INDEX(Variables[Variable Type],$A3770),CHAR(34),
", VariableCode:  ",CHAR(34),INDEX(Variables[Variable Code],$A3770),CHAR(34),
", VariableNameCV:  ",CHAR(34),INDEX(Variables[Variable Name],$A3770),CHAR(34),
", VariableDefinition:  ",CHAR(34),INDEX(Variables[Variable Definition],$A3770),CHAR(34),
", SpecciationCV:  ",CHAR(34),INDEX(Variables[Speciation],$A3770),CHAR(34),
", NoDataValue:  ",CHAR(34),INDEX(Variables[No Data Value],$A3770),CHAR(34),"}"))</f>
        <v>#REF!</v>
      </c>
    </row>
    <row r="3771" spans="1:17" x14ac:dyDescent="0.25">
      <c r="A3771">
        <v>3768</v>
      </c>
      <c r="D3771" t="e">
        <f>IF(INDEX(People[First Name],$A3771)="","",
CONCATENATE("  - &amp;PersonID",TEXT($A3771,"0000"),
" {","PersonFirstName:  ",CHAR(34),INDEX(People[First Name],$A3771),CHAR(34),
", PersonMiddleName:  ",CHAR(34),INDEX(People[Middle Name],$A3771),CHAR(34),
", PersonLastName:  ",CHAR(34),INDEX(People[Last Name],$A3771),CHAR(34),"}"))</f>
        <v>#REF!</v>
      </c>
      <c r="E3771" t="e">
        <f>IF(INDEX(Organizations[Organization Type '[CV']],$A3771)="","",
CONCATENATE("  - &amp;OrganizationID",TEXT($A3771,"0000"),
" {","OrganizationTypeCV:  ",CHAR(34),INDEX(Organizations[Organization Type '[CV']],$A3771),CHAR(34),
", OrganizationCode:  ",CHAR(34),INDEX(Organizations[Organization Code],$A3771),CHAR(34),
", OrganizationName:  ",CHAR(34),INDEX(Organizations[Organization Name],$A3771),CHAR(34),
", OrganizationDescription:  ",CHAR(34),INDEX(Organizations[Organization Description],$A3771),CHAR(34),
", OrganizationLink:  ",CHAR(34),INDEX(Organizations[Organization Link],$A3771),CHAR(34),"}"))</f>
        <v>#REF!</v>
      </c>
      <c r="F3771" t="e">
        <f>IF(INDEX(People[First Name],$A3771)="","",
CONCATENATE("  - &amp;AffiliationID",TEXT($A3771,"0000"),
" {PersonID: *PersonID",TEXT($A3771,"0000"),
", OrganizationID: *OrganizationID",TEXT(MATCH(INDEX(People[Organization Name],$A3771),Organizations[Organization Name],0),"0000"),
", IsPrimaryOrganizationContact: , AffiliationStartDate: , AffiliationEndDate: , PrimaryPhone: ",
", PrimaryEmail: ",CHAR(34),INDEX(People[Primary Email],$A3771),CHAR(34),
", PrimaryAddress: ",CHAR(34),INDEX(People[Primary Address],$A3771),CHAR(34),
", PersonLink: }"))</f>
        <v>#REF!</v>
      </c>
      <c r="H3771" t="e">
        <f>IF(COUNTA(CitationInformation)=0,"",IF(INDEX(AuthorList[Author Name],$A3771)="","",
CONCATENATE("  - &amp;AuthorListID",TEXT($A3771,"0000"),
"  {CitationID: *CitationID0001",
", PersonID: *PersonID",TEXT(MATCH(INDEX(AuthorList[Author Name],$A3771),People[Full Name],0),"0000"),
", AuthorOrder: ",INDEX(AuthorList[Author Number],$A3771),"}")))</f>
        <v>#REF!</v>
      </c>
      <c r="K3771" t="e">
        <f>IF(INDEX(SamplingFeatures[Feature Code],$A3771)="","",
CONCATENATE("  - &amp;SamplingFeatureID",TEXT($A3771,"0000"),
" {","SamplingFeatureUUID:  ",CHAR(34),INDEX(SamplingFeatures[Sampling Feature UUID],$A3771),CHAR(34),
", SamplingFeatureTypeCV:  ",CHAR(34),INDEX(SamplingFeatures[Sampling Feature Type],$A3771),CHAR(34),
", SamplingFeatureCode:  ",CHAR(34),INDEX(SamplingFeatures[Feature Code],$A3771),CHAR(34),
", SamplingFeatureName:  ",CHAR(34),INDEX(SamplingFeatures[Feature Name],$A3771),CHAR(34),
", SamplingFeatureDescription:  ",CHAR(34),INDEX(SamplingFeatures[Feature Description],$A3771),CHAR(34),
", SamplingFeatureGeotypeCV:  ",CHAR(34),INDEX(SamplingFeatures[Feature Geo Type],$A3771),CHAR(34),
", FeatureGeometry:  ",CHAR(34),INDEX(SamplingFeatures[Feature Geometry],$A3771),CHAR(34),
", Elevation_m:  ",CHAR(34),INDEX(SamplingFeatures[Elevation_m],$A3771),CHAR(34),
", ElevationDatumCV:  ",CHAR(34),ElevationDatum,CHAR(34),"}"))</f>
        <v>#REF!</v>
      </c>
      <c r="L3771" t="e">
        <f>IF(INDEX(SamplingFeatures[Sampling Feature Type],$A3771)&lt;&gt;"Site","",
CONCATENATE("  - &amp;SiteID",TEXT(SUMPRODUCT(--($L$3:$L3770&lt;&gt;"")),"0000"),
" {","SamplingFeatureID:  *SamplingFeatureID",TEXT($A3771,"0000"),
", SiteTypeCV:  ",CHAR(34),INDEX(Sites[Site Type],$A3771),CHAR(34),
", Latitude:  ",INDEX(Sites[Latitude],$A3771),
", Longitude:  ",INDEX(Sites[Longitude],$A3771),
", SRSName:  ",CHAR(34),LatLonDatum,CHAR(34),"}"))</f>
        <v>#REF!</v>
      </c>
      <c r="M3771" t="e">
        <f>IF(INDEX(SamplingFeatures[Sampling Feature Type],$A3771)&lt;&gt;"Specimen","",
CONCATENATE("  - &amp;SpecimenID",TEXT(SUMPRODUCT(--($M$3:$M3770&lt;&gt;"")),"0000"),
" {","SamplingFeatureID:  *SamplingFeatureID",TEXT($A3771,"0000"),
", SpecimenTypeCV:  ",CHAR(34),INDEX(Specimens[Specimen Type],$A3771),CHAR(34),
", SpecimenMediumCV:  ",INDEX(Specimens[Specimen Medium],$A3771),
", IsFieldSpecimen:  ",CHAR(34),INDEX(Specimens[Is Field Specimen?],$A3771),CHAR(34),"}"))</f>
        <v>#REF!</v>
      </c>
      <c r="N3771" t="e">
        <f>IF(COUNTA(SpatialOffsets[])=0,"", IF(INDEX(SpatialOffsets[Spatial Offset Type],$A3771)="","",
CONCATENATE("  - &amp;SpatialOffsetID",TEXT($A3771,"0000"),
" {","SpatialOffsetTypeCV:  ",CHAR(34),INDEX(SpatialOffsets[Spatial Offset Type],$A3771),CHAR(34),
", Offset1Value:  ",INDEX(SpatialOffsets[Offset 1 Value],$A3771),
", Offset1UnitID:  ",CHAR(34),INDEX(SpatialOffsets[Offset 1 Unit],$A3771),CHAR(34),
", Offset2Value:  ",INDEX(SpatialOffsets[Offset 2 Value],$A3771),
", Offset2UnitID:  ",CHAR(34),INDEX(SpatialOffsets[Offset 2 Unit],$A3771),CHAR(34),
", Offset3Value:  ",INDEX(SpatialOffsets[Offset 3 Value],$A3771),
", Offset3UnitID:  ",CHAR(34),INDEX(SpatialOffsets[Offset 3 Unit],$A3771),CHAR(34),,"}")))</f>
        <v>#REF!</v>
      </c>
      <c r="O3771" t="e">
        <f>IF(COUNTA(RelatedFeatures[])=0,"", IF(INDEX(RelatedFeatures[First Sampling Feature Code],$A3771)="","",
CONCATENATE("  - &amp;RelationID",TEXT($A3771,"0000"),
" {","SamplingFeatureID:  *SamplingFeatureID",TEXT(MATCH(INDEX(RelatedFeatures[First Sampling Feature Code],$A3771),SamplingFeatures[Feature Code],0),"0000"),
", RelationshipTypeCV:  ",CHAR(34),INDEX(RelatedFeatures[Relationship Type],$A3771),CHAR(34),
", RelatedFeatureID: *SamplingFeatureID",TEXT(MATCH(INDEX(RelatedFeatures[Second Sampling Feature Code],$A3771),SamplingFeatures[Feature Code],0),"0000"),
", SpatialOffsetID:  ",IF(INDEX(RelatedFeatures[Offset Number],$A3771)="","",CONCATENATE("*SpatialOffsetID",TEXT(INDEX(RelatedFeatures[Offset Number],$A3771),"0000"))),"}")))</f>
        <v>#REF!</v>
      </c>
      <c r="P3771" t="e">
        <f>IF(INDEX(Methods[Method Type],$A3771)="","",
CONCATENATE("  - &amp;MethodID",TEXT($A3771,"0000"),
" {","MethodTypeCV:  ",CHAR(34),INDEX(Methods[Method Type],$A3771),CHAR(34),
", MethodCode:  ",CHAR(34),INDEX(Methods[Method Code],$A3771),CHAR(34),
", MethodName:  ",CHAR(34),INDEX(Methods[Method Name],$A3771),CHAR(34),
", MethodDescription:  ",CHAR(34),INDEX(Methods[Method Description],$A3771),CHAR(34),
", MethodLink:  ",CHAR(34),INDEX(Methods[Method Link],$A3771),CHAR(34),
", OrganizationID: *OrganizationID",TEXT(MATCH(INDEX(Methods[Organization Name],$A3771),Organizations[Organization Name],0),"0000"),"}"))</f>
        <v>#REF!</v>
      </c>
      <c r="Q3771" t="e">
        <f>IF(INDEX(Variables[Variable Type],$A3771)="","",
CONCATENATE("  - &amp;VariableID",TEXT($A3771,"0000"),
" {","VariableTypeCV:  ",CHAR(34),INDEX(Variables[Variable Type],$A3771),CHAR(34),
", VariableCode:  ",CHAR(34),INDEX(Variables[Variable Code],$A3771),CHAR(34),
", VariableNameCV:  ",CHAR(34),INDEX(Variables[Variable Name],$A3771),CHAR(34),
", VariableDefinition:  ",CHAR(34),INDEX(Variables[Variable Definition],$A3771),CHAR(34),
", SpecciationCV:  ",CHAR(34),INDEX(Variables[Speciation],$A3771),CHAR(34),
", NoDataValue:  ",CHAR(34),INDEX(Variables[No Data Value],$A3771),CHAR(34),"}"))</f>
        <v>#REF!</v>
      </c>
    </row>
    <row r="3772" spans="1:17" x14ac:dyDescent="0.25">
      <c r="A3772">
        <v>3769</v>
      </c>
      <c r="D3772" t="e">
        <f>IF(INDEX(People[First Name],$A3772)="","",
CONCATENATE("  - &amp;PersonID",TEXT($A3772,"0000"),
" {","PersonFirstName:  ",CHAR(34),INDEX(People[First Name],$A3772),CHAR(34),
", PersonMiddleName:  ",CHAR(34),INDEX(People[Middle Name],$A3772),CHAR(34),
", PersonLastName:  ",CHAR(34),INDEX(People[Last Name],$A3772),CHAR(34),"}"))</f>
        <v>#REF!</v>
      </c>
      <c r="E3772" t="e">
        <f>IF(INDEX(Organizations[Organization Type '[CV']],$A3772)="","",
CONCATENATE("  - &amp;OrganizationID",TEXT($A3772,"0000"),
" {","OrganizationTypeCV:  ",CHAR(34),INDEX(Organizations[Organization Type '[CV']],$A3772),CHAR(34),
", OrganizationCode:  ",CHAR(34),INDEX(Organizations[Organization Code],$A3772),CHAR(34),
", OrganizationName:  ",CHAR(34),INDEX(Organizations[Organization Name],$A3772),CHAR(34),
", OrganizationDescription:  ",CHAR(34),INDEX(Organizations[Organization Description],$A3772),CHAR(34),
", OrganizationLink:  ",CHAR(34),INDEX(Organizations[Organization Link],$A3772),CHAR(34),"}"))</f>
        <v>#REF!</v>
      </c>
      <c r="F3772" t="e">
        <f>IF(INDEX(People[First Name],$A3772)="","",
CONCATENATE("  - &amp;AffiliationID",TEXT($A3772,"0000"),
" {PersonID: *PersonID",TEXT($A3772,"0000"),
", OrganizationID: *OrganizationID",TEXT(MATCH(INDEX(People[Organization Name],$A3772),Organizations[Organization Name],0),"0000"),
", IsPrimaryOrganizationContact: , AffiliationStartDate: , AffiliationEndDate: , PrimaryPhone: ",
", PrimaryEmail: ",CHAR(34),INDEX(People[Primary Email],$A3772),CHAR(34),
", PrimaryAddress: ",CHAR(34),INDEX(People[Primary Address],$A3772),CHAR(34),
", PersonLink: }"))</f>
        <v>#REF!</v>
      </c>
      <c r="H3772" t="e">
        <f>IF(COUNTA(CitationInformation)=0,"",IF(INDEX(AuthorList[Author Name],$A3772)="","",
CONCATENATE("  - &amp;AuthorListID",TEXT($A3772,"0000"),
"  {CitationID: *CitationID0001",
", PersonID: *PersonID",TEXT(MATCH(INDEX(AuthorList[Author Name],$A3772),People[Full Name],0),"0000"),
", AuthorOrder: ",INDEX(AuthorList[Author Number],$A3772),"}")))</f>
        <v>#REF!</v>
      </c>
      <c r="K3772" t="e">
        <f>IF(INDEX(SamplingFeatures[Feature Code],$A3772)="","",
CONCATENATE("  - &amp;SamplingFeatureID",TEXT($A3772,"0000"),
" {","SamplingFeatureUUID:  ",CHAR(34),INDEX(SamplingFeatures[Sampling Feature UUID],$A3772),CHAR(34),
", SamplingFeatureTypeCV:  ",CHAR(34),INDEX(SamplingFeatures[Sampling Feature Type],$A3772),CHAR(34),
", SamplingFeatureCode:  ",CHAR(34),INDEX(SamplingFeatures[Feature Code],$A3772),CHAR(34),
", SamplingFeatureName:  ",CHAR(34),INDEX(SamplingFeatures[Feature Name],$A3772),CHAR(34),
", SamplingFeatureDescription:  ",CHAR(34),INDEX(SamplingFeatures[Feature Description],$A3772),CHAR(34),
", SamplingFeatureGeotypeCV:  ",CHAR(34),INDEX(SamplingFeatures[Feature Geo Type],$A3772),CHAR(34),
", FeatureGeometry:  ",CHAR(34),INDEX(SamplingFeatures[Feature Geometry],$A3772),CHAR(34),
", Elevation_m:  ",CHAR(34),INDEX(SamplingFeatures[Elevation_m],$A3772),CHAR(34),
", ElevationDatumCV:  ",CHAR(34),ElevationDatum,CHAR(34),"}"))</f>
        <v>#REF!</v>
      </c>
      <c r="L3772" t="e">
        <f>IF(INDEX(SamplingFeatures[Sampling Feature Type],$A3772)&lt;&gt;"Site","",
CONCATENATE("  - &amp;SiteID",TEXT(SUMPRODUCT(--($L$3:$L3771&lt;&gt;"")),"0000"),
" {","SamplingFeatureID:  *SamplingFeatureID",TEXT($A3772,"0000"),
", SiteTypeCV:  ",CHAR(34),INDEX(Sites[Site Type],$A3772),CHAR(34),
", Latitude:  ",INDEX(Sites[Latitude],$A3772),
", Longitude:  ",INDEX(Sites[Longitude],$A3772),
", SRSName:  ",CHAR(34),LatLonDatum,CHAR(34),"}"))</f>
        <v>#REF!</v>
      </c>
      <c r="M3772" t="e">
        <f>IF(INDEX(SamplingFeatures[Sampling Feature Type],$A3772)&lt;&gt;"Specimen","",
CONCATENATE("  - &amp;SpecimenID",TEXT(SUMPRODUCT(--($M$3:$M3771&lt;&gt;"")),"0000"),
" {","SamplingFeatureID:  *SamplingFeatureID",TEXT($A3772,"0000"),
", SpecimenTypeCV:  ",CHAR(34),INDEX(Specimens[Specimen Type],$A3772),CHAR(34),
", SpecimenMediumCV:  ",INDEX(Specimens[Specimen Medium],$A3772),
", IsFieldSpecimen:  ",CHAR(34),INDEX(Specimens[Is Field Specimen?],$A3772),CHAR(34),"}"))</f>
        <v>#REF!</v>
      </c>
      <c r="N3772" t="e">
        <f>IF(COUNTA(SpatialOffsets[])=0,"", IF(INDEX(SpatialOffsets[Spatial Offset Type],$A3772)="","",
CONCATENATE("  - &amp;SpatialOffsetID",TEXT($A3772,"0000"),
" {","SpatialOffsetTypeCV:  ",CHAR(34),INDEX(SpatialOffsets[Spatial Offset Type],$A3772),CHAR(34),
", Offset1Value:  ",INDEX(SpatialOffsets[Offset 1 Value],$A3772),
", Offset1UnitID:  ",CHAR(34),INDEX(SpatialOffsets[Offset 1 Unit],$A3772),CHAR(34),
", Offset2Value:  ",INDEX(SpatialOffsets[Offset 2 Value],$A3772),
", Offset2UnitID:  ",CHAR(34),INDEX(SpatialOffsets[Offset 2 Unit],$A3772),CHAR(34),
", Offset3Value:  ",INDEX(SpatialOffsets[Offset 3 Value],$A3772),
", Offset3UnitID:  ",CHAR(34),INDEX(SpatialOffsets[Offset 3 Unit],$A3772),CHAR(34),,"}")))</f>
        <v>#REF!</v>
      </c>
      <c r="O3772" t="e">
        <f>IF(COUNTA(RelatedFeatures[])=0,"", IF(INDEX(RelatedFeatures[First Sampling Feature Code],$A3772)="","",
CONCATENATE("  - &amp;RelationID",TEXT($A3772,"0000"),
" {","SamplingFeatureID:  *SamplingFeatureID",TEXT(MATCH(INDEX(RelatedFeatures[First Sampling Feature Code],$A3772),SamplingFeatures[Feature Code],0),"0000"),
", RelationshipTypeCV:  ",CHAR(34),INDEX(RelatedFeatures[Relationship Type],$A3772),CHAR(34),
", RelatedFeatureID: *SamplingFeatureID",TEXT(MATCH(INDEX(RelatedFeatures[Second Sampling Feature Code],$A3772),SamplingFeatures[Feature Code],0),"0000"),
", SpatialOffsetID:  ",IF(INDEX(RelatedFeatures[Offset Number],$A3772)="","",CONCATENATE("*SpatialOffsetID",TEXT(INDEX(RelatedFeatures[Offset Number],$A3772),"0000"))),"}")))</f>
        <v>#REF!</v>
      </c>
      <c r="P3772" t="e">
        <f>IF(INDEX(Methods[Method Type],$A3772)="","",
CONCATENATE("  - &amp;MethodID",TEXT($A3772,"0000"),
" {","MethodTypeCV:  ",CHAR(34),INDEX(Methods[Method Type],$A3772),CHAR(34),
", MethodCode:  ",CHAR(34),INDEX(Methods[Method Code],$A3772),CHAR(34),
", MethodName:  ",CHAR(34),INDEX(Methods[Method Name],$A3772),CHAR(34),
", MethodDescription:  ",CHAR(34),INDEX(Methods[Method Description],$A3772),CHAR(34),
", MethodLink:  ",CHAR(34),INDEX(Methods[Method Link],$A3772),CHAR(34),
", OrganizationID: *OrganizationID",TEXT(MATCH(INDEX(Methods[Organization Name],$A3772),Organizations[Organization Name],0),"0000"),"}"))</f>
        <v>#REF!</v>
      </c>
      <c r="Q3772" t="e">
        <f>IF(INDEX(Variables[Variable Type],$A3772)="","",
CONCATENATE("  - &amp;VariableID",TEXT($A3772,"0000"),
" {","VariableTypeCV:  ",CHAR(34),INDEX(Variables[Variable Type],$A3772),CHAR(34),
", VariableCode:  ",CHAR(34),INDEX(Variables[Variable Code],$A3772),CHAR(34),
", VariableNameCV:  ",CHAR(34),INDEX(Variables[Variable Name],$A3772),CHAR(34),
", VariableDefinition:  ",CHAR(34),INDEX(Variables[Variable Definition],$A3772),CHAR(34),
", SpecciationCV:  ",CHAR(34),INDEX(Variables[Speciation],$A3772),CHAR(34),
", NoDataValue:  ",CHAR(34),INDEX(Variables[No Data Value],$A3772),CHAR(34),"}"))</f>
        <v>#REF!</v>
      </c>
    </row>
    <row r="3773" spans="1:17" x14ac:dyDescent="0.25">
      <c r="A3773">
        <v>3770</v>
      </c>
      <c r="D3773" t="e">
        <f>IF(INDEX(People[First Name],$A3773)="","",
CONCATENATE("  - &amp;PersonID",TEXT($A3773,"0000"),
" {","PersonFirstName:  ",CHAR(34),INDEX(People[First Name],$A3773),CHAR(34),
", PersonMiddleName:  ",CHAR(34),INDEX(People[Middle Name],$A3773),CHAR(34),
", PersonLastName:  ",CHAR(34),INDEX(People[Last Name],$A3773),CHAR(34),"}"))</f>
        <v>#REF!</v>
      </c>
      <c r="E3773" t="e">
        <f>IF(INDEX(Organizations[Organization Type '[CV']],$A3773)="","",
CONCATENATE("  - &amp;OrganizationID",TEXT($A3773,"0000"),
" {","OrganizationTypeCV:  ",CHAR(34),INDEX(Organizations[Organization Type '[CV']],$A3773),CHAR(34),
", OrganizationCode:  ",CHAR(34),INDEX(Organizations[Organization Code],$A3773),CHAR(34),
", OrganizationName:  ",CHAR(34),INDEX(Organizations[Organization Name],$A3773),CHAR(34),
", OrganizationDescription:  ",CHAR(34),INDEX(Organizations[Organization Description],$A3773),CHAR(34),
", OrganizationLink:  ",CHAR(34),INDEX(Organizations[Organization Link],$A3773),CHAR(34),"}"))</f>
        <v>#REF!</v>
      </c>
      <c r="F3773" t="e">
        <f>IF(INDEX(People[First Name],$A3773)="","",
CONCATENATE("  - &amp;AffiliationID",TEXT($A3773,"0000"),
" {PersonID: *PersonID",TEXT($A3773,"0000"),
", OrganizationID: *OrganizationID",TEXT(MATCH(INDEX(People[Organization Name],$A3773),Organizations[Organization Name],0),"0000"),
", IsPrimaryOrganizationContact: , AffiliationStartDate: , AffiliationEndDate: , PrimaryPhone: ",
", PrimaryEmail: ",CHAR(34),INDEX(People[Primary Email],$A3773),CHAR(34),
", PrimaryAddress: ",CHAR(34),INDEX(People[Primary Address],$A3773),CHAR(34),
", PersonLink: }"))</f>
        <v>#REF!</v>
      </c>
      <c r="H3773" t="e">
        <f>IF(COUNTA(CitationInformation)=0,"",IF(INDEX(AuthorList[Author Name],$A3773)="","",
CONCATENATE("  - &amp;AuthorListID",TEXT($A3773,"0000"),
"  {CitationID: *CitationID0001",
", PersonID: *PersonID",TEXT(MATCH(INDEX(AuthorList[Author Name],$A3773),People[Full Name],0),"0000"),
", AuthorOrder: ",INDEX(AuthorList[Author Number],$A3773),"}")))</f>
        <v>#REF!</v>
      </c>
      <c r="K3773" t="e">
        <f>IF(INDEX(SamplingFeatures[Feature Code],$A3773)="","",
CONCATENATE("  - &amp;SamplingFeatureID",TEXT($A3773,"0000"),
" {","SamplingFeatureUUID:  ",CHAR(34),INDEX(SamplingFeatures[Sampling Feature UUID],$A3773),CHAR(34),
", SamplingFeatureTypeCV:  ",CHAR(34),INDEX(SamplingFeatures[Sampling Feature Type],$A3773),CHAR(34),
", SamplingFeatureCode:  ",CHAR(34),INDEX(SamplingFeatures[Feature Code],$A3773),CHAR(34),
", SamplingFeatureName:  ",CHAR(34),INDEX(SamplingFeatures[Feature Name],$A3773),CHAR(34),
", SamplingFeatureDescription:  ",CHAR(34),INDEX(SamplingFeatures[Feature Description],$A3773),CHAR(34),
", SamplingFeatureGeotypeCV:  ",CHAR(34),INDEX(SamplingFeatures[Feature Geo Type],$A3773),CHAR(34),
", FeatureGeometry:  ",CHAR(34),INDEX(SamplingFeatures[Feature Geometry],$A3773),CHAR(34),
", Elevation_m:  ",CHAR(34),INDEX(SamplingFeatures[Elevation_m],$A3773),CHAR(34),
", ElevationDatumCV:  ",CHAR(34),ElevationDatum,CHAR(34),"}"))</f>
        <v>#REF!</v>
      </c>
      <c r="L3773" t="e">
        <f>IF(INDEX(SamplingFeatures[Sampling Feature Type],$A3773)&lt;&gt;"Site","",
CONCATENATE("  - &amp;SiteID",TEXT(SUMPRODUCT(--($L$3:$L3772&lt;&gt;"")),"0000"),
" {","SamplingFeatureID:  *SamplingFeatureID",TEXT($A3773,"0000"),
", SiteTypeCV:  ",CHAR(34),INDEX(Sites[Site Type],$A3773),CHAR(34),
", Latitude:  ",INDEX(Sites[Latitude],$A3773),
", Longitude:  ",INDEX(Sites[Longitude],$A3773),
", SRSName:  ",CHAR(34),LatLonDatum,CHAR(34),"}"))</f>
        <v>#REF!</v>
      </c>
      <c r="M3773" t="e">
        <f>IF(INDEX(SamplingFeatures[Sampling Feature Type],$A3773)&lt;&gt;"Specimen","",
CONCATENATE("  - &amp;SpecimenID",TEXT(SUMPRODUCT(--($M$3:$M3772&lt;&gt;"")),"0000"),
" {","SamplingFeatureID:  *SamplingFeatureID",TEXT($A3773,"0000"),
", SpecimenTypeCV:  ",CHAR(34),INDEX(Specimens[Specimen Type],$A3773),CHAR(34),
", SpecimenMediumCV:  ",INDEX(Specimens[Specimen Medium],$A3773),
", IsFieldSpecimen:  ",CHAR(34),INDEX(Specimens[Is Field Specimen?],$A3773),CHAR(34),"}"))</f>
        <v>#REF!</v>
      </c>
      <c r="N3773" t="e">
        <f>IF(COUNTA(SpatialOffsets[])=0,"", IF(INDEX(SpatialOffsets[Spatial Offset Type],$A3773)="","",
CONCATENATE("  - &amp;SpatialOffsetID",TEXT($A3773,"0000"),
" {","SpatialOffsetTypeCV:  ",CHAR(34),INDEX(SpatialOffsets[Spatial Offset Type],$A3773),CHAR(34),
", Offset1Value:  ",INDEX(SpatialOffsets[Offset 1 Value],$A3773),
", Offset1UnitID:  ",CHAR(34),INDEX(SpatialOffsets[Offset 1 Unit],$A3773),CHAR(34),
", Offset2Value:  ",INDEX(SpatialOffsets[Offset 2 Value],$A3773),
", Offset2UnitID:  ",CHAR(34),INDEX(SpatialOffsets[Offset 2 Unit],$A3773),CHAR(34),
", Offset3Value:  ",INDEX(SpatialOffsets[Offset 3 Value],$A3773),
", Offset3UnitID:  ",CHAR(34),INDEX(SpatialOffsets[Offset 3 Unit],$A3773),CHAR(34),,"}")))</f>
        <v>#REF!</v>
      </c>
      <c r="O3773" t="e">
        <f>IF(COUNTA(RelatedFeatures[])=0,"", IF(INDEX(RelatedFeatures[First Sampling Feature Code],$A3773)="","",
CONCATENATE("  - &amp;RelationID",TEXT($A3773,"0000"),
" {","SamplingFeatureID:  *SamplingFeatureID",TEXT(MATCH(INDEX(RelatedFeatures[First Sampling Feature Code],$A3773),SamplingFeatures[Feature Code],0),"0000"),
", RelationshipTypeCV:  ",CHAR(34),INDEX(RelatedFeatures[Relationship Type],$A3773),CHAR(34),
", RelatedFeatureID: *SamplingFeatureID",TEXT(MATCH(INDEX(RelatedFeatures[Second Sampling Feature Code],$A3773),SamplingFeatures[Feature Code],0),"0000"),
", SpatialOffsetID:  ",IF(INDEX(RelatedFeatures[Offset Number],$A3773)="","",CONCATENATE("*SpatialOffsetID",TEXT(INDEX(RelatedFeatures[Offset Number],$A3773),"0000"))),"}")))</f>
        <v>#REF!</v>
      </c>
      <c r="P3773" t="e">
        <f>IF(INDEX(Methods[Method Type],$A3773)="","",
CONCATENATE("  - &amp;MethodID",TEXT($A3773,"0000"),
" {","MethodTypeCV:  ",CHAR(34),INDEX(Methods[Method Type],$A3773),CHAR(34),
", MethodCode:  ",CHAR(34),INDEX(Methods[Method Code],$A3773),CHAR(34),
", MethodName:  ",CHAR(34),INDEX(Methods[Method Name],$A3773),CHAR(34),
", MethodDescription:  ",CHAR(34),INDEX(Methods[Method Description],$A3773),CHAR(34),
", MethodLink:  ",CHAR(34),INDEX(Methods[Method Link],$A3773),CHAR(34),
", OrganizationID: *OrganizationID",TEXT(MATCH(INDEX(Methods[Organization Name],$A3773),Organizations[Organization Name],0),"0000"),"}"))</f>
        <v>#REF!</v>
      </c>
      <c r="Q3773" t="e">
        <f>IF(INDEX(Variables[Variable Type],$A3773)="","",
CONCATENATE("  - &amp;VariableID",TEXT($A3773,"0000"),
" {","VariableTypeCV:  ",CHAR(34),INDEX(Variables[Variable Type],$A3773),CHAR(34),
", VariableCode:  ",CHAR(34),INDEX(Variables[Variable Code],$A3773),CHAR(34),
", VariableNameCV:  ",CHAR(34),INDEX(Variables[Variable Name],$A3773),CHAR(34),
", VariableDefinition:  ",CHAR(34),INDEX(Variables[Variable Definition],$A3773),CHAR(34),
", SpecciationCV:  ",CHAR(34),INDEX(Variables[Speciation],$A3773),CHAR(34),
", NoDataValue:  ",CHAR(34),INDEX(Variables[No Data Value],$A3773),CHAR(34),"}"))</f>
        <v>#REF!</v>
      </c>
    </row>
    <row r="3774" spans="1:17" x14ac:dyDescent="0.25">
      <c r="A3774">
        <v>3771</v>
      </c>
      <c r="D3774" t="e">
        <f>IF(INDEX(People[First Name],$A3774)="","",
CONCATENATE("  - &amp;PersonID",TEXT($A3774,"0000"),
" {","PersonFirstName:  ",CHAR(34),INDEX(People[First Name],$A3774),CHAR(34),
", PersonMiddleName:  ",CHAR(34),INDEX(People[Middle Name],$A3774),CHAR(34),
", PersonLastName:  ",CHAR(34),INDEX(People[Last Name],$A3774),CHAR(34),"}"))</f>
        <v>#REF!</v>
      </c>
      <c r="E3774" t="e">
        <f>IF(INDEX(Organizations[Organization Type '[CV']],$A3774)="","",
CONCATENATE("  - &amp;OrganizationID",TEXT($A3774,"0000"),
" {","OrganizationTypeCV:  ",CHAR(34),INDEX(Organizations[Organization Type '[CV']],$A3774),CHAR(34),
", OrganizationCode:  ",CHAR(34),INDEX(Organizations[Organization Code],$A3774),CHAR(34),
", OrganizationName:  ",CHAR(34),INDEX(Organizations[Organization Name],$A3774),CHAR(34),
", OrganizationDescription:  ",CHAR(34),INDEX(Organizations[Organization Description],$A3774),CHAR(34),
", OrganizationLink:  ",CHAR(34),INDEX(Organizations[Organization Link],$A3774),CHAR(34),"}"))</f>
        <v>#REF!</v>
      </c>
      <c r="F3774" t="e">
        <f>IF(INDEX(People[First Name],$A3774)="","",
CONCATENATE("  - &amp;AffiliationID",TEXT($A3774,"0000"),
" {PersonID: *PersonID",TEXT($A3774,"0000"),
", OrganizationID: *OrganizationID",TEXT(MATCH(INDEX(People[Organization Name],$A3774),Organizations[Organization Name],0),"0000"),
", IsPrimaryOrganizationContact: , AffiliationStartDate: , AffiliationEndDate: , PrimaryPhone: ",
", PrimaryEmail: ",CHAR(34),INDEX(People[Primary Email],$A3774),CHAR(34),
", PrimaryAddress: ",CHAR(34),INDEX(People[Primary Address],$A3774),CHAR(34),
", PersonLink: }"))</f>
        <v>#REF!</v>
      </c>
      <c r="H3774" t="e">
        <f>IF(COUNTA(CitationInformation)=0,"",IF(INDEX(AuthorList[Author Name],$A3774)="","",
CONCATENATE("  - &amp;AuthorListID",TEXT($A3774,"0000"),
"  {CitationID: *CitationID0001",
", PersonID: *PersonID",TEXT(MATCH(INDEX(AuthorList[Author Name],$A3774),People[Full Name],0),"0000"),
", AuthorOrder: ",INDEX(AuthorList[Author Number],$A3774),"}")))</f>
        <v>#REF!</v>
      </c>
      <c r="K3774" t="e">
        <f>IF(INDEX(SamplingFeatures[Feature Code],$A3774)="","",
CONCATENATE("  - &amp;SamplingFeatureID",TEXT($A3774,"0000"),
" {","SamplingFeatureUUID:  ",CHAR(34),INDEX(SamplingFeatures[Sampling Feature UUID],$A3774),CHAR(34),
", SamplingFeatureTypeCV:  ",CHAR(34),INDEX(SamplingFeatures[Sampling Feature Type],$A3774),CHAR(34),
", SamplingFeatureCode:  ",CHAR(34),INDEX(SamplingFeatures[Feature Code],$A3774),CHAR(34),
", SamplingFeatureName:  ",CHAR(34),INDEX(SamplingFeatures[Feature Name],$A3774),CHAR(34),
", SamplingFeatureDescription:  ",CHAR(34),INDEX(SamplingFeatures[Feature Description],$A3774),CHAR(34),
", SamplingFeatureGeotypeCV:  ",CHAR(34),INDEX(SamplingFeatures[Feature Geo Type],$A3774),CHAR(34),
", FeatureGeometry:  ",CHAR(34),INDEX(SamplingFeatures[Feature Geometry],$A3774),CHAR(34),
", Elevation_m:  ",CHAR(34),INDEX(SamplingFeatures[Elevation_m],$A3774),CHAR(34),
", ElevationDatumCV:  ",CHAR(34),ElevationDatum,CHAR(34),"}"))</f>
        <v>#REF!</v>
      </c>
      <c r="L3774" t="e">
        <f>IF(INDEX(SamplingFeatures[Sampling Feature Type],$A3774)&lt;&gt;"Site","",
CONCATENATE("  - &amp;SiteID",TEXT(SUMPRODUCT(--($L$3:$L3773&lt;&gt;"")),"0000"),
" {","SamplingFeatureID:  *SamplingFeatureID",TEXT($A3774,"0000"),
", SiteTypeCV:  ",CHAR(34),INDEX(Sites[Site Type],$A3774),CHAR(34),
", Latitude:  ",INDEX(Sites[Latitude],$A3774),
", Longitude:  ",INDEX(Sites[Longitude],$A3774),
", SRSName:  ",CHAR(34),LatLonDatum,CHAR(34),"}"))</f>
        <v>#REF!</v>
      </c>
      <c r="M3774" t="e">
        <f>IF(INDEX(SamplingFeatures[Sampling Feature Type],$A3774)&lt;&gt;"Specimen","",
CONCATENATE("  - &amp;SpecimenID",TEXT(SUMPRODUCT(--($M$3:$M3773&lt;&gt;"")),"0000"),
" {","SamplingFeatureID:  *SamplingFeatureID",TEXT($A3774,"0000"),
", SpecimenTypeCV:  ",CHAR(34),INDEX(Specimens[Specimen Type],$A3774),CHAR(34),
", SpecimenMediumCV:  ",INDEX(Specimens[Specimen Medium],$A3774),
", IsFieldSpecimen:  ",CHAR(34),INDEX(Specimens[Is Field Specimen?],$A3774),CHAR(34),"}"))</f>
        <v>#REF!</v>
      </c>
      <c r="N3774" t="e">
        <f>IF(COUNTA(SpatialOffsets[])=0,"", IF(INDEX(SpatialOffsets[Spatial Offset Type],$A3774)="","",
CONCATENATE("  - &amp;SpatialOffsetID",TEXT($A3774,"0000"),
" {","SpatialOffsetTypeCV:  ",CHAR(34),INDEX(SpatialOffsets[Spatial Offset Type],$A3774),CHAR(34),
", Offset1Value:  ",INDEX(SpatialOffsets[Offset 1 Value],$A3774),
", Offset1UnitID:  ",CHAR(34),INDEX(SpatialOffsets[Offset 1 Unit],$A3774),CHAR(34),
", Offset2Value:  ",INDEX(SpatialOffsets[Offset 2 Value],$A3774),
", Offset2UnitID:  ",CHAR(34),INDEX(SpatialOffsets[Offset 2 Unit],$A3774),CHAR(34),
", Offset3Value:  ",INDEX(SpatialOffsets[Offset 3 Value],$A3774),
", Offset3UnitID:  ",CHAR(34),INDEX(SpatialOffsets[Offset 3 Unit],$A3774),CHAR(34),,"}")))</f>
        <v>#REF!</v>
      </c>
      <c r="O3774" t="e">
        <f>IF(COUNTA(RelatedFeatures[])=0,"", IF(INDEX(RelatedFeatures[First Sampling Feature Code],$A3774)="","",
CONCATENATE("  - &amp;RelationID",TEXT($A3774,"0000"),
" {","SamplingFeatureID:  *SamplingFeatureID",TEXT(MATCH(INDEX(RelatedFeatures[First Sampling Feature Code],$A3774),SamplingFeatures[Feature Code],0),"0000"),
", RelationshipTypeCV:  ",CHAR(34),INDEX(RelatedFeatures[Relationship Type],$A3774),CHAR(34),
", RelatedFeatureID: *SamplingFeatureID",TEXT(MATCH(INDEX(RelatedFeatures[Second Sampling Feature Code],$A3774),SamplingFeatures[Feature Code],0),"0000"),
", SpatialOffsetID:  ",IF(INDEX(RelatedFeatures[Offset Number],$A3774)="","",CONCATENATE("*SpatialOffsetID",TEXT(INDEX(RelatedFeatures[Offset Number],$A3774),"0000"))),"}")))</f>
        <v>#REF!</v>
      </c>
      <c r="P3774" t="e">
        <f>IF(INDEX(Methods[Method Type],$A3774)="","",
CONCATENATE("  - &amp;MethodID",TEXT($A3774,"0000"),
" {","MethodTypeCV:  ",CHAR(34),INDEX(Methods[Method Type],$A3774),CHAR(34),
", MethodCode:  ",CHAR(34),INDEX(Methods[Method Code],$A3774),CHAR(34),
", MethodName:  ",CHAR(34),INDEX(Methods[Method Name],$A3774),CHAR(34),
", MethodDescription:  ",CHAR(34),INDEX(Methods[Method Description],$A3774),CHAR(34),
", MethodLink:  ",CHAR(34),INDEX(Methods[Method Link],$A3774),CHAR(34),
", OrganizationID: *OrganizationID",TEXT(MATCH(INDEX(Methods[Organization Name],$A3774),Organizations[Organization Name],0),"0000"),"}"))</f>
        <v>#REF!</v>
      </c>
      <c r="Q3774" t="e">
        <f>IF(INDEX(Variables[Variable Type],$A3774)="","",
CONCATENATE("  - &amp;VariableID",TEXT($A3774,"0000"),
" {","VariableTypeCV:  ",CHAR(34),INDEX(Variables[Variable Type],$A3774),CHAR(34),
", VariableCode:  ",CHAR(34),INDEX(Variables[Variable Code],$A3774),CHAR(34),
", VariableNameCV:  ",CHAR(34),INDEX(Variables[Variable Name],$A3774),CHAR(34),
", VariableDefinition:  ",CHAR(34),INDEX(Variables[Variable Definition],$A3774),CHAR(34),
", SpecciationCV:  ",CHAR(34),INDEX(Variables[Speciation],$A3774),CHAR(34),
", NoDataValue:  ",CHAR(34),INDEX(Variables[No Data Value],$A3774),CHAR(34),"}"))</f>
        <v>#REF!</v>
      </c>
    </row>
    <row r="3775" spans="1:17" x14ac:dyDescent="0.25">
      <c r="A3775">
        <v>3772</v>
      </c>
      <c r="D3775" t="e">
        <f>IF(INDEX(People[First Name],$A3775)="","",
CONCATENATE("  - &amp;PersonID",TEXT($A3775,"0000"),
" {","PersonFirstName:  ",CHAR(34),INDEX(People[First Name],$A3775),CHAR(34),
", PersonMiddleName:  ",CHAR(34),INDEX(People[Middle Name],$A3775),CHAR(34),
", PersonLastName:  ",CHAR(34),INDEX(People[Last Name],$A3775),CHAR(34),"}"))</f>
        <v>#REF!</v>
      </c>
      <c r="E3775" t="e">
        <f>IF(INDEX(Organizations[Organization Type '[CV']],$A3775)="","",
CONCATENATE("  - &amp;OrganizationID",TEXT($A3775,"0000"),
" {","OrganizationTypeCV:  ",CHAR(34),INDEX(Organizations[Organization Type '[CV']],$A3775),CHAR(34),
", OrganizationCode:  ",CHAR(34),INDEX(Organizations[Organization Code],$A3775),CHAR(34),
", OrganizationName:  ",CHAR(34),INDEX(Organizations[Organization Name],$A3775),CHAR(34),
", OrganizationDescription:  ",CHAR(34),INDEX(Organizations[Organization Description],$A3775),CHAR(34),
", OrganizationLink:  ",CHAR(34),INDEX(Organizations[Organization Link],$A3775),CHAR(34),"}"))</f>
        <v>#REF!</v>
      </c>
      <c r="F3775" t="e">
        <f>IF(INDEX(People[First Name],$A3775)="","",
CONCATENATE("  - &amp;AffiliationID",TEXT($A3775,"0000"),
" {PersonID: *PersonID",TEXT($A3775,"0000"),
", OrganizationID: *OrganizationID",TEXT(MATCH(INDEX(People[Organization Name],$A3775),Organizations[Organization Name],0),"0000"),
", IsPrimaryOrganizationContact: , AffiliationStartDate: , AffiliationEndDate: , PrimaryPhone: ",
", PrimaryEmail: ",CHAR(34),INDEX(People[Primary Email],$A3775),CHAR(34),
", PrimaryAddress: ",CHAR(34),INDEX(People[Primary Address],$A3775),CHAR(34),
", PersonLink: }"))</f>
        <v>#REF!</v>
      </c>
      <c r="H3775" t="e">
        <f>IF(COUNTA(CitationInformation)=0,"",IF(INDEX(AuthorList[Author Name],$A3775)="","",
CONCATENATE("  - &amp;AuthorListID",TEXT($A3775,"0000"),
"  {CitationID: *CitationID0001",
", PersonID: *PersonID",TEXT(MATCH(INDEX(AuthorList[Author Name],$A3775),People[Full Name],0),"0000"),
", AuthorOrder: ",INDEX(AuthorList[Author Number],$A3775),"}")))</f>
        <v>#REF!</v>
      </c>
      <c r="K3775" t="e">
        <f>IF(INDEX(SamplingFeatures[Feature Code],$A3775)="","",
CONCATENATE("  - &amp;SamplingFeatureID",TEXT($A3775,"0000"),
" {","SamplingFeatureUUID:  ",CHAR(34),INDEX(SamplingFeatures[Sampling Feature UUID],$A3775),CHAR(34),
", SamplingFeatureTypeCV:  ",CHAR(34),INDEX(SamplingFeatures[Sampling Feature Type],$A3775),CHAR(34),
", SamplingFeatureCode:  ",CHAR(34),INDEX(SamplingFeatures[Feature Code],$A3775),CHAR(34),
", SamplingFeatureName:  ",CHAR(34),INDEX(SamplingFeatures[Feature Name],$A3775),CHAR(34),
", SamplingFeatureDescription:  ",CHAR(34),INDEX(SamplingFeatures[Feature Description],$A3775),CHAR(34),
", SamplingFeatureGeotypeCV:  ",CHAR(34),INDEX(SamplingFeatures[Feature Geo Type],$A3775),CHAR(34),
", FeatureGeometry:  ",CHAR(34),INDEX(SamplingFeatures[Feature Geometry],$A3775),CHAR(34),
", Elevation_m:  ",CHAR(34),INDEX(SamplingFeatures[Elevation_m],$A3775),CHAR(34),
", ElevationDatumCV:  ",CHAR(34),ElevationDatum,CHAR(34),"}"))</f>
        <v>#REF!</v>
      </c>
      <c r="L3775" t="e">
        <f>IF(INDEX(SamplingFeatures[Sampling Feature Type],$A3775)&lt;&gt;"Site","",
CONCATENATE("  - &amp;SiteID",TEXT(SUMPRODUCT(--($L$3:$L3774&lt;&gt;"")),"0000"),
" {","SamplingFeatureID:  *SamplingFeatureID",TEXT($A3775,"0000"),
", SiteTypeCV:  ",CHAR(34),INDEX(Sites[Site Type],$A3775),CHAR(34),
", Latitude:  ",INDEX(Sites[Latitude],$A3775),
", Longitude:  ",INDEX(Sites[Longitude],$A3775),
", SRSName:  ",CHAR(34),LatLonDatum,CHAR(34),"}"))</f>
        <v>#REF!</v>
      </c>
      <c r="M3775" t="e">
        <f>IF(INDEX(SamplingFeatures[Sampling Feature Type],$A3775)&lt;&gt;"Specimen","",
CONCATENATE("  - &amp;SpecimenID",TEXT(SUMPRODUCT(--($M$3:$M3774&lt;&gt;"")),"0000"),
" {","SamplingFeatureID:  *SamplingFeatureID",TEXT($A3775,"0000"),
", SpecimenTypeCV:  ",CHAR(34),INDEX(Specimens[Specimen Type],$A3775),CHAR(34),
", SpecimenMediumCV:  ",INDEX(Specimens[Specimen Medium],$A3775),
", IsFieldSpecimen:  ",CHAR(34),INDEX(Specimens[Is Field Specimen?],$A3775),CHAR(34),"}"))</f>
        <v>#REF!</v>
      </c>
      <c r="N3775" t="e">
        <f>IF(COUNTA(SpatialOffsets[])=0,"", IF(INDEX(SpatialOffsets[Spatial Offset Type],$A3775)="","",
CONCATENATE("  - &amp;SpatialOffsetID",TEXT($A3775,"0000"),
" {","SpatialOffsetTypeCV:  ",CHAR(34),INDEX(SpatialOffsets[Spatial Offset Type],$A3775),CHAR(34),
", Offset1Value:  ",INDEX(SpatialOffsets[Offset 1 Value],$A3775),
", Offset1UnitID:  ",CHAR(34),INDEX(SpatialOffsets[Offset 1 Unit],$A3775),CHAR(34),
", Offset2Value:  ",INDEX(SpatialOffsets[Offset 2 Value],$A3775),
", Offset2UnitID:  ",CHAR(34),INDEX(SpatialOffsets[Offset 2 Unit],$A3775),CHAR(34),
", Offset3Value:  ",INDEX(SpatialOffsets[Offset 3 Value],$A3775),
", Offset3UnitID:  ",CHAR(34),INDEX(SpatialOffsets[Offset 3 Unit],$A3775),CHAR(34),,"}")))</f>
        <v>#REF!</v>
      </c>
      <c r="O3775" t="e">
        <f>IF(COUNTA(RelatedFeatures[])=0,"", IF(INDEX(RelatedFeatures[First Sampling Feature Code],$A3775)="","",
CONCATENATE("  - &amp;RelationID",TEXT($A3775,"0000"),
" {","SamplingFeatureID:  *SamplingFeatureID",TEXT(MATCH(INDEX(RelatedFeatures[First Sampling Feature Code],$A3775),SamplingFeatures[Feature Code],0),"0000"),
", RelationshipTypeCV:  ",CHAR(34),INDEX(RelatedFeatures[Relationship Type],$A3775),CHAR(34),
", RelatedFeatureID: *SamplingFeatureID",TEXT(MATCH(INDEX(RelatedFeatures[Second Sampling Feature Code],$A3775),SamplingFeatures[Feature Code],0),"0000"),
", SpatialOffsetID:  ",IF(INDEX(RelatedFeatures[Offset Number],$A3775)="","",CONCATENATE("*SpatialOffsetID",TEXT(INDEX(RelatedFeatures[Offset Number],$A3775),"0000"))),"}")))</f>
        <v>#REF!</v>
      </c>
      <c r="P3775" t="e">
        <f>IF(INDEX(Methods[Method Type],$A3775)="","",
CONCATENATE("  - &amp;MethodID",TEXT($A3775,"0000"),
" {","MethodTypeCV:  ",CHAR(34),INDEX(Methods[Method Type],$A3775),CHAR(34),
", MethodCode:  ",CHAR(34),INDEX(Methods[Method Code],$A3775),CHAR(34),
", MethodName:  ",CHAR(34),INDEX(Methods[Method Name],$A3775),CHAR(34),
", MethodDescription:  ",CHAR(34),INDEX(Methods[Method Description],$A3775),CHAR(34),
", MethodLink:  ",CHAR(34),INDEX(Methods[Method Link],$A3775),CHAR(34),
", OrganizationID: *OrganizationID",TEXT(MATCH(INDEX(Methods[Organization Name],$A3775),Organizations[Organization Name],0),"0000"),"}"))</f>
        <v>#REF!</v>
      </c>
      <c r="Q3775" t="e">
        <f>IF(INDEX(Variables[Variable Type],$A3775)="","",
CONCATENATE("  - &amp;VariableID",TEXT($A3775,"0000"),
" {","VariableTypeCV:  ",CHAR(34),INDEX(Variables[Variable Type],$A3775),CHAR(34),
", VariableCode:  ",CHAR(34),INDEX(Variables[Variable Code],$A3775),CHAR(34),
", VariableNameCV:  ",CHAR(34),INDEX(Variables[Variable Name],$A3775),CHAR(34),
", VariableDefinition:  ",CHAR(34),INDEX(Variables[Variable Definition],$A3775),CHAR(34),
", SpecciationCV:  ",CHAR(34),INDEX(Variables[Speciation],$A3775),CHAR(34),
", NoDataValue:  ",CHAR(34),INDEX(Variables[No Data Value],$A3775),CHAR(34),"}"))</f>
        <v>#REF!</v>
      </c>
    </row>
    <row r="3776" spans="1:17" x14ac:dyDescent="0.25">
      <c r="A3776">
        <v>3773</v>
      </c>
      <c r="D3776" t="e">
        <f>IF(INDEX(People[First Name],$A3776)="","",
CONCATENATE("  - &amp;PersonID",TEXT($A3776,"0000"),
" {","PersonFirstName:  ",CHAR(34),INDEX(People[First Name],$A3776),CHAR(34),
", PersonMiddleName:  ",CHAR(34),INDEX(People[Middle Name],$A3776),CHAR(34),
", PersonLastName:  ",CHAR(34),INDEX(People[Last Name],$A3776),CHAR(34),"}"))</f>
        <v>#REF!</v>
      </c>
      <c r="E3776" t="e">
        <f>IF(INDEX(Organizations[Organization Type '[CV']],$A3776)="","",
CONCATENATE("  - &amp;OrganizationID",TEXT($A3776,"0000"),
" {","OrganizationTypeCV:  ",CHAR(34),INDEX(Organizations[Organization Type '[CV']],$A3776),CHAR(34),
", OrganizationCode:  ",CHAR(34),INDEX(Organizations[Organization Code],$A3776),CHAR(34),
", OrganizationName:  ",CHAR(34),INDEX(Organizations[Organization Name],$A3776),CHAR(34),
", OrganizationDescription:  ",CHAR(34),INDEX(Organizations[Organization Description],$A3776),CHAR(34),
", OrganizationLink:  ",CHAR(34),INDEX(Organizations[Organization Link],$A3776),CHAR(34),"}"))</f>
        <v>#REF!</v>
      </c>
      <c r="F3776" t="e">
        <f>IF(INDEX(People[First Name],$A3776)="","",
CONCATENATE("  - &amp;AffiliationID",TEXT($A3776,"0000"),
" {PersonID: *PersonID",TEXT($A3776,"0000"),
", OrganizationID: *OrganizationID",TEXT(MATCH(INDEX(People[Organization Name],$A3776),Organizations[Organization Name],0),"0000"),
", IsPrimaryOrganizationContact: , AffiliationStartDate: , AffiliationEndDate: , PrimaryPhone: ",
", PrimaryEmail: ",CHAR(34),INDEX(People[Primary Email],$A3776),CHAR(34),
", PrimaryAddress: ",CHAR(34),INDEX(People[Primary Address],$A3776),CHAR(34),
", PersonLink: }"))</f>
        <v>#REF!</v>
      </c>
      <c r="H3776" t="e">
        <f>IF(COUNTA(CitationInformation)=0,"",IF(INDEX(AuthorList[Author Name],$A3776)="","",
CONCATENATE("  - &amp;AuthorListID",TEXT($A3776,"0000"),
"  {CitationID: *CitationID0001",
", PersonID: *PersonID",TEXT(MATCH(INDEX(AuthorList[Author Name],$A3776),People[Full Name],0),"0000"),
", AuthorOrder: ",INDEX(AuthorList[Author Number],$A3776),"}")))</f>
        <v>#REF!</v>
      </c>
      <c r="K3776" t="e">
        <f>IF(INDEX(SamplingFeatures[Feature Code],$A3776)="","",
CONCATENATE("  - &amp;SamplingFeatureID",TEXT($A3776,"0000"),
" {","SamplingFeatureUUID:  ",CHAR(34),INDEX(SamplingFeatures[Sampling Feature UUID],$A3776),CHAR(34),
", SamplingFeatureTypeCV:  ",CHAR(34),INDEX(SamplingFeatures[Sampling Feature Type],$A3776),CHAR(34),
", SamplingFeatureCode:  ",CHAR(34),INDEX(SamplingFeatures[Feature Code],$A3776),CHAR(34),
", SamplingFeatureName:  ",CHAR(34),INDEX(SamplingFeatures[Feature Name],$A3776),CHAR(34),
", SamplingFeatureDescription:  ",CHAR(34),INDEX(SamplingFeatures[Feature Description],$A3776),CHAR(34),
", SamplingFeatureGeotypeCV:  ",CHAR(34),INDEX(SamplingFeatures[Feature Geo Type],$A3776),CHAR(34),
", FeatureGeometry:  ",CHAR(34),INDEX(SamplingFeatures[Feature Geometry],$A3776),CHAR(34),
", Elevation_m:  ",CHAR(34),INDEX(SamplingFeatures[Elevation_m],$A3776),CHAR(34),
", ElevationDatumCV:  ",CHAR(34),ElevationDatum,CHAR(34),"}"))</f>
        <v>#REF!</v>
      </c>
      <c r="L3776" t="e">
        <f>IF(INDEX(SamplingFeatures[Sampling Feature Type],$A3776)&lt;&gt;"Site","",
CONCATENATE("  - &amp;SiteID",TEXT(SUMPRODUCT(--($L$3:$L3775&lt;&gt;"")),"0000"),
" {","SamplingFeatureID:  *SamplingFeatureID",TEXT($A3776,"0000"),
", SiteTypeCV:  ",CHAR(34),INDEX(Sites[Site Type],$A3776),CHAR(34),
", Latitude:  ",INDEX(Sites[Latitude],$A3776),
", Longitude:  ",INDEX(Sites[Longitude],$A3776),
", SRSName:  ",CHAR(34),LatLonDatum,CHAR(34),"}"))</f>
        <v>#REF!</v>
      </c>
      <c r="M3776" t="e">
        <f>IF(INDEX(SamplingFeatures[Sampling Feature Type],$A3776)&lt;&gt;"Specimen","",
CONCATENATE("  - &amp;SpecimenID",TEXT(SUMPRODUCT(--($M$3:$M3775&lt;&gt;"")),"0000"),
" {","SamplingFeatureID:  *SamplingFeatureID",TEXT($A3776,"0000"),
", SpecimenTypeCV:  ",CHAR(34),INDEX(Specimens[Specimen Type],$A3776),CHAR(34),
", SpecimenMediumCV:  ",INDEX(Specimens[Specimen Medium],$A3776),
", IsFieldSpecimen:  ",CHAR(34),INDEX(Specimens[Is Field Specimen?],$A3776),CHAR(34),"}"))</f>
        <v>#REF!</v>
      </c>
      <c r="N3776" t="e">
        <f>IF(COUNTA(SpatialOffsets[])=0,"", IF(INDEX(SpatialOffsets[Spatial Offset Type],$A3776)="","",
CONCATENATE("  - &amp;SpatialOffsetID",TEXT($A3776,"0000"),
" {","SpatialOffsetTypeCV:  ",CHAR(34),INDEX(SpatialOffsets[Spatial Offset Type],$A3776),CHAR(34),
", Offset1Value:  ",INDEX(SpatialOffsets[Offset 1 Value],$A3776),
", Offset1UnitID:  ",CHAR(34),INDEX(SpatialOffsets[Offset 1 Unit],$A3776),CHAR(34),
", Offset2Value:  ",INDEX(SpatialOffsets[Offset 2 Value],$A3776),
", Offset2UnitID:  ",CHAR(34),INDEX(SpatialOffsets[Offset 2 Unit],$A3776),CHAR(34),
", Offset3Value:  ",INDEX(SpatialOffsets[Offset 3 Value],$A3776),
", Offset3UnitID:  ",CHAR(34),INDEX(SpatialOffsets[Offset 3 Unit],$A3776),CHAR(34),,"}")))</f>
        <v>#REF!</v>
      </c>
      <c r="O3776" t="e">
        <f>IF(COUNTA(RelatedFeatures[])=0,"", IF(INDEX(RelatedFeatures[First Sampling Feature Code],$A3776)="","",
CONCATENATE("  - &amp;RelationID",TEXT($A3776,"0000"),
" {","SamplingFeatureID:  *SamplingFeatureID",TEXT(MATCH(INDEX(RelatedFeatures[First Sampling Feature Code],$A3776),SamplingFeatures[Feature Code],0),"0000"),
", RelationshipTypeCV:  ",CHAR(34),INDEX(RelatedFeatures[Relationship Type],$A3776),CHAR(34),
", RelatedFeatureID: *SamplingFeatureID",TEXT(MATCH(INDEX(RelatedFeatures[Second Sampling Feature Code],$A3776),SamplingFeatures[Feature Code],0),"0000"),
", SpatialOffsetID:  ",IF(INDEX(RelatedFeatures[Offset Number],$A3776)="","",CONCATENATE("*SpatialOffsetID",TEXT(INDEX(RelatedFeatures[Offset Number],$A3776),"0000"))),"}")))</f>
        <v>#REF!</v>
      </c>
      <c r="P3776" t="e">
        <f>IF(INDEX(Methods[Method Type],$A3776)="","",
CONCATENATE("  - &amp;MethodID",TEXT($A3776,"0000"),
" {","MethodTypeCV:  ",CHAR(34),INDEX(Methods[Method Type],$A3776),CHAR(34),
", MethodCode:  ",CHAR(34),INDEX(Methods[Method Code],$A3776),CHAR(34),
", MethodName:  ",CHAR(34),INDEX(Methods[Method Name],$A3776),CHAR(34),
", MethodDescription:  ",CHAR(34),INDEX(Methods[Method Description],$A3776),CHAR(34),
", MethodLink:  ",CHAR(34),INDEX(Methods[Method Link],$A3776),CHAR(34),
", OrganizationID: *OrganizationID",TEXT(MATCH(INDEX(Methods[Organization Name],$A3776),Organizations[Organization Name],0),"0000"),"}"))</f>
        <v>#REF!</v>
      </c>
      <c r="Q3776" t="e">
        <f>IF(INDEX(Variables[Variable Type],$A3776)="","",
CONCATENATE("  - &amp;VariableID",TEXT($A3776,"0000"),
" {","VariableTypeCV:  ",CHAR(34),INDEX(Variables[Variable Type],$A3776),CHAR(34),
", VariableCode:  ",CHAR(34),INDEX(Variables[Variable Code],$A3776),CHAR(34),
", VariableNameCV:  ",CHAR(34),INDEX(Variables[Variable Name],$A3776),CHAR(34),
", VariableDefinition:  ",CHAR(34),INDEX(Variables[Variable Definition],$A3776),CHAR(34),
", SpecciationCV:  ",CHAR(34),INDEX(Variables[Speciation],$A3776),CHAR(34),
", NoDataValue:  ",CHAR(34),INDEX(Variables[No Data Value],$A3776),CHAR(34),"}"))</f>
        <v>#REF!</v>
      </c>
    </row>
    <row r="3777" spans="1:17" x14ac:dyDescent="0.25">
      <c r="A3777">
        <v>3774</v>
      </c>
      <c r="D3777" t="e">
        <f>IF(INDEX(People[First Name],$A3777)="","",
CONCATENATE("  - &amp;PersonID",TEXT($A3777,"0000"),
" {","PersonFirstName:  ",CHAR(34),INDEX(People[First Name],$A3777),CHAR(34),
", PersonMiddleName:  ",CHAR(34),INDEX(People[Middle Name],$A3777),CHAR(34),
", PersonLastName:  ",CHAR(34),INDEX(People[Last Name],$A3777),CHAR(34),"}"))</f>
        <v>#REF!</v>
      </c>
      <c r="E3777" t="e">
        <f>IF(INDEX(Organizations[Organization Type '[CV']],$A3777)="","",
CONCATENATE("  - &amp;OrganizationID",TEXT($A3777,"0000"),
" {","OrganizationTypeCV:  ",CHAR(34),INDEX(Organizations[Organization Type '[CV']],$A3777),CHAR(34),
", OrganizationCode:  ",CHAR(34),INDEX(Organizations[Organization Code],$A3777),CHAR(34),
", OrganizationName:  ",CHAR(34),INDEX(Organizations[Organization Name],$A3777),CHAR(34),
", OrganizationDescription:  ",CHAR(34),INDEX(Organizations[Organization Description],$A3777),CHAR(34),
", OrganizationLink:  ",CHAR(34),INDEX(Organizations[Organization Link],$A3777),CHAR(34),"}"))</f>
        <v>#REF!</v>
      </c>
      <c r="F3777" t="e">
        <f>IF(INDEX(People[First Name],$A3777)="","",
CONCATENATE("  - &amp;AffiliationID",TEXT($A3777,"0000"),
" {PersonID: *PersonID",TEXT($A3777,"0000"),
", OrganizationID: *OrganizationID",TEXT(MATCH(INDEX(People[Organization Name],$A3777),Organizations[Organization Name],0),"0000"),
", IsPrimaryOrganizationContact: , AffiliationStartDate: , AffiliationEndDate: , PrimaryPhone: ",
", PrimaryEmail: ",CHAR(34),INDEX(People[Primary Email],$A3777),CHAR(34),
", PrimaryAddress: ",CHAR(34),INDEX(People[Primary Address],$A3777),CHAR(34),
", PersonLink: }"))</f>
        <v>#REF!</v>
      </c>
      <c r="H3777" t="e">
        <f>IF(COUNTA(CitationInformation)=0,"",IF(INDEX(AuthorList[Author Name],$A3777)="","",
CONCATENATE("  - &amp;AuthorListID",TEXT($A3777,"0000"),
"  {CitationID: *CitationID0001",
", PersonID: *PersonID",TEXT(MATCH(INDEX(AuthorList[Author Name],$A3777),People[Full Name],0),"0000"),
", AuthorOrder: ",INDEX(AuthorList[Author Number],$A3777),"}")))</f>
        <v>#REF!</v>
      </c>
      <c r="K3777" t="e">
        <f>IF(INDEX(SamplingFeatures[Feature Code],$A3777)="","",
CONCATENATE("  - &amp;SamplingFeatureID",TEXT($A3777,"0000"),
" {","SamplingFeatureUUID:  ",CHAR(34),INDEX(SamplingFeatures[Sampling Feature UUID],$A3777),CHAR(34),
", SamplingFeatureTypeCV:  ",CHAR(34),INDEX(SamplingFeatures[Sampling Feature Type],$A3777),CHAR(34),
", SamplingFeatureCode:  ",CHAR(34),INDEX(SamplingFeatures[Feature Code],$A3777),CHAR(34),
", SamplingFeatureName:  ",CHAR(34),INDEX(SamplingFeatures[Feature Name],$A3777),CHAR(34),
", SamplingFeatureDescription:  ",CHAR(34),INDEX(SamplingFeatures[Feature Description],$A3777),CHAR(34),
", SamplingFeatureGeotypeCV:  ",CHAR(34),INDEX(SamplingFeatures[Feature Geo Type],$A3777),CHAR(34),
", FeatureGeometry:  ",CHAR(34),INDEX(SamplingFeatures[Feature Geometry],$A3777),CHAR(34),
", Elevation_m:  ",CHAR(34),INDEX(SamplingFeatures[Elevation_m],$A3777),CHAR(34),
", ElevationDatumCV:  ",CHAR(34),ElevationDatum,CHAR(34),"}"))</f>
        <v>#REF!</v>
      </c>
      <c r="L3777" t="e">
        <f>IF(INDEX(SamplingFeatures[Sampling Feature Type],$A3777)&lt;&gt;"Site","",
CONCATENATE("  - &amp;SiteID",TEXT(SUMPRODUCT(--($L$3:$L3776&lt;&gt;"")),"0000"),
" {","SamplingFeatureID:  *SamplingFeatureID",TEXT($A3777,"0000"),
", SiteTypeCV:  ",CHAR(34),INDEX(Sites[Site Type],$A3777),CHAR(34),
", Latitude:  ",INDEX(Sites[Latitude],$A3777),
", Longitude:  ",INDEX(Sites[Longitude],$A3777),
", SRSName:  ",CHAR(34),LatLonDatum,CHAR(34),"}"))</f>
        <v>#REF!</v>
      </c>
      <c r="M3777" t="e">
        <f>IF(INDEX(SamplingFeatures[Sampling Feature Type],$A3777)&lt;&gt;"Specimen","",
CONCATENATE("  - &amp;SpecimenID",TEXT(SUMPRODUCT(--($M$3:$M3776&lt;&gt;"")),"0000"),
" {","SamplingFeatureID:  *SamplingFeatureID",TEXT($A3777,"0000"),
", SpecimenTypeCV:  ",CHAR(34),INDEX(Specimens[Specimen Type],$A3777),CHAR(34),
", SpecimenMediumCV:  ",INDEX(Specimens[Specimen Medium],$A3777),
", IsFieldSpecimen:  ",CHAR(34),INDEX(Specimens[Is Field Specimen?],$A3777),CHAR(34),"}"))</f>
        <v>#REF!</v>
      </c>
      <c r="N3777" t="e">
        <f>IF(COUNTA(SpatialOffsets[])=0,"", IF(INDEX(SpatialOffsets[Spatial Offset Type],$A3777)="","",
CONCATENATE("  - &amp;SpatialOffsetID",TEXT($A3777,"0000"),
" {","SpatialOffsetTypeCV:  ",CHAR(34),INDEX(SpatialOffsets[Spatial Offset Type],$A3777),CHAR(34),
", Offset1Value:  ",INDEX(SpatialOffsets[Offset 1 Value],$A3777),
", Offset1UnitID:  ",CHAR(34),INDEX(SpatialOffsets[Offset 1 Unit],$A3777),CHAR(34),
", Offset2Value:  ",INDEX(SpatialOffsets[Offset 2 Value],$A3777),
", Offset2UnitID:  ",CHAR(34),INDEX(SpatialOffsets[Offset 2 Unit],$A3777),CHAR(34),
", Offset3Value:  ",INDEX(SpatialOffsets[Offset 3 Value],$A3777),
", Offset3UnitID:  ",CHAR(34),INDEX(SpatialOffsets[Offset 3 Unit],$A3777),CHAR(34),,"}")))</f>
        <v>#REF!</v>
      </c>
      <c r="O3777" t="e">
        <f>IF(COUNTA(RelatedFeatures[])=0,"", IF(INDEX(RelatedFeatures[First Sampling Feature Code],$A3777)="","",
CONCATENATE("  - &amp;RelationID",TEXT($A3777,"0000"),
" {","SamplingFeatureID:  *SamplingFeatureID",TEXT(MATCH(INDEX(RelatedFeatures[First Sampling Feature Code],$A3777),SamplingFeatures[Feature Code],0),"0000"),
", RelationshipTypeCV:  ",CHAR(34),INDEX(RelatedFeatures[Relationship Type],$A3777),CHAR(34),
", RelatedFeatureID: *SamplingFeatureID",TEXT(MATCH(INDEX(RelatedFeatures[Second Sampling Feature Code],$A3777),SamplingFeatures[Feature Code],0),"0000"),
", SpatialOffsetID:  ",IF(INDEX(RelatedFeatures[Offset Number],$A3777)="","",CONCATENATE("*SpatialOffsetID",TEXT(INDEX(RelatedFeatures[Offset Number],$A3777),"0000"))),"}")))</f>
        <v>#REF!</v>
      </c>
      <c r="P3777" t="e">
        <f>IF(INDEX(Methods[Method Type],$A3777)="","",
CONCATENATE("  - &amp;MethodID",TEXT($A3777,"0000"),
" {","MethodTypeCV:  ",CHAR(34),INDEX(Methods[Method Type],$A3777),CHAR(34),
", MethodCode:  ",CHAR(34),INDEX(Methods[Method Code],$A3777),CHAR(34),
", MethodName:  ",CHAR(34),INDEX(Methods[Method Name],$A3777),CHAR(34),
", MethodDescription:  ",CHAR(34),INDEX(Methods[Method Description],$A3777),CHAR(34),
", MethodLink:  ",CHAR(34),INDEX(Methods[Method Link],$A3777),CHAR(34),
", OrganizationID: *OrganizationID",TEXT(MATCH(INDEX(Methods[Organization Name],$A3777),Organizations[Organization Name],0),"0000"),"}"))</f>
        <v>#REF!</v>
      </c>
      <c r="Q3777" t="e">
        <f>IF(INDEX(Variables[Variable Type],$A3777)="","",
CONCATENATE("  - &amp;VariableID",TEXT($A3777,"0000"),
" {","VariableTypeCV:  ",CHAR(34),INDEX(Variables[Variable Type],$A3777),CHAR(34),
", VariableCode:  ",CHAR(34),INDEX(Variables[Variable Code],$A3777),CHAR(34),
", VariableNameCV:  ",CHAR(34),INDEX(Variables[Variable Name],$A3777),CHAR(34),
", VariableDefinition:  ",CHAR(34),INDEX(Variables[Variable Definition],$A3777),CHAR(34),
", SpecciationCV:  ",CHAR(34),INDEX(Variables[Speciation],$A3777),CHAR(34),
", NoDataValue:  ",CHAR(34),INDEX(Variables[No Data Value],$A3777),CHAR(34),"}"))</f>
        <v>#REF!</v>
      </c>
    </row>
    <row r="3778" spans="1:17" x14ac:dyDescent="0.25">
      <c r="A3778">
        <v>3775</v>
      </c>
      <c r="D3778" t="e">
        <f>IF(INDEX(People[First Name],$A3778)="","",
CONCATENATE("  - &amp;PersonID",TEXT($A3778,"0000"),
" {","PersonFirstName:  ",CHAR(34),INDEX(People[First Name],$A3778),CHAR(34),
", PersonMiddleName:  ",CHAR(34),INDEX(People[Middle Name],$A3778),CHAR(34),
", PersonLastName:  ",CHAR(34),INDEX(People[Last Name],$A3778),CHAR(34),"}"))</f>
        <v>#REF!</v>
      </c>
      <c r="E3778" t="e">
        <f>IF(INDEX(Organizations[Organization Type '[CV']],$A3778)="","",
CONCATENATE("  - &amp;OrganizationID",TEXT($A3778,"0000"),
" {","OrganizationTypeCV:  ",CHAR(34),INDEX(Organizations[Organization Type '[CV']],$A3778),CHAR(34),
", OrganizationCode:  ",CHAR(34),INDEX(Organizations[Organization Code],$A3778),CHAR(34),
", OrganizationName:  ",CHAR(34),INDEX(Organizations[Organization Name],$A3778),CHAR(34),
", OrganizationDescription:  ",CHAR(34),INDEX(Organizations[Organization Description],$A3778),CHAR(34),
", OrganizationLink:  ",CHAR(34),INDEX(Organizations[Organization Link],$A3778),CHAR(34),"}"))</f>
        <v>#REF!</v>
      </c>
      <c r="F3778" t="e">
        <f>IF(INDEX(People[First Name],$A3778)="","",
CONCATENATE("  - &amp;AffiliationID",TEXT($A3778,"0000"),
" {PersonID: *PersonID",TEXT($A3778,"0000"),
", OrganizationID: *OrganizationID",TEXT(MATCH(INDEX(People[Organization Name],$A3778),Organizations[Organization Name],0),"0000"),
", IsPrimaryOrganizationContact: , AffiliationStartDate: , AffiliationEndDate: , PrimaryPhone: ",
", PrimaryEmail: ",CHAR(34),INDEX(People[Primary Email],$A3778),CHAR(34),
", PrimaryAddress: ",CHAR(34),INDEX(People[Primary Address],$A3778),CHAR(34),
", PersonLink: }"))</f>
        <v>#REF!</v>
      </c>
      <c r="H3778" t="e">
        <f>IF(COUNTA(CitationInformation)=0,"",IF(INDEX(AuthorList[Author Name],$A3778)="","",
CONCATENATE("  - &amp;AuthorListID",TEXT($A3778,"0000"),
"  {CitationID: *CitationID0001",
", PersonID: *PersonID",TEXT(MATCH(INDEX(AuthorList[Author Name],$A3778),People[Full Name],0),"0000"),
", AuthorOrder: ",INDEX(AuthorList[Author Number],$A3778),"}")))</f>
        <v>#REF!</v>
      </c>
      <c r="K3778" t="e">
        <f>IF(INDEX(SamplingFeatures[Feature Code],$A3778)="","",
CONCATENATE("  - &amp;SamplingFeatureID",TEXT($A3778,"0000"),
" {","SamplingFeatureUUID:  ",CHAR(34),INDEX(SamplingFeatures[Sampling Feature UUID],$A3778),CHAR(34),
", SamplingFeatureTypeCV:  ",CHAR(34),INDEX(SamplingFeatures[Sampling Feature Type],$A3778),CHAR(34),
", SamplingFeatureCode:  ",CHAR(34),INDEX(SamplingFeatures[Feature Code],$A3778),CHAR(34),
", SamplingFeatureName:  ",CHAR(34),INDEX(SamplingFeatures[Feature Name],$A3778),CHAR(34),
", SamplingFeatureDescription:  ",CHAR(34),INDEX(SamplingFeatures[Feature Description],$A3778),CHAR(34),
", SamplingFeatureGeotypeCV:  ",CHAR(34),INDEX(SamplingFeatures[Feature Geo Type],$A3778),CHAR(34),
", FeatureGeometry:  ",CHAR(34),INDEX(SamplingFeatures[Feature Geometry],$A3778),CHAR(34),
", Elevation_m:  ",CHAR(34),INDEX(SamplingFeatures[Elevation_m],$A3778),CHAR(34),
", ElevationDatumCV:  ",CHAR(34),ElevationDatum,CHAR(34),"}"))</f>
        <v>#REF!</v>
      </c>
      <c r="L3778" t="e">
        <f>IF(INDEX(SamplingFeatures[Sampling Feature Type],$A3778)&lt;&gt;"Site","",
CONCATENATE("  - &amp;SiteID",TEXT(SUMPRODUCT(--($L$3:$L3777&lt;&gt;"")),"0000"),
" {","SamplingFeatureID:  *SamplingFeatureID",TEXT($A3778,"0000"),
", SiteTypeCV:  ",CHAR(34),INDEX(Sites[Site Type],$A3778),CHAR(34),
", Latitude:  ",INDEX(Sites[Latitude],$A3778),
", Longitude:  ",INDEX(Sites[Longitude],$A3778),
", SRSName:  ",CHAR(34),LatLonDatum,CHAR(34),"}"))</f>
        <v>#REF!</v>
      </c>
      <c r="M3778" t="e">
        <f>IF(INDEX(SamplingFeatures[Sampling Feature Type],$A3778)&lt;&gt;"Specimen","",
CONCATENATE("  - &amp;SpecimenID",TEXT(SUMPRODUCT(--($M$3:$M3777&lt;&gt;"")),"0000"),
" {","SamplingFeatureID:  *SamplingFeatureID",TEXT($A3778,"0000"),
", SpecimenTypeCV:  ",CHAR(34),INDEX(Specimens[Specimen Type],$A3778),CHAR(34),
", SpecimenMediumCV:  ",INDEX(Specimens[Specimen Medium],$A3778),
", IsFieldSpecimen:  ",CHAR(34),INDEX(Specimens[Is Field Specimen?],$A3778),CHAR(34),"}"))</f>
        <v>#REF!</v>
      </c>
      <c r="N3778" t="e">
        <f>IF(COUNTA(SpatialOffsets[])=0,"", IF(INDEX(SpatialOffsets[Spatial Offset Type],$A3778)="","",
CONCATENATE("  - &amp;SpatialOffsetID",TEXT($A3778,"0000"),
" {","SpatialOffsetTypeCV:  ",CHAR(34),INDEX(SpatialOffsets[Spatial Offset Type],$A3778),CHAR(34),
", Offset1Value:  ",INDEX(SpatialOffsets[Offset 1 Value],$A3778),
", Offset1UnitID:  ",CHAR(34),INDEX(SpatialOffsets[Offset 1 Unit],$A3778),CHAR(34),
", Offset2Value:  ",INDEX(SpatialOffsets[Offset 2 Value],$A3778),
", Offset2UnitID:  ",CHAR(34),INDEX(SpatialOffsets[Offset 2 Unit],$A3778),CHAR(34),
", Offset3Value:  ",INDEX(SpatialOffsets[Offset 3 Value],$A3778),
", Offset3UnitID:  ",CHAR(34),INDEX(SpatialOffsets[Offset 3 Unit],$A3778),CHAR(34),,"}")))</f>
        <v>#REF!</v>
      </c>
      <c r="O3778" t="e">
        <f>IF(COUNTA(RelatedFeatures[])=0,"", IF(INDEX(RelatedFeatures[First Sampling Feature Code],$A3778)="","",
CONCATENATE("  - &amp;RelationID",TEXT($A3778,"0000"),
" {","SamplingFeatureID:  *SamplingFeatureID",TEXT(MATCH(INDEX(RelatedFeatures[First Sampling Feature Code],$A3778),SamplingFeatures[Feature Code],0),"0000"),
", RelationshipTypeCV:  ",CHAR(34),INDEX(RelatedFeatures[Relationship Type],$A3778),CHAR(34),
", RelatedFeatureID: *SamplingFeatureID",TEXT(MATCH(INDEX(RelatedFeatures[Second Sampling Feature Code],$A3778),SamplingFeatures[Feature Code],0),"0000"),
", SpatialOffsetID:  ",IF(INDEX(RelatedFeatures[Offset Number],$A3778)="","",CONCATENATE("*SpatialOffsetID",TEXT(INDEX(RelatedFeatures[Offset Number],$A3778),"0000"))),"}")))</f>
        <v>#REF!</v>
      </c>
      <c r="P3778" t="e">
        <f>IF(INDEX(Methods[Method Type],$A3778)="","",
CONCATENATE("  - &amp;MethodID",TEXT($A3778,"0000"),
" {","MethodTypeCV:  ",CHAR(34),INDEX(Methods[Method Type],$A3778),CHAR(34),
", MethodCode:  ",CHAR(34),INDEX(Methods[Method Code],$A3778),CHAR(34),
", MethodName:  ",CHAR(34),INDEX(Methods[Method Name],$A3778),CHAR(34),
", MethodDescription:  ",CHAR(34),INDEX(Methods[Method Description],$A3778),CHAR(34),
", MethodLink:  ",CHAR(34),INDEX(Methods[Method Link],$A3778),CHAR(34),
", OrganizationID: *OrganizationID",TEXT(MATCH(INDEX(Methods[Organization Name],$A3778),Organizations[Organization Name],0),"0000"),"}"))</f>
        <v>#REF!</v>
      </c>
      <c r="Q3778" t="e">
        <f>IF(INDEX(Variables[Variable Type],$A3778)="","",
CONCATENATE("  - &amp;VariableID",TEXT($A3778,"0000"),
" {","VariableTypeCV:  ",CHAR(34),INDEX(Variables[Variable Type],$A3778),CHAR(34),
", VariableCode:  ",CHAR(34),INDEX(Variables[Variable Code],$A3778),CHAR(34),
", VariableNameCV:  ",CHAR(34),INDEX(Variables[Variable Name],$A3778),CHAR(34),
", VariableDefinition:  ",CHAR(34),INDEX(Variables[Variable Definition],$A3778),CHAR(34),
", SpecciationCV:  ",CHAR(34),INDEX(Variables[Speciation],$A3778),CHAR(34),
", NoDataValue:  ",CHAR(34),INDEX(Variables[No Data Value],$A3778),CHAR(34),"}"))</f>
        <v>#REF!</v>
      </c>
    </row>
    <row r="3779" spans="1:17" x14ac:dyDescent="0.25">
      <c r="A3779">
        <v>3776</v>
      </c>
      <c r="D3779" t="e">
        <f>IF(INDEX(People[First Name],$A3779)="","",
CONCATENATE("  - &amp;PersonID",TEXT($A3779,"0000"),
" {","PersonFirstName:  ",CHAR(34),INDEX(People[First Name],$A3779),CHAR(34),
", PersonMiddleName:  ",CHAR(34),INDEX(People[Middle Name],$A3779),CHAR(34),
", PersonLastName:  ",CHAR(34),INDEX(People[Last Name],$A3779),CHAR(34),"}"))</f>
        <v>#REF!</v>
      </c>
      <c r="E3779" t="e">
        <f>IF(INDEX(Organizations[Organization Type '[CV']],$A3779)="","",
CONCATENATE("  - &amp;OrganizationID",TEXT($A3779,"0000"),
" {","OrganizationTypeCV:  ",CHAR(34),INDEX(Organizations[Organization Type '[CV']],$A3779),CHAR(34),
", OrganizationCode:  ",CHAR(34),INDEX(Organizations[Organization Code],$A3779),CHAR(34),
", OrganizationName:  ",CHAR(34),INDEX(Organizations[Organization Name],$A3779),CHAR(34),
", OrganizationDescription:  ",CHAR(34),INDEX(Organizations[Organization Description],$A3779),CHAR(34),
", OrganizationLink:  ",CHAR(34),INDEX(Organizations[Organization Link],$A3779),CHAR(34),"}"))</f>
        <v>#REF!</v>
      </c>
      <c r="F3779" t="e">
        <f>IF(INDEX(People[First Name],$A3779)="","",
CONCATENATE("  - &amp;AffiliationID",TEXT($A3779,"0000"),
" {PersonID: *PersonID",TEXT($A3779,"0000"),
", OrganizationID: *OrganizationID",TEXT(MATCH(INDEX(People[Organization Name],$A3779),Organizations[Organization Name],0),"0000"),
", IsPrimaryOrganizationContact: , AffiliationStartDate: , AffiliationEndDate: , PrimaryPhone: ",
", PrimaryEmail: ",CHAR(34),INDEX(People[Primary Email],$A3779),CHAR(34),
", PrimaryAddress: ",CHAR(34),INDEX(People[Primary Address],$A3779),CHAR(34),
", PersonLink: }"))</f>
        <v>#REF!</v>
      </c>
      <c r="H3779" t="e">
        <f>IF(COUNTA(CitationInformation)=0,"",IF(INDEX(AuthorList[Author Name],$A3779)="","",
CONCATENATE("  - &amp;AuthorListID",TEXT($A3779,"0000"),
"  {CitationID: *CitationID0001",
", PersonID: *PersonID",TEXT(MATCH(INDEX(AuthorList[Author Name],$A3779),People[Full Name],0),"0000"),
", AuthorOrder: ",INDEX(AuthorList[Author Number],$A3779),"}")))</f>
        <v>#REF!</v>
      </c>
      <c r="K3779" t="e">
        <f>IF(INDEX(SamplingFeatures[Feature Code],$A3779)="","",
CONCATENATE("  - &amp;SamplingFeatureID",TEXT($A3779,"0000"),
" {","SamplingFeatureUUID:  ",CHAR(34),INDEX(SamplingFeatures[Sampling Feature UUID],$A3779),CHAR(34),
", SamplingFeatureTypeCV:  ",CHAR(34),INDEX(SamplingFeatures[Sampling Feature Type],$A3779),CHAR(34),
", SamplingFeatureCode:  ",CHAR(34),INDEX(SamplingFeatures[Feature Code],$A3779),CHAR(34),
", SamplingFeatureName:  ",CHAR(34),INDEX(SamplingFeatures[Feature Name],$A3779),CHAR(34),
", SamplingFeatureDescription:  ",CHAR(34),INDEX(SamplingFeatures[Feature Description],$A3779),CHAR(34),
", SamplingFeatureGeotypeCV:  ",CHAR(34),INDEX(SamplingFeatures[Feature Geo Type],$A3779),CHAR(34),
", FeatureGeometry:  ",CHAR(34),INDEX(SamplingFeatures[Feature Geometry],$A3779),CHAR(34),
", Elevation_m:  ",CHAR(34),INDEX(SamplingFeatures[Elevation_m],$A3779),CHAR(34),
", ElevationDatumCV:  ",CHAR(34),ElevationDatum,CHAR(34),"}"))</f>
        <v>#REF!</v>
      </c>
      <c r="L3779" t="e">
        <f>IF(INDEX(SamplingFeatures[Sampling Feature Type],$A3779)&lt;&gt;"Site","",
CONCATENATE("  - &amp;SiteID",TEXT(SUMPRODUCT(--($L$3:$L3778&lt;&gt;"")),"0000"),
" {","SamplingFeatureID:  *SamplingFeatureID",TEXT($A3779,"0000"),
", SiteTypeCV:  ",CHAR(34),INDEX(Sites[Site Type],$A3779),CHAR(34),
", Latitude:  ",INDEX(Sites[Latitude],$A3779),
", Longitude:  ",INDEX(Sites[Longitude],$A3779),
", SRSName:  ",CHAR(34),LatLonDatum,CHAR(34),"}"))</f>
        <v>#REF!</v>
      </c>
      <c r="M3779" t="e">
        <f>IF(INDEX(SamplingFeatures[Sampling Feature Type],$A3779)&lt;&gt;"Specimen","",
CONCATENATE("  - &amp;SpecimenID",TEXT(SUMPRODUCT(--($M$3:$M3778&lt;&gt;"")),"0000"),
" {","SamplingFeatureID:  *SamplingFeatureID",TEXT($A3779,"0000"),
", SpecimenTypeCV:  ",CHAR(34),INDEX(Specimens[Specimen Type],$A3779),CHAR(34),
", SpecimenMediumCV:  ",INDEX(Specimens[Specimen Medium],$A3779),
", IsFieldSpecimen:  ",CHAR(34),INDEX(Specimens[Is Field Specimen?],$A3779),CHAR(34),"}"))</f>
        <v>#REF!</v>
      </c>
      <c r="N3779" t="e">
        <f>IF(COUNTA(SpatialOffsets[])=0,"", IF(INDEX(SpatialOffsets[Spatial Offset Type],$A3779)="","",
CONCATENATE("  - &amp;SpatialOffsetID",TEXT($A3779,"0000"),
" {","SpatialOffsetTypeCV:  ",CHAR(34),INDEX(SpatialOffsets[Spatial Offset Type],$A3779),CHAR(34),
", Offset1Value:  ",INDEX(SpatialOffsets[Offset 1 Value],$A3779),
", Offset1UnitID:  ",CHAR(34),INDEX(SpatialOffsets[Offset 1 Unit],$A3779),CHAR(34),
", Offset2Value:  ",INDEX(SpatialOffsets[Offset 2 Value],$A3779),
", Offset2UnitID:  ",CHAR(34),INDEX(SpatialOffsets[Offset 2 Unit],$A3779),CHAR(34),
", Offset3Value:  ",INDEX(SpatialOffsets[Offset 3 Value],$A3779),
", Offset3UnitID:  ",CHAR(34),INDEX(SpatialOffsets[Offset 3 Unit],$A3779),CHAR(34),,"}")))</f>
        <v>#REF!</v>
      </c>
      <c r="O3779" t="e">
        <f>IF(COUNTA(RelatedFeatures[])=0,"", IF(INDEX(RelatedFeatures[First Sampling Feature Code],$A3779)="","",
CONCATENATE("  - &amp;RelationID",TEXT($A3779,"0000"),
" {","SamplingFeatureID:  *SamplingFeatureID",TEXT(MATCH(INDEX(RelatedFeatures[First Sampling Feature Code],$A3779),SamplingFeatures[Feature Code],0),"0000"),
", RelationshipTypeCV:  ",CHAR(34),INDEX(RelatedFeatures[Relationship Type],$A3779),CHAR(34),
", RelatedFeatureID: *SamplingFeatureID",TEXT(MATCH(INDEX(RelatedFeatures[Second Sampling Feature Code],$A3779),SamplingFeatures[Feature Code],0),"0000"),
", SpatialOffsetID:  ",IF(INDEX(RelatedFeatures[Offset Number],$A3779)="","",CONCATENATE("*SpatialOffsetID",TEXT(INDEX(RelatedFeatures[Offset Number],$A3779),"0000"))),"}")))</f>
        <v>#REF!</v>
      </c>
      <c r="P3779" t="e">
        <f>IF(INDEX(Methods[Method Type],$A3779)="","",
CONCATENATE("  - &amp;MethodID",TEXT($A3779,"0000"),
" {","MethodTypeCV:  ",CHAR(34),INDEX(Methods[Method Type],$A3779),CHAR(34),
", MethodCode:  ",CHAR(34),INDEX(Methods[Method Code],$A3779),CHAR(34),
", MethodName:  ",CHAR(34),INDEX(Methods[Method Name],$A3779),CHAR(34),
", MethodDescription:  ",CHAR(34),INDEX(Methods[Method Description],$A3779),CHAR(34),
", MethodLink:  ",CHAR(34),INDEX(Methods[Method Link],$A3779),CHAR(34),
", OrganizationID: *OrganizationID",TEXT(MATCH(INDEX(Methods[Organization Name],$A3779),Organizations[Organization Name],0),"0000"),"}"))</f>
        <v>#REF!</v>
      </c>
      <c r="Q3779" t="e">
        <f>IF(INDEX(Variables[Variable Type],$A3779)="","",
CONCATENATE("  - &amp;VariableID",TEXT($A3779,"0000"),
" {","VariableTypeCV:  ",CHAR(34),INDEX(Variables[Variable Type],$A3779),CHAR(34),
", VariableCode:  ",CHAR(34),INDEX(Variables[Variable Code],$A3779),CHAR(34),
", VariableNameCV:  ",CHAR(34),INDEX(Variables[Variable Name],$A3779),CHAR(34),
", VariableDefinition:  ",CHAR(34),INDEX(Variables[Variable Definition],$A3779),CHAR(34),
", SpecciationCV:  ",CHAR(34),INDEX(Variables[Speciation],$A3779),CHAR(34),
", NoDataValue:  ",CHAR(34),INDEX(Variables[No Data Value],$A3779),CHAR(34),"}"))</f>
        <v>#REF!</v>
      </c>
    </row>
    <row r="3780" spans="1:17" x14ac:dyDescent="0.25">
      <c r="A3780">
        <v>3777</v>
      </c>
      <c r="D3780" t="e">
        <f>IF(INDEX(People[First Name],$A3780)="","",
CONCATENATE("  - &amp;PersonID",TEXT($A3780,"0000"),
" {","PersonFirstName:  ",CHAR(34),INDEX(People[First Name],$A3780),CHAR(34),
", PersonMiddleName:  ",CHAR(34),INDEX(People[Middle Name],$A3780),CHAR(34),
", PersonLastName:  ",CHAR(34),INDEX(People[Last Name],$A3780),CHAR(34),"}"))</f>
        <v>#REF!</v>
      </c>
      <c r="E3780" t="e">
        <f>IF(INDEX(Organizations[Organization Type '[CV']],$A3780)="","",
CONCATENATE("  - &amp;OrganizationID",TEXT($A3780,"0000"),
" {","OrganizationTypeCV:  ",CHAR(34),INDEX(Organizations[Organization Type '[CV']],$A3780),CHAR(34),
", OrganizationCode:  ",CHAR(34),INDEX(Organizations[Organization Code],$A3780),CHAR(34),
", OrganizationName:  ",CHAR(34),INDEX(Organizations[Organization Name],$A3780),CHAR(34),
", OrganizationDescription:  ",CHAR(34),INDEX(Organizations[Organization Description],$A3780),CHAR(34),
", OrganizationLink:  ",CHAR(34),INDEX(Organizations[Organization Link],$A3780),CHAR(34),"}"))</f>
        <v>#REF!</v>
      </c>
      <c r="F3780" t="e">
        <f>IF(INDEX(People[First Name],$A3780)="","",
CONCATENATE("  - &amp;AffiliationID",TEXT($A3780,"0000"),
" {PersonID: *PersonID",TEXT($A3780,"0000"),
", OrganizationID: *OrganizationID",TEXT(MATCH(INDEX(People[Organization Name],$A3780),Organizations[Organization Name],0),"0000"),
", IsPrimaryOrganizationContact: , AffiliationStartDate: , AffiliationEndDate: , PrimaryPhone: ",
", PrimaryEmail: ",CHAR(34),INDEX(People[Primary Email],$A3780),CHAR(34),
", PrimaryAddress: ",CHAR(34),INDEX(People[Primary Address],$A3780),CHAR(34),
", PersonLink: }"))</f>
        <v>#REF!</v>
      </c>
      <c r="H3780" t="e">
        <f>IF(COUNTA(CitationInformation)=0,"",IF(INDEX(AuthorList[Author Name],$A3780)="","",
CONCATENATE("  - &amp;AuthorListID",TEXT($A3780,"0000"),
"  {CitationID: *CitationID0001",
", PersonID: *PersonID",TEXT(MATCH(INDEX(AuthorList[Author Name],$A3780),People[Full Name],0),"0000"),
", AuthorOrder: ",INDEX(AuthorList[Author Number],$A3780),"}")))</f>
        <v>#REF!</v>
      </c>
      <c r="K3780" t="e">
        <f>IF(INDEX(SamplingFeatures[Feature Code],$A3780)="","",
CONCATENATE("  - &amp;SamplingFeatureID",TEXT($A3780,"0000"),
" {","SamplingFeatureUUID:  ",CHAR(34),INDEX(SamplingFeatures[Sampling Feature UUID],$A3780),CHAR(34),
", SamplingFeatureTypeCV:  ",CHAR(34),INDEX(SamplingFeatures[Sampling Feature Type],$A3780),CHAR(34),
", SamplingFeatureCode:  ",CHAR(34),INDEX(SamplingFeatures[Feature Code],$A3780),CHAR(34),
", SamplingFeatureName:  ",CHAR(34),INDEX(SamplingFeatures[Feature Name],$A3780),CHAR(34),
", SamplingFeatureDescription:  ",CHAR(34),INDEX(SamplingFeatures[Feature Description],$A3780),CHAR(34),
", SamplingFeatureGeotypeCV:  ",CHAR(34),INDEX(SamplingFeatures[Feature Geo Type],$A3780),CHAR(34),
", FeatureGeometry:  ",CHAR(34),INDEX(SamplingFeatures[Feature Geometry],$A3780),CHAR(34),
", Elevation_m:  ",CHAR(34),INDEX(SamplingFeatures[Elevation_m],$A3780),CHAR(34),
", ElevationDatumCV:  ",CHAR(34),ElevationDatum,CHAR(34),"}"))</f>
        <v>#REF!</v>
      </c>
      <c r="L3780" t="e">
        <f>IF(INDEX(SamplingFeatures[Sampling Feature Type],$A3780)&lt;&gt;"Site","",
CONCATENATE("  - &amp;SiteID",TEXT(SUMPRODUCT(--($L$3:$L3779&lt;&gt;"")),"0000"),
" {","SamplingFeatureID:  *SamplingFeatureID",TEXT($A3780,"0000"),
", SiteTypeCV:  ",CHAR(34),INDEX(Sites[Site Type],$A3780),CHAR(34),
", Latitude:  ",INDEX(Sites[Latitude],$A3780),
", Longitude:  ",INDEX(Sites[Longitude],$A3780),
", SRSName:  ",CHAR(34),LatLonDatum,CHAR(34),"}"))</f>
        <v>#REF!</v>
      </c>
      <c r="M3780" t="e">
        <f>IF(INDEX(SamplingFeatures[Sampling Feature Type],$A3780)&lt;&gt;"Specimen","",
CONCATENATE("  - &amp;SpecimenID",TEXT(SUMPRODUCT(--($M$3:$M3779&lt;&gt;"")),"0000"),
" {","SamplingFeatureID:  *SamplingFeatureID",TEXT($A3780,"0000"),
", SpecimenTypeCV:  ",CHAR(34),INDEX(Specimens[Specimen Type],$A3780),CHAR(34),
", SpecimenMediumCV:  ",INDEX(Specimens[Specimen Medium],$A3780),
", IsFieldSpecimen:  ",CHAR(34),INDEX(Specimens[Is Field Specimen?],$A3780),CHAR(34),"}"))</f>
        <v>#REF!</v>
      </c>
      <c r="N3780" t="e">
        <f>IF(COUNTA(SpatialOffsets[])=0,"", IF(INDEX(SpatialOffsets[Spatial Offset Type],$A3780)="","",
CONCATENATE("  - &amp;SpatialOffsetID",TEXT($A3780,"0000"),
" {","SpatialOffsetTypeCV:  ",CHAR(34),INDEX(SpatialOffsets[Spatial Offset Type],$A3780),CHAR(34),
", Offset1Value:  ",INDEX(SpatialOffsets[Offset 1 Value],$A3780),
", Offset1UnitID:  ",CHAR(34),INDEX(SpatialOffsets[Offset 1 Unit],$A3780),CHAR(34),
", Offset2Value:  ",INDEX(SpatialOffsets[Offset 2 Value],$A3780),
", Offset2UnitID:  ",CHAR(34),INDEX(SpatialOffsets[Offset 2 Unit],$A3780),CHAR(34),
", Offset3Value:  ",INDEX(SpatialOffsets[Offset 3 Value],$A3780),
", Offset3UnitID:  ",CHAR(34),INDEX(SpatialOffsets[Offset 3 Unit],$A3780),CHAR(34),,"}")))</f>
        <v>#REF!</v>
      </c>
      <c r="O3780" t="e">
        <f>IF(COUNTA(RelatedFeatures[])=0,"", IF(INDEX(RelatedFeatures[First Sampling Feature Code],$A3780)="","",
CONCATENATE("  - &amp;RelationID",TEXT($A3780,"0000"),
" {","SamplingFeatureID:  *SamplingFeatureID",TEXT(MATCH(INDEX(RelatedFeatures[First Sampling Feature Code],$A3780),SamplingFeatures[Feature Code],0),"0000"),
", RelationshipTypeCV:  ",CHAR(34),INDEX(RelatedFeatures[Relationship Type],$A3780),CHAR(34),
", RelatedFeatureID: *SamplingFeatureID",TEXT(MATCH(INDEX(RelatedFeatures[Second Sampling Feature Code],$A3780),SamplingFeatures[Feature Code],0),"0000"),
", SpatialOffsetID:  ",IF(INDEX(RelatedFeatures[Offset Number],$A3780)="","",CONCATENATE("*SpatialOffsetID",TEXT(INDEX(RelatedFeatures[Offset Number],$A3780),"0000"))),"}")))</f>
        <v>#REF!</v>
      </c>
      <c r="P3780" t="e">
        <f>IF(INDEX(Methods[Method Type],$A3780)="","",
CONCATENATE("  - &amp;MethodID",TEXT($A3780,"0000"),
" {","MethodTypeCV:  ",CHAR(34),INDEX(Methods[Method Type],$A3780),CHAR(34),
", MethodCode:  ",CHAR(34),INDEX(Methods[Method Code],$A3780),CHAR(34),
", MethodName:  ",CHAR(34),INDEX(Methods[Method Name],$A3780),CHAR(34),
", MethodDescription:  ",CHAR(34),INDEX(Methods[Method Description],$A3780),CHAR(34),
", MethodLink:  ",CHAR(34),INDEX(Methods[Method Link],$A3780),CHAR(34),
", OrganizationID: *OrganizationID",TEXT(MATCH(INDEX(Methods[Organization Name],$A3780),Organizations[Organization Name],0),"0000"),"}"))</f>
        <v>#REF!</v>
      </c>
      <c r="Q3780" t="e">
        <f>IF(INDEX(Variables[Variable Type],$A3780)="","",
CONCATENATE("  - &amp;VariableID",TEXT($A3780,"0000"),
" {","VariableTypeCV:  ",CHAR(34),INDEX(Variables[Variable Type],$A3780),CHAR(34),
", VariableCode:  ",CHAR(34),INDEX(Variables[Variable Code],$A3780),CHAR(34),
", VariableNameCV:  ",CHAR(34),INDEX(Variables[Variable Name],$A3780),CHAR(34),
", VariableDefinition:  ",CHAR(34),INDEX(Variables[Variable Definition],$A3780),CHAR(34),
", SpecciationCV:  ",CHAR(34),INDEX(Variables[Speciation],$A3780),CHAR(34),
", NoDataValue:  ",CHAR(34),INDEX(Variables[No Data Value],$A3780),CHAR(34),"}"))</f>
        <v>#REF!</v>
      </c>
    </row>
    <row r="3781" spans="1:17" x14ac:dyDescent="0.25">
      <c r="A3781">
        <v>3778</v>
      </c>
      <c r="D3781" t="e">
        <f>IF(INDEX(People[First Name],$A3781)="","",
CONCATENATE("  - &amp;PersonID",TEXT($A3781,"0000"),
" {","PersonFirstName:  ",CHAR(34),INDEX(People[First Name],$A3781),CHAR(34),
", PersonMiddleName:  ",CHAR(34),INDEX(People[Middle Name],$A3781),CHAR(34),
", PersonLastName:  ",CHAR(34),INDEX(People[Last Name],$A3781),CHAR(34),"}"))</f>
        <v>#REF!</v>
      </c>
      <c r="E3781" t="e">
        <f>IF(INDEX(Organizations[Organization Type '[CV']],$A3781)="","",
CONCATENATE("  - &amp;OrganizationID",TEXT($A3781,"0000"),
" {","OrganizationTypeCV:  ",CHAR(34),INDEX(Organizations[Organization Type '[CV']],$A3781),CHAR(34),
", OrganizationCode:  ",CHAR(34),INDEX(Organizations[Organization Code],$A3781),CHAR(34),
", OrganizationName:  ",CHAR(34),INDEX(Organizations[Organization Name],$A3781),CHAR(34),
", OrganizationDescription:  ",CHAR(34),INDEX(Organizations[Organization Description],$A3781),CHAR(34),
", OrganizationLink:  ",CHAR(34),INDEX(Organizations[Organization Link],$A3781),CHAR(34),"}"))</f>
        <v>#REF!</v>
      </c>
      <c r="F3781" t="e">
        <f>IF(INDEX(People[First Name],$A3781)="","",
CONCATENATE("  - &amp;AffiliationID",TEXT($A3781,"0000"),
" {PersonID: *PersonID",TEXT($A3781,"0000"),
", OrganizationID: *OrganizationID",TEXT(MATCH(INDEX(People[Organization Name],$A3781),Organizations[Organization Name],0),"0000"),
", IsPrimaryOrganizationContact: , AffiliationStartDate: , AffiliationEndDate: , PrimaryPhone: ",
", PrimaryEmail: ",CHAR(34),INDEX(People[Primary Email],$A3781),CHAR(34),
", PrimaryAddress: ",CHAR(34),INDEX(People[Primary Address],$A3781),CHAR(34),
", PersonLink: }"))</f>
        <v>#REF!</v>
      </c>
      <c r="H3781" t="e">
        <f>IF(COUNTA(CitationInformation)=0,"",IF(INDEX(AuthorList[Author Name],$A3781)="","",
CONCATENATE("  - &amp;AuthorListID",TEXT($A3781,"0000"),
"  {CitationID: *CitationID0001",
", PersonID: *PersonID",TEXT(MATCH(INDEX(AuthorList[Author Name],$A3781),People[Full Name],0),"0000"),
", AuthorOrder: ",INDEX(AuthorList[Author Number],$A3781),"}")))</f>
        <v>#REF!</v>
      </c>
      <c r="K3781" t="e">
        <f>IF(INDEX(SamplingFeatures[Feature Code],$A3781)="","",
CONCATENATE("  - &amp;SamplingFeatureID",TEXT($A3781,"0000"),
" {","SamplingFeatureUUID:  ",CHAR(34),INDEX(SamplingFeatures[Sampling Feature UUID],$A3781),CHAR(34),
", SamplingFeatureTypeCV:  ",CHAR(34),INDEX(SamplingFeatures[Sampling Feature Type],$A3781),CHAR(34),
", SamplingFeatureCode:  ",CHAR(34),INDEX(SamplingFeatures[Feature Code],$A3781),CHAR(34),
", SamplingFeatureName:  ",CHAR(34),INDEX(SamplingFeatures[Feature Name],$A3781),CHAR(34),
", SamplingFeatureDescription:  ",CHAR(34),INDEX(SamplingFeatures[Feature Description],$A3781),CHAR(34),
", SamplingFeatureGeotypeCV:  ",CHAR(34),INDEX(SamplingFeatures[Feature Geo Type],$A3781),CHAR(34),
", FeatureGeometry:  ",CHAR(34),INDEX(SamplingFeatures[Feature Geometry],$A3781),CHAR(34),
", Elevation_m:  ",CHAR(34),INDEX(SamplingFeatures[Elevation_m],$A3781),CHAR(34),
", ElevationDatumCV:  ",CHAR(34),ElevationDatum,CHAR(34),"}"))</f>
        <v>#REF!</v>
      </c>
      <c r="L3781" t="e">
        <f>IF(INDEX(SamplingFeatures[Sampling Feature Type],$A3781)&lt;&gt;"Site","",
CONCATENATE("  - &amp;SiteID",TEXT(SUMPRODUCT(--($L$3:$L3780&lt;&gt;"")),"0000"),
" {","SamplingFeatureID:  *SamplingFeatureID",TEXT($A3781,"0000"),
", SiteTypeCV:  ",CHAR(34),INDEX(Sites[Site Type],$A3781),CHAR(34),
", Latitude:  ",INDEX(Sites[Latitude],$A3781),
", Longitude:  ",INDEX(Sites[Longitude],$A3781),
", SRSName:  ",CHAR(34),LatLonDatum,CHAR(34),"}"))</f>
        <v>#REF!</v>
      </c>
      <c r="M3781" t="e">
        <f>IF(INDEX(SamplingFeatures[Sampling Feature Type],$A3781)&lt;&gt;"Specimen","",
CONCATENATE("  - &amp;SpecimenID",TEXT(SUMPRODUCT(--($M$3:$M3780&lt;&gt;"")),"0000"),
" {","SamplingFeatureID:  *SamplingFeatureID",TEXT($A3781,"0000"),
", SpecimenTypeCV:  ",CHAR(34),INDEX(Specimens[Specimen Type],$A3781),CHAR(34),
", SpecimenMediumCV:  ",INDEX(Specimens[Specimen Medium],$A3781),
", IsFieldSpecimen:  ",CHAR(34),INDEX(Specimens[Is Field Specimen?],$A3781),CHAR(34),"}"))</f>
        <v>#REF!</v>
      </c>
      <c r="N3781" t="e">
        <f>IF(COUNTA(SpatialOffsets[])=0,"", IF(INDEX(SpatialOffsets[Spatial Offset Type],$A3781)="","",
CONCATENATE("  - &amp;SpatialOffsetID",TEXT($A3781,"0000"),
" {","SpatialOffsetTypeCV:  ",CHAR(34),INDEX(SpatialOffsets[Spatial Offset Type],$A3781),CHAR(34),
", Offset1Value:  ",INDEX(SpatialOffsets[Offset 1 Value],$A3781),
", Offset1UnitID:  ",CHAR(34),INDEX(SpatialOffsets[Offset 1 Unit],$A3781),CHAR(34),
", Offset2Value:  ",INDEX(SpatialOffsets[Offset 2 Value],$A3781),
", Offset2UnitID:  ",CHAR(34),INDEX(SpatialOffsets[Offset 2 Unit],$A3781),CHAR(34),
", Offset3Value:  ",INDEX(SpatialOffsets[Offset 3 Value],$A3781),
", Offset3UnitID:  ",CHAR(34),INDEX(SpatialOffsets[Offset 3 Unit],$A3781),CHAR(34),,"}")))</f>
        <v>#REF!</v>
      </c>
      <c r="O3781" t="e">
        <f>IF(COUNTA(RelatedFeatures[])=0,"", IF(INDEX(RelatedFeatures[First Sampling Feature Code],$A3781)="","",
CONCATENATE("  - &amp;RelationID",TEXT($A3781,"0000"),
" {","SamplingFeatureID:  *SamplingFeatureID",TEXT(MATCH(INDEX(RelatedFeatures[First Sampling Feature Code],$A3781),SamplingFeatures[Feature Code],0),"0000"),
", RelationshipTypeCV:  ",CHAR(34),INDEX(RelatedFeatures[Relationship Type],$A3781),CHAR(34),
", RelatedFeatureID: *SamplingFeatureID",TEXT(MATCH(INDEX(RelatedFeatures[Second Sampling Feature Code],$A3781),SamplingFeatures[Feature Code],0),"0000"),
", SpatialOffsetID:  ",IF(INDEX(RelatedFeatures[Offset Number],$A3781)="","",CONCATENATE("*SpatialOffsetID",TEXT(INDEX(RelatedFeatures[Offset Number],$A3781),"0000"))),"}")))</f>
        <v>#REF!</v>
      </c>
      <c r="P3781" t="e">
        <f>IF(INDEX(Methods[Method Type],$A3781)="","",
CONCATENATE("  - &amp;MethodID",TEXT($A3781,"0000"),
" {","MethodTypeCV:  ",CHAR(34),INDEX(Methods[Method Type],$A3781),CHAR(34),
", MethodCode:  ",CHAR(34),INDEX(Methods[Method Code],$A3781),CHAR(34),
", MethodName:  ",CHAR(34),INDEX(Methods[Method Name],$A3781),CHAR(34),
", MethodDescription:  ",CHAR(34),INDEX(Methods[Method Description],$A3781),CHAR(34),
", MethodLink:  ",CHAR(34),INDEX(Methods[Method Link],$A3781),CHAR(34),
", OrganizationID: *OrganizationID",TEXT(MATCH(INDEX(Methods[Organization Name],$A3781),Organizations[Organization Name],0),"0000"),"}"))</f>
        <v>#REF!</v>
      </c>
      <c r="Q3781" t="e">
        <f>IF(INDEX(Variables[Variable Type],$A3781)="","",
CONCATENATE("  - &amp;VariableID",TEXT($A3781,"0000"),
" {","VariableTypeCV:  ",CHAR(34),INDEX(Variables[Variable Type],$A3781),CHAR(34),
", VariableCode:  ",CHAR(34),INDEX(Variables[Variable Code],$A3781),CHAR(34),
", VariableNameCV:  ",CHAR(34),INDEX(Variables[Variable Name],$A3781),CHAR(34),
", VariableDefinition:  ",CHAR(34),INDEX(Variables[Variable Definition],$A3781),CHAR(34),
", SpecciationCV:  ",CHAR(34),INDEX(Variables[Speciation],$A3781),CHAR(34),
", NoDataValue:  ",CHAR(34),INDEX(Variables[No Data Value],$A3781),CHAR(34),"}"))</f>
        <v>#REF!</v>
      </c>
    </row>
    <row r="3782" spans="1:17" x14ac:dyDescent="0.25">
      <c r="A3782">
        <v>3779</v>
      </c>
      <c r="D3782" t="e">
        <f>IF(INDEX(People[First Name],$A3782)="","",
CONCATENATE("  - &amp;PersonID",TEXT($A3782,"0000"),
" {","PersonFirstName:  ",CHAR(34),INDEX(People[First Name],$A3782),CHAR(34),
", PersonMiddleName:  ",CHAR(34),INDEX(People[Middle Name],$A3782),CHAR(34),
", PersonLastName:  ",CHAR(34),INDEX(People[Last Name],$A3782),CHAR(34),"}"))</f>
        <v>#REF!</v>
      </c>
      <c r="E3782" t="e">
        <f>IF(INDEX(Organizations[Organization Type '[CV']],$A3782)="","",
CONCATENATE("  - &amp;OrganizationID",TEXT($A3782,"0000"),
" {","OrganizationTypeCV:  ",CHAR(34),INDEX(Organizations[Organization Type '[CV']],$A3782),CHAR(34),
", OrganizationCode:  ",CHAR(34),INDEX(Organizations[Organization Code],$A3782),CHAR(34),
", OrganizationName:  ",CHAR(34),INDEX(Organizations[Organization Name],$A3782),CHAR(34),
", OrganizationDescription:  ",CHAR(34),INDEX(Organizations[Organization Description],$A3782),CHAR(34),
", OrganizationLink:  ",CHAR(34),INDEX(Organizations[Organization Link],$A3782),CHAR(34),"}"))</f>
        <v>#REF!</v>
      </c>
      <c r="F3782" t="e">
        <f>IF(INDEX(People[First Name],$A3782)="","",
CONCATENATE("  - &amp;AffiliationID",TEXT($A3782,"0000"),
" {PersonID: *PersonID",TEXT($A3782,"0000"),
", OrganizationID: *OrganizationID",TEXT(MATCH(INDEX(People[Organization Name],$A3782),Organizations[Organization Name],0),"0000"),
", IsPrimaryOrganizationContact: , AffiliationStartDate: , AffiliationEndDate: , PrimaryPhone: ",
", PrimaryEmail: ",CHAR(34),INDEX(People[Primary Email],$A3782),CHAR(34),
", PrimaryAddress: ",CHAR(34),INDEX(People[Primary Address],$A3782),CHAR(34),
", PersonLink: }"))</f>
        <v>#REF!</v>
      </c>
      <c r="H3782" t="e">
        <f>IF(COUNTA(CitationInformation)=0,"",IF(INDEX(AuthorList[Author Name],$A3782)="","",
CONCATENATE("  - &amp;AuthorListID",TEXT($A3782,"0000"),
"  {CitationID: *CitationID0001",
", PersonID: *PersonID",TEXT(MATCH(INDEX(AuthorList[Author Name],$A3782),People[Full Name],0),"0000"),
", AuthorOrder: ",INDEX(AuthorList[Author Number],$A3782),"}")))</f>
        <v>#REF!</v>
      </c>
      <c r="K3782" t="e">
        <f>IF(INDEX(SamplingFeatures[Feature Code],$A3782)="","",
CONCATENATE("  - &amp;SamplingFeatureID",TEXT($A3782,"0000"),
" {","SamplingFeatureUUID:  ",CHAR(34),INDEX(SamplingFeatures[Sampling Feature UUID],$A3782),CHAR(34),
", SamplingFeatureTypeCV:  ",CHAR(34),INDEX(SamplingFeatures[Sampling Feature Type],$A3782),CHAR(34),
", SamplingFeatureCode:  ",CHAR(34),INDEX(SamplingFeatures[Feature Code],$A3782),CHAR(34),
", SamplingFeatureName:  ",CHAR(34),INDEX(SamplingFeatures[Feature Name],$A3782),CHAR(34),
", SamplingFeatureDescription:  ",CHAR(34),INDEX(SamplingFeatures[Feature Description],$A3782),CHAR(34),
", SamplingFeatureGeotypeCV:  ",CHAR(34),INDEX(SamplingFeatures[Feature Geo Type],$A3782),CHAR(34),
", FeatureGeometry:  ",CHAR(34),INDEX(SamplingFeatures[Feature Geometry],$A3782),CHAR(34),
", Elevation_m:  ",CHAR(34),INDEX(SamplingFeatures[Elevation_m],$A3782),CHAR(34),
", ElevationDatumCV:  ",CHAR(34),ElevationDatum,CHAR(34),"}"))</f>
        <v>#REF!</v>
      </c>
      <c r="L3782" t="e">
        <f>IF(INDEX(SamplingFeatures[Sampling Feature Type],$A3782)&lt;&gt;"Site","",
CONCATENATE("  - &amp;SiteID",TEXT(SUMPRODUCT(--($L$3:$L3781&lt;&gt;"")),"0000"),
" {","SamplingFeatureID:  *SamplingFeatureID",TEXT($A3782,"0000"),
", SiteTypeCV:  ",CHAR(34),INDEX(Sites[Site Type],$A3782),CHAR(34),
", Latitude:  ",INDEX(Sites[Latitude],$A3782),
", Longitude:  ",INDEX(Sites[Longitude],$A3782),
", SRSName:  ",CHAR(34),LatLonDatum,CHAR(34),"}"))</f>
        <v>#REF!</v>
      </c>
      <c r="M3782" t="e">
        <f>IF(INDEX(SamplingFeatures[Sampling Feature Type],$A3782)&lt;&gt;"Specimen","",
CONCATENATE("  - &amp;SpecimenID",TEXT(SUMPRODUCT(--($M$3:$M3781&lt;&gt;"")),"0000"),
" {","SamplingFeatureID:  *SamplingFeatureID",TEXT($A3782,"0000"),
", SpecimenTypeCV:  ",CHAR(34),INDEX(Specimens[Specimen Type],$A3782),CHAR(34),
", SpecimenMediumCV:  ",INDEX(Specimens[Specimen Medium],$A3782),
", IsFieldSpecimen:  ",CHAR(34),INDEX(Specimens[Is Field Specimen?],$A3782),CHAR(34),"}"))</f>
        <v>#REF!</v>
      </c>
      <c r="N3782" t="e">
        <f>IF(COUNTA(SpatialOffsets[])=0,"", IF(INDEX(SpatialOffsets[Spatial Offset Type],$A3782)="","",
CONCATENATE("  - &amp;SpatialOffsetID",TEXT($A3782,"0000"),
" {","SpatialOffsetTypeCV:  ",CHAR(34),INDEX(SpatialOffsets[Spatial Offset Type],$A3782),CHAR(34),
", Offset1Value:  ",INDEX(SpatialOffsets[Offset 1 Value],$A3782),
", Offset1UnitID:  ",CHAR(34),INDEX(SpatialOffsets[Offset 1 Unit],$A3782),CHAR(34),
", Offset2Value:  ",INDEX(SpatialOffsets[Offset 2 Value],$A3782),
", Offset2UnitID:  ",CHAR(34),INDEX(SpatialOffsets[Offset 2 Unit],$A3782),CHAR(34),
", Offset3Value:  ",INDEX(SpatialOffsets[Offset 3 Value],$A3782),
", Offset3UnitID:  ",CHAR(34),INDEX(SpatialOffsets[Offset 3 Unit],$A3782),CHAR(34),,"}")))</f>
        <v>#REF!</v>
      </c>
      <c r="O3782" t="e">
        <f>IF(COUNTA(RelatedFeatures[])=0,"", IF(INDEX(RelatedFeatures[First Sampling Feature Code],$A3782)="","",
CONCATENATE("  - &amp;RelationID",TEXT($A3782,"0000"),
" {","SamplingFeatureID:  *SamplingFeatureID",TEXT(MATCH(INDEX(RelatedFeatures[First Sampling Feature Code],$A3782),SamplingFeatures[Feature Code],0),"0000"),
", RelationshipTypeCV:  ",CHAR(34),INDEX(RelatedFeatures[Relationship Type],$A3782),CHAR(34),
", RelatedFeatureID: *SamplingFeatureID",TEXT(MATCH(INDEX(RelatedFeatures[Second Sampling Feature Code],$A3782),SamplingFeatures[Feature Code],0),"0000"),
", SpatialOffsetID:  ",IF(INDEX(RelatedFeatures[Offset Number],$A3782)="","",CONCATENATE("*SpatialOffsetID",TEXT(INDEX(RelatedFeatures[Offset Number],$A3782),"0000"))),"}")))</f>
        <v>#REF!</v>
      </c>
      <c r="P3782" t="e">
        <f>IF(INDEX(Methods[Method Type],$A3782)="","",
CONCATENATE("  - &amp;MethodID",TEXT($A3782,"0000"),
" {","MethodTypeCV:  ",CHAR(34),INDEX(Methods[Method Type],$A3782),CHAR(34),
", MethodCode:  ",CHAR(34),INDEX(Methods[Method Code],$A3782),CHAR(34),
", MethodName:  ",CHAR(34),INDEX(Methods[Method Name],$A3782),CHAR(34),
", MethodDescription:  ",CHAR(34),INDEX(Methods[Method Description],$A3782),CHAR(34),
", MethodLink:  ",CHAR(34),INDEX(Methods[Method Link],$A3782),CHAR(34),
", OrganizationID: *OrganizationID",TEXT(MATCH(INDEX(Methods[Organization Name],$A3782),Organizations[Organization Name],0),"0000"),"}"))</f>
        <v>#REF!</v>
      </c>
      <c r="Q3782" t="e">
        <f>IF(INDEX(Variables[Variable Type],$A3782)="","",
CONCATENATE("  - &amp;VariableID",TEXT($A3782,"0000"),
" {","VariableTypeCV:  ",CHAR(34),INDEX(Variables[Variable Type],$A3782),CHAR(34),
", VariableCode:  ",CHAR(34),INDEX(Variables[Variable Code],$A3782),CHAR(34),
", VariableNameCV:  ",CHAR(34),INDEX(Variables[Variable Name],$A3782),CHAR(34),
", VariableDefinition:  ",CHAR(34),INDEX(Variables[Variable Definition],$A3782),CHAR(34),
", SpecciationCV:  ",CHAR(34),INDEX(Variables[Speciation],$A3782),CHAR(34),
", NoDataValue:  ",CHAR(34),INDEX(Variables[No Data Value],$A3782),CHAR(34),"}"))</f>
        <v>#REF!</v>
      </c>
    </row>
    <row r="3783" spans="1:17" x14ac:dyDescent="0.25">
      <c r="A3783">
        <v>3780</v>
      </c>
      <c r="D3783" t="e">
        <f>IF(INDEX(People[First Name],$A3783)="","",
CONCATENATE("  - &amp;PersonID",TEXT($A3783,"0000"),
" {","PersonFirstName:  ",CHAR(34),INDEX(People[First Name],$A3783),CHAR(34),
", PersonMiddleName:  ",CHAR(34),INDEX(People[Middle Name],$A3783),CHAR(34),
", PersonLastName:  ",CHAR(34),INDEX(People[Last Name],$A3783),CHAR(34),"}"))</f>
        <v>#REF!</v>
      </c>
      <c r="E3783" t="e">
        <f>IF(INDEX(Organizations[Organization Type '[CV']],$A3783)="","",
CONCATENATE("  - &amp;OrganizationID",TEXT($A3783,"0000"),
" {","OrganizationTypeCV:  ",CHAR(34),INDEX(Organizations[Organization Type '[CV']],$A3783),CHAR(34),
", OrganizationCode:  ",CHAR(34),INDEX(Organizations[Organization Code],$A3783),CHAR(34),
", OrganizationName:  ",CHAR(34),INDEX(Organizations[Organization Name],$A3783),CHAR(34),
", OrganizationDescription:  ",CHAR(34),INDEX(Organizations[Organization Description],$A3783),CHAR(34),
", OrganizationLink:  ",CHAR(34),INDEX(Organizations[Organization Link],$A3783),CHAR(34),"}"))</f>
        <v>#REF!</v>
      </c>
      <c r="F3783" t="e">
        <f>IF(INDEX(People[First Name],$A3783)="","",
CONCATENATE("  - &amp;AffiliationID",TEXT($A3783,"0000"),
" {PersonID: *PersonID",TEXT($A3783,"0000"),
", OrganizationID: *OrganizationID",TEXT(MATCH(INDEX(People[Organization Name],$A3783),Organizations[Organization Name],0),"0000"),
", IsPrimaryOrganizationContact: , AffiliationStartDate: , AffiliationEndDate: , PrimaryPhone: ",
", PrimaryEmail: ",CHAR(34),INDEX(People[Primary Email],$A3783),CHAR(34),
", PrimaryAddress: ",CHAR(34),INDEX(People[Primary Address],$A3783),CHAR(34),
", PersonLink: }"))</f>
        <v>#REF!</v>
      </c>
      <c r="H3783" t="e">
        <f>IF(COUNTA(CitationInformation)=0,"",IF(INDEX(AuthorList[Author Name],$A3783)="","",
CONCATENATE("  - &amp;AuthorListID",TEXT($A3783,"0000"),
"  {CitationID: *CitationID0001",
", PersonID: *PersonID",TEXT(MATCH(INDEX(AuthorList[Author Name],$A3783),People[Full Name],0),"0000"),
", AuthorOrder: ",INDEX(AuthorList[Author Number],$A3783),"}")))</f>
        <v>#REF!</v>
      </c>
      <c r="K3783" t="e">
        <f>IF(INDEX(SamplingFeatures[Feature Code],$A3783)="","",
CONCATENATE("  - &amp;SamplingFeatureID",TEXT($A3783,"0000"),
" {","SamplingFeatureUUID:  ",CHAR(34),INDEX(SamplingFeatures[Sampling Feature UUID],$A3783),CHAR(34),
", SamplingFeatureTypeCV:  ",CHAR(34),INDEX(SamplingFeatures[Sampling Feature Type],$A3783),CHAR(34),
", SamplingFeatureCode:  ",CHAR(34),INDEX(SamplingFeatures[Feature Code],$A3783),CHAR(34),
", SamplingFeatureName:  ",CHAR(34),INDEX(SamplingFeatures[Feature Name],$A3783),CHAR(34),
", SamplingFeatureDescription:  ",CHAR(34),INDEX(SamplingFeatures[Feature Description],$A3783),CHAR(34),
", SamplingFeatureGeotypeCV:  ",CHAR(34),INDEX(SamplingFeatures[Feature Geo Type],$A3783),CHAR(34),
", FeatureGeometry:  ",CHAR(34),INDEX(SamplingFeatures[Feature Geometry],$A3783),CHAR(34),
", Elevation_m:  ",CHAR(34),INDEX(SamplingFeatures[Elevation_m],$A3783),CHAR(34),
", ElevationDatumCV:  ",CHAR(34),ElevationDatum,CHAR(34),"}"))</f>
        <v>#REF!</v>
      </c>
      <c r="L3783" t="e">
        <f>IF(INDEX(SamplingFeatures[Sampling Feature Type],$A3783)&lt;&gt;"Site","",
CONCATENATE("  - &amp;SiteID",TEXT(SUMPRODUCT(--($L$3:$L3782&lt;&gt;"")),"0000"),
" {","SamplingFeatureID:  *SamplingFeatureID",TEXT($A3783,"0000"),
", SiteTypeCV:  ",CHAR(34),INDEX(Sites[Site Type],$A3783),CHAR(34),
", Latitude:  ",INDEX(Sites[Latitude],$A3783),
", Longitude:  ",INDEX(Sites[Longitude],$A3783),
", SRSName:  ",CHAR(34),LatLonDatum,CHAR(34),"}"))</f>
        <v>#REF!</v>
      </c>
      <c r="M3783" t="e">
        <f>IF(INDEX(SamplingFeatures[Sampling Feature Type],$A3783)&lt;&gt;"Specimen","",
CONCATENATE("  - &amp;SpecimenID",TEXT(SUMPRODUCT(--($M$3:$M3782&lt;&gt;"")),"0000"),
" {","SamplingFeatureID:  *SamplingFeatureID",TEXT($A3783,"0000"),
", SpecimenTypeCV:  ",CHAR(34),INDEX(Specimens[Specimen Type],$A3783),CHAR(34),
", SpecimenMediumCV:  ",INDEX(Specimens[Specimen Medium],$A3783),
", IsFieldSpecimen:  ",CHAR(34),INDEX(Specimens[Is Field Specimen?],$A3783),CHAR(34),"}"))</f>
        <v>#REF!</v>
      </c>
      <c r="N3783" t="e">
        <f>IF(COUNTA(SpatialOffsets[])=0,"", IF(INDEX(SpatialOffsets[Spatial Offset Type],$A3783)="","",
CONCATENATE("  - &amp;SpatialOffsetID",TEXT($A3783,"0000"),
" {","SpatialOffsetTypeCV:  ",CHAR(34),INDEX(SpatialOffsets[Spatial Offset Type],$A3783),CHAR(34),
", Offset1Value:  ",INDEX(SpatialOffsets[Offset 1 Value],$A3783),
", Offset1UnitID:  ",CHAR(34),INDEX(SpatialOffsets[Offset 1 Unit],$A3783),CHAR(34),
", Offset2Value:  ",INDEX(SpatialOffsets[Offset 2 Value],$A3783),
", Offset2UnitID:  ",CHAR(34),INDEX(SpatialOffsets[Offset 2 Unit],$A3783),CHAR(34),
", Offset3Value:  ",INDEX(SpatialOffsets[Offset 3 Value],$A3783),
", Offset3UnitID:  ",CHAR(34),INDEX(SpatialOffsets[Offset 3 Unit],$A3783),CHAR(34),,"}")))</f>
        <v>#REF!</v>
      </c>
      <c r="O3783" t="e">
        <f>IF(COUNTA(RelatedFeatures[])=0,"", IF(INDEX(RelatedFeatures[First Sampling Feature Code],$A3783)="","",
CONCATENATE("  - &amp;RelationID",TEXT($A3783,"0000"),
" {","SamplingFeatureID:  *SamplingFeatureID",TEXT(MATCH(INDEX(RelatedFeatures[First Sampling Feature Code],$A3783),SamplingFeatures[Feature Code],0),"0000"),
", RelationshipTypeCV:  ",CHAR(34),INDEX(RelatedFeatures[Relationship Type],$A3783),CHAR(34),
", RelatedFeatureID: *SamplingFeatureID",TEXT(MATCH(INDEX(RelatedFeatures[Second Sampling Feature Code],$A3783),SamplingFeatures[Feature Code],0),"0000"),
", SpatialOffsetID:  ",IF(INDEX(RelatedFeatures[Offset Number],$A3783)="","",CONCATENATE("*SpatialOffsetID",TEXT(INDEX(RelatedFeatures[Offset Number],$A3783),"0000"))),"}")))</f>
        <v>#REF!</v>
      </c>
      <c r="P3783" t="e">
        <f>IF(INDEX(Methods[Method Type],$A3783)="","",
CONCATENATE("  - &amp;MethodID",TEXT($A3783,"0000"),
" {","MethodTypeCV:  ",CHAR(34),INDEX(Methods[Method Type],$A3783),CHAR(34),
", MethodCode:  ",CHAR(34),INDEX(Methods[Method Code],$A3783),CHAR(34),
", MethodName:  ",CHAR(34),INDEX(Methods[Method Name],$A3783),CHAR(34),
", MethodDescription:  ",CHAR(34),INDEX(Methods[Method Description],$A3783),CHAR(34),
", MethodLink:  ",CHAR(34),INDEX(Methods[Method Link],$A3783),CHAR(34),
", OrganizationID: *OrganizationID",TEXT(MATCH(INDEX(Methods[Organization Name],$A3783),Organizations[Organization Name],0),"0000"),"}"))</f>
        <v>#REF!</v>
      </c>
      <c r="Q3783" t="e">
        <f>IF(INDEX(Variables[Variable Type],$A3783)="","",
CONCATENATE("  - &amp;VariableID",TEXT($A3783,"0000"),
" {","VariableTypeCV:  ",CHAR(34),INDEX(Variables[Variable Type],$A3783),CHAR(34),
", VariableCode:  ",CHAR(34),INDEX(Variables[Variable Code],$A3783),CHAR(34),
", VariableNameCV:  ",CHAR(34),INDEX(Variables[Variable Name],$A3783),CHAR(34),
", VariableDefinition:  ",CHAR(34),INDEX(Variables[Variable Definition],$A3783),CHAR(34),
", SpecciationCV:  ",CHAR(34),INDEX(Variables[Speciation],$A3783),CHAR(34),
", NoDataValue:  ",CHAR(34),INDEX(Variables[No Data Value],$A3783),CHAR(34),"}"))</f>
        <v>#REF!</v>
      </c>
    </row>
    <row r="3784" spans="1:17" x14ac:dyDescent="0.25">
      <c r="A3784">
        <v>3781</v>
      </c>
      <c r="D3784" t="e">
        <f>IF(INDEX(People[First Name],$A3784)="","",
CONCATENATE("  - &amp;PersonID",TEXT($A3784,"0000"),
" {","PersonFirstName:  ",CHAR(34),INDEX(People[First Name],$A3784),CHAR(34),
", PersonMiddleName:  ",CHAR(34),INDEX(People[Middle Name],$A3784),CHAR(34),
", PersonLastName:  ",CHAR(34),INDEX(People[Last Name],$A3784),CHAR(34),"}"))</f>
        <v>#REF!</v>
      </c>
      <c r="E3784" t="e">
        <f>IF(INDEX(Organizations[Organization Type '[CV']],$A3784)="","",
CONCATENATE("  - &amp;OrganizationID",TEXT($A3784,"0000"),
" {","OrganizationTypeCV:  ",CHAR(34),INDEX(Organizations[Organization Type '[CV']],$A3784),CHAR(34),
", OrganizationCode:  ",CHAR(34),INDEX(Organizations[Organization Code],$A3784),CHAR(34),
", OrganizationName:  ",CHAR(34),INDEX(Organizations[Organization Name],$A3784),CHAR(34),
", OrganizationDescription:  ",CHAR(34),INDEX(Organizations[Organization Description],$A3784),CHAR(34),
", OrganizationLink:  ",CHAR(34),INDEX(Organizations[Organization Link],$A3784),CHAR(34),"}"))</f>
        <v>#REF!</v>
      </c>
      <c r="F3784" t="e">
        <f>IF(INDEX(People[First Name],$A3784)="","",
CONCATENATE("  - &amp;AffiliationID",TEXT($A3784,"0000"),
" {PersonID: *PersonID",TEXT($A3784,"0000"),
", OrganizationID: *OrganizationID",TEXT(MATCH(INDEX(People[Organization Name],$A3784),Organizations[Organization Name],0),"0000"),
", IsPrimaryOrganizationContact: , AffiliationStartDate: , AffiliationEndDate: , PrimaryPhone: ",
", PrimaryEmail: ",CHAR(34),INDEX(People[Primary Email],$A3784),CHAR(34),
", PrimaryAddress: ",CHAR(34),INDEX(People[Primary Address],$A3784),CHAR(34),
", PersonLink: }"))</f>
        <v>#REF!</v>
      </c>
      <c r="H3784" t="e">
        <f>IF(COUNTA(CitationInformation)=0,"",IF(INDEX(AuthorList[Author Name],$A3784)="","",
CONCATENATE("  - &amp;AuthorListID",TEXT($A3784,"0000"),
"  {CitationID: *CitationID0001",
", PersonID: *PersonID",TEXT(MATCH(INDEX(AuthorList[Author Name],$A3784),People[Full Name],0),"0000"),
", AuthorOrder: ",INDEX(AuthorList[Author Number],$A3784),"}")))</f>
        <v>#REF!</v>
      </c>
      <c r="K3784" t="e">
        <f>IF(INDEX(SamplingFeatures[Feature Code],$A3784)="","",
CONCATENATE("  - &amp;SamplingFeatureID",TEXT($A3784,"0000"),
" {","SamplingFeatureUUID:  ",CHAR(34),INDEX(SamplingFeatures[Sampling Feature UUID],$A3784),CHAR(34),
", SamplingFeatureTypeCV:  ",CHAR(34),INDEX(SamplingFeatures[Sampling Feature Type],$A3784),CHAR(34),
", SamplingFeatureCode:  ",CHAR(34),INDEX(SamplingFeatures[Feature Code],$A3784),CHAR(34),
", SamplingFeatureName:  ",CHAR(34),INDEX(SamplingFeatures[Feature Name],$A3784),CHAR(34),
", SamplingFeatureDescription:  ",CHAR(34),INDEX(SamplingFeatures[Feature Description],$A3784),CHAR(34),
", SamplingFeatureGeotypeCV:  ",CHAR(34),INDEX(SamplingFeatures[Feature Geo Type],$A3784),CHAR(34),
", FeatureGeometry:  ",CHAR(34),INDEX(SamplingFeatures[Feature Geometry],$A3784),CHAR(34),
", Elevation_m:  ",CHAR(34),INDEX(SamplingFeatures[Elevation_m],$A3784),CHAR(34),
", ElevationDatumCV:  ",CHAR(34),ElevationDatum,CHAR(34),"}"))</f>
        <v>#REF!</v>
      </c>
      <c r="L3784" t="e">
        <f>IF(INDEX(SamplingFeatures[Sampling Feature Type],$A3784)&lt;&gt;"Site","",
CONCATENATE("  - &amp;SiteID",TEXT(SUMPRODUCT(--($L$3:$L3783&lt;&gt;"")),"0000"),
" {","SamplingFeatureID:  *SamplingFeatureID",TEXT($A3784,"0000"),
", SiteTypeCV:  ",CHAR(34),INDEX(Sites[Site Type],$A3784),CHAR(34),
", Latitude:  ",INDEX(Sites[Latitude],$A3784),
", Longitude:  ",INDEX(Sites[Longitude],$A3784),
", SRSName:  ",CHAR(34),LatLonDatum,CHAR(34),"}"))</f>
        <v>#REF!</v>
      </c>
      <c r="M3784" t="e">
        <f>IF(INDEX(SamplingFeatures[Sampling Feature Type],$A3784)&lt;&gt;"Specimen","",
CONCATENATE("  - &amp;SpecimenID",TEXT(SUMPRODUCT(--($M$3:$M3783&lt;&gt;"")),"0000"),
" {","SamplingFeatureID:  *SamplingFeatureID",TEXT($A3784,"0000"),
", SpecimenTypeCV:  ",CHAR(34),INDEX(Specimens[Specimen Type],$A3784),CHAR(34),
", SpecimenMediumCV:  ",INDEX(Specimens[Specimen Medium],$A3784),
", IsFieldSpecimen:  ",CHAR(34),INDEX(Specimens[Is Field Specimen?],$A3784),CHAR(34),"}"))</f>
        <v>#REF!</v>
      </c>
      <c r="N3784" t="e">
        <f>IF(COUNTA(SpatialOffsets[])=0,"", IF(INDEX(SpatialOffsets[Spatial Offset Type],$A3784)="","",
CONCATENATE("  - &amp;SpatialOffsetID",TEXT($A3784,"0000"),
" {","SpatialOffsetTypeCV:  ",CHAR(34),INDEX(SpatialOffsets[Spatial Offset Type],$A3784),CHAR(34),
", Offset1Value:  ",INDEX(SpatialOffsets[Offset 1 Value],$A3784),
", Offset1UnitID:  ",CHAR(34),INDEX(SpatialOffsets[Offset 1 Unit],$A3784),CHAR(34),
", Offset2Value:  ",INDEX(SpatialOffsets[Offset 2 Value],$A3784),
", Offset2UnitID:  ",CHAR(34),INDEX(SpatialOffsets[Offset 2 Unit],$A3784),CHAR(34),
", Offset3Value:  ",INDEX(SpatialOffsets[Offset 3 Value],$A3784),
", Offset3UnitID:  ",CHAR(34),INDEX(SpatialOffsets[Offset 3 Unit],$A3784),CHAR(34),,"}")))</f>
        <v>#REF!</v>
      </c>
      <c r="O3784" t="e">
        <f>IF(COUNTA(RelatedFeatures[])=0,"", IF(INDEX(RelatedFeatures[First Sampling Feature Code],$A3784)="","",
CONCATENATE("  - &amp;RelationID",TEXT($A3784,"0000"),
" {","SamplingFeatureID:  *SamplingFeatureID",TEXT(MATCH(INDEX(RelatedFeatures[First Sampling Feature Code],$A3784),SamplingFeatures[Feature Code],0),"0000"),
", RelationshipTypeCV:  ",CHAR(34),INDEX(RelatedFeatures[Relationship Type],$A3784),CHAR(34),
", RelatedFeatureID: *SamplingFeatureID",TEXT(MATCH(INDEX(RelatedFeatures[Second Sampling Feature Code],$A3784),SamplingFeatures[Feature Code],0),"0000"),
", SpatialOffsetID:  ",IF(INDEX(RelatedFeatures[Offset Number],$A3784)="","",CONCATENATE("*SpatialOffsetID",TEXT(INDEX(RelatedFeatures[Offset Number],$A3784),"0000"))),"}")))</f>
        <v>#REF!</v>
      </c>
      <c r="P3784" t="e">
        <f>IF(INDEX(Methods[Method Type],$A3784)="","",
CONCATENATE("  - &amp;MethodID",TEXT($A3784,"0000"),
" {","MethodTypeCV:  ",CHAR(34),INDEX(Methods[Method Type],$A3784),CHAR(34),
", MethodCode:  ",CHAR(34),INDEX(Methods[Method Code],$A3784),CHAR(34),
", MethodName:  ",CHAR(34),INDEX(Methods[Method Name],$A3784),CHAR(34),
", MethodDescription:  ",CHAR(34),INDEX(Methods[Method Description],$A3784),CHAR(34),
", MethodLink:  ",CHAR(34),INDEX(Methods[Method Link],$A3784),CHAR(34),
", OrganizationID: *OrganizationID",TEXT(MATCH(INDEX(Methods[Organization Name],$A3784),Organizations[Organization Name],0),"0000"),"}"))</f>
        <v>#REF!</v>
      </c>
      <c r="Q3784" t="e">
        <f>IF(INDEX(Variables[Variable Type],$A3784)="","",
CONCATENATE("  - &amp;VariableID",TEXT($A3784,"0000"),
" {","VariableTypeCV:  ",CHAR(34),INDEX(Variables[Variable Type],$A3784),CHAR(34),
", VariableCode:  ",CHAR(34),INDEX(Variables[Variable Code],$A3784),CHAR(34),
", VariableNameCV:  ",CHAR(34),INDEX(Variables[Variable Name],$A3784),CHAR(34),
", VariableDefinition:  ",CHAR(34),INDEX(Variables[Variable Definition],$A3784),CHAR(34),
", SpecciationCV:  ",CHAR(34),INDEX(Variables[Speciation],$A3784),CHAR(34),
", NoDataValue:  ",CHAR(34),INDEX(Variables[No Data Value],$A3784),CHAR(34),"}"))</f>
        <v>#REF!</v>
      </c>
    </row>
    <row r="3785" spans="1:17" x14ac:dyDescent="0.25">
      <c r="A3785">
        <v>3782</v>
      </c>
      <c r="D3785" t="e">
        <f>IF(INDEX(People[First Name],$A3785)="","",
CONCATENATE("  - &amp;PersonID",TEXT($A3785,"0000"),
" {","PersonFirstName:  ",CHAR(34),INDEX(People[First Name],$A3785),CHAR(34),
", PersonMiddleName:  ",CHAR(34),INDEX(People[Middle Name],$A3785),CHAR(34),
", PersonLastName:  ",CHAR(34),INDEX(People[Last Name],$A3785),CHAR(34),"}"))</f>
        <v>#REF!</v>
      </c>
      <c r="E3785" t="e">
        <f>IF(INDEX(Organizations[Organization Type '[CV']],$A3785)="","",
CONCATENATE("  - &amp;OrganizationID",TEXT($A3785,"0000"),
" {","OrganizationTypeCV:  ",CHAR(34),INDEX(Organizations[Organization Type '[CV']],$A3785),CHAR(34),
", OrganizationCode:  ",CHAR(34),INDEX(Organizations[Organization Code],$A3785),CHAR(34),
", OrganizationName:  ",CHAR(34),INDEX(Organizations[Organization Name],$A3785),CHAR(34),
", OrganizationDescription:  ",CHAR(34),INDEX(Organizations[Organization Description],$A3785),CHAR(34),
", OrganizationLink:  ",CHAR(34),INDEX(Organizations[Organization Link],$A3785),CHAR(34),"}"))</f>
        <v>#REF!</v>
      </c>
      <c r="F3785" t="e">
        <f>IF(INDEX(People[First Name],$A3785)="","",
CONCATENATE("  - &amp;AffiliationID",TEXT($A3785,"0000"),
" {PersonID: *PersonID",TEXT($A3785,"0000"),
", OrganizationID: *OrganizationID",TEXT(MATCH(INDEX(People[Organization Name],$A3785),Organizations[Organization Name],0),"0000"),
", IsPrimaryOrganizationContact: , AffiliationStartDate: , AffiliationEndDate: , PrimaryPhone: ",
", PrimaryEmail: ",CHAR(34),INDEX(People[Primary Email],$A3785),CHAR(34),
", PrimaryAddress: ",CHAR(34),INDEX(People[Primary Address],$A3785),CHAR(34),
", PersonLink: }"))</f>
        <v>#REF!</v>
      </c>
      <c r="H3785" t="e">
        <f>IF(COUNTA(CitationInformation)=0,"",IF(INDEX(AuthorList[Author Name],$A3785)="","",
CONCATENATE("  - &amp;AuthorListID",TEXT($A3785,"0000"),
"  {CitationID: *CitationID0001",
", PersonID: *PersonID",TEXT(MATCH(INDEX(AuthorList[Author Name],$A3785),People[Full Name],0),"0000"),
", AuthorOrder: ",INDEX(AuthorList[Author Number],$A3785),"}")))</f>
        <v>#REF!</v>
      </c>
      <c r="K3785" t="e">
        <f>IF(INDEX(SamplingFeatures[Feature Code],$A3785)="","",
CONCATENATE("  - &amp;SamplingFeatureID",TEXT($A3785,"0000"),
" {","SamplingFeatureUUID:  ",CHAR(34),INDEX(SamplingFeatures[Sampling Feature UUID],$A3785),CHAR(34),
", SamplingFeatureTypeCV:  ",CHAR(34),INDEX(SamplingFeatures[Sampling Feature Type],$A3785),CHAR(34),
", SamplingFeatureCode:  ",CHAR(34),INDEX(SamplingFeatures[Feature Code],$A3785),CHAR(34),
", SamplingFeatureName:  ",CHAR(34),INDEX(SamplingFeatures[Feature Name],$A3785),CHAR(34),
", SamplingFeatureDescription:  ",CHAR(34),INDEX(SamplingFeatures[Feature Description],$A3785),CHAR(34),
", SamplingFeatureGeotypeCV:  ",CHAR(34),INDEX(SamplingFeatures[Feature Geo Type],$A3785),CHAR(34),
", FeatureGeometry:  ",CHAR(34),INDEX(SamplingFeatures[Feature Geometry],$A3785),CHAR(34),
", Elevation_m:  ",CHAR(34),INDEX(SamplingFeatures[Elevation_m],$A3785),CHAR(34),
", ElevationDatumCV:  ",CHAR(34),ElevationDatum,CHAR(34),"}"))</f>
        <v>#REF!</v>
      </c>
      <c r="L3785" t="e">
        <f>IF(INDEX(SamplingFeatures[Sampling Feature Type],$A3785)&lt;&gt;"Site","",
CONCATENATE("  - &amp;SiteID",TEXT(SUMPRODUCT(--($L$3:$L3784&lt;&gt;"")),"0000"),
" {","SamplingFeatureID:  *SamplingFeatureID",TEXT($A3785,"0000"),
", SiteTypeCV:  ",CHAR(34),INDEX(Sites[Site Type],$A3785),CHAR(34),
", Latitude:  ",INDEX(Sites[Latitude],$A3785),
", Longitude:  ",INDEX(Sites[Longitude],$A3785),
", SRSName:  ",CHAR(34),LatLonDatum,CHAR(34),"}"))</f>
        <v>#REF!</v>
      </c>
      <c r="M3785" t="e">
        <f>IF(INDEX(SamplingFeatures[Sampling Feature Type],$A3785)&lt;&gt;"Specimen","",
CONCATENATE("  - &amp;SpecimenID",TEXT(SUMPRODUCT(--($M$3:$M3784&lt;&gt;"")),"0000"),
" {","SamplingFeatureID:  *SamplingFeatureID",TEXT($A3785,"0000"),
", SpecimenTypeCV:  ",CHAR(34),INDEX(Specimens[Specimen Type],$A3785),CHAR(34),
", SpecimenMediumCV:  ",INDEX(Specimens[Specimen Medium],$A3785),
", IsFieldSpecimen:  ",CHAR(34),INDEX(Specimens[Is Field Specimen?],$A3785),CHAR(34),"}"))</f>
        <v>#REF!</v>
      </c>
      <c r="N3785" t="e">
        <f>IF(COUNTA(SpatialOffsets[])=0,"", IF(INDEX(SpatialOffsets[Spatial Offset Type],$A3785)="","",
CONCATENATE("  - &amp;SpatialOffsetID",TEXT($A3785,"0000"),
" {","SpatialOffsetTypeCV:  ",CHAR(34),INDEX(SpatialOffsets[Spatial Offset Type],$A3785),CHAR(34),
", Offset1Value:  ",INDEX(SpatialOffsets[Offset 1 Value],$A3785),
", Offset1UnitID:  ",CHAR(34),INDEX(SpatialOffsets[Offset 1 Unit],$A3785),CHAR(34),
", Offset2Value:  ",INDEX(SpatialOffsets[Offset 2 Value],$A3785),
", Offset2UnitID:  ",CHAR(34),INDEX(SpatialOffsets[Offset 2 Unit],$A3785),CHAR(34),
", Offset3Value:  ",INDEX(SpatialOffsets[Offset 3 Value],$A3785),
", Offset3UnitID:  ",CHAR(34),INDEX(SpatialOffsets[Offset 3 Unit],$A3785),CHAR(34),,"}")))</f>
        <v>#REF!</v>
      </c>
      <c r="O3785" t="e">
        <f>IF(COUNTA(RelatedFeatures[])=0,"", IF(INDEX(RelatedFeatures[First Sampling Feature Code],$A3785)="","",
CONCATENATE("  - &amp;RelationID",TEXT($A3785,"0000"),
" {","SamplingFeatureID:  *SamplingFeatureID",TEXT(MATCH(INDEX(RelatedFeatures[First Sampling Feature Code],$A3785),SamplingFeatures[Feature Code],0),"0000"),
", RelationshipTypeCV:  ",CHAR(34),INDEX(RelatedFeatures[Relationship Type],$A3785),CHAR(34),
", RelatedFeatureID: *SamplingFeatureID",TEXT(MATCH(INDEX(RelatedFeatures[Second Sampling Feature Code],$A3785),SamplingFeatures[Feature Code],0),"0000"),
", SpatialOffsetID:  ",IF(INDEX(RelatedFeatures[Offset Number],$A3785)="","",CONCATENATE("*SpatialOffsetID",TEXT(INDEX(RelatedFeatures[Offset Number],$A3785),"0000"))),"}")))</f>
        <v>#REF!</v>
      </c>
      <c r="P3785" t="e">
        <f>IF(INDEX(Methods[Method Type],$A3785)="","",
CONCATENATE("  - &amp;MethodID",TEXT($A3785,"0000"),
" {","MethodTypeCV:  ",CHAR(34),INDEX(Methods[Method Type],$A3785),CHAR(34),
", MethodCode:  ",CHAR(34),INDEX(Methods[Method Code],$A3785),CHAR(34),
", MethodName:  ",CHAR(34),INDEX(Methods[Method Name],$A3785),CHAR(34),
", MethodDescription:  ",CHAR(34),INDEX(Methods[Method Description],$A3785),CHAR(34),
", MethodLink:  ",CHAR(34),INDEX(Methods[Method Link],$A3785),CHAR(34),
", OrganizationID: *OrganizationID",TEXT(MATCH(INDEX(Methods[Organization Name],$A3785),Organizations[Organization Name],0),"0000"),"}"))</f>
        <v>#REF!</v>
      </c>
      <c r="Q3785" t="e">
        <f>IF(INDEX(Variables[Variable Type],$A3785)="","",
CONCATENATE("  - &amp;VariableID",TEXT($A3785,"0000"),
" {","VariableTypeCV:  ",CHAR(34),INDEX(Variables[Variable Type],$A3785),CHAR(34),
", VariableCode:  ",CHAR(34),INDEX(Variables[Variable Code],$A3785),CHAR(34),
", VariableNameCV:  ",CHAR(34),INDEX(Variables[Variable Name],$A3785),CHAR(34),
", VariableDefinition:  ",CHAR(34),INDEX(Variables[Variable Definition],$A3785),CHAR(34),
", SpecciationCV:  ",CHAR(34),INDEX(Variables[Speciation],$A3785),CHAR(34),
", NoDataValue:  ",CHAR(34),INDEX(Variables[No Data Value],$A3785),CHAR(34),"}"))</f>
        <v>#REF!</v>
      </c>
    </row>
    <row r="3786" spans="1:17" x14ac:dyDescent="0.25">
      <c r="A3786">
        <v>3783</v>
      </c>
      <c r="D3786" t="e">
        <f>IF(INDEX(People[First Name],$A3786)="","",
CONCATENATE("  - &amp;PersonID",TEXT($A3786,"0000"),
" {","PersonFirstName:  ",CHAR(34),INDEX(People[First Name],$A3786),CHAR(34),
", PersonMiddleName:  ",CHAR(34),INDEX(People[Middle Name],$A3786),CHAR(34),
", PersonLastName:  ",CHAR(34),INDEX(People[Last Name],$A3786),CHAR(34),"}"))</f>
        <v>#REF!</v>
      </c>
      <c r="E3786" t="e">
        <f>IF(INDEX(Organizations[Organization Type '[CV']],$A3786)="","",
CONCATENATE("  - &amp;OrganizationID",TEXT($A3786,"0000"),
" {","OrganizationTypeCV:  ",CHAR(34),INDEX(Organizations[Organization Type '[CV']],$A3786),CHAR(34),
", OrganizationCode:  ",CHAR(34),INDEX(Organizations[Organization Code],$A3786),CHAR(34),
", OrganizationName:  ",CHAR(34),INDEX(Organizations[Organization Name],$A3786),CHAR(34),
", OrganizationDescription:  ",CHAR(34),INDEX(Organizations[Organization Description],$A3786),CHAR(34),
", OrganizationLink:  ",CHAR(34),INDEX(Organizations[Organization Link],$A3786),CHAR(34),"}"))</f>
        <v>#REF!</v>
      </c>
      <c r="F3786" t="e">
        <f>IF(INDEX(People[First Name],$A3786)="","",
CONCATENATE("  - &amp;AffiliationID",TEXT($A3786,"0000"),
" {PersonID: *PersonID",TEXT($A3786,"0000"),
", OrganizationID: *OrganizationID",TEXT(MATCH(INDEX(People[Organization Name],$A3786),Organizations[Organization Name],0),"0000"),
", IsPrimaryOrganizationContact: , AffiliationStartDate: , AffiliationEndDate: , PrimaryPhone: ",
", PrimaryEmail: ",CHAR(34),INDEX(People[Primary Email],$A3786),CHAR(34),
", PrimaryAddress: ",CHAR(34),INDEX(People[Primary Address],$A3786),CHAR(34),
", PersonLink: }"))</f>
        <v>#REF!</v>
      </c>
      <c r="H3786" t="e">
        <f>IF(COUNTA(CitationInformation)=0,"",IF(INDEX(AuthorList[Author Name],$A3786)="","",
CONCATENATE("  - &amp;AuthorListID",TEXT($A3786,"0000"),
"  {CitationID: *CitationID0001",
", PersonID: *PersonID",TEXT(MATCH(INDEX(AuthorList[Author Name],$A3786),People[Full Name],0),"0000"),
", AuthorOrder: ",INDEX(AuthorList[Author Number],$A3786),"}")))</f>
        <v>#REF!</v>
      </c>
      <c r="K3786" t="e">
        <f>IF(INDEX(SamplingFeatures[Feature Code],$A3786)="","",
CONCATENATE("  - &amp;SamplingFeatureID",TEXT($A3786,"0000"),
" {","SamplingFeatureUUID:  ",CHAR(34),INDEX(SamplingFeatures[Sampling Feature UUID],$A3786),CHAR(34),
", SamplingFeatureTypeCV:  ",CHAR(34),INDEX(SamplingFeatures[Sampling Feature Type],$A3786),CHAR(34),
", SamplingFeatureCode:  ",CHAR(34),INDEX(SamplingFeatures[Feature Code],$A3786),CHAR(34),
", SamplingFeatureName:  ",CHAR(34),INDEX(SamplingFeatures[Feature Name],$A3786),CHAR(34),
", SamplingFeatureDescription:  ",CHAR(34),INDEX(SamplingFeatures[Feature Description],$A3786),CHAR(34),
", SamplingFeatureGeotypeCV:  ",CHAR(34),INDEX(SamplingFeatures[Feature Geo Type],$A3786),CHAR(34),
", FeatureGeometry:  ",CHAR(34),INDEX(SamplingFeatures[Feature Geometry],$A3786),CHAR(34),
", Elevation_m:  ",CHAR(34),INDEX(SamplingFeatures[Elevation_m],$A3786),CHAR(34),
", ElevationDatumCV:  ",CHAR(34),ElevationDatum,CHAR(34),"}"))</f>
        <v>#REF!</v>
      </c>
      <c r="L3786" t="e">
        <f>IF(INDEX(SamplingFeatures[Sampling Feature Type],$A3786)&lt;&gt;"Site","",
CONCATENATE("  - &amp;SiteID",TEXT(SUMPRODUCT(--($L$3:$L3785&lt;&gt;"")),"0000"),
" {","SamplingFeatureID:  *SamplingFeatureID",TEXT($A3786,"0000"),
", SiteTypeCV:  ",CHAR(34),INDEX(Sites[Site Type],$A3786),CHAR(34),
", Latitude:  ",INDEX(Sites[Latitude],$A3786),
", Longitude:  ",INDEX(Sites[Longitude],$A3786),
", SRSName:  ",CHAR(34),LatLonDatum,CHAR(34),"}"))</f>
        <v>#REF!</v>
      </c>
      <c r="M3786" t="e">
        <f>IF(INDEX(SamplingFeatures[Sampling Feature Type],$A3786)&lt;&gt;"Specimen","",
CONCATENATE("  - &amp;SpecimenID",TEXT(SUMPRODUCT(--($M$3:$M3785&lt;&gt;"")),"0000"),
" {","SamplingFeatureID:  *SamplingFeatureID",TEXT($A3786,"0000"),
", SpecimenTypeCV:  ",CHAR(34),INDEX(Specimens[Specimen Type],$A3786),CHAR(34),
", SpecimenMediumCV:  ",INDEX(Specimens[Specimen Medium],$A3786),
", IsFieldSpecimen:  ",CHAR(34),INDEX(Specimens[Is Field Specimen?],$A3786),CHAR(34),"}"))</f>
        <v>#REF!</v>
      </c>
      <c r="N3786" t="e">
        <f>IF(COUNTA(SpatialOffsets[])=0,"", IF(INDEX(SpatialOffsets[Spatial Offset Type],$A3786)="","",
CONCATENATE("  - &amp;SpatialOffsetID",TEXT($A3786,"0000"),
" {","SpatialOffsetTypeCV:  ",CHAR(34),INDEX(SpatialOffsets[Spatial Offset Type],$A3786),CHAR(34),
", Offset1Value:  ",INDEX(SpatialOffsets[Offset 1 Value],$A3786),
", Offset1UnitID:  ",CHAR(34),INDEX(SpatialOffsets[Offset 1 Unit],$A3786),CHAR(34),
", Offset2Value:  ",INDEX(SpatialOffsets[Offset 2 Value],$A3786),
", Offset2UnitID:  ",CHAR(34),INDEX(SpatialOffsets[Offset 2 Unit],$A3786),CHAR(34),
", Offset3Value:  ",INDEX(SpatialOffsets[Offset 3 Value],$A3786),
", Offset3UnitID:  ",CHAR(34),INDEX(SpatialOffsets[Offset 3 Unit],$A3786),CHAR(34),,"}")))</f>
        <v>#REF!</v>
      </c>
      <c r="O3786" t="e">
        <f>IF(COUNTA(RelatedFeatures[])=0,"", IF(INDEX(RelatedFeatures[First Sampling Feature Code],$A3786)="","",
CONCATENATE("  - &amp;RelationID",TEXT($A3786,"0000"),
" {","SamplingFeatureID:  *SamplingFeatureID",TEXT(MATCH(INDEX(RelatedFeatures[First Sampling Feature Code],$A3786),SamplingFeatures[Feature Code],0),"0000"),
", RelationshipTypeCV:  ",CHAR(34),INDEX(RelatedFeatures[Relationship Type],$A3786),CHAR(34),
", RelatedFeatureID: *SamplingFeatureID",TEXT(MATCH(INDEX(RelatedFeatures[Second Sampling Feature Code],$A3786),SamplingFeatures[Feature Code],0),"0000"),
", SpatialOffsetID:  ",IF(INDEX(RelatedFeatures[Offset Number],$A3786)="","",CONCATENATE("*SpatialOffsetID",TEXT(INDEX(RelatedFeatures[Offset Number],$A3786),"0000"))),"}")))</f>
        <v>#REF!</v>
      </c>
      <c r="P3786" t="e">
        <f>IF(INDEX(Methods[Method Type],$A3786)="","",
CONCATENATE("  - &amp;MethodID",TEXT($A3786,"0000"),
" {","MethodTypeCV:  ",CHAR(34),INDEX(Methods[Method Type],$A3786),CHAR(34),
", MethodCode:  ",CHAR(34),INDEX(Methods[Method Code],$A3786),CHAR(34),
", MethodName:  ",CHAR(34),INDEX(Methods[Method Name],$A3786),CHAR(34),
", MethodDescription:  ",CHAR(34),INDEX(Methods[Method Description],$A3786),CHAR(34),
", MethodLink:  ",CHAR(34),INDEX(Methods[Method Link],$A3786),CHAR(34),
", OrganizationID: *OrganizationID",TEXT(MATCH(INDEX(Methods[Organization Name],$A3786),Organizations[Organization Name],0),"0000"),"}"))</f>
        <v>#REF!</v>
      </c>
      <c r="Q3786" t="e">
        <f>IF(INDEX(Variables[Variable Type],$A3786)="","",
CONCATENATE("  - &amp;VariableID",TEXT($A3786,"0000"),
" {","VariableTypeCV:  ",CHAR(34),INDEX(Variables[Variable Type],$A3786),CHAR(34),
", VariableCode:  ",CHAR(34),INDEX(Variables[Variable Code],$A3786),CHAR(34),
", VariableNameCV:  ",CHAR(34),INDEX(Variables[Variable Name],$A3786),CHAR(34),
", VariableDefinition:  ",CHAR(34),INDEX(Variables[Variable Definition],$A3786),CHAR(34),
", SpecciationCV:  ",CHAR(34),INDEX(Variables[Speciation],$A3786),CHAR(34),
", NoDataValue:  ",CHAR(34),INDEX(Variables[No Data Value],$A3786),CHAR(34),"}"))</f>
        <v>#REF!</v>
      </c>
    </row>
    <row r="3787" spans="1:17" x14ac:dyDescent="0.25">
      <c r="A3787">
        <v>3784</v>
      </c>
      <c r="D3787" t="e">
        <f>IF(INDEX(People[First Name],$A3787)="","",
CONCATENATE("  - &amp;PersonID",TEXT($A3787,"0000"),
" {","PersonFirstName:  ",CHAR(34),INDEX(People[First Name],$A3787),CHAR(34),
", PersonMiddleName:  ",CHAR(34),INDEX(People[Middle Name],$A3787),CHAR(34),
", PersonLastName:  ",CHAR(34),INDEX(People[Last Name],$A3787),CHAR(34),"}"))</f>
        <v>#REF!</v>
      </c>
      <c r="E3787" t="e">
        <f>IF(INDEX(Organizations[Organization Type '[CV']],$A3787)="","",
CONCATENATE("  - &amp;OrganizationID",TEXT($A3787,"0000"),
" {","OrganizationTypeCV:  ",CHAR(34),INDEX(Organizations[Organization Type '[CV']],$A3787),CHAR(34),
", OrganizationCode:  ",CHAR(34),INDEX(Organizations[Organization Code],$A3787),CHAR(34),
", OrganizationName:  ",CHAR(34),INDEX(Organizations[Organization Name],$A3787),CHAR(34),
", OrganizationDescription:  ",CHAR(34),INDEX(Organizations[Organization Description],$A3787),CHAR(34),
", OrganizationLink:  ",CHAR(34),INDEX(Organizations[Organization Link],$A3787),CHAR(34),"}"))</f>
        <v>#REF!</v>
      </c>
      <c r="F3787" t="e">
        <f>IF(INDEX(People[First Name],$A3787)="","",
CONCATENATE("  - &amp;AffiliationID",TEXT($A3787,"0000"),
" {PersonID: *PersonID",TEXT($A3787,"0000"),
", OrganizationID: *OrganizationID",TEXT(MATCH(INDEX(People[Organization Name],$A3787),Organizations[Organization Name],0),"0000"),
", IsPrimaryOrganizationContact: , AffiliationStartDate: , AffiliationEndDate: , PrimaryPhone: ",
", PrimaryEmail: ",CHAR(34),INDEX(People[Primary Email],$A3787),CHAR(34),
", PrimaryAddress: ",CHAR(34),INDEX(People[Primary Address],$A3787),CHAR(34),
", PersonLink: }"))</f>
        <v>#REF!</v>
      </c>
      <c r="H3787" t="e">
        <f>IF(COUNTA(CitationInformation)=0,"",IF(INDEX(AuthorList[Author Name],$A3787)="","",
CONCATENATE("  - &amp;AuthorListID",TEXT($A3787,"0000"),
"  {CitationID: *CitationID0001",
", PersonID: *PersonID",TEXT(MATCH(INDEX(AuthorList[Author Name],$A3787),People[Full Name],0),"0000"),
", AuthorOrder: ",INDEX(AuthorList[Author Number],$A3787),"}")))</f>
        <v>#REF!</v>
      </c>
      <c r="K3787" t="e">
        <f>IF(INDEX(SamplingFeatures[Feature Code],$A3787)="","",
CONCATENATE("  - &amp;SamplingFeatureID",TEXT($A3787,"0000"),
" {","SamplingFeatureUUID:  ",CHAR(34),INDEX(SamplingFeatures[Sampling Feature UUID],$A3787),CHAR(34),
", SamplingFeatureTypeCV:  ",CHAR(34),INDEX(SamplingFeatures[Sampling Feature Type],$A3787),CHAR(34),
", SamplingFeatureCode:  ",CHAR(34),INDEX(SamplingFeatures[Feature Code],$A3787),CHAR(34),
", SamplingFeatureName:  ",CHAR(34),INDEX(SamplingFeatures[Feature Name],$A3787),CHAR(34),
", SamplingFeatureDescription:  ",CHAR(34),INDEX(SamplingFeatures[Feature Description],$A3787),CHAR(34),
", SamplingFeatureGeotypeCV:  ",CHAR(34),INDEX(SamplingFeatures[Feature Geo Type],$A3787),CHAR(34),
", FeatureGeometry:  ",CHAR(34),INDEX(SamplingFeatures[Feature Geometry],$A3787),CHAR(34),
", Elevation_m:  ",CHAR(34),INDEX(SamplingFeatures[Elevation_m],$A3787),CHAR(34),
", ElevationDatumCV:  ",CHAR(34),ElevationDatum,CHAR(34),"}"))</f>
        <v>#REF!</v>
      </c>
      <c r="L3787" t="e">
        <f>IF(INDEX(SamplingFeatures[Sampling Feature Type],$A3787)&lt;&gt;"Site","",
CONCATENATE("  - &amp;SiteID",TEXT(SUMPRODUCT(--($L$3:$L3786&lt;&gt;"")),"0000"),
" {","SamplingFeatureID:  *SamplingFeatureID",TEXT($A3787,"0000"),
", SiteTypeCV:  ",CHAR(34),INDEX(Sites[Site Type],$A3787),CHAR(34),
", Latitude:  ",INDEX(Sites[Latitude],$A3787),
", Longitude:  ",INDEX(Sites[Longitude],$A3787),
", SRSName:  ",CHAR(34),LatLonDatum,CHAR(34),"}"))</f>
        <v>#REF!</v>
      </c>
      <c r="M3787" t="e">
        <f>IF(INDEX(SamplingFeatures[Sampling Feature Type],$A3787)&lt;&gt;"Specimen","",
CONCATENATE("  - &amp;SpecimenID",TEXT(SUMPRODUCT(--($M$3:$M3786&lt;&gt;"")),"0000"),
" {","SamplingFeatureID:  *SamplingFeatureID",TEXT($A3787,"0000"),
", SpecimenTypeCV:  ",CHAR(34),INDEX(Specimens[Specimen Type],$A3787),CHAR(34),
", SpecimenMediumCV:  ",INDEX(Specimens[Specimen Medium],$A3787),
", IsFieldSpecimen:  ",CHAR(34),INDEX(Specimens[Is Field Specimen?],$A3787),CHAR(34),"}"))</f>
        <v>#REF!</v>
      </c>
      <c r="N3787" t="e">
        <f>IF(COUNTA(SpatialOffsets[])=0,"", IF(INDEX(SpatialOffsets[Spatial Offset Type],$A3787)="","",
CONCATENATE("  - &amp;SpatialOffsetID",TEXT($A3787,"0000"),
" {","SpatialOffsetTypeCV:  ",CHAR(34),INDEX(SpatialOffsets[Spatial Offset Type],$A3787),CHAR(34),
", Offset1Value:  ",INDEX(SpatialOffsets[Offset 1 Value],$A3787),
", Offset1UnitID:  ",CHAR(34),INDEX(SpatialOffsets[Offset 1 Unit],$A3787),CHAR(34),
", Offset2Value:  ",INDEX(SpatialOffsets[Offset 2 Value],$A3787),
", Offset2UnitID:  ",CHAR(34),INDEX(SpatialOffsets[Offset 2 Unit],$A3787),CHAR(34),
", Offset3Value:  ",INDEX(SpatialOffsets[Offset 3 Value],$A3787),
", Offset3UnitID:  ",CHAR(34),INDEX(SpatialOffsets[Offset 3 Unit],$A3787),CHAR(34),,"}")))</f>
        <v>#REF!</v>
      </c>
      <c r="O3787" t="e">
        <f>IF(COUNTA(RelatedFeatures[])=0,"", IF(INDEX(RelatedFeatures[First Sampling Feature Code],$A3787)="","",
CONCATENATE("  - &amp;RelationID",TEXT($A3787,"0000"),
" {","SamplingFeatureID:  *SamplingFeatureID",TEXT(MATCH(INDEX(RelatedFeatures[First Sampling Feature Code],$A3787),SamplingFeatures[Feature Code],0),"0000"),
", RelationshipTypeCV:  ",CHAR(34),INDEX(RelatedFeatures[Relationship Type],$A3787),CHAR(34),
", RelatedFeatureID: *SamplingFeatureID",TEXT(MATCH(INDEX(RelatedFeatures[Second Sampling Feature Code],$A3787),SamplingFeatures[Feature Code],0),"0000"),
", SpatialOffsetID:  ",IF(INDEX(RelatedFeatures[Offset Number],$A3787)="","",CONCATENATE("*SpatialOffsetID",TEXT(INDEX(RelatedFeatures[Offset Number],$A3787),"0000"))),"}")))</f>
        <v>#REF!</v>
      </c>
      <c r="P3787" t="e">
        <f>IF(INDEX(Methods[Method Type],$A3787)="","",
CONCATENATE("  - &amp;MethodID",TEXT($A3787,"0000"),
" {","MethodTypeCV:  ",CHAR(34),INDEX(Methods[Method Type],$A3787),CHAR(34),
", MethodCode:  ",CHAR(34),INDEX(Methods[Method Code],$A3787),CHAR(34),
", MethodName:  ",CHAR(34),INDEX(Methods[Method Name],$A3787),CHAR(34),
", MethodDescription:  ",CHAR(34),INDEX(Methods[Method Description],$A3787),CHAR(34),
", MethodLink:  ",CHAR(34),INDEX(Methods[Method Link],$A3787),CHAR(34),
", OrganizationID: *OrganizationID",TEXT(MATCH(INDEX(Methods[Organization Name],$A3787),Organizations[Organization Name],0),"0000"),"}"))</f>
        <v>#REF!</v>
      </c>
      <c r="Q3787" t="e">
        <f>IF(INDEX(Variables[Variable Type],$A3787)="","",
CONCATENATE("  - &amp;VariableID",TEXT($A3787,"0000"),
" {","VariableTypeCV:  ",CHAR(34),INDEX(Variables[Variable Type],$A3787),CHAR(34),
", VariableCode:  ",CHAR(34),INDEX(Variables[Variable Code],$A3787),CHAR(34),
", VariableNameCV:  ",CHAR(34),INDEX(Variables[Variable Name],$A3787),CHAR(34),
", VariableDefinition:  ",CHAR(34),INDEX(Variables[Variable Definition],$A3787),CHAR(34),
", SpecciationCV:  ",CHAR(34),INDEX(Variables[Speciation],$A3787),CHAR(34),
", NoDataValue:  ",CHAR(34),INDEX(Variables[No Data Value],$A3787),CHAR(34),"}"))</f>
        <v>#REF!</v>
      </c>
    </row>
    <row r="3788" spans="1:17" x14ac:dyDescent="0.25">
      <c r="A3788">
        <v>3785</v>
      </c>
      <c r="D3788" t="e">
        <f>IF(INDEX(People[First Name],$A3788)="","",
CONCATENATE("  - &amp;PersonID",TEXT($A3788,"0000"),
" {","PersonFirstName:  ",CHAR(34),INDEX(People[First Name],$A3788),CHAR(34),
", PersonMiddleName:  ",CHAR(34),INDEX(People[Middle Name],$A3788),CHAR(34),
", PersonLastName:  ",CHAR(34),INDEX(People[Last Name],$A3788),CHAR(34),"}"))</f>
        <v>#REF!</v>
      </c>
      <c r="E3788" t="e">
        <f>IF(INDEX(Organizations[Organization Type '[CV']],$A3788)="","",
CONCATENATE("  - &amp;OrganizationID",TEXT($A3788,"0000"),
" {","OrganizationTypeCV:  ",CHAR(34),INDEX(Organizations[Organization Type '[CV']],$A3788),CHAR(34),
", OrganizationCode:  ",CHAR(34),INDEX(Organizations[Organization Code],$A3788),CHAR(34),
", OrganizationName:  ",CHAR(34),INDEX(Organizations[Organization Name],$A3788),CHAR(34),
", OrganizationDescription:  ",CHAR(34),INDEX(Organizations[Organization Description],$A3788),CHAR(34),
", OrganizationLink:  ",CHAR(34),INDEX(Organizations[Organization Link],$A3788),CHAR(34),"}"))</f>
        <v>#REF!</v>
      </c>
      <c r="F3788" t="e">
        <f>IF(INDEX(People[First Name],$A3788)="","",
CONCATENATE("  - &amp;AffiliationID",TEXT($A3788,"0000"),
" {PersonID: *PersonID",TEXT($A3788,"0000"),
", OrganizationID: *OrganizationID",TEXT(MATCH(INDEX(People[Organization Name],$A3788),Organizations[Organization Name],0),"0000"),
", IsPrimaryOrganizationContact: , AffiliationStartDate: , AffiliationEndDate: , PrimaryPhone: ",
", PrimaryEmail: ",CHAR(34),INDEX(People[Primary Email],$A3788),CHAR(34),
", PrimaryAddress: ",CHAR(34),INDEX(People[Primary Address],$A3788),CHAR(34),
", PersonLink: }"))</f>
        <v>#REF!</v>
      </c>
      <c r="H3788" t="e">
        <f>IF(COUNTA(CitationInformation)=0,"",IF(INDEX(AuthorList[Author Name],$A3788)="","",
CONCATENATE("  - &amp;AuthorListID",TEXT($A3788,"0000"),
"  {CitationID: *CitationID0001",
", PersonID: *PersonID",TEXT(MATCH(INDEX(AuthorList[Author Name],$A3788),People[Full Name],0),"0000"),
", AuthorOrder: ",INDEX(AuthorList[Author Number],$A3788),"}")))</f>
        <v>#REF!</v>
      </c>
      <c r="K3788" t="e">
        <f>IF(INDEX(SamplingFeatures[Feature Code],$A3788)="","",
CONCATENATE("  - &amp;SamplingFeatureID",TEXT($A3788,"0000"),
" {","SamplingFeatureUUID:  ",CHAR(34),INDEX(SamplingFeatures[Sampling Feature UUID],$A3788),CHAR(34),
", SamplingFeatureTypeCV:  ",CHAR(34),INDEX(SamplingFeatures[Sampling Feature Type],$A3788),CHAR(34),
", SamplingFeatureCode:  ",CHAR(34),INDEX(SamplingFeatures[Feature Code],$A3788),CHAR(34),
", SamplingFeatureName:  ",CHAR(34),INDEX(SamplingFeatures[Feature Name],$A3788),CHAR(34),
", SamplingFeatureDescription:  ",CHAR(34),INDEX(SamplingFeatures[Feature Description],$A3788),CHAR(34),
", SamplingFeatureGeotypeCV:  ",CHAR(34),INDEX(SamplingFeatures[Feature Geo Type],$A3788),CHAR(34),
", FeatureGeometry:  ",CHAR(34),INDEX(SamplingFeatures[Feature Geometry],$A3788),CHAR(34),
", Elevation_m:  ",CHAR(34),INDEX(SamplingFeatures[Elevation_m],$A3788),CHAR(34),
", ElevationDatumCV:  ",CHAR(34),ElevationDatum,CHAR(34),"}"))</f>
        <v>#REF!</v>
      </c>
      <c r="L3788" t="e">
        <f>IF(INDEX(SamplingFeatures[Sampling Feature Type],$A3788)&lt;&gt;"Site","",
CONCATENATE("  - &amp;SiteID",TEXT(SUMPRODUCT(--($L$3:$L3787&lt;&gt;"")),"0000"),
" {","SamplingFeatureID:  *SamplingFeatureID",TEXT($A3788,"0000"),
", SiteTypeCV:  ",CHAR(34),INDEX(Sites[Site Type],$A3788),CHAR(34),
", Latitude:  ",INDEX(Sites[Latitude],$A3788),
", Longitude:  ",INDEX(Sites[Longitude],$A3788),
", SRSName:  ",CHAR(34),LatLonDatum,CHAR(34),"}"))</f>
        <v>#REF!</v>
      </c>
      <c r="M3788" t="e">
        <f>IF(INDEX(SamplingFeatures[Sampling Feature Type],$A3788)&lt;&gt;"Specimen","",
CONCATENATE("  - &amp;SpecimenID",TEXT(SUMPRODUCT(--($M$3:$M3787&lt;&gt;"")),"0000"),
" {","SamplingFeatureID:  *SamplingFeatureID",TEXT($A3788,"0000"),
", SpecimenTypeCV:  ",CHAR(34),INDEX(Specimens[Specimen Type],$A3788),CHAR(34),
", SpecimenMediumCV:  ",INDEX(Specimens[Specimen Medium],$A3788),
", IsFieldSpecimen:  ",CHAR(34),INDEX(Specimens[Is Field Specimen?],$A3788),CHAR(34),"}"))</f>
        <v>#REF!</v>
      </c>
      <c r="N3788" t="e">
        <f>IF(COUNTA(SpatialOffsets[])=0,"", IF(INDEX(SpatialOffsets[Spatial Offset Type],$A3788)="","",
CONCATENATE("  - &amp;SpatialOffsetID",TEXT($A3788,"0000"),
" {","SpatialOffsetTypeCV:  ",CHAR(34),INDEX(SpatialOffsets[Spatial Offset Type],$A3788),CHAR(34),
", Offset1Value:  ",INDEX(SpatialOffsets[Offset 1 Value],$A3788),
", Offset1UnitID:  ",CHAR(34),INDEX(SpatialOffsets[Offset 1 Unit],$A3788),CHAR(34),
", Offset2Value:  ",INDEX(SpatialOffsets[Offset 2 Value],$A3788),
", Offset2UnitID:  ",CHAR(34),INDEX(SpatialOffsets[Offset 2 Unit],$A3788),CHAR(34),
", Offset3Value:  ",INDEX(SpatialOffsets[Offset 3 Value],$A3788),
", Offset3UnitID:  ",CHAR(34),INDEX(SpatialOffsets[Offset 3 Unit],$A3788),CHAR(34),,"}")))</f>
        <v>#REF!</v>
      </c>
      <c r="O3788" t="e">
        <f>IF(COUNTA(RelatedFeatures[])=0,"", IF(INDEX(RelatedFeatures[First Sampling Feature Code],$A3788)="","",
CONCATENATE("  - &amp;RelationID",TEXT($A3788,"0000"),
" {","SamplingFeatureID:  *SamplingFeatureID",TEXT(MATCH(INDEX(RelatedFeatures[First Sampling Feature Code],$A3788),SamplingFeatures[Feature Code],0),"0000"),
", RelationshipTypeCV:  ",CHAR(34),INDEX(RelatedFeatures[Relationship Type],$A3788),CHAR(34),
", RelatedFeatureID: *SamplingFeatureID",TEXT(MATCH(INDEX(RelatedFeatures[Second Sampling Feature Code],$A3788),SamplingFeatures[Feature Code],0),"0000"),
", SpatialOffsetID:  ",IF(INDEX(RelatedFeatures[Offset Number],$A3788)="","",CONCATENATE("*SpatialOffsetID",TEXT(INDEX(RelatedFeatures[Offset Number],$A3788),"0000"))),"}")))</f>
        <v>#REF!</v>
      </c>
      <c r="P3788" t="e">
        <f>IF(INDEX(Methods[Method Type],$A3788)="","",
CONCATENATE("  - &amp;MethodID",TEXT($A3788,"0000"),
" {","MethodTypeCV:  ",CHAR(34),INDEX(Methods[Method Type],$A3788),CHAR(34),
", MethodCode:  ",CHAR(34),INDEX(Methods[Method Code],$A3788),CHAR(34),
", MethodName:  ",CHAR(34),INDEX(Methods[Method Name],$A3788),CHAR(34),
", MethodDescription:  ",CHAR(34),INDEX(Methods[Method Description],$A3788),CHAR(34),
", MethodLink:  ",CHAR(34),INDEX(Methods[Method Link],$A3788),CHAR(34),
", OrganizationID: *OrganizationID",TEXT(MATCH(INDEX(Methods[Organization Name],$A3788),Organizations[Organization Name],0),"0000"),"}"))</f>
        <v>#REF!</v>
      </c>
      <c r="Q3788" t="e">
        <f>IF(INDEX(Variables[Variable Type],$A3788)="","",
CONCATENATE("  - &amp;VariableID",TEXT($A3788,"0000"),
" {","VariableTypeCV:  ",CHAR(34),INDEX(Variables[Variable Type],$A3788),CHAR(34),
", VariableCode:  ",CHAR(34),INDEX(Variables[Variable Code],$A3788),CHAR(34),
", VariableNameCV:  ",CHAR(34),INDEX(Variables[Variable Name],$A3788),CHAR(34),
", VariableDefinition:  ",CHAR(34),INDEX(Variables[Variable Definition],$A3788),CHAR(34),
", SpecciationCV:  ",CHAR(34),INDEX(Variables[Speciation],$A3788),CHAR(34),
", NoDataValue:  ",CHAR(34),INDEX(Variables[No Data Value],$A3788),CHAR(34),"}"))</f>
        <v>#REF!</v>
      </c>
    </row>
    <row r="3789" spans="1:17" x14ac:dyDescent="0.25">
      <c r="A3789">
        <v>3786</v>
      </c>
      <c r="D3789" t="e">
        <f>IF(INDEX(People[First Name],$A3789)="","",
CONCATENATE("  - &amp;PersonID",TEXT($A3789,"0000"),
" {","PersonFirstName:  ",CHAR(34),INDEX(People[First Name],$A3789),CHAR(34),
", PersonMiddleName:  ",CHAR(34),INDEX(People[Middle Name],$A3789),CHAR(34),
", PersonLastName:  ",CHAR(34),INDEX(People[Last Name],$A3789),CHAR(34),"}"))</f>
        <v>#REF!</v>
      </c>
      <c r="E3789" t="e">
        <f>IF(INDEX(Organizations[Organization Type '[CV']],$A3789)="","",
CONCATENATE("  - &amp;OrganizationID",TEXT($A3789,"0000"),
" {","OrganizationTypeCV:  ",CHAR(34),INDEX(Organizations[Organization Type '[CV']],$A3789),CHAR(34),
", OrganizationCode:  ",CHAR(34),INDEX(Organizations[Organization Code],$A3789),CHAR(34),
", OrganizationName:  ",CHAR(34),INDEX(Organizations[Organization Name],$A3789),CHAR(34),
", OrganizationDescription:  ",CHAR(34),INDEX(Organizations[Organization Description],$A3789),CHAR(34),
", OrganizationLink:  ",CHAR(34),INDEX(Organizations[Organization Link],$A3789),CHAR(34),"}"))</f>
        <v>#REF!</v>
      </c>
      <c r="F3789" t="e">
        <f>IF(INDEX(People[First Name],$A3789)="","",
CONCATENATE("  - &amp;AffiliationID",TEXT($A3789,"0000"),
" {PersonID: *PersonID",TEXT($A3789,"0000"),
", OrganizationID: *OrganizationID",TEXT(MATCH(INDEX(People[Organization Name],$A3789),Organizations[Organization Name],0),"0000"),
", IsPrimaryOrganizationContact: , AffiliationStartDate: , AffiliationEndDate: , PrimaryPhone: ",
", PrimaryEmail: ",CHAR(34),INDEX(People[Primary Email],$A3789),CHAR(34),
", PrimaryAddress: ",CHAR(34),INDEX(People[Primary Address],$A3789),CHAR(34),
", PersonLink: }"))</f>
        <v>#REF!</v>
      </c>
      <c r="H3789" t="e">
        <f>IF(COUNTA(CitationInformation)=0,"",IF(INDEX(AuthorList[Author Name],$A3789)="","",
CONCATENATE("  - &amp;AuthorListID",TEXT($A3789,"0000"),
"  {CitationID: *CitationID0001",
", PersonID: *PersonID",TEXT(MATCH(INDEX(AuthorList[Author Name],$A3789),People[Full Name],0),"0000"),
", AuthorOrder: ",INDEX(AuthorList[Author Number],$A3789),"}")))</f>
        <v>#REF!</v>
      </c>
      <c r="K3789" t="e">
        <f>IF(INDEX(SamplingFeatures[Feature Code],$A3789)="","",
CONCATENATE("  - &amp;SamplingFeatureID",TEXT($A3789,"0000"),
" {","SamplingFeatureUUID:  ",CHAR(34),INDEX(SamplingFeatures[Sampling Feature UUID],$A3789),CHAR(34),
", SamplingFeatureTypeCV:  ",CHAR(34),INDEX(SamplingFeatures[Sampling Feature Type],$A3789),CHAR(34),
", SamplingFeatureCode:  ",CHAR(34),INDEX(SamplingFeatures[Feature Code],$A3789),CHAR(34),
", SamplingFeatureName:  ",CHAR(34),INDEX(SamplingFeatures[Feature Name],$A3789),CHAR(34),
", SamplingFeatureDescription:  ",CHAR(34),INDEX(SamplingFeatures[Feature Description],$A3789),CHAR(34),
", SamplingFeatureGeotypeCV:  ",CHAR(34),INDEX(SamplingFeatures[Feature Geo Type],$A3789),CHAR(34),
", FeatureGeometry:  ",CHAR(34),INDEX(SamplingFeatures[Feature Geometry],$A3789),CHAR(34),
", Elevation_m:  ",CHAR(34),INDEX(SamplingFeatures[Elevation_m],$A3789),CHAR(34),
", ElevationDatumCV:  ",CHAR(34),ElevationDatum,CHAR(34),"}"))</f>
        <v>#REF!</v>
      </c>
      <c r="L3789" t="e">
        <f>IF(INDEX(SamplingFeatures[Sampling Feature Type],$A3789)&lt;&gt;"Site","",
CONCATENATE("  - &amp;SiteID",TEXT(SUMPRODUCT(--($L$3:$L3788&lt;&gt;"")),"0000"),
" {","SamplingFeatureID:  *SamplingFeatureID",TEXT($A3789,"0000"),
", SiteTypeCV:  ",CHAR(34),INDEX(Sites[Site Type],$A3789),CHAR(34),
", Latitude:  ",INDEX(Sites[Latitude],$A3789),
", Longitude:  ",INDEX(Sites[Longitude],$A3789),
", SRSName:  ",CHAR(34),LatLonDatum,CHAR(34),"}"))</f>
        <v>#REF!</v>
      </c>
      <c r="M3789" t="e">
        <f>IF(INDEX(SamplingFeatures[Sampling Feature Type],$A3789)&lt;&gt;"Specimen","",
CONCATENATE("  - &amp;SpecimenID",TEXT(SUMPRODUCT(--($M$3:$M3788&lt;&gt;"")),"0000"),
" {","SamplingFeatureID:  *SamplingFeatureID",TEXT($A3789,"0000"),
", SpecimenTypeCV:  ",CHAR(34),INDEX(Specimens[Specimen Type],$A3789),CHAR(34),
", SpecimenMediumCV:  ",INDEX(Specimens[Specimen Medium],$A3789),
", IsFieldSpecimen:  ",CHAR(34),INDEX(Specimens[Is Field Specimen?],$A3789),CHAR(34),"}"))</f>
        <v>#REF!</v>
      </c>
      <c r="N3789" t="e">
        <f>IF(COUNTA(SpatialOffsets[])=0,"", IF(INDEX(SpatialOffsets[Spatial Offset Type],$A3789)="","",
CONCATENATE("  - &amp;SpatialOffsetID",TEXT($A3789,"0000"),
" {","SpatialOffsetTypeCV:  ",CHAR(34),INDEX(SpatialOffsets[Spatial Offset Type],$A3789),CHAR(34),
", Offset1Value:  ",INDEX(SpatialOffsets[Offset 1 Value],$A3789),
", Offset1UnitID:  ",CHAR(34),INDEX(SpatialOffsets[Offset 1 Unit],$A3789),CHAR(34),
", Offset2Value:  ",INDEX(SpatialOffsets[Offset 2 Value],$A3789),
", Offset2UnitID:  ",CHAR(34),INDEX(SpatialOffsets[Offset 2 Unit],$A3789),CHAR(34),
", Offset3Value:  ",INDEX(SpatialOffsets[Offset 3 Value],$A3789),
", Offset3UnitID:  ",CHAR(34),INDEX(SpatialOffsets[Offset 3 Unit],$A3789),CHAR(34),,"}")))</f>
        <v>#REF!</v>
      </c>
      <c r="O3789" t="e">
        <f>IF(COUNTA(RelatedFeatures[])=0,"", IF(INDEX(RelatedFeatures[First Sampling Feature Code],$A3789)="","",
CONCATENATE("  - &amp;RelationID",TEXT($A3789,"0000"),
" {","SamplingFeatureID:  *SamplingFeatureID",TEXT(MATCH(INDEX(RelatedFeatures[First Sampling Feature Code],$A3789),SamplingFeatures[Feature Code],0),"0000"),
", RelationshipTypeCV:  ",CHAR(34),INDEX(RelatedFeatures[Relationship Type],$A3789),CHAR(34),
", RelatedFeatureID: *SamplingFeatureID",TEXT(MATCH(INDEX(RelatedFeatures[Second Sampling Feature Code],$A3789),SamplingFeatures[Feature Code],0),"0000"),
", SpatialOffsetID:  ",IF(INDEX(RelatedFeatures[Offset Number],$A3789)="","",CONCATENATE("*SpatialOffsetID",TEXT(INDEX(RelatedFeatures[Offset Number],$A3789),"0000"))),"}")))</f>
        <v>#REF!</v>
      </c>
      <c r="P3789" t="e">
        <f>IF(INDEX(Methods[Method Type],$A3789)="","",
CONCATENATE("  - &amp;MethodID",TEXT($A3789,"0000"),
" {","MethodTypeCV:  ",CHAR(34),INDEX(Methods[Method Type],$A3789),CHAR(34),
", MethodCode:  ",CHAR(34),INDEX(Methods[Method Code],$A3789),CHAR(34),
", MethodName:  ",CHAR(34),INDEX(Methods[Method Name],$A3789),CHAR(34),
", MethodDescription:  ",CHAR(34),INDEX(Methods[Method Description],$A3789),CHAR(34),
", MethodLink:  ",CHAR(34),INDEX(Methods[Method Link],$A3789),CHAR(34),
", OrganizationID: *OrganizationID",TEXT(MATCH(INDEX(Methods[Organization Name],$A3789),Organizations[Organization Name],0),"0000"),"}"))</f>
        <v>#REF!</v>
      </c>
      <c r="Q3789" t="e">
        <f>IF(INDEX(Variables[Variable Type],$A3789)="","",
CONCATENATE("  - &amp;VariableID",TEXT($A3789,"0000"),
" {","VariableTypeCV:  ",CHAR(34),INDEX(Variables[Variable Type],$A3789),CHAR(34),
", VariableCode:  ",CHAR(34),INDEX(Variables[Variable Code],$A3789),CHAR(34),
", VariableNameCV:  ",CHAR(34),INDEX(Variables[Variable Name],$A3789),CHAR(34),
", VariableDefinition:  ",CHAR(34),INDEX(Variables[Variable Definition],$A3789),CHAR(34),
", SpecciationCV:  ",CHAR(34),INDEX(Variables[Speciation],$A3789),CHAR(34),
", NoDataValue:  ",CHAR(34),INDEX(Variables[No Data Value],$A3789),CHAR(34),"}"))</f>
        <v>#REF!</v>
      </c>
    </row>
    <row r="3790" spans="1:17" x14ac:dyDescent="0.25">
      <c r="A3790">
        <v>3787</v>
      </c>
      <c r="D3790" t="e">
        <f>IF(INDEX(People[First Name],$A3790)="","",
CONCATENATE("  - &amp;PersonID",TEXT($A3790,"0000"),
" {","PersonFirstName:  ",CHAR(34),INDEX(People[First Name],$A3790),CHAR(34),
", PersonMiddleName:  ",CHAR(34),INDEX(People[Middle Name],$A3790),CHAR(34),
", PersonLastName:  ",CHAR(34),INDEX(People[Last Name],$A3790),CHAR(34),"}"))</f>
        <v>#REF!</v>
      </c>
      <c r="E3790" t="e">
        <f>IF(INDEX(Organizations[Organization Type '[CV']],$A3790)="","",
CONCATENATE("  - &amp;OrganizationID",TEXT($A3790,"0000"),
" {","OrganizationTypeCV:  ",CHAR(34),INDEX(Organizations[Organization Type '[CV']],$A3790),CHAR(34),
", OrganizationCode:  ",CHAR(34),INDEX(Organizations[Organization Code],$A3790),CHAR(34),
", OrganizationName:  ",CHAR(34),INDEX(Organizations[Organization Name],$A3790),CHAR(34),
", OrganizationDescription:  ",CHAR(34),INDEX(Organizations[Organization Description],$A3790),CHAR(34),
", OrganizationLink:  ",CHAR(34),INDEX(Organizations[Organization Link],$A3790),CHAR(34),"}"))</f>
        <v>#REF!</v>
      </c>
      <c r="F3790" t="e">
        <f>IF(INDEX(People[First Name],$A3790)="","",
CONCATENATE("  - &amp;AffiliationID",TEXT($A3790,"0000"),
" {PersonID: *PersonID",TEXT($A3790,"0000"),
", OrganizationID: *OrganizationID",TEXT(MATCH(INDEX(People[Organization Name],$A3790),Organizations[Organization Name],0),"0000"),
", IsPrimaryOrganizationContact: , AffiliationStartDate: , AffiliationEndDate: , PrimaryPhone: ",
", PrimaryEmail: ",CHAR(34),INDEX(People[Primary Email],$A3790),CHAR(34),
", PrimaryAddress: ",CHAR(34),INDEX(People[Primary Address],$A3790),CHAR(34),
", PersonLink: }"))</f>
        <v>#REF!</v>
      </c>
      <c r="H3790" t="e">
        <f>IF(COUNTA(CitationInformation)=0,"",IF(INDEX(AuthorList[Author Name],$A3790)="","",
CONCATENATE("  - &amp;AuthorListID",TEXT($A3790,"0000"),
"  {CitationID: *CitationID0001",
", PersonID: *PersonID",TEXT(MATCH(INDEX(AuthorList[Author Name],$A3790),People[Full Name],0),"0000"),
", AuthorOrder: ",INDEX(AuthorList[Author Number],$A3790),"}")))</f>
        <v>#REF!</v>
      </c>
      <c r="K3790" t="e">
        <f>IF(INDEX(SamplingFeatures[Feature Code],$A3790)="","",
CONCATENATE("  - &amp;SamplingFeatureID",TEXT($A3790,"0000"),
" {","SamplingFeatureUUID:  ",CHAR(34),INDEX(SamplingFeatures[Sampling Feature UUID],$A3790),CHAR(34),
", SamplingFeatureTypeCV:  ",CHAR(34),INDEX(SamplingFeatures[Sampling Feature Type],$A3790),CHAR(34),
", SamplingFeatureCode:  ",CHAR(34),INDEX(SamplingFeatures[Feature Code],$A3790),CHAR(34),
", SamplingFeatureName:  ",CHAR(34),INDEX(SamplingFeatures[Feature Name],$A3790),CHAR(34),
", SamplingFeatureDescription:  ",CHAR(34),INDEX(SamplingFeatures[Feature Description],$A3790),CHAR(34),
", SamplingFeatureGeotypeCV:  ",CHAR(34),INDEX(SamplingFeatures[Feature Geo Type],$A3790),CHAR(34),
", FeatureGeometry:  ",CHAR(34),INDEX(SamplingFeatures[Feature Geometry],$A3790),CHAR(34),
", Elevation_m:  ",CHAR(34),INDEX(SamplingFeatures[Elevation_m],$A3790),CHAR(34),
", ElevationDatumCV:  ",CHAR(34),ElevationDatum,CHAR(34),"}"))</f>
        <v>#REF!</v>
      </c>
      <c r="L3790" t="e">
        <f>IF(INDEX(SamplingFeatures[Sampling Feature Type],$A3790)&lt;&gt;"Site","",
CONCATENATE("  - &amp;SiteID",TEXT(SUMPRODUCT(--($L$3:$L3789&lt;&gt;"")),"0000"),
" {","SamplingFeatureID:  *SamplingFeatureID",TEXT($A3790,"0000"),
", SiteTypeCV:  ",CHAR(34),INDEX(Sites[Site Type],$A3790),CHAR(34),
", Latitude:  ",INDEX(Sites[Latitude],$A3790),
", Longitude:  ",INDEX(Sites[Longitude],$A3790),
", SRSName:  ",CHAR(34),LatLonDatum,CHAR(34),"}"))</f>
        <v>#REF!</v>
      </c>
      <c r="M3790" t="e">
        <f>IF(INDEX(SamplingFeatures[Sampling Feature Type],$A3790)&lt;&gt;"Specimen","",
CONCATENATE("  - &amp;SpecimenID",TEXT(SUMPRODUCT(--($M$3:$M3789&lt;&gt;"")),"0000"),
" {","SamplingFeatureID:  *SamplingFeatureID",TEXT($A3790,"0000"),
", SpecimenTypeCV:  ",CHAR(34),INDEX(Specimens[Specimen Type],$A3790),CHAR(34),
", SpecimenMediumCV:  ",INDEX(Specimens[Specimen Medium],$A3790),
", IsFieldSpecimen:  ",CHAR(34),INDEX(Specimens[Is Field Specimen?],$A3790),CHAR(34),"}"))</f>
        <v>#REF!</v>
      </c>
      <c r="N3790" t="e">
        <f>IF(COUNTA(SpatialOffsets[])=0,"", IF(INDEX(SpatialOffsets[Spatial Offset Type],$A3790)="","",
CONCATENATE("  - &amp;SpatialOffsetID",TEXT($A3790,"0000"),
" {","SpatialOffsetTypeCV:  ",CHAR(34),INDEX(SpatialOffsets[Spatial Offset Type],$A3790),CHAR(34),
", Offset1Value:  ",INDEX(SpatialOffsets[Offset 1 Value],$A3790),
", Offset1UnitID:  ",CHAR(34),INDEX(SpatialOffsets[Offset 1 Unit],$A3790),CHAR(34),
", Offset2Value:  ",INDEX(SpatialOffsets[Offset 2 Value],$A3790),
", Offset2UnitID:  ",CHAR(34),INDEX(SpatialOffsets[Offset 2 Unit],$A3790),CHAR(34),
", Offset3Value:  ",INDEX(SpatialOffsets[Offset 3 Value],$A3790),
", Offset3UnitID:  ",CHAR(34),INDEX(SpatialOffsets[Offset 3 Unit],$A3790),CHAR(34),,"}")))</f>
        <v>#REF!</v>
      </c>
      <c r="O3790" t="e">
        <f>IF(COUNTA(RelatedFeatures[])=0,"", IF(INDEX(RelatedFeatures[First Sampling Feature Code],$A3790)="","",
CONCATENATE("  - &amp;RelationID",TEXT($A3790,"0000"),
" {","SamplingFeatureID:  *SamplingFeatureID",TEXT(MATCH(INDEX(RelatedFeatures[First Sampling Feature Code],$A3790),SamplingFeatures[Feature Code],0),"0000"),
", RelationshipTypeCV:  ",CHAR(34),INDEX(RelatedFeatures[Relationship Type],$A3790),CHAR(34),
", RelatedFeatureID: *SamplingFeatureID",TEXT(MATCH(INDEX(RelatedFeatures[Second Sampling Feature Code],$A3790),SamplingFeatures[Feature Code],0),"0000"),
", SpatialOffsetID:  ",IF(INDEX(RelatedFeatures[Offset Number],$A3790)="","",CONCATENATE("*SpatialOffsetID",TEXT(INDEX(RelatedFeatures[Offset Number],$A3790),"0000"))),"}")))</f>
        <v>#REF!</v>
      </c>
      <c r="P3790" t="e">
        <f>IF(INDEX(Methods[Method Type],$A3790)="","",
CONCATENATE("  - &amp;MethodID",TEXT($A3790,"0000"),
" {","MethodTypeCV:  ",CHAR(34),INDEX(Methods[Method Type],$A3790),CHAR(34),
", MethodCode:  ",CHAR(34),INDEX(Methods[Method Code],$A3790),CHAR(34),
", MethodName:  ",CHAR(34),INDEX(Methods[Method Name],$A3790),CHAR(34),
", MethodDescription:  ",CHAR(34),INDEX(Methods[Method Description],$A3790),CHAR(34),
", MethodLink:  ",CHAR(34),INDEX(Methods[Method Link],$A3790),CHAR(34),
", OrganizationID: *OrganizationID",TEXT(MATCH(INDEX(Methods[Organization Name],$A3790),Organizations[Organization Name],0),"0000"),"}"))</f>
        <v>#REF!</v>
      </c>
      <c r="Q3790" t="e">
        <f>IF(INDEX(Variables[Variable Type],$A3790)="","",
CONCATENATE("  - &amp;VariableID",TEXT($A3790,"0000"),
" {","VariableTypeCV:  ",CHAR(34),INDEX(Variables[Variable Type],$A3790),CHAR(34),
", VariableCode:  ",CHAR(34),INDEX(Variables[Variable Code],$A3790),CHAR(34),
", VariableNameCV:  ",CHAR(34),INDEX(Variables[Variable Name],$A3790),CHAR(34),
", VariableDefinition:  ",CHAR(34),INDEX(Variables[Variable Definition],$A3790),CHAR(34),
", SpecciationCV:  ",CHAR(34),INDEX(Variables[Speciation],$A3790),CHAR(34),
", NoDataValue:  ",CHAR(34),INDEX(Variables[No Data Value],$A3790),CHAR(34),"}"))</f>
        <v>#REF!</v>
      </c>
    </row>
    <row r="3791" spans="1:17" x14ac:dyDescent="0.25">
      <c r="A3791">
        <v>3788</v>
      </c>
      <c r="D3791" t="e">
        <f>IF(INDEX(People[First Name],$A3791)="","",
CONCATENATE("  - &amp;PersonID",TEXT($A3791,"0000"),
" {","PersonFirstName:  ",CHAR(34),INDEX(People[First Name],$A3791),CHAR(34),
", PersonMiddleName:  ",CHAR(34),INDEX(People[Middle Name],$A3791),CHAR(34),
", PersonLastName:  ",CHAR(34),INDEX(People[Last Name],$A3791),CHAR(34),"}"))</f>
        <v>#REF!</v>
      </c>
      <c r="E3791" t="e">
        <f>IF(INDEX(Organizations[Organization Type '[CV']],$A3791)="","",
CONCATENATE("  - &amp;OrganizationID",TEXT($A3791,"0000"),
" {","OrganizationTypeCV:  ",CHAR(34),INDEX(Organizations[Organization Type '[CV']],$A3791),CHAR(34),
", OrganizationCode:  ",CHAR(34),INDEX(Organizations[Organization Code],$A3791),CHAR(34),
", OrganizationName:  ",CHAR(34),INDEX(Organizations[Organization Name],$A3791),CHAR(34),
", OrganizationDescription:  ",CHAR(34),INDEX(Organizations[Organization Description],$A3791),CHAR(34),
", OrganizationLink:  ",CHAR(34),INDEX(Organizations[Organization Link],$A3791),CHAR(34),"}"))</f>
        <v>#REF!</v>
      </c>
      <c r="F3791" t="e">
        <f>IF(INDEX(People[First Name],$A3791)="","",
CONCATENATE("  - &amp;AffiliationID",TEXT($A3791,"0000"),
" {PersonID: *PersonID",TEXT($A3791,"0000"),
", OrganizationID: *OrganizationID",TEXT(MATCH(INDEX(People[Organization Name],$A3791),Organizations[Organization Name],0),"0000"),
", IsPrimaryOrganizationContact: , AffiliationStartDate: , AffiliationEndDate: , PrimaryPhone: ",
", PrimaryEmail: ",CHAR(34),INDEX(People[Primary Email],$A3791),CHAR(34),
", PrimaryAddress: ",CHAR(34),INDEX(People[Primary Address],$A3791),CHAR(34),
", PersonLink: }"))</f>
        <v>#REF!</v>
      </c>
      <c r="H3791" t="e">
        <f>IF(COUNTA(CitationInformation)=0,"",IF(INDEX(AuthorList[Author Name],$A3791)="","",
CONCATENATE("  - &amp;AuthorListID",TEXT($A3791,"0000"),
"  {CitationID: *CitationID0001",
", PersonID: *PersonID",TEXT(MATCH(INDEX(AuthorList[Author Name],$A3791),People[Full Name],0),"0000"),
", AuthorOrder: ",INDEX(AuthorList[Author Number],$A3791),"}")))</f>
        <v>#REF!</v>
      </c>
      <c r="K3791" t="e">
        <f>IF(INDEX(SamplingFeatures[Feature Code],$A3791)="","",
CONCATENATE("  - &amp;SamplingFeatureID",TEXT($A3791,"0000"),
" {","SamplingFeatureUUID:  ",CHAR(34),INDEX(SamplingFeatures[Sampling Feature UUID],$A3791),CHAR(34),
", SamplingFeatureTypeCV:  ",CHAR(34),INDEX(SamplingFeatures[Sampling Feature Type],$A3791),CHAR(34),
", SamplingFeatureCode:  ",CHAR(34),INDEX(SamplingFeatures[Feature Code],$A3791),CHAR(34),
", SamplingFeatureName:  ",CHAR(34),INDEX(SamplingFeatures[Feature Name],$A3791),CHAR(34),
", SamplingFeatureDescription:  ",CHAR(34),INDEX(SamplingFeatures[Feature Description],$A3791),CHAR(34),
", SamplingFeatureGeotypeCV:  ",CHAR(34),INDEX(SamplingFeatures[Feature Geo Type],$A3791),CHAR(34),
", FeatureGeometry:  ",CHAR(34),INDEX(SamplingFeatures[Feature Geometry],$A3791),CHAR(34),
", Elevation_m:  ",CHAR(34),INDEX(SamplingFeatures[Elevation_m],$A3791),CHAR(34),
", ElevationDatumCV:  ",CHAR(34),ElevationDatum,CHAR(34),"}"))</f>
        <v>#REF!</v>
      </c>
      <c r="L3791" t="e">
        <f>IF(INDEX(SamplingFeatures[Sampling Feature Type],$A3791)&lt;&gt;"Site","",
CONCATENATE("  - &amp;SiteID",TEXT(SUMPRODUCT(--($L$3:$L3790&lt;&gt;"")),"0000"),
" {","SamplingFeatureID:  *SamplingFeatureID",TEXT($A3791,"0000"),
", SiteTypeCV:  ",CHAR(34),INDEX(Sites[Site Type],$A3791),CHAR(34),
", Latitude:  ",INDEX(Sites[Latitude],$A3791),
", Longitude:  ",INDEX(Sites[Longitude],$A3791),
", SRSName:  ",CHAR(34),LatLonDatum,CHAR(34),"}"))</f>
        <v>#REF!</v>
      </c>
      <c r="M3791" t="e">
        <f>IF(INDEX(SamplingFeatures[Sampling Feature Type],$A3791)&lt;&gt;"Specimen","",
CONCATENATE("  - &amp;SpecimenID",TEXT(SUMPRODUCT(--($M$3:$M3790&lt;&gt;"")),"0000"),
" {","SamplingFeatureID:  *SamplingFeatureID",TEXT($A3791,"0000"),
", SpecimenTypeCV:  ",CHAR(34),INDEX(Specimens[Specimen Type],$A3791),CHAR(34),
", SpecimenMediumCV:  ",INDEX(Specimens[Specimen Medium],$A3791),
", IsFieldSpecimen:  ",CHAR(34),INDEX(Specimens[Is Field Specimen?],$A3791),CHAR(34),"}"))</f>
        <v>#REF!</v>
      </c>
      <c r="N3791" t="e">
        <f>IF(COUNTA(SpatialOffsets[])=0,"", IF(INDEX(SpatialOffsets[Spatial Offset Type],$A3791)="","",
CONCATENATE("  - &amp;SpatialOffsetID",TEXT($A3791,"0000"),
" {","SpatialOffsetTypeCV:  ",CHAR(34),INDEX(SpatialOffsets[Spatial Offset Type],$A3791),CHAR(34),
", Offset1Value:  ",INDEX(SpatialOffsets[Offset 1 Value],$A3791),
", Offset1UnitID:  ",CHAR(34),INDEX(SpatialOffsets[Offset 1 Unit],$A3791),CHAR(34),
", Offset2Value:  ",INDEX(SpatialOffsets[Offset 2 Value],$A3791),
", Offset2UnitID:  ",CHAR(34),INDEX(SpatialOffsets[Offset 2 Unit],$A3791),CHAR(34),
", Offset3Value:  ",INDEX(SpatialOffsets[Offset 3 Value],$A3791),
", Offset3UnitID:  ",CHAR(34),INDEX(SpatialOffsets[Offset 3 Unit],$A3791),CHAR(34),,"}")))</f>
        <v>#REF!</v>
      </c>
      <c r="O3791" t="e">
        <f>IF(COUNTA(RelatedFeatures[])=0,"", IF(INDEX(RelatedFeatures[First Sampling Feature Code],$A3791)="","",
CONCATENATE("  - &amp;RelationID",TEXT($A3791,"0000"),
" {","SamplingFeatureID:  *SamplingFeatureID",TEXT(MATCH(INDEX(RelatedFeatures[First Sampling Feature Code],$A3791),SamplingFeatures[Feature Code],0),"0000"),
", RelationshipTypeCV:  ",CHAR(34),INDEX(RelatedFeatures[Relationship Type],$A3791),CHAR(34),
", RelatedFeatureID: *SamplingFeatureID",TEXT(MATCH(INDEX(RelatedFeatures[Second Sampling Feature Code],$A3791),SamplingFeatures[Feature Code],0),"0000"),
", SpatialOffsetID:  ",IF(INDEX(RelatedFeatures[Offset Number],$A3791)="","",CONCATENATE("*SpatialOffsetID",TEXT(INDEX(RelatedFeatures[Offset Number],$A3791),"0000"))),"}")))</f>
        <v>#REF!</v>
      </c>
      <c r="P3791" t="e">
        <f>IF(INDEX(Methods[Method Type],$A3791)="","",
CONCATENATE("  - &amp;MethodID",TEXT($A3791,"0000"),
" {","MethodTypeCV:  ",CHAR(34),INDEX(Methods[Method Type],$A3791),CHAR(34),
", MethodCode:  ",CHAR(34),INDEX(Methods[Method Code],$A3791),CHAR(34),
", MethodName:  ",CHAR(34),INDEX(Methods[Method Name],$A3791),CHAR(34),
", MethodDescription:  ",CHAR(34),INDEX(Methods[Method Description],$A3791),CHAR(34),
", MethodLink:  ",CHAR(34),INDEX(Methods[Method Link],$A3791),CHAR(34),
", OrganizationID: *OrganizationID",TEXT(MATCH(INDEX(Methods[Organization Name],$A3791),Organizations[Organization Name],0),"0000"),"}"))</f>
        <v>#REF!</v>
      </c>
      <c r="Q3791" t="e">
        <f>IF(INDEX(Variables[Variable Type],$A3791)="","",
CONCATENATE("  - &amp;VariableID",TEXT($A3791,"0000"),
" {","VariableTypeCV:  ",CHAR(34),INDEX(Variables[Variable Type],$A3791),CHAR(34),
", VariableCode:  ",CHAR(34),INDEX(Variables[Variable Code],$A3791),CHAR(34),
", VariableNameCV:  ",CHAR(34),INDEX(Variables[Variable Name],$A3791),CHAR(34),
", VariableDefinition:  ",CHAR(34),INDEX(Variables[Variable Definition],$A3791),CHAR(34),
", SpecciationCV:  ",CHAR(34),INDEX(Variables[Speciation],$A3791),CHAR(34),
", NoDataValue:  ",CHAR(34),INDEX(Variables[No Data Value],$A3791),CHAR(34),"}"))</f>
        <v>#REF!</v>
      </c>
    </row>
    <row r="3792" spans="1:17" x14ac:dyDescent="0.25">
      <c r="A3792">
        <v>3789</v>
      </c>
      <c r="D3792" t="e">
        <f>IF(INDEX(People[First Name],$A3792)="","",
CONCATENATE("  - &amp;PersonID",TEXT($A3792,"0000"),
" {","PersonFirstName:  ",CHAR(34),INDEX(People[First Name],$A3792),CHAR(34),
", PersonMiddleName:  ",CHAR(34),INDEX(People[Middle Name],$A3792),CHAR(34),
", PersonLastName:  ",CHAR(34),INDEX(People[Last Name],$A3792),CHAR(34),"}"))</f>
        <v>#REF!</v>
      </c>
      <c r="E3792" t="e">
        <f>IF(INDEX(Organizations[Organization Type '[CV']],$A3792)="","",
CONCATENATE("  - &amp;OrganizationID",TEXT($A3792,"0000"),
" {","OrganizationTypeCV:  ",CHAR(34),INDEX(Organizations[Organization Type '[CV']],$A3792),CHAR(34),
", OrganizationCode:  ",CHAR(34),INDEX(Organizations[Organization Code],$A3792),CHAR(34),
", OrganizationName:  ",CHAR(34),INDEX(Organizations[Organization Name],$A3792),CHAR(34),
", OrganizationDescription:  ",CHAR(34),INDEX(Organizations[Organization Description],$A3792),CHAR(34),
", OrganizationLink:  ",CHAR(34),INDEX(Organizations[Organization Link],$A3792),CHAR(34),"}"))</f>
        <v>#REF!</v>
      </c>
      <c r="F3792" t="e">
        <f>IF(INDEX(People[First Name],$A3792)="","",
CONCATENATE("  - &amp;AffiliationID",TEXT($A3792,"0000"),
" {PersonID: *PersonID",TEXT($A3792,"0000"),
", OrganizationID: *OrganizationID",TEXT(MATCH(INDEX(People[Organization Name],$A3792),Organizations[Organization Name],0),"0000"),
", IsPrimaryOrganizationContact: , AffiliationStartDate: , AffiliationEndDate: , PrimaryPhone: ",
", PrimaryEmail: ",CHAR(34),INDEX(People[Primary Email],$A3792),CHAR(34),
", PrimaryAddress: ",CHAR(34),INDEX(People[Primary Address],$A3792),CHAR(34),
", PersonLink: }"))</f>
        <v>#REF!</v>
      </c>
      <c r="H3792" t="e">
        <f>IF(COUNTA(CitationInformation)=0,"",IF(INDEX(AuthorList[Author Name],$A3792)="","",
CONCATENATE("  - &amp;AuthorListID",TEXT($A3792,"0000"),
"  {CitationID: *CitationID0001",
", PersonID: *PersonID",TEXT(MATCH(INDEX(AuthorList[Author Name],$A3792),People[Full Name],0),"0000"),
", AuthorOrder: ",INDEX(AuthorList[Author Number],$A3792),"}")))</f>
        <v>#REF!</v>
      </c>
      <c r="K3792" t="e">
        <f>IF(INDEX(SamplingFeatures[Feature Code],$A3792)="","",
CONCATENATE("  - &amp;SamplingFeatureID",TEXT($A3792,"0000"),
" {","SamplingFeatureUUID:  ",CHAR(34),INDEX(SamplingFeatures[Sampling Feature UUID],$A3792),CHAR(34),
", SamplingFeatureTypeCV:  ",CHAR(34),INDEX(SamplingFeatures[Sampling Feature Type],$A3792),CHAR(34),
", SamplingFeatureCode:  ",CHAR(34),INDEX(SamplingFeatures[Feature Code],$A3792),CHAR(34),
", SamplingFeatureName:  ",CHAR(34),INDEX(SamplingFeatures[Feature Name],$A3792),CHAR(34),
", SamplingFeatureDescription:  ",CHAR(34),INDEX(SamplingFeatures[Feature Description],$A3792),CHAR(34),
", SamplingFeatureGeotypeCV:  ",CHAR(34),INDEX(SamplingFeatures[Feature Geo Type],$A3792),CHAR(34),
", FeatureGeometry:  ",CHAR(34),INDEX(SamplingFeatures[Feature Geometry],$A3792),CHAR(34),
", Elevation_m:  ",CHAR(34),INDEX(SamplingFeatures[Elevation_m],$A3792),CHAR(34),
", ElevationDatumCV:  ",CHAR(34),ElevationDatum,CHAR(34),"}"))</f>
        <v>#REF!</v>
      </c>
      <c r="L3792" t="e">
        <f>IF(INDEX(SamplingFeatures[Sampling Feature Type],$A3792)&lt;&gt;"Site","",
CONCATENATE("  - &amp;SiteID",TEXT(SUMPRODUCT(--($L$3:$L3791&lt;&gt;"")),"0000"),
" {","SamplingFeatureID:  *SamplingFeatureID",TEXT($A3792,"0000"),
", SiteTypeCV:  ",CHAR(34),INDEX(Sites[Site Type],$A3792),CHAR(34),
", Latitude:  ",INDEX(Sites[Latitude],$A3792),
", Longitude:  ",INDEX(Sites[Longitude],$A3792),
", SRSName:  ",CHAR(34),LatLonDatum,CHAR(34),"}"))</f>
        <v>#REF!</v>
      </c>
      <c r="M3792" t="e">
        <f>IF(INDEX(SamplingFeatures[Sampling Feature Type],$A3792)&lt;&gt;"Specimen","",
CONCATENATE("  - &amp;SpecimenID",TEXT(SUMPRODUCT(--($M$3:$M3791&lt;&gt;"")),"0000"),
" {","SamplingFeatureID:  *SamplingFeatureID",TEXT($A3792,"0000"),
", SpecimenTypeCV:  ",CHAR(34),INDEX(Specimens[Specimen Type],$A3792),CHAR(34),
", SpecimenMediumCV:  ",INDEX(Specimens[Specimen Medium],$A3792),
", IsFieldSpecimen:  ",CHAR(34),INDEX(Specimens[Is Field Specimen?],$A3792),CHAR(34),"}"))</f>
        <v>#REF!</v>
      </c>
      <c r="N3792" t="e">
        <f>IF(COUNTA(SpatialOffsets[])=0,"", IF(INDEX(SpatialOffsets[Spatial Offset Type],$A3792)="","",
CONCATENATE("  - &amp;SpatialOffsetID",TEXT($A3792,"0000"),
" {","SpatialOffsetTypeCV:  ",CHAR(34),INDEX(SpatialOffsets[Spatial Offset Type],$A3792),CHAR(34),
", Offset1Value:  ",INDEX(SpatialOffsets[Offset 1 Value],$A3792),
", Offset1UnitID:  ",CHAR(34),INDEX(SpatialOffsets[Offset 1 Unit],$A3792),CHAR(34),
", Offset2Value:  ",INDEX(SpatialOffsets[Offset 2 Value],$A3792),
", Offset2UnitID:  ",CHAR(34),INDEX(SpatialOffsets[Offset 2 Unit],$A3792),CHAR(34),
", Offset3Value:  ",INDEX(SpatialOffsets[Offset 3 Value],$A3792),
", Offset3UnitID:  ",CHAR(34),INDEX(SpatialOffsets[Offset 3 Unit],$A3792),CHAR(34),,"}")))</f>
        <v>#REF!</v>
      </c>
      <c r="O3792" t="e">
        <f>IF(COUNTA(RelatedFeatures[])=0,"", IF(INDEX(RelatedFeatures[First Sampling Feature Code],$A3792)="","",
CONCATENATE("  - &amp;RelationID",TEXT($A3792,"0000"),
" {","SamplingFeatureID:  *SamplingFeatureID",TEXT(MATCH(INDEX(RelatedFeatures[First Sampling Feature Code],$A3792),SamplingFeatures[Feature Code],0),"0000"),
", RelationshipTypeCV:  ",CHAR(34),INDEX(RelatedFeatures[Relationship Type],$A3792),CHAR(34),
", RelatedFeatureID: *SamplingFeatureID",TEXT(MATCH(INDEX(RelatedFeatures[Second Sampling Feature Code],$A3792),SamplingFeatures[Feature Code],0),"0000"),
", SpatialOffsetID:  ",IF(INDEX(RelatedFeatures[Offset Number],$A3792)="","",CONCATENATE("*SpatialOffsetID",TEXT(INDEX(RelatedFeatures[Offset Number],$A3792),"0000"))),"}")))</f>
        <v>#REF!</v>
      </c>
      <c r="P3792" t="e">
        <f>IF(INDEX(Methods[Method Type],$A3792)="","",
CONCATENATE("  - &amp;MethodID",TEXT($A3792,"0000"),
" {","MethodTypeCV:  ",CHAR(34),INDEX(Methods[Method Type],$A3792),CHAR(34),
", MethodCode:  ",CHAR(34),INDEX(Methods[Method Code],$A3792),CHAR(34),
", MethodName:  ",CHAR(34),INDEX(Methods[Method Name],$A3792),CHAR(34),
", MethodDescription:  ",CHAR(34),INDEX(Methods[Method Description],$A3792),CHAR(34),
", MethodLink:  ",CHAR(34),INDEX(Methods[Method Link],$A3792),CHAR(34),
", OrganizationID: *OrganizationID",TEXT(MATCH(INDEX(Methods[Organization Name],$A3792),Organizations[Organization Name],0),"0000"),"}"))</f>
        <v>#REF!</v>
      </c>
      <c r="Q3792" t="e">
        <f>IF(INDEX(Variables[Variable Type],$A3792)="","",
CONCATENATE("  - &amp;VariableID",TEXT($A3792,"0000"),
" {","VariableTypeCV:  ",CHAR(34),INDEX(Variables[Variable Type],$A3792),CHAR(34),
", VariableCode:  ",CHAR(34),INDEX(Variables[Variable Code],$A3792),CHAR(34),
", VariableNameCV:  ",CHAR(34),INDEX(Variables[Variable Name],$A3792),CHAR(34),
", VariableDefinition:  ",CHAR(34),INDEX(Variables[Variable Definition],$A3792),CHAR(34),
", SpecciationCV:  ",CHAR(34),INDEX(Variables[Speciation],$A3792),CHAR(34),
", NoDataValue:  ",CHAR(34),INDEX(Variables[No Data Value],$A3792),CHAR(34),"}"))</f>
        <v>#REF!</v>
      </c>
    </row>
    <row r="3793" spans="1:17" x14ac:dyDescent="0.25">
      <c r="A3793">
        <v>3790</v>
      </c>
      <c r="D3793" t="e">
        <f>IF(INDEX(People[First Name],$A3793)="","",
CONCATENATE("  - &amp;PersonID",TEXT($A3793,"0000"),
" {","PersonFirstName:  ",CHAR(34),INDEX(People[First Name],$A3793),CHAR(34),
", PersonMiddleName:  ",CHAR(34),INDEX(People[Middle Name],$A3793),CHAR(34),
", PersonLastName:  ",CHAR(34),INDEX(People[Last Name],$A3793),CHAR(34),"}"))</f>
        <v>#REF!</v>
      </c>
      <c r="E3793" t="e">
        <f>IF(INDEX(Organizations[Organization Type '[CV']],$A3793)="","",
CONCATENATE("  - &amp;OrganizationID",TEXT($A3793,"0000"),
" {","OrganizationTypeCV:  ",CHAR(34),INDEX(Organizations[Organization Type '[CV']],$A3793),CHAR(34),
", OrganizationCode:  ",CHAR(34),INDEX(Organizations[Organization Code],$A3793),CHAR(34),
", OrganizationName:  ",CHAR(34),INDEX(Organizations[Organization Name],$A3793),CHAR(34),
", OrganizationDescription:  ",CHAR(34),INDEX(Organizations[Organization Description],$A3793),CHAR(34),
", OrganizationLink:  ",CHAR(34),INDEX(Organizations[Organization Link],$A3793),CHAR(34),"}"))</f>
        <v>#REF!</v>
      </c>
      <c r="F3793" t="e">
        <f>IF(INDEX(People[First Name],$A3793)="","",
CONCATENATE("  - &amp;AffiliationID",TEXT($A3793,"0000"),
" {PersonID: *PersonID",TEXT($A3793,"0000"),
", OrganizationID: *OrganizationID",TEXT(MATCH(INDEX(People[Organization Name],$A3793),Organizations[Organization Name],0),"0000"),
", IsPrimaryOrganizationContact: , AffiliationStartDate: , AffiliationEndDate: , PrimaryPhone: ",
", PrimaryEmail: ",CHAR(34),INDEX(People[Primary Email],$A3793),CHAR(34),
", PrimaryAddress: ",CHAR(34),INDEX(People[Primary Address],$A3793),CHAR(34),
", PersonLink: }"))</f>
        <v>#REF!</v>
      </c>
      <c r="H3793" t="e">
        <f>IF(COUNTA(CitationInformation)=0,"",IF(INDEX(AuthorList[Author Name],$A3793)="","",
CONCATENATE("  - &amp;AuthorListID",TEXT($A3793,"0000"),
"  {CitationID: *CitationID0001",
", PersonID: *PersonID",TEXT(MATCH(INDEX(AuthorList[Author Name],$A3793),People[Full Name],0),"0000"),
", AuthorOrder: ",INDEX(AuthorList[Author Number],$A3793),"}")))</f>
        <v>#REF!</v>
      </c>
      <c r="K3793" t="e">
        <f>IF(INDEX(SamplingFeatures[Feature Code],$A3793)="","",
CONCATENATE("  - &amp;SamplingFeatureID",TEXT($A3793,"0000"),
" {","SamplingFeatureUUID:  ",CHAR(34),INDEX(SamplingFeatures[Sampling Feature UUID],$A3793),CHAR(34),
", SamplingFeatureTypeCV:  ",CHAR(34),INDEX(SamplingFeatures[Sampling Feature Type],$A3793),CHAR(34),
", SamplingFeatureCode:  ",CHAR(34),INDEX(SamplingFeatures[Feature Code],$A3793),CHAR(34),
", SamplingFeatureName:  ",CHAR(34),INDEX(SamplingFeatures[Feature Name],$A3793),CHAR(34),
", SamplingFeatureDescription:  ",CHAR(34),INDEX(SamplingFeatures[Feature Description],$A3793),CHAR(34),
", SamplingFeatureGeotypeCV:  ",CHAR(34),INDEX(SamplingFeatures[Feature Geo Type],$A3793),CHAR(34),
", FeatureGeometry:  ",CHAR(34),INDEX(SamplingFeatures[Feature Geometry],$A3793),CHAR(34),
", Elevation_m:  ",CHAR(34),INDEX(SamplingFeatures[Elevation_m],$A3793),CHAR(34),
", ElevationDatumCV:  ",CHAR(34),ElevationDatum,CHAR(34),"}"))</f>
        <v>#REF!</v>
      </c>
      <c r="L3793" t="e">
        <f>IF(INDEX(SamplingFeatures[Sampling Feature Type],$A3793)&lt;&gt;"Site","",
CONCATENATE("  - &amp;SiteID",TEXT(SUMPRODUCT(--($L$3:$L3792&lt;&gt;"")),"0000"),
" {","SamplingFeatureID:  *SamplingFeatureID",TEXT($A3793,"0000"),
", SiteTypeCV:  ",CHAR(34),INDEX(Sites[Site Type],$A3793),CHAR(34),
", Latitude:  ",INDEX(Sites[Latitude],$A3793),
", Longitude:  ",INDEX(Sites[Longitude],$A3793),
", SRSName:  ",CHAR(34),LatLonDatum,CHAR(34),"}"))</f>
        <v>#REF!</v>
      </c>
      <c r="M3793" t="e">
        <f>IF(INDEX(SamplingFeatures[Sampling Feature Type],$A3793)&lt;&gt;"Specimen","",
CONCATENATE("  - &amp;SpecimenID",TEXT(SUMPRODUCT(--($M$3:$M3792&lt;&gt;"")),"0000"),
" {","SamplingFeatureID:  *SamplingFeatureID",TEXT($A3793,"0000"),
", SpecimenTypeCV:  ",CHAR(34),INDEX(Specimens[Specimen Type],$A3793),CHAR(34),
", SpecimenMediumCV:  ",INDEX(Specimens[Specimen Medium],$A3793),
", IsFieldSpecimen:  ",CHAR(34),INDEX(Specimens[Is Field Specimen?],$A3793),CHAR(34),"}"))</f>
        <v>#REF!</v>
      </c>
      <c r="N3793" t="e">
        <f>IF(COUNTA(SpatialOffsets[])=0,"", IF(INDEX(SpatialOffsets[Spatial Offset Type],$A3793)="","",
CONCATENATE("  - &amp;SpatialOffsetID",TEXT($A3793,"0000"),
" {","SpatialOffsetTypeCV:  ",CHAR(34),INDEX(SpatialOffsets[Spatial Offset Type],$A3793),CHAR(34),
", Offset1Value:  ",INDEX(SpatialOffsets[Offset 1 Value],$A3793),
", Offset1UnitID:  ",CHAR(34),INDEX(SpatialOffsets[Offset 1 Unit],$A3793),CHAR(34),
", Offset2Value:  ",INDEX(SpatialOffsets[Offset 2 Value],$A3793),
", Offset2UnitID:  ",CHAR(34),INDEX(SpatialOffsets[Offset 2 Unit],$A3793),CHAR(34),
", Offset3Value:  ",INDEX(SpatialOffsets[Offset 3 Value],$A3793),
", Offset3UnitID:  ",CHAR(34),INDEX(SpatialOffsets[Offset 3 Unit],$A3793),CHAR(34),,"}")))</f>
        <v>#REF!</v>
      </c>
      <c r="O3793" t="e">
        <f>IF(COUNTA(RelatedFeatures[])=0,"", IF(INDEX(RelatedFeatures[First Sampling Feature Code],$A3793)="","",
CONCATENATE("  - &amp;RelationID",TEXT($A3793,"0000"),
" {","SamplingFeatureID:  *SamplingFeatureID",TEXT(MATCH(INDEX(RelatedFeatures[First Sampling Feature Code],$A3793),SamplingFeatures[Feature Code],0),"0000"),
", RelationshipTypeCV:  ",CHAR(34),INDEX(RelatedFeatures[Relationship Type],$A3793),CHAR(34),
", RelatedFeatureID: *SamplingFeatureID",TEXT(MATCH(INDEX(RelatedFeatures[Second Sampling Feature Code],$A3793),SamplingFeatures[Feature Code],0),"0000"),
", SpatialOffsetID:  ",IF(INDEX(RelatedFeatures[Offset Number],$A3793)="","",CONCATENATE("*SpatialOffsetID",TEXT(INDEX(RelatedFeatures[Offset Number],$A3793),"0000"))),"}")))</f>
        <v>#REF!</v>
      </c>
      <c r="P3793" t="e">
        <f>IF(INDEX(Methods[Method Type],$A3793)="","",
CONCATENATE("  - &amp;MethodID",TEXT($A3793,"0000"),
" {","MethodTypeCV:  ",CHAR(34),INDEX(Methods[Method Type],$A3793),CHAR(34),
", MethodCode:  ",CHAR(34),INDEX(Methods[Method Code],$A3793),CHAR(34),
", MethodName:  ",CHAR(34),INDEX(Methods[Method Name],$A3793),CHAR(34),
", MethodDescription:  ",CHAR(34),INDEX(Methods[Method Description],$A3793),CHAR(34),
", MethodLink:  ",CHAR(34),INDEX(Methods[Method Link],$A3793),CHAR(34),
", OrganizationID: *OrganizationID",TEXT(MATCH(INDEX(Methods[Organization Name],$A3793),Organizations[Organization Name],0),"0000"),"}"))</f>
        <v>#REF!</v>
      </c>
      <c r="Q3793" t="e">
        <f>IF(INDEX(Variables[Variable Type],$A3793)="","",
CONCATENATE("  - &amp;VariableID",TEXT($A3793,"0000"),
" {","VariableTypeCV:  ",CHAR(34),INDEX(Variables[Variable Type],$A3793),CHAR(34),
", VariableCode:  ",CHAR(34),INDEX(Variables[Variable Code],$A3793),CHAR(34),
", VariableNameCV:  ",CHAR(34),INDEX(Variables[Variable Name],$A3793),CHAR(34),
", VariableDefinition:  ",CHAR(34),INDEX(Variables[Variable Definition],$A3793),CHAR(34),
", SpecciationCV:  ",CHAR(34),INDEX(Variables[Speciation],$A3793),CHAR(34),
", NoDataValue:  ",CHAR(34),INDEX(Variables[No Data Value],$A3793),CHAR(34),"}"))</f>
        <v>#REF!</v>
      </c>
    </row>
    <row r="3794" spans="1:17" x14ac:dyDescent="0.25">
      <c r="A3794">
        <v>3791</v>
      </c>
      <c r="D3794" t="e">
        <f>IF(INDEX(People[First Name],$A3794)="","",
CONCATENATE("  - &amp;PersonID",TEXT($A3794,"0000"),
" {","PersonFirstName:  ",CHAR(34),INDEX(People[First Name],$A3794),CHAR(34),
", PersonMiddleName:  ",CHAR(34),INDEX(People[Middle Name],$A3794),CHAR(34),
", PersonLastName:  ",CHAR(34),INDEX(People[Last Name],$A3794),CHAR(34),"}"))</f>
        <v>#REF!</v>
      </c>
      <c r="E3794" t="e">
        <f>IF(INDEX(Organizations[Organization Type '[CV']],$A3794)="","",
CONCATENATE("  - &amp;OrganizationID",TEXT($A3794,"0000"),
" {","OrganizationTypeCV:  ",CHAR(34),INDEX(Organizations[Organization Type '[CV']],$A3794),CHAR(34),
", OrganizationCode:  ",CHAR(34),INDEX(Organizations[Organization Code],$A3794),CHAR(34),
", OrganizationName:  ",CHAR(34),INDEX(Organizations[Organization Name],$A3794),CHAR(34),
", OrganizationDescription:  ",CHAR(34),INDEX(Organizations[Organization Description],$A3794),CHAR(34),
", OrganizationLink:  ",CHAR(34),INDEX(Organizations[Organization Link],$A3794),CHAR(34),"}"))</f>
        <v>#REF!</v>
      </c>
      <c r="F3794" t="e">
        <f>IF(INDEX(People[First Name],$A3794)="","",
CONCATENATE("  - &amp;AffiliationID",TEXT($A3794,"0000"),
" {PersonID: *PersonID",TEXT($A3794,"0000"),
", OrganizationID: *OrganizationID",TEXT(MATCH(INDEX(People[Organization Name],$A3794),Organizations[Organization Name],0),"0000"),
", IsPrimaryOrganizationContact: , AffiliationStartDate: , AffiliationEndDate: , PrimaryPhone: ",
", PrimaryEmail: ",CHAR(34),INDEX(People[Primary Email],$A3794),CHAR(34),
", PrimaryAddress: ",CHAR(34),INDEX(People[Primary Address],$A3794),CHAR(34),
", PersonLink: }"))</f>
        <v>#REF!</v>
      </c>
      <c r="H3794" t="e">
        <f>IF(COUNTA(CitationInformation)=0,"",IF(INDEX(AuthorList[Author Name],$A3794)="","",
CONCATENATE("  - &amp;AuthorListID",TEXT($A3794,"0000"),
"  {CitationID: *CitationID0001",
", PersonID: *PersonID",TEXT(MATCH(INDEX(AuthorList[Author Name],$A3794),People[Full Name],0),"0000"),
", AuthorOrder: ",INDEX(AuthorList[Author Number],$A3794),"}")))</f>
        <v>#REF!</v>
      </c>
      <c r="K3794" t="e">
        <f>IF(INDEX(SamplingFeatures[Feature Code],$A3794)="","",
CONCATENATE("  - &amp;SamplingFeatureID",TEXT($A3794,"0000"),
" {","SamplingFeatureUUID:  ",CHAR(34),INDEX(SamplingFeatures[Sampling Feature UUID],$A3794),CHAR(34),
", SamplingFeatureTypeCV:  ",CHAR(34),INDEX(SamplingFeatures[Sampling Feature Type],$A3794),CHAR(34),
", SamplingFeatureCode:  ",CHAR(34),INDEX(SamplingFeatures[Feature Code],$A3794),CHAR(34),
", SamplingFeatureName:  ",CHAR(34),INDEX(SamplingFeatures[Feature Name],$A3794),CHAR(34),
", SamplingFeatureDescription:  ",CHAR(34),INDEX(SamplingFeatures[Feature Description],$A3794),CHAR(34),
", SamplingFeatureGeotypeCV:  ",CHAR(34),INDEX(SamplingFeatures[Feature Geo Type],$A3794),CHAR(34),
", FeatureGeometry:  ",CHAR(34),INDEX(SamplingFeatures[Feature Geometry],$A3794),CHAR(34),
", Elevation_m:  ",CHAR(34),INDEX(SamplingFeatures[Elevation_m],$A3794),CHAR(34),
", ElevationDatumCV:  ",CHAR(34),ElevationDatum,CHAR(34),"}"))</f>
        <v>#REF!</v>
      </c>
      <c r="L3794" t="e">
        <f>IF(INDEX(SamplingFeatures[Sampling Feature Type],$A3794)&lt;&gt;"Site","",
CONCATENATE("  - &amp;SiteID",TEXT(SUMPRODUCT(--($L$3:$L3793&lt;&gt;"")),"0000"),
" {","SamplingFeatureID:  *SamplingFeatureID",TEXT($A3794,"0000"),
", SiteTypeCV:  ",CHAR(34),INDEX(Sites[Site Type],$A3794),CHAR(34),
", Latitude:  ",INDEX(Sites[Latitude],$A3794),
", Longitude:  ",INDEX(Sites[Longitude],$A3794),
", SRSName:  ",CHAR(34),LatLonDatum,CHAR(34),"}"))</f>
        <v>#REF!</v>
      </c>
      <c r="M3794" t="e">
        <f>IF(INDEX(SamplingFeatures[Sampling Feature Type],$A3794)&lt;&gt;"Specimen","",
CONCATENATE("  - &amp;SpecimenID",TEXT(SUMPRODUCT(--($M$3:$M3793&lt;&gt;"")),"0000"),
" {","SamplingFeatureID:  *SamplingFeatureID",TEXT($A3794,"0000"),
", SpecimenTypeCV:  ",CHAR(34),INDEX(Specimens[Specimen Type],$A3794),CHAR(34),
", SpecimenMediumCV:  ",INDEX(Specimens[Specimen Medium],$A3794),
", IsFieldSpecimen:  ",CHAR(34),INDEX(Specimens[Is Field Specimen?],$A3794),CHAR(34),"}"))</f>
        <v>#REF!</v>
      </c>
      <c r="N3794" t="e">
        <f>IF(COUNTA(SpatialOffsets[])=0,"", IF(INDEX(SpatialOffsets[Spatial Offset Type],$A3794)="","",
CONCATENATE("  - &amp;SpatialOffsetID",TEXT($A3794,"0000"),
" {","SpatialOffsetTypeCV:  ",CHAR(34),INDEX(SpatialOffsets[Spatial Offset Type],$A3794),CHAR(34),
", Offset1Value:  ",INDEX(SpatialOffsets[Offset 1 Value],$A3794),
", Offset1UnitID:  ",CHAR(34),INDEX(SpatialOffsets[Offset 1 Unit],$A3794),CHAR(34),
", Offset2Value:  ",INDEX(SpatialOffsets[Offset 2 Value],$A3794),
", Offset2UnitID:  ",CHAR(34),INDEX(SpatialOffsets[Offset 2 Unit],$A3794),CHAR(34),
", Offset3Value:  ",INDEX(SpatialOffsets[Offset 3 Value],$A3794),
", Offset3UnitID:  ",CHAR(34),INDEX(SpatialOffsets[Offset 3 Unit],$A3794),CHAR(34),,"}")))</f>
        <v>#REF!</v>
      </c>
      <c r="O3794" t="e">
        <f>IF(COUNTA(RelatedFeatures[])=0,"", IF(INDEX(RelatedFeatures[First Sampling Feature Code],$A3794)="","",
CONCATENATE("  - &amp;RelationID",TEXT($A3794,"0000"),
" {","SamplingFeatureID:  *SamplingFeatureID",TEXT(MATCH(INDEX(RelatedFeatures[First Sampling Feature Code],$A3794),SamplingFeatures[Feature Code],0),"0000"),
", RelationshipTypeCV:  ",CHAR(34),INDEX(RelatedFeatures[Relationship Type],$A3794),CHAR(34),
", RelatedFeatureID: *SamplingFeatureID",TEXT(MATCH(INDEX(RelatedFeatures[Second Sampling Feature Code],$A3794),SamplingFeatures[Feature Code],0),"0000"),
", SpatialOffsetID:  ",IF(INDEX(RelatedFeatures[Offset Number],$A3794)="","",CONCATENATE("*SpatialOffsetID",TEXT(INDEX(RelatedFeatures[Offset Number],$A3794),"0000"))),"}")))</f>
        <v>#REF!</v>
      </c>
      <c r="P3794" t="e">
        <f>IF(INDEX(Methods[Method Type],$A3794)="","",
CONCATENATE("  - &amp;MethodID",TEXT($A3794,"0000"),
" {","MethodTypeCV:  ",CHAR(34),INDEX(Methods[Method Type],$A3794),CHAR(34),
", MethodCode:  ",CHAR(34),INDEX(Methods[Method Code],$A3794),CHAR(34),
", MethodName:  ",CHAR(34),INDEX(Methods[Method Name],$A3794),CHAR(34),
", MethodDescription:  ",CHAR(34),INDEX(Methods[Method Description],$A3794),CHAR(34),
", MethodLink:  ",CHAR(34),INDEX(Methods[Method Link],$A3794),CHAR(34),
", OrganizationID: *OrganizationID",TEXT(MATCH(INDEX(Methods[Organization Name],$A3794),Organizations[Organization Name],0),"0000"),"}"))</f>
        <v>#REF!</v>
      </c>
      <c r="Q3794" t="e">
        <f>IF(INDEX(Variables[Variable Type],$A3794)="","",
CONCATENATE("  - &amp;VariableID",TEXT($A3794,"0000"),
" {","VariableTypeCV:  ",CHAR(34),INDEX(Variables[Variable Type],$A3794),CHAR(34),
", VariableCode:  ",CHAR(34),INDEX(Variables[Variable Code],$A3794),CHAR(34),
", VariableNameCV:  ",CHAR(34),INDEX(Variables[Variable Name],$A3794),CHAR(34),
", VariableDefinition:  ",CHAR(34),INDEX(Variables[Variable Definition],$A3794),CHAR(34),
", SpecciationCV:  ",CHAR(34),INDEX(Variables[Speciation],$A3794),CHAR(34),
", NoDataValue:  ",CHAR(34),INDEX(Variables[No Data Value],$A3794),CHAR(34),"}"))</f>
        <v>#REF!</v>
      </c>
    </row>
    <row r="3795" spans="1:17" x14ac:dyDescent="0.25">
      <c r="A3795">
        <v>3792</v>
      </c>
      <c r="D3795" t="e">
        <f>IF(INDEX(People[First Name],$A3795)="","",
CONCATENATE("  - &amp;PersonID",TEXT($A3795,"0000"),
" {","PersonFirstName:  ",CHAR(34),INDEX(People[First Name],$A3795),CHAR(34),
", PersonMiddleName:  ",CHAR(34),INDEX(People[Middle Name],$A3795),CHAR(34),
", PersonLastName:  ",CHAR(34),INDEX(People[Last Name],$A3795),CHAR(34),"}"))</f>
        <v>#REF!</v>
      </c>
      <c r="E3795" t="e">
        <f>IF(INDEX(Organizations[Organization Type '[CV']],$A3795)="","",
CONCATENATE("  - &amp;OrganizationID",TEXT($A3795,"0000"),
" {","OrganizationTypeCV:  ",CHAR(34),INDEX(Organizations[Organization Type '[CV']],$A3795),CHAR(34),
", OrganizationCode:  ",CHAR(34),INDEX(Organizations[Organization Code],$A3795),CHAR(34),
", OrganizationName:  ",CHAR(34),INDEX(Organizations[Organization Name],$A3795),CHAR(34),
", OrganizationDescription:  ",CHAR(34),INDEX(Organizations[Organization Description],$A3795),CHAR(34),
", OrganizationLink:  ",CHAR(34),INDEX(Organizations[Organization Link],$A3795),CHAR(34),"}"))</f>
        <v>#REF!</v>
      </c>
      <c r="F3795" t="e">
        <f>IF(INDEX(People[First Name],$A3795)="","",
CONCATENATE("  - &amp;AffiliationID",TEXT($A3795,"0000"),
" {PersonID: *PersonID",TEXT($A3795,"0000"),
", OrganizationID: *OrganizationID",TEXT(MATCH(INDEX(People[Organization Name],$A3795),Organizations[Organization Name],0),"0000"),
", IsPrimaryOrganizationContact: , AffiliationStartDate: , AffiliationEndDate: , PrimaryPhone: ",
", PrimaryEmail: ",CHAR(34),INDEX(People[Primary Email],$A3795),CHAR(34),
", PrimaryAddress: ",CHAR(34),INDEX(People[Primary Address],$A3795),CHAR(34),
", PersonLink: }"))</f>
        <v>#REF!</v>
      </c>
      <c r="H3795" t="e">
        <f>IF(COUNTA(CitationInformation)=0,"",IF(INDEX(AuthorList[Author Name],$A3795)="","",
CONCATENATE("  - &amp;AuthorListID",TEXT($A3795,"0000"),
"  {CitationID: *CitationID0001",
", PersonID: *PersonID",TEXT(MATCH(INDEX(AuthorList[Author Name],$A3795),People[Full Name],0),"0000"),
", AuthorOrder: ",INDEX(AuthorList[Author Number],$A3795),"}")))</f>
        <v>#REF!</v>
      </c>
      <c r="K3795" t="e">
        <f>IF(INDEX(SamplingFeatures[Feature Code],$A3795)="","",
CONCATENATE("  - &amp;SamplingFeatureID",TEXT($A3795,"0000"),
" {","SamplingFeatureUUID:  ",CHAR(34),INDEX(SamplingFeatures[Sampling Feature UUID],$A3795),CHAR(34),
", SamplingFeatureTypeCV:  ",CHAR(34),INDEX(SamplingFeatures[Sampling Feature Type],$A3795),CHAR(34),
", SamplingFeatureCode:  ",CHAR(34),INDEX(SamplingFeatures[Feature Code],$A3795),CHAR(34),
", SamplingFeatureName:  ",CHAR(34),INDEX(SamplingFeatures[Feature Name],$A3795),CHAR(34),
", SamplingFeatureDescription:  ",CHAR(34),INDEX(SamplingFeatures[Feature Description],$A3795),CHAR(34),
", SamplingFeatureGeotypeCV:  ",CHAR(34),INDEX(SamplingFeatures[Feature Geo Type],$A3795),CHAR(34),
", FeatureGeometry:  ",CHAR(34),INDEX(SamplingFeatures[Feature Geometry],$A3795),CHAR(34),
", Elevation_m:  ",CHAR(34),INDEX(SamplingFeatures[Elevation_m],$A3795),CHAR(34),
", ElevationDatumCV:  ",CHAR(34),ElevationDatum,CHAR(34),"}"))</f>
        <v>#REF!</v>
      </c>
      <c r="L3795" t="e">
        <f>IF(INDEX(SamplingFeatures[Sampling Feature Type],$A3795)&lt;&gt;"Site","",
CONCATENATE("  - &amp;SiteID",TEXT(SUMPRODUCT(--($L$3:$L3794&lt;&gt;"")),"0000"),
" {","SamplingFeatureID:  *SamplingFeatureID",TEXT($A3795,"0000"),
", SiteTypeCV:  ",CHAR(34),INDEX(Sites[Site Type],$A3795),CHAR(34),
", Latitude:  ",INDEX(Sites[Latitude],$A3795),
", Longitude:  ",INDEX(Sites[Longitude],$A3795),
", SRSName:  ",CHAR(34),LatLonDatum,CHAR(34),"}"))</f>
        <v>#REF!</v>
      </c>
      <c r="M3795" t="e">
        <f>IF(INDEX(SamplingFeatures[Sampling Feature Type],$A3795)&lt;&gt;"Specimen","",
CONCATENATE("  - &amp;SpecimenID",TEXT(SUMPRODUCT(--($M$3:$M3794&lt;&gt;"")),"0000"),
" {","SamplingFeatureID:  *SamplingFeatureID",TEXT($A3795,"0000"),
", SpecimenTypeCV:  ",CHAR(34),INDEX(Specimens[Specimen Type],$A3795),CHAR(34),
", SpecimenMediumCV:  ",INDEX(Specimens[Specimen Medium],$A3795),
", IsFieldSpecimen:  ",CHAR(34),INDEX(Specimens[Is Field Specimen?],$A3795),CHAR(34),"}"))</f>
        <v>#REF!</v>
      </c>
      <c r="N3795" t="e">
        <f>IF(COUNTA(SpatialOffsets[])=0,"", IF(INDEX(SpatialOffsets[Spatial Offset Type],$A3795)="","",
CONCATENATE("  - &amp;SpatialOffsetID",TEXT($A3795,"0000"),
" {","SpatialOffsetTypeCV:  ",CHAR(34),INDEX(SpatialOffsets[Spatial Offset Type],$A3795),CHAR(34),
", Offset1Value:  ",INDEX(SpatialOffsets[Offset 1 Value],$A3795),
", Offset1UnitID:  ",CHAR(34),INDEX(SpatialOffsets[Offset 1 Unit],$A3795),CHAR(34),
", Offset2Value:  ",INDEX(SpatialOffsets[Offset 2 Value],$A3795),
", Offset2UnitID:  ",CHAR(34),INDEX(SpatialOffsets[Offset 2 Unit],$A3795),CHAR(34),
", Offset3Value:  ",INDEX(SpatialOffsets[Offset 3 Value],$A3795),
", Offset3UnitID:  ",CHAR(34),INDEX(SpatialOffsets[Offset 3 Unit],$A3795),CHAR(34),,"}")))</f>
        <v>#REF!</v>
      </c>
      <c r="O3795" t="e">
        <f>IF(COUNTA(RelatedFeatures[])=0,"", IF(INDEX(RelatedFeatures[First Sampling Feature Code],$A3795)="","",
CONCATENATE("  - &amp;RelationID",TEXT($A3795,"0000"),
" {","SamplingFeatureID:  *SamplingFeatureID",TEXT(MATCH(INDEX(RelatedFeatures[First Sampling Feature Code],$A3795),SamplingFeatures[Feature Code],0),"0000"),
", RelationshipTypeCV:  ",CHAR(34),INDEX(RelatedFeatures[Relationship Type],$A3795),CHAR(34),
", RelatedFeatureID: *SamplingFeatureID",TEXT(MATCH(INDEX(RelatedFeatures[Second Sampling Feature Code],$A3795),SamplingFeatures[Feature Code],0),"0000"),
", SpatialOffsetID:  ",IF(INDEX(RelatedFeatures[Offset Number],$A3795)="","",CONCATENATE("*SpatialOffsetID",TEXT(INDEX(RelatedFeatures[Offset Number],$A3795),"0000"))),"}")))</f>
        <v>#REF!</v>
      </c>
      <c r="P3795" t="e">
        <f>IF(INDEX(Methods[Method Type],$A3795)="","",
CONCATENATE("  - &amp;MethodID",TEXT($A3795,"0000"),
" {","MethodTypeCV:  ",CHAR(34),INDEX(Methods[Method Type],$A3795),CHAR(34),
", MethodCode:  ",CHAR(34),INDEX(Methods[Method Code],$A3795),CHAR(34),
", MethodName:  ",CHAR(34),INDEX(Methods[Method Name],$A3795),CHAR(34),
", MethodDescription:  ",CHAR(34),INDEX(Methods[Method Description],$A3795),CHAR(34),
", MethodLink:  ",CHAR(34),INDEX(Methods[Method Link],$A3795),CHAR(34),
", OrganizationID: *OrganizationID",TEXT(MATCH(INDEX(Methods[Organization Name],$A3795),Organizations[Organization Name],0),"0000"),"}"))</f>
        <v>#REF!</v>
      </c>
      <c r="Q3795" t="e">
        <f>IF(INDEX(Variables[Variable Type],$A3795)="","",
CONCATENATE("  - &amp;VariableID",TEXT($A3795,"0000"),
" {","VariableTypeCV:  ",CHAR(34),INDEX(Variables[Variable Type],$A3795),CHAR(34),
", VariableCode:  ",CHAR(34),INDEX(Variables[Variable Code],$A3795),CHAR(34),
", VariableNameCV:  ",CHAR(34),INDEX(Variables[Variable Name],$A3795),CHAR(34),
", VariableDefinition:  ",CHAR(34),INDEX(Variables[Variable Definition],$A3795),CHAR(34),
", SpecciationCV:  ",CHAR(34),INDEX(Variables[Speciation],$A3795),CHAR(34),
", NoDataValue:  ",CHAR(34),INDEX(Variables[No Data Value],$A3795),CHAR(34),"}"))</f>
        <v>#REF!</v>
      </c>
    </row>
    <row r="3796" spans="1:17" x14ac:dyDescent="0.25">
      <c r="A3796">
        <v>3793</v>
      </c>
      <c r="D3796" t="e">
        <f>IF(INDEX(People[First Name],$A3796)="","",
CONCATENATE("  - &amp;PersonID",TEXT($A3796,"0000"),
" {","PersonFirstName:  ",CHAR(34),INDEX(People[First Name],$A3796),CHAR(34),
", PersonMiddleName:  ",CHAR(34),INDEX(People[Middle Name],$A3796),CHAR(34),
", PersonLastName:  ",CHAR(34),INDEX(People[Last Name],$A3796),CHAR(34),"}"))</f>
        <v>#REF!</v>
      </c>
      <c r="E3796" t="e">
        <f>IF(INDEX(Organizations[Organization Type '[CV']],$A3796)="","",
CONCATENATE("  - &amp;OrganizationID",TEXT($A3796,"0000"),
" {","OrganizationTypeCV:  ",CHAR(34),INDEX(Organizations[Organization Type '[CV']],$A3796),CHAR(34),
", OrganizationCode:  ",CHAR(34),INDEX(Organizations[Organization Code],$A3796),CHAR(34),
", OrganizationName:  ",CHAR(34),INDEX(Organizations[Organization Name],$A3796),CHAR(34),
", OrganizationDescription:  ",CHAR(34),INDEX(Organizations[Organization Description],$A3796),CHAR(34),
", OrganizationLink:  ",CHAR(34),INDEX(Organizations[Organization Link],$A3796),CHAR(34),"}"))</f>
        <v>#REF!</v>
      </c>
      <c r="F3796" t="e">
        <f>IF(INDEX(People[First Name],$A3796)="","",
CONCATENATE("  - &amp;AffiliationID",TEXT($A3796,"0000"),
" {PersonID: *PersonID",TEXT($A3796,"0000"),
", OrganizationID: *OrganizationID",TEXT(MATCH(INDEX(People[Organization Name],$A3796),Organizations[Organization Name],0),"0000"),
", IsPrimaryOrganizationContact: , AffiliationStartDate: , AffiliationEndDate: , PrimaryPhone: ",
", PrimaryEmail: ",CHAR(34),INDEX(People[Primary Email],$A3796),CHAR(34),
", PrimaryAddress: ",CHAR(34),INDEX(People[Primary Address],$A3796),CHAR(34),
", PersonLink: }"))</f>
        <v>#REF!</v>
      </c>
      <c r="H3796" t="e">
        <f>IF(COUNTA(CitationInformation)=0,"",IF(INDEX(AuthorList[Author Name],$A3796)="","",
CONCATENATE("  - &amp;AuthorListID",TEXT($A3796,"0000"),
"  {CitationID: *CitationID0001",
", PersonID: *PersonID",TEXT(MATCH(INDEX(AuthorList[Author Name],$A3796),People[Full Name],0),"0000"),
", AuthorOrder: ",INDEX(AuthorList[Author Number],$A3796),"}")))</f>
        <v>#REF!</v>
      </c>
      <c r="K3796" t="e">
        <f>IF(INDEX(SamplingFeatures[Feature Code],$A3796)="","",
CONCATENATE("  - &amp;SamplingFeatureID",TEXT($A3796,"0000"),
" {","SamplingFeatureUUID:  ",CHAR(34),INDEX(SamplingFeatures[Sampling Feature UUID],$A3796),CHAR(34),
", SamplingFeatureTypeCV:  ",CHAR(34),INDEX(SamplingFeatures[Sampling Feature Type],$A3796),CHAR(34),
", SamplingFeatureCode:  ",CHAR(34),INDEX(SamplingFeatures[Feature Code],$A3796),CHAR(34),
", SamplingFeatureName:  ",CHAR(34),INDEX(SamplingFeatures[Feature Name],$A3796),CHAR(34),
", SamplingFeatureDescription:  ",CHAR(34),INDEX(SamplingFeatures[Feature Description],$A3796),CHAR(34),
", SamplingFeatureGeotypeCV:  ",CHAR(34),INDEX(SamplingFeatures[Feature Geo Type],$A3796),CHAR(34),
", FeatureGeometry:  ",CHAR(34),INDEX(SamplingFeatures[Feature Geometry],$A3796),CHAR(34),
", Elevation_m:  ",CHAR(34),INDEX(SamplingFeatures[Elevation_m],$A3796),CHAR(34),
", ElevationDatumCV:  ",CHAR(34),ElevationDatum,CHAR(34),"}"))</f>
        <v>#REF!</v>
      </c>
      <c r="L3796" t="e">
        <f>IF(INDEX(SamplingFeatures[Sampling Feature Type],$A3796)&lt;&gt;"Site","",
CONCATENATE("  - &amp;SiteID",TEXT(SUMPRODUCT(--($L$3:$L3795&lt;&gt;"")),"0000"),
" {","SamplingFeatureID:  *SamplingFeatureID",TEXT($A3796,"0000"),
", SiteTypeCV:  ",CHAR(34),INDEX(Sites[Site Type],$A3796),CHAR(34),
", Latitude:  ",INDEX(Sites[Latitude],$A3796),
", Longitude:  ",INDEX(Sites[Longitude],$A3796),
", SRSName:  ",CHAR(34),LatLonDatum,CHAR(34),"}"))</f>
        <v>#REF!</v>
      </c>
      <c r="M3796" t="e">
        <f>IF(INDEX(SamplingFeatures[Sampling Feature Type],$A3796)&lt;&gt;"Specimen","",
CONCATENATE("  - &amp;SpecimenID",TEXT(SUMPRODUCT(--($M$3:$M3795&lt;&gt;"")),"0000"),
" {","SamplingFeatureID:  *SamplingFeatureID",TEXT($A3796,"0000"),
", SpecimenTypeCV:  ",CHAR(34),INDEX(Specimens[Specimen Type],$A3796),CHAR(34),
", SpecimenMediumCV:  ",INDEX(Specimens[Specimen Medium],$A3796),
", IsFieldSpecimen:  ",CHAR(34),INDEX(Specimens[Is Field Specimen?],$A3796),CHAR(34),"}"))</f>
        <v>#REF!</v>
      </c>
      <c r="N3796" t="e">
        <f>IF(COUNTA(SpatialOffsets[])=0,"", IF(INDEX(SpatialOffsets[Spatial Offset Type],$A3796)="","",
CONCATENATE("  - &amp;SpatialOffsetID",TEXT($A3796,"0000"),
" {","SpatialOffsetTypeCV:  ",CHAR(34),INDEX(SpatialOffsets[Spatial Offset Type],$A3796),CHAR(34),
", Offset1Value:  ",INDEX(SpatialOffsets[Offset 1 Value],$A3796),
", Offset1UnitID:  ",CHAR(34),INDEX(SpatialOffsets[Offset 1 Unit],$A3796),CHAR(34),
", Offset2Value:  ",INDEX(SpatialOffsets[Offset 2 Value],$A3796),
", Offset2UnitID:  ",CHAR(34),INDEX(SpatialOffsets[Offset 2 Unit],$A3796),CHAR(34),
", Offset3Value:  ",INDEX(SpatialOffsets[Offset 3 Value],$A3796),
", Offset3UnitID:  ",CHAR(34),INDEX(SpatialOffsets[Offset 3 Unit],$A3796),CHAR(34),,"}")))</f>
        <v>#REF!</v>
      </c>
      <c r="O3796" t="e">
        <f>IF(COUNTA(RelatedFeatures[])=0,"", IF(INDEX(RelatedFeatures[First Sampling Feature Code],$A3796)="","",
CONCATENATE("  - &amp;RelationID",TEXT($A3796,"0000"),
" {","SamplingFeatureID:  *SamplingFeatureID",TEXT(MATCH(INDEX(RelatedFeatures[First Sampling Feature Code],$A3796),SamplingFeatures[Feature Code],0),"0000"),
", RelationshipTypeCV:  ",CHAR(34),INDEX(RelatedFeatures[Relationship Type],$A3796),CHAR(34),
", RelatedFeatureID: *SamplingFeatureID",TEXT(MATCH(INDEX(RelatedFeatures[Second Sampling Feature Code],$A3796),SamplingFeatures[Feature Code],0),"0000"),
", SpatialOffsetID:  ",IF(INDEX(RelatedFeatures[Offset Number],$A3796)="","",CONCATENATE("*SpatialOffsetID",TEXT(INDEX(RelatedFeatures[Offset Number],$A3796),"0000"))),"}")))</f>
        <v>#REF!</v>
      </c>
      <c r="P3796" t="e">
        <f>IF(INDEX(Methods[Method Type],$A3796)="","",
CONCATENATE("  - &amp;MethodID",TEXT($A3796,"0000"),
" {","MethodTypeCV:  ",CHAR(34),INDEX(Methods[Method Type],$A3796),CHAR(34),
", MethodCode:  ",CHAR(34),INDEX(Methods[Method Code],$A3796),CHAR(34),
", MethodName:  ",CHAR(34),INDEX(Methods[Method Name],$A3796),CHAR(34),
", MethodDescription:  ",CHAR(34),INDEX(Methods[Method Description],$A3796),CHAR(34),
", MethodLink:  ",CHAR(34),INDEX(Methods[Method Link],$A3796),CHAR(34),
", OrganizationID: *OrganizationID",TEXT(MATCH(INDEX(Methods[Organization Name],$A3796),Organizations[Organization Name],0),"0000"),"}"))</f>
        <v>#REF!</v>
      </c>
      <c r="Q3796" t="e">
        <f>IF(INDEX(Variables[Variable Type],$A3796)="","",
CONCATENATE("  - &amp;VariableID",TEXT($A3796,"0000"),
" {","VariableTypeCV:  ",CHAR(34),INDEX(Variables[Variable Type],$A3796),CHAR(34),
", VariableCode:  ",CHAR(34),INDEX(Variables[Variable Code],$A3796),CHAR(34),
", VariableNameCV:  ",CHAR(34),INDEX(Variables[Variable Name],$A3796),CHAR(34),
", VariableDefinition:  ",CHAR(34),INDEX(Variables[Variable Definition],$A3796),CHAR(34),
", SpecciationCV:  ",CHAR(34),INDEX(Variables[Speciation],$A3796),CHAR(34),
", NoDataValue:  ",CHAR(34),INDEX(Variables[No Data Value],$A3796),CHAR(34),"}"))</f>
        <v>#REF!</v>
      </c>
    </row>
    <row r="3797" spans="1:17" x14ac:dyDescent="0.25">
      <c r="A3797">
        <v>3794</v>
      </c>
      <c r="D3797" t="e">
        <f>IF(INDEX(People[First Name],$A3797)="","",
CONCATENATE("  - &amp;PersonID",TEXT($A3797,"0000"),
" {","PersonFirstName:  ",CHAR(34),INDEX(People[First Name],$A3797),CHAR(34),
", PersonMiddleName:  ",CHAR(34),INDEX(People[Middle Name],$A3797),CHAR(34),
", PersonLastName:  ",CHAR(34),INDEX(People[Last Name],$A3797),CHAR(34),"}"))</f>
        <v>#REF!</v>
      </c>
      <c r="E3797" t="e">
        <f>IF(INDEX(Organizations[Organization Type '[CV']],$A3797)="","",
CONCATENATE("  - &amp;OrganizationID",TEXT($A3797,"0000"),
" {","OrganizationTypeCV:  ",CHAR(34),INDEX(Organizations[Organization Type '[CV']],$A3797),CHAR(34),
", OrganizationCode:  ",CHAR(34),INDEX(Organizations[Organization Code],$A3797),CHAR(34),
", OrganizationName:  ",CHAR(34),INDEX(Organizations[Organization Name],$A3797),CHAR(34),
", OrganizationDescription:  ",CHAR(34),INDEX(Organizations[Organization Description],$A3797),CHAR(34),
", OrganizationLink:  ",CHAR(34),INDEX(Organizations[Organization Link],$A3797),CHAR(34),"}"))</f>
        <v>#REF!</v>
      </c>
      <c r="F3797" t="e">
        <f>IF(INDEX(People[First Name],$A3797)="","",
CONCATENATE("  - &amp;AffiliationID",TEXT($A3797,"0000"),
" {PersonID: *PersonID",TEXT($A3797,"0000"),
", OrganizationID: *OrganizationID",TEXT(MATCH(INDEX(People[Organization Name],$A3797),Organizations[Organization Name],0),"0000"),
", IsPrimaryOrganizationContact: , AffiliationStartDate: , AffiliationEndDate: , PrimaryPhone: ",
", PrimaryEmail: ",CHAR(34),INDEX(People[Primary Email],$A3797),CHAR(34),
", PrimaryAddress: ",CHAR(34),INDEX(People[Primary Address],$A3797),CHAR(34),
", PersonLink: }"))</f>
        <v>#REF!</v>
      </c>
      <c r="H3797" t="e">
        <f>IF(COUNTA(CitationInformation)=0,"",IF(INDEX(AuthorList[Author Name],$A3797)="","",
CONCATENATE("  - &amp;AuthorListID",TEXT($A3797,"0000"),
"  {CitationID: *CitationID0001",
", PersonID: *PersonID",TEXT(MATCH(INDEX(AuthorList[Author Name],$A3797),People[Full Name],0),"0000"),
", AuthorOrder: ",INDEX(AuthorList[Author Number],$A3797),"}")))</f>
        <v>#REF!</v>
      </c>
      <c r="K3797" t="e">
        <f>IF(INDEX(SamplingFeatures[Feature Code],$A3797)="","",
CONCATENATE("  - &amp;SamplingFeatureID",TEXT($A3797,"0000"),
" {","SamplingFeatureUUID:  ",CHAR(34),INDEX(SamplingFeatures[Sampling Feature UUID],$A3797),CHAR(34),
", SamplingFeatureTypeCV:  ",CHAR(34),INDEX(SamplingFeatures[Sampling Feature Type],$A3797),CHAR(34),
", SamplingFeatureCode:  ",CHAR(34),INDEX(SamplingFeatures[Feature Code],$A3797),CHAR(34),
", SamplingFeatureName:  ",CHAR(34),INDEX(SamplingFeatures[Feature Name],$A3797),CHAR(34),
", SamplingFeatureDescription:  ",CHAR(34),INDEX(SamplingFeatures[Feature Description],$A3797),CHAR(34),
", SamplingFeatureGeotypeCV:  ",CHAR(34),INDEX(SamplingFeatures[Feature Geo Type],$A3797),CHAR(34),
", FeatureGeometry:  ",CHAR(34),INDEX(SamplingFeatures[Feature Geometry],$A3797),CHAR(34),
", Elevation_m:  ",CHAR(34),INDEX(SamplingFeatures[Elevation_m],$A3797),CHAR(34),
", ElevationDatumCV:  ",CHAR(34),ElevationDatum,CHAR(34),"}"))</f>
        <v>#REF!</v>
      </c>
      <c r="L3797" t="e">
        <f>IF(INDEX(SamplingFeatures[Sampling Feature Type],$A3797)&lt;&gt;"Site","",
CONCATENATE("  - &amp;SiteID",TEXT(SUMPRODUCT(--($L$3:$L3796&lt;&gt;"")),"0000"),
" {","SamplingFeatureID:  *SamplingFeatureID",TEXT($A3797,"0000"),
", SiteTypeCV:  ",CHAR(34),INDEX(Sites[Site Type],$A3797),CHAR(34),
", Latitude:  ",INDEX(Sites[Latitude],$A3797),
", Longitude:  ",INDEX(Sites[Longitude],$A3797),
", SRSName:  ",CHAR(34),LatLonDatum,CHAR(34),"}"))</f>
        <v>#REF!</v>
      </c>
      <c r="M3797" t="e">
        <f>IF(INDEX(SamplingFeatures[Sampling Feature Type],$A3797)&lt;&gt;"Specimen","",
CONCATENATE("  - &amp;SpecimenID",TEXT(SUMPRODUCT(--($M$3:$M3796&lt;&gt;"")),"0000"),
" {","SamplingFeatureID:  *SamplingFeatureID",TEXT($A3797,"0000"),
", SpecimenTypeCV:  ",CHAR(34),INDEX(Specimens[Specimen Type],$A3797),CHAR(34),
", SpecimenMediumCV:  ",INDEX(Specimens[Specimen Medium],$A3797),
", IsFieldSpecimen:  ",CHAR(34),INDEX(Specimens[Is Field Specimen?],$A3797),CHAR(34),"}"))</f>
        <v>#REF!</v>
      </c>
      <c r="N3797" t="e">
        <f>IF(COUNTA(SpatialOffsets[])=0,"", IF(INDEX(SpatialOffsets[Spatial Offset Type],$A3797)="","",
CONCATENATE("  - &amp;SpatialOffsetID",TEXT($A3797,"0000"),
" {","SpatialOffsetTypeCV:  ",CHAR(34),INDEX(SpatialOffsets[Spatial Offset Type],$A3797),CHAR(34),
", Offset1Value:  ",INDEX(SpatialOffsets[Offset 1 Value],$A3797),
", Offset1UnitID:  ",CHAR(34),INDEX(SpatialOffsets[Offset 1 Unit],$A3797),CHAR(34),
", Offset2Value:  ",INDEX(SpatialOffsets[Offset 2 Value],$A3797),
", Offset2UnitID:  ",CHAR(34),INDEX(SpatialOffsets[Offset 2 Unit],$A3797),CHAR(34),
", Offset3Value:  ",INDEX(SpatialOffsets[Offset 3 Value],$A3797),
", Offset3UnitID:  ",CHAR(34),INDEX(SpatialOffsets[Offset 3 Unit],$A3797),CHAR(34),,"}")))</f>
        <v>#REF!</v>
      </c>
      <c r="O3797" t="e">
        <f>IF(COUNTA(RelatedFeatures[])=0,"", IF(INDEX(RelatedFeatures[First Sampling Feature Code],$A3797)="","",
CONCATENATE("  - &amp;RelationID",TEXT($A3797,"0000"),
" {","SamplingFeatureID:  *SamplingFeatureID",TEXT(MATCH(INDEX(RelatedFeatures[First Sampling Feature Code],$A3797),SamplingFeatures[Feature Code],0),"0000"),
", RelationshipTypeCV:  ",CHAR(34),INDEX(RelatedFeatures[Relationship Type],$A3797),CHAR(34),
", RelatedFeatureID: *SamplingFeatureID",TEXT(MATCH(INDEX(RelatedFeatures[Second Sampling Feature Code],$A3797),SamplingFeatures[Feature Code],0),"0000"),
", SpatialOffsetID:  ",IF(INDEX(RelatedFeatures[Offset Number],$A3797)="","",CONCATENATE("*SpatialOffsetID",TEXT(INDEX(RelatedFeatures[Offset Number],$A3797),"0000"))),"}")))</f>
        <v>#REF!</v>
      </c>
      <c r="P3797" t="e">
        <f>IF(INDEX(Methods[Method Type],$A3797)="","",
CONCATENATE("  - &amp;MethodID",TEXT($A3797,"0000"),
" {","MethodTypeCV:  ",CHAR(34),INDEX(Methods[Method Type],$A3797),CHAR(34),
", MethodCode:  ",CHAR(34),INDEX(Methods[Method Code],$A3797),CHAR(34),
", MethodName:  ",CHAR(34),INDEX(Methods[Method Name],$A3797),CHAR(34),
", MethodDescription:  ",CHAR(34),INDEX(Methods[Method Description],$A3797),CHAR(34),
", MethodLink:  ",CHAR(34),INDEX(Methods[Method Link],$A3797),CHAR(34),
", OrganizationID: *OrganizationID",TEXT(MATCH(INDEX(Methods[Organization Name],$A3797),Organizations[Organization Name],0),"0000"),"}"))</f>
        <v>#REF!</v>
      </c>
      <c r="Q3797" t="e">
        <f>IF(INDEX(Variables[Variable Type],$A3797)="","",
CONCATENATE("  - &amp;VariableID",TEXT($A3797,"0000"),
" {","VariableTypeCV:  ",CHAR(34),INDEX(Variables[Variable Type],$A3797),CHAR(34),
", VariableCode:  ",CHAR(34),INDEX(Variables[Variable Code],$A3797),CHAR(34),
", VariableNameCV:  ",CHAR(34),INDEX(Variables[Variable Name],$A3797),CHAR(34),
", VariableDefinition:  ",CHAR(34),INDEX(Variables[Variable Definition],$A3797),CHAR(34),
", SpecciationCV:  ",CHAR(34),INDEX(Variables[Speciation],$A3797),CHAR(34),
", NoDataValue:  ",CHAR(34),INDEX(Variables[No Data Value],$A3797),CHAR(34),"}"))</f>
        <v>#REF!</v>
      </c>
    </row>
    <row r="3798" spans="1:17" x14ac:dyDescent="0.25">
      <c r="A3798">
        <v>3795</v>
      </c>
      <c r="D3798" t="e">
        <f>IF(INDEX(People[First Name],$A3798)="","",
CONCATENATE("  - &amp;PersonID",TEXT($A3798,"0000"),
" {","PersonFirstName:  ",CHAR(34),INDEX(People[First Name],$A3798),CHAR(34),
", PersonMiddleName:  ",CHAR(34),INDEX(People[Middle Name],$A3798),CHAR(34),
", PersonLastName:  ",CHAR(34),INDEX(People[Last Name],$A3798),CHAR(34),"}"))</f>
        <v>#REF!</v>
      </c>
      <c r="E3798" t="e">
        <f>IF(INDEX(Organizations[Organization Type '[CV']],$A3798)="","",
CONCATENATE("  - &amp;OrganizationID",TEXT($A3798,"0000"),
" {","OrganizationTypeCV:  ",CHAR(34),INDEX(Organizations[Organization Type '[CV']],$A3798),CHAR(34),
", OrganizationCode:  ",CHAR(34),INDEX(Organizations[Organization Code],$A3798),CHAR(34),
", OrganizationName:  ",CHAR(34),INDEX(Organizations[Organization Name],$A3798),CHAR(34),
", OrganizationDescription:  ",CHAR(34),INDEX(Organizations[Organization Description],$A3798),CHAR(34),
", OrganizationLink:  ",CHAR(34),INDEX(Organizations[Organization Link],$A3798),CHAR(34),"}"))</f>
        <v>#REF!</v>
      </c>
      <c r="F3798" t="e">
        <f>IF(INDEX(People[First Name],$A3798)="","",
CONCATENATE("  - &amp;AffiliationID",TEXT($A3798,"0000"),
" {PersonID: *PersonID",TEXT($A3798,"0000"),
", OrganizationID: *OrganizationID",TEXT(MATCH(INDEX(People[Organization Name],$A3798),Organizations[Organization Name],0),"0000"),
", IsPrimaryOrganizationContact: , AffiliationStartDate: , AffiliationEndDate: , PrimaryPhone: ",
", PrimaryEmail: ",CHAR(34),INDEX(People[Primary Email],$A3798),CHAR(34),
", PrimaryAddress: ",CHAR(34),INDEX(People[Primary Address],$A3798),CHAR(34),
", PersonLink: }"))</f>
        <v>#REF!</v>
      </c>
      <c r="H3798" t="e">
        <f>IF(COUNTA(CitationInformation)=0,"",IF(INDEX(AuthorList[Author Name],$A3798)="","",
CONCATENATE("  - &amp;AuthorListID",TEXT($A3798,"0000"),
"  {CitationID: *CitationID0001",
", PersonID: *PersonID",TEXT(MATCH(INDEX(AuthorList[Author Name],$A3798),People[Full Name],0),"0000"),
", AuthorOrder: ",INDEX(AuthorList[Author Number],$A3798),"}")))</f>
        <v>#REF!</v>
      </c>
      <c r="K3798" t="e">
        <f>IF(INDEX(SamplingFeatures[Feature Code],$A3798)="","",
CONCATENATE("  - &amp;SamplingFeatureID",TEXT($A3798,"0000"),
" {","SamplingFeatureUUID:  ",CHAR(34),INDEX(SamplingFeatures[Sampling Feature UUID],$A3798),CHAR(34),
", SamplingFeatureTypeCV:  ",CHAR(34),INDEX(SamplingFeatures[Sampling Feature Type],$A3798),CHAR(34),
", SamplingFeatureCode:  ",CHAR(34),INDEX(SamplingFeatures[Feature Code],$A3798),CHAR(34),
", SamplingFeatureName:  ",CHAR(34),INDEX(SamplingFeatures[Feature Name],$A3798),CHAR(34),
", SamplingFeatureDescription:  ",CHAR(34),INDEX(SamplingFeatures[Feature Description],$A3798),CHAR(34),
", SamplingFeatureGeotypeCV:  ",CHAR(34),INDEX(SamplingFeatures[Feature Geo Type],$A3798),CHAR(34),
", FeatureGeometry:  ",CHAR(34),INDEX(SamplingFeatures[Feature Geometry],$A3798),CHAR(34),
", Elevation_m:  ",CHAR(34),INDEX(SamplingFeatures[Elevation_m],$A3798),CHAR(34),
", ElevationDatumCV:  ",CHAR(34),ElevationDatum,CHAR(34),"}"))</f>
        <v>#REF!</v>
      </c>
      <c r="L3798" t="e">
        <f>IF(INDEX(SamplingFeatures[Sampling Feature Type],$A3798)&lt;&gt;"Site","",
CONCATENATE("  - &amp;SiteID",TEXT(SUMPRODUCT(--($L$3:$L3797&lt;&gt;"")),"0000"),
" {","SamplingFeatureID:  *SamplingFeatureID",TEXT($A3798,"0000"),
", SiteTypeCV:  ",CHAR(34),INDEX(Sites[Site Type],$A3798),CHAR(34),
", Latitude:  ",INDEX(Sites[Latitude],$A3798),
", Longitude:  ",INDEX(Sites[Longitude],$A3798),
", SRSName:  ",CHAR(34),LatLonDatum,CHAR(34),"}"))</f>
        <v>#REF!</v>
      </c>
      <c r="M3798" t="e">
        <f>IF(INDEX(SamplingFeatures[Sampling Feature Type],$A3798)&lt;&gt;"Specimen","",
CONCATENATE("  - &amp;SpecimenID",TEXT(SUMPRODUCT(--($M$3:$M3797&lt;&gt;"")),"0000"),
" {","SamplingFeatureID:  *SamplingFeatureID",TEXT($A3798,"0000"),
", SpecimenTypeCV:  ",CHAR(34),INDEX(Specimens[Specimen Type],$A3798),CHAR(34),
", SpecimenMediumCV:  ",INDEX(Specimens[Specimen Medium],$A3798),
", IsFieldSpecimen:  ",CHAR(34),INDEX(Specimens[Is Field Specimen?],$A3798),CHAR(34),"}"))</f>
        <v>#REF!</v>
      </c>
      <c r="N3798" t="e">
        <f>IF(COUNTA(SpatialOffsets[])=0,"", IF(INDEX(SpatialOffsets[Spatial Offset Type],$A3798)="","",
CONCATENATE("  - &amp;SpatialOffsetID",TEXT($A3798,"0000"),
" {","SpatialOffsetTypeCV:  ",CHAR(34),INDEX(SpatialOffsets[Spatial Offset Type],$A3798),CHAR(34),
", Offset1Value:  ",INDEX(SpatialOffsets[Offset 1 Value],$A3798),
", Offset1UnitID:  ",CHAR(34),INDEX(SpatialOffsets[Offset 1 Unit],$A3798),CHAR(34),
", Offset2Value:  ",INDEX(SpatialOffsets[Offset 2 Value],$A3798),
", Offset2UnitID:  ",CHAR(34),INDEX(SpatialOffsets[Offset 2 Unit],$A3798),CHAR(34),
", Offset3Value:  ",INDEX(SpatialOffsets[Offset 3 Value],$A3798),
", Offset3UnitID:  ",CHAR(34),INDEX(SpatialOffsets[Offset 3 Unit],$A3798),CHAR(34),,"}")))</f>
        <v>#REF!</v>
      </c>
      <c r="O3798" t="e">
        <f>IF(COUNTA(RelatedFeatures[])=0,"", IF(INDEX(RelatedFeatures[First Sampling Feature Code],$A3798)="","",
CONCATENATE("  - &amp;RelationID",TEXT($A3798,"0000"),
" {","SamplingFeatureID:  *SamplingFeatureID",TEXT(MATCH(INDEX(RelatedFeatures[First Sampling Feature Code],$A3798),SamplingFeatures[Feature Code],0),"0000"),
", RelationshipTypeCV:  ",CHAR(34),INDEX(RelatedFeatures[Relationship Type],$A3798),CHAR(34),
", RelatedFeatureID: *SamplingFeatureID",TEXT(MATCH(INDEX(RelatedFeatures[Second Sampling Feature Code],$A3798),SamplingFeatures[Feature Code],0),"0000"),
", SpatialOffsetID:  ",IF(INDEX(RelatedFeatures[Offset Number],$A3798)="","",CONCATENATE("*SpatialOffsetID",TEXT(INDEX(RelatedFeatures[Offset Number],$A3798),"0000"))),"}")))</f>
        <v>#REF!</v>
      </c>
      <c r="P3798" t="e">
        <f>IF(INDEX(Methods[Method Type],$A3798)="","",
CONCATENATE("  - &amp;MethodID",TEXT($A3798,"0000"),
" {","MethodTypeCV:  ",CHAR(34),INDEX(Methods[Method Type],$A3798),CHAR(34),
", MethodCode:  ",CHAR(34),INDEX(Methods[Method Code],$A3798),CHAR(34),
", MethodName:  ",CHAR(34),INDEX(Methods[Method Name],$A3798),CHAR(34),
", MethodDescription:  ",CHAR(34),INDEX(Methods[Method Description],$A3798),CHAR(34),
", MethodLink:  ",CHAR(34),INDEX(Methods[Method Link],$A3798),CHAR(34),
", OrganizationID: *OrganizationID",TEXT(MATCH(INDEX(Methods[Organization Name],$A3798),Organizations[Organization Name],0),"0000"),"}"))</f>
        <v>#REF!</v>
      </c>
      <c r="Q3798" t="e">
        <f>IF(INDEX(Variables[Variable Type],$A3798)="","",
CONCATENATE("  - &amp;VariableID",TEXT($A3798,"0000"),
" {","VariableTypeCV:  ",CHAR(34),INDEX(Variables[Variable Type],$A3798),CHAR(34),
", VariableCode:  ",CHAR(34),INDEX(Variables[Variable Code],$A3798),CHAR(34),
", VariableNameCV:  ",CHAR(34),INDEX(Variables[Variable Name],$A3798),CHAR(34),
", VariableDefinition:  ",CHAR(34),INDEX(Variables[Variable Definition],$A3798),CHAR(34),
", SpecciationCV:  ",CHAR(34),INDEX(Variables[Speciation],$A3798),CHAR(34),
", NoDataValue:  ",CHAR(34),INDEX(Variables[No Data Value],$A3798),CHAR(34),"}"))</f>
        <v>#REF!</v>
      </c>
    </row>
    <row r="3799" spans="1:17" x14ac:dyDescent="0.25">
      <c r="A3799">
        <v>3796</v>
      </c>
      <c r="D3799" t="e">
        <f>IF(INDEX(People[First Name],$A3799)="","",
CONCATENATE("  - &amp;PersonID",TEXT($A3799,"0000"),
" {","PersonFirstName:  ",CHAR(34),INDEX(People[First Name],$A3799),CHAR(34),
", PersonMiddleName:  ",CHAR(34),INDEX(People[Middle Name],$A3799),CHAR(34),
", PersonLastName:  ",CHAR(34),INDEX(People[Last Name],$A3799),CHAR(34),"}"))</f>
        <v>#REF!</v>
      </c>
      <c r="E3799" t="e">
        <f>IF(INDEX(Organizations[Organization Type '[CV']],$A3799)="","",
CONCATENATE("  - &amp;OrganizationID",TEXT($A3799,"0000"),
" {","OrganizationTypeCV:  ",CHAR(34),INDEX(Organizations[Organization Type '[CV']],$A3799),CHAR(34),
", OrganizationCode:  ",CHAR(34),INDEX(Organizations[Organization Code],$A3799),CHAR(34),
", OrganizationName:  ",CHAR(34),INDEX(Organizations[Organization Name],$A3799),CHAR(34),
", OrganizationDescription:  ",CHAR(34),INDEX(Organizations[Organization Description],$A3799),CHAR(34),
", OrganizationLink:  ",CHAR(34),INDEX(Organizations[Organization Link],$A3799),CHAR(34),"}"))</f>
        <v>#REF!</v>
      </c>
      <c r="F3799" t="e">
        <f>IF(INDEX(People[First Name],$A3799)="","",
CONCATENATE("  - &amp;AffiliationID",TEXT($A3799,"0000"),
" {PersonID: *PersonID",TEXT($A3799,"0000"),
", OrganizationID: *OrganizationID",TEXT(MATCH(INDEX(People[Organization Name],$A3799),Organizations[Organization Name],0),"0000"),
", IsPrimaryOrganizationContact: , AffiliationStartDate: , AffiliationEndDate: , PrimaryPhone: ",
", PrimaryEmail: ",CHAR(34),INDEX(People[Primary Email],$A3799),CHAR(34),
", PrimaryAddress: ",CHAR(34),INDEX(People[Primary Address],$A3799),CHAR(34),
", PersonLink: }"))</f>
        <v>#REF!</v>
      </c>
      <c r="H3799" t="e">
        <f>IF(COUNTA(CitationInformation)=0,"",IF(INDEX(AuthorList[Author Name],$A3799)="","",
CONCATENATE("  - &amp;AuthorListID",TEXT($A3799,"0000"),
"  {CitationID: *CitationID0001",
", PersonID: *PersonID",TEXT(MATCH(INDEX(AuthorList[Author Name],$A3799),People[Full Name],0),"0000"),
", AuthorOrder: ",INDEX(AuthorList[Author Number],$A3799),"}")))</f>
        <v>#REF!</v>
      </c>
      <c r="K3799" t="e">
        <f>IF(INDEX(SamplingFeatures[Feature Code],$A3799)="","",
CONCATENATE("  - &amp;SamplingFeatureID",TEXT($A3799,"0000"),
" {","SamplingFeatureUUID:  ",CHAR(34),INDEX(SamplingFeatures[Sampling Feature UUID],$A3799),CHAR(34),
", SamplingFeatureTypeCV:  ",CHAR(34),INDEX(SamplingFeatures[Sampling Feature Type],$A3799),CHAR(34),
", SamplingFeatureCode:  ",CHAR(34),INDEX(SamplingFeatures[Feature Code],$A3799),CHAR(34),
", SamplingFeatureName:  ",CHAR(34),INDEX(SamplingFeatures[Feature Name],$A3799),CHAR(34),
", SamplingFeatureDescription:  ",CHAR(34),INDEX(SamplingFeatures[Feature Description],$A3799),CHAR(34),
", SamplingFeatureGeotypeCV:  ",CHAR(34),INDEX(SamplingFeatures[Feature Geo Type],$A3799),CHAR(34),
", FeatureGeometry:  ",CHAR(34),INDEX(SamplingFeatures[Feature Geometry],$A3799),CHAR(34),
", Elevation_m:  ",CHAR(34),INDEX(SamplingFeatures[Elevation_m],$A3799),CHAR(34),
", ElevationDatumCV:  ",CHAR(34),ElevationDatum,CHAR(34),"}"))</f>
        <v>#REF!</v>
      </c>
      <c r="L3799" t="e">
        <f>IF(INDEX(SamplingFeatures[Sampling Feature Type],$A3799)&lt;&gt;"Site","",
CONCATENATE("  - &amp;SiteID",TEXT(SUMPRODUCT(--($L$3:$L3798&lt;&gt;"")),"0000"),
" {","SamplingFeatureID:  *SamplingFeatureID",TEXT($A3799,"0000"),
", SiteTypeCV:  ",CHAR(34),INDEX(Sites[Site Type],$A3799),CHAR(34),
", Latitude:  ",INDEX(Sites[Latitude],$A3799),
", Longitude:  ",INDEX(Sites[Longitude],$A3799),
", SRSName:  ",CHAR(34),LatLonDatum,CHAR(34),"}"))</f>
        <v>#REF!</v>
      </c>
      <c r="M3799" t="e">
        <f>IF(INDEX(SamplingFeatures[Sampling Feature Type],$A3799)&lt;&gt;"Specimen","",
CONCATENATE("  - &amp;SpecimenID",TEXT(SUMPRODUCT(--($M$3:$M3798&lt;&gt;"")),"0000"),
" {","SamplingFeatureID:  *SamplingFeatureID",TEXT($A3799,"0000"),
", SpecimenTypeCV:  ",CHAR(34),INDEX(Specimens[Specimen Type],$A3799),CHAR(34),
", SpecimenMediumCV:  ",INDEX(Specimens[Specimen Medium],$A3799),
", IsFieldSpecimen:  ",CHAR(34),INDEX(Specimens[Is Field Specimen?],$A3799),CHAR(34),"}"))</f>
        <v>#REF!</v>
      </c>
      <c r="N3799" t="e">
        <f>IF(COUNTA(SpatialOffsets[])=0,"", IF(INDEX(SpatialOffsets[Spatial Offset Type],$A3799)="","",
CONCATENATE("  - &amp;SpatialOffsetID",TEXT($A3799,"0000"),
" {","SpatialOffsetTypeCV:  ",CHAR(34),INDEX(SpatialOffsets[Spatial Offset Type],$A3799),CHAR(34),
", Offset1Value:  ",INDEX(SpatialOffsets[Offset 1 Value],$A3799),
", Offset1UnitID:  ",CHAR(34),INDEX(SpatialOffsets[Offset 1 Unit],$A3799),CHAR(34),
", Offset2Value:  ",INDEX(SpatialOffsets[Offset 2 Value],$A3799),
", Offset2UnitID:  ",CHAR(34),INDEX(SpatialOffsets[Offset 2 Unit],$A3799),CHAR(34),
", Offset3Value:  ",INDEX(SpatialOffsets[Offset 3 Value],$A3799),
", Offset3UnitID:  ",CHAR(34),INDEX(SpatialOffsets[Offset 3 Unit],$A3799),CHAR(34),,"}")))</f>
        <v>#REF!</v>
      </c>
      <c r="O3799" t="e">
        <f>IF(COUNTA(RelatedFeatures[])=0,"", IF(INDEX(RelatedFeatures[First Sampling Feature Code],$A3799)="","",
CONCATENATE("  - &amp;RelationID",TEXT($A3799,"0000"),
" {","SamplingFeatureID:  *SamplingFeatureID",TEXT(MATCH(INDEX(RelatedFeatures[First Sampling Feature Code],$A3799),SamplingFeatures[Feature Code],0),"0000"),
", RelationshipTypeCV:  ",CHAR(34),INDEX(RelatedFeatures[Relationship Type],$A3799),CHAR(34),
", RelatedFeatureID: *SamplingFeatureID",TEXT(MATCH(INDEX(RelatedFeatures[Second Sampling Feature Code],$A3799),SamplingFeatures[Feature Code],0),"0000"),
", SpatialOffsetID:  ",IF(INDEX(RelatedFeatures[Offset Number],$A3799)="","",CONCATENATE("*SpatialOffsetID",TEXT(INDEX(RelatedFeatures[Offset Number],$A3799),"0000"))),"}")))</f>
        <v>#REF!</v>
      </c>
      <c r="P3799" t="e">
        <f>IF(INDEX(Methods[Method Type],$A3799)="","",
CONCATENATE("  - &amp;MethodID",TEXT($A3799,"0000"),
" {","MethodTypeCV:  ",CHAR(34),INDEX(Methods[Method Type],$A3799),CHAR(34),
", MethodCode:  ",CHAR(34),INDEX(Methods[Method Code],$A3799),CHAR(34),
", MethodName:  ",CHAR(34),INDEX(Methods[Method Name],$A3799),CHAR(34),
", MethodDescription:  ",CHAR(34),INDEX(Methods[Method Description],$A3799),CHAR(34),
", MethodLink:  ",CHAR(34),INDEX(Methods[Method Link],$A3799),CHAR(34),
", OrganizationID: *OrganizationID",TEXT(MATCH(INDEX(Methods[Organization Name],$A3799),Organizations[Organization Name],0),"0000"),"}"))</f>
        <v>#REF!</v>
      </c>
      <c r="Q3799" t="e">
        <f>IF(INDEX(Variables[Variable Type],$A3799)="","",
CONCATENATE("  - &amp;VariableID",TEXT($A3799,"0000"),
" {","VariableTypeCV:  ",CHAR(34),INDEX(Variables[Variable Type],$A3799),CHAR(34),
", VariableCode:  ",CHAR(34),INDEX(Variables[Variable Code],$A3799),CHAR(34),
", VariableNameCV:  ",CHAR(34),INDEX(Variables[Variable Name],$A3799),CHAR(34),
", VariableDefinition:  ",CHAR(34),INDEX(Variables[Variable Definition],$A3799),CHAR(34),
", SpecciationCV:  ",CHAR(34),INDEX(Variables[Speciation],$A3799),CHAR(34),
", NoDataValue:  ",CHAR(34),INDEX(Variables[No Data Value],$A3799),CHAR(34),"}"))</f>
        <v>#REF!</v>
      </c>
    </row>
    <row r="3800" spans="1:17" x14ac:dyDescent="0.25">
      <c r="A3800">
        <v>3797</v>
      </c>
      <c r="D3800" t="e">
        <f>IF(INDEX(People[First Name],$A3800)="","",
CONCATENATE("  - &amp;PersonID",TEXT($A3800,"0000"),
" {","PersonFirstName:  ",CHAR(34),INDEX(People[First Name],$A3800),CHAR(34),
", PersonMiddleName:  ",CHAR(34),INDEX(People[Middle Name],$A3800),CHAR(34),
", PersonLastName:  ",CHAR(34),INDEX(People[Last Name],$A3800),CHAR(34),"}"))</f>
        <v>#REF!</v>
      </c>
      <c r="E3800" t="e">
        <f>IF(INDEX(Organizations[Organization Type '[CV']],$A3800)="","",
CONCATENATE("  - &amp;OrganizationID",TEXT($A3800,"0000"),
" {","OrganizationTypeCV:  ",CHAR(34),INDEX(Organizations[Organization Type '[CV']],$A3800),CHAR(34),
", OrganizationCode:  ",CHAR(34),INDEX(Organizations[Organization Code],$A3800),CHAR(34),
", OrganizationName:  ",CHAR(34),INDEX(Organizations[Organization Name],$A3800),CHAR(34),
", OrganizationDescription:  ",CHAR(34),INDEX(Organizations[Organization Description],$A3800),CHAR(34),
", OrganizationLink:  ",CHAR(34),INDEX(Organizations[Organization Link],$A3800),CHAR(34),"}"))</f>
        <v>#REF!</v>
      </c>
      <c r="F3800" t="e">
        <f>IF(INDEX(People[First Name],$A3800)="","",
CONCATENATE("  - &amp;AffiliationID",TEXT($A3800,"0000"),
" {PersonID: *PersonID",TEXT($A3800,"0000"),
", OrganizationID: *OrganizationID",TEXT(MATCH(INDEX(People[Organization Name],$A3800),Organizations[Organization Name],0),"0000"),
", IsPrimaryOrganizationContact: , AffiliationStartDate: , AffiliationEndDate: , PrimaryPhone: ",
", PrimaryEmail: ",CHAR(34),INDEX(People[Primary Email],$A3800),CHAR(34),
", PrimaryAddress: ",CHAR(34),INDEX(People[Primary Address],$A3800),CHAR(34),
", PersonLink: }"))</f>
        <v>#REF!</v>
      </c>
      <c r="H3800" t="e">
        <f>IF(COUNTA(CitationInformation)=0,"",IF(INDEX(AuthorList[Author Name],$A3800)="","",
CONCATENATE("  - &amp;AuthorListID",TEXT($A3800,"0000"),
"  {CitationID: *CitationID0001",
", PersonID: *PersonID",TEXT(MATCH(INDEX(AuthorList[Author Name],$A3800),People[Full Name],0),"0000"),
", AuthorOrder: ",INDEX(AuthorList[Author Number],$A3800),"}")))</f>
        <v>#REF!</v>
      </c>
      <c r="K3800" t="e">
        <f>IF(INDEX(SamplingFeatures[Feature Code],$A3800)="","",
CONCATENATE("  - &amp;SamplingFeatureID",TEXT($A3800,"0000"),
" {","SamplingFeatureUUID:  ",CHAR(34),INDEX(SamplingFeatures[Sampling Feature UUID],$A3800),CHAR(34),
", SamplingFeatureTypeCV:  ",CHAR(34),INDEX(SamplingFeatures[Sampling Feature Type],$A3800),CHAR(34),
", SamplingFeatureCode:  ",CHAR(34),INDEX(SamplingFeatures[Feature Code],$A3800),CHAR(34),
", SamplingFeatureName:  ",CHAR(34),INDEX(SamplingFeatures[Feature Name],$A3800),CHAR(34),
", SamplingFeatureDescription:  ",CHAR(34),INDEX(SamplingFeatures[Feature Description],$A3800),CHAR(34),
", SamplingFeatureGeotypeCV:  ",CHAR(34),INDEX(SamplingFeatures[Feature Geo Type],$A3800),CHAR(34),
", FeatureGeometry:  ",CHAR(34),INDEX(SamplingFeatures[Feature Geometry],$A3800),CHAR(34),
", Elevation_m:  ",CHAR(34),INDEX(SamplingFeatures[Elevation_m],$A3800),CHAR(34),
", ElevationDatumCV:  ",CHAR(34),ElevationDatum,CHAR(34),"}"))</f>
        <v>#REF!</v>
      </c>
      <c r="L3800" t="e">
        <f>IF(INDEX(SamplingFeatures[Sampling Feature Type],$A3800)&lt;&gt;"Site","",
CONCATENATE("  - &amp;SiteID",TEXT(SUMPRODUCT(--($L$3:$L3799&lt;&gt;"")),"0000"),
" {","SamplingFeatureID:  *SamplingFeatureID",TEXT($A3800,"0000"),
", SiteTypeCV:  ",CHAR(34),INDEX(Sites[Site Type],$A3800),CHAR(34),
", Latitude:  ",INDEX(Sites[Latitude],$A3800),
", Longitude:  ",INDEX(Sites[Longitude],$A3800),
", SRSName:  ",CHAR(34),LatLonDatum,CHAR(34),"}"))</f>
        <v>#REF!</v>
      </c>
      <c r="M3800" t="e">
        <f>IF(INDEX(SamplingFeatures[Sampling Feature Type],$A3800)&lt;&gt;"Specimen","",
CONCATENATE("  - &amp;SpecimenID",TEXT(SUMPRODUCT(--($M$3:$M3799&lt;&gt;"")),"0000"),
" {","SamplingFeatureID:  *SamplingFeatureID",TEXT($A3800,"0000"),
", SpecimenTypeCV:  ",CHAR(34),INDEX(Specimens[Specimen Type],$A3800),CHAR(34),
", SpecimenMediumCV:  ",INDEX(Specimens[Specimen Medium],$A3800),
", IsFieldSpecimen:  ",CHAR(34),INDEX(Specimens[Is Field Specimen?],$A3800),CHAR(34),"}"))</f>
        <v>#REF!</v>
      </c>
      <c r="N3800" t="e">
        <f>IF(COUNTA(SpatialOffsets[])=0,"", IF(INDEX(SpatialOffsets[Spatial Offset Type],$A3800)="","",
CONCATENATE("  - &amp;SpatialOffsetID",TEXT($A3800,"0000"),
" {","SpatialOffsetTypeCV:  ",CHAR(34),INDEX(SpatialOffsets[Spatial Offset Type],$A3800),CHAR(34),
", Offset1Value:  ",INDEX(SpatialOffsets[Offset 1 Value],$A3800),
", Offset1UnitID:  ",CHAR(34),INDEX(SpatialOffsets[Offset 1 Unit],$A3800),CHAR(34),
", Offset2Value:  ",INDEX(SpatialOffsets[Offset 2 Value],$A3800),
", Offset2UnitID:  ",CHAR(34),INDEX(SpatialOffsets[Offset 2 Unit],$A3800),CHAR(34),
", Offset3Value:  ",INDEX(SpatialOffsets[Offset 3 Value],$A3800),
", Offset3UnitID:  ",CHAR(34),INDEX(SpatialOffsets[Offset 3 Unit],$A3800),CHAR(34),,"}")))</f>
        <v>#REF!</v>
      </c>
      <c r="O3800" t="e">
        <f>IF(COUNTA(RelatedFeatures[])=0,"", IF(INDEX(RelatedFeatures[First Sampling Feature Code],$A3800)="","",
CONCATENATE("  - &amp;RelationID",TEXT($A3800,"0000"),
" {","SamplingFeatureID:  *SamplingFeatureID",TEXT(MATCH(INDEX(RelatedFeatures[First Sampling Feature Code],$A3800),SamplingFeatures[Feature Code],0),"0000"),
", RelationshipTypeCV:  ",CHAR(34),INDEX(RelatedFeatures[Relationship Type],$A3800),CHAR(34),
", RelatedFeatureID: *SamplingFeatureID",TEXT(MATCH(INDEX(RelatedFeatures[Second Sampling Feature Code],$A3800),SamplingFeatures[Feature Code],0),"0000"),
", SpatialOffsetID:  ",IF(INDEX(RelatedFeatures[Offset Number],$A3800)="","",CONCATENATE("*SpatialOffsetID",TEXT(INDEX(RelatedFeatures[Offset Number],$A3800),"0000"))),"}")))</f>
        <v>#REF!</v>
      </c>
      <c r="P3800" t="e">
        <f>IF(INDEX(Methods[Method Type],$A3800)="","",
CONCATENATE("  - &amp;MethodID",TEXT($A3800,"0000"),
" {","MethodTypeCV:  ",CHAR(34),INDEX(Methods[Method Type],$A3800),CHAR(34),
", MethodCode:  ",CHAR(34),INDEX(Methods[Method Code],$A3800),CHAR(34),
", MethodName:  ",CHAR(34),INDEX(Methods[Method Name],$A3800),CHAR(34),
", MethodDescription:  ",CHAR(34),INDEX(Methods[Method Description],$A3800),CHAR(34),
", MethodLink:  ",CHAR(34),INDEX(Methods[Method Link],$A3800),CHAR(34),
", OrganizationID: *OrganizationID",TEXT(MATCH(INDEX(Methods[Organization Name],$A3800),Organizations[Organization Name],0),"0000"),"}"))</f>
        <v>#REF!</v>
      </c>
      <c r="Q3800" t="e">
        <f>IF(INDEX(Variables[Variable Type],$A3800)="","",
CONCATENATE("  - &amp;VariableID",TEXT($A3800,"0000"),
" {","VariableTypeCV:  ",CHAR(34),INDEX(Variables[Variable Type],$A3800),CHAR(34),
", VariableCode:  ",CHAR(34),INDEX(Variables[Variable Code],$A3800),CHAR(34),
", VariableNameCV:  ",CHAR(34),INDEX(Variables[Variable Name],$A3800),CHAR(34),
", VariableDefinition:  ",CHAR(34),INDEX(Variables[Variable Definition],$A3800),CHAR(34),
", SpecciationCV:  ",CHAR(34),INDEX(Variables[Speciation],$A3800),CHAR(34),
", NoDataValue:  ",CHAR(34),INDEX(Variables[No Data Value],$A3800),CHAR(34),"}"))</f>
        <v>#REF!</v>
      </c>
    </row>
    <row r="3801" spans="1:17" x14ac:dyDescent="0.25">
      <c r="A3801">
        <v>3798</v>
      </c>
      <c r="D3801" t="e">
        <f>IF(INDEX(People[First Name],$A3801)="","",
CONCATENATE("  - &amp;PersonID",TEXT($A3801,"0000"),
" {","PersonFirstName:  ",CHAR(34),INDEX(People[First Name],$A3801),CHAR(34),
", PersonMiddleName:  ",CHAR(34),INDEX(People[Middle Name],$A3801),CHAR(34),
", PersonLastName:  ",CHAR(34),INDEX(People[Last Name],$A3801),CHAR(34),"}"))</f>
        <v>#REF!</v>
      </c>
      <c r="E3801" t="e">
        <f>IF(INDEX(Organizations[Organization Type '[CV']],$A3801)="","",
CONCATENATE("  - &amp;OrganizationID",TEXT($A3801,"0000"),
" {","OrganizationTypeCV:  ",CHAR(34),INDEX(Organizations[Organization Type '[CV']],$A3801),CHAR(34),
", OrganizationCode:  ",CHAR(34),INDEX(Organizations[Organization Code],$A3801),CHAR(34),
", OrganizationName:  ",CHAR(34),INDEX(Organizations[Organization Name],$A3801),CHAR(34),
", OrganizationDescription:  ",CHAR(34),INDEX(Organizations[Organization Description],$A3801),CHAR(34),
", OrganizationLink:  ",CHAR(34),INDEX(Organizations[Organization Link],$A3801),CHAR(34),"}"))</f>
        <v>#REF!</v>
      </c>
      <c r="F3801" t="e">
        <f>IF(INDEX(People[First Name],$A3801)="","",
CONCATENATE("  - &amp;AffiliationID",TEXT($A3801,"0000"),
" {PersonID: *PersonID",TEXT($A3801,"0000"),
", OrganizationID: *OrganizationID",TEXT(MATCH(INDEX(People[Organization Name],$A3801),Organizations[Organization Name],0),"0000"),
", IsPrimaryOrganizationContact: , AffiliationStartDate: , AffiliationEndDate: , PrimaryPhone: ",
", PrimaryEmail: ",CHAR(34),INDEX(People[Primary Email],$A3801),CHAR(34),
", PrimaryAddress: ",CHAR(34),INDEX(People[Primary Address],$A3801),CHAR(34),
", PersonLink: }"))</f>
        <v>#REF!</v>
      </c>
      <c r="H3801" t="e">
        <f>IF(COUNTA(CitationInformation)=0,"",IF(INDEX(AuthorList[Author Name],$A3801)="","",
CONCATENATE("  - &amp;AuthorListID",TEXT($A3801,"0000"),
"  {CitationID: *CitationID0001",
", PersonID: *PersonID",TEXT(MATCH(INDEX(AuthorList[Author Name],$A3801),People[Full Name],0),"0000"),
", AuthorOrder: ",INDEX(AuthorList[Author Number],$A3801),"}")))</f>
        <v>#REF!</v>
      </c>
      <c r="K3801" t="e">
        <f>IF(INDEX(SamplingFeatures[Feature Code],$A3801)="","",
CONCATENATE("  - &amp;SamplingFeatureID",TEXT($A3801,"0000"),
" {","SamplingFeatureUUID:  ",CHAR(34),INDEX(SamplingFeatures[Sampling Feature UUID],$A3801),CHAR(34),
", SamplingFeatureTypeCV:  ",CHAR(34),INDEX(SamplingFeatures[Sampling Feature Type],$A3801),CHAR(34),
", SamplingFeatureCode:  ",CHAR(34),INDEX(SamplingFeatures[Feature Code],$A3801),CHAR(34),
", SamplingFeatureName:  ",CHAR(34),INDEX(SamplingFeatures[Feature Name],$A3801),CHAR(34),
", SamplingFeatureDescription:  ",CHAR(34),INDEX(SamplingFeatures[Feature Description],$A3801),CHAR(34),
", SamplingFeatureGeotypeCV:  ",CHAR(34),INDEX(SamplingFeatures[Feature Geo Type],$A3801),CHAR(34),
", FeatureGeometry:  ",CHAR(34),INDEX(SamplingFeatures[Feature Geometry],$A3801),CHAR(34),
", Elevation_m:  ",CHAR(34),INDEX(SamplingFeatures[Elevation_m],$A3801),CHAR(34),
", ElevationDatumCV:  ",CHAR(34),ElevationDatum,CHAR(34),"}"))</f>
        <v>#REF!</v>
      </c>
      <c r="L3801" t="e">
        <f>IF(INDEX(SamplingFeatures[Sampling Feature Type],$A3801)&lt;&gt;"Site","",
CONCATENATE("  - &amp;SiteID",TEXT(SUMPRODUCT(--($L$3:$L3800&lt;&gt;"")),"0000"),
" {","SamplingFeatureID:  *SamplingFeatureID",TEXT($A3801,"0000"),
", SiteTypeCV:  ",CHAR(34),INDEX(Sites[Site Type],$A3801),CHAR(34),
", Latitude:  ",INDEX(Sites[Latitude],$A3801),
", Longitude:  ",INDEX(Sites[Longitude],$A3801),
", SRSName:  ",CHAR(34),LatLonDatum,CHAR(34),"}"))</f>
        <v>#REF!</v>
      </c>
      <c r="M3801" t="e">
        <f>IF(INDEX(SamplingFeatures[Sampling Feature Type],$A3801)&lt;&gt;"Specimen","",
CONCATENATE("  - &amp;SpecimenID",TEXT(SUMPRODUCT(--($M$3:$M3800&lt;&gt;"")),"0000"),
" {","SamplingFeatureID:  *SamplingFeatureID",TEXT($A3801,"0000"),
", SpecimenTypeCV:  ",CHAR(34),INDEX(Specimens[Specimen Type],$A3801),CHAR(34),
", SpecimenMediumCV:  ",INDEX(Specimens[Specimen Medium],$A3801),
", IsFieldSpecimen:  ",CHAR(34),INDEX(Specimens[Is Field Specimen?],$A3801),CHAR(34),"}"))</f>
        <v>#REF!</v>
      </c>
      <c r="N3801" t="e">
        <f>IF(COUNTA(SpatialOffsets[])=0,"", IF(INDEX(SpatialOffsets[Spatial Offset Type],$A3801)="","",
CONCATENATE("  - &amp;SpatialOffsetID",TEXT($A3801,"0000"),
" {","SpatialOffsetTypeCV:  ",CHAR(34),INDEX(SpatialOffsets[Spatial Offset Type],$A3801),CHAR(34),
", Offset1Value:  ",INDEX(SpatialOffsets[Offset 1 Value],$A3801),
", Offset1UnitID:  ",CHAR(34),INDEX(SpatialOffsets[Offset 1 Unit],$A3801),CHAR(34),
", Offset2Value:  ",INDEX(SpatialOffsets[Offset 2 Value],$A3801),
", Offset2UnitID:  ",CHAR(34),INDEX(SpatialOffsets[Offset 2 Unit],$A3801),CHAR(34),
", Offset3Value:  ",INDEX(SpatialOffsets[Offset 3 Value],$A3801),
", Offset3UnitID:  ",CHAR(34),INDEX(SpatialOffsets[Offset 3 Unit],$A3801),CHAR(34),,"}")))</f>
        <v>#REF!</v>
      </c>
      <c r="O3801" t="e">
        <f>IF(COUNTA(RelatedFeatures[])=0,"", IF(INDEX(RelatedFeatures[First Sampling Feature Code],$A3801)="","",
CONCATENATE("  - &amp;RelationID",TEXT($A3801,"0000"),
" {","SamplingFeatureID:  *SamplingFeatureID",TEXT(MATCH(INDEX(RelatedFeatures[First Sampling Feature Code],$A3801),SamplingFeatures[Feature Code],0),"0000"),
", RelationshipTypeCV:  ",CHAR(34),INDEX(RelatedFeatures[Relationship Type],$A3801),CHAR(34),
", RelatedFeatureID: *SamplingFeatureID",TEXT(MATCH(INDEX(RelatedFeatures[Second Sampling Feature Code],$A3801),SamplingFeatures[Feature Code],0),"0000"),
", SpatialOffsetID:  ",IF(INDEX(RelatedFeatures[Offset Number],$A3801)="","",CONCATENATE("*SpatialOffsetID",TEXT(INDEX(RelatedFeatures[Offset Number],$A3801),"0000"))),"}")))</f>
        <v>#REF!</v>
      </c>
      <c r="P3801" t="e">
        <f>IF(INDEX(Methods[Method Type],$A3801)="","",
CONCATENATE("  - &amp;MethodID",TEXT($A3801,"0000"),
" {","MethodTypeCV:  ",CHAR(34),INDEX(Methods[Method Type],$A3801),CHAR(34),
", MethodCode:  ",CHAR(34),INDEX(Methods[Method Code],$A3801),CHAR(34),
", MethodName:  ",CHAR(34),INDEX(Methods[Method Name],$A3801),CHAR(34),
", MethodDescription:  ",CHAR(34),INDEX(Methods[Method Description],$A3801),CHAR(34),
", MethodLink:  ",CHAR(34),INDEX(Methods[Method Link],$A3801),CHAR(34),
", OrganizationID: *OrganizationID",TEXT(MATCH(INDEX(Methods[Organization Name],$A3801),Organizations[Organization Name],0),"0000"),"}"))</f>
        <v>#REF!</v>
      </c>
      <c r="Q3801" t="e">
        <f>IF(INDEX(Variables[Variable Type],$A3801)="","",
CONCATENATE("  - &amp;VariableID",TEXT($A3801,"0000"),
" {","VariableTypeCV:  ",CHAR(34),INDEX(Variables[Variable Type],$A3801),CHAR(34),
", VariableCode:  ",CHAR(34),INDEX(Variables[Variable Code],$A3801),CHAR(34),
", VariableNameCV:  ",CHAR(34),INDEX(Variables[Variable Name],$A3801),CHAR(34),
", VariableDefinition:  ",CHAR(34),INDEX(Variables[Variable Definition],$A3801),CHAR(34),
", SpecciationCV:  ",CHAR(34),INDEX(Variables[Speciation],$A3801),CHAR(34),
", NoDataValue:  ",CHAR(34),INDEX(Variables[No Data Value],$A3801),CHAR(34),"}"))</f>
        <v>#REF!</v>
      </c>
    </row>
    <row r="3802" spans="1:17" x14ac:dyDescent="0.25">
      <c r="A3802">
        <v>3799</v>
      </c>
      <c r="D3802" t="e">
        <f>IF(INDEX(People[First Name],$A3802)="","",
CONCATENATE("  - &amp;PersonID",TEXT($A3802,"0000"),
" {","PersonFirstName:  ",CHAR(34),INDEX(People[First Name],$A3802),CHAR(34),
", PersonMiddleName:  ",CHAR(34),INDEX(People[Middle Name],$A3802),CHAR(34),
", PersonLastName:  ",CHAR(34),INDEX(People[Last Name],$A3802),CHAR(34),"}"))</f>
        <v>#REF!</v>
      </c>
      <c r="E3802" t="e">
        <f>IF(INDEX(Organizations[Organization Type '[CV']],$A3802)="","",
CONCATENATE("  - &amp;OrganizationID",TEXT($A3802,"0000"),
" {","OrganizationTypeCV:  ",CHAR(34),INDEX(Organizations[Organization Type '[CV']],$A3802),CHAR(34),
", OrganizationCode:  ",CHAR(34),INDEX(Organizations[Organization Code],$A3802),CHAR(34),
", OrganizationName:  ",CHAR(34),INDEX(Organizations[Organization Name],$A3802),CHAR(34),
", OrganizationDescription:  ",CHAR(34),INDEX(Organizations[Organization Description],$A3802),CHAR(34),
", OrganizationLink:  ",CHAR(34),INDEX(Organizations[Organization Link],$A3802),CHAR(34),"}"))</f>
        <v>#REF!</v>
      </c>
      <c r="F3802" t="e">
        <f>IF(INDEX(People[First Name],$A3802)="","",
CONCATENATE("  - &amp;AffiliationID",TEXT($A3802,"0000"),
" {PersonID: *PersonID",TEXT($A3802,"0000"),
", OrganizationID: *OrganizationID",TEXT(MATCH(INDEX(People[Organization Name],$A3802),Organizations[Organization Name],0),"0000"),
", IsPrimaryOrganizationContact: , AffiliationStartDate: , AffiliationEndDate: , PrimaryPhone: ",
", PrimaryEmail: ",CHAR(34),INDEX(People[Primary Email],$A3802),CHAR(34),
", PrimaryAddress: ",CHAR(34),INDEX(People[Primary Address],$A3802),CHAR(34),
", PersonLink: }"))</f>
        <v>#REF!</v>
      </c>
      <c r="H3802" t="e">
        <f>IF(COUNTA(CitationInformation)=0,"",IF(INDEX(AuthorList[Author Name],$A3802)="","",
CONCATENATE("  - &amp;AuthorListID",TEXT($A3802,"0000"),
"  {CitationID: *CitationID0001",
", PersonID: *PersonID",TEXT(MATCH(INDEX(AuthorList[Author Name],$A3802),People[Full Name],0),"0000"),
", AuthorOrder: ",INDEX(AuthorList[Author Number],$A3802),"}")))</f>
        <v>#REF!</v>
      </c>
      <c r="K3802" t="e">
        <f>IF(INDEX(SamplingFeatures[Feature Code],$A3802)="","",
CONCATENATE("  - &amp;SamplingFeatureID",TEXT($A3802,"0000"),
" {","SamplingFeatureUUID:  ",CHAR(34),INDEX(SamplingFeatures[Sampling Feature UUID],$A3802),CHAR(34),
", SamplingFeatureTypeCV:  ",CHAR(34),INDEX(SamplingFeatures[Sampling Feature Type],$A3802),CHAR(34),
", SamplingFeatureCode:  ",CHAR(34),INDEX(SamplingFeatures[Feature Code],$A3802),CHAR(34),
", SamplingFeatureName:  ",CHAR(34),INDEX(SamplingFeatures[Feature Name],$A3802),CHAR(34),
", SamplingFeatureDescription:  ",CHAR(34),INDEX(SamplingFeatures[Feature Description],$A3802),CHAR(34),
", SamplingFeatureGeotypeCV:  ",CHAR(34),INDEX(SamplingFeatures[Feature Geo Type],$A3802),CHAR(34),
", FeatureGeometry:  ",CHAR(34),INDEX(SamplingFeatures[Feature Geometry],$A3802),CHAR(34),
", Elevation_m:  ",CHAR(34),INDEX(SamplingFeatures[Elevation_m],$A3802),CHAR(34),
", ElevationDatumCV:  ",CHAR(34),ElevationDatum,CHAR(34),"}"))</f>
        <v>#REF!</v>
      </c>
      <c r="L3802" t="e">
        <f>IF(INDEX(SamplingFeatures[Sampling Feature Type],$A3802)&lt;&gt;"Site","",
CONCATENATE("  - &amp;SiteID",TEXT(SUMPRODUCT(--($L$3:$L3801&lt;&gt;"")),"0000"),
" {","SamplingFeatureID:  *SamplingFeatureID",TEXT($A3802,"0000"),
", SiteTypeCV:  ",CHAR(34),INDEX(Sites[Site Type],$A3802),CHAR(34),
", Latitude:  ",INDEX(Sites[Latitude],$A3802),
", Longitude:  ",INDEX(Sites[Longitude],$A3802),
", SRSName:  ",CHAR(34),LatLonDatum,CHAR(34),"}"))</f>
        <v>#REF!</v>
      </c>
      <c r="M3802" t="e">
        <f>IF(INDEX(SamplingFeatures[Sampling Feature Type],$A3802)&lt;&gt;"Specimen","",
CONCATENATE("  - &amp;SpecimenID",TEXT(SUMPRODUCT(--($M$3:$M3801&lt;&gt;"")),"0000"),
" {","SamplingFeatureID:  *SamplingFeatureID",TEXT($A3802,"0000"),
", SpecimenTypeCV:  ",CHAR(34),INDEX(Specimens[Specimen Type],$A3802),CHAR(34),
", SpecimenMediumCV:  ",INDEX(Specimens[Specimen Medium],$A3802),
", IsFieldSpecimen:  ",CHAR(34),INDEX(Specimens[Is Field Specimen?],$A3802),CHAR(34),"}"))</f>
        <v>#REF!</v>
      </c>
      <c r="N3802" t="e">
        <f>IF(COUNTA(SpatialOffsets[])=0,"", IF(INDEX(SpatialOffsets[Spatial Offset Type],$A3802)="","",
CONCATENATE("  - &amp;SpatialOffsetID",TEXT($A3802,"0000"),
" {","SpatialOffsetTypeCV:  ",CHAR(34),INDEX(SpatialOffsets[Spatial Offset Type],$A3802),CHAR(34),
", Offset1Value:  ",INDEX(SpatialOffsets[Offset 1 Value],$A3802),
", Offset1UnitID:  ",CHAR(34),INDEX(SpatialOffsets[Offset 1 Unit],$A3802),CHAR(34),
", Offset2Value:  ",INDEX(SpatialOffsets[Offset 2 Value],$A3802),
", Offset2UnitID:  ",CHAR(34),INDEX(SpatialOffsets[Offset 2 Unit],$A3802),CHAR(34),
", Offset3Value:  ",INDEX(SpatialOffsets[Offset 3 Value],$A3802),
", Offset3UnitID:  ",CHAR(34),INDEX(SpatialOffsets[Offset 3 Unit],$A3802),CHAR(34),,"}")))</f>
        <v>#REF!</v>
      </c>
      <c r="O3802" t="e">
        <f>IF(COUNTA(RelatedFeatures[])=0,"", IF(INDEX(RelatedFeatures[First Sampling Feature Code],$A3802)="","",
CONCATENATE("  - &amp;RelationID",TEXT($A3802,"0000"),
" {","SamplingFeatureID:  *SamplingFeatureID",TEXT(MATCH(INDEX(RelatedFeatures[First Sampling Feature Code],$A3802),SamplingFeatures[Feature Code],0),"0000"),
", RelationshipTypeCV:  ",CHAR(34),INDEX(RelatedFeatures[Relationship Type],$A3802),CHAR(34),
", RelatedFeatureID: *SamplingFeatureID",TEXT(MATCH(INDEX(RelatedFeatures[Second Sampling Feature Code],$A3802),SamplingFeatures[Feature Code],0),"0000"),
", SpatialOffsetID:  ",IF(INDEX(RelatedFeatures[Offset Number],$A3802)="","",CONCATENATE("*SpatialOffsetID",TEXT(INDEX(RelatedFeatures[Offset Number],$A3802),"0000"))),"}")))</f>
        <v>#REF!</v>
      </c>
      <c r="P3802" t="e">
        <f>IF(INDEX(Methods[Method Type],$A3802)="","",
CONCATENATE("  - &amp;MethodID",TEXT($A3802,"0000"),
" {","MethodTypeCV:  ",CHAR(34),INDEX(Methods[Method Type],$A3802),CHAR(34),
", MethodCode:  ",CHAR(34),INDEX(Methods[Method Code],$A3802),CHAR(34),
", MethodName:  ",CHAR(34),INDEX(Methods[Method Name],$A3802),CHAR(34),
", MethodDescription:  ",CHAR(34),INDEX(Methods[Method Description],$A3802),CHAR(34),
", MethodLink:  ",CHAR(34),INDEX(Methods[Method Link],$A3802),CHAR(34),
", OrganizationID: *OrganizationID",TEXT(MATCH(INDEX(Methods[Organization Name],$A3802),Organizations[Organization Name],0),"0000"),"}"))</f>
        <v>#REF!</v>
      </c>
      <c r="Q3802" t="e">
        <f>IF(INDEX(Variables[Variable Type],$A3802)="","",
CONCATENATE("  - &amp;VariableID",TEXT($A3802,"0000"),
" {","VariableTypeCV:  ",CHAR(34),INDEX(Variables[Variable Type],$A3802),CHAR(34),
", VariableCode:  ",CHAR(34),INDEX(Variables[Variable Code],$A3802),CHAR(34),
", VariableNameCV:  ",CHAR(34),INDEX(Variables[Variable Name],$A3802),CHAR(34),
", VariableDefinition:  ",CHAR(34),INDEX(Variables[Variable Definition],$A3802),CHAR(34),
", SpecciationCV:  ",CHAR(34),INDEX(Variables[Speciation],$A3802),CHAR(34),
", NoDataValue:  ",CHAR(34),INDEX(Variables[No Data Value],$A3802),CHAR(34),"}"))</f>
        <v>#REF!</v>
      </c>
    </row>
    <row r="3803" spans="1:17" x14ac:dyDescent="0.25">
      <c r="A3803">
        <v>3800</v>
      </c>
      <c r="D3803" t="e">
        <f>IF(INDEX(People[First Name],$A3803)="","",
CONCATENATE("  - &amp;PersonID",TEXT($A3803,"0000"),
" {","PersonFirstName:  ",CHAR(34),INDEX(People[First Name],$A3803),CHAR(34),
", PersonMiddleName:  ",CHAR(34),INDEX(People[Middle Name],$A3803),CHAR(34),
", PersonLastName:  ",CHAR(34),INDEX(People[Last Name],$A3803),CHAR(34),"}"))</f>
        <v>#REF!</v>
      </c>
      <c r="E3803" t="e">
        <f>IF(INDEX(Organizations[Organization Type '[CV']],$A3803)="","",
CONCATENATE("  - &amp;OrganizationID",TEXT($A3803,"0000"),
" {","OrganizationTypeCV:  ",CHAR(34),INDEX(Organizations[Organization Type '[CV']],$A3803),CHAR(34),
", OrganizationCode:  ",CHAR(34),INDEX(Organizations[Organization Code],$A3803),CHAR(34),
", OrganizationName:  ",CHAR(34),INDEX(Organizations[Organization Name],$A3803),CHAR(34),
", OrganizationDescription:  ",CHAR(34),INDEX(Organizations[Organization Description],$A3803),CHAR(34),
", OrganizationLink:  ",CHAR(34),INDEX(Organizations[Organization Link],$A3803),CHAR(34),"}"))</f>
        <v>#REF!</v>
      </c>
      <c r="F3803" t="e">
        <f>IF(INDEX(People[First Name],$A3803)="","",
CONCATENATE("  - &amp;AffiliationID",TEXT($A3803,"0000"),
" {PersonID: *PersonID",TEXT($A3803,"0000"),
", OrganizationID: *OrganizationID",TEXT(MATCH(INDEX(People[Organization Name],$A3803),Organizations[Organization Name],0),"0000"),
", IsPrimaryOrganizationContact: , AffiliationStartDate: , AffiliationEndDate: , PrimaryPhone: ",
", PrimaryEmail: ",CHAR(34),INDEX(People[Primary Email],$A3803),CHAR(34),
", PrimaryAddress: ",CHAR(34),INDEX(People[Primary Address],$A3803),CHAR(34),
", PersonLink: }"))</f>
        <v>#REF!</v>
      </c>
      <c r="H3803" t="e">
        <f>IF(COUNTA(CitationInformation)=0,"",IF(INDEX(AuthorList[Author Name],$A3803)="","",
CONCATENATE("  - &amp;AuthorListID",TEXT($A3803,"0000"),
"  {CitationID: *CitationID0001",
", PersonID: *PersonID",TEXT(MATCH(INDEX(AuthorList[Author Name],$A3803),People[Full Name],0),"0000"),
", AuthorOrder: ",INDEX(AuthorList[Author Number],$A3803),"}")))</f>
        <v>#REF!</v>
      </c>
      <c r="K3803" t="e">
        <f>IF(INDEX(SamplingFeatures[Feature Code],$A3803)="","",
CONCATENATE("  - &amp;SamplingFeatureID",TEXT($A3803,"0000"),
" {","SamplingFeatureUUID:  ",CHAR(34),INDEX(SamplingFeatures[Sampling Feature UUID],$A3803),CHAR(34),
", SamplingFeatureTypeCV:  ",CHAR(34),INDEX(SamplingFeatures[Sampling Feature Type],$A3803),CHAR(34),
", SamplingFeatureCode:  ",CHAR(34),INDEX(SamplingFeatures[Feature Code],$A3803),CHAR(34),
", SamplingFeatureName:  ",CHAR(34),INDEX(SamplingFeatures[Feature Name],$A3803),CHAR(34),
", SamplingFeatureDescription:  ",CHAR(34),INDEX(SamplingFeatures[Feature Description],$A3803),CHAR(34),
", SamplingFeatureGeotypeCV:  ",CHAR(34),INDEX(SamplingFeatures[Feature Geo Type],$A3803),CHAR(34),
", FeatureGeometry:  ",CHAR(34),INDEX(SamplingFeatures[Feature Geometry],$A3803),CHAR(34),
", Elevation_m:  ",CHAR(34),INDEX(SamplingFeatures[Elevation_m],$A3803),CHAR(34),
", ElevationDatumCV:  ",CHAR(34),ElevationDatum,CHAR(34),"}"))</f>
        <v>#REF!</v>
      </c>
      <c r="L3803" t="e">
        <f>IF(INDEX(SamplingFeatures[Sampling Feature Type],$A3803)&lt;&gt;"Site","",
CONCATENATE("  - &amp;SiteID",TEXT(SUMPRODUCT(--($L$3:$L3802&lt;&gt;"")),"0000"),
" {","SamplingFeatureID:  *SamplingFeatureID",TEXT($A3803,"0000"),
", SiteTypeCV:  ",CHAR(34),INDEX(Sites[Site Type],$A3803),CHAR(34),
", Latitude:  ",INDEX(Sites[Latitude],$A3803),
", Longitude:  ",INDEX(Sites[Longitude],$A3803),
", SRSName:  ",CHAR(34),LatLonDatum,CHAR(34),"}"))</f>
        <v>#REF!</v>
      </c>
      <c r="M3803" t="e">
        <f>IF(INDEX(SamplingFeatures[Sampling Feature Type],$A3803)&lt;&gt;"Specimen","",
CONCATENATE("  - &amp;SpecimenID",TEXT(SUMPRODUCT(--($M$3:$M3802&lt;&gt;"")),"0000"),
" {","SamplingFeatureID:  *SamplingFeatureID",TEXT($A3803,"0000"),
", SpecimenTypeCV:  ",CHAR(34),INDEX(Specimens[Specimen Type],$A3803),CHAR(34),
", SpecimenMediumCV:  ",INDEX(Specimens[Specimen Medium],$A3803),
", IsFieldSpecimen:  ",CHAR(34),INDEX(Specimens[Is Field Specimen?],$A3803),CHAR(34),"}"))</f>
        <v>#REF!</v>
      </c>
      <c r="N3803" t="e">
        <f>IF(COUNTA(SpatialOffsets[])=0,"", IF(INDEX(SpatialOffsets[Spatial Offset Type],$A3803)="","",
CONCATENATE("  - &amp;SpatialOffsetID",TEXT($A3803,"0000"),
" {","SpatialOffsetTypeCV:  ",CHAR(34),INDEX(SpatialOffsets[Spatial Offset Type],$A3803),CHAR(34),
", Offset1Value:  ",INDEX(SpatialOffsets[Offset 1 Value],$A3803),
", Offset1UnitID:  ",CHAR(34),INDEX(SpatialOffsets[Offset 1 Unit],$A3803),CHAR(34),
", Offset2Value:  ",INDEX(SpatialOffsets[Offset 2 Value],$A3803),
", Offset2UnitID:  ",CHAR(34),INDEX(SpatialOffsets[Offset 2 Unit],$A3803),CHAR(34),
", Offset3Value:  ",INDEX(SpatialOffsets[Offset 3 Value],$A3803),
", Offset3UnitID:  ",CHAR(34),INDEX(SpatialOffsets[Offset 3 Unit],$A3803),CHAR(34),,"}")))</f>
        <v>#REF!</v>
      </c>
      <c r="O3803" t="e">
        <f>IF(COUNTA(RelatedFeatures[])=0,"", IF(INDEX(RelatedFeatures[First Sampling Feature Code],$A3803)="","",
CONCATENATE("  - &amp;RelationID",TEXT($A3803,"0000"),
" {","SamplingFeatureID:  *SamplingFeatureID",TEXT(MATCH(INDEX(RelatedFeatures[First Sampling Feature Code],$A3803),SamplingFeatures[Feature Code],0),"0000"),
", RelationshipTypeCV:  ",CHAR(34),INDEX(RelatedFeatures[Relationship Type],$A3803),CHAR(34),
", RelatedFeatureID: *SamplingFeatureID",TEXT(MATCH(INDEX(RelatedFeatures[Second Sampling Feature Code],$A3803),SamplingFeatures[Feature Code],0),"0000"),
", SpatialOffsetID:  ",IF(INDEX(RelatedFeatures[Offset Number],$A3803)="","",CONCATENATE("*SpatialOffsetID",TEXT(INDEX(RelatedFeatures[Offset Number],$A3803),"0000"))),"}")))</f>
        <v>#REF!</v>
      </c>
      <c r="P3803" t="e">
        <f>IF(INDEX(Methods[Method Type],$A3803)="","",
CONCATENATE("  - &amp;MethodID",TEXT($A3803,"0000"),
" {","MethodTypeCV:  ",CHAR(34),INDEX(Methods[Method Type],$A3803),CHAR(34),
", MethodCode:  ",CHAR(34),INDEX(Methods[Method Code],$A3803),CHAR(34),
", MethodName:  ",CHAR(34),INDEX(Methods[Method Name],$A3803),CHAR(34),
", MethodDescription:  ",CHAR(34),INDEX(Methods[Method Description],$A3803),CHAR(34),
", MethodLink:  ",CHAR(34),INDEX(Methods[Method Link],$A3803),CHAR(34),
", OrganizationID: *OrganizationID",TEXT(MATCH(INDEX(Methods[Organization Name],$A3803),Organizations[Organization Name],0),"0000"),"}"))</f>
        <v>#REF!</v>
      </c>
      <c r="Q3803" t="e">
        <f>IF(INDEX(Variables[Variable Type],$A3803)="","",
CONCATENATE("  - &amp;VariableID",TEXT($A3803,"0000"),
" {","VariableTypeCV:  ",CHAR(34),INDEX(Variables[Variable Type],$A3803),CHAR(34),
", VariableCode:  ",CHAR(34),INDEX(Variables[Variable Code],$A3803),CHAR(34),
", VariableNameCV:  ",CHAR(34),INDEX(Variables[Variable Name],$A3803),CHAR(34),
", VariableDefinition:  ",CHAR(34),INDEX(Variables[Variable Definition],$A3803),CHAR(34),
", SpecciationCV:  ",CHAR(34),INDEX(Variables[Speciation],$A3803),CHAR(34),
", NoDataValue:  ",CHAR(34),INDEX(Variables[No Data Value],$A3803),CHAR(34),"}"))</f>
        <v>#REF!</v>
      </c>
    </row>
    <row r="3804" spans="1:17" x14ac:dyDescent="0.25">
      <c r="A3804">
        <v>3801</v>
      </c>
      <c r="D3804" t="e">
        <f>IF(INDEX(People[First Name],$A3804)="","",
CONCATENATE("  - &amp;PersonID",TEXT($A3804,"0000"),
" {","PersonFirstName:  ",CHAR(34),INDEX(People[First Name],$A3804),CHAR(34),
", PersonMiddleName:  ",CHAR(34),INDEX(People[Middle Name],$A3804),CHAR(34),
", PersonLastName:  ",CHAR(34),INDEX(People[Last Name],$A3804),CHAR(34),"}"))</f>
        <v>#REF!</v>
      </c>
      <c r="E3804" t="e">
        <f>IF(INDEX(Organizations[Organization Type '[CV']],$A3804)="","",
CONCATENATE("  - &amp;OrganizationID",TEXT($A3804,"0000"),
" {","OrganizationTypeCV:  ",CHAR(34),INDEX(Organizations[Organization Type '[CV']],$A3804),CHAR(34),
", OrganizationCode:  ",CHAR(34),INDEX(Organizations[Organization Code],$A3804),CHAR(34),
", OrganizationName:  ",CHAR(34),INDEX(Organizations[Organization Name],$A3804),CHAR(34),
", OrganizationDescription:  ",CHAR(34),INDEX(Organizations[Organization Description],$A3804),CHAR(34),
", OrganizationLink:  ",CHAR(34),INDEX(Organizations[Organization Link],$A3804),CHAR(34),"}"))</f>
        <v>#REF!</v>
      </c>
      <c r="F3804" t="e">
        <f>IF(INDEX(People[First Name],$A3804)="","",
CONCATENATE("  - &amp;AffiliationID",TEXT($A3804,"0000"),
" {PersonID: *PersonID",TEXT($A3804,"0000"),
", OrganizationID: *OrganizationID",TEXT(MATCH(INDEX(People[Organization Name],$A3804),Organizations[Organization Name],0),"0000"),
", IsPrimaryOrganizationContact: , AffiliationStartDate: , AffiliationEndDate: , PrimaryPhone: ",
", PrimaryEmail: ",CHAR(34),INDEX(People[Primary Email],$A3804),CHAR(34),
", PrimaryAddress: ",CHAR(34),INDEX(People[Primary Address],$A3804),CHAR(34),
", PersonLink: }"))</f>
        <v>#REF!</v>
      </c>
      <c r="H3804" t="e">
        <f>IF(COUNTA(CitationInformation)=0,"",IF(INDEX(AuthorList[Author Name],$A3804)="","",
CONCATENATE("  - &amp;AuthorListID",TEXT($A3804,"0000"),
"  {CitationID: *CitationID0001",
", PersonID: *PersonID",TEXT(MATCH(INDEX(AuthorList[Author Name],$A3804),People[Full Name],0),"0000"),
", AuthorOrder: ",INDEX(AuthorList[Author Number],$A3804),"}")))</f>
        <v>#REF!</v>
      </c>
      <c r="K3804" t="e">
        <f>IF(INDEX(SamplingFeatures[Feature Code],$A3804)="","",
CONCATENATE("  - &amp;SamplingFeatureID",TEXT($A3804,"0000"),
" {","SamplingFeatureUUID:  ",CHAR(34),INDEX(SamplingFeatures[Sampling Feature UUID],$A3804),CHAR(34),
", SamplingFeatureTypeCV:  ",CHAR(34),INDEX(SamplingFeatures[Sampling Feature Type],$A3804),CHAR(34),
", SamplingFeatureCode:  ",CHAR(34),INDEX(SamplingFeatures[Feature Code],$A3804),CHAR(34),
", SamplingFeatureName:  ",CHAR(34),INDEX(SamplingFeatures[Feature Name],$A3804),CHAR(34),
", SamplingFeatureDescription:  ",CHAR(34),INDEX(SamplingFeatures[Feature Description],$A3804),CHAR(34),
", SamplingFeatureGeotypeCV:  ",CHAR(34),INDEX(SamplingFeatures[Feature Geo Type],$A3804),CHAR(34),
", FeatureGeometry:  ",CHAR(34),INDEX(SamplingFeatures[Feature Geometry],$A3804),CHAR(34),
", Elevation_m:  ",CHAR(34),INDEX(SamplingFeatures[Elevation_m],$A3804),CHAR(34),
", ElevationDatumCV:  ",CHAR(34),ElevationDatum,CHAR(34),"}"))</f>
        <v>#REF!</v>
      </c>
      <c r="L3804" t="e">
        <f>IF(INDEX(SamplingFeatures[Sampling Feature Type],$A3804)&lt;&gt;"Site","",
CONCATENATE("  - &amp;SiteID",TEXT(SUMPRODUCT(--($L$3:$L3803&lt;&gt;"")),"0000"),
" {","SamplingFeatureID:  *SamplingFeatureID",TEXT($A3804,"0000"),
", SiteTypeCV:  ",CHAR(34),INDEX(Sites[Site Type],$A3804),CHAR(34),
", Latitude:  ",INDEX(Sites[Latitude],$A3804),
", Longitude:  ",INDEX(Sites[Longitude],$A3804),
", SRSName:  ",CHAR(34),LatLonDatum,CHAR(34),"}"))</f>
        <v>#REF!</v>
      </c>
      <c r="M3804" t="e">
        <f>IF(INDEX(SamplingFeatures[Sampling Feature Type],$A3804)&lt;&gt;"Specimen","",
CONCATENATE("  - &amp;SpecimenID",TEXT(SUMPRODUCT(--($M$3:$M3803&lt;&gt;"")),"0000"),
" {","SamplingFeatureID:  *SamplingFeatureID",TEXT($A3804,"0000"),
", SpecimenTypeCV:  ",CHAR(34),INDEX(Specimens[Specimen Type],$A3804),CHAR(34),
", SpecimenMediumCV:  ",INDEX(Specimens[Specimen Medium],$A3804),
", IsFieldSpecimen:  ",CHAR(34),INDEX(Specimens[Is Field Specimen?],$A3804),CHAR(34),"}"))</f>
        <v>#REF!</v>
      </c>
      <c r="N3804" t="e">
        <f>IF(COUNTA(SpatialOffsets[])=0,"", IF(INDEX(SpatialOffsets[Spatial Offset Type],$A3804)="","",
CONCATENATE("  - &amp;SpatialOffsetID",TEXT($A3804,"0000"),
" {","SpatialOffsetTypeCV:  ",CHAR(34),INDEX(SpatialOffsets[Spatial Offset Type],$A3804),CHAR(34),
", Offset1Value:  ",INDEX(SpatialOffsets[Offset 1 Value],$A3804),
", Offset1UnitID:  ",CHAR(34),INDEX(SpatialOffsets[Offset 1 Unit],$A3804),CHAR(34),
", Offset2Value:  ",INDEX(SpatialOffsets[Offset 2 Value],$A3804),
", Offset2UnitID:  ",CHAR(34),INDEX(SpatialOffsets[Offset 2 Unit],$A3804),CHAR(34),
", Offset3Value:  ",INDEX(SpatialOffsets[Offset 3 Value],$A3804),
", Offset3UnitID:  ",CHAR(34),INDEX(SpatialOffsets[Offset 3 Unit],$A3804),CHAR(34),,"}")))</f>
        <v>#REF!</v>
      </c>
      <c r="O3804" t="e">
        <f>IF(COUNTA(RelatedFeatures[])=0,"", IF(INDEX(RelatedFeatures[First Sampling Feature Code],$A3804)="","",
CONCATENATE("  - &amp;RelationID",TEXT($A3804,"0000"),
" {","SamplingFeatureID:  *SamplingFeatureID",TEXT(MATCH(INDEX(RelatedFeatures[First Sampling Feature Code],$A3804),SamplingFeatures[Feature Code],0),"0000"),
", RelationshipTypeCV:  ",CHAR(34),INDEX(RelatedFeatures[Relationship Type],$A3804),CHAR(34),
", RelatedFeatureID: *SamplingFeatureID",TEXT(MATCH(INDEX(RelatedFeatures[Second Sampling Feature Code],$A3804),SamplingFeatures[Feature Code],0),"0000"),
", SpatialOffsetID:  ",IF(INDEX(RelatedFeatures[Offset Number],$A3804)="","",CONCATENATE("*SpatialOffsetID",TEXT(INDEX(RelatedFeatures[Offset Number],$A3804),"0000"))),"}")))</f>
        <v>#REF!</v>
      </c>
      <c r="P3804" t="e">
        <f>IF(INDEX(Methods[Method Type],$A3804)="","",
CONCATENATE("  - &amp;MethodID",TEXT($A3804,"0000"),
" {","MethodTypeCV:  ",CHAR(34),INDEX(Methods[Method Type],$A3804),CHAR(34),
", MethodCode:  ",CHAR(34),INDEX(Methods[Method Code],$A3804),CHAR(34),
", MethodName:  ",CHAR(34),INDEX(Methods[Method Name],$A3804),CHAR(34),
", MethodDescription:  ",CHAR(34),INDEX(Methods[Method Description],$A3804),CHAR(34),
", MethodLink:  ",CHAR(34),INDEX(Methods[Method Link],$A3804),CHAR(34),
", OrganizationID: *OrganizationID",TEXT(MATCH(INDEX(Methods[Organization Name],$A3804),Organizations[Organization Name],0),"0000"),"}"))</f>
        <v>#REF!</v>
      </c>
      <c r="Q3804" t="e">
        <f>IF(INDEX(Variables[Variable Type],$A3804)="","",
CONCATENATE("  - &amp;VariableID",TEXT($A3804,"0000"),
" {","VariableTypeCV:  ",CHAR(34),INDEX(Variables[Variable Type],$A3804),CHAR(34),
", VariableCode:  ",CHAR(34),INDEX(Variables[Variable Code],$A3804),CHAR(34),
", VariableNameCV:  ",CHAR(34),INDEX(Variables[Variable Name],$A3804),CHAR(34),
", VariableDefinition:  ",CHAR(34),INDEX(Variables[Variable Definition],$A3804),CHAR(34),
", SpecciationCV:  ",CHAR(34),INDEX(Variables[Speciation],$A3804),CHAR(34),
", NoDataValue:  ",CHAR(34),INDEX(Variables[No Data Value],$A3804),CHAR(34),"}"))</f>
        <v>#REF!</v>
      </c>
    </row>
    <row r="3805" spans="1:17" x14ac:dyDescent="0.25">
      <c r="A3805">
        <v>3802</v>
      </c>
      <c r="D3805" t="e">
        <f>IF(INDEX(People[First Name],$A3805)="","",
CONCATENATE("  - &amp;PersonID",TEXT($A3805,"0000"),
" {","PersonFirstName:  ",CHAR(34),INDEX(People[First Name],$A3805),CHAR(34),
", PersonMiddleName:  ",CHAR(34),INDEX(People[Middle Name],$A3805),CHAR(34),
", PersonLastName:  ",CHAR(34),INDEX(People[Last Name],$A3805),CHAR(34),"}"))</f>
        <v>#REF!</v>
      </c>
      <c r="E3805" t="e">
        <f>IF(INDEX(Organizations[Organization Type '[CV']],$A3805)="","",
CONCATENATE("  - &amp;OrganizationID",TEXT($A3805,"0000"),
" {","OrganizationTypeCV:  ",CHAR(34),INDEX(Organizations[Organization Type '[CV']],$A3805),CHAR(34),
", OrganizationCode:  ",CHAR(34),INDEX(Organizations[Organization Code],$A3805),CHAR(34),
", OrganizationName:  ",CHAR(34),INDEX(Organizations[Organization Name],$A3805),CHAR(34),
", OrganizationDescription:  ",CHAR(34),INDEX(Organizations[Organization Description],$A3805),CHAR(34),
", OrganizationLink:  ",CHAR(34),INDEX(Organizations[Organization Link],$A3805),CHAR(34),"}"))</f>
        <v>#REF!</v>
      </c>
      <c r="F3805" t="e">
        <f>IF(INDEX(People[First Name],$A3805)="","",
CONCATENATE("  - &amp;AffiliationID",TEXT($A3805,"0000"),
" {PersonID: *PersonID",TEXT($A3805,"0000"),
", OrganizationID: *OrganizationID",TEXT(MATCH(INDEX(People[Organization Name],$A3805),Organizations[Organization Name],0),"0000"),
", IsPrimaryOrganizationContact: , AffiliationStartDate: , AffiliationEndDate: , PrimaryPhone: ",
", PrimaryEmail: ",CHAR(34),INDEX(People[Primary Email],$A3805),CHAR(34),
", PrimaryAddress: ",CHAR(34),INDEX(People[Primary Address],$A3805),CHAR(34),
", PersonLink: }"))</f>
        <v>#REF!</v>
      </c>
      <c r="H3805" t="e">
        <f>IF(COUNTA(CitationInformation)=0,"",IF(INDEX(AuthorList[Author Name],$A3805)="","",
CONCATENATE("  - &amp;AuthorListID",TEXT($A3805,"0000"),
"  {CitationID: *CitationID0001",
", PersonID: *PersonID",TEXT(MATCH(INDEX(AuthorList[Author Name],$A3805),People[Full Name],0),"0000"),
", AuthorOrder: ",INDEX(AuthorList[Author Number],$A3805),"}")))</f>
        <v>#REF!</v>
      </c>
      <c r="K3805" t="e">
        <f>IF(INDEX(SamplingFeatures[Feature Code],$A3805)="","",
CONCATENATE("  - &amp;SamplingFeatureID",TEXT($A3805,"0000"),
" {","SamplingFeatureUUID:  ",CHAR(34),INDEX(SamplingFeatures[Sampling Feature UUID],$A3805),CHAR(34),
", SamplingFeatureTypeCV:  ",CHAR(34),INDEX(SamplingFeatures[Sampling Feature Type],$A3805),CHAR(34),
", SamplingFeatureCode:  ",CHAR(34),INDEX(SamplingFeatures[Feature Code],$A3805),CHAR(34),
", SamplingFeatureName:  ",CHAR(34),INDEX(SamplingFeatures[Feature Name],$A3805),CHAR(34),
", SamplingFeatureDescription:  ",CHAR(34),INDEX(SamplingFeatures[Feature Description],$A3805),CHAR(34),
", SamplingFeatureGeotypeCV:  ",CHAR(34),INDEX(SamplingFeatures[Feature Geo Type],$A3805),CHAR(34),
", FeatureGeometry:  ",CHAR(34),INDEX(SamplingFeatures[Feature Geometry],$A3805),CHAR(34),
", Elevation_m:  ",CHAR(34),INDEX(SamplingFeatures[Elevation_m],$A3805),CHAR(34),
", ElevationDatumCV:  ",CHAR(34),ElevationDatum,CHAR(34),"}"))</f>
        <v>#REF!</v>
      </c>
      <c r="L3805" t="e">
        <f>IF(INDEX(SamplingFeatures[Sampling Feature Type],$A3805)&lt;&gt;"Site","",
CONCATENATE("  - &amp;SiteID",TEXT(SUMPRODUCT(--($L$3:$L3804&lt;&gt;"")),"0000"),
" {","SamplingFeatureID:  *SamplingFeatureID",TEXT($A3805,"0000"),
", SiteTypeCV:  ",CHAR(34),INDEX(Sites[Site Type],$A3805),CHAR(34),
", Latitude:  ",INDEX(Sites[Latitude],$A3805),
", Longitude:  ",INDEX(Sites[Longitude],$A3805),
", SRSName:  ",CHAR(34),LatLonDatum,CHAR(34),"}"))</f>
        <v>#REF!</v>
      </c>
      <c r="M3805" t="e">
        <f>IF(INDEX(SamplingFeatures[Sampling Feature Type],$A3805)&lt;&gt;"Specimen","",
CONCATENATE("  - &amp;SpecimenID",TEXT(SUMPRODUCT(--($M$3:$M3804&lt;&gt;"")),"0000"),
" {","SamplingFeatureID:  *SamplingFeatureID",TEXT($A3805,"0000"),
", SpecimenTypeCV:  ",CHAR(34),INDEX(Specimens[Specimen Type],$A3805),CHAR(34),
", SpecimenMediumCV:  ",INDEX(Specimens[Specimen Medium],$A3805),
", IsFieldSpecimen:  ",CHAR(34),INDEX(Specimens[Is Field Specimen?],$A3805),CHAR(34),"}"))</f>
        <v>#REF!</v>
      </c>
      <c r="N3805" t="e">
        <f>IF(COUNTA(SpatialOffsets[])=0,"", IF(INDEX(SpatialOffsets[Spatial Offset Type],$A3805)="","",
CONCATENATE("  - &amp;SpatialOffsetID",TEXT($A3805,"0000"),
" {","SpatialOffsetTypeCV:  ",CHAR(34),INDEX(SpatialOffsets[Spatial Offset Type],$A3805),CHAR(34),
", Offset1Value:  ",INDEX(SpatialOffsets[Offset 1 Value],$A3805),
", Offset1UnitID:  ",CHAR(34),INDEX(SpatialOffsets[Offset 1 Unit],$A3805),CHAR(34),
", Offset2Value:  ",INDEX(SpatialOffsets[Offset 2 Value],$A3805),
", Offset2UnitID:  ",CHAR(34),INDEX(SpatialOffsets[Offset 2 Unit],$A3805),CHAR(34),
", Offset3Value:  ",INDEX(SpatialOffsets[Offset 3 Value],$A3805),
", Offset3UnitID:  ",CHAR(34),INDEX(SpatialOffsets[Offset 3 Unit],$A3805),CHAR(34),,"}")))</f>
        <v>#REF!</v>
      </c>
      <c r="O3805" t="e">
        <f>IF(COUNTA(RelatedFeatures[])=0,"", IF(INDEX(RelatedFeatures[First Sampling Feature Code],$A3805)="","",
CONCATENATE("  - &amp;RelationID",TEXT($A3805,"0000"),
" {","SamplingFeatureID:  *SamplingFeatureID",TEXT(MATCH(INDEX(RelatedFeatures[First Sampling Feature Code],$A3805),SamplingFeatures[Feature Code],0),"0000"),
", RelationshipTypeCV:  ",CHAR(34),INDEX(RelatedFeatures[Relationship Type],$A3805),CHAR(34),
", RelatedFeatureID: *SamplingFeatureID",TEXT(MATCH(INDEX(RelatedFeatures[Second Sampling Feature Code],$A3805),SamplingFeatures[Feature Code],0),"0000"),
", SpatialOffsetID:  ",IF(INDEX(RelatedFeatures[Offset Number],$A3805)="","",CONCATENATE("*SpatialOffsetID",TEXT(INDEX(RelatedFeatures[Offset Number],$A3805),"0000"))),"}")))</f>
        <v>#REF!</v>
      </c>
      <c r="P3805" t="e">
        <f>IF(INDEX(Methods[Method Type],$A3805)="","",
CONCATENATE("  - &amp;MethodID",TEXT($A3805,"0000"),
" {","MethodTypeCV:  ",CHAR(34),INDEX(Methods[Method Type],$A3805),CHAR(34),
", MethodCode:  ",CHAR(34),INDEX(Methods[Method Code],$A3805),CHAR(34),
", MethodName:  ",CHAR(34),INDEX(Methods[Method Name],$A3805),CHAR(34),
", MethodDescription:  ",CHAR(34),INDEX(Methods[Method Description],$A3805),CHAR(34),
", MethodLink:  ",CHAR(34),INDEX(Methods[Method Link],$A3805),CHAR(34),
", OrganizationID: *OrganizationID",TEXT(MATCH(INDEX(Methods[Organization Name],$A3805),Organizations[Organization Name],0),"0000"),"}"))</f>
        <v>#REF!</v>
      </c>
      <c r="Q3805" t="e">
        <f>IF(INDEX(Variables[Variable Type],$A3805)="","",
CONCATENATE("  - &amp;VariableID",TEXT($A3805,"0000"),
" {","VariableTypeCV:  ",CHAR(34),INDEX(Variables[Variable Type],$A3805),CHAR(34),
", VariableCode:  ",CHAR(34),INDEX(Variables[Variable Code],$A3805),CHAR(34),
", VariableNameCV:  ",CHAR(34),INDEX(Variables[Variable Name],$A3805),CHAR(34),
", VariableDefinition:  ",CHAR(34),INDEX(Variables[Variable Definition],$A3805),CHAR(34),
", SpecciationCV:  ",CHAR(34),INDEX(Variables[Speciation],$A3805),CHAR(34),
", NoDataValue:  ",CHAR(34),INDEX(Variables[No Data Value],$A3805),CHAR(34),"}"))</f>
        <v>#REF!</v>
      </c>
    </row>
    <row r="3806" spans="1:17" x14ac:dyDescent="0.25">
      <c r="A3806">
        <v>3803</v>
      </c>
      <c r="D3806" t="e">
        <f>IF(INDEX(People[First Name],$A3806)="","",
CONCATENATE("  - &amp;PersonID",TEXT($A3806,"0000"),
" {","PersonFirstName:  ",CHAR(34),INDEX(People[First Name],$A3806),CHAR(34),
", PersonMiddleName:  ",CHAR(34),INDEX(People[Middle Name],$A3806),CHAR(34),
", PersonLastName:  ",CHAR(34),INDEX(People[Last Name],$A3806),CHAR(34),"}"))</f>
        <v>#REF!</v>
      </c>
      <c r="E3806" t="e">
        <f>IF(INDEX(Organizations[Organization Type '[CV']],$A3806)="","",
CONCATENATE("  - &amp;OrganizationID",TEXT($A3806,"0000"),
" {","OrganizationTypeCV:  ",CHAR(34),INDEX(Organizations[Organization Type '[CV']],$A3806),CHAR(34),
", OrganizationCode:  ",CHAR(34),INDEX(Organizations[Organization Code],$A3806),CHAR(34),
", OrganizationName:  ",CHAR(34),INDEX(Organizations[Organization Name],$A3806),CHAR(34),
", OrganizationDescription:  ",CHAR(34),INDEX(Organizations[Organization Description],$A3806),CHAR(34),
", OrganizationLink:  ",CHAR(34),INDEX(Organizations[Organization Link],$A3806),CHAR(34),"}"))</f>
        <v>#REF!</v>
      </c>
      <c r="F3806" t="e">
        <f>IF(INDEX(People[First Name],$A3806)="","",
CONCATENATE("  - &amp;AffiliationID",TEXT($A3806,"0000"),
" {PersonID: *PersonID",TEXT($A3806,"0000"),
", OrganizationID: *OrganizationID",TEXT(MATCH(INDEX(People[Organization Name],$A3806),Organizations[Organization Name],0),"0000"),
", IsPrimaryOrganizationContact: , AffiliationStartDate: , AffiliationEndDate: , PrimaryPhone: ",
", PrimaryEmail: ",CHAR(34),INDEX(People[Primary Email],$A3806),CHAR(34),
", PrimaryAddress: ",CHAR(34),INDEX(People[Primary Address],$A3806),CHAR(34),
", PersonLink: }"))</f>
        <v>#REF!</v>
      </c>
      <c r="H3806" t="e">
        <f>IF(COUNTA(CitationInformation)=0,"",IF(INDEX(AuthorList[Author Name],$A3806)="","",
CONCATENATE("  - &amp;AuthorListID",TEXT($A3806,"0000"),
"  {CitationID: *CitationID0001",
", PersonID: *PersonID",TEXT(MATCH(INDEX(AuthorList[Author Name],$A3806),People[Full Name],0),"0000"),
", AuthorOrder: ",INDEX(AuthorList[Author Number],$A3806),"}")))</f>
        <v>#REF!</v>
      </c>
      <c r="K3806" t="e">
        <f>IF(INDEX(SamplingFeatures[Feature Code],$A3806)="","",
CONCATENATE("  - &amp;SamplingFeatureID",TEXT($A3806,"0000"),
" {","SamplingFeatureUUID:  ",CHAR(34),INDEX(SamplingFeatures[Sampling Feature UUID],$A3806),CHAR(34),
", SamplingFeatureTypeCV:  ",CHAR(34),INDEX(SamplingFeatures[Sampling Feature Type],$A3806),CHAR(34),
", SamplingFeatureCode:  ",CHAR(34),INDEX(SamplingFeatures[Feature Code],$A3806),CHAR(34),
", SamplingFeatureName:  ",CHAR(34),INDEX(SamplingFeatures[Feature Name],$A3806),CHAR(34),
", SamplingFeatureDescription:  ",CHAR(34),INDEX(SamplingFeatures[Feature Description],$A3806),CHAR(34),
", SamplingFeatureGeotypeCV:  ",CHAR(34),INDEX(SamplingFeatures[Feature Geo Type],$A3806),CHAR(34),
", FeatureGeometry:  ",CHAR(34),INDEX(SamplingFeatures[Feature Geometry],$A3806),CHAR(34),
", Elevation_m:  ",CHAR(34),INDEX(SamplingFeatures[Elevation_m],$A3806),CHAR(34),
", ElevationDatumCV:  ",CHAR(34),ElevationDatum,CHAR(34),"}"))</f>
        <v>#REF!</v>
      </c>
      <c r="L3806" t="e">
        <f>IF(INDEX(SamplingFeatures[Sampling Feature Type],$A3806)&lt;&gt;"Site","",
CONCATENATE("  - &amp;SiteID",TEXT(SUMPRODUCT(--($L$3:$L3805&lt;&gt;"")),"0000"),
" {","SamplingFeatureID:  *SamplingFeatureID",TEXT($A3806,"0000"),
", SiteTypeCV:  ",CHAR(34),INDEX(Sites[Site Type],$A3806),CHAR(34),
", Latitude:  ",INDEX(Sites[Latitude],$A3806),
", Longitude:  ",INDEX(Sites[Longitude],$A3806),
", SRSName:  ",CHAR(34),LatLonDatum,CHAR(34),"}"))</f>
        <v>#REF!</v>
      </c>
      <c r="M3806" t="e">
        <f>IF(INDEX(SamplingFeatures[Sampling Feature Type],$A3806)&lt;&gt;"Specimen","",
CONCATENATE("  - &amp;SpecimenID",TEXT(SUMPRODUCT(--($M$3:$M3805&lt;&gt;"")),"0000"),
" {","SamplingFeatureID:  *SamplingFeatureID",TEXT($A3806,"0000"),
", SpecimenTypeCV:  ",CHAR(34),INDEX(Specimens[Specimen Type],$A3806),CHAR(34),
", SpecimenMediumCV:  ",INDEX(Specimens[Specimen Medium],$A3806),
", IsFieldSpecimen:  ",CHAR(34),INDEX(Specimens[Is Field Specimen?],$A3806),CHAR(34),"}"))</f>
        <v>#REF!</v>
      </c>
      <c r="N3806" t="e">
        <f>IF(COUNTA(SpatialOffsets[])=0,"", IF(INDEX(SpatialOffsets[Spatial Offset Type],$A3806)="","",
CONCATENATE("  - &amp;SpatialOffsetID",TEXT($A3806,"0000"),
" {","SpatialOffsetTypeCV:  ",CHAR(34),INDEX(SpatialOffsets[Spatial Offset Type],$A3806),CHAR(34),
", Offset1Value:  ",INDEX(SpatialOffsets[Offset 1 Value],$A3806),
", Offset1UnitID:  ",CHAR(34),INDEX(SpatialOffsets[Offset 1 Unit],$A3806),CHAR(34),
", Offset2Value:  ",INDEX(SpatialOffsets[Offset 2 Value],$A3806),
", Offset2UnitID:  ",CHAR(34),INDEX(SpatialOffsets[Offset 2 Unit],$A3806),CHAR(34),
", Offset3Value:  ",INDEX(SpatialOffsets[Offset 3 Value],$A3806),
", Offset3UnitID:  ",CHAR(34),INDEX(SpatialOffsets[Offset 3 Unit],$A3806),CHAR(34),,"}")))</f>
        <v>#REF!</v>
      </c>
      <c r="O3806" t="e">
        <f>IF(COUNTA(RelatedFeatures[])=0,"", IF(INDEX(RelatedFeatures[First Sampling Feature Code],$A3806)="","",
CONCATENATE("  - &amp;RelationID",TEXT($A3806,"0000"),
" {","SamplingFeatureID:  *SamplingFeatureID",TEXT(MATCH(INDEX(RelatedFeatures[First Sampling Feature Code],$A3806),SamplingFeatures[Feature Code],0),"0000"),
", RelationshipTypeCV:  ",CHAR(34),INDEX(RelatedFeatures[Relationship Type],$A3806),CHAR(34),
", RelatedFeatureID: *SamplingFeatureID",TEXT(MATCH(INDEX(RelatedFeatures[Second Sampling Feature Code],$A3806),SamplingFeatures[Feature Code],0),"0000"),
", SpatialOffsetID:  ",IF(INDEX(RelatedFeatures[Offset Number],$A3806)="","",CONCATENATE("*SpatialOffsetID",TEXT(INDEX(RelatedFeatures[Offset Number],$A3806),"0000"))),"}")))</f>
        <v>#REF!</v>
      </c>
      <c r="P3806" t="e">
        <f>IF(INDEX(Methods[Method Type],$A3806)="","",
CONCATENATE("  - &amp;MethodID",TEXT($A3806,"0000"),
" {","MethodTypeCV:  ",CHAR(34),INDEX(Methods[Method Type],$A3806),CHAR(34),
", MethodCode:  ",CHAR(34),INDEX(Methods[Method Code],$A3806),CHAR(34),
", MethodName:  ",CHAR(34),INDEX(Methods[Method Name],$A3806),CHAR(34),
", MethodDescription:  ",CHAR(34),INDEX(Methods[Method Description],$A3806),CHAR(34),
", MethodLink:  ",CHAR(34),INDEX(Methods[Method Link],$A3806),CHAR(34),
", OrganizationID: *OrganizationID",TEXT(MATCH(INDEX(Methods[Organization Name],$A3806),Organizations[Organization Name],0),"0000"),"}"))</f>
        <v>#REF!</v>
      </c>
      <c r="Q3806" t="e">
        <f>IF(INDEX(Variables[Variable Type],$A3806)="","",
CONCATENATE("  - &amp;VariableID",TEXT($A3806,"0000"),
" {","VariableTypeCV:  ",CHAR(34),INDEX(Variables[Variable Type],$A3806),CHAR(34),
", VariableCode:  ",CHAR(34),INDEX(Variables[Variable Code],$A3806),CHAR(34),
", VariableNameCV:  ",CHAR(34),INDEX(Variables[Variable Name],$A3806),CHAR(34),
", VariableDefinition:  ",CHAR(34),INDEX(Variables[Variable Definition],$A3806),CHAR(34),
", SpecciationCV:  ",CHAR(34),INDEX(Variables[Speciation],$A3806),CHAR(34),
", NoDataValue:  ",CHAR(34),INDEX(Variables[No Data Value],$A3806),CHAR(34),"}"))</f>
        <v>#REF!</v>
      </c>
    </row>
    <row r="3807" spans="1:17" x14ac:dyDescent="0.25">
      <c r="A3807">
        <v>3804</v>
      </c>
      <c r="D3807" t="e">
        <f>IF(INDEX(People[First Name],$A3807)="","",
CONCATENATE("  - &amp;PersonID",TEXT($A3807,"0000"),
" {","PersonFirstName:  ",CHAR(34),INDEX(People[First Name],$A3807),CHAR(34),
", PersonMiddleName:  ",CHAR(34),INDEX(People[Middle Name],$A3807),CHAR(34),
", PersonLastName:  ",CHAR(34),INDEX(People[Last Name],$A3807),CHAR(34),"}"))</f>
        <v>#REF!</v>
      </c>
      <c r="E3807" t="e">
        <f>IF(INDEX(Organizations[Organization Type '[CV']],$A3807)="","",
CONCATENATE("  - &amp;OrganizationID",TEXT($A3807,"0000"),
" {","OrganizationTypeCV:  ",CHAR(34),INDEX(Organizations[Organization Type '[CV']],$A3807),CHAR(34),
", OrganizationCode:  ",CHAR(34),INDEX(Organizations[Organization Code],$A3807),CHAR(34),
", OrganizationName:  ",CHAR(34),INDEX(Organizations[Organization Name],$A3807),CHAR(34),
", OrganizationDescription:  ",CHAR(34),INDEX(Organizations[Organization Description],$A3807),CHAR(34),
", OrganizationLink:  ",CHAR(34),INDEX(Organizations[Organization Link],$A3807),CHAR(34),"}"))</f>
        <v>#REF!</v>
      </c>
      <c r="F3807" t="e">
        <f>IF(INDEX(People[First Name],$A3807)="","",
CONCATENATE("  - &amp;AffiliationID",TEXT($A3807,"0000"),
" {PersonID: *PersonID",TEXT($A3807,"0000"),
", OrganizationID: *OrganizationID",TEXT(MATCH(INDEX(People[Organization Name],$A3807),Organizations[Organization Name],0),"0000"),
", IsPrimaryOrganizationContact: , AffiliationStartDate: , AffiliationEndDate: , PrimaryPhone: ",
", PrimaryEmail: ",CHAR(34),INDEX(People[Primary Email],$A3807),CHAR(34),
", PrimaryAddress: ",CHAR(34),INDEX(People[Primary Address],$A3807),CHAR(34),
", PersonLink: }"))</f>
        <v>#REF!</v>
      </c>
      <c r="H3807" t="e">
        <f>IF(COUNTA(CitationInformation)=0,"",IF(INDEX(AuthorList[Author Name],$A3807)="","",
CONCATENATE("  - &amp;AuthorListID",TEXT($A3807,"0000"),
"  {CitationID: *CitationID0001",
", PersonID: *PersonID",TEXT(MATCH(INDEX(AuthorList[Author Name],$A3807),People[Full Name],0),"0000"),
", AuthorOrder: ",INDEX(AuthorList[Author Number],$A3807),"}")))</f>
        <v>#REF!</v>
      </c>
      <c r="K3807" t="e">
        <f>IF(INDEX(SamplingFeatures[Feature Code],$A3807)="","",
CONCATENATE("  - &amp;SamplingFeatureID",TEXT($A3807,"0000"),
" {","SamplingFeatureUUID:  ",CHAR(34),INDEX(SamplingFeatures[Sampling Feature UUID],$A3807),CHAR(34),
", SamplingFeatureTypeCV:  ",CHAR(34),INDEX(SamplingFeatures[Sampling Feature Type],$A3807),CHAR(34),
", SamplingFeatureCode:  ",CHAR(34),INDEX(SamplingFeatures[Feature Code],$A3807),CHAR(34),
", SamplingFeatureName:  ",CHAR(34),INDEX(SamplingFeatures[Feature Name],$A3807),CHAR(34),
", SamplingFeatureDescription:  ",CHAR(34),INDEX(SamplingFeatures[Feature Description],$A3807),CHAR(34),
", SamplingFeatureGeotypeCV:  ",CHAR(34),INDEX(SamplingFeatures[Feature Geo Type],$A3807),CHAR(34),
", FeatureGeometry:  ",CHAR(34),INDEX(SamplingFeatures[Feature Geometry],$A3807),CHAR(34),
", Elevation_m:  ",CHAR(34),INDEX(SamplingFeatures[Elevation_m],$A3807),CHAR(34),
", ElevationDatumCV:  ",CHAR(34),ElevationDatum,CHAR(34),"}"))</f>
        <v>#REF!</v>
      </c>
      <c r="L3807" t="e">
        <f>IF(INDEX(SamplingFeatures[Sampling Feature Type],$A3807)&lt;&gt;"Site","",
CONCATENATE("  - &amp;SiteID",TEXT(SUMPRODUCT(--($L$3:$L3806&lt;&gt;"")),"0000"),
" {","SamplingFeatureID:  *SamplingFeatureID",TEXT($A3807,"0000"),
", SiteTypeCV:  ",CHAR(34),INDEX(Sites[Site Type],$A3807),CHAR(34),
", Latitude:  ",INDEX(Sites[Latitude],$A3807),
", Longitude:  ",INDEX(Sites[Longitude],$A3807),
", SRSName:  ",CHAR(34),LatLonDatum,CHAR(34),"}"))</f>
        <v>#REF!</v>
      </c>
      <c r="M3807" t="e">
        <f>IF(INDEX(SamplingFeatures[Sampling Feature Type],$A3807)&lt;&gt;"Specimen","",
CONCATENATE("  - &amp;SpecimenID",TEXT(SUMPRODUCT(--($M$3:$M3806&lt;&gt;"")),"0000"),
" {","SamplingFeatureID:  *SamplingFeatureID",TEXT($A3807,"0000"),
", SpecimenTypeCV:  ",CHAR(34),INDEX(Specimens[Specimen Type],$A3807),CHAR(34),
", SpecimenMediumCV:  ",INDEX(Specimens[Specimen Medium],$A3807),
", IsFieldSpecimen:  ",CHAR(34),INDEX(Specimens[Is Field Specimen?],$A3807),CHAR(34),"}"))</f>
        <v>#REF!</v>
      </c>
      <c r="N3807" t="e">
        <f>IF(COUNTA(SpatialOffsets[])=0,"", IF(INDEX(SpatialOffsets[Spatial Offset Type],$A3807)="","",
CONCATENATE("  - &amp;SpatialOffsetID",TEXT($A3807,"0000"),
" {","SpatialOffsetTypeCV:  ",CHAR(34),INDEX(SpatialOffsets[Spatial Offset Type],$A3807),CHAR(34),
", Offset1Value:  ",INDEX(SpatialOffsets[Offset 1 Value],$A3807),
", Offset1UnitID:  ",CHAR(34),INDEX(SpatialOffsets[Offset 1 Unit],$A3807),CHAR(34),
", Offset2Value:  ",INDEX(SpatialOffsets[Offset 2 Value],$A3807),
", Offset2UnitID:  ",CHAR(34),INDEX(SpatialOffsets[Offset 2 Unit],$A3807),CHAR(34),
", Offset3Value:  ",INDEX(SpatialOffsets[Offset 3 Value],$A3807),
", Offset3UnitID:  ",CHAR(34),INDEX(SpatialOffsets[Offset 3 Unit],$A3807),CHAR(34),,"}")))</f>
        <v>#REF!</v>
      </c>
      <c r="O3807" t="e">
        <f>IF(COUNTA(RelatedFeatures[])=0,"", IF(INDEX(RelatedFeatures[First Sampling Feature Code],$A3807)="","",
CONCATENATE("  - &amp;RelationID",TEXT($A3807,"0000"),
" {","SamplingFeatureID:  *SamplingFeatureID",TEXT(MATCH(INDEX(RelatedFeatures[First Sampling Feature Code],$A3807),SamplingFeatures[Feature Code],0),"0000"),
", RelationshipTypeCV:  ",CHAR(34),INDEX(RelatedFeatures[Relationship Type],$A3807),CHAR(34),
", RelatedFeatureID: *SamplingFeatureID",TEXT(MATCH(INDEX(RelatedFeatures[Second Sampling Feature Code],$A3807),SamplingFeatures[Feature Code],0),"0000"),
", SpatialOffsetID:  ",IF(INDEX(RelatedFeatures[Offset Number],$A3807)="","",CONCATENATE("*SpatialOffsetID",TEXT(INDEX(RelatedFeatures[Offset Number],$A3807),"0000"))),"}")))</f>
        <v>#REF!</v>
      </c>
      <c r="P3807" t="e">
        <f>IF(INDEX(Methods[Method Type],$A3807)="","",
CONCATENATE("  - &amp;MethodID",TEXT($A3807,"0000"),
" {","MethodTypeCV:  ",CHAR(34),INDEX(Methods[Method Type],$A3807),CHAR(34),
", MethodCode:  ",CHAR(34),INDEX(Methods[Method Code],$A3807),CHAR(34),
", MethodName:  ",CHAR(34),INDEX(Methods[Method Name],$A3807),CHAR(34),
", MethodDescription:  ",CHAR(34),INDEX(Methods[Method Description],$A3807),CHAR(34),
", MethodLink:  ",CHAR(34),INDEX(Methods[Method Link],$A3807),CHAR(34),
", OrganizationID: *OrganizationID",TEXT(MATCH(INDEX(Methods[Organization Name],$A3807),Organizations[Organization Name],0),"0000"),"}"))</f>
        <v>#REF!</v>
      </c>
      <c r="Q3807" t="e">
        <f>IF(INDEX(Variables[Variable Type],$A3807)="","",
CONCATENATE("  - &amp;VariableID",TEXT($A3807,"0000"),
" {","VariableTypeCV:  ",CHAR(34),INDEX(Variables[Variable Type],$A3807),CHAR(34),
", VariableCode:  ",CHAR(34),INDEX(Variables[Variable Code],$A3807),CHAR(34),
", VariableNameCV:  ",CHAR(34),INDEX(Variables[Variable Name],$A3807),CHAR(34),
", VariableDefinition:  ",CHAR(34),INDEX(Variables[Variable Definition],$A3807),CHAR(34),
", SpecciationCV:  ",CHAR(34),INDEX(Variables[Speciation],$A3807),CHAR(34),
", NoDataValue:  ",CHAR(34),INDEX(Variables[No Data Value],$A3807),CHAR(34),"}"))</f>
        <v>#REF!</v>
      </c>
    </row>
    <row r="3808" spans="1:17" x14ac:dyDescent="0.25">
      <c r="A3808">
        <v>3805</v>
      </c>
      <c r="D3808" t="e">
        <f>IF(INDEX(People[First Name],$A3808)="","",
CONCATENATE("  - &amp;PersonID",TEXT($A3808,"0000"),
" {","PersonFirstName:  ",CHAR(34),INDEX(People[First Name],$A3808),CHAR(34),
", PersonMiddleName:  ",CHAR(34),INDEX(People[Middle Name],$A3808),CHAR(34),
", PersonLastName:  ",CHAR(34),INDEX(People[Last Name],$A3808),CHAR(34),"}"))</f>
        <v>#REF!</v>
      </c>
      <c r="E3808" t="e">
        <f>IF(INDEX(Organizations[Organization Type '[CV']],$A3808)="","",
CONCATENATE("  - &amp;OrganizationID",TEXT($A3808,"0000"),
" {","OrganizationTypeCV:  ",CHAR(34),INDEX(Organizations[Organization Type '[CV']],$A3808),CHAR(34),
", OrganizationCode:  ",CHAR(34),INDEX(Organizations[Organization Code],$A3808),CHAR(34),
", OrganizationName:  ",CHAR(34),INDEX(Organizations[Organization Name],$A3808),CHAR(34),
", OrganizationDescription:  ",CHAR(34),INDEX(Organizations[Organization Description],$A3808),CHAR(34),
", OrganizationLink:  ",CHAR(34),INDEX(Organizations[Organization Link],$A3808),CHAR(34),"}"))</f>
        <v>#REF!</v>
      </c>
      <c r="F3808" t="e">
        <f>IF(INDEX(People[First Name],$A3808)="","",
CONCATENATE("  - &amp;AffiliationID",TEXT($A3808,"0000"),
" {PersonID: *PersonID",TEXT($A3808,"0000"),
", OrganizationID: *OrganizationID",TEXT(MATCH(INDEX(People[Organization Name],$A3808),Organizations[Organization Name],0),"0000"),
", IsPrimaryOrganizationContact: , AffiliationStartDate: , AffiliationEndDate: , PrimaryPhone: ",
", PrimaryEmail: ",CHAR(34),INDEX(People[Primary Email],$A3808),CHAR(34),
", PrimaryAddress: ",CHAR(34),INDEX(People[Primary Address],$A3808),CHAR(34),
", PersonLink: }"))</f>
        <v>#REF!</v>
      </c>
      <c r="H3808" t="e">
        <f>IF(COUNTA(CitationInformation)=0,"",IF(INDEX(AuthorList[Author Name],$A3808)="","",
CONCATENATE("  - &amp;AuthorListID",TEXT($A3808,"0000"),
"  {CitationID: *CitationID0001",
", PersonID: *PersonID",TEXT(MATCH(INDEX(AuthorList[Author Name],$A3808),People[Full Name],0),"0000"),
", AuthorOrder: ",INDEX(AuthorList[Author Number],$A3808),"}")))</f>
        <v>#REF!</v>
      </c>
      <c r="K3808" t="e">
        <f>IF(INDEX(SamplingFeatures[Feature Code],$A3808)="","",
CONCATENATE("  - &amp;SamplingFeatureID",TEXT($A3808,"0000"),
" {","SamplingFeatureUUID:  ",CHAR(34),INDEX(SamplingFeatures[Sampling Feature UUID],$A3808),CHAR(34),
", SamplingFeatureTypeCV:  ",CHAR(34),INDEX(SamplingFeatures[Sampling Feature Type],$A3808),CHAR(34),
", SamplingFeatureCode:  ",CHAR(34),INDEX(SamplingFeatures[Feature Code],$A3808),CHAR(34),
", SamplingFeatureName:  ",CHAR(34),INDEX(SamplingFeatures[Feature Name],$A3808),CHAR(34),
", SamplingFeatureDescription:  ",CHAR(34),INDEX(SamplingFeatures[Feature Description],$A3808),CHAR(34),
", SamplingFeatureGeotypeCV:  ",CHAR(34),INDEX(SamplingFeatures[Feature Geo Type],$A3808),CHAR(34),
", FeatureGeometry:  ",CHAR(34),INDEX(SamplingFeatures[Feature Geometry],$A3808),CHAR(34),
", Elevation_m:  ",CHAR(34),INDEX(SamplingFeatures[Elevation_m],$A3808),CHAR(34),
", ElevationDatumCV:  ",CHAR(34),ElevationDatum,CHAR(34),"}"))</f>
        <v>#REF!</v>
      </c>
      <c r="L3808" t="e">
        <f>IF(INDEX(SamplingFeatures[Sampling Feature Type],$A3808)&lt;&gt;"Site","",
CONCATENATE("  - &amp;SiteID",TEXT(SUMPRODUCT(--($L$3:$L3807&lt;&gt;"")),"0000"),
" {","SamplingFeatureID:  *SamplingFeatureID",TEXT($A3808,"0000"),
", SiteTypeCV:  ",CHAR(34),INDEX(Sites[Site Type],$A3808),CHAR(34),
", Latitude:  ",INDEX(Sites[Latitude],$A3808),
", Longitude:  ",INDEX(Sites[Longitude],$A3808),
", SRSName:  ",CHAR(34),LatLonDatum,CHAR(34),"}"))</f>
        <v>#REF!</v>
      </c>
      <c r="M3808" t="e">
        <f>IF(INDEX(SamplingFeatures[Sampling Feature Type],$A3808)&lt;&gt;"Specimen","",
CONCATENATE("  - &amp;SpecimenID",TEXT(SUMPRODUCT(--($M$3:$M3807&lt;&gt;"")),"0000"),
" {","SamplingFeatureID:  *SamplingFeatureID",TEXT($A3808,"0000"),
", SpecimenTypeCV:  ",CHAR(34),INDEX(Specimens[Specimen Type],$A3808),CHAR(34),
", SpecimenMediumCV:  ",INDEX(Specimens[Specimen Medium],$A3808),
", IsFieldSpecimen:  ",CHAR(34),INDEX(Specimens[Is Field Specimen?],$A3808),CHAR(34),"}"))</f>
        <v>#REF!</v>
      </c>
      <c r="N3808" t="e">
        <f>IF(COUNTA(SpatialOffsets[])=0,"", IF(INDEX(SpatialOffsets[Spatial Offset Type],$A3808)="","",
CONCATENATE("  - &amp;SpatialOffsetID",TEXT($A3808,"0000"),
" {","SpatialOffsetTypeCV:  ",CHAR(34),INDEX(SpatialOffsets[Spatial Offset Type],$A3808),CHAR(34),
", Offset1Value:  ",INDEX(SpatialOffsets[Offset 1 Value],$A3808),
", Offset1UnitID:  ",CHAR(34),INDEX(SpatialOffsets[Offset 1 Unit],$A3808),CHAR(34),
", Offset2Value:  ",INDEX(SpatialOffsets[Offset 2 Value],$A3808),
", Offset2UnitID:  ",CHAR(34),INDEX(SpatialOffsets[Offset 2 Unit],$A3808),CHAR(34),
", Offset3Value:  ",INDEX(SpatialOffsets[Offset 3 Value],$A3808),
", Offset3UnitID:  ",CHAR(34),INDEX(SpatialOffsets[Offset 3 Unit],$A3808),CHAR(34),,"}")))</f>
        <v>#REF!</v>
      </c>
      <c r="O3808" t="e">
        <f>IF(COUNTA(RelatedFeatures[])=0,"", IF(INDEX(RelatedFeatures[First Sampling Feature Code],$A3808)="","",
CONCATENATE("  - &amp;RelationID",TEXT($A3808,"0000"),
" {","SamplingFeatureID:  *SamplingFeatureID",TEXT(MATCH(INDEX(RelatedFeatures[First Sampling Feature Code],$A3808),SamplingFeatures[Feature Code],0),"0000"),
", RelationshipTypeCV:  ",CHAR(34),INDEX(RelatedFeatures[Relationship Type],$A3808),CHAR(34),
", RelatedFeatureID: *SamplingFeatureID",TEXT(MATCH(INDEX(RelatedFeatures[Second Sampling Feature Code],$A3808),SamplingFeatures[Feature Code],0),"0000"),
", SpatialOffsetID:  ",IF(INDEX(RelatedFeatures[Offset Number],$A3808)="","",CONCATENATE("*SpatialOffsetID",TEXT(INDEX(RelatedFeatures[Offset Number],$A3808),"0000"))),"}")))</f>
        <v>#REF!</v>
      </c>
      <c r="P3808" t="e">
        <f>IF(INDEX(Methods[Method Type],$A3808)="","",
CONCATENATE("  - &amp;MethodID",TEXT($A3808,"0000"),
" {","MethodTypeCV:  ",CHAR(34),INDEX(Methods[Method Type],$A3808),CHAR(34),
", MethodCode:  ",CHAR(34),INDEX(Methods[Method Code],$A3808),CHAR(34),
", MethodName:  ",CHAR(34),INDEX(Methods[Method Name],$A3808),CHAR(34),
", MethodDescription:  ",CHAR(34),INDEX(Methods[Method Description],$A3808),CHAR(34),
", MethodLink:  ",CHAR(34),INDEX(Methods[Method Link],$A3808),CHAR(34),
", OrganizationID: *OrganizationID",TEXT(MATCH(INDEX(Methods[Organization Name],$A3808),Organizations[Organization Name],0),"0000"),"}"))</f>
        <v>#REF!</v>
      </c>
      <c r="Q3808" t="e">
        <f>IF(INDEX(Variables[Variable Type],$A3808)="","",
CONCATENATE("  - &amp;VariableID",TEXT($A3808,"0000"),
" {","VariableTypeCV:  ",CHAR(34),INDEX(Variables[Variable Type],$A3808),CHAR(34),
", VariableCode:  ",CHAR(34),INDEX(Variables[Variable Code],$A3808),CHAR(34),
", VariableNameCV:  ",CHAR(34),INDEX(Variables[Variable Name],$A3808),CHAR(34),
", VariableDefinition:  ",CHAR(34),INDEX(Variables[Variable Definition],$A3808),CHAR(34),
", SpecciationCV:  ",CHAR(34),INDEX(Variables[Speciation],$A3808),CHAR(34),
", NoDataValue:  ",CHAR(34),INDEX(Variables[No Data Value],$A3808),CHAR(34),"}"))</f>
        <v>#REF!</v>
      </c>
    </row>
    <row r="3809" spans="1:17" x14ac:dyDescent="0.25">
      <c r="A3809">
        <v>3806</v>
      </c>
      <c r="D3809" t="e">
        <f>IF(INDEX(People[First Name],$A3809)="","",
CONCATENATE("  - &amp;PersonID",TEXT($A3809,"0000"),
" {","PersonFirstName:  ",CHAR(34),INDEX(People[First Name],$A3809),CHAR(34),
", PersonMiddleName:  ",CHAR(34),INDEX(People[Middle Name],$A3809),CHAR(34),
", PersonLastName:  ",CHAR(34),INDEX(People[Last Name],$A3809),CHAR(34),"}"))</f>
        <v>#REF!</v>
      </c>
      <c r="E3809" t="e">
        <f>IF(INDEX(Organizations[Organization Type '[CV']],$A3809)="","",
CONCATENATE("  - &amp;OrganizationID",TEXT($A3809,"0000"),
" {","OrganizationTypeCV:  ",CHAR(34),INDEX(Organizations[Organization Type '[CV']],$A3809),CHAR(34),
", OrganizationCode:  ",CHAR(34),INDEX(Organizations[Organization Code],$A3809),CHAR(34),
", OrganizationName:  ",CHAR(34),INDEX(Organizations[Organization Name],$A3809),CHAR(34),
", OrganizationDescription:  ",CHAR(34),INDEX(Organizations[Organization Description],$A3809),CHAR(34),
", OrganizationLink:  ",CHAR(34),INDEX(Organizations[Organization Link],$A3809),CHAR(34),"}"))</f>
        <v>#REF!</v>
      </c>
      <c r="F3809" t="e">
        <f>IF(INDEX(People[First Name],$A3809)="","",
CONCATENATE("  - &amp;AffiliationID",TEXT($A3809,"0000"),
" {PersonID: *PersonID",TEXT($A3809,"0000"),
", OrganizationID: *OrganizationID",TEXT(MATCH(INDEX(People[Organization Name],$A3809),Organizations[Organization Name],0),"0000"),
", IsPrimaryOrganizationContact: , AffiliationStartDate: , AffiliationEndDate: , PrimaryPhone: ",
", PrimaryEmail: ",CHAR(34),INDEX(People[Primary Email],$A3809),CHAR(34),
", PrimaryAddress: ",CHAR(34),INDEX(People[Primary Address],$A3809),CHAR(34),
", PersonLink: }"))</f>
        <v>#REF!</v>
      </c>
      <c r="H3809" t="e">
        <f>IF(COUNTA(CitationInformation)=0,"",IF(INDEX(AuthorList[Author Name],$A3809)="","",
CONCATENATE("  - &amp;AuthorListID",TEXT($A3809,"0000"),
"  {CitationID: *CitationID0001",
", PersonID: *PersonID",TEXT(MATCH(INDEX(AuthorList[Author Name],$A3809),People[Full Name],0),"0000"),
", AuthorOrder: ",INDEX(AuthorList[Author Number],$A3809),"}")))</f>
        <v>#REF!</v>
      </c>
      <c r="K3809" t="e">
        <f>IF(INDEX(SamplingFeatures[Feature Code],$A3809)="","",
CONCATENATE("  - &amp;SamplingFeatureID",TEXT($A3809,"0000"),
" {","SamplingFeatureUUID:  ",CHAR(34),INDEX(SamplingFeatures[Sampling Feature UUID],$A3809),CHAR(34),
", SamplingFeatureTypeCV:  ",CHAR(34),INDEX(SamplingFeatures[Sampling Feature Type],$A3809),CHAR(34),
", SamplingFeatureCode:  ",CHAR(34),INDEX(SamplingFeatures[Feature Code],$A3809),CHAR(34),
", SamplingFeatureName:  ",CHAR(34),INDEX(SamplingFeatures[Feature Name],$A3809),CHAR(34),
", SamplingFeatureDescription:  ",CHAR(34),INDEX(SamplingFeatures[Feature Description],$A3809),CHAR(34),
", SamplingFeatureGeotypeCV:  ",CHAR(34),INDEX(SamplingFeatures[Feature Geo Type],$A3809),CHAR(34),
", FeatureGeometry:  ",CHAR(34),INDEX(SamplingFeatures[Feature Geometry],$A3809),CHAR(34),
", Elevation_m:  ",CHAR(34),INDEX(SamplingFeatures[Elevation_m],$A3809),CHAR(34),
", ElevationDatumCV:  ",CHAR(34),ElevationDatum,CHAR(34),"}"))</f>
        <v>#REF!</v>
      </c>
      <c r="L3809" t="e">
        <f>IF(INDEX(SamplingFeatures[Sampling Feature Type],$A3809)&lt;&gt;"Site","",
CONCATENATE("  - &amp;SiteID",TEXT(SUMPRODUCT(--($L$3:$L3808&lt;&gt;"")),"0000"),
" {","SamplingFeatureID:  *SamplingFeatureID",TEXT($A3809,"0000"),
", SiteTypeCV:  ",CHAR(34),INDEX(Sites[Site Type],$A3809),CHAR(34),
", Latitude:  ",INDEX(Sites[Latitude],$A3809),
", Longitude:  ",INDEX(Sites[Longitude],$A3809),
", SRSName:  ",CHAR(34),LatLonDatum,CHAR(34),"}"))</f>
        <v>#REF!</v>
      </c>
      <c r="M3809" t="e">
        <f>IF(INDEX(SamplingFeatures[Sampling Feature Type],$A3809)&lt;&gt;"Specimen","",
CONCATENATE("  - &amp;SpecimenID",TEXT(SUMPRODUCT(--($M$3:$M3808&lt;&gt;"")),"0000"),
" {","SamplingFeatureID:  *SamplingFeatureID",TEXT($A3809,"0000"),
", SpecimenTypeCV:  ",CHAR(34),INDEX(Specimens[Specimen Type],$A3809),CHAR(34),
", SpecimenMediumCV:  ",INDEX(Specimens[Specimen Medium],$A3809),
", IsFieldSpecimen:  ",CHAR(34),INDEX(Specimens[Is Field Specimen?],$A3809),CHAR(34),"}"))</f>
        <v>#REF!</v>
      </c>
      <c r="N3809" t="e">
        <f>IF(COUNTA(SpatialOffsets[])=0,"", IF(INDEX(SpatialOffsets[Spatial Offset Type],$A3809)="","",
CONCATENATE("  - &amp;SpatialOffsetID",TEXT($A3809,"0000"),
" {","SpatialOffsetTypeCV:  ",CHAR(34),INDEX(SpatialOffsets[Spatial Offset Type],$A3809),CHAR(34),
", Offset1Value:  ",INDEX(SpatialOffsets[Offset 1 Value],$A3809),
", Offset1UnitID:  ",CHAR(34),INDEX(SpatialOffsets[Offset 1 Unit],$A3809),CHAR(34),
", Offset2Value:  ",INDEX(SpatialOffsets[Offset 2 Value],$A3809),
", Offset2UnitID:  ",CHAR(34),INDEX(SpatialOffsets[Offset 2 Unit],$A3809),CHAR(34),
", Offset3Value:  ",INDEX(SpatialOffsets[Offset 3 Value],$A3809),
", Offset3UnitID:  ",CHAR(34),INDEX(SpatialOffsets[Offset 3 Unit],$A3809),CHAR(34),,"}")))</f>
        <v>#REF!</v>
      </c>
      <c r="O3809" t="e">
        <f>IF(COUNTA(RelatedFeatures[])=0,"", IF(INDEX(RelatedFeatures[First Sampling Feature Code],$A3809)="","",
CONCATENATE("  - &amp;RelationID",TEXT($A3809,"0000"),
" {","SamplingFeatureID:  *SamplingFeatureID",TEXT(MATCH(INDEX(RelatedFeatures[First Sampling Feature Code],$A3809),SamplingFeatures[Feature Code],0),"0000"),
", RelationshipTypeCV:  ",CHAR(34),INDEX(RelatedFeatures[Relationship Type],$A3809),CHAR(34),
", RelatedFeatureID: *SamplingFeatureID",TEXT(MATCH(INDEX(RelatedFeatures[Second Sampling Feature Code],$A3809),SamplingFeatures[Feature Code],0),"0000"),
", SpatialOffsetID:  ",IF(INDEX(RelatedFeatures[Offset Number],$A3809)="","",CONCATENATE("*SpatialOffsetID",TEXT(INDEX(RelatedFeatures[Offset Number],$A3809),"0000"))),"}")))</f>
        <v>#REF!</v>
      </c>
      <c r="P3809" t="e">
        <f>IF(INDEX(Methods[Method Type],$A3809)="","",
CONCATENATE("  - &amp;MethodID",TEXT($A3809,"0000"),
" {","MethodTypeCV:  ",CHAR(34),INDEX(Methods[Method Type],$A3809),CHAR(34),
", MethodCode:  ",CHAR(34),INDEX(Methods[Method Code],$A3809),CHAR(34),
", MethodName:  ",CHAR(34),INDEX(Methods[Method Name],$A3809),CHAR(34),
", MethodDescription:  ",CHAR(34),INDEX(Methods[Method Description],$A3809),CHAR(34),
", MethodLink:  ",CHAR(34),INDEX(Methods[Method Link],$A3809),CHAR(34),
", OrganizationID: *OrganizationID",TEXT(MATCH(INDEX(Methods[Organization Name],$A3809),Organizations[Organization Name],0),"0000"),"}"))</f>
        <v>#REF!</v>
      </c>
      <c r="Q3809" t="e">
        <f>IF(INDEX(Variables[Variable Type],$A3809)="","",
CONCATENATE("  - &amp;VariableID",TEXT($A3809,"0000"),
" {","VariableTypeCV:  ",CHAR(34),INDEX(Variables[Variable Type],$A3809),CHAR(34),
", VariableCode:  ",CHAR(34),INDEX(Variables[Variable Code],$A3809),CHAR(34),
", VariableNameCV:  ",CHAR(34),INDEX(Variables[Variable Name],$A3809),CHAR(34),
", VariableDefinition:  ",CHAR(34),INDEX(Variables[Variable Definition],$A3809),CHAR(34),
", SpecciationCV:  ",CHAR(34),INDEX(Variables[Speciation],$A3809),CHAR(34),
", NoDataValue:  ",CHAR(34),INDEX(Variables[No Data Value],$A3809),CHAR(34),"}"))</f>
        <v>#REF!</v>
      </c>
    </row>
    <row r="3810" spans="1:17" x14ac:dyDescent="0.25">
      <c r="A3810">
        <v>3807</v>
      </c>
      <c r="D3810" t="e">
        <f>IF(INDEX(People[First Name],$A3810)="","",
CONCATENATE("  - &amp;PersonID",TEXT($A3810,"0000"),
" {","PersonFirstName:  ",CHAR(34),INDEX(People[First Name],$A3810),CHAR(34),
", PersonMiddleName:  ",CHAR(34),INDEX(People[Middle Name],$A3810),CHAR(34),
", PersonLastName:  ",CHAR(34),INDEX(People[Last Name],$A3810),CHAR(34),"}"))</f>
        <v>#REF!</v>
      </c>
      <c r="E3810" t="e">
        <f>IF(INDEX(Organizations[Organization Type '[CV']],$A3810)="","",
CONCATENATE("  - &amp;OrganizationID",TEXT($A3810,"0000"),
" {","OrganizationTypeCV:  ",CHAR(34),INDEX(Organizations[Organization Type '[CV']],$A3810),CHAR(34),
", OrganizationCode:  ",CHAR(34),INDEX(Organizations[Organization Code],$A3810),CHAR(34),
", OrganizationName:  ",CHAR(34),INDEX(Organizations[Organization Name],$A3810),CHAR(34),
", OrganizationDescription:  ",CHAR(34),INDEX(Organizations[Organization Description],$A3810),CHAR(34),
", OrganizationLink:  ",CHAR(34),INDEX(Organizations[Organization Link],$A3810),CHAR(34),"}"))</f>
        <v>#REF!</v>
      </c>
      <c r="F3810" t="e">
        <f>IF(INDEX(People[First Name],$A3810)="","",
CONCATENATE("  - &amp;AffiliationID",TEXT($A3810,"0000"),
" {PersonID: *PersonID",TEXT($A3810,"0000"),
", OrganizationID: *OrganizationID",TEXT(MATCH(INDEX(People[Organization Name],$A3810),Organizations[Organization Name],0),"0000"),
", IsPrimaryOrganizationContact: , AffiliationStartDate: , AffiliationEndDate: , PrimaryPhone: ",
", PrimaryEmail: ",CHAR(34),INDEX(People[Primary Email],$A3810),CHAR(34),
", PrimaryAddress: ",CHAR(34),INDEX(People[Primary Address],$A3810),CHAR(34),
", PersonLink: }"))</f>
        <v>#REF!</v>
      </c>
      <c r="H3810" t="e">
        <f>IF(COUNTA(CitationInformation)=0,"",IF(INDEX(AuthorList[Author Name],$A3810)="","",
CONCATENATE("  - &amp;AuthorListID",TEXT($A3810,"0000"),
"  {CitationID: *CitationID0001",
", PersonID: *PersonID",TEXT(MATCH(INDEX(AuthorList[Author Name],$A3810),People[Full Name],0),"0000"),
", AuthorOrder: ",INDEX(AuthorList[Author Number],$A3810),"}")))</f>
        <v>#REF!</v>
      </c>
      <c r="K3810" t="e">
        <f>IF(INDEX(SamplingFeatures[Feature Code],$A3810)="","",
CONCATENATE("  - &amp;SamplingFeatureID",TEXT($A3810,"0000"),
" {","SamplingFeatureUUID:  ",CHAR(34),INDEX(SamplingFeatures[Sampling Feature UUID],$A3810),CHAR(34),
", SamplingFeatureTypeCV:  ",CHAR(34),INDEX(SamplingFeatures[Sampling Feature Type],$A3810),CHAR(34),
", SamplingFeatureCode:  ",CHAR(34),INDEX(SamplingFeatures[Feature Code],$A3810),CHAR(34),
", SamplingFeatureName:  ",CHAR(34),INDEX(SamplingFeatures[Feature Name],$A3810),CHAR(34),
", SamplingFeatureDescription:  ",CHAR(34),INDEX(SamplingFeatures[Feature Description],$A3810),CHAR(34),
", SamplingFeatureGeotypeCV:  ",CHAR(34),INDEX(SamplingFeatures[Feature Geo Type],$A3810),CHAR(34),
", FeatureGeometry:  ",CHAR(34),INDEX(SamplingFeatures[Feature Geometry],$A3810),CHAR(34),
", Elevation_m:  ",CHAR(34),INDEX(SamplingFeatures[Elevation_m],$A3810),CHAR(34),
", ElevationDatumCV:  ",CHAR(34),ElevationDatum,CHAR(34),"}"))</f>
        <v>#REF!</v>
      </c>
      <c r="L3810" t="e">
        <f>IF(INDEX(SamplingFeatures[Sampling Feature Type],$A3810)&lt;&gt;"Site","",
CONCATENATE("  - &amp;SiteID",TEXT(SUMPRODUCT(--($L$3:$L3809&lt;&gt;"")),"0000"),
" {","SamplingFeatureID:  *SamplingFeatureID",TEXT($A3810,"0000"),
", SiteTypeCV:  ",CHAR(34),INDEX(Sites[Site Type],$A3810),CHAR(34),
", Latitude:  ",INDEX(Sites[Latitude],$A3810),
", Longitude:  ",INDEX(Sites[Longitude],$A3810),
", SRSName:  ",CHAR(34),LatLonDatum,CHAR(34),"}"))</f>
        <v>#REF!</v>
      </c>
      <c r="M3810" t="e">
        <f>IF(INDEX(SamplingFeatures[Sampling Feature Type],$A3810)&lt;&gt;"Specimen","",
CONCATENATE("  - &amp;SpecimenID",TEXT(SUMPRODUCT(--($M$3:$M3809&lt;&gt;"")),"0000"),
" {","SamplingFeatureID:  *SamplingFeatureID",TEXT($A3810,"0000"),
", SpecimenTypeCV:  ",CHAR(34),INDEX(Specimens[Specimen Type],$A3810),CHAR(34),
", SpecimenMediumCV:  ",INDEX(Specimens[Specimen Medium],$A3810),
", IsFieldSpecimen:  ",CHAR(34),INDEX(Specimens[Is Field Specimen?],$A3810),CHAR(34),"}"))</f>
        <v>#REF!</v>
      </c>
      <c r="N3810" t="e">
        <f>IF(COUNTA(SpatialOffsets[])=0,"", IF(INDEX(SpatialOffsets[Spatial Offset Type],$A3810)="","",
CONCATENATE("  - &amp;SpatialOffsetID",TEXT($A3810,"0000"),
" {","SpatialOffsetTypeCV:  ",CHAR(34),INDEX(SpatialOffsets[Spatial Offset Type],$A3810),CHAR(34),
", Offset1Value:  ",INDEX(SpatialOffsets[Offset 1 Value],$A3810),
", Offset1UnitID:  ",CHAR(34),INDEX(SpatialOffsets[Offset 1 Unit],$A3810),CHAR(34),
", Offset2Value:  ",INDEX(SpatialOffsets[Offset 2 Value],$A3810),
", Offset2UnitID:  ",CHAR(34),INDEX(SpatialOffsets[Offset 2 Unit],$A3810),CHAR(34),
", Offset3Value:  ",INDEX(SpatialOffsets[Offset 3 Value],$A3810),
", Offset3UnitID:  ",CHAR(34),INDEX(SpatialOffsets[Offset 3 Unit],$A3810),CHAR(34),,"}")))</f>
        <v>#REF!</v>
      </c>
      <c r="O3810" t="e">
        <f>IF(COUNTA(RelatedFeatures[])=0,"", IF(INDEX(RelatedFeatures[First Sampling Feature Code],$A3810)="","",
CONCATENATE("  - &amp;RelationID",TEXT($A3810,"0000"),
" {","SamplingFeatureID:  *SamplingFeatureID",TEXT(MATCH(INDEX(RelatedFeatures[First Sampling Feature Code],$A3810),SamplingFeatures[Feature Code],0),"0000"),
", RelationshipTypeCV:  ",CHAR(34),INDEX(RelatedFeatures[Relationship Type],$A3810),CHAR(34),
", RelatedFeatureID: *SamplingFeatureID",TEXT(MATCH(INDEX(RelatedFeatures[Second Sampling Feature Code],$A3810),SamplingFeatures[Feature Code],0),"0000"),
", SpatialOffsetID:  ",IF(INDEX(RelatedFeatures[Offset Number],$A3810)="","",CONCATENATE("*SpatialOffsetID",TEXT(INDEX(RelatedFeatures[Offset Number],$A3810),"0000"))),"}")))</f>
        <v>#REF!</v>
      </c>
      <c r="P3810" t="e">
        <f>IF(INDEX(Methods[Method Type],$A3810)="","",
CONCATENATE("  - &amp;MethodID",TEXT($A3810,"0000"),
" {","MethodTypeCV:  ",CHAR(34),INDEX(Methods[Method Type],$A3810),CHAR(34),
", MethodCode:  ",CHAR(34),INDEX(Methods[Method Code],$A3810),CHAR(34),
", MethodName:  ",CHAR(34),INDEX(Methods[Method Name],$A3810),CHAR(34),
", MethodDescription:  ",CHAR(34),INDEX(Methods[Method Description],$A3810),CHAR(34),
", MethodLink:  ",CHAR(34),INDEX(Methods[Method Link],$A3810),CHAR(34),
", OrganizationID: *OrganizationID",TEXT(MATCH(INDEX(Methods[Organization Name],$A3810),Organizations[Organization Name],0),"0000"),"}"))</f>
        <v>#REF!</v>
      </c>
      <c r="Q3810" t="e">
        <f>IF(INDEX(Variables[Variable Type],$A3810)="","",
CONCATENATE("  - &amp;VariableID",TEXT($A3810,"0000"),
" {","VariableTypeCV:  ",CHAR(34),INDEX(Variables[Variable Type],$A3810),CHAR(34),
", VariableCode:  ",CHAR(34),INDEX(Variables[Variable Code],$A3810),CHAR(34),
", VariableNameCV:  ",CHAR(34),INDEX(Variables[Variable Name],$A3810),CHAR(34),
", VariableDefinition:  ",CHAR(34),INDEX(Variables[Variable Definition],$A3810),CHAR(34),
", SpecciationCV:  ",CHAR(34),INDEX(Variables[Speciation],$A3810),CHAR(34),
", NoDataValue:  ",CHAR(34),INDEX(Variables[No Data Value],$A3810),CHAR(34),"}"))</f>
        <v>#REF!</v>
      </c>
    </row>
    <row r="3811" spans="1:17" x14ac:dyDescent="0.25">
      <c r="A3811">
        <v>3808</v>
      </c>
      <c r="D3811" t="e">
        <f>IF(INDEX(People[First Name],$A3811)="","",
CONCATENATE("  - &amp;PersonID",TEXT($A3811,"0000"),
" {","PersonFirstName:  ",CHAR(34),INDEX(People[First Name],$A3811),CHAR(34),
", PersonMiddleName:  ",CHAR(34),INDEX(People[Middle Name],$A3811),CHAR(34),
", PersonLastName:  ",CHAR(34),INDEX(People[Last Name],$A3811),CHAR(34),"}"))</f>
        <v>#REF!</v>
      </c>
      <c r="E3811" t="e">
        <f>IF(INDEX(Organizations[Organization Type '[CV']],$A3811)="","",
CONCATENATE("  - &amp;OrganizationID",TEXT($A3811,"0000"),
" {","OrganizationTypeCV:  ",CHAR(34),INDEX(Organizations[Organization Type '[CV']],$A3811),CHAR(34),
", OrganizationCode:  ",CHAR(34),INDEX(Organizations[Organization Code],$A3811),CHAR(34),
", OrganizationName:  ",CHAR(34),INDEX(Organizations[Organization Name],$A3811),CHAR(34),
", OrganizationDescription:  ",CHAR(34),INDEX(Organizations[Organization Description],$A3811),CHAR(34),
", OrganizationLink:  ",CHAR(34),INDEX(Organizations[Organization Link],$A3811),CHAR(34),"}"))</f>
        <v>#REF!</v>
      </c>
      <c r="F3811" t="e">
        <f>IF(INDEX(People[First Name],$A3811)="","",
CONCATENATE("  - &amp;AffiliationID",TEXT($A3811,"0000"),
" {PersonID: *PersonID",TEXT($A3811,"0000"),
", OrganizationID: *OrganizationID",TEXT(MATCH(INDEX(People[Organization Name],$A3811),Organizations[Organization Name],0),"0000"),
", IsPrimaryOrganizationContact: , AffiliationStartDate: , AffiliationEndDate: , PrimaryPhone: ",
", PrimaryEmail: ",CHAR(34),INDEX(People[Primary Email],$A3811),CHAR(34),
", PrimaryAddress: ",CHAR(34),INDEX(People[Primary Address],$A3811),CHAR(34),
", PersonLink: }"))</f>
        <v>#REF!</v>
      </c>
      <c r="H3811" t="e">
        <f>IF(COUNTA(CitationInformation)=0,"",IF(INDEX(AuthorList[Author Name],$A3811)="","",
CONCATENATE("  - &amp;AuthorListID",TEXT($A3811,"0000"),
"  {CitationID: *CitationID0001",
", PersonID: *PersonID",TEXT(MATCH(INDEX(AuthorList[Author Name],$A3811),People[Full Name],0),"0000"),
", AuthorOrder: ",INDEX(AuthorList[Author Number],$A3811),"}")))</f>
        <v>#REF!</v>
      </c>
      <c r="K3811" t="e">
        <f>IF(INDEX(SamplingFeatures[Feature Code],$A3811)="","",
CONCATENATE("  - &amp;SamplingFeatureID",TEXT($A3811,"0000"),
" {","SamplingFeatureUUID:  ",CHAR(34),INDEX(SamplingFeatures[Sampling Feature UUID],$A3811),CHAR(34),
", SamplingFeatureTypeCV:  ",CHAR(34),INDEX(SamplingFeatures[Sampling Feature Type],$A3811),CHAR(34),
", SamplingFeatureCode:  ",CHAR(34),INDEX(SamplingFeatures[Feature Code],$A3811),CHAR(34),
", SamplingFeatureName:  ",CHAR(34),INDEX(SamplingFeatures[Feature Name],$A3811),CHAR(34),
", SamplingFeatureDescription:  ",CHAR(34),INDEX(SamplingFeatures[Feature Description],$A3811),CHAR(34),
", SamplingFeatureGeotypeCV:  ",CHAR(34),INDEX(SamplingFeatures[Feature Geo Type],$A3811),CHAR(34),
", FeatureGeometry:  ",CHAR(34),INDEX(SamplingFeatures[Feature Geometry],$A3811),CHAR(34),
", Elevation_m:  ",CHAR(34),INDEX(SamplingFeatures[Elevation_m],$A3811),CHAR(34),
", ElevationDatumCV:  ",CHAR(34),ElevationDatum,CHAR(34),"}"))</f>
        <v>#REF!</v>
      </c>
      <c r="L3811" t="e">
        <f>IF(INDEX(SamplingFeatures[Sampling Feature Type],$A3811)&lt;&gt;"Site","",
CONCATENATE("  - &amp;SiteID",TEXT(SUMPRODUCT(--($L$3:$L3810&lt;&gt;"")),"0000"),
" {","SamplingFeatureID:  *SamplingFeatureID",TEXT($A3811,"0000"),
", SiteTypeCV:  ",CHAR(34),INDEX(Sites[Site Type],$A3811),CHAR(34),
", Latitude:  ",INDEX(Sites[Latitude],$A3811),
", Longitude:  ",INDEX(Sites[Longitude],$A3811),
", SRSName:  ",CHAR(34),LatLonDatum,CHAR(34),"}"))</f>
        <v>#REF!</v>
      </c>
      <c r="M3811" t="e">
        <f>IF(INDEX(SamplingFeatures[Sampling Feature Type],$A3811)&lt;&gt;"Specimen","",
CONCATENATE("  - &amp;SpecimenID",TEXT(SUMPRODUCT(--($M$3:$M3810&lt;&gt;"")),"0000"),
" {","SamplingFeatureID:  *SamplingFeatureID",TEXT($A3811,"0000"),
", SpecimenTypeCV:  ",CHAR(34),INDEX(Specimens[Specimen Type],$A3811),CHAR(34),
", SpecimenMediumCV:  ",INDEX(Specimens[Specimen Medium],$A3811),
", IsFieldSpecimen:  ",CHAR(34),INDEX(Specimens[Is Field Specimen?],$A3811),CHAR(34),"}"))</f>
        <v>#REF!</v>
      </c>
      <c r="N3811" t="e">
        <f>IF(COUNTA(SpatialOffsets[])=0,"", IF(INDEX(SpatialOffsets[Spatial Offset Type],$A3811)="","",
CONCATENATE("  - &amp;SpatialOffsetID",TEXT($A3811,"0000"),
" {","SpatialOffsetTypeCV:  ",CHAR(34),INDEX(SpatialOffsets[Spatial Offset Type],$A3811),CHAR(34),
", Offset1Value:  ",INDEX(SpatialOffsets[Offset 1 Value],$A3811),
", Offset1UnitID:  ",CHAR(34),INDEX(SpatialOffsets[Offset 1 Unit],$A3811),CHAR(34),
", Offset2Value:  ",INDEX(SpatialOffsets[Offset 2 Value],$A3811),
", Offset2UnitID:  ",CHAR(34),INDEX(SpatialOffsets[Offset 2 Unit],$A3811),CHAR(34),
", Offset3Value:  ",INDEX(SpatialOffsets[Offset 3 Value],$A3811),
", Offset3UnitID:  ",CHAR(34),INDEX(SpatialOffsets[Offset 3 Unit],$A3811),CHAR(34),,"}")))</f>
        <v>#REF!</v>
      </c>
      <c r="O3811" t="e">
        <f>IF(COUNTA(RelatedFeatures[])=0,"", IF(INDEX(RelatedFeatures[First Sampling Feature Code],$A3811)="","",
CONCATENATE("  - &amp;RelationID",TEXT($A3811,"0000"),
" {","SamplingFeatureID:  *SamplingFeatureID",TEXT(MATCH(INDEX(RelatedFeatures[First Sampling Feature Code],$A3811),SamplingFeatures[Feature Code],0),"0000"),
", RelationshipTypeCV:  ",CHAR(34),INDEX(RelatedFeatures[Relationship Type],$A3811),CHAR(34),
", RelatedFeatureID: *SamplingFeatureID",TEXT(MATCH(INDEX(RelatedFeatures[Second Sampling Feature Code],$A3811),SamplingFeatures[Feature Code],0),"0000"),
", SpatialOffsetID:  ",IF(INDEX(RelatedFeatures[Offset Number],$A3811)="","",CONCATENATE("*SpatialOffsetID",TEXT(INDEX(RelatedFeatures[Offset Number],$A3811),"0000"))),"}")))</f>
        <v>#REF!</v>
      </c>
      <c r="P3811" t="e">
        <f>IF(INDEX(Methods[Method Type],$A3811)="","",
CONCATENATE("  - &amp;MethodID",TEXT($A3811,"0000"),
" {","MethodTypeCV:  ",CHAR(34),INDEX(Methods[Method Type],$A3811),CHAR(34),
", MethodCode:  ",CHAR(34),INDEX(Methods[Method Code],$A3811),CHAR(34),
", MethodName:  ",CHAR(34),INDEX(Methods[Method Name],$A3811),CHAR(34),
", MethodDescription:  ",CHAR(34),INDEX(Methods[Method Description],$A3811),CHAR(34),
", MethodLink:  ",CHAR(34),INDEX(Methods[Method Link],$A3811),CHAR(34),
", OrganizationID: *OrganizationID",TEXT(MATCH(INDEX(Methods[Organization Name],$A3811),Organizations[Organization Name],0),"0000"),"}"))</f>
        <v>#REF!</v>
      </c>
      <c r="Q3811" t="e">
        <f>IF(INDEX(Variables[Variable Type],$A3811)="","",
CONCATENATE("  - &amp;VariableID",TEXT($A3811,"0000"),
" {","VariableTypeCV:  ",CHAR(34),INDEX(Variables[Variable Type],$A3811),CHAR(34),
", VariableCode:  ",CHAR(34),INDEX(Variables[Variable Code],$A3811),CHAR(34),
", VariableNameCV:  ",CHAR(34),INDEX(Variables[Variable Name],$A3811),CHAR(34),
", VariableDefinition:  ",CHAR(34),INDEX(Variables[Variable Definition],$A3811),CHAR(34),
", SpecciationCV:  ",CHAR(34),INDEX(Variables[Speciation],$A3811),CHAR(34),
", NoDataValue:  ",CHAR(34),INDEX(Variables[No Data Value],$A3811),CHAR(34),"}"))</f>
        <v>#REF!</v>
      </c>
    </row>
    <row r="3812" spans="1:17" x14ac:dyDescent="0.25">
      <c r="A3812">
        <v>3809</v>
      </c>
      <c r="D3812" t="e">
        <f>IF(INDEX(People[First Name],$A3812)="","",
CONCATENATE("  - &amp;PersonID",TEXT($A3812,"0000"),
" {","PersonFirstName:  ",CHAR(34),INDEX(People[First Name],$A3812),CHAR(34),
", PersonMiddleName:  ",CHAR(34),INDEX(People[Middle Name],$A3812),CHAR(34),
", PersonLastName:  ",CHAR(34),INDEX(People[Last Name],$A3812),CHAR(34),"}"))</f>
        <v>#REF!</v>
      </c>
      <c r="E3812" t="e">
        <f>IF(INDEX(Organizations[Organization Type '[CV']],$A3812)="","",
CONCATENATE("  - &amp;OrganizationID",TEXT($A3812,"0000"),
" {","OrganizationTypeCV:  ",CHAR(34),INDEX(Organizations[Organization Type '[CV']],$A3812),CHAR(34),
", OrganizationCode:  ",CHAR(34),INDEX(Organizations[Organization Code],$A3812),CHAR(34),
", OrganizationName:  ",CHAR(34),INDEX(Organizations[Organization Name],$A3812),CHAR(34),
", OrganizationDescription:  ",CHAR(34),INDEX(Organizations[Organization Description],$A3812),CHAR(34),
", OrganizationLink:  ",CHAR(34),INDEX(Organizations[Organization Link],$A3812),CHAR(34),"}"))</f>
        <v>#REF!</v>
      </c>
      <c r="F3812" t="e">
        <f>IF(INDEX(People[First Name],$A3812)="","",
CONCATENATE("  - &amp;AffiliationID",TEXT($A3812,"0000"),
" {PersonID: *PersonID",TEXT($A3812,"0000"),
", OrganizationID: *OrganizationID",TEXT(MATCH(INDEX(People[Organization Name],$A3812),Organizations[Organization Name],0),"0000"),
", IsPrimaryOrganizationContact: , AffiliationStartDate: , AffiliationEndDate: , PrimaryPhone: ",
", PrimaryEmail: ",CHAR(34),INDEX(People[Primary Email],$A3812),CHAR(34),
", PrimaryAddress: ",CHAR(34),INDEX(People[Primary Address],$A3812),CHAR(34),
", PersonLink: }"))</f>
        <v>#REF!</v>
      </c>
      <c r="H3812" t="e">
        <f>IF(COUNTA(CitationInformation)=0,"",IF(INDEX(AuthorList[Author Name],$A3812)="","",
CONCATENATE("  - &amp;AuthorListID",TEXT($A3812,"0000"),
"  {CitationID: *CitationID0001",
", PersonID: *PersonID",TEXT(MATCH(INDEX(AuthorList[Author Name],$A3812),People[Full Name],0),"0000"),
", AuthorOrder: ",INDEX(AuthorList[Author Number],$A3812),"}")))</f>
        <v>#REF!</v>
      </c>
      <c r="K3812" t="e">
        <f>IF(INDEX(SamplingFeatures[Feature Code],$A3812)="","",
CONCATENATE("  - &amp;SamplingFeatureID",TEXT($A3812,"0000"),
" {","SamplingFeatureUUID:  ",CHAR(34),INDEX(SamplingFeatures[Sampling Feature UUID],$A3812),CHAR(34),
", SamplingFeatureTypeCV:  ",CHAR(34),INDEX(SamplingFeatures[Sampling Feature Type],$A3812),CHAR(34),
", SamplingFeatureCode:  ",CHAR(34),INDEX(SamplingFeatures[Feature Code],$A3812),CHAR(34),
", SamplingFeatureName:  ",CHAR(34),INDEX(SamplingFeatures[Feature Name],$A3812),CHAR(34),
", SamplingFeatureDescription:  ",CHAR(34),INDEX(SamplingFeatures[Feature Description],$A3812),CHAR(34),
", SamplingFeatureGeotypeCV:  ",CHAR(34),INDEX(SamplingFeatures[Feature Geo Type],$A3812),CHAR(34),
", FeatureGeometry:  ",CHAR(34),INDEX(SamplingFeatures[Feature Geometry],$A3812),CHAR(34),
", Elevation_m:  ",CHAR(34),INDEX(SamplingFeatures[Elevation_m],$A3812),CHAR(34),
", ElevationDatumCV:  ",CHAR(34),ElevationDatum,CHAR(34),"}"))</f>
        <v>#REF!</v>
      </c>
      <c r="L3812" t="e">
        <f>IF(INDEX(SamplingFeatures[Sampling Feature Type],$A3812)&lt;&gt;"Site","",
CONCATENATE("  - &amp;SiteID",TEXT(SUMPRODUCT(--($L$3:$L3811&lt;&gt;"")),"0000"),
" {","SamplingFeatureID:  *SamplingFeatureID",TEXT($A3812,"0000"),
", SiteTypeCV:  ",CHAR(34),INDEX(Sites[Site Type],$A3812),CHAR(34),
", Latitude:  ",INDEX(Sites[Latitude],$A3812),
", Longitude:  ",INDEX(Sites[Longitude],$A3812),
", SRSName:  ",CHAR(34),LatLonDatum,CHAR(34),"}"))</f>
        <v>#REF!</v>
      </c>
      <c r="M3812" t="e">
        <f>IF(INDEX(SamplingFeatures[Sampling Feature Type],$A3812)&lt;&gt;"Specimen","",
CONCATENATE("  - &amp;SpecimenID",TEXT(SUMPRODUCT(--($M$3:$M3811&lt;&gt;"")),"0000"),
" {","SamplingFeatureID:  *SamplingFeatureID",TEXT($A3812,"0000"),
", SpecimenTypeCV:  ",CHAR(34),INDEX(Specimens[Specimen Type],$A3812),CHAR(34),
", SpecimenMediumCV:  ",INDEX(Specimens[Specimen Medium],$A3812),
", IsFieldSpecimen:  ",CHAR(34),INDEX(Specimens[Is Field Specimen?],$A3812),CHAR(34),"}"))</f>
        <v>#REF!</v>
      </c>
      <c r="N3812" t="e">
        <f>IF(COUNTA(SpatialOffsets[])=0,"", IF(INDEX(SpatialOffsets[Spatial Offset Type],$A3812)="","",
CONCATENATE("  - &amp;SpatialOffsetID",TEXT($A3812,"0000"),
" {","SpatialOffsetTypeCV:  ",CHAR(34),INDEX(SpatialOffsets[Spatial Offset Type],$A3812),CHAR(34),
", Offset1Value:  ",INDEX(SpatialOffsets[Offset 1 Value],$A3812),
", Offset1UnitID:  ",CHAR(34),INDEX(SpatialOffsets[Offset 1 Unit],$A3812),CHAR(34),
", Offset2Value:  ",INDEX(SpatialOffsets[Offset 2 Value],$A3812),
", Offset2UnitID:  ",CHAR(34),INDEX(SpatialOffsets[Offset 2 Unit],$A3812),CHAR(34),
", Offset3Value:  ",INDEX(SpatialOffsets[Offset 3 Value],$A3812),
", Offset3UnitID:  ",CHAR(34),INDEX(SpatialOffsets[Offset 3 Unit],$A3812),CHAR(34),,"}")))</f>
        <v>#REF!</v>
      </c>
      <c r="O3812" t="e">
        <f>IF(COUNTA(RelatedFeatures[])=0,"", IF(INDEX(RelatedFeatures[First Sampling Feature Code],$A3812)="","",
CONCATENATE("  - &amp;RelationID",TEXT($A3812,"0000"),
" {","SamplingFeatureID:  *SamplingFeatureID",TEXT(MATCH(INDEX(RelatedFeatures[First Sampling Feature Code],$A3812),SamplingFeatures[Feature Code],0),"0000"),
", RelationshipTypeCV:  ",CHAR(34),INDEX(RelatedFeatures[Relationship Type],$A3812),CHAR(34),
", RelatedFeatureID: *SamplingFeatureID",TEXT(MATCH(INDEX(RelatedFeatures[Second Sampling Feature Code],$A3812),SamplingFeatures[Feature Code],0),"0000"),
", SpatialOffsetID:  ",IF(INDEX(RelatedFeatures[Offset Number],$A3812)="","",CONCATENATE("*SpatialOffsetID",TEXT(INDEX(RelatedFeatures[Offset Number],$A3812),"0000"))),"}")))</f>
        <v>#REF!</v>
      </c>
      <c r="P3812" t="e">
        <f>IF(INDEX(Methods[Method Type],$A3812)="","",
CONCATENATE("  - &amp;MethodID",TEXT($A3812,"0000"),
" {","MethodTypeCV:  ",CHAR(34),INDEX(Methods[Method Type],$A3812),CHAR(34),
", MethodCode:  ",CHAR(34),INDEX(Methods[Method Code],$A3812),CHAR(34),
", MethodName:  ",CHAR(34),INDEX(Methods[Method Name],$A3812),CHAR(34),
", MethodDescription:  ",CHAR(34),INDEX(Methods[Method Description],$A3812),CHAR(34),
", MethodLink:  ",CHAR(34),INDEX(Methods[Method Link],$A3812),CHAR(34),
", OrganizationID: *OrganizationID",TEXT(MATCH(INDEX(Methods[Organization Name],$A3812),Organizations[Organization Name],0),"0000"),"}"))</f>
        <v>#REF!</v>
      </c>
      <c r="Q3812" t="e">
        <f>IF(INDEX(Variables[Variable Type],$A3812)="","",
CONCATENATE("  - &amp;VariableID",TEXT($A3812,"0000"),
" {","VariableTypeCV:  ",CHAR(34),INDEX(Variables[Variable Type],$A3812),CHAR(34),
", VariableCode:  ",CHAR(34),INDEX(Variables[Variable Code],$A3812),CHAR(34),
", VariableNameCV:  ",CHAR(34),INDEX(Variables[Variable Name],$A3812),CHAR(34),
", VariableDefinition:  ",CHAR(34),INDEX(Variables[Variable Definition],$A3812),CHAR(34),
", SpecciationCV:  ",CHAR(34),INDEX(Variables[Speciation],$A3812),CHAR(34),
", NoDataValue:  ",CHAR(34),INDEX(Variables[No Data Value],$A3812),CHAR(34),"}"))</f>
        <v>#REF!</v>
      </c>
    </row>
    <row r="3813" spans="1:17" x14ac:dyDescent="0.25">
      <c r="A3813">
        <v>3810</v>
      </c>
      <c r="D3813" t="e">
        <f>IF(INDEX(People[First Name],$A3813)="","",
CONCATENATE("  - &amp;PersonID",TEXT($A3813,"0000"),
" {","PersonFirstName:  ",CHAR(34),INDEX(People[First Name],$A3813),CHAR(34),
", PersonMiddleName:  ",CHAR(34),INDEX(People[Middle Name],$A3813),CHAR(34),
", PersonLastName:  ",CHAR(34),INDEX(People[Last Name],$A3813),CHAR(34),"}"))</f>
        <v>#REF!</v>
      </c>
      <c r="E3813" t="e">
        <f>IF(INDEX(Organizations[Organization Type '[CV']],$A3813)="","",
CONCATENATE("  - &amp;OrganizationID",TEXT($A3813,"0000"),
" {","OrganizationTypeCV:  ",CHAR(34),INDEX(Organizations[Organization Type '[CV']],$A3813),CHAR(34),
", OrganizationCode:  ",CHAR(34),INDEX(Organizations[Organization Code],$A3813),CHAR(34),
", OrganizationName:  ",CHAR(34),INDEX(Organizations[Organization Name],$A3813),CHAR(34),
", OrganizationDescription:  ",CHAR(34),INDEX(Organizations[Organization Description],$A3813),CHAR(34),
", OrganizationLink:  ",CHAR(34),INDEX(Organizations[Organization Link],$A3813),CHAR(34),"}"))</f>
        <v>#REF!</v>
      </c>
      <c r="F3813" t="e">
        <f>IF(INDEX(People[First Name],$A3813)="","",
CONCATENATE("  - &amp;AffiliationID",TEXT($A3813,"0000"),
" {PersonID: *PersonID",TEXT($A3813,"0000"),
", OrganizationID: *OrganizationID",TEXT(MATCH(INDEX(People[Organization Name],$A3813),Organizations[Organization Name],0),"0000"),
", IsPrimaryOrganizationContact: , AffiliationStartDate: , AffiliationEndDate: , PrimaryPhone: ",
", PrimaryEmail: ",CHAR(34),INDEX(People[Primary Email],$A3813),CHAR(34),
", PrimaryAddress: ",CHAR(34),INDEX(People[Primary Address],$A3813),CHAR(34),
", PersonLink: }"))</f>
        <v>#REF!</v>
      </c>
      <c r="H3813" t="e">
        <f>IF(COUNTA(CitationInformation)=0,"",IF(INDEX(AuthorList[Author Name],$A3813)="","",
CONCATENATE("  - &amp;AuthorListID",TEXT($A3813,"0000"),
"  {CitationID: *CitationID0001",
", PersonID: *PersonID",TEXT(MATCH(INDEX(AuthorList[Author Name],$A3813),People[Full Name],0),"0000"),
", AuthorOrder: ",INDEX(AuthorList[Author Number],$A3813),"}")))</f>
        <v>#REF!</v>
      </c>
      <c r="K3813" t="e">
        <f>IF(INDEX(SamplingFeatures[Feature Code],$A3813)="","",
CONCATENATE("  - &amp;SamplingFeatureID",TEXT($A3813,"0000"),
" {","SamplingFeatureUUID:  ",CHAR(34),INDEX(SamplingFeatures[Sampling Feature UUID],$A3813),CHAR(34),
", SamplingFeatureTypeCV:  ",CHAR(34),INDEX(SamplingFeatures[Sampling Feature Type],$A3813),CHAR(34),
", SamplingFeatureCode:  ",CHAR(34),INDEX(SamplingFeatures[Feature Code],$A3813),CHAR(34),
", SamplingFeatureName:  ",CHAR(34),INDEX(SamplingFeatures[Feature Name],$A3813),CHAR(34),
", SamplingFeatureDescription:  ",CHAR(34),INDEX(SamplingFeatures[Feature Description],$A3813),CHAR(34),
", SamplingFeatureGeotypeCV:  ",CHAR(34),INDEX(SamplingFeatures[Feature Geo Type],$A3813),CHAR(34),
", FeatureGeometry:  ",CHAR(34),INDEX(SamplingFeatures[Feature Geometry],$A3813),CHAR(34),
", Elevation_m:  ",CHAR(34),INDEX(SamplingFeatures[Elevation_m],$A3813),CHAR(34),
", ElevationDatumCV:  ",CHAR(34),ElevationDatum,CHAR(34),"}"))</f>
        <v>#REF!</v>
      </c>
      <c r="L3813" t="e">
        <f>IF(INDEX(SamplingFeatures[Sampling Feature Type],$A3813)&lt;&gt;"Site","",
CONCATENATE("  - &amp;SiteID",TEXT(SUMPRODUCT(--($L$3:$L3812&lt;&gt;"")),"0000"),
" {","SamplingFeatureID:  *SamplingFeatureID",TEXT($A3813,"0000"),
", SiteTypeCV:  ",CHAR(34),INDEX(Sites[Site Type],$A3813),CHAR(34),
", Latitude:  ",INDEX(Sites[Latitude],$A3813),
", Longitude:  ",INDEX(Sites[Longitude],$A3813),
", SRSName:  ",CHAR(34),LatLonDatum,CHAR(34),"}"))</f>
        <v>#REF!</v>
      </c>
      <c r="M3813" t="e">
        <f>IF(INDEX(SamplingFeatures[Sampling Feature Type],$A3813)&lt;&gt;"Specimen","",
CONCATENATE("  - &amp;SpecimenID",TEXT(SUMPRODUCT(--($M$3:$M3812&lt;&gt;"")),"0000"),
" {","SamplingFeatureID:  *SamplingFeatureID",TEXT($A3813,"0000"),
", SpecimenTypeCV:  ",CHAR(34),INDEX(Specimens[Specimen Type],$A3813),CHAR(34),
", SpecimenMediumCV:  ",INDEX(Specimens[Specimen Medium],$A3813),
", IsFieldSpecimen:  ",CHAR(34),INDEX(Specimens[Is Field Specimen?],$A3813),CHAR(34),"}"))</f>
        <v>#REF!</v>
      </c>
      <c r="N3813" t="e">
        <f>IF(COUNTA(SpatialOffsets[])=0,"", IF(INDEX(SpatialOffsets[Spatial Offset Type],$A3813)="","",
CONCATENATE("  - &amp;SpatialOffsetID",TEXT($A3813,"0000"),
" {","SpatialOffsetTypeCV:  ",CHAR(34),INDEX(SpatialOffsets[Spatial Offset Type],$A3813),CHAR(34),
", Offset1Value:  ",INDEX(SpatialOffsets[Offset 1 Value],$A3813),
", Offset1UnitID:  ",CHAR(34),INDEX(SpatialOffsets[Offset 1 Unit],$A3813),CHAR(34),
", Offset2Value:  ",INDEX(SpatialOffsets[Offset 2 Value],$A3813),
", Offset2UnitID:  ",CHAR(34),INDEX(SpatialOffsets[Offset 2 Unit],$A3813),CHAR(34),
", Offset3Value:  ",INDEX(SpatialOffsets[Offset 3 Value],$A3813),
", Offset3UnitID:  ",CHAR(34),INDEX(SpatialOffsets[Offset 3 Unit],$A3813),CHAR(34),,"}")))</f>
        <v>#REF!</v>
      </c>
      <c r="O3813" t="e">
        <f>IF(COUNTA(RelatedFeatures[])=0,"", IF(INDEX(RelatedFeatures[First Sampling Feature Code],$A3813)="","",
CONCATENATE("  - &amp;RelationID",TEXT($A3813,"0000"),
" {","SamplingFeatureID:  *SamplingFeatureID",TEXT(MATCH(INDEX(RelatedFeatures[First Sampling Feature Code],$A3813),SamplingFeatures[Feature Code],0),"0000"),
", RelationshipTypeCV:  ",CHAR(34),INDEX(RelatedFeatures[Relationship Type],$A3813),CHAR(34),
", RelatedFeatureID: *SamplingFeatureID",TEXT(MATCH(INDEX(RelatedFeatures[Second Sampling Feature Code],$A3813),SamplingFeatures[Feature Code],0),"0000"),
", SpatialOffsetID:  ",IF(INDEX(RelatedFeatures[Offset Number],$A3813)="","",CONCATENATE("*SpatialOffsetID",TEXT(INDEX(RelatedFeatures[Offset Number],$A3813),"0000"))),"}")))</f>
        <v>#REF!</v>
      </c>
      <c r="P3813" t="e">
        <f>IF(INDEX(Methods[Method Type],$A3813)="","",
CONCATENATE("  - &amp;MethodID",TEXT($A3813,"0000"),
" {","MethodTypeCV:  ",CHAR(34),INDEX(Methods[Method Type],$A3813),CHAR(34),
", MethodCode:  ",CHAR(34),INDEX(Methods[Method Code],$A3813),CHAR(34),
", MethodName:  ",CHAR(34),INDEX(Methods[Method Name],$A3813),CHAR(34),
", MethodDescription:  ",CHAR(34),INDEX(Methods[Method Description],$A3813),CHAR(34),
", MethodLink:  ",CHAR(34),INDEX(Methods[Method Link],$A3813),CHAR(34),
", OrganizationID: *OrganizationID",TEXT(MATCH(INDEX(Methods[Organization Name],$A3813),Organizations[Organization Name],0),"0000"),"}"))</f>
        <v>#REF!</v>
      </c>
      <c r="Q3813" t="e">
        <f>IF(INDEX(Variables[Variable Type],$A3813)="","",
CONCATENATE("  - &amp;VariableID",TEXT($A3813,"0000"),
" {","VariableTypeCV:  ",CHAR(34),INDEX(Variables[Variable Type],$A3813),CHAR(34),
", VariableCode:  ",CHAR(34),INDEX(Variables[Variable Code],$A3813),CHAR(34),
", VariableNameCV:  ",CHAR(34),INDEX(Variables[Variable Name],$A3813),CHAR(34),
", VariableDefinition:  ",CHAR(34),INDEX(Variables[Variable Definition],$A3813),CHAR(34),
", SpecciationCV:  ",CHAR(34),INDEX(Variables[Speciation],$A3813),CHAR(34),
", NoDataValue:  ",CHAR(34),INDEX(Variables[No Data Value],$A3813),CHAR(34),"}"))</f>
        <v>#REF!</v>
      </c>
    </row>
    <row r="3814" spans="1:17" x14ac:dyDescent="0.25">
      <c r="A3814">
        <v>3811</v>
      </c>
      <c r="D3814" t="e">
        <f>IF(INDEX(People[First Name],$A3814)="","",
CONCATENATE("  - &amp;PersonID",TEXT($A3814,"0000"),
" {","PersonFirstName:  ",CHAR(34),INDEX(People[First Name],$A3814),CHAR(34),
", PersonMiddleName:  ",CHAR(34),INDEX(People[Middle Name],$A3814),CHAR(34),
", PersonLastName:  ",CHAR(34),INDEX(People[Last Name],$A3814),CHAR(34),"}"))</f>
        <v>#REF!</v>
      </c>
      <c r="E3814" t="e">
        <f>IF(INDEX(Organizations[Organization Type '[CV']],$A3814)="","",
CONCATENATE("  - &amp;OrganizationID",TEXT($A3814,"0000"),
" {","OrganizationTypeCV:  ",CHAR(34),INDEX(Organizations[Organization Type '[CV']],$A3814),CHAR(34),
", OrganizationCode:  ",CHAR(34),INDEX(Organizations[Organization Code],$A3814),CHAR(34),
", OrganizationName:  ",CHAR(34),INDEX(Organizations[Organization Name],$A3814),CHAR(34),
", OrganizationDescription:  ",CHAR(34),INDEX(Organizations[Organization Description],$A3814),CHAR(34),
", OrganizationLink:  ",CHAR(34),INDEX(Organizations[Organization Link],$A3814),CHAR(34),"}"))</f>
        <v>#REF!</v>
      </c>
      <c r="F3814" t="e">
        <f>IF(INDEX(People[First Name],$A3814)="","",
CONCATENATE("  - &amp;AffiliationID",TEXT($A3814,"0000"),
" {PersonID: *PersonID",TEXT($A3814,"0000"),
", OrganizationID: *OrganizationID",TEXT(MATCH(INDEX(People[Organization Name],$A3814),Organizations[Organization Name],0),"0000"),
", IsPrimaryOrganizationContact: , AffiliationStartDate: , AffiliationEndDate: , PrimaryPhone: ",
", PrimaryEmail: ",CHAR(34),INDEX(People[Primary Email],$A3814),CHAR(34),
", PrimaryAddress: ",CHAR(34),INDEX(People[Primary Address],$A3814),CHAR(34),
", PersonLink: }"))</f>
        <v>#REF!</v>
      </c>
      <c r="H3814" t="e">
        <f>IF(COUNTA(CitationInformation)=0,"",IF(INDEX(AuthorList[Author Name],$A3814)="","",
CONCATENATE("  - &amp;AuthorListID",TEXT($A3814,"0000"),
"  {CitationID: *CitationID0001",
", PersonID: *PersonID",TEXT(MATCH(INDEX(AuthorList[Author Name],$A3814),People[Full Name],0),"0000"),
", AuthorOrder: ",INDEX(AuthorList[Author Number],$A3814),"}")))</f>
        <v>#REF!</v>
      </c>
      <c r="K3814" t="e">
        <f>IF(INDEX(SamplingFeatures[Feature Code],$A3814)="","",
CONCATENATE("  - &amp;SamplingFeatureID",TEXT($A3814,"0000"),
" {","SamplingFeatureUUID:  ",CHAR(34),INDEX(SamplingFeatures[Sampling Feature UUID],$A3814),CHAR(34),
", SamplingFeatureTypeCV:  ",CHAR(34),INDEX(SamplingFeatures[Sampling Feature Type],$A3814),CHAR(34),
", SamplingFeatureCode:  ",CHAR(34),INDEX(SamplingFeatures[Feature Code],$A3814),CHAR(34),
", SamplingFeatureName:  ",CHAR(34),INDEX(SamplingFeatures[Feature Name],$A3814),CHAR(34),
", SamplingFeatureDescription:  ",CHAR(34),INDEX(SamplingFeatures[Feature Description],$A3814),CHAR(34),
", SamplingFeatureGeotypeCV:  ",CHAR(34),INDEX(SamplingFeatures[Feature Geo Type],$A3814),CHAR(34),
", FeatureGeometry:  ",CHAR(34),INDEX(SamplingFeatures[Feature Geometry],$A3814),CHAR(34),
", Elevation_m:  ",CHAR(34),INDEX(SamplingFeatures[Elevation_m],$A3814),CHAR(34),
", ElevationDatumCV:  ",CHAR(34),ElevationDatum,CHAR(34),"}"))</f>
        <v>#REF!</v>
      </c>
      <c r="L3814" t="e">
        <f>IF(INDEX(SamplingFeatures[Sampling Feature Type],$A3814)&lt;&gt;"Site","",
CONCATENATE("  - &amp;SiteID",TEXT(SUMPRODUCT(--($L$3:$L3813&lt;&gt;"")),"0000"),
" {","SamplingFeatureID:  *SamplingFeatureID",TEXT($A3814,"0000"),
", SiteTypeCV:  ",CHAR(34),INDEX(Sites[Site Type],$A3814),CHAR(34),
", Latitude:  ",INDEX(Sites[Latitude],$A3814),
", Longitude:  ",INDEX(Sites[Longitude],$A3814),
", SRSName:  ",CHAR(34),LatLonDatum,CHAR(34),"}"))</f>
        <v>#REF!</v>
      </c>
      <c r="M3814" t="e">
        <f>IF(INDEX(SamplingFeatures[Sampling Feature Type],$A3814)&lt;&gt;"Specimen","",
CONCATENATE("  - &amp;SpecimenID",TEXT(SUMPRODUCT(--($M$3:$M3813&lt;&gt;"")),"0000"),
" {","SamplingFeatureID:  *SamplingFeatureID",TEXT($A3814,"0000"),
", SpecimenTypeCV:  ",CHAR(34),INDEX(Specimens[Specimen Type],$A3814),CHAR(34),
", SpecimenMediumCV:  ",INDEX(Specimens[Specimen Medium],$A3814),
", IsFieldSpecimen:  ",CHAR(34),INDEX(Specimens[Is Field Specimen?],$A3814),CHAR(34),"}"))</f>
        <v>#REF!</v>
      </c>
      <c r="N3814" t="e">
        <f>IF(COUNTA(SpatialOffsets[])=0,"", IF(INDEX(SpatialOffsets[Spatial Offset Type],$A3814)="","",
CONCATENATE("  - &amp;SpatialOffsetID",TEXT($A3814,"0000"),
" {","SpatialOffsetTypeCV:  ",CHAR(34),INDEX(SpatialOffsets[Spatial Offset Type],$A3814),CHAR(34),
", Offset1Value:  ",INDEX(SpatialOffsets[Offset 1 Value],$A3814),
", Offset1UnitID:  ",CHAR(34),INDEX(SpatialOffsets[Offset 1 Unit],$A3814),CHAR(34),
", Offset2Value:  ",INDEX(SpatialOffsets[Offset 2 Value],$A3814),
", Offset2UnitID:  ",CHAR(34),INDEX(SpatialOffsets[Offset 2 Unit],$A3814),CHAR(34),
", Offset3Value:  ",INDEX(SpatialOffsets[Offset 3 Value],$A3814),
", Offset3UnitID:  ",CHAR(34),INDEX(SpatialOffsets[Offset 3 Unit],$A3814),CHAR(34),,"}")))</f>
        <v>#REF!</v>
      </c>
      <c r="O3814" t="e">
        <f>IF(COUNTA(RelatedFeatures[])=0,"", IF(INDEX(RelatedFeatures[First Sampling Feature Code],$A3814)="","",
CONCATENATE("  - &amp;RelationID",TEXT($A3814,"0000"),
" {","SamplingFeatureID:  *SamplingFeatureID",TEXT(MATCH(INDEX(RelatedFeatures[First Sampling Feature Code],$A3814),SamplingFeatures[Feature Code],0),"0000"),
", RelationshipTypeCV:  ",CHAR(34),INDEX(RelatedFeatures[Relationship Type],$A3814),CHAR(34),
", RelatedFeatureID: *SamplingFeatureID",TEXT(MATCH(INDEX(RelatedFeatures[Second Sampling Feature Code],$A3814),SamplingFeatures[Feature Code],0),"0000"),
", SpatialOffsetID:  ",IF(INDEX(RelatedFeatures[Offset Number],$A3814)="","",CONCATENATE("*SpatialOffsetID",TEXT(INDEX(RelatedFeatures[Offset Number],$A3814),"0000"))),"}")))</f>
        <v>#REF!</v>
      </c>
      <c r="P3814" t="e">
        <f>IF(INDEX(Methods[Method Type],$A3814)="","",
CONCATENATE("  - &amp;MethodID",TEXT($A3814,"0000"),
" {","MethodTypeCV:  ",CHAR(34),INDEX(Methods[Method Type],$A3814),CHAR(34),
", MethodCode:  ",CHAR(34),INDEX(Methods[Method Code],$A3814),CHAR(34),
", MethodName:  ",CHAR(34),INDEX(Methods[Method Name],$A3814),CHAR(34),
", MethodDescription:  ",CHAR(34),INDEX(Methods[Method Description],$A3814),CHAR(34),
", MethodLink:  ",CHAR(34),INDEX(Methods[Method Link],$A3814),CHAR(34),
", OrganizationID: *OrganizationID",TEXT(MATCH(INDEX(Methods[Organization Name],$A3814),Organizations[Organization Name],0),"0000"),"}"))</f>
        <v>#REF!</v>
      </c>
      <c r="Q3814" t="e">
        <f>IF(INDEX(Variables[Variable Type],$A3814)="","",
CONCATENATE("  - &amp;VariableID",TEXT($A3814,"0000"),
" {","VariableTypeCV:  ",CHAR(34),INDEX(Variables[Variable Type],$A3814),CHAR(34),
", VariableCode:  ",CHAR(34),INDEX(Variables[Variable Code],$A3814),CHAR(34),
", VariableNameCV:  ",CHAR(34),INDEX(Variables[Variable Name],$A3814),CHAR(34),
", VariableDefinition:  ",CHAR(34),INDEX(Variables[Variable Definition],$A3814),CHAR(34),
", SpecciationCV:  ",CHAR(34),INDEX(Variables[Speciation],$A3814),CHAR(34),
", NoDataValue:  ",CHAR(34),INDEX(Variables[No Data Value],$A3814),CHAR(34),"}"))</f>
        <v>#REF!</v>
      </c>
    </row>
    <row r="3815" spans="1:17" x14ac:dyDescent="0.25">
      <c r="A3815">
        <v>3812</v>
      </c>
      <c r="D3815" t="e">
        <f>IF(INDEX(People[First Name],$A3815)="","",
CONCATENATE("  - &amp;PersonID",TEXT($A3815,"0000"),
" {","PersonFirstName:  ",CHAR(34),INDEX(People[First Name],$A3815),CHAR(34),
", PersonMiddleName:  ",CHAR(34),INDEX(People[Middle Name],$A3815),CHAR(34),
", PersonLastName:  ",CHAR(34),INDEX(People[Last Name],$A3815),CHAR(34),"}"))</f>
        <v>#REF!</v>
      </c>
      <c r="E3815" t="e">
        <f>IF(INDEX(Organizations[Organization Type '[CV']],$A3815)="","",
CONCATENATE("  - &amp;OrganizationID",TEXT($A3815,"0000"),
" {","OrganizationTypeCV:  ",CHAR(34),INDEX(Organizations[Organization Type '[CV']],$A3815),CHAR(34),
", OrganizationCode:  ",CHAR(34),INDEX(Organizations[Organization Code],$A3815),CHAR(34),
", OrganizationName:  ",CHAR(34),INDEX(Organizations[Organization Name],$A3815),CHAR(34),
", OrganizationDescription:  ",CHAR(34),INDEX(Organizations[Organization Description],$A3815),CHAR(34),
", OrganizationLink:  ",CHAR(34),INDEX(Organizations[Organization Link],$A3815),CHAR(34),"}"))</f>
        <v>#REF!</v>
      </c>
      <c r="F3815" t="e">
        <f>IF(INDEX(People[First Name],$A3815)="","",
CONCATENATE("  - &amp;AffiliationID",TEXT($A3815,"0000"),
" {PersonID: *PersonID",TEXT($A3815,"0000"),
", OrganizationID: *OrganizationID",TEXT(MATCH(INDEX(People[Organization Name],$A3815),Organizations[Organization Name],0),"0000"),
", IsPrimaryOrganizationContact: , AffiliationStartDate: , AffiliationEndDate: , PrimaryPhone: ",
", PrimaryEmail: ",CHAR(34),INDEX(People[Primary Email],$A3815),CHAR(34),
", PrimaryAddress: ",CHAR(34),INDEX(People[Primary Address],$A3815),CHAR(34),
", PersonLink: }"))</f>
        <v>#REF!</v>
      </c>
      <c r="H3815" t="e">
        <f>IF(COUNTA(CitationInformation)=0,"",IF(INDEX(AuthorList[Author Name],$A3815)="","",
CONCATENATE("  - &amp;AuthorListID",TEXT($A3815,"0000"),
"  {CitationID: *CitationID0001",
", PersonID: *PersonID",TEXT(MATCH(INDEX(AuthorList[Author Name],$A3815),People[Full Name],0),"0000"),
", AuthorOrder: ",INDEX(AuthorList[Author Number],$A3815),"}")))</f>
        <v>#REF!</v>
      </c>
      <c r="K3815" t="e">
        <f>IF(INDEX(SamplingFeatures[Feature Code],$A3815)="","",
CONCATENATE("  - &amp;SamplingFeatureID",TEXT($A3815,"0000"),
" {","SamplingFeatureUUID:  ",CHAR(34),INDEX(SamplingFeatures[Sampling Feature UUID],$A3815),CHAR(34),
", SamplingFeatureTypeCV:  ",CHAR(34),INDEX(SamplingFeatures[Sampling Feature Type],$A3815),CHAR(34),
", SamplingFeatureCode:  ",CHAR(34),INDEX(SamplingFeatures[Feature Code],$A3815),CHAR(34),
", SamplingFeatureName:  ",CHAR(34),INDEX(SamplingFeatures[Feature Name],$A3815),CHAR(34),
", SamplingFeatureDescription:  ",CHAR(34),INDEX(SamplingFeatures[Feature Description],$A3815),CHAR(34),
", SamplingFeatureGeotypeCV:  ",CHAR(34),INDEX(SamplingFeatures[Feature Geo Type],$A3815),CHAR(34),
", FeatureGeometry:  ",CHAR(34),INDEX(SamplingFeatures[Feature Geometry],$A3815),CHAR(34),
", Elevation_m:  ",CHAR(34),INDEX(SamplingFeatures[Elevation_m],$A3815),CHAR(34),
", ElevationDatumCV:  ",CHAR(34),ElevationDatum,CHAR(34),"}"))</f>
        <v>#REF!</v>
      </c>
      <c r="L3815" t="e">
        <f>IF(INDEX(SamplingFeatures[Sampling Feature Type],$A3815)&lt;&gt;"Site","",
CONCATENATE("  - &amp;SiteID",TEXT(SUMPRODUCT(--($L$3:$L3814&lt;&gt;"")),"0000"),
" {","SamplingFeatureID:  *SamplingFeatureID",TEXT($A3815,"0000"),
", SiteTypeCV:  ",CHAR(34),INDEX(Sites[Site Type],$A3815),CHAR(34),
", Latitude:  ",INDEX(Sites[Latitude],$A3815),
", Longitude:  ",INDEX(Sites[Longitude],$A3815),
", SRSName:  ",CHAR(34),LatLonDatum,CHAR(34),"}"))</f>
        <v>#REF!</v>
      </c>
      <c r="M3815" t="e">
        <f>IF(INDEX(SamplingFeatures[Sampling Feature Type],$A3815)&lt;&gt;"Specimen","",
CONCATENATE("  - &amp;SpecimenID",TEXT(SUMPRODUCT(--($M$3:$M3814&lt;&gt;"")),"0000"),
" {","SamplingFeatureID:  *SamplingFeatureID",TEXT($A3815,"0000"),
", SpecimenTypeCV:  ",CHAR(34),INDEX(Specimens[Specimen Type],$A3815),CHAR(34),
", SpecimenMediumCV:  ",INDEX(Specimens[Specimen Medium],$A3815),
", IsFieldSpecimen:  ",CHAR(34),INDEX(Specimens[Is Field Specimen?],$A3815),CHAR(34),"}"))</f>
        <v>#REF!</v>
      </c>
      <c r="N3815" t="e">
        <f>IF(COUNTA(SpatialOffsets[])=0,"", IF(INDEX(SpatialOffsets[Spatial Offset Type],$A3815)="","",
CONCATENATE("  - &amp;SpatialOffsetID",TEXT($A3815,"0000"),
" {","SpatialOffsetTypeCV:  ",CHAR(34),INDEX(SpatialOffsets[Spatial Offset Type],$A3815),CHAR(34),
", Offset1Value:  ",INDEX(SpatialOffsets[Offset 1 Value],$A3815),
", Offset1UnitID:  ",CHAR(34),INDEX(SpatialOffsets[Offset 1 Unit],$A3815),CHAR(34),
", Offset2Value:  ",INDEX(SpatialOffsets[Offset 2 Value],$A3815),
", Offset2UnitID:  ",CHAR(34),INDEX(SpatialOffsets[Offset 2 Unit],$A3815),CHAR(34),
", Offset3Value:  ",INDEX(SpatialOffsets[Offset 3 Value],$A3815),
", Offset3UnitID:  ",CHAR(34),INDEX(SpatialOffsets[Offset 3 Unit],$A3815),CHAR(34),,"}")))</f>
        <v>#REF!</v>
      </c>
      <c r="O3815" t="e">
        <f>IF(COUNTA(RelatedFeatures[])=0,"", IF(INDEX(RelatedFeatures[First Sampling Feature Code],$A3815)="","",
CONCATENATE("  - &amp;RelationID",TEXT($A3815,"0000"),
" {","SamplingFeatureID:  *SamplingFeatureID",TEXT(MATCH(INDEX(RelatedFeatures[First Sampling Feature Code],$A3815),SamplingFeatures[Feature Code],0),"0000"),
", RelationshipTypeCV:  ",CHAR(34),INDEX(RelatedFeatures[Relationship Type],$A3815),CHAR(34),
", RelatedFeatureID: *SamplingFeatureID",TEXT(MATCH(INDEX(RelatedFeatures[Second Sampling Feature Code],$A3815),SamplingFeatures[Feature Code],0),"0000"),
", SpatialOffsetID:  ",IF(INDEX(RelatedFeatures[Offset Number],$A3815)="","",CONCATENATE("*SpatialOffsetID",TEXT(INDEX(RelatedFeatures[Offset Number],$A3815),"0000"))),"}")))</f>
        <v>#REF!</v>
      </c>
      <c r="P3815" t="e">
        <f>IF(INDEX(Methods[Method Type],$A3815)="","",
CONCATENATE("  - &amp;MethodID",TEXT($A3815,"0000"),
" {","MethodTypeCV:  ",CHAR(34),INDEX(Methods[Method Type],$A3815),CHAR(34),
", MethodCode:  ",CHAR(34),INDEX(Methods[Method Code],$A3815),CHAR(34),
", MethodName:  ",CHAR(34),INDEX(Methods[Method Name],$A3815),CHAR(34),
", MethodDescription:  ",CHAR(34),INDEX(Methods[Method Description],$A3815),CHAR(34),
", MethodLink:  ",CHAR(34),INDEX(Methods[Method Link],$A3815),CHAR(34),
", OrganizationID: *OrganizationID",TEXT(MATCH(INDEX(Methods[Organization Name],$A3815),Organizations[Organization Name],0),"0000"),"}"))</f>
        <v>#REF!</v>
      </c>
      <c r="Q3815" t="e">
        <f>IF(INDEX(Variables[Variable Type],$A3815)="","",
CONCATENATE("  - &amp;VariableID",TEXT($A3815,"0000"),
" {","VariableTypeCV:  ",CHAR(34),INDEX(Variables[Variable Type],$A3815),CHAR(34),
", VariableCode:  ",CHAR(34),INDEX(Variables[Variable Code],$A3815),CHAR(34),
", VariableNameCV:  ",CHAR(34),INDEX(Variables[Variable Name],$A3815),CHAR(34),
", VariableDefinition:  ",CHAR(34),INDEX(Variables[Variable Definition],$A3815),CHAR(34),
", SpecciationCV:  ",CHAR(34),INDEX(Variables[Speciation],$A3815),CHAR(34),
", NoDataValue:  ",CHAR(34),INDEX(Variables[No Data Value],$A3815),CHAR(34),"}"))</f>
        <v>#REF!</v>
      </c>
    </row>
    <row r="3816" spans="1:17" x14ac:dyDescent="0.25">
      <c r="A3816">
        <v>3813</v>
      </c>
      <c r="D3816" t="e">
        <f>IF(INDEX(People[First Name],$A3816)="","",
CONCATENATE("  - &amp;PersonID",TEXT($A3816,"0000"),
" {","PersonFirstName:  ",CHAR(34),INDEX(People[First Name],$A3816),CHAR(34),
", PersonMiddleName:  ",CHAR(34),INDEX(People[Middle Name],$A3816),CHAR(34),
", PersonLastName:  ",CHAR(34),INDEX(People[Last Name],$A3816),CHAR(34),"}"))</f>
        <v>#REF!</v>
      </c>
      <c r="E3816" t="e">
        <f>IF(INDEX(Organizations[Organization Type '[CV']],$A3816)="","",
CONCATENATE("  - &amp;OrganizationID",TEXT($A3816,"0000"),
" {","OrganizationTypeCV:  ",CHAR(34),INDEX(Organizations[Organization Type '[CV']],$A3816),CHAR(34),
", OrganizationCode:  ",CHAR(34),INDEX(Organizations[Organization Code],$A3816),CHAR(34),
", OrganizationName:  ",CHAR(34),INDEX(Organizations[Organization Name],$A3816),CHAR(34),
", OrganizationDescription:  ",CHAR(34),INDEX(Organizations[Organization Description],$A3816),CHAR(34),
", OrganizationLink:  ",CHAR(34),INDEX(Organizations[Organization Link],$A3816),CHAR(34),"}"))</f>
        <v>#REF!</v>
      </c>
      <c r="F3816" t="e">
        <f>IF(INDEX(People[First Name],$A3816)="","",
CONCATENATE("  - &amp;AffiliationID",TEXT($A3816,"0000"),
" {PersonID: *PersonID",TEXT($A3816,"0000"),
", OrganizationID: *OrganizationID",TEXT(MATCH(INDEX(People[Organization Name],$A3816),Organizations[Organization Name],0),"0000"),
", IsPrimaryOrganizationContact: , AffiliationStartDate: , AffiliationEndDate: , PrimaryPhone: ",
", PrimaryEmail: ",CHAR(34),INDEX(People[Primary Email],$A3816),CHAR(34),
", PrimaryAddress: ",CHAR(34),INDEX(People[Primary Address],$A3816),CHAR(34),
", PersonLink: }"))</f>
        <v>#REF!</v>
      </c>
      <c r="H3816" t="e">
        <f>IF(COUNTA(CitationInformation)=0,"",IF(INDEX(AuthorList[Author Name],$A3816)="","",
CONCATENATE("  - &amp;AuthorListID",TEXT($A3816,"0000"),
"  {CitationID: *CitationID0001",
", PersonID: *PersonID",TEXT(MATCH(INDEX(AuthorList[Author Name],$A3816),People[Full Name],0),"0000"),
", AuthorOrder: ",INDEX(AuthorList[Author Number],$A3816),"}")))</f>
        <v>#REF!</v>
      </c>
      <c r="K3816" t="e">
        <f>IF(INDEX(SamplingFeatures[Feature Code],$A3816)="","",
CONCATENATE("  - &amp;SamplingFeatureID",TEXT($A3816,"0000"),
" {","SamplingFeatureUUID:  ",CHAR(34),INDEX(SamplingFeatures[Sampling Feature UUID],$A3816),CHAR(34),
", SamplingFeatureTypeCV:  ",CHAR(34),INDEX(SamplingFeatures[Sampling Feature Type],$A3816),CHAR(34),
", SamplingFeatureCode:  ",CHAR(34),INDEX(SamplingFeatures[Feature Code],$A3816),CHAR(34),
", SamplingFeatureName:  ",CHAR(34),INDEX(SamplingFeatures[Feature Name],$A3816),CHAR(34),
", SamplingFeatureDescription:  ",CHAR(34),INDEX(SamplingFeatures[Feature Description],$A3816),CHAR(34),
", SamplingFeatureGeotypeCV:  ",CHAR(34),INDEX(SamplingFeatures[Feature Geo Type],$A3816),CHAR(34),
", FeatureGeometry:  ",CHAR(34),INDEX(SamplingFeatures[Feature Geometry],$A3816),CHAR(34),
", Elevation_m:  ",CHAR(34),INDEX(SamplingFeatures[Elevation_m],$A3816),CHAR(34),
", ElevationDatumCV:  ",CHAR(34),ElevationDatum,CHAR(34),"}"))</f>
        <v>#REF!</v>
      </c>
      <c r="L3816" t="e">
        <f>IF(INDEX(SamplingFeatures[Sampling Feature Type],$A3816)&lt;&gt;"Site","",
CONCATENATE("  - &amp;SiteID",TEXT(SUMPRODUCT(--($L$3:$L3815&lt;&gt;"")),"0000"),
" {","SamplingFeatureID:  *SamplingFeatureID",TEXT($A3816,"0000"),
", SiteTypeCV:  ",CHAR(34),INDEX(Sites[Site Type],$A3816),CHAR(34),
", Latitude:  ",INDEX(Sites[Latitude],$A3816),
", Longitude:  ",INDEX(Sites[Longitude],$A3816),
", SRSName:  ",CHAR(34),LatLonDatum,CHAR(34),"}"))</f>
        <v>#REF!</v>
      </c>
      <c r="M3816" t="e">
        <f>IF(INDEX(SamplingFeatures[Sampling Feature Type],$A3816)&lt;&gt;"Specimen","",
CONCATENATE("  - &amp;SpecimenID",TEXT(SUMPRODUCT(--($M$3:$M3815&lt;&gt;"")),"0000"),
" {","SamplingFeatureID:  *SamplingFeatureID",TEXT($A3816,"0000"),
", SpecimenTypeCV:  ",CHAR(34),INDEX(Specimens[Specimen Type],$A3816),CHAR(34),
", SpecimenMediumCV:  ",INDEX(Specimens[Specimen Medium],$A3816),
", IsFieldSpecimen:  ",CHAR(34),INDEX(Specimens[Is Field Specimen?],$A3816),CHAR(34),"}"))</f>
        <v>#REF!</v>
      </c>
      <c r="N3816" t="e">
        <f>IF(COUNTA(SpatialOffsets[])=0,"", IF(INDEX(SpatialOffsets[Spatial Offset Type],$A3816)="","",
CONCATENATE("  - &amp;SpatialOffsetID",TEXT($A3816,"0000"),
" {","SpatialOffsetTypeCV:  ",CHAR(34),INDEX(SpatialOffsets[Spatial Offset Type],$A3816),CHAR(34),
", Offset1Value:  ",INDEX(SpatialOffsets[Offset 1 Value],$A3816),
", Offset1UnitID:  ",CHAR(34),INDEX(SpatialOffsets[Offset 1 Unit],$A3816),CHAR(34),
", Offset2Value:  ",INDEX(SpatialOffsets[Offset 2 Value],$A3816),
", Offset2UnitID:  ",CHAR(34),INDEX(SpatialOffsets[Offset 2 Unit],$A3816),CHAR(34),
", Offset3Value:  ",INDEX(SpatialOffsets[Offset 3 Value],$A3816),
", Offset3UnitID:  ",CHAR(34),INDEX(SpatialOffsets[Offset 3 Unit],$A3816),CHAR(34),,"}")))</f>
        <v>#REF!</v>
      </c>
      <c r="O3816" t="e">
        <f>IF(COUNTA(RelatedFeatures[])=0,"", IF(INDEX(RelatedFeatures[First Sampling Feature Code],$A3816)="","",
CONCATENATE("  - &amp;RelationID",TEXT($A3816,"0000"),
" {","SamplingFeatureID:  *SamplingFeatureID",TEXT(MATCH(INDEX(RelatedFeatures[First Sampling Feature Code],$A3816),SamplingFeatures[Feature Code],0),"0000"),
", RelationshipTypeCV:  ",CHAR(34),INDEX(RelatedFeatures[Relationship Type],$A3816),CHAR(34),
", RelatedFeatureID: *SamplingFeatureID",TEXT(MATCH(INDEX(RelatedFeatures[Second Sampling Feature Code],$A3816),SamplingFeatures[Feature Code],0),"0000"),
", SpatialOffsetID:  ",IF(INDEX(RelatedFeatures[Offset Number],$A3816)="","",CONCATENATE("*SpatialOffsetID",TEXT(INDEX(RelatedFeatures[Offset Number],$A3816),"0000"))),"}")))</f>
        <v>#REF!</v>
      </c>
      <c r="P3816" t="e">
        <f>IF(INDEX(Methods[Method Type],$A3816)="","",
CONCATENATE("  - &amp;MethodID",TEXT($A3816,"0000"),
" {","MethodTypeCV:  ",CHAR(34),INDEX(Methods[Method Type],$A3816),CHAR(34),
", MethodCode:  ",CHAR(34),INDEX(Methods[Method Code],$A3816),CHAR(34),
", MethodName:  ",CHAR(34),INDEX(Methods[Method Name],$A3816),CHAR(34),
", MethodDescription:  ",CHAR(34),INDEX(Methods[Method Description],$A3816),CHAR(34),
", MethodLink:  ",CHAR(34),INDEX(Methods[Method Link],$A3816),CHAR(34),
", OrganizationID: *OrganizationID",TEXT(MATCH(INDEX(Methods[Organization Name],$A3816),Organizations[Organization Name],0),"0000"),"}"))</f>
        <v>#REF!</v>
      </c>
      <c r="Q3816" t="e">
        <f>IF(INDEX(Variables[Variable Type],$A3816)="","",
CONCATENATE("  - &amp;VariableID",TEXT($A3816,"0000"),
" {","VariableTypeCV:  ",CHAR(34),INDEX(Variables[Variable Type],$A3816),CHAR(34),
", VariableCode:  ",CHAR(34),INDEX(Variables[Variable Code],$A3816),CHAR(34),
", VariableNameCV:  ",CHAR(34),INDEX(Variables[Variable Name],$A3816),CHAR(34),
", VariableDefinition:  ",CHAR(34),INDEX(Variables[Variable Definition],$A3816),CHAR(34),
", SpecciationCV:  ",CHAR(34),INDEX(Variables[Speciation],$A3816),CHAR(34),
", NoDataValue:  ",CHAR(34),INDEX(Variables[No Data Value],$A3816),CHAR(34),"}"))</f>
        <v>#REF!</v>
      </c>
    </row>
    <row r="3817" spans="1:17" x14ac:dyDescent="0.25">
      <c r="A3817">
        <v>3814</v>
      </c>
      <c r="D3817" t="e">
        <f>IF(INDEX(People[First Name],$A3817)="","",
CONCATENATE("  - &amp;PersonID",TEXT($A3817,"0000"),
" {","PersonFirstName:  ",CHAR(34),INDEX(People[First Name],$A3817),CHAR(34),
", PersonMiddleName:  ",CHAR(34),INDEX(People[Middle Name],$A3817),CHAR(34),
", PersonLastName:  ",CHAR(34),INDEX(People[Last Name],$A3817),CHAR(34),"}"))</f>
        <v>#REF!</v>
      </c>
      <c r="E3817" t="e">
        <f>IF(INDEX(Organizations[Organization Type '[CV']],$A3817)="","",
CONCATENATE("  - &amp;OrganizationID",TEXT($A3817,"0000"),
" {","OrganizationTypeCV:  ",CHAR(34),INDEX(Organizations[Organization Type '[CV']],$A3817),CHAR(34),
", OrganizationCode:  ",CHAR(34),INDEX(Organizations[Organization Code],$A3817),CHAR(34),
", OrganizationName:  ",CHAR(34),INDEX(Organizations[Organization Name],$A3817),CHAR(34),
", OrganizationDescription:  ",CHAR(34),INDEX(Organizations[Organization Description],$A3817),CHAR(34),
", OrganizationLink:  ",CHAR(34),INDEX(Organizations[Organization Link],$A3817),CHAR(34),"}"))</f>
        <v>#REF!</v>
      </c>
      <c r="F3817" t="e">
        <f>IF(INDEX(People[First Name],$A3817)="","",
CONCATENATE("  - &amp;AffiliationID",TEXT($A3817,"0000"),
" {PersonID: *PersonID",TEXT($A3817,"0000"),
", OrganizationID: *OrganizationID",TEXT(MATCH(INDEX(People[Organization Name],$A3817),Organizations[Organization Name],0),"0000"),
", IsPrimaryOrganizationContact: , AffiliationStartDate: , AffiliationEndDate: , PrimaryPhone: ",
", PrimaryEmail: ",CHAR(34),INDEX(People[Primary Email],$A3817),CHAR(34),
", PrimaryAddress: ",CHAR(34),INDEX(People[Primary Address],$A3817),CHAR(34),
", PersonLink: }"))</f>
        <v>#REF!</v>
      </c>
      <c r="H3817" t="e">
        <f>IF(COUNTA(CitationInformation)=0,"",IF(INDEX(AuthorList[Author Name],$A3817)="","",
CONCATENATE("  - &amp;AuthorListID",TEXT($A3817,"0000"),
"  {CitationID: *CitationID0001",
", PersonID: *PersonID",TEXT(MATCH(INDEX(AuthorList[Author Name],$A3817),People[Full Name],0),"0000"),
", AuthorOrder: ",INDEX(AuthorList[Author Number],$A3817),"}")))</f>
        <v>#REF!</v>
      </c>
      <c r="K3817" t="e">
        <f>IF(INDEX(SamplingFeatures[Feature Code],$A3817)="","",
CONCATENATE("  - &amp;SamplingFeatureID",TEXT($A3817,"0000"),
" {","SamplingFeatureUUID:  ",CHAR(34),INDEX(SamplingFeatures[Sampling Feature UUID],$A3817),CHAR(34),
", SamplingFeatureTypeCV:  ",CHAR(34),INDEX(SamplingFeatures[Sampling Feature Type],$A3817),CHAR(34),
", SamplingFeatureCode:  ",CHAR(34),INDEX(SamplingFeatures[Feature Code],$A3817),CHAR(34),
", SamplingFeatureName:  ",CHAR(34),INDEX(SamplingFeatures[Feature Name],$A3817),CHAR(34),
", SamplingFeatureDescription:  ",CHAR(34),INDEX(SamplingFeatures[Feature Description],$A3817),CHAR(34),
", SamplingFeatureGeotypeCV:  ",CHAR(34),INDEX(SamplingFeatures[Feature Geo Type],$A3817),CHAR(34),
", FeatureGeometry:  ",CHAR(34),INDEX(SamplingFeatures[Feature Geometry],$A3817),CHAR(34),
", Elevation_m:  ",CHAR(34),INDEX(SamplingFeatures[Elevation_m],$A3817),CHAR(34),
", ElevationDatumCV:  ",CHAR(34),ElevationDatum,CHAR(34),"}"))</f>
        <v>#REF!</v>
      </c>
      <c r="L3817" t="e">
        <f>IF(INDEX(SamplingFeatures[Sampling Feature Type],$A3817)&lt;&gt;"Site","",
CONCATENATE("  - &amp;SiteID",TEXT(SUMPRODUCT(--($L$3:$L3816&lt;&gt;"")),"0000"),
" {","SamplingFeatureID:  *SamplingFeatureID",TEXT($A3817,"0000"),
", SiteTypeCV:  ",CHAR(34),INDEX(Sites[Site Type],$A3817),CHAR(34),
", Latitude:  ",INDEX(Sites[Latitude],$A3817),
", Longitude:  ",INDEX(Sites[Longitude],$A3817),
", SRSName:  ",CHAR(34),LatLonDatum,CHAR(34),"}"))</f>
        <v>#REF!</v>
      </c>
      <c r="M3817" t="e">
        <f>IF(INDEX(SamplingFeatures[Sampling Feature Type],$A3817)&lt;&gt;"Specimen","",
CONCATENATE("  - &amp;SpecimenID",TEXT(SUMPRODUCT(--($M$3:$M3816&lt;&gt;"")),"0000"),
" {","SamplingFeatureID:  *SamplingFeatureID",TEXT($A3817,"0000"),
", SpecimenTypeCV:  ",CHAR(34),INDEX(Specimens[Specimen Type],$A3817),CHAR(34),
", SpecimenMediumCV:  ",INDEX(Specimens[Specimen Medium],$A3817),
", IsFieldSpecimen:  ",CHAR(34),INDEX(Specimens[Is Field Specimen?],$A3817),CHAR(34),"}"))</f>
        <v>#REF!</v>
      </c>
      <c r="N3817" t="e">
        <f>IF(COUNTA(SpatialOffsets[])=0,"", IF(INDEX(SpatialOffsets[Spatial Offset Type],$A3817)="","",
CONCATENATE("  - &amp;SpatialOffsetID",TEXT($A3817,"0000"),
" {","SpatialOffsetTypeCV:  ",CHAR(34),INDEX(SpatialOffsets[Spatial Offset Type],$A3817),CHAR(34),
", Offset1Value:  ",INDEX(SpatialOffsets[Offset 1 Value],$A3817),
", Offset1UnitID:  ",CHAR(34),INDEX(SpatialOffsets[Offset 1 Unit],$A3817),CHAR(34),
", Offset2Value:  ",INDEX(SpatialOffsets[Offset 2 Value],$A3817),
", Offset2UnitID:  ",CHAR(34),INDEX(SpatialOffsets[Offset 2 Unit],$A3817),CHAR(34),
", Offset3Value:  ",INDEX(SpatialOffsets[Offset 3 Value],$A3817),
", Offset3UnitID:  ",CHAR(34),INDEX(SpatialOffsets[Offset 3 Unit],$A3817),CHAR(34),,"}")))</f>
        <v>#REF!</v>
      </c>
      <c r="O3817" t="e">
        <f>IF(COUNTA(RelatedFeatures[])=0,"", IF(INDEX(RelatedFeatures[First Sampling Feature Code],$A3817)="","",
CONCATENATE("  - &amp;RelationID",TEXT($A3817,"0000"),
" {","SamplingFeatureID:  *SamplingFeatureID",TEXT(MATCH(INDEX(RelatedFeatures[First Sampling Feature Code],$A3817),SamplingFeatures[Feature Code],0),"0000"),
", RelationshipTypeCV:  ",CHAR(34),INDEX(RelatedFeatures[Relationship Type],$A3817),CHAR(34),
", RelatedFeatureID: *SamplingFeatureID",TEXT(MATCH(INDEX(RelatedFeatures[Second Sampling Feature Code],$A3817),SamplingFeatures[Feature Code],0),"0000"),
", SpatialOffsetID:  ",IF(INDEX(RelatedFeatures[Offset Number],$A3817)="","",CONCATENATE("*SpatialOffsetID",TEXT(INDEX(RelatedFeatures[Offset Number],$A3817),"0000"))),"}")))</f>
        <v>#REF!</v>
      </c>
      <c r="P3817" t="e">
        <f>IF(INDEX(Methods[Method Type],$A3817)="","",
CONCATENATE("  - &amp;MethodID",TEXT($A3817,"0000"),
" {","MethodTypeCV:  ",CHAR(34),INDEX(Methods[Method Type],$A3817),CHAR(34),
", MethodCode:  ",CHAR(34),INDEX(Methods[Method Code],$A3817),CHAR(34),
", MethodName:  ",CHAR(34),INDEX(Methods[Method Name],$A3817),CHAR(34),
", MethodDescription:  ",CHAR(34),INDEX(Methods[Method Description],$A3817),CHAR(34),
", MethodLink:  ",CHAR(34),INDEX(Methods[Method Link],$A3817),CHAR(34),
", OrganizationID: *OrganizationID",TEXT(MATCH(INDEX(Methods[Organization Name],$A3817),Organizations[Organization Name],0),"0000"),"}"))</f>
        <v>#REF!</v>
      </c>
      <c r="Q3817" t="e">
        <f>IF(INDEX(Variables[Variable Type],$A3817)="","",
CONCATENATE("  - &amp;VariableID",TEXT($A3817,"0000"),
" {","VariableTypeCV:  ",CHAR(34),INDEX(Variables[Variable Type],$A3817),CHAR(34),
", VariableCode:  ",CHAR(34),INDEX(Variables[Variable Code],$A3817),CHAR(34),
", VariableNameCV:  ",CHAR(34),INDEX(Variables[Variable Name],$A3817),CHAR(34),
", VariableDefinition:  ",CHAR(34),INDEX(Variables[Variable Definition],$A3817),CHAR(34),
", SpecciationCV:  ",CHAR(34),INDEX(Variables[Speciation],$A3817),CHAR(34),
", NoDataValue:  ",CHAR(34),INDEX(Variables[No Data Value],$A3817),CHAR(34),"}"))</f>
        <v>#REF!</v>
      </c>
    </row>
    <row r="3818" spans="1:17" x14ac:dyDescent="0.25">
      <c r="A3818">
        <v>3815</v>
      </c>
      <c r="D3818" t="e">
        <f>IF(INDEX(People[First Name],$A3818)="","",
CONCATENATE("  - &amp;PersonID",TEXT($A3818,"0000"),
" {","PersonFirstName:  ",CHAR(34),INDEX(People[First Name],$A3818),CHAR(34),
", PersonMiddleName:  ",CHAR(34),INDEX(People[Middle Name],$A3818),CHAR(34),
", PersonLastName:  ",CHAR(34),INDEX(People[Last Name],$A3818),CHAR(34),"}"))</f>
        <v>#REF!</v>
      </c>
      <c r="E3818" t="e">
        <f>IF(INDEX(Organizations[Organization Type '[CV']],$A3818)="","",
CONCATENATE("  - &amp;OrganizationID",TEXT($A3818,"0000"),
" {","OrganizationTypeCV:  ",CHAR(34),INDEX(Organizations[Organization Type '[CV']],$A3818),CHAR(34),
", OrganizationCode:  ",CHAR(34),INDEX(Organizations[Organization Code],$A3818),CHAR(34),
", OrganizationName:  ",CHAR(34),INDEX(Organizations[Organization Name],$A3818),CHAR(34),
", OrganizationDescription:  ",CHAR(34),INDEX(Organizations[Organization Description],$A3818),CHAR(34),
", OrganizationLink:  ",CHAR(34),INDEX(Organizations[Organization Link],$A3818),CHAR(34),"}"))</f>
        <v>#REF!</v>
      </c>
      <c r="F3818" t="e">
        <f>IF(INDEX(People[First Name],$A3818)="","",
CONCATENATE("  - &amp;AffiliationID",TEXT($A3818,"0000"),
" {PersonID: *PersonID",TEXT($A3818,"0000"),
", OrganizationID: *OrganizationID",TEXT(MATCH(INDEX(People[Organization Name],$A3818),Organizations[Organization Name],0),"0000"),
", IsPrimaryOrganizationContact: , AffiliationStartDate: , AffiliationEndDate: , PrimaryPhone: ",
", PrimaryEmail: ",CHAR(34),INDEX(People[Primary Email],$A3818),CHAR(34),
", PrimaryAddress: ",CHAR(34),INDEX(People[Primary Address],$A3818),CHAR(34),
", PersonLink: }"))</f>
        <v>#REF!</v>
      </c>
      <c r="H3818" t="e">
        <f>IF(COUNTA(CitationInformation)=0,"",IF(INDEX(AuthorList[Author Name],$A3818)="","",
CONCATENATE("  - &amp;AuthorListID",TEXT($A3818,"0000"),
"  {CitationID: *CitationID0001",
", PersonID: *PersonID",TEXT(MATCH(INDEX(AuthorList[Author Name],$A3818),People[Full Name],0),"0000"),
", AuthorOrder: ",INDEX(AuthorList[Author Number],$A3818),"}")))</f>
        <v>#REF!</v>
      </c>
      <c r="K3818" t="e">
        <f>IF(INDEX(SamplingFeatures[Feature Code],$A3818)="","",
CONCATENATE("  - &amp;SamplingFeatureID",TEXT($A3818,"0000"),
" {","SamplingFeatureUUID:  ",CHAR(34),INDEX(SamplingFeatures[Sampling Feature UUID],$A3818),CHAR(34),
", SamplingFeatureTypeCV:  ",CHAR(34),INDEX(SamplingFeatures[Sampling Feature Type],$A3818),CHAR(34),
", SamplingFeatureCode:  ",CHAR(34),INDEX(SamplingFeatures[Feature Code],$A3818),CHAR(34),
", SamplingFeatureName:  ",CHAR(34),INDEX(SamplingFeatures[Feature Name],$A3818),CHAR(34),
", SamplingFeatureDescription:  ",CHAR(34),INDEX(SamplingFeatures[Feature Description],$A3818),CHAR(34),
", SamplingFeatureGeotypeCV:  ",CHAR(34),INDEX(SamplingFeatures[Feature Geo Type],$A3818),CHAR(34),
", FeatureGeometry:  ",CHAR(34),INDEX(SamplingFeatures[Feature Geometry],$A3818),CHAR(34),
", Elevation_m:  ",CHAR(34),INDEX(SamplingFeatures[Elevation_m],$A3818),CHAR(34),
", ElevationDatumCV:  ",CHAR(34),ElevationDatum,CHAR(34),"}"))</f>
        <v>#REF!</v>
      </c>
      <c r="L3818" t="e">
        <f>IF(INDEX(SamplingFeatures[Sampling Feature Type],$A3818)&lt;&gt;"Site","",
CONCATENATE("  - &amp;SiteID",TEXT(SUMPRODUCT(--($L$3:$L3817&lt;&gt;"")),"0000"),
" {","SamplingFeatureID:  *SamplingFeatureID",TEXT($A3818,"0000"),
", SiteTypeCV:  ",CHAR(34),INDEX(Sites[Site Type],$A3818),CHAR(34),
", Latitude:  ",INDEX(Sites[Latitude],$A3818),
", Longitude:  ",INDEX(Sites[Longitude],$A3818),
", SRSName:  ",CHAR(34),LatLonDatum,CHAR(34),"}"))</f>
        <v>#REF!</v>
      </c>
      <c r="M3818" t="e">
        <f>IF(INDEX(SamplingFeatures[Sampling Feature Type],$A3818)&lt;&gt;"Specimen","",
CONCATENATE("  - &amp;SpecimenID",TEXT(SUMPRODUCT(--($M$3:$M3817&lt;&gt;"")),"0000"),
" {","SamplingFeatureID:  *SamplingFeatureID",TEXT($A3818,"0000"),
", SpecimenTypeCV:  ",CHAR(34),INDEX(Specimens[Specimen Type],$A3818),CHAR(34),
", SpecimenMediumCV:  ",INDEX(Specimens[Specimen Medium],$A3818),
", IsFieldSpecimen:  ",CHAR(34),INDEX(Specimens[Is Field Specimen?],$A3818),CHAR(34),"}"))</f>
        <v>#REF!</v>
      </c>
      <c r="N3818" t="e">
        <f>IF(COUNTA(SpatialOffsets[])=0,"", IF(INDEX(SpatialOffsets[Spatial Offset Type],$A3818)="","",
CONCATENATE("  - &amp;SpatialOffsetID",TEXT($A3818,"0000"),
" {","SpatialOffsetTypeCV:  ",CHAR(34),INDEX(SpatialOffsets[Spatial Offset Type],$A3818),CHAR(34),
", Offset1Value:  ",INDEX(SpatialOffsets[Offset 1 Value],$A3818),
", Offset1UnitID:  ",CHAR(34),INDEX(SpatialOffsets[Offset 1 Unit],$A3818),CHAR(34),
", Offset2Value:  ",INDEX(SpatialOffsets[Offset 2 Value],$A3818),
", Offset2UnitID:  ",CHAR(34),INDEX(SpatialOffsets[Offset 2 Unit],$A3818),CHAR(34),
", Offset3Value:  ",INDEX(SpatialOffsets[Offset 3 Value],$A3818),
", Offset3UnitID:  ",CHAR(34),INDEX(SpatialOffsets[Offset 3 Unit],$A3818),CHAR(34),,"}")))</f>
        <v>#REF!</v>
      </c>
      <c r="O3818" t="e">
        <f>IF(COUNTA(RelatedFeatures[])=0,"", IF(INDEX(RelatedFeatures[First Sampling Feature Code],$A3818)="","",
CONCATENATE("  - &amp;RelationID",TEXT($A3818,"0000"),
" {","SamplingFeatureID:  *SamplingFeatureID",TEXT(MATCH(INDEX(RelatedFeatures[First Sampling Feature Code],$A3818),SamplingFeatures[Feature Code],0),"0000"),
", RelationshipTypeCV:  ",CHAR(34),INDEX(RelatedFeatures[Relationship Type],$A3818),CHAR(34),
", RelatedFeatureID: *SamplingFeatureID",TEXT(MATCH(INDEX(RelatedFeatures[Second Sampling Feature Code],$A3818),SamplingFeatures[Feature Code],0),"0000"),
", SpatialOffsetID:  ",IF(INDEX(RelatedFeatures[Offset Number],$A3818)="","",CONCATENATE("*SpatialOffsetID",TEXT(INDEX(RelatedFeatures[Offset Number],$A3818),"0000"))),"}")))</f>
        <v>#REF!</v>
      </c>
      <c r="P3818" t="e">
        <f>IF(INDEX(Methods[Method Type],$A3818)="","",
CONCATENATE("  - &amp;MethodID",TEXT($A3818,"0000"),
" {","MethodTypeCV:  ",CHAR(34),INDEX(Methods[Method Type],$A3818),CHAR(34),
", MethodCode:  ",CHAR(34),INDEX(Methods[Method Code],$A3818),CHAR(34),
", MethodName:  ",CHAR(34),INDEX(Methods[Method Name],$A3818),CHAR(34),
", MethodDescription:  ",CHAR(34),INDEX(Methods[Method Description],$A3818),CHAR(34),
", MethodLink:  ",CHAR(34),INDEX(Methods[Method Link],$A3818),CHAR(34),
", OrganizationID: *OrganizationID",TEXT(MATCH(INDEX(Methods[Organization Name],$A3818),Organizations[Organization Name],0),"0000"),"}"))</f>
        <v>#REF!</v>
      </c>
      <c r="Q3818" t="e">
        <f>IF(INDEX(Variables[Variable Type],$A3818)="","",
CONCATENATE("  - &amp;VariableID",TEXT($A3818,"0000"),
" {","VariableTypeCV:  ",CHAR(34),INDEX(Variables[Variable Type],$A3818),CHAR(34),
", VariableCode:  ",CHAR(34),INDEX(Variables[Variable Code],$A3818),CHAR(34),
", VariableNameCV:  ",CHAR(34),INDEX(Variables[Variable Name],$A3818),CHAR(34),
", VariableDefinition:  ",CHAR(34),INDEX(Variables[Variable Definition],$A3818),CHAR(34),
", SpecciationCV:  ",CHAR(34),INDEX(Variables[Speciation],$A3818),CHAR(34),
", NoDataValue:  ",CHAR(34),INDEX(Variables[No Data Value],$A3818),CHAR(34),"}"))</f>
        <v>#REF!</v>
      </c>
    </row>
    <row r="3819" spans="1:17" x14ac:dyDescent="0.25">
      <c r="A3819">
        <v>3816</v>
      </c>
      <c r="D3819" t="e">
        <f>IF(INDEX(People[First Name],$A3819)="","",
CONCATENATE("  - &amp;PersonID",TEXT($A3819,"0000"),
" {","PersonFirstName:  ",CHAR(34),INDEX(People[First Name],$A3819),CHAR(34),
", PersonMiddleName:  ",CHAR(34),INDEX(People[Middle Name],$A3819),CHAR(34),
", PersonLastName:  ",CHAR(34),INDEX(People[Last Name],$A3819),CHAR(34),"}"))</f>
        <v>#REF!</v>
      </c>
      <c r="E3819" t="e">
        <f>IF(INDEX(Organizations[Organization Type '[CV']],$A3819)="","",
CONCATENATE("  - &amp;OrganizationID",TEXT($A3819,"0000"),
" {","OrganizationTypeCV:  ",CHAR(34),INDEX(Organizations[Organization Type '[CV']],$A3819),CHAR(34),
", OrganizationCode:  ",CHAR(34),INDEX(Organizations[Organization Code],$A3819),CHAR(34),
", OrganizationName:  ",CHAR(34),INDEX(Organizations[Organization Name],$A3819),CHAR(34),
", OrganizationDescription:  ",CHAR(34),INDEX(Organizations[Organization Description],$A3819),CHAR(34),
", OrganizationLink:  ",CHAR(34),INDEX(Organizations[Organization Link],$A3819),CHAR(34),"}"))</f>
        <v>#REF!</v>
      </c>
      <c r="F3819" t="e">
        <f>IF(INDEX(People[First Name],$A3819)="","",
CONCATENATE("  - &amp;AffiliationID",TEXT($A3819,"0000"),
" {PersonID: *PersonID",TEXT($A3819,"0000"),
", OrganizationID: *OrganizationID",TEXT(MATCH(INDEX(People[Organization Name],$A3819),Organizations[Organization Name],0),"0000"),
", IsPrimaryOrganizationContact: , AffiliationStartDate: , AffiliationEndDate: , PrimaryPhone: ",
", PrimaryEmail: ",CHAR(34),INDEX(People[Primary Email],$A3819),CHAR(34),
", PrimaryAddress: ",CHAR(34),INDEX(People[Primary Address],$A3819),CHAR(34),
", PersonLink: }"))</f>
        <v>#REF!</v>
      </c>
      <c r="H3819" t="e">
        <f>IF(COUNTA(CitationInformation)=0,"",IF(INDEX(AuthorList[Author Name],$A3819)="","",
CONCATENATE("  - &amp;AuthorListID",TEXT($A3819,"0000"),
"  {CitationID: *CitationID0001",
", PersonID: *PersonID",TEXT(MATCH(INDEX(AuthorList[Author Name],$A3819),People[Full Name],0),"0000"),
", AuthorOrder: ",INDEX(AuthorList[Author Number],$A3819),"}")))</f>
        <v>#REF!</v>
      </c>
      <c r="K3819" t="e">
        <f>IF(INDEX(SamplingFeatures[Feature Code],$A3819)="","",
CONCATENATE("  - &amp;SamplingFeatureID",TEXT($A3819,"0000"),
" {","SamplingFeatureUUID:  ",CHAR(34),INDEX(SamplingFeatures[Sampling Feature UUID],$A3819),CHAR(34),
", SamplingFeatureTypeCV:  ",CHAR(34),INDEX(SamplingFeatures[Sampling Feature Type],$A3819),CHAR(34),
", SamplingFeatureCode:  ",CHAR(34),INDEX(SamplingFeatures[Feature Code],$A3819),CHAR(34),
", SamplingFeatureName:  ",CHAR(34),INDEX(SamplingFeatures[Feature Name],$A3819),CHAR(34),
", SamplingFeatureDescription:  ",CHAR(34),INDEX(SamplingFeatures[Feature Description],$A3819),CHAR(34),
", SamplingFeatureGeotypeCV:  ",CHAR(34),INDEX(SamplingFeatures[Feature Geo Type],$A3819),CHAR(34),
", FeatureGeometry:  ",CHAR(34),INDEX(SamplingFeatures[Feature Geometry],$A3819),CHAR(34),
", Elevation_m:  ",CHAR(34),INDEX(SamplingFeatures[Elevation_m],$A3819),CHAR(34),
", ElevationDatumCV:  ",CHAR(34),ElevationDatum,CHAR(34),"}"))</f>
        <v>#REF!</v>
      </c>
      <c r="L3819" t="e">
        <f>IF(INDEX(SamplingFeatures[Sampling Feature Type],$A3819)&lt;&gt;"Site","",
CONCATENATE("  - &amp;SiteID",TEXT(SUMPRODUCT(--($L$3:$L3818&lt;&gt;"")),"0000"),
" {","SamplingFeatureID:  *SamplingFeatureID",TEXT($A3819,"0000"),
", SiteTypeCV:  ",CHAR(34),INDEX(Sites[Site Type],$A3819),CHAR(34),
", Latitude:  ",INDEX(Sites[Latitude],$A3819),
", Longitude:  ",INDEX(Sites[Longitude],$A3819),
", SRSName:  ",CHAR(34),LatLonDatum,CHAR(34),"}"))</f>
        <v>#REF!</v>
      </c>
      <c r="M3819" t="e">
        <f>IF(INDEX(SamplingFeatures[Sampling Feature Type],$A3819)&lt;&gt;"Specimen","",
CONCATENATE("  - &amp;SpecimenID",TEXT(SUMPRODUCT(--($M$3:$M3818&lt;&gt;"")),"0000"),
" {","SamplingFeatureID:  *SamplingFeatureID",TEXT($A3819,"0000"),
", SpecimenTypeCV:  ",CHAR(34),INDEX(Specimens[Specimen Type],$A3819),CHAR(34),
", SpecimenMediumCV:  ",INDEX(Specimens[Specimen Medium],$A3819),
", IsFieldSpecimen:  ",CHAR(34),INDEX(Specimens[Is Field Specimen?],$A3819),CHAR(34),"}"))</f>
        <v>#REF!</v>
      </c>
      <c r="N3819" t="e">
        <f>IF(COUNTA(SpatialOffsets[])=0,"", IF(INDEX(SpatialOffsets[Spatial Offset Type],$A3819)="","",
CONCATENATE("  - &amp;SpatialOffsetID",TEXT($A3819,"0000"),
" {","SpatialOffsetTypeCV:  ",CHAR(34),INDEX(SpatialOffsets[Spatial Offset Type],$A3819),CHAR(34),
", Offset1Value:  ",INDEX(SpatialOffsets[Offset 1 Value],$A3819),
", Offset1UnitID:  ",CHAR(34),INDEX(SpatialOffsets[Offset 1 Unit],$A3819),CHAR(34),
", Offset2Value:  ",INDEX(SpatialOffsets[Offset 2 Value],$A3819),
", Offset2UnitID:  ",CHAR(34),INDEX(SpatialOffsets[Offset 2 Unit],$A3819),CHAR(34),
", Offset3Value:  ",INDEX(SpatialOffsets[Offset 3 Value],$A3819),
", Offset3UnitID:  ",CHAR(34),INDEX(SpatialOffsets[Offset 3 Unit],$A3819),CHAR(34),,"}")))</f>
        <v>#REF!</v>
      </c>
      <c r="O3819" t="e">
        <f>IF(COUNTA(RelatedFeatures[])=0,"", IF(INDEX(RelatedFeatures[First Sampling Feature Code],$A3819)="","",
CONCATENATE("  - &amp;RelationID",TEXT($A3819,"0000"),
" {","SamplingFeatureID:  *SamplingFeatureID",TEXT(MATCH(INDEX(RelatedFeatures[First Sampling Feature Code],$A3819),SamplingFeatures[Feature Code],0),"0000"),
", RelationshipTypeCV:  ",CHAR(34),INDEX(RelatedFeatures[Relationship Type],$A3819),CHAR(34),
", RelatedFeatureID: *SamplingFeatureID",TEXT(MATCH(INDEX(RelatedFeatures[Second Sampling Feature Code],$A3819),SamplingFeatures[Feature Code],0),"0000"),
", SpatialOffsetID:  ",IF(INDEX(RelatedFeatures[Offset Number],$A3819)="","",CONCATENATE("*SpatialOffsetID",TEXT(INDEX(RelatedFeatures[Offset Number],$A3819),"0000"))),"}")))</f>
        <v>#REF!</v>
      </c>
      <c r="P3819" t="e">
        <f>IF(INDEX(Methods[Method Type],$A3819)="","",
CONCATENATE("  - &amp;MethodID",TEXT($A3819,"0000"),
" {","MethodTypeCV:  ",CHAR(34),INDEX(Methods[Method Type],$A3819),CHAR(34),
", MethodCode:  ",CHAR(34),INDEX(Methods[Method Code],$A3819),CHAR(34),
", MethodName:  ",CHAR(34),INDEX(Methods[Method Name],$A3819),CHAR(34),
", MethodDescription:  ",CHAR(34),INDEX(Methods[Method Description],$A3819),CHAR(34),
", MethodLink:  ",CHAR(34),INDEX(Methods[Method Link],$A3819),CHAR(34),
", OrganizationID: *OrganizationID",TEXT(MATCH(INDEX(Methods[Organization Name],$A3819),Organizations[Organization Name],0),"0000"),"}"))</f>
        <v>#REF!</v>
      </c>
      <c r="Q3819" t="e">
        <f>IF(INDEX(Variables[Variable Type],$A3819)="","",
CONCATENATE("  - &amp;VariableID",TEXT($A3819,"0000"),
" {","VariableTypeCV:  ",CHAR(34),INDEX(Variables[Variable Type],$A3819),CHAR(34),
", VariableCode:  ",CHAR(34),INDEX(Variables[Variable Code],$A3819),CHAR(34),
", VariableNameCV:  ",CHAR(34),INDEX(Variables[Variable Name],$A3819),CHAR(34),
", VariableDefinition:  ",CHAR(34),INDEX(Variables[Variable Definition],$A3819),CHAR(34),
", SpecciationCV:  ",CHAR(34),INDEX(Variables[Speciation],$A3819),CHAR(34),
", NoDataValue:  ",CHAR(34),INDEX(Variables[No Data Value],$A3819),CHAR(34),"}"))</f>
        <v>#REF!</v>
      </c>
    </row>
    <row r="3820" spans="1:17" x14ac:dyDescent="0.25">
      <c r="A3820">
        <v>3817</v>
      </c>
      <c r="D3820" t="e">
        <f>IF(INDEX(People[First Name],$A3820)="","",
CONCATENATE("  - &amp;PersonID",TEXT($A3820,"0000"),
" {","PersonFirstName:  ",CHAR(34),INDEX(People[First Name],$A3820),CHAR(34),
", PersonMiddleName:  ",CHAR(34),INDEX(People[Middle Name],$A3820),CHAR(34),
", PersonLastName:  ",CHAR(34),INDEX(People[Last Name],$A3820),CHAR(34),"}"))</f>
        <v>#REF!</v>
      </c>
      <c r="E3820" t="e">
        <f>IF(INDEX(Organizations[Organization Type '[CV']],$A3820)="","",
CONCATENATE("  - &amp;OrganizationID",TEXT($A3820,"0000"),
" {","OrganizationTypeCV:  ",CHAR(34),INDEX(Organizations[Organization Type '[CV']],$A3820),CHAR(34),
", OrganizationCode:  ",CHAR(34),INDEX(Organizations[Organization Code],$A3820),CHAR(34),
", OrganizationName:  ",CHAR(34),INDEX(Organizations[Organization Name],$A3820),CHAR(34),
", OrganizationDescription:  ",CHAR(34),INDEX(Organizations[Organization Description],$A3820),CHAR(34),
", OrganizationLink:  ",CHAR(34),INDEX(Organizations[Organization Link],$A3820),CHAR(34),"}"))</f>
        <v>#REF!</v>
      </c>
      <c r="F3820" t="e">
        <f>IF(INDEX(People[First Name],$A3820)="","",
CONCATENATE("  - &amp;AffiliationID",TEXT($A3820,"0000"),
" {PersonID: *PersonID",TEXT($A3820,"0000"),
", OrganizationID: *OrganizationID",TEXT(MATCH(INDEX(People[Organization Name],$A3820),Organizations[Organization Name],0),"0000"),
", IsPrimaryOrganizationContact: , AffiliationStartDate: , AffiliationEndDate: , PrimaryPhone: ",
", PrimaryEmail: ",CHAR(34),INDEX(People[Primary Email],$A3820),CHAR(34),
", PrimaryAddress: ",CHAR(34),INDEX(People[Primary Address],$A3820),CHAR(34),
", PersonLink: }"))</f>
        <v>#REF!</v>
      </c>
      <c r="H3820" t="e">
        <f>IF(COUNTA(CitationInformation)=0,"",IF(INDEX(AuthorList[Author Name],$A3820)="","",
CONCATENATE("  - &amp;AuthorListID",TEXT($A3820,"0000"),
"  {CitationID: *CitationID0001",
", PersonID: *PersonID",TEXT(MATCH(INDEX(AuthorList[Author Name],$A3820),People[Full Name],0),"0000"),
", AuthorOrder: ",INDEX(AuthorList[Author Number],$A3820),"}")))</f>
        <v>#REF!</v>
      </c>
      <c r="K3820" t="e">
        <f>IF(INDEX(SamplingFeatures[Feature Code],$A3820)="","",
CONCATENATE("  - &amp;SamplingFeatureID",TEXT($A3820,"0000"),
" {","SamplingFeatureUUID:  ",CHAR(34),INDEX(SamplingFeatures[Sampling Feature UUID],$A3820),CHAR(34),
", SamplingFeatureTypeCV:  ",CHAR(34),INDEX(SamplingFeatures[Sampling Feature Type],$A3820),CHAR(34),
", SamplingFeatureCode:  ",CHAR(34),INDEX(SamplingFeatures[Feature Code],$A3820),CHAR(34),
", SamplingFeatureName:  ",CHAR(34),INDEX(SamplingFeatures[Feature Name],$A3820),CHAR(34),
", SamplingFeatureDescription:  ",CHAR(34),INDEX(SamplingFeatures[Feature Description],$A3820),CHAR(34),
", SamplingFeatureGeotypeCV:  ",CHAR(34),INDEX(SamplingFeatures[Feature Geo Type],$A3820),CHAR(34),
", FeatureGeometry:  ",CHAR(34),INDEX(SamplingFeatures[Feature Geometry],$A3820),CHAR(34),
", Elevation_m:  ",CHAR(34),INDEX(SamplingFeatures[Elevation_m],$A3820),CHAR(34),
", ElevationDatumCV:  ",CHAR(34),ElevationDatum,CHAR(34),"}"))</f>
        <v>#REF!</v>
      </c>
      <c r="L3820" t="e">
        <f>IF(INDEX(SamplingFeatures[Sampling Feature Type],$A3820)&lt;&gt;"Site","",
CONCATENATE("  - &amp;SiteID",TEXT(SUMPRODUCT(--($L$3:$L3819&lt;&gt;"")),"0000"),
" {","SamplingFeatureID:  *SamplingFeatureID",TEXT($A3820,"0000"),
", SiteTypeCV:  ",CHAR(34),INDEX(Sites[Site Type],$A3820),CHAR(34),
", Latitude:  ",INDEX(Sites[Latitude],$A3820),
", Longitude:  ",INDEX(Sites[Longitude],$A3820),
", SRSName:  ",CHAR(34),LatLonDatum,CHAR(34),"}"))</f>
        <v>#REF!</v>
      </c>
      <c r="M3820" t="e">
        <f>IF(INDEX(SamplingFeatures[Sampling Feature Type],$A3820)&lt;&gt;"Specimen","",
CONCATENATE("  - &amp;SpecimenID",TEXT(SUMPRODUCT(--($M$3:$M3819&lt;&gt;"")),"0000"),
" {","SamplingFeatureID:  *SamplingFeatureID",TEXT($A3820,"0000"),
", SpecimenTypeCV:  ",CHAR(34),INDEX(Specimens[Specimen Type],$A3820),CHAR(34),
", SpecimenMediumCV:  ",INDEX(Specimens[Specimen Medium],$A3820),
", IsFieldSpecimen:  ",CHAR(34),INDEX(Specimens[Is Field Specimen?],$A3820),CHAR(34),"}"))</f>
        <v>#REF!</v>
      </c>
      <c r="N3820" t="e">
        <f>IF(COUNTA(SpatialOffsets[])=0,"", IF(INDEX(SpatialOffsets[Spatial Offset Type],$A3820)="","",
CONCATENATE("  - &amp;SpatialOffsetID",TEXT($A3820,"0000"),
" {","SpatialOffsetTypeCV:  ",CHAR(34),INDEX(SpatialOffsets[Spatial Offset Type],$A3820),CHAR(34),
", Offset1Value:  ",INDEX(SpatialOffsets[Offset 1 Value],$A3820),
", Offset1UnitID:  ",CHAR(34),INDEX(SpatialOffsets[Offset 1 Unit],$A3820),CHAR(34),
", Offset2Value:  ",INDEX(SpatialOffsets[Offset 2 Value],$A3820),
", Offset2UnitID:  ",CHAR(34),INDEX(SpatialOffsets[Offset 2 Unit],$A3820),CHAR(34),
", Offset3Value:  ",INDEX(SpatialOffsets[Offset 3 Value],$A3820),
", Offset3UnitID:  ",CHAR(34),INDEX(SpatialOffsets[Offset 3 Unit],$A3820),CHAR(34),,"}")))</f>
        <v>#REF!</v>
      </c>
      <c r="O3820" t="e">
        <f>IF(COUNTA(RelatedFeatures[])=0,"", IF(INDEX(RelatedFeatures[First Sampling Feature Code],$A3820)="","",
CONCATENATE("  - &amp;RelationID",TEXT($A3820,"0000"),
" {","SamplingFeatureID:  *SamplingFeatureID",TEXT(MATCH(INDEX(RelatedFeatures[First Sampling Feature Code],$A3820),SamplingFeatures[Feature Code],0),"0000"),
", RelationshipTypeCV:  ",CHAR(34),INDEX(RelatedFeatures[Relationship Type],$A3820),CHAR(34),
", RelatedFeatureID: *SamplingFeatureID",TEXT(MATCH(INDEX(RelatedFeatures[Second Sampling Feature Code],$A3820),SamplingFeatures[Feature Code],0),"0000"),
", SpatialOffsetID:  ",IF(INDEX(RelatedFeatures[Offset Number],$A3820)="","",CONCATENATE("*SpatialOffsetID",TEXT(INDEX(RelatedFeatures[Offset Number],$A3820),"0000"))),"}")))</f>
        <v>#REF!</v>
      </c>
      <c r="P3820" t="e">
        <f>IF(INDEX(Methods[Method Type],$A3820)="","",
CONCATENATE("  - &amp;MethodID",TEXT($A3820,"0000"),
" {","MethodTypeCV:  ",CHAR(34),INDEX(Methods[Method Type],$A3820),CHAR(34),
", MethodCode:  ",CHAR(34),INDEX(Methods[Method Code],$A3820),CHAR(34),
", MethodName:  ",CHAR(34),INDEX(Methods[Method Name],$A3820),CHAR(34),
", MethodDescription:  ",CHAR(34),INDEX(Methods[Method Description],$A3820),CHAR(34),
", MethodLink:  ",CHAR(34),INDEX(Methods[Method Link],$A3820),CHAR(34),
", OrganizationID: *OrganizationID",TEXT(MATCH(INDEX(Methods[Organization Name],$A3820),Organizations[Organization Name],0),"0000"),"}"))</f>
        <v>#REF!</v>
      </c>
      <c r="Q3820" t="e">
        <f>IF(INDEX(Variables[Variable Type],$A3820)="","",
CONCATENATE("  - &amp;VariableID",TEXT($A3820,"0000"),
" {","VariableTypeCV:  ",CHAR(34),INDEX(Variables[Variable Type],$A3820),CHAR(34),
", VariableCode:  ",CHAR(34),INDEX(Variables[Variable Code],$A3820),CHAR(34),
", VariableNameCV:  ",CHAR(34),INDEX(Variables[Variable Name],$A3820),CHAR(34),
", VariableDefinition:  ",CHAR(34),INDEX(Variables[Variable Definition],$A3820),CHAR(34),
", SpecciationCV:  ",CHAR(34),INDEX(Variables[Speciation],$A3820),CHAR(34),
", NoDataValue:  ",CHAR(34),INDEX(Variables[No Data Value],$A3820),CHAR(34),"}"))</f>
        <v>#REF!</v>
      </c>
    </row>
    <row r="3821" spans="1:17" x14ac:dyDescent="0.25">
      <c r="A3821">
        <v>3818</v>
      </c>
      <c r="D3821" t="e">
        <f>IF(INDEX(People[First Name],$A3821)="","",
CONCATENATE("  - &amp;PersonID",TEXT($A3821,"0000"),
" {","PersonFirstName:  ",CHAR(34),INDEX(People[First Name],$A3821),CHAR(34),
", PersonMiddleName:  ",CHAR(34),INDEX(People[Middle Name],$A3821),CHAR(34),
", PersonLastName:  ",CHAR(34),INDEX(People[Last Name],$A3821),CHAR(34),"}"))</f>
        <v>#REF!</v>
      </c>
      <c r="E3821" t="e">
        <f>IF(INDEX(Organizations[Organization Type '[CV']],$A3821)="","",
CONCATENATE("  - &amp;OrganizationID",TEXT($A3821,"0000"),
" {","OrganizationTypeCV:  ",CHAR(34),INDEX(Organizations[Organization Type '[CV']],$A3821),CHAR(34),
", OrganizationCode:  ",CHAR(34),INDEX(Organizations[Organization Code],$A3821),CHAR(34),
", OrganizationName:  ",CHAR(34),INDEX(Organizations[Organization Name],$A3821),CHAR(34),
", OrganizationDescription:  ",CHAR(34),INDEX(Organizations[Organization Description],$A3821),CHAR(34),
", OrganizationLink:  ",CHAR(34),INDEX(Organizations[Organization Link],$A3821),CHAR(34),"}"))</f>
        <v>#REF!</v>
      </c>
      <c r="F3821" t="e">
        <f>IF(INDEX(People[First Name],$A3821)="","",
CONCATENATE("  - &amp;AffiliationID",TEXT($A3821,"0000"),
" {PersonID: *PersonID",TEXT($A3821,"0000"),
", OrganizationID: *OrganizationID",TEXT(MATCH(INDEX(People[Organization Name],$A3821),Organizations[Organization Name],0),"0000"),
", IsPrimaryOrganizationContact: , AffiliationStartDate: , AffiliationEndDate: , PrimaryPhone: ",
", PrimaryEmail: ",CHAR(34),INDEX(People[Primary Email],$A3821),CHAR(34),
", PrimaryAddress: ",CHAR(34),INDEX(People[Primary Address],$A3821),CHAR(34),
", PersonLink: }"))</f>
        <v>#REF!</v>
      </c>
      <c r="H3821" t="e">
        <f>IF(COUNTA(CitationInformation)=0,"",IF(INDEX(AuthorList[Author Name],$A3821)="","",
CONCATENATE("  - &amp;AuthorListID",TEXT($A3821,"0000"),
"  {CitationID: *CitationID0001",
", PersonID: *PersonID",TEXT(MATCH(INDEX(AuthorList[Author Name],$A3821),People[Full Name],0),"0000"),
", AuthorOrder: ",INDEX(AuthorList[Author Number],$A3821),"}")))</f>
        <v>#REF!</v>
      </c>
      <c r="K3821" t="e">
        <f>IF(INDEX(SamplingFeatures[Feature Code],$A3821)="","",
CONCATENATE("  - &amp;SamplingFeatureID",TEXT($A3821,"0000"),
" {","SamplingFeatureUUID:  ",CHAR(34),INDEX(SamplingFeatures[Sampling Feature UUID],$A3821),CHAR(34),
", SamplingFeatureTypeCV:  ",CHAR(34),INDEX(SamplingFeatures[Sampling Feature Type],$A3821),CHAR(34),
", SamplingFeatureCode:  ",CHAR(34),INDEX(SamplingFeatures[Feature Code],$A3821),CHAR(34),
", SamplingFeatureName:  ",CHAR(34),INDEX(SamplingFeatures[Feature Name],$A3821),CHAR(34),
", SamplingFeatureDescription:  ",CHAR(34),INDEX(SamplingFeatures[Feature Description],$A3821),CHAR(34),
", SamplingFeatureGeotypeCV:  ",CHAR(34),INDEX(SamplingFeatures[Feature Geo Type],$A3821),CHAR(34),
", FeatureGeometry:  ",CHAR(34),INDEX(SamplingFeatures[Feature Geometry],$A3821),CHAR(34),
", Elevation_m:  ",CHAR(34),INDEX(SamplingFeatures[Elevation_m],$A3821),CHAR(34),
", ElevationDatumCV:  ",CHAR(34),ElevationDatum,CHAR(34),"}"))</f>
        <v>#REF!</v>
      </c>
      <c r="L3821" t="e">
        <f>IF(INDEX(SamplingFeatures[Sampling Feature Type],$A3821)&lt;&gt;"Site","",
CONCATENATE("  - &amp;SiteID",TEXT(SUMPRODUCT(--($L$3:$L3820&lt;&gt;"")),"0000"),
" {","SamplingFeatureID:  *SamplingFeatureID",TEXT($A3821,"0000"),
", SiteTypeCV:  ",CHAR(34),INDEX(Sites[Site Type],$A3821),CHAR(34),
", Latitude:  ",INDEX(Sites[Latitude],$A3821),
", Longitude:  ",INDEX(Sites[Longitude],$A3821),
", SRSName:  ",CHAR(34),LatLonDatum,CHAR(34),"}"))</f>
        <v>#REF!</v>
      </c>
      <c r="M3821" t="e">
        <f>IF(INDEX(SamplingFeatures[Sampling Feature Type],$A3821)&lt;&gt;"Specimen","",
CONCATENATE("  - &amp;SpecimenID",TEXT(SUMPRODUCT(--($M$3:$M3820&lt;&gt;"")),"0000"),
" {","SamplingFeatureID:  *SamplingFeatureID",TEXT($A3821,"0000"),
", SpecimenTypeCV:  ",CHAR(34),INDEX(Specimens[Specimen Type],$A3821),CHAR(34),
", SpecimenMediumCV:  ",INDEX(Specimens[Specimen Medium],$A3821),
", IsFieldSpecimen:  ",CHAR(34),INDEX(Specimens[Is Field Specimen?],$A3821),CHAR(34),"}"))</f>
        <v>#REF!</v>
      </c>
      <c r="N3821" t="e">
        <f>IF(COUNTA(SpatialOffsets[])=0,"", IF(INDEX(SpatialOffsets[Spatial Offset Type],$A3821)="","",
CONCATENATE("  - &amp;SpatialOffsetID",TEXT($A3821,"0000"),
" {","SpatialOffsetTypeCV:  ",CHAR(34),INDEX(SpatialOffsets[Spatial Offset Type],$A3821),CHAR(34),
", Offset1Value:  ",INDEX(SpatialOffsets[Offset 1 Value],$A3821),
", Offset1UnitID:  ",CHAR(34),INDEX(SpatialOffsets[Offset 1 Unit],$A3821),CHAR(34),
", Offset2Value:  ",INDEX(SpatialOffsets[Offset 2 Value],$A3821),
", Offset2UnitID:  ",CHAR(34),INDEX(SpatialOffsets[Offset 2 Unit],$A3821),CHAR(34),
", Offset3Value:  ",INDEX(SpatialOffsets[Offset 3 Value],$A3821),
", Offset3UnitID:  ",CHAR(34),INDEX(SpatialOffsets[Offset 3 Unit],$A3821),CHAR(34),,"}")))</f>
        <v>#REF!</v>
      </c>
      <c r="O3821" t="e">
        <f>IF(COUNTA(RelatedFeatures[])=0,"", IF(INDEX(RelatedFeatures[First Sampling Feature Code],$A3821)="","",
CONCATENATE("  - &amp;RelationID",TEXT($A3821,"0000"),
" {","SamplingFeatureID:  *SamplingFeatureID",TEXT(MATCH(INDEX(RelatedFeatures[First Sampling Feature Code],$A3821),SamplingFeatures[Feature Code],0),"0000"),
", RelationshipTypeCV:  ",CHAR(34),INDEX(RelatedFeatures[Relationship Type],$A3821),CHAR(34),
", RelatedFeatureID: *SamplingFeatureID",TEXT(MATCH(INDEX(RelatedFeatures[Second Sampling Feature Code],$A3821),SamplingFeatures[Feature Code],0),"0000"),
", SpatialOffsetID:  ",IF(INDEX(RelatedFeatures[Offset Number],$A3821)="","",CONCATENATE("*SpatialOffsetID",TEXT(INDEX(RelatedFeatures[Offset Number],$A3821),"0000"))),"}")))</f>
        <v>#REF!</v>
      </c>
      <c r="P3821" t="e">
        <f>IF(INDEX(Methods[Method Type],$A3821)="","",
CONCATENATE("  - &amp;MethodID",TEXT($A3821,"0000"),
" {","MethodTypeCV:  ",CHAR(34),INDEX(Methods[Method Type],$A3821),CHAR(34),
", MethodCode:  ",CHAR(34),INDEX(Methods[Method Code],$A3821),CHAR(34),
", MethodName:  ",CHAR(34),INDEX(Methods[Method Name],$A3821),CHAR(34),
", MethodDescription:  ",CHAR(34),INDEX(Methods[Method Description],$A3821),CHAR(34),
", MethodLink:  ",CHAR(34),INDEX(Methods[Method Link],$A3821),CHAR(34),
", OrganizationID: *OrganizationID",TEXT(MATCH(INDEX(Methods[Organization Name],$A3821),Organizations[Organization Name],0),"0000"),"}"))</f>
        <v>#REF!</v>
      </c>
      <c r="Q3821" t="e">
        <f>IF(INDEX(Variables[Variable Type],$A3821)="","",
CONCATENATE("  - &amp;VariableID",TEXT($A3821,"0000"),
" {","VariableTypeCV:  ",CHAR(34),INDEX(Variables[Variable Type],$A3821),CHAR(34),
", VariableCode:  ",CHAR(34),INDEX(Variables[Variable Code],$A3821),CHAR(34),
", VariableNameCV:  ",CHAR(34),INDEX(Variables[Variable Name],$A3821),CHAR(34),
", VariableDefinition:  ",CHAR(34),INDEX(Variables[Variable Definition],$A3821),CHAR(34),
", SpecciationCV:  ",CHAR(34),INDEX(Variables[Speciation],$A3821),CHAR(34),
", NoDataValue:  ",CHAR(34),INDEX(Variables[No Data Value],$A3821),CHAR(34),"}"))</f>
        <v>#REF!</v>
      </c>
    </row>
    <row r="3822" spans="1:17" x14ac:dyDescent="0.25">
      <c r="A3822">
        <v>3819</v>
      </c>
      <c r="D3822" t="e">
        <f>IF(INDEX(People[First Name],$A3822)="","",
CONCATENATE("  - &amp;PersonID",TEXT($A3822,"0000"),
" {","PersonFirstName:  ",CHAR(34),INDEX(People[First Name],$A3822),CHAR(34),
", PersonMiddleName:  ",CHAR(34),INDEX(People[Middle Name],$A3822),CHAR(34),
", PersonLastName:  ",CHAR(34),INDEX(People[Last Name],$A3822),CHAR(34),"}"))</f>
        <v>#REF!</v>
      </c>
      <c r="E3822" t="e">
        <f>IF(INDEX(Organizations[Organization Type '[CV']],$A3822)="","",
CONCATENATE("  - &amp;OrganizationID",TEXT($A3822,"0000"),
" {","OrganizationTypeCV:  ",CHAR(34),INDEX(Organizations[Organization Type '[CV']],$A3822),CHAR(34),
", OrganizationCode:  ",CHAR(34),INDEX(Organizations[Organization Code],$A3822),CHAR(34),
", OrganizationName:  ",CHAR(34),INDEX(Organizations[Organization Name],$A3822),CHAR(34),
", OrganizationDescription:  ",CHAR(34),INDEX(Organizations[Organization Description],$A3822),CHAR(34),
", OrganizationLink:  ",CHAR(34),INDEX(Organizations[Organization Link],$A3822),CHAR(34),"}"))</f>
        <v>#REF!</v>
      </c>
      <c r="F3822" t="e">
        <f>IF(INDEX(People[First Name],$A3822)="","",
CONCATENATE("  - &amp;AffiliationID",TEXT($A3822,"0000"),
" {PersonID: *PersonID",TEXT($A3822,"0000"),
", OrganizationID: *OrganizationID",TEXT(MATCH(INDEX(People[Organization Name],$A3822),Organizations[Organization Name],0),"0000"),
", IsPrimaryOrganizationContact: , AffiliationStartDate: , AffiliationEndDate: , PrimaryPhone: ",
", PrimaryEmail: ",CHAR(34),INDEX(People[Primary Email],$A3822),CHAR(34),
", PrimaryAddress: ",CHAR(34),INDEX(People[Primary Address],$A3822),CHAR(34),
", PersonLink: }"))</f>
        <v>#REF!</v>
      </c>
      <c r="H3822" t="e">
        <f>IF(COUNTA(CitationInformation)=0,"",IF(INDEX(AuthorList[Author Name],$A3822)="","",
CONCATENATE("  - &amp;AuthorListID",TEXT($A3822,"0000"),
"  {CitationID: *CitationID0001",
", PersonID: *PersonID",TEXT(MATCH(INDEX(AuthorList[Author Name],$A3822),People[Full Name],0),"0000"),
", AuthorOrder: ",INDEX(AuthorList[Author Number],$A3822),"}")))</f>
        <v>#REF!</v>
      </c>
      <c r="K3822" t="e">
        <f>IF(INDEX(SamplingFeatures[Feature Code],$A3822)="","",
CONCATENATE("  - &amp;SamplingFeatureID",TEXT($A3822,"0000"),
" {","SamplingFeatureUUID:  ",CHAR(34),INDEX(SamplingFeatures[Sampling Feature UUID],$A3822),CHAR(34),
", SamplingFeatureTypeCV:  ",CHAR(34),INDEX(SamplingFeatures[Sampling Feature Type],$A3822),CHAR(34),
", SamplingFeatureCode:  ",CHAR(34),INDEX(SamplingFeatures[Feature Code],$A3822),CHAR(34),
", SamplingFeatureName:  ",CHAR(34),INDEX(SamplingFeatures[Feature Name],$A3822),CHAR(34),
", SamplingFeatureDescription:  ",CHAR(34),INDEX(SamplingFeatures[Feature Description],$A3822),CHAR(34),
", SamplingFeatureGeotypeCV:  ",CHAR(34),INDEX(SamplingFeatures[Feature Geo Type],$A3822),CHAR(34),
", FeatureGeometry:  ",CHAR(34),INDEX(SamplingFeatures[Feature Geometry],$A3822),CHAR(34),
", Elevation_m:  ",CHAR(34),INDEX(SamplingFeatures[Elevation_m],$A3822),CHAR(34),
", ElevationDatumCV:  ",CHAR(34),ElevationDatum,CHAR(34),"}"))</f>
        <v>#REF!</v>
      </c>
      <c r="L3822" t="e">
        <f>IF(INDEX(SamplingFeatures[Sampling Feature Type],$A3822)&lt;&gt;"Site","",
CONCATENATE("  - &amp;SiteID",TEXT(SUMPRODUCT(--($L$3:$L3821&lt;&gt;"")),"0000"),
" {","SamplingFeatureID:  *SamplingFeatureID",TEXT($A3822,"0000"),
", SiteTypeCV:  ",CHAR(34),INDEX(Sites[Site Type],$A3822),CHAR(34),
", Latitude:  ",INDEX(Sites[Latitude],$A3822),
", Longitude:  ",INDEX(Sites[Longitude],$A3822),
", SRSName:  ",CHAR(34),LatLonDatum,CHAR(34),"}"))</f>
        <v>#REF!</v>
      </c>
      <c r="M3822" t="e">
        <f>IF(INDEX(SamplingFeatures[Sampling Feature Type],$A3822)&lt;&gt;"Specimen","",
CONCATENATE("  - &amp;SpecimenID",TEXT(SUMPRODUCT(--($M$3:$M3821&lt;&gt;"")),"0000"),
" {","SamplingFeatureID:  *SamplingFeatureID",TEXT($A3822,"0000"),
", SpecimenTypeCV:  ",CHAR(34),INDEX(Specimens[Specimen Type],$A3822),CHAR(34),
", SpecimenMediumCV:  ",INDEX(Specimens[Specimen Medium],$A3822),
", IsFieldSpecimen:  ",CHAR(34),INDEX(Specimens[Is Field Specimen?],$A3822),CHAR(34),"}"))</f>
        <v>#REF!</v>
      </c>
      <c r="N3822" t="e">
        <f>IF(COUNTA(SpatialOffsets[])=0,"", IF(INDEX(SpatialOffsets[Spatial Offset Type],$A3822)="","",
CONCATENATE("  - &amp;SpatialOffsetID",TEXT($A3822,"0000"),
" {","SpatialOffsetTypeCV:  ",CHAR(34),INDEX(SpatialOffsets[Spatial Offset Type],$A3822),CHAR(34),
", Offset1Value:  ",INDEX(SpatialOffsets[Offset 1 Value],$A3822),
", Offset1UnitID:  ",CHAR(34),INDEX(SpatialOffsets[Offset 1 Unit],$A3822),CHAR(34),
", Offset2Value:  ",INDEX(SpatialOffsets[Offset 2 Value],$A3822),
", Offset2UnitID:  ",CHAR(34),INDEX(SpatialOffsets[Offset 2 Unit],$A3822),CHAR(34),
", Offset3Value:  ",INDEX(SpatialOffsets[Offset 3 Value],$A3822),
", Offset3UnitID:  ",CHAR(34),INDEX(SpatialOffsets[Offset 3 Unit],$A3822),CHAR(34),,"}")))</f>
        <v>#REF!</v>
      </c>
      <c r="O3822" t="e">
        <f>IF(COUNTA(RelatedFeatures[])=0,"", IF(INDEX(RelatedFeatures[First Sampling Feature Code],$A3822)="","",
CONCATENATE("  - &amp;RelationID",TEXT($A3822,"0000"),
" {","SamplingFeatureID:  *SamplingFeatureID",TEXT(MATCH(INDEX(RelatedFeatures[First Sampling Feature Code],$A3822),SamplingFeatures[Feature Code],0),"0000"),
", RelationshipTypeCV:  ",CHAR(34),INDEX(RelatedFeatures[Relationship Type],$A3822),CHAR(34),
", RelatedFeatureID: *SamplingFeatureID",TEXT(MATCH(INDEX(RelatedFeatures[Second Sampling Feature Code],$A3822),SamplingFeatures[Feature Code],0),"0000"),
", SpatialOffsetID:  ",IF(INDEX(RelatedFeatures[Offset Number],$A3822)="","",CONCATENATE("*SpatialOffsetID",TEXT(INDEX(RelatedFeatures[Offset Number],$A3822),"0000"))),"}")))</f>
        <v>#REF!</v>
      </c>
      <c r="P3822" t="e">
        <f>IF(INDEX(Methods[Method Type],$A3822)="","",
CONCATENATE("  - &amp;MethodID",TEXT($A3822,"0000"),
" {","MethodTypeCV:  ",CHAR(34),INDEX(Methods[Method Type],$A3822),CHAR(34),
", MethodCode:  ",CHAR(34),INDEX(Methods[Method Code],$A3822),CHAR(34),
", MethodName:  ",CHAR(34),INDEX(Methods[Method Name],$A3822),CHAR(34),
", MethodDescription:  ",CHAR(34),INDEX(Methods[Method Description],$A3822),CHAR(34),
", MethodLink:  ",CHAR(34),INDEX(Methods[Method Link],$A3822),CHAR(34),
", OrganizationID: *OrganizationID",TEXT(MATCH(INDEX(Methods[Organization Name],$A3822),Organizations[Organization Name],0),"0000"),"}"))</f>
        <v>#REF!</v>
      </c>
      <c r="Q3822" t="e">
        <f>IF(INDEX(Variables[Variable Type],$A3822)="","",
CONCATENATE("  - &amp;VariableID",TEXT($A3822,"0000"),
" {","VariableTypeCV:  ",CHAR(34),INDEX(Variables[Variable Type],$A3822),CHAR(34),
", VariableCode:  ",CHAR(34),INDEX(Variables[Variable Code],$A3822),CHAR(34),
", VariableNameCV:  ",CHAR(34),INDEX(Variables[Variable Name],$A3822),CHAR(34),
", VariableDefinition:  ",CHAR(34),INDEX(Variables[Variable Definition],$A3822),CHAR(34),
", SpecciationCV:  ",CHAR(34),INDEX(Variables[Speciation],$A3822),CHAR(34),
", NoDataValue:  ",CHAR(34),INDEX(Variables[No Data Value],$A3822),CHAR(34),"}"))</f>
        <v>#REF!</v>
      </c>
    </row>
    <row r="3823" spans="1:17" x14ac:dyDescent="0.25">
      <c r="A3823">
        <v>3820</v>
      </c>
      <c r="D3823" t="e">
        <f>IF(INDEX(People[First Name],$A3823)="","",
CONCATENATE("  - &amp;PersonID",TEXT($A3823,"0000"),
" {","PersonFirstName:  ",CHAR(34),INDEX(People[First Name],$A3823),CHAR(34),
", PersonMiddleName:  ",CHAR(34),INDEX(People[Middle Name],$A3823),CHAR(34),
", PersonLastName:  ",CHAR(34),INDEX(People[Last Name],$A3823),CHAR(34),"}"))</f>
        <v>#REF!</v>
      </c>
      <c r="E3823" t="e">
        <f>IF(INDEX(Organizations[Organization Type '[CV']],$A3823)="","",
CONCATENATE("  - &amp;OrganizationID",TEXT($A3823,"0000"),
" {","OrganizationTypeCV:  ",CHAR(34),INDEX(Organizations[Organization Type '[CV']],$A3823),CHAR(34),
", OrganizationCode:  ",CHAR(34),INDEX(Organizations[Organization Code],$A3823),CHAR(34),
", OrganizationName:  ",CHAR(34),INDEX(Organizations[Organization Name],$A3823),CHAR(34),
", OrganizationDescription:  ",CHAR(34),INDEX(Organizations[Organization Description],$A3823),CHAR(34),
", OrganizationLink:  ",CHAR(34),INDEX(Organizations[Organization Link],$A3823),CHAR(34),"}"))</f>
        <v>#REF!</v>
      </c>
      <c r="F3823" t="e">
        <f>IF(INDEX(People[First Name],$A3823)="","",
CONCATENATE("  - &amp;AffiliationID",TEXT($A3823,"0000"),
" {PersonID: *PersonID",TEXT($A3823,"0000"),
", OrganizationID: *OrganizationID",TEXT(MATCH(INDEX(People[Organization Name],$A3823),Organizations[Organization Name],0),"0000"),
", IsPrimaryOrganizationContact: , AffiliationStartDate: , AffiliationEndDate: , PrimaryPhone: ",
", PrimaryEmail: ",CHAR(34),INDEX(People[Primary Email],$A3823),CHAR(34),
", PrimaryAddress: ",CHAR(34),INDEX(People[Primary Address],$A3823),CHAR(34),
", PersonLink: }"))</f>
        <v>#REF!</v>
      </c>
      <c r="H3823" t="e">
        <f>IF(COUNTA(CitationInformation)=0,"",IF(INDEX(AuthorList[Author Name],$A3823)="","",
CONCATENATE("  - &amp;AuthorListID",TEXT($A3823,"0000"),
"  {CitationID: *CitationID0001",
", PersonID: *PersonID",TEXT(MATCH(INDEX(AuthorList[Author Name],$A3823),People[Full Name],0),"0000"),
", AuthorOrder: ",INDEX(AuthorList[Author Number],$A3823),"}")))</f>
        <v>#REF!</v>
      </c>
      <c r="K3823" t="e">
        <f>IF(INDEX(SamplingFeatures[Feature Code],$A3823)="","",
CONCATENATE("  - &amp;SamplingFeatureID",TEXT($A3823,"0000"),
" {","SamplingFeatureUUID:  ",CHAR(34),INDEX(SamplingFeatures[Sampling Feature UUID],$A3823),CHAR(34),
", SamplingFeatureTypeCV:  ",CHAR(34),INDEX(SamplingFeatures[Sampling Feature Type],$A3823),CHAR(34),
", SamplingFeatureCode:  ",CHAR(34),INDEX(SamplingFeatures[Feature Code],$A3823),CHAR(34),
", SamplingFeatureName:  ",CHAR(34),INDEX(SamplingFeatures[Feature Name],$A3823),CHAR(34),
", SamplingFeatureDescription:  ",CHAR(34),INDEX(SamplingFeatures[Feature Description],$A3823),CHAR(34),
", SamplingFeatureGeotypeCV:  ",CHAR(34),INDEX(SamplingFeatures[Feature Geo Type],$A3823),CHAR(34),
", FeatureGeometry:  ",CHAR(34),INDEX(SamplingFeatures[Feature Geometry],$A3823),CHAR(34),
", Elevation_m:  ",CHAR(34),INDEX(SamplingFeatures[Elevation_m],$A3823),CHAR(34),
", ElevationDatumCV:  ",CHAR(34),ElevationDatum,CHAR(34),"}"))</f>
        <v>#REF!</v>
      </c>
      <c r="L3823" t="e">
        <f>IF(INDEX(SamplingFeatures[Sampling Feature Type],$A3823)&lt;&gt;"Site","",
CONCATENATE("  - &amp;SiteID",TEXT(SUMPRODUCT(--($L$3:$L3822&lt;&gt;"")),"0000"),
" {","SamplingFeatureID:  *SamplingFeatureID",TEXT($A3823,"0000"),
", SiteTypeCV:  ",CHAR(34),INDEX(Sites[Site Type],$A3823),CHAR(34),
", Latitude:  ",INDEX(Sites[Latitude],$A3823),
", Longitude:  ",INDEX(Sites[Longitude],$A3823),
", SRSName:  ",CHAR(34),LatLonDatum,CHAR(34),"}"))</f>
        <v>#REF!</v>
      </c>
      <c r="M3823" t="e">
        <f>IF(INDEX(SamplingFeatures[Sampling Feature Type],$A3823)&lt;&gt;"Specimen","",
CONCATENATE("  - &amp;SpecimenID",TEXT(SUMPRODUCT(--($M$3:$M3822&lt;&gt;"")),"0000"),
" {","SamplingFeatureID:  *SamplingFeatureID",TEXT($A3823,"0000"),
", SpecimenTypeCV:  ",CHAR(34),INDEX(Specimens[Specimen Type],$A3823),CHAR(34),
", SpecimenMediumCV:  ",INDEX(Specimens[Specimen Medium],$A3823),
", IsFieldSpecimen:  ",CHAR(34),INDEX(Specimens[Is Field Specimen?],$A3823),CHAR(34),"}"))</f>
        <v>#REF!</v>
      </c>
      <c r="N3823" t="e">
        <f>IF(COUNTA(SpatialOffsets[])=0,"", IF(INDEX(SpatialOffsets[Spatial Offset Type],$A3823)="","",
CONCATENATE("  - &amp;SpatialOffsetID",TEXT($A3823,"0000"),
" {","SpatialOffsetTypeCV:  ",CHAR(34),INDEX(SpatialOffsets[Spatial Offset Type],$A3823),CHAR(34),
", Offset1Value:  ",INDEX(SpatialOffsets[Offset 1 Value],$A3823),
", Offset1UnitID:  ",CHAR(34),INDEX(SpatialOffsets[Offset 1 Unit],$A3823),CHAR(34),
", Offset2Value:  ",INDEX(SpatialOffsets[Offset 2 Value],$A3823),
", Offset2UnitID:  ",CHAR(34),INDEX(SpatialOffsets[Offset 2 Unit],$A3823),CHAR(34),
", Offset3Value:  ",INDEX(SpatialOffsets[Offset 3 Value],$A3823),
", Offset3UnitID:  ",CHAR(34),INDEX(SpatialOffsets[Offset 3 Unit],$A3823),CHAR(34),,"}")))</f>
        <v>#REF!</v>
      </c>
      <c r="O3823" t="e">
        <f>IF(COUNTA(RelatedFeatures[])=0,"", IF(INDEX(RelatedFeatures[First Sampling Feature Code],$A3823)="","",
CONCATENATE("  - &amp;RelationID",TEXT($A3823,"0000"),
" {","SamplingFeatureID:  *SamplingFeatureID",TEXT(MATCH(INDEX(RelatedFeatures[First Sampling Feature Code],$A3823),SamplingFeatures[Feature Code],0),"0000"),
", RelationshipTypeCV:  ",CHAR(34),INDEX(RelatedFeatures[Relationship Type],$A3823),CHAR(34),
", RelatedFeatureID: *SamplingFeatureID",TEXT(MATCH(INDEX(RelatedFeatures[Second Sampling Feature Code],$A3823),SamplingFeatures[Feature Code],0),"0000"),
", SpatialOffsetID:  ",IF(INDEX(RelatedFeatures[Offset Number],$A3823)="","",CONCATENATE("*SpatialOffsetID",TEXT(INDEX(RelatedFeatures[Offset Number],$A3823),"0000"))),"}")))</f>
        <v>#REF!</v>
      </c>
      <c r="P3823" t="e">
        <f>IF(INDEX(Methods[Method Type],$A3823)="","",
CONCATENATE("  - &amp;MethodID",TEXT($A3823,"0000"),
" {","MethodTypeCV:  ",CHAR(34),INDEX(Methods[Method Type],$A3823),CHAR(34),
", MethodCode:  ",CHAR(34),INDEX(Methods[Method Code],$A3823),CHAR(34),
", MethodName:  ",CHAR(34),INDEX(Methods[Method Name],$A3823),CHAR(34),
", MethodDescription:  ",CHAR(34),INDEX(Methods[Method Description],$A3823),CHAR(34),
", MethodLink:  ",CHAR(34),INDEX(Methods[Method Link],$A3823),CHAR(34),
", OrganizationID: *OrganizationID",TEXT(MATCH(INDEX(Methods[Organization Name],$A3823),Organizations[Organization Name],0),"0000"),"}"))</f>
        <v>#REF!</v>
      </c>
      <c r="Q3823" t="e">
        <f>IF(INDEX(Variables[Variable Type],$A3823)="","",
CONCATENATE("  - &amp;VariableID",TEXT($A3823,"0000"),
" {","VariableTypeCV:  ",CHAR(34),INDEX(Variables[Variable Type],$A3823),CHAR(34),
", VariableCode:  ",CHAR(34),INDEX(Variables[Variable Code],$A3823),CHAR(34),
", VariableNameCV:  ",CHAR(34),INDEX(Variables[Variable Name],$A3823),CHAR(34),
", VariableDefinition:  ",CHAR(34),INDEX(Variables[Variable Definition],$A3823),CHAR(34),
", SpecciationCV:  ",CHAR(34),INDEX(Variables[Speciation],$A3823),CHAR(34),
", NoDataValue:  ",CHAR(34),INDEX(Variables[No Data Value],$A3823),CHAR(34),"}"))</f>
        <v>#REF!</v>
      </c>
    </row>
    <row r="3824" spans="1:17" x14ac:dyDescent="0.25">
      <c r="A3824">
        <v>3821</v>
      </c>
      <c r="D3824" t="e">
        <f>IF(INDEX(People[First Name],$A3824)="","",
CONCATENATE("  - &amp;PersonID",TEXT($A3824,"0000"),
" {","PersonFirstName:  ",CHAR(34),INDEX(People[First Name],$A3824),CHAR(34),
", PersonMiddleName:  ",CHAR(34),INDEX(People[Middle Name],$A3824),CHAR(34),
", PersonLastName:  ",CHAR(34),INDEX(People[Last Name],$A3824),CHAR(34),"}"))</f>
        <v>#REF!</v>
      </c>
      <c r="E3824" t="e">
        <f>IF(INDEX(Organizations[Organization Type '[CV']],$A3824)="","",
CONCATENATE("  - &amp;OrganizationID",TEXT($A3824,"0000"),
" {","OrganizationTypeCV:  ",CHAR(34),INDEX(Organizations[Organization Type '[CV']],$A3824),CHAR(34),
", OrganizationCode:  ",CHAR(34),INDEX(Organizations[Organization Code],$A3824),CHAR(34),
", OrganizationName:  ",CHAR(34),INDEX(Organizations[Organization Name],$A3824),CHAR(34),
", OrganizationDescription:  ",CHAR(34),INDEX(Organizations[Organization Description],$A3824),CHAR(34),
", OrganizationLink:  ",CHAR(34),INDEX(Organizations[Organization Link],$A3824),CHAR(34),"}"))</f>
        <v>#REF!</v>
      </c>
      <c r="F3824" t="e">
        <f>IF(INDEX(People[First Name],$A3824)="","",
CONCATENATE("  - &amp;AffiliationID",TEXT($A3824,"0000"),
" {PersonID: *PersonID",TEXT($A3824,"0000"),
", OrganizationID: *OrganizationID",TEXT(MATCH(INDEX(People[Organization Name],$A3824),Organizations[Organization Name],0),"0000"),
", IsPrimaryOrganizationContact: , AffiliationStartDate: , AffiliationEndDate: , PrimaryPhone: ",
", PrimaryEmail: ",CHAR(34),INDEX(People[Primary Email],$A3824),CHAR(34),
", PrimaryAddress: ",CHAR(34),INDEX(People[Primary Address],$A3824),CHAR(34),
", PersonLink: }"))</f>
        <v>#REF!</v>
      </c>
      <c r="H3824" t="e">
        <f>IF(COUNTA(CitationInformation)=0,"",IF(INDEX(AuthorList[Author Name],$A3824)="","",
CONCATENATE("  - &amp;AuthorListID",TEXT($A3824,"0000"),
"  {CitationID: *CitationID0001",
", PersonID: *PersonID",TEXT(MATCH(INDEX(AuthorList[Author Name],$A3824),People[Full Name],0),"0000"),
", AuthorOrder: ",INDEX(AuthorList[Author Number],$A3824),"}")))</f>
        <v>#REF!</v>
      </c>
      <c r="K3824" t="e">
        <f>IF(INDEX(SamplingFeatures[Feature Code],$A3824)="","",
CONCATENATE("  - &amp;SamplingFeatureID",TEXT($A3824,"0000"),
" {","SamplingFeatureUUID:  ",CHAR(34),INDEX(SamplingFeatures[Sampling Feature UUID],$A3824),CHAR(34),
", SamplingFeatureTypeCV:  ",CHAR(34),INDEX(SamplingFeatures[Sampling Feature Type],$A3824),CHAR(34),
", SamplingFeatureCode:  ",CHAR(34),INDEX(SamplingFeatures[Feature Code],$A3824),CHAR(34),
", SamplingFeatureName:  ",CHAR(34),INDEX(SamplingFeatures[Feature Name],$A3824),CHAR(34),
", SamplingFeatureDescription:  ",CHAR(34),INDEX(SamplingFeatures[Feature Description],$A3824),CHAR(34),
", SamplingFeatureGeotypeCV:  ",CHAR(34),INDEX(SamplingFeatures[Feature Geo Type],$A3824),CHAR(34),
", FeatureGeometry:  ",CHAR(34),INDEX(SamplingFeatures[Feature Geometry],$A3824),CHAR(34),
", Elevation_m:  ",CHAR(34),INDEX(SamplingFeatures[Elevation_m],$A3824),CHAR(34),
", ElevationDatumCV:  ",CHAR(34),ElevationDatum,CHAR(34),"}"))</f>
        <v>#REF!</v>
      </c>
      <c r="L3824" t="e">
        <f>IF(INDEX(SamplingFeatures[Sampling Feature Type],$A3824)&lt;&gt;"Site","",
CONCATENATE("  - &amp;SiteID",TEXT(SUMPRODUCT(--($L$3:$L3823&lt;&gt;"")),"0000"),
" {","SamplingFeatureID:  *SamplingFeatureID",TEXT($A3824,"0000"),
", SiteTypeCV:  ",CHAR(34),INDEX(Sites[Site Type],$A3824),CHAR(34),
", Latitude:  ",INDEX(Sites[Latitude],$A3824),
", Longitude:  ",INDEX(Sites[Longitude],$A3824),
", SRSName:  ",CHAR(34),LatLonDatum,CHAR(34),"}"))</f>
        <v>#REF!</v>
      </c>
      <c r="M3824" t="e">
        <f>IF(INDEX(SamplingFeatures[Sampling Feature Type],$A3824)&lt;&gt;"Specimen","",
CONCATENATE("  - &amp;SpecimenID",TEXT(SUMPRODUCT(--($M$3:$M3823&lt;&gt;"")),"0000"),
" {","SamplingFeatureID:  *SamplingFeatureID",TEXT($A3824,"0000"),
", SpecimenTypeCV:  ",CHAR(34),INDEX(Specimens[Specimen Type],$A3824),CHAR(34),
", SpecimenMediumCV:  ",INDEX(Specimens[Specimen Medium],$A3824),
", IsFieldSpecimen:  ",CHAR(34),INDEX(Specimens[Is Field Specimen?],$A3824),CHAR(34),"}"))</f>
        <v>#REF!</v>
      </c>
      <c r="N3824" t="e">
        <f>IF(COUNTA(SpatialOffsets[])=0,"", IF(INDEX(SpatialOffsets[Spatial Offset Type],$A3824)="","",
CONCATENATE("  - &amp;SpatialOffsetID",TEXT($A3824,"0000"),
" {","SpatialOffsetTypeCV:  ",CHAR(34),INDEX(SpatialOffsets[Spatial Offset Type],$A3824),CHAR(34),
", Offset1Value:  ",INDEX(SpatialOffsets[Offset 1 Value],$A3824),
", Offset1UnitID:  ",CHAR(34),INDEX(SpatialOffsets[Offset 1 Unit],$A3824),CHAR(34),
", Offset2Value:  ",INDEX(SpatialOffsets[Offset 2 Value],$A3824),
", Offset2UnitID:  ",CHAR(34),INDEX(SpatialOffsets[Offset 2 Unit],$A3824),CHAR(34),
", Offset3Value:  ",INDEX(SpatialOffsets[Offset 3 Value],$A3824),
", Offset3UnitID:  ",CHAR(34),INDEX(SpatialOffsets[Offset 3 Unit],$A3824),CHAR(34),,"}")))</f>
        <v>#REF!</v>
      </c>
      <c r="O3824" t="e">
        <f>IF(COUNTA(RelatedFeatures[])=0,"", IF(INDEX(RelatedFeatures[First Sampling Feature Code],$A3824)="","",
CONCATENATE("  - &amp;RelationID",TEXT($A3824,"0000"),
" {","SamplingFeatureID:  *SamplingFeatureID",TEXT(MATCH(INDEX(RelatedFeatures[First Sampling Feature Code],$A3824),SamplingFeatures[Feature Code],0),"0000"),
", RelationshipTypeCV:  ",CHAR(34),INDEX(RelatedFeatures[Relationship Type],$A3824),CHAR(34),
", RelatedFeatureID: *SamplingFeatureID",TEXT(MATCH(INDEX(RelatedFeatures[Second Sampling Feature Code],$A3824),SamplingFeatures[Feature Code],0),"0000"),
", SpatialOffsetID:  ",IF(INDEX(RelatedFeatures[Offset Number],$A3824)="","",CONCATENATE("*SpatialOffsetID",TEXT(INDEX(RelatedFeatures[Offset Number],$A3824),"0000"))),"}")))</f>
        <v>#REF!</v>
      </c>
      <c r="P3824" t="e">
        <f>IF(INDEX(Methods[Method Type],$A3824)="","",
CONCATENATE("  - &amp;MethodID",TEXT($A3824,"0000"),
" {","MethodTypeCV:  ",CHAR(34),INDEX(Methods[Method Type],$A3824),CHAR(34),
", MethodCode:  ",CHAR(34),INDEX(Methods[Method Code],$A3824),CHAR(34),
", MethodName:  ",CHAR(34),INDEX(Methods[Method Name],$A3824),CHAR(34),
", MethodDescription:  ",CHAR(34),INDEX(Methods[Method Description],$A3824),CHAR(34),
", MethodLink:  ",CHAR(34),INDEX(Methods[Method Link],$A3824),CHAR(34),
", OrganizationID: *OrganizationID",TEXT(MATCH(INDEX(Methods[Organization Name],$A3824),Organizations[Organization Name],0),"0000"),"}"))</f>
        <v>#REF!</v>
      </c>
      <c r="Q3824" t="e">
        <f>IF(INDEX(Variables[Variable Type],$A3824)="","",
CONCATENATE("  - &amp;VariableID",TEXT($A3824,"0000"),
" {","VariableTypeCV:  ",CHAR(34),INDEX(Variables[Variable Type],$A3824),CHAR(34),
", VariableCode:  ",CHAR(34),INDEX(Variables[Variable Code],$A3824),CHAR(34),
", VariableNameCV:  ",CHAR(34),INDEX(Variables[Variable Name],$A3824),CHAR(34),
", VariableDefinition:  ",CHAR(34),INDEX(Variables[Variable Definition],$A3824),CHAR(34),
", SpecciationCV:  ",CHAR(34),INDEX(Variables[Speciation],$A3824),CHAR(34),
", NoDataValue:  ",CHAR(34),INDEX(Variables[No Data Value],$A3824),CHAR(34),"}"))</f>
        <v>#REF!</v>
      </c>
    </row>
    <row r="3825" spans="1:17" x14ac:dyDescent="0.25">
      <c r="A3825">
        <v>3822</v>
      </c>
      <c r="D3825" t="e">
        <f>IF(INDEX(People[First Name],$A3825)="","",
CONCATENATE("  - &amp;PersonID",TEXT($A3825,"0000"),
" {","PersonFirstName:  ",CHAR(34),INDEX(People[First Name],$A3825),CHAR(34),
", PersonMiddleName:  ",CHAR(34),INDEX(People[Middle Name],$A3825),CHAR(34),
", PersonLastName:  ",CHAR(34),INDEX(People[Last Name],$A3825),CHAR(34),"}"))</f>
        <v>#REF!</v>
      </c>
      <c r="E3825" t="e">
        <f>IF(INDEX(Organizations[Organization Type '[CV']],$A3825)="","",
CONCATENATE("  - &amp;OrganizationID",TEXT($A3825,"0000"),
" {","OrganizationTypeCV:  ",CHAR(34),INDEX(Organizations[Organization Type '[CV']],$A3825),CHAR(34),
", OrganizationCode:  ",CHAR(34),INDEX(Organizations[Organization Code],$A3825),CHAR(34),
", OrganizationName:  ",CHAR(34),INDEX(Organizations[Organization Name],$A3825),CHAR(34),
", OrganizationDescription:  ",CHAR(34),INDEX(Organizations[Organization Description],$A3825),CHAR(34),
", OrganizationLink:  ",CHAR(34),INDEX(Organizations[Organization Link],$A3825),CHAR(34),"}"))</f>
        <v>#REF!</v>
      </c>
      <c r="F3825" t="e">
        <f>IF(INDEX(People[First Name],$A3825)="","",
CONCATENATE("  - &amp;AffiliationID",TEXT($A3825,"0000"),
" {PersonID: *PersonID",TEXT($A3825,"0000"),
", OrganizationID: *OrganizationID",TEXT(MATCH(INDEX(People[Organization Name],$A3825),Organizations[Organization Name],0),"0000"),
", IsPrimaryOrganizationContact: , AffiliationStartDate: , AffiliationEndDate: , PrimaryPhone: ",
", PrimaryEmail: ",CHAR(34),INDEX(People[Primary Email],$A3825),CHAR(34),
", PrimaryAddress: ",CHAR(34),INDEX(People[Primary Address],$A3825),CHAR(34),
", PersonLink: }"))</f>
        <v>#REF!</v>
      </c>
      <c r="H3825" t="e">
        <f>IF(COUNTA(CitationInformation)=0,"",IF(INDEX(AuthorList[Author Name],$A3825)="","",
CONCATENATE("  - &amp;AuthorListID",TEXT($A3825,"0000"),
"  {CitationID: *CitationID0001",
", PersonID: *PersonID",TEXT(MATCH(INDEX(AuthorList[Author Name],$A3825),People[Full Name],0),"0000"),
", AuthorOrder: ",INDEX(AuthorList[Author Number],$A3825),"}")))</f>
        <v>#REF!</v>
      </c>
      <c r="K3825" t="e">
        <f>IF(INDEX(SamplingFeatures[Feature Code],$A3825)="","",
CONCATENATE("  - &amp;SamplingFeatureID",TEXT($A3825,"0000"),
" {","SamplingFeatureUUID:  ",CHAR(34),INDEX(SamplingFeatures[Sampling Feature UUID],$A3825),CHAR(34),
", SamplingFeatureTypeCV:  ",CHAR(34),INDEX(SamplingFeatures[Sampling Feature Type],$A3825),CHAR(34),
", SamplingFeatureCode:  ",CHAR(34),INDEX(SamplingFeatures[Feature Code],$A3825),CHAR(34),
", SamplingFeatureName:  ",CHAR(34),INDEX(SamplingFeatures[Feature Name],$A3825),CHAR(34),
", SamplingFeatureDescription:  ",CHAR(34),INDEX(SamplingFeatures[Feature Description],$A3825),CHAR(34),
", SamplingFeatureGeotypeCV:  ",CHAR(34),INDEX(SamplingFeatures[Feature Geo Type],$A3825),CHAR(34),
", FeatureGeometry:  ",CHAR(34),INDEX(SamplingFeatures[Feature Geometry],$A3825),CHAR(34),
", Elevation_m:  ",CHAR(34),INDEX(SamplingFeatures[Elevation_m],$A3825),CHAR(34),
", ElevationDatumCV:  ",CHAR(34),ElevationDatum,CHAR(34),"}"))</f>
        <v>#REF!</v>
      </c>
      <c r="L3825" t="e">
        <f>IF(INDEX(SamplingFeatures[Sampling Feature Type],$A3825)&lt;&gt;"Site","",
CONCATENATE("  - &amp;SiteID",TEXT(SUMPRODUCT(--($L$3:$L3824&lt;&gt;"")),"0000"),
" {","SamplingFeatureID:  *SamplingFeatureID",TEXT($A3825,"0000"),
", SiteTypeCV:  ",CHAR(34),INDEX(Sites[Site Type],$A3825),CHAR(34),
", Latitude:  ",INDEX(Sites[Latitude],$A3825),
", Longitude:  ",INDEX(Sites[Longitude],$A3825),
", SRSName:  ",CHAR(34),LatLonDatum,CHAR(34),"}"))</f>
        <v>#REF!</v>
      </c>
      <c r="M3825" t="e">
        <f>IF(INDEX(SamplingFeatures[Sampling Feature Type],$A3825)&lt;&gt;"Specimen","",
CONCATENATE("  - &amp;SpecimenID",TEXT(SUMPRODUCT(--($M$3:$M3824&lt;&gt;"")),"0000"),
" {","SamplingFeatureID:  *SamplingFeatureID",TEXT($A3825,"0000"),
", SpecimenTypeCV:  ",CHAR(34),INDEX(Specimens[Specimen Type],$A3825),CHAR(34),
", SpecimenMediumCV:  ",INDEX(Specimens[Specimen Medium],$A3825),
", IsFieldSpecimen:  ",CHAR(34),INDEX(Specimens[Is Field Specimen?],$A3825),CHAR(34),"}"))</f>
        <v>#REF!</v>
      </c>
      <c r="N3825" t="e">
        <f>IF(COUNTA(SpatialOffsets[])=0,"", IF(INDEX(SpatialOffsets[Spatial Offset Type],$A3825)="","",
CONCATENATE("  - &amp;SpatialOffsetID",TEXT($A3825,"0000"),
" {","SpatialOffsetTypeCV:  ",CHAR(34),INDEX(SpatialOffsets[Spatial Offset Type],$A3825),CHAR(34),
", Offset1Value:  ",INDEX(SpatialOffsets[Offset 1 Value],$A3825),
", Offset1UnitID:  ",CHAR(34),INDEX(SpatialOffsets[Offset 1 Unit],$A3825),CHAR(34),
", Offset2Value:  ",INDEX(SpatialOffsets[Offset 2 Value],$A3825),
", Offset2UnitID:  ",CHAR(34),INDEX(SpatialOffsets[Offset 2 Unit],$A3825),CHAR(34),
", Offset3Value:  ",INDEX(SpatialOffsets[Offset 3 Value],$A3825),
", Offset3UnitID:  ",CHAR(34),INDEX(SpatialOffsets[Offset 3 Unit],$A3825),CHAR(34),,"}")))</f>
        <v>#REF!</v>
      </c>
      <c r="O3825" t="e">
        <f>IF(COUNTA(RelatedFeatures[])=0,"", IF(INDEX(RelatedFeatures[First Sampling Feature Code],$A3825)="","",
CONCATENATE("  - &amp;RelationID",TEXT($A3825,"0000"),
" {","SamplingFeatureID:  *SamplingFeatureID",TEXT(MATCH(INDEX(RelatedFeatures[First Sampling Feature Code],$A3825),SamplingFeatures[Feature Code],0),"0000"),
", RelationshipTypeCV:  ",CHAR(34),INDEX(RelatedFeatures[Relationship Type],$A3825),CHAR(34),
", RelatedFeatureID: *SamplingFeatureID",TEXT(MATCH(INDEX(RelatedFeatures[Second Sampling Feature Code],$A3825),SamplingFeatures[Feature Code],0),"0000"),
", SpatialOffsetID:  ",IF(INDEX(RelatedFeatures[Offset Number],$A3825)="","",CONCATENATE("*SpatialOffsetID",TEXT(INDEX(RelatedFeatures[Offset Number],$A3825),"0000"))),"}")))</f>
        <v>#REF!</v>
      </c>
      <c r="P3825" t="e">
        <f>IF(INDEX(Methods[Method Type],$A3825)="","",
CONCATENATE("  - &amp;MethodID",TEXT($A3825,"0000"),
" {","MethodTypeCV:  ",CHAR(34),INDEX(Methods[Method Type],$A3825),CHAR(34),
", MethodCode:  ",CHAR(34),INDEX(Methods[Method Code],$A3825),CHAR(34),
", MethodName:  ",CHAR(34),INDEX(Methods[Method Name],$A3825),CHAR(34),
", MethodDescription:  ",CHAR(34),INDEX(Methods[Method Description],$A3825),CHAR(34),
", MethodLink:  ",CHAR(34),INDEX(Methods[Method Link],$A3825),CHAR(34),
", OrganizationID: *OrganizationID",TEXT(MATCH(INDEX(Methods[Organization Name],$A3825),Organizations[Organization Name],0),"0000"),"}"))</f>
        <v>#REF!</v>
      </c>
      <c r="Q3825" t="e">
        <f>IF(INDEX(Variables[Variable Type],$A3825)="","",
CONCATENATE("  - &amp;VariableID",TEXT($A3825,"0000"),
" {","VariableTypeCV:  ",CHAR(34),INDEX(Variables[Variable Type],$A3825),CHAR(34),
", VariableCode:  ",CHAR(34),INDEX(Variables[Variable Code],$A3825),CHAR(34),
", VariableNameCV:  ",CHAR(34),INDEX(Variables[Variable Name],$A3825),CHAR(34),
", VariableDefinition:  ",CHAR(34),INDEX(Variables[Variable Definition],$A3825),CHAR(34),
", SpecciationCV:  ",CHAR(34),INDEX(Variables[Speciation],$A3825),CHAR(34),
", NoDataValue:  ",CHAR(34),INDEX(Variables[No Data Value],$A3825),CHAR(34),"}"))</f>
        <v>#REF!</v>
      </c>
    </row>
    <row r="3826" spans="1:17" x14ac:dyDescent="0.25">
      <c r="A3826">
        <v>3823</v>
      </c>
      <c r="D3826" t="e">
        <f>IF(INDEX(People[First Name],$A3826)="","",
CONCATENATE("  - &amp;PersonID",TEXT($A3826,"0000"),
" {","PersonFirstName:  ",CHAR(34),INDEX(People[First Name],$A3826),CHAR(34),
", PersonMiddleName:  ",CHAR(34),INDEX(People[Middle Name],$A3826),CHAR(34),
", PersonLastName:  ",CHAR(34),INDEX(People[Last Name],$A3826),CHAR(34),"}"))</f>
        <v>#REF!</v>
      </c>
      <c r="E3826" t="e">
        <f>IF(INDEX(Organizations[Organization Type '[CV']],$A3826)="","",
CONCATENATE("  - &amp;OrganizationID",TEXT($A3826,"0000"),
" {","OrganizationTypeCV:  ",CHAR(34),INDEX(Organizations[Organization Type '[CV']],$A3826),CHAR(34),
", OrganizationCode:  ",CHAR(34),INDEX(Organizations[Organization Code],$A3826),CHAR(34),
", OrganizationName:  ",CHAR(34),INDEX(Organizations[Organization Name],$A3826),CHAR(34),
", OrganizationDescription:  ",CHAR(34),INDEX(Organizations[Organization Description],$A3826),CHAR(34),
", OrganizationLink:  ",CHAR(34),INDEX(Organizations[Organization Link],$A3826),CHAR(34),"}"))</f>
        <v>#REF!</v>
      </c>
      <c r="F3826" t="e">
        <f>IF(INDEX(People[First Name],$A3826)="","",
CONCATENATE("  - &amp;AffiliationID",TEXT($A3826,"0000"),
" {PersonID: *PersonID",TEXT($A3826,"0000"),
", OrganizationID: *OrganizationID",TEXT(MATCH(INDEX(People[Organization Name],$A3826),Organizations[Organization Name],0),"0000"),
", IsPrimaryOrganizationContact: , AffiliationStartDate: , AffiliationEndDate: , PrimaryPhone: ",
", PrimaryEmail: ",CHAR(34),INDEX(People[Primary Email],$A3826),CHAR(34),
", PrimaryAddress: ",CHAR(34),INDEX(People[Primary Address],$A3826),CHAR(34),
", PersonLink: }"))</f>
        <v>#REF!</v>
      </c>
      <c r="H3826" t="e">
        <f>IF(COUNTA(CitationInformation)=0,"",IF(INDEX(AuthorList[Author Name],$A3826)="","",
CONCATENATE("  - &amp;AuthorListID",TEXT($A3826,"0000"),
"  {CitationID: *CitationID0001",
", PersonID: *PersonID",TEXT(MATCH(INDEX(AuthorList[Author Name],$A3826),People[Full Name],0),"0000"),
", AuthorOrder: ",INDEX(AuthorList[Author Number],$A3826),"}")))</f>
        <v>#REF!</v>
      </c>
      <c r="K3826" t="e">
        <f>IF(INDEX(SamplingFeatures[Feature Code],$A3826)="","",
CONCATENATE("  - &amp;SamplingFeatureID",TEXT($A3826,"0000"),
" {","SamplingFeatureUUID:  ",CHAR(34),INDEX(SamplingFeatures[Sampling Feature UUID],$A3826),CHAR(34),
", SamplingFeatureTypeCV:  ",CHAR(34),INDEX(SamplingFeatures[Sampling Feature Type],$A3826),CHAR(34),
", SamplingFeatureCode:  ",CHAR(34),INDEX(SamplingFeatures[Feature Code],$A3826),CHAR(34),
", SamplingFeatureName:  ",CHAR(34),INDEX(SamplingFeatures[Feature Name],$A3826),CHAR(34),
", SamplingFeatureDescription:  ",CHAR(34),INDEX(SamplingFeatures[Feature Description],$A3826),CHAR(34),
", SamplingFeatureGeotypeCV:  ",CHAR(34),INDEX(SamplingFeatures[Feature Geo Type],$A3826),CHAR(34),
", FeatureGeometry:  ",CHAR(34),INDEX(SamplingFeatures[Feature Geometry],$A3826),CHAR(34),
", Elevation_m:  ",CHAR(34),INDEX(SamplingFeatures[Elevation_m],$A3826),CHAR(34),
", ElevationDatumCV:  ",CHAR(34),ElevationDatum,CHAR(34),"}"))</f>
        <v>#REF!</v>
      </c>
      <c r="L3826" t="e">
        <f>IF(INDEX(SamplingFeatures[Sampling Feature Type],$A3826)&lt;&gt;"Site","",
CONCATENATE("  - &amp;SiteID",TEXT(SUMPRODUCT(--($L$3:$L3825&lt;&gt;"")),"0000"),
" {","SamplingFeatureID:  *SamplingFeatureID",TEXT($A3826,"0000"),
", SiteTypeCV:  ",CHAR(34),INDEX(Sites[Site Type],$A3826),CHAR(34),
", Latitude:  ",INDEX(Sites[Latitude],$A3826),
", Longitude:  ",INDEX(Sites[Longitude],$A3826),
", SRSName:  ",CHAR(34),LatLonDatum,CHAR(34),"}"))</f>
        <v>#REF!</v>
      </c>
      <c r="M3826" t="e">
        <f>IF(INDEX(SamplingFeatures[Sampling Feature Type],$A3826)&lt;&gt;"Specimen","",
CONCATENATE("  - &amp;SpecimenID",TEXT(SUMPRODUCT(--($M$3:$M3825&lt;&gt;"")),"0000"),
" {","SamplingFeatureID:  *SamplingFeatureID",TEXT($A3826,"0000"),
", SpecimenTypeCV:  ",CHAR(34),INDEX(Specimens[Specimen Type],$A3826),CHAR(34),
", SpecimenMediumCV:  ",INDEX(Specimens[Specimen Medium],$A3826),
", IsFieldSpecimen:  ",CHAR(34),INDEX(Specimens[Is Field Specimen?],$A3826),CHAR(34),"}"))</f>
        <v>#REF!</v>
      </c>
      <c r="N3826" t="e">
        <f>IF(COUNTA(SpatialOffsets[])=0,"", IF(INDEX(SpatialOffsets[Spatial Offset Type],$A3826)="","",
CONCATENATE("  - &amp;SpatialOffsetID",TEXT($A3826,"0000"),
" {","SpatialOffsetTypeCV:  ",CHAR(34),INDEX(SpatialOffsets[Spatial Offset Type],$A3826),CHAR(34),
", Offset1Value:  ",INDEX(SpatialOffsets[Offset 1 Value],$A3826),
", Offset1UnitID:  ",CHAR(34),INDEX(SpatialOffsets[Offset 1 Unit],$A3826),CHAR(34),
", Offset2Value:  ",INDEX(SpatialOffsets[Offset 2 Value],$A3826),
", Offset2UnitID:  ",CHAR(34),INDEX(SpatialOffsets[Offset 2 Unit],$A3826),CHAR(34),
", Offset3Value:  ",INDEX(SpatialOffsets[Offset 3 Value],$A3826),
", Offset3UnitID:  ",CHAR(34),INDEX(SpatialOffsets[Offset 3 Unit],$A3826),CHAR(34),,"}")))</f>
        <v>#REF!</v>
      </c>
      <c r="O3826" t="e">
        <f>IF(COUNTA(RelatedFeatures[])=0,"", IF(INDEX(RelatedFeatures[First Sampling Feature Code],$A3826)="","",
CONCATENATE("  - &amp;RelationID",TEXT($A3826,"0000"),
" {","SamplingFeatureID:  *SamplingFeatureID",TEXT(MATCH(INDEX(RelatedFeatures[First Sampling Feature Code],$A3826),SamplingFeatures[Feature Code],0),"0000"),
", RelationshipTypeCV:  ",CHAR(34),INDEX(RelatedFeatures[Relationship Type],$A3826),CHAR(34),
", RelatedFeatureID: *SamplingFeatureID",TEXT(MATCH(INDEX(RelatedFeatures[Second Sampling Feature Code],$A3826),SamplingFeatures[Feature Code],0),"0000"),
", SpatialOffsetID:  ",IF(INDEX(RelatedFeatures[Offset Number],$A3826)="","",CONCATENATE("*SpatialOffsetID",TEXT(INDEX(RelatedFeatures[Offset Number],$A3826),"0000"))),"}")))</f>
        <v>#REF!</v>
      </c>
      <c r="P3826" t="e">
        <f>IF(INDEX(Methods[Method Type],$A3826)="","",
CONCATENATE("  - &amp;MethodID",TEXT($A3826,"0000"),
" {","MethodTypeCV:  ",CHAR(34),INDEX(Methods[Method Type],$A3826),CHAR(34),
", MethodCode:  ",CHAR(34),INDEX(Methods[Method Code],$A3826),CHAR(34),
", MethodName:  ",CHAR(34),INDEX(Methods[Method Name],$A3826),CHAR(34),
", MethodDescription:  ",CHAR(34),INDEX(Methods[Method Description],$A3826),CHAR(34),
", MethodLink:  ",CHAR(34),INDEX(Methods[Method Link],$A3826),CHAR(34),
", OrganizationID: *OrganizationID",TEXT(MATCH(INDEX(Methods[Organization Name],$A3826),Organizations[Organization Name],0),"0000"),"}"))</f>
        <v>#REF!</v>
      </c>
      <c r="Q3826" t="e">
        <f>IF(INDEX(Variables[Variable Type],$A3826)="","",
CONCATENATE("  - &amp;VariableID",TEXT($A3826,"0000"),
" {","VariableTypeCV:  ",CHAR(34),INDEX(Variables[Variable Type],$A3826),CHAR(34),
", VariableCode:  ",CHAR(34),INDEX(Variables[Variable Code],$A3826),CHAR(34),
", VariableNameCV:  ",CHAR(34),INDEX(Variables[Variable Name],$A3826),CHAR(34),
", VariableDefinition:  ",CHAR(34),INDEX(Variables[Variable Definition],$A3826),CHAR(34),
", SpecciationCV:  ",CHAR(34),INDEX(Variables[Speciation],$A3826),CHAR(34),
", NoDataValue:  ",CHAR(34),INDEX(Variables[No Data Value],$A3826),CHAR(34),"}"))</f>
        <v>#REF!</v>
      </c>
    </row>
    <row r="3827" spans="1:17" x14ac:dyDescent="0.25">
      <c r="A3827">
        <v>3824</v>
      </c>
      <c r="D3827" t="e">
        <f>IF(INDEX(People[First Name],$A3827)="","",
CONCATENATE("  - &amp;PersonID",TEXT($A3827,"0000"),
" {","PersonFirstName:  ",CHAR(34),INDEX(People[First Name],$A3827),CHAR(34),
", PersonMiddleName:  ",CHAR(34),INDEX(People[Middle Name],$A3827),CHAR(34),
", PersonLastName:  ",CHAR(34),INDEX(People[Last Name],$A3827),CHAR(34),"}"))</f>
        <v>#REF!</v>
      </c>
      <c r="E3827" t="e">
        <f>IF(INDEX(Organizations[Organization Type '[CV']],$A3827)="","",
CONCATENATE("  - &amp;OrganizationID",TEXT($A3827,"0000"),
" {","OrganizationTypeCV:  ",CHAR(34),INDEX(Organizations[Organization Type '[CV']],$A3827),CHAR(34),
", OrganizationCode:  ",CHAR(34),INDEX(Organizations[Organization Code],$A3827),CHAR(34),
", OrganizationName:  ",CHAR(34),INDEX(Organizations[Organization Name],$A3827),CHAR(34),
", OrganizationDescription:  ",CHAR(34),INDEX(Organizations[Organization Description],$A3827),CHAR(34),
", OrganizationLink:  ",CHAR(34),INDEX(Organizations[Organization Link],$A3827),CHAR(34),"}"))</f>
        <v>#REF!</v>
      </c>
      <c r="F3827" t="e">
        <f>IF(INDEX(People[First Name],$A3827)="","",
CONCATENATE("  - &amp;AffiliationID",TEXT($A3827,"0000"),
" {PersonID: *PersonID",TEXT($A3827,"0000"),
", OrganizationID: *OrganizationID",TEXT(MATCH(INDEX(People[Organization Name],$A3827),Organizations[Organization Name],0),"0000"),
", IsPrimaryOrganizationContact: , AffiliationStartDate: , AffiliationEndDate: , PrimaryPhone: ",
", PrimaryEmail: ",CHAR(34),INDEX(People[Primary Email],$A3827),CHAR(34),
", PrimaryAddress: ",CHAR(34),INDEX(People[Primary Address],$A3827),CHAR(34),
", PersonLink: }"))</f>
        <v>#REF!</v>
      </c>
      <c r="H3827" t="e">
        <f>IF(COUNTA(CitationInformation)=0,"",IF(INDEX(AuthorList[Author Name],$A3827)="","",
CONCATENATE("  - &amp;AuthorListID",TEXT($A3827,"0000"),
"  {CitationID: *CitationID0001",
", PersonID: *PersonID",TEXT(MATCH(INDEX(AuthorList[Author Name],$A3827),People[Full Name],0),"0000"),
", AuthorOrder: ",INDEX(AuthorList[Author Number],$A3827),"}")))</f>
        <v>#REF!</v>
      </c>
      <c r="K3827" t="e">
        <f>IF(INDEX(SamplingFeatures[Feature Code],$A3827)="","",
CONCATENATE("  - &amp;SamplingFeatureID",TEXT($A3827,"0000"),
" {","SamplingFeatureUUID:  ",CHAR(34),INDEX(SamplingFeatures[Sampling Feature UUID],$A3827),CHAR(34),
", SamplingFeatureTypeCV:  ",CHAR(34),INDEX(SamplingFeatures[Sampling Feature Type],$A3827),CHAR(34),
", SamplingFeatureCode:  ",CHAR(34),INDEX(SamplingFeatures[Feature Code],$A3827),CHAR(34),
", SamplingFeatureName:  ",CHAR(34),INDEX(SamplingFeatures[Feature Name],$A3827),CHAR(34),
", SamplingFeatureDescription:  ",CHAR(34),INDEX(SamplingFeatures[Feature Description],$A3827),CHAR(34),
", SamplingFeatureGeotypeCV:  ",CHAR(34),INDEX(SamplingFeatures[Feature Geo Type],$A3827),CHAR(34),
", FeatureGeometry:  ",CHAR(34),INDEX(SamplingFeatures[Feature Geometry],$A3827),CHAR(34),
", Elevation_m:  ",CHAR(34),INDEX(SamplingFeatures[Elevation_m],$A3827),CHAR(34),
", ElevationDatumCV:  ",CHAR(34),ElevationDatum,CHAR(34),"}"))</f>
        <v>#REF!</v>
      </c>
      <c r="L3827" t="e">
        <f>IF(INDEX(SamplingFeatures[Sampling Feature Type],$A3827)&lt;&gt;"Site","",
CONCATENATE("  - &amp;SiteID",TEXT(SUMPRODUCT(--($L$3:$L3826&lt;&gt;"")),"0000"),
" {","SamplingFeatureID:  *SamplingFeatureID",TEXT($A3827,"0000"),
", SiteTypeCV:  ",CHAR(34),INDEX(Sites[Site Type],$A3827),CHAR(34),
", Latitude:  ",INDEX(Sites[Latitude],$A3827),
", Longitude:  ",INDEX(Sites[Longitude],$A3827),
", SRSName:  ",CHAR(34),LatLonDatum,CHAR(34),"}"))</f>
        <v>#REF!</v>
      </c>
      <c r="M3827" t="e">
        <f>IF(INDEX(SamplingFeatures[Sampling Feature Type],$A3827)&lt;&gt;"Specimen","",
CONCATENATE("  - &amp;SpecimenID",TEXT(SUMPRODUCT(--($M$3:$M3826&lt;&gt;"")),"0000"),
" {","SamplingFeatureID:  *SamplingFeatureID",TEXT($A3827,"0000"),
", SpecimenTypeCV:  ",CHAR(34),INDEX(Specimens[Specimen Type],$A3827),CHAR(34),
", SpecimenMediumCV:  ",INDEX(Specimens[Specimen Medium],$A3827),
", IsFieldSpecimen:  ",CHAR(34),INDEX(Specimens[Is Field Specimen?],$A3827),CHAR(34),"}"))</f>
        <v>#REF!</v>
      </c>
      <c r="N3827" t="e">
        <f>IF(COUNTA(SpatialOffsets[])=0,"", IF(INDEX(SpatialOffsets[Spatial Offset Type],$A3827)="","",
CONCATENATE("  - &amp;SpatialOffsetID",TEXT($A3827,"0000"),
" {","SpatialOffsetTypeCV:  ",CHAR(34),INDEX(SpatialOffsets[Spatial Offset Type],$A3827),CHAR(34),
", Offset1Value:  ",INDEX(SpatialOffsets[Offset 1 Value],$A3827),
", Offset1UnitID:  ",CHAR(34),INDEX(SpatialOffsets[Offset 1 Unit],$A3827),CHAR(34),
", Offset2Value:  ",INDEX(SpatialOffsets[Offset 2 Value],$A3827),
", Offset2UnitID:  ",CHAR(34),INDEX(SpatialOffsets[Offset 2 Unit],$A3827),CHAR(34),
", Offset3Value:  ",INDEX(SpatialOffsets[Offset 3 Value],$A3827),
", Offset3UnitID:  ",CHAR(34),INDEX(SpatialOffsets[Offset 3 Unit],$A3827),CHAR(34),,"}")))</f>
        <v>#REF!</v>
      </c>
      <c r="O3827" t="e">
        <f>IF(COUNTA(RelatedFeatures[])=0,"", IF(INDEX(RelatedFeatures[First Sampling Feature Code],$A3827)="","",
CONCATENATE("  - &amp;RelationID",TEXT($A3827,"0000"),
" {","SamplingFeatureID:  *SamplingFeatureID",TEXT(MATCH(INDEX(RelatedFeatures[First Sampling Feature Code],$A3827),SamplingFeatures[Feature Code],0),"0000"),
", RelationshipTypeCV:  ",CHAR(34),INDEX(RelatedFeatures[Relationship Type],$A3827),CHAR(34),
", RelatedFeatureID: *SamplingFeatureID",TEXT(MATCH(INDEX(RelatedFeatures[Second Sampling Feature Code],$A3827),SamplingFeatures[Feature Code],0),"0000"),
", SpatialOffsetID:  ",IF(INDEX(RelatedFeatures[Offset Number],$A3827)="","",CONCATENATE("*SpatialOffsetID",TEXT(INDEX(RelatedFeatures[Offset Number],$A3827),"0000"))),"}")))</f>
        <v>#REF!</v>
      </c>
      <c r="P3827" t="e">
        <f>IF(INDEX(Methods[Method Type],$A3827)="","",
CONCATENATE("  - &amp;MethodID",TEXT($A3827,"0000"),
" {","MethodTypeCV:  ",CHAR(34),INDEX(Methods[Method Type],$A3827),CHAR(34),
", MethodCode:  ",CHAR(34),INDEX(Methods[Method Code],$A3827),CHAR(34),
", MethodName:  ",CHAR(34),INDEX(Methods[Method Name],$A3827),CHAR(34),
", MethodDescription:  ",CHAR(34),INDEX(Methods[Method Description],$A3827),CHAR(34),
", MethodLink:  ",CHAR(34),INDEX(Methods[Method Link],$A3827),CHAR(34),
", OrganizationID: *OrganizationID",TEXT(MATCH(INDEX(Methods[Organization Name],$A3827),Organizations[Organization Name],0),"0000"),"}"))</f>
        <v>#REF!</v>
      </c>
      <c r="Q3827" t="e">
        <f>IF(INDEX(Variables[Variable Type],$A3827)="","",
CONCATENATE("  - &amp;VariableID",TEXT($A3827,"0000"),
" {","VariableTypeCV:  ",CHAR(34),INDEX(Variables[Variable Type],$A3827),CHAR(34),
", VariableCode:  ",CHAR(34),INDEX(Variables[Variable Code],$A3827),CHAR(34),
", VariableNameCV:  ",CHAR(34),INDEX(Variables[Variable Name],$A3827),CHAR(34),
", VariableDefinition:  ",CHAR(34),INDEX(Variables[Variable Definition],$A3827),CHAR(34),
", SpecciationCV:  ",CHAR(34),INDEX(Variables[Speciation],$A3827),CHAR(34),
", NoDataValue:  ",CHAR(34),INDEX(Variables[No Data Value],$A3827),CHAR(34),"}"))</f>
        <v>#REF!</v>
      </c>
    </row>
    <row r="3828" spans="1:17" x14ac:dyDescent="0.25">
      <c r="A3828">
        <v>3825</v>
      </c>
      <c r="D3828" t="e">
        <f>IF(INDEX(People[First Name],$A3828)="","",
CONCATENATE("  - &amp;PersonID",TEXT($A3828,"0000"),
" {","PersonFirstName:  ",CHAR(34),INDEX(People[First Name],$A3828),CHAR(34),
", PersonMiddleName:  ",CHAR(34),INDEX(People[Middle Name],$A3828),CHAR(34),
", PersonLastName:  ",CHAR(34),INDEX(People[Last Name],$A3828),CHAR(34),"}"))</f>
        <v>#REF!</v>
      </c>
      <c r="E3828" t="e">
        <f>IF(INDEX(Organizations[Organization Type '[CV']],$A3828)="","",
CONCATENATE("  - &amp;OrganizationID",TEXT($A3828,"0000"),
" {","OrganizationTypeCV:  ",CHAR(34),INDEX(Organizations[Organization Type '[CV']],$A3828),CHAR(34),
", OrganizationCode:  ",CHAR(34),INDEX(Organizations[Organization Code],$A3828),CHAR(34),
", OrganizationName:  ",CHAR(34),INDEX(Organizations[Organization Name],$A3828),CHAR(34),
", OrganizationDescription:  ",CHAR(34),INDEX(Organizations[Organization Description],$A3828),CHAR(34),
", OrganizationLink:  ",CHAR(34),INDEX(Organizations[Organization Link],$A3828),CHAR(34),"}"))</f>
        <v>#REF!</v>
      </c>
      <c r="F3828" t="e">
        <f>IF(INDEX(People[First Name],$A3828)="","",
CONCATENATE("  - &amp;AffiliationID",TEXT($A3828,"0000"),
" {PersonID: *PersonID",TEXT($A3828,"0000"),
", OrganizationID: *OrganizationID",TEXT(MATCH(INDEX(People[Organization Name],$A3828),Organizations[Organization Name],0),"0000"),
", IsPrimaryOrganizationContact: , AffiliationStartDate: , AffiliationEndDate: , PrimaryPhone: ",
", PrimaryEmail: ",CHAR(34),INDEX(People[Primary Email],$A3828),CHAR(34),
", PrimaryAddress: ",CHAR(34),INDEX(People[Primary Address],$A3828),CHAR(34),
", PersonLink: }"))</f>
        <v>#REF!</v>
      </c>
      <c r="H3828" t="e">
        <f>IF(COUNTA(CitationInformation)=0,"",IF(INDEX(AuthorList[Author Name],$A3828)="","",
CONCATENATE("  - &amp;AuthorListID",TEXT($A3828,"0000"),
"  {CitationID: *CitationID0001",
", PersonID: *PersonID",TEXT(MATCH(INDEX(AuthorList[Author Name],$A3828),People[Full Name],0),"0000"),
", AuthorOrder: ",INDEX(AuthorList[Author Number],$A3828),"}")))</f>
        <v>#REF!</v>
      </c>
      <c r="K3828" t="e">
        <f>IF(INDEX(SamplingFeatures[Feature Code],$A3828)="","",
CONCATENATE("  - &amp;SamplingFeatureID",TEXT($A3828,"0000"),
" {","SamplingFeatureUUID:  ",CHAR(34),INDEX(SamplingFeatures[Sampling Feature UUID],$A3828),CHAR(34),
", SamplingFeatureTypeCV:  ",CHAR(34),INDEX(SamplingFeatures[Sampling Feature Type],$A3828),CHAR(34),
", SamplingFeatureCode:  ",CHAR(34),INDEX(SamplingFeatures[Feature Code],$A3828),CHAR(34),
", SamplingFeatureName:  ",CHAR(34),INDEX(SamplingFeatures[Feature Name],$A3828),CHAR(34),
", SamplingFeatureDescription:  ",CHAR(34),INDEX(SamplingFeatures[Feature Description],$A3828),CHAR(34),
", SamplingFeatureGeotypeCV:  ",CHAR(34),INDEX(SamplingFeatures[Feature Geo Type],$A3828),CHAR(34),
", FeatureGeometry:  ",CHAR(34),INDEX(SamplingFeatures[Feature Geometry],$A3828),CHAR(34),
", Elevation_m:  ",CHAR(34),INDEX(SamplingFeatures[Elevation_m],$A3828),CHAR(34),
", ElevationDatumCV:  ",CHAR(34),ElevationDatum,CHAR(34),"}"))</f>
        <v>#REF!</v>
      </c>
      <c r="L3828" t="e">
        <f>IF(INDEX(SamplingFeatures[Sampling Feature Type],$A3828)&lt;&gt;"Site","",
CONCATENATE("  - &amp;SiteID",TEXT(SUMPRODUCT(--($L$3:$L3827&lt;&gt;"")),"0000"),
" {","SamplingFeatureID:  *SamplingFeatureID",TEXT($A3828,"0000"),
", SiteTypeCV:  ",CHAR(34),INDEX(Sites[Site Type],$A3828),CHAR(34),
", Latitude:  ",INDEX(Sites[Latitude],$A3828),
", Longitude:  ",INDEX(Sites[Longitude],$A3828),
", SRSName:  ",CHAR(34),LatLonDatum,CHAR(34),"}"))</f>
        <v>#REF!</v>
      </c>
      <c r="M3828" t="e">
        <f>IF(INDEX(SamplingFeatures[Sampling Feature Type],$A3828)&lt;&gt;"Specimen","",
CONCATENATE("  - &amp;SpecimenID",TEXT(SUMPRODUCT(--($M$3:$M3827&lt;&gt;"")),"0000"),
" {","SamplingFeatureID:  *SamplingFeatureID",TEXT($A3828,"0000"),
", SpecimenTypeCV:  ",CHAR(34),INDEX(Specimens[Specimen Type],$A3828),CHAR(34),
", SpecimenMediumCV:  ",INDEX(Specimens[Specimen Medium],$A3828),
", IsFieldSpecimen:  ",CHAR(34),INDEX(Specimens[Is Field Specimen?],$A3828),CHAR(34),"}"))</f>
        <v>#REF!</v>
      </c>
      <c r="N3828" t="e">
        <f>IF(COUNTA(SpatialOffsets[])=0,"", IF(INDEX(SpatialOffsets[Spatial Offset Type],$A3828)="","",
CONCATENATE("  - &amp;SpatialOffsetID",TEXT($A3828,"0000"),
" {","SpatialOffsetTypeCV:  ",CHAR(34),INDEX(SpatialOffsets[Spatial Offset Type],$A3828),CHAR(34),
", Offset1Value:  ",INDEX(SpatialOffsets[Offset 1 Value],$A3828),
", Offset1UnitID:  ",CHAR(34),INDEX(SpatialOffsets[Offset 1 Unit],$A3828),CHAR(34),
", Offset2Value:  ",INDEX(SpatialOffsets[Offset 2 Value],$A3828),
", Offset2UnitID:  ",CHAR(34),INDEX(SpatialOffsets[Offset 2 Unit],$A3828),CHAR(34),
", Offset3Value:  ",INDEX(SpatialOffsets[Offset 3 Value],$A3828),
", Offset3UnitID:  ",CHAR(34),INDEX(SpatialOffsets[Offset 3 Unit],$A3828),CHAR(34),,"}")))</f>
        <v>#REF!</v>
      </c>
      <c r="O3828" t="e">
        <f>IF(COUNTA(RelatedFeatures[])=0,"", IF(INDEX(RelatedFeatures[First Sampling Feature Code],$A3828)="","",
CONCATENATE("  - &amp;RelationID",TEXT($A3828,"0000"),
" {","SamplingFeatureID:  *SamplingFeatureID",TEXT(MATCH(INDEX(RelatedFeatures[First Sampling Feature Code],$A3828),SamplingFeatures[Feature Code],0),"0000"),
", RelationshipTypeCV:  ",CHAR(34),INDEX(RelatedFeatures[Relationship Type],$A3828),CHAR(34),
", RelatedFeatureID: *SamplingFeatureID",TEXT(MATCH(INDEX(RelatedFeatures[Second Sampling Feature Code],$A3828),SamplingFeatures[Feature Code],0),"0000"),
", SpatialOffsetID:  ",IF(INDEX(RelatedFeatures[Offset Number],$A3828)="","",CONCATENATE("*SpatialOffsetID",TEXT(INDEX(RelatedFeatures[Offset Number],$A3828),"0000"))),"}")))</f>
        <v>#REF!</v>
      </c>
      <c r="P3828" t="e">
        <f>IF(INDEX(Methods[Method Type],$A3828)="","",
CONCATENATE("  - &amp;MethodID",TEXT($A3828,"0000"),
" {","MethodTypeCV:  ",CHAR(34),INDEX(Methods[Method Type],$A3828),CHAR(34),
", MethodCode:  ",CHAR(34),INDEX(Methods[Method Code],$A3828),CHAR(34),
", MethodName:  ",CHAR(34),INDEX(Methods[Method Name],$A3828),CHAR(34),
", MethodDescription:  ",CHAR(34),INDEX(Methods[Method Description],$A3828),CHAR(34),
", MethodLink:  ",CHAR(34),INDEX(Methods[Method Link],$A3828),CHAR(34),
", OrganizationID: *OrganizationID",TEXT(MATCH(INDEX(Methods[Organization Name],$A3828),Organizations[Organization Name],0),"0000"),"}"))</f>
        <v>#REF!</v>
      </c>
      <c r="Q3828" t="e">
        <f>IF(INDEX(Variables[Variable Type],$A3828)="","",
CONCATENATE("  - &amp;VariableID",TEXT($A3828,"0000"),
" {","VariableTypeCV:  ",CHAR(34),INDEX(Variables[Variable Type],$A3828),CHAR(34),
", VariableCode:  ",CHAR(34),INDEX(Variables[Variable Code],$A3828),CHAR(34),
", VariableNameCV:  ",CHAR(34),INDEX(Variables[Variable Name],$A3828),CHAR(34),
", VariableDefinition:  ",CHAR(34),INDEX(Variables[Variable Definition],$A3828),CHAR(34),
", SpecciationCV:  ",CHAR(34),INDEX(Variables[Speciation],$A3828),CHAR(34),
", NoDataValue:  ",CHAR(34),INDEX(Variables[No Data Value],$A3828),CHAR(34),"}"))</f>
        <v>#REF!</v>
      </c>
    </row>
    <row r="3829" spans="1:17" x14ac:dyDescent="0.25">
      <c r="A3829">
        <v>3826</v>
      </c>
      <c r="D3829" t="e">
        <f>IF(INDEX(People[First Name],$A3829)="","",
CONCATENATE("  - &amp;PersonID",TEXT($A3829,"0000"),
" {","PersonFirstName:  ",CHAR(34),INDEX(People[First Name],$A3829),CHAR(34),
", PersonMiddleName:  ",CHAR(34),INDEX(People[Middle Name],$A3829),CHAR(34),
", PersonLastName:  ",CHAR(34),INDEX(People[Last Name],$A3829),CHAR(34),"}"))</f>
        <v>#REF!</v>
      </c>
      <c r="E3829" t="e">
        <f>IF(INDEX(Organizations[Organization Type '[CV']],$A3829)="","",
CONCATENATE("  - &amp;OrganizationID",TEXT($A3829,"0000"),
" {","OrganizationTypeCV:  ",CHAR(34),INDEX(Organizations[Organization Type '[CV']],$A3829),CHAR(34),
", OrganizationCode:  ",CHAR(34),INDEX(Organizations[Organization Code],$A3829),CHAR(34),
", OrganizationName:  ",CHAR(34),INDEX(Organizations[Organization Name],$A3829),CHAR(34),
", OrganizationDescription:  ",CHAR(34),INDEX(Organizations[Organization Description],$A3829),CHAR(34),
", OrganizationLink:  ",CHAR(34),INDEX(Organizations[Organization Link],$A3829),CHAR(34),"}"))</f>
        <v>#REF!</v>
      </c>
      <c r="F3829" t="e">
        <f>IF(INDEX(People[First Name],$A3829)="","",
CONCATENATE("  - &amp;AffiliationID",TEXT($A3829,"0000"),
" {PersonID: *PersonID",TEXT($A3829,"0000"),
", OrganizationID: *OrganizationID",TEXT(MATCH(INDEX(People[Organization Name],$A3829),Organizations[Organization Name],0),"0000"),
", IsPrimaryOrganizationContact: , AffiliationStartDate: , AffiliationEndDate: , PrimaryPhone: ",
", PrimaryEmail: ",CHAR(34),INDEX(People[Primary Email],$A3829),CHAR(34),
", PrimaryAddress: ",CHAR(34),INDEX(People[Primary Address],$A3829),CHAR(34),
", PersonLink: }"))</f>
        <v>#REF!</v>
      </c>
      <c r="H3829" t="e">
        <f>IF(COUNTA(CitationInformation)=0,"",IF(INDEX(AuthorList[Author Name],$A3829)="","",
CONCATENATE("  - &amp;AuthorListID",TEXT($A3829,"0000"),
"  {CitationID: *CitationID0001",
", PersonID: *PersonID",TEXT(MATCH(INDEX(AuthorList[Author Name],$A3829),People[Full Name],0),"0000"),
", AuthorOrder: ",INDEX(AuthorList[Author Number],$A3829),"}")))</f>
        <v>#REF!</v>
      </c>
      <c r="K3829" t="e">
        <f>IF(INDEX(SamplingFeatures[Feature Code],$A3829)="","",
CONCATENATE("  - &amp;SamplingFeatureID",TEXT($A3829,"0000"),
" {","SamplingFeatureUUID:  ",CHAR(34),INDEX(SamplingFeatures[Sampling Feature UUID],$A3829),CHAR(34),
", SamplingFeatureTypeCV:  ",CHAR(34),INDEX(SamplingFeatures[Sampling Feature Type],$A3829),CHAR(34),
", SamplingFeatureCode:  ",CHAR(34),INDEX(SamplingFeatures[Feature Code],$A3829),CHAR(34),
", SamplingFeatureName:  ",CHAR(34),INDEX(SamplingFeatures[Feature Name],$A3829),CHAR(34),
", SamplingFeatureDescription:  ",CHAR(34),INDEX(SamplingFeatures[Feature Description],$A3829),CHAR(34),
", SamplingFeatureGeotypeCV:  ",CHAR(34),INDEX(SamplingFeatures[Feature Geo Type],$A3829),CHAR(34),
", FeatureGeometry:  ",CHAR(34),INDEX(SamplingFeatures[Feature Geometry],$A3829),CHAR(34),
", Elevation_m:  ",CHAR(34),INDEX(SamplingFeatures[Elevation_m],$A3829),CHAR(34),
", ElevationDatumCV:  ",CHAR(34),ElevationDatum,CHAR(34),"}"))</f>
        <v>#REF!</v>
      </c>
      <c r="L3829" t="e">
        <f>IF(INDEX(SamplingFeatures[Sampling Feature Type],$A3829)&lt;&gt;"Site","",
CONCATENATE("  - &amp;SiteID",TEXT(SUMPRODUCT(--($L$3:$L3828&lt;&gt;"")),"0000"),
" {","SamplingFeatureID:  *SamplingFeatureID",TEXT($A3829,"0000"),
", SiteTypeCV:  ",CHAR(34),INDEX(Sites[Site Type],$A3829),CHAR(34),
", Latitude:  ",INDEX(Sites[Latitude],$A3829),
", Longitude:  ",INDEX(Sites[Longitude],$A3829),
", SRSName:  ",CHAR(34),LatLonDatum,CHAR(34),"}"))</f>
        <v>#REF!</v>
      </c>
      <c r="M3829" t="e">
        <f>IF(INDEX(SamplingFeatures[Sampling Feature Type],$A3829)&lt;&gt;"Specimen","",
CONCATENATE("  - &amp;SpecimenID",TEXT(SUMPRODUCT(--($M$3:$M3828&lt;&gt;"")),"0000"),
" {","SamplingFeatureID:  *SamplingFeatureID",TEXT($A3829,"0000"),
", SpecimenTypeCV:  ",CHAR(34),INDEX(Specimens[Specimen Type],$A3829),CHAR(34),
", SpecimenMediumCV:  ",INDEX(Specimens[Specimen Medium],$A3829),
", IsFieldSpecimen:  ",CHAR(34),INDEX(Specimens[Is Field Specimen?],$A3829),CHAR(34),"}"))</f>
        <v>#REF!</v>
      </c>
      <c r="N3829" t="e">
        <f>IF(COUNTA(SpatialOffsets[])=0,"", IF(INDEX(SpatialOffsets[Spatial Offset Type],$A3829)="","",
CONCATENATE("  - &amp;SpatialOffsetID",TEXT($A3829,"0000"),
" {","SpatialOffsetTypeCV:  ",CHAR(34),INDEX(SpatialOffsets[Spatial Offset Type],$A3829),CHAR(34),
", Offset1Value:  ",INDEX(SpatialOffsets[Offset 1 Value],$A3829),
", Offset1UnitID:  ",CHAR(34),INDEX(SpatialOffsets[Offset 1 Unit],$A3829),CHAR(34),
", Offset2Value:  ",INDEX(SpatialOffsets[Offset 2 Value],$A3829),
", Offset2UnitID:  ",CHAR(34),INDEX(SpatialOffsets[Offset 2 Unit],$A3829),CHAR(34),
", Offset3Value:  ",INDEX(SpatialOffsets[Offset 3 Value],$A3829),
", Offset3UnitID:  ",CHAR(34),INDEX(SpatialOffsets[Offset 3 Unit],$A3829),CHAR(34),,"}")))</f>
        <v>#REF!</v>
      </c>
      <c r="O3829" t="e">
        <f>IF(COUNTA(RelatedFeatures[])=0,"", IF(INDEX(RelatedFeatures[First Sampling Feature Code],$A3829)="","",
CONCATENATE("  - &amp;RelationID",TEXT($A3829,"0000"),
" {","SamplingFeatureID:  *SamplingFeatureID",TEXT(MATCH(INDEX(RelatedFeatures[First Sampling Feature Code],$A3829),SamplingFeatures[Feature Code],0),"0000"),
", RelationshipTypeCV:  ",CHAR(34),INDEX(RelatedFeatures[Relationship Type],$A3829),CHAR(34),
", RelatedFeatureID: *SamplingFeatureID",TEXT(MATCH(INDEX(RelatedFeatures[Second Sampling Feature Code],$A3829),SamplingFeatures[Feature Code],0),"0000"),
", SpatialOffsetID:  ",IF(INDEX(RelatedFeatures[Offset Number],$A3829)="","",CONCATENATE("*SpatialOffsetID",TEXT(INDEX(RelatedFeatures[Offset Number],$A3829),"0000"))),"}")))</f>
        <v>#REF!</v>
      </c>
      <c r="P3829" t="e">
        <f>IF(INDEX(Methods[Method Type],$A3829)="","",
CONCATENATE("  - &amp;MethodID",TEXT($A3829,"0000"),
" {","MethodTypeCV:  ",CHAR(34),INDEX(Methods[Method Type],$A3829),CHAR(34),
", MethodCode:  ",CHAR(34),INDEX(Methods[Method Code],$A3829),CHAR(34),
", MethodName:  ",CHAR(34),INDEX(Methods[Method Name],$A3829),CHAR(34),
", MethodDescription:  ",CHAR(34),INDEX(Methods[Method Description],$A3829),CHAR(34),
", MethodLink:  ",CHAR(34),INDEX(Methods[Method Link],$A3829),CHAR(34),
", OrganizationID: *OrganizationID",TEXT(MATCH(INDEX(Methods[Organization Name],$A3829),Organizations[Organization Name],0),"0000"),"}"))</f>
        <v>#REF!</v>
      </c>
      <c r="Q3829" t="e">
        <f>IF(INDEX(Variables[Variable Type],$A3829)="","",
CONCATENATE("  - &amp;VariableID",TEXT($A3829,"0000"),
" {","VariableTypeCV:  ",CHAR(34),INDEX(Variables[Variable Type],$A3829),CHAR(34),
", VariableCode:  ",CHAR(34),INDEX(Variables[Variable Code],$A3829),CHAR(34),
", VariableNameCV:  ",CHAR(34),INDEX(Variables[Variable Name],$A3829),CHAR(34),
", VariableDefinition:  ",CHAR(34),INDEX(Variables[Variable Definition],$A3829),CHAR(34),
", SpecciationCV:  ",CHAR(34),INDEX(Variables[Speciation],$A3829),CHAR(34),
", NoDataValue:  ",CHAR(34),INDEX(Variables[No Data Value],$A3829),CHAR(34),"}"))</f>
        <v>#REF!</v>
      </c>
    </row>
    <row r="3830" spans="1:17" x14ac:dyDescent="0.25">
      <c r="A3830">
        <v>3827</v>
      </c>
      <c r="D3830" t="e">
        <f>IF(INDEX(People[First Name],$A3830)="","",
CONCATENATE("  - &amp;PersonID",TEXT($A3830,"0000"),
" {","PersonFirstName:  ",CHAR(34),INDEX(People[First Name],$A3830),CHAR(34),
", PersonMiddleName:  ",CHAR(34),INDEX(People[Middle Name],$A3830),CHAR(34),
", PersonLastName:  ",CHAR(34),INDEX(People[Last Name],$A3830),CHAR(34),"}"))</f>
        <v>#REF!</v>
      </c>
      <c r="E3830" t="e">
        <f>IF(INDEX(Organizations[Organization Type '[CV']],$A3830)="","",
CONCATENATE("  - &amp;OrganizationID",TEXT($A3830,"0000"),
" {","OrganizationTypeCV:  ",CHAR(34),INDEX(Organizations[Organization Type '[CV']],$A3830),CHAR(34),
", OrganizationCode:  ",CHAR(34),INDEX(Organizations[Organization Code],$A3830),CHAR(34),
", OrganizationName:  ",CHAR(34),INDEX(Organizations[Organization Name],$A3830),CHAR(34),
", OrganizationDescription:  ",CHAR(34),INDEX(Organizations[Organization Description],$A3830),CHAR(34),
", OrganizationLink:  ",CHAR(34),INDEX(Organizations[Organization Link],$A3830),CHAR(34),"}"))</f>
        <v>#REF!</v>
      </c>
      <c r="F3830" t="e">
        <f>IF(INDEX(People[First Name],$A3830)="","",
CONCATENATE("  - &amp;AffiliationID",TEXT($A3830,"0000"),
" {PersonID: *PersonID",TEXT($A3830,"0000"),
", OrganizationID: *OrganizationID",TEXT(MATCH(INDEX(People[Organization Name],$A3830),Organizations[Organization Name],0),"0000"),
", IsPrimaryOrganizationContact: , AffiliationStartDate: , AffiliationEndDate: , PrimaryPhone: ",
", PrimaryEmail: ",CHAR(34),INDEX(People[Primary Email],$A3830),CHAR(34),
", PrimaryAddress: ",CHAR(34),INDEX(People[Primary Address],$A3830),CHAR(34),
", PersonLink: }"))</f>
        <v>#REF!</v>
      </c>
      <c r="H3830" t="e">
        <f>IF(COUNTA(CitationInformation)=0,"",IF(INDEX(AuthorList[Author Name],$A3830)="","",
CONCATENATE("  - &amp;AuthorListID",TEXT($A3830,"0000"),
"  {CitationID: *CitationID0001",
", PersonID: *PersonID",TEXT(MATCH(INDEX(AuthorList[Author Name],$A3830),People[Full Name],0),"0000"),
", AuthorOrder: ",INDEX(AuthorList[Author Number],$A3830),"}")))</f>
        <v>#REF!</v>
      </c>
      <c r="K3830" t="e">
        <f>IF(INDEX(SamplingFeatures[Feature Code],$A3830)="","",
CONCATENATE("  - &amp;SamplingFeatureID",TEXT($A3830,"0000"),
" {","SamplingFeatureUUID:  ",CHAR(34),INDEX(SamplingFeatures[Sampling Feature UUID],$A3830),CHAR(34),
", SamplingFeatureTypeCV:  ",CHAR(34),INDEX(SamplingFeatures[Sampling Feature Type],$A3830),CHAR(34),
", SamplingFeatureCode:  ",CHAR(34),INDEX(SamplingFeatures[Feature Code],$A3830),CHAR(34),
", SamplingFeatureName:  ",CHAR(34),INDEX(SamplingFeatures[Feature Name],$A3830),CHAR(34),
", SamplingFeatureDescription:  ",CHAR(34),INDEX(SamplingFeatures[Feature Description],$A3830),CHAR(34),
", SamplingFeatureGeotypeCV:  ",CHAR(34),INDEX(SamplingFeatures[Feature Geo Type],$A3830),CHAR(34),
", FeatureGeometry:  ",CHAR(34),INDEX(SamplingFeatures[Feature Geometry],$A3830),CHAR(34),
", Elevation_m:  ",CHAR(34),INDEX(SamplingFeatures[Elevation_m],$A3830),CHAR(34),
", ElevationDatumCV:  ",CHAR(34),ElevationDatum,CHAR(34),"}"))</f>
        <v>#REF!</v>
      </c>
      <c r="L3830" t="e">
        <f>IF(INDEX(SamplingFeatures[Sampling Feature Type],$A3830)&lt;&gt;"Site","",
CONCATENATE("  - &amp;SiteID",TEXT(SUMPRODUCT(--($L$3:$L3829&lt;&gt;"")),"0000"),
" {","SamplingFeatureID:  *SamplingFeatureID",TEXT($A3830,"0000"),
", SiteTypeCV:  ",CHAR(34),INDEX(Sites[Site Type],$A3830),CHAR(34),
", Latitude:  ",INDEX(Sites[Latitude],$A3830),
", Longitude:  ",INDEX(Sites[Longitude],$A3830),
", SRSName:  ",CHAR(34),LatLonDatum,CHAR(34),"}"))</f>
        <v>#REF!</v>
      </c>
      <c r="M3830" t="e">
        <f>IF(INDEX(SamplingFeatures[Sampling Feature Type],$A3830)&lt;&gt;"Specimen","",
CONCATENATE("  - &amp;SpecimenID",TEXT(SUMPRODUCT(--($M$3:$M3829&lt;&gt;"")),"0000"),
" {","SamplingFeatureID:  *SamplingFeatureID",TEXT($A3830,"0000"),
", SpecimenTypeCV:  ",CHAR(34),INDEX(Specimens[Specimen Type],$A3830),CHAR(34),
", SpecimenMediumCV:  ",INDEX(Specimens[Specimen Medium],$A3830),
", IsFieldSpecimen:  ",CHAR(34),INDEX(Specimens[Is Field Specimen?],$A3830),CHAR(34),"}"))</f>
        <v>#REF!</v>
      </c>
      <c r="N3830" t="e">
        <f>IF(COUNTA(SpatialOffsets[])=0,"", IF(INDEX(SpatialOffsets[Spatial Offset Type],$A3830)="","",
CONCATENATE("  - &amp;SpatialOffsetID",TEXT($A3830,"0000"),
" {","SpatialOffsetTypeCV:  ",CHAR(34),INDEX(SpatialOffsets[Spatial Offset Type],$A3830),CHAR(34),
", Offset1Value:  ",INDEX(SpatialOffsets[Offset 1 Value],$A3830),
", Offset1UnitID:  ",CHAR(34),INDEX(SpatialOffsets[Offset 1 Unit],$A3830),CHAR(34),
", Offset2Value:  ",INDEX(SpatialOffsets[Offset 2 Value],$A3830),
", Offset2UnitID:  ",CHAR(34),INDEX(SpatialOffsets[Offset 2 Unit],$A3830),CHAR(34),
", Offset3Value:  ",INDEX(SpatialOffsets[Offset 3 Value],$A3830),
", Offset3UnitID:  ",CHAR(34),INDEX(SpatialOffsets[Offset 3 Unit],$A3830),CHAR(34),,"}")))</f>
        <v>#REF!</v>
      </c>
      <c r="O3830" t="e">
        <f>IF(COUNTA(RelatedFeatures[])=0,"", IF(INDEX(RelatedFeatures[First Sampling Feature Code],$A3830)="","",
CONCATENATE("  - &amp;RelationID",TEXT($A3830,"0000"),
" {","SamplingFeatureID:  *SamplingFeatureID",TEXT(MATCH(INDEX(RelatedFeatures[First Sampling Feature Code],$A3830),SamplingFeatures[Feature Code],0),"0000"),
", RelationshipTypeCV:  ",CHAR(34),INDEX(RelatedFeatures[Relationship Type],$A3830),CHAR(34),
", RelatedFeatureID: *SamplingFeatureID",TEXT(MATCH(INDEX(RelatedFeatures[Second Sampling Feature Code],$A3830),SamplingFeatures[Feature Code],0),"0000"),
", SpatialOffsetID:  ",IF(INDEX(RelatedFeatures[Offset Number],$A3830)="","",CONCATENATE("*SpatialOffsetID",TEXT(INDEX(RelatedFeatures[Offset Number],$A3830),"0000"))),"}")))</f>
        <v>#REF!</v>
      </c>
      <c r="P3830" t="e">
        <f>IF(INDEX(Methods[Method Type],$A3830)="","",
CONCATENATE("  - &amp;MethodID",TEXT($A3830,"0000"),
" {","MethodTypeCV:  ",CHAR(34),INDEX(Methods[Method Type],$A3830),CHAR(34),
", MethodCode:  ",CHAR(34),INDEX(Methods[Method Code],$A3830),CHAR(34),
", MethodName:  ",CHAR(34),INDEX(Methods[Method Name],$A3830),CHAR(34),
", MethodDescription:  ",CHAR(34),INDEX(Methods[Method Description],$A3830),CHAR(34),
", MethodLink:  ",CHAR(34),INDEX(Methods[Method Link],$A3830),CHAR(34),
", OrganizationID: *OrganizationID",TEXT(MATCH(INDEX(Methods[Organization Name],$A3830),Organizations[Organization Name],0),"0000"),"}"))</f>
        <v>#REF!</v>
      </c>
      <c r="Q3830" t="e">
        <f>IF(INDEX(Variables[Variable Type],$A3830)="","",
CONCATENATE("  - &amp;VariableID",TEXT($A3830,"0000"),
" {","VariableTypeCV:  ",CHAR(34),INDEX(Variables[Variable Type],$A3830),CHAR(34),
", VariableCode:  ",CHAR(34),INDEX(Variables[Variable Code],$A3830),CHAR(34),
", VariableNameCV:  ",CHAR(34),INDEX(Variables[Variable Name],$A3830),CHAR(34),
", VariableDefinition:  ",CHAR(34),INDEX(Variables[Variable Definition],$A3830),CHAR(34),
", SpecciationCV:  ",CHAR(34),INDEX(Variables[Speciation],$A3830),CHAR(34),
", NoDataValue:  ",CHAR(34),INDEX(Variables[No Data Value],$A3830),CHAR(34),"}"))</f>
        <v>#REF!</v>
      </c>
    </row>
    <row r="3831" spans="1:17" x14ac:dyDescent="0.25">
      <c r="A3831">
        <v>3828</v>
      </c>
      <c r="D3831" t="e">
        <f>IF(INDEX(People[First Name],$A3831)="","",
CONCATENATE("  - &amp;PersonID",TEXT($A3831,"0000"),
" {","PersonFirstName:  ",CHAR(34),INDEX(People[First Name],$A3831),CHAR(34),
", PersonMiddleName:  ",CHAR(34),INDEX(People[Middle Name],$A3831),CHAR(34),
", PersonLastName:  ",CHAR(34),INDEX(People[Last Name],$A3831),CHAR(34),"}"))</f>
        <v>#REF!</v>
      </c>
      <c r="E3831" t="e">
        <f>IF(INDEX(Organizations[Organization Type '[CV']],$A3831)="","",
CONCATENATE("  - &amp;OrganizationID",TEXT($A3831,"0000"),
" {","OrganizationTypeCV:  ",CHAR(34),INDEX(Organizations[Organization Type '[CV']],$A3831),CHAR(34),
", OrganizationCode:  ",CHAR(34),INDEX(Organizations[Organization Code],$A3831),CHAR(34),
", OrganizationName:  ",CHAR(34),INDEX(Organizations[Organization Name],$A3831),CHAR(34),
", OrganizationDescription:  ",CHAR(34),INDEX(Organizations[Organization Description],$A3831),CHAR(34),
", OrganizationLink:  ",CHAR(34),INDEX(Organizations[Organization Link],$A3831),CHAR(34),"}"))</f>
        <v>#REF!</v>
      </c>
      <c r="F3831" t="e">
        <f>IF(INDEX(People[First Name],$A3831)="","",
CONCATENATE("  - &amp;AffiliationID",TEXT($A3831,"0000"),
" {PersonID: *PersonID",TEXT($A3831,"0000"),
", OrganizationID: *OrganizationID",TEXT(MATCH(INDEX(People[Organization Name],$A3831),Organizations[Organization Name],0),"0000"),
", IsPrimaryOrganizationContact: , AffiliationStartDate: , AffiliationEndDate: , PrimaryPhone: ",
", PrimaryEmail: ",CHAR(34),INDEX(People[Primary Email],$A3831),CHAR(34),
", PrimaryAddress: ",CHAR(34),INDEX(People[Primary Address],$A3831),CHAR(34),
", PersonLink: }"))</f>
        <v>#REF!</v>
      </c>
      <c r="H3831" t="e">
        <f>IF(COUNTA(CitationInformation)=0,"",IF(INDEX(AuthorList[Author Name],$A3831)="","",
CONCATENATE("  - &amp;AuthorListID",TEXT($A3831,"0000"),
"  {CitationID: *CitationID0001",
", PersonID: *PersonID",TEXT(MATCH(INDEX(AuthorList[Author Name],$A3831),People[Full Name],0),"0000"),
", AuthorOrder: ",INDEX(AuthorList[Author Number],$A3831),"}")))</f>
        <v>#REF!</v>
      </c>
      <c r="K3831" t="e">
        <f>IF(INDEX(SamplingFeatures[Feature Code],$A3831)="","",
CONCATENATE("  - &amp;SamplingFeatureID",TEXT($A3831,"0000"),
" {","SamplingFeatureUUID:  ",CHAR(34),INDEX(SamplingFeatures[Sampling Feature UUID],$A3831),CHAR(34),
", SamplingFeatureTypeCV:  ",CHAR(34),INDEX(SamplingFeatures[Sampling Feature Type],$A3831),CHAR(34),
", SamplingFeatureCode:  ",CHAR(34),INDEX(SamplingFeatures[Feature Code],$A3831),CHAR(34),
", SamplingFeatureName:  ",CHAR(34),INDEX(SamplingFeatures[Feature Name],$A3831),CHAR(34),
", SamplingFeatureDescription:  ",CHAR(34),INDEX(SamplingFeatures[Feature Description],$A3831),CHAR(34),
", SamplingFeatureGeotypeCV:  ",CHAR(34),INDEX(SamplingFeatures[Feature Geo Type],$A3831),CHAR(34),
", FeatureGeometry:  ",CHAR(34),INDEX(SamplingFeatures[Feature Geometry],$A3831),CHAR(34),
", Elevation_m:  ",CHAR(34),INDEX(SamplingFeatures[Elevation_m],$A3831),CHAR(34),
", ElevationDatumCV:  ",CHAR(34),ElevationDatum,CHAR(34),"}"))</f>
        <v>#REF!</v>
      </c>
      <c r="L3831" t="e">
        <f>IF(INDEX(SamplingFeatures[Sampling Feature Type],$A3831)&lt;&gt;"Site","",
CONCATENATE("  - &amp;SiteID",TEXT(SUMPRODUCT(--($L$3:$L3830&lt;&gt;"")),"0000"),
" {","SamplingFeatureID:  *SamplingFeatureID",TEXT($A3831,"0000"),
", SiteTypeCV:  ",CHAR(34),INDEX(Sites[Site Type],$A3831),CHAR(34),
", Latitude:  ",INDEX(Sites[Latitude],$A3831),
", Longitude:  ",INDEX(Sites[Longitude],$A3831),
", SRSName:  ",CHAR(34),LatLonDatum,CHAR(34),"}"))</f>
        <v>#REF!</v>
      </c>
      <c r="M3831" t="e">
        <f>IF(INDEX(SamplingFeatures[Sampling Feature Type],$A3831)&lt;&gt;"Specimen","",
CONCATENATE("  - &amp;SpecimenID",TEXT(SUMPRODUCT(--($M$3:$M3830&lt;&gt;"")),"0000"),
" {","SamplingFeatureID:  *SamplingFeatureID",TEXT($A3831,"0000"),
", SpecimenTypeCV:  ",CHAR(34),INDEX(Specimens[Specimen Type],$A3831),CHAR(34),
", SpecimenMediumCV:  ",INDEX(Specimens[Specimen Medium],$A3831),
", IsFieldSpecimen:  ",CHAR(34),INDEX(Specimens[Is Field Specimen?],$A3831),CHAR(34),"}"))</f>
        <v>#REF!</v>
      </c>
      <c r="N3831" t="e">
        <f>IF(COUNTA(SpatialOffsets[])=0,"", IF(INDEX(SpatialOffsets[Spatial Offset Type],$A3831)="","",
CONCATENATE("  - &amp;SpatialOffsetID",TEXT($A3831,"0000"),
" {","SpatialOffsetTypeCV:  ",CHAR(34),INDEX(SpatialOffsets[Spatial Offset Type],$A3831),CHAR(34),
", Offset1Value:  ",INDEX(SpatialOffsets[Offset 1 Value],$A3831),
", Offset1UnitID:  ",CHAR(34),INDEX(SpatialOffsets[Offset 1 Unit],$A3831),CHAR(34),
", Offset2Value:  ",INDEX(SpatialOffsets[Offset 2 Value],$A3831),
", Offset2UnitID:  ",CHAR(34),INDEX(SpatialOffsets[Offset 2 Unit],$A3831),CHAR(34),
", Offset3Value:  ",INDEX(SpatialOffsets[Offset 3 Value],$A3831),
", Offset3UnitID:  ",CHAR(34),INDEX(SpatialOffsets[Offset 3 Unit],$A3831),CHAR(34),,"}")))</f>
        <v>#REF!</v>
      </c>
      <c r="O3831" t="e">
        <f>IF(COUNTA(RelatedFeatures[])=0,"", IF(INDEX(RelatedFeatures[First Sampling Feature Code],$A3831)="","",
CONCATENATE("  - &amp;RelationID",TEXT($A3831,"0000"),
" {","SamplingFeatureID:  *SamplingFeatureID",TEXT(MATCH(INDEX(RelatedFeatures[First Sampling Feature Code],$A3831),SamplingFeatures[Feature Code],0),"0000"),
", RelationshipTypeCV:  ",CHAR(34),INDEX(RelatedFeatures[Relationship Type],$A3831),CHAR(34),
", RelatedFeatureID: *SamplingFeatureID",TEXT(MATCH(INDEX(RelatedFeatures[Second Sampling Feature Code],$A3831),SamplingFeatures[Feature Code],0),"0000"),
", SpatialOffsetID:  ",IF(INDEX(RelatedFeatures[Offset Number],$A3831)="","",CONCATENATE("*SpatialOffsetID",TEXT(INDEX(RelatedFeatures[Offset Number],$A3831),"0000"))),"}")))</f>
        <v>#REF!</v>
      </c>
      <c r="P3831" t="e">
        <f>IF(INDEX(Methods[Method Type],$A3831)="","",
CONCATENATE("  - &amp;MethodID",TEXT($A3831,"0000"),
" {","MethodTypeCV:  ",CHAR(34),INDEX(Methods[Method Type],$A3831),CHAR(34),
", MethodCode:  ",CHAR(34),INDEX(Methods[Method Code],$A3831),CHAR(34),
", MethodName:  ",CHAR(34),INDEX(Methods[Method Name],$A3831),CHAR(34),
", MethodDescription:  ",CHAR(34),INDEX(Methods[Method Description],$A3831),CHAR(34),
", MethodLink:  ",CHAR(34),INDEX(Methods[Method Link],$A3831),CHAR(34),
", OrganizationID: *OrganizationID",TEXT(MATCH(INDEX(Methods[Organization Name],$A3831),Organizations[Organization Name],0),"0000"),"}"))</f>
        <v>#REF!</v>
      </c>
      <c r="Q3831" t="e">
        <f>IF(INDEX(Variables[Variable Type],$A3831)="","",
CONCATENATE("  - &amp;VariableID",TEXT($A3831,"0000"),
" {","VariableTypeCV:  ",CHAR(34),INDEX(Variables[Variable Type],$A3831),CHAR(34),
", VariableCode:  ",CHAR(34),INDEX(Variables[Variable Code],$A3831),CHAR(34),
", VariableNameCV:  ",CHAR(34),INDEX(Variables[Variable Name],$A3831),CHAR(34),
", VariableDefinition:  ",CHAR(34),INDEX(Variables[Variable Definition],$A3831),CHAR(34),
", SpecciationCV:  ",CHAR(34),INDEX(Variables[Speciation],$A3831),CHAR(34),
", NoDataValue:  ",CHAR(34),INDEX(Variables[No Data Value],$A3831),CHAR(34),"}"))</f>
        <v>#REF!</v>
      </c>
    </row>
    <row r="3832" spans="1:17" x14ac:dyDescent="0.25">
      <c r="A3832">
        <v>3829</v>
      </c>
      <c r="D3832" t="e">
        <f>IF(INDEX(People[First Name],$A3832)="","",
CONCATENATE("  - &amp;PersonID",TEXT($A3832,"0000"),
" {","PersonFirstName:  ",CHAR(34),INDEX(People[First Name],$A3832),CHAR(34),
", PersonMiddleName:  ",CHAR(34),INDEX(People[Middle Name],$A3832),CHAR(34),
", PersonLastName:  ",CHAR(34),INDEX(People[Last Name],$A3832),CHAR(34),"}"))</f>
        <v>#REF!</v>
      </c>
      <c r="E3832" t="e">
        <f>IF(INDEX(Organizations[Organization Type '[CV']],$A3832)="","",
CONCATENATE("  - &amp;OrganizationID",TEXT($A3832,"0000"),
" {","OrganizationTypeCV:  ",CHAR(34),INDEX(Organizations[Organization Type '[CV']],$A3832),CHAR(34),
", OrganizationCode:  ",CHAR(34),INDEX(Organizations[Organization Code],$A3832),CHAR(34),
", OrganizationName:  ",CHAR(34),INDEX(Organizations[Organization Name],$A3832),CHAR(34),
", OrganizationDescription:  ",CHAR(34),INDEX(Organizations[Organization Description],$A3832),CHAR(34),
", OrganizationLink:  ",CHAR(34),INDEX(Organizations[Organization Link],$A3832),CHAR(34),"}"))</f>
        <v>#REF!</v>
      </c>
      <c r="F3832" t="e">
        <f>IF(INDEX(People[First Name],$A3832)="","",
CONCATENATE("  - &amp;AffiliationID",TEXT($A3832,"0000"),
" {PersonID: *PersonID",TEXT($A3832,"0000"),
", OrganizationID: *OrganizationID",TEXT(MATCH(INDEX(People[Organization Name],$A3832),Organizations[Organization Name],0),"0000"),
", IsPrimaryOrganizationContact: , AffiliationStartDate: , AffiliationEndDate: , PrimaryPhone: ",
", PrimaryEmail: ",CHAR(34),INDEX(People[Primary Email],$A3832),CHAR(34),
", PrimaryAddress: ",CHAR(34),INDEX(People[Primary Address],$A3832),CHAR(34),
", PersonLink: }"))</f>
        <v>#REF!</v>
      </c>
      <c r="H3832" t="e">
        <f>IF(COUNTA(CitationInformation)=0,"",IF(INDEX(AuthorList[Author Name],$A3832)="","",
CONCATENATE("  - &amp;AuthorListID",TEXT($A3832,"0000"),
"  {CitationID: *CitationID0001",
", PersonID: *PersonID",TEXT(MATCH(INDEX(AuthorList[Author Name],$A3832),People[Full Name],0),"0000"),
", AuthorOrder: ",INDEX(AuthorList[Author Number],$A3832),"}")))</f>
        <v>#REF!</v>
      </c>
      <c r="K3832" t="e">
        <f>IF(INDEX(SamplingFeatures[Feature Code],$A3832)="","",
CONCATENATE("  - &amp;SamplingFeatureID",TEXT($A3832,"0000"),
" {","SamplingFeatureUUID:  ",CHAR(34),INDEX(SamplingFeatures[Sampling Feature UUID],$A3832),CHAR(34),
", SamplingFeatureTypeCV:  ",CHAR(34),INDEX(SamplingFeatures[Sampling Feature Type],$A3832),CHAR(34),
", SamplingFeatureCode:  ",CHAR(34),INDEX(SamplingFeatures[Feature Code],$A3832),CHAR(34),
", SamplingFeatureName:  ",CHAR(34),INDEX(SamplingFeatures[Feature Name],$A3832),CHAR(34),
", SamplingFeatureDescription:  ",CHAR(34),INDEX(SamplingFeatures[Feature Description],$A3832),CHAR(34),
", SamplingFeatureGeotypeCV:  ",CHAR(34),INDEX(SamplingFeatures[Feature Geo Type],$A3832),CHAR(34),
", FeatureGeometry:  ",CHAR(34),INDEX(SamplingFeatures[Feature Geometry],$A3832),CHAR(34),
", Elevation_m:  ",CHAR(34),INDEX(SamplingFeatures[Elevation_m],$A3832),CHAR(34),
", ElevationDatumCV:  ",CHAR(34),ElevationDatum,CHAR(34),"}"))</f>
        <v>#REF!</v>
      </c>
      <c r="L3832" t="e">
        <f>IF(INDEX(SamplingFeatures[Sampling Feature Type],$A3832)&lt;&gt;"Site","",
CONCATENATE("  - &amp;SiteID",TEXT(SUMPRODUCT(--($L$3:$L3831&lt;&gt;"")),"0000"),
" {","SamplingFeatureID:  *SamplingFeatureID",TEXT($A3832,"0000"),
", SiteTypeCV:  ",CHAR(34),INDEX(Sites[Site Type],$A3832),CHAR(34),
", Latitude:  ",INDEX(Sites[Latitude],$A3832),
", Longitude:  ",INDEX(Sites[Longitude],$A3832),
", SRSName:  ",CHAR(34),LatLonDatum,CHAR(34),"}"))</f>
        <v>#REF!</v>
      </c>
      <c r="M3832" t="e">
        <f>IF(INDEX(SamplingFeatures[Sampling Feature Type],$A3832)&lt;&gt;"Specimen","",
CONCATENATE("  - &amp;SpecimenID",TEXT(SUMPRODUCT(--($M$3:$M3831&lt;&gt;"")),"0000"),
" {","SamplingFeatureID:  *SamplingFeatureID",TEXT($A3832,"0000"),
", SpecimenTypeCV:  ",CHAR(34),INDEX(Specimens[Specimen Type],$A3832),CHAR(34),
", SpecimenMediumCV:  ",INDEX(Specimens[Specimen Medium],$A3832),
", IsFieldSpecimen:  ",CHAR(34),INDEX(Specimens[Is Field Specimen?],$A3832),CHAR(34),"}"))</f>
        <v>#REF!</v>
      </c>
      <c r="N3832" t="e">
        <f>IF(COUNTA(SpatialOffsets[])=0,"", IF(INDEX(SpatialOffsets[Spatial Offset Type],$A3832)="","",
CONCATENATE("  - &amp;SpatialOffsetID",TEXT($A3832,"0000"),
" {","SpatialOffsetTypeCV:  ",CHAR(34),INDEX(SpatialOffsets[Spatial Offset Type],$A3832),CHAR(34),
", Offset1Value:  ",INDEX(SpatialOffsets[Offset 1 Value],$A3832),
", Offset1UnitID:  ",CHAR(34),INDEX(SpatialOffsets[Offset 1 Unit],$A3832),CHAR(34),
", Offset2Value:  ",INDEX(SpatialOffsets[Offset 2 Value],$A3832),
", Offset2UnitID:  ",CHAR(34),INDEX(SpatialOffsets[Offset 2 Unit],$A3832),CHAR(34),
", Offset3Value:  ",INDEX(SpatialOffsets[Offset 3 Value],$A3832),
", Offset3UnitID:  ",CHAR(34),INDEX(SpatialOffsets[Offset 3 Unit],$A3832),CHAR(34),,"}")))</f>
        <v>#REF!</v>
      </c>
      <c r="O3832" t="e">
        <f>IF(COUNTA(RelatedFeatures[])=0,"", IF(INDEX(RelatedFeatures[First Sampling Feature Code],$A3832)="","",
CONCATENATE("  - &amp;RelationID",TEXT($A3832,"0000"),
" {","SamplingFeatureID:  *SamplingFeatureID",TEXT(MATCH(INDEX(RelatedFeatures[First Sampling Feature Code],$A3832),SamplingFeatures[Feature Code],0),"0000"),
", RelationshipTypeCV:  ",CHAR(34),INDEX(RelatedFeatures[Relationship Type],$A3832),CHAR(34),
", RelatedFeatureID: *SamplingFeatureID",TEXT(MATCH(INDEX(RelatedFeatures[Second Sampling Feature Code],$A3832),SamplingFeatures[Feature Code],0),"0000"),
", SpatialOffsetID:  ",IF(INDEX(RelatedFeatures[Offset Number],$A3832)="","",CONCATENATE("*SpatialOffsetID",TEXT(INDEX(RelatedFeatures[Offset Number],$A3832),"0000"))),"}")))</f>
        <v>#REF!</v>
      </c>
      <c r="P3832" t="e">
        <f>IF(INDEX(Methods[Method Type],$A3832)="","",
CONCATENATE("  - &amp;MethodID",TEXT($A3832,"0000"),
" {","MethodTypeCV:  ",CHAR(34),INDEX(Methods[Method Type],$A3832),CHAR(34),
", MethodCode:  ",CHAR(34),INDEX(Methods[Method Code],$A3832),CHAR(34),
", MethodName:  ",CHAR(34),INDEX(Methods[Method Name],$A3832),CHAR(34),
", MethodDescription:  ",CHAR(34),INDEX(Methods[Method Description],$A3832),CHAR(34),
", MethodLink:  ",CHAR(34),INDEX(Methods[Method Link],$A3832),CHAR(34),
", OrganizationID: *OrganizationID",TEXT(MATCH(INDEX(Methods[Organization Name],$A3832),Organizations[Organization Name],0),"0000"),"}"))</f>
        <v>#REF!</v>
      </c>
      <c r="Q3832" t="e">
        <f>IF(INDEX(Variables[Variable Type],$A3832)="","",
CONCATENATE("  - &amp;VariableID",TEXT($A3832,"0000"),
" {","VariableTypeCV:  ",CHAR(34),INDEX(Variables[Variable Type],$A3832),CHAR(34),
", VariableCode:  ",CHAR(34),INDEX(Variables[Variable Code],$A3832),CHAR(34),
", VariableNameCV:  ",CHAR(34),INDEX(Variables[Variable Name],$A3832),CHAR(34),
", VariableDefinition:  ",CHAR(34),INDEX(Variables[Variable Definition],$A3832),CHAR(34),
", SpecciationCV:  ",CHAR(34),INDEX(Variables[Speciation],$A3832),CHAR(34),
", NoDataValue:  ",CHAR(34),INDEX(Variables[No Data Value],$A3832),CHAR(34),"}"))</f>
        <v>#REF!</v>
      </c>
    </row>
    <row r="3833" spans="1:17" x14ac:dyDescent="0.25">
      <c r="A3833">
        <v>3830</v>
      </c>
      <c r="D3833" t="e">
        <f>IF(INDEX(People[First Name],$A3833)="","",
CONCATENATE("  - &amp;PersonID",TEXT($A3833,"0000"),
" {","PersonFirstName:  ",CHAR(34),INDEX(People[First Name],$A3833),CHAR(34),
", PersonMiddleName:  ",CHAR(34),INDEX(People[Middle Name],$A3833),CHAR(34),
", PersonLastName:  ",CHAR(34),INDEX(People[Last Name],$A3833),CHAR(34),"}"))</f>
        <v>#REF!</v>
      </c>
      <c r="E3833" t="e">
        <f>IF(INDEX(Organizations[Organization Type '[CV']],$A3833)="","",
CONCATENATE("  - &amp;OrganizationID",TEXT($A3833,"0000"),
" {","OrganizationTypeCV:  ",CHAR(34),INDEX(Organizations[Organization Type '[CV']],$A3833),CHAR(34),
", OrganizationCode:  ",CHAR(34),INDEX(Organizations[Organization Code],$A3833),CHAR(34),
", OrganizationName:  ",CHAR(34),INDEX(Organizations[Organization Name],$A3833),CHAR(34),
", OrganizationDescription:  ",CHAR(34),INDEX(Organizations[Organization Description],$A3833),CHAR(34),
", OrganizationLink:  ",CHAR(34),INDEX(Organizations[Organization Link],$A3833),CHAR(34),"}"))</f>
        <v>#REF!</v>
      </c>
      <c r="F3833" t="e">
        <f>IF(INDEX(People[First Name],$A3833)="","",
CONCATENATE("  - &amp;AffiliationID",TEXT($A3833,"0000"),
" {PersonID: *PersonID",TEXT($A3833,"0000"),
", OrganizationID: *OrganizationID",TEXT(MATCH(INDEX(People[Organization Name],$A3833),Organizations[Organization Name],0),"0000"),
", IsPrimaryOrganizationContact: , AffiliationStartDate: , AffiliationEndDate: , PrimaryPhone: ",
", PrimaryEmail: ",CHAR(34),INDEX(People[Primary Email],$A3833),CHAR(34),
", PrimaryAddress: ",CHAR(34),INDEX(People[Primary Address],$A3833),CHAR(34),
", PersonLink: }"))</f>
        <v>#REF!</v>
      </c>
      <c r="H3833" t="e">
        <f>IF(COUNTA(CitationInformation)=0,"",IF(INDEX(AuthorList[Author Name],$A3833)="","",
CONCATENATE("  - &amp;AuthorListID",TEXT($A3833,"0000"),
"  {CitationID: *CitationID0001",
", PersonID: *PersonID",TEXT(MATCH(INDEX(AuthorList[Author Name],$A3833),People[Full Name],0),"0000"),
", AuthorOrder: ",INDEX(AuthorList[Author Number],$A3833),"}")))</f>
        <v>#REF!</v>
      </c>
      <c r="K3833" t="e">
        <f>IF(INDEX(SamplingFeatures[Feature Code],$A3833)="","",
CONCATENATE("  - &amp;SamplingFeatureID",TEXT($A3833,"0000"),
" {","SamplingFeatureUUID:  ",CHAR(34),INDEX(SamplingFeatures[Sampling Feature UUID],$A3833),CHAR(34),
", SamplingFeatureTypeCV:  ",CHAR(34),INDEX(SamplingFeatures[Sampling Feature Type],$A3833),CHAR(34),
", SamplingFeatureCode:  ",CHAR(34),INDEX(SamplingFeatures[Feature Code],$A3833),CHAR(34),
", SamplingFeatureName:  ",CHAR(34),INDEX(SamplingFeatures[Feature Name],$A3833),CHAR(34),
", SamplingFeatureDescription:  ",CHAR(34),INDEX(SamplingFeatures[Feature Description],$A3833),CHAR(34),
", SamplingFeatureGeotypeCV:  ",CHAR(34),INDEX(SamplingFeatures[Feature Geo Type],$A3833),CHAR(34),
", FeatureGeometry:  ",CHAR(34),INDEX(SamplingFeatures[Feature Geometry],$A3833),CHAR(34),
", Elevation_m:  ",CHAR(34),INDEX(SamplingFeatures[Elevation_m],$A3833),CHAR(34),
", ElevationDatumCV:  ",CHAR(34),ElevationDatum,CHAR(34),"}"))</f>
        <v>#REF!</v>
      </c>
      <c r="L3833" t="e">
        <f>IF(INDEX(SamplingFeatures[Sampling Feature Type],$A3833)&lt;&gt;"Site","",
CONCATENATE("  - &amp;SiteID",TEXT(SUMPRODUCT(--($L$3:$L3832&lt;&gt;"")),"0000"),
" {","SamplingFeatureID:  *SamplingFeatureID",TEXT($A3833,"0000"),
", SiteTypeCV:  ",CHAR(34),INDEX(Sites[Site Type],$A3833),CHAR(34),
", Latitude:  ",INDEX(Sites[Latitude],$A3833),
", Longitude:  ",INDEX(Sites[Longitude],$A3833),
", SRSName:  ",CHAR(34),LatLonDatum,CHAR(34),"}"))</f>
        <v>#REF!</v>
      </c>
      <c r="M3833" t="e">
        <f>IF(INDEX(SamplingFeatures[Sampling Feature Type],$A3833)&lt;&gt;"Specimen","",
CONCATENATE("  - &amp;SpecimenID",TEXT(SUMPRODUCT(--($M$3:$M3832&lt;&gt;"")),"0000"),
" {","SamplingFeatureID:  *SamplingFeatureID",TEXT($A3833,"0000"),
", SpecimenTypeCV:  ",CHAR(34),INDEX(Specimens[Specimen Type],$A3833),CHAR(34),
", SpecimenMediumCV:  ",INDEX(Specimens[Specimen Medium],$A3833),
", IsFieldSpecimen:  ",CHAR(34),INDEX(Specimens[Is Field Specimen?],$A3833),CHAR(34),"}"))</f>
        <v>#REF!</v>
      </c>
      <c r="N3833" t="e">
        <f>IF(COUNTA(SpatialOffsets[])=0,"", IF(INDEX(SpatialOffsets[Spatial Offset Type],$A3833)="","",
CONCATENATE("  - &amp;SpatialOffsetID",TEXT($A3833,"0000"),
" {","SpatialOffsetTypeCV:  ",CHAR(34),INDEX(SpatialOffsets[Spatial Offset Type],$A3833),CHAR(34),
", Offset1Value:  ",INDEX(SpatialOffsets[Offset 1 Value],$A3833),
", Offset1UnitID:  ",CHAR(34),INDEX(SpatialOffsets[Offset 1 Unit],$A3833),CHAR(34),
", Offset2Value:  ",INDEX(SpatialOffsets[Offset 2 Value],$A3833),
", Offset2UnitID:  ",CHAR(34),INDEX(SpatialOffsets[Offset 2 Unit],$A3833),CHAR(34),
", Offset3Value:  ",INDEX(SpatialOffsets[Offset 3 Value],$A3833),
", Offset3UnitID:  ",CHAR(34),INDEX(SpatialOffsets[Offset 3 Unit],$A3833),CHAR(34),,"}")))</f>
        <v>#REF!</v>
      </c>
      <c r="O3833" t="e">
        <f>IF(COUNTA(RelatedFeatures[])=0,"", IF(INDEX(RelatedFeatures[First Sampling Feature Code],$A3833)="","",
CONCATENATE("  - &amp;RelationID",TEXT($A3833,"0000"),
" {","SamplingFeatureID:  *SamplingFeatureID",TEXT(MATCH(INDEX(RelatedFeatures[First Sampling Feature Code],$A3833),SamplingFeatures[Feature Code],0),"0000"),
", RelationshipTypeCV:  ",CHAR(34),INDEX(RelatedFeatures[Relationship Type],$A3833),CHAR(34),
", RelatedFeatureID: *SamplingFeatureID",TEXT(MATCH(INDEX(RelatedFeatures[Second Sampling Feature Code],$A3833),SamplingFeatures[Feature Code],0),"0000"),
", SpatialOffsetID:  ",IF(INDEX(RelatedFeatures[Offset Number],$A3833)="","",CONCATENATE("*SpatialOffsetID",TEXT(INDEX(RelatedFeatures[Offset Number],$A3833),"0000"))),"}")))</f>
        <v>#REF!</v>
      </c>
      <c r="P3833" t="e">
        <f>IF(INDEX(Methods[Method Type],$A3833)="","",
CONCATENATE("  - &amp;MethodID",TEXT($A3833,"0000"),
" {","MethodTypeCV:  ",CHAR(34),INDEX(Methods[Method Type],$A3833),CHAR(34),
", MethodCode:  ",CHAR(34),INDEX(Methods[Method Code],$A3833),CHAR(34),
", MethodName:  ",CHAR(34),INDEX(Methods[Method Name],$A3833),CHAR(34),
", MethodDescription:  ",CHAR(34),INDEX(Methods[Method Description],$A3833),CHAR(34),
", MethodLink:  ",CHAR(34),INDEX(Methods[Method Link],$A3833),CHAR(34),
", OrganizationID: *OrganizationID",TEXT(MATCH(INDEX(Methods[Organization Name],$A3833),Organizations[Organization Name],0),"0000"),"}"))</f>
        <v>#REF!</v>
      </c>
      <c r="Q3833" t="e">
        <f>IF(INDEX(Variables[Variable Type],$A3833)="","",
CONCATENATE("  - &amp;VariableID",TEXT($A3833,"0000"),
" {","VariableTypeCV:  ",CHAR(34),INDEX(Variables[Variable Type],$A3833),CHAR(34),
", VariableCode:  ",CHAR(34),INDEX(Variables[Variable Code],$A3833),CHAR(34),
", VariableNameCV:  ",CHAR(34),INDEX(Variables[Variable Name],$A3833),CHAR(34),
", VariableDefinition:  ",CHAR(34),INDEX(Variables[Variable Definition],$A3833),CHAR(34),
", SpecciationCV:  ",CHAR(34),INDEX(Variables[Speciation],$A3833),CHAR(34),
", NoDataValue:  ",CHAR(34),INDEX(Variables[No Data Value],$A3833),CHAR(34),"}"))</f>
        <v>#REF!</v>
      </c>
    </row>
    <row r="3834" spans="1:17" x14ac:dyDescent="0.25">
      <c r="A3834">
        <v>3831</v>
      </c>
      <c r="D3834" t="e">
        <f>IF(INDEX(People[First Name],$A3834)="","",
CONCATENATE("  - &amp;PersonID",TEXT($A3834,"0000"),
" {","PersonFirstName:  ",CHAR(34),INDEX(People[First Name],$A3834),CHAR(34),
", PersonMiddleName:  ",CHAR(34),INDEX(People[Middle Name],$A3834),CHAR(34),
", PersonLastName:  ",CHAR(34),INDEX(People[Last Name],$A3834),CHAR(34),"}"))</f>
        <v>#REF!</v>
      </c>
      <c r="E3834" t="e">
        <f>IF(INDEX(Organizations[Organization Type '[CV']],$A3834)="","",
CONCATENATE("  - &amp;OrganizationID",TEXT($A3834,"0000"),
" {","OrganizationTypeCV:  ",CHAR(34),INDEX(Organizations[Organization Type '[CV']],$A3834),CHAR(34),
", OrganizationCode:  ",CHAR(34),INDEX(Organizations[Organization Code],$A3834),CHAR(34),
", OrganizationName:  ",CHAR(34),INDEX(Organizations[Organization Name],$A3834),CHAR(34),
", OrganizationDescription:  ",CHAR(34),INDEX(Organizations[Organization Description],$A3834),CHAR(34),
", OrganizationLink:  ",CHAR(34),INDEX(Organizations[Organization Link],$A3834),CHAR(34),"}"))</f>
        <v>#REF!</v>
      </c>
      <c r="F3834" t="e">
        <f>IF(INDEX(People[First Name],$A3834)="","",
CONCATENATE("  - &amp;AffiliationID",TEXT($A3834,"0000"),
" {PersonID: *PersonID",TEXT($A3834,"0000"),
", OrganizationID: *OrganizationID",TEXT(MATCH(INDEX(People[Organization Name],$A3834),Organizations[Organization Name],0),"0000"),
", IsPrimaryOrganizationContact: , AffiliationStartDate: , AffiliationEndDate: , PrimaryPhone: ",
", PrimaryEmail: ",CHAR(34),INDEX(People[Primary Email],$A3834),CHAR(34),
", PrimaryAddress: ",CHAR(34),INDEX(People[Primary Address],$A3834),CHAR(34),
", PersonLink: }"))</f>
        <v>#REF!</v>
      </c>
      <c r="H3834" t="e">
        <f>IF(COUNTA(CitationInformation)=0,"",IF(INDEX(AuthorList[Author Name],$A3834)="","",
CONCATENATE("  - &amp;AuthorListID",TEXT($A3834,"0000"),
"  {CitationID: *CitationID0001",
", PersonID: *PersonID",TEXT(MATCH(INDEX(AuthorList[Author Name],$A3834),People[Full Name],0),"0000"),
", AuthorOrder: ",INDEX(AuthorList[Author Number],$A3834),"}")))</f>
        <v>#REF!</v>
      </c>
      <c r="K3834" t="e">
        <f>IF(INDEX(SamplingFeatures[Feature Code],$A3834)="","",
CONCATENATE("  - &amp;SamplingFeatureID",TEXT($A3834,"0000"),
" {","SamplingFeatureUUID:  ",CHAR(34),INDEX(SamplingFeatures[Sampling Feature UUID],$A3834),CHAR(34),
", SamplingFeatureTypeCV:  ",CHAR(34),INDEX(SamplingFeatures[Sampling Feature Type],$A3834),CHAR(34),
", SamplingFeatureCode:  ",CHAR(34),INDEX(SamplingFeatures[Feature Code],$A3834),CHAR(34),
", SamplingFeatureName:  ",CHAR(34),INDEX(SamplingFeatures[Feature Name],$A3834),CHAR(34),
", SamplingFeatureDescription:  ",CHAR(34),INDEX(SamplingFeatures[Feature Description],$A3834),CHAR(34),
", SamplingFeatureGeotypeCV:  ",CHAR(34),INDEX(SamplingFeatures[Feature Geo Type],$A3834),CHAR(34),
", FeatureGeometry:  ",CHAR(34),INDEX(SamplingFeatures[Feature Geometry],$A3834),CHAR(34),
", Elevation_m:  ",CHAR(34),INDEX(SamplingFeatures[Elevation_m],$A3834),CHAR(34),
", ElevationDatumCV:  ",CHAR(34),ElevationDatum,CHAR(34),"}"))</f>
        <v>#REF!</v>
      </c>
      <c r="L3834" t="e">
        <f>IF(INDEX(SamplingFeatures[Sampling Feature Type],$A3834)&lt;&gt;"Site","",
CONCATENATE("  - &amp;SiteID",TEXT(SUMPRODUCT(--($L$3:$L3833&lt;&gt;"")),"0000"),
" {","SamplingFeatureID:  *SamplingFeatureID",TEXT($A3834,"0000"),
", SiteTypeCV:  ",CHAR(34),INDEX(Sites[Site Type],$A3834),CHAR(34),
", Latitude:  ",INDEX(Sites[Latitude],$A3834),
", Longitude:  ",INDEX(Sites[Longitude],$A3834),
", SRSName:  ",CHAR(34),LatLonDatum,CHAR(34),"}"))</f>
        <v>#REF!</v>
      </c>
      <c r="M3834" t="e">
        <f>IF(INDEX(SamplingFeatures[Sampling Feature Type],$A3834)&lt;&gt;"Specimen","",
CONCATENATE("  - &amp;SpecimenID",TEXT(SUMPRODUCT(--($M$3:$M3833&lt;&gt;"")),"0000"),
" {","SamplingFeatureID:  *SamplingFeatureID",TEXT($A3834,"0000"),
", SpecimenTypeCV:  ",CHAR(34),INDEX(Specimens[Specimen Type],$A3834),CHAR(34),
", SpecimenMediumCV:  ",INDEX(Specimens[Specimen Medium],$A3834),
", IsFieldSpecimen:  ",CHAR(34),INDEX(Specimens[Is Field Specimen?],$A3834),CHAR(34),"}"))</f>
        <v>#REF!</v>
      </c>
      <c r="N3834" t="e">
        <f>IF(COUNTA(SpatialOffsets[])=0,"", IF(INDEX(SpatialOffsets[Spatial Offset Type],$A3834)="","",
CONCATENATE("  - &amp;SpatialOffsetID",TEXT($A3834,"0000"),
" {","SpatialOffsetTypeCV:  ",CHAR(34),INDEX(SpatialOffsets[Spatial Offset Type],$A3834),CHAR(34),
", Offset1Value:  ",INDEX(SpatialOffsets[Offset 1 Value],$A3834),
", Offset1UnitID:  ",CHAR(34),INDEX(SpatialOffsets[Offset 1 Unit],$A3834),CHAR(34),
", Offset2Value:  ",INDEX(SpatialOffsets[Offset 2 Value],$A3834),
", Offset2UnitID:  ",CHAR(34),INDEX(SpatialOffsets[Offset 2 Unit],$A3834),CHAR(34),
", Offset3Value:  ",INDEX(SpatialOffsets[Offset 3 Value],$A3834),
", Offset3UnitID:  ",CHAR(34),INDEX(SpatialOffsets[Offset 3 Unit],$A3834),CHAR(34),,"}")))</f>
        <v>#REF!</v>
      </c>
      <c r="O3834" t="e">
        <f>IF(COUNTA(RelatedFeatures[])=0,"", IF(INDEX(RelatedFeatures[First Sampling Feature Code],$A3834)="","",
CONCATENATE("  - &amp;RelationID",TEXT($A3834,"0000"),
" {","SamplingFeatureID:  *SamplingFeatureID",TEXT(MATCH(INDEX(RelatedFeatures[First Sampling Feature Code],$A3834),SamplingFeatures[Feature Code],0),"0000"),
", RelationshipTypeCV:  ",CHAR(34),INDEX(RelatedFeatures[Relationship Type],$A3834),CHAR(34),
", RelatedFeatureID: *SamplingFeatureID",TEXT(MATCH(INDEX(RelatedFeatures[Second Sampling Feature Code],$A3834),SamplingFeatures[Feature Code],0),"0000"),
", SpatialOffsetID:  ",IF(INDEX(RelatedFeatures[Offset Number],$A3834)="","",CONCATENATE("*SpatialOffsetID",TEXT(INDEX(RelatedFeatures[Offset Number],$A3834),"0000"))),"}")))</f>
        <v>#REF!</v>
      </c>
      <c r="P3834" t="e">
        <f>IF(INDEX(Methods[Method Type],$A3834)="","",
CONCATENATE("  - &amp;MethodID",TEXT($A3834,"0000"),
" {","MethodTypeCV:  ",CHAR(34),INDEX(Methods[Method Type],$A3834),CHAR(34),
", MethodCode:  ",CHAR(34),INDEX(Methods[Method Code],$A3834),CHAR(34),
", MethodName:  ",CHAR(34),INDEX(Methods[Method Name],$A3834),CHAR(34),
", MethodDescription:  ",CHAR(34),INDEX(Methods[Method Description],$A3834),CHAR(34),
", MethodLink:  ",CHAR(34),INDEX(Methods[Method Link],$A3834),CHAR(34),
", OrganizationID: *OrganizationID",TEXT(MATCH(INDEX(Methods[Organization Name],$A3834),Organizations[Organization Name],0),"0000"),"}"))</f>
        <v>#REF!</v>
      </c>
      <c r="Q3834" t="e">
        <f>IF(INDEX(Variables[Variable Type],$A3834)="","",
CONCATENATE("  - &amp;VariableID",TEXT($A3834,"0000"),
" {","VariableTypeCV:  ",CHAR(34),INDEX(Variables[Variable Type],$A3834),CHAR(34),
", VariableCode:  ",CHAR(34),INDEX(Variables[Variable Code],$A3834),CHAR(34),
", VariableNameCV:  ",CHAR(34),INDEX(Variables[Variable Name],$A3834),CHAR(34),
", VariableDefinition:  ",CHAR(34),INDEX(Variables[Variable Definition],$A3834),CHAR(34),
", SpecciationCV:  ",CHAR(34),INDEX(Variables[Speciation],$A3834),CHAR(34),
", NoDataValue:  ",CHAR(34),INDEX(Variables[No Data Value],$A3834),CHAR(34),"}"))</f>
        <v>#REF!</v>
      </c>
    </row>
    <row r="3835" spans="1:17" x14ac:dyDescent="0.25">
      <c r="A3835">
        <v>3832</v>
      </c>
      <c r="D3835" t="e">
        <f>IF(INDEX(People[First Name],$A3835)="","",
CONCATENATE("  - &amp;PersonID",TEXT($A3835,"0000"),
" {","PersonFirstName:  ",CHAR(34),INDEX(People[First Name],$A3835),CHAR(34),
", PersonMiddleName:  ",CHAR(34),INDEX(People[Middle Name],$A3835),CHAR(34),
", PersonLastName:  ",CHAR(34),INDEX(People[Last Name],$A3835),CHAR(34),"}"))</f>
        <v>#REF!</v>
      </c>
      <c r="E3835" t="e">
        <f>IF(INDEX(Organizations[Organization Type '[CV']],$A3835)="","",
CONCATENATE("  - &amp;OrganizationID",TEXT($A3835,"0000"),
" {","OrganizationTypeCV:  ",CHAR(34),INDEX(Organizations[Organization Type '[CV']],$A3835),CHAR(34),
", OrganizationCode:  ",CHAR(34),INDEX(Organizations[Organization Code],$A3835),CHAR(34),
", OrganizationName:  ",CHAR(34),INDEX(Organizations[Organization Name],$A3835),CHAR(34),
", OrganizationDescription:  ",CHAR(34),INDEX(Organizations[Organization Description],$A3835),CHAR(34),
", OrganizationLink:  ",CHAR(34),INDEX(Organizations[Organization Link],$A3835),CHAR(34),"}"))</f>
        <v>#REF!</v>
      </c>
      <c r="F3835" t="e">
        <f>IF(INDEX(People[First Name],$A3835)="","",
CONCATENATE("  - &amp;AffiliationID",TEXT($A3835,"0000"),
" {PersonID: *PersonID",TEXT($A3835,"0000"),
", OrganizationID: *OrganizationID",TEXT(MATCH(INDEX(People[Organization Name],$A3835),Organizations[Organization Name],0),"0000"),
", IsPrimaryOrganizationContact: , AffiliationStartDate: , AffiliationEndDate: , PrimaryPhone: ",
", PrimaryEmail: ",CHAR(34),INDEX(People[Primary Email],$A3835),CHAR(34),
", PrimaryAddress: ",CHAR(34),INDEX(People[Primary Address],$A3835),CHAR(34),
", PersonLink: }"))</f>
        <v>#REF!</v>
      </c>
      <c r="H3835" t="e">
        <f>IF(COUNTA(CitationInformation)=0,"",IF(INDEX(AuthorList[Author Name],$A3835)="","",
CONCATENATE("  - &amp;AuthorListID",TEXT($A3835,"0000"),
"  {CitationID: *CitationID0001",
", PersonID: *PersonID",TEXT(MATCH(INDEX(AuthorList[Author Name],$A3835),People[Full Name],0),"0000"),
", AuthorOrder: ",INDEX(AuthorList[Author Number],$A3835),"}")))</f>
        <v>#REF!</v>
      </c>
      <c r="K3835" t="e">
        <f>IF(INDEX(SamplingFeatures[Feature Code],$A3835)="","",
CONCATENATE("  - &amp;SamplingFeatureID",TEXT($A3835,"0000"),
" {","SamplingFeatureUUID:  ",CHAR(34),INDEX(SamplingFeatures[Sampling Feature UUID],$A3835),CHAR(34),
", SamplingFeatureTypeCV:  ",CHAR(34),INDEX(SamplingFeatures[Sampling Feature Type],$A3835),CHAR(34),
", SamplingFeatureCode:  ",CHAR(34),INDEX(SamplingFeatures[Feature Code],$A3835),CHAR(34),
", SamplingFeatureName:  ",CHAR(34),INDEX(SamplingFeatures[Feature Name],$A3835),CHAR(34),
", SamplingFeatureDescription:  ",CHAR(34),INDEX(SamplingFeatures[Feature Description],$A3835),CHAR(34),
", SamplingFeatureGeotypeCV:  ",CHAR(34),INDEX(SamplingFeatures[Feature Geo Type],$A3835),CHAR(34),
", FeatureGeometry:  ",CHAR(34),INDEX(SamplingFeatures[Feature Geometry],$A3835),CHAR(34),
", Elevation_m:  ",CHAR(34),INDEX(SamplingFeatures[Elevation_m],$A3835),CHAR(34),
", ElevationDatumCV:  ",CHAR(34),ElevationDatum,CHAR(34),"}"))</f>
        <v>#REF!</v>
      </c>
      <c r="L3835" t="e">
        <f>IF(INDEX(SamplingFeatures[Sampling Feature Type],$A3835)&lt;&gt;"Site","",
CONCATENATE("  - &amp;SiteID",TEXT(SUMPRODUCT(--($L$3:$L3834&lt;&gt;"")),"0000"),
" {","SamplingFeatureID:  *SamplingFeatureID",TEXT($A3835,"0000"),
", SiteTypeCV:  ",CHAR(34),INDEX(Sites[Site Type],$A3835),CHAR(34),
", Latitude:  ",INDEX(Sites[Latitude],$A3835),
", Longitude:  ",INDEX(Sites[Longitude],$A3835),
", SRSName:  ",CHAR(34),LatLonDatum,CHAR(34),"}"))</f>
        <v>#REF!</v>
      </c>
      <c r="M3835" t="e">
        <f>IF(INDEX(SamplingFeatures[Sampling Feature Type],$A3835)&lt;&gt;"Specimen","",
CONCATENATE("  - &amp;SpecimenID",TEXT(SUMPRODUCT(--($M$3:$M3834&lt;&gt;"")),"0000"),
" {","SamplingFeatureID:  *SamplingFeatureID",TEXT($A3835,"0000"),
", SpecimenTypeCV:  ",CHAR(34),INDEX(Specimens[Specimen Type],$A3835),CHAR(34),
", SpecimenMediumCV:  ",INDEX(Specimens[Specimen Medium],$A3835),
", IsFieldSpecimen:  ",CHAR(34),INDEX(Specimens[Is Field Specimen?],$A3835),CHAR(34),"}"))</f>
        <v>#REF!</v>
      </c>
      <c r="N3835" t="e">
        <f>IF(COUNTA(SpatialOffsets[])=0,"", IF(INDEX(SpatialOffsets[Spatial Offset Type],$A3835)="","",
CONCATENATE("  - &amp;SpatialOffsetID",TEXT($A3835,"0000"),
" {","SpatialOffsetTypeCV:  ",CHAR(34),INDEX(SpatialOffsets[Spatial Offset Type],$A3835),CHAR(34),
", Offset1Value:  ",INDEX(SpatialOffsets[Offset 1 Value],$A3835),
", Offset1UnitID:  ",CHAR(34),INDEX(SpatialOffsets[Offset 1 Unit],$A3835),CHAR(34),
", Offset2Value:  ",INDEX(SpatialOffsets[Offset 2 Value],$A3835),
", Offset2UnitID:  ",CHAR(34),INDEX(SpatialOffsets[Offset 2 Unit],$A3835),CHAR(34),
", Offset3Value:  ",INDEX(SpatialOffsets[Offset 3 Value],$A3835),
", Offset3UnitID:  ",CHAR(34),INDEX(SpatialOffsets[Offset 3 Unit],$A3835),CHAR(34),,"}")))</f>
        <v>#REF!</v>
      </c>
      <c r="O3835" t="e">
        <f>IF(COUNTA(RelatedFeatures[])=0,"", IF(INDEX(RelatedFeatures[First Sampling Feature Code],$A3835)="","",
CONCATENATE("  - &amp;RelationID",TEXT($A3835,"0000"),
" {","SamplingFeatureID:  *SamplingFeatureID",TEXT(MATCH(INDEX(RelatedFeatures[First Sampling Feature Code],$A3835),SamplingFeatures[Feature Code],0),"0000"),
", RelationshipTypeCV:  ",CHAR(34),INDEX(RelatedFeatures[Relationship Type],$A3835),CHAR(34),
", RelatedFeatureID: *SamplingFeatureID",TEXT(MATCH(INDEX(RelatedFeatures[Second Sampling Feature Code],$A3835),SamplingFeatures[Feature Code],0),"0000"),
", SpatialOffsetID:  ",IF(INDEX(RelatedFeatures[Offset Number],$A3835)="","",CONCATENATE("*SpatialOffsetID",TEXT(INDEX(RelatedFeatures[Offset Number],$A3835),"0000"))),"}")))</f>
        <v>#REF!</v>
      </c>
      <c r="P3835" t="e">
        <f>IF(INDEX(Methods[Method Type],$A3835)="","",
CONCATENATE("  - &amp;MethodID",TEXT($A3835,"0000"),
" {","MethodTypeCV:  ",CHAR(34),INDEX(Methods[Method Type],$A3835),CHAR(34),
", MethodCode:  ",CHAR(34),INDEX(Methods[Method Code],$A3835),CHAR(34),
", MethodName:  ",CHAR(34),INDEX(Methods[Method Name],$A3835),CHAR(34),
", MethodDescription:  ",CHAR(34),INDEX(Methods[Method Description],$A3835),CHAR(34),
", MethodLink:  ",CHAR(34),INDEX(Methods[Method Link],$A3835),CHAR(34),
", OrganizationID: *OrganizationID",TEXT(MATCH(INDEX(Methods[Organization Name],$A3835),Organizations[Organization Name],0),"0000"),"}"))</f>
        <v>#REF!</v>
      </c>
      <c r="Q3835" t="e">
        <f>IF(INDEX(Variables[Variable Type],$A3835)="","",
CONCATENATE("  - &amp;VariableID",TEXT($A3835,"0000"),
" {","VariableTypeCV:  ",CHAR(34),INDEX(Variables[Variable Type],$A3835),CHAR(34),
", VariableCode:  ",CHAR(34),INDEX(Variables[Variable Code],$A3835),CHAR(34),
", VariableNameCV:  ",CHAR(34),INDEX(Variables[Variable Name],$A3835),CHAR(34),
", VariableDefinition:  ",CHAR(34),INDEX(Variables[Variable Definition],$A3835),CHAR(34),
", SpecciationCV:  ",CHAR(34),INDEX(Variables[Speciation],$A3835),CHAR(34),
", NoDataValue:  ",CHAR(34),INDEX(Variables[No Data Value],$A3835),CHAR(34),"}"))</f>
        <v>#REF!</v>
      </c>
    </row>
    <row r="3836" spans="1:17" x14ac:dyDescent="0.25">
      <c r="A3836">
        <v>3833</v>
      </c>
      <c r="D3836" t="e">
        <f>IF(INDEX(People[First Name],$A3836)="","",
CONCATENATE("  - &amp;PersonID",TEXT($A3836,"0000"),
" {","PersonFirstName:  ",CHAR(34),INDEX(People[First Name],$A3836),CHAR(34),
", PersonMiddleName:  ",CHAR(34),INDEX(People[Middle Name],$A3836),CHAR(34),
", PersonLastName:  ",CHAR(34),INDEX(People[Last Name],$A3836),CHAR(34),"}"))</f>
        <v>#REF!</v>
      </c>
      <c r="E3836" t="e">
        <f>IF(INDEX(Organizations[Organization Type '[CV']],$A3836)="","",
CONCATENATE("  - &amp;OrganizationID",TEXT($A3836,"0000"),
" {","OrganizationTypeCV:  ",CHAR(34),INDEX(Organizations[Organization Type '[CV']],$A3836),CHAR(34),
", OrganizationCode:  ",CHAR(34),INDEX(Organizations[Organization Code],$A3836),CHAR(34),
", OrganizationName:  ",CHAR(34),INDEX(Organizations[Organization Name],$A3836),CHAR(34),
", OrganizationDescription:  ",CHAR(34),INDEX(Organizations[Organization Description],$A3836),CHAR(34),
", OrganizationLink:  ",CHAR(34),INDEX(Organizations[Organization Link],$A3836),CHAR(34),"}"))</f>
        <v>#REF!</v>
      </c>
      <c r="F3836" t="e">
        <f>IF(INDEX(People[First Name],$A3836)="","",
CONCATENATE("  - &amp;AffiliationID",TEXT($A3836,"0000"),
" {PersonID: *PersonID",TEXT($A3836,"0000"),
", OrganizationID: *OrganizationID",TEXT(MATCH(INDEX(People[Organization Name],$A3836),Organizations[Organization Name],0),"0000"),
", IsPrimaryOrganizationContact: , AffiliationStartDate: , AffiliationEndDate: , PrimaryPhone: ",
", PrimaryEmail: ",CHAR(34),INDEX(People[Primary Email],$A3836),CHAR(34),
", PrimaryAddress: ",CHAR(34),INDEX(People[Primary Address],$A3836),CHAR(34),
", PersonLink: }"))</f>
        <v>#REF!</v>
      </c>
      <c r="H3836" t="e">
        <f>IF(COUNTA(CitationInformation)=0,"",IF(INDEX(AuthorList[Author Name],$A3836)="","",
CONCATENATE("  - &amp;AuthorListID",TEXT($A3836,"0000"),
"  {CitationID: *CitationID0001",
", PersonID: *PersonID",TEXT(MATCH(INDEX(AuthorList[Author Name],$A3836),People[Full Name],0),"0000"),
", AuthorOrder: ",INDEX(AuthorList[Author Number],$A3836),"}")))</f>
        <v>#REF!</v>
      </c>
      <c r="K3836" t="e">
        <f>IF(INDEX(SamplingFeatures[Feature Code],$A3836)="","",
CONCATENATE("  - &amp;SamplingFeatureID",TEXT($A3836,"0000"),
" {","SamplingFeatureUUID:  ",CHAR(34),INDEX(SamplingFeatures[Sampling Feature UUID],$A3836),CHAR(34),
", SamplingFeatureTypeCV:  ",CHAR(34),INDEX(SamplingFeatures[Sampling Feature Type],$A3836),CHAR(34),
", SamplingFeatureCode:  ",CHAR(34),INDEX(SamplingFeatures[Feature Code],$A3836),CHAR(34),
", SamplingFeatureName:  ",CHAR(34),INDEX(SamplingFeatures[Feature Name],$A3836),CHAR(34),
", SamplingFeatureDescription:  ",CHAR(34),INDEX(SamplingFeatures[Feature Description],$A3836),CHAR(34),
", SamplingFeatureGeotypeCV:  ",CHAR(34),INDEX(SamplingFeatures[Feature Geo Type],$A3836),CHAR(34),
", FeatureGeometry:  ",CHAR(34),INDEX(SamplingFeatures[Feature Geometry],$A3836),CHAR(34),
", Elevation_m:  ",CHAR(34),INDEX(SamplingFeatures[Elevation_m],$A3836),CHAR(34),
", ElevationDatumCV:  ",CHAR(34),ElevationDatum,CHAR(34),"}"))</f>
        <v>#REF!</v>
      </c>
      <c r="L3836" t="e">
        <f>IF(INDEX(SamplingFeatures[Sampling Feature Type],$A3836)&lt;&gt;"Site","",
CONCATENATE("  - &amp;SiteID",TEXT(SUMPRODUCT(--($L$3:$L3835&lt;&gt;"")),"0000"),
" {","SamplingFeatureID:  *SamplingFeatureID",TEXT($A3836,"0000"),
", SiteTypeCV:  ",CHAR(34),INDEX(Sites[Site Type],$A3836),CHAR(34),
", Latitude:  ",INDEX(Sites[Latitude],$A3836),
", Longitude:  ",INDEX(Sites[Longitude],$A3836),
", SRSName:  ",CHAR(34),LatLonDatum,CHAR(34),"}"))</f>
        <v>#REF!</v>
      </c>
      <c r="M3836" t="e">
        <f>IF(INDEX(SamplingFeatures[Sampling Feature Type],$A3836)&lt;&gt;"Specimen","",
CONCATENATE("  - &amp;SpecimenID",TEXT(SUMPRODUCT(--($M$3:$M3835&lt;&gt;"")),"0000"),
" {","SamplingFeatureID:  *SamplingFeatureID",TEXT($A3836,"0000"),
", SpecimenTypeCV:  ",CHAR(34),INDEX(Specimens[Specimen Type],$A3836),CHAR(34),
", SpecimenMediumCV:  ",INDEX(Specimens[Specimen Medium],$A3836),
", IsFieldSpecimen:  ",CHAR(34),INDEX(Specimens[Is Field Specimen?],$A3836),CHAR(34),"}"))</f>
        <v>#REF!</v>
      </c>
      <c r="N3836" t="e">
        <f>IF(COUNTA(SpatialOffsets[])=0,"", IF(INDEX(SpatialOffsets[Spatial Offset Type],$A3836)="","",
CONCATENATE("  - &amp;SpatialOffsetID",TEXT($A3836,"0000"),
" {","SpatialOffsetTypeCV:  ",CHAR(34),INDEX(SpatialOffsets[Spatial Offset Type],$A3836),CHAR(34),
", Offset1Value:  ",INDEX(SpatialOffsets[Offset 1 Value],$A3836),
", Offset1UnitID:  ",CHAR(34),INDEX(SpatialOffsets[Offset 1 Unit],$A3836),CHAR(34),
", Offset2Value:  ",INDEX(SpatialOffsets[Offset 2 Value],$A3836),
", Offset2UnitID:  ",CHAR(34),INDEX(SpatialOffsets[Offset 2 Unit],$A3836),CHAR(34),
", Offset3Value:  ",INDEX(SpatialOffsets[Offset 3 Value],$A3836),
", Offset3UnitID:  ",CHAR(34),INDEX(SpatialOffsets[Offset 3 Unit],$A3836),CHAR(34),,"}")))</f>
        <v>#REF!</v>
      </c>
      <c r="O3836" t="e">
        <f>IF(COUNTA(RelatedFeatures[])=0,"", IF(INDEX(RelatedFeatures[First Sampling Feature Code],$A3836)="","",
CONCATENATE("  - &amp;RelationID",TEXT($A3836,"0000"),
" {","SamplingFeatureID:  *SamplingFeatureID",TEXT(MATCH(INDEX(RelatedFeatures[First Sampling Feature Code],$A3836),SamplingFeatures[Feature Code],0),"0000"),
", RelationshipTypeCV:  ",CHAR(34),INDEX(RelatedFeatures[Relationship Type],$A3836),CHAR(34),
", RelatedFeatureID: *SamplingFeatureID",TEXT(MATCH(INDEX(RelatedFeatures[Second Sampling Feature Code],$A3836),SamplingFeatures[Feature Code],0),"0000"),
", SpatialOffsetID:  ",IF(INDEX(RelatedFeatures[Offset Number],$A3836)="","",CONCATENATE("*SpatialOffsetID",TEXT(INDEX(RelatedFeatures[Offset Number],$A3836),"0000"))),"}")))</f>
        <v>#REF!</v>
      </c>
      <c r="P3836" t="e">
        <f>IF(INDEX(Methods[Method Type],$A3836)="","",
CONCATENATE("  - &amp;MethodID",TEXT($A3836,"0000"),
" {","MethodTypeCV:  ",CHAR(34),INDEX(Methods[Method Type],$A3836),CHAR(34),
", MethodCode:  ",CHAR(34),INDEX(Methods[Method Code],$A3836),CHAR(34),
", MethodName:  ",CHAR(34),INDEX(Methods[Method Name],$A3836),CHAR(34),
", MethodDescription:  ",CHAR(34),INDEX(Methods[Method Description],$A3836),CHAR(34),
", MethodLink:  ",CHAR(34),INDEX(Methods[Method Link],$A3836),CHAR(34),
", OrganizationID: *OrganizationID",TEXT(MATCH(INDEX(Methods[Organization Name],$A3836),Organizations[Organization Name],0),"0000"),"}"))</f>
        <v>#REF!</v>
      </c>
      <c r="Q3836" t="e">
        <f>IF(INDEX(Variables[Variable Type],$A3836)="","",
CONCATENATE("  - &amp;VariableID",TEXT($A3836,"0000"),
" {","VariableTypeCV:  ",CHAR(34),INDEX(Variables[Variable Type],$A3836),CHAR(34),
", VariableCode:  ",CHAR(34),INDEX(Variables[Variable Code],$A3836),CHAR(34),
", VariableNameCV:  ",CHAR(34),INDEX(Variables[Variable Name],$A3836),CHAR(34),
", VariableDefinition:  ",CHAR(34),INDEX(Variables[Variable Definition],$A3836),CHAR(34),
", SpecciationCV:  ",CHAR(34),INDEX(Variables[Speciation],$A3836),CHAR(34),
", NoDataValue:  ",CHAR(34),INDEX(Variables[No Data Value],$A3836),CHAR(34),"}"))</f>
        <v>#REF!</v>
      </c>
    </row>
    <row r="3837" spans="1:17" x14ac:dyDescent="0.25">
      <c r="A3837">
        <v>3834</v>
      </c>
      <c r="D3837" t="e">
        <f>IF(INDEX(People[First Name],$A3837)="","",
CONCATENATE("  - &amp;PersonID",TEXT($A3837,"0000"),
" {","PersonFirstName:  ",CHAR(34),INDEX(People[First Name],$A3837),CHAR(34),
", PersonMiddleName:  ",CHAR(34),INDEX(People[Middle Name],$A3837),CHAR(34),
", PersonLastName:  ",CHAR(34),INDEX(People[Last Name],$A3837),CHAR(34),"}"))</f>
        <v>#REF!</v>
      </c>
      <c r="E3837" t="e">
        <f>IF(INDEX(Organizations[Organization Type '[CV']],$A3837)="","",
CONCATENATE("  - &amp;OrganizationID",TEXT($A3837,"0000"),
" {","OrganizationTypeCV:  ",CHAR(34),INDEX(Organizations[Organization Type '[CV']],$A3837),CHAR(34),
", OrganizationCode:  ",CHAR(34),INDEX(Organizations[Organization Code],$A3837),CHAR(34),
", OrganizationName:  ",CHAR(34),INDEX(Organizations[Organization Name],$A3837),CHAR(34),
", OrganizationDescription:  ",CHAR(34),INDEX(Organizations[Organization Description],$A3837),CHAR(34),
", OrganizationLink:  ",CHAR(34),INDEX(Organizations[Organization Link],$A3837),CHAR(34),"}"))</f>
        <v>#REF!</v>
      </c>
      <c r="F3837" t="e">
        <f>IF(INDEX(People[First Name],$A3837)="","",
CONCATENATE("  - &amp;AffiliationID",TEXT($A3837,"0000"),
" {PersonID: *PersonID",TEXT($A3837,"0000"),
", OrganizationID: *OrganizationID",TEXT(MATCH(INDEX(People[Organization Name],$A3837),Organizations[Organization Name],0),"0000"),
", IsPrimaryOrganizationContact: , AffiliationStartDate: , AffiliationEndDate: , PrimaryPhone: ",
", PrimaryEmail: ",CHAR(34),INDEX(People[Primary Email],$A3837),CHAR(34),
", PrimaryAddress: ",CHAR(34),INDEX(People[Primary Address],$A3837),CHAR(34),
", PersonLink: }"))</f>
        <v>#REF!</v>
      </c>
      <c r="H3837" t="e">
        <f>IF(COUNTA(CitationInformation)=0,"",IF(INDEX(AuthorList[Author Name],$A3837)="","",
CONCATENATE("  - &amp;AuthorListID",TEXT($A3837,"0000"),
"  {CitationID: *CitationID0001",
", PersonID: *PersonID",TEXT(MATCH(INDEX(AuthorList[Author Name],$A3837),People[Full Name],0),"0000"),
", AuthorOrder: ",INDEX(AuthorList[Author Number],$A3837),"}")))</f>
        <v>#REF!</v>
      </c>
      <c r="K3837" t="e">
        <f>IF(INDEX(SamplingFeatures[Feature Code],$A3837)="","",
CONCATENATE("  - &amp;SamplingFeatureID",TEXT($A3837,"0000"),
" {","SamplingFeatureUUID:  ",CHAR(34),INDEX(SamplingFeatures[Sampling Feature UUID],$A3837),CHAR(34),
", SamplingFeatureTypeCV:  ",CHAR(34),INDEX(SamplingFeatures[Sampling Feature Type],$A3837),CHAR(34),
", SamplingFeatureCode:  ",CHAR(34),INDEX(SamplingFeatures[Feature Code],$A3837),CHAR(34),
", SamplingFeatureName:  ",CHAR(34),INDEX(SamplingFeatures[Feature Name],$A3837),CHAR(34),
", SamplingFeatureDescription:  ",CHAR(34),INDEX(SamplingFeatures[Feature Description],$A3837),CHAR(34),
", SamplingFeatureGeotypeCV:  ",CHAR(34),INDEX(SamplingFeatures[Feature Geo Type],$A3837),CHAR(34),
", FeatureGeometry:  ",CHAR(34),INDEX(SamplingFeatures[Feature Geometry],$A3837),CHAR(34),
", Elevation_m:  ",CHAR(34),INDEX(SamplingFeatures[Elevation_m],$A3837),CHAR(34),
", ElevationDatumCV:  ",CHAR(34),ElevationDatum,CHAR(34),"}"))</f>
        <v>#REF!</v>
      </c>
      <c r="L3837" t="e">
        <f>IF(INDEX(SamplingFeatures[Sampling Feature Type],$A3837)&lt;&gt;"Site","",
CONCATENATE("  - &amp;SiteID",TEXT(SUMPRODUCT(--($L$3:$L3836&lt;&gt;"")),"0000"),
" {","SamplingFeatureID:  *SamplingFeatureID",TEXT($A3837,"0000"),
", SiteTypeCV:  ",CHAR(34),INDEX(Sites[Site Type],$A3837),CHAR(34),
", Latitude:  ",INDEX(Sites[Latitude],$A3837),
", Longitude:  ",INDEX(Sites[Longitude],$A3837),
", SRSName:  ",CHAR(34),LatLonDatum,CHAR(34),"}"))</f>
        <v>#REF!</v>
      </c>
      <c r="M3837" t="e">
        <f>IF(INDEX(SamplingFeatures[Sampling Feature Type],$A3837)&lt;&gt;"Specimen","",
CONCATENATE("  - &amp;SpecimenID",TEXT(SUMPRODUCT(--($M$3:$M3836&lt;&gt;"")),"0000"),
" {","SamplingFeatureID:  *SamplingFeatureID",TEXT($A3837,"0000"),
", SpecimenTypeCV:  ",CHAR(34),INDEX(Specimens[Specimen Type],$A3837),CHAR(34),
", SpecimenMediumCV:  ",INDEX(Specimens[Specimen Medium],$A3837),
", IsFieldSpecimen:  ",CHAR(34),INDEX(Specimens[Is Field Specimen?],$A3837),CHAR(34),"}"))</f>
        <v>#REF!</v>
      </c>
      <c r="N3837" t="e">
        <f>IF(COUNTA(SpatialOffsets[])=0,"", IF(INDEX(SpatialOffsets[Spatial Offset Type],$A3837)="","",
CONCATENATE("  - &amp;SpatialOffsetID",TEXT($A3837,"0000"),
" {","SpatialOffsetTypeCV:  ",CHAR(34),INDEX(SpatialOffsets[Spatial Offset Type],$A3837),CHAR(34),
", Offset1Value:  ",INDEX(SpatialOffsets[Offset 1 Value],$A3837),
", Offset1UnitID:  ",CHAR(34),INDEX(SpatialOffsets[Offset 1 Unit],$A3837),CHAR(34),
", Offset2Value:  ",INDEX(SpatialOffsets[Offset 2 Value],$A3837),
", Offset2UnitID:  ",CHAR(34),INDEX(SpatialOffsets[Offset 2 Unit],$A3837),CHAR(34),
", Offset3Value:  ",INDEX(SpatialOffsets[Offset 3 Value],$A3837),
", Offset3UnitID:  ",CHAR(34),INDEX(SpatialOffsets[Offset 3 Unit],$A3837),CHAR(34),,"}")))</f>
        <v>#REF!</v>
      </c>
      <c r="O3837" t="e">
        <f>IF(COUNTA(RelatedFeatures[])=0,"", IF(INDEX(RelatedFeatures[First Sampling Feature Code],$A3837)="","",
CONCATENATE("  - &amp;RelationID",TEXT($A3837,"0000"),
" {","SamplingFeatureID:  *SamplingFeatureID",TEXT(MATCH(INDEX(RelatedFeatures[First Sampling Feature Code],$A3837),SamplingFeatures[Feature Code],0),"0000"),
", RelationshipTypeCV:  ",CHAR(34),INDEX(RelatedFeatures[Relationship Type],$A3837),CHAR(34),
", RelatedFeatureID: *SamplingFeatureID",TEXT(MATCH(INDEX(RelatedFeatures[Second Sampling Feature Code],$A3837),SamplingFeatures[Feature Code],0),"0000"),
", SpatialOffsetID:  ",IF(INDEX(RelatedFeatures[Offset Number],$A3837)="","",CONCATENATE("*SpatialOffsetID",TEXT(INDEX(RelatedFeatures[Offset Number],$A3837),"0000"))),"}")))</f>
        <v>#REF!</v>
      </c>
      <c r="P3837" t="e">
        <f>IF(INDEX(Methods[Method Type],$A3837)="","",
CONCATENATE("  - &amp;MethodID",TEXT($A3837,"0000"),
" {","MethodTypeCV:  ",CHAR(34),INDEX(Methods[Method Type],$A3837),CHAR(34),
", MethodCode:  ",CHAR(34),INDEX(Methods[Method Code],$A3837),CHAR(34),
", MethodName:  ",CHAR(34),INDEX(Methods[Method Name],$A3837),CHAR(34),
", MethodDescription:  ",CHAR(34),INDEX(Methods[Method Description],$A3837),CHAR(34),
", MethodLink:  ",CHAR(34),INDEX(Methods[Method Link],$A3837),CHAR(34),
", OrganizationID: *OrganizationID",TEXT(MATCH(INDEX(Methods[Organization Name],$A3837),Organizations[Organization Name],0),"0000"),"}"))</f>
        <v>#REF!</v>
      </c>
      <c r="Q3837" t="e">
        <f>IF(INDEX(Variables[Variable Type],$A3837)="","",
CONCATENATE("  - &amp;VariableID",TEXT($A3837,"0000"),
" {","VariableTypeCV:  ",CHAR(34),INDEX(Variables[Variable Type],$A3837),CHAR(34),
", VariableCode:  ",CHAR(34),INDEX(Variables[Variable Code],$A3837),CHAR(34),
", VariableNameCV:  ",CHAR(34),INDEX(Variables[Variable Name],$A3837),CHAR(34),
", VariableDefinition:  ",CHAR(34),INDEX(Variables[Variable Definition],$A3837),CHAR(34),
", SpecciationCV:  ",CHAR(34),INDEX(Variables[Speciation],$A3837),CHAR(34),
", NoDataValue:  ",CHAR(34),INDEX(Variables[No Data Value],$A3837),CHAR(34),"}"))</f>
        <v>#REF!</v>
      </c>
    </row>
    <row r="3838" spans="1:17" x14ac:dyDescent="0.25">
      <c r="A3838">
        <v>3835</v>
      </c>
      <c r="D3838" t="e">
        <f>IF(INDEX(People[First Name],$A3838)="","",
CONCATENATE("  - &amp;PersonID",TEXT($A3838,"0000"),
" {","PersonFirstName:  ",CHAR(34),INDEX(People[First Name],$A3838),CHAR(34),
", PersonMiddleName:  ",CHAR(34),INDEX(People[Middle Name],$A3838),CHAR(34),
", PersonLastName:  ",CHAR(34),INDEX(People[Last Name],$A3838),CHAR(34),"}"))</f>
        <v>#REF!</v>
      </c>
      <c r="E3838" t="e">
        <f>IF(INDEX(Organizations[Organization Type '[CV']],$A3838)="","",
CONCATENATE("  - &amp;OrganizationID",TEXT($A3838,"0000"),
" {","OrganizationTypeCV:  ",CHAR(34),INDEX(Organizations[Organization Type '[CV']],$A3838),CHAR(34),
", OrganizationCode:  ",CHAR(34),INDEX(Organizations[Organization Code],$A3838),CHAR(34),
", OrganizationName:  ",CHAR(34),INDEX(Organizations[Organization Name],$A3838),CHAR(34),
", OrganizationDescription:  ",CHAR(34),INDEX(Organizations[Organization Description],$A3838),CHAR(34),
", OrganizationLink:  ",CHAR(34),INDEX(Organizations[Organization Link],$A3838),CHAR(34),"}"))</f>
        <v>#REF!</v>
      </c>
      <c r="F3838" t="e">
        <f>IF(INDEX(People[First Name],$A3838)="","",
CONCATENATE("  - &amp;AffiliationID",TEXT($A3838,"0000"),
" {PersonID: *PersonID",TEXT($A3838,"0000"),
", OrganizationID: *OrganizationID",TEXT(MATCH(INDEX(People[Organization Name],$A3838),Organizations[Organization Name],0),"0000"),
", IsPrimaryOrganizationContact: , AffiliationStartDate: , AffiliationEndDate: , PrimaryPhone: ",
", PrimaryEmail: ",CHAR(34),INDEX(People[Primary Email],$A3838),CHAR(34),
", PrimaryAddress: ",CHAR(34),INDEX(People[Primary Address],$A3838),CHAR(34),
", PersonLink: }"))</f>
        <v>#REF!</v>
      </c>
      <c r="H3838" t="e">
        <f>IF(COUNTA(CitationInformation)=0,"",IF(INDEX(AuthorList[Author Name],$A3838)="","",
CONCATENATE("  - &amp;AuthorListID",TEXT($A3838,"0000"),
"  {CitationID: *CitationID0001",
", PersonID: *PersonID",TEXT(MATCH(INDEX(AuthorList[Author Name],$A3838),People[Full Name],0),"0000"),
", AuthorOrder: ",INDEX(AuthorList[Author Number],$A3838),"}")))</f>
        <v>#REF!</v>
      </c>
      <c r="K3838" t="e">
        <f>IF(INDEX(SamplingFeatures[Feature Code],$A3838)="","",
CONCATENATE("  - &amp;SamplingFeatureID",TEXT($A3838,"0000"),
" {","SamplingFeatureUUID:  ",CHAR(34),INDEX(SamplingFeatures[Sampling Feature UUID],$A3838),CHAR(34),
", SamplingFeatureTypeCV:  ",CHAR(34),INDEX(SamplingFeatures[Sampling Feature Type],$A3838),CHAR(34),
", SamplingFeatureCode:  ",CHAR(34),INDEX(SamplingFeatures[Feature Code],$A3838),CHAR(34),
", SamplingFeatureName:  ",CHAR(34),INDEX(SamplingFeatures[Feature Name],$A3838),CHAR(34),
", SamplingFeatureDescription:  ",CHAR(34),INDEX(SamplingFeatures[Feature Description],$A3838),CHAR(34),
", SamplingFeatureGeotypeCV:  ",CHAR(34),INDEX(SamplingFeatures[Feature Geo Type],$A3838),CHAR(34),
", FeatureGeometry:  ",CHAR(34),INDEX(SamplingFeatures[Feature Geometry],$A3838),CHAR(34),
", Elevation_m:  ",CHAR(34),INDEX(SamplingFeatures[Elevation_m],$A3838),CHAR(34),
", ElevationDatumCV:  ",CHAR(34),ElevationDatum,CHAR(34),"}"))</f>
        <v>#REF!</v>
      </c>
      <c r="L3838" t="e">
        <f>IF(INDEX(SamplingFeatures[Sampling Feature Type],$A3838)&lt;&gt;"Site","",
CONCATENATE("  - &amp;SiteID",TEXT(SUMPRODUCT(--($L$3:$L3837&lt;&gt;"")),"0000"),
" {","SamplingFeatureID:  *SamplingFeatureID",TEXT($A3838,"0000"),
", SiteTypeCV:  ",CHAR(34),INDEX(Sites[Site Type],$A3838),CHAR(34),
", Latitude:  ",INDEX(Sites[Latitude],$A3838),
", Longitude:  ",INDEX(Sites[Longitude],$A3838),
", SRSName:  ",CHAR(34),LatLonDatum,CHAR(34),"}"))</f>
        <v>#REF!</v>
      </c>
      <c r="M3838" t="e">
        <f>IF(INDEX(SamplingFeatures[Sampling Feature Type],$A3838)&lt;&gt;"Specimen","",
CONCATENATE("  - &amp;SpecimenID",TEXT(SUMPRODUCT(--($M$3:$M3837&lt;&gt;"")),"0000"),
" {","SamplingFeatureID:  *SamplingFeatureID",TEXT($A3838,"0000"),
", SpecimenTypeCV:  ",CHAR(34),INDEX(Specimens[Specimen Type],$A3838),CHAR(34),
", SpecimenMediumCV:  ",INDEX(Specimens[Specimen Medium],$A3838),
", IsFieldSpecimen:  ",CHAR(34),INDEX(Specimens[Is Field Specimen?],$A3838),CHAR(34),"}"))</f>
        <v>#REF!</v>
      </c>
      <c r="N3838" t="e">
        <f>IF(COUNTA(SpatialOffsets[])=0,"", IF(INDEX(SpatialOffsets[Spatial Offset Type],$A3838)="","",
CONCATENATE("  - &amp;SpatialOffsetID",TEXT($A3838,"0000"),
" {","SpatialOffsetTypeCV:  ",CHAR(34),INDEX(SpatialOffsets[Spatial Offset Type],$A3838),CHAR(34),
", Offset1Value:  ",INDEX(SpatialOffsets[Offset 1 Value],$A3838),
", Offset1UnitID:  ",CHAR(34),INDEX(SpatialOffsets[Offset 1 Unit],$A3838),CHAR(34),
", Offset2Value:  ",INDEX(SpatialOffsets[Offset 2 Value],$A3838),
", Offset2UnitID:  ",CHAR(34),INDEX(SpatialOffsets[Offset 2 Unit],$A3838),CHAR(34),
", Offset3Value:  ",INDEX(SpatialOffsets[Offset 3 Value],$A3838),
", Offset3UnitID:  ",CHAR(34),INDEX(SpatialOffsets[Offset 3 Unit],$A3838),CHAR(34),,"}")))</f>
        <v>#REF!</v>
      </c>
      <c r="O3838" t="e">
        <f>IF(COUNTA(RelatedFeatures[])=0,"", IF(INDEX(RelatedFeatures[First Sampling Feature Code],$A3838)="","",
CONCATENATE("  - &amp;RelationID",TEXT($A3838,"0000"),
" {","SamplingFeatureID:  *SamplingFeatureID",TEXT(MATCH(INDEX(RelatedFeatures[First Sampling Feature Code],$A3838),SamplingFeatures[Feature Code],0),"0000"),
", RelationshipTypeCV:  ",CHAR(34),INDEX(RelatedFeatures[Relationship Type],$A3838),CHAR(34),
", RelatedFeatureID: *SamplingFeatureID",TEXT(MATCH(INDEX(RelatedFeatures[Second Sampling Feature Code],$A3838),SamplingFeatures[Feature Code],0),"0000"),
", SpatialOffsetID:  ",IF(INDEX(RelatedFeatures[Offset Number],$A3838)="","",CONCATENATE("*SpatialOffsetID",TEXT(INDEX(RelatedFeatures[Offset Number],$A3838),"0000"))),"}")))</f>
        <v>#REF!</v>
      </c>
      <c r="P3838" t="e">
        <f>IF(INDEX(Methods[Method Type],$A3838)="","",
CONCATENATE("  - &amp;MethodID",TEXT($A3838,"0000"),
" {","MethodTypeCV:  ",CHAR(34),INDEX(Methods[Method Type],$A3838),CHAR(34),
", MethodCode:  ",CHAR(34),INDEX(Methods[Method Code],$A3838),CHAR(34),
", MethodName:  ",CHAR(34),INDEX(Methods[Method Name],$A3838),CHAR(34),
", MethodDescription:  ",CHAR(34),INDEX(Methods[Method Description],$A3838),CHAR(34),
", MethodLink:  ",CHAR(34),INDEX(Methods[Method Link],$A3838),CHAR(34),
", OrganizationID: *OrganizationID",TEXT(MATCH(INDEX(Methods[Organization Name],$A3838),Organizations[Organization Name],0),"0000"),"}"))</f>
        <v>#REF!</v>
      </c>
      <c r="Q3838" t="e">
        <f>IF(INDEX(Variables[Variable Type],$A3838)="","",
CONCATENATE("  - &amp;VariableID",TEXT($A3838,"0000"),
" {","VariableTypeCV:  ",CHAR(34),INDEX(Variables[Variable Type],$A3838),CHAR(34),
", VariableCode:  ",CHAR(34),INDEX(Variables[Variable Code],$A3838),CHAR(34),
", VariableNameCV:  ",CHAR(34),INDEX(Variables[Variable Name],$A3838),CHAR(34),
", VariableDefinition:  ",CHAR(34),INDEX(Variables[Variable Definition],$A3838),CHAR(34),
", SpecciationCV:  ",CHAR(34),INDEX(Variables[Speciation],$A3838),CHAR(34),
", NoDataValue:  ",CHAR(34),INDEX(Variables[No Data Value],$A3838),CHAR(34),"}"))</f>
        <v>#REF!</v>
      </c>
    </row>
    <row r="3839" spans="1:17" x14ac:dyDescent="0.25">
      <c r="A3839">
        <v>3836</v>
      </c>
      <c r="D3839" t="e">
        <f>IF(INDEX(People[First Name],$A3839)="","",
CONCATENATE("  - &amp;PersonID",TEXT($A3839,"0000"),
" {","PersonFirstName:  ",CHAR(34),INDEX(People[First Name],$A3839),CHAR(34),
", PersonMiddleName:  ",CHAR(34),INDEX(People[Middle Name],$A3839),CHAR(34),
", PersonLastName:  ",CHAR(34),INDEX(People[Last Name],$A3839),CHAR(34),"}"))</f>
        <v>#REF!</v>
      </c>
      <c r="E3839" t="e">
        <f>IF(INDEX(Organizations[Organization Type '[CV']],$A3839)="","",
CONCATENATE("  - &amp;OrganizationID",TEXT($A3839,"0000"),
" {","OrganizationTypeCV:  ",CHAR(34),INDEX(Organizations[Organization Type '[CV']],$A3839),CHAR(34),
", OrganizationCode:  ",CHAR(34),INDEX(Organizations[Organization Code],$A3839),CHAR(34),
", OrganizationName:  ",CHAR(34),INDEX(Organizations[Organization Name],$A3839),CHAR(34),
", OrganizationDescription:  ",CHAR(34),INDEX(Organizations[Organization Description],$A3839),CHAR(34),
", OrganizationLink:  ",CHAR(34),INDEX(Organizations[Organization Link],$A3839),CHAR(34),"}"))</f>
        <v>#REF!</v>
      </c>
      <c r="F3839" t="e">
        <f>IF(INDEX(People[First Name],$A3839)="","",
CONCATENATE("  - &amp;AffiliationID",TEXT($A3839,"0000"),
" {PersonID: *PersonID",TEXT($A3839,"0000"),
", OrganizationID: *OrganizationID",TEXT(MATCH(INDEX(People[Organization Name],$A3839),Organizations[Organization Name],0),"0000"),
", IsPrimaryOrganizationContact: , AffiliationStartDate: , AffiliationEndDate: , PrimaryPhone: ",
", PrimaryEmail: ",CHAR(34),INDEX(People[Primary Email],$A3839),CHAR(34),
", PrimaryAddress: ",CHAR(34),INDEX(People[Primary Address],$A3839),CHAR(34),
", PersonLink: }"))</f>
        <v>#REF!</v>
      </c>
      <c r="H3839" t="e">
        <f>IF(COUNTA(CitationInformation)=0,"",IF(INDEX(AuthorList[Author Name],$A3839)="","",
CONCATENATE("  - &amp;AuthorListID",TEXT($A3839,"0000"),
"  {CitationID: *CitationID0001",
", PersonID: *PersonID",TEXT(MATCH(INDEX(AuthorList[Author Name],$A3839),People[Full Name],0),"0000"),
", AuthorOrder: ",INDEX(AuthorList[Author Number],$A3839),"}")))</f>
        <v>#REF!</v>
      </c>
      <c r="K3839" t="e">
        <f>IF(INDEX(SamplingFeatures[Feature Code],$A3839)="","",
CONCATENATE("  - &amp;SamplingFeatureID",TEXT($A3839,"0000"),
" {","SamplingFeatureUUID:  ",CHAR(34),INDEX(SamplingFeatures[Sampling Feature UUID],$A3839),CHAR(34),
", SamplingFeatureTypeCV:  ",CHAR(34),INDEX(SamplingFeatures[Sampling Feature Type],$A3839),CHAR(34),
", SamplingFeatureCode:  ",CHAR(34),INDEX(SamplingFeatures[Feature Code],$A3839),CHAR(34),
", SamplingFeatureName:  ",CHAR(34),INDEX(SamplingFeatures[Feature Name],$A3839),CHAR(34),
", SamplingFeatureDescription:  ",CHAR(34),INDEX(SamplingFeatures[Feature Description],$A3839),CHAR(34),
", SamplingFeatureGeotypeCV:  ",CHAR(34),INDEX(SamplingFeatures[Feature Geo Type],$A3839),CHAR(34),
", FeatureGeometry:  ",CHAR(34),INDEX(SamplingFeatures[Feature Geometry],$A3839),CHAR(34),
", Elevation_m:  ",CHAR(34),INDEX(SamplingFeatures[Elevation_m],$A3839),CHAR(34),
", ElevationDatumCV:  ",CHAR(34),ElevationDatum,CHAR(34),"}"))</f>
        <v>#REF!</v>
      </c>
      <c r="L3839" t="e">
        <f>IF(INDEX(SamplingFeatures[Sampling Feature Type],$A3839)&lt;&gt;"Site","",
CONCATENATE("  - &amp;SiteID",TEXT(SUMPRODUCT(--($L$3:$L3838&lt;&gt;"")),"0000"),
" {","SamplingFeatureID:  *SamplingFeatureID",TEXT($A3839,"0000"),
", SiteTypeCV:  ",CHAR(34),INDEX(Sites[Site Type],$A3839),CHAR(34),
", Latitude:  ",INDEX(Sites[Latitude],$A3839),
", Longitude:  ",INDEX(Sites[Longitude],$A3839),
", SRSName:  ",CHAR(34),LatLonDatum,CHAR(34),"}"))</f>
        <v>#REF!</v>
      </c>
      <c r="M3839" t="e">
        <f>IF(INDEX(SamplingFeatures[Sampling Feature Type],$A3839)&lt;&gt;"Specimen","",
CONCATENATE("  - &amp;SpecimenID",TEXT(SUMPRODUCT(--($M$3:$M3838&lt;&gt;"")),"0000"),
" {","SamplingFeatureID:  *SamplingFeatureID",TEXT($A3839,"0000"),
", SpecimenTypeCV:  ",CHAR(34),INDEX(Specimens[Specimen Type],$A3839),CHAR(34),
", SpecimenMediumCV:  ",INDEX(Specimens[Specimen Medium],$A3839),
", IsFieldSpecimen:  ",CHAR(34),INDEX(Specimens[Is Field Specimen?],$A3839),CHAR(34),"}"))</f>
        <v>#REF!</v>
      </c>
      <c r="N3839" t="e">
        <f>IF(COUNTA(SpatialOffsets[])=0,"", IF(INDEX(SpatialOffsets[Spatial Offset Type],$A3839)="","",
CONCATENATE("  - &amp;SpatialOffsetID",TEXT($A3839,"0000"),
" {","SpatialOffsetTypeCV:  ",CHAR(34),INDEX(SpatialOffsets[Spatial Offset Type],$A3839),CHAR(34),
", Offset1Value:  ",INDEX(SpatialOffsets[Offset 1 Value],$A3839),
", Offset1UnitID:  ",CHAR(34),INDEX(SpatialOffsets[Offset 1 Unit],$A3839),CHAR(34),
", Offset2Value:  ",INDEX(SpatialOffsets[Offset 2 Value],$A3839),
", Offset2UnitID:  ",CHAR(34),INDEX(SpatialOffsets[Offset 2 Unit],$A3839),CHAR(34),
", Offset3Value:  ",INDEX(SpatialOffsets[Offset 3 Value],$A3839),
", Offset3UnitID:  ",CHAR(34),INDEX(SpatialOffsets[Offset 3 Unit],$A3839),CHAR(34),,"}")))</f>
        <v>#REF!</v>
      </c>
      <c r="O3839" t="e">
        <f>IF(COUNTA(RelatedFeatures[])=0,"", IF(INDEX(RelatedFeatures[First Sampling Feature Code],$A3839)="","",
CONCATENATE("  - &amp;RelationID",TEXT($A3839,"0000"),
" {","SamplingFeatureID:  *SamplingFeatureID",TEXT(MATCH(INDEX(RelatedFeatures[First Sampling Feature Code],$A3839),SamplingFeatures[Feature Code],0),"0000"),
", RelationshipTypeCV:  ",CHAR(34),INDEX(RelatedFeatures[Relationship Type],$A3839),CHAR(34),
", RelatedFeatureID: *SamplingFeatureID",TEXT(MATCH(INDEX(RelatedFeatures[Second Sampling Feature Code],$A3839),SamplingFeatures[Feature Code],0),"0000"),
", SpatialOffsetID:  ",IF(INDEX(RelatedFeatures[Offset Number],$A3839)="","",CONCATENATE("*SpatialOffsetID",TEXT(INDEX(RelatedFeatures[Offset Number],$A3839),"0000"))),"}")))</f>
        <v>#REF!</v>
      </c>
      <c r="P3839" t="e">
        <f>IF(INDEX(Methods[Method Type],$A3839)="","",
CONCATENATE("  - &amp;MethodID",TEXT($A3839,"0000"),
" {","MethodTypeCV:  ",CHAR(34),INDEX(Methods[Method Type],$A3839),CHAR(34),
", MethodCode:  ",CHAR(34),INDEX(Methods[Method Code],$A3839),CHAR(34),
", MethodName:  ",CHAR(34),INDEX(Methods[Method Name],$A3839),CHAR(34),
", MethodDescription:  ",CHAR(34),INDEX(Methods[Method Description],$A3839),CHAR(34),
", MethodLink:  ",CHAR(34),INDEX(Methods[Method Link],$A3839),CHAR(34),
", OrganizationID: *OrganizationID",TEXT(MATCH(INDEX(Methods[Organization Name],$A3839),Organizations[Organization Name],0),"0000"),"}"))</f>
        <v>#REF!</v>
      </c>
      <c r="Q3839" t="e">
        <f>IF(INDEX(Variables[Variable Type],$A3839)="","",
CONCATENATE("  - &amp;VariableID",TEXT($A3839,"0000"),
" {","VariableTypeCV:  ",CHAR(34),INDEX(Variables[Variable Type],$A3839),CHAR(34),
", VariableCode:  ",CHAR(34),INDEX(Variables[Variable Code],$A3839),CHAR(34),
", VariableNameCV:  ",CHAR(34),INDEX(Variables[Variable Name],$A3839),CHAR(34),
", VariableDefinition:  ",CHAR(34),INDEX(Variables[Variable Definition],$A3839),CHAR(34),
", SpecciationCV:  ",CHAR(34),INDEX(Variables[Speciation],$A3839),CHAR(34),
", NoDataValue:  ",CHAR(34),INDEX(Variables[No Data Value],$A3839),CHAR(34),"}"))</f>
        <v>#REF!</v>
      </c>
    </row>
    <row r="3840" spans="1:17" x14ac:dyDescent="0.25">
      <c r="A3840">
        <v>3837</v>
      </c>
      <c r="D3840" t="e">
        <f>IF(INDEX(People[First Name],$A3840)="","",
CONCATENATE("  - &amp;PersonID",TEXT($A3840,"0000"),
" {","PersonFirstName:  ",CHAR(34),INDEX(People[First Name],$A3840),CHAR(34),
", PersonMiddleName:  ",CHAR(34),INDEX(People[Middle Name],$A3840),CHAR(34),
", PersonLastName:  ",CHAR(34),INDEX(People[Last Name],$A3840),CHAR(34),"}"))</f>
        <v>#REF!</v>
      </c>
      <c r="E3840" t="e">
        <f>IF(INDEX(Organizations[Organization Type '[CV']],$A3840)="","",
CONCATENATE("  - &amp;OrganizationID",TEXT($A3840,"0000"),
" {","OrganizationTypeCV:  ",CHAR(34),INDEX(Organizations[Organization Type '[CV']],$A3840),CHAR(34),
", OrganizationCode:  ",CHAR(34),INDEX(Organizations[Organization Code],$A3840),CHAR(34),
", OrganizationName:  ",CHAR(34),INDEX(Organizations[Organization Name],$A3840),CHAR(34),
", OrganizationDescription:  ",CHAR(34),INDEX(Organizations[Organization Description],$A3840),CHAR(34),
", OrganizationLink:  ",CHAR(34),INDEX(Organizations[Organization Link],$A3840),CHAR(34),"}"))</f>
        <v>#REF!</v>
      </c>
      <c r="F3840" t="e">
        <f>IF(INDEX(People[First Name],$A3840)="","",
CONCATENATE("  - &amp;AffiliationID",TEXT($A3840,"0000"),
" {PersonID: *PersonID",TEXT($A3840,"0000"),
", OrganizationID: *OrganizationID",TEXT(MATCH(INDEX(People[Organization Name],$A3840),Organizations[Organization Name],0),"0000"),
", IsPrimaryOrganizationContact: , AffiliationStartDate: , AffiliationEndDate: , PrimaryPhone: ",
", PrimaryEmail: ",CHAR(34),INDEX(People[Primary Email],$A3840),CHAR(34),
", PrimaryAddress: ",CHAR(34),INDEX(People[Primary Address],$A3840),CHAR(34),
", PersonLink: }"))</f>
        <v>#REF!</v>
      </c>
      <c r="H3840" t="e">
        <f>IF(COUNTA(CitationInformation)=0,"",IF(INDEX(AuthorList[Author Name],$A3840)="","",
CONCATENATE("  - &amp;AuthorListID",TEXT($A3840,"0000"),
"  {CitationID: *CitationID0001",
", PersonID: *PersonID",TEXT(MATCH(INDEX(AuthorList[Author Name],$A3840),People[Full Name],0),"0000"),
", AuthorOrder: ",INDEX(AuthorList[Author Number],$A3840),"}")))</f>
        <v>#REF!</v>
      </c>
      <c r="K3840" t="e">
        <f>IF(INDEX(SamplingFeatures[Feature Code],$A3840)="","",
CONCATENATE("  - &amp;SamplingFeatureID",TEXT($A3840,"0000"),
" {","SamplingFeatureUUID:  ",CHAR(34),INDEX(SamplingFeatures[Sampling Feature UUID],$A3840),CHAR(34),
", SamplingFeatureTypeCV:  ",CHAR(34),INDEX(SamplingFeatures[Sampling Feature Type],$A3840),CHAR(34),
", SamplingFeatureCode:  ",CHAR(34),INDEX(SamplingFeatures[Feature Code],$A3840),CHAR(34),
", SamplingFeatureName:  ",CHAR(34),INDEX(SamplingFeatures[Feature Name],$A3840),CHAR(34),
", SamplingFeatureDescription:  ",CHAR(34),INDEX(SamplingFeatures[Feature Description],$A3840),CHAR(34),
", SamplingFeatureGeotypeCV:  ",CHAR(34),INDEX(SamplingFeatures[Feature Geo Type],$A3840),CHAR(34),
", FeatureGeometry:  ",CHAR(34),INDEX(SamplingFeatures[Feature Geometry],$A3840),CHAR(34),
", Elevation_m:  ",CHAR(34),INDEX(SamplingFeatures[Elevation_m],$A3840),CHAR(34),
", ElevationDatumCV:  ",CHAR(34),ElevationDatum,CHAR(34),"}"))</f>
        <v>#REF!</v>
      </c>
      <c r="L3840" t="e">
        <f>IF(INDEX(SamplingFeatures[Sampling Feature Type],$A3840)&lt;&gt;"Site","",
CONCATENATE("  - &amp;SiteID",TEXT(SUMPRODUCT(--($L$3:$L3839&lt;&gt;"")),"0000"),
" {","SamplingFeatureID:  *SamplingFeatureID",TEXT($A3840,"0000"),
", SiteTypeCV:  ",CHAR(34),INDEX(Sites[Site Type],$A3840),CHAR(34),
", Latitude:  ",INDEX(Sites[Latitude],$A3840),
", Longitude:  ",INDEX(Sites[Longitude],$A3840),
", SRSName:  ",CHAR(34),LatLonDatum,CHAR(34),"}"))</f>
        <v>#REF!</v>
      </c>
      <c r="M3840" t="e">
        <f>IF(INDEX(SamplingFeatures[Sampling Feature Type],$A3840)&lt;&gt;"Specimen","",
CONCATENATE("  - &amp;SpecimenID",TEXT(SUMPRODUCT(--($M$3:$M3839&lt;&gt;"")),"0000"),
" {","SamplingFeatureID:  *SamplingFeatureID",TEXT($A3840,"0000"),
", SpecimenTypeCV:  ",CHAR(34),INDEX(Specimens[Specimen Type],$A3840),CHAR(34),
", SpecimenMediumCV:  ",INDEX(Specimens[Specimen Medium],$A3840),
", IsFieldSpecimen:  ",CHAR(34),INDEX(Specimens[Is Field Specimen?],$A3840),CHAR(34),"}"))</f>
        <v>#REF!</v>
      </c>
      <c r="N3840" t="e">
        <f>IF(COUNTA(SpatialOffsets[])=0,"", IF(INDEX(SpatialOffsets[Spatial Offset Type],$A3840)="","",
CONCATENATE("  - &amp;SpatialOffsetID",TEXT($A3840,"0000"),
" {","SpatialOffsetTypeCV:  ",CHAR(34),INDEX(SpatialOffsets[Spatial Offset Type],$A3840),CHAR(34),
", Offset1Value:  ",INDEX(SpatialOffsets[Offset 1 Value],$A3840),
", Offset1UnitID:  ",CHAR(34),INDEX(SpatialOffsets[Offset 1 Unit],$A3840),CHAR(34),
", Offset2Value:  ",INDEX(SpatialOffsets[Offset 2 Value],$A3840),
", Offset2UnitID:  ",CHAR(34),INDEX(SpatialOffsets[Offset 2 Unit],$A3840),CHAR(34),
", Offset3Value:  ",INDEX(SpatialOffsets[Offset 3 Value],$A3840),
", Offset3UnitID:  ",CHAR(34),INDEX(SpatialOffsets[Offset 3 Unit],$A3840),CHAR(34),,"}")))</f>
        <v>#REF!</v>
      </c>
      <c r="O3840" t="e">
        <f>IF(COUNTA(RelatedFeatures[])=0,"", IF(INDEX(RelatedFeatures[First Sampling Feature Code],$A3840)="","",
CONCATENATE("  - &amp;RelationID",TEXT($A3840,"0000"),
" {","SamplingFeatureID:  *SamplingFeatureID",TEXT(MATCH(INDEX(RelatedFeatures[First Sampling Feature Code],$A3840),SamplingFeatures[Feature Code],0),"0000"),
", RelationshipTypeCV:  ",CHAR(34),INDEX(RelatedFeatures[Relationship Type],$A3840),CHAR(34),
", RelatedFeatureID: *SamplingFeatureID",TEXT(MATCH(INDEX(RelatedFeatures[Second Sampling Feature Code],$A3840),SamplingFeatures[Feature Code],0),"0000"),
", SpatialOffsetID:  ",IF(INDEX(RelatedFeatures[Offset Number],$A3840)="","",CONCATENATE("*SpatialOffsetID",TEXT(INDEX(RelatedFeatures[Offset Number],$A3840),"0000"))),"}")))</f>
        <v>#REF!</v>
      </c>
      <c r="P3840" t="e">
        <f>IF(INDEX(Methods[Method Type],$A3840)="","",
CONCATENATE("  - &amp;MethodID",TEXT($A3840,"0000"),
" {","MethodTypeCV:  ",CHAR(34),INDEX(Methods[Method Type],$A3840),CHAR(34),
", MethodCode:  ",CHAR(34),INDEX(Methods[Method Code],$A3840),CHAR(34),
", MethodName:  ",CHAR(34),INDEX(Methods[Method Name],$A3840),CHAR(34),
", MethodDescription:  ",CHAR(34),INDEX(Methods[Method Description],$A3840),CHAR(34),
", MethodLink:  ",CHAR(34),INDEX(Methods[Method Link],$A3840),CHAR(34),
", OrganizationID: *OrganizationID",TEXT(MATCH(INDEX(Methods[Organization Name],$A3840),Organizations[Organization Name],0),"0000"),"}"))</f>
        <v>#REF!</v>
      </c>
      <c r="Q3840" t="e">
        <f>IF(INDEX(Variables[Variable Type],$A3840)="","",
CONCATENATE("  - &amp;VariableID",TEXT($A3840,"0000"),
" {","VariableTypeCV:  ",CHAR(34),INDEX(Variables[Variable Type],$A3840),CHAR(34),
", VariableCode:  ",CHAR(34),INDEX(Variables[Variable Code],$A3840),CHAR(34),
", VariableNameCV:  ",CHAR(34),INDEX(Variables[Variable Name],$A3840),CHAR(34),
", VariableDefinition:  ",CHAR(34),INDEX(Variables[Variable Definition],$A3840),CHAR(34),
", SpecciationCV:  ",CHAR(34),INDEX(Variables[Speciation],$A3840),CHAR(34),
", NoDataValue:  ",CHAR(34),INDEX(Variables[No Data Value],$A3840),CHAR(34),"}"))</f>
        <v>#REF!</v>
      </c>
    </row>
    <row r="3841" spans="1:17" x14ac:dyDescent="0.25">
      <c r="A3841">
        <v>3838</v>
      </c>
      <c r="D3841" t="e">
        <f>IF(INDEX(People[First Name],$A3841)="","",
CONCATENATE("  - &amp;PersonID",TEXT($A3841,"0000"),
" {","PersonFirstName:  ",CHAR(34),INDEX(People[First Name],$A3841),CHAR(34),
", PersonMiddleName:  ",CHAR(34),INDEX(People[Middle Name],$A3841),CHAR(34),
", PersonLastName:  ",CHAR(34),INDEX(People[Last Name],$A3841),CHAR(34),"}"))</f>
        <v>#REF!</v>
      </c>
      <c r="E3841" t="e">
        <f>IF(INDEX(Organizations[Organization Type '[CV']],$A3841)="","",
CONCATENATE("  - &amp;OrganizationID",TEXT($A3841,"0000"),
" {","OrganizationTypeCV:  ",CHAR(34),INDEX(Organizations[Organization Type '[CV']],$A3841),CHAR(34),
", OrganizationCode:  ",CHAR(34),INDEX(Organizations[Organization Code],$A3841),CHAR(34),
", OrganizationName:  ",CHAR(34),INDEX(Organizations[Organization Name],$A3841),CHAR(34),
", OrganizationDescription:  ",CHAR(34),INDEX(Organizations[Organization Description],$A3841),CHAR(34),
", OrganizationLink:  ",CHAR(34),INDEX(Organizations[Organization Link],$A3841),CHAR(34),"}"))</f>
        <v>#REF!</v>
      </c>
      <c r="F3841" t="e">
        <f>IF(INDEX(People[First Name],$A3841)="","",
CONCATENATE("  - &amp;AffiliationID",TEXT($A3841,"0000"),
" {PersonID: *PersonID",TEXT($A3841,"0000"),
", OrganizationID: *OrganizationID",TEXT(MATCH(INDEX(People[Organization Name],$A3841),Organizations[Organization Name],0),"0000"),
", IsPrimaryOrganizationContact: , AffiliationStartDate: , AffiliationEndDate: , PrimaryPhone: ",
", PrimaryEmail: ",CHAR(34),INDEX(People[Primary Email],$A3841),CHAR(34),
", PrimaryAddress: ",CHAR(34),INDEX(People[Primary Address],$A3841),CHAR(34),
", PersonLink: }"))</f>
        <v>#REF!</v>
      </c>
      <c r="H3841" t="e">
        <f>IF(COUNTA(CitationInformation)=0,"",IF(INDEX(AuthorList[Author Name],$A3841)="","",
CONCATENATE("  - &amp;AuthorListID",TEXT($A3841,"0000"),
"  {CitationID: *CitationID0001",
", PersonID: *PersonID",TEXT(MATCH(INDEX(AuthorList[Author Name],$A3841),People[Full Name],0),"0000"),
", AuthorOrder: ",INDEX(AuthorList[Author Number],$A3841),"}")))</f>
        <v>#REF!</v>
      </c>
      <c r="K3841" t="e">
        <f>IF(INDEX(SamplingFeatures[Feature Code],$A3841)="","",
CONCATENATE("  - &amp;SamplingFeatureID",TEXT($A3841,"0000"),
" {","SamplingFeatureUUID:  ",CHAR(34),INDEX(SamplingFeatures[Sampling Feature UUID],$A3841),CHAR(34),
", SamplingFeatureTypeCV:  ",CHAR(34),INDEX(SamplingFeatures[Sampling Feature Type],$A3841),CHAR(34),
", SamplingFeatureCode:  ",CHAR(34),INDEX(SamplingFeatures[Feature Code],$A3841),CHAR(34),
", SamplingFeatureName:  ",CHAR(34),INDEX(SamplingFeatures[Feature Name],$A3841),CHAR(34),
", SamplingFeatureDescription:  ",CHAR(34),INDEX(SamplingFeatures[Feature Description],$A3841),CHAR(34),
", SamplingFeatureGeotypeCV:  ",CHAR(34),INDEX(SamplingFeatures[Feature Geo Type],$A3841),CHAR(34),
", FeatureGeometry:  ",CHAR(34),INDEX(SamplingFeatures[Feature Geometry],$A3841),CHAR(34),
", Elevation_m:  ",CHAR(34),INDEX(SamplingFeatures[Elevation_m],$A3841),CHAR(34),
", ElevationDatumCV:  ",CHAR(34),ElevationDatum,CHAR(34),"}"))</f>
        <v>#REF!</v>
      </c>
      <c r="L3841" t="e">
        <f>IF(INDEX(SamplingFeatures[Sampling Feature Type],$A3841)&lt;&gt;"Site","",
CONCATENATE("  - &amp;SiteID",TEXT(SUMPRODUCT(--($L$3:$L3840&lt;&gt;"")),"0000"),
" {","SamplingFeatureID:  *SamplingFeatureID",TEXT($A3841,"0000"),
", SiteTypeCV:  ",CHAR(34),INDEX(Sites[Site Type],$A3841),CHAR(34),
", Latitude:  ",INDEX(Sites[Latitude],$A3841),
", Longitude:  ",INDEX(Sites[Longitude],$A3841),
", SRSName:  ",CHAR(34),LatLonDatum,CHAR(34),"}"))</f>
        <v>#REF!</v>
      </c>
      <c r="M3841" t="e">
        <f>IF(INDEX(SamplingFeatures[Sampling Feature Type],$A3841)&lt;&gt;"Specimen","",
CONCATENATE("  - &amp;SpecimenID",TEXT(SUMPRODUCT(--($M$3:$M3840&lt;&gt;"")),"0000"),
" {","SamplingFeatureID:  *SamplingFeatureID",TEXT($A3841,"0000"),
", SpecimenTypeCV:  ",CHAR(34),INDEX(Specimens[Specimen Type],$A3841),CHAR(34),
", SpecimenMediumCV:  ",INDEX(Specimens[Specimen Medium],$A3841),
", IsFieldSpecimen:  ",CHAR(34),INDEX(Specimens[Is Field Specimen?],$A3841),CHAR(34),"}"))</f>
        <v>#REF!</v>
      </c>
      <c r="N3841" t="e">
        <f>IF(COUNTA(SpatialOffsets[])=0,"", IF(INDEX(SpatialOffsets[Spatial Offset Type],$A3841)="","",
CONCATENATE("  - &amp;SpatialOffsetID",TEXT($A3841,"0000"),
" {","SpatialOffsetTypeCV:  ",CHAR(34),INDEX(SpatialOffsets[Spatial Offset Type],$A3841),CHAR(34),
", Offset1Value:  ",INDEX(SpatialOffsets[Offset 1 Value],$A3841),
", Offset1UnitID:  ",CHAR(34),INDEX(SpatialOffsets[Offset 1 Unit],$A3841),CHAR(34),
", Offset2Value:  ",INDEX(SpatialOffsets[Offset 2 Value],$A3841),
", Offset2UnitID:  ",CHAR(34),INDEX(SpatialOffsets[Offset 2 Unit],$A3841),CHAR(34),
", Offset3Value:  ",INDEX(SpatialOffsets[Offset 3 Value],$A3841),
", Offset3UnitID:  ",CHAR(34),INDEX(SpatialOffsets[Offset 3 Unit],$A3841),CHAR(34),,"}")))</f>
        <v>#REF!</v>
      </c>
      <c r="O3841" t="e">
        <f>IF(COUNTA(RelatedFeatures[])=0,"", IF(INDEX(RelatedFeatures[First Sampling Feature Code],$A3841)="","",
CONCATENATE("  - &amp;RelationID",TEXT($A3841,"0000"),
" {","SamplingFeatureID:  *SamplingFeatureID",TEXT(MATCH(INDEX(RelatedFeatures[First Sampling Feature Code],$A3841),SamplingFeatures[Feature Code],0),"0000"),
", RelationshipTypeCV:  ",CHAR(34),INDEX(RelatedFeatures[Relationship Type],$A3841),CHAR(34),
", RelatedFeatureID: *SamplingFeatureID",TEXT(MATCH(INDEX(RelatedFeatures[Second Sampling Feature Code],$A3841),SamplingFeatures[Feature Code],0),"0000"),
", SpatialOffsetID:  ",IF(INDEX(RelatedFeatures[Offset Number],$A3841)="","",CONCATENATE("*SpatialOffsetID",TEXT(INDEX(RelatedFeatures[Offset Number],$A3841),"0000"))),"}")))</f>
        <v>#REF!</v>
      </c>
      <c r="P3841" t="e">
        <f>IF(INDEX(Methods[Method Type],$A3841)="","",
CONCATENATE("  - &amp;MethodID",TEXT($A3841,"0000"),
" {","MethodTypeCV:  ",CHAR(34),INDEX(Methods[Method Type],$A3841),CHAR(34),
", MethodCode:  ",CHAR(34),INDEX(Methods[Method Code],$A3841),CHAR(34),
", MethodName:  ",CHAR(34),INDEX(Methods[Method Name],$A3841),CHAR(34),
", MethodDescription:  ",CHAR(34),INDEX(Methods[Method Description],$A3841),CHAR(34),
", MethodLink:  ",CHAR(34),INDEX(Methods[Method Link],$A3841),CHAR(34),
", OrganizationID: *OrganizationID",TEXT(MATCH(INDEX(Methods[Organization Name],$A3841),Organizations[Organization Name],0),"0000"),"}"))</f>
        <v>#REF!</v>
      </c>
      <c r="Q3841" t="e">
        <f>IF(INDEX(Variables[Variable Type],$A3841)="","",
CONCATENATE("  - &amp;VariableID",TEXT($A3841,"0000"),
" {","VariableTypeCV:  ",CHAR(34),INDEX(Variables[Variable Type],$A3841),CHAR(34),
", VariableCode:  ",CHAR(34),INDEX(Variables[Variable Code],$A3841),CHAR(34),
", VariableNameCV:  ",CHAR(34),INDEX(Variables[Variable Name],$A3841),CHAR(34),
", VariableDefinition:  ",CHAR(34),INDEX(Variables[Variable Definition],$A3841),CHAR(34),
", SpecciationCV:  ",CHAR(34),INDEX(Variables[Speciation],$A3841),CHAR(34),
", NoDataValue:  ",CHAR(34),INDEX(Variables[No Data Value],$A3841),CHAR(34),"}"))</f>
        <v>#REF!</v>
      </c>
    </row>
    <row r="3842" spans="1:17" x14ac:dyDescent="0.25">
      <c r="A3842">
        <v>3839</v>
      </c>
      <c r="D3842" t="e">
        <f>IF(INDEX(People[First Name],$A3842)="","",
CONCATENATE("  - &amp;PersonID",TEXT($A3842,"0000"),
" {","PersonFirstName:  ",CHAR(34),INDEX(People[First Name],$A3842),CHAR(34),
", PersonMiddleName:  ",CHAR(34),INDEX(People[Middle Name],$A3842),CHAR(34),
", PersonLastName:  ",CHAR(34),INDEX(People[Last Name],$A3842),CHAR(34),"}"))</f>
        <v>#REF!</v>
      </c>
      <c r="E3842" t="e">
        <f>IF(INDEX(Organizations[Organization Type '[CV']],$A3842)="","",
CONCATENATE("  - &amp;OrganizationID",TEXT($A3842,"0000"),
" {","OrganizationTypeCV:  ",CHAR(34),INDEX(Organizations[Organization Type '[CV']],$A3842),CHAR(34),
", OrganizationCode:  ",CHAR(34),INDEX(Organizations[Organization Code],$A3842),CHAR(34),
", OrganizationName:  ",CHAR(34),INDEX(Organizations[Organization Name],$A3842),CHAR(34),
", OrganizationDescription:  ",CHAR(34),INDEX(Organizations[Organization Description],$A3842),CHAR(34),
", OrganizationLink:  ",CHAR(34),INDEX(Organizations[Organization Link],$A3842),CHAR(34),"}"))</f>
        <v>#REF!</v>
      </c>
      <c r="F3842" t="e">
        <f>IF(INDEX(People[First Name],$A3842)="","",
CONCATENATE("  - &amp;AffiliationID",TEXT($A3842,"0000"),
" {PersonID: *PersonID",TEXT($A3842,"0000"),
", OrganizationID: *OrganizationID",TEXT(MATCH(INDEX(People[Organization Name],$A3842),Organizations[Organization Name],0),"0000"),
", IsPrimaryOrganizationContact: , AffiliationStartDate: , AffiliationEndDate: , PrimaryPhone: ",
", PrimaryEmail: ",CHAR(34),INDEX(People[Primary Email],$A3842),CHAR(34),
", PrimaryAddress: ",CHAR(34),INDEX(People[Primary Address],$A3842),CHAR(34),
", PersonLink: }"))</f>
        <v>#REF!</v>
      </c>
      <c r="H3842" t="e">
        <f>IF(COUNTA(CitationInformation)=0,"",IF(INDEX(AuthorList[Author Name],$A3842)="","",
CONCATENATE("  - &amp;AuthorListID",TEXT($A3842,"0000"),
"  {CitationID: *CitationID0001",
", PersonID: *PersonID",TEXT(MATCH(INDEX(AuthorList[Author Name],$A3842),People[Full Name],0),"0000"),
", AuthorOrder: ",INDEX(AuthorList[Author Number],$A3842),"}")))</f>
        <v>#REF!</v>
      </c>
      <c r="K3842" t="e">
        <f>IF(INDEX(SamplingFeatures[Feature Code],$A3842)="","",
CONCATENATE("  - &amp;SamplingFeatureID",TEXT($A3842,"0000"),
" {","SamplingFeatureUUID:  ",CHAR(34),INDEX(SamplingFeatures[Sampling Feature UUID],$A3842),CHAR(34),
", SamplingFeatureTypeCV:  ",CHAR(34),INDEX(SamplingFeatures[Sampling Feature Type],$A3842),CHAR(34),
", SamplingFeatureCode:  ",CHAR(34),INDEX(SamplingFeatures[Feature Code],$A3842),CHAR(34),
", SamplingFeatureName:  ",CHAR(34),INDEX(SamplingFeatures[Feature Name],$A3842),CHAR(34),
", SamplingFeatureDescription:  ",CHAR(34),INDEX(SamplingFeatures[Feature Description],$A3842),CHAR(34),
", SamplingFeatureGeotypeCV:  ",CHAR(34),INDEX(SamplingFeatures[Feature Geo Type],$A3842),CHAR(34),
", FeatureGeometry:  ",CHAR(34),INDEX(SamplingFeatures[Feature Geometry],$A3842),CHAR(34),
", Elevation_m:  ",CHAR(34),INDEX(SamplingFeatures[Elevation_m],$A3842),CHAR(34),
", ElevationDatumCV:  ",CHAR(34),ElevationDatum,CHAR(34),"}"))</f>
        <v>#REF!</v>
      </c>
      <c r="L3842" t="e">
        <f>IF(INDEX(SamplingFeatures[Sampling Feature Type],$A3842)&lt;&gt;"Site","",
CONCATENATE("  - &amp;SiteID",TEXT(SUMPRODUCT(--($L$3:$L3841&lt;&gt;"")),"0000"),
" {","SamplingFeatureID:  *SamplingFeatureID",TEXT($A3842,"0000"),
", SiteTypeCV:  ",CHAR(34),INDEX(Sites[Site Type],$A3842),CHAR(34),
", Latitude:  ",INDEX(Sites[Latitude],$A3842),
", Longitude:  ",INDEX(Sites[Longitude],$A3842),
", SRSName:  ",CHAR(34),LatLonDatum,CHAR(34),"}"))</f>
        <v>#REF!</v>
      </c>
      <c r="M3842" t="e">
        <f>IF(INDEX(SamplingFeatures[Sampling Feature Type],$A3842)&lt;&gt;"Specimen","",
CONCATENATE("  - &amp;SpecimenID",TEXT(SUMPRODUCT(--($M$3:$M3841&lt;&gt;"")),"0000"),
" {","SamplingFeatureID:  *SamplingFeatureID",TEXT($A3842,"0000"),
", SpecimenTypeCV:  ",CHAR(34),INDEX(Specimens[Specimen Type],$A3842),CHAR(34),
", SpecimenMediumCV:  ",INDEX(Specimens[Specimen Medium],$A3842),
", IsFieldSpecimen:  ",CHAR(34),INDEX(Specimens[Is Field Specimen?],$A3842),CHAR(34),"}"))</f>
        <v>#REF!</v>
      </c>
      <c r="N3842" t="e">
        <f>IF(COUNTA(SpatialOffsets[])=0,"", IF(INDEX(SpatialOffsets[Spatial Offset Type],$A3842)="","",
CONCATENATE("  - &amp;SpatialOffsetID",TEXT($A3842,"0000"),
" {","SpatialOffsetTypeCV:  ",CHAR(34),INDEX(SpatialOffsets[Spatial Offset Type],$A3842),CHAR(34),
", Offset1Value:  ",INDEX(SpatialOffsets[Offset 1 Value],$A3842),
", Offset1UnitID:  ",CHAR(34),INDEX(SpatialOffsets[Offset 1 Unit],$A3842),CHAR(34),
", Offset2Value:  ",INDEX(SpatialOffsets[Offset 2 Value],$A3842),
", Offset2UnitID:  ",CHAR(34),INDEX(SpatialOffsets[Offset 2 Unit],$A3842),CHAR(34),
", Offset3Value:  ",INDEX(SpatialOffsets[Offset 3 Value],$A3842),
", Offset3UnitID:  ",CHAR(34),INDEX(SpatialOffsets[Offset 3 Unit],$A3842),CHAR(34),,"}")))</f>
        <v>#REF!</v>
      </c>
      <c r="O3842" t="e">
        <f>IF(COUNTA(RelatedFeatures[])=0,"", IF(INDEX(RelatedFeatures[First Sampling Feature Code],$A3842)="","",
CONCATENATE("  - &amp;RelationID",TEXT($A3842,"0000"),
" {","SamplingFeatureID:  *SamplingFeatureID",TEXT(MATCH(INDEX(RelatedFeatures[First Sampling Feature Code],$A3842),SamplingFeatures[Feature Code],0),"0000"),
", RelationshipTypeCV:  ",CHAR(34),INDEX(RelatedFeatures[Relationship Type],$A3842),CHAR(34),
", RelatedFeatureID: *SamplingFeatureID",TEXT(MATCH(INDEX(RelatedFeatures[Second Sampling Feature Code],$A3842),SamplingFeatures[Feature Code],0),"0000"),
", SpatialOffsetID:  ",IF(INDEX(RelatedFeatures[Offset Number],$A3842)="","",CONCATENATE("*SpatialOffsetID",TEXT(INDEX(RelatedFeatures[Offset Number],$A3842),"0000"))),"}")))</f>
        <v>#REF!</v>
      </c>
      <c r="P3842" t="e">
        <f>IF(INDEX(Methods[Method Type],$A3842)="","",
CONCATENATE("  - &amp;MethodID",TEXT($A3842,"0000"),
" {","MethodTypeCV:  ",CHAR(34),INDEX(Methods[Method Type],$A3842),CHAR(34),
", MethodCode:  ",CHAR(34),INDEX(Methods[Method Code],$A3842),CHAR(34),
", MethodName:  ",CHAR(34),INDEX(Methods[Method Name],$A3842),CHAR(34),
", MethodDescription:  ",CHAR(34),INDEX(Methods[Method Description],$A3842),CHAR(34),
", MethodLink:  ",CHAR(34),INDEX(Methods[Method Link],$A3842),CHAR(34),
", OrganizationID: *OrganizationID",TEXT(MATCH(INDEX(Methods[Organization Name],$A3842),Organizations[Organization Name],0),"0000"),"}"))</f>
        <v>#REF!</v>
      </c>
      <c r="Q3842" t="e">
        <f>IF(INDEX(Variables[Variable Type],$A3842)="","",
CONCATENATE("  - &amp;VariableID",TEXT($A3842,"0000"),
" {","VariableTypeCV:  ",CHAR(34),INDEX(Variables[Variable Type],$A3842),CHAR(34),
", VariableCode:  ",CHAR(34),INDEX(Variables[Variable Code],$A3842),CHAR(34),
", VariableNameCV:  ",CHAR(34),INDEX(Variables[Variable Name],$A3842),CHAR(34),
", VariableDefinition:  ",CHAR(34),INDEX(Variables[Variable Definition],$A3842),CHAR(34),
", SpecciationCV:  ",CHAR(34),INDEX(Variables[Speciation],$A3842),CHAR(34),
", NoDataValue:  ",CHAR(34),INDEX(Variables[No Data Value],$A3842),CHAR(34),"}"))</f>
        <v>#REF!</v>
      </c>
    </row>
    <row r="3843" spans="1:17" x14ac:dyDescent="0.25">
      <c r="A3843">
        <v>3840</v>
      </c>
      <c r="D3843" t="e">
        <f>IF(INDEX(People[First Name],$A3843)="","",
CONCATENATE("  - &amp;PersonID",TEXT($A3843,"0000"),
" {","PersonFirstName:  ",CHAR(34),INDEX(People[First Name],$A3843),CHAR(34),
", PersonMiddleName:  ",CHAR(34),INDEX(People[Middle Name],$A3843),CHAR(34),
", PersonLastName:  ",CHAR(34),INDEX(People[Last Name],$A3843),CHAR(34),"}"))</f>
        <v>#REF!</v>
      </c>
      <c r="E3843" t="e">
        <f>IF(INDEX(Organizations[Organization Type '[CV']],$A3843)="","",
CONCATENATE("  - &amp;OrganizationID",TEXT($A3843,"0000"),
" {","OrganizationTypeCV:  ",CHAR(34),INDEX(Organizations[Organization Type '[CV']],$A3843),CHAR(34),
", OrganizationCode:  ",CHAR(34),INDEX(Organizations[Organization Code],$A3843),CHAR(34),
", OrganizationName:  ",CHAR(34),INDEX(Organizations[Organization Name],$A3843),CHAR(34),
", OrganizationDescription:  ",CHAR(34),INDEX(Organizations[Organization Description],$A3843),CHAR(34),
", OrganizationLink:  ",CHAR(34),INDEX(Organizations[Organization Link],$A3843),CHAR(34),"}"))</f>
        <v>#REF!</v>
      </c>
      <c r="F3843" t="e">
        <f>IF(INDEX(People[First Name],$A3843)="","",
CONCATENATE("  - &amp;AffiliationID",TEXT($A3843,"0000"),
" {PersonID: *PersonID",TEXT($A3843,"0000"),
", OrganizationID: *OrganizationID",TEXT(MATCH(INDEX(People[Organization Name],$A3843),Organizations[Organization Name],0),"0000"),
", IsPrimaryOrganizationContact: , AffiliationStartDate: , AffiliationEndDate: , PrimaryPhone: ",
", PrimaryEmail: ",CHAR(34),INDEX(People[Primary Email],$A3843),CHAR(34),
", PrimaryAddress: ",CHAR(34),INDEX(People[Primary Address],$A3843),CHAR(34),
", PersonLink: }"))</f>
        <v>#REF!</v>
      </c>
      <c r="H3843" t="e">
        <f>IF(COUNTA(CitationInformation)=0,"",IF(INDEX(AuthorList[Author Name],$A3843)="","",
CONCATENATE("  - &amp;AuthorListID",TEXT($A3843,"0000"),
"  {CitationID: *CitationID0001",
", PersonID: *PersonID",TEXT(MATCH(INDEX(AuthorList[Author Name],$A3843),People[Full Name],0),"0000"),
", AuthorOrder: ",INDEX(AuthorList[Author Number],$A3843),"}")))</f>
        <v>#REF!</v>
      </c>
      <c r="K3843" t="e">
        <f>IF(INDEX(SamplingFeatures[Feature Code],$A3843)="","",
CONCATENATE("  - &amp;SamplingFeatureID",TEXT($A3843,"0000"),
" {","SamplingFeatureUUID:  ",CHAR(34),INDEX(SamplingFeatures[Sampling Feature UUID],$A3843),CHAR(34),
", SamplingFeatureTypeCV:  ",CHAR(34),INDEX(SamplingFeatures[Sampling Feature Type],$A3843),CHAR(34),
", SamplingFeatureCode:  ",CHAR(34),INDEX(SamplingFeatures[Feature Code],$A3843),CHAR(34),
", SamplingFeatureName:  ",CHAR(34),INDEX(SamplingFeatures[Feature Name],$A3843),CHAR(34),
", SamplingFeatureDescription:  ",CHAR(34),INDEX(SamplingFeatures[Feature Description],$A3843),CHAR(34),
", SamplingFeatureGeotypeCV:  ",CHAR(34),INDEX(SamplingFeatures[Feature Geo Type],$A3843),CHAR(34),
", FeatureGeometry:  ",CHAR(34),INDEX(SamplingFeatures[Feature Geometry],$A3843),CHAR(34),
", Elevation_m:  ",CHAR(34),INDEX(SamplingFeatures[Elevation_m],$A3843),CHAR(34),
", ElevationDatumCV:  ",CHAR(34),ElevationDatum,CHAR(34),"}"))</f>
        <v>#REF!</v>
      </c>
      <c r="L3843" t="e">
        <f>IF(INDEX(SamplingFeatures[Sampling Feature Type],$A3843)&lt;&gt;"Site","",
CONCATENATE("  - &amp;SiteID",TEXT(SUMPRODUCT(--($L$3:$L3842&lt;&gt;"")),"0000"),
" {","SamplingFeatureID:  *SamplingFeatureID",TEXT($A3843,"0000"),
", SiteTypeCV:  ",CHAR(34),INDEX(Sites[Site Type],$A3843),CHAR(34),
", Latitude:  ",INDEX(Sites[Latitude],$A3843),
", Longitude:  ",INDEX(Sites[Longitude],$A3843),
", SRSName:  ",CHAR(34),LatLonDatum,CHAR(34),"}"))</f>
        <v>#REF!</v>
      </c>
      <c r="M3843" t="e">
        <f>IF(INDEX(SamplingFeatures[Sampling Feature Type],$A3843)&lt;&gt;"Specimen","",
CONCATENATE("  - &amp;SpecimenID",TEXT(SUMPRODUCT(--($M$3:$M3842&lt;&gt;"")),"0000"),
" {","SamplingFeatureID:  *SamplingFeatureID",TEXT($A3843,"0000"),
", SpecimenTypeCV:  ",CHAR(34),INDEX(Specimens[Specimen Type],$A3843),CHAR(34),
", SpecimenMediumCV:  ",INDEX(Specimens[Specimen Medium],$A3843),
", IsFieldSpecimen:  ",CHAR(34),INDEX(Specimens[Is Field Specimen?],$A3843),CHAR(34),"}"))</f>
        <v>#REF!</v>
      </c>
      <c r="N3843" t="e">
        <f>IF(COUNTA(SpatialOffsets[])=0,"", IF(INDEX(SpatialOffsets[Spatial Offset Type],$A3843)="","",
CONCATENATE("  - &amp;SpatialOffsetID",TEXT($A3843,"0000"),
" {","SpatialOffsetTypeCV:  ",CHAR(34),INDEX(SpatialOffsets[Spatial Offset Type],$A3843),CHAR(34),
", Offset1Value:  ",INDEX(SpatialOffsets[Offset 1 Value],$A3843),
", Offset1UnitID:  ",CHAR(34),INDEX(SpatialOffsets[Offset 1 Unit],$A3843),CHAR(34),
", Offset2Value:  ",INDEX(SpatialOffsets[Offset 2 Value],$A3843),
", Offset2UnitID:  ",CHAR(34),INDEX(SpatialOffsets[Offset 2 Unit],$A3843),CHAR(34),
", Offset3Value:  ",INDEX(SpatialOffsets[Offset 3 Value],$A3843),
", Offset3UnitID:  ",CHAR(34),INDEX(SpatialOffsets[Offset 3 Unit],$A3843),CHAR(34),,"}")))</f>
        <v>#REF!</v>
      </c>
      <c r="O3843" t="e">
        <f>IF(COUNTA(RelatedFeatures[])=0,"", IF(INDEX(RelatedFeatures[First Sampling Feature Code],$A3843)="","",
CONCATENATE("  - &amp;RelationID",TEXT($A3843,"0000"),
" {","SamplingFeatureID:  *SamplingFeatureID",TEXT(MATCH(INDEX(RelatedFeatures[First Sampling Feature Code],$A3843),SamplingFeatures[Feature Code],0),"0000"),
", RelationshipTypeCV:  ",CHAR(34),INDEX(RelatedFeatures[Relationship Type],$A3843),CHAR(34),
", RelatedFeatureID: *SamplingFeatureID",TEXT(MATCH(INDEX(RelatedFeatures[Second Sampling Feature Code],$A3843),SamplingFeatures[Feature Code],0),"0000"),
", SpatialOffsetID:  ",IF(INDEX(RelatedFeatures[Offset Number],$A3843)="","",CONCATENATE("*SpatialOffsetID",TEXT(INDEX(RelatedFeatures[Offset Number],$A3843),"0000"))),"}")))</f>
        <v>#REF!</v>
      </c>
      <c r="P3843" t="e">
        <f>IF(INDEX(Methods[Method Type],$A3843)="","",
CONCATENATE("  - &amp;MethodID",TEXT($A3843,"0000"),
" {","MethodTypeCV:  ",CHAR(34),INDEX(Methods[Method Type],$A3843),CHAR(34),
", MethodCode:  ",CHAR(34),INDEX(Methods[Method Code],$A3843),CHAR(34),
", MethodName:  ",CHAR(34),INDEX(Methods[Method Name],$A3843),CHAR(34),
", MethodDescription:  ",CHAR(34),INDEX(Methods[Method Description],$A3843),CHAR(34),
", MethodLink:  ",CHAR(34),INDEX(Methods[Method Link],$A3843),CHAR(34),
", OrganizationID: *OrganizationID",TEXT(MATCH(INDEX(Methods[Organization Name],$A3843),Organizations[Organization Name],0),"0000"),"}"))</f>
        <v>#REF!</v>
      </c>
      <c r="Q3843" t="e">
        <f>IF(INDEX(Variables[Variable Type],$A3843)="","",
CONCATENATE("  - &amp;VariableID",TEXT($A3843,"0000"),
" {","VariableTypeCV:  ",CHAR(34),INDEX(Variables[Variable Type],$A3843),CHAR(34),
", VariableCode:  ",CHAR(34),INDEX(Variables[Variable Code],$A3843),CHAR(34),
", VariableNameCV:  ",CHAR(34),INDEX(Variables[Variable Name],$A3843),CHAR(34),
", VariableDefinition:  ",CHAR(34),INDEX(Variables[Variable Definition],$A3843),CHAR(34),
", SpecciationCV:  ",CHAR(34),INDEX(Variables[Speciation],$A3843),CHAR(34),
", NoDataValue:  ",CHAR(34),INDEX(Variables[No Data Value],$A3843),CHAR(34),"}"))</f>
        <v>#REF!</v>
      </c>
    </row>
    <row r="3844" spans="1:17" x14ac:dyDescent="0.25">
      <c r="A3844">
        <v>3841</v>
      </c>
      <c r="D3844" t="e">
        <f>IF(INDEX(People[First Name],$A3844)="","",
CONCATENATE("  - &amp;PersonID",TEXT($A3844,"0000"),
" {","PersonFirstName:  ",CHAR(34),INDEX(People[First Name],$A3844),CHAR(34),
", PersonMiddleName:  ",CHAR(34),INDEX(People[Middle Name],$A3844),CHAR(34),
", PersonLastName:  ",CHAR(34),INDEX(People[Last Name],$A3844),CHAR(34),"}"))</f>
        <v>#REF!</v>
      </c>
      <c r="E3844" t="e">
        <f>IF(INDEX(Organizations[Organization Type '[CV']],$A3844)="","",
CONCATENATE("  - &amp;OrganizationID",TEXT($A3844,"0000"),
" {","OrganizationTypeCV:  ",CHAR(34),INDEX(Organizations[Organization Type '[CV']],$A3844),CHAR(34),
", OrganizationCode:  ",CHAR(34),INDEX(Organizations[Organization Code],$A3844),CHAR(34),
", OrganizationName:  ",CHAR(34),INDEX(Organizations[Organization Name],$A3844),CHAR(34),
", OrganizationDescription:  ",CHAR(34),INDEX(Organizations[Organization Description],$A3844),CHAR(34),
", OrganizationLink:  ",CHAR(34),INDEX(Organizations[Organization Link],$A3844),CHAR(34),"}"))</f>
        <v>#REF!</v>
      </c>
      <c r="F3844" t="e">
        <f>IF(INDEX(People[First Name],$A3844)="","",
CONCATENATE("  - &amp;AffiliationID",TEXT($A3844,"0000"),
" {PersonID: *PersonID",TEXT($A3844,"0000"),
", OrganizationID: *OrganizationID",TEXT(MATCH(INDEX(People[Organization Name],$A3844),Organizations[Organization Name],0),"0000"),
", IsPrimaryOrganizationContact: , AffiliationStartDate: , AffiliationEndDate: , PrimaryPhone: ",
", PrimaryEmail: ",CHAR(34),INDEX(People[Primary Email],$A3844),CHAR(34),
", PrimaryAddress: ",CHAR(34),INDEX(People[Primary Address],$A3844),CHAR(34),
", PersonLink: }"))</f>
        <v>#REF!</v>
      </c>
      <c r="H3844" t="e">
        <f>IF(COUNTA(CitationInformation)=0,"",IF(INDEX(AuthorList[Author Name],$A3844)="","",
CONCATENATE("  - &amp;AuthorListID",TEXT($A3844,"0000"),
"  {CitationID: *CitationID0001",
", PersonID: *PersonID",TEXT(MATCH(INDEX(AuthorList[Author Name],$A3844),People[Full Name],0),"0000"),
", AuthorOrder: ",INDEX(AuthorList[Author Number],$A3844),"}")))</f>
        <v>#REF!</v>
      </c>
      <c r="K3844" t="e">
        <f>IF(INDEX(SamplingFeatures[Feature Code],$A3844)="","",
CONCATENATE("  - &amp;SamplingFeatureID",TEXT($A3844,"0000"),
" {","SamplingFeatureUUID:  ",CHAR(34),INDEX(SamplingFeatures[Sampling Feature UUID],$A3844),CHAR(34),
", SamplingFeatureTypeCV:  ",CHAR(34),INDEX(SamplingFeatures[Sampling Feature Type],$A3844),CHAR(34),
", SamplingFeatureCode:  ",CHAR(34),INDEX(SamplingFeatures[Feature Code],$A3844),CHAR(34),
", SamplingFeatureName:  ",CHAR(34),INDEX(SamplingFeatures[Feature Name],$A3844),CHAR(34),
", SamplingFeatureDescription:  ",CHAR(34),INDEX(SamplingFeatures[Feature Description],$A3844),CHAR(34),
", SamplingFeatureGeotypeCV:  ",CHAR(34),INDEX(SamplingFeatures[Feature Geo Type],$A3844),CHAR(34),
", FeatureGeometry:  ",CHAR(34),INDEX(SamplingFeatures[Feature Geometry],$A3844),CHAR(34),
", Elevation_m:  ",CHAR(34),INDEX(SamplingFeatures[Elevation_m],$A3844),CHAR(34),
", ElevationDatumCV:  ",CHAR(34),ElevationDatum,CHAR(34),"}"))</f>
        <v>#REF!</v>
      </c>
      <c r="L3844" t="e">
        <f>IF(INDEX(SamplingFeatures[Sampling Feature Type],$A3844)&lt;&gt;"Site","",
CONCATENATE("  - &amp;SiteID",TEXT(SUMPRODUCT(--($L$3:$L3843&lt;&gt;"")),"0000"),
" {","SamplingFeatureID:  *SamplingFeatureID",TEXT($A3844,"0000"),
", SiteTypeCV:  ",CHAR(34),INDEX(Sites[Site Type],$A3844),CHAR(34),
", Latitude:  ",INDEX(Sites[Latitude],$A3844),
", Longitude:  ",INDEX(Sites[Longitude],$A3844),
", SRSName:  ",CHAR(34),LatLonDatum,CHAR(34),"}"))</f>
        <v>#REF!</v>
      </c>
      <c r="M3844" t="e">
        <f>IF(INDEX(SamplingFeatures[Sampling Feature Type],$A3844)&lt;&gt;"Specimen","",
CONCATENATE("  - &amp;SpecimenID",TEXT(SUMPRODUCT(--($M$3:$M3843&lt;&gt;"")),"0000"),
" {","SamplingFeatureID:  *SamplingFeatureID",TEXT($A3844,"0000"),
", SpecimenTypeCV:  ",CHAR(34),INDEX(Specimens[Specimen Type],$A3844),CHAR(34),
", SpecimenMediumCV:  ",INDEX(Specimens[Specimen Medium],$A3844),
", IsFieldSpecimen:  ",CHAR(34),INDEX(Specimens[Is Field Specimen?],$A3844),CHAR(34),"}"))</f>
        <v>#REF!</v>
      </c>
      <c r="N3844" t="e">
        <f>IF(COUNTA(SpatialOffsets[])=0,"", IF(INDEX(SpatialOffsets[Spatial Offset Type],$A3844)="","",
CONCATENATE("  - &amp;SpatialOffsetID",TEXT($A3844,"0000"),
" {","SpatialOffsetTypeCV:  ",CHAR(34),INDEX(SpatialOffsets[Spatial Offset Type],$A3844),CHAR(34),
", Offset1Value:  ",INDEX(SpatialOffsets[Offset 1 Value],$A3844),
", Offset1UnitID:  ",CHAR(34),INDEX(SpatialOffsets[Offset 1 Unit],$A3844),CHAR(34),
", Offset2Value:  ",INDEX(SpatialOffsets[Offset 2 Value],$A3844),
", Offset2UnitID:  ",CHAR(34),INDEX(SpatialOffsets[Offset 2 Unit],$A3844),CHAR(34),
", Offset3Value:  ",INDEX(SpatialOffsets[Offset 3 Value],$A3844),
", Offset3UnitID:  ",CHAR(34),INDEX(SpatialOffsets[Offset 3 Unit],$A3844),CHAR(34),,"}")))</f>
        <v>#REF!</v>
      </c>
      <c r="O3844" t="e">
        <f>IF(COUNTA(RelatedFeatures[])=0,"", IF(INDEX(RelatedFeatures[First Sampling Feature Code],$A3844)="","",
CONCATENATE("  - &amp;RelationID",TEXT($A3844,"0000"),
" {","SamplingFeatureID:  *SamplingFeatureID",TEXT(MATCH(INDEX(RelatedFeatures[First Sampling Feature Code],$A3844),SamplingFeatures[Feature Code],0),"0000"),
", RelationshipTypeCV:  ",CHAR(34),INDEX(RelatedFeatures[Relationship Type],$A3844),CHAR(34),
", RelatedFeatureID: *SamplingFeatureID",TEXT(MATCH(INDEX(RelatedFeatures[Second Sampling Feature Code],$A3844),SamplingFeatures[Feature Code],0),"0000"),
", SpatialOffsetID:  ",IF(INDEX(RelatedFeatures[Offset Number],$A3844)="","",CONCATENATE("*SpatialOffsetID",TEXT(INDEX(RelatedFeatures[Offset Number],$A3844),"0000"))),"}")))</f>
        <v>#REF!</v>
      </c>
      <c r="P3844" t="e">
        <f>IF(INDEX(Methods[Method Type],$A3844)="","",
CONCATENATE("  - &amp;MethodID",TEXT($A3844,"0000"),
" {","MethodTypeCV:  ",CHAR(34),INDEX(Methods[Method Type],$A3844),CHAR(34),
", MethodCode:  ",CHAR(34),INDEX(Methods[Method Code],$A3844),CHAR(34),
", MethodName:  ",CHAR(34),INDEX(Methods[Method Name],$A3844),CHAR(34),
", MethodDescription:  ",CHAR(34),INDEX(Methods[Method Description],$A3844),CHAR(34),
", MethodLink:  ",CHAR(34),INDEX(Methods[Method Link],$A3844),CHAR(34),
", OrganizationID: *OrganizationID",TEXT(MATCH(INDEX(Methods[Organization Name],$A3844),Organizations[Organization Name],0),"0000"),"}"))</f>
        <v>#REF!</v>
      </c>
      <c r="Q3844" t="e">
        <f>IF(INDEX(Variables[Variable Type],$A3844)="","",
CONCATENATE("  - &amp;VariableID",TEXT($A3844,"0000"),
" {","VariableTypeCV:  ",CHAR(34),INDEX(Variables[Variable Type],$A3844),CHAR(34),
", VariableCode:  ",CHAR(34),INDEX(Variables[Variable Code],$A3844),CHAR(34),
", VariableNameCV:  ",CHAR(34),INDEX(Variables[Variable Name],$A3844),CHAR(34),
", VariableDefinition:  ",CHAR(34),INDEX(Variables[Variable Definition],$A3844),CHAR(34),
", SpecciationCV:  ",CHAR(34),INDEX(Variables[Speciation],$A3844),CHAR(34),
", NoDataValue:  ",CHAR(34),INDEX(Variables[No Data Value],$A3844),CHAR(34),"}"))</f>
        <v>#REF!</v>
      </c>
    </row>
    <row r="3845" spans="1:17" x14ac:dyDescent="0.25">
      <c r="A3845">
        <v>3842</v>
      </c>
      <c r="D3845" t="e">
        <f>IF(INDEX(People[First Name],$A3845)="","",
CONCATENATE("  - &amp;PersonID",TEXT($A3845,"0000"),
" {","PersonFirstName:  ",CHAR(34),INDEX(People[First Name],$A3845),CHAR(34),
", PersonMiddleName:  ",CHAR(34),INDEX(People[Middle Name],$A3845),CHAR(34),
", PersonLastName:  ",CHAR(34),INDEX(People[Last Name],$A3845),CHAR(34),"}"))</f>
        <v>#REF!</v>
      </c>
      <c r="E3845" t="e">
        <f>IF(INDEX(Organizations[Organization Type '[CV']],$A3845)="","",
CONCATENATE("  - &amp;OrganizationID",TEXT($A3845,"0000"),
" {","OrganizationTypeCV:  ",CHAR(34),INDEX(Organizations[Organization Type '[CV']],$A3845),CHAR(34),
", OrganizationCode:  ",CHAR(34),INDEX(Organizations[Organization Code],$A3845),CHAR(34),
", OrganizationName:  ",CHAR(34),INDEX(Organizations[Organization Name],$A3845),CHAR(34),
", OrganizationDescription:  ",CHAR(34),INDEX(Organizations[Organization Description],$A3845),CHAR(34),
", OrganizationLink:  ",CHAR(34),INDEX(Organizations[Organization Link],$A3845),CHAR(34),"}"))</f>
        <v>#REF!</v>
      </c>
      <c r="F3845" t="e">
        <f>IF(INDEX(People[First Name],$A3845)="","",
CONCATENATE("  - &amp;AffiliationID",TEXT($A3845,"0000"),
" {PersonID: *PersonID",TEXT($A3845,"0000"),
", OrganizationID: *OrganizationID",TEXT(MATCH(INDEX(People[Organization Name],$A3845),Organizations[Organization Name],0),"0000"),
", IsPrimaryOrganizationContact: , AffiliationStartDate: , AffiliationEndDate: , PrimaryPhone: ",
", PrimaryEmail: ",CHAR(34),INDEX(People[Primary Email],$A3845),CHAR(34),
", PrimaryAddress: ",CHAR(34),INDEX(People[Primary Address],$A3845),CHAR(34),
", PersonLink: }"))</f>
        <v>#REF!</v>
      </c>
      <c r="H3845" t="e">
        <f>IF(COUNTA(CitationInformation)=0,"",IF(INDEX(AuthorList[Author Name],$A3845)="","",
CONCATENATE("  - &amp;AuthorListID",TEXT($A3845,"0000"),
"  {CitationID: *CitationID0001",
", PersonID: *PersonID",TEXT(MATCH(INDEX(AuthorList[Author Name],$A3845),People[Full Name],0),"0000"),
", AuthorOrder: ",INDEX(AuthorList[Author Number],$A3845),"}")))</f>
        <v>#REF!</v>
      </c>
      <c r="K3845" t="e">
        <f>IF(INDEX(SamplingFeatures[Feature Code],$A3845)="","",
CONCATENATE("  - &amp;SamplingFeatureID",TEXT($A3845,"0000"),
" {","SamplingFeatureUUID:  ",CHAR(34),INDEX(SamplingFeatures[Sampling Feature UUID],$A3845),CHAR(34),
", SamplingFeatureTypeCV:  ",CHAR(34),INDEX(SamplingFeatures[Sampling Feature Type],$A3845),CHAR(34),
", SamplingFeatureCode:  ",CHAR(34),INDEX(SamplingFeatures[Feature Code],$A3845),CHAR(34),
", SamplingFeatureName:  ",CHAR(34),INDEX(SamplingFeatures[Feature Name],$A3845),CHAR(34),
", SamplingFeatureDescription:  ",CHAR(34),INDEX(SamplingFeatures[Feature Description],$A3845),CHAR(34),
", SamplingFeatureGeotypeCV:  ",CHAR(34),INDEX(SamplingFeatures[Feature Geo Type],$A3845),CHAR(34),
", FeatureGeometry:  ",CHAR(34),INDEX(SamplingFeatures[Feature Geometry],$A3845),CHAR(34),
", Elevation_m:  ",CHAR(34),INDEX(SamplingFeatures[Elevation_m],$A3845),CHAR(34),
", ElevationDatumCV:  ",CHAR(34),ElevationDatum,CHAR(34),"}"))</f>
        <v>#REF!</v>
      </c>
      <c r="L3845" t="e">
        <f>IF(INDEX(SamplingFeatures[Sampling Feature Type],$A3845)&lt;&gt;"Site","",
CONCATENATE("  - &amp;SiteID",TEXT(SUMPRODUCT(--($L$3:$L3844&lt;&gt;"")),"0000"),
" {","SamplingFeatureID:  *SamplingFeatureID",TEXT($A3845,"0000"),
", SiteTypeCV:  ",CHAR(34),INDEX(Sites[Site Type],$A3845),CHAR(34),
", Latitude:  ",INDEX(Sites[Latitude],$A3845),
", Longitude:  ",INDEX(Sites[Longitude],$A3845),
", SRSName:  ",CHAR(34),LatLonDatum,CHAR(34),"}"))</f>
        <v>#REF!</v>
      </c>
      <c r="M3845" t="e">
        <f>IF(INDEX(SamplingFeatures[Sampling Feature Type],$A3845)&lt;&gt;"Specimen","",
CONCATENATE("  - &amp;SpecimenID",TEXT(SUMPRODUCT(--($M$3:$M3844&lt;&gt;"")),"0000"),
" {","SamplingFeatureID:  *SamplingFeatureID",TEXT($A3845,"0000"),
", SpecimenTypeCV:  ",CHAR(34),INDEX(Specimens[Specimen Type],$A3845),CHAR(34),
", SpecimenMediumCV:  ",INDEX(Specimens[Specimen Medium],$A3845),
", IsFieldSpecimen:  ",CHAR(34),INDEX(Specimens[Is Field Specimen?],$A3845),CHAR(34),"}"))</f>
        <v>#REF!</v>
      </c>
      <c r="N3845" t="e">
        <f>IF(COUNTA(SpatialOffsets[])=0,"", IF(INDEX(SpatialOffsets[Spatial Offset Type],$A3845)="","",
CONCATENATE("  - &amp;SpatialOffsetID",TEXT($A3845,"0000"),
" {","SpatialOffsetTypeCV:  ",CHAR(34),INDEX(SpatialOffsets[Spatial Offset Type],$A3845),CHAR(34),
", Offset1Value:  ",INDEX(SpatialOffsets[Offset 1 Value],$A3845),
", Offset1UnitID:  ",CHAR(34),INDEX(SpatialOffsets[Offset 1 Unit],$A3845),CHAR(34),
", Offset2Value:  ",INDEX(SpatialOffsets[Offset 2 Value],$A3845),
", Offset2UnitID:  ",CHAR(34),INDEX(SpatialOffsets[Offset 2 Unit],$A3845),CHAR(34),
", Offset3Value:  ",INDEX(SpatialOffsets[Offset 3 Value],$A3845),
", Offset3UnitID:  ",CHAR(34),INDEX(SpatialOffsets[Offset 3 Unit],$A3845),CHAR(34),,"}")))</f>
        <v>#REF!</v>
      </c>
      <c r="O3845" t="e">
        <f>IF(COUNTA(RelatedFeatures[])=0,"", IF(INDEX(RelatedFeatures[First Sampling Feature Code],$A3845)="","",
CONCATENATE("  - &amp;RelationID",TEXT($A3845,"0000"),
" {","SamplingFeatureID:  *SamplingFeatureID",TEXT(MATCH(INDEX(RelatedFeatures[First Sampling Feature Code],$A3845),SamplingFeatures[Feature Code],0),"0000"),
", RelationshipTypeCV:  ",CHAR(34),INDEX(RelatedFeatures[Relationship Type],$A3845),CHAR(34),
", RelatedFeatureID: *SamplingFeatureID",TEXT(MATCH(INDEX(RelatedFeatures[Second Sampling Feature Code],$A3845),SamplingFeatures[Feature Code],0),"0000"),
", SpatialOffsetID:  ",IF(INDEX(RelatedFeatures[Offset Number],$A3845)="","",CONCATENATE("*SpatialOffsetID",TEXT(INDEX(RelatedFeatures[Offset Number],$A3845),"0000"))),"}")))</f>
        <v>#REF!</v>
      </c>
      <c r="P3845" t="e">
        <f>IF(INDEX(Methods[Method Type],$A3845)="","",
CONCATENATE("  - &amp;MethodID",TEXT($A3845,"0000"),
" {","MethodTypeCV:  ",CHAR(34),INDEX(Methods[Method Type],$A3845),CHAR(34),
", MethodCode:  ",CHAR(34),INDEX(Methods[Method Code],$A3845),CHAR(34),
", MethodName:  ",CHAR(34),INDEX(Methods[Method Name],$A3845),CHAR(34),
", MethodDescription:  ",CHAR(34),INDEX(Methods[Method Description],$A3845),CHAR(34),
", MethodLink:  ",CHAR(34),INDEX(Methods[Method Link],$A3845),CHAR(34),
", OrganizationID: *OrganizationID",TEXT(MATCH(INDEX(Methods[Organization Name],$A3845),Organizations[Organization Name],0),"0000"),"}"))</f>
        <v>#REF!</v>
      </c>
      <c r="Q3845" t="e">
        <f>IF(INDEX(Variables[Variable Type],$A3845)="","",
CONCATENATE("  - &amp;VariableID",TEXT($A3845,"0000"),
" {","VariableTypeCV:  ",CHAR(34),INDEX(Variables[Variable Type],$A3845),CHAR(34),
", VariableCode:  ",CHAR(34),INDEX(Variables[Variable Code],$A3845),CHAR(34),
", VariableNameCV:  ",CHAR(34),INDEX(Variables[Variable Name],$A3845),CHAR(34),
", VariableDefinition:  ",CHAR(34),INDEX(Variables[Variable Definition],$A3845),CHAR(34),
", SpecciationCV:  ",CHAR(34),INDEX(Variables[Speciation],$A3845),CHAR(34),
", NoDataValue:  ",CHAR(34),INDEX(Variables[No Data Value],$A3845),CHAR(34),"}"))</f>
        <v>#REF!</v>
      </c>
    </row>
    <row r="3846" spans="1:17" x14ac:dyDescent="0.25">
      <c r="A3846">
        <v>3843</v>
      </c>
      <c r="D3846" t="e">
        <f>IF(INDEX(People[First Name],$A3846)="","",
CONCATENATE("  - &amp;PersonID",TEXT($A3846,"0000"),
" {","PersonFirstName:  ",CHAR(34),INDEX(People[First Name],$A3846),CHAR(34),
", PersonMiddleName:  ",CHAR(34),INDEX(People[Middle Name],$A3846),CHAR(34),
", PersonLastName:  ",CHAR(34),INDEX(People[Last Name],$A3846),CHAR(34),"}"))</f>
        <v>#REF!</v>
      </c>
      <c r="E3846" t="e">
        <f>IF(INDEX(Organizations[Organization Type '[CV']],$A3846)="","",
CONCATENATE("  - &amp;OrganizationID",TEXT($A3846,"0000"),
" {","OrganizationTypeCV:  ",CHAR(34),INDEX(Organizations[Organization Type '[CV']],$A3846),CHAR(34),
", OrganizationCode:  ",CHAR(34),INDEX(Organizations[Organization Code],$A3846),CHAR(34),
", OrganizationName:  ",CHAR(34),INDEX(Organizations[Organization Name],$A3846),CHAR(34),
", OrganizationDescription:  ",CHAR(34),INDEX(Organizations[Organization Description],$A3846),CHAR(34),
", OrganizationLink:  ",CHAR(34),INDEX(Organizations[Organization Link],$A3846),CHAR(34),"}"))</f>
        <v>#REF!</v>
      </c>
      <c r="F3846" t="e">
        <f>IF(INDEX(People[First Name],$A3846)="","",
CONCATENATE("  - &amp;AffiliationID",TEXT($A3846,"0000"),
" {PersonID: *PersonID",TEXT($A3846,"0000"),
", OrganizationID: *OrganizationID",TEXT(MATCH(INDEX(People[Organization Name],$A3846),Organizations[Organization Name],0),"0000"),
", IsPrimaryOrganizationContact: , AffiliationStartDate: , AffiliationEndDate: , PrimaryPhone: ",
", PrimaryEmail: ",CHAR(34),INDEX(People[Primary Email],$A3846),CHAR(34),
", PrimaryAddress: ",CHAR(34),INDEX(People[Primary Address],$A3846),CHAR(34),
", PersonLink: }"))</f>
        <v>#REF!</v>
      </c>
      <c r="H3846" t="e">
        <f>IF(COUNTA(CitationInformation)=0,"",IF(INDEX(AuthorList[Author Name],$A3846)="","",
CONCATENATE("  - &amp;AuthorListID",TEXT($A3846,"0000"),
"  {CitationID: *CitationID0001",
", PersonID: *PersonID",TEXT(MATCH(INDEX(AuthorList[Author Name],$A3846),People[Full Name],0),"0000"),
", AuthorOrder: ",INDEX(AuthorList[Author Number],$A3846),"}")))</f>
        <v>#REF!</v>
      </c>
      <c r="K3846" t="e">
        <f>IF(INDEX(SamplingFeatures[Feature Code],$A3846)="","",
CONCATENATE("  - &amp;SamplingFeatureID",TEXT($A3846,"0000"),
" {","SamplingFeatureUUID:  ",CHAR(34),INDEX(SamplingFeatures[Sampling Feature UUID],$A3846),CHAR(34),
", SamplingFeatureTypeCV:  ",CHAR(34),INDEX(SamplingFeatures[Sampling Feature Type],$A3846),CHAR(34),
", SamplingFeatureCode:  ",CHAR(34),INDEX(SamplingFeatures[Feature Code],$A3846),CHAR(34),
", SamplingFeatureName:  ",CHAR(34),INDEX(SamplingFeatures[Feature Name],$A3846),CHAR(34),
", SamplingFeatureDescription:  ",CHAR(34),INDEX(SamplingFeatures[Feature Description],$A3846),CHAR(34),
", SamplingFeatureGeotypeCV:  ",CHAR(34),INDEX(SamplingFeatures[Feature Geo Type],$A3846),CHAR(34),
", FeatureGeometry:  ",CHAR(34),INDEX(SamplingFeatures[Feature Geometry],$A3846),CHAR(34),
", Elevation_m:  ",CHAR(34),INDEX(SamplingFeatures[Elevation_m],$A3846),CHAR(34),
", ElevationDatumCV:  ",CHAR(34),ElevationDatum,CHAR(34),"}"))</f>
        <v>#REF!</v>
      </c>
      <c r="L3846" t="e">
        <f>IF(INDEX(SamplingFeatures[Sampling Feature Type],$A3846)&lt;&gt;"Site","",
CONCATENATE("  - &amp;SiteID",TEXT(SUMPRODUCT(--($L$3:$L3845&lt;&gt;"")),"0000"),
" {","SamplingFeatureID:  *SamplingFeatureID",TEXT($A3846,"0000"),
", SiteTypeCV:  ",CHAR(34),INDEX(Sites[Site Type],$A3846),CHAR(34),
", Latitude:  ",INDEX(Sites[Latitude],$A3846),
", Longitude:  ",INDEX(Sites[Longitude],$A3846),
", SRSName:  ",CHAR(34),LatLonDatum,CHAR(34),"}"))</f>
        <v>#REF!</v>
      </c>
      <c r="M3846" t="e">
        <f>IF(INDEX(SamplingFeatures[Sampling Feature Type],$A3846)&lt;&gt;"Specimen","",
CONCATENATE("  - &amp;SpecimenID",TEXT(SUMPRODUCT(--($M$3:$M3845&lt;&gt;"")),"0000"),
" {","SamplingFeatureID:  *SamplingFeatureID",TEXT($A3846,"0000"),
", SpecimenTypeCV:  ",CHAR(34),INDEX(Specimens[Specimen Type],$A3846),CHAR(34),
", SpecimenMediumCV:  ",INDEX(Specimens[Specimen Medium],$A3846),
", IsFieldSpecimen:  ",CHAR(34),INDEX(Specimens[Is Field Specimen?],$A3846),CHAR(34),"}"))</f>
        <v>#REF!</v>
      </c>
      <c r="N3846" t="e">
        <f>IF(COUNTA(SpatialOffsets[])=0,"", IF(INDEX(SpatialOffsets[Spatial Offset Type],$A3846)="","",
CONCATENATE("  - &amp;SpatialOffsetID",TEXT($A3846,"0000"),
" {","SpatialOffsetTypeCV:  ",CHAR(34),INDEX(SpatialOffsets[Spatial Offset Type],$A3846),CHAR(34),
", Offset1Value:  ",INDEX(SpatialOffsets[Offset 1 Value],$A3846),
", Offset1UnitID:  ",CHAR(34),INDEX(SpatialOffsets[Offset 1 Unit],$A3846),CHAR(34),
", Offset2Value:  ",INDEX(SpatialOffsets[Offset 2 Value],$A3846),
", Offset2UnitID:  ",CHAR(34),INDEX(SpatialOffsets[Offset 2 Unit],$A3846),CHAR(34),
", Offset3Value:  ",INDEX(SpatialOffsets[Offset 3 Value],$A3846),
", Offset3UnitID:  ",CHAR(34),INDEX(SpatialOffsets[Offset 3 Unit],$A3846),CHAR(34),,"}")))</f>
        <v>#REF!</v>
      </c>
      <c r="O3846" t="e">
        <f>IF(COUNTA(RelatedFeatures[])=0,"", IF(INDEX(RelatedFeatures[First Sampling Feature Code],$A3846)="","",
CONCATENATE("  - &amp;RelationID",TEXT($A3846,"0000"),
" {","SamplingFeatureID:  *SamplingFeatureID",TEXT(MATCH(INDEX(RelatedFeatures[First Sampling Feature Code],$A3846),SamplingFeatures[Feature Code],0),"0000"),
", RelationshipTypeCV:  ",CHAR(34),INDEX(RelatedFeatures[Relationship Type],$A3846),CHAR(34),
", RelatedFeatureID: *SamplingFeatureID",TEXT(MATCH(INDEX(RelatedFeatures[Second Sampling Feature Code],$A3846),SamplingFeatures[Feature Code],0),"0000"),
", SpatialOffsetID:  ",IF(INDEX(RelatedFeatures[Offset Number],$A3846)="","",CONCATENATE("*SpatialOffsetID",TEXT(INDEX(RelatedFeatures[Offset Number],$A3846),"0000"))),"}")))</f>
        <v>#REF!</v>
      </c>
      <c r="P3846" t="e">
        <f>IF(INDEX(Methods[Method Type],$A3846)="","",
CONCATENATE("  - &amp;MethodID",TEXT($A3846,"0000"),
" {","MethodTypeCV:  ",CHAR(34),INDEX(Methods[Method Type],$A3846),CHAR(34),
", MethodCode:  ",CHAR(34),INDEX(Methods[Method Code],$A3846),CHAR(34),
", MethodName:  ",CHAR(34),INDEX(Methods[Method Name],$A3846),CHAR(34),
", MethodDescription:  ",CHAR(34),INDEX(Methods[Method Description],$A3846),CHAR(34),
", MethodLink:  ",CHAR(34),INDEX(Methods[Method Link],$A3846),CHAR(34),
", OrganizationID: *OrganizationID",TEXT(MATCH(INDEX(Methods[Organization Name],$A3846),Organizations[Organization Name],0),"0000"),"}"))</f>
        <v>#REF!</v>
      </c>
      <c r="Q3846" t="e">
        <f>IF(INDEX(Variables[Variable Type],$A3846)="","",
CONCATENATE("  - &amp;VariableID",TEXT($A3846,"0000"),
" {","VariableTypeCV:  ",CHAR(34),INDEX(Variables[Variable Type],$A3846),CHAR(34),
", VariableCode:  ",CHAR(34),INDEX(Variables[Variable Code],$A3846),CHAR(34),
", VariableNameCV:  ",CHAR(34),INDEX(Variables[Variable Name],$A3846),CHAR(34),
", VariableDefinition:  ",CHAR(34),INDEX(Variables[Variable Definition],$A3846),CHAR(34),
", SpecciationCV:  ",CHAR(34),INDEX(Variables[Speciation],$A3846),CHAR(34),
", NoDataValue:  ",CHAR(34),INDEX(Variables[No Data Value],$A3846),CHAR(34),"}"))</f>
        <v>#REF!</v>
      </c>
    </row>
    <row r="3847" spans="1:17" x14ac:dyDescent="0.25">
      <c r="A3847">
        <v>3844</v>
      </c>
      <c r="D3847" t="e">
        <f>IF(INDEX(People[First Name],$A3847)="","",
CONCATENATE("  - &amp;PersonID",TEXT($A3847,"0000"),
" {","PersonFirstName:  ",CHAR(34),INDEX(People[First Name],$A3847),CHAR(34),
", PersonMiddleName:  ",CHAR(34),INDEX(People[Middle Name],$A3847),CHAR(34),
", PersonLastName:  ",CHAR(34),INDEX(People[Last Name],$A3847),CHAR(34),"}"))</f>
        <v>#REF!</v>
      </c>
      <c r="E3847" t="e">
        <f>IF(INDEX(Organizations[Organization Type '[CV']],$A3847)="","",
CONCATENATE("  - &amp;OrganizationID",TEXT($A3847,"0000"),
" {","OrganizationTypeCV:  ",CHAR(34),INDEX(Organizations[Organization Type '[CV']],$A3847),CHAR(34),
", OrganizationCode:  ",CHAR(34),INDEX(Organizations[Organization Code],$A3847),CHAR(34),
", OrganizationName:  ",CHAR(34),INDEX(Organizations[Organization Name],$A3847),CHAR(34),
", OrganizationDescription:  ",CHAR(34),INDEX(Organizations[Organization Description],$A3847),CHAR(34),
", OrganizationLink:  ",CHAR(34),INDEX(Organizations[Organization Link],$A3847),CHAR(34),"}"))</f>
        <v>#REF!</v>
      </c>
      <c r="F3847" t="e">
        <f>IF(INDEX(People[First Name],$A3847)="","",
CONCATENATE("  - &amp;AffiliationID",TEXT($A3847,"0000"),
" {PersonID: *PersonID",TEXT($A3847,"0000"),
", OrganizationID: *OrganizationID",TEXT(MATCH(INDEX(People[Organization Name],$A3847),Organizations[Organization Name],0),"0000"),
", IsPrimaryOrganizationContact: , AffiliationStartDate: , AffiliationEndDate: , PrimaryPhone: ",
", PrimaryEmail: ",CHAR(34),INDEX(People[Primary Email],$A3847),CHAR(34),
", PrimaryAddress: ",CHAR(34),INDEX(People[Primary Address],$A3847),CHAR(34),
", PersonLink: }"))</f>
        <v>#REF!</v>
      </c>
      <c r="H3847" t="e">
        <f>IF(COUNTA(CitationInformation)=0,"",IF(INDEX(AuthorList[Author Name],$A3847)="","",
CONCATENATE("  - &amp;AuthorListID",TEXT($A3847,"0000"),
"  {CitationID: *CitationID0001",
", PersonID: *PersonID",TEXT(MATCH(INDEX(AuthorList[Author Name],$A3847),People[Full Name],0),"0000"),
", AuthorOrder: ",INDEX(AuthorList[Author Number],$A3847),"}")))</f>
        <v>#REF!</v>
      </c>
      <c r="K3847" t="e">
        <f>IF(INDEX(SamplingFeatures[Feature Code],$A3847)="","",
CONCATENATE("  - &amp;SamplingFeatureID",TEXT($A3847,"0000"),
" {","SamplingFeatureUUID:  ",CHAR(34),INDEX(SamplingFeatures[Sampling Feature UUID],$A3847),CHAR(34),
", SamplingFeatureTypeCV:  ",CHAR(34),INDEX(SamplingFeatures[Sampling Feature Type],$A3847),CHAR(34),
", SamplingFeatureCode:  ",CHAR(34),INDEX(SamplingFeatures[Feature Code],$A3847),CHAR(34),
", SamplingFeatureName:  ",CHAR(34),INDEX(SamplingFeatures[Feature Name],$A3847),CHAR(34),
", SamplingFeatureDescription:  ",CHAR(34),INDEX(SamplingFeatures[Feature Description],$A3847),CHAR(34),
", SamplingFeatureGeotypeCV:  ",CHAR(34),INDEX(SamplingFeatures[Feature Geo Type],$A3847),CHAR(34),
", FeatureGeometry:  ",CHAR(34),INDEX(SamplingFeatures[Feature Geometry],$A3847),CHAR(34),
", Elevation_m:  ",CHAR(34),INDEX(SamplingFeatures[Elevation_m],$A3847),CHAR(34),
", ElevationDatumCV:  ",CHAR(34),ElevationDatum,CHAR(34),"}"))</f>
        <v>#REF!</v>
      </c>
      <c r="L3847" t="e">
        <f>IF(INDEX(SamplingFeatures[Sampling Feature Type],$A3847)&lt;&gt;"Site","",
CONCATENATE("  - &amp;SiteID",TEXT(SUMPRODUCT(--($L$3:$L3846&lt;&gt;"")),"0000"),
" {","SamplingFeatureID:  *SamplingFeatureID",TEXT($A3847,"0000"),
", SiteTypeCV:  ",CHAR(34),INDEX(Sites[Site Type],$A3847),CHAR(34),
", Latitude:  ",INDEX(Sites[Latitude],$A3847),
", Longitude:  ",INDEX(Sites[Longitude],$A3847),
", SRSName:  ",CHAR(34),LatLonDatum,CHAR(34),"}"))</f>
        <v>#REF!</v>
      </c>
      <c r="M3847" t="e">
        <f>IF(INDEX(SamplingFeatures[Sampling Feature Type],$A3847)&lt;&gt;"Specimen","",
CONCATENATE("  - &amp;SpecimenID",TEXT(SUMPRODUCT(--($M$3:$M3846&lt;&gt;"")),"0000"),
" {","SamplingFeatureID:  *SamplingFeatureID",TEXT($A3847,"0000"),
", SpecimenTypeCV:  ",CHAR(34),INDEX(Specimens[Specimen Type],$A3847),CHAR(34),
", SpecimenMediumCV:  ",INDEX(Specimens[Specimen Medium],$A3847),
", IsFieldSpecimen:  ",CHAR(34),INDEX(Specimens[Is Field Specimen?],$A3847),CHAR(34),"}"))</f>
        <v>#REF!</v>
      </c>
      <c r="N3847" t="e">
        <f>IF(COUNTA(SpatialOffsets[])=0,"", IF(INDEX(SpatialOffsets[Spatial Offset Type],$A3847)="","",
CONCATENATE("  - &amp;SpatialOffsetID",TEXT($A3847,"0000"),
" {","SpatialOffsetTypeCV:  ",CHAR(34),INDEX(SpatialOffsets[Spatial Offset Type],$A3847),CHAR(34),
", Offset1Value:  ",INDEX(SpatialOffsets[Offset 1 Value],$A3847),
", Offset1UnitID:  ",CHAR(34),INDEX(SpatialOffsets[Offset 1 Unit],$A3847),CHAR(34),
", Offset2Value:  ",INDEX(SpatialOffsets[Offset 2 Value],$A3847),
", Offset2UnitID:  ",CHAR(34),INDEX(SpatialOffsets[Offset 2 Unit],$A3847),CHAR(34),
", Offset3Value:  ",INDEX(SpatialOffsets[Offset 3 Value],$A3847),
", Offset3UnitID:  ",CHAR(34),INDEX(SpatialOffsets[Offset 3 Unit],$A3847),CHAR(34),,"}")))</f>
        <v>#REF!</v>
      </c>
      <c r="O3847" t="e">
        <f>IF(COUNTA(RelatedFeatures[])=0,"", IF(INDEX(RelatedFeatures[First Sampling Feature Code],$A3847)="","",
CONCATENATE("  - &amp;RelationID",TEXT($A3847,"0000"),
" {","SamplingFeatureID:  *SamplingFeatureID",TEXT(MATCH(INDEX(RelatedFeatures[First Sampling Feature Code],$A3847),SamplingFeatures[Feature Code],0),"0000"),
", RelationshipTypeCV:  ",CHAR(34),INDEX(RelatedFeatures[Relationship Type],$A3847),CHAR(34),
", RelatedFeatureID: *SamplingFeatureID",TEXT(MATCH(INDEX(RelatedFeatures[Second Sampling Feature Code],$A3847),SamplingFeatures[Feature Code],0),"0000"),
", SpatialOffsetID:  ",IF(INDEX(RelatedFeatures[Offset Number],$A3847)="","",CONCATENATE("*SpatialOffsetID",TEXT(INDEX(RelatedFeatures[Offset Number],$A3847),"0000"))),"}")))</f>
        <v>#REF!</v>
      </c>
      <c r="P3847" t="e">
        <f>IF(INDEX(Methods[Method Type],$A3847)="","",
CONCATENATE("  - &amp;MethodID",TEXT($A3847,"0000"),
" {","MethodTypeCV:  ",CHAR(34),INDEX(Methods[Method Type],$A3847),CHAR(34),
", MethodCode:  ",CHAR(34),INDEX(Methods[Method Code],$A3847),CHAR(34),
", MethodName:  ",CHAR(34),INDEX(Methods[Method Name],$A3847),CHAR(34),
", MethodDescription:  ",CHAR(34),INDEX(Methods[Method Description],$A3847),CHAR(34),
", MethodLink:  ",CHAR(34),INDEX(Methods[Method Link],$A3847),CHAR(34),
", OrganizationID: *OrganizationID",TEXT(MATCH(INDEX(Methods[Organization Name],$A3847),Organizations[Organization Name],0),"0000"),"}"))</f>
        <v>#REF!</v>
      </c>
      <c r="Q3847" t="e">
        <f>IF(INDEX(Variables[Variable Type],$A3847)="","",
CONCATENATE("  - &amp;VariableID",TEXT($A3847,"0000"),
" {","VariableTypeCV:  ",CHAR(34),INDEX(Variables[Variable Type],$A3847),CHAR(34),
", VariableCode:  ",CHAR(34),INDEX(Variables[Variable Code],$A3847),CHAR(34),
", VariableNameCV:  ",CHAR(34),INDEX(Variables[Variable Name],$A3847),CHAR(34),
", VariableDefinition:  ",CHAR(34),INDEX(Variables[Variable Definition],$A3847),CHAR(34),
", SpecciationCV:  ",CHAR(34),INDEX(Variables[Speciation],$A3847),CHAR(34),
", NoDataValue:  ",CHAR(34),INDEX(Variables[No Data Value],$A3847),CHAR(34),"}"))</f>
        <v>#REF!</v>
      </c>
    </row>
    <row r="3848" spans="1:17" x14ac:dyDescent="0.25">
      <c r="A3848">
        <v>3845</v>
      </c>
      <c r="D3848" t="e">
        <f>IF(INDEX(People[First Name],$A3848)="","",
CONCATENATE("  - &amp;PersonID",TEXT($A3848,"0000"),
" {","PersonFirstName:  ",CHAR(34),INDEX(People[First Name],$A3848),CHAR(34),
", PersonMiddleName:  ",CHAR(34),INDEX(People[Middle Name],$A3848),CHAR(34),
", PersonLastName:  ",CHAR(34),INDEX(People[Last Name],$A3848),CHAR(34),"}"))</f>
        <v>#REF!</v>
      </c>
      <c r="E3848" t="e">
        <f>IF(INDEX(Organizations[Organization Type '[CV']],$A3848)="","",
CONCATENATE("  - &amp;OrganizationID",TEXT($A3848,"0000"),
" {","OrganizationTypeCV:  ",CHAR(34),INDEX(Organizations[Organization Type '[CV']],$A3848),CHAR(34),
", OrganizationCode:  ",CHAR(34),INDEX(Organizations[Organization Code],$A3848),CHAR(34),
", OrganizationName:  ",CHAR(34),INDEX(Organizations[Organization Name],$A3848),CHAR(34),
", OrganizationDescription:  ",CHAR(34),INDEX(Organizations[Organization Description],$A3848),CHAR(34),
", OrganizationLink:  ",CHAR(34),INDEX(Organizations[Organization Link],$A3848),CHAR(34),"}"))</f>
        <v>#REF!</v>
      </c>
      <c r="F3848" t="e">
        <f>IF(INDEX(People[First Name],$A3848)="","",
CONCATENATE("  - &amp;AffiliationID",TEXT($A3848,"0000"),
" {PersonID: *PersonID",TEXT($A3848,"0000"),
", OrganizationID: *OrganizationID",TEXT(MATCH(INDEX(People[Organization Name],$A3848),Organizations[Organization Name],0),"0000"),
", IsPrimaryOrganizationContact: , AffiliationStartDate: , AffiliationEndDate: , PrimaryPhone: ",
", PrimaryEmail: ",CHAR(34),INDEX(People[Primary Email],$A3848),CHAR(34),
", PrimaryAddress: ",CHAR(34),INDEX(People[Primary Address],$A3848),CHAR(34),
", PersonLink: }"))</f>
        <v>#REF!</v>
      </c>
      <c r="H3848" t="e">
        <f>IF(COUNTA(CitationInformation)=0,"",IF(INDEX(AuthorList[Author Name],$A3848)="","",
CONCATENATE("  - &amp;AuthorListID",TEXT($A3848,"0000"),
"  {CitationID: *CitationID0001",
", PersonID: *PersonID",TEXT(MATCH(INDEX(AuthorList[Author Name],$A3848),People[Full Name],0),"0000"),
", AuthorOrder: ",INDEX(AuthorList[Author Number],$A3848),"}")))</f>
        <v>#REF!</v>
      </c>
      <c r="K3848" t="e">
        <f>IF(INDEX(SamplingFeatures[Feature Code],$A3848)="","",
CONCATENATE("  - &amp;SamplingFeatureID",TEXT($A3848,"0000"),
" {","SamplingFeatureUUID:  ",CHAR(34),INDEX(SamplingFeatures[Sampling Feature UUID],$A3848),CHAR(34),
", SamplingFeatureTypeCV:  ",CHAR(34),INDEX(SamplingFeatures[Sampling Feature Type],$A3848),CHAR(34),
", SamplingFeatureCode:  ",CHAR(34),INDEX(SamplingFeatures[Feature Code],$A3848),CHAR(34),
", SamplingFeatureName:  ",CHAR(34),INDEX(SamplingFeatures[Feature Name],$A3848),CHAR(34),
", SamplingFeatureDescription:  ",CHAR(34),INDEX(SamplingFeatures[Feature Description],$A3848),CHAR(34),
", SamplingFeatureGeotypeCV:  ",CHAR(34),INDEX(SamplingFeatures[Feature Geo Type],$A3848),CHAR(34),
", FeatureGeometry:  ",CHAR(34),INDEX(SamplingFeatures[Feature Geometry],$A3848),CHAR(34),
", Elevation_m:  ",CHAR(34),INDEX(SamplingFeatures[Elevation_m],$A3848),CHAR(34),
", ElevationDatumCV:  ",CHAR(34),ElevationDatum,CHAR(34),"}"))</f>
        <v>#REF!</v>
      </c>
      <c r="L3848" t="e">
        <f>IF(INDEX(SamplingFeatures[Sampling Feature Type],$A3848)&lt;&gt;"Site","",
CONCATENATE("  - &amp;SiteID",TEXT(SUMPRODUCT(--($L$3:$L3847&lt;&gt;"")),"0000"),
" {","SamplingFeatureID:  *SamplingFeatureID",TEXT($A3848,"0000"),
", SiteTypeCV:  ",CHAR(34),INDEX(Sites[Site Type],$A3848),CHAR(34),
", Latitude:  ",INDEX(Sites[Latitude],$A3848),
", Longitude:  ",INDEX(Sites[Longitude],$A3848),
", SRSName:  ",CHAR(34),LatLonDatum,CHAR(34),"}"))</f>
        <v>#REF!</v>
      </c>
      <c r="M3848" t="e">
        <f>IF(INDEX(SamplingFeatures[Sampling Feature Type],$A3848)&lt;&gt;"Specimen","",
CONCATENATE("  - &amp;SpecimenID",TEXT(SUMPRODUCT(--($M$3:$M3847&lt;&gt;"")),"0000"),
" {","SamplingFeatureID:  *SamplingFeatureID",TEXT($A3848,"0000"),
", SpecimenTypeCV:  ",CHAR(34),INDEX(Specimens[Specimen Type],$A3848),CHAR(34),
", SpecimenMediumCV:  ",INDEX(Specimens[Specimen Medium],$A3848),
", IsFieldSpecimen:  ",CHAR(34),INDEX(Specimens[Is Field Specimen?],$A3848),CHAR(34),"}"))</f>
        <v>#REF!</v>
      </c>
      <c r="N3848" t="e">
        <f>IF(COUNTA(SpatialOffsets[])=0,"", IF(INDEX(SpatialOffsets[Spatial Offset Type],$A3848)="","",
CONCATENATE("  - &amp;SpatialOffsetID",TEXT($A3848,"0000"),
" {","SpatialOffsetTypeCV:  ",CHAR(34),INDEX(SpatialOffsets[Spatial Offset Type],$A3848),CHAR(34),
", Offset1Value:  ",INDEX(SpatialOffsets[Offset 1 Value],$A3848),
", Offset1UnitID:  ",CHAR(34),INDEX(SpatialOffsets[Offset 1 Unit],$A3848),CHAR(34),
", Offset2Value:  ",INDEX(SpatialOffsets[Offset 2 Value],$A3848),
", Offset2UnitID:  ",CHAR(34),INDEX(SpatialOffsets[Offset 2 Unit],$A3848),CHAR(34),
", Offset3Value:  ",INDEX(SpatialOffsets[Offset 3 Value],$A3848),
", Offset3UnitID:  ",CHAR(34),INDEX(SpatialOffsets[Offset 3 Unit],$A3848),CHAR(34),,"}")))</f>
        <v>#REF!</v>
      </c>
      <c r="O3848" t="e">
        <f>IF(COUNTA(RelatedFeatures[])=0,"", IF(INDEX(RelatedFeatures[First Sampling Feature Code],$A3848)="","",
CONCATENATE("  - &amp;RelationID",TEXT($A3848,"0000"),
" {","SamplingFeatureID:  *SamplingFeatureID",TEXT(MATCH(INDEX(RelatedFeatures[First Sampling Feature Code],$A3848),SamplingFeatures[Feature Code],0),"0000"),
", RelationshipTypeCV:  ",CHAR(34),INDEX(RelatedFeatures[Relationship Type],$A3848),CHAR(34),
", RelatedFeatureID: *SamplingFeatureID",TEXT(MATCH(INDEX(RelatedFeatures[Second Sampling Feature Code],$A3848),SamplingFeatures[Feature Code],0),"0000"),
", SpatialOffsetID:  ",IF(INDEX(RelatedFeatures[Offset Number],$A3848)="","",CONCATENATE("*SpatialOffsetID",TEXT(INDEX(RelatedFeatures[Offset Number],$A3848),"0000"))),"}")))</f>
        <v>#REF!</v>
      </c>
      <c r="P3848" t="e">
        <f>IF(INDEX(Methods[Method Type],$A3848)="","",
CONCATENATE("  - &amp;MethodID",TEXT($A3848,"0000"),
" {","MethodTypeCV:  ",CHAR(34),INDEX(Methods[Method Type],$A3848),CHAR(34),
", MethodCode:  ",CHAR(34),INDEX(Methods[Method Code],$A3848),CHAR(34),
", MethodName:  ",CHAR(34),INDEX(Methods[Method Name],$A3848),CHAR(34),
", MethodDescription:  ",CHAR(34),INDEX(Methods[Method Description],$A3848),CHAR(34),
", MethodLink:  ",CHAR(34),INDEX(Methods[Method Link],$A3848),CHAR(34),
", OrganizationID: *OrganizationID",TEXT(MATCH(INDEX(Methods[Organization Name],$A3848),Organizations[Organization Name],0),"0000"),"}"))</f>
        <v>#REF!</v>
      </c>
      <c r="Q3848" t="e">
        <f>IF(INDEX(Variables[Variable Type],$A3848)="","",
CONCATENATE("  - &amp;VariableID",TEXT($A3848,"0000"),
" {","VariableTypeCV:  ",CHAR(34),INDEX(Variables[Variable Type],$A3848),CHAR(34),
", VariableCode:  ",CHAR(34),INDEX(Variables[Variable Code],$A3848),CHAR(34),
", VariableNameCV:  ",CHAR(34),INDEX(Variables[Variable Name],$A3848),CHAR(34),
", VariableDefinition:  ",CHAR(34),INDEX(Variables[Variable Definition],$A3848),CHAR(34),
", SpecciationCV:  ",CHAR(34),INDEX(Variables[Speciation],$A3848),CHAR(34),
", NoDataValue:  ",CHAR(34),INDEX(Variables[No Data Value],$A3848),CHAR(34),"}"))</f>
        <v>#REF!</v>
      </c>
    </row>
    <row r="3849" spans="1:17" x14ac:dyDescent="0.25">
      <c r="A3849">
        <v>3846</v>
      </c>
      <c r="D3849" t="e">
        <f>IF(INDEX(People[First Name],$A3849)="","",
CONCATENATE("  - &amp;PersonID",TEXT($A3849,"0000"),
" {","PersonFirstName:  ",CHAR(34),INDEX(People[First Name],$A3849),CHAR(34),
", PersonMiddleName:  ",CHAR(34),INDEX(People[Middle Name],$A3849),CHAR(34),
", PersonLastName:  ",CHAR(34),INDEX(People[Last Name],$A3849),CHAR(34),"}"))</f>
        <v>#REF!</v>
      </c>
      <c r="E3849" t="e">
        <f>IF(INDEX(Organizations[Organization Type '[CV']],$A3849)="","",
CONCATENATE("  - &amp;OrganizationID",TEXT($A3849,"0000"),
" {","OrganizationTypeCV:  ",CHAR(34),INDEX(Organizations[Organization Type '[CV']],$A3849),CHAR(34),
", OrganizationCode:  ",CHAR(34),INDEX(Organizations[Organization Code],$A3849),CHAR(34),
", OrganizationName:  ",CHAR(34),INDEX(Organizations[Organization Name],$A3849),CHAR(34),
", OrganizationDescription:  ",CHAR(34),INDEX(Organizations[Organization Description],$A3849),CHAR(34),
", OrganizationLink:  ",CHAR(34),INDEX(Organizations[Organization Link],$A3849),CHAR(34),"}"))</f>
        <v>#REF!</v>
      </c>
      <c r="F3849" t="e">
        <f>IF(INDEX(People[First Name],$A3849)="","",
CONCATENATE("  - &amp;AffiliationID",TEXT($A3849,"0000"),
" {PersonID: *PersonID",TEXT($A3849,"0000"),
", OrganizationID: *OrganizationID",TEXT(MATCH(INDEX(People[Organization Name],$A3849),Organizations[Organization Name],0),"0000"),
", IsPrimaryOrganizationContact: , AffiliationStartDate: , AffiliationEndDate: , PrimaryPhone: ",
", PrimaryEmail: ",CHAR(34),INDEX(People[Primary Email],$A3849),CHAR(34),
", PrimaryAddress: ",CHAR(34),INDEX(People[Primary Address],$A3849),CHAR(34),
", PersonLink: }"))</f>
        <v>#REF!</v>
      </c>
      <c r="H3849" t="e">
        <f>IF(COUNTA(CitationInformation)=0,"",IF(INDEX(AuthorList[Author Name],$A3849)="","",
CONCATENATE("  - &amp;AuthorListID",TEXT($A3849,"0000"),
"  {CitationID: *CitationID0001",
", PersonID: *PersonID",TEXT(MATCH(INDEX(AuthorList[Author Name],$A3849),People[Full Name],0),"0000"),
", AuthorOrder: ",INDEX(AuthorList[Author Number],$A3849),"}")))</f>
        <v>#REF!</v>
      </c>
      <c r="K3849" t="e">
        <f>IF(INDEX(SamplingFeatures[Feature Code],$A3849)="","",
CONCATENATE("  - &amp;SamplingFeatureID",TEXT($A3849,"0000"),
" {","SamplingFeatureUUID:  ",CHAR(34),INDEX(SamplingFeatures[Sampling Feature UUID],$A3849),CHAR(34),
", SamplingFeatureTypeCV:  ",CHAR(34),INDEX(SamplingFeatures[Sampling Feature Type],$A3849),CHAR(34),
", SamplingFeatureCode:  ",CHAR(34),INDEX(SamplingFeatures[Feature Code],$A3849),CHAR(34),
", SamplingFeatureName:  ",CHAR(34),INDEX(SamplingFeatures[Feature Name],$A3849),CHAR(34),
", SamplingFeatureDescription:  ",CHAR(34),INDEX(SamplingFeatures[Feature Description],$A3849),CHAR(34),
", SamplingFeatureGeotypeCV:  ",CHAR(34),INDEX(SamplingFeatures[Feature Geo Type],$A3849),CHAR(34),
", FeatureGeometry:  ",CHAR(34),INDEX(SamplingFeatures[Feature Geometry],$A3849),CHAR(34),
", Elevation_m:  ",CHAR(34),INDEX(SamplingFeatures[Elevation_m],$A3849),CHAR(34),
", ElevationDatumCV:  ",CHAR(34),ElevationDatum,CHAR(34),"}"))</f>
        <v>#REF!</v>
      </c>
      <c r="L3849" t="e">
        <f>IF(INDEX(SamplingFeatures[Sampling Feature Type],$A3849)&lt;&gt;"Site","",
CONCATENATE("  - &amp;SiteID",TEXT(SUMPRODUCT(--($L$3:$L3848&lt;&gt;"")),"0000"),
" {","SamplingFeatureID:  *SamplingFeatureID",TEXT($A3849,"0000"),
", SiteTypeCV:  ",CHAR(34),INDEX(Sites[Site Type],$A3849),CHAR(34),
", Latitude:  ",INDEX(Sites[Latitude],$A3849),
", Longitude:  ",INDEX(Sites[Longitude],$A3849),
", SRSName:  ",CHAR(34),LatLonDatum,CHAR(34),"}"))</f>
        <v>#REF!</v>
      </c>
      <c r="M3849" t="e">
        <f>IF(INDEX(SamplingFeatures[Sampling Feature Type],$A3849)&lt;&gt;"Specimen","",
CONCATENATE("  - &amp;SpecimenID",TEXT(SUMPRODUCT(--($M$3:$M3848&lt;&gt;"")),"0000"),
" {","SamplingFeatureID:  *SamplingFeatureID",TEXT($A3849,"0000"),
", SpecimenTypeCV:  ",CHAR(34),INDEX(Specimens[Specimen Type],$A3849),CHAR(34),
", SpecimenMediumCV:  ",INDEX(Specimens[Specimen Medium],$A3849),
", IsFieldSpecimen:  ",CHAR(34),INDEX(Specimens[Is Field Specimen?],$A3849),CHAR(34),"}"))</f>
        <v>#REF!</v>
      </c>
      <c r="N3849" t="e">
        <f>IF(COUNTA(SpatialOffsets[])=0,"", IF(INDEX(SpatialOffsets[Spatial Offset Type],$A3849)="","",
CONCATENATE("  - &amp;SpatialOffsetID",TEXT($A3849,"0000"),
" {","SpatialOffsetTypeCV:  ",CHAR(34),INDEX(SpatialOffsets[Spatial Offset Type],$A3849),CHAR(34),
", Offset1Value:  ",INDEX(SpatialOffsets[Offset 1 Value],$A3849),
", Offset1UnitID:  ",CHAR(34),INDEX(SpatialOffsets[Offset 1 Unit],$A3849),CHAR(34),
", Offset2Value:  ",INDEX(SpatialOffsets[Offset 2 Value],$A3849),
", Offset2UnitID:  ",CHAR(34),INDEX(SpatialOffsets[Offset 2 Unit],$A3849),CHAR(34),
", Offset3Value:  ",INDEX(SpatialOffsets[Offset 3 Value],$A3849),
", Offset3UnitID:  ",CHAR(34),INDEX(SpatialOffsets[Offset 3 Unit],$A3849),CHAR(34),,"}")))</f>
        <v>#REF!</v>
      </c>
      <c r="O3849" t="e">
        <f>IF(COUNTA(RelatedFeatures[])=0,"", IF(INDEX(RelatedFeatures[First Sampling Feature Code],$A3849)="","",
CONCATENATE("  - &amp;RelationID",TEXT($A3849,"0000"),
" {","SamplingFeatureID:  *SamplingFeatureID",TEXT(MATCH(INDEX(RelatedFeatures[First Sampling Feature Code],$A3849),SamplingFeatures[Feature Code],0),"0000"),
", RelationshipTypeCV:  ",CHAR(34),INDEX(RelatedFeatures[Relationship Type],$A3849),CHAR(34),
", RelatedFeatureID: *SamplingFeatureID",TEXT(MATCH(INDEX(RelatedFeatures[Second Sampling Feature Code],$A3849),SamplingFeatures[Feature Code],0),"0000"),
", SpatialOffsetID:  ",IF(INDEX(RelatedFeatures[Offset Number],$A3849)="","",CONCATENATE("*SpatialOffsetID",TEXT(INDEX(RelatedFeatures[Offset Number],$A3849),"0000"))),"}")))</f>
        <v>#REF!</v>
      </c>
      <c r="P3849" t="e">
        <f>IF(INDEX(Methods[Method Type],$A3849)="","",
CONCATENATE("  - &amp;MethodID",TEXT($A3849,"0000"),
" {","MethodTypeCV:  ",CHAR(34),INDEX(Methods[Method Type],$A3849),CHAR(34),
", MethodCode:  ",CHAR(34),INDEX(Methods[Method Code],$A3849),CHAR(34),
", MethodName:  ",CHAR(34),INDEX(Methods[Method Name],$A3849),CHAR(34),
", MethodDescription:  ",CHAR(34),INDEX(Methods[Method Description],$A3849),CHAR(34),
", MethodLink:  ",CHAR(34),INDEX(Methods[Method Link],$A3849),CHAR(34),
", OrganizationID: *OrganizationID",TEXT(MATCH(INDEX(Methods[Organization Name],$A3849),Organizations[Organization Name],0),"0000"),"}"))</f>
        <v>#REF!</v>
      </c>
      <c r="Q3849" t="e">
        <f>IF(INDEX(Variables[Variable Type],$A3849)="","",
CONCATENATE("  - &amp;VariableID",TEXT($A3849,"0000"),
" {","VariableTypeCV:  ",CHAR(34),INDEX(Variables[Variable Type],$A3849),CHAR(34),
", VariableCode:  ",CHAR(34),INDEX(Variables[Variable Code],$A3849),CHAR(34),
", VariableNameCV:  ",CHAR(34),INDEX(Variables[Variable Name],$A3849),CHAR(34),
", VariableDefinition:  ",CHAR(34),INDEX(Variables[Variable Definition],$A3849),CHAR(34),
", SpecciationCV:  ",CHAR(34),INDEX(Variables[Speciation],$A3849),CHAR(34),
", NoDataValue:  ",CHAR(34),INDEX(Variables[No Data Value],$A3849),CHAR(34),"}"))</f>
        <v>#REF!</v>
      </c>
    </row>
    <row r="3850" spans="1:17" x14ac:dyDescent="0.25">
      <c r="A3850">
        <v>3847</v>
      </c>
      <c r="D3850" t="e">
        <f>IF(INDEX(People[First Name],$A3850)="","",
CONCATENATE("  - &amp;PersonID",TEXT($A3850,"0000"),
" {","PersonFirstName:  ",CHAR(34),INDEX(People[First Name],$A3850),CHAR(34),
", PersonMiddleName:  ",CHAR(34),INDEX(People[Middle Name],$A3850),CHAR(34),
", PersonLastName:  ",CHAR(34),INDEX(People[Last Name],$A3850),CHAR(34),"}"))</f>
        <v>#REF!</v>
      </c>
      <c r="E3850" t="e">
        <f>IF(INDEX(Organizations[Organization Type '[CV']],$A3850)="","",
CONCATENATE("  - &amp;OrganizationID",TEXT($A3850,"0000"),
" {","OrganizationTypeCV:  ",CHAR(34),INDEX(Organizations[Organization Type '[CV']],$A3850),CHAR(34),
", OrganizationCode:  ",CHAR(34),INDEX(Organizations[Organization Code],$A3850),CHAR(34),
", OrganizationName:  ",CHAR(34),INDEX(Organizations[Organization Name],$A3850),CHAR(34),
", OrganizationDescription:  ",CHAR(34),INDEX(Organizations[Organization Description],$A3850),CHAR(34),
", OrganizationLink:  ",CHAR(34),INDEX(Organizations[Organization Link],$A3850),CHAR(34),"}"))</f>
        <v>#REF!</v>
      </c>
      <c r="F3850" t="e">
        <f>IF(INDEX(People[First Name],$A3850)="","",
CONCATENATE("  - &amp;AffiliationID",TEXT($A3850,"0000"),
" {PersonID: *PersonID",TEXT($A3850,"0000"),
", OrganizationID: *OrganizationID",TEXT(MATCH(INDEX(People[Organization Name],$A3850),Organizations[Organization Name],0),"0000"),
", IsPrimaryOrganizationContact: , AffiliationStartDate: , AffiliationEndDate: , PrimaryPhone: ",
", PrimaryEmail: ",CHAR(34),INDEX(People[Primary Email],$A3850),CHAR(34),
", PrimaryAddress: ",CHAR(34),INDEX(People[Primary Address],$A3850),CHAR(34),
", PersonLink: }"))</f>
        <v>#REF!</v>
      </c>
      <c r="H3850" t="e">
        <f>IF(COUNTA(CitationInformation)=0,"",IF(INDEX(AuthorList[Author Name],$A3850)="","",
CONCATENATE("  - &amp;AuthorListID",TEXT($A3850,"0000"),
"  {CitationID: *CitationID0001",
", PersonID: *PersonID",TEXT(MATCH(INDEX(AuthorList[Author Name],$A3850),People[Full Name],0),"0000"),
", AuthorOrder: ",INDEX(AuthorList[Author Number],$A3850),"}")))</f>
        <v>#REF!</v>
      </c>
      <c r="K3850" t="e">
        <f>IF(INDEX(SamplingFeatures[Feature Code],$A3850)="","",
CONCATENATE("  - &amp;SamplingFeatureID",TEXT($A3850,"0000"),
" {","SamplingFeatureUUID:  ",CHAR(34),INDEX(SamplingFeatures[Sampling Feature UUID],$A3850),CHAR(34),
", SamplingFeatureTypeCV:  ",CHAR(34),INDEX(SamplingFeatures[Sampling Feature Type],$A3850),CHAR(34),
", SamplingFeatureCode:  ",CHAR(34),INDEX(SamplingFeatures[Feature Code],$A3850),CHAR(34),
", SamplingFeatureName:  ",CHAR(34),INDEX(SamplingFeatures[Feature Name],$A3850),CHAR(34),
", SamplingFeatureDescription:  ",CHAR(34),INDEX(SamplingFeatures[Feature Description],$A3850),CHAR(34),
", SamplingFeatureGeotypeCV:  ",CHAR(34),INDEX(SamplingFeatures[Feature Geo Type],$A3850),CHAR(34),
", FeatureGeometry:  ",CHAR(34),INDEX(SamplingFeatures[Feature Geometry],$A3850),CHAR(34),
", Elevation_m:  ",CHAR(34),INDEX(SamplingFeatures[Elevation_m],$A3850),CHAR(34),
", ElevationDatumCV:  ",CHAR(34),ElevationDatum,CHAR(34),"}"))</f>
        <v>#REF!</v>
      </c>
      <c r="L3850" t="e">
        <f>IF(INDEX(SamplingFeatures[Sampling Feature Type],$A3850)&lt;&gt;"Site","",
CONCATENATE("  - &amp;SiteID",TEXT(SUMPRODUCT(--($L$3:$L3849&lt;&gt;"")),"0000"),
" {","SamplingFeatureID:  *SamplingFeatureID",TEXT($A3850,"0000"),
", SiteTypeCV:  ",CHAR(34),INDEX(Sites[Site Type],$A3850),CHAR(34),
", Latitude:  ",INDEX(Sites[Latitude],$A3850),
", Longitude:  ",INDEX(Sites[Longitude],$A3850),
", SRSName:  ",CHAR(34),LatLonDatum,CHAR(34),"}"))</f>
        <v>#REF!</v>
      </c>
      <c r="M3850" t="e">
        <f>IF(INDEX(SamplingFeatures[Sampling Feature Type],$A3850)&lt;&gt;"Specimen","",
CONCATENATE("  - &amp;SpecimenID",TEXT(SUMPRODUCT(--($M$3:$M3849&lt;&gt;"")),"0000"),
" {","SamplingFeatureID:  *SamplingFeatureID",TEXT($A3850,"0000"),
", SpecimenTypeCV:  ",CHAR(34),INDEX(Specimens[Specimen Type],$A3850),CHAR(34),
", SpecimenMediumCV:  ",INDEX(Specimens[Specimen Medium],$A3850),
", IsFieldSpecimen:  ",CHAR(34),INDEX(Specimens[Is Field Specimen?],$A3850),CHAR(34),"}"))</f>
        <v>#REF!</v>
      </c>
      <c r="N3850" t="e">
        <f>IF(COUNTA(SpatialOffsets[])=0,"", IF(INDEX(SpatialOffsets[Spatial Offset Type],$A3850)="","",
CONCATENATE("  - &amp;SpatialOffsetID",TEXT($A3850,"0000"),
" {","SpatialOffsetTypeCV:  ",CHAR(34),INDEX(SpatialOffsets[Spatial Offset Type],$A3850),CHAR(34),
", Offset1Value:  ",INDEX(SpatialOffsets[Offset 1 Value],$A3850),
", Offset1UnitID:  ",CHAR(34),INDEX(SpatialOffsets[Offset 1 Unit],$A3850),CHAR(34),
", Offset2Value:  ",INDEX(SpatialOffsets[Offset 2 Value],$A3850),
", Offset2UnitID:  ",CHAR(34),INDEX(SpatialOffsets[Offset 2 Unit],$A3850),CHAR(34),
", Offset3Value:  ",INDEX(SpatialOffsets[Offset 3 Value],$A3850),
", Offset3UnitID:  ",CHAR(34),INDEX(SpatialOffsets[Offset 3 Unit],$A3850),CHAR(34),,"}")))</f>
        <v>#REF!</v>
      </c>
      <c r="O3850" t="e">
        <f>IF(COUNTA(RelatedFeatures[])=0,"", IF(INDEX(RelatedFeatures[First Sampling Feature Code],$A3850)="","",
CONCATENATE("  - &amp;RelationID",TEXT($A3850,"0000"),
" {","SamplingFeatureID:  *SamplingFeatureID",TEXT(MATCH(INDEX(RelatedFeatures[First Sampling Feature Code],$A3850),SamplingFeatures[Feature Code],0),"0000"),
", RelationshipTypeCV:  ",CHAR(34),INDEX(RelatedFeatures[Relationship Type],$A3850),CHAR(34),
", RelatedFeatureID: *SamplingFeatureID",TEXT(MATCH(INDEX(RelatedFeatures[Second Sampling Feature Code],$A3850),SamplingFeatures[Feature Code],0),"0000"),
", SpatialOffsetID:  ",IF(INDEX(RelatedFeatures[Offset Number],$A3850)="","",CONCATENATE("*SpatialOffsetID",TEXT(INDEX(RelatedFeatures[Offset Number],$A3850),"0000"))),"}")))</f>
        <v>#REF!</v>
      </c>
      <c r="P3850" t="e">
        <f>IF(INDEX(Methods[Method Type],$A3850)="","",
CONCATENATE("  - &amp;MethodID",TEXT($A3850,"0000"),
" {","MethodTypeCV:  ",CHAR(34),INDEX(Methods[Method Type],$A3850),CHAR(34),
", MethodCode:  ",CHAR(34),INDEX(Methods[Method Code],$A3850),CHAR(34),
", MethodName:  ",CHAR(34),INDEX(Methods[Method Name],$A3850),CHAR(34),
", MethodDescription:  ",CHAR(34),INDEX(Methods[Method Description],$A3850),CHAR(34),
", MethodLink:  ",CHAR(34),INDEX(Methods[Method Link],$A3850),CHAR(34),
", OrganizationID: *OrganizationID",TEXT(MATCH(INDEX(Methods[Organization Name],$A3850),Organizations[Organization Name],0),"0000"),"}"))</f>
        <v>#REF!</v>
      </c>
      <c r="Q3850" t="e">
        <f>IF(INDEX(Variables[Variable Type],$A3850)="","",
CONCATENATE("  - &amp;VariableID",TEXT($A3850,"0000"),
" {","VariableTypeCV:  ",CHAR(34),INDEX(Variables[Variable Type],$A3850),CHAR(34),
", VariableCode:  ",CHAR(34),INDEX(Variables[Variable Code],$A3850),CHAR(34),
", VariableNameCV:  ",CHAR(34),INDEX(Variables[Variable Name],$A3850),CHAR(34),
", VariableDefinition:  ",CHAR(34),INDEX(Variables[Variable Definition],$A3850),CHAR(34),
", SpecciationCV:  ",CHAR(34),INDEX(Variables[Speciation],$A3850),CHAR(34),
", NoDataValue:  ",CHAR(34),INDEX(Variables[No Data Value],$A3850),CHAR(34),"}"))</f>
        <v>#REF!</v>
      </c>
    </row>
    <row r="3851" spans="1:17" x14ac:dyDescent="0.25">
      <c r="A3851">
        <v>3848</v>
      </c>
      <c r="D3851" t="e">
        <f>IF(INDEX(People[First Name],$A3851)="","",
CONCATENATE("  - &amp;PersonID",TEXT($A3851,"0000"),
" {","PersonFirstName:  ",CHAR(34),INDEX(People[First Name],$A3851),CHAR(34),
", PersonMiddleName:  ",CHAR(34),INDEX(People[Middle Name],$A3851),CHAR(34),
", PersonLastName:  ",CHAR(34),INDEX(People[Last Name],$A3851),CHAR(34),"}"))</f>
        <v>#REF!</v>
      </c>
      <c r="E3851" t="e">
        <f>IF(INDEX(Organizations[Organization Type '[CV']],$A3851)="","",
CONCATENATE("  - &amp;OrganizationID",TEXT($A3851,"0000"),
" {","OrganizationTypeCV:  ",CHAR(34),INDEX(Organizations[Organization Type '[CV']],$A3851),CHAR(34),
", OrganizationCode:  ",CHAR(34),INDEX(Organizations[Organization Code],$A3851),CHAR(34),
", OrganizationName:  ",CHAR(34),INDEX(Organizations[Organization Name],$A3851),CHAR(34),
", OrganizationDescription:  ",CHAR(34),INDEX(Organizations[Organization Description],$A3851),CHAR(34),
", OrganizationLink:  ",CHAR(34),INDEX(Organizations[Organization Link],$A3851),CHAR(34),"}"))</f>
        <v>#REF!</v>
      </c>
      <c r="F3851" t="e">
        <f>IF(INDEX(People[First Name],$A3851)="","",
CONCATENATE("  - &amp;AffiliationID",TEXT($A3851,"0000"),
" {PersonID: *PersonID",TEXT($A3851,"0000"),
", OrganizationID: *OrganizationID",TEXT(MATCH(INDEX(People[Organization Name],$A3851),Organizations[Organization Name],0),"0000"),
", IsPrimaryOrganizationContact: , AffiliationStartDate: , AffiliationEndDate: , PrimaryPhone: ",
", PrimaryEmail: ",CHAR(34),INDEX(People[Primary Email],$A3851),CHAR(34),
", PrimaryAddress: ",CHAR(34),INDEX(People[Primary Address],$A3851),CHAR(34),
", PersonLink: }"))</f>
        <v>#REF!</v>
      </c>
      <c r="H3851" t="e">
        <f>IF(COUNTA(CitationInformation)=0,"",IF(INDEX(AuthorList[Author Name],$A3851)="","",
CONCATENATE("  - &amp;AuthorListID",TEXT($A3851,"0000"),
"  {CitationID: *CitationID0001",
", PersonID: *PersonID",TEXT(MATCH(INDEX(AuthorList[Author Name],$A3851),People[Full Name],0),"0000"),
", AuthorOrder: ",INDEX(AuthorList[Author Number],$A3851),"}")))</f>
        <v>#REF!</v>
      </c>
      <c r="K3851" t="e">
        <f>IF(INDEX(SamplingFeatures[Feature Code],$A3851)="","",
CONCATENATE("  - &amp;SamplingFeatureID",TEXT($A3851,"0000"),
" {","SamplingFeatureUUID:  ",CHAR(34),INDEX(SamplingFeatures[Sampling Feature UUID],$A3851),CHAR(34),
", SamplingFeatureTypeCV:  ",CHAR(34),INDEX(SamplingFeatures[Sampling Feature Type],$A3851),CHAR(34),
", SamplingFeatureCode:  ",CHAR(34),INDEX(SamplingFeatures[Feature Code],$A3851),CHAR(34),
", SamplingFeatureName:  ",CHAR(34),INDEX(SamplingFeatures[Feature Name],$A3851),CHAR(34),
", SamplingFeatureDescription:  ",CHAR(34),INDEX(SamplingFeatures[Feature Description],$A3851),CHAR(34),
", SamplingFeatureGeotypeCV:  ",CHAR(34),INDEX(SamplingFeatures[Feature Geo Type],$A3851),CHAR(34),
", FeatureGeometry:  ",CHAR(34),INDEX(SamplingFeatures[Feature Geometry],$A3851),CHAR(34),
", Elevation_m:  ",CHAR(34),INDEX(SamplingFeatures[Elevation_m],$A3851),CHAR(34),
", ElevationDatumCV:  ",CHAR(34),ElevationDatum,CHAR(34),"}"))</f>
        <v>#REF!</v>
      </c>
      <c r="L3851" t="e">
        <f>IF(INDEX(SamplingFeatures[Sampling Feature Type],$A3851)&lt;&gt;"Site","",
CONCATENATE("  - &amp;SiteID",TEXT(SUMPRODUCT(--($L$3:$L3850&lt;&gt;"")),"0000"),
" {","SamplingFeatureID:  *SamplingFeatureID",TEXT($A3851,"0000"),
", SiteTypeCV:  ",CHAR(34),INDEX(Sites[Site Type],$A3851),CHAR(34),
", Latitude:  ",INDEX(Sites[Latitude],$A3851),
", Longitude:  ",INDEX(Sites[Longitude],$A3851),
", SRSName:  ",CHAR(34),LatLonDatum,CHAR(34),"}"))</f>
        <v>#REF!</v>
      </c>
      <c r="M3851" t="e">
        <f>IF(INDEX(SamplingFeatures[Sampling Feature Type],$A3851)&lt;&gt;"Specimen","",
CONCATENATE("  - &amp;SpecimenID",TEXT(SUMPRODUCT(--($M$3:$M3850&lt;&gt;"")),"0000"),
" {","SamplingFeatureID:  *SamplingFeatureID",TEXT($A3851,"0000"),
", SpecimenTypeCV:  ",CHAR(34),INDEX(Specimens[Specimen Type],$A3851),CHAR(34),
", SpecimenMediumCV:  ",INDEX(Specimens[Specimen Medium],$A3851),
", IsFieldSpecimen:  ",CHAR(34),INDEX(Specimens[Is Field Specimen?],$A3851),CHAR(34),"}"))</f>
        <v>#REF!</v>
      </c>
      <c r="N3851" t="e">
        <f>IF(COUNTA(SpatialOffsets[])=0,"", IF(INDEX(SpatialOffsets[Spatial Offset Type],$A3851)="","",
CONCATENATE("  - &amp;SpatialOffsetID",TEXT($A3851,"0000"),
" {","SpatialOffsetTypeCV:  ",CHAR(34),INDEX(SpatialOffsets[Spatial Offset Type],$A3851),CHAR(34),
", Offset1Value:  ",INDEX(SpatialOffsets[Offset 1 Value],$A3851),
", Offset1UnitID:  ",CHAR(34),INDEX(SpatialOffsets[Offset 1 Unit],$A3851),CHAR(34),
", Offset2Value:  ",INDEX(SpatialOffsets[Offset 2 Value],$A3851),
", Offset2UnitID:  ",CHAR(34),INDEX(SpatialOffsets[Offset 2 Unit],$A3851),CHAR(34),
", Offset3Value:  ",INDEX(SpatialOffsets[Offset 3 Value],$A3851),
", Offset3UnitID:  ",CHAR(34),INDEX(SpatialOffsets[Offset 3 Unit],$A3851),CHAR(34),,"}")))</f>
        <v>#REF!</v>
      </c>
      <c r="O3851" t="e">
        <f>IF(COUNTA(RelatedFeatures[])=0,"", IF(INDEX(RelatedFeatures[First Sampling Feature Code],$A3851)="","",
CONCATENATE("  - &amp;RelationID",TEXT($A3851,"0000"),
" {","SamplingFeatureID:  *SamplingFeatureID",TEXT(MATCH(INDEX(RelatedFeatures[First Sampling Feature Code],$A3851),SamplingFeatures[Feature Code],0),"0000"),
", RelationshipTypeCV:  ",CHAR(34),INDEX(RelatedFeatures[Relationship Type],$A3851),CHAR(34),
", RelatedFeatureID: *SamplingFeatureID",TEXT(MATCH(INDEX(RelatedFeatures[Second Sampling Feature Code],$A3851),SamplingFeatures[Feature Code],0),"0000"),
", SpatialOffsetID:  ",IF(INDEX(RelatedFeatures[Offset Number],$A3851)="","",CONCATENATE("*SpatialOffsetID",TEXT(INDEX(RelatedFeatures[Offset Number],$A3851),"0000"))),"}")))</f>
        <v>#REF!</v>
      </c>
      <c r="P3851" t="e">
        <f>IF(INDEX(Methods[Method Type],$A3851)="","",
CONCATENATE("  - &amp;MethodID",TEXT($A3851,"0000"),
" {","MethodTypeCV:  ",CHAR(34),INDEX(Methods[Method Type],$A3851),CHAR(34),
", MethodCode:  ",CHAR(34),INDEX(Methods[Method Code],$A3851),CHAR(34),
", MethodName:  ",CHAR(34),INDEX(Methods[Method Name],$A3851),CHAR(34),
", MethodDescription:  ",CHAR(34),INDEX(Methods[Method Description],$A3851),CHAR(34),
", MethodLink:  ",CHAR(34),INDEX(Methods[Method Link],$A3851),CHAR(34),
", OrganizationID: *OrganizationID",TEXT(MATCH(INDEX(Methods[Organization Name],$A3851),Organizations[Organization Name],0),"0000"),"}"))</f>
        <v>#REF!</v>
      </c>
      <c r="Q3851" t="e">
        <f>IF(INDEX(Variables[Variable Type],$A3851)="","",
CONCATENATE("  - &amp;VariableID",TEXT($A3851,"0000"),
" {","VariableTypeCV:  ",CHAR(34),INDEX(Variables[Variable Type],$A3851),CHAR(34),
", VariableCode:  ",CHAR(34),INDEX(Variables[Variable Code],$A3851),CHAR(34),
", VariableNameCV:  ",CHAR(34),INDEX(Variables[Variable Name],$A3851),CHAR(34),
", VariableDefinition:  ",CHAR(34),INDEX(Variables[Variable Definition],$A3851),CHAR(34),
", SpecciationCV:  ",CHAR(34),INDEX(Variables[Speciation],$A3851),CHAR(34),
", NoDataValue:  ",CHAR(34),INDEX(Variables[No Data Value],$A3851),CHAR(34),"}"))</f>
        <v>#REF!</v>
      </c>
    </row>
    <row r="3852" spans="1:17" x14ac:dyDescent="0.25">
      <c r="A3852">
        <v>3849</v>
      </c>
      <c r="D3852" t="e">
        <f>IF(INDEX(People[First Name],$A3852)="","",
CONCATENATE("  - &amp;PersonID",TEXT($A3852,"0000"),
" {","PersonFirstName:  ",CHAR(34),INDEX(People[First Name],$A3852),CHAR(34),
", PersonMiddleName:  ",CHAR(34),INDEX(People[Middle Name],$A3852),CHAR(34),
", PersonLastName:  ",CHAR(34),INDEX(People[Last Name],$A3852),CHAR(34),"}"))</f>
        <v>#REF!</v>
      </c>
      <c r="E3852" t="e">
        <f>IF(INDEX(Organizations[Organization Type '[CV']],$A3852)="","",
CONCATENATE("  - &amp;OrganizationID",TEXT($A3852,"0000"),
" {","OrganizationTypeCV:  ",CHAR(34),INDEX(Organizations[Organization Type '[CV']],$A3852),CHAR(34),
", OrganizationCode:  ",CHAR(34),INDEX(Organizations[Organization Code],$A3852),CHAR(34),
", OrganizationName:  ",CHAR(34),INDEX(Organizations[Organization Name],$A3852),CHAR(34),
", OrganizationDescription:  ",CHAR(34),INDEX(Organizations[Organization Description],$A3852),CHAR(34),
", OrganizationLink:  ",CHAR(34),INDEX(Organizations[Organization Link],$A3852),CHAR(34),"}"))</f>
        <v>#REF!</v>
      </c>
      <c r="F3852" t="e">
        <f>IF(INDEX(People[First Name],$A3852)="","",
CONCATENATE("  - &amp;AffiliationID",TEXT($A3852,"0000"),
" {PersonID: *PersonID",TEXT($A3852,"0000"),
", OrganizationID: *OrganizationID",TEXT(MATCH(INDEX(People[Organization Name],$A3852),Organizations[Organization Name],0),"0000"),
", IsPrimaryOrganizationContact: , AffiliationStartDate: , AffiliationEndDate: , PrimaryPhone: ",
", PrimaryEmail: ",CHAR(34),INDEX(People[Primary Email],$A3852),CHAR(34),
", PrimaryAddress: ",CHAR(34),INDEX(People[Primary Address],$A3852),CHAR(34),
", PersonLink: }"))</f>
        <v>#REF!</v>
      </c>
      <c r="H3852" t="e">
        <f>IF(COUNTA(CitationInformation)=0,"",IF(INDEX(AuthorList[Author Name],$A3852)="","",
CONCATENATE("  - &amp;AuthorListID",TEXT($A3852,"0000"),
"  {CitationID: *CitationID0001",
", PersonID: *PersonID",TEXT(MATCH(INDEX(AuthorList[Author Name],$A3852),People[Full Name],0),"0000"),
", AuthorOrder: ",INDEX(AuthorList[Author Number],$A3852),"}")))</f>
        <v>#REF!</v>
      </c>
      <c r="K3852" t="e">
        <f>IF(INDEX(SamplingFeatures[Feature Code],$A3852)="","",
CONCATENATE("  - &amp;SamplingFeatureID",TEXT($A3852,"0000"),
" {","SamplingFeatureUUID:  ",CHAR(34),INDEX(SamplingFeatures[Sampling Feature UUID],$A3852),CHAR(34),
", SamplingFeatureTypeCV:  ",CHAR(34),INDEX(SamplingFeatures[Sampling Feature Type],$A3852),CHAR(34),
", SamplingFeatureCode:  ",CHAR(34),INDEX(SamplingFeatures[Feature Code],$A3852),CHAR(34),
", SamplingFeatureName:  ",CHAR(34),INDEX(SamplingFeatures[Feature Name],$A3852),CHAR(34),
", SamplingFeatureDescription:  ",CHAR(34),INDEX(SamplingFeatures[Feature Description],$A3852),CHAR(34),
", SamplingFeatureGeotypeCV:  ",CHAR(34),INDEX(SamplingFeatures[Feature Geo Type],$A3852),CHAR(34),
", FeatureGeometry:  ",CHAR(34),INDEX(SamplingFeatures[Feature Geometry],$A3852),CHAR(34),
", Elevation_m:  ",CHAR(34),INDEX(SamplingFeatures[Elevation_m],$A3852),CHAR(34),
", ElevationDatumCV:  ",CHAR(34),ElevationDatum,CHAR(34),"}"))</f>
        <v>#REF!</v>
      </c>
      <c r="L3852" t="e">
        <f>IF(INDEX(SamplingFeatures[Sampling Feature Type],$A3852)&lt;&gt;"Site","",
CONCATENATE("  - &amp;SiteID",TEXT(SUMPRODUCT(--($L$3:$L3851&lt;&gt;"")),"0000"),
" {","SamplingFeatureID:  *SamplingFeatureID",TEXT($A3852,"0000"),
", SiteTypeCV:  ",CHAR(34),INDEX(Sites[Site Type],$A3852),CHAR(34),
", Latitude:  ",INDEX(Sites[Latitude],$A3852),
", Longitude:  ",INDEX(Sites[Longitude],$A3852),
", SRSName:  ",CHAR(34),LatLonDatum,CHAR(34),"}"))</f>
        <v>#REF!</v>
      </c>
      <c r="M3852" t="e">
        <f>IF(INDEX(SamplingFeatures[Sampling Feature Type],$A3852)&lt;&gt;"Specimen","",
CONCATENATE("  - &amp;SpecimenID",TEXT(SUMPRODUCT(--($M$3:$M3851&lt;&gt;"")),"0000"),
" {","SamplingFeatureID:  *SamplingFeatureID",TEXT($A3852,"0000"),
", SpecimenTypeCV:  ",CHAR(34),INDEX(Specimens[Specimen Type],$A3852),CHAR(34),
", SpecimenMediumCV:  ",INDEX(Specimens[Specimen Medium],$A3852),
", IsFieldSpecimen:  ",CHAR(34),INDEX(Specimens[Is Field Specimen?],$A3852),CHAR(34),"}"))</f>
        <v>#REF!</v>
      </c>
      <c r="N3852" t="e">
        <f>IF(COUNTA(SpatialOffsets[])=0,"", IF(INDEX(SpatialOffsets[Spatial Offset Type],$A3852)="","",
CONCATENATE("  - &amp;SpatialOffsetID",TEXT($A3852,"0000"),
" {","SpatialOffsetTypeCV:  ",CHAR(34),INDEX(SpatialOffsets[Spatial Offset Type],$A3852),CHAR(34),
", Offset1Value:  ",INDEX(SpatialOffsets[Offset 1 Value],$A3852),
", Offset1UnitID:  ",CHAR(34),INDEX(SpatialOffsets[Offset 1 Unit],$A3852),CHAR(34),
", Offset2Value:  ",INDEX(SpatialOffsets[Offset 2 Value],$A3852),
", Offset2UnitID:  ",CHAR(34),INDEX(SpatialOffsets[Offset 2 Unit],$A3852),CHAR(34),
", Offset3Value:  ",INDEX(SpatialOffsets[Offset 3 Value],$A3852),
", Offset3UnitID:  ",CHAR(34),INDEX(SpatialOffsets[Offset 3 Unit],$A3852),CHAR(34),,"}")))</f>
        <v>#REF!</v>
      </c>
      <c r="O3852" t="e">
        <f>IF(COUNTA(RelatedFeatures[])=0,"", IF(INDEX(RelatedFeatures[First Sampling Feature Code],$A3852)="","",
CONCATENATE("  - &amp;RelationID",TEXT($A3852,"0000"),
" {","SamplingFeatureID:  *SamplingFeatureID",TEXT(MATCH(INDEX(RelatedFeatures[First Sampling Feature Code],$A3852),SamplingFeatures[Feature Code],0),"0000"),
", RelationshipTypeCV:  ",CHAR(34),INDEX(RelatedFeatures[Relationship Type],$A3852),CHAR(34),
", RelatedFeatureID: *SamplingFeatureID",TEXT(MATCH(INDEX(RelatedFeatures[Second Sampling Feature Code],$A3852),SamplingFeatures[Feature Code],0),"0000"),
", SpatialOffsetID:  ",IF(INDEX(RelatedFeatures[Offset Number],$A3852)="","",CONCATENATE("*SpatialOffsetID",TEXT(INDEX(RelatedFeatures[Offset Number],$A3852),"0000"))),"}")))</f>
        <v>#REF!</v>
      </c>
      <c r="P3852" t="e">
        <f>IF(INDEX(Methods[Method Type],$A3852)="","",
CONCATENATE("  - &amp;MethodID",TEXT($A3852,"0000"),
" {","MethodTypeCV:  ",CHAR(34),INDEX(Methods[Method Type],$A3852),CHAR(34),
", MethodCode:  ",CHAR(34),INDEX(Methods[Method Code],$A3852),CHAR(34),
", MethodName:  ",CHAR(34),INDEX(Methods[Method Name],$A3852),CHAR(34),
", MethodDescription:  ",CHAR(34),INDEX(Methods[Method Description],$A3852),CHAR(34),
", MethodLink:  ",CHAR(34),INDEX(Methods[Method Link],$A3852),CHAR(34),
", OrganizationID: *OrganizationID",TEXT(MATCH(INDEX(Methods[Organization Name],$A3852),Organizations[Organization Name],0),"0000"),"}"))</f>
        <v>#REF!</v>
      </c>
      <c r="Q3852" t="e">
        <f>IF(INDEX(Variables[Variable Type],$A3852)="","",
CONCATENATE("  - &amp;VariableID",TEXT($A3852,"0000"),
" {","VariableTypeCV:  ",CHAR(34),INDEX(Variables[Variable Type],$A3852),CHAR(34),
", VariableCode:  ",CHAR(34),INDEX(Variables[Variable Code],$A3852),CHAR(34),
", VariableNameCV:  ",CHAR(34),INDEX(Variables[Variable Name],$A3852),CHAR(34),
", VariableDefinition:  ",CHAR(34),INDEX(Variables[Variable Definition],$A3852),CHAR(34),
", SpecciationCV:  ",CHAR(34),INDEX(Variables[Speciation],$A3852),CHAR(34),
", NoDataValue:  ",CHAR(34),INDEX(Variables[No Data Value],$A3852),CHAR(34),"}"))</f>
        <v>#REF!</v>
      </c>
    </row>
    <row r="3853" spans="1:17" x14ac:dyDescent="0.25">
      <c r="A3853">
        <v>3850</v>
      </c>
      <c r="D3853" t="e">
        <f>IF(INDEX(People[First Name],$A3853)="","",
CONCATENATE("  - &amp;PersonID",TEXT($A3853,"0000"),
" {","PersonFirstName:  ",CHAR(34),INDEX(People[First Name],$A3853),CHAR(34),
", PersonMiddleName:  ",CHAR(34),INDEX(People[Middle Name],$A3853),CHAR(34),
", PersonLastName:  ",CHAR(34),INDEX(People[Last Name],$A3853),CHAR(34),"}"))</f>
        <v>#REF!</v>
      </c>
      <c r="E3853" t="e">
        <f>IF(INDEX(Organizations[Organization Type '[CV']],$A3853)="","",
CONCATENATE("  - &amp;OrganizationID",TEXT($A3853,"0000"),
" {","OrganizationTypeCV:  ",CHAR(34),INDEX(Organizations[Organization Type '[CV']],$A3853),CHAR(34),
", OrganizationCode:  ",CHAR(34),INDEX(Organizations[Organization Code],$A3853),CHAR(34),
", OrganizationName:  ",CHAR(34),INDEX(Organizations[Organization Name],$A3853),CHAR(34),
", OrganizationDescription:  ",CHAR(34),INDEX(Organizations[Organization Description],$A3853),CHAR(34),
", OrganizationLink:  ",CHAR(34),INDEX(Organizations[Organization Link],$A3853),CHAR(34),"}"))</f>
        <v>#REF!</v>
      </c>
      <c r="F3853" t="e">
        <f>IF(INDEX(People[First Name],$A3853)="","",
CONCATENATE("  - &amp;AffiliationID",TEXT($A3853,"0000"),
" {PersonID: *PersonID",TEXT($A3853,"0000"),
", OrganizationID: *OrganizationID",TEXT(MATCH(INDEX(People[Organization Name],$A3853),Organizations[Organization Name],0),"0000"),
", IsPrimaryOrganizationContact: , AffiliationStartDate: , AffiliationEndDate: , PrimaryPhone: ",
", PrimaryEmail: ",CHAR(34),INDEX(People[Primary Email],$A3853),CHAR(34),
", PrimaryAddress: ",CHAR(34),INDEX(People[Primary Address],$A3853),CHAR(34),
", PersonLink: }"))</f>
        <v>#REF!</v>
      </c>
      <c r="H3853" t="e">
        <f>IF(COUNTA(CitationInformation)=0,"",IF(INDEX(AuthorList[Author Name],$A3853)="","",
CONCATENATE("  - &amp;AuthorListID",TEXT($A3853,"0000"),
"  {CitationID: *CitationID0001",
", PersonID: *PersonID",TEXT(MATCH(INDEX(AuthorList[Author Name],$A3853),People[Full Name],0),"0000"),
", AuthorOrder: ",INDEX(AuthorList[Author Number],$A3853),"}")))</f>
        <v>#REF!</v>
      </c>
      <c r="K3853" t="e">
        <f>IF(INDEX(SamplingFeatures[Feature Code],$A3853)="","",
CONCATENATE("  - &amp;SamplingFeatureID",TEXT($A3853,"0000"),
" {","SamplingFeatureUUID:  ",CHAR(34),INDEX(SamplingFeatures[Sampling Feature UUID],$A3853),CHAR(34),
", SamplingFeatureTypeCV:  ",CHAR(34),INDEX(SamplingFeatures[Sampling Feature Type],$A3853),CHAR(34),
", SamplingFeatureCode:  ",CHAR(34),INDEX(SamplingFeatures[Feature Code],$A3853),CHAR(34),
", SamplingFeatureName:  ",CHAR(34),INDEX(SamplingFeatures[Feature Name],$A3853),CHAR(34),
", SamplingFeatureDescription:  ",CHAR(34),INDEX(SamplingFeatures[Feature Description],$A3853),CHAR(34),
", SamplingFeatureGeotypeCV:  ",CHAR(34),INDEX(SamplingFeatures[Feature Geo Type],$A3853),CHAR(34),
", FeatureGeometry:  ",CHAR(34),INDEX(SamplingFeatures[Feature Geometry],$A3853),CHAR(34),
", Elevation_m:  ",CHAR(34),INDEX(SamplingFeatures[Elevation_m],$A3853),CHAR(34),
", ElevationDatumCV:  ",CHAR(34),ElevationDatum,CHAR(34),"}"))</f>
        <v>#REF!</v>
      </c>
      <c r="L3853" t="e">
        <f>IF(INDEX(SamplingFeatures[Sampling Feature Type],$A3853)&lt;&gt;"Site","",
CONCATENATE("  - &amp;SiteID",TEXT(SUMPRODUCT(--($L$3:$L3852&lt;&gt;"")),"0000"),
" {","SamplingFeatureID:  *SamplingFeatureID",TEXT($A3853,"0000"),
", SiteTypeCV:  ",CHAR(34),INDEX(Sites[Site Type],$A3853),CHAR(34),
", Latitude:  ",INDEX(Sites[Latitude],$A3853),
", Longitude:  ",INDEX(Sites[Longitude],$A3853),
", SRSName:  ",CHAR(34),LatLonDatum,CHAR(34),"}"))</f>
        <v>#REF!</v>
      </c>
      <c r="M3853" t="e">
        <f>IF(INDEX(SamplingFeatures[Sampling Feature Type],$A3853)&lt;&gt;"Specimen","",
CONCATENATE("  - &amp;SpecimenID",TEXT(SUMPRODUCT(--($M$3:$M3852&lt;&gt;"")),"0000"),
" {","SamplingFeatureID:  *SamplingFeatureID",TEXT($A3853,"0000"),
", SpecimenTypeCV:  ",CHAR(34),INDEX(Specimens[Specimen Type],$A3853),CHAR(34),
", SpecimenMediumCV:  ",INDEX(Specimens[Specimen Medium],$A3853),
", IsFieldSpecimen:  ",CHAR(34),INDEX(Specimens[Is Field Specimen?],$A3853),CHAR(34),"}"))</f>
        <v>#REF!</v>
      </c>
      <c r="N3853" t="e">
        <f>IF(COUNTA(SpatialOffsets[])=0,"", IF(INDEX(SpatialOffsets[Spatial Offset Type],$A3853)="","",
CONCATENATE("  - &amp;SpatialOffsetID",TEXT($A3853,"0000"),
" {","SpatialOffsetTypeCV:  ",CHAR(34),INDEX(SpatialOffsets[Spatial Offset Type],$A3853),CHAR(34),
", Offset1Value:  ",INDEX(SpatialOffsets[Offset 1 Value],$A3853),
", Offset1UnitID:  ",CHAR(34),INDEX(SpatialOffsets[Offset 1 Unit],$A3853),CHAR(34),
", Offset2Value:  ",INDEX(SpatialOffsets[Offset 2 Value],$A3853),
", Offset2UnitID:  ",CHAR(34),INDEX(SpatialOffsets[Offset 2 Unit],$A3853),CHAR(34),
", Offset3Value:  ",INDEX(SpatialOffsets[Offset 3 Value],$A3853),
", Offset3UnitID:  ",CHAR(34),INDEX(SpatialOffsets[Offset 3 Unit],$A3853),CHAR(34),,"}")))</f>
        <v>#REF!</v>
      </c>
      <c r="O3853" t="e">
        <f>IF(COUNTA(RelatedFeatures[])=0,"", IF(INDEX(RelatedFeatures[First Sampling Feature Code],$A3853)="","",
CONCATENATE("  - &amp;RelationID",TEXT($A3853,"0000"),
" {","SamplingFeatureID:  *SamplingFeatureID",TEXT(MATCH(INDEX(RelatedFeatures[First Sampling Feature Code],$A3853),SamplingFeatures[Feature Code],0),"0000"),
", RelationshipTypeCV:  ",CHAR(34),INDEX(RelatedFeatures[Relationship Type],$A3853),CHAR(34),
", RelatedFeatureID: *SamplingFeatureID",TEXT(MATCH(INDEX(RelatedFeatures[Second Sampling Feature Code],$A3853),SamplingFeatures[Feature Code],0),"0000"),
", SpatialOffsetID:  ",IF(INDEX(RelatedFeatures[Offset Number],$A3853)="","",CONCATENATE("*SpatialOffsetID",TEXT(INDEX(RelatedFeatures[Offset Number],$A3853),"0000"))),"}")))</f>
        <v>#REF!</v>
      </c>
      <c r="P3853" t="e">
        <f>IF(INDEX(Methods[Method Type],$A3853)="","",
CONCATENATE("  - &amp;MethodID",TEXT($A3853,"0000"),
" {","MethodTypeCV:  ",CHAR(34),INDEX(Methods[Method Type],$A3853),CHAR(34),
", MethodCode:  ",CHAR(34),INDEX(Methods[Method Code],$A3853),CHAR(34),
", MethodName:  ",CHAR(34),INDEX(Methods[Method Name],$A3853),CHAR(34),
", MethodDescription:  ",CHAR(34),INDEX(Methods[Method Description],$A3853),CHAR(34),
", MethodLink:  ",CHAR(34),INDEX(Methods[Method Link],$A3853),CHAR(34),
", OrganizationID: *OrganizationID",TEXT(MATCH(INDEX(Methods[Organization Name],$A3853),Organizations[Organization Name],0),"0000"),"}"))</f>
        <v>#REF!</v>
      </c>
      <c r="Q3853" t="e">
        <f>IF(INDEX(Variables[Variable Type],$A3853)="","",
CONCATENATE("  - &amp;VariableID",TEXT($A3853,"0000"),
" {","VariableTypeCV:  ",CHAR(34),INDEX(Variables[Variable Type],$A3853),CHAR(34),
", VariableCode:  ",CHAR(34),INDEX(Variables[Variable Code],$A3853),CHAR(34),
", VariableNameCV:  ",CHAR(34),INDEX(Variables[Variable Name],$A3853),CHAR(34),
", VariableDefinition:  ",CHAR(34),INDEX(Variables[Variable Definition],$A3853),CHAR(34),
", SpecciationCV:  ",CHAR(34),INDEX(Variables[Speciation],$A3853),CHAR(34),
", NoDataValue:  ",CHAR(34),INDEX(Variables[No Data Value],$A3853),CHAR(34),"}"))</f>
        <v>#REF!</v>
      </c>
    </row>
    <row r="3854" spans="1:17" x14ac:dyDescent="0.25">
      <c r="A3854">
        <v>3851</v>
      </c>
      <c r="D3854" t="e">
        <f>IF(INDEX(People[First Name],$A3854)="","",
CONCATENATE("  - &amp;PersonID",TEXT($A3854,"0000"),
" {","PersonFirstName:  ",CHAR(34),INDEX(People[First Name],$A3854),CHAR(34),
", PersonMiddleName:  ",CHAR(34),INDEX(People[Middle Name],$A3854),CHAR(34),
", PersonLastName:  ",CHAR(34),INDEX(People[Last Name],$A3854),CHAR(34),"}"))</f>
        <v>#REF!</v>
      </c>
      <c r="E3854" t="e">
        <f>IF(INDEX(Organizations[Organization Type '[CV']],$A3854)="","",
CONCATENATE("  - &amp;OrganizationID",TEXT($A3854,"0000"),
" {","OrganizationTypeCV:  ",CHAR(34),INDEX(Organizations[Organization Type '[CV']],$A3854),CHAR(34),
", OrganizationCode:  ",CHAR(34),INDEX(Organizations[Organization Code],$A3854),CHAR(34),
", OrganizationName:  ",CHAR(34),INDEX(Organizations[Organization Name],$A3854),CHAR(34),
", OrganizationDescription:  ",CHAR(34),INDEX(Organizations[Organization Description],$A3854),CHAR(34),
", OrganizationLink:  ",CHAR(34),INDEX(Organizations[Organization Link],$A3854),CHAR(34),"}"))</f>
        <v>#REF!</v>
      </c>
      <c r="F3854" t="e">
        <f>IF(INDEX(People[First Name],$A3854)="","",
CONCATENATE("  - &amp;AffiliationID",TEXT($A3854,"0000"),
" {PersonID: *PersonID",TEXT($A3854,"0000"),
", OrganizationID: *OrganizationID",TEXT(MATCH(INDEX(People[Organization Name],$A3854),Organizations[Organization Name],0),"0000"),
", IsPrimaryOrganizationContact: , AffiliationStartDate: , AffiliationEndDate: , PrimaryPhone: ",
", PrimaryEmail: ",CHAR(34),INDEX(People[Primary Email],$A3854),CHAR(34),
", PrimaryAddress: ",CHAR(34),INDEX(People[Primary Address],$A3854),CHAR(34),
", PersonLink: }"))</f>
        <v>#REF!</v>
      </c>
      <c r="H3854" t="e">
        <f>IF(COUNTA(CitationInformation)=0,"",IF(INDEX(AuthorList[Author Name],$A3854)="","",
CONCATENATE("  - &amp;AuthorListID",TEXT($A3854,"0000"),
"  {CitationID: *CitationID0001",
", PersonID: *PersonID",TEXT(MATCH(INDEX(AuthorList[Author Name],$A3854),People[Full Name],0),"0000"),
", AuthorOrder: ",INDEX(AuthorList[Author Number],$A3854),"}")))</f>
        <v>#REF!</v>
      </c>
      <c r="K3854" t="e">
        <f>IF(INDEX(SamplingFeatures[Feature Code],$A3854)="","",
CONCATENATE("  - &amp;SamplingFeatureID",TEXT($A3854,"0000"),
" {","SamplingFeatureUUID:  ",CHAR(34),INDEX(SamplingFeatures[Sampling Feature UUID],$A3854),CHAR(34),
", SamplingFeatureTypeCV:  ",CHAR(34),INDEX(SamplingFeatures[Sampling Feature Type],$A3854),CHAR(34),
", SamplingFeatureCode:  ",CHAR(34),INDEX(SamplingFeatures[Feature Code],$A3854),CHAR(34),
", SamplingFeatureName:  ",CHAR(34),INDEX(SamplingFeatures[Feature Name],$A3854),CHAR(34),
", SamplingFeatureDescription:  ",CHAR(34),INDEX(SamplingFeatures[Feature Description],$A3854),CHAR(34),
", SamplingFeatureGeotypeCV:  ",CHAR(34),INDEX(SamplingFeatures[Feature Geo Type],$A3854),CHAR(34),
", FeatureGeometry:  ",CHAR(34),INDEX(SamplingFeatures[Feature Geometry],$A3854),CHAR(34),
", Elevation_m:  ",CHAR(34),INDEX(SamplingFeatures[Elevation_m],$A3854),CHAR(34),
", ElevationDatumCV:  ",CHAR(34),ElevationDatum,CHAR(34),"}"))</f>
        <v>#REF!</v>
      </c>
      <c r="L3854" t="e">
        <f>IF(INDEX(SamplingFeatures[Sampling Feature Type],$A3854)&lt;&gt;"Site","",
CONCATENATE("  - &amp;SiteID",TEXT(SUMPRODUCT(--($L$3:$L3853&lt;&gt;"")),"0000"),
" {","SamplingFeatureID:  *SamplingFeatureID",TEXT($A3854,"0000"),
", SiteTypeCV:  ",CHAR(34),INDEX(Sites[Site Type],$A3854),CHAR(34),
", Latitude:  ",INDEX(Sites[Latitude],$A3854),
", Longitude:  ",INDEX(Sites[Longitude],$A3854),
", SRSName:  ",CHAR(34),LatLonDatum,CHAR(34),"}"))</f>
        <v>#REF!</v>
      </c>
      <c r="M3854" t="e">
        <f>IF(INDEX(SamplingFeatures[Sampling Feature Type],$A3854)&lt;&gt;"Specimen","",
CONCATENATE("  - &amp;SpecimenID",TEXT(SUMPRODUCT(--($M$3:$M3853&lt;&gt;"")),"0000"),
" {","SamplingFeatureID:  *SamplingFeatureID",TEXT($A3854,"0000"),
", SpecimenTypeCV:  ",CHAR(34),INDEX(Specimens[Specimen Type],$A3854),CHAR(34),
", SpecimenMediumCV:  ",INDEX(Specimens[Specimen Medium],$A3854),
", IsFieldSpecimen:  ",CHAR(34),INDEX(Specimens[Is Field Specimen?],$A3854),CHAR(34),"}"))</f>
        <v>#REF!</v>
      </c>
      <c r="N3854" t="e">
        <f>IF(COUNTA(SpatialOffsets[])=0,"", IF(INDEX(SpatialOffsets[Spatial Offset Type],$A3854)="","",
CONCATENATE("  - &amp;SpatialOffsetID",TEXT($A3854,"0000"),
" {","SpatialOffsetTypeCV:  ",CHAR(34),INDEX(SpatialOffsets[Spatial Offset Type],$A3854),CHAR(34),
", Offset1Value:  ",INDEX(SpatialOffsets[Offset 1 Value],$A3854),
", Offset1UnitID:  ",CHAR(34),INDEX(SpatialOffsets[Offset 1 Unit],$A3854),CHAR(34),
", Offset2Value:  ",INDEX(SpatialOffsets[Offset 2 Value],$A3854),
", Offset2UnitID:  ",CHAR(34),INDEX(SpatialOffsets[Offset 2 Unit],$A3854),CHAR(34),
", Offset3Value:  ",INDEX(SpatialOffsets[Offset 3 Value],$A3854),
", Offset3UnitID:  ",CHAR(34),INDEX(SpatialOffsets[Offset 3 Unit],$A3854),CHAR(34),,"}")))</f>
        <v>#REF!</v>
      </c>
      <c r="O3854" t="e">
        <f>IF(COUNTA(RelatedFeatures[])=0,"", IF(INDEX(RelatedFeatures[First Sampling Feature Code],$A3854)="","",
CONCATENATE("  - &amp;RelationID",TEXT($A3854,"0000"),
" {","SamplingFeatureID:  *SamplingFeatureID",TEXT(MATCH(INDEX(RelatedFeatures[First Sampling Feature Code],$A3854),SamplingFeatures[Feature Code],0),"0000"),
", RelationshipTypeCV:  ",CHAR(34),INDEX(RelatedFeatures[Relationship Type],$A3854),CHAR(34),
", RelatedFeatureID: *SamplingFeatureID",TEXT(MATCH(INDEX(RelatedFeatures[Second Sampling Feature Code],$A3854),SamplingFeatures[Feature Code],0),"0000"),
", SpatialOffsetID:  ",IF(INDEX(RelatedFeatures[Offset Number],$A3854)="","",CONCATENATE("*SpatialOffsetID",TEXT(INDEX(RelatedFeatures[Offset Number],$A3854),"0000"))),"}")))</f>
        <v>#REF!</v>
      </c>
      <c r="P3854" t="e">
        <f>IF(INDEX(Methods[Method Type],$A3854)="","",
CONCATENATE("  - &amp;MethodID",TEXT($A3854,"0000"),
" {","MethodTypeCV:  ",CHAR(34),INDEX(Methods[Method Type],$A3854),CHAR(34),
", MethodCode:  ",CHAR(34),INDEX(Methods[Method Code],$A3854),CHAR(34),
", MethodName:  ",CHAR(34),INDEX(Methods[Method Name],$A3854),CHAR(34),
", MethodDescription:  ",CHAR(34),INDEX(Methods[Method Description],$A3854),CHAR(34),
", MethodLink:  ",CHAR(34),INDEX(Methods[Method Link],$A3854),CHAR(34),
", OrganizationID: *OrganizationID",TEXT(MATCH(INDEX(Methods[Organization Name],$A3854),Organizations[Organization Name],0),"0000"),"}"))</f>
        <v>#REF!</v>
      </c>
      <c r="Q3854" t="e">
        <f>IF(INDEX(Variables[Variable Type],$A3854)="","",
CONCATENATE("  - &amp;VariableID",TEXT($A3854,"0000"),
" {","VariableTypeCV:  ",CHAR(34),INDEX(Variables[Variable Type],$A3854),CHAR(34),
", VariableCode:  ",CHAR(34),INDEX(Variables[Variable Code],$A3854),CHAR(34),
", VariableNameCV:  ",CHAR(34),INDEX(Variables[Variable Name],$A3854),CHAR(34),
", VariableDefinition:  ",CHAR(34),INDEX(Variables[Variable Definition],$A3854),CHAR(34),
", SpecciationCV:  ",CHAR(34),INDEX(Variables[Speciation],$A3854),CHAR(34),
", NoDataValue:  ",CHAR(34),INDEX(Variables[No Data Value],$A3854),CHAR(34),"}"))</f>
        <v>#REF!</v>
      </c>
    </row>
    <row r="3855" spans="1:17" x14ac:dyDescent="0.25">
      <c r="A3855">
        <v>3852</v>
      </c>
      <c r="D3855" t="e">
        <f>IF(INDEX(People[First Name],$A3855)="","",
CONCATENATE("  - &amp;PersonID",TEXT($A3855,"0000"),
" {","PersonFirstName:  ",CHAR(34),INDEX(People[First Name],$A3855),CHAR(34),
", PersonMiddleName:  ",CHAR(34),INDEX(People[Middle Name],$A3855),CHAR(34),
", PersonLastName:  ",CHAR(34),INDEX(People[Last Name],$A3855),CHAR(34),"}"))</f>
        <v>#REF!</v>
      </c>
      <c r="E3855" t="e">
        <f>IF(INDEX(Organizations[Organization Type '[CV']],$A3855)="","",
CONCATENATE("  - &amp;OrganizationID",TEXT($A3855,"0000"),
" {","OrganizationTypeCV:  ",CHAR(34),INDEX(Organizations[Organization Type '[CV']],$A3855),CHAR(34),
", OrganizationCode:  ",CHAR(34),INDEX(Organizations[Organization Code],$A3855),CHAR(34),
", OrganizationName:  ",CHAR(34),INDEX(Organizations[Organization Name],$A3855),CHAR(34),
", OrganizationDescription:  ",CHAR(34),INDEX(Organizations[Organization Description],$A3855),CHAR(34),
", OrganizationLink:  ",CHAR(34),INDEX(Organizations[Organization Link],$A3855),CHAR(34),"}"))</f>
        <v>#REF!</v>
      </c>
      <c r="F3855" t="e">
        <f>IF(INDEX(People[First Name],$A3855)="","",
CONCATENATE("  - &amp;AffiliationID",TEXT($A3855,"0000"),
" {PersonID: *PersonID",TEXT($A3855,"0000"),
", OrganizationID: *OrganizationID",TEXT(MATCH(INDEX(People[Organization Name],$A3855),Organizations[Organization Name],0),"0000"),
", IsPrimaryOrganizationContact: , AffiliationStartDate: , AffiliationEndDate: , PrimaryPhone: ",
", PrimaryEmail: ",CHAR(34),INDEX(People[Primary Email],$A3855),CHAR(34),
", PrimaryAddress: ",CHAR(34),INDEX(People[Primary Address],$A3855),CHAR(34),
", PersonLink: }"))</f>
        <v>#REF!</v>
      </c>
      <c r="H3855" t="e">
        <f>IF(COUNTA(CitationInformation)=0,"",IF(INDEX(AuthorList[Author Name],$A3855)="","",
CONCATENATE("  - &amp;AuthorListID",TEXT($A3855,"0000"),
"  {CitationID: *CitationID0001",
", PersonID: *PersonID",TEXT(MATCH(INDEX(AuthorList[Author Name],$A3855),People[Full Name],0),"0000"),
", AuthorOrder: ",INDEX(AuthorList[Author Number],$A3855),"}")))</f>
        <v>#REF!</v>
      </c>
      <c r="K3855" t="e">
        <f>IF(INDEX(SamplingFeatures[Feature Code],$A3855)="","",
CONCATENATE("  - &amp;SamplingFeatureID",TEXT($A3855,"0000"),
" {","SamplingFeatureUUID:  ",CHAR(34),INDEX(SamplingFeatures[Sampling Feature UUID],$A3855),CHAR(34),
", SamplingFeatureTypeCV:  ",CHAR(34),INDEX(SamplingFeatures[Sampling Feature Type],$A3855),CHAR(34),
", SamplingFeatureCode:  ",CHAR(34),INDEX(SamplingFeatures[Feature Code],$A3855),CHAR(34),
", SamplingFeatureName:  ",CHAR(34),INDEX(SamplingFeatures[Feature Name],$A3855),CHAR(34),
", SamplingFeatureDescription:  ",CHAR(34),INDEX(SamplingFeatures[Feature Description],$A3855),CHAR(34),
", SamplingFeatureGeotypeCV:  ",CHAR(34),INDEX(SamplingFeatures[Feature Geo Type],$A3855),CHAR(34),
", FeatureGeometry:  ",CHAR(34),INDEX(SamplingFeatures[Feature Geometry],$A3855),CHAR(34),
", Elevation_m:  ",CHAR(34),INDEX(SamplingFeatures[Elevation_m],$A3855),CHAR(34),
", ElevationDatumCV:  ",CHAR(34),ElevationDatum,CHAR(34),"}"))</f>
        <v>#REF!</v>
      </c>
      <c r="L3855" t="e">
        <f>IF(INDEX(SamplingFeatures[Sampling Feature Type],$A3855)&lt;&gt;"Site","",
CONCATENATE("  - &amp;SiteID",TEXT(SUMPRODUCT(--($L$3:$L3854&lt;&gt;"")),"0000"),
" {","SamplingFeatureID:  *SamplingFeatureID",TEXT($A3855,"0000"),
", SiteTypeCV:  ",CHAR(34),INDEX(Sites[Site Type],$A3855),CHAR(34),
", Latitude:  ",INDEX(Sites[Latitude],$A3855),
", Longitude:  ",INDEX(Sites[Longitude],$A3855),
", SRSName:  ",CHAR(34),LatLonDatum,CHAR(34),"}"))</f>
        <v>#REF!</v>
      </c>
      <c r="M3855" t="e">
        <f>IF(INDEX(SamplingFeatures[Sampling Feature Type],$A3855)&lt;&gt;"Specimen","",
CONCATENATE("  - &amp;SpecimenID",TEXT(SUMPRODUCT(--($M$3:$M3854&lt;&gt;"")),"0000"),
" {","SamplingFeatureID:  *SamplingFeatureID",TEXT($A3855,"0000"),
", SpecimenTypeCV:  ",CHAR(34),INDEX(Specimens[Specimen Type],$A3855),CHAR(34),
", SpecimenMediumCV:  ",INDEX(Specimens[Specimen Medium],$A3855),
", IsFieldSpecimen:  ",CHAR(34),INDEX(Specimens[Is Field Specimen?],$A3855),CHAR(34),"}"))</f>
        <v>#REF!</v>
      </c>
      <c r="N3855" t="e">
        <f>IF(COUNTA(SpatialOffsets[])=0,"", IF(INDEX(SpatialOffsets[Spatial Offset Type],$A3855)="","",
CONCATENATE("  - &amp;SpatialOffsetID",TEXT($A3855,"0000"),
" {","SpatialOffsetTypeCV:  ",CHAR(34),INDEX(SpatialOffsets[Spatial Offset Type],$A3855),CHAR(34),
", Offset1Value:  ",INDEX(SpatialOffsets[Offset 1 Value],$A3855),
", Offset1UnitID:  ",CHAR(34),INDEX(SpatialOffsets[Offset 1 Unit],$A3855),CHAR(34),
", Offset2Value:  ",INDEX(SpatialOffsets[Offset 2 Value],$A3855),
", Offset2UnitID:  ",CHAR(34),INDEX(SpatialOffsets[Offset 2 Unit],$A3855),CHAR(34),
", Offset3Value:  ",INDEX(SpatialOffsets[Offset 3 Value],$A3855),
", Offset3UnitID:  ",CHAR(34),INDEX(SpatialOffsets[Offset 3 Unit],$A3855),CHAR(34),,"}")))</f>
        <v>#REF!</v>
      </c>
      <c r="O3855" t="e">
        <f>IF(COUNTA(RelatedFeatures[])=0,"", IF(INDEX(RelatedFeatures[First Sampling Feature Code],$A3855)="","",
CONCATENATE("  - &amp;RelationID",TEXT($A3855,"0000"),
" {","SamplingFeatureID:  *SamplingFeatureID",TEXT(MATCH(INDEX(RelatedFeatures[First Sampling Feature Code],$A3855),SamplingFeatures[Feature Code],0),"0000"),
", RelationshipTypeCV:  ",CHAR(34),INDEX(RelatedFeatures[Relationship Type],$A3855),CHAR(34),
", RelatedFeatureID: *SamplingFeatureID",TEXT(MATCH(INDEX(RelatedFeatures[Second Sampling Feature Code],$A3855),SamplingFeatures[Feature Code],0),"0000"),
", SpatialOffsetID:  ",IF(INDEX(RelatedFeatures[Offset Number],$A3855)="","",CONCATENATE("*SpatialOffsetID",TEXT(INDEX(RelatedFeatures[Offset Number],$A3855),"0000"))),"}")))</f>
        <v>#REF!</v>
      </c>
      <c r="P3855" t="e">
        <f>IF(INDEX(Methods[Method Type],$A3855)="","",
CONCATENATE("  - &amp;MethodID",TEXT($A3855,"0000"),
" {","MethodTypeCV:  ",CHAR(34),INDEX(Methods[Method Type],$A3855),CHAR(34),
", MethodCode:  ",CHAR(34),INDEX(Methods[Method Code],$A3855),CHAR(34),
", MethodName:  ",CHAR(34),INDEX(Methods[Method Name],$A3855),CHAR(34),
", MethodDescription:  ",CHAR(34),INDEX(Methods[Method Description],$A3855),CHAR(34),
", MethodLink:  ",CHAR(34),INDEX(Methods[Method Link],$A3855),CHAR(34),
", OrganizationID: *OrganizationID",TEXT(MATCH(INDEX(Methods[Organization Name],$A3855),Organizations[Organization Name],0),"0000"),"}"))</f>
        <v>#REF!</v>
      </c>
      <c r="Q3855" t="e">
        <f>IF(INDEX(Variables[Variable Type],$A3855)="","",
CONCATENATE("  - &amp;VariableID",TEXT($A3855,"0000"),
" {","VariableTypeCV:  ",CHAR(34),INDEX(Variables[Variable Type],$A3855),CHAR(34),
", VariableCode:  ",CHAR(34),INDEX(Variables[Variable Code],$A3855),CHAR(34),
", VariableNameCV:  ",CHAR(34),INDEX(Variables[Variable Name],$A3855),CHAR(34),
", VariableDefinition:  ",CHAR(34),INDEX(Variables[Variable Definition],$A3855),CHAR(34),
", SpecciationCV:  ",CHAR(34),INDEX(Variables[Speciation],$A3855),CHAR(34),
", NoDataValue:  ",CHAR(34),INDEX(Variables[No Data Value],$A3855),CHAR(34),"}"))</f>
        <v>#REF!</v>
      </c>
    </row>
    <row r="3856" spans="1:17" x14ac:dyDescent="0.25">
      <c r="A3856">
        <v>3853</v>
      </c>
      <c r="D3856" t="e">
        <f>IF(INDEX(People[First Name],$A3856)="","",
CONCATENATE("  - &amp;PersonID",TEXT($A3856,"0000"),
" {","PersonFirstName:  ",CHAR(34),INDEX(People[First Name],$A3856),CHAR(34),
", PersonMiddleName:  ",CHAR(34),INDEX(People[Middle Name],$A3856),CHAR(34),
", PersonLastName:  ",CHAR(34),INDEX(People[Last Name],$A3856),CHAR(34),"}"))</f>
        <v>#REF!</v>
      </c>
      <c r="E3856" t="e">
        <f>IF(INDEX(Organizations[Organization Type '[CV']],$A3856)="","",
CONCATENATE("  - &amp;OrganizationID",TEXT($A3856,"0000"),
" {","OrganizationTypeCV:  ",CHAR(34),INDEX(Organizations[Organization Type '[CV']],$A3856),CHAR(34),
", OrganizationCode:  ",CHAR(34),INDEX(Organizations[Organization Code],$A3856),CHAR(34),
", OrganizationName:  ",CHAR(34),INDEX(Organizations[Organization Name],$A3856),CHAR(34),
", OrganizationDescription:  ",CHAR(34),INDEX(Organizations[Organization Description],$A3856),CHAR(34),
", OrganizationLink:  ",CHAR(34),INDEX(Organizations[Organization Link],$A3856),CHAR(34),"}"))</f>
        <v>#REF!</v>
      </c>
      <c r="F3856" t="e">
        <f>IF(INDEX(People[First Name],$A3856)="","",
CONCATENATE("  - &amp;AffiliationID",TEXT($A3856,"0000"),
" {PersonID: *PersonID",TEXT($A3856,"0000"),
", OrganizationID: *OrganizationID",TEXT(MATCH(INDEX(People[Organization Name],$A3856),Organizations[Organization Name],0),"0000"),
", IsPrimaryOrganizationContact: , AffiliationStartDate: , AffiliationEndDate: , PrimaryPhone: ",
", PrimaryEmail: ",CHAR(34),INDEX(People[Primary Email],$A3856),CHAR(34),
", PrimaryAddress: ",CHAR(34),INDEX(People[Primary Address],$A3856),CHAR(34),
", PersonLink: }"))</f>
        <v>#REF!</v>
      </c>
      <c r="H3856" t="e">
        <f>IF(COUNTA(CitationInformation)=0,"",IF(INDEX(AuthorList[Author Name],$A3856)="","",
CONCATENATE("  - &amp;AuthorListID",TEXT($A3856,"0000"),
"  {CitationID: *CitationID0001",
", PersonID: *PersonID",TEXT(MATCH(INDEX(AuthorList[Author Name],$A3856),People[Full Name],0),"0000"),
", AuthorOrder: ",INDEX(AuthorList[Author Number],$A3856),"}")))</f>
        <v>#REF!</v>
      </c>
      <c r="K3856" t="e">
        <f>IF(INDEX(SamplingFeatures[Feature Code],$A3856)="","",
CONCATENATE("  - &amp;SamplingFeatureID",TEXT($A3856,"0000"),
" {","SamplingFeatureUUID:  ",CHAR(34),INDEX(SamplingFeatures[Sampling Feature UUID],$A3856),CHAR(34),
", SamplingFeatureTypeCV:  ",CHAR(34),INDEX(SamplingFeatures[Sampling Feature Type],$A3856),CHAR(34),
", SamplingFeatureCode:  ",CHAR(34),INDEX(SamplingFeatures[Feature Code],$A3856),CHAR(34),
", SamplingFeatureName:  ",CHAR(34),INDEX(SamplingFeatures[Feature Name],$A3856),CHAR(34),
", SamplingFeatureDescription:  ",CHAR(34),INDEX(SamplingFeatures[Feature Description],$A3856),CHAR(34),
", SamplingFeatureGeotypeCV:  ",CHAR(34),INDEX(SamplingFeatures[Feature Geo Type],$A3856),CHAR(34),
", FeatureGeometry:  ",CHAR(34),INDEX(SamplingFeatures[Feature Geometry],$A3856),CHAR(34),
", Elevation_m:  ",CHAR(34),INDEX(SamplingFeatures[Elevation_m],$A3856),CHAR(34),
", ElevationDatumCV:  ",CHAR(34),ElevationDatum,CHAR(34),"}"))</f>
        <v>#REF!</v>
      </c>
      <c r="L3856" t="e">
        <f>IF(INDEX(SamplingFeatures[Sampling Feature Type],$A3856)&lt;&gt;"Site","",
CONCATENATE("  - &amp;SiteID",TEXT(SUMPRODUCT(--($L$3:$L3855&lt;&gt;"")),"0000"),
" {","SamplingFeatureID:  *SamplingFeatureID",TEXT($A3856,"0000"),
", SiteTypeCV:  ",CHAR(34),INDEX(Sites[Site Type],$A3856),CHAR(34),
", Latitude:  ",INDEX(Sites[Latitude],$A3856),
", Longitude:  ",INDEX(Sites[Longitude],$A3856),
", SRSName:  ",CHAR(34),LatLonDatum,CHAR(34),"}"))</f>
        <v>#REF!</v>
      </c>
      <c r="M3856" t="e">
        <f>IF(INDEX(SamplingFeatures[Sampling Feature Type],$A3856)&lt;&gt;"Specimen","",
CONCATENATE("  - &amp;SpecimenID",TEXT(SUMPRODUCT(--($M$3:$M3855&lt;&gt;"")),"0000"),
" {","SamplingFeatureID:  *SamplingFeatureID",TEXT($A3856,"0000"),
", SpecimenTypeCV:  ",CHAR(34),INDEX(Specimens[Specimen Type],$A3856),CHAR(34),
", SpecimenMediumCV:  ",INDEX(Specimens[Specimen Medium],$A3856),
", IsFieldSpecimen:  ",CHAR(34),INDEX(Specimens[Is Field Specimen?],$A3856),CHAR(34),"}"))</f>
        <v>#REF!</v>
      </c>
      <c r="N3856" t="e">
        <f>IF(COUNTA(SpatialOffsets[])=0,"", IF(INDEX(SpatialOffsets[Spatial Offset Type],$A3856)="","",
CONCATENATE("  - &amp;SpatialOffsetID",TEXT($A3856,"0000"),
" {","SpatialOffsetTypeCV:  ",CHAR(34),INDEX(SpatialOffsets[Spatial Offset Type],$A3856),CHAR(34),
", Offset1Value:  ",INDEX(SpatialOffsets[Offset 1 Value],$A3856),
", Offset1UnitID:  ",CHAR(34),INDEX(SpatialOffsets[Offset 1 Unit],$A3856),CHAR(34),
", Offset2Value:  ",INDEX(SpatialOffsets[Offset 2 Value],$A3856),
", Offset2UnitID:  ",CHAR(34),INDEX(SpatialOffsets[Offset 2 Unit],$A3856),CHAR(34),
", Offset3Value:  ",INDEX(SpatialOffsets[Offset 3 Value],$A3856),
", Offset3UnitID:  ",CHAR(34),INDEX(SpatialOffsets[Offset 3 Unit],$A3856),CHAR(34),,"}")))</f>
        <v>#REF!</v>
      </c>
      <c r="O3856" t="e">
        <f>IF(COUNTA(RelatedFeatures[])=0,"", IF(INDEX(RelatedFeatures[First Sampling Feature Code],$A3856)="","",
CONCATENATE("  - &amp;RelationID",TEXT($A3856,"0000"),
" {","SamplingFeatureID:  *SamplingFeatureID",TEXT(MATCH(INDEX(RelatedFeatures[First Sampling Feature Code],$A3856),SamplingFeatures[Feature Code],0),"0000"),
", RelationshipTypeCV:  ",CHAR(34),INDEX(RelatedFeatures[Relationship Type],$A3856),CHAR(34),
", RelatedFeatureID: *SamplingFeatureID",TEXT(MATCH(INDEX(RelatedFeatures[Second Sampling Feature Code],$A3856),SamplingFeatures[Feature Code],0),"0000"),
", SpatialOffsetID:  ",IF(INDEX(RelatedFeatures[Offset Number],$A3856)="","",CONCATENATE("*SpatialOffsetID",TEXT(INDEX(RelatedFeatures[Offset Number],$A3856),"0000"))),"}")))</f>
        <v>#REF!</v>
      </c>
      <c r="P3856" t="e">
        <f>IF(INDEX(Methods[Method Type],$A3856)="","",
CONCATENATE("  - &amp;MethodID",TEXT($A3856,"0000"),
" {","MethodTypeCV:  ",CHAR(34),INDEX(Methods[Method Type],$A3856),CHAR(34),
", MethodCode:  ",CHAR(34),INDEX(Methods[Method Code],$A3856),CHAR(34),
", MethodName:  ",CHAR(34),INDEX(Methods[Method Name],$A3856),CHAR(34),
", MethodDescription:  ",CHAR(34),INDEX(Methods[Method Description],$A3856),CHAR(34),
", MethodLink:  ",CHAR(34),INDEX(Methods[Method Link],$A3856),CHAR(34),
", OrganizationID: *OrganizationID",TEXT(MATCH(INDEX(Methods[Organization Name],$A3856),Organizations[Organization Name],0),"0000"),"}"))</f>
        <v>#REF!</v>
      </c>
      <c r="Q3856" t="e">
        <f>IF(INDEX(Variables[Variable Type],$A3856)="","",
CONCATENATE("  - &amp;VariableID",TEXT($A3856,"0000"),
" {","VariableTypeCV:  ",CHAR(34),INDEX(Variables[Variable Type],$A3856),CHAR(34),
", VariableCode:  ",CHAR(34),INDEX(Variables[Variable Code],$A3856),CHAR(34),
", VariableNameCV:  ",CHAR(34),INDEX(Variables[Variable Name],$A3856),CHAR(34),
", VariableDefinition:  ",CHAR(34),INDEX(Variables[Variable Definition],$A3856),CHAR(34),
", SpecciationCV:  ",CHAR(34),INDEX(Variables[Speciation],$A3856),CHAR(34),
", NoDataValue:  ",CHAR(34),INDEX(Variables[No Data Value],$A3856),CHAR(34),"}"))</f>
        <v>#REF!</v>
      </c>
    </row>
    <row r="3857" spans="1:17" x14ac:dyDescent="0.25">
      <c r="A3857">
        <v>3854</v>
      </c>
      <c r="D3857" t="e">
        <f>IF(INDEX(People[First Name],$A3857)="","",
CONCATENATE("  - &amp;PersonID",TEXT($A3857,"0000"),
" {","PersonFirstName:  ",CHAR(34),INDEX(People[First Name],$A3857),CHAR(34),
", PersonMiddleName:  ",CHAR(34),INDEX(People[Middle Name],$A3857),CHAR(34),
", PersonLastName:  ",CHAR(34),INDEX(People[Last Name],$A3857),CHAR(34),"}"))</f>
        <v>#REF!</v>
      </c>
      <c r="E3857" t="e">
        <f>IF(INDEX(Organizations[Organization Type '[CV']],$A3857)="","",
CONCATENATE("  - &amp;OrganizationID",TEXT($A3857,"0000"),
" {","OrganizationTypeCV:  ",CHAR(34),INDEX(Organizations[Organization Type '[CV']],$A3857),CHAR(34),
", OrganizationCode:  ",CHAR(34),INDEX(Organizations[Organization Code],$A3857),CHAR(34),
", OrganizationName:  ",CHAR(34),INDEX(Organizations[Organization Name],$A3857),CHAR(34),
", OrganizationDescription:  ",CHAR(34),INDEX(Organizations[Organization Description],$A3857),CHAR(34),
", OrganizationLink:  ",CHAR(34),INDEX(Organizations[Organization Link],$A3857),CHAR(34),"}"))</f>
        <v>#REF!</v>
      </c>
      <c r="F3857" t="e">
        <f>IF(INDEX(People[First Name],$A3857)="","",
CONCATENATE("  - &amp;AffiliationID",TEXT($A3857,"0000"),
" {PersonID: *PersonID",TEXT($A3857,"0000"),
", OrganizationID: *OrganizationID",TEXT(MATCH(INDEX(People[Organization Name],$A3857),Organizations[Organization Name],0),"0000"),
", IsPrimaryOrganizationContact: , AffiliationStartDate: , AffiliationEndDate: , PrimaryPhone: ",
", PrimaryEmail: ",CHAR(34),INDEX(People[Primary Email],$A3857),CHAR(34),
", PrimaryAddress: ",CHAR(34),INDEX(People[Primary Address],$A3857),CHAR(34),
", PersonLink: }"))</f>
        <v>#REF!</v>
      </c>
      <c r="H3857" t="e">
        <f>IF(COUNTA(CitationInformation)=0,"",IF(INDEX(AuthorList[Author Name],$A3857)="","",
CONCATENATE("  - &amp;AuthorListID",TEXT($A3857,"0000"),
"  {CitationID: *CitationID0001",
", PersonID: *PersonID",TEXT(MATCH(INDEX(AuthorList[Author Name],$A3857),People[Full Name],0),"0000"),
", AuthorOrder: ",INDEX(AuthorList[Author Number],$A3857),"}")))</f>
        <v>#REF!</v>
      </c>
      <c r="K3857" t="e">
        <f>IF(INDEX(SamplingFeatures[Feature Code],$A3857)="","",
CONCATENATE("  - &amp;SamplingFeatureID",TEXT($A3857,"0000"),
" {","SamplingFeatureUUID:  ",CHAR(34),INDEX(SamplingFeatures[Sampling Feature UUID],$A3857),CHAR(34),
", SamplingFeatureTypeCV:  ",CHAR(34),INDEX(SamplingFeatures[Sampling Feature Type],$A3857),CHAR(34),
", SamplingFeatureCode:  ",CHAR(34),INDEX(SamplingFeatures[Feature Code],$A3857),CHAR(34),
", SamplingFeatureName:  ",CHAR(34),INDEX(SamplingFeatures[Feature Name],$A3857),CHAR(34),
", SamplingFeatureDescription:  ",CHAR(34),INDEX(SamplingFeatures[Feature Description],$A3857),CHAR(34),
", SamplingFeatureGeotypeCV:  ",CHAR(34),INDEX(SamplingFeatures[Feature Geo Type],$A3857),CHAR(34),
", FeatureGeometry:  ",CHAR(34),INDEX(SamplingFeatures[Feature Geometry],$A3857),CHAR(34),
", Elevation_m:  ",CHAR(34),INDEX(SamplingFeatures[Elevation_m],$A3857),CHAR(34),
", ElevationDatumCV:  ",CHAR(34),ElevationDatum,CHAR(34),"}"))</f>
        <v>#REF!</v>
      </c>
      <c r="L3857" t="e">
        <f>IF(INDEX(SamplingFeatures[Sampling Feature Type],$A3857)&lt;&gt;"Site","",
CONCATENATE("  - &amp;SiteID",TEXT(SUMPRODUCT(--($L$3:$L3856&lt;&gt;"")),"0000"),
" {","SamplingFeatureID:  *SamplingFeatureID",TEXT($A3857,"0000"),
", SiteTypeCV:  ",CHAR(34),INDEX(Sites[Site Type],$A3857),CHAR(34),
", Latitude:  ",INDEX(Sites[Latitude],$A3857),
", Longitude:  ",INDEX(Sites[Longitude],$A3857),
", SRSName:  ",CHAR(34),LatLonDatum,CHAR(34),"}"))</f>
        <v>#REF!</v>
      </c>
      <c r="M3857" t="e">
        <f>IF(INDEX(SamplingFeatures[Sampling Feature Type],$A3857)&lt;&gt;"Specimen","",
CONCATENATE("  - &amp;SpecimenID",TEXT(SUMPRODUCT(--($M$3:$M3856&lt;&gt;"")),"0000"),
" {","SamplingFeatureID:  *SamplingFeatureID",TEXT($A3857,"0000"),
", SpecimenTypeCV:  ",CHAR(34),INDEX(Specimens[Specimen Type],$A3857),CHAR(34),
", SpecimenMediumCV:  ",INDEX(Specimens[Specimen Medium],$A3857),
", IsFieldSpecimen:  ",CHAR(34),INDEX(Specimens[Is Field Specimen?],$A3857),CHAR(34),"}"))</f>
        <v>#REF!</v>
      </c>
      <c r="N3857" t="e">
        <f>IF(COUNTA(SpatialOffsets[])=0,"", IF(INDEX(SpatialOffsets[Spatial Offset Type],$A3857)="","",
CONCATENATE("  - &amp;SpatialOffsetID",TEXT($A3857,"0000"),
" {","SpatialOffsetTypeCV:  ",CHAR(34),INDEX(SpatialOffsets[Spatial Offset Type],$A3857),CHAR(34),
", Offset1Value:  ",INDEX(SpatialOffsets[Offset 1 Value],$A3857),
", Offset1UnitID:  ",CHAR(34),INDEX(SpatialOffsets[Offset 1 Unit],$A3857),CHAR(34),
", Offset2Value:  ",INDEX(SpatialOffsets[Offset 2 Value],$A3857),
", Offset2UnitID:  ",CHAR(34),INDEX(SpatialOffsets[Offset 2 Unit],$A3857),CHAR(34),
", Offset3Value:  ",INDEX(SpatialOffsets[Offset 3 Value],$A3857),
", Offset3UnitID:  ",CHAR(34),INDEX(SpatialOffsets[Offset 3 Unit],$A3857),CHAR(34),,"}")))</f>
        <v>#REF!</v>
      </c>
      <c r="O3857" t="e">
        <f>IF(COUNTA(RelatedFeatures[])=0,"", IF(INDEX(RelatedFeatures[First Sampling Feature Code],$A3857)="","",
CONCATENATE("  - &amp;RelationID",TEXT($A3857,"0000"),
" {","SamplingFeatureID:  *SamplingFeatureID",TEXT(MATCH(INDEX(RelatedFeatures[First Sampling Feature Code],$A3857),SamplingFeatures[Feature Code],0),"0000"),
", RelationshipTypeCV:  ",CHAR(34),INDEX(RelatedFeatures[Relationship Type],$A3857),CHAR(34),
", RelatedFeatureID: *SamplingFeatureID",TEXT(MATCH(INDEX(RelatedFeatures[Second Sampling Feature Code],$A3857),SamplingFeatures[Feature Code],0),"0000"),
", SpatialOffsetID:  ",IF(INDEX(RelatedFeatures[Offset Number],$A3857)="","",CONCATENATE("*SpatialOffsetID",TEXT(INDEX(RelatedFeatures[Offset Number],$A3857),"0000"))),"}")))</f>
        <v>#REF!</v>
      </c>
      <c r="P3857" t="e">
        <f>IF(INDEX(Methods[Method Type],$A3857)="","",
CONCATENATE("  - &amp;MethodID",TEXT($A3857,"0000"),
" {","MethodTypeCV:  ",CHAR(34),INDEX(Methods[Method Type],$A3857),CHAR(34),
", MethodCode:  ",CHAR(34),INDEX(Methods[Method Code],$A3857),CHAR(34),
", MethodName:  ",CHAR(34),INDEX(Methods[Method Name],$A3857),CHAR(34),
", MethodDescription:  ",CHAR(34),INDEX(Methods[Method Description],$A3857),CHAR(34),
", MethodLink:  ",CHAR(34),INDEX(Methods[Method Link],$A3857),CHAR(34),
", OrganizationID: *OrganizationID",TEXT(MATCH(INDEX(Methods[Organization Name],$A3857),Organizations[Organization Name],0),"0000"),"}"))</f>
        <v>#REF!</v>
      </c>
      <c r="Q3857" t="e">
        <f>IF(INDEX(Variables[Variable Type],$A3857)="","",
CONCATENATE("  - &amp;VariableID",TEXT($A3857,"0000"),
" {","VariableTypeCV:  ",CHAR(34),INDEX(Variables[Variable Type],$A3857),CHAR(34),
", VariableCode:  ",CHAR(34),INDEX(Variables[Variable Code],$A3857),CHAR(34),
", VariableNameCV:  ",CHAR(34),INDEX(Variables[Variable Name],$A3857),CHAR(34),
", VariableDefinition:  ",CHAR(34),INDEX(Variables[Variable Definition],$A3857),CHAR(34),
", SpecciationCV:  ",CHAR(34),INDEX(Variables[Speciation],$A3857),CHAR(34),
", NoDataValue:  ",CHAR(34),INDEX(Variables[No Data Value],$A3857),CHAR(34),"}"))</f>
        <v>#REF!</v>
      </c>
    </row>
    <row r="3858" spans="1:17" x14ac:dyDescent="0.25">
      <c r="A3858">
        <v>3855</v>
      </c>
      <c r="D3858" t="e">
        <f>IF(INDEX(People[First Name],$A3858)="","",
CONCATENATE("  - &amp;PersonID",TEXT($A3858,"0000"),
" {","PersonFirstName:  ",CHAR(34),INDEX(People[First Name],$A3858),CHAR(34),
", PersonMiddleName:  ",CHAR(34),INDEX(People[Middle Name],$A3858),CHAR(34),
", PersonLastName:  ",CHAR(34),INDEX(People[Last Name],$A3858),CHAR(34),"}"))</f>
        <v>#REF!</v>
      </c>
      <c r="E3858" t="e">
        <f>IF(INDEX(Organizations[Organization Type '[CV']],$A3858)="","",
CONCATENATE("  - &amp;OrganizationID",TEXT($A3858,"0000"),
" {","OrganizationTypeCV:  ",CHAR(34),INDEX(Organizations[Organization Type '[CV']],$A3858),CHAR(34),
", OrganizationCode:  ",CHAR(34),INDEX(Organizations[Organization Code],$A3858),CHAR(34),
", OrganizationName:  ",CHAR(34),INDEX(Organizations[Organization Name],$A3858),CHAR(34),
", OrganizationDescription:  ",CHAR(34),INDEX(Organizations[Organization Description],$A3858),CHAR(34),
", OrganizationLink:  ",CHAR(34),INDEX(Organizations[Organization Link],$A3858),CHAR(34),"}"))</f>
        <v>#REF!</v>
      </c>
      <c r="F3858" t="e">
        <f>IF(INDEX(People[First Name],$A3858)="","",
CONCATENATE("  - &amp;AffiliationID",TEXT($A3858,"0000"),
" {PersonID: *PersonID",TEXT($A3858,"0000"),
", OrganizationID: *OrganizationID",TEXT(MATCH(INDEX(People[Organization Name],$A3858),Organizations[Organization Name],0),"0000"),
", IsPrimaryOrganizationContact: , AffiliationStartDate: , AffiliationEndDate: , PrimaryPhone: ",
", PrimaryEmail: ",CHAR(34),INDEX(People[Primary Email],$A3858),CHAR(34),
", PrimaryAddress: ",CHAR(34),INDEX(People[Primary Address],$A3858),CHAR(34),
", PersonLink: }"))</f>
        <v>#REF!</v>
      </c>
      <c r="H3858" t="e">
        <f>IF(COUNTA(CitationInformation)=0,"",IF(INDEX(AuthorList[Author Name],$A3858)="","",
CONCATENATE("  - &amp;AuthorListID",TEXT($A3858,"0000"),
"  {CitationID: *CitationID0001",
", PersonID: *PersonID",TEXT(MATCH(INDEX(AuthorList[Author Name],$A3858),People[Full Name],0),"0000"),
", AuthorOrder: ",INDEX(AuthorList[Author Number],$A3858),"}")))</f>
        <v>#REF!</v>
      </c>
      <c r="K3858" t="e">
        <f>IF(INDEX(SamplingFeatures[Feature Code],$A3858)="","",
CONCATENATE("  - &amp;SamplingFeatureID",TEXT($A3858,"0000"),
" {","SamplingFeatureUUID:  ",CHAR(34),INDEX(SamplingFeatures[Sampling Feature UUID],$A3858),CHAR(34),
", SamplingFeatureTypeCV:  ",CHAR(34),INDEX(SamplingFeatures[Sampling Feature Type],$A3858),CHAR(34),
", SamplingFeatureCode:  ",CHAR(34),INDEX(SamplingFeatures[Feature Code],$A3858),CHAR(34),
", SamplingFeatureName:  ",CHAR(34),INDEX(SamplingFeatures[Feature Name],$A3858),CHAR(34),
", SamplingFeatureDescription:  ",CHAR(34),INDEX(SamplingFeatures[Feature Description],$A3858),CHAR(34),
", SamplingFeatureGeotypeCV:  ",CHAR(34),INDEX(SamplingFeatures[Feature Geo Type],$A3858),CHAR(34),
", FeatureGeometry:  ",CHAR(34),INDEX(SamplingFeatures[Feature Geometry],$A3858),CHAR(34),
", Elevation_m:  ",CHAR(34),INDEX(SamplingFeatures[Elevation_m],$A3858),CHAR(34),
", ElevationDatumCV:  ",CHAR(34),ElevationDatum,CHAR(34),"}"))</f>
        <v>#REF!</v>
      </c>
      <c r="L3858" t="e">
        <f>IF(INDEX(SamplingFeatures[Sampling Feature Type],$A3858)&lt;&gt;"Site","",
CONCATENATE("  - &amp;SiteID",TEXT(SUMPRODUCT(--($L$3:$L3857&lt;&gt;"")),"0000"),
" {","SamplingFeatureID:  *SamplingFeatureID",TEXT($A3858,"0000"),
", SiteTypeCV:  ",CHAR(34),INDEX(Sites[Site Type],$A3858),CHAR(34),
", Latitude:  ",INDEX(Sites[Latitude],$A3858),
", Longitude:  ",INDEX(Sites[Longitude],$A3858),
", SRSName:  ",CHAR(34),LatLonDatum,CHAR(34),"}"))</f>
        <v>#REF!</v>
      </c>
      <c r="M3858" t="e">
        <f>IF(INDEX(SamplingFeatures[Sampling Feature Type],$A3858)&lt;&gt;"Specimen","",
CONCATENATE("  - &amp;SpecimenID",TEXT(SUMPRODUCT(--($M$3:$M3857&lt;&gt;"")),"0000"),
" {","SamplingFeatureID:  *SamplingFeatureID",TEXT($A3858,"0000"),
", SpecimenTypeCV:  ",CHAR(34),INDEX(Specimens[Specimen Type],$A3858),CHAR(34),
", SpecimenMediumCV:  ",INDEX(Specimens[Specimen Medium],$A3858),
", IsFieldSpecimen:  ",CHAR(34),INDEX(Specimens[Is Field Specimen?],$A3858),CHAR(34),"}"))</f>
        <v>#REF!</v>
      </c>
      <c r="N3858" t="e">
        <f>IF(COUNTA(SpatialOffsets[])=0,"", IF(INDEX(SpatialOffsets[Spatial Offset Type],$A3858)="","",
CONCATENATE("  - &amp;SpatialOffsetID",TEXT($A3858,"0000"),
" {","SpatialOffsetTypeCV:  ",CHAR(34),INDEX(SpatialOffsets[Spatial Offset Type],$A3858),CHAR(34),
", Offset1Value:  ",INDEX(SpatialOffsets[Offset 1 Value],$A3858),
", Offset1UnitID:  ",CHAR(34),INDEX(SpatialOffsets[Offset 1 Unit],$A3858),CHAR(34),
", Offset2Value:  ",INDEX(SpatialOffsets[Offset 2 Value],$A3858),
", Offset2UnitID:  ",CHAR(34),INDEX(SpatialOffsets[Offset 2 Unit],$A3858),CHAR(34),
", Offset3Value:  ",INDEX(SpatialOffsets[Offset 3 Value],$A3858),
", Offset3UnitID:  ",CHAR(34),INDEX(SpatialOffsets[Offset 3 Unit],$A3858),CHAR(34),,"}")))</f>
        <v>#REF!</v>
      </c>
      <c r="O3858" t="e">
        <f>IF(COUNTA(RelatedFeatures[])=0,"", IF(INDEX(RelatedFeatures[First Sampling Feature Code],$A3858)="","",
CONCATENATE("  - &amp;RelationID",TEXT($A3858,"0000"),
" {","SamplingFeatureID:  *SamplingFeatureID",TEXT(MATCH(INDEX(RelatedFeatures[First Sampling Feature Code],$A3858),SamplingFeatures[Feature Code],0),"0000"),
", RelationshipTypeCV:  ",CHAR(34),INDEX(RelatedFeatures[Relationship Type],$A3858),CHAR(34),
", RelatedFeatureID: *SamplingFeatureID",TEXT(MATCH(INDEX(RelatedFeatures[Second Sampling Feature Code],$A3858),SamplingFeatures[Feature Code],0),"0000"),
", SpatialOffsetID:  ",IF(INDEX(RelatedFeatures[Offset Number],$A3858)="","",CONCATENATE("*SpatialOffsetID",TEXT(INDEX(RelatedFeatures[Offset Number],$A3858),"0000"))),"}")))</f>
        <v>#REF!</v>
      </c>
      <c r="P3858" t="e">
        <f>IF(INDEX(Methods[Method Type],$A3858)="","",
CONCATENATE("  - &amp;MethodID",TEXT($A3858,"0000"),
" {","MethodTypeCV:  ",CHAR(34),INDEX(Methods[Method Type],$A3858),CHAR(34),
", MethodCode:  ",CHAR(34),INDEX(Methods[Method Code],$A3858),CHAR(34),
", MethodName:  ",CHAR(34),INDEX(Methods[Method Name],$A3858),CHAR(34),
", MethodDescription:  ",CHAR(34),INDEX(Methods[Method Description],$A3858),CHAR(34),
", MethodLink:  ",CHAR(34),INDEX(Methods[Method Link],$A3858),CHAR(34),
", OrganizationID: *OrganizationID",TEXT(MATCH(INDEX(Methods[Organization Name],$A3858),Organizations[Organization Name],0),"0000"),"}"))</f>
        <v>#REF!</v>
      </c>
      <c r="Q3858" t="e">
        <f>IF(INDEX(Variables[Variable Type],$A3858)="","",
CONCATENATE("  - &amp;VariableID",TEXT($A3858,"0000"),
" {","VariableTypeCV:  ",CHAR(34),INDEX(Variables[Variable Type],$A3858),CHAR(34),
", VariableCode:  ",CHAR(34),INDEX(Variables[Variable Code],$A3858),CHAR(34),
", VariableNameCV:  ",CHAR(34),INDEX(Variables[Variable Name],$A3858),CHAR(34),
", VariableDefinition:  ",CHAR(34),INDEX(Variables[Variable Definition],$A3858),CHAR(34),
", SpecciationCV:  ",CHAR(34),INDEX(Variables[Speciation],$A3858),CHAR(34),
", NoDataValue:  ",CHAR(34),INDEX(Variables[No Data Value],$A3858),CHAR(34),"}"))</f>
        <v>#REF!</v>
      </c>
    </row>
    <row r="3859" spans="1:17" x14ac:dyDescent="0.25">
      <c r="A3859">
        <v>3856</v>
      </c>
      <c r="D3859" t="e">
        <f>IF(INDEX(People[First Name],$A3859)="","",
CONCATENATE("  - &amp;PersonID",TEXT($A3859,"0000"),
" {","PersonFirstName:  ",CHAR(34),INDEX(People[First Name],$A3859),CHAR(34),
", PersonMiddleName:  ",CHAR(34),INDEX(People[Middle Name],$A3859),CHAR(34),
", PersonLastName:  ",CHAR(34),INDEX(People[Last Name],$A3859),CHAR(34),"}"))</f>
        <v>#REF!</v>
      </c>
      <c r="E3859" t="e">
        <f>IF(INDEX(Organizations[Organization Type '[CV']],$A3859)="","",
CONCATENATE("  - &amp;OrganizationID",TEXT($A3859,"0000"),
" {","OrganizationTypeCV:  ",CHAR(34),INDEX(Organizations[Organization Type '[CV']],$A3859),CHAR(34),
", OrganizationCode:  ",CHAR(34),INDEX(Organizations[Organization Code],$A3859),CHAR(34),
", OrganizationName:  ",CHAR(34),INDEX(Organizations[Organization Name],$A3859),CHAR(34),
", OrganizationDescription:  ",CHAR(34),INDEX(Organizations[Organization Description],$A3859),CHAR(34),
", OrganizationLink:  ",CHAR(34),INDEX(Organizations[Organization Link],$A3859),CHAR(34),"}"))</f>
        <v>#REF!</v>
      </c>
      <c r="F3859" t="e">
        <f>IF(INDEX(People[First Name],$A3859)="","",
CONCATENATE("  - &amp;AffiliationID",TEXT($A3859,"0000"),
" {PersonID: *PersonID",TEXT($A3859,"0000"),
", OrganizationID: *OrganizationID",TEXT(MATCH(INDEX(People[Organization Name],$A3859),Organizations[Organization Name],0),"0000"),
", IsPrimaryOrganizationContact: , AffiliationStartDate: , AffiliationEndDate: , PrimaryPhone: ",
", PrimaryEmail: ",CHAR(34),INDEX(People[Primary Email],$A3859),CHAR(34),
", PrimaryAddress: ",CHAR(34),INDEX(People[Primary Address],$A3859),CHAR(34),
", PersonLink: }"))</f>
        <v>#REF!</v>
      </c>
      <c r="H3859" t="e">
        <f>IF(COUNTA(CitationInformation)=0,"",IF(INDEX(AuthorList[Author Name],$A3859)="","",
CONCATENATE("  - &amp;AuthorListID",TEXT($A3859,"0000"),
"  {CitationID: *CitationID0001",
", PersonID: *PersonID",TEXT(MATCH(INDEX(AuthorList[Author Name],$A3859),People[Full Name],0),"0000"),
", AuthorOrder: ",INDEX(AuthorList[Author Number],$A3859),"}")))</f>
        <v>#REF!</v>
      </c>
      <c r="K3859" t="e">
        <f>IF(INDEX(SamplingFeatures[Feature Code],$A3859)="","",
CONCATENATE("  - &amp;SamplingFeatureID",TEXT($A3859,"0000"),
" {","SamplingFeatureUUID:  ",CHAR(34),INDEX(SamplingFeatures[Sampling Feature UUID],$A3859),CHAR(34),
", SamplingFeatureTypeCV:  ",CHAR(34),INDEX(SamplingFeatures[Sampling Feature Type],$A3859),CHAR(34),
", SamplingFeatureCode:  ",CHAR(34),INDEX(SamplingFeatures[Feature Code],$A3859),CHAR(34),
", SamplingFeatureName:  ",CHAR(34),INDEX(SamplingFeatures[Feature Name],$A3859),CHAR(34),
", SamplingFeatureDescription:  ",CHAR(34),INDEX(SamplingFeatures[Feature Description],$A3859),CHAR(34),
", SamplingFeatureGeotypeCV:  ",CHAR(34),INDEX(SamplingFeatures[Feature Geo Type],$A3859),CHAR(34),
", FeatureGeometry:  ",CHAR(34),INDEX(SamplingFeatures[Feature Geometry],$A3859),CHAR(34),
", Elevation_m:  ",CHAR(34),INDEX(SamplingFeatures[Elevation_m],$A3859),CHAR(34),
", ElevationDatumCV:  ",CHAR(34),ElevationDatum,CHAR(34),"}"))</f>
        <v>#REF!</v>
      </c>
      <c r="L3859" t="e">
        <f>IF(INDEX(SamplingFeatures[Sampling Feature Type],$A3859)&lt;&gt;"Site","",
CONCATENATE("  - &amp;SiteID",TEXT(SUMPRODUCT(--($L$3:$L3858&lt;&gt;"")),"0000"),
" {","SamplingFeatureID:  *SamplingFeatureID",TEXT($A3859,"0000"),
", SiteTypeCV:  ",CHAR(34),INDEX(Sites[Site Type],$A3859),CHAR(34),
", Latitude:  ",INDEX(Sites[Latitude],$A3859),
", Longitude:  ",INDEX(Sites[Longitude],$A3859),
", SRSName:  ",CHAR(34),LatLonDatum,CHAR(34),"}"))</f>
        <v>#REF!</v>
      </c>
      <c r="M3859" t="e">
        <f>IF(INDEX(SamplingFeatures[Sampling Feature Type],$A3859)&lt;&gt;"Specimen","",
CONCATENATE("  - &amp;SpecimenID",TEXT(SUMPRODUCT(--($M$3:$M3858&lt;&gt;"")),"0000"),
" {","SamplingFeatureID:  *SamplingFeatureID",TEXT($A3859,"0000"),
", SpecimenTypeCV:  ",CHAR(34),INDEX(Specimens[Specimen Type],$A3859),CHAR(34),
", SpecimenMediumCV:  ",INDEX(Specimens[Specimen Medium],$A3859),
", IsFieldSpecimen:  ",CHAR(34),INDEX(Specimens[Is Field Specimen?],$A3859),CHAR(34),"}"))</f>
        <v>#REF!</v>
      </c>
      <c r="N3859" t="e">
        <f>IF(COUNTA(SpatialOffsets[])=0,"", IF(INDEX(SpatialOffsets[Spatial Offset Type],$A3859)="","",
CONCATENATE("  - &amp;SpatialOffsetID",TEXT($A3859,"0000"),
" {","SpatialOffsetTypeCV:  ",CHAR(34),INDEX(SpatialOffsets[Spatial Offset Type],$A3859),CHAR(34),
", Offset1Value:  ",INDEX(SpatialOffsets[Offset 1 Value],$A3859),
", Offset1UnitID:  ",CHAR(34),INDEX(SpatialOffsets[Offset 1 Unit],$A3859),CHAR(34),
", Offset2Value:  ",INDEX(SpatialOffsets[Offset 2 Value],$A3859),
", Offset2UnitID:  ",CHAR(34),INDEX(SpatialOffsets[Offset 2 Unit],$A3859),CHAR(34),
", Offset3Value:  ",INDEX(SpatialOffsets[Offset 3 Value],$A3859),
", Offset3UnitID:  ",CHAR(34),INDEX(SpatialOffsets[Offset 3 Unit],$A3859),CHAR(34),,"}")))</f>
        <v>#REF!</v>
      </c>
      <c r="O3859" t="e">
        <f>IF(COUNTA(RelatedFeatures[])=0,"", IF(INDEX(RelatedFeatures[First Sampling Feature Code],$A3859)="","",
CONCATENATE("  - &amp;RelationID",TEXT($A3859,"0000"),
" {","SamplingFeatureID:  *SamplingFeatureID",TEXT(MATCH(INDEX(RelatedFeatures[First Sampling Feature Code],$A3859),SamplingFeatures[Feature Code],0),"0000"),
", RelationshipTypeCV:  ",CHAR(34),INDEX(RelatedFeatures[Relationship Type],$A3859),CHAR(34),
", RelatedFeatureID: *SamplingFeatureID",TEXT(MATCH(INDEX(RelatedFeatures[Second Sampling Feature Code],$A3859),SamplingFeatures[Feature Code],0),"0000"),
", SpatialOffsetID:  ",IF(INDEX(RelatedFeatures[Offset Number],$A3859)="","",CONCATENATE("*SpatialOffsetID",TEXT(INDEX(RelatedFeatures[Offset Number],$A3859),"0000"))),"}")))</f>
        <v>#REF!</v>
      </c>
      <c r="P3859" t="e">
        <f>IF(INDEX(Methods[Method Type],$A3859)="","",
CONCATENATE("  - &amp;MethodID",TEXT($A3859,"0000"),
" {","MethodTypeCV:  ",CHAR(34),INDEX(Methods[Method Type],$A3859),CHAR(34),
", MethodCode:  ",CHAR(34),INDEX(Methods[Method Code],$A3859),CHAR(34),
", MethodName:  ",CHAR(34),INDEX(Methods[Method Name],$A3859),CHAR(34),
", MethodDescription:  ",CHAR(34),INDEX(Methods[Method Description],$A3859),CHAR(34),
", MethodLink:  ",CHAR(34),INDEX(Methods[Method Link],$A3859),CHAR(34),
", OrganizationID: *OrganizationID",TEXT(MATCH(INDEX(Methods[Organization Name],$A3859),Organizations[Organization Name],0),"0000"),"}"))</f>
        <v>#REF!</v>
      </c>
      <c r="Q3859" t="e">
        <f>IF(INDEX(Variables[Variable Type],$A3859)="","",
CONCATENATE("  - &amp;VariableID",TEXT($A3859,"0000"),
" {","VariableTypeCV:  ",CHAR(34),INDEX(Variables[Variable Type],$A3859),CHAR(34),
", VariableCode:  ",CHAR(34),INDEX(Variables[Variable Code],$A3859),CHAR(34),
", VariableNameCV:  ",CHAR(34),INDEX(Variables[Variable Name],$A3859),CHAR(34),
", VariableDefinition:  ",CHAR(34),INDEX(Variables[Variable Definition],$A3859),CHAR(34),
", SpecciationCV:  ",CHAR(34),INDEX(Variables[Speciation],$A3859),CHAR(34),
", NoDataValue:  ",CHAR(34),INDEX(Variables[No Data Value],$A3859),CHAR(34),"}"))</f>
        <v>#REF!</v>
      </c>
    </row>
    <row r="3860" spans="1:17" x14ac:dyDescent="0.25">
      <c r="A3860">
        <v>3857</v>
      </c>
      <c r="D3860" t="e">
        <f>IF(INDEX(People[First Name],$A3860)="","",
CONCATENATE("  - &amp;PersonID",TEXT($A3860,"0000"),
" {","PersonFirstName:  ",CHAR(34),INDEX(People[First Name],$A3860),CHAR(34),
", PersonMiddleName:  ",CHAR(34),INDEX(People[Middle Name],$A3860),CHAR(34),
", PersonLastName:  ",CHAR(34),INDEX(People[Last Name],$A3860),CHAR(34),"}"))</f>
        <v>#REF!</v>
      </c>
      <c r="E3860" t="e">
        <f>IF(INDEX(Organizations[Organization Type '[CV']],$A3860)="","",
CONCATENATE("  - &amp;OrganizationID",TEXT($A3860,"0000"),
" {","OrganizationTypeCV:  ",CHAR(34),INDEX(Organizations[Organization Type '[CV']],$A3860),CHAR(34),
", OrganizationCode:  ",CHAR(34),INDEX(Organizations[Organization Code],$A3860),CHAR(34),
", OrganizationName:  ",CHAR(34),INDEX(Organizations[Organization Name],$A3860),CHAR(34),
", OrganizationDescription:  ",CHAR(34),INDEX(Organizations[Organization Description],$A3860),CHAR(34),
", OrganizationLink:  ",CHAR(34),INDEX(Organizations[Organization Link],$A3860),CHAR(34),"}"))</f>
        <v>#REF!</v>
      </c>
      <c r="F3860" t="e">
        <f>IF(INDEX(People[First Name],$A3860)="","",
CONCATENATE("  - &amp;AffiliationID",TEXT($A3860,"0000"),
" {PersonID: *PersonID",TEXT($A3860,"0000"),
", OrganizationID: *OrganizationID",TEXT(MATCH(INDEX(People[Organization Name],$A3860),Organizations[Organization Name],0),"0000"),
", IsPrimaryOrganizationContact: , AffiliationStartDate: , AffiliationEndDate: , PrimaryPhone: ",
", PrimaryEmail: ",CHAR(34),INDEX(People[Primary Email],$A3860),CHAR(34),
", PrimaryAddress: ",CHAR(34),INDEX(People[Primary Address],$A3860),CHAR(34),
", PersonLink: }"))</f>
        <v>#REF!</v>
      </c>
      <c r="H3860" t="e">
        <f>IF(COUNTA(CitationInformation)=0,"",IF(INDEX(AuthorList[Author Name],$A3860)="","",
CONCATENATE("  - &amp;AuthorListID",TEXT($A3860,"0000"),
"  {CitationID: *CitationID0001",
", PersonID: *PersonID",TEXT(MATCH(INDEX(AuthorList[Author Name],$A3860),People[Full Name],0),"0000"),
", AuthorOrder: ",INDEX(AuthorList[Author Number],$A3860),"}")))</f>
        <v>#REF!</v>
      </c>
      <c r="K3860" t="e">
        <f>IF(INDEX(SamplingFeatures[Feature Code],$A3860)="","",
CONCATENATE("  - &amp;SamplingFeatureID",TEXT($A3860,"0000"),
" {","SamplingFeatureUUID:  ",CHAR(34),INDEX(SamplingFeatures[Sampling Feature UUID],$A3860),CHAR(34),
", SamplingFeatureTypeCV:  ",CHAR(34),INDEX(SamplingFeatures[Sampling Feature Type],$A3860),CHAR(34),
", SamplingFeatureCode:  ",CHAR(34),INDEX(SamplingFeatures[Feature Code],$A3860),CHAR(34),
", SamplingFeatureName:  ",CHAR(34),INDEX(SamplingFeatures[Feature Name],$A3860),CHAR(34),
", SamplingFeatureDescription:  ",CHAR(34),INDEX(SamplingFeatures[Feature Description],$A3860),CHAR(34),
", SamplingFeatureGeotypeCV:  ",CHAR(34),INDEX(SamplingFeatures[Feature Geo Type],$A3860),CHAR(34),
", FeatureGeometry:  ",CHAR(34),INDEX(SamplingFeatures[Feature Geometry],$A3860),CHAR(34),
", Elevation_m:  ",CHAR(34),INDEX(SamplingFeatures[Elevation_m],$A3860),CHAR(34),
", ElevationDatumCV:  ",CHAR(34),ElevationDatum,CHAR(34),"}"))</f>
        <v>#REF!</v>
      </c>
      <c r="L3860" t="e">
        <f>IF(INDEX(SamplingFeatures[Sampling Feature Type],$A3860)&lt;&gt;"Site","",
CONCATENATE("  - &amp;SiteID",TEXT(SUMPRODUCT(--($L$3:$L3859&lt;&gt;"")),"0000"),
" {","SamplingFeatureID:  *SamplingFeatureID",TEXT($A3860,"0000"),
", SiteTypeCV:  ",CHAR(34),INDEX(Sites[Site Type],$A3860),CHAR(34),
", Latitude:  ",INDEX(Sites[Latitude],$A3860),
", Longitude:  ",INDEX(Sites[Longitude],$A3860),
", SRSName:  ",CHAR(34),LatLonDatum,CHAR(34),"}"))</f>
        <v>#REF!</v>
      </c>
      <c r="M3860" t="e">
        <f>IF(INDEX(SamplingFeatures[Sampling Feature Type],$A3860)&lt;&gt;"Specimen","",
CONCATENATE("  - &amp;SpecimenID",TEXT(SUMPRODUCT(--($M$3:$M3859&lt;&gt;"")),"0000"),
" {","SamplingFeatureID:  *SamplingFeatureID",TEXT($A3860,"0000"),
", SpecimenTypeCV:  ",CHAR(34),INDEX(Specimens[Specimen Type],$A3860),CHAR(34),
", SpecimenMediumCV:  ",INDEX(Specimens[Specimen Medium],$A3860),
", IsFieldSpecimen:  ",CHAR(34),INDEX(Specimens[Is Field Specimen?],$A3860),CHAR(34),"}"))</f>
        <v>#REF!</v>
      </c>
      <c r="N3860" t="e">
        <f>IF(COUNTA(SpatialOffsets[])=0,"", IF(INDEX(SpatialOffsets[Spatial Offset Type],$A3860)="","",
CONCATENATE("  - &amp;SpatialOffsetID",TEXT($A3860,"0000"),
" {","SpatialOffsetTypeCV:  ",CHAR(34),INDEX(SpatialOffsets[Spatial Offset Type],$A3860),CHAR(34),
", Offset1Value:  ",INDEX(SpatialOffsets[Offset 1 Value],$A3860),
", Offset1UnitID:  ",CHAR(34),INDEX(SpatialOffsets[Offset 1 Unit],$A3860),CHAR(34),
", Offset2Value:  ",INDEX(SpatialOffsets[Offset 2 Value],$A3860),
", Offset2UnitID:  ",CHAR(34),INDEX(SpatialOffsets[Offset 2 Unit],$A3860),CHAR(34),
", Offset3Value:  ",INDEX(SpatialOffsets[Offset 3 Value],$A3860),
", Offset3UnitID:  ",CHAR(34),INDEX(SpatialOffsets[Offset 3 Unit],$A3860),CHAR(34),,"}")))</f>
        <v>#REF!</v>
      </c>
      <c r="O3860" t="e">
        <f>IF(COUNTA(RelatedFeatures[])=0,"", IF(INDEX(RelatedFeatures[First Sampling Feature Code],$A3860)="","",
CONCATENATE("  - &amp;RelationID",TEXT($A3860,"0000"),
" {","SamplingFeatureID:  *SamplingFeatureID",TEXT(MATCH(INDEX(RelatedFeatures[First Sampling Feature Code],$A3860),SamplingFeatures[Feature Code],0),"0000"),
", RelationshipTypeCV:  ",CHAR(34),INDEX(RelatedFeatures[Relationship Type],$A3860),CHAR(34),
", RelatedFeatureID: *SamplingFeatureID",TEXT(MATCH(INDEX(RelatedFeatures[Second Sampling Feature Code],$A3860),SamplingFeatures[Feature Code],0),"0000"),
", SpatialOffsetID:  ",IF(INDEX(RelatedFeatures[Offset Number],$A3860)="","",CONCATENATE("*SpatialOffsetID",TEXT(INDEX(RelatedFeatures[Offset Number],$A3860),"0000"))),"}")))</f>
        <v>#REF!</v>
      </c>
      <c r="P3860" t="e">
        <f>IF(INDEX(Methods[Method Type],$A3860)="","",
CONCATENATE("  - &amp;MethodID",TEXT($A3860,"0000"),
" {","MethodTypeCV:  ",CHAR(34),INDEX(Methods[Method Type],$A3860),CHAR(34),
", MethodCode:  ",CHAR(34),INDEX(Methods[Method Code],$A3860),CHAR(34),
", MethodName:  ",CHAR(34),INDEX(Methods[Method Name],$A3860),CHAR(34),
", MethodDescription:  ",CHAR(34),INDEX(Methods[Method Description],$A3860),CHAR(34),
", MethodLink:  ",CHAR(34),INDEX(Methods[Method Link],$A3860),CHAR(34),
", OrganizationID: *OrganizationID",TEXT(MATCH(INDEX(Methods[Organization Name],$A3860),Organizations[Organization Name],0),"0000"),"}"))</f>
        <v>#REF!</v>
      </c>
      <c r="Q3860" t="e">
        <f>IF(INDEX(Variables[Variable Type],$A3860)="","",
CONCATENATE("  - &amp;VariableID",TEXT($A3860,"0000"),
" {","VariableTypeCV:  ",CHAR(34),INDEX(Variables[Variable Type],$A3860),CHAR(34),
", VariableCode:  ",CHAR(34),INDEX(Variables[Variable Code],$A3860),CHAR(34),
", VariableNameCV:  ",CHAR(34),INDEX(Variables[Variable Name],$A3860),CHAR(34),
", VariableDefinition:  ",CHAR(34),INDEX(Variables[Variable Definition],$A3860),CHAR(34),
", SpecciationCV:  ",CHAR(34),INDEX(Variables[Speciation],$A3860),CHAR(34),
", NoDataValue:  ",CHAR(34),INDEX(Variables[No Data Value],$A3860),CHAR(34),"}"))</f>
        <v>#REF!</v>
      </c>
    </row>
    <row r="3861" spans="1:17" x14ac:dyDescent="0.25">
      <c r="A3861">
        <v>3858</v>
      </c>
      <c r="D3861" t="e">
        <f>IF(INDEX(People[First Name],$A3861)="","",
CONCATENATE("  - &amp;PersonID",TEXT($A3861,"0000"),
" {","PersonFirstName:  ",CHAR(34),INDEX(People[First Name],$A3861),CHAR(34),
", PersonMiddleName:  ",CHAR(34),INDEX(People[Middle Name],$A3861),CHAR(34),
", PersonLastName:  ",CHAR(34),INDEX(People[Last Name],$A3861),CHAR(34),"}"))</f>
        <v>#REF!</v>
      </c>
      <c r="E3861" t="e">
        <f>IF(INDEX(Organizations[Organization Type '[CV']],$A3861)="","",
CONCATENATE("  - &amp;OrganizationID",TEXT($A3861,"0000"),
" {","OrganizationTypeCV:  ",CHAR(34),INDEX(Organizations[Organization Type '[CV']],$A3861),CHAR(34),
", OrganizationCode:  ",CHAR(34),INDEX(Organizations[Organization Code],$A3861),CHAR(34),
", OrganizationName:  ",CHAR(34),INDEX(Organizations[Organization Name],$A3861),CHAR(34),
", OrganizationDescription:  ",CHAR(34),INDEX(Organizations[Organization Description],$A3861),CHAR(34),
", OrganizationLink:  ",CHAR(34),INDEX(Organizations[Organization Link],$A3861),CHAR(34),"}"))</f>
        <v>#REF!</v>
      </c>
      <c r="F3861" t="e">
        <f>IF(INDEX(People[First Name],$A3861)="","",
CONCATENATE("  - &amp;AffiliationID",TEXT($A3861,"0000"),
" {PersonID: *PersonID",TEXT($A3861,"0000"),
", OrganizationID: *OrganizationID",TEXT(MATCH(INDEX(People[Organization Name],$A3861),Organizations[Organization Name],0),"0000"),
", IsPrimaryOrganizationContact: , AffiliationStartDate: , AffiliationEndDate: , PrimaryPhone: ",
", PrimaryEmail: ",CHAR(34),INDEX(People[Primary Email],$A3861),CHAR(34),
", PrimaryAddress: ",CHAR(34),INDEX(People[Primary Address],$A3861),CHAR(34),
", PersonLink: }"))</f>
        <v>#REF!</v>
      </c>
      <c r="H3861" t="e">
        <f>IF(COUNTA(CitationInformation)=0,"",IF(INDEX(AuthorList[Author Name],$A3861)="","",
CONCATENATE("  - &amp;AuthorListID",TEXT($A3861,"0000"),
"  {CitationID: *CitationID0001",
", PersonID: *PersonID",TEXT(MATCH(INDEX(AuthorList[Author Name],$A3861),People[Full Name],0),"0000"),
", AuthorOrder: ",INDEX(AuthorList[Author Number],$A3861),"}")))</f>
        <v>#REF!</v>
      </c>
      <c r="K3861" t="e">
        <f>IF(INDEX(SamplingFeatures[Feature Code],$A3861)="","",
CONCATENATE("  - &amp;SamplingFeatureID",TEXT($A3861,"0000"),
" {","SamplingFeatureUUID:  ",CHAR(34),INDEX(SamplingFeatures[Sampling Feature UUID],$A3861),CHAR(34),
", SamplingFeatureTypeCV:  ",CHAR(34),INDEX(SamplingFeatures[Sampling Feature Type],$A3861),CHAR(34),
", SamplingFeatureCode:  ",CHAR(34),INDEX(SamplingFeatures[Feature Code],$A3861),CHAR(34),
", SamplingFeatureName:  ",CHAR(34),INDEX(SamplingFeatures[Feature Name],$A3861),CHAR(34),
", SamplingFeatureDescription:  ",CHAR(34),INDEX(SamplingFeatures[Feature Description],$A3861),CHAR(34),
", SamplingFeatureGeotypeCV:  ",CHAR(34),INDEX(SamplingFeatures[Feature Geo Type],$A3861),CHAR(34),
", FeatureGeometry:  ",CHAR(34),INDEX(SamplingFeatures[Feature Geometry],$A3861),CHAR(34),
", Elevation_m:  ",CHAR(34),INDEX(SamplingFeatures[Elevation_m],$A3861),CHAR(34),
", ElevationDatumCV:  ",CHAR(34),ElevationDatum,CHAR(34),"}"))</f>
        <v>#REF!</v>
      </c>
      <c r="L3861" t="e">
        <f>IF(INDEX(SamplingFeatures[Sampling Feature Type],$A3861)&lt;&gt;"Site","",
CONCATENATE("  - &amp;SiteID",TEXT(SUMPRODUCT(--($L$3:$L3860&lt;&gt;"")),"0000"),
" {","SamplingFeatureID:  *SamplingFeatureID",TEXT($A3861,"0000"),
", SiteTypeCV:  ",CHAR(34),INDEX(Sites[Site Type],$A3861),CHAR(34),
", Latitude:  ",INDEX(Sites[Latitude],$A3861),
", Longitude:  ",INDEX(Sites[Longitude],$A3861),
", SRSName:  ",CHAR(34),LatLonDatum,CHAR(34),"}"))</f>
        <v>#REF!</v>
      </c>
      <c r="M3861" t="e">
        <f>IF(INDEX(SamplingFeatures[Sampling Feature Type],$A3861)&lt;&gt;"Specimen","",
CONCATENATE("  - &amp;SpecimenID",TEXT(SUMPRODUCT(--($M$3:$M3860&lt;&gt;"")),"0000"),
" {","SamplingFeatureID:  *SamplingFeatureID",TEXT($A3861,"0000"),
", SpecimenTypeCV:  ",CHAR(34),INDEX(Specimens[Specimen Type],$A3861),CHAR(34),
", SpecimenMediumCV:  ",INDEX(Specimens[Specimen Medium],$A3861),
", IsFieldSpecimen:  ",CHAR(34),INDEX(Specimens[Is Field Specimen?],$A3861),CHAR(34),"}"))</f>
        <v>#REF!</v>
      </c>
      <c r="N3861" t="e">
        <f>IF(COUNTA(SpatialOffsets[])=0,"", IF(INDEX(SpatialOffsets[Spatial Offset Type],$A3861)="","",
CONCATENATE("  - &amp;SpatialOffsetID",TEXT($A3861,"0000"),
" {","SpatialOffsetTypeCV:  ",CHAR(34),INDEX(SpatialOffsets[Spatial Offset Type],$A3861),CHAR(34),
", Offset1Value:  ",INDEX(SpatialOffsets[Offset 1 Value],$A3861),
", Offset1UnitID:  ",CHAR(34),INDEX(SpatialOffsets[Offset 1 Unit],$A3861),CHAR(34),
", Offset2Value:  ",INDEX(SpatialOffsets[Offset 2 Value],$A3861),
", Offset2UnitID:  ",CHAR(34),INDEX(SpatialOffsets[Offset 2 Unit],$A3861),CHAR(34),
", Offset3Value:  ",INDEX(SpatialOffsets[Offset 3 Value],$A3861),
", Offset3UnitID:  ",CHAR(34),INDEX(SpatialOffsets[Offset 3 Unit],$A3861),CHAR(34),,"}")))</f>
        <v>#REF!</v>
      </c>
      <c r="O3861" t="e">
        <f>IF(COUNTA(RelatedFeatures[])=0,"", IF(INDEX(RelatedFeatures[First Sampling Feature Code],$A3861)="","",
CONCATENATE("  - &amp;RelationID",TEXT($A3861,"0000"),
" {","SamplingFeatureID:  *SamplingFeatureID",TEXT(MATCH(INDEX(RelatedFeatures[First Sampling Feature Code],$A3861),SamplingFeatures[Feature Code],0),"0000"),
", RelationshipTypeCV:  ",CHAR(34),INDEX(RelatedFeatures[Relationship Type],$A3861),CHAR(34),
", RelatedFeatureID: *SamplingFeatureID",TEXT(MATCH(INDEX(RelatedFeatures[Second Sampling Feature Code],$A3861),SamplingFeatures[Feature Code],0),"0000"),
", SpatialOffsetID:  ",IF(INDEX(RelatedFeatures[Offset Number],$A3861)="","",CONCATENATE("*SpatialOffsetID",TEXT(INDEX(RelatedFeatures[Offset Number],$A3861),"0000"))),"}")))</f>
        <v>#REF!</v>
      </c>
      <c r="P3861" t="e">
        <f>IF(INDEX(Methods[Method Type],$A3861)="","",
CONCATENATE("  - &amp;MethodID",TEXT($A3861,"0000"),
" {","MethodTypeCV:  ",CHAR(34),INDEX(Methods[Method Type],$A3861),CHAR(34),
", MethodCode:  ",CHAR(34),INDEX(Methods[Method Code],$A3861),CHAR(34),
", MethodName:  ",CHAR(34),INDEX(Methods[Method Name],$A3861),CHAR(34),
", MethodDescription:  ",CHAR(34),INDEX(Methods[Method Description],$A3861),CHAR(34),
", MethodLink:  ",CHAR(34),INDEX(Methods[Method Link],$A3861),CHAR(34),
", OrganizationID: *OrganizationID",TEXT(MATCH(INDEX(Methods[Organization Name],$A3861),Organizations[Organization Name],0),"0000"),"}"))</f>
        <v>#REF!</v>
      </c>
      <c r="Q3861" t="e">
        <f>IF(INDEX(Variables[Variable Type],$A3861)="","",
CONCATENATE("  - &amp;VariableID",TEXT($A3861,"0000"),
" {","VariableTypeCV:  ",CHAR(34),INDEX(Variables[Variable Type],$A3861),CHAR(34),
", VariableCode:  ",CHAR(34),INDEX(Variables[Variable Code],$A3861),CHAR(34),
", VariableNameCV:  ",CHAR(34),INDEX(Variables[Variable Name],$A3861),CHAR(34),
", VariableDefinition:  ",CHAR(34),INDEX(Variables[Variable Definition],$A3861),CHAR(34),
", SpecciationCV:  ",CHAR(34),INDEX(Variables[Speciation],$A3861),CHAR(34),
", NoDataValue:  ",CHAR(34),INDEX(Variables[No Data Value],$A3861),CHAR(34),"}"))</f>
        <v>#REF!</v>
      </c>
    </row>
    <row r="3862" spans="1:17" x14ac:dyDescent="0.25">
      <c r="A3862">
        <v>3859</v>
      </c>
      <c r="D3862" t="e">
        <f>IF(INDEX(People[First Name],$A3862)="","",
CONCATENATE("  - &amp;PersonID",TEXT($A3862,"0000"),
" {","PersonFirstName:  ",CHAR(34),INDEX(People[First Name],$A3862),CHAR(34),
", PersonMiddleName:  ",CHAR(34),INDEX(People[Middle Name],$A3862),CHAR(34),
", PersonLastName:  ",CHAR(34),INDEX(People[Last Name],$A3862),CHAR(34),"}"))</f>
        <v>#REF!</v>
      </c>
      <c r="E3862" t="e">
        <f>IF(INDEX(Organizations[Organization Type '[CV']],$A3862)="","",
CONCATENATE("  - &amp;OrganizationID",TEXT($A3862,"0000"),
" {","OrganizationTypeCV:  ",CHAR(34),INDEX(Organizations[Organization Type '[CV']],$A3862),CHAR(34),
", OrganizationCode:  ",CHAR(34),INDEX(Organizations[Organization Code],$A3862),CHAR(34),
", OrganizationName:  ",CHAR(34),INDEX(Organizations[Organization Name],$A3862),CHAR(34),
", OrganizationDescription:  ",CHAR(34),INDEX(Organizations[Organization Description],$A3862),CHAR(34),
", OrganizationLink:  ",CHAR(34),INDEX(Organizations[Organization Link],$A3862),CHAR(34),"}"))</f>
        <v>#REF!</v>
      </c>
      <c r="F3862" t="e">
        <f>IF(INDEX(People[First Name],$A3862)="","",
CONCATENATE("  - &amp;AffiliationID",TEXT($A3862,"0000"),
" {PersonID: *PersonID",TEXT($A3862,"0000"),
", OrganizationID: *OrganizationID",TEXT(MATCH(INDEX(People[Organization Name],$A3862),Organizations[Organization Name],0),"0000"),
", IsPrimaryOrganizationContact: , AffiliationStartDate: , AffiliationEndDate: , PrimaryPhone: ",
", PrimaryEmail: ",CHAR(34),INDEX(People[Primary Email],$A3862),CHAR(34),
", PrimaryAddress: ",CHAR(34),INDEX(People[Primary Address],$A3862),CHAR(34),
", PersonLink: }"))</f>
        <v>#REF!</v>
      </c>
      <c r="H3862" t="e">
        <f>IF(COUNTA(CitationInformation)=0,"",IF(INDEX(AuthorList[Author Name],$A3862)="","",
CONCATENATE("  - &amp;AuthorListID",TEXT($A3862,"0000"),
"  {CitationID: *CitationID0001",
", PersonID: *PersonID",TEXT(MATCH(INDEX(AuthorList[Author Name],$A3862),People[Full Name],0),"0000"),
", AuthorOrder: ",INDEX(AuthorList[Author Number],$A3862),"}")))</f>
        <v>#REF!</v>
      </c>
      <c r="K3862" t="e">
        <f>IF(INDEX(SamplingFeatures[Feature Code],$A3862)="","",
CONCATENATE("  - &amp;SamplingFeatureID",TEXT($A3862,"0000"),
" {","SamplingFeatureUUID:  ",CHAR(34),INDEX(SamplingFeatures[Sampling Feature UUID],$A3862),CHAR(34),
", SamplingFeatureTypeCV:  ",CHAR(34),INDEX(SamplingFeatures[Sampling Feature Type],$A3862),CHAR(34),
", SamplingFeatureCode:  ",CHAR(34),INDEX(SamplingFeatures[Feature Code],$A3862),CHAR(34),
", SamplingFeatureName:  ",CHAR(34),INDEX(SamplingFeatures[Feature Name],$A3862),CHAR(34),
", SamplingFeatureDescription:  ",CHAR(34),INDEX(SamplingFeatures[Feature Description],$A3862),CHAR(34),
", SamplingFeatureGeotypeCV:  ",CHAR(34),INDEX(SamplingFeatures[Feature Geo Type],$A3862),CHAR(34),
", FeatureGeometry:  ",CHAR(34),INDEX(SamplingFeatures[Feature Geometry],$A3862),CHAR(34),
", Elevation_m:  ",CHAR(34),INDEX(SamplingFeatures[Elevation_m],$A3862),CHAR(34),
", ElevationDatumCV:  ",CHAR(34),ElevationDatum,CHAR(34),"}"))</f>
        <v>#REF!</v>
      </c>
      <c r="L3862" t="e">
        <f>IF(INDEX(SamplingFeatures[Sampling Feature Type],$A3862)&lt;&gt;"Site","",
CONCATENATE("  - &amp;SiteID",TEXT(SUMPRODUCT(--($L$3:$L3861&lt;&gt;"")),"0000"),
" {","SamplingFeatureID:  *SamplingFeatureID",TEXT($A3862,"0000"),
", SiteTypeCV:  ",CHAR(34),INDEX(Sites[Site Type],$A3862),CHAR(34),
", Latitude:  ",INDEX(Sites[Latitude],$A3862),
", Longitude:  ",INDEX(Sites[Longitude],$A3862),
", SRSName:  ",CHAR(34),LatLonDatum,CHAR(34),"}"))</f>
        <v>#REF!</v>
      </c>
      <c r="M3862" t="e">
        <f>IF(INDEX(SamplingFeatures[Sampling Feature Type],$A3862)&lt;&gt;"Specimen","",
CONCATENATE("  - &amp;SpecimenID",TEXT(SUMPRODUCT(--($M$3:$M3861&lt;&gt;"")),"0000"),
" {","SamplingFeatureID:  *SamplingFeatureID",TEXT($A3862,"0000"),
", SpecimenTypeCV:  ",CHAR(34),INDEX(Specimens[Specimen Type],$A3862),CHAR(34),
", SpecimenMediumCV:  ",INDEX(Specimens[Specimen Medium],$A3862),
", IsFieldSpecimen:  ",CHAR(34),INDEX(Specimens[Is Field Specimen?],$A3862),CHAR(34),"}"))</f>
        <v>#REF!</v>
      </c>
      <c r="N3862" t="e">
        <f>IF(COUNTA(SpatialOffsets[])=0,"", IF(INDEX(SpatialOffsets[Spatial Offset Type],$A3862)="","",
CONCATENATE("  - &amp;SpatialOffsetID",TEXT($A3862,"0000"),
" {","SpatialOffsetTypeCV:  ",CHAR(34),INDEX(SpatialOffsets[Spatial Offset Type],$A3862),CHAR(34),
", Offset1Value:  ",INDEX(SpatialOffsets[Offset 1 Value],$A3862),
", Offset1UnitID:  ",CHAR(34),INDEX(SpatialOffsets[Offset 1 Unit],$A3862),CHAR(34),
", Offset2Value:  ",INDEX(SpatialOffsets[Offset 2 Value],$A3862),
", Offset2UnitID:  ",CHAR(34),INDEX(SpatialOffsets[Offset 2 Unit],$A3862),CHAR(34),
", Offset3Value:  ",INDEX(SpatialOffsets[Offset 3 Value],$A3862),
", Offset3UnitID:  ",CHAR(34),INDEX(SpatialOffsets[Offset 3 Unit],$A3862),CHAR(34),,"}")))</f>
        <v>#REF!</v>
      </c>
      <c r="O3862" t="e">
        <f>IF(COUNTA(RelatedFeatures[])=0,"", IF(INDEX(RelatedFeatures[First Sampling Feature Code],$A3862)="","",
CONCATENATE("  - &amp;RelationID",TEXT($A3862,"0000"),
" {","SamplingFeatureID:  *SamplingFeatureID",TEXT(MATCH(INDEX(RelatedFeatures[First Sampling Feature Code],$A3862),SamplingFeatures[Feature Code],0),"0000"),
", RelationshipTypeCV:  ",CHAR(34),INDEX(RelatedFeatures[Relationship Type],$A3862),CHAR(34),
", RelatedFeatureID: *SamplingFeatureID",TEXT(MATCH(INDEX(RelatedFeatures[Second Sampling Feature Code],$A3862),SamplingFeatures[Feature Code],0),"0000"),
", SpatialOffsetID:  ",IF(INDEX(RelatedFeatures[Offset Number],$A3862)="","",CONCATENATE("*SpatialOffsetID",TEXT(INDEX(RelatedFeatures[Offset Number],$A3862),"0000"))),"}")))</f>
        <v>#REF!</v>
      </c>
      <c r="P3862" t="e">
        <f>IF(INDEX(Methods[Method Type],$A3862)="","",
CONCATENATE("  - &amp;MethodID",TEXT($A3862,"0000"),
" {","MethodTypeCV:  ",CHAR(34),INDEX(Methods[Method Type],$A3862),CHAR(34),
", MethodCode:  ",CHAR(34),INDEX(Methods[Method Code],$A3862),CHAR(34),
", MethodName:  ",CHAR(34),INDEX(Methods[Method Name],$A3862),CHAR(34),
", MethodDescription:  ",CHAR(34),INDEX(Methods[Method Description],$A3862),CHAR(34),
", MethodLink:  ",CHAR(34),INDEX(Methods[Method Link],$A3862),CHAR(34),
", OrganizationID: *OrganizationID",TEXT(MATCH(INDEX(Methods[Organization Name],$A3862),Organizations[Organization Name],0),"0000"),"}"))</f>
        <v>#REF!</v>
      </c>
      <c r="Q3862" t="e">
        <f>IF(INDEX(Variables[Variable Type],$A3862)="","",
CONCATENATE("  - &amp;VariableID",TEXT($A3862,"0000"),
" {","VariableTypeCV:  ",CHAR(34),INDEX(Variables[Variable Type],$A3862),CHAR(34),
", VariableCode:  ",CHAR(34),INDEX(Variables[Variable Code],$A3862),CHAR(34),
", VariableNameCV:  ",CHAR(34),INDEX(Variables[Variable Name],$A3862),CHAR(34),
", VariableDefinition:  ",CHAR(34),INDEX(Variables[Variable Definition],$A3862),CHAR(34),
", SpecciationCV:  ",CHAR(34),INDEX(Variables[Speciation],$A3862),CHAR(34),
", NoDataValue:  ",CHAR(34),INDEX(Variables[No Data Value],$A3862),CHAR(34),"}"))</f>
        <v>#REF!</v>
      </c>
    </row>
    <row r="3863" spans="1:17" x14ac:dyDescent="0.25">
      <c r="A3863">
        <v>3860</v>
      </c>
      <c r="D3863" t="e">
        <f>IF(INDEX(People[First Name],$A3863)="","",
CONCATENATE("  - &amp;PersonID",TEXT($A3863,"0000"),
" {","PersonFirstName:  ",CHAR(34),INDEX(People[First Name],$A3863),CHAR(34),
", PersonMiddleName:  ",CHAR(34),INDEX(People[Middle Name],$A3863),CHAR(34),
", PersonLastName:  ",CHAR(34),INDEX(People[Last Name],$A3863),CHAR(34),"}"))</f>
        <v>#REF!</v>
      </c>
      <c r="E3863" t="e">
        <f>IF(INDEX(Organizations[Organization Type '[CV']],$A3863)="","",
CONCATENATE("  - &amp;OrganizationID",TEXT($A3863,"0000"),
" {","OrganizationTypeCV:  ",CHAR(34),INDEX(Organizations[Organization Type '[CV']],$A3863),CHAR(34),
", OrganizationCode:  ",CHAR(34),INDEX(Organizations[Organization Code],$A3863),CHAR(34),
", OrganizationName:  ",CHAR(34),INDEX(Organizations[Organization Name],$A3863),CHAR(34),
", OrganizationDescription:  ",CHAR(34),INDEX(Organizations[Organization Description],$A3863),CHAR(34),
", OrganizationLink:  ",CHAR(34),INDEX(Organizations[Organization Link],$A3863),CHAR(34),"}"))</f>
        <v>#REF!</v>
      </c>
      <c r="F3863" t="e">
        <f>IF(INDEX(People[First Name],$A3863)="","",
CONCATENATE("  - &amp;AffiliationID",TEXT($A3863,"0000"),
" {PersonID: *PersonID",TEXT($A3863,"0000"),
", OrganizationID: *OrganizationID",TEXT(MATCH(INDEX(People[Organization Name],$A3863),Organizations[Organization Name],0),"0000"),
", IsPrimaryOrganizationContact: , AffiliationStartDate: , AffiliationEndDate: , PrimaryPhone: ",
", PrimaryEmail: ",CHAR(34),INDEX(People[Primary Email],$A3863),CHAR(34),
", PrimaryAddress: ",CHAR(34),INDEX(People[Primary Address],$A3863),CHAR(34),
", PersonLink: }"))</f>
        <v>#REF!</v>
      </c>
      <c r="H3863" t="e">
        <f>IF(COUNTA(CitationInformation)=0,"",IF(INDEX(AuthorList[Author Name],$A3863)="","",
CONCATENATE("  - &amp;AuthorListID",TEXT($A3863,"0000"),
"  {CitationID: *CitationID0001",
", PersonID: *PersonID",TEXT(MATCH(INDEX(AuthorList[Author Name],$A3863),People[Full Name],0),"0000"),
", AuthorOrder: ",INDEX(AuthorList[Author Number],$A3863),"}")))</f>
        <v>#REF!</v>
      </c>
      <c r="K3863" t="e">
        <f>IF(INDEX(SamplingFeatures[Feature Code],$A3863)="","",
CONCATENATE("  - &amp;SamplingFeatureID",TEXT($A3863,"0000"),
" {","SamplingFeatureUUID:  ",CHAR(34),INDEX(SamplingFeatures[Sampling Feature UUID],$A3863),CHAR(34),
", SamplingFeatureTypeCV:  ",CHAR(34),INDEX(SamplingFeatures[Sampling Feature Type],$A3863),CHAR(34),
", SamplingFeatureCode:  ",CHAR(34),INDEX(SamplingFeatures[Feature Code],$A3863),CHAR(34),
", SamplingFeatureName:  ",CHAR(34),INDEX(SamplingFeatures[Feature Name],$A3863),CHAR(34),
", SamplingFeatureDescription:  ",CHAR(34),INDEX(SamplingFeatures[Feature Description],$A3863),CHAR(34),
", SamplingFeatureGeotypeCV:  ",CHAR(34),INDEX(SamplingFeatures[Feature Geo Type],$A3863),CHAR(34),
", FeatureGeometry:  ",CHAR(34),INDEX(SamplingFeatures[Feature Geometry],$A3863),CHAR(34),
", Elevation_m:  ",CHAR(34),INDEX(SamplingFeatures[Elevation_m],$A3863),CHAR(34),
", ElevationDatumCV:  ",CHAR(34),ElevationDatum,CHAR(34),"}"))</f>
        <v>#REF!</v>
      </c>
      <c r="L3863" t="e">
        <f>IF(INDEX(SamplingFeatures[Sampling Feature Type],$A3863)&lt;&gt;"Site","",
CONCATENATE("  - &amp;SiteID",TEXT(SUMPRODUCT(--($L$3:$L3862&lt;&gt;"")),"0000"),
" {","SamplingFeatureID:  *SamplingFeatureID",TEXT($A3863,"0000"),
", SiteTypeCV:  ",CHAR(34),INDEX(Sites[Site Type],$A3863),CHAR(34),
", Latitude:  ",INDEX(Sites[Latitude],$A3863),
", Longitude:  ",INDEX(Sites[Longitude],$A3863),
", SRSName:  ",CHAR(34),LatLonDatum,CHAR(34),"}"))</f>
        <v>#REF!</v>
      </c>
      <c r="M3863" t="e">
        <f>IF(INDEX(SamplingFeatures[Sampling Feature Type],$A3863)&lt;&gt;"Specimen","",
CONCATENATE("  - &amp;SpecimenID",TEXT(SUMPRODUCT(--($M$3:$M3862&lt;&gt;"")),"0000"),
" {","SamplingFeatureID:  *SamplingFeatureID",TEXT($A3863,"0000"),
", SpecimenTypeCV:  ",CHAR(34),INDEX(Specimens[Specimen Type],$A3863),CHAR(34),
", SpecimenMediumCV:  ",INDEX(Specimens[Specimen Medium],$A3863),
", IsFieldSpecimen:  ",CHAR(34),INDEX(Specimens[Is Field Specimen?],$A3863),CHAR(34),"}"))</f>
        <v>#REF!</v>
      </c>
      <c r="N3863" t="e">
        <f>IF(COUNTA(SpatialOffsets[])=0,"", IF(INDEX(SpatialOffsets[Spatial Offset Type],$A3863)="","",
CONCATENATE("  - &amp;SpatialOffsetID",TEXT($A3863,"0000"),
" {","SpatialOffsetTypeCV:  ",CHAR(34),INDEX(SpatialOffsets[Spatial Offset Type],$A3863),CHAR(34),
", Offset1Value:  ",INDEX(SpatialOffsets[Offset 1 Value],$A3863),
", Offset1UnitID:  ",CHAR(34),INDEX(SpatialOffsets[Offset 1 Unit],$A3863),CHAR(34),
", Offset2Value:  ",INDEX(SpatialOffsets[Offset 2 Value],$A3863),
", Offset2UnitID:  ",CHAR(34),INDEX(SpatialOffsets[Offset 2 Unit],$A3863),CHAR(34),
", Offset3Value:  ",INDEX(SpatialOffsets[Offset 3 Value],$A3863),
", Offset3UnitID:  ",CHAR(34),INDEX(SpatialOffsets[Offset 3 Unit],$A3863),CHAR(34),,"}")))</f>
        <v>#REF!</v>
      </c>
      <c r="O3863" t="e">
        <f>IF(COUNTA(RelatedFeatures[])=0,"", IF(INDEX(RelatedFeatures[First Sampling Feature Code],$A3863)="","",
CONCATENATE("  - &amp;RelationID",TEXT($A3863,"0000"),
" {","SamplingFeatureID:  *SamplingFeatureID",TEXT(MATCH(INDEX(RelatedFeatures[First Sampling Feature Code],$A3863),SamplingFeatures[Feature Code],0),"0000"),
", RelationshipTypeCV:  ",CHAR(34),INDEX(RelatedFeatures[Relationship Type],$A3863),CHAR(34),
", RelatedFeatureID: *SamplingFeatureID",TEXT(MATCH(INDEX(RelatedFeatures[Second Sampling Feature Code],$A3863),SamplingFeatures[Feature Code],0),"0000"),
", SpatialOffsetID:  ",IF(INDEX(RelatedFeatures[Offset Number],$A3863)="","",CONCATENATE("*SpatialOffsetID",TEXT(INDEX(RelatedFeatures[Offset Number],$A3863),"0000"))),"}")))</f>
        <v>#REF!</v>
      </c>
      <c r="P3863" t="e">
        <f>IF(INDEX(Methods[Method Type],$A3863)="","",
CONCATENATE("  - &amp;MethodID",TEXT($A3863,"0000"),
" {","MethodTypeCV:  ",CHAR(34),INDEX(Methods[Method Type],$A3863),CHAR(34),
", MethodCode:  ",CHAR(34),INDEX(Methods[Method Code],$A3863),CHAR(34),
", MethodName:  ",CHAR(34),INDEX(Methods[Method Name],$A3863),CHAR(34),
", MethodDescription:  ",CHAR(34),INDEX(Methods[Method Description],$A3863),CHAR(34),
", MethodLink:  ",CHAR(34),INDEX(Methods[Method Link],$A3863),CHAR(34),
", OrganizationID: *OrganizationID",TEXT(MATCH(INDEX(Methods[Organization Name],$A3863),Organizations[Organization Name],0),"0000"),"}"))</f>
        <v>#REF!</v>
      </c>
      <c r="Q3863" t="e">
        <f>IF(INDEX(Variables[Variable Type],$A3863)="","",
CONCATENATE("  - &amp;VariableID",TEXT($A3863,"0000"),
" {","VariableTypeCV:  ",CHAR(34),INDEX(Variables[Variable Type],$A3863),CHAR(34),
", VariableCode:  ",CHAR(34),INDEX(Variables[Variable Code],$A3863),CHAR(34),
", VariableNameCV:  ",CHAR(34),INDEX(Variables[Variable Name],$A3863),CHAR(34),
", VariableDefinition:  ",CHAR(34),INDEX(Variables[Variable Definition],$A3863),CHAR(34),
", SpecciationCV:  ",CHAR(34),INDEX(Variables[Speciation],$A3863),CHAR(34),
", NoDataValue:  ",CHAR(34),INDEX(Variables[No Data Value],$A3863),CHAR(34),"}"))</f>
        <v>#REF!</v>
      </c>
    </row>
    <row r="3864" spans="1:17" x14ac:dyDescent="0.25">
      <c r="A3864">
        <v>3861</v>
      </c>
      <c r="D3864" t="e">
        <f>IF(INDEX(People[First Name],$A3864)="","",
CONCATENATE("  - &amp;PersonID",TEXT($A3864,"0000"),
" {","PersonFirstName:  ",CHAR(34),INDEX(People[First Name],$A3864),CHAR(34),
", PersonMiddleName:  ",CHAR(34),INDEX(People[Middle Name],$A3864),CHAR(34),
", PersonLastName:  ",CHAR(34),INDEX(People[Last Name],$A3864),CHAR(34),"}"))</f>
        <v>#REF!</v>
      </c>
      <c r="E3864" t="e">
        <f>IF(INDEX(Organizations[Organization Type '[CV']],$A3864)="","",
CONCATENATE("  - &amp;OrganizationID",TEXT($A3864,"0000"),
" {","OrganizationTypeCV:  ",CHAR(34),INDEX(Organizations[Organization Type '[CV']],$A3864),CHAR(34),
", OrganizationCode:  ",CHAR(34),INDEX(Organizations[Organization Code],$A3864),CHAR(34),
", OrganizationName:  ",CHAR(34),INDEX(Organizations[Organization Name],$A3864),CHAR(34),
", OrganizationDescription:  ",CHAR(34),INDEX(Organizations[Organization Description],$A3864),CHAR(34),
", OrganizationLink:  ",CHAR(34),INDEX(Organizations[Organization Link],$A3864),CHAR(34),"}"))</f>
        <v>#REF!</v>
      </c>
      <c r="F3864" t="e">
        <f>IF(INDEX(People[First Name],$A3864)="","",
CONCATENATE("  - &amp;AffiliationID",TEXT($A3864,"0000"),
" {PersonID: *PersonID",TEXT($A3864,"0000"),
", OrganizationID: *OrganizationID",TEXT(MATCH(INDEX(People[Organization Name],$A3864),Organizations[Organization Name],0),"0000"),
", IsPrimaryOrganizationContact: , AffiliationStartDate: , AffiliationEndDate: , PrimaryPhone: ",
", PrimaryEmail: ",CHAR(34),INDEX(People[Primary Email],$A3864),CHAR(34),
", PrimaryAddress: ",CHAR(34),INDEX(People[Primary Address],$A3864),CHAR(34),
", PersonLink: }"))</f>
        <v>#REF!</v>
      </c>
      <c r="H3864" t="e">
        <f>IF(COUNTA(CitationInformation)=0,"",IF(INDEX(AuthorList[Author Name],$A3864)="","",
CONCATENATE("  - &amp;AuthorListID",TEXT($A3864,"0000"),
"  {CitationID: *CitationID0001",
", PersonID: *PersonID",TEXT(MATCH(INDEX(AuthorList[Author Name],$A3864),People[Full Name],0),"0000"),
", AuthorOrder: ",INDEX(AuthorList[Author Number],$A3864),"}")))</f>
        <v>#REF!</v>
      </c>
      <c r="K3864" t="e">
        <f>IF(INDEX(SamplingFeatures[Feature Code],$A3864)="","",
CONCATENATE("  - &amp;SamplingFeatureID",TEXT($A3864,"0000"),
" {","SamplingFeatureUUID:  ",CHAR(34),INDEX(SamplingFeatures[Sampling Feature UUID],$A3864),CHAR(34),
", SamplingFeatureTypeCV:  ",CHAR(34),INDEX(SamplingFeatures[Sampling Feature Type],$A3864),CHAR(34),
", SamplingFeatureCode:  ",CHAR(34),INDEX(SamplingFeatures[Feature Code],$A3864),CHAR(34),
", SamplingFeatureName:  ",CHAR(34),INDEX(SamplingFeatures[Feature Name],$A3864),CHAR(34),
", SamplingFeatureDescription:  ",CHAR(34),INDEX(SamplingFeatures[Feature Description],$A3864),CHAR(34),
", SamplingFeatureGeotypeCV:  ",CHAR(34),INDEX(SamplingFeatures[Feature Geo Type],$A3864),CHAR(34),
", FeatureGeometry:  ",CHAR(34),INDEX(SamplingFeatures[Feature Geometry],$A3864),CHAR(34),
", Elevation_m:  ",CHAR(34),INDEX(SamplingFeatures[Elevation_m],$A3864),CHAR(34),
", ElevationDatumCV:  ",CHAR(34),ElevationDatum,CHAR(34),"}"))</f>
        <v>#REF!</v>
      </c>
      <c r="L3864" t="e">
        <f>IF(INDEX(SamplingFeatures[Sampling Feature Type],$A3864)&lt;&gt;"Site","",
CONCATENATE("  - &amp;SiteID",TEXT(SUMPRODUCT(--($L$3:$L3863&lt;&gt;"")),"0000"),
" {","SamplingFeatureID:  *SamplingFeatureID",TEXT($A3864,"0000"),
", SiteTypeCV:  ",CHAR(34),INDEX(Sites[Site Type],$A3864),CHAR(34),
", Latitude:  ",INDEX(Sites[Latitude],$A3864),
", Longitude:  ",INDEX(Sites[Longitude],$A3864),
", SRSName:  ",CHAR(34),LatLonDatum,CHAR(34),"}"))</f>
        <v>#REF!</v>
      </c>
      <c r="M3864" t="e">
        <f>IF(INDEX(SamplingFeatures[Sampling Feature Type],$A3864)&lt;&gt;"Specimen","",
CONCATENATE("  - &amp;SpecimenID",TEXT(SUMPRODUCT(--($M$3:$M3863&lt;&gt;"")),"0000"),
" {","SamplingFeatureID:  *SamplingFeatureID",TEXT($A3864,"0000"),
", SpecimenTypeCV:  ",CHAR(34),INDEX(Specimens[Specimen Type],$A3864),CHAR(34),
", SpecimenMediumCV:  ",INDEX(Specimens[Specimen Medium],$A3864),
", IsFieldSpecimen:  ",CHAR(34),INDEX(Specimens[Is Field Specimen?],$A3864),CHAR(34),"}"))</f>
        <v>#REF!</v>
      </c>
      <c r="N3864" t="e">
        <f>IF(COUNTA(SpatialOffsets[])=0,"", IF(INDEX(SpatialOffsets[Spatial Offset Type],$A3864)="","",
CONCATENATE("  - &amp;SpatialOffsetID",TEXT($A3864,"0000"),
" {","SpatialOffsetTypeCV:  ",CHAR(34),INDEX(SpatialOffsets[Spatial Offset Type],$A3864),CHAR(34),
", Offset1Value:  ",INDEX(SpatialOffsets[Offset 1 Value],$A3864),
", Offset1UnitID:  ",CHAR(34),INDEX(SpatialOffsets[Offset 1 Unit],$A3864),CHAR(34),
", Offset2Value:  ",INDEX(SpatialOffsets[Offset 2 Value],$A3864),
", Offset2UnitID:  ",CHAR(34),INDEX(SpatialOffsets[Offset 2 Unit],$A3864),CHAR(34),
", Offset3Value:  ",INDEX(SpatialOffsets[Offset 3 Value],$A3864),
", Offset3UnitID:  ",CHAR(34),INDEX(SpatialOffsets[Offset 3 Unit],$A3864),CHAR(34),,"}")))</f>
        <v>#REF!</v>
      </c>
      <c r="O3864" t="e">
        <f>IF(COUNTA(RelatedFeatures[])=0,"", IF(INDEX(RelatedFeatures[First Sampling Feature Code],$A3864)="","",
CONCATENATE("  - &amp;RelationID",TEXT($A3864,"0000"),
" {","SamplingFeatureID:  *SamplingFeatureID",TEXT(MATCH(INDEX(RelatedFeatures[First Sampling Feature Code],$A3864),SamplingFeatures[Feature Code],0),"0000"),
", RelationshipTypeCV:  ",CHAR(34),INDEX(RelatedFeatures[Relationship Type],$A3864),CHAR(34),
", RelatedFeatureID: *SamplingFeatureID",TEXT(MATCH(INDEX(RelatedFeatures[Second Sampling Feature Code],$A3864),SamplingFeatures[Feature Code],0),"0000"),
", SpatialOffsetID:  ",IF(INDEX(RelatedFeatures[Offset Number],$A3864)="","",CONCATENATE("*SpatialOffsetID",TEXT(INDEX(RelatedFeatures[Offset Number],$A3864),"0000"))),"}")))</f>
        <v>#REF!</v>
      </c>
      <c r="P3864" t="e">
        <f>IF(INDEX(Methods[Method Type],$A3864)="","",
CONCATENATE("  - &amp;MethodID",TEXT($A3864,"0000"),
" {","MethodTypeCV:  ",CHAR(34),INDEX(Methods[Method Type],$A3864),CHAR(34),
", MethodCode:  ",CHAR(34),INDEX(Methods[Method Code],$A3864),CHAR(34),
", MethodName:  ",CHAR(34),INDEX(Methods[Method Name],$A3864),CHAR(34),
", MethodDescription:  ",CHAR(34),INDEX(Methods[Method Description],$A3864),CHAR(34),
", MethodLink:  ",CHAR(34),INDEX(Methods[Method Link],$A3864),CHAR(34),
", OrganizationID: *OrganizationID",TEXT(MATCH(INDEX(Methods[Organization Name],$A3864),Organizations[Organization Name],0),"0000"),"}"))</f>
        <v>#REF!</v>
      </c>
      <c r="Q3864" t="e">
        <f>IF(INDEX(Variables[Variable Type],$A3864)="","",
CONCATENATE("  - &amp;VariableID",TEXT($A3864,"0000"),
" {","VariableTypeCV:  ",CHAR(34),INDEX(Variables[Variable Type],$A3864),CHAR(34),
", VariableCode:  ",CHAR(34),INDEX(Variables[Variable Code],$A3864),CHAR(34),
", VariableNameCV:  ",CHAR(34),INDEX(Variables[Variable Name],$A3864),CHAR(34),
", VariableDefinition:  ",CHAR(34),INDEX(Variables[Variable Definition],$A3864),CHAR(34),
", SpecciationCV:  ",CHAR(34),INDEX(Variables[Speciation],$A3864),CHAR(34),
", NoDataValue:  ",CHAR(34),INDEX(Variables[No Data Value],$A3864),CHAR(34),"}"))</f>
        <v>#REF!</v>
      </c>
    </row>
    <row r="3865" spans="1:17" x14ac:dyDescent="0.25">
      <c r="A3865">
        <v>3862</v>
      </c>
      <c r="D3865" t="e">
        <f>IF(INDEX(People[First Name],$A3865)="","",
CONCATENATE("  - &amp;PersonID",TEXT($A3865,"0000"),
" {","PersonFirstName:  ",CHAR(34),INDEX(People[First Name],$A3865),CHAR(34),
", PersonMiddleName:  ",CHAR(34),INDEX(People[Middle Name],$A3865),CHAR(34),
", PersonLastName:  ",CHAR(34),INDEX(People[Last Name],$A3865),CHAR(34),"}"))</f>
        <v>#REF!</v>
      </c>
      <c r="E3865" t="e">
        <f>IF(INDEX(Organizations[Organization Type '[CV']],$A3865)="","",
CONCATENATE("  - &amp;OrganizationID",TEXT($A3865,"0000"),
" {","OrganizationTypeCV:  ",CHAR(34),INDEX(Organizations[Organization Type '[CV']],$A3865),CHAR(34),
", OrganizationCode:  ",CHAR(34),INDEX(Organizations[Organization Code],$A3865),CHAR(34),
", OrganizationName:  ",CHAR(34),INDEX(Organizations[Organization Name],$A3865),CHAR(34),
", OrganizationDescription:  ",CHAR(34),INDEX(Organizations[Organization Description],$A3865),CHAR(34),
", OrganizationLink:  ",CHAR(34),INDEX(Organizations[Organization Link],$A3865),CHAR(34),"}"))</f>
        <v>#REF!</v>
      </c>
      <c r="F3865" t="e">
        <f>IF(INDEX(People[First Name],$A3865)="","",
CONCATENATE("  - &amp;AffiliationID",TEXT($A3865,"0000"),
" {PersonID: *PersonID",TEXT($A3865,"0000"),
", OrganizationID: *OrganizationID",TEXT(MATCH(INDEX(People[Organization Name],$A3865),Organizations[Organization Name],0),"0000"),
", IsPrimaryOrganizationContact: , AffiliationStartDate: , AffiliationEndDate: , PrimaryPhone: ",
", PrimaryEmail: ",CHAR(34),INDEX(People[Primary Email],$A3865),CHAR(34),
", PrimaryAddress: ",CHAR(34),INDEX(People[Primary Address],$A3865),CHAR(34),
", PersonLink: }"))</f>
        <v>#REF!</v>
      </c>
      <c r="H3865" t="e">
        <f>IF(COUNTA(CitationInformation)=0,"",IF(INDEX(AuthorList[Author Name],$A3865)="","",
CONCATENATE("  - &amp;AuthorListID",TEXT($A3865,"0000"),
"  {CitationID: *CitationID0001",
", PersonID: *PersonID",TEXT(MATCH(INDEX(AuthorList[Author Name],$A3865),People[Full Name],0),"0000"),
", AuthorOrder: ",INDEX(AuthorList[Author Number],$A3865),"}")))</f>
        <v>#REF!</v>
      </c>
      <c r="K3865" t="e">
        <f>IF(INDEX(SamplingFeatures[Feature Code],$A3865)="","",
CONCATENATE("  - &amp;SamplingFeatureID",TEXT($A3865,"0000"),
" {","SamplingFeatureUUID:  ",CHAR(34),INDEX(SamplingFeatures[Sampling Feature UUID],$A3865),CHAR(34),
", SamplingFeatureTypeCV:  ",CHAR(34),INDEX(SamplingFeatures[Sampling Feature Type],$A3865),CHAR(34),
", SamplingFeatureCode:  ",CHAR(34),INDEX(SamplingFeatures[Feature Code],$A3865),CHAR(34),
", SamplingFeatureName:  ",CHAR(34),INDEX(SamplingFeatures[Feature Name],$A3865),CHAR(34),
", SamplingFeatureDescription:  ",CHAR(34),INDEX(SamplingFeatures[Feature Description],$A3865),CHAR(34),
", SamplingFeatureGeotypeCV:  ",CHAR(34),INDEX(SamplingFeatures[Feature Geo Type],$A3865),CHAR(34),
", FeatureGeometry:  ",CHAR(34),INDEX(SamplingFeatures[Feature Geometry],$A3865),CHAR(34),
", Elevation_m:  ",CHAR(34),INDEX(SamplingFeatures[Elevation_m],$A3865),CHAR(34),
", ElevationDatumCV:  ",CHAR(34),ElevationDatum,CHAR(34),"}"))</f>
        <v>#REF!</v>
      </c>
      <c r="L3865" t="e">
        <f>IF(INDEX(SamplingFeatures[Sampling Feature Type],$A3865)&lt;&gt;"Site","",
CONCATENATE("  - &amp;SiteID",TEXT(SUMPRODUCT(--($L$3:$L3864&lt;&gt;"")),"0000"),
" {","SamplingFeatureID:  *SamplingFeatureID",TEXT($A3865,"0000"),
", SiteTypeCV:  ",CHAR(34),INDEX(Sites[Site Type],$A3865),CHAR(34),
", Latitude:  ",INDEX(Sites[Latitude],$A3865),
", Longitude:  ",INDEX(Sites[Longitude],$A3865),
", SRSName:  ",CHAR(34),LatLonDatum,CHAR(34),"}"))</f>
        <v>#REF!</v>
      </c>
      <c r="M3865" t="e">
        <f>IF(INDEX(SamplingFeatures[Sampling Feature Type],$A3865)&lt;&gt;"Specimen","",
CONCATENATE("  - &amp;SpecimenID",TEXT(SUMPRODUCT(--($M$3:$M3864&lt;&gt;"")),"0000"),
" {","SamplingFeatureID:  *SamplingFeatureID",TEXT($A3865,"0000"),
", SpecimenTypeCV:  ",CHAR(34),INDEX(Specimens[Specimen Type],$A3865),CHAR(34),
", SpecimenMediumCV:  ",INDEX(Specimens[Specimen Medium],$A3865),
", IsFieldSpecimen:  ",CHAR(34),INDEX(Specimens[Is Field Specimen?],$A3865),CHAR(34),"}"))</f>
        <v>#REF!</v>
      </c>
      <c r="N3865" t="e">
        <f>IF(COUNTA(SpatialOffsets[])=0,"", IF(INDEX(SpatialOffsets[Spatial Offset Type],$A3865)="","",
CONCATENATE("  - &amp;SpatialOffsetID",TEXT($A3865,"0000"),
" {","SpatialOffsetTypeCV:  ",CHAR(34),INDEX(SpatialOffsets[Spatial Offset Type],$A3865),CHAR(34),
", Offset1Value:  ",INDEX(SpatialOffsets[Offset 1 Value],$A3865),
", Offset1UnitID:  ",CHAR(34),INDEX(SpatialOffsets[Offset 1 Unit],$A3865),CHAR(34),
", Offset2Value:  ",INDEX(SpatialOffsets[Offset 2 Value],$A3865),
", Offset2UnitID:  ",CHAR(34),INDEX(SpatialOffsets[Offset 2 Unit],$A3865),CHAR(34),
", Offset3Value:  ",INDEX(SpatialOffsets[Offset 3 Value],$A3865),
", Offset3UnitID:  ",CHAR(34),INDEX(SpatialOffsets[Offset 3 Unit],$A3865),CHAR(34),,"}")))</f>
        <v>#REF!</v>
      </c>
      <c r="O3865" t="e">
        <f>IF(COUNTA(RelatedFeatures[])=0,"", IF(INDEX(RelatedFeatures[First Sampling Feature Code],$A3865)="","",
CONCATENATE("  - &amp;RelationID",TEXT($A3865,"0000"),
" {","SamplingFeatureID:  *SamplingFeatureID",TEXT(MATCH(INDEX(RelatedFeatures[First Sampling Feature Code],$A3865),SamplingFeatures[Feature Code],0),"0000"),
", RelationshipTypeCV:  ",CHAR(34),INDEX(RelatedFeatures[Relationship Type],$A3865),CHAR(34),
", RelatedFeatureID: *SamplingFeatureID",TEXT(MATCH(INDEX(RelatedFeatures[Second Sampling Feature Code],$A3865),SamplingFeatures[Feature Code],0),"0000"),
", SpatialOffsetID:  ",IF(INDEX(RelatedFeatures[Offset Number],$A3865)="","",CONCATENATE("*SpatialOffsetID",TEXT(INDEX(RelatedFeatures[Offset Number],$A3865),"0000"))),"}")))</f>
        <v>#REF!</v>
      </c>
      <c r="P3865" t="e">
        <f>IF(INDEX(Methods[Method Type],$A3865)="","",
CONCATENATE("  - &amp;MethodID",TEXT($A3865,"0000"),
" {","MethodTypeCV:  ",CHAR(34),INDEX(Methods[Method Type],$A3865),CHAR(34),
", MethodCode:  ",CHAR(34),INDEX(Methods[Method Code],$A3865),CHAR(34),
", MethodName:  ",CHAR(34),INDEX(Methods[Method Name],$A3865),CHAR(34),
", MethodDescription:  ",CHAR(34),INDEX(Methods[Method Description],$A3865),CHAR(34),
", MethodLink:  ",CHAR(34),INDEX(Methods[Method Link],$A3865),CHAR(34),
", OrganizationID: *OrganizationID",TEXT(MATCH(INDEX(Methods[Organization Name],$A3865),Organizations[Organization Name],0),"0000"),"}"))</f>
        <v>#REF!</v>
      </c>
      <c r="Q3865" t="e">
        <f>IF(INDEX(Variables[Variable Type],$A3865)="","",
CONCATENATE("  - &amp;VariableID",TEXT($A3865,"0000"),
" {","VariableTypeCV:  ",CHAR(34),INDEX(Variables[Variable Type],$A3865),CHAR(34),
", VariableCode:  ",CHAR(34),INDEX(Variables[Variable Code],$A3865),CHAR(34),
", VariableNameCV:  ",CHAR(34),INDEX(Variables[Variable Name],$A3865),CHAR(34),
", VariableDefinition:  ",CHAR(34),INDEX(Variables[Variable Definition],$A3865),CHAR(34),
", SpecciationCV:  ",CHAR(34),INDEX(Variables[Speciation],$A3865),CHAR(34),
", NoDataValue:  ",CHAR(34),INDEX(Variables[No Data Value],$A3865),CHAR(34),"}"))</f>
        <v>#REF!</v>
      </c>
    </row>
    <row r="3866" spans="1:17" x14ac:dyDescent="0.25">
      <c r="A3866">
        <v>3863</v>
      </c>
      <c r="D3866" t="e">
        <f>IF(INDEX(People[First Name],$A3866)="","",
CONCATENATE("  - &amp;PersonID",TEXT($A3866,"0000"),
" {","PersonFirstName:  ",CHAR(34),INDEX(People[First Name],$A3866),CHAR(34),
", PersonMiddleName:  ",CHAR(34),INDEX(People[Middle Name],$A3866),CHAR(34),
", PersonLastName:  ",CHAR(34),INDEX(People[Last Name],$A3866),CHAR(34),"}"))</f>
        <v>#REF!</v>
      </c>
      <c r="E3866" t="e">
        <f>IF(INDEX(Organizations[Organization Type '[CV']],$A3866)="","",
CONCATENATE("  - &amp;OrganizationID",TEXT($A3866,"0000"),
" {","OrganizationTypeCV:  ",CHAR(34),INDEX(Organizations[Organization Type '[CV']],$A3866),CHAR(34),
", OrganizationCode:  ",CHAR(34),INDEX(Organizations[Organization Code],$A3866),CHAR(34),
", OrganizationName:  ",CHAR(34),INDEX(Organizations[Organization Name],$A3866),CHAR(34),
", OrganizationDescription:  ",CHAR(34),INDEX(Organizations[Organization Description],$A3866),CHAR(34),
", OrganizationLink:  ",CHAR(34),INDEX(Organizations[Organization Link],$A3866),CHAR(34),"}"))</f>
        <v>#REF!</v>
      </c>
      <c r="F3866" t="e">
        <f>IF(INDEX(People[First Name],$A3866)="","",
CONCATENATE("  - &amp;AffiliationID",TEXT($A3866,"0000"),
" {PersonID: *PersonID",TEXT($A3866,"0000"),
", OrganizationID: *OrganizationID",TEXT(MATCH(INDEX(People[Organization Name],$A3866),Organizations[Organization Name],0),"0000"),
", IsPrimaryOrganizationContact: , AffiliationStartDate: , AffiliationEndDate: , PrimaryPhone: ",
", PrimaryEmail: ",CHAR(34),INDEX(People[Primary Email],$A3866),CHAR(34),
", PrimaryAddress: ",CHAR(34),INDEX(People[Primary Address],$A3866),CHAR(34),
", PersonLink: }"))</f>
        <v>#REF!</v>
      </c>
      <c r="H3866" t="e">
        <f>IF(COUNTA(CitationInformation)=0,"",IF(INDEX(AuthorList[Author Name],$A3866)="","",
CONCATENATE("  - &amp;AuthorListID",TEXT($A3866,"0000"),
"  {CitationID: *CitationID0001",
", PersonID: *PersonID",TEXT(MATCH(INDEX(AuthorList[Author Name],$A3866),People[Full Name],0),"0000"),
", AuthorOrder: ",INDEX(AuthorList[Author Number],$A3866),"}")))</f>
        <v>#REF!</v>
      </c>
      <c r="K3866" t="e">
        <f>IF(INDEX(SamplingFeatures[Feature Code],$A3866)="","",
CONCATENATE("  - &amp;SamplingFeatureID",TEXT($A3866,"0000"),
" {","SamplingFeatureUUID:  ",CHAR(34),INDEX(SamplingFeatures[Sampling Feature UUID],$A3866),CHAR(34),
", SamplingFeatureTypeCV:  ",CHAR(34),INDEX(SamplingFeatures[Sampling Feature Type],$A3866),CHAR(34),
", SamplingFeatureCode:  ",CHAR(34),INDEX(SamplingFeatures[Feature Code],$A3866),CHAR(34),
", SamplingFeatureName:  ",CHAR(34),INDEX(SamplingFeatures[Feature Name],$A3866),CHAR(34),
", SamplingFeatureDescription:  ",CHAR(34),INDEX(SamplingFeatures[Feature Description],$A3866),CHAR(34),
", SamplingFeatureGeotypeCV:  ",CHAR(34),INDEX(SamplingFeatures[Feature Geo Type],$A3866),CHAR(34),
", FeatureGeometry:  ",CHAR(34),INDEX(SamplingFeatures[Feature Geometry],$A3866),CHAR(34),
", Elevation_m:  ",CHAR(34),INDEX(SamplingFeatures[Elevation_m],$A3866),CHAR(34),
", ElevationDatumCV:  ",CHAR(34),ElevationDatum,CHAR(34),"}"))</f>
        <v>#REF!</v>
      </c>
      <c r="L3866" t="e">
        <f>IF(INDEX(SamplingFeatures[Sampling Feature Type],$A3866)&lt;&gt;"Site","",
CONCATENATE("  - &amp;SiteID",TEXT(SUMPRODUCT(--($L$3:$L3865&lt;&gt;"")),"0000"),
" {","SamplingFeatureID:  *SamplingFeatureID",TEXT($A3866,"0000"),
", SiteTypeCV:  ",CHAR(34),INDEX(Sites[Site Type],$A3866),CHAR(34),
", Latitude:  ",INDEX(Sites[Latitude],$A3866),
", Longitude:  ",INDEX(Sites[Longitude],$A3866),
", SRSName:  ",CHAR(34),LatLonDatum,CHAR(34),"}"))</f>
        <v>#REF!</v>
      </c>
      <c r="M3866" t="e">
        <f>IF(INDEX(SamplingFeatures[Sampling Feature Type],$A3866)&lt;&gt;"Specimen","",
CONCATENATE("  - &amp;SpecimenID",TEXT(SUMPRODUCT(--($M$3:$M3865&lt;&gt;"")),"0000"),
" {","SamplingFeatureID:  *SamplingFeatureID",TEXT($A3866,"0000"),
", SpecimenTypeCV:  ",CHAR(34),INDEX(Specimens[Specimen Type],$A3866),CHAR(34),
", SpecimenMediumCV:  ",INDEX(Specimens[Specimen Medium],$A3866),
", IsFieldSpecimen:  ",CHAR(34),INDEX(Specimens[Is Field Specimen?],$A3866),CHAR(34),"}"))</f>
        <v>#REF!</v>
      </c>
      <c r="N3866" t="e">
        <f>IF(COUNTA(SpatialOffsets[])=0,"", IF(INDEX(SpatialOffsets[Spatial Offset Type],$A3866)="","",
CONCATENATE("  - &amp;SpatialOffsetID",TEXT($A3866,"0000"),
" {","SpatialOffsetTypeCV:  ",CHAR(34),INDEX(SpatialOffsets[Spatial Offset Type],$A3866),CHAR(34),
", Offset1Value:  ",INDEX(SpatialOffsets[Offset 1 Value],$A3866),
", Offset1UnitID:  ",CHAR(34),INDEX(SpatialOffsets[Offset 1 Unit],$A3866),CHAR(34),
", Offset2Value:  ",INDEX(SpatialOffsets[Offset 2 Value],$A3866),
", Offset2UnitID:  ",CHAR(34),INDEX(SpatialOffsets[Offset 2 Unit],$A3866),CHAR(34),
", Offset3Value:  ",INDEX(SpatialOffsets[Offset 3 Value],$A3866),
", Offset3UnitID:  ",CHAR(34),INDEX(SpatialOffsets[Offset 3 Unit],$A3866),CHAR(34),,"}")))</f>
        <v>#REF!</v>
      </c>
      <c r="O3866" t="e">
        <f>IF(COUNTA(RelatedFeatures[])=0,"", IF(INDEX(RelatedFeatures[First Sampling Feature Code],$A3866)="","",
CONCATENATE("  - &amp;RelationID",TEXT($A3866,"0000"),
" {","SamplingFeatureID:  *SamplingFeatureID",TEXT(MATCH(INDEX(RelatedFeatures[First Sampling Feature Code],$A3866),SamplingFeatures[Feature Code],0),"0000"),
", RelationshipTypeCV:  ",CHAR(34),INDEX(RelatedFeatures[Relationship Type],$A3866),CHAR(34),
", RelatedFeatureID: *SamplingFeatureID",TEXT(MATCH(INDEX(RelatedFeatures[Second Sampling Feature Code],$A3866),SamplingFeatures[Feature Code],0),"0000"),
", SpatialOffsetID:  ",IF(INDEX(RelatedFeatures[Offset Number],$A3866)="","",CONCATENATE("*SpatialOffsetID",TEXT(INDEX(RelatedFeatures[Offset Number],$A3866),"0000"))),"}")))</f>
        <v>#REF!</v>
      </c>
      <c r="P3866" t="e">
        <f>IF(INDEX(Methods[Method Type],$A3866)="","",
CONCATENATE("  - &amp;MethodID",TEXT($A3866,"0000"),
" {","MethodTypeCV:  ",CHAR(34),INDEX(Methods[Method Type],$A3866),CHAR(34),
", MethodCode:  ",CHAR(34),INDEX(Methods[Method Code],$A3866),CHAR(34),
", MethodName:  ",CHAR(34),INDEX(Methods[Method Name],$A3866),CHAR(34),
", MethodDescription:  ",CHAR(34),INDEX(Methods[Method Description],$A3866),CHAR(34),
", MethodLink:  ",CHAR(34),INDEX(Methods[Method Link],$A3866),CHAR(34),
", OrganizationID: *OrganizationID",TEXT(MATCH(INDEX(Methods[Organization Name],$A3866),Organizations[Organization Name],0),"0000"),"}"))</f>
        <v>#REF!</v>
      </c>
      <c r="Q3866" t="e">
        <f>IF(INDEX(Variables[Variable Type],$A3866)="","",
CONCATENATE("  - &amp;VariableID",TEXT($A3866,"0000"),
" {","VariableTypeCV:  ",CHAR(34),INDEX(Variables[Variable Type],$A3866),CHAR(34),
", VariableCode:  ",CHAR(34),INDEX(Variables[Variable Code],$A3866),CHAR(34),
", VariableNameCV:  ",CHAR(34),INDEX(Variables[Variable Name],$A3866),CHAR(34),
", VariableDefinition:  ",CHAR(34),INDEX(Variables[Variable Definition],$A3866),CHAR(34),
", SpecciationCV:  ",CHAR(34),INDEX(Variables[Speciation],$A3866),CHAR(34),
", NoDataValue:  ",CHAR(34),INDEX(Variables[No Data Value],$A3866),CHAR(34),"}"))</f>
        <v>#REF!</v>
      </c>
    </row>
    <row r="3867" spans="1:17" x14ac:dyDescent="0.25">
      <c r="A3867">
        <v>3864</v>
      </c>
      <c r="D3867" t="e">
        <f>IF(INDEX(People[First Name],$A3867)="","",
CONCATENATE("  - &amp;PersonID",TEXT($A3867,"0000"),
" {","PersonFirstName:  ",CHAR(34),INDEX(People[First Name],$A3867),CHAR(34),
", PersonMiddleName:  ",CHAR(34),INDEX(People[Middle Name],$A3867),CHAR(34),
", PersonLastName:  ",CHAR(34),INDEX(People[Last Name],$A3867),CHAR(34),"}"))</f>
        <v>#REF!</v>
      </c>
      <c r="E3867" t="e">
        <f>IF(INDEX(Organizations[Organization Type '[CV']],$A3867)="","",
CONCATENATE("  - &amp;OrganizationID",TEXT($A3867,"0000"),
" {","OrganizationTypeCV:  ",CHAR(34),INDEX(Organizations[Organization Type '[CV']],$A3867),CHAR(34),
", OrganizationCode:  ",CHAR(34),INDEX(Organizations[Organization Code],$A3867),CHAR(34),
", OrganizationName:  ",CHAR(34),INDEX(Organizations[Organization Name],$A3867),CHAR(34),
", OrganizationDescription:  ",CHAR(34),INDEX(Organizations[Organization Description],$A3867),CHAR(34),
", OrganizationLink:  ",CHAR(34),INDEX(Organizations[Organization Link],$A3867),CHAR(34),"}"))</f>
        <v>#REF!</v>
      </c>
      <c r="F3867" t="e">
        <f>IF(INDEX(People[First Name],$A3867)="","",
CONCATENATE("  - &amp;AffiliationID",TEXT($A3867,"0000"),
" {PersonID: *PersonID",TEXT($A3867,"0000"),
", OrganizationID: *OrganizationID",TEXT(MATCH(INDEX(People[Organization Name],$A3867),Organizations[Organization Name],0),"0000"),
", IsPrimaryOrganizationContact: , AffiliationStartDate: , AffiliationEndDate: , PrimaryPhone: ",
", PrimaryEmail: ",CHAR(34),INDEX(People[Primary Email],$A3867),CHAR(34),
", PrimaryAddress: ",CHAR(34),INDEX(People[Primary Address],$A3867),CHAR(34),
", PersonLink: }"))</f>
        <v>#REF!</v>
      </c>
      <c r="H3867" t="e">
        <f>IF(COUNTA(CitationInformation)=0,"",IF(INDEX(AuthorList[Author Name],$A3867)="","",
CONCATENATE("  - &amp;AuthorListID",TEXT($A3867,"0000"),
"  {CitationID: *CitationID0001",
", PersonID: *PersonID",TEXT(MATCH(INDEX(AuthorList[Author Name],$A3867),People[Full Name],0),"0000"),
", AuthorOrder: ",INDEX(AuthorList[Author Number],$A3867),"}")))</f>
        <v>#REF!</v>
      </c>
      <c r="K3867" t="e">
        <f>IF(INDEX(SamplingFeatures[Feature Code],$A3867)="","",
CONCATENATE("  - &amp;SamplingFeatureID",TEXT($A3867,"0000"),
" {","SamplingFeatureUUID:  ",CHAR(34),INDEX(SamplingFeatures[Sampling Feature UUID],$A3867),CHAR(34),
", SamplingFeatureTypeCV:  ",CHAR(34),INDEX(SamplingFeatures[Sampling Feature Type],$A3867),CHAR(34),
", SamplingFeatureCode:  ",CHAR(34),INDEX(SamplingFeatures[Feature Code],$A3867),CHAR(34),
", SamplingFeatureName:  ",CHAR(34),INDEX(SamplingFeatures[Feature Name],$A3867),CHAR(34),
", SamplingFeatureDescription:  ",CHAR(34),INDEX(SamplingFeatures[Feature Description],$A3867),CHAR(34),
", SamplingFeatureGeotypeCV:  ",CHAR(34),INDEX(SamplingFeatures[Feature Geo Type],$A3867),CHAR(34),
", FeatureGeometry:  ",CHAR(34),INDEX(SamplingFeatures[Feature Geometry],$A3867),CHAR(34),
", Elevation_m:  ",CHAR(34),INDEX(SamplingFeatures[Elevation_m],$A3867),CHAR(34),
", ElevationDatumCV:  ",CHAR(34),ElevationDatum,CHAR(34),"}"))</f>
        <v>#REF!</v>
      </c>
      <c r="L3867" t="e">
        <f>IF(INDEX(SamplingFeatures[Sampling Feature Type],$A3867)&lt;&gt;"Site","",
CONCATENATE("  - &amp;SiteID",TEXT(SUMPRODUCT(--($L$3:$L3866&lt;&gt;"")),"0000"),
" {","SamplingFeatureID:  *SamplingFeatureID",TEXT($A3867,"0000"),
", SiteTypeCV:  ",CHAR(34),INDEX(Sites[Site Type],$A3867),CHAR(34),
", Latitude:  ",INDEX(Sites[Latitude],$A3867),
", Longitude:  ",INDEX(Sites[Longitude],$A3867),
", SRSName:  ",CHAR(34),LatLonDatum,CHAR(34),"}"))</f>
        <v>#REF!</v>
      </c>
      <c r="M3867" t="e">
        <f>IF(INDEX(SamplingFeatures[Sampling Feature Type],$A3867)&lt;&gt;"Specimen","",
CONCATENATE("  - &amp;SpecimenID",TEXT(SUMPRODUCT(--($M$3:$M3866&lt;&gt;"")),"0000"),
" {","SamplingFeatureID:  *SamplingFeatureID",TEXT($A3867,"0000"),
", SpecimenTypeCV:  ",CHAR(34),INDEX(Specimens[Specimen Type],$A3867),CHAR(34),
", SpecimenMediumCV:  ",INDEX(Specimens[Specimen Medium],$A3867),
", IsFieldSpecimen:  ",CHAR(34),INDEX(Specimens[Is Field Specimen?],$A3867),CHAR(34),"}"))</f>
        <v>#REF!</v>
      </c>
      <c r="N3867" t="e">
        <f>IF(COUNTA(SpatialOffsets[])=0,"", IF(INDEX(SpatialOffsets[Spatial Offset Type],$A3867)="","",
CONCATENATE("  - &amp;SpatialOffsetID",TEXT($A3867,"0000"),
" {","SpatialOffsetTypeCV:  ",CHAR(34),INDEX(SpatialOffsets[Spatial Offset Type],$A3867),CHAR(34),
", Offset1Value:  ",INDEX(SpatialOffsets[Offset 1 Value],$A3867),
", Offset1UnitID:  ",CHAR(34),INDEX(SpatialOffsets[Offset 1 Unit],$A3867),CHAR(34),
", Offset2Value:  ",INDEX(SpatialOffsets[Offset 2 Value],$A3867),
", Offset2UnitID:  ",CHAR(34),INDEX(SpatialOffsets[Offset 2 Unit],$A3867),CHAR(34),
", Offset3Value:  ",INDEX(SpatialOffsets[Offset 3 Value],$A3867),
", Offset3UnitID:  ",CHAR(34),INDEX(SpatialOffsets[Offset 3 Unit],$A3867),CHAR(34),,"}")))</f>
        <v>#REF!</v>
      </c>
      <c r="O3867" t="e">
        <f>IF(COUNTA(RelatedFeatures[])=0,"", IF(INDEX(RelatedFeatures[First Sampling Feature Code],$A3867)="","",
CONCATENATE("  - &amp;RelationID",TEXT($A3867,"0000"),
" {","SamplingFeatureID:  *SamplingFeatureID",TEXT(MATCH(INDEX(RelatedFeatures[First Sampling Feature Code],$A3867),SamplingFeatures[Feature Code],0),"0000"),
", RelationshipTypeCV:  ",CHAR(34),INDEX(RelatedFeatures[Relationship Type],$A3867),CHAR(34),
", RelatedFeatureID: *SamplingFeatureID",TEXT(MATCH(INDEX(RelatedFeatures[Second Sampling Feature Code],$A3867),SamplingFeatures[Feature Code],0),"0000"),
", SpatialOffsetID:  ",IF(INDEX(RelatedFeatures[Offset Number],$A3867)="","",CONCATENATE("*SpatialOffsetID",TEXT(INDEX(RelatedFeatures[Offset Number],$A3867),"0000"))),"}")))</f>
        <v>#REF!</v>
      </c>
      <c r="P3867" t="e">
        <f>IF(INDEX(Methods[Method Type],$A3867)="","",
CONCATENATE("  - &amp;MethodID",TEXT($A3867,"0000"),
" {","MethodTypeCV:  ",CHAR(34),INDEX(Methods[Method Type],$A3867),CHAR(34),
", MethodCode:  ",CHAR(34),INDEX(Methods[Method Code],$A3867),CHAR(34),
", MethodName:  ",CHAR(34),INDEX(Methods[Method Name],$A3867),CHAR(34),
", MethodDescription:  ",CHAR(34),INDEX(Methods[Method Description],$A3867),CHAR(34),
", MethodLink:  ",CHAR(34),INDEX(Methods[Method Link],$A3867),CHAR(34),
", OrganizationID: *OrganizationID",TEXT(MATCH(INDEX(Methods[Organization Name],$A3867),Organizations[Organization Name],0),"0000"),"}"))</f>
        <v>#REF!</v>
      </c>
      <c r="Q3867" t="e">
        <f>IF(INDEX(Variables[Variable Type],$A3867)="","",
CONCATENATE("  - &amp;VariableID",TEXT($A3867,"0000"),
" {","VariableTypeCV:  ",CHAR(34),INDEX(Variables[Variable Type],$A3867),CHAR(34),
", VariableCode:  ",CHAR(34),INDEX(Variables[Variable Code],$A3867),CHAR(34),
", VariableNameCV:  ",CHAR(34),INDEX(Variables[Variable Name],$A3867),CHAR(34),
", VariableDefinition:  ",CHAR(34),INDEX(Variables[Variable Definition],$A3867),CHAR(34),
", SpecciationCV:  ",CHAR(34),INDEX(Variables[Speciation],$A3867),CHAR(34),
", NoDataValue:  ",CHAR(34),INDEX(Variables[No Data Value],$A3867),CHAR(34),"}"))</f>
        <v>#REF!</v>
      </c>
    </row>
    <row r="3868" spans="1:17" x14ac:dyDescent="0.25">
      <c r="A3868">
        <v>3865</v>
      </c>
      <c r="D3868" t="e">
        <f>IF(INDEX(People[First Name],$A3868)="","",
CONCATENATE("  - &amp;PersonID",TEXT($A3868,"0000"),
" {","PersonFirstName:  ",CHAR(34),INDEX(People[First Name],$A3868),CHAR(34),
", PersonMiddleName:  ",CHAR(34),INDEX(People[Middle Name],$A3868),CHAR(34),
", PersonLastName:  ",CHAR(34),INDEX(People[Last Name],$A3868),CHAR(34),"}"))</f>
        <v>#REF!</v>
      </c>
      <c r="E3868" t="e">
        <f>IF(INDEX(Organizations[Organization Type '[CV']],$A3868)="","",
CONCATENATE("  - &amp;OrganizationID",TEXT($A3868,"0000"),
" {","OrganizationTypeCV:  ",CHAR(34),INDEX(Organizations[Organization Type '[CV']],$A3868),CHAR(34),
", OrganizationCode:  ",CHAR(34),INDEX(Organizations[Organization Code],$A3868),CHAR(34),
", OrganizationName:  ",CHAR(34),INDEX(Organizations[Organization Name],$A3868),CHAR(34),
", OrganizationDescription:  ",CHAR(34),INDEX(Organizations[Organization Description],$A3868),CHAR(34),
", OrganizationLink:  ",CHAR(34),INDEX(Organizations[Organization Link],$A3868),CHAR(34),"}"))</f>
        <v>#REF!</v>
      </c>
      <c r="F3868" t="e">
        <f>IF(INDEX(People[First Name],$A3868)="","",
CONCATENATE("  - &amp;AffiliationID",TEXT($A3868,"0000"),
" {PersonID: *PersonID",TEXT($A3868,"0000"),
", OrganizationID: *OrganizationID",TEXT(MATCH(INDEX(People[Organization Name],$A3868),Organizations[Organization Name],0),"0000"),
", IsPrimaryOrganizationContact: , AffiliationStartDate: , AffiliationEndDate: , PrimaryPhone: ",
", PrimaryEmail: ",CHAR(34),INDEX(People[Primary Email],$A3868),CHAR(34),
", PrimaryAddress: ",CHAR(34),INDEX(People[Primary Address],$A3868),CHAR(34),
", PersonLink: }"))</f>
        <v>#REF!</v>
      </c>
      <c r="H3868" t="e">
        <f>IF(COUNTA(CitationInformation)=0,"",IF(INDEX(AuthorList[Author Name],$A3868)="","",
CONCATENATE("  - &amp;AuthorListID",TEXT($A3868,"0000"),
"  {CitationID: *CitationID0001",
", PersonID: *PersonID",TEXT(MATCH(INDEX(AuthorList[Author Name],$A3868),People[Full Name],0),"0000"),
", AuthorOrder: ",INDEX(AuthorList[Author Number],$A3868),"}")))</f>
        <v>#REF!</v>
      </c>
      <c r="K3868" t="e">
        <f>IF(INDEX(SamplingFeatures[Feature Code],$A3868)="","",
CONCATENATE("  - &amp;SamplingFeatureID",TEXT($A3868,"0000"),
" {","SamplingFeatureUUID:  ",CHAR(34),INDEX(SamplingFeatures[Sampling Feature UUID],$A3868),CHAR(34),
", SamplingFeatureTypeCV:  ",CHAR(34),INDEX(SamplingFeatures[Sampling Feature Type],$A3868),CHAR(34),
", SamplingFeatureCode:  ",CHAR(34),INDEX(SamplingFeatures[Feature Code],$A3868),CHAR(34),
", SamplingFeatureName:  ",CHAR(34),INDEX(SamplingFeatures[Feature Name],$A3868),CHAR(34),
", SamplingFeatureDescription:  ",CHAR(34),INDEX(SamplingFeatures[Feature Description],$A3868),CHAR(34),
", SamplingFeatureGeotypeCV:  ",CHAR(34),INDEX(SamplingFeatures[Feature Geo Type],$A3868),CHAR(34),
", FeatureGeometry:  ",CHAR(34),INDEX(SamplingFeatures[Feature Geometry],$A3868),CHAR(34),
", Elevation_m:  ",CHAR(34),INDEX(SamplingFeatures[Elevation_m],$A3868),CHAR(34),
", ElevationDatumCV:  ",CHAR(34),ElevationDatum,CHAR(34),"}"))</f>
        <v>#REF!</v>
      </c>
      <c r="L3868" t="e">
        <f>IF(INDEX(SamplingFeatures[Sampling Feature Type],$A3868)&lt;&gt;"Site","",
CONCATENATE("  - &amp;SiteID",TEXT(SUMPRODUCT(--($L$3:$L3867&lt;&gt;"")),"0000"),
" {","SamplingFeatureID:  *SamplingFeatureID",TEXT($A3868,"0000"),
", SiteTypeCV:  ",CHAR(34),INDEX(Sites[Site Type],$A3868),CHAR(34),
", Latitude:  ",INDEX(Sites[Latitude],$A3868),
", Longitude:  ",INDEX(Sites[Longitude],$A3868),
", SRSName:  ",CHAR(34),LatLonDatum,CHAR(34),"}"))</f>
        <v>#REF!</v>
      </c>
      <c r="M3868" t="e">
        <f>IF(INDEX(SamplingFeatures[Sampling Feature Type],$A3868)&lt;&gt;"Specimen","",
CONCATENATE("  - &amp;SpecimenID",TEXT(SUMPRODUCT(--($M$3:$M3867&lt;&gt;"")),"0000"),
" {","SamplingFeatureID:  *SamplingFeatureID",TEXT($A3868,"0000"),
", SpecimenTypeCV:  ",CHAR(34),INDEX(Specimens[Specimen Type],$A3868),CHAR(34),
", SpecimenMediumCV:  ",INDEX(Specimens[Specimen Medium],$A3868),
", IsFieldSpecimen:  ",CHAR(34),INDEX(Specimens[Is Field Specimen?],$A3868),CHAR(34),"}"))</f>
        <v>#REF!</v>
      </c>
      <c r="N3868" t="e">
        <f>IF(COUNTA(SpatialOffsets[])=0,"", IF(INDEX(SpatialOffsets[Spatial Offset Type],$A3868)="","",
CONCATENATE("  - &amp;SpatialOffsetID",TEXT($A3868,"0000"),
" {","SpatialOffsetTypeCV:  ",CHAR(34),INDEX(SpatialOffsets[Spatial Offset Type],$A3868),CHAR(34),
", Offset1Value:  ",INDEX(SpatialOffsets[Offset 1 Value],$A3868),
", Offset1UnitID:  ",CHAR(34),INDEX(SpatialOffsets[Offset 1 Unit],$A3868),CHAR(34),
", Offset2Value:  ",INDEX(SpatialOffsets[Offset 2 Value],$A3868),
", Offset2UnitID:  ",CHAR(34),INDEX(SpatialOffsets[Offset 2 Unit],$A3868),CHAR(34),
", Offset3Value:  ",INDEX(SpatialOffsets[Offset 3 Value],$A3868),
", Offset3UnitID:  ",CHAR(34),INDEX(SpatialOffsets[Offset 3 Unit],$A3868),CHAR(34),,"}")))</f>
        <v>#REF!</v>
      </c>
      <c r="O3868" t="e">
        <f>IF(COUNTA(RelatedFeatures[])=0,"", IF(INDEX(RelatedFeatures[First Sampling Feature Code],$A3868)="","",
CONCATENATE("  - &amp;RelationID",TEXT($A3868,"0000"),
" {","SamplingFeatureID:  *SamplingFeatureID",TEXT(MATCH(INDEX(RelatedFeatures[First Sampling Feature Code],$A3868),SamplingFeatures[Feature Code],0),"0000"),
", RelationshipTypeCV:  ",CHAR(34),INDEX(RelatedFeatures[Relationship Type],$A3868),CHAR(34),
", RelatedFeatureID: *SamplingFeatureID",TEXT(MATCH(INDEX(RelatedFeatures[Second Sampling Feature Code],$A3868),SamplingFeatures[Feature Code],0),"0000"),
", SpatialOffsetID:  ",IF(INDEX(RelatedFeatures[Offset Number],$A3868)="","",CONCATENATE("*SpatialOffsetID",TEXT(INDEX(RelatedFeatures[Offset Number],$A3868),"0000"))),"}")))</f>
        <v>#REF!</v>
      </c>
      <c r="P3868" t="e">
        <f>IF(INDEX(Methods[Method Type],$A3868)="","",
CONCATENATE("  - &amp;MethodID",TEXT($A3868,"0000"),
" {","MethodTypeCV:  ",CHAR(34),INDEX(Methods[Method Type],$A3868),CHAR(34),
", MethodCode:  ",CHAR(34),INDEX(Methods[Method Code],$A3868),CHAR(34),
", MethodName:  ",CHAR(34),INDEX(Methods[Method Name],$A3868),CHAR(34),
", MethodDescription:  ",CHAR(34),INDEX(Methods[Method Description],$A3868),CHAR(34),
", MethodLink:  ",CHAR(34),INDEX(Methods[Method Link],$A3868),CHAR(34),
", OrganizationID: *OrganizationID",TEXT(MATCH(INDEX(Methods[Organization Name],$A3868),Organizations[Organization Name],0),"0000"),"}"))</f>
        <v>#REF!</v>
      </c>
      <c r="Q3868" t="e">
        <f>IF(INDEX(Variables[Variable Type],$A3868)="","",
CONCATENATE("  - &amp;VariableID",TEXT($A3868,"0000"),
" {","VariableTypeCV:  ",CHAR(34),INDEX(Variables[Variable Type],$A3868),CHAR(34),
", VariableCode:  ",CHAR(34),INDEX(Variables[Variable Code],$A3868),CHAR(34),
", VariableNameCV:  ",CHAR(34),INDEX(Variables[Variable Name],$A3868),CHAR(34),
", VariableDefinition:  ",CHAR(34),INDEX(Variables[Variable Definition],$A3868),CHAR(34),
", SpecciationCV:  ",CHAR(34),INDEX(Variables[Speciation],$A3868),CHAR(34),
", NoDataValue:  ",CHAR(34),INDEX(Variables[No Data Value],$A3868),CHAR(34),"}"))</f>
        <v>#REF!</v>
      </c>
    </row>
    <row r="3869" spans="1:17" x14ac:dyDescent="0.25">
      <c r="A3869">
        <v>3866</v>
      </c>
      <c r="D3869" t="e">
        <f>IF(INDEX(People[First Name],$A3869)="","",
CONCATENATE("  - &amp;PersonID",TEXT($A3869,"0000"),
" {","PersonFirstName:  ",CHAR(34),INDEX(People[First Name],$A3869),CHAR(34),
", PersonMiddleName:  ",CHAR(34),INDEX(People[Middle Name],$A3869),CHAR(34),
", PersonLastName:  ",CHAR(34),INDEX(People[Last Name],$A3869),CHAR(34),"}"))</f>
        <v>#REF!</v>
      </c>
      <c r="E3869" t="e">
        <f>IF(INDEX(Organizations[Organization Type '[CV']],$A3869)="","",
CONCATENATE("  - &amp;OrganizationID",TEXT($A3869,"0000"),
" {","OrganizationTypeCV:  ",CHAR(34),INDEX(Organizations[Organization Type '[CV']],$A3869),CHAR(34),
", OrganizationCode:  ",CHAR(34),INDEX(Organizations[Organization Code],$A3869),CHAR(34),
", OrganizationName:  ",CHAR(34),INDEX(Organizations[Organization Name],$A3869),CHAR(34),
", OrganizationDescription:  ",CHAR(34),INDEX(Organizations[Organization Description],$A3869),CHAR(34),
", OrganizationLink:  ",CHAR(34),INDEX(Organizations[Organization Link],$A3869),CHAR(34),"}"))</f>
        <v>#REF!</v>
      </c>
      <c r="F3869" t="e">
        <f>IF(INDEX(People[First Name],$A3869)="","",
CONCATENATE("  - &amp;AffiliationID",TEXT($A3869,"0000"),
" {PersonID: *PersonID",TEXT($A3869,"0000"),
", OrganizationID: *OrganizationID",TEXT(MATCH(INDEX(People[Organization Name],$A3869),Organizations[Organization Name],0),"0000"),
", IsPrimaryOrganizationContact: , AffiliationStartDate: , AffiliationEndDate: , PrimaryPhone: ",
", PrimaryEmail: ",CHAR(34),INDEX(People[Primary Email],$A3869),CHAR(34),
", PrimaryAddress: ",CHAR(34),INDEX(People[Primary Address],$A3869),CHAR(34),
", PersonLink: }"))</f>
        <v>#REF!</v>
      </c>
      <c r="H3869" t="e">
        <f>IF(COUNTA(CitationInformation)=0,"",IF(INDEX(AuthorList[Author Name],$A3869)="","",
CONCATENATE("  - &amp;AuthorListID",TEXT($A3869,"0000"),
"  {CitationID: *CitationID0001",
", PersonID: *PersonID",TEXT(MATCH(INDEX(AuthorList[Author Name],$A3869),People[Full Name],0),"0000"),
", AuthorOrder: ",INDEX(AuthorList[Author Number],$A3869),"}")))</f>
        <v>#REF!</v>
      </c>
      <c r="K3869" t="e">
        <f>IF(INDEX(SamplingFeatures[Feature Code],$A3869)="","",
CONCATENATE("  - &amp;SamplingFeatureID",TEXT($A3869,"0000"),
" {","SamplingFeatureUUID:  ",CHAR(34),INDEX(SamplingFeatures[Sampling Feature UUID],$A3869),CHAR(34),
", SamplingFeatureTypeCV:  ",CHAR(34),INDEX(SamplingFeatures[Sampling Feature Type],$A3869),CHAR(34),
", SamplingFeatureCode:  ",CHAR(34),INDEX(SamplingFeatures[Feature Code],$A3869),CHAR(34),
", SamplingFeatureName:  ",CHAR(34),INDEX(SamplingFeatures[Feature Name],$A3869),CHAR(34),
", SamplingFeatureDescription:  ",CHAR(34),INDEX(SamplingFeatures[Feature Description],$A3869),CHAR(34),
", SamplingFeatureGeotypeCV:  ",CHAR(34),INDEX(SamplingFeatures[Feature Geo Type],$A3869),CHAR(34),
", FeatureGeometry:  ",CHAR(34),INDEX(SamplingFeatures[Feature Geometry],$A3869),CHAR(34),
", Elevation_m:  ",CHAR(34),INDEX(SamplingFeatures[Elevation_m],$A3869),CHAR(34),
", ElevationDatumCV:  ",CHAR(34),ElevationDatum,CHAR(34),"}"))</f>
        <v>#REF!</v>
      </c>
      <c r="L3869" t="e">
        <f>IF(INDEX(SamplingFeatures[Sampling Feature Type],$A3869)&lt;&gt;"Site","",
CONCATENATE("  - &amp;SiteID",TEXT(SUMPRODUCT(--($L$3:$L3868&lt;&gt;"")),"0000"),
" {","SamplingFeatureID:  *SamplingFeatureID",TEXT($A3869,"0000"),
", SiteTypeCV:  ",CHAR(34),INDEX(Sites[Site Type],$A3869),CHAR(34),
", Latitude:  ",INDEX(Sites[Latitude],$A3869),
", Longitude:  ",INDEX(Sites[Longitude],$A3869),
", SRSName:  ",CHAR(34),LatLonDatum,CHAR(34),"}"))</f>
        <v>#REF!</v>
      </c>
      <c r="M3869" t="e">
        <f>IF(INDEX(SamplingFeatures[Sampling Feature Type],$A3869)&lt;&gt;"Specimen","",
CONCATENATE("  - &amp;SpecimenID",TEXT(SUMPRODUCT(--($M$3:$M3868&lt;&gt;"")),"0000"),
" {","SamplingFeatureID:  *SamplingFeatureID",TEXT($A3869,"0000"),
", SpecimenTypeCV:  ",CHAR(34),INDEX(Specimens[Specimen Type],$A3869),CHAR(34),
", SpecimenMediumCV:  ",INDEX(Specimens[Specimen Medium],$A3869),
", IsFieldSpecimen:  ",CHAR(34),INDEX(Specimens[Is Field Specimen?],$A3869),CHAR(34),"}"))</f>
        <v>#REF!</v>
      </c>
      <c r="N3869" t="e">
        <f>IF(COUNTA(SpatialOffsets[])=0,"", IF(INDEX(SpatialOffsets[Spatial Offset Type],$A3869)="","",
CONCATENATE("  - &amp;SpatialOffsetID",TEXT($A3869,"0000"),
" {","SpatialOffsetTypeCV:  ",CHAR(34),INDEX(SpatialOffsets[Spatial Offset Type],$A3869),CHAR(34),
", Offset1Value:  ",INDEX(SpatialOffsets[Offset 1 Value],$A3869),
", Offset1UnitID:  ",CHAR(34),INDEX(SpatialOffsets[Offset 1 Unit],$A3869),CHAR(34),
", Offset2Value:  ",INDEX(SpatialOffsets[Offset 2 Value],$A3869),
", Offset2UnitID:  ",CHAR(34),INDEX(SpatialOffsets[Offset 2 Unit],$A3869),CHAR(34),
", Offset3Value:  ",INDEX(SpatialOffsets[Offset 3 Value],$A3869),
", Offset3UnitID:  ",CHAR(34),INDEX(SpatialOffsets[Offset 3 Unit],$A3869),CHAR(34),,"}")))</f>
        <v>#REF!</v>
      </c>
      <c r="O3869" t="e">
        <f>IF(COUNTA(RelatedFeatures[])=0,"", IF(INDEX(RelatedFeatures[First Sampling Feature Code],$A3869)="","",
CONCATENATE("  - &amp;RelationID",TEXT($A3869,"0000"),
" {","SamplingFeatureID:  *SamplingFeatureID",TEXT(MATCH(INDEX(RelatedFeatures[First Sampling Feature Code],$A3869),SamplingFeatures[Feature Code],0),"0000"),
", RelationshipTypeCV:  ",CHAR(34),INDEX(RelatedFeatures[Relationship Type],$A3869),CHAR(34),
", RelatedFeatureID: *SamplingFeatureID",TEXT(MATCH(INDEX(RelatedFeatures[Second Sampling Feature Code],$A3869),SamplingFeatures[Feature Code],0),"0000"),
", SpatialOffsetID:  ",IF(INDEX(RelatedFeatures[Offset Number],$A3869)="","",CONCATENATE("*SpatialOffsetID",TEXT(INDEX(RelatedFeatures[Offset Number],$A3869),"0000"))),"}")))</f>
        <v>#REF!</v>
      </c>
      <c r="P3869" t="e">
        <f>IF(INDEX(Methods[Method Type],$A3869)="","",
CONCATENATE("  - &amp;MethodID",TEXT($A3869,"0000"),
" {","MethodTypeCV:  ",CHAR(34),INDEX(Methods[Method Type],$A3869),CHAR(34),
", MethodCode:  ",CHAR(34),INDEX(Methods[Method Code],$A3869),CHAR(34),
", MethodName:  ",CHAR(34),INDEX(Methods[Method Name],$A3869),CHAR(34),
", MethodDescription:  ",CHAR(34),INDEX(Methods[Method Description],$A3869),CHAR(34),
", MethodLink:  ",CHAR(34),INDEX(Methods[Method Link],$A3869),CHAR(34),
", OrganizationID: *OrganizationID",TEXT(MATCH(INDEX(Methods[Organization Name],$A3869),Organizations[Organization Name],0),"0000"),"}"))</f>
        <v>#REF!</v>
      </c>
      <c r="Q3869" t="e">
        <f>IF(INDEX(Variables[Variable Type],$A3869)="","",
CONCATENATE("  - &amp;VariableID",TEXT($A3869,"0000"),
" {","VariableTypeCV:  ",CHAR(34),INDEX(Variables[Variable Type],$A3869),CHAR(34),
", VariableCode:  ",CHAR(34),INDEX(Variables[Variable Code],$A3869),CHAR(34),
", VariableNameCV:  ",CHAR(34),INDEX(Variables[Variable Name],$A3869),CHAR(34),
", VariableDefinition:  ",CHAR(34),INDEX(Variables[Variable Definition],$A3869),CHAR(34),
", SpecciationCV:  ",CHAR(34),INDEX(Variables[Speciation],$A3869),CHAR(34),
", NoDataValue:  ",CHAR(34),INDEX(Variables[No Data Value],$A3869),CHAR(34),"}"))</f>
        <v>#REF!</v>
      </c>
    </row>
    <row r="3870" spans="1:17" x14ac:dyDescent="0.25">
      <c r="A3870">
        <v>3867</v>
      </c>
      <c r="D3870" t="e">
        <f>IF(INDEX(People[First Name],$A3870)="","",
CONCATENATE("  - &amp;PersonID",TEXT($A3870,"0000"),
" {","PersonFirstName:  ",CHAR(34),INDEX(People[First Name],$A3870),CHAR(34),
", PersonMiddleName:  ",CHAR(34),INDEX(People[Middle Name],$A3870),CHAR(34),
", PersonLastName:  ",CHAR(34),INDEX(People[Last Name],$A3870),CHAR(34),"}"))</f>
        <v>#REF!</v>
      </c>
      <c r="E3870" t="e">
        <f>IF(INDEX(Organizations[Organization Type '[CV']],$A3870)="","",
CONCATENATE("  - &amp;OrganizationID",TEXT($A3870,"0000"),
" {","OrganizationTypeCV:  ",CHAR(34),INDEX(Organizations[Organization Type '[CV']],$A3870),CHAR(34),
", OrganizationCode:  ",CHAR(34),INDEX(Organizations[Organization Code],$A3870),CHAR(34),
", OrganizationName:  ",CHAR(34),INDEX(Organizations[Organization Name],$A3870),CHAR(34),
", OrganizationDescription:  ",CHAR(34),INDEX(Organizations[Organization Description],$A3870),CHAR(34),
", OrganizationLink:  ",CHAR(34),INDEX(Organizations[Organization Link],$A3870),CHAR(34),"}"))</f>
        <v>#REF!</v>
      </c>
      <c r="F3870" t="e">
        <f>IF(INDEX(People[First Name],$A3870)="","",
CONCATENATE("  - &amp;AffiliationID",TEXT($A3870,"0000"),
" {PersonID: *PersonID",TEXT($A3870,"0000"),
", OrganizationID: *OrganizationID",TEXT(MATCH(INDEX(People[Organization Name],$A3870),Organizations[Organization Name],0),"0000"),
", IsPrimaryOrganizationContact: , AffiliationStartDate: , AffiliationEndDate: , PrimaryPhone: ",
", PrimaryEmail: ",CHAR(34),INDEX(People[Primary Email],$A3870),CHAR(34),
", PrimaryAddress: ",CHAR(34),INDEX(People[Primary Address],$A3870),CHAR(34),
", PersonLink: }"))</f>
        <v>#REF!</v>
      </c>
      <c r="H3870" t="e">
        <f>IF(COUNTA(CitationInformation)=0,"",IF(INDEX(AuthorList[Author Name],$A3870)="","",
CONCATENATE("  - &amp;AuthorListID",TEXT($A3870,"0000"),
"  {CitationID: *CitationID0001",
", PersonID: *PersonID",TEXT(MATCH(INDEX(AuthorList[Author Name],$A3870),People[Full Name],0),"0000"),
", AuthorOrder: ",INDEX(AuthorList[Author Number],$A3870),"}")))</f>
        <v>#REF!</v>
      </c>
      <c r="K3870" t="e">
        <f>IF(INDEX(SamplingFeatures[Feature Code],$A3870)="","",
CONCATENATE("  - &amp;SamplingFeatureID",TEXT($A3870,"0000"),
" {","SamplingFeatureUUID:  ",CHAR(34),INDEX(SamplingFeatures[Sampling Feature UUID],$A3870),CHAR(34),
", SamplingFeatureTypeCV:  ",CHAR(34),INDEX(SamplingFeatures[Sampling Feature Type],$A3870),CHAR(34),
", SamplingFeatureCode:  ",CHAR(34),INDEX(SamplingFeatures[Feature Code],$A3870),CHAR(34),
", SamplingFeatureName:  ",CHAR(34),INDEX(SamplingFeatures[Feature Name],$A3870),CHAR(34),
", SamplingFeatureDescription:  ",CHAR(34),INDEX(SamplingFeatures[Feature Description],$A3870),CHAR(34),
", SamplingFeatureGeotypeCV:  ",CHAR(34),INDEX(SamplingFeatures[Feature Geo Type],$A3870),CHAR(34),
", FeatureGeometry:  ",CHAR(34),INDEX(SamplingFeatures[Feature Geometry],$A3870),CHAR(34),
", Elevation_m:  ",CHAR(34),INDEX(SamplingFeatures[Elevation_m],$A3870),CHAR(34),
", ElevationDatumCV:  ",CHAR(34),ElevationDatum,CHAR(34),"}"))</f>
        <v>#REF!</v>
      </c>
      <c r="L3870" t="e">
        <f>IF(INDEX(SamplingFeatures[Sampling Feature Type],$A3870)&lt;&gt;"Site","",
CONCATENATE("  - &amp;SiteID",TEXT(SUMPRODUCT(--($L$3:$L3869&lt;&gt;"")),"0000"),
" {","SamplingFeatureID:  *SamplingFeatureID",TEXT($A3870,"0000"),
", SiteTypeCV:  ",CHAR(34),INDEX(Sites[Site Type],$A3870),CHAR(34),
", Latitude:  ",INDEX(Sites[Latitude],$A3870),
", Longitude:  ",INDEX(Sites[Longitude],$A3870),
", SRSName:  ",CHAR(34),LatLonDatum,CHAR(34),"}"))</f>
        <v>#REF!</v>
      </c>
      <c r="M3870" t="e">
        <f>IF(INDEX(SamplingFeatures[Sampling Feature Type],$A3870)&lt;&gt;"Specimen","",
CONCATENATE("  - &amp;SpecimenID",TEXT(SUMPRODUCT(--($M$3:$M3869&lt;&gt;"")),"0000"),
" {","SamplingFeatureID:  *SamplingFeatureID",TEXT($A3870,"0000"),
", SpecimenTypeCV:  ",CHAR(34),INDEX(Specimens[Specimen Type],$A3870),CHAR(34),
", SpecimenMediumCV:  ",INDEX(Specimens[Specimen Medium],$A3870),
", IsFieldSpecimen:  ",CHAR(34),INDEX(Specimens[Is Field Specimen?],$A3870),CHAR(34),"}"))</f>
        <v>#REF!</v>
      </c>
      <c r="N3870" t="e">
        <f>IF(COUNTA(SpatialOffsets[])=0,"", IF(INDEX(SpatialOffsets[Spatial Offset Type],$A3870)="","",
CONCATENATE("  - &amp;SpatialOffsetID",TEXT($A3870,"0000"),
" {","SpatialOffsetTypeCV:  ",CHAR(34),INDEX(SpatialOffsets[Spatial Offset Type],$A3870),CHAR(34),
", Offset1Value:  ",INDEX(SpatialOffsets[Offset 1 Value],$A3870),
", Offset1UnitID:  ",CHAR(34),INDEX(SpatialOffsets[Offset 1 Unit],$A3870),CHAR(34),
", Offset2Value:  ",INDEX(SpatialOffsets[Offset 2 Value],$A3870),
", Offset2UnitID:  ",CHAR(34),INDEX(SpatialOffsets[Offset 2 Unit],$A3870),CHAR(34),
", Offset3Value:  ",INDEX(SpatialOffsets[Offset 3 Value],$A3870),
", Offset3UnitID:  ",CHAR(34),INDEX(SpatialOffsets[Offset 3 Unit],$A3870),CHAR(34),,"}")))</f>
        <v>#REF!</v>
      </c>
      <c r="O3870" t="e">
        <f>IF(COUNTA(RelatedFeatures[])=0,"", IF(INDEX(RelatedFeatures[First Sampling Feature Code],$A3870)="","",
CONCATENATE("  - &amp;RelationID",TEXT($A3870,"0000"),
" {","SamplingFeatureID:  *SamplingFeatureID",TEXT(MATCH(INDEX(RelatedFeatures[First Sampling Feature Code],$A3870),SamplingFeatures[Feature Code],0),"0000"),
", RelationshipTypeCV:  ",CHAR(34),INDEX(RelatedFeatures[Relationship Type],$A3870),CHAR(34),
", RelatedFeatureID: *SamplingFeatureID",TEXT(MATCH(INDEX(RelatedFeatures[Second Sampling Feature Code],$A3870),SamplingFeatures[Feature Code],0),"0000"),
", SpatialOffsetID:  ",IF(INDEX(RelatedFeatures[Offset Number],$A3870)="","",CONCATENATE("*SpatialOffsetID",TEXT(INDEX(RelatedFeatures[Offset Number],$A3870),"0000"))),"}")))</f>
        <v>#REF!</v>
      </c>
      <c r="P3870" t="e">
        <f>IF(INDEX(Methods[Method Type],$A3870)="","",
CONCATENATE("  - &amp;MethodID",TEXT($A3870,"0000"),
" {","MethodTypeCV:  ",CHAR(34),INDEX(Methods[Method Type],$A3870),CHAR(34),
", MethodCode:  ",CHAR(34),INDEX(Methods[Method Code],$A3870),CHAR(34),
", MethodName:  ",CHAR(34),INDEX(Methods[Method Name],$A3870),CHAR(34),
", MethodDescription:  ",CHAR(34),INDEX(Methods[Method Description],$A3870),CHAR(34),
", MethodLink:  ",CHAR(34),INDEX(Methods[Method Link],$A3870),CHAR(34),
", OrganizationID: *OrganizationID",TEXT(MATCH(INDEX(Methods[Organization Name],$A3870),Organizations[Organization Name],0),"0000"),"}"))</f>
        <v>#REF!</v>
      </c>
      <c r="Q3870" t="e">
        <f>IF(INDEX(Variables[Variable Type],$A3870)="","",
CONCATENATE("  - &amp;VariableID",TEXT($A3870,"0000"),
" {","VariableTypeCV:  ",CHAR(34),INDEX(Variables[Variable Type],$A3870),CHAR(34),
", VariableCode:  ",CHAR(34),INDEX(Variables[Variable Code],$A3870),CHAR(34),
", VariableNameCV:  ",CHAR(34),INDEX(Variables[Variable Name],$A3870),CHAR(34),
", VariableDefinition:  ",CHAR(34),INDEX(Variables[Variable Definition],$A3870),CHAR(34),
", SpecciationCV:  ",CHAR(34),INDEX(Variables[Speciation],$A3870),CHAR(34),
", NoDataValue:  ",CHAR(34),INDEX(Variables[No Data Value],$A3870),CHAR(34),"}"))</f>
        <v>#REF!</v>
      </c>
    </row>
    <row r="3871" spans="1:17" x14ac:dyDescent="0.25">
      <c r="A3871">
        <v>3868</v>
      </c>
      <c r="D3871" t="e">
        <f>IF(INDEX(People[First Name],$A3871)="","",
CONCATENATE("  - &amp;PersonID",TEXT($A3871,"0000"),
" {","PersonFirstName:  ",CHAR(34),INDEX(People[First Name],$A3871),CHAR(34),
", PersonMiddleName:  ",CHAR(34),INDEX(People[Middle Name],$A3871),CHAR(34),
", PersonLastName:  ",CHAR(34),INDEX(People[Last Name],$A3871),CHAR(34),"}"))</f>
        <v>#REF!</v>
      </c>
      <c r="E3871" t="e">
        <f>IF(INDEX(Organizations[Organization Type '[CV']],$A3871)="","",
CONCATENATE("  - &amp;OrganizationID",TEXT($A3871,"0000"),
" {","OrganizationTypeCV:  ",CHAR(34),INDEX(Organizations[Organization Type '[CV']],$A3871),CHAR(34),
", OrganizationCode:  ",CHAR(34),INDEX(Organizations[Organization Code],$A3871),CHAR(34),
", OrganizationName:  ",CHAR(34),INDEX(Organizations[Organization Name],$A3871),CHAR(34),
", OrganizationDescription:  ",CHAR(34),INDEX(Organizations[Organization Description],$A3871),CHAR(34),
", OrganizationLink:  ",CHAR(34),INDEX(Organizations[Organization Link],$A3871),CHAR(34),"}"))</f>
        <v>#REF!</v>
      </c>
      <c r="F3871" t="e">
        <f>IF(INDEX(People[First Name],$A3871)="","",
CONCATENATE("  - &amp;AffiliationID",TEXT($A3871,"0000"),
" {PersonID: *PersonID",TEXT($A3871,"0000"),
", OrganizationID: *OrganizationID",TEXT(MATCH(INDEX(People[Organization Name],$A3871),Organizations[Organization Name],0),"0000"),
", IsPrimaryOrganizationContact: , AffiliationStartDate: , AffiliationEndDate: , PrimaryPhone: ",
", PrimaryEmail: ",CHAR(34),INDEX(People[Primary Email],$A3871),CHAR(34),
", PrimaryAddress: ",CHAR(34),INDEX(People[Primary Address],$A3871),CHAR(34),
", PersonLink: }"))</f>
        <v>#REF!</v>
      </c>
      <c r="H3871" t="e">
        <f>IF(COUNTA(CitationInformation)=0,"",IF(INDEX(AuthorList[Author Name],$A3871)="","",
CONCATENATE("  - &amp;AuthorListID",TEXT($A3871,"0000"),
"  {CitationID: *CitationID0001",
", PersonID: *PersonID",TEXT(MATCH(INDEX(AuthorList[Author Name],$A3871),People[Full Name],0),"0000"),
", AuthorOrder: ",INDEX(AuthorList[Author Number],$A3871),"}")))</f>
        <v>#REF!</v>
      </c>
      <c r="K3871" t="e">
        <f>IF(INDEX(SamplingFeatures[Feature Code],$A3871)="","",
CONCATENATE("  - &amp;SamplingFeatureID",TEXT($A3871,"0000"),
" {","SamplingFeatureUUID:  ",CHAR(34),INDEX(SamplingFeatures[Sampling Feature UUID],$A3871),CHAR(34),
", SamplingFeatureTypeCV:  ",CHAR(34),INDEX(SamplingFeatures[Sampling Feature Type],$A3871),CHAR(34),
", SamplingFeatureCode:  ",CHAR(34),INDEX(SamplingFeatures[Feature Code],$A3871),CHAR(34),
", SamplingFeatureName:  ",CHAR(34),INDEX(SamplingFeatures[Feature Name],$A3871),CHAR(34),
", SamplingFeatureDescription:  ",CHAR(34),INDEX(SamplingFeatures[Feature Description],$A3871),CHAR(34),
", SamplingFeatureGeotypeCV:  ",CHAR(34),INDEX(SamplingFeatures[Feature Geo Type],$A3871),CHAR(34),
", FeatureGeometry:  ",CHAR(34),INDEX(SamplingFeatures[Feature Geometry],$A3871),CHAR(34),
", Elevation_m:  ",CHAR(34),INDEX(SamplingFeatures[Elevation_m],$A3871),CHAR(34),
", ElevationDatumCV:  ",CHAR(34),ElevationDatum,CHAR(34),"}"))</f>
        <v>#REF!</v>
      </c>
      <c r="L3871" t="e">
        <f>IF(INDEX(SamplingFeatures[Sampling Feature Type],$A3871)&lt;&gt;"Site","",
CONCATENATE("  - &amp;SiteID",TEXT(SUMPRODUCT(--($L$3:$L3870&lt;&gt;"")),"0000"),
" {","SamplingFeatureID:  *SamplingFeatureID",TEXT($A3871,"0000"),
", SiteTypeCV:  ",CHAR(34),INDEX(Sites[Site Type],$A3871),CHAR(34),
", Latitude:  ",INDEX(Sites[Latitude],$A3871),
", Longitude:  ",INDEX(Sites[Longitude],$A3871),
", SRSName:  ",CHAR(34),LatLonDatum,CHAR(34),"}"))</f>
        <v>#REF!</v>
      </c>
      <c r="M3871" t="e">
        <f>IF(INDEX(SamplingFeatures[Sampling Feature Type],$A3871)&lt;&gt;"Specimen","",
CONCATENATE("  - &amp;SpecimenID",TEXT(SUMPRODUCT(--($M$3:$M3870&lt;&gt;"")),"0000"),
" {","SamplingFeatureID:  *SamplingFeatureID",TEXT($A3871,"0000"),
", SpecimenTypeCV:  ",CHAR(34),INDEX(Specimens[Specimen Type],$A3871),CHAR(34),
", SpecimenMediumCV:  ",INDEX(Specimens[Specimen Medium],$A3871),
", IsFieldSpecimen:  ",CHAR(34),INDEX(Specimens[Is Field Specimen?],$A3871),CHAR(34),"}"))</f>
        <v>#REF!</v>
      </c>
      <c r="N3871" t="e">
        <f>IF(COUNTA(SpatialOffsets[])=0,"", IF(INDEX(SpatialOffsets[Spatial Offset Type],$A3871)="","",
CONCATENATE("  - &amp;SpatialOffsetID",TEXT($A3871,"0000"),
" {","SpatialOffsetTypeCV:  ",CHAR(34),INDEX(SpatialOffsets[Spatial Offset Type],$A3871),CHAR(34),
", Offset1Value:  ",INDEX(SpatialOffsets[Offset 1 Value],$A3871),
", Offset1UnitID:  ",CHAR(34),INDEX(SpatialOffsets[Offset 1 Unit],$A3871),CHAR(34),
", Offset2Value:  ",INDEX(SpatialOffsets[Offset 2 Value],$A3871),
", Offset2UnitID:  ",CHAR(34),INDEX(SpatialOffsets[Offset 2 Unit],$A3871),CHAR(34),
", Offset3Value:  ",INDEX(SpatialOffsets[Offset 3 Value],$A3871),
", Offset3UnitID:  ",CHAR(34),INDEX(SpatialOffsets[Offset 3 Unit],$A3871),CHAR(34),,"}")))</f>
        <v>#REF!</v>
      </c>
      <c r="O3871" t="e">
        <f>IF(COUNTA(RelatedFeatures[])=0,"", IF(INDEX(RelatedFeatures[First Sampling Feature Code],$A3871)="","",
CONCATENATE("  - &amp;RelationID",TEXT($A3871,"0000"),
" {","SamplingFeatureID:  *SamplingFeatureID",TEXT(MATCH(INDEX(RelatedFeatures[First Sampling Feature Code],$A3871),SamplingFeatures[Feature Code],0),"0000"),
", RelationshipTypeCV:  ",CHAR(34),INDEX(RelatedFeatures[Relationship Type],$A3871),CHAR(34),
", RelatedFeatureID: *SamplingFeatureID",TEXT(MATCH(INDEX(RelatedFeatures[Second Sampling Feature Code],$A3871),SamplingFeatures[Feature Code],0),"0000"),
", SpatialOffsetID:  ",IF(INDEX(RelatedFeatures[Offset Number],$A3871)="","",CONCATENATE("*SpatialOffsetID",TEXT(INDEX(RelatedFeatures[Offset Number],$A3871),"0000"))),"}")))</f>
        <v>#REF!</v>
      </c>
      <c r="P3871" t="e">
        <f>IF(INDEX(Methods[Method Type],$A3871)="","",
CONCATENATE("  - &amp;MethodID",TEXT($A3871,"0000"),
" {","MethodTypeCV:  ",CHAR(34),INDEX(Methods[Method Type],$A3871),CHAR(34),
", MethodCode:  ",CHAR(34),INDEX(Methods[Method Code],$A3871),CHAR(34),
", MethodName:  ",CHAR(34),INDEX(Methods[Method Name],$A3871),CHAR(34),
", MethodDescription:  ",CHAR(34),INDEX(Methods[Method Description],$A3871),CHAR(34),
", MethodLink:  ",CHAR(34),INDEX(Methods[Method Link],$A3871),CHAR(34),
", OrganizationID: *OrganizationID",TEXT(MATCH(INDEX(Methods[Organization Name],$A3871),Organizations[Organization Name],0),"0000"),"}"))</f>
        <v>#REF!</v>
      </c>
      <c r="Q3871" t="e">
        <f>IF(INDEX(Variables[Variable Type],$A3871)="","",
CONCATENATE("  - &amp;VariableID",TEXT($A3871,"0000"),
" {","VariableTypeCV:  ",CHAR(34),INDEX(Variables[Variable Type],$A3871),CHAR(34),
", VariableCode:  ",CHAR(34),INDEX(Variables[Variable Code],$A3871),CHAR(34),
", VariableNameCV:  ",CHAR(34),INDEX(Variables[Variable Name],$A3871),CHAR(34),
", VariableDefinition:  ",CHAR(34),INDEX(Variables[Variable Definition],$A3871),CHAR(34),
", SpecciationCV:  ",CHAR(34),INDEX(Variables[Speciation],$A3871),CHAR(34),
", NoDataValue:  ",CHAR(34),INDEX(Variables[No Data Value],$A3871),CHAR(34),"}"))</f>
        <v>#REF!</v>
      </c>
    </row>
    <row r="3872" spans="1:17" x14ac:dyDescent="0.25">
      <c r="A3872">
        <v>3869</v>
      </c>
      <c r="D3872" t="e">
        <f>IF(INDEX(People[First Name],$A3872)="","",
CONCATENATE("  - &amp;PersonID",TEXT($A3872,"0000"),
" {","PersonFirstName:  ",CHAR(34),INDEX(People[First Name],$A3872),CHAR(34),
", PersonMiddleName:  ",CHAR(34),INDEX(People[Middle Name],$A3872),CHAR(34),
", PersonLastName:  ",CHAR(34),INDEX(People[Last Name],$A3872),CHAR(34),"}"))</f>
        <v>#REF!</v>
      </c>
      <c r="E3872" t="e">
        <f>IF(INDEX(Organizations[Organization Type '[CV']],$A3872)="","",
CONCATENATE("  - &amp;OrganizationID",TEXT($A3872,"0000"),
" {","OrganizationTypeCV:  ",CHAR(34),INDEX(Organizations[Organization Type '[CV']],$A3872),CHAR(34),
", OrganizationCode:  ",CHAR(34),INDEX(Organizations[Organization Code],$A3872),CHAR(34),
", OrganizationName:  ",CHAR(34),INDEX(Organizations[Organization Name],$A3872),CHAR(34),
", OrganizationDescription:  ",CHAR(34),INDEX(Organizations[Organization Description],$A3872),CHAR(34),
", OrganizationLink:  ",CHAR(34),INDEX(Organizations[Organization Link],$A3872),CHAR(34),"}"))</f>
        <v>#REF!</v>
      </c>
      <c r="F3872" t="e">
        <f>IF(INDEX(People[First Name],$A3872)="","",
CONCATENATE("  - &amp;AffiliationID",TEXT($A3872,"0000"),
" {PersonID: *PersonID",TEXT($A3872,"0000"),
", OrganizationID: *OrganizationID",TEXT(MATCH(INDEX(People[Organization Name],$A3872),Organizations[Organization Name],0),"0000"),
", IsPrimaryOrganizationContact: , AffiliationStartDate: , AffiliationEndDate: , PrimaryPhone: ",
", PrimaryEmail: ",CHAR(34),INDEX(People[Primary Email],$A3872),CHAR(34),
", PrimaryAddress: ",CHAR(34),INDEX(People[Primary Address],$A3872),CHAR(34),
", PersonLink: }"))</f>
        <v>#REF!</v>
      </c>
      <c r="H3872" t="e">
        <f>IF(COUNTA(CitationInformation)=0,"",IF(INDEX(AuthorList[Author Name],$A3872)="","",
CONCATENATE("  - &amp;AuthorListID",TEXT($A3872,"0000"),
"  {CitationID: *CitationID0001",
", PersonID: *PersonID",TEXT(MATCH(INDEX(AuthorList[Author Name],$A3872),People[Full Name],0),"0000"),
", AuthorOrder: ",INDEX(AuthorList[Author Number],$A3872),"}")))</f>
        <v>#REF!</v>
      </c>
      <c r="K3872" t="e">
        <f>IF(INDEX(SamplingFeatures[Feature Code],$A3872)="","",
CONCATENATE("  - &amp;SamplingFeatureID",TEXT($A3872,"0000"),
" {","SamplingFeatureUUID:  ",CHAR(34),INDEX(SamplingFeatures[Sampling Feature UUID],$A3872),CHAR(34),
", SamplingFeatureTypeCV:  ",CHAR(34),INDEX(SamplingFeatures[Sampling Feature Type],$A3872),CHAR(34),
", SamplingFeatureCode:  ",CHAR(34),INDEX(SamplingFeatures[Feature Code],$A3872),CHAR(34),
", SamplingFeatureName:  ",CHAR(34),INDEX(SamplingFeatures[Feature Name],$A3872),CHAR(34),
", SamplingFeatureDescription:  ",CHAR(34),INDEX(SamplingFeatures[Feature Description],$A3872),CHAR(34),
", SamplingFeatureGeotypeCV:  ",CHAR(34),INDEX(SamplingFeatures[Feature Geo Type],$A3872),CHAR(34),
", FeatureGeometry:  ",CHAR(34),INDEX(SamplingFeatures[Feature Geometry],$A3872),CHAR(34),
", Elevation_m:  ",CHAR(34),INDEX(SamplingFeatures[Elevation_m],$A3872),CHAR(34),
", ElevationDatumCV:  ",CHAR(34),ElevationDatum,CHAR(34),"}"))</f>
        <v>#REF!</v>
      </c>
      <c r="L3872" t="e">
        <f>IF(INDEX(SamplingFeatures[Sampling Feature Type],$A3872)&lt;&gt;"Site","",
CONCATENATE("  - &amp;SiteID",TEXT(SUMPRODUCT(--($L$3:$L3871&lt;&gt;"")),"0000"),
" {","SamplingFeatureID:  *SamplingFeatureID",TEXT($A3872,"0000"),
", SiteTypeCV:  ",CHAR(34),INDEX(Sites[Site Type],$A3872),CHAR(34),
", Latitude:  ",INDEX(Sites[Latitude],$A3872),
", Longitude:  ",INDEX(Sites[Longitude],$A3872),
", SRSName:  ",CHAR(34),LatLonDatum,CHAR(34),"}"))</f>
        <v>#REF!</v>
      </c>
      <c r="M3872" t="e">
        <f>IF(INDEX(SamplingFeatures[Sampling Feature Type],$A3872)&lt;&gt;"Specimen","",
CONCATENATE("  - &amp;SpecimenID",TEXT(SUMPRODUCT(--($M$3:$M3871&lt;&gt;"")),"0000"),
" {","SamplingFeatureID:  *SamplingFeatureID",TEXT($A3872,"0000"),
", SpecimenTypeCV:  ",CHAR(34),INDEX(Specimens[Specimen Type],$A3872),CHAR(34),
", SpecimenMediumCV:  ",INDEX(Specimens[Specimen Medium],$A3872),
", IsFieldSpecimen:  ",CHAR(34),INDEX(Specimens[Is Field Specimen?],$A3872),CHAR(34),"}"))</f>
        <v>#REF!</v>
      </c>
      <c r="N3872" t="e">
        <f>IF(COUNTA(SpatialOffsets[])=0,"", IF(INDEX(SpatialOffsets[Spatial Offset Type],$A3872)="","",
CONCATENATE("  - &amp;SpatialOffsetID",TEXT($A3872,"0000"),
" {","SpatialOffsetTypeCV:  ",CHAR(34),INDEX(SpatialOffsets[Spatial Offset Type],$A3872),CHAR(34),
", Offset1Value:  ",INDEX(SpatialOffsets[Offset 1 Value],$A3872),
", Offset1UnitID:  ",CHAR(34),INDEX(SpatialOffsets[Offset 1 Unit],$A3872),CHAR(34),
", Offset2Value:  ",INDEX(SpatialOffsets[Offset 2 Value],$A3872),
", Offset2UnitID:  ",CHAR(34),INDEX(SpatialOffsets[Offset 2 Unit],$A3872),CHAR(34),
", Offset3Value:  ",INDEX(SpatialOffsets[Offset 3 Value],$A3872),
", Offset3UnitID:  ",CHAR(34),INDEX(SpatialOffsets[Offset 3 Unit],$A3872),CHAR(34),,"}")))</f>
        <v>#REF!</v>
      </c>
      <c r="O3872" t="e">
        <f>IF(COUNTA(RelatedFeatures[])=0,"", IF(INDEX(RelatedFeatures[First Sampling Feature Code],$A3872)="","",
CONCATENATE("  - &amp;RelationID",TEXT($A3872,"0000"),
" {","SamplingFeatureID:  *SamplingFeatureID",TEXT(MATCH(INDEX(RelatedFeatures[First Sampling Feature Code],$A3872),SamplingFeatures[Feature Code],0),"0000"),
", RelationshipTypeCV:  ",CHAR(34),INDEX(RelatedFeatures[Relationship Type],$A3872),CHAR(34),
", RelatedFeatureID: *SamplingFeatureID",TEXT(MATCH(INDEX(RelatedFeatures[Second Sampling Feature Code],$A3872),SamplingFeatures[Feature Code],0),"0000"),
", SpatialOffsetID:  ",IF(INDEX(RelatedFeatures[Offset Number],$A3872)="","",CONCATENATE("*SpatialOffsetID",TEXT(INDEX(RelatedFeatures[Offset Number],$A3872),"0000"))),"}")))</f>
        <v>#REF!</v>
      </c>
      <c r="P3872" t="e">
        <f>IF(INDEX(Methods[Method Type],$A3872)="","",
CONCATENATE("  - &amp;MethodID",TEXT($A3872,"0000"),
" {","MethodTypeCV:  ",CHAR(34),INDEX(Methods[Method Type],$A3872),CHAR(34),
", MethodCode:  ",CHAR(34),INDEX(Methods[Method Code],$A3872),CHAR(34),
", MethodName:  ",CHAR(34),INDEX(Methods[Method Name],$A3872),CHAR(34),
", MethodDescription:  ",CHAR(34),INDEX(Methods[Method Description],$A3872),CHAR(34),
", MethodLink:  ",CHAR(34),INDEX(Methods[Method Link],$A3872),CHAR(34),
", OrganizationID: *OrganizationID",TEXT(MATCH(INDEX(Methods[Organization Name],$A3872),Organizations[Organization Name],0),"0000"),"}"))</f>
        <v>#REF!</v>
      </c>
      <c r="Q3872" t="e">
        <f>IF(INDEX(Variables[Variable Type],$A3872)="","",
CONCATENATE("  - &amp;VariableID",TEXT($A3872,"0000"),
" {","VariableTypeCV:  ",CHAR(34),INDEX(Variables[Variable Type],$A3872),CHAR(34),
", VariableCode:  ",CHAR(34),INDEX(Variables[Variable Code],$A3872),CHAR(34),
", VariableNameCV:  ",CHAR(34),INDEX(Variables[Variable Name],$A3872),CHAR(34),
", VariableDefinition:  ",CHAR(34),INDEX(Variables[Variable Definition],$A3872),CHAR(34),
", SpecciationCV:  ",CHAR(34),INDEX(Variables[Speciation],$A3872),CHAR(34),
", NoDataValue:  ",CHAR(34),INDEX(Variables[No Data Value],$A3872),CHAR(34),"}"))</f>
        <v>#REF!</v>
      </c>
    </row>
    <row r="3873" spans="1:17" x14ac:dyDescent="0.25">
      <c r="A3873">
        <v>3870</v>
      </c>
      <c r="D3873" t="e">
        <f>IF(INDEX(People[First Name],$A3873)="","",
CONCATENATE("  - &amp;PersonID",TEXT($A3873,"0000"),
" {","PersonFirstName:  ",CHAR(34),INDEX(People[First Name],$A3873),CHAR(34),
", PersonMiddleName:  ",CHAR(34),INDEX(People[Middle Name],$A3873),CHAR(34),
", PersonLastName:  ",CHAR(34),INDEX(People[Last Name],$A3873),CHAR(34),"}"))</f>
        <v>#REF!</v>
      </c>
      <c r="E3873" t="e">
        <f>IF(INDEX(Organizations[Organization Type '[CV']],$A3873)="","",
CONCATENATE("  - &amp;OrganizationID",TEXT($A3873,"0000"),
" {","OrganizationTypeCV:  ",CHAR(34),INDEX(Organizations[Organization Type '[CV']],$A3873),CHAR(34),
", OrganizationCode:  ",CHAR(34),INDEX(Organizations[Organization Code],$A3873),CHAR(34),
", OrganizationName:  ",CHAR(34),INDEX(Organizations[Organization Name],$A3873),CHAR(34),
", OrganizationDescription:  ",CHAR(34),INDEX(Organizations[Organization Description],$A3873),CHAR(34),
", OrganizationLink:  ",CHAR(34),INDEX(Organizations[Organization Link],$A3873),CHAR(34),"}"))</f>
        <v>#REF!</v>
      </c>
      <c r="F3873" t="e">
        <f>IF(INDEX(People[First Name],$A3873)="","",
CONCATENATE("  - &amp;AffiliationID",TEXT($A3873,"0000"),
" {PersonID: *PersonID",TEXT($A3873,"0000"),
", OrganizationID: *OrganizationID",TEXT(MATCH(INDEX(People[Organization Name],$A3873),Organizations[Organization Name],0),"0000"),
", IsPrimaryOrganizationContact: , AffiliationStartDate: , AffiliationEndDate: , PrimaryPhone: ",
", PrimaryEmail: ",CHAR(34),INDEX(People[Primary Email],$A3873),CHAR(34),
", PrimaryAddress: ",CHAR(34),INDEX(People[Primary Address],$A3873),CHAR(34),
", PersonLink: }"))</f>
        <v>#REF!</v>
      </c>
      <c r="H3873" t="e">
        <f>IF(COUNTA(CitationInformation)=0,"",IF(INDEX(AuthorList[Author Name],$A3873)="","",
CONCATENATE("  - &amp;AuthorListID",TEXT($A3873,"0000"),
"  {CitationID: *CitationID0001",
", PersonID: *PersonID",TEXT(MATCH(INDEX(AuthorList[Author Name],$A3873),People[Full Name],0),"0000"),
", AuthorOrder: ",INDEX(AuthorList[Author Number],$A3873),"}")))</f>
        <v>#REF!</v>
      </c>
      <c r="K3873" t="e">
        <f>IF(INDEX(SamplingFeatures[Feature Code],$A3873)="","",
CONCATENATE("  - &amp;SamplingFeatureID",TEXT($A3873,"0000"),
" {","SamplingFeatureUUID:  ",CHAR(34),INDEX(SamplingFeatures[Sampling Feature UUID],$A3873),CHAR(34),
", SamplingFeatureTypeCV:  ",CHAR(34),INDEX(SamplingFeatures[Sampling Feature Type],$A3873),CHAR(34),
", SamplingFeatureCode:  ",CHAR(34),INDEX(SamplingFeatures[Feature Code],$A3873),CHAR(34),
", SamplingFeatureName:  ",CHAR(34),INDEX(SamplingFeatures[Feature Name],$A3873),CHAR(34),
", SamplingFeatureDescription:  ",CHAR(34),INDEX(SamplingFeatures[Feature Description],$A3873),CHAR(34),
", SamplingFeatureGeotypeCV:  ",CHAR(34),INDEX(SamplingFeatures[Feature Geo Type],$A3873),CHAR(34),
", FeatureGeometry:  ",CHAR(34),INDEX(SamplingFeatures[Feature Geometry],$A3873),CHAR(34),
", Elevation_m:  ",CHAR(34),INDEX(SamplingFeatures[Elevation_m],$A3873),CHAR(34),
", ElevationDatumCV:  ",CHAR(34),ElevationDatum,CHAR(34),"}"))</f>
        <v>#REF!</v>
      </c>
      <c r="L3873" t="e">
        <f>IF(INDEX(SamplingFeatures[Sampling Feature Type],$A3873)&lt;&gt;"Site","",
CONCATENATE("  - &amp;SiteID",TEXT(SUMPRODUCT(--($L$3:$L3872&lt;&gt;"")),"0000"),
" {","SamplingFeatureID:  *SamplingFeatureID",TEXT($A3873,"0000"),
", SiteTypeCV:  ",CHAR(34),INDEX(Sites[Site Type],$A3873),CHAR(34),
", Latitude:  ",INDEX(Sites[Latitude],$A3873),
", Longitude:  ",INDEX(Sites[Longitude],$A3873),
", SRSName:  ",CHAR(34),LatLonDatum,CHAR(34),"}"))</f>
        <v>#REF!</v>
      </c>
      <c r="M3873" t="e">
        <f>IF(INDEX(SamplingFeatures[Sampling Feature Type],$A3873)&lt;&gt;"Specimen","",
CONCATENATE("  - &amp;SpecimenID",TEXT(SUMPRODUCT(--($M$3:$M3872&lt;&gt;"")),"0000"),
" {","SamplingFeatureID:  *SamplingFeatureID",TEXT($A3873,"0000"),
", SpecimenTypeCV:  ",CHAR(34),INDEX(Specimens[Specimen Type],$A3873),CHAR(34),
", SpecimenMediumCV:  ",INDEX(Specimens[Specimen Medium],$A3873),
", IsFieldSpecimen:  ",CHAR(34),INDEX(Specimens[Is Field Specimen?],$A3873),CHAR(34),"}"))</f>
        <v>#REF!</v>
      </c>
      <c r="N3873" t="e">
        <f>IF(COUNTA(SpatialOffsets[])=0,"", IF(INDEX(SpatialOffsets[Spatial Offset Type],$A3873)="","",
CONCATENATE("  - &amp;SpatialOffsetID",TEXT($A3873,"0000"),
" {","SpatialOffsetTypeCV:  ",CHAR(34),INDEX(SpatialOffsets[Spatial Offset Type],$A3873),CHAR(34),
", Offset1Value:  ",INDEX(SpatialOffsets[Offset 1 Value],$A3873),
", Offset1UnitID:  ",CHAR(34),INDEX(SpatialOffsets[Offset 1 Unit],$A3873),CHAR(34),
", Offset2Value:  ",INDEX(SpatialOffsets[Offset 2 Value],$A3873),
", Offset2UnitID:  ",CHAR(34),INDEX(SpatialOffsets[Offset 2 Unit],$A3873),CHAR(34),
", Offset3Value:  ",INDEX(SpatialOffsets[Offset 3 Value],$A3873),
", Offset3UnitID:  ",CHAR(34),INDEX(SpatialOffsets[Offset 3 Unit],$A3873),CHAR(34),,"}")))</f>
        <v>#REF!</v>
      </c>
      <c r="O3873" t="e">
        <f>IF(COUNTA(RelatedFeatures[])=0,"", IF(INDEX(RelatedFeatures[First Sampling Feature Code],$A3873)="","",
CONCATENATE("  - &amp;RelationID",TEXT($A3873,"0000"),
" {","SamplingFeatureID:  *SamplingFeatureID",TEXT(MATCH(INDEX(RelatedFeatures[First Sampling Feature Code],$A3873),SamplingFeatures[Feature Code],0),"0000"),
", RelationshipTypeCV:  ",CHAR(34),INDEX(RelatedFeatures[Relationship Type],$A3873),CHAR(34),
", RelatedFeatureID: *SamplingFeatureID",TEXT(MATCH(INDEX(RelatedFeatures[Second Sampling Feature Code],$A3873),SamplingFeatures[Feature Code],0),"0000"),
", SpatialOffsetID:  ",IF(INDEX(RelatedFeatures[Offset Number],$A3873)="","",CONCATENATE("*SpatialOffsetID",TEXT(INDEX(RelatedFeatures[Offset Number],$A3873),"0000"))),"}")))</f>
        <v>#REF!</v>
      </c>
      <c r="P3873" t="e">
        <f>IF(INDEX(Methods[Method Type],$A3873)="","",
CONCATENATE("  - &amp;MethodID",TEXT($A3873,"0000"),
" {","MethodTypeCV:  ",CHAR(34),INDEX(Methods[Method Type],$A3873),CHAR(34),
", MethodCode:  ",CHAR(34),INDEX(Methods[Method Code],$A3873),CHAR(34),
", MethodName:  ",CHAR(34),INDEX(Methods[Method Name],$A3873),CHAR(34),
", MethodDescription:  ",CHAR(34),INDEX(Methods[Method Description],$A3873),CHAR(34),
", MethodLink:  ",CHAR(34),INDEX(Methods[Method Link],$A3873),CHAR(34),
", OrganizationID: *OrganizationID",TEXT(MATCH(INDEX(Methods[Organization Name],$A3873),Organizations[Organization Name],0),"0000"),"}"))</f>
        <v>#REF!</v>
      </c>
      <c r="Q3873" t="e">
        <f>IF(INDEX(Variables[Variable Type],$A3873)="","",
CONCATENATE("  - &amp;VariableID",TEXT($A3873,"0000"),
" {","VariableTypeCV:  ",CHAR(34),INDEX(Variables[Variable Type],$A3873),CHAR(34),
", VariableCode:  ",CHAR(34),INDEX(Variables[Variable Code],$A3873),CHAR(34),
", VariableNameCV:  ",CHAR(34),INDEX(Variables[Variable Name],$A3873),CHAR(34),
", VariableDefinition:  ",CHAR(34),INDEX(Variables[Variable Definition],$A3873),CHAR(34),
", SpecciationCV:  ",CHAR(34),INDEX(Variables[Speciation],$A3873),CHAR(34),
", NoDataValue:  ",CHAR(34),INDEX(Variables[No Data Value],$A3873),CHAR(34),"}"))</f>
        <v>#REF!</v>
      </c>
    </row>
    <row r="3874" spans="1:17" x14ac:dyDescent="0.25">
      <c r="A3874">
        <v>3871</v>
      </c>
      <c r="D3874" t="e">
        <f>IF(INDEX(People[First Name],$A3874)="","",
CONCATENATE("  - &amp;PersonID",TEXT($A3874,"0000"),
" {","PersonFirstName:  ",CHAR(34),INDEX(People[First Name],$A3874),CHAR(34),
", PersonMiddleName:  ",CHAR(34),INDEX(People[Middle Name],$A3874),CHAR(34),
", PersonLastName:  ",CHAR(34),INDEX(People[Last Name],$A3874),CHAR(34),"}"))</f>
        <v>#REF!</v>
      </c>
      <c r="E3874" t="e">
        <f>IF(INDEX(Organizations[Organization Type '[CV']],$A3874)="","",
CONCATENATE("  - &amp;OrganizationID",TEXT($A3874,"0000"),
" {","OrganizationTypeCV:  ",CHAR(34),INDEX(Organizations[Organization Type '[CV']],$A3874),CHAR(34),
", OrganizationCode:  ",CHAR(34),INDEX(Organizations[Organization Code],$A3874),CHAR(34),
", OrganizationName:  ",CHAR(34),INDEX(Organizations[Organization Name],$A3874),CHAR(34),
", OrganizationDescription:  ",CHAR(34),INDEX(Organizations[Organization Description],$A3874),CHAR(34),
", OrganizationLink:  ",CHAR(34),INDEX(Organizations[Organization Link],$A3874),CHAR(34),"}"))</f>
        <v>#REF!</v>
      </c>
      <c r="F3874" t="e">
        <f>IF(INDEX(People[First Name],$A3874)="","",
CONCATENATE("  - &amp;AffiliationID",TEXT($A3874,"0000"),
" {PersonID: *PersonID",TEXT($A3874,"0000"),
", OrganizationID: *OrganizationID",TEXT(MATCH(INDEX(People[Organization Name],$A3874),Organizations[Organization Name],0),"0000"),
", IsPrimaryOrganizationContact: , AffiliationStartDate: , AffiliationEndDate: , PrimaryPhone: ",
", PrimaryEmail: ",CHAR(34),INDEX(People[Primary Email],$A3874),CHAR(34),
", PrimaryAddress: ",CHAR(34),INDEX(People[Primary Address],$A3874),CHAR(34),
", PersonLink: }"))</f>
        <v>#REF!</v>
      </c>
      <c r="H3874" t="e">
        <f>IF(COUNTA(CitationInformation)=0,"",IF(INDEX(AuthorList[Author Name],$A3874)="","",
CONCATENATE("  - &amp;AuthorListID",TEXT($A3874,"0000"),
"  {CitationID: *CitationID0001",
", PersonID: *PersonID",TEXT(MATCH(INDEX(AuthorList[Author Name],$A3874),People[Full Name],0),"0000"),
", AuthorOrder: ",INDEX(AuthorList[Author Number],$A3874),"}")))</f>
        <v>#REF!</v>
      </c>
      <c r="K3874" t="e">
        <f>IF(INDEX(SamplingFeatures[Feature Code],$A3874)="","",
CONCATENATE("  - &amp;SamplingFeatureID",TEXT($A3874,"0000"),
" {","SamplingFeatureUUID:  ",CHAR(34),INDEX(SamplingFeatures[Sampling Feature UUID],$A3874),CHAR(34),
", SamplingFeatureTypeCV:  ",CHAR(34),INDEX(SamplingFeatures[Sampling Feature Type],$A3874),CHAR(34),
", SamplingFeatureCode:  ",CHAR(34),INDEX(SamplingFeatures[Feature Code],$A3874),CHAR(34),
", SamplingFeatureName:  ",CHAR(34),INDEX(SamplingFeatures[Feature Name],$A3874),CHAR(34),
", SamplingFeatureDescription:  ",CHAR(34),INDEX(SamplingFeatures[Feature Description],$A3874),CHAR(34),
", SamplingFeatureGeotypeCV:  ",CHAR(34),INDEX(SamplingFeatures[Feature Geo Type],$A3874),CHAR(34),
", FeatureGeometry:  ",CHAR(34),INDEX(SamplingFeatures[Feature Geometry],$A3874),CHAR(34),
", Elevation_m:  ",CHAR(34),INDEX(SamplingFeatures[Elevation_m],$A3874),CHAR(34),
", ElevationDatumCV:  ",CHAR(34),ElevationDatum,CHAR(34),"}"))</f>
        <v>#REF!</v>
      </c>
      <c r="L3874" t="e">
        <f>IF(INDEX(SamplingFeatures[Sampling Feature Type],$A3874)&lt;&gt;"Site","",
CONCATENATE("  - &amp;SiteID",TEXT(SUMPRODUCT(--($L$3:$L3873&lt;&gt;"")),"0000"),
" {","SamplingFeatureID:  *SamplingFeatureID",TEXT($A3874,"0000"),
", SiteTypeCV:  ",CHAR(34),INDEX(Sites[Site Type],$A3874),CHAR(34),
", Latitude:  ",INDEX(Sites[Latitude],$A3874),
", Longitude:  ",INDEX(Sites[Longitude],$A3874),
", SRSName:  ",CHAR(34),LatLonDatum,CHAR(34),"}"))</f>
        <v>#REF!</v>
      </c>
      <c r="M3874" t="e">
        <f>IF(INDEX(SamplingFeatures[Sampling Feature Type],$A3874)&lt;&gt;"Specimen","",
CONCATENATE("  - &amp;SpecimenID",TEXT(SUMPRODUCT(--($M$3:$M3873&lt;&gt;"")),"0000"),
" {","SamplingFeatureID:  *SamplingFeatureID",TEXT($A3874,"0000"),
", SpecimenTypeCV:  ",CHAR(34),INDEX(Specimens[Specimen Type],$A3874),CHAR(34),
", SpecimenMediumCV:  ",INDEX(Specimens[Specimen Medium],$A3874),
", IsFieldSpecimen:  ",CHAR(34),INDEX(Specimens[Is Field Specimen?],$A3874),CHAR(34),"}"))</f>
        <v>#REF!</v>
      </c>
      <c r="N3874" t="e">
        <f>IF(COUNTA(SpatialOffsets[])=0,"", IF(INDEX(SpatialOffsets[Spatial Offset Type],$A3874)="","",
CONCATENATE("  - &amp;SpatialOffsetID",TEXT($A3874,"0000"),
" {","SpatialOffsetTypeCV:  ",CHAR(34),INDEX(SpatialOffsets[Spatial Offset Type],$A3874),CHAR(34),
", Offset1Value:  ",INDEX(SpatialOffsets[Offset 1 Value],$A3874),
", Offset1UnitID:  ",CHAR(34),INDEX(SpatialOffsets[Offset 1 Unit],$A3874),CHAR(34),
", Offset2Value:  ",INDEX(SpatialOffsets[Offset 2 Value],$A3874),
", Offset2UnitID:  ",CHAR(34),INDEX(SpatialOffsets[Offset 2 Unit],$A3874),CHAR(34),
", Offset3Value:  ",INDEX(SpatialOffsets[Offset 3 Value],$A3874),
", Offset3UnitID:  ",CHAR(34),INDEX(SpatialOffsets[Offset 3 Unit],$A3874),CHAR(34),,"}")))</f>
        <v>#REF!</v>
      </c>
      <c r="O3874" t="e">
        <f>IF(COUNTA(RelatedFeatures[])=0,"", IF(INDEX(RelatedFeatures[First Sampling Feature Code],$A3874)="","",
CONCATENATE("  - &amp;RelationID",TEXT($A3874,"0000"),
" {","SamplingFeatureID:  *SamplingFeatureID",TEXT(MATCH(INDEX(RelatedFeatures[First Sampling Feature Code],$A3874),SamplingFeatures[Feature Code],0),"0000"),
", RelationshipTypeCV:  ",CHAR(34),INDEX(RelatedFeatures[Relationship Type],$A3874),CHAR(34),
", RelatedFeatureID: *SamplingFeatureID",TEXT(MATCH(INDEX(RelatedFeatures[Second Sampling Feature Code],$A3874),SamplingFeatures[Feature Code],0),"0000"),
", SpatialOffsetID:  ",IF(INDEX(RelatedFeatures[Offset Number],$A3874)="","",CONCATENATE("*SpatialOffsetID",TEXT(INDEX(RelatedFeatures[Offset Number],$A3874),"0000"))),"}")))</f>
        <v>#REF!</v>
      </c>
      <c r="P3874" t="e">
        <f>IF(INDEX(Methods[Method Type],$A3874)="","",
CONCATENATE("  - &amp;MethodID",TEXT($A3874,"0000"),
" {","MethodTypeCV:  ",CHAR(34),INDEX(Methods[Method Type],$A3874),CHAR(34),
", MethodCode:  ",CHAR(34),INDEX(Methods[Method Code],$A3874),CHAR(34),
", MethodName:  ",CHAR(34),INDEX(Methods[Method Name],$A3874),CHAR(34),
", MethodDescription:  ",CHAR(34),INDEX(Methods[Method Description],$A3874),CHAR(34),
", MethodLink:  ",CHAR(34),INDEX(Methods[Method Link],$A3874),CHAR(34),
", OrganizationID: *OrganizationID",TEXT(MATCH(INDEX(Methods[Organization Name],$A3874),Organizations[Organization Name],0),"0000"),"}"))</f>
        <v>#REF!</v>
      </c>
      <c r="Q3874" t="e">
        <f>IF(INDEX(Variables[Variable Type],$A3874)="","",
CONCATENATE("  - &amp;VariableID",TEXT($A3874,"0000"),
" {","VariableTypeCV:  ",CHAR(34),INDEX(Variables[Variable Type],$A3874),CHAR(34),
", VariableCode:  ",CHAR(34),INDEX(Variables[Variable Code],$A3874),CHAR(34),
", VariableNameCV:  ",CHAR(34),INDEX(Variables[Variable Name],$A3874),CHAR(34),
", VariableDefinition:  ",CHAR(34),INDEX(Variables[Variable Definition],$A3874),CHAR(34),
", SpecciationCV:  ",CHAR(34),INDEX(Variables[Speciation],$A3874),CHAR(34),
", NoDataValue:  ",CHAR(34),INDEX(Variables[No Data Value],$A3874),CHAR(34),"}"))</f>
        <v>#REF!</v>
      </c>
    </row>
    <row r="3875" spans="1:17" x14ac:dyDescent="0.25">
      <c r="A3875">
        <v>3872</v>
      </c>
      <c r="D3875" t="e">
        <f>IF(INDEX(People[First Name],$A3875)="","",
CONCATENATE("  - &amp;PersonID",TEXT($A3875,"0000"),
" {","PersonFirstName:  ",CHAR(34),INDEX(People[First Name],$A3875),CHAR(34),
", PersonMiddleName:  ",CHAR(34),INDEX(People[Middle Name],$A3875),CHAR(34),
", PersonLastName:  ",CHAR(34),INDEX(People[Last Name],$A3875),CHAR(34),"}"))</f>
        <v>#REF!</v>
      </c>
      <c r="E3875" t="e">
        <f>IF(INDEX(Organizations[Organization Type '[CV']],$A3875)="","",
CONCATENATE("  - &amp;OrganizationID",TEXT($A3875,"0000"),
" {","OrganizationTypeCV:  ",CHAR(34),INDEX(Organizations[Organization Type '[CV']],$A3875),CHAR(34),
", OrganizationCode:  ",CHAR(34),INDEX(Organizations[Organization Code],$A3875),CHAR(34),
", OrganizationName:  ",CHAR(34),INDEX(Organizations[Organization Name],$A3875),CHAR(34),
", OrganizationDescription:  ",CHAR(34),INDEX(Organizations[Organization Description],$A3875),CHAR(34),
", OrganizationLink:  ",CHAR(34),INDEX(Organizations[Organization Link],$A3875),CHAR(34),"}"))</f>
        <v>#REF!</v>
      </c>
      <c r="F3875" t="e">
        <f>IF(INDEX(People[First Name],$A3875)="","",
CONCATENATE("  - &amp;AffiliationID",TEXT($A3875,"0000"),
" {PersonID: *PersonID",TEXT($A3875,"0000"),
", OrganizationID: *OrganizationID",TEXT(MATCH(INDEX(People[Organization Name],$A3875),Organizations[Organization Name],0),"0000"),
", IsPrimaryOrganizationContact: , AffiliationStartDate: , AffiliationEndDate: , PrimaryPhone: ",
", PrimaryEmail: ",CHAR(34),INDEX(People[Primary Email],$A3875),CHAR(34),
", PrimaryAddress: ",CHAR(34),INDEX(People[Primary Address],$A3875),CHAR(34),
", PersonLink: }"))</f>
        <v>#REF!</v>
      </c>
      <c r="H3875" t="e">
        <f>IF(COUNTA(CitationInformation)=0,"",IF(INDEX(AuthorList[Author Name],$A3875)="","",
CONCATENATE("  - &amp;AuthorListID",TEXT($A3875,"0000"),
"  {CitationID: *CitationID0001",
", PersonID: *PersonID",TEXT(MATCH(INDEX(AuthorList[Author Name],$A3875),People[Full Name],0),"0000"),
", AuthorOrder: ",INDEX(AuthorList[Author Number],$A3875),"}")))</f>
        <v>#REF!</v>
      </c>
      <c r="K3875" t="e">
        <f>IF(INDEX(SamplingFeatures[Feature Code],$A3875)="","",
CONCATENATE("  - &amp;SamplingFeatureID",TEXT($A3875,"0000"),
" {","SamplingFeatureUUID:  ",CHAR(34),INDEX(SamplingFeatures[Sampling Feature UUID],$A3875),CHAR(34),
", SamplingFeatureTypeCV:  ",CHAR(34),INDEX(SamplingFeatures[Sampling Feature Type],$A3875),CHAR(34),
", SamplingFeatureCode:  ",CHAR(34),INDEX(SamplingFeatures[Feature Code],$A3875),CHAR(34),
", SamplingFeatureName:  ",CHAR(34),INDEX(SamplingFeatures[Feature Name],$A3875),CHAR(34),
", SamplingFeatureDescription:  ",CHAR(34),INDEX(SamplingFeatures[Feature Description],$A3875),CHAR(34),
", SamplingFeatureGeotypeCV:  ",CHAR(34),INDEX(SamplingFeatures[Feature Geo Type],$A3875),CHAR(34),
", FeatureGeometry:  ",CHAR(34),INDEX(SamplingFeatures[Feature Geometry],$A3875),CHAR(34),
", Elevation_m:  ",CHAR(34),INDEX(SamplingFeatures[Elevation_m],$A3875),CHAR(34),
", ElevationDatumCV:  ",CHAR(34),ElevationDatum,CHAR(34),"}"))</f>
        <v>#REF!</v>
      </c>
      <c r="L3875" t="e">
        <f>IF(INDEX(SamplingFeatures[Sampling Feature Type],$A3875)&lt;&gt;"Site","",
CONCATENATE("  - &amp;SiteID",TEXT(SUMPRODUCT(--($L$3:$L3874&lt;&gt;"")),"0000"),
" {","SamplingFeatureID:  *SamplingFeatureID",TEXT($A3875,"0000"),
", SiteTypeCV:  ",CHAR(34),INDEX(Sites[Site Type],$A3875),CHAR(34),
", Latitude:  ",INDEX(Sites[Latitude],$A3875),
", Longitude:  ",INDEX(Sites[Longitude],$A3875),
", SRSName:  ",CHAR(34),LatLonDatum,CHAR(34),"}"))</f>
        <v>#REF!</v>
      </c>
      <c r="M3875" t="e">
        <f>IF(INDEX(SamplingFeatures[Sampling Feature Type],$A3875)&lt;&gt;"Specimen","",
CONCATENATE("  - &amp;SpecimenID",TEXT(SUMPRODUCT(--($M$3:$M3874&lt;&gt;"")),"0000"),
" {","SamplingFeatureID:  *SamplingFeatureID",TEXT($A3875,"0000"),
", SpecimenTypeCV:  ",CHAR(34),INDEX(Specimens[Specimen Type],$A3875),CHAR(34),
", SpecimenMediumCV:  ",INDEX(Specimens[Specimen Medium],$A3875),
", IsFieldSpecimen:  ",CHAR(34),INDEX(Specimens[Is Field Specimen?],$A3875),CHAR(34),"}"))</f>
        <v>#REF!</v>
      </c>
      <c r="N3875" t="e">
        <f>IF(COUNTA(SpatialOffsets[])=0,"", IF(INDEX(SpatialOffsets[Spatial Offset Type],$A3875)="","",
CONCATENATE("  - &amp;SpatialOffsetID",TEXT($A3875,"0000"),
" {","SpatialOffsetTypeCV:  ",CHAR(34),INDEX(SpatialOffsets[Spatial Offset Type],$A3875),CHAR(34),
", Offset1Value:  ",INDEX(SpatialOffsets[Offset 1 Value],$A3875),
", Offset1UnitID:  ",CHAR(34),INDEX(SpatialOffsets[Offset 1 Unit],$A3875),CHAR(34),
", Offset2Value:  ",INDEX(SpatialOffsets[Offset 2 Value],$A3875),
", Offset2UnitID:  ",CHAR(34),INDEX(SpatialOffsets[Offset 2 Unit],$A3875),CHAR(34),
", Offset3Value:  ",INDEX(SpatialOffsets[Offset 3 Value],$A3875),
", Offset3UnitID:  ",CHAR(34),INDEX(SpatialOffsets[Offset 3 Unit],$A3875),CHAR(34),,"}")))</f>
        <v>#REF!</v>
      </c>
      <c r="O3875" t="e">
        <f>IF(COUNTA(RelatedFeatures[])=0,"", IF(INDEX(RelatedFeatures[First Sampling Feature Code],$A3875)="","",
CONCATENATE("  - &amp;RelationID",TEXT($A3875,"0000"),
" {","SamplingFeatureID:  *SamplingFeatureID",TEXT(MATCH(INDEX(RelatedFeatures[First Sampling Feature Code],$A3875),SamplingFeatures[Feature Code],0),"0000"),
", RelationshipTypeCV:  ",CHAR(34),INDEX(RelatedFeatures[Relationship Type],$A3875),CHAR(34),
", RelatedFeatureID: *SamplingFeatureID",TEXT(MATCH(INDEX(RelatedFeatures[Second Sampling Feature Code],$A3875),SamplingFeatures[Feature Code],0),"0000"),
", SpatialOffsetID:  ",IF(INDEX(RelatedFeatures[Offset Number],$A3875)="","",CONCATENATE("*SpatialOffsetID",TEXT(INDEX(RelatedFeatures[Offset Number],$A3875),"0000"))),"}")))</f>
        <v>#REF!</v>
      </c>
      <c r="P3875" t="e">
        <f>IF(INDEX(Methods[Method Type],$A3875)="","",
CONCATENATE("  - &amp;MethodID",TEXT($A3875,"0000"),
" {","MethodTypeCV:  ",CHAR(34),INDEX(Methods[Method Type],$A3875),CHAR(34),
", MethodCode:  ",CHAR(34),INDEX(Methods[Method Code],$A3875),CHAR(34),
", MethodName:  ",CHAR(34),INDEX(Methods[Method Name],$A3875),CHAR(34),
", MethodDescription:  ",CHAR(34),INDEX(Methods[Method Description],$A3875),CHAR(34),
", MethodLink:  ",CHAR(34),INDEX(Methods[Method Link],$A3875),CHAR(34),
", OrganizationID: *OrganizationID",TEXT(MATCH(INDEX(Methods[Organization Name],$A3875),Organizations[Organization Name],0),"0000"),"}"))</f>
        <v>#REF!</v>
      </c>
      <c r="Q3875" t="e">
        <f>IF(INDEX(Variables[Variable Type],$A3875)="","",
CONCATENATE("  - &amp;VariableID",TEXT($A3875,"0000"),
" {","VariableTypeCV:  ",CHAR(34),INDEX(Variables[Variable Type],$A3875),CHAR(34),
", VariableCode:  ",CHAR(34),INDEX(Variables[Variable Code],$A3875),CHAR(34),
", VariableNameCV:  ",CHAR(34),INDEX(Variables[Variable Name],$A3875),CHAR(34),
", VariableDefinition:  ",CHAR(34),INDEX(Variables[Variable Definition],$A3875),CHAR(34),
", SpecciationCV:  ",CHAR(34),INDEX(Variables[Speciation],$A3875),CHAR(34),
", NoDataValue:  ",CHAR(34),INDEX(Variables[No Data Value],$A3875),CHAR(34),"}"))</f>
        <v>#REF!</v>
      </c>
    </row>
    <row r="3876" spans="1:17" x14ac:dyDescent="0.25">
      <c r="A3876">
        <v>3873</v>
      </c>
      <c r="D3876" t="e">
        <f>IF(INDEX(People[First Name],$A3876)="","",
CONCATENATE("  - &amp;PersonID",TEXT($A3876,"0000"),
" {","PersonFirstName:  ",CHAR(34),INDEX(People[First Name],$A3876),CHAR(34),
", PersonMiddleName:  ",CHAR(34),INDEX(People[Middle Name],$A3876),CHAR(34),
", PersonLastName:  ",CHAR(34),INDEX(People[Last Name],$A3876),CHAR(34),"}"))</f>
        <v>#REF!</v>
      </c>
      <c r="E3876" t="e">
        <f>IF(INDEX(Organizations[Organization Type '[CV']],$A3876)="","",
CONCATENATE("  - &amp;OrganizationID",TEXT($A3876,"0000"),
" {","OrganizationTypeCV:  ",CHAR(34),INDEX(Organizations[Organization Type '[CV']],$A3876),CHAR(34),
", OrganizationCode:  ",CHAR(34),INDEX(Organizations[Organization Code],$A3876),CHAR(34),
", OrganizationName:  ",CHAR(34),INDEX(Organizations[Organization Name],$A3876),CHAR(34),
", OrganizationDescription:  ",CHAR(34),INDEX(Organizations[Organization Description],$A3876),CHAR(34),
", OrganizationLink:  ",CHAR(34),INDEX(Organizations[Organization Link],$A3876),CHAR(34),"}"))</f>
        <v>#REF!</v>
      </c>
      <c r="F3876" t="e">
        <f>IF(INDEX(People[First Name],$A3876)="","",
CONCATENATE("  - &amp;AffiliationID",TEXT($A3876,"0000"),
" {PersonID: *PersonID",TEXT($A3876,"0000"),
", OrganizationID: *OrganizationID",TEXT(MATCH(INDEX(People[Organization Name],$A3876),Organizations[Organization Name],0),"0000"),
", IsPrimaryOrganizationContact: , AffiliationStartDate: , AffiliationEndDate: , PrimaryPhone: ",
", PrimaryEmail: ",CHAR(34),INDEX(People[Primary Email],$A3876),CHAR(34),
", PrimaryAddress: ",CHAR(34),INDEX(People[Primary Address],$A3876),CHAR(34),
", PersonLink: }"))</f>
        <v>#REF!</v>
      </c>
      <c r="H3876" t="e">
        <f>IF(COUNTA(CitationInformation)=0,"",IF(INDEX(AuthorList[Author Name],$A3876)="","",
CONCATENATE("  - &amp;AuthorListID",TEXT($A3876,"0000"),
"  {CitationID: *CitationID0001",
", PersonID: *PersonID",TEXT(MATCH(INDEX(AuthorList[Author Name],$A3876),People[Full Name],0),"0000"),
", AuthorOrder: ",INDEX(AuthorList[Author Number],$A3876),"}")))</f>
        <v>#REF!</v>
      </c>
      <c r="K3876" t="e">
        <f>IF(INDEX(SamplingFeatures[Feature Code],$A3876)="","",
CONCATENATE("  - &amp;SamplingFeatureID",TEXT($A3876,"0000"),
" {","SamplingFeatureUUID:  ",CHAR(34),INDEX(SamplingFeatures[Sampling Feature UUID],$A3876),CHAR(34),
", SamplingFeatureTypeCV:  ",CHAR(34),INDEX(SamplingFeatures[Sampling Feature Type],$A3876),CHAR(34),
", SamplingFeatureCode:  ",CHAR(34),INDEX(SamplingFeatures[Feature Code],$A3876),CHAR(34),
", SamplingFeatureName:  ",CHAR(34),INDEX(SamplingFeatures[Feature Name],$A3876),CHAR(34),
", SamplingFeatureDescription:  ",CHAR(34),INDEX(SamplingFeatures[Feature Description],$A3876),CHAR(34),
", SamplingFeatureGeotypeCV:  ",CHAR(34),INDEX(SamplingFeatures[Feature Geo Type],$A3876),CHAR(34),
", FeatureGeometry:  ",CHAR(34),INDEX(SamplingFeatures[Feature Geometry],$A3876),CHAR(34),
", Elevation_m:  ",CHAR(34),INDEX(SamplingFeatures[Elevation_m],$A3876),CHAR(34),
", ElevationDatumCV:  ",CHAR(34),ElevationDatum,CHAR(34),"}"))</f>
        <v>#REF!</v>
      </c>
      <c r="L3876" t="e">
        <f>IF(INDEX(SamplingFeatures[Sampling Feature Type],$A3876)&lt;&gt;"Site","",
CONCATENATE("  - &amp;SiteID",TEXT(SUMPRODUCT(--($L$3:$L3875&lt;&gt;"")),"0000"),
" {","SamplingFeatureID:  *SamplingFeatureID",TEXT($A3876,"0000"),
", SiteTypeCV:  ",CHAR(34),INDEX(Sites[Site Type],$A3876),CHAR(34),
", Latitude:  ",INDEX(Sites[Latitude],$A3876),
", Longitude:  ",INDEX(Sites[Longitude],$A3876),
", SRSName:  ",CHAR(34),LatLonDatum,CHAR(34),"}"))</f>
        <v>#REF!</v>
      </c>
      <c r="M3876" t="e">
        <f>IF(INDEX(SamplingFeatures[Sampling Feature Type],$A3876)&lt;&gt;"Specimen","",
CONCATENATE("  - &amp;SpecimenID",TEXT(SUMPRODUCT(--($M$3:$M3875&lt;&gt;"")),"0000"),
" {","SamplingFeatureID:  *SamplingFeatureID",TEXT($A3876,"0000"),
", SpecimenTypeCV:  ",CHAR(34),INDEX(Specimens[Specimen Type],$A3876),CHAR(34),
", SpecimenMediumCV:  ",INDEX(Specimens[Specimen Medium],$A3876),
", IsFieldSpecimen:  ",CHAR(34),INDEX(Specimens[Is Field Specimen?],$A3876),CHAR(34),"}"))</f>
        <v>#REF!</v>
      </c>
      <c r="N3876" t="e">
        <f>IF(COUNTA(SpatialOffsets[])=0,"", IF(INDEX(SpatialOffsets[Spatial Offset Type],$A3876)="","",
CONCATENATE("  - &amp;SpatialOffsetID",TEXT($A3876,"0000"),
" {","SpatialOffsetTypeCV:  ",CHAR(34),INDEX(SpatialOffsets[Spatial Offset Type],$A3876),CHAR(34),
", Offset1Value:  ",INDEX(SpatialOffsets[Offset 1 Value],$A3876),
", Offset1UnitID:  ",CHAR(34),INDEX(SpatialOffsets[Offset 1 Unit],$A3876),CHAR(34),
", Offset2Value:  ",INDEX(SpatialOffsets[Offset 2 Value],$A3876),
", Offset2UnitID:  ",CHAR(34),INDEX(SpatialOffsets[Offset 2 Unit],$A3876),CHAR(34),
", Offset3Value:  ",INDEX(SpatialOffsets[Offset 3 Value],$A3876),
", Offset3UnitID:  ",CHAR(34),INDEX(SpatialOffsets[Offset 3 Unit],$A3876),CHAR(34),,"}")))</f>
        <v>#REF!</v>
      </c>
      <c r="O3876" t="e">
        <f>IF(COUNTA(RelatedFeatures[])=0,"", IF(INDEX(RelatedFeatures[First Sampling Feature Code],$A3876)="","",
CONCATENATE("  - &amp;RelationID",TEXT($A3876,"0000"),
" {","SamplingFeatureID:  *SamplingFeatureID",TEXT(MATCH(INDEX(RelatedFeatures[First Sampling Feature Code],$A3876),SamplingFeatures[Feature Code],0),"0000"),
", RelationshipTypeCV:  ",CHAR(34),INDEX(RelatedFeatures[Relationship Type],$A3876),CHAR(34),
", RelatedFeatureID: *SamplingFeatureID",TEXT(MATCH(INDEX(RelatedFeatures[Second Sampling Feature Code],$A3876),SamplingFeatures[Feature Code],0),"0000"),
", SpatialOffsetID:  ",IF(INDEX(RelatedFeatures[Offset Number],$A3876)="","",CONCATENATE("*SpatialOffsetID",TEXT(INDEX(RelatedFeatures[Offset Number],$A3876),"0000"))),"}")))</f>
        <v>#REF!</v>
      </c>
      <c r="P3876" t="e">
        <f>IF(INDEX(Methods[Method Type],$A3876)="","",
CONCATENATE("  - &amp;MethodID",TEXT($A3876,"0000"),
" {","MethodTypeCV:  ",CHAR(34),INDEX(Methods[Method Type],$A3876),CHAR(34),
", MethodCode:  ",CHAR(34),INDEX(Methods[Method Code],$A3876),CHAR(34),
", MethodName:  ",CHAR(34),INDEX(Methods[Method Name],$A3876),CHAR(34),
", MethodDescription:  ",CHAR(34),INDEX(Methods[Method Description],$A3876),CHAR(34),
", MethodLink:  ",CHAR(34),INDEX(Methods[Method Link],$A3876),CHAR(34),
", OrganizationID: *OrganizationID",TEXT(MATCH(INDEX(Methods[Organization Name],$A3876),Organizations[Organization Name],0),"0000"),"}"))</f>
        <v>#REF!</v>
      </c>
      <c r="Q3876" t="e">
        <f>IF(INDEX(Variables[Variable Type],$A3876)="","",
CONCATENATE("  - &amp;VariableID",TEXT($A3876,"0000"),
" {","VariableTypeCV:  ",CHAR(34),INDEX(Variables[Variable Type],$A3876),CHAR(34),
", VariableCode:  ",CHAR(34),INDEX(Variables[Variable Code],$A3876),CHAR(34),
", VariableNameCV:  ",CHAR(34),INDEX(Variables[Variable Name],$A3876),CHAR(34),
", VariableDefinition:  ",CHAR(34),INDEX(Variables[Variable Definition],$A3876),CHAR(34),
", SpecciationCV:  ",CHAR(34),INDEX(Variables[Speciation],$A3876),CHAR(34),
", NoDataValue:  ",CHAR(34),INDEX(Variables[No Data Value],$A3876),CHAR(34),"}"))</f>
        <v>#REF!</v>
      </c>
    </row>
    <row r="3877" spans="1:17" x14ac:dyDescent="0.25">
      <c r="A3877">
        <v>3874</v>
      </c>
      <c r="D3877" t="e">
        <f>IF(INDEX(People[First Name],$A3877)="","",
CONCATENATE("  - &amp;PersonID",TEXT($A3877,"0000"),
" {","PersonFirstName:  ",CHAR(34),INDEX(People[First Name],$A3877),CHAR(34),
", PersonMiddleName:  ",CHAR(34),INDEX(People[Middle Name],$A3877),CHAR(34),
", PersonLastName:  ",CHAR(34),INDEX(People[Last Name],$A3877),CHAR(34),"}"))</f>
        <v>#REF!</v>
      </c>
      <c r="E3877" t="e">
        <f>IF(INDEX(Organizations[Organization Type '[CV']],$A3877)="","",
CONCATENATE("  - &amp;OrganizationID",TEXT($A3877,"0000"),
" {","OrganizationTypeCV:  ",CHAR(34),INDEX(Organizations[Organization Type '[CV']],$A3877),CHAR(34),
", OrganizationCode:  ",CHAR(34),INDEX(Organizations[Organization Code],$A3877),CHAR(34),
", OrganizationName:  ",CHAR(34),INDEX(Organizations[Organization Name],$A3877),CHAR(34),
", OrganizationDescription:  ",CHAR(34),INDEX(Organizations[Organization Description],$A3877),CHAR(34),
", OrganizationLink:  ",CHAR(34),INDEX(Organizations[Organization Link],$A3877),CHAR(34),"}"))</f>
        <v>#REF!</v>
      </c>
      <c r="F3877" t="e">
        <f>IF(INDEX(People[First Name],$A3877)="","",
CONCATENATE("  - &amp;AffiliationID",TEXT($A3877,"0000"),
" {PersonID: *PersonID",TEXT($A3877,"0000"),
", OrganizationID: *OrganizationID",TEXT(MATCH(INDEX(People[Organization Name],$A3877),Organizations[Organization Name],0),"0000"),
", IsPrimaryOrganizationContact: , AffiliationStartDate: , AffiliationEndDate: , PrimaryPhone: ",
", PrimaryEmail: ",CHAR(34),INDEX(People[Primary Email],$A3877),CHAR(34),
", PrimaryAddress: ",CHAR(34),INDEX(People[Primary Address],$A3877),CHAR(34),
", PersonLink: }"))</f>
        <v>#REF!</v>
      </c>
      <c r="H3877" t="e">
        <f>IF(COUNTA(CitationInformation)=0,"",IF(INDEX(AuthorList[Author Name],$A3877)="","",
CONCATENATE("  - &amp;AuthorListID",TEXT($A3877,"0000"),
"  {CitationID: *CitationID0001",
", PersonID: *PersonID",TEXT(MATCH(INDEX(AuthorList[Author Name],$A3877),People[Full Name],0),"0000"),
", AuthorOrder: ",INDEX(AuthorList[Author Number],$A3877),"}")))</f>
        <v>#REF!</v>
      </c>
      <c r="K3877" t="e">
        <f>IF(INDEX(SamplingFeatures[Feature Code],$A3877)="","",
CONCATENATE("  - &amp;SamplingFeatureID",TEXT($A3877,"0000"),
" {","SamplingFeatureUUID:  ",CHAR(34),INDEX(SamplingFeatures[Sampling Feature UUID],$A3877),CHAR(34),
", SamplingFeatureTypeCV:  ",CHAR(34),INDEX(SamplingFeatures[Sampling Feature Type],$A3877),CHAR(34),
", SamplingFeatureCode:  ",CHAR(34),INDEX(SamplingFeatures[Feature Code],$A3877),CHAR(34),
", SamplingFeatureName:  ",CHAR(34),INDEX(SamplingFeatures[Feature Name],$A3877),CHAR(34),
", SamplingFeatureDescription:  ",CHAR(34),INDEX(SamplingFeatures[Feature Description],$A3877),CHAR(34),
", SamplingFeatureGeotypeCV:  ",CHAR(34),INDEX(SamplingFeatures[Feature Geo Type],$A3877),CHAR(34),
", FeatureGeometry:  ",CHAR(34),INDEX(SamplingFeatures[Feature Geometry],$A3877),CHAR(34),
", Elevation_m:  ",CHAR(34),INDEX(SamplingFeatures[Elevation_m],$A3877),CHAR(34),
", ElevationDatumCV:  ",CHAR(34),ElevationDatum,CHAR(34),"}"))</f>
        <v>#REF!</v>
      </c>
      <c r="L3877" t="e">
        <f>IF(INDEX(SamplingFeatures[Sampling Feature Type],$A3877)&lt;&gt;"Site","",
CONCATENATE("  - &amp;SiteID",TEXT(SUMPRODUCT(--($L$3:$L3876&lt;&gt;"")),"0000"),
" {","SamplingFeatureID:  *SamplingFeatureID",TEXT($A3877,"0000"),
", SiteTypeCV:  ",CHAR(34),INDEX(Sites[Site Type],$A3877),CHAR(34),
", Latitude:  ",INDEX(Sites[Latitude],$A3877),
", Longitude:  ",INDEX(Sites[Longitude],$A3877),
", SRSName:  ",CHAR(34),LatLonDatum,CHAR(34),"}"))</f>
        <v>#REF!</v>
      </c>
      <c r="M3877" t="e">
        <f>IF(INDEX(SamplingFeatures[Sampling Feature Type],$A3877)&lt;&gt;"Specimen","",
CONCATENATE("  - &amp;SpecimenID",TEXT(SUMPRODUCT(--($M$3:$M3876&lt;&gt;"")),"0000"),
" {","SamplingFeatureID:  *SamplingFeatureID",TEXT($A3877,"0000"),
", SpecimenTypeCV:  ",CHAR(34),INDEX(Specimens[Specimen Type],$A3877),CHAR(34),
", SpecimenMediumCV:  ",INDEX(Specimens[Specimen Medium],$A3877),
", IsFieldSpecimen:  ",CHAR(34),INDEX(Specimens[Is Field Specimen?],$A3877),CHAR(34),"}"))</f>
        <v>#REF!</v>
      </c>
      <c r="N3877" t="e">
        <f>IF(COUNTA(SpatialOffsets[])=0,"", IF(INDEX(SpatialOffsets[Spatial Offset Type],$A3877)="","",
CONCATENATE("  - &amp;SpatialOffsetID",TEXT($A3877,"0000"),
" {","SpatialOffsetTypeCV:  ",CHAR(34),INDEX(SpatialOffsets[Spatial Offset Type],$A3877),CHAR(34),
", Offset1Value:  ",INDEX(SpatialOffsets[Offset 1 Value],$A3877),
", Offset1UnitID:  ",CHAR(34),INDEX(SpatialOffsets[Offset 1 Unit],$A3877),CHAR(34),
", Offset2Value:  ",INDEX(SpatialOffsets[Offset 2 Value],$A3877),
", Offset2UnitID:  ",CHAR(34),INDEX(SpatialOffsets[Offset 2 Unit],$A3877),CHAR(34),
", Offset3Value:  ",INDEX(SpatialOffsets[Offset 3 Value],$A3877),
", Offset3UnitID:  ",CHAR(34),INDEX(SpatialOffsets[Offset 3 Unit],$A3877),CHAR(34),,"}")))</f>
        <v>#REF!</v>
      </c>
      <c r="O3877" t="e">
        <f>IF(COUNTA(RelatedFeatures[])=0,"", IF(INDEX(RelatedFeatures[First Sampling Feature Code],$A3877)="","",
CONCATENATE("  - &amp;RelationID",TEXT($A3877,"0000"),
" {","SamplingFeatureID:  *SamplingFeatureID",TEXT(MATCH(INDEX(RelatedFeatures[First Sampling Feature Code],$A3877),SamplingFeatures[Feature Code],0),"0000"),
", RelationshipTypeCV:  ",CHAR(34),INDEX(RelatedFeatures[Relationship Type],$A3877),CHAR(34),
", RelatedFeatureID: *SamplingFeatureID",TEXT(MATCH(INDEX(RelatedFeatures[Second Sampling Feature Code],$A3877),SamplingFeatures[Feature Code],0),"0000"),
", SpatialOffsetID:  ",IF(INDEX(RelatedFeatures[Offset Number],$A3877)="","",CONCATENATE("*SpatialOffsetID",TEXT(INDEX(RelatedFeatures[Offset Number],$A3877),"0000"))),"}")))</f>
        <v>#REF!</v>
      </c>
      <c r="P3877" t="e">
        <f>IF(INDEX(Methods[Method Type],$A3877)="","",
CONCATENATE("  - &amp;MethodID",TEXT($A3877,"0000"),
" {","MethodTypeCV:  ",CHAR(34),INDEX(Methods[Method Type],$A3877),CHAR(34),
", MethodCode:  ",CHAR(34),INDEX(Methods[Method Code],$A3877),CHAR(34),
", MethodName:  ",CHAR(34),INDEX(Methods[Method Name],$A3877),CHAR(34),
", MethodDescription:  ",CHAR(34),INDEX(Methods[Method Description],$A3877),CHAR(34),
", MethodLink:  ",CHAR(34),INDEX(Methods[Method Link],$A3877),CHAR(34),
", OrganizationID: *OrganizationID",TEXT(MATCH(INDEX(Methods[Organization Name],$A3877),Organizations[Organization Name],0),"0000"),"}"))</f>
        <v>#REF!</v>
      </c>
      <c r="Q3877" t="e">
        <f>IF(INDEX(Variables[Variable Type],$A3877)="","",
CONCATENATE("  - &amp;VariableID",TEXT($A3877,"0000"),
" {","VariableTypeCV:  ",CHAR(34),INDEX(Variables[Variable Type],$A3877),CHAR(34),
", VariableCode:  ",CHAR(34),INDEX(Variables[Variable Code],$A3877),CHAR(34),
", VariableNameCV:  ",CHAR(34),INDEX(Variables[Variable Name],$A3877),CHAR(34),
", VariableDefinition:  ",CHAR(34),INDEX(Variables[Variable Definition],$A3877),CHAR(34),
", SpecciationCV:  ",CHAR(34),INDEX(Variables[Speciation],$A3877),CHAR(34),
", NoDataValue:  ",CHAR(34),INDEX(Variables[No Data Value],$A3877),CHAR(34),"}"))</f>
        <v>#REF!</v>
      </c>
    </row>
    <row r="3878" spans="1:17" x14ac:dyDescent="0.25">
      <c r="A3878">
        <v>3875</v>
      </c>
      <c r="D3878" t="e">
        <f>IF(INDEX(People[First Name],$A3878)="","",
CONCATENATE("  - &amp;PersonID",TEXT($A3878,"0000"),
" {","PersonFirstName:  ",CHAR(34),INDEX(People[First Name],$A3878),CHAR(34),
", PersonMiddleName:  ",CHAR(34),INDEX(People[Middle Name],$A3878),CHAR(34),
", PersonLastName:  ",CHAR(34),INDEX(People[Last Name],$A3878),CHAR(34),"}"))</f>
        <v>#REF!</v>
      </c>
      <c r="E3878" t="e">
        <f>IF(INDEX(Organizations[Organization Type '[CV']],$A3878)="","",
CONCATENATE("  - &amp;OrganizationID",TEXT($A3878,"0000"),
" {","OrganizationTypeCV:  ",CHAR(34),INDEX(Organizations[Organization Type '[CV']],$A3878),CHAR(34),
", OrganizationCode:  ",CHAR(34),INDEX(Organizations[Organization Code],$A3878),CHAR(34),
", OrganizationName:  ",CHAR(34),INDEX(Organizations[Organization Name],$A3878),CHAR(34),
", OrganizationDescription:  ",CHAR(34),INDEX(Organizations[Organization Description],$A3878),CHAR(34),
", OrganizationLink:  ",CHAR(34),INDEX(Organizations[Organization Link],$A3878),CHAR(34),"}"))</f>
        <v>#REF!</v>
      </c>
      <c r="F3878" t="e">
        <f>IF(INDEX(People[First Name],$A3878)="","",
CONCATENATE("  - &amp;AffiliationID",TEXT($A3878,"0000"),
" {PersonID: *PersonID",TEXT($A3878,"0000"),
", OrganizationID: *OrganizationID",TEXT(MATCH(INDEX(People[Organization Name],$A3878),Organizations[Organization Name],0),"0000"),
", IsPrimaryOrganizationContact: , AffiliationStartDate: , AffiliationEndDate: , PrimaryPhone: ",
", PrimaryEmail: ",CHAR(34),INDEX(People[Primary Email],$A3878),CHAR(34),
", PrimaryAddress: ",CHAR(34),INDEX(People[Primary Address],$A3878),CHAR(34),
", PersonLink: }"))</f>
        <v>#REF!</v>
      </c>
      <c r="H3878" t="e">
        <f>IF(COUNTA(CitationInformation)=0,"",IF(INDEX(AuthorList[Author Name],$A3878)="","",
CONCATENATE("  - &amp;AuthorListID",TEXT($A3878,"0000"),
"  {CitationID: *CitationID0001",
", PersonID: *PersonID",TEXT(MATCH(INDEX(AuthorList[Author Name],$A3878),People[Full Name],0),"0000"),
", AuthorOrder: ",INDEX(AuthorList[Author Number],$A3878),"}")))</f>
        <v>#REF!</v>
      </c>
      <c r="K3878" t="e">
        <f>IF(INDEX(SamplingFeatures[Feature Code],$A3878)="","",
CONCATENATE("  - &amp;SamplingFeatureID",TEXT($A3878,"0000"),
" {","SamplingFeatureUUID:  ",CHAR(34),INDEX(SamplingFeatures[Sampling Feature UUID],$A3878),CHAR(34),
", SamplingFeatureTypeCV:  ",CHAR(34),INDEX(SamplingFeatures[Sampling Feature Type],$A3878),CHAR(34),
", SamplingFeatureCode:  ",CHAR(34),INDEX(SamplingFeatures[Feature Code],$A3878),CHAR(34),
", SamplingFeatureName:  ",CHAR(34),INDEX(SamplingFeatures[Feature Name],$A3878),CHAR(34),
", SamplingFeatureDescription:  ",CHAR(34),INDEX(SamplingFeatures[Feature Description],$A3878),CHAR(34),
", SamplingFeatureGeotypeCV:  ",CHAR(34),INDEX(SamplingFeatures[Feature Geo Type],$A3878),CHAR(34),
", FeatureGeometry:  ",CHAR(34),INDEX(SamplingFeatures[Feature Geometry],$A3878),CHAR(34),
", Elevation_m:  ",CHAR(34),INDEX(SamplingFeatures[Elevation_m],$A3878),CHAR(34),
", ElevationDatumCV:  ",CHAR(34),ElevationDatum,CHAR(34),"}"))</f>
        <v>#REF!</v>
      </c>
      <c r="L3878" t="e">
        <f>IF(INDEX(SamplingFeatures[Sampling Feature Type],$A3878)&lt;&gt;"Site","",
CONCATENATE("  - &amp;SiteID",TEXT(SUMPRODUCT(--($L$3:$L3877&lt;&gt;"")),"0000"),
" {","SamplingFeatureID:  *SamplingFeatureID",TEXT($A3878,"0000"),
", SiteTypeCV:  ",CHAR(34),INDEX(Sites[Site Type],$A3878),CHAR(34),
", Latitude:  ",INDEX(Sites[Latitude],$A3878),
", Longitude:  ",INDEX(Sites[Longitude],$A3878),
", SRSName:  ",CHAR(34),LatLonDatum,CHAR(34),"}"))</f>
        <v>#REF!</v>
      </c>
      <c r="M3878" t="e">
        <f>IF(INDEX(SamplingFeatures[Sampling Feature Type],$A3878)&lt;&gt;"Specimen","",
CONCATENATE("  - &amp;SpecimenID",TEXT(SUMPRODUCT(--($M$3:$M3877&lt;&gt;"")),"0000"),
" {","SamplingFeatureID:  *SamplingFeatureID",TEXT($A3878,"0000"),
", SpecimenTypeCV:  ",CHAR(34),INDEX(Specimens[Specimen Type],$A3878),CHAR(34),
", SpecimenMediumCV:  ",INDEX(Specimens[Specimen Medium],$A3878),
", IsFieldSpecimen:  ",CHAR(34),INDEX(Specimens[Is Field Specimen?],$A3878),CHAR(34),"}"))</f>
        <v>#REF!</v>
      </c>
      <c r="N3878" t="e">
        <f>IF(COUNTA(SpatialOffsets[])=0,"", IF(INDEX(SpatialOffsets[Spatial Offset Type],$A3878)="","",
CONCATENATE("  - &amp;SpatialOffsetID",TEXT($A3878,"0000"),
" {","SpatialOffsetTypeCV:  ",CHAR(34),INDEX(SpatialOffsets[Spatial Offset Type],$A3878),CHAR(34),
", Offset1Value:  ",INDEX(SpatialOffsets[Offset 1 Value],$A3878),
", Offset1UnitID:  ",CHAR(34),INDEX(SpatialOffsets[Offset 1 Unit],$A3878),CHAR(34),
", Offset2Value:  ",INDEX(SpatialOffsets[Offset 2 Value],$A3878),
", Offset2UnitID:  ",CHAR(34),INDEX(SpatialOffsets[Offset 2 Unit],$A3878),CHAR(34),
", Offset3Value:  ",INDEX(SpatialOffsets[Offset 3 Value],$A3878),
", Offset3UnitID:  ",CHAR(34),INDEX(SpatialOffsets[Offset 3 Unit],$A3878),CHAR(34),,"}")))</f>
        <v>#REF!</v>
      </c>
      <c r="O3878" t="e">
        <f>IF(COUNTA(RelatedFeatures[])=0,"", IF(INDEX(RelatedFeatures[First Sampling Feature Code],$A3878)="","",
CONCATENATE("  - &amp;RelationID",TEXT($A3878,"0000"),
" {","SamplingFeatureID:  *SamplingFeatureID",TEXT(MATCH(INDEX(RelatedFeatures[First Sampling Feature Code],$A3878),SamplingFeatures[Feature Code],0),"0000"),
", RelationshipTypeCV:  ",CHAR(34),INDEX(RelatedFeatures[Relationship Type],$A3878),CHAR(34),
", RelatedFeatureID: *SamplingFeatureID",TEXT(MATCH(INDEX(RelatedFeatures[Second Sampling Feature Code],$A3878),SamplingFeatures[Feature Code],0),"0000"),
", SpatialOffsetID:  ",IF(INDEX(RelatedFeatures[Offset Number],$A3878)="","",CONCATENATE("*SpatialOffsetID",TEXT(INDEX(RelatedFeatures[Offset Number],$A3878),"0000"))),"}")))</f>
        <v>#REF!</v>
      </c>
      <c r="P3878" t="e">
        <f>IF(INDEX(Methods[Method Type],$A3878)="","",
CONCATENATE("  - &amp;MethodID",TEXT($A3878,"0000"),
" {","MethodTypeCV:  ",CHAR(34),INDEX(Methods[Method Type],$A3878),CHAR(34),
", MethodCode:  ",CHAR(34),INDEX(Methods[Method Code],$A3878),CHAR(34),
", MethodName:  ",CHAR(34),INDEX(Methods[Method Name],$A3878),CHAR(34),
", MethodDescription:  ",CHAR(34),INDEX(Methods[Method Description],$A3878),CHAR(34),
", MethodLink:  ",CHAR(34),INDEX(Methods[Method Link],$A3878),CHAR(34),
", OrganizationID: *OrganizationID",TEXT(MATCH(INDEX(Methods[Organization Name],$A3878),Organizations[Organization Name],0),"0000"),"}"))</f>
        <v>#REF!</v>
      </c>
      <c r="Q3878" t="e">
        <f>IF(INDEX(Variables[Variable Type],$A3878)="","",
CONCATENATE("  - &amp;VariableID",TEXT($A3878,"0000"),
" {","VariableTypeCV:  ",CHAR(34),INDEX(Variables[Variable Type],$A3878),CHAR(34),
", VariableCode:  ",CHAR(34),INDEX(Variables[Variable Code],$A3878),CHAR(34),
", VariableNameCV:  ",CHAR(34),INDEX(Variables[Variable Name],$A3878),CHAR(34),
", VariableDefinition:  ",CHAR(34),INDEX(Variables[Variable Definition],$A3878),CHAR(34),
", SpecciationCV:  ",CHAR(34),INDEX(Variables[Speciation],$A3878),CHAR(34),
", NoDataValue:  ",CHAR(34),INDEX(Variables[No Data Value],$A3878),CHAR(34),"}"))</f>
        <v>#REF!</v>
      </c>
    </row>
    <row r="3879" spans="1:17" x14ac:dyDescent="0.25">
      <c r="A3879">
        <v>3876</v>
      </c>
      <c r="D3879" t="e">
        <f>IF(INDEX(People[First Name],$A3879)="","",
CONCATENATE("  - &amp;PersonID",TEXT($A3879,"0000"),
" {","PersonFirstName:  ",CHAR(34),INDEX(People[First Name],$A3879),CHAR(34),
", PersonMiddleName:  ",CHAR(34),INDEX(People[Middle Name],$A3879),CHAR(34),
", PersonLastName:  ",CHAR(34),INDEX(People[Last Name],$A3879),CHAR(34),"}"))</f>
        <v>#REF!</v>
      </c>
      <c r="E3879" t="e">
        <f>IF(INDEX(Organizations[Organization Type '[CV']],$A3879)="","",
CONCATENATE("  - &amp;OrganizationID",TEXT($A3879,"0000"),
" {","OrganizationTypeCV:  ",CHAR(34),INDEX(Organizations[Organization Type '[CV']],$A3879),CHAR(34),
", OrganizationCode:  ",CHAR(34),INDEX(Organizations[Organization Code],$A3879),CHAR(34),
", OrganizationName:  ",CHAR(34),INDEX(Organizations[Organization Name],$A3879),CHAR(34),
", OrganizationDescription:  ",CHAR(34),INDEX(Organizations[Organization Description],$A3879),CHAR(34),
", OrganizationLink:  ",CHAR(34),INDEX(Organizations[Organization Link],$A3879),CHAR(34),"}"))</f>
        <v>#REF!</v>
      </c>
      <c r="F3879" t="e">
        <f>IF(INDEX(People[First Name],$A3879)="","",
CONCATENATE("  - &amp;AffiliationID",TEXT($A3879,"0000"),
" {PersonID: *PersonID",TEXT($A3879,"0000"),
", OrganizationID: *OrganizationID",TEXT(MATCH(INDEX(People[Organization Name],$A3879),Organizations[Organization Name],0),"0000"),
", IsPrimaryOrganizationContact: , AffiliationStartDate: , AffiliationEndDate: , PrimaryPhone: ",
", PrimaryEmail: ",CHAR(34),INDEX(People[Primary Email],$A3879),CHAR(34),
", PrimaryAddress: ",CHAR(34),INDEX(People[Primary Address],$A3879),CHAR(34),
", PersonLink: }"))</f>
        <v>#REF!</v>
      </c>
      <c r="H3879" t="e">
        <f>IF(COUNTA(CitationInformation)=0,"",IF(INDEX(AuthorList[Author Name],$A3879)="","",
CONCATENATE("  - &amp;AuthorListID",TEXT($A3879,"0000"),
"  {CitationID: *CitationID0001",
", PersonID: *PersonID",TEXT(MATCH(INDEX(AuthorList[Author Name],$A3879),People[Full Name],0),"0000"),
", AuthorOrder: ",INDEX(AuthorList[Author Number],$A3879),"}")))</f>
        <v>#REF!</v>
      </c>
      <c r="K3879" t="e">
        <f>IF(INDEX(SamplingFeatures[Feature Code],$A3879)="","",
CONCATENATE("  - &amp;SamplingFeatureID",TEXT($A3879,"0000"),
" {","SamplingFeatureUUID:  ",CHAR(34),INDEX(SamplingFeatures[Sampling Feature UUID],$A3879),CHAR(34),
", SamplingFeatureTypeCV:  ",CHAR(34),INDEX(SamplingFeatures[Sampling Feature Type],$A3879),CHAR(34),
", SamplingFeatureCode:  ",CHAR(34),INDEX(SamplingFeatures[Feature Code],$A3879),CHAR(34),
", SamplingFeatureName:  ",CHAR(34),INDEX(SamplingFeatures[Feature Name],$A3879),CHAR(34),
", SamplingFeatureDescription:  ",CHAR(34),INDEX(SamplingFeatures[Feature Description],$A3879),CHAR(34),
", SamplingFeatureGeotypeCV:  ",CHAR(34),INDEX(SamplingFeatures[Feature Geo Type],$A3879),CHAR(34),
", FeatureGeometry:  ",CHAR(34),INDEX(SamplingFeatures[Feature Geometry],$A3879),CHAR(34),
", Elevation_m:  ",CHAR(34),INDEX(SamplingFeatures[Elevation_m],$A3879),CHAR(34),
", ElevationDatumCV:  ",CHAR(34),ElevationDatum,CHAR(34),"}"))</f>
        <v>#REF!</v>
      </c>
      <c r="L3879" t="e">
        <f>IF(INDEX(SamplingFeatures[Sampling Feature Type],$A3879)&lt;&gt;"Site","",
CONCATENATE("  - &amp;SiteID",TEXT(SUMPRODUCT(--($L$3:$L3878&lt;&gt;"")),"0000"),
" {","SamplingFeatureID:  *SamplingFeatureID",TEXT($A3879,"0000"),
", SiteTypeCV:  ",CHAR(34),INDEX(Sites[Site Type],$A3879),CHAR(34),
", Latitude:  ",INDEX(Sites[Latitude],$A3879),
", Longitude:  ",INDEX(Sites[Longitude],$A3879),
", SRSName:  ",CHAR(34),LatLonDatum,CHAR(34),"}"))</f>
        <v>#REF!</v>
      </c>
      <c r="M3879" t="e">
        <f>IF(INDEX(SamplingFeatures[Sampling Feature Type],$A3879)&lt;&gt;"Specimen","",
CONCATENATE("  - &amp;SpecimenID",TEXT(SUMPRODUCT(--($M$3:$M3878&lt;&gt;"")),"0000"),
" {","SamplingFeatureID:  *SamplingFeatureID",TEXT($A3879,"0000"),
", SpecimenTypeCV:  ",CHAR(34),INDEX(Specimens[Specimen Type],$A3879),CHAR(34),
", SpecimenMediumCV:  ",INDEX(Specimens[Specimen Medium],$A3879),
", IsFieldSpecimen:  ",CHAR(34),INDEX(Specimens[Is Field Specimen?],$A3879),CHAR(34),"}"))</f>
        <v>#REF!</v>
      </c>
      <c r="N3879" t="e">
        <f>IF(COUNTA(SpatialOffsets[])=0,"", IF(INDEX(SpatialOffsets[Spatial Offset Type],$A3879)="","",
CONCATENATE("  - &amp;SpatialOffsetID",TEXT($A3879,"0000"),
" {","SpatialOffsetTypeCV:  ",CHAR(34),INDEX(SpatialOffsets[Spatial Offset Type],$A3879),CHAR(34),
", Offset1Value:  ",INDEX(SpatialOffsets[Offset 1 Value],$A3879),
", Offset1UnitID:  ",CHAR(34),INDEX(SpatialOffsets[Offset 1 Unit],$A3879),CHAR(34),
", Offset2Value:  ",INDEX(SpatialOffsets[Offset 2 Value],$A3879),
", Offset2UnitID:  ",CHAR(34),INDEX(SpatialOffsets[Offset 2 Unit],$A3879),CHAR(34),
", Offset3Value:  ",INDEX(SpatialOffsets[Offset 3 Value],$A3879),
", Offset3UnitID:  ",CHAR(34),INDEX(SpatialOffsets[Offset 3 Unit],$A3879),CHAR(34),,"}")))</f>
        <v>#REF!</v>
      </c>
      <c r="O3879" t="e">
        <f>IF(COUNTA(RelatedFeatures[])=0,"", IF(INDEX(RelatedFeatures[First Sampling Feature Code],$A3879)="","",
CONCATENATE("  - &amp;RelationID",TEXT($A3879,"0000"),
" {","SamplingFeatureID:  *SamplingFeatureID",TEXT(MATCH(INDEX(RelatedFeatures[First Sampling Feature Code],$A3879),SamplingFeatures[Feature Code],0),"0000"),
", RelationshipTypeCV:  ",CHAR(34),INDEX(RelatedFeatures[Relationship Type],$A3879),CHAR(34),
", RelatedFeatureID: *SamplingFeatureID",TEXT(MATCH(INDEX(RelatedFeatures[Second Sampling Feature Code],$A3879),SamplingFeatures[Feature Code],0),"0000"),
", SpatialOffsetID:  ",IF(INDEX(RelatedFeatures[Offset Number],$A3879)="","",CONCATENATE("*SpatialOffsetID",TEXT(INDEX(RelatedFeatures[Offset Number],$A3879),"0000"))),"}")))</f>
        <v>#REF!</v>
      </c>
      <c r="P3879" t="e">
        <f>IF(INDEX(Methods[Method Type],$A3879)="","",
CONCATENATE("  - &amp;MethodID",TEXT($A3879,"0000"),
" {","MethodTypeCV:  ",CHAR(34),INDEX(Methods[Method Type],$A3879),CHAR(34),
", MethodCode:  ",CHAR(34),INDEX(Methods[Method Code],$A3879),CHAR(34),
", MethodName:  ",CHAR(34),INDEX(Methods[Method Name],$A3879),CHAR(34),
", MethodDescription:  ",CHAR(34),INDEX(Methods[Method Description],$A3879),CHAR(34),
", MethodLink:  ",CHAR(34),INDEX(Methods[Method Link],$A3879),CHAR(34),
", OrganizationID: *OrganizationID",TEXT(MATCH(INDEX(Methods[Organization Name],$A3879),Organizations[Organization Name],0),"0000"),"}"))</f>
        <v>#REF!</v>
      </c>
      <c r="Q3879" t="e">
        <f>IF(INDEX(Variables[Variable Type],$A3879)="","",
CONCATENATE("  - &amp;VariableID",TEXT($A3879,"0000"),
" {","VariableTypeCV:  ",CHAR(34),INDEX(Variables[Variable Type],$A3879),CHAR(34),
", VariableCode:  ",CHAR(34),INDEX(Variables[Variable Code],$A3879),CHAR(34),
", VariableNameCV:  ",CHAR(34),INDEX(Variables[Variable Name],$A3879),CHAR(34),
", VariableDefinition:  ",CHAR(34),INDEX(Variables[Variable Definition],$A3879),CHAR(34),
", SpecciationCV:  ",CHAR(34),INDEX(Variables[Speciation],$A3879),CHAR(34),
", NoDataValue:  ",CHAR(34),INDEX(Variables[No Data Value],$A3879),CHAR(34),"}"))</f>
        <v>#REF!</v>
      </c>
    </row>
    <row r="3880" spans="1:17" x14ac:dyDescent="0.25">
      <c r="A3880">
        <v>3877</v>
      </c>
      <c r="D3880" t="e">
        <f>IF(INDEX(People[First Name],$A3880)="","",
CONCATENATE("  - &amp;PersonID",TEXT($A3880,"0000"),
" {","PersonFirstName:  ",CHAR(34),INDEX(People[First Name],$A3880),CHAR(34),
", PersonMiddleName:  ",CHAR(34),INDEX(People[Middle Name],$A3880),CHAR(34),
", PersonLastName:  ",CHAR(34),INDEX(People[Last Name],$A3880),CHAR(34),"}"))</f>
        <v>#REF!</v>
      </c>
      <c r="E3880" t="e">
        <f>IF(INDEX(Organizations[Organization Type '[CV']],$A3880)="","",
CONCATENATE("  - &amp;OrganizationID",TEXT($A3880,"0000"),
" {","OrganizationTypeCV:  ",CHAR(34),INDEX(Organizations[Organization Type '[CV']],$A3880),CHAR(34),
", OrganizationCode:  ",CHAR(34),INDEX(Organizations[Organization Code],$A3880),CHAR(34),
", OrganizationName:  ",CHAR(34),INDEX(Organizations[Organization Name],$A3880),CHAR(34),
", OrganizationDescription:  ",CHAR(34),INDEX(Organizations[Organization Description],$A3880),CHAR(34),
", OrganizationLink:  ",CHAR(34),INDEX(Organizations[Organization Link],$A3880),CHAR(34),"}"))</f>
        <v>#REF!</v>
      </c>
      <c r="F3880" t="e">
        <f>IF(INDEX(People[First Name],$A3880)="","",
CONCATENATE("  - &amp;AffiliationID",TEXT($A3880,"0000"),
" {PersonID: *PersonID",TEXT($A3880,"0000"),
", OrganizationID: *OrganizationID",TEXT(MATCH(INDEX(People[Organization Name],$A3880),Organizations[Organization Name],0),"0000"),
", IsPrimaryOrganizationContact: , AffiliationStartDate: , AffiliationEndDate: , PrimaryPhone: ",
", PrimaryEmail: ",CHAR(34),INDEX(People[Primary Email],$A3880),CHAR(34),
", PrimaryAddress: ",CHAR(34),INDEX(People[Primary Address],$A3880),CHAR(34),
", PersonLink: }"))</f>
        <v>#REF!</v>
      </c>
      <c r="H3880" t="e">
        <f>IF(COUNTA(CitationInformation)=0,"",IF(INDEX(AuthorList[Author Name],$A3880)="","",
CONCATENATE("  - &amp;AuthorListID",TEXT($A3880,"0000"),
"  {CitationID: *CitationID0001",
", PersonID: *PersonID",TEXT(MATCH(INDEX(AuthorList[Author Name],$A3880),People[Full Name],0),"0000"),
", AuthorOrder: ",INDEX(AuthorList[Author Number],$A3880),"}")))</f>
        <v>#REF!</v>
      </c>
      <c r="K3880" t="e">
        <f>IF(INDEX(SamplingFeatures[Feature Code],$A3880)="","",
CONCATENATE("  - &amp;SamplingFeatureID",TEXT($A3880,"0000"),
" {","SamplingFeatureUUID:  ",CHAR(34),INDEX(SamplingFeatures[Sampling Feature UUID],$A3880),CHAR(34),
", SamplingFeatureTypeCV:  ",CHAR(34),INDEX(SamplingFeatures[Sampling Feature Type],$A3880),CHAR(34),
", SamplingFeatureCode:  ",CHAR(34),INDEX(SamplingFeatures[Feature Code],$A3880),CHAR(34),
", SamplingFeatureName:  ",CHAR(34),INDEX(SamplingFeatures[Feature Name],$A3880),CHAR(34),
", SamplingFeatureDescription:  ",CHAR(34),INDEX(SamplingFeatures[Feature Description],$A3880),CHAR(34),
", SamplingFeatureGeotypeCV:  ",CHAR(34),INDEX(SamplingFeatures[Feature Geo Type],$A3880),CHAR(34),
", FeatureGeometry:  ",CHAR(34),INDEX(SamplingFeatures[Feature Geometry],$A3880),CHAR(34),
", Elevation_m:  ",CHAR(34),INDEX(SamplingFeatures[Elevation_m],$A3880),CHAR(34),
", ElevationDatumCV:  ",CHAR(34),ElevationDatum,CHAR(34),"}"))</f>
        <v>#REF!</v>
      </c>
      <c r="L3880" t="e">
        <f>IF(INDEX(SamplingFeatures[Sampling Feature Type],$A3880)&lt;&gt;"Site","",
CONCATENATE("  - &amp;SiteID",TEXT(SUMPRODUCT(--($L$3:$L3879&lt;&gt;"")),"0000"),
" {","SamplingFeatureID:  *SamplingFeatureID",TEXT($A3880,"0000"),
", SiteTypeCV:  ",CHAR(34),INDEX(Sites[Site Type],$A3880),CHAR(34),
", Latitude:  ",INDEX(Sites[Latitude],$A3880),
", Longitude:  ",INDEX(Sites[Longitude],$A3880),
", SRSName:  ",CHAR(34),LatLonDatum,CHAR(34),"}"))</f>
        <v>#REF!</v>
      </c>
      <c r="M3880" t="e">
        <f>IF(INDEX(SamplingFeatures[Sampling Feature Type],$A3880)&lt;&gt;"Specimen","",
CONCATENATE("  - &amp;SpecimenID",TEXT(SUMPRODUCT(--($M$3:$M3879&lt;&gt;"")),"0000"),
" {","SamplingFeatureID:  *SamplingFeatureID",TEXT($A3880,"0000"),
", SpecimenTypeCV:  ",CHAR(34),INDEX(Specimens[Specimen Type],$A3880),CHAR(34),
", SpecimenMediumCV:  ",INDEX(Specimens[Specimen Medium],$A3880),
", IsFieldSpecimen:  ",CHAR(34),INDEX(Specimens[Is Field Specimen?],$A3880),CHAR(34),"}"))</f>
        <v>#REF!</v>
      </c>
      <c r="N3880" t="e">
        <f>IF(COUNTA(SpatialOffsets[])=0,"", IF(INDEX(SpatialOffsets[Spatial Offset Type],$A3880)="","",
CONCATENATE("  - &amp;SpatialOffsetID",TEXT($A3880,"0000"),
" {","SpatialOffsetTypeCV:  ",CHAR(34),INDEX(SpatialOffsets[Spatial Offset Type],$A3880),CHAR(34),
", Offset1Value:  ",INDEX(SpatialOffsets[Offset 1 Value],$A3880),
", Offset1UnitID:  ",CHAR(34),INDEX(SpatialOffsets[Offset 1 Unit],$A3880),CHAR(34),
", Offset2Value:  ",INDEX(SpatialOffsets[Offset 2 Value],$A3880),
", Offset2UnitID:  ",CHAR(34),INDEX(SpatialOffsets[Offset 2 Unit],$A3880),CHAR(34),
", Offset3Value:  ",INDEX(SpatialOffsets[Offset 3 Value],$A3880),
", Offset3UnitID:  ",CHAR(34),INDEX(SpatialOffsets[Offset 3 Unit],$A3880),CHAR(34),,"}")))</f>
        <v>#REF!</v>
      </c>
      <c r="O3880" t="e">
        <f>IF(COUNTA(RelatedFeatures[])=0,"", IF(INDEX(RelatedFeatures[First Sampling Feature Code],$A3880)="","",
CONCATENATE("  - &amp;RelationID",TEXT($A3880,"0000"),
" {","SamplingFeatureID:  *SamplingFeatureID",TEXT(MATCH(INDEX(RelatedFeatures[First Sampling Feature Code],$A3880),SamplingFeatures[Feature Code],0),"0000"),
", RelationshipTypeCV:  ",CHAR(34),INDEX(RelatedFeatures[Relationship Type],$A3880),CHAR(34),
", RelatedFeatureID: *SamplingFeatureID",TEXT(MATCH(INDEX(RelatedFeatures[Second Sampling Feature Code],$A3880),SamplingFeatures[Feature Code],0),"0000"),
", SpatialOffsetID:  ",IF(INDEX(RelatedFeatures[Offset Number],$A3880)="","",CONCATENATE("*SpatialOffsetID",TEXT(INDEX(RelatedFeatures[Offset Number],$A3880),"0000"))),"}")))</f>
        <v>#REF!</v>
      </c>
      <c r="P3880" t="e">
        <f>IF(INDEX(Methods[Method Type],$A3880)="","",
CONCATENATE("  - &amp;MethodID",TEXT($A3880,"0000"),
" {","MethodTypeCV:  ",CHAR(34),INDEX(Methods[Method Type],$A3880),CHAR(34),
", MethodCode:  ",CHAR(34),INDEX(Methods[Method Code],$A3880),CHAR(34),
", MethodName:  ",CHAR(34),INDEX(Methods[Method Name],$A3880),CHAR(34),
", MethodDescription:  ",CHAR(34),INDEX(Methods[Method Description],$A3880),CHAR(34),
", MethodLink:  ",CHAR(34),INDEX(Methods[Method Link],$A3880),CHAR(34),
", OrganizationID: *OrganizationID",TEXT(MATCH(INDEX(Methods[Organization Name],$A3880),Organizations[Organization Name],0),"0000"),"}"))</f>
        <v>#REF!</v>
      </c>
      <c r="Q3880" t="e">
        <f>IF(INDEX(Variables[Variable Type],$A3880)="","",
CONCATENATE("  - &amp;VariableID",TEXT($A3880,"0000"),
" {","VariableTypeCV:  ",CHAR(34),INDEX(Variables[Variable Type],$A3880),CHAR(34),
", VariableCode:  ",CHAR(34),INDEX(Variables[Variable Code],$A3880),CHAR(34),
", VariableNameCV:  ",CHAR(34),INDEX(Variables[Variable Name],$A3880),CHAR(34),
", VariableDefinition:  ",CHAR(34),INDEX(Variables[Variable Definition],$A3880),CHAR(34),
", SpecciationCV:  ",CHAR(34),INDEX(Variables[Speciation],$A3880),CHAR(34),
", NoDataValue:  ",CHAR(34),INDEX(Variables[No Data Value],$A3880),CHAR(34),"}"))</f>
        <v>#REF!</v>
      </c>
    </row>
    <row r="3881" spans="1:17" x14ac:dyDescent="0.25">
      <c r="A3881">
        <v>3878</v>
      </c>
      <c r="D3881" t="e">
        <f>IF(INDEX(People[First Name],$A3881)="","",
CONCATENATE("  - &amp;PersonID",TEXT($A3881,"0000"),
" {","PersonFirstName:  ",CHAR(34),INDEX(People[First Name],$A3881),CHAR(34),
", PersonMiddleName:  ",CHAR(34),INDEX(People[Middle Name],$A3881),CHAR(34),
", PersonLastName:  ",CHAR(34),INDEX(People[Last Name],$A3881),CHAR(34),"}"))</f>
        <v>#REF!</v>
      </c>
      <c r="E3881" t="e">
        <f>IF(INDEX(Organizations[Organization Type '[CV']],$A3881)="","",
CONCATENATE("  - &amp;OrganizationID",TEXT($A3881,"0000"),
" {","OrganizationTypeCV:  ",CHAR(34),INDEX(Organizations[Organization Type '[CV']],$A3881),CHAR(34),
", OrganizationCode:  ",CHAR(34),INDEX(Organizations[Organization Code],$A3881),CHAR(34),
", OrganizationName:  ",CHAR(34),INDEX(Organizations[Organization Name],$A3881),CHAR(34),
", OrganizationDescription:  ",CHAR(34),INDEX(Organizations[Organization Description],$A3881),CHAR(34),
", OrganizationLink:  ",CHAR(34),INDEX(Organizations[Organization Link],$A3881),CHAR(34),"}"))</f>
        <v>#REF!</v>
      </c>
      <c r="F3881" t="e">
        <f>IF(INDEX(People[First Name],$A3881)="","",
CONCATENATE("  - &amp;AffiliationID",TEXT($A3881,"0000"),
" {PersonID: *PersonID",TEXT($A3881,"0000"),
", OrganizationID: *OrganizationID",TEXT(MATCH(INDEX(People[Organization Name],$A3881),Organizations[Organization Name],0),"0000"),
", IsPrimaryOrganizationContact: , AffiliationStartDate: , AffiliationEndDate: , PrimaryPhone: ",
", PrimaryEmail: ",CHAR(34),INDEX(People[Primary Email],$A3881),CHAR(34),
", PrimaryAddress: ",CHAR(34),INDEX(People[Primary Address],$A3881),CHAR(34),
", PersonLink: }"))</f>
        <v>#REF!</v>
      </c>
      <c r="H3881" t="e">
        <f>IF(COUNTA(CitationInformation)=0,"",IF(INDEX(AuthorList[Author Name],$A3881)="","",
CONCATENATE("  - &amp;AuthorListID",TEXT($A3881,"0000"),
"  {CitationID: *CitationID0001",
", PersonID: *PersonID",TEXT(MATCH(INDEX(AuthorList[Author Name],$A3881),People[Full Name],0),"0000"),
", AuthorOrder: ",INDEX(AuthorList[Author Number],$A3881),"}")))</f>
        <v>#REF!</v>
      </c>
      <c r="K3881" t="e">
        <f>IF(INDEX(SamplingFeatures[Feature Code],$A3881)="","",
CONCATENATE("  - &amp;SamplingFeatureID",TEXT($A3881,"0000"),
" {","SamplingFeatureUUID:  ",CHAR(34),INDEX(SamplingFeatures[Sampling Feature UUID],$A3881),CHAR(34),
", SamplingFeatureTypeCV:  ",CHAR(34),INDEX(SamplingFeatures[Sampling Feature Type],$A3881),CHAR(34),
", SamplingFeatureCode:  ",CHAR(34),INDEX(SamplingFeatures[Feature Code],$A3881),CHAR(34),
", SamplingFeatureName:  ",CHAR(34),INDEX(SamplingFeatures[Feature Name],$A3881),CHAR(34),
", SamplingFeatureDescription:  ",CHAR(34),INDEX(SamplingFeatures[Feature Description],$A3881),CHAR(34),
", SamplingFeatureGeotypeCV:  ",CHAR(34),INDEX(SamplingFeatures[Feature Geo Type],$A3881),CHAR(34),
", FeatureGeometry:  ",CHAR(34),INDEX(SamplingFeatures[Feature Geometry],$A3881),CHAR(34),
", Elevation_m:  ",CHAR(34),INDEX(SamplingFeatures[Elevation_m],$A3881),CHAR(34),
", ElevationDatumCV:  ",CHAR(34),ElevationDatum,CHAR(34),"}"))</f>
        <v>#REF!</v>
      </c>
      <c r="L3881" t="e">
        <f>IF(INDEX(SamplingFeatures[Sampling Feature Type],$A3881)&lt;&gt;"Site","",
CONCATENATE("  - &amp;SiteID",TEXT(SUMPRODUCT(--($L$3:$L3880&lt;&gt;"")),"0000"),
" {","SamplingFeatureID:  *SamplingFeatureID",TEXT($A3881,"0000"),
", SiteTypeCV:  ",CHAR(34),INDEX(Sites[Site Type],$A3881),CHAR(34),
", Latitude:  ",INDEX(Sites[Latitude],$A3881),
", Longitude:  ",INDEX(Sites[Longitude],$A3881),
", SRSName:  ",CHAR(34),LatLonDatum,CHAR(34),"}"))</f>
        <v>#REF!</v>
      </c>
      <c r="M3881" t="e">
        <f>IF(INDEX(SamplingFeatures[Sampling Feature Type],$A3881)&lt;&gt;"Specimen","",
CONCATENATE("  - &amp;SpecimenID",TEXT(SUMPRODUCT(--($M$3:$M3880&lt;&gt;"")),"0000"),
" {","SamplingFeatureID:  *SamplingFeatureID",TEXT($A3881,"0000"),
", SpecimenTypeCV:  ",CHAR(34),INDEX(Specimens[Specimen Type],$A3881),CHAR(34),
", SpecimenMediumCV:  ",INDEX(Specimens[Specimen Medium],$A3881),
", IsFieldSpecimen:  ",CHAR(34),INDEX(Specimens[Is Field Specimen?],$A3881),CHAR(34),"}"))</f>
        <v>#REF!</v>
      </c>
      <c r="N3881" t="e">
        <f>IF(COUNTA(SpatialOffsets[])=0,"", IF(INDEX(SpatialOffsets[Spatial Offset Type],$A3881)="","",
CONCATENATE("  - &amp;SpatialOffsetID",TEXT($A3881,"0000"),
" {","SpatialOffsetTypeCV:  ",CHAR(34),INDEX(SpatialOffsets[Spatial Offset Type],$A3881),CHAR(34),
", Offset1Value:  ",INDEX(SpatialOffsets[Offset 1 Value],$A3881),
", Offset1UnitID:  ",CHAR(34),INDEX(SpatialOffsets[Offset 1 Unit],$A3881),CHAR(34),
", Offset2Value:  ",INDEX(SpatialOffsets[Offset 2 Value],$A3881),
", Offset2UnitID:  ",CHAR(34),INDEX(SpatialOffsets[Offset 2 Unit],$A3881),CHAR(34),
", Offset3Value:  ",INDEX(SpatialOffsets[Offset 3 Value],$A3881),
", Offset3UnitID:  ",CHAR(34),INDEX(SpatialOffsets[Offset 3 Unit],$A3881),CHAR(34),,"}")))</f>
        <v>#REF!</v>
      </c>
      <c r="O3881" t="e">
        <f>IF(COUNTA(RelatedFeatures[])=0,"", IF(INDEX(RelatedFeatures[First Sampling Feature Code],$A3881)="","",
CONCATENATE("  - &amp;RelationID",TEXT($A3881,"0000"),
" {","SamplingFeatureID:  *SamplingFeatureID",TEXT(MATCH(INDEX(RelatedFeatures[First Sampling Feature Code],$A3881),SamplingFeatures[Feature Code],0),"0000"),
", RelationshipTypeCV:  ",CHAR(34),INDEX(RelatedFeatures[Relationship Type],$A3881),CHAR(34),
", RelatedFeatureID: *SamplingFeatureID",TEXT(MATCH(INDEX(RelatedFeatures[Second Sampling Feature Code],$A3881),SamplingFeatures[Feature Code],0),"0000"),
", SpatialOffsetID:  ",IF(INDEX(RelatedFeatures[Offset Number],$A3881)="","",CONCATENATE("*SpatialOffsetID",TEXT(INDEX(RelatedFeatures[Offset Number],$A3881),"0000"))),"}")))</f>
        <v>#REF!</v>
      </c>
      <c r="P3881" t="e">
        <f>IF(INDEX(Methods[Method Type],$A3881)="","",
CONCATENATE("  - &amp;MethodID",TEXT($A3881,"0000"),
" {","MethodTypeCV:  ",CHAR(34),INDEX(Methods[Method Type],$A3881),CHAR(34),
", MethodCode:  ",CHAR(34),INDEX(Methods[Method Code],$A3881),CHAR(34),
", MethodName:  ",CHAR(34),INDEX(Methods[Method Name],$A3881),CHAR(34),
", MethodDescription:  ",CHAR(34),INDEX(Methods[Method Description],$A3881),CHAR(34),
", MethodLink:  ",CHAR(34),INDEX(Methods[Method Link],$A3881),CHAR(34),
", OrganizationID: *OrganizationID",TEXT(MATCH(INDEX(Methods[Organization Name],$A3881),Organizations[Organization Name],0),"0000"),"}"))</f>
        <v>#REF!</v>
      </c>
      <c r="Q3881" t="e">
        <f>IF(INDEX(Variables[Variable Type],$A3881)="","",
CONCATENATE("  - &amp;VariableID",TEXT($A3881,"0000"),
" {","VariableTypeCV:  ",CHAR(34),INDEX(Variables[Variable Type],$A3881),CHAR(34),
", VariableCode:  ",CHAR(34),INDEX(Variables[Variable Code],$A3881),CHAR(34),
", VariableNameCV:  ",CHAR(34),INDEX(Variables[Variable Name],$A3881),CHAR(34),
", VariableDefinition:  ",CHAR(34),INDEX(Variables[Variable Definition],$A3881),CHAR(34),
", SpecciationCV:  ",CHAR(34),INDEX(Variables[Speciation],$A3881),CHAR(34),
", NoDataValue:  ",CHAR(34),INDEX(Variables[No Data Value],$A3881),CHAR(34),"}"))</f>
        <v>#REF!</v>
      </c>
    </row>
    <row r="3882" spans="1:17" x14ac:dyDescent="0.25">
      <c r="A3882">
        <v>3879</v>
      </c>
      <c r="D3882" t="e">
        <f>IF(INDEX(People[First Name],$A3882)="","",
CONCATENATE("  - &amp;PersonID",TEXT($A3882,"0000"),
" {","PersonFirstName:  ",CHAR(34),INDEX(People[First Name],$A3882),CHAR(34),
", PersonMiddleName:  ",CHAR(34),INDEX(People[Middle Name],$A3882),CHAR(34),
", PersonLastName:  ",CHAR(34),INDEX(People[Last Name],$A3882),CHAR(34),"}"))</f>
        <v>#REF!</v>
      </c>
      <c r="E3882" t="e">
        <f>IF(INDEX(Organizations[Organization Type '[CV']],$A3882)="","",
CONCATENATE("  - &amp;OrganizationID",TEXT($A3882,"0000"),
" {","OrganizationTypeCV:  ",CHAR(34),INDEX(Organizations[Organization Type '[CV']],$A3882),CHAR(34),
", OrganizationCode:  ",CHAR(34),INDEX(Organizations[Organization Code],$A3882),CHAR(34),
", OrganizationName:  ",CHAR(34),INDEX(Organizations[Organization Name],$A3882),CHAR(34),
", OrganizationDescription:  ",CHAR(34),INDEX(Organizations[Organization Description],$A3882),CHAR(34),
", OrganizationLink:  ",CHAR(34),INDEX(Organizations[Organization Link],$A3882),CHAR(34),"}"))</f>
        <v>#REF!</v>
      </c>
      <c r="F3882" t="e">
        <f>IF(INDEX(People[First Name],$A3882)="","",
CONCATENATE("  - &amp;AffiliationID",TEXT($A3882,"0000"),
" {PersonID: *PersonID",TEXT($A3882,"0000"),
", OrganizationID: *OrganizationID",TEXT(MATCH(INDEX(People[Organization Name],$A3882),Organizations[Organization Name],0),"0000"),
", IsPrimaryOrganizationContact: , AffiliationStartDate: , AffiliationEndDate: , PrimaryPhone: ",
", PrimaryEmail: ",CHAR(34),INDEX(People[Primary Email],$A3882),CHAR(34),
", PrimaryAddress: ",CHAR(34),INDEX(People[Primary Address],$A3882),CHAR(34),
", PersonLink: }"))</f>
        <v>#REF!</v>
      </c>
      <c r="H3882" t="e">
        <f>IF(COUNTA(CitationInformation)=0,"",IF(INDEX(AuthorList[Author Name],$A3882)="","",
CONCATENATE("  - &amp;AuthorListID",TEXT($A3882,"0000"),
"  {CitationID: *CitationID0001",
", PersonID: *PersonID",TEXT(MATCH(INDEX(AuthorList[Author Name],$A3882),People[Full Name],0),"0000"),
", AuthorOrder: ",INDEX(AuthorList[Author Number],$A3882),"}")))</f>
        <v>#REF!</v>
      </c>
      <c r="K3882" t="e">
        <f>IF(INDEX(SamplingFeatures[Feature Code],$A3882)="","",
CONCATENATE("  - &amp;SamplingFeatureID",TEXT($A3882,"0000"),
" {","SamplingFeatureUUID:  ",CHAR(34),INDEX(SamplingFeatures[Sampling Feature UUID],$A3882),CHAR(34),
", SamplingFeatureTypeCV:  ",CHAR(34),INDEX(SamplingFeatures[Sampling Feature Type],$A3882),CHAR(34),
", SamplingFeatureCode:  ",CHAR(34),INDEX(SamplingFeatures[Feature Code],$A3882),CHAR(34),
", SamplingFeatureName:  ",CHAR(34),INDEX(SamplingFeatures[Feature Name],$A3882),CHAR(34),
", SamplingFeatureDescription:  ",CHAR(34),INDEX(SamplingFeatures[Feature Description],$A3882),CHAR(34),
", SamplingFeatureGeotypeCV:  ",CHAR(34),INDEX(SamplingFeatures[Feature Geo Type],$A3882),CHAR(34),
", FeatureGeometry:  ",CHAR(34),INDEX(SamplingFeatures[Feature Geometry],$A3882),CHAR(34),
", Elevation_m:  ",CHAR(34),INDEX(SamplingFeatures[Elevation_m],$A3882),CHAR(34),
", ElevationDatumCV:  ",CHAR(34),ElevationDatum,CHAR(34),"}"))</f>
        <v>#REF!</v>
      </c>
      <c r="L3882" t="e">
        <f>IF(INDEX(SamplingFeatures[Sampling Feature Type],$A3882)&lt;&gt;"Site","",
CONCATENATE("  - &amp;SiteID",TEXT(SUMPRODUCT(--($L$3:$L3881&lt;&gt;"")),"0000"),
" {","SamplingFeatureID:  *SamplingFeatureID",TEXT($A3882,"0000"),
", SiteTypeCV:  ",CHAR(34),INDEX(Sites[Site Type],$A3882),CHAR(34),
", Latitude:  ",INDEX(Sites[Latitude],$A3882),
", Longitude:  ",INDEX(Sites[Longitude],$A3882),
", SRSName:  ",CHAR(34),LatLonDatum,CHAR(34),"}"))</f>
        <v>#REF!</v>
      </c>
      <c r="M3882" t="e">
        <f>IF(INDEX(SamplingFeatures[Sampling Feature Type],$A3882)&lt;&gt;"Specimen","",
CONCATENATE("  - &amp;SpecimenID",TEXT(SUMPRODUCT(--($M$3:$M3881&lt;&gt;"")),"0000"),
" {","SamplingFeatureID:  *SamplingFeatureID",TEXT($A3882,"0000"),
", SpecimenTypeCV:  ",CHAR(34),INDEX(Specimens[Specimen Type],$A3882),CHAR(34),
", SpecimenMediumCV:  ",INDEX(Specimens[Specimen Medium],$A3882),
", IsFieldSpecimen:  ",CHAR(34),INDEX(Specimens[Is Field Specimen?],$A3882),CHAR(34),"}"))</f>
        <v>#REF!</v>
      </c>
      <c r="N3882" t="e">
        <f>IF(COUNTA(SpatialOffsets[])=0,"", IF(INDEX(SpatialOffsets[Spatial Offset Type],$A3882)="","",
CONCATENATE("  - &amp;SpatialOffsetID",TEXT($A3882,"0000"),
" {","SpatialOffsetTypeCV:  ",CHAR(34),INDEX(SpatialOffsets[Spatial Offset Type],$A3882),CHAR(34),
", Offset1Value:  ",INDEX(SpatialOffsets[Offset 1 Value],$A3882),
", Offset1UnitID:  ",CHAR(34),INDEX(SpatialOffsets[Offset 1 Unit],$A3882),CHAR(34),
", Offset2Value:  ",INDEX(SpatialOffsets[Offset 2 Value],$A3882),
", Offset2UnitID:  ",CHAR(34),INDEX(SpatialOffsets[Offset 2 Unit],$A3882),CHAR(34),
", Offset3Value:  ",INDEX(SpatialOffsets[Offset 3 Value],$A3882),
", Offset3UnitID:  ",CHAR(34),INDEX(SpatialOffsets[Offset 3 Unit],$A3882),CHAR(34),,"}")))</f>
        <v>#REF!</v>
      </c>
      <c r="O3882" t="e">
        <f>IF(COUNTA(RelatedFeatures[])=0,"", IF(INDEX(RelatedFeatures[First Sampling Feature Code],$A3882)="","",
CONCATENATE("  - &amp;RelationID",TEXT($A3882,"0000"),
" {","SamplingFeatureID:  *SamplingFeatureID",TEXT(MATCH(INDEX(RelatedFeatures[First Sampling Feature Code],$A3882),SamplingFeatures[Feature Code],0),"0000"),
", RelationshipTypeCV:  ",CHAR(34),INDEX(RelatedFeatures[Relationship Type],$A3882),CHAR(34),
", RelatedFeatureID: *SamplingFeatureID",TEXT(MATCH(INDEX(RelatedFeatures[Second Sampling Feature Code],$A3882),SamplingFeatures[Feature Code],0),"0000"),
", SpatialOffsetID:  ",IF(INDEX(RelatedFeatures[Offset Number],$A3882)="","",CONCATENATE("*SpatialOffsetID",TEXT(INDEX(RelatedFeatures[Offset Number],$A3882),"0000"))),"}")))</f>
        <v>#REF!</v>
      </c>
      <c r="P3882" t="e">
        <f>IF(INDEX(Methods[Method Type],$A3882)="","",
CONCATENATE("  - &amp;MethodID",TEXT($A3882,"0000"),
" {","MethodTypeCV:  ",CHAR(34),INDEX(Methods[Method Type],$A3882),CHAR(34),
", MethodCode:  ",CHAR(34),INDEX(Methods[Method Code],$A3882),CHAR(34),
", MethodName:  ",CHAR(34),INDEX(Methods[Method Name],$A3882),CHAR(34),
", MethodDescription:  ",CHAR(34),INDEX(Methods[Method Description],$A3882),CHAR(34),
", MethodLink:  ",CHAR(34),INDEX(Methods[Method Link],$A3882),CHAR(34),
", OrganizationID: *OrganizationID",TEXT(MATCH(INDEX(Methods[Organization Name],$A3882),Organizations[Organization Name],0),"0000"),"}"))</f>
        <v>#REF!</v>
      </c>
      <c r="Q3882" t="e">
        <f>IF(INDEX(Variables[Variable Type],$A3882)="","",
CONCATENATE("  - &amp;VariableID",TEXT($A3882,"0000"),
" {","VariableTypeCV:  ",CHAR(34),INDEX(Variables[Variable Type],$A3882),CHAR(34),
", VariableCode:  ",CHAR(34),INDEX(Variables[Variable Code],$A3882),CHAR(34),
", VariableNameCV:  ",CHAR(34),INDEX(Variables[Variable Name],$A3882),CHAR(34),
", VariableDefinition:  ",CHAR(34),INDEX(Variables[Variable Definition],$A3882),CHAR(34),
", SpecciationCV:  ",CHAR(34),INDEX(Variables[Speciation],$A3882),CHAR(34),
", NoDataValue:  ",CHAR(34),INDEX(Variables[No Data Value],$A3882),CHAR(34),"}"))</f>
        <v>#REF!</v>
      </c>
    </row>
    <row r="3883" spans="1:17" x14ac:dyDescent="0.25">
      <c r="A3883">
        <v>3880</v>
      </c>
      <c r="D3883" t="e">
        <f>IF(INDEX(People[First Name],$A3883)="","",
CONCATENATE("  - &amp;PersonID",TEXT($A3883,"0000"),
" {","PersonFirstName:  ",CHAR(34),INDEX(People[First Name],$A3883),CHAR(34),
", PersonMiddleName:  ",CHAR(34),INDEX(People[Middle Name],$A3883),CHAR(34),
", PersonLastName:  ",CHAR(34),INDEX(People[Last Name],$A3883),CHAR(34),"}"))</f>
        <v>#REF!</v>
      </c>
      <c r="E3883" t="e">
        <f>IF(INDEX(Organizations[Organization Type '[CV']],$A3883)="","",
CONCATENATE("  - &amp;OrganizationID",TEXT($A3883,"0000"),
" {","OrganizationTypeCV:  ",CHAR(34),INDEX(Organizations[Organization Type '[CV']],$A3883),CHAR(34),
", OrganizationCode:  ",CHAR(34),INDEX(Organizations[Organization Code],$A3883),CHAR(34),
", OrganizationName:  ",CHAR(34),INDEX(Organizations[Organization Name],$A3883),CHAR(34),
", OrganizationDescription:  ",CHAR(34),INDEX(Organizations[Organization Description],$A3883),CHAR(34),
", OrganizationLink:  ",CHAR(34),INDEX(Organizations[Organization Link],$A3883),CHAR(34),"}"))</f>
        <v>#REF!</v>
      </c>
      <c r="F3883" t="e">
        <f>IF(INDEX(People[First Name],$A3883)="","",
CONCATENATE("  - &amp;AffiliationID",TEXT($A3883,"0000"),
" {PersonID: *PersonID",TEXT($A3883,"0000"),
", OrganizationID: *OrganizationID",TEXT(MATCH(INDEX(People[Organization Name],$A3883),Organizations[Organization Name],0),"0000"),
", IsPrimaryOrganizationContact: , AffiliationStartDate: , AffiliationEndDate: , PrimaryPhone: ",
", PrimaryEmail: ",CHAR(34),INDEX(People[Primary Email],$A3883),CHAR(34),
", PrimaryAddress: ",CHAR(34),INDEX(People[Primary Address],$A3883),CHAR(34),
", PersonLink: }"))</f>
        <v>#REF!</v>
      </c>
      <c r="H3883" t="e">
        <f>IF(COUNTA(CitationInformation)=0,"",IF(INDEX(AuthorList[Author Name],$A3883)="","",
CONCATENATE("  - &amp;AuthorListID",TEXT($A3883,"0000"),
"  {CitationID: *CitationID0001",
", PersonID: *PersonID",TEXT(MATCH(INDEX(AuthorList[Author Name],$A3883),People[Full Name],0),"0000"),
", AuthorOrder: ",INDEX(AuthorList[Author Number],$A3883),"}")))</f>
        <v>#REF!</v>
      </c>
      <c r="K3883" t="e">
        <f>IF(INDEX(SamplingFeatures[Feature Code],$A3883)="","",
CONCATENATE("  - &amp;SamplingFeatureID",TEXT($A3883,"0000"),
" {","SamplingFeatureUUID:  ",CHAR(34),INDEX(SamplingFeatures[Sampling Feature UUID],$A3883),CHAR(34),
", SamplingFeatureTypeCV:  ",CHAR(34),INDEX(SamplingFeatures[Sampling Feature Type],$A3883),CHAR(34),
", SamplingFeatureCode:  ",CHAR(34),INDEX(SamplingFeatures[Feature Code],$A3883),CHAR(34),
", SamplingFeatureName:  ",CHAR(34),INDEX(SamplingFeatures[Feature Name],$A3883),CHAR(34),
", SamplingFeatureDescription:  ",CHAR(34),INDEX(SamplingFeatures[Feature Description],$A3883),CHAR(34),
", SamplingFeatureGeotypeCV:  ",CHAR(34),INDEX(SamplingFeatures[Feature Geo Type],$A3883),CHAR(34),
", FeatureGeometry:  ",CHAR(34),INDEX(SamplingFeatures[Feature Geometry],$A3883),CHAR(34),
", Elevation_m:  ",CHAR(34),INDEX(SamplingFeatures[Elevation_m],$A3883),CHAR(34),
", ElevationDatumCV:  ",CHAR(34),ElevationDatum,CHAR(34),"}"))</f>
        <v>#REF!</v>
      </c>
      <c r="L3883" t="e">
        <f>IF(INDEX(SamplingFeatures[Sampling Feature Type],$A3883)&lt;&gt;"Site","",
CONCATENATE("  - &amp;SiteID",TEXT(SUMPRODUCT(--($L$3:$L3882&lt;&gt;"")),"0000"),
" {","SamplingFeatureID:  *SamplingFeatureID",TEXT($A3883,"0000"),
", SiteTypeCV:  ",CHAR(34),INDEX(Sites[Site Type],$A3883),CHAR(34),
", Latitude:  ",INDEX(Sites[Latitude],$A3883),
", Longitude:  ",INDEX(Sites[Longitude],$A3883),
", SRSName:  ",CHAR(34),LatLonDatum,CHAR(34),"}"))</f>
        <v>#REF!</v>
      </c>
      <c r="M3883" t="e">
        <f>IF(INDEX(SamplingFeatures[Sampling Feature Type],$A3883)&lt;&gt;"Specimen","",
CONCATENATE("  - &amp;SpecimenID",TEXT(SUMPRODUCT(--($M$3:$M3882&lt;&gt;"")),"0000"),
" {","SamplingFeatureID:  *SamplingFeatureID",TEXT($A3883,"0000"),
", SpecimenTypeCV:  ",CHAR(34),INDEX(Specimens[Specimen Type],$A3883),CHAR(34),
", SpecimenMediumCV:  ",INDEX(Specimens[Specimen Medium],$A3883),
", IsFieldSpecimen:  ",CHAR(34),INDEX(Specimens[Is Field Specimen?],$A3883),CHAR(34),"}"))</f>
        <v>#REF!</v>
      </c>
      <c r="N3883" t="e">
        <f>IF(COUNTA(SpatialOffsets[])=0,"", IF(INDEX(SpatialOffsets[Spatial Offset Type],$A3883)="","",
CONCATENATE("  - &amp;SpatialOffsetID",TEXT($A3883,"0000"),
" {","SpatialOffsetTypeCV:  ",CHAR(34),INDEX(SpatialOffsets[Spatial Offset Type],$A3883),CHAR(34),
", Offset1Value:  ",INDEX(SpatialOffsets[Offset 1 Value],$A3883),
", Offset1UnitID:  ",CHAR(34),INDEX(SpatialOffsets[Offset 1 Unit],$A3883),CHAR(34),
", Offset2Value:  ",INDEX(SpatialOffsets[Offset 2 Value],$A3883),
", Offset2UnitID:  ",CHAR(34),INDEX(SpatialOffsets[Offset 2 Unit],$A3883),CHAR(34),
", Offset3Value:  ",INDEX(SpatialOffsets[Offset 3 Value],$A3883),
", Offset3UnitID:  ",CHAR(34),INDEX(SpatialOffsets[Offset 3 Unit],$A3883),CHAR(34),,"}")))</f>
        <v>#REF!</v>
      </c>
      <c r="O3883" t="e">
        <f>IF(COUNTA(RelatedFeatures[])=0,"", IF(INDEX(RelatedFeatures[First Sampling Feature Code],$A3883)="","",
CONCATENATE("  - &amp;RelationID",TEXT($A3883,"0000"),
" {","SamplingFeatureID:  *SamplingFeatureID",TEXT(MATCH(INDEX(RelatedFeatures[First Sampling Feature Code],$A3883),SamplingFeatures[Feature Code],0),"0000"),
", RelationshipTypeCV:  ",CHAR(34),INDEX(RelatedFeatures[Relationship Type],$A3883),CHAR(34),
", RelatedFeatureID: *SamplingFeatureID",TEXT(MATCH(INDEX(RelatedFeatures[Second Sampling Feature Code],$A3883),SamplingFeatures[Feature Code],0),"0000"),
", SpatialOffsetID:  ",IF(INDEX(RelatedFeatures[Offset Number],$A3883)="","",CONCATENATE("*SpatialOffsetID",TEXT(INDEX(RelatedFeatures[Offset Number],$A3883),"0000"))),"}")))</f>
        <v>#REF!</v>
      </c>
      <c r="P3883" t="e">
        <f>IF(INDEX(Methods[Method Type],$A3883)="","",
CONCATENATE("  - &amp;MethodID",TEXT($A3883,"0000"),
" {","MethodTypeCV:  ",CHAR(34),INDEX(Methods[Method Type],$A3883),CHAR(34),
", MethodCode:  ",CHAR(34),INDEX(Methods[Method Code],$A3883),CHAR(34),
", MethodName:  ",CHAR(34),INDEX(Methods[Method Name],$A3883),CHAR(34),
", MethodDescription:  ",CHAR(34),INDEX(Methods[Method Description],$A3883),CHAR(34),
", MethodLink:  ",CHAR(34),INDEX(Methods[Method Link],$A3883),CHAR(34),
", OrganizationID: *OrganizationID",TEXT(MATCH(INDEX(Methods[Organization Name],$A3883),Organizations[Organization Name],0),"0000"),"}"))</f>
        <v>#REF!</v>
      </c>
      <c r="Q3883" t="e">
        <f>IF(INDEX(Variables[Variable Type],$A3883)="","",
CONCATENATE("  - &amp;VariableID",TEXT($A3883,"0000"),
" {","VariableTypeCV:  ",CHAR(34),INDEX(Variables[Variable Type],$A3883),CHAR(34),
", VariableCode:  ",CHAR(34),INDEX(Variables[Variable Code],$A3883),CHAR(34),
", VariableNameCV:  ",CHAR(34),INDEX(Variables[Variable Name],$A3883),CHAR(34),
", VariableDefinition:  ",CHAR(34),INDEX(Variables[Variable Definition],$A3883),CHAR(34),
", SpecciationCV:  ",CHAR(34),INDEX(Variables[Speciation],$A3883),CHAR(34),
", NoDataValue:  ",CHAR(34),INDEX(Variables[No Data Value],$A3883),CHAR(34),"}"))</f>
        <v>#REF!</v>
      </c>
    </row>
    <row r="3884" spans="1:17" x14ac:dyDescent="0.25">
      <c r="A3884">
        <v>3881</v>
      </c>
      <c r="D3884" t="e">
        <f>IF(INDEX(People[First Name],$A3884)="","",
CONCATENATE("  - &amp;PersonID",TEXT($A3884,"0000"),
" {","PersonFirstName:  ",CHAR(34),INDEX(People[First Name],$A3884),CHAR(34),
", PersonMiddleName:  ",CHAR(34),INDEX(People[Middle Name],$A3884),CHAR(34),
", PersonLastName:  ",CHAR(34),INDEX(People[Last Name],$A3884),CHAR(34),"}"))</f>
        <v>#REF!</v>
      </c>
      <c r="E3884" t="e">
        <f>IF(INDEX(Organizations[Organization Type '[CV']],$A3884)="","",
CONCATENATE("  - &amp;OrganizationID",TEXT($A3884,"0000"),
" {","OrganizationTypeCV:  ",CHAR(34),INDEX(Organizations[Organization Type '[CV']],$A3884),CHAR(34),
", OrganizationCode:  ",CHAR(34),INDEX(Organizations[Organization Code],$A3884),CHAR(34),
", OrganizationName:  ",CHAR(34),INDEX(Organizations[Organization Name],$A3884),CHAR(34),
", OrganizationDescription:  ",CHAR(34),INDEX(Organizations[Organization Description],$A3884),CHAR(34),
", OrganizationLink:  ",CHAR(34),INDEX(Organizations[Organization Link],$A3884),CHAR(34),"}"))</f>
        <v>#REF!</v>
      </c>
      <c r="F3884" t="e">
        <f>IF(INDEX(People[First Name],$A3884)="","",
CONCATENATE("  - &amp;AffiliationID",TEXT($A3884,"0000"),
" {PersonID: *PersonID",TEXT($A3884,"0000"),
", OrganizationID: *OrganizationID",TEXT(MATCH(INDEX(People[Organization Name],$A3884),Organizations[Organization Name],0),"0000"),
", IsPrimaryOrganizationContact: , AffiliationStartDate: , AffiliationEndDate: , PrimaryPhone: ",
", PrimaryEmail: ",CHAR(34),INDEX(People[Primary Email],$A3884),CHAR(34),
", PrimaryAddress: ",CHAR(34),INDEX(People[Primary Address],$A3884),CHAR(34),
", PersonLink: }"))</f>
        <v>#REF!</v>
      </c>
      <c r="H3884" t="e">
        <f>IF(COUNTA(CitationInformation)=0,"",IF(INDEX(AuthorList[Author Name],$A3884)="","",
CONCATENATE("  - &amp;AuthorListID",TEXT($A3884,"0000"),
"  {CitationID: *CitationID0001",
", PersonID: *PersonID",TEXT(MATCH(INDEX(AuthorList[Author Name],$A3884),People[Full Name],0),"0000"),
", AuthorOrder: ",INDEX(AuthorList[Author Number],$A3884),"}")))</f>
        <v>#REF!</v>
      </c>
      <c r="K3884" t="e">
        <f>IF(INDEX(SamplingFeatures[Feature Code],$A3884)="","",
CONCATENATE("  - &amp;SamplingFeatureID",TEXT($A3884,"0000"),
" {","SamplingFeatureUUID:  ",CHAR(34),INDEX(SamplingFeatures[Sampling Feature UUID],$A3884),CHAR(34),
", SamplingFeatureTypeCV:  ",CHAR(34),INDEX(SamplingFeatures[Sampling Feature Type],$A3884),CHAR(34),
", SamplingFeatureCode:  ",CHAR(34),INDEX(SamplingFeatures[Feature Code],$A3884),CHAR(34),
", SamplingFeatureName:  ",CHAR(34),INDEX(SamplingFeatures[Feature Name],$A3884),CHAR(34),
", SamplingFeatureDescription:  ",CHAR(34),INDEX(SamplingFeatures[Feature Description],$A3884),CHAR(34),
", SamplingFeatureGeotypeCV:  ",CHAR(34),INDEX(SamplingFeatures[Feature Geo Type],$A3884),CHAR(34),
", FeatureGeometry:  ",CHAR(34),INDEX(SamplingFeatures[Feature Geometry],$A3884),CHAR(34),
", Elevation_m:  ",CHAR(34),INDEX(SamplingFeatures[Elevation_m],$A3884),CHAR(34),
", ElevationDatumCV:  ",CHAR(34),ElevationDatum,CHAR(34),"}"))</f>
        <v>#REF!</v>
      </c>
      <c r="L3884" t="e">
        <f>IF(INDEX(SamplingFeatures[Sampling Feature Type],$A3884)&lt;&gt;"Site","",
CONCATENATE("  - &amp;SiteID",TEXT(SUMPRODUCT(--($L$3:$L3883&lt;&gt;"")),"0000"),
" {","SamplingFeatureID:  *SamplingFeatureID",TEXT($A3884,"0000"),
", SiteTypeCV:  ",CHAR(34),INDEX(Sites[Site Type],$A3884),CHAR(34),
", Latitude:  ",INDEX(Sites[Latitude],$A3884),
", Longitude:  ",INDEX(Sites[Longitude],$A3884),
", SRSName:  ",CHAR(34),LatLonDatum,CHAR(34),"}"))</f>
        <v>#REF!</v>
      </c>
      <c r="M3884" t="e">
        <f>IF(INDEX(SamplingFeatures[Sampling Feature Type],$A3884)&lt;&gt;"Specimen","",
CONCATENATE("  - &amp;SpecimenID",TEXT(SUMPRODUCT(--($M$3:$M3883&lt;&gt;"")),"0000"),
" {","SamplingFeatureID:  *SamplingFeatureID",TEXT($A3884,"0000"),
", SpecimenTypeCV:  ",CHAR(34),INDEX(Specimens[Specimen Type],$A3884),CHAR(34),
", SpecimenMediumCV:  ",INDEX(Specimens[Specimen Medium],$A3884),
", IsFieldSpecimen:  ",CHAR(34),INDEX(Specimens[Is Field Specimen?],$A3884),CHAR(34),"}"))</f>
        <v>#REF!</v>
      </c>
      <c r="N3884" t="e">
        <f>IF(COUNTA(SpatialOffsets[])=0,"", IF(INDEX(SpatialOffsets[Spatial Offset Type],$A3884)="","",
CONCATENATE("  - &amp;SpatialOffsetID",TEXT($A3884,"0000"),
" {","SpatialOffsetTypeCV:  ",CHAR(34),INDEX(SpatialOffsets[Spatial Offset Type],$A3884),CHAR(34),
", Offset1Value:  ",INDEX(SpatialOffsets[Offset 1 Value],$A3884),
", Offset1UnitID:  ",CHAR(34),INDEX(SpatialOffsets[Offset 1 Unit],$A3884),CHAR(34),
", Offset2Value:  ",INDEX(SpatialOffsets[Offset 2 Value],$A3884),
", Offset2UnitID:  ",CHAR(34),INDEX(SpatialOffsets[Offset 2 Unit],$A3884),CHAR(34),
", Offset3Value:  ",INDEX(SpatialOffsets[Offset 3 Value],$A3884),
", Offset3UnitID:  ",CHAR(34),INDEX(SpatialOffsets[Offset 3 Unit],$A3884),CHAR(34),,"}")))</f>
        <v>#REF!</v>
      </c>
      <c r="O3884" t="e">
        <f>IF(COUNTA(RelatedFeatures[])=0,"", IF(INDEX(RelatedFeatures[First Sampling Feature Code],$A3884)="","",
CONCATENATE("  - &amp;RelationID",TEXT($A3884,"0000"),
" {","SamplingFeatureID:  *SamplingFeatureID",TEXT(MATCH(INDEX(RelatedFeatures[First Sampling Feature Code],$A3884),SamplingFeatures[Feature Code],0),"0000"),
", RelationshipTypeCV:  ",CHAR(34),INDEX(RelatedFeatures[Relationship Type],$A3884),CHAR(34),
", RelatedFeatureID: *SamplingFeatureID",TEXT(MATCH(INDEX(RelatedFeatures[Second Sampling Feature Code],$A3884),SamplingFeatures[Feature Code],0),"0000"),
", SpatialOffsetID:  ",IF(INDEX(RelatedFeatures[Offset Number],$A3884)="","",CONCATENATE("*SpatialOffsetID",TEXT(INDEX(RelatedFeatures[Offset Number],$A3884),"0000"))),"}")))</f>
        <v>#REF!</v>
      </c>
      <c r="P3884" t="e">
        <f>IF(INDEX(Methods[Method Type],$A3884)="","",
CONCATENATE("  - &amp;MethodID",TEXT($A3884,"0000"),
" {","MethodTypeCV:  ",CHAR(34),INDEX(Methods[Method Type],$A3884),CHAR(34),
", MethodCode:  ",CHAR(34),INDEX(Methods[Method Code],$A3884),CHAR(34),
", MethodName:  ",CHAR(34),INDEX(Methods[Method Name],$A3884),CHAR(34),
", MethodDescription:  ",CHAR(34),INDEX(Methods[Method Description],$A3884),CHAR(34),
", MethodLink:  ",CHAR(34),INDEX(Methods[Method Link],$A3884),CHAR(34),
", OrganizationID: *OrganizationID",TEXT(MATCH(INDEX(Methods[Organization Name],$A3884),Organizations[Organization Name],0),"0000"),"}"))</f>
        <v>#REF!</v>
      </c>
      <c r="Q3884" t="e">
        <f>IF(INDEX(Variables[Variable Type],$A3884)="","",
CONCATENATE("  - &amp;VariableID",TEXT($A3884,"0000"),
" {","VariableTypeCV:  ",CHAR(34),INDEX(Variables[Variable Type],$A3884),CHAR(34),
", VariableCode:  ",CHAR(34),INDEX(Variables[Variable Code],$A3884),CHAR(34),
", VariableNameCV:  ",CHAR(34),INDEX(Variables[Variable Name],$A3884),CHAR(34),
", VariableDefinition:  ",CHAR(34),INDEX(Variables[Variable Definition],$A3884),CHAR(34),
", SpecciationCV:  ",CHAR(34),INDEX(Variables[Speciation],$A3884),CHAR(34),
", NoDataValue:  ",CHAR(34),INDEX(Variables[No Data Value],$A3884),CHAR(34),"}"))</f>
        <v>#REF!</v>
      </c>
    </row>
    <row r="3885" spans="1:17" x14ac:dyDescent="0.25">
      <c r="A3885">
        <v>3882</v>
      </c>
      <c r="D3885" t="e">
        <f>IF(INDEX(People[First Name],$A3885)="","",
CONCATENATE("  - &amp;PersonID",TEXT($A3885,"0000"),
" {","PersonFirstName:  ",CHAR(34),INDEX(People[First Name],$A3885),CHAR(34),
", PersonMiddleName:  ",CHAR(34),INDEX(People[Middle Name],$A3885),CHAR(34),
", PersonLastName:  ",CHAR(34),INDEX(People[Last Name],$A3885),CHAR(34),"}"))</f>
        <v>#REF!</v>
      </c>
      <c r="E3885" t="e">
        <f>IF(INDEX(Organizations[Organization Type '[CV']],$A3885)="","",
CONCATENATE("  - &amp;OrganizationID",TEXT($A3885,"0000"),
" {","OrganizationTypeCV:  ",CHAR(34),INDEX(Organizations[Organization Type '[CV']],$A3885),CHAR(34),
", OrganizationCode:  ",CHAR(34),INDEX(Organizations[Organization Code],$A3885),CHAR(34),
", OrganizationName:  ",CHAR(34),INDEX(Organizations[Organization Name],$A3885),CHAR(34),
", OrganizationDescription:  ",CHAR(34),INDEX(Organizations[Organization Description],$A3885),CHAR(34),
", OrganizationLink:  ",CHAR(34),INDEX(Organizations[Organization Link],$A3885),CHAR(34),"}"))</f>
        <v>#REF!</v>
      </c>
      <c r="F3885" t="e">
        <f>IF(INDEX(People[First Name],$A3885)="","",
CONCATENATE("  - &amp;AffiliationID",TEXT($A3885,"0000"),
" {PersonID: *PersonID",TEXT($A3885,"0000"),
", OrganizationID: *OrganizationID",TEXT(MATCH(INDEX(People[Organization Name],$A3885),Organizations[Organization Name],0),"0000"),
", IsPrimaryOrganizationContact: , AffiliationStartDate: , AffiliationEndDate: , PrimaryPhone: ",
", PrimaryEmail: ",CHAR(34),INDEX(People[Primary Email],$A3885),CHAR(34),
", PrimaryAddress: ",CHAR(34),INDEX(People[Primary Address],$A3885),CHAR(34),
", PersonLink: }"))</f>
        <v>#REF!</v>
      </c>
      <c r="H3885" t="e">
        <f>IF(COUNTA(CitationInformation)=0,"",IF(INDEX(AuthorList[Author Name],$A3885)="","",
CONCATENATE("  - &amp;AuthorListID",TEXT($A3885,"0000"),
"  {CitationID: *CitationID0001",
", PersonID: *PersonID",TEXT(MATCH(INDEX(AuthorList[Author Name],$A3885),People[Full Name],0),"0000"),
", AuthorOrder: ",INDEX(AuthorList[Author Number],$A3885),"}")))</f>
        <v>#REF!</v>
      </c>
      <c r="K3885" t="e">
        <f>IF(INDEX(SamplingFeatures[Feature Code],$A3885)="","",
CONCATENATE("  - &amp;SamplingFeatureID",TEXT($A3885,"0000"),
" {","SamplingFeatureUUID:  ",CHAR(34),INDEX(SamplingFeatures[Sampling Feature UUID],$A3885),CHAR(34),
", SamplingFeatureTypeCV:  ",CHAR(34),INDEX(SamplingFeatures[Sampling Feature Type],$A3885),CHAR(34),
", SamplingFeatureCode:  ",CHAR(34),INDEX(SamplingFeatures[Feature Code],$A3885),CHAR(34),
", SamplingFeatureName:  ",CHAR(34),INDEX(SamplingFeatures[Feature Name],$A3885),CHAR(34),
", SamplingFeatureDescription:  ",CHAR(34),INDEX(SamplingFeatures[Feature Description],$A3885),CHAR(34),
", SamplingFeatureGeotypeCV:  ",CHAR(34),INDEX(SamplingFeatures[Feature Geo Type],$A3885),CHAR(34),
", FeatureGeometry:  ",CHAR(34),INDEX(SamplingFeatures[Feature Geometry],$A3885),CHAR(34),
", Elevation_m:  ",CHAR(34),INDEX(SamplingFeatures[Elevation_m],$A3885),CHAR(34),
", ElevationDatumCV:  ",CHAR(34),ElevationDatum,CHAR(34),"}"))</f>
        <v>#REF!</v>
      </c>
      <c r="L3885" t="e">
        <f>IF(INDEX(SamplingFeatures[Sampling Feature Type],$A3885)&lt;&gt;"Site","",
CONCATENATE("  - &amp;SiteID",TEXT(SUMPRODUCT(--($L$3:$L3884&lt;&gt;"")),"0000"),
" {","SamplingFeatureID:  *SamplingFeatureID",TEXT($A3885,"0000"),
", SiteTypeCV:  ",CHAR(34),INDEX(Sites[Site Type],$A3885),CHAR(34),
", Latitude:  ",INDEX(Sites[Latitude],$A3885),
", Longitude:  ",INDEX(Sites[Longitude],$A3885),
", SRSName:  ",CHAR(34),LatLonDatum,CHAR(34),"}"))</f>
        <v>#REF!</v>
      </c>
      <c r="M3885" t="e">
        <f>IF(INDEX(SamplingFeatures[Sampling Feature Type],$A3885)&lt;&gt;"Specimen","",
CONCATENATE("  - &amp;SpecimenID",TEXT(SUMPRODUCT(--($M$3:$M3884&lt;&gt;"")),"0000"),
" {","SamplingFeatureID:  *SamplingFeatureID",TEXT($A3885,"0000"),
", SpecimenTypeCV:  ",CHAR(34),INDEX(Specimens[Specimen Type],$A3885),CHAR(34),
", SpecimenMediumCV:  ",INDEX(Specimens[Specimen Medium],$A3885),
", IsFieldSpecimen:  ",CHAR(34),INDEX(Specimens[Is Field Specimen?],$A3885),CHAR(34),"}"))</f>
        <v>#REF!</v>
      </c>
      <c r="N3885" t="e">
        <f>IF(COUNTA(SpatialOffsets[])=0,"", IF(INDEX(SpatialOffsets[Spatial Offset Type],$A3885)="","",
CONCATENATE("  - &amp;SpatialOffsetID",TEXT($A3885,"0000"),
" {","SpatialOffsetTypeCV:  ",CHAR(34),INDEX(SpatialOffsets[Spatial Offset Type],$A3885),CHAR(34),
", Offset1Value:  ",INDEX(SpatialOffsets[Offset 1 Value],$A3885),
", Offset1UnitID:  ",CHAR(34),INDEX(SpatialOffsets[Offset 1 Unit],$A3885),CHAR(34),
", Offset2Value:  ",INDEX(SpatialOffsets[Offset 2 Value],$A3885),
", Offset2UnitID:  ",CHAR(34),INDEX(SpatialOffsets[Offset 2 Unit],$A3885),CHAR(34),
", Offset3Value:  ",INDEX(SpatialOffsets[Offset 3 Value],$A3885),
", Offset3UnitID:  ",CHAR(34),INDEX(SpatialOffsets[Offset 3 Unit],$A3885),CHAR(34),,"}")))</f>
        <v>#REF!</v>
      </c>
      <c r="O3885" t="e">
        <f>IF(COUNTA(RelatedFeatures[])=0,"", IF(INDEX(RelatedFeatures[First Sampling Feature Code],$A3885)="","",
CONCATENATE("  - &amp;RelationID",TEXT($A3885,"0000"),
" {","SamplingFeatureID:  *SamplingFeatureID",TEXT(MATCH(INDEX(RelatedFeatures[First Sampling Feature Code],$A3885),SamplingFeatures[Feature Code],0),"0000"),
", RelationshipTypeCV:  ",CHAR(34),INDEX(RelatedFeatures[Relationship Type],$A3885),CHAR(34),
", RelatedFeatureID: *SamplingFeatureID",TEXT(MATCH(INDEX(RelatedFeatures[Second Sampling Feature Code],$A3885),SamplingFeatures[Feature Code],0),"0000"),
", SpatialOffsetID:  ",IF(INDEX(RelatedFeatures[Offset Number],$A3885)="","",CONCATENATE("*SpatialOffsetID",TEXT(INDEX(RelatedFeatures[Offset Number],$A3885),"0000"))),"}")))</f>
        <v>#REF!</v>
      </c>
      <c r="P3885" t="e">
        <f>IF(INDEX(Methods[Method Type],$A3885)="","",
CONCATENATE("  - &amp;MethodID",TEXT($A3885,"0000"),
" {","MethodTypeCV:  ",CHAR(34),INDEX(Methods[Method Type],$A3885),CHAR(34),
", MethodCode:  ",CHAR(34),INDEX(Methods[Method Code],$A3885),CHAR(34),
", MethodName:  ",CHAR(34),INDEX(Methods[Method Name],$A3885),CHAR(34),
", MethodDescription:  ",CHAR(34),INDEX(Methods[Method Description],$A3885),CHAR(34),
", MethodLink:  ",CHAR(34),INDEX(Methods[Method Link],$A3885),CHAR(34),
", OrganizationID: *OrganizationID",TEXT(MATCH(INDEX(Methods[Organization Name],$A3885),Organizations[Organization Name],0),"0000"),"}"))</f>
        <v>#REF!</v>
      </c>
      <c r="Q3885" t="e">
        <f>IF(INDEX(Variables[Variable Type],$A3885)="","",
CONCATENATE("  - &amp;VariableID",TEXT($A3885,"0000"),
" {","VariableTypeCV:  ",CHAR(34),INDEX(Variables[Variable Type],$A3885),CHAR(34),
", VariableCode:  ",CHAR(34),INDEX(Variables[Variable Code],$A3885),CHAR(34),
", VariableNameCV:  ",CHAR(34),INDEX(Variables[Variable Name],$A3885),CHAR(34),
", VariableDefinition:  ",CHAR(34),INDEX(Variables[Variable Definition],$A3885),CHAR(34),
", SpecciationCV:  ",CHAR(34),INDEX(Variables[Speciation],$A3885),CHAR(34),
", NoDataValue:  ",CHAR(34),INDEX(Variables[No Data Value],$A3885),CHAR(34),"}"))</f>
        <v>#REF!</v>
      </c>
    </row>
    <row r="3886" spans="1:17" x14ac:dyDescent="0.25">
      <c r="A3886">
        <v>3883</v>
      </c>
      <c r="D3886" t="e">
        <f>IF(INDEX(People[First Name],$A3886)="","",
CONCATENATE("  - &amp;PersonID",TEXT($A3886,"0000"),
" {","PersonFirstName:  ",CHAR(34),INDEX(People[First Name],$A3886),CHAR(34),
", PersonMiddleName:  ",CHAR(34),INDEX(People[Middle Name],$A3886),CHAR(34),
", PersonLastName:  ",CHAR(34),INDEX(People[Last Name],$A3886),CHAR(34),"}"))</f>
        <v>#REF!</v>
      </c>
      <c r="E3886" t="e">
        <f>IF(INDEX(Organizations[Organization Type '[CV']],$A3886)="","",
CONCATENATE("  - &amp;OrganizationID",TEXT($A3886,"0000"),
" {","OrganizationTypeCV:  ",CHAR(34),INDEX(Organizations[Organization Type '[CV']],$A3886),CHAR(34),
", OrganizationCode:  ",CHAR(34),INDEX(Organizations[Organization Code],$A3886),CHAR(34),
", OrganizationName:  ",CHAR(34),INDEX(Organizations[Organization Name],$A3886),CHAR(34),
", OrganizationDescription:  ",CHAR(34),INDEX(Organizations[Organization Description],$A3886),CHAR(34),
", OrganizationLink:  ",CHAR(34),INDEX(Organizations[Organization Link],$A3886),CHAR(34),"}"))</f>
        <v>#REF!</v>
      </c>
      <c r="F3886" t="e">
        <f>IF(INDEX(People[First Name],$A3886)="","",
CONCATENATE("  - &amp;AffiliationID",TEXT($A3886,"0000"),
" {PersonID: *PersonID",TEXT($A3886,"0000"),
", OrganizationID: *OrganizationID",TEXT(MATCH(INDEX(People[Organization Name],$A3886),Organizations[Organization Name],0),"0000"),
", IsPrimaryOrganizationContact: , AffiliationStartDate: , AffiliationEndDate: , PrimaryPhone: ",
", PrimaryEmail: ",CHAR(34),INDEX(People[Primary Email],$A3886),CHAR(34),
", PrimaryAddress: ",CHAR(34),INDEX(People[Primary Address],$A3886),CHAR(34),
", PersonLink: }"))</f>
        <v>#REF!</v>
      </c>
      <c r="H3886" t="e">
        <f>IF(COUNTA(CitationInformation)=0,"",IF(INDEX(AuthorList[Author Name],$A3886)="","",
CONCATENATE("  - &amp;AuthorListID",TEXT($A3886,"0000"),
"  {CitationID: *CitationID0001",
", PersonID: *PersonID",TEXT(MATCH(INDEX(AuthorList[Author Name],$A3886),People[Full Name],0),"0000"),
", AuthorOrder: ",INDEX(AuthorList[Author Number],$A3886),"}")))</f>
        <v>#REF!</v>
      </c>
      <c r="K3886" t="e">
        <f>IF(INDEX(SamplingFeatures[Feature Code],$A3886)="","",
CONCATENATE("  - &amp;SamplingFeatureID",TEXT($A3886,"0000"),
" {","SamplingFeatureUUID:  ",CHAR(34),INDEX(SamplingFeatures[Sampling Feature UUID],$A3886),CHAR(34),
", SamplingFeatureTypeCV:  ",CHAR(34),INDEX(SamplingFeatures[Sampling Feature Type],$A3886),CHAR(34),
", SamplingFeatureCode:  ",CHAR(34),INDEX(SamplingFeatures[Feature Code],$A3886),CHAR(34),
", SamplingFeatureName:  ",CHAR(34),INDEX(SamplingFeatures[Feature Name],$A3886),CHAR(34),
", SamplingFeatureDescription:  ",CHAR(34),INDEX(SamplingFeatures[Feature Description],$A3886),CHAR(34),
", SamplingFeatureGeotypeCV:  ",CHAR(34),INDEX(SamplingFeatures[Feature Geo Type],$A3886),CHAR(34),
", FeatureGeometry:  ",CHAR(34),INDEX(SamplingFeatures[Feature Geometry],$A3886),CHAR(34),
", Elevation_m:  ",CHAR(34),INDEX(SamplingFeatures[Elevation_m],$A3886),CHAR(34),
", ElevationDatumCV:  ",CHAR(34),ElevationDatum,CHAR(34),"}"))</f>
        <v>#REF!</v>
      </c>
      <c r="L3886" t="e">
        <f>IF(INDEX(SamplingFeatures[Sampling Feature Type],$A3886)&lt;&gt;"Site","",
CONCATENATE("  - &amp;SiteID",TEXT(SUMPRODUCT(--($L$3:$L3885&lt;&gt;"")),"0000"),
" {","SamplingFeatureID:  *SamplingFeatureID",TEXT($A3886,"0000"),
", SiteTypeCV:  ",CHAR(34),INDEX(Sites[Site Type],$A3886),CHAR(34),
", Latitude:  ",INDEX(Sites[Latitude],$A3886),
", Longitude:  ",INDEX(Sites[Longitude],$A3886),
", SRSName:  ",CHAR(34),LatLonDatum,CHAR(34),"}"))</f>
        <v>#REF!</v>
      </c>
      <c r="M3886" t="e">
        <f>IF(INDEX(SamplingFeatures[Sampling Feature Type],$A3886)&lt;&gt;"Specimen","",
CONCATENATE("  - &amp;SpecimenID",TEXT(SUMPRODUCT(--($M$3:$M3885&lt;&gt;"")),"0000"),
" {","SamplingFeatureID:  *SamplingFeatureID",TEXT($A3886,"0000"),
", SpecimenTypeCV:  ",CHAR(34),INDEX(Specimens[Specimen Type],$A3886),CHAR(34),
", SpecimenMediumCV:  ",INDEX(Specimens[Specimen Medium],$A3886),
", IsFieldSpecimen:  ",CHAR(34),INDEX(Specimens[Is Field Specimen?],$A3886),CHAR(34),"}"))</f>
        <v>#REF!</v>
      </c>
      <c r="N3886" t="e">
        <f>IF(COUNTA(SpatialOffsets[])=0,"", IF(INDEX(SpatialOffsets[Spatial Offset Type],$A3886)="","",
CONCATENATE("  - &amp;SpatialOffsetID",TEXT($A3886,"0000"),
" {","SpatialOffsetTypeCV:  ",CHAR(34),INDEX(SpatialOffsets[Spatial Offset Type],$A3886),CHAR(34),
", Offset1Value:  ",INDEX(SpatialOffsets[Offset 1 Value],$A3886),
", Offset1UnitID:  ",CHAR(34),INDEX(SpatialOffsets[Offset 1 Unit],$A3886),CHAR(34),
", Offset2Value:  ",INDEX(SpatialOffsets[Offset 2 Value],$A3886),
", Offset2UnitID:  ",CHAR(34),INDEX(SpatialOffsets[Offset 2 Unit],$A3886),CHAR(34),
", Offset3Value:  ",INDEX(SpatialOffsets[Offset 3 Value],$A3886),
", Offset3UnitID:  ",CHAR(34),INDEX(SpatialOffsets[Offset 3 Unit],$A3886),CHAR(34),,"}")))</f>
        <v>#REF!</v>
      </c>
      <c r="O3886" t="e">
        <f>IF(COUNTA(RelatedFeatures[])=0,"", IF(INDEX(RelatedFeatures[First Sampling Feature Code],$A3886)="","",
CONCATENATE("  - &amp;RelationID",TEXT($A3886,"0000"),
" {","SamplingFeatureID:  *SamplingFeatureID",TEXT(MATCH(INDEX(RelatedFeatures[First Sampling Feature Code],$A3886),SamplingFeatures[Feature Code],0),"0000"),
", RelationshipTypeCV:  ",CHAR(34),INDEX(RelatedFeatures[Relationship Type],$A3886),CHAR(34),
", RelatedFeatureID: *SamplingFeatureID",TEXT(MATCH(INDEX(RelatedFeatures[Second Sampling Feature Code],$A3886),SamplingFeatures[Feature Code],0),"0000"),
", SpatialOffsetID:  ",IF(INDEX(RelatedFeatures[Offset Number],$A3886)="","",CONCATENATE("*SpatialOffsetID",TEXT(INDEX(RelatedFeatures[Offset Number],$A3886),"0000"))),"}")))</f>
        <v>#REF!</v>
      </c>
      <c r="P3886" t="e">
        <f>IF(INDEX(Methods[Method Type],$A3886)="","",
CONCATENATE("  - &amp;MethodID",TEXT($A3886,"0000"),
" {","MethodTypeCV:  ",CHAR(34),INDEX(Methods[Method Type],$A3886),CHAR(34),
", MethodCode:  ",CHAR(34),INDEX(Methods[Method Code],$A3886),CHAR(34),
", MethodName:  ",CHAR(34),INDEX(Methods[Method Name],$A3886),CHAR(34),
", MethodDescription:  ",CHAR(34),INDEX(Methods[Method Description],$A3886),CHAR(34),
", MethodLink:  ",CHAR(34),INDEX(Methods[Method Link],$A3886),CHAR(34),
", OrganizationID: *OrganizationID",TEXT(MATCH(INDEX(Methods[Organization Name],$A3886),Organizations[Organization Name],0),"0000"),"}"))</f>
        <v>#REF!</v>
      </c>
      <c r="Q3886" t="e">
        <f>IF(INDEX(Variables[Variable Type],$A3886)="","",
CONCATENATE("  - &amp;VariableID",TEXT($A3886,"0000"),
" {","VariableTypeCV:  ",CHAR(34),INDEX(Variables[Variable Type],$A3886),CHAR(34),
", VariableCode:  ",CHAR(34),INDEX(Variables[Variable Code],$A3886),CHAR(34),
", VariableNameCV:  ",CHAR(34),INDEX(Variables[Variable Name],$A3886),CHAR(34),
", VariableDefinition:  ",CHAR(34),INDEX(Variables[Variable Definition],$A3886),CHAR(34),
", SpecciationCV:  ",CHAR(34),INDEX(Variables[Speciation],$A3886),CHAR(34),
", NoDataValue:  ",CHAR(34),INDEX(Variables[No Data Value],$A3886),CHAR(34),"}"))</f>
        <v>#REF!</v>
      </c>
    </row>
    <row r="3887" spans="1:17" x14ac:dyDescent="0.25">
      <c r="A3887">
        <v>3884</v>
      </c>
      <c r="D3887" t="e">
        <f>IF(INDEX(People[First Name],$A3887)="","",
CONCATENATE("  - &amp;PersonID",TEXT($A3887,"0000"),
" {","PersonFirstName:  ",CHAR(34),INDEX(People[First Name],$A3887),CHAR(34),
", PersonMiddleName:  ",CHAR(34),INDEX(People[Middle Name],$A3887),CHAR(34),
", PersonLastName:  ",CHAR(34),INDEX(People[Last Name],$A3887),CHAR(34),"}"))</f>
        <v>#REF!</v>
      </c>
      <c r="E3887" t="e">
        <f>IF(INDEX(Organizations[Organization Type '[CV']],$A3887)="","",
CONCATENATE("  - &amp;OrganizationID",TEXT($A3887,"0000"),
" {","OrganizationTypeCV:  ",CHAR(34),INDEX(Organizations[Organization Type '[CV']],$A3887),CHAR(34),
", OrganizationCode:  ",CHAR(34),INDEX(Organizations[Organization Code],$A3887),CHAR(34),
", OrganizationName:  ",CHAR(34),INDEX(Organizations[Organization Name],$A3887),CHAR(34),
", OrganizationDescription:  ",CHAR(34),INDEX(Organizations[Organization Description],$A3887),CHAR(34),
", OrganizationLink:  ",CHAR(34),INDEX(Organizations[Organization Link],$A3887),CHAR(34),"}"))</f>
        <v>#REF!</v>
      </c>
      <c r="F3887" t="e">
        <f>IF(INDEX(People[First Name],$A3887)="","",
CONCATENATE("  - &amp;AffiliationID",TEXT($A3887,"0000"),
" {PersonID: *PersonID",TEXT($A3887,"0000"),
", OrganizationID: *OrganizationID",TEXT(MATCH(INDEX(People[Organization Name],$A3887),Organizations[Organization Name],0),"0000"),
", IsPrimaryOrganizationContact: , AffiliationStartDate: , AffiliationEndDate: , PrimaryPhone: ",
", PrimaryEmail: ",CHAR(34),INDEX(People[Primary Email],$A3887),CHAR(34),
", PrimaryAddress: ",CHAR(34),INDEX(People[Primary Address],$A3887),CHAR(34),
", PersonLink: }"))</f>
        <v>#REF!</v>
      </c>
      <c r="H3887" t="e">
        <f>IF(COUNTA(CitationInformation)=0,"",IF(INDEX(AuthorList[Author Name],$A3887)="","",
CONCATENATE("  - &amp;AuthorListID",TEXT($A3887,"0000"),
"  {CitationID: *CitationID0001",
", PersonID: *PersonID",TEXT(MATCH(INDEX(AuthorList[Author Name],$A3887),People[Full Name],0),"0000"),
", AuthorOrder: ",INDEX(AuthorList[Author Number],$A3887),"}")))</f>
        <v>#REF!</v>
      </c>
      <c r="K3887" t="e">
        <f>IF(INDEX(SamplingFeatures[Feature Code],$A3887)="","",
CONCATENATE("  - &amp;SamplingFeatureID",TEXT($A3887,"0000"),
" {","SamplingFeatureUUID:  ",CHAR(34),INDEX(SamplingFeatures[Sampling Feature UUID],$A3887),CHAR(34),
", SamplingFeatureTypeCV:  ",CHAR(34),INDEX(SamplingFeatures[Sampling Feature Type],$A3887),CHAR(34),
", SamplingFeatureCode:  ",CHAR(34),INDEX(SamplingFeatures[Feature Code],$A3887),CHAR(34),
", SamplingFeatureName:  ",CHAR(34),INDEX(SamplingFeatures[Feature Name],$A3887),CHAR(34),
", SamplingFeatureDescription:  ",CHAR(34),INDEX(SamplingFeatures[Feature Description],$A3887),CHAR(34),
", SamplingFeatureGeotypeCV:  ",CHAR(34),INDEX(SamplingFeatures[Feature Geo Type],$A3887),CHAR(34),
", FeatureGeometry:  ",CHAR(34),INDEX(SamplingFeatures[Feature Geometry],$A3887),CHAR(34),
", Elevation_m:  ",CHAR(34),INDEX(SamplingFeatures[Elevation_m],$A3887),CHAR(34),
", ElevationDatumCV:  ",CHAR(34),ElevationDatum,CHAR(34),"}"))</f>
        <v>#REF!</v>
      </c>
      <c r="L3887" t="e">
        <f>IF(INDEX(SamplingFeatures[Sampling Feature Type],$A3887)&lt;&gt;"Site","",
CONCATENATE("  - &amp;SiteID",TEXT(SUMPRODUCT(--($L$3:$L3886&lt;&gt;"")),"0000"),
" {","SamplingFeatureID:  *SamplingFeatureID",TEXT($A3887,"0000"),
", SiteTypeCV:  ",CHAR(34),INDEX(Sites[Site Type],$A3887),CHAR(34),
", Latitude:  ",INDEX(Sites[Latitude],$A3887),
", Longitude:  ",INDEX(Sites[Longitude],$A3887),
", SRSName:  ",CHAR(34),LatLonDatum,CHAR(34),"}"))</f>
        <v>#REF!</v>
      </c>
      <c r="M3887" t="e">
        <f>IF(INDEX(SamplingFeatures[Sampling Feature Type],$A3887)&lt;&gt;"Specimen","",
CONCATENATE("  - &amp;SpecimenID",TEXT(SUMPRODUCT(--($M$3:$M3886&lt;&gt;"")),"0000"),
" {","SamplingFeatureID:  *SamplingFeatureID",TEXT($A3887,"0000"),
", SpecimenTypeCV:  ",CHAR(34),INDEX(Specimens[Specimen Type],$A3887),CHAR(34),
", SpecimenMediumCV:  ",INDEX(Specimens[Specimen Medium],$A3887),
", IsFieldSpecimen:  ",CHAR(34),INDEX(Specimens[Is Field Specimen?],$A3887),CHAR(34),"}"))</f>
        <v>#REF!</v>
      </c>
      <c r="N3887" t="e">
        <f>IF(COUNTA(SpatialOffsets[])=0,"", IF(INDEX(SpatialOffsets[Spatial Offset Type],$A3887)="","",
CONCATENATE("  - &amp;SpatialOffsetID",TEXT($A3887,"0000"),
" {","SpatialOffsetTypeCV:  ",CHAR(34),INDEX(SpatialOffsets[Spatial Offset Type],$A3887),CHAR(34),
", Offset1Value:  ",INDEX(SpatialOffsets[Offset 1 Value],$A3887),
", Offset1UnitID:  ",CHAR(34),INDEX(SpatialOffsets[Offset 1 Unit],$A3887),CHAR(34),
", Offset2Value:  ",INDEX(SpatialOffsets[Offset 2 Value],$A3887),
", Offset2UnitID:  ",CHAR(34),INDEX(SpatialOffsets[Offset 2 Unit],$A3887),CHAR(34),
", Offset3Value:  ",INDEX(SpatialOffsets[Offset 3 Value],$A3887),
", Offset3UnitID:  ",CHAR(34),INDEX(SpatialOffsets[Offset 3 Unit],$A3887),CHAR(34),,"}")))</f>
        <v>#REF!</v>
      </c>
      <c r="O3887" t="e">
        <f>IF(COUNTA(RelatedFeatures[])=0,"", IF(INDEX(RelatedFeatures[First Sampling Feature Code],$A3887)="","",
CONCATENATE("  - &amp;RelationID",TEXT($A3887,"0000"),
" {","SamplingFeatureID:  *SamplingFeatureID",TEXT(MATCH(INDEX(RelatedFeatures[First Sampling Feature Code],$A3887),SamplingFeatures[Feature Code],0),"0000"),
", RelationshipTypeCV:  ",CHAR(34),INDEX(RelatedFeatures[Relationship Type],$A3887),CHAR(34),
", RelatedFeatureID: *SamplingFeatureID",TEXT(MATCH(INDEX(RelatedFeatures[Second Sampling Feature Code],$A3887),SamplingFeatures[Feature Code],0),"0000"),
", SpatialOffsetID:  ",IF(INDEX(RelatedFeatures[Offset Number],$A3887)="","",CONCATENATE("*SpatialOffsetID",TEXT(INDEX(RelatedFeatures[Offset Number],$A3887),"0000"))),"}")))</f>
        <v>#REF!</v>
      </c>
      <c r="P3887" t="e">
        <f>IF(INDEX(Methods[Method Type],$A3887)="","",
CONCATENATE("  - &amp;MethodID",TEXT($A3887,"0000"),
" {","MethodTypeCV:  ",CHAR(34),INDEX(Methods[Method Type],$A3887),CHAR(34),
", MethodCode:  ",CHAR(34),INDEX(Methods[Method Code],$A3887),CHAR(34),
", MethodName:  ",CHAR(34),INDEX(Methods[Method Name],$A3887),CHAR(34),
", MethodDescription:  ",CHAR(34),INDEX(Methods[Method Description],$A3887),CHAR(34),
", MethodLink:  ",CHAR(34),INDEX(Methods[Method Link],$A3887),CHAR(34),
", OrganizationID: *OrganizationID",TEXT(MATCH(INDEX(Methods[Organization Name],$A3887),Organizations[Organization Name],0),"0000"),"}"))</f>
        <v>#REF!</v>
      </c>
      <c r="Q3887" t="e">
        <f>IF(INDEX(Variables[Variable Type],$A3887)="","",
CONCATENATE("  - &amp;VariableID",TEXT($A3887,"0000"),
" {","VariableTypeCV:  ",CHAR(34),INDEX(Variables[Variable Type],$A3887),CHAR(34),
", VariableCode:  ",CHAR(34),INDEX(Variables[Variable Code],$A3887),CHAR(34),
", VariableNameCV:  ",CHAR(34),INDEX(Variables[Variable Name],$A3887),CHAR(34),
", VariableDefinition:  ",CHAR(34),INDEX(Variables[Variable Definition],$A3887),CHAR(34),
", SpecciationCV:  ",CHAR(34),INDEX(Variables[Speciation],$A3887),CHAR(34),
", NoDataValue:  ",CHAR(34),INDEX(Variables[No Data Value],$A3887),CHAR(34),"}"))</f>
        <v>#REF!</v>
      </c>
    </row>
    <row r="3888" spans="1:17" x14ac:dyDescent="0.25">
      <c r="A3888">
        <v>3885</v>
      </c>
      <c r="D3888" t="e">
        <f>IF(INDEX(People[First Name],$A3888)="","",
CONCATENATE("  - &amp;PersonID",TEXT($A3888,"0000"),
" {","PersonFirstName:  ",CHAR(34),INDEX(People[First Name],$A3888),CHAR(34),
", PersonMiddleName:  ",CHAR(34),INDEX(People[Middle Name],$A3888),CHAR(34),
", PersonLastName:  ",CHAR(34),INDEX(People[Last Name],$A3888),CHAR(34),"}"))</f>
        <v>#REF!</v>
      </c>
      <c r="E3888" t="e">
        <f>IF(INDEX(Organizations[Organization Type '[CV']],$A3888)="","",
CONCATENATE("  - &amp;OrganizationID",TEXT($A3888,"0000"),
" {","OrganizationTypeCV:  ",CHAR(34),INDEX(Organizations[Organization Type '[CV']],$A3888),CHAR(34),
", OrganizationCode:  ",CHAR(34),INDEX(Organizations[Organization Code],$A3888),CHAR(34),
", OrganizationName:  ",CHAR(34),INDEX(Organizations[Organization Name],$A3888),CHAR(34),
", OrganizationDescription:  ",CHAR(34),INDEX(Organizations[Organization Description],$A3888),CHAR(34),
", OrganizationLink:  ",CHAR(34),INDEX(Organizations[Organization Link],$A3888),CHAR(34),"}"))</f>
        <v>#REF!</v>
      </c>
      <c r="F3888" t="e">
        <f>IF(INDEX(People[First Name],$A3888)="","",
CONCATENATE("  - &amp;AffiliationID",TEXT($A3888,"0000"),
" {PersonID: *PersonID",TEXT($A3888,"0000"),
", OrganizationID: *OrganizationID",TEXT(MATCH(INDEX(People[Organization Name],$A3888),Organizations[Organization Name],0),"0000"),
", IsPrimaryOrganizationContact: , AffiliationStartDate: , AffiliationEndDate: , PrimaryPhone: ",
", PrimaryEmail: ",CHAR(34),INDEX(People[Primary Email],$A3888),CHAR(34),
", PrimaryAddress: ",CHAR(34),INDEX(People[Primary Address],$A3888),CHAR(34),
", PersonLink: }"))</f>
        <v>#REF!</v>
      </c>
      <c r="H3888" t="e">
        <f>IF(COUNTA(CitationInformation)=0,"",IF(INDEX(AuthorList[Author Name],$A3888)="","",
CONCATENATE("  - &amp;AuthorListID",TEXT($A3888,"0000"),
"  {CitationID: *CitationID0001",
", PersonID: *PersonID",TEXT(MATCH(INDEX(AuthorList[Author Name],$A3888),People[Full Name],0),"0000"),
", AuthorOrder: ",INDEX(AuthorList[Author Number],$A3888),"}")))</f>
        <v>#REF!</v>
      </c>
      <c r="K3888" t="e">
        <f>IF(INDEX(SamplingFeatures[Feature Code],$A3888)="","",
CONCATENATE("  - &amp;SamplingFeatureID",TEXT($A3888,"0000"),
" {","SamplingFeatureUUID:  ",CHAR(34),INDEX(SamplingFeatures[Sampling Feature UUID],$A3888),CHAR(34),
", SamplingFeatureTypeCV:  ",CHAR(34),INDEX(SamplingFeatures[Sampling Feature Type],$A3888),CHAR(34),
", SamplingFeatureCode:  ",CHAR(34),INDEX(SamplingFeatures[Feature Code],$A3888),CHAR(34),
", SamplingFeatureName:  ",CHAR(34),INDEX(SamplingFeatures[Feature Name],$A3888),CHAR(34),
", SamplingFeatureDescription:  ",CHAR(34),INDEX(SamplingFeatures[Feature Description],$A3888),CHAR(34),
", SamplingFeatureGeotypeCV:  ",CHAR(34),INDEX(SamplingFeatures[Feature Geo Type],$A3888),CHAR(34),
", FeatureGeometry:  ",CHAR(34),INDEX(SamplingFeatures[Feature Geometry],$A3888),CHAR(34),
", Elevation_m:  ",CHAR(34),INDEX(SamplingFeatures[Elevation_m],$A3888),CHAR(34),
", ElevationDatumCV:  ",CHAR(34),ElevationDatum,CHAR(34),"}"))</f>
        <v>#REF!</v>
      </c>
      <c r="L3888" t="e">
        <f>IF(INDEX(SamplingFeatures[Sampling Feature Type],$A3888)&lt;&gt;"Site","",
CONCATENATE("  - &amp;SiteID",TEXT(SUMPRODUCT(--($L$3:$L3887&lt;&gt;"")),"0000"),
" {","SamplingFeatureID:  *SamplingFeatureID",TEXT($A3888,"0000"),
", SiteTypeCV:  ",CHAR(34),INDEX(Sites[Site Type],$A3888),CHAR(34),
", Latitude:  ",INDEX(Sites[Latitude],$A3888),
", Longitude:  ",INDEX(Sites[Longitude],$A3888),
", SRSName:  ",CHAR(34),LatLonDatum,CHAR(34),"}"))</f>
        <v>#REF!</v>
      </c>
      <c r="M3888" t="e">
        <f>IF(INDEX(SamplingFeatures[Sampling Feature Type],$A3888)&lt;&gt;"Specimen","",
CONCATENATE("  - &amp;SpecimenID",TEXT(SUMPRODUCT(--($M$3:$M3887&lt;&gt;"")),"0000"),
" {","SamplingFeatureID:  *SamplingFeatureID",TEXT($A3888,"0000"),
", SpecimenTypeCV:  ",CHAR(34),INDEX(Specimens[Specimen Type],$A3888),CHAR(34),
", SpecimenMediumCV:  ",INDEX(Specimens[Specimen Medium],$A3888),
", IsFieldSpecimen:  ",CHAR(34),INDEX(Specimens[Is Field Specimen?],$A3888),CHAR(34),"}"))</f>
        <v>#REF!</v>
      </c>
      <c r="N3888" t="e">
        <f>IF(COUNTA(SpatialOffsets[])=0,"", IF(INDEX(SpatialOffsets[Spatial Offset Type],$A3888)="","",
CONCATENATE("  - &amp;SpatialOffsetID",TEXT($A3888,"0000"),
" {","SpatialOffsetTypeCV:  ",CHAR(34),INDEX(SpatialOffsets[Spatial Offset Type],$A3888),CHAR(34),
", Offset1Value:  ",INDEX(SpatialOffsets[Offset 1 Value],$A3888),
", Offset1UnitID:  ",CHAR(34),INDEX(SpatialOffsets[Offset 1 Unit],$A3888),CHAR(34),
", Offset2Value:  ",INDEX(SpatialOffsets[Offset 2 Value],$A3888),
", Offset2UnitID:  ",CHAR(34),INDEX(SpatialOffsets[Offset 2 Unit],$A3888),CHAR(34),
", Offset3Value:  ",INDEX(SpatialOffsets[Offset 3 Value],$A3888),
", Offset3UnitID:  ",CHAR(34),INDEX(SpatialOffsets[Offset 3 Unit],$A3888),CHAR(34),,"}")))</f>
        <v>#REF!</v>
      </c>
      <c r="O3888" t="e">
        <f>IF(COUNTA(RelatedFeatures[])=0,"", IF(INDEX(RelatedFeatures[First Sampling Feature Code],$A3888)="","",
CONCATENATE("  - &amp;RelationID",TEXT($A3888,"0000"),
" {","SamplingFeatureID:  *SamplingFeatureID",TEXT(MATCH(INDEX(RelatedFeatures[First Sampling Feature Code],$A3888),SamplingFeatures[Feature Code],0),"0000"),
", RelationshipTypeCV:  ",CHAR(34),INDEX(RelatedFeatures[Relationship Type],$A3888),CHAR(34),
", RelatedFeatureID: *SamplingFeatureID",TEXT(MATCH(INDEX(RelatedFeatures[Second Sampling Feature Code],$A3888),SamplingFeatures[Feature Code],0),"0000"),
", SpatialOffsetID:  ",IF(INDEX(RelatedFeatures[Offset Number],$A3888)="","",CONCATENATE("*SpatialOffsetID",TEXT(INDEX(RelatedFeatures[Offset Number],$A3888),"0000"))),"}")))</f>
        <v>#REF!</v>
      </c>
      <c r="P3888" t="e">
        <f>IF(INDEX(Methods[Method Type],$A3888)="","",
CONCATENATE("  - &amp;MethodID",TEXT($A3888,"0000"),
" {","MethodTypeCV:  ",CHAR(34),INDEX(Methods[Method Type],$A3888),CHAR(34),
", MethodCode:  ",CHAR(34),INDEX(Methods[Method Code],$A3888),CHAR(34),
", MethodName:  ",CHAR(34),INDEX(Methods[Method Name],$A3888),CHAR(34),
", MethodDescription:  ",CHAR(34),INDEX(Methods[Method Description],$A3888),CHAR(34),
", MethodLink:  ",CHAR(34),INDEX(Methods[Method Link],$A3888),CHAR(34),
", OrganizationID: *OrganizationID",TEXT(MATCH(INDEX(Methods[Organization Name],$A3888),Organizations[Organization Name],0),"0000"),"}"))</f>
        <v>#REF!</v>
      </c>
      <c r="Q3888" t="e">
        <f>IF(INDEX(Variables[Variable Type],$A3888)="","",
CONCATENATE("  - &amp;VariableID",TEXT($A3888,"0000"),
" {","VariableTypeCV:  ",CHAR(34),INDEX(Variables[Variable Type],$A3888),CHAR(34),
", VariableCode:  ",CHAR(34),INDEX(Variables[Variable Code],$A3888),CHAR(34),
", VariableNameCV:  ",CHAR(34),INDEX(Variables[Variable Name],$A3888),CHAR(34),
", VariableDefinition:  ",CHAR(34),INDEX(Variables[Variable Definition],$A3888),CHAR(34),
", SpecciationCV:  ",CHAR(34),INDEX(Variables[Speciation],$A3888),CHAR(34),
", NoDataValue:  ",CHAR(34),INDEX(Variables[No Data Value],$A3888),CHAR(34),"}"))</f>
        <v>#REF!</v>
      </c>
    </row>
    <row r="3889" spans="1:17" x14ac:dyDescent="0.25">
      <c r="A3889">
        <v>3886</v>
      </c>
      <c r="D3889" t="e">
        <f>IF(INDEX(People[First Name],$A3889)="","",
CONCATENATE("  - &amp;PersonID",TEXT($A3889,"0000"),
" {","PersonFirstName:  ",CHAR(34),INDEX(People[First Name],$A3889),CHAR(34),
", PersonMiddleName:  ",CHAR(34),INDEX(People[Middle Name],$A3889),CHAR(34),
", PersonLastName:  ",CHAR(34),INDEX(People[Last Name],$A3889),CHAR(34),"}"))</f>
        <v>#REF!</v>
      </c>
      <c r="E3889" t="e">
        <f>IF(INDEX(Organizations[Organization Type '[CV']],$A3889)="","",
CONCATENATE("  - &amp;OrganizationID",TEXT($A3889,"0000"),
" {","OrganizationTypeCV:  ",CHAR(34),INDEX(Organizations[Organization Type '[CV']],$A3889),CHAR(34),
", OrganizationCode:  ",CHAR(34),INDEX(Organizations[Organization Code],$A3889),CHAR(34),
", OrganizationName:  ",CHAR(34),INDEX(Organizations[Organization Name],$A3889),CHAR(34),
", OrganizationDescription:  ",CHAR(34),INDEX(Organizations[Organization Description],$A3889),CHAR(34),
", OrganizationLink:  ",CHAR(34),INDEX(Organizations[Organization Link],$A3889),CHAR(34),"}"))</f>
        <v>#REF!</v>
      </c>
      <c r="F3889" t="e">
        <f>IF(INDEX(People[First Name],$A3889)="","",
CONCATENATE("  - &amp;AffiliationID",TEXT($A3889,"0000"),
" {PersonID: *PersonID",TEXT($A3889,"0000"),
", OrganizationID: *OrganizationID",TEXT(MATCH(INDEX(People[Organization Name],$A3889),Organizations[Organization Name],0),"0000"),
", IsPrimaryOrganizationContact: , AffiliationStartDate: , AffiliationEndDate: , PrimaryPhone: ",
", PrimaryEmail: ",CHAR(34),INDEX(People[Primary Email],$A3889),CHAR(34),
", PrimaryAddress: ",CHAR(34),INDEX(People[Primary Address],$A3889),CHAR(34),
", PersonLink: }"))</f>
        <v>#REF!</v>
      </c>
      <c r="H3889" t="e">
        <f>IF(COUNTA(CitationInformation)=0,"",IF(INDEX(AuthorList[Author Name],$A3889)="","",
CONCATENATE("  - &amp;AuthorListID",TEXT($A3889,"0000"),
"  {CitationID: *CitationID0001",
", PersonID: *PersonID",TEXT(MATCH(INDEX(AuthorList[Author Name],$A3889),People[Full Name],0),"0000"),
", AuthorOrder: ",INDEX(AuthorList[Author Number],$A3889),"}")))</f>
        <v>#REF!</v>
      </c>
      <c r="K3889" t="e">
        <f>IF(INDEX(SamplingFeatures[Feature Code],$A3889)="","",
CONCATENATE("  - &amp;SamplingFeatureID",TEXT($A3889,"0000"),
" {","SamplingFeatureUUID:  ",CHAR(34),INDEX(SamplingFeatures[Sampling Feature UUID],$A3889),CHAR(34),
", SamplingFeatureTypeCV:  ",CHAR(34),INDEX(SamplingFeatures[Sampling Feature Type],$A3889),CHAR(34),
", SamplingFeatureCode:  ",CHAR(34),INDEX(SamplingFeatures[Feature Code],$A3889),CHAR(34),
", SamplingFeatureName:  ",CHAR(34),INDEX(SamplingFeatures[Feature Name],$A3889),CHAR(34),
", SamplingFeatureDescription:  ",CHAR(34),INDEX(SamplingFeatures[Feature Description],$A3889),CHAR(34),
", SamplingFeatureGeotypeCV:  ",CHAR(34),INDEX(SamplingFeatures[Feature Geo Type],$A3889),CHAR(34),
", FeatureGeometry:  ",CHAR(34),INDEX(SamplingFeatures[Feature Geometry],$A3889),CHAR(34),
", Elevation_m:  ",CHAR(34),INDEX(SamplingFeatures[Elevation_m],$A3889),CHAR(34),
", ElevationDatumCV:  ",CHAR(34),ElevationDatum,CHAR(34),"}"))</f>
        <v>#REF!</v>
      </c>
      <c r="L3889" t="e">
        <f>IF(INDEX(SamplingFeatures[Sampling Feature Type],$A3889)&lt;&gt;"Site","",
CONCATENATE("  - &amp;SiteID",TEXT(SUMPRODUCT(--($L$3:$L3888&lt;&gt;"")),"0000"),
" {","SamplingFeatureID:  *SamplingFeatureID",TEXT($A3889,"0000"),
", SiteTypeCV:  ",CHAR(34),INDEX(Sites[Site Type],$A3889),CHAR(34),
", Latitude:  ",INDEX(Sites[Latitude],$A3889),
", Longitude:  ",INDEX(Sites[Longitude],$A3889),
", SRSName:  ",CHAR(34),LatLonDatum,CHAR(34),"}"))</f>
        <v>#REF!</v>
      </c>
      <c r="M3889" t="e">
        <f>IF(INDEX(SamplingFeatures[Sampling Feature Type],$A3889)&lt;&gt;"Specimen","",
CONCATENATE("  - &amp;SpecimenID",TEXT(SUMPRODUCT(--($M$3:$M3888&lt;&gt;"")),"0000"),
" {","SamplingFeatureID:  *SamplingFeatureID",TEXT($A3889,"0000"),
", SpecimenTypeCV:  ",CHAR(34),INDEX(Specimens[Specimen Type],$A3889),CHAR(34),
", SpecimenMediumCV:  ",INDEX(Specimens[Specimen Medium],$A3889),
", IsFieldSpecimen:  ",CHAR(34),INDEX(Specimens[Is Field Specimen?],$A3889),CHAR(34),"}"))</f>
        <v>#REF!</v>
      </c>
      <c r="N3889" t="e">
        <f>IF(COUNTA(SpatialOffsets[])=0,"", IF(INDEX(SpatialOffsets[Spatial Offset Type],$A3889)="","",
CONCATENATE("  - &amp;SpatialOffsetID",TEXT($A3889,"0000"),
" {","SpatialOffsetTypeCV:  ",CHAR(34),INDEX(SpatialOffsets[Spatial Offset Type],$A3889),CHAR(34),
", Offset1Value:  ",INDEX(SpatialOffsets[Offset 1 Value],$A3889),
", Offset1UnitID:  ",CHAR(34),INDEX(SpatialOffsets[Offset 1 Unit],$A3889),CHAR(34),
", Offset2Value:  ",INDEX(SpatialOffsets[Offset 2 Value],$A3889),
", Offset2UnitID:  ",CHAR(34),INDEX(SpatialOffsets[Offset 2 Unit],$A3889),CHAR(34),
", Offset3Value:  ",INDEX(SpatialOffsets[Offset 3 Value],$A3889),
", Offset3UnitID:  ",CHAR(34),INDEX(SpatialOffsets[Offset 3 Unit],$A3889),CHAR(34),,"}")))</f>
        <v>#REF!</v>
      </c>
      <c r="O3889" t="e">
        <f>IF(COUNTA(RelatedFeatures[])=0,"", IF(INDEX(RelatedFeatures[First Sampling Feature Code],$A3889)="","",
CONCATENATE("  - &amp;RelationID",TEXT($A3889,"0000"),
" {","SamplingFeatureID:  *SamplingFeatureID",TEXT(MATCH(INDEX(RelatedFeatures[First Sampling Feature Code],$A3889),SamplingFeatures[Feature Code],0),"0000"),
", RelationshipTypeCV:  ",CHAR(34),INDEX(RelatedFeatures[Relationship Type],$A3889),CHAR(34),
", RelatedFeatureID: *SamplingFeatureID",TEXT(MATCH(INDEX(RelatedFeatures[Second Sampling Feature Code],$A3889),SamplingFeatures[Feature Code],0),"0000"),
", SpatialOffsetID:  ",IF(INDEX(RelatedFeatures[Offset Number],$A3889)="","",CONCATENATE("*SpatialOffsetID",TEXT(INDEX(RelatedFeatures[Offset Number],$A3889),"0000"))),"}")))</f>
        <v>#REF!</v>
      </c>
      <c r="P3889" t="e">
        <f>IF(INDEX(Methods[Method Type],$A3889)="","",
CONCATENATE("  - &amp;MethodID",TEXT($A3889,"0000"),
" {","MethodTypeCV:  ",CHAR(34),INDEX(Methods[Method Type],$A3889),CHAR(34),
", MethodCode:  ",CHAR(34),INDEX(Methods[Method Code],$A3889),CHAR(34),
", MethodName:  ",CHAR(34),INDEX(Methods[Method Name],$A3889),CHAR(34),
", MethodDescription:  ",CHAR(34),INDEX(Methods[Method Description],$A3889),CHAR(34),
", MethodLink:  ",CHAR(34),INDEX(Methods[Method Link],$A3889),CHAR(34),
", OrganizationID: *OrganizationID",TEXT(MATCH(INDEX(Methods[Organization Name],$A3889),Organizations[Organization Name],0),"0000"),"}"))</f>
        <v>#REF!</v>
      </c>
      <c r="Q3889" t="e">
        <f>IF(INDEX(Variables[Variable Type],$A3889)="","",
CONCATENATE("  - &amp;VariableID",TEXT($A3889,"0000"),
" {","VariableTypeCV:  ",CHAR(34),INDEX(Variables[Variable Type],$A3889),CHAR(34),
", VariableCode:  ",CHAR(34),INDEX(Variables[Variable Code],$A3889),CHAR(34),
", VariableNameCV:  ",CHAR(34),INDEX(Variables[Variable Name],$A3889),CHAR(34),
", VariableDefinition:  ",CHAR(34),INDEX(Variables[Variable Definition],$A3889),CHAR(34),
", SpecciationCV:  ",CHAR(34),INDEX(Variables[Speciation],$A3889),CHAR(34),
", NoDataValue:  ",CHAR(34),INDEX(Variables[No Data Value],$A3889),CHAR(34),"}"))</f>
        <v>#REF!</v>
      </c>
    </row>
    <row r="3890" spans="1:17" x14ac:dyDescent="0.25">
      <c r="A3890">
        <v>3887</v>
      </c>
      <c r="D3890" t="e">
        <f>IF(INDEX(People[First Name],$A3890)="","",
CONCATENATE("  - &amp;PersonID",TEXT($A3890,"0000"),
" {","PersonFirstName:  ",CHAR(34),INDEX(People[First Name],$A3890),CHAR(34),
", PersonMiddleName:  ",CHAR(34),INDEX(People[Middle Name],$A3890),CHAR(34),
", PersonLastName:  ",CHAR(34),INDEX(People[Last Name],$A3890),CHAR(34),"}"))</f>
        <v>#REF!</v>
      </c>
      <c r="E3890" t="e">
        <f>IF(INDEX(Organizations[Organization Type '[CV']],$A3890)="","",
CONCATENATE("  - &amp;OrganizationID",TEXT($A3890,"0000"),
" {","OrganizationTypeCV:  ",CHAR(34),INDEX(Organizations[Organization Type '[CV']],$A3890),CHAR(34),
", OrganizationCode:  ",CHAR(34),INDEX(Organizations[Organization Code],$A3890),CHAR(34),
", OrganizationName:  ",CHAR(34),INDEX(Organizations[Organization Name],$A3890),CHAR(34),
", OrganizationDescription:  ",CHAR(34),INDEX(Organizations[Organization Description],$A3890),CHAR(34),
", OrganizationLink:  ",CHAR(34),INDEX(Organizations[Organization Link],$A3890),CHAR(34),"}"))</f>
        <v>#REF!</v>
      </c>
      <c r="F3890" t="e">
        <f>IF(INDEX(People[First Name],$A3890)="","",
CONCATENATE("  - &amp;AffiliationID",TEXT($A3890,"0000"),
" {PersonID: *PersonID",TEXT($A3890,"0000"),
", OrganizationID: *OrganizationID",TEXT(MATCH(INDEX(People[Organization Name],$A3890),Organizations[Organization Name],0),"0000"),
", IsPrimaryOrganizationContact: , AffiliationStartDate: , AffiliationEndDate: , PrimaryPhone: ",
", PrimaryEmail: ",CHAR(34),INDEX(People[Primary Email],$A3890),CHAR(34),
", PrimaryAddress: ",CHAR(34),INDEX(People[Primary Address],$A3890),CHAR(34),
", PersonLink: }"))</f>
        <v>#REF!</v>
      </c>
      <c r="H3890" t="e">
        <f>IF(COUNTA(CitationInformation)=0,"",IF(INDEX(AuthorList[Author Name],$A3890)="","",
CONCATENATE("  - &amp;AuthorListID",TEXT($A3890,"0000"),
"  {CitationID: *CitationID0001",
", PersonID: *PersonID",TEXT(MATCH(INDEX(AuthorList[Author Name],$A3890),People[Full Name],0),"0000"),
", AuthorOrder: ",INDEX(AuthorList[Author Number],$A3890),"}")))</f>
        <v>#REF!</v>
      </c>
      <c r="K3890" t="e">
        <f>IF(INDEX(SamplingFeatures[Feature Code],$A3890)="","",
CONCATENATE("  - &amp;SamplingFeatureID",TEXT($A3890,"0000"),
" {","SamplingFeatureUUID:  ",CHAR(34),INDEX(SamplingFeatures[Sampling Feature UUID],$A3890),CHAR(34),
", SamplingFeatureTypeCV:  ",CHAR(34),INDEX(SamplingFeatures[Sampling Feature Type],$A3890),CHAR(34),
", SamplingFeatureCode:  ",CHAR(34),INDEX(SamplingFeatures[Feature Code],$A3890),CHAR(34),
", SamplingFeatureName:  ",CHAR(34),INDEX(SamplingFeatures[Feature Name],$A3890),CHAR(34),
", SamplingFeatureDescription:  ",CHAR(34),INDEX(SamplingFeatures[Feature Description],$A3890),CHAR(34),
", SamplingFeatureGeotypeCV:  ",CHAR(34),INDEX(SamplingFeatures[Feature Geo Type],$A3890),CHAR(34),
", FeatureGeometry:  ",CHAR(34),INDEX(SamplingFeatures[Feature Geometry],$A3890),CHAR(34),
", Elevation_m:  ",CHAR(34),INDEX(SamplingFeatures[Elevation_m],$A3890),CHAR(34),
", ElevationDatumCV:  ",CHAR(34),ElevationDatum,CHAR(34),"}"))</f>
        <v>#REF!</v>
      </c>
      <c r="L3890" t="e">
        <f>IF(INDEX(SamplingFeatures[Sampling Feature Type],$A3890)&lt;&gt;"Site","",
CONCATENATE("  - &amp;SiteID",TEXT(SUMPRODUCT(--($L$3:$L3889&lt;&gt;"")),"0000"),
" {","SamplingFeatureID:  *SamplingFeatureID",TEXT($A3890,"0000"),
", SiteTypeCV:  ",CHAR(34),INDEX(Sites[Site Type],$A3890),CHAR(34),
", Latitude:  ",INDEX(Sites[Latitude],$A3890),
", Longitude:  ",INDEX(Sites[Longitude],$A3890),
", SRSName:  ",CHAR(34),LatLonDatum,CHAR(34),"}"))</f>
        <v>#REF!</v>
      </c>
      <c r="M3890" t="e">
        <f>IF(INDEX(SamplingFeatures[Sampling Feature Type],$A3890)&lt;&gt;"Specimen","",
CONCATENATE("  - &amp;SpecimenID",TEXT(SUMPRODUCT(--($M$3:$M3889&lt;&gt;"")),"0000"),
" {","SamplingFeatureID:  *SamplingFeatureID",TEXT($A3890,"0000"),
", SpecimenTypeCV:  ",CHAR(34),INDEX(Specimens[Specimen Type],$A3890),CHAR(34),
", SpecimenMediumCV:  ",INDEX(Specimens[Specimen Medium],$A3890),
", IsFieldSpecimen:  ",CHAR(34),INDEX(Specimens[Is Field Specimen?],$A3890),CHAR(34),"}"))</f>
        <v>#REF!</v>
      </c>
      <c r="N3890" t="e">
        <f>IF(COUNTA(SpatialOffsets[])=0,"", IF(INDEX(SpatialOffsets[Spatial Offset Type],$A3890)="","",
CONCATENATE("  - &amp;SpatialOffsetID",TEXT($A3890,"0000"),
" {","SpatialOffsetTypeCV:  ",CHAR(34),INDEX(SpatialOffsets[Spatial Offset Type],$A3890),CHAR(34),
", Offset1Value:  ",INDEX(SpatialOffsets[Offset 1 Value],$A3890),
", Offset1UnitID:  ",CHAR(34),INDEX(SpatialOffsets[Offset 1 Unit],$A3890),CHAR(34),
", Offset2Value:  ",INDEX(SpatialOffsets[Offset 2 Value],$A3890),
", Offset2UnitID:  ",CHAR(34),INDEX(SpatialOffsets[Offset 2 Unit],$A3890),CHAR(34),
", Offset3Value:  ",INDEX(SpatialOffsets[Offset 3 Value],$A3890),
", Offset3UnitID:  ",CHAR(34),INDEX(SpatialOffsets[Offset 3 Unit],$A3890),CHAR(34),,"}")))</f>
        <v>#REF!</v>
      </c>
      <c r="O3890" t="e">
        <f>IF(COUNTA(RelatedFeatures[])=0,"", IF(INDEX(RelatedFeatures[First Sampling Feature Code],$A3890)="","",
CONCATENATE("  - &amp;RelationID",TEXT($A3890,"0000"),
" {","SamplingFeatureID:  *SamplingFeatureID",TEXT(MATCH(INDEX(RelatedFeatures[First Sampling Feature Code],$A3890),SamplingFeatures[Feature Code],0),"0000"),
", RelationshipTypeCV:  ",CHAR(34),INDEX(RelatedFeatures[Relationship Type],$A3890),CHAR(34),
", RelatedFeatureID: *SamplingFeatureID",TEXT(MATCH(INDEX(RelatedFeatures[Second Sampling Feature Code],$A3890),SamplingFeatures[Feature Code],0),"0000"),
", SpatialOffsetID:  ",IF(INDEX(RelatedFeatures[Offset Number],$A3890)="","",CONCATENATE("*SpatialOffsetID",TEXT(INDEX(RelatedFeatures[Offset Number],$A3890),"0000"))),"}")))</f>
        <v>#REF!</v>
      </c>
      <c r="P3890" t="e">
        <f>IF(INDEX(Methods[Method Type],$A3890)="","",
CONCATENATE("  - &amp;MethodID",TEXT($A3890,"0000"),
" {","MethodTypeCV:  ",CHAR(34),INDEX(Methods[Method Type],$A3890),CHAR(34),
", MethodCode:  ",CHAR(34),INDEX(Methods[Method Code],$A3890),CHAR(34),
", MethodName:  ",CHAR(34),INDEX(Methods[Method Name],$A3890),CHAR(34),
", MethodDescription:  ",CHAR(34),INDEX(Methods[Method Description],$A3890),CHAR(34),
", MethodLink:  ",CHAR(34),INDEX(Methods[Method Link],$A3890),CHAR(34),
", OrganizationID: *OrganizationID",TEXT(MATCH(INDEX(Methods[Organization Name],$A3890),Organizations[Organization Name],0),"0000"),"}"))</f>
        <v>#REF!</v>
      </c>
      <c r="Q3890" t="e">
        <f>IF(INDEX(Variables[Variable Type],$A3890)="","",
CONCATENATE("  - &amp;VariableID",TEXT($A3890,"0000"),
" {","VariableTypeCV:  ",CHAR(34),INDEX(Variables[Variable Type],$A3890),CHAR(34),
", VariableCode:  ",CHAR(34),INDEX(Variables[Variable Code],$A3890),CHAR(34),
", VariableNameCV:  ",CHAR(34),INDEX(Variables[Variable Name],$A3890),CHAR(34),
", VariableDefinition:  ",CHAR(34),INDEX(Variables[Variable Definition],$A3890),CHAR(34),
", SpecciationCV:  ",CHAR(34),INDEX(Variables[Speciation],$A3890),CHAR(34),
", NoDataValue:  ",CHAR(34),INDEX(Variables[No Data Value],$A3890),CHAR(34),"}"))</f>
        <v>#REF!</v>
      </c>
    </row>
    <row r="3891" spans="1:17" x14ac:dyDescent="0.25">
      <c r="A3891">
        <v>3888</v>
      </c>
      <c r="D3891" t="e">
        <f>IF(INDEX(People[First Name],$A3891)="","",
CONCATENATE("  - &amp;PersonID",TEXT($A3891,"0000"),
" {","PersonFirstName:  ",CHAR(34),INDEX(People[First Name],$A3891),CHAR(34),
", PersonMiddleName:  ",CHAR(34),INDEX(People[Middle Name],$A3891),CHAR(34),
", PersonLastName:  ",CHAR(34),INDEX(People[Last Name],$A3891),CHAR(34),"}"))</f>
        <v>#REF!</v>
      </c>
      <c r="E3891" t="e">
        <f>IF(INDEX(Organizations[Organization Type '[CV']],$A3891)="","",
CONCATENATE("  - &amp;OrganizationID",TEXT($A3891,"0000"),
" {","OrganizationTypeCV:  ",CHAR(34),INDEX(Organizations[Organization Type '[CV']],$A3891),CHAR(34),
", OrganizationCode:  ",CHAR(34),INDEX(Organizations[Organization Code],$A3891),CHAR(34),
", OrganizationName:  ",CHAR(34),INDEX(Organizations[Organization Name],$A3891),CHAR(34),
", OrganizationDescription:  ",CHAR(34),INDEX(Organizations[Organization Description],$A3891),CHAR(34),
", OrganizationLink:  ",CHAR(34),INDEX(Organizations[Organization Link],$A3891),CHAR(34),"}"))</f>
        <v>#REF!</v>
      </c>
      <c r="F3891" t="e">
        <f>IF(INDEX(People[First Name],$A3891)="","",
CONCATENATE("  - &amp;AffiliationID",TEXT($A3891,"0000"),
" {PersonID: *PersonID",TEXT($A3891,"0000"),
", OrganizationID: *OrganizationID",TEXT(MATCH(INDEX(People[Organization Name],$A3891),Organizations[Organization Name],0),"0000"),
", IsPrimaryOrganizationContact: , AffiliationStartDate: , AffiliationEndDate: , PrimaryPhone: ",
", PrimaryEmail: ",CHAR(34),INDEX(People[Primary Email],$A3891),CHAR(34),
", PrimaryAddress: ",CHAR(34),INDEX(People[Primary Address],$A3891),CHAR(34),
", PersonLink: }"))</f>
        <v>#REF!</v>
      </c>
      <c r="H3891" t="e">
        <f>IF(COUNTA(CitationInformation)=0,"",IF(INDEX(AuthorList[Author Name],$A3891)="","",
CONCATENATE("  - &amp;AuthorListID",TEXT($A3891,"0000"),
"  {CitationID: *CitationID0001",
", PersonID: *PersonID",TEXT(MATCH(INDEX(AuthorList[Author Name],$A3891),People[Full Name],0),"0000"),
", AuthorOrder: ",INDEX(AuthorList[Author Number],$A3891),"}")))</f>
        <v>#REF!</v>
      </c>
      <c r="K3891" t="e">
        <f>IF(INDEX(SamplingFeatures[Feature Code],$A3891)="","",
CONCATENATE("  - &amp;SamplingFeatureID",TEXT($A3891,"0000"),
" {","SamplingFeatureUUID:  ",CHAR(34),INDEX(SamplingFeatures[Sampling Feature UUID],$A3891),CHAR(34),
", SamplingFeatureTypeCV:  ",CHAR(34),INDEX(SamplingFeatures[Sampling Feature Type],$A3891),CHAR(34),
", SamplingFeatureCode:  ",CHAR(34),INDEX(SamplingFeatures[Feature Code],$A3891),CHAR(34),
", SamplingFeatureName:  ",CHAR(34),INDEX(SamplingFeatures[Feature Name],$A3891),CHAR(34),
", SamplingFeatureDescription:  ",CHAR(34),INDEX(SamplingFeatures[Feature Description],$A3891),CHAR(34),
", SamplingFeatureGeotypeCV:  ",CHAR(34),INDEX(SamplingFeatures[Feature Geo Type],$A3891),CHAR(34),
", FeatureGeometry:  ",CHAR(34),INDEX(SamplingFeatures[Feature Geometry],$A3891),CHAR(34),
", Elevation_m:  ",CHAR(34),INDEX(SamplingFeatures[Elevation_m],$A3891),CHAR(34),
", ElevationDatumCV:  ",CHAR(34),ElevationDatum,CHAR(34),"}"))</f>
        <v>#REF!</v>
      </c>
      <c r="L3891" t="e">
        <f>IF(INDEX(SamplingFeatures[Sampling Feature Type],$A3891)&lt;&gt;"Site","",
CONCATENATE("  - &amp;SiteID",TEXT(SUMPRODUCT(--($L$3:$L3890&lt;&gt;"")),"0000"),
" {","SamplingFeatureID:  *SamplingFeatureID",TEXT($A3891,"0000"),
", SiteTypeCV:  ",CHAR(34),INDEX(Sites[Site Type],$A3891),CHAR(34),
", Latitude:  ",INDEX(Sites[Latitude],$A3891),
", Longitude:  ",INDEX(Sites[Longitude],$A3891),
", SRSName:  ",CHAR(34),LatLonDatum,CHAR(34),"}"))</f>
        <v>#REF!</v>
      </c>
      <c r="M3891" t="e">
        <f>IF(INDEX(SamplingFeatures[Sampling Feature Type],$A3891)&lt;&gt;"Specimen","",
CONCATENATE("  - &amp;SpecimenID",TEXT(SUMPRODUCT(--($M$3:$M3890&lt;&gt;"")),"0000"),
" {","SamplingFeatureID:  *SamplingFeatureID",TEXT($A3891,"0000"),
", SpecimenTypeCV:  ",CHAR(34),INDEX(Specimens[Specimen Type],$A3891),CHAR(34),
", SpecimenMediumCV:  ",INDEX(Specimens[Specimen Medium],$A3891),
", IsFieldSpecimen:  ",CHAR(34),INDEX(Specimens[Is Field Specimen?],$A3891),CHAR(34),"}"))</f>
        <v>#REF!</v>
      </c>
      <c r="N3891" t="e">
        <f>IF(COUNTA(SpatialOffsets[])=0,"", IF(INDEX(SpatialOffsets[Spatial Offset Type],$A3891)="","",
CONCATENATE("  - &amp;SpatialOffsetID",TEXT($A3891,"0000"),
" {","SpatialOffsetTypeCV:  ",CHAR(34),INDEX(SpatialOffsets[Spatial Offset Type],$A3891),CHAR(34),
", Offset1Value:  ",INDEX(SpatialOffsets[Offset 1 Value],$A3891),
", Offset1UnitID:  ",CHAR(34),INDEX(SpatialOffsets[Offset 1 Unit],$A3891),CHAR(34),
", Offset2Value:  ",INDEX(SpatialOffsets[Offset 2 Value],$A3891),
", Offset2UnitID:  ",CHAR(34),INDEX(SpatialOffsets[Offset 2 Unit],$A3891),CHAR(34),
", Offset3Value:  ",INDEX(SpatialOffsets[Offset 3 Value],$A3891),
", Offset3UnitID:  ",CHAR(34),INDEX(SpatialOffsets[Offset 3 Unit],$A3891),CHAR(34),,"}")))</f>
        <v>#REF!</v>
      </c>
      <c r="O3891" t="e">
        <f>IF(COUNTA(RelatedFeatures[])=0,"", IF(INDEX(RelatedFeatures[First Sampling Feature Code],$A3891)="","",
CONCATENATE("  - &amp;RelationID",TEXT($A3891,"0000"),
" {","SamplingFeatureID:  *SamplingFeatureID",TEXT(MATCH(INDEX(RelatedFeatures[First Sampling Feature Code],$A3891),SamplingFeatures[Feature Code],0),"0000"),
", RelationshipTypeCV:  ",CHAR(34),INDEX(RelatedFeatures[Relationship Type],$A3891),CHAR(34),
", RelatedFeatureID: *SamplingFeatureID",TEXT(MATCH(INDEX(RelatedFeatures[Second Sampling Feature Code],$A3891),SamplingFeatures[Feature Code],0),"0000"),
", SpatialOffsetID:  ",IF(INDEX(RelatedFeatures[Offset Number],$A3891)="","",CONCATENATE("*SpatialOffsetID",TEXT(INDEX(RelatedFeatures[Offset Number],$A3891),"0000"))),"}")))</f>
        <v>#REF!</v>
      </c>
      <c r="P3891" t="e">
        <f>IF(INDEX(Methods[Method Type],$A3891)="","",
CONCATENATE("  - &amp;MethodID",TEXT($A3891,"0000"),
" {","MethodTypeCV:  ",CHAR(34),INDEX(Methods[Method Type],$A3891),CHAR(34),
", MethodCode:  ",CHAR(34),INDEX(Methods[Method Code],$A3891),CHAR(34),
", MethodName:  ",CHAR(34),INDEX(Methods[Method Name],$A3891),CHAR(34),
", MethodDescription:  ",CHAR(34),INDEX(Methods[Method Description],$A3891),CHAR(34),
", MethodLink:  ",CHAR(34),INDEX(Methods[Method Link],$A3891),CHAR(34),
", OrganizationID: *OrganizationID",TEXT(MATCH(INDEX(Methods[Organization Name],$A3891),Organizations[Organization Name],0),"0000"),"}"))</f>
        <v>#REF!</v>
      </c>
      <c r="Q3891" t="e">
        <f>IF(INDEX(Variables[Variable Type],$A3891)="","",
CONCATENATE("  - &amp;VariableID",TEXT($A3891,"0000"),
" {","VariableTypeCV:  ",CHAR(34),INDEX(Variables[Variable Type],$A3891),CHAR(34),
", VariableCode:  ",CHAR(34),INDEX(Variables[Variable Code],$A3891),CHAR(34),
", VariableNameCV:  ",CHAR(34),INDEX(Variables[Variable Name],$A3891),CHAR(34),
", VariableDefinition:  ",CHAR(34),INDEX(Variables[Variable Definition],$A3891),CHAR(34),
", SpecciationCV:  ",CHAR(34),INDEX(Variables[Speciation],$A3891),CHAR(34),
", NoDataValue:  ",CHAR(34),INDEX(Variables[No Data Value],$A3891),CHAR(34),"}"))</f>
        <v>#REF!</v>
      </c>
    </row>
    <row r="3892" spans="1:17" x14ac:dyDescent="0.25">
      <c r="A3892">
        <v>3889</v>
      </c>
      <c r="D3892" t="e">
        <f>IF(INDEX(People[First Name],$A3892)="","",
CONCATENATE("  - &amp;PersonID",TEXT($A3892,"0000"),
" {","PersonFirstName:  ",CHAR(34),INDEX(People[First Name],$A3892),CHAR(34),
", PersonMiddleName:  ",CHAR(34),INDEX(People[Middle Name],$A3892),CHAR(34),
", PersonLastName:  ",CHAR(34),INDEX(People[Last Name],$A3892),CHAR(34),"}"))</f>
        <v>#REF!</v>
      </c>
      <c r="E3892" t="e">
        <f>IF(INDEX(Organizations[Organization Type '[CV']],$A3892)="","",
CONCATENATE("  - &amp;OrganizationID",TEXT($A3892,"0000"),
" {","OrganizationTypeCV:  ",CHAR(34),INDEX(Organizations[Organization Type '[CV']],$A3892),CHAR(34),
", OrganizationCode:  ",CHAR(34),INDEX(Organizations[Organization Code],$A3892),CHAR(34),
", OrganizationName:  ",CHAR(34),INDEX(Organizations[Organization Name],$A3892),CHAR(34),
", OrganizationDescription:  ",CHAR(34),INDEX(Organizations[Organization Description],$A3892),CHAR(34),
", OrganizationLink:  ",CHAR(34),INDEX(Organizations[Organization Link],$A3892),CHAR(34),"}"))</f>
        <v>#REF!</v>
      </c>
      <c r="F3892" t="e">
        <f>IF(INDEX(People[First Name],$A3892)="","",
CONCATENATE("  - &amp;AffiliationID",TEXT($A3892,"0000"),
" {PersonID: *PersonID",TEXT($A3892,"0000"),
", OrganizationID: *OrganizationID",TEXT(MATCH(INDEX(People[Organization Name],$A3892),Organizations[Organization Name],0),"0000"),
", IsPrimaryOrganizationContact: , AffiliationStartDate: , AffiliationEndDate: , PrimaryPhone: ",
", PrimaryEmail: ",CHAR(34),INDEX(People[Primary Email],$A3892),CHAR(34),
", PrimaryAddress: ",CHAR(34),INDEX(People[Primary Address],$A3892),CHAR(34),
", PersonLink: }"))</f>
        <v>#REF!</v>
      </c>
      <c r="H3892" t="e">
        <f>IF(COUNTA(CitationInformation)=0,"",IF(INDEX(AuthorList[Author Name],$A3892)="","",
CONCATENATE("  - &amp;AuthorListID",TEXT($A3892,"0000"),
"  {CitationID: *CitationID0001",
", PersonID: *PersonID",TEXT(MATCH(INDEX(AuthorList[Author Name],$A3892),People[Full Name],0),"0000"),
", AuthorOrder: ",INDEX(AuthorList[Author Number],$A3892),"}")))</f>
        <v>#REF!</v>
      </c>
      <c r="K3892" t="e">
        <f>IF(INDEX(SamplingFeatures[Feature Code],$A3892)="","",
CONCATENATE("  - &amp;SamplingFeatureID",TEXT($A3892,"0000"),
" {","SamplingFeatureUUID:  ",CHAR(34),INDEX(SamplingFeatures[Sampling Feature UUID],$A3892),CHAR(34),
", SamplingFeatureTypeCV:  ",CHAR(34),INDEX(SamplingFeatures[Sampling Feature Type],$A3892),CHAR(34),
", SamplingFeatureCode:  ",CHAR(34),INDEX(SamplingFeatures[Feature Code],$A3892),CHAR(34),
", SamplingFeatureName:  ",CHAR(34),INDEX(SamplingFeatures[Feature Name],$A3892),CHAR(34),
", SamplingFeatureDescription:  ",CHAR(34),INDEX(SamplingFeatures[Feature Description],$A3892),CHAR(34),
", SamplingFeatureGeotypeCV:  ",CHAR(34),INDEX(SamplingFeatures[Feature Geo Type],$A3892),CHAR(34),
", FeatureGeometry:  ",CHAR(34),INDEX(SamplingFeatures[Feature Geometry],$A3892),CHAR(34),
", Elevation_m:  ",CHAR(34),INDEX(SamplingFeatures[Elevation_m],$A3892),CHAR(34),
", ElevationDatumCV:  ",CHAR(34),ElevationDatum,CHAR(34),"}"))</f>
        <v>#REF!</v>
      </c>
      <c r="L3892" t="e">
        <f>IF(INDEX(SamplingFeatures[Sampling Feature Type],$A3892)&lt;&gt;"Site","",
CONCATENATE("  - &amp;SiteID",TEXT(SUMPRODUCT(--($L$3:$L3891&lt;&gt;"")),"0000"),
" {","SamplingFeatureID:  *SamplingFeatureID",TEXT($A3892,"0000"),
", SiteTypeCV:  ",CHAR(34),INDEX(Sites[Site Type],$A3892),CHAR(34),
", Latitude:  ",INDEX(Sites[Latitude],$A3892),
", Longitude:  ",INDEX(Sites[Longitude],$A3892),
", SRSName:  ",CHAR(34),LatLonDatum,CHAR(34),"}"))</f>
        <v>#REF!</v>
      </c>
      <c r="M3892" t="e">
        <f>IF(INDEX(SamplingFeatures[Sampling Feature Type],$A3892)&lt;&gt;"Specimen","",
CONCATENATE("  - &amp;SpecimenID",TEXT(SUMPRODUCT(--($M$3:$M3891&lt;&gt;"")),"0000"),
" {","SamplingFeatureID:  *SamplingFeatureID",TEXT($A3892,"0000"),
", SpecimenTypeCV:  ",CHAR(34),INDEX(Specimens[Specimen Type],$A3892),CHAR(34),
", SpecimenMediumCV:  ",INDEX(Specimens[Specimen Medium],$A3892),
", IsFieldSpecimen:  ",CHAR(34),INDEX(Specimens[Is Field Specimen?],$A3892),CHAR(34),"}"))</f>
        <v>#REF!</v>
      </c>
      <c r="N3892" t="e">
        <f>IF(COUNTA(SpatialOffsets[])=0,"", IF(INDEX(SpatialOffsets[Spatial Offset Type],$A3892)="","",
CONCATENATE("  - &amp;SpatialOffsetID",TEXT($A3892,"0000"),
" {","SpatialOffsetTypeCV:  ",CHAR(34),INDEX(SpatialOffsets[Spatial Offset Type],$A3892),CHAR(34),
", Offset1Value:  ",INDEX(SpatialOffsets[Offset 1 Value],$A3892),
", Offset1UnitID:  ",CHAR(34),INDEX(SpatialOffsets[Offset 1 Unit],$A3892),CHAR(34),
", Offset2Value:  ",INDEX(SpatialOffsets[Offset 2 Value],$A3892),
", Offset2UnitID:  ",CHAR(34),INDEX(SpatialOffsets[Offset 2 Unit],$A3892),CHAR(34),
", Offset3Value:  ",INDEX(SpatialOffsets[Offset 3 Value],$A3892),
", Offset3UnitID:  ",CHAR(34),INDEX(SpatialOffsets[Offset 3 Unit],$A3892),CHAR(34),,"}")))</f>
        <v>#REF!</v>
      </c>
      <c r="O3892" t="e">
        <f>IF(COUNTA(RelatedFeatures[])=0,"", IF(INDEX(RelatedFeatures[First Sampling Feature Code],$A3892)="","",
CONCATENATE("  - &amp;RelationID",TEXT($A3892,"0000"),
" {","SamplingFeatureID:  *SamplingFeatureID",TEXT(MATCH(INDEX(RelatedFeatures[First Sampling Feature Code],$A3892),SamplingFeatures[Feature Code],0),"0000"),
", RelationshipTypeCV:  ",CHAR(34),INDEX(RelatedFeatures[Relationship Type],$A3892),CHAR(34),
", RelatedFeatureID: *SamplingFeatureID",TEXT(MATCH(INDEX(RelatedFeatures[Second Sampling Feature Code],$A3892),SamplingFeatures[Feature Code],0),"0000"),
", SpatialOffsetID:  ",IF(INDEX(RelatedFeatures[Offset Number],$A3892)="","",CONCATENATE("*SpatialOffsetID",TEXT(INDEX(RelatedFeatures[Offset Number],$A3892),"0000"))),"}")))</f>
        <v>#REF!</v>
      </c>
      <c r="P3892" t="e">
        <f>IF(INDEX(Methods[Method Type],$A3892)="","",
CONCATENATE("  - &amp;MethodID",TEXT($A3892,"0000"),
" {","MethodTypeCV:  ",CHAR(34),INDEX(Methods[Method Type],$A3892),CHAR(34),
", MethodCode:  ",CHAR(34),INDEX(Methods[Method Code],$A3892),CHAR(34),
", MethodName:  ",CHAR(34),INDEX(Methods[Method Name],$A3892),CHAR(34),
", MethodDescription:  ",CHAR(34),INDEX(Methods[Method Description],$A3892),CHAR(34),
", MethodLink:  ",CHAR(34),INDEX(Methods[Method Link],$A3892),CHAR(34),
", OrganizationID: *OrganizationID",TEXT(MATCH(INDEX(Methods[Organization Name],$A3892),Organizations[Organization Name],0),"0000"),"}"))</f>
        <v>#REF!</v>
      </c>
      <c r="Q3892" t="e">
        <f>IF(INDEX(Variables[Variable Type],$A3892)="","",
CONCATENATE("  - &amp;VariableID",TEXT($A3892,"0000"),
" {","VariableTypeCV:  ",CHAR(34),INDEX(Variables[Variable Type],$A3892),CHAR(34),
", VariableCode:  ",CHAR(34),INDEX(Variables[Variable Code],$A3892),CHAR(34),
", VariableNameCV:  ",CHAR(34),INDEX(Variables[Variable Name],$A3892),CHAR(34),
", VariableDefinition:  ",CHAR(34),INDEX(Variables[Variable Definition],$A3892),CHAR(34),
", SpecciationCV:  ",CHAR(34),INDEX(Variables[Speciation],$A3892),CHAR(34),
", NoDataValue:  ",CHAR(34),INDEX(Variables[No Data Value],$A3892),CHAR(34),"}"))</f>
        <v>#REF!</v>
      </c>
    </row>
    <row r="3893" spans="1:17" x14ac:dyDescent="0.25">
      <c r="A3893">
        <v>3890</v>
      </c>
      <c r="D3893" t="e">
        <f>IF(INDEX(People[First Name],$A3893)="","",
CONCATENATE("  - &amp;PersonID",TEXT($A3893,"0000"),
" {","PersonFirstName:  ",CHAR(34),INDEX(People[First Name],$A3893),CHAR(34),
", PersonMiddleName:  ",CHAR(34),INDEX(People[Middle Name],$A3893),CHAR(34),
", PersonLastName:  ",CHAR(34),INDEX(People[Last Name],$A3893),CHAR(34),"}"))</f>
        <v>#REF!</v>
      </c>
      <c r="E3893" t="e">
        <f>IF(INDEX(Organizations[Organization Type '[CV']],$A3893)="","",
CONCATENATE("  - &amp;OrganizationID",TEXT($A3893,"0000"),
" {","OrganizationTypeCV:  ",CHAR(34),INDEX(Organizations[Organization Type '[CV']],$A3893),CHAR(34),
", OrganizationCode:  ",CHAR(34),INDEX(Organizations[Organization Code],$A3893),CHAR(34),
", OrganizationName:  ",CHAR(34),INDEX(Organizations[Organization Name],$A3893),CHAR(34),
", OrganizationDescription:  ",CHAR(34),INDEX(Organizations[Organization Description],$A3893),CHAR(34),
", OrganizationLink:  ",CHAR(34),INDEX(Organizations[Organization Link],$A3893),CHAR(34),"}"))</f>
        <v>#REF!</v>
      </c>
      <c r="F3893" t="e">
        <f>IF(INDEX(People[First Name],$A3893)="","",
CONCATENATE("  - &amp;AffiliationID",TEXT($A3893,"0000"),
" {PersonID: *PersonID",TEXT($A3893,"0000"),
", OrganizationID: *OrganizationID",TEXT(MATCH(INDEX(People[Organization Name],$A3893),Organizations[Organization Name],0),"0000"),
", IsPrimaryOrganizationContact: , AffiliationStartDate: , AffiliationEndDate: , PrimaryPhone: ",
", PrimaryEmail: ",CHAR(34),INDEX(People[Primary Email],$A3893),CHAR(34),
", PrimaryAddress: ",CHAR(34),INDEX(People[Primary Address],$A3893),CHAR(34),
", PersonLink: }"))</f>
        <v>#REF!</v>
      </c>
      <c r="H3893" t="e">
        <f>IF(COUNTA(CitationInformation)=0,"",IF(INDEX(AuthorList[Author Name],$A3893)="","",
CONCATENATE("  - &amp;AuthorListID",TEXT($A3893,"0000"),
"  {CitationID: *CitationID0001",
", PersonID: *PersonID",TEXT(MATCH(INDEX(AuthorList[Author Name],$A3893),People[Full Name],0),"0000"),
", AuthorOrder: ",INDEX(AuthorList[Author Number],$A3893),"}")))</f>
        <v>#REF!</v>
      </c>
      <c r="K3893" t="e">
        <f>IF(INDEX(SamplingFeatures[Feature Code],$A3893)="","",
CONCATENATE("  - &amp;SamplingFeatureID",TEXT($A3893,"0000"),
" {","SamplingFeatureUUID:  ",CHAR(34),INDEX(SamplingFeatures[Sampling Feature UUID],$A3893),CHAR(34),
", SamplingFeatureTypeCV:  ",CHAR(34),INDEX(SamplingFeatures[Sampling Feature Type],$A3893),CHAR(34),
", SamplingFeatureCode:  ",CHAR(34),INDEX(SamplingFeatures[Feature Code],$A3893),CHAR(34),
", SamplingFeatureName:  ",CHAR(34),INDEX(SamplingFeatures[Feature Name],$A3893),CHAR(34),
", SamplingFeatureDescription:  ",CHAR(34),INDEX(SamplingFeatures[Feature Description],$A3893),CHAR(34),
", SamplingFeatureGeotypeCV:  ",CHAR(34),INDEX(SamplingFeatures[Feature Geo Type],$A3893),CHAR(34),
", FeatureGeometry:  ",CHAR(34),INDEX(SamplingFeatures[Feature Geometry],$A3893),CHAR(34),
", Elevation_m:  ",CHAR(34),INDEX(SamplingFeatures[Elevation_m],$A3893),CHAR(34),
", ElevationDatumCV:  ",CHAR(34),ElevationDatum,CHAR(34),"}"))</f>
        <v>#REF!</v>
      </c>
      <c r="L3893" t="e">
        <f>IF(INDEX(SamplingFeatures[Sampling Feature Type],$A3893)&lt;&gt;"Site","",
CONCATENATE("  - &amp;SiteID",TEXT(SUMPRODUCT(--($L$3:$L3892&lt;&gt;"")),"0000"),
" {","SamplingFeatureID:  *SamplingFeatureID",TEXT($A3893,"0000"),
", SiteTypeCV:  ",CHAR(34),INDEX(Sites[Site Type],$A3893),CHAR(34),
", Latitude:  ",INDEX(Sites[Latitude],$A3893),
", Longitude:  ",INDEX(Sites[Longitude],$A3893),
", SRSName:  ",CHAR(34),LatLonDatum,CHAR(34),"}"))</f>
        <v>#REF!</v>
      </c>
      <c r="M3893" t="e">
        <f>IF(INDEX(SamplingFeatures[Sampling Feature Type],$A3893)&lt;&gt;"Specimen","",
CONCATENATE("  - &amp;SpecimenID",TEXT(SUMPRODUCT(--($M$3:$M3892&lt;&gt;"")),"0000"),
" {","SamplingFeatureID:  *SamplingFeatureID",TEXT($A3893,"0000"),
", SpecimenTypeCV:  ",CHAR(34),INDEX(Specimens[Specimen Type],$A3893),CHAR(34),
", SpecimenMediumCV:  ",INDEX(Specimens[Specimen Medium],$A3893),
", IsFieldSpecimen:  ",CHAR(34),INDEX(Specimens[Is Field Specimen?],$A3893),CHAR(34),"}"))</f>
        <v>#REF!</v>
      </c>
      <c r="N3893" t="e">
        <f>IF(COUNTA(SpatialOffsets[])=0,"", IF(INDEX(SpatialOffsets[Spatial Offset Type],$A3893)="","",
CONCATENATE("  - &amp;SpatialOffsetID",TEXT($A3893,"0000"),
" {","SpatialOffsetTypeCV:  ",CHAR(34),INDEX(SpatialOffsets[Spatial Offset Type],$A3893),CHAR(34),
", Offset1Value:  ",INDEX(SpatialOffsets[Offset 1 Value],$A3893),
", Offset1UnitID:  ",CHAR(34),INDEX(SpatialOffsets[Offset 1 Unit],$A3893),CHAR(34),
", Offset2Value:  ",INDEX(SpatialOffsets[Offset 2 Value],$A3893),
", Offset2UnitID:  ",CHAR(34),INDEX(SpatialOffsets[Offset 2 Unit],$A3893),CHAR(34),
", Offset3Value:  ",INDEX(SpatialOffsets[Offset 3 Value],$A3893),
", Offset3UnitID:  ",CHAR(34),INDEX(SpatialOffsets[Offset 3 Unit],$A3893),CHAR(34),,"}")))</f>
        <v>#REF!</v>
      </c>
      <c r="O3893" t="e">
        <f>IF(COUNTA(RelatedFeatures[])=0,"", IF(INDEX(RelatedFeatures[First Sampling Feature Code],$A3893)="","",
CONCATENATE("  - &amp;RelationID",TEXT($A3893,"0000"),
" {","SamplingFeatureID:  *SamplingFeatureID",TEXT(MATCH(INDEX(RelatedFeatures[First Sampling Feature Code],$A3893),SamplingFeatures[Feature Code],0),"0000"),
", RelationshipTypeCV:  ",CHAR(34),INDEX(RelatedFeatures[Relationship Type],$A3893),CHAR(34),
", RelatedFeatureID: *SamplingFeatureID",TEXT(MATCH(INDEX(RelatedFeatures[Second Sampling Feature Code],$A3893),SamplingFeatures[Feature Code],0),"0000"),
", SpatialOffsetID:  ",IF(INDEX(RelatedFeatures[Offset Number],$A3893)="","",CONCATENATE("*SpatialOffsetID",TEXT(INDEX(RelatedFeatures[Offset Number],$A3893),"0000"))),"}")))</f>
        <v>#REF!</v>
      </c>
      <c r="P3893" t="e">
        <f>IF(INDEX(Methods[Method Type],$A3893)="","",
CONCATENATE("  - &amp;MethodID",TEXT($A3893,"0000"),
" {","MethodTypeCV:  ",CHAR(34),INDEX(Methods[Method Type],$A3893),CHAR(34),
", MethodCode:  ",CHAR(34),INDEX(Methods[Method Code],$A3893),CHAR(34),
", MethodName:  ",CHAR(34),INDEX(Methods[Method Name],$A3893),CHAR(34),
", MethodDescription:  ",CHAR(34),INDEX(Methods[Method Description],$A3893),CHAR(34),
", MethodLink:  ",CHAR(34),INDEX(Methods[Method Link],$A3893),CHAR(34),
", OrganizationID: *OrganizationID",TEXT(MATCH(INDEX(Methods[Organization Name],$A3893),Organizations[Organization Name],0),"0000"),"}"))</f>
        <v>#REF!</v>
      </c>
      <c r="Q3893" t="e">
        <f>IF(INDEX(Variables[Variable Type],$A3893)="","",
CONCATENATE("  - &amp;VariableID",TEXT($A3893,"0000"),
" {","VariableTypeCV:  ",CHAR(34),INDEX(Variables[Variable Type],$A3893),CHAR(34),
", VariableCode:  ",CHAR(34),INDEX(Variables[Variable Code],$A3893),CHAR(34),
", VariableNameCV:  ",CHAR(34),INDEX(Variables[Variable Name],$A3893),CHAR(34),
", VariableDefinition:  ",CHAR(34),INDEX(Variables[Variable Definition],$A3893),CHAR(34),
", SpecciationCV:  ",CHAR(34),INDEX(Variables[Speciation],$A3893),CHAR(34),
", NoDataValue:  ",CHAR(34),INDEX(Variables[No Data Value],$A3893),CHAR(34),"}"))</f>
        <v>#REF!</v>
      </c>
    </row>
    <row r="3894" spans="1:17" x14ac:dyDescent="0.25">
      <c r="A3894">
        <v>3891</v>
      </c>
      <c r="D3894" t="e">
        <f>IF(INDEX(People[First Name],$A3894)="","",
CONCATENATE("  - &amp;PersonID",TEXT($A3894,"0000"),
" {","PersonFirstName:  ",CHAR(34),INDEX(People[First Name],$A3894),CHAR(34),
", PersonMiddleName:  ",CHAR(34),INDEX(People[Middle Name],$A3894),CHAR(34),
", PersonLastName:  ",CHAR(34),INDEX(People[Last Name],$A3894),CHAR(34),"}"))</f>
        <v>#REF!</v>
      </c>
      <c r="E3894" t="e">
        <f>IF(INDEX(Organizations[Organization Type '[CV']],$A3894)="","",
CONCATENATE("  - &amp;OrganizationID",TEXT($A3894,"0000"),
" {","OrganizationTypeCV:  ",CHAR(34),INDEX(Organizations[Organization Type '[CV']],$A3894),CHAR(34),
", OrganizationCode:  ",CHAR(34),INDEX(Organizations[Organization Code],$A3894),CHAR(34),
", OrganizationName:  ",CHAR(34),INDEX(Organizations[Organization Name],$A3894),CHAR(34),
", OrganizationDescription:  ",CHAR(34),INDEX(Organizations[Organization Description],$A3894),CHAR(34),
", OrganizationLink:  ",CHAR(34),INDEX(Organizations[Organization Link],$A3894),CHAR(34),"}"))</f>
        <v>#REF!</v>
      </c>
      <c r="F3894" t="e">
        <f>IF(INDEX(People[First Name],$A3894)="","",
CONCATENATE("  - &amp;AffiliationID",TEXT($A3894,"0000"),
" {PersonID: *PersonID",TEXT($A3894,"0000"),
", OrganizationID: *OrganizationID",TEXT(MATCH(INDEX(People[Organization Name],$A3894),Organizations[Organization Name],0),"0000"),
", IsPrimaryOrganizationContact: , AffiliationStartDate: , AffiliationEndDate: , PrimaryPhone: ",
", PrimaryEmail: ",CHAR(34),INDEX(People[Primary Email],$A3894),CHAR(34),
", PrimaryAddress: ",CHAR(34),INDEX(People[Primary Address],$A3894),CHAR(34),
", PersonLink: }"))</f>
        <v>#REF!</v>
      </c>
      <c r="H3894" t="e">
        <f>IF(COUNTA(CitationInformation)=0,"",IF(INDEX(AuthorList[Author Name],$A3894)="","",
CONCATENATE("  - &amp;AuthorListID",TEXT($A3894,"0000"),
"  {CitationID: *CitationID0001",
", PersonID: *PersonID",TEXT(MATCH(INDEX(AuthorList[Author Name],$A3894),People[Full Name],0),"0000"),
", AuthorOrder: ",INDEX(AuthorList[Author Number],$A3894),"}")))</f>
        <v>#REF!</v>
      </c>
      <c r="K3894" t="e">
        <f>IF(INDEX(SamplingFeatures[Feature Code],$A3894)="","",
CONCATENATE("  - &amp;SamplingFeatureID",TEXT($A3894,"0000"),
" {","SamplingFeatureUUID:  ",CHAR(34),INDEX(SamplingFeatures[Sampling Feature UUID],$A3894),CHAR(34),
", SamplingFeatureTypeCV:  ",CHAR(34),INDEX(SamplingFeatures[Sampling Feature Type],$A3894),CHAR(34),
", SamplingFeatureCode:  ",CHAR(34),INDEX(SamplingFeatures[Feature Code],$A3894),CHAR(34),
", SamplingFeatureName:  ",CHAR(34),INDEX(SamplingFeatures[Feature Name],$A3894),CHAR(34),
", SamplingFeatureDescription:  ",CHAR(34),INDEX(SamplingFeatures[Feature Description],$A3894),CHAR(34),
", SamplingFeatureGeotypeCV:  ",CHAR(34),INDEX(SamplingFeatures[Feature Geo Type],$A3894),CHAR(34),
", FeatureGeometry:  ",CHAR(34),INDEX(SamplingFeatures[Feature Geometry],$A3894),CHAR(34),
", Elevation_m:  ",CHAR(34),INDEX(SamplingFeatures[Elevation_m],$A3894),CHAR(34),
", ElevationDatumCV:  ",CHAR(34),ElevationDatum,CHAR(34),"}"))</f>
        <v>#REF!</v>
      </c>
      <c r="L3894" t="e">
        <f>IF(INDEX(SamplingFeatures[Sampling Feature Type],$A3894)&lt;&gt;"Site","",
CONCATENATE("  - &amp;SiteID",TEXT(SUMPRODUCT(--($L$3:$L3893&lt;&gt;"")),"0000"),
" {","SamplingFeatureID:  *SamplingFeatureID",TEXT($A3894,"0000"),
", SiteTypeCV:  ",CHAR(34),INDEX(Sites[Site Type],$A3894),CHAR(34),
", Latitude:  ",INDEX(Sites[Latitude],$A3894),
", Longitude:  ",INDEX(Sites[Longitude],$A3894),
", SRSName:  ",CHAR(34),LatLonDatum,CHAR(34),"}"))</f>
        <v>#REF!</v>
      </c>
      <c r="M3894" t="e">
        <f>IF(INDEX(SamplingFeatures[Sampling Feature Type],$A3894)&lt;&gt;"Specimen","",
CONCATENATE("  - &amp;SpecimenID",TEXT(SUMPRODUCT(--($M$3:$M3893&lt;&gt;"")),"0000"),
" {","SamplingFeatureID:  *SamplingFeatureID",TEXT($A3894,"0000"),
", SpecimenTypeCV:  ",CHAR(34),INDEX(Specimens[Specimen Type],$A3894),CHAR(34),
", SpecimenMediumCV:  ",INDEX(Specimens[Specimen Medium],$A3894),
", IsFieldSpecimen:  ",CHAR(34),INDEX(Specimens[Is Field Specimen?],$A3894),CHAR(34),"}"))</f>
        <v>#REF!</v>
      </c>
      <c r="N3894" t="e">
        <f>IF(COUNTA(SpatialOffsets[])=0,"", IF(INDEX(SpatialOffsets[Spatial Offset Type],$A3894)="","",
CONCATENATE("  - &amp;SpatialOffsetID",TEXT($A3894,"0000"),
" {","SpatialOffsetTypeCV:  ",CHAR(34),INDEX(SpatialOffsets[Spatial Offset Type],$A3894),CHAR(34),
", Offset1Value:  ",INDEX(SpatialOffsets[Offset 1 Value],$A3894),
", Offset1UnitID:  ",CHAR(34),INDEX(SpatialOffsets[Offset 1 Unit],$A3894),CHAR(34),
", Offset2Value:  ",INDEX(SpatialOffsets[Offset 2 Value],$A3894),
", Offset2UnitID:  ",CHAR(34),INDEX(SpatialOffsets[Offset 2 Unit],$A3894),CHAR(34),
", Offset3Value:  ",INDEX(SpatialOffsets[Offset 3 Value],$A3894),
", Offset3UnitID:  ",CHAR(34),INDEX(SpatialOffsets[Offset 3 Unit],$A3894),CHAR(34),,"}")))</f>
        <v>#REF!</v>
      </c>
      <c r="O3894" t="e">
        <f>IF(COUNTA(RelatedFeatures[])=0,"", IF(INDEX(RelatedFeatures[First Sampling Feature Code],$A3894)="","",
CONCATENATE("  - &amp;RelationID",TEXT($A3894,"0000"),
" {","SamplingFeatureID:  *SamplingFeatureID",TEXT(MATCH(INDEX(RelatedFeatures[First Sampling Feature Code],$A3894),SamplingFeatures[Feature Code],0),"0000"),
", RelationshipTypeCV:  ",CHAR(34),INDEX(RelatedFeatures[Relationship Type],$A3894),CHAR(34),
", RelatedFeatureID: *SamplingFeatureID",TEXT(MATCH(INDEX(RelatedFeatures[Second Sampling Feature Code],$A3894),SamplingFeatures[Feature Code],0),"0000"),
", SpatialOffsetID:  ",IF(INDEX(RelatedFeatures[Offset Number],$A3894)="","",CONCATENATE("*SpatialOffsetID",TEXT(INDEX(RelatedFeatures[Offset Number],$A3894),"0000"))),"}")))</f>
        <v>#REF!</v>
      </c>
      <c r="P3894" t="e">
        <f>IF(INDEX(Methods[Method Type],$A3894)="","",
CONCATENATE("  - &amp;MethodID",TEXT($A3894,"0000"),
" {","MethodTypeCV:  ",CHAR(34),INDEX(Methods[Method Type],$A3894),CHAR(34),
", MethodCode:  ",CHAR(34),INDEX(Methods[Method Code],$A3894),CHAR(34),
", MethodName:  ",CHAR(34),INDEX(Methods[Method Name],$A3894),CHAR(34),
", MethodDescription:  ",CHAR(34),INDEX(Methods[Method Description],$A3894),CHAR(34),
", MethodLink:  ",CHAR(34),INDEX(Methods[Method Link],$A3894),CHAR(34),
", OrganizationID: *OrganizationID",TEXT(MATCH(INDEX(Methods[Organization Name],$A3894),Organizations[Organization Name],0),"0000"),"}"))</f>
        <v>#REF!</v>
      </c>
      <c r="Q3894" t="e">
        <f>IF(INDEX(Variables[Variable Type],$A3894)="","",
CONCATENATE("  - &amp;VariableID",TEXT($A3894,"0000"),
" {","VariableTypeCV:  ",CHAR(34),INDEX(Variables[Variable Type],$A3894),CHAR(34),
", VariableCode:  ",CHAR(34),INDEX(Variables[Variable Code],$A3894),CHAR(34),
", VariableNameCV:  ",CHAR(34),INDEX(Variables[Variable Name],$A3894),CHAR(34),
", VariableDefinition:  ",CHAR(34),INDEX(Variables[Variable Definition],$A3894),CHAR(34),
", SpecciationCV:  ",CHAR(34),INDEX(Variables[Speciation],$A3894),CHAR(34),
", NoDataValue:  ",CHAR(34),INDEX(Variables[No Data Value],$A3894),CHAR(34),"}"))</f>
        <v>#REF!</v>
      </c>
    </row>
    <row r="3895" spans="1:17" x14ac:dyDescent="0.25">
      <c r="A3895">
        <v>3892</v>
      </c>
      <c r="D3895" t="e">
        <f>IF(INDEX(People[First Name],$A3895)="","",
CONCATENATE("  - &amp;PersonID",TEXT($A3895,"0000"),
" {","PersonFirstName:  ",CHAR(34),INDEX(People[First Name],$A3895),CHAR(34),
", PersonMiddleName:  ",CHAR(34),INDEX(People[Middle Name],$A3895),CHAR(34),
", PersonLastName:  ",CHAR(34),INDEX(People[Last Name],$A3895),CHAR(34),"}"))</f>
        <v>#REF!</v>
      </c>
      <c r="E3895" t="e">
        <f>IF(INDEX(Organizations[Organization Type '[CV']],$A3895)="","",
CONCATENATE("  - &amp;OrganizationID",TEXT($A3895,"0000"),
" {","OrganizationTypeCV:  ",CHAR(34),INDEX(Organizations[Organization Type '[CV']],$A3895),CHAR(34),
", OrganizationCode:  ",CHAR(34),INDEX(Organizations[Organization Code],$A3895),CHAR(34),
", OrganizationName:  ",CHAR(34),INDEX(Organizations[Organization Name],$A3895),CHAR(34),
", OrganizationDescription:  ",CHAR(34),INDEX(Organizations[Organization Description],$A3895),CHAR(34),
", OrganizationLink:  ",CHAR(34),INDEX(Organizations[Organization Link],$A3895),CHAR(34),"}"))</f>
        <v>#REF!</v>
      </c>
      <c r="F3895" t="e">
        <f>IF(INDEX(People[First Name],$A3895)="","",
CONCATENATE("  - &amp;AffiliationID",TEXT($A3895,"0000"),
" {PersonID: *PersonID",TEXT($A3895,"0000"),
", OrganizationID: *OrganizationID",TEXT(MATCH(INDEX(People[Organization Name],$A3895),Organizations[Organization Name],0),"0000"),
", IsPrimaryOrganizationContact: , AffiliationStartDate: , AffiliationEndDate: , PrimaryPhone: ",
", PrimaryEmail: ",CHAR(34),INDEX(People[Primary Email],$A3895),CHAR(34),
", PrimaryAddress: ",CHAR(34),INDEX(People[Primary Address],$A3895),CHAR(34),
", PersonLink: }"))</f>
        <v>#REF!</v>
      </c>
      <c r="H3895" t="e">
        <f>IF(COUNTA(CitationInformation)=0,"",IF(INDEX(AuthorList[Author Name],$A3895)="","",
CONCATENATE("  - &amp;AuthorListID",TEXT($A3895,"0000"),
"  {CitationID: *CitationID0001",
", PersonID: *PersonID",TEXT(MATCH(INDEX(AuthorList[Author Name],$A3895),People[Full Name],0),"0000"),
", AuthorOrder: ",INDEX(AuthorList[Author Number],$A3895),"}")))</f>
        <v>#REF!</v>
      </c>
      <c r="K3895" t="e">
        <f>IF(INDEX(SamplingFeatures[Feature Code],$A3895)="","",
CONCATENATE("  - &amp;SamplingFeatureID",TEXT($A3895,"0000"),
" {","SamplingFeatureUUID:  ",CHAR(34),INDEX(SamplingFeatures[Sampling Feature UUID],$A3895),CHAR(34),
", SamplingFeatureTypeCV:  ",CHAR(34),INDEX(SamplingFeatures[Sampling Feature Type],$A3895),CHAR(34),
", SamplingFeatureCode:  ",CHAR(34),INDEX(SamplingFeatures[Feature Code],$A3895),CHAR(34),
", SamplingFeatureName:  ",CHAR(34),INDEX(SamplingFeatures[Feature Name],$A3895),CHAR(34),
", SamplingFeatureDescription:  ",CHAR(34),INDEX(SamplingFeatures[Feature Description],$A3895),CHAR(34),
", SamplingFeatureGeotypeCV:  ",CHAR(34),INDEX(SamplingFeatures[Feature Geo Type],$A3895),CHAR(34),
", FeatureGeometry:  ",CHAR(34),INDEX(SamplingFeatures[Feature Geometry],$A3895),CHAR(34),
", Elevation_m:  ",CHAR(34),INDEX(SamplingFeatures[Elevation_m],$A3895),CHAR(34),
", ElevationDatumCV:  ",CHAR(34),ElevationDatum,CHAR(34),"}"))</f>
        <v>#REF!</v>
      </c>
      <c r="L3895" t="e">
        <f>IF(INDEX(SamplingFeatures[Sampling Feature Type],$A3895)&lt;&gt;"Site","",
CONCATENATE("  - &amp;SiteID",TEXT(SUMPRODUCT(--($L$3:$L3894&lt;&gt;"")),"0000"),
" {","SamplingFeatureID:  *SamplingFeatureID",TEXT($A3895,"0000"),
", SiteTypeCV:  ",CHAR(34),INDEX(Sites[Site Type],$A3895),CHAR(34),
", Latitude:  ",INDEX(Sites[Latitude],$A3895),
", Longitude:  ",INDEX(Sites[Longitude],$A3895),
", SRSName:  ",CHAR(34),LatLonDatum,CHAR(34),"}"))</f>
        <v>#REF!</v>
      </c>
      <c r="M3895" t="e">
        <f>IF(INDEX(SamplingFeatures[Sampling Feature Type],$A3895)&lt;&gt;"Specimen","",
CONCATENATE("  - &amp;SpecimenID",TEXT(SUMPRODUCT(--($M$3:$M3894&lt;&gt;"")),"0000"),
" {","SamplingFeatureID:  *SamplingFeatureID",TEXT($A3895,"0000"),
", SpecimenTypeCV:  ",CHAR(34),INDEX(Specimens[Specimen Type],$A3895),CHAR(34),
", SpecimenMediumCV:  ",INDEX(Specimens[Specimen Medium],$A3895),
", IsFieldSpecimen:  ",CHAR(34),INDEX(Specimens[Is Field Specimen?],$A3895),CHAR(34),"}"))</f>
        <v>#REF!</v>
      </c>
      <c r="N3895" t="e">
        <f>IF(COUNTA(SpatialOffsets[])=0,"", IF(INDEX(SpatialOffsets[Spatial Offset Type],$A3895)="","",
CONCATENATE("  - &amp;SpatialOffsetID",TEXT($A3895,"0000"),
" {","SpatialOffsetTypeCV:  ",CHAR(34),INDEX(SpatialOffsets[Spatial Offset Type],$A3895),CHAR(34),
", Offset1Value:  ",INDEX(SpatialOffsets[Offset 1 Value],$A3895),
", Offset1UnitID:  ",CHAR(34),INDEX(SpatialOffsets[Offset 1 Unit],$A3895),CHAR(34),
", Offset2Value:  ",INDEX(SpatialOffsets[Offset 2 Value],$A3895),
", Offset2UnitID:  ",CHAR(34),INDEX(SpatialOffsets[Offset 2 Unit],$A3895),CHAR(34),
", Offset3Value:  ",INDEX(SpatialOffsets[Offset 3 Value],$A3895),
", Offset3UnitID:  ",CHAR(34),INDEX(SpatialOffsets[Offset 3 Unit],$A3895),CHAR(34),,"}")))</f>
        <v>#REF!</v>
      </c>
      <c r="O3895" t="e">
        <f>IF(COUNTA(RelatedFeatures[])=0,"", IF(INDEX(RelatedFeatures[First Sampling Feature Code],$A3895)="","",
CONCATENATE("  - &amp;RelationID",TEXT($A3895,"0000"),
" {","SamplingFeatureID:  *SamplingFeatureID",TEXT(MATCH(INDEX(RelatedFeatures[First Sampling Feature Code],$A3895),SamplingFeatures[Feature Code],0),"0000"),
", RelationshipTypeCV:  ",CHAR(34),INDEX(RelatedFeatures[Relationship Type],$A3895),CHAR(34),
", RelatedFeatureID: *SamplingFeatureID",TEXT(MATCH(INDEX(RelatedFeatures[Second Sampling Feature Code],$A3895),SamplingFeatures[Feature Code],0),"0000"),
", SpatialOffsetID:  ",IF(INDEX(RelatedFeatures[Offset Number],$A3895)="","",CONCATENATE("*SpatialOffsetID",TEXT(INDEX(RelatedFeatures[Offset Number],$A3895),"0000"))),"}")))</f>
        <v>#REF!</v>
      </c>
      <c r="P3895" t="e">
        <f>IF(INDEX(Methods[Method Type],$A3895)="","",
CONCATENATE("  - &amp;MethodID",TEXT($A3895,"0000"),
" {","MethodTypeCV:  ",CHAR(34),INDEX(Methods[Method Type],$A3895),CHAR(34),
", MethodCode:  ",CHAR(34),INDEX(Methods[Method Code],$A3895),CHAR(34),
", MethodName:  ",CHAR(34),INDEX(Methods[Method Name],$A3895),CHAR(34),
", MethodDescription:  ",CHAR(34),INDEX(Methods[Method Description],$A3895),CHAR(34),
", MethodLink:  ",CHAR(34),INDEX(Methods[Method Link],$A3895),CHAR(34),
", OrganizationID: *OrganizationID",TEXT(MATCH(INDEX(Methods[Organization Name],$A3895),Organizations[Organization Name],0),"0000"),"}"))</f>
        <v>#REF!</v>
      </c>
      <c r="Q3895" t="e">
        <f>IF(INDEX(Variables[Variable Type],$A3895)="","",
CONCATENATE("  - &amp;VariableID",TEXT($A3895,"0000"),
" {","VariableTypeCV:  ",CHAR(34),INDEX(Variables[Variable Type],$A3895),CHAR(34),
", VariableCode:  ",CHAR(34),INDEX(Variables[Variable Code],$A3895),CHAR(34),
", VariableNameCV:  ",CHAR(34),INDEX(Variables[Variable Name],$A3895),CHAR(34),
", VariableDefinition:  ",CHAR(34),INDEX(Variables[Variable Definition],$A3895),CHAR(34),
", SpecciationCV:  ",CHAR(34),INDEX(Variables[Speciation],$A3895),CHAR(34),
", NoDataValue:  ",CHAR(34),INDEX(Variables[No Data Value],$A3895),CHAR(34),"}"))</f>
        <v>#REF!</v>
      </c>
    </row>
    <row r="3896" spans="1:17" x14ac:dyDescent="0.25">
      <c r="A3896">
        <v>3893</v>
      </c>
      <c r="D3896" t="e">
        <f>IF(INDEX(People[First Name],$A3896)="","",
CONCATENATE("  - &amp;PersonID",TEXT($A3896,"0000"),
" {","PersonFirstName:  ",CHAR(34),INDEX(People[First Name],$A3896),CHAR(34),
", PersonMiddleName:  ",CHAR(34),INDEX(People[Middle Name],$A3896),CHAR(34),
", PersonLastName:  ",CHAR(34),INDEX(People[Last Name],$A3896),CHAR(34),"}"))</f>
        <v>#REF!</v>
      </c>
      <c r="E3896" t="e">
        <f>IF(INDEX(Organizations[Organization Type '[CV']],$A3896)="","",
CONCATENATE("  - &amp;OrganizationID",TEXT($A3896,"0000"),
" {","OrganizationTypeCV:  ",CHAR(34),INDEX(Organizations[Organization Type '[CV']],$A3896),CHAR(34),
", OrganizationCode:  ",CHAR(34),INDEX(Organizations[Organization Code],$A3896),CHAR(34),
", OrganizationName:  ",CHAR(34),INDEX(Organizations[Organization Name],$A3896),CHAR(34),
", OrganizationDescription:  ",CHAR(34),INDEX(Organizations[Organization Description],$A3896),CHAR(34),
", OrganizationLink:  ",CHAR(34),INDEX(Organizations[Organization Link],$A3896),CHAR(34),"}"))</f>
        <v>#REF!</v>
      </c>
      <c r="F3896" t="e">
        <f>IF(INDEX(People[First Name],$A3896)="","",
CONCATENATE("  - &amp;AffiliationID",TEXT($A3896,"0000"),
" {PersonID: *PersonID",TEXT($A3896,"0000"),
", OrganizationID: *OrganizationID",TEXT(MATCH(INDEX(People[Organization Name],$A3896),Organizations[Organization Name],0),"0000"),
", IsPrimaryOrganizationContact: , AffiliationStartDate: , AffiliationEndDate: , PrimaryPhone: ",
", PrimaryEmail: ",CHAR(34),INDEX(People[Primary Email],$A3896),CHAR(34),
", PrimaryAddress: ",CHAR(34),INDEX(People[Primary Address],$A3896),CHAR(34),
", PersonLink: }"))</f>
        <v>#REF!</v>
      </c>
      <c r="H3896" t="e">
        <f>IF(COUNTA(CitationInformation)=0,"",IF(INDEX(AuthorList[Author Name],$A3896)="","",
CONCATENATE("  - &amp;AuthorListID",TEXT($A3896,"0000"),
"  {CitationID: *CitationID0001",
", PersonID: *PersonID",TEXT(MATCH(INDEX(AuthorList[Author Name],$A3896),People[Full Name],0),"0000"),
", AuthorOrder: ",INDEX(AuthorList[Author Number],$A3896),"}")))</f>
        <v>#REF!</v>
      </c>
      <c r="K3896" t="e">
        <f>IF(INDEX(SamplingFeatures[Feature Code],$A3896)="","",
CONCATENATE("  - &amp;SamplingFeatureID",TEXT($A3896,"0000"),
" {","SamplingFeatureUUID:  ",CHAR(34),INDEX(SamplingFeatures[Sampling Feature UUID],$A3896),CHAR(34),
", SamplingFeatureTypeCV:  ",CHAR(34),INDEX(SamplingFeatures[Sampling Feature Type],$A3896),CHAR(34),
", SamplingFeatureCode:  ",CHAR(34),INDEX(SamplingFeatures[Feature Code],$A3896),CHAR(34),
", SamplingFeatureName:  ",CHAR(34),INDEX(SamplingFeatures[Feature Name],$A3896),CHAR(34),
", SamplingFeatureDescription:  ",CHAR(34),INDEX(SamplingFeatures[Feature Description],$A3896),CHAR(34),
", SamplingFeatureGeotypeCV:  ",CHAR(34),INDEX(SamplingFeatures[Feature Geo Type],$A3896),CHAR(34),
", FeatureGeometry:  ",CHAR(34),INDEX(SamplingFeatures[Feature Geometry],$A3896),CHAR(34),
", Elevation_m:  ",CHAR(34),INDEX(SamplingFeatures[Elevation_m],$A3896),CHAR(34),
", ElevationDatumCV:  ",CHAR(34),ElevationDatum,CHAR(34),"}"))</f>
        <v>#REF!</v>
      </c>
      <c r="L3896" t="e">
        <f>IF(INDEX(SamplingFeatures[Sampling Feature Type],$A3896)&lt;&gt;"Site","",
CONCATENATE("  - &amp;SiteID",TEXT(SUMPRODUCT(--($L$3:$L3895&lt;&gt;"")),"0000"),
" {","SamplingFeatureID:  *SamplingFeatureID",TEXT($A3896,"0000"),
", SiteTypeCV:  ",CHAR(34),INDEX(Sites[Site Type],$A3896),CHAR(34),
", Latitude:  ",INDEX(Sites[Latitude],$A3896),
", Longitude:  ",INDEX(Sites[Longitude],$A3896),
", SRSName:  ",CHAR(34),LatLonDatum,CHAR(34),"}"))</f>
        <v>#REF!</v>
      </c>
      <c r="M3896" t="e">
        <f>IF(INDEX(SamplingFeatures[Sampling Feature Type],$A3896)&lt;&gt;"Specimen","",
CONCATENATE("  - &amp;SpecimenID",TEXT(SUMPRODUCT(--($M$3:$M3895&lt;&gt;"")),"0000"),
" {","SamplingFeatureID:  *SamplingFeatureID",TEXT($A3896,"0000"),
", SpecimenTypeCV:  ",CHAR(34),INDEX(Specimens[Specimen Type],$A3896),CHAR(34),
", SpecimenMediumCV:  ",INDEX(Specimens[Specimen Medium],$A3896),
", IsFieldSpecimen:  ",CHAR(34),INDEX(Specimens[Is Field Specimen?],$A3896),CHAR(34),"}"))</f>
        <v>#REF!</v>
      </c>
      <c r="N3896" t="e">
        <f>IF(COUNTA(SpatialOffsets[])=0,"", IF(INDEX(SpatialOffsets[Spatial Offset Type],$A3896)="","",
CONCATENATE("  - &amp;SpatialOffsetID",TEXT($A3896,"0000"),
" {","SpatialOffsetTypeCV:  ",CHAR(34),INDEX(SpatialOffsets[Spatial Offset Type],$A3896),CHAR(34),
", Offset1Value:  ",INDEX(SpatialOffsets[Offset 1 Value],$A3896),
", Offset1UnitID:  ",CHAR(34),INDEX(SpatialOffsets[Offset 1 Unit],$A3896),CHAR(34),
", Offset2Value:  ",INDEX(SpatialOffsets[Offset 2 Value],$A3896),
", Offset2UnitID:  ",CHAR(34),INDEX(SpatialOffsets[Offset 2 Unit],$A3896),CHAR(34),
", Offset3Value:  ",INDEX(SpatialOffsets[Offset 3 Value],$A3896),
", Offset3UnitID:  ",CHAR(34),INDEX(SpatialOffsets[Offset 3 Unit],$A3896),CHAR(34),,"}")))</f>
        <v>#REF!</v>
      </c>
      <c r="O3896" t="e">
        <f>IF(COUNTA(RelatedFeatures[])=0,"", IF(INDEX(RelatedFeatures[First Sampling Feature Code],$A3896)="","",
CONCATENATE("  - &amp;RelationID",TEXT($A3896,"0000"),
" {","SamplingFeatureID:  *SamplingFeatureID",TEXT(MATCH(INDEX(RelatedFeatures[First Sampling Feature Code],$A3896),SamplingFeatures[Feature Code],0),"0000"),
", RelationshipTypeCV:  ",CHAR(34),INDEX(RelatedFeatures[Relationship Type],$A3896),CHAR(34),
", RelatedFeatureID: *SamplingFeatureID",TEXT(MATCH(INDEX(RelatedFeatures[Second Sampling Feature Code],$A3896),SamplingFeatures[Feature Code],0),"0000"),
", SpatialOffsetID:  ",IF(INDEX(RelatedFeatures[Offset Number],$A3896)="","",CONCATENATE("*SpatialOffsetID",TEXT(INDEX(RelatedFeatures[Offset Number],$A3896),"0000"))),"}")))</f>
        <v>#REF!</v>
      </c>
      <c r="P3896" t="e">
        <f>IF(INDEX(Methods[Method Type],$A3896)="","",
CONCATENATE("  - &amp;MethodID",TEXT($A3896,"0000"),
" {","MethodTypeCV:  ",CHAR(34),INDEX(Methods[Method Type],$A3896),CHAR(34),
", MethodCode:  ",CHAR(34),INDEX(Methods[Method Code],$A3896),CHAR(34),
", MethodName:  ",CHAR(34),INDEX(Methods[Method Name],$A3896),CHAR(34),
", MethodDescription:  ",CHAR(34),INDEX(Methods[Method Description],$A3896),CHAR(34),
", MethodLink:  ",CHAR(34),INDEX(Methods[Method Link],$A3896),CHAR(34),
", OrganizationID: *OrganizationID",TEXT(MATCH(INDEX(Methods[Organization Name],$A3896),Organizations[Organization Name],0),"0000"),"}"))</f>
        <v>#REF!</v>
      </c>
      <c r="Q3896" t="e">
        <f>IF(INDEX(Variables[Variable Type],$A3896)="","",
CONCATENATE("  - &amp;VariableID",TEXT($A3896,"0000"),
" {","VariableTypeCV:  ",CHAR(34),INDEX(Variables[Variable Type],$A3896),CHAR(34),
", VariableCode:  ",CHAR(34),INDEX(Variables[Variable Code],$A3896),CHAR(34),
", VariableNameCV:  ",CHAR(34),INDEX(Variables[Variable Name],$A3896),CHAR(34),
", VariableDefinition:  ",CHAR(34),INDEX(Variables[Variable Definition],$A3896),CHAR(34),
", SpecciationCV:  ",CHAR(34),INDEX(Variables[Speciation],$A3896),CHAR(34),
", NoDataValue:  ",CHAR(34),INDEX(Variables[No Data Value],$A3896),CHAR(34),"}"))</f>
        <v>#REF!</v>
      </c>
    </row>
    <row r="3897" spans="1:17" x14ac:dyDescent="0.25">
      <c r="A3897">
        <v>3894</v>
      </c>
      <c r="D3897" t="e">
        <f>IF(INDEX(People[First Name],$A3897)="","",
CONCATENATE("  - &amp;PersonID",TEXT($A3897,"0000"),
" {","PersonFirstName:  ",CHAR(34),INDEX(People[First Name],$A3897),CHAR(34),
", PersonMiddleName:  ",CHAR(34),INDEX(People[Middle Name],$A3897),CHAR(34),
", PersonLastName:  ",CHAR(34),INDEX(People[Last Name],$A3897),CHAR(34),"}"))</f>
        <v>#REF!</v>
      </c>
      <c r="E3897" t="e">
        <f>IF(INDEX(Organizations[Organization Type '[CV']],$A3897)="","",
CONCATENATE("  - &amp;OrganizationID",TEXT($A3897,"0000"),
" {","OrganizationTypeCV:  ",CHAR(34),INDEX(Organizations[Organization Type '[CV']],$A3897),CHAR(34),
", OrganizationCode:  ",CHAR(34),INDEX(Organizations[Organization Code],$A3897),CHAR(34),
", OrganizationName:  ",CHAR(34),INDEX(Organizations[Organization Name],$A3897),CHAR(34),
", OrganizationDescription:  ",CHAR(34),INDEX(Organizations[Organization Description],$A3897),CHAR(34),
", OrganizationLink:  ",CHAR(34),INDEX(Organizations[Organization Link],$A3897),CHAR(34),"}"))</f>
        <v>#REF!</v>
      </c>
      <c r="F3897" t="e">
        <f>IF(INDEX(People[First Name],$A3897)="","",
CONCATENATE("  - &amp;AffiliationID",TEXT($A3897,"0000"),
" {PersonID: *PersonID",TEXT($A3897,"0000"),
", OrganizationID: *OrganizationID",TEXT(MATCH(INDEX(People[Organization Name],$A3897),Organizations[Organization Name],0),"0000"),
", IsPrimaryOrganizationContact: , AffiliationStartDate: , AffiliationEndDate: , PrimaryPhone: ",
", PrimaryEmail: ",CHAR(34),INDEX(People[Primary Email],$A3897),CHAR(34),
", PrimaryAddress: ",CHAR(34),INDEX(People[Primary Address],$A3897),CHAR(34),
", PersonLink: }"))</f>
        <v>#REF!</v>
      </c>
      <c r="H3897" t="e">
        <f>IF(COUNTA(CitationInformation)=0,"",IF(INDEX(AuthorList[Author Name],$A3897)="","",
CONCATENATE("  - &amp;AuthorListID",TEXT($A3897,"0000"),
"  {CitationID: *CitationID0001",
", PersonID: *PersonID",TEXT(MATCH(INDEX(AuthorList[Author Name],$A3897),People[Full Name],0),"0000"),
", AuthorOrder: ",INDEX(AuthorList[Author Number],$A3897),"}")))</f>
        <v>#REF!</v>
      </c>
      <c r="K3897" t="e">
        <f>IF(INDEX(SamplingFeatures[Feature Code],$A3897)="","",
CONCATENATE("  - &amp;SamplingFeatureID",TEXT($A3897,"0000"),
" {","SamplingFeatureUUID:  ",CHAR(34),INDEX(SamplingFeatures[Sampling Feature UUID],$A3897),CHAR(34),
", SamplingFeatureTypeCV:  ",CHAR(34),INDEX(SamplingFeatures[Sampling Feature Type],$A3897),CHAR(34),
", SamplingFeatureCode:  ",CHAR(34),INDEX(SamplingFeatures[Feature Code],$A3897),CHAR(34),
", SamplingFeatureName:  ",CHAR(34),INDEX(SamplingFeatures[Feature Name],$A3897),CHAR(34),
", SamplingFeatureDescription:  ",CHAR(34),INDEX(SamplingFeatures[Feature Description],$A3897),CHAR(34),
", SamplingFeatureGeotypeCV:  ",CHAR(34),INDEX(SamplingFeatures[Feature Geo Type],$A3897),CHAR(34),
", FeatureGeometry:  ",CHAR(34),INDEX(SamplingFeatures[Feature Geometry],$A3897),CHAR(34),
", Elevation_m:  ",CHAR(34),INDEX(SamplingFeatures[Elevation_m],$A3897),CHAR(34),
", ElevationDatumCV:  ",CHAR(34),ElevationDatum,CHAR(34),"}"))</f>
        <v>#REF!</v>
      </c>
      <c r="L3897" t="e">
        <f>IF(INDEX(SamplingFeatures[Sampling Feature Type],$A3897)&lt;&gt;"Site","",
CONCATENATE("  - &amp;SiteID",TEXT(SUMPRODUCT(--($L$3:$L3896&lt;&gt;"")),"0000"),
" {","SamplingFeatureID:  *SamplingFeatureID",TEXT($A3897,"0000"),
", SiteTypeCV:  ",CHAR(34),INDEX(Sites[Site Type],$A3897),CHAR(34),
", Latitude:  ",INDEX(Sites[Latitude],$A3897),
", Longitude:  ",INDEX(Sites[Longitude],$A3897),
", SRSName:  ",CHAR(34),LatLonDatum,CHAR(34),"}"))</f>
        <v>#REF!</v>
      </c>
      <c r="M3897" t="e">
        <f>IF(INDEX(SamplingFeatures[Sampling Feature Type],$A3897)&lt;&gt;"Specimen","",
CONCATENATE("  - &amp;SpecimenID",TEXT(SUMPRODUCT(--($M$3:$M3896&lt;&gt;"")),"0000"),
" {","SamplingFeatureID:  *SamplingFeatureID",TEXT($A3897,"0000"),
", SpecimenTypeCV:  ",CHAR(34),INDEX(Specimens[Specimen Type],$A3897),CHAR(34),
", SpecimenMediumCV:  ",INDEX(Specimens[Specimen Medium],$A3897),
", IsFieldSpecimen:  ",CHAR(34),INDEX(Specimens[Is Field Specimen?],$A3897),CHAR(34),"}"))</f>
        <v>#REF!</v>
      </c>
      <c r="N3897" t="e">
        <f>IF(COUNTA(SpatialOffsets[])=0,"", IF(INDEX(SpatialOffsets[Spatial Offset Type],$A3897)="","",
CONCATENATE("  - &amp;SpatialOffsetID",TEXT($A3897,"0000"),
" {","SpatialOffsetTypeCV:  ",CHAR(34),INDEX(SpatialOffsets[Spatial Offset Type],$A3897),CHAR(34),
", Offset1Value:  ",INDEX(SpatialOffsets[Offset 1 Value],$A3897),
", Offset1UnitID:  ",CHAR(34),INDEX(SpatialOffsets[Offset 1 Unit],$A3897),CHAR(34),
", Offset2Value:  ",INDEX(SpatialOffsets[Offset 2 Value],$A3897),
", Offset2UnitID:  ",CHAR(34),INDEX(SpatialOffsets[Offset 2 Unit],$A3897),CHAR(34),
", Offset3Value:  ",INDEX(SpatialOffsets[Offset 3 Value],$A3897),
", Offset3UnitID:  ",CHAR(34),INDEX(SpatialOffsets[Offset 3 Unit],$A3897),CHAR(34),,"}")))</f>
        <v>#REF!</v>
      </c>
      <c r="O3897" t="e">
        <f>IF(COUNTA(RelatedFeatures[])=0,"", IF(INDEX(RelatedFeatures[First Sampling Feature Code],$A3897)="","",
CONCATENATE("  - &amp;RelationID",TEXT($A3897,"0000"),
" {","SamplingFeatureID:  *SamplingFeatureID",TEXT(MATCH(INDEX(RelatedFeatures[First Sampling Feature Code],$A3897),SamplingFeatures[Feature Code],0),"0000"),
", RelationshipTypeCV:  ",CHAR(34),INDEX(RelatedFeatures[Relationship Type],$A3897),CHAR(34),
", RelatedFeatureID: *SamplingFeatureID",TEXT(MATCH(INDEX(RelatedFeatures[Second Sampling Feature Code],$A3897),SamplingFeatures[Feature Code],0),"0000"),
", SpatialOffsetID:  ",IF(INDEX(RelatedFeatures[Offset Number],$A3897)="","",CONCATENATE("*SpatialOffsetID",TEXT(INDEX(RelatedFeatures[Offset Number],$A3897),"0000"))),"}")))</f>
        <v>#REF!</v>
      </c>
      <c r="P3897" t="e">
        <f>IF(INDEX(Methods[Method Type],$A3897)="","",
CONCATENATE("  - &amp;MethodID",TEXT($A3897,"0000"),
" {","MethodTypeCV:  ",CHAR(34),INDEX(Methods[Method Type],$A3897),CHAR(34),
", MethodCode:  ",CHAR(34),INDEX(Methods[Method Code],$A3897),CHAR(34),
", MethodName:  ",CHAR(34),INDEX(Methods[Method Name],$A3897),CHAR(34),
", MethodDescription:  ",CHAR(34),INDEX(Methods[Method Description],$A3897),CHAR(34),
", MethodLink:  ",CHAR(34),INDEX(Methods[Method Link],$A3897),CHAR(34),
", OrganizationID: *OrganizationID",TEXT(MATCH(INDEX(Methods[Organization Name],$A3897),Organizations[Organization Name],0),"0000"),"}"))</f>
        <v>#REF!</v>
      </c>
      <c r="Q3897" t="e">
        <f>IF(INDEX(Variables[Variable Type],$A3897)="","",
CONCATENATE("  - &amp;VariableID",TEXT($A3897,"0000"),
" {","VariableTypeCV:  ",CHAR(34),INDEX(Variables[Variable Type],$A3897),CHAR(34),
", VariableCode:  ",CHAR(34),INDEX(Variables[Variable Code],$A3897),CHAR(34),
", VariableNameCV:  ",CHAR(34),INDEX(Variables[Variable Name],$A3897),CHAR(34),
", VariableDefinition:  ",CHAR(34),INDEX(Variables[Variable Definition],$A3897),CHAR(34),
", SpecciationCV:  ",CHAR(34),INDEX(Variables[Speciation],$A3897),CHAR(34),
", NoDataValue:  ",CHAR(34),INDEX(Variables[No Data Value],$A3897),CHAR(34),"}"))</f>
        <v>#REF!</v>
      </c>
    </row>
    <row r="3898" spans="1:17" x14ac:dyDescent="0.25">
      <c r="A3898">
        <v>3895</v>
      </c>
      <c r="D3898" t="e">
        <f>IF(INDEX(People[First Name],$A3898)="","",
CONCATENATE("  - &amp;PersonID",TEXT($A3898,"0000"),
" {","PersonFirstName:  ",CHAR(34),INDEX(People[First Name],$A3898),CHAR(34),
", PersonMiddleName:  ",CHAR(34),INDEX(People[Middle Name],$A3898),CHAR(34),
", PersonLastName:  ",CHAR(34),INDEX(People[Last Name],$A3898),CHAR(34),"}"))</f>
        <v>#REF!</v>
      </c>
      <c r="E3898" t="e">
        <f>IF(INDEX(Organizations[Organization Type '[CV']],$A3898)="","",
CONCATENATE("  - &amp;OrganizationID",TEXT($A3898,"0000"),
" {","OrganizationTypeCV:  ",CHAR(34),INDEX(Organizations[Organization Type '[CV']],$A3898),CHAR(34),
", OrganizationCode:  ",CHAR(34),INDEX(Organizations[Organization Code],$A3898),CHAR(34),
", OrganizationName:  ",CHAR(34),INDEX(Organizations[Organization Name],$A3898),CHAR(34),
", OrganizationDescription:  ",CHAR(34),INDEX(Organizations[Organization Description],$A3898),CHAR(34),
", OrganizationLink:  ",CHAR(34),INDEX(Organizations[Organization Link],$A3898),CHAR(34),"}"))</f>
        <v>#REF!</v>
      </c>
      <c r="F3898" t="e">
        <f>IF(INDEX(People[First Name],$A3898)="","",
CONCATENATE("  - &amp;AffiliationID",TEXT($A3898,"0000"),
" {PersonID: *PersonID",TEXT($A3898,"0000"),
", OrganizationID: *OrganizationID",TEXT(MATCH(INDEX(People[Organization Name],$A3898),Organizations[Organization Name],0),"0000"),
", IsPrimaryOrganizationContact: , AffiliationStartDate: , AffiliationEndDate: , PrimaryPhone: ",
", PrimaryEmail: ",CHAR(34),INDEX(People[Primary Email],$A3898),CHAR(34),
", PrimaryAddress: ",CHAR(34),INDEX(People[Primary Address],$A3898),CHAR(34),
", PersonLink: }"))</f>
        <v>#REF!</v>
      </c>
      <c r="H3898" t="e">
        <f>IF(COUNTA(CitationInformation)=0,"",IF(INDEX(AuthorList[Author Name],$A3898)="","",
CONCATENATE("  - &amp;AuthorListID",TEXT($A3898,"0000"),
"  {CitationID: *CitationID0001",
", PersonID: *PersonID",TEXT(MATCH(INDEX(AuthorList[Author Name],$A3898),People[Full Name],0),"0000"),
", AuthorOrder: ",INDEX(AuthorList[Author Number],$A3898),"}")))</f>
        <v>#REF!</v>
      </c>
      <c r="K3898" t="e">
        <f>IF(INDEX(SamplingFeatures[Feature Code],$A3898)="","",
CONCATENATE("  - &amp;SamplingFeatureID",TEXT($A3898,"0000"),
" {","SamplingFeatureUUID:  ",CHAR(34),INDEX(SamplingFeatures[Sampling Feature UUID],$A3898),CHAR(34),
", SamplingFeatureTypeCV:  ",CHAR(34),INDEX(SamplingFeatures[Sampling Feature Type],$A3898),CHAR(34),
", SamplingFeatureCode:  ",CHAR(34),INDEX(SamplingFeatures[Feature Code],$A3898),CHAR(34),
", SamplingFeatureName:  ",CHAR(34),INDEX(SamplingFeatures[Feature Name],$A3898),CHAR(34),
", SamplingFeatureDescription:  ",CHAR(34),INDEX(SamplingFeatures[Feature Description],$A3898),CHAR(34),
", SamplingFeatureGeotypeCV:  ",CHAR(34),INDEX(SamplingFeatures[Feature Geo Type],$A3898),CHAR(34),
", FeatureGeometry:  ",CHAR(34),INDEX(SamplingFeatures[Feature Geometry],$A3898),CHAR(34),
", Elevation_m:  ",CHAR(34),INDEX(SamplingFeatures[Elevation_m],$A3898),CHAR(34),
", ElevationDatumCV:  ",CHAR(34),ElevationDatum,CHAR(34),"}"))</f>
        <v>#REF!</v>
      </c>
      <c r="L3898" t="e">
        <f>IF(INDEX(SamplingFeatures[Sampling Feature Type],$A3898)&lt;&gt;"Site","",
CONCATENATE("  - &amp;SiteID",TEXT(SUMPRODUCT(--($L$3:$L3897&lt;&gt;"")),"0000"),
" {","SamplingFeatureID:  *SamplingFeatureID",TEXT($A3898,"0000"),
", SiteTypeCV:  ",CHAR(34),INDEX(Sites[Site Type],$A3898),CHAR(34),
", Latitude:  ",INDEX(Sites[Latitude],$A3898),
", Longitude:  ",INDEX(Sites[Longitude],$A3898),
", SRSName:  ",CHAR(34),LatLonDatum,CHAR(34),"}"))</f>
        <v>#REF!</v>
      </c>
      <c r="M3898" t="e">
        <f>IF(INDEX(SamplingFeatures[Sampling Feature Type],$A3898)&lt;&gt;"Specimen","",
CONCATENATE("  - &amp;SpecimenID",TEXT(SUMPRODUCT(--($M$3:$M3897&lt;&gt;"")),"0000"),
" {","SamplingFeatureID:  *SamplingFeatureID",TEXT($A3898,"0000"),
", SpecimenTypeCV:  ",CHAR(34),INDEX(Specimens[Specimen Type],$A3898),CHAR(34),
", SpecimenMediumCV:  ",INDEX(Specimens[Specimen Medium],$A3898),
", IsFieldSpecimen:  ",CHAR(34),INDEX(Specimens[Is Field Specimen?],$A3898),CHAR(34),"}"))</f>
        <v>#REF!</v>
      </c>
      <c r="N3898" t="e">
        <f>IF(COUNTA(SpatialOffsets[])=0,"", IF(INDEX(SpatialOffsets[Spatial Offset Type],$A3898)="","",
CONCATENATE("  - &amp;SpatialOffsetID",TEXT($A3898,"0000"),
" {","SpatialOffsetTypeCV:  ",CHAR(34),INDEX(SpatialOffsets[Spatial Offset Type],$A3898),CHAR(34),
", Offset1Value:  ",INDEX(SpatialOffsets[Offset 1 Value],$A3898),
", Offset1UnitID:  ",CHAR(34),INDEX(SpatialOffsets[Offset 1 Unit],$A3898),CHAR(34),
", Offset2Value:  ",INDEX(SpatialOffsets[Offset 2 Value],$A3898),
", Offset2UnitID:  ",CHAR(34),INDEX(SpatialOffsets[Offset 2 Unit],$A3898),CHAR(34),
", Offset3Value:  ",INDEX(SpatialOffsets[Offset 3 Value],$A3898),
", Offset3UnitID:  ",CHAR(34),INDEX(SpatialOffsets[Offset 3 Unit],$A3898),CHAR(34),,"}")))</f>
        <v>#REF!</v>
      </c>
      <c r="O3898" t="e">
        <f>IF(COUNTA(RelatedFeatures[])=0,"", IF(INDEX(RelatedFeatures[First Sampling Feature Code],$A3898)="","",
CONCATENATE("  - &amp;RelationID",TEXT($A3898,"0000"),
" {","SamplingFeatureID:  *SamplingFeatureID",TEXT(MATCH(INDEX(RelatedFeatures[First Sampling Feature Code],$A3898),SamplingFeatures[Feature Code],0),"0000"),
", RelationshipTypeCV:  ",CHAR(34),INDEX(RelatedFeatures[Relationship Type],$A3898),CHAR(34),
", RelatedFeatureID: *SamplingFeatureID",TEXT(MATCH(INDEX(RelatedFeatures[Second Sampling Feature Code],$A3898),SamplingFeatures[Feature Code],0),"0000"),
", SpatialOffsetID:  ",IF(INDEX(RelatedFeatures[Offset Number],$A3898)="","",CONCATENATE("*SpatialOffsetID",TEXT(INDEX(RelatedFeatures[Offset Number],$A3898),"0000"))),"}")))</f>
        <v>#REF!</v>
      </c>
      <c r="P3898" t="e">
        <f>IF(INDEX(Methods[Method Type],$A3898)="","",
CONCATENATE("  - &amp;MethodID",TEXT($A3898,"0000"),
" {","MethodTypeCV:  ",CHAR(34),INDEX(Methods[Method Type],$A3898),CHAR(34),
", MethodCode:  ",CHAR(34),INDEX(Methods[Method Code],$A3898),CHAR(34),
", MethodName:  ",CHAR(34),INDEX(Methods[Method Name],$A3898),CHAR(34),
", MethodDescription:  ",CHAR(34),INDEX(Methods[Method Description],$A3898),CHAR(34),
", MethodLink:  ",CHAR(34),INDEX(Methods[Method Link],$A3898),CHAR(34),
", OrganizationID: *OrganizationID",TEXT(MATCH(INDEX(Methods[Organization Name],$A3898),Organizations[Organization Name],0),"0000"),"}"))</f>
        <v>#REF!</v>
      </c>
      <c r="Q3898" t="e">
        <f>IF(INDEX(Variables[Variable Type],$A3898)="","",
CONCATENATE("  - &amp;VariableID",TEXT($A3898,"0000"),
" {","VariableTypeCV:  ",CHAR(34),INDEX(Variables[Variable Type],$A3898),CHAR(34),
", VariableCode:  ",CHAR(34),INDEX(Variables[Variable Code],$A3898),CHAR(34),
", VariableNameCV:  ",CHAR(34),INDEX(Variables[Variable Name],$A3898),CHAR(34),
", VariableDefinition:  ",CHAR(34),INDEX(Variables[Variable Definition],$A3898),CHAR(34),
", SpecciationCV:  ",CHAR(34),INDEX(Variables[Speciation],$A3898),CHAR(34),
", NoDataValue:  ",CHAR(34),INDEX(Variables[No Data Value],$A3898),CHAR(34),"}"))</f>
        <v>#REF!</v>
      </c>
    </row>
    <row r="3899" spans="1:17" x14ac:dyDescent="0.25">
      <c r="A3899">
        <v>3896</v>
      </c>
      <c r="D3899" t="e">
        <f>IF(INDEX(People[First Name],$A3899)="","",
CONCATENATE("  - &amp;PersonID",TEXT($A3899,"0000"),
" {","PersonFirstName:  ",CHAR(34),INDEX(People[First Name],$A3899),CHAR(34),
", PersonMiddleName:  ",CHAR(34),INDEX(People[Middle Name],$A3899),CHAR(34),
", PersonLastName:  ",CHAR(34),INDEX(People[Last Name],$A3899),CHAR(34),"}"))</f>
        <v>#REF!</v>
      </c>
      <c r="E3899" t="e">
        <f>IF(INDEX(Organizations[Organization Type '[CV']],$A3899)="","",
CONCATENATE("  - &amp;OrganizationID",TEXT($A3899,"0000"),
" {","OrganizationTypeCV:  ",CHAR(34),INDEX(Organizations[Organization Type '[CV']],$A3899),CHAR(34),
", OrganizationCode:  ",CHAR(34),INDEX(Organizations[Organization Code],$A3899),CHAR(34),
", OrganizationName:  ",CHAR(34),INDEX(Organizations[Organization Name],$A3899),CHAR(34),
", OrganizationDescription:  ",CHAR(34),INDEX(Organizations[Organization Description],$A3899),CHAR(34),
", OrganizationLink:  ",CHAR(34),INDEX(Organizations[Organization Link],$A3899),CHAR(34),"}"))</f>
        <v>#REF!</v>
      </c>
      <c r="F3899" t="e">
        <f>IF(INDEX(People[First Name],$A3899)="","",
CONCATENATE("  - &amp;AffiliationID",TEXT($A3899,"0000"),
" {PersonID: *PersonID",TEXT($A3899,"0000"),
", OrganizationID: *OrganizationID",TEXT(MATCH(INDEX(People[Organization Name],$A3899),Organizations[Organization Name],0),"0000"),
", IsPrimaryOrganizationContact: , AffiliationStartDate: , AffiliationEndDate: , PrimaryPhone: ",
", PrimaryEmail: ",CHAR(34),INDEX(People[Primary Email],$A3899),CHAR(34),
", PrimaryAddress: ",CHAR(34),INDEX(People[Primary Address],$A3899),CHAR(34),
", PersonLink: }"))</f>
        <v>#REF!</v>
      </c>
      <c r="H3899" t="e">
        <f>IF(COUNTA(CitationInformation)=0,"",IF(INDEX(AuthorList[Author Name],$A3899)="","",
CONCATENATE("  - &amp;AuthorListID",TEXT($A3899,"0000"),
"  {CitationID: *CitationID0001",
", PersonID: *PersonID",TEXT(MATCH(INDEX(AuthorList[Author Name],$A3899),People[Full Name],0),"0000"),
", AuthorOrder: ",INDEX(AuthorList[Author Number],$A3899),"}")))</f>
        <v>#REF!</v>
      </c>
      <c r="K3899" t="e">
        <f>IF(INDEX(SamplingFeatures[Feature Code],$A3899)="","",
CONCATENATE("  - &amp;SamplingFeatureID",TEXT($A3899,"0000"),
" {","SamplingFeatureUUID:  ",CHAR(34),INDEX(SamplingFeatures[Sampling Feature UUID],$A3899),CHAR(34),
", SamplingFeatureTypeCV:  ",CHAR(34),INDEX(SamplingFeatures[Sampling Feature Type],$A3899),CHAR(34),
", SamplingFeatureCode:  ",CHAR(34),INDEX(SamplingFeatures[Feature Code],$A3899),CHAR(34),
", SamplingFeatureName:  ",CHAR(34),INDEX(SamplingFeatures[Feature Name],$A3899),CHAR(34),
", SamplingFeatureDescription:  ",CHAR(34),INDEX(SamplingFeatures[Feature Description],$A3899),CHAR(34),
", SamplingFeatureGeotypeCV:  ",CHAR(34),INDEX(SamplingFeatures[Feature Geo Type],$A3899),CHAR(34),
", FeatureGeometry:  ",CHAR(34),INDEX(SamplingFeatures[Feature Geometry],$A3899),CHAR(34),
", Elevation_m:  ",CHAR(34),INDEX(SamplingFeatures[Elevation_m],$A3899),CHAR(34),
", ElevationDatumCV:  ",CHAR(34),ElevationDatum,CHAR(34),"}"))</f>
        <v>#REF!</v>
      </c>
      <c r="L3899" t="e">
        <f>IF(INDEX(SamplingFeatures[Sampling Feature Type],$A3899)&lt;&gt;"Site","",
CONCATENATE("  - &amp;SiteID",TEXT(SUMPRODUCT(--($L$3:$L3898&lt;&gt;"")),"0000"),
" {","SamplingFeatureID:  *SamplingFeatureID",TEXT($A3899,"0000"),
", SiteTypeCV:  ",CHAR(34),INDEX(Sites[Site Type],$A3899),CHAR(34),
", Latitude:  ",INDEX(Sites[Latitude],$A3899),
", Longitude:  ",INDEX(Sites[Longitude],$A3899),
", SRSName:  ",CHAR(34),LatLonDatum,CHAR(34),"}"))</f>
        <v>#REF!</v>
      </c>
      <c r="M3899" t="e">
        <f>IF(INDEX(SamplingFeatures[Sampling Feature Type],$A3899)&lt;&gt;"Specimen","",
CONCATENATE("  - &amp;SpecimenID",TEXT(SUMPRODUCT(--($M$3:$M3898&lt;&gt;"")),"0000"),
" {","SamplingFeatureID:  *SamplingFeatureID",TEXT($A3899,"0000"),
", SpecimenTypeCV:  ",CHAR(34),INDEX(Specimens[Specimen Type],$A3899),CHAR(34),
", SpecimenMediumCV:  ",INDEX(Specimens[Specimen Medium],$A3899),
", IsFieldSpecimen:  ",CHAR(34),INDEX(Specimens[Is Field Specimen?],$A3899),CHAR(34),"}"))</f>
        <v>#REF!</v>
      </c>
      <c r="N3899" t="e">
        <f>IF(COUNTA(SpatialOffsets[])=0,"", IF(INDEX(SpatialOffsets[Spatial Offset Type],$A3899)="","",
CONCATENATE("  - &amp;SpatialOffsetID",TEXT($A3899,"0000"),
" {","SpatialOffsetTypeCV:  ",CHAR(34),INDEX(SpatialOffsets[Spatial Offset Type],$A3899),CHAR(34),
", Offset1Value:  ",INDEX(SpatialOffsets[Offset 1 Value],$A3899),
", Offset1UnitID:  ",CHAR(34),INDEX(SpatialOffsets[Offset 1 Unit],$A3899),CHAR(34),
", Offset2Value:  ",INDEX(SpatialOffsets[Offset 2 Value],$A3899),
", Offset2UnitID:  ",CHAR(34),INDEX(SpatialOffsets[Offset 2 Unit],$A3899),CHAR(34),
", Offset3Value:  ",INDEX(SpatialOffsets[Offset 3 Value],$A3899),
", Offset3UnitID:  ",CHAR(34),INDEX(SpatialOffsets[Offset 3 Unit],$A3899),CHAR(34),,"}")))</f>
        <v>#REF!</v>
      </c>
      <c r="O3899" t="e">
        <f>IF(COUNTA(RelatedFeatures[])=0,"", IF(INDEX(RelatedFeatures[First Sampling Feature Code],$A3899)="","",
CONCATENATE("  - &amp;RelationID",TEXT($A3899,"0000"),
" {","SamplingFeatureID:  *SamplingFeatureID",TEXT(MATCH(INDEX(RelatedFeatures[First Sampling Feature Code],$A3899),SamplingFeatures[Feature Code],0),"0000"),
", RelationshipTypeCV:  ",CHAR(34),INDEX(RelatedFeatures[Relationship Type],$A3899),CHAR(34),
", RelatedFeatureID: *SamplingFeatureID",TEXT(MATCH(INDEX(RelatedFeatures[Second Sampling Feature Code],$A3899),SamplingFeatures[Feature Code],0),"0000"),
", SpatialOffsetID:  ",IF(INDEX(RelatedFeatures[Offset Number],$A3899)="","",CONCATENATE("*SpatialOffsetID",TEXT(INDEX(RelatedFeatures[Offset Number],$A3899),"0000"))),"}")))</f>
        <v>#REF!</v>
      </c>
      <c r="P3899" t="e">
        <f>IF(INDEX(Methods[Method Type],$A3899)="","",
CONCATENATE("  - &amp;MethodID",TEXT($A3899,"0000"),
" {","MethodTypeCV:  ",CHAR(34),INDEX(Methods[Method Type],$A3899),CHAR(34),
", MethodCode:  ",CHAR(34),INDEX(Methods[Method Code],$A3899),CHAR(34),
", MethodName:  ",CHAR(34),INDEX(Methods[Method Name],$A3899),CHAR(34),
", MethodDescription:  ",CHAR(34),INDEX(Methods[Method Description],$A3899),CHAR(34),
", MethodLink:  ",CHAR(34),INDEX(Methods[Method Link],$A3899),CHAR(34),
", OrganizationID: *OrganizationID",TEXT(MATCH(INDEX(Methods[Organization Name],$A3899),Organizations[Organization Name],0),"0000"),"}"))</f>
        <v>#REF!</v>
      </c>
      <c r="Q3899" t="e">
        <f>IF(INDEX(Variables[Variable Type],$A3899)="","",
CONCATENATE("  - &amp;VariableID",TEXT($A3899,"0000"),
" {","VariableTypeCV:  ",CHAR(34),INDEX(Variables[Variable Type],$A3899),CHAR(34),
", VariableCode:  ",CHAR(34),INDEX(Variables[Variable Code],$A3899),CHAR(34),
", VariableNameCV:  ",CHAR(34),INDEX(Variables[Variable Name],$A3899),CHAR(34),
", VariableDefinition:  ",CHAR(34),INDEX(Variables[Variable Definition],$A3899),CHAR(34),
", SpecciationCV:  ",CHAR(34),INDEX(Variables[Speciation],$A3899),CHAR(34),
", NoDataValue:  ",CHAR(34),INDEX(Variables[No Data Value],$A3899),CHAR(34),"}"))</f>
        <v>#REF!</v>
      </c>
    </row>
    <row r="3900" spans="1:17" x14ac:dyDescent="0.25">
      <c r="A3900">
        <v>3897</v>
      </c>
      <c r="D3900" t="e">
        <f>IF(INDEX(People[First Name],$A3900)="","",
CONCATENATE("  - &amp;PersonID",TEXT($A3900,"0000"),
" {","PersonFirstName:  ",CHAR(34),INDEX(People[First Name],$A3900),CHAR(34),
", PersonMiddleName:  ",CHAR(34),INDEX(People[Middle Name],$A3900),CHAR(34),
", PersonLastName:  ",CHAR(34),INDEX(People[Last Name],$A3900),CHAR(34),"}"))</f>
        <v>#REF!</v>
      </c>
      <c r="E3900" t="e">
        <f>IF(INDEX(Organizations[Organization Type '[CV']],$A3900)="","",
CONCATENATE("  - &amp;OrganizationID",TEXT($A3900,"0000"),
" {","OrganizationTypeCV:  ",CHAR(34),INDEX(Organizations[Organization Type '[CV']],$A3900),CHAR(34),
", OrganizationCode:  ",CHAR(34),INDEX(Organizations[Organization Code],$A3900),CHAR(34),
", OrganizationName:  ",CHAR(34),INDEX(Organizations[Organization Name],$A3900),CHAR(34),
", OrganizationDescription:  ",CHAR(34),INDEX(Organizations[Organization Description],$A3900),CHAR(34),
", OrganizationLink:  ",CHAR(34),INDEX(Organizations[Organization Link],$A3900),CHAR(34),"}"))</f>
        <v>#REF!</v>
      </c>
      <c r="F3900" t="e">
        <f>IF(INDEX(People[First Name],$A3900)="","",
CONCATENATE("  - &amp;AffiliationID",TEXT($A3900,"0000"),
" {PersonID: *PersonID",TEXT($A3900,"0000"),
", OrganizationID: *OrganizationID",TEXT(MATCH(INDEX(People[Organization Name],$A3900),Organizations[Organization Name],0),"0000"),
", IsPrimaryOrganizationContact: , AffiliationStartDate: , AffiliationEndDate: , PrimaryPhone: ",
", PrimaryEmail: ",CHAR(34),INDEX(People[Primary Email],$A3900),CHAR(34),
", PrimaryAddress: ",CHAR(34),INDEX(People[Primary Address],$A3900),CHAR(34),
", PersonLink: }"))</f>
        <v>#REF!</v>
      </c>
      <c r="H3900" t="e">
        <f>IF(COUNTA(CitationInformation)=0,"",IF(INDEX(AuthorList[Author Name],$A3900)="","",
CONCATENATE("  - &amp;AuthorListID",TEXT($A3900,"0000"),
"  {CitationID: *CitationID0001",
", PersonID: *PersonID",TEXT(MATCH(INDEX(AuthorList[Author Name],$A3900),People[Full Name],0),"0000"),
", AuthorOrder: ",INDEX(AuthorList[Author Number],$A3900),"}")))</f>
        <v>#REF!</v>
      </c>
      <c r="K3900" t="e">
        <f>IF(INDEX(SamplingFeatures[Feature Code],$A3900)="","",
CONCATENATE("  - &amp;SamplingFeatureID",TEXT($A3900,"0000"),
" {","SamplingFeatureUUID:  ",CHAR(34),INDEX(SamplingFeatures[Sampling Feature UUID],$A3900),CHAR(34),
", SamplingFeatureTypeCV:  ",CHAR(34),INDEX(SamplingFeatures[Sampling Feature Type],$A3900),CHAR(34),
", SamplingFeatureCode:  ",CHAR(34),INDEX(SamplingFeatures[Feature Code],$A3900),CHAR(34),
", SamplingFeatureName:  ",CHAR(34),INDEX(SamplingFeatures[Feature Name],$A3900),CHAR(34),
", SamplingFeatureDescription:  ",CHAR(34),INDEX(SamplingFeatures[Feature Description],$A3900),CHAR(34),
", SamplingFeatureGeotypeCV:  ",CHAR(34),INDEX(SamplingFeatures[Feature Geo Type],$A3900),CHAR(34),
", FeatureGeometry:  ",CHAR(34),INDEX(SamplingFeatures[Feature Geometry],$A3900),CHAR(34),
", Elevation_m:  ",CHAR(34),INDEX(SamplingFeatures[Elevation_m],$A3900),CHAR(34),
", ElevationDatumCV:  ",CHAR(34),ElevationDatum,CHAR(34),"}"))</f>
        <v>#REF!</v>
      </c>
      <c r="L3900" t="e">
        <f>IF(INDEX(SamplingFeatures[Sampling Feature Type],$A3900)&lt;&gt;"Site","",
CONCATENATE("  - &amp;SiteID",TEXT(SUMPRODUCT(--($L$3:$L3899&lt;&gt;"")),"0000"),
" {","SamplingFeatureID:  *SamplingFeatureID",TEXT($A3900,"0000"),
", SiteTypeCV:  ",CHAR(34),INDEX(Sites[Site Type],$A3900),CHAR(34),
", Latitude:  ",INDEX(Sites[Latitude],$A3900),
", Longitude:  ",INDEX(Sites[Longitude],$A3900),
", SRSName:  ",CHAR(34),LatLonDatum,CHAR(34),"}"))</f>
        <v>#REF!</v>
      </c>
      <c r="M3900" t="e">
        <f>IF(INDEX(SamplingFeatures[Sampling Feature Type],$A3900)&lt;&gt;"Specimen","",
CONCATENATE("  - &amp;SpecimenID",TEXT(SUMPRODUCT(--($M$3:$M3899&lt;&gt;"")),"0000"),
" {","SamplingFeatureID:  *SamplingFeatureID",TEXT($A3900,"0000"),
", SpecimenTypeCV:  ",CHAR(34),INDEX(Specimens[Specimen Type],$A3900),CHAR(34),
", SpecimenMediumCV:  ",INDEX(Specimens[Specimen Medium],$A3900),
", IsFieldSpecimen:  ",CHAR(34),INDEX(Specimens[Is Field Specimen?],$A3900),CHAR(34),"}"))</f>
        <v>#REF!</v>
      </c>
      <c r="N3900" t="e">
        <f>IF(COUNTA(SpatialOffsets[])=0,"", IF(INDEX(SpatialOffsets[Spatial Offset Type],$A3900)="","",
CONCATENATE("  - &amp;SpatialOffsetID",TEXT($A3900,"0000"),
" {","SpatialOffsetTypeCV:  ",CHAR(34),INDEX(SpatialOffsets[Spatial Offset Type],$A3900),CHAR(34),
", Offset1Value:  ",INDEX(SpatialOffsets[Offset 1 Value],$A3900),
", Offset1UnitID:  ",CHAR(34),INDEX(SpatialOffsets[Offset 1 Unit],$A3900),CHAR(34),
", Offset2Value:  ",INDEX(SpatialOffsets[Offset 2 Value],$A3900),
", Offset2UnitID:  ",CHAR(34),INDEX(SpatialOffsets[Offset 2 Unit],$A3900),CHAR(34),
", Offset3Value:  ",INDEX(SpatialOffsets[Offset 3 Value],$A3900),
", Offset3UnitID:  ",CHAR(34),INDEX(SpatialOffsets[Offset 3 Unit],$A3900),CHAR(34),,"}")))</f>
        <v>#REF!</v>
      </c>
      <c r="O3900" t="e">
        <f>IF(COUNTA(RelatedFeatures[])=0,"", IF(INDEX(RelatedFeatures[First Sampling Feature Code],$A3900)="","",
CONCATENATE("  - &amp;RelationID",TEXT($A3900,"0000"),
" {","SamplingFeatureID:  *SamplingFeatureID",TEXT(MATCH(INDEX(RelatedFeatures[First Sampling Feature Code],$A3900),SamplingFeatures[Feature Code],0),"0000"),
", RelationshipTypeCV:  ",CHAR(34),INDEX(RelatedFeatures[Relationship Type],$A3900),CHAR(34),
", RelatedFeatureID: *SamplingFeatureID",TEXT(MATCH(INDEX(RelatedFeatures[Second Sampling Feature Code],$A3900),SamplingFeatures[Feature Code],0),"0000"),
", SpatialOffsetID:  ",IF(INDEX(RelatedFeatures[Offset Number],$A3900)="","",CONCATENATE("*SpatialOffsetID",TEXT(INDEX(RelatedFeatures[Offset Number],$A3900),"0000"))),"}")))</f>
        <v>#REF!</v>
      </c>
      <c r="P3900" t="e">
        <f>IF(INDEX(Methods[Method Type],$A3900)="","",
CONCATENATE("  - &amp;MethodID",TEXT($A3900,"0000"),
" {","MethodTypeCV:  ",CHAR(34),INDEX(Methods[Method Type],$A3900),CHAR(34),
", MethodCode:  ",CHAR(34),INDEX(Methods[Method Code],$A3900),CHAR(34),
", MethodName:  ",CHAR(34),INDEX(Methods[Method Name],$A3900),CHAR(34),
", MethodDescription:  ",CHAR(34),INDEX(Methods[Method Description],$A3900),CHAR(34),
", MethodLink:  ",CHAR(34),INDEX(Methods[Method Link],$A3900),CHAR(34),
", OrganizationID: *OrganizationID",TEXT(MATCH(INDEX(Methods[Organization Name],$A3900),Organizations[Organization Name],0),"0000"),"}"))</f>
        <v>#REF!</v>
      </c>
      <c r="Q3900" t="e">
        <f>IF(INDEX(Variables[Variable Type],$A3900)="","",
CONCATENATE("  - &amp;VariableID",TEXT($A3900,"0000"),
" {","VariableTypeCV:  ",CHAR(34),INDEX(Variables[Variable Type],$A3900),CHAR(34),
", VariableCode:  ",CHAR(34),INDEX(Variables[Variable Code],$A3900),CHAR(34),
", VariableNameCV:  ",CHAR(34),INDEX(Variables[Variable Name],$A3900),CHAR(34),
", VariableDefinition:  ",CHAR(34),INDEX(Variables[Variable Definition],$A3900),CHAR(34),
", SpecciationCV:  ",CHAR(34),INDEX(Variables[Speciation],$A3900),CHAR(34),
", NoDataValue:  ",CHAR(34),INDEX(Variables[No Data Value],$A3900),CHAR(34),"}"))</f>
        <v>#REF!</v>
      </c>
    </row>
    <row r="3901" spans="1:17" x14ac:dyDescent="0.25">
      <c r="A3901">
        <v>3898</v>
      </c>
      <c r="D3901" t="e">
        <f>IF(INDEX(People[First Name],$A3901)="","",
CONCATENATE("  - &amp;PersonID",TEXT($A3901,"0000"),
" {","PersonFirstName:  ",CHAR(34),INDEX(People[First Name],$A3901),CHAR(34),
", PersonMiddleName:  ",CHAR(34),INDEX(People[Middle Name],$A3901),CHAR(34),
", PersonLastName:  ",CHAR(34),INDEX(People[Last Name],$A3901),CHAR(34),"}"))</f>
        <v>#REF!</v>
      </c>
      <c r="E3901" t="e">
        <f>IF(INDEX(Organizations[Organization Type '[CV']],$A3901)="","",
CONCATENATE("  - &amp;OrganizationID",TEXT($A3901,"0000"),
" {","OrganizationTypeCV:  ",CHAR(34),INDEX(Organizations[Organization Type '[CV']],$A3901),CHAR(34),
", OrganizationCode:  ",CHAR(34),INDEX(Organizations[Organization Code],$A3901),CHAR(34),
", OrganizationName:  ",CHAR(34),INDEX(Organizations[Organization Name],$A3901),CHAR(34),
", OrganizationDescription:  ",CHAR(34),INDEX(Organizations[Organization Description],$A3901),CHAR(34),
", OrganizationLink:  ",CHAR(34),INDEX(Organizations[Organization Link],$A3901),CHAR(34),"}"))</f>
        <v>#REF!</v>
      </c>
      <c r="F3901" t="e">
        <f>IF(INDEX(People[First Name],$A3901)="","",
CONCATENATE("  - &amp;AffiliationID",TEXT($A3901,"0000"),
" {PersonID: *PersonID",TEXT($A3901,"0000"),
", OrganizationID: *OrganizationID",TEXT(MATCH(INDEX(People[Organization Name],$A3901),Organizations[Organization Name],0),"0000"),
", IsPrimaryOrganizationContact: , AffiliationStartDate: , AffiliationEndDate: , PrimaryPhone: ",
", PrimaryEmail: ",CHAR(34),INDEX(People[Primary Email],$A3901),CHAR(34),
", PrimaryAddress: ",CHAR(34),INDEX(People[Primary Address],$A3901),CHAR(34),
", PersonLink: }"))</f>
        <v>#REF!</v>
      </c>
      <c r="H3901" t="e">
        <f>IF(COUNTA(CitationInformation)=0,"",IF(INDEX(AuthorList[Author Name],$A3901)="","",
CONCATENATE("  - &amp;AuthorListID",TEXT($A3901,"0000"),
"  {CitationID: *CitationID0001",
", PersonID: *PersonID",TEXT(MATCH(INDEX(AuthorList[Author Name],$A3901),People[Full Name],0),"0000"),
", AuthorOrder: ",INDEX(AuthorList[Author Number],$A3901),"}")))</f>
        <v>#REF!</v>
      </c>
      <c r="K3901" t="e">
        <f>IF(INDEX(SamplingFeatures[Feature Code],$A3901)="","",
CONCATENATE("  - &amp;SamplingFeatureID",TEXT($A3901,"0000"),
" {","SamplingFeatureUUID:  ",CHAR(34),INDEX(SamplingFeatures[Sampling Feature UUID],$A3901),CHAR(34),
", SamplingFeatureTypeCV:  ",CHAR(34),INDEX(SamplingFeatures[Sampling Feature Type],$A3901),CHAR(34),
", SamplingFeatureCode:  ",CHAR(34),INDEX(SamplingFeatures[Feature Code],$A3901),CHAR(34),
", SamplingFeatureName:  ",CHAR(34),INDEX(SamplingFeatures[Feature Name],$A3901),CHAR(34),
", SamplingFeatureDescription:  ",CHAR(34),INDEX(SamplingFeatures[Feature Description],$A3901),CHAR(34),
", SamplingFeatureGeotypeCV:  ",CHAR(34),INDEX(SamplingFeatures[Feature Geo Type],$A3901),CHAR(34),
", FeatureGeometry:  ",CHAR(34),INDEX(SamplingFeatures[Feature Geometry],$A3901),CHAR(34),
", Elevation_m:  ",CHAR(34),INDEX(SamplingFeatures[Elevation_m],$A3901),CHAR(34),
", ElevationDatumCV:  ",CHAR(34),ElevationDatum,CHAR(34),"}"))</f>
        <v>#REF!</v>
      </c>
      <c r="L3901" t="e">
        <f>IF(INDEX(SamplingFeatures[Sampling Feature Type],$A3901)&lt;&gt;"Site","",
CONCATENATE("  - &amp;SiteID",TEXT(SUMPRODUCT(--($L$3:$L3900&lt;&gt;"")),"0000"),
" {","SamplingFeatureID:  *SamplingFeatureID",TEXT($A3901,"0000"),
", SiteTypeCV:  ",CHAR(34),INDEX(Sites[Site Type],$A3901),CHAR(34),
", Latitude:  ",INDEX(Sites[Latitude],$A3901),
", Longitude:  ",INDEX(Sites[Longitude],$A3901),
", SRSName:  ",CHAR(34),LatLonDatum,CHAR(34),"}"))</f>
        <v>#REF!</v>
      </c>
      <c r="M3901" t="e">
        <f>IF(INDEX(SamplingFeatures[Sampling Feature Type],$A3901)&lt;&gt;"Specimen","",
CONCATENATE("  - &amp;SpecimenID",TEXT(SUMPRODUCT(--($M$3:$M3900&lt;&gt;"")),"0000"),
" {","SamplingFeatureID:  *SamplingFeatureID",TEXT($A3901,"0000"),
", SpecimenTypeCV:  ",CHAR(34),INDEX(Specimens[Specimen Type],$A3901),CHAR(34),
", SpecimenMediumCV:  ",INDEX(Specimens[Specimen Medium],$A3901),
", IsFieldSpecimen:  ",CHAR(34),INDEX(Specimens[Is Field Specimen?],$A3901),CHAR(34),"}"))</f>
        <v>#REF!</v>
      </c>
      <c r="N3901" t="e">
        <f>IF(COUNTA(SpatialOffsets[])=0,"", IF(INDEX(SpatialOffsets[Spatial Offset Type],$A3901)="","",
CONCATENATE("  - &amp;SpatialOffsetID",TEXT($A3901,"0000"),
" {","SpatialOffsetTypeCV:  ",CHAR(34),INDEX(SpatialOffsets[Spatial Offset Type],$A3901),CHAR(34),
", Offset1Value:  ",INDEX(SpatialOffsets[Offset 1 Value],$A3901),
", Offset1UnitID:  ",CHAR(34),INDEX(SpatialOffsets[Offset 1 Unit],$A3901),CHAR(34),
", Offset2Value:  ",INDEX(SpatialOffsets[Offset 2 Value],$A3901),
", Offset2UnitID:  ",CHAR(34),INDEX(SpatialOffsets[Offset 2 Unit],$A3901),CHAR(34),
", Offset3Value:  ",INDEX(SpatialOffsets[Offset 3 Value],$A3901),
", Offset3UnitID:  ",CHAR(34),INDEX(SpatialOffsets[Offset 3 Unit],$A3901),CHAR(34),,"}")))</f>
        <v>#REF!</v>
      </c>
      <c r="O3901" t="e">
        <f>IF(COUNTA(RelatedFeatures[])=0,"", IF(INDEX(RelatedFeatures[First Sampling Feature Code],$A3901)="","",
CONCATENATE("  - &amp;RelationID",TEXT($A3901,"0000"),
" {","SamplingFeatureID:  *SamplingFeatureID",TEXT(MATCH(INDEX(RelatedFeatures[First Sampling Feature Code],$A3901),SamplingFeatures[Feature Code],0),"0000"),
", RelationshipTypeCV:  ",CHAR(34),INDEX(RelatedFeatures[Relationship Type],$A3901),CHAR(34),
", RelatedFeatureID: *SamplingFeatureID",TEXT(MATCH(INDEX(RelatedFeatures[Second Sampling Feature Code],$A3901),SamplingFeatures[Feature Code],0),"0000"),
", SpatialOffsetID:  ",IF(INDEX(RelatedFeatures[Offset Number],$A3901)="","",CONCATENATE("*SpatialOffsetID",TEXT(INDEX(RelatedFeatures[Offset Number],$A3901),"0000"))),"}")))</f>
        <v>#REF!</v>
      </c>
      <c r="P3901" t="e">
        <f>IF(INDEX(Methods[Method Type],$A3901)="","",
CONCATENATE("  - &amp;MethodID",TEXT($A3901,"0000"),
" {","MethodTypeCV:  ",CHAR(34),INDEX(Methods[Method Type],$A3901),CHAR(34),
", MethodCode:  ",CHAR(34),INDEX(Methods[Method Code],$A3901),CHAR(34),
", MethodName:  ",CHAR(34),INDEX(Methods[Method Name],$A3901),CHAR(34),
", MethodDescription:  ",CHAR(34),INDEX(Methods[Method Description],$A3901),CHAR(34),
", MethodLink:  ",CHAR(34),INDEX(Methods[Method Link],$A3901),CHAR(34),
", OrganizationID: *OrganizationID",TEXT(MATCH(INDEX(Methods[Organization Name],$A3901),Organizations[Organization Name],0),"0000"),"}"))</f>
        <v>#REF!</v>
      </c>
      <c r="Q3901" t="e">
        <f>IF(INDEX(Variables[Variable Type],$A3901)="","",
CONCATENATE("  - &amp;VariableID",TEXT($A3901,"0000"),
" {","VariableTypeCV:  ",CHAR(34),INDEX(Variables[Variable Type],$A3901),CHAR(34),
", VariableCode:  ",CHAR(34),INDEX(Variables[Variable Code],$A3901),CHAR(34),
", VariableNameCV:  ",CHAR(34),INDEX(Variables[Variable Name],$A3901),CHAR(34),
", VariableDefinition:  ",CHAR(34),INDEX(Variables[Variable Definition],$A3901),CHAR(34),
", SpecciationCV:  ",CHAR(34),INDEX(Variables[Speciation],$A3901),CHAR(34),
", NoDataValue:  ",CHAR(34),INDEX(Variables[No Data Value],$A3901),CHAR(34),"}"))</f>
        <v>#REF!</v>
      </c>
    </row>
    <row r="3902" spans="1:17" x14ac:dyDescent="0.25">
      <c r="A3902">
        <v>3899</v>
      </c>
      <c r="D3902" t="e">
        <f>IF(INDEX(People[First Name],$A3902)="","",
CONCATENATE("  - &amp;PersonID",TEXT($A3902,"0000"),
" {","PersonFirstName:  ",CHAR(34),INDEX(People[First Name],$A3902),CHAR(34),
", PersonMiddleName:  ",CHAR(34),INDEX(People[Middle Name],$A3902),CHAR(34),
", PersonLastName:  ",CHAR(34),INDEX(People[Last Name],$A3902),CHAR(34),"}"))</f>
        <v>#REF!</v>
      </c>
      <c r="E3902" t="e">
        <f>IF(INDEX(Organizations[Organization Type '[CV']],$A3902)="","",
CONCATENATE("  - &amp;OrganizationID",TEXT($A3902,"0000"),
" {","OrganizationTypeCV:  ",CHAR(34),INDEX(Organizations[Organization Type '[CV']],$A3902),CHAR(34),
", OrganizationCode:  ",CHAR(34),INDEX(Organizations[Organization Code],$A3902),CHAR(34),
", OrganizationName:  ",CHAR(34),INDEX(Organizations[Organization Name],$A3902),CHAR(34),
", OrganizationDescription:  ",CHAR(34),INDEX(Organizations[Organization Description],$A3902),CHAR(34),
", OrganizationLink:  ",CHAR(34),INDEX(Organizations[Organization Link],$A3902),CHAR(34),"}"))</f>
        <v>#REF!</v>
      </c>
      <c r="F3902" t="e">
        <f>IF(INDEX(People[First Name],$A3902)="","",
CONCATENATE("  - &amp;AffiliationID",TEXT($A3902,"0000"),
" {PersonID: *PersonID",TEXT($A3902,"0000"),
", OrganizationID: *OrganizationID",TEXT(MATCH(INDEX(People[Organization Name],$A3902),Organizations[Organization Name],0),"0000"),
", IsPrimaryOrganizationContact: , AffiliationStartDate: , AffiliationEndDate: , PrimaryPhone: ",
", PrimaryEmail: ",CHAR(34),INDEX(People[Primary Email],$A3902),CHAR(34),
", PrimaryAddress: ",CHAR(34),INDEX(People[Primary Address],$A3902),CHAR(34),
", PersonLink: }"))</f>
        <v>#REF!</v>
      </c>
      <c r="H3902" t="e">
        <f>IF(COUNTA(CitationInformation)=0,"",IF(INDEX(AuthorList[Author Name],$A3902)="","",
CONCATENATE("  - &amp;AuthorListID",TEXT($A3902,"0000"),
"  {CitationID: *CitationID0001",
", PersonID: *PersonID",TEXT(MATCH(INDEX(AuthorList[Author Name],$A3902),People[Full Name],0),"0000"),
", AuthorOrder: ",INDEX(AuthorList[Author Number],$A3902),"}")))</f>
        <v>#REF!</v>
      </c>
      <c r="K3902" t="e">
        <f>IF(INDEX(SamplingFeatures[Feature Code],$A3902)="","",
CONCATENATE("  - &amp;SamplingFeatureID",TEXT($A3902,"0000"),
" {","SamplingFeatureUUID:  ",CHAR(34),INDEX(SamplingFeatures[Sampling Feature UUID],$A3902),CHAR(34),
", SamplingFeatureTypeCV:  ",CHAR(34),INDEX(SamplingFeatures[Sampling Feature Type],$A3902),CHAR(34),
", SamplingFeatureCode:  ",CHAR(34),INDEX(SamplingFeatures[Feature Code],$A3902),CHAR(34),
", SamplingFeatureName:  ",CHAR(34),INDEX(SamplingFeatures[Feature Name],$A3902),CHAR(34),
", SamplingFeatureDescription:  ",CHAR(34),INDEX(SamplingFeatures[Feature Description],$A3902),CHAR(34),
", SamplingFeatureGeotypeCV:  ",CHAR(34),INDEX(SamplingFeatures[Feature Geo Type],$A3902),CHAR(34),
", FeatureGeometry:  ",CHAR(34),INDEX(SamplingFeatures[Feature Geometry],$A3902),CHAR(34),
", Elevation_m:  ",CHAR(34),INDEX(SamplingFeatures[Elevation_m],$A3902),CHAR(34),
", ElevationDatumCV:  ",CHAR(34),ElevationDatum,CHAR(34),"}"))</f>
        <v>#REF!</v>
      </c>
      <c r="L3902" t="e">
        <f>IF(INDEX(SamplingFeatures[Sampling Feature Type],$A3902)&lt;&gt;"Site","",
CONCATENATE("  - &amp;SiteID",TEXT(SUMPRODUCT(--($L$3:$L3901&lt;&gt;"")),"0000"),
" {","SamplingFeatureID:  *SamplingFeatureID",TEXT($A3902,"0000"),
", SiteTypeCV:  ",CHAR(34),INDEX(Sites[Site Type],$A3902),CHAR(34),
", Latitude:  ",INDEX(Sites[Latitude],$A3902),
", Longitude:  ",INDEX(Sites[Longitude],$A3902),
", SRSName:  ",CHAR(34),LatLonDatum,CHAR(34),"}"))</f>
        <v>#REF!</v>
      </c>
      <c r="M3902" t="e">
        <f>IF(INDEX(SamplingFeatures[Sampling Feature Type],$A3902)&lt;&gt;"Specimen","",
CONCATENATE("  - &amp;SpecimenID",TEXT(SUMPRODUCT(--($M$3:$M3901&lt;&gt;"")),"0000"),
" {","SamplingFeatureID:  *SamplingFeatureID",TEXT($A3902,"0000"),
", SpecimenTypeCV:  ",CHAR(34),INDEX(Specimens[Specimen Type],$A3902),CHAR(34),
", SpecimenMediumCV:  ",INDEX(Specimens[Specimen Medium],$A3902),
", IsFieldSpecimen:  ",CHAR(34),INDEX(Specimens[Is Field Specimen?],$A3902),CHAR(34),"}"))</f>
        <v>#REF!</v>
      </c>
      <c r="N3902" t="e">
        <f>IF(COUNTA(SpatialOffsets[])=0,"", IF(INDEX(SpatialOffsets[Spatial Offset Type],$A3902)="","",
CONCATENATE("  - &amp;SpatialOffsetID",TEXT($A3902,"0000"),
" {","SpatialOffsetTypeCV:  ",CHAR(34),INDEX(SpatialOffsets[Spatial Offset Type],$A3902),CHAR(34),
", Offset1Value:  ",INDEX(SpatialOffsets[Offset 1 Value],$A3902),
", Offset1UnitID:  ",CHAR(34),INDEX(SpatialOffsets[Offset 1 Unit],$A3902),CHAR(34),
", Offset2Value:  ",INDEX(SpatialOffsets[Offset 2 Value],$A3902),
", Offset2UnitID:  ",CHAR(34),INDEX(SpatialOffsets[Offset 2 Unit],$A3902),CHAR(34),
", Offset3Value:  ",INDEX(SpatialOffsets[Offset 3 Value],$A3902),
", Offset3UnitID:  ",CHAR(34),INDEX(SpatialOffsets[Offset 3 Unit],$A3902),CHAR(34),,"}")))</f>
        <v>#REF!</v>
      </c>
      <c r="O3902" t="e">
        <f>IF(COUNTA(RelatedFeatures[])=0,"", IF(INDEX(RelatedFeatures[First Sampling Feature Code],$A3902)="","",
CONCATENATE("  - &amp;RelationID",TEXT($A3902,"0000"),
" {","SamplingFeatureID:  *SamplingFeatureID",TEXT(MATCH(INDEX(RelatedFeatures[First Sampling Feature Code],$A3902),SamplingFeatures[Feature Code],0),"0000"),
", RelationshipTypeCV:  ",CHAR(34),INDEX(RelatedFeatures[Relationship Type],$A3902),CHAR(34),
", RelatedFeatureID: *SamplingFeatureID",TEXT(MATCH(INDEX(RelatedFeatures[Second Sampling Feature Code],$A3902),SamplingFeatures[Feature Code],0),"0000"),
", SpatialOffsetID:  ",IF(INDEX(RelatedFeatures[Offset Number],$A3902)="","",CONCATENATE("*SpatialOffsetID",TEXT(INDEX(RelatedFeatures[Offset Number],$A3902),"0000"))),"}")))</f>
        <v>#REF!</v>
      </c>
      <c r="P3902" t="e">
        <f>IF(INDEX(Methods[Method Type],$A3902)="","",
CONCATENATE("  - &amp;MethodID",TEXT($A3902,"0000"),
" {","MethodTypeCV:  ",CHAR(34),INDEX(Methods[Method Type],$A3902),CHAR(34),
", MethodCode:  ",CHAR(34),INDEX(Methods[Method Code],$A3902),CHAR(34),
", MethodName:  ",CHAR(34),INDEX(Methods[Method Name],$A3902),CHAR(34),
", MethodDescription:  ",CHAR(34),INDEX(Methods[Method Description],$A3902),CHAR(34),
", MethodLink:  ",CHAR(34),INDEX(Methods[Method Link],$A3902),CHAR(34),
", OrganizationID: *OrganizationID",TEXT(MATCH(INDEX(Methods[Organization Name],$A3902),Organizations[Organization Name],0),"0000"),"}"))</f>
        <v>#REF!</v>
      </c>
      <c r="Q3902" t="e">
        <f>IF(INDEX(Variables[Variable Type],$A3902)="","",
CONCATENATE("  - &amp;VariableID",TEXT($A3902,"0000"),
" {","VariableTypeCV:  ",CHAR(34),INDEX(Variables[Variable Type],$A3902),CHAR(34),
", VariableCode:  ",CHAR(34),INDEX(Variables[Variable Code],$A3902),CHAR(34),
", VariableNameCV:  ",CHAR(34),INDEX(Variables[Variable Name],$A3902),CHAR(34),
", VariableDefinition:  ",CHAR(34),INDEX(Variables[Variable Definition],$A3902),CHAR(34),
", SpecciationCV:  ",CHAR(34),INDEX(Variables[Speciation],$A3902),CHAR(34),
", NoDataValue:  ",CHAR(34),INDEX(Variables[No Data Value],$A3902),CHAR(34),"}"))</f>
        <v>#REF!</v>
      </c>
    </row>
    <row r="3903" spans="1:17" x14ac:dyDescent="0.25">
      <c r="A3903">
        <v>3900</v>
      </c>
      <c r="D3903" t="e">
        <f>IF(INDEX(People[First Name],$A3903)="","",
CONCATENATE("  - &amp;PersonID",TEXT($A3903,"0000"),
" {","PersonFirstName:  ",CHAR(34),INDEX(People[First Name],$A3903),CHAR(34),
", PersonMiddleName:  ",CHAR(34),INDEX(People[Middle Name],$A3903),CHAR(34),
", PersonLastName:  ",CHAR(34),INDEX(People[Last Name],$A3903),CHAR(34),"}"))</f>
        <v>#REF!</v>
      </c>
      <c r="E3903" t="e">
        <f>IF(INDEX(Organizations[Organization Type '[CV']],$A3903)="","",
CONCATENATE("  - &amp;OrganizationID",TEXT($A3903,"0000"),
" {","OrganizationTypeCV:  ",CHAR(34),INDEX(Organizations[Organization Type '[CV']],$A3903),CHAR(34),
", OrganizationCode:  ",CHAR(34),INDEX(Organizations[Organization Code],$A3903),CHAR(34),
", OrganizationName:  ",CHAR(34),INDEX(Organizations[Organization Name],$A3903),CHAR(34),
", OrganizationDescription:  ",CHAR(34),INDEX(Organizations[Organization Description],$A3903),CHAR(34),
", OrganizationLink:  ",CHAR(34),INDEX(Organizations[Organization Link],$A3903),CHAR(34),"}"))</f>
        <v>#REF!</v>
      </c>
      <c r="F3903" t="e">
        <f>IF(INDEX(People[First Name],$A3903)="","",
CONCATENATE("  - &amp;AffiliationID",TEXT($A3903,"0000"),
" {PersonID: *PersonID",TEXT($A3903,"0000"),
", OrganizationID: *OrganizationID",TEXT(MATCH(INDEX(People[Organization Name],$A3903),Organizations[Organization Name],0),"0000"),
", IsPrimaryOrganizationContact: , AffiliationStartDate: , AffiliationEndDate: , PrimaryPhone: ",
", PrimaryEmail: ",CHAR(34),INDEX(People[Primary Email],$A3903),CHAR(34),
", PrimaryAddress: ",CHAR(34),INDEX(People[Primary Address],$A3903),CHAR(34),
", PersonLink: }"))</f>
        <v>#REF!</v>
      </c>
      <c r="H3903" t="e">
        <f>IF(COUNTA(CitationInformation)=0,"",IF(INDEX(AuthorList[Author Name],$A3903)="","",
CONCATENATE("  - &amp;AuthorListID",TEXT($A3903,"0000"),
"  {CitationID: *CitationID0001",
", PersonID: *PersonID",TEXT(MATCH(INDEX(AuthorList[Author Name],$A3903),People[Full Name],0),"0000"),
", AuthorOrder: ",INDEX(AuthorList[Author Number],$A3903),"}")))</f>
        <v>#REF!</v>
      </c>
      <c r="K3903" t="e">
        <f>IF(INDEX(SamplingFeatures[Feature Code],$A3903)="","",
CONCATENATE("  - &amp;SamplingFeatureID",TEXT($A3903,"0000"),
" {","SamplingFeatureUUID:  ",CHAR(34),INDEX(SamplingFeatures[Sampling Feature UUID],$A3903),CHAR(34),
", SamplingFeatureTypeCV:  ",CHAR(34),INDEX(SamplingFeatures[Sampling Feature Type],$A3903),CHAR(34),
", SamplingFeatureCode:  ",CHAR(34),INDEX(SamplingFeatures[Feature Code],$A3903),CHAR(34),
", SamplingFeatureName:  ",CHAR(34),INDEX(SamplingFeatures[Feature Name],$A3903),CHAR(34),
", SamplingFeatureDescription:  ",CHAR(34),INDEX(SamplingFeatures[Feature Description],$A3903),CHAR(34),
", SamplingFeatureGeotypeCV:  ",CHAR(34),INDEX(SamplingFeatures[Feature Geo Type],$A3903),CHAR(34),
", FeatureGeometry:  ",CHAR(34),INDEX(SamplingFeatures[Feature Geometry],$A3903),CHAR(34),
", Elevation_m:  ",CHAR(34),INDEX(SamplingFeatures[Elevation_m],$A3903),CHAR(34),
", ElevationDatumCV:  ",CHAR(34),ElevationDatum,CHAR(34),"}"))</f>
        <v>#REF!</v>
      </c>
      <c r="L3903" t="e">
        <f>IF(INDEX(SamplingFeatures[Sampling Feature Type],$A3903)&lt;&gt;"Site","",
CONCATENATE("  - &amp;SiteID",TEXT(SUMPRODUCT(--($L$3:$L3902&lt;&gt;"")),"0000"),
" {","SamplingFeatureID:  *SamplingFeatureID",TEXT($A3903,"0000"),
", SiteTypeCV:  ",CHAR(34),INDEX(Sites[Site Type],$A3903),CHAR(34),
", Latitude:  ",INDEX(Sites[Latitude],$A3903),
", Longitude:  ",INDEX(Sites[Longitude],$A3903),
", SRSName:  ",CHAR(34),LatLonDatum,CHAR(34),"}"))</f>
        <v>#REF!</v>
      </c>
      <c r="M3903" t="e">
        <f>IF(INDEX(SamplingFeatures[Sampling Feature Type],$A3903)&lt;&gt;"Specimen","",
CONCATENATE("  - &amp;SpecimenID",TEXT(SUMPRODUCT(--($M$3:$M3902&lt;&gt;"")),"0000"),
" {","SamplingFeatureID:  *SamplingFeatureID",TEXT($A3903,"0000"),
", SpecimenTypeCV:  ",CHAR(34),INDEX(Specimens[Specimen Type],$A3903),CHAR(34),
", SpecimenMediumCV:  ",INDEX(Specimens[Specimen Medium],$A3903),
", IsFieldSpecimen:  ",CHAR(34),INDEX(Specimens[Is Field Specimen?],$A3903),CHAR(34),"}"))</f>
        <v>#REF!</v>
      </c>
      <c r="N3903" t="e">
        <f>IF(COUNTA(SpatialOffsets[])=0,"", IF(INDEX(SpatialOffsets[Spatial Offset Type],$A3903)="","",
CONCATENATE("  - &amp;SpatialOffsetID",TEXT($A3903,"0000"),
" {","SpatialOffsetTypeCV:  ",CHAR(34),INDEX(SpatialOffsets[Spatial Offset Type],$A3903),CHAR(34),
", Offset1Value:  ",INDEX(SpatialOffsets[Offset 1 Value],$A3903),
", Offset1UnitID:  ",CHAR(34),INDEX(SpatialOffsets[Offset 1 Unit],$A3903),CHAR(34),
", Offset2Value:  ",INDEX(SpatialOffsets[Offset 2 Value],$A3903),
", Offset2UnitID:  ",CHAR(34),INDEX(SpatialOffsets[Offset 2 Unit],$A3903),CHAR(34),
", Offset3Value:  ",INDEX(SpatialOffsets[Offset 3 Value],$A3903),
", Offset3UnitID:  ",CHAR(34),INDEX(SpatialOffsets[Offset 3 Unit],$A3903),CHAR(34),,"}")))</f>
        <v>#REF!</v>
      </c>
      <c r="O3903" t="e">
        <f>IF(COUNTA(RelatedFeatures[])=0,"", IF(INDEX(RelatedFeatures[First Sampling Feature Code],$A3903)="","",
CONCATENATE("  - &amp;RelationID",TEXT($A3903,"0000"),
" {","SamplingFeatureID:  *SamplingFeatureID",TEXT(MATCH(INDEX(RelatedFeatures[First Sampling Feature Code],$A3903),SamplingFeatures[Feature Code],0),"0000"),
", RelationshipTypeCV:  ",CHAR(34),INDEX(RelatedFeatures[Relationship Type],$A3903),CHAR(34),
", RelatedFeatureID: *SamplingFeatureID",TEXT(MATCH(INDEX(RelatedFeatures[Second Sampling Feature Code],$A3903),SamplingFeatures[Feature Code],0),"0000"),
", SpatialOffsetID:  ",IF(INDEX(RelatedFeatures[Offset Number],$A3903)="","",CONCATENATE("*SpatialOffsetID",TEXT(INDEX(RelatedFeatures[Offset Number],$A3903),"0000"))),"}")))</f>
        <v>#REF!</v>
      </c>
      <c r="P3903" t="e">
        <f>IF(INDEX(Methods[Method Type],$A3903)="","",
CONCATENATE("  - &amp;MethodID",TEXT($A3903,"0000"),
" {","MethodTypeCV:  ",CHAR(34),INDEX(Methods[Method Type],$A3903),CHAR(34),
", MethodCode:  ",CHAR(34),INDEX(Methods[Method Code],$A3903),CHAR(34),
", MethodName:  ",CHAR(34),INDEX(Methods[Method Name],$A3903),CHAR(34),
", MethodDescription:  ",CHAR(34),INDEX(Methods[Method Description],$A3903),CHAR(34),
", MethodLink:  ",CHAR(34),INDEX(Methods[Method Link],$A3903),CHAR(34),
", OrganizationID: *OrganizationID",TEXT(MATCH(INDEX(Methods[Organization Name],$A3903),Organizations[Organization Name],0),"0000"),"}"))</f>
        <v>#REF!</v>
      </c>
      <c r="Q3903" t="e">
        <f>IF(INDEX(Variables[Variable Type],$A3903)="","",
CONCATENATE("  - &amp;VariableID",TEXT($A3903,"0000"),
" {","VariableTypeCV:  ",CHAR(34),INDEX(Variables[Variable Type],$A3903),CHAR(34),
", VariableCode:  ",CHAR(34),INDEX(Variables[Variable Code],$A3903),CHAR(34),
", VariableNameCV:  ",CHAR(34),INDEX(Variables[Variable Name],$A3903),CHAR(34),
", VariableDefinition:  ",CHAR(34),INDEX(Variables[Variable Definition],$A3903),CHAR(34),
", SpecciationCV:  ",CHAR(34),INDEX(Variables[Speciation],$A3903),CHAR(34),
", NoDataValue:  ",CHAR(34),INDEX(Variables[No Data Value],$A3903),CHAR(34),"}"))</f>
        <v>#REF!</v>
      </c>
    </row>
    <row r="3904" spans="1:17" x14ac:dyDescent="0.25">
      <c r="A3904">
        <v>3901</v>
      </c>
      <c r="D3904" t="e">
        <f>IF(INDEX(People[First Name],$A3904)="","",
CONCATENATE("  - &amp;PersonID",TEXT($A3904,"0000"),
" {","PersonFirstName:  ",CHAR(34),INDEX(People[First Name],$A3904),CHAR(34),
", PersonMiddleName:  ",CHAR(34),INDEX(People[Middle Name],$A3904),CHAR(34),
", PersonLastName:  ",CHAR(34),INDEX(People[Last Name],$A3904),CHAR(34),"}"))</f>
        <v>#REF!</v>
      </c>
      <c r="E3904" t="e">
        <f>IF(INDEX(Organizations[Organization Type '[CV']],$A3904)="","",
CONCATENATE("  - &amp;OrganizationID",TEXT($A3904,"0000"),
" {","OrganizationTypeCV:  ",CHAR(34),INDEX(Organizations[Organization Type '[CV']],$A3904),CHAR(34),
", OrganizationCode:  ",CHAR(34),INDEX(Organizations[Organization Code],$A3904),CHAR(34),
", OrganizationName:  ",CHAR(34),INDEX(Organizations[Organization Name],$A3904),CHAR(34),
", OrganizationDescription:  ",CHAR(34),INDEX(Organizations[Organization Description],$A3904),CHAR(34),
", OrganizationLink:  ",CHAR(34),INDEX(Organizations[Organization Link],$A3904),CHAR(34),"}"))</f>
        <v>#REF!</v>
      </c>
      <c r="F3904" t="e">
        <f>IF(INDEX(People[First Name],$A3904)="","",
CONCATENATE("  - &amp;AffiliationID",TEXT($A3904,"0000"),
" {PersonID: *PersonID",TEXT($A3904,"0000"),
", OrganizationID: *OrganizationID",TEXT(MATCH(INDEX(People[Organization Name],$A3904),Organizations[Organization Name],0),"0000"),
", IsPrimaryOrganizationContact: , AffiliationStartDate: , AffiliationEndDate: , PrimaryPhone: ",
", PrimaryEmail: ",CHAR(34),INDEX(People[Primary Email],$A3904),CHAR(34),
", PrimaryAddress: ",CHAR(34),INDEX(People[Primary Address],$A3904),CHAR(34),
", PersonLink: }"))</f>
        <v>#REF!</v>
      </c>
      <c r="H3904" t="e">
        <f>IF(COUNTA(CitationInformation)=0,"",IF(INDEX(AuthorList[Author Name],$A3904)="","",
CONCATENATE("  - &amp;AuthorListID",TEXT($A3904,"0000"),
"  {CitationID: *CitationID0001",
", PersonID: *PersonID",TEXT(MATCH(INDEX(AuthorList[Author Name],$A3904),People[Full Name],0),"0000"),
", AuthorOrder: ",INDEX(AuthorList[Author Number],$A3904),"}")))</f>
        <v>#REF!</v>
      </c>
      <c r="K3904" t="e">
        <f>IF(INDEX(SamplingFeatures[Feature Code],$A3904)="","",
CONCATENATE("  - &amp;SamplingFeatureID",TEXT($A3904,"0000"),
" {","SamplingFeatureUUID:  ",CHAR(34),INDEX(SamplingFeatures[Sampling Feature UUID],$A3904),CHAR(34),
", SamplingFeatureTypeCV:  ",CHAR(34),INDEX(SamplingFeatures[Sampling Feature Type],$A3904),CHAR(34),
", SamplingFeatureCode:  ",CHAR(34),INDEX(SamplingFeatures[Feature Code],$A3904),CHAR(34),
", SamplingFeatureName:  ",CHAR(34),INDEX(SamplingFeatures[Feature Name],$A3904),CHAR(34),
", SamplingFeatureDescription:  ",CHAR(34),INDEX(SamplingFeatures[Feature Description],$A3904),CHAR(34),
", SamplingFeatureGeotypeCV:  ",CHAR(34),INDEX(SamplingFeatures[Feature Geo Type],$A3904),CHAR(34),
", FeatureGeometry:  ",CHAR(34),INDEX(SamplingFeatures[Feature Geometry],$A3904),CHAR(34),
", Elevation_m:  ",CHAR(34),INDEX(SamplingFeatures[Elevation_m],$A3904),CHAR(34),
", ElevationDatumCV:  ",CHAR(34),ElevationDatum,CHAR(34),"}"))</f>
        <v>#REF!</v>
      </c>
      <c r="L3904" t="e">
        <f>IF(INDEX(SamplingFeatures[Sampling Feature Type],$A3904)&lt;&gt;"Site","",
CONCATENATE("  - &amp;SiteID",TEXT(SUMPRODUCT(--($L$3:$L3903&lt;&gt;"")),"0000"),
" {","SamplingFeatureID:  *SamplingFeatureID",TEXT($A3904,"0000"),
", SiteTypeCV:  ",CHAR(34),INDEX(Sites[Site Type],$A3904),CHAR(34),
", Latitude:  ",INDEX(Sites[Latitude],$A3904),
", Longitude:  ",INDEX(Sites[Longitude],$A3904),
", SRSName:  ",CHAR(34),LatLonDatum,CHAR(34),"}"))</f>
        <v>#REF!</v>
      </c>
      <c r="M3904" t="e">
        <f>IF(INDEX(SamplingFeatures[Sampling Feature Type],$A3904)&lt;&gt;"Specimen","",
CONCATENATE("  - &amp;SpecimenID",TEXT(SUMPRODUCT(--($M$3:$M3903&lt;&gt;"")),"0000"),
" {","SamplingFeatureID:  *SamplingFeatureID",TEXT($A3904,"0000"),
", SpecimenTypeCV:  ",CHAR(34),INDEX(Specimens[Specimen Type],$A3904),CHAR(34),
", SpecimenMediumCV:  ",INDEX(Specimens[Specimen Medium],$A3904),
", IsFieldSpecimen:  ",CHAR(34),INDEX(Specimens[Is Field Specimen?],$A3904),CHAR(34),"}"))</f>
        <v>#REF!</v>
      </c>
      <c r="N3904" t="e">
        <f>IF(COUNTA(SpatialOffsets[])=0,"", IF(INDEX(SpatialOffsets[Spatial Offset Type],$A3904)="","",
CONCATENATE("  - &amp;SpatialOffsetID",TEXT($A3904,"0000"),
" {","SpatialOffsetTypeCV:  ",CHAR(34),INDEX(SpatialOffsets[Spatial Offset Type],$A3904),CHAR(34),
", Offset1Value:  ",INDEX(SpatialOffsets[Offset 1 Value],$A3904),
", Offset1UnitID:  ",CHAR(34),INDEX(SpatialOffsets[Offset 1 Unit],$A3904),CHAR(34),
", Offset2Value:  ",INDEX(SpatialOffsets[Offset 2 Value],$A3904),
", Offset2UnitID:  ",CHAR(34),INDEX(SpatialOffsets[Offset 2 Unit],$A3904),CHAR(34),
", Offset3Value:  ",INDEX(SpatialOffsets[Offset 3 Value],$A3904),
", Offset3UnitID:  ",CHAR(34),INDEX(SpatialOffsets[Offset 3 Unit],$A3904),CHAR(34),,"}")))</f>
        <v>#REF!</v>
      </c>
      <c r="O3904" t="e">
        <f>IF(COUNTA(RelatedFeatures[])=0,"", IF(INDEX(RelatedFeatures[First Sampling Feature Code],$A3904)="","",
CONCATENATE("  - &amp;RelationID",TEXT($A3904,"0000"),
" {","SamplingFeatureID:  *SamplingFeatureID",TEXT(MATCH(INDEX(RelatedFeatures[First Sampling Feature Code],$A3904),SamplingFeatures[Feature Code],0),"0000"),
", RelationshipTypeCV:  ",CHAR(34),INDEX(RelatedFeatures[Relationship Type],$A3904),CHAR(34),
", RelatedFeatureID: *SamplingFeatureID",TEXT(MATCH(INDEX(RelatedFeatures[Second Sampling Feature Code],$A3904),SamplingFeatures[Feature Code],0),"0000"),
", SpatialOffsetID:  ",IF(INDEX(RelatedFeatures[Offset Number],$A3904)="","",CONCATENATE("*SpatialOffsetID",TEXT(INDEX(RelatedFeatures[Offset Number],$A3904),"0000"))),"}")))</f>
        <v>#REF!</v>
      </c>
      <c r="P3904" t="e">
        <f>IF(INDEX(Methods[Method Type],$A3904)="","",
CONCATENATE("  - &amp;MethodID",TEXT($A3904,"0000"),
" {","MethodTypeCV:  ",CHAR(34),INDEX(Methods[Method Type],$A3904),CHAR(34),
", MethodCode:  ",CHAR(34),INDEX(Methods[Method Code],$A3904),CHAR(34),
", MethodName:  ",CHAR(34),INDEX(Methods[Method Name],$A3904),CHAR(34),
", MethodDescription:  ",CHAR(34),INDEX(Methods[Method Description],$A3904),CHAR(34),
", MethodLink:  ",CHAR(34),INDEX(Methods[Method Link],$A3904),CHAR(34),
", OrganizationID: *OrganizationID",TEXT(MATCH(INDEX(Methods[Organization Name],$A3904),Organizations[Organization Name],0),"0000"),"}"))</f>
        <v>#REF!</v>
      </c>
      <c r="Q3904" t="e">
        <f>IF(INDEX(Variables[Variable Type],$A3904)="","",
CONCATENATE("  - &amp;VariableID",TEXT($A3904,"0000"),
" {","VariableTypeCV:  ",CHAR(34),INDEX(Variables[Variable Type],$A3904),CHAR(34),
", VariableCode:  ",CHAR(34),INDEX(Variables[Variable Code],$A3904),CHAR(34),
", VariableNameCV:  ",CHAR(34),INDEX(Variables[Variable Name],$A3904),CHAR(34),
", VariableDefinition:  ",CHAR(34),INDEX(Variables[Variable Definition],$A3904),CHAR(34),
", SpecciationCV:  ",CHAR(34),INDEX(Variables[Speciation],$A3904),CHAR(34),
", NoDataValue:  ",CHAR(34),INDEX(Variables[No Data Value],$A3904),CHAR(34),"}"))</f>
        <v>#REF!</v>
      </c>
    </row>
    <row r="3905" spans="1:17" x14ac:dyDescent="0.25">
      <c r="A3905">
        <v>3902</v>
      </c>
      <c r="D3905" t="e">
        <f>IF(INDEX(People[First Name],$A3905)="","",
CONCATENATE("  - &amp;PersonID",TEXT($A3905,"0000"),
" {","PersonFirstName:  ",CHAR(34),INDEX(People[First Name],$A3905),CHAR(34),
", PersonMiddleName:  ",CHAR(34),INDEX(People[Middle Name],$A3905),CHAR(34),
", PersonLastName:  ",CHAR(34),INDEX(People[Last Name],$A3905),CHAR(34),"}"))</f>
        <v>#REF!</v>
      </c>
      <c r="E3905" t="e">
        <f>IF(INDEX(Organizations[Organization Type '[CV']],$A3905)="","",
CONCATENATE("  - &amp;OrganizationID",TEXT($A3905,"0000"),
" {","OrganizationTypeCV:  ",CHAR(34),INDEX(Organizations[Organization Type '[CV']],$A3905),CHAR(34),
", OrganizationCode:  ",CHAR(34),INDEX(Organizations[Organization Code],$A3905),CHAR(34),
", OrganizationName:  ",CHAR(34),INDEX(Organizations[Organization Name],$A3905),CHAR(34),
", OrganizationDescription:  ",CHAR(34),INDEX(Organizations[Organization Description],$A3905),CHAR(34),
", OrganizationLink:  ",CHAR(34),INDEX(Organizations[Organization Link],$A3905),CHAR(34),"}"))</f>
        <v>#REF!</v>
      </c>
      <c r="F3905" t="e">
        <f>IF(INDEX(People[First Name],$A3905)="","",
CONCATENATE("  - &amp;AffiliationID",TEXT($A3905,"0000"),
" {PersonID: *PersonID",TEXT($A3905,"0000"),
", OrganizationID: *OrganizationID",TEXT(MATCH(INDEX(People[Organization Name],$A3905),Organizations[Organization Name],0),"0000"),
", IsPrimaryOrganizationContact: , AffiliationStartDate: , AffiliationEndDate: , PrimaryPhone: ",
", PrimaryEmail: ",CHAR(34),INDEX(People[Primary Email],$A3905),CHAR(34),
", PrimaryAddress: ",CHAR(34),INDEX(People[Primary Address],$A3905),CHAR(34),
", PersonLink: }"))</f>
        <v>#REF!</v>
      </c>
      <c r="H3905" t="e">
        <f>IF(COUNTA(CitationInformation)=0,"",IF(INDEX(AuthorList[Author Name],$A3905)="","",
CONCATENATE("  - &amp;AuthorListID",TEXT($A3905,"0000"),
"  {CitationID: *CitationID0001",
", PersonID: *PersonID",TEXT(MATCH(INDEX(AuthorList[Author Name],$A3905),People[Full Name],0),"0000"),
", AuthorOrder: ",INDEX(AuthorList[Author Number],$A3905),"}")))</f>
        <v>#REF!</v>
      </c>
      <c r="K3905" t="e">
        <f>IF(INDEX(SamplingFeatures[Feature Code],$A3905)="","",
CONCATENATE("  - &amp;SamplingFeatureID",TEXT($A3905,"0000"),
" {","SamplingFeatureUUID:  ",CHAR(34),INDEX(SamplingFeatures[Sampling Feature UUID],$A3905),CHAR(34),
", SamplingFeatureTypeCV:  ",CHAR(34),INDEX(SamplingFeatures[Sampling Feature Type],$A3905),CHAR(34),
", SamplingFeatureCode:  ",CHAR(34),INDEX(SamplingFeatures[Feature Code],$A3905),CHAR(34),
", SamplingFeatureName:  ",CHAR(34),INDEX(SamplingFeatures[Feature Name],$A3905),CHAR(34),
", SamplingFeatureDescription:  ",CHAR(34),INDEX(SamplingFeatures[Feature Description],$A3905),CHAR(34),
", SamplingFeatureGeotypeCV:  ",CHAR(34),INDEX(SamplingFeatures[Feature Geo Type],$A3905),CHAR(34),
", FeatureGeometry:  ",CHAR(34),INDEX(SamplingFeatures[Feature Geometry],$A3905),CHAR(34),
", Elevation_m:  ",CHAR(34),INDEX(SamplingFeatures[Elevation_m],$A3905),CHAR(34),
", ElevationDatumCV:  ",CHAR(34),ElevationDatum,CHAR(34),"}"))</f>
        <v>#REF!</v>
      </c>
      <c r="L3905" t="e">
        <f>IF(INDEX(SamplingFeatures[Sampling Feature Type],$A3905)&lt;&gt;"Site","",
CONCATENATE("  - &amp;SiteID",TEXT(SUMPRODUCT(--($L$3:$L3904&lt;&gt;"")),"0000"),
" {","SamplingFeatureID:  *SamplingFeatureID",TEXT($A3905,"0000"),
", SiteTypeCV:  ",CHAR(34),INDEX(Sites[Site Type],$A3905),CHAR(34),
", Latitude:  ",INDEX(Sites[Latitude],$A3905),
", Longitude:  ",INDEX(Sites[Longitude],$A3905),
", SRSName:  ",CHAR(34),LatLonDatum,CHAR(34),"}"))</f>
        <v>#REF!</v>
      </c>
      <c r="M3905" t="e">
        <f>IF(INDEX(SamplingFeatures[Sampling Feature Type],$A3905)&lt;&gt;"Specimen","",
CONCATENATE("  - &amp;SpecimenID",TEXT(SUMPRODUCT(--($M$3:$M3904&lt;&gt;"")),"0000"),
" {","SamplingFeatureID:  *SamplingFeatureID",TEXT($A3905,"0000"),
", SpecimenTypeCV:  ",CHAR(34),INDEX(Specimens[Specimen Type],$A3905),CHAR(34),
", SpecimenMediumCV:  ",INDEX(Specimens[Specimen Medium],$A3905),
", IsFieldSpecimen:  ",CHAR(34),INDEX(Specimens[Is Field Specimen?],$A3905),CHAR(34),"}"))</f>
        <v>#REF!</v>
      </c>
      <c r="N3905" t="e">
        <f>IF(COUNTA(SpatialOffsets[])=0,"", IF(INDEX(SpatialOffsets[Spatial Offset Type],$A3905)="","",
CONCATENATE("  - &amp;SpatialOffsetID",TEXT($A3905,"0000"),
" {","SpatialOffsetTypeCV:  ",CHAR(34),INDEX(SpatialOffsets[Spatial Offset Type],$A3905),CHAR(34),
", Offset1Value:  ",INDEX(SpatialOffsets[Offset 1 Value],$A3905),
", Offset1UnitID:  ",CHAR(34),INDEX(SpatialOffsets[Offset 1 Unit],$A3905),CHAR(34),
", Offset2Value:  ",INDEX(SpatialOffsets[Offset 2 Value],$A3905),
", Offset2UnitID:  ",CHAR(34),INDEX(SpatialOffsets[Offset 2 Unit],$A3905),CHAR(34),
", Offset3Value:  ",INDEX(SpatialOffsets[Offset 3 Value],$A3905),
", Offset3UnitID:  ",CHAR(34),INDEX(SpatialOffsets[Offset 3 Unit],$A3905),CHAR(34),,"}")))</f>
        <v>#REF!</v>
      </c>
      <c r="O3905" t="e">
        <f>IF(COUNTA(RelatedFeatures[])=0,"", IF(INDEX(RelatedFeatures[First Sampling Feature Code],$A3905)="","",
CONCATENATE("  - &amp;RelationID",TEXT($A3905,"0000"),
" {","SamplingFeatureID:  *SamplingFeatureID",TEXT(MATCH(INDEX(RelatedFeatures[First Sampling Feature Code],$A3905),SamplingFeatures[Feature Code],0),"0000"),
", RelationshipTypeCV:  ",CHAR(34),INDEX(RelatedFeatures[Relationship Type],$A3905),CHAR(34),
", RelatedFeatureID: *SamplingFeatureID",TEXT(MATCH(INDEX(RelatedFeatures[Second Sampling Feature Code],$A3905),SamplingFeatures[Feature Code],0),"0000"),
", SpatialOffsetID:  ",IF(INDEX(RelatedFeatures[Offset Number],$A3905)="","",CONCATENATE("*SpatialOffsetID",TEXT(INDEX(RelatedFeatures[Offset Number],$A3905),"0000"))),"}")))</f>
        <v>#REF!</v>
      </c>
      <c r="P3905" t="e">
        <f>IF(INDEX(Methods[Method Type],$A3905)="","",
CONCATENATE("  - &amp;MethodID",TEXT($A3905,"0000"),
" {","MethodTypeCV:  ",CHAR(34),INDEX(Methods[Method Type],$A3905),CHAR(34),
", MethodCode:  ",CHAR(34),INDEX(Methods[Method Code],$A3905),CHAR(34),
", MethodName:  ",CHAR(34),INDEX(Methods[Method Name],$A3905),CHAR(34),
", MethodDescription:  ",CHAR(34),INDEX(Methods[Method Description],$A3905),CHAR(34),
", MethodLink:  ",CHAR(34),INDEX(Methods[Method Link],$A3905),CHAR(34),
", OrganizationID: *OrganizationID",TEXT(MATCH(INDEX(Methods[Organization Name],$A3905),Organizations[Organization Name],0),"0000"),"}"))</f>
        <v>#REF!</v>
      </c>
      <c r="Q3905" t="e">
        <f>IF(INDEX(Variables[Variable Type],$A3905)="","",
CONCATENATE("  - &amp;VariableID",TEXT($A3905,"0000"),
" {","VariableTypeCV:  ",CHAR(34),INDEX(Variables[Variable Type],$A3905),CHAR(34),
", VariableCode:  ",CHAR(34),INDEX(Variables[Variable Code],$A3905),CHAR(34),
", VariableNameCV:  ",CHAR(34),INDEX(Variables[Variable Name],$A3905),CHAR(34),
", VariableDefinition:  ",CHAR(34),INDEX(Variables[Variable Definition],$A3905),CHAR(34),
", SpecciationCV:  ",CHAR(34),INDEX(Variables[Speciation],$A3905),CHAR(34),
", NoDataValue:  ",CHAR(34),INDEX(Variables[No Data Value],$A3905),CHAR(34),"}"))</f>
        <v>#REF!</v>
      </c>
    </row>
    <row r="3906" spans="1:17" x14ac:dyDescent="0.25">
      <c r="A3906">
        <v>3903</v>
      </c>
      <c r="D3906" t="e">
        <f>IF(INDEX(People[First Name],$A3906)="","",
CONCATENATE("  - &amp;PersonID",TEXT($A3906,"0000"),
" {","PersonFirstName:  ",CHAR(34),INDEX(People[First Name],$A3906),CHAR(34),
", PersonMiddleName:  ",CHAR(34),INDEX(People[Middle Name],$A3906),CHAR(34),
", PersonLastName:  ",CHAR(34),INDEX(People[Last Name],$A3906),CHAR(34),"}"))</f>
        <v>#REF!</v>
      </c>
      <c r="E3906" t="e">
        <f>IF(INDEX(Organizations[Organization Type '[CV']],$A3906)="","",
CONCATENATE("  - &amp;OrganizationID",TEXT($A3906,"0000"),
" {","OrganizationTypeCV:  ",CHAR(34),INDEX(Organizations[Organization Type '[CV']],$A3906),CHAR(34),
", OrganizationCode:  ",CHAR(34),INDEX(Organizations[Organization Code],$A3906),CHAR(34),
", OrganizationName:  ",CHAR(34),INDEX(Organizations[Organization Name],$A3906),CHAR(34),
", OrganizationDescription:  ",CHAR(34),INDEX(Organizations[Organization Description],$A3906),CHAR(34),
", OrganizationLink:  ",CHAR(34),INDEX(Organizations[Organization Link],$A3906),CHAR(34),"}"))</f>
        <v>#REF!</v>
      </c>
      <c r="F3906" t="e">
        <f>IF(INDEX(People[First Name],$A3906)="","",
CONCATENATE("  - &amp;AffiliationID",TEXT($A3906,"0000"),
" {PersonID: *PersonID",TEXT($A3906,"0000"),
", OrganizationID: *OrganizationID",TEXT(MATCH(INDEX(People[Organization Name],$A3906),Organizations[Organization Name],0),"0000"),
", IsPrimaryOrganizationContact: , AffiliationStartDate: , AffiliationEndDate: , PrimaryPhone: ",
", PrimaryEmail: ",CHAR(34),INDEX(People[Primary Email],$A3906),CHAR(34),
", PrimaryAddress: ",CHAR(34),INDEX(People[Primary Address],$A3906),CHAR(34),
", PersonLink: }"))</f>
        <v>#REF!</v>
      </c>
      <c r="H3906" t="e">
        <f>IF(COUNTA(CitationInformation)=0,"",IF(INDEX(AuthorList[Author Name],$A3906)="","",
CONCATENATE("  - &amp;AuthorListID",TEXT($A3906,"0000"),
"  {CitationID: *CitationID0001",
", PersonID: *PersonID",TEXT(MATCH(INDEX(AuthorList[Author Name],$A3906),People[Full Name],0),"0000"),
", AuthorOrder: ",INDEX(AuthorList[Author Number],$A3906),"}")))</f>
        <v>#REF!</v>
      </c>
      <c r="K3906" t="e">
        <f>IF(INDEX(SamplingFeatures[Feature Code],$A3906)="","",
CONCATENATE("  - &amp;SamplingFeatureID",TEXT($A3906,"0000"),
" {","SamplingFeatureUUID:  ",CHAR(34),INDEX(SamplingFeatures[Sampling Feature UUID],$A3906),CHAR(34),
", SamplingFeatureTypeCV:  ",CHAR(34),INDEX(SamplingFeatures[Sampling Feature Type],$A3906),CHAR(34),
", SamplingFeatureCode:  ",CHAR(34),INDEX(SamplingFeatures[Feature Code],$A3906),CHAR(34),
", SamplingFeatureName:  ",CHAR(34),INDEX(SamplingFeatures[Feature Name],$A3906),CHAR(34),
", SamplingFeatureDescription:  ",CHAR(34),INDEX(SamplingFeatures[Feature Description],$A3906),CHAR(34),
", SamplingFeatureGeotypeCV:  ",CHAR(34),INDEX(SamplingFeatures[Feature Geo Type],$A3906),CHAR(34),
", FeatureGeometry:  ",CHAR(34),INDEX(SamplingFeatures[Feature Geometry],$A3906),CHAR(34),
", Elevation_m:  ",CHAR(34),INDEX(SamplingFeatures[Elevation_m],$A3906),CHAR(34),
", ElevationDatumCV:  ",CHAR(34),ElevationDatum,CHAR(34),"}"))</f>
        <v>#REF!</v>
      </c>
      <c r="L3906" t="e">
        <f>IF(INDEX(SamplingFeatures[Sampling Feature Type],$A3906)&lt;&gt;"Site","",
CONCATENATE("  - &amp;SiteID",TEXT(SUMPRODUCT(--($L$3:$L3905&lt;&gt;"")),"0000"),
" {","SamplingFeatureID:  *SamplingFeatureID",TEXT($A3906,"0000"),
", SiteTypeCV:  ",CHAR(34),INDEX(Sites[Site Type],$A3906),CHAR(34),
", Latitude:  ",INDEX(Sites[Latitude],$A3906),
", Longitude:  ",INDEX(Sites[Longitude],$A3906),
", SRSName:  ",CHAR(34),LatLonDatum,CHAR(34),"}"))</f>
        <v>#REF!</v>
      </c>
      <c r="M3906" t="e">
        <f>IF(INDEX(SamplingFeatures[Sampling Feature Type],$A3906)&lt;&gt;"Specimen","",
CONCATENATE("  - &amp;SpecimenID",TEXT(SUMPRODUCT(--($M$3:$M3905&lt;&gt;"")),"0000"),
" {","SamplingFeatureID:  *SamplingFeatureID",TEXT($A3906,"0000"),
", SpecimenTypeCV:  ",CHAR(34),INDEX(Specimens[Specimen Type],$A3906),CHAR(34),
", SpecimenMediumCV:  ",INDEX(Specimens[Specimen Medium],$A3906),
", IsFieldSpecimen:  ",CHAR(34),INDEX(Specimens[Is Field Specimen?],$A3906),CHAR(34),"}"))</f>
        <v>#REF!</v>
      </c>
      <c r="N3906" t="e">
        <f>IF(COUNTA(SpatialOffsets[])=0,"", IF(INDEX(SpatialOffsets[Spatial Offset Type],$A3906)="","",
CONCATENATE("  - &amp;SpatialOffsetID",TEXT($A3906,"0000"),
" {","SpatialOffsetTypeCV:  ",CHAR(34),INDEX(SpatialOffsets[Spatial Offset Type],$A3906),CHAR(34),
", Offset1Value:  ",INDEX(SpatialOffsets[Offset 1 Value],$A3906),
", Offset1UnitID:  ",CHAR(34),INDEX(SpatialOffsets[Offset 1 Unit],$A3906),CHAR(34),
", Offset2Value:  ",INDEX(SpatialOffsets[Offset 2 Value],$A3906),
", Offset2UnitID:  ",CHAR(34),INDEX(SpatialOffsets[Offset 2 Unit],$A3906),CHAR(34),
", Offset3Value:  ",INDEX(SpatialOffsets[Offset 3 Value],$A3906),
", Offset3UnitID:  ",CHAR(34),INDEX(SpatialOffsets[Offset 3 Unit],$A3906),CHAR(34),,"}")))</f>
        <v>#REF!</v>
      </c>
      <c r="O3906" t="e">
        <f>IF(COUNTA(RelatedFeatures[])=0,"", IF(INDEX(RelatedFeatures[First Sampling Feature Code],$A3906)="","",
CONCATENATE("  - &amp;RelationID",TEXT($A3906,"0000"),
" {","SamplingFeatureID:  *SamplingFeatureID",TEXT(MATCH(INDEX(RelatedFeatures[First Sampling Feature Code],$A3906),SamplingFeatures[Feature Code],0),"0000"),
", RelationshipTypeCV:  ",CHAR(34),INDEX(RelatedFeatures[Relationship Type],$A3906),CHAR(34),
", RelatedFeatureID: *SamplingFeatureID",TEXT(MATCH(INDEX(RelatedFeatures[Second Sampling Feature Code],$A3906),SamplingFeatures[Feature Code],0),"0000"),
", SpatialOffsetID:  ",IF(INDEX(RelatedFeatures[Offset Number],$A3906)="","",CONCATENATE("*SpatialOffsetID",TEXT(INDEX(RelatedFeatures[Offset Number],$A3906),"0000"))),"}")))</f>
        <v>#REF!</v>
      </c>
      <c r="P3906" t="e">
        <f>IF(INDEX(Methods[Method Type],$A3906)="","",
CONCATENATE("  - &amp;MethodID",TEXT($A3906,"0000"),
" {","MethodTypeCV:  ",CHAR(34),INDEX(Methods[Method Type],$A3906),CHAR(34),
", MethodCode:  ",CHAR(34),INDEX(Methods[Method Code],$A3906),CHAR(34),
", MethodName:  ",CHAR(34),INDEX(Methods[Method Name],$A3906),CHAR(34),
", MethodDescription:  ",CHAR(34),INDEX(Methods[Method Description],$A3906),CHAR(34),
", MethodLink:  ",CHAR(34),INDEX(Methods[Method Link],$A3906),CHAR(34),
", OrganizationID: *OrganizationID",TEXT(MATCH(INDEX(Methods[Organization Name],$A3906),Organizations[Organization Name],0),"0000"),"}"))</f>
        <v>#REF!</v>
      </c>
      <c r="Q3906" t="e">
        <f>IF(INDEX(Variables[Variable Type],$A3906)="","",
CONCATENATE("  - &amp;VariableID",TEXT($A3906,"0000"),
" {","VariableTypeCV:  ",CHAR(34),INDEX(Variables[Variable Type],$A3906),CHAR(34),
", VariableCode:  ",CHAR(34),INDEX(Variables[Variable Code],$A3906),CHAR(34),
", VariableNameCV:  ",CHAR(34),INDEX(Variables[Variable Name],$A3906),CHAR(34),
", VariableDefinition:  ",CHAR(34),INDEX(Variables[Variable Definition],$A3906),CHAR(34),
", SpecciationCV:  ",CHAR(34),INDEX(Variables[Speciation],$A3906),CHAR(34),
", NoDataValue:  ",CHAR(34),INDEX(Variables[No Data Value],$A3906),CHAR(34),"}"))</f>
        <v>#REF!</v>
      </c>
    </row>
    <row r="3907" spans="1:17" x14ac:dyDescent="0.25">
      <c r="A3907">
        <v>3904</v>
      </c>
      <c r="D3907" t="e">
        <f>IF(INDEX(People[First Name],$A3907)="","",
CONCATENATE("  - &amp;PersonID",TEXT($A3907,"0000"),
" {","PersonFirstName:  ",CHAR(34),INDEX(People[First Name],$A3907),CHAR(34),
", PersonMiddleName:  ",CHAR(34),INDEX(People[Middle Name],$A3907),CHAR(34),
", PersonLastName:  ",CHAR(34),INDEX(People[Last Name],$A3907),CHAR(34),"}"))</f>
        <v>#REF!</v>
      </c>
      <c r="E3907" t="e">
        <f>IF(INDEX(Organizations[Organization Type '[CV']],$A3907)="","",
CONCATENATE("  - &amp;OrganizationID",TEXT($A3907,"0000"),
" {","OrganizationTypeCV:  ",CHAR(34),INDEX(Organizations[Organization Type '[CV']],$A3907),CHAR(34),
", OrganizationCode:  ",CHAR(34),INDEX(Organizations[Organization Code],$A3907),CHAR(34),
", OrganizationName:  ",CHAR(34),INDEX(Organizations[Organization Name],$A3907),CHAR(34),
", OrganizationDescription:  ",CHAR(34),INDEX(Organizations[Organization Description],$A3907),CHAR(34),
", OrganizationLink:  ",CHAR(34),INDEX(Organizations[Organization Link],$A3907),CHAR(34),"}"))</f>
        <v>#REF!</v>
      </c>
      <c r="F3907" t="e">
        <f>IF(INDEX(People[First Name],$A3907)="","",
CONCATENATE("  - &amp;AffiliationID",TEXT($A3907,"0000"),
" {PersonID: *PersonID",TEXT($A3907,"0000"),
", OrganizationID: *OrganizationID",TEXT(MATCH(INDEX(People[Organization Name],$A3907),Organizations[Organization Name],0),"0000"),
", IsPrimaryOrganizationContact: , AffiliationStartDate: , AffiliationEndDate: , PrimaryPhone: ",
", PrimaryEmail: ",CHAR(34),INDEX(People[Primary Email],$A3907),CHAR(34),
", PrimaryAddress: ",CHAR(34),INDEX(People[Primary Address],$A3907),CHAR(34),
", PersonLink: }"))</f>
        <v>#REF!</v>
      </c>
      <c r="H3907" t="e">
        <f>IF(COUNTA(CitationInformation)=0,"",IF(INDEX(AuthorList[Author Name],$A3907)="","",
CONCATENATE("  - &amp;AuthorListID",TEXT($A3907,"0000"),
"  {CitationID: *CitationID0001",
", PersonID: *PersonID",TEXT(MATCH(INDEX(AuthorList[Author Name],$A3907),People[Full Name],0),"0000"),
", AuthorOrder: ",INDEX(AuthorList[Author Number],$A3907),"}")))</f>
        <v>#REF!</v>
      </c>
      <c r="K3907" t="e">
        <f>IF(INDEX(SamplingFeatures[Feature Code],$A3907)="","",
CONCATENATE("  - &amp;SamplingFeatureID",TEXT($A3907,"0000"),
" {","SamplingFeatureUUID:  ",CHAR(34),INDEX(SamplingFeatures[Sampling Feature UUID],$A3907),CHAR(34),
", SamplingFeatureTypeCV:  ",CHAR(34),INDEX(SamplingFeatures[Sampling Feature Type],$A3907),CHAR(34),
", SamplingFeatureCode:  ",CHAR(34),INDEX(SamplingFeatures[Feature Code],$A3907),CHAR(34),
", SamplingFeatureName:  ",CHAR(34),INDEX(SamplingFeatures[Feature Name],$A3907),CHAR(34),
", SamplingFeatureDescription:  ",CHAR(34),INDEX(SamplingFeatures[Feature Description],$A3907),CHAR(34),
", SamplingFeatureGeotypeCV:  ",CHAR(34),INDEX(SamplingFeatures[Feature Geo Type],$A3907),CHAR(34),
", FeatureGeometry:  ",CHAR(34),INDEX(SamplingFeatures[Feature Geometry],$A3907),CHAR(34),
", Elevation_m:  ",CHAR(34),INDEX(SamplingFeatures[Elevation_m],$A3907),CHAR(34),
", ElevationDatumCV:  ",CHAR(34),ElevationDatum,CHAR(34),"}"))</f>
        <v>#REF!</v>
      </c>
      <c r="L3907" t="e">
        <f>IF(INDEX(SamplingFeatures[Sampling Feature Type],$A3907)&lt;&gt;"Site","",
CONCATENATE("  - &amp;SiteID",TEXT(SUMPRODUCT(--($L$3:$L3906&lt;&gt;"")),"0000"),
" {","SamplingFeatureID:  *SamplingFeatureID",TEXT($A3907,"0000"),
", SiteTypeCV:  ",CHAR(34),INDEX(Sites[Site Type],$A3907),CHAR(34),
", Latitude:  ",INDEX(Sites[Latitude],$A3907),
", Longitude:  ",INDEX(Sites[Longitude],$A3907),
", SRSName:  ",CHAR(34),LatLonDatum,CHAR(34),"}"))</f>
        <v>#REF!</v>
      </c>
      <c r="M3907" t="e">
        <f>IF(INDEX(SamplingFeatures[Sampling Feature Type],$A3907)&lt;&gt;"Specimen","",
CONCATENATE("  - &amp;SpecimenID",TEXT(SUMPRODUCT(--($M$3:$M3906&lt;&gt;"")),"0000"),
" {","SamplingFeatureID:  *SamplingFeatureID",TEXT($A3907,"0000"),
", SpecimenTypeCV:  ",CHAR(34),INDEX(Specimens[Specimen Type],$A3907),CHAR(34),
", SpecimenMediumCV:  ",INDEX(Specimens[Specimen Medium],$A3907),
", IsFieldSpecimen:  ",CHAR(34),INDEX(Specimens[Is Field Specimen?],$A3907),CHAR(34),"}"))</f>
        <v>#REF!</v>
      </c>
      <c r="N3907" t="e">
        <f>IF(COUNTA(SpatialOffsets[])=0,"", IF(INDEX(SpatialOffsets[Spatial Offset Type],$A3907)="","",
CONCATENATE("  - &amp;SpatialOffsetID",TEXT($A3907,"0000"),
" {","SpatialOffsetTypeCV:  ",CHAR(34),INDEX(SpatialOffsets[Spatial Offset Type],$A3907),CHAR(34),
", Offset1Value:  ",INDEX(SpatialOffsets[Offset 1 Value],$A3907),
", Offset1UnitID:  ",CHAR(34),INDEX(SpatialOffsets[Offset 1 Unit],$A3907),CHAR(34),
", Offset2Value:  ",INDEX(SpatialOffsets[Offset 2 Value],$A3907),
", Offset2UnitID:  ",CHAR(34),INDEX(SpatialOffsets[Offset 2 Unit],$A3907),CHAR(34),
", Offset3Value:  ",INDEX(SpatialOffsets[Offset 3 Value],$A3907),
", Offset3UnitID:  ",CHAR(34),INDEX(SpatialOffsets[Offset 3 Unit],$A3907),CHAR(34),,"}")))</f>
        <v>#REF!</v>
      </c>
      <c r="O3907" t="e">
        <f>IF(COUNTA(RelatedFeatures[])=0,"", IF(INDEX(RelatedFeatures[First Sampling Feature Code],$A3907)="","",
CONCATENATE("  - &amp;RelationID",TEXT($A3907,"0000"),
" {","SamplingFeatureID:  *SamplingFeatureID",TEXT(MATCH(INDEX(RelatedFeatures[First Sampling Feature Code],$A3907),SamplingFeatures[Feature Code],0),"0000"),
", RelationshipTypeCV:  ",CHAR(34),INDEX(RelatedFeatures[Relationship Type],$A3907),CHAR(34),
", RelatedFeatureID: *SamplingFeatureID",TEXT(MATCH(INDEX(RelatedFeatures[Second Sampling Feature Code],$A3907),SamplingFeatures[Feature Code],0),"0000"),
", SpatialOffsetID:  ",IF(INDEX(RelatedFeatures[Offset Number],$A3907)="","",CONCATENATE("*SpatialOffsetID",TEXT(INDEX(RelatedFeatures[Offset Number],$A3907),"0000"))),"}")))</f>
        <v>#REF!</v>
      </c>
      <c r="P3907" t="e">
        <f>IF(INDEX(Methods[Method Type],$A3907)="","",
CONCATENATE("  - &amp;MethodID",TEXT($A3907,"0000"),
" {","MethodTypeCV:  ",CHAR(34),INDEX(Methods[Method Type],$A3907),CHAR(34),
", MethodCode:  ",CHAR(34),INDEX(Methods[Method Code],$A3907),CHAR(34),
", MethodName:  ",CHAR(34),INDEX(Methods[Method Name],$A3907),CHAR(34),
", MethodDescription:  ",CHAR(34),INDEX(Methods[Method Description],$A3907),CHAR(34),
", MethodLink:  ",CHAR(34),INDEX(Methods[Method Link],$A3907),CHAR(34),
", OrganizationID: *OrganizationID",TEXT(MATCH(INDEX(Methods[Organization Name],$A3907),Organizations[Organization Name],0),"0000"),"}"))</f>
        <v>#REF!</v>
      </c>
      <c r="Q3907" t="e">
        <f>IF(INDEX(Variables[Variable Type],$A3907)="","",
CONCATENATE("  - &amp;VariableID",TEXT($A3907,"0000"),
" {","VariableTypeCV:  ",CHAR(34),INDEX(Variables[Variable Type],$A3907),CHAR(34),
", VariableCode:  ",CHAR(34),INDEX(Variables[Variable Code],$A3907),CHAR(34),
", VariableNameCV:  ",CHAR(34),INDEX(Variables[Variable Name],$A3907),CHAR(34),
", VariableDefinition:  ",CHAR(34),INDEX(Variables[Variable Definition],$A3907),CHAR(34),
", SpecciationCV:  ",CHAR(34),INDEX(Variables[Speciation],$A3907),CHAR(34),
", NoDataValue:  ",CHAR(34),INDEX(Variables[No Data Value],$A3907),CHAR(34),"}"))</f>
        <v>#REF!</v>
      </c>
    </row>
    <row r="3908" spans="1:17" x14ac:dyDescent="0.25">
      <c r="A3908">
        <v>3905</v>
      </c>
      <c r="D3908" t="e">
        <f>IF(INDEX(People[First Name],$A3908)="","",
CONCATENATE("  - &amp;PersonID",TEXT($A3908,"0000"),
" {","PersonFirstName:  ",CHAR(34),INDEX(People[First Name],$A3908),CHAR(34),
", PersonMiddleName:  ",CHAR(34),INDEX(People[Middle Name],$A3908),CHAR(34),
", PersonLastName:  ",CHAR(34),INDEX(People[Last Name],$A3908),CHAR(34),"}"))</f>
        <v>#REF!</v>
      </c>
      <c r="E3908" t="e">
        <f>IF(INDEX(Organizations[Organization Type '[CV']],$A3908)="","",
CONCATENATE("  - &amp;OrganizationID",TEXT($A3908,"0000"),
" {","OrganizationTypeCV:  ",CHAR(34),INDEX(Organizations[Organization Type '[CV']],$A3908),CHAR(34),
", OrganizationCode:  ",CHAR(34),INDEX(Organizations[Organization Code],$A3908),CHAR(34),
", OrganizationName:  ",CHAR(34),INDEX(Organizations[Organization Name],$A3908),CHAR(34),
", OrganizationDescription:  ",CHAR(34),INDEX(Organizations[Organization Description],$A3908),CHAR(34),
", OrganizationLink:  ",CHAR(34),INDEX(Organizations[Organization Link],$A3908),CHAR(34),"}"))</f>
        <v>#REF!</v>
      </c>
      <c r="F3908" t="e">
        <f>IF(INDEX(People[First Name],$A3908)="","",
CONCATENATE("  - &amp;AffiliationID",TEXT($A3908,"0000"),
" {PersonID: *PersonID",TEXT($A3908,"0000"),
", OrganizationID: *OrganizationID",TEXT(MATCH(INDEX(People[Organization Name],$A3908),Organizations[Organization Name],0),"0000"),
", IsPrimaryOrganizationContact: , AffiliationStartDate: , AffiliationEndDate: , PrimaryPhone: ",
", PrimaryEmail: ",CHAR(34),INDEX(People[Primary Email],$A3908),CHAR(34),
", PrimaryAddress: ",CHAR(34),INDEX(People[Primary Address],$A3908),CHAR(34),
", PersonLink: }"))</f>
        <v>#REF!</v>
      </c>
      <c r="H3908" t="e">
        <f>IF(COUNTA(CitationInformation)=0,"",IF(INDEX(AuthorList[Author Name],$A3908)="","",
CONCATENATE("  - &amp;AuthorListID",TEXT($A3908,"0000"),
"  {CitationID: *CitationID0001",
", PersonID: *PersonID",TEXT(MATCH(INDEX(AuthorList[Author Name],$A3908),People[Full Name],0),"0000"),
", AuthorOrder: ",INDEX(AuthorList[Author Number],$A3908),"}")))</f>
        <v>#REF!</v>
      </c>
      <c r="K3908" t="e">
        <f>IF(INDEX(SamplingFeatures[Feature Code],$A3908)="","",
CONCATENATE("  - &amp;SamplingFeatureID",TEXT($A3908,"0000"),
" {","SamplingFeatureUUID:  ",CHAR(34),INDEX(SamplingFeatures[Sampling Feature UUID],$A3908),CHAR(34),
", SamplingFeatureTypeCV:  ",CHAR(34),INDEX(SamplingFeatures[Sampling Feature Type],$A3908),CHAR(34),
", SamplingFeatureCode:  ",CHAR(34),INDEX(SamplingFeatures[Feature Code],$A3908),CHAR(34),
", SamplingFeatureName:  ",CHAR(34),INDEX(SamplingFeatures[Feature Name],$A3908),CHAR(34),
", SamplingFeatureDescription:  ",CHAR(34),INDEX(SamplingFeatures[Feature Description],$A3908),CHAR(34),
", SamplingFeatureGeotypeCV:  ",CHAR(34),INDEX(SamplingFeatures[Feature Geo Type],$A3908),CHAR(34),
", FeatureGeometry:  ",CHAR(34),INDEX(SamplingFeatures[Feature Geometry],$A3908),CHAR(34),
", Elevation_m:  ",CHAR(34),INDEX(SamplingFeatures[Elevation_m],$A3908),CHAR(34),
", ElevationDatumCV:  ",CHAR(34),ElevationDatum,CHAR(34),"}"))</f>
        <v>#REF!</v>
      </c>
      <c r="L3908" t="e">
        <f>IF(INDEX(SamplingFeatures[Sampling Feature Type],$A3908)&lt;&gt;"Site","",
CONCATENATE("  - &amp;SiteID",TEXT(SUMPRODUCT(--($L$3:$L3907&lt;&gt;"")),"0000"),
" {","SamplingFeatureID:  *SamplingFeatureID",TEXT($A3908,"0000"),
", SiteTypeCV:  ",CHAR(34),INDEX(Sites[Site Type],$A3908),CHAR(34),
", Latitude:  ",INDEX(Sites[Latitude],$A3908),
", Longitude:  ",INDEX(Sites[Longitude],$A3908),
", SRSName:  ",CHAR(34),LatLonDatum,CHAR(34),"}"))</f>
        <v>#REF!</v>
      </c>
      <c r="M3908" t="e">
        <f>IF(INDEX(SamplingFeatures[Sampling Feature Type],$A3908)&lt;&gt;"Specimen","",
CONCATENATE("  - &amp;SpecimenID",TEXT(SUMPRODUCT(--($M$3:$M3907&lt;&gt;"")),"0000"),
" {","SamplingFeatureID:  *SamplingFeatureID",TEXT($A3908,"0000"),
", SpecimenTypeCV:  ",CHAR(34),INDEX(Specimens[Specimen Type],$A3908),CHAR(34),
", SpecimenMediumCV:  ",INDEX(Specimens[Specimen Medium],$A3908),
", IsFieldSpecimen:  ",CHAR(34),INDEX(Specimens[Is Field Specimen?],$A3908),CHAR(34),"}"))</f>
        <v>#REF!</v>
      </c>
      <c r="N3908" t="e">
        <f>IF(COUNTA(SpatialOffsets[])=0,"", IF(INDEX(SpatialOffsets[Spatial Offset Type],$A3908)="","",
CONCATENATE("  - &amp;SpatialOffsetID",TEXT($A3908,"0000"),
" {","SpatialOffsetTypeCV:  ",CHAR(34),INDEX(SpatialOffsets[Spatial Offset Type],$A3908),CHAR(34),
", Offset1Value:  ",INDEX(SpatialOffsets[Offset 1 Value],$A3908),
", Offset1UnitID:  ",CHAR(34),INDEX(SpatialOffsets[Offset 1 Unit],$A3908),CHAR(34),
", Offset2Value:  ",INDEX(SpatialOffsets[Offset 2 Value],$A3908),
", Offset2UnitID:  ",CHAR(34),INDEX(SpatialOffsets[Offset 2 Unit],$A3908),CHAR(34),
", Offset3Value:  ",INDEX(SpatialOffsets[Offset 3 Value],$A3908),
", Offset3UnitID:  ",CHAR(34),INDEX(SpatialOffsets[Offset 3 Unit],$A3908),CHAR(34),,"}")))</f>
        <v>#REF!</v>
      </c>
      <c r="O3908" t="e">
        <f>IF(COUNTA(RelatedFeatures[])=0,"", IF(INDEX(RelatedFeatures[First Sampling Feature Code],$A3908)="","",
CONCATENATE("  - &amp;RelationID",TEXT($A3908,"0000"),
" {","SamplingFeatureID:  *SamplingFeatureID",TEXT(MATCH(INDEX(RelatedFeatures[First Sampling Feature Code],$A3908),SamplingFeatures[Feature Code],0),"0000"),
", RelationshipTypeCV:  ",CHAR(34),INDEX(RelatedFeatures[Relationship Type],$A3908),CHAR(34),
", RelatedFeatureID: *SamplingFeatureID",TEXT(MATCH(INDEX(RelatedFeatures[Second Sampling Feature Code],$A3908),SamplingFeatures[Feature Code],0),"0000"),
", SpatialOffsetID:  ",IF(INDEX(RelatedFeatures[Offset Number],$A3908)="","",CONCATENATE("*SpatialOffsetID",TEXT(INDEX(RelatedFeatures[Offset Number],$A3908),"0000"))),"}")))</f>
        <v>#REF!</v>
      </c>
      <c r="P3908" t="e">
        <f>IF(INDEX(Methods[Method Type],$A3908)="","",
CONCATENATE("  - &amp;MethodID",TEXT($A3908,"0000"),
" {","MethodTypeCV:  ",CHAR(34),INDEX(Methods[Method Type],$A3908),CHAR(34),
", MethodCode:  ",CHAR(34),INDEX(Methods[Method Code],$A3908),CHAR(34),
", MethodName:  ",CHAR(34),INDEX(Methods[Method Name],$A3908),CHAR(34),
", MethodDescription:  ",CHAR(34),INDEX(Methods[Method Description],$A3908),CHAR(34),
", MethodLink:  ",CHAR(34),INDEX(Methods[Method Link],$A3908),CHAR(34),
", OrganizationID: *OrganizationID",TEXT(MATCH(INDEX(Methods[Organization Name],$A3908),Organizations[Organization Name],0),"0000"),"}"))</f>
        <v>#REF!</v>
      </c>
      <c r="Q3908" t="e">
        <f>IF(INDEX(Variables[Variable Type],$A3908)="","",
CONCATENATE("  - &amp;VariableID",TEXT($A3908,"0000"),
" {","VariableTypeCV:  ",CHAR(34),INDEX(Variables[Variable Type],$A3908),CHAR(34),
", VariableCode:  ",CHAR(34),INDEX(Variables[Variable Code],$A3908),CHAR(34),
", VariableNameCV:  ",CHAR(34),INDEX(Variables[Variable Name],$A3908),CHAR(34),
", VariableDefinition:  ",CHAR(34),INDEX(Variables[Variable Definition],$A3908),CHAR(34),
", SpecciationCV:  ",CHAR(34),INDEX(Variables[Speciation],$A3908),CHAR(34),
", NoDataValue:  ",CHAR(34),INDEX(Variables[No Data Value],$A3908),CHAR(34),"}"))</f>
        <v>#REF!</v>
      </c>
    </row>
    <row r="3909" spans="1:17" x14ac:dyDescent="0.25">
      <c r="A3909">
        <v>3906</v>
      </c>
      <c r="D3909" t="e">
        <f>IF(INDEX(People[First Name],$A3909)="","",
CONCATENATE("  - &amp;PersonID",TEXT($A3909,"0000"),
" {","PersonFirstName:  ",CHAR(34),INDEX(People[First Name],$A3909),CHAR(34),
", PersonMiddleName:  ",CHAR(34),INDEX(People[Middle Name],$A3909),CHAR(34),
", PersonLastName:  ",CHAR(34),INDEX(People[Last Name],$A3909),CHAR(34),"}"))</f>
        <v>#REF!</v>
      </c>
      <c r="E3909" t="e">
        <f>IF(INDEX(Organizations[Organization Type '[CV']],$A3909)="","",
CONCATENATE("  - &amp;OrganizationID",TEXT($A3909,"0000"),
" {","OrganizationTypeCV:  ",CHAR(34),INDEX(Organizations[Organization Type '[CV']],$A3909),CHAR(34),
", OrganizationCode:  ",CHAR(34),INDEX(Organizations[Organization Code],$A3909),CHAR(34),
", OrganizationName:  ",CHAR(34),INDEX(Organizations[Organization Name],$A3909),CHAR(34),
", OrganizationDescription:  ",CHAR(34),INDEX(Organizations[Organization Description],$A3909),CHAR(34),
", OrganizationLink:  ",CHAR(34),INDEX(Organizations[Organization Link],$A3909),CHAR(34),"}"))</f>
        <v>#REF!</v>
      </c>
      <c r="F3909" t="e">
        <f>IF(INDEX(People[First Name],$A3909)="","",
CONCATENATE("  - &amp;AffiliationID",TEXT($A3909,"0000"),
" {PersonID: *PersonID",TEXT($A3909,"0000"),
", OrganizationID: *OrganizationID",TEXT(MATCH(INDEX(People[Organization Name],$A3909),Organizations[Organization Name],0),"0000"),
", IsPrimaryOrganizationContact: , AffiliationStartDate: , AffiliationEndDate: , PrimaryPhone: ",
", PrimaryEmail: ",CHAR(34),INDEX(People[Primary Email],$A3909),CHAR(34),
", PrimaryAddress: ",CHAR(34),INDEX(People[Primary Address],$A3909),CHAR(34),
", PersonLink: }"))</f>
        <v>#REF!</v>
      </c>
      <c r="H3909" t="e">
        <f>IF(COUNTA(CitationInformation)=0,"",IF(INDEX(AuthorList[Author Name],$A3909)="","",
CONCATENATE("  - &amp;AuthorListID",TEXT($A3909,"0000"),
"  {CitationID: *CitationID0001",
", PersonID: *PersonID",TEXT(MATCH(INDEX(AuthorList[Author Name],$A3909),People[Full Name],0),"0000"),
", AuthorOrder: ",INDEX(AuthorList[Author Number],$A3909),"}")))</f>
        <v>#REF!</v>
      </c>
      <c r="K3909" t="e">
        <f>IF(INDEX(SamplingFeatures[Feature Code],$A3909)="","",
CONCATENATE("  - &amp;SamplingFeatureID",TEXT($A3909,"0000"),
" {","SamplingFeatureUUID:  ",CHAR(34),INDEX(SamplingFeatures[Sampling Feature UUID],$A3909),CHAR(34),
", SamplingFeatureTypeCV:  ",CHAR(34),INDEX(SamplingFeatures[Sampling Feature Type],$A3909),CHAR(34),
", SamplingFeatureCode:  ",CHAR(34),INDEX(SamplingFeatures[Feature Code],$A3909),CHAR(34),
", SamplingFeatureName:  ",CHAR(34),INDEX(SamplingFeatures[Feature Name],$A3909),CHAR(34),
", SamplingFeatureDescription:  ",CHAR(34),INDEX(SamplingFeatures[Feature Description],$A3909),CHAR(34),
", SamplingFeatureGeotypeCV:  ",CHAR(34),INDEX(SamplingFeatures[Feature Geo Type],$A3909),CHAR(34),
", FeatureGeometry:  ",CHAR(34),INDEX(SamplingFeatures[Feature Geometry],$A3909),CHAR(34),
", Elevation_m:  ",CHAR(34),INDEX(SamplingFeatures[Elevation_m],$A3909),CHAR(34),
", ElevationDatumCV:  ",CHAR(34),ElevationDatum,CHAR(34),"}"))</f>
        <v>#REF!</v>
      </c>
      <c r="L3909" t="e">
        <f>IF(INDEX(SamplingFeatures[Sampling Feature Type],$A3909)&lt;&gt;"Site","",
CONCATENATE("  - &amp;SiteID",TEXT(SUMPRODUCT(--($L$3:$L3908&lt;&gt;"")),"0000"),
" {","SamplingFeatureID:  *SamplingFeatureID",TEXT($A3909,"0000"),
", SiteTypeCV:  ",CHAR(34),INDEX(Sites[Site Type],$A3909),CHAR(34),
", Latitude:  ",INDEX(Sites[Latitude],$A3909),
", Longitude:  ",INDEX(Sites[Longitude],$A3909),
", SRSName:  ",CHAR(34),LatLonDatum,CHAR(34),"}"))</f>
        <v>#REF!</v>
      </c>
      <c r="M3909" t="e">
        <f>IF(INDEX(SamplingFeatures[Sampling Feature Type],$A3909)&lt;&gt;"Specimen","",
CONCATENATE("  - &amp;SpecimenID",TEXT(SUMPRODUCT(--($M$3:$M3908&lt;&gt;"")),"0000"),
" {","SamplingFeatureID:  *SamplingFeatureID",TEXT($A3909,"0000"),
", SpecimenTypeCV:  ",CHAR(34),INDEX(Specimens[Specimen Type],$A3909),CHAR(34),
", SpecimenMediumCV:  ",INDEX(Specimens[Specimen Medium],$A3909),
", IsFieldSpecimen:  ",CHAR(34),INDEX(Specimens[Is Field Specimen?],$A3909),CHAR(34),"}"))</f>
        <v>#REF!</v>
      </c>
      <c r="N3909" t="e">
        <f>IF(COUNTA(SpatialOffsets[])=0,"", IF(INDEX(SpatialOffsets[Spatial Offset Type],$A3909)="","",
CONCATENATE("  - &amp;SpatialOffsetID",TEXT($A3909,"0000"),
" {","SpatialOffsetTypeCV:  ",CHAR(34),INDEX(SpatialOffsets[Spatial Offset Type],$A3909),CHAR(34),
", Offset1Value:  ",INDEX(SpatialOffsets[Offset 1 Value],$A3909),
", Offset1UnitID:  ",CHAR(34),INDEX(SpatialOffsets[Offset 1 Unit],$A3909),CHAR(34),
", Offset2Value:  ",INDEX(SpatialOffsets[Offset 2 Value],$A3909),
", Offset2UnitID:  ",CHAR(34),INDEX(SpatialOffsets[Offset 2 Unit],$A3909),CHAR(34),
", Offset3Value:  ",INDEX(SpatialOffsets[Offset 3 Value],$A3909),
", Offset3UnitID:  ",CHAR(34),INDEX(SpatialOffsets[Offset 3 Unit],$A3909),CHAR(34),,"}")))</f>
        <v>#REF!</v>
      </c>
      <c r="O3909" t="e">
        <f>IF(COUNTA(RelatedFeatures[])=0,"", IF(INDEX(RelatedFeatures[First Sampling Feature Code],$A3909)="","",
CONCATENATE("  - &amp;RelationID",TEXT($A3909,"0000"),
" {","SamplingFeatureID:  *SamplingFeatureID",TEXT(MATCH(INDEX(RelatedFeatures[First Sampling Feature Code],$A3909),SamplingFeatures[Feature Code],0),"0000"),
", RelationshipTypeCV:  ",CHAR(34),INDEX(RelatedFeatures[Relationship Type],$A3909),CHAR(34),
", RelatedFeatureID: *SamplingFeatureID",TEXT(MATCH(INDEX(RelatedFeatures[Second Sampling Feature Code],$A3909),SamplingFeatures[Feature Code],0),"0000"),
", SpatialOffsetID:  ",IF(INDEX(RelatedFeatures[Offset Number],$A3909)="","",CONCATENATE("*SpatialOffsetID",TEXT(INDEX(RelatedFeatures[Offset Number],$A3909),"0000"))),"}")))</f>
        <v>#REF!</v>
      </c>
      <c r="P3909" t="e">
        <f>IF(INDEX(Methods[Method Type],$A3909)="","",
CONCATENATE("  - &amp;MethodID",TEXT($A3909,"0000"),
" {","MethodTypeCV:  ",CHAR(34),INDEX(Methods[Method Type],$A3909),CHAR(34),
", MethodCode:  ",CHAR(34),INDEX(Methods[Method Code],$A3909),CHAR(34),
", MethodName:  ",CHAR(34),INDEX(Methods[Method Name],$A3909),CHAR(34),
", MethodDescription:  ",CHAR(34),INDEX(Methods[Method Description],$A3909),CHAR(34),
", MethodLink:  ",CHAR(34),INDEX(Methods[Method Link],$A3909),CHAR(34),
", OrganizationID: *OrganizationID",TEXT(MATCH(INDEX(Methods[Organization Name],$A3909),Organizations[Organization Name],0),"0000"),"}"))</f>
        <v>#REF!</v>
      </c>
      <c r="Q3909" t="e">
        <f>IF(INDEX(Variables[Variable Type],$A3909)="","",
CONCATENATE("  - &amp;VariableID",TEXT($A3909,"0000"),
" {","VariableTypeCV:  ",CHAR(34),INDEX(Variables[Variable Type],$A3909),CHAR(34),
", VariableCode:  ",CHAR(34),INDEX(Variables[Variable Code],$A3909),CHAR(34),
", VariableNameCV:  ",CHAR(34),INDEX(Variables[Variable Name],$A3909),CHAR(34),
", VariableDefinition:  ",CHAR(34),INDEX(Variables[Variable Definition],$A3909),CHAR(34),
", SpecciationCV:  ",CHAR(34),INDEX(Variables[Speciation],$A3909),CHAR(34),
", NoDataValue:  ",CHAR(34),INDEX(Variables[No Data Value],$A3909),CHAR(34),"}"))</f>
        <v>#REF!</v>
      </c>
    </row>
    <row r="3910" spans="1:17" x14ac:dyDescent="0.25">
      <c r="A3910">
        <v>3907</v>
      </c>
      <c r="D3910" t="e">
        <f>IF(INDEX(People[First Name],$A3910)="","",
CONCATENATE("  - &amp;PersonID",TEXT($A3910,"0000"),
" {","PersonFirstName:  ",CHAR(34),INDEX(People[First Name],$A3910),CHAR(34),
", PersonMiddleName:  ",CHAR(34),INDEX(People[Middle Name],$A3910),CHAR(34),
", PersonLastName:  ",CHAR(34),INDEX(People[Last Name],$A3910),CHAR(34),"}"))</f>
        <v>#REF!</v>
      </c>
      <c r="E3910" t="e">
        <f>IF(INDEX(Organizations[Organization Type '[CV']],$A3910)="","",
CONCATENATE("  - &amp;OrganizationID",TEXT($A3910,"0000"),
" {","OrganizationTypeCV:  ",CHAR(34),INDEX(Organizations[Organization Type '[CV']],$A3910),CHAR(34),
", OrganizationCode:  ",CHAR(34),INDEX(Organizations[Organization Code],$A3910),CHAR(34),
", OrganizationName:  ",CHAR(34),INDEX(Organizations[Organization Name],$A3910),CHAR(34),
", OrganizationDescription:  ",CHAR(34),INDEX(Organizations[Organization Description],$A3910),CHAR(34),
", OrganizationLink:  ",CHAR(34),INDEX(Organizations[Organization Link],$A3910),CHAR(34),"}"))</f>
        <v>#REF!</v>
      </c>
      <c r="F3910" t="e">
        <f>IF(INDEX(People[First Name],$A3910)="","",
CONCATENATE("  - &amp;AffiliationID",TEXT($A3910,"0000"),
" {PersonID: *PersonID",TEXT($A3910,"0000"),
", OrganizationID: *OrganizationID",TEXT(MATCH(INDEX(People[Organization Name],$A3910),Organizations[Organization Name],0),"0000"),
", IsPrimaryOrganizationContact: , AffiliationStartDate: , AffiliationEndDate: , PrimaryPhone: ",
", PrimaryEmail: ",CHAR(34),INDEX(People[Primary Email],$A3910),CHAR(34),
", PrimaryAddress: ",CHAR(34),INDEX(People[Primary Address],$A3910),CHAR(34),
", PersonLink: }"))</f>
        <v>#REF!</v>
      </c>
      <c r="H3910" t="e">
        <f>IF(COUNTA(CitationInformation)=0,"",IF(INDEX(AuthorList[Author Name],$A3910)="","",
CONCATENATE("  - &amp;AuthorListID",TEXT($A3910,"0000"),
"  {CitationID: *CitationID0001",
", PersonID: *PersonID",TEXT(MATCH(INDEX(AuthorList[Author Name],$A3910),People[Full Name],0),"0000"),
", AuthorOrder: ",INDEX(AuthorList[Author Number],$A3910),"}")))</f>
        <v>#REF!</v>
      </c>
      <c r="K3910" t="e">
        <f>IF(INDEX(SamplingFeatures[Feature Code],$A3910)="","",
CONCATENATE("  - &amp;SamplingFeatureID",TEXT($A3910,"0000"),
" {","SamplingFeatureUUID:  ",CHAR(34),INDEX(SamplingFeatures[Sampling Feature UUID],$A3910),CHAR(34),
", SamplingFeatureTypeCV:  ",CHAR(34),INDEX(SamplingFeatures[Sampling Feature Type],$A3910),CHAR(34),
", SamplingFeatureCode:  ",CHAR(34),INDEX(SamplingFeatures[Feature Code],$A3910),CHAR(34),
", SamplingFeatureName:  ",CHAR(34),INDEX(SamplingFeatures[Feature Name],$A3910),CHAR(34),
", SamplingFeatureDescription:  ",CHAR(34),INDEX(SamplingFeatures[Feature Description],$A3910),CHAR(34),
", SamplingFeatureGeotypeCV:  ",CHAR(34),INDEX(SamplingFeatures[Feature Geo Type],$A3910),CHAR(34),
", FeatureGeometry:  ",CHAR(34),INDEX(SamplingFeatures[Feature Geometry],$A3910),CHAR(34),
", Elevation_m:  ",CHAR(34),INDEX(SamplingFeatures[Elevation_m],$A3910),CHAR(34),
", ElevationDatumCV:  ",CHAR(34),ElevationDatum,CHAR(34),"}"))</f>
        <v>#REF!</v>
      </c>
      <c r="L3910" t="e">
        <f>IF(INDEX(SamplingFeatures[Sampling Feature Type],$A3910)&lt;&gt;"Site","",
CONCATENATE("  - &amp;SiteID",TEXT(SUMPRODUCT(--($L$3:$L3909&lt;&gt;"")),"0000"),
" {","SamplingFeatureID:  *SamplingFeatureID",TEXT($A3910,"0000"),
", SiteTypeCV:  ",CHAR(34),INDEX(Sites[Site Type],$A3910),CHAR(34),
", Latitude:  ",INDEX(Sites[Latitude],$A3910),
", Longitude:  ",INDEX(Sites[Longitude],$A3910),
", SRSName:  ",CHAR(34),LatLonDatum,CHAR(34),"}"))</f>
        <v>#REF!</v>
      </c>
      <c r="M3910" t="e">
        <f>IF(INDEX(SamplingFeatures[Sampling Feature Type],$A3910)&lt;&gt;"Specimen","",
CONCATENATE("  - &amp;SpecimenID",TEXT(SUMPRODUCT(--($M$3:$M3909&lt;&gt;"")),"0000"),
" {","SamplingFeatureID:  *SamplingFeatureID",TEXT($A3910,"0000"),
", SpecimenTypeCV:  ",CHAR(34),INDEX(Specimens[Specimen Type],$A3910),CHAR(34),
", SpecimenMediumCV:  ",INDEX(Specimens[Specimen Medium],$A3910),
", IsFieldSpecimen:  ",CHAR(34),INDEX(Specimens[Is Field Specimen?],$A3910),CHAR(34),"}"))</f>
        <v>#REF!</v>
      </c>
      <c r="N3910" t="e">
        <f>IF(COUNTA(SpatialOffsets[])=0,"", IF(INDEX(SpatialOffsets[Spatial Offset Type],$A3910)="","",
CONCATENATE("  - &amp;SpatialOffsetID",TEXT($A3910,"0000"),
" {","SpatialOffsetTypeCV:  ",CHAR(34),INDEX(SpatialOffsets[Spatial Offset Type],$A3910),CHAR(34),
", Offset1Value:  ",INDEX(SpatialOffsets[Offset 1 Value],$A3910),
", Offset1UnitID:  ",CHAR(34),INDEX(SpatialOffsets[Offset 1 Unit],$A3910),CHAR(34),
", Offset2Value:  ",INDEX(SpatialOffsets[Offset 2 Value],$A3910),
", Offset2UnitID:  ",CHAR(34),INDEX(SpatialOffsets[Offset 2 Unit],$A3910),CHAR(34),
", Offset3Value:  ",INDEX(SpatialOffsets[Offset 3 Value],$A3910),
", Offset3UnitID:  ",CHAR(34),INDEX(SpatialOffsets[Offset 3 Unit],$A3910),CHAR(34),,"}")))</f>
        <v>#REF!</v>
      </c>
      <c r="O3910" t="e">
        <f>IF(COUNTA(RelatedFeatures[])=0,"", IF(INDEX(RelatedFeatures[First Sampling Feature Code],$A3910)="","",
CONCATENATE("  - &amp;RelationID",TEXT($A3910,"0000"),
" {","SamplingFeatureID:  *SamplingFeatureID",TEXT(MATCH(INDEX(RelatedFeatures[First Sampling Feature Code],$A3910),SamplingFeatures[Feature Code],0),"0000"),
", RelationshipTypeCV:  ",CHAR(34),INDEX(RelatedFeatures[Relationship Type],$A3910),CHAR(34),
", RelatedFeatureID: *SamplingFeatureID",TEXT(MATCH(INDEX(RelatedFeatures[Second Sampling Feature Code],$A3910),SamplingFeatures[Feature Code],0),"0000"),
", SpatialOffsetID:  ",IF(INDEX(RelatedFeatures[Offset Number],$A3910)="","",CONCATENATE("*SpatialOffsetID",TEXT(INDEX(RelatedFeatures[Offset Number],$A3910),"0000"))),"}")))</f>
        <v>#REF!</v>
      </c>
      <c r="P3910" t="e">
        <f>IF(INDEX(Methods[Method Type],$A3910)="","",
CONCATENATE("  - &amp;MethodID",TEXT($A3910,"0000"),
" {","MethodTypeCV:  ",CHAR(34),INDEX(Methods[Method Type],$A3910),CHAR(34),
", MethodCode:  ",CHAR(34),INDEX(Methods[Method Code],$A3910),CHAR(34),
", MethodName:  ",CHAR(34),INDEX(Methods[Method Name],$A3910),CHAR(34),
", MethodDescription:  ",CHAR(34),INDEX(Methods[Method Description],$A3910),CHAR(34),
", MethodLink:  ",CHAR(34),INDEX(Methods[Method Link],$A3910),CHAR(34),
", OrganizationID: *OrganizationID",TEXT(MATCH(INDEX(Methods[Organization Name],$A3910),Organizations[Organization Name],0),"0000"),"}"))</f>
        <v>#REF!</v>
      </c>
      <c r="Q3910" t="e">
        <f>IF(INDEX(Variables[Variable Type],$A3910)="","",
CONCATENATE("  - &amp;VariableID",TEXT($A3910,"0000"),
" {","VariableTypeCV:  ",CHAR(34),INDEX(Variables[Variable Type],$A3910),CHAR(34),
", VariableCode:  ",CHAR(34),INDEX(Variables[Variable Code],$A3910),CHAR(34),
", VariableNameCV:  ",CHAR(34),INDEX(Variables[Variable Name],$A3910),CHAR(34),
", VariableDefinition:  ",CHAR(34),INDEX(Variables[Variable Definition],$A3910),CHAR(34),
", SpecciationCV:  ",CHAR(34),INDEX(Variables[Speciation],$A3910),CHAR(34),
", NoDataValue:  ",CHAR(34),INDEX(Variables[No Data Value],$A3910),CHAR(34),"}"))</f>
        <v>#REF!</v>
      </c>
    </row>
    <row r="3911" spans="1:17" x14ac:dyDescent="0.25">
      <c r="A3911">
        <v>3908</v>
      </c>
      <c r="D3911" t="e">
        <f>IF(INDEX(People[First Name],$A3911)="","",
CONCATENATE("  - &amp;PersonID",TEXT($A3911,"0000"),
" {","PersonFirstName:  ",CHAR(34),INDEX(People[First Name],$A3911),CHAR(34),
", PersonMiddleName:  ",CHAR(34),INDEX(People[Middle Name],$A3911),CHAR(34),
", PersonLastName:  ",CHAR(34),INDEX(People[Last Name],$A3911),CHAR(34),"}"))</f>
        <v>#REF!</v>
      </c>
      <c r="E3911" t="e">
        <f>IF(INDEX(Organizations[Organization Type '[CV']],$A3911)="","",
CONCATENATE("  - &amp;OrganizationID",TEXT($A3911,"0000"),
" {","OrganizationTypeCV:  ",CHAR(34),INDEX(Organizations[Organization Type '[CV']],$A3911),CHAR(34),
", OrganizationCode:  ",CHAR(34),INDEX(Organizations[Organization Code],$A3911),CHAR(34),
", OrganizationName:  ",CHAR(34),INDEX(Organizations[Organization Name],$A3911),CHAR(34),
", OrganizationDescription:  ",CHAR(34),INDEX(Organizations[Organization Description],$A3911),CHAR(34),
", OrganizationLink:  ",CHAR(34),INDEX(Organizations[Organization Link],$A3911),CHAR(34),"}"))</f>
        <v>#REF!</v>
      </c>
      <c r="F3911" t="e">
        <f>IF(INDEX(People[First Name],$A3911)="","",
CONCATENATE("  - &amp;AffiliationID",TEXT($A3911,"0000"),
" {PersonID: *PersonID",TEXT($A3911,"0000"),
", OrganizationID: *OrganizationID",TEXT(MATCH(INDEX(People[Organization Name],$A3911),Organizations[Organization Name],0),"0000"),
", IsPrimaryOrganizationContact: , AffiliationStartDate: , AffiliationEndDate: , PrimaryPhone: ",
", PrimaryEmail: ",CHAR(34),INDEX(People[Primary Email],$A3911),CHAR(34),
", PrimaryAddress: ",CHAR(34),INDEX(People[Primary Address],$A3911),CHAR(34),
", PersonLink: }"))</f>
        <v>#REF!</v>
      </c>
      <c r="H3911" t="e">
        <f>IF(COUNTA(CitationInformation)=0,"",IF(INDEX(AuthorList[Author Name],$A3911)="","",
CONCATENATE("  - &amp;AuthorListID",TEXT($A3911,"0000"),
"  {CitationID: *CitationID0001",
", PersonID: *PersonID",TEXT(MATCH(INDEX(AuthorList[Author Name],$A3911),People[Full Name],0),"0000"),
", AuthorOrder: ",INDEX(AuthorList[Author Number],$A3911),"}")))</f>
        <v>#REF!</v>
      </c>
      <c r="K3911" t="e">
        <f>IF(INDEX(SamplingFeatures[Feature Code],$A3911)="","",
CONCATENATE("  - &amp;SamplingFeatureID",TEXT($A3911,"0000"),
" {","SamplingFeatureUUID:  ",CHAR(34),INDEX(SamplingFeatures[Sampling Feature UUID],$A3911),CHAR(34),
", SamplingFeatureTypeCV:  ",CHAR(34),INDEX(SamplingFeatures[Sampling Feature Type],$A3911),CHAR(34),
", SamplingFeatureCode:  ",CHAR(34),INDEX(SamplingFeatures[Feature Code],$A3911),CHAR(34),
", SamplingFeatureName:  ",CHAR(34),INDEX(SamplingFeatures[Feature Name],$A3911),CHAR(34),
", SamplingFeatureDescription:  ",CHAR(34),INDEX(SamplingFeatures[Feature Description],$A3911),CHAR(34),
", SamplingFeatureGeotypeCV:  ",CHAR(34),INDEX(SamplingFeatures[Feature Geo Type],$A3911),CHAR(34),
", FeatureGeometry:  ",CHAR(34),INDEX(SamplingFeatures[Feature Geometry],$A3911),CHAR(34),
", Elevation_m:  ",CHAR(34),INDEX(SamplingFeatures[Elevation_m],$A3911),CHAR(34),
", ElevationDatumCV:  ",CHAR(34),ElevationDatum,CHAR(34),"}"))</f>
        <v>#REF!</v>
      </c>
      <c r="L3911" t="e">
        <f>IF(INDEX(SamplingFeatures[Sampling Feature Type],$A3911)&lt;&gt;"Site","",
CONCATENATE("  - &amp;SiteID",TEXT(SUMPRODUCT(--($L$3:$L3910&lt;&gt;"")),"0000"),
" {","SamplingFeatureID:  *SamplingFeatureID",TEXT($A3911,"0000"),
", SiteTypeCV:  ",CHAR(34),INDEX(Sites[Site Type],$A3911),CHAR(34),
", Latitude:  ",INDEX(Sites[Latitude],$A3911),
", Longitude:  ",INDEX(Sites[Longitude],$A3911),
", SRSName:  ",CHAR(34),LatLonDatum,CHAR(34),"}"))</f>
        <v>#REF!</v>
      </c>
      <c r="M3911" t="e">
        <f>IF(INDEX(SamplingFeatures[Sampling Feature Type],$A3911)&lt;&gt;"Specimen","",
CONCATENATE("  - &amp;SpecimenID",TEXT(SUMPRODUCT(--($M$3:$M3910&lt;&gt;"")),"0000"),
" {","SamplingFeatureID:  *SamplingFeatureID",TEXT($A3911,"0000"),
", SpecimenTypeCV:  ",CHAR(34),INDEX(Specimens[Specimen Type],$A3911),CHAR(34),
", SpecimenMediumCV:  ",INDEX(Specimens[Specimen Medium],$A3911),
", IsFieldSpecimen:  ",CHAR(34),INDEX(Specimens[Is Field Specimen?],$A3911),CHAR(34),"}"))</f>
        <v>#REF!</v>
      </c>
      <c r="N3911" t="e">
        <f>IF(COUNTA(SpatialOffsets[])=0,"", IF(INDEX(SpatialOffsets[Spatial Offset Type],$A3911)="","",
CONCATENATE("  - &amp;SpatialOffsetID",TEXT($A3911,"0000"),
" {","SpatialOffsetTypeCV:  ",CHAR(34),INDEX(SpatialOffsets[Spatial Offset Type],$A3911),CHAR(34),
", Offset1Value:  ",INDEX(SpatialOffsets[Offset 1 Value],$A3911),
", Offset1UnitID:  ",CHAR(34),INDEX(SpatialOffsets[Offset 1 Unit],$A3911),CHAR(34),
", Offset2Value:  ",INDEX(SpatialOffsets[Offset 2 Value],$A3911),
", Offset2UnitID:  ",CHAR(34),INDEX(SpatialOffsets[Offset 2 Unit],$A3911),CHAR(34),
", Offset3Value:  ",INDEX(SpatialOffsets[Offset 3 Value],$A3911),
", Offset3UnitID:  ",CHAR(34),INDEX(SpatialOffsets[Offset 3 Unit],$A3911),CHAR(34),,"}")))</f>
        <v>#REF!</v>
      </c>
      <c r="O3911" t="e">
        <f>IF(COUNTA(RelatedFeatures[])=0,"", IF(INDEX(RelatedFeatures[First Sampling Feature Code],$A3911)="","",
CONCATENATE("  - &amp;RelationID",TEXT($A3911,"0000"),
" {","SamplingFeatureID:  *SamplingFeatureID",TEXT(MATCH(INDEX(RelatedFeatures[First Sampling Feature Code],$A3911),SamplingFeatures[Feature Code],0),"0000"),
", RelationshipTypeCV:  ",CHAR(34),INDEX(RelatedFeatures[Relationship Type],$A3911),CHAR(34),
", RelatedFeatureID: *SamplingFeatureID",TEXT(MATCH(INDEX(RelatedFeatures[Second Sampling Feature Code],$A3911),SamplingFeatures[Feature Code],0),"0000"),
", SpatialOffsetID:  ",IF(INDEX(RelatedFeatures[Offset Number],$A3911)="","",CONCATENATE("*SpatialOffsetID",TEXT(INDEX(RelatedFeatures[Offset Number],$A3911),"0000"))),"}")))</f>
        <v>#REF!</v>
      </c>
      <c r="P3911" t="e">
        <f>IF(INDEX(Methods[Method Type],$A3911)="","",
CONCATENATE("  - &amp;MethodID",TEXT($A3911,"0000"),
" {","MethodTypeCV:  ",CHAR(34),INDEX(Methods[Method Type],$A3911),CHAR(34),
", MethodCode:  ",CHAR(34),INDEX(Methods[Method Code],$A3911),CHAR(34),
", MethodName:  ",CHAR(34),INDEX(Methods[Method Name],$A3911),CHAR(34),
", MethodDescription:  ",CHAR(34),INDEX(Methods[Method Description],$A3911),CHAR(34),
", MethodLink:  ",CHAR(34),INDEX(Methods[Method Link],$A3911),CHAR(34),
", OrganizationID: *OrganizationID",TEXT(MATCH(INDEX(Methods[Organization Name],$A3911),Organizations[Organization Name],0),"0000"),"}"))</f>
        <v>#REF!</v>
      </c>
      <c r="Q3911" t="e">
        <f>IF(INDEX(Variables[Variable Type],$A3911)="","",
CONCATENATE("  - &amp;VariableID",TEXT($A3911,"0000"),
" {","VariableTypeCV:  ",CHAR(34),INDEX(Variables[Variable Type],$A3911),CHAR(34),
", VariableCode:  ",CHAR(34),INDEX(Variables[Variable Code],$A3911),CHAR(34),
", VariableNameCV:  ",CHAR(34),INDEX(Variables[Variable Name],$A3911),CHAR(34),
", VariableDefinition:  ",CHAR(34),INDEX(Variables[Variable Definition],$A3911),CHAR(34),
", SpecciationCV:  ",CHAR(34),INDEX(Variables[Speciation],$A3911),CHAR(34),
", NoDataValue:  ",CHAR(34),INDEX(Variables[No Data Value],$A3911),CHAR(34),"}"))</f>
        <v>#REF!</v>
      </c>
    </row>
    <row r="3912" spans="1:17" x14ac:dyDescent="0.25">
      <c r="A3912">
        <v>3909</v>
      </c>
      <c r="D3912" t="e">
        <f>IF(INDEX(People[First Name],$A3912)="","",
CONCATENATE("  - &amp;PersonID",TEXT($A3912,"0000"),
" {","PersonFirstName:  ",CHAR(34),INDEX(People[First Name],$A3912),CHAR(34),
", PersonMiddleName:  ",CHAR(34),INDEX(People[Middle Name],$A3912),CHAR(34),
", PersonLastName:  ",CHAR(34),INDEX(People[Last Name],$A3912),CHAR(34),"}"))</f>
        <v>#REF!</v>
      </c>
      <c r="E3912" t="e">
        <f>IF(INDEX(Organizations[Organization Type '[CV']],$A3912)="","",
CONCATENATE("  - &amp;OrganizationID",TEXT($A3912,"0000"),
" {","OrganizationTypeCV:  ",CHAR(34),INDEX(Organizations[Organization Type '[CV']],$A3912),CHAR(34),
", OrganizationCode:  ",CHAR(34),INDEX(Organizations[Organization Code],$A3912),CHAR(34),
", OrganizationName:  ",CHAR(34),INDEX(Organizations[Organization Name],$A3912),CHAR(34),
", OrganizationDescription:  ",CHAR(34),INDEX(Organizations[Organization Description],$A3912),CHAR(34),
", OrganizationLink:  ",CHAR(34),INDEX(Organizations[Organization Link],$A3912),CHAR(34),"}"))</f>
        <v>#REF!</v>
      </c>
      <c r="F3912" t="e">
        <f>IF(INDEX(People[First Name],$A3912)="","",
CONCATENATE("  - &amp;AffiliationID",TEXT($A3912,"0000"),
" {PersonID: *PersonID",TEXT($A3912,"0000"),
", OrganizationID: *OrganizationID",TEXT(MATCH(INDEX(People[Organization Name],$A3912),Organizations[Organization Name],0),"0000"),
", IsPrimaryOrganizationContact: , AffiliationStartDate: , AffiliationEndDate: , PrimaryPhone: ",
", PrimaryEmail: ",CHAR(34),INDEX(People[Primary Email],$A3912),CHAR(34),
", PrimaryAddress: ",CHAR(34),INDEX(People[Primary Address],$A3912),CHAR(34),
", PersonLink: }"))</f>
        <v>#REF!</v>
      </c>
      <c r="H3912" t="e">
        <f>IF(COUNTA(CitationInformation)=0,"",IF(INDEX(AuthorList[Author Name],$A3912)="","",
CONCATENATE("  - &amp;AuthorListID",TEXT($A3912,"0000"),
"  {CitationID: *CitationID0001",
", PersonID: *PersonID",TEXT(MATCH(INDEX(AuthorList[Author Name],$A3912),People[Full Name],0),"0000"),
", AuthorOrder: ",INDEX(AuthorList[Author Number],$A3912),"}")))</f>
        <v>#REF!</v>
      </c>
      <c r="K3912" t="e">
        <f>IF(INDEX(SamplingFeatures[Feature Code],$A3912)="","",
CONCATENATE("  - &amp;SamplingFeatureID",TEXT($A3912,"0000"),
" {","SamplingFeatureUUID:  ",CHAR(34),INDEX(SamplingFeatures[Sampling Feature UUID],$A3912),CHAR(34),
", SamplingFeatureTypeCV:  ",CHAR(34),INDEX(SamplingFeatures[Sampling Feature Type],$A3912),CHAR(34),
", SamplingFeatureCode:  ",CHAR(34),INDEX(SamplingFeatures[Feature Code],$A3912),CHAR(34),
", SamplingFeatureName:  ",CHAR(34),INDEX(SamplingFeatures[Feature Name],$A3912),CHAR(34),
", SamplingFeatureDescription:  ",CHAR(34),INDEX(SamplingFeatures[Feature Description],$A3912),CHAR(34),
", SamplingFeatureGeotypeCV:  ",CHAR(34),INDEX(SamplingFeatures[Feature Geo Type],$A3912),CHAR(34),
", FeatureGeometry:  ",CHAR(34),INDEX(SamplingFeatures[Feature Geometry],$A3912),CHAR(34),
", Elevation_m:  ",CHAR(34),INDEX(SamplingFeatures[Elevation_m],$A3912),CHAR(34),
", ElevationDatumCV:  ",CHAR(34),ElevationDatum,CHAR(34),"}"))</f>
        <v>#REF!</v>
      </c>
      <c r="L3912" t="e">
        <f>IF(INDEX(SamplingFeatures[Sampling Feature Type],$A3912)&lt;&gt;"Site","",
CONCATENATE("  - &amp;SiteID",TEXT(SUMPRODUCT(--($L$3:$L3911&lt;&gt;"")),"0000"),
" {","SamplingFeatureID:  *SamplingFeatureID",TEXT($A3912,"0000"),
", SiteTypeCV:  ",CHAR(34),INDEX(Sites[Site Type],$A3912),CHAR(34),
", Latitude:  ",INDEX(Sites[Latitude],$A3912),
", Longitude:  ",INDEX(Sites[Longitude],$A3912),
", SRSName:  ",CHAR(34),LatLonDatum,CHAR(34),"}"))</f>
        <v>#REF!</v>
      </c>
      <c r="M3912" t="e">
        <f>IF(INDEX(SamplingFeatures[Sampling Feature Type],$A3912)&lt;&gt;"Specimen","",
CONCATENATE("  - &amp;SpecimenID",TEXT(SUMPRODUCT(--($M$3:$M3911&lt;&gt;"")),"0000"),
" {","SamplingFeatureID:  *SamplingFeatureID",TEXT($A3912,"0000"),
", SpecimenTypeCV:  ",CHAR(34),INDEX(Specimens[Specimen Type],$A3912),CHAR(34),
", SpecimenMediumCV:  ",INDEX(Specimens[Specimen Medium],$A3912),
", IsFieldSpecimen:  ",CHAR(34),INDEX(Specimens[Is Field Specimen?],$A3912),CHAR(34),"}"))</f>
        <v>#REF!</v>
      </c>
      <c r="N3912" t="e">
        <f>IF(COUNTA(SpatialOffsets[])=0,"", IF(INDEX(SpatialOffsets[Spatial Offset Type],$A3912)="","",
CONCATENATE("  - &amp;SpatialOffsetID",TEXT($A3912,"0000"),
" {","SpatialOffsetTypeCV:  ",CHAR(34),INDEX(SpatialOffsets[Spatial Offset Type],$A3912),CHAR(34),
", Offset1Value:  ",INDEX(SpatialOffsets[Offset 1 Value],$A3912),
", Offset1UnitID:  ",CHAR(34),INDEX(SpatialOffsets[Offset 1 Unit],$A3912),CHAR(34),
", Offset2Value:  ",INDEX(SpatialOffsets[Offset 2 Value],$A3912),
", Offset2UnitID:  ",CHAR(34),INDEX(SpatialOffsets[Offset 2 Unit],$A3912),CHAR(34),
", Offset3Value:  ",INDEX(SpatialOffsets[Offset 3 Value],$A3912),
", Offset3UnitID:  ",CHAR(34),INDEX(SpatialOffsets[Offset 3 Unit],$A3912),CHAR(34),,"}")))</f>
        <v>#REF!</v>
      </c>
      <c r="O3912" t="e">
        <f>IF(COUNTA(RelatedFeatures[])=0,"", IF(INDEX(RelatedFeatures[First Sampling Feature Code],$A3912)="","",
CONCATENATE("  - &amp;RelationID",TEXT($A3912,"0000"),
" {","SamplingFeatureID:  *SamplingFeatureID",TEXT(MATCH(INDEX(RelatedFeatures[First Sampling Feature Code],$A3912),SamplingFeatures[Feature Code],0),"0000"),
", RelationshipTypeCV:  ",CHAR(34),INDEX(RelatedFeatures[Relationship Type],$A3912),CHAR(34),
", RelatedFeatureID: *SamplingFeatureID",TEXT(MATCH(INDEX(RelatedFeatures[Second Sampling Feature Code],$A3912),SamplingFeatures[Feature Code],0),"0000"),
", SpatialOffsetID:  ",IF(INDEX(RelatedFeatures[Offset Number],$A3912)="","",CONCATENATE("*SpatialOffsetID",TEXT(INDEX(RelatedFeatures[Offset Number],$A3912),"0000"))),"}")))</f>
        <v>#REF!</v>
      </c>
      <c r="P3912" t="e">
        <f>IF(INDEX(Methods[Method Type],$A3912)="","",
CONCATENATE("  - &amp;MethodID",TEXT($A3912,"0000"),
" {","MethodTypeCV:  ",CHAR(34),INDEX(Methods[Method Type],$A3912),CHAR(34),
", MethodCode:  ",CHAR(34),INDEX(Methods[Method Code],$A3912),CHAR(34),
", MethodName:  ",CHAR(34),INDEX(Methods[Method Name],$A3912),CHAR(34),
", MethodDescription:  ",CHAR(34),INDEX(Methods[Method Description],$A3912),CHAR(34),
", MethodLink:  ",CHAR(34),INDEX(Methods[Method Link],$A3912),CHAR(34),
", OrganizationID: *OrganizationID",TEXT(MATCH(INDEX(Methods[Organization Name],$A3912),Organizations[Organization Name],0),"0000"),"}"))</f>
        <v>#REF!</v>
      </c>
      <c r="Q3912" t="e">
        <f>IF(INDEX(Variables[Variable Type],$A3912)="","",
CONCATENATE("  - &amp;VariableID",TEXT($A3912,"0000"),
" {","VariableTypeCV:  ",CHAR(34),INDEX(Variables[Variable Type],$A3912),CHAR(34),
", VariableCode:  ",CHAR(34),INDEX(Variables[Variable Code],$A3912),CHAR(34),
", VariableNameCV:  ",CHAR(34),INDEX(Variables[Variable Name],$A3912),CHAR(34),
", VariableDefinition:  ",CHAR(34),INDEX(Variables[Variable Definition],$A3912),CHAR(34),
", SpecciationCV:  ",CHAR(34),INDEX(Variables[Speciation],$A3912),CHAR(34),
", NoDataValue:  ",CHAR(34),INDEX(Variables[No Data Value],$A3912),CHAR(34),"}"))</f>
        <v>#REF!</v>
      </c>
    </row>
    <row r="3913" spans="1:17" x14ac:dyDescent="0.25">
      <c r="A3913">
        <v>3910</v>
      </c>
      <c r="D3913" t="e">
        <f>IF(INDEX(People[First Name],$A3913)="","",
CONCATENATE("  - &amp;PersonID",TEXT($A3913,"0000"),
" {","PersonFirstName:  ",CHAR(34),INDEX(People[First Name],$A3913),CHAR(34),
", PersonMiddleName:  ",CHAR(34),INDEX(People[Middle Name],$A3913),CHAR(34),
", PersonLastName:  ",CHAR(34),INDEX(People[Last Name],$A3913),CHAR(34),"}"))</f>
        <v>#REF!</v>
      </c>
      <c r="E3913" t="e">
        <f>IF(INDEX(Organizations[Organization Type '[CV']],$A3913)="","",
CONCATENATE("  - &amp;OrganizationID",TEXT($A3913,"0000"),
" {","OrganizationTypeCV:  ",CHAR(34),INDEX(Organizations[Organization Type '[CV']],$A3913),CHAR(34),
", OrganizationCode:  ",CHAR(34),INDEX(Organizations[Organization Code],$A3913),CHAR(34),
", OrganizationName:  ",CHAR(34),INDEX(Organizations[Organization Name],$A3913),CHAR(34),
", OrganizationDescription:  ",CHAR(34),INDEX(Organizations[Organization Description],$A3913),CHAR(34),
", OrganizationLink:  ",CHAR(34),INDEX(Organizations[Organization Link],$A3913),CHAR(34),"}"))</f>
        <v>#REF!</v>
      </c>
      <c r="F3913" t="e">
        <f>IF(INDEX(People[First Name],$A3913)="","",
CONCATENATE("  - &amp;AffiliationID",TEXT($A3913,"0000"),
" {PersonID: *PersonID",TEXT($A3913,"0000"),
", OrganizationID: *OrganizationID",TEXT(MATCH(INDEX(People[Organization Name],$A3913),Organizations[Organization Name],0),"0000"),
", IsPrimaryOrganizationContact: , AffiliationStartDate: , AffiliationEndDate: , PrimaryPhone: ",
", PrimaryEmail: ",CHAR(34),INDEX(People[Primary Email],$A3913),CHAR(34),
", PrimaryAddress: ",CHAR(34),INDEX(People[Primary Address],$A3913),CHAR(34),
", PersonLink: }"))</f>
        <v>#REF!</v>
      </c>
      <c r="H3913" t="e">
        <f>IF(COUNTA(CitationInformation)=0,"",IF(INDEX(AuthorList[Author Name],$A3913)="","",
CONCATENATE("  - &amp;AuthorListID",TEXT($A3913,"0000"),
"  {CitationID: *CitationID0001",
", PersonID: *PersonID",TEXT(MATCH(INDEX(AuthorList[Author Name],$A3913),People[Full Name],0),"0000"),
", AuthorOrder: ",INDEX(AuthorList[Author Number],$A3913),"}")))</f>
        <v>#REF!</v>
      </c>
      <c r="K3913" t="e">
        <f>IF(INDEX(SamplingFeatures[Feature Code],$A3913)="","",
CONCATENATE("  - &amp;SamplingFeatureID",TEXT($A3913,"0000"),
" {","SamplingFeatureUUID:  ",CHAR(34),INDEX(SamplingFeatures[Sampling Feature UUID],$A3913),CHAR(34),
", SamplingFeatureTypeCV:  ",CHAR(34),INDEX(SamplingFeatures[Sampling Feature Type],$A3913),CHAR(34),
", SamplingFeatureCode:  ",CHAR(34),INDEX(SamplingFeatures[Feature Code],$A3913),CHAR(34),
", SamplingFeatureName:  ",CHAR(34),INDEX(SamplingFeatures[Feature Name],$A3913),CHAR(34),
", SamplingFeatureDescription:  ",CHAR(34),INDEX(SamplingFeatures[Feature Description],$A3913),CHAR(34),
", SamplingFeatureGeotypeCV:  ",CHAR(34),INDEX(SamplingFeatures[Feature Geo Type],$A3913),CHAR(34),
", FeatureGeometry:  ",CHAR(34),INDEX(SamplingFeatures[Feature Geometry],$A3913),CHAR(34),
", Elevation_m:  ",CHAR(34),INDEX(SamplingFeatures[Elevation_m],$A3913),CHAR(34),
", ElevationDatumCV:  ",CHAR(34),ElevationDatum,CHAR(34),"}"))</f>
        <v>#REF!</v>
      </c>
      <c r="L3913" t="e">
        <f>IF(INDEX(SamplingFeatures[Sampling Feature Type],$A3913)&lt;&gt;"Site","",
CONCATENATE("  - &amp;SiteID",TEXT(SUMPRODUCT(--($L$3:$L3912&lt;&gt;"")),"0000"),
" {","SamplingFeatureID:  *SamplingFeatureID",TEXT($A3913,"0000"),
", SiteTypeCV:  ",CHAR(34),INDEX(Sites[Site Type],$A3913),CHAR(34),
", Latitude:  ",INDEX(Sites[Latitude],$A3913),
", Longitude:  ",INDEX(Sites[Longitude],$A3913),
", SRSName:  ",CHAR(34),LatLonDatum,CHAR(34),"}"))</f>
        <v>#REF!</v>
      </c>
      <c r="M3913" t="e">
        <f>IF(INDEX(SamplingFeatures[Sampling Feature Type],$A3913)&lt;&gt;"Specimen","",
CONCATENATE("  - &amp;SpecimenID",TEXT(SUMPRODUCT(--($M$3:$M3912&lt;&gt;"")),"0000"),
" {","SamplingFeatureID:  *SamplingFeatureID",TEXT($A3913,"0000"),
", SpecimenTypeCV:  ",CHAR(34),INDEX(Specimens[Specimen Type],$A3913),CHAR(34),
", SpecimenMediumCV:  ",INDEX(Specimens[Specimen Medium],$A3913),
", IsFieldSpecimen:  ",CHAR(34),INDEX(Specimens[Is Field Specimen?],$A3913),CHAR(34),"}"))</f>
        <v>#REF!</v>
      </c>
      <c r="N3913" t="e">
        <f>IF(COUNTA(SpatialOffsets[])=0,"", IF(INDEX(SpatialOffsets[Spatial Offset Type],$A3913)="","",
CONCATENATE("  - &amp;SpatialOffsetID",TEXT($A3913,"0000"),
" {","SpatialOffsetTypeCV:  ",CHAR(34),INDEX(SpatialOffsets[Spatial Offset Type],$A3913),CHAR(34),
", Offset1Value:  ",INDEX(SpatialOffsets[Offset 1 Value],$A3913),
", Offset1UnitID:  ",CHAR(34),INDEX(SpatialOffsets[Offset 1 Unit],$A3913),CHAR(34),
", Offset2Value:  ",INDEX(SpatialOffsets[Offset 2 Value],$A3913),
", Offset2UnitID:  ",CHAR(34),INDEX(SpatialOffsets[Offset 2 Unit],$A3913),CHAR(34),
", Offset3Value:  ",INDEX(SpatialOffsets[Offset 3 Value],$A3913),
", Offset3UnitID:  ",CHAR(34),INDEX(SpatialOffsets[Offset 3 Unit],$A3913),CHAR(34),,"}")))</f>
        <v>#REF!</v>
      </c>
      <c r="O3913" t="e">
        <f>IF(COUNTA(RelatedFeatures[])=0,"", IF(INDEX(RelatedFeatures[First Sampling Feature Code],$A3913)="","",
CONCATENATE("  - &amp;RelationID",TEXT($A3913,"0000"),
" {","SamplingFeatureID:  *SamplingFeatureID",TEXT(MATCH(INDEX(RelatedFeatures[First Sampling Feature Code],$A3913),SamplingFeatures[Feature Code],0),"0000"),
", RelationshipTypeCV:  ",CHAR(34),INDEX(RelatedFeatures[Relationship Type],$A3913),CHAR(34),
", RelatedFeatureID: *SamplingFeatureID",TEXT(MATCH(INDEX(RelatedFeatures[Second Sampling Feature Code],$A3913),SamplingFeatures[Feature Code],0),"0000"),
", SpatialOffsetID:  ",IF(INDEX(RelatedFeatures[Offset Number],$A3913)="","",CONCATENATE("*SpatialOffsetID",TEXT(INDEX(RelatedFeatures[Offset Number],$A3913),"0000"))),"}")))</f>
        <v>#REF!</v>
      </c>
      <c r="P3913" t="e">
        <f>IF(INDEX(Methods[Method Type],$A3913)="","",
CONCATENATE("  - &amp;MethodID",TEXT($A3913,"0000"),
" {","MethodTypeCV:  ",CHAR(34),INDEX(Methods[Method Type],$A3913),CHAR(34),
", MethodCode:  ",CHAR(34),INDEX(Methods[Method Code],$A3913),CHAR(34),
", MethodName:  ",CHAR(34),INDEX(Methods[Method Name],$A3913),CHAR(34),
", MethodDescription:  ",CHAR(34),INDEX(Methods[Method Description],$A3913),CHAR(34),
", MethodLink:  ",CHAR(34),INDEX(Methods[Method Link],$A3913),CHAR(34),
", OrganizationID: *OrganizationID",TEXT(MATCH(INDEX(Methods[Organization Name],$A3913),Organizations[Organization Name],0),"0000"),"}"))</f>
        <v>#REF!</v>
      </c>
      <c r="Q3913" t="e">
        <f>IF(INDEX(Variables[Variable Type],$A3913)="","",
CONCATENATE("  - &amp;VariableID",TEXT($A3913,"0000"),
" {","VariableTypeCV:  ",CHAR(34),INDEX(Variables[Variable Type],$A3913),CHAR(34),
", VariableCode:  ",CHAR(34),INDEX(Variables[Variable Code],$A3913),CHAR(34),
", VariableNameCV:  ",CHAR(34),INDEX(Variables[Variable Name],$A3913),CHAR(34),
", VariableDefinition:  ",CHAR(34),INDEX(Variables[Variable Definition],$A3913),CHAR(34),
", SpecciationCV:  ",CHAR(34),INDEX(Variables[Speciation],$A3913),CHAR(34),
", NoDataValue:  ",CHAR(34),INDEX(Variables[No Data Value],$A3913),CHAR(34),"}"))</f>
        <v>#REF!</v>
      </c>
    </row>
    <row r="3914" spans="1:17" x14ac:dyDescent="0.25">
      <c r="A3914">
        <v>3911</v>
      </c>
      <c r="D3914" t="e">
        <f>IF(INDEX(People[First Name],$A3914)="","",
CONCATENATE("  - &amp;PersonID",TEXT($A3914,"0000"),
" {","PersonFirstName:  ",CHAR(34),INDEX(People[First Name],$A3914),CHAR(34),
", PersonMiddleName:  ",CHAR(34),INDEX(People[Middle Name],$A3914),CHAR(34),
", PersonLastName:  ",CHAR(34),INDEX(People[Last Name],$A3914),CHAR(34),"}"))</f>
        <v>#REF!</v>
      </c>
      <c r="E3914" t="e">
        <f>IF(INDEX(Organizations[Organization Type '[CV']],$A3914)="","",
CONCATENATE("  - &amp;OrganizationID",TEXT($A3914,"0000"),
" {","OrganizationTypeCV:  ",CHAR(34),INDEX(Organizations[Organization Type '[CV']],$A3914),CHAR(34),
", OrganizationCode:  ",CHAR(34),INDEX(Organizations[Organization Code],$A3914),CHAR(34),
", OrganizationName:  ",CHAR(34),INDEX(Organizations[Organization Name],$A3914),CHAR(34),
", OrganizationDescription:  ",CHAR(34),INDEX(Organizations[Organization Description],$A3914),CHAR(34),
", OrganizationLink:  ",CHAR(34),INDEX(Organizations[Organization Link],$A3914),CHAR(34),"}"))</f>
        <v>#REF!</v>
      </c>
      <c r="F3914" t="e">
        <f>IF(INDEX(People[First Name],$A3914)="","",
CONCATENATE("  - &amp;AffiliationID",TEXT($A3914,"0000"),
" {PersonID: *PersonID",TEXT($A3914,"0000"),
", OrganizationID: *OrganizationID",TEXT(MATCH(INDEX(People[Organization Name],$A3914),Organizations[Organization Name],0),"0000"),
", IsPrimaryOrganizationContact: , AffiliationStartDate: , AffiliationEndDate: , PrimaryPhone: ",
", PrimaryEmail: ",CHAR(34),INDEX(People[Primary Email],$A3914),CHAR(34),
", PrimaryAddress: ",CHAR(34),INDEX(People[Primary Address],$A3914),CHAR(34),
", PersonLink: }"))</f>
        <v>#REF!</v>
      </c>
      <c r="H3914" t="e">
        <f>IF(COUNTA(CitationInformation)=0,"",IF(INDEX(AuthorList[Author Name],$A3914)="","",
CONCATENATE("  - &amp;AuthorListID",TEXT($A3914,"0000"),
"  {CitationID: *CitationID0001",
", PersonID: *PersonID",TEXT(MATCH(INDEX(AuthorList[Author Name],$A3914),People[Full Name],0),"0000"),
", AuthorOrder: ",INDEX(AuthorList[Author Number],$A3914),"}")))</f>
        <v>#REF!</v>
      </c>
      <c r="K3914" t="e">
        <f>IF(INDEX(SamplingFeatures[Feature Code],$A3914)="","",
CONCATENATE("  - &amp;SamplingFeatureID",TEXT($A3914,"0000"),
" {","SamplingFeatureUUID:  ",CHAR(34),INDEX(SamplingFeatures[Sampling Feature UUID],$A3914),CHAR(34),
", SamplingFeatureTypeCV:  ",CHAR(34),INDEX(SamplingFeatures[Sampling Feature Type],$A3914),CHAR(34),
", SamplingFeatureCode:  ",CHAR(34),INDEX(SamplingFeatures[Feature Code],$A3914),CHAR(34),
", SamplingFeatureName:  ",CHAR(34),INDEX(SamplingFeatures[Feature Name],$A3914),CHAR(34),
", SamplingFeatureDescription:  ",CHAR(34),INDEX(SamplingFeatures[Feature Description],$A3914),CHAR(34),
", SamplingFeatureGeotypeCV:  ",CHAR(34),INDEX(SamplingFeatures[Feature Geo Type],$A3914),CHAR(34),
", FeatureGeometry:  ",CHAR(34),INDEX(SamplingFeatures[Feature Geometry],$A3914),CHAR(34),
", Elevation_m:  ",CHAR(34),INDEX(SamplingFeatures[Elevation_m],$A3914),CHAR(34),
", ElevationDatumCV:  ",CHAR(34),ElevationDatum,CHAR(34),"}"))</f>
        <v>#REF!</v>
      </c>
      <c r="L3914" t="e">
        <f>IF(INDEX(SamplingFeatures[Sampling Feature Type],$A3914)&lt;&gt;"Site","",
CONCATENATE("  - &amp;SiteID",TEXT(SUMPRODUCT(--($L$3:$L3913&lt;&gt;"")),"0000"),
" {","SamplingFeatureID:  *SamplingFeatureID",TEXT($A3914,"0000"),
", SiteTypeCV:  ",CHAR(34),INDEX(Sites[Site Type],$A3914),CHAR(34),
", Latitude:  ",INDEX(Sites[Latitude],$A3914),
", Longitude:  ",INDEX(Sites[Longitude],$A3914),
", SRSName:  ",CHAR(34),LatLonDatum,CHAR(34),"}"))</f>
        <v>#REF!</v>
      </c>
      <c r="M3914" t="e">
        <f>IF(INDEX(SamplingFeatures[Sampling Feature Type],$A3914)&lt;&gt;"Specimen","",
CONCATENATE("  - &amp;SpecimenID",TEXT(SUMPRODUCT(--($M$3:$M3913&lt;&gt;"")),"0000"),
" {","SamplingFeatureID:  *SamplingFeatureID",TEXT($A3914,"0000"),
", SpecimenTypeCV:  ",CHAR(34),INDEX(Specimens[Specimen Type],$A3914),CHAR(34),
", SpecimenMediumCV:  ",INDEX(Specimens[Specimen Medium],$A3914),
", IsFieldSpecimen:  ",CHAR(34),INDEX(Specimens[Is Field Specimen?],$A3914),CHAR(34),"}"))</f>
        <v>#REF!</v>
      </c>
      <c r="N3914" t="e">
        <f>IF(COUNTA(SpatialOffsets[])=0,"", IF(INDEX(SpatialOffsets[Spatial Offset Type],$A3914)="","",
CONCATENATE("  - &amp;SpatialOffsetID",TEXT($A3914,"0000"),
" {","SpatialOffsetTypeCV:  ",CHAR(34),INDEX(SpatialOffsets[Spatial Offset Type],$A3914),CHAR(34),
", Offset1Value:  ",INDEX(SpatialOffsets[Offset 1 Value],$A3914),
", Offset1UnitID:  ",CHAR(34),INDEX(SpatialOffsets[Offset 1 Unit],$A3914),CHAR(34),
", Offset2Value:  ",INDEX(SpatialOffsets[Offset 2 Value],$A3914),
", Offset2UnitID:  ",CHAR(34),INDEX(SpatialOffsets[Offset 2 Unit],$A3914),CHAR(34),
", Offset3Value:  ",INDEX(SpatialOffsets[Offset 3 Value],$A3914),
", Offset3UnitID:  ",CHAR(34),INDEX(SpatialOffsets[Offset 3 Unit],$A3914),CHAR(34),,"}")))</f>
        <v>#REF!</v>
      </c>
      <c r="O3914" t="e">
        <f>IF(COUNTA(RelatedFeatures[])=0,"", IF(INDEX(RelatedFeatures[First Sampling Feature Code],$A3914)="","",
CONCATENATE("  - &amp;RelationID",TEXT($A3914,"0000"),
" {","SamplingFeatureID:  *SamplingFeatureID",TEXT(MATCH(INDEX(RelatedFeatures[First Sampling Feature Code],$A3914),SamplingFeatures[Feature Code],0),"0000"),
", RelationshipTypeCV:  ",CHAR(34),INDEX(RelatedFeatures[Relationship Type],$A3914),CHAR(34),
", RelatedFeatureID: *SamplingFeatureID",TEXT(MATCH(INDEX(RelatedFeatures[Second Sampling Feature Code],$A3914),SamplingFeatures[Feature Code],0),"0000"),
", SpatialOffsetID:  ",IF(INDEX(RelatedFeatures[Offset Number],$A3914)="","",CONCATENATE("*SpatialOffsetID",TEXT(INDEX(RelatedFeatures[Offset Number],$A3914),"0000"))),"}")))</f>
        <v>#REF!</v>
      </c>
      <c r="P3914" t="e">
        <f>IF(INDEX(Methods[Method Type],$A3914)="","",
CONCATENATE("  - &amp;MethodID",TEXT($A3914,"0000"),
" {","MethodTypeCV:  ",CHAR(34),INDEX(Methods[Method Type],$A3914),CHAR(34),
", MethodCode:  ",CHAR(34),INDEX(Methods[Method Code],$A3914),CHAR(34),
", MethodName:  ",CHAR(34),INDEX(Methods[Method Name],$A3914),CHAR(34),
", MethodDescription:  ",CHAR(34),INDEX(Methods[Method Description],$A3914),CHAR(34),
", MethodLink:  ",CHAR(34),INDEX(Methods[Method Link],$A3914),CHAR(34),
", OrganizationID: *OrganizationID",TEXT(MATCH(INDEX(Methods[Organization Name],$A3914),Organizations[Organization Name],0),"0000"),"}"))</f>
        <v>#REF!</v>
      </c>
      <c r="Q3914" t="e">
        <f>IF(INDEX(Variables[Variable Type],$A3914)="","",
CONCATENATE("  - &amp;VariableID",TEXT($A3914,"0000"),
" {","VariableTypeCV:  ",CHAR(34),INDEX(Variables[Variable Type],$A3914),CHAR(34),
", VariableCode:  ",CHAR(34),INDEX(Variables[Variable Code],$A3914),CHAR(34),
", VariableNameCV:  ",CHAR(34),INDEX(Variables[Variable Name],$A3914),CHAR(34),
", VariableDefinition:  ",CHAR(34),INDEX(Variables[Variable Definition],$A3914),CHAR(34),
", SpecciationCV:  ",CHAR(34),INDEX(Variables[Speciation],$A3914),CHAR(34),
", NoDataValue:  ",CHAR(34),INDEX(Variables[No Data Value],$A3914),CHAR(34),"}"))</f>
        <v>#REF!</v>
      </c>
    </row>
    <row r="3915" spans="1:17" x14ac:dyDescent="0.25">
      <c r="A3915">
        <v>3912</v>
      </c>
      <c r="D3915" t="e">
        <f>IF(INDEX(People[First Name],$A3915)="","",
CONCATENATE("  - &amp;PersonID",TEXT($A3915,"0000"),
" {","PersonFirstName:  ",CHAR(34),INDEX(People[First Name],$A3915),CHAR(34),
", PersonMiddleName:  ",CHAR(34),INDEX(People[Middle Name],$A3915),CHAR(34),
", PersonLastName:  ",CHAR(34),INDEX(People[Last Name],$A3915),CHAR(34),"}"))</f>
        <v>#REF!</v>
      </c>
      <c r="E3915" t="e">
        <f>IF(INDEX(Organizations[Organization Type '[CV']],$A3915)="","",
CONCATENATE("  - &amp;OrganizationID",TEXT($A3915,"0000"),
" {","OrganizationTypeCV:  ",CHAR(34),INDEX(Organizations[Organization Type '[CV']],$A3915),CHAR(34),
", OrganizationCode:  ",CHAR(34),INDEX(Organizations[Organization Code],$A3915),CHAR(34),
", OrganizationName:  ",CHAR(34),INDEX(Organizations[Organization Name],$A3915),CHAR(34),
", OrganizationDescription:  ",CHAR(34),INDEX(Organizations[Organization Description],$A3915),CHAR(34),
", OrganizationLink:  ",CHAR(34),INDEX(Organizations[Organization Link],$A3915),CHAR(34),"}"))</f>
        <v>#REF!</v>
      </c>
      <c r="F3915" t="e">
        <f>IF(INDEX(People[First Name],$A3915)="","",
CONCATENATE("  - &amp;AffiliationID",TEXT($A3915,"0000"),
" {PersonID: *PersonID",TEXT($A3915,"0000"),
", OrganizationID: *OrganizationID",TEXT(MATCH(INDEX(People[Organization Name],$A3915),Organizations[Organization Name],0),"0000"),
", IsPrimaryOrganizationContact: , AffiliationStartDate: , AffiliationEndDate: , PrimaryPhone: ",
", PrimaryEmail: ",CHAR(34),INDEX(People[Primary Email],$A3915),CHAR(34),
", PrimaryAddress: ",CHAR(34),INDEX(People[Primary Address],$A3915),CHAR(34),
", PersonLink: }"))</f>
        <v>#REF!</v>
      </c>
      <c r="H3915" t="e">
        <f>IF(COUNTA(CitationInformation)=0,"",IF(INDEX(AuthorList[Author Name],$A3915)="","",
CONCATENATE("  - &amp;AuthorListID",TEXT($A3915,"0000"),
"  {CitationID: *CitationID0001",
", PersonID: *PersonID",TEXT(MATCH(INDEX(AuthorList[Author Name],$A3915),People[Full Name],0),"0000"),
", AuthorOrder: ",INDEX(AuthorList[Author Number],$A3915),"}")))</f>
        <v>#REF!</v>
      </c>
      <c r="K3915" t="e">
        <f>IF(INDEX(SamplingFeatures[Feature Code],$A3915)="","",
CONCATENATE("  - &amp;SamplingFeatureID",TEXT($A3915,"0000"),
" {","SamplingFeatureUUID:  ",CHAR(34),INDEX(SamplingFeatures[Sampling Feature UUID],$A3915),CHAR(34),
", SamplingFeatureTypeCV:  ",CHAR(34),INDEX(SamplingFeatures[Sampling Feature Type],$A3915),CHAR(34),
", SamplingFeatureCode:  ",CHAR(34),INDEX(SamplingFeatures[Feature Code],$A3915),CHAR(34),
", SamplingFeatureName:  ",CHAR(34),INDEX(SamplingFeatures[Feature Name],$A3915),CHAR(34),
", SamplingFeatureDescription:  ",CHAR(34),INDEX(SamplingFeatures[Feature Description],$A3915),CHAR(34),
", SamplingFeatureGeotypeCV:  ",CHAR(34),INDEX(SamplingFeatures[Feature Geo Type],$A3915),CHAR(34),
", FeatureGeometry:  ",CHAR(34),INDEX(SamplingFeatures[Feature Geometry],$A3915),CHAR(34),
", Elevation_m:  ",CHAR(34),INDEX(SamplingFeatures[Elevation_m],$A3915),CHAR(34),
", ElevationDatumCV:  ",CHAR(34),ElevationDatum,CHAR(34),"}"))</f>
        <v>#REF!</v>
      </c>
      <c r="L3915" t="e">
        <f>IF(INDEX(SamplingFeatures[Sampling Feature Type],$A3915)&lt;&gt;"Site","",
CONCATENATE("  - &amp;SiteID",TEXT(SUMPRODUCT(--($L$3:$L3914&lt;&gt;"")),"0000"),
" {","SamplingFeatureID:  *SamplingFeatureID",TEXT($A3915,"0000"),
", SiteTypeCV:  ",CHAR(34),INDEX(Sites[Site Type],$A3915),CHAR(34),
", Latitude:  ",INDEX(Sites[Latitude],$A3915),
", Longitude:  ",INDEX(Sites[Longitude],$A3915),
", SRSName:  ",CHAR(34),LatLonDatum,CHAR(34),"}"))</f>
        <v>#REF!</v>
      </c>
      <c r="M3915" t="e">
        <f>IF(INDEX(SamplingFeatures[Sampling Feature Type],$A3915)&lt;&gt;"Specimen","",
CONCATENATE("  - &amp;SpecimenID",TEXT(SUMPRODUCT(--($M$3:$M3914&lt;&gt;"")),"0000"),
" {","SamplingFeatureID:  *SamplingFeatureID",TEXT($A3915,"0000"),
", SpecimenTypeCV:  ",CHAR(34),INDEX(Specimens[Specimen Type],$A3915),CHAR(34),
", SpecimenMediumCV:  ",INDEX(Specimens[Specimen Medium],$A3915),
", IsFieldSpecimen:  ",CHAR(34),INDEX(Specimens[Is Field Specimen?],$A3915),CHAR(34),"}"))</f>
        <v>#REF!</v>
      </c>
      <c r="N3915" t="e">
        <f>IF(COUNTA(SpatialOffsets[])=0,"", IF(INDEX(SpatialOffsets[Spatial Offset Type],$A3915)="","",
CONCATENATE("  - &amp;SpatialOffsetID",TEXT($A3915,"0000"),
" {","SpatialOffsetTypeCV:  ",CHAR(34),INDEX(SpatialOffsets[Spatial Offset Type],$A3915),CHAR(34),
", Offset1Value:  ",INDEX(SpatialOffsets[Offset 1 Value],$A3915),
", Offset1UnitID:  ",CHAR(34),INDEX(SpatialOffsets[Offset 1 Unit],$A3915),CHAR(34),
", Offset2Value:  ",INDEX(SpatialOffsets[Offset 2 Value],$A3915),
", Offset2UnitID:  ",CHAR(34),INDEX(SpatialOffsets[Offset 2 Unit],$A3915),CHAR(34),
", Offset3Value:  ",INDEX(SpatialOffsets[Offset 3 Value],$A3915),
", Offset3UnitID:  ",CHAR(34),INDEX(SpatialOffsets[Offset 3 Unit],$A3915),CHAR(34),,"}")))</f>
        <v>#REF!</v>
      </c>
      <c r="O3915" t="e">
        <f>IF(COUNTA(RelatedFeatures[])=0,"", IF(INDEX(RelatedFeatures[First Sampling Feature Code],$A3915)="","",
CONCATENATE("  - &amp;RelationID",TEXT($A3915,"0000"),
" {","SamplingFeatureID:  *SamplingFeatureID",TEXT(MATCH(INDEX(RelatedFeatures[First Sampling Feature Code],$A3915),SamplingFeatures[Feature Code],0),"0000"),
", RelationshipTypeCV:  ",CHAR(34),INDEX(RelatedFeatures[Relationship Type],$A3915),CHAR(34),
", RelatedFeatureID: *SamplingFeatureID",TEXT(MATCH(INDEX(RelatedFeatures[Second Sampling Feature Code],$A3915),SamplingFeatures[Feature Code],0),"0000"),
", SpatialOffsetID:  ",IF(INDEX(RelatedFeatures[Offset Number],$A3915)="","",CONCATENATE("*SpatialOffsetID",TEXT(INDEX(RelatedFeatures[Offset Number],$A3915),"0000"))),"}")))</f>
        <v>#REF!</v>
      </c>
      <c r="P3915" t="e">
        <f>IF(INDEX(Methods[Method Type],$A3915)="","",
CONCATENATE("  - &amp;MethodID",TEXT($A3915,"0000"),
" {","MethodTypeCV:  ",CHAR(34),INDEX(Methods[Method Type],$A3915),CHAR(34),
", MethodCode:  ",CHAR(34),INDEX(Methods[Method Code],$A3915),CHAR(34),
", MethodName:  ",CHAR(34),INDEX(Methods[Method Name],$A3915),CHAR(34),
", MethodDescription:  ",CHAR(34),INDEX(Methods[Method Description],$A3915),CHAR(34),
", MethodLink:  ",CHAR(34),INDEX(Methods[Method Link],$A3915),CHAR(34),
", OrganizationID: *OrganizationID",TEXT(MATCH(INDEX(Methods[Organization Name],$A3915),Organizations[Organization Name],0),"0000"),"}"))</f>
        <v>#REF!</v>
      </c>
      <c r="Q3915" t="e">
        <f>IF(INDEX(Variables[Variable Type],$A3915)="","",
CONCATENATE("  - &amp;VariableID",TEXT($A3915,"0000"),
" {","VariableTypeCV:  ",CHAR(34),INDEX(Variables[Variable Type],$A3915),CHAR(34),
", VariableCode:  ",CHAR(34),INDEX(Variables[Variable Code],$A3915),CHAR(34),
", VariableNameCV:  ",CHAR(34),INDEX(Variables[Variable Name],$A3915),CHAR(34),
", VariableDefinition:  ",CHAR(34),INDEX(Variables[Variable Definition],$A3915),CHAR(34),
", SpecciationCV:  ",CHAR(34),INDEX(Variables[Speciation],$A3915),CHAR(34),
", NoDataValue:  ",CHAR(34),INDEX(Variables[No Data Value],$A3915),CHAR(34),"}"))</f>
        <v>#REF!</v>
      </c>
    </row>
    <row r="3916" spans="1:17" x14ac:dyDescent="0.25">
      <c r="A3916">
        <v>3913</v>
      </c>
      <c r="D3916" t="e">
        <f>IF(INDEX(People[First Name],$A3916)="","",
CONCATENATE("  - &amp;PersonID",TEXT($A3916,"0000"),
" {","PersonFirstName:  ",CHAR(34),INDEX(People[First Name],$A3916),CHAR(34),
", PersonMiddleName:  ",CHAR(34),INDEX(People[Middle Name],$A3916),CHAR(34),
", PersonLastName:  ",CHAR(34),INDEX(People[Last Name],$A3916),CHAR(34),"}"))</f>
        <v>#REF!</v>
      </c>
      <c r="E3916" t="e">
        <f>IF(INDEX(Organizations[Organization Type '[CV']],$A3916)="","",
CONCATENATE("  - &amp;OrganizationID",TEXT($A3916,"0000"),
" {","OrganizationTypeCV:  ",CHAR(34),INDEX(Organizations[Organization Type '[CV']],$A3916),CHAR(34),
", OrganizationCode:  ",CHAR(34),INDEX(Organizations[Organization Code],$A3916),CHAR(34),
", OrganizationName:  ",CHAR(34),INDEX(Organizations[Organization Name],$A3916),CHAR(34),
", OrganizationDescription:  ",CHAR(34),INDEX(Organizations[Organization Description],$A3916),CHAR(34),
", OrganizationLink:  ",CHAR(34),INDEX(Organizations[Organization Link],$A3916),CHAR(34),"}"))</f>
        <v>#REF!</v>
      </c>
      <c r="F3916" t="e">
        <f>IF(INDEX(People[First Name],$A3916)="","",
CONCATENATE("  - &amp;AffiliationID",TEXT($A3916,"0000"),
" {PersonID: *PersonID",TEXT($A3916,"0000"),
", OrganizationID: *OrganizationID",TEXT(MATCH(INDEX(People[Organization Name],$A3916),Organizations[Organization Name],0),"0000"),
", IsPrimaryOrganizationContact: , AffiliationStartDate: , AffiliationEndDate: , PrimaryPhone: ",
", PrimaryEmail: ",CHAR(34),INDEX(People[Primary Email],$A3916),CHAR(34),
", PrimaryAddress: ",CHAR(34),INDEX(People[Primary Address],$A3916),CHAR(34),
", PersonLink: }"))</f>
        <v>#REF!</v>
      </c>
      <c r="H3916" t="e">
        <f>IF(COUNTA(CitationInformation)=0,"",IF(INDEX(AuthorList[Author Name],$A3916)="","",
CONCATENATE("  - &amp;AuthorListID",TEXT($A3916,"0000"),
"  {CitationID: *CitationID0001",
", PersonID: *PersonID",TEXT(MATCH(INDEX(AuthorList[Author Name],$A3916),People[Full Name],0),"0000"),
", AuthorOrder: ",INDEX(AuthorList[Author Number],$A3916),"}")))</f>
        <v>#REF!</v>
      </c>
      <c r="K3916" t="e">
        <f>IF(INDEX(SamplingFeatures[Feature Code],$A3916)="","",
CONCATENATE("  - &amp;SamplingFeatureID",TEXT($A3916,"0000"),
" {","SamplingFeatureUUID:  ",CHAR(34),INDEX(SamplingFeatures[Sampling Feature UUID],$A3916),CHAR(34),
", SamplingFeatureTypeCV:  ",CHAR(34),INDEX(SamplingFeatures[Sampling Feature Type],$A3916),CHAR(34),
", SamplingFeatureCode:  ",CHAR(34),INDEX(SamplingFeatures[Feature Code],$A3916),CHAR(34),
", SamplingFeatureName:  ",CHAR(34),INDEX(SamplingFeatures[Feature Name],$A3916),CHAR(34),
", SamplingFeatureDescription:  ",CHAR(34),INDEX(SamplingFeatures[Feature Description],$A3916),CHAR(34),
", SamplingFeatureGeotypeCV:  ",CHAR(34),INDEX(SamplingFeatures[Feature Geo Type],$A3916),CHAR(34),
", FeatureGeometry:  ",CHAR(34),INDEX(SamplingFeatures[Feature Geometry],$A3916),CHAR(34),
", Elevation_m:  ",CHAR(34),INDEX(SamplingFeatures[Elevation_m],$A3916),CHAR(34),
", ElevationDatumCV:  ",CHAR(34),ElevationDatum,CHAR(34),"}"))</f>
        <v>#REF!</v>
      </c>
      <c r="L3916" t="e">
        <f>IF(INDEX(SamplingFeatures[Sampling Feature Type],$A3916)&lt;&gt;"Site","",
CONCATENATE("  - &amp;SiteID",TEXT(SUMPRODUCT(--($L$3:$L3915&lt;&gt;"")),"0000"),
" {","SamplingFeatureID:  *SamplingFeatureID",TEXT($A3916,"0000"),
", SiteTypeCV:  ",CHAR(34),INDEX(Sites[Site Type],$A3916),CHAR(34),
", Latitude:  ",INDEX(Sites[Latitude],$A3916),
", Longitude:  ",INDEX(Sites[Longitude],$A3916),
", SRSName:  ",CHAR(34),LatLonDatum,CHAR(34),"}"))</f>
        <v>#REF!</v>
      </c>
      <c r="M3916" t="e">
        <f>IF(INDEX(SamplingFeatures[Sampling Feature Type],$A3916)&lt;&gt;"Specimen","",
CONCATENATE("  - &amp;SpecimenID",TEXT(SUMPRODUCT(--($M$3:$M3915&lt;&gt;"")),"0000"),
" {","SamplingFeatureID:  *SamplingFeatureID",TEXT($A3916,"0000"),
", SpecimenTypeCV:  ",CHAR(34),INDEX(Specimens[Specimen Type],$A3916),CHAR(34),
", SpecimenMediumCV:  ",INDEX(Specimens[Specimen Medium],$A3916),
", IsFieldSpecimen:  ",CHAR(34),INDEX(Specimens[Is Field Specimen?],$A3916),CHAR(34),"}"))</f>
        <v>#REF!</v>
      </c>
      <c r="N3916" t="e">
        <f>IF(COUNTA(SpatialOffsets[])=0,"", IF(INDEX(SpatialOffsets[Spatial Offset Type],$A3916)="","",
CONCATENATE("  - &amp;SpatialOffsetID",TEXT($A3916,"0000"),
" {","SpatialOffsetTypeCV:  ",CHAR(34),INDEX(SpatialOffsets[Spatial Offset Type],$A3916),CHAR(34),
", Offset1Value:  ",INDEX(SpatialOffsets[Offset 1 Value],$A3916),
", Offset1UnitID:  ",CHAR(34),INDEX(SpatialOffsets[Offset 1 Unit],$A3916),CHAR(34),
", Offset2Value:  ",INDEX(SpatialOffsets[Offset 2 Value],$A3916),
", Offset2UnitID:  ",CHAR(34),INDEX(SpatialOffsets[Offset 2 Unit],$A3916),CHAR(34),
", Offset3Value:  ",INDEX(SpatialOffsets[Offset 3 Value],$A3916),
", Offset3UnitID:  ",CHAR(34),INDEX(SpatialOffsets[Offset 3 Unit],$A3916),CHAR(34),,"}")))</f>
        <v>#REF!</v>
      </c>
      <c r="O3916" t="e">
        <f>IF(COUNTA(RelatedFeatures[])=0,"", IF(INDEX(RelatedFeatures[First Sampling Feature Code],$A3916)="","",
CONCATENATE("  - &amp;RelationID",TEXT($A3916,"0000"),
" {","SamplingFeatureID:  *SamplingFeatureID",TEXT(MATCH(INDEX(RelatedFeatures[First Sampling Feature Code],$A3916),SamplingFeatures[Feature Code],0),"0000"),
", RelationshipTypeCV:  ",CHAR(34),INDEX(RelatedFeatures[Relationship Type],$A3916),CHAR(34),
", RelatedFeatureID: *SamplingFeatureID",TEXT(MATCH(INDEX(RelatedFeatures[Second Sampling Feature Code],$A3916),SamplingFeatures[Feature Code],0),"0000"),
", SpatialOffsetID:  ",IF(INDEX(RelatedFeatures[Offset Number],$A3916)="","",CONCATENATE("*SpatialOffsetID",TEXT(INDEX(RelatedFeatures[Offset Number],$A3916),"0000"))),"}")))</f>
        <v>#REF!</v>
      </c>
      <c r="P3916" t="e">
        <f>IF(INDEX(Methods[Method Type],$A3916)="","",
CONCATENATE("  - &amp;MethodID",TEXT($A3916,"0000"),
" {","MethodTypeCV:  ",CHAR(34),INDEX(Methods[Method Type],$A3916),CHAR(34),
", MethodCode:  ",CHAR(34),INDEX(Methods[Method Code],$A3916),CHAR(34),
", MethodName:  ",CHAR(34),INDEX(Methods[Method Name],$A3916),CHAR(34),
", MethodDescription:  ",CHAR(34),INDEX(Methods[Method Description],$A3916),CHAR(34),
", MethodLink:  ",CHAR(34),INDEX(Methods[Method Link],$A3916),CHAR(34),
", OrganizationID: *OrganizationID",TEXT(MATCH(INDEX(Methods[Organization Name],$A3916),Organizations[Organization Name],0),"0000"),"}"))</f>
        <v>#REF!</v>
      </c>
      <c r="Q3916" t="e">
        <f>IF(INDEX(Variables[Variable Type],$A3916)="","",
CONCATENATE("  - &amp;VariableID",TEXT($A3916,"0000"),
" {","VariableTypeCV:  ",CHAR(34),INDEX(Variables[Variable Type],$A3916),CHAR(34),
", VariableCode:  ",CHAR(34),INDEX(Variables[Variable Code],$A3916),CHAR(34),
", VariableNameCV:  ",CHAR(34),INDEX(Variables[Variable Name],$A3916),CHAR(34),
", VariableDefinition:  ",CHAR(34),INDEX(Variables[Variable Definition],$A3916),CHAR(34),
", SpecciationCV:  ",CHAR(34),INDEX(Variables[Speciation],$A3916),CHAR(34),
", NoDataValue:  ",CHAR(34),INDEX(Variables[No Data Value],$A3916),CHAR(34),"}"))</f>
        <v>#REF!</v>
      </c>
    </row>
    <row r="3917" spans="1:17" x14ac:dyDescent="0.25">
      <c r="A3917">
        <v>3914</v>
      </c>
      <c r="D3917" t="e">
        <f>IF(INDEX(People[First Name],$A3917)="","",
CONCATENATE("  - &amp;PersonID",TEXT($A3917,"0000"),
" {","PersonFirstName:  ",CHAR(34),INDEX(People[First Name],$A3917),CHAR(34),
", PersonMiddleName:  ",CHAR(34),INDEX(People[Middle Name],$A3917),CHAR(34),
", PersonLastName:  ",CHAR(34),INDEX(People[Last Name],$A3917),CHAR(34),"}"))</f>
        <v>#REF!</v>
      </c>
      <c r="E3917" t="e">
        <f>IF(INDEX(Organizations[Organization Type '[CV']],$A3917)="","",
CONCATENATE("  - &amp;OrganizationID",TEXT($A3917,"0000"),
" {","OrganizationTypeCV:  ",CHAR(34),INDEX(Organizations[Organization Type '[CV']],$A3917),CHAR(34),
", OrganizationCode:  ",CHAR(34),INDEX(Organizations[Organization Code],$A3917),CHAR(34),
", OrganizationName:  ",CHAR(34),INDEX(Organizations[Organization Name],$A3917),CHAR(34),
", OrganizationDescription:  ",CHAR(34),INDEX(Organizations[Organization Description],$A3917),CHAR(34),
", OrganizationLink:  ",CHAR(34),INDEX(Organizations[Organization Link],$A3917),CHAR(34),"}"))</f>
        <v>#REF!</v>
      </c>
      <c r="F3917" t="e">
        <f>IF(INDEX(People[First Name],$A3917)="","",
CONCATENATE("  - &amp;AffiliationID",TEXT($A3917,"0000"),
" {PersonID: *PersonID",TEXT($A3917,"0000"),
", OrganizationID: *OrganizationID",TEXT(MATCH(INDEX(People[Organization Name],$A3917),Organizations[Organization Name],0),"0000"),
", IsPrimaryOrganizationContact: , AffiliationStartDate: , AffiliationEndDate: , PrimaryPhone: ",
", PrimaryEmail: ",CHAR(34),INDEX(People[Primary Email],$A3917),CHAR(34),
", PrimaryAddress: ",CHAR(34),INDEX(People[Primary Address],$A3917),CHAR(34),
", PersonLink: }"))</f>
        <v>#REF!</v>
      </c>
      <c r="H3917" t="e">
        <f>IF(COUNTA(CitationInformation)=0,"",IF(INDEX(AuthorList[Author Name],$A3917)="","",
CONCATENATE("  - &amp;AuthorListID",TEXT($A3917,"0000"),
"  {CitationID: *CitationID0001",
", PersonID: *PersonID",TEXT(MATCH(INDEX(AuthorList[Author Name],$A3917),People[Full Name],0),"0000"),
", AuthorOrder: ",INDEX(AuthorList[Author Number],$A3917),"}")))</f>
        <v>#REF!</v>
      </c>
      <c r="K3917" t="e">
        <f>IF(INDEX(SamplingFeatures[Feature Code],$A3917)="","",
CONCATENATE("  - &amp;SamplingFeatureID",TEXT($A3917,"0000"),
" {","SamplingFeatureUUID:  ",CHAR(34),INDEX(SamplingFeatures[Sampling Feature UUID],$A3917),CHAR(34),
", SamplingFeatureTypeCV:  ",CHAR(34),INDEX(SamplingFeatures[Sampling Feature Type],$A3917),CHAR(34),
", SamplingFeatureCode:  ",CHAR(34),INDEX(SamplingFeatures[Feature Code],$A3917),CHAR(34),
", SamplingFeatureName:  ",CHAR(34),INDEX(SamplingFeatures[Feature Name],$A3917),CHAR(34),
", SamplingFeatureDescription:  ",CHAR(34),INDEX(SamplingFeatures[Feature Description],$A3917),CHAR(34),
", SamplingFeatureGeotypeCV:  ",CHAR(34),INDEX(SamplingFeatures[Feature Geo Type],$A3917),CHAR(34),
", FeatureGeometry:  ",CHAR(34),INDEX(SamplingFeatures[Feature Geometry],$A3917),CHAR(34),
", Elevation_m:  ",CHAR(34),INDEX(SamplingFeatures[Elevation_m],$A3917),CHAR(34),
", ElevationDatumCV:  ",CHAR(34),ElevationDatum,CHAR(34),"}"))</f>
        <v>#REF!</v>
      </c>
      <c r="L3917" t="e">
        <f>IF(INDEX(SamplingFeatures[Sampling Feature Type],$A3917)&lt;&gt;"Site","",
CONCATENATE("  - &amp;SiteID",TEXT(SUMPRODUCT(--($L$3:$L3916&lt;&gt;"")),"0000"),
" {","SamplingFeatureID:  *SamplingFeatureID",TEXT($A3917,"0000"),
", SiteTypeCV:  ",CHAR(34),INDEX(Sites[Site Type],$A3917),CHAR(34),
", Latitude:  ",INDEX(Sites[Latitude],$A3917),
", Longitude:  ",INDEX(Sites[Longitude],$A3917),
", SRSName:  ",CHAR(34),LatLonDatum,CHAR(34),"}"))</f>
        <v>#REF!</v>
      </c>
      <c r="M3917" t="e">
        <f>IF(INDEX(SamplingFeatures[Sampling Feature Type],$A3917)&lt;&gt;"Specimen","",
CONCATENATE("  - &amp;SpecimenID",TEXT(SUMPRODUCT(--($M$3:$M3916&lt;&gt;"")),"0000"),
" {","SamplingFeatureID:  *SamplingFeatureID",TEXT($A3917,"0000"),
", SpecimenTypeCV:  ",CHAR(34),INDEX(Specimens[Specimen Type],$A3917),CHAR(34),
", SpecimenMediumCV:  ",INDEX(Specimens[Specimen Medium],$A3917),
", IsFieldSpecimen:  ",CHAR(34),INDEX(Specimens[Is Field Specimen?],$A3917),CHAR(34),"}"))</f>
        <v>#REF!</v>
      </c>
      <c r="N3917" t="e">
        <f>IF(COUNTA(SpatialOffsets[])=0,"", IF(INDEX(SpatialOffsets[Spatial Offset Type],$A3917)="","",
CONCATENATE("  - &amp;SpatialOffsetID",TEXT($A3917,"0000"),
" {","SpatialOffsetTypeCV:  ",CHAR(34),INDEX(SpatialOffsets[Spatial Offset Type],$A3917),CHAR(34),
", Offset1Value:  ",INDEX(SpatialOffsets[Offset 1 Value],$A3917),
", Offset1UnitID:  ",CHAR(34),INDEX(SpatialOffsets[Offset 1 Unit],$A3917),CHAR(34),
", Offset2Value:  ",INDEX(SpatialOffsets[Offset 2 Value],$A3917),
", Offset2UnitID:  ",CHAR(34),INDEX(SpatialOffsets[Offset 2 Unit],$A3917),CHAR(34),
", Offset3Value:  ",INDEX(SpatialOffsets[Offset 3 Value],$A3917),
", Offset3UnitID:  ",CHAR(34),INDEX(SpatialOffsets[Offset 3 Unit],$A3917),CHAR(34),,"}")))</f>
        <v>#REF!</v>
      </c>
      <c r="O3917" t="e">
        <f>IF(COUNTA(RelatedFeatures[])=0,"", IF(INDEX(RelatedFeatures[First Sampling Feature Code],$A3917)="","",
CONCATENATE("  - &amp;RelationID",TEXT($A3917,"0000"),
" {","SamplingFeatureID:  *SamplingFeatureID",TEXT(MATCH(INDEX(RelatedFeatures[First Sampling Feature Code],$A3917),SamplingFeatures[Feature Code],0),"0000"),
", RelationshipTypeCV:  ",CHAR(34),INDEX(RelatedFeatures[Relationship Type],$A3917),CHAR(34),
", RelatedFeatureID: *SamplingFeatureID",TEXT(MATCH(INDEX(RelatedFeatures[Second Sampling Feature Code],$A3917),SamplingFeatures[Feature Code],0),"0000"),
", SpatialOffsetID:  ",IF(INDEX(RelatedFeatures[Offset Number],$A3917)="","",CONCATENATE("*SpatialOffsetID",TEXT(INDEX(RelatedFeatures[Offset Number],$A3917),"0000"))),"}")))</f>
        <v>#REF!</v>
      </c>
      <c r="P3917" t="e">
        <f>IF(INDEX(Methods[Method Type],$A3917)="","",
CONCATENATE("  - &amp;MethodID",TEXT($A3917,"0000"),
" {","MethodTypeCV:  ",CHAR(34),INDEX(Methods[Method Type],$A3917),CHAR(34),
", MethodCode:  ",CHAR(34),INDEX(Methods[Method Code],$A3917),CHAR(34),
", MethodName:  ",CHAR(34),INDEX(Methods[Method Name],$A3917),CHAR(34),
", MethodDescription:  ",CHAR(34),INDEX(Methods[Method Description],$A3917),CHAR(34),
", MethodLink:  ",CHAR(34),INDEX(Methods[Method Link],$A3917),CHAR(34),
", OrganizationID: *OrganizationID",TEXT(MATCH(INDEX(Methods[Organization Name],$A3917),Organizations[Organization Name],0),"0000"),"}"))</f>
        <v>#REF!</v>
      </c>
      <c r="Q3917" t="e">
        <f>IF(INDEX(Variables[Variable Type],$A3917)="","",
CONCATENATE("  - &amp;VariableID",TEXT($A3917,"0000"),
" {","VariableTypeCV:  ",CHAR(34),INDEX(Variables[Variable Type],$A3917),CHAR(34),
", VariableCode:  ",CHAR(34),INDEX(Variables[Variable Code],$A3917),CHAR(34),
", VariableNameCV:  ",CHAR(34),INDEX(Variables[Variable Name],$A3917),CHAR(34),
", VariableDefinition:  ",CHAR(34),INDEX(Variables[Variable Definition],$A3917),CHAR(34),
", SpecciationCV:  ",CHAR(34),INDEX(Variables[Speciation],$A3917),CHAR(34),
", NoDataValue:  ",CHAR(34),INDEX(Variables[No Data Value],$A3917),CHAR(34),"}"))</f>
        <v>#REF!</v>
      </c>
    </row>
    <row r="3918" spans="1:17" x14ac:dyDescent="0.25">
      <c r="A3918">
        <v>3915</v>
      </c>
      <c r="D3918" t="e">
        <f>IF(INDEX(People[First Name],$A3918)="","",
CONCATENATE("  - &amp;PersonID",TEXT($A3918,"0000"),
" {","PersonFirstName:  ",CHAR(34),INDEX(People[First Name],$A3918),CHAR(34),
", PersonMiddleName:  ",CHAR(34),INDEX(People[Middle Name],$A3918),CHAR(34),
", PersonLastName:  ",CHAR(34),INDEX(People[Last Name],$A3918),CHAR(34),"}"))</f>
        <v>#REF!</v>
      </c>
      <c r="E3918" t="e">
        <f>IF(INDEX(Organizations[Organization Type '[CV']],$A3918)="","",
CONCATENATE("  - &amp;OrganizationID",TEXT($A3918,"0000"),
" {","OrganizationTypeCV:  ",CHAR(34),INDEX(Organizations[Organization Type '[CV']],$A3918),CHAR(34),
", OrganizationCode:  ",CHAR(34),INDEX(Organizations[Organization Code],$A3918),CHAR(34),
", OrganizationName:  ",CHAR(34),INDEX(Organizations[Organization Name],$A3918),CHAR(34),
", OrganizationDescription:  ",CHAR(34),INDEX(Organizations[Organization Description],$A3918),CHAR(34),
", OrganizationLink:  ",CHAR(34),INDEX(Organizations[Organization Link],$A3918),CHAR(34),"}"))</f>
        <v>#REF!</v>
      </c>
      <c r="F3918" t="e">
        <f>IF(INDEX(People[First Name],$A3918)="","",
CONCATENATE("  - &amp;AffiliationID",TEXT($A3918,"0000"),
" {PersonID: *PersonID",TEXT($A3918,"0000"),
", OrganizationID: *OrganizationID",TEXT(MATCH(INDEX(People[Organization Name],$A3918),Organizations[Organization Name],0),"0000"),
", IsPrimaryOrganizationContact: , AffiliationStartDate: , AffiliationEndDate: , PrimaryPhone: ",
", PrimaryEmail: ",CHAR(34),INDEX(People[Primary Email],$A3918),CHAR(34),
", PrimaryAddress: ",CHAR(34),INDEX(People[Primary Address],$A3918),CHAR(34),
", PersonLink: }"))</f>
        <v>#REF!</v>
      </c>
      <c r="H3918" t="e">
        <f>IF(COUNTA(CitationInformation)=0,"",IF(INDEX(AuthorList[Author Name],$A3918)="","",
CONCATENATE("  - &amp;AuthorListID",TEXT($A3918,"0000"),
"  {CitationID: *CitationID0001",
", PersonID: *PersonID",TEXT(MATCH(INDEX(AuthorList[Author Name],$A3918),People[Full Name],0),"0000"),
", AuthorOrder: ",INDEX(AuthorList[Author Number],$A3918),"}")))</f>
        <v>#REF!</v>
      </c>
      <c r="K3918" t="e">
        <f>IF(INDEX(SamplingFeatures[Feature Code],$A3918)="","",
CONCATENATE("  - &amp;SamplingFeatureID",TEXT($A3918,"0000"),
" {","SamplingFeatureUUID:  ",CHAR(34),INDEX(SamplingFeatures[Sampling Feature UUID],$A3918),CHAR(34),
", SamplingFeatureTypeCV:  ",CHAR(34),INDEX(SamplingFeatures[Sampling Feature Type],$A3918),CHAR(34),
", SamplingFeatureCode:  ",CHAR(34),INDEX(SamplingFeatures[Feature Code],$A3918),CHAR(34),
", SamplingFeatureName:  ",CHAR(34),INDEX(SamplingFeatures[Feature Name],$A3918),CHAR(34),
", SamplingFeatureDescription:  ",CHAR(34),INDEX(SamplingFeatures[Feature Description],$A3918),CHAR(34),
", SamplingFeatureGeotypeCV:  ",CHAR(34),INDEX(SamplingFeatures[Feature Geo Type],$A3918),CHAR(34),
", FeatureGeometry:  ",CHAR(34),INDEX(SamplingFeatures[Feature Geometry],$A3918),CHAR(34),
", Elevation_m:  ",CHAR(34),INDEX(SamplingFeatures[Elevation_m],$A3918),CHAR(34),
", ElevationDatumCV:  ",CHAR(34),ElevationDatum,CHAR(34),"}"))</f>
        <v>#REF!</v>
      </c>
      <c r="L3918" t="e">
        <f>IF(INDEX(SamplingFeatures[Sampling Feature Type],$A3918)&lt;&gt;"Site","",
CONCATENATE("  - &amp;SiteID",TEXT(SUMPRODUCT(--($L$3:$L3917&lt;&gt;"")),"0000"),
" {","SamplingFeatureID:  *SamplingFeatureID",TEXT($A3918,"0000"),
", SiteTypeCV:  ",CHAR(34),INDEX(Sites[Site Type],$A3918),CHAR(34),
", Latitude:  ",INDEX(Sites[Latitude],$A3918),
", Longitude:  ",INDEX(Sites[Longitude],$A3918),
", SRSName:  ",CHAR(34),LatLonDatum,CHAR(34),"}"))</f>
        <v>#REF!</v>
      </c>
      <c r="M3918" t="e">
        <f>IF(INDEX(SamplingFeatures[Sampling Feature Type],$A3918)&lt;&gt;"Specimen","",
CONCATENATE("  - &amp;SpecimenID",TEXT(SUMPRODUCT(--($M$3:$M3917&lt;&gt;"")),"0000"),
" {","SamplingFeatureID:  *SamplingFeatureID",TEXT($A3918,"0000"),
", SpecimenTypeCV:  ",CHAR(34),INDEX(Specimens[Specimen Type],$A3918),CHAR(34),
", SpecimenMediumCV:  ",INDEX(Specimens[Specimen Medium],$A3918),
", IsFieldSpecimen:  ",CHAR(34),INDEX(Specimens[Is Field Specimen?],$A3918),CHAR(34),"}"))</f>
        <v>#REF!</v>
      </c>
      <c r="N3918" t="e">
        <f>IF(COUNTA(SpatialOffsets[])=0,"", IF(INDEX(SpatialOffsets[Spatial Offset Type],$A3918)="","",
CONCATENATE("  - &amp;SpatialOffsetID",TEXT($A3918,"0000"),
" {","SpatialOffsetTypeCV:  ",CHAR(34),INDEX(SpatialOffsets[Spatial Offset Type],$A3918),CHAR(34),
", Offset1Value:  ",INDEX(SpatialOffsets[Offset 1 Value],$A3918),
", Offset1UnitID:  ",CHAR(34),INDEX(SpatialOffsets[Offset 1 Unit],$A3918),CHAR(34),
", Offset2Value:  ",INDEX(SpatialOffsets[Offset 2 Value],$A3918),
", Offset2UnitID:  ",CHAR(34),INDEX(SpatialOffsets[Offset 2 Unit],$A3918),CHAR(34),
", Offset3Value:  ",INDEX(SpatialOffsets[Offset 3 Value],$A3918),
", Offset3UnitID:  ",CHAR(34),INDEX(SpatialOffsets[Offset 3 Unit],$A3918),CHAR(34),,"}")))</f>
        <v>#REF!</v>
      </c>
      <c r="O3918" t="e">
        <f>IF(COUNTA(RelatedFeatures[])=0,"", IF(INDEX(RelatedFeatures[First Sampling Feature Code],$A3918)="","",
CONCATENATE("  - &amp;RelationID",TEXT($A3918,"0000"),
" {","SamplingFeatureID:  *SamplingFeatureID",TEXT(MATCH(INDEX(RelatedFeatures[First Sampling Feature Code],$A3918),SamplingFeatures[Feature Code],0),"0000"),
", RelationshipTypeCV:  ",CHAR(34),INDEX(RelatedFeatures[Relationship Type],$A3918),CHAR(34),
", RelatedFeatureID: *SamplingFeatureID",TEXT(MATCH(INDEX(RelatedFeatures[Second Sampling Feature Code],$A3918),SamplingFeatures[Feature Code],0),"0000"),
", SpatialOffsetID:  ",IF(INDEX(RelatedFeatures[Offset Number],$A3918)="","",CONCATENATE("*SpatialOffsetID",TEXT(INDEX(RelatedFeatures[Offset Number],$A3918),"0000"))),"}")))</f>
        <v>#REF!</v>
      </c>
      <c r="P3918" t="e">
        <f>IF(INDEX(Methods[Method Type],$A3918)="","",
CONCATENATE("  - &amp;MethodID",TEXT($A3918,"0000"),
" {","MethodTypeCV:  ",CHAR(34),INDEX(Methods[Method Type],$A3918),CHAR(34),
", MethodCode:  ",CHAR(34),INDEX(Methods[Method Code],$A3918),CHAR(34),
", MethodName:  ",CHAR(34),INDEX(Methods[Method Name],$A3918),CHAR(34),
", MethodDescription:  ",CHAR(34),INDEX(Methods[Method Description],$A3918),CHAR(34),
", MethodLink:  ",CHAR(34),INDEX(Methods[Method Link],$A3918),CHAR(34),
", OrganizationID: *OrganizationID",TEXT(MATCH(INDEX(Methods[Organization Name],$A3918),Organizations[Organization Name],0),"0000"),"}"))</f>
        <v>#REF!</v>
      </c>
      <c r="Q3918" t="e">
        <f>IF(INDEX(Variables[Variable Type],$A3918)="","",
CONCATENATE("  - &amp;VariableID",TEXT($A3918,"0000"),
" {","VariableTypeCV:  ",CHAR(34),INDEX(Variables[Variable Type],$A3918),CHAR(34),
", VariableCode:  ",CHAR(34),INDEX(Variables[Variable Code],$A3918),CHAR(34),
", VariableNameCV:  ",CHAR(34),INDEX(Variables[Variable Name],$A3918),CHAR(34),
", VariableDefinition:  ",CHAR(34),INDEX(Variables[Variable Definition],$A3918),CHAR(34),
", SpecciationCV:  ",CHAR(34),INDEX(Variables[Speciation],$A3918),CHAR(34),
", NoDataValue:  ",CHAR(34),INDEX(Variables[No Data Value],$A3918),CHAR(34),"}"))</f>
        <v>#REF!</v>
      </c>
    </row>
    <row r="3919" spans="1:17" x14ac:dyDescent="0.25">
      <c r="A3919">
        <v>3916</v>
      </c>
      <c r="D3919" t="e">
        <f>IF(INDEX(People[First Name],$A3919)="","",
CONCATENATE("  - &amp;PersonID",TEXT($A3919,"0000"),
" {","PersonFirstName:  ",CHAR(34),INDEX(People[First Name],$A3919),CHAR(34),
", PersonMiddleName:  ",CHAR(34),INDEX(People[Middle Name],$A3919),CHAR(34),
", PersonLastName:  ",CHAR(34),INDEX(People[Last Name],$A3919),CHAR(34),"}"))</f>
        <v>#REF!</v>
      </c>
      <c r="E3919" t="e">
        <f>IF(INDEX(Organizations[Organization Type '[CV']],$A3919)="","",
CONCATENATE("  - &amp;OrganizationID",TEXT($A3919,"0000"),
" {","OrganizationTypeCV:  ",CHAR(34),INDEX(Organizations[Organization Type '[CV']],$A3919),CHAR(34),
", OrganizationCode:  ",CHAR(34),INDEX(Organizations[Organization Code],$A3919),CHAR(34),
", OrganizationName:  ",CHAR(34),INDEX(Organizations[Organization Name],$A3919),CHAR(34),
", OrganizationDescription:  ",CHAR(34),INDEX(Organizations[Organization Description],$A3919),CHAR(34),
", OrganizationLink:  ",CHAR(34),INDEX(Organizations[Organization Link],$A3919),CHAR(34),"}"))</f>
        <v>#REF!</v>
      </c>
      <c r="F3919" t="e">
        <f>IF(INDEX(People[First Name],$A3919)="","",
CONCATENATE("  - &amp;AffiliationID",TEXT($A3919,"0000"),
" {PersonID: *PersonID",TEXT($A3919,"0000"),
", OrganizationID: *OrganizationID",TEXT(MATCH(INDEX(People[Organization Name],$A3919),Organizations[Organization Name],0),"0000"),
", IsPrimaryOrganizationContact: , AffiliationStartDate: , AffiliationEndDate: , PrimaryPhone: ",
", PrimaryEmail: ",CHAR(34),INDEX(People[Primary Email],$A3919),CHAR(34),
", PrimaryAddress: ",CHAR(34),INDEX(People[Primary Address],$A3919),CHAR(34),
", PersonLink: }"))</f>
        <v>#REF!</v>
      </c>
      <c r="H3919" t="e">
        <f>IF(COUNTA(CitationInformation)=0,"",IF(INDEX(AuthorList[Author Name],$A3919)="","",
CONCATENATE("  - &amp;AuthorListID",TEXT($A3919,"0000"),
"  {CitationID: *CitationID0001",
", PersonID: *PersonID",TEXT(MATCH(INDEX(AuthorList[Author Name],$A3919),People[Full Name],0),"0000"),
", AuthorOrder: ",INDEX(AuthorList[Author Number],$A3919),"}")))</f>
        <v>#REF!</v>
      </c>
      <c r="K3919" t="e">
        <f>IF(INDEX(SamplingFeatures[Feature Code],$A3919)="","",
CONCATENATE("  - &amp;SamplingFeatureID",TEXT($A3919,"0000"),
" {","SamplingFeatureUUID:  ",CHAR(34),INDEX(SamplingFeatures[Sampling Feature UUID],$A3919),CHAR(34),
", SamplingFeatureTypeCV:  ",CHAR(34),INDEX(SamplingFeatures[Sampling Feature Type],$A3919),CHAR(34),
", SamplingFeatureCode:  ",CHAR(34),INDEX(SamplingFeatures[Feature Code],$A3919),CHAR(34),
", SamplingFeatureName:  ",CHAR(34),INDEX(SamplingFeatures[Feature Name],$A3919),CHAR(34),
", SamplingFeatureDescription:  ",CHAR(34),INDEX(SamplingFeatures[Feature Description],$A3919),CHAR(34),
", SamplingFeatureGeotypeCV:  ",CHAR(34),INDEX(SamplingFeatures[Feature Geo Type],$A3919),CHAR(34),
", FeatureGeometry:  ",CHAR(34),INDEX(SamplingFeatures[Feature Geometry],$A3919),CHAR(34),
", Elevation_m:  ",CHAR(34),INDEX(SamplingFeatures[Elevation_m],$A3919),CHAR(34),
", ElevationDatumCV:  ",CHAR(34),ElevationDatum,CHAR(34),"}"))</f>
        <v>#REF!</v>
      </c>
      <c r="L3919" t="e">
        <f>IF(INDEX(SamplingFeatures[Sampling Feature Type],$A3919)&lt;&gt;"Site","",
CONCATENATE("  - &amp;SiteID",TEXT(SUMPRODUCT(--($L$3:$L3918&lt;&gt;"")),"0000"),
" {","SamplingFeatureID:  *SamplingFeatureID",TEXT($A3919,"0000"),
", SiteTypeCV:  ",CHAR(34),INDEX(Sites[Site Type],$A3919),CHAR(34),
", Latitude:  ",INDEX(Sites[Latitude],$A3919),
", Longitude:  ",INDEX(Sites[Longitude],$A3919),
", SRSName:  ",CHAR(34),LatLonDatum,CHAR(34),"}"))</f>
        <v>#REF!</v>
      </c>
      <c r="M3919" t="e">
        <f>IF(INDEX(SamplingFeatures[Sampling Feature Type],$A3919)&lt;&gt;"Specimen","",
CONCATENATE("  - &amp;SpecimenID",TEXT(SUMPRODUCT(--($M$3:$M3918&lt;&gt;"")),"0000"),
" {","SamplingFeatureID:  *SamplingFeatureID",TEXT($A3919,"0000"),
", SpecimenTypeCV:  ",CHAR(34),INDEX(Specimens[Specimen Type],$A3919),CHAR(34),
", SpecimenMediumCV:  ",INDEX(Specimens[Specimen Medium],$A3919),
", IsFieldSpecimen:  ",CHAR(34),INDEX(Specimens[Is Field Specimen?],$A3919),CHAR(34),"}"))</f>
        <v>#REF!</v>
      </c>
      <c r="N3919" t="e">
        <f>IF(COUNTA(SpatialOffsets[])=0,"", IF(INDEX(SpatialOffsets[Spatial Offset Type],$A3919)="","",
CONCATENATE("  - &amp;SpatialOffsetID",TEXT($A3919,"0000"),
" {","SpatialOffsetTypeCV:  ",CHAR(34),INDEX(SpatialOffsets[Spatial Offset Type],$A3919),CHAR(34),
", Offset1Value:  ",INDEX(SpatialOffsets[Offset 1 Value],$A3919),
", Offset1UnitID:  ",CHAR(34),INDEX(SpatialOffsets[Offset 1 Unit],$A3919),CHAR(34),
", Offset2Value:  ",INDEX(SpatialOffsets[Offset 2 Value],$A3919),
", Offset2UnitID:  ",CHAR(34),INDEX(SpatialOffsets[Offset 2 Unit],$A3919),CHAR(34),
", Offset3Value:  ",INDEX(SpatialOffsets[Offset 3 Value],$A3919),
", Offset3UnitID:  ",CHAR(34),INDEX(SpatialOffsets[Offset 3 Unit],$A3919),CHAR(34),,"}")))</f>
        <v>#REF!</v>
      </c>
      <c r="O3919" t="e">
        <f>IF(COUNTA(RelatedFeatures[])=0,"", IF(INDEX(RelatedFeatures[First Sampling Feature Code],$A3919)="","",
CONCATENATE("  - &amp;RelationID",TEXT($A3919,"0000"),
" {","SamplingFeatureID:  *SamplingFeatureID",TEXT(MATCH(INDEX(RelatedFeatures[First Sampling Feature Code],$A3919),SamplingFeatures[Feature Code],0),"0000"),
", RelationshipTypeCV:  ",CHAR(34),INDEX(RelatedFeatures[Relationship Type],$A3919),CHAR(34),
", RelatedFeatureID: *SamplingFeatureID",TEXT(MATCH(INDEX(RelatedFeatures[Second Sampling Feature Code],$A3919),SamplingFeatures[Feature Code],0),"0000"),
", SpatialOffsetID:  ",IF(INDEX(RelatedFeatures[Offset Number],$A3919)="","",CONCATENATE("*SpatialOffsetID",TEXT(INDEX(RelatedFeatures[Offset Number],$A3919),"0000"))),"}")))</f>
        <v>#REF!</v>
      </c>
      <c r="P3919" t="e">
        <f>IF(INDEX(Methods[Method Type],$A3919)="","",
CONCATENATE("  - &amp;MethodID",TEXT($A3919,"0000"),
" {","MethodTypeCV:  ",CHAR(34),INDEX(Methods[Method Type],$A3919),CHAR(34),
", MethodCode:  ",CHAR(34),INDEX(Methods[Method Code],$A3919),CHAR(34),
", MethodName:  ",CHAR(34),INDEX(Methods[Method Name],$A3919),CHAR(34),
", MethodDescription:  ",CHAR(34),INDEX(Methods[Method Description],$A3919),CHAR(34),
", MethodLink:  ",CHAR(34),INDEX(Methods[Method Link],$A3919),CHAR(34),
", OrganizationID: *OrganizationID",TEXT(MATCH(INDEX(Methods[Organization Name],$A3919),Organizations[Organization Name],0),"0000"),"}"))</f>
        <v>#REF!</v>
      </c>
      <c r="Q3919" t="e">
        <f>IF(INDEX(Variables[Variable Type],$A3919)="","",
CONCATENATE("  - &amp;VariableID",TEXT($A3919,"0000"),
" {","VariableTypeCV:  ",CHAR(34),INDEX(Variables[Variable Type],$A3919),CHAR(34),
", VariableCode:  ",CHAR(34),INDEX(Variables[Variable Code],$A3919),CHAR(34),
", VariableNameCV:  ",CHAR(34),INDEX(Variables[Variable Name],$A3919),CHAR(34),
", VariableDefinition:  ",CHAR(34),INDEX(Variables[Variable Definition],$A3919),CHAR(34),
", SpecciationCV:  ",CHAR(34),INDEX(Variables[Speciation],$A3919),CHAR(34),
", NoDataValue:  ",CHAR(34),INDEX(Variables[No Data Value],$A3919),CHAR(34),"}"))</f>
        <v>#REF!</v>
      </c>
    </row>
    <row r="3920" spans="1:17" x14ac:dyDescent="0.25">
      <c r="A3920">
        <v>3917</v>
      </c>
      <c r="D3920" t="e">
        <f>IF(INDEX(People[First Name],$A3920)="","",
CONCATENATE("  - &amp;PersonID",TEXT($A3920,"0000"),
" {","PersonFirstName:  ",CHAR(34),INDEX(People[First Name],$A3920),CHAR(34),
", PersonMiddleName:  ",CHAR(34),INDEX(People[Middle Name],$A3920),CHAR(34),
", PersonLastName:  ",CHAR(34),INDEX(People[Last Name],$A3920),CHAR(34),"}"))</f>
        <v>#REF!</v>
      </c>
      <c r="E3920" t="e">
        <f>IF(INDEX(Organizations[Organization Type '[CV']],$A3920)="","",
CONCATENATE("  - &amp;OrganizationID",TEXT($A3920,"0000"),
" {","OrganizationTypeCV:  ",CHAR(34),INDEX(Organizations[Organization Type '[CV']],$A3920),CHAR(34),
", OrganizationCode:  ",CHAR(34),INDEX(Organizations[Organization Code],$A3920),CHAR(34),
", OrganizationName:  ",CHAR(34),INDEX(Organizations[Organization Name],$A3920),CHAR(34),
", OrganizationDescription:  ",CHAR(34),INDEX(Organizations[Organization Description],$A3920),CHAR(34),
", OrganizationLink:  ",CHAR(34),INDEX(Organizations[Organization Link],$A3920),CHAR(34),"}"))</f>
        <v>#REF!</v>
      </c>
      <c r="F3920" t="e">
        <f>IF(INDEX(People[First Name],$A3920)="","",
CONCATENATE("  - &amp;AffiliationID",TEXT($A3920,"0000"),
" {PersonID: *PersonID",TEXT($A3920,"0000"),
", OrganizationID: *OrganizationID",TEXT(MATCH(INDEX(People[Organization Name],$A3920),Organizations[Organization Name],0),"0000"),
", IsPrimaryOrganizationContact: , AffiliationStartDate: , AffiliationEndDate: , PrimaryPhone: ",
", PrimaryEmail: ",CHAR(34),INDEX(People[Primary Email],$A3920),CHAR(34),
", PrimaryAddress: ",CHAR(34),INDEX(People[Primary Address],$A3920),CHAR(34),
", PersonLink: }"))</f>
        <v>#REF!</v>
      </c>
      <c r="H3920" t="e">
        <f>IF(COUNTA(CitationInformation)=0,"",IF(INDEX(AuthorList[Author Name],$A3920)="","",
CONCATENATE("  - &amp;AuthorListID",TEXT($A3920,"0000"),
"  {CitationID: *CitationID0001",
", PersonID: *PersonID",TEXT(MATCH(INDEX(AuthorList[Author Name],$A3920),People[Full Name],0),"0000"),
", AuthorOrder: ",INDEX(AuthorList[Author Number],$A3920),"}")))</f>
        <v>#REF!</v>
      </c>
      <c r="K3920" t="e">
        <f>IF(INDEX(SamplingFeatures[Feature Code],$A3920)="","",
CONCATENATE("  - &amp;SamplingFeatureID",TEXT($A3920,"0000"),
" {","SamplingFeatureUUID:  ",CHAR(34),INDEX(SamplingFeatures[Sampling Feature UUID],$A3920),CHAR(34),
", SamplingFeatureTypeCV:  ",CHAR(34),INDEX(SamplingFeatures[Sampling Feature Type],$A3920),CHAR(34),
", SamplingFeatureCode:  ",CHAR(34),INDEX(SamplingFeatures[Feature Code],$A3920),CHAR(34),
", SamplingFeatureName:  ",CHAR(34),INDEX(SamplingFeatures[Feature Name],$A3920),CHAR(34),
", SamplingFeatureDescription:  ",CHAR(34),INDEX(SamplingFeatures[Feature Description],$A3920),CHAR(34),
", SamplingFeatureGeotypeCV:  ",CHAR(34),INDEX(SamplingFeatures[Feature Geo Type],$A3920),CHAR(34),
", FeatureGeometry:  ",CHAR(34),INDEX(SamplingFeatures[Feature Geometry],$A3920),CHAR(34),
", Elevation_m:  ",CHAR(34),INDEX(SamplingFeatures[Elevation_m],$A3920),CHAR(34),
", ElevationDatumCV:  ",CHAR(34),ElevationDatum,CHAR(34),"}"))</f>
        <v>#REF!</v>
      </c>
      <c r="L3920" t="e">
        <f>IF(INDEX(SamplingFeatures[Sampling Feature Type],$A3920)&lt;&gt;"Site","",
CONCATENATE("  - &amp;SiteID",TEXT(SUMPRODUCT(--($L$3:$L3919&lt;&gt;"")),"0000"),
" {","SamplingFeatureID:  *SamplingFeatureID",TEXT($A3920,"0000"),
", SiteTypeCV:  ",CHAR(34),INDEX(Sites[Site Type],$A3920),CHAR(34),
", Latitude:  ",INDEX(Sites[Latitude],$A3920),
", Longitude:  ",INDEX(Sites[Longitude],$A3920),
", SRSName:  ",CHAR(34),LatLonDatum,CHAR(34),"}"))</f>
        <v>#REF!</v>
      </c>
      <c r="M3920" t="e">
        <f>IF(INDEX(SamplingFeatures[Sampling Feature Type],$A3920)&lt;&gt;"Specimen","",
CONCATENATE("  - &amp;SpecimenID",TEXT(SUMPRODUCT(--($M$3:$M3919&lt;&gt;"")),"0000"),
" {","SamplingFeatureID:  *SamplingFeatureID",TEXT($A3920,"0000"),
", SpecimenTypeCV:  ",CHAR(34),INDEX(Specimens[Specimen Type],$A3920),CHAR(34),
", SpecimenMediumCV:  ",INDEX(Specimens[Specimen Medium],$A3920),
", IsFieldSpecimen:  ",CHAR(34),INDEX(Specimens[Is Field Specimen?],$A3920),CHAR(34),"}"))</f>
        <v>#REF!</v>
      </c>
      <c r="N3920" t="e">
        <f>IF(COUNTA(SpatialOffsets[])=0,"", IF(INDEX(SpatialOffsets[Spatial Offset Type],$A3920)="","",
CONCATENATE("  - &amp;SpatialOffsetID",TEXT($A3920,"0000"),
" {","SpatialOffsetTypeCV:  ",CHAR(34),INDEX(SpatialOffsets[Spatial Offset Type],$A3920),CHAR(34),
", Offset1Value:  ",INDEX(SpatialOffsets[Offset 1 Value],$A3920),
", Offset1UnitID:  ",CHAR(34),INDEX(SpatialOffsets[Offset 1 Unit],$A3920),CHAR(34),
", Offset2Value:  ",INDEX(SpatialOffsets[Offset 2 Value],$A3920),
", Offset2UnitID:  ",CHAR(34),INDEX(SpatialOffsets[Offset 2 Unit],$A3920),CHAR(34),
", Offset3Value:  ",INDEX(SpatialOffsets[Offset 3 Value],$A3920),
", Offset3UnitID:  ",CHAR(34),INDEX(SpatialOffsets[Offset 3 Unit],$A3920),CHAR(34),,"}")))</f>
        <v>#REF!</v>
      </c>
      <c r="O3920" t="e">
        <f>IF(COUNTA(RelatedFeatures[])=0,"", IF(INDEX(RelatedFeatures[First Sampling Feature Code],$A3920)="","",
CONCATENATE("  - &amp;RelationID",TEXT($A3920,"0000"),
" {","SamplingFeatureID:  *SamplingFeatureID",TEXT(MATCH(INDEX(RelatedFeatures[First Sampling Feature Code],$A3920),SamplingFeatures[Feature Code],0),"0000"),
", RelationshipTypeCV:  ",CHAR(34),INDEX(RelatedFeatures[Relationship Type],$A3920),CHAR(34),
", RelatedFeatureID: *SamplingFeatureID",TEXT(MATCH(INDEX(RelatedFeatures[Second Sampling Feature Code],$A3920),SamplingFeatures[Feature Code],0),"0000"),
", SpatialOffsetID:  ",IF(INDEX(RelatedFeatures[Offset Number],$A3920)="","",CONCATENATE("*SpatialOffsetID",TEXT(INDEX(RelatedFeatures[Offset Number],$A3920),"0000"))),"}")))</f>
        <v>#REF!</v>
      </c>
      <c r="P3920" t="e">
        <f>IF(INDEX(Methods[Method Type],$A3920)="","",
CONCATENATE("  - &amp;MethodID",TEXT($A3920,"0000"),
" {","MethodTypeCV:  ",CHAR(34),INDEX(Methods[Method Type],$A3920),CHAR(34),
", MethodCode:  ",CHAR(34),INDEX(Methods[Method Code],$A3920),CHAR(34),
", MethodName:  ",CHAR(34),INDEX(Methods[Method Name],$A3920),CHAR(34),
", MethodDescription:  ",CHAR(34),INDEX(Methods[Method Description],$A3920),CHAR(34),
", MethodLink:  ",CHAR(34),INDEX(Methods[Method Link],$A3920),CHAR(34),
", OrganizationID: *OrganizationID",TEXT(MATCH(INDEX(Methods[Organization Name],$A3920),Organizations[Organization Name],0),"0000"),"}"))</f>
        <v>#REF!</v>
      </c>
      <c r="Q3920" t="e">
        <f>IF(INDEX(Variables[Variable Type],$A3920)="","",
CONCATENATE("  - &amp;VariableID",TEXT($A3920,"0000"),
" {","VariableTypeCV:  ",CHAR(34),INDEX(Variables[Variable Type],$A3920),CHAR(34),
", VariableCode:  ",CHAR(34),INDEX(Variables[Variable Code],$A3920),CHAR(34),
", VariableNameCV:  ",CHAR(34),INDEX(Variables[Variable Name],$A3920),CHAR(34),
", VariableDefinition:  ",CHAR(34),INDEX(Variables[Variable Definition],$A3920),CHAR(34),
", SpecciationCV:  ",CHAR(34),INDEX(Variables[Speciation],$A3920),CHAR(34),
", NoDataValue:  ",CHAR(34),INDEX(Variables[No Data Value],$A3920),CHAR(34),"}"))</f>
        <v>#REF!</v>
      </c>
    </row>
    <row r="3921" spans="1:17" x14ac:dyDescent="0.25">
      <c r="A3921">
        <v>3918</v>
      </c>
      <c r="D3921" t="e">
        <f>IF(INDEX(People[First Name],$A3921)="","",
CONCATENATE("  - &amp;PersonID",TEXT($A3921,"0000"),
" {","PersonFirstName:  ",CHAR(34),INDEX(People[First Name],$A3921),CHAR(34),
", PersonMiddleName:  ",CHAR(34),INDEX(People[Middle Name],$A3921),CHAR(34),
", PersonLastName:  ",CHAR(34),INDEX(People[Last Name],$A3921),CHAR(34),"}"))</f>
        <v>#REF!</v>
      </c>
      <c r="E3921" t="e">
        <f>IF(INDEX(Organizations[Organization Type '[CV']],$A3921)="","",
CONCATENATE("  - &amp;OrganizationID",TEXT($A3921,"0000"),
" {","OrganizationTypeCV:  ",CHAR(34),INDEX(Organizations[Organization Type '[CV']],$A3921),CHAR(34),
", OrganizationCode:  ",CHAR(34),INDEX(Organizations[Organization Code],$A3921),CHAR(34),
", OrganizationName:  ",CHAR(34),INDEX(Organizations[Organization Name],$A3921),CHAR(34),
", OrganizationDescription:  ",CHAR(34),INDEX(Organizations[Organization Description],$A3921),CHAR(34),
", OrganizationLink:  ",CHAR(34),INDEX(Organizations[Organization Link],$A3921),CHAR(34),"}"))</f>
        <v>#REF!</v>
      </c>
      <c r="F3921" t="e">
        <f>IF(INDEX(People[First Name],$A3921)="","",
CONCATENATE("  - &amp;AffiliationID",TEXT($A3921,"0000"),
" {PersonID: *PersonID",TEXT($A3921,"0000"),
", OrganizationID: *OrganizationID",TEXT(MATCH(INDEX(People[Organization Name],$A3921),Organizations[Organization Name],0),"0000"),
", IsPrimaryOrganizationContact: , AffiliationStartDate: , AffiliationEndDate: , PrimaryPhone: ",
", PrimaryEmail: ",CHAR(34),INDEX(People[Primary Email],$A3921),CHAR(34),
", PrimaryAddress: ",CHAR(34),INDEX(People[Primary Address],$A3921),CHAR(34),
", PersonLink: }"))</f>
        <v>#REF!</v>
      </c>
      <c r="H3921" t="e">
        <f>IF(COUNTA(CitationInformation)=0,"",IF(INDEX(AuthorList[Author Name],$A3921)="","",
CONCATENATE("  - &amp;AuthorListID",TEXT($A3921,"0000"),
"  {CitationID: *CitationID0001",
", PersonID: *PersonID",TEXT(MATCH(INDEX(AuthorList[Author Name],$A3921),People[Full Name],0),"0000"),
", AuthorOrder: ",INDEX(AuthorList[Author Number],$A3921),"}")))</f>
        <v>#REF!</v>
      </c>
      <c r="K3921" t="e">
        <f>IF(INDEX(SamplingFeatures[Feature Code],$A3921)="","",
CONCATENATE("  - &amp;SamplingFeatureID",TEXT($A3921,"0000"),
" {","SamplingFeatureUUID:  ",CHAR(34),INDEX(SamplingFeatures[Sampling Feature UUID],$A3921),CHAR(34),
", SamplingFeatureTypeCV:  ",CHAR(34),INDEX(SamplingFeatures[Sampling Feature Type],$A3921),CHAR(34),
", SamplingFeatureCode:  ",CHAR(34),INDEX(SamplingFeatures[Feature Code],$A3921),CHAR(34),
", SamplingFeatureName:  ",CHAR(34),INDEX(SamplingFeatures[Feature Name],$A3921),CHAR(34),
", SamplingFeatureDescription:  ",CHAR(34),INDEX(SamplingFeatures[Feature Description],$A3921),CHAR(34),
", SamplingFeatureGeotypeCV:  ",CHAR(34),INDEX(SamplingFeatures[Feature Geo Type],$A3921),CHAR(34),
", FeatureGeometry:  ",CHAR(34),INDEX(SamplingFeatures[Feature Geometry],$A3921),CHAR(34),
", Elevation_m:  ",CHAR(34),INDEX(SamplingFeatures[Elevation_m],$A3921),CHAR(34),
", ElevationDatumCV:  ",CHAR(34),ElevationDatum,CHAR(34),"}"))</f>
        <v>#REF!</v>
      </c>
      <c r="L3921" t="e">
        <f>IF(INDEX(SamplingFeatures[Sampling Feature Type],$A3921)&lt;&gt;"Site","",
CONCATENATE("  - &amp;SiteID",TEXT(SUMPRODUCT(--($L$3:$L3920&lt;&gt;"")),"0000"),
" {","SamplingFeatureID:  *SamplingFeatureID",TEXT($A3921,"0000"),
", SiteTypeCV:  ",CHAR(34),INDEX(Sites[Site Type],$A3921),CHAR(34),
", Latitude:  ",INDEX(Sites[Latitude],$A3921),
", Longitude:  ",INDEX(Sites[Longitude],$A3921),
", SRSName:  ",CHAR(34),LatLonDatum,CHAR(34),"}"))</f>
        <v>#REF!</v>
      </c>
      <c r="M3921" t="e">
        <f>IF(INDEX(SamplingFeatures[Sampling Feature Type],$A3921)&lt;&gt;"Specimen","",
CONCATENATE("  - &amp;SpecimenID",TEXT(SUMPRODUCT(--($M$3:$M3920&lt;&gt;"")),"0000"),
" {","SamplingFeatureID:  *SamplingFeatureID",TEXT($A3921,"0000"),
", SpecimenTypeCV:  ",CHAR(34),INDEX(Specimens[Specimen Type],$A3921),CHAR(34),
", SpecimenMediumCV:  ",INDEX(Specimens[Specimen Medium],$A3921),
", IsFieldSpecimen:  ",CHAR(34),INDEX(Specimens[Is Field Specimen?],$A3921),CHAR(34),"}"))</f>
        <v>#REF!</v>
      </c>
      <c r="N3921" t="e">
        <f>IF(COUNTA(SpatialOffsets[])=0,"", IF(INDEX(SpatialOffsets[Spatial Offset Type],$A3921)="","",
CONCATENATE("  - &amp;SpatialOffsetID",TEXT($A3921,"0000"),
" {","SpatialOffsetTypeCV:  ",CHAR(34),INDEX(SpatialOffsets[Spatial Offset Type],$A3921),CHAR(34),
", Offset1Value:  ",INDEX(SpatialOffsets[Offset 1 Value],$A3921),
", Offset1UnitID:  ",CHAR(34),INDEX(SpatialOffsets[Offset 1 Unit],$A3921),CHAR(34),
", Offset2Value:  ",INDEX(SpatialOffsets[Offset 2 Value],$A3921),
", Offset2UnitID:  ",CHAR(34),INDEX(SpatialOffsets[Offset 2 Unit],$A3921),CHAR(34),
", Offset3Value:  ",INDEX(SpatialOffsets[Offset 3 Value],$A3921),
", Offset3UnitID:  ",CHAR(34),INDEX(SpatialOffsets[Offset 3 Unit],$A3921),CHAR(34),,"}")))</f>
        <v>#REF!</v>
      </c>
      <c r="O3921" t="e">
        <f>IF(COUNTA(RelatedFeatures[])=0,"", IF(INDEX(RelatedFeatures[First Sampling Feature Code],$A3921)="","",
CONCATENATE("  - &amp;RelationID",TEXT($A3921,"0000"),
" {","SamplingFeatureID:  *SamplingFeatureID",TEXT(MATCH(INDEX(RelatedFeatures[First Sampling Feature Code],$A3921),SamplingFeatures[Feature Code],0),"0000"),
", RelationshipTypeCV:  ",CHAR(34),INDEX(RelatedFeatures[Relationship Type],$A3921),CHAR(34),
", RelatedFeatureID: *SamplingFeatureID",TEXT(MATCH(INDEX(RelatedFeatures[Second Sampling Feature Code],$A3921),SamplingFeatures[Feature Code],0),"0000"),
", SpatialOffsetID:  ",IF(INDEX(RelatedFeatures[Offset Number],$A3921)="","",CONCATENATE("*SpatialOffsetID",TEXT(INDEX(RelatedFeatures[Offset Number],$A3921),"0000"))),"}")))</f>
        <v>#REF!</v>
      </c>
      <c r="P3921" t="e">
        <f>IF(INDEX(Methods[Method Type],$A3921)="","",
CONCATENATE("  - &amp;MethodID",TEXT($A3921,"0000"),
" {","MethodTypeCV:  ",CHAR(34),INDEX(Methods[Method Type],$A3921),CHAR(34),
", MethodCode:  ",CHAR(34),INDEX(Methods[Method Code],$A3921),CHAR(34),
", MethodName:  ",CHAR(34),INDEX(Methods[Method Name],$A3921),CHAR(34),
", MethodDescription:  ",CHAR(34),INDEX(Methods[Method Description],$A3921),CHAR(34),
", MethodLink:  ",CHAR(34),INDEX(Methods[Method Link],$A3921),CHAR(34),
", OrganizationID: *OrganizationID",TEXT(MATCH(INDEX(Methods[Organization Name],$A3921),Organizations[Organization Name],0),"0000"),"}"))</f>
        <v>#REF!</v>
      </c>
      <c r="Q3921" t="e">
        <f>IF(INDEX(Variables[Variable Type],$A3921)="","",
CONCATENATE("  - &amp;VariableID",TEXT($A3921,"0000"),
" {","VariableTypeCV:  ",CHAR(34),INDEX(Variables[Variable Type],$A3921),CHAR(34),
", VariableCode:  ",CHAR(34),INDEX(Variables[Variable Code],$A3921),CHAR(34),
", VariableNameCV:  ",CHAR(34),INDEX(Variables[Variable Name],$A3921),CHAR(34),
", VariableDefinition:  ",CHAR(34),INDEX(Variables[Variable Definition],$A3921),CHAR(34),
", SpecciationCV:  ",CHAR(34),INDEX(Variables[Speciation],$A3921),CHAR(34),
", NoDataValue:  ",CHAR(34),INDEX(Variables[No Data Value],$A3921),CHAR(34),"}"))</f>
        <v>#REF!</v>
      </c>
    </row>
    <row r="3922" spans="1:17" x14ac:dyDescent="0.25">
      <c r="A3922">
        <v>3919</v>
      </c>
      <c r="D3922" t="e">
        <f>IF(INDEX(People[First Name],$A3922)="","",
CONCATENATE("  - &amp;PersonID",TEXT($A3922,"0000"),
" {","PersonFirstName:  ",CHAR(34),INDEX(People[First Name],$A3922),CHAR(34),
", PersonMiddleName:  ",CHAR(34),INDEX(People[Middle Name],$A3922),CHAR(34),
", PersonLastName:  ",CHAR(34),INDEX(People[Last Name],$A3922),CHAR(34),"}"))</f>
        <v>#REF!</v>
      </c>
      <c r="E3922" t="e">
        <f>IF(INDEX(Organizations[Organization Type '[CV']],$A3922)="","",
CONCATENATE("  - &amp;OrganizationID",TEXT($A3922,"0000"),
" {","OrganizationTypeCV:  ",CHAR(34),INDEX(Organizations[Organization Type '[CV']],$A3922),CHAR(34),
", OrganizationCode:  ",CHAR(34),INDEX(Organizations[Organization Code],$A3922),CHAR(34),
", OrganizationName:  ",CHAR(34),INDEX(Organizations[Organization Name],$A3922),CHAR(34),
", OrganizationDescription:  ",CHAR(34),INDEX(Organizations[Organization Description],$A3922),CHAR(34),
", OrganizationLink:  ",CHAR(34),INDEX(Organizations[Organization Link],$A3922),CHAR(34),"}"))</f>
        <v>#REF!</v>
      </c>
      <c r="F3922" t="e">
        <f>IF(INDEX(People[First Name],$A3922)="","",
CONCATENATE("  - &amp;AffiliationID",TEXT($A3922,"0000"),
" {PersonID: *PersonID",TEXT($A3922,"0000"),
", OrganizationID: *OrganizationID",TEXT(MATCH(INDEX(People[Organization Name],$A3922),Organizations[Organization Name],0),"0000"),
", IsPrimaryOrganizationContact: , AffiliationStartDate: , AffiliationEndDate: , PrimaryPhone: ",
", PrimaryEmail: ",CHAR(34),INDEX(People[Primary Email],$A3922),CHAR(34),
", PrimaryAddress: ",CHAR(34),INDEX(People[Primary Address],$A3922),CHAR(34),
", PersonLink: }"))</f>
        <v>#REF!</v>
      </c>
      <c r="H3922" t="e">
        <f>IF(COUNTA(CitationInformation)=0,"",IF(INDEX(AuthorList[Author Name],$A3922)="","",
CONCATENATE("  - &amp;AuthorListID",TEXT($A3922,"0000"),
"  {CitationID: *CitationID0001",
", PersonID: *PersonID",TEXT(MATCH(INDEX(AuthorList[Author Name],$A3922),People[Full Name],0),"0000"),
", AuthorOrder: ",INDEX(AuthorList[Author Number],$A3922),"}")))</f>
        <v>#REF!</v>
      </c>
      <c r="K3922" t="e">
        <f>IF(INDEX(SamplingFeatures[Feature Code],$A3922)="","",
CONCATENATE("  - &amp;SamplingFeatureID",TEXT($A3922,"0000"),
" {","SamplingFeatureUUID:  ",CHAR(34),INDEX(SamplingFeatures[Sampling Feature UUID],$A3922),CHAR(34),
", SamplingFeatureTypeCV:  ",CHAR(34),INDEX(SamplingFeatures[Sampling Feature Type],$A3922),CHAR(34),
", SamplingFeatureCode:  ",CHAR(34),INDEX(SamplingFeatures[Feature Code],$A3922),CHAR(34),
", SamplingFeatureName:  ",CHAR(34),INDEX(SamplingFeatures[Feature Name],$A3922),CHAR(34),
", SamplingFeatureDescription:  ",CHAR(34),INDEX(SamplingFeatures[Feature Description],$A3922),CHAR(34),
", SamplingFeatureGeotypeCV:  ",CHAR(34),INDEX(SamplingFeatures[Feature Geo Type],$A3922),CHAR(34),
", FeatureGeometry:  ",CHAR(34),INDEX(SamplingFeatures[Feature Geometry],$A3922),CHAR(34),
", Elevation_m:  ",CHAR(34),INDEX(SamplingFeatures[Elevation_m],$A3922),CHAR(34),
", ElevationDatumCV:  ",CHAR(34),ElevationDatum,CHAR(34),"}"))</f>
        <v>#REF!</v>
      </c>
      <c r="L3922" t="e">
        <f>IF(INDEX(SamplingFeatures[Sampling Feature Type],$A3922)&lt;&gt;"Site","",
CONCATENATE("  - &amp;SiteID",TEXT(SUMPRODUCT(--($L$3:$L3921&lt;&gt;"")),"0000"),
" {","SamplingFeatureID:  *SamplingFeatureID",TEXT($A3922,"0000"),
", SiteTypeCV:  ",CHAR(34),INDEX(Sites[Site Type],$A3922),CHAR(34),
", Latitude:  ",INDEX(Sites[Latitude],$A3922),
", Longitude:  ",INDEX(Sites[Longitude],$A3922),
", SRSName:  ",CHAR(34),LatLonDatum,CHAR(34),"}"))</f>
        <v>#REF!</v>
      </c>
      <c r="M3922" t="e">
        <f>IF(INDEX(SamplingFeatures[Sampling Feature Type],$A3922)&lt;&gt;"Specimen","",
CONCATENATE("  - &amp;SpecimenID",TEXT(SUMPRODUCT(--($M$3:$M3921&lt;&gt;"")),"0000"),
" {","SamplingFeatureID:  *SamplingFeatureID",TEXT($A3922,"0000"),
", SpecimenTypeCV:  ",CHAR(34),INDEX(Specimens[Specimen Type],$A3922),CHAR(34),
", SpecimenMediumCV:  ",INDEX(Specimens[Specimen Medium],$A3922),
", IsFieldSpecimen:  ",CHAR(34),INDEX(Specimens[Is Field Specimen?],$A3922),CHAR(34),"}"))</f>
        <v>#REF!</v>
      </c>
      <c r="N3922" t="e">
        <f>IF(COUNTA(SpatialOffsets[])=0,"", IF(INDEX(SpatialOffsets[Spatial Offset Type],$A3922)="","",
CONCATENATE("  - &amp;SpatialOffsetID",TEXT($A3922,"0000"),
" {","SpatialOffsetTypeCV:  ",CHAR(34),INDEX(SpatialOffsets[Spatial Offset Type],$A3922),CHAR(34),
", Offset1Value:  ",INDEX(SpatialOffsets[Offset 1 Value],$A3922),
", Offset1UnitID:  ",CHAR(34),INDEX(SpatialOffsets[Offset 1 Unit],$A3922),CHAR(34),
", Offset2Value:  ",INDEX(SpatialOffsets[Offset 2 Value],$A3922),
", Offset2UnitID:  ",CHAR(34),INDEX(SpatialOffsets[Offset 2 Unit],$A3922),CHAR(34),
", Offset3Value:  ",INDEX(SpatialOffsets[Offset 3 Value],$A3922),
", Offset3UnitID:  ",CHAR(34),INDEX(SpatialOffsets[Offset 3 Unit],$A3922),CHAR(34),,"}")))</f>
        <v>#REF!</v>
      </c>
      <c r="O3922" t="e">
        <f>IF(COUNTA(RelatedFeatures[])=0,"", IF(INDEX(RelatedFeatures[First Sampling Feature Code],$A3922)="","",
CONCATENATE("  - &amp;RelationID",TEXT($A3922,"0000"),
" {","SamplingFeatureID:  *SamplingFeatureID",TEXT(MATCH(INDEX(RelatedFeatures[First Sampling Feature Code],$A3922),SamplingFeatures[Feature Code],0),"0000"),
", RelationshipTypeCV:  ",CHAR(34),INDEX(RelatedFeatures[Relationship Type],$A3922),CHAR(34),
", RelatedFeatureID: *SamplingFeatureID",TEXT(MATCH(INDEX(RelatedFeatures[Second Sampling Feature Code],$A3922),SamplingFeatures[Feature Code],0),"0000"),
", SpatialOffsetID:  ",IF(INDEX(RelatedFeatures[Offset Number],$A3922)="","",CONCATENATE("*SpatialOffsetID",TEXT(INDEX(RelatedFeatures[Offset Number],$A3922),"0000"))),"}")))</f>
        <v>#REF!</v>
      </c>
      <c r="P3922" t="e">
        <f>IF(INDEX(Methods[Method Type],$A3922)="","",
CONCATENATE("  - &amp;MethodID",TEXT($A3922,"0000"),
" {","MethodTypeCV:  ",CHAR(34),INDEX(Methods[Method Type],$A3922),CHAR(34),
", MethodCode:  ",CHAR(34),INDEX(Methods[Method Code],$A3922),CHAR(34),
", MethodName:  ",CHAR(34),INDEX(Methods[Method Name],$A3922),CHAR(34),
", MethodDescription:  ",CHAR(34),INDEX(Methods[Method Description],$A3922),CHAR(34),
", MethodLink:  ",CHAR(34),INDEX(Methods[Method Link],$A3922),CHAR(34),
", OrganizationID: *OrganizationID",TEXT(MATCH(INDEX(Methods[Organization Name],$A3922),Organizations[Organization Name],0),"0000"),"}"))</f>
        <v>#REF!</v>
      </c>
      <c r="Q3922" t="e">
        <f>IF(INDEX(Variables[Variable Type],$A3922)="","",
CONCATENATE("  - &amp;VariableID",TEXT($A3922,"0000"),
" {","VariableTypeCV:  ",CHAR(34),INDEX(Variables[Variable Type],$A3922),CHAR(34),
", VariableCode:  ",CHAR(34),INDEX(Variables[Variable Code],$A3922),CHAR(34),
", VariableNameCV:  ",CHAR(34),INDEX(Variables[Variable Name],$A3922),CHAR(34),
", VariableDefinition:  ",CHAR(34),INDEX(Variables[Variable Definition],$A3922),CHAR(34),
", SpecciationCV:  ",CHAR(34),INDEX(Variables[Speciation],$A3922),CHAR(34),
", NoDataValue:  ",CHAR(34),INDEX(Variables[No Data Value],$A3922),CHAR(34),"}"))</f>
        <v>#REF!</v>
      </c>
    </row>
    <row r="3923" spans="1:17" x14ac:dyDescent="0.25">
      <c r="A3923">
        <v>3920</v>
      </c>
      <c r="D3923" t="e">
        <f>IF(INDEX(People[First Name],$A3923)="","",
CONCATENATE("  - &amp;PersonID",TEXT($A3923,"0000"),
" {","PersonFirstName:  ",CHAR(34),INDEX(People[First Name],$A3923),CHAR(34),
", PersonMiddleName:  ",CHAR(34),INDEX(People[Middle Name],$A3923),CHAR(34),
", PersonLastName:  ",CHAR(34),INDEX(People[Last Name],$A3923),CHAR(34),"}"))</f>
        <v>#REF!</v>
      </c>
      <c r="E3923" t="e">
        <f>IF(INDEX(Organizations[Organization Type '[CV']],$A3923)="","",
CONCATENATE("  - &amp;OrganizationID",TEXT($A3923,"0000"),
" {","OrganizationTypeCV:  ",CHAR(34),INDEX(Organizations[Organization Type '[CV']],$A3923),CHAR(34),
", OrganizationCode:  ",CHAR(34),INDEX(Organizations[Organization Code],$A3923),CHAR(34),
", OrganizationName:  ",CHAR(34),INDEX(Organizations[Organization Name],$A3923),CHAR(34),
", OrganizationDescription:  ",CHAR(34),INDEX(Organizations[Organization Description],$A3923),CHAR(34),
", OrganizationLink:  ",CHAR(34),INDEX(Organizations[Organization Link],$A3923),CHAR(34),"}"))</f>
        <v>#REF!</v>
      </c>
      <c r="F3923" t="e">
        <f>IF(INDEX(People[First Name],$A3923)="","",
CONCATENATE("  - &amp;AffiliationID",TEXT($A3923,"0000"),
" {PersonID: *PersonID",TEXT($A3923,"0000"),
", OrganizationID: *OrganizationID",TEXT(MATCH(INDEX(People[Organization Name],$A3923),Organizations[Organization Name],0),"0000"),
", IsPrimaryOrganizationContact: , AffiliationStartDate: , AffiliationEndDate: , PrimaryPhone: ",
", PrimaryEmail: ",CHAR(34),INDEX(People[Primary Email],$A3923),CHAR(34),
", PrimaryAddress: ",CHAR(34),INDEX(People[Primary Address],$A3923),CHAR(34),
", PersonLink: }"))</f>
        <v>#REF!</v>
      </c>
      <c r="H3923" t="e">
        <f>IF(COUNTA(CitationInformation)=0,"",IF(INDEX(AuthorList[Author Name],$A3923)="","",
CONCATENATE("  - &amp;AuthorListID",TEXT($A3923,"0000"),
"  {CitationID: *CitationID0001",
", PersonID: *PersonID",TEXT(MATCH(INDEX(AuthorList[Author Name],$A3923),People[Full Name],0),"0000"),
", AuthorOrder: ",INDEX(AuthorList[Author Number],$A3923),"}")))</f>
        <v>#REF!</v>
      </c>
      <c r="K3923" t="e">
        <f>IF(INDEX(SamplingFeatures[Feature Code],$A3923)="","",
CONCATENATE("  - &amp;SamplingFeatureID",TEXT($A3923,"0000"),
" {","SamplingFeatureUUID:  ",CHAR(34),INDEX(SamplingFeatures[Sampling Feature UUID],$A3923),CHAR(34),
", SamplingFeatureTypeCV:  ",CHAR(34),INDEX(SamplingFeatures[Sampling Feature Type],$A3923),CHAR(34),
", SamplingFeatureCode:  ",CHAR(34),INDEX(SamplingFeatures[Feature Code],$A3923),CHAR(34),
", SamplingFeatureName:  ",CHAR(34),INDEX(SamplingFeatures[Feature Name],$A3923),CHAR(34),
", SamplingFeatureDescription:  ",CHAR(34),INDEX(SamplingFeatures[Feature Description],$A3923),CHAR(34),
", SamplingFeatureGeotypeCV:  ",CHAR(34),INDEX(SamplingFeatures[Feature Geo Type],$A3923),CHAR(34),
", FeatureGeometry:  ",CHAR(34),INDEX(SamplingFeatures[Feature Geometry],$A3923),CHAR(34),
", Elevation_m:  ",CHAR(34),INDEX(SamplingFeatures[Elevation_m],$A3923),CHAR(34),
", ElevationDatumCV:  ",CHAR(34),ElevationDatum,CHAR(34),"}"))</f>
        <v>#REF!</v>
      </c>
      <c r="L3923" t="e">
        <f>IF(INDEX(SamplingFeatures[Sampling Feature Type],$A3923)&lt;&gt;"Site","",
CONCATENATE("  - &amp;SiteID",TEXT(SUMPRODUCT(--($L$3:$L3922&lt;&gt;"")),"0000"),
" {","SamplingFeatureID:  *SamplingFeatureID",TEXT($A3923,"0000"),
", SiteTypeCV:  ",CHAR(34),INDEX(Sites[Site Type],$A3923),CHAR(34),
", Latitude:  ",INDEX(Sites[Latitude],$A3923),
", Longitude:  ",INDEX(Sites[Longitude],$A3923),
", SRSName:  ",CHAR(34),LatLonDatum,CHAR(34),"}"))</f>
        <v>#REF!</v>
      </c>
      <c r="M3923" t="e">
        <f>IF(INDEX(SamplingFeatures[Sampling Feature Type],$A3923)&lt;&gt;"Specimen","",
CONCATENATE("  - &amp;SpecimenID",TEXT(SUMPRODUCT(--($M$3:$M3922&lt;&gt;"")),"0000"),
" {","SamplingFeatureID:  *SamplingFeatureID",TEXT($A3923,"0000"),
", SpecimenTypeCV:  ",CHAR(34),INDEX(Specimens[Specimen Type],$A3923),CHAR(34),
", SpecimenMediumCV:  ",INDEX(Specimens[Specimen Medium],$A3923),
", IsFieldSpecimen:  ",CHAR(34),INDEX(Specimens[Is Field Specimen?],$A3923),CHAR(34),"}"))</f>
        <v>#REF!</v>
      </c>
      <c r="N3923" t="e">
        <f>IF(COUNTA(SpatialOffsets[])=0,"", IF(INDEX(SpatialOffsets[Spatial Offset Type],$A3923)="","",
CONCATENATE("  - &amp;SpatialOffsetID",TEXT($A3923,"0000"),
" {","SpatialOffsetTypeCV:  ",CHAR(34),INDEX(SpatialOffsets[Spatial Offset Type],$A3923),CHAR(34),
", Offset1Value:  ",INDEX(SpatialOffsets[Offset 1 Value],$A3923),
", Offset1UnitID:  ",CHAR(34),INDEX(SpatialOffsets[Offset 1 Unit],$A3923),CHAR(34),
", Offset2Value:  ",INDEX(SpatialOffsets[Offset 2 Value],$A3923),
", Offset2UnitID:  ",CHAR(34),INDEX(SpatialOffsets[Offset 2 Unit],$A3923),CHAR(34),
", Offset3Value:  ",INDEX(SpatialOffsets[Offset 3 Value],$A3923),
", Offset3UnitID:  ",CHAR(34),INDEX(SpatialOffsets[Offset 3 Unit],$A3923),CHAR(34),,"}")))</f>
        <v>#REF!</v>
      </c>
      <c r="O3923" t="e">
        <f>IF(COUNTA(RelatedFeatures[])=0,"", IF(INDEX(RelatedFeatures[First Sampling Feature Code],$A3923)="","",
CONCATENATE("  - &amp;RelationID",TEXT($A3923,"0000"),
" {","SamplingFeatureID:  *SamplingFeatureID",TEXT(MATCH(INDEX(RelatedFeatures[First Sampling Feature Code],$A3923),SamplingFeatures[Feature Code],0),"0000"),
", RelationshipTypeCV:  ",CHAR(34),INDEX(RelatedFeatures[Relationship Type],$A3923),CHAR(34),
", RelatedFeatureID: *SamplingFeatureID",TEXT(MATCH(INDEX(RelatedFeatures[Second Sampling Feature Code],$A3923),SamplingFeatures[Feature Code],0),"0000"),
", SpatialOffsetID:  ",IF(INDEX(RelatedFeatures[Offset Number],$A3923)="","",CONCATENATE("*SpatialOffsetID",TEXT(INDEX(RelatedFeatures[Offset Number],$A3923),"0000"))),"}")))</f>
        <v>#REF!</v>
      </c>
      <c r="P3923" t="e">
        <f>IF(INDEX(Methods[Method Type],$A3923)="","",
CONCATENATE("  - &amp;MethodID",TEXT($A3923,"0000"),
" {","MethodTypeCV:  ",CHAR(34),INDEX(Methods[Method Type],$A3923),CHAR(34),
", MethodCode:  ",CHAR(34),INDEX(Methods[Method Code],$A3923),CHAR(34),
", MethodName:  ",CHAR(34),INDEX(Methods[Method Name],$A3923),CHAR(34),
", MethodDescription:  ",CHAR(34),INDEX(Methods[Method Description],$A3923),CHAR(34),
", MethodLink:  ",CHAR(34),INDEX(Methods[Method Link],$A3923),CHAR(34),
", OrganizationID: *OrganizationID",TEXT(MATCH(INDEX(Methods[Organization Name],$A3923),Organizations[Organization Name],0),"0000"),"}"))</f>
        <v>#REF!</v>
      </c>
      <c r="Q3923" t="e">
        <f>IF(INDEX(Variables[Variable Type],$A3923)="","",
CONCATENATE("  - &amp;VariableID",TEXT($A3923,"0000"),
" {","VariableTypeCV:  ",CHAR(34),INDEX(Variables[Variable Type],$A3923),CHAR(34),
", VariableCode:  ",CHAR(34),INDEX(Variables[Variable Code],$A3923),CHAR(34),
", VariableNameCV:  ",CHAR(34),INDEX(Variables[Variable Name],$A3923),CHAR(34),
", VariableDefinition:  ",CHAR(34),INDEX(Variables[Variable Definition],$A3923),CHAR(34),
", SpecciationCV:  ",CHAR(34),INDEX(Variables[Speciation],$A3923),CHAR(34),
", NoDataValue:  ",CHAR(34),INDEX(Variables[No Data Value],$A3923),CHAR(34),"}"))</f>
        <v>#REF!</v>
      </c>
    </row>
    <row r="3924" spans="1:17" x14ac:dyDescent="0.25">
      <c r="A3924">
        <v>3921</v>
      </c>
      <c r="D3924" t="e">
        <f>IF(INDEX(People[First Name],$A3924)="","",
CONCATENATE("  - &amp;PersonID",TEXT($A3924,"0000"),
" {","PersonFirstName:  ",CHAR(34),INDEX(People[First Name],$A3924),CHAR(34),
", PersonMiddleName:  ",CHAR(34),INDEX(People[Middle Name],$A3924),CHAR(34),
", PersonLastName:  ",CHAR(34),INDEX(People[Last Name],$A3924),CHAR(34),"}"))</f>
        <v>#REF!</v>
      </c>
      <c r="E3924" t="e">
        <f>IF(INDEX(Organizations[Organization Type '[CV']],$A3924)="","",
CONCATENATE("  - &amp;OrganizationID",TEXT($A3924,"0000"),
" {","OrganizationTypeCV:  ",CHAR(34),INDEX(Organizations[Organization Type '[CV']],$A3924),CHAR(34),
", OrganizationCode:  ",CHAR(34),INDEX(Organizations[Organization Code],$A3924),CHAR(34),
", OrganizationName:  ",CHAR(34),INDEX(Organizations[Organization Name],$A3924),CHAR(34),
", OrganizationDescription:  ",CHAR(34),INDEX(Organizations[Organization Description],$A3924),CHAR(34),
", OrganizationLink:  ",CHAR(34),INDEX(Organizations[Organization Link],$A3924),CHAR(34),"}"))</f>
        <v>#REF!</v>
      </c>
      <c r="F3924" t="e">
        <f>IF(INDEX(People[First Name],$A3924)="","",
CONCATENATE("  - &amp;AffiliationID",TEXT($A3924,"0000"),
" {PersonID: *PersonID",TEXT($A3924,"0000"),
", OrganizationID: *OrganizationID",TEXT(MATCH(INDEX(People[Organization Name],$A3924),Organizations[Organization Name],0),"0000"),
", IsPrimaryOrganizationContact: , AffiliationStartDate: , AffiliationEndDate: , PrimaryPhone: ",
", PrimaryEmail: ",CHAR(34),INDEX(People[Primary Email],$A3924),CHAR(34),
", PrimaryAddress: ",CHAR(34),INDEX(People[Primary Address],$A3924),CHAR(34),
", PersonLink: }"))</f>
        <v>#REF!</v>
      </c>
      <c r="H3924" t="e">
        <f>IF(COUNTA(CitationInformation)=0,"",IF(INDEX(AuthorList[Author Name],$A3924)="","",
CONCATENATE("  - &amp;AuthorListID",TEXT($A3924,"0000"),
"  {CitationID: *CitationID0001",
", PersonID: *PersonID",TEXT(MATCH(INDEX(AuthorList[Author Name],$A3924),People[Full Name],0),"0000"),
", AuthorOrder: ",INDEX(AuthorList[Author Number],$A3924),"}")))</f>
        <v>#REF!</v>
      </c>
      <c r="K3924" t="e">
        <f>IF(INDEX(SamplingFeatures[Feature Code],$A3924)="","",
CONCATENATE("  - &amp;SamplingFeatureID",TEXT($A3924,"0000"),
" {","SamplingFeatureUUID:  ",CHAR(34),INDEX(SamplingFeatures[Sampling Feature UUID],$A3924),CHAR(34),
", SamplingFeatureTypeCV:  ",CHAR(34),INDEX(SamplingFeatures[Sampling Feature Type],$A3924),CHAR(34),
", SamplingFeatureCode:  ",CHAR(34),INDEX(SamplingFeatures[Feature Code],$A3924),CHAR(34),
", SamplingFeatureName:  ",CHAR(34),INDEX(SamplingFeatures[Feature Name],$A3924),CHAR(34),
", SamplingFeatureDescription:  ",CHAR(34),INDEX(SamplingFeatures[Feature Description],$A3924),CHAR(34),
", SamplingFeatureGeotypeCV:  ",CHAR(34),INDEX(SamplingFeatures[Feature Geo Type],$A3924),CHAR(34),
", FeatureGeometry:  ",CHAR(34),INDEX(SamplingFeatures[Feature Geometry],$A3924),CHAR(34),
", Elevation_m:  ",CHAR(34),INDEX(SamplingFeatures[Elevation_m],$A3924),CHAR(34),
", ElevationDatumCV:  ",CHAR(34),ElevationDatum,CHAR(34),"}"))</f>
        <v>#REF!</v>
      </c>
      <c r="L3924" t="e">
        <f>IF(INDEX(SamplingFeatures[Sampling Feature Type],$A3924)&lt;&gt;"Site","",
CONCATENATE("  - &amp;SiteID",TEXT(SUMPRODUCT(--($L$3:$L3923&lt;&gt;"")),"0000"),
" {","SamplingFeatureID:  *SamplingFeatureID",TEXT($A3924,"0000"),
", SiteTypeCV:  ",CHAR(34),INDEX(Sites[Site Type],$A3924),CHAR(34),
", Latitude:  ",INDEX(Sites[Latitude],$A3924),
", Longitude:  ",INDEX(Sites[Longitude],$A3924),
", SRSName:  ",CHAR(34),LatLonDatum,CHAR(34),"}"))</f>
        <v>#REF!</v>
      </c>
      <c r="M3924" t="e">
        <f>IF(INDEX(SamplingFeatures[Sampling Feature Type],$A3924)&lt;&gt;"Specimen","",
CONCATENATE("  - &amp;SpecimenID",TEXT(SUMPRODUCT(--($M$3:$M3923&lt;&gt;"")),"0000"),
" {","SamplingFeatureID:  *SamplingFeatureID",TEXT($A3924,"0000"),
", SpecimenTypeCV:  ",CHAR(34),INDEX(Specimens[Specimen Type],$A3924),CHAR(34),
", SpecimenMediumCV:  ",INDEX(Specimens[Specimen Medium],$A3924),
", IsFieldSpecimen:  ",CHAR(34),INDEX(Specimens[Is Field Specimen?],$A3924),CHAR(34),"}"))</f>
        <v>#REF!</v>
      </c>
      <c r="N3924" t="e">
        <f>IF(COUNTA(SpatialOffsets[])=0,"", IF(INDEX(SpatialOffsets[Spatial Offset Type],$A3924)="","",
CONCATENATE("  - &amp;SpatialOffsetID",TEXT($A3924,"0000"),
" {","SpatialOffsetTypeCV:  ",CHAR(34),INDEX(SpatialOffsets[Spatial Offset Type],$A3924),CHAR(34),
", Offset1Value:  ",INDEX(SpatialOffsets[Offset 1 Value],$A3924),
", Offset1UnitID:  ",CHAR(34),INDEX(SpatialOffsets[Offset 1 Unit],$A3924),CHAR(34),
", Offset2Value:  ",INDEX(SpatialOffsets[Offset 2 Value],$A3924),
", Offset2UnitID:  ",CHAR(34),INDEX(SpatialOffsets[Offset 2 Unit],$A3924),CHAR(34),
", Offset3Value:  ",INDEX(SpatialOffsets[Offset 3 Value],$A3924),
", Offset3UnitID:  ",CHAR(34),INDEX(SpatialOffsets[Offset 3 Unit],$A3924),CHAR(34),,"}")))</f>
        <v>#REF!</v>
      </c>
      <c r="O3924" t="e">
        <f>IF(COUNTA(RelatedFeatures[])=0,"", IF(INDEX(RelatedFeatures[First Sampling Feature Code],$A3924)="","",
CONCATENATE("  - &amp;RelationID",TEXT($A3924,"0000"),
" {","SamplingFeatureID:  *SamplingFeatureID",TEXT(MATCH(INDEX(RelatedFeatures[First Sampling Feature Code],$A3924),SamplingFeatures[Feature Code],0),"0000"),
", RelationshipTypeCV:  ",CHAR(34),INDEX(RelatedFeatures[Relationship Type],$A3924),CHAR(34),
", RelatedFeatureID: *SamplingFeatureID",TEXT(MATCH(INDEX(RelatedFeatures[Second Sampling Feature Code],$A3924),SamplingFeatures[Feature Code],0),"0000"),
", SpatialOffsetID:  ",IF(INDEX(RelatedFeatures[Offset Number],$A3924)="","",CONCATENATE("*SpatialOffsetID",TEXT(INDEX(RelatedFeatures[Offset Number],$A3924),"0000"))),"}")))</f>
        <v>#REF!</v>
      </c>
      <c r="P3924" t="e">
        <f>IF(INDEX(Methods[Method Type],$A3924)="","",
CONCATENATE("  - &amp;MethodID",TEXT($A3924,"0000"),
" {","MethodTypeCV:  ",CHAR(34),INDEX(Methods[Method Type],$A3924),CHAR(34),
", MethodCode:  ",CHAR(34),INDEX(Methods[Method Code],$A3924),CHAR(34),
", MethodName:  ",CHAR(34),INDEX(Methods[Method Name],$A3924),CHAR(34),
", MethodDescription:  ",CHAR(34),INDEX(Methods[Method Description],$A3924),CHAR(34),
", MethodLink:  ",CHAR(34),INDEX(Methods[Method Link],$A3924),CHAR(34),
", OrganizationID: *OrganizationID",TEXT(MATCH(INDEX(Methods[Organization Name],$A3924),Organizations[Organization Name],0),"0000"),"}"))</f>
        <v>#REF!</v>
      </c>
      <c r="Q3924" t="e">
        <f>IF(INDEX(Variables[Variable Type],$A3924)="","",
CONCATENATE("  - &amp;VariableID",TEXT($A3924,"0000"),
" {","VariableTypeCV:  ",CHAR(34),INDEX(Variables[Variable Type],$A3924),CHAR(34),
", VariableCode:  ",CHAR(34),INDEX(Variables[Variable Code],$A3924),CHAR(34),
", VariableNameCV:  ",CHAR(34),INDEX(Variables[Variable Name],$A3924),CHAR(34),
", VariableDefinition:  ",CHAR(34),INDEX(Variables[Variable Definition],$A3924),CHAR(34),
", SpecciationCV:  ",CHAR(34),INDEX(Variables[Speciation],$A3924),CHAR(34),
", NoDataValue:  ",CHAR(34),INDEX(Variables[No Data Value],$A3924),CHAR(34),"}"))</f>
        <v>#REF!</v>
      </c>
    </row>
    <row r="3925" spans="1:17" x14ac:dyDescent="0.25">
      <c r="A3925">
        <v>3922</v>
      </c>
      <c r="D3925" t="e">
        <f>IF(INDEX(People[First Name],$A3925)="","",
CONCATENATE("  - &amp;PersonID",TEXT($A3925,"0000"),
" {","PersonFirstName:  ",CHAR(34),INDEX(People[First Name],$A3925),CHAR(34),
", PersonMiddleName:  ",CHAR(34),INDEX(People[Middle Name],$A3925),CHAR(34),
", PersonLastName:  ",CHAR(34),INDEX(People[Last Name],$A3925),CHAR(34),"}"))</f>
        <v>#REF!</v>
      </c>
      <c r="E3925" t="e">
        <f>IF(INDEX(Organizations[Organization Type '[CV']],$A3925)="","",
CONCATENATE("  - &amp;OrganizationID",TEXT($A3925,"0000"),
" {","OrganizationTypeCV:  ",CHAR(34),INDEX(Organizations[Organization Type '[CV']],$A3925),CHAR(34),
", OrganizationCode:  ",CHAR(34),INDEX(Organizations[Organization Code],$A3925),CHAR(34),
", OrganizationName:  ",CHAR(34),INDEX(Organizations[Organization Name],$A3925),CHAR(34),
", OrganizationDescription:  ",CHAR(34),INDEX(Organizations[Organization Description],$A3925),CHAR(34),
", OrganizationLink:  ",CHAR(34),INDEX(Organizations[Organization Link],$A3925),CHAR(34),"}"))</f>
        <v>#REF!</v>
      </c>
      <c r="F3925" t="e">
        <f>IF(INDEX(People[First Name],$A3925)="","",
CONCATENATE("  - &amp;AffiliationID",TEXT($A3925,"0000"),
" {PersonID: *PersonID",TEXT($A3925,"0000"),
", OrganizationID: *OrganizationID",TEXT(MATCH(INDEX(People[Organization Name],$A3925),Organizations[Organization Name],0),"0000"),
", IsPrimaryOrganizationContact: , AffiliationStartDate: , AffiliationEndDate: , PrimaryPhone: ",
", PrimaryEmail: ",CHAR(34),INDEX(People[Primary Email],$A3925),CHAR(34),
", PrimaryAddress: ",CHAR(34),INDEX(People[Primary Address],$A3925),CHAR(34),
", PersonLink: }"))</f>
        <v>#REF!</v>
      </c>
      <c r="H3925" t="e">
        <f>IF(COUNTA(CitationInformation)=0,"",IF(INDEX(AuthorList[Author Name],$A3925)="","",
CONCATENATE("  - &amp;AuthorListID",TEXT($A3925,"0000"),
"  {CitationID: *CitationID0001",
", PersonID: *PersonID",TEXT(MATCH(INDEX(AuthorList[Author Name],$A3925),People[Full Name],0),"0000"),
", AuthorOrder: ",INDEX(AuthorList[Author Number],$A3925),"}")))</f>
        <v>#REF!</v>
      </c>
      <c r="K3925" t="e">
        <f>IF(INDEX(SamplingFeatures[Feature Code],$A3925)="","",
CONCATENATE("  - &amp;SamplingFeatureID",TEXT($A3925,"0000"),
" {","SamplingFeatureUUID:  ",CHAR(34),INDEX(SamplingFeatures[Sampling Feature UUID],$A3925),CHAR(34),
", SamplingFeatureTypeCV:  ",CHAR(34),INDEX(SamplingFeatures[Sampling Feature Type],$A3925),CHAR(34),
", SamplingFeatureCode:  ",CHAR(34),INDEX(SamplingFeatures[Feature Code],$A3925),CHAR(34),
", SamplingFeatureName:  ",CHAR(34),INDEX(SamplingFeatures[Feature Name],$A3925),CHAR(34),
", SamplingFeatureDescription:  ",CHAR(34),INDEX(SamplingFeatures[Feature Description],$A3925),CHAR(34),
", SamplingFeatureGeotypeCV:  ",CHAR(34),INDEX(SamplingFeatures[Feature Geo Type],$A3925),CHAR(34),
", FeatureGeometry:  ",CHAR(34),INDEX(SamplingFeatures[Feature Geometry],$A3925),CHAR(34),
", Elevation_m:  ",CHAR(34),INDEX(SamplingFeatures[Elevation_m],$A3925),CHAR(34),
", ElevationDatumCV:  ",CHAR(34),ElevationDatum,CHAR(34),"}"))</f>
        <v>#REF!</v>
      </c>
      <c r="L3925" t="e">
        <f>IF(INDEX(SamplingFeatures[Sampling Feature Type],$A3925)&lt;&gt;"Site","",
CONCATENATE("  - &amp;SiteID",TEXT(SUMPRODUCT(--($L$3:$L3924&lt;&gt;"")),"0000"),
" {","SamplingFeatureID:  *SamplingFeatureID",TEXT($A3925,"0000"),
", SiteTypeCV:  ",CHAR(34),INDEX(Sites[Site Type],$A3925),CHAR(34),
", Latitude:  ",INDEX(Sites[Latitude],$A3925),
", Longitude:  ",INDEX(Sites[Longitude],$A3925),
", SRSName:  ",CHAR(34),LatLonDatum,CHAR(34),"}"))</f>
        <v>#REF!</v>
      </c>
      <c r="M3925" t="e">
        <f>IF(INDEX(SamplingFeatures[Sampling Feature Type],$A3925)&lt;&gt;"Specimen","",
CONCATENATE("  - &amp;SpecimenID",TEXT(SUMPRODUCT(--($M$3:$M3924&lt;&gt;"")),"0000"),
" {","SamplingFeatureID:  *SamplingFeatureID",TEXT($A3925,"0000"),
", SpecimenTypeCV:  ",CHAR(34),INDEX(Specimens[Specimen Type],$A3925),CHAR(34),
", SpecimenMediumCV:  ",INDEX(Specimens[Specimen Medium],$A3925),
", IsFieldSpecimen:  ",CHAR(34),INDEX(Specimens[Is Field Specimen?],$A3925),CHAR(34),"}"))</f>
        <v>#REF!</v>
      </c>
      <c r="N3925" t="e">
        <f>IF(COUNTA(SpatialOffsets[])=0,"", IF(INDEX(SpatialOffsets[Spatial Offset Type],$A3925)="","",
CONCATENATE("  - &amp;SpatialOffsetID",TEXT($A3925,"0000"),
" {","SpatialOffsetTypeCV:  ",CHAR(34),INDEX(SpatialOffsets[Spatial Offset Type],$A3925),CHAR(34),
", Offset1Value:  ",INDEX(SpatialOffsets[Offset 1 Value],$A3925),
", Offset1UnitID:  ",CHAR(34),INDEX(SpatialOffsets[Offset 1 Unit],$A3925),CHAR(34),
", Offset2Value:  ",INDEX(SpatialOffsets[Offset 2 Value],$A3925),
", Offset2UnitID:  ",CHAR(34),INDEX(SpatialOffsets[Offset 2 Unit],$A3925),CHAR(34),
", Offset3Value:  ",INDEX(SpatialOffsets[Offset 3 Value],$A3925),
", Offset3UnitID:  ",CHAR(34),INDEX(SpatialOffsets[Offset 3 Unit],$A3925),CHAR(34),,"}")))</f>
        <v>#REF!</v>
      </c>
      <c r="O3925" t="e">
        <f>IF(COUNTA(RelatedFeatures[])=0,"", IF(INDEX(RelatedFeatures[First Sampling Feature Code],$A3925)="","",
CONCATENATE("  - &amp;RelationID",TEXT($A3925,"0000"),
" {","SamplingFeatureID:  *SamplingFeatureID",TEXT(MATCH(INDEX(RelatedFeatures[First Sampling Feature Code],$A3925),SamplingFeatures[Feature Code],0),"0000"),
", RelationshipTypeCV:  ",CHAR(34),INDEX(RelatedFeatures[Relationship Type],$A3925),CHAR(34),
", RelatedFeatureID: *SamplingFeatureID",TEXT(MATCH(INDEX(RelatedFeatures[Second Sampling Feature Code],$A3925),SamplingFeatures[Feature Code],0),"0000"),
", SpatialOffsetID:  ",IF(INDEX(RelatedFeatures[Offset Number],$A3925)="","",CONCATENATE("*SpatialOffsetID",TEXT(INDEX(RelatedFeatures[Offset Number],$A3925),"0000"))),"}")))</f>
        <v>#REF!</v>
      </c>
      <c r="P3925" t="e">
        <f>IF(INDEX(Methods[Method Type],$A3925)="","",
CONCATENATE("  - &amp;MethodID",TEXT($A3925,"0000"),
" {","MethodTypeCV:  ",CHAR(34),INDEX(Methods[Method Type],$A3925),CHAR(34),
", MethodCode:  ",CHAR(34),INDEX(Methods[Method Code],$A3925),CHAR(34),
", MethodName:  ",CHAR(34),INDEX(Methods[Method Name],$A3925),CHAR(34),
", MethodDescription:  ",CHAR(34),INDEX(Methods[Method Description],$A3925),CHAR(34),
", MethodLink:  ",CHAR(34),INDEX(Methods[Method Link],$A3925),CHAR(34),
", OrganizationID: *OrganizationID",TEXT(MATCH(INDEX(Methods[Organization Name],$A3925),Organizations[Organization Name],0),"0000"),"}"))</f>
        <v>#REF!</v>
      </c>
      <c r="Q3925" t="e">
        <f>IF(INDEX(Variables[Variable Type],$A3925)="","",
CONCATENATE("  - &amp;VariableID",TEXT($A3925,"0000"),
" {","VariableTypeCV:  ",CHAR(34),INDEX(Variables[Variable Type],$A3925),CHAR(34),
", VariableCode:  ",CHAR(34),INDEX(Variables[Variable Code],$A3925),CHAR(34),
", VariableNameCV:  ",CHAR(34),INDEX(Variables[Variable Name],$A3925),CHAR(34),
", VariableDefinition:  ",CHAR(34),INDEX(Variables[Variable Definition],$A3925),CHAR(34),
", SpecciationCV:  ",CHAR(34),INDEX(Variables[Speciation],$A3925),CHAR(34),
", NoDataValue:  ",CHAR(34),INDEX(Variables[No Data Value],$A3925),CHAR(34),"}"))</f>
        <v>#REF!</v>
      </c>
    </row>
    <row r="3926" spans="1:17" x14ac:dyDescent="0.25">
      <c r="A3926">
        <v>3923</v>
      </c>
      <c r="D3926" t="e">
        <f>IF(INDEX(People[First Name],$A3926)="","",
CONCATENATE("  - &amp;PersonID",TEXT($A3926,"0000"),
" {","PersonFirstName:  ",CHAR(34),INDEX(People[First Name],$A3926),CHAR(34),
", PersonMiddleName:  ",CHAR(34),INDEX(People[Middle Name],$A3926),CHAR(34),
", PersonLastName:  ",CHAR(34),INDEX(People[Last Name],$A3926),CHAR(34),"}"))</f>
        <v>#REF!</v>
      </c>
      <c r="E3926" t="e">
        <f>IF(INDEX(Organizations[Organization Type '[CV']],$A3926)="","",
CONCATENATE("  - &amp;OrganizationID",TEXT($A3926,"0000"),
" {","OrganizationTypeCV:  ",CHAR(34),INDEX(Organizations[Organization Type '[CV']],$A3926),CHAR(34),
", OrganizationCode:  ",CHAR(34),INDEX(Organizations[Organization Code],$A3926),CHAR(34),
", OrganizationName:  ",CHAR(34),INDEX(Organizations[Organization Name],$A3926),CHAR(34),
", OrganizationDescription:  ",CHAR(34),INDEX(Organizations[Organization Description],$A3926),CHAR(34),
", OrganizationLink:  ",CHAR(34),INDEX(Organizations[Organization Link],$A3926),CHAR(34),"}"))</f>
        <v>#REF!</v>
      </c>
      <c r="F3926" t="e">
        <f>IF(INDEX(People[First Name],$A3926)="","",
CONCATENATE("  - &amp;AffiliationID",TEXT($A3926,"0000"),
" {PersonID: *PersonID",TEXT($A3926,"0000"),
", OrganizationID: *OrganizationID",TEXT(MATCH(INDEX(People[Organization Name],$A3926),Organizations[Organization Name],0),"0000"),
", IsPrimaryOrganizationContact: , AffiliationStartDate: , AffiliationEndDate: , PrimaryPhone: ",
", PrimaryEmail: ",CHAR(34),INDEX(People[Primary Email],$A3926),CHAR(34),
", PrimaryAddress: ",CHAR(34),INDEX(People[Primary Address],$A3926),CHAR(34),
", PersonLink: }"))</f>
        <v>#REF!</v>
      </c>
      <c r="H3926" t="e">
        <f>IF(COUNTA(CitationInformation)=0,"",IF(INDEX(AuthorList[Author Name],$A3926)="","",
CONCATENATE("  - &amp;AuthorListID",TEXT($A3926,"0000"),
"  {CitationID: *CitationID0001",
", PersonID: *PersonID",TEXT(MATCH(INDEX(AuthorList[Author Name],$A3926),People[Full Name],0),"0000"),
", AuthorOrder: ",INDEX(AuthorList[Author Number],$A3926),"}")))</f>
        <v>#REF!</v>
      </c>
      <c r="K3926" t="e">
        <f>IF(INDEX(SamplingFeatures[Feature Code],$A3926)="","",
CONCATENATE("  - &amp;SamplingFeatureID",TEXT($A3926,"0000"),
" {","SamplingFeatureUUID:  ",CHAR(34),INDEX(SamplingFeatures[Sampling Feature UUID],$A3926),CHAR(34),
", SamplingFeatureTypeCV:  ",CHAR(34),INDEX(SamplingFeatures[Sampling Feature Type],$A3926),CHAR(34),
", SamplingFeatureCode:  ",CHAR(34),INDEX(SamplingFeatures[Feature Code],$A3926),CHAR(34),
", SamplingFeatureName:  ",CHAR(34),INDEX(SamplingFeatures[Feature Name],$A3926),CHAR(34),
", SamplingFeatureDescription:  ",CHAR(34),INDEX(SamplingFeatures[Feature Description],$A3926),CHAR(34),
", SamplingFeatureGeotypeCV:  ",CHAR(34),INDEX(SamplingFeatures[Feature Geo Type],$A3926),CHAR(34),
", FeatureGeometry:  ",CHAR(34),INDEX(SamplingFeatures[Feature Geometry],$A3926),CHAR(34),
", Elevation_m:  ",CHAR(34),INDEX(SamplingFeatures[Elevation_m],$A3926),CHAR(34),
", ElevationDatumCV:  ",CHAR(34),ElevationDatum,CHAR(34),"}"))</f>
        <v>#REF!</v>
      </c>
      <c r="L3926" t="e">
        <f>IF(INDEX(SamplingFeatures[Sampling Feature Type],$A3926)&lt;&gt;"Site","",
CONCATENATE("  - &amp;SiteID",TEXT(SUMPRODUCT(--($L$3:$L3925&lt;&gt;"")),"0000"),
" {","SamplingFeatureID:  *SamplingFeatureID",TEXT($A3926,"0000"),
", SiteTypeCV:  ",CHAR(34),INDEX(Sites[Site Type],$A3926),CHAR(34),
", Latitude:  ",INDEX(Sites[Latitude],$A3926),
", Longitude:  ",INDEX(Sites[Longitude],$A3926),
", SRSName:  ",CHAR(34),LatLonDatum,CHAR(34),"}"))</f>
        <v>#REF!</v>
      </c>
      <c r="M3926" t="e">
        <f>IF(INDEX(SamplingFeatures[Sampling Feature Type],$A3926)&lt;&gt;"Specimen","",
CONCATENATE("  - &amp;SpecimenID",TEXT(SUMPRODUCT(--($M$3:$M3925&lt;&gt;"")),"0000"),
" {","SamplingFeatureID:  *SamplingFeatureID",TEXT($A3926,"0000"),
", SpecimenTypeCV:  ",CHAR(34),INDEX(Specimens[Specimen Type],$A3926),CHAR(34),
", SpecimenMediumCV:  ",INDEX(Specimens[Specimen Medium],$A3926),
", IsFieldSpecimen:  ",CHAR(34),INDEX(Specimens[Is Field Specimen?],$A3926),CHAR(34),"}"))</f>
        <v>#REF!</v>
      </c>
      <c r="N3926" t="e">
        <f>IF(COUNTA(SpatialOffsets[])=0,"", IF(INDEX(SpatialOffsets[Spatial Offset Type],$A3926)="","",
CONCATENATE("  - &amp;SpatialOffsetID",TEXT($A3926,"0000"),
" {","SpatialOffsetTypeCV:  ",CHAR(34),INDEX(SpatialOffsets[Spatial Offset Type],$A3926),CHAR(34),
", Offset1Value:  ",INDEX(SpatialOffsets[Offset 1 Value],$A3926),
", Offset1UnitID:  ",CHAR(34),INDEX(SpatialOffsets[Offset 1 Unit],$A3926),CHAR(34),
", Offset2Value:  ",INDEX(SpatialOffsets[Offset 2 Value],$A3926),
", Offset2UnitID:  ",CHAR(34),INDEX(SpatialOffsets[Offset 2 Unit],$A3926),CHAR(34),
", Offset3Value:  ",INDEX(SpatialOffsets[Offset 3 Value],$A3926),
", Offset3UnitID:  ",CHAR(34),INDEX(SpatialOffsets[Offset 3 Unit],$A3926),CHAR(34),,"}")))</f>
        <v>#REF!</v>
      </c>
      <c r="O3926" t="e">
        <f>IF(COUNTA(RelatedFeatures[])=0,"", IF(INDEX(RelatedFeatures[First Sampling Feature Code],$A3926)="","",
CONCATENATE("  - &amp;RelationID",TEXT($A3926,"0000"),
" {","SamplingFeatureID:  *SamplingFeatureID",TEXT(MATCH(INDEX(RelatedFeatures[First Sampling Feature Code],$A3926),SamplingFeatures[Feature Code],0),"0000"),
", RelationshipTypeCV:  ",CHAR(34),INDEX(RelatedFeatures[Relationship Type],$A3926),CHAR(34),
", RelatedFeatureID: *SamplingFeatureID",TEXT(MATCH(INDEX(RelatedFeatures[Second Sampling Feature Code],$A3926),SamplingFeatures[Feature Code],0),"0000"),
", SpatialOffsetID:  ",IF(INDEX(RelatedFeatures[Offset Number],$A3926)="","",CONCATENATE("*SpatialOffsetID",TEXT(INDEX(RelatedFeatures[Offset Number],$A3926),"0000"))),"}")))</f>
        <v>#REF!</v>
      </c>
      <c r="P3926" t="e">
        <f>IF(INDEX(Methods[Method Type],$A3926)="","",
CONCATENATE("  - &amp;MethodID",TEXT($A3926,"0000"),
" {","MethodTypeCV:  ",CHAR(34),INDEX(Methods[Method Type],$A3926),CHAR(34),
", MethodCode:  ",CHAR(34),INDEX(Methods[Method Code],$A3926),CHAR(34),
", MethodName:  ",CHAR(34),INDEX(Methods[Method Name],$A3926),CHAR(34),
", MethodDescription:  ",CHAR(34),INDEX(Methods[Method Description],$A3926),CHAR(34),
", MethodLink:  ",CHAR(34),INDEX(Methods[Method Link],$A3926),CHAR(34),
", OrganizationID: *OrganizationID",TEXT(MATCH(INDEX(Methods[Organization Name],$A3926),Organizations[Organization Name],0),"0000"),"}"))</f>
        <v>#REF!</v>
      </c>
      <c r="Q3926" t="e">
        <f>IF(INDEX(Variables[Variable Type],$A3926)="","",
CONCATENATE("  - &amp;VariableID",TEXT($A3926,"0000"),
" {","VariableTypeCV:  ",CHAR(34),INDEX(Variables[Variable Type],$A3926),CHAR(34),
", VariableCode:  ",CHAR(34),INDEX(Variables[Variable Code],$A3926),CHAR(34),
", VariableNameCV:  ",CHAR(34),INDEX(Variables[Variable Name],$A3926),CHAR(34),
", VariableDefinition:  ",CHAR(34),INDEX(Variables[Variable Definition],$A3926),CHAR(34),
", SpecciationCV:  ",CHAR(34),INDEX(Variables[Speciation],$A3926),CHAR(34),
", NoDataValue:  ",CHAR(34),INDEX(Variables[No Data Value],$A3926),CHAR(34),"}"))</f>
        <v>#REF!</v>
      </c>
    </row>
    <row r="3927" spans="1:17" x14ac:dyDescent="0.25">
      <c r="A3927">
        <v>3924</v>
      </c>
      <c r="D3927" t="e">
        <f>IF(INDEX(People[First Name],$A3927)="","",
CONCATENATE("  - &amp;PersonID",TEXT($A3927,"0000"),
" {","PersonFirstName:  ",CHAR(34),INDEX(People[First Name],$A3927),CHAR(34),
", PersonMiddleName:  ",CHAR(34),INDEX(People[Middle Name],$A3927),CHAR(34),
", PersonLastName:  ",CHAR(34),INDEX(People[Last Name],$A3927),CHAR(34),"}"))</f>
        <v>#REF!</v>
      </c>
      <c r="E3927" t="e">
        <f>IF(INDEX(Organizations[Organization Type '[CV']],$A3927)="","",
CONCATENATE("  - &amp;OrganizationID",TEXT($A3927,"0000"),
" {","OrganizationTypeCV:  ",CHAR(34),INDEX(Organizations[Organization Type '[CV']],$A3927),CHAR(34),
", OrganizationCode:  ",CHAR(34),INDEX(Organizations[Organization Code],$A3927),CHAR(34),
", OrganizationName:  ",CHAR(34),INDEX(Organizations[Organization Name],$A3927),CHAR(34),
", OrganizationDescription:  ",CHAR(34),INDEX(Organizations[Organization Description],$A3927),CHAR(34),
", OrganizationLink:  ",CHAR(34),INDEX(Organizations[Organization Link],$A3927),CHAR(34),"}"))</f>
        <v>#REF!</v>
      </c>
      <c r="F3927" t="e">
        <f>IF(INDEX(People[First Name],$A3927)="","",
CONCATENATE("  - &amp;AffiliationID",TEXT($A3927,"0000"),
" {PersonID: *PersonID",TEXT($A3927,"0000"),
", OrganizationID: *OrganizationID",TEXT(MATCH(INDEX(People[Organization Name],$A3927),Organizations[Organization Name],0),"0000"),
", IsPrimaryOrganizationContact: , AffiliationStartDate: , AffiliationEndDate: , PrimaryPhone: ",
", PrimaryEmail: ",CHAR(34),INDEX(People[Primary Email],$A3927),CHAR(34),
", PrimaryAddress: ",CHAR(34),INDEX(People[Primary Address],$A3927),CHAR(34),
", PersonLink: }"))</f>
        <v>#REF!</v>
      </c>
      <c r="H3927" t="e">
        <f>IF(COUNTA(CitationInformation)=0,"",IF(INDEX(AuthorList[Author Name],$A3927)="","",
CONCATENATE("  - &amp;AuthorListID",TEXT($A3927,"0000"),
"  {CitationID: *CitationID0001",
", PersonID: *PersonID",TEXT(MATCH(INDEX(AuthorList[Author Name],$A3927),People[Full Name],0),"0000"),
", AuthorOrder: ",INDEX(AuthorList[Author Number],$A3927),"}")))</f>
        <v>#REF!</v>
      </c>
      <c r="K3927" t="e">
        <f>IF(INDEX(SamplingFeatures[Feature Code],$A3927)="","",
CONCATENATE("  - &amp;SamplingFeatureID",TEXT($A3927,"0000"),
" {","SamplingFeatureUUID:  ",CHAR(34),INDEX(SamplingFeatures[Sampling Feature UUID],$A3927),CHAR(34),
", SamplingFeatureTypeCV:  ",CHAR(34),INDEX(SamplingFeatures[Sampling Feature Type],$A3927),CHAR(34),
", SamplingFeatureCode:  ",CHAR(34),INDEX(SamplingFeatures[Feature Code],$A3927),CHAR(34),
", SamplingFeatureName:  ",CHAR(34),INDEX(SamplingFeatures[Feature Name],$A3927),CHAR(34),
", SamplingFeatureDescription:  ",CHAR(34),INDEX(SamplingFeatures[Feature Description],$A3927),CHAR(34),
", SamplingFeatureGeotypeCV:  ",CHAR(34),INDEX(SamplingFeatures[Feature Geo Type],$A3927),CHAR(34),
", FeatureGeometry:  ",CHAR(34),INDEX(SamplingFeatures[Feature Geometry],$A3927),CHAR(34),
", Elevation_m:  ",CHAR(34),INDEX(SamplingFeatures[Elevation_m],$A3927),CHAR(34),
", ElevationDatumCV:  ",CHAR(34),ElevationDatum,CHAR(34),"}"))</f>
        <v>#REF!</v>
      </c>
      <c r="L3927" t="e">
        <f>IF(INDEX(SamplingFeatures[Sampling Feature Type],$A3927)&lt;&gt;"Site","",
CONCATENATE("  - &amp;SiteID",TEXT(SUMPRODUCT(--($L$3:$L3926&lt;&gt;"")),"0000"),
" {","SamplingFeatureID:  *SamplingFeatureID",TEXT($A3927,"0000"),
", SiteTypeCV:  ",CHAR(34),INDEX(Sites[Site Type],$A3927),CHAR(34),
", Latitude:  ",INDEX(Sites[Latitude],$A3927),
", Longitude:  ",INDEX(Sites[Longitude],$A3927),
", SRSName:  ",CHAR(34),LatLonDatum,CHAR(34),"}"))</f>
        <v>#REF!</v>
      </c>
      <c r="M3927" t="e">
        <f>IF(INDEX(SamplingFeatures[Sampling Feature Type],$A3927)&lt;&gt;"Specimen","",
CONCATENATE("  - &amp;SpecimenID",TEXT(SUMPRODUCT(--($M$3:$M3926&lt;&gt;"")),"0000"),
" {","SamplingFeatureID:  *SamplingFeatureID",TEXT($A3927,"0000"),
", SpecimenTypeCV:  ",CHAR(34),INDEX(Specimens[Specimen Type],$A3927),CHAR(34),
", SpecimenMediumCV:  ",INDEX(Specimens[Specimen Medium],$A3927),
", IsFieldSpecimen:  ",CHAR(34),INDEX(Specimens[Is Field Specimen?],$A3927),CHAR(34),"}"))</f>
        <v>#REF!</v>
      </c>
      <c r="N3927" t="e">
        <f>IF(COUNTA(SpatialOffsets[])=0,"", IF(INDEX(SpatialOffsets[Spatial Offset Type],$A3927)="","",
CONCATENATE("  - &amp;SpatialOffsetID",TEXT($A3927,"0000"),
" {","SpatialOffsetTypeCV:  ",CHAR(34),INDEX(SpatialOffsets[Spatial Offset Type],$A3927),CHAR(34),
", Offset1Value:  ",INDEX(SpatialOffsets[Offset 1 Value],$A3927),
", Offset1UnitID:  ",CHAR(34),INDEX(SpatialOffsets[Offset 1 Unit],$A3927),CHAR(34),
", Offset2Value:  ",INDEX(SpatialOffsets[Offset 2 Value],$A3927),
", Offset2UnitID:  ",CHAR(34),INDEX(SpatialOffsets[Offset 2 Unit],$A3927),CHAR(34),
", Offset3Value:  ",INDEX(SpatialOffsets[Offset 3 Value],$A3927),
", Offset3UnitID:  ",CHAR(34),INDEX(SpatialOffsets[Offset 3 Unit],$A3927),CHAR(34),,"}")))</f>
        <v>#REF!</v>
      </c>
      <c r="O3927" t="e">
        <f>IF(COUNTA(RelatedFeatures[])=0,"", IF(INDEX(RelatedFeatures[First Sampling Feature Code],$A3927)="","",
CONCATENATE("  - &amp;RelationID",TEXT($A3927,"0000"),
" {","SamplingFeatureID:  *SamplingFeatureID",TEXT(MATCH(INDEX(RelatedFeatures[First Sampling Feature Code],$A3927),SamplingFeatures[Feature Code],0),"0000"),
", RelationshipTypeCV:  ",CHAR(34),INDEX(RelatedFeatures[Relationship Type],$A3927),CHAR(34),
", RelatedFeatureID: *SamplingFeatureID",TEXT(MATCH(INDEX(RelatedFeatures[Second Sampling Feature Code],$A3927),SamplingFeatures[Feature Code],0),"0000"),
", SpatialOffsetID:  ",IF(INDEX(RelatedFeatures[Offset Number],$A3927)="","",CONCATENATE("*SpatialOffsetID",TEXT(INDEX(RelatedFeatures[Offset Number],$A3927),"0000"))),"}")))</f>
        <v>#REF!</v>
      </c>
      <c r="P3927" t="e">
        <f>IF(INDEX(Methods[Method Type],$A3927)="","",
CONCATENATE("  - &amp;MethodID",TEXT($A3927,"0000"),
" {","MethodTypeCV:  ",CHAR(34),INDEX(Methods[Method Type],$A3927),CHAR(34),
", MethodCode:  ",CHAR(34),INDEX(Methods[Method Code],$A3927),CHAR(34),
", MethodName:  ",CHAR(34),INDEX(Methods[Method Name],$A3927),CHAR(34),
", MethodDescription:  ",CHAR(34),INDEX(Methods[Method Description],$A3927),CHAR(34),
", MethodLink:  ",CHAR(34),INDEX(Methods[Method Link],$A3927),CHAR(34),
", OrganizationID: *OrganizationID",TEXT(MATCH(INDEX(Methods[Organization Name],$A3927),Organizations[Organization Name],0),"0000"),"}"))</f>
        <v>#REF!</v>
      </c>
      <c r="Q3927" t="e">
        <f>IF(INDEX(Variables[Variable Type],$A3927)="","",
CONCATENATE("  - &amp;VariableID",TEXT($A3927,"0000"),
" {","VariableTypeCV:  ",CHAR(34),INDEX(Variables[Variable Type],$A3927),CHAR(34),
", VariableCode:  ",CHAR(34),INDEX(Variables[Variable Code],$A3927),CHAR(34),
", VariableNameCV:  ",CHAR(34),INDEX(Variables[Variable Name],$A3927),CHAR(34),
", VariableDefinition:  ",CHAR(34),INDEX(Variables[Variable Definition],$A3927),CHAR(34),
", SpecciationCV:  ",CHAR(34),INDEX(Variables[Speciation],$A3927),CHAR(34),
", NoDataValue:  ",CHAR(34),INDEX(Variables[No Data Value],$A3927),CHAR(34),"}"))</f>
        <v>#REF!</v>
      </c>
    </row>
    <row r="3928" spans="1:17" x14ac:dyDescent="0.25">
      <c r="A3928">
        <v>3925</v>
      </c>
      <c r="D3928" t="e">
        <f>IF(INDEX(People[First Name],$A3928)="","",
CONCATENATE("  - &amp;PersonID",TEXT($A3928,"0000"),
" {","PersonFirstName:  ",CHAR(34),INDEX(People[First Name],$A3928),CHAR(34),
", PersonMiddleName:  ",CHAR(34),INDEX(People[Middle Name],$A3928),CHAR(34),
", PersonLastName:  ",CHAR(34),INDEX(People[Last Name],$A3928),CHAR(34),"}"))</f>
        <v>#REF!</v>
      </c>
      <c r="E3928" t="e">
        <f>IF(INDEX(Organizations[Organization Type '[CV']],$A3928)="","",
CONCATENATE("  - &amp;OrganizationID",TEXT($A3928,"0000"),
" {","OrganizationTypeCV:  ",CHAR(34),INDEX(Organizations[Organization Type '[CV']],$A3928),CHAR(34),
", OrganizationCode:  ",CHAR(34),INDEX(Organizations[Organization Code],$A3928),CHAR(34),
", OrganizationName:  ",CHAR(34),INDEX(Organizations[Organization Name],$A3928),CHAR(34),
", OrganizationDescription:  ",CHAR(34),INDEX(Organizations[Organization Description],$A3928),CHAR(34),
", OrganizationLink:  ",CHAR(34),INDEX(Organizations[Organization Link],$A3928),CHAR(34),"}"))</f>
        <v>#REF!</v>
      </c>
      <c r="F3928" t="e">
        <f>IF(INDEX(People[First Name],$A3928)="","",
CONCATENATE("  - &amp;AffiliationID",TEXT($A3928,"0000"),
" {PersonID: *PersonID",TEXT($A3928,"0000"),
", OrganizationID: *OrganizationID",TEXT(MATCH(INDEX(People[Organization Name],$A3928),Organizations[Organization Name],0),"0000"),
", IsPrimaryOrganizationContact: , AffiliationStartDate: , AffiliationEndDate: , PrimaryPhone: ",
", PrimaryEmail: ",CHAR(34),INDEX(People[Primary Email],$A3928),CHAR(34),
", PrimaryAddress: ",CHAR(34),INDEX(People[Primary Address],$A3928),CHAR(34),
", PersonLink: }"))</f>
        <v>#REF!</v>
      </c>
      <c r="H3928" t="e">
        <f>IF(COUNTA(CitationInformation)=0,"",IF(INDEX(AuthorList[Author Name],$A3928)="","",
CONCATENATE("  - &amp;AuthorListID",TEXT($A3928,"0000"),
"  {CitationID: *CitationID0001",
", PersonID: *PersonID",TEXT(MATCH(INDEX(AuthorList[Author Name],$A3928),People[Full Name],0),"0000"),
", AuthorOrder: ",INDEX(AuthorList[Author Number],$A3928),"}")))</f>
        <v>#REF!</v>
      </c>
      <c r="K3928" t="e">
        <f>IF(INDEX(SamplingFeatures[Feature Code],$A3928)="","",
CONCATENATE("  - &amp;SamplingFeatureID",TEXT($A3928,"0000"),
" {","SamplingFeatureUUID:  ",CHAR(34),INDEX(SamplingFeatures[Sampling Feature UUID],$A3928),CHAR(34),
", SamplingFeatureTypeCV:  ",CHAR(34),INDEX(SamplingFeatures[Sampling Feature Type],$A3928),CHAR(34),
", SamplingFeatureCode:  ",CHAR(34),INDEX(SamplingFeatures[Feature Code],$A3928),CHAR(34),
", SamplingFeatureName:  ",CHAR(34),INDEX(SamplingFeatures[Feature Name],$A3928),CHAR(34),
", SamplingFeatureDescription:  ",CHAR(34),INDEX(SamplingFeatures[Feature Description],$A3928),CHAR(34),
", SamplingFeatureGeotypeCV:  ",CHAR(34),INDEX(SamplingFeatures[Feature Geo Type],$A3928),CHAR(34),
", FeatureGeometry:  ",CHAR(34),INDEX(SamplingFeatures[Feature Geometry],$A3928),CHAR(34),
", Elevation_m:  ",CHAR(34),INDEX(SamplingFeatures[Elevation_m],$A3928),CHAR(34),
", ElevationDatumCV:  ",CHAR(34),ElevationDatum,CHAR(34),"}"))</f>
        <v>#REF!</v>
      </c>
      <c r="L3928" t="e">
        <f>IF(INDEX(SamplingFeatures[Sampling Feature Type],$A3928)&lt;&gt;"Site","",
CONCATENATE("  - &amp;SiteID",TEXT(SUMPRODUCT(--($L$3:$L3927&lt;&gt;"")),"0000"),
" {","SamplingFeatureID:  *SamplingFeatureID",TEXT($A3928,"0000"),
", SiteTypeCV:  ",CHAR(34),INDEX(Sites[Site Type],$A3928),CHAR(34),
", Latitude:  ",INDEX(Sites[Latitude],$A3928),
", Longitude:  ",INDEX(Sites[Longitude],$A3928),
", SRSName:  ",CHAR(34),LatLonDatum,CHAR(34),"}"))</f>
        <v>#REF!</v>
      </c>
      <c r="M3928" t="e">
        <f>IF(INDEX(SamplingFeatures[Sampling Feature Type],$A3928)&lt;&gt;"Specimen","",
CONCATENATE("  - &amp;SpecimenID",TEXT(SUMPRODUCT(--($M$3:$M3927&lt;&gt;"")),"0000"),
" {","SamplingFeatureID:  *SamplingFeatureID",TEXT($A3928,"0000"),
", SpecimenTypeCV:  ",CHAR(34),INDEX(Specimens[Specimen Type],$A3928),CHAR(34),
", SpecimenMediumCV:  ",INDEX(Specimens[Specimen Medium],$A3928),
", IsFieldSpecimen:  ",CHAR(34),INDEX(Specimens[Is Field Specimen?],$A3928),CHAR(34),"}"))</f>
        <v>#REF!</v>
      </c>
      <c r="N3928" t="e">
        <f>IF(COUNTA(SpatialOffsets[])=0,"", IF(INDEX(SpatialOffsets[Spatial Offset Type],$A3928)="","",
CONCATENATE("  - &amp;SpatialOffsetID",TEXT($A3928,"0000"),
" {","SpatialOffsetTypeCV:  ",CHAR(34),INDEX(SpatialOffsets[Spatial Offset Type],$A3928),CHAR(34),
", Offset1Value:  ",INDEX(SpatialOffsets[Offset 1 Value],$A3928),
", Offset1UnitID:  ",CHAR(34),INDEX(SpatialOffsets[Offset 1 Unit],$A3928),CHAR(34),
", Offset2Value:  ",INDEX(SpatialOffsets[Offset 2 Value],$A3928),
", Offset2UnitID:  ",CHAR(34),INDEX(SpatialOffsets[Offset 2 Unit],$A3928),CHAR(34),
", Offset3Value:  ",INDEX(SpatialOffsets[Offset 3 Value],$A3928),
", Offset3UnitID:  ",CHAR(34),INDEX(SpatialOffsets[Offset 3 Unit],$A3928),CHAR(34),,"}")))</f>
        <v>#REF!</v>
      </c>
      <c r="O3928" t="e">
        <f>IF(COUNTA(RelatedFeatures[])=0,"", IF(INDEX(RelatedFeatures[First Sampling Feature Code],$A3928)="","",
CONCATENATE("  - &amp;RelationID",TEXT($A3928,"0000"),
" {","SamplingFeatureID:  *SamplingFeatureID",TEXT(MATCH(INDEX(RelatedFeatures[First Sampling Feature Code],$A3928),SamplingFeatures[Feature Code],0),"0000"),
", RelationshipTypeCV:  ",CHAR(34),INDEX(RelatedFeatures[Relationship Type],$A3928),CHAR(34),
", RelatedFeatureID: *SamplingFeatureID",TEXT(MATCH(INDEX(RelatedFeatures[Second Sampling Feature Code],$A3928),SamplingFeatures[Feature Code],0),"0000"),
", SpatialOffsetID:  ",IF(INDEX(RelatedFeatures[Offset Number],$A3928)="","",CONCATENATE("*SpatialOffsetID",TEXT(INDEX(RelatedFeatures[Offset Number],$A3928),"0000"))),"}")))</f>
        <v>#REF!</v>
      </c>
      <c r="P3928" t="e">
        <f>IF(INDEX(Methods[Method Type],$A3928)="","",
CONCATENATE("  - &amp;MethodID",TEXT($A3928,"0000"),
" {","MethodTypeCV:  ",CHAR(34),INDEX(Methods[Method Type],$A3928),CHAR(34),
", MethodCode:  ",CHAR(34),INDEX(Methods[Method Code],$A3928),CHAR(34),
", MethodName:  ",CHAR(34),INDEX(Methods[Method Name],$A3928),CHAR(34),
", MethodDescription:  ",CHAR(34),INDEX(Methods[Method Description],$A3928),CHAR(34),
", MethodLink:  ",CHAR(34),INDEX(Methods[Method Link],$A3928),CHAR(34),
", OrganizationID: *OrganizationID",TEXT(MATCH(INDEX(Methods[Organization Name],$A3928),Organizations[Organization Name],0),"0000"),"}"))</f>
        <v>#REF!</v>
      </c>
      <c r="Q3928" t="e">
        <f>IF(INDEX(Variables[Variable Type],$A3928)="","",
CONCATENATE("  - &amp;VariableID",TEXT($A3928,"0000"),
" {","VariableTypeCV:  ",CHAR(34),INDEX(Variables[Variable Type],$A3928),CHAR(34),
", VariableCode:  ",CHAR(34),INDEX(Variables[Variable Code],$A3928),CHAR(34),
", VariableNameCV:  ",CHAR(34),INDEX(Variables[Variable Name],$A3928),CHAR(34),
", VariableDefinition:  ",CHAR(34),INDEX(Variables[Variable Definition],$A3928),CHAR(34),
", SpecciationCV:  ",CHAR(34),INDEX(Variables[Speciation],$A3928),CHAR(34),
", NoDataValue:  ",CHAR(34),INDEX(Variables[No Data Value],$A3928),CHAR(34),"}"))</f>
        <v>#REF!</v>
      </c>
    </row>
    <row r="3929" spans="1:17" x14ac:dyDescent="0.25">
      <c r="A3929">
        <v>3926</v>
      </c>
      <c r="D3929" t="e">
        <f>IF(INDEX(People[First Name],$A3929)="","",
CONCATENATE("  - &amp;PersonID",TEXT($A3929,"0000"),
" {","PersonFirstName:  ",CHAR(34),INDEX(People[First Name],$A3929),CHAR(34),
", PersonMiddleName:  ",CHAR(34),INDEX(People[Middle Name],$A3929),CHAR(34),
", PersonLastName:  ",CHAR(34),INDEX(People[Last Name],$A3929),CHAR(34),"}"))</f>
        <v>#REF!</v>
      </c>
      <c r="E3929" t="e">
        <f>IF(INDEX(Organizations[Organization Type '[CV']],$A3929)="","",
CONCATENATE("  - &amp;OrganizationID",TEXT($A3929,"0000"),
" {","OrganizationTypeCV:  ",CHAR(34),INDEX(Organizations[Organization Type '[CV']],$A3929),CHAR(34),
", OrganizationCode:  ",CHAR(34),INDEX(Organizations[Organization Code],$A3929),CHAR(34),
", OrganizationName:  ",CHAR(34),INDEX(Organizations[Organization Name],$A3929),CHAR(34),
", OrganizationDescription:  ",CHAR(34),INDEX(Organizations[Organization Description],$A3929),CHAR(34),
", OrganizationLink:  ",CHAR(34),INDEX(Organizations[Organization Link],$A3929),CHAR(34),"}"))</f>
        <v>#REF!</v>
      </c>
      <c r="F3929" t="e">
        <f>IF(INDEX(People[First Name],$A3929)="","",
CONCATENATE("  - &amp;AffiliationID",TEXT($A3929,"0000"),
" {PersonID: *PersonID",TEXT($A3929,"0000"),
", OrganizationID: *OrganizationID",TEXT(MATCH(INDEX(People[Organization Name],$A3929),Organizations[Organization Name],0),"0000"),
", IsPrimaryOrganizationContact: , AffiliationStartDate: , AffiliationEndDate: , PrimaryPhone: ",
", PrimaryEmail: ",CHAR(34),INDEX(People[Primary Email],$A3929),CHAR(34),
", PrimaryAddress: ",CHAR(34),INDEX(People[Primary Address],$A3929),CHAR(34),
", PersonLink: }"))</f>
        <v>#REF!</v>
      </c>
      <c r="H3929" t="e">
        <f>IF(COUNTA(CitationInformation)=0,"",IF(INDEX(AuthorList[Author Name],$A3929)="","",
CONCATENATE("  - &amp;AuthorListID",TEXT($A3929,"0000"),
"  {CitationID: *CitationID0001",
", PersonID: *PersonID",TEXT(MATCH(INDEX(AuthorList[Author Name],$A3929),People[Full Name],0),"0000"),
", AuthorOrder: ",INDEX(AuthorList[Author Number],$A3929),"}")))</f>
        <v>#REF!</v>
      </c>
      <c r="K3929" t="e">
        <f>IF(INDEX(SamplingFeatures[Feature Code],$A3929)="","",
CONCATENATE("  - &amp;SamplingFeatureID",TEXT($A3929,"0000"),
" {","SamplingFeatureUUID:  ",CHAR(34),INDEX(SamplingFeatures[Sampling Feature UUID],$A3929),CHAR(34),
", SamplingFeatureTypeCV:  ",CHAR(34),INDEX(SamplingFeatures[Sampling Feature Type],$A3929),CHAR(34),
", SamplingFeatureCode:  ",CHAR(34),INDEX(SamplingFeatures[Feature Code],$A3929),CHAR(34),
", SamplingFeatureName:  ",CHAR(34),INDEX(SamplingFeatures[Feature Name],$A3929),CHAR(34),
", SamplingFeatureDescription:  ",CHAR(34),INDEX(SamplingFeatures[Feature Description],$A3929),CHAR(34),
", SamplingFeatureGeotypeCV:  ",CHAR(34),INDEX(SamplingFeatures[Feature Geo Type],$A3929),CHAR(34),
", FeatureGeometry:  ",CHAR(34),INDEX(SamplingFeatures[Feature Geometry],$A3929),CHAR(34),
", Elevation_m:  ",CHAR(34),INDEX(SamplingFeatures[Elevation_m],$A3929),CHAR(34),
", ElevationDatumCV:  ",CHAR(34),ElevationDatum,CHAR(34),"}"))</f>
        <v>#REF!</v>
      </c>
      <c r="L3929" t="e">
        <f>IF(INDEX(SamplingFeatures[Sampling Feature Type],$A3929)&lt;&gt;"Site","",
CONCATENATE("  - &amp;SiteID",TEXT(SUMPRODUCT(--($L$3:$L3928&lt;&gt;"")),"0000"),
" {","SamplingFeatureID:  *SamplingFeatureID",TEXT($A3929,"0000"),
", SiteTypeCV:  ",CHAR(34),INDEX(Sites[Site Type],$A3929),CHAR(34),
", Latitude:  ",INDEX(Sites[Latitude],$A3929),
", Longitude:  ",INDEX(Sites[Longitude],$A3929),
", SRSName:  ",CHAR(34),LatLonDatum,CHAR(34),"}"))</f>
        <v>#REF!</v>
      </c>
      <c r="M3929" t="e">
        <f>IF(INDEX(SamplingFeatures[Sampling Feature Type],$A3929)&lt;&gt;"Specimen","",
CONCATENATE("  - &amp;SpecimenID",TEXT(SUMPRODUCT(--($M$3:$M3928&lt;&gt;"")),"0000"),
" {","SamplingFeatureID:  *SamplingFeatureID",TEXT($A3929,"0000"),
", SpecimenTypeCV:  ",CHAR(34),INDEX(Specimens[Specimen Type],$A3929),CHAR(34),
", SpecimenMediumCV:  ",INDEX(Specimens[Specimen Medium],$A3929),
", IsFieldSpecimen:  ",CHAR(34),INDEX(Specimens[Is Field Specimen?],$A3929),CHAR(34),"}"))</f>
        <v>#REF!</v>
      </c>
      <c r="N3929" t="e">
        <f>IF(COUNTA(SpatialOffsets[])=0,"", IF(INDEX(SpatialOffsets[Spatial Offset Type],$A3929)="","",
CONCATENATE("  - &amp;SpatialOffsetID",TEXT($A3929,"0000"),
" {","SpatialOffsetTypeCV:  ",CHAR(34),INDEX(SpatialOffsets[Spatial Offset Type],$A3929),CHAR(34),
", Offset1Value:  ",INDEX(SpatialOffsets[Offset 1 Value],$A3929),
", Offset1UnitID:  ",CHAR(34),INDEX(SpatialOffsets[Offset 1 Unit],$A3929),CHAR(34),
", Offset2Value:  ",INDEX(SpatialOffsets[Offset 2 Value],$A3929),
", Offset2UnitID:  ",CHAR(34),INDEX(SpatialOffsets[Offset 2 Unit],$A3929),CHAR(34),
", Offset3Value:  ",INDEX(SpatialOffsets[Offset 3 Value],$A3929),
", Offset3UnitID:  ",CHAR(34),INDEX(SpatialOffsets[Offset 3 Unit],$A3929),CHAR(34),,"}")))</f>
        <v>#REF!</v>
      </c>
      <c r="O3929" t="e">
        <f>IF(COUNTA(RelatedFeatures[])=0,"", IF(INDEX(RelatedFeatures[First Sampling Feature Code],$A3929)="","",
CONCATENATE("  - &amp;RelationID",TEXT($A3929,"0000"),
" {","SamplingFeatureID:  *SamplingFeatureID",TEXT(MATCH(INDEX(RelatedFeatures[First Sampling Feature Code],$A3929),SamplingFeatures[Feature Code],0),"0000"),
", RelationshipTypeCV:  ",CHAR(34),INDEX(RelatedFeatures[Relationship Type],$A3929),CHAR(34),
", RelatedFeatureID: *SamplingFeatureID",TEXT(MATCH(INDEX(RelatedFeatures[Second Sampling Feature Code],$A3929),SamplingFeatures[Feature Code],0),"0000"),
", SpatialOffsetID:  ",IF(INDEX(RelatedFeatures[Offset Number],$A3929)="","",CONCATENATE("*SpatialOffsetID",TEXT(INDEX(RelatedFeatures[Offset Number],$A3929),"0000"))),"}")))</f>
        <v>#REF!</v>
      </c>
      <c r="P3929" t="e">
        <f>IF(INDEX(Methods[Method Type],$A3929)="","",
CONCATENATE("  - &amp;MethodID",TEXT($A3929,"0000"),
" {","MethodTypeCV:  ",CHAR(34),INDEX(Methods[Method Type],$A3929),CHAR(34),
", MethodCode:  ",CHAR(34),INDEX(Methods[Method Code],$A3929),CHAR(34),
", MethodName:  ",CHAR(34),INDEX(Methods[Method Name],$A3929),CHAR(34),
", MethodDescription:  ",CHAR(34),INDEX(Methods[Method Description],$A3929),CHAR(34),
", MethodLink:  ",CHAR(34),INDEX(Methods[Method Link],$A3929),CHAR(34),
", OrganizationID: *OrganizationID",TEXT(MATCH(INDEX(Methods[Organization Name],$A3929),Organizations[Organization Name],0),"0000"),"}"))</f>
        <v>#REF!</v>
      </c>
      <c r="Q3929" t="e">
        <f>IF(INDEX(Variables[Variable Type],$A3929)="","",
CONCATENATE("  - &amp;VariableID",TEXT($A3929,"0000"),
" {","VariableTypeCV:  ",CHAR(34),INDEX(Variables[Variable Type],$A3929),CHAR(34),
", VariableCode:  ",CHAR(34),INDEX(Variables[Variable Code],$A3929),CHAR(34),
", VariableNameCV:  ",CHAR(34),INDEX(Variables[Variable Name],$A3929),CHAR(34),
", VariableDefinition:  ",CHAR(34),INDEX(Variables[Variable Definition],$A3929),CHAR(34),
", SpecciationCV:  ",CHAR(34),INDEX(Variables[Speciation],$A3929),CHAR(34),
", NoDataValue:  ",CHAR(34),INDEX(Variables[No Data Value],$A3929),CHAR(34),"}"))</f>
        <v>#REF!</v>
      </c>
    </row>
    <row r="3930" spans="1:17" x14ac:dyDescent="0.25">
      <c r="A3930">
        <v>3927</v>
      </c>
      <c r="D3930" t="e">
        <f>IF(INDEX(People[First Name],$A3930)="","",
CONCATENATE("  - &amp;PersonID",TEXT($A3930,"0000"),
" {","PersonFirstName:  ",CHAR(34),INDEX(People[First Name],$A3930),CHAR(34),
", PersonMiddleName:  ",CHAR(34),INDEX(People[Middle Name],$A3930),CHAR(34),
", PersonLastName:  ",CHAR(34),INDEX(People[Last Name],$A3930),CHAR(34),"}"))</f>
        <v>#REF!</v>
      </c>
      <c r="E3930" t="e">
        <f>IF(INDEX(Organizations[Organization Type '[CV']],$A3930)="","",
CONCATENATE("  - &amp;OrganizationID",TEXT($A3930,"0000"),
" {","OrganizationTypeCV:  ",CHAR(34),INDEX(Organizations[Organization Type '[CV']],$A3930),CHAR(34),
", OrganizationCode:  ",CHAR(34),INDEX(Organizations[Organization Code],$A3930),CHAR(34),
", OrganizationName:  ",CHAR(34),INDEX(Organizations[Organization Name],$A3930),CHAR(34),
", OrganizationDescription:  ",CHAR(34),INDEX(Organizations[Organization Description],$A3930),CHAR(34),
", OrganizationLink:  ",CHAR(34),INDEX(Organizations[Organization Link],$A3930),CHAR(34),"}"))</f>
        <v>#REF!</v>
      </c>
      <c r="F3930" t="e">
        <f>IF(INDEX(People[First Name],$A3930)="","",
CONCATENATE("  - &amp;AffiliationID",TEXT($A3930,"0000"),
" {PersonID: *PersonID",TEXT($A3930,"0000"),
", OrganizationID: *OrganizationID",TEXT(MATCH(INDEX(People[Organization Name],$A3930),Organizations[Organization Name],0),"0000"),
", IsPrimaryOrganizationContact: , AffiliationStartDate: , AffiliationEndDate: , PrimaryPhone: ",
", PrimaryEmail: ",CHAR(34),INDEX(People[Primary Email],$A3930),CHAR(34),
", PrimaryAddress: ",CHAR(34),INDEX(People[Primary Address],$A3930),CHAR(34),
", PersonLink: }"))</f>
        <v>#REF!</v>
      </c>
      <c r="H3930" t="e">
        <f>IF(COUNTA(CitationInformation)=0,"",IF(INDEX(AuthorList[Author Name],$A3930)="","",
CONCATENATE("  - &amp;AuthorListID",TEXT($A3930,"0000"),
"  {CitationID: *CitationID0001",
", PersonID: *PersonID",TEXT(MATCH(INDEX(AuthorList[Author Name],$A3930),People[Full Name],0),"0000"),
", AuthorOrder: ",INDEX(AuthorList[Author Number],$A3930),"}")))</f>
        <v>#REF!</v>
      </c>
      <c r="K3930" t="e">
        <f>IF(INDEX(SamplingFeatures[Feature Code],$A3930)="","",
CONCATENATE("  - &amp;SamplingFeatureID",TEXT($A3930,"0000"),
" {","SamplingFeatureUUID:  ",CHAR(34),INDEX(SamplingFeatures[Sampling Feature UUID],$A3930),CHAR(34),
", SamplingFeatureTypeCV:  ",CHAR(34),INDEX(SamplingFeatures[Sampling Feature Type],$A3930),CHAR(34),
", SamplingFeatureCode:  ",CHAR(34),INDEX(SamplingFeatures[Feature Code],$A3930),CHAR(34),
", SamplingFeatureName:  ",CHAR(34),INDEX(SamplingFeatures[Feature Name],$A3930),CHAR(34),
", SamplingFeatureDescription:  ",CHAR(34),INDEX(SamplingFeatures[Feature Description],$A3930),CHAR(34),
", SamplingFeatureGeotypeCV:  ",CHAR(34),INDEX(SamplingFeatures[Feature Geo Type],$A3930),CHAR(34),
", FeatureGeometry:  ",CHAR(34),INDEX(SamplingFeatures[Feature Geometry],$A3930),CHAR(34),
", Elevation_m:  ",CHAR(34),INDEX(SamplingFeatures[Elevation_m],$A3930),CHAR(34),
", ElevationDatumCV:  ",CHAR(34),ElevationDatum,CHAR(34),"}"))</f>
        <v>#REF!</v>
      </c>
      <c r="L3930" t="e">
        <f>IF(INDEX(SamplingFeatures[Sampling Feature Type],$A3930)&lt;&gt;"Site","",
CONCATENATE("  - &amp;SiteID",TEXT(SUMPRODUCT(--($L$3:$L3929&lt;&gt;"")),"0000"),
" {","SamplingFeatureID:  *SamplingFeatureID",TEXT($A3930,"0000"),
", SiteTypeCV:  ",CHAR(34),INDEX(Sites[Site Type],$A3930),CHAR(34),
", Latitude:  ",INDEX(Sites[Latitude],$A3930),
", Longitude:  ",INDEX(Sites[Longitude],$A3930),
", SRSName:  ",CHAR(34),LatLonDatum,CHAR(34),"}"))</f>
        <v>#REF!</v>
      </c>
      <c r="M3930" t="e">
        <f>IF(INDEX(SamplingFeatures[Sampling Feature Type],$A3930)&lt;&gt;"Specimen","",
CONCATENATE("  - &amp;SpecimenID",TEXT(SUMPRODUCT(--($M$3:$M3929&lt;&gt;"")),"0000"),
" {","SamplingFeatureID:  *SamplingFeatureID",TEXT($A3930,"0000"),
", SpecimenTypeCV:  ",CHAR(34),INDEX(Specimens[Specimen Type],$A3930),CHAR(34),
", SpecimenMediumCV:  ",INDEX(Specimens[Specimen Medium],$A3930),
", IsFieldSpecimen:  ",CHAR(34),INDEX(Specimens[Is Field Specimen?],$A3930),CHAR(34),"}"))</f>
        <v>#REF!</v>
      </c>
      <c r="N3930" t="e">
        <f>IF(COUNTA(SpatialOffsets[])=0,"", IF(INDEX(SpatialOffsets[Spatial Offset Type],$A3930)="","",
CONCATENATE("  - &amp;SpatialOffsetID",TEXT($A3930,"0000"),
" {","SpatialOffsetTypeCV:  ",CHAR(34),INDEX(SpatialOffsets[Spatial Offset Type],$A3930),CHAR(34),
", Offset1Value:  ",INDEX(SpatialOffsets[Offset 1 Value],$A3930),
", Offset1UnitID:  ",CHAR(34),INDEX(SpatialOffsets[Offset 1 Unit],$A3930),CHAR(34),
", Offset2Value:  ",INDEX(SpatialOffsets[Offset 2 Value],$A3930),
", Offset2UnitID:  ",CHAR(34),INDEX(SpatialOffsets[Offset 2 Unit],$A3930),CHAR(34),
", Offset3Value:  ",INDEX(SpatialOffsets[Offset 3 Value],$A3930),
", Offset3UnitID:  ",CHAR(34),INDEX(SpatialOffsets[Offset 3 Unit],$A3930),CHAR(34),,"}")))</f>
        <v>#REF!</v>
      </c>
      <c r="O3930" t="e">
        <f>IF(COUNTA(RelatedFeatures[])=0,"", IF(INDEX(RelatedFeatures[First Sampling Feature Code],$A3930)="","",
CONCATENATE("  - &amp;RelationID",TEXT($A3930,"0000"),
" {","SamplingFeatureID:  *SamplingFeatureID",TEXT(MATCH(INDEX(RelatedFeatures[First Sampling Feature Code],$A3930),SamplingFeatures[Feature Code],0),"0000"),
", RelationshipTypeCV:  ",CHAR(34),INDEX(RelatedFeatures[Relationship Type],$A3930),CHAR(34),
", RelatedFeatureID: *SamplingFeatureID",TEXT(MATCH(INDEX(RelatedFeatures[Second Sampling Feature Code],$A3930),SamplingFeatures[Feature Code],0),"0000"),
", SpatialOffsetID:  ",IF(INDEX(RelatedFeatures[Offset Number],$A3930)="","",CONCATENATE("*SpatialOffsetID",TEXT(INDEX(RelatedFeatures[Offset Number],$A3930),"0000"))),"}")))</f>
        <v>#REF!</v>
      </c>
      <c r="P3930" t="e">
        <f>IF(INDEX(Methods[Method Type],$A3930)="","",
CONCATENATE("  - &amp;MethodID",TEXT($A3930,"0000"),
" {","MethodTypeCV:  ",CHAR(34),INDEX(Methods[Method Type],$A3930),CHAR(34),
", MethodCode:  ",CHAR(34),INDEX(Methods[Method Code],$A3930),CHAR(34),
", MethodName:  ",CHAR(34),INDEX(Methods[Method Name],$A3930),CHAR(34),
", MethodDescription:  ",CHAR(34),INDEX(Methods[Method Description],$A3930),CHAR(34),
", MethodLink:  ",CHAR(34),INDEX(Methods[Method Link],$A3930),CHAR(34),
", OrganizationID: *OrganizationID",TEXT(MATCH(INDEX(Methods[Organization Name],$A3930),Organizations[Organization Name],0),"0000"),"}"))</f>
        <v>#REF!</v>
      </c>
      <c r="Q3930" t="e">
        <f>IF(INDEX(Variables[Variable Type],$A3930)="","",
CONCATENATE("  - &amp;VariableID",TEXT($A3930,"0000"),
" {","VariableTypeCV:  ",CHAR(34),INDEX(Variables[Variable Type],$A3930),CHAR(34),
", VariableCode:  ",CHAR(34),INDEX(Variables[Variable Code],$A3930),CHAR(34),
", VariableNameCV:  ",CHAR(34),INDEX(Variables[Variable Name],$A3930),CHAR(34),
", VariableDefinition:  ",CHAR(34),INDEX(Variables[Variable Definition],$A3930),CHAR(34),
", SpecciationCV:  ",CHAR(34),INDEX(Variables[Speciation],$A3930),CHAR(34),
", NoDataValue:  ",CHAR(34),INDEX(Variables[No Data Value],$A3930),CHAR(34),"}"))</f>
        <v>#REF!</v>
      </c>
    </row>
    <row r="3931" spans="1:17" x14ac:dyDescent="0.25">
      <c r="A3931">
        <v>3928</v>
      </c>
      <c r="D3931" t="e">
        <f>IF(INDEX(People[First Name],$A3931)="","",
CONCATENATE("  - &amp;PersonID",TEXT($A3931,"0000"),
" {","PersonFirstName:  ",CHAR(34),INDEX(People[First Name],$A3931),CHAR(34),
", PersonMiddleName:  ",CHAR(34),INDEX(People[Middle Name],$A3931),CHAR(34),
", PersonLastName:  ",CHAR(34),INDEX(People[Last Name],$A3931),CHAR(34),"}"))</f>
        <v>#REF!</v>
      </c>
      <c r="E3931" t="e">
        <f>IF(INDEX(Organizations[Organization Type '[CV']],$A3931)="","",
CONCATENATE("  - &amp;OrganizationID",TEXT($A3931,"0000"),
" {","OrganizationTypeCV:  ",CHAR(34),INDEX(Organizations[Organization Type '[CV']],$A3931),CHAR(34),
", OrganizationCode:  ",CHAR(34),INDEX(Organizations[Organization Code],$A3931),CHAR(34),
", OrganizationName:  ",CHAR(34),INDEX(Organizations[Organization Name],$A3931),CHAR(34),
", OrganizationDescription:  ",CHAR(34),INDEX(Organizations[Organization Description],$A3931),CHAR(34),
", OrganizationLink:  ",CHAR(34),INDEX(Organizations[Organization Link],$A3931),CHAR(34),"}"))</f>
        <v>#REF!</v>
      </c>
      <c r="F3931" t="e">
        <f>IF(INDEX(People[First Name],$A3931)="","",
CONCATENATE("  - &amp;AffiliationID",TEXT($A3931,"0000"),
" {PersonID: *PersonID",TEXT($A3931,"0000"),
", OrganizationID: *OrganizationID",TEXT(MATCH(INDEX(People[Organization Name],$A3931),Organizations[Organization Name],0),"0000"),
", IsPrimaryOrganizationContact: , AffiliationStartDate: , AffiliationEndDate: , PrimaryPhone: ",
", PrimaryEmail: ",CHAR(34),INDEX(People[Primary Email],$A3931),CHAR(34),
", PrimaryAddress: ",CHAR(34),INDEX(People[Primary Address],$A3931),CHAR(34),
", PersonLink: }"))</f>
        <v>#REF!</v>
      </c>
      <c r="H3931" t="e">
        <f>IF(COUNTA(CitationInformation)=0,"",IF(INDEX(AuthorList[Author Name],$A3931)="","",
CONCATENATE("  - &amp;AuthorListID",TEXT($A3931,"0000"),
"  {CitationID: *CitationID0001",
", PersonID: *PersonID",TEXT(MATCH(INDEX(AuthorList[Author Name],$A3931),People[Full Name],0),"0000"),
", AuthorOrder: ",INDEX(AuthorList[Author Number],$A3931),"}")))</f>
        <v>#REF!</v>
      </c>
      <c r="K3931" t="e">
        <f>IF(INDEX(SamplingFeatures[Feature Code],$A3931)="","",
CONCATENATE("  - &amp;SamplingFeatureID",TEXT($A3931,"0000"),
" {","SamplingFeatureUUID:  ",CHAR(34),INDEX(SamplingFeatures[Sampling Feature UUID],$A3931),CHAR(34),
", SamplingFeatureTypeCV:  ",CHAR(34),INDEX(SamplingFeatures[Sampling Feature Type],$A3931),CHAR(34),
", SamplingFeatureCode:  ",CHAR(34),INDEX(SamplingFeatures[Feature Code],$A3931),CHAR(34),
", SamplingFeatureName:  ",CHAR(34),INDEX(SamplingFeatures[Feature Name],$A3931),CHAR(34),
", SamplingFeatureDescription:  ",CHAR(34),INDEX(SamplingFeatures[Feature Description],$A3931),CHAR(34),
", SamplingFeatureGeotypeCV:  ",CHAR(34),INDEX(SamplingFeatures[Feature Geo Type],$A3931),CHAR(34),
", FeatureGeometry:  ",CHAR(34),INDEX(SamplingFeatures[Feature Geometry],$A3931),CHAR(34),
", Elevation_m:  ",CHAR(34),INDEX(SamplingFeatures[Elevation_m],$A3931),CHAR(34),
", ElevationDatumCV:  ",CHAR(34),ElevationDatum,CHAR(34),"}"))</f>
        <v>#REF!</v>
      </c>
      <c r="L3931" t="e">
        <f>IF(INDEX(SamplingFeatures[Sampling Feature Type],$A3931)&lt;&gt;"Site","",
CONCATENATE("  - &amp;SiteID",TEXT(SUMPRODUCT(--($L$3:$L3930&lt;&gt;"")),"0000"),
" {","SamplingFeatureID:  *SamplingFeatureID",TEXT($A3931,"0000"),
", SiteTypeCV:  ",CHAR(34),INDEX(Sites[Site Type],$A3931),CHAR(34),
", Latitude:  ",INDEX(Sites[Latitude],$A3931),
", Longitude:  ",INDEX(Sites[Longitude],$A3931),
", SRSName:  ",CHAR(34),LatLonDatum,CHAR(34),"}"))</f>
        <v>#REF!</v>
      </c>
      <c r="M3931" t="e">
        <f>IF(INDEX(SamplingFeatures[Sampling Feature Type],$A3931)&lt;&gt;"Specimen","",
CONCATENATE("  - &amp;SpecimenID",TEXT(SUMPRODUCT(--($M$3:$M3930&lt;&gt;"")),"0000"),
" {","SamplingFeatureID:  *SamplingFeatureID",TEXT($A3931,"0000"),
", SpecimenTypeCV:  ",CHAR(34),INDEX(Specimens[Specimen Type],$A3931),CHAR(34),
", SpecimenMediumCV:  ",INDEX(Specimens[Specimen Medium],$A3931),
", IsFieldSpecimen:  ",CHAR(34),INDEX(Specimens[Is Field Specimen?],$A3931),CHAR(34),"}"))</f>
        <v>#REF!</v>
      </c>
      <c r="N3931" t="e">
        <f>IF(COUNTA(SpatialOffsets[])=0,"", IF(INDEX(SpatialOffsets[Spatial Offset Type],$A3931)="","",
CONCATENATE("  - &amp;SpatialOffsetID",TEXT($A3931,"0000"),
" {","SpatialOffsetTypeCV:  ",CHAR(34),INDEX(SpatialOffsets[Spatial Offset Type],$A3931),CHAR(34),
", Offset1Value:  ",INDEX(SpatialOffsets[Offset 1 Value],$A3931),
", Offset1UnitID:  ",CHAR(34),INDEX(SpatialOffsets[Offset 1 Unit],$A3931),CHAR(34),
", Offset2Value:  ",INDEX(SpatialOffsets[Offset 2 Value],$A3931),
", Offset2UnitID:  ",CHAR(34),INDEX(SpatialOffsets[Offset 2 Unit],$A3931),CHAR(34),
", Offset3Value:  ",INDEX(SpatialOffsets[Offset 3 Value],$A3931),
", Offset3UnitID:  ",CHAR(34),INDEX(SpatialOffsets[Offset 3 Unit],$A3931),CHAR(34),,"}")))</f>
        <v>#REF!</v>
      </c>
      <c r="O3931" t="e">
        <f>IF(COUNTA(RelatedFeatures[])=0,"", IF(INDEX(RelatedFeatures[First Sampling Feature Code],$A3931)="","",
CONCATENATE("  - &amp;RelationID",TEXT($A3931,"0000"),
" {","SamplingFeatureID:  *SamplingFeatureID",TEXT(MATCH(INDEX(RelatedFeatures[First Sampling Feature Code],$A3931),SamplingFeatures[Feature Code],0),"0000"),
", RelationshipTypeCV:  ",CHAR(34),INDEX(RelatedFeatures[Relationship Type],$A3931),CHAR(34),
", RelatedFeatureID: *SamplingFeatureID",TEXT(MATCH(INDEX(RelatedFeatures[Second Sampling Feature Code],$A3931),SamplingFeatures[Feature Code],0),"0000"),
", SpatialOffsetID:  ",IF(INDEX(RelatedFeatures[Offset Number],$A3931)="","",CONCATENATE("*SpatialOffsetID",TEXT(INDEX(RelatedFeatures[Offset Number],$A3931),"0000"))),"}")))</f>
        <v>#REF!</v>
      </c>
      <c r="P3931" t="e">
        <f>IF(INDEX(Methods[Method Type],$A3931)="","",
CONCATENATE("  - &amp;MethodID",TEXT($A3931,"0000"),
" {","MethodTypeCV:  ",CHAR(34),INDEX(Methods[Method Type],$A3931),CHAR(34),
", MethodCode:  ",CHAR(34),INDEX(Methods[Method Code],$A3931),CHAR(34),
", MethodName:  ",CHAR(34),INDEX(Methods[Method Name],$A3931),CHAR(34),
", MethodDescription:  ",CHAR(34),INDEX(Methods[Method Description],$A3931),CHAR(34),
", MethodLink:  ",CHAR(34),INDEX(Methods[Method Link],$A3931),CHAR(34),
", OrganizationID: *OrganizationID",TEXT(MATCH(INDEX(Methods[Organization Name],$A3931),Organizations[Organization Name],0),"0000"),"}"))</f>
        <v>#REF!</v>
      </c>
      <c r="Q3931" t="e">
        <f>IF(INDEX(Variables[Variable Type],$A3931)="","",
CONCATENATE("  - &amp;VariableID",TEXT($A3931,"0000"),
" {","VariableTypeCV:  ",CHAR(34),INDEX(Variables[Variable Type],$A3931),CHAR(34),
", VariableCode:  ",CHAR(34),INDEX(Variables[Variable Code],$A3931),CHAR(34),
", VariableNameCV:  ",CHAR(34),INDEX(Variables[Variable Name],$A3931),CHAR(34),
", VariableDefinition:  ",CHAR(34),INDEX(Variables[Variable Definition],$A3931),CHAR(34),
", SpecciationCV:  ",CHAR(34),INDEX(Variables[Speciation],$A3931),CHAR(34),
", NoDataValue:  ",CHAR(34),INDEX(Variables[No Data Value],$A3931),CHAR(34),"}"))</f>
        <v>#REF!</v>
      </c>
    </row>
    <row r="3932" spans="1:17" x14ac:dyDescent="0.25">
      <c r="A3932">
        <v>3929</v>
      </c>
      <c r="D3932" t="e">
        <f>IF(INDEX(People[First Name],$A3932)="","",
CONCATENATE("  - &amp;PersonID",TEXT($A3932,"0000"),
" {","PersonFirstName:  ",CHAR(34),INDEX(People[First Name],$A3932),CHAR(34),
", PersonMiddleName:  ",CHAR(34),INDEX(People[Middle Name],$A3932),CHAR(34),
", PersonLastName:  ",CHAR(34),INDEX(People[Last Name],$A3932),CHAR(34),"}"))</f>
        <v>#REF!</v>
      </c>
      <c r="E3932" t="e">
        <f>IF(INDEX(Organizations[Organization Type '[CV']],$A3932)="","",
CONCATENATE("  - &amp;OrganizationID",TEXT($A3932,"0000"),
" {","OrganizationTypeCV:  ",CHAR(34),INDEX(Organizations[Organization Type '[CV']],$A3932),CHAR(34),
", OrganizationCode:  ",CHAR(34),INDEX(Organizations[Organization Code],$A3932),CHAR(34),
", OrganizationName:  ",CHAR(34),INDEX(Organizations[Organization Name],$A3932),CHAR(34),
", OrganizationDescription:  ",CHAR(34),INDEX(Organizations[Organization Description],$A3932),CHAR(34),
", OrganizationLink:  ",CHAR(34),INDEX(Organizations[Organization Link],$A3932),CHAR(34),"}"))</f>
        <v>#REF!</v>
      </c>
      <c r="F3932" t="e">
        <f>IF(INDEX(People[First Name],$A3932)="","",
CONCATENATE("  - &amp;AffiliationID",TEXT($A3932,"0000"),
" {PersonID: *PersonID",TEXT($A3932,"0000"),
", OrganizationID: *OrganizationID",TEXT(MATCH(INDEX(People[Organization Name],$A3932),Organizations[Organization Name],0),"0000"),
", IsPrimaryOrganizationContact: , AffiliationStartDate: , AffiliationEndDate: , PrimaryPhone: ",
", PrimaryEmail: ",CHAR(34),INDEX(People[Primary Email],$A3932),CHAR(34),
", PrimaryAddress: ",CHAR(34),INDEX(People[Primary Address],$A3932),CHAR(34),
", PersonLink: }"))</f>
        <v>#REF!</v>
      </c>
      <c r="H3932" t="e">
        <f>IF(COUNTA(CitationInformation)=0,"",IF(INDEX(AuthorList[Author Name],$A3932)="","",
CONCATENATE("  - &amp;AuthorListID",TEXT($A3932,"0000"),
"  {CitationID: *CitationID0001",
", PersonID: *PersonID",TEXT(MATCH(INDEX(AuthorList[Author Name],$A3932),People[Full Name],0),"0000"),
", AuthorOrder: ",INDEX(AuthorList[Author Number],$A3932),"}")))</f>
        <v>#REF!</v>
      </c>
      <c r="K3932" t="e">
        <f>IF(INDEX(SamplingFeatures[Feature Code],$A3932)="","",
CONCATENATE("  - &amp;SamplingFeatureID",TEXT($A3932,"0000"),
" {","SamplingFeatureUUID:  ",CHAR(34),INDEX(SamplingFeatures[Sampling Feature UUID],$A3932),CHAR(34),
", SamplingFeatureTypeCV:  ",CHAR(34),INDEX(SamplingFeatures[Sampling Feature Type],$A3932),CHAR(34),
", SamplingFeatureCode:  ",CHAR(34),INDEX(SamplingFeatures[Feature Code],$A3932),CHAR(34),
", SamplingFeatureName:  ",CHAR(34),INDEX(SamplingFeatures[Feature Name],$A3932),CHAR(34),
", SamplingFeatureDescription:  ",CHAR(34),INDEX(SamplingFeatures[Feature Description],$A3932),CHAR(34),
", SamplingFeatureGeotypeCV:  ",CHAR(34),INDEX(SamplingFeatures[Feature Geo Type],$A3932),CHAR(34),
", FeatureGeometry:  ",CHAR(34),INDEX(SamplingFeatures[Feature Geometry],$A3932),CHAR(34),
", Elevation_m:  ",CHAR(34),INDEX(SamplingFeatures[Elevation_m],$A3932),CHAR(34),
", ElevationDatumCV:  ",CHAR(34),ElevationDatum,CHAR(34),"}"))</f>
        <v>#REF!</v>
      </c>
      <c r="L3932" t="e">
        <f>IF(INDEX(SamplingFeatures[Sampling Feature Type],$A3932)&lt;&gt;"Site","",
CONCATENATE("  - &amp;SiteID",TEXT(SUMPRODUCT(--($L$3:$L3931&lt;&gt;"")),"0000"),
" {","SamplingFeatureID:  *SamplingFeatureID",TEXT($A3932,"0000"),
", SiteTypeCV:  ",CHAR(34),INDEX(Sites[Site Type],$A3932),CHAR(34),
", Latitude:  ",INDEX(Sites[Latitude],$A3932),
", Longitude:  ",INDEX(Sites[Longitude],$A3932),
", SRSName:  ",CHAR(34),LatLonDatum,CHAR(34),"}"))</f>
        <v>#REF!</v>
      </c>
      <c r="M3932" t="e">
        <f>IF(INDEX(SamplingFeatures[Sampling Feature Type],$A3932)&lt;&gt;"Specimen","",
CONCATENATE("  - &amp;SpecimenID",TEXT(SUMPRODUCT(--($M$3:$M3931&lt;&gt;"")),"0000"),
" {","SamplingFeatureID:  *SamplingFeatureID",TEXT($A3932,"0000"),
", SpecimenTypeCV:  ",CHAR(34),INDEX(Specimens[Specimen Type],$A3932),CHAR(34),
", SpecimenMediumCV:  ",INDEX(Specimens[Specimen Medium],$A3932),
", IsFieldSpecimen:  ",CHAR(34),INDEX(Specimens[Is Field Specimen?],$A3932),CHAR(34),"}"))</f>
        <v>#REF!</v>
      </c>
      <c r="N3932" t="e">
        <f>IF(COUNTA(SpatialOffsets[])=0,"", IF(INDEX(SpatialOffsets[Spatial Offset Type],$A3932)="","",
CONCATENATE("  - &amp;SpatialOffsetID",TEXT($A3932,"0000"),
" {","SpatialOffsetTypeCV:  ",CHAR(34),INDEX(SpatialOffsets[Spatial Offset Type],$A3932),CHAR(34),
", Offset1Value:  ",INDEX(SpatialOffsets[Offset 1 Value],$A3932),
", Offset1UnitID:  ",CHAR(34),INDEX(SpatialOffsets[Offset 1 Unit],$A3932),CHAR(34),
", Offset2Value:  ",INDEX(SpatialOffsets[Offset 2 Value],$A3932),
", Offset2UnitID:  ",CHAR(34),INDEX(SpatialOffsets[Offset 2 Unit],$A3932),CHAR(34),
", Offset3Value:  ",INDEX(SpatialOffsets[Offset 3 Value],$A3932),
", Offset3UnitID:  ",CHAR(34),INDEX(SpatialOffsets[Offset 3 Unit],$A3932),CHAR(34),,"}")))</f>
        <v>#REF!</v>
      </c>
      <c r="O3932" t="e">
        <f>IF(COUNTA(RelatedFeatures[])=0,"", IF(INDEX(RelatedFeatures[First Sampling Feature Code],$A3932)="","",
CONCATENATE("  - &amp;RelationID",TEXT($A3932,"0000"),
" {","SamplingFeatureID:  *SamplingFeatureID",TEXT(MATCH(INDEX(RelatedFeatures[First Sampling Feature Code],$A3932),SamplingFeatures[Feature Code],0),"0000"),
", RelationshipTypeCV:  ",CHAR(34),INDEX(RelatedFeatures[Relationship Type],$A3932),CHAR(34),
", RelatedFeatureID: *SamplingFeatureID",TEXT(MATCH(INDEX(RelatedFeatures[Second Sampling Feature Code],$A3932),SamplingFeatures[Feature Code],0),"0000"),
", SpatialOffsetID:  ",IF(INDEX(RelatedFeatures[Offset Number],$A3932)="","",CONCATENATE("*SpatialOffsetID",TEXT(INDEX(RelatedFeatures[Offset Number],$A3932),"0000"))),"}")))</f>
        <v>#REF!</v>
      </c>
      <c r="P3932" t="e">
        <f>IF(INDEX(Methods[Method Type],$A3932)="","",
CONCATENATE("  - &amp;MethodID",TEXT($A3932,"0000"),
" {","MethodTypeCV:  ",CHAR(34),INDEX(Methods[Method Type],$A3932),CHAR(34),
", MethodCode:  ",CHAR(34),INDEX(Methods[Method Code],$A3932),CHAR(34),
", MethodName:  ",CHAR(34),INDEX(Methods[Method Name],$A3932),CHAR(34),
", MethodDescription:  ",CHAR(34),INDEX(Methods[Method Description],$A3932),CHAR(34),
", MethodLink:  ",CHAR(34),INDEX(Methods[Method Link],$A3932),CHAR(34),
", OrganizationID: *OrganizationID",TEXT(MATCH(INDEX(Methods[Organization Name],$A3932),Organizations[Organization Name],0),"0000"),"}"))</f>
        <v>#REF!</v>
      </c>
      <c r="Q3932" t="e">
        <f>IF(INDEX(Variables[Variable Type],$A3932)="","",
CONCATENATE("  - &amp;VariableID",TEXT($A3932,"0000"),
" {","VariableTypeCV:  ",CHAR(34),INDEX(Variables[Variable Type],$A3932),CHAR(34),
", VariableCode:  ",CHAR(34),INDEX(Variables[Variable Code],$A3932),CHAR(34),
", VariableNameCV:  ",CHAR(34),INDEX(Variables[Variable Name],$A3932),CHAR(34),
", VariableDefinition:  ",CHAR(34),INDEX(Variables[Variable Definition],$A3932),CHAR(34),
", SpecciationCV:  ",CHAR(34),INDEX(Variables[Speciation],$A3932),CHAR(34),
", NoDataValue:  ",CHAR(34),INDEX(Variables[No Data Value],$A3932),CHAR(34),"}"))</f>
        <v>#REF!</v>
      </c>
    </row>
    <row r="3933" spans="1:17" x14ac:dyDescent="0.25">
      <c r="A3933">
        <v>3930</v>
      </c>
      <c r="D3933" t="e">
        <f>IF(INDEX(People[First Name],$A3933)="","",
CONCATENATE("  - &amp;PersonID",TEXT($A3933,"0000"),
" {","PersonFirstName:  ",CHAR(34),INDEX(People[First Name],$A3933),CHAR(34),
", PersonMiddleName:  ",CHAR(34),INDEX(People[Middle Name],$A3933),CHAR(34),
", PersonLastName:  ",CHAR(34),INDEX(People[Last Name],$A3933),CHAR(34),"}"))</f>
        <v>#REF!</v>
      </c>
      <c r="E3933" t="e">
        <f>IF(INDEX(Organizations[Organization Type '[CV']],$A3933)="","",
CONCATENATE("  - &amp;OrganizationID",TEXT($A3933,"0000"),
" {","OrganizationTypeCV:  ",CHAR(34),INDEX(Organizations[Organization Type '[CV']],$A3933),CHAR(34),
", OrganizationCode:  ",CHAR(34),INDEX(Organizations[Organization Code],$A3933),CHAR(34),
", OrganizationName:  ",CHAR(34),INDEX(Organizations[Organization Name],$A3933),CHAR(34),
", OrganizationDescription:  ",CHAR(34),INDEX(Organizations[Organization Description],$A3933),CHAR(34),
", OrganizationLink:  ",CHAR(34),INDEX(Organizations[Organization Link],$A3933),CHAR(34),"}"))</f>
        <v>#REF!</v>
      </c>
      <c r="F3933" t="e">
        <f>IF(INDEX(People[First Name],$A3933)="","",
CONCATENATE("  - &amp;AffiliationID",TEXT($A3933,"0000"),
" {PersonID: *PersonID",TEXT($A3933,"0000"),
", OrganizationID: *OrganizationID",TEXT(MATCH(INDEX(People[Organization Name],$A3933),Organizations[Organization Name],0),"0000"),
", IsPrimaryOrganizationContact: , AffiliationStartDate: , AffiliationEndDate: , PrimaryPhone: ",
", PrimaryEmail: ",CHAR(34),INDEX(People[Primary Email],$A3933),CHAR(34),
", PrimaryAddress: ",CHAR(34),INDEX(People[Primary Address],$A3933),CHAR(34),
", PersonLink: }"))</f>
        <v>#REF!</v>
      </c>
      <c r="H3933" t="e">
        <f>IF(COUNTA(CitationInformation)=0,"",IF(INDEX(AuthorList[Author Name],$A3933)="","",
CONCATENATE("  - &amp;AuthorListID",TEXT($A3933,"0000"),
"  {CitationID: *CitationID0001",
", PersonID: *PersonID",TEXT(MATCH(INDEX(AuthorList[Author Name],$A3933),People[Full Name],0),"0000"),
", AuthorOrder: ",INDEX(AuthorList[Author Number],$A3933),"}")))</f>
        <v>#REF!</v>
      </c>
      <c r="K3933" t="e">
        <f>IF(INDEX(SamplingFeatures[Feature Code],$A3933)="","",
CONCATENATE("  - &amp;SamplingFeatureID",TEXT($A3933,"0000"),
" {","SamplingFeatureUUID:  ",CHAR(34),INDEX(SamplingFeatures[Sampling Feature UUID],$A3933),CHAR(34),
", SamplingFeatureTypeCV:  ",CHAR(34),INDEX(SamplingFeatures[Sampling Feature Type],$A3933),CHAR(34),
", SamplingFeatureCode:  ",CHAR(34),INDEX(SamplingFeatures[Feature Code],$A3933),CHAR(34),
", SamplingFeatureName:  ",CHAR(34),INDEX(SamplingFeatures[Feature Name],$A3933),CHAR(34),
", SamplingFeatureDescription:  ",CHAR(34),INDEX(SamplingFeatures[Feature Description],$A3933),CHAR(34),
", SamplingFeatureGeotypeCV:  ",CHAR(34),INDEX(SamplingFeatures[Feature Geo Type],$A3933),CHAR(34),
", FeatureGeometry:  ",CHAR(34),INDEX(SamplingFeatures[Feature Geometry],$A3933),CHAR(34),
", Elevation_m:  ",CHAR(34),INDEX(SamplingFeatures[Elevation_m],$A3933),CHAR(34),
", ElevationDatumCV:  ",CHAR(34),ElevationDatum,CHAR(34),"}"))</f>
        <v>#REF!</v>
      </c>
      <c r="L3933" t="e">
        <f>IF(INDEX(SamplingFeatures[Sampling Feature Type],$A3933)&lt;&gt;"Site","",
CONCATENATE("  - &amp;SiteID",TEXT(SUMPRODUCT(--($L$3:$L3932&lt;&gt;"")),"0000"),
" {","SamplingFeatureID:  *SamplingFeatureID",TEXT($A3933,"0000"),
", SiteTypeCV:  ",CHAR(34),INDEX(Sites[Site Type],$A3933),CHAR(34),
", Latitude:  ",INDEX(Sites[Latitude],$A3933),
", Longitude:  ",INDEX(Sites[Longitude],$A3933),
", SRSName:  ",CHAR(34),LatLonDatum,CHAR(34),"}"))</f>
        <v>#REF!</v>
      </c>
      <c r="M3933" t="e">
        <f>IF(INDEX(SamplingFeatures[Sampling Feature Type],$A3933)&lt;&gt;"Specimen","",
CONCATENATE("  - &amp;SpecimenID",TEXT(SUMPRODUCT(--($M$3:$M3932&lt;&gt;"")),"0000"),
" {","SamplingFeatureID:  *SamplingFeatureID",TEXT($A3933,"0000"),
", SpecimenTypeCV:  ",CHAR(34),INDEX(Specimens[Specimen Type],$A3933),CHAR(34),
", SpecimenMediumCV:  ",INDEX(Specimens[Specimen Medium],$A3933),
", IsFieldSpecimen:  ",CHAR(34),INDEX(Specimens[Is Field Specimen?],$A3933),CHAR(34),"}"))</f>
        <v>#REF!</v>
      </c>
      <c r="N3933" t="e">
        <f>IF(COUNTA(SpatialOffsets[])=0,"", IF(INDEX(SpatialOffsets[Spatial Offset Type],$A3933)="","",
CONCATENATE("  - &amp;SpatialOffsetID",TEXT($A3933,"0000"),
" {","SpatialOffsetTypeCV:  ",CHAR(34),INDEX(SpatialOffsets[Spatial Offset Type],$A3933),CHAR(34),
", Offset1Value:  ",INDEX(SpatialOffsets[Offset 1 Value],$A3933),
", Offset1UnitID:  ",CHAR(34),INDEX(SpatialOffsets[Offset 1 Unit],$A3933),CHAR(34),
", Offset2Value:  ",INDEX(SpatialOffsets[Offset 2 Value],$A3933),
", Offset2UnitID:  ",CHAR(34),INDEX(SpatialOffsets[Offset 2 Unit],$A3933),CHAR(34),
", Offset3Value:  ",INDEX(SpatialOffsets[Offset 3 Value],$A3933),
", Offset3UnitID:  ",CHAR(34),INDEX(SpatialOffsets[Offset 3 Unit],$A3933),CHAR(34),,"}")))</f>
        <v>#REF!</v>
      </c>
      <c r="O3933" t="e">
        <f>IF(COUNTA(RelatedFeatures[])=0,"", IF(INDEX(RelatedFeatures[First Sampling Feature Code],$A3933)="","",
CONCATENATE("  - &amp;RelationID",TEXT($A3933,"0000"),
" {","SamplingFeatureID:  *SamplingFeatureID",TEXT(MATCH(INDEX(RelatedFeatures[First Sampling Feature Code],$A3933),SamplingFeatures[Feature Code],0),"0000"),
", RelationshipTypeCV:  ",CHAR(34),INDEX(RelatedFeatures[Relationship Type],$A3933),CHAR(34),
", RelatedFeatureID: *SamplingFeatureID",TEXT(MATCH(INDEX(RelatedFeatures[Second Sampling Feature Code],$A3933),SamplingFeatures[Feature Code],0),"0000"),
", SpatialOffsetID:  ",IF(INDEX(RelatedFeatures[Offset Number],$A3933)="","",CONCATENATE("*SpatialOffsetID",TEXT(INDEX(RelatedFeatures[Offset Number],$A3933),"0000"))),"}")))</f>
        <v>#REF!</v>
      </c>
      <c r="P3933" t="e">
        <f>IF(INDEX(Methods[Method Type],$A3933)="","",
CONCATENATE("  - &amp;MethodID",TEXT($A3933,"0000"),
" {","MethodTypeCV:  ",CHAR(34),INDEX(Methods[Method Type],$A3933),CHAR(34),
", MethodCode:  ",CHAR(34),INDEX(Methods[Method Code],$A3933),CHAR(34),
", MethodName:  ",CHAR(34),INDEX(Methods[Method Name],$A3933),CHAR(34),
", MethodDescription:  ",CHAR(34),INDEX(Methods[Method Description],$A3933),CHAR(34),
", MethodLink:  ",CHAR(34),INDEX(Methods[Method Link],$A3933),CHAR(34),
", OrganizationID: *OrganizationID",TEXT(MATCH(INDEX(Methods[Organization Name],$A3933),Organizations[Organization Name],0),"0000"),"}"))</f>
        <v>#REF!</v>
      </c>
      <c r="Q3933" t="e">
        <f>IF(INDEX(Variables[Variable Type],$A3933)="","",
CONCATENATE("  - &amp;VariableID",TEXT($A3933,"0000"),
" {","VariableTypeCV:  ",CHAR(34),INDEX(Variables[Variable Type],$A3933),CHAR(34),
", VariableCode:  ",CHAR(34),INDEX(Variables[Variable Code],$A3933),CHAR(34),
", VariableNameCV:  ",CHAR(34),INDEX(Variables[Variable Name],$A3933),CHAR(34),
", VariableDefinition:  ",CHAR(34),INDEX(Variables[Variable Definition],$A3933),CHAR(34),
", SpecciationCV:  ",CHAR(34),INDEX(Variables[Speciation],$A3933),CHAR(34),
", NoDataValue:  ",CHAR(34),INDEX(Variables[No Data Value],$A3933),CHAR(34),"}"))</f>
        <v>#REF!</v>
      </c>
    </row>
    <row r="3934" spans="1:17" x14ac:dyDescent="0.25">
      <c r="A3934">
        <v>3931</v>
      </c>
      <c r="D3934" t="e">
        <f>IF(INDEX(People[First Name],$A3934)="","",
CONCATENATE("  - &amp;PersonID",TEXT($A3934,"0000"),
" {","PersonFirstName:  ",CHAR(34),INDEX(People[First Name],$A3934),CHAR(34),
", PersonMiddleName:  ",CHAR(34),INDEX(People[Middle Name],$A3934),CHAR(34),
", PersonLastName:  ",CHAR(34),INDEX(People[Last Name],$A3934),CHAR(34),"}"))</f>
        <v>#REF!</v>
      </c>
      <c r="E3934" t="e">
        <f>IF(INDEX(Organizations[Organization Type '[CV']],$A3934)="","",
CONCATENATE("  - &amp;OrganizationID",TEXT($A3934,"0000"),
" {","OrganizationTypeCV:  ",CHAR(34),INDEX(Organizations[Organization Type '[CV']],$A3934),CHAR(34),
", OrganizationCode:  ",CHAR(34),INDEX(Organizations[Organization Code],$A3934),CHAR(34),
", OrganizationName:  ",CHAR(34),INDEX(Organizations[Organization Name],$A3934),CHAR(34),
", OrganizationDescription:  ",CHAR(34),INDEX(Organizations[Organization Description],$A3934),CHAR(34),
", OrganizationLink:  ",CHAR(34),INDEX(Organizations[Organization Link],$A3934),CHAR(34),"}"))</f>
        <v>#REF!</v>
      </c>
      <c r="F3934" t="e">
        <f>IF(INDEX(People[First Name],$A3934)="","",
CONCATENATE("  - &amp;AffiliationID",TEXT($A3934,"0000"),
" {PersonID: *PersonID",TEXT($A3934,"0000"),
", OrganizationID: *OrganizationID",TEXT(MATCH(INDEX(People[Organization Name],$A3934),Organizations[Organization Name],0),"0000"),
", IsPrimaryOrganizationContact: , AffiliationStartDate: , AffiliationEndDate: , PrimaryPhone: ",
", PrimaryEmail: ",CHAR(34),INDEX(People[Primary Email],$A3934),CHAR(34),
", PrimaryAddress: ",CHAR(34),INDEX(People[Primary Address],$A3934),CHAR(34),
", PersonLink: }"))</f>
        <v>#REF!</v>
      </c>
      <c r="H3934" t="e">
        <f>IF(COUNTA(CitationInformation)=0,"",IF(INDEX(AuthorList[Author Name],$A3934)="","",
CONCATENATE("  - &amp;AuthorListID",TEXT($A3934,"0000"),
"  {CitationID: *CitationID0001",
", PersonID: *PersonID",TEXT(MATCH(INDEX(AuthorList[Author Name],$A3934),People[Full Name],0),"0000"),
", AuthorOrder: ",INDEX(AuthorList[Author Number],$A3934),"}")))</f>
        <v>#REF!</v>
      </c>
      <c r="K3934" t="e">
        <f>IF(INDEX(SamplingFeatures[Feature Code],$A3934)="","",
CONCATENATE("  - &amp;SamplingFeatureID",TEXT($A3934,"0000"),
" {","SamplingFeatureUUID:  ",CHAR(34),INDEX(SamplingFeatures[Sampling Feature UUID],$A3934),CHAR(34),
", SamplingFeatureTypeCV:  ",CHAR(34),INDEX(SamplingFeatures[Sampling Feature Type],$A3934),CHAR(34),
", SamplingFeatureCode:  ",CHAR(34),INDEX(SamplingFeatures[Feature Code],$A3934),CHAR(34),
", SamplingFeatureName:  ",CHAR(34),INDEX(SamplingFeatures[Feature Name],$A3934),CHAR(34),
", SamplingFeatureDescription:  ",CHAR(34),INDEX(SamplingFeatures[Feature Description],$A3934),CHAR(34),
", SamplingFeatureGeotypeCV:  ",CHAR(34),INDEX(SamplingFeatures[Feature Geo Type],$A3934),CHAR(34),
", FeatureGeometry:  ",CHAR(34),INDEX(SamplingFeatures[Feature Geometry],$A3934),CHAR(34),
", Elevation_m:  ",CHAR(34),INDEX(SamplingFeatures[Elevation_m],$A3934),CHAR(34),
", ElevationDatumCV:  ",CHAR(34),ElevationDatum,CHAR(34),"}"))</f>
        <v>#REF!</v>
      </c>
      <c r="L3934" t="e">
        <f>IF(INDEX(SamplingFeatures[Sampling Feature Type],$A3934)&lt;&gt;"Site","",
CONCATENATE("  - &amp;SiteID",TEXT(SUMPRODUCT(--($L$3:$L3933&lt;&gt;"")),"0000"),
" {","SamplingFeatureID:  *SamplingFeatureID",TEXT($A3934,"0000"),
", SiteTypeCV:  ",CHAR(34),INDEX(Sites[Site Type],$A3934),CHAR(34),
", Latitude:  ",INDEX(Sites[Latitude],$A3934),
", Longitude:  ",INDEX(Sites[Longitude],$A3934),
", SRSName:  ",CHAR(34),LatLonDatum,CHAR(34),"}"))</f>
        <v>#REF!</v>
      </c>
      <c r="M3934" t="e">
        <f>IF(INDEX(SamplingFeatures[Sampling Feature Type],$A3934)&lt;&gt;"Specimen","",
CONCATENATE("  - &amp;SpecimenID",TEXT(SUMPRODUCT(--($M$3:$M3933&lt;&gt;"")),"0000"),
" {","SamplingFeatureID:  *SamplingFeatureID",TEXT($A3934,"0000"),
", SpecimenTypeCV:  ",CHAR(34),INDEX(Specimens[Specimen Type],$A3934),CHAR(34),
", SpecimenMediumCV:  ",INDEX(Specimens[Specimen Medium],$A3934),
", IsFieldSpecimen:  ",CHAR(34),INDEX(Specimens[Is Field Specimen?],$A3934),CHAR(34),"}"))</f>
        <v>#REF!</v>
      </c>
      <c r="N3934" t="e">
        <f>IF(COUNTA(SpatialOffsets[])=0,"", IF(INDEX(SpatialOffsets[Spatial Offset Type],$A3934)="","",
CONCATENATE("  - &amp;SpatialOffsetID",TEXT($A3934,"0000"),
" {","SpatialOffsetTypeCV:  ",CHAR(34),INDEX(SpatialOffsets[Spatial Offset Type],$A3934),CHAR(34),
", Offset1Value:  ",INDEX(SpatialOffsets[Offset 1 Value],$A3934),
", Offset1UnitID:  ",CHAR(34),INDEX(SpatialOffsets[Offset 1 Unit],$A3934),CHAR(34),
", Offset2Value:  ",INDEX(SpatialOffsets[Offset 2 Value],$A3934),
", Offset2UnitID:  ",CHAR(34),INDEX(SpatialOffsets[Offset 2 Unit],$A3934),CHAR(34),
", Offset3Value:  ",INDEX(SpatialOffsets[Offset 3 Value],$A3934),
", Offset3UnitID:  ",CHAR(34),INDEX(SpatialOffsets[Offset 3 Unit],$A3934),CHAR(34),,"}")))</f>
        <v>#REF!</v>
      </c>
      <c r="O3934" t="e">
        <f>IF(COUNTA(RelatedFeatures[])=0,"", IF(INDEX(RelatedFeatures[First Sampling Feature Code],$A3934)="","",
CONCATENATE("  - &amp;RelationID",TEXT($A3934,"0000"),
" {","SamplingFeatureID:  *SamplingFeatureID",TEXT(MATCH(INDEX(RelatedFeatures[First Sampling Feature Code],$A3934),SamplingFeatures[Feature Code],0),"0000"),
", RelationshipTypeCV:  ",CHAR(34),INDEX(RelatedFeatures[Relationship Type],$A3934),CHAR(34),
", RelatedFeatureID: *SamplingFeatureID",TEXT(MATCH(INDEX(RelatedFeatures[Second Sampling Feature Code],$A3934),SamplingFeatures[Feature Code],0),"0000"),
", SpatialOffsetID:  ",IF(INDEX(RelatedFeatures[Offset Number],$A3934)="","",CONCATENATE("*SpatialOffsetID",TEXT(INDEX(RelatedFeatures[Offset Number],$A3934),"0000"))),"}")))</f>
        <v>#REF!</v>
      </c>
      <c r="P3934" t="e">
        <f>IF(INDEX(Methods[Method Type],$A3934)="","",
CONCATENATE("  - &amp;MethodID",TEXT($A3934,"0000"),
" {","MethodTypeCV:  ",CHAR(34),INDEX(Methods[Method Type],$A3934),CHAR(34),
", MethodCode:  ",CHAR(34),INDEX(Methods[Method Code],$A3934),CHAR(34),
", MethodName:  ",CHAR(34),INDEX(Methods[Method Name],$A3934),CHAR(34),
", MethodDescription:  ",CHAR(34),INDEX(Methods[Method Description],$A3934),CHAR(34),
", MethodLink:  ",CHAR(34),INDEX(Methods[Method Link],$A3934),CHAR(34),
", OrganizationID: *OrganizationID",TEXT(MATCH(INDEX(Methods[Organization Name],$A3934),Organizations[Organization Name],0),"0000"),"}"))</f>
        <v>#REF!</v>
      </c>
      <c r="Q3934" t="e">
        <f>IF(INDEX(Variables[Variable Type],$A3934)="","",
CONCATENATE("  - &amp;VariableID",TEXT($A3934,"0000"),
" {","VariableTypeCV:  ",CHAR(34),INDEX(Variables[Variable Type],$A3934),CHAR(34),
", VariableCode:  ",CHAR(34),INDEX(Variables[Variable Code],$A3934),CHAR(34),
", VariableNameCV:  ",CHAR(34),INDEX(Variables[Variable Name],$A3934),CHAR(34),
", VariableDefinition:  ",CHAR(34),INDEX(Variables[Variable Definition],$A3934),CHAR(34),
", SpecciationCV:  ",CHAR(34),INDEX(Variables[Speciation],$A3934),CHAR(34),
", NoDataValue:  ",CHAR(34),INDEX(Variables[No Data Value],$A3934),CHAR(34),"}"))</f>
        <v>#REF!</v>
      </c>
    </row>
    <row r="3935" spans="1:17" x14ac:dyDescent="0.25">
      <c r="A3935">
        <v>3932</v>
      </c>
      <c r="D3935" t="e">
        <f>IF(INDEX(People[First Name],$A3935)="","",
CONCATENATE("  - &amp;PersonID",TEXT($A3935,"0000"),
" {","PersonFirstName:  ",CHAR(34),INDEX(People[First Name],$A3935),CHAR(34),
", PersonMiddleName:  ",CHAR(34),INDEX(People[Middle Name],$A3935),CHAR(34),
", PersonLastName:  ",CHAR(34),INDEX(People[Last Name],$A3935),CHAR(34),"}"))</f>
        <v>#REF!</v>
      </c>
      <c r="E3935" t="e">
        <f>IF(INDEX(Organizations[Organization Type '[CV']],$A3935)="","",
CONCATENATE("  - &amp;OrganizationID",TEXT($A3935,"0000"),
" {","OrganizationTypeCV:  ",CHAR(34),INDEX(Organizations[Organization Type '[CV']],$A3935),CHAR(34),
", OrganizationCode:  ",CHAR(34),INDEX(Organizations[Organization Code],$A3935),CHAR(34),
", OrganizationName:  ",CHAR(34),INDEX(Organizations[Organization Name],$A3935),CHAR(34),
", OrganizationDescription:  ",CHAR(34),INDEX(Organizations[Organization Description],$A3935),CHAR(34),
", OrganizationLink:  ",CHAR(34),INDEX(Organizations[Organization Link],$A3935),CHAR(34),"}"))</f>
        <v>#REF!</v>
      </c>
      <c r="F3935" t="e">
        <f>IF(INDEX(People[First Name],$A3935)="","",
CONCATENATE("  - &amp;AffiliationID",TEXT($A3935,"0000"),
" {PersonID: *PersonID",TEXT($A3935,"0000"),
", OrganizationID: *OrganizationID",TEXT(MATCH(INDEX(People[Organization Name],$A3935),Organizations[Organization Name],0),"0000"),
", IsPrimaryOrganizationContact: , AffiliationStartDate: , AffiliationEndDate: , PrimaryPhone: ",
", PrimaryEmail: ",CHAR(34),INDEX(People[Primary Email],$A3935),CHAR(34),
", PrimaryAddress: ",CHAR(34),INDEX(People[Primary Address],$A3935),CHAR(34),
", PersonLink: }"))</f>
        <v>#REF!</v>
      </c>
      <c r="H3935" t="e">
        <f>IF(COUNTA(CitationInformation)=0,"",IF(INDEX(AuthorList[Author Name],$A3935)="","",
CONCATENATE("  - &amp;AuthorListID",TEXT($A3935,"0000"),
"  {CitationID: *CitationID0001",
", PersonID: *PersonID",TEXT(MATCH(INDEX(AuthorList[Author Name],$A3935),People[Full Name],0),"0000"),
", AuthorOrder: ",INDEX(AuthorList[Author Number],$A3935),"}")))</f>
        <v>#REF!</v>
      </c>
      <c r="K3935" t="e">
        <f>IF(INDEX(SamplingFeatures[Feature Code],$A3935)="","",
CONCATENATE("  - &amp;SamplingFeatureID",TEXT($A3935,"0000"),
" {","SamplingFeatureUUID:  ",CHAR(34),INDEX(SamplingFeatures[Sampling Feature UUID],$A3935),CHAR(34),
", SamplingFeatureTypeCV:  ",CHAR(34),INDEX(SamplingFeatures[Sampling Feature Type],$A3935),CHAR(34),
", SamplingFeatureCode:  ",CHAR(34),INDEX(SamplingFeatures[Feature Code],$A3935),CHAR(34),
", SamplingFeatureName:  ",CHAR(34),INDEX(SamplingFeatures[Feature Name],$A3935),CHAR(34),
", SamplingFeatureDescription:  ",CHAR(34),INDEX(SamplingFeatures[Feature Description],$A3935),CHAR(34),
", SamplingFeatureGeotypeCV:  ",CHAR(34),INDEX(SamplingFeatures[Feature Geo Type],$A3935),CHAR(34),
", FeatureGeometry:  ",CHAR(34),INDEX(SamplingFeatures[Feature Geometry],$A3935),CHAR(34),
", Elevation_m:  ",CHAR(34),INDEX(SamplingFeatures[Elevation_m],$A3935),CHAR(34),
", ElevationDatumCV:  ",CHAR(34),ElevationDatum,CHAR(34),"}"))</f>
        <v>#REF!</v>
      </c>
      <c r="L3935" t="e">
        <f>IF(INDEX(SamplingFeatures[Sampling Feature Type],$A3935)&lt;&gt;"Site","",
CONCATENATE("  - &amp;SiteID",TEXT(SUMPRODUCT(--($L$3:$L3934&lt;&gt;"")),"0000"),
" {","SamplingFeatureID:  *SamplingFeatureID",TEXT($A3935,"0000"),
", SiteTypeCV:  ",CHAR(34),INDEX(Sites[Site Type],$A3935),CHAR(34),
", Latitude:  ",INDEX(Sites[Latitude],$A3935),
", Longitude:  ",INDEX(Sites[Longitude],$A3935),
", SRSName:  ",CHAR(34),LatLonDatum,CHAR(34),"}"))</f>
        <v>#REF!</v>
      </c>
      <c r="M3935" t="e">
        <f>IF(INDEX(SamplingFeatures[Sampling Feature Type],$A3935)&lt;&gt;"Specimen","",
CONCATENATE("  - &amp;SpecimenID",TEXT(SUMPRODUCT(--($M$3:$M3934&lt;&gt;"")),"0000"),
" {","SamplingFeatureID:  *SamplingFeatureID",TEXT($A3935,"0000"),
", SpecimenTypeCV:  ",CHAR(34),INDEX(Specimens[Specimen Type],$A3935),CHAR(34),
", SpecimenMediumCV:  ",INDEX(Specimens[Specimen Medium],$A3935),
", IsFieldSpecimen:  ",CHAR(34),INDEX(Specimens[Is Field Specimen?],$A3935),CHAR(34),"}"))</f>
        <v>#REF!</v>
      </c>
      <c r="N3935" t="e">
        <f>IF(COUNTA(SpatialOffsets[])=0,"", IF(INDEX(SpatialOffsets[Spatial Offset Type],$A3935)="","",
CONCATENATE("  - &amp;SpatialOffsetID",TEXT($A3935,"0000"),
" {","SpatialOffsetTypeCV:  ",CHAR(34),INDEX(SpatialOffsets[Spatial Offset Type],$A3935),CHAR(34),
", Offset1Value:  ",INDEX(SpatialOffsets[Offset 1 Value],$A3935),
", Offset1UnitID:  ",CHAR(34),INDEX(SpatialOffsets[Offset 1 Unit],$A3935),CHAR(34),
", Offset2Value:  ",INDEX(SpatialOffsets[Offset 2 Value],$A3935),
", Offset2UnitID:  ",CHAR(34),INDEX(SpatialOffsets[Offset 2 Unit],$A3935),CHAR(34),
", Offset3Value:  ",INDEX(SpatialOffsets[Offset 3 Value],$A3935),
", Offset3UnitID:  ",CHAR(34),INDEX(SpatialOffsets[Offset 3 Unit],$A3935),CHAR(34),,"}")))</f>
        <v>#REF!</v>
      </c>
      <c r="O3935" t="e">
        <f>IF(COUNTA(RelatedFeatures[])=0,"", IF(INDEX(RelatedFeatures[First Sampling Feature Code],$A3935)="","",
CONCATENATE("  - &amp;RelationID",TEXT($A3935,"0000"),
" {","SamplingFeatureID:  *SamplingFeatureID",TEXT(MATCH(INDEX(RelatedFeatures[First Sampling Feature Code],$A3935),SamplingFeatures[Feature Code],0),"0000"),
", RelationshipTypeCV:  ",CHAR(34),INDEX(RelatedFeatures[Relationship Type],$A3935),CHAR(34),
", RelatedFeatureID: *SamplingFeatureID",TEXT(MATCH(INDEX(RelatedFeatures[Second Sampling Feature Code],$A3935),SamplingFeatures[Feature Code],0),"0000"),
", SpatialOffsetID:  ",IF(INDEX(RelatedFeatures[Offset Number],$A3935)="","",CONCATENATE("*SpatialOffsetID",TEXT(INDEX(RelatedFeatures[Offset Number],$A3935),"0000"))),"}")))</f>
        <v>#REF!</v>
      </c>
      <c r="P3935" t="e">
        <f>IF(INDEX(Methods[Method Type],$A3935)="","",
CONCATENATE("  - &amp;MethodID",TEXT($A3935,"0000"),
" {","MethodTypeCV:  ",CHAR(34),INDEX(Methods[Method Type],$A3935),CHAR(34),
", MethodCode:  ",CHAR(34),INDEX(Methods[Method Code],$A3935),CHAR(34),
", MethodName:  ",CHAR(34),INDEX(Methods[Method Name],$A3935),CHAR(34),
", MethodDescription:  ",CHAR(34),INDEX(Methods[Method Description],$A3935),CHAR(34),
", MethodLink:  ",CHAR(34),INDEX(Methods[Method Link],$A3935),CHAR(34),
", OrganizationID: *OrganizationID",TEXT(MATCH(INDEX(Methods[Organization Name],$A3935),Organizations[Organization Name],0),"0000"),"}"))</f>
        <v>#REF!</v>
      </c>
      <c r="Q3935" t="e">
        <f>IF(INDEX(Variables[Variable Type],$A3935)="","",
CONCATENATE("  - &amp;VariableID",TEXT($A3935,"0000"),
" {","VariableTypeCV:  ",CHAR(34),INDEX(Variables[Variable Type],$A3935),CHAR(34),
", VariableCode:  ",CHAR(34),INDEX(Variables[Variable Code],$A3935),CHAR(34),
", VariableNameCV:  ",CHAR(34),INDEX(Variables[Variable Name],$A3935),CHAR(34),
", VariableDefinition:  ",CHAR(34),INDEX(Variables[Variable Definition],$A3935),CHAR(34),
", SpecciationCV:  ",CHAR(34),INDEX(Variables[Speciation],$A3935),CHAR(34),
", NoDataValue:  ",CHAR(34),INDEX(Variables[No Data Value],$A3935),CHAR(34),"}"))</f>
        <v>#REF!</v>
      </c>
    </row>
    <row r="3936" spans="1:17" x14ac:dyDescent="0.25">
      <c r="A3936">
        <v>3933</v>
      </c>
      <c r="D3936" t="e">
        <f>IF(INDEX(People[First Name],$A3936)="","",
CONCATENATE("  - &amp;PersonID",TEXT($A3936,"0000"),
" {","PersonFirstName:  ",CHAR(34),INDEX(People[First Name],$A3936),CHAR(34),
", PersonMiddleName:  ",CHAR(34),INDEX(People[Middle Name],$A3936),CHAR(34),
", PersonLastName:  ",CHAR(34),INDEX(People[Last Name],$A3936),CHAR(34),"}"))</f>
        <v>#REF!</v>
      </c>
      <c r="E3936" t="e">
        <f>IF(INDEX(Organizations[Organization Type '[CV']],$A3936)="","",
CONCATENATE("  - &amp;OrganizationID",TEXT($A3936,"0000"),
" {","OrganizationTypeCV:  ",CHAR(34),INDEX(Organizations[Organization Type '[CV']],$A3936),CHAR(34),
", OrganizationCode:  ",CHAR(34),INDEX(Organizations[Organization Code],$A3936),CHAR(34),
", OrganizationName:  ",CHAR(34),INDEX(Organizations[Organization Name],$A3936),CHAR(34),
", OrganizationDescription:  ",CHAR(34),INDEX(Organizations[Organization Description],$A3936),CHAR(34),
", OrganizationLink:  ",CHAR(34),INDEX(Organizations[Organization Link],$A3936),CHAR(34),"}"))</f>
        <v>#REF!</v>
      </c>
      <c r="F3936" t="e">
        <f>IF(INDEX(People[First Name],$A3936)="","",
CONCATENATE("  - &amp;AffiliationID",TEXT($A3936,"0000"),
" {PersonID: *PersonID",TEXT($A3936,"0000"),
", OrganizationID: *OrganizationID",TEXT(MATCH(INDEX(People[Organization Name],$A3936),Organizations[Organization Name],0),"0000"),
", IsPrimaryOrganizationContact: , AffiliationStartDate: , AffiliationEndDate: , PrimaryPhone: ",
", PrimaryEmail: ",CHAR(34),INDEX(People[Primary Email],$A3936),CHAR(34),
", PrimaryAddress: ",CHAR(34),INDEX(People[Primary Address],$A3936),CHAR(34),
", PersonLink: }"))</f>
        <v>#REF!</v>
      </c>
      <c r="H3936" t="e">
        <f>IF(COUNTA(CitationInformation)=0,"",IF(INDEX(AuthorList[Author Name],$A3936)="","",
CONCATENATE("  - &amp;AuthorListID",TEXT($A3936,"0000"),
"  {CitationID: *CitationID0001",
", PersonID: *PersonID",TEXT(MATCH(INDEX(AuthorList[Author Name],$A3936),People[Full Name],0),"0000"),
", AuthorOrder: ",INDEX(AuthorList[Author Number],$A3936),"}")))</f>
        <v>#REF!</v>
      </c>
      <c r="K3936" t="e">
        <f>IF(INDEX(SamplingFeatures[Feature Code],$A3936)="","",
CONCATENATE("  - &amp;SamplingFeatureID",TEXT($A3936,"0000"),
" {","SamplingFeatureUUID:  ",CHAR(34),INDEX(SamplingFeatures[Sampling Feature UUID],$A3936),CHAR(34),
", SamplingFeatureTypeCV:  ",CHAR(34),INDEX(SamplingFeatures[Sampling Feature Type],$A3936),CHAR(34),
", SamplingFeatureCode:  ",CHAR(34),INDEX(SamplingFeatures[Feature Code],$A3936),CHAR(34),
", SamplingFeatureName:  ",CHAR(34),INDEX(SamplingFeatures[Feature Name],$A3936),CHAR(34),
", SamplingFeatureDescription:  ",CHAR(34),INDEX(SamplingFeatures[Feature Description],$A3936),CHAR(34),
", SamplingFeatureGeotypeCV:  ",CHAR(34),INDEX(SamplingFeatures[Feature Geo Type],$A3936),CHAR(34),
", FeatureGeometry:  ",CHAR(34),INDEX(SamplingFeatures[Feature Geometry],$A3936),CHAR(34),
", Elevation_m:  ",CHAR(34),INDEX(SamplingFeatures[Elevation_m],$A3936),CHAR(34),
", ElevationDatumCV:  ",CHAR(34),ElevationDatum,CHAR(34),"}"))</f>
        <v>#REF!</v>
      </c>
      <c r="L3936" t="e">
        <f>IF(INDEX(SamplingFeatures[Sampling Feature Type],$A3936)&lt;&gt;"Site","",
CONCATENATE("  - &amp;SiteID",TEXT(SUMPRODUCT(--($L$3:$L3935&lt;&gt;"")),"0000"),
" {","SamplingFeatureID:  *SamplingFeatureID",TEXT($A3936,"0000"),
", SiteTypeCV:  ",CHAR(34),INDEX(Sites[Site Type],$A3936),CHAR(34),
", Latitude:  ",INDEX(Sites[Latitude],$A3936),
", Longitude:  ",INDEX(Sites[Longitude],$A3936),
", SRSName:  ",CHAR(34),LatLonDatum,CHAR(34),"}"))</f>
        <v>#REF!</v>
      </c>
      <c r="M3936" t="e">
        <f>IF(INDEX(SamplingFeatures[Sampling Feature Type],$A3936)&lt;&gt;"Specimen","",
CONCATENATE("  - &amp;SpecimenID",TEXT(SUMPRODUCT(--($M$3:$M3935&lt;&gt;"")),"0000"),
" {","SamplingFeatureID:  *SamplingFeatureID",TEXT($A3936,"0000"),
", SpecimenTypeCV:  ",CHAR(34),INDEX(Specimens[Specimen Type],$A3936),CHAR(34),
", SpecimenMediumCV:  ",INDEX(Specimens[Specimen Medium],$A3936),
", IsFieldSpecimen:  ",CHAR(34),INDEX(Specimens[Is Field Specimen?],$A3936),CHAR(34),"}"))</f>
        <v>#REF!</v>
      </c>
      <c r="N3936" t="e">
        <f>IF(COUNTA(SpatialOffsets[])=0,"", IF(INDEX(SpatialOffsets[Spatial Offset Type],$A3936)="","",
CONCATENATE("  - &amp;SpatialOffsetID",TEXT($A3936,"0000"),
" {","SpatialOffsetTypeCV:  ",CHAR(34),INDEX(SpatialOffsets[Spatial Offset Type],$A3936),CHAR(34),
", Offset1Value:  ",INDEX(SpatialOffsets[Offset 1 Value],$A3936),
", Offset1UnitID:  ",CHAR(34),INDEX(SpatialOffsets[Offset 1 Unit],$A3936),CHAR(34),
", Offset2Value:  ",INDEX(SpatialOffsets[Offset 2 Value],$A3936),
", Offset2UnitID:  ",CHAR(34),INDEX(SpatialOffsets[Offset 2 Unit],$A3936),CHAR(34),
", Offset3Value:  ",INDEX(SpatialOffsets[Offset 3 Value],$A3936),
", Offset3UnitID:  ",CHAR(34),INDEX(SpatialOffsets[Offset 3 Unit],$A3936),CHAR(34),,"}")))</f>
        <v>#REF!</v>
      </c>
      <c r="O3936" t="e">
        <f>IF(COUNTA(RelatedFeatures[])=0,"", IF(INDEX(RelatedFeatures[First Sampling Feature Code],$A3936)="","",
CONCATENATE("  - &amp;RelationID",TEXT($A3936,"0000"),
" {","SamplingFeatureID:  *SamplingFeatureID",TEXT(MATCH(INDEX(RelatedFeatures[First Sampling Feature Code],$A3936),SamplingFeatures[Feature Code],0),"0000"),
", RelationshipTypeCV:  ",CHAR(34),INDEX(RelatedFeatures[Relationship Type],$A3936),CHAR(34),
", RelatedFeatureID: *SamplingFeatureID",TEXT(MATCH(INDEX(RelatedFeatures[Second Sampling Feature Code],$A3936),SamplingFeatures[Feature Code],0),"0000"),
", SpatialOffsetID:  ",IF(INDEX(RelatedFeatures[Offset Number],$A3936)="","",CONCATENATE("*SpatialOffsetID",TEXT(INDEX(RelatedFeatures[Offset Number],$A3936),"0000"))),"}")))</f>
        <v>#REF!</v>
      </c>
      <c r="P3936" t="e">
        <f>IF(INDEX(Methods[Method Type],$A3936)="","",
CONCATENATE("  - &amp;MethodID",TEXT($A3936,"0000"),
" {","MethodTypeCV:  ",CHAR(34),INDEX(Methods[Method Type],$A3936),CHAR(34),
", MethodCode:  ",CHAR(34),INDEX(Methods[Method Code],$A3936),CHAR(34),
", MethodName:  ",CHAR(34),INDEX(Methods[Method Name],$A3936),CHAR(34),
", MethodDescription:  ",CHAR(34),INDEX(Methods[Method Description],$A3936),CHAR(34),
", MethodLink:  ",CHAR(34),INDEX(Methods[Method Link],$A3936),CHAR(34),
", OrganizationID: *OrganizationID",TEXT(MATCH(INDEX(Methods[Organization Name],$A3936),Organizations[Organization Name],0),"0000"),"}"))</f>
        <v>#REF!</v>
      </c>
      <c r="Q3936" t="e">
        <f>IF(INDEX(Variables[Variable Type],$A3936)="","",
CONCATENATE("  - &amp;VariableID",TEXT($A3936,"0000"),
" {","VariableTypeCV:  ",CHAR(34),INDEX(Variables[Variable Type],$A3936),CHAR(34),
", VariableCode:  ",CHAR(34),INDEX(Variables[Variable Code],$A3936),CHAR(34),
", VariableNameCV:  ",CHAR(34),INDEX(Variables[Variable Name],$A3936),CHAR(34),
", VariableDefinition:  ",CHAR(34),INDEX(Variables[Variable Definition],$A3936),CHAR(34),
", SpecciationCV:  ",CHAR(34),INDEX(Variables[Speciation],$A3936),CHAR(34),
", NoDataValue:  ",CHAR(34),INDEX(Variables[No Data Value],$A3936),CHAR(34),"}"))</f>
        <v>#REF!</v>
      </c>
    </row>
    <row r="3937" spans="1:17" x14ac:dyDescent="0.25">
      <c r="A3937">
        <v>3934</v>
      </c>
      <c r="D3937" t="e">
        <f>IF(INDEX(People[First Name],$A3937)="","",
CONCATENATE("  - &amp;PersonID",TEXT($A3937,"0000"),
" {","PersonFirstName:  ",CHAR(34),INDEX(People[First Name],$A3937),CHAR(34),
", PersonMiddleName:  ",CHAR(34),INDEX(People[Middle Name],$A3937),CHAR(34),
", PersonLastName:  ",CHAR(34),INDEX(People[Last Name],$A3937),CHAR(34),"}"))</f>
        <v>#REF!</v>
      </c>
      <c r="E3937" t="e">
        <f>IF(INDEX(Organizations[Organization Type '[CV']],$A3937)="","",
CONCATENATE("  - &amp;OrganizationID",TEXT($A3937,"0000"),
" {","OrganizationTypeCV:  ",CHAR(34),INDEX(Organizations[Organization Type '[CV']],$A3937),CHAR(34),
", OrganizationCode:  ",CHAR(34),INDEX(Organizations[Organization Code],$A3937),CHAR(34),
", OrganizationName:  ",CHAR(34),INDEX(Organizations[Organization Name],$A3937),CHAR(34),
", OrganizationDescription:  ",CHAR(34),INDEX(Organizations[Organization Description],$A3937),CHAR(34),
", OrganizationLink:  ",CHAR(34),INDEX(Organizations[Organization Link],$A3937),CHAR(34),"}"))</f>
        <v>#REF!</v>
      </c>
      <c r="F3937" t="e">
        <f>IF(INDEX(People[First Name],$A3937)="","",
CONCATENATE("  - &amp;AffiliationID",TEXT($A3937,"0000"),
" {PersonID: *PersonID",TEXT($A3937,"0000"),
", OrganizationID: *OrganizationID",TEXT(MATCH(INDEX(People[Organization Name],$A3937),Organizations[Organization Name],0),"0000"),
", IsPrimaryOrganizationContact: , AffiliationStartDate: , AffiliationEndDate: , PrimaryPhone: ",
", PrimaryEmail: ",CHAR(34),INDEX(People[Primary Email],$A3937),CHAR(34),
", PrimaryAddress: ",CHAR(34),INDEX(People[Primary Address],$A3937),CHAR(34),
", PersonLink: }"))</f>
        <v>#REF!</v>
      </c>
      <c r="H3937" t="e">
        <f>IF(COUNTA(CitationInformation)=0,"",IF(INDEX(AuthorList[Author Name],$A3937)="","",
CONCATENATE("  - &amp;AuthorListID",TEXT($A3937,"0000"),
"  {CitationID: *CitationID0001",
", PersonID: *PersonID",TEXT(MATCH(INDEX(AuthorList[Author Name],$A3937),People[Full Name],0),"0000"),
", AuthorOrder: ",INDEX(AuthorList[Author Number],$A3937),"}")))</f>
        <v>#REF!</v>
      </c>
      <c r="K3937" t="e">
        <f>IF(INDEX(SamplingFeatures[Feature Code],$A3937)="","",
CONCATENATE("  - &amp;SamplingFeatureID",TEXT($A3937,"0000"),
" {","SamplingFeatureUUID:  ",CHAR(34),INDEX(SamplingFeatures[Sampling Feature UUID],$A3937),CHAR(34),
", SamplingFeatureTypeCV:  ",CHAR(34),INDEX(SamplingFeatures[Sampling Feature Type],$A3937),CHAR(34),
", SamplingFeatureCode:  ",CHAR(34),INDEX(SamplingFeatures[Feature Code],$A3937),CHAR(34),
", SamplingFeatureName:  ",CHAR(34),INDEX(SamplingFeatures[Feature Name],$A3937),CHAR(34),
", SamplingFeatureDescription:  ",CHAR(34),INDEX(SamplingFeatures[Feature Description],$A3937),CHAR(34),
", SamplingFeatureGeotypeCV:  ",CHAR(34),INDEX(SamplingFeatures[Feature Geo Type],$A3937),CHAR(34),
", FeatureGeometry:  ",CHAR(34),INDEX(SamplingFeatures[Feature Geometry],$A3937),CHAR(34),
", Elevation_m:  ",CHAR(34),INDEX(SamplingFeatures[Elevation_m],$A3937),CHAR(34),
", ElevationDatumCV:  ",CHAR(34),ElevationDatum,CHAR(34),"}"))</f>
        <v>#REF!</v>
      </c>
      <c r="L3937" t="e">
        <f>IF(INDEX(SamplingFeatures[Sampling Feature Type],$A3937)&lt;&gt;"Site","",
CONCATENATE("  - &amp;SiteID",TEXT(SUMPRODUCT(--($L$3:$L3936&lt;&gt;"")),"0000"),
" {","SamplingFeatureID:  *SamplingFeatureID",TEXT($A3937,"0000"),
", SiteTypeCV:  ",CHAR(34),INDEX(Sites[Site Type],$A3937),CHAR(34),
", Latitude:  ",INDEX(Sites[Latitude],$A3937),
", Longitude:  ",INDEX(Sites[Longitude],$A3937),
", SRSName:  ",CHAR(34),LatLonDatum,CHAR(34),"}"))</f>
        <v>#REF!</v>
      </c>
      <c r="M3937" t="e">
        <f>IF(INDEX(SamplingFeatures[Sampling Feature Type],$A3937)&lt;&gt;"Specimen","",
CONCATENATE("  - &amp;SpecimenID",TEXT(SUMPRODUCT(--($M$3:$M3936&lt;&gt;"")),"0000"),
" {","SamplingFeatureID:  *SamplingFeatureID",TEXT($A3937,"0000"),
", SpecimenTypeCV:  ",CHAR(34),INDEX(Specimens[Specimen Type],$A3937),CHAR(34),
", SpecimenMediumCV:  ",INDEX(Specimens[Specimen Medium],$A3937),
", IsFieldSpecimen:  ",CHAR(34),INDEX(Specimens[Is Field Specimen?],$A3937),CHAR(34),"}"))</f>
        <v>#REF!</v>
      </c>
      <c r="N3937" t="e">
        <f>IF(COUNTA(SpatialOffsets[])=0,"", IF(INDEX(SpatialOffsets[Spatial Offset Type],$A3937)="","",
CONCATENATE("  - &amp;SpatialOffsetID",TEXT($A3937,"0000"),
" {","SpatialOffsetTypeCV:  ",CHAR(34),INDEX(SpatialOffsets[Spatial Offset Type],$A3937),CHAR(34),
", Offset1Value:  ",INDEX(SpatialOffsets[Offset 1 Value],$A3937),
", Offset1UnitID:  ",CHAR(34),INDEX(SpatialOffsets[Offset 1 Unit],$A3937),CHAR(34),
", Offset2Value:  ",INDEX(SpatialOffsets[Offset 2 Value],$A3937),
", Offset2UnitID:  ",CHAR(34),INDEX(SpatialOffsets[Offset 2 Unit],$A3937),CHAR(34),
", Offset3Value:  ",INDEX(SpatialOffsets[Offset 3 Value],$A3937),
", Offset3UnitID:  ",CHAR(34),INDEX(SpatialOffsets[Offset 3 Unit],$A3937),CHAR(34),,"}")))</f>
        <v>#REF!</v>
      </c>
      <c r="O3937" t="e">
        <f>IF(COUNTA(RelatedFeatures[])=0,"", IF(INDEX(RelatedFeatures[First Sampling Feature Code],$A3937)="","",
CONCATENATE("  - &amp;RelationID",TEXT($A3937,"0000"),
" {","SamplingFeatureID:  *SamplingFeatureID",TEXT(MATCH(INDEX(RelatedFeatures[First Sampling Feature Code],$A3937),SamplingFeatures[Feature Code],0),"0000"),
", RelationshipTypeCV:  ",CHAR(34),INDEX(RelatedFeatures[Relationship Type],$A3937),CHAR(34),
", RelatedFeatureID: *SamplingFeatureID",TEXT(MATCH(INDEX(RelatedFeatures[Second Sampling Feature Code],$A3937),SamplingFeatures[Feature Code],0),"0000"),
", SpatialOffsetID:  ",IF(INDEX(RelatedFeatures[Offset Number],$A3937)="","",CONCATENATE("*SpatialOffsetID",TEXT(INDEX(RelatedFeatures[Offset Number],$A3937),"0000"))),"}")))</f>
        <v>#REF!</v>
      </c>
      <c r="P3937" t="e">
        <f>IF(INDEX(Methods[Method Type],$A3937)="","",
CONCATENATE("  - &amp;MethodID",TEXT($A3937,"0000"),
" {","MethodTypeCV:  ",CHAR(34),INDEX(Methods[Method Type],$A3937),CHAR(34),
", MethodCode:  ",CHAR(34),INDEX(Methods[Method Code],$A3937),CHAR(34),
", MethodName:  ",CHAR(34),INDEX(Methods[Method Name],$A3937),CHAR(34),
", MethodDescription:  ",CHAR(34),INDEX(Methods[Method Description],$A3937),CHAR(34),
", MethodLink:  ",CHAR(34),INDEX(Methods[Method Link],$A3937),CHAR(34),
", OrganizationID: *OrganizationID",TEXT(MATCH(INDEX(Methods[Organization Name],$A3937),Organizations[Organization Name],0),"0000"),"}"))</f>
        <v>#REF!</v>
      </c>
      <c r="Q3937" t="e">
        <f>IF(INDEX(Variables[Variable Type],$A3937)="","",
CONCATENATE("  - &amp;VariableID",TEXT($A3937,"0000"),
" {","VariableTypeCV:  ",CHAR(34),INDEX(Variables[Variable Type],$A3937),CHAR(34),
", VariableCode:  ",CHAR(34),INDEX(Variables[Variable Code],$A3937),CHAR(34),
", VariableNameCV:  ",CHAR(34),INDEX(Variables[Variable Name],$A3937),CHAR(34),
", VariableDefinition:  ",CHAR(34),INDEX(Variables[Variable Definition],$A3937),CHAR(34),
", SpecciationCV:  ",CHAR(34),INDEX(Variables[Speciation],$A3937),CHAR(34),
", NoDataValue:  ",CHAR(34),INDEX(Variables[No Data Value],$A3937),CHAR(34),"}"))</f>
        <v>#REF!</v>
      </c>
    </row>
    <row r="3938" spans="1:17" x14ac:dyDescent="0.25">
      <c r="A3938">
        <v>3935</v>
      </c>
      <c r="D3938" t="e">
        <f>IF(INDEX(People[First Name],$A3938)="","",
CONCATENATE("  - &amp;PersonID",TEXT($A3938,"0000"),
" {","PersonFirstName:  ",CHAR(34),INDEX(People[First Name],$A3938),CHAR(34),
", PersonMiddleName:  ",CHAR(34),INDEX(People[Middle Name],$A3938),CHAR(34),
", PersonLastName:  ",CHAR(34),INDEX(People[Last Name],$A3938),CHAR(34),"}"))</f>
        <v>#REF!</v>
      </c>
      <c r="E3938" t="e">
        <f>IF(INDEX(Organizations[Organization Type '[CV']],$A3938)="","",
CONCATENATE("  - &amp;OrganizationID",TEXT($A3938,"0000"),
" {","OrganizationTypeCV:  ",CHAR(34),INDEX(Organizations[Organization Type '[CV']],$A3938),CHAR(34),
", OrganizationCode:  ",CHAR(34),INDEX(Organizations[Organization Code],$A3938),CHAR(34),
", OrganizationName:  ",CHAR(34),INDEX(Organizations[Organization Name],$A3938),CHAR(34),
", OrganizationDescription:  ",CHAR(34),INDEX(Organizations[Organization Description],$A3938),CHAR(34),
", OrganizationLink:  ",CHAR(34),INDEX(Organizations[Organization Link],$A3938),CHAR(34),"}"))</f>
        <v>#REF!</v>
      </c>
      <c r="F3938" t="e">
        <f>IF(INDEX(People[First Name],$A3938)="","",
CONCATENATE("  - &amp;AffiliationID",TEXT($A3938,"0000"),
" {PersonID: *PersonID",TEXT($A3938,"0000"),
", OrganizationID: *OrganizationID",TEXT(MATCH(INDEX(People[Organization Name],$A3938),Organizations[Organization Name],0),"0000"),
", IsPrimaryOrganizationContact: , AffiliationStartDate: , AffiliationEndDate: , PrimaryPhone: ",
", PrimaryEmail: ",CHAR(34),INDEX(People[Primary Email],$A3938),CHAR(34),
", PrimaryAddress: ",CHAR(34),INDEX(People[Primary Address],$A3938),CHAR(34),
", PersonLink: }"))</f>
        <v>#REF!</v>
      </c>
      <c r="H3938" t="e">
        <f>IF(COUNTA(CitationInformation)=0,"",IF(INDEX(AuthorList[Author Name],$A3938)="","",
CONCATENATE("  - &amp;AuthorListID",TEXT($A3938,"0000"),
"  {CitationID: *CitationID0001",
", PersonID: *PersonID",TEXT(MATCH(INDEX(AuthorList[Author Name],$A3938),People[Full Name],0),"0000"),
", AuthorOrder: ",INDEX(AuthorList[Author Number],$A3938),"}")))</f>
        <v>#REF!</v>
      </c>
      <c r="K3938" t="e">
        <f>IF(INDEX(SamplingFeatures[Feature Code],$A3938)="","",
CONCATENATE("  - &amp;SamplingFeatureID",TEXT($A3938,"0000"),
" {","SamplingFeatureUUID:  ",CHAR(34),INDEX(SamplingFeatures[Sampling Feature UUID],$A3938),CHAR(34),
", SamplingFeatureTypeCV:  ",CHAR(34),INDEX(SamplingFeatures[Sampling Feature Type],$A3938),CHAR(34),
", SamplingFeatureCode:  ",CHAR(34),INDEX(SamplingFeatures[Feature Code],$A3938),CHAR(34),
", SamplingFeatureName:  ",CHAR(34),INDEX(SamplingFeatures[Feature Name],$A3938),CHAR(34),
", SamplingFeatureDescription:  ",CHAR(34),INDEX(SamplingFeatures[Feature Description],$A3938),CHAR(34),
", SamplingFeatureGeotypeCV:  ",CHAR(34),INDEX(SamplingFeatures[Feature Geo Type],$A3938),CHAR(34),
", FeatureGeometry:  ",CHAR(34),INDEX(SamplingFeatures[Feature Geometry],$A3938),CHAR(34),
", Elevation_m:  ",CHAR(34),INDEX(SamplingFeatures[Elevation_m],$A3938),CHAR(34),
", ElevationDatumCV:  ",CHAR(34),ElevationDatum,CHAR(34),"}"))</f>
        <v>#REF!</v>
      </c>
      <c r="L3938" t="e">
        <f>IF(INDEX(SamplingFeatures[Sampling Feature Type],$A3938)&lt;&gt;"Site","",
CONCATENATE("  - &amp;SiteID",TEXT(SUMPRODUCT(--($L$3:$L3937&lt;&gt;"")),"0000"),
" {","SamplingFeatureID:  *SamplingFeatureID",TEXT($A3938,"0000"),
", SiteTypeCV:  ",CHAR(34),INDEX(Sites[Site Type],$A3938),CHAR(34),
", Latitude:  ",INDEX(Sites[Latitude],$A3938),
", Longitude:  ",INDEX(Sites[Longitude],$A3938),
", SRSName:  ",CHAR(34),LatLonDatum,CHAR(34),"}"))</f>
        <v>#REF!</v>
      </c>
      <c r="M3938" t="e">
        <f>IF(INDEX(SamplingFeatures[Sampling Feature Type],$A3938)&lt;&gt;"Specimen","",
CONCATENATE("  - &amp;SpecimenID",TEXT(SUMPRODUCT(--($M$3:$M3937&lt;&gt;"")),"0000"),
" {","SamplingFeatureID:  *SamplingFeatureID",TEXT($A3938,"0000"),
", SpecimenTypeCV:  ",CHAR(34),INDEX(Specimens[Specimen Type],$A3938),CHAR(34),
", SpecimenMediumCV:  ",INDEX(Specimens[Specimen Medium],$A3938),
", IsFieldSpecimen:  ",CHAR(34),INDEX(Specimens[Is Field Specimen?],$A3938),CHAR(34),"}"))</f>
        <v>#REF!</v>
      </c>
      <c r="N3938" t="e">
        <f>IF(COUNTA(SpatialOffsets[])=0,"", IF(INDEX(SpatialOffsets[Spatial Offset Type],$A3938)="","",
CONCATENATE("  - &amp;SpatialOffsetID",TEXT($A3938,"0000"),
" {","SpatialOffsetTypeCV:  ",CHAR(34),INDEX(SpatialOffsets[Spatial Offset Type],$A3938),CHAR(34),
", Offset1Value:  ",INDEX(SpatialOffsets[Offset 1 Value],$A3938),
", Offset1UnitID:  ",CHAR(34),INDEX(SpatialOffsets[Offset 1 Unit],$A3938),CHAR(34),
", Offset2Value:  ",INDEX(SpatialOffsets[Offset 2 Value],$A3938),
", Offset2UnitID:  ",CHAR(34),INDEX(SpatialOffsets[Offset 2 Unit],$A3938),CHAR(34),
", Offset3Value:  ",INDEX(SpatialOffsets[Offset 3 Value],$A3938),
", Offset3UnitID:  ",CHAR(34),INDEX(SpatialOffsets[Offset 3 Unit],$A3938),CHAR(34),,"}")))</f>
        <v>#REF!</v>
      </c>
      <c r="O3938" t="e">
        <f>IF(COUNTA(RelatedFeatures[])=0,"", IF(INDEX(RelatedFeatures[First Sampling Feature Code],$A3938)="","",
CONCATENATE("  - &amp;RelationID",TEXT($A3938,"0000"),
" {","SamplingFeatureID:  *SamplingFeatureID",TEXT(MATCH(INDEX(RelatedFeatures[First Sampling Feature Code],$A3938),SamplingFeatures[Feature Code],0),"0000"),
", RelationshipTypeCV:  ",CHAR(34),INDEX(RelatedFeatures[Relationship Type],$A3938),CHAR(34),
", RelatedFeatureID: *SamplingFeatureID",TEXT(MATCH(INDEX(RelatedFeatures[Second Sampling Feature Code],$A3938),SamplingFeatures[Feature Code],0),"0000"),
", SpatialOffsetID:  ",IF(INDEX(RelatedFeatures[Offset Number],$A3938)="","",CONCATENATE("*SpatialOffsetID",TEXT(INDEX(RelatedFeatures[Offset Number],$A3938),"0000"))),"}")))</f>
        <v>#REF!</v>
      </c>
      <c r="P3938" t="e">
        <f>IF(INDEX(Methods[Method Type],$A3938)="","",
CONCATENATE("  - &amp;MethodID",TEXT($A3938,"0000"),
" {","MethodTypeCV:  ",CHAR(34),INDEX(Methods[Method Type],$A3938),CHAR(34),
", MethodCode:  ",CHAR(34),INDEX(Methods[Method Code],$A3938),CHAR(34),
", MethodName:  ",CHAR(34),INDEX(Methods[Method Name],$A3938),CHAR(34),
", MethodDescription:  ",CHAR(34),INDEX(Methods[Method Description],$A3938),CHAR(34),
", MethodLink:  ",CHAR(34),INDEX(Methods[Method Link],$A3938),CHAR(34),
", OrganizationID: *OrganizationID",TEXT(MATCH(INDEX(Methods[Organization Name],$A3938),Organizations[Organization Name],0),"0000"),"}"))</f>
        <v>#REF!</v>
      </c>
      <c r="Q3938" t="e">
        <f>IF(INDEX(Variables[Variable Type],$A3938)="","",
CONCATENATE("  - &amp;VariableID",TEXT($A3938,"0000"),
" {","VariableTypeCV:  ",CHAR(34),INDEX(Variables[Variable Type],$A3938),CHAR(34),
", VariableCode:  ",CHAR(34),INDEX(Variables[Variable Code],$A3938),CHAR(34),
", VariableNameCV:  ",CHAR(34),INDEX(Variables[Variable Name],$A3938),CHAR(34),
", VariableDefinition:  ",CHAR(34),INDEX(Variables[Variable Definition],$A3938),CHAR(34),
", SpecciationCV:  ",CHAR(34),INDEX(Variables[Speciation],$A3938),CHAR(34),
", NoDataValue:  ",CHAR(34),INDEX(Variables[No Data Value],$A3938),CHAR(34),"}"))</f>
        <v>#REF!</v>
      </c>
    </row>
    <row r="3939" spans="1:17" x14ac:dyDescent="0.25">
      <c r="A3939">
        <v>3936</v>
      </c>
      <c r="D3939" t="e">
        <f>IF(INDEX(People[First Name],$A3939)="","",
CONCATENATE("  - &amp;PersonID",TEXT($A3939,"0000"),
" {","PersonFirstName:  ",CHAR(34),INDEX(People[First Name],$A3939),CHAR(34),
", PersonMiddleName:  ",CHAR(34),INDEX(People[Middle Name],$A3939),CHAR(34),
", PersonLastName:  ",CHAR(34),INDEX(People[Last Name],$A3939),CHAR(34),"}"))</f>
        <v>#REF!</v>
      </c>
      <c r="E3939" t="e">
        <f>IF(INDEX(Organizations[Organization Type '[CV']],$A3939)="","",
CONCATENATE("  - &amp;OrganizationID",TEXT($A3939,"0000"),
" {","OrganizationTypeCV:  ",CHAR(34),INDEX(Organizations[Organization Type '[CV']],$A3939),CHAR(34),
", OrganizationCode:  ",CHAR(34),INDEX(Organizations[Organization Code],$A3939),CHAR(34),
", OrganizationName:  ",CHAR(34),INDEX(Organizations[Organization Name],$A3939),CHAR(34),
", OrganizationDescription:  ",CHAR(34),INDEX(Organizations[Organization Description],$A3939),CHAR(34),
", OrganizationLink:  ",CHAR(34),INDEX(Organizations[Organization Link],$A3939),CHAR(34),"}"))</f>
        <v>#REF!</v>
      </c>
      <c r="F3939" t="e">
        <f>IF(INDEX(People[First Name],$A3939)="","",
CONCATENATE("  - &amp;AffiliationID",TEXT($A3939,"0000"),
" {PersonID: *PersonID",TEXT($A3939,"0000"),
", OrganizationID: *OrganizationID",TEXT(MATCH(INDEX(People[Organization Name],$A3939),Organizations[Organization Name],0),"0000"),
", IsPrimaryOrganizationContact: , AffiliationStartDate: , AffiliationEndDate: , PrimaryPhone: ",
", PrimaryEmail: ",CHAR(34),INDEX(People[Primary Email],$A3939),CHAR(34),
", PrimaryAddress: ",CHAR(34),INDEX(People[Primary Address],$A3939),CHAR(34),
", PersonLink: }"))</f>
        <v>#REF!</v>
      </c>
      <c r="H3939" t="e">
        <f>IF(COUNTA(CitationInformation)=0,"",IF(INDEX(AuthorList[Author Name],$A3939)="","",
CONCATENATE("  - &amp;AuthorListID",TEXT($A3939,"0000"),
"  {CitationID: *CitationID0001",
", PersonID: *PersonID",TEXT(MATCH(INDEX(AuthorList[Author Name],$A3939),People[Full Name],0),"0000"),
", AuthorOrder: ",INDEX(AuthorList[Author Number],$A3939),"}")))</f>
        <v>#REF!</v>
      </c>
      <c r="K3939" t="e">
        <f>IF(INDEX(SamplingFeatures[Feature Code],$A3939)="","",
CONCATENATE("  - &amp;SamplingFeatureID",TEXT($A3939,"0000"),
" {","SamplingFeatureUUID:  ",CHAR(34),INDEX(SamplingFeatures[Sampling Feature UUID],$A3939),CHAR(34),
", SamplingFeatureTypeCV:  ",CHAR(34),INDEX(SamplingFeatures[Sampling Feature Type],$A3939),CHAR(34),
", SamplingFeatureCode:  ",CHAR(34),INDEX(SamplingFeatures[Feature Code],$A3939),CHAR(34),
", SamplingFeatureName:  ",CHAR(34),INDEX(SamplingFeatures[Feature Name],$A3939),CHAR(34),
", SamplingFeatureDescription:  ",CHAR(34),INDEX(SamplingFeatures[Feature Description],$A3939),CHAR(34),
", SamplingFeatureGeotypeCV:  ",CHAR(34),INDEX(SamplingFeatures[Feature Geo Type],$A3939),CHAR(34),
", FeatureGeometry:  ",CHAR(34),INDEX(SamplingFeatures[Feature Geometry],$A3939),CHAR(34),
", Elevation_m:  ",CHAR(34),INDEX(SamplingFeatures[Elevation_m],$A3939),CHAR(34),
", ElevationDatumCV:  ",CHAR(34),ElevationDatum,CHAR(34),"}"))</f>
        <v>#REF!</v>
      </c>
      <c r="L3939" t="e">
        <f>IF(INDEX(SamplingFeatures[Sampling Feature Type],$A3939)&lt;&gt;"Site","",
CONCATENATE("  - &amp;SiteID",TEXT(SUMPRODUCT(--($L$3:$L3938&lt;&gt;"")),"0000"),
" {","SamplingFeatureID:  *SamplingFeatureID",TEXT($A3939,"0000"),
", SiteTypeCV:  ",CHAR(34),INDEX(Sites[Site Type],$A3939),CHAR(34),
", Latitude:  ",INDEX(Sites[Latitude],$A3939),
", Longitude:  ",INDEX(Sites[Longitude],$A3939),
", SRSName:  ",CHAR(34),LatLonDatum,CHAR(34),"}"))</f>
        <v>#REF!</v>
      </c>
      <c r="M3939" t="e">
        <f>IF(INDEX(SamplingFeatures[Sampling Feature Type],$A3939)&lt;&gt;"Specimen","",
CONCATENATE("  - &amp;SpecimenID",TEXT(SUMPRODUCT(--($M$3:$M3938&lt;&gt;"")),"0000"),
" {","SamplingFeatureID:  *SamplingFeatureID",TEXT($A3939,"0000"),
", SpecimenTypeCV:  ",CHAR(34),INDEX(Specimens[Specimen Type],$A3939),CHAR(34),
", SpecimenMediumCV:  ",INDEX(Specimens[Specimen Medium],$A3939),
", IsFieldSpecimen:  ",CHAR(34),INDEX(Specimens[Is Field Specimen?],$A3939),CHAR(34),"}"))</f>
        <v>#REF!</v>
      </c>
      <c r="N3939" t="e">
        <f>IF(COUNTA(SpatialOffsets[])=0,"", IF(INDEX(SpatialOffsets[Spatial Offset Type],$A3939)="","",
CONCATENATE("  - &amp;SpatialOffsetID",TEXT($A3939,"0000"),
" {","SpatialOffsetTypeCV:  ",CHAR(34),INDEX(SpatialOffsets[Spatial Offset Type],$A3939),CHAR(34),
", Offset1Value:  ",INDEX(SpatialOffsets[Offset 1 Value],$A3939),
", Offset1UnitID:  ",CHAR(34),INDEX(SpatialOffsets[Offset 1 Unit],$A3939),CHAR(34),
", Offset2Value:  ",INDEX(SpatialOffsets[Offset 2 Value],$A3939),
", Offset2UnitID:  ",CHAR(34),INDEX(SpatialOffsets[Offset 2 Unit],$A3939),CHAR(34),
", Offset3Value:  ",INDEX(SpatialOffsets[Offset 3 Value],$A3939),
", Offset3UnitID:  ",CHAR(34),INDEX(SpatialOffsets[Offset 3 Unit],$A3939),CHAR(34),,"}")))</f>
        <v>#REF!</v>
      </c>
      <c r="O3939" t="e">
        <f>IF(COUNTA(RelatedFeatures[])=0,"", IF(INDEX(RelatedFeatures[First Sampling Feature Code],$A3939)="","",
CONCATENATE("  - &amp;RelationID",TEXT($A3939,"0000"),
" {","SamplingFeatureID:  *SamplingFeatureID",TEXT(MATCH(INDEX(RelatedFeatures[First Sampling Feature Code],$A3939),SamplingFeatures[Feature Code],0),"0000"),
", RelationshipTypeCV:  ",CHAR(34),INDEX(RelatedFeatures[Relationship Type],$A3939),CHAR(34),
", RelatedFeatureID: *SamplingFeatureID",TEXT(MATCH(INDEX(RelatedFeatures[Second Sampling Feature Code],$A3939),SamplingFeatures[Feature Code],0),"0000"),
", SpatialOffsetID:  ",IF(INDEX(RelatedFeatures[Offset Number],$A3939)="","",CONCATENATE("*SpatialOffsetID",TEXT(INDEX(RelatedFeatures[Offset Number],$A3939),"0000"))),"}")))</f>
        <v>#REF!</v>
      </c>
      <c r="P3939" t="e">
        <f>IF(INDEX(Methods[Method Type],$A3939)="","",
CONCATENATE("  - &amp;MethodID",TEXT($A3939,"0000"),
" {","MethodTypeCV:  ",CHAR(34),INDEX(Methods[Method Type],$A3939),CHAR(34),
", MethodCode:  ",CHAR(34),INDEX(Methods[Method Code],$A3939),CHAR(34),
", MethodName:  ",CHAR(34),INDEX(Methods[Method Name],$A3939),CHAR(34),
", MethodDescription:  ",CHAR(34),INDEX(Methods[Method Description],$A3939),CHAR(34),
", MethodLink:  ",CHAR(34),INDEX(Methods[Method Link],$A3939),CHAR(34),
", OrganizationID: *OrganizationID",TEXT(MATCH(INDEX(Methods[Organization Name],$A3939),Organizations[Organization Name],0),"0000"),"}"))</f>
        <v>#REF!</v>
      </c>
      <c r="Q3939" t="e">
        <f>IF(INDEX(Variables[Variable Type],$A3939)="","",
CONCATENATE("  - &amp;VariableID",TEXT($A3939,"0000"),
" {","VariableTypeCV:  ",CHAR(34),INDEX(Variables[Variable Type],$A3939),CHAR(34),
", VariableCode:  ",CHAR(34),INDEX(Variables[Variable Code],$A3939),CHAR(34),
", VariableNameCV:  ",CHAR(34),INDEX(Variables[Variable Name],$A3939),CHAR(34),
", VariableDefinition:  ",CHAR(34),INDEX(Variables[Variable Definition],$A3939),CHAR(34),
", SpecciationCV:  ",CHAR(34),INDEX(Variables[Speciation],$A3939),CHAR(34),
", NoDataValue:  ",CHAR(34),INDEX(Variables[No Data Value],$A3939),CHAR(34),"}"))</f>
        <v>#REF!</v>
      </c>
    </row>
    <row r="3940" spans="1:17" x14ac:dyDescent="0.25">
      <c r="A3940">
        <v>3937</v>
      </c>
      <c r="D3940" t="e">
        <f>IF(INDEX(People[First Name],$A3940)="","",
CONCATENATE("  - &amp;PersonID",TEXT($A3940,"0000"),
" {","PersonFirstName:  ",CHAR(34),INDEX(People[First Name],$A3940),CHAR(34),
", PersonMiddleName:  ",CHAR(34),INDEX(People[Middle Name],$A3940),CHAR(34),
", PersonLastName:  ",CHAR(34),INDEX(People[Last Name],$A3940),CHAR(34),"}"))</f>
        <v>#REF!</v>
      </c>
      <c r="E3940" t="e">
        <f>IF(INDEX(Organizations[Organization Type '[CV']],$A3940)="","",
CONCATENATE("  - &amp;OrganizationID",TEXT($A3940,"0000"),
" {","OrganizationTypeCV:  ",CHAR(34),INDEX(Organizations[Organization Type '[CV']],$A3940),CHAR(34),
", OrganizationCode:  ",CHAR(34),INDEX(Organizations[Organization Code],$A3940),CHAR(34),
", OrganizationName:  ",CHAR(34),INDEX(Organizations[Organization Name],$A3940),CHAR(34),
", OrganizationDescription:  ",CHAR(34),INDEX(Organizations[Organization Description],$A3940),CHAR(34),
", OrganizationLink:  ",CHAR(34),INDEX(Organizations[Organization Link],$A3940),CHAR(34),"}"))</f>
        <v>#REF!</v>
      </c>
      <c r="F3940" t="e">
        <f>IF(INDEX(People[First Name],$A3940)="","",
CONCATENATE("  - &amp;AffiliationID",TEXT($A3940,"0000"),
" {PersonID: *PersonID",TEXT($A3940,"0000"),
", OrganizationID: *OrganizationID",TEXT(MATCH(INDEX(People[Organization Name],$A3940),Organizations[Organization Name],0),"0000"),
", IsPrimaryOrganizationContact: , AffiliationStartDate: , AffiliationEndDate: , PrimaryPhone: ",
", PrimaryEmail: ",CHAR(34),INDEX(People[Primary Email],$A3940),CHAR(34),
", PrimaryAddress: ",CHAR(34),INDEX(People[Primary Address],$A3940),CHAR(34),
", PersonLink: }"))</f>
        <v>#REF!</v>
      </c>
      <c r="H3940" t="e">
        <f>IF(COUNTA(CitationInformation)=0,"",IF(INDEX(AuthorList[Author Name],$A3940)="","",
CONCATENATE("  - &amp;AuthorListID",TEXT($A3940,"0000"),
"  {CitationID: *CitationID0001",
", PersonID: *PersonID",TEXT(MATCH(INDEX(AuthorList[Author Name],$A3940),People[Full Name],0),"0000"),
", AuthorOrder: ",INDEX(AuthorList[Author Number],$A3940),"}")))</f>
        <v>#REF!</v>
      </c>
      <c r="K3940" t="e">
        <f>IF(INDEX(SamplingFeatures[Feature Code],$A3940)="","",
CONCATENATE("  - &amp;SamplingFeatureID",TEXT($A3940,"0000"),
" {","SamplingFeatureUUID:  ",CHAR(34),INDEX(SamplingFeatures[Sampling Feature UUID],$A3940),CHAR(34),
", SamplingFeatureTypeCV:  ",CHAR(34),INDEX(SamplingFeatures[Sampling Feature Type],$A3940),CHAR(34),
", SamplingFeatureCode:  ",CHAR(34),INDEX(SamplingFeatures[Feature Code],$A3940),CHAR(34),
", SamplingFeatureName:  ",CHAR(34),INDEX(SamplingFeatures[Feature Name],$A3940),CHAR(34),
", SamplingFeatureDescription:  ",CHAR(34),INDEX(SamplingFeatures[Feature Description],$A3940),CHAR(34),
", SamplingFeatureGeotypeCV:  ",CHAR(34),INDEX(SamplingFeatures[Feature Geo Type],$A3940),CHAR(34),
", FeatureGeometry:  ",CHAR(34),INDEX(SamplingFeatures[Feature Geometry],$A3940),CHAR(34),
", Elevation_m:  ",CHAR(34),INDEX(SamplingFeatures[Elevation_m],$A3940),CHAR(34),
", ElevationDatumCV:  ",CHAR(34),ElevationDatum,CHAR(34),"}"))</f>
        <v>#REF!</v>
      </c>
      <c r="L3940" t="e">
        <f>IF(INDEX(SamplingFeatures[Sampling Feature Type],$A3940)&lt;&gt;"Site","",
CONCATENATE("  - &amp;SiteID",TEXT(SUMPRODUCT(--($L$3:$L3939&lt;&gt;"")),"0000"),
" {","SamplingFeatureID:  *SamplingFeatureID",TEXT($A3940,"0000"),
", SiteTypeCV:  ",CHAR(34),INDEX(Sites[Site Type],$A3940),CHAR(34),
", Latitude:  ",INDEX(Sites[Latitude],$A3940),
", Longitude:  ",INDEX(Sites[Longitude],$A3940),
", SRSName:  ",CHAR(34),LatLonDatum,CHAR(34),"}"))</f>
        <v>#REF!</v>
      </c>
      <c r="M3940" t="e">
        <f>IF(INDEX(SamplingFeatures[Sampling Feature Type],$A3940)&lt;&gt;"Specimen","",
CONCATENATE("  - &amp;SpecimenID",TEXT(SUMPRODUCT(--($M$3:$M3939&lt;&gt;"")),"0000"),
" {","SamplingFeatureID:  *SamplingFeatureID",TEXT($A3940,"0000"),
", SpecimenTypeCV:  ",CHAR(34),INDEX(Specimens[Specimen Type],$A3940),CHAR(34),
", SpecimenMediumCV:  ",INDEX(Specimens[Specimen Medium],$A3940),
", IsFieldSpecimen:  ",CHAR(34),INDEX(Specimens[Is Field Specimen?],$A3940),CHAR(34),"}"))</f>
        <v>#REF!</v>
      </c>
      <c r="N3940" t="e">
        <f>IF(COUNTA(SpatialOffsets[])=0,"", IF(INDEX(SpatialOffsets[Spatial Offset Type],$A3940)="","",
CONCATENATE("  - &amp;SpatialOffsetID",TEXT($A3940,"0000"),
" {","SpatialOffsetTypeCV:  ",CHAR(34),INDEX(SpatialOffsets[Spatial Offset Type],$A3940),CHAR(34),
", Offset1Value:  ",INDEX(SpatialOffsets[Offset 1 Value],$A3940),
", Offset1UnitID:  ",CHAR(34),INDEX(SpatialOffsets[Offset 1 Unit],$A3940),CHAR(34),
", Offset2Value:  ",INDEX(SpatialOffsets[Offset 2 Value],$A3940),
", Offset2UnitID:  ",CHAR(34),INDEX(SpatialOffsets[Offset 2 Unit],$A3940),CHAR(34),
", Offset3Value:  ",INDEX(SpatialOffsets[Offset 3 Value],$A3940),
", Offset3UnitID:  ",CHAR(34),INDEX(SpatialOffsets[Offset 3 Unit],$A3940),CHAR(34),,"}")))</f>
        <v>#REF!</v>
      </c>
      <c r="O3940" t="e">
        <f>IF(COUNTA(RelatedFeatures[])=0,"", IF(INDEX(RelatedFeatures[First Sampling Feature Code],$A3940)="","",
CONCATENATE("  - &amp;RelationID",TEXT($A3940,"0000"),
" {","SamplingFeatureID:  *SamplingFeatureID",TEXT(MATCH(INDEX(RelatedFeatures[First Sampling Feature Code],$A3940),SamplingFeatures[Feature Code],0),"0000"),
", RelationshipTypeCV:  ",CHAR(34),INDEX(RelatedFeatures[Relationship Type],$A3940),CHAR(34),
", RelatedFeatureID: *SamplingFeatureID",TEXT(MATCH(INDEX(RelatedFeatures[Second Sampling Feature Code],$A3940),SamplingFeatures[Feature Code],0),"0000"),
", SpatialOffsetID:  ",IF(INDEX(RelatedFeatures[Offset Number],$A3940)="","",CONCATENATE("*SpatialOffsetID",TEXT(INDEX(RelatedFeatures[Offset Number],$A3940),"0000"))),"}")))</f>
        <v>#REF!</v>
      </c>
      <c r="P3940" t="e">
        <f>IF(INDEX(Methods[Method Type],$A3940)="","",
CONCATENATE("  - &amp;MethodID",TEXT($A3940,"0000"),
" {","MethodTypeCV:  ",CHAR(34),INDEX(Methods[Method Type],$A3940),CHAR(34),
", MethodCode:  ",CHAR(34),INDEX(Methods[Method Code],$A3940),CHAR(34),
", MethodName:  ",CHAR(34),INDEX(Methods[Method Name],$A3940),CHAR(34),
", MethodDescription:  ",CHAR(34),INDEX(Methods[Method Description],$A3940),CHAR(34),
", MethodLink:  ",CHAR(34),INDEX(Methods[Method Link],$A3940),CHAR(34),
", OrganizationID: *OrganizationID",TEXT(MATCH(INDEX(Methods[Organization Name],$A3940),Organizations[Organization Name],0),"0000"),"}"))</f>
        <v>#REF!</v>
      </c>
      <c r="Q3940" t="e">
        <f>IF(INDEX(Variables[Variable Type],$A3940)="","",
CONCATENATE("  - &amp;VariableID",TEXT($A3940,"0000"),
" {","VariableTypeCV:  ",CHAR(34),INDEX(Variables[Variable Type],$A3940),CHAR(34),
", VariableCode:  ",CHAR(34),INDEX(Variables[Variable Code],$A3940),CHAR(34),
", VariableNameCV:  ",CHAR(34),INDEX(Variables[Variable Name],$A3940),CHAR(34),
", VariableDefinition:  ",CHAR(34),INDEX(Variables[Variable Definition],$A3940),CHAR(34),
", SpecciationCV:  ",CHAR(34),INDEX(Variables[Speciation],$A3940),CHAR(34),
", NoDataValue:  ",CHAR(34),INDEX(Variables[No Data Value],$A3940),CHAR(34),"}"))</f>
        <v>#REF!</v>
      </c>
    </row>
    <row r="3941" spans="1:17" x14ac:dyDescent="0.25">
      <c r="A3941">
        <v>3938</v>
      </c>
      <c r="D3941" t="e">
        <f>IF(INDEX(People[First Name],$A3941)="","",
CONCATENATE("  - &amp;PersonID",TEXT($A3941,"0000"),
" {","PersonFirstName:  ",CHAR(34),INDEX(People[First Name],$A3941),CHAR(34),
", PersonMiddleName:  ",CHAR(34),INDEX(People[Middle Name],$A3941),CHAR(34),
", PersonLastName:  ",CHAR(34),INDEX(People[Last Name],$A3941),CHAR(34),"}"))</f>
        <v>#REF!</v>
      </c>
      <c r="E3941" t="e">
        <f>IF(INDEX(Organizations[Organization Type '[CV']],$A3941)="","",
CONCATENATE("  - &amp;OrganizationID",TEXT($A3941,"0000"),
" {","OrganizationTypeCV:  ",CHAR(34),INDEX(Organizations[Organization Type '[CV']],$A3941),CHAR(34),
", OrganizationCode:  ",CHAR(34),INDEX(Organizations[Organization Code],$A3941),CHAR(34),
", OrganizationName:  ",CHAR(34),INDEX(Organizations[Organization Name],$A3941),CHAR(34),
", OrganizationDescription:  ",CHAR(34),INDEX(Organizations[Organization Description],$A3941),CHAR(34),
", OrganizationLink:  ",CHAR(34),INDEX(Organizations[Organization Link],$A3941),CHAR(34),"}"))</f>
        <v>#REF!</v>
      </c>
      <c r="F3941" t="e">
        <f>IF(INDEX(People[First Name],$A3941)="","",
CONCATENATE("  - &amp;AffiliationID",TEXT($A3941,"0000"),
" {PersonID: *PersonID",TEXT($A3941,"0000"),
", OrganizationID: *OrganizationID",TEXT(MATCH(INDEX(People[Organization Name],$A3941),Organizations[Organization Name],0),"0000"),
", IsPrimaryOrganizationContact: , AffiliationStartDate: , AffiliationEndDate: , PrimaryPhone: ",
", PrimaryEmail: ",CHAR(34),INDEX(People[Primary Email],$A3941),CHAR(34),
", PrimaryAddress: ",CHAR(34),INDEX(People[Primary Address],$A3941),CHAR(34),
", PersonLink: }"))</f>
        <v>#REF!</v>
      </c>
      <c r="H3941" t="e">
        <f>IF(COUNTA(CitationInformation)=0,"",IF(INDEX(AuthorList[Author Name],$A3941)="","",
CONCATENATE("  - &amp;AuthorListID",TEXT($A3941,"0000"),
"  {CitationID: *CitationID0001",
", PersonID: *PersonID",TEXT(MATCH(INDEX(AuthorList[Author Name],$A3941),People[Full Name],0),"0000"),
", AuthorOrder: ",INDEX(AuthorList[Author Number],$A3941),"}")))</f>
        <v>#REF!</v>
      </c>
      <c r="K3941" t="e">
        <f>IF(INDEX(SamplingFeatures[Feature Code],$A3941)="","",
CONCATENATE("  - &amp;SamplingFeatureID",TEXT($A3941,"0000"),
" {","SamplingFeatureUUID:  ",CHAR(34),INDEX(SamplingFeatures[Sampling Feature UUID],$A3941),CHAR(34),
", SamplingFeatureTypeCV:  ",CHAR(34),INDEX(SamplingFeatures[Sampling Feature Type],$A3941),CHAR(34),
", SamplingFeatureCode:  ",CHAR(34),INDEX(SamplingFeatures[Feature Code],$A3941),CHAR(34),
", SamplingFeatureName:  ",CHAR(34),INDEX(SamplingFeatures[Feature Name],$A3941),CHAR(34),
", SamplingFeatureDescription:  ",CHAR(34),INDEX(SamplingFeatures[Feature Description],$A3941),CHAR(34),
", SamplingFeatureGeotypeCV:  ",CHAR(34),INDEX(SamplingFeatures[Feature Geo Type],$A3941),CHAR(34),
", FeatureGeometry:  ",CHAR(34),INDEX(SamplingFeatures[Feature Geometry],$A3941),CHAR(34),
", Elevation_m:  ",CHAR(34),INDEX(SamplingFeatures[Elevation_m],$A3941),CHAR(34),
", ElevationDatumCV:  ",CHAR(34),ElevationDatum,CHAR(34),"}"))</f>
        <v>#REF!</v>
      </c>
      <c r="L3941" t="e">
        <f>IF(INDEX(SamplingFeatures[Sampling Feature Type],$A3941)&lt;&gt;"Site","",
CONCATENATE("  - &amp;SiteID",TEXT(SUMPRODUCT(--($L$3:$L3940&lt;&gt;"")),"0000"),
" {","SamplingFeatureID:  *SamplingFeatureID",TEXT($A3941,"0000"),
", SiteTypeCV:  ",CHAR(34),INDEX(Sites[Site Type],$A3941),CHAR(34),
", Latitude:  ",INDEX(Sites[Latitude],$A3941),
", Longitude:  ",INDEX(Sites[Longitude],$A3941),
", SRSName:  ",CHAR(34),LatLonDatum,CHAR(34),"}"))</f>
        <v>#REF!</v>
      </c>
      <c r="M3941" t="e">
        <f>IF(INDEX(SamplingFeatures[Sampling Feature Type],$A3941)&lt;&gt;"Specimen","",
CONCATENATE("  - &amp;SpecimenID",TEXT(SUMPRODUCT(--($M$3:$M3940&lt;&gt;"")),"0000"),
" {","SamplingFeatureID:  *SamplingFeatureID",TEXT($A3941,"0000"),
", SpecimenTypeCV:  ",CHAR(34),INDEX(Specimens[Specimen Type],$A3941),CHAR(34),
", SpecimenMediumCV:  ",INDEX(Specimens[Specimen Medium],$A3941),
", IsFieldSpecimen:  ",CHAR(34),INDEX(Specimens[Is Field Specimen?],$A3941),CHAR(34),"}"))</f>
        <v>#REF!</v>
      </c>
      <c r="N3941" t="e">
        <f>IF(COUNTA(SpatialOffsets[])=0,"", IF(INDEX(SpatialOffsets[Spatial Offset Type],$A3941)="","",
CONCATENATE("  - &amp;SpatialOffsetID",TEXT($A3941,"0000"),
" {","SpatialOffsetTypeCV:  ",CHAR(34),INDEX(SpatialOffsets[Spatial Offset Type],$A3941),CHAR(34),
", Offset1Value:  ",INDEX(SpatialOffsets[Offset 1 Value],$A3941),
", Offset1UnitID:  ",CHAR(34),INDEX(SpatialOffsets[Offset 1 Unit],$A3941),CHAR(34),
", Offset2Value:  ",INDEX(SpatialOffsets[Offset 2 Value],$A3941),
", Offset2UnitID:  ",CHAR(34),INDEX(SpatialOffsets[Offset 2 Unit],$A3941),CHAR(34),
", Offset3Value:  ",INDEX(SpatialOffsets[Offset 3 Value],$A3941),
", Offset3UnitID:  ",CHAR(34),INDEX(SpatialOffsets[Offset 3 Unit],$A3941),CHAR(34),,"}")))</f>
        <v>#REF!</v>
      </c>
      <c r="O3941" t="e">
        <f>IF(COUNTA(RelatedFeatures[])=0,"", IF(INDEX(RelatedFeatures[First Sampling Feature Code],$A3941)="","",
CONCATENATE("  - &amp;RelationID",TEXT($A3941,"0000"),
" {","SamplingFeatureID:  *SamplingFeatureID",TEXT(MATCH(INDEX(RelatedFeatures[First Sampling Feature Code],$A3941),SamplingFeatures[Feature Code],0),"0000"),
", RelationshipTypeCV:  ",CHAR(34),INDEX(RelatedFeatures[Relationship Type],$A3941),CHAR(34),
", RelatedFeatureID: *SamplingFeatureID",TEXT(MATCH(INDEX(RelatedFeatures[Second Sampling Feature Code],$A3941),SamplingFeatures[Feature Code],0),"0000"),
", SpatialOffsetID:  ",IF(INDEX(RelatedFeatures[Offset Number],$A3941)="","",CONCATENATE("*SpatialOffsetID",TEXT(INDEX(RelatedFeatures[Offset Number],$A3941),"0000"))),"}")))</f>
        <v>#REF!</v>
      </c>
      <c r="P3941" t="e">
        <f>IF(INDEX(Methods[Method Type],$A3941)="","",
CONCATENATE("  - &amp;MethodID",TEXT($A3941,"0000"),
" {","MethodTypeCV:  ",CHAR(34),INDEX(Methods[Method Type],$A3941),CHAR(34),
", MethodCode:  ",CHAR(34),INDEX(Methods[Method Code],$A3941),CHAR(34),
", MethodName:  ",CHAR(34),INDEX(Methods[Method Name],$A3941),CHAR(34),
", MethodDescription:  ",CHAR(34),INDEX(Methods[Method Description],$A3941),CHAR(34),
", MethodLink:  ",CHAR(34),INDEX(Methods[Method Link],$A3941),CHAR(34),
", OrganizationID: *OrganizationID",TEXT(MATCH(INDEX(Methods[Organization Name],$A3941),Organizations[Organization Name],0),"0000"),"}"))</f>
        <v>#REF!</v>
      </c>
      <c r="Q3941" t="e">
        <f>IF(INDEX(Variables[Variable Type],$A3941)="","",
CONCATENATE("  - &amp;VariableID",TEXT($A3941,"0000"),
" {","VariableTypeCV:  ",CHAR(34),INDEX(Variables[Variable Type],$A3941),CHAR(34),
", VariableCode:  ",CHAR(34),INDEX(Variables[Variable Code],$A3941),CHAR(34),
", VariableNameCV:  ",CHAR(34),INDEX(Variables[Variable Name],$A3941),CHAR(34),
", VariableDefinition:  ",CHAR(34),INDEX(Variables[Variable Definition],$A3941),CHAR(34),
", SpecciationCV:  ",CHAR(34),INDEX(Variables[Speciation],$A3941),CHAR(34),
", NoDataValue:  ",CHAR(34),INDEX(Variables[No Data Value],$A3941),CHAR(34),"}"))</f>
        <v>#REF!</v>
      </c>
    </row>
    <row r="3942" spans="1:17" x14ac:dyDescent="0.25">
      <c r="A3942">
        <v>3939</v>
      </c>
      <c r="D3942" t="e">
        <f>IF(INDEX(People[First Name],$A3942)="","",
CONCATENATE("  - &amp;PersonID",TEXT($A3942,"0000"),
" {","PersonFirstName:  ",CHAR(34),INDEX(People[First Name],$A3942),CHAR(34),
", PersonMiddleName:  ",CHAR(34),INDEX(People[Middle Name],$A3942),CHAR(34),
", PersonLastName:  ",CHAR(34),INDEX(People[Last Name],$A3942),CHAR(34),"}"))</f>
        <v>#REF!</v>
      </c>
      <c r="E3942" t="e">
        <f>IF(INDEX(Organizations[Organization Type '[CV']],$A3942)="","",
CONCATENATE("  - &amp;OrganizationID",TEXT($A3942,"0000"),
" {","OrganizationTypeCV:  ",CHAR(34),INDEX(Organizations[Organization Type '[CV']],$A3942),CHAR(34),
", OrganizationCode:  ",CHAR(34),INDEX(Organizations[Organization Code],$A3942),CHAR(34),
", OrganizationName:  ",CHAR(34),INDEX(Organizations[Organization Name],$A3942),CHAR(34),
", OrganizationDescription:  ",CHAR(34),INDEX(Organizations[Organization Description],$A3942),CHAR(34),
", OrganizationLink:  ",CHAR(34),INDEX(Organizations[Organization Link],$A3942),CHAR(34),"}"))</f>
        <v>#REF!</v>
      </c>
      <c r="F3942" t="e">
        <f>IF(INDEX(People[First Name],$A3942)="","",
CONCATENATE("  - &amp;AffiliationID",TEXT($A3942,"0000"),
" {PersonID: *PersonID",TEXT($A3942,"0000"),
", OrganizationID: *OrganizationID",TEXT(MATCH(INDEX(People[Organization Name],$A3942),Organizations[Organization Name],0),"0000"),
", IsPrimaryOrganizationContact: , AffiliationStartDate: , AffiliationEndDate: , PrimaryPhone: ",
", PrimaryEmail: ",CHAR(34),INDEX(People[Primary Email],$A3942),CHAR(34),
", PrimaryAddress: ",CHAR(34),INDEX(People[Primary Address],$A3942),CHAR(34),
", PersonLink: }"))</f>
        <v>#REF!</v>
      </c>
      <c r="H3942" t="e">
        <f>IF(COUNTA(CitationInformation)=0,"",IF(INDEX(AuthorList[Author Name],$A3942)="","",
CONCATENATE("  - &amp;AuthorListID",TEXT($A3942,"0000"),
"  {CitationID: *CitationID0001",
", PersonID: *PersonID",TEXT(MATCH(INDEX(AuthorList[Author Name],$A3942),People[Full Name],0),"0000"),
", AuthorOrder: ",INDEX(AuthorList[Author Number],$A3942),"}")))</f>
        <v>#REF!</v>
      </c>
      <c r="K3942" t="e">
        <f>IF(INDEX(SamplingFeatures[Feature Code],$A3942)="","",
CONCATENATE("  - &amp;SamplingFeatureID",TEXT($A3942,"0000"),
" {","SamplingFeatureUUID:  ",CHAR(34),INDEX(SamplingFeatures[Sampling Feature UUID],$A3942),CHAR(34),
", SamplingFeatureTypeCV:  ",CHAR(34),INDEX(SamplingFeatures[Sampling Feature Type],$A3942),CHAR(34),
", SamplingFeatureCode:  ",CHAR(34),INDEX(SamplingFeatures[Feature Code],$A3942),CHAR(34),
", SamplingFeatureName:  ",CHAR(34),INDEX(SamplingFeatures[Feature Name],$A3942),CHAR(34),
", SamplingFeatureDescription:  ",CHAR(34),INDEX(SamplingFeatures[Feature Description],$A3942),CHAR(34),
", SamplingFeatureGeotypeCV:  ",CHAR(34),INDEX(SamplingFeatures[Feature Geo Type],$A3942),CHAR(34),
", FeatureGeometry:  ",CHAR(34),INDEX(SamplingFeatures[Feature Geometry],$A3942),CHAR(34),
", Elevation_m:  ",CHAR(34),INDEX(SamplingFeatures[Elevation_m],$A3942),CHAR(34),
", ElevationDatumCV:  ",CHAR(34),ElevationDatum,CHAR(34),"}"))</f>
        <v>#REF!</v>
      </c>
      <c r="L3942" t="e">
        <f>IF(INDEX(SamplingFeatures[Sampling Feature Type],$A3942)&lt;&gt;"Site","",
CONCATENATE("  - &amp;SiteID",TEXT(SUMPRODUCT(--($L$3:$L3941&lt;&gt;"")),"0000"),
" {","SamplingFeatureID:  *SamplingFeatureID",TEXT($A3942,"0000"),
", SiteTypeCV:  ",CHAR(34),INDEX(Sites[Site Type],$A3942),CHAR(34),
", Latitude:  ",INDEX(Sites[Latitude],$A3942),
", Longitude:  ",INDEX(Sites[Longitude],$A3942),
", SRSName:  ",CHAR(34),LatLonDatum,CHAR(34),"}"))</f>
        <v>#REF!</v>
      </c>
      <c r="M3942" t="e">
        <f>IF(INDEX(SamplingFeatures[Sampling Feature Type],$A3942)&lt;&gt;"Specimen","",
CONCATENATE("  - &amp;SpecimenID",TEXT(SUMPRODUCT(--($M$3:$M3941&lt;&gt;"")),"0000"),
" {","SamplingFeatureID:  *SamplingFeatureID",TEXT($A3942,"0000"),
", SpecimenTypeCV:  ",CHAR(34),INDEX(Specimens[Specimen Type],$A3942),CHAR(34),
", SpecimenMediumCV:  ",INDEX(Specimens[Specimen Medium],$A3942),
", IsFieldSpecimen:  ",CHAR(34),INDEX(Specimens[Is Field Specimen?],$A3942),CHAR(34),"}"))</f>
        <v>#REF!</v>
      </c>
      <c r="N3942" t="e">
        <f>IF(COUNTA(SpatialOffsets[])=0,"", IF(INDEX(SpatialOffsets[Spatial Offset Type],$A3942)="","",
CONCATENATE("  - &amp;SpatialOffsetID",TEXT($A3942,"0000"),
" {","SpatialOffsetTypeCV:  ",CHAR(34),INDEX(SpatialOffsets[Spatial Offset Type],$A3942),CHAR(34),
", Offset1Value:  ",INDEX(SpatialOffsets[Offset 1 Value],$A3942),
", Offset1UnitID:  ",CHAR(34),INDEX(SpatialOffsets[Offset 1 Unit],$A3942),CHAR(34),
", Offset2Value:  ",INDEX(SpatialOffsets[Offset 2 Value],$A3942),
", Offset2UnitID:  ",CHAR(34),INDEX(SpatialOffsets[Offset 2 Unit],$A3942),CHAR(34),
", Offset3Value:  ",INDEX(SpatialOffsets[Offset 3 Value],$A3942),
", Offset3UnitID:  ",CHAR(34),INDEX(SpatialOffsets[Offset 3 Unit],$A3942),CHAR(34),,"}")))</f>
        <v>#REF!</v>
      </c>
      <c r="O3942" t="e">
        <f>IF(COUNTA(RelatedFeatures[])=0,"", IF(INDEX(RelatedFeatures[First Sampling Feature Code],$A3942)="","",
CONCATENATE("  - &amp;RelationID",TEXT($A3942,"0000"),
" {","SamplingFeatureID:  *SamplingFeatureID",TEXT(MATCH(INDEX(RelatedFeatures[First Sampling Feature Code],$A3942),SamplingFeatures[Feature Code],0),"0000"),
", RelationshipTypeCV:  ",CHAR(34),INDEX(RelatedFeatures[Relationship Type],$A3942),CHAR(34),
", RelatedFeatureID: *SamplingFeatureID",TEXT(MATCH(INDEX(RelatedFeatures[Second Sampling Feature Code],$A3942),SamplingFeatures[Feature Code],0),"0000"),
", SpatialOffsetID:  ",IF(INDEX(RelatedFeatures[Offset Number],$A3942)="","",CONCATENATE("*SpatialOffsetID",TEXT(INDEX(RelatedFeatures[Offset Number],$A3942),"0000"))),"}")))</f>
        <v>#REF!</v>
      </c>
      <c r="P3942" t="e">
        <f>IF(INDEX(Methods[Method Type],$A3942)="","",
CONCATENATE("  - &amp;MethodID",TEXT($A3942,"0000"),
" {","MethodTypeCV:  ",CHAR(34),INDEX(Methods[Method Type],$A3942),CHAR(34),
", MethodCode:  ",CHAR(34),INDEX(Methods[Method Code],$A3942),CHAR(34),
", MethodName:  ",CHAR(34),INDEX(Methods[Method Name],$A3942),CHAR(34),
", MethodDescription:  ",CHAR(34),INDEX(Methods[Method Description],$A3942),CHAR(34),
", MethodLink:  ",CHAR(34),INDEX(Methods[Method Link],$A3942),CHAR(34),
", OrganizationID: *OrganizationID",TEXT(MATCH(INDEX(Methods[Organization Name],$A3942),Organizations[Organization Name],0),"0000"),"}"))</f>
        <v>#REF!</v>
      </c>
      <c r="Q3942" t="e">
        <f>IF(INDEX(Variables[Variable Type],$A3942)="","",
CONCATENATE("  - &amp;VariableID",TEXT($A3942,"0000"),
" {","VariableTypeCV:  ",CHAR(34),INDEX(Variables[Variable Type],$A3942),CHAR(34),
", VariableCode:  ",CHAR(34),INDEX(Variables[Variable Code],$A3942),CHAR(34),
", VariableNameCV:  ",CHAR(34),INDEX(Variables[Variable Name],$A3942),CHAR(34),
", VariableDefinition:  ",CHAR(34),INDEX(Variables[Variable Definition],$A3942),CHAR(34),
", SpecciationCV:  ",CHAR(34),INDEX(Variables[Speciation],$A3942),CHAR(34),
", NoDataValue:  ",CHAR(34),INDEX(Variables[No Data Value],$A3942),CHAR(34),"}"))</f>
        <v>#REF!</v>
      </c>
    </row>
    <row r="3943" spans="1:17" x14ac:dyDescent="0.25">
      <c r="A3943">
        <v>3940</v>
      </c>
      <c r="D3943" t="e">
        <f>IF(INDEX(People[First Name],$A3943)="","",
CONCATENATE("  - &amp;PersonID",TEXT($A3943,"0000"),
" {","PersonFirstName:  ",CHAR(34),INDEX(People[First Name],$A3943),CHAR(34),
", PersonMiddleName:  ",CHAR(34),INDEX(People[Middle Name],$A3943),CHAR(34),
", PersonLastName:  ",CHAR(34),INDEX(People[Last Name],$A3943),CHAR(34),"}"))</f>
        <v>#REF!</v>
      </c>
      <c r="E3943" t="e">
        <f>IF(INDEX(Organizations[Organization Type '[CV']],$A3943)="","",
CONCATENATE("  - &amp;OrganizationID",TEXT($A3943,"0000"),
" {","OrganizationTypeCV:  ",CHAR(34),INDEX(Organizations[Organization Type '[CV']],$A3943),CHAR(34),
", OrganizationCode:  ",CHAR(34),INDEX(Organizations[Organization Code],$A3943),CHAR(34),
", OrganizationName:  ",CHAR(34),INDEX(Organizations[Organization Name],$A3943),CHAR(34),
", OrganizationDescription:  ",CHAR(34),INDEX(Organizations[Organization Description],$A3943),CHAR(34),
", OrganizationLink:  ",CHAR(34),INDEX(Organizations[Organization Link],$A3943),CHAR(34),"}"))</f>
        <v>#REF!</v>
      </c>
      <c r="F3943" t="e">
        <f>IF(INDEX(People[First Name],$A3943)="","",
CONCATENATE("  - &amp;AffiliationID",TEXT($A3943,"0000"),
" {PersonID: *PersonID",TEXT($A3943,"0000"),
", OrganizationID: *OrganizationID",TEXT(MATCH(INDEX(People[Organization Name],$A3943),Organizations[Organization Name],0),"0000"),
", IsPrimaryOrganizationContact: , AffiliationStartDate: , AffiliationEndDate: , PrimaryPhone: ",
", PrimaryEmail: ",CHAR(34),INDEX(People[Primary Email],$A3943),CHAR(34),
", PrimaryAddress: ",CHAR(34),INDEX(People[Primary Address],$A3943),CHAR(34),
", PersonLink: }"))</f>
        <v>#REF!</v>
      </c>
      <c r="H3943" t="e">
        <f>IF(COUNTA(CitationInformation)=0,"",IF(INDEX(AuthorList[Author Name],$A3943)="","",
CONCATENATE("  - &amp;AuthorListID",TEXT($A3943,"0000"),
"  {CitationID: *CitationID0001",
", PersonID: *PersonID",TEXT(MATCH(INDEX(AuthorList[Author Name],$A3943),People[Full Name],0),"0000"),
", AuthorOrder: ",INDEX(AuthorList[Author Number],$A3943),"}")))</f>
        <v>#REF!</v>
      </c>
      <c r="K3943" t="e">
        <f>IF(INDEX(SamplingFeatures[Feature Code],$A3943)="","",
CONCATENATE("  - &amp;SamplingFeatureID",TEXT($A3943,"0000"),
" {","SamplingFeatureUUID:  ",CHAR(34),INDEX(SamplingFeatures[Sampling Feature UUID],$A3943),CHAR(34),
", SamplingFeatureTypeCV:  ",CHAR(34),INDEX(SamplingFeatures[Sampling Feature Type],$A3943),CHAR(34),
", SamplingFeatureCode:  ",CHAR(34),INDEX(SamplingFeatures[Feature Code],$A3943),CHAR(34),
", SamplingFeatureName:  ",CHAR(34),INDEX(SamplingFeatures[Feature Name],$A3943),CHAR(34),
", SamplingFeatureDescription:  ",CHAR(34),INDEX(SamplingFeatures[Feature Description],$A3943),CHAR(34),
", SamplingFeatureGeotypeCV:  ",CHAR(34),INDEX(SamplingFeatures[Feature Geo Type],$A3943),CHAR(34),
", FeatureGeometry:  ",CHAR(34),INDEX(SamplingFeatures[Feature Geometry],$A3943),CHAR(34),
", Elevation_m:  ",CHAR(34),INDEX(SamplingFeatures[Elevation_m],$A3943),CHAR(34),
", ElevationDatumCV:  ",CHAR(34),ElevationDatum,CHAR(34),"}"))</f>
        <v>#REF!</v>
      </c>
      <c r="L3943" t="e">
        <f>IF(INDEX(SamplingFeatures[Sampling Feature Type],$A3943)&lt;&gt;"Site","",
CONCATENATE("  - &amp;SiteID",TEXT(SUMPRODUCT(--($L$3:$L3942&lt;&gt;"")),"0000"),
" {","SamplingFeatureID:  *SamplingFeatureID",TEXT($A3943,"0000"),
", SiteTypeCV:  ",CHAR(34),INDEX(Sites[Site Type],$A3943),CHAR(34),
", Latitude:  ",INDEX(Sites[Latitude],$A3943),
", Longitude:  ",INDEX(Sites[Longitude],$A3943),
", SRSName:  ",CHAR(34),LatLonDatum,CHAR(34),"}"))</f>
        <v>#REF!</v>
      </c>
      <c r="M3943" t="e">
        <f>IF(INDEX(SamplingFeatures[Sampling Feature Type],$A3943)&lt;&gt;"Specimen","",
CONCATENATE("  - &amp;SpecimenID",TEXT(SUMPRODUCT(--($M$3:$M3942&lt;&gt;"")),"0000"),
" {","SamplingFeatureID:  *SamplingFeatureID",TEXT($A3943,"0000"),
", SpecimenTypeCV:  ",CHAR(34),INDEX(Specimens[Specimen Type],$A3943),CHAR(34),
", SpecimenMediumCV:  ",INDEX(Specimens[Specimen Medium],$A3943),
", IsFieldSpecimen:  ",CHAR(34),INDEX(Specimens[Is Field Specimen?],$A3943),CHAR(34),"}"))</f>
        <v>#REF!</v>
      </c>
      <c r="N3943" t="e">
        <f>IF(COUNTA(SpatialOffsets[])=0,"", IF(INDEX(SpatialOffsets[Spatial Offset Type],$A3943)="","",
CONCATENATE("  - &amp;SpatialOffsetID",TEXT($A3943,"0000"),
" {","SpatialOffsetTypeCV:  ",CHAR(34),INDEX(SpatialOffsets[Spatial Offset Type],$A3943),CHAR(34),
", Offset1Value:  ",INDEX(SpatialOffsets[Offset 1 Value],$A3943),
", Offset1UnitID:  ",CHAR(34),INDEX(SpatialOffsets[Offset 1 Unit],$A3943),CHAR(34),
", Offset2Value:  ",INDEX(SpatialOffsets[Offset 2 Value],$A3943),
", Offset2UnitID:  ",CHAR(34),INDEX(SpatialOffsets[Offset 2 Unit],$A3943),CHAR(34),
", Offset3Value:  ",INDEX(SpatialOffsets[Offset 3 Value],$A3943),
", Offset3UnitID:  ",CHAR(34),INDEX(SpatialOffsets[Offset 3 Unit],$A3943),CHAR(34),,"}")))</f>
        <v>#REF!</v>
      </c>
      <c r="O3943" t="e">
        <f>IF(COUNTA(RelatedFeatures[])=0,"", IF(INDEX(RelatedFeatures[First Sampling Feature Code],$A3943)="","",
CONCATENATE("  - &amp;RelationID",TEXT($A3943,"0000"),
" {","SamplingFeatureID:  *SamplingFeatureID",TEXT(MATCH(INDEX(RelatedFeatures[First Sampling Feature Code],$A3943),SamplingFeatures[Feature Code],0),"0000"),
", RelationshipTypeCV:  ",CHAR(34),INDEX(RelatedFeatures[Relationship Type],$A3943),CHAR(34),
", RelatedFeatureID: *SamplingFeatureID",TEXT(MATCH(INDEX(RelatedFeatures[Second Sampling Feature Code],$A3943),SamplingFeatures[Feature Code],0),"0000"),
", SpatialOffsetID:  ",IF(INDEX(RelatedFeatures[Offset Number],$A3943)="","",CONCATENATE("*SpatialOffsetID",TEXT(INDEX(RelatedFeatures[Offset Number],$A3943),"0000"))),"}")))</f>
        <v>#REF!</v>
      </c>
      <c r="P3943" t="e">
        <f>IF(INDEX(Methods[Method Type],$A3943)="","",
CONCATENATE("  - &amp;MethodID",TEXT($A3943,"0000"),
" {","MethodTypeCV:  ",CHAR(34),INDEX(Methods[Method Type],$A3943),CHAR(34),
", MethodCode:  ",CHAR(34),INDEX(Methods[Method Code],$A3943),CHAR(34),
", MethodName:  ",CHAR(34),INDEX(Methods[Method Name],$A3943),CHAR(34),
", MethodDescription:  ",CHAR(34),INDEX(Methods[Method Description],$A3943),CHAR(34),
", MethodLink:  ",CHAR(34),INDEX(Methods[Method Link],$A3943),CHAR(34),
", OrganizationID: *OrganizationID",TEXT(MATCH(INDEX(Methods[Organization Name],$A3943),Organizations[Organization Name],0),"0000"),"}"))</f>
        <v>#REF!</v>
      </c>
      <c r="Q3943" t="e">
        <f>IF(INDEX(Variables[Variable Type],$A3943)="","",
CONCATENATE("  - &amp;VariableID",TEXT($A3943,"0000"),
" {","VariableTypeCV:  ",CHAR(34),INDEX(Variables[Variable Type],$A3943),CHAR(34),
", VariableCode:  ",CHAR(34),INDEX(Variables[Variable Code],$A3943),CHAR(34),
", VariableNameCV:  ",CHAR(34),INDEX(Variables[Variable Name],$A3943),CHAR(34),
", VariableDefinition:  ",CHAR(34),INDEX(Variables[Variable Definition],$A3943),CHAR(34),
", SpecciationCV:  ",CHAR(34),INDEX(Variables[Speciation],$A3943),CHAR(34),
", NoDataValue:  ",CHAR(34),INDEX(Variables[No Data Value],$A3943),CHAR(34),"}"))</f>
        <v>#REF!</v>
      </c>
    </row>
    <row r="3944" spans="1:17" x14ac:dyDescent="0.25">
      <c r="A3944">
        <v>3941</v>
      </c>
      <c r="D3944" t="e">
        <f>IF(INDEX(People[First Name],$A3944)="","",
CONCATENATE("  - &amp;PersonID",TEXT($A3944,"0000"),
" {","PersonFirstName:  ",CHAR(34),INDEX(People[First Name],$A3944),CHAR(34),
", PersonMiddleName:  ",CHAR(34),INDEX(People[Middle Name],$A3944),CHAR(34),
", PersonLastName:  ",CHAR(34),INDEX(People[Last Name],$A3944),CHAR(34),"}"))</f>
        <v>#REF!</v>
      </c>
      <c r="E3944" t="e">
        <f>IF(INDEX(Organizations[Organization Type '[CV']],$A3944)="","",
CONCATENATE("  - &amp;OrganizationID",TEXT($A3944,"0000"),
" {","OrganizationTypeCV:  ",CHAR(34),INDEX(Organizations[Organization Type '[CV']],$A3944),CHAR(34),
", OrganizationCode:  ",CHAR(34),INDEX(Organizations[Organization Code],$A3944),CHAR(34),
", OrganizationName:  ",CHAR(34),INDEX(Organizations[Organization Name],$A3944),CHAR(34),
", OrganizationDescription:  ",CHAR(34),INDEX(Organizations[Organization Description],$A3944),CHAR(34),
", OrganizationLink:  ",CHAR(34),INDEX(Organizations[Organization Link],$A3944),CHAR(34),"}"))</f>
        <v>#REF!</v>
      </c>
      <c r="F3944" t="e">
        <f>IF(INDEX(People[First Name],$A3944)="","",
CONCATENATE("  - &amp;AffiliationID",TEXT($A3944,"0000"),
" {PersonID: *PersonID",TEXT($A3944,"0000"),
", OrganizationID: *OrganizationID",TEXT(MATCH(INDEX(People[Organization Name],$A3944),Organizations[Organization Name],0),"0000"),
", IsPrimaryOrganizationContact: , AffiliationStartDate: , AffiliationEndDate: , PrimaryPhone: ",
", PrimaryEmail: ",CHAR(34),INDEX(People[Primary Email],$A3944),CHAR(34),
", PrimaryAddress: ",CHAR(34),INDEX(People[Primary Address],$A3944),CHAR(34),
", PersonLink: }"))</f>
        <v>#REF!</v>
      </c>
      <c r="H3944" t="e">
        <f>IF(COUNTA(CitationInformation)=0,"",IF(INDEX(AuthorList[Author Name],$A3944)="","",
CONCATENATE("  - &amp;AuthorListID",TEXT($A3944,"0000"),
"  {CitationID: *CitationID0001",
", PersonID: *PersonID",TEXT(MATCH(INDEX(AuthorList[Author Name],$A3944),People[Full Name],0),"0000"),
", AuthorOrder: ",INDEX(AuthorList[Author Number],$A3944),"}")))</f>
        <v>#REF!</v>
      </c>
      <c r="K3944" t="e">
        <f>IF(INDEX(SamplingFeatures[Feature Code],$A3944)="","",
CONCATENATE("  - &amp;SamplingFeatureID",TEXT($A3944,"0000"),
" {","SamplingFeatureUUID:  ",CHAR(34),INDEX(SamplingFeatures[Sampling Feature UUID],$A3944),CHAR(34),
", SamplingFeatureTypeCV:  ",CHAR(34),INDEX(SamplingFeatures[Sampling Feature Type],$A3944),CHAR(34),
", SamplingFeatureCode:  ",CHAR(34),INDEX(SamplingFeatures[Feature Code],$A3944),CHAR(34),
", SamplingFeatureName:  ",CHAR(34),INDEX(SamplingFeatures[Feature Name],$A3944),CHAR(34),
", SamplingFeatureDescription:  ",CHAR(34),INDEX(SamplingFeatures[Feature Description],$A3944),CHAR(34),
", SamplingFeatureGeotypeCV:  ",CHAR(34),INDEX(SamplingFeatures[Feature Geo Type],$A3944),CHAR(34),
", FeatureGeometry:  ",CHAR(34),INDEX(SamplingFeatures[Feature Geometry],$A3944),CHAR(34),
", Elevation_m:  ",CHAR(34),INDEX(SamplingFeatures[Elevation_m],$A3944),CHAR(34),
", ElevationDatumCV:  ",CHAR(34),ElevationDatum,CHAR(34),"}"))</f>
        <v>#REF!</v>
      </c>
      <c r="L3944" t="e">
        <f>IF(INDEX(SamplingFeatures[Sampling Feature Type],$A3944)&lt;&gt;"Site","",
CONCATENATE("  - &amp;SiteID",TEXT(SUMPRODUCT(--($L$3:$L3943&lt;&gt;"")),"0000"),
" {","SamplingFeatureID:  *SamplingFeatureID",TEXT($A3944,"0000"),
", SiteTypeCV:  ",CHAR(34),INDEX(Sites[Site Type],$A3944),CHAR(34),
", Latitude:  ",INDEX(Sites[Latitude],$A3944),
", Longitude:  ",INDEX(Sites[Longitude],$A3944),
", SRSName:  ",CHAR(34),LatLonDatum,CHAR(34),"}"))</f>
        <v>#REF!</v>
      </c>
      <c r="M3944" t="e">
        <f>IF(INDEX(SamplingFeatures[Sampling Feature Type],$A3944)&lt;&gt;"Specimen","",
CONCATENATE("  - &amp;SpecimenID",TEXT(SUMPRODUCT(--($M$3:$M3943&lt;&gt;"")),"0000"),
" {","SamplingFeatureID:  *SamplingFeatureID",TEXT($A3944,"0000"),
", SpecimenTypeCV:  ",CHAR(34),INDEX(Specimens[Specimen Type],$A3944),CHAR(34),
", SpecimenMediumCV:  ",INDEX(Specimens[Specimen Medium],$A3944),
", IsFieldSpecimen:  ",CHAR(34),INDEX(Specimens[Is Field Specimen?],$A3944),CHAR(34),"}"))</f>
        <v>#REF!</v>
      </c>
      <c r="N3944" t="e">
        <f>IF(COUNTA(SpatialOffsets[])=0,"", IF(INDEX(SpatialOffsets[Spatial Offset Type],$A3944)="","",
CONCATENATE("  - &amp;SpatialOffsetID",TEXT($A3944,"0000"),
" {","SpatialOffsetTypeCV:  ",CHAR(34),INDEX(SpatialOffsets[Spatial Offset Type],$A3944),CHAR(34),
", Offset1Value:  ",INDEX(SpatialOffsets[Offset 1 Value],$A3944),
", Offset1UnitID:  ",CHAR(34),INDEX(SpatialOffsets[Offset 1 Unit],$A3944),CHAR(34),
", Offset2Value:  ",INDEX(SpatialOffsets[Offset 2 Value],$A3944),
", Offset2UnitID:  ",CHAR(34),INDEX(SpatialOffsets[Offset 2 Unit],$A3944),CHAR(34),
", Offset3Value:  ",INDEX(SpatialOffsets[Offset 3 Value],$A3944),
", Offset3UnitID:  ",CHAR(34),INDEX(SpatialOffsets[Offset 3 Unit],$A3944),CHAR(34),,"}")))</f>
        <v>#REF!</v>
      </c>
      <c r="O3944" t="e">
        <f>IF(COUNTA(RelatedFeatures[])=0,"", IF(INDEX(RelatedFeatures[First Sampling Feature Code],$A3944)="","",
CONCATENATE("  - &amp;RelationID",TEXT($A3944,"0000"),
" {","SamplingFeatureID:  *SamplingFeatureID",TEXT(MATCH(INDEX(RelatedFeatures[First Sampling Feature Code],$A3944),SamplingFeatures[Feature Code],0),"0000"),
", RelationshipTypeCV:  ",CHAR(34),INDEX(RelatedFeatures[Relationship Type],$A3944),CHAR(34),
", RelatedFeatureID: *SamplingFeatureID",TEXT(MATCH(INDEX(RelatedFeatures[Second Sampling Feature Code],$A3944),SamplingFeatures[Feature Code],0),"0000"),
", SpatialOffsetID:  ",IF(INDEX(RelatedFeatures[Offset Number],$A3944)="","",CONCATENATE("*SpatialOffsetID",TEXT(INDEX(RelatedFeatures[Offset Number],$A3944),"0000"))),"}")))</f>
        <v>#REF!</v>
      </c>
      <c r="P3944" t="e">
        <f>IF(INDEX(Methods[Method Type],$A3944)="","",
CONCATENATE("  - &amp;MethodID",TEXT($A3944,"0000"),
" {","MethodTypeCV:  ",CHAR(34),INDEX(Methods[Method Type],$A3944),CHAR(34),
", MethodCode:  ",CHAR(34),INDEX(Methods[Method Code],$A3944),CHAR(34),
", MethodName:  ",CHAR(34),INDEX(Methods[Method Name],$A3944),CHAR(34),
", MethodDescription:  ",CHAR(34),INDEX(Methods[Method Description],$A3944),CHAR(34),
", MethodLink:  ",CHAR(34),INDEX(Methods[Method Link],$A3944),CHAR(34),
", OrganizationID: *OrganizationID",TEXT(MATCH(INDEX(Methods[Organization Name],$A3944),Organizations[Organization Name],0),"0000"),"}"))</f>
        <v>#REF!</v>
      </c>
      <c r="Q3944" t="e">
        <f>IF(INDEX(Variables[Variable Type],$A3944)="","",
CONCATENATE("  - &amp;VariableID",TEXT($A3944,"0000"),
" {","VariableTypeCV:  ",CHAR(34),INDEX(Variables[Variable Type],$A3944),CHAR(34),
", VariableCode:  ",CHAR(34),INDEX(Variables[Variable Code],$A3944),CHAR(34),
", VariableNameCV:  ",CHAR(34),INDEX(Variables[Variable Name],$A3944),CHAR(34),
", VariableDefinition:  ",CHAR(34),INDEX(Variables[Variable Definition],$A3944),CHAR(34),
", SpecciationCV:  ",CHAR(34),INDEX(Variables[Speciation],$A3944),CHAR(34),
", NoDataValue:  ",CHAR(34),INDEX(Variables[No Data Value],$A3944),CHAR(34),"}"))</f>
        <v>#REF!</v>
      </c>
    </row>
    <row r="3945" spans="1:17" x14ac:dyDescent="0.25">
      <c r="A3945">
        <v>3942</v>
      </c>
      <c r="D3945" t="e">
        <f>IF(INDEX(People[First Name],$A3945)="","",
CONCATENATE("  - &amp;PersonID",TEXT($A3945,"0000"),
" {","PersonFirstName:  ",CHAR(34),INDEX(People[First Name],$A3945),CHAR(34),
", PersonMiddleName:  ",CHAR(34),INDEX(People[Middle Name],$A3945),CHAR(34),
", PersonLastName:  ",CHAR(34),INDEX(People[Last Name],$A3945),CHAR(34),"}"))</f>
        <v>#REF!</v>
      </c>
      <c r="E3945" t="e">
        <f>IF(INDEX(Organizations[Organization Type '[CV']],$A3945)="","",
CONCATENATE("  - &amp;OrganizationID",TEXT($A3945,"0000"),
" {","OrganizationTypeCV:  ",CHAR(34),INDEX(Organizations[Organization Type '[CV']],$A3945),CHAR(34),
", OrganizationCode:  ",CHAR(34),INDEX(Organizations[Organization Code],$A3945),CHAR(34),
", OrganizationName:  ",CHAR(34),INDEX(Organizations[Organization Name],$A3945),CHAR(34),
", OrganizationDescription:  ",CHAR(34),INDEX(Organizations[Organization Description],$A3945),CHAR(34),
", OrganizationLink:  ",CHAR(34),INDEX(Organizations[Organization Link],$A3945),CHAR(34),"}"))</f>
        <v>#REF!</v>
      </c>
      <c r="F3945" t="e">
        <f>IF(INDEX(People[First Name],$A3945)="","",
CONCATENATE("  - &amp;AffiliationID",TEXT($A3945,"0000"),
" {PersonID: *PersonID",TEXT($A3945,"0000"),
", OrganizationID: *OrganizationID",TEXT(MATCH(INDEX(People[Organization Name],$A3945),Organizations[Organization Name],0),"0000"),
", IsPrimaryOrganizationContact: , AffiliationStartDate: , AffiliationEndDate: , PrimaryPhone: ",
", PrimaryEmail: ",CHAR(34),INDEX(People[Primary Email],$A3945),CHAR(34),
", PrimaryAddress: ",CHAR(34),INDEX(People[Primary Address],$A3945),CHAR(34),
", PersonLink: }"))</f>
        <v>#REF!</v>
      </c>
      <c r="H3945" t="e">
        <f>IF(COUNTA(CitationInformation)=0,"",IF(INDEX(AuthorList[Author Name],$A3945)="","",
CONCATENATE("  - &amp;AuthorListID",TEXT($A3945,"0000"),
"  {CitationID: *CitationID0001",
", PersonID: *PersonID",TEXT(MATCH(INDEX(AuthorList[Author Name],$A3945),People[Full Name],0),"0000"),
", AuthorOrder: ",INDEX(AuthorList[Author Number],$A3945),"}")))</f>
        <v>#REF!</v>
      </c>
      <c r="K3945" t="e">
        <f>IF(INDEX(SamplingFeatures[Feature Code],$A3945)="","",
CONCATENATE("  - &amp;SamplingFeatureID",TEXT($A3945,"0000"),
" {","SamplingFeatureUUID:  ",CHAR(34),INDEX(SamplingFeatures[Sampling Feature UUID],$A3945),CHAR(34),
", SamplingFeatureTypeCV:  ",CHAR(34),INDEX(SamplingFeatures[Sampling Feature Type],$A3945),CHAR(34),
", SamplingFeatureCode:  ",CHAR(34),INDEX(SamplingFeatures[Feature Code],$A3945),CHAR(34),
", SamplingFeatureName:  ",CHAR(34),INDEX(SamplingFeatures[Feature Name],$A3945),CHAR(34),
", SamplingFeatureDescription:  ",CHAR(34),INDEX(SamplingFeatures[Feature Description],$A3945),CHAR(34),
", SamplingFeatureGeotypeCV:  ",CHAR(34),INDEX(SamplingFeatures[Feature Geo Type],$A3945),CHAR(34),
", FeatureGeometry:  ",CHAR(34),INDEX(SamplingFeatures[Feature Geometry],$A3945),CHAR(34),
", Elevation_m:  ",CHAR(34),INDEX(SamplingFeatures[Elevation_m],$A3945),CHAR(34),
", ElevationDatumCV:  ",CHAR(34),ElevationDatum,CHAR(34),"}"))</f>
        <v>#REF!</v>
      </c>
      <c r="L3945" t="e">
        <f>IF(INDEX(SamplingFeatures[Sampling Feature Type],$A3945)&lt;&gt;"Site","",
CONCATENATE("  - &amp;SiteID",TEXT(SUMPRODUCT(--($L$3:$L3944&lt;&gt;"")),"0000"),
" {","SamplingFeatureID:  *SamplingFeatureID",TEXT($A3945,"0000"),
", SiteTypeCV:  ",CHAR(34),INDEX(Sites[Site Type],$A3945),CHAR(34),
", Latitude:  ",INDEX(Sites[Latitude],$A3945),
", Longitude:  ",INDEX(Sites[Longitude],$A3945),
", SRSName:  ",CHAR(34),LatLonDatum,CHAR(34),"}"))</f>
        <v>#REF!</v>
      </c>
      <c r="M3945" t="e">
        <f>IF(INDEX(SamplingFeatures[Sampling Feature Type],$A3945)&lt;&gt;"Specimen","",
CONCATENATE("  - &amp;SpecimenID",TEXT(SUMPRODUCT(--($M$3:$M3944&lt;&gt;"")),"0000"),
" {","SamplingFeatureID:  *SamplingFeatureID",TEXT($A3945,"0000"),
", SpecimenTypeCV:  ",CHAR(34),INDEX(Specimens[Specimen Type],$A3945),CHAR(34),
", SpecimenMediumCV:  ",INDEX(Specimens[Specimen Medium],$A3945),
", IsFieldSpecimen:  ",CHAR(34),INDEX(Specimens[Is Field Specimen?],$A3945),CHAR(34),"}"))</f>
        <v>#REF!</v>
      </c>
      <c r="N3945" t="e">
        <f>IF(COUNTA(SpatialOffsets[])=0,"", IF(INDEX(SpatialOffsets[Spatial Offset Type],$A3945)="","",
CONCATENATE("  - &amp;SpatialOffsetID",TEXT($A3945,"0000"),
" {","SpatialOffsetTypeCV:  ",CHAR(34),INDEX(SpatialOffsets[Spatial Offset Type],$A3945),CHAR(34),
", Offset1Value:  ",INDEX(SpatialOffsets[Offset 1 Value],$A3945),
", Offset1UnitID:  ",CHAR(34),INDEX(SpatialOffsets[Offset 1 Unit],$A3945),CHAR(34),
", Offset2Value:  ",INDEX(SpatialOffsets[Offset 2 Value],$A3945),
", Offset2UnitID:  ",CHAR(34),INDEX(SpatialOffsets[Offset 2 Unit],$A3945),CHAR(34),
", Offset3Value:  ",INDEX(SpatialOffsets[Offset 3 Value],$A3945),
", Offset3UnitID:  ",CHAR(34),INDEX(SpatialOffsets[Offset 3 Unit],$A3945),CHAR(34),,"}")))</f>
        <v>#REF!</v>
      </c>
      <c r="O3945" t="e">
        <f>IF(COUNTA(RelatedFeatures[])=0,"", IF(INDEX(RelatedFeatures[First Sampling Feature Code],$A3945)="","",
CONCATENATE("  - &amp;RelationID",TEXT($A3945,"0000"),
" {","SamplingFeatureID:  *SamplingFeatureID",TEXT(MATCH(INDEX(RelatedFeatures[First Sampling Feature Code],$A3945),SamplingFeatures[Feature Code],0),"0000"),
", RelationshipTypeCV:  ",CHAR(34),INDEX(RelatedFeatures[Relationship Type],$A3945),CHAR(34),
", RelatedFeatureID: *SamplingFeatureID",TEXT(MATCH(INDEX(RelatedFeatures[Second Sampling Feature Code],$A3945),SamplingFeatures[Feature Code],0),"0000"),
", SpatialOffsetID:  ",IF(INDEX(RelatedFeatures[Offset Number],$A3945)="","",CONCATENATE("*SpatialOffsetID",TEXT(INDEX(RelatedFeatures[Offset Number],$A3945),"0000"))),"}")))</f>
        <v>#REF!</v>
      </c>
      <c r="P3945" t="e">
        <f>IF(INDEX(Methods[Method Type],$A3945)="","",
CONCATENATE("  - &amp;MethodID",TEXT($A3945,"0000"),
" {","MethodTypeCV:  ",CHAR(34),INDEX(Methods[Method Type],$A3945),CHAR(34),
", MethodCode:  ",CHAR(34),INDEX(Methods[Method Code],$A3945),CHAR(34),
", MethodName:  ",CHAR(34),INDEX(Methods[Method Name],$A3945),CHAR(34),
", MethodDescription:  ",CHAR(34),INDEX(Methods[Method Description],$A3945),CHAR(34),
", MethodLink:  ",CHAR(34),INDEX(Methods[Method Link],$A3945),CHAR(34),
", OrganizationID: *OrganizationID",TEXT(MATCH(INDEX(Methods[Organization Name],$A3945),Organizations[Organization Name],0),"0000"),"}"))</f>
        <v>#REF!</v>
      </c>
      <c r="Q3945" t="e">
        <f>IF(INDEX(Variables[Variable Type],$A3945)="","",
CONCATENATE("  - &amp;VariableID",TEXT($A3945,"0000"),
" {","VariableTypeCV:  ",CHAR(34),INDEX(Variables[Variable Type],$A3945),CHAR(34),
", VariableCode:  ",CHAR(34),INDEX(Variables[Variable Code],$A3945),CHAR(34),
", VariableNameCV:  ",CHAR(34),INDEX(Variables[Variable Name],$A3945),CHAR(34),
", VariableDefinition:  ",CHAR(34),INDEX(Variables[Variable Definition],$A3945),CHAR(34),
", SpecciationCV:  ",CHAR(34),INDEX(Variables[Speciation],$A3945),CHAR(34),
", NoDataValue:  ",CHAR(34),INDEX(Variables[No Data Value],$A3945),CHAR(34),"}"))</f>
        <v>#REF!</v>
      </c>
    </row>
    <row r="3946" spans="1:17" x14ac:dyDescent="0.25">
      <c r="A3946">
        <v>3943</v>
      </c>
      <c r="D3946" t="e">
        <f>IF(INDEX(People[First Name],$A3946)="","",
CONCATENATE("  - &amp;PersonID",TEXT($A3946,"0000"),
" {","PersonFirstName:  ",CHAR(34),INDEX(People[First Name],$A3946),CHAR(34),
", PersonMiddleName:  ",CHAR(34),INDEX(People[Middle Name],$A3946),CHAR(34),
", PersonLastName:  ",CHAR(34),INDEX(People[Last Name],$A3946),CHAR(34),"}"))</f>
        <v>#REF!</v>
      </c>
      <c r="E3946" t="e">
        <f>IF(INDEX(Organizations[Organization Type '[CV']],$A3946)="","",
CONCATENATE("  - &amp;OrganizationID",TEXT($A3946,"0000"),
" {","OrganizationTypeCV:  ",CHAR(34),INDEX(Organizations[Organization Type '[CV']],$A3946),CHAR(34),
", OrganizationCode:  ",CHAR(34),INDEX(Organizations[Organization Code],$A3946),CHAR(34),
", OrganizationName:  ",CHAR(34),INDEX(Organizations[Organization Name],$A3946),CHAR(34),
", OrganizationDescription:  ",CHAR(34),INDEX(Organizations[Organization Description],$A3946),CHAR(34),
", OrganizationLink:  ",CHAR(34),INDEX(Organizations[Organization Link],$A3946),CHAR(34),"}"))</f>
        <v>#REF!</v>
      </c>
      <c r="F3946" t="e">
        <f>IF(INDEX(People[First Name],$A3946)="","",
CONCATENATE("  - &amp;AffiliationID",TEXT($A3946,"0000"),
" {PersonID: *PersonID",TEXT($A3946,"0000"),
", OrganizationID: *OrganizationID",TEXT(MATCH(INDEX(People[Organization Name],$A3946),Organizations[Organization Name],0),"0000"),
", IsPrimaryOrganizationContact: , AffiliationStartDate: , AffiliationEndDate: , PrimaryPhone: ",
", PrimaryEmail: ",CHAR(34),INDEX(People[Primary Email],$A3946),CHAR(34),
", PrimaryAddress: ",CHAR(34),INDEX(People[Primary Address],$A3946),CHAR(34),
", PersonLink: }"))</f>
        <v>#REF!</v>
      </c>
      <c r="H3946" t="e">
        <f>IF(COUNTA(CitationInformation)=0,"",IF(INDEX(AuthorList[Author Name],$A3946)="","",
CONCATENATE("  - &amp;AuthorListID",TEXT($A3946,"0000"),
"  {CitationID: *CitationID0001",
", PersonID: *PersonID",TEXT(MATCH(INDEX(AuthorList[Author Name],$A3946),People[Full Name],0),"0000"),
", AuthorOrder: ",INDEX(AuthorList[Author Number],$A3946),"}")))</f>
        <v>#REF!</v>
      </c>
      <c r="K3946" t="e">
        <f>IF(INDEX(SamplingFeatures[Feature Code],$A3946)="","",
CONCATENATE("  - &amp;SamplingFeatureID",TEXT($A3946,"0000"),
" {","SamplingFeatureUUID:  ",CHAR(34),INDEX(SamplingFeatures[Sampling Feature UUID],$A3946),CHAR(34),
", SamplingFeatureTypeCV:  ",CHAR(34),INDEX(SamplingFeatures[Sampling Feature Type],$A3946),CHAR(34),
", SamplingFeatureCode:  ",CHAR(34),INDEX(SamplingFeatures[Feature Code],$A3946),CHAR(34),
", SamplingFeatureName:  ",CHAR(34),INDEX(SamplingFeatures[Feature Name],$A3946),CHAR(34),
", SamplingFeatureDescription:  ",CHAR(34),INDEX(SamplingFeatures[Feature Description],$A3946),CHAR(34),
", SamplingFeatureGeotypeCV:  ",CHAR(34),INDEX(SamplingFeatures[Feature Geo Type],$A3946),CHAR(34),
", FeatureGeometry:  ",CHAR(34),INDEX(SamplingFeatures[Feature Geometry],$A3946),CHAR(34),
", Elevation_m:  ",CHAR(34),INDEX(SamplingFeatures[Elevation_m],$A3946),CHAR(34),
", ElevationDatumCV:  ",CHAR(34),ElevationDatum,CHAR(34),"}"))</f>
        <v>#REF!</v>
      </c>
      <c r="L3946" t="e">
        <f>IF(INDEX(SamplingFeatures[Sampling Feature Type],$A3946)&lt;&gt;"Site","",
CONCATENATE("  - &amp;SiteID",TEXT(SUMPRODUCT(--($L$3:$L3945&lt;&gt;"")),"0000"),
" {","SamplingFeatureID:  *SamplingFeatureID",TEXT($A3946,"0000"),
", SiteTypeCV:  ",CHAR(34),INDEX(Sites[Site Type],$A3946),CHAR(34),
", Latitude:  ",INDEX(Sites[Latitude],$A3946),
", Longitude:  ",INDEX(Sites[Longitude],$A3946),
", SRSName:  ",CHAR(34),LatLonDatum,CHAR(34),"}"))</f>
        <v>#REF!</v>
      </c>
      <c r="M3946" t="e">
        <f>IF(INDEX(SamplingFeatures[Sampling Feature Type],$A3946)&lt;&gt;"Specimen","",
CONCATENATE("  - &amp;SpecimenID",TEXT(SUMPRODUCT(--($M$3:$M3945&lt;&gt;"")),"0000"),
" {","SamplingFeatureID:  *SamplingFeatureID",TEXT($A3946,"0000"),
", SpecimenTypeCV:  ",CHAR(34),INDEX(Specimens[Specimen Type],$A3946),CHAR(34),
", SpecimenMediumCV:  ",INDEX(Specimens[Specimen Medium],$A3946),
", IsFieldSpecimen:  ",CHAR(34),INDEX(Specimens[Is Field Specimen?],$A3946),CHAR(34),"}"))</f>
        <v>#REF!</v>
      </c>
      <c r="N3946" t="e">
        <f>IF(COUNTA(SpatialOffsets[])=0,"", IF(INDEX(SpatialOffsets[Spatial Offset Type],$A3946)="","",
CONCATENATE("  - &amp;SpatialOffsetID",TEXT($A3946,"0000"),
" {","SpatialOffsetTypeCV:  ",CHAR(34),INDEX(SpatialOffsets[Spatial Offset Type],$A3946),CHAR(34),
", Offset1Value:  ",INDEX(SpatialOffsets[Offset 1 Value],$A3946),
", Offset1UnitID:  ",CHAR(34),INDEX(SpatialOffsets[Offset 1 Unit],$A3946),CHAR(34),
", Offset2Value:  ",INDEX(SpatialOffsets[Offset 2 Value],$A3946),
", Offset2UnitID:  ",CHAR(34),INDEX(SpatialOffsets[Offset 2 Unit],$A3946),CHAR(34),
", Offset3Value:  ",INDEX(SpatialOffsets[Offset 3 Value],$A3946),
", Offset3UnitID:  ",CHAR(34),INDEX(SpatialOffsets[Offset 3 Unit],$A3946),CHAR(34),,"}")))</f>
        <v>#REF!</v>
      </c>
      <c r="O3946" t="e">
        <f>IF(COUNTA(RelatedFeatures[])=0,"", IF(INDEX(RelatedFeatures[First Sampling Feature Code],$A3946)="","",
CONCATENATE("  - &amp;RelationID",TEXT($A3946,"0000"),
" {","SamplingFeatureID:  *SamplingFeatureID",TEXT(MATCH(INDEX(RelatedFeatures[First Sampling Feature Code],$A3946),SamplingFeatures[Feature Code],0),"0000"),
", RelationshipTypeCV:  ",CHAR(34),INDEX(RelatedFeatures[Relationship Type],$A3946),CHAR(34),
", RelatedFeatureID: *SamplingFeatureID",TEXT(MATCH(INDEX(RelatedFeatures[Second Sampling Feature Code],$A3946),SamplingFeatures[Feature Code],0),"0000"),
", SpatialOffsetID:  ",IF(INDEX(RelatedFeatures[Offset Number],$A3946)="","",CONCATENATE("*SpatialOffsetID",TEXT(INDEX(RelatedFeatures[Offset Number],$A3946),"0000"))),"}")))</f>
        <v>#REF!</v>
      </c>
      <c r="P3946" t="e">
        <f>IF(INDEX(Methods[Method Type],$A3946)="","",
CONCATENATE("  - &amp;MethodID",TEXT($A3946,"0000"),
" {","MethodTypeCV:  ",CHAR(34),INDEX(Methods[Method Type],$A3946),CHAR(34),
", MethodCode:  ",CHAR(34),INDEX(Methods[Method Code],$A3946),CHAR(34),
", MethodName:  ",CHAR(34),INDEX(Methods[Method Name],$A3946),CHAR(34),
", MethodDescription:  ",CHAR(34),INDEX(Methods[Method Description],$A3946),CHAR(34),
", MethodLink:  ",CHAR(34),INDEX(Methods[Method Link],$A3946),CHAR(34),
", OrganizationID: *OrganizationID",TEXT(MATCH(INDEX(Methods[Organization Name],$A3946),Organizations[Organization Name],0),"0000"),"}"))</f>
        <v>#REF!</v>
      </c>
      <c r="Q3946" t="e">
        <f>IF(INDEX(Variables[Variable Type],$A3946)="","",
CONCATENATE("  - &amp;VariableID",TEXT($A3946,"0000"),
" {","VariableTypeCV:  ",CHAR(34),INDEX(Variables[Variable Type],$A3946),CHAR(34),
", VariableCode:  ",CHAR(34),INDEX(Variables[Variable Code],$A3946),CHAR(34),
", VariableNameCV:  ",CHAR(34),INDEX(Variables[Variable Name],$A3946),CHAR(34),
", VariableDefinition:  ",CHAR(34),INDEX(Variables[Variable Definition],$A3946),CHAR(34),
", SpecciationCV:  ",CHAR(34),INDEX(Variables[Speciation],$A3946),CHAR(34),
", NoDataValue:  ",CHAR(34),INDEX(Variables[No Data Value],$A3946),CHAR(34),"}"))</f>
        <v>#REF!</v>
      </c>
    </row>
    <row r="3947" spans="1:17" x14ac:dyDescent="0.25">
      <c r="A3947">
        <v>3944</v>
      </c>
      <c r="D3947" t="e">
        <f>IF(INDEX(People[First Name],$A3947)="","",
CONCATENATE("  - &amp;PersonID",TEXT($A3947,"0000"),
" {","PersonFirstName:  ",CHAR(34),INDEX(People[First Name],$A3947),CHAR(34),
", PersonMiddleName:  ",CHAR(34),INDEX(People[Middle Name],$A3947),CHAR(34),
", PersonLastName:  ",CHAR(34),INDEX(People[Last Name],$A3947),CHAR(34),"}"))</f>
        <v>#REF!</v>
      </c>
      <c r="E3947" t="e">
        <f>IF(INDEX(Organizations[Organization Type '[CV']],$A3947)="","",
CONCATENATE("  - &amp;OrganizationID",TEXT($A3947,"0000"),
" {","OrganizationTypeCV:  ",CHAR(34),INDEX(Organizations[Organization Type '[CV']],$A3947),CHAR(34),
", OrganizationCode:  ",CHAR(34),INDEX(Organizations[Organization Code],$A3947),CHAR(34),
", OrganizationName:  ",CHAR(34),INDEX(Organizations[Organization Name],$A3947),CHAR(34),
", OrganizationDescription:  ",CHAR(34),INDEX(Organizations[Organization Description],$A3947),CHAR(34),
", OrganizationLink:  ",CHAR(34),INDEX(Organizations[Organization Link],$A3947),CHAR(34),"}"))</f>
        <v>#REF!</v>
      </c>
      <c r="F3947" t="e">
        <f>IF(INDEX(People[First Name],$A3947)="","",
CONCATENATE("  - &amp;AffiliationID",TEXT($A3947,"0000"),
" {PersonID: *PersonID",TEXT($A3947,"0000"),
", OrganizationID: *OrganizationID",TEXT(MATCH(INDEX(People[Organization Name],$A3947),Organizations[Organization Name],0),"0000"),
", IsPrimaryOrganizationContact: , AffiliationStartDate: , AffiliationEndDate: , PrimaryPhone: ",
", PrimaryEmail: ",CHAR(34),INDEX(People[Primary Email],$A3947),CHAR(34),
", PrimaryAddress: ",CHAR(34),INDEX(People[Primary Address],$A3947),CHAR(34),
", PersonLink: }"))</f>
        <v>#REF!</v>
      </c>
      <c r="H3947" t="e">
        <f>IF(COUNTA(CitationInformation)=0,"",IF(INDEX(AuthorList[Author Name],$A3947)="","",
CONCATENATE("  - &amp;AuthorListID",TEXT($A3947,"0000"),
"  {CitationID: *CitationID0001",
", PersonID: *PersonID",TEXT(MATCH(INDEX(AuthorList[Author Name],$A3947),People[Full Name],0),"0000"),
", AuthorOrder: ",INDEX(AuthorList[Author Number],$A3947),"}")))</f>
        <v>#REF!</v>
      </c>
      <c r="K3947" t="e">
        <f>IF(INDEX(SamplingFeatures[Feature Code],$A3947)="","",
CONCATENATE("  - &amp;SamplingFeatureID",TEXT($A3947,"0000"),
" {","SamplingFeatureUUID:  ",CHAR(34),INDEX(SamplingFeatures[Sampling Feature UUID],$A3947),CHAR(34),
", SamplingFeatureTypeCV:  ",CHAR(34),INDEX(SamplingFeatures[Sampling Feature Type],$A3947),CHAR(34),
", SamplingFeatureCode:  ",CHAR(34),INDEX(SamplingFeatures[Feature Code],$A3947),CHAR(34),
", SamplingFeatureName:  ",CHAR(34),INDEX(SamplingFeatures[Feature Name],$A3947),CHAR(34),
", SamplingFeatureDescription:  ",CHAR(34),INDEX(SamplingFeatures[Feature Description],$A3947),CHAR(34),
", SamplingFeatureGeotypeCV:  ",CHAR(34),INDEX(SamplingFeatures[Feature Geo Type],$A3947),CHAR(34),
", FeatureGeometry:  ",CHAR(34),INDEX(SamplingFeatures[Feature Geometry],$A3947),CHAR(34),
", Elevation_m:  ",CHAR(34),INDEX(SamplingFeatures[Elevation_m],$A3947),CHAR(34),
", ElevationDatumCV:  ",CHAR(34),ElevationDatum,CHAR(34),"}"))</f>
        <v>#REF!</v>
      </c>
      <c r="L3947" t="e">
        <f>IF(INDEX(SamplingFeatures[Sampling Feature Type],$A3947)&lt;&gt;"Site","",
CONCATENATE("  - &amp;SiteID",TEXT(SUMPRODUCT(--($L$3:$L3946&lt;&gt;"")),"0000"),
" {","SamplingFeatureID:  *SamplingFeatureID",TEXT($A3947,"0000"),
", SiteTypeCV:  ",CHAR(34),INDEX(Sites[Site Type],$A3947),CHAR(34),
", Latitude:  ",INDEX(Sites[Latitude],$A3947),
", Longitude:  ",INDEX(Sites[Longitude],$A3947),
", SRSName:  ",CHAR(34),LatLonDatum,CHAR(34),"}"))</f>
        <v>#REF!</v>
      </c>
      <c r="M3947" t="e">
        <f>IF(INDEX(SamplingFeatures[Sampling Feature Type],$A3947)&lt;&gt;"Specimen","",
CONCATENATE("  - &amp;SpecimenID",TEXT(SUMPRODUCT(--($M$3:$M3946&lt;&gt;"")),"0000"),
" {","SamplingFeatureID:  *SamplingFeatureID",TEXT($A3947,"0000"),
", SpecimenTypeCV:  ",CHAR(34),INDEX(Specimens[Specimen Type],$A3947),CHAR(34),
", SpecimenMediumCV:  ",INDEX(Specimens[Specimen Medium],$A3947),
", IsFieldSpecimen:  ",CHAR(34),INDEX(Specimens[Is Field Specimen?],$A3947),CHAR(34),"}"))</f>
        <v>#REF!</v>
      </c>
      <c r="N3947" t="e">
        <f>IF(COUNTA(SpatialOffsets[])=0,"", IF(INDEX(SpatialOffsets[Spatial Offset Type],$A3947)="","",
CONCATENATE("  - &amp;SpatialOffsetID",TEXT($A3947,"0000"),
" {","SpatialOffsetTypeCV:  ",CHAR(34),INDEX(SpatialOffsets[Spatial Offset Type],$A3947),CHAR(34),
", Offset1Value:  ",INDEX(SpatialOffsets[Offset 1 Value],$A3947),
", Offset1UnitID:  ",CHAR(34),INDEX(SpatialOffsets[Offset 1 Unit],$A3947),CHAR(34),
", Offset2Value:  ",INDEX(SpatialOffsets[Offset 2 Value],$A3947),
", Offset2UnitID:  ",CHAR(34),INDEX(SpatialOffsets[Offset 2 Unit],$A3947),CHAR(34),
", Offset3Value:  ",INDEX(SpatialOffsets[Offset 3 Value],$A3947),
", Offset3UnitID:  ",CHAR(34),INDEX(SpatialOffsets[Offset 3 Unit],$A3947),CHAR(34),,"}")))</f>
        <v>#REF!</v>
      </c>
      <c r="O3947" t="e">
        <f>IF(COUNTA(RelatedFeatures[])=0,"", IF(INDEX(RelatedFeatures[First Sampling Feature Code],$A3947)="","",
CONCATENATE("  - &amp;RelationID",TEXT($A3947,"0000"),
" {","SamplingFeatureID:  *SamplingFeatureID",TEXT(MATCH(INDEX(RelatedFeatures[First Sampling Feature Code],$A3947),SamplingFeatures[Feature Code],0),"0000"),
", RelationshipTypeCV:  ",CHAR(34),INDEX(RelatedFeatures[Relationship Type],$A3947),CHAR(34),
", RelatedFeatureID: *SamplingFeatureID",TEXT(MATCH(INDEX(RelatedFeatures[Second Sampling Feature Code],$A3947),SamplingFeatures[Feature Code],0),"0000"),
", SpatialOffsetID:  ",IF(INDEX(RelatedFeatures[Offset Number],$A3947)="","",CONCATENATE("*SpatialOffsetID",TEXT(INDEX(RelatedFeatures[Offset Number],$A3947),"0000"))),"}")))</f>
        <v>#REF!</v>
      </c>
      <c r="P3947" t="e">
        <f>IF(INDEX(Methods[Method Type],$A3947)="","",
CONCATENATE("  - &amp;MethodID",TEXT($A3947,"0000"),
" {","MethodTypeCV:  ",CHAR(34),INDEX(Methods[Method Type],$A3947),CHAR(34),
", MethodCode:  ",CHAR(34),INDEX(Methods[Method Code],$A3947),CHAR(34),
", MethodName:  ",CHAR(34),INDEX(Methods[Method Name],$A3947),CHAR(34),
", MethodDescription:  ",CHAR(34),INDEX(Methods[Method Description],$A3947),CHAR(34),
", MethodLink:  ",CHAR(34),INDEX(Methods[Method Link],$A3947),CHAR(34),
", OrganizationID: *OrganizationID",TEXT(MATCH(INDEX(Methods[Organization Name],$A3947),Organizations[Organization Name],0),"0000"),"}"))</f>
        <v>#REF!</v>
      </c>
      <c r="Q3947" t="e">
        <f>IF(INDEX(Variables[Variable Type],$A3947)="","",
CONCATENATE("  - &amp;VariableID",TEXT($A3947,"0000"),
" {","VariableTypeCV:  ",CHAR(34),INDEX(Variables[Variable Type],$A3947),CHAR(34),
", VariableCode:  ",CHAR(34),INDEX(Variables[Variable Code],$A3947),CHAR(34),
", VariableNameCV:  ",CHAR(34),INDEX(Variables[Variable Name],$A3947),CHAR(34),
", VariableDefinition:  ",CHAR(34),INDEX(Variables[Variable Definition],$A3947),CHAR(34),
", SpecciationCV:  ",CHAR(34),INDEX(Variables[Speciation],$A3947),CHAR(34),
", NoDataValue:  ",CHAR(34),INDEX(Variables[No Data Value],$A3947),CHAR(34),"}"))</f>
        <v>#REF!</v>
      </c>
    </row>
    <row r="3948" spans="1:17" x14ac:dyDescent="0.25">
      <c r="A3948">
        <v>3945</v>
      </c>
      <c r="D3948" t="e">
        <f>IF(INDEX(People[First Name],$A3948)="","",
CONCATENATE("  - &amp;PersonID",TEXT($A3948,"0000"),
" {","PersonFirstName:  ",CHAR(34),INDEX(People[First Name],$A3948),CHAR(34),
", PersonMiddleName:  ",CHAR(34),INDEX(People[Middle Name],$A3948),CHAR(34),
", PersonLastName:  ",CHAR(34),INDEX(People[Last Name],$A3948),CHAR(34),"}"))</f>
        <v>#REF!</v>
      </c>
      <c r="E3948" t="e">
        <f>IF(INDEX(Organizations[Organization Type '[CV']],$A3948)="","",
CONCATENATE("  - &amp;OrganizationID",TEXT($A3948,"0000"),
" {","OrganizationTypeCV:  ",CHAR(34),INDEX(Organizations[Organization Type '[CV']],$A3948),CHAR(34),
", OrganizationCode:  ",CHAR(34),INDEX(Organizations[Organization Code],$A3948),CHAR(34),
", OrganizationName:  ",CHAR(34),INDEX(Organizations[Organization Name],$A3948),CHAR(34),
", OrganizationDescription:  ",CHAR(34),INDEX(Organizations[Organization Description],$A3948),CHAR(34),
", OrganizationLink:  ",CHAR(34),INDEX(Organizations[Organization Link],$A3948),CHAR(34),"}"))</f>
        <v>#REF!</v>
      </c>
      <c r="F3948" t="e">
        <f>IF(INDEX(People[First Name],$A3948)="","",
CONCATENATE("  - &amp;AffiliationID",TEXT($A3948,"0000"),
" {PersonID: *PersonID",TEXT($A3948,"0000"),
", OrganizationID: *OrganizationID",TEXT(MATCH(INDEX(People[Organization Name],$A3948),Organizations[Organization Name],0),"0000"),
", IsPrimaryOrganizationContact: , AffiliationStartDate: , AffiliationEndDate: , PrimaryPhone: ",
", PrimaryEmail: ",CHAR(34),INDEX(People[Primary Email],$A3948),CHAR(34),
", PrimaryAddress: ",CHAR(34),INDEX(People[Primary Address],$A3948),CHAR(34),
", PersonLink: }"))</f>
        <v>#REF!</v>
      </c>
      <c r="H3948" t="e">
        <f>IF(COUNTA(CitationInformation)=0,"",IF(INDEX(AuthorList[Author Name],$A3948)="","",
CONCATENATE("  - &amp;AuthorListID",TEXT($A3948,"0000"),
"  {CitationID: *CitationID0001",
", PersonID: *PersonID",TEXT(MATCH(INDEX(AuthorList[Author Name],$A3948),People[Full Name],0),"0000"),
", AuthorOrder: ",INDEX(AuthorList[Author Number],$A3948),"}")))</f>
        <v>#REF!</v>
      </c>
      <c r="K3948" t="e">
        <f>IF(INDEX(SamplingFeatures[Feature Code],$A3948)="","",
CONCATENATE("  - &amp;SamplingFeatureID",TEXT($A3948,"0000"),
" {","SamplingFeatureUUID:  ",CHAR(34),INDEX(SamplingFeatures[Sampling Feature UUID],$A3948),CHAR(34),
", SamplingFeatureTypeCV:  ",CHAR(34),INDEX(SamplingFeatures[Sampling Feature Type],$A3948),CHAR(34),
", SamplingFeatureCode:  ",CHAR(34),INDEX(SamplingFeatures[Feature Code],$A3948),CHAR(34),
", SamplingFeatureName:  ",CHAR(34),INDEX(SamplingFeatures[Feature Name],$A3948),CHAR(34),
", SamplingFeatureDescription:  ",CHAR(34),INDEX(SamplingFeatures[Feature Description],$A3948),CHAR(34),
", SamplingFeatureGeotypeCV:  ",CHAR(34),INDEX(SamplingFeatures[Feature Geo Type],$A3948),CHAR(34),
", FeatureGeometry:  ",CHAR(34),INDEX(SamplingFeatures[Feature Geometry],$A3948),CHAR(34),
", Elevation_m:  ",CHAR(34),INDEX(SamplingFeatures[Elevation_m],$A3948),CHAR(34),
", ElevationDatumCV:  ",CHAR(34),ElevationDatum,CHAR(34),"}"))</f>
        <v>#REF!</v>
      </c>
      <c r="L3948" t="e">
        <f>IF(INDEX(SamplingFeatures[Sampling Feature Type],$A3948)&lt;&gt;"Site","",
CONCATENATE("  - &amp;SiteID",TEXT(SUMPRODUCT(--($L$3:$L3947&lt;&gt;"")),"0000"),
" {","SamplingFeatureID:  *SamplingFeatureID",TEXT($A3948,"0000"),
", SiteTypeCV:  ",CHAR(34),INDEX(Sites[Site Type],$A3948),CHAR(34),
", Latitude:  ",INDEX(Sites[Latitude],$A3948),
", Longitude:  ",INDEX(Sites[Longitude],$A3948),
", SRSName:  ",CHAR(34),LatLonDatum,CHAR(34),"}"))</f>
        <v>#REF!</v>
      </c>
      <c r="M3948" t="e">
        <f>IF(INDEX(SamplingFeatures[Sampling Feature Type],$A3948)&lt;&gt;"Specimen","",
CONCATENATE("  - &amp;SpecimenID",TEXT(SUMPRODUCT(--($M$3:$M3947&lt;&gt;"")),"0000"),
" {","SamplingFeatureID:  *SamplingFeatureID",TEXT($A3948,"0000"),
", SpecimenTypeCV:  ",CHAR(34),INDEX(Specimens[Specimen Type],$A3948),CHAR(34),
", SpecimenMediumCV:  ",INDEX(Specimens[Specimen Medium],$A3948),
", IsFieldSpecimen:  ",CHAR(34),INDEX(Specimens[Is Field Specimen?],$A3948),CHAR(34),"}"))</f>
        <v>#REF!</v>
      </c>
      <c r="N3948" t="e">
        <f>IF(COUNTA(SpatialOffsets[])=0,"", IF(INDEX(SpatialOffsets[Spatial Offset Type],$A3948)="","",
CONCATENATE("  - &amp;SpatialOffsetID",TEXT($A3948,"0000"),
" {","SpatialOffsetTypeCV:  ",CHAR(34),INDEX(SpatialOffsets[Spatial Offset Type],$A3948),CHAR(34),
", Offset1Value:  ",INDEX(SpatialOffsets[Offset 1 Value],$A3948),
", Offset1UnitID:  ",CHAR(34),INDEX(SpatialOffsets[Offset 1 Unit],$A3948),CHAR(34),
", Offset2Value:  ",INDEX(SpatialOffsets[Offset 2 Value],$A3948),
", Offset2UnitID:  ",CHAR(34),INDEX(SpatialOffsets[Offset 2 Unit],$A3948),CHAR(34),
", Offset3Value:  ",INDEX(SpatialOffsets[Offset 3 Value],$A3948),
", Offset3UnitID:  ",CHAR(34),INDEX(SpatialOffsets[Offset 3 Unit],$A3948),CHAR(34),,"}")))</f>
        <v>#REF!</v>
      </c>
      <c r="O3948" t="e">
        <f>IF(COUNTA(RelatedFeatures[])=0,"", IF(INDEX(RelatedFeatures[First Sampling Feature Code],$A3948)="","",
CONCATENATE("  - &amp;RelationID",TEXT($A3948,"0000"),
" {","SamplingFeatureID:  *SamplingFeatureID",TEXT(MATCH(INDEX(RelatedFeatures[First Sampling Feature Code],$A3948),SamplingFeatures[Feature Code],0),"0000"),
", RelationshipTypeCV:  ",CHAR(34),INDEX(RelatedFeatures[Relationship Type],$A3948),CHAR(34),
", RelatedFeatureID: *SamplingFeatureID",TEXT(MATCH(INDEX(RelatedFeatures[Second Sampling Feature Code],$A3948),SamplingFeatures[Feature Code],0),"0000"),
", SpatialOffsetID:  ",IF(INDEX(RelatedFeatures[Offset Number],$A3948)="","",CONCATENATE("*SpatialOffsetID",TEXT(INDEX(RelatedFeatures[Offset Number],$A3948),"0000"))),"}")))</f>
        <v>#REF!</v>
      </c>
      <c r="P3948" t="e">
        <f>IF(INDEX(Methods[Method Type],$A3948)="","",
CONCATENATE("  - &amp;MethodID",TEXT($A3948,"0000"),
" {","MethodTypeCV:  ",CHAR(34),INDEX(Methods[Method Type],$A3948),CHAR(34),
", MethodCode:  ",CHAR(34),INDEX(Methods[Method Code],$A3948),CHAR(34),
", MethodName:  ",CHAR(34),INDEX(Methods[Method Name],$A3948),CHAR(34),
", MethodDescription:  ",CHAR(34),INDEX(Methods[Method Description],$A3948),CHAR(34),
", MethodLink:  ",CHAR(34),INDEX(Methods[Method Link],$A3948),CHAR(34),
", OrganizationID: *OrganizationID",TEXT(MATCH(INDEX(Methods[Organization Name],$A3948),Organizations[Organization Name],0),"0000"),"}"))</f>
        <v>#REF!</v>
      </c>
      <c r="Q3948" t="e">
        <f>IF(INDEX(Variables[Variable Type],$A3948)="","",
CONCATENATE("  - &amp;VariableID",TEXT($A3948,"0000"),
" {","VariableTypeCV:  ",CHAR(34),INDEX(Variables[Variable Type],$A3948),CHAR(34),
", VariableCode:  ",CHAR(34),INDEX(Variables[Variable Code],$A3948),CHAR(34),
", VariableNameCV:  ",CHAR(34),INDEX(Variables[Variable Name],$A3948),CHAR(34),
", VariableDefinition:  ",CHAR(34),INDEX(Variables[Variable Definition],$A3948),CHAR(34),
", SpecciationCV:  ",CHAR(34),INDEX(Variables[Speciation],$A3948),CHAR(34),
", NoDataValue:  ",CHAR(34),INDEX(Variables[No Data Value],$A3948),CHAR(34),"}"))</f>
        <v>#REF!</v>
      </c>
    </row>
    <row r="3949" spans="1:17" x14ac:dyDescent="0.25">
      <c r="A3949">
        <v>3946</v>
      </c>
      <c r="D3949" t="e">
        <f>IF(INDEX(People[First Name],$A3949)="","",
CONCATENATE("  - &amp;PersonID",TEXT($A3949,"0000"),
" {","PersonFirstName:  ",CHAR(34),INDEX(People[First Name],$A3949),CHAR(34),
", PersonMiddleName:  ",CHAR(34),INDEX(People[Middle Name],$A3949),CHAR(34),
", PersonLastName:  ",CHAR(34),INDEX(People[Last Name],$A3949),CHAR(34),"}"))</f>
        <v>#REF!</v>
      </c>
      <c r="E3949" t="e">
        <f>IF(INDEX(Organizations[Organization Type '[CV']],$A3949)="","",
CONCATENATE("  - &amp;OrganizationID",TEXT($A3949,"0000"),
" {","OrganizationTypeCV:  ",CHAR(34),INDEX(Organizations[Organization Type '[CV']],$A3949),CHAR(34),
", OrganizationCode:  ",CHAR(34),INDEX(Organizations[Organization Code],$A3949),CHAR(34),
", OrganizationName:  ",CHAR(34),INDEX(Organizations[Organization Name],$A3949),CHAR(34),
", OrganizationDescription:  ",CHAR(34),INDEX(Organizations[Organization Description],$A3949),CHAR(34),
", OrganizationLink:  ",CHAR(34),INDEX(Organizations[Organization Link],$A3949),CHAR(34),"}"))</f>
        <v>#REF!</v>
      </c>
      <c r="F3949" t="e">
        <f>IF(INDEX(People[First Name],$A3949)="","",
CONCATENATE("  - &amp;AffiliationID",TEXT($A3949,"0000"),
" {PersonID: *PersonID",TEXT($A3949,"0000"),
", OrganizationID: *OrganizationID",TEXT(MATCH(INDEX(People[Organization Name],$A3949),Organizations[Organization Name],0),"0000"),
", IsPrimaryOrganizationContact: , AffiliationStartDate: , AffiliationEndDate: , PrimaryPhone: ",
", PrimaryEmail: ",CHAR(34),INDEX(People[Primary Email],$A3949),CHAR(34),
", PrimaryAddress: ",CHAR(34),INDEX(People[Primary Address],$A3949),CHAR(34),
", PersonLink: }"))</f>
        <v>#REF!</v>
      </c>
      <c r="H3949" t="e">
        <f>IF(COUNTA(CitationInformation)=0,"",IF(INDEX(AuthorList[Author Name],$A3949)="","",
CONCATENATE("  - &amp;AuthorListID",TEXT($A3949,"0000"),
"  {CitationID: *CitationID0001",
", PersonID: *PersonID",TEXT(MATCH(INDEX(AuthorList[Author Name],$A3949),People[Full Name],0),"0000"),
", AuthorOrder: ",INDEX(AuthorList[Author Number],$A3949),"}")))</f>
        <v>#REF!</v>
      </c>
      <c r="K3949" t="e">
        <f>IF(INDEX(SamplingFeatures[Feature Code],$A3949)="","",
CONCATENATE("  - &amp;SamplingFeatureID",TEXT($A3949,"0000"),
" {","SamplingFeatureUUID:  ",CHAR(34),INDEX(SamplingFeatures[Sampling Feature UUID],$A3949),CHAR(34),
", SamplingFeatureTypeCV:  ",CHAR(34),INDEX(SamplingFeatures[Sampling Feature Type],$A3949),CHAR(34),
", SamplingFeatureCode:  ",CHAR(34),INDEX(SamplingFeatures[Feature Code],$A3949),CHAR(34),
", SamplingFeatureName:  ",CHAR(34),INDEX(SamplingFeatures[Feature Name],$A3949),CHAR(34),
", SamplingFeatureDescription:  ",CHAR(34),INDEX(SamplingFeatures[Feature Description],$A3949),CHAR(34),
", SamplingFeatureGeotypeCV:  ",CHAR(34),INDEX(SamplingFeatures[Feature Geo Type],$A3949),CHAR(34),
", FeatureGeometry:  ",CHAR(34),INDEX(SamplingFeatures[Feature Geometry],$A3949),CHAR(34),
", Elevation_m:  ",CHAR(34),INDEX(SamplingFeatures[Elevation_m],$A3949),CHAR(34),
", ElevationDatumCV:  ",CHAR(34),ElevationDatum,CHAR(34),"}"))</f>
        <v>#REF!</v>
      </c>
      <c r="L3949" t="e">
        <f>IF(INDEX(SamplingFeatures[Sampling Feature Type],$A3949)&lt;&gt;"Site","",
CONCATENATE("  - &amp;SiteID",TEXT(SUMPRODUCT(--($L$3:$L3948&lt;&gt;"")),"0000"),
" {","SamplingFeatureID:  *SamplingFeatureID",TEXT($A3949,"0000"),
", SiteTypeCV:  ",CHAR(34),INDEX(Sites[Site Type],$A3949),CHAR(34),
", Latitude:  ",INDEX(Sites[Latitude],$A3949),
", Longitude:  ",INDEX(Sites[Longitude],$A3949),
", SRSName:  ",CHAR(34),LatLonDatum,CHAR(34),"}"))</f>
        <v>#REF!</v>
      </c>
      <c r="M3949" t="e">
        <f>IF(INDEX(SamplingFeatures[Sampling Feature Type],$A3949)&lt;&gt;"Specimen","",
CONCATENATE("  - &amp;SpecimenID",TEXT(SUMPRODUCT(--($M$3:$M3948&lt;&gt;"")),"0000"),
" {","SamplingFeatureID:  *SamplingFeatureID",TEXT($A3949,"0000"),
", SpecimenTypeCV:  ",CHAR(34),INDEX(Specimens[Specimen Type],$A3949),CHAR(34),
", SpecimenMediumCV:  ",INDEX(Specimens[Specimen Medium],$A3949),
", IsFieldSpecimen:  ",CHAR(34),INDEX(Specimens[Is Field Specimen?],$A3949),CHAR(34),"}"))</f>
        <v>#REF!</v>
      </c>
      <c r="N3949" t="e">
        <f>IF(COUNTA(SpatialOffsets[])=0,"", IF(INDEX(SpatialOffsets[Spatial Offset Type],$A3949)="","",
CONCATENATE("  - &amp;SpatialOffsetID",TEXT($A3949,"0000"),
" {","SpatialOffsetTypeCV:  ",CHAR(34),INDEX(SpatialOffsets[Spatial Offset Type],$A3949),CHAR(34),
", Offset1Value:  ",INDEX(SpatialOffsets[Offset 1 Value],$A3949),
", Offset1UnitID:  ",CHAR(34),INDEX(SpatialOffsets[Offset 1 Unit],$A3949),CHAR(34),
", Offset2Value:  ",INDEX(SpatialOffsets[Offset 2 Value],$A3949),
", Offset2UnitID:  ",CHAR(34),INDEX(SpatialOffsets[Offset 2 Unit],$A3949),CHAR(34),
", Offset3Value:  ",INDEX(SpatialOffsets[Offset 3 Value],$A3949),
", Offset3UnitID:  ",CHAR(34),INDEX(SpatialOffsets[Offset 3 Unit],$A3949),CHAR(34),,"}")))</f>
        <v>#REF!</v>
      </c>
      <c r="O3949" t="e">
        <f>IF(COUNTA(RelatedFeatures[])=0,"", IF(INDEX(RelatedFeatures[First Sampling Feature Code],$A3949)="","",
CONCATENATE("  - &amp;RelationID",TEXT($A3949,"0000"),
" {","SamplingFeatureID:  *SamplingFeatureID",TEXT(MATCH(INDEX(RelatedFeatures[First Sampling Feature Code],$A3949),SamplingFeatures[Feature Code],0),"0000"),
", RelationshipTypeCV:  ",CHAR(34),INDEX(RelatedFeatures[Relationship Type],$A3949),CHAR(34),
", RelatedFeatureID: *SamplingFeatureID",TEXT(MATCH(INDEX(RelatedFeatures[Second Sampling Feature Code],$A3949),SamplingFeatures[Feature Code],0),"0000"),
", SpatialOffsetID:  ",IF(INDEX(RelatedFeatures[Offset Number],$A3949)="","",CONCATENATE("*SpatialOffsetID",TEXT(INDEX(RelatedFeatures[Offset Number],$A3949),"0000"))),"}")))</f>
        <v>#REF!</v>
      </c>
      <c r="P3949" t="e">
        <f>IF(INDEX(Methods[Method Type],$A3949)="","",
CONCATENATE("  - &amp;MethodID",TEXT($A3949,"0000"),
" {","MethodTypeCV:  ",CHAR(34),INDEX(Methods[Method Type],$A3949),CHAR(34),
", MethodCode:  ",CHAR(34),INDEX(Methods[Method Code],$A3949),CHAR(34),
", MethodName:  ",CHAR(34),INDEX(Methods[Method Name],$A3949),CHAR(34),
", MethodDescription:  ",CHAR(34),INDEX(Methods[Method Description],$A3949),CHAR(34),
", MethodLink:  ",CHAR(34),INDEX(Methods[Method Link],$A3949),CHAR(34),
", OrganizationID: *OrganizationID",TEXT(MATCH(INDEX(Methods[Organization Name],$A3949),Organizations[Organization Name],0),"0000"),"}"))</f>
        <v>#REF!</v>
      </c>
      <c r="Q3949" t="e">
        <f>IF(INDEX(Variables[Variable Type],$A3949)="","",
CONCATENATE("  - &amp;VariableID",TEXT($A3949,"0000"),
" {","VariableTypeCV:  ",CHAR(34),INDEX(Variables[Variable Type],$A3949),CHAR(34),
", VariableCode:  ",CHAR(34),INDEX(Variables[Variable Code],$A3949),CHAR(34),
", VariableNameCV:  ",CHAR(34),INDEX(Variables[Variable Name],$A3949),CHAR(34),
", VariableDefinition:  ",CHAR(34),INDEX(Variables[Variable Definition],$A3949),CHAR(34),
", SpecciationCV:  ",CHAR(34),INDEX(Variables[Speciation],$A3949),CHAR(34),
", NoDataValue:  ",CHAR(34),INDEX(Variables[No Data Value],$A3949),CHAR(34),"}"))</f>
        <v>#REF!</v>
      </c>
    </row>
    <row r="3950" spans="1:17" x14ac:dyDescent="0.25">
      <c r="A3950">
        <v>3947</v>
      </c>
      <c r="D3950" t="e">
        <f>IF(INDEX(People[First Name],$A3950)="","",
CONCATENATE("  - &amp;PersonID",TEXT($A3950,"0000"),
" {","PersonFirstName:  ",CHAR(34),INDEX(People[First Name],$A3950),CHAR(34),
", PersonMiddleName:  ",CHAR(34),INDEX(People[Middle Name],$A3950),CHAR(34),
", PersonLastName:  ",CHAR(34),INDEX(People[Last Name],$A3950),CHAR(34),"}"))</f>
        <v>#REF!</v>
      </c>
      <c r="E3950" t="e">
        <f>IF(INDEX(Organizations[Organization Type '[CV']],$A3950)="","",
CONCATENATE("  - &amp;OrganizationID",TEXT($A3950,"0000"),
" {","OrganizationTypeCV:  ",CHAR(34),INDEX(Organizations[Organization Type '[CV']],$A3950),CHAR(34),
", OrganizationCode:  ",CHAR(34),INDEX(Organizations[Organization Code],$A3950),CHAR(34),
", OrganizationName:  ",CHAR(34),INDEX(Organizations[Organization Name],$A3950),CHAR(34),
", OrganizationDescription:  ",CHAR(34),INDEX(Organizations[Organization Description],$A3950),CHAR(34),
", OrganizationLink:  ",CHAR(34),INDEX(Organizations[Organization Link],$A3950),CHAR(34),"}"))</f>
        <v>#REF!</v>
      </c>
      <c r="F3950" t="e">
        <f>IF(INDEX(People[First Name],$A3950)="","",
CONCATENATE("  - &amp;AffiliationID",TEXT($A3950,"0000"),
" {PersonID: *PersonID",TEXT($A3950,"0000"),
", OrganizationID: *OrganizationID",TEXT(MATCH(INDEX(People[Organization Name],$A3950),Organizations[Organization Name],0),"0000"),
", IsPrimaryOrganizationContact: , AffiliationStartDate: , AffiliationEndDate: , PrimaryPhone: ",
", PrimaryEmail: ",CHAR(34),INDEX(People[Primary Email],$A3950),CHAR(34),
", PrimaryAddress: ",CHAR(34),INDEX(People[Primary Address],$A3950),CHAR(34),
", PersonLink: }"))</f>
        <v>#REF!</v>
      </c>
      <c r="H3950" t="e">
        <f>IF(COUNTA(CitationInformation)=0,"",IF(INDEX(AuthorList[Author Name],$A3950)="","",
CONCATENATE("  - &amp;AuthorListID",TEXT($A3950,"0000"),
"  {CitationID: *CitationID0001",
", PersonID: *PersonID",TEXT(MATCH(INDEX(AuthorList[Author Name],$A3950),People[Full Name],0),"0000"),
", AuthorOrder: ",INDEX(AuthorList[Author Number],$A3950),"}")))</f>
        <v>#REF!</v>
      </c>
      <c r="K3950" t="e">
        <f>IF(INDEX(SamplingFeatures[Feature Code],$A3950)="","",
CONCATENATE("  - &amp;SamplingFeatureID",TEXT($A3950,"0000"),
" {","SamplingFeatureUUID:  ",CHAR(34),INDEX(SamplingFeatures[Sampling Feature UUID],$A3950),CHAR(34),
", SamplingFeatureTypeCV:  ",CHAR(34),INDEX(SamplingFeatures[Sampling Feature Type],$A3950),CHAR(34),
", SamplingFeatureCode:  ",CHAR(34),INDEX(SamplingFeatures[Feature Code],$A3950),CHAR(34),
", SamplingFeatureName:  ",CHAR(34),INDEX(SamplingFeatures[Feature Name],$A3950),CHAR(34),
", SamplingFeatureDescription:  ",CHAR(34),INDEX(SamplingFeatures[Feature Description],$A3950),CHAR(34),
", SamplingFeatureGeotypeCV:  ",CHAR(34),INDEX(SamplingFeatures[Feature Geo Type],$A3950),CHAR(34),
", FeatureGeometry:  ",CHAR(34),INDEX(SamplingFeatures[Feature Geometry],$A3950),CHAR(34),
", Elevation_m:  ",CHAR(34),INDEX(SamplingFeatures[Elevation_m],$A3950),CHAR(34),
", ElevationDatumCV:  ",CHAR(34),ElevationDatum,CHAR(34),"}"))</f>
        <v>#REF!</v>
      </c>
      <c r="L3950" t="e">
        <f>IF(INDEX(SamplingFeatures[Sampling Feature Type],$A3950)&lt;&gt;"Site","",
CONCATENATE("  - &amp;SiteID",TEXT(SUMPRODUCT(--($L$3:$L3949&lt;&gt;"")),"0000"),
" {","SamplingFeatureID:  *SamplingFeatureID",TEXT($A3950,"0000"),
", SiteTypeCV:  ",CHAR(34),INDEX(Sites[Site Type],$A3950),CHAR(34),
", Latitude:  ",INDEX(Sites[Latitude],$A3950),
", Longitude:  ",INDEX(Sites[Longitude],$A3950),
", SRSName:  ",CHAR(34),LatLonDatum,CHAR(34),"}"))</f>
        <v>#REF!</v>
      </c>
      <c r="M3950" t="e">
        <f>IF(INDEX(SamplingFeatures[Sampling Feature Type],$A3950)&lt;&gt;"Specimen","",
CONCATENATE("  - &amp;SpecimenID",TEXT(SUMPRODUCT(--($M$3:$M3949&lt;&gt;"")),"0000"),
" {","SamplingFeatureID:  *SamplingFeatureID",TEXT($A3950,"0000"),
", SpecimenTypeCV:  ",CHAR(34),INDEX(Specimens[Specimen Type],$A3950),CHAR(34),
", SpecimenMediumCV:  ",INDEX(Specimens[Specimen Medium],$A3950),
", IsFieldSpecimen:  ",CHAR(34),INDEX(Specimens[Is Field Specimen?],$A3950),CHAR(34),"}"))</f>
        <v>#REF!</v>
      </c>
      <c r="N3950" t="e">
        <f>IF(COUNTA(SpatialOffsets[])=0,"", IF(INDEX(SpatialOffsets[Spatial Offset Type],$A3950)="","",
CONCATENATE("  - &amp;SpatialOffsetID",TEXT($A3950,"0000"),
" {","SpatialOffsetTypeCV:  ",CHAR(34),INDEX(SpatialOffsets[Spatial Offset Type],$A3950),CHAR(34),
", Offset1Value:  ",INDEX(SpatialOffsets[Offset 1 Value],$A3950),
", Offset1UnitID:  ",CHAR(34),INDEX(SpatialOffsets[Offset 1 Unit],$A3950),CHAR(34),
", Offset2Value:  ",INDEX(SpatialOffsets[Offset 2 Value],$A3950),
", Offset2UnitID:  ",CHAR(34),INDEX(SpatialOffsets[Offset 2 Unit],$A3950),CHAR(34),
", Offset3Value:  ",INDEX(SpatialOffsets[Offset 3 Value],$A3950),
", Offset3UnitID:  ",CHAR(34),INDEX(SpatialOffsets[Offset 3 Unit],$A3950),CHAR(34),,"}")))</f>
        <v>#REF!</v>
      </c>
      <c r="O3950" t="e">
        <f>IF(COUNTA(RelatedFeatures[])=0,"", IF(INDEX(RelatedFeatures[First Sampling Feature Code],$A3950)="","",
CONCATENATE("  - &amp;RelationID",TEXT($A3950,"0000"),
" {","SamplingFeatureID:  *SamplingFeatureID",TEXT(MATCH(INDEX(RelatedFeatures[First Sampling Feature Code],$A3950),SamplingFeatures[Feature Code],0),"0000"),
", RelationshipTypeCV:  ",CHAR(34),INDEX(RelatedFeatures[Relationship Type],$A3950),CHAR(34),
", RelatedFeatureID: *SamplingFeatureID",TEXT(MATCH(INDEX(RelatedFeatures[Second Sampling Feature Code],$A3950),SamplingFeatures[Feature Code],0),"0000"),
", SpatialOffsetID:  ",IF(INDEX(RelatedFeatures[Offset Number],$A3950)="","",CONCATENATE("*SpatialOffsetID",TEXT(INDEX(RelatedFeatures[Offset Number],$A3950),"0000"))),"}")))</f>
        <v>#REF!</v>
      </c>
      <c r="P3950" t="e">
        <f>IF(INDEX(Methods[Method Type],$A3950)="","",
CONCATENATE("  - &amp;MethodID",TEXT($A3950,"0000"),
" {","MethodTypeCV:  ",CHAR(34),INDEX(Methods[Method Type],$A3950),CHAR(34),
", MethodCode:  ",CHAR(34),INDEX(Methods[Method Code],$A3950),CHAR(34),
", MethodName:  ",CHAR(34),INDEX(Methods[Method Name],$A3950),CHAR(34),
", MethodDescription:  ",CHAR(34),INDEX(Methods[Method Description],$A3950),CHAR(34),
", MethodLink:  ",CHAR(34),INDEX(Methods[Method Link],$A3950),CHAR(34),
", OrganizationID: *OrganizationID",TEXT(MATCH(INDEX(Methods[Organization Name],$A3950),Organizations[Organization Name],0),"0000"),"}"))</f>
        <v>#REF!</v>
      </c>
      <c r="Q3950" t="e">
        <f>IF(INDEX(Variables[Variable Type],$A3950)="","",
CONCATENATE("  - &amp;VariableID",TEXT($A3950,"0000"),
" {","VariableTypeCV:  ",CHAR(34),INDEX(Variables[Variable Type],$A3950),CHAR(34),
", VariableCode:  ",CHAR(34),INDEX(Variables[Variable Code],$A3950),CHAR(34),
", VariableNameCV:  ",CHAR(34),INDEX(Variables[Variable Name],$A3950),CHAR(34),
", VariableDefinition:  ",CHAR(34),INDEX(Variables[Variable Definition],$A3950),CHAR(34),
", SpecciationCV:  ",CHAR(34),INDEX(Variables[Speciation],$A3950),CHAR(34),
", NoDataValue:  ",CHAR(34),INDEX(Variables[No Data Value],$A3950),CHAR(34),"}"))</f>
        <v>#REF!</v>
      </c>
    </row>
    <row r="3951" spans="1:17" x14ac:dyDescent="0.25">
      <c r="A3951">
        <v>3948</v>
      </c>
      <c r="D3951" t="e">
        <f>IF(INDEX(People[First Name],$A3951)="","",
CONCATENATE("  - &amp;PersonID",TEXT($A3951,"0000"),
" {","PersonFirstName:  ",CHAR(34),INDEX(People[First Name],$A3951),CHAR(34),
", PersonMiddleName:  ",CHAR(34),INDEX(People[Middle Name],$A3951),CHAR(34),
", PersonLastName:  ",CHAR(34),INDEX(People[Last Name],$A3951),CHAR(34),"}"))</f>
        <v>#REF!</v>
      </c>
      <c r="E3951" t="e">
        <f>IF(INDEX(Organizations[Organization Type '[CV']],$A3951)="","",
CONCATENATE("  - &amp;OrganizationID",TEXT($A3951,"0000"),
" {","OrganizationTypeCV:  ",CHAR(34),INDEX(Organizations[Organization Type '[CV']],$A3951),CHAR(34),
", OrganizationCode:  ",CHAR(34),INDEX(Organizations[Organization Code],$A3951),CHAR(34),
", OrganizationName:  ",CHAR(34),INDEX(Organizations[Organization Name],$A3951),CHAR(34),
", OrganizationDescription:  ",CHAR(34),INDEX(Organizations[Organization Description],$A3951),CHAR(34),
", OrganizationLink:  ",CHAR(34),INDEX(Organizations[Organization Link],$A3951),CHAR(34),"}"))</f>
        <v>#REF!</v>
      </c>
      <c r="F3951" t="e">
        <f>IF(INDEX(People[First Name],$A3951)="","",
CONCATENATE("  - &amp;AffiliationID",TEXT($A3951,"0000"),
" {PersonID: *PersonID",TEXT($A3951,"0000"),
", OrganizationID: *OrganizationID",TEXT(MATCH(INDEX(People[Organization Name],$A3951),Organizations[Organization Name],0),"0000"),
", IsPrimaryOrganizationContact: , AffiliationStartDate: , AffiliationEndDate: , PrimaryPhone: ",
", PrimaryEmail: ",CHAR(34),INDEX(People[Primary Email],$A3951),CHAR(34),
", PrimaryAddress: ",CHAR(34),INDEX(People[Primary Address],$A3951),CHAR(34),
", PersonLink: }"))</f>
        <v>#REF!</v>
      </c>
      <c r="H3951" t="e">
        <f>IF(COUNTA(CitationInformation)=0,"",IF(INDEX(AuthorList[Author Name],$A3951)="","",
CONCATENATE("  - &amp;AuthorListID",TEXT($A3951,"0000"),
"  {CitationID: *CitationID0001",
", PersonID: *PersonID",TEXT(MATCH(INDEX(AuthorList[Author Name],$A3951),People[Full Name],0),"0000"),
", AuthorOrder: ",INDEX(AuthorList[Author Number],$A3951),"}")))</f>
        <v>#REF!</v>
      </c>
      <c r="K3951" t="e">
        <f>IF(INDEX(SamplingFeatures[Feature Code],$A3951)="","",
CONCATENATE("  - &amp;SamplingFeatureID",TEXT($A3951,"0000"),
" {","SamplingFeatureUUID:  ",CHAR(34),INDEX(SamplingFeatures[Sampling Feature UUID],$A3951),CHAR(34),
", SamplingFeatureTypeCV:  ",CHAR(34),INDEX(SamplingFeatures[Sampling Feature Type],$A3951),CHAR(34),
", SamplingFeatureCode:  ",CHAR(34),INDEX(SamplingFeatures[Feature Code],$A3951),CHAR(34),
", SamplingFeatureName:  ",CHAR(34),INDEX(SamplingFeatures[Feature Name],$A3951),CHAR(34),
", SamplingFeatureDescription:  ",CHAR(34),INDEX(SamplingFeatures[Feature Description],$A3951),CHAR(34),
", SamplingFeatureGeotypeCV:  ",CHAR(34),INDEX(SamplingFeatures[Feature Geo Type],$A3951),CHAR(34),
", FeatureGeometry:  ",CHAR(34),INDEX(SamplingFeatures[Feature Geometry],$A3951),CHAR(34),
", Elevation_m:  ",CHAR(34),INDEX(SamplingFeatures[Elevation_m],$A3951),CHAR(34),
", ElevationDatumCV:  ",CHAR(34),ElevationDatum,CHAR(34),"}"))</f>
        <v>#REF!</v>
      </c>
      <c r="L3951" t="e">
        <f>IF(INDEX(SamplingFeatures[Sampling Feature Type],$A3951)&lt;&gt;"Site","",
CONCATENATE("  - &amp;SiteID",TEXT(SUMPRODUCT(--($L$3:$L3950&lt;&gt;"")),"0000"),
" {","SamplingFeatureID:  *SamplingFeatureID",TEXT($A3951,"0000"),
", SiteTypeCV:  ",CHAR(34),INDEX(Sites[Site Type],$A3951),CHAR(34),
", Latitude:  ",INDEX(Sites[Latitude],$A3951),
", Longitude:  ",INDEX(Sites[Longitude],$A3951),
", SRSName:  ",CHAR(34),LatLonDatum,CHAR(34),"}"))</f>
        <v>#REF!</v>
      </c>
      <c r="M3951" t="e">
        <f>IF(INDEX(SamplingFeatures[Sampling Feature Type],$A3951)&lt;&gt;"Specimen","",
CONCATENATE("  - &amp;SpecimenID",TEXT(SUMPRODUCT(--($M$3:$M3950&lt;&gt;"")),"0000"),
" {","SamplingFeatureID:  *SamplingFeatureID",TEXT($A3951,"0000"),
", SpecimenTypeCV:  ",CHAR(34),INDEX(Specimens[Specimen Type],$A3951),CHAR(34),
", SpecimenMediumCV:  ",INDEX(Specimens[Specimen Medium],$A3951),
", IsFieldSpecimen:  ",CHAR(34),INDEX(Specimens[Is Field Specimen?],$A3951),CHAR(34),"}"))</f>
        <v>#REF!</v>
      </c>
      <c r="N3951" t="e">
        <f>IF(COUNTA(SpatialOffsets[])=0,"", IF(INDEX(SpatialOffsets[Spatial Offset Type],$A3951)="","",
CONCATENATE("  - &amp;SpatialOffsetID",TEXT($A3951,"0000"),
" {","SpatialOffsetTypeCV:  ",CHAR(34),INDEX(SpatialOffsets[Spatial Offset Type],$A3951),CHAR(34),
", Offset1Value:  ",INDEX(SpatialOffsets[Offset 1 Value],$A3951),
", Offset1UnitID:  ",CHAR(34),INDEX(SpatialOffsets[Offset 1 Unit],$A3951),CHAR(34),
", Offset2Value:  ",INDEX(SpatialOffsets[Offset 2 Value],$A3951),
", Offset2UnitID:  ",CHAR(34),INDEX(SpatialOffsets[Offset 2 Unit],$A3951),CHAR(34),
", Offset3Value:  ",INDEX(SpatialOffsets[Offset 3 Value],$A3951),
", Offset3UnitID:  ",CHAR(34),INDEX(SpatialOffsets[Offset 3 Unit],$A3951),CHAR(34),,"}")))</f>
        <v>#REF!</v>
      </c>
      <c r="O3951" t="e">
        <f>IF(COUNTA(RelatedFeatures[])=0,"", IF(INDEX(RelatedFeatures[First Sampling Feature Code],$A3951)="","",
CONCATENATE("  - &amp;RelationID",TEXT($A3951,"0000"),
" {","SamplingFeatureID:  *SamplingFeatureID",TEXT(MATCH(INDEX(RelatedFeatures[First Sampling Feature Code],$A3951),SamplingFeatures[Feature Code],0),"0000"),
", RelationshipTypeCV:  ",CHAR(34),INDEX(RelatedFeatures[Relationship Type],$A3951),CHAR(34),
", RelatedFeatureID: *SamplingFeatureID",TEXT(MATCH(INDEX(RelatedFeatures[Second Sampling Feature Code],$A3951),SamplingFeatures[Feature Code],0),"0000"),
", SpatialOffsetID:  ",IF(INDEX(RelatedFeatures[Offset Number],$A3951)="","",CONCATENATE("*SpatialOffsetID",TEXT(INDEX(RelatedFeatures[Offset Number],$A3951),"0000"))),"}")))</f>
        <v>#REF!</v>
      </c>
      <c r="P3951" t="e">
        <f>IF(INDEX(Methods[Method Type],$A3951)="","",
CONCATENATE("  - &amp;MethodID",TEXT($A3951,"0000"),
" {","MethodTypeCV:  ",CHAR(34),INDEX(Methods[Method Type],$A3951),CHAR(34),
", MethodCode:  ",CHAR(34),INDEX(Methods[Method Code],$A3951),CHAR(34),
", MethodName:  ",CHAR(34),INDEX(Methods[Method Name],$A3951),CHAR(34),
", MethodDescription:  ",CHAR(34),INDEX(Methods[Method Description],$A3951),CHAR(34),
", MethodLink:  ",CHAR(34),INDEX(Methods[Method Link],$A3951),CHAR(34),
", OrganizationID: *OrganizationID",TEXT(MATCH(INDEX(Methods[Organization Name],$A3951),Organizations[Organization Name],0),"0000"),"}"))</f>
        <v>#REF!</v>
      </c>
      <c r="Q3951" t="e">
        <f>IF(INDEX(Variables[Variable Type],$A3951)="","",
CONCATENATE("  - &amp;VariableID",TEXT($A3951,"0000"),
" {","VariableTypeCV:  ",CHAR(34),INDEX(Variables[Variable Type],$A3951),CHAR(34),
", VariableCode:  ",CHAR(34),INDEX(Variables[Variable Code],$A3951),CHAR(34),
", VariableNameCV:  ",CHAR(34),INDEX(Variables[Variable Name],$A3951),CHAR(34),
", VariableDefinition:  ",CHAR(34),INDEX(Variables[Variable Definition],$A3951),CHAR(34),
", SpecciationCV:  ",CHAR(34),INDEX(Variables[Speciation],$A3951),CHAR(34),
", NoDataValue:  ",CHAR(34),INDEX(Variables[No Data Value],$A3951),CHAR(34),"}"))</f>
        <v>#REF!</v>
      </c>
    </row>
    <row r="3952" spans="1:17" x14ac:dyDescent="0.25">
      <c r="A3952">
        <v>3949</v>
      </c>
      <c r="D3952" t="e">
        <f>IF(INDEX(People[First Name],$A3952)="","",
CONCATENATE("  - &amp;PersonID",TEXT($A3952,"0000"),
" {","PersonFirstName:  ",CHAR(34),INDEX(People[First Name],$A3952),CHAR(34),
", PersonMiddleName:  ",CHAR(34),INDEX(People[Middle Name],$A3952),CHAR(34),
", PersonLastName:  ",CHAR(34),INDEX(People[Last Name],$A3952),CHAR(34),"}"))</f>
        <v>#REF!</v>
      </c>
      <c r="E3952" t="e">
        <f>IF(INDEX(Organizations[Organization Type '[CV']],$A3952)="","",
CONCATENATE("  - &amp;OrganizationID",TEXT($A3952,"0000"),
" {","OrganizationTypeCV:  ",CHAR(34),INDEX(Organizations[Organization Type '[CV']],$A3952),CHAR(34),
", OrganizationCode:  ",CHAR(34),INDEX(Organizations[Organization Code],$A3952),CHAR(34),
", OrganizationName:  ",CHAR(34),INDEX(Organizations[Organization Name],$A3952),CHAR(34),
", OrganizationDescription:  ",CHAR(34),INDEX(Organizations[Organization Description],$A3952),CHAR(34),
", OrganizationLink:  ",CHAR(34),INDEX(Organizations[Organization Link],$A3952),CHAR(34),"}"))</f>
        <v>#REF!</v>
      </c>
      <c r="F3952" t="e">
        <f>IF(INDEX(People[First Name],$A3952)="","",
CONCATENATE("  - &amp;AffiliationID",TEXT($A3952,"0000"),
" {PersonID: *PersonID",TEXT($A3952,"0000"),
", OrganizationID: *OrganizationID",TEXT(MATCH(INDEX(People[Organization Name],$A3952),Organizations[Organization Name],0),"0000"),
", IsPrimaryOrganizationContact: , AffiliationStartDate: , AffiliationEndDate: , PrimaryPhone: ",
", PrimaryEmail: ",CHAR(34),INDEX(People[Primary Email],$A3952),CHAR(34),
", PrimaryAddress: ",CHAR(34),INDEX(People[Primary Address],$A3952),CHAR(34),
", PersonLink: }"))</f>
        <v>#REF!</v>
      </c>
      <c r="H3952" t="e">
        <f>IF(COUNTA(CitationInformation)=0,"",IF(INDEX(AuthorList[Author Name],$A3952)="","",
CONCATENATE("  - &amp;AuthorListID",TEXT($A3952,"0000"),
"  {CitationID: *CitationID0001",
", PersonID: *PersonID",TEXT(MATCH(INDEX(AuthorList[Author Name],$A3952),People[Full Name],0),"0000"),
", AuthorOrder: ",INDEX(AuthorList[Author Number],$A3952),"}")))</f>
        <v>#REF!</v>
      </c>
      <c r="K3952" t="e">
        <f>IF(INDEX(SamplingFeatures[Feature Code],$A3952)="","",
CONCATENATE("  - &amp;SamplingFeatureID",TEXT($A3952,"0000"),
" {","SamplingFeatureUUID:  ",CHAR(34),INDEX(SamplingFeatures[Sampling Feature UUID],$A3952),CHAR(34),
", SamplingFeatureTypeCV:  ",CHAR(34),INDEX(SamplingFeatures[Sampling Feature Type],$A3952),CHAR(34),
", SamplingFeatureCode:  ",CHAR(34),INDEX(SamplingFeatures[Feature Code],$A3952),CHAR(34),
", SamplingFeatureName:  ",CHAR(34),INDEX(SamplingFeatures[Feature Name],$A3952),CHAR(34),
", SamplingFeatureDescription:  ",CHAR(34),INDEX(SamplingFeatures[Feature Description],$A3952),CHAR(34),
", SamplingFeatureGeotypeCV:  ",CHAR(34),INDEX(SamplingFeatures[Feature Geo Type],$A3952),CHAR(34),
", FeatureGeometry:  ",CHAR(34),INDEX(SamplingFeatures[Feature Geometry],$A3952),CHAR(34),
", Elevation_m:  ",CHAR(34),INDEX(SamplingFeatures[Elevation_m],$A3952),CHAR(34),
", ElevationDatumCV:  ",CHAR(34),ElevationDatum,CHAR(34),"}"))</f>
        <v>#REF!</v>
      </c>
      <c r="L3952" t="e">
        <f>IF(INDEX(SamplingFeatures[Sampling Feature Type],$A3952)&lt;&gt;"Site","",
CONCATENATE("  - &amp;SiteID",TEXT(SUMPRODUCT(--($L$3:$L3951&lt;&gt;"")),"0000"),
" {","SamplingFeatureID:  *SamplingFeatureID",TEXT($A3952,"0000"),
", SiteTypeCV:  ",CHAR(34),INDEX(Sites[Site Type],$A3952),CHAR(34),
", Latitude:  ",INDEX(Sites[Latitude],$A3952),
", Longitude:  ",INDEX(Sites[Longitude],$A3952),
", SRSName:  ",CHAR(34),LatLonDatum,CHAR(34),"}"))</f>
        <v>#REF!</v>
      </c>
      <c r="M3952" t="e">
        <f>IF(INDEX(SamplingFeatures[Sampling Feature Type],$A3952)&lt;&gt;"Specimen","",
CONCATENATE("  - &amp;SpecimenID",TEXT(SUMPRODUCT(--($M$3:$M3951&lt;&gt;"")),"0000"),
" {","SamplingFeatureID:  *SamplingFeatureID",TEXT($A3952,"0000"),
", SpecimenTypeCV:  ",CHAR(34),INDEX(Specimens[Specimen Type],$A3952),CHAR(34),
", SpecimenMediumCV:  ",INDEX(Specimens[Specimen Medium],$A3952),
", IsFieldSpecimen:  ",CHAR(34),INDEX(Specimens[Is Field Specimen?],$A3952),CHAR(34),"}"))</f>
        <v>#REF!</v>
      </c>
      <c r="N3952" t="e">
        <f>IF(COUNTA(SpatialOffsets[])=0,"", IF(INDEX(SpatialOffsets[Spatial Offset Type],$A3952)="","",
CONCATENATE("  - &amp;SpatialOffsetID",TEXT($A3952,"0000"),
" {","SpatialOffsetTypeCV:  ",CHAR(34),INDEX(SpatialOffsets[Spatial Offset Type],$A3952),CHAR(34),
", Offset1Value:  ",INDEX(SpatialOffsets[Offset 1 Value],$A3952),
", Offset1UnitID:  ",CHAR(34),INDEX(SpatialOffsets[Offset 1 Unit],$A3952),CHAR(34),
", Offset2Value:  ",INDEX(SpatialOffsets[Offset 2 Value],$A3952),
", Offset2UnitID:  ",CHAR(34),INDEX(SpatialOffsets[Offset 2 Unit],$A3952),CHAR(34),
", Offset3Value:  ",INDEX(SpatialOffsets[Offset 3 Value],$A3952),
", Offset3UnitID:  ",CHAR(34),INDEX(SpatialOffsets[Offset 3 Unit],$A3952),CHAR(34),,"}")))</f>
        <v>#REF!</v>
      </c>
      <c r="O3952" t="e">
        <f>IF(COUNTA(RelatedFeatures[])=0,"", IF(INDEX(RelatedFeatures[First Sampling Feature Code],$A3952)="","",
CONCATENATE("  - &amp;RelationID",TEXT($A3952,"0000"),
" {","SamplingFeatureID:  *SamplingFeatureID",TEXT(MATCH(INDEX(RelatedFeatures[First Sampling Feature Code],$A3952),SamplingFeatures[Feature Code],0),"0000"),
", RelationshipTypeCV:  ",CHAR(34),INDEX(RelatedFeatures[Relationship Type],$A3952),CHAR(34),
", RelatedFeatureID: *SamplingFeatureID",TEXT(MATCH(INDEX(RelatedFeatures[Second Sampling Feature Code],$A3952),SamplingFeatures[Feature Code],0),"0000"),
", SpatialOffsetID:  ",IF(INDEX(RelatedFeatures[Offset Number],$A3952)="","",CONCATENATE("*SpatialOffsetID",TEXT(INDEX(RelatedFeatures[Offset Number],$A3952),"0000"))),"}")))</f>
        <v>#REF!</v>
      </c>
      <c r="P3952" t="e">
        <f>IF(INDEX(Methods[Method Type],$A3952)="","",
CONCATENATE("  - &amp;MethodID",TEXT($A3952,"0000"),
" {","MethodTypeCV:  ",CHAR(34),INDEX(Methods[Method Type],$A3952),CHAR(34),
", MethodCode:  ",CHAR(34),INDEX(Methods[Method Code],$A3952),CHAR(34),
", MethodName:  ",CHAR(34),INDEX(Methods[Method Name],$A3952),CHAR(34),
", MethodDescription:  ",CHAR(34),INDEX(Methods[Method Description],$A3952),CHAR(34),
", MethodLink:  ",CHAR(34),INDEX(Methods[Method Link],$A3952),CHAR(34),
", OrganizationID: *OrganizationID",TEXT(MATCH(INDEX(Methods[Organization Name],$A3952),Organizations[Organization Name],0),"0000"),"}"))</f>
        <v>#REF!</v>
      </c>
      <c r="Q3952" t="e">
        <f>IF(INDEX(Variables[Variable Type],$A3952)="","",
CONCATENATE("  - &amp;VariableID",TEXT($A3952,"0000"),
" {","VariableTypeCV:  ",CHAR(34),INDEX(Variables[Variable Type],$A3952),CHAR(34),
", VariableCode:  ",CHAR(34),INDEX(Variables[Variable Code],$A3952),CHAR(34),
", VariableNameCV:  ",CHAR(34),INDEX(Variables[Variable Name],$A3952),CHAR(34),
", VariableDefinition:  ",CHAR(34),INDEX(Variables[Variable Definition],$A3952),CHAR(34),
", SpecciationCV:  ",CHAR(34),INDEX(Variables[Speciation],$A3952),CHAR(34),
", NoDataValue:  ",CHAR(34),INDEX(Variables[No Data Value],$A3952),CHAR(34),"}"))</f>
        <v>#REF!</v>
      </c>
    </row>
    <row r="3953" spans="1:17" x14ac:dyDescent="0.25">
      <c r="A3953">
        <v>3950</v>
      </c>
      <c r="D3953" t="e">
        <f>IF(INDEX(People[First Name],$A3953)="","",
CONCATENATE("  - &amp;PersonID",TEXT($A3953,"0000"),
" {","PersonFirstName:  ",CHAR(34),INDEX(People[First Name],$A3953),CHAR(34),
", PersonMiddleName:  ",CHAR(34),INDEX(People[Middle Name],$A3953),CHAR(34),
", PersonLastName:  ",CHAR(34),INDEX(People[Last Name],$A3953),CHAR(34),"}"))</f>
        <v>#REF!</v>
      </c>
      <c r="E3953" t="e">
        <f>IF(INDEX(Organizations[Organization Type '[CV']],$A3953)="","",
CONCATENATE("  - &amp;OrganizationID",TEXT($A3953,"0000"),
" {","OrganizationTypeCV:  ",CHAR(34),INDEX(Organizations[Organization Type '[CV']],$A3953),CHAR(34),
", OrganizationCode:  ",CHAR(34),INDEX(Organizations[Organization Code],$A3953),CHAR(34),
", OrganizationName:  ",CHAR(34),INDEX(Organizations[Organization Name],$A3953),CHAR(34),
", OrganizationDescription:  ",CHAR(34),INDEX(Organizations[Organization Description],$A3953),CHAR(34),
", OrganizationLink:  ",CHAR(34),INDEX(Organizations[Organization Link],$A3953),CHAR(34),"}"))</f>
        <v>#REF!</v>
      </c>
      <c r="F3953" t="e">
        <f>IF(INDEX(People[First Name],$A3953)="","",
CONCATENATE("  - &amp;AffiliationID",TEXT($A3953,"0000"),
" {PersonID: *PersonID",TEXT($A3953,"0000"),
", OrganizationID: *OrganizationID",TEXT(MATCH(INDEX(People[Organization Name],$A3953),Organizations[Organization Name],0),"0000"),
", IsPrimaryOrganizationContact: , AffiliationStartDate: , AffiliationEndDate: , PrimaryPhone: ",
", PrimaryEmail: ",CHAR(34),INDEX(People[Primary Email],$A3953),CHAR(34),
", PrimaryAddress: ",CHAR(34),INDEX(People[Primary Address],$A3953),CHAR(34),
", PersonLink: }"))</f>
        <v>#REF!</v>
      </c>
      <c r="H3953" t="e">
        <f>IF(COUNTA(CitationInformation)=0,"",IF(INDEX(AuthorList[Author Name],$A3953)="","",
CONCATENATE("  - &amp;AuthorListID",TEXT($A3953,"0000"),
"  {CitationID: *CitationID0001",
", PersonID: *PersonID",TEXT(MATCH(INDEX(AuthorList[Author Name],$A3953),People[Full Name],0),"0000"),
", AuthorOrder: ",INDEX(AuthorList[Author Number],$A3953),"}")))</f>
        <v>#REF!</v>
      </c>
      <c r="K3953" t="e">
        <f>IF(INDEX(SamplingFeatures[Feature Code],$A3953)="","",
CONCATENATE("  - &amp;SamplingFeatureID",TEXT($A3953,"0000"),
" {","SamplingFeatureUUID:  ",CHAR(34),INDEX(SamplingFeatures[Sampling Feature UUID],$A3953),CHAR(34),
", SamplingFeatureTypeCV:  ",CHAR(34),INDEX(SamplingFeatures[Sampling Feature Type],$A3953),CHAR(34),
", SamplingFeatureCode:  ",CHAR(34),INDEX(SamplingFeatures[Feature Code],$A3953),CHAR(34),
", SamplingFeatureName:  ",CHAR(34),INDEX(SamplingFeatures[Feature Name],$A3953),CHAR(34),
", SamplingFeatureDescription:  ",CHAR(34),INDEX(SamplingFeatures[Feature Description],$A3953),CHAR(34),
", SamplingFeatureGeotypeCV:  ",CHAR(34),INDEX(SamplingFeatures[Feature Geo Type],$A3953),CHAR(34),
", FeatureGeometry:  ",CHAR(34),INDEX(SamplingFeatures[Feature Geometry],$A3953),CHAR(34),
", Elevation_m:  ",CHAR(34),INDEX(SamplingFeatures[Elevation_m],$A3953),CHAR(34),
", ElevationDatumCV:  ",CHAR(34),ElevationDatum,CHAR(34),"}"))</f>
        <v>#REF!</v>
      </c>
      <c r="L3953" t="e">
        <f>IF(INDEX(SamplingFeatures[Sampling Feature Type],$A3953)&lt;&gt;"Site","",
CONCATENATE("  - &amp;SiteID",TEXT(SUMPRODUCT(--($L$3:$L3952&lt;&gt;"")),"0000"),
" {","SamplingFeatureID:  *SamplingFeatureID",TEXT($A3953,"0000"),
", SiteTypeCV:  ",CHAR(34),INDEX(Sites[Site Type],$A3953),CHAR(34),
", Latitude:  ",INDEX(Sites[Latitude],$A3953),
", Longitude:  ",INDEX(Sites[Longitude],$A3953),
", SRSName:  ",CHAR(34),LatLonDatum,CHAR(34),"}"))</f>
        <v>#REF!</v>
      </c>
      <c r="M3953" t="e">
        <f>IF(INDEX(SamplingFeatures[Sampling Feature Type],$A3953)&lt;&gt;"Specimen","",
CONCATENATE("  - &amp;SpecimenID",TEXT(SUMPRODUCT(--($M$3:$M3952&lt;&gt;"")),"0000"),
" {","SamplingFeatureID:  *SamplingFeatureID",TEXT($A3953,"0000"),
", SpecimenTypeCV:  ",CHAR(34),INDEX(Specimens[Specimen Type],$A3953),CHAR(34),
", SpecimenMediumCV:  ",INDEX(Specimens[Specimen Medium],$A3953),
", IsFieldSpecimen:  ",CHAR(34),INDEX(Specimens[Is Field Specimen?],$A3953),CHAR(34),"}"))</f>
        <v>#REF!</v>
      </c>
      <c r="N3953" t="e">
        <f>IF(COUNTA(SpatialOffsets[])=0,"", IF(INDEX(SpatialOffsets[Spatial Offset Type],$A3953)="","",
CONCATENATE("  - &amp;SpatialOffsetID",TEXT($A3953,"0000"),
" {","SpatialOffsetTypeCV:  ",CHAR(34),INDEX(SpatialOffsets[Spatial Offset Type],$A3953),CHAR(34),
", Offset1Value:  ",INDEX(SpatialOffsets[Offset 1 Value],$A3953),
", Offset1UnitID:  ",CHAR(34),INDEX(SpatialOffsets[Offset 1 Unit],$A3953),CHAR(34),
", Offset2Value:  ",INDEX(SpatialOffsets[Offset 2 Value],$A3953),
", Offset2UnitID:  ",CHAR(34),INDEX(SpatialOffsets[Offset 2 Unit],$A3953),CHAR(34),
", Offset3Value:  ",INDEX(SpatialOffsets[Offset 3 Value],$A3953),
", Offset3UnitID:  ",CHAR(34),INDEX(SpatialOffsets[Offset 3 Unit],$A3953),CHAR(34),,"}")))</f>
        <v>#REF!</v>
      </c>
      <c r="O3953" t="e">
        <f>IF(COUNTA(RelatedFeatures[])=0,"", IF(INDEX(RelatedFeatures[First Sampling Feature Code],$A3953)="","",
CONCATENATE("  - &amp;RelationID",TEXT($A3953,"0000"),
" {","SamplingFeatureID:  *SamplingFeatureID",TEXT(MATCH(INDEX(RelatedFeatures[First Sampling Feature Code],$A3953),SamplingFeatures[Feature Code],0),"0000"),
", RelationshipTypeCV:  ",CHAR(34),INDEX(RelatedFeatures[Relationship Type],$A3953),CHAR(34),
", RelatedFeatureID: *SamplingFeatureID",TEXT(MATCH(INDEX(RelatedFeatures[Second Sampling Feature Code],$A3953),SamplingFeatures[Feature Code],0),"0000"),
", SpatialOffsetID:  ",IF(INDEX(RelatedFeatures[Offset Number],$A3953)="","",CONCATENATE("*SpatialOffsetID",TEXT(INDEX(RelatedFeatures[Offset Number],$A3953),"0000"))),"}")))</f>
        <v>#REF!</v>
      </c>
      <c r="P3953" t="e">
        <f>IF(INDEX(Methods[Method Type],$A3953)="","",
CONCATENATE("  - &amp;MethodID",TEXT($A3953,"0000"),
" {","MethodTypeCV:  ",CHAR(34),INDEX(Methods[Method Type],$A3953),CHAR(34),
", MethodCode:  ",CHAR(34),INDEX(Methods[Method Code],$A3953),CHAR(34),
", MethodName:  ",CHAR(34),INDEX(Methods[Method Name],$A3953),CHAR(34),
", MethodDescription:  ",CHAR(34),INDEX(Methods[Method Description],$A3953),CHAR(34),
", MethodLink:  ",CHAR(34),INDEX(Methods[Method Link],$A3953),CHAR(34),
", OrganizationID: *OrganizationID",TEXT(MATCH(INDEX(Methods[Organization Name],$A3953),Organizations[Organization Name],0),"0000"),"}"))</f>
        <v>#REF!</v>
      </c>
      <c r="Q3953" t="e">
        <f>IF(INDEX(Variables[Variable Type],$A3953)="","",
CONCATENATE("  - &amp;VariableID",TEXT($A3953,"0000"),
" {","VariableTypeCV:  ",CHAR(34),INDEX(Variables[Variable Type],$A3953),CHAR(34),
", VariableCode:  ",CHAR(34),INDEX(Variables[Variable Code],$A3953),CHAR(34),
", VariableNameCV:  ",CHAR(34),INDEX(Variables[Variable Name],$A3953),CHAR(34),
", VariableDefinition:  ",CHAR(34),INDEX(Variables[Variable Definition],$A3953),CHAR(34),
", SpecciationCV:  ",CHAR(34),INDEX(Variables[Speciation],$A3953),CHAR(34),
", NoDataValue:  ",CHAR(34),INDEX(Variables[No Data Value],$A3953),CHAR(34),"}"))</f>
        <v>#REF!</v>
      </c>
    </row>
    <row r="3954" spans="1:17" x14ac:dyDescent="0.25">
      <c r="A3954">
        <v>3951</v>
      </c>
      <c r="D3954" t="e">
        <f>IF(INDEX(People[First Name],$A3954)="","",
CONCATENATE("  - &amp;PersonID",TEXT($A3954,"0000"),
" {","PersonFirstName:  ",CHAR(34),INDEX(People[First Name],$A3954),CHAR(34),
", PersonMiddleName:  ",CHAR(34),INDEX(People[Middle Name],$A3954),CHAR(34),
", PersonLastName:  ",CHAR(34),INDEX(People[Last Name],$A3954),CHAR(34),"}"))</f>
        <v>#REF!</v>
      </c>
      <c r="E3954" t="e">
        <f>IF(INDEX(Organizations[Organization Type '[CV']],$A3954)="","",
CONCATENATE("  - &amp;OrganizationID",TEXT($A3954,"0000"),
" {","OrganizationTypeCV:  ",CHAR(34),INDEX(Organizations[Organization Type '[CV']],$A3954),CHAR(34),
", OrganizationCode:  ",CHAR(34),INDEX(Organizations[Organization Code],$A3954),CHAR(34),
", OrganizationName:  ",CHAR(34),INDEX(Organizations[Organization Name],$A3954),CHAR(34),
", OrganizationDescription:  ",CHAR(34),INDEX(Organizations[Organization Description],$A3954),CHAR(34),
", OrganizationLink:  ",CHAR(34),INDEX(Organizations[Organization Link],$A3954),CHAR(34),"}"))</f>
        <v>#REF!</v>
      </c>
      <c r="F3954" t="e">
        <f>IF(INDEX(People[First Name],$A3954)="","",
CONCATENATE("  - &amp;AffiliationID",TEXT($A3954,"0000"),
" {PersonID: *PersonID",TEXT($A3954,"0000"),
", OrganizationID: *OrganizationID",TEXT(MATCH(INDEX(People[Organization Name],$A3954),Organizations[Organization Name],0),"0000"),
", IsPrimaryOrganizationContact: , AffiliationStartDate: , AffiliationEndDate: , PrimaryPhone: ",
", PrimaryEmail: ",CHAR(34),INDEX(People[Primary Email],$A3954),CHAR(34),
", PrimaryAddress: ",CHAR(34),INDEX(People[Primary Address],$A3954),CHAR(34),
", PersonLink: }"))</f>
        <v>#REF!</v>
      </c>
      <c r="H3954" t="e">
        <f>IF(COUNTA(CitationInformation)=0,"",IF(INDEX(AuthorList[Author Name],$A3954)="","",
CONCATENATE("  - &amp;AuthorListID",TEXT($A3954,"0000"),
"  {CitationID: *CitationID0001",
", PersonID: *PersonID",TEXT(MATCH(INDEX(AuthorList[Author Name],$A3954),People[Full Name],0),"0000"),
", AuthorOrder: ",INDEX(AuthorList[Author Number],$A3954),"}")))</f>
        <v>#REF!</v>
      </c>
      <c r="K3954" t="e">
        <f>IF(INDEX(SamplingFeatures[Feature Code],$A3954)="","",
CONCATENATE("  - &amp;SamplingFeatureID",TEXT($A3954,"0000"),
" {","SamplingFeatureUUID:  ",CHAR(34),INDEX(SamplingFeatures[Sampling Feature UUID],$A3954),CHAR(34),
", SamplingFeatureTypeCV:  ",CHAR(34),INDEX(SamplingFeatures[Sampling Feature Type],$A3954),CHAR(34),
", SamplingFeatureCode:  ",CHAR(34),INDEX(SamplingFeatures[Feature Code],$A3954),CHAR(34),
", SamplingFeatureName:  ",CHAR(34),INDEX(SamplingFeatures[Feature Name],$A3954),CHAR(34),
", SamplingFeatureDescription:  ",CHAR(34),INDEX(SamplingFeatures[Feature Description],$A3954),CHAR(34),
", SamplingFeatureGeotypeCV:  ",CHAR(34),INDEX(SamplingFeatures[Feature Geo Type],$A3954),CHAR(34),
", FeatureGeometry:  ",CHAR(34),INDEX(SamplingFeatures[Feature Geometry],$A3954),CHAR(34),
", Elevation_m:  ",CHAR(34),INDEX(SamplingFeatures[Elevation_m],$A3954),CHAR(34),
", ElevationDatumCV:  ",CHAR(34),ElevationDatum,CHAR(34),"}"))</f>
        <v>#REF!</v>
      </c>
      <c r="L3954" t="e">
        <f>IF(INDEX(SamplingFeatures[Sampling Feature Type],$A3954)&lt;&gt;"Site","",
CONCATENATE("  - &amp;SiteID",TEXT(SUMPRODUCT(--($L$3:$L3953&lt;&gt;"")),"0000"),
" {","SamplingFeatureID:  *SamplingFeatureID",TEXT($A3954,"0000"),
", SiteTypeCV:  ",CHAR(34),INDEX(Sites[Site Type],$A3954),CHAR(34),
", Latitude:  ",INDEX(Sites[Latitude],$A3954),
", Longitude:  ",INDEX(Sites[Longitude],$A3954),
", SRSName:  ",CHAR(34),LatLonDatum,CHAR(34),"}"))</f>
        <v>#REF!</v>
      </c>
      <c r="M3954" t="e">
        <f>IF(INDEX(SamplingFeatures[Sampling Feature Type],$A3954)&lt;&gt;"Specimen","",
CONCATENATE("  - &amp;SpecimenID",TEXT(SUMPRODUCT(--($M$3:$M3953&lt;&gt;"")),"0000"),
" {","SamplingFeatureID:  *SamplingFeatureID",TEXT($A3954,"0000"),
", SpecimenTypeCV:  ",CHAR(34),INDEX(Specimens[Specimen Type],$A3954),CHAR(34),
", SpecimenMediumCV:  ",INDEX(Specimens[Specimen Medium],$A3954),
", IsFieldSpecimen:  ",CHAR(34),INDEX(Specimens[Is Field Specimen?],$A3954),CHAR(34),"}"))</f>
        <v>#REF!</v>
      </c>
      <c r="N3954" t="e">
        <f>IF(COUNTA(SpatialOffsets[])=0,"", IF(INDEX(SpatialOffsets[Spatial Offset Type],$A3954)="","",
CONCATENATE("  - &amp;SpatialOffsetID",TEXT($A3954,"0000"),
" {","SpatialOffsetTypeCV:  ",CHAR(34),INDEX(SpatialOffsets[Spatial Offset Type],$A3954),CHAR(34),
", Offset1Value:  ",INDEX(SpatialOffsets[Offset 1 Value],$A3954),
", Offset1UnitID:  ",CHAR(34),INDEX(SpatialOffsets[Offset 1 Unit],$A3954),CHAR(34),
", Offset2Value:  ",INDEX(SpatialOffsets[Offset 2 Value],$A3954),
", Offset2UnitID:  ",CHAR(34),INDEX(SpatialOffsets[Offset 2 Unit],$A3954),CHAR(34),
", Offset3Value:  ",INDEX(SpatialOffsets[Offset 3 Value],$A3954),
", Offset3UnitID:  ",CHAR(34),INDEX(SpatialOffsets[Offset 3 Unit],$A3954),CHAR(34),,"}")))</f>
        <v>#REF!</v>
      </c>
      <c r="O3954" t="e">
        <f>IF(COUNTA(RelatedFeatures[])=0,"", IF(INDEX(RelatedFeatures[First Sampling Feature Code],$A3954)="","",
CONCATENATE("  - &amp;RelationID",TEXT($A3954,"0000"),
" {","SamplingFeatureID:  *SamplingFeatureID",TEXT(MATCH(INDEX(RelatedFeatures[First Sampling Feature Code],$A3954),SamplingFeatures[Feature Code],0),"0000"),
", RelationshipTypeCV:  ",CHAR(34),INDEX(RelatedFeatures[Relationship Type],$A3954),CHAR(34),
", RelatedFeatureID: *SamplingFeatureID",TEXT(MATCH(INDEX(RelatedFeatures[Second Sampling Feature Code],$A3954),SamplingFeatures[Feature Code],0),"0000"),
", SpatialOffsetID:  ",IF(INDEX(RelatedFeatures[Offset Number],$A3954)="","",CONCATENATE("*SpatialOffsetID",TEXT(INDEX(RelatedFeatures[Offset Number],$A3954),"0000"))),"}")))</f>
        <v>#REF!</v>
      </c>
      <c r="P3954" t="e">
        <f>IF(INDEX(Methods[Method Type],$A3954)="","",
CONCATENATE("  - &amp;MethodID",TEXT($A3954,"0000"),
" {","MethodTypeCV:  ",CHAR(34),INDEX(Methods[Method Type],$A3954),CHAR(34),
", MethodCode:  ",CHAR(34),INDEX(Methods[Method Code],$A3954),CHAR(34),
", MethodName:  ",CHAR(34),INDEX(Methods[Method Name],$A3954),CHAR(34),
", MethodDescription:  ",CHAR(34),INDEX(Methods[Method Description],$A3954),CHAR(34),
", MethodLink:  ",CHAR(34),INDEX(Methods[Method Link],$A3954),CHAR(34),
", OrganizationID: *OrganizationID",TEXT(MATCH(INDEX(Methods[Organization Name],$A3954),Organizations[Organization Name],0),"0000"),"}"))</f>
        <v>#REF!</v>
      </c>
      <c r="Q3954" t="e">
        <f>IF(INDEX(Variables[Variable Type],$A3954)="","",
CONCATENATE("  - &amp;VariableID",TEXT($A3954,"0000"),
" {","VariableTypeCV:  ",CHAR(34),INDEX(Variables[Variable Type],$A3954),CHAR(34),
", VariableCode:  ",CHAR(34),INDEX(Variables[Variable Code],$A3954),CHAR(34),
", VariableNameCV:  ",CHAR(34),INDEX(Variables[Variable Name],$A3954),CHAR(34),
", VariableDefinition:  ",CHAR(34),INDEX(Variables[Variable Definition],$A3954),CHAR(34),
", SpecciationCV:  ",CHAR(34),INDEX(Variables[Speciation],$A3954),CHAR(34),
", NoDataValue:  ",CHAR(34),INDEX(Variables[No Data Value],$A3954),CHAR(34),"}"))</f>
        <v>#REF!</v>
      </c>
    </row>
    <row r="3955" spans="1:17" x14ac:dyDescent="0.25">
      <c r="A3955">
        <v>3952</v>
      </c>
      <c r="D3955" t="e">
        <f>IF(INDEX(People[First Name],$A3955)="","",
CONCATENATE("  - &amp;PersonID",TEXT($A3955,"0000"),
" {","PersonFirstName:  ",CHAR(34),INDEX(People[First Name],$A3955),CHAR(34),
", PersonMiddleName:  ",CHAR(34),INDEX(People[Middle Name],$A3955),CHAR(34),
", PersonLastName:  ",CHAR(34),INDEX(People[Last Name],$A3955),CHAR(34),"}"))</f>
        <v>#REF!</v>
      </c>
      <c r="E3955" t="e">
        <f>IF(INDEX(Organizations[Organization Type '[CV']],$A3955)="","",
CONCATENATE("  - &amp;OrganizationID",TEXT($A3955,"0000"),
" {","OrganizationTypeCV:  ",CHAR(34),INDEX(Organizations[Organization Type '[CV']],$A3955),CHAR(34),
", OrganizationCode:  ",CHAR(34),INDEX(Organizations[Organization Code],$A3955),CHAR(34),
", OrganizationName:  ",CHAR(34),INDEX(Organizations[Organization Name],$A3955),CHAR(34),
", OrganizationDescription:  ",CHAR(34),INDEX(Organizations[Organization Description],$A3955),CHAR(34),
", OrganizationLink:  ",CHAR(34),INDEX(Organizations[Organization Link],$A3955),CHAR(34),"}"))</f>
        <v>#REF!</v>
      </c>
      <c r="F3955" t="e">
        <f>IF(INDEX(People[First Name],$A3955)="","",
CONCATENATE("  - &amp;AffiliationID",TEXT($A3955,"0000"),
" {PersonID: *PersonID",TEXT($A3955,"0000"),
", OrganizationID: *OrganizationID",TEXT(MATCH(INDEX(People[Organization Name],$A3955),Organizations[Organization Name],0),"0000"),
", IsPrimaryOrganizationContact: , AffiliationStartDate: , AffiliationEndDate: , PrimaryPhone: ",
", PrimaryEmail: ",CHAR(34),INDEX(People[Primary Email],$A3955),CHAR(34),
", PrimaryAddress: ",CHAR(34),INDEX(People[Primary Address],$A3955),CHAR(34),
", PersonLink: }"))</f>
        <v>#REF!</v>
      </c>
      <c r="H3955" t="e">
        <f>IF(COUNTA(CitationInformation)=0,"",IF(INDEX(AuthorList[Author Name],$A3955)="","",
CONCATENATE("  - &amp;AuthorListID",TEXT($A3955,"0000"),
"  {CitationID: *CitationID0001",
", PersonID: *PersonID",TEXT(MATCH(INDEX(AuthorList[Author Name],$A3955),People[Full Name],0),"0000"),
", AuthorOrder: ",INDEX(AuthorList[Author Number],$A3955),"}")))</f>
        <v>#REF!</v>
      </c>
      <c r="K3955" t="e">
        <f>IF(INDEX(SamplingFeatures[Feature Code],$A3955)="","",
CONCATENATE("  - &amp;SamplingFeatureID",TEXT($A3955,"0000"),
" {","SamplingFeatureUUID:  ",CHAR(34),INDEX(SamplingFeatures[Sampling Feature UUID],$A3955),CHAR(34),
", SamplingFeatureTypeCV:  ",CHAR(34),INDEX(SamplingFeatures[Sampling Feature Type],$A3955),CHAR(34),
", SamplingFeatureCode:  ",CHAR(34),INDEX(SamplingFeatures[Feature Code],$A3955),CHAR(34),
", SamplingFeatureName:  ",CHAR(34),INDEX(SamplingFeatures[Feature Name],$A3955),CHAR(34),
", SamplingFeatureDescription:  ",CHAR(34),INDEX(SamplingFeatures[Feature Description],$A3955),CHAR(34),
", SamplingFeatureGeotypeCV:  ",CHAR(34),INDEX(SamplingFeatures[Feature Geo Type],$A3955),CHAR(34),
", FeatureGeometry:  ",CHAR(34),INDEX(SamplingFeatures[Feature Geometry],$A3955),CHAR(34),
", Elevation_m:  ",CHAR(34),INDEX(SamplingFeatures[Elevation_m],$A3955),CHAR(34),
", ElevationDatumCV:  ",CHAR(34),ElevationDatum,CHAR(34),"}"))</f>
        <v>#REF!</v>
      </c>
      <c r="L3955" t="e">
        <f>IF(INDEX(SamplingFeatures[Sampling Feature Type],$A3955)&lt;&gt;"Site","",
CONCATENATE("  - &amp;SiteID",TEXT(SUMPRODUCT(--($L$3:$L3954&lt;&gt;"")),"0000"),
" {","SamplingFeatureID:  *SamplingFeatureID",TEXT($A3955,"0000"),
", SiteTypeCV:  ",CHAR(34),INDEX(Sites[Site Type],$A3955),CHAR(34),
", Latitude:  ",INDEX(Sites[Latitude],$A3955),
", Longitude:  ",INDEX(Sites[Longitude],$A3955),
", SRSName:  ",CHAR(34),LatLonDatum,CHAR(34),"}"))</f>
        <v>#REF!</v>
      </c>
      <c r="M3955" t="e">
        <f>IF(INDEX(SamplingFeatures[Sampling Feature Type],$A3955)&lt;&gt;"Specimen","",
CONCATENATE("  - &amp;SpecimenID",TEXT(SUMPRODUCT(--($M$3:$M3954&lt;&gt;"")),"0000"),
" {","SamplingFeatureID:  *SamplingFeatureID",TEXT($A3955,"0000"),
", SpecimenTypeCV:  ",CHAR(34),INDEX(Specimens[Specimen Type],$A3955),CHAR(34),
", SpecimenMediumCV:  ",INDEX(Specimens[Specimen Medium],$A3955),
", IsFieldSpecimen:  ",CHAR(34),INDEX(Specimens[Is Field Specimen?],$A3955),CHAR(34),"}"))</f>
        <v>#REF!</v>
      </c>
      <c r="N3955" t="e">
        <f>IF(COUNTA(SpatialOffsets[])=0,"", IF(INDEX(SpatialOffsets[Spatial Offset Type],$A3955)="","",
CONCATENATE("  - &amp;SpatialOffsetID",TEXT($A3955,"0000"),
" {","SpatialOffsetTypeCV:  ",CHAR(34),INDEX(SpatialOffsets[Spatial Offset Type],$A3955),CHAR(34),
", Offset1Value:  ",INDEX(SpatialOffsets[Offset 1 Value],$A3955),
", Offset1UnitID:  ",CHAR(34),INDEX(SpatialOffsets[Offset 1 Unit],$A3955),CHAR(34),
", Offset2Value:  ",INDEX(SpatialOffsets[Offset 2 Value],$A3955),
", Offset2UnitID:  ",CHAR(34),INDEX(SpatialOffsets[Offset 2 Unit],$A3955),CHAR(34),
", Offset3Value:  ",INDEX(SpatialOffsets[Offset 3 Value],$A3955),
", Offset3UnitID:  ",CHAR(34),INDEX(SpatialOffsets[Offset 3 Unit],$A3955),CHAR(34),,"}")))</f>
        <v>#REF!</v>
      </c>
      <c r="O3955" t="e">
        <f>IF(COUNTA(RelatedFeatures[])=0,"", IF(INDEX(RelatedFeatures[First Sampling Feature Code],$A3955)="","",
CONCATENATE("  - &amp;RelationID",TEXT($A3955,"0000"),
" {","SamplingFeatureID:  *SamplingFeatureID",TEXT(MATCH(INDEX(RelatedFeatures[First Sampling Feature Code],$A3955),SamplingFeatures[Feature Code],0),"0000"),
", RelationshipTypeCV:  ",CHAR(34),INDEX(RelatedFeatures[Relationship Type],$A3955),CHAR(34),
", RelatedFeatureID: *SamplingFeatureID",TEXT(MATCH(INDEX(RelatedFeatures[Second Sampling Feature Code],$A3955),SamplingFeatures[Feature Code],0),"0000"),
", SpatialOffsetID:  ",IF(INDEX(RelatedFeatures[Offset Number],$A3955)="","",CONCATENATE("*SpatialOffsetID",TEXT(INDEX(RelatedFeatures[Offset Number],$A3955),"0000"))),"}")))</f>
        <v>#REF!</v>
      </c>
      <c r="P3955" t="e">
        <f>IF(INDEX(Methods[Method Type],$A3955)="","",
CONCATENATE("  - &amp;MethodID",TEXT($A3955,"0000"),
" {","MethodTypeCV:  ",CHAR(34),INDEX(Methods[Method Type],$A3955),CHAR(34),
", MethodCode:  ",CHAR(34),INDEX(Methods[Method Code],$A3955),CHAR(34),
", MethodName:  ",CHAR(34),INDEX(Methods[Method Name],$A3955),CHAR(34),
", MethodDescription:  ",CHAR(34),INDEX(Methods[Method Description],$A3955),CHAR(34),
", MethodLink:  ",CHAR(34),INDEX(Methods[Method Link],$A3955),CHAR(34),
", OrganizationID: *OrganizationID",TEXT(MATCH(INDEX(Methods[Organization Name],$A3955),Organizations[Organization Name],0),"0000"),"}"))</f>
        <v>#REF!</v>
      </c>
      <c r="Q3955" t="e">
        <f>IF(INDEX(Variables[Variable Type],$A3955)="","",
CONCATENATE("  - &amp;VariableID",TEXT($A3955,"0000"),
" {","VariableTypeCV:  ",CHAR(34),INDEX(Variables[Variable Type],$A3955),CHAR(34),
", VariableCode:  ",CHAR(34),INDEX(Variables[Variable Code],$A3955),CHAR(34),
", VariableNameCV:  ",CHAR(34),INDEX(Variables[Variable Name],$A3955),CHAR(34),
", VariableDefinition:  ",CHAR(34),INDEX(Variables[Variable Definition],$A3955),CHAR(34),
", SpecciationCV:  ",CHAR(34),INDEX(Variables[Speciation],$A3955),CHAR(34),
", NoDataValue:  ",CHAR(34),INDEX(Variables[No Data Value],$A3955),CHAR(34),"}"))</f>
        <v>#REF!</v>
      </c>
    </row>
    <row r="3956" spans="1:17" x14ac:dyDescent="0.25">
      <c r="A3956">
        <v>3953</v>
      </c>
      <c r="D3956" t="e">
        <f>IF(INDEX(People[First Name],$A3956)="","",
CONCATENATE("  - &amp;PersonID",TEXT($A3956,"0000"),
" {","PersonFirstName:  ",CHAR(34),INDEX(People[First Name],$A3956),CHAR(34),
", PersonMiddleName:  ",CHAR(34),INDEX(People[Middle Name],$A3956),CHAR(34),
", PersonLastName:  ",CHAR(34),INDEX(People[Last Name],$A3956),CHAR(34),"}"))</f>
        <v>#REF!</v>
      </c>
      <c r="E3956" t="e">
        <f>IF(INDEX(Organizations[Organization Type '[CV']],$A3956)="","",
CONCATENATE("  - &amp;OrganizationID",TEXT($A3956,"0000"),
" {","OrganizationTypeCV:  ",CHAR(34),INDEX(Organizations[Organization Type '[CV']],$A3956),CHAR(34),
", OrganizationCode:  ",CHAR(34),INDEX(Organizations[Organization Code],$A3956),CHAR(34),
", OrganizationName:  ",CHAR(34),INDEX(Organizations[Organization Name],$A3956),CHAR(34),
", OrganizationDescription:  ",CHAR(34),INDEX(Organizations[Organization Description],$A3956),CHAR(34),
", OrganizationLink:  ",CHAR(34),INDEX(Organizations[Organization Link],$A3956),CHAR(34),"}"))</f>
        <v>#REF!</v>
      </c>
      <c r="F3956" t="e">
        <f>IF(INDEX(People[First Name],$A3956)="","",
CONCATENATE("  - &amp;AffiliationID",TEXT($A3956,"0000"),
" {PersonID: *PersonID",TEXT($A3956,"0000"),
", OrganizationID: *OrganizationID",TEXT(MATCH(INDEX(People[Organization Name],$A3956),Organizations[Organization Name],0),"0000"),
", IsPrimaryOrganizationContact: , AffiliationStartDate: , AffiliationEndDate: , PrimaryPhone: ",
", PrimaryEmail: ",CHAR(34),INDEX(People[Primary Email],$A3956),CHAR(34),
", PrimaryAddress: ",CHAR(34),INDEX(People[Primary Address],$A3956),CHAR(34),
", PersonLink: }"))</f>
        <v>#REF!</v>
      </c>
      <c r="H3956" t="e">
        <f>IF(COUNTA(CitationInformation)=0,"",IF(INDEX(AuthorList[Author Name],$A3956)="","",
CONCATENATE("  - &amp;AuthorListID",TEXT($A3956,"0000"),
"  {CitationID: *CitationID0001",
", PersonID: *PersonID",TEXT(MATCH(INDEX(AuthorList[Author Name],$A3956),People[Full Name],0),"0000"),
", AuthorOrder: ",INDEX(AuthorList[Author Number],$A3956),"}")))</f>
        <v>#REF!</v>
      </c>
      <c r="K3956" t="e">
        <f>IF(INDEX(SamplingFeatures[Feature Code],$A3956)="","",
CONCATENATE("  - &amp;SamplingFeatureID",TEXT($A3956,"0000"),
" {","SamplingFeatureUUID:  ",CHAR(34),INDEX(SamplingFeatures[Sampling Feature UUID],$A3956),CHAR(34),
", SamplingFeatureTypeCV:  ",CHAR(34),INDEX(SamplingFeatures[Sampling Feature Type],$A3956),CHAR(34),
", SamplingFeatureCode:  ",CHAR(34),INDEX(SamplingFeatures[Feature Code],$A3956),CHAR(34),
", SamplingFeatureName:  ",CHAR(34),INDEX(SamplingFeatures[Feature Name],$A3956),CHAR(34),
", SamplingFeatureDescription:  ",CHAR(34),INDEX(SamplingFeatures[Feature Description],$A3956),CHAR(34),
", SamplingFeatureGeotypeCV:  ",CHAR(34),INDEX(SamplingFeatures[Feature Geo Type],$A3956),CHAR(34),
", FeatureGeometry:  ",CHAR(34),INDEX(SamplingFeatures[Feature Geometry],$A3956),CHAR(34),
", Elevation_m:  ",CHAR(34),INDEX(SamplingFeatures[Elevation_m],$A3956),CHAR(34),
", ElevationDatumCV:  ",CHAR(34),ElevationDatum,CHAR(34),"}"))</f>
        <v>#REF!</v>
      </c>
      <c r="L3956" t="e">
        <f>IF(INDEX(SamplingFeatures[Sampling Feature Type],$A3956)&lt;&gt;"Site","",
CONCATENATE("  - &amp;SiteID",TEXT(SUMPRODUCT(--($L$3:$L3955&lt;&gt;"")),"0000"),
" {","SamplingFeatureID:  *SamplingFeatureID",TEXT($A3956,"0000"),
", SiteTypeCV:  ",CHAR(34),INDEX(Sites[Site Type],$A3956),CHAR(34),
", Latitude:  ",INDEX(Sites[Latitude],$A3956),
", Longitude:  ",INDEX(Sites[Longitude],$A3956),
", SRSName:  ",CHAR(34),LatLonDatum,CHAR(34),"}"))</f>
        <v>#REF!</v>
      </c>
      <c r="M3956" t="e">
        <f>IF(INDEX(SamplingFeatures[Sampling Feature Type],$A3956)&lt;&gt;"Specimen","",
CONCATENATE("  - &amp;SpecimenID",TEXT(SUMPRODUCT(--($M$3:$M3955&lt;&gt;"")),"0000"),
" {","SamplingFeatureID:  *SamplingFeatureID",TEXT($A3956,"0000"),
", SpecimenTypeCV:  ",CHAR(34),INDEX(Specimens[Specimen Type],$A3956),CHAR(34),
", SpecimenMediumCV:  ",INDEX(Specimens[Specimen Medium],$A3956),
", IsFieldSpecimen:  ",CHAR(34),INDEX(Specimens[Is Field Specimen?],$A3956),CHAR(34),"}"))</f>
        <v>#REF!</v>
      </c>
      <c r="N3956" t="e">
        <f>IF(COUNTA(SpatialOffsets[])=0,"", IF(INDEX(SpatialOffsets[Spatial Offset Type],$A3956)="","",
CONCATENATE("  - &amp;SpatialOffsetID",TEXT($A3956,"0000"),
" {","SpatialOffsetTypeCV:  ",CHAR(34),INDEX(SpatialOffsets[Spatial Offset Type],$A3956),CHAR(34),
", Offset1Value:  ",INDEX(SpatialOffsets[Offset 1 Value],$A3956),
", Offset1UnitID:  ",CHAR(34),INDEX(SpatialOffsets[Offset 1 Unit],$A3956),CHAR(34),
", Offset2Value:  ",INDEX(SpatialOffsets[Offset 2 Value],$A3956),
", Offset2UnitID:  ",CHAR(34),INDEX(SpatialOffsets[Offset 2 Unit],$A3956),CHAR(34),
", Offset3Value:  ",INDEX(SpatialOffsets[Offset 3 Value],$A3956),
", Offset3UnitID:  ",CHAR(34),INDEX(SpatialOffsets[Offset 3 Unit],$A3956),CHAR(34),,"}")))</f>
        <v>#REF!</v>
      </c>
      <c r="O3956" t="e">
        <f>IF(COUNTA(RelatedFeatures[])=0,"", IF(INDEX(RelatedFeatures[First Sampling Feature Code],$A3956)="","",
CONCATENATE("  - &amp;RelationID",TEXT($A3956,"0000"),
" {","SamplingFeatureID:  *SamplingFeatureID",TEXT(MATCH(INDEX(RelatedFeatures[First Sampling Feature Code],$A3956),SamplingFeatures[Feature Code],0),"0000"),
", RelationshipTypeCV:  ",CHAR(34),INDEX(RelatedFeatures[Relationship Type],$A3956),CHAR(34),
", RelatedFeatureID: *SamplingFeatureID",TEXT(MATCH(INDEX(RelatedFeatures[Second Sampling Feature Code],$A3956),SamplingFeatures[Feature Code],0),"0000"),
", SpatialOffsetID:  ",IF(INDEX(RelatedFeatures[Offset Number],$A3956)="","",CONCATENATE("*SpatialOffsetID",TEXT(INDEX(RelatedFeatures[Offset Number],$A3956),"0000"))),"}")))</f>
        <v>#REF!</v>
      </c>
      <c r="P3956" t="e">
        <f>IF(INDEX(Methods[Method Type],$A3956)="","",
CONCATENATE("  - &amp;MethodID",TEXT($A3956,"0000"),
" {","MethodTypeCV:  ",CHAR(34),INDEX(Methods[Method Type],$A3956),CHAR(34),
", MethodCode:  ",CHAR(34),INDEX(Methods[Method Code],$A3956),CHAR(34),
", MethodName:  ",CHAR(34),INDEX(Methods[Method Name],$A3956),CHAR(34),
", MethodDescription:  ",CHAR(34),INDEX(Methods[Method Description],$A3956),CHAR(34),
", MethodLink:  ",CHAR(34),INDEX(Methods[Method Link],$A3956),CHAR(34),
", OrganizationID: *OrganizationID",TEXT(MATCH(INDEX(Methods[Organization Name],$A3956),Organizations[Organization Name],0),"0000"),"}"))</f>
        <v>#REF!</v>
      </c>
      <c r="Q3956" t="e">
        <f>IF(INDEX(Variables[Variable Type],$A3956)="","",
CONCATENATE("  - &amp;VariableID",TEXT($A3956,"0000"),
" {","VariableTypeCV:  ",CHAR(34),INDEX(Variables[Variable Type],$A3956),CHAR(34),
", VariableCode:  ",CHAR(34),INDEX(Variables[Variable Code],$A3956),CHAR(34),
", VariableNameCV:  ",CHAR(34),INDEX(Variables[Variable Name],$A3956),CHAR(34),
", VariableDefinition:  ",CHAR(34),INDEX(Variables[Variable Definition],$A3956),CHAR(34),
", SpecciationCV:  ",CHAR(34),INDEX(Variables[Speciation],$A3956),CHAR(34),
", NoDataValue:  ",CHAR(34),INDEX(Variables[No Data Value],$A3956),CHAR(34),"}"))</f>
        <v>#REF!</v>
      </c>
    </row>
    <row r="3957" spans="1:17" x14ac:dyDescent="0.25">
      <c r="A3957">
        <v>3954</v>
      </c>
      <c r="D3957" t="e">
        <f>IF(INDEX(People[First Name],$A3957)="","",
CONCATENATE("  - &amp;PersonID",TEXT($A3957,"0000"),
" {","PersonFirstName:  ",CHAR(34),INDEX(People[First Name],$A3957),CHAR(34),
", PersonMiddleName:  ",CHAR(34),INDEX(People[Middle Name],$A3957),CHAR(34),
", PersonLastName:  ",CHAR(34),INDEX(People[Last Name],$A3957),CHAR(34),"}"))</f>
        <v>#REF!</v>
      </c>
      <c r="E3957" t="e">
        <f>IF(INDEX(Organizations[Organization Type '[CV']],$A3957)="","",
CONCATENATE("  - &amp;OrganizationID",TEXT($A3957,"0000"),
" {","OrganizationTypeCV:  ",CHAR(34),INDEX(Organizations[Organization Type '[CV']],$A3957),CHAR(34),
", OrganizationCode:  ",CHAR(34),INDEX(Organizations[Organization Code],$A3957),CHAR(34),
", OrganizationName:  ",CHAR(34),INDEX(Organizations[Organization Name],$A3957),CHAR(34),
", OrganizationDescription:  ",CHAR(34),INDEX(Organizations[Organization Description],$A3957),CHAR(34),
", OrganizationLink:  ",CHAR(34),INDEX(Organizations[Organization Link],$A3957),CHAR(34),"}"))</f>
        <v>#REF!</v>
      </c>
      <c r="F3957" t="e">
        <f>IF(INDEX(People[First Name],$A3957)="","",
CONCATENATE("  - &amp;AffiliationID",TEXT($A3957,"0000"),
" {PersonID: *PersonID",TEXT($A3957,"0000"),
", OrganizationID: *OrganizationID",TEXT(MATCH(INDEX(People[Organization Name],$A3957),Organizations[Organization Name],0),"0000"),
", IsPrimaryOrganizationContact: , AffiliationStartDate: , AffiliationEndDate: , PrimaryPhone: ",
", PrimaryEmail: ",CHAR(34),INDEX(People[Primary Email],$A3957),CHAR(34),
", PrimaryAddress: ",CHAR(34),INDEX(People[Primary Address],$A3957),CHAR(34),
", PersonLink: }"))</f>
        <v>#REF!</v>
      </c>
      <c r="H3957" t="e">
        <f>IF(COUNTA(CitationInformation)=0,"",IF(INDEX(AuthorList[Author Name],$A3957)="","",
CONCATENATE("  - &amp;AuthorListID",TEXT($A3957,"0000"),
"  {CitationID: *CitationID0001",
", PersonID: *PersonID",TEXT(MATCH(INDEX(AuthorList[Author Name],$A3957),People[Full Name],0),"0000"),
", AuthorOrder: ",INDEX(AuthorList[Author Number],$A3957),"}")))</f>
        <v>#REF!</v>
      </c>
      <c r="K3957" t="e">
        <f>IF(INDEX(SamplingFeatures[Feature Code],$A3957)="","",
CONCATENATE("  - &amp;SamplingFeatureID",TEXT($A3957,"0000"),
" {","SamplingFeatureUUID:  ",CHAR(34),INDEX(SamplingFeatures[Sampling Feature UUID],$A3957),CHAR(34),
", SamplingFeatureTypeCV:  ",CHAR(34),INDEX(SamplingFeatures[Sampling Feature Type],$A3957),CHAR(34),
", SamplingFeatureCode:  ",CHAR(34),INDEX(SamplingFeatures[Feature Code],$A3957),CHAR(34),
", SamplingFeatureName:  ",CHAR(34),INDEX(SamplingFeatures[Feature Name],$A3957),CHAR(34),
", SamplingFeatureDescription:  ",CHAR(34),INDEX(SamplingFeatures[Feature Description],$A3957),CHAR(34),
", SamplingFeatureGeotypeCV:  ",CHAR(34),INDEX(SamplingFeatures[Feature Geo Type],$A3957),CHAR(34),
", FeatureGeometry:  ",CHAR(34),INDEX(SamplingFeatures[Feature Geometry],$A3957),CHAR(34),
", Elevation_m:  ",CHAR(34),INDEX(SamplingFeatures[Elevation_m],$A3957),CHAR(34),
", ElevationDatumCV:  ",CHAR(34),ElevationDatum,CHAR(34),"}"))</f>
        <v>#REF!</v>
      </c>
      <c r="L3957" t="e">
        <f>IF(INDEX(SamplingFeatures[Sampling Feature Type],$A3957)&lt;&gt;"Site","",
CONCATENATE("  - &amp;SiteID",TEXT(SUMPRODUCT(--($L$3:$L3956&lt;&gt;"")),"0000"),
" {","SamplingFeatureID:  *SamplingFeatureID",TEXT($A3957,"0000"),
", SiteTypeCV:  ",CHAR(34),INDEX(Sites[Site Type],$A3957),CHAR(34),
", Latitude:  ",INDEX(Sites[Latitude],$A3957),
", Longitude:  ",INDEX(Sites[Longitude],$A3957),
", SRSName:  ",CHAR(34),LatLonDatum,CHAR(34),"}"))</f>
        <v>#REF!</v>
      </c>
      <c r="M3957" t="e">
        <f>IF(INDEX(SamplingFeatures[Sampling Feature Type],$A3957)&lt;&gt;"Specimen","",
CONCATENATE("  - &amp;SpecimenID",TEXT(SUMPRODUCT(--($M$3:$M3956&lt;&gt;"")),"0000"),
" {","SamplingFeatureID:  *SamplingFeatureID",TEXT($A3957,"0000"),
", SpecimenTypeCV:  ",CHAR(34),INDEX(Specimens[Specimen Type],$A3957),CHAR(34),
", SpecimenMediumCV:  ",INDEX(Specimens[Specimen Medium],$A3957),
", IsFieldSpecimen:  ",CHAR(34),INDEX(Specimens[Is Field Specimen?],$A3957),CHAR(34),"}"))</f>
        <v>#REF!</v>
      </c>
      <c r="N3957" t="e">
        <f>IF(COUNTA(SpatialOffsets[])=0,"", IF(INDEX(SpatialOffsets[Spatial Offset Type],$A3957)="","",
CONCATENATE("  - &amp;SpatialOffsetID",TEXT($A3957,"0000"),
" {","SpatialOffsetTypeCV:  ",CHAR(34),INDEX(SpatialOffsets[Spatial Offset Type],$A3957),CHAR(34),
", Offset1Value:  ",INDEX(SpatialOffsets[Offset 1 Value],$A3957),
", Offset1UnitID:  ",CHAR(34),INDEX(SpatialOffsets[Offset 1 Unit],$A3957),CHAR(34),
", Offset2Value:  ",INDEX(SpatialOffsets[Offset 2 Value],$A3957),
", Offset2UnitID:  ",CHAR(34),INDEX(SpatialOffsets[Offset 2 Unit],$A3957),CHAR(34),
", Offset3Value:  ",INDEX(SpatialOffsets[Offset 3 Value],$A3957),
", Offset3UnitID:  ",CHAR(34),INDEX(SpatialOffsets[Offset 3 Unit],$A3957),CHAR(34),,"}")))</f>
        <v>#REF!</v>
      </c>
      <c r="O3957" t="e">
        <f>IF(COUNTA(RelatedFeatures[])=0,"", IF(INDEX(RelatedFeatures[First Sampling Feature Code],$A3957)="","",
CONCATENATE("  - &amp;RelationID",TEXT($A3957,"0000"),
" {","SamplingFeatureID:  *SamplingFeatureID",TEXT(MATCH(INDEX(RelatedFeatures[First Sampling Feature Code],$A3957),SamplingFeatures[Feature Code],0),"0000"),
", RelationshipTypeCV:  ",CHAR(34),INDEX(RelatedFeatures[Relationship Type],$A3957),CHAR(34),
", RelatedFeatureID: *SamplingFeatureID",TEXT(MATCH(INDEX(RelatedFeatures[Second Sampling Feature Code],$A3957),SamplingFeatures[Feature Code],0),"0000"),
", SpatialOffsetID:  ",IF(INDEX(RelatedFeatures[Offset Number],$A3957)="","",CONCATENATE("*SpatialOffsetID",TEXT(INDEX(RelatedFeatures[Offset Number],$A3957),"0000"))),"}")))</f>
        <v>#REF!</v>
      </c>
      <c r="P3957" t="e">
        <f>IF(INDEX(Methods[Method Type],$A3957)="","",
CONCATENATE("  - &amp;MethodID",TEXT($A3957,"0000"),
" {","MethodTypeCV:  ",CHAR(34),INDEX(Methods[Method Type],$A3957),CHAR(34),
", MethodCode:  ",CHAR(34),INDEX(Methods[Method Code],$A3957),CHAR(34),
", MethodName:  ",CHAR(34),INDEX(Methods[Method Name],$A3957),CHAR(34),
", MethodDescription:  ",CHAR(34),INDEX(Methods[Method Description],$A3957),CHAR(34),
", MethodLink:  ",CHAR(34),INDEX(Methods[Method Link],$A3957),CHAR(34),
", OrganizationID: *OrganizationID",TEXT(MATCH(INDEX(Methods[Organization Name],$A3957),Organizations[Organization Name],0),"0000"),"}"))</f>
        <v>#REF!</v>
      </c>
      <c r="Q3957" t="e">
        <f>IF(INDEX(Variables[Variable Type],$A3957)="","",
CONCATENATE("  - &amp;VariableID",TEXT($A3957,"0000"),
" {","VariableTypeCV:  ",CHAR(34),INDEX(Variables[Variable Type],$A3957),CHAR(34),
", VariableCode:  ",CHAR(34),INDEX(Variables[Variable Code],$A3957),CHAR(34),
", VariableNameCV:  ",CHAR(34),INDEX(Variables[Variable Name],$A3957),CHAR(34),
", VariableDefinition:  ",CHAR(34),INDEX(Variables[Variable Definition],$A3957),CHAR(34),
", SpecciationCV:  ",CHAR(34),INDEX(Variables[Speciation],$A3957),CHAR(34),
", NoDataValue:  ",CHAR(34),INDEX(Variables[No Data Value],$A3957),CHAR(34),"}"))</f>
        <v>#REF!</v>
      </c>
    </row>
    <row r="3958" spans="1:17" x14ac:dyDescent="0.25">
      <c r="A3958">
        <v>3955</v>
      </c>
      <c r="D3958" t="e">
        <f>IF(INDEX(People[First Name],$A3958)="","",
CONCATENATE("  - &amp;PersonID",TEXT($A3958,"0000"),
" {","PersonFirstName:  ",CHAR(34),INDEX(People[First Name],$A3958),CHAR(34),
", PersonMiddleName:  ",CHAR(34),INDEX(People[Middle Name],$A3958),CHAR(34),
", PersonLastName:  ",CHAR(34),INDEX(People[Last Name],$A3958),CHAR(34),"}"))</f>
        <v>#REF!</v>
      </c>
      <c r="E3958" t="e">
        <f>IF(INDEX(Organizations[Organization Type '[CV']],$A3958)="","",
CONCATENATE("  - &amp;OrganizationID",TEXT($A3958,"0000"),
" {","OrganizationTypeCV:  ",CHAR(34),INDEX(Organizations[Organization Type '[CV']],$A3958),CHAR(34),
", OrganizationCode:  ",CHAR(34),INDEX(Organizations[Organization Code],$A3958),CHAR(34),
", OrganizationName:  ",CHAR(34),INDEX(Organizations[Organization Name],$A3958),CHAR(34),
", OrganizationDescription:  ",CHAR(34),INDEX(Organizations[Organization Description],$A3958),CHAR(34),
", OrganizationLink:  ",CHAR(34),INDEX(Organizations[Organization Link],$A3958),CHAR(34),"}"))</f>
        <v>#REF!</v>
      </c>
      <c r="F3958" t="e">
        <f>IF(INDEX(People[First Name],$A3958)="","",
CONCATENATE("  - &amp;AffiliationID",TEXT($A3958,"0000"),
" {PersonID: *PersonID",TEXT($A3958,"0000"),
", OrganizationID: *OrganizationID",TEXT(MATCH(INDEX(People[Organization Name],$A3958),Organizations[Organization Name],0),"0000"),
", IsPrimaryOrganizationContact: , AffiliationStartDate: , AffiliationEndDate: , PrimaryPhone: ",
", PrimaryEmail: ",CHAR(34),INDEX(People[Primary Email],$A3958),CHAR(34),
", PrimaryAddress: ",CHAR(34),INDEX(People[Primary Address],$A3958),CHAR(34),
", PersonLink: }"))</f>
        <v>#REF!</v>
      </c>
      <c r="H3958" t="e">
        <f>IF(COUNTA(CitationInformation)=0,"",IF(INDEX(AuthorList[Author Name],$A3958)="","",
CONCATENATE("  - &amp;AuthorListID",TEXT($A3958,"0000"),
"  {CitationID: *CitationID0001",
", PersonID: *PersonID",TEXT(MATCH(INDEX(AuthorList[Author Name],$A3958),People[Full Name],0),"0000"),
", AuthorOrder: ",INDEX(AuthorList[Author Number],$A3958),"}")))</f>
        <v>#REF!</v>
      </c>
      <c r="K3958" t="e">
        <f>IF(INDEX(SamplingFeatures[Feature Code],$A3958)="","",
CONCATENATE("  - &amp;SamplingFeatureID",TEXT($A3958,"0000"),
" {","SamplingFeatureUUID:  ",CHAR(34),INDEX(SamplingFeatures[Sampling Feature UUID],$A3958),CHAR(34),
", SamplingFeatureTypeCV:  ",CHAR(34),INDEX(SamplingFeatures[Sampling Feature Type],$A3958),CHAR(34),
", SamplingFeatureCode:  ",CHAR(34),INDEX(SamplingFeatures[Feature Code],$A3958),CHAR(34),
", SamplingFeatureName:  ",CHAR(34),INDEX(SamplingFeatures[Feature Name],$A3958),CHAR(34),
", SamplingFeatureDescription:  ",CHAR(34),INDEX(SamplingFeatures[Feature Description],$A3958),CHAR(34),
", SamplingFeatureGeotypeCV:  ",CHAR(34),INDEX(SamplingFeatures[Feature Geo Type],$A3958),CHAR(34),
", FeatureGeometry:  ",CHAR(34),INDEX(SamplingFeatures[Feature Geometry],$A3958),CHAR(34),
", Elevation_m:  ",CHAR(34),INDEX(SamplingFeatures[Elevation_m],$A3958),CHAR(34),
", ElevationDatumCV:  ",CHAR(34),ElevationDatum,CHAR(34),"}"))</f>
        <v>#REF!</v>
      </c>
      <c r="L3958" t="e">
        <f>IF(INDEX(SamplingFeatures[Sampling Feature Type],$A3958)&lt;&gt;"Site","",
CONCATENATE("  - &amp;SiteID",TEXT(SUMPRODUCT(--($L$3:$L3957&lt;&gt;"")),"0000"),
" {","SamplingFeatureID:  *SamplingFeatureID",TEXT($A3958,"0000"),
", SiteTypeCV:  ",CHAR(34),INDEX(Sites[Site Type],$A3958),CHAR(34),
", Latitude:  ",INDEX(Sites[Latitude],$A3958),
", Longitude:  ",INDEX(Sites[Longitude],$A3958),
", SRSName:  ",CHAR(34),LatLonDatum,CHAR(34),"}"))</f>
        <v>#REF!</v>
      </c>
      <c r="M3958" t="e">
        <f>IF(INDEX(SamplingFeatures[Sampling Feature Type],$A3958)&lt;&gt;"Specimen","",
CONCATENATE("  - &amp;SpecimenID",TEXT(SUMPRODUCT(--($M$3:$M3957&lt;&gt;"")),"0000"),
" {","SamplingFeatureID:  *SamplingFeatureID",TEXT($A3958,"0000"),
", SpecimenTypeCV:  ",CHAR(34),INDEX(Specimens[Specimen Type],$A3958),CHAR(34),
", SpecimenMediumCV:  ",INDEX(Specimens[Specimen Medium],$A3958),
", IsFieldSpecimen:  ",CHAR(34),INDEX(Specimens[Is Field Specimen?],$A3958),CHAR(34),"}"))</f>
        <v>#REF!</v>
      </c>
      <c r="N3958" t="e">
        <f>IF(COUNTA(SpatialOffsets[])=0,"", IF(INDEX(SpatialOffsets[Spatial Offset Type],$A3958)="","",
CONCATENATE("  - &amp;SpatialOffsetID",TEXT($A3958,"0000"),
" {","SpatialOffsetTypeCV:  ",CHAR(34),INDEX(SpatialOffsets[Spatial Offset Type],$A3958),CHAR(34),
", Offset1Value:  ",INDEX(SpatialOffsets[Offset 1 Value],$A3958),
", Offset1UnitID:  ",CHAR(34),INDEX(SpatialOffsets[Offset 1 Unit],$A3958),CHAR(34),
", Offset2Value:  ",INDEX(SpatialOffsets[Offset 2 Value],$A3958),
", Offset2UnitID:  ",CHAR(34),INDEX(SpatialOffsets[Offset 2 Unit],$A3958),CHAR(34),
", Offset3Value:  ",INDEX(SpatialOffsets[Offset 3 Value],$A3958),
", Offset3UnitID:  ",CHAR(34),INDEX(SpatialOffsets[Offset 3 Unit],$A3958),CHAR(34),,"}")))</f>
        <v>#REF!</v>
      </c>
      <c r="O3958" t="e">
        <f>IF(COUNTA(RelatedFeatures[])=0,"", IF(INDEX(RelatedFeatures[First Sampling Feature Code],$A3958)="","",
CONCATENATE("  - &amp;RelationID",TEXT($A3958,"0000"),
" {","SamplingFeatureID:  *SamplingFeatureID",TEXT(MATCH(INDEX(RelatedFeatures[First Sampling Feature Code],$A3958),SamplingFeatures[Feature Code],0),"0000"),
", RelationshipTypeCV:  ",CHAR(34),INDEX(RelatedFeatures[Relationship Type],$A3958),CHAR(34),
", RelatedFeatureID: *SamplingFeatureID",TEXT(MATCH(INDEX(RelatedFeatures[Second Sampling Feature Code],$A3958),SamplingFeatures[Feature Code],0),"0000"),
", SpatialOffsetID:  ",IF(INDEX(RelatedFeatures[Offset Number],$A3958)="","",CONCATENATE("*SpatialOffsetID",TEXT(INDEX(RelatedFeatures[Offset Number],$A3958),"0000"))),"}")))</f>
        <v>#REF!</v>
      </c>
      <c r="P3958" t="e">
        <f>IF(INDEX(Methods[Method Type],$A3958)="","",
CONCATENATE("  - &amp;MethodID",TEXT($A3958,"0000"),
" {","MethodTypeCV:  ",CHAR(34),INDEX(Methods[Method Type],$A3958),CHAR(34),
", MethodCode:  ",CHAR(34),INDEX(Methods[Method Code],$A3958),CHAR(34),
", MethodName:  ",CHAR(34),INDEX(Methods[Method Name],$A3958),CHAR(34),
", MethodDescription:  ",CHAR(34),INDEX(Methods[Method Description],$A3958),CHAR(34),
", MethodLink:  ",CHAR(34),INDEX(Methods[Method Link],$A3958),CHAR(34),
", OrganizationID: *OrganizationID",TEXT(MATCH(INDEX(Methods[Organization Name],$A3958),Organizations[Organization Name],0),"0000"),"}"))</f>
        <v>#REF!</v>
      </c>
      <c r="Q3958" t="e">
        <f>IF(INDEX(Variables[Variable Type],$A3958)="","",
CONCATENATE("  - &amp;VariableID",TEXT($A3958,"0000"),
" {","VariableTypeCV:  ",CHAR(34),INDEX(Variables[Variable Type],$A3958),CHAR(34),
", VariableCode:  ",CHAR(34),INDEX(Variables[Variable Code],$A3958),CHAR(34),
", VariableNameCV:  ",CHAR(34),INDEX(Variables[Variable Name],$A3958),CHAR(34),
", VariableDefinition:  ",CHAR(34),INDEX(Variables[Variable Definition],$A3958),CHAR(34),
", SpecciationCV:  ",CHAR(34),INDEX(Variables[Speciation],$A3958),CHAR(34),
", NoDataValue:  ",CHAR(34),INDEX(Variables[No Data Value],$A3958),CHAR(34),"}"))</f>
        <v>#REF!</v>
      </c>
    </row>
    <row r="3959" spans="1:17" x14ac:dyDescent="0.25">
      <c r="A3959">
        <v>3956</v>
      </c>
      <c r="D3959" t="e">
        <f>IF(INDEX(People[First Name],$A3959)="","",
CONCATENATE("  - &amp;PersonID",TEXT($A3959,"0000"),
" {","PersonFirstName:  ",CHAR(34),INDEX(People[First Name],$A3959),CHAR(34),
", PersonMiddleName:  ",CHAR(34),INDEX(People[Middle Name],$A3959),CHAR(34),
", PersonLastName:  ",CHAR(34),INDEX(People[Last Name],$A3959),CHAR(34),"}"))</f>
        <v>#REF!</v>
      </c>
      <c r="E3959" t="e">
        <f>IF(INDEX(Organizations[Organization Type '[CV']],$A3959)="","",
CONCATENATE("  - &amp;OrganizationID",TEXT($A3959,"0000"),
" {","OrganizationTypeCV:  ",CHAR(34),INDEX(Organizations[Organization Type '[CV']],$A3959),CHAR(34),
", OrganizationCode:  ",CHAR(34),INDEX(Organizations[Organization Code],$A3959),CHAR(34),
", OrganizationName:  ",CHAR(34),INDEX(Organizations[Organization Name],$A3959),CHAR(34),
", OrganizationDescription:  ",CHAR(34),INDEX(Organizations[Organization Description],$A3959),CHAR(34),
", OrganizationLink:  ",CHAR(34),INDEX(Organizations[Organization Link],$A3959),CHAR(34),"}"))</f>
        <v>#REF!</v>
      </c>
      <c r="F3959" t="e">
        <f>IF(INDEX(People[First Name],$A3959)="","",
CONCATENATE("  - &amp;AffiliationID",TEXT($A3959,"0000"),
" {PersonID: *PersonID",TEXT($A3959,"0000"),
", OrganizationID: *OrganizationID",TEXT(MATCH(INDEX(People[Organization Name],$A3959),Organizations[Organization Name],0),"0000"),
", IsPrimaryOrganizationContact: , AffiliationStartDate: , AffiliationEndDate: , PrimaryPhone: ",
", PrimaryEmail: ",CHAR(34),INDEX(People[Primary Email],$A3959),CHAR(34),
", PrimaryAddress: ",CHAR(34),INDEX(People[Primary Address],$A3959),CHAR(34),
", PersonLink: }"))</f>
        <v>#REF!</v>
      </c>
      <c r="H3959" t="e">
        <f>IF(COUNTA(CitationInformation)=0,"",IF(INDEX(AuthorList[Author Name],$A3959)="","",
CONCATENATE("  - &amp;AuthorListID",TEXT($A3959,"0000"),
"  {CitationID: *CitationID0001",
", PersonID: *PersonID",TEXT(MATCH(INDEX(AuthorList[Author Name],$A3959),People[Full Name],0),"0000"),
", AuthorOrder: ",INDEX(AuthorList[Author Number],$A3959),"}")))</f>
        <v>#REF!</v>
      </c>
      <c r="K3959" t="e">
        <f>IF(INDEX(SamplingFeatures[Feature Code],$A3959)="","",
CONCATENATE("  - &amp;SamplingFeatureID",TEXT($A3959,"0000"),
" {","SamplingFeatureUUID:  ",CHAR(34),INDEX(SamplingFeatures[Sampling Feature UUID],$A3959),CHAR(34),
", SamplingFeatureTypeCV:  ",CHAR(34),INDEX(SamplingFeatures[Sampling Feature Type],$A3959),CHAR(34),
", SamplingFeatureCode:  ",CHAR(34),INDEX(SamplingFeatures[Feature Code],$A3959),CHAR(34),
", SamplingFeatureName:  ",CHAR(34),INDEX(SamplingFeatures[Feature Name],$A3959),CHAR(34),
", SamplingFeatureDescription:  ",CHAR(34),INDEX(SamplingFeatures[Feature Description],$A3959),CHAR(34),
", SamplingFeatureGeotypeCV:  ",CHAR(34),INDEX(SamplingFeatures[Feature Geo Type],$A3959),CHAR(34),
", FeatureGeometry:  ",CHAR(34),INDEX(SamplingFeatures[Feature Geometry],$A3959),CHAR(34),
", Elevation_m:  ",CHAR(34),INDEX(SamplingFeatures[Elevation_m],$A3959),CHAR(34),
", ElevationDatumCV:  ",CHAR(34),ElevationDatum,CHAR(34),"}"))</f>
        <v>#REF!</v>
      </c>
      <c r="L3959" t="e">
        <f>IF(INDEX(SamplingFeatures[Sampling Feature Type],$A3959)&lt;&gt;"Site","",
CONCATENATE("  - &amp;SiteID",TEXT(SUMPRODUCT(--($L$3:$L3958&lt;&gt;"")),"0000"),
" {","SamplingFeatureID:  *SamplingFeatureID",TEXT($A3959,"0000"),
", SiteTypeCV:  ",CHAR(34),INDEX(Sites[Site Type],$A3959),CHAR(34),
", Latitude:  ",INDEX(Sites[Latitude],$A3959),
", Longitude:  ",INDEX(Sites[Longitude],$A3959),
", SRSName:  ",CHAR(34),LatLonDatum,CHAR(34),"}"))</f>
        <v>#REF!</v>
      </c>
      <c r="M3959" t="e">
        <f>IF(INDEX(SamplingFeatures[Sampling Feature Type],$A3959)&lt;&gt;"Specimen","",
CONCATENATE("  - &amp;SpecimenID",TEXT(SUMPRODUCT(--($M$3:$M3958&lt;&gt;"")),"0000"),
" {","SamplingFeatureID:  *SamplingFeatureID",TEXT($A3959,"0000"),
", SpecimenTypeCV:  ",CHAR(34),INDEX(Specimens[Specimen Type],$A3959),CHAR(34),
", SpecimenMediumCV:  ",INDEX(Specimens[Specimen Medium],$A3959),
", IsFieldSpecimen:  ",CHAR(34),INDEX(Specimens[Is Field Specimen?],$A3959),CHAR(34),"}"))</f>
        <v>#REF!</v>
      </c>
      <c r="N3959" t="e">
        <f>IF(COUNTA(SpatialOffsets[])=0,"", IF(INDEX(SpatialOffsets[Spatial Offset Type],$A3959)="","",
CONCATENATE("  - &amp;SpatialOffsetID",TEXT($A3959,"0000"),
" {","SpatialOffsetTypeCV:  ",CHAR(34),INDEX(SpatialOffsets[Spatial Offset Type],$A3959),CHAR(34),
", Offset1Value:  ",INDEX(SpatialOffsets[Offset 1 Value],$A3959),
", Offset1UnitID:  ",CHAR(34),INDEX(SpatialOffsets[Offset 1 Unit],$A3959),CHAR(34),
", Offset2Value:  ",INDEX(SpatialOffsets[Offset 2 Value],$A3959),
", Offset2UnitID:  ",CHAR(34),INDEX(SpatialOffsets[Offset 2 Unit],$A3959),CHAR(34),
", Offset3Value:  ",INDEX(SpatialOffsets[Offset 3 Value],$A3959),
", Offset3UnitID:  ",CHAR(34),INDEX(SpatialOffsets[Offset 3 Unit],$A3959),CHAR(34),,"}")))</f>
        <v>#REF!</v>
      </c>
      <c r="O3959" t="e">
        <f>IF(COUNTA(RelatedFeatures[])=0,"", IF(INDEX(RelatedFeatures[First Sampling Feature Code],$A3959)="","",
CONCATENATE("  - &amp;RelationID",TEXT($A3959,"0000"),
" {","SamplingFeatureID:  *SamplingFeatureID",TEXT(MATCH(INDEX(RelatedFeatures[First Sampling Feature Code],$A3959),SamplingFeatures[Feature Code],0),"0000"),
", RelationshipTypeCV:  ",CHAR(34),INDEX(RelatedFeatures[Relationship Type],$A3959),CHAR(34),
", RelatedFeatureID: *SamplingFeatureID",TEXT(MATCH(INDEX(RelatedFeatures[Second Sampling Feature Code],$A3959),SamplingFeatures[Feature Code],0),"0000"),
", SpatialOffsetID:  ",IF(INDEX(RelatedFeatures[Offset Number],$A3959)="","",CONCATENATE("*SpatialOffsetID",TEXT(INDEX(RelatedFeatures[Offset Number],$A3959),"0000"))),"}")))</f>
        <v>#REF!</v>
      </c>
      <c r="P3959" t="e">
        <f>IF(INDEX(Methods[Method Type],$A3959)="","",
CONCATENATE("  - &amp;MethodID",TEXT($A3959,"0000"),
" {","MethodTypeCV:  ",CHAR(34),INDEX(Methods[Method Type],$A3959),CHAR(34),
", MethodCode:  ",CHAR(34),INDEX(Methods[Method Code],$A3959),CHAR(34),
", MethodName:  ",CHAR(34),INDEX(Methods[Method Name],$A3959),CHAR(34),
", MethodDescription:  ",CHAR(34),INDEX(Methods[Method Description],$A3959),CHAR(34),
", MethodLink:  ",CHAR(34),INDEX(Methods[Method Link],$A3959),CHAR(34),
", OrganizationID: *OrganizationID",TEXT(MATCH(INDEX(Methods[Organization Name],$A3959),Organizations[Organization Name],0),"0000"),"}"))</f>
        <v>#REF!</v>
      </c>
      <c r="Q3959" t="e">
        <f>IF(INDEX(Variables[Variable Type],$A3959)="","",
CONCATENATE("  - &amp;VariableID",TEXT($A3959,"0000"),
" {","VariableTypeCV:  ",CHAR(34),INDEX(Variables[Variable Type],$A3959),CHAR(34),
", VariableCode:  ",CHAR(34),INDEX(Variables[Variable Code],$A3959),CHAR(34),
", VariableNameCV:  ",CHAR(34),INDEX(Variables[Variable Name],$A3959),CHAR(34),
", VariableDefinition:  ",CHAR(34),INDEX(Variables[Variable Definition],$A3959),CHAR(34),
", SpecciationCV:  ",CHAR(34),INDEX(Variables[Speciation],$A3959),CHAR(34),
", NoDataValue:  ",CHAR(34),INDEX(Variables[No Data Value],$A3959),CHAR(34),"}"))</f>
        <v>#REF!</v>
      </c>
    </row>
    <row r="3960" spans="1:17" x14ac:dyDescent="0.25">
      <c r="A3960">
        <v>3957</v>
      </c>
      <c r="D3960" t="e">
        <f>IF(INDEX(People[First Name],$A3960)="","",
CONCATENATE("  - &amp;PersonID",TEXT($A3960,"0000"),
" {","PersonFirstName:  ",CHAR(34),INDEX(People[First Name],$A3960),CHAR(34),
", PersonMiddleName:  ",CHAR(34),INDEX(People[Middle Name],$A3960),CHAR(34),
", PersonLastName:  ",CHAR(34),INDEX(People[Last Name],$A3960),CHAR(34),"}"))</f>
        <v>#REF!</v>
      </c>
      <c r="E3960" t="e">
        <f>IF(INDEX(Organizations[Organization Type '[CV']],$A3960)="","",
CONCATENATE("  - &amp;OrganizationID",TEXT($A3960,"0000"),
" {","OrganizationTypeCV:  ",CHAR(34),INDEX(Organizations[Organization Type '[CV']],$A3960),CHAR(34),
", OrganizationCode:  ",CHAR(34),INDEX(Organizations[Organization Code],$A3960),CHAR(34),
", OrganizationName:  ",CHAR(34),INDEX(Organizations[Organization Name],$A3960),CHAR(34),
", OrganizationDescription:  ",CHAR(34),INDEX(Organizations[Organization Description],$A3960),CHAR(34),
", OrganizationLink:  ",CHAR(34),INDEX(Organizations[Organization Link],$A3960),CHAR(34),"}"))</f>
        <v>#REF!</v>
      </c>
      <c r="F3960" t="e">
        <f>IF(INDEX(People[First Name],$A3960)="","",
CONCATENATE("  - &amp;AffiliationID",TEXT($A3960,"0000"),
" {PersonID: *PersonID",TEXT($A3960,"0000"),
", OrganizationID: *OrganizationID",TEXT(MATCH(INDEX(People[Organization Name],$A3960),Organizations[Organization Name],0),"0000"),
", IsPrimaryOrganizationContact: , AffiliationStartDate: , AffiliationEndDate: , PrimaryPhone: ",
", PrimaryEmail: ",CHAR(34),INDEX(People[Primary Email],$A3960),CHAR(34),
", PrimaryAddress: ",CHAR(34),INDEX(People[Primary Address],$A3960),CHAR(34),
", PersonLink: }"))</f>
        <v>#REF!</v>
      </c>
      <c r="H3960" t="e">
        <f>IF(COUNTA(CitationInformation)=0,"",IF(INDEX(AuthorList[Author Name],$A3960)="","",
CONCATENATE("  - &amp;AuthorListID",TEXT($A3960,"0000"),
"  {CitationID: *CitationID0001",
", PersonID: *PersonID",TEXT(MATCH(INDEX(AuthorList[Author Name],$A3960),People[Full Name],0),"0000"),
", AuthorOrder: ",INDEX(AuthorList[Author Number],$A3960),"}")))</f>
        <v>#REF!</v>
      </c>
      <c r="K3960" t="e">
        <f>IF(INDEX(SamplingFeatures[Feature Code],$A3960)="","",
CONCATENATE("  - &amp;SamplingFeatureID",TEXT($A3960,"0000"),
" {","SamplingFeatureUUID:  ",CHAR(34),INDEX(SamplingFeatures[Sampling Feature UUID],$A3960),CHAR(34),
", SamplingFeatureTypeCV:  ",CHAR(34),INDEX(SamplingFeatures[Sampling Feature Type],$A3960),CHAR(34),
", SamplingFeatureCode:  ",CHAR(34),INDEX(SamplingFeatures[Feature Code],$A3960),CHAR(34),
", SamplingFeatureName:  ",CHAR(34),INDEX(SamplingFeatures[Feature Name],$A3960),CHAR(34),
", SamplingFeatureDescription:  ",CHAR(34),INDEX(SamplingFeatures[Feature Description],$A3960),CHAR(34),
", SamplingFeatureGeotypeCV:  ",CHAR(34),INDEX(SamplingFeatures[Feature Geo Type],$A3960),CHAR(34),
", FeatureGeometry:  ",CHAR(34),INDEX(SamplingFeatures[Feature Geometry],$A3960),CHAR(34),
", Elevation_m:  ",CHAR(34),INDEX(SamplingFeatures[Elevation_m],$A3960),CHAR(34),
", ElevationDatumCV:  ",CHAR(34),ElevationDatum,CHAR(34),"}"))</f>
        <v>#REF!</v>
      </c>
      <c r="L3960" t="e">
        <f>IF(INDEX(SamplingFeatures[Sampling Feature Type],$A3960)&lt;&gt;"Site","",
CONCATENATE("  - &amp;SiteID",TEXT(SUMPRODUCT(--($L$3:$L3959&lt;&gt;"")),"0000"),
" {","SamplingFeatureID:  *SamplingFeatureID",TEXT($A3960,"0000"),
", SiteTypeCV:  ",CHAR(34),INDEX(Sites[Site Type],$A3960),CHAR(34),
", Latitude:  ",INDEX(Sites[Latitude],$A3960),
", Longitude:  ",INDEX(Sites[Longitude],$A3960),
", SRSName:  ",CHAR(34),LatLonDatum,CHAR(34),"}"))</f>
        <v>#REF!</v>
      </c>
      <c r="M3960" t="e">
        <f>IF(INDEX(SamplingFeatures[Sampling Feature Type],$A3960)&lt;&gt;"Specimen","",
CONCATENATE("  - &amp;SpecimenID",TEXT(SUMPRODUCT(--($M$3:$M3959&lt;&gt;"")),"0000"),
" {","SamplingFeatureID:  *SamplingFeatureID",TEXT($A3960,"0000"),
", SpecimenTypeCV:  ",CHAR(34),INDEX(Specimens[Specimen Type],$A3960),CHAR(34),
", SpecimenMediumCV:  ",INDEX(Specimens[Specimen Medium],$A3960),
", IsFieldSpecimen:  ",CHAR(34),INDEX(Specimens[Is Field Specimen?],$A3960),CHAR(34),"}"))</f>
        <v>#REF!</v>
      </c>
      <c r="N3960" t="e">
        <f>IF(COUNTA(SpatialOffsets[])=0,"", IF(INDEX(SpatialOffsets[Spatial Offset Type],$A3960)="","",
CONCATENATE("  - &amp;SpatialOffsetID",TEXT($A3960,"0000"),
" {","SpatialOffsetTypeCV:  ",CHAR(34),INDEX(SpatialOffsets[Spatial Offset Type],$A3960),CHAR(34),
", Offset1Value:  ",INDEX(SpatialOffsets[Offset 1 Value],$A3960),
", Offset1UnitID:  ",CHAR(34),INDEX(SpatialOffsets[Offset 1 Unit],$A3960),CHAR(34),
", Offset2Value:  ",INDEX(SpatialOffsets[Offset 2 Value],$A3960),
", Offset2UnitID:  ",CHAR(34),INDEX(SpatialOffsets[Offset 2 Unit],$A3960),CHAR(34),
", Offset3Value:  ",INDEX(SpatialOffsets[Offset 3 Value],$A3960),
", Offset3UnitID:  ",CHAR(34),INDEX(SpatialOffsets[Offset 3 Unit],$A3960),CHAR(34),,"}")))</f>
        <v>#REF!</v>
      </c>
      <c r="O3960" t="e">
        <f>IF(COUNTA(RelatedFeatures[])=0,"", IF(INDEX(RelatedFeatures[First Sampling Feature Code],$A3960)="","",
CONCATENATE("  - &amp;RelationID",TEXT($A3960,"0000"),
" {","SamplingFeatureID:  *SamplingFeatureID",TEXT(MATCH(INDEX(RelatedFeatures[First Sampling Feature Code],$A3960),SamplingFeatures[Feature Code],0),"0000"),
", RelationshipTypeCV:  ",CHAR(34),INDEX(RelatedFeatures[Relationship Type],$A3960),CHAR(34),
", RelatedFeatureID: *SamplingFeatureID",TEXT(MATCH(INDEX(RelatedFeatures[Second Sampling Feature Code],$A3960),SamplingFeatures[Feature Code],0),"0000"),
", SpatialOffsetID:  ",IF(INDEX(RelatedFeatures[Offset Number],$A3960)="","",CONCATENATE("*SpatialOffsetID",TEXT(INDEX(RelatedFeatures[Offset Number],$A3960),"0000"))),"}")))</f>
        <v>#REF!</v>
      </c>
      <c r="P3960" t="e">
        <f>IF(INDEX(Methods[Method Type],$A3960)="","",
CONCATENATE("  - &amp;MethodID",TEXT($A3960,"0000"),
" {","MethodTypeCV:  ",CHAR(34),INDEX(Methods[Method Type],$A3960),CHAR(34),
", MethodCode:  ",CHAR(34),INDEX(Methods[Method Code],$A3960),CHAR(34),
", MethodName:  ",CHAR(34),INDEX(Methods[Method Name],$A3960),CHAR(34),
", MethodDescription:  ",CHAR(34),INDEX(Methods[Method Description],$A3960),CHAR(34),
", MethodLink:  ",CHAR(34),INDEX(Methods[Method Link],$A3960),CHAR(34),
", OrganizationID: *OrganizationID",TEXT(MATCH(INDEX(Methods[Organization Name],$A3960),Organizations[Organization Name],0),"0000"),"}"))</f>
        <v>#REF!</v>
      </c>
      <c r="Q3960" t="e">
        <f>IF(INDEX(Variables[Variable Type],$A3960)="","",
CONCATENATE("  - &amp;VariableID",TEXT($A3960,"0000"),
" {","VariableTypeCV:  ",CHAR(34),INDEX(Variables[Variable Type],$A3960),CHAR(34),
", VariableCode:  ",CHAR(34),INDEX(Variables[Variable Code],$A3960),CHAR(34),
", VariableNameCV:  ",CHAR(34),INDEX(Variables[Variable Name],$A3960),CHAR(34),
", VariableDefinition:  ",CHAR(34),INDEX(Variables[Variable Definition],$A3960),CHAR(34),
", SpecciationCV:  ",CHAR(34),INDEX(Variables[Speciation],$A3960),CHAR(34),
", NoDataValue:  ",CHAR(34),INDEX(Variables[No Data Value],$A3960),CHAR(34),"}"))</f>
        <v>#REF!</v>
      </c>
    </row>
    <row r="3961" spans="1:17" x14ac:dyDescent="0.25">
      <c r="A3961">
        <v>3958</v>
      </c>
      <c r="D3961" t="e">
        <f>IF(INDEX(People[First Name],$A3961)="","",
CONCATENATE("  - &amp;PersonID",TEXT($A3961,"0000"),
" {","PersonFirstName:  ",CHAR(34),INDEX(People[First Name],$A3961),CHAR(34),
", PersonMiddleName:  ",CHAR(34),INDEX(People[Middle Name],$A3961),CHAR(34),
", PersonLastName:  ",CHAR(34),INDEX(People[Last Name],$A3961),CHAR(34),"}"))</f>
        <v>#REF!</v>
      </c>
      <c r="E3961" t="e">
        <f>IF(INDEX(Organizations[Organization Type '[CV']],$A3961)="","",
CONCATENATE("  - &amp;OrganizationID",TEXT($A3961,"0000"),
" {","OrganizationTypeCV:  ",CHAR(34),INDEX(Organizations[Organization Type '[CV']],$A3961),CHAR(34),
", OrganizationCode:  ",CHAR(34),INDEX(Organizations[Organization Code],$A3961),CHAR(34),
", OrganizationName:  ",CHAR(34),INDEX(Organizations[Organization Name],$A3961),CHAR(34),
", OrganizationDescription:  ",CHAR(34),INDEX(Organizations[Organization Description],$A3961),CHAR(34),
", OrganizationLink:  ",CHAR(34),INDEX(Organizations[Organization Link],$A3961),CHAR(34),"}"))</f>
        <v>#REF!</v>
      </c>
      <c r="F3961" t="e">
        <f>IF(INDEX(People[First Name],$A3961)="","",
CONCATENATE("  - &amp;AffiliationID",TEXT($A3961,"0000"),
" {PersonID: *PersonID",TEXT($A3961,"0000"),
", OrganizationID: *OrganizationID",TEXT(MATCH(INDEX(People[Organization Name],$A3961),Organizations[Organization Name],0),"0000"),
", IsPrimaryOrganizationContact: , AffiliationStartDate: , AffiliationEndDate: , PrimaryPhone: ",
", PrimaryEmail: ",CHAR(34),INDEX(People[Primary Email],$A3961),CHAR(34),
", PrimaryAddress: ",CHAR(34),INDEX(People[Primary Address],$A3961),CHAR(34),
", PersonLink: }"))</f>
        <v>#REF!</v>
      </c>
      <c r="H3961" t="e">
        <f>IF(COUNTA(CitationInformation)=0,"",IF(INDEX(AuthorList[Author Name],$A3961)="","",
CONCATENATE("  - &amp;AuthorListID",TEXT($A3961,"0000"),
"  {CitationID: *CitationID0001",
", PersonID: *PersonID",TEXT(MATCH(INDEX(AuthorList[Author Name],$A3961),People[Full Name],0),"0000"),
", AuthorOrder: ",INDEX(AuthorList[Author Number],$A3961),"}")))</f>
        <v>#REF!</v>
      </c>
      <c r="K3961" t="e">
        <f>IF(INDEX(SamplingFeatures[Feature Code],$A3961)="","",
CONCATENATE("  - &amp;SamplingFeatureID",TEXT($A3961,"0000"),
" {","SamplingFeatureUUID:  ",CHAR(34),INDEX(SamplingFeatures[Sampling Feature UUID],$A3961),CHAR(34),
", SamplingFeatureTypeCV:  ",CHAR(34),INDEX(SamplingFeatures[Sampling Feature Type],$A3961),CHAR(34),
", SamplingFeatureCode:  ",CHAR(34),INDEX(SamplingFeatures[Feature Code],$A3961),CHAR(34),
", SamplingFeatureName:  ",CHAR(34),INDEX(SamplingFeatures[Feature Name],$A3961),CHAR(34),
", SamplingFeatureDescription:  ",CHAR(34),INDEX(SamplingFeatures[Feature Description],$A3961),CHAR(34),
", SamplingFeatureGeotypeCV:  ",CHAR(34),INDEX(SamplingFeatures[Feature Geo Type],$A3961),CHAR(34),
", FeatureGeometry:  ",CHAR(34),INDEX(SamplingFeatures[Feature Geometry],$A3961),CHAR(34),
", Elevation_m:  ",CHAR(34),INDEX(SamplingFeatures[Elevation_m],$A3961),CHAR(34),
", ElevationDatumCV:  ",CHAR(34),ElevationDatum,CHAR(34),"}"))</f>
        <v>#REF!</v>
      </c>
      <c r="L3961" t="e">
        <f>IF(INDEX(SamplingFeatures[Sampling Feature Type],$A3961)&lt;&gt;"Site","",
CONCATENATE("  - &amp;SiteID",TEXT(SUMPRODUCT(--($L$3:$L3960&lt;&gt;"")),"0000"),
" {","SamplingFeatureID:  *SamplingFeatureID",TEXT($A3961,"0000"),
", SiteTypeCV:  ",CHAR(34),INDEX(Sites[Site Type],$A3961),CHAR(34),
", Latitude:  ",INDEX(Sites[Latitude],$A3961),
", Longitude:  ",INDEX(Sites[Longitude],$A3961),
", SRSName:  ",CHAR(34),LatLonDatum,CHAR(34),"}"))</f>
        <v>#REF!</v>
      </c>
      <c r="M3961" t="e">
        <f>IF(INDEX(SamplingFeatures[Sampling Feature Type],$A3961)&lt;&gt;"Specimen","",
CONCATENATE("  - &amp;SpecimenID",TEXT(SUMPRODUCT(--($M$3:$M3960&lt;&gt;"")),"0000"),
" {","SamplingFeatureID:  *SamplingFeatureID",TEXT($A3961,"0000"),
", SpecimenTypeCV:  ",CHAR(34),INDEX(Specimens[Specimen Type],$A3961),CHAR(34),
", SpecimenMediumCV:  ",INDEX(Specimens[Specimen Medium],$A3961),
", IsFieldSpecimen:  ",CHAR(34),INDEX(Specimens[Is Field Specimen?],$A3961),CHAR(34),"}"))</f>
        <v>#REF!</v>
      </c>
      <c r="N3961" t="e">
        <f>IF(COUNTA(SpatialOffsets[])=0,"", IF(INDEX(SpatialOffsets[Spatial Offset Type],$A3961)="","",
CONCATENATE("  - &amp;SpatialOffsetID",TEXT($A3961,"0000"),
" {","SpatialOffsetTypeCV:  ",CHAR(34),INDEX(SpatialOffsets[Spatial Offset Type],$A3961),CHAR(34),
", Offset1Value:  ",INDEX(SpatialOffsets[Offset 1 Value],$A3961),
", Offset1UnitID:  ",CHAR(34),INDEX(SpatialOffsets[Offset 1 Unit],$A3961),CHAR(34),
", Offset2Value:  ",INDEX(SpatialOffsets[Offset 2 Value],$A3961),
", Offset2UnitID:  ",CHAR(34),INDEX(SpatialOffsets[Offset 2 Unit],$A3961),CHAR(34),
", Offset3Value:  ",INDEX(SpatialOffsets[Offset 3 Value],$A3961),
", Offset3UnitID:  ",CHAR(34),INDEX(SpatialOffsets[Offset 3 Unit],$A3961),CHAR(34),,"}")))</f>
        <v>#REF!</v>
      </c>
      <c r="O3961" t="e">
        <f>IF(COUNTA(RelatedFeatures[])=0,"", IF(INDEX(RelatedFeatures[First Sampling Feature Code],$A3961)="","",
CONCATENATE("  - &amp;RelationID",TEXT($A3961,"0000"),
" {","SamplingFeatureID:  *SamplingFeatureID",TEXT(MATCH(INDEX(RelatedFeatures[First Sampling Feature Code],$A3961),SamplingFeatures[Feature Code],0),"0000"),
", RelationshipTypeCV:  ",CHAR(34),INDEX(RelatedFeatures[Relationship Type],$A3961),CHAR(34),
", RelatedFeatureID: *SamplingFeatureID",TEXT(MATCH(INDEX(RelatedFeatures[Second Sampling Feature Code],$A3961),SamplingFeatures[Feature Code],0),"0000"),
", SpatialOffsetID:  ",IF(INDEX(RelatedFeatures[Offset Number],$A3961)="","",CONCATENATE("*SpatialOffsetID",TEXT(INDEX(RelatedFeatures[Offset Number],$A3961),"0000"))),"}")))</f>
        <v>#REF!</v>
      </c>
      <c r="P3961" t="e">
        <f>IF(INDEX(Methods[Method Type],$A3961)="","",
CONCATENATE("  - &amp;MethodID",TEXT($A3961,"0000"),
" {","MethodTypeCV:  ",CHAR(34),INDEX(Methods[Method Type],$A3961),CHAR(34),
", MethodCode:  ",CHAR(34),INDEX(Methods[Method Code],$A3961),CHAR(34),
", MethodName:  ",CHAR(34),INDEX(Methods[Method Name],$A3961),CHAR(34),
", MethodDescription:  ",CHAR(34),INDEX(Methods[Method Description],$A3961),CHAR(34),
", MethodLink:  ",CHAR(34),INDEX(Methods[Method Link],$A3961),CHAR(34),
", OrganizationID: *OrganizationID",TEXT(MATCH(INDEX(Methods[Organization Name],$A3961),Organizations[Organization Name],0),"0000"),"}"))</f>
        <v>#REF!</v>
      </c>
      <c r="Q3961" t="e">
        <f>IF(INDEX(Variables[Variable Type],$A3961)="","",
CONCATENATE("  - &amp;VariableID",TEXT($A3961,"0000"),
" {","VariableTypeCV:  ",CHAR(34),INDEX(Variables[Variable Type],$A3961),CHAR(34),
", VariableCode:  ",CHAR(34),INDEX(Variables[Variable Code],$A3961),CHAR(34),
", VariableNameCV:  ",CHAR(34),INDEX(Variables[Variable Name],$A3961),CHAR(34),
", VariableDefinition:  ",CHAR(34),INDEX(Variables[Variable Definition],$A3961),CHAR(34),
", SpecciationCV:  ",CHAR(34),INDEX(Variables[Speciation],$A3961),CHAR(34),
", NoDataValue:  ",CHAR(34),INDEX(Variables[No Data Value],$A3961),CHAR(34),"}"))</f>
        <v>#REF!</v>
      </c>
    </row>
    <row r="3962" spans="1:17" x14ac:dyDescent="0.25">
      <c r="A3962">
        <v>3959</v>
      </c>
      <c r="D3962" t="e">
        <f>IF(INDEX(People[First Name],$A3962)="","",
CONCATENATE("  - &amp;PersonID",TEXT($A3962,"0000"),
" {","PersonFirstName:  ",CHAR(34),INDEX(People[First Name],$A3962),CHAR(34),
", PersonMiddleName:  ",CHAR(34),INDEX(People[Middle Name],$A3962),CHAR(34),
", PersonLastName:  ",CHAR(34),INDEX(People[Last Name],$A3962),CHAR(34),"}"))</f>
        <v>#REF!</v>
      </c>
      <c r="E3962" t="e">
        <f>IF(INDEX(Organizations[Organization Type '[CV']],$A3962)="","",
CONCATENATE("  - &amp;OrganizationID",TEXT($A3962,"0000"),
" {","OrganizationTypeCV:  ",CHAR(34),INDEX(Organizations[Organization Type '[CV']],$A3962),CHAR(34),
", OrganizationCode:  ",CHAR(34),INDEX(Organizations[Organization Code],$A3962),CHAR(34),
", OrganizationName:  ",CHAR(34),INDEX(Organizations[Organization Name],$A3962),CHAR(34),
", OrganizationDescription:  ",CHAR(34),INDEX(Organizations[Organization Description],$A3962),CHAR(34),
", OrganizationLink:  ",CHAR(34),INDEX(Organizations[Organization Link],$A3962),CHAR(34),"}"))</f>
        <v>#REF!</v>
      </c>
      <c r="F3962" t="e">
        <f>IF(INDEX(People[First Name],$A3962)="","",
CONCATENATE("  - &amp;AffiliationID",TEXT($A3962,"0000"),
" {PersonID: *PersonID",TEXT($A3962,"0000"),
", OrganizationID: *OrganizationID",TEXT(MATCH(INDEX(People[Organization Name],$A3962),Organizations[Organization Name],0),"0000"),
", IsPrimaryOrganizationContact: , AffiliationStartDate: , AffiliationEndDate: , PrimaryPhone: ",
", PrimaryEmail: ",CHAR(34),INDEX(People[Primary Email],$A3962),CHAR(34),
", PrimaryAddress: ",CHAR(34),INDEX(People[Primary Address],$A3962),CHAR(34),
", PersonLink: }"))</f>
        <v>#REF!</v>
      </c>
      <c r="H3962" t="e">
        <f>IF(COUNTA(CitationInformation)=0,"",IF(INDEX(AuthorList[Author Name],$A3962)="","",
CONCATENATE("  - &amp;AuthorListID",TEXT($A3962,"0000"),
"  {CitationID: *CitationID0001",
", PersonID: *PersonID",TEXT(MATCH(INDEX(AuthorList[Author Name],$A3962),People[Full Name],0),"0000"),
", AuthorOrder: ",INDEX(AuthorList[Author Number],$A3962),"}")))</f>
        <v>#REF!</v>
      </c>
      <c r="K3962" t="e">
        <f>IF(INDEX(SamplingFeatures[Feature Code],$A3962)="","",
CONCATENATE("  - &amp;SamplingFeatureID",TEXT($A3962,"0000"),
" {","SamplingFeatureUUID:  ",CHAR(34),INDEX(SamplingFeatures[Sampling Feature UUID],$A3962),CHAR(34),
", SamplingFeatureTypeCV:  ",CHAR(34),INDEX(SamplingFeatures[Sampling Feature Type],$A3962),CHAR(34),
", SamplingFeatureCode:  ",CHAR(34),INDEX(SamplingFeatures[Feature Code],$A3962),CHAR(34),
", SamplingFeatureName:  ",CHAR(34),INDEX(SamplingFeatures[Feature Name],$A3962),CHAR(34),
", SamplingFeatureDescription:  ",CHAR(34),INDEX(SamplingFeatures[Feature Description],$A3962),CHAR(34),
", SamplingFeatureGeotypeCV:  ",CHAR(34),INDEX(SamplingFeatures[Feature Geo Type],$A3962),CHAR(34),
", FeatureGeometry:  ",CHAR(34),INDEX(SamplingFeatures[Feature Geometry],$A3962),CHAR(34),
", Elevation_m:  ",CHAR(34),INDEX(SamplingFeatures[Elevation_m],$A3962),CHAR(34),
", ElevationDatumCV:  ",CHAR(34),ElevationDatum,CHAR(34),"}"))</f>
        <v>#REF!</v>
      </c>
      <c r="L3962" t="e">
        <f>IF(INDEX(SamplingFeatures[Sampling Feature Type],$A3962)&lt;&gt;"Site","",
CONCATENATE("  - &amp;SiteID",TEXT(SUMPRODUCT(--($L$3:$L3961&lt;&gt;"")),"0000"),
" {","SamplingFeatureID:  *SamplingFeatureID",TEXT($A3962,"0000"),
", SiteTypeCV:  ",CHAR(34),INDEX(Sites[Site Type],$A3962),CHAR(34),
", Latitude:  ",INDEX(Sites[Latitude],$A3962),
", Longitude:  ",INDEX(Sites[Longitude],$A3962),
", SRSName:  ",CHAR(34),LatLonDatum,CHAR(34),"}"))</f>
        <v>#REF!</v>
      </c>
      <c r="M3962" t="e">
        <f>IF(INDEX(SamplingFeatures[Sampling Feature Type],$A3962)&lt;&gt;"Specimen","",
CONCATENATE("  - &amp;SpecimenID",TEXT(SUMPRODUCT(--($M$3:$M3961&lt;&gt;"")),"0000"),
" {","SamplingFeatureID:  *SamplingFeatureID",TEXT($A3962,"0000"),
", SpecimenTypeCV:  ",CHAR(34),INDEX(Specimens[Specimen Type],$A3962),CHAR(34),
", SpecimenMediumCV:  ",INDEX(Specimens[Specimen Medium],$A3962),
", IsFieldSpecimen:  ",CHAR(34),INDEX(Specimens[Is Field Specimen?],$A3962),CHAR(34),"}"))</f>
        <v>#REF!</v>
      </c>
      <c r="N3962" t="e">
        <f>IF(COUNTA(SpatialOffsets[])=0,"", IF(INDEX(SpatialOffsets[Spatial Offset Type],$A3962)="","",
CONCATENATE("  - &amp;SpatialOffsetID",TEXT($A3962,"0000"),
" {","SpatialOffsetTypeCV:  ",CHAR(34),INDEX(SpatialOffsets[Spatial Offset Type],$A3962),CHAR(34),
", Offset1Value:  ",INDEX(SpatialOffsets[Offset 1 Value],$A3962),
", Offset1UnitID:  ",CHAR(34),INDEX(SpatialOffsets[Offset 1 Unit],$A3962),CHAR(34),
", Offset2Value:  ",INDEX(SpatialOffsets[Offset 2 Value],$A3962),
", Offset2UnitID:  ",CHAR(34),INDEX(SpatialOffsets[Offset 2 Unit],$A3962),CHAR(34),
", Offset3Value:  ",INDEX(SpatialOffsets[Offset 3 Value],$A3962),
", Offset3UnitID:  ",CHAR(34),INDEX(SpatialOffsets[Offset 3 Unit],$A3962),CHAR(34),,"}")))</f>
        <v>#REF!</v>
      </c>
      <c r="O3962" t="e">
        <f>IF(COUNTA(RelatedFeatures[])=0,"", IF(INDEX(RelatedFeatures[First Sampling Feature Code],$A3962)="","",
CONCATENATE("  - &amp;RelationID",TEXT($A3962,"0000"),
" {","SamplingFeatureID:  *SamplingFeatureID",TEXT(MATCH(INDEX(RelatedFeatures[First Sampling Feature Code],$A3962),SamplingFeatures[Feature Code],0),"0000"),
", RelationshipTypeCV:  ",CHAR(34),INDEX(RelatedFeatures[Relationship Type],$A3962),CHAR(34),
", RelatedFeatureID: *SamplingFeatureID",TEXT(MATCH(INDEX(RelatedFeatures[Second Sampling Feature Code],$A3962),SamplingFeatures[Feature Code],0),"0000"),
", SpatialOffsetID:  ",IF(INDEX(RelatedFeatures[Offset Number],$A3962)="","",CONCATENATE("*SpatialOffsetID",TEXT(INDEX(RelatedFeatures[Offset Number],$A3962),"0000"))),"}")))</f>
        <v>#REF!</v>
      </c>
      <c r="P3962" t="e">
        <f>IF(INDEX(Methods[Method Type],$A3962)="","",
CONCATENATE("  - &amp;MethodID",TEXT($A3962,"0000"),
" {","MethodTypeCV:  ",CHAR(34),INDEX(Methods[Method Type],$A3962),CHAR(34),
", MethodCode:  ",CHAR(34),INDEX(Methods[Method Code],$A3962),CHAR(34),
", MethodName:  ",CHAR(34),INDEX(Methods[Method Name],$A3962),CHAR(34),
", MethodDescription:  ",CHAR(34),INDEX(Methods[Method Description],$A3962),CHAR(34),
", MethodLink:  ",CHAR(34),INDEX(Methods[Method Link],$A3962),CHAR(34),
", OrganizationID: *OrganizationID",TEXT(MATCH(INDEX(Methods[Organization Name],$A3962),Organizations[Organization Name],0),"0000"),"}"))</f>
        <v>#REF!</v>
      </c>
      <c r="Q3962" t="e">
        <f>IF(INDEX(Variables[Variable Type],$A3962)="","",
CONCATENATE("  - &amp;VariableID",TEXT($A3962,"0000"),
" {","VariableTypeCV:  ",CHAR(34),INDEX(Variables[Variable Type],$A3962),CHAR(34),
", VariableCode:  ",CHAR(34),INDEX(Variables[Variable Code],$A3962),CHAR(34),
", VariableNameCV:  ",CHAR(34),INDEX(Variables[Variable Name],$A3962),CHAR(34),
", VariableDefinition:  ",CHAR(34),INDEX(Variables[Variable Definition],$A3962),CHAR(34),
", SpecciationCV:  ",CHAR(34),INDEX(Variables[Speciation],$A3962),CHAR(34),
", NoDataValue:  ",CHAR(34),INDEX(Variables[No Data Value],$A3962),CHAR(34),"}"))</f>
        <v>#REF!</v>
      </c>
    </row>
    <row r="3963" spans="1:17" x14ac:dyDescent="0.25">
      <c r="A3963">
        <v>3960</v>
      </c>
      <c r="D3963" t="e">
        <f>IF(INDEX(People[First Name],$A3963)="","",
CONCATENATE("  - &amp;PersonID",TEXT($A3963,"0000"),
" {","PersonFirstName:  ",CHAR(34),INDEX(People[First Name],$A3963),CHAR(34),
", PersonMiddleName:  ",CHAR(34),INDEX(People[Middle Name],$A3963),CHAR(34),
", PersonLastName:  ",CHAR(34),INDEX(People[Last Name],$A3963),CHAR(34),"}"))</f>
        <v>#REF!</v>
      </c>
      <c r="E3963" t="e">
        <f>IF(INDEX(Organizations[Organization Type '[CV']],$A3963)="","",
CONCATENATE("  - &amp;OrganizationID",TEXT($A3963,"0000"),
" {","OrganizationTypeCV:  ",CHAR(34),INDEX(Organizations[Organization Type '[CV']],$A3963),CHAR(34),
", OrganizationCode:  ",CHAR(34),INDEX(Organizations[Organization Code],$A3963),CHAR(34),
", OrganizationName:  ",CHAR(34),INDEX(Organizations[Organization Name],$A3963),CHAR(34),
", OrganizationDescription:  ",CHAR(34),INDEX(Organizations[Organization Description],$A3963),CHAR(34),
", OrganizationLink:  ",CHAR(34),INDEX(Organizations[Organization Link],$A3963),CHAR(34),"}"))</f>
        <v>#REF!</v>
      </c>
      <c r="F3963" t="e">
        <f>IF(INDEX(People[First Name],$A3963)="","",
CONCATENATE("  - &amp;AffiliationID",TEXT($A3963,"0000"),
" {PersonID: *PersonID",TEXT($A3963,"0000"),
", OrganizationID: *OrganizationID",TEXT(MATCH(INDEX(People[Organization Name],$A3963),Organizations[Organization Name],0),"0000"),
", IsPrimaryOrganizationContact: , AffiliationStartDate: , AffiliationEndDate: , PrimaryPhone: ",
", PrimaryEmail: ",CHAR(34),INDEX(People[Primary Email],$A3963),CHAR(34),
", PrimaryAddress: ",CHAR(34),INDEX(People[Primary Address],$A3963),CHAR(34),
", PersonLink: }"))</f>
        <v>#REF!</v>
      </c>
      <c r="H3963" t="e">
        <f>IF(COUNTA(CitationInformation)=0,"",IF(INDEX(AuthorList[Author Name],$A3963)="","",
CONCATENATE("  - &amp;AuthorListID",TEXT($A3963,"0000"),
"  {CitationID: *CitationID0001",
", PersonID: *PersonID",TEXT(MATCH(INDEX(AuthorList[Author Name],$A3963),People[Full Name],0),"0000"),
", AuthorOrder: ",INDEX(AuthorList[Author Number],$A3963),"}")))</f>
        <v>#REF!</v>
      </c>
      <c r="K3963" t="e">
        <f>IF(INDEX(SamplingFeatures[Feature Code],$A3963)="","",
CONCATENATE("  - &amp;SamplingFeatureID",TEXT($A3963,"0000"),
" {","SamplingFeatureUUID:  ",CHAR(34),INDEX(SamplingFeatures[Sampling Feature UUID],$A3963),CHAR(34),
", SamplingFeatureTypeCV:  ",CHAR(34),INDEX(SamplingFeatures[Sampling Feature Type],$A3963),CHAR(34),
", SamplingFeatureCode:  ",CHAR(34),INDEX(SamplingFeatures[Feature Code],$A3963),CHAR(34),
", SamplingFeatureName:  ",CHAR(34),INDEX(SamplingFeatures[Feature Name],$A3963),CHAR(34),
", SamplingFeatureDescription:  ",CHAR(34),INDEX(SamplingFeatures[Feature Description],$A3963),CHAR(34),
", SamplingFeatureGeotypeCV:  ",CHAR(34),INDEX(SamplingFeatures[Feature Geo Type],$A3963),CHAR(34),
", FeatureGeometry:  ",CHAR(34),INDEX(SamplingFeatures[Feature Geometry],$A3963),CHAR(34),
", Elevation_m:  ",CHAR(34),INDEX(SamplingFeatures[Elevation_m],$A3963),CHAR(34),
", ElevationDatumCV:  ",CHAR(34),ElevationDatum,CHAR(34),"}"))</f>
        <v>#REF!</v>
      </c>
      <c r="L3963" t="e">
        <f>IF(INDEX(SamplingFeatures[Sampling Feature Type],$A3963)&lt;&gt;"Site","",
CONCATENATE("  - &amp;SiteID",TEXT(SUMPRODUCT(--($L$3:$L3962&lt;&gt;"")),"0000"),
" {","SamplingFeatureID:  *SamplingFeatureID",TEXT($A3963,"0000"),
", SiteTypeCV:  ",CHAR(34),INDEX(Sites[Site Type],$A3963),CHAR(34),
", Latitude:  ",INDEX(Sites[Latitude],$A3963),
", Longitude:  ",INDEX(Sites[Longitude],$A3963),
", SRSName:  ",CHAR(34),LatLonDatum,CHAR(34),"}"))</f>
        <v>#REF!</v>
      </c>
      <c r="M3963" t="e">
        <f>IF(INDEX(SamplingFeatures[Sampling Feature Type],$A3963)&lt;&gt;"Specimen","",
CONCATENATE("  - &amp;SpecimenID",TEXT(SUMPRODUCT(--($M$3:$M3962&lt;&gt;"")),"0000"),
" {","SamplingFeatureID:  *SamplingFeatureID",TEXT($A3963,"0000"),
", SpecimenTypeCV:  ",CHAR(34),INDEX(Specimens[Specimen Type],$A3963),CHAR(34),
", SpecimenMediumCV:  ",INDEX(Specimens[Specimen Medium],$A3963),
", IsFieldSpecimen:  ",CHAR(34),INDEX(Specimens[Is Field Specimen?],$A3963),CHAR(34),"}"))</f>
        <v>#REF!</v>
      </c>
      <c r="N3963" t="e">
        <f>IF(COUNTA(SpatialOffsets[])=0,"", IF(INDEX(SpatialOffsets[Spatial Offset Type],$A3963)="","",
CONCATENATE("  - &amp;SpatialOffsetID",TEXT($A3963,"0000"),
" {","SpatialOffsetTypeCV:  ",CHAR(34),INDEX(SpatialOffsets[Spatial Offset Type],$A3963),CHAR(34),
", Offset1Value:  ",INDEX(SpatialOffsets[Offset 1 Value],$A3963),
", Offset1UnitID:  ",CHAR(34),INDEX(SpatialOffsets[Offset 1 Unit],$A3963),CHAR(34),
", Offset2Value:  ",INDEX(SpatialOffsets[Offset 2 Value],$A3963),
", Offset2UnitID:  ",CHAR(34),INDEX(SpatialOffsets[Offset 2 Unit],$A3963),CHAR(34),
", Offset3Value:  ",INDEX(SpatialOffsets[Offset 3 Value],$A3963),
", Offset3UnitID:  ",CHAR(34),INDEX(SpatialOffsets[Offset 3 Unit],$A3963),CHAR(34),,"}")))</f>
        <v>#REF!</v>
      </c>
      <c r="O3963" t="e">
        <f>IF(COUNTA(RelatedFeatures[])=0,"", IF(INDEX(RelatedFeatures[First Sampling Feature Code],$A3963)="","",
CONCATENATE("  - &amp;RelationID",TEXT($A3963,"0000"),
" {","SamplingFeatureID:  *SamplingFeatureID",TEXT(MATCH(INDEX(RelatedFeatures[First Sampling Feature Code],$A3963),SamplingFeatures[Feature Code],0),"0000"),
", RelationshipTypeCV:  ",CHAR(34),INDEX(RelatedFeatures[Relationship Type],$A3963),CHAR(34),
", RelatedFeatureID: *SamplingFeatureID",TEXT(MATCH(INDEX(RelatedFeatures[Second Sampling Feature Code],$A3963),SamplingFeatures[Feature Code],0),"0000"),
", SpatialOffsetID:  ",IF(INDEX(RelatedFeatures[Offset Number],$A3963)="","",CONCATENATE("*SpatialOffsetID",TEXT(INDEX(RelatedFeatures[Offset Number],$A3963),"0000"))),"}")))</f>
        <v>#REF!</v>
      </c>
      <c r="P3963" t="e">
        <f>IF(INDEX(Methods[Method Type],$A3963)="","",
CONCATENATE("  - &amp;MethodID",TEXT($A3963,"0000"),
" {","MethodTypeCV:  ",CHAR(34),INDEX(Methods[Method Type],$A3963),CHAR(34),
", MethodCode:  ",CHAR(34),INDEX(Methods[Method Code],$A3963),CHAR(34),
", MethodName:  ",CHAR(34),INDEX(Methods[Method Name],$A3963),CHAR(34),
", MethodDescription:  ",CHAR(34),INDEX(Methods[Method Description],$A3963),CHAR(34),
", MethodLink:  ",CHAR(34),INDEX(Methods[Method Link],$A3963),CHAR(34),
", OrganizationID: *OrganizationID",TEXT(MATCH(INDEX(Methods[Organization Name],$A3963),Organizations[Organization Name],0),"0000"),"}"))</f>
        <v>#REF!</v>
      </c>
      <c r="Q3963" t="e">
        <f>IF(INDEX(Variables[Variable Type],$A3963)="","",
CONCATENATE("  - &amp;VariableID",TEXT($A3963,"0000"),
" {","VariableTypeCV:  ",CHAR(34),INDEX(Variables[Variable Type],$A3963),CHAR(34),
", VariableCode:  ",CHAR(34),INDEX(Variables[Variable Code],$A3963),CHAR(34),
", VariableNameCV:  ",CHAR(34),INDEX(Variables[Variable Name],$A3963),CHAR(34),
", VariableDefinition:  ",CHAR(34),INDEX(Variables[Variable Definition],$A3963),CHAR(34),
", SpecciationCV:  ",CHAR(34),INDEX(Variables[Speciation],$A3963),CHAR(34),
", NoDataValue:  ",CHAR(34),INDEX(Variables[No Data Value],$A3963),CHAR(34),"}"))</f>
        <v>#REF!</v>
      </c>
    </row>
    <row r="3964" spans="1:17" x14ac:dyDescent="0.25">
      <c r="A3964">
        <v>3961</v>
      </c>
      <c r="D3964" t="e">
        <f>IF(INDEX(People[First Name],$A3964)="","",
CONCATENATE("  - &amp;PersonID",TEXT($A3964,"0000"),
" {","PersonFirstName:  ",CHAR(34),INDEX(People[First Name],$A3964),CHAR(34),
", PersonMiddleName:  ",CHAR(34),INDEX(People[Middle Name],$A3964),CHAR(34),
", PersonLastName:  ",CHAR(34),INDEX(People[Last Name],$A3964),CHAR(34),"}"))</f>
        <v>#REF!</v>
      </c>
      <c r="E3964" t="e">
        <f>IF(INDEX(Organizations[Organization Type '[CV']],$A3964)="","",
CONCATENATE("  - &amp;OrganizationID",TEXT($A3964,"0000"),
" {","OrganizationTypeCV:  ",CHAR(34),INDEX(Organizations[Organization Type '[CV']],$A3964),CHAR(34),
", OrganizationCode:  ",CHAR(34),INDEX(Organizations[Organization Code],$A3964),CHAR(34),
", OrganizationName:  ",CHAR(34),INDEX(Organizations[Organization Name],$A3964),CHAR(34),
", OrganizationDescription:  ",CHAR(34),INDEX(Organizations[Organization Description],$A3964),CHAR(34),
", OrganizationLink:  ",CHAR(34),INDEX(Organizations[Organization Link],$A3964),CHAR(34),"}"))</f>
        <v>#REF!</v>
      </c>
      <c r="F3964" t="e">
        <f>IF(INDEX(People[First Name],$A3964)="","",
CONCATENATE("  - &amp;AffiliationID",TEXT($A3964,"0000"),
" {PersonID: *PersonID",TEXT($A3964,"0000"),
", OrganizationID: *OrganizationID",TEXT(MATCH(INDEX(People[Organization Name],$A3964),Organizations[Organization Name],0),"0000"),
", IsPrimaryOrganizationContact: , AffiliationStartDate: , AffiliationEndDate: , PrimaryPhone: ",
", PrimaryEmail: ",CHAR(34),INDEX(People[Primary Email],$A3964),CHAR(34),
", PrimaryAddress: ",CHAR(34),INDEX(People[Primary Address],$A3964),CHAR(34),
", PersonLink: }"))</f>
        <v>#REF!</v>
      </c>
      <c r="H3964" t="e">
        <f>IF(COUNTA(CitationInformation)=0,"",IF(INDEX(AuthorList[Author Name],$A3964)="","",
CONCATENATE("  - &amp;AuthorListID",TEXT($A3964,"0000"),
"  {CitationID: *CitationID0001",
", PersonID: *PersonID",TEXT(MATCH(INDEX(AuthorList[Author Name],$A3964),People[Full Name],0),"0000"),
", AuthorOrder: ",INDEX(AuthorList[Author Number],$A3964),"}")))</f>
        <v>#REF!</v>
      </c>
      <c r="K3964" t="e">
        <f>IF(INDEX(SamplingFeatures[Feature Code],$A3964)="","",
CONCATENATE("  - &amp;SamplingFeatureID",TEXT($A3964,"0000"),
" {","SamplingFeatureUUID:  ",CHAR(34),INDEX(SamplingFeatures[Sampling Feature UUID],$A3964),CHAR(34),
", SamplingFeatureTypeCV:  ",CHAR(34),INDEX(SamplingFeatures[Sampling Feature Type],$A3964),CHAR(34),
", SamplingFeatureCode:  ",CHAR(34),INDEX(SamplingFeatures[Feature Code],$A3964),CHAR(34),
", SamplingFeatureName:  ",CHAR(34),INDEX(SamplingFeatures[Feature Name],$A3964),CHAR(34),
", SamplingFeatureDescription:  ",CHAR(34),INDEX(SamplingFeatures[Feature Description],$A3964),CHAR(34),
", SamplingFeatureGeotypeCV:  ",CHAR(34),INDEX(SamplingFeatures[Feature Geo Type],$A3964),CHAR(34),
", FeatureGeometry:  ",CHAR(34),INDEX(SamplingFeatures[Feature Geometry],$A3964),CHAR(34),
", Elevation_m:  ",CHAR(34),INDEX(SamplingFeatures[Elevation_m],$A3964),CHAR(34),
", ElevationDatumCV:  ",CHAR(34),ElevationDatum,CHAR(34),"}"))</f>
        <v>#REF!</v>
      </c>
      <c r="L3964" t="e">
        <f>IF(INDEX(SamplingFeatures[Sampling Feature Type],$A3964)&lt;&gt;"Site","",
CONCATENATE("  - &amp;SiteID",TEXT(SUMPRODUCT(--($L$3:$L3963&lt;&gt;"")),"0000"),
" {","SamplingFeatureID:  *SamplingFeatureID",TEXT($A3964,"0000"),
", SiteTypeCV:  ",CHAR(34),INDEX(Sites[Site Type],$A3964),CHAR(34),
", Latitude:  ",INDEX(Sites[Latitude],$A3964),
", Longitude:  ",INDEX(Sites[Longitude],$A3964),
", SRSName:  ",CHAR(34),LatLonDatum,CHAR(34),"}"))</f>
        <v>#REF!</v>
      </c>
      <c r="M3964" t="e">
        <f>IF(INDEX(SamplingFeatures[Sampling Feature Type],$A3964)&lt;&gt;"Specimen","",
CONCATENATE("  - &amp;SpecimenID",TEXT(SUMPRODUCT(--($M$3:$M3963&lt;&gt;"")),"0000"),
" {","SamplingFeatureID:  *SamplingFeatureID",TEXT($A3964,"0000"),
", SpecimenTypeCV:  ",CHAR(34),INDEX(Specimens[Specimen Type],$A3964),CHAR(34),
", SpecimenMediumCV:  ",INDEX(Specimens[Specimen Medium],$A3964),
", IsFieldSpecimen:  ",CHAR(34),INDEX(Specimens[Is Field Specimen?],$A3964),CHAR(34),"}"))</f>
        <v>#REF!</v>
      </c>
      <c r="N3964" t="e">
        <f>IF(COUNTA(SpatialOffsets[])=0,"", IF(INDEX(SpatialOffsets[Spatial Offset Type],$A3964)="","",
CONCATENATE("  - &amp;SpatialOffsetID",TEXT($A3964,"0000"),
" {","SpatialOffsetTypeCV:  ",CHAR(34),INDEX(SpatialOffsets[Spatial Offset Type],$A3964),CHAR(34),
", Offset1Value:  ",INDEX(SpatialOffsets[Offset 1 Value],$A3964),
", Offset1UnitID:  ",CHAR(34),INDEX(SpatialOffsets[Offset 1 Unit],$A3964),CHAR(34),
", Offset2Value:  ",INDEX(SpatialOffsets[Offset 2 Value],$A3964),
", Offset2UnitID:  ",CHAR(34),INDEX(SpatialOffsets[Offset 2 Unit],$A3964),CHAR(34),
", Offset3Value:  ",INDEX(SpatialOffsets[Offset 3 Value],$A3964),
", Offset3UnitID:  ",CHAR(34),INDEX(SpatialOffsets[Offset 3 Unit],$A3964),CHAR(34),,"}")))</f>
        <v>#REF!</v>
      </c>
      <c r="O3964" t="e">
        <f>IF(COUNTA(RelatedFeatures[])=0,"", IF(INDEX(RelatedFeatures[First Sampling Feature Code],$A3964)="","",
CONCATENATE("  - &amp;RelationID",TEXT($A3964,"0000"),
" {","SamplingFeatureID:  *SamplingFeatureID",TEXT(MATCH(INDEX(RelatedFeatures[First Sampling Feature Code],$A3964),SamplingFeatures[Feature Code],0),"0000"),
", RelationshipTypeCV:  ",CHAR(34),INDEX(RelatedFeatures[Relationship Type],$A3964),CHAR(34),
", RelatedFeatureID: *SamplingFeatureID",TEXT(MATCH(INDEX(RelatedFeatures[Second Sampling Feature Code],$A3964),SamplingFeatures[Feature Code],0),"0000"),
", SpatialOffsetID:  ",IF(INDEX(RelatedFeatures[Offset Number],$A3964)="","",CONCATENATE("*SpatialOffsetID",TEXT(INDEX(RelatedFeatures[Offset Number],$A3964),"0000"))),"}")))</f>
        <v>#REF!</v>
      </c>
      <c r="P3964" t="e">
        <f>IF(INDEX(Methods[Method Type],$A3964)="","",
CONCATENATE("  - &amp;MethodID",TEXT($A3964,"0000"),
" {","MethodTypeCV:  ",CHAR(34),INDEX(Methods[Method Type],$A3964),CHAR(34),
", MethodCode:  ",CHAR(34),INDEX(Methods[Method Code],$A3964),CHAR(34),
", MethodName:  ",CHAR(34),INDEX(Methods[Method Name],$A3964),CHAR(34),
", MethodDescription:  ",CHAR(34),INDEX(Methods[Method Description],$A3964),CHAR(34),
", MethodLink:  ",CHAR(34),INDEX(Methods[Method Link],$A3964),CHAR(34),
", OrganizationID: *OrganizationID",TEXT(MATCH(INDEX(Methods[Organization Name],$A3964),Organizations[Organization Name],0),"0000"),"}"))</f>
        <v>#REF!</v>
      </c>
      <c r="Q3964" t="e">
        <f>IF(INDEX(Variables[Variable Type],$A3964)="","",
CONCATENATE("  - &amp;VariableID",TEXT($A3964,"0000"),
" {","VariableTypeCV:  ",CHAR(34),INDEX(Variables[Variable Type],$A3964),CHAR(34),
", VariableCode:  ",CHAR(34),INDEX(Variables[Variable Code],$A3964),CHAR(34),
", VariableNameCV:  ",CHAR(34),INDEX(Variables[Variable Name],$A3964),CHAR(34),
", VariableDefinition:  ",CHAR(34),INDEX(Variables[Variable Definition],$A3964),CHAR(34),
", SpecciationCV:  ",CHAR(34),INDEX(Variables[Speciation],$A3964),CHAR(34),
", NoDataValue:  ",CHAR(34),INDEX(Variables[No Data Value],$A3964),CHAR(34),"}"))</f>
        <v>#REF!</v>
      </c>
    </row>
    <row r="3965" spans="1:17" x14ac:dyDescent="0.25">
      <c r="A3965">
        <v>3962</v>
      </c>
      <c r="D3965" t="e">
        <f>IF(INDEX(People[First Name],$A3965)="","",
CONCATENATE("  - &amp;PersonID",TEXT($A3965,"0000"),
" {","PersonFirstName:  ",CHAR(34),INDEX(People[First Name],$A3965),CHAR(34),
", PersonMiddleName:  ",CHAR(34),INDEX(People[Middle Name],$A3965),CHAR(34),
", PersonLastName:  ",CHAR(34),INDEX(People[Last Name],$A3965),CHAR(34),"}"))</f>
        <v>#REF!</v>
      </c>
      <c r="E3965" t="e">
        <f>IF(INDEX(Organizations[Organization Type '[CV']],$A3965)="","",
CONCATENATE("  - &amp;OrganizationID",TEXT($A3965,"0000"),
" {","OrganizationTypeCV:  ",CHAR(34),INDEX(Organizations[Organization Type '[CV']],$A3965),CHAR(34),
", OrganizationCode:  ",CHAR(34),INDEX(Organizations[Organization Code],$A3965),CHAR(34),
", OrganizationName:  ",CHAR(34),INDEX(Organizations[Organization Name],$A3965),CHAR(34),
", OrganizationDescription:  ",CHAR(34),INDEX(Organizations[Organization Description],$A3965),CHAR(34),
", OrganizationLink:  ",CHAR(34),INDEX(Organizations[Organization Link],$A3965),CHAR(34),"}"))</f>
        <v>#REF!</v>
      </c>
      <c r="F3965" t="e">
        <f>IF(INDEX(People[First Name],$A3965)="","",
CONCATENATE("  - &amp;AffiliationID",TEXT($A3965,"0000"),
" {PersonID: *PersonID",TEXT($A3965,"0000"),
", OrganizationID: *OrganizationID",TEXT(MATCH(INDEX(People[Organization Name],$A3965),Organizations[Organization Name],0),"0000"),
", IsPrimaryOrganizationContact: , AffiliationStartDate: , AffiliationEndDate: , PrimaryPhone: ",
", PrimaryEmail: ",CHAR(34),INDEX(People[Primary Email],$A3965),CHAR(34),
", PrimaryAddress: ",CHAR(34),INDEX(People[Primary Address],$A3965),CHAR(34),
", PersonLink: }"))</f>
        <v>#REF!</v>
      </c>
      <c r="H3965" t="e">
        <f>IF(COUNTA(CitationInformation)=0,"",IF(INDEX(AuthorList[Author Name],$A3965)="","",
CONCATENATE("  - &amp;AuthorListID",TEXT($A3965,"0000"),
"  {CitationID: *CitationID0001",
", PersonID: *PersonID",TEXT(MATCH(INDEX(AuthorList[Author Name],$A3965),People[Full Name],0),"0000"),
", AuthorOrder: ",INDEX(AuthorList[Author Number],$A3965),"}")))</f>
        <v>#REF!</v>
      </c>
      <c r="K3965" t="e">
        <f>IF(INDEX(SamplingFeatures[Feature Code],$A3965)="","",
CONCATENATE("  - &amp;SamplingFeatureID",TEXT($A3965,"0000"),
" {","SamplingFeatureUUID:  ",CHAR(34),INDEX(SamplingFeatures[Sampling Feature UUID],$A3965),CHAR(34),
", SamplingFeatureTypeCV:  ",CHAR(34),INDEX(SamplingFeatures[Sampling Feature Type],$A3965),CHAR(34),
", SamplingFeatureCode:  ",CHAR(34),INDEX(SamplingFeatures[Feature Code],$A3965),CHAR(34),
", SamplingFeatureName:  ",CHAR(34),INDEX(SamplingFeatures[Feature Name],$A3965),CHAR(34),
", SamplingFeatureDescription:  ",CHAR(34),INDEX(SamplingFeatures[Feature Description],$A3965),CHAR(34),
", SamplingFeatureGeotypeCV:  ",CHAR(34),INDEX(SamplingFeatures[Feature Geo Type],$A3965),CHAR(34),
", FeatureGeometry:  ",CHAR(34),INDEX(SamplingFeatures[Feature Geometry],$A3965),CHAR(34),
", Elevation_m:  ",CHAR(34),INDEX(SamplingFeatures[Elevation_m],$A3965),CHAR(34),
", ElevationDatumCV:  ",CHAR(34),ElevationDatum,CHAR(34),"}"))</f>
        <v>#REF!</v>
      </c>
      <c r="L3965" t="e">
        <f>IF(INDEX(SamplingFeatures[Sampling Feature Type],$A3965)&lt;&gt;"Site","",
CONCATENATE("  - &amp;SiteID",TEXT(SUMPRODUCT(--($L$3:$L3964&lt;&gt;"")),"0000"),
" {","SamplingFeatureID:  *SamplingFeatureID",TEXT($A3965,"0000"),
", SiteTypeCV:  ",CHAR(34),INDEX(Sites[Site Type],$A3965),CHAR(34),
", Latitude:  ",INDEX(Sites[Latitude],$A3965),
", Longitude:  ",INDEX(Sites[Longitude],$A3965),
", SRSName:  ",CHAR(34),LatLonDatum,CHAR(34),"}"))</f>
        <v>#REF!</v>
      </c>
      <c r="M3965" t="e">
        <f>IF(INDEX(SamplingFeatures[Sampling Feature Type],$A3965)&lt;&gt;"Specimen","",
CONCATENATE("  - &amp;SpecimenID",TEXT(SUMPRODUCT(--($M$3:$M3964&lt;&gt;"")),"0000"),
" {","SamplingFeatureID:  *SamplingFeatureID",TEXT($A3965,"0000"),
", SpecimenTypeCV:  ",CHAR(34),INDEX(Specimens[Specimen Type],$A3965),CHAR(34),
", SpecimenMediumCV:  ",INDEX(Specimens[Specimen Medium],$A3965),
", IsFieldSpecimen:  ",CHAR(34),INDEX(Specimens[Is Field Specimen?],$A3965),CHAR(34),"}"))</f>
        <v>#REF!</v>
      </c>
      <c r="N3965" t="e">
        <f>IF(COUNTA(SpatialOffsets[])=0,"", IF(INDEX(SpatialOffsets[Spatial Offset Type],$A3965)="","",
CONCATENATE("  - &amp;SpatialOffsetID",TEXT($A3965,"0000"),
" {","SpatialOffsetTypeCV:  ",CHAR(34),INDEX(SpatialOffsets[Spatial Offset Type],$A3965),CHAR(34),
", Offset1Value:  ",INDEX(SpatialOffsets[Offset 1 Value],$A3965),
", Offset1UnitID:  ",CHAR(34),INDEX(SpatialOffsets[Offset 1 Unit],$A3965),CHAR(34),
", Offset2Value:  ",INDEX(SpatialOffsets[Offset 2 Value],$A3965),
", Offset2UnitID:  ",CHAR(34),INDEX(SpatialOffsets[Offset 2 Unit],$A3965),CHAR(34),
", Offset3Value:  ",INDEX(SpatialOffsets[Offset 3 Value],$A3965),
", Offset3UnitID:  ",CHAR(34),INDEX(SpatialOffsets[Offset 3 Unit],$A3965),CHAR(34),,"}")))</f>
        <v>#REF!</v>
      </c>
      <c r="O3965" t="e">
        <f>IF(COUNTA(RelatedFeatures[])=0,"", IF(INDEX(RelatedFeatures[First Sampling Feature Code],$A3965)="","",
CONCATENATE("  - &amp;RelationID",TEXT($A3965,"0000"),
" {","SamplingFeatureID:  *SamplingFeatureID",TEXT(MATCH(INDEX(RelatedFeatures[First Sampling Feature Code],$A3965),SamplingFeatures[Feature Code],0),"0000"),
", RelationshipTypeCV:  ",CHAR(34),INDEX(RelatedFeatures[Relationship Type],$A3965),CHAR(34),
", RelatedFeatureID: *SamplingFeatureID",TEXT(MATCH(INDEX(RelatedFeatures[Second Sampling Feature Code],$A3965),SamplingFeatures[Feature Code],0),"0000"),
", SpatialOffsetID:  ",IF(INDEX(RelatedFeatures[Offset Number],$A3965)="","",CONCATENATE("*SpatialOffsetID",TEXT(INDEX(RelatedFeatures[Offset Number],$A3965),"0000"))),"}")))</f>
        <v>#REF!</v>
      </c>
      <c r="P3965" t="e">
        <f>IF(INDEX(Methods[Method Type],$A3965)="","",
CONCATENATE("  - &amp;MethodID",TEXT($A3965,"0000"),
" {","MethodTypeCV:  ",CHAR(34),INDEX(Methods[Method Type],$A3965),CHAR(34),
", MethodCode:  ",CHAR(34),INDEX(Methods[Method Code],$A3965),CHAR(34),
", MethodName:  ",CHAR(34),INDEX(Methods[Method Name],$A3965),CHAR(34),
", MethodDescription:  ",CHAR(34),INDEX(Methods[Method Description],$A3965),CHAR(34),
", MethodLink:  ",CHAR(34),INDEX(Methods[Method Link],$A3965),CHAR(34),
", OrganizationID: *OrganizationID",TEXT(MATCH(INDEX(Methods[Organization Name],$A3965),Organizations[Organization Name],0),"0000"),"}"))</f>
        <v>#REF!</v>
      </c>
      <c r="Q3965" t="e">
        <f>IF(INDEX(Variables[Variable Type],$A3965)="","",
CONCATENATE("  - &amp;VariableID",TEXT($A3965,"0000"),
" {","VariableTypeCV:  ",CHAR(34),INDEX(Variables[Variable Type],$A3965),CHAR(34),
", VariableCode:  ",CHAR(34),INDEX(Variables[Variable Code],$A3965),CHAR(34),
", VariableNameCV:  ",CHAR(34),INDEX(Variables[Variable Name],$A3965),CHAR(34),
", VariableDefinition:  ",CHAR(34),INDEX(Variables[Variable Definition],$A3965),CHAR(34),
", SpecciationCV:  ",CHAR(34),INDEX(Variables[Speciation],$A3965),CHAR(34),
", NoDataValue:  ",CHAR(34),INDEX(Variables[No Data Value],$A3965),CHAR(34),"}"))</f>
        <v>#REF!</v>
      </c>
    </row>
    <row r="3966" spans="1:17" x14ac:dyDescent="0.25">
      <c r="A3966">
        <v>3963</v>
      </c>
      <c r="D3966" t="e">
        <f>IF(INDEX(People[First Name],$A3966)="","",
CONCATENATE("  - &amp;PersonID",TEXT($A3966,"0000"),
" {","PersonFirstName:  ",CHAR(34),INDEX(People[First Name],$A3966),CHAR(34),
", PersonMiddleName:  ",CHAR(34),INDEX(People[Middle Name],$A3966),CHAR(34),
", PersonLastName:  ",CHAR(34),INDEX(People[Last Name],$A3966),CHAR(34),"}"))</f>
        <v>#REF!</v>
      </c>
      <c r="E3966" t="e">
        <f>IF(INDEX(Organizations[Organization Type '[CV']],$A3966)="","",
CONCATENATE("  - &amp;OrganizationID",TEXT($A3966,"0000"),
" {","OrganizationTypeCV:  ",CHAR(34),INDEX(Organizations[Organization Type '[CV']],$A3966),CHAR(34),
", OrganizationCode:  ",CHAR(34),INDEX(Organizations[Organization Code],$A3966),CHAR(34),
", OrganizationName:  ",CHAR(34),INDEX(Organizations[Organization Name],$A3966),CHAR(34),
", OrganizationDescription:  ",CHAR(34),INDEX(Organizations[Organization Description],$A3966),CHAR(34),
", OrganizationLink:  ",CHAR(34),INDEX(Organizations[Organization Link],$A3966),CHAR(34),"}"))</f>
        <v>#REF!</v>
      </c>
      <c r="F3966" t="e">
        <f>IF(INDEX(People[First Name],$A3966)="","",
CONCATENATE("  - &amp;AffiliationID",TEXT($A3966,"0000"),
" {PersonID: *PersonID",TEXT($A3966,"0000"),
", OrganizationID: *OrganizationID",TEXT(MATCH(INDEX(People[Organization Name],$A3966),Organizations[Organization Name],0),"0000"),
", IsPrimaryOrganizationContact: , AffiliationStartDate: , AffiliationEndDate: , PrimaryPhone: ",
", PrimaryEmail: ",CHAR(34),INDEX(People[Primary Email],$A3966),CHAR(34),
", PrimaryAddress: ",CHAR(34),INDEX(People[Primary Address],$A3966),CHAR(34),
", PersonLink: }"))</f>
        <v>#REF!</v>
      </c>
      <c r="H3966" t="e">
        <f>IF(COUNTA(CitationInformation)=0,"",IF(INDEX(AuthorList[Author Name],$A3966)="","",
CONCATENATE("  - &amp;AuthorListID",TEXT($A3966,"0000"),
"  {CitationID: *CitationID0001",
", PersonID: *PersonID",TEXT(MATCH(INDEX(AuthorList[Author Name],$A3966),People[Full Name],0),"0000"),
", AuthorOrder: ",INDEX(AuthorList[Author Number],$A3966),"}")))</f>
        <v>#REF!</v>
      </c>
      <c r="K3966" t="e">
        <f>IF(INDEX(SamplingFeatures[Feature Code],$A3966)="","",
CONCATENATE("  - &amp;SamplingFeatureID",TEXT($A3966,"0000"),
" {","SamplingFeatureUUID:  ",CHAR(34),INDEX(SamplingFeatures[Sampling Feature UUID],$A3966),CHAR(34),
", SamplingFeatureTypeCV:  ",CHAR(34),INDEX(SamplingFeatures[Sampling Feature Type],$A3966),CHAR(34),
", SamplingFeatureCode:  ",CHAR(34),INDEX(SamplingFeatures[Feature Code],$A3966),CHAR(34),
", SamplingFeatureName:  ",CHAR(34),INDEX(SamplingFeatures[Feature Name],$A3966),CHAR(34),
", SamplingFeatureDescription:  ",CHAR(34),INDEX(SamplingFeatures[Feature Description],$A3966),CHAR(34),
", SamplingFeatureGeotypeCV:  ",CHAR(34),INDEX(SamplingFeatures[Feature Geo Type],$A3966),CHAR(34),
", FeatureGeometry:  ",CHAR(34),INDEX(SamplingFeatures[Feature Geometry],$A3966),CHAR(34),
", Elevation_m:  ",CHAR(34),INDEX(SamplingFeatures[Elevation_m],$A3966),CHAR(34),
", ElevationDatumCV:  ",CHAR(34),ElevationDatum,CHAR(34),"}"))</f>
        <v>#REF!</v>
      </c>
      <c r="L3966" t="e">
        <f>IF(INDEX(SamplingFeatures[Sampling Feature Type],$A3966)&lt;&gt;"Site","",
CONCATENATE("  - &amp;SiteID",TEXT(SUMPRODUCT(--($L$3:$L3965&lt;&gt;"")),"0000"),
" {","SamplingFeatureID:  *SamplingFeatureID",TEXT($A3966,"0000"),
", SiteTypeCV:  ",CHAR(34),INDEX(Sites[Site Type],$A3966),CHAR(34),
", Latitude:  ",INDEX(Sites[Latitude],$A3966),
", Longitude:  ",INDEX(Sites[Longitude],$A3966),
", SRSName:  ",CHAR(34),LatLonDatum,CHAR(34),"}"))</f>
        <v>#REF!</v>
      </c>
      <c r="M3966" t="e">
        <f>IF(INDEX(SamplingFeatures[Sampling Feature Type],$A3966)&lt;&gt;"Specimen","",
CONCATENATE("  - &amp;SpecimenID",TEXT(SUMPRODUCT(--($M$3:$M3965&lt;&gt;"")),"0000"),
" {","SamplingFeatureID:  *SamplingFeatureID",TEXT($A3966,"0000"),
", SpecimenTypeCV:  ",CHAR(34),INDEX(Specimens[Specimen Type],$A3966),CHAR(34),
", SpecimenMediumCV:  ",INDEX(Specimens[Specimen Medium],$A3966),
", IsFieldSpecimen:  ",CHAR(34),INDEX(Specimens[Is Field Specimen?],$A3966),CHAR(34),"}"))</f>
        <v>#REF!</v>
      </c>
      <c r="N3966" t="e">
        <f>IF(COUNTA(SpatialOffsets[])=0,"", IF(INDEX(SpatialOffsets[Spatial Offset Type],$A3966)="","",
CONCATENATE("  - &amp;SpatialOffsetID",TEXT($A3966,"0000"),
" {","SpatialOffsetTypeCV:  ",CHAR(34),INDEX(SpatialOffsets[Spatial Offset Type],$A3966),CHAR(34),
", Offset1Value:  ",INDEX(SpatialOffsets[Offset 1 Value],$A3966),
", Offset1UnitID:  ",CHAR(34),INDEX(SpatialOffsets[Offset 1 Unit],$A3966),CHAR(34),
", Offset2Value:  ",INDEX(SpatialOffsets[Offset 2 Value],$A3966),
", Offset2UnitID:  ",CHAR(34),INDEX(SpatialOffsets[Offset 2 Unit],$A3966),CHAR(34),
", Offset3Value:  ",INDEX(SpatialOffsets[Offset 3 Value],$A3966),
", Offset3UnitID:  ",CHAR(34),INDEX(SpatialOffsets[Offset 3 Unit],$A3966),CHAR(34),,"}")))</f>
        <v>#REF!</v>
      </c>
      <c r="O3966" t="e">
        <f>IF(COUNTA(RelatedFeatures[])=0,"", IF(INDEX(RelatedFeatures[First Sampling Feature Code],$A3966)="","",
CONCATENATE("  - &amp;RelationID",TEXT($A3966,"0000"),
" {","SamplingFeatureID:  *SamplingFeatureID",TEXT(MATCH(INDEX(RelatedFeatures[First Sampling Feature Code],$A3966),SamplingFeatures[Feature Code],0),"0000"),
", RelationshipTypeCV:  ",CHAR(34),INDEX(RelatedFeatures[Relationship Type],$A3966),CHAR(34),
", RelatedFeatureID: *SamplingFeatureID",TEXT(MATCH(INDEX(RelatedFeatures[Second Sampling Feature Code],$A3966),SamplingFeatures[Feature Code],0),"0000"),
", SpatialOffsetID:  ",IF(INDEX(RelatedFeatures[Offset Number],$A3966)="","",CONCATENATE("*SpatialOffsetID",TEXT(INDEX(RelatedFeatures[Offset Number],$A3966),"0000"))),"}")))</f>
        <v>#REF!</v>
      </c>
      <c r="P3966" t="e">
        <f>IF(INDEX(Methods[Method Type],$A3966)="","",
CONCATENATE("  - &amp;MethodID",TEXT($A3966,"0000"),
" {","MethodTypeCV:  ",CHAR(34),INDEX(Methods[Method Type],$A3966),CHAR(34),
", MethodCode:  ",CHAR(34),INDEX(Methods[Method Code],$A3966),CHAR(34),
", MethodName:  ",CHAR(34),INDEX(Methods[Method Name],$A3966),CHAR(34),
", MethodDescription:  ",CHAR(34),INDEX(Methods[Method Description],$A3966),CHAR(34),
", MethodLink:  ",CHAR(34),INDEX(Methods[Method Link],$A3966),CHAR(34),
", OrganizationID: *OrganizationID",TEXT(MATCH(INDEX(Methods[Organization Name],$A3966),Organizations[Organization Name],0),"0000"),"}"))</f>
        <v>#REF!</v>
      </c>
      <c r="Q3966" t="e">
        <f>IF(INDEX(Variables[Variable Type],$A3966)="","",
CONCATENATE("  - &amp;VariableID",TEXT($A3966,"0000"),
" {","VariableTypeCV:  ",CHAR(34),INDEX(Variables[Variable Type],$A3966),CHAR(34),
", VariableCode:  ",CHAR(34),INDEX(Variables[Variable Code],$A3966),CHAR(34),
", VariableNameCV:  ",CHAR(34),INDEX(Variables[Variable Name],$A3966),CHAR(34),
", VariableDefinition:  ",CHAR(34),INDEX(Variables[Variable Definition],$A3966),CHAR(34),
", SpecciationCV:  ",CHAR(34),INDEX(Variables[Speciation],$A3966),CHAR(34),
", NoDataValue:  ",CHAR(34),INDEX(Variables[No Data Value],$A3966),CHAR(34),"}"))</f>
        <v>#REF!</v>
      </c>
    </row>
    <row r="3967" spans="1:17" x14ac:dyDescent="0.25">
      <c r="A3967">
        <v>3964</v>
      </c>
      <c r="D3967" t="e">
        <f>IF(INDEX(People[First Name],$A3967)="","",
CONCATENATE("  - &amp;PersonID",TEXT($A3967,"0000"),
" {","PersonFirstName:  ",CHAR(34),INDEX(People[First Name],$A3967),CHAR(34),
", PersonMiddleName:  ",CHAR(34),INDEX(People[Middle Name],$A3967),CHAR(34),
", PersonLastName:  ",CHAR(34),INDEX(People[Last Name],$A3967),CHAR(34),"}"))</f>
        <v>#REF!</v>
      </c>
      <c r="E3967" t="e">
        <f>IF(INDEX(Organizations[Organization Type '[CV']],$A3967)="","",
CONCATENATE("  - &amp;OrganizationID",TEXT($A3967,"0000"),
" {","OrganizationTypeCV:  ",CHAR(34),INDEX(Organizations[Organization Type '[CV']],$A3967),CHAR(34),
", OrganizationCode:  ",CHAR(34),INDEX(Organizations[Organization Code],$A3967),CHAR(34),
", OrganizationName:  ",CHAR(34),INDEX(Organizations[Organization Name],$A3967),CHAR(34),
", OrganizationDescription:  ",CHAR(34),INDEX(Organizations[Organization Description],$A3967),CHAR(34),
", OrganizationLink:  ",CHAR(34),INDEX(Organizations[Organization Link],$A3967),CHAR(34),"}"))</f>
        <v>#REF!</v>
      </c>
      <c r="F3967" t="e">
        <f>IF(INDEX(People[First Name],$A3967)="","",
CONCATENATE("  - &amp;AffiliationID",TEXT($A3967,"0000"),
" {PersonID: *PersonID",TEXT($A3967,"0000"),
", OrganizationID: *OrganizationID",TEXT(MATCH(INDEX(People[Organization Name],$A3967),Organizations[Organization Name],0),"0000"),
", IsPrimaryOrganizationContact: , AffiliationStartDate: , AffiliationEndDate: , PrimaryPhone: ",
", PrimaryEmail: ",CHAR(34),INDEX(People[Primary Email],$A3967),CHAR(34),
", PrimaryAddress: ",CHAR(34),INDEX(People[Primary Address],$A3967),CHAR(34),
", PersonLink: }"))</f>
        <v>#REF!</v>
      </c>
      <c r="H3967" t="e">
        <f>IF(COUNTA(CitationInformation)=0,"",IF(INDEX(AuthorList[Author Name],$A3967)="","",
CONCATENATE("  - &amp;AuthorListID",TEXT($A3967,"0000"),
"  {CitationID: *CitationID0001",
", PersonID: *PersonID",TEXT(MATCH(INDEX(AuthorList[Author Name],$A3967),People[Full Name],0),"0000"),
", AuthorOrder: ",INDEX(AuthorList[Author Number],$A3967),"}")))</f>
        <v>#REF!</v>
      </c>
      <c r="K3967" t="e">
        <f>IF(INDEX(SamplingFeatures[Feature Code],$A3967)="","",
CONCATENATE("  - &amp;SamplingFeatureID",TEXT($A3967,"0000"),
" {","SamplingFeatureUUID:  ",CHAR(34),INDEX(SamplingFeatures[Sampling Feature UUID],$A3967),CHAR(34),
", SamplingFeatureTypeCV:  ",CHAR(34),INDEX(SamplingFeatures[Sampling Feature Type],$A3967),CHAR(34),
", SamplingFeatureCode:  ",CHAR(34),INDEX(SamplingFeatures[Feature Code],$A3967),CHAR(34),
", SamplingFeatureName:  ",CHAR(34),INDEX(SamplingFeatures[Feature Name],$A3967),CHAR(34),
", SamplingFeatureDescription:  ",CHAR(34),INDEX(SamplingFeatures[Feature Description],$A3967),CHAR(34),
", SamplingFeatureGeotypeCV:  ",CHAR(34),INDEX(SamplingFeatures[Feature Geo Type],$A3967),CHAR(34),
", FeatureGeometry:  ",CHAR(34),INDEX(SamplingFeatures[Feature Geometry],$A3967),CHAR(34),
", Elevation_m:  ",CHAR(34),INDEX(SamplingFeatures[Elevation_m],$A3967),CHAR(34),
", ElevationDatumCV:  ",CHAR(34),ElevationDatum,CHAR(34),"}"))</f>
        <v>#REF!</v>
      </c>
      <c r="L3967" t="e">
        <f>IF(INDEX(SamplingFeatures[Sampling Feature Type],$A3967)&lt;&gt;"Site","",
CONCATENATE("  - &amp;SiteID",TEXT(SUMPRODUCT(--($L$3:$L3966&lt;&gt;"")),"0000"),
" {","SamplingFeatureID:  *SamplingFeatureID",TEXT($A3967,"0000"),
", SiteTypeCV:  ",CHAR(34),INDEX(Sites[Site Type],$A3967),CHAR(34),
", Latitude:  ",INDEX(Sites[Latitude],$A3967),
", Longitude:  ",INDEX(Sites[Longitude],$A3967),
", SRSName:  ",CHAR(34),LatLonDatum,CHAR(34),"}"))</f>
        <v>#REF!</v>
      </c>
      <c r="M3967" t="e">
        <f>IF(INDEX(SamplingFeatures[Sampling Feature Type],$A3967)&lt;&gt;"Specimen","",
CONCATENATE("  - &amp;SpecimenID",TEXT(SUMPRODUCT(--($M$3:$M3966&lt;&gt;"")),"0000"),
" {","SamplingFeatureID:  *SamplingFeatureID",TEXT($A3967,"0000"),
", SpecimenTypeCV:  ",CHAR(34),INDEX(Specimens[Specimen Type],$A3967),CHAR(34),
", SpecimenMediumCV:  ",INDEX(Specimens[Specimen Medium],$A3967),
", IsFieldSpecimen:  ",CHAR(34),INDEX(Specimens[Is Field Specimen?],$A3967),CHAR(34),"}"))</f>
        <v>#REF!</v>
      </c>
      <c r="N3967" t="e">
        <f>IF(COUNTA(SpatialOffsets[])=0,"", IF(INDEX(SpatialOffsets[Spatial Offset Type],$A3967)="","",
CONCATENATE("  - &amp;SpatialOffsetID",TEXT($A3967,"0000"),
" {","SpatialOffsetTypeCV:  ",CHAR(34),INDEX(SpatialOffsets[Spatial Offset Type],$A3967),CHAR(34),
", Offset1Value:  ",INDEX(SpatialOffsets[Offset 1 Value],$A3967),
", Offset1UnitID:  ",CHAR(34),INDEX(SpatialOffsets[Offset 1 Unit],$A3967),CHAR(34),
", Offset2Value:  ",INDEX(SpatialOffsets[Offset 2 Value],$A3967),
", Offset2UnitID:  ",CHAR(34),INDEX(SpatialOffsets[Offset 2 Unit],$A3967),CHAR(34),
", Offset3Value:  ",INDEX(SpatialOffsets[Offset 3 Value],$A3967),
", Offset3UnitID:  ",CHAR(34),INDEX(SpatialOffsets[Offset 3 Unit],$A3967),CHAR(34),,"}")))</f>
        <v>#REF!</v>
      </c>
      <c r="O3967" t="e">
        <f>IF(COUNTA(RelatedFeatures[])=0,"", IF(INDEX(RelatedFeatures[First Sampling Feature Code],$A3967)="","",
CONCATENATE("  - &amp;RelationID",TEXT($A3967,"0000"),
" {","SamplingFeatureID:  *SamplingFeatureID",TEXT(MATCH(INDEX(RelatedFeatures[First Sampling Feature Code],$A3967),SamplingFeatures[Feature Code],0),"0000"),
", RelationshipTypeCV:  ",CHAR(34),INDEX(RelatedFeatures[Relationship Type],$A3967),CHAR(34),
", RelatedFeatureID: *SamplingFeatureID",TEXT(MATCH(INDEX(RelatedFeatures[Second Sampling Feature Code],$A3967),SamplingFeatures[Feature Code],0),"0000"),
", SpatialOffsetID:  ",IF(INDEX(RelatedFeatures[Offset Number],$A3967)="","",CONCATENATE("*SpatialOffsetID",TEXT(INDEX(RelatedFeatures[Offset Number],$A3967),"0000"))),"}")))</f>
        <v>#REF!</v>
      </c>
      <c r="P3967" t="e">
        <f>IF(INDEX(Methods[Method Type],$A3967)="","",
CONCATENATE("  - &amp;MethodID",TEXT($A3967,"0000"),
" {","MethodTypeCV:  ",CHAR(34),INDEX(Methods[Method Type],$A3967),CHAR(34),
", MethodCode:  ",CHAR(34),INDEX(Methods[Method Code],$A3967),CHAR(34),
", MethodName:  ",CHAR(34),INDEX(Methods[Method Name],$A3967),CHAR(34),
", MethodDescription:  ",CHAR(34),INDEX(Methods[Method Description],$A3967),CHAR(34),
", MethodLink:  ",CHAR(34),INDEX(Methods[Method Link],$A3967),CHAR(34),
", OrganizationID: *OrganizationID",TEXT(MATCH(INDEX(Methods[Organization Name],$A3967),Organizations[Organization Name],0),"0000"),"}"))</f>
        <v>#REF!</v>
      </c>
      <c r="Q3967" t="e">
        <f>IF(INDEX(Variables[Variable Type],$A3967)="","",
CONCATENATE("  - &amp;VariableID",TEXT($A3967,"0000"),
" {","VariableTypeCV:  ",CHAR(34),INDEX(Variables[Variable Type],$A3967),CHAR(34),
", VariableCode:  ",CHAR(34),INDEX(Variables[Variable Code],$A3967),CHAR(34),
", VariableNameCV:  ",CHAR(34),INDEX(Variables[Variable Name],$A3967),CHAR(34),
", VariableDefinition:  ",CHAR(34),INDEX(Variables[Variable Definition],$A3967),CHAR(34),
", SpecciationCV:  ",CHAR(34),INDEX(Variables[Speciation],$A3967),CHAR(34),
", NoDataValue:  ",CHAR(34),INDEX(Variables[No Data Value],$A3967),CHAR(34),"}"))</f>
        <v>#REF!</v>
      </c>
    </row>
    <row r="3968" spans="1:17" x14ac:dyDescent="0.25">
      <c r="A3968">
        <v>3965</v>
      </c>
      <c r="D3968" t="e">
        <f>IF(INDEX(People[First Name],$A3968)="","",
CONCATENATE("  - &amp;PersonID",TEXT($A3968,"0000"),
" {","PersonFirstName:  ",CHAR(34),INDEX(People[First Name],$A3968),CHAR(34),
", PersonMiddleName:  ",CHAR(34),INDEX(People[Middle Name],$A3968),CHAR(34),
", PersonLastName:  ",CHAR(34),INDEX(People[Last Name],$A3968),CHAR(34),"}"))</f>
        <v>#REF!</v>
      </c>
      <c r="E3968" t="e">
        <f>IF(INDEX(Organizations[Organization Type '[CV']],$A3968)="","",
CONCATENATE("  - &amp;OrganizationID",TEXT($A3968,"0000"),
" {","OrganizationTypeCV:  ",CHAR(34),INDEX(Organizations[Organization Type '[CV']],$A3968),CHAR(34),
", OrganizationCode:  ",CHAR(34),INDEX(Organizations[Organization Code],$A3968),CHAR(34),
", OrganizationName:  ",CHAR(34),INDEX(Organizations[Organization Name],$A3968),CHAR(34),
", OrganizationDescription:  ",CHAR(34),INDEX(Organizations[Organization Description],$A3968),CHAR(34),
", OrganizationLink:  ",CHAR(34),INDEX(Organizations[Organization Link],$A3968),CHAR(34),"}"))</f>
        <v>#REF!</v>
      </c>
      <c r="F3968" t="e">
        <f>IF(INDEX(People[First Name],$A3968)="","",
CONCATENATE("  - &amp;AffiliationID",TEXT($A3968,"0000"),
" {PersonID: *PersonID",TEXT($A3968,"0000"),
", OrganizationID: *OrganizationID",TEXT(MATCH(INDEX(People[Organization Name],$A3968),Organizations[Organization Name],0),"0000"),
", IsPrimaryOrganizationContact: , AffiliationStartDate: , AffiliationEndDate: , PrimaryPhone: ",
", PrimaryEmail: ",CHAR(34),INDEX(People[Primary Email],$A3968),CHAR(34),
", PrimaryAddress: ",CHAR(34),INDEX(People[Primary Address],$A3968),CHAR(34),
", PersonLink: }"))</f>
        <v>#REF!</v>
      </c>
      <c r="H3968" t="e">
        <f>IF(COUNTA(CitationInformation)=0,"",IF(INDEX(AuthorList[Author Name],$A3968)="","",
CONCATENATE("  - &amp;AuthorListID",TEXT($A3968,"0000"),
"  {CitationID: *CitationID0001",
", PersonID: *PersonID",TEXT(MATCH(INDEX(AuthorList[Author Name],$A3968),People[Full Name],0),"0000"),
", AuthorOrder: ",INDEX(AuthorList[Author Number],$A3968),"}")))</f>
        <v>#REF!</v>
      </c>
      <c r="K3968" t="e">
        <f>IF(INDEX(SamplingFeatures[Feature Code],$A3968)="","",
CONCATENATE("  - &amp;SamplingFeatureID",TEXT($A3968,"0000"),
" {","SamplingFeatureUUID:  ",CHAR(34),INDEX(SamplingFeatures[Sampling Feature UUID],$A3968),CHAR(34),
", SamplingFeatureTypeCV:  ",CHAR(34),INDEX(SamplingFeatures[Sampling Feature Type],$A3968),CHAR(34),
", SamplingFeatureCode:  ",CHAR(34),INDEX(SamplingFeatures[Feature Code],$A3968),CHAR(34),
", SamplingFeatureName:  ",CHAR(34),INDEX(SamplingFeatures[Feature Name],$A3968),CHAR(34),
", SamplingFeatureDescription:  ",CHAR(34),INDEX(SamplingFeatures[Feature Description],$A3968),CHAR(34),
", SamplingFeatureGeotypeCV:  ",CHAR(34),INDEX(SamplingFeatures[Feature Geo Type],$A3968),CHAR(34),
", FeatureGeometry:  ",CHAR(34),INDEX(SamplingFeatures[Feature Geometry],$A3968),CHAR(34),
", Elevation_m:  ",CHAR(34),INDEX(SamplingFeatures[Elevation_m],$A3968),CHAR(34),
", ElevationDatumCV:  ",CHAR(34),ElevationDatum,CHAR(34),"}"))</f>
        <v>#REF!</v>
      </c>
      <c r="L3968" t="e">
        <f>IF(INDEX(SamplingFeatures[Sampling Feature Type],$A3968)&lt;&gt;"Site","",
CONCATENATE("  - &amp;SiteID",TEXT(SUMPRODUCT(--($L$3:$L3967&lt;&gt;"")),"0000"),
" {","SamplingFeatureID:  *SamplingFeatureID",TEXT($A3968,"0000"),
", SiteTypeCV:  ",CHAR(34),INDEX(Sites[Site Type],$A3968),CHAR(34),
", Latitude:  ",INDEX(Sites[Latitude],$A3968),
", Longitude:  ",INDEX(Sites[Longitude],$A3968),
", SRSName:  ",CHAR(34),LatLonDatum,CHAR(34),"}"))</f>
        <v>#REF!</v>
      </c>
      <c r="M3968" t="e">
        <f>IF(INDEX(SamplingFeatures[Sampling Feature Type],$A3968)&lt;&gt;"Specimen","",
CONCATENATE("  - &amp;SpecimenID",TEXT(SUMPRODUCT(--($M$3:$M3967&lt;&gt;"")),"0000"),
" {","SamplingFeatureID:  *SamplingFeatureID",TEXT($A3968,"0000"),
", SpecimenTypeCV:  ",CHAR(34),INDEX(Specimens[Specimen Type],$A3968),CHAR(34),
", SpecimenMediumCV:  ",INDEX(Specimens[Specimen Medium],$A3968),
", IsFieldSpecimen:  ",CHAR(34),INDEX(Specimens[Is Field Specimen?],$A3968),CHAR(34),"}"))</f>
        <v>#REF!</v>
      </c>
      <c r="N3968" t="e">
        <f>IF(COUNTA(SpatialOffsets[])=0,"", IF(INDEX(SpatialOffsets[Spatial Offset Type],$A3968)="","",
CONCATENATE("  - &amp;SpatialOffsetID",TEXT($A3968,"0000"),
" {","SpatialOffsetTypeCV:  ",CHAR(34),INDEX(SpatialOffsets[Spatial Offset Type],$A3968),CHAR(34),
", Offset1Value:  ",INDEX(SpatialOffsets[Offset 1 Value],$A3968),
", Offset1UnitID:  ",CHAR(34),INDEX(SpatialOffsets[Offset 1 Unit],$A3968),CHAR(34),
", Offset2Value:  ",INDEX(SpatialOffsets[Offset 2 Value],$A3968),
", Offset2UnitID:  ",CHAR(34),INDEX(SpatialOffsets[Offset 2 Unit],$A3968),CHAR(34),
", Offset3Value:  ",INDEX(SpatialOffsets[Offset 3 Value],$A3968),
", Offset3UnitID:  ",CHAR(34),INDEX(SpatialOffsets[Offset 3 Unit],$A3968),CHAR(34),,"}")))</f>
        <v>#REF!</v>
      </c>
      <c r="O3968" t="e">
        <f>IF(COUNTA(RelatedFeatures[])=0,"", IF(INDEX(RelatedFeatures[First Sampling Feature Code],$A3968)="","",
CONCATENATE("  - &amp;RelationID",TEXT($A3968,"0000"),
" {","SamplingFeatureID:  *SamplingFeatureID",TEXT(MATCH(INDEX(RelatedFeatures[First Sampling Feature Code],$A3968),SamplingFeatures[Feature Code],0),"0000"),
", RelationshipTypeCV:  ",CHAR(34),INDEX(RelatedFeatures[Relationship Type],$A3968),CHAR(34),
", RelatedFeatureID: *SamplingFeatureID",TEXT(MATCH(INDEX(RelatedFeatures[Second Sampling Feature Code],$A3968),SamplingFeatures[Feature Code],0),"0000"),
", SpatialOffsetID:  ",IF(INDEX(RelatedFeatures[Offset Number],$A3968)="","",CONCATENATE("*SpatialOffsetID",TEXT(INDEX(RelatedFeatures[Offset Number],$A3968),"0000"))),"}")))</f>
        <v>#REF!</v>
      </c>
      <c r="P3968" t="e">
        <f>IF(INDEX(Methods[Method Type],$A3968)="","",
CONCATENATE("  - &amp;MethodID",TEXT($A3968,"0000"),
" {","MethodTypeCV:  ",CHAR(34),INDEX(Methods[Method Type],$A3968),CHAR(34),
", MethodCode:  ",CHAR(34),INDEX(Methods[Method Code],$A3968),CHAR(34),
", MethodName:  ",CHAR(34),INDEX(Methods[Method Name],$A3968),CHAR(34),
", MethodDescription:  ",CHAR(34),INDEX(Methods[Method Description],$A3968),CHAR(34),
", MethodLink:  ",CHAR(34),INDEX(Methods[Method Link],$A3968),CHAR(34),
", OrganizationID: *OrganizationID",TEXT(MATCH(INDEX(Methods[Organization Name],$A3968),Organizations[Organization Name],0),"0000"),"}"))</f>
        <v>#REF!</v>
      </c>
      <c r="Q3968" t="e">
        <f>IF(INDEX(Variables[Variable Type],$A3968)="","",
CONCATENATE("  - &amp;VariableID",TEXT($A3968,"0000"),
" {","VariableTypeCV:  ",CHAR(34),INDEX(Variables[Variable Type],$A3968),CHAR(34),
", VariableCode:  ",CHAR(34),INDEX(Variables[Variable Code],$A3968),CHAR(34),
", VariableNameCV:  ",CHAR(34),INDEX(Variables[Variable Name],$A3968),CHAR(34),
", VariableDefinition:  ",CHAR(34),INDEX(Variables[Variable Definition],$A3968),CHAR(34),
", SpecciationCV:  ",CHAR(34),INDEX(Variables[Speciation],$A3968),CHAR(34),
", NoDataValue:  ",CHAR(34),INDEX(Variables[No Data Value],$A3968),CHAR(34),"}"))</f>
        <v>#REF!</v>
      </c>
    </row>
    <row r="3969" spans="1:17" x14ac:dyDescent="0.25">
      <c r="A3969">
        <v>3966</v>
      </c>
      <c r="D3969" t="e">
        <f>IF(INDEX(People[First Name],$A3969)="","",
CONCATENATE("  - &amp;PersonID",TEXT($A3969,"0000"),
" {","PersonFirstName:  ",CHAR(34),INDEX(People[First Name],$A3969),CHAR(34),
", PersonMiddleName:  ",CHAR(34),INDEX(People[Middle Name],$A3969),CHAR(34),
", PersonLastName:  ",CHAR(34),INDEX(People[Last Name],$A3969),CHAR(34),"}"))</f>
        <v>#REF!</v>
      </c>
      <c r="E3969" t="e">
        <f>IF(INDEX(Organizations[Organization Type '[CV']],$A3969)="","",
CONCATENATE("  - &amp;OrganizationID",TEXT($A3969,"0000"),
" {","OrganizationTypeCV:  ",CHAR(34),INDEX(Organizations[Organization Type '[CV']],$A3969),CHAR(34),
", OrganizationCode:  ",CHAR(34),INDEX(Organizations[Organization Code],$A3969),CHAR(34),
", OrganizationName:  ",CHAR(34),INDEX(Organizations[Organization Name],$A3969),CHAR(34),
", OrganizationDescription:  ",CHAR(34),INDEX(Organizations[Organization Description],$A3969),CHAR(34),
", OrganizationLink:  ",CHAR(34),INDEX(Organizations[Organization Link],$A3969),CHAR(34),"}"))</f>
        <v>#REF!</v>
      </c>
      <c r="F3969" t="e">
        <f>IF(INDEX(People[First Name],$A3969)="","",
CONCATENATE("  - &amp;AffiliationID",TEXT($A3969,"0000"),
" {PersonID: *PersonID",TEXT($A3969,"0000"),
", OrganizationID: *OrganizationID",TEXT(MATCH(INDEX(People[Organization Name],$A3969),Organizations[Organization Name],0),"0000"),
", IsPrimaryOrganizationContact: , AffiliationStartDate: , AffiliationEndDate: , PrimaryPhone: ",
", PrimaryEmail: ",CHAR(34),INDEX(People[Primary Email],$A3969),CHAR(34),
", PrimaryAddress: ",CHAR(34),INDEX(People[Primary Address],$A3969),CHAR(34),
", PersonLink: }"))</f>
        <v>#REF!</v>
      </c>
      <c r="H3969" t="e">
        <f>IF(COUNTA(CitationInformation)=0,"",IF(INDEX(AuthorList[Author Name],$A3969)="","",
CONCATENATE("  - &amp;AuthorListID",TEXT($A3969,"0000"),
"  {CitationID: *CitationID0001",
", PersonID: *PersonID",TEXT(MATCH(INDEX(AuthorList[Author Name],$A3969),People[Full Name],0),"0000"),
", AuthorOrder: ",INDEX(AuthorList[Author Number],$A3969),"}")))</f>
        <v>#REF!</v>
      </c>
      <c r="K3969" t="e">
        <f>IF(INDEX(SamplingFeatures[Feature Code],$A3969)="","",
CONCATENATE("  - &amp;SamplingFeatureID",TEXT($A3969,"0000"),
" {","SamplingFeatureUUID:  ",CHAR(34),INDEX(SamplingFeatures[Sampling Feature UUID],$A3969),CHAR(34),
", SamplingFeatureTypeCV:  ",CHAR(34),INDEX(SamplingFeatures[Sampling Feature Type],$A3969),CHAR(34),
", SamplingFeatureCode:  ",CHAR(34),INDEX(SamplingFeatures[Feature Code],$A3969),CHAR(34),
", SamplingFeatureName:  ",CHAR(34),INDEX(SamplingFeatures[Feature Name],$A3969),CHAR(34),
", SamplingFeatureDescription:  ",CHAR(34),INDEX(SamplingFeatures[Feature Description],$A3969),CHAR(34),
", SamplingFeatureGeotypeCV:  ",CHAR(34),INDEX(SamplingFeatures[Feature Geo Type],$A3969),CHAR(34),
", FeatureGeometry:  ",CHAR(34),INDEX(SamplingFeatures[Feature Geometry],$A3969),CHAR(34),
", Elevation_m:  ",CHAR(34),INDEX(SamplingFeatures[Elevation_m],$A3969),CHAR(34),
", ElevationDatumCV:  ",CHAR(34),ElevationDatum,CHAR(34),"}"))</f>
        <v>#REF!</v>
      </c>
      <c r="L3969" t="e">
        <f>IF(INDEX(SamplingFeatures[Sampling Feature Type],$A3969)&lt;&gt;"Site","",
CONCATENATE("  - &amp;SiteID",TEXT(SUMPRODUCT(--($L$3:$L3968&lt;&gt;"")),"0000"),
" {","SamplingFeatureID:  *SamplingFeatureID",TEXT($A3969,"0000"),
", SiteTypeCV:  ",CHAR(34),INDEX(Sites[Site Type],$A3969),CHAR(34),
", Latitude:  ",INDEX(Sites[Latitude],$A3969),
", Longitude:  ",INDEX(Sites[Longitude],$A3969),
", SRSName:  ",CHAR(34),LatLonDatum,CHAR(34),"}"))</f>
        <v>#REF!</v>
      </c>
      <c r="M3969" t="e">
        <f>IF(INDEX(SamplingFeatures[Sampling Feature Type],$A3969)&lt;&gt;"Specimen","",
CONCATENATE("  - &amp;SpecimenID",TEXT(SUMPRODUCT(--($M$3:$M3968&lt;&gt;"")),"0000"),
" {","SamplingFeatureID:  *SamplingFeatureID",TEXT($A3969,"0000"),
", SpecimenTypeCV:  ",CHAR(34),INDEX(Specimens[Specimen Type],$A3969),CHAR(34),
", SpecimenMediumCV:  ",INDEX(Specimens[Specimen Medium],$A3969),
", IsFieldSpecimen:  ",CHAR(34),INDEX(Specimens[Is Field Specimen?],$A3969),CHAR(34),"}"))</f>
        <v>#REF!</v>
      </c>
      <c r="N3969" t="e">
        <f>IF(COUNTA(SpatialOffsets[])=0,"", IF(INDEX(SpatialOffsets[Spatial Offset Type],$A3969)="","",
CONCATENATE("  - &amp;SpatialOffsetID",TEXT($A3969,"0000"),
" {","SpatialOffsetTypeCV:  ",CHAR(34),INDEX(SpatialOffsets[Spatial Offset Type],$A3969),CHAR(34),
", Offset1Value:  ",INDEX(SpatialOffsets[Offset 1 Value],$A3969),
", Offset1UnitID:  ",CHAR(34),INDEX(SpatialOffsets[Offset 1 Unit],$A3969),CHAR(34),
", Offset2Value:  ",INDEX(SpatialOffsets[Offset 2 Value],$A3969),
", Offset2UnitID:  ",CHAR(34),INDEX(SpatialOffsets[Offset 2 Unit],$A3969),CHAR(34),
", Offset3Value:  ",INDEX(SpatialOffsets[Offset 3 Value],$A3969),
", Offset3UnitID:  ",CHAR(34),INDEX(SpatialOffsets[Offset 3 Unit],$A3969),CHAR(34),,"}")))</f>
        <v>#REF!</v>
      </c>
      <c r="O3969" t="e">
        <f>IF(COUNTA(RelatedFeatures[])=0,"", IF(INDEX(RelatedFeatures[First Sampling Feature Code],$A3969)="","",
CONCATENATE("  - &amp;RelationID",TEXT($A3969,"0000"),
" {","SamplingFeatureID:  *SamplingFeatureID",TEXT(MATCH(INDEX(RelatedFeatures[First Sampling Feature Code],$A3969),SamplingFeatures[Feature Code],0),"0000"),
", RelationshipTypeCV:  ",CHAR(34),INDEX(RelatedFeatures[Relationship Type],$A3969),CHAR(34),
", RelatedFeatureID: *SamplingFeatureID",TEXT(MATCH(INDEX(RelatedFeatures[Second Sampling Feature Code],$A3969),SamplingFeatures[Feature Code],0),"0000"),
", SpatialOffsetID:  ",IF(INDEX(RelatedFeatures[Offset Number],$A3969)="","",CONCATENATE("*SpatialOffsetID",TEXT(INDEX(RelatedFeatures[Offset Number],$A3969),"0000"))),"}")))</f>
        <v>#REF!</v>
      </c>
      <c r="P3969" t="e">
        <f>IF(INDEX(Methods[Method Type],$A3969)="","",
CONCATENATE("  - &amp;MethodID",TEXT($A3969,"0000"),
" {","MethodTypeCV:  ",CHAR(34),INDEX(Methods[Method Type],$A3969),CHAR(34),
", MethodCode:  ",CHAR(34),INDEX(Methods[Method Code],$A3969),CHAR(34),
", MethodName:  ",CHAR(34),INDEX(Methods[Method Name],$A3969),CHAR(34),
", MethodDescription:  ",CHAR(34),INDEX(Methods[Method Description],$A3969),CHAR(34),
", MethodLink:  ",CHAR(34),INDEX(Methods[Method Link],$A3969),CHAR(34),
", OrganizationID: *OrganizationID",TEXT(MATCH(INDEX(Methods[Organization Name],$A3969),Organizations[Organization Name],0),"0000"),"}"))</f>
        <v>#REF!</v>
      </c>
      <c r="Q3969" t="e">
        <f>IF(INDEX(Variables[Variable Type],$A3969)="","",
CONCATENATE("  - &amp;VariableID",TEXT($A3969,"0000"),
" {","VariableTypeCV:  ",CHAR(34),INDEX(Variables[Variable Type],$A3969),CHAR(34),
", VariableCode:  ",CHAR(34),INDEX(Variables[Variable Code],$A3969),CHAR(34),
", VariableNameCV:  ",CHAR(34),INDEX(Variables[Variable Name],$A3969),CHAR(34),
", VariableDefinition:  ",CHAR(34),INDEX(Variables[Variable Definition],$A3969),CHAR(34),
", SpecciationCV:  ",CHAR(34),INDEX(Variables[Speciation],$A3969),CHAR(34),
", NoDataValue:  ",CHAR(34),INDEX(Variables[No Data Value],$A3969),CHAR(34),"}"))</f>
        <v>#REF!</v>
      </c>
    </row>
    <row r="3970" spans="1:17" x14ac:dyDescent="0.25">
      <c r="A3970">
        <v>3967</v>
      </c>
      <c r="D3970" t="e">
        <f>IF(INDEX(People[First Name],$A3970)="","",
CONCATENATE("  - &amp;PersonID",TEXT($A3970,"0000"),
" {","PersonFirstName:  ",CHAR(34),INDEX(People[First Name],$A3970),CHAR(34),
", PersonMiddleName:  ",CHAR(34),INDEX(People[Middle Name],$A3970),CHAR(34),
", PersonLastName:  ",CHAR(34),INDEX(People[Last Name],$A3970),CHAR(34),"}"))</f>
        <v>#REF!</v>
      </c>
      <c r="E3970" t="e">
        <f>IF(INDEX(Organizations[Organization Type '[CV']],$A3970)="","",
CONCATENATE("  - &amp;OrganizationID",TEXT($A3970,"0000"),
" {","OrganizationTypeCV:  ",CHAR(34),INDEX(Organizations[Organization Type '[CV']],$A3970),CHAR(34),
", OrganizationCode:  ",CHAR(34),INDEX(Organizations[Organization Code],$A3970),CHAR(34),
", OrganizationName:  ",CHAR(34),INDEX(Organizations[Organization Name],$A3970),CHAR(34),
", OrganizationDescription:  ",CHAR(34),INDEX(Organizations[Organization Description],$A3970),CHAR(34),
", OrganizationLink:  ",CHAR(34),INDEX(Organizations[Organization Link],$A3970),CHAR(34),"}"))</f>
        <v>#REF!</v>
      </c>
      <c r="F3970" t="e">
        <f>IF(INDEX(People[First Name],$A3970)="","",
CONCATENATE("  - &amp;AffiliationID",TEXT($A3970,"0000"),
" {PersonID: *PersonID",TEXT($A3970,"0000"),
", OrganizationID: *OrganizationID",TEXT(MATCH(INDEX(People[Organization Name],$A3970),Organizations[Organization Name],0),"0000"),
", IsPrimaryOrganizationContact: , AffiliationStartDate: , AffiliationEndDate: , PrimaryPhone: ",
", PrimaryEmail: ",CHAR(34),INDEX(People[Primary Email],$A3970),CHAR(34),
", PrimaryAddress: ",CHAR(34),INDEX(People[Primary Address],$A3970),CHAR(34),
", PersonLink: }"))</f>
        <v>#REF!</v>
      </c>
      <c r="H3970" t="e">
        <f>IF(COUNTA(CitationInformation)=0,"",IF(INDEX(AuthorList[Author Name],$A3970)="","",
CONCATENATE("  - &amp;AuthorListID",TEXT($A3970,"0000"),
"  {CitationID: *CitationID0001",
", PersonID: *PersonID",TEXT(MATCH(INDEX(AuthorList[Author Name],$A3970),People[Full Name],0),"0000"),
", AuthorOrder: ",INDEX(AuthorList[Author Number],$A3970),"}")))</f>
        <v>#REF!</v>
      </c>
      <c r="K3970" t="e">
        <f>IF(INDEX(SamplingFeatures[Feature Code],$A3970)="","",
CONCATENATE("  - &amp;SamplingFeatureID",TEXT($A3970,"0000"),
" {","SamplingFeatureUUID:  ",CHAR(34),INDEX(SamplingFeatures[Sampling Feature UUID],$A3970),CHAR(34),
", SamplingFeatureTypeCV:  ",CHAR(34),INDEX(SamplingFeatures[Sampling Feature Type],$A3970),CHAR(34),
", SamplingFeatureCode:  ",CHAR(34),INDEX(SamplingFeatures[Feature Code],$A3970),CHAR(34),
", SamplingFeatureName:  ",CHAR(34),INDEX(SamplingFeatures[Feature Name],$A3970),CHAR(34),
", SamplingFeatureDescription:  ",CHAR(34),INDEX(SamplingFeatures[Feature Description],$A3970),CHAR(34),
", SamplingFeatureGeotypeCV:  ",CHAR(34),INDEX(SamplingFeatures[Feature Geo Type],$A3970),CHAR(34),
", FeatureGeometry:  ",CHAR(34),INDEX(SamplingFeatures[Feature Geometry],$A3970),CHAR(34),
", Elevation_m:  ",CHAR(34),INDEX(SamplingFeatures[Elevation_m],$A3970),CHAR(34),
", ElevationDatumCV:  ",CHAR(34),ElevationDatum,CHAR(34),"}"))</f>
        <v>#REF!</v>
      </c>
      <c r="L3970" t="e">
        <f>IF(INDEX(SamplingFeatures[Sampling Feature Type],$A3970)&lt;&gt;"Site","",
CONCATENATE("  - &amp;SiteID",TEXT(SUMPRODUCT(--($L$3:$L3969&lt;&gt;"")),"0000"),
" {","SamplingFeatureID:  *SamplingFeatureID",TEXT($A3970,"0000"),
", SiteTypeCV:  ",CHAR(34),INDEX(Sites[Site Type],$A3970),CHAR(34),
", Latitude:  ",INDEX(Sites[Latitude],$A3970),
", Longitude:  ",INDEX(Sites[Longitude],$A3970),
", SRSName:  ",CHAR(34),LatLonDatum,CHAR(34),"}"))</f>
        <v>#REF!</v>
      </c>
      <c r="M3970" t="e">
        <f>IF(INDEX(SamplingFeatures[Sampling Feature Type],$A3970)&lt;&gt;"Specimen","",
CONCATENATE("  - &amp;SpecimenID",TEXT(SUMPRODUCT(--($M$3:$M3969&lt;&gt;"")),"0000"),
" {","SamplingFeatureID:  *SamplingFeatureID",TEXT($A3970,"0000"),
", SpecimenTypeCV:  ",CHAR(34),INDEX(Specimens[Specimen Type],$A3970),CHAR(34),
", SpecimenMediumCV:  ",INDEX(Specimens[Specimen Medium],$A3970),
", IsFieldSpecimen:  ",CHAR(34),INDEX(Specimens[Is Field Specimen?],$A3970),CHAR(34),"}"))</f>
        <v>#REF!</v>
      </c>
      <c r="N3970" t="e">
        <f>IF(COUNTA(SpatialOffsets[])=0,"", IF(INDEX(SpatialOffsets[Spatial Offset Type],$A3970)="","",
CONCATENATE("  - &amp;SpatialOffsetID",TEXT($A3970,"0000"),
" {","SpatialOffsetTypeCV:  ",CHAR(34),INDEX(SpatialOffsets[Spatial Offset Type],$A3970),CHAR(34),
", Offset1Value:  ",INDEX(SpatialOffsets[Offset 1 Value],$A3970),
", Offset1UnitID:  ",CHAR(34),INDEX(SpatialOffsets[Offset 1 Unit],$A3970),CHAR(34),
", Offset2Value:  ",INDEX(SpatialOffsets[Offset 2 Value],$A3970),
", Offset2UnitID:  ",CHAR(34),INDEX(SpatialOffsets[Offset 2 Unit],$A3970),CHAR(34),
", Offset3Value:  ",INDEX(SpatialOffsets[Offset 3 Value],$A3970),
", Offset3UnitID:  ",CHAR(34),INDEX(SpatialOffsets[Offset 3 Unit],$A3970),CHAR(34),,"}")))</f>
        <v>#REF!</v>
      </c>
      <c r="O3970" t="e">
        <f>IF(COUNTA(RelatedFeatures[])=0,"", IF(INDEX(RelatedFeatures[First Sampling Feature Code],$A3970)="","",
CONCATENATE("  - &amp;RelationID",TEXT($A3970,"0000"),
" {","SamplingFeatureID:  *SamplingFeatureID",TEXT(MATCH(INDEX(RelatedFeatures[First Sampling Feature Code],$A3970),SamplingFeatures[Feature Code],0),"0000"),
", RelationshipTypeCV:  ",CHAR(34),INDEX(RelatedFeatures[Relationship Type],$A3970),CHAR(34),
", RelatedFeatureID: *SamplingFeatureID",TEXT(MATCH(INDEX(RelatedFeatures[Second Sampling Feature Code],$A3970),SamplingFeatures[Feature Code],0),"0000"),
", SpatialOffsetID:  ",IF(INDEX(RelatedFeatures[Offset Number],$A3970)="","",CONCATENATE("*SpatialOffsetID",TEXT(INDEX(RelatedFeatures[Offset Number],$A3970),"0000"))),"}")))</f>
        <v>#REF!</v>
      </c>
      <c r="P3970" t="e">
        <f>IF(INDEX(Methods[Method Type],$A3970)="","",
CONCATENATE("  - &amp;MethodID",TEXT($A3970,"0000"),
" {","MethodTypeCV:  ",CHAR(34),INDEX(Methods[Method Type],$A3970),CHAR(34),
", MethodCode:  ",CHAR(34),INDEX(Methods[Method Code],$A3970),CHAR(34),
", MethodName:  ",CHAR(34),INDEX(Methods[Method Name],$A3970),CHAR(34),
", MethodDescription:  ",CHAR(34),INDEX(Methods[Method Description],$A3970),CHAR(34),
", MethodLink:  ",CHAR(34),INDEX(Methods[Method Link],$A3970),CHAR(34),
", OrganizationID: *OrganizationID",TEXT(MATCH(INDEX(Methods[Organization Name],$A3970),Organizations[Organization Name],0),"0000"),"}"))</f>
        <v>#REF!</v>
      </c>
      <c r="Q3970" t="e">
        <f>IF(INDEX(Variables[Variable Type],$A3970)="","",
CONCATENATE("  - &amp;VariableID",TEXT($A3970,"0000"),
" {","VariableTypeCV:  ",CHAR(34),INDEX(Variables[Variable Type],$A3970),CHAR(34),
", VariableCode:  ",CHAR(34),INDEX(Variables[Variable Code],$A3970),CHAR(34),
", VariableNameCV:  ",CHAR(34),INDEX(Variables[Variable Name],$A3970),CHAR(34),
", VariableDefinition:  ",CHAR(34),INDEX(Variables[Variable Definition],$A3970),CHAR(34),
", SpecciationCV:  ",CHAR(34),INDEX(Variables[Speciation],$A3970),CHAR(34),
", NoDataValue:  ",CHAR(34),INDEX(Variables[No Data Value],$A3970),CHAR(34),"}"))</f>
        <v>#REF!</v>
      </c>
    </row>
    <row r="3971" spans="1:17" x14ac:dyDescent="0.25">
      <c r="A3971">
        <v>3968</v>
      </c>
      <c r="D3971" t="e">
        <f>IF(INDEX(People[First Name],$A3971)="","",
CONCATENATE("  - &amp;PersonID",TEXT($A3971,"0000"),
" {","PersonFirstName:  ",CHAR(34),INDEX(People[First Name],$A3971),CHAR(34),
", PersonMiddleName:  ",CHAR(34),INDEX(People[Middle Name],$A3971),CHAR(34),
", PersonLastName:  ",CHAR(34),INDEX(People[Last Name],$A3971),CHAR(34),"}"))</f>
        <v>#REF!</v>
      </c>
      <c r="E3971" t="e">
        <f>IF(INDEX(Organizations[Organization Type '[CV']],$A3971)="","",
CONCATENATE("  - &amp;OrganizationID",TEXT($A3971,"0000"),
" {","OrganizationTypeCV:  ",CHAR(34),INDEX(Organizations[Organization Type '[CV']],$A3971),CHAR(34),
", OrganizationCode:  ",CHAR(34),INDEX(Organizations[Organization Code],$A3971),CHAR(34),
", OrganizationName:  ",CHAR(34),INDEX(Organizations[Organization Name],$A3971),CHAR(34),
", OrganizationDescription:  ",CHAR(34),INDEX(Organizations[Organization Description],$A3971),CHAR(34),
", OrganizationLink:  ",CHAR(34),INDEX(Organizations[Organization Link],$A3971),CHAR(34),"}"))</f>
        <v>#REF!</v>
      </c>
      <c r="F3971" t="e">
        <f>IF(INDEX(People[First Name],$A3971)="","",
CONCATENATE("  - &amp;AffiliationID",TEXT($A3971,"0000"),
" {PersonID: *PersonID",TEXT($A3971,"0000"),
", OrganizationID: *OrganizationID",TEXT(MATCH(INDEX(People[Organization Name],$A3971),Organizations[Organization Name],0),"0000"),
", IsPrimaryOrganizationContact: , AffiliationStartDate: , AffiliationEndDate: , PrimaryPhone: ",
", PrimaryEmail: ",CHAR(34),INDEX(People[Primary Email],$A3971),CHAR(34),
", PrimaryAddress: ",CHAR(34),INDEX(People[Primary Address],$A3971),CHAR(34),
", PersonLink: }"))</f>
        <v>#REF!</v>
      </c>
      <c r="H3971" t="e">
        <f>IF(COUNTA(CitationInformation)=0,"",IF(INDEX(AuthorList[Author Name],$A3971)="","",
CONCATENATE("  - &amp;AuthorListID",TEXT($A3971,"0000"),
"  {CitationID: *CitationID0001",
", PersonID: *PersonID",TEXT(MATCH(INDEX(AuthorList[Author Name],$A3971),People[Full Name],0),"0000"),
", AuthorOrder: ",INDEX(AuthorList[Author Number],$A3971),"}")))</f>
        <v>#REF!</v>
      </c>
      <c r="K3971" t="e">
        <f>IF(INDEX(SamplingFeatures[Feature Code],$A3971)="","",
CONCATENATE("  - &amp;SamplingFeatureID",TEXT($A3971,"0000"),
" {","SamplingFeatureUUID:  ",CHAR(34),INDEX(SamplingFeatures[Sampling Feature UUID],$A3971),CHAR(34),
", SamplingFeatureTypeCV:  ",CHAR(34),INDEX(SamplingFeatures[Sampling Feature Type],$A3971),CHAR(34),
", SamplingFeatureCode:  ",CHAR(34),INDEX(SamplingFeatures[Feature Code],$A3971),CHAR(34),
", SamplingFeatureName:  ",CHAR(34),INDEX(SamplingFeatures[Feature Name],$A3971),CHAR(34),
", SamplingFeatureDescription:  ",CHAR(34),INDEX(SamplingFeatures[Feature Description],$A3971),CHAR(34),
", SamplingFeatureGeotypeCV:  ",CHAR(34),INDEX(SamplingFeatures[Feature Geo Type],$A3971),CHAR(34),
", FeatureGeometry:  ",CHAR(34),INDEX(SamplingFeatures[Feature Geometry],$A3971),CHAR(34),
", Elevation_m:  ",CHAR(34),INDEX(SamplingFeatures[Elevation_m],$A3971),CHAR(34),
", ElevationDatumCV:  ",CHAR(34),ElevationDatum,CHAR(34),"}"))</f>
        <v>#REF!</v>
      </c>
      <c r="L3971" t="e">
        <f>IF(INDEX(SamplingFeatures[Sampling Feature Type],$A3971)&lt;&gt;"Site","",
CONCATENATE("  - &amp;SiteID",TEXT(SUMPRODUCT(--($L$3:$L3970&lt;&gt;"")),"0000"),
" {","SamplingFeatureID:  *SamplingFeatureID",TEXT($A3971,"0000"),
", SiteTypeCV:  ",CHAR(34),INDEX(Sites[Site Type],$A3971),CHAR(34),
", Latitude:  ",INDEX(Sites[Latitude],$A3971),
", Longitude:  ",INDEX(Sites[Longitude],$A3971),
", SRSName:  ",CHAR(34),LatLonDatum,CHAR(34),"}"))</f>
        <v>#REF!</v>
      </c>
      <c r="M3971" t="e">
        <f>IF(INDEX(SamplingFeatures[Sampling Feature Type],$A3971)&lt;&gt;"Specimen","",
CONCATENATE("  - &amp;SpecimenID",TEXT(SUMPRODUCT(--($M$3:$M3970&lt;&gt;"")),"0000"),
" {","SamplingFeatureID:  *SamplingFeatureID",TEXT($A3971,"0000"),
", SpecimenTypeCV:  ",CHAR(34),INDEX(Specimens[Specimen Type],$A3971),CHAR(34),
", SpecimenMediumCV:  ",INDEX(Specimens[Specimen Medium],$A3971),
", IsFieldSpecimen:  ",CHAR(34),INDEX(Specimens[Is Field Specimen?],$A3971),CHAR(34),"}"))</f>
        <v>#REF!</v>
      </c>
      <c r="N3971" t="e">
        <f>IF(COUNTA(SpatialOffsets[])=0,"", IF(INDEX(SpatialOffsets[Spatial Offset Type],$A3971)="","",
CONCATENATE("  - &amp;SpatialOffsetID",TEXT($A3971,"0000"),
" {","SpatialOffsetTypeCV:  ",CHAR(34),INDEX(SpatialOffsets[Spatial Offset Type],$A3971),CHAR(34),
", Offset1Value:  ",INDEX(SpatialOffsets[Offset 1 Value],$A3971),
", Offset1UnitID:  ",CHAR(34),INDEX(SpatialOffsets[Offset 1 Unit],$A3971),CHAR(34),
", Offset2Value:  ",INDEX(SpatialOffsets[Offset 2 Value],$A3971),
", Offset2UnitID:  ",CHAR(34),INDEX(SpatialOffsets[Offset 2 Unit],$A3971),CHAR(34),
", Offset3Value:  ",INDEX(SpatialOffsets[Offset 3 Value],$A3971),
", Offset3UnitID:  ",CHAR(34),INDEX(SpatialOffsets[Offset 3 Unit],$A3971),CHAR(34),,"}")))</f>
        <v>#REF!</v>
      </c>
      <c r="O3971" t="e">
        <f>IF(COUNTA(RelatedFeatures[])=0,"", IF(INDEX(RelatedFeatures[First Sampling Feature Code],$A3971)="","",
CONCATENATE("  - &amp;RelationID",TEXT($A3971,"0000"),
" {","SamplingFeatureID:  *SamplingFeatureID",TEXT(MATCH(INDEX(RelatedFeatures[First Sampling Feature Code],$A3971),SamplingFeatures[Feature Code],0),"0000"),
", RelationshipTypeCV:  ",CHAR(34),INDEX(RelatedFeatures[Relationship Type],$A3971),CHAR(34),
", RelatedFeatureID: *SamplingFeatureID",TEXT(MATCH(INDEX(RelatedFeatures[Second Sampling Feature Code],$A3971),SamplingFeatures[Feature Code],0),"0000"),
", SpatialOffsetID:  ",IF(INDEX(RelatedFeatures[Offset Number],$A3971)="","",CONCATENATE("*SpatialOffsetID",TEXT(INDEX(RelatedFeatures[Offset Number],$A3971),"0000"))),"}")))</f>
        <v>#REF!</v>
      </c>
      <c r="P3971" t="e">
        <f>IF(INDEX(Methods[Method Type],$A3971)="","",
CONCATENATE("  - &amp;MethodID",TEXT($A3971,"0000"),
" {","MethodTypeCV:  ",CHAR(34),INDEX(Methods[Method Type],$A3971),CHAR(34),
", MethodCode:  ",CHAR(34),INDEX(Methods[Method Code],$A3971),CHAR(34),
", MethodName:  ",CHAR(34),INDEX(Methods[Method Name],$A3971),CHAR(34),
", MethodDescription:  ",CHAR(34),INDEX(Methods[Method Description],$A3971),CHAR(34),
", MethodLink:  ",CHAR(34),INDEX(Methods[Method Link],$A3971),CHAR(34),
", OrganizationID: *OrganizationID",TEXT(MATCH(INDEX(Methods[Organization Name],$A3971),Organizations[Organization Name],0),"0000"),"}"))</f>
        <v>#REF!</v>
      </c>
      <c r="Q3971" t="e">
        <f>IF(INDEX(Variables[Variable Type],$A3971)="","",
CONCATENATE("  - &amp;VariableID",TEXT($A3971,"0000"),
" {","VariableTypeCV:  ",CHAR(34),INDEX(Variables[Variable Type],$A3971),CHAR(34),
", VariableCode:  ",CHAR(34),INDEX(Variables[Variable Code],$A3971),CHAR(34),
", VariableNameCV:  ",CHAR(34),INDEX(Variables[Variable Name],$A3971),CHAR(34),
", VariableDefinition:  ",CHAR(34),INDEX(Variables[Variable Definition],$A3971),CHAR(34),
", SpecciationCV:  ",CHAR(34),INDEX(Variables[Speciation],$A3971),CHAR(34),
", NoDataValue:  ",CHAR(34),INDEX(Variables[No Data Value],$A3971),CHAR(34),"}"))</f>
        <v>#REF!</v>
      </c>
    </row>
    <row r="3972" spans="1:17" x14ac:dyDescent="0.25">
      <c r="A3972">
        <v>3969</v>
      </c>
      <c r="D3972" t="e">
        <f>IF(INDEX(People[First Name],$A3972)="","",
CONCATENATE("  - &amp;PersonID",TEXT($A3972,"0000"),
" {","PersonFirstName:  ",CHAR(34),INDEX(People[First Name],$A3972),CHAR(34),
", PersonMiddleName:  ",CHAR(34),INDEX(People[Middle Name],$A3972),CHAR(34),
", PersonLastName:  ",CHAR(34),INDEX(People[Last Name],$A3972),CHAR(34),"}"))</f>
        <v>#REF!</v>
      </c>
      <c r="E3972" t="e">
        <f>IF(INDEX(Organizations[Organization Type '[CV']],$A3972)="","",
CONCATENATE("  - &amp;OrganizationID",TEXT($A3972,"0000"),
" {","OrganizationTypeCV:  ",CHAR(34),INDEX(Organizations[Organization Type '[CV']],$A3972),CHAR(34),
", OrganizationCode:  ",CHAR(34),INDEX(Organizations[Organization Code],$A3972),CHAR(34),
", OrganizationName:  ",CHAR(34),INDEX(Organizations[Organization Name],$A3972),CHAR(34),
", OrganizationDescription:  ",CHAR(34),INDEX(Organizations[Organization Description],$A3972),CHAR(34),
", OrganizationLink:  ",CHAR(34),INDEX(Organizations[Organization Link],$A3972),CHAR(34),"}"))</f>
        <v>#REF!</v>
      </c>
      <c r="F3972" t="e">
        <f>IF(INDEX(People[First Name],$A3972)="","",
CONCATENATE("  - &amp;AffiliationID",TEXT($A3972,"0000"),
" {PersonID: *PersonID",TEXT($A3972,"0000"),
", OrganizationID: *OrganizationID",TEXT(MATCH(INDEX(People[Organization Name],$A3972),Organizations[Organization Name],0),"0000"),
", IsPrimaryOrganizationContact: , AffiliationStartDate: , AffiliationEndDate: , PrimaryPhone: ",
", PrimaryEmail: ",CHAR(34),INDEX(People[Primary Email],$A3972),CHAR(34),
", PrimaryAddress: ",CHAR(34),INDEX(People[Primary Address],$A3972),CHAR(34),
", PersonLink: }"))</f>
        <v>#REF!</v>
      </c>
      <c r="H3972" t="e">
        <f>IF(COUNTA(CitationInformation)=0,"",IF(INDEX(AuthorList[Author Name],$A3972)="","",
CONCATENATE("  - &amp;AuthorListID",TEXT($A3972,"0000"),
"  {CitationID: *CitationID0001",
", PersonID: *PersonID",TEXT(MATCH(INDEX(AuthorList[Author Name],$A3972),People[Full Name],0),"0000"),
", AuthorOrder: ",INDEX(AuthorList[Author Number],$A3972),"}")))</f>
        <v>#REF!</v>
      </c>
      <c r="K3972" t="e">
        <f>IF(INDEX(SamplingFeatures[Feature Code],$A3972)="","",
CONCATENATE("  - &amp;SamplingFeatureID",TEXT($A3972,"0000"),
" {","SamplingFeatureUUID:  ",CHAR(34),INDEX(SamplingFeatures[Sampling Feature UUID],$A3972),CHAR(34),
", SamplingFeatureTypeCV:  ",CHAR(34),INDEX(SamplingFeatures[Sampling Feature Type],$A3972),CHAR(34),
", SamplingFeatureCode:  ",CHAR(34),INDEX(SamplingFeatures[Feature Code],$A3972),CHAR(34),
", SamplingFeatureName:  ",CHAR(34),INDEX(SamplingFeatures[Feature Name],$A3972),CHAR(34),
", SamplingFeatureDescription:  ",CHAR(34),INDEX(SamplingFeatures[Feature Description],$A3972),CHAR(34),
", SamplingFeatureGeotypeCV:  ",CHAR(34),INDEX(SamplingFeatures[Feature Geo Type],$A3972),CHAR(34),
", FeatureGeometry:  ",CHAR(34),INDEX(SamplingFeatures[Feature Geometry],$A3972),CHAR(34),
", Elevation_m:  ",CHAR(34),INDEX(SamplingFeatures[Elevation_m],$A3972),CHAR(34),
", ElevationDatumCV:  ",CHAR(34),ElevationDatum,CHAR(34),"}"))</f>
        <v>#REF!</v>
      </c>
      <c r="L3972" t="e">
        <f>IF(INDEX(SamplingFeatures[Sampling Feature Type],$A3972)&lt;&gt;"Site","",
CONCATENATE("  - &amp;SiteID",TEXT(SUMPRODUCT(--($L$3:$L3971&lt;&gt;"")),"0000"),
" {","SamplingFeatureID:  *SamplingFeatureID",TEXT($A3972,"0000"),
", SiteTypeCV:  ",CHAR(34),INDEX(Sites[Site Type],$A3972),CHAR(34),
", Latitude:  ",INDEX(Sites[Latitude],$A3972),
", Longitude:  ",INDEX(Sites[Longitude],$A3972),
", SRSName:  ",CHAR(34),LatLonDatum,CHAR(34),"}"))</f>
        <v>#REF!</v>
      </c>
      <c r="M3972" t="e">
        <f>IF(INDEX(SamplingFeatures[Sampling Feature Type],$A3972)&lt;&gt;"Specimen","",
CONCATENATE("  - &amp;SpecimenID",TEXT(SUMPRODUCT(--($M$3:$M3971&lt;&gt;"")),"0000"),
" {","SamplingFeatureID:  *SamplingFeatureID",TEXT($A3972,"0000"),
", SpecimenTypeCV:  ",CHAR(34),INDEX(Specimens[Specimen Type],$A3972),CHAR(34),
", SpecimenMediumCV:  ",INDEX(Specimens[Specimen Medium],$A3972),
", IsFieldSpecimen:  ",CHAR(34),INDEX(Specimens[Is Field Specimen?],$A3972),CHAR(34),"}"))</f>
        <v>#REF!</v>
      </c>
      <c r="N3972" t="e">
        <f>IF(COUNTA(SpatialOffsets[])=0,"", IF(INDEX(SpatialOffsets[Spatial Offset Type],$A3972)="","",
CONCATENATE("  - &amp;SpatialOffsetID",TEXT($A3972,"0000"),
" {","SpatialOffsetTypeCV:  ",CHAR(34),INDEX(SpatialOffsets[Spatial Offset Type],$A3972),CHAR(34),
", Offset1Value:  ",INDEX(SpatialOffsets[Offset 1 Value],$A3972),
", Offset1UnitID:  ",CHAR(34),INDEX(SpatialOffsets[Offset 1 Unit],$A3972),CHAR(34),
", Offset2Value:  ",INDEX(SpatialOffsets[Offset 2 Value],$A3972),
", Offset2UnitID:  ",CHAR(34),INDEX(SpatialOffsets[Offset 2 Unit],$A3972),CHAR(34),
", Offset3Value:  ",INDEX(SpatialOffsets[Offset 3 Value],$A3972),
", Offset3UnitID:  ",CHAR(34),INDEX(SpatialOffsets[Offset 3 Unit],$A3972),CHAR(34),,"}")))</f>
        <v>#REF!</v>
      </c>
      <c r="O3972" t="e">
        <f>IF(COUNTA(RelatedFeatures[])=0,"", IF(INDEX(RelatedFeatures[First Sampling Feature Code],$A3972)="","",
CONCATENATE("  - &amp;RelationID",TEXT($A3972,"0000"),
" {","SamplingFeatureID:  *SamplingFeatureID",TEXT(MATCH(INDEX(RelatedFeatures[First Sampling Feature Code],$A3972),SamplingFeatures[Feature Code],0),"0000"),
", RelationshipTypeCV:  ",CHAR(34),INDEX(RelatedFeatures[Relationship Type],$A3972),CHAR(34),
", RelatedFeatureID: *SamplingFeatureID",TEXT(MATCH(INDEX(RelatedFeatures[Second Sampling Feature Code],$A3972),SamplingFeatures[Feature Code],0),"0000"),
", SpatialOffsetID:  ",IF(INDEX(RelatedFeatures[Offset Number],$A3972)="","",CONCATENATE("*SpatialOffsetID",TEXT(INDEX(RelatedFeatures[Offset Number],$A3972),"0000"))),"}")))</f>
        <v>#REF!</v>
      </c>
      <c r="P3972" t="e">
        <f>IF(INDEX(Methods[Method Type],$A3972)="","",
CONCATENATE("  - &amp;MethodID",TEXT($A3972,"0000"),
" {","MethodTypeCV:  ",CHAR(34),INDEX(Methods[Method Type],$A3972),CHAR(34),
", MethodCode:  ",CHAR(34),INDEX(Methods[Method Code],$A3972),CHAR(34),
", MethodName:  ",CHAR(34),INDEX(Methods[Method Name],$A3972),CHAR(34),
", MethodDescription:  ",CHAR(34),INDEX(Methods[Method Description],$A3972),CHAR(34),
", MethodLink:  ",CHAR(34),INDEX(Methods[Method Link],$A3972),CHAR(34),
", OrganizationID: *OrganizationID",TEXT(MATCH(INDEX(Methods[Organization Name],$A3972),Organizations[Organization Name],0),"0000"),"}"))</f>
        <v>#REF!</v>
      </c>
      <c r="Q3972" t="e">
        <f>IF(INDEX(Variables[Variable Type],$A3972)="","",
CONCATENATE("  - &amp;VariableID",TEXT($A3972,"0000"),
" {","VariableTypeCV:  ",CHAR(34),INDEX(Variables[Variable Type],$A3972),CHAR(34),
", VariableCode:  ",CHAR(34),INDEX(Variables[Variable Code],$A3972),CHAR(34),
", VariableNameCV:  ",CHAR(34),INDEX(Variables[Variable Name],$A3972),CHAR(34),
", VariableDefinition:  ",CHAR(34),INDEX(Variables[Variable Definition],$A3972),CHAR(34),
", SpecciationCV:  ",CHAR(34),INDEX(Variables[Speciation],$A3972),CHAR(34),
", NoDataValue:  ",CHAR(34),INDEX(Variables[No Data Value],$A3972),CHAR(34),"}"))</f>
        <v>#REF!</v>
      </c>
    </row>
    <row r="3973" spans="1:17" x14ac:dyDescent="0.25">
      <c r="A3973">
        <v>3970</v>
      </c>
      <c r="D3973" t="e">
        <f>IF(INDEX(People[First Name],$A3973)="","",
CONCATENATE("  - &amp;PersonID",TEXT($A3973,"0000"),
" {","PersonFirstName:  ",CHAR(34),INDEX(People[First Name],$A3973),CHAR(34),
", PersonMiddleName:  ",CHAR(34),INDEX(People[Middle Name],$A3973),CHAR(34),
", PersonLastName:  ",CHAR(34),INDEX(People[Last Name],$A3973),CHAR(34),"}"))</f>
        <v>#REF!</v>
      </c>
      <c r="E3973" t="e">
        <f>IF(INDEX(Organizations[Organization Type '[CV']],$A3973)="","",
CONCATENATE("  - &amp;OrganizationID",TEXT($A3973,"0000"),
" {","OrganizationTypeCV:  ",CHAR(34),INDEX(Organizations[Organization Type '[CV']],$A3973),CHAR(34),
", OrganizationCode:  ",CHAR(34),INDEX(Organizations[Organization Code],$A3973),CHAR(34),
", OrganizationName:  ",CHAR(34),INDEX(Organizations[Organization Name],$A3973),CHAR(34),
", OrganizationDescription:  ",CHAR(34),INDEX(Organizations[Organization Description],$A3973),CHAR(34),
", OrganizationLink:  ",CHAR(34),INDEX(Organizations[Organization Link],$A3973),CHAR(34),"}"))</f>
        <v>#REF!</v>
      </c>
      <c r="F3973" t="e">
        <f>IF(INDEX(People[First Name],$A3973)="","",
CONCATENATE("  - &amp;AffiliationID",TEXT($A3973,"0000"),
" {PersonID: *PersonID",TEXT($A3973,"0000"),
", OrganizationID: *OrganizationID",TEXT(MATCH(INDEX(People[Organization Name],$A3973),Organizations[Organization Name],0),"0000"),
", IsPrimaryOrganizationContact: , AffiliationStartDate: , AffiliationEndDate: , PrimaryPhone: ",
", PrimaryEmail: ",CHAR(34),INDEX(People[Primary Email],$A3973),CHAR(34),
", PrimaryAddress: ",CHAR(34),INDEX(People[Primary Address],$A3973),CHAR(34),
", PersonLink: }"))</f>
        <v>#REF!</v>
      </c>
      <c r="H3973" t="e">
        <f>IF(COUNTA(CitationInformation)=0,"",IF(INDEX(AuthorList[Author Name],$A3973)="","",
CONCATENATE("  - &amp;AuthorListID",TEXT($A3973,"0000"),
"  {CitationID: *CitationID0001",
", PersonID: *PersonID",TEXT(MATCH(INDEX(AuthorList[Author Name],$A3973),People[Full Name],0),"0000"),
", AuthorOrder: ",INDEX(AuthorList[Author Number],$A3973),"}")))</f>
        <v>#REF!</v>
      </c>
      <c r="K3973" t="e">
        <f>IF(INDEX(SamplingFeatures[Feature Code],$A3973)="","",
CONCATENATE("  - &amp;SamplingFeatureID",TEXT($A3973,"0000"),
" {","SamplingFeatureUUID:  ",CHAR(34),INDEX(SamplingFeatures[Sampling Feature UUID],$A3973),CHAR(34),
", SamplingFeatureTypeCV:  ",CHAR(34),INDEX(SamplingFeatures[Sampling Feature Type],$A3973),CHAR(34),
", SamplingFeatureCode:  ",CHAR(34),INDEX(SamplingFeatures[Feature Code],$A3973),CHAR(34),
", SamplingFeatureName:  ",CHAR(34),INDEX(SamplingFeatures[Feature Name],$A3973),CHAR(34),
", SamplingFeatureDescription:  ",CHAR(34),INDEX(SamplingFeatures[Feature Description],$A3973),CHAR(34),
", SamplingFeatureGeotypeCV:  ",CHAR(34),INDEX(SamplingFeatures[Feature Geo Type],$A3973),CHAR(34),
", FeatureGeometry:  ",CHAR(34),INDEX(SamplingFeatures[Feature Geometry],$A3973),CHAR(34),
", Elevation_m:  ",CHAR(34),INDEX(SamplingFeatures[Elevation_m],$A3973),CHAR(34),
", ElevationDatumCV:  ",CHAR(34),ElevationDatum,CHAR(34),"}"))</f>
        <v>#REF!</v>
      </c>
      <c r="L3973" t="e">
        <f>IF(INDEX(SamplingFeatures[Sampling Feature Type],$A3973)&lt;&gt;"Site","",
CONCATENATE("  - &amp;SiteID",TEXT(SUMPRODUCT(--($L$3:$L3972&lt;&gt;"")),"0000"),
" {","SamplingFeatureID:  *SamplingFeatureID",TEXT($A3973,"0000"),
", SiteTypeCV:  ",CHAR(34),INDEX(Sites[Site Type],$A3973),CHAR(34),
", Latitude:  ",INDEX(Sites[Latitude],$A3973),
", Longitude:  ",INDEX(Sites[Longitude],$A3973),
", SRSName:  ",CHAR(34),LatLonDatum,CHAR(34),"}"))</f>
        <v>#REF!</v>
      </c>
      <c r="M3973" t="e">
        <f>IF(INDEX(SamplingFeatures[Sampling Feature Type],$A3973)&lt;&gt;"Specimen","",
CONCATENATE("  - &amp;SpecimenID",TEXT(SUMPRODUCT(--($M$3:$M3972&lt;&gt;"")),"0000"),
" {","SamplingFeatureID:  *SamplingFeatureID",TEXT($A3973,"0000"),
", SpecimenTypeCV:  ",CHAR(34),INDEX(Specimens[Specimen Type],$A3973),CHAR(34),
", SpecimenMediumCV:  ",INDEX(Specimens[Specimen Medium],$A3973),
", IsFieldSpecimen:  ",CHAR(34),INDEX(Specimens[Is Field Specimen?],$A3973),CHAR(34),"}"))</f>
        <v>#REF!</v>
      </c>
      <c r="N3973" t="e">
        <f>IF(COUNTA(SpatialOffsets[])=0,"", IF(INDEX(SpatialOffsets[Spatial Offset Type],$A3973)="","",
CONCATENATE("  - &amp;SpatialOffsetID",TEXT($A3973,"0000"),
" {","SpatialOffsetTypeCV:  ",CHAR(34),INDEX(SpatialOffsets[Spatial Offset Type],$A3973),CHAR(34),
", Offset1Value:  ",INDEX(SpatialOffsets[Offset 1 Value],$A3973),
", Offset1UnitID:  ",CHAR(34),INDEX(SpatialOffsets[Offset 1 Unit],$A3973),CHAR(34),
", Offset2Value:  ",INDEX(SpatialOffsets[Offset 2 Value],$A3973),
", Offset2UnitID:  ",CHAR(34),INDEX(SpatialOffsets[Offset 2 Unit],$A3973),CHAR(34),
", Offset3Value:  ",INDEX(SpatialOffsets[Offset 3 Value],$A3973),
", Offset3UnitID:  ",CHAR(34),INDEX(SpatialOffsets[Offset 3 Unit],$A3973),CHAR(34),,"}")))</f>
        <v>#REF!</v>
      </c>
      <c r="O3973" t="e">
        <f>IF(COUNTA(RelatedFeatures[])=0,"", IF(INDEX(RelatedFeatures[First Sampling Feature Code],$A3973)="","",
CONCATENATE("  - &amp;RelationID",TEXT($A3973,"0000"),
" {","SamplingFeatureID:  *SamplingFeatureID",TEXT(MATCH(INDEX(RelatedFeatures[First Sampling Feature Code],$A3973),SamplingFeatures[Feature Code],0),"0000"),
", RelationshipTypeCV:  ",CHAR(34),INDEX(RelatedFeatures[Relationship Type],$A3973),CHAR(34),
", RelatedFeatureID: *SamplingFeatureID",TEXT(MATCH(INDEX(RelatedFeatures[Second Sampling Feature Code],$A3973),SamplingFeatures[Feature Code],0),"0000"),
", SpatialOffsetID:  ",IF(INDEX(RelatedFeatures[Offset Number],$A3973)="","",CONCATENATE("*SpatialOffsetID",TEXT(INDEX(RelatedFeatures[Offset Number],$A3973),"0000"))),"}")))</f>
        <v>#REF!</v>
      </c>
      <c r="P3973" t="e">
        <f>IF(INDEX(Methods[Method Type],$A3973)="","",
CONCATENATE("  - &amp;MethodID",TEXT($A3973,"0000"),
" {","MethodTypeCV:  ",CHAR(34),INDEX(Methods[Method Type],$A3973),CHAR(34),
", MethodCode:  ",CHAR(34),INDEX(Methods[Method Code],$A3973),CHAR(34),
", MethodName:  ",CHAR(34),INDEX(Methods[Method Name],$A3973),CHAR(34),
", MethodDescription:  ",CHAR(34),INDEX(Methods[Method Description],$A3973),CHAR(34),
", MethodLink:  ",CHAR(34),INDEX(Methods[Method Link],$A3973),CHAR(34),
", OrganizationID: *OrganizationID",TEXT(MATCH(INDEX(Methods[Organization Name],$A3973),Organizations[Organization Name],0),"0000"),"}"))</f>
        <v>#REF!</v>
      </c>
      <c r="Q3973" t="e">
        <f>IF(INDEX(Variables[Variable Type],$A3973)="","",
CONCATENATE("  - &amp;VariableID",TEXT($A3973,"0000"),
" {","VariableTypeCV:  ",CHAR(34),INDEX(Variables[Variable Type],$A3973),CHAR(34),
", VariableCode:  ",CHAR(34),INDEX(Variables[Variable Code],$A3973),CHAR(34),
", VariableNameCV:  ",CHAR(34),INDEX(Variables[Variable Name],$A3973),CHAR(34),
", VariableDefinition:  ",CHAR(34),INDEX(Variables[Variable Definition],$A3973),CHAR(34),
", SpecciationCV:  ",CHAR(34),INDEX(Variables[Speciation],$A3973),CHAR(34),
", NoDataValue:  ",CHAR(34),INDEX(Variables[No Data Value],$A3973),CHAR(34),"}"))</f>
        <v>#REF!</v>
      </c>
    </row>
    <row r="3974" spans="1:17" x14ac:dyDescent="0.25">
      <c r="A3974">
        <v>3971</v>
      </c>
      <c r="D3974" t="e">
        <f>IF(INDEX(People[First Name],$A3974)="","",
CONCATENATE("  - &amp;PersonID",TEXT($A3974,"0000"),
" {","PersonFirstName:  ",CHAR(34),INDEX(People[First Name],$A3974),CHAR(34),
", PersonMiddleName:  ",CHAR(34),INDEX(People[Middle Name],$A3974),CHAR(34),
", PersonLastName:  ",CHAR(34),INDEX(People[Last Name],$A3974),CHAR(34),"}"))</f>
        <v>#REF!</v>
      </c>
      <c r="E3974" t="e">
        <f>IF(INDEX(Organizations[Organization Type '[CV']],$A3974)="","",
CONCATENATE("  - &amp;OrganizationID",TEXT($A3974,"0000"),
" {","OrganizationTypeCV:  ",CHAR(34),INDEX(Organizations[Organization Type '[CV']],$A3974),CHAR(34),
", OrganizationCode:  ",CHAR(34),INDEX(Organizations[Organization Code],$A3974),CHAR(34),
", OrganizationName:  ",CHAR(34),INDEX(Organizations[Organization Name],$A3974),CHAR(34),
", OrganizationDescription:  ",CHAR(34),INDEX(Organizations[Organization Description],$A3974),CHAR(34),
", OrganizationLink:  ",CHAR(34),INDEX(Organizations[Organization Link],$A3974),CHAR(34),"}"))</f>
        <v>#REF!</v>
      </c>
      <c r="F3974" t="e">
        <f>IF(INDEX(People[First Name],$A3974)="","",
CONCATENATE("  - &amp;AffiliationID",TEXT($A3974,"0000"),
" {PersonID: *PersonID",TEXT($A3974,"0000"),
", OrganizationID: *OrganizationID",TEXT(MATCH(INDEX(People[Organization Name],$A3974),Organizations[Organization Name],0),"0000"),
", IsPrimaryOrganizationContact: , AffiliationStartDate: , AffiliationEndDate: , PrimaryPhone: ",
", PrimaryEmail: ",CHAR(34),INDEX(People[Primary Email],$A3974),CHAR(34),
", PrimaryAddress: ",CHAR(34),INDEX(People[Primary Address],$A3974),CHAR(34),
", PersonLink: }"))</f>
        <v>#REF!</v>
      </c>
      <c r="H3974" t="e">
        <f>IF(COUNTA(CitationInformation)=0,"",IF(INDEX(AuthorList[Author Name],$A3974)="","",
CONCATENATE("  - &amp;AuthorListID",TEXT($A3974,"0000"),
"  {CitationID: *CitationID0001",
", PersonID: *PersonID",TEXT(MATCH(INDEX(AuthorList[Author Name],$A3974),People[Full Name],0),"0000"),
", AuthorOrder: ",INDEX(AuthorList[Author Number],$A3974),"}")))</f>
        <v>#REF!</v>
      </c>
      <c r="K3974" t="e">
        <f>IF(INDEX(SamplingFeatures[Feature Code],$A3974)="","",
CONCATENATE("  - &amp;SamplingFeatureID",TEXT($A3974,"0000"),
" {","SamplingFeatureUUID:  ",CHAR(34),INDEX(SamplingFeatures[Sampling Feature UUID],$A3974),CHAR(34),
", SamplingFeatureTypeCV:  ",CHAR(34),INDEX(SamplingFeatures[Sampling Feature Type],$A3974),CHAR(34),
", SamplingFeatureCode:  ",CHAR(34),INDEX(SamplingFeatures[Feature Code],$A3974),CHAR(34),
", SamplingFeatureName:  ",CHAR(34),INDEX(SamplingFeatures[Feature Name],$A3974),CHAR(34),
", SamplingFeatureDescription:  ",CHAR(34),INDEX(SamplingFeatures[Feature Description],$A3974),CHAR(34),
", SamplingFeatureGeotypeCV:  ",CHAR(34),INDEX(SamplingFeatures[Feature Geo Type],$A3974),CHAR(34),
", FeatureGeometry:  ",CHAR(34),INDEX(SamplingFeatures[Feature Geometry],$A3974),CHAR(34),
", Elevation_m:  ",CHAR(34),INDEX(SamplingFeatures[Elevation_m],$A3974),CHAR(34),
", ElevationDatumCV:  ",CHAR(34),ElevationDatum,CHAR(34),"}"))</f>
        <v>#REF!</v>
      </c>
      <c r="L3974" t="e">
        <f>IF(INDEX(SamplingFeatures[Sampling Feature Type],$A3974)&lt;&gt;"Site","",
CONCATENATE("  - &amp;SiteID",TEXT(SUMPRODUCT(--($L$3:$L3973&lt;&gt;"")),"0000"),
" {","SamplingFeatureID:  *SamplingFeatureID",TEXT($A3974,"0000"),
", SiteTypeCV:  ",CHAR(34),INDEX(Sites[Site Type],$A3974),CHAR(34),
", Latitude:  ",INDEX(Sites[Latitude],$A3974),
", Longitude:  ",INDEX(Sites[Longitude],$A3974),
", SRSName:  ",CHAR(34),LatLonDatum,CHAR(34),"}"))</f>
        <v>#REF!</v>
      </c>
      <c r="M3974" t="e">
        <f>IF(INDEX(SamplingFeatures[Sampling Feature Type],$A3974)&lt;&gt;"Specimen","",
CONCATENATE("  - &amp;SpecimenID",TEXT(SUMPRODUCT(--($M$3:$M3973&lt;&gt;"")),"0000"),
" {","SamplingFeatureID:  *SamplingFeatureID",TEXT($A3974,"0000"),
", SpecimenTypeCV:  ",CHAR(34),INDEX(Specimens[Specimen Type],$A3974),CHAR(34),
", SpecimenMediumCV:  ",INDEX(Specimens[Specimen Medium],$A3974),
", IsFieldSpecimen:  ",CHAR(34),INDEX(Specimens[Is Field Specimen?],$A3974),CHAR(34),"}"))</f>
        <v>#REF!</v>
      </c>
      <c r="N3974" t="e">
        <f>IF(COUNTA(SpatialOffsets[])=0,"", IF(INDEX(SpatialOffsets[Spatial Offset Type],$A3974)="","",
CONCATENATE("  - &amp;SpatialOffsetID",TEXT($A3974,"0000"),
" {","SpatialOffsetTypeCV:  ",CHAR(34),INDEX(SpatialOffsets[Spatial Offset Type],$A3974),CHAR(34),
", Offset1Value:  ",INDEX(SpatialOffsets[Offset 1 Value],$A3974),
", Offset1UnitID:  ",CHAR(34),INDEX(SpatialOffsets[Offset 1 Unit],$A3974),CHAR(34),
", Offset2Value:  ",INDEX(SpatialOffsets[Offset 2 Value],$A3974),
", Offset2UnitID:  ",CHAR(34),INDEX(SpatialOffsets[Offset 2 Unit],$A3974),CHAR(34),
", Offset3Value:  ",INDEX(SpatialOffsets[Offset 3 Value],$A3974),
", Offset3UnitID:  ",CHAR(34),INDEX(SpatialOffsets[Offset 3 Unit],$A3974),CHAR(34),,"}")))</f>
        <v>#REF!</v>
      </c>
      <c r="O3974" t="e">
        <f>IF(COUNTA(RelatedFeatures[])=0,"", IF(INDEX(RelatedFeatures[First Sampling Feature Code],$A3974)="","",
CONCATENATE("  - &amp;RelationID",TEXT($A3974,"0000"),
" {","SamplingFeatureID:  *SamplingFeatureID",TEXT(MATCH(INDEX(RelatedFeatures[First Sampling Feature Code],$A3974),SamplingFeatures[Feature Code],0),"0000"),
", RelationshipTypeCV:  ",CHAR(34),INDEX(RelatedFeatures[Relationship Type],$A3974),CHAR(34),
", RelatedFeatureID: *SamplingFeatureID",TEXT(MATCH(INDEX(RelatedFeatures[Second Sampling Feature Code],$A3974),SamplingFeatures[Feature Code],0),"0000"),
", SpatialOffsetID:  ",IF(INDEX(RelatedFeatures[Offset Number],$A3974)="","",CONCATENATE("*SpatialOffsetID",TEXT(INDEX(RelatedFeatures[Offset Number],$A3974),"0000"))),"}")))</f>
        <v>#REF!</v>
      </c>
      <c r="P3974" t="e">
        <f>IF(INDEX(Methods[Method Type],$A3974)="","",
CONCATENATE("  - &amp;MethodID",TEXT($A3974,"0000"),
" {","MethodTypeCV:  ",CHAR(34),INDEX(Methods[Method Type],$A3974),CHAR(34),
", MethodCode:  ",CHAR(34),INDEX(Methods[Method Code],$A3974),CHAR(34),
", MethodName:  ",CHAR(34),INDEX(Methods[Method Name],$A3974),CHAR(34),
", MethodDescription:  ",CHAR(34),INDEX(Methods[Method Description],$A3974),CHAR(34),
", MethodLink:  ",CHAR(34),INDEX(Methods[Method Link],$A3974),CHAR(34),
", OrganizationID: *OrganizationID",TEXT(MATCH(INDEX(Methods[Organization Name],$A3974),Organizations[Organization Name],0),"0000"),"}"))</f>
        <v>#REF!</v>
      </c>
      <c r="Q3974" t="e">
        <f>IF(INDEX(Variables[Variable Type],$A3974)="","",
CONCATENATE("  - &amp;VariableID",TEXT($A3974,"0000"),
" {","VariableTypeCV:  ",CHAR(34),INDEX(Variables[Variable Type],$A3974),CHAR(34),
", VariableCode:  ",CHAR(34),INDEX(Variables[Variable Code],$A3974),CHAR(34),
", VariableNameCV:  ",CHAR(34),INDEX(Variables[Variable Name],$A3974),CHAR(34),
", VariableDefinition:  ",CHAR(34),INDEX(Variables[Variable Definition],$A3974),CHAR(34),
", SpecciationCV:  ",CHAR(34),INDEX(Variables[Speciation],$A3974),CHAR(34),
", NoDataValue:  ",CHAR(34),INDEX(Variables[No Data Value],$A3974),CHAR(34),"}"))</f>
        <v>#REF!</v>
      </c>
    </row>
    <row r="3975" spans="1:17" x14ac:dyDescent="0.25">
      <c r="A3975">
        <v>3972</v>
      </c>
      <c r="D3975" t="e">
        <f>IF(INDEX(People[First Name],$A3975)="","",
CONCATENATE("  - &amp;PersonID",TEXT($A3975,"0000"),
" {","PersonFirstName:  ",CHAR(34),INDEX(People[First Name],$A3975),CHAR(34),
", PersonMiddleName:  ",CHAR(34),INDEX(People[Middle Name],$A3975),CHAR(34),
", PersonLastName:  ",CHAR(34),INDEX(People[Last Name],$A3975),CHAR(34),"}"))</f>
        <v>#REF!</v>
      </c>
      <c r="E3975" t="e">
        <f>IF(INDEX(Organizations[Organization Type '[CV']],$A3975)="","",
CONCATENATE("  - &amp;OrganizationID",TEXT($A3975,"0000"),
" {","OrganizationTypeCV:  ",CHAR(34),INDEX(Organizations[Organization Type '[CV']],$A3975),CHAR(34),
", OrganizationCode:  ",CHAR(34),INDEX(Organizations[Organization Code],$A3975),CHAR(34),
", OrganizationName:  ",CHAR(34),INDEX(Organizations[Organization Name],$A3975),CHAR(34),
", OrganizationDescription:  ",CHAR(34),INDEX(Organizations[Organization Description],$A3975),CHAR(34),
", OrganizationLink:  ",CHAR(34),INDEX(Organizations[Organization Link],$A3975),CHAR(34),"}"))</f>
        <v>#REF!</v>
      </c>
      <c r="F3975" t="e">
        <f>IF(INDEX(People[First Name],$A3975)="","",
CONCATENATE("  - &amp;AffiliationID",TEXT($A3975,"0000"),
" {PersonID: *PersonID",TEXT($A3975,"0000"),
", OrganizationID: *OrganizationID",TEXT(MATCH(INDEX(People[Organization Name],$A3975),Organizations[Organization Name],0),"0000"),
", IsPrimaryOrganizationContact: , AffiliationStartDate: , AffiliationEndDate: , PrimaryPhone: ",
", PrimaryEmail: ",CHAR(34),INDEX(People[Primary Email],$A3975),CHAR(34),
", PrimaryAddress: ",CHAR(34),INDEX(People[Primary Address],$A3975),CHAR(34),
", PersonLink: }"))</f>
        <v>#REF!</v>
      </c>
      <c r="H3975" t="e">
        <f>IF(COUNTA(CitationInformation)=0,"",IF(INDEX(AuthorList[Author Name],$A3975)="","",
CONCATENATE("  - &amp;AuthorListID",TEXT($A3975,"0000"),
"  {CitationID: *CitationID0001",
", PersonID: *PersonID",TEXT(MATCH(INDEX(AuthorList[Author Name],$A3975),People[Full Name],0),"0000"),
", AuthorOrder: ",INDEX(AuthorList[Author Number],$A3975),"}")))</f>
        <v>#REF!</v>
      </c>
      <c r="K3975" t="e">
        <f>IF(INDEX(SamplingFeatures[Feature Code],$A3975)="","",
CONCATENATE("  - &amp;SamplingFeatureID",TEXT($A3975,"0000"),
" {","SamplingFeatureUUID:  ",CHAR(34),INDEX(SamplingFeatures[Sampling Feature UUID],$A3975),CHAR(34),
", SamplingFeatureTypeCV:  ",CHAR(34),INDEX(SamplingFeatures[Sampling Feature Type],$A3975),CHAR(34),
", SamplingFeatureCode:  ",CHAR(34),INDEX(SamplingFeatures[Feature Code],$A3975),CHAR(34),
", SamplingFeatureName:  ",CHAR(34),INDEX(SamplingFeatures[Feature Name],$A3975),CHAR(34),
", SamplingFeatureDescription:  ",CHAR(34),INDEX(SamplingFeatures[Feature Description],$A3975),CHAR(34),
", SamplingFeatureGeotypeCV:  ",CHAR(34),INDEX(SamplingFeatures[Feature Geo Type],$A3975),CHAR(34),
", FeatureGeometry:  ",CHAR(34),INDEX(SamplingFeatures[Feature Geometry],$A3975),CHAR(34),
", Elevation_m:  ",CHAR(34),INDEX(SamplingFeatures[Elevation_m],$A3975),CHAR(34),
", ElevationDatumCV:  ",CHAR(34),ElevationDatum,CHAR(34),"}"))</f>
        <v>#REF!</v>
      </c>
      <c r="L3975" t="e">
        <f>IF(INDEX(SamplingFeatures[Sampling Feature Type],$A3975)&lt;&gt;"Site","",
CONCATENATE("  - &amp;SiteID",TEXT(SUMPRODUCT(--($L$3:$L3974&lt;&gt;"")),"0000"),
" {","SamplingFeatureID:  *SamplingFeatureID",TEXT($A3975,"0000"),
", SiteTypeCV:  ",CHAR(34),INDEX(Sites[Site Type],$A3975),CHAR(34),
", Latitude:  ",INDEX(Sites[Latitude],$A3975),
", Longitude:  ",INDEX(Sites[Longitude],$A3975),
", SRSName:  ",CHAR(34),LatLonDatum,CHAR(34),"}"))</f>
        <v>#REF!</v>
      </c>
      <c r="M3975" t="e">
        <f>IF(INDEX(SamplingFeatures[Sampling Feature Type],$A3975)&lt;&gt;"Specimen","",
CONCATENATE("  - &amp;SpecimenID",TEXT(SUMPRODUCT(--($M$3:$M3974&lt;&gt;"")),"0000"),
" {","SamplingFeatureID:  *SamplingFeatureID",TEXT($A3975,"0000"),
", SpecimenTypeCV:  ",CHAR(34),INDEX(Specimens[Specimen Type],$A3975),CHAR(34),
", SpecimenMediumCV:  ",INDEX(Specimens[Specimen Medium],$A3975),
", IsFieldSpecimen:  ",CHAR(34),INDEX(Specimens[Is Field Specimen?],$A3975),CHAR(34),"}"))</f>
        <v>#REF!</v>
      </c>
      <c r="N3975" t="e">
        <f>IF(COUNTA(SpatialOffsets[])=0,"", IF(INDEX(SpatialOffsets[Spatial Offset Type],$A3975)="","",
CONCATENATE("  - &amp;SpatialOffsetID",TEXT($A3975,"0000"),
" {","SpatialOffsetTypeCV:  ",CHAR(34),INDEX(SpatialOffsets[Spatial Offset Type],$A3975),CHAR(34),
", Offset1Value:  ",INDEX(SpatialOffsets[Offset 1 Value],$A3975),
", Offset1UnitID:  ",CHAR(34),INDEX(SpatialOffsets[Offset 1 Unit],$A3975),CHAR(34),
", Offset2Value:  ",INDEX(SpatialOffsets[Offset 2 Value],$A3975),
", Offset2UnitID:  ",CHAR(34),INDEX(SpatialOffsets[Offset 2 Unit],$A3975),CHAR(34),
", Offset3Value:  ",INDEX(SpatialOffsets[Offset 3 Value],$A3975),
", Offset3UnitID:  ",CHAR(34),INDEX(SpatialOffsets[Offset 3 Unit],$A3975),CHAR(34),,"}")))</f>
        <v>#REF!</v>
      </c>
      <c r="O3975" t="e">
        <f>IF(COUNTA(RelatedFeatures[])=0,"", IF(INDEX(RelatedFeatures[First Sampling Feature Code],$A3975)="","",
CONCATENATE("  - &amp;RelationID",TEXT($A3975,"0000"),
" {","SamplingFeatureID:  *SamplingFeatureID",TEXT(MATCH(INDEX(RelatedFeatures[First Sampling Feature Code],$A3975),SamplingFeatures[Feature Code],0),"0000"),
", RelationshipTypeCV:  ",CHAR(34),INDEX(RelatedFeatures[Relationship Type],$A3975),CHAR(34),
", RelatedFeatureID: *SamplingFeatureID",TEXT(MATCH(INDEX(RelatedFeatures[Second Sampling Feature Code],$A3975),SamplingFeatures[Feature Code],0),"0000"),
", SpatialOffsetID:  ",IF(INDEX(RelatedFeatures[Offset Number],$A3975)="","",CONCATENATE("*SpatialOffsetID",TEXT(INDEX(RelatedFeatures[Offset Number],$A3975),"0000"))),"}")))</f>
        <v>#REF!</v>
      </c>
      <c r="P3975" t="e">
        <f>IF(INDEX(Methods[Method Type],$A3975)="","",
CONCATENATE("  - &amp;MethodID",TEXT($A3975,"0000"),
" {","MethodTypeCV:  ",CHAR(34),INDEX(Methods[Method Type],$A3975),CHAR(34),
", MethodCode:  ",CHAR(34),INDEX(Methods[Method Code],$A3975),CHAR(34),
", MethodName:  ",CHAR(34),INDEX(Methods[Method Name],$A3975),CHAR(34),
", MethodDescription:  ",CHAR(34),INDEX(Methods[Method Description],$A3975),CHAR(34),
", MethodLink:  ",CHAR(34),INDEX(Methods[Method Link],$A3975),CHAR(34),
", OrganizationID: *OrganizationID",TEXT(MATCH(INDEX(Methods[Organization Name],$A3975),Organizations[Organization Name],0),"0000"),"}"))</f>
        <v>#REF!</v>
      </c>
      <c r="Q3975" t="e">
        <f>IF(INDEX(Variables[Variable Type],$A3975)="","",
CONCATENATE("  - &amp;VariableID",TEXT($A3975,"0000"),
" {","VariableTypeCV:  ",CHAR(34),INDEX(Variables[Variable Type],$A3975),CHAR(34),
", VariableCode:  ",CHAR(34),INDEX(Variables[Variable Code],$A3975),CHAR(34),
", VariableNameCV:  ",CHAR(34),INDEX(Variables[Variable Name],$A3975),CHAR(34),
", VariableDefinition:  ",CHAR(34),INDEX(Variables[Variable Definition],$A3975),CHAR(34),
", SpecciationCV:  ",CHAR(34),INDEX(Variables[Speciation],$A3975),CHAR(34),
", NoDataValue:  ",CHAR(34),INDEX(Variables[No Data Value],$A3975),CHAR(34),"}"))</f>
        <v>#REF!</v>
      </c>
    </row>
    <row r="3976" spans="1:17" x14ac:dyDescent="0.25">
      <c r="A3976">
        <v>3973</v>
      </c>
      <c r="D3976" t="e">
        <f>IF(INDEX(People[First Name],$A3976)="","",
CONCATENATE("  - &amp;PersonID",TEXT($A3976,"0000"),
" {","PersonFirstName:  ",CHAR(34),INDEX(People[First Name],$A3976),CHAR(34),
", PersonMiddleName:  ",CHAR(34),INDEX(People[Middle Name],$A3976),CHAR(34),
", PersonLastName:  ",CHAR(34),INDEX(People[Last Name],$A3976),CHAR(34),"}"))</f>
        <v>#REF!</v>
      </c>
      <c r="E3976" t="e">
        <f>IF(INDEX(Organizations[Organization Type '[CV']],$A3976)="","",
CONCATENATE("  - &amp;OrganizationID",TEXT($A3976,"0000"),
" {","OrganizationTypeCV:  ",CHAR(34),INDEX(Organizations[Organization Type '[CV']],$A3976),CHAR(34),
", OrganizationCode:  ",CHAR(34),INDEX(Organizations[Organization Code],$A3976),CHAR(34),
", OrganizationName:  ",CHAR(34),INDEX(Organizations[Organization Name],$A3976),CHAR(34),
", OrganizationDescription:  ",CHAR(34),INDEX(Organizations[Organization Description],$A3976),CHAR(34),
", OrganizationLink:  ",CHAR(34),INDEX(Organizations[Organization Link],$A3976),CHAR(34),"}"))</f>
        <v>#REF!</v>
      </c>
      <c r="F3976" t="e">
        <f>IF(INDEX(People[First Name],$A3976)="","",
CONCATENATE("  - &amp;AffiliationID",TEXT($A3976,"0000"),
" {PersonID: *PersonID",TEXT($A3976,"0000"),
", OrganizationID: *OrganizationID",TEXT(MATCH(INDEX(People[Organization Name],$A3976),Organizations[Organization Name],0),"0000"),
", IsPrimaryOrganizationContact: , AffiliationStartDate: , AffiliationEndDate: , PrimaryPhone: ",
", PrimaryEmail: ",CHAR(34),INDEX(People[Primary Email],$A3976),CHAR(34),
", PrimaryAddress: ",CHAR(34),INDEX(People[Primary Address],$A3976),CHAR(34),
", PersonLink: }"))</f>
        <v>#REF!</v>
      </c>
      <c r="H3976" t="e">
        <f>IF(COUNTA(CitationInformation)=0,"",IF(INDEX(AuthorList[Author Name],$A3976)="","",
CONCATENATE("  - &amp;AuthorListID",TEXT($A3976,"0000"),
"  {CitationID: *CitationID0001",
", PersonID: *PersonID",TEXT(MATCH(INDEX(AuthorList[Author Name],$A3976),People[Full Name],0),"0000"),
", AuthorOrder: ",INDEX(AuthorList[Author Number],$A3976),"}")))</f>
        <v>#REF!</v>
      </c>
      <c r="K3976" t="e">
        <f>IF(INDEX(SamplingFeatures[Feature Code],$A3976)="","",
CONCATENATE("  - &amp;SamplingFeatureID",TEXT($A3976,"0000"),
" {","SamplingFeatureUUID:  ",CHAR(34),INDEX(SamplingFeatures[Sampling Feature UUID],$A3976),CHAR(34),
", SamplingFeatureTypeCV:  ",CHAR(34),INDEX(SamplingFeatures[Sampling Feature Type],$A3976),CHAR(34),
", SamplingFeatureCode:  ",CHAR(34),INDEX(SamplingFeatures[Feature Code],$A3976),CHAR(34),
", SamplingFeatureName:  ",CHAR(34),INDEX(SamplingFeatures[Feature Name],$A3976),CHAR(34),
", SamplingFeatureDescription:  ",CHAR(34),INDEX(SamplingFeatures[Feature Description],$A3976),CHAR(34),
", SamplingFeatureGeotypeCV:  ",CHAR(34),INDEX(SamplingFeatures[Feature Geo Type],$A3976),CHAR(34),
", FeatureGeometry:  ",CHAR(34),INDEX(SamplingFeatures[Feature Geometry],$A3976),CHAR(34),
", Elevation_m:  ",CHAR(34),INDEX(SamplingFeatures[Elevation_m],$A3976),CHAR(34),
", ElevationDatumCV:  ",CHAR(34),ElevationDatum,CHAR(34),"}"))</f>
        <v>#REF!</v>
      </c>
      <c r="L3976" t="e">
        <f>IF(INDEX(SamplingFeatures[Sampling Feature Type],$A3976)&lt;&gt;"Site","",
CONCATENATE("  - &amp;SiteID",TEXT(SUMPRODUCT(--($L$3:$L3975&lt;&gt;"")),"0000"),
" {","SamplingFeatureID:  *SamplingFeatureID",TEXT($A3976,"0000"),
", SiteTypeCV:  ",CHAR(34),INDEX(Sites[Site Type],$A3976),CHAR(34),
", Latitude:  ",INDEX(Sites[Latitude],$A3976),
", Longitude:  ",INDEX(Sites[Longitude],$A3976),
", SRSName:  ",CHAR(34),LatLonDatum,CHAR(34),"}"))</f>
        <v>#REF!</v>
      </c>
      <c r="M3976" t="e">
        <f>IF(INDEX(SamplingFeatures[Sampling Feature Type],$A3976)&lt;&gt;"Specimen","",
CONCATENATE("  - &amp;SpecimenID",TEXT(SUMPRODUCT(--($M$3:$M3975&lt;&gt;"")),"0000"),
" {","SamplingFeatureID:  *SamplingFeatureID",TEXT($A3976,"0000"),
", SpecimenTypeCV:  ",CHAR(34),INDEX(Specimens[Specimen Type],$A3976),CHAR(34),
", SpecimenMediumCV:  ",INDEX(Specimens[Specimen Medium],$A3976),
", IsFieldSpecimen:  ",CHAR(34),INDEX(Specimens[Is Field Specimen?],$A3976),CHAR(34),"}"))</f>
        <v>#REF!</v>
      </c>
      <c r="N3976" t="e">
        <f>IF(COUNTA(SpatialOffsets[])=0,"", IF(INDEX(SpatialOffsets[Spatial Offset Type],$A3976)="","",
CONCATENATE("  - &amp;SpatialOffsetID",TEXT($A3976,"0000"),
" {","SpatialOffsetTypeCV:  ",CHAR(34),INDEX(SpatialOffsets[Spatial Offset Type],$A3976),CHAR(34),
", Offset1Value:  ",INDEX(SpatialOffsets[Offset 1 Value],$A3976),
", Offset1UnitID:  ",CHAR(34),INDEX(SpatialOffsets[Offset 1 Unit],$A3976),CHAR(34),
", Offset2Value:  ",INDEX(SpatialOffsets[Offset 2 Value],$A3976),
", Offset2UnitID:  ",CHAR(34),INDEX(SpatialOffsets[Offset 2 Unit],$A3976),CHAR(34),
", Offset3Value:  ",INDEX(SpatialOffsets[Offset 3 Value],$A3976),
", Offset3UnitID:  ",CHAR(34),INDEX(SpatialOffsets[Offset 3 Unit],$A3976),CHAR(34),,"}")))</f>
        <v>#REF!</v>
      </c>
      <c r="O3976" t="e">
        <f>IF(COUNTA(RelatedFeatures[])=0,"", IF(INDEX(RelatedFeatures[First Sampling Feature Code],$A3976)="","",
CONCATENATE("  - &amp;RelationID",TEXT($A3976,"0000"),
" {","SamplingFeatureID:  *SamplingFeatureID",TEXT(MATCH(INDEX(RelatedFeatures[First Sampling Feature Code],$A3976),SamplingFeatures[Feature Code],0),"0000"),
", RelationshipTypeCV:  ",CHAR(34),INDEX(RelatedFeatures[Relationship Type],$A3976),CHAR(34),
", RelatedFeatureID: *SamplingFeatureID",TEXT(MATCH(INDEX(RelatedFeatures[Second Sampling Feature Code],$A3976),SamplingFeatures[Feature Code],0),"0000"),
", SpatialOffsetID:  ",IF(INDEX(RelatedFeatures[Offset Number],$A3976)="","",CONCATENATE("*SpatialOffsetID",TEXT(INDEX(RelatedFeatures[Offset Number],$A3976),"0000"))),"}")))</f>
        <v>#REF!</v>
      </c>
      <c r="P3976" t="e">
        <f>IF(INDEX(Methods[Method Type],$A3976)="","",
CONCATENATE("  - &amp;MethodID",TEXT($A3976,"0000"),
" {","MethodTypeCV:  ",CHAR(34),INDEX(Methods[Method Type],$A3976),CHAR(34),
", MethodCode:  ",CHAR(34),INDEX(Methods[Method Code],$A3976),CHAR(34),
", MethodName:  ",CHAR(34),INDEX(Methods[Method Name],$A3976),CHAR(34),
", MethodDescription:  ",CHAR(34),INDEX(Methods[Method Description],$A3976),CHAR(34),
", MethodLink:  ",CHAR(34),INDEX(Methods[Method Link],$A3976),CHAR(34),
", OrganizationID: *OrganizationID",TEXT(MATCH(INDEX(Methods[Organization Name],$A3976),Organizations[Organization Name],0),"0000"),"}"))</f>
        <v>#REF!</v>
      </c>
      <c r="Q3976" t="e">
        <f>IF(INDEX(Variables[Variable Type],$A3976)="","",
CONCATENATE("  - &amp;VariableID",TEXT($A3976,"0000"),
" {","VariableTypeCV:  ",CHAR(34),INDEX(Variables[Variable Type],$A3976),CHAR(34),
", VariableCode:  ",CHAR(34),INDEX(Variables[Variable Code],$A3976),CHAR(34),
", VariableNameCV:  ",CHAR(34),INDEX(Variables[Variable Name],$A3976),CHAR(34),
", VariableDefinition:  ",CHAR(34),INDEX(Variables[Variable Definition],$A3976),CHAR(34),
", SpecciationCV:  ",CHAR(34),INDEX(Variables[Speciation],$A3976),CHAR(34),
", NoDataValue:  ",CHAR(34),INDEX(Variables[No Data Value],$A3976),CHAR(34),"}"))</f>
        <v>#REF!</v>
      </c>
    </row>
    <row r="3977" spans="1:17" x14ac:dyDescent="0.25">
      <c r="A3977">
        <v>3974</v>
      </c>
      <c r="D3977" t="e">
        <f>IF(INDEX(People[First Name],$A3977)="","",
CONCATENATE("  - &amp;PersonID",TEXT($A3977,"0000"),
" {","PersonFirstName:  ",CHAR(34),INDEX(People[First Name],$A3977),CHAR(34),
", PersonMiddleName:  ",CHAR(34),INDEX(People[Middle Name],$A3977),CHAR(34),
", PersonLastName:  ",CHAR(34),INDEX(People[Last Name],$A3977),CHAR(34),"}"))</f>
        <v>#REF!</v>
      </c>
      <c r="E3977" t="e">
        <f>IF(INDEX(Organizations[Organization Type '[CV']],$A3977)="","",
CONCATENATE("  - &amp;OrganizationID",TEXT($A3977,"0000"),
" {","OrganizationTypeCV:  ",CHAR(34),INDEX(Organizations[Organization Type '[CV']],$A3977),CHAR(34),
", OrganizationCode:  ",CHAR(34),INDEX(Organizations[Organization Code],$A3977),CHAR(34),
", OrganizationName:  ",CHAR(34),INDEX(Organizations[Organization Name],$A3977),CHAR(34),
", OrganizationDescription:  ",CHAR(34),INDEX(Organizations[Organization Description],$A3977),CHAR(34),
", OrganizationLink:  ",CHAR(34),INDEX(Organizations[Organization Link],$A3977),CHAR(34),"}"))</f>
        <v>#REF!</v>
      </c>
      <c r="F3977" t="e">
        <f>IF(INDEX(People[First Name],$A3977)="","",
CONCATENATE("  - &amp;AffiliationID",TEXT($A3977,"0000"),
" {PersonID: *PersonID",TEXT($A3977,"0000"),
", OrganizationID: *OrganizationID",TEXT(MATCH(INDEX(People[Organization Name],$A3977),Organizations[Organization Name],0),"0000"),
", IsPrimaryOrganizationContact: , AffiliationStartDate: , AffiliationEndDate: , PrimaryPhone: ",
", PrimaryEmail: ",CHAR(34),INDEX(People[Primary Email],$A3977),CHAR(34),
", PrimaryAddress: ",CHAR(34),INDEX(People[Primary Address],$A3977),CHAR(34),
", PersonLink: }"))</f>
        <v>#REF!</v>
      </c>
      <c r="H3977" t="e">
        <f>IF(COUNTA(CitationInformation)=0,"",IF(INDEX(AuthorList[Author Name],$A3977)="","",
CONCATENATE("  - &amp;AuthorListID",TEXT($A3977,"0000"),
"  {CitationID: *CitationID0001",
", PersonID: *PersonID",TEXT(MATCH(INDEX(AuthorList[Author Name],$A3977),People[Full Name],0),"0000"),
", AuthorOrder: ",INDEX(AuthorList[Author Number],$A3977),"}")))</f>
        <v>#REF!</v>
      </c>
      <c r="K3977" t="e">
        <f>IF(INDEX(SamplingFeatures[Feature Code],$A3977)="","",
CONCATENATE("  - &amp;SamplingFeatureID",TEXT($A3977,"0000"),
" {","SamplingFeatureUUID:  ",CHAR(34),INDEX(SamplingFeatures[Sampling Feature UUID],$A3977),CHAR(34),
", SamplingFeatureTypeCV:  ",CHAR(34),INDEX(SamplingFeatures[Sampling Feature Type],$A3977),CHAR(34),
", SamplingFeatureCode:  ",CHAR(34),INDEX(SamplingFeatures[Feature Code],$A3977),CHAR(34),
", SamplingFeatureName:  ",CHAR(34),INDEX(SamplingFeatures[Feature Name],$A3977),CHAR(34),
", SamplingFeatureDescription:  ",CHAR(34),INDEX(SamplingFeatures[Feature Description],$A3977),CHAR(34),
", SamplingFeatureGeotypeCV:  ",CHAR(34),INDEX(SamplingFeatures[Feature Geo Type],$A3977),CHAR(34),
", FeatureGeometry:  ",CHAR(34),INDEX(SamplingFeatures[Feature Geometry],$A3977),CHAR(34),
", Elevation_m:  ",CHAR(34),INDEX(SamplingFeatures[Elevation_m],$A3977),CHAR(34),
", ElevationDatumCV:  ",CHAR(34),ElevationDatum,CHAR(34),"}"))</f>
        <v>#REF!</v>
      </c>
      <c r="L3977" t="e">
        <f>IF(INDEX(SamplingFeatures[Sampling Feature Type],$A3977)&lt;&gt;"Site","",
CONCATENATE("  - &amp;SiteID",TEXT(SUMPRODUCT(--($L$3:$L3976&lt;&gt;"")),"0000"),
" {","SamplingFeatureID:  *SamplingFeatureID",TEXT($A3977,"0000"),
", SiteTypeCV:  ",CHAR(34),INDEX(Sites[Site Type],$A3977),CHAR(34),
", Latitude:  ",INDEX(Sites[Latitude],$A3977),
", Longitude:  ",INDEX(Sites[Longitude],$A3977),
", SRSName:  ",CHAR(34),LatLonDatum,CHAR(34),"}"))</f>
        <v>#REF!</v>
      </c>
      <c r="M3977" t="e">
        <f>IF(INDEX(SamplingFeatures[Sampling Feature Type],$A3977)&lt;&gt;"Specimen","",
CONCATENATE("  - &amp;SpecimenID",TEXT(SUMPRODUCT(--($M$3:$M3976&lt;&gt;"")),"0000"),
" {","SamplingFeatureID:  *SamplingFeatureID",TEXT($A3977,"0000"),
", SpecimenTypeCV:  ",CHAR(34),INDEX(Specimens[Specimen Type],$A3977),CHAR(34),
", SpecimenMediumCV:  ",INDEX(Specimens[Specimen Medium],$A3977),
", IsFieldSpecimen:  ",CHAR(34),INDEX(Specimens[Is Field Specimen?],$A3977),CHAR(34),"}"))</f>
        <v>#REF!</v>
      </c>
      <c r="N3977" t="e">
        <f>IF(COUNTA(SpatialOffsets[])=0,"", IF(INDEX(SpatialOffsets[Spatial Offset Type],$A3977)="","",
CONCATENATE("  - &amp;SpatialOffsetID",TEXT($A3977,"0000"),
" {","SpatialOffsetTypeCV:  ",CHAR(34),INDEX(SpatialOffsets[Spatial Offset Type],$A3977),CHAR(34),
", Offset1Value:  ",INDEX(SpatialOffsets[Offset 1 Value],$A3977),
", Offset1UnitID:  ",CHAR(34),INDEX(SpatialOffsets[Offset 1 Unit],$A3977),CHAR(34),
", Offset2Value:  ",INDEX(SpatialOffsets[Offset 2 Value],$A3977),
", Offset2UnitID:  ",CHAR(34),INDEX(SpatialOffsets[Offset 2 Unit],$A3977),CHAR(34),
", Offset3Value:  ",INDEX(SpatialOffsets[Offset 3 Value],$A3977),
", Offset3UnitID:  ",CHAR(34),INDEX(SpatialOffsets[Offset 3 Unit],$A3977),CHAR(34),,"}")))</f>
        <v>#REF!</v>
      </c>
      <c r="O3977" t="e">
        <f>IF(COUNTA(RelatedFeatures[])=0,"", IF(INDEX(RelatedFeatures[First Sampling Feature Code],$A3977)="","",
CONCATENATE("  - &amp;RelationID",TEXT($A3977,"0000"),
" {","SamplingFeatureID:  *SamplingFeatureID",TEXT(MATCH(INDEX(RelatedFeatures[First Sampling Feature Code],$A3977),SamplingFeatures[Feature Code],0),"0000"),
", RelationshipTypeCV:  ",CHAR(34),INDEX(RelatedFeatures[Relationship Type],$A3977),CHAR(34),
", RelatedFeatureID: *SamplingFeatureID",TEXT(MATCH(INDEX(RelatedFeatures[Second Sampling Feature Code],$A3977),SamplingFeatures[Feature Code],0),"0000"),
", SpatialOffsetID:  ",IF(INDEX(RelatedFeatures[Offset Number],$A3977)="","",CONCATENATE("*SpatialOffsetID",TEXT(INDEX(RelatedFeatures[Offset Number],$A3977),"0000"))),"}")))</f>
        <v>#REF!</v>
      </c>
      <c r="P3977" t="e">
        <f>IF(INDEX(Methods[Method Type],$A3977)="","",
CONCATENATE("  - &amp;MethodID",TEXT($A3977,"0000"),
" {","MethodTypeCV:  ",CHAR(34),INDEX(Methods[Method Type],$A3977),CHAR(34),
", MethodCode:  ",CHAR(34),INDEX(Methods[Method Code],$A3977),CHAR(34),
", MethodName:  ",CHAR(34),INDEX(Methods[Method Name],$A3977),CHAR(34),
", MethodDescription:  ",CHAR(34),INDEX(Methods[Method Description],$A3977),CHAR(34),
", MethodLink:  ",CHAR(34),INDEX(Methods[Method Link],$A3977),CHAR(34),
", OrganizationID: *OrganizationID",TEXT(MATCH(INDEX(Methods[Organization Name],$A3977),Organizations[Organization Name],0),"0000"),"}"))</f>
        <v>#REF!</v>
      </c>
      <c r="Q3977" t="e">
        <f>IF(INDEX(Variables[Variable Type],$A3977)="","",
CONCATENATE("  - &amp;VariableID",TEXT($A3977,"0000"),
" {","VariableTypeCV:  ",CHAR(34),INDEX(Variables[Variable Type],$A3977),CHAR(34),
", VariableCode:  ",CHAR(34),INDEX(Variables[Variable Code],$A3977),CHAR(34),
", VariableNameCV:  ",CHAR(34),INDEX(Variables[Variable Name],$A3977),CHAR(34),
", VariableDefinition:  ",CHAR(34),INDEX(Variables[Variable Definition],$A3977),CHAR(34),
", SpecciationCV:  ",CHAR(34),INDEX(Variables[Speciation],$A3977),CHAR(34),
", NoDataValue:  ",CHAR(34),INDEX(Variables[No Data Value],$A3977),CHAR(34),"}"))</f>
        <v>#REF!</v>
      </c>
    </row>
    <row r="3978" spans="1:17" x14ac:dyDescent="0.25">
      <c r="A3978">
        <v>3975</v>
      </c>
      <c r="D3978" t="e">
        <f>IF(INDEX(People[First Name],$A3978)="","",
CONCATENATE("  - &amp;PersonID",TEXT($A3978,"0000"),
" {","PersonFirstName:  ",CHAR(34),INDEX(People[First Name],$A3978),CHAR(34),
", PersonMiddleName:  ",CHAR(34),INDEX(People[Middle Name],$A3978),CHAR(34),
", PersonLastName:  ",CHAR(34),INDEX(People[Last Name],$A3978),CHAR(34),"}"))</f>
        <v>#REF!</v>
      </c>
      <c r="E3978" t="e">
        <f>IF(INDEX(Organizations[Organization Type '[CV']],$A3978)="","",
CONCATENATE("  - &amp;OrganizationID",TEXT($A3978,"0000"),
" {","OrganizationTypeCV:  ",CHAR(34),INDEX(Organizations[Organization Type '[CV']],$A3978),CHAR(34),
", OrganizationCode:  ",CHAR(34),INDEX(Organizations[Organization Code],$A3978),CHAR(34),
", OrganizationName:  ",CHAR(34),INDEX(Organizations[Organization Name],$A3978),CHAR(34),
", OrganizationDescription:  ",CHAR(34),INDEX(Organizations[Organization Description],$A3978),CHAR(34),
", OrganizationLink:  ",CHAR(34),INDEX(Organizations[Organization Link],$A3978),CHAR(34),"}"))</f>
        <v>#REF!</v>
      </c>
      <c r="F3978" t="e">
        <f>IF(INDEX(People[First Name],$A3978)="","",
CONCATENATE("  - &amp;AffiliationID",TEXT($A3978,"0000"),
" {PersonID: *PersonID",TEXT($A3978,"0000"),
", OrganizationID: *OrganizationID",TEXT(MATCH(INDEX(People[Organization Name],$A3978),Organizations[Organization Name],0),"0000"),
", IsPrimaryOrganizationContact: , AffiliationStartDate: , AffiliationEndDate: , PrimaryPhone: ",
", PrimaryEmail: ",CHAR(34),INDEX(People[Primary Email],$A3978),CHAR(34),
", PrimaryAddress: ",CHAR(34),INDEX(People[Primary Address],$A3978),CHAR(34),
", PersonLink: }"))</f>
        <v>#REF!</v>
      </c>
      <c r="H3978" t="e">
        <f>IF(COUNTA(CitationInformation)=0,"",IF(INDEX(AuthorList[Author Name],$A3978)="","",
CONCATENATE("  - &amp;AuthorListID",TEXT($A3978,"0000"),
"  {CitationID: *CitationID0001",
", PersonID: *PersonID",TEXT(MATCH(INDEX(AuthorList[Author Name],$A3978),People[Full Name],0),"0000"),
", AuthorOrder: ",INDEX(AuthorList[Author Number],$A3978),"}")))</f>
        <v>#REF!</v>
      </c>
      <c r="K3978" t="e">
        <f>IF(INDEX(SamplingFeatures[Feature Code],$A3978)="","",
CONCATENATE("  - &amp;SamplingFeatureID",TEXT($A3978,"0000"),
" {","SamplingFeatureUUID:  ",CHAR(34),INDEX(SamplingFeatures[Sampling Feature UUID],$A3978),CHAR(34),
", SamplingFeatureTypeCV:  ",CHAR(34),INDEX(SamplingFeatures[Sampling Feature Type],$A3978),CHAR(34),
", SamplingFeatureCode:  ",CHAR(34),INDEX(SamplingFeatures[Feature Code],$A3978),CHAR(34),
", SamplingFeatureName:  ",CHAR(34),INDEX(SamplingFeatures[Feature Name],$A3978),CHAR(34),
", SamplingFeatureDescription:  ",CHAR(34),INDEX(SamplingFeatures[Feature Description],$A3978),CHAR(34),
", SamplingFeatureGeotypeCV:  ",CHAR(34),INDEX(SamplingFeatures[Feature Geo Type],$A3978),CHAR(34),
", FeatureGeometry:  ",CHAR(34),INDEX(SamplingFeatures[Feature Geometry],$A3978),CHAR(34),
", Elevation_m:  ",CHAR(34),INDEX(SamplingFeatures[Elevation_m],$A3978),CHAR(34),
", ElevationDatumCV:  ",CHAR(34),ElevationDatum,CHAR(34),"}"))</f>
        <v>#REF!</v>
      </c>
      <c r="L3978" t="e">
        <f>IF(INDEX(SamplingFeatures[Sampling Feature Type],$A3978)&lt;&gt;"Site","",
CONCATENATE("  - &amp;SiteID",TEXT(SUMPRODUCT(--($L$3:$L3977&lt;&gt;"")),"0000"),
" {","SamplingFeatureID:  *SamplingFeatureID",TEXT($A3978,"0000"),
", SiteTypeCV:  ",CHAR(34),INDEX(Sites[Site Type],$A3978),CHAR(34),
", Latitude:  ",INDEX(Sites[Latitude],$A3978),
", Longitude:  ",INDEX(Sites[Longitude],$A3978),
", SRSName:  ",CHAR(34),LatLonDatum,CHAR(34),"}"))</f>
        <v>#REF!</v>
      </c>
      <c r="M3978" t="e">
        <f>IF(INDEX(SamplingFeatures[Sampling Feature Type],$A3978)&lt;&gt;"Specimen","",
CONCATENATE("  - &amp;SpecimenID",TEXT(SUMPRODUCT(--($M$3:$M3977&lt;&gt;"")),"0000"),
" {","SamplingFeatureID:  *SamplingFeatureID",TEXT($A3978,"0000"),
", SpecimenTypeCV:  ",CHAR(34),INDEX(Specimens[Specimen Type],$A3978),CHAR(34),
", SpecimenMediumCV:  ",INDEX(Specimens[Specimen Medium],$A3978),
", IsFieldSpecimen:  ",CHAR(34),INDEX(Specimens[Is Field Specimen?],$A3978),CHAR(34),"}"))</f>
        <v>#REF!</v>
      </c>
      <c r="N3978" t="e">
        <f>IF(COUNTA(SpatialOffsets[])=0,"", IF(INDEX(SpatialOffsets[Spatial Offset Type],$A3978)="","",
CONCATENATE("  - &amp;SpatialOffsetID",TEXT($A3978,"0000"),
" {","SpatialOffsetTypeCV:  ",CHAR(34),INDEX(SpatialOffsets[Spatial Offset Type],$A3978),CHAR(34),
", Offset1Value:  ",INDEX(SpatialOffsets[Offset 1 Value],$A3978),
", Offset1UnitID:  ",CHAR(34),INDEX(SpatialOffsets[Offset 1 Unit],$A3978),CHAR(34),
", Offset2Value:  ",INDEX(SpatialOffsets[Offset 2 Value],$A3978),
", Offset2UnitID:  ",CHAR(34),INDEX(SpatialOffsets[Offset 2 Unit],$A3978),CHAR(34),
", Offset3Value:  ",INDEX(SpatialOffsets[Offset 3 Value],$A3978),
", Offset3UnitID:  ",CHAR(34),INDEX(SpatialOffsets[Offset 3 Unit],$A3978),CHAR(34),,"}")))</f>
        <v>#REF!</v>
      </c>
      <c r="O3978" t="e">
        <f>IF(COUNTA(RelatedFeatures[])=0,"", IF(INDEX(RelatedFeatures[First Sampling Feature Code],$A3978)="","",
CONCATENATE("  - &amp;RelationID",TEXT($A3978,"0000"),
" {","SamplingFeatureID:  *SamplingFeatureID",TEXT(MATCH(INDEX(RelatedFeatures[First Sampling Feature Code],$A3978),SamplingFeatures[Feature Code],0),"0000"),
", RelationshipTypeCV:  ",CHAR(34),INDEX(RelatedFeatures[Relationship Type],$A3978),CHAR(34),
", RelatedFeatureID: *SamplingFeatureID",TEXT(MATCH(INDEX(RelatedFeatures[Second Sampling Feature Code],$A3978),SamplingFeatures[Feature Code],0),"0000"),
", SpatialOffsetID:  ",IF(INDEX(RelatedFeatures[Offset Number],$A3978)="","",CONCATENATE("*SpatialOffsetID",TEXT(INDEX(RelatedFeatures[Offset Number],$A3978),"0000"))),"}")))</f>
        <v>#REF!</v>
      </c>
      <c r="P3978" t="e">
        <f>IF(INDEX(Methods[Method Type],$A3978)="","",
CONCATENATE("  - &amp;MethodID",TEXT($A3978,"0000"),
" {","MethodTypeCV:  ",CHAR(34),INDEX(Methods[Method Type],$A3978),CHAR(34),
", MethodCode:  ",CHAR(34),INDEX(Methods[Method Code],$A3978),CHAR(34),
", MethodName:  ",CHAR(34),INDEX(Methods[Method Name],$A3978),CHAR(34),
", MethodDescription:  ",CHAR(34),INDEX(Methods[Method Description],$A3978),CHAR(34),
", MethodLink:  ",CHAR(34),INDEX(Methods[Method Link],$A3978),CHAR(34),
", OrganizationID: *OrganizationID",TEXT(MATCH(INDEX(Methods[Organization Name],$A3978),Organizations[Organization Name],0),"0000"),"}"))</f>
        <v>#REF!</v>
      </c>
      <c r="Q3978" t="e">
        <f>IF(INDEX(Variables[Variable Type],$A3978)="","",
CONCATENATE("  - &amp;VariableID",TEXT($A3978,"0000"),
" {","VariableTypeCV:  ",CHAR(34),INDEX(Variables[Variable Type],$A3978),CHAR(34),
", VariableCode:  ",CHAR(34),INDEX(Variables[Variable Code],$A3978),CHAR(34),
", VariableNameCV:  ",CHAR(34),INDEX(Variables[Variable Name],$A3978),CHAR(34),
", VariableDefinition:  ",CHAR(34),INDEX(Variables[Variable Definition],$A3978),CHAR(34),
", SpecciationCV:  ",CHAR(34),INDEX(Variables[Speciation],$A3978),CHAR(34),
", NoDataValue:  ",CHAR(34),INDEX(Variables[No Data Value],$A3978),CHAR(34),"}"))</f>
        <v>#REF!</v>
      </c>
    </row>
    <row r="3979" spans="1:17" x14ac:dyDescent="0.25">
      <c r="A3979">
        <v>3976</v>
      </c>
      <c r="D3979" t="e">
        <f>IF(INDEX(People[First Name],$A3979)="","",
CONCATENATE("  - &amp;PersonID",TEXT($A3979,"0000"),
" {","PersonFirstName:  ",CHAR(34),INDEX(People[First Name],$A3979),CHAR(34),
", PersonMiddleName:  ",CHAR(34),INDEX(People[Middle Name],$A3979),CHAR(34),
", PersonLastName:  ",CHAR(34),INDEX(People[Last Name],$A3979),CHAR(34),"}"))</f>
        <v>#REF!</v>
      </c>
      <c r="E3979" t="e">
        <f>IF(INDEX(Organizations[Organization Type '[CV']],$A3979)="","",
CONCATENATE("  - &amp;OrganizationID",TEXT($A3979,"0000"),
" {","OrganizationTypeCV:  ",CHAR(34),INDEX(Organizations[Organization Type '[CV']],$A3979),CHAR(34),
", OrganizationCode:  ",CHAR(34),INDEX(Organizations[Organization Code],$A3979),CHAR(34),
", OrganizationName:  ",CHAR(34),INDEX(Organizations[Organization Name],$A3979),CHAR(34),
", OrganizationDescription:  ",CHAR(34),INDEX(Organizations[Organization Description],$A3979),CHAR(34),
", OrganizationLink:  ",CHAR(34),INDEX(Organizations[Organization Link],$A3979),CHAR(34),"}"))</f>
        <v>#REF!</v>
      </c>
      <c r="F3979" t="e">
        <f>IF(INDEX(People[First Name],$A3979)="","",
CONCATENATE("  - &amp;AffiliationID",TEXT($A3979,"0000"),
" {PersonID: *PersonID",TEXT($A3979,"0000"),
", OrganizationID: *OrganizationID",TEXT(MATCH(INDEX(People[Organization Name],$A3979),Organizations[Organization Name],0),"0000"),
", IsPrimaryOrganizationContact: , AffiliationStartDate: , AffiliationEndDate: , PrimaryPhone: ",
", PrimaryEmail: ",CHAR(34),INDEX(People[Primary Email],$A3979),CHAR(34),
", PrimaryAddress: ",CHAR(34),INDEX(People[Primary Address],$A3979),CHAR(34),
", PersonLink: }"))</f>
        <v>#REF!</v>
      </c>
      <c r="H3979" t="e">
        <f>IF(COUNTA(CitationInformation)=0,"",IF(INDEX(AuthorList[Author Name],$A3979)="","",
CONCATENATE("  - &amp;AuthorListID",TEXT($A3979,"0000"),
"  {CitationID: *CitationID0001",
", PersonID: *PersonID",TEXT(MATCH(INDEX(AuthorList[Author Name],$A3979),People[Full Name],0),"0000"),
", AuthorOrder: ",INDEX(AuthorList[Author Number],$A3979),"}")))</f>
        <v>#REF!</v>
      </c>
      <c r="K3979" t="e">
        <f>IF(INDEX(SamplingFeatures[Feature Code],$A3979)="","",
CONCATENATE("  - &amp;SamplingFeatureID",TEXT($A3979,"0000"),
" {","SamplingFeatureUUID:  ",CHAR(34),INDEX(SamplingFeatures[Sampling Feature UUID],$A3979),CHAR(34),
", SamplingFeatureTypeCV:  ",CHAR(34),INDEX(SamplingFeatures[Sampling Feature Type],$A3979),CHAR(34),
", SamplingFeatureCode:  ",CHAR(34),INDEX(SamplingFeatures[Feature Code],$A3979),CHAR(34),
", SamplingFeatureName:  ",CHAR(34),INDEX(SamplingFeatures[Feature Name],$A3979),CHAR(34),
", SamplingFeatureDescription:  ",CHAR(34),INDEX(SamplingFeatures[Feature Description],$A3979),CHAR(34),
", SamplingFeatureGeotypeCV:  ",CHAR(34),INDEX(SamplingFeatures[Feature Geo Type],$A3979),CHAR(34),
", FeatureGeometry:  ",CHAR(34),INDEX(SamplingFeatures[Feature Geometry],$A3979),CHAR(34),
", Elevation_m:  ",CHAR(34),INDEX(SamplingFeatures[Elevation_m],$A3979),CHAR(34),
", ElevationDatumCV:  ",CHAR(34),ElevationDatum,CHAR(34),"}"))</f>
        <v>#REF!</v>
      </c>
      <c r="L3979" t="e">
        <f>IF(INDEX(SamplingFeatures[Sampling Feature Type],$A3979)&lt;&gt;"Site","",
CONCATENATE("  - &amp;SiteID",TEXT(SUMPRODUCT(--($L$3:$L3978&lt;&gt;"")),"0000"),
" {","SamplingFeatureID:  *SamplingFeatureID",TEXT($A3979,"0000"),
", SiteTypeCV:  ",CHAR(34),INDEX(Sites[Site Type],$A3979),CHAR(34),
", Latitude:  ",INDEX(Sites[Latitude],$A3979),
", Longitude:  ",INDEX(Sites[Longitude],$A3979),
", SRSName:  ",CHAR(34),LatLonDatum,CHAR(34),"}"))</f>
        <v>#REF!</v>
      </c>
      <c r="M3979" t="e">
        <f>IF(INDEX(SamplingFeatures[Sampling Feature Type],$A3979)&lt;&gt;"Specimen","",
CONCATENATE("  - &amp;SpecimenID",TEXT(SUMPRODUCT(--($M$3:$M3978&lt;&gt;"")),"0000"),
" {","SamplingFeatureID:  *SamplingFeatureID",TEXT($A3979,"0000"),
", SpecimenTypeCV:  ",CHAR(34),INDEX(Specimens[Specimen Type],$A3979),CHAR(34),
", SpecimenMediumCV:  ",INDEX(Specimens[Specimen Medium],$A3979),
", IsFieldSpecimen:  ",CHAR(34),INDEX(Specimens[Is Field Specimen?],$A3979),CHAR(34),"}"))</f>
        <v>#REF!</v>
      </c>
      <c r="N3979" t="e">
        <f>IF(COUNTA(SpatialOffsets[])=0,"", IF(INDEX(SpatialOffsets[Spatial Offset Type],$A3979)="","",
CONCATENATE("  - &amp;SpatialOffsetID",TEXT($A3979,"0000"),
" {","SpatialOffsetTypeCV:  ",CHAR(34),INDEX(SpatialOffsets[Spatial Offset Type],$A3979),CHAR(34),
", Offset1Value:  ",INDEX(SpatialOffsets[Offset 1 Value],$A3979),
", Offset1UnitID:  ",CHAR(34),INDEX(SpatialOffsets[Offset 1 Unit],$A3979),CHAR(34),
", Offset2Value:  ",INDEX(SpatialOffsets[Offset 2 Value],$A3979),
", Offset2UnitID:  ",CHAR(34),INDEX(SpatialOffsets[Offset 2 Unit],$A3979),CHAR(34),
", Offset3Value:  ",INDEX(SpatialOffsets[Offset 3 Value],$A3979),
", Offset3UnitID:  ",CHAR(34),INDEX(SpatialOffsets[Offset 3 Unit],$A3979),CHAR(34),,"}")))</f>
        <v>#REF!</v>
      </c>
      <c r="O3979" t="e">
        <f>IF(COUNTA(RelatedFeatures[])=0,"", IF(INDEX(RelatedFeatures[First Sampling Feature Code],$A3979)="","",
CONCATENATE("  - &amp;RelationID",TEXT($A3979,"0000"),
" {","SamplingFeatureID:  *SamplingFeatureID",TEXT(MATCH(INDEX(RelatedFeatures[First Sampling Feature Code],$A3979),SamplingFeatures[Feature Code],0),"0000"),
", RelationshipTypeCV:  ",CHAR(34),INDEX(RelatedFeatures[Relationship Type],$A3979),CHAR(34),
", RelatedFeatureID: *SamplingFeatureID",TEXT(MATCH(INDEX(RelatedFeatures[Second Sampling Feature Code],$A3979),SamplingFeatures[Feature Code],0),"0000"),
", SpatialOffsetID:  ",IF(INDEX(RelatedFeatures[Offset Number],$A3979)="","",CONCATENATE("*SpatialOffsetID",TEXT(INDEX(RelatedFeatures[Offset Number],$A3979),"0000"))),"}")))</f>
        <v>#REF!</v>
      </c>
      <c r="P3979" t="e">
        <f>IF(INDEX(Methods[Method Type],$A3979)="","",
CONCATENATE("  - &amp;MethodID",TEXT($A3979,"0000"),
" {","MethodTypeCV:  ",CHAR(34),INDEX(Methods[Method Type],$A3979),CHAR(34),
", MethodCode:  ",CHAR(34),INDEX(Methods[Method Code],$A3979),CHAR(34),
", MethodName:  ",CHAR(34),INDEX(Methods[Method Name],$A3979),CHAR(34),
", MethodDescription:  ",CHAR(34),INDEX(Methods[Method Description],$A3979),CHAR(34),
", MethodLink:  ",CHAR(34),INDEX(Methods[Method Link],$A3979),CHAR(34),
", OrganizationID: *OrganizationID",TEXT(MATCH(INDEX(Methods[Organization Name],$A3979),Organizations[Organization Name],0),"0000"),"}"))</f>
        <v>#REF!</v>
      </c>
      <c r="Q3979" t="e">
        <f>IF(INDEX(Variables[Variable Type],$A3979)="","",
CONCATENATE("  - &amp;VariableID",TEXT($A3979,"0000"),
" {","VariableTypeCV:  ",CHAR(34),INDEX(Variables[Variable Type],$A3979),CHAR(34),
", VariableCode:  ",CHAR(34),INDEX(Variables[Variable Code],$A3979),CHAR(34),
", VariableNameCV:  ",CHAR(34),INDEX(Variables[Variable Name],$A3979),CHAR(34),
", VariableDefinition:  ",CHAR(34),INDEX(Variables[Variable Definition],$A3979),CHAR(34),
", SpecciationCV:  ",CHAR(34),INDEX(Variables[Speciation],$A3979),CHAR(34),
", NoDataValue:  ",CHAR(34),INDEX(Variables[No Data Value],$A3979),CHAR(34),"}"))</f>
        <v>#REF!</v>
      </c>
    </row>
    <row r="3980" spans="1:17" x14ac:dyDescent="0.25">
      <c r="A3980">
        <v>3977</v>
      </c>
      <c r="D3980" t="e">
        <f>IF(INDEX(People[First Name],$A3980)="","",
CONCATENATE("  - &amp;PersonID",TEXT($A3980,"0000"),
" {","PersonFirstName:  ",CHAR(34),INDEX(People[First Name],$A3980),CHAR(34),
", PersonMiddleName:  ",CHAR(34),INDEX(People[Middle Name],$A3980),CHAR(34),
", PersonLastName:  ",CHAR(34),INDEX(People[Last Name],$A3980),CHAR(34),"}"))</f>
        <v>#REF!</v>
      </c>
      <c r="E3980" t="e">
        <f>IF(INDEX(Organizations[Organization Type '[CV']],$A3980)="","",
CONCATENATE("  - &amp;OrganizationID",TEXT($A3980,"0000"),
" {","OrganizationTypeCV:  ",CHAR(34),INDEX(Organizations[Organization Type '[CV']],$A3980),CHAR(34),
", OrganizationCode:  ",CHAR(34),INDEX(Organizations[Organization Code],$A3980),CHAR(34),
", OrganizationName:  ",CHAR(34),INDEX(Organizations[Organization Name],$A3980),CHAR(34),
", OrganizationDescription:  ",CHAR(34),INDEX(Organizations[Organization Description],$A3980),CHAR(34),
", OrganizationLink:  ",CHAR(34),INDEX(Organizations[Organization Link],$A3980),CHAR(34),"}"))</f>
        <v>#REF!</v>
      </c>
      <c r="F3980" t="e">
        <f>IF(INDEX(People[First Name],$A3980)="","",
CONCATENATE("  - &amp;AffiliationID",TEXT($A3980,"0000"),
" {PersonID: *PersonID",TEXT($A3980,"0000"),
", OrganizationID: *OrganizationID",TEXT(MATCH(INDEX(People[Organization Name],$A3980),Organizations[Organization Name],0),"0000"),
", IsPrimaryOrganizationContact: , AffiliationStartDate: , AffiliationEndDate: , PrimaryPhone: ",
", PrimaryEmail: ",CHAR(34),INDEX(People[Primary Email],$A3980),CHAR(34),
", PrimaryAddress: ",CHAR(34),INDEX(People[Primary Address],$A3980),CHAR(34),
", PersonLink: }"))</f>
        <v>#REF!</v>
      </c>
      <c r="H3980" t="e">
        <f>IF(COUNTA(CitationInformation)=0,"",IF(INDEX(AuthorList[Author Name],$A3980)="","",
CONCATENATE("  - &amp;AuthorListID",TEXT($A3980,"0000"),
"  {CitationID: *CitationID0001",
", PersonID: *PersonID",TEXT(MATCH(INDEX(AuthorList[Author Name],$A3980),People[Full Name],0),"0000"),
", AuthorOrder: ",INDEX(AuthorList[Author Number],$A3980),"}")))</f>
        <v>#REF!</v>
      </c>
      <c r="K3980" t="e">
        <f>IF(INDEX(SamplingFeatures[Feature Code],$A3980)="","",
CONCATENATE("  - &amp;SamplingFeatureID",TEXT($A3980,"0000"),
" {","SamplingFeatureUUID:  ",CHAR(34),INDEX(SamplingFeatures[Sampling Feature UUID],$A3980),CHAR(34),
", SamplingFeatureTypeCV:  ",CHAR(34),INDEX(SamplingFeatures[Sampling Feature Type],$A3980),CHAR(34),
", SamplingFeatureCode:  ",CHAR(34),INDEX(SamplingFeatures[Feature Code],$A3980),CHAR(34),
", SamplingFeatureName:  ",CHAR(34),INDEX(SamplingFeatures[Feature Name],$A3980),CHAR(34),
", SamplingFeatureDescription:  ",CHAR(34),INDEX(SamplingFeatures[Feature Description],$A3980),CHAR(34),
", SamplingFeatureGeotypeCV:  ",CHAR(34),INDEX(SamplingFeatures[Feature Geo Type],$A3980),CHAR(34),
", FeatureGeometry:  ",CHAR(34),INDEX(SamplingFeatures[Feature Geometry],$A3980),CHAR(34),
", Elevation_m:  ",CHAR(34),INDEX(SamplingFeatures[Elevation_m],$A3980),CHAR(34),
", ElevationDatumCV:  ",CHAR(34),ElevationDatum,CHAR(34),"}"))</f>
        <v>#REF!</v>
      </c>
      <c r="L3980" t="e">
        <f>IF(INDEX(SamplingFeatures[Sampling Feature Type],$A3980)&lt;&gt;"Site","",
CONCATENATE("  - &amp;SiteID",TEXT(SUMPRODUCT(--($L$3:$L3979&lt;&gt;"")),"0000"),
" {","SamplingFeatureID:  *SamplingFeatureID",TEXT($A3980,"0000"),
", SiteTypeCV:  ",CHAR(34),INDEX(Sites[Site Type],$A3980),CHAR(34),
", Latitude:  ",INDEX(Sites[Latitude],$A3980),
", Longitude:  ",INDEX(Sites[Longitude],$A3980),
", SRSName:  ",CHAR(34),LatLonDatum,CHAR(34),"}"))</f>
        <v>#REF!</v>
      </c>
      <c r="M3980" t="e">
        <f>IF(INDEX(SamplingFeatures[Sampling Feature Type],$A3980)&lt;&gt;"Specimen","",
CONCATENATE("  - &amp;SpecimenID",TEXT(SUMPRODUCT(--($M$3:$M3979&lt;&gt;"")),"0000"),
" {","SamplingFeatureID:  *SamplingFeatureID",TEXT($A3980,"0000"),
", SpecimenTypeCV:  ",CHAR(34),INDEX(Specimens[Specimen Type],$A3980),CHAR(34),
", SpecimenMediumCV:  ",INDEX(Specimens[Specimen Medium],$A3980),
", IsFieldSpecimen:  ",CHAR(34),INDEX(Specimens[Is Field Specimen?],$A3980),CHAR(34),"}"))</f>
        <v>#REF!</v>
      </c>
      <c r="N3980" t="e">
        <f>IF(COUNTA(SpatialOffsets[])=0,"", IF(INDEX(SpatialOffsets[Spatial Offset Type],$A3980)="","",
CONCATENATE("  - &amp;SpatialOffsetID",TEXT($A3980,"0000"),
" {","SpatialOffsetTypeCV:  ",CHAR(34),INDEX(SpatialOffsets[Spatial Offset Type],$A3980),CHAR(34),
", Offset1Value:  ",INDEX(SpatialOffsets[Offset 1 Value],$A3980),
", Offset1UnitID:  ",CHAR(34),INDEX(SpatialOffsets[Offset 1 Unit],$A3980),CHAR(34),
", Offset2Value:  ",INDEX(SpatialOffsets[Offset 2 Value],$A3980),
", Offset2UnitID:  ",CHAR(34),INDEX(SpatialOffsets[Offset 2 Unit],$A3980),CHAR(34),
", Offset3Value:  ",INDEX(SpatialOffsets[Offset 3 Value],$A3980),
", Offset3UnitID:  ",CHAR(34),INDEX(SpatialOffsets[Offset 3 Unit],$A3980),CHAR(34),,"}")))</f>
        <v>#REF!</v>
      </c>
      <c r="O3980" t="e">
        <f>IF(COUNTA(RelatedFeatures[])=0,"", IF(INDEX(RelatedFeatures[First Sampling Feature Code],$A3980)="","",
CONCATENATE("  - &amp;RelationID",TEXT($A3980,"0000"),
" {","SamplingFeatureID:  *SamplingFeatureID",TEXT(MATCH(INDEX(RelatedFeatures[First Sampling Feature Code],$A3980),SamplingFeatures[Feature Code],0),"0000"),
", RelationshipTypeCV:  ",CHAR(34),INDEX(RelatedFeatures[Relationship Type],$A3980),CHAR(34),
", RelatedFeatureID: *SamplingFeatureID",TEXT(MATCH(INDEX(RelatedFeatures[Second Sampling Feature Code],$A3980),SamplingFeatures[Feature Code],0),"0000"),
", SpatialOffsetID:  ",IF(INDEX(RelatedFeatures[Offset Number],$A3980)="","",CONCATENATE("*SpatialOffsetID",TEXT(INDEX(RelatedFeatures[Offset Number],$A3980),"0000"))),"}")))</f>
        <v>#REF!</v>
      </c>
      <c r="P3980" t="e">
        <f>IF(INDEX(Methods[Method Type],$A3980)="","",
CONCATENATE("  - &amp;MethodID",TEXT($A3980,"0000"),
" {","MethodTypeCV:  ",CHAR(34),INDEX(Methods[Method Type],$A3980),CHAR(34),
", MethodCode:  ",CHAR(34),INDEX(Methods[Method Code],$A3980),CHAR(34),
", MethodName:  ",CHAR(34),INDEX(Methods[Method Name],$A3980),CHAR(34),
", MethodDescription:  ",CHAR(34),INDEX(Methods[Method Description],$A3980),CHAR(34),
", MethodLink:  ",CHAR(34),INDEX(Methods[Method Link],$A3980),CHAR(34),
", OrganizationID: *OrganizationID",TEXT(MATCH(INDEX(Methods[Organization Name],$A3980),Organizations[Organization Name],0),"0000"),"}"))</f>
        <v>#REF!</v>
      </c>
      <c r="Q3980" t="e">
        <f>IF(INDEX(Variables[Variable Type],$A3980)="","",
CONCATENATE("  - &amp;VariableID",TEXT($A3980,"0000"),
" {","VariableTypeCV:  ",CHAR(34),INDEX(Variables[Variable Type],$A3980),CHAR(34),
", VariableCode:  ",CHAR(34),INDEX(Variables[Variable Code],$A3980),CHAR(34),
", VariableNameCV:  ",CHAR(34),INDEX(Variables[Variable Name],$A3980),CHAR(34),
", VariableDefinition:  ",CHAR(34),INDEX(Variables[Variable Definition],$A3980),CHAR(34),
", SpecciationCV:  ",CHAR(34),INDEX(Variables[Speciation],$A3980),CHAR(34),
", NoDataValue:  ",CHAR(34),INDEX(Variables[No Data Value],$A3980),CHAR(34),"}"))</f>
        <v>#REF!</v>
      </c>
    </row>
    <row r="3981" spans="1:17" x14ac:dyDescent="0.25">
      <c r="A3981">
        <v>3978</v>
      </c>
      <c r="D3981" t="e">
        <f>IF(INDEX(People[First Name],$A3981)="","",
CONCATENATE("  - &amp;PersonID",TEXT($A3981,"0000"),
" {","PersonFirstName:  ",CHAR(34),INDEX(People[First Name],$A3981),CHAR(34),
", PersonMiddleName:  ",CHAR(34),INDEX(People[Middle Name],$A3981),CHAR(34),
", PersonLastName:  ",CHAR(34),INDEX(People[Last Name],$A3981),CHAR(34),"}"))</f>
        <v>#REF!</v>
      </c>
      <c r="E3981" t="e">
        <f>IF(INDEX(Organizations[Organization Type '[CV']],$A3981)="","",
CONCATENATE("  - &amp;OrganizationID",TEXT($A3981,"0000"),
" {","OrganizationTypeCV:  ",CHAR(34),INDEX(Organizations[Organization Type '[CV']],$A3981),CHAR(34),
", OrganizationCode:  ",CHAR(34),INDEX(Organizations[Organization Code],$A3981),CHAR(34),
", OrganizationName:  ",CHAR(34),INDEX(Organizations[Organization Name],$A3981),CHAR(34),
", OrganizationDescription:  ",CHAR(34),INDEX(Organizations[Organization Description],$A3981),CHAR(34),
", OrganizationLink:  ",CHAR(34),INDEX(Organizations[Organization Link],$A3981),CHAR(34),"}"))</f>
        <v>#REF!</v>
      </c>
      <c r="F3981" t="e">
        <f>IF(INDEX(People[First Name],$A3981)="","",
CONCATENATE("  - &amp;AffiliationID",TEXT($A3981,"0000"),
" {PersonID: *PersonID",TEXT($A3981,"0000"),
", OrganizationID: *OrganizationID",TEXT(MATCH(INDEX(People[Organization Name],$A3981),Organizations[Organization Name],0),"0000"),
", IsPrimaryOrganizationContact: , AffiliationStartDate: , AffiliationEndDate: , PrimaryPhone: ",
", PrimaryEmail: ",CHAR(34),INDEX(People[Primary Email],$A3981),CHAR(34),
", PrimaryAddress: ",CHAR(34),INDEX(People[Primary Address],$A3981),CHAR(34),
", PersonLink: }"))</f>
        <v>#REF!</v>
      </c>
      <c r="H3981" t="e">
        <f>IF(COUNTA(CitationInformation)=0,"",IF(INDEX(AuthorList[Author Name],$A3981)="","",
CONCATENATE("  - &amp;AuthorListID",TEXT($A3981,"0000"),
"  {CitationID: *CitationID0001",
", PersonID: *PersonID",TEXT(MATCH(INDEX(AuthorList[Author Name],$A3981),People[Full Name],0),"0000"),
", AuthorOrder: ",INDEX(AuthorList[Author Number],$A3981),"}")))</f>
        <v>#REF!</v>
      </c>
      <c r="K3981" t="e">
        <f>IF(INDEX(SamplingFeatures[Feature Code],$A3981)="","",
CONCATENATE("  - &amp;SamplingFeatureID",TEXT($A3981,"0000"),
" {","SamplingFeatureUUID:  ",CHAR(34),INDEX(SamplingFeatures[Sampling Feature UUID],$A3981),CHAR(34),
", SamplingFeatureTypeCV:  ",CHAR(34),INDEX(SamplingFeatures[Sampling Feature Type],$A3981),CHAR(34),
", SamplingFeatureCode:  ",CHAR(34),INDEX(SamplingFeatures[Feature Code],$A3981),CHAR(34),
", SamplingFeatureName:  ",CHAR(34),INDEX(SamplingFeatures[Feature Name],$A3981),CHAR(34),
", SamplingFeatureDescription:  ",CHAR(34),INDEX(SamplingFeatures[Feature Description],$A3981),CHAR(34),
", SamplingFeatureGeotypeCV:  ",CHAR(34),INDEX(SamplingFeatures[Feature Geo Type],$A3981),CHAR(34),
", FeatureGeometry:  ",CHAR(34),INDEX(SamplingFeatures[Feature Geometry],$A3981),CHAR(34),
", Elevation_m:  ",CHAR(34),INDEX(SamplingFeatures[Elevation_m],$A3981),CHAR(34),
", ElevationDatumCV:  ",CHAR(34),ElevationDatum,CHAR(34),"}"))</f>
        <v>#REF!</v>
      </c>
      <c r="L3981" t="e">
        <f>IF(INDEX(SamplingFeatures[Sampling Feature Type],$A3981)&lt;&gt;"Site","",
CONCATENATE("  - &amp;SiteID",TEXT(SUMPRODUCT(--($L$3:$L3980&lt;&gt;"")),"0000"),
" {","SamplingFeatureID:  *SamplingFeatureID",TEXT($A3981,"0000"),
", SiteTypeCV:  ",CHAR(34),INDEX(Sites[Site Type],$A3981),CHAR(34),
", Latitude:  ",INDEX(Sites[Latitude],$A3981),
", Longitude:  ",INDEX(Sites[Longitude],$A3981),
", SRSName:  ",CHAR(34),LatLonDatum,CHAR(34),"}"))</f>
        <v>#REF!</v>
      </c>
      <c r="M3981" t="e">
        <f>IF(INDEX(SamplingFeatures[Sampling Feature Type],$A3981)&lt;&gt;"Specimen","",
CONCATENATE("  - &amp;SpecimenID",TEXT(SUMPRODUCT(--($M$3:$M3980&lt;&gt;"")),"0000"),
" {","SamplingFeatureID:  *SamplingFeatureID",TEXT($A3981,"0000"),
", SpecimenTypeCV:  ",CHAR(34),INDEX(Specimens[Specimen Type],$A3981),CHAR(34),
", SpecimenMediumCV:  ",INDEX(Specimens[Specimen Medium],$A3981),
", IsFieldSpecimen:  ",CHAR(34),INDEX(Specimens[Is Field Specimen?],$A3981),CHAR(34),"}"))</f>
        <v>#REF!</v>
      </c>
      <c r="N3981" t="e">
        <f>IF(COUNTA(SpatialOffsets[])=0,"", IF(INDEX(SpatialOffsets[Spatial Offset Type],$A3981)="","",
CONCATENATE("  - &amp;SpatialOffsetID",TEXT($A3981,"0000"),
" {","SpatialOffsetTypeCV:  ",CHAR(34),INDEX(SpatialOffsets[Spatial Offset Type],$A3981),CHAR(34),
", Offset1Value:  ",INDEX(SpatialOffsets[Offset 1 Value],$A3981),
", Offset1UnitID:  ",CHAR(34),INDEX(SpatialOffsets[Offset 1 Unit],$A3981),CHAR(34),
", Offset2Value:  ",INDEX(SpatialOffsets[Offset 2 Value],$A3981),
", Offset2UnitID:  ",CHAR(34),INDEX(SpatialOffsets[Offset 2 Unit],$A3981),CHAR(34),
", Offset3Value:  ",INDEX(SpatialOffsets[Offset 3 Value],$A3981),
", Offset3UnitID:  ",CHAR(34),INDEX(SpatialOffsets[Offset 3 Unit],$A3981),CHAR(34),,"}")))</f>
        <v>#REF!</v>
      </c>
      <c r="O3981" t="e">
        <f>IF(COUNTA(RelatedFeatures[])=0,"", IF(INDEX(RelatedFeatures[First Sampling Feature Code],$A3981)="","",
CONCATENATE("  - &amp;RelationID",TEXT($A3981,"0000"),
" {","SamplingFeatureID:  *SamplingFeatureID",TEXT(MATCH(INDEX(RelatedFeatures[First Sampling Feature Code],$A3981),SamplingFeatures[Feature Code],0),"0000"),
", RelationshipTypeCV:  ",CHAR(34),INDEX(RelatedFeatures[Relationship Type],$A3981),CHAR(34),
", RelatedFeatureID: *SamplingFeatureID",TEXT(MATCH(INDEX(RelatedFeatures[Second Sampling Feature Code],$A3981),SamplingFeatures[Feature Code],0),"0000"),
", SpatialOffsetID:  ",IF(INDEX(RelatedFeatures[Offset Number],$A3981)="","",CONCATENATE("*SpatialOffsetID",TEXT(INDEX(RelatedFeatures[Offset Number],$A3981),"0000"))),"}")))</f>
        <v>#REF!</v>
      </c>
      <c r="P3981" t="e">
        <f>IF(INDEX(Methods[Method Type],$A3981)="","",
CONCATENATE("  - &amp;MethodID",TEXT($A3981,"0000"),
" {","MethodTypeCV:  ",CHAR(34),INDEX(Methods[Method Type],$A3981),CHAR(34),
", MethodCode:  ",CHAR(34),INDEX(Methods[Method Code],$A3981),CHAR(34),
", MethodName:  ",CHAR(34),INDEX(Methods[Method Name],$A3981),CHAR(34),
", MethodDescription:  ",CHAR(34),INDEX(Methods[Method Description],$A3981),CHAR(34),
", MethodLink:  ",CHAR(34),INDEX(Methods[Method Link],$A3981),CHAR(34),
", OrganizationID: *OrganizationID",TEXT(MATCH(INDEX(Methods[Organization Name],$A3981),Organizations[Organization Name],0),"0000"),"}"))</f>
        <v>#REF!</v>
      </c>
      <c r="Q3981" t="e">
        <f>IF(INDEX(Variables[Variable Type],$A3981)="","",
CONCATENATE("  - &amp;VariableID",TEXT($A3981,"0000"),
" {","VariableTypeCV:  ",CHAR(34),INDEX(Variables[Variable Type],$A3981),CHAR(34),
", VariableCode:  ",CHAR(34),INDEX(Variables[Variable Code],$A3981),CHAR(34),
", VariableNameCV:  ",CHAR(34),INDEX(Variables[Variable Name],$A3981),CHAR(34),
", VariableDefinition:  ",CHAR(34),INDEX(Variables[Variable Definition],$A3981),CHAR(34),
", SpecciationCV:  ",CHAR(34),INDEX(Variables[Speciation],$A3981),CHAR(34),
", NoDataValue:  ",CHAR(34),INDEX(Variables[No Data Value],$A3981),CHAR(34),"}"))</f>
        <v>#REF!</v>
      </c>
    </row>
    <row r="3982" spans="1:17" x14ac:dyDescent="0.25">
      <c r="A3982">
        <v>3979</v>
      </c>
      <c r="D3982" t="e">
        <f>IF(INDEX(People[First Name],$A3982)="","",
CONCATENATE("  - &amp;PersonID",TEXT($A3982,"0000"),
" {","PersonFirstName:  ",CHAR(34),INDEX(People[First Name],$A3982),CHAR(34),
", PersonMiddleName:  ",CHAR(34),INDEX(People[Middle Name],$A3982),CHAR(34),
", PersonLastName:  ",CHAR(34),INDEX(People[Last Name],$A3982),CHAR(34),"}"))</f>
        <v>#REF!</v>
      </c>
      <c r="E3982" t="e">
        <f>IF(INDEX(Organizations[Organization Type '[CV']],$A3982)="","",
CONCATENATE("  - &amp;OrganizationID",TEXT($A3982,"0000"),
" {","OrganizationTypeCV:  ",CHAR(34),INDEX(Organizations[Organization Type '[CV']],$A3982),CHAR(34),
", OrganizationCode:  ",CHAR(34),INDEX(Organizations[Organization Code],$A3982),CHAR(34),
", OrganizationName:  ",CHAR(34),INDEX(Organizations[Organization Name],$A3982),CHAR(34),
", OrganizationDescription:  ",CHAR(34),INDEX(Organizations[Organization Description],$A3982),CHAR(34),
", OrganizationLink:  ",CHAR(34),INDEX(Organizations[Organization Link],$A3982),CHAR(34),"}"))</f>
        <v>#REF!</v>
      </c>
      <c r="F3982" t="e">
        <f>IF(INDEX(People[First Name],$A3982)="","",
CONCATENATE("  - &amp;AffiliationID",TEXT($A3982,"0000"),
" {PersonID: *PersonID",TEXT($A3982,"0000"),
", OrganizationID: *OrganizationID",TEXT(MATCH(INDEX(People[Organization Name],$A3982),Organizations[Organization Name],0),"0000"),
", IsPrimaryOrganizationContact: , AffiliationStartDate: , AffiliationEndDate: , PrimaryPhone: ",
", PrimaryEmail: ",CHAR(34),INDEX(People[Primary Email],$A3982),CHAR(34),
", PrimaryAddress: ",CHAR(34),INDEX(People[Primary Address],$A3982),CHAR(34),
", PersonLink: }"))</f>
        <v>#REF!</v>
      </c>
      <c r="H3982" t="e">
        <f>IF(COUNTA(CitationInformation)=0,"",IF(INDEX(AuthorList[Author Name],$A3982)="","",
CONCATENATE("  - &amp;AuthorListID",TEXT($A3982,"0000"),
"  {CitationID: *CitationID0001",
", PersonID: *PersonID",TEXT(MATCH(INDEX(AuthorList[Author Name],$A3982),People[Full Name],0),"0000"),
", AuthorOrder: ",INDEX(AuthorList[Author Number],$A3982),"}")))</f>
        <v>#REF!</v>
      </c>
      <c r="K3982" t="e">
        <f>IF(INDEX(SamplingFeatures[Feature Code],$A3982)="","",
CONCATENATE("  - &amp;SamplingFeatureID",TEXT($A3982,"0000"),
" {","SamplingFeatureUUID:  ",CHAR(34),INDEX(SamplingFeatures[Sampling Feature UUID],$A3982),CHAR(34),
", SamplingFeatureTypeCV:  ",CHAR(34),INDEX(SamplingFeatures[Sampling Feature Type],$A3982),CHAR(34),
", SamplingFeatureCode:  ",CHAR(34),INDEX(SamplingFeatures[Feature Code],$A3982),CHAR(34),
", SamplingFeatureName:  ",CHAR(34),INDEX(SamplingFeatures[Feature Name],$A3982),CHAR(34),
", SamplingFeatureDescription:  ",CHAR(34),INDEX(SamplingFeatures[Feature Description],$A3982),CHAR(34),
", SamplingFeatureGeotypeCV:  ",CHAR(34),INDEX(SamplingFeatures[Feature Geo Type],$A3982),CHAR(34),
", FeatureGeometry:  ",CHAR(34),INDEX(SamplingFeatures[Feature Geometry],$A3982),CHAR(34),
", Elevation_m:  ",CHAR(34),INDEX(SamplingFeatures[Elevation_m],$A3982),CHAR(34),
", ElevationDatumCV:  ",CHAR(34),ElevationDatum,CHAR(34),"}"))</f>
        <v>#REF!</v>
      </c>
      <c r="L3982" t="e">
        <f>IF(INDEX(SamplingFeatures[Sampling Feature Type],$A3982)&lt;&gt;"Site","",
CONCATENATE("  - &amp;SiteID",TEXT(SUMPRODUCT(--($L$3:$L3981&lt;&gt;"")),"0000"),
" {","SamplingFeatureID:  *SamplingFeatureID",TEXT($A3982,"0000"),
", SiteTypeCV:  ",CHAR(34),INDEX(Sites[Site Type],$A3982),CHAR(34),
", Latitude:  ",INDEX(Sites[Latitude],$A3982),
", Longitude:  ",INDEX(Sites[Longitude],$A3982),
", SRSName:  ",CHAR(34),LatLonDatum,CHAR(34),"}"))</f>
        <v>#REF!</v>
      </c>
      <c r="M3982" t="e">
        <f>IF(INDEX(SamplingFeatures[Sampling Feature Type],$A3982)&lt;&gt;"Specimen","",
CONCATENATE("  - &amp;SpecimenID",TEXT(SUMPRODUCT(--($M$3:$M3981&lt;&gt;"")),"0000"),
" {","SamplingFeatureID:  *SamplingFeatureID",TEXT($A3982,"0000"),
", SpecimenTypeCV:  ",CHAR(34),INDEX(Specimens[Specimen Type],$A3982),CHAR(34),
", SpecimenMediumCV:  ",INDEX(Specimens[Specimen Medium],$A3982),
", IsFieldSpecimen:  ",CHAR(34),INDEX(Specimens[Is Field Specimen?],$A3982),CHAR(34),"}"))</f>
        <v>#REF!</v>
      </c>
      <c r="N3982" t="e">
        <f>IF(COUNTA(SpatialOffsets[])=0,"", IF(INDEX(SpatialOffsets[Spatial Offset Type],$A3982)="","",
CONCATENATE("  - &amp;SpatialOffsetID",TEXT($A3982,"0000"),
" {","SpatialOffsetTypeCV:  ",CHAR(34),INDEX(SpatialOffsets[Spatial Offset Type],$A3982),CHAR(34),
", Offset1Value:  ",INDEX(SpatialOffsets[Offset 1 Value],$A3982),
", Offset1UnitID:  ",CHAR(34),INDEX(SpatialOffsets[Offset 1 Unit],$A3982),CHAR(34),
", Offset2Value:  ",INDEX(SpatialOffsets[Offset 2 Value],$A3982),
", Offset2UnitID:  ",CHAR(34),INDEX(SpatialOffsets[Offset 2 Unit],$A3982),CHAR(34),
", Offset3Value:  ",INDEX(SpatialOffsets[Offset 3 Value],$A3982),
", Offset3UnitID:  ",CHAR(34),INDEX(SpatialOffsets[Offset 3 Unit],$A3982),CHAR(34),,"}")))</f>
        <v>#REF!</v>
      </c>
      <c r="O3982" t="e">
        <f>IF(COUNTA(RelatedFeatures[])=0,"", IF(INDEX(RelatedFeatures[First Sampling Feature Code],$A3982)="","",
CONCATENATE("  - &amp;RelationID",TEXT($A3982,"0000"),
" {","SamplingFeatureID:  *SamplingFeatureID",TEXT(MATCH(INDEX(RelatedFeatures[First Sampling Feature Code],$A3982),SamplingFeatures[Feature Code],0),"0000"),
", RelationshipTypeCV:  ",CHAR(34),INDEX(RelatedFeatures[Relationship Type],$A3982),CHAR(34),
", RelatedFeatureID: *SamplingFeatureID",TEXT(MATCH(INDEX(RelatedFeatures[Second Sampling Feature Code],$A3982),SamplingFeatures[Feature Code],0),"0000"),
", SpatialOffsetID:  ",IF(INDEX(RelatedFeatures[Offset Number],$A3982)="","",CONCATENATE("*SpatialOffsetID",TEXT(INDEX(RelatedFeatures[Offset Number],$A3982),"0000"))),"}")))</f>
        <v>#REF!</v>
      </c>
      <c r="P3982" t="e">
        <f>IF(INDEX(Methods[Method Type],$A3982)="","",
CONCATENATE("  - &amp;MethodID",TEXT($A3982,"0000"),
" {","MethodTypeCV:  ",CHAR(34),INDEX(Methods[Method Type],$A3982),CHAR(34),
", MethodCode:  ",CHAR(34),INDEX(Methods[Method Code],$A3982),CHAR(34),
", MethodName:  ",CHAR(34),INDEX(Methods[Method Name],$A3982),CHAR(34),
", MethodDescription:  ",CHAR(34),INDEX(Methods[Method Description],$A3982),CHAR(34),
", MethodLink:  ",CHAR(34),INDEX(Methods[Method Link],$A3982),CHAR(34),
", OrganizationID: *OrganizationID",TEXT(MATCH(INDEX(Methods[Organization Name],$A3982),Organizations[Organization Name],0),"0000"),"}"))</f>
        <v>#REF!</v>
      </c>
      <c r="Q3982" t="e">
        <f>IF(INDEX(Variables[Variable Type],$A3982)="","",
CONCATENATE("  - &amp;VariableID",TEXT($A3982,"0000"),
" {","VariableTypeCV:  ",CHAR(34),INDEX(Variables[Variable Type],$A3982),CHAR(34),
", VariableCode:  ",CHAR(34),INDEX(Variables[Variable Code],$A3982),CHAR(34),
", VariableNameCV:  ",CHAR(34),INDEX(Variables[Variable Name],$A3982),CHAR(34),
", VariableDefinition:  ",CHAR(34),INDEX(Variables[Variable Definition],$A3982),CHAR(34),
", SpecciationCV:  ",CHAR(34),INDEX(Variables[Speciation],$A3982),CHAR(34),
", NoDataValue:  ",CHAR(34),INDEX(Variables[No Data Value],$A3982),CHAR(34),"}"))</f>
        <v>#REF!</v>
      </c>
    </row>
    <row r="3983" spans="1:17" x14ac:dyDescent="0.25">
      <c r="A3983">
        <v>3980</v>
      </c>
      <c r="D3983" t="e">
        <f>IF(INDEX(People[First Name],$A3983)="","",
CONCATENATE("  - &amp;PersonID",TEXT($A3983,"0000"),
" {","PersonFirstName:  ",CHAR(34),INDEX(People[First Name],$A3983),CHAR(34),
", PersonMiddleName:  ",CHAR(34),INDEX(People[Middle Name],$A3983),CHAR(34),
", PersonLastName:  ",CHAR(34),INDEX(People[Last Name],$A3983),CHAR(34),"}"))</f>
        <v>#REF!</v>
      </c>
      <c r="E3983" t="e">
        <f>IF(INDEX(Organizations[Organization Type '[CV']],$A3983)="","",
CONCATENATE("  - &amp;OrganizationID",TEXT($A3983,"0000"),
" {","OrganizationTypeCV:  ",CHAR(34),INDEX(Organizations[Organization Type '[CV']],$A3983),CHAR(34),
", OrganizationCode:  ",CHAR(34),INDEX(Organizations[Organization Code],$A3983),CHAR(34),
", OrganizationName:  ",CHAR(34),INDEX(Organizations[Organization Name],$A3983),CHAR(34),
", OrganizationDescription:  ",CHAR(34),INDEX(Organizations[Organization Description],$A3983),CHAR(34),
", OrganizationLink:  ",CHAR(34),INDEX(Organizations[Organization Link],$A3983),CHAR(34),"}"))</f>
        <v>#REF!</v>
      </c>
      <c r="F3983" t="e">
        <f>IF(INDEX(People[First Name],$A3983)="","",
CONCATENATE("  - &amp;AffiliationID",TEXT($A3983,"0000"),
" {PersonID: *PersonID",TEXT($A3983,"0000"),
", OrganizationID: *OrganizationID",TEXT(MATCH(INDEX(People[Organization Name],$A3983),Organizations[Organization Name],0),"0000"),
", IsPrimaryOrganizationContact: , AffiliationStartDate: , AffiliationEndDate: , PrimaryPhone: ",
", PrimaryEmail: ",CHAR(34),INDEX(People[Primary Email],$A3983),CHAR(34),
", PrimaryAddress: ",CHAR(34),INDEX(People[Primary Address],$A3983),CHAR(34),
", PersonLink: }"))</f>
        <v>#REF!</v>
      </c>
      <c r="H3983" t="e">
        <f>IF(COUNTA(CitationInformation)=0,"",IF(INDEX(AuthorList[Author Name],$A3983)="","",
CONCATENATE("  - &amp;AuthorListID",TEXT($A3983,"0000"),
"  {CitationID: *CitationID0001",
", PersonID: *PersonID",TEXT(MATCH(INDEX(AuthorList[Author Name],$A3983),People[Full Name],0),"0000"),
", AuthorOrder: ",INDEX(AuthorList[Author Number],$A3983),"}")))</f>
        <v>#REF!</v>
      </c>
      <c r="K3983" t="e">
        <f>IF(INDEX(SamplingFeatures[Feature Code],$A3983)="","",
CONCATENATE("  - &amp;SamplingFeatureID",TEXT($A3983,"0000"),
" {","SamplingFeatureUUID:  ",CHAR(34),INDEX(SamplingFeatures[Sampling Feature UUID],$A3983),CHAR(34),
", SamplingFeatureTypeCV:  ",CHAR(34),INDEX(SamplingFeatures[Sampling Feature Type],$A3983),CHAR(34),
", SamplingFeatureCode:  ",CHAR(34),INDEX(SamplingFeatures[Feature Code],$A3983),CHAR(34),
", SamplingFeatureName:  ",CHAR(34),INDEX(SamplingFeatures[Feature Name],$A3983),CHAR(34),
", SamplingFeatureDescription:  ",CHAR(34),INDEX(SamplingFeatures[Feature Description],$A3983),CHAR(34),
", SamplingFeatureGeotypeCV:  ",CHAR(34),INDEX(SamplingFeatures[Feature Geo Type],$A3983),CHAR(34),
", FeatureGeometry:  ",CHAR(34),INDEX(SamplingFeatures[Feature Geometry],$A3983),CHAR(34),
", Elevation_m:  ",CHAR(34),INDEX(SamplingFeatures[Elevation_m],$A3983),CHAR(34),
", ElevationDatumCV:  ",CHAR(34),ElevationDatum,CHAR(34),"}"))</f>
        <v>#REF!</v>
      </c>
      <c r="L3983" t="e">
        <f>IF(INDEX(SamplingFeatures[Sampling Feature Type],$A3983)&lt;&gt;"Site","",
CONCATENATE("  - &amp;SiteID",TEXT(SUMPRODUCT(--($L$3:$L3982&lt;&gt;"")),"0000"),
" {","SamplingFeatureID:  *SamplingFeatureID",TEXT($A3983,"0000"),
", SiteTypeCV:  ",CHAR(34),INDEX(Sites[Site Type],$A3983),CHAR(34),
", Latitude:  ",INDEX(Sites[Latitude],$A3983),
", Longitude:  ",INDEX(Sites[Longitude],$A3983),
", SRSName:  ",CHAR(34),LatLonDatum,CHAR(34),"}"))</f>
        <v>#REF!</v>
      </c>
      <c r="M3983" t="e">
        <f>IF(INDEX(SamplingFeatures[Sampling Feature Type],$A3983)&lt;&gt;"Specimen","",
CONCATENATE("  - &amp;SpecimenID",TEXT(SUMPRODUCT(--($M$3:$M3982&lt;&gt;"")),"0000"),
" {","SamplingFeatureID:  *SamplingFeatureID",TEXT($A3983,"0000"),
", SpecimenTypeCV:  ",CHAR(34),INDEX(Specimens[Specimen Type],$A3983),CHAR(34),
", SpecimenMediumCV:  ",INDEX(Specimens[Specimen Medium],$A3983),
", IsFieldSpecimen:  ",CHAR(34),INDEX(Specimens[Is Field Specimen?],$A3983),CHAR(34),"}"))</f>
        <v>#REF!</v>
      </c>
      <c r="N3983" t="e">
        <f>IF(COUNTA(SpatialOffsets[])=0,"", IF(INDEX(SpatialOffsets[Spatial Offset Type],$A3983)="","",
CONCATENATE("  - &amp;SpatialOffsetID",TEXT($A3983,"0000"),
" {","SpatialOffsetTypeCV:  ",CHAR(34),INDEX(SpatialOffsets[Spatial Offset Type],$A3983),CHAR(34),
", Offset1Value:  ",INDEX(SpatialOffsets[Offset 1 Value],$A3983),
", Offset1UnitID:  ",CHAR(34),INDEX(SpatialOffsets[Offset 1 Unit],$A3983),CHAR(34),
", Offset2Value:  ",INDEX(SpatialOffsets[Offset 2 Value],$A3983),
", Offset2UnitID:  ",CHAR(34),INDEX(SpatialOffsets[Offset 2 Unit],$A3983),CHAR(34),
", Offset3Value:  ",INDEX(SpatialOffsets[Offset 3 Value],$A3983),
", Offset3UnitID:  ",CHAR(34),INDEX(SpatialOffsets[Offset 3 Unit],$A3983),CHAR(34),,"}")))</f>
        <v>#REF!</v>
      </c>
      <c r="O3983" t="e">
        <f>IF(COUNTA(RelatedFeatures[])=0,"", IF(INDEX(RelatedFeatures[First Sampling Feature Code],$A3983)="","",
CONCATENATE("  - &amp;RelationID",TEXT($A3983,"0000"),
" {","SamplingFeatureID:  *SamplingFeatureID",TEXT(MATCH(INDEX(RelatedFeatures[First Sampling Feature Code],$A3983),SamplingFeatures[Feature Code],0),"0000"),
", RelationshipTypeCV:  ",CHAR(34),INDEX(RelatedFeatures[Relationship Type],$A3983),CHAR(34),
", RelatedFeatureID: *SamplingFeatureID",TEXT(MATCH(INDEX(RelatedFeatures[Second Sampling Feature Code],$A3983),SamplingFeatures[Feature Code],0),"0000"),
", SpatialOffsetID:  ",IF(INDEX(RelatedFeatures[Offset Number],$A3983)="","",CONCATENATE("*SpatialOffsetID",TEXT(INDEX(RelatedFeatures[Offset Number],$A3983),"0000"))),"}")))</f>
        <v>#REF!</v>
      </c>
      <c r="P3983" t="e">
        <f>IF(INDEX(Methods[Method Type],$A3983)="","",
CONCATENATE("  - &amp;MethodID",TEXT($A3983,"0000"),
" {","MethodTypeCV:  ",CHAR(34),INDEX(Methods[Method Type],$A3983),CHAR(34),
", MethodCode:  ",CHAR(34),INDEX(Methods[Method Code],$A3983),CHAR(34),
", MethodName:  ",CHAR(34),INDEX(Methods[Method Name],$A3983),CHAR(34),
", MethodDescription:  ",CHAR(34),INDEX(Methods[Method Description],$A3983),CHAR(34),
", MethodLink:  ",CHAR(34),INDEX(Methods[Method Link],$A3983),CHAR(34),
", OrganizationID: *OrganizationID",TEXT(MATCH(INDEX(Methods[Organization Name],$A3983),Organizations[Organization Name],0),"0000"),"}"))</f>
        <v>#REF!</v>
      </c>
      <c r="Q3983" t="e">
        <f>IF(INDEX(Variables[Variable Type],$A3983)="","",
CONCATENATE("  - &amp;VariableID",TEXT($A3983,"0000"),
" {","VariableTypeCV:  ",CHAR(34),INDEX(Variables[Variable Type],$A3983),CHAR(34),
", VariableCode:  ",CHAR(34),INDEX(Variables[Variable Code],$A3983),CHAR(34),
", VariableNameCV:  ",CHAR(34),INDEX(Variables[Variable Name],$A3983),CHAR(34),
", VariableDefinition:  ",CHAR(34),INDEX(Variables[Variable Definition],$A3983),CHAR(34),
", SpecciationCV:  ",CHAR(34),INDEX(Variables[Speciation],$A3983),CHAR(34),
", NoDataValue:  ",CHAR(34),INDEX(Variables[No Data Value],$A3983),CHAR(34),"}"))</f>
        <v>#REF!</v>
      </c>
    </row>
    <row r="3984" spans="1:17" x14ac:dyDescent="0.25">
      <c r="A3984">
        <v>3981</v>
      </c>
      <c r="D3984" t="e">
        <f>IF(INDEX(People[First Name],$A3984)="","",
CONCATENATE("  - &amp;PersonID",TEXT($A3984,"0000"),
" {","PersonFirstName:  ",CHAR(34),INDEX(People[First Name],$A3984),CHAR(34),
", PersonMiddleName:  ",CHAR(34),INDEX(People[Middle Name],$A3984),CHAR(34),
", PersonLastName:  ",CHAR(34),INDEX(People[Last Name],$A3984),CHAR(34),"}"))</f>
        <v>#REF!</v>
      </c>
      <c r="E3984" t="e">
        <f>IF(INDEX(Organizations[Organization Type '[CV']],$A3984)="","",
CONCATENATE("  - &amp;OrganizationID",TEXT($A3984,"0000"),
" {","OrganizationTypeCV:  ",CHAR(34),INDEX(Organizations[Organization Type '[CV']],$A3984),CHAR(34),
", OrganizationCode:  ",CHAR(34),INDEX(Organizations[Organization Code],$A3984),CHAR(34),
", OrganizationName:  ",CHAR(34),INDEX(Organizations[Organization Name],$A3984),CHAR(34),
", OrganizationDescription:  ",CHAR(34),INDEX(Organizations[Organization Description],$A3984),CHAR(34),
", OrganizationLink:  ",CHAR(34),INDEX(Organizations[Organization Link],$A3984),CHAR(34),"}"))</f>
        <v>#REF!</v>
      </c>
      <c r="F3984" t="e">
        <f>IF(INDEX(People[First Name],$A3984)="","",
CONCATENATE("  - &amp;AffiliationID",TEXT($A3984,"0000"),
" {PersonID: *PersonID",TEXT($A3984,"0000"),
", OrganizationID: *OrganizationID",TEXT(MATCH(INDEX(People[Organization Name],$A3984),Organizations[Organization Name],0),"0000"),
", IsPrimaryOrganizationContact: , AffiliationStartDate: , AffiliationEndDate: , PrimaryPhone: ",
", PrimaryEmail: ",CHAR(34),INDEX(People[Primary Email],$A3984),CHAR(34),
", PrimaryAddress: ",CHAR(34),INDEX(People[Primary Address],$A3984),CHAR(34),
", PersonLink: }"))</f>
        <v>#REF!</v>
      </c>
      <c r="H3984" t="e">
        <f>IF(COUNTA(CitationInformation)=0,"",IF(INDEX(AuthorList[Author Name],$A3984)="","",
CONCATENATE("  - &amp;AuthorListID",TEXT($A3984,"0000"),
"  {CitationID: *CitationID0001",
", PersonID: *PersonID",TEXT(MATCH(INDEX(AuthorList[Author Name],$A3984),People[Full Name],0),"0000"),
", AuthorOrder: ",INDEX(AuthorList[Author Number],$A3984),"}")))</f>
        <v>#REF!</v>
      </c>
      <c r="K3984" t="e">
        <f>IF(INDEX(SamplingFeatures[Feature Code],$A3984)="","",
CONCATENATE("  - &amp;SamplingFeatureID",TEXT($A3984,"0000"),
" {","SamplingFeatureUUID:  ",CHAR(34),INDEX(SamplingFeatures[Sampling Feature UUID],$A3984),CHAR(34),
", SamplingFeatureTypeCV:  ",CHAR(34),INDEX(SamplingFeatures[Sampling Feature Type],$A3984),CHAR(34),
", SamplingFeatureCode:  ",CHAR(34),INDEX(SamplingFeatures[Feature Code],$A3984),CHAR(34),
", SamplingFeatureName:  ",CHAR(34),INDEX(SamplingFeatures[Feature Name],$A3984),CHAR(34),
", SamplingFeatureDescription:  ",CHAR(34),INDEX(SamplingFeatures[Feature Description],$A3984),CHAR(34),
", SamplingFeatureGeotypeCV:  ",CHAR(34),INDEX(SamplingFeatures[Feature Geo Type],$A3984),CHAR(34),
", FeatureGeometry:  ",CHAR(34),INDEX(SamplingFeatures[Feature Geometry],$A3984),CHAR(34),
", Elevation_m:  ",CHAR(34),INDEX(SamplingFeatures[Elevation_m],$A3984),CHAR(34),
", ElevationDatumCV:  ",CHAR(34),ElevationDatum,CHAR(34),"}"))</f>
        <v>#REF!</v>
      </c>
      <c r="L3984" t="e">
        <f>IF(INDEX(SamplingFeatures[Sampling Feature Type],$A3984)&lt;&gt;"Site","",
CONCATENATE("  - &amp;SiteID",TEXT(SUMPRODUCT(--($L$3:$L3983&lt;&gt;"")),"0000"),
" {","SamplingFeatureID:  *SamplingFeatureID",TEXT($A3984,"0000"),
", SiteTypeCV:  ",CHAR(34),INDEX(Sites[Site Type],$A3984),CHAR(34),
", Latitude:  ",INDEX(Sites[Latitude],$A3984),
", Longitude:  ",INDEX(Sites[Longitude],$A3984),
", SRSName:  ",CHAR(34),LatLonDatum,CHAR(34),"}"))</f>
        <v>#REF!</v>
      </c>
      <c r="M3984" t="e">
        <f>IF(INDEX(SamplingFeatures[Sampling Feature Type],$A3984)&lt;&gt;"Specimen","",
CONCATENATE("  - &amp;SpecimenID",TEXT(SUMPRODUCT(--($M$3:$M3983&lt;&gt;"")),"0000"),
" {","SamplingFeatureID:  *SamplingFeatureID",TEXT($A3984,"0000"),
", SpecimenTypeCV:  ",CHAR(34),INDEX(Specimens[Specimen Type],$A3984),CHAR(34),
", SpecimenMediumCV:  ",INDEX(Specimens[Specimen Medium],$A3984),
", IsFieldSpecimen:  ",CHAR(34),INDEX(Specimens[Is Field Specimen?],$A3984),CHAR(34),"}"))</f>
        <v>#REF!</v>
      </c>
      <c r="N3984" t="e">
        <f>IF(COUNTA(SpatialOffsets[])=0,"", IF(INDEX(SpatialOffsets[Spatial Offset Type],$A3984)="","",
CONCATENATE("  - &amp;SpatialOffsetID",TEXT($A3984,"0000"),
" {","SpatialOffsetTypeCV:  ",CHAR(34),INDEX(SpatialOffsets[Spatial Offset Type],$A3984),CHAR(34),
", Offset1Value:  ",INDEX(SpatialOffsets[Offset 1 Value],$A3984),
", Offset1UnitID:  ",CHAR(34),INDEX(SpatialOffsets[Offset 1 Unit],$A3984),CHAR(34),
", Offset2Value:  ",INDEX(SpatialOffsets[Offset 2 Value],$A3984),
", Offset2UnitID:  ",CHAR(34),INDEX(SpatialOffsets[Offset 2 Unit],$A3984),CHAR(34),
", Offset3Value:  ",INDEX(SpatialOffsets[Offset 3 Value],$A3984),
", Offset3UnitID:  ",CHAR(34),INDEX(SpatialOffsets[Offset 3 Unit],$A3984),CHAR(34),,"}")))</f>
        <v>#REF!</v>
      </c>
      <c r="O3984" t="e">
        <f>IF(COUNTA(RelatedFeatures[])=0,"", IF(INDEX(RelatedFeatures[First Sampling Feature Code],$A3984)="","",
CONCATENATE("  - &amp;RelationID",TEXT($A3984,"0000"),
" {","SamplingFeatureID:  *SamplingFeatureID",TEXT(MATCH(INDEX(RelatedFeatures[First Sampling Feature Code],$A3984),SamplingFeatures[Feature Code],0),"0000"),
", RelationshipTypeCV:  ",CHAR(34),INDEX(RelatedFeatures[Relationship Type],$A3984),CHAR(34),
", RelatedFeatureID: *SamplingFeatureID",TEXT(MATCH(INDEX(RelatedFeatures[Second Sampling Feature Code],$A3984),SamplingFeatures[Feature Code],0),"0000"),
", SpatialOffsetID:  ",IF(INDEX(RelatedFeatures[Offset Number],$A3984)="","",CONCATENATE("*SpatialOffsetID",TEXT(INDEX(RelatedFeatures[Offset Number],$A3984),"0000"))),"}")))</f>
        <v>#REF!</v>
      </c>
      <c r="P3984" t="e">
        <f>IF(INDEX(Methods[Method Type],$A3984)="","",
CONCATENATE("  - &amp;MethodID",TEXT($A3984,"0000"),
" {","MethodTypeCV:  ",CHAR(34),INDEX(Methods[Method Type],$A3984),CHAR(34),
", MethodCode:  ",CHAR(34),INDEX(Methods[Method Code],$A3984),CHAR(34),
", MethodName:  ",CHAR(34),INDEX(Methods[Method Name],$A3984),CHAR(34),
", MethodDescription:  ",CHAR(34),INDEX(Methods[Method Description],$A3984),CHAR(34),
", MethodLink:  ",CHAR(34),INDEX(Methods[Method Link],$A3984),CHAR(34),
", OrganizationID: *OrganizationID",TEXT(MATCH(INDEX(Methods[Organization Name],$A3984),Organizations[Organization Name],0),"0000"),"}"))</f>
        <v>#REF!</v>
      </c>
      <c r="Q3984" t="e">
        <f>IF(INDEX(Variables[Variable Type],$A3984)="","",
CONCATENATE("  - &amp;VariableID",TEXT($A3984,"0000"),
" {","VariableTypeCV:  ",CHAR(34),INDEX(Variables[Variable Type],$A3984),CHAR(34),
", VariableCode:  ",CHAR(34),INDEX(Variables[Variable Code],$A3984),CHAR(34),
", VariableNameCV:  ",CHAR(34),INDEX(Variables[Variable Name],$A3984),CHAR(34),
", VariableDefinition:  ",CHAR(34),INDEX(Variables[Variable Definition],$A3984),CHAR(34),
", SpecciationCV:  ",CHAR(34),INDEX(Variables[Speciation],$A3984),CHAR(34),
", NoDataValue:  ",CHAR(34),INDEX(Variables[No Data Value],$A3984),CHAR(34),"}"))</f>
        <v>#REF!</v>
      </c>
    </row>
    <row r="3985" spans="1:17" x14ac:dyDescent="0.25">
      <c r="A3985">
        <v>3982</v>
      </c>
      <c r="D3985" t="e">
        <f>IF(INDEX(People[First Name],$A3985)="","",
CONCATENATE("  - &amp;PersonID",TEXT($A3985,"0000"),
" {","PersonFirstName:  ",CHAR(34),INDEX(People[First Name],$A3985),CHAR(34),
", PersonMiddleName:  ",CHAR(34),INDEX(People[Middle Name],$A3985),CHAR(34),
", PersonLastName:  ",CHAR(34),INDEX(People[Last Name],$A3985),CHAR(34),"}"))</f>
        <v>#REF!</v>
      </c>
      <c r="E3985" t="e">
        <f>IF(INDEX(Organizations[Organization Type '[CV']],$A3985)="","",
CONCATENATE("  - &amp;OrganizationID",TEXT($A3985,"0000"),
" {","OrganizationTypeCV:  ",CHAR(34),INDEX(Organizations[Organization Type '[CV']],$A3985),CHAR(34),
", OrganizationCode:  ",CHAR(34),INDEX(Organizations[Organization Code],$A3985),CHAR(34),
", OrganizationName:  ",CHAR(34),INDEX(Organizations[Organization Name],$A3985),CHAR(34),
", OrganizationDescription:  ",CHAR(34),INDEX(Organizations[Organization Description],$A3985),CHAR(34),
", OrganizationLink:  ",CHAR(34),INDEX(Organizations[Organization Link],$A3985),CHAR(34),"}"))</f>
        <v>#REF!</v>
      </c>
      <c r="F3985" t="e">
        <f>IF(INDEX(People[First Name],$A3985)="","",
CONCATENATE("  - &amp;AffiliationID",TEXT($A3985,"0000"),
" {PersonID: *PersonID",TEXT($A3985,"0000"),
", OrganizationID: *OrganizationID",TEXT(MATCH(INDEX(People[Organization Name],$A3985),Organizations[Organization Name],0),"0000"),
", IsPrimaryOrganizationContact: , AffiliationStartDate: , AffiliationEndDate: , PrimaryPhone: ",
", PrimaryEmail: ",CHAR(34),INDEX(People[Primary Email],$A3985),CHAR(34),
", PrimaryAddress: ",CHAR(34),INDEX(People[Primary Address],$A3985),CHAR(34),
", PersonLink: }"))</f>
        <v>#REF!</v>
      </c>
      <c r="H3985" t="e">
        <f>IF(COUNTA(CitationInformation)=0,"",IF(INDEX(AuthorList[Author Name],$A3985)="","",
CONCATENATE("  - &amp;AuthorListID",TEXT($A3985,"0000"),
"  {CitationID: *CitationID0001",
", PersonID: *PersonID",TEXT(MATCH(INDEX(AuthorList[Author Name],$A3985),People[Full Name],0),"0000"),
", AuthorOrder: ",INDEX(AuthorList[Author Number],$A3985),"}")))</f>
        <v>#REF!</v>
      </c>
      <c r="K3985" t="e">
        <f>IF(INDEX(SamplingFeatures[Feature Code],$A3985)="","",
CONCATENATE("  - &amp;SamplingFeatureID",TEXT($A3985,"0000"),
" {","SamplingFeatureUUID:  ",CHAR(34),INDEX(SamplingFeatures[Sampling Feature UUID],$A3985),CHAR(34),
", SamplingFeatureTypeCV:  ",CHAR(34),INDEX(SamplingFeatures[Sampling Feature Type],$A3985),CHAR(34),
", SamplingFeatureCode:  ",CHAR(34),INDEX(SamplingFeatures[Feature Code],$A3985),CHAR(34),
", SamplingFeatureName:  ",CHAR(34),INDEX(SamplingFeatures[Feature Name],$A3985),CHAR(34),
", SamplingFeatureDescription:  ",CHAR(34),INDEX(SamplingFeatures[Feature Description],$A3985),CHAR(34),
", SamplingFeatureGeotypeCV:  ",CHAR(34),INDEX(SamplingFeatures[Feature Geo Type],$A3985),CHAR(34),
", FeatureGeometry:  ",CHAR(34),INDEX(SamplingFeatures[Feature Geometry],$A3985),CHAR(34),
", Elevation_m:  ",CHAR(34),INDEX(SamplingFeatures[Elevation_m],$A3985),CHAR(34),
", ElevationDatumCV:  ",CHAR(34),ElevationDatum,CHAR(34),"}"))</f>
        <v>#REF!</v>
      </c>
      <c r="L3985" t="e">
        <f>IF(INDEX(SamplingFeatures[Sampling Feature Type],$A3985)&lt;&gt;"Site","",
CONCATENATE("  - &amp;SiteID",TEXT(SUMPRODUCT(--($L$3:$L3984&lt;&gt;"")),"0000"),
" {","SamplingFeatureID:  *SamplingFeatureID",TEXT($A3985,"0000"),
", SiteTypeCV:  ",CHAR(34),INDEX(Sites[Site Type],$A3985),CHAR(34),
", Latitude:  ",INDEX(Sites[Latitude],$A3985),
", Longitude:  ",INDEX(Sites[Longitude],$A3985),
", SRSName:  ",CHAR(34),LatLonDatum,CHAR(34),"}"))</f>
        <v>#REF!</v>
      </c>
      <c r="M3985" t="e">
        <f>IF(INDEX(SamplingFeatures[Sampling Feature Type],$A3985)&lt;&gt;"Specimen","",
CONCATENATE("  - &amp;SpecimenID",TEXT(SUMPRODUCT(--($M$3:$M3984&lt;&gt;"")),"0000"),
" {","SamplingFeatureID:  *SamplingFeatureID",TEXT($A3985,"0000"),
", SpecimenTypeCV:  ",CHAR(34),INDEX(Specimens[Specimen Type],$A3985),CHAR(34),
", SpecimenMediumCV:  ",INDEX(Specimens[Specimen Medium],$A3985),
", IsFieldSpecimen:  ",CHAR(34),INDEX(Specimens[Is Field Specimen?],$A3985),CHAR(34),"}"))</f>
        <v>#REF!</v>
      </c>
      <c r="N3985" t="e">
        <f>IF(COUNTA(SpatialOffsets[])=0,"", IF(INDEX(SpatialOffsets[Spatial Offset Type],$A3985)="","",
CONCATENATE("  - &amp;SpatialOffsetID",TEXT($A3985,"0000"),
" {","SpatialOffsetTypeCV:  ",CHAR(34),INDEX(SpatialOffsets[Spatial Offset Type],$A3985),CHAR(34),
", Offset1Value:  ",INDEX(SpatialOffsets[Offset 1 Value],$A3985),
", Offset1UnitID:  ",CHAR(34),INDEX(SpatialOffsets[Offset 1 Unit],$A3985),CHAR(34),
", Offset2Value:  ",INDEX(SpatialOffsets[Offset 2 Value],$A3985),
", Offset2UnitID:  ",CHAR(34),INDEX(SpatialOffsets[Offset 2 Unit],$A3985),CHAR(34),
", Offset3Value:  ",INDEX(SpatialOffsets[Offset 3 Value],$A3985),
", Offset3UnitID:  ",CHAR(34),INDEX(SpatialOffsets[Offset 3 Unit],$A3985),CHAR(34),,"}")))</f>
        <v>#REF!</v>
      </c>
      <c r="O3985" t="e">
        <f>IF(COUNTA(RelatedFeatures[])=0,"", IF(INDEX(RelatedFeatures[First Sampling Feature Code],$A3985)="","",
CONCATENATE("  - &amp;RelationID",TEXT($A3985,"0000"),
" {","SamplingFeatureID:  *SamplingFeatureID",TEXT(MATCH(INDEX(RelatedFeatures[First Sampling Feature Code],$A3985),SamplingFeatures[Feature Code],0),"0000"),
", RelationshipTypeCV:  ",CHAR(34),INDEX(RelatedFeatures[Relationship Type],$A3985),CHAR(34),
", RelatedFeatureID: *SamplingFeatureID",TEXT(MATCH(INDEX(RelatedFeatures[Second Sampling Feature Code],$A3985),SamplingFeatures[Feature Code],0),"0000"),
", SpatialOffsetID:  ",IF(INDEX(RelatedFeatures[Offset Number],$A3985)="","",CONCATENATE("*SpatialOffsetID",TEXT(INDEX(RelatedFeatures[Offset Number],$A3985),"0000"))),"}")))</f>
        <v>#REF!</v>
      </c>
      <c r="P3985" t="e">
        <f>IF(INDEX(Methods[Method Type],$A3985)="","",
CONCATENATE("  - &amp;MethodID",TEXT($A3985,"0000"),
" {","MethodTypeCV:  ",CHAR(34),INDEX(Methods[Method Type],$A3985),CHAR(34),
", MethodCode:  ",CHAR(34),INDEX(Methods[Method Code],$A3985),CHAR(34),
", MethodName:  ",CHAR(34),INDEX(Methods[Method Name],$A3985),CHAR(34),
", MethodDescription:  ",CHAR(34),INDEX(Methods[Method Description],$A3985),CHAR(34),
", MethodLink:  ",CHAR(34),INDEX(Methods[Method Link],$A3985),CHAR(34),
", OrganizationID: *OrganizationID",TEXT(MATCH(INDEX(Methods[Organization Name],$A3985),Organizations[Organization Name],0),"0000"),"}"))</f>
        <v>#REF!</v>
      </c>
      <c r="Q3985" t="e">
        <f>IF(INDEX(Variables[Variable Type],$A3985)="","",
CONCATENATE("  - &amp;VariableID",TEXT($A3985,"0000"),
" {","VariableTypeCV:  ",CHAR(34),INDEX(Variables[Variable Type],$A3985),CHAR(34),
", VariableCode:  ",CHAR(34),INDEX(Variables[Variable Code],$A3985),CHAR(34),
", VariableNameCV:  ",CHAR(34),INDEX(Variables[Variable Name],$A3985),CHAR(34),
", VariableDefinition:  ",CHAR(34),INDEX(Variables[Variable Definition],$A3985),CHAR(34),
", SpecciationCV:  ",CHAR(34),INDEX(Variables[Speciation],$A3985),CHAR(34),
", NoDataValue:  ",CHAR(34),INDEX(Variables[No Data Value],$A3985),CHAR(34),"}"))</f>
        <v>#REF!</v>
      </c>
    </row>
    <row r="3986" spans="1:17" x14ac:dyDescent="0.25">
      <c r="A3986">
        <v>3983</v>
      </c>
      <c r="D3986" t="e">
        <f>IF(INDEX(People[First Name],$A3986)="","",
CONCATENATE("  - &amp;PersonID",TEXT($A3986,"0000"),
" {","PersonFirstName:  ",CHAR(34),INDEX(People[First Name],$A3986),CHAR(34),
", PersonMiddleName:  ",CHAR(34),INDEX(People[Middle Name],$A3986),CHAR(34),
", PersonLastName:  ",CHAR(34),INDEX(People[Last Name],$A3986),CHAR(34),"}"))</f>
        <v>#REF!</v>
      </c>
      <c r="E3986" t="e">
        <f>IF(INDEX(Organizations[Organization Type '[CV']],$A3986)="","",
CONCATENATE("  - &amp;OrganizationID",TEXT($A3986,"0000"),
" {","OrganizationTypeCV:  ",CHAR(34),INDEX(Organizations[Organization Type '[CV']],$A3986),CHAR(34),
", OrganizationCode:  ",CHAR(34),INDEX(Organizations[Organization Code],$A3986),CHAR(34),
", OrganizationName:  ",CHAR(34),INDEX(Organizations[Organization Name],$A3986),CHAR(34),
", OrganizationDescription:  ",CHAR(34),INDEX(Organizations[Organization Description],$A3986),CHAR(34),
", OrganizationLink:  ",CHAR(34),INDEX(Organizations[Organization Link],$A3986),CHAR(34),"}"))</f>
        <v>#REF!</v>
      </c>
      <c r="F3986" t="e">
        <f>IF(INDEX(People[First Name],$A3986)="","",
CONCATENATE("  - &amp;AffiliationID",TEXT($A3986,"0000"),
" {PersonID: *PersonID",TEXT($A3986,"0000"),
", OrganizationID: *OrganizationID",TEXT(MATCH(INDEX(People[Organization Name],$A3986),Organizations[Organization Name],0),"0000"),
", IsPrimaryOrganizationContact: , AffiliationStartDate: , AffiliationEndDate: , PrimaryPhone: ",
", PrimaryEmail: ",CHAR(34),INDEX(People[Primary Email],$A3986),CHAR(34),
", PrimaryAddress: ",CHAR(34),INDEX(People[Primary Address],$A3986),CHAR(34),
", PersonLink: }"))</f>
        <v>#REF!</v>
      </c>
      <c r="H3986" t="e">
        <f>IF(COUNTA(CitationInformation)=0,"",IF(INDEX(AuthorList[Author Name],$A3986)="","",
CONCATENATE("  - &amp;AuthorListID",TEXT($A3986,"0000"),
"  {CitationID: *CitationID0001",
", PersonID: *PersonID",TEXT(MATCH(INDEX(AuthorList[Author Name],$A3986),People[Full Name],0),"0000"),
", AuthorOrder: ",INDEX(AuthorList[Author Number],$A3986),"}")))</f>
        <v>#REF!</v>
      </c>
      <c r="K3986" t="e">
        <f>IF(INDEX(SamplingFeatures[Feature Code],$A3986)="","",
CONCATENATE("  - &amp;SamplingFeatureID",TEXT($A3986,"0000"),
" {","SamplingFeatureUUID:  ",CHAR(34),INDEX(SamplingFeatures[Sampling Feature UUID],$A3986),CHAR(34),
", SamplingFeatureTypeCV:  ",CHAR(34),INDEX(SamplingFeatures[Sampling Feature Type],$A3986),CHAR(34),
", SamplingFeatureCode:  ",CHAR(34),INDEX(SamplingFeatures[Feature Code],$A3986),CHAR(34),
", SamplingFeatureName:  ",CHAR(34),INDEX(SamplingFeatures[Feature Name],$A3986),CHAR(34),
", SamplingFeatureDescription:  ",CHAR(34),INDEX(SamplingFeatures[Feature Description],$A3986),CHAR(34),
", SamplingFeatureGeotypeCV:  ",CHAR(34),INDEX(SamplingFeatures[Feature Geo Type],$A3986),CHAR(34),
", FeatureGeometry:  ",CHAR(34),INDEX(SamplingFeatures[Feature Geometry],$A3986),CHAR(34),
", Elevation_m:  ",CHAR(34),INDEX(SamplingFeatures[Elevation_m],$A3986),CHAR(34),
", ElevationDatumCV:  ",CHAR(34),ElevationDatum,CHAR(34),"}"))</f>
        <v>#REF!</v>
      </c>
      <c r="L3986" t="e">
        <f>IF(INDEX(SamplingFeatures[Sampling Feature Type],$A3986)&lt;&gt;"Site","",
CONCATENATE("  - &amp;SiteID",TEXT(SUMPRODUCT(--($L$3:$L3985&lt;&gt;"")),"0000"),
" {","SamplingFeatureID:  *SamplingFeatureID",TEXT($A3986,"0000"),
", SiteTypeCV:  ",CHAR(34),INDEX(Sites[Site Type],$A3986),CHAR(34),
", Latitude:  ",INDEX(Sites[Latitude],$A3986),
", Longitude:  ",INDEX(Sites[Longitude],$A3986),
", SRSName:  ",CHAR(34),LatLonDatum,CHAR(34),"}"))</f>
        <v>#REF!</v>
      </c>
      <c r="M3986" t="e">
        <f>IF(INDEX(SamplingFeatures[Sampling Feature Type],$A3986)&lt;&gt;"Specimen","",
CONCATENATE("  - &amp;SpecimenID",TEXT(SUMPRODUCT(--($M$3:$M3985&lt;&gt;"")),"0000"),
" {","SamplingFeatureID:  *SamplingFeatureID",TEXT($A3986,"0000"),
", SpecimenTypeCV:  ",CHAR(34),INDEX(Specimens[Specimen Type],$A3986),CHAR(34),
", SpecimenMediumCV:  ",INDEX(Specimens[Specimen Medium],$A3986),
", IsFieldSpecimen:  ",CHAR(34),INDEX(Specimens[Is Field Specimen?],$A3986),CHAR(34),"}"))</f>
        <v>#REF!</v>
      </c>
      <c r="N3986" t="e">
        <f>IF(COUNTA(SpatialOffsets[])=0,"", IF(INDEX(SpatialOffsets[Spatial Offset Type],$A3986)="","",
CONCATENATE("  - &amp;SpatialOffsetID",TEXT($A3986,"0000"),
" {","SpatialOffsetTypeCV:  ",CHAR(34),INDEX(SpatialOffsets[Spatial Offset Type],$A3986),CHAR(34),
", Offset1Value:  ",INDEX(SpatialOffsets[Offset 1 Value],$A3986),
", Offset1UnitID:  ",CHAR(34),INDEX(SpatialOffsets[Offset 1 Unit],$A3986),CHAR(34),
", Offset2Value:  ",INDEX(SpatialOffsets[Offset 2 Value],$A3986),
", Offset2UnitID:  ",CHAR(34),INDEX(SpatialOffsets[Offset 2 Unit],$A3986),CHAR(34),
", Offset3Value:  ",INDEX(SpatialOffsets[Offset 3 Value],$A3986),
", Offset3UnitID:  ",CHAR(34),INDEX(SpatialOffsets[Offset 3 Unit],$A3986),CHAR(34),,"}")))</f>
        <v>#REF!</v>
      </c>
      <c r="O3986" t="e">
        <f>IF(COUNTA(RelatedFeatures[])=0,"", IF(INDEX(RelatedFeatures[First Sampling Feature Code],$A3986)="","",
CONCATENATE("  - &amp;RelationID",TEXT($A3986,"0000"),
" {","SamplingFeatureID:  *SamplingFeatureID",TEXT(MATCH(INDEX(RelatedFeatures[First Sampling Feature Code],$A3986),SamplingFeatures[Feature Code],0),"0000"),
", RelationshipTypeCV:  ",CHAR(34),INDEX(RelatedFeatures[Relationship Type],$A3986),CHAR(34),
", RelatedFeatureID: *SamplingFeatureID",TEXT(MATCH(INDEX(RelatedFeatures[Second Sampling Feature Code],$A3986),SamplingFeatures[Feature Code],0),"0000"),
", SpatialOffsetID:  ",IF(INDEX(RelatedFeatures[Offset Number],$A3986)="","",CONCATENATE("*SpatialOffsetID",TEXT(INDEX(RelatedFeatures[Offset Number],$A3986),"0000"))),"}")))</f>
        <v>#REF!</v>
      </c>
      <c r="P3986" t="e">
        <f>IF(INDEX(Methods[Method Type],$A3986)="","",
CONCATENATE("  - &amp;MethodID",TEXT($A3986,"0000"),
" {","MethodTypeCV:  ",CHAR(34),INDEX(Methods[Method Type],$A3986),CHAR(34),
", MethodCode:  ",CHAR(34),INDEX(Methods[Method Code],$A3986),CHAR(34),
", MethodName:  ",CHAR(34),INDEX(Methods[Method Name],$A3986),CHAR(34),
", MethodDescription:  ",CHAR(34),INDEX(Methods[Method Description],$A3986),CHAR(34),
", MethodLink:  ",CHAR(34),INDEX(Methods[Method Link],$A3986),CHAR(34),
", OrganizationID: *OrganizationID",TEXT(MATCH(INDEX(Methods[Organization Name],$A3986),Organizations[Organization Name],0),"0000"),"}"))</f>
        <v>#REF!</v>
      </c>
      <c r="Q3986" t="e">
        <f>IF(INDEX(Variables[Variable Type],$A3986)="","",
CONCATENATE("  - &amp;VariableID",TEXT($A3986,"0000"),
" {","VariableTypeCV:  ",CHAR(34),INDEX(Variables[Variable Type],$A3986),CHAR(34),
", VariableCode:  ",CHAR(34),INDEX(Variables[Variable Code],$A3986),CHAR(34),
", VariableNameCV:  ",CHAR(34),INDEX(Variables[Variable Name],$A3986),CHAR(34),
", VariableDefinition:  ",CHAR(34),INDEX(Variables[Variable Definition],$A3986),CHAR(34),
", SpecciationCV:  ",CHAR(34),INDEX(Variables[Speciation],$A3986),CHAR(34),
", NoDataValue:  ",CHAR(34),INDEX(Variables[No Data Value],$A3986),CHAR(34),"}"))</f>
        <v>#REF!</v>
      </c>
    </row>
    <row r="3987" spans="1:17" x14ac:dyDescent="0.25">
      <c r="A3987">
        <v>3984</v>
      </c>
      <c r="D3987" t="e">
        <f>IF(INDEX(People[First Name],$A3987)="","",
CONCATENATE("  - &amp;PersonID",TEXT($A3987,"0000"),
" {","PersonFirstName:  ",CHAR(34),INDEX(People[First Name],$A3987),CHAR(34),
", PersonMiddleName:  ",CHAR(34),INDEX(People[Middle Name],$A3987),CHAR(34),
", PersonLastName:  ",CHAR(34),INDEX(People[Last Name],$A3987),CHAR(34),"}"))</f>
        <v>#REF!</v>
      </c>
      <c r="E3987" t="e">
        <f>IF(INDEX(Organizations[Organization Type '[CV']],$A3987)="","",
CONCATENATE("  - &amp;OrganizationID",TEXT($A3987,"0000"),
" {","OrganizationTypeCV:  ",CHAR(34),INDEX(Organizations[Organization Type '[CV']],$A3987),CHAR(34),
", OrganizationCode:  ",CHAR(34),INDEX(Organizations[Organization Code],$A3987),CHAR(34),
", OrganizationName:  ",CHAR(34),INDEX(Organizations[Organization Name],$A3987),CHAR(34),
", OrganizationDescription:  ",CHAR(34),INDEX(Organizations[Organization Description],$A3987),CHAR(34),
", OrganizationLink:  ",CHAR(34),INDEX(Organizations[Organization Link],$A3987),CHAR(34),"}"))</f>
        <v>#REF!</v>
      </c>
      <c r="F3987" t="e">
        <f>IF(INDEX(People[First Name],$A3987)="","",
CONCATENATE("  - &amp;AffiliationID",TEXT($A3987,"0000"),
" {PersonID: *PersonID",TEXT($A3987,"0000"),
", OrganizationID: *OrganizationID",TEXT(MATCH(INDEX(People[Organization Name],$A3987),Organizations[Organization Name],0),"0000"),
", IsPrimaryOrganizationContact: , AffiliationStartDate: , AffiliationEndDate: , PrimaryPhone: ",
", PrimaryEmail: ",CHAR(34),INDEX(People[Primary Email],$A3987),CHAR(34),
", PrimaryAddress: ",CHAR(34),INDEX(People[Primary Address],$A3987),CHAR(34),
", PersonLink: }"))</f>
        <v>#REF!</v>
      </c>
      <c r="H3987" t="e">
        <f>IF(COUNTA(CitationInformation)=0,"",IF(INDEX(AuthorList[Author Name],$A3987)="","",
CONCATENATE("  - &amp;AuthorListID",TEXT($A3987,"0000"),
"  {CitationID: *CitationID0001",
", PersonID: *PersonID",TEXT(MATCH(INDEX(AuthorList[Author Name],$A3987),People[Full Name],0),"0000"),
", AuthorOrder: ",INDEX(AuthorList[Author Number],$A3987),"}")))</f>
        <v>#REF!</v>
      </c>
      <c r="K3987" t="e">
        <f>IF(INDEX(SamplingFeatures[Feature Code],$A3987)="","",
CONCATENATE("  - &amp;SamplingFeatureID",TEXT($A3987,"0000"),
" {","SamplingFeatureUUID:  ",CHAR(34),INDEX(SamplingFeatures[Sampling Feature UUID],$A3987),CHAR(34),
", SamplingFeatureTypeCV:  ",CHAR(34),INDEX(SamplingFeatures[Sampling Feature Type],$A3987),CHAR(34),
", SamplingFeatureCode:  ",CHAR(34),INDEX(SamplingFeatures[Feature Code],$A3987),CHAR(34),
", SamplingFeatureName:  ",CHAR(34),INDEX(SamplingFeatures[Feature Name],$A3987),CHAR(34),
", SamplingFeatureDescription:  ",CHAR(34),INDEX(SamplingFeatures[Feature Description],$A3987),CHAR(34),
", SamplingFeatureGeotypeCV:  ",CHAR(34),INDEX(SamplingFeatures[Feature Geo Type],$A3987),CHAR(34),
", FeatureGeometry:  ",CHAR(34),INDEX(SamplingFeatures[Feature Geometry],$A3987),CHAR(34),
", Elevation_m:  ",CHAR(34),INDEX(SamplingFeatures[Elevation_m],$A3987),CHAR(34),
", ElevationDatumCV:  ",CHAR(34),ElevationDatum,CHAR(34),"}"))</f>
        <v>#REF!</v>
      </c>
      <c r="L3987" t="e">
        <f>IF(INDEX(SamplingFeatures[Sampling Feature Type],$A3987)&lt;&gt;"Site","",
CONCATENATE("  - &amp;SiteID",TEXT(SUMPRODUCT(--($L$3:$L3986&lt;&gt;"")),"0000"),
" {","SamplingFeatureID:  *SamplingFeatureID",TEXT($A3987,"0000"),
", SiteTypeCV:  ",CHAR(34),INDEX(Sites[Site Type],$A3987),CHAR(34),
", Latitude:  ",INDEX(Sites[Latitude],$A3987),
", Longitude:  ",INDEX(Sites[Longitude],$A3987),
", SRSName:  ",CHAR(34),LatLonDatum,CHAR(34),"}"))</f>
        <v>#REF!</v>
      </c>
      <c r="M3987" t="e">
        <f>IF(INDEX(SamplingFeatures[Sampling Feature Type],$A3987)&lt;&gt;"Specimen","",
CONCATENATE("  - &amp;SpecimenID",TEXT(SUMPRODUCT(--($M$3:$M3986&lt;&gt;"")),"0000"),
" {","SamplingFeatureID:  *SamplingFeatureID",TEXT($A3987,"0000"),
", SpecimenTypeCV:  ",CHAR(34),INDEX(Specimens[Specimen Type],$A3987),CHAR(34),
", SpecimenMediumCV:  ",INDEX(Specimens[Specimen Medium],$A3987),
", IsFieldSpecimen:  ",CHAR(34),INDEX(Specimens[Is Field Specimen?],$A3987),CHAR(34),"}"))</f>
        <v>#REF!</v>
      </c>
      <c r="N3987" t="e">
        <f>IF(COUNTA(SpatialOffsets[])=0,"", IF(INDEX(SpatialOffsets[Spatial Offset Type],$A3987)="","",
CONCATENATE("  - &amp;SpatialOffsetID",TEXT($A3987,"0000"),
" {","SpatialOffsetTypeCV:  ",CHAR(34),INDEX(SpatialOffsets[Spatial Offset Type],$A3987),CHAR(34),
", Offset1Value:  ",INDEX(SpatialOffsets[Offset 1 Value],$A3987),
", Offset1UnitID:  ",CHAR(34),INDEX(SpatialOffsets[Offset 1 Unit],$A3987),CHAR(34),
", Offset2Value:  ",INDEX(SpatialOffsets[Offset 2 Value],$A3987),
", Offset2UnitID:  ",CHAR(34),INDEX(SpatialOffsets[Offset 2 Unit],$A3987),CHAR(34),
", Offset3Value:  ",INDEX(SpatialOffsets[Offset 3 Value],$A3987),
", Offset3UnitID:  ",CHAR(34),INDEX(SpatialOffsets[Offset 3 Unit],$A3987),CHAR(34),,"}")))</f>
        <v>#REF!</v>
      </c>
      <c r="O3987" t="e">
        <f>IF(COUNTA(RelatedFeatures[])=0,"", IF(INDEX(RelatedFeatures[First Sampling Feature Code],$A3987)="","",
CONCATENATE("  - &amp;RelationID",TEXT($A3987,"0000"),
" {","SamplingFeatureID:  *SamplingFeatureID",TEXT(MATCH(INDEX(RelatedFeatures[First Sampling Feature Code],$A3987),SamplingFeatures[Feature Code],0),"0000"),
", RelationshipTypeCV:  ",CHAR(34),INDEX(RelatedFeatures[Relationship Type],$A3987),CHAR(34),
", RelatedFeatureID: *SamplingFeatureID",TEXT(MATCH(INDEX(RelatedFeatures[Second Sampling Feature Code],$A3987),SamplingFeatures[Feature Code],0),"0000"),
", SpatialOffsetID:  ",IF(INDEX(RelatedFeatures[Offset Number],$A3987)="","",CONCATENATE("*SpatialOffsetID",TEXT(INDEX(RelatedFeatures[Offset Number],$A3987),"0000"))),"}")))</f>
        <v>#REF!</v>
      </c>
      <c r="P3987" t="e">
        <f>IF(INDEX(Methods[Method Type],$A3987)="","",
CONCATENATE("  - &amp;MethodID",TEXT($A3987,"0000"),
" {","MethodTypeCV:  ",CHAR(34),INDEX(Methods[Method Type],$A3987),CHAR(34),
", MethodCode:  ",CHAR(34),INDEX(Methods[Method Code],$A3987),CHAR(34),
", MethodName:  ",CHAR(34),INDEX(Methods[Method Name],$A3987),CHAR(34),
", MethodDescription:  ",CHAR(34),INDEX(Methods[Method Description],$A3987),CHAR(34),
", MethodLink:  ",CHAR(34),INDEX(Methods[Method Link],$A3987),CHAR(34),
", OrganizationID: *OrganizationID",TEXT(MATCH(INDEX(Methods[Organization Name],$A3987),Organizations[Organization Name],0),"0000"),"}"))</f>
        <v>#REF!</v>
      </c>
      <c r="Q3987" t="e">
        <f>IF(INDEX(Variables[Variable Type],$A3987)="","",
CONCATENATE("  - &amp;VariableID",TEXT($A3987,"0000"),
" {","VariableTypeCV:  ",CHAR(34),INDEX(Variables[Variable Type],$A3987),CHAR(34),
", VariableCode:  ",CHAR(34),INDEX(Variables[Variable Code],$A3987),CHAR(34),
", VariableNameCV:  ",CHAR(34),INDEX(Variables[Variable Name],$A3987),CHAR(34),
", VariableDefinition:  ",CHAR(34),INDEX(Variables[Variable Definition],$A3987),CHAR(34),
", SpecciationCV:  ",CHAR(34),INDEX(Variables[Speciation],$A3987),CHAR(34),
", NoDataValue:  ",CHAR(34),INDEX(Variables[No Data Value],$A3987),CHAR(34),"}"))</f>
        <v>#REF!</v>
      </c>
    </row>
    <row r="3988" spans="1:17" x14ac:dyDescent="0.25">
      <c r="A3988">
        <v>3985</v>
      </c>
      <c r="D3988" t="e">
        <f>IF(INDEX(People[First Name],$A3988)="","",
CONCATENATE("  - &amp;PersonID",TEXT($A3988,"0000"),
" {","PersonFirstName:  ",CHAR(34),INDEX(People[First Name],$A3988),CHAR(34),
", PersonMiddleName:  ",CHAR(34),INDEX(People[Middle Name],$A3988),CHAR(34),
", PersonLastName:  ",CHAR(34),INDEX(People[Last Name],$A3988),CHAR(34),"}"))</f>
        <v>#REF!</v>
      </c>
      <c r="E3988" t="e">
        <f>IF(INDEX(Organizations[Organization Type '[CV']],$A3988)="","",
CONCATENATE("  - &amp;OrganizationID",TEXT($A3988,"0000"),
" {","OrganizationTypeCV:  ",CHAR(34),INDEX(Organizations[Organization Type '[CV']],$A3988),CHAR(34),
", OrganizationCode:  ",CHAR(34),INDEX(Organizations[Organization Code],$A3988),CHAR(34),
", OrganizationName:  ",CHAR(34),INDEX(Organizations[Organization Name],$A3988),CHAR(34),
", OrganizationDescription:  ",CHAR(34),INDEX(Organizations[Organization Description],$A3988),CHAR(34),
", OrganizationLink:  ",CHAR(34),INDEX(Organizations[Organization Link],$A3988),CHAR(34),"}"))</f>
        <v>#REF!</v>
      </c>
      <c r="F3988" t="e">
        <f>IF(INDEX(People[First Name],$A3988)="","",
CONCATENATE("  - &amp;AffiliationID",TEXT($A3988,"0000"),
" {PersonID: *PersonID",TEXT($A3988,"0000"),
", OrganizationID: *OrganizationID",TEXT(MATCH(INDEX(People[Organization Name],$A3988),Organizations[Organization Name],0),"0000"),
", IsPrimaryOrganizationContact: , AffiliationStartDate: , AffiliationEndDate: , PrimaryPhone: ",
", PrimaryEmail: ",CHAR(34),INDEX(People[Primary Email],$A3988),CHAR(34),
", PrimaryAddress: ",CHAR(34),INDEX(People[Primary Address],$A3988),CHAR(34),
", PersonLink: }"))</f>
        <v>#REF!</v>
      </c>
      <c r="H3988" t="e">
        <f>IF(COUNTA(CitationInformation)=0,"",IF(INDEX(AuthorList[Author Name],$A3988)="","",
CONCATENATE("  - &amp;AuthorListID",TEXT($A3988,"0000"),
"  {CitationID: *CitationID0001",
", PersonID: *PersonID",TEXT(MATCH(INDEX(AuthorList[Author Name],$A3988),People[Full Name],0),"0000"),
", AuthorOrder: ",INDEX(AuthorList[Author Number],$A3988),"}")))</f>
        <v>#REF!</v>
      </c>
      <c r="K3988" t="e">
        <f>IF(INDEX(SamplingFeatures[Feature Code],$A3988)="","",
CONCATENATE("  - &amp;SamplingFeatureID",TEXT($A3988,"0000"),
" {","SamplingFeatureUUID:  ",CHAR(34),INDEX(SamplingFeatures[Sampling Feature UUID],$A3988),CHAR(34),
", SamplingFeatureTypeCV:  ",CHAR(34),INDEX(SamplingFeatures[Sampling Feature Type],$A3988),CHAR(34),
", SamplingFeatureCode:  ",CHAR(34),INDEX(SamplingFeatures[Feature Code],$A3988),CHAR(34),
", SamplingFeatureName:  ",CHAR(34),INDEX(SamplingFeatures[Feature Name],$A3988),CHAR(34),
", SamplingFeatureDescription:  ",CHAR(34),INDEX(SamplingFeatures[Feature Description],$A3988),CHAR(34),
", SamplingFeatureGeotypeCV:  ",CHAR(34),INDEX(SamplingFeatures[Feature Geo Type],$A3988),CHAR(34),
", FeatureGeometry:  ",CHAR(34),INDEX(SamplingFeatures[Feature Geometry],$A3988),CHAR(34),
", Elevation_m:  ",CHAR(34),INDEX(SamplingFeatures[Elevation_m],$A3988),CHAR(34),
", ElevationDatumCV:  ",CHAR(34),ElevationDatum,CHAR(34),"}"))</f>
        <v>#REF!</v>
      </c>
      <c r="L3988" t="e">
        <f>IF(INDEX(SamplingFeatures[Sampling Feature Type],$A3988)&lt;&gt;"Site","",
CONCATENATE("  - &amp;SiteID",TEXT(SUMPRODUCT(--($L$3:$L3987&lt;&gt;"")),"0000"),
" {","SamplingFeatureID:  *SamplingFeatureID",TEXT($A3988,"0000"),
", SiteTypeCV:  ",CHAR(34),INDEX(Sites[Site Type],$A3988),CHAR(34),
", Latitude:  ",INDEX(Sites[Latitude],$A3988),
", Longitude:  ",INDEX(Sites[Longitude],$A3988),
", SRSName:  ",CHAR(34),LatLonDatum,CHAR(34),"}"))</f>
        <v>#REF!</v>
      </c>
      <c r="M3988" t="e">
        <f>IF(INDEX(SamplingFeatures[Sampling Feature Type],$A3988)&lt;&gt;"Specimen","",
CONCATENATE("  - &amp;SpecimenID",TEXT(SUMPRODUCT(--($M$3:$M3987&lt;&gt;"")),"0000"),
" {","SamplingFeatureID:  *SamplingFeatureID",TEXT($A3988,"0000"),
", SpecimenTypeCV:  ",CHAR(34),INDEX(Specimens[Specimen Type],$A3988),CHAR(34),
", SpecimenMediumCV:  ",INDEX(Specimens[Specimen Medium],$A3988),
", IsFieldSpecimen:  ",CHAR(34),INDEX(Specimens[Is Field Specimen?],$A3988),CHAR(34),"}"))</f>
        <v>#REF!</v>
      </c>
      <c r="N3988" t="e">
        <f>IF(COUNTA(SpatialOffsets[])=0,"", IF(INDEX(SpatialOffsets[Spatial Offset Type],$A3988)="","",
CONCATENATE("  - &amp;SpatialOffsetID",TEXT($A3988,"0000"),
" {","SpatialOffsetTypeCV:  ",CHAR(34),INDEX(SpatialOffsets[Spatial Offset Type],$A3988),CHAR(34),
", Offset1Value:  ",INDEX(SpatialOffsets[Offset 1 Value],$A3988),
", Offset1UnitID:  ",CHAR(34),INDEX(SpatialOffsets[Offset 1 Unit],$A3988),CHAR(34),
", Offset2Value:  ",INDEX(SpatialOffsets[Offset 2 Value],$A3988),
", Offset2UnitID:  ",CHAR(34),INDEX(SpatialOffsets[Offset 2 Unit],$A3988),CHAR(34),
", Offset3Value:  ",INDEX(SpatialOffsets[Offset 3 Value],$A3988),
", Offset3UnitID:  ",CHAR(34),INDEX(SpatialOffsets[Offset 3 Unit],$A3988),CHAR(34),,"}")))</f>
        <v>#REF!</v>
      </c>
      <c r="O3988" t="e">
        <f>IF(COUNTA(RelatedFeatures[])=0,"", IF(INDEX(RelatedFeatures[First Sampling Feature Code],$A3988)="","",
CONCATENATE("  - &amp;RelationID",TEXT($A3988,"0000"),
" {","SamplingFeatureID:  *SamplingFeatureID",TEXT(MATCH(INDEX(RelatedFeatures[First Sampling Feature Code],$A3988),SamplingFeatures[Feature Code],0),"0000"),
", RelationshipTypeCV:  ",CHAR(34),INDEX(RelatedFeatures[Relationship Type],$A3988),CHAR(34),
", RelatedFeatureID: *SamplingFeatureID",TEXT(MATCH(INDEX(RelatedFeatures[Second Sampling Feature Code],$A3988),SamplingFeatures[Feature Code],0),"0000"),
", SpatialOffsetID:  ",IF(INDEX(RelatedFeatures[Offset Number],$A3988)="","",CONCATENATE("*SpatialOffsetID",TEXT(INDEX(RelatedFeatures[Offset Number],$A3988),"0000"))),"}")))</f>
        <v>#REF!</v>
      </c>
      <c r="P3988" t="e">
        <f>IF(INDEX(Methods[Method Type],$A3988)="","",
CONCATENATE("  - &amp;MethodID",TEXT($A3988,"0000"),
" {","MethodTypeCV:  ",CHAR(34),INDEX(Methods[Method Type],$A3988),CHAR(34),
", MethodCode:  ",CHAR(34),INDEX(Methods[Method Code],$A3988),CHAR(34),
", MethodName:  ",CHAR(34),INDEX(Methods[Method Name],$A3988),CHAR(34),
", MethodDescription:  ",CHAR(34),INDEX(Methods[Method Description],$A3988),CHAR(34),
", MethodLink:  ",CHAR(34),INDEX(Methods[Method Link],$A3988),CHAR(34),
", OrganizationID: *OrganizationID",TEXT(MATCH(INDEX(Methods[Organization Name],$A3988),Organizations[Organization Name],0),"0000"),"}"))</f>
        <v>#REF!</v>
      </c>
      <c r="Q3988" t="e">
        <f>IF(INDEX(Variables[Variable Type],$A3988)="","",
CONCATENATE("  - &amp;VariableID",TEXT($A3988,"0000"),
" {","VariableTypeCV:  ",CHAR(34),INDEX(Variables[Variable Type],$A3988),CHAR(34),
", VariableCode:  ",CHAR(34),INDEX(Variables[Variable Code],$A3988),CHAR(34),
", VariableNameCV:  ",CHAR(34),INDEX(Variables[Variable Name],$A3988),CHAR(34),
", VariableDefinition:  ",CHAR(34),INDEX(Variables[Variable Definition],$A3988),CHAR(34),
", SpecciationCV:  ",CHAR(34),INDEX(Variables[Speciation],$A3988),CHAR(34),
", NoDataValue:  ",CHAR(34),INDEX(Variables[No Data Value],$A3988),CHAR(34),"}"))</f>
        <v>#REF!</v>
      </c>
    </row>
    <row r="3989" spans="1:17" x14ac:dyDescent="0.25">
      <c r="A3989">
        <v>3986</v>
      </c>
      <c r="D3989" t="e">
        <f>IF(INDEX(People[First Name],$A3989)="","",
CONCATENATE("  - &amp;PersonID",TEXT($A3989,"0000"),
" {","PersonFirstName:  ",CHAR(34),INDEX(People[First Name],$A3989),CHAR(34),
", PersonMiddleName:  ",CHAR(34),INDEX(People[Middle Name],$A3989),CHAR(34),
", PersonLastName:  ",CHAR(34),INDEX(People[Last Name],$A3989),CHAR(34),"}"))</f>
        <v>#REF!</v>
      </c>
      <c r="E3989" t="e">
        <f>IF(INDEX(Organizations[Organization Type '[CV']],$A3989)="","",
CONCATENATE("  - &amp;OrganizationID",TEXT($A3989,"0000"),
" {","OrganizationTypeCV:  ",CHAR(34),INDEX(Organizations[Organization Type '[CV']],$A3989),CHAR(34),
", OrganizationCode:  ",CHAR(34),INDEX(Organizations[Organization Code],$A3989),CHAR(34),
", OrganizationName:  ",CHAR(34),INDEX(Organizations[Organization Name],$A3989),CHAR(34),
", OrganizationDescription:  ",CHAR(34),INDEX(Organizations[Organization Description],$A3989),CHAR(34),
", OrganizationLink:  ",CHAR(34),INDEX(Organizations[Organization Link],$A3989),CHAR(34),"}"))</f>
        <v>#REF!</v>
      </c>
      <c r="F3989" t="e">
        <f>IF(INDEX(People[First Name],$A3989)="","",
CONCATENATE("  - &amp;AffiliationID",TEXT($A3989,"0000"),
" {PersonID: *PersonID",TEXT($A3989,"0000"),
", OrganizationID: *OrganizationID",TEXT(MATCH(INDEX(People[Organization Name],$A3989),Organizations[Organization Name],0),"0000"),
", IsPrimaryOrganizationContact: , AffiliationStartDate: , AffiliationEndDate: , PrimaryPhone: ",
", PrimaryEmail: ",CHAR(34),INDEX(People[Primary Email],$A3989),CHAR(34),
", PrimaryAddress: ",CHAR(34),INDEX(People[Primary Address],$A3989),CHAR(34),
", PersonLink: }"))</f>
        <v>#REF!</v>
      </c>
      <c r="H3989" t="e">
        <f>IF(COUNTA(CitationInformation)=0,"",IF(INDEX(AuthorList[Author Name],$A3989)="","",
CONCATENATE("  - &amp;AuthorListID",TEXT($A3989,"0000"),
"  {CitationID: *CitationID0001",
", PersonID: *PersonID",TEXT(MATCH(INDEX(AuthorList[Author Name],$A3989),People[Full Name],0),"0000"),
", AuthorOrder: ",INDEX(AuthorList[Author Number],$A3989),"}")))</f>
        <v>#REF!</v>
      </c>
      <c r="K3989" t="e">
        <f>IF(INDEX(SamplingFeatures[Feature Code],$A3989)="","",
CONCATENATE("  - &amp;SamplingFeatureID",TEXT($A3989,"0000"),
" {","SamplingFeatureUUID:  ",CHAR(34),INDEX(SamplingFeatures[Sampling Feature UUID],$A3989),CHAR(34),
", SamplingFeatureTypeCV:  ",CHAR(34),INDEX(SamplingFeatures[Sampling Feature Type],$A3989),CHAR(34),
", SamplingFeatureCode:  ",CHAR(34),INDEX(SamplingFeatures[Feature Code],$A3989),CHAR(34),
", SamplingFeatureName:  ",CHAR(34),INDEX(SamplingFeatures[Feature Name],$A3989),CHAR(34),
", SamplingFeatureDescription:  ",CHAR(34),INDEX(SamplingFeatures[Feature Description],$A3989),CHAR(34),
", SamplingFeatureGeotypeCV:  ",CHAR(34),INDEX(SamplingFeatures[Feature Geo Type],$A3989),CHAR(34),
", FeatureGeometry:  ",CHAR(34),INDEX(SamplingFeatures[Feature Geometry],$A3989),CHAR(34),
", Elevation_m:  ",CHAR(34),INDEX(SamplingFeatures[Elevation_m],$A3989),CHAR(34),
", ElevationDatumCV:  ",CHAR(34),ElevationDatum,CHAR(34),"}"))</f>
        <v>#REF!</v>
      </c>
      <c r="L3989" t="e">
        <f>IF(INDEX(SamplingFeatures[Sampling Feature Type],$A3989)&lt;&gt;"Site","",
CONCATENATE("  - &amp;SiteID",TEXT(SUMPRODUCT(--($L$3:$L3988&lt;&gt;"")),"0000"),
" {","SamplingFeatureID:  *SamplingFeatureID",TEXT($A3989,"0000"),
", SiteTypeCV:  ",CHAR(34),INDEX(Sites[Site Type],$A3989),CHAR(34),
", Latitude:  ",INDEX(Sites[Latitude],$A3989),
", Longitude:  ",INDEX(Sites[Longitude],$A3989),
", SRSName:  ",CHAR(34),LatLonDatum,CHAR(34),"}"))</f>
        <v>#REF!</v>
      </c>
      <c r="M3989" t="e">
        <f>IF(INDEX(SamplingFeatures[Sampling Feature Type],$A3989)&lt;&gt;"Specimen","",
CONCATENATE("  - &amp;SpecimenID",TEXT(SUMPRODUCT(--($M$3:$M3988&lt;&gt;"")),"0000"),
" {","SamplingFeatureID:  *SamplingFeatureID",TEXT($A3989,"0000"),
", SpecimenTypeCV:  ",CHAR(34),INDEX(Specimens[Specimen Type],$A3989),CHAR(34),
", SpecimenMediumCV:  ",INDEX(Specimens[Specimen Medium],$A3989),
", IsFieldSpecimen:  ",CHAR(34),INDEX(Specimens[Is Field Specimen?],$A3989),CHAR(34),"}"))</f>
        <v>#REF!</v>
      </c>
      <c r="N3989" t="e">
        <f>IF(COUNTA(SpatialOffsets[])=0,"", IF(INDEX(SpatialOffsets[Spatial Offset Type],$A3989)="","",
CONCATENATE("  - &amp;SpatialOffsetID",TEXT($A3989,"0000"),
" {","SpatialOffsetTypeCV:  ",CHAR(34),INDEX(SpatialOffsets[Spatial Offset Type],$A3989),CHAR(34),
", Offset1Value:  ",INDEX(SpatialOffsets[Offset 1 Value],$A3989),
", Offset1UnitID:  ",CHAR(34),INDEX(SpatialOffsets[Offset 1 Unit],$A3989),CHAR(34),
", Offset2Value:  ",INDEX(SpatialOffsets[Offset 2 Value],$A3989),
", Offset2UnitID:  ",CHAR(34),INDEX(SpatialOffsets[Offset 2 Unit],$A3989),CHAR(34),
", Offset3Value:  ",INDEX(SpatialOffsets[Offset 3 Value],$A3989),
", Offset3UnitID:  ",CHAR(34),INDEX(SpatialOffsets[Offset 3 Unit],$A3989),CHAR(34),,"}")))</f>
        <v>#REF!</v>
      </c>
      <c r="O3989" t="e">
        <f>IF(COUNTA(RelatedFeatures[])=0,"", IF(INDEX(RelatedFeatures[First Sampling Feature Code],$A3989)="","",
CONCATENATE("  - &amp;RelationID",TEXT($A3989,"0000"),
" {","SamplingFeatureID:  *SamplingFeatureID",TEXT(MATCH(INDEX(RelatedFeatures[First Sampling Feature Code],$A3989),SamplingFeatures[Feature Code],0),"0000"),
", RelationshipTypeCV:  ",CHAR(34),INDEX(RelatedFeatures[Relationship Type],$A3989),CHAR(34),
", RelatedFeatureID: *SamplingFeatureID",TEXT(MATCH(INDEX(RelatedFeatures[Second Sampling Feature Code],$A3989),SamplingFeatures[Feature Code],0),"0000"),
", SpatialOffsetID:  ",IF(INDEX(RelatedFeatures[Offset Number],$A3989)="","",CONCATENATE("*SpatialOffsetID",TEXT(INDEX(RelatedFeatures[Offset Number],$A3989),"0000"))),"}")))</f>
        <v>#REF!</v>
      </c>
      <c r="P3989" t="e">
        <f>IF(INDEX(Methods[Method Type],$A3989)="","",
CONCATENATE("  - &amp;MethodID",TEXT($A3989,"0000"),
" {","MethodTypeCV:  ",CHAR(34),INDEX(Methods[Method Type],$A3989),CHAR(34),
", MethodCode:  ",CHAR(34),INDEX(Methods[Method Code],$A3989),CHAR(34),
", MethodName:  ",CHAR(34),INDEX(Methods[Method Name],$A3989),CHAR(34),
", MethodDescription:  ",CHAR(34),INDEX(Methods[Method Description],$A3989),CHAR(34),
", MethodLink:  ",CHAR(34),INDEX(Methods[Method Link],$A3989),CHAR(34),
", OrganizationID: *OrganizationID",TEXT(MATCH(INDEX(Methods[Organization Name],$A3989),Organizations[Organization Name],0),"0000"),"}"))</f>
        <v>#REF!</v>
      </c>
      <c r="Q3989" t="e">
        <f>IF(INDEX(Variables[Variable Type],$A3989)="","",
CONCATENATE("  - &amp;VariableID",TEXT($A3989,"0000"),
" {","VariableTypeCV:  ",CHAR(34),INDEX(Variables[Variable Type],$A3989),CHAR(34),
", VariableCode:  ",CHAR(34),INDEX(Variables[Variable Code],$A3989),CHAR(34),
", VariableNameCV:  ",CHAR(34),INDEX(Variables[Variable Name],$A3989),CHAR(34),
", VariableDefinition:  ",CHAR(34),INDEX(Variables[Variable Definition],$A3989),CHAR(34),
", SpecciationCV:  ",CHAR(34),INDEX(Variables[Speciation],$A3989),CHAR(34),
", NoDataValue:  ",CHAR(34),INDEX(Variables[No Data Value],$A3989),CHAR(34),"}"))</f>
        <v>#REF!</v>
      </c>
    </row>
    <row r="3990" spans="1:17" x14ac:dyDescent="0.25">
      <c r="A3990">
        <v>3987</v>
      </c>
      <c r="D3990" t="e">
        <f>IF(INDEX(People[First Name],$A3990)="","",
CONCATENATE("  - &amp;PersonID",TEXT($A3990,"0000"),
" {","PersonFirstName:  ",CHAR(34),INDEX(People[First Name],$A3990),CHAR(34),
", PersonMiddleName:  ",CHAR(34),INDEX(People[Middle Name],$A3990),CHAR(34),
", PersonLastName:  ",CHAR(34),INDEX(People[Last Name],$A3990),CHAR(34),"}"))</f>
        <v>#REF!</v>
      </c>
      <c r="E3990" t="e">
        <f>IF(INDEX(Organizations[Organization Type '[CV']],$A3990)="","",
CONCATENATE("  - &amp;OrganizationID",TEXT($A3990,"0000"),
" {","OrganizationTypeCV:  ",CHAR(34),INDEX(Organizations[Organization Type '[CV']],$A3990),CHAR(34),
", OrganizationCode:  ",CHAR(34),INDEX(Organizations[Organization Code],$A3990),CHAR(34),
", OrganizationName:  ",CHAR(34),INDEX(Organizations[Organization Name],$A3990),CHAR(34),
", OrganizationDescription:  ",CHAR(34),INDEX(Organizations[Organization Description],$A3990),CHAR(34),
", OrganizationLink:  ",CHAR(34),INDEX(Organizations[Organization Link],$A3990),CHAR(34),"}"))</f>
        <v>#REF!</v>
      </c>
      <c r="F3990" t="e">
        <f>IF(INDEX(People[First Name],$A3990)="","",
CONCATENATE("  - &amp;AffiliationID",TEXT($A3990,"0000"),
" {PersonID: *PersonID",TEXT($A3990,"0000"),
", OrganizationID: *OrganizationID",TEXT(MATCH(INDEX(People[Organization Name],$A3990),Organizations[Organization Name],0),"0000"),
", IsPrimaryOrganizationContact: , AffiliationStartDate: , AffiliationEndDate: , PrimaryPhone: ",
", PrimaryEmail: ",CHAR(34),INDEX(People[Primary Email],$A3990),CHAR(34),
", PrimaryAddress: ",CHAR(34),INDEX(People[Primary Address],$A3990),CHAR(34),
", PersonLink: }"))</f>
        <v>#REF!</v>
      </c>
      <c r="H3990" t="e">
        <f>IF(COUNTA(CitationInformation)=0,"",IF(INDEX(AuthorList[Author Name],$A3990)="","",
CONCATENATE("  - &amp;AuthorListID",TEXT($A3990,"0000"),
"  {CitationID: *CitationID0001",
", PersonID: *PersonID",TEXT(MATCH(INDEX(AuthorList[Author Name],$A3990),People[Full Name],0),"0000"),
", AuthorOrder: ",INDEX(AuthorList[Author Number],$A3990),"}")))</f>
        <v>#REF!</v>
      </c>
      <c r="K3990" t="e">
        <f>IF(INDEX(SamplingFeatures[Feature Code],$A3990)="","",
CONCATENATE("  - &amp;SamplingFeatureID",TEXT($A3990,"0000"),
" {","SamplingFeatureUUID:  ",CHAR(34),INDEX(SamplingFeatures[Sampling Feature UUID],$A3990),CHAR(34),
", SamplingFeatureTypeCV:  ",CHAR(34),INDEX(SamplingFeatures[Sampling Feature Type],$A3990),CHAR(34),
", SamplingFeatureCode:  ",CHAR(34),INDEX(SamplingFeatures[Feature Code],$A3990),CHAR(34),
", SamplingFeatureName:  ",CHAR(34),INDEX(SamplingFeatures[Feature Name],$A3990),CHAR(34),
", SamplingFeatureDescription:  ",CHAR(34),INDEX(SamplingFeatures[Feature Description],$A3990),CHAR(34),
", SamplingFeatureGeotypeCV:  ",CHAR(34),INDEX(SamplingFeatures[Feature Geo Type],$A3990),CHAR(34),
", FeatureGeometry:  ",CHAR(34),INDEX(SamplingFeatures[Feature Geometry],$A3990),CHAR(34),
", Elevation_m:  ",CHAR(34),INDEX(SamplingFeatures[Elevation_m],$A3990),CHAR(34),
", ElevationDatumCV:  ",CHAR(34),ElevationDatum,CHAR(34),"}"))</f>
        <v>#REF!</v>
      </c>
      <c r="L3990" t="e">
        <f>IF(INDEX(SamplingFeatures[Sampling Feature Type],$A3990)&lt;&gt;"Site","",
CONCATENATE("  - &amp;SiteID",TEXT(SUMPRODUCT(--($L$3:$L3989&lt;&gt;"")),"0000"),
" {","SamplingFeatureID:  *SamplingFeatureID",TEXT($A3990,"0000"),
", SiteTypeCV:  ",CHAR(34),INDEX(Sites[Site Type],$A3990),CHAR(34),
", Latitude:  ",INDEX(Sites[Latitude],$A3990),
", Longitude:  ",INDEX(Sites[Longitude],$A3990),
", SRSName:  ",CHAR(34),LatLonDatum,CHAR(34),"}"))</f>
        <v>#REF!</v>
      </c>
      <c r="M3990" t="e">
        <f>IF(INDEX(SamplingFeatures[Sampling Feature Type],$A3990)&lt;&gt;"Specimen","",
CONCATENATE("  - &amp;SpecimenID",TEXT(SUMPRODUCT(--($M$3:$M3989&lt;&gt;"")),"0000"),
" {","SamplingFeatureID:  *SamplingFeatureID",TEXT($A3990,"0000"),
", SpecimenTypeCV:  ",CHAR(34),INDEX(Specimens[Specimen Type],$A3990),CHAR(34),
", SpecimenMediumCV:  ",INDEX(Specimens[Specimen Medium],$A3990),
", IsFieldSpecimen:  ",CHAR(34),INDEX(Specimens[Is Field Specimen?],$A3990),CHAR(34),"}"))</f>
        <v>#REF!</v>
      </c>
      <c r="N3990" t="e">
        <f>IF(COUNTA(SpatialOffsets[])=0,"", IF(INDEX(SpatialOffsets[Spatial Offset Type],$A3990)="","",
CONCATENATE("  - &amp;SpatialOffsetID",TEXT($A3990,"0000"),
" {","SpatialOffsetTypeCV:  ",CHAR(34),INDEX(SpatialOffsets[Spatial Offset Type],$A3990),CHAR(34),
", Offset1Value:  ",INDEX(SpatialOffsets[Offset 1 Value],$A3990),
", Offset1UnitID:  ",CHAR(34),INDEX(SpatialOffsets[Offset 1 Unit],$A3990),CHAR(34),
", Offset2Value:  ",INDEX(SpatialOffsets[Offset 2 Value],$A3990),
", Offset2UnitID:  ",CHAR(34),INDEX(SpatialOffsets[Offset 2 Unit],$A3990),CHAR(34),
", Offset3Value:  ",INDEX(SpatialOffsets[Offset 3 Value],$A3990),
", Offset3UnitID:  ",CHAR(34),INDEX(SpatialOffsets[Offset 3 Unit],$A3990),CHAR(34),,"}")))</f>
        <v>#REF!</v>
      </c>
      <c r="O3990" t="e">
        <f>IF(COUNTA(RelatedFeatures[])=0,"", IF(INDEX(RelatedFeatures[First Sampling Feature Code],$A3990)="","",
CONCATENATE("  - &amp;RelationID",TEXT($A3990,"0000"),
" {","SamplingFeatureID:  *SamplingFeatureID",TEXT(MATCH(INDEX(RelatedFeatures[First Sampling Feature Code],$A3990),SamplingFeatures[Feature Code],0),"0000"),
", RelationshipTypeCV:  ",CHAR(34),INDEX(RelatedFeatures[Relationship Type],$A3990),CHAR(34),
", RelatedFeatureID: *SamplingFeatureID",TEXT(MATCH(INDEX(RelatedFeatures[Second Sampling Feature Code],$A3990),SamplingFeatures[Feature Code],0),"0000"),
", SpatialOffsetID:  ",IF(INDEX(RelatedFeatures[Offset Number],$A3990)="","",CONCATENATE("*SpatialOffsetID",TEXT(INDEX(RelatedFeatures[Offset Number],$A3990),"0000"))),"}")))</f>
        <v>#REF!</v>
      </c>
      <c r="P3990" t="e">
        <f>IF(INDEX(Methods[Method Type],$A3990)="","",
CONCATENATE("  - &amp;MethodID",TEXT($A3990,"0000"),
" {","MethodTypeCV:  ",CHAR(34),INDEX(Methods[Method Type],$A3990),CHAR(34),
", MethodCode:  ",CHAR(34),INDEX(Methods[Method Code],$A3990),CHAR(34),
", MethodName:  ",CHAR(34),INDEX(Methods[Method Name],$A3990),CHAR(34),
", MethodDescription:  ",CHAR(34),INDEX(Methods[Method Description],$A3990),CHAR(34),
", MethodLink:  ",CHAR(34),INDEX(Methods[Method Link],$A3990),CHAR(34),
", OrganizationID: *OrganizationID",TEXT(MATCH(INDEX(Methods[Organization Name],$A3990),Organizations[Organization Name],0),"0000"),"}"))</f>
        <v>#REF!</v>
      </c>
      <c r="Q3990" t="e">
        <f>IF(INDEX(Variables[Variable Type],$A3990)="","",
CONCATENATE("  - &amp;VariableID",TEXT($A3990,"0000"),
" {","VariableTypeCV:  ",CHAR(34),INDEX(Variables[Variable Type],$A3990),CHAR(34),
", VariableCode:  ",CHAR(34),INDEX(Variables[Variable Code],$A3990),CHAR(34),
", VariableNameCV:  ",CHAR(34),INDEX(Variables[Variable Name],$A3990),CHAR(34),
", VariableDefinition:  ",CHAR(34),INDEX(Variables[Variable Definition],$A3990),CHAR(34),
", SpecciationCV:  ",CHAR(34),INDEX(Variables[Speciation],$A3990),CHAR(34),
", NoDataValue:  ",CHAR(34),INDEX(Variables[No Data Value],$A3990),CHAR(34),"}"))</f>
        <v>#REF!</v>
      </c>
    </row>
    <row r="3991" spans="1:17" x14ac:dyDescent="0.25">
      <c r="A3991">
        <v>3988</v>
      </c>
      <c r="D3991" t="e">
        <f>IF(INDEX(People[First Name],$A3991)="","",
CONCATENATE("  - &amp;PersonID",TEXT($A3991,"0000"),
" {","PersonFirstName:  ",CHAR(34),INDEX(People[First Name],$A3991),CHAR(34),
", PersonMiddleName:  ",CHAR(34),INDEX(People[Middle Name],$A3991),CHAR(34),
", PersonLastName:  ",CHAR(34),INDEX(People[Last Name],$A3991),CHAR(34),"}"))</f>
        <v>#REF!</v>
      </c>
      <c r="E3991" t="e">
        <f>IF(INDEX(Organizations[Organization Type '[CV']],$A3991)="","",
CONCATENATE("  - &amp;OrganizationID",TEXT($A3991,"0000"),
" {","OrganizationTypeCV:  ",CHAR(34),INDEX(Organizations[Organization Type '[CV']],$A3991),CHAR(34),
", OrganizationCode:  ",CHAR(34),INDEX(Organizations[Organization Code],$A3991),CHAR(34),
", OrganizationName:  ",CHAR(34),INDEX(Organizations[Organization Name],$A3991),CHAR(34),
", OrganizationDescription:  ",CHAR(34),INDEX(Organizations[Organization Description],$A3991),CHAR(34),
", OrganizationLink:  ",CHAR(34),INDEX(Organizations[Organization Link],$A3991),CHAR(34),"}"))</f>
        <v>#REF!</v>
      </c>
      <c r="F3991" t="e">
        <f>IF(INDEX(People[First Name],$A3991)="","",
CONCATENATE("  - &amp;AffiliationID",TEXT($A3991,"0000"),
" {PersonID: *PersonID",TEXT($A3991,"0000"),
", OrganizationID: *OrganizationID",TEXT(MATCH(INDEX(People[Organization Name],$A3991),Organizations[Organization Name],0),"0000"),
", IsPrimaryOrganizationContact: , AffiliationStartDate: , AffiliationEndDate: , PrimaryPhone: ",
", PrimaryEmail: ",CHAR(34),INDEX(People[Primary Email],$A3991),CHAR(34),
", PrimaryAddress: ",CHAR(34),INDEX(People[Primary Address],$A3991),CHAR(34),
", PersonLink: }"))</f>
        <v>#REF!</v>
      </c>
      <c r="H3991" t="e">
        <f>IF(COUNTA(CitationInformation)=0,"",IF(INDEX(AuthorList[Author Name],$A3991)="","",
CONCATENATE("  - &amp;AuthorListID",TEXT($A3991,"0000"),
"  {CitationID: *CitationID0001",
", PersonID: *PersonID",TEXT(MATCH(INDEX(AuthorList[Author Name],$A3991),People[Full Name],0),"0000"),
", AuthorOrder: ",INDEX(AuthorList[Author Number],$A3991),"}")))</f>
        <v>#REF!</v>
      </c>
      <c r="K3991" t="e">
        <f>IF(INDEX(SamplingFeatures[Feature Code],$A3991)="","",
CONCATENATE("  - &amp;SamplingFeatureID",TEXT($A3991,"0000"),
" {","SamplingFeatureUUID:  ",CHAR(34),INDEX(SamplingFeatures[Sampling Feature UUID],$A3991),CHAR(34),
", SamplingFeatureTypeCV:  ",CHAR(34),INDEX(SamplingFeatures[Sampling Feature Type],$A3991),CHAR(34),
", SamplingFeatureCode:  ",CHAR(34),INDEX(SamplingFeatures[Feature Code],$A3991),CHAR(34),
", SamplingFeatureName:  ",CHAR(34),INDEX(SamplingFeatures[Feature Name],$A3991),CHAR(34),
", SamplingFeatureDescription:  ",CHAR(34),INDEX(SamplingFeatures[Feature Description],$A3991),CHAR(34),
", SamplingFeatureGeotypeCV:  ",CHAR(34),INDEX(SamplingFeatures[Feature Geo Type],$A3991),CHAR(34),
", FeatureGeometry:  ",CHAR(34),INDEX(SamplingFeatures[Feature Geometry],$A3991),CHAR(34),
", Elevation_m:  ",CHAR(34),INDEX(SamplingFeatures[Elevation_m],$A3991),CHAR(34),
", ElevationDatumCV:  ",CHAR(34),ElevationDatum,CHAR(34),"}"))</f>
        <v>#REF!</v>
      </c>
      <c r="L3991" t="e">
        <f>IF(INDEX(SamplingFeatures[Sampling Feature Type],$A3991)&lt;&gt;"Site","",
CONCATENATE("  - &amp;SiteID",TEXT(SUMPRODUCT(--($L$3:$L3990&lt;&gt;"")),"0000"),
" {","SamplingFeatureID:  *SamplingFeatureID",TEXT($A3991,"0000"),
", SiteTypeCV:  ",CHAR(34),INDEX(Sites[Site Type],$A3991),CHAR(34),
", Latitude:  ",INDEX(Sites[Latitude],$A3991),
", Longitude:  ",INDEX(Sites[Longitude],$A3991),
", SRSName:  ",CHAR(34),LatLonDatum,CHAR(34),"}"))</f>
        <v>#REF!</v>
      </c>
      <c r="M3991" t="e">
        <f>IF(INDEX(SamplingFeatures[Sampling Feature Type],$A3991)&lt;&gt;"Specimen","",
CONCATENATE("  - &amp;SpecimenID",TEXT(SUMPRODUCT(--($M$3:$M3990&lt;&gt;"")),"0000"),
" {","SamplingFeatureID:  *SamplingFeatureID",TEXT($A3991,"0000"),
", SpecimenTypeCV:  ",CHAR(34),INDEX(Specimens[Specimen Type],$A3991),CHAR(34),
", SpecimenMediumCV:  ",INDEX(Specimens[Specimen Medium],$A3991),
", IsFieldSpecimen:  ",CHAR(34),INDEX(Specimens[Is Field Specimen?],$A3991),CHAR(34),"}"))</f>
        <v>#REF!</v>
      </c>
      <c r="N3991" t="e">
        <f>IF(COUNTA(SpatialOffsets[])=0,"", IF(INDEX(SpatialOffsets[Spatial Offset Type],$A3991)="","",
CONCATENATE("  - &amp;SpatialOffsetID",TEXT($A3991,"0000"),
" {","SpatialOffsetTypeCV:  ",CHAR(34),INDEX(SpatialOffsets[Spatial Offset Type],$A3991),CHAR(34),
", Offset1Value:  ",INDEX(SpatialOffsets[Offset 1 Value],$A3991),
", Offset1UnitID:  ",CHAR(34),INDEX(SpatialOffsets[Offset 1 Unit],$A3991),CHAR(34),
", Offset2Value:  ",INDEX(SpatialOffsets[Offset 2 Value],$A3991),
", Offset2UnitID:  ",CHAR(34),INDEX(SpatialOffsets[Offset 2 Unit],$A3991),CHAR(34),
", Offset3Value:  ",INDEX(SpatialOffsets[Offset 3 Value],$A3991),
", Offset3UnitID:  ",CHAR(34),INDEX(SpatialOffsets[Offset 3 Unit],$A3991),CHAR(34),,"}")))</f>
        <v>#REF!</v>
      </c>
      <c r="O3991" t="e">
        <f>IF(COUNTA(RelatedFeatures[])=0,"", IF(INDEX(RelatedFeatures[First Sampling Feature Code],$A3991)="","",
CONCATENATE("  - &amp;RelationID",TEXT($A3991,"0000"),
" {","SamplingFeatureID:  *SamplingFeatureID",TEXT(MATCH(INDEX(RelatedFeatures[First Sampling Feature Code],$A3991),SamplingFeatures[Feature Code],0),"0000"),
", RelationshipTypeCV:  ",CHAR(34),INDEX(RelatedFeatures[Relationship Type],$A3991),CHAR(34),
", RelatedFeatureID: *SamplingFeatureID",TEXT(MATCH(INDEX(RelatedFeatures[Second Sampling Feature Code],$A3991),SamplingFeatures[Feature Code],0),"0000"),
", SpatialOffsetID:  ",IF(INDEX(RelatedFeatures[Offset Number],$A3991)="","",CONCATENATE("*SpatialOffsetID",TEXT(INDEX(RelatedFeatures[Offset Number],$A3991),"0000"))),"}")))</f>
        <v>#REF!</v>
      </c>
      <c r="P3991" t="e">
        <f>IF(INDEX(Methods[Method Type],$A3991)="","",
CONCATENATE("  - &amp;MethodID",TEXT($A3991,"0000"),
" {","MethodTypeCV:  ",CHAR(34),INDEX(Methods[Method Type],$A3991),CHAR(34),
", MethodCode:  ",CHAR(34),INDEX(Methods[Method Code],$A3991),CHAR(34),
", MethodName:  ",CHAR(34),INDEX(Methods[Method Name],$A3991),CHAR(34),
", MethodDescription:  ",CHAR(34),INDEX(Methods[Method Description],$A3991),CHAR(34),
", MethodLink:  ",CHAR(34),INDEX(Methods[Method Link],$A3991),CHAR(34),
", OrganizationID: *OrganizationID",TEXT(MATCH(INDEX(Methods[Organization Name],$A3991),Organizations[Organization Name],0),"0000"),"}"))</f>
        <v>#REF!</v>
      </c>
      <c r="Q3991" t="e">
        <f>IF(INDEX(Variables[Variable Type],$A3991)="","",
CONCATENATE("  - &amp;VariableID",TEXT($A3991,"0000"),
" {","VariableTypeCV:  ",CHAR(34),INDEX(Variables[Variable Type],$A3991),CHAR(34),
", VariableCode:  ",CHAR(34),INDEX(Variables[Variable Code],$A3991),CHAR(34),
", VariableNameCV:  ",CHAR(34),INDEX(Variables[Variable Name],$A3991),CHAR(34),
", VariableDefinition:  ",CHAR(34),INDEX(Variables[Variable Definition],$A3991),CHAR(34),
", SpecciationCV:  ",CHAR(34),INDEX(Variables[Speciation],$A3991),CHAR(34),
", NoDataValue:  ",CHAR(34),INDEX(Variables[No Data Value],$A3991),CHAR(34),"}"))</f>
        <v>#REF!</v>
      </c>
    </row>
    <row r="3992" spans="1:17" x14ac:dyDescent="0.25">
      <c r="A3992">
        <v>3989</v>
      </c>
      <c r="D3992" t="e">
        <f>IF(INDEX(People[First Name],$A3992)="","",
CONCATENATE("  - &amp;PersonID",TEXT($A3992,"0000"),
" {","PersonFirstName:  ",CHAR(34),INDEX(People[First Name],$A3992),CHAR(34),
", PersonMiddleName:  ",CHAR(34),INDEX(People[Middle Name],$A3992),CHAR(34),
", PersonLastName:  ",CHAR(34),INDEX(People[Last Name],$A3992),CHAR(34),"}"))</f>
        <v>#REF!</v>
      </c>
      <c r="E3992" t="e">
        <f>IF(INDEX(Organizations[Organization Type '[CV']],$A3992)="","",
CONCATENATE("  - &amp;OrganizationID",TEXT($A3992,"0000"),
" {","OrganizationTypeCV:  ",CHAR(34),INDEX(Organizations[Organization Type '[CV']],$A3992),CHAR(34),
", OrganizationCode:  ",CHAR(34),INDEX(Organizations[Organization Code],$A3992),CHAR(34),
", OrganizationName:  ",CHAR(34),INDEX(Organizations[Organization Name],$A3992),CHAR(34),
", OrganizationDescription:  ",CHAR(34),INDEX(Organizations[Organization Description],$A3992),CHAR(34),
", OrganizationLink:  ",CHAR(34),INDEX(Organizations[Organization Link],$A3992),CHAR(34),"}"))</f>
        <v>#REF!</v>
      </c>
      <c r="F3992" t="e">
        <f>IF(INDEX(People[First Name],$A3992)="","",
CONCATENATE("  - &amp;AffiliationID",TEXT($A3992,"0000"),
" {PersonID: *PersonID",TEXT($A3992,"0000"),
", OrganizationID: *OrganizationID",TEXT(MATCH(INDEX(People[Organization Name],$A3992),Organizations[Organization Name],0),"0000"),
", IsPrimaryOrganizationContact: , AffiliationStartDate: , AffiliationEndDate: , PrimaryPhone: ",
", PrimaryEmail: ",CHAR(34),INDEX(People[Primary Email],$A3992),CHAR(34),
", PrimaryAddress: ",CHAR(34),INDEX(People[Primary Address],$A3992),CHAR(34),
", PersonLink: }"))</f>
        <v>#REF!</v>
      </c>
      <c r="H3992" t="e">
        <f>IF(COUNTA(CitationInformation)=0,"",IF(INDEX(AuthorList[Author Name],$A3992)="","",
CONCATENATE("  - &amp;AuthorListID",TEXT($A3992,"0000"),
"  {CitationID: *CitationID0001",
", PersonID: *PersonID",TEXT(MATCH(INDEX(AuthorList[Author Name],$A3992),People[Full Name],0),"0000"),
", AuthorOrder: ",INDEX(AuthorList[Author Number],$A3992),"}")))</f>
        <v>#REF!</v>
      </c>
      <c r="K3992" t="e">
        <f>IF(INDEX(SamplingFeatures[Feature Code],$A3992)="","",
CONCATENATE("  - &amp;SamplingFeatureID",TEXT($A3992,"0000"),
" {","SamplingFeatureUUID:  ",CHAR(34),INDEX(SamplingFeatures[Sampling Feature UUID],$A3992),CHAR(34),
", SamplingFeatureTypeCV:  ",CHAR(34),INDEX(SamplingFeatures[Sampling Feature Type],$A3992),CHAR(34),
", SamplingFeatureCode:  ",CHAR(34),INDEX(SamplingFeatures[Feature Code],$A3992),CHAR(34),
", SamplingFeatureName:  ",CHAR(34),INDEX(SamplingFeatures[Feature Name],$A3992),CHAR(34),
", SamplingFeatureDescription:  ",CHAR(34),INDEX(SamplingFeatures[Feature Description],$A3992),CHAR(34),
", SamplingFeatureGeotypeCV:  ",CHAR(34),INDEX(SamplingFeatures[Feature Geo Type],$A3992),CHAR(34),
", FeatureGeometry:  ",CHAR(34),INDEX(SamplingFeatures[Feature Geometry],$A3992),CHAR(34),
", Elevation_m:  ",CHAR(34),INDEX(SamplingFeatures[Elevation_m],$A3992),CHAR(34),
", ElevationDatumCV:  ",CHAR(34),ElevationDatum,CHAR(34),"}"))</f>
        <v>#REF!</v>
      </c>
      <c r="L3992" t="e">
        <f>IF(INDEX(SamplingFeatures[Sampling Feature Type],$A3992)&lt;&gt;"Site","",
CONCATENATE("  - &amp;SiteID",TEXT(SUMPRODUCT(--($L$3:$L3991&lt;&gt;"")),"0000"),
" {","SamplingFeatureID:  *SamplingFeatureID",TEXT($A3992,"0000"),
", SiteTypeCV:  ",CHAR(34),INDEX(Sites[Site Type],$A3992),CHAR(34),
", Latitude:  ",INDEX(Sites[Latitude],$A3992),
", Longitude:  ",INDEX(Sites[Longitude],$A3992),
", SRSName:  ",CHAR(34),LatLonDatum,CHAR(34),"}"))</f>
        <v>#REF!</v>
      </c>
      <c r="M3992" t="e">
        <f>IF(INDEX(SamplingFeatures[Sampling Feature Type],$A3992)&lt;&gt;"Specimen","",
CONCATENATE("  - &amp;SpecimenID",TEXT(SUMPRODUCT(--($M$3:$M3991&lt;&gt;"")),"0000"),
" {","SamplingFeatureID:  *SamplingFeatureID",TEXT($A3992,"0000"),
", SpecimenTypeCV:  ",CHAR(34),INDEX(Specimens[Specimen Type],$A3992),CHAR(34),
", SpecimenMediumCV:  ",INDEX(Specimens[Specimen Medium],$A3992),
", IsFieldSpecimen:  ",CHAR(34),INDEX(Specimens[Is Field Specimen?],$A3992),CHAR(34),"}"))</f>
        <v>#REF!</v>
      </c>
      <c r="N3992" t="e">
        <f>IF(COUNTA(SpatialOffsets[])=0,"", IF(INDEX(SpatialOffsets[Spatial Offset Type],$A3992)="","",
CONCATENATE("  - &amp;SpatialOffsetID",TEXT($A3992,"0000"),
" {","SpatialOffsetTypeCV:  ",CHAR(34),INDEX(SpatialOffsets[Spatial Offset Type],$A3992),CHAR(34),
", Offset1Value:  ",INDEX(SpatialOffsets[Offset 1 Value],$A3992),
", Offset1UnitID:  ",CHAR(34),INDEX(SpatialOffsets[Offset 1 Unit],$A3992),CHAR(34),
", Offset2Value:  ",INDEX(SpatialOffsets[Offset 2 Value],$A3992),
", Offset2UnitID:  ",CHAR(34),INDEX(SpatialOffsets[Offset 2 Unit],$A3992),CHAR(34),
", Offset3Value:  ",INDEX(SpatialOffsets[Offset 3 Value],$A3992),
", Offset3UnitID:  ",CHAR(34),INDEX(SpatialOffsets[Offset 3 Unit],$A3992),CHAR(34),,"}")))</f>
        <v>#REF!</v>
      </c>
      <c r="O3992" t="e">
        <f>IF(COUNTA(RelatedFeatures[])=0,"", IF(INDEX(RelatedFeatures[First Sampling Feature Code],$A3992)="","",
CONCATENATE("  - &amp;RelationID",TEXT($A3992,"0000"),
" {","SamplingFeatureID:  *SamplingFeatureID",TEXT(MATCH(INDEX(RelatedFeatures[First Sampling Feature Code],$A3992),SamplingFeatures[Feature Code],0),"0000"),
", RelationshipTypeCV:  ",CHAR(34),INDEX(RelatedFeatures[Relationship Type],$A3992),CHAR(34),
", RelatedFeatureID: *SamplingFeatureID",TEXT(MATCH(INDEX(RelatedFeatures[Second Sampling Feature Code],$A3992),SamplingFeatures[Feature Code],0),"0000"),
", SpatialOffsetID:  ",IF(INDEX(RelatedFeatures[Offset Number],$A3992)="","",CONCATENATE("*SpatialOffsetID",TEXT(INDEX(RelatedFeatures[Offset Number],$A3992),"0000"))),"}")))</f>
        <v>#REF!</v>
      </c>
      <c r="P3992" t="e">
        <f>IF(INDEX(Methods[Method Type],$A3992)="","",
CONCATENATE("  - &amp;MethodID",TEXT($A3992,"0000"),
" {","MethodTypeCV:  ",CHAR(34),INDEX(Methods[Method Type],$A3992),CHAR(34),
", MethodCode:  ",CHAR(34),INDEX(Methods[Method Code],$A3992),CHAR(34),
", MethodName:  ",CHAR(34),INDEX(Methods[Method Name],$A3992),CHAR(34),
", MethodDescription:  ",CHAR(34),INDEX(Methods[Method Description],$A3992),CHAR(34),
", MethodLink:  ",CHAR(34),INDEX(Methods[Method Link],$A3992),CHAR(34),
", OrganizationID: *OrganizationID",TEXT(MATCH(INDEX(Methods[Organization Name],$A3992),Organizations[Organization Name],0),"0000"),"}"))</f>
        <v>#REF!</v>
      </c>
      <c r="Q3992" t="e">
        <f>IF(INDEX(Variables[Variable Type],$A3992)="","",
CONCATENATE("  - &amp;VariableID",TEXT($A3992,"0000"),
" {","VariableTypeCV:  ",CHAR(34),INDEX(Variables[Variable Type],$A3992),CHAR(34),
", VariableCode:  ",CHAR(34),INDEX(Variables[Variable Code],$A3992),CHAR(34),
", VariableNameCV:  ",CHAR(34),INDEX(Variables[Variable Name],$A3992),CHAR(34),
", VariableDefinition:  ",CHAR(34),INDEX(Variables[Variable Definition],$A3992),CHAR(34),
", SpecciationCV:  ",CHAR(34),INDEX(Variables[Speciation],$A3992),CHAR(34),
", NoDataValue:  ",CHAR(34),INDEX(Variables[No Data Value],$A3992),CHAR(34),"}"))</f>
        <v>#REF!</v>
      </c>
    </row>
    <row r="3993" spans="1:17" x14ac:dyDescent="0.25">
      <c r="A3993">
        <v>3990</v>
      </c>
      <c r="D3993" t="e">
        <f>IF(INDEX(People[First Name],$A3993)="","",
CONCATENATE("  - &amp;PersonID",TEXT($A3993,"0000"),
" {","PersonFirstName:  ",CHAR(34),INDEX(People[First Name],$A3993),CHAR(34),
", PersonMiddleName:  ",CHAR(34),INDEX(People[Middle Name],$A3993),CHAR(34),
", PersonLastName:  ",CHAR(34),INDEX(People[Last Name],$A3993),CHAR(34),"}"))</f>
        <v>#REF!</v>
      </c>
      <c r="E3993" t="e">
        <f>IF(INDEX(Organizations[Organization Type '[CV']],$A3993)="","",
CONCATENATE("  - &amp;OrganizationID",TEXT($A3993,"0000"),
" {","OrganizationTypeCV:  ",CHAR(34),INDEX(Organizations[Organization Type '[CV']],$A3993),CHAR(34),
", OrganizationCode:  ",CHAR(34),INDEX(Organizations[Organization Code],$A3993),CHAR(34),
", OrganizationName:  ",CHAR(34),INDEX(Organizations[Organization Name],$A3993),CHAR(34),
", OrganizationDescription:  ",CHAR(34),INDEX(Organizations[Organization Description],$A3993),CHAR(34),
", OrganizationLink:  ",CHAR(34),INDEX(Organizations[Organization Link],$A3993),CHAR(34),"}"))</f>
        <v>#REF!</v>
      </c>
      <c r="F3993" t="e">
        <f>IF(INDEX(People[First Name],$A3993)="","",
CONCATENATE("  - &amp;AffiliationID",TEXT($A3993,"0000"),
" {PersonID: *PersonID",TEXT($A3993,"0000"),
", OrganizationID: *OrganizationID",TEXT(MATCH(INDEX(People[Organization Name],$A3993),Organizations[Organization Name],0),"0000"),
", IsPrimaryOrganizationContact: , AffiliationStartDate: , AffiliationEndDate: , PrimaryPhone: ",
", PrimaryEmail: ",CHAR(34),INDEX(People[Primary Email],$A3993),CHAR(34),
", PrimaryAddress: ",CHAR(34),INDEX(People[Primary Address],$A3993),CHAR(34),
", PersonLink: }"))</f>
        <v>#REF!</v>
      </c>
      <c r="H3993" t="e">
        <f>IF(COUNTA(CitationInformation)=0,"",IF(INDEX(AuthorList[Author Name],$A3993)="","",
CONCATENATE("  - &amp;AuthorListID",TEXT($A3993,"0000"),
"  {CitationID: *CitationID0001",
", PersonID: *PersonID",TEXT(MATCH(INDEX(AuthorList[Author Name],$A3993),People[Full Name],0),"0000"),
", AuthorOrder: ",INDEX(AuthorList[Author Number],$A3993),"}")))</f>
        <v>#REF!</v>
      </c>
      <c r="K3993" t="e">
        <f>IF(INDEX(SamplingFeatures[Feature Code],$A3993)="","",
CONCATENATE("  - &amp;SamplingFeatureID",TEXT($A3993,"0000"),
" {","SamplingFeatureUUID:  ",CHAR(34),INDEX(SamplingFeatures[Sampling Feature UUID],$A3993),CHAR(34),
", SamplingFeatureTypeCV:  ",CHAR(34),INDEX(SamplingFeatures[Sampling Feature Type],$A3993),CHAR(34),
", SamplingFeatureCode:  ",CHAR(34),INDEX(SamplingFeatures[Feature Code],$A3993),CHAR(34),
", SamplingFeatureName:  ",CHAR(34),INDEX(SamplingFeatures[Feature Name],$A3993),CHAR(34),
", SamplingFeatureDescription:  ",CHAR(34),INDEX(SamplingFeatures[Feature Description],$A3993),CHAR(34),
", SamplingFeatureGeotypeCV:  ",CHAR(34),INDEX(SamplingFeatures[Feature Geo Type],$A3993),CHAR(34),
", FeatureGeometry:  ",CHAR(34),INDEX(SamplingFeatures[Feature Geometry],$A3993),CHAR(34),
", Elevation_m:  ",CHAR(34),INDEX(SamplingFeatures[Elevation_m],$A3993),CHAR(34),
", ElevationDatumCV:  ",CHAR(34),ElevationDatum,CHAR(34),"}"))</f>
        <v>#REF!</v>
      </c>
      <c r="L3993" t="e">
        <f>IF(INDEX(SamplingFeatures[Sampling Feature Type],$A3993)&lt;&gt;"Site","",
CONCATENATE("  - &amp;SiteID",TEXT(SUMPRODUCT(--($L$3:$L3992&lt;&gt;"")),"0000"),
" {","SamplingFeatureID:  *SamplingFeatureID",TEXT($A3993,"0000"),
", SiteTypeCV:  ",CHAR(34),INDEX(Sites[Site Type],$A3993),CHAR(34),
", Latitude:  ",INDEX(Sites[Latitude],$A3993),
", Longitude:  ",INDEX(Sites[Longitude],$A3993),
", SRSName:  ",CHAR(34),LatLonDatum,CHAR(34),"}"))</f>
        <v>#REF!</v>
      </c>
      <c r="M3993" t="e">
        <f>IF(INDEX(SamplingFeatures[Sampling Feature Type],$A3993)&lt;&gt;"Specimen","",
CONCATENATE("  - &amp;SpecimenID",TEXT(SUMPRODUCT(--($M$3:$M3992&lt;&gt;"")),"0000"),
" {","SamplingFeatureID:  *SamplingFeatureID",TEXT($A3993,"0000"),
", SpecimenTypeCV:  ",CHAR(34),INDEX(Specimens[Specimen Type],$A3993),CHAR(34),
", SpecimenMediumCV:  ",INDEX(Specimens[Specimen Medium],$A3993),
", IsFieldSpecimen:  ",CHAR(34),INDEX(Specimens[Is Field Specimen?],$A3993),CHAR(34),"}"))</f>
        <v>#REF!</v>
      </c>
      <c r="N3993" t="e">
        <f>IF(COUNTA(SpatialOffsets[])=0,"", IF(INDEX(SpatialOffsets[Spatial Offset Type],$A3993)="","",
CONCATENATE("  - &amp;SpatialOffsetID",TEXT($A3993,"0000"),
" {","SpatialOffsetTypeCV:  ",CHAR(34),INDEX(SpatialOffsets[Spatial Offset Type],$A3993),CHAR(34),
", Offset1Value:  ",INDEX(SpatialOffsets[Offset 1 Value],$A3993),
", Offset1UnitID:  ",CHAR(34),INDEX(SpatialOffsets[Offset 1 Unit],$A3993),CHAR(34),
", Offset2Value:  ",INDEX(SpatialOffsets[Offset 2 Value],$A3993),
", Offset2UnitID:  ",CHAR(34),INDEX(SpatialOffsets[Offset 2 Unit],$A3993),CHAR(34),
", Offset3Value:  ",INDEX(SpatialOffsets[Offset 3 Value],$A3993),
", Offset3UnitID:  ",CHAR(34),INDEX(SpatialOffsets[Offset 3 Unit],$A3993),CHAR(34),,"}")))</f>
        <v>#REF!</v>
      </c>
      <c r="O3993" t="e">
        <f>IF(COUNTA(RelatedFeatures[])=0,"", IF(INDEX(RelatedFeatures[First Sampling Feature Code],$A3993)="","",
CONCATENATE("  - &amp;RelationID",TEXT($A3993,"0000"),
" {","SamplingFeatureID:  *SamplingFeatureID",TEXT(MATCH(INDEX(RelatedFeatures[First Sampling Feature Code],$A3993),SamplingFeatures[Feature Code],0),"0000"),
", RelationshipTypeCV:  ",CHAR(34),INDEX(RelatedFeatures[Relationship Type],$A3993),CHAR(34),
", RelatedFeatureID: *SamplingFeatureID",TEXT(MATCH(INDEX(RelatedFeatures[Second Sampling Feature Code],$A3993),SamplingFeatures[Feature Code],0),"0000"),
", SpatialOffsetID:  ",IF(INDEX(RelatedFeatures[Offset Number],$A3993)="","",CONCATENATE("*SpatialOffsetID",TEXT(INDEX(RelatedFeatures[Offset Number],$A3993),"0000"))),"}")))</f>
        <v>#REF!</v>
      </c>
      <c r="P3993" t="e">
        <f>IF(INDEX(Methods[Method Type],$A3993)="","",
CONCATENATE("  - &amp;MethodID",TEXT($A3993,"0000"),
" {","MethodTypeCV:  ",CHAR(34),INDEX(Methods[Method Type],$A3993),CHAR(34),
", MethodCode:  ",CHAR(34),INDEX(Methods[Method Code],$A3993),CHAR(34),
", MethodName:  ",CHAR(34),INDEX(Methods[Method Name],$A3993),CHAR(34),
", MethodDescription:  ",CHAR(34),INDEX(Methods[Method Description],$A3993),CHAR(34),
", MethodLink:  ",CHAR(34),INDEX(Methods[Method Link],$A3993),CHAR(34),
", OrganizationID: *OrganizationID",TEXT(MATCH(INDEX(Methods[Organization Name],$A3993),Organizations[Organization Name],0),"0000"),"}"))</f>
        <v>#REF!</v>
      </c>
      <c r="Q3993" t="e">
        <f>IF(INDEX(Variables[Variable Type],$A3993)="","",
CONCATENATE("  - &amp;VariableID",TEXT($A3993,"0000"),
" {","VariableTypeCV:  ",CHAR(34),INDEX(Variables[Variable Type],$A3993),CHAR(34),
", VariableCode:  ",CHAR(34),INDEX(Variables[Variable Code],$A3993),CHAR(34),
", VariableNameCV:  ",CHAR(34),INDEX(Variables[Variable Name],$A3993),CHAR(34),
", VariableDefinition:  ",CHAR(34),INDEX(Variables[Variable Definition],$A3993),CHAR(34),
", SpecciationCV:  ",CHAR(34),INDEX(Variables[Speciation],$A3993),CHAR(34),
", NoDataValue:  ",CHAR(34),INDEX(Variables[No Data Value],$A3993),CHAR(34),"}"))</f>
        <v>#REF!</v>
      </c>
    </row>
    <row r="3994" spans="1:17" x14ac:dyDescent="0.25">
      <c r="A3994">
        <v>3991</v>
      </c>
      <c r="D3994" t="e">
        <f>IF(INDEX(People[First Name],$A3994)="","",
CONCATENATE("  - &amp;PersonID",TEXT($A3994,"0000"),
" {","PersonFirstName:  ",CHAR(34),INDEX(People[First Name],$A3994),CHAR(34),
", PersonMiddleName:  ",CHAR(34),INDEX(People[Middle Name],$A3994),CHAR(34),
", PersonLastName:  ",CHAR(34),INDEX(People[Last Name],$A3994),CHAR(34),"}"))</f>
        <v>#REF!</v>
      </c>
      <c r="E3994" t="e">
        <f>IF(INDEX(Organizations[Organization Type '[CV']],$A3994)="","",
CONCATENATE("  - &amp;OrganizationID",TEXT($A3994,"0000"),
" {","OrganizationTypeCV:  ",CHAR(34),INDEX(Organizations[Organization Type '[CV']],$A3994),CHAR(34),
", OrganizationCode:  ",CHAR(34),INDEX(Organizations[Organization Code],$A3994),CHAR(34),
", OrganizationName:  ",CHAR(34),INDEX(Organizations[Organization Name],$A3994),CHAR(34),
", OrganizationDescription:  ",CHAR(34),INDEX(Organizations[Organization Description],$A3994),CHAR(34),
", OrganizationLink:  ",CHAR(34),INDEX(Organizations[Organization Link],$A3994),CHAR(34),"}"))</f>
        <v>#REF!</v>
      </c>
      <c r="F3994" t="e">
        <f>IF(INDEX(People[First Name],$A3994)="","",
CONCATENATE("  - &amp;AffiliationID",TEXT($A3994,"0000"),
" {PersonID: *PersonID",TEXT($A3994,"0000"),
", OrganizationID: *OrganizationID",TEXT(MATCH(INDEX(People[Organization Name],$A3994),Organizations[Organization Name],0),"0000"),
", IsPrimaryOrganizationContact: , AffiliationStartDate: , AffiliationEndDate: , PrimaryPhone: ",
", PrimaryEmail: ",CHAR(34),INDEX(People[Primary Email],$A3994),CHAR(34),
", PrimaryAddress: ",CHAR(34),INDEX(People[Primary Address],$A3994),CHAR(34),
", PersonLink: }"))</f>
        <v>#REF!</v>
      </c>
      <c r="H3994" t="e">
        <f>IF(COUNTA(CitationInformation)=0,"",IF(INDEX(AuthorList[Author Name],$A3994)="","",
CONCATENATE("  - &amp;AuthorListID",TEXT($A3994,"0000"),
"  {CitationID: *CitationID0001",
", PersonID: *PersonID",TEXT(MATCH(INDEX(AuthorList[Author Name],$A3994),People[Full Name],0),"0000"),
", AuthorOrder: ",INDEX(AuthorList[Author Number],$A3994),"}")))</f>
        <v>#REF!</v>
      </c>
      <c r="K3994" t="e">
        <f>IF(INDEX(SamplingFeatures[Feature Code],$A3994)="","",
CONCATENATE("  - &amp;SamplingFeatureID",TEXT($A3994,"0000"),
" {","SamplingFeatureUUID:  ",CHAR(34),INDEX(SamplingFeatures[Sampling Feature UUID],$A3994),CHAR(34),
", SamplingFeatureTypeCV:  ",CHAR(34),INDEX(SamplingFeatures[Sampling Feature Type],$A3994),CHAR(34),
", SamplingFeatureCode:  ",CHAR(34),INDEX(SamplingFeatures[Feature Code],$A3994),CHAR(34),
", SamplingFeatureName:  ",CHAR(34),INDEX(SamplingFeatures[Feature Name],$A3994),CHAR(34),
", SamplingFeatureDescription:  ",CHAR(34),INDEX(SamplingFeatures[Feature Description],$A3994),CHAR(34),
", SamplingFeatureGeotypeCV:  ",CHAR(34),INDEX(SamplingFeatures[Feature Geo Type],$A3994),CHAR(34),
", FeatureGeometry:  ",CHAR(34),INDEX(SamplingFeatures[Feature Geometry],$A3994),CHAR(34),
", Elevation_m:  ",CHAR(34),INDEX(SamplingFeatures[Elevation_m],$A3994),CHAR(34),
", ElevationDatumCV:  ",CHAR(34),ElevationDatum,CHAR(34),"}"))</f>
        <v>#REF!</v>
      </c>
      <c r="L3994" t="e">
        <f>IF(INDEX(SamplingFeatures[Sampling Feature Type],$A3994)&lt;&gt;"Site","",
CONCATENATE("  - &amp;SiteID",TEXT(SUMPRODUCT(--($L$3:$L3993&lt;&gt;"")),"0000"),
" {","SamplingFeatureID:  *SamplingFeatureID",TEXT($A3994,"0000"),
", SiteTypeCV:  ",CHAR(34),INDEX(Sites[Site Type],$A3994),CHAR(34),
", Latitude:  ",INDEX(Sites[Latitude],$A3994),
", Longitude:  ",INDEX(Sites[Longitude],$A3994),
", SRSName:  ",CHAR(34),LatLonDatum,CHAR(34),"}"))</f>
        <v>#REF!</v>
      </c>
      <c r="M3994" t="e">
        <f>IF(INDEX(SamplingFeatures[Sampling Feature Type],$A3994)&lt;&gt;"Specimen","",
CONCATENATE("  - &amp;SpecimenID",TEXT(SUMPRODUCT(--($M$3:$M3993&lt;&gt;"")),"0000"),
" {","SamplingFeatureID:  *SamplingFeatureID",TEXT($A3994,"0000"),
", SpecimenTypeCV:  ",CHAR(34),INDEX(Specimens[Specimen Type],$A3994),CHAR(34),
", SpecimenMediumCV:  ",INDEX(Specimens[Specimen Medium],$A3994),
", IsFieldSpecimen:  ",CHAR(34),INDEX(Specimens[Is Field Specimen?],$A3994),CHAR(34),"}"))</f>
        <v>#REF!</v>
      </c>
      <c r="N3994" t="e">
        <f>IF(COUNTA(SpatialOffsets[])=0,"", IF(INDEX(SpatialOffsets[Spatial Offset Type],$A3994)="","",
CONCATENATE("  - &amp;SpatialOffsetID",TEXT($A3994,"0000"),
" {","SpatialOffsetTypeCV:  ",CHAR(34),INDEX(SpatialOffsets[Spatial Offset Type],$A3994),CHAR(34),
", Offset1Value:  ",INDEX(SpatialOffsets[Offset 1 Value],$A3994),
", Offset1UnitID:  ",CHAR(34),INDEX(SpatialOffsets[Offset 1 Unit],$A3994),CHAR(34),
", Offset2Value:  ",INDEX(SpatialOffsets[Offset 2 Value],$A3994),
", Offset2UnitID:  ",CHAR(34),INDEX(SpatialOffsets[Offset 2 Unit],$A3994),CHAR(34),
", Offset3Value:  ",INDEX(SpatialOffsets[Offset 3 Value],$A3994),
", Offset3UnitID:  ",CHAR(34),INDEX(SpatialOffsets[Offset 3 Unit],$A3994),CHAR(34),,"}")))</f>
        <v>#REF!</v>
      </c>
      <c r="O3994" t="e">
        <f>IF(COUNTA(RelatedFeatures[])=0,"", IF(INDEX(RelatedFeatures[First Sampling Feature Code],$A3994)="","",
CONCATENATE("  - &amp;RelationID",TEXT($A3994,"0000"),
" {","SamplingFeatureID:  *SamplingFeatureID",TEXT(MATCH(INDEX(RelatedFeatures[First Sampling Feature Code],$A3994),SamplingFeatures[Feature Code],0),"0000"),
", RelationshipTypeCV:  ",CHAR(34),INDEX(RelatedFeatures[Relationship Type],$A3994),CHAR(34),
", RelatedFeatureID: *SamplingFeatureID",TEXT(MATCH(INDEX(RelatedFeatures[Second Sampling Feature Code],$A3994),SamplingFeatures[Feature Code],0),"0000"),
", SpatialOffsetID:  ",IF(INDEX(RelatedFeatures[Offset Number],$A3994)="","",CONCATENATE("*SpatialOffsetID",TEXT(INDEX(RelatedFeatures[Offset Number],$A3994),"0000"))),"}")))</f>
        <v>#REF!</v>
      </c>
      <c r="P3994" t="e">
        <f>IF(INDEX(Methods[Method Type],$A3994)="","",
CONCATENATE("  - &amp;MethodID",TEXT($A3994,"0000"),
" {","MethodTypeCV:  ",CHAR(34),INDEX(Methods[Method Type],$A3994),CHAR(34),
", MethodCode:  ",CHAR(34),INDEX(Methods[Method Code],$A3994),CHAR(34),
", MethodName:  ",CHAR(34),INDEX(Methods[Method Name],$A3994),CHAR(34),
", MethodDescription:  ",CHAR(34),INDEX(Methods[Method Description],$A3994),CHAR(34),
", MethodLink:  ",CHAR(34),INDEX(Methods[Method Link],$A3994),CHAR(34),
", OrganizationID: *OrganizationID",TEXT(MATCH(INDEX(Methods[Organization Name],$A3994),Organizations[Organization Name],0),"0000"),"}"))</f>
        <v>#REF!</v>
      </c>
      <c r="Q3994" t="e">
        <f>IF(INDEX(Variables[Variable Type],$A3994)="","",
CONCATENATE("  - &amp;VariableID",TEXT($A3994,"0000"),
" {","VariableTypeCV:  ",CHAR(34),INDEX(Variables[Variable Type],$A3994),CHAR(34),
", VariableCode:  ",CHAR(34),INDEX(Variables[Variable Code],$A3994),CHAR(34),
", VariableNameCV:  ",CHAR(34),INDEX(Variables[Variable Name],$A3994),CHAR(34),
", VariableDefinition:  ",CHAR(34),INDEX(Variables[Variable Definition],$A3994),CHAR(34),
", SpecciationCV:  ",CHAR(34),INDEX(Variables[Speciation],$A3994),CHAR(34),
", NoDataValue:  ",CHAR(34),INDEX(Variables[No Data Value],$A3994),CHAR(34),"}"))</f>
        <v>#REF!</v>
      </c>
    </row>
    <row r="3995" spans="1:17" x14ac:dyDescent="0.25">
      <c r="A3995">
        <v>3992</v>
      </c>
      <c r="D3995" t="e">
        <f>IF(INDEX(People[First Name],$A3995)="","",
CONCATENATE("  - &amp;PersonID",TEXT($A3995,"0000"),
" {","PersonFirstName:  ",CHAR(34),INDEX(People[First Name],$A3995),CHAR(34),
", PersonMiddleName:  ",CHAR(34),INDEX(People[Middle Name],$A3995),CHAR(34),
", PersonLastName:  ",CHAR(34),INDEX(People[Last Name],$A3995),CHAR(34),"}"))</f>
        <v>#REF!</v>
      </c>
      <c r="E3995" t="e">
        <f>IF(INDEX(Organizations[Organization Type '[CV']],$A3995)="","",
CONCATENATE("  - &amp;OrganizationID",TEXT($A3995,"0000"),
" {","OrganizationTypeCV:  ",CHAR(34),INDEX(Organizations[Organization Type '[CV']],$A3995),CHAR(34),
", OrganizationCode:  ",CHAR(34),INDEX(Organizations[Organization Code],$A3995),CHAR(34),
", OrganizationName:  ",CHAR(34),INDEX(Organizations[Organization Name],$A3995),CHAR(34),
", OrganizationDescription:  ",CHAR(34),INDEX(Organizations[Organization Description],$A3995),CHAR(34),
", OrganizationLink:  ",CHAR(34),INDEX(Organizations[Organization Link],$A3995),CHAR(34),"}"))</f>
        <v>#REF!</v>
      </c>
      <c r="F3995" t="e">
        <f>IF(INDEX(People[First Name],$A3995)="","",
CONCATENATE("  - &amp;AffiliationID",TEXT($A3995,"0000"),
" {PersonID: *PersonID",TEXT($A3995,"0000"),
", OrganizationID: *OrganizationID",TEXT(MATCH(INDEX(People[Organization Name],$A3995),Organizations[Organization Name],0),"0000"),
", IsPrimaryOrganizationContact: , AffiliationStartDate: , AffiliationEndDate: , PrimaryPhone: ",
", PrimaryEmail: ",CHAR(34),INDEX(People[Primary Email],$A3995),CHAR(34),
", PrimaryAddress: ",CHAR(34),INDEX(People[Primary Address],$A3995),CHAR(34),
", PersonLink: }"))</f>
        <v>#REF!</v>
      </c>
      <c r="H3995" t="e">
        <f>IF(COUNTA(CitationInformation)=0,"",IF(INDEX(AuthorList[Author Name],$A3995)="","",
CONCATENATE("  - &amp;AuthorListID",TEXT($A3995,"0000"),
"  {CitationID: *CitationID0001",
", PersonID: *PersonID",TEXT(MATCH(INDEX(AuthorList[Author Name],$A3995),People[Full Name],0),"0000"),
", AuthorOrder: ",INDEX(AuthorList[Author Number],$A3995),"}")))</f>
        <v>#REF!</v>
      </c>
      <c r="K3995" t="e">
        <f>IF(INDEX(SamplingFeatures[Feature Code],$A3995)="","",
CONCATENATE("  - &amp;SamplingFeatureID",TEXT($A3995,"0000"),
" {","SamplingFeatureUUID:  ",CHAR(34),INDEX(SamplingFeatures[Sampling Feature UUID],$A3995),CHAR(34),
", SamplingFeatureTypeCV:  ",CHAR(34),INDEX(SamplingFeatures[Sampling Feature Type],$A3995),CHAR(34),
", SamplingFeatureCode:  ",CHAR(34),INDEX(SamplingFeatures[Feature Code],$A3995),CHAR(34),
", SamplingFeatureName:  ",CHAR(34),INDEX(SamplingFeatures[Feature Name],$A3995),CHAR(34),
", SamplingFeatureDescription:  ",CHAR(34),INDEX(SamplingFeatures[Feature Description],$A3995),CHAR(34),
", SamplingFeatureGeotypeCV:  ",CHAR(34),INDEX(SamplingFeatures[Feature Geo Type],$A3995),CHAR(34),
", FeatureGeometry:  ",CHAR(34),INDEX(SamplingFeatures[Feature Geometry],$A3995),CHAR(34),
", Elevation_m:  ",CHAR(34),INDEX(SamplingFeatures[Elevation_m],$A3995),CHAR(34),
", ElevationDatumCV:  ",CHAR(34),ElevationDatum,CHAR(34),"}"))</f>
        <v>#REF!</v>
      </c>
      <c r="L3995" t="e">
        <f>IF(INDEX(SamplingFeatures[Sampling Feature Type],$A3995)&lt;&gt;"Site","",
CONCATENATE("  - &amp;SiteID",TEXT(SUMPRODUCT(--($L$3:$L3994&lt;&gt;"")),"0000"),
" {","SamplingFeatureID:  *SamplingFeatureID",TEXT($A3995,"0000"),
", SiteTypeCV:  ",CHAR(34),INDEX(Sites[Site Type],$A3995),CHAR(34),
", Latitude:  ",INDEX(Sites[Latitude],$A3995),
", Longitude:  ",INDEX(Sites[Longitude],$A3995),
", SRSName:  ",CHAR(34),LatLonDatum,CHAR(34),"}"))</f>
        <v>#REF!</v>
      </c>
      <c r="M3995" t="e">
        <f>IF(INDEX(SamplingFeatures[Sampling Feature Type],$A3995)&lt;&gt;"Specimen","",
CONCATENATE("  - &amp;SpecimenID",TEXT(SUMPRODUCT(--($M$3:$M3994&lt;&gt;"")),"0000"),
" {","SamplingFeatureID:  *SamplingFeatureID",TEXT($A3995,"0000"),
", SpecimenTypeCV:  ",CHAR(34),INDEX(Specimens[Specimen Type],$A3995),CHAR(34),
", SpecimenMediumCV:  ",INDEX(Specimens[Specimen Medium],$A3995),
", IsFieldSpecimen:  ",CHAR(34),INDEX(Specimens[Is Field Specimen?],$A3995),CHAR(34),"}"))</f>
        <v>#REF!</v>
      </c>
      <c r="N3995" t="e">
        <f>IF(COUNTA(SpatialOffsets[])=0,"", IF(INDEX(SpatialOffsets[Spatial Offset Type],$A3995)="","",
CONCATENATE("  - &amp;SpatialOffsetID",TEXT($A3995,"0000"),
" {","SpatialOffsetTypeCV:  ",CHAR(34),INDEX(SpatialOffsets[Spatial Offset Type],$A3995),CHAR(34),
", Offset1Value:  ",INDEX(SpatialOffsets[Offset 1 Value],$A3995),
", Offset1UnitID:  ",CHAR(34),INDEX(SpatialOffsets[Offset 1 Unit],$A3995),CHAR(34),
", Offset2Value:  ",INDEX(SpatialOffsets[Offset 2 Value],$A3995),
", Offset2UnitID:  ",CHAR(34),INDEX(SpatialOffsets[Offset 2 Unit],$A3995),CHAR(34),
", Offset3Value:  ",INDEX(SpatialOffsets[Offset 3 Value],$A3995),
", Offset3UnitID:  ",CHAR(34),INDEX(SpatialOffsets[Offset 3 Unit],$A3995),CHAR(34),,"}")))</f>
        <v>#REF!</v>
      </c>
      <c r="O3995" t="e">
        <f>IF(COUNTA(RelatedFeatures[])=0,"", IF(INDEX(RelatedFeatures[First Sampling Feature Code],$A3995)="","",
CONCATENATE("  - &amp;RelationID",TEXT($A3995,"0000"),
" {","SamplingFeatureID:  *SamplingFeatureID",TEXT(MATCH(INDEX(RelatedFeatures[First Sampling Feature Code],$A3995),SamplingFeatures[Feature Code],0),"0000"),
", RelationshipTypeCV:  ",CHAR(34),INDEX(RelatedFeatures[Relationship Type],$A3995),CHAR(34),
", RelatedFeatureID: *SamplingFeatureID",TEXT(MATCH(INDEX(RelatedFeatures[Second Sampling Feature Code],$A3995),SamplingFeatures[Feature Code],0),"0000"),
", SpatialOffsetID:  ",IF(INDEX(RelatedFeatures[Offset Number],$A3995)="","",CONCATENATE("*SpatialOffsetID",TEXT(INDEX(RelatedFeatures[Offset Number],$A3995),"0000"))),"}")))</f>
        <v>#REF!</v>
      </c>
      <c r="P3995" t="e">
        <f>IF(INDEX(Methods[Method Type],$A3995)="","",
CONCATENATE("  - &amp;MethodID",TEXT($A3995,"0000"),
" {","MethodTypeCV:  ",CHAR(34),INDEX(Methods[Method Type],$A3995),CHAR(34),
", MethodCode:  ",CHAR(34),INDEX(Methods[Method Code],$A3995),CHAR(34),
", MethodName:  ",CHAR(34),INDEX(Methods[Method Name],$A3995),CHAR(34),
", MethodDescription:  ",CHAR(34),INDEX(Methods[Method Description],$A3995),CHAR(34),
", MethodLink:  ",CHAR(34),INDEX(Methods[Method Link],$A3995),CHAR(34),
", OrganizationID: *OrganizationID",TEXT(MATCH(INDEX(Methods[Organization Name],$A3995),Organizations[Organization Name],0),"0000"),"}"))</f>
        <v>#REF!</v>
      </c>
      <c r="Q3995" t="e">
        <f>IF(INDEX(Variables[Variable Type],$A3995)="","",
CONCATENATE("  - &amp;VariableID",TEXT($A3995,"0000"),
" {","VariableTypeCV:  ",CHAR(34),INDEX(Variables[Variable Type],$A3995),CHAR(34),
", VariableCode:  ",CHAR(34),INDEX(Variables[Variable Code],$A3995),CHAR(34),
", VariableNameCV:  ",CHAR(34),INDEX(Variables[Variable Name],$A3995),CHAR(34),
", VariableDefinition:  ",CHAR(34),INDEX(Variables[Variable Definition],$A3995),CHAR(34),
", SpecciationCV:  ",CHAR(34),INDEX(Variables[Speciation],$A3995),CHAR(34),
", NoDataValue:  ",CHAR(34),INDEX(Variables[No Data Value],$A3995),CHAR(34),"}"))</f>
        <v>#REF!</v>
      </c>
    </row>
    <row r="3996" spans="1:17" x14ac:dyDescent="0.25">
      <c r="A3996">
        <v>3993</v>
      </c>
      <c r="D3996" t="e">
        <f>IF(INDEX(People[First Name],$A3996)="","",
CONCATENATE("  - &amp;PersonID",TEXT($A3996,"0000"),
" {","PersonFirstName:  ",CHAR(34),INDEX(People[First Name],$A3996),CHAR(34),
", PersonMiddleName:  ",CHAR(34),INDEX(People[Middle Name],$A3996),CHAR(34),
", PersonLastName:  ",CHAR(34),INDEX(People[Last Name],$A3996),CHAR(34),"}"))</f>
        <v>#REF!</v>
      </c>
      <c r="E3996" t="e">
        <f>IF(INDEX(Organizations[Organization Type '[CV']],$A3996)="","",
CONCATENATE("  - &amp;OrganizationID",TEXT($A3996,"0000"),
" {","OrganizationTypeCV:  ",CHAR(34),INDEX(Organizations[Organization Type '[CV']],$A3996),CHAR(34),
", OrganizationCode:  ",CHAR(34),INDEX(Organizations[Organization Code],$A3996),CHAR(34),
", OrganizationName:  ",CHAR(34),INDEX(Organizations[Organization Name],$A3996),CHAR(34),
", OrganizationDescription:  ",CHAR(34),INDEX(Organizations[Organization Description],$A3996),CHAR(34),
", OrganizationLink:  ",CHAR(34),INDEX(Organizations[Organization Link],$A3996),CHAR(34),"}"))</f>
        <v>#REF!</v>
      </c>
      <c r="F3996" t="e">
        <f>IF(INDEX(People[First Name],$A3996)="","",
CONCATENATE("  - &amp;AffiliationID",TEXT($A3996,"0000"),
" {PersonID: *PersonID",TEXT($A3996,"0000"),
", OrganizationID: *OrganizationID",TEXT(MATCH(INDEX(People[Organization Name],$A3996),Organizations[Organization Name],0),"0000"),
", IsPrimaryOrganizationContact: , AffiliationStartDate: , AffiliationEndDate: , PrimaryPhone: ",
", PrimaryEmail: ",CHAR(34),INDEX(People[Primary Email],$A3996),CHAR(34),
", PrimaryAddress: ",CHAR(34),INDEX(People[Primary Address],$A3996),CHAR(34),
", PersonLink: }"))</f>
        <v>#REF!</v>
      </c>
      <c r="H3996" t="e">
        <f>IF(COUNTA(CitationInformation)=0,"",IF(INDEX(AuthorList[Author Name],$A3996)="","",
CONCATENATE("  - &amp;AuthorListID",TEXT($A3996,"0000"),
"  {CitationID: *CitationID0001",
", PersonID: *PersonID",TEXT(MATCH(INDEX(AuthorList[Author Name],$A3996),People[Full Name],0),"0000"),
", AuthorOrder: ",INDEX(AuthorList[Author Number],$A3996),"}")))</f>
        <v>#REF!</v>
      </c>
      <c r="K3996" t="e">
        <f>IF(INDEX(SamplingFeatures[Feature Code],$A3996)="","",
CONCATENATE("  - &amp;SamplingFeatureID",TEXT($A3996,"0000"),
" {","SamplingFeatureUUID:  ",CHAR(34),INDEX(SamplingFeatures[Sampling Feature UUID],$A3996),CHAR(34),
", SamplingFeatureTypeCV:  ",CHAR(34),INDEX(SamplingFeatures[Sampling Feature Type],$A3996),CHAR(34),
", SamplingFeatureCode:  ",CHAR(34),INDEX(SamplingFeatures[Feature Code],$A3996),CHAR(34),
", SamplingFeatureName:  ",CHAR(34),INDEX(SamplingFeatures[Feature Name],$A3996),CHAR(34),
", SamplingFeatureDescription:  ",CHAR(34),INDEX(SamplingFeatures[Feature Description],$A3996),CHAR(34),
", SamplingFeatureGeotypeCV:  ",CHAR(34),INDEX(SamplingFeatures[Feature Geo Type],$A3996),CHAR(34),
", FeatureGeometry:  ",CHAR(34),INDEX(SamplingFeatures[Feature Geometry],$A3996),CHAR(34),
", Elevation_m:  ",CHAR(34),INDEX(SamplingFeatures[Elevation_m],$A3996),CHAR(34),
", ElevationDatumCV:  ",CHAR(34),ElevationDatum,CHAR(34),"}"))</f>
        <v>#REF!</v>
      </c>
      <c r="L3996" t="e">
        <f>IF(INDEX(SamplingFeatures[Sampling Feature Type],$A3996)&lt;&gt;"Site","",
CONCATENATE("  - &amp;SiteID",TEXT(SUMPRODUCT(--($L$3:$L3995&lt;&gt;"")),"0000"),
" {","SamplingFeatureID:  *SamplingFeatureID",TEXT($A3996,"0000"),
", SiteTypeCV:  ",CHAR(34),INDEX(Sites[Site Type],$A3996),CHAR(34),
", Latitude:  ",INDEX(Sites[Latitude],$A3996),
", Longitude:  ",INDEX(Sites[Longitude],$A3996),
", SRSName:  ",CHAR(34),LatLonDatum,CHAR(34),"}"))</f>
        <v>#REF!</v>
      </c>
      <c r="M3996" t="e">
        <f>IF(INDEX(SamplingFeatures[Sampling Feature Type],$A3996)&lt;&gt;"Specimen","",
CONCATENATE("  - &amp;SpecimenID",TEXT(SUMPRODUCT(--($M$3:$M3995&lt;&gt;"")),"0000"),
" {","SamplingFeatureID:  *SamplingFeatureID",TEXT($A3996,"0000"),
", SpecimenTypeCV:  ",CHAR(34),INDEX(Specimens[Specimen Type],$A3996),CHAR(34),
", SpecimenMediumCV:  ",INDEX(Specimens[Specimen Medium],$A3996),
", IsFieldSpecimen:  ",CHAR(34),INDEX(Specimens[Is Field Specimen?],$A3996),CHAR(34),"}"))</f>
        <v>#REF!</v>
      </c>
      <c r="N3996" t="e">
        <f>IF(COUNTA(SpatialOffsets[])=0,"", IF(INDEX(SpatialOffsets[Spatial Offset Type],$A3996)="","",
CONCATENATE("  - &amp;SpatialOffsetID",TEXT($A3996,"0000"),
" {","SpatialOffsetTypeCV:  ",CHAR(34),INDEX(SpatialOffsets[Spatial Offset Type],$A3996),CHAR(34),
", Offset1Value:  ",INDEX(SpatialOffsets[Offset 1 Value],$A3996),
", Offset1UnitID:  ",CHAR(34),INDEX(SpatialOffsets[Offset 1 Unit],$A3996),CHAR(34),
", Offset2Value:  ",INDEX(SpatialOffsets[Offset 2 Value],$A3996),
", Offset2UnitID:  ",CHAR(34),INDEX(SpatialOffsets[Offset 2 Unit],$A3996),CHAR(34),
", Offset3Value:  ",INDEX(SpatialOffsets[Offset 3 Value],$A3996),
", Offset3UnitID:  ",CHAR(34),INDEX(SpatialOffsets[Offset 3 Unit],$A3996),CHAR(34),,"}")))</f>
        <v>#REF!</v>
      </c>
      <c r="O3996" t="e">
        <f>IF(COUNTA(RelatedFeatures[])=0,"", IF(INDEX(RelatedFeatures[First Sampling Feature Code],$A3996)="","",
CONCATENATE("  - &amp;RelationID",TEXT($A3996,"0000"),
" {","SamplingFeatureID:  *SamplingFeatureID",TEXT(MATCH(INDEX(RelatedFeatures[First Sampling Feature Code],$A3996),SamplingFeatures[Feature Code],0),"0000"),
", RelationshipTypeCV:  ",CHAR(34),INDEX(RelatedFeatures[Relationship Type],$A3996),CHAR(34),
", RelatedFeatureID: *SamplingFeatureID",TEXT(MATCH(INDEX(RelatedFeatures[Second Sampling Feature Code],$A3996),SamplingFeatures[Feature Code],0),"0000"),
", SpatialOffsetID:  ",IF(INDEX(RelatedFeatures[Offset Number],$A3996)="","",CONCATENATE("*SpatialOffsetID",TEXT(INDEX(RelatedFeatures[Offset Number],$A3996),"0000"))),"}")))</f>
        <v>#REF!</v>
      </c>
      <c r="P3996" t="e">
        <f>IF(INDEX(Methods[Method Type],$A3996)="","",
CONCATENATE("  - &amp;MethodID",TEXT($A3996,"0000"),
" {","MethodTypeCV:  ",CHAR(34),INDEX(Methods[Method Type],$A3996),CHAR(34),
", MethodCode:  ",CHAR(34),INDEX(Methods[Method Code],$A3996),CHAR(34),
", MethodName:  ",CHAR(34),INDEX(Methods[Method Name],$A3996),CHAR(34),
", MethodDescription:  ",CHAR(34),INDEX(Methods[Method Description],$A3996),CHAR(34),
", MethodLink:  ",CHAR(34),INDEX(Methods[Method Link],$A3996),CHAR(34),
", OrganizationID: *OrganizationID",TEXT(MATCH(INDEX(Methods[Organization Name],$A3996),Organizations[Organization Name],0),"0000"),"}"))</f>
        <v>#REF!</v>
      </c>
      <c r="Q3996" t="e">
        <f>IF(INDEX(Variables[Variable Type],$A3996)="","",
CONCATENATE("  - &amp;VariableID",TEXT($A3996,"0000"),
" {","VariableTypeCV:  ",CHAR(34),INDEX(Variables[Variable Type],$A3996),CHAR(34),
", VariableCode:  ",CHAR(34),INDEX(Variables[Variable Code],$A3996),CHAR(34),
", VariableNameCV:  ",CHAR(34),INDEX(Variables[Variable Name],$A3996),CHAR(34),
", VariableDefinition:  ",CHAR(34),INDEX(Variables[Variable Definition],$A3996),CHAR(34),
", SpecciationCV:  ",CHAR(34),INDEX(Variables[Speciation],$A3996),CHAR(34),
", NoDataValue:  ",CHAR(34),INDEX(Variables[No Data Value],$A3996),CHAR(34),"}"))</f>
        <v>#REF!</v>
      </c>
    </row>
    <row r="3997" spans="1:17" x14ac:dyDescent="0.25">
      <c r="A3997">
        <v>3994</v>
      </c>
      <c r="D3997" t="e">
        <f>IF(INDEX(People[First Name],$A3997)="","",
CONCATENATE("  - &amp;PersonID",TEXT($A3997,"0000"),
" {","PersonFirstName:  ",CHAR(34),INDEX(People[First Name],$A3997),CHAR(34),
", PersonMiddleName:  ",CHAR(34),INDEX(People[Middle Name],$A3997),CHAR(34),
", PersonLastName:  ",CHAR(34),INDEX(People[Last Name],$A3997),CHAR(34),"}"))</f>
        <v>#REF!</v>
      </c>
      <c r="E3997" t="e">
        <f>IF(INDEX(Organizations[Organization Type '[CV']],$A3997)="","",
CONCATENATE("  - &amp;OrganizationID",TEXT($A3997,"0000"),
" {","OrganizationTypeCV:  ",CHAR(34),INDEX(Organizations[Organization Type '[CV']],$A3997),CHAR(34),
", OrganizationCode:  ",CHAR(34),INDEX(Organizations[Organization Code],$A3997),CHAR(34),
", OrganizationName:  ",CHAR(34),INDEX(Organizations[Organization Name],$A3997),CHAR(34),
", OrganizationDescription:  ",CHAR(34),INDEX(Organizations[Organization Description],$A3997),CHAR(34),
", OrganizationLink:  ",CHAR(34),INDEX(Organizations[Organization Link],$A3997),CHAR(34),"}"))</f>
        <v>#REF!</v>
      </c>
      <c r="F3997" t="e">
        <f>IF(INDEX(People[First Name],$A3997)="","",
CONCATENATE("  - &amp;AffiliationID",TEXT($A3997,"0000"),
" {PersonID: *PersonID",TEXT($A3997,"0000"),
", OrganizationID: *OrganizationID",TEXT(MATCH(INDEX(People[Organization Name],$A3997),Organizations[Organization Name],0),"0000"),
", IsPrimaryOrganizationContact: , AffiliationStartDate: , AffiliationEndDate: , PrimaryPhone: ",
", PrimaryEmail: ",CHAR(34),INDEX(People[Primary Email],$A3997),CHAR(34),
", PrimaryAddress: ",CHAR(34),INDEX(People[Primary Address],$A3997),CHAR(34),
", PersonLink: }"))</f>
        <v>#REF!</v>
      </c>
      <c r="H3997" t="e">
        <f>IF(COUNTA(CitationInformation)=0,"",IF(INDEX(AuthorList[Author Name],$A3997)="","",
CONCATENATE("  - &amp;AuthorListID",TEXT($A3997,"0000"),
"  {CitationID: *CitationID0001",
", PersonID: *PersonID",TEXT(MATCH(INDEX(AuthorList[Author Name],$A3997),People[Full Name],0),"0000"),
", AuthorOrder: ",INDEX(AuthorList[Author Number],$A3997),"}")))</f>
        <v>#REF!</v>
      </c>
      <c r="K3997" t="e">
        <f>IF(INDEX(SamplingFeatures[Feature Code],$A3997)="","",
CONCATENATE("  - &amp;SamplingFeatureID",TEXT($A3997,"0000"),
" {","SamplingFeatureUUID:  ",CHAR(34),INDEX(SamplingFeatures[Sampling Feature UUID],$A3997),CHAR(34),
", SamplingFeatureTypeCV:  ",CHAR(34),INDEX(SamplingFeatures[Sampling Feature Type],$A3997),CHAR(34),
", SamplingFeatureCode:  ",CHAR(34),INDEX(SamplingFeatures[Feature Code],$A3997),CHAR(34),
", SamplingFeatureName:  ",CHAR(34),INDEX(SamplingFeatures[Feature Name],$A3997),CHAR(34),
", SamplingFeatureDescription:  ",CHAR(34),INDEX(SamplingFeatures[Feature Description],$A3997),CHAR(34),
", SamplingFeatureGeotypeCV:  ",CHAR(34),INDEX(SamplingFeatures[Feature Geo Type],$A3997),CHAR(34),
", FeatureGeometry:  ",CHAR(34),INDEX(SamplingFeatures[Feature Geometry],$A3997),CHAR(34),
", Elevation_m:  ",CHAR(34),INDEX(SamplingFeatures[Elevation_m],$A3997),CHAR(34),
", ElevationDatumCV:  ",CHAR(34),ElevationDatum,CHAR(34),"}"))</f>
        <v>#REF!</v>
      </c>
      <c r="L3997" t="e">
        <f>IF(INDEX(SamplingFeatures[Sampling Feature Type],$A3997)&lt;&gt;"Site","",
CONCATENATE("  - &amp;SiteID",TEXT(SUMPRODUCT(--($L$3:$L3996&lt;&gt;"")),"0000"),
" {","SamplingFeatureID:  *SamplingFeatureID",TEXT($A3997,"0000"),
", SiteTypeCV:  ",CHAR(34),INDEX(Sites[Site Type],$A3997),CHAR(34),
", Latitude:  ",INDEX(Sites[Latitude],$A3997),
", Longitude:  ",INDEX(Sites[Longitude],$A3997),
", SRSName:  ",CHAR(34),LatLonDatum,CHAR(34),"}"))</f>
        <v>#REF!</v>
      </c>
      <c r="M3997" t="e">
        <f>IF(INDEX(SamplingFeatures[Sampling Feature Type],$A3997)&lt;&gt;"Specimen","",
CONCATENATE("  - &amp;SpecimenID",TEXT(SUMPRODUCT(--($M$3:$M3996&lt;&gt;"")),"0000"),
" {","SamplingFeatureID:  *SamplingFeatureID",TEXT($A3997,"0000"),
", SpecimenTypeCV:  ",CHAR(34),INDEX(Specimens[Specimen Type],$A3997),CHAR(34),
", SpecimenMediumCV:  ",INDEX(Specimens[Specimen Medium],$A3997),
", IsFieldSpecimen:  ",CHAR(34),INDEX(Specimens[Is Field Specimen?],$A3997),CHAR(34),"}"))</f>
        <v>#REF!</v>
      </c>
      <c r="N3997" t="e">
        <f>IF(COUNTA(SpatialOffsets[])=0,"", IF(INDEX(SpatialOffsets[Spatial Offset Type],$A3997)="","",
CONCATENATE("  - &amp;SpatialOffsetID",TEXT($A3997,"0000"),
" {","SpatialOffsetTypeCV:  ",CHAR(34),INDEX(SpatialOffsets[Spatial Offset Type],$A3997),CHAR(34),
", Offset1Value:  ",INDEX(SpatialOffsets[Offset 1 Value],$A3997),
", Offset1UnitID:  ",CHAR(34),INDEX(SpatialOffsets[Offset 1 Unit],$A3997),CHAR(34),
", Offset2Value:  ",INDEX(SpatialOffsets[Offset 2 Value],$A3997),
", Offset2UnitID:  ",CHAR(34),INDEX(SpatialOffsets[Offset 2 Unit],$A3997),CHAR(34),
", Offset3Value:  ",INDEX(SpatialOffsets[Offset 3 Value],$A3997),
", Offset3UnitID:  ",CHAR(34),INDEX(SpatialOffsets[Offset 3 Unit],$A3997),CHAR(34),,"}")))</f>
        <v>#REF!</v>
      </c>
      <c r="O3997" t="e">
        <f>IF(COUNTA(RelatedFeatures[])=0,"", IF(INDEX(RelatedFeatures[First Sampling Feature Code],$A3997)="","",
CONCATENATE("  - &amp;RelationID",TEXT($A3997,"0000"),
" {","SamplingFeatureID:  *SamplingFeatureID",TEXT(MATCH(INDEX(RelatedFeatures[First Sampling Feature Code],$A3997),SamplingFeatures[Feature Code],0),"0000"),
", RelationshipTypeCV:  ",CHAR(34),INDEX(RelatedFeatures[Relationship Type],$A3997),CHAR(34),
", RelatedFeatureID: *SamplingFeatureID",TEXT(MATCH(INDEX(RelatedFeatures[Second Sampling Feature Code],$A3997),SamplingFeatures[Feature Code],0),"0000"),
", SpatialOffsetID:  ",IF(INDEX(RelatedFeatures[Offset Number],$A3997)="","",CONCATENATE("*SpatialOffsetID",TEXT(INDEX(RelatedFeatures[Offset Number],$A3997),"0000"))),"}")))</f>
        <v>#REF!</v>
      </c>
      <c r="P3997" t="e">
        <f>IF(INDEX(Methods[Method Type],$A3997)="","",
CONCATENATE("  - &amp;MethodID",TEXT($A3997,"0000"),
" {","MethodTypeCV:  ",CHAR(34),INDEX(Methods[Method Type],$A3997),CHAR(34),
", MethodCode:  ",CHAR(34),INDEX(Methods[Method Code],$A3997),CHAR(34),
", MethodName:  ",CHAR(34),INDEX(Methods[Method Name],$A3997),CHAR(34),
", MethodDescription:  ",CHAR(34),INDEX(Methods[Method Description],$A3997),CHAR(34),
", MethodLink:  ",CHAR(34),INDEX(Methods[Method Link],$A3997),CHAR(34),
", OrganizationID: *OrganizationID",TEXT(MATCH(INDEX(Methods[Organization Name],$A3997),Organizations[Organization Name],0),"0000"),"}"))</f>
        <v>#REF!</v>
      </c>
      <c r="Q3997" t="e">
        <f>IF(INDEX(Variables[Variable Type],$A3997)="","",
CONCATENATE("  - &amp;VariableID",TEXT($A3997,"0000"),
" {","VariableTypeCV:  ",CHAR(34),INDEX(Variables[Variable Type],$A3997),CHAR(34),
", VariableCode:  ",CHAR(34),INDEX(Variables[Variable Code],$A3997),CHAR(34),
", VariableNameCV:  ",CHAR(34),INDEX(Variables[Variable Name],$A3997),CHAR(34),
", VariableDefinition:  ",CHAR(34),INDEX(Variables[Variable Definition],$A3997),CHAR(34),
", SpecciationCV:  ",CHAR(34),INDEX(Variables[Speciation],$A3997),CHAR(34),
", NoDataValue:  ",CHAR(34),INDEX(Variables[No Data Value],$A3997),CHAR(34),"}"))</f>
        <v>#REF!</v>
      </c>
    </row>
    <row r="3998" spans="1:17" x14ac:dyDescent="0.25">
      <c r="A3998">
        <v>3995</v>
      </c>
      <c r="D3998" t="e">
        <f>IF(INDEX(People[First Name],$A3998)="","",
CONCATENATE("  - &amp;PersonID",TEXT($A3998,"0000"),
" {","PersonFirstName:  ",CHAR(34),INDEX(People[First Name],$A3998),CHAR(34),
", PersonMiddleName:  ",CHAR(34),INDEX(People[Middle Name],$A3998),CHAR(34),
", PersonLastName:  ",CHAR(34),INDEX(People[Last Name],$A3998),CHAR(34),"}"))</f>
        <v>#REF!</v>
      </c>
      <c r="E3998" t="e">
        <f>IF(INDEX(Organizations[Organization Type '[CV']],$A3998)="","",
CONCATENATE("  - &amp;OrganizationID",TEXT($A3998,"0000"),
" {","OrganizationTypeCV:  ",CHAR(34),INDEX(Organizations[Organization Type '[CV']],$A3998),CHAR(34),
", OrganizationCode:  ",CHAR(34),INDEX(Organizations[Organization Code],$A3998),CHAR(34),
", OrganizationName:  ",CHAR(34),INDEX(Organizations[Organization Name],$A3998),CHAR(34),
", OrganizationDescription:  ",CHAR(34),INDEX(Organizations[Organization Description],$A3998),CHAR(34),
", OrganizationLink:  ",CHAR(34),INDEX(Organizations[Organization Link],$A3998),CHAR(34),"}"))</f>
        <v>#REF!</v>
      </c>
      <c r="F3998" t="e">
        <f>IF(INDEX(People[First Name],$A3998)="","",
CONCATENATE("  - &amp;AffiliationID",TEXT($A3998,"0000"),
" {PersonID: *PersonID",TEXT($A3998,"0000"),
", OrganizationID: *OrganizationID",TEXT(MATCH(INDEX(People[Organization Name],$A3998),Organizations[Organization Name],0),"0000"),
", IsPrimaryOrganizationContact: , AffiliationStartDate: , AffiliationEndDate: , PrimaryPhone: ",
", PrimaryEmail: ",CHAR(34),INDEX(People[Primary Email],$A3998),CHAR(34),
", PrimaryAddress: ",CHAR(34),INDEX(People[Primary Address],$A3998),CHAR(34),
", PersonLink: }"))</f>
        <v>#REF!</v>
      </c>
      <c r="H3998" t="e">
        <f>IF(COUNTA(CitationInformation)=0,"",IF(INDEX(AuthorList[Author Name],$A3998)="","",
CONCATENATE("  - &amp;AuthorListID",TEXT($A3998,"0000"),
"  {CitationID: *CitationID0001",
", PersonID: *PersonID",TEXT(MATCH(INDEX(AuthorList[Author Name],$A3998),People[Full Name],0),"0000"),
", AuthorOrder: ",INDEX(AuthorList[Author Number],$A3998),"}")))</f>
        <v>#REF!</v>
      </c>
      <c r="K3998" t="e">
        <f>IF(INDEX(SamplingFeatures[Feature Code],$A3998)="","",
CONCATENATE("  - &amp;SamplingFeatureID",TEXT($A3998,"0000"),
" {","SamplingFeatureUUID:  ",CHAR(34),INDEX(SamplingFeatures[Sampling Feature UUID],$A3998),CHAR(34),
", SamplingFeatureTypeCV:  ",CHAR(34),INDEX(SamplingFeatures[Sampling Feature Type],$A3998),CHAR(34),
", SamplingFeatureCode:  ",CHAR(34),INDEX(SamplingFeatures[Feature Code],$A3998),CHAR(34),
", SamplingFeatureName:  ",CHAR(34),INDEX(SamplingFeatures[Feature Name],$A3998),CHAR(34),
", SamplingFeatureDescription:  ",CHAR(34),INDEX(SamplingFeatures[Feature Description],$A3998),CHAR(34),
", SamplingFeatureGeotypeCV:  ",CHAR(34),INDEX(SamplingFeatures[Feature Geo Type],$A3998),CHAR(34),
", FeatureGeometry:  ",CHAR(34),INDEX(SamplingFeatures[Feature Geometry],$A3998),CHAR(34),
", Elevation_m:  ",CHAR(34),INDEX(SamplingFeatures[Elevation_m],$A3998),CHAR(34),
", ElevationDatumCV:  ",CHAR(34),ElevationDatum,CHAR(34),"}"))</f>
        <v>#REF!</v>
      </c>
      <c r="L3998" t="e">
        <f>IF(INDEX(SamplingFeatures[Sampling Feature Type],$A3998)&lt;&gt;"Site","",
CONCATENATE("  - &amp;SiteID",TEXT(SUMPRODUCT(--($L$3:$L3997&lt;&gt;"")),"0000"),
" {","SamplingFeatureID:  *SamplingFeatureID",TEXT($A3998,"0000"),
", SiteTypeCV:  ",CHAR(34),INDEX(Sites[Site Type],$A3998),CHAR(34),
", Latitude:  ",INDEX(Sites[Latitude],$A3998),
", Longitude:  ",INDEX(Sites[Longitude],$A3998),
", SRSName:  ",CHAR(34),LatLonDatum,CHAR(34),"}"))</f>
        <v>#REF!</v>
      </c>
      <c r="M3998" t="e">
        <f>IF(INDEX(SamplingFeatures[Sampling Feature Type],$A3998)&lt;&gt;"Specimen","",
CONCATENATE("  - &amp;SpecimenID",TEXT(SUMPRODUCT(--($M$3:$M3997&lt;&gt;"")),"0000"),
" {","SamplingFeatureID:  *SamplingFeatureID",TEXT($A3998,"0000"),
", SpecimenTypeCV:  ",CHAR(34),INDEX(Specimens[Specimen Type],$A3998),CHAR(34),
", SpecimenMediumCV:  ",INDEX(Specimens[Specimen Medium],$A3998),
", IsFieldSpecimen:  ",CHAR(34),INDEX(Specimens[Is Field Specimen?],$A3998),CHAR(34),"}"))</f>
        <v>#REF!</v>
      </c>
      <c r="N3998" t="e">
        <f>IF(COUNTA(SpatialOffsets[])=0,"", IF(INDEX(SpatialOffsets[Spatial Offset Type],$A3998)="","",
CONCATENATE("  - &amp;SpatialOffsetID",TEXT($A3998,"0000"),
" {","SpatialOffsetTypeCV:  ",CHAR(34),INDEX(SpatialOffsets[Spatial Offset Type],$A3998),CHAR(34),
", Offset1Value:  ",INDEX(SpatialOffsets[Offset 1 Value],$A3998),
", Offset1UnitID:  ",CHAR(34),INDEX(SpatialOffsets[Offset 1 Unit],$A3998),CHAR(34),
", Offset2Value:  ",INDEX(SpatialOffsets[Offset 2 Value],$A3998),
", Offset2UnitID:  ",CHAR(34),INDEX(SpatialOffsets[Offset 2 Unit],$A3998),CHAR(34),
", Offset3Value:  ",INDEX(SpatialOffsets[Offset 3 Value],$A3998),
", Offset3UnitID:  ",CHAR(34),INDEX(SpatialOffsets[Offset 3 Unit],$A3998),CHAR(34),,"}")))</f>
        <v>#REF!</v>
      </c>
      <c r="O3998" t="e">
        <f>IF(COUNTA(RelatedFeatures[])=0,"", IF(INDEX(RelatedFeatures[First Sampling Feature Code],$A3998)="","",
CONCATENATE("  - &amp;RelationID",TEXT($A3998,"0000"),
" {","SamplingFeatureID:  *SamplingFeatureID",TEXT(MATCH(INDEX(RelatedFeatures[First Sampling Feature Code],$A3998),SamplingFeatures[Feature Code],0),"0000"),
", RelationshipTypeCV:  ",CHAR(34),INDEX(RelatedFeatures[Relationship Type],$A3998),CHAR(34),
", RelatedFeatureID: *SamplingFeatureID",TEXT(MATCH(INDEX(RelatedFeatures[Second Sampling Feature Code],$A3998),SamplingFeatures[Feature Code],0),"0000"),
", SpatialOffsetID:  ",IF(INDEX(RelatedFeatures[Offset Number],$A3998)="","",CONCATENATE("*SpatialOffsetID",TEXT(INDEX(RelatedFeatures[Offset Number],$A3998),"0000"))),"}")))</f>
        <v>#REF!</v>
      </c>
      <c r="P3998" t="e">
        <f>IF(INDEX(Methods[Method Type],$A3998)="","",
CONCATENATE("  - &amp;MethodID",TEXT($A3998,"0000"),
" {","MethodTypeCV:  ",CHAR(34),INDEX(Methods[Method Type],$A3998),CHAR(34),
", MethodCode:  ",CHAR(34),INDEX(Methods[Method Code],$A3998),CHAR(34),
", MethodName:  ",CHAR(34),INDEX(Methods[Method Name],$A3998),CHAR(34),
", MethodDescription:  ",CHAR(34),INDEX(Methods[Method Description],$A3998),CHAR(34),
", MethodLink:  ",CHAR(34),INDEX(Methods[Method Link],$A3998),CHAR(34),
", OrganizationID: *OrganizationID",TEXT(MATCH(INDEX(Methods[Organization Name],$A3998),Organizations[Organization Name],0),"0000"),"}"))</f>
        <v>#REF!</v>
      </c>
      <c r="Q3998" t="e">
        <f>IF(INDEX(Variables[Variable Type],$A3998)="","",
CONCATENATE("  - &amp;VariableID",TEXT($A3998,"0000"),
" {","VariableTypeCV:  ",CHAR(34),INDEX(Variables[Variable Type],$A3998),CHAR(34),
", VariableCode:  ",CHAR(34),INDEX(Variables[Variable Code],$A3998),CHAR(34),
", VariableNameCV:  ",CHAR(34),INDEX(Variables[Variable Name],$A3998),CHAR(34),
", VariableDefinition:  ",CHAR(34),INDEX(Variables[Variable Definition],$A3998),CHAR(34),
", SpecciationCV:  ",CHAR(34),INDEX(Variables[Speciation],$A3998),CHAR(34),
", NoDataValue:  ",CHAR(34),INDEX(Variables[No Data Value],$A3998),CHAR(34),"}"))</f>
        <v>#REF!</v>
      </c>
    </row>
    <row r="3999" spans="1:17" x14ac:dyDescent="0.25">
      <c r="A3999">
        <v>3996</v>
      </c>
      <c r="D3999" t="e">
        <f>IF(INDEX(People[First Name],$A3999)="","",
CONCATENATE("  - &amp;PersonID",TEXT($A3999,"0000"),
" {","PersonFirstName:  ",CHAR(34),INDEX(People[First Name],$A3999),CHAR(34),
", PersonMiddleName:  ",CHAR(34),INDEX(People[Middle Name],$A3999),CHAR(34),
", PersonLastName:  ",CHAR(34),INDEX(People[Last Name],$A3999),CHAR(34),"}"))</f>
        <v>#REF!</v>
      </c>
      <c r="E3999" t="e">
        <f>IF(INDEX(Organizations[Organization Type '[CV']],$A3999)="","",
CONCATENATE("  - &amp;OrganizationID",TEXT($A3999,"0000"),
" {","OrganizationTypeCV:  ",CHAR(34),INDEX(Organizations[Organization Type '[CV']],$A3999),CHAR(34),
", OrganizationCode:  ",CHAR(34),INDEX(Organizations[Organization Code],$A3999),CHAR(34),
", OrganizationName:  ",CHAR(34),INDEX(Organizations[Organization Name],$A3999),CHAR(34),
", OrganizationDescription:  ",CHAR(34),INDEX(Organizations[Organization Description],$A3999),CHAR(34),
", OrganizationLink:  ",CHAR(34),INDEX(Organizations[Organization Link],$A3999),CHAR(34),"}"))</f>
        <v>#REF!</v>
      </c>
      <c r="F3999" t="e">
        <f>IF(INDEX(People[First Name],$A3999)="","",
CONCATENATE("  - &amp;AffiliationID",TEXT($A3999,"0000"),
" {PersonID: *PersonID",TEXT($A3999,"0000"),
", OrganizationID: *OrganizationID",TEXT(MATCH(INDEX(People[Organization Name],$A3999),Organizations[Organization Name],0),"0000"),
", IsPrimaryOrganizationContact: , AffiliationStartDate: , AffiliationEndDate: , PrimaryPhone: ",
", PrimaryEmail: ",CHAR(34),INDEX(People[Primary Email],$A3999),CHAR(34),
", PrimaryAddress: ",CHAR(34),INDEX(People[Primary Address],$A3999),CHAR(34),
", PersonLink: }"))</f>
        <v>#REF!</v>
      </c>
      <c r="H3999" t="e">
        <f>IF(COUNTA(CitationInformation)=0,"",IF(INDEX(AuthorList[Author Name],$A3999)="","",
CONCATENATE("  - &amp;AuthorListID",TEXT($A3999,"0000"),
"  {CitationID: *CitationID0001",
", PersonID: *PersonID",TEXT(MATCH(INDEX(AuthorList[Author Name],$A3999),People[Full Name],0),"0000"),
", AuthorOrder: ",INDEX(AuthorList[Author Number],$A3999),"}")))</f>
        <v>#REF!</v>
      </c>
      <c r="K3999" t="e">
        <f>IF(INDEX(SamplingFeatures[Feature Code],$A3999)="","",
CONCATENATE("  - &amp;SamplingFeatureID",TEXT($A3999,"0000"),
" {","SamplingFeatureUUID:  ",CHAR(34),INDEX(SamplingFeatures[Sampling Feature UUID],$A3999),CHAR(34),
", SamplingFeatureTypeCV:  ",CHAR(34),INDEX(SamplingFeatures[Sampling Feature Type],$A3999),CHAR(34),
", SamplingFeatureCode:  ",CHAR(34),INDEX(SamplingFeatures[Feature Code],$A3999),CHAR(34),
", SamplingFeatureName:  ",CHAR(34),INDEX(SamplingFeatures[Feature Name],$A3999),CHAR(34),
", SamplingFeatureDescription:  ",CHAR(34),INDEX(SamplingFeatures[Feature Description],$A3999),CHAR(34),
", SamplingFeatureGeotypeCV:  ",CHAR(34),INDEX(SamplingFeatures[Feature Geo Type],$A3999),CHAR(34),
", FeatureGeometry:  ",CHAR(34),INDEX(SamplingFeatures[Feature Geometry],$A3999),CHAR(34),
", Elevation_m:  ",CHAR(34),INDEX(SamplingFeatures[Elevation_m],$A3999),CHAR(34),
", ElevationDatumCV:  ",CHAR(34),ElevationDatum,CHAR(34),"}"))</f>
        <v>#REF!</v>
      </c>
      <c r="L3999" t="e">
        <f>IF(INDEX(SamplingFeatures[Sampling Feature Type],$A3999)&lt;&gt;"Site","",
CONCATENATE("  - &amp;SiteID",TEXT(SUMPRODUCT(--($L$3:$L3998&lt;&gt;"")),"0000"),
" {","SamplingFeatureID:  *SamplingFeatureID",TEXT($A3999,"0000"),
", SiteTypeCV:  ",CHAR(34),INDEX(Sites[Site Type],$A3999),CHAR(34),
", Latitude:  ",INDEX(Sites[Latitude],$A3999),
", Longitude:  ",INDEX(Sites[Longitude],$A3999),
", SRSName:  ",CHAR(34),LatLonDatum,CHAR(34),"}"))</f>
        <v>#REF!</v>
      </c>
      <c r="M3999" t="e">
        <f>IF(INDEX(SamplingFeatures[Sampling Feature Type],$A3999)&lt;&gt;"Specimen","",
CONCATENATE("  - &amp;SpecimenID",TEXT(SUMPRODUCT(--($M$3:$M3998&lt;&gt;"")),"0000"),
" {","SamplingFeatureID:  *SamplingFeatureID",TEXT($A3999,"0000"),
", SpecimenTypeCV:  ",CHAR(34),INDEX(Specimens[Specimen Type],$A3999),CHAR(34),
", SpecimenMediumCV:  ",INDEX(Specimens[Specimen Medium],$A3999),
", IsFieldSpecimen:  ",CHAR(34),INDEX(Specimens[Is Field Specimen?],$A3999),CHAR(34),"}"))</f>
        <v>#REF!</v>
      </c>
      <c r="N3999" t="e">
        <f>IF(COUNTA(SpatialOffsets[])=0,"", IF(INDEX(SpatialOffsets[Spatial Offset Type],$A3999)="","",
CONCATENATE("  - &amp;SpatialOffsetID",TEXT($A3999,"0000"),
" {","SpatialOffsetTypeCV:  ",CHAR(34),INDEX(SpatialOffsets[Spatial Offset Type],$A3999),CHAR(34),
", Offset1Value:  ",INDEX(SpatialOffsets[Offset 1 Value],$A3999),
", Offset1UnitID:  ",CHAR(34),INDEX(SpatialOffsets[Offset 1 Unit],$A3999),CHAR(34),
", Offset2Value:  ",INDEX(SpatialOffsets[Offset 2 Value],$A3999),
", Offset2UnitID:  ",CHAR(34),INDEX(SpatialOffsets[Offset 2 Unit],$A3999),CHAR(34),
", Offset3Value:  ",INDEX(SpatialOffsets[Offset 3 Value],$A3999),
", Offset3UnitID:  ",CHAR(34),INDEX(SpatialOffsets[Offset 3 Unit],$A3999),CHAR(34),,"}")))</f>
        <v>#REF!</v>
      </c>
      <c r="O3999" t="e">
        <f>IF(COUNTA(RelatedFeatures[])=0,"", IF(INDEX(RelatedFeatures[First Sampling Feature Code],$A3999)="","",
CONCATENATE("  - &amp;RelationID",TEXT($A3999,"0000"),
" {","SamplingFeatureID:  *SamplingFeatureID",TEXT(MATCH(INDEX(RelatedFeatures[First Sampling Feature Code],$A3999),SamplingFeatures[Feature Code],0),"0000"),
", RelationshipTypeCV:  ",CHAR(34),INDEX(RelatedFeatures[Relationship Type],$A3999),CHAR(34),
", RelatedFeatureID: *SamplingFeatureID",TEXT(MATCH(INDEX(RelatedFeatures[Second Sampling Feature Code],$A3999),SamplingFeatures[Feature Code],0),"0000"),
", SpatialOffsetID:  ",IF(INDEX(RelatedFeatures[Offset Number],$A3999)="","",CONCATENATE("*SpatialOffsetID",TEXT(INDEX(RelatedFeatures[Offset Number],$A3999),"0000"))),"}")))</f>
        <v>#REF!</v>
      </c>
      <c r="P3999" t="e">
        <f>IF(INDEX(Methods[Method Type],$A3999)="","",
CONCATENATE("  - &amp;MethodID",TEXT($A3999,"0000"),
" {","MethodTypeCV:  ",CHAR(34),INDEX(Methods[Method Type],$A3999),CHAR(34),
", MethodCode:  ",CHAR(34),INDEX(Methods[Method Code],$A3999),CHAR(34),
", MethodName:  ",CHAR(34),INDEX(Methods[Method Name],$A3999),CHAR(34),
", MethodDescription:  ",CHAR(34),INDEX(Methods[Method Description],$A3999),CHAR(34),
", MethodLink:  ",CHAR(34),INDEX(Methods[Method Link],$A3999),CHAR(34),
", OrganizationID: *OrganizationID",TEXT(MATCH(INDEX(Methods[Organization Name],$A3999),Organizations[Organization Name],0),"0000"),"}"))</f>
        <v>#REF!</v>
      </c>
      <c r="Q3999" t="e">
        <f>IF(INDEX(Variables[Variable Type],$A3999)="","",
CONCATENATE("  - &amp;VariableID",TEXT($A3999,"0000"),
" {","VariableTypeCV:  ",CHAR(34),INDEX(Variables[Variable Type],$A3999),CHAR(34),
", VariableCode:  ",CHAR(34),INDEX(Variables[Variable Code],$A3999),CHAR(34),
", VariableNameCV:  ",CHAR(34),INDEX(Variables[Variable Name],$A3999),CHAR(34),
", VariableDefinition:  ",CHAR(34),INDEX(Variables[Variable Definition],$A3999),CHAR(34),
", SpecciationCV:  ",CHAR(34),INDEX(Variables[Speciation],$A3999),CHAR(34),
", NoDataValue:  ",CHAR(34),INDEX(Variables[No Data Value],$A3999),CHAR(34),"}"))</f>
        <v>#REF!</v>
      </c>
    </row>
    <row r="4000" spans="1:17" x14ac:dyDescent="0.25">
      <c r="A4000">
        <v>3997</v>
      </c>
      <c r="D4000" t="e">
        <f>IF(INDEX(People[First Name],$A4000)="","",
CONCATENATE("  - &amp;PersonID",TEXT($A4000,"0000"),
" {","PersonFirstName:  ",CHAR(34),INDEX(People[First Name],$A4000),CHAR(34),
", PersonMiddleName:  ",CHAR(34),INDEX(People[Middle Name],$A4000),CHAR(34),
", PersonLastName:  ",CHAR(34),INDEX(People[Last Name],$A4000),CHAR(34),"}"))</f>
        <v>#REF!</v>
      </c>
      <c r="E4000" t="e">
        <f>IF(INDEX(Organizations[Organization Type '[CV']],$A4000)="","",
CONCATENATE("  - &amp;OrganizationID",TEXT($A4000,"0000"),
" {","OrganizationTypeCV:  ",CHAR(34),INDEX(Organizations[Organization Type '[CV']],$A4000),CHAR(34),
", OrganizationCode:  ",CHAR(34),INDEX(Organizations[Organization Code],$A4000),CHAR(34),
", OrganizationName:  ",CHAR(34),INDEX(Organizations[Organization Name],$A4000),CHAR(34),
", OrganizationDescription:  ",CHAR(34),INDEX(Organizations[Organization Description],$A4000),CHAR(34),
", OrganizationLink:  ",CHAR(34),INDEX(Organizations[Organization Link],$A4000),CHAR(34),"}"))</f>
        <v>#REF!</v>
      </c>
      <c r="F4000" t="e">
        <f>IF(INDEX(People[First Name],$A4000)="","",
CONCATENATE("  - &amp;AffiliationID",TEXT($A4000,"0000"),
" {PersonID: *PersonID",TEXT($A4000,"0000"),
", OrganizationID: *OrganizationID",TEXT(MATCH(INDEX(People[Organization Name],$A4000),Organizations[Organization Name],0),"0000"),
", IsPrimaryOrganizationContact: , AffiliationStartDate: , AffiliationEndDate: , PrimaryPhone: ",
", PrimaryEmail: ",CHAR(34),INDEX(People[Primary Email],$A4000),CHAR(34),
", PrimaryAddress: ",CHAR(34),INDEX(People[Primary Address],$A4000),CHAR(34),
", PersonLink: }"))</f>
        <v>#REF!</v>
      </c>
      <c r="H4000" t="e">
        <f>IF(COUNTA(CitationInformation)=0,"",IF(INDEX(AuthorList[Author Name],$A4000)="","",
CONCATENATE("  - &amp;AuthorListID",TEXT($A4000,"0000"),
"  {CitationID: *CitationID0001",
", PersonID: *PersonID",TEXT(MATCH(INDEX(AuthorList[Author Name],$A4000),People[Full Name],0),"0000"),
", AuthorOrder: ",INDEX(AuthorList[Author Number],$A4000),"}")))</f>
        <v>#REF!</v>
      </c>
      <c r="K4000" t="e">
        <f>IF(INDEX(SamplingFeatures[Feature Code],$A4000)="","",
CONCATENATE("  - &amp;SamplingFeatureID",TEXT($A4000,"0000"),
" {","SamplingFeatureUUID:  ",CHAR(34),INDEX(SamplingFeatures[Sampling Feature UUID],$A4000),CHAR(34),
", SamplingFeatureTypeCV:  ",CHAR(34),INDEX(SamplingFeatures[Sampling Feature Type],$A4000),CHAR(34),
", SamplingFeatureCode:  ",CHAR(34),INDEX(SamplingFeatures[Feature Code],$A4000),CHAR(34),
", SamplingFeatureName:  ",CHAR(34),INDEX(SamplingFeatures[Feature Name],$A4000),CHAR(34),
", SamplingFeatureDescription:  ",CHAR(34),INDEX(SamplingFeatures[Feature Description],$A4000),CHAR(34),
", SamplingFeatureGeotypeCV:  ",CHAR(34),INDEX(SamplingFeatures[Feature Geo Type],$A4000),CHAR(34),
", FeatureGeometry:  ",CHAR(34),INDEX(SamplingFeatures[Feature Geometry],$A4000),CHAR(34),
", Elevation_m:  ",CHAR(34),INDEX(SamplingFeatures[Elevation_m],$A4000),CHAR(34),
", ElevationDatumCV:  ",CHAR(34),ElevationDatum,CHAR(34),"}"))</f>
        <v>#REF!</v>
      </c>
      <c r="L4000" t="e">
        <f>IF(INDEX(SamplingFeatures[Sampling Feature Type],$A4000)&lt;&gt;"Site","",
CONCATENATE("  - &amp;SiteID",TEXT(SUMPRODUCT(--($L$3:$L3999&lt;&gt;"")),"0000"),
" {","SamplingFeatureID:  *SamplingFeatureID",TEXT($A4000,"0000"),
", SiteTypeCV:  ",CHAR(34),INDEX(Sites[Site Type],$A4000),CHAR(34),
", Latitude:  ",INDEX(Sites[Latitude],$A4000),
", Longitude:  ",INDEX(Sites[Longitude],$A4000),
", SRSName:  ",CHAR(34),LatLonDatum,CHAR(34),"}"))</f>
        <v>#REF!</v>
      </c>
      <c r="M4000" t="e">
        <f>IF(INDEX(SamplingFeatures[Sampling Feature Type],$A4000)&lt;&gt;"Specimen","",
CONCATENATE("  - &amp;SpecimenID",TEXT(SUMPRODUCT(--($M$3:$M3999&lt;&gt;"")),"0000"),
" {","SamplingFeatureID:  *SamplingFeatureID",TEXT($A4000,"0000"),
", SpecimenTypeCV:  ",CHAR(34),INDEX(Specimens[Specimen Type],$A4000),CHAR(34),
", SpecimenMediumCV:  ",INDEX(Specimens[Specimen Medium],$A4000),
", IsFieldSpecimen:  ",CHAR(34),INDEX(Specimens[Is Field Specimen?],$A4000),CHAR(34),"}"))</f>
        <v>#REF!</v>
      </c>
      <c r="N4000" t="e">
        <f>IF(COUNTA(SpatialOffsets[])=0,"", IF(INDEX(SpatialOffsets[Spatial Offset Type],$A4000)="","",
CONCATENATE("  - &amp;SpatialOffsetID",TEXT($A4000,"0000"),
" {","SpatialOffsetTypeCV:  ",CHAR(34),INDEX(SpatialOffsets[Spatial Offset Type],$A4000),CHAR(34),
", Offset1Value:  ",INDEX(SpatialOffsets[Offset 1 Value],$A4000),
", Offset1UnitID:  ",CHAR(34),INDEX(SpatialOffsets[Offset 1 Unit],$A4000),CHAR(34),
", Offset2Value:  ",INDEX(SpatialOffsets[Offset 2 Value],$A4000),
", Offset2UnitID:  ",CHAR(34),INDEX(SpatialOffsets[Offset 2 Unit],$A4000),CHAR(34),
", Offset3Value:  ",INDEX(SpatialOffsets[Offset 3 Value],$A4000),
", Offset3UnitID:  ",CHAR(34),INDEX(SpatialOffsets[Offset 3 Unit],$A4000),CHAR(34),,"}")))</f>
        <v>#REF!</v>
      </c>
      <c r="O4000" t="e">
        <f>IF(COUNTA(RelatedFeatures[])=0,"", IF(INDEX(RelatedFeatures[First Sampling Feature Code],$A4000)="","",
CONCATENATE("  - &amp;RelationID",TEXT($A4000,"0000"),
" {","SamplingFeatureID:  *SamplingFeatureID",TEXT(MATCH(INDEX(RelatedFeatures[First Sampling Feature Code],$A4000),SamplingFeatures[Feature Code],0),"0000"),
", RelationshipTypeCV:  ",CHAR(34),INDEX(RelatedFeatures[Relationship Type],$A4000),CHAR(34),
", RelatedFeatureID: *SamplingFeatureID",TEXT(MATCH(INDEX(RelatedFeatures[Second Sampling Feature Code],$A4000),SamplingFeatures[Feature Code],0),"0000"),
", SpatialOffsetID:  ",IF(INDEX(RelatedFeatures[Offset Number],$A4000)="","",CONCATENATE("*SpatialOffsetID",TEXT(INDEX(RelatedFeatures[Offset Number],$A4000),"0000"))),"}")))</f>
        <v>#REF!</v>
      </c>
      <c r="P4000" t="e">
        <f>IF(INDEX(Methods[Method Type],$A4000)="","",
CONCATENATE("  - &amp;MethodID",TEXT($A4000,"0000"),
" {","MethodTypeCV:  ",CHAR(34),INDEX(Methods[Method Type],$A4000),CHAR(34),
", MethodCode:  ",CHAR(34),INDEX(Methods[Method Code],$A4000),CHAR(34),
", MethodName:  ",CHAR(34),INDEX(Methods[Method Name],$A4000),CHAR(34),
", MethodDescription:  ",CHAR(34),INDEX(Methods[Method Description],$A4000),CHAR(34),
", MethodLink:  ",CHAR(34),INDEX(Methods[Method Link],$A4000),CHAR(34),
", OrganizationID: *OrganizationID",TEXT(MATCH(INDEX(Methods[Organization Name],$A4000),Organizations[Organization Name],0),"0000"),"}"))</f>
        <v>#REF!</v>
      </c>
      <c r="Q4000" t="e">
        <f>IF(INDEX(Variables[Variable Type],$A4000)="","",
CONCATENATE("  - &amp;VariableID",TEXT($A4000,"0000"),
" {","VariableTypeCV:  ",CHAR(34),INDEX(Variables[Variable Type],$A4000),CHAR(34),
", VariableCode:  ",CHAR(34),INDEX(Variables[Variable Code],$A4000),CHAR(34),
", VariableNameCV:  ",CHAR(34),INDEX(Variables[Variable Name],$A4000),CHAR(34),
", VariableDefinition:  ",CHAR(34),INDEX(Variables[Variable Definition],$A4000),CHAR(34),
", SpecciationCV:  ",CHAR(34),INDEX(Variables[Speciation],$A4000),CHAR(34),
", NoDataValue:  ",CHAR(34),INDEX(Variables[No Data Value],$A4000),CHAR(34),"}"))</f>
        <v>#REF!</v>
      </c>
    </row>
    <row r="4001" spans="1:17" x14ac:dyDescent="0.25">
      <c r="A4001">
        <v>3998</v>
      </c>
      <c r="D4001" t="e">
        <f>IF(INDEX(People[First Name],$A4001)="","",
CONCATENATE("  - &amp;PersonID",TEXT($A4001,"0000"),
" {","PersonFirstName:  ",CHAR(34),INDEX(People[First Name],$A4001),CHAR(34),
", PersonMiddleName:  ",CHAR(34),INDEX(People[Middle Name],$A4001),CHAR(34),
", PersonLastName:  ",CHAR(34),INDEX(People[Last Name],$A4001),CHAR(34),"}"))</f>
        <v>#REF!</v>
      </c>
      <c r="E4001" t="e">
        <f>IF(INDEX(Organizations[Organization Type '[CV']],$A4001)="","",
CONCATENATE("  - &amp;OrganizationID",TEXT($A4001,"0000"),
" {","OrganizationTypeCV:  ",CHAR(34),INDEX(Organizations[Organization Type '[CV']],$A4001),CHAR(34),
", OrganizationCode:  ",CHAR(34),INDEX(Organizations[Organization Code],$A4001),CHAR(34),
", OrganizationName:  ",CHAR(34),INDEX(Organizations[Organization Name],$A4001),CHAR(34),
", OrganizationDescription:  ",CHAR(34),INDEX(Organizations[Organization Description],$A4001),CHAR(34),
", OrganizationLink:  ",CHAR(34),INDEX(Organizations[Organization Link],$A4001),CHAR(34),"}"))</f>
        <v>#REF!</v>
      </c>
      <c r="F4001" t="e">
        <f>IF(INDEX(People[First Name],$A4001)="","",
CONCATENATE("  - &amp;AffiliationID",TEXT($A4001,"0000"),
" {PersonID: *PersonID",TEXT($A4001,"0000"),
", OrganizationID: *OrganizationID",TEXT(MATCH(INDEX(People[Organization Name],$A4001),Organizations[Organization Name],0),"0000"),
", IsPrimaryOrganizationContact: , AffiliationStartDate: , AffiliationEndDate: , PrimaryPhone: ",
", PrimaryEmail: ",CHAR(34),INDEX(People[Primary Email],$A4001),CHAR(34),
", PrimaryAddress: ",CHAR(34),INDEX(People[Primary Address],$A4001),CHAR(34),
", PersonLink: }"))</f>
        <v>#REF!</v>
      </c>
      <c r="H4001" t="e">
        <f>IF(COUNTA(CitationInformation)=0,"",IF(INDEX(AuthorList[Author Name],$A4001)="","",
CONCATENATE("  - &amp;AuthorListID",TEXT($A4001,"0000"),
"  {CitationID: *CitationID0001",
", PersonID: *PersonID",TEXT(MATCH(INDEX(AuthorList[Author Name],$A4001),People[Full Name],0),"0000"),
", AuthorOrder: ",INDEX(AuthorList[Author Number],$A4001),"}")))</f>
        <v>#REF!</v>
      </c>
      <c r="K4001" t="e">
        <f>IF(INDEX(SamplingFeatures[Feature Code],$A4001)="","",
CONCATENATE("  - &amp;SamplingFeatureID",TEXT($A4001,"0000"),
" {","SamplingFeatureUUID:  ",CHAR(34),INDEX(SamplingFeatures[Sampling Feature UUID],$A4001),CHAR(34),
", SamplingFeatureTypeCV:  ",CHAR(34),INDEX(SamplingFeatures[Sampling Feature Type],$A4001),CHAR(34),
", SamplingFeatureCode:  ",CHAR(34),INDEX(SamplingFeatures[Feature Code],$A4001),CHAR(34),
", SamplingFeatureName:  ",CHAR(34),INDEX(SamplingFeatures[Feature Name],$A4001),CHAR(34),
", SamplingFeatureDescription:  ",CHAR(34),INDEX(SamplingFeatures[Feature Description],$A4001),CHAR(34),
", SamplingFeatureGeotypeCV:  ",CHAR(34),INDEX(SamplingFeatures[Feature Geo Type],$A4001),CHAR(34),
", FeatureGeometry:  ",CHAR(34),INDEX(SamplingFeatures[Feature Geometry],$A4001),CHAR(34),
", Elevation_m:  ",CHAR(34),INDEX(SamplingFeatures[Elevation_m],$A4001),CHAR(34),
", ElevationDatumCV:  ",CHAR(34),ElevationDatum,CHAR(34),"}"))</f>
        <v>#REF!</v>
      </c>
      <c r="L4001" t="e">
        <f>IF(INDEX(SamplingFeatures[Sampling Feature Type],$A4001)&lt;&gt;"Site","",
CONCATENATE("  - &amp;SiteID",TEXT(SUMPRODUCT(--($L$3:$L4000&lt;&gt;"")),"0000"),
" {","SamplingFeatureID:  *SamplingFeatureID",TEXT($A4001,"0000"),
", SiteTypeCV:  ",CHAR(34),INDEX(Sites[Site Type],$A4001),CHAR(34),
", Latitude:  ",INDEX(Sites[Latitude],$A4001),
", Longitude:  ",INDEX(Sites[Longitude],$A4001),
", SRSName:  ",CHAR(34),LatLonDatum,CHAR(34),"}"))</f>
        <v>#REF!</v>
      </c>
      <c r="M4001" t="e">
        <f>IF(INDEX(SamplingFeatures[Sampling Feature Type],$A4001)&lt;&gt;"Specimen","",
CONCATENATE("  - &amp;SpecimenID",TEXT(SUMPRODUCT(--($M$3:$M4000&lt;&gt;"")),"0000"),
" {","SamplingFeatureID:  *SamplingFeatureID",TEXT($A4001,"0000"),
", SpecimenTypeCV:  ",CHAR(34),INDEX(Specimens[Specimen Type],$A4001),CHAR(34),
", SpecimenMediumCV:  ",INDEX(Specimens[Specimen Medium],$A4001),
", IsFieldSpecimen:  ",CHAR(34),INDEX(Specimens[Is Field Specimen?],$A4001),CHAR(34),"}"))</f>
        <v>#REF!</v>
      </c>
      <c r="N4001" t="e">
        <f>IF(COUNTA(SpatialOffsets[])=0,"", IF(INDEX(SpatialOffsets[Spatial Offset Type],$A4001)="","",
CONCATENATE("  - &amp;SpatialOffsetID",TEXT($A4001,"0000"),
" {","SpatialOffsetTypeCV:  ",CHAR(34),INDEX(SpatialOffsets[Spatial Offset Type],$A4001),CHAR(34),
", Offset1Value:  ",INDEX(SpatialOffsets[Offset 1 Value],$A4001),
", Offset1UnitID:  ",CHAR(34),INDEX(SpatialOffsets[Offset 1 Unit],$A4001),CHAR(34),
", Offset2Value:  ",INDEX(SpatialOffsets[Offset 2 Value],$A4001),
", Offset2UnitID:  ",CHAR(34),INDEX(SpatialOffsets[Offset 2 Unit],$A4001),CHAR(34),
", Offset3Value:  ",INDEX(SpatialOffsets[Offset 3 Value],$A4001),
", Offset3UnitID:  ",CHAR(34),INDEX(SpatialOffsets[Offset 3 Unit],$A4001),CHAR(34),,"}")))</f>
        <v>#REF!</v>
      </c>
      <c r="O4001" t="e">
        <f>IF(COUNTA(RelatedFeatures[])=0,"", IF(INDEX(RelatedFeatures[First Sampling Feature Code],$A4001)="","",
CONCATENATE("  - &amp;RelationID",TEXT($A4001,"0000"),
" {","SamplingFeatureID:  *SamplingFeatureID",TEXT(MATCH(INDEX(RelatedFeatures[First Sampling Feature Code],$A4001),SamplingFeatures[Feature Code],0),"0000"),
", RelationshipTypeCV:  ",CHAR(34),INDEX(RelatedFeatures[Relationship Type],$A4001),CHAR(34),
", RelatedFeatureID: *SamplingFeatureID",TEXT(MATCH(INDEX(RelatedFeatures[Second Sampling Feature Code],$A4001),SamplingFeatures[Feature Code],0),"0000"),
", SpatialOffsetID:  ",IF(INDEX(RelatedFeatures[Offset Number],$A4001)="","",CONCATENATE("*SpatialOffsetID",TEXT(INDEX(RelatedFeatures[Offset Number],$A4001),"0000"))),"}")))</f>
        <v>#REF!</v>
      </c>
      <c r="P4001" t="e">
        <f>IF(INDEX(Methods[Method Type],$A4001)="","",
CONCATENATE("  - &amp;MethodID",TEXT($A4001,"0000"),
" {","MethodTypeCV:  ",CHAR(34),INDEX(Methods[Method Type],$A4001),CHAR(34),
", MethodCode:  ",CHAR(34),INDEX(Methods[Method Code],$A4001),CHAR(34),
", MethodName:  ",CHAR(34),INDEX(Methods[Method Name],$A4001),CHAR(34),
", MethodDescription:  ",CHAR(34),INDEX(Methods[Method Description],$A4001),CHAR(34),
", MethodLink:  ",CHAR(34),INDEX(Methods[Method Link],$A4001),CHAR(34),
", OrganizationID: *OrganizationID",TEXT(MATCH(INDEX(Methods[Organization Name],$A4001),Organizations[Organization Name],0),"0000"),"}"))</f>
        <v>#REF!</v>
      </c>
      <c r="Q4001" t="e">
        <f>IF(INDEX(Variables[Variable Type],$A4001)="","",
CONCATENATE("  - &amp;VariableID",TEXT($A4001,"0000"),
" {","VariableTypeCV:  ",CHAR(34),INDEX(Variables[Variable Type],$A4001),CHAR(34),
", VariableCode:  ",CHAR(34),INDEX(Variables[Variable Code],$A4001),CHAR(34),
", VariableNameCV:  ",CHAR(34),INDEX(Variables[Variable Name],$A4001),CHAR(34),
", VariableDefinition:  ",CHAR(34),INDEX(Variables[Variable Definition],$A4001),CHAR(34),
", SpecciationCV:  ",CHAR(34),INDEX(Variables[Speciation],$A4001),CHAR(34),
", NoDataValue:  ",CHAR(34),INDEX(Variables[No Data Value],$A4001),CHAR(34),"}"))</f>
        <v>#REF!</v>
      </c>
    </row>
    <row r="4002" spans="1:17" x14ac:dyDescent="0.25">
      <c r="A4002">
        <v>3999</v>
      </c>
      <c r="D4002" t="e">
        <f>IF(INDEX(People[First Name],$A4002)="","",
CONCATENATE("  - &amp;PersonID",TEXT($A4002,"0000"),
" {","PersonFirstName:  ",CHAR(34),INDEX(People[First Name],$A4002),CHAR(34),
", PersonMiddleName:  ",CHAR(34),INDEX(People[Middle Name],$A4002),CHAR(34),
", PersonLastName:  ",CHAR(34),INDEX(People[Last Name],$A4002),CHAR(34),"}"))</f>
        <v>#REF!</v>
      </c>
      <c r="E4002" t="e">
        <f>IF(INDEX(Organizations[Organization Type '[CV']],$A4002)="","",
CONCATENATE("  - &amp;OrganizationID",TEXT($A4002,"0000"),
" {","OrganizationTypeCV:  ",CHAR(34),INDEX(Organizations[Organization Type '[CV']],$A4002),CHAR(34),
", OrganizationCode:  ",CHAR(34),INDEX(Organizations[Organization Code],$A4002),CHAR(34),
", OrganizationName:  ",CHAR(34),INDEX(Organizations[Organization Name],$A4002),CHAR(34),
", OrganizationDescription:  ",CHAR(34),INDEX(Organizations[Organization Description],$A4002),CHAR(34),
", OrganizationLink:  ",CHAR(34),INDEX(Organizations[Organization Link],$A4002),CHAR(34),"}"))</f>
        <v>#REF!</v>
      </c>
      <c r="F4002" t="e">
        <f>IF(INDEX(People[First Name],$A4002)="","",
CONCATENATE("  - &amp;AffiliationID",TEXT($A4002,"0000"),
" {PersonID: *PersonID",TEXT($A4002,"0000"),
", OrganizationID: *OrganizationID",TEXT(MATCH(INDEX(People[Organization Name],$A4002),Organizations[Organization Name],0),"0000"),
", IsPrimaryOrganizationContact: , AffiliationStartDate: , AffiliationEndDate: , PrimaryPhone: ",
", PrimaryEmail: ",CHAR(34),INDEX(People[Primary Email],$A4002),CHAR(34),
", PrimaryAddress: ",CHAR(34),INDEX(People[Primary Address],$A4002),CHAR(34),
", PersonLink: }"))</f>
        <v>#REF!</v>
      </c>
      <c r="H4002" t="e">
        <f>IF(COUNTA(CitationInformation)=0,"",IF(INDEX(AuthorList[Author Name],$A4002)="","",
CONCATENATE("  - &amp;AuthorListID",TEXT($A4002,"0000"),
"  {CitationID: *CitationID0001",
", PersonID: *PersonID",TEXT(MATCH(INDEX(AuthorList[Author Name],$A4002),People[Full Name],0),"0000"),
", AuthorOrder: ",INDEX(AuthorList[Author Number],$A4002),"}")))</f>
        <v>#REF!</v>
      </c>
      <c r="K4002" t="e">
        <f>IF(INDEX(SamplingFeatures[Feature Code],$A4002)="","",
CONCATENATE("  - &amp;SamplingFeatureID",TEXT($A4002,"0000"),
" {","SamplingFeatureUUID:  ",CHAR(34),INDEX(SamplingFeatures[Sampling Feature UUID],$A4002),CHAR(34),
", SamplingFeatureTypeCV:  ",CHAR(34),INDEX(SamplingFeatures[Sampling Feature Type],$A4002),CHAR(34),
", SamplingFeatureCode:  ",CHAR(34),INDEX(SamplingFeatures[Feature Code],$A4002),CHAR(34),
", SamplingFeatureName:  ",CHAR(34),INDEX(SamplingFeatures[Feature Name],$A4002),CHAR(34),
", SamplingFeatureDescription:  ",CHAR(34),INDEX(SamplingFeatures[Feature Description],$A4002),CHAR(34),
", SamplingFeatureGeotypeCV:  ",CHAR(34),INDEX(SamplingFeatures[Feature Geo Type],$A4002),CHAR(34),
", FeatureGeometry:  ",CHAR(34),INDEX(SamplingFeatures[Feature Geometry],$A4002),CHAR(34),
", Elevation_m:  ",CHAR(34),INDEX(SamplingFeatures[Elevation_m],$A4002),CHAR(34),
", ElevationDatumCV:  ",CHAR(34),ElevationDatum,CHAR(34),"}"))</f>
        <v>#REF!</v>
      </c>
      <c r="L4002" t="e">
        <f>IF(INDEX(SamplingFeatures[Sampling Feature Type],$A4002)&lt;&gt;"Site","",
CONCATENATE("  - &amp;SiteID",TEXT(SUMPRODUCT(--($L$3:$L4001&lt;&gt;"")),"0000"),
" {","SamplingFeatureID:  *SamplingFeatureID",TEXT($A4002,"0000"),
", SiteTypeCV:  ",CHAR(34),INDEX(Sites[Site Type],$A4002),CHAR(34),
", Latitude:  ",INDEX(Sites[Latitude],$A4002),
", Longitude:  ",INDEX(Sites[Longitude],$A4002),
", SRSName:  ",CHAR(34),LatLonDatum,CHAR(34),"}"))</f>
        <v>#REF!</v>
      </c>
      <c r="M4002" t="e">
        <f>IF(INDEX(SamplingFeatures[Sampling Feature Type],$A4002)&lt;&gt;"Specimen","",
CONCATENATE("  - &amp;SpecimenID",TEXT(SUMPRODUCT(--($M$3:$M4001&lt;&gt;"")),"0000"),
" {","SamplingFeatureID:  *SamplingFeatureID",TEXT($A4002,"0000"),
", SpecimenTypeCV:  ",CHAR(34),INDEX(Specimens[Specimen Type],$A4002),CHAR(34),
", SpecimenMediumCV:  ",INDEX(Specimens[Specimen Medium],$A4002),
", IsFieldSpecimen:  ",CHAR(34),INDEX(Specimens[Is Field Specimen?],$A4002),CHAR(34),"}"))</f>
        <v>#REF!</v>
      </c>
      <c r="N4002" t="e">
        <f>IF(COUNTA(SpatialOffsets[])=0,"", IF(INDEX(SpatialOffsets[Spatial Offset Type],$A4002)="","",
CONCATENATE("  - &amp;SpatialOffsetID",TEXT($A4002,"0000"),
" {","SpatialOffsetTypeCV:  ",CHAR(34),INDEX(SpatialOffsets[Spatial Offset Type],$A4002),CHAR(34),
", Offset1Value:  ",INDEX(SpatialOffsets[Offset 1 Value],$A4002),
", Offset1UnitID:  ",CHAR(34),INDEX(SpatialOffsets[Offset 1 Unit],$A4002),CHAR(34),
", Offset2Value:  ",INDEX(SpatialOffsets[Offset 2 Value],$A4002),
", Offset2UnitID:  ",CHAR(34),INDEX(SpatialOffsets[Offset 2 Unit],$A4002),CHAR(34),
", Offset3Value:  ",INDEX(SpatialOffsets[Offset 3 Value],$A4002),
", Offset3UnitID:  ",CHAR(34),INDEX(SpatialOffsets[Offset 3 Unit],$A4002),CHAR(34),,"}")))</f>
        <v>#REF!</v>
      </c>
      <c r="O4002" t="e">
        <f>IF(COUNTA(RelatedFeatures[])=0,"", IF(INDEX(RelatedFeatures[First Sampling Feature Code],$A4002)="","",
CONCATENATE("  - &amp;RelationID",TEXT($A4002,"0000"),
" {","SamplingFeatureID:  *SamplingFeatureID",TEXT(MATCH(INDEX(RelatedFeatures[First Sampling Feature Code],$A4002),SamplingFeatures[Feature Code],0),"0000"),
", RelationshipTypeCV:  ",CHAR(34),INDEX(RelatedFeatures[Relationship Type],$A4002),CHAR(34),
", RelatedFeatureID: *SamplingFeatureID",TEXT(MATCH(INDEX(RelatedFeatures[Second Sampling Feature Code],$A4002),SamplingFeatures[Feature Code],0),"0000"),
", SpatialOffsetID:  ",IF(INDEX(RelatedFeatures[Offset Number],$A4002)="","",CONCATENATE("*SpatialOffsetID",TEXT(INDEX(RelatedFeatures[Offset Number],$A4002),"0000"))),"}")))</f>
        <v>#REF!</v>
      </c>
      <c r="P4002" t="e">
        <f>IF(INDEX(Methods[Method Type],$A4002)="","",
CONCATENATE("  - &amp;MethodID",TEXT($A4002,"0000"),
" {","MethodTypeCV:  ",CHAR(34),INDEX(Methods[Method Type],$A4002),CHAR(34),
", MethodCode:  ",CHAR(34),INDEX(Methods[Method Code],$A4002),CHAR(34),
", MethodName:  ",CHAR(34),INDEX(Methods[Method Name],$A4002),CHAR(34),
", MethodDescription:  ",CHAR(34),INDEX(Methods[Method Description],$A4002),CHAR(34),
", MethodLink:  ",CHAR(34),INDEX(Methods[Method Link],$A4002),CHAR(34),
", OrganizationID: *OrganizationID",TEXT(MATCH(INDEX(Methods[Organization Name],$A4002),Organizations[Organization Name],0),"0000"),"}"))</f>
        <v>#REF!</v>
      </c>
      <c r="Q4002" t="e">
        <f>IF(INDEX(Variables[Variable Type],$A4002)="","",
CONCATENATE("  - &amp;VariableID",TEXT($A4002,"0000"),
" {","VariableTypeCV:  ",CHAR(34),INDEX(Variables[Variable Type],$A4002),CHAR(34),
", VariableCode:  ",CHAR(34),INDEX(Variables[Variable Code],$A4002),CHAR(34),
", VariableNameCV:  ",CHAR(34),INDEX(Variables[Variable Name],$A4002),CHAR(34),
", VariableDefinition:  ",CHAR(34),INDEX(Variables[Variable Definition],$A4002),CHAR(34),
", SpecciationCV:  ",CHAR(34),INDEX(Variables[Speciation],$A4002),CHAR(34),
", NoDataValue:  ",CHAR(34),INDEX(Variables[No Data Value],$A4002),CHAR(34),"}"))</f>
        <v>#REF!</v>
      </c>
    </row>
    <row r="4003" spans="1:17" x14ac:dyDescent="0.25">
      <c r="A4003">
        <v>4000</v>
      </c>
      <c r="D4003" t="e">
        <f>IF(INDEX(People[First Name],$A4003)="","",
CONCATENATE("  - &amp;PersonID",TEXT($A4003,"0000"),
" {","PersonFirstName:  ",CHAR(34),INDEX(People[First Name],$A4003),CHAR(34),
", PersonMiddleName:  ",CHAR(34),INDEX(People[Middle Name],$A4003),CHAR(34),
", PersonLastName:  ",CHAR(34),INDEX(People[Last Name],$A4003),CHAR(34),"}"))</f>
        <v>#REF!</v>
      </c>
      <c r="E4003" t="e">
        <f>IF(INDEX(Organizations[Organization Type '[CV']],$A4003)="","",
CONCATENATE("  - &amp;OrganizationID",TEXT($A4003,"0000"),
" {","OrganizationTypeCV:  ",CHAR(34),INDEX(Organizations[Organization Type '[CV']],$A4003),CHAR(34),
", OrganizationCode:  ",CHAR(34),INDEX(Organizations[Organization Code],$A4003),CHAR(34),
", OrganizationName:  ",CHAR(34),INDEX(Organizations[Organization Name],$A4003),CHAR(34),
", OrganizationDescription:  ",CHAR(34),INDEX(Organizations[Organization Description],$A4003),CHAR(34),
", OrganizationLink:  ",CHAR(34),INDEX(Organizations[Organization Link],$A4003),CHAR(34),"}"))</f>
        <v>#REF!</v>
      </c>
      <c r="F4003" t="e">
        <f>IF(INDEX(People[First Name],$A4003)="","",
CONCATENATE("  - &amp;AffiliationID",TEXT($A4003,"0000"),
" {PersonID: *PersonID",TEXT($A4003,"0000"),
", OrganizationID: *OrganizationID",TEXT(MATCH(INDEX(People[Organization Name],$A4003),Organizations[Organization Name],0),"0000"),
", IsPrimaryOrganizationContact: , AffiliationStartDate: , AffiliationEndDate: , PrimaryPhone: ",
", PrimaryEmail: ",CHAR(34),INDEX(People[Primary Email],$A4003),CHAR(34),
", PrimaryAddress: ",CHAR(34),INDEX(People[Primary Address],$A4003),CHAR(34),
", PersonLink: }"))</f>
        <v>#REF!</v>
      </c>
      <c r="H4003" t="e">
        <f>IF(COUNTA(CitationInformation)=0,"",IF(INDEX(AuthorList[Author Name],$A4003)="","",
CONCATENATE("  - &amp;AuthorListID",TEXT($A4003,"0000"),
"  {CitationID: *CitationID0001",
", PersonID: *PersonID",TEXT(MATCH(INDEX(AuthorList[Author Name],$A4003),People[Full Name],0),"0000"),
", AuthorOrder: ",INDEX(AuthorList[Author Number],$A4003),"}")))</f>
        <v>#REF!</v>
      </c>
      <c r="K4003" t="e">
        <f>IF(INDEX(SamplingFeatures[Feature Code],$A4003)="","",
CONCATENATE("  - &amp;SamplingFeatureID",TEXT($A4003,"0000"),
" {","SamplingFeatureUUID:  ",CHAR(34),INDEX(SamplingFeatures[Sampling Feature UUID],$A4003),CHAR(34),
", SamplingFeatureTypeCV:  ",CHAR(34),INDEX(SamplingFeatures[Sampling Feature Type],$A4003),CHAR(34),
", SamplingFeatureCode:  ",CHAR(34),INDEX(SamplingFeatures[Feature Code],$A4003),CHAR(34),
", SamplingFeatureName:  ",CHAR(34),INDEX(SamplingFeatures[Feature Name],$A4003),CHAR(34),
", SamplingFeatureDescription:  ",CHAR(34),INDEX(SamplingFeatures[Feature Description],$A4003),CHAR(34),
", SamplingFeatureGeotypeCV:  ",CHAR(34),INDEX(SamplingFeatures[Feature Geo Type],$A4003),CHAR(34),
", FeatureGeometry:  ",CHAR(34),INDEX(SamplingFeatures[Feature Geometry],$A4003),CHAR(34),
", Elevation_m:  ",CHAR(34),INDEX(SamplingFeatures[Elevation_m],$A4003),CHAR(34),
", ElevationDatumCV:  ",CHAR(34),ElevationDatum,CHAR(34),"}"))</f>
        <v>#REF!</v>
      </c>
      <c r="L4003" t="e">
        <f>IF(INDEX(SamplingFeatures[Sampling Feature Type],$A4003)&lt;&gt;"Site","",
CONCATENATE("  - &amp;SiteID",TEXT(SUMPRODUCT(--($L$3:$L4002&lt;&gt;"")),"0000"),
" {","SamplingFeatureID:  *SamplingFeatureID",TEXT($A4003,"0000"),
", SiteTypeCV:  ",CHAR(34),INDEX(Sites[Site Type],$A4003),CHAR(34),
", Latitude:  ",INDEX(Sites[Latitude],$A4003),
", Longitude:  ",INDEX(Sites[Longitude],$A4003),
", SRSName:  ",CHAR(34),LatLonDatum,CHAR(34),"}"))</f>
        <v>#REF!</v>
      </c>
      <c r="M4003" t="e">
        <f>IF(INDEX(SamplingFeatures[Sampling Feature Type],$A4003)&lt;&gt;"Specimen","",
CONCATENATE("  - &amp;SpecimenID",TEXT(SUMPRODUCT(--($M$3:$M4002&lt;&gt;"")),"0000"),
" {","SamplingFeatureID:  *SamplingFeatureID",TEXT($A4003,"0000"),
", SpecimenTypeCV:  ",CHAR(34),INDEX(Specimens[Specimen Type],$A4003),CHAR(34),
", SpecimenMediumCV:  ",INDEX(Specimens[Specimen Medium],$A4003),
", IsFieldSpecimen:  ",CHAR(34),INDEX(Specimens[Is Field Specimen?],$A4003),CHAR(34),"}"))</f>
        <v>#REF!</v>
      </c>
      <c r="N4003" t="e">
        <f>IF(COUNTA(SpatialOffsets[])=0,"", IF(INDEX(SpatialOffsets[Spatial Offset Type],$A4003)="","",
CONCATENATE("  - &amp;SpatialOffsetID",TEXT($A4003,"0000"),
" {","SpatialOffsetTypeCV:  ",CHAR(34),INDEX(SpatialOffsets[Spatial Offset Type],$A4003),CHAR(34),
", Offset1Value:  ",INDEX(SpatialOffsets[Offset 1 Value],$A4003),
", Offset1UnitID:  ",CHAR(34),INDEX(SpatialOffsets[Offset 1 Unit],$A4003),CHAR(34),
", Offset2Value:  ",INDEX(SpatialOffsets[Offset 2 Value],$A4003),
", Offset2UnitID:  ",CHAR(34),INDEX(SpatialOffsets[Offset 2 Unit],$A4003),CHAR(34),
", Offset3Value:  ",INDEX(SpatialOffsets[Offset 3 Value],$A4003),
", Offset3UnitID:  ",CHAR(34),INDEX(SpatialOffsets[Offset 3 Unit],$A4003),CHAR(34),,"}")))</f>
        <v>#REF!</v>
      </c>
      <c r="O4003" t="e">
        <f>IF(COUNTA(RelatedFeatures[])=0,"", IF(INDEX(RelatedFeatures[First Sampling Feature Code],$A4003)="","",
CONCATENATE("  - &amp;RelationID",TEXT($A4003,"0000"),
" {","SamplingFeatureID:  *SamplingFeatureID",TEXT(MATCH(INDEX(RelatedFeatures[First Sampling Feature Code],$A4003),SamplingFeatures[Feature Code],0),"0000"),
", RelationshipTypeCV:  ",CHAR(34),INDEX(RelatedFeatures[Relationship Type],$A4003),CHAR(34),
", RelatedFeatureID: *SamplingFeatureID",TEXT(MATCH(INDEX(RelatedFeatures[Second Sampling Feature Code],$A4003),SamplingFeatures[Feature Code],0),"0000"),
", SpatialOffsetID:  ",IF(INDEX(RelatedFeatures[Offset Number],$A4003)="","",CONCATENATE("*SpatialOffsetID",TEXT(INDEX(RelatedFeatures[Offset Number],$A4003),"0000"))),"}")))</f>
        <v>#REF!</v>
      </c>
      <c r="P4003" t="e">
        <f>IF(INDEX(Methods[Method Type],$A4003)="","",
CONCATENATE("  - &amp;MethodID",TEXT($A4003,"0000"),
" {","MethodTypeCV:  ",CHAR(34),INDEX(Methods[Method Type],$A4003),CHAR(34),
", MethodCode:  ",CHAR(34),INDEX(Methods[Method Code],$A4003),CHAR(34),
", MethodName:  ",CHAR(34),INDEX(Methods[Method Name],$A4003),CHAR(34),
", MethodDescription:  ",CHAR(34),INDEX(Methods[Method Description],$A4003),CHAR(34),
", MethodLink:  ",CHAR(34),INDEX(Methods[Method Link],$A4003),CHAR(34),
", OrganizationID: *OrganizationID",TEXT(MATCH(INDEX(Methods[Organization Name],$A4003),Organizations[Organization Name],0),"0000"),"}"))</f>
        <v>#REF!</v>
      </c>
      <c r="Q4003" t="e">
        <f>IF(INDEX(Variables[Variable Type],$A4003)="","",
CONCATENATE("  - &amp;VariableID",TEXT($A4003,"0000"),
" {","VariableTypeCV:  ",CHAR(34),INDEX(Variables[Variable Type],$A4003),CHAR(34),
", VariableCode:  ",CHAR(34),INDEX(Variables[Variable Code],$A4003),CHAR(34),
", VariableNameCV:  ",CHAR(34),INDEX(Variables[Variable Name],$A4003),CHAR(34),
", VariableDefinition:  ",CHAR(34),INDEX(Variables[Variable Definition],$A4003),CHAR(34),
", SpecciationCV:  ",CHAR(34),INDEX(Variables[Speciation],$A4003),CHAR(34),
", NoDataValue:  ",CHAR(34),INDEX(Variables[No Data Value],$A4003),CHAR(34),"}"))</f>
        <v>#REF!</v>
      </c>
    </row>
    <row r="4004" spans="1:17" x14ac:dyDescent="0.25">
      <c r="A4004">
        <v>4001</v>
      </c>
      <c r="D4004" t="e">
        <f>IF(INDEX(People[First Name],$A4004)="","",
CONCATENATE("  - &amp;PersonID",TEXT($A4004,"0000"),
" {","PersonFirstName:  ",CHAR(34),INDEX(People[First Name],$A4004),CHAR(34),
", PersonMiddleName:  ",CHAR(34),INDEX(People[Middle Name],$A4004),CHAR(34),
", PersonLastName:  ",CHAR(34),INDEX(People[Last Name],$A4004),CHAR(34),"}"))</f>
        <v>#REF!</v>
      </c>
      <c r="E4004" t="e">
        <f>IF(INDEX(Organizations[Organization Type '[CV']],$A4004)="","",
CONCATENATE("  - &amp;OrganizationID",TEXT($A4004,"0000"),
" {","OrganizationTypeCV:  ",CHAR(34),INDEX(Organizations[Organization Type '[CV']],$A4004),CHAR(34),
", OrganizationCode:  ",CHAR(34),INDEX(Organizations[Organization Code],$A4004),CHAR(34),
", OrganizationName:  ",CHAR(34),INDEX(Organizations[Organization Name],$A4004),CHAR(34),
", OrganizationDescription:  ",CHAR(34),INDEX(Organizations[Organization Description],$A4004),CHAR(34),
", OrganizationLink:  ",CHAR(34),INDEX(Organizations[Organization Link],$A4004),CHAR(34),"}"))</f>
        <v>#REF!</v>
      </c>
      <c r="F4004" t="e">
        <f>IF(INDEX(People[First Name],$A4004)="","",
CONCATENATE("  - &amp;AffiliationID",TEXT($A4004,"0000"),
" {PersonID: *PersonID",TEXT($A4004,"0000"),
", OrganizationID: *OrganizationID",TEXT(MATCH(INDEX(People[Organization Name],$A4004),Organizations[Organization Name],0),"0000"),
", IsPrimaryOrganizationContact: , AffiliationStartDate: , AffiliationEndDate: , PrimaryPhone: ",
", PrimaryEmail: ",CHAR(34),INDEX(People[Primary Email],$A4004),CHAR(34),
", PrimaryAddress: ",CHAR(34),INDEX(People[Primary Address],$A4004),CHAR(34),
", PersonLink: }"))</f>
        <v>#REF!</v>
      </c>
      <c r="H4004" t="e">
        <f>IF(COUNTA(CitationInformation)=0,"",IF(INDEX(AuthorList[Author Name],$A4004)="","",
CONCATENATE("  - &amp;AuthorListID",TEXT($A4004,"0000"),
"  {CitationID: *CitationID0001",
", PersonID: *PersonID",TEXT(MATCH(INDEX(AuthorList[Author Name],$A4004),People[Full Name],0),"0000"),
", AuthorOrder: ",INDEX(AuthorList[Author Number],$A4004),"}")))</f>
        <v>#REF!</v>
      </c>
      <c r="K4004" t="e">
        <f>IF(INDEX(SamplingFeatures[Feature Code],$A4004)="","",
CONCATENATE("  - &amp;SamplingFeatureID",TEXT($A4004,"0000"),
" {","SamplingFeatureUUID:  ",CHAR(34),INDEX(SamplingFeatures[Sampling Feature UUID],$A4004),CHAR(34),
", SamplingFeatureTypeCV:  ",CHAR(34),INDEX(SamplingFeatures[Sampling Feature Type],$A4004),CHAR(34),
", SamplingFeatureCode:  ",CHAR(34),INDEX(SamplingFeatures[Feature Code],$A4004),CHAR(34),
", SamplingFeatureName:  ",CHAR(34),INDEX(SamplingFeatures[Feature Name],$A4004),CHAR(34),
", SamplingFeatureDescription:  ",CHAR(34),INDEX(SamplingFeatures[Feature Description],$A4004),CHAR(34),
", SamplingFeatureGeotypeCV:  ",CHAR(34),INDEX(SamplingFeatures[Feature Geo Type],$A4004),CHAR(34),
", FeatureGeometry:  ",CHAR(34),INDEX(SamplingFeatures[Feature Geometry],$A4004),CHAR(34),
", Elevation_m:  ",CHAR(34),INDEX(SamplingFeatures[Elevation_m],$A4004),CHAR(34),
", ElevationDatumCV:  ",CHAR(34),ElevationDatum,CHAR(34),"}"))</f>
        <v>#REF!</v>
      </c>
      <c r="L4004" t="e">
        <f>IF(INDEX(SamplingFeatures[Sampling Feature Type],$A4004)&lt;&gt;"Site","",
CONCATENATE("  - &amp;SiteID",TEXT(SUMPRODUCT(--($L$3:$L4003&lt;&gt;"")),"0000"),
" {","SamplingFeatureID:  *SamplingFeatureID",TEXT($A4004,"0000"),
", SiteTypeCV:  ",CHAR(34),INDEX(Sites[Site Type],$A4004),CHAR(34),
", Latitude:  ",INDEX(Sites[Latitude],$A4004),
", Longitude:  ",INDEX(Sites[Longitude],$A4004),
", SRSName:  ",CHAR(34),LatLonDatum,CHAR(34),"}"))</f>
        <v>#REF!</v>
      </c>
      <c r="M4004" t="e">
        <f>IF(INDEX(SamplingFeatures[Sampling Feature Type],$A4004)&lt;&gt;"Specimen","",
CONCATENATE("  - &amp;SpecimenID",TEXT(SUMPRODUCT(--($M$3:$M4003&lt;&gt;"")),"0000"),
" {","SamplingFeatureID:  *SamplingFeatureID",TEXT($A4004,"0000"),
", SpecimenTypeCV:  ",CHAR(34),INDEX(Specimens[Specimen Type],$A4004),CHAR(34),
", SpecimenMediumCV:  ",INDEX(Specimens[Specimen Medium],$A4004),
", IsFieldSpecimen:  ",CHAR(34),INDEX(Specimens[Is Field Specimen?],$A4004),CHAR(34),"}"))</f>
        <v>#REF!</v>
      </c>
      <c r="N4004" t="e">
        <f>IF(COUNTA(SpatialOffsets[])=0,"", IF(INDEX(SpatialOffsets[Spatial Offset Type],$A4004)="","",
CONCATENATE("  - &amp;SpatialOffsetID",TEXT($A4004,"0000"),
" {","SpatialOffsetTypeCV:  ",CHAR(34),INDEX(SpatialOffsets[Spatial Offset Type],$A4004),CHAR(34),
", Offset1Value:  ",INDEX(SpatialOffsets[Offset 1 Value],$A4004),
", Offset1UnitID:  ",CHAR(34),INDEX(SpatialOffsets[Offset 1 Unit],$A4004),CHAR(34),
", Offset2Value:  ",INDEX(SpatialOffsets[Offset 2 Value],$A4004),
", Offset2UnitID:  ",CHAR(34),INDEX(SpatialOffsets[Offset 2 Unit],$A4004),CHAR(34),
", Offset3Value:  ",INDEX(SpatialOffsets[Offset 3 Value],$A4004),
", Offset3UnitID:  ",CHAR(34),INDEX(SpatialOffsets[Offset 3 Unit],$A4004),CHAR(34),,"}")))</f>
        <v>#REF!</v>
      </c>
      <c r="O4004" t="e">
        <f>IF(COUNTA(RelatedFeatures[])=0,"", IF(INDEX(RelatedFeatures[First Sampling Feature Code],$A4004)="","",
CONCATENATE("  - &amp;RelationID",TEXT($A4004,"0000"),
" {","SamplingFeatureID:  *SamplingFeatureID",TEXT(MATCH(INDEX(RelatedFeatures[First Sampling Feature Code],$A4004),SamplingFeatures[Feature Code],0),"0000"),
", RelationshipTypeCV:  ",CHAR(34),INDEX(RelatedFeatures[Relationship Type],$A4004),CHAR(34),
", RelatedFeatureID: *SamplingFeatureID",TEXT(MATCH(INDEX(RelatedFeatures[Second Sampling Feature Code],$A4004),SamplingFeatures[Feature Code],0),"0000"),
", SpatialOffsetID:  ",IF(INDEX(RelatedFeatures[Offset Number],$A4004)="","",CONCATENATE("*SpatialOffsetID",TEXT(INDEX(RelatedFeatures[Offset Number],$A4004),"0000"))),"}")))</f>
        <v>#REF!</v>
      </c>
      <c r="P4004" t="e">
        <f>IF(INDEX(Methods[Method Type],$A4004)="","",
CONCATENATE("  - &amp;MethodID",TEXT($A4004,"0000"),
" {","MethodTypeCV:  ",CHAR(34),INDEX(Methods[Method Type],$A4004),CHAR(34),
", MethodCode:  ",CHAR(34),INDEX(Methods[Method Code],$A4004),CHAR(34),
", MethodName:  ",CHAR(34),INDEX(Methods[Method Name],$A4004),CHAR(34),
", MethodDescription:  ",CHAR(34),INDEX(Methods[Method Description],$A4004),CHAR(34),
", MethodLink:  ",CHAR(34),INDEX(Methods[Method Link],$A4004),CHAR(34),
", OrganizationID: *OrganizationID",TEXT(MATCH(INDEX(Methods[Organization Name],$A4004),Organizations[Organization Name],0),"0000"),"}"))</f>
        <v>#REF!</v>
      </c>
      <c r="Q4004" t="e">
        <f>IF(INDEX(Variables[Variable Type],$A4004)="","",
CONCATENATE("  - &amp;VariableID",TEXT($A4004,"0000"),
" {","VariableTypeCV:  ",CHAR(34),INDEX(Variables[Variable Type],$A4004),CHAR(34),
", VariableCode:  ",CHAR(34),INDEX(Variables[Variable Code],$A4004),CHAR(34),
", VariableNameCV:  ",CHAR(34),INDEX(Variables[Variable Name],$A4004),CHAR(34),
", VariableDefinition:  ",CHAR(34),INDEX(Variables[Variable Definition],$A4004),CHAR(34),
", SpecciationCV:  ",CHAR(34),INDEX(Variables[Speciation],$A4004),CHAR(34),
", NoDataValue:  ",CHAR(34),INDEX(Variables[No Data Value],$A4004),CHAR(34),"}"))</f>
        <v>#REF!</v>
      </c>
    </row>
    <row r="4005" spans="1:17" x14ac:dyDescent="0.25">
      <c r="A4005">
        <v>4002</v>
      </c>
      <c r="D4005" t="e">
        <f>IF(INDEX(People[First Name],$A4005)="","",
CONCATENATE("  - &amp;PersonID",TEXT($A4005,"0000"),
" {","PersonFirstName:  ",CHAR(34),INDEX(People[First Name],$A4005),CHAR(34),
", PersonMiddleName:  ",CHAR(34),INDEX(People[Middle Name],$A4005),CHAR(34),
", PersonLastName:  ",CHAR(34),INDEX(People[Last Name],$A4005),CHAR(34),"}"))</f>
        <v>#REF!</v>
      </c>
      <c r="E4005" t="e">
        <f>IF(INDEX(Organizations[Organization Type '[CV']],$A4005)="","",
CONCATENATE("  - &amp;OrganizationID",TEXT($A4005,"0000"),
" {","OrganizationTypeCV:  ",CHAR(34),INDEX(Organizations[Organization Type '[CV']],$A4005),CHAR(34),
", OrganizationCode:  ",CHAR(34),INDEX(Organizations[Organization Code],$A4005),CHAR(34),
", OrganizationName:  ",CHAR(34),INDEX(Organizations[Organization Name],$A4005),CHAR(34),
", OrganizationDescription:  ",CHAR(34),INDEX(Organizations[Organization Description],$A4005),CHAR(34),
", OrganizationLink:  ",CHAR(34),INDEX(Organizations[Organization Link],$A4005),CHAR(34),"}"))</f>
        <v>#REF!</v>
      </c>
      <c r="F4005" t="e">
        <f>IF(INDEX(People[First Name],$A4005)="","",
CONCATENATE("  - &amp;AffiliationID",TEXT($A4005,"0000"),
" {PersonID: *PersonID",TEXT($A4005,"0000"),
", OrganizationID: *OrganizationID",TEXT(MATCH(INDEX(People[Organization Name],$A4005),Organizations[Organization Name],0),"0000"),
", IsPrimaryOrganizationContact: , AffiliationStartDate: , AffiliationEndDate: , PrimaryPhone: ",
", PrimaryEmail: ",CHAR(34),INDEX(People[Primary Email],$A4005),CHAR(34),
", PrimaryAddress: ",CHAR(34),INDEX(People[Primary Address],$A4005),CHAR(34),
", PersonLink: }"))</f>
        <v>#REF!</v>
      </c>
      <c r="H4005" t="e">
        <f>IF(COUNTA(CitationInformation)=0,"",IF(INDEX(AuthorList[Author Name],$A4005)="","",
CONCATENATE("  - &amp;AuthorListID",TEXT($A4005,"0000"),
"  {CitationID: *CitationID0001",
", PersonID: *PersonID",TEXT(MATCH(INDEX(AuthorList[Author Name],$A4005),People[Full Name],0),"0000"),
", AuthorOrder: ",INDEX(AuthorList[Author Number],$A4005),"}")))</f>
        <v>#REF!</v>
      </c>
      <c r="K4005" t="e">
        <f>IF(INDEX(SamplingFeatures[Feature Code],$A4005)="","",
CONCATENATE("  - &amp;SamplingFeatureID",TEXT($A4005,"0000"),
" {","SamplingFeatureUUID:  ",CHAR(34),INDEX(SamplingFeatures[Sampling Feature UUID],$A4005),CHAR(34),
", SamplingFeatureTypeCV:  ",CHAR(34),INDEX(SamplingFeatures[Sampling Feature Type],$A4005),CHAR(34),
", SamplingFeatureCode:  ",CHAR(34),INDEX(SamplingFeatures[Feature Code],$A4005),CHAR(34),
", SamplingFeatureName:  ",CHAR(34),INDEX(SamplingFeatures[Feature Name],$A4005),CHAR(34),
", SamplingFeatureDescription:  ",CHAR(34),INDEX(SamplingFeatures[Feature Description],$A4005),CHAR(34),
", SamplingFeatureGeotypeCV:  ",CHAR(34),INDEX(SamplingFeatures[Feature Geo Type],$A4005),CHAR(34),
", FeatureGeometry:  ",CHAR(34),INDEX(SamplingFeatures[Feature Geometry],$A4005),CHAR(34),
", Elevation_m:  ",CHAR(34),INDEX(SamplingFeatures[Elevation_m],$A4005),CHAR(34),
", ElevationDatumCV:  ",CHAR(34),ElevationDatum,CHAR(34),"}"))</f>
        <v>#REF!</v>
      </c>
      <c r="L4005" t="e">
        <f>IF(INDEX(SamplingFeatures[Sampling Feature Type],$A4005)&lt;&gt;"Site","",
CONCATENATE("  - &amp;SiteID",TEXT(SUMPRODUCT(--($L$3:$L4004&lt;&gt;"")),"0000"),
" {","SamplingFeatureID:  *SamplingFeatureID",TEXT($A4005,"0000"),
", SiteTypeCV:  ",CHAR(34),INDEX(Sites[Site Type],$A4005),CHAR(34),
", Latitude:  ",INDEX(Sites[Latitude],$A4005),
", Longitude:  ",INDEX(Sites[Longitude],$A4005),
", SRSName:  ",CHAR(34),LatLonDatum,CHAR(34),"}"))</f>
        <v>#REF!</v>
      </c>
      <c r="M4005" t="e">
        <f>IF(INDEX(SamplingFeatures[Sampling Feature Type],$A4005)&lt;&gt;"Specimen","",
CONCATENATE("  - &amp;SpecimenID",TEXT(SUMPRODUCT(--($M$3:$M4004&lt;&gt;"")),"0000"),
" {","SamplingFeatureID:  *SamplingFeatureID",TEXT($A4005,"0000"),
", SpecimenTypeCV:  ",CHAR(34),INDEX(Specimens[Specimen Type],$A4005),CHAR(34),
", SpecimenMediumCV:  ",INDEX(Specimens[Specimen Medium],$A4005),
", IsFieldSpecimen:  ",CHAR(34),INDEX(Specimens[Is Field Specimen?],$A4005),CHAR(34),"}"))</f>
        <v>#REF!</v>
      </c>
      <c r="N4005" t="e">
        <f>IF(COUNTA(SpatialOffsets[])=0,"", IF(INDEX(SpatialOffsets[Spatial Offset Type],$A4005)="","",
CONCATENATE("  - &amp;SpatialOffsetID",TEXT($A4005,"0000"),
" {","SpatialOffsetTypeCV:  ",CHAR(34),INDEX(SpatialOffsets[Spatial Offset Type],$A4005),CHAR(34),
", Offset1Value:  ",INDEX(SpatialOffsets[Offset 1 Value],$A4005),
", Offset1UnitID:  ",CHAR(34),INDEX(SpatialOffsets[Offset 1 Unit],$A4005),CHAR(34),
", Offset2Value:  ",INDEX(SpatialOffsets[Offset 2 Value],$A4005),
", Offset2UnitID:  ",CHAR(34),INDEX(SpatialOffsets[Offset 2 Unit],$A4005),CHAR(34),
", Offset3Value:  ",INDEX(SpatialOffsets[Offset 3 Value],$A4005),
", Offset3UnitID:  ",CHAR(34),INDEX(SpatialOffsets[Offset 3 Unit],$A4005),CHAR(34),,"}")))</f>
        <v>#REF!</v>
      </c>
      <c r="O4005" t="e">
        <f>IF(COUNTA(RelatedFeatures[])=0,"", IF(INDEX(RelatedFeatures[First Sampling Feature Code],$A4005)="","",
CONCATENATE("  - &amp;RelationID",TEXT($A4005,"0000"),
" {","SamplingFeatureID:  *SamplingFeatureID",TEXT(MATCH(INDEX(RelatedFeatures[First Sampling Feature Code],$A4005),SamplingFeatures[Feature Code],0),"0000"),
", RelationshipTypeCV:  ",CHAR(34),INDEX(RelatedFeatures[Relationship Type],$A4005),CHAR(34),
", RelatedFeatureID: *SamplingFeatureID",TEXT(MATCH(INDEX(RelatedFeatures[Second Sampling Feature Code],$A4005),SamplingFeatures[Feature Code],0),"0000"),
", SpatialOffsetID:  ",IF(INDEX(RelatedFeatures[Offset Number],$A4005)="","",CONCATENATE("*SpatialOffsetID",TEXT(INDEX(RelatedFeatures[Offset Number],$A4005),"0000"))),"}")))</f>
        <v>#REF!</v>
      </c>
      <c r="P4005" t="e">
        <f>IF(INDEX(Methods[Method Type],$A4005)="","",
CONCATENATE("  - &amp;MethodID",TEXT($A4005,"0000"),
" {","MethodTypeCV:  ",CHAR(34),INDEX(Methods[Method Type],$A4005),CHAR(34),
", MethodCode:  ",CHAR(34),INDEX(Methods[Method Code],$A4005),CHAR(34),
", MethodName:  ",CHAR(34),INDEX(Methods[Method Name],$A4005),CHAR(34),
", MethodDescription:  ",CHAR(34),INDEX(Methods[Method Description],$A4005),CHAR(34),
", MethodLink:  ",CHAR(34),INDEX(Methods[Method Link],$A4005),CHAR(34),
", OrganizationID: *OrganizationID",TEXT(MATCH(INDEX(Methods[Organization Name],$A4005),Organizations[Organization Name],0),"0000"),"}"))</f>
        <v>#REF!</v>
      </c>
      <c r="Q4005" t="e">
        <f>IF(INDEX(Variables[Variable Type],$A4005)="","",
CONCATENATE("  - &amp;VariableID",TEXT($A4005,"0000"),
" {","VariableTypeCV:  ",CHAR(34),INDEX(Variables[Variable Type],$A4005),CHAR(34),
", VariableCode:  ",CHAR(34),INDEX(Variables[Variable Code],$A4005),CHAR(34),
", VariableNameCV:  ",CHAR(34),INDEX(Variables[Variable Name],$A4005),CHAR(34),
", VariableDefinition:  ",CHAR(34),INDEX(Variables[Variable Definition],$A4005),CHAR(34),
", SpecciationCV:  ",CHAR(34),INDEX(Variables[Speciation],$A4005),CHAR(34),
", NoDataValue:  ",CHAR(34),INDEX(Variables[No Data Value],$A4005),CHAR(34),"}"))</f>
        <v>#REF!</v>
      </c>
    </row>
    <row r="4006" spans="1:17" x14ac:dyDescent="0.25">
      <c r="A4006">
        <v>4003</v>
      </c>
      <c r="D4006" t="e">
        <f>IF(INDEX(People[First Name],$A4006)="","",
CONCATENATE("  - &amp;PersonID",TEXT($A4006,"0000"),
" {","PersonFirstName:  ",CHAR(34),INDEX(People[First Name],$A4006),CHAR(34),
", PersonMiddleName:  ",CHAR(34),INDEX(People[Middle Name],$A4006),CHAR(34),
", PersonLastName:  ",CHAR(34),INDEX(People[Last Name],$A4006),CHAR(34),"}"))</f>
        <v>#REF!</v>
      </c>
      <c r="E4006" t="e">
        <f>IF(INDEX(Organizations[Organization Type '[CV']],$A4006)="","",
CONCATENATE("  - &amp;OrganizationID",TEXT($A4006,"0000"),
" {","OrganizationTypeCV:  ",CHAR(34),INDEX(Organizations[Organization Type '[CV']],$A4006),CHAR(34),
", OrganizationCode:  ",CHAR(34),INDEX(Organizations[Organization Code],$A4006),CHAR(34),
", OrganizationName:  ",CHAR(34),INDEX(Organizations[Organization Name],$A4006),CHAR(34),
", OrganizationDescription:  ",CHAR(34),INDEX(Organizations[Organization Description],$A4006),CHAR(34),
", OrganizationLink:  ",CHAR(34),INDEX(Organizations[Organization Link],$A4006),CHAR(34),"}"))</f>
        <v>#REF!</v>
      </c>
      <c r="F4006" t="e">
        <f>IF(INDEX(People[First Name],$A4006)="","",
CONCATENATE("  - &amp;AffiliationID",TEXT($A4006,"0000"),
" {PersonID: *PersonID",TEXT($A4006,"0000"),
", OrganizationID: *OrganizationID",TEXT(MATCH(INDEX(People[Organization Name],$A4006),Organizations[Organization Name],0),"0000"),
", IsPrimaryOrganizationContact: , AffiliationStartDate: , AffiliationEndDate: , PrimaryPhone: ",
", PrimaryEmail: ",CHAR(34),INDEX(People[Primary Email],$A4006),CHAR(34),
", PrimaryAddress: ",CHAR(34),INDEX(People[Primary Address],$A4006),CHAR(34),
", PersonLink: }"))</f>
        <v>#REF!</v>
      </c>
      <c r="H4006" t="e">
        <f>IF(COUNTA(CitationInformation)=0,"",IF(INDEX(AuthorList[Author Name],$A4006)="","",
CONCATENATE("  - &amp;AuthorListID",TEXT($A4006,"0000"),
"  {CitationID: *CitationID0001",
", PersonID: *PersonID",TEXT(MATCH(INDEX(AuthorList[Author Name],$A4006),People[Full Name],0),"0000"),
", AuthorOrder: ",INDEX(AuthorList[Author Number],$A4006),"}")))</f>
        <v>#REF!</v>
      </c>
      <c r="K4006" t="e">
        <f>IF(INDEX(SamplingFeatures[Feature Code],$A4006)="","",
CONCATENATE("  - &amp;SamplingFeatureID",TEXT($A4006,"0000"),
" {","SamplingFeatureUUID:  ",CHAR(34),INDEX(SamplingFeatures[Sampling Feature UUID],$A4006),CHAR(34),
", SamplingFeatureTypeCV:  ",CHAR(34),INDEX(SamplingFeatures[Sampling Feature Type],$A4006),CHAR(34),
", SamplingFeatureCode:  ",CHAR(34),INDEX(SamplingFeatures[Feature Code],$A4006),CHAR(34),
", SamplingFeatureName:  ",CHAR(34),INDEX(SamplingFeatures[Feature Name],$A4006),CHAR(34),
", SamplingFeatureDescription:  ",CHAR(34),INDEX(SamplingFeatures[Feature Description],$A4006),CHAR(34),
", SamplingFeatureGeotypeCV:  ",CHAR(34),INDEX(SamplingFeatures[Feature Geo Type],$A4006),CHAR(34),
", FeatureGeometry:  ",CHAR(34),INDEX(SamplingFeatures[Feature Geometry],$A4006),CHAR(34),
", Elevation_m:  ",CHAR(34),INDEX(SamplingFeatures[Elevation_m],$A4006),CHAR(34),
", ElevationDatumCV:  ",CHAR(34),ElevationDatum,CHAR(34),"}"))</f>
        <v>#REF!</v>
      </c>
      <c r="L4006" t="e">
        <f>IF(INDEX(SamplingFeatures[Sampling Feature Type],$A4006)&lt;&gt;"Site","",
CONCATENATE("  - &amp;SiteID",TEXT(SUMPRODUCT(--($L$3:$L4005&lt;&gt;"")),"0000"),
" {","SamplingFeatureID:  *SamplingFeatureID",TEXT($A4006,"0000"),
", SiteTypeCV:  ",CHAR(34),INDEX(Sites[Site Type],$A4006),CHAR(34),
", Latitude:  ",INDEX(Sites[Latitude],$A4006),
", Longitude:  ",INDEX(Sites[Longitude],$A4006),
", SRSName:  ",CHAR(34),LatLonDatum,CHAR(34),"}"))</f>
        <v>#REF!</v>
      </c>
      <c r="M4006" t="e">
        <f>IF(INDEX(SamplingFeatures[Sampling Feature Type],$A4006)&lt;&gt;"Specimen","",
CONCATENATE("  - &amp;SpecimenID",TEXT(SUMPRODUCT(--($M$3:$M4005&lt;&gt;"")),"0000"),
" {","SamplingFeatureID:  *SamplingFeatureID",TEXT($A4006,"0000"),
", SpecimenTypeCV:  ",CHAR(34),INDEX(Specimens[Specimen Type],$A4006),CHAR(34),
", SpecimenMediumCV:  ",INDEX(Specimens[Specimen Medium],$A4006),
", IsFieldSpecimen:  ",CHAR(34),INDEX(Specimens[Is Field Specimen?],$A4006),CHAR(34),"}"))</f>
        <v>#REF!</v>
      </c>
      <c r="N4006" t="e">
        <f>IF(COUNTA(SpatialOffsets[])=0,"", IF(INDEX(SpatialOffsets[Spatial Offset Type],$A4006)="","",
CONCATENATE("  - &amp;SpatialOffsetID",TEXT($A4006,"0000"),
" {","SpatialOffsetTypeCV:  ",CHAR(34),INDEX(SpatialOffsets[Spatial Offset Type],$A4006),CHAR(34),
", Offset1Value:  ",INDEX(SpatialOffsets[Offset 1 Value],$A4006),
", Offset1UnitID:  ",CHAR(34),INDEX(SpatialOffsets[Offset 1 Unit],$A4006),CHAR(34),
", Offset2Value:  ",INDEX(SpatialOffsets[Offset 2 Value],$A4006),
", Offset2UnitID:  ",CHAR(34),INDEX(SpatialOffsets[Offset 2 Unit],$A4006),CHAR(34),
", Offset3Value:  ",INDEX(SpatialOffsets[Offset 3 Value],$A4006),
", Offset3UnitID:  ",CHAR(34),INDEX(SpatialOffsets[Offset 3 Unit],$A4006),CHAR(34),,"}")))</f>
        <v>#REF!</v>
      </c>
      <c r="O4006" t="e">
        <f>IF(COUNTA(RelatedFeatures[])=0,"", IF(INDEX(RelatedFeatures[First Sampling Feature Code],$A4006)="","",
CONCATENATE("  - &amp;RelationID",TEXT($A4006,"0000"),
" {","SamplingFeatureID:  *SamplingFeatureID",TEXT(MATCH(INDEX(RelatedFeatures[First Sampling Feature Code],$A4006),SamplingFeatures[Feature Code],0),"0000"),
", RelationshipTypeCV:  ",CHAR(34),INDEX(RelatedFeatures[Relationship Type],$A4006),CHAR(34),
", RelatedFeatureID: *SamplingFeatureID",TEXT(MATCH(INDEX(RelatedFeatures[Second Sampling Feature Code],$A4006),SamplingFeatures[Feature Code],0),"0000"),
", SpatialOffsetID:  ",IF(INDEX(RelatedFeatures[Offset Number],$A4006)="","",CONCATENATE("*SpatialOffsetID",TEXT(INDEX(RelatedFeatures[Offset Number],$A4006),"0000"))),"}")))</f>
        <v>#REF!</v>
      </c>
      <c r="P4006" t="e">
        <f>IF(INDEX(Methods[Method Type],$A4006)="","",
CONCATENATE("  - &amp;MethodID",TEXT($A4006,"0000"),
" {","MethodTypeCV:  ",CHAR(34),INDEX(Methods[Method Type],$A4006),CHAR(34),
", MethodCode:  ",CHAR(34),INDEX(Methods[Method Code],$A4006),CHAR(34),
", MethodName:  ",CHAR(34),INDEX(Methods[Method Name],$A4006),CHAR(34),
", MethodDescription:  ",CHAR(34),INDEX(Methods[Method Description],$A4006),CHAR(34),
", MethodLink:  ",CHAR(34),INDEX(Methods[Method Link],$A4006),CHAR(34),
", OrganizationID: *OrganizationID",TEXT(MATCH(INDEX(Methods[Organization Name],$A4006),Organizations[Organization Name],0),"0000"),"}"))</f>
        <v>#REF!</v>
      </c>
      <c r="Q4006" t="e">
        <f>IF(INDEX(Variables[Variable Type],$A4006)="","",
CONCATENATE("  - &amp;VariableID",TEXT($A4006,"0000"),
" {","VariableTypeCV:  ",CHAR(34),INDEX(Variables[Variable Type],$A4006),CHAR(34),
", VariableCode:  ",CHAR(34),INDEX(Variables[Variable Code],$A4006),CHAR(34),
", VariableNameCV:  ",CHAR(34),INDEX(Variables[Variable Name],$A4006),CHAR(34),
", VariableDefinition:  ",CHAR(34),INDEX(Variables[Variable Definition],$A4006),CHAR(34),
", SpecciationCV:  ",CHAR(34),INDEX(Variables[Speciation],$A4006),CHAR(34),
", NoDataValue:  ",CHAR(34),INDEX(Variables[No Data Value],$A4006),CHAR(34),"}"))</f>
        <v>#REF!</v>
      </c>
    </row>
    <row r="4007" spans="1:17" x14ac:dyDescent="0.25">
      <c r="A4007">
        <v>4004</v>
      </c>
      <c r="D4007" t="e">
        <f>IF(INDEX(People[First Name],$A4007)="","",
CONCATENATE("  - &amp;PersonID",TEXT($A4007,"0000"),
" {","PersonFirstName:  ",CHAR(34),INDEX(People[First Name],$A4007),CHAR(34),
", PersonMiddleName:  ",CHAR(34),INDEX(People[Middle Name],$A4007),CHAR(34),
", PersonLastName:  ",CHAR(34),INDEX(People[Last Name],$A4007),CHAR(34),"}"))</f>
        <v>#REF!</v>
      </c>
      <c r="E4007" t="e">
        <f>IF(INDEX(Organizations[Organization Type '[CV']],$A4007)="","",
CONCATENATE("  - &amp;OrganizationID",TEXT($A4007,"0000"),
" {","OrganizationTypeCV:  ",CHAR(34),INDEX(Organizations[Organization Type '[CV']],$A4007),CHAR(34),
", OrganizationCode:  ",CHAR(34),INDEX(Organizations[Organization Code],$A4007),CHAR(34),
", OrganizationName:  ",CHAR(34),INDEX(Organizations[Organization Name],$A4007),CHAR(34),
", OrganizationDescription:  ",CHAR(34),INDEX(Organizations[Organization Description],$A4007),CHAR(34),
", OrganizationLink:  ",CHAR(34),INDEX(Organizations[Organization Link],$A4007),CHAR(34),"}"))</f>
        <v>#REF!</v>
      </c>
      <c r="F4007" t="e">
        <f>IF(INDEX(People[First Name],$A4007)="","",
CONCATENATE("  - &amp;AffiliationID",TEXT($A4007,"0000"),
" {PersonID: *PersonID",TEXT($A4007,"0000"),
", OrganizationID: *OrganizationID",TEXT(MATCH(INDEX(People[Organization Name],$A4007),Organizations[Organization Name],0),"0000"),
", IsPrimaryOrganizationContact: , AffiliationStartDate: , AffiliationEndDate: , PrimaryPhone: ",
", PrimaryEmail: ",CHAR(34),INDEX(People[Primary Email],$A4007),CHAR(34),
", PrimaryAddress: ",CHAR(34),INDEX(People[Primary Address],$A4007),CHAR(34),
", PersonLink: }"))</f>
        <v>#REF!</v>
      </c>
      <c r="H4007" t="e">
        <f>IF(COUNTA(CitationInformation)=0,"",IF(INDEX(AuthorList[Author Name],$A4007)="","",
CONCATENATE("  - &amp;AuthorListID",TEXT($A4007,"0000"),
"  {CitationID: *CitationID0001",
", PersonID: *PersonID",TEXT(MATCH(INDEX(AuthorList[Author Name],$A4007),People[Full Name],0),"0000"),
", AuthorOrder: ",INDEX(AuthorList[Author Number],$A4007),"}")))</f>
        <v>#REF!</v>
      </c>
      <c r="K4007" t="e">
        <f>IF(INDEX(SamplingFeatures[Feature Code],$A4007)="","",
CONCATENATE("  - &amp;SamplingFeatureID",TEXT($A4007,"0000"),
" {","SamplingFeatureUUID:  ",CHAR(34),INDEX(SamplingFeatures[Sampling Feature UUID],$A4007),CHAR(34),
", SamplingFeatureTypeCV:  ",CHAR(34),INDEX(SamplingFeatures[Sampling Feature Type],$A4007),CHAR(34),
", SamplingFeatureCode:  ",CHAR(34),INDEX(SamplingFeatures[Feature Code],$A4007),CHAR(34),
", SamplingFeatureName:  ",CHAR(34),INDEX(SamplingFeatures[Feature Name],$A4007),CHAR(34),
", SamplingFeatureDescription:  ",CHAR(34),INDEX(SamplingFeatures[Feature Description],$A4007),CHAR(34),
", SamplingFeatureGeotypeCV:  ",CHAR(34),INDEX(SamplingFeatures[Feature Geo Type],$A4007),CHAR(34),
", FeatureGeometry:  ",CHAR(34),INDEX(SamplingFeatures[Feature Geometry],$A4007),CHAR(34),
", Elevation_m:  ",CHAR(34),INDEX(SamplingFeatures[Elevation_m],$A4007),CHAR(34),
", ElevationDatumCV:  ",CHAR(34),ElevationDatum,CHAR(34),"}"))</f>
        <v>#REF!</v>
      </c>
      <c r="L4007" t="e">
        <f>IF(INDEX(SamplingFeatures[Sampling Feature Type],$A4007)&lt;&gt;"Site","",
CONCATENATE("  - &amp;SiteID",TEXT(SUMPRODUCT(--($L$3:$L4006&lt;&gt;"")),"0000"),
" {","SamplingFeatureID:  *SamplingFeatureID",TEXT($A4007,"0000"),
", SiteTypeCV:  ",CHAR(34),INDEX(Sites[Site Type],$A4007),CHAR(34),
", Latitude:  ",INDEX(Sites[Latitude],$A4007),
", Longitude:  ",INDEX(Sites[Longitude],$A4007),
", SRSName:  ",CHAR(34),LatLonDatum,CHAR(34),"}"))</f>
        <v>#REF!</v>
      </c>
      <c r="M4007" t="e">
        <f>IF(INDEX(SamplingFeatures[Sampling Feature Type],$A4007)&lt;&gt;"Specimen","",
CONCATENATE("  - &amp;SpecimenID",TEXT(SUMPRODUCT(--($M$3:$M4006&lt;&gt;"")),"0000"),
" {","SamplingFeatureID:  *SamplingFeatureID",TEXT($A4007,"0000"),
", SpecimenTypeCV:  ",CHAR(34),INDEX(Specimens[Specimen Type],$A4007),CHAR(34),
", SpecimenMediumCV:  ",INDEX(Specimens[Specimen Medium],$A4007),
", IsFieldSpecimen:  ",CHAR(34),INDEX(Specimens[Is Field Specimen?],$A4007),CHAR(34),"}"))</f>
        <v>#REF!</v>
      </c>
      <c r="N4007" t="e">
        <f>IF(COUNTA(SpatialOffsets[])=0,"", IF(INDEX(SpatialOffsets[Spatial Offset Type],$A4007)="","",
CONCATENATE("  - &amp;SpatialOffsetID",TEXT($A4007,"0000"),
" {","SpatialOffsetTypeCV:  ",CHAR(34),INDEX(SpatialOffsets[Spatial Offset Type],$A4007),CHAR(34),
", Offset1Value:  ",INDEX(SpatialOffsets[Offset 1 Value],$A4007),
", Offset1UnitID:  ",CHAR(34),INDEX(SpatialOffsets[Offset 1 Unit],$A4007),CHAR(34),
", Offset2Value:  ",INDEX(SpatialOffsets[Offset 2 Value],$A4007),
", Offset2UnitID:  ",CHAR(34),INDEX(SpatialOffsets[Offset 2 Unit],$A4007),CHAR(34),
", Offset3Value:  ",INDEX(SpatialOffsets[Offset 3 Value],$A4007),
", Offset3UnitID:  ",CHAR(34),INDEX(SpatialOffsets[Offset 3 Unit],$A4007),CHAR(34),,"}")))</f>
        <v>#REF!</v>
      </c>
      <c r="O4007" t="e">
        <f>IF(COUNTA(RelatedFeatures[])=0,"", IF(INDEX(RelatedFeatures[First Sampling Feature Code],$A4007)="","",
CONCATENATE("  - &amp;RelationID",TEXT($A4007,"0000"),
" {","SamplingFeatureID:  *SamplingFeatureID",TEXT(MATCH(INDEX(RelatedFeatures[First Sampling Feature Code],$A4007),SamplingFeatures[Feature Code],0),"0000"),
", RelationshipTypeCV:  ",CHAR(34),INDEX(RelatedFeatures[Relationship Type],$A4007),CHAR(34),
", RelatedFeatureID: *SamplingFeatureID",TEXT(MATCH(INDEX(RelatedFeatures[Second Sampling Feature Code],$A4007),SamplingFeatures[Feature Code],0),"0000"),
", SpatialOffsetID:  ",IF(INDEX(RelatedFeatures[Offset Number],$A4007)="","",CONCATENATE("*SpatialOffsetID",TEXT(INDEX(RelatedFeatures[Offset Number],$A4007),"0000"))),"}")))</f>
        <v>#REF!</v>
      </c>
      <c r="P4007" t="e">
        <f>IF(INDEX(Methods[Method Type],$A4007)="","",
CONCATENATE("  - &amp;MethodID",TEXT($A4007,"0000"),
" {","MethodTypeCV:  ",CHAR(34),INDEX(Methods[Method Type],$A4007),CHAR(34),
", MethodCode:  ",CHAR(34),INDEX(Methods[Method Code],$A4007),CHAR(34),
", MethodName:  ",CHAR(34),INDEX(Methods[Method Name],$A4007),CHAR(34),
", MethodDescription:  ",CHAR(34),INDEX(Methods[Method Description],$A4007),CHAR(34),
", MethodLink:  ",CHAR(34),INDEX(Methods[Method Link],$A4007),CHAR(34),
", OrganizationID: *OrganizationID",TEXT(MATCH(INDEX(Methods[Organization Name],$A4007),Organizations[Organization Name],0),"0000"),"}"))</f>
        <v>#REF!</v>
      </c>
      <c r="Q4007" t="e">
        <f>IF(INDEX(Variables[Variable Type],$A4007)="","",
CONCATENATE("  - &amp;VariableID",TEXT($A4007,"0000"),
" {","VariableTypeCV:  ",CHAR(34),INDEX(Variables[Variable Type],$A4007),CHAR(34),
", VariableCode:  ",CHAR(34),INDEX(Variables[Variable Code],$A4007),CHAR(34),
", VariableNameCV:  ",CHAR(34),INDEX(Variables[Variable Name],$A4007),CHAR(34),
", VariableDefinition:  ",CHAR(34),INDEX(Variables[Variable Definition],$A4007),CHAR(34),
", SpecciationCV:  ",CHAR(34),INDEX(Variables[Speciation],$A4007),CHAR(34),
", NoDataValue:  ",CHAR(34),INDEX(Variables[No Data Value],$A4007),CHAR(34),"}"))</f>
        <v>#REF!</v>
      </c>
    </row>
    <row r="4008" spans="1:17" x14ac:dyDescent="0.25">
      <c r="A4008">
        <v>4005</v>
      </c>
      <c r="D4008" t="e">
        <f>IF(INDEX(People[First Name],$A4008)="","",
CONCATENATE("  - &amp;PersonID",TEXT($A4008,"0000"),
" {","PersonFirstName:  ",CHAR(34),INDEX(People[First Name],$A4008),CHAR(34),
", PersonMiddleName:  ",CHAR(34),INDEX(People[Middle Name],$A4008),CHAR(34),
", PersonLastName:  ",CHAR(34),INDEX(People[Last Name],$A4008),CHAR(34),"}"))</f>
        <v>#REF!</v>
      </c>
      <c r="E4008" t="e">
        <f>IF(INDEX(Organizations[Organization Type '[CV']],$A4008)="","",
CONCATENATE("  - &amp;OrganizationID",TEXT($A4008,"0000"),
" {","OrganizationTypeCV:  ",CHAR(34),INDEX(Organizations[Organization Type '[CV']],$A4008),CHAR(34),
", OrganizationCode:  ",CHAR(34),INDEX(Organizations[Organization Code],$A4008),CHAR(34),
", OrganizationName:  ",CHAR(34),INDEX(Organizations[Organization Name],$A4008),CHAR(34),
", OrganizationDescription:  ",CHAR(34),INDEX(Organizations[Organization Description],$A4008),CHAR(34),
", OrganizationLink:  ",CHAR(34),INDEX(Organizations[Organization Link],$A4008),CHAR(34),"}"))</f>
        <v>#REF!</v>
      </c>
      <c r="F4008" t="e">
        <f>IF(INDEX(People[First Name],$A4008)="","",
CONCATENATE("  - &amp;AffiliationID",TEXT($A4008,"0000"),
" {PersonID: *PersonID",TEXT($A4008,"0000"),
", OrganizationID: *OrganizationID",TEXT(MATCH(INDEX(People[Organization Name],$A4008),Organizations[Organization Name],0),"0000"),
", IsPrimaryOrganizationContact: , AffiliationStartDate: , AffiliationEndDate: , PrimaryPhone: ",
", PrimaryEmail: ",CHAR(34),INDEX(People[Primary Email],$A4008),CHAR(34),
", PrimaryAddress: ",CHAR(34),INDEX(People[Primary Address],$A4008),CHAR(34),
", PersonLink: }"))</f>
        <v>#REF!</v>
      </c>
      <c r="H4008" t="e">
        <f>IF(COUNTA(CitationInformation)=0,"",IF(INDEX(AuthorList[Author Name],$A4008)="","",
CONCATENATE("  - &amp;AuthorListID",TEXT($A4008,"0000"),
"  {CitationID: *CitationID0001",
", PersonID: *PersonID",TEXT(MATCH(INDEX(AuthorList[Author Name],$A4008),People[Full Name],0),"0000"),
", AuthorOrder: ",INDEX(AuthorList[Author Number],$A4008),"}")))</f>
        <v>#REF!</v>
      </c>
      <c r="K4008" t="e">
        <f>IF(INDEX(SamplingFeatures[Feature Code],$A4008)="","",
CONCATENATE("  - &amp;SamplingFeatureID",TEXT($A4008,"0000"),
" {","SamplingFeatureUUID:  ",CHAR(34),INDEX(SamplingFeatures[Sampling Feature UUID],$A4008),CHAR(34),
", SamplingFeatureTypeCV:  ",CHAR(34),INDEX(SamplingFeatures[Sampling Feature Type],$A4008),CHAR(34),
", SamplingFeatureCode:  ",CHAR(34),INDEX(SamplingFeatures[Feature Code],$A4008),CHAR(34),
", SamplingFeatureName:  ",CHAR(34),INDEX(SamplingFeatures[Feature Name],$A4008),CHAR(34),
", SamplingFeatureDescription:  ",CHAR(34),INDEX(SamplingFeatures[Feature Description],$A4008),CHAR(34),
", SamplingFeatureGeotypeCV:  ",CHAR(34),INDEX(SamplingFeatures[Feature Geo Type],$A4008),CHAR(34),
", FeatureGeometry:  ",CHAR(34),INDEX(SamplingFeatures[Feature Geometry],$A4008),CHAR(34),
", Elevation_m:  ",CHAR(34),INDEX(SamplingFeatures[Elevation_m],$A4008),CHAR(34),
", ElevationDatumCV:  ",CHAR(34),ElevationDatum,CHAR(34),"}"))</f>
        <v>#REF!</v>
      </c>
      <c r="L4008" t="e">
        <f>IF(INDEX(SamplingFeatures[Sampling Feature Type],$A4008)&lt;&gt;"Site","",
CONCATENATE("  - &amp;SiteID",TEXT(SUMPRODUCT(--($L$3:$L4007&lt;&gt;"")),"0000"),
" {","SamplingFeatureID:  *SamplingFeatureID",TEXT($A4008,"0000"),
", SiteTypeCV:  ",CHAR(34),INDEX(Sites[Site Type],$A4008),CHAR(34),
", Latitude:  ",INDEX(Sites[Latitude],$A4008),
", Longitude:  ",INDEX(Sites[Longitude],$A4008),
", SRSName:  ",CHAR(34),LatLonDatum,CHAR(34),"}"))</f>
        <v>#REF!</v>
      </c>
      <c r="M4008" t="e">
        <f>IF(INDEX(SamplingFeatures[Sampling Feature Type],$A4008)&lt;&gt;"Specimen","",
CONCATENATE("  - &amp;SpecimenID",TEXT(SUMPRODUCT(--($M$3:$M4007&lt;&gt;"")),"0000"),
" {","SamplingFeatureID:  *SamplingFeatureID",TEXT($A4008,"0000"),
", SpecimenTypeCV:  ",CHAR(34),INDEX(Specimens[Specimen Type],$A4008),CHAR(34),
", SpecimenMediumCV:  ",INDEX(Specimens[Specimen Medium],$A4008),
", IsFieldSpecimen:  ",CHAR(34),INDEX(Specimens[Is Field Specimen?],$A4008),CHAR(34),"}"))</f>
        <v>#REF!</v>
      </c>
      <c r="N4008" t="e">
        <f>IF(COUNTA(SpatialOffsets[])=0,"", IF(INDEX(SpatialOffsets[Spatial Offset Type],$A4008)="","",
CONCATENATE("  - &amp;SpatialOffsetID",TEXT($A4008,"0000"),
" {","SpatialOffsetTypeCV:  ",CHAR(34),INDEX(SpatialOffsets[Spatial Offset Type],$A4008),CHAR(34),
", Offset1Value:  ",INDEX(SpatialOffsets[Offset 1 Value],$A4008),
", Offset1UnitID:  ",CHAR(34),INDEX(SpatialOffsets[Offset 1 Unit],$A4008),CHAR(34),
", Offset2Value:  ",INDEX(SpatialOffsets[Offset 2 Value],$A4008),
", Offset2UnitID:  ",CHAR(34),INDEX(SpatialOffsets[Offset 2 Unit],$A4008),CHAR(34),
", Offset3Value:  ",INDEX(SpatialOffsets[Offset 3 Value],$A4008),
", Offset3UnitID:  ",CHAR(34),INDEX(SpatialOffsets[Offset 3 Unit],$A4008),CHAR(34),,"}")))</f>
        <v>#REF!</v>
      </c>
      <c r="O4008" t="e">
        <f>IF(COUNTA(RelatedFeatures[])=0,"", IF(INDEX(RelatedFeatures[First Sampling Feature Code],$A4008)="","",
CONCATENATE("  - &amp;RelationID",TEXT($A4008,"0000"),
" {","SamplingFeatureID:  *SamplingFeatureID",TEXT(MATCH(INDEX(RelatedFeatures[First Sampling Feature Code],$A4008),SamplingFeatures[Feature Code],0),"0000"),
", RelationshipTypeCV:  ",CHAR(34),INDEX(RelatedFeatures[Relationship Type],$A4008),CHAR(34),
", RelatedFeatureID: *SamplingFeatureID",TEXT(MATCH(INDEX(RelatedFeatures[Second Sampling Feature Code],$A4008),SamplingFeatures[Feature Code],0),"0000"),
", SpatialOffsetID:  ",IF(INDEX(RelatedFeatures[Offset Number],$A4008)="","",CONCATENATE("*SpatialOffsetID",TEXT(INDEX(RelatedFeatures[Offset Number],$A4008),"0000"))),"}")))</f>
        <v>#REF!</v>
      </c>
      <c r="P4008" t="e">
        <f>IF(INDEX(Methods[Method Type],$A4008)="","",
CONCATENATE("  - &amp;MethodID",TEXT($A4008,"0000"),
" {","MethodTypeCV:  ",CHAR(34),INDEX(Methods[Method Type],$A4008),CHAR(34),
", MethodCode:  ",CHAR(34),INDEX(Methods[Method Code],$A4008),CHAR(34),
", MethodName:  ",CHAR(34),INDEX(Methods[Method Name],$A4008),CHAR(34),
", MethodDescription:  ",CHAR(34),INDEX(Methods[Method Description],$A4008),CHAR(34),
", MethodLink:  ",CHAR(34),INDEX(Methods[Method Link],$A4008),CHAR(34),
", OrganizationID: *OrganizationID",TEXT(MATCH(INDEX(Methods[Organization Name],$A4008),Organizations[Organization Name],0),"0000"),"}"))</f>
        <v>#REF!</v>
      </c>
      <c r="Q4008" t="e">
        <f>IF(INDEX(Variables[Variable Type],$A4008)="","",
CONCATENATE("  - &amp;VariableID",TEXT($A4008,"0000"),
" {","VariableTypeCV:  ",CHAR(34),INDEX(Variables[Variable Type],$A4008),CHAR(34),
", VariableCode:  ",CHAR(34),INDEX(Variables[Variable Code],$A4008),CHAR(34),
", VariableNameCV:  ",CHAR(34),INDEX(Variables[Variable Name],$A4008),CHAR(34),
", VariableDefinition:  ",CHAR(34),INDEX(Variables[Variable Definition],$A4008),CHAR(34),
", SpecciationCV:  ",CHAR(34),INDEX(Variables[Speciation],$A4008),CHAR(34),
", NoDataValue:  ",CHAR(34),INDEX(Variables[No Data Value],$A4008),CHAR(34),"}"))</f>
        <v>#REF!</v>
      </c>
    </row>
    <row r="4009" spans="1:17" x14ac:dyDescent="0.25">
      <c r="A4009">
        <v>4006</v>
      </c>
      <c r="D4009" t="e">
        <f>IF(INDEX(People[First Name],$A4009)="","",
CONCATENATE("  - &amp;PersonID",TEXT($A4009,"0000"),
" {","PersonFirstName:  ",CHAR(34),INDEX(People[First Name],$A4009),CHAR(34),
", PersonMiddleName:  ",CHAR(34),INDEX(People[Middle Name],$A4009),CHAR(34),
", PersonLastName:  ",CHAR(34),INDEX(People[Last Name],$A4009),CHAR(34),"}"))</f>
        <v>#REF!</v>
      </c>
      <c r="E4009" t="e">
        <f>IF(INDEX(Organizations[Organization Type '[CV']],$A4009)="","",
CONCATENATE("  - &amp;OrganizationID",TEXT($A4009,"0000"),
" {","OrganizationTypeCV:  ",CHAR(34),INDEX(Organizations[Organization Type '[CV']],$A4009),CHAR(34),
", OrganizationCode:  ",CHAR(34),INDEX(Organizations[Organization Code],$A4009),CHAR(34),
", OrganizationName:  ",CHAR(34),INDEX(Organizations[Organization Name],$A4009),CHAR(34),
", OrganizationDescription:  ",CHAR(34),INDEX(Organizations[Organization Description],$A4009),CHAR(34),
", OrganizationLink:  ",CHAR(34),INDEX(Organizations[Organization Link],$A4009),CHAR(34),"}"))</f>
        <v>#REF!</v>
      </c>
      <c r="F4009" t="e">
        <f>IF(INDEX(People[First Name],$A4009)="","",
CONCATENATE("  - &amp;AffiliationID",TEXT($A4009,"0000"),
" {PersonID: *PersonID",TEXT($A4009,"0000"),
", OrganizationID: *OrganizationID",TEXT(MATCH(INDEX(People[Organization Name],$A4009),Organizations[Organization Name],0),"0000"),
", IsPrimaryOrganizationContact: , AffiliationStartDate: , AffiliationEndDate: , PrimaryPhone: ",
", PrimaryEmail: ",CHAR(34),INDEX(People[Primary Email],$A4009),CHAR(34),
", PrimaryAddress: ",CHAR(34),INDEX(People[Primary Address],$A4009),CHAR(34),
", PersonLink: }"))</f>
        <v>#REF!</v>
      </c>
      <c r="H4009" t="e">
        <f>IF(COUNTA(CitationInformation)=0,"",IF(INDEX(AuthorList[Author Name],$A4009)="","",
CONCATENATE("  - &amp;AuthorListID",TEXT($A4009,"0000"),
"  {CitationID: *CitationID0001",
", PersonID: *PersonID",TEXT(MATCH(INDEX(AuthorList[Author Name],$A4009),People[Full Name],0),"0000"),
", AuthorOrder: ",INDEX(AuthorList[Author Number],$A4009),"}")))</f>
        <v>#REF!</v>
      </c>
      <c r="K4009" t="e">
        <f>IF(INDEX(SamplingFeatures[Feature Code],$A4009)="","",
CONCATENATE("  - &amp;SamplingFeatureID",TEXT($A4009,"0000"),
" {","SamplingFeatureUUID:  ",CHAR(34),INDEX(SamplingFeatures[Sampling Feature UUID],$A4009),CHAR(34),
", SamplingFeatureTypeCV:  ",CHAR(34),INDEX(SamplingFeatures[Sampling Feature Type],$A4009),CHAR(34),
", SamplingFeatureCode:  ",CHAR(34),INDEX(SamplingFeatures[Feature Code],$A4009),CHAR(34),
", SamplingFeatureName:  ",CHAR(34),INDEX(SamplingFeatures[Feature Name],$A4009),CHAR(34),
", SamplingFeatureDescription:  ",CHAR(34),INDEX(SamplingFeatures[Feature Description],$A4009),CHAR(34),
", SamplingFeatureGeotypeCV:  ",CHAR(34),INDEX(SamplingFeatures[Feature Geo Type],$A4009),CHAR(34),
", FeatureGeometry:  ",CHAR(34),INDEX(SamplingFeatures[Feature Geometry],$A4009),CHAR(34),
", Elevation_m:  ",CHAR(34),INDEX(SamplingFeatures[Elevation_m],$A4009),CHAR(34),
", ElevationDatumCV:  ",CHAR(34),ElevationDatum,CHAR(34),"}"))</f>
        <v>#REF!</v>
      </c>
      <c r="L4009" t="e">
        <f>IF(INDEX(SamplingFeatures[Sampling Feature Type],$A4009)&lt;&gt;"Site","",
CONCATENATE("  - &amp;SiteID",TEXT(SUMPRODUCT(--($L$3:$L4008&lt;&gt;"")),"0000"),
" {","SamplingFeatureID:  *SamplingFeatureID",TEXT($A4009,"0000"),
", SiteTypeCV:  ",CHAR(34),INDEX(Sites[Site Type],$A4009),CHAR(34),
", Latitude:  ",INDEX(Sites[Latitude],$A4009),
", Longitude:  ",INDEX(Sites[Longitude],$A4009),
", SRSName:  ",CHAR(34),LatLonDatum,CHAR(34),"}"))</f>
        <v>#REF!</v>
      </c>
      <c r="M4009" t="e">
        <f>IF(INDEX(SamplingFeatures[Sampling Feature Type],$A4009)&lt;&gt;"Specimen","",
CONCATENATE("  - &amp;SpecimenID",TEXT(SUMPRODUCT(--($M$3:$M4008&lt;&gt;"")),"0000"),
" {","SamplingFeatureID:  *SamplingFeatureID",TEXT($A4009,"0000"),
", SpecimenTypeCV:  ",CHAR(34),INDEX(Specimens[Specimen Type],$A4009),CHAR(34),
", SpecimenMediumCV:  ",INDEX(Specimens[Specimen Medium],$A4009),
", IsFieldSpecimen:  ",CHAR(34),INDEX(Specimens[Is Field Specimen?],$A4009),CHAR(34),"}"))</f>
        <v>#REF!</v>
      </c>
      <c r="N4009" t="e">
        <f>IF(COUNTA(SpatialOffsets[])=0,"", IF(INDEX(SpatialOffsets[Spatial Offset Type],$A4009)="","",
CONCATENATE("  - &amp;SpatialOffsetID",TEXT($A4009,"0000"),
" {","SpatialOffsetTypeCV:  ",CHAR(34),INDEX(SpatialOffsets[Spatial Offset Type],$A4009),CHAR(34),
", Offset1Value:  ",INDEX(SpatialOffsets[Offset 1 Value],$A4009),
", Offset1UnitID:  ",CHAR(34),INDEX(SpatialOffsets[Offset 1 Unit],$A4009),CHAR(34),
", Offset2Value:  ",INDEX(SpatialOffsets[Offset 2 Value],$A4009),
", Offset2UnitID:  ",CHAR(34),INDEX(SpatialOffsets[Offset 2 Unit],$A4009),CHAR(34),
", Offset3Value:  ",INDEX(SpatialOffsets[Offset 3 Value],$A4009),
", Offset3UnitID:  ",CHAR(34),INDEX(SpatialOffsets[Offset 3 Unit],$A4009),CHAR(34),,"}")))</f>
        <v>#REF!</v>
      </c>
      <c r="O4009" t="e">
        <f>IF(COUNTA(RelatedFeatures[])=0,"", IF(INDEX(RelatedFeatures[First Sampling Feature Code],$A4009)="","",
CONCATENATE("  - &amp;RelationID",TEXT($A4009,"0000"),
" {","SamplingFeatureID:  *SamplingFeatureID",TEXT(MATCH(INDEX(RelatedFeatures[First Sampling Feature Code],$A4009),SamplingFeatures[Feature Code],0),"0000"),
", RelationshipTypeCV:  ",CHAR(34),INDEX(RelatedFeatures[Relationship Type],$A4009),CHAR(34),
", RelatedFeatureID: *SamplingFeatureID",TEXT(MATCH(INDEX(RelatedFeatures[Second Sampling Feature Code],$A4009),SamplingFeatures[Feature Code],0),"0000"),
", SpatialOffsetID:  ",IF(INDEX(RelatedFeatures[Offset Number],$A4009)="","",CONCATENATE("*SpatialOffsetID",TEXT(INDEX(RelatedFeatures[Offset Number],$A4009),"0000"))),"}")))</f>
        <v>#REF!</v>
      </c>
      <c r="P4009" t="e">
        <f>IF(INDEX(Methods[Method Type],$A4009)="","",
CONCATENATE("  - &amp;MethodID",TEXT($A4009,"0000"),
" {","MethodTypeCV:  ",CHAR(34),INDEX(Methods[Method Type],$A4009),CHAR(34),
", MethodCode:  ",CHAR(34),INDEX(Methods[Method Code],$A4009),CHAR(34),
", MethodName:  ",CHAR(34),INDEX(Methods[Method Name],$A4009),CHAR(34),
", MethodDescription:  ",CHAR(34),INDEX(Methods[Method Description],$A4009),CHAR(34),
", MethodLink:  ",CHAR(34),INDEX(Methods[Method Link],$A4009),CHAR(34),
", OrganizationID: *OrganizationID",TEXT(MATCH(INDEX(Methods[Organization Name],$A4009),Organizations[Organization Name],0),"0000"),"}"))</f>
        <v>#REF!</v>
      </c>
      <c r="Q4009" t="e">
        <f>IF(INDEX(Variables[Variable Type],$A4009)="","",
CONCATENATE("  - &amp;VariableID",TEXT($A4009,"0000"),
" {","VariableTypeCV:  ",CHAR(34),INDEX(Variables[Variable Type],$A4009),CHAR(34),
", VariableCode:  ",CHAR(34),INDEX(Variables[Variable Code],$A4009),CHAR(34),
", VariableNameCV:  ",CHAR(34),INDEX(Variables[Variable Name],$A4009),CHAR(34),
", VariableDefinition:  ",CHAR(34),INDEX(Variables[Variable Definition],$A4009),CHAR(34),
", SpecciationCV:  ",CHAR(34),INDEX(Variables[Speciation],$A4009),CHAR(34),
", NoDataValue:  ",CHAR(34),INDEX(Variables[No Data Value],$A4009),CHAR(34),"}"))</f>
        <v>#REF!</v>
      </c>
    </row>
    <row r="4010" spans="1:17" x14ac:dyDescent="0.25">
      <c r="A4010">
        <v>4007</v>
      </c>
      <c r="D4010" t="e">
        <f>IF(INDEX(People[First Name],$A4010)="","",
CONCATENATE("  - &amp;PersonID",TEXT($A4010,"0000"),
" {","PersonFirstName:  ",CHAR(34),INDEX(People[First Name],$A4010),CHAR(34),
", PersonMiddleName:  ",CHAR(34),INDEX(People[Middle Name],$A4010),CHAR(34),
", PersonLastName:  ",CHAR(34),INDEX(People[Last Name],$A4010),CHAR(34),"}"))</f>
        <v>#REF!</v>
      </c>
      <c r="E4010" t="e">
        <f>IF(INDEX(Organizations[Organization Type '[CV']],$A4010)="","",
CONCATENATE("  - &amp;OrganizationID",TEXT($A4010,"0000"),
" {","OrganizationTypeCV:  ",CHAR(34),INDEX(Organizations[Organization Type '[CV']],$A4010),CHAR(34),
", OrganizationCode:  ",CHAR(34),INDEX(Organizations[Organization Code],$A4010),CHAR(34),
", OrganizationName:  ",CHAR(34),INDEX(Organizations[Organization Name],$A4010),CHAR(34),
", OrganizationDescription:  ",CHAR(34),INDEX(Organizations[Organization Description],$A4010),CHAR(34),
", OrganizationLink:  ",CHAR(34),INDEX(Organizations[Organization Link],$A4010),CHAR(34),"}"))</f>
        <v>#REF!</v>
      </c>
      <c r="F4010" t="e">
        <f>IF(INDEX(People[First Name],$A4010)="","",
CONCATENATE("  - &amp;AffiliationID",TEXT($A4010,"0000"),
" {PersonID: *PersonID",TEXT($A4010,"0000"),
", OrganizationID: *OrganizationID",TEXT(MATCH(INDEX(People[Organization Name],$A4010),Organizations[Organization Name],0),"0000"),
", IsPrimaryOrganizationContact: , AffiliationStartDate: , AffiliationEndDate: , PrimaryPhone: ",
", PrimaryEmail: ",CHAR(34),INDEX(People[Primary Email],$A4010),CHAR(34),
", PrimaryAddress: ",CHAR(34),INDEX(People[Primary Address],$A4010),CHAR(34),
", PersonLink: }"))</f>
        <v>#REF!</v>
      </c>
      <c r="H4010" t="e">
        <f>IF(COUNTA(CitationInformation)=0,"",IF(INDEX(AuthorList[Author Name],$A4010)="","",
CONCATENATE("  - &amp;AuthorListID",TEXT($A4010,"0000"),
"  {CitationID: *CitationID0001",
", PersonID: *PersonID",TEXT(MATCH(INDEX(AuthorList[Author Name],$A4010),People[Full Name],0),"0000"),
", AuthorOrder: ",INDEX(AuthorList[Author Number],$A4010),"}")))</f>
        <v>#REF!</v>
      </c>
      <c r="K4010" t="e">
        <f>IF(INDEX(SamplingFeatures[Feature Code],$A4010)="","",
CONCATENATE("  - &amp;SamplingFeatureID",TEXT($A4010,"0000"),
" {","SamplingFeatureUUID:  ",CHAR(34),INDEX(SamplingFeatures[Sampling Feature UUID],$A4010),CHAR(34),
", SamplingFeatureTypeCV:  ",CHAR(34),INDEX(SamplingFeatures[Sampling Feature Type],$A4010),CHAR(34),
", SamplingFeatureCode:  ",CHAR(34),INDEX(SamplingFeatures[Feature Code],$A4010),CHAR(34),
", SamplingFeatureName:  ",CHAR(34),INDEX(SamplingFeatures[Feature Name],$A4010),CHAR(34),
", SamplingFeatureDescription:  ",CHAR(34),INDEX(SamplingFeatures[Feature Description],$A4010),CHAR(34),
", SamplingFeatureGeotypeCV:  ",CHAR(34),INDEX(SamplingFeatures[Feature Geo Type],$A4010),CHAR(34),
", FeatureGeometry:  ",CHAR(34),INDEX(SamplingFeatures[Feature Geometry],$A4010),CHAR(34),
", Elevation_m:  ",CHAR(34),INDEX(SamplingFeatures[Elevation_m],$A4010),CHAR(34),
", ElevationDatumCV:  ",CHAR(34),ElevationDatum,CHAR(34),"}"))</f>
        <v>#REF!</v>
      </c>
      <c r="L4010" t="e">
        <f>IF(INDEX(SamplingFeatures[Sampling Feature Type],$A4010)&lt;&gt;"Site","",
CONCATENATE("  - &amp;SiteID",TEXT(SUMPRODUCT(--($L$3:$L4009&lt;&gt;"")),"0000"),
" {","SamplingFeatureID:  *SamplingFeatureID",TEXT($A4010,"0000"),
", SiteTypeCV:  ",CHAR(34),INDEX(Sites[Site Type],$A4010),CHAR(34),
", Latitude:  ",INDEX(Sites[Latitude],$A4010),
", Longitude:  ",INDEX(Sites[Longitude],$A4010),
", SRSName:  ",CHAR(34),LatLonDatum,CHAR(34),"}"))</f>
        <v>#REF!</v>
      </c>
      <c r="M4010" t="e">
        <f>IF(INDEX(SamplingFeatures[Sampling Feature Type],$A4010)&lt;&gt;"Specimen","",
CONCATENATE("  - &amp;SpecimenID",TEXT(SUMPRODUCT(--($M$3:$M4009&lt;&gt;"")),"0000"),
" {","SamplingFeatureID:  *SamplingFeatureID",TEXT($A4010,"0000"),
", SpecimenTypeCV:  ",CHAR(34),INDEX(Specimens[Specimen Type],$A4010),CHAR(34),
", SpecimenMediumCV:  ",INDEX(Specimens[Specimen Medium],$A4010),
", IsFieldSpecimen:  ",CHAR(34),INDEX(Specimens[Is Field Specimen?],$A4010),CHAR(34),"}"))</f>
        <v>#REF!</v>
      </c>
      <c r="N4010" t="e">
        <f>IF(COUNTA(SpatialOffsets[])=0,"", IF(INDEX(SpatialOffsets[Spatial Offset Type],$A4010)="","",
CONCATENATE("  - &amp;SpatialOffsetID",TEXT($A4010,"0000"),
" {","SpatialOffsetTypeCV:  ",CHAR(34),INDEX(SpatialOffsets[Spatial Offset Type],$A4010),CHAR(34),
", Offset1Value:  ",INDEX(SpatialOffsets[Offset 1 Value],$A4010),
", Offset1UnitID:  ",CHAR(34),INDEX(SpatialOffsets[Offset 1 Unit],$A4010),CHAR(34),
", Offset2Value:  ",INDEX(SpatialOffsets[Offset 2 Value],$A4010),
", Offset2UnitID:  ",CHAR(34),INDEX(SpatialOffsets[Offset 2 Unit],$A4010),CHAR(34),
", Offset3Value:  ",INDEX(SpatialOffsets[Offset 3 Value],$A4010),
", Offset3UnitID:  ",CHAR(34),INDEX(SpatialOffsets[Offset 3 Unit],$A4010),CHAR(34),,"}")))</f>
        <v>#REF!</v>
      </c>
      <c r="O4010" t="e">
        <f>IF(COUNTA(RelatedFeatures[])=0,"", IF(INDEX(RelatedFeatures[First Sampling Feature Code],$A4010)="","",
CONCATENATE("  - &amp;RelationID",TEXT($A4010,"0000"),
" {","SamplingFeatureID:  *SamplingFeatureID",TEXT(MATCH(INDEX(RelatedFeatures[First Sampling Feature Code],$A4010),SamplingFeatures[Feature Code],0),"0000"),
", RelationshipTypeCV:  ",CHAR(34),INDEX(RelatedFeatures[Relationship Type],$A4010),CHAR(34),
", RelatedFeatureID: *SamplingFeatureID",TEXT(MATCH(INDEX(RelatedFeatures[Second Sampling Feature Code],$A4010),SamplingFeatures[Feature Code],0),"0000"),
", SpatialOffsetID:  ",IF(INDEX(RelatedFeatures[Offset Number],$A4010)="","",CONCATENATE("*SpatialOffsetID",TEXT(INDEX(RelatedFeatures[Offset Number],$A4010),"0000"))),"}")))</f>
        <v>#REF!</v>
      </c>
      <c r="P4010" t="e">
        <f>IF(INDEX(Methods[Method Type],$A4010)="","",
CONCATENATE("  - &amp;MethodID",TEXT($A4010,"0000"),
" {","MethodTypeCV:  ",CHAR(34),INDEX(Methods[Method Type],$A4010),CHAR(34),
", MethodCode:  ",CHAR(34),INDEX(Methods[Method Code],$A4010),CHAR(34),
", MethodName:  ",CHAR(34),INDEX(Methods[Method Name],$A4010),CHAR(34),
", MethodDescription:  ",CHAR(34),INDEX(Methods[Method Description],$A4010),CHAR(34),
", MethodLink:  ",CHAR(34),INDEX(Methods[Method Link],$A4010),CHAR(34),
", OrganizationID: *OrganizationID",TEXT(MATCH(INDEX(Methods[Organization Name],$A4010),Organizations[Organization Name],0),"0000"),"}"))</f>
        <v>#REF!</v>
      </c>
      <c r="Q4010" t="e">
        <f>IF(INDEX(Variables[Variable Type],$A4010)="","",
CONCATENATE("  - &amp;VariableID",TEXT($A4010,"0000"),
" {","VariableTypeCV:  ",CHAR(34),INDEX(Variables[Variable Type],$A4010),CHAR(34),
", VariableCode:  ",CHAR(34),INDEX(Variables[Variable Code],$A4010),CHAR(34),
", VariableNameCV:  ",CHAR(34),INDEX(Variables[Variable Name],$A4010),CHAR(34),
", VariableDefinition:  ",CHAR(34),INDEX(Variables[Variable Definition],$A4010),CHAR(34),
", SpecciationCV:  ",CHAR(34),INDEX(Variables[Speciation],$A4010),CHAR(34),
", NoDataValue:  ",CHAR(34),INDEX(Variables[No Data Value],$A4010),CHAR(34),"}"))</f>
        <v>#REF!</v>
      </c>
    </row>
    <row r="4011" spans="1:17" x14ac:dyDescent="0.25">
      <c r="A4011">
        <v>4008</v>
      </c>
      <c r="D4011" t="e">
        <f>IF(INDEX(People[First Name],$A4011)="","",
CONCATENATE("  - &amp;PersonID",TEXT($A4011,"0000"),
" {","PersonFirstName:  ",CHAR(34),INDEX(People[First Name],$A4011),CHAR(34),
", PersonMiddleName:  ",CHAR(34),INDEX(People[Middle Name],$A4011),CHAR(34),
", PersonLastName:  ",CHAR(34),INDEX(People[Last Name],$A4011),CHAR(34),"}"))</f>
        <v>#REF!</v>
      </c>
      <c r="E4011" t="e">
        <f>IF(INDEX(Organizations[Organization Type '[CV']],$A4011)="","",
CONCATENATE("  - &amp;OrganizationID",TEXT($A4011,"0000"),
" {","OrganizationTypeCV:  ",CHAR(34),INDEX(Organizations[Organization Type '[CV']],$A4011),CHAR(34),
", OrganizationCode:  ",CHAR(34),INDEX(Organizations[Organization Code],$A4011),CHAR(34),
", OrganizationName:  ",CHAR(34),INDEX(Organizations[Organization Name],$A4011),CHAR(34),
", OrganizationDescription:  ",CHAR(34),INDEX(Organizations[Organization Description],$A4011),CHAR(34),
", OrganizationLink:  ",CHAR(34),INDEX(Organizations[Organization Link],$A4011),CHAR(34),"}"))</f>
        <v>#REF!</v>
      </c>
      <c r="F4011" t="e">
        <f>IF(INDEX(People[First Name],$A4011)="","",
CONCATENATE("  - &amp;AffiliationID",TEXT($A4011,"0000"),
" {PersonID: *PersonID",TEXT($A4011,"0000"),
", OrganizationID: *OrganizationID",TEXT(MATCH(INDEX(People[Organization Name],$A4011),Organizations[Organization Name],0),"0000"),
", IsPrimaryOrganizationContact: , AffiliationStartDate: , AffiliationEndDate: , PrimaryPhone: ",
", PrimaryEmail: ",CHAR(34),INDEX(People[Primary Email],$A4011),CHAR(34),
", PrimaryAddress: ",CHAR(34),INDEX(People[Primary Address],$A4011),CHAR(34),
", PersonLink: }"))</f>
        <v>#REF!</v>
      </c>
      <c r="H4011" t="e">
        <f>IF(COUNTA(CitationInformation)=0,"",IF(INDEX(AuthorList[Author Name],$A4011)="","",
CONCATENATE("  - &amp;AuthorListID",TEXT($A4011,"0000"),
"  {CitationID: *CitationID0001",
", PersonID: *PersonID",TEXT(MATCH(INDEX(AuthorList[Author Name],$A4011),People[Full Name],0),"0000"),
", AuthorOrder: ",INDEX(AuthorList[Author Number],$A4011),"}")))</f>
        <v>#REF!</v>
      </c>
      <c r="K4011" t="e">
        <f>IF(INDEX(SamplingFeatures[Feature Code],$A4011)="","",
CONCATENATE("  - &amp;SamplingFeatureID",TEXT($A4011,"0000"),
" {","SamplingFeatureUUID:  ",CHAR(34),INDEX(SamplingFeatures[Sampling Feature UUID],$A4011),CHAR(34),
", SamplingFeatureTypeCV:  ",CHAR(34),INDEX(SamplingFeatures[Sampling Feature Type],$A4011),CHAR(34),
", SamplingFeatureCode:  ",CHAR(34),INDEX(SamplingFeatures[Feature Code],$A4011),CHAR(34),
", SamplingFeatureName:  ",CHAR(34),INDEX(SamplingFeatures[Feature Name],$A4011),CHAR(34),
", SamplingFeatureDescription:  ",CHAR(34),INDEX(SamplingFeatures[Feature Description],$A4011),CHAR(34),
", SamplingFeatureGeotypeCV:  ",CHAR(34),INDEX(SamplingFeatures[Feature Geo Type],$A4011),CHAR(34),
", FeatureGeometry:  ",CHAR(34),INDEX(SamplingFeatures[Feature Geometry],$A4011),CHAR(34),
", Elevation_m:  ",CHAR(34),INDEX(SamplingFeatures[Elevation_m],$A4011),CHAR(34),
", ElevationDatumCV:  ",CHAR(34),ElevationDatum,CHAR(34),"}"))</f>
        <v>#REF!</v>
      </c>
      <c r="L4011" t="e">
        <f>IF(INDEX(SamplingFeatures[Sampling Feature Type],$A4011)&lt;&gt;"Site","",
CONCATENATE("  - &amp;SiteID",TEXT(SUMPRODUCT(--($L$3:$L4010&lt;&gt;"")),"0000"),
" {","SamplingFeatureID:  *SamplingFeatureID",TEXT($A4011,"0000"),
", SiteTypeCV:  ",CHAR(34),INDEX(Sites[Site Type],$A4011),CHAR(34),
", Latitude:  ",INDEX(Sites[Latitude],$A4011),
", Longitude:  ",INDEX(Sites[Longitude],$A4011),
", SRSName:  ",CHAR(34),LatLonDatum,CHAR(34),"}"))</f>
        <v>#REF!</v>
      </c>
      <c r="M4011" t="e">
        <f>IF(INDEX(SamplingFeatures[Sampling Feature Type],$A4011)&lt;&gt;"Specimen","",
CONCATENATE("  - &amp;SpecimenID",TEXT(SUMPRODUCT(--($M$3:$M4010&lt;&gt;"")),"0000"),
" {","SamplingFeatureID:  *SamplingFeatureID",TEXT($A4011,"0000"),
", SpecimenTypeCV:  ",CHAR(34),INDEX(Specimens[Specimen Type],$A4011),CHAR(34),
", SpecimenMediumCV:  ",INDEX(Specimens[Specimen Medium],$A4011),
", IsFieldSpecimen:  ",CHAR(34),INDEX(Specimens[Is Field Specimen?],$A4011),CHAR(34),"}"))</f>
        <v>#REF!</v>
      </c>
      <c r="N4011" t="e">
        <f>IF(COUNTA(SpatialOffsets[])=0,"", IF(INDEX(SpatialOffsets[Spatial Offset Type],$A4011)="","",
CONCATENATE("  - &amp;SpatialOffsetID",TEXT($A4011,"0000"),
" {","SpatialOffsetTypeCV:  ",CHAR(34),INDEX(SpatialOffsets[Spatial Offset Type],$A4011),CHAR(34),
", Offset1Value:  ",INDEX(SpatialOffsets[Offset 1 Value],$A4011),
", Offset1UnitID:  ",CHAR(34),INDEX(SpatialOffsets[Offset 1 Unit],$A4011),CHAR(34),
", Offset2Value:  ",INDEX(SpatialOffsets[Offset 2 Value],$A4011),
", Offset2UnitID:  ",CHAR(34),INDEX(SpatialOffsets[Offset 2 Unit],$A4011),CHAR(34),
", Offset3Value:  ",INDEX(SpatialOffsets[Offset 3 Value],$A4011),
", Offset3UnitID:  ",CHAR(34),INDEX(SpatialOffsets[Offset 3 Unit],$A4011),CHAR(34),,"}")))</f>
        <v>#REF!</v>
      </c>
      <c r="O4011" t="e">
        <f>IF(COUNTA(RelatedFeatures[])=0,"", IF(INDEX(RelatedFeatures[First Sampling Feature Code],$A4011)="","",
CONCATENATE("  - &amp;RelationID",TEXT($A4011,"0000"),
" {","SamplingFeatureID:  *SamplingFeatureID",TEXT(MATCH(INDEX(RelatedFeatures[First Sampling Feature Code],$A4011),SamplingFeatures[Feature Code],0),"0000"),
", RelationshipTypeCV:  ",CHAR(34),INDEX(RelatedFeatures[Relationship Type],$A4011),CHAR(34),
", RelatedFeatureID: *SamplingFeatureID",TEXT(MATCH(INDEX(RelatedFeatures[Second Sampling Feature Code],$A4011),SamplingFeatures[Feature Code],0),"0000"),
", SpatialOffsetID:  ",IF(INDEX(RelatedFeatures[Offset Number],$A4011)="","",CONCATENATE("*SpatialOffsetID",TEXT(INDEX(RelatedFeatures[Offset Number],$A4011),"0000"))),"}")))</f>
        <v>#REF!</v>
      </c>
      <c r="P4011" t="e">
        <f>IF(INDEX(Methods[Method Type],$A4011)="","",
CONCATENATE("  - &amp;MethodID",TEXT($A4011,"0000"),
" {","MethodTypeCV:  ",CHAR(34),INDEX(Methods[Method Type],$A4011),CHAR(34),
", MethodCode:  ",CHAR(34),INDEX(Methods[Method Code],$A4011),CHAR(34),
", MethodName:  ",CHAR(34),INDEX(Methods[Method Name],$A4011),CHAR(34),
", MethodDescription:  ",CHAR(34),INDEX(Methods[Method Description],$A4011),CHAR(34),
", MethodLink:  ",CHAR(34),INDEX(Methods[Method Link],$A4011),CHAR(34),
", OrganizationID: *OrganizationID",TEXT(MATCH(INDEX(Methods[Organization Name],$A4011),Organizations[Organization Name],0),"0000"),"}"))</f>
        <v>#REF!</v>
      </c>
      <c r="Q4011" t="e">
        <f>IF(INDEX(Variables[Variable Type],$A4011)="","",
CONCATENATE("  - &amp;VariableID",TEXT($A4011,"0000"),
" {","VariableTypeCV:  ",CHAR(34),INDEX(Variables[Variable Type],$A4011),CHAR(34),
", VariableCode:  ",CHAR(34),INDEX(Variables[Variable Code],$A4011),CHAR(34),
", VariableNameCV:  ",CHAR(34),INDEX(Variables[Variable Name],$A4011),CHAR(34),
", VariableDefinition:  ",CHAR(34),INDEX(Variables[Variable Definition],$A4011),CHAR(34),
", SpecciationCV:  ",CHAR(34),INDEX(Variables[Speciation],$A4011),CHAR(34),
", NoDataValue:  ",CHAR(34),INDEX(Variables[No Data Value],$A4011),CHAR(34),"}"))</f>
        <v>#REF!</v>
      </c>
    </row>
    <row r="4012" spans="1:17" x14ac:dyDescent="0.25">
      <c r="A4012">
        <v>4009</v>
      </c>
      <c r="D4012" t="e">
        <f>IF(INDEX(People[First Name],$A4012)="","",
CONCATENATE("  - &amp;PersonID",TEXT($A4012,"0000"),
" {","PersonFirstName:  ",CHAR(34),INDEX(People[First Name],$A4012),CHAR(34),
", PersonMiddleName:  ",CHAR(34),INDEX(People[Middle Name],$A4012),CHAR(34),
", PersonLastName:  ",CHAR(34),INDEX(People[Last Name],$A4012),CHAR(34),"}"))</f>
        <v>#REF!</v>
      </c>
      <c r="E4012" t="e">
        <f>IF(INDEX(Organizations[Organization Type '[CV']],$A4012)="","",
CONCATENATE("  - &amp;OrganizationID",TEXT($A4012,"0000"),
" {","OrganizationTypeCV:  ",CHAR(34),INDEX(Organizations[Organization Type '[CV']],$A4012),CHAR(34),
", OrganizationCode:  ",CHAR(34),INDEX(Organizations[Organization Code],$A4012),CHAR(34),
", OrganizationName:  ",CHAR(34),INDEX(Organizations[Organization Name],$A4012),CHAR(34),
", OrganizationDescription:  ",CHAR(34),INDEX(Organizations[Organization Description],$A4012),CHAR(34),
", OrganizationLink:  ",CHAR(34),INDEX(Organizations[Organization Link],$A4012),CHAR(34),"}"))</f>
        <v>#REF!</v>
      </c>
      <c r="F4012" t="e">
        <f>IF(INDEX(People[First Name],$A4012)="","",
CONCATENATE("  - &amp;AffiliationID",TEXT($A4012,"0000"),
" {PersonID: *PersonID",TEXT($A4012,"0000"),
", OrganizationID: *OrganizationID",TEXT(MATCH(INDEX(People[Organization Name],$A4012),Organizations[Organization Name],0),"0000"),
", IsPrimaryOrganizationContact: , AffiliationStartDate: , AffiliationEndDate: , PrimaryPhone: ",
", PrimaryEmail: ",CHAR(34),INDEX(People[Primary Email],$A4012),CHAR(34),
", PrimaryAddress: ",CHAR(34),INDEX(People[Primary Address],$A4012),CHAR(34),
", PersonLink: }"))</f>
        <v>#REF!</v>
      </c>
      <c r="H4012" t="e">
        <f>IF(COUNTA(CitationInformation)=0,"",IF(INDEX(AuthorList[Author Name],$A4012)="","",
CONCATENATE("  - &amp;AuthorListID",TEXT($A4012,"0000"),
"  {CitationID: *CitationID0001",
", PersonID: *PersonID",TEXT(MATCH(INDEX(AuthorList[Author Name],$A4012),People[Full Name],0),"0000"),
", AuthorOrder: ",INDEX(AuthorList[Author Number],$A4012),"}")))</f>
        <v>#REF!</v>
      </c>
      <c r="K4012" t="e">
        <f>IF(INDEX(SamplingFeatures[Feature Code],$A4012)="","",
CONCATENATE("  - &amp;SamplingFeatureID",TEXT($A4012,"0000"),
" {","SamplingFeatureUUID:  ",CHAR(34),INDEX(SamplingFeatures[Sampling Feature UUID],$A4012),CHAR(34),
", SamplingFeatureTypeCV:  ",CHAR(34),INDEX(SamplingFeatures[Sampling Feature Type],$A4012),CHAR(34),
", SamplingFeatureCode:  ",CHAR(34),INDEX(SamplingFeatures[Feature Code],$A4012),CHAR(34),
", SamplingFeatureName:  ",CHAR(34),INDEX(SamplingFeatures[Feature Name],$A4012),CHAR(34),
", SamplingFeatureDescription:  ",CHAR(34),INDEX(SamplingFeatures[Feature Description],$A4012),CHAR(34),
", SamplingFeatureGeotypeCV:  ",CHAR(34),INDEX(SamplingFeatures[Feature Geo Type],$A4012),CHAR(34),
", FeatureGeometry:  ",CHAR(34),INDEX(SamplingFeatures[Feature Geometry],$A4012),CHAR(34),
", Elevation_m:  ",CHAR(34),INDEX(SamplingFeatures[Elevation_m],$A4012),CHAR(34),
", ElevationDatumCV:  ",CHAR(34),ElevationDatum,CHAR(34),"}"))</f>
        <v>#REF!</v>
      </c>
      <c r="L4012" t="e">
        <f>IF(INDEX(SamplingFeatures[Sampling Feature Type],$A4012)&lt;&gt;"Site","",
CONCATENATE("  - &amp;SiteID",TEXT(SUMPRODUCT(--($L$3:$L4011&lt;&gt;"")),"0000"),
" {","SamplingFeatureID:  *SamplingFeatureID",TEXT($A4012,"0000"),
", SiteTypeCV:  ",CHAR(34),INDEX(Sites[Site Type],$A4012),CHAR(34),
", Latitude:  ",INDEX(Sites[Latitude],$A4012),
", Longitude:  ",INDEX(Sites[Longitude],$A4012),
", SRSName:  ",CHAR(34),LatLonDatum,CHAR(34),"}"))</f>
        <v>#REF!</v>
      </c>
      <c r="M4012" t="e">
        <f>IF(INDEX(SamplingFeatures[Sampling Feature Type],$A4012)&lt;&gt;"Specimen","",
CONCATENATE("  - &amp;SpecimenID",TEXT(SUMPRODUCT(--($M$3:$M4011&lt;&gt;"")),"0000"),
" {","SamplingFeatureID:  *SamplingFeatureID",TEXT($A4012,"0000"),
", SpecimenTypeCV:  ",CHAR(34),INDEX(Specimens[Specimen Type],$A4012),CHAR(34),
", SpecimenMediumCV:  ",INDEX(Specimens[Specimen Medium],$A4012),
", IsFieldSpecimen:  ",CHAR(34),INDEX(Specimens[Is Field Specimen?],$A4012),CHAR(34),"}"))</f>
        <v>#REF!</v>
      </c>
      <c r="N4012" t="e">
        <f>IF(COUNTA(SpatialOffsets[])=0,"", IF(INDEX(SpatialOffsets[Spatial Offset Type],$A4012)="","",
CONCATENATE("  - &amp;SpatialOffsetID",TEXT($A4012,"0000"),
" {","SpatialOffsetTypeCV:  ",CHAR(34),INDEX(SpatialOffsets[Spatial Offset Type],$A4012),CHAR(34),
", Offset1Value:  ",INDEX(SpatialOffsets[Offset 1 Value],$A4012),
", Offset1UnitID:  ",CHAR(34),INDEX(SpatialOffsets[Offset 1 Unit],$A4012),CHAR(34),
", Offset2Value:  ",INDEX(SpatialOffsets[Offset 2 Value],$A4012),
", Offset2UnitID:  ",CHAR(34),INDEX(SpatialOffsets[Offset 2 Unit],$A4012),CHAR(34),
", Offset3Value:  ",INDEX(SpatialOffsets[Offset 3 Value],$A4012),
", Offset3UnitID:  ",CHAR(34),INDEX(SpatialOffsets[Offset 3 Unit],$A4012),CHAR(34),,"}")))</f>
        <v>#REF!</v>
      </c>
      <c r="O4012" t="e">
        <f>IF(COUNTA(RelatedFeatures[])=0,"", IF(INDEX(RelatedFeatures[First Sampling Feature Code],$A4012)="","",
CONCATENATE("  - &amp;RelationID",TEXT($A4012,"0000"),
" {","SamplingFeatureID:  *SamplingFeatureID",TEXT(MATCH(INDEX(RelatedFeatures[First Sampling Feature Code],$A4012),SamplingFeatures[Feature Code],0),"0000"),
", RelationshipTypeCV:  ",CHAR(34),INDEX(RelatedFeatures[Relationship Type],$A4012),CHAR(34),
", RelatedFeatureID: *SamplingFeatureID",TEXT(MATCH(INDEX(RelatedFeatures[Second Sampling Feature Code],$A4012),SamplingFeatures[Feature Code],0),"0000"),
", SpatialOffsetID:  ",IF(INDEX(RelatedFeatures[Offset Number],$A4012)="","",CONCATENATE("*SpatialOffsetID",TEXT(INDEX(RelatedFeatures[Offset Number],$A4012),"0000"))),"}")))</f>
        <v>#REF!</v>
      </c>
      <c r="P4012" t="e">
        <f>IF(INDEX(Methods[Method Type],$A4012)="","",
CONCATENATE("  - &amp;MethodID",TEXT($A4012,"0000"),
" {","MethodTypeCV:  ",CHAR(34),INDEX(Methods[Method Type],$A4012),CHAR(34),
", MethodCode:  ",CHAR(34),INDEX(Methods[Method Code],$A4012),CHAR(34),
", MethodName:  ",CHAR(34),INDEX(Methods[Method Name],$A4012),CHAR(34),
", MethodDescription:  ",CHAR(34),INDEX(Methods[Method Description],$A4012),CHAR(34),
", MethodLink:  ",CHAR(34),INDEX(Methods[Method Link],$A4012),CHAR(34),
", OrganizationID: *OrganizationID",TEXT(MATCH(INDEX(Methods[Organization Name],$A4012),Organizations[Organization Name],0),"0000"),"}"))</f>
        <v>#REF!</v>
      </c>
      <c r="Q4012" t="e">
        <f>IF(INDEX(Variables[Variable Type],$A4012)="","",
CONCATENATE("  - &amp;VariableID",TEXT($A4012,"0000"),
" {","VariableTypeCV:  ",CHAR(34),INDEX(Variables[Variable Type],$A4012),CHAR(34),
", VariableCode:  ",CHAR(34),INDEX(Variables[Variable Code],$A4012),CHAR(34),
", VariableNameCV:  ",CHAR(34),INDEX(Variables[Variable Name],$A4012),CHAR(34),
", VariableDefinition:  ",CHAR(34),INDEX(Variables[Variable Definition],$A4012),CHAR(34),
", SpecciationCV:  ",CHAR(34),INDEX(Variables[Speciation],$A4012),CHAR(34),
", NoDataValue:  ",CHAR(34),INDEX(Variables[No Data Value],$A4012),CHAR(34),"}"))</f>
        <v>#REF!</v>
      </c>
    </row>
    <row r="4013" spans="1:17" x14ac:dyDescent="0.25">
      <c r="A4013">
        <v>4010</v>
      </c>
      <c r="D4013" t="e">
        <f>IF(INDEX(People[First Name],$A4013)="","",
CONCATENATE("  - &amp;PersonID",TEXT($A4013,"0000"),
" {","PersonFirstName:  ",CHAR(34),INDEX(People[First Name],$A4013),CHAR(34),
", PersonMiddleName:  ",CHAR(34),INDEX(People[Middle Name],$A4013),CHAR(34),
", PersonLastName:  ",CHAR(34),INDEX(People[Last Name],$A4013),CHAR(34),"}"))</f>
        <v>#REF!</v>
      </c>
      <c r="E4013" t="e">
        <f>IF(INDEX(Organizations[Organization Type '[CV']],$A4013)="","",
CONCATENATE("  - &amp;OrganizationID",TEXT($A4013,"0000"),
" {","OrganizationTypeCV:  ",CHAR(34),INDEX(Organizations[Organization Type '[CV']],$A4013),CHAR(34),
", OrganizationCode:  ",CHAR(34),INDEX(Organizations[Organization Code],$A4013),CHAR(34),
", OrganizationName:  ",CHAR(34),INDEX(Organizations[Organization Name],$A4013),CHAR(34),
", OrganizationDescription:  ",CHAR(34),INDEX(Organizations[Organization Description],$A4013),CHAR(34),
", OrganizationLink:  ",CHAR(34),INDEX(Organizations[Organization Link],$A4013),CHAR(34),"}"))</f>
        <v>#REF!</v>
      </c>
      <c r="F4013" t="e">
        <f>IF(INDEX(People[First Name],$A4013)="","",
CONCATENATE("  - &amp;AffiliationID",TEXT($A4013,"0000"),
" {PersonID: *PersonID",TEXT($A4013,"0000"),
", OrganizationID: *OrganizationID",TEXT(MATCH(INDEX(People[Organization Name],$A4013),Organizations[Organization Name],0),"0000"),
", IsPrimaryOrganizationContact: , AffiliationStartDate: , AffiliationEndDate: , PrimaryPhone: ",
", PrimaryEmail: ",CHAR(34),INDEX(People[Primary Email],$A4013),CHAR(34),
", PrimaryAddress: ",CHAR(34),INDEX(People[Primary Address],$A4013),CHAR(34),
", PersonLink: }"))</f>
        <v>#REF!</v>
      </c>
      <c r="H4013" t="e">
        <f>IF(COUNTA(CitationInformation)=0,"",IF(INDEX(AuthorList[Author Name],$A4013)="","",
CONCATENATE("  - &amp;AuthorListID",TEXT($A4013,"0000"),
"  {CitationID: *CitationID0001",
", PersonID: *PersonID",TEXT(MATCH(INDEX(AuthorList[Author Name],$A4013),People[Full Name],0),"0000"),
", AuthorOrder: ",INDEX(AuthorList[Author Number],$A4013),"}")))</f>
        <v>#REF!</v>
      </c>
      <c r="K4013" t="e">
        <f>IF(INDEX(SamplingFeatures[Feature Code],$A4013)="","",
CONCATENATE("  - &amp;SamplingFeatureID",TEXT($A4013,"0000"),
" {","SamplingFeatureUUID:  ",CHAR(34),INDEX(SamplingFeatures[Sampling Feature UUID],$A4013),CHAR(34),
", SamplingFeatureTypeCV:  ",CHAR(34),INDEX(SamplingFeatures[Sampling Feature Type],$A4013),CHAR(34),
", SamplingFeatureCode:  ",CHAR(34),INDEX(SamplingFeatures[Feature Code],$A4013),CHAR(34),
", SamplingFeatureName:  ",CHAR(34),INDEX(SamplingFeatures[Feature Name],$A4013),CHAR(34),
", SamplingFeatureDescription:  ",CHAR(34),INDEX(SamplingFeatures[Feature Description],$A4013),CHAR(34),
", SamplingFeatureGeotypeCV:  ",CHAR(34),INDEX(SamplingFeatures[Feature Geo Type],$A4013),CHAR(34),
", FeatureGeometry:  ",CHAR(34),INDEX(SamplingFeatures[Feature Geometry],$A4013),CHAR(34),
", Elevation_m:  ",CHAR(34),INDEX(SamplingFeatures[Elevation_m],$A4013),CHAR(34),
", ElevationDatumCV:  ",CHAR(34),ElevationDatum,CHAR(34),"}"))</f>
        <v>#REF!</v>
      </c>
      <c r="L4013" t="e">
        <f>IF(INDEX(SamplingFeatures[Sampling Feature Type],$A4013)&lt;&gt;"Site","",
CONCATENATE("  - &amp;SiteID",TEXT(SUMPRODUCT(--($L$3:$L4012&lt;&gt;"")),"0000"),
" {","SamplingFeatureID:  *SamplingFeatureID",TEXT($A4013,"0000"),
", SiteTypeCV:  ",CHAR(34),INDEX(Sites[Site Type],$A4013),CHAR(34),
", Latitude:  ",INDEX(Sites[Latitude],$A4013),
", Longitude:  ",INDEX(Sites[Longitude],$A4013),
", SRSName:  ",CHAR(34),LatLonDatum,CHAR(34),"}"))</f>
        <v>#REF!</v>
      </c>
      <c r="M4013" t="e">
        <f>IF(INDEX(SamplingFeatures[Sampling Feature Type],$A4013)&lt;&gt;"Specimen","",
CONCATENATE("  - &amp;SpecimenID",TEXT(SUMPRODUCT(--($M$3:$M4012&lt;&gt;"")),"0000"),
" {","SamplingFeatureID:  *SamplingFeatureID",TEXT($A4013,"0000"),
", SpecimenTypeCV:  ",CHAR(34),INDEX(Specimens[Specimen Type],$A4013),CHAR(34),
", SpecimenMediumCV:  ",INDEX(Specimens[Specimen Medium],$A4013),
", IsFieldSpecimen:  ",CHAR(34),INDEX(Specimens[Is Field Specimen?],$A4013),CHAR(34),"}"))</f>
        <v>#REF!</v>
      </c>
      <c r="N4013" t="e">
        <f>IF(COUNTA(SpatialOffsets[])=0,"", IF(INDEX(SpatialOffsets[Spatial Offset Type],$A4013)="","",
CONCATENATE("  - &amp;SpatialOffsetID",TEXT($A4013,"0000"),
" {","SpatialOffsetTypeCV:  ",CHAR(34),INDEX(SpatialOffsets[Spatial Offset Type],$A4013),CHAR(34),
", Offset1Value:  ",INDEX(SpatialOffsets[Offset 1 Value],$A4013),
", Offset1UnitID:  ",CHAR(34),INDEX(SpatialOffsets[Offset 1 Unit],$A4013),CHAR(34),
", Offset2Value:  ",INDEX(SpatialOffsets[Offset 2 Value],$A4013),
", Offset2UnitID:  ",CHAR(34),INDEX(SpatialOffsets[Offset 2 Unit],$A4013),CHAR(34),
", Offset3Value:  ",INDEX(SpatialOffsets[Offset 3 Value],$A4013),
", Offset3UnitID:  ",CHAR(34),INDEX(SpatialOffsets[Offset 3 Unit],$A4013),CHAR(34),,"}")))</f>
        <v>#REF!</v>
      </c>
      <c r="O4013" t="e">
        <f>IF(COUNTA(RelatedFeatures[])=0,"", IF(INDEX(RelatedFeatures[First Sampling Feature Code],$A4013)="","",
CONCATENATE("  - &amp;RelationID",TEXT($A4013,"0000"),
" {","SamplingFeatureID:  *SamplingFeatureID",TEXT(MATCH(INDEX(RelatedFeatures[First Sampling Feature Code],$A4013),SamplingFeatures[Feature Code],0),"0000"),
", RelationshipTypeCV:  ",CHAR(34),INDEX(RelatedFeatures[Relationship Type],$A4013),CHAR(34),
", RelatedFeatureID: *SamplingFeatureID",TEXT(MATCH(INDEX(RelatedFeatures[Second Sampling Feature Code],$A4013),SamplingFeatures[Feature Code],0),"0000"),
", SpatialOffsetID:  ",IF(INDEX(RelatedFeatures[Offset Number],$A4013)="","",CONCATENATE("*SpatialOffsetID",TEXT(INDEX(RelatedFeatures[Offset Number],$A4013),"0000"))),"}")))</f>
        <v>#REF!</v>
      </c>
      <c r="P4013" t="e">
        <f>IF(INDEX(Methods[Method Type],$A4013)="","",
CONCATENATE("  - &amp;MethodID",TEXT($A4013,"0000"),
" {","MethodTypeCV:  ",CHAR(34),INDEX(Methods[Method Type],$A4013),CHAR(34),
", MethodCode:  ",CHAR(34),INDEX(Methods[Method Code],$A4013),CHAR(34),
", MethodName:  ",CHAR(34),INDEX(Methods[Method Name],$A4013),CHAR(34),
", MethodDescription:  ",CHAR(34),INDEX(Methods[Method Description],$A4013),CHAR(34),
", MethodLink:  ",CHAR(34),INDEX(Methods[Method Link],$A4013),CHAR(34),
", OrganizationID: *OrganizationID",TEXT(MATCH(INDEX(Methods[Organization Name],$A4013),Organizations[Organization Name],0),"0000"),"}"))</f>
        <v>#REF!</v>
      </c>
      <c r="Q4013" t="e">
        <f>IF(INDEX(Variables[Variable Type],$A4013)="","",
CONCATENATE("  - &amp;VariableID",TEXT($A4013,"0000"),
" {","VariableTypeCV:  ",CHAR(34),INDEX(Variables[Variable Type],$A4013),CHAR(34),
", VariableCode:  ",CHAR(34),INDEX(Variables[Variable Code],$A4013),CHAR(34),
", VariableNameCV:  ",CHAR(34),INDEX(Variables[Variable Name],$A4013),CHAR(34),
", VariableDefinition:  ",CHAR(34),INDEX(Variables[Variable Definition],$A4013),CHAR(34),
", SpecciationCV:  ",CHAR(34),INDEX(Variables[Speciation],$A4013),CHAR(34),
", NoDataValue:  ",CHAR(34),INDEX(Variables[No Data Value],$A4013),CHAR(34),"}"))</f>
        <v>#REF!</v>
      </c>
    </row>
    <row r="4014" spans="1:17" x14ac:dyDescent="0.25">
      <c r="A4014">
        <v>4011</v>
      </c>
      <c r="D4014" t="e">
        <f>IF(INDEX(People[First Name],$A4014)="","",
CONCATENATE("  - &amp;PersonID",TEXT($A4014,"0000"),
" {","PersonFirstName:  ",CHAR(34),INDEX(People[First Name],$A4014),CHAR(34),
", PersonMiddleName:  ",CHAR(34),INDEX(People[Middle Name],$A4014),CHAR(34),
", PersonLastName:  ",CHAR(34),INDEX(People[Last Name],$A4014),CHAR(34),"}"))</f>
        <v>#REF!</v>
      </c>
      <c r="E4014" t="e">
        <f>IF(INDEX(Organizations[Organization Type '[CV']],$A4014)="","",
CONCATENATE("  - &amp;OrganizationID",TEXT($A4014,"0000"),
" {","OrganizationTypeCV:  ",CHAR(34),INDEX(Organizations[Organization Type '[CV']],$A4014),CHAR(34),
", OrganizationCode:  ",CHAR(34),INDEX(Organizations[Organization Code],$A4014),CHAR(34),
", OrganizationName:  ",CHAR(34),INDEX(Organizations[Organization Name],$A4014),CHAR(34),
", OrganizationDescription:  ",CHAR(34),INDEX(Organizations[Organization Description],$A4014),CHAR(34),
", OrganizationLink:  ",CHAR(34),INDEX(Organizations[Organization Link],$A4014),CHAR(34),"}"))</f>
        <v>#REF!</v>
      </c>
      <c r="F4014" t="e">
        <f>IF(INDEX(People[First Name],$A4014)="","",
CONCATENATE("  - &amp;AffiliationID",TEXT($A4014,"0000"),
" {PersonID: *PersonID",TEXT($A4014,"0000"),
", OrganizationID: *OrganizationID",TEXT(MATCH(INDEX(People[Organization Name],$A4014),Organizations[Organization Name],0),"0000"),
", IsPrimaryOrganizationContact: , AffiliationStartDate: , AffiliationEndDate: , PrimaryPhone: ",
", PrimaryEmail: ",CHAR(34),INDEX(People[Primary Email],$A4014),CHAR(34),
", PrimaryAddress: ",CHAR(34),INDEX(People[Primary Address],$A4014),CHAR(34),
", PersonLink: }"))</f>
        <v>#REF!</v>
      </c>
      <c r="H4014" t="e">
        <f>IF(COUNTA(CitationInformation)=0,"",IF(INDEX(AuthorList[Author Name],$A4014)="","",
CONCATENATE("  - &amp;AuthorListID",TEXT($A4014,"0000"),
"  {CitationID: *CitationID0001",
", PersonID: *PersonID",TEXT(MATCH(INDEX(AuthorList[Author Name],$A4014),People[Full Name],0),"0000"),
", AuthorOrder: ",INDEX(AuthorList[Author Number],$A4014),"}")))</f>
        <v>#REF!</v>
      </c>
      <c r="K4014" t="e">
        <f>IF(INDEX(SamplingFeatures[Feature Code],$A4014)="","",
CONCATENATE("  - &amp;SamplingFeatureID",TEXT($A4014,"0000"),
" {","SamplingFeatureUUID:  ",CHAR(34),INDEX(SamplingFeatures[Sampling Feature UUID],$A4014),CHAR(34),
", SamplingFeatureTypeCV:  ",CHAR(34),INDEX(SamplingFeatures[Sampling Feature Type],$A4014),CHAR(34),
", SamplingFeatureCode:  ",CHAR(34),INDEX(SamplingFeatures[Feature Code],$A4014),CHAR(34),
", SamplingFeatureName:  ",CHAR(34),INDEX(SamplingFeatures[Feature Name],$A4014),CHAR(34),
", SamplingFeatureDescription:  ",CHAR(34),INDEX(SamplingFeatures[Feature Description],$A4014),CHAR(34),
", SamplingFeatureGeotypeCV:  ",CHAR(34),INDEX(SamplingFeatures[Feature Geo Type],$A4014),CHAR(34),
", FeatureGeometry:  ",CHAR(34),INDEX(SamplingFeatures[Feature Geometry],$A4014),CHAR(34),
", Elevation_m:  ",CHAR(34),INDEX(SamplingFeatures[Elevation_m],$A4014),CHAR(34),
", ElevationDatumCV:  ",CHAR(34),ElevationDatum,CHAR(34),"}"))</f>
        <v>#REF!</v>
      </c>
      <c r="L4014" t="e">
        <f>IF(INDEX(SamplingFeatures[Sampling Feature Type],$A4014)&lt;&gt;"Site","",
CONCATENATE("  - &amp;SiteID",TEXT(SUMPRODUCT(--($L$3:$L4013&lt;&gt;"")),"0000"),
" {","SamplingFeatureID:  *SamplingFeatureID",TEXT($A4014,"0000"),
", SiteTypeCV:  ",CHAR(34),INDEX(Sites[Site Type],$A4014),CHAR(34),
", Latitude:  ",INDEX(Sites[Latitude],$A4014),
", Longitude:  ",INDEX(Sites[Longitude],$A4014),
", SRSName:  ",CHAR(34),LatLonDatum,CHAR(34),"}"))</f>
        <v>#REF!</v>
      </c>
      <c r="M4014" t="e">
        <f>IF(INDEX(SamplingFeatures[Sampling Feature Type],$A4014)&lt;&gt;"Specimen","",
CONCATENATE("  - &amp;SpecimenID",TEXT(SUMPRODUCT(--($M$3:$M4013&lt;&gt;"")),"0000"),
" {","SamplingFeatureID:  *SamplingFeatureID",TEXT($A4014,"0000"),
", SpecimenTypeCV:  ",CHAR(34),INDEX(Specimens[Specimen Type],$A4014),CHAR(34),
", SpecimenMediumCV:  ",INDEX(Specimens[Specimen Medium],$A4014),
", IsFieldSpecimen:  ",CHAR(34),INDEX(Specimens[Is Field Specimen?],$A4014),CHAR(34),"}"))</f>
        <v>#REF!</v>
      </c>
      <c r="N4014" t="e">
        <f>IF(COUNTA(SpatialOffsets[])=0,"", IF(INDEX(SpatialOffsets[Spatial Offset Type],$A4014)="","",
CONCATENATE("  - &amp;SpatialOffsetID",TEXT($A4014,"0000"),
" {","SpatialOffsetTypeCV:  ",CHAR(34),INDEX(SpatialOffsets[Spatial Offset Type],$A4014),CHAR(34),
", Offset1Value:  ",INDEX(SpatialOffsets[Offset 1 Value],$A4014),
", Offset1UnitID:  ",CHAR(34),INDEX(SpatialOffsets[Offset 1 Unit],$A4014),CHAR(34),
", Offset2Value:  ",INDEX(SpatialOffsets[Offset 2 Value],$A4014),
", Offset2UnitID:  ",CHAR(34),INDEX(SpatialOffsets[Offset 2 Unit],$A4014),CHAR(34),
", Offset3Value:  ",INDEX(SpatialOffsets[Offset 3 Value],$A4014),
", Offset3UnitID:  ",CHAR(34),INDEX(SpatialOffsets[Offset 3 Unit],$A4014),CHAR(34),,"}")))</f>
        <v>#REF!</v>
      </c>
      <c r="O4014" t="e">
        <f>IF(COUNTA(RelatedFeatures[])=0,"", IF(INDEX(RelatedFeatures[First Sampling Feature Code],$A4014)="","",
CONCATENATE("  - &amp;RelationID",TEXT($A4014,"0000"),
" {","SamplingFeatureID:  *SamplingFeatureID",TEXT(MATCH(INDEX(RelatedFeatures[First Sampling Feature Code],$A4014),SamplingFeatures[Feature Code],0),"0000"),
", RelationshipTypeCV:  ",CHAR(34),INDEX(RelatedFeatures[Relationship Type],$A4014),CHAR(34),
", RelatedFeatureID: *SamplingFeatureID",TEXT(MATCH(INDEX(RelatedFeatures[Second Sampling Feature Code],$A4014),SamplingFeatures[Feature Code],0),"0000"),
", SpatialOffsetID:  ",IF(INDEX(RelatedFeatures[Offset Number],$A4014)="","",CONCATENATE("*SpatialOffsetID",TEXT(INDEX(RelatedFeatures[Offset Number],$A4014),"0000"))),"}")))</f>
        <v>#REF!</v>
      </c>
      <c r="P4014" t="e">
        <f>IF(INDEX(Methods[Method Type],$A4014)="","",
CONCATENATE("  - &amp;MethodID",TEXT($A4014,"0000"),
" {","MethodTypeCV:  ",CHAR(34),INDEX(Methods[Method Type],$A4014),CHAR(34),
", MethodCode:  ",CHAR(34),INDEX(Methods[Method Code],$A4014),CHAR(34),
", MethodName:  ",CHAR(34),INDEX(Methods[Method Name],$A4014),CHAR(34),
", MethodDescription:  ",CHAR(34),INDEX(Methods[Method Description],$A4014),CHAR(34),
", MethodLink:  ",CHAR(34),INDEX(Methods[Method Link],$A4014),CHAR(34),
", OrganizationID: *OrganizationID",TEXT(MATCH(INDEX(Methods[Organization Name],$A4014),Organizations[Organization Name],0),"0000"),"}"))</f>
        <v>#REF!</v>
      </c>
      <c r="Q4014" t="e">
        <f>IF(INDEX(Variables[Variable Type],$A4014)="","",
CONCATENATE("  - &amp;VariableID",TEXT($A4014,"0000"),
" {","VariableTypeCV:  ",CHAR(34),INDEX(Variables[Variable Type],$A4014),CHAR(34),
", VariableCode:  ",CHAR(34),INDEX(Variables[Variable Code],$A4014),CHAR(34),
", VariableNameCV:  ",CHAR(34),INDEX(Variables[Variable Name],$A4014),CHAR(34),
", VariableDefinition:  ",CHAR(34),INDEX(Variables[Variable Definition],$A4014),CHAR(34),
", SpecciationCV:  ",CHAR(34),INDEX(Variables[Speciation],$A4014),CHAR(34),
", NoDataValue:  ",CHAR(34),INDEX(Variables[No Data Value],$A4014),CHAR(34),"}"))</f>
        <v>#REF!</v>
      </c>
    </row>
    <row r="4015" spans="1:17" x14ac:dyDescent="0.25">
      <c r="A4015">
        <v>4012</v>
      </c>
      <c r="D4015" t="e">
        <f>IF(INDEX(People[First Name],$A4015)="","",
CONCATENATE("  - &amp;PersonID",TEXT($A4015,"0000"),
" {","PersonFirstName:  ",CHAR(34),INDEX(People[First Name],$A4015),CHAR(34),
", PersonMiddleName:  ",CHAR(34),INDEX(People[Middle Name],$A4015),CHAR(34),
", PersonLastName:  ",CHAR(34),INDEX(People[Last Name],$A4015),CHAR(34),"}"))</f>
        <v>#REF!</v>
      </c>
      <c r="E4015" t="e">
        <f>IF(INDEX(Organizations[Organization Type '[CV']],$A4015)="","",
CONCATENATE("  - &amp;OrganizationID",TEXT($A4015,"0000"),
" {","OrganizationTypeCV:  ",CHAR(34),INDEX(Organizations[Organization Type '[CV']],$A4015),CHAR(34),
", OrganizationCode:  ",CHAR(34),INDEX(Organizations[Organization Code],$A4015),CHAR(34),
", OrganizationName:  ",CHAR(34),INDEX(Organizations[Organization Name],$A4015),CHAR(34),
", OrganizationDescription:  ",CHAR(34),INDEX(Organizations[Organization Description],$A4015),CHAR(34),
", OrganizationLink:  ",CHAR(34),INDEX(Organizations[Organization Link],$A4015),CHAR(34),"}"))</f>
        <v>#REF!</v>
      </c>
      <c r="F4015" t="e">
        <f>IF(INDEX(People[First Name],$A4015)="","",
CONCATENATE("  - &amp;AffiliationID",TEXT($A4015,"0000"),
" {PersonID: *PersonID",TEXT($A4015,"0000"),
", OrganizationID: *OrganizationID",TEXT(MATCH(INDEX(People[Organization Name],$A4015),Organizations[Organization Name],0),"0000"),
", IsPrimaryOrganizationContact: , AffiliationStartDate: , AffiliationEndDate: , PrimaryPhone: ",
", PrimaryEmail: ",CHAR(34),INDEX(People[Primary Email],$A4015),CHAR(34),
", PrimaryAddress: ",CHAR(34),INDEX(People[Primary Address],$A4015),CHAR(34),
", PersonLink: }"))</f>
        <v>#REF!</v>
      </c>
      <c r="H4015" t="e">
        <f>IF(COUNTA(CitationInformation)=0,"",IF(INDEX(AuthorList[Author Name],$A4015)="","",
CONCATENATE("  - &amp;AuthorListID",TEXT($A4015,"0000"),
"  {CitationID: *CitationID0001",
", PersonID: *PersonID",TEXT(MATCH(INDEX(AuthorList[Author Name],$A4015),People[Full Name],0),"0000"),
", AuthorOrder: ",INDEX(AuthorList[Author Number],$A4015),"}")))</f>
        <v>#REF!</v>
      </c>
      <c r="K4015" t="e">
        <f>IF(INDEX(SamplingFeatures[Feature Code],$A4015)="","",
CONCATENATE("  - &amp;SamplingFeatureID",TEXT($A4015,"0000"),
" {","SamplingFeatureUUID:  ",CHAR(34),INDEX(SamplingFeatures[Sampling Feature UUID],$A4015),CHAR(34),
", SamplingFeatureTypeCV:  ",CHAR(34),INDEX(SamplingFeatures[Sampling Feature Type],$A4015),CHAR(34),
", SamplingFeatureCode:  ",CHAR(34),INDEX(SamplingFeatures[Feature Code],$A4015),CHAR(34),
", SamplingFeatureName:  ",CHAR(34),INDEX(SamplingFeatures[Feature Name],$A4015),CHAR(34),
", SamplingFeatureDescription:  ",CHAR(34),INDEX(SamplingFeatures[Feature Description],$A4015),CHAR(34),
", SamplingFeatureGeotypeCV:  ",CHAR(34),INDEX(SamplingFeatures[Feature Geo Type],$A4015),CHAR(34),
", FeatureGeometry:  ",CHAR(34),INDEX(SamplingFeatures[Feature Geometry],$A4015),CHAR(34),
", Elevation_m:  ",CHAR(34),INDEX(SamplingFeatures[Elevation_m],$A4015),CHAR(34),
", ElevationDatumCV:  ",CHAR(34),ElevationDatum,CHAR(34),"}"))</f>
        <v>#REF!</v>
      </c>
      <c r="L4015" t="e">
        <f>IF(INDEX(SamplingFeatures[Sampling Feature Type],$A4015)&lt;&gt;"Site","",
CONCATENATE("  - &amp;SiteID",TEXT(SUMPRODUCT(--($L$3:$L4014&lt;&gt;"")),"0000"),
" {","SamplingFeatureID:  *SamplingFeatureID",TEXT($A4015,"0000"),
", SiteTypeCV:  ",CHAR(34),INDEX(Sites[Site Type],$A4015),CHAR(34),
", Latitude:  ",INDEX(Sites[Latitude],$A4015),
", Longitude:  ",INDEX(Sites[Longitude],$A4015),
", SRSName:  ",CHAR(34),LatLonDatum,CHAR(34),"}"))</f>
        <v>#REF!</v>
      </c>
      <c r="M4015" t="e">
        <f>IF(INDEX(SamplingFeatures[Sampling Feature Type],$A4015)&lt;&gt;"Specimen","",
CONCATENATE("  - &amp;SpecimenID",TEXT(SUMPRODUCT(--($M$3:$M4014&lt;&gt;"")),"0000"),
" {","SamplingFeatureID:  *SamplingFeatureID",TEXT($A4015,"0000"),
", SpecimenTypeCV:  ",CHAR(34),INDEX(Specimens[Specimen Type],$A4015),CHAR(34),
", SpecimenMediumCV:  ",INDEX(Specimens[Specimen Medium],$A4015),
", IsFieldSpecimen:  ",CHAR(34),INDEX(Specimens[Is Field Specimen?],$A4015),CHAR(34),"}"))</f>
        <v>#REF!</v>
      </c>
      <c r="N4015" t="e">
        <f>IF(COUNTA(SpatialOffsets[])=0,"", IF(INDEX(SpatialOffsets[Spatial Offset Type],$A4015)="","",
CONCATENATE("  - &amp;SpatialOffsetID",TEXT($A4015,"0000"),
" {","SpatialOffsetTypeCV:  ",CHAR(34),INDEX(SpatialOffsets[Spatial Offset Type],$A4015),CHAR(34),
", Offset1Value:  ",INDEX(SpatialOffsets[Offset 1 Value],$A4015),
", Offset1UnitID:  ",CHAR(34),INDEX(SpatialOffsets[Offset 1 Unit],$A4015),CHAR(34),
", Offset2Value:  ",INDEX(SpatialOffsets[Offset 2 Value],$A4015),
", Offset2UnitID:  ",CHAR(34),INDEX(SpatialOffsets[Offset 2 Unit],$A4015),CHAR(34),
", Offset3Value:  ",INDEX(SpatialOffsets[Offset 3 Value],$A4015),
", Offset3UnitID:  ",CHAR(34),INDEX(SpatialOffsets[Offset 3 Unit],$A4015),CHAR(34),,"}")))</f>
        <v>#REF!</v>
      </c>
      <c r="O4015" t="e">
        <f>IF(COUNTA(RelatedFeatures[])=0,"", IF(INDEX(RelatedFeatures[First Sampling Feature Code],$A4015)="","",
CONCATENATE("  - &amp;RelationID",TEXT($A4015,"0000"),
" {","SamplingFeatureID:  *SamplingFeatureID",TEXT(MATCH(INDEX(RelatedFeatures[First Sampling Feature Code],$A4015),SamplingFeatures[Feature Code],0),"0000"),
", RelationshipTypeCV:  ",CHAR(34),INDEX(RelatedFeatures[Relationship Type],$A4015),CHAR(34),
", RelatedFeatureID: *SamplingFeatureID",TEXT(MATCH(INDEX(RelatedFeatures[Second Sampling Feature Code],$A4015),SamplingFeatures[Feature Code],0),"0000"),
", SpatialOffsetID:  ",IF(INDEX(RelatedFeatures[Offset Number],$A4015)="","",CONCATENATE("*SpatialOffsetID",TEXT(INDEX(RelatedFeatures[Offset Number],$A4015),"0000"))),"}")))</f>
        <v>#REF!</v>
      </c>
      <c r="P4015" t="e">
        <f>IF(INDEX(Methods[Method Type],$A4015)="","",
CONCATENATE("  - &amp;MethodID",TEXT($A4015,"0000"),
" {","MethodTypeCV:  ",CHAR(34),INDEX(Methods[Method Type],$A4015),CHAR(34),
", MethodCode:  ",CHAR(34),INDEX(Methods[Method Code],$A4015),CHAR(34),
", MethodName:  ",CHAR(34),INDEX(Methods[Method Name],$A4015),CHAR(34),
", MethodDescription:  ",CHAR(34),INDEX(Methods[Method Description],$A4015),CHAR(34),
", MethodLink:  ",CHAR(34),INDEX(Methods[Method Link],$A4015),CHAR(34),
", OrganizationID: *OrganizationID",TEXT(MATCH(INDEX(Methods[Organization Name],$A4015),Organizations[Organization Name],0),"0000"),"}"))</f>
        <v>#REF!</v>
      </c>
      <c r="Q4015" t="e">
        <f>IF(INDEX(Variables[Variable Type],$A4015)="","",
CONCATENATE("  - &amp;VariableID",TEXT($A4015,"0000"),
" {","VariableTypeCV:  ",CHAR(34),INDEX(Variables[Variable Type],$A4015),CHAR(34),
", VariableCode:  ",CHAR(34),INDEX(Variables[Variable Code],$A4015),CHAR(34),
", VariableNameCV:  ",CHAR(34),INDEX(Variables[Variable Name],$A4015),CHAR(34),
", VariableDefinition:  ",CHAR(34),INDEX(Variables[Variable Definition],$A4015),CHAR(34),
", SpecciationCV:  ",CHAR(34),INDEX(Variables[Speciation],$A4015),CHAR(34),
", NoDataValue:  ",CHAR(34),INDEX(Variables[No Data Value],$A4015),CHAR(34),"}"))</f>
        <v>#REF!</v>
      </c>
    </row>
    <row r="4016" spans="1:17" x14ac:dyDescent="0.25">
      <c r="A4016">
        <v>4013</v>
      </c>
      <c r="D4016" t="e">
        <f>IF(INDEX(People[First Name],$A4016)="","",
CONCATENATE("  - &amp;PersonID",TEXT($A4016,"0000"),
" {","PersonFirstName:  ",CHAR(34),INDEX(People[First Name],$A4016),CHAR(34),
", PersonMiddleName:  ",CHAR(34),INDEX(People[Middle Name],$A4016),CHAR(34),
", PersonLastName:  ",CHAR(34),INDEX(People[Last Name],$A4016),CHAR(34),"}"))</f>
        <v>#REF!</v>
      </c>
      <c r="E4016" t="e">
        <f>IF(INDEX(Organizations[Organization Type '[CV']],$A4016)="","",
CONCATENATE("  - &amp;OrganizationID",TEXT($A4016,"0000"),
" {","OrganizationTypeCV:  ",CHAR(34),INDEX(Organizations[Organization Type '[CV']],$A4016),CHAR(34),
", OrganizationCode:  ",CHAR(34),INDEX(Organizations[Organization Code],$A4016),CHAR(34),
", OrganizationName:  ",CHAR(34),INDEX(Organizations[Organization Name],$A4016),CHAR(34),
", OrganizationDescription:  ",CHAR(34),INDEX(Organizations[Organization Description],$A4016),CHAR(34),
", OrganizationLink:  ",CHAR(34),INDEX(Organizations[Organization Link],$A4016),CHAR(34),"}"))</f>
        <v>#REF!</v>
      </c>
      <c r="F4016" t="e">
        <f>IF(INDEX(People[First Name],$A4016)="","",
CONCATENATE("  - &amp;AffiliationID",TEXT($A4016,"0000"),
" {PersonID: *PersonID",TEXT($A4016,"0000"),
", OrganizationID: *OrganizationID",TEXT(MATCH(INDEX(People[Organization Name],$A4016),Organizations[Organization Name],0),"0000"),
", IsPrimaryOrganizationContact: , AffiliationStartDate: , AffiliationEndDate: , PrimaryPhone: ",
", PrimaryEmail: ",CHAR(34),INDEX(People[Primary Email],$A4016),CHAR(34),
", PrimaryAddress: ",CHAR(34),INDEX(People[Primary Address],$A4016),CHAR(34),
", PersonLink: }"))</f>
        <v>#REF!</v>
      </c>
      <c r="H4016" t="e">
        <f>IF(COUNTA(CitationInformation)=0,"",IF(INDEX(AuthorList[Author Name],$A4016)="","",
CONCATENATE("  - &amp;AuthorListID",TEXT($A4016,"0000"),
"  {CitationID: *CitationID0001",
", PersonID: *PersonID",TEXT(MATCH(INDEX(AuthorList[Author Name],$A4016),People[Full Name],0),"0000"),
", AuthorOrder: ",INDEX(AuthorList[Author Number],$A4016),"}")))</f>
        <v>#REF!</v>
      </c>
      <c r="K4016" t="e">
        <f>IF(INDEX(SamplingFeatures[Feature Code],$A4016)="","",
CONCATENATE("  - &amp;SamplingFeatureID",TEXT($A4016,"0000"),
" {","SamplingFeatureUUID:  ",CHAR(34),INDEX(SamplingFeatures[Sampling Feature UUID],$A4016),CHAR(34),
", SamplingFeatureTypeCV:  ",CHAR(34),INDEX(SamplingFeatures[Sampling Feature Type],$A4016),CHAR(34),
", SamplingFeatureCode:  ",CHAR(34),INDEX(SamplingFeatures[Feature Code],$A4016),CHAR(34),
", SamplingFeatureName:  ",CHAR(34),INDEX(SamplingFeatures[Feature Name],$A4016),CHAR(34),
", SamplingFeatureDescription:  ",CHAR(34),INDEX(SamplingFeatures[Feature Description],$A4016),CHAR(34),
", SamplingFeatureGeotypeCV:  ",CHAR(34),INDEX(SamplingFeatures[Feature Geo Type],$A4016),CHAR(34),
", FeatureGeometry:  ",CHAR(34),INDEX(SamplingFeatures[Feature Geometry],$A4016),CHAR(34),
", Elevation_m:  ",CHAR(34),INDEX(SamplingFeatures[Elevation_m],$A4016),CHAR(34),
", ElevationDatumCV:  ",CHAR(34),ElevationDatum,CHAR(34),"}"))</f>
        <v>#REF!</v>
      </c>
      <c r="L4016" t="e">
        <f>IF(INDEX(SamplingFeatures[Sampling Feature Type],$A4016)&lt;&gt;"Site","",
CONCATENATE("  - &amp;SiteID",TEXT(SUMPRODUCT(--($L$3:$L4015&lt;&gt;"")),"0000"),
" {","SamplingFeatureID:  *SamplingFeatureID",TEXT($A4016,"0000"),
", SiteTypeCV:  ",CHAR(34),INDEX(Sites[Site Type],$A4016),CHAR(34),
", Latitude:  ",INDEX(Sites[Latitude],$A4016),
", Longitude:  ",INDEX(Sites[Longitude],$A4016),
", SRSName:  ",CHAR(34),LatLonDatum,CHAR(34),"}"))</f>
        <v>#REF!</v>
      </c>
      <c r="M4016" t="e">
        <f>IF(INDEX(SamplingFeatures[Sampling Feature Type],$A4016)&lt;&gt;"Specimen","",
CONCATENATE("  - &amp;SpecimenID",TEXT(SUMPRODUCT(--($M$3:$M4015&lt;&gt;"")),"0000"),
" {","SamplingFeatureID:  *SamplingFeatureID",TEXT($A4016,"0000"),
", SpecimenTypeCV:  ",CHAR(34),INDEX(Specimens[Specimen Type],$A4016),CHAR(34),
", SpecimenMediumCV:  ",INDEX(Specimens[Specimen Medium],$A4016),
", IsFieldSpecimen:  ",CHAR(34),INDEX(Specimens[Is Field Specimen?],$A4016),CHAR(34),"}"))</f>
        <v>#REF!</v>
      </c>
      <c r="N4016" t="e">
        <f>IF(COUNTA(SpatialOffsets[])=0,"", IF(INDEX(SpatialOffsets[Spatial Offset Type],$A4016)="","",
CONCATENATE("  - &amp;SpatialOffsetID",TEXT($A4016,"0000"),
" {","SpatialOffsetTypeCV:  ",CHAR(34),INDEX(SpatialOffsets[Spatial Offset Type],$A4016),CHAR(34),
", Offset1Value:  ",INDEX(SpatialOffsets[Offset 1 Value],$A4016),
", Offset1UnitID:  ",CHAR(34),INDEX(SpatialOffsets[Offset 1 Unit],$A4016),CHAR(34),
", Offset2Value:  ",INDEX(SpatialOffsets[Offset 2 Value],$A4016),
", Offset2UnitID:  ",CHAR(34),INDEX(SpatialOffsets[Offset 2 Unit],$A4016),CHAR(34),
", Offset3Value:  ",INDEX(SpatialOffsets[Offset 3 Value],$A4016),
", Offset3UnitID:  ",CHAR(34),INDEX(SpatialOffsets[Offset 3 Unit],$A4016),CHAR(34),,"}")))</f>
        <v>#REF!</v>
      </c>
      <c r="O4016" t="e">
        <f>IF(COUNTA(RelatedFeatures[])=0,"", IF(INDEX(RelatedFeatures[First Sampling Feature Code],$A4016)="","",
CONCATENATE("  - &amp;RelationID",TEXT($A4016,"0000"),
" {","SamplingFeatureID:  *SamplingFeatureID",TEXT(MATCH(INDEX(RelatedFeatures[First Sampling Feature Code],$A4016),SamplingFeatures[Feature Code],0),"0000"),
", RelationshipTypeCV:  ",CHAR(34),INDEX(RelatedFeatures[Relationship Type],$A4016),CHAR(34),
", RelatedFeatureID: *SamplingFeatureID",TEXT(MATCH(INDEX(RelatedFeatures[Second Sampling Feature Code],$A4016),SamplingFeatures[Feature Code],0),"0000"),
", SpatialOffsetID:  ",IF(INDEX(RelatedFeatures[Offset Number],$A4016)="","",CONCATENATE("*SpatialOffsetID",TEXT(INDEX(RelatedFeatures[Offset Number],$A4016),"0000"))),"}")))</f>
        <v>#REF!</v>
      </c>
      <c r="P4016" t="e">
        <f>IF(INDEX(Methods[Method Type],$A4016)="","",
CONCATENATE("  - &amp;MethodID",TEXT($A4016,"0000"),
" {","MethodTypeCV:  ",CHAR(34),INDEX(Methods[Method Type],$A4016),CHAR(34),
", MethodCode:  ",CHAR(34),INDEX(Methods[Method Code],$A4016),CHAR(34),
", MethodName:  ",CHAR(34),INDEX(Methods[Method Name],$A4016),CHAR(34),
", MethodDescription:  ",CHAR(34),INDEX(Methods[Method Description],$A4016),CHAR(34),
", MethodLink:  ",CHAR(34),INDEX(Methods[Method Link],$A4016),CHAR(34),
", OrganizationID: *OrganizationID",TEXT(MATCH(INDEX(Methods[Organization Name],$A4016),Organizations[Organization Name],0),"0000"),"}"))</f>
        <v>#REF!</v>
      </c>
      <c r="Q4016" t="e">
        <f>IF(INDEX(Variables[Variable Type],$A4016)="","",
CONCATENATE("  - &amp;VariableID",TEXT($A4016,"0000"),
" {","VariableTypeCV:  ",CHAR(34),INDEX(Variables[Variable Type],$A4016),CHAR(34),
", VariableCode:  ",CHAR(34),INDEX(Variables[Variable Code],$A4016),CHAR(34),
", VariableNameCV:  ",CHAR(34),INDEX(Variables[Variable Name],$A4016),CHAR(34),
", VariableDefinition:  ",CHAR(34),INDEX(Variables[Variable Definition],$A4016),CHAR(34),
", SpecciationCV:  ",CHAR(34),INDEX(Variables[Speciation],$A4016),CHAR(34),
", NoDataValue:  ",CHAR(34),INDEX(Variables[No Data Value],$A4016),CHAR(34),"}"))</f>
        <v>#REF!</v>
      </c>
    </row>
    <row r="4017" spans="1:17" x14ac:dyDescent="0.25">
      <c r="A4017">
        <v>4014</v>
      </c>
      <c r="D4017" t="e">
        <f>IF(INDEX(People[First Name],$A4017)="","",
CONCATENATE("  - &amp;PersonID",TEXT($A4017,"0000"),
" {","PersonFirstName:  ",CHAR(34),INDEX(People[First Name],$A4017),CHAR(34),
", PersonMiddleName:  ",CHAR(34),INDEX(People[Middle Name],$A4017),CHAR(34),
", PersonLastName:  ",CHAR(34),INDEX(People[Last Name],$A4017),CHAR(34),"}"))</f>
        <v>#REF!</v>
      </c>
      <c r="E4017" t="e">
        <f>IF(INDEX(Organizations[Organization Type '[CV']],$A4017)="","",
CONCATENATE("  - &amp;OrganizationID",TEXT($A4017,"0000"),
" {","OrganizationTypeCV:  ",CHAR(34),INDEX(Organizations[Organization Type '[CV']],$A4017),CHAR(34),
", OrganizationCode:  ",CHAR(34),INDEX(Organizations[Organization Code],$A4017),CHAR(34),
", OrganizationName:  ",CHAR(34),INDEX(Organizations[Organization Name],$A4017),CHAR(34),
", OrganizationDescription:  ",CHAR(34),INDEX(Organizations[Organization Description],$A4017),CHAR(34),
", OrganizationLink:  ",CHAR(34),INDEX(Organizations[Organization Link],$A4017),CHAR(34),"}"))</f>
        <v>#REF!</v>
      </c>
      <c r="F4017" t="e">
        <f>IF(INDEX(People[First Name],$A4017)="","",
CONCATENATE("  - &amp;AffiliationID",TEXT($A4017,"0000"),
" {PersonID: *PersonID",TEXT($A4017,"0000"),
", OrganizationID: *OrganizationID",TEXT(MATCH(INDEX(People[Organization Name],$A4017),Organizations[Organization Name],0),"0000"),
", IsPrimaryOrganizationContact: , AffiliationStartDate: , AffiliationEndDate: , PrimaryPhone: ",
", PrimaryEmail: ",CHAR(34),INDEX(People[Primary Email],$A4017),CHAR(34),
", PrimaryAddress: ",CHAR(34),INDEX(People[Primary Address],$A4017),CHAR(34),
", PersonLink: }"))</f>
        <v>#REF!</v>
      </c>
      <c r="H4017" t="e">
        <f>IF(COUNTA(CitationInformation)=0,"",IF(INDEX(AuthorList[Author Name],$A4017)="","",
CONCATENATE("  - &amp;AuthorListID",TEXT($A4017,"0000"),
"  {CitationID: *CitationID0001",
", PersonID: *PersonID",TEXT(MATCH(INDEX(AuthorList[Author Name],$A4017),People[Full Name],0),"0000"),
", AuthorOrder: ",INDEX(AuthorList[Author Number],$A4017),"}")))</f>
        <v>#REF!</v>
      </c>
      <c r="K4017" t="e">
        <f>IF(INDEX(SamplingFeatures[Feature Code],$A4017)="","",
CONCATENATE("  - &amp;SamplingFeatureID",TEXT($A4017,"0000"),
" {","SamplingFeatureUUID:  ",CHAR(34),INDEX(SamplingFeatures[Sampling Feature UUID],$A4017),CHAR(34),
", SamplingFeatureTypeCV:  ",CHAR(34),INDEX(SamplingFeatures[Sampling Feature Type],$A4017),CHAR(34),
", SamplingFeatureCode:  ",CHAR(34),INDEX(SamplingFeatures[Feature Code],$A4017),CHAR(34),
", SamplingFeatureName:  ",CHAR(34),INDEX(SamplingFeatures[Feature Name],$A4017),CHAR(34),
", SamplingFeatureDescription:  ",CHAR(34),INDEX(SamplingFeatures[Feature Description],$A4017),CHAR(34),
", SamplingFeatureGeotypeCV:  ",CHAR(34),INDEX(SamplingFeatures[Feature Geo Type],$A4017),CHAR(34),
", FeatureGeometry:  ",CHAR(34),INDEX(SamplingFeatures[Feature Geometry],$A4017),CHAR(34),
", Elevation_m:  ",CHAR(34),INDEX(SamplingFeatures[Elevation_m],$A4017),CHAR(34),
", ElevationDatumCV:  ",CHAR(34),ElevationDatum,CHAR(34),"}"))</f>
        <v>#REF!</v>
      </c>
      <c r="L4017" t="e">
        <f>IF(INDEX(SamplingFeatures[Sampling Feature Type],$A4017)&lt;&gt;"Site","",
CONCATENATE("  - &amp;SiteID",TEXT(SUMPRODUCT(--($L$3:$L4016&lt;&gt;"")),"0000"),
" {","SamplingFeatureID:  *SamplingFeatureID",TEXT($A4017,"0000"),
", SiteTypeCV:  ",CHAR(34),INDEX(Sites[Site Type],$A4017),CHAR(34),
", Latitude:  ",INDEX(Sites[Latitude],$A4017),
", Longitude:  ",INDEX(Sites[Longitude],$A4017),
", SRSName:  ",CHAR(34),LatLonDatum,CHAR(34),"}"))</f>
        <v>#REF!</v>
      </c>
      <c r="M4017" t="e">
        <f>IF(INDEX(SamplingFeatures[Sampling Feature Type],$A4017)&lt;&gt;"Specimen","",
CONCATENATE("  - &amp;SpecimenID",TEXT(SUMPRODUCT(--($M$3:$M4016&lt;&gt;"")),"0000"),
" {","SamplingFeatureID:  *SamplingFeatureID",TEXT($A4017,"0000"),
", SpecimenTypeCV:  ",CHAR(34),INDEX(Specimens[Specimen Type],$A4017),CHAR(34),
", SpecimenMediumCV:  ",INDEX(Specimens[Specimen Medium],$A4017),
", IsFieldSpecimen:  ",CHAR(34),INDEX(Specimens[Is Field Specimen?],$A4017),CHAR(34),"}"))</f>
        <v>#REF!</v>
      </c>
      <c r="N4017" t="e">
        <f>IF(COUNTA(SpatialOffsets[])=0,"", IF(INDEX(SpatialOffsets[Spatial Offset Type],$A4017)="","",
CONCATENATE("  - &amp;SpatialOffsetID",TEXT($A4017,"0000"),
" {","SpatialOffsetTypeCV:  ",CHAR(34),INDEX(SpatialOffsets[Spatial Offset Type],$A4017),CHAR(34),
", Offset1Value:  ",INDEX(SpatialOffsets[Offset 1 Value],$A4017),
", Offset1UnitID:  ",CHAR(34),INDEX(SpatialOffsets[Offset 1 Unit],$A4017),CHAR(34),
", Offset2Value:  ",INDEX(SpatialOffsets[Offset 2 Value],$A4017),
", Offset2UnitID:  ",CHAR(34),INDEX(SpatialOffsets[Offset 2 Unit],$A4017),CHAR(34),
", Offset3Value:  ",INDEX(SpatialOffsets[Offset 3 Value],$A4017),
", Offset3UnitID:  ",CHAR(34),INDEX(SpatialOffsets[Offset 3 Unit],$A4017),CHAR(34),,"}")))</f>
        <v>#REF!</v>
      </c>
      <c r="O4017" t="e">
        <f>IF(COUNTA(RelatedFeatures[])=0,"", IF(INDEX(RelatedFeatures[First Sampling Feature Code],$A4017)="","",
CONCATENATE("  - &amp;RelationID",TEXT($A4017,"0000"),
" {","SamplingFeatureID:  *SamplingFeatureID",TEXT(MATCH(INDEX(RelatedFeatures[First Sampling Feature Code],$A4017),SamplingFeatures[Feature Code],0),"0000"),
", RelationshipTypeCV:  ",CHAR(34),INDEX(RelatedFeatures[Relationship Type],$A4017),CHAR(34),
", RelatedFeatureID: *SamplingFeatureID",TEXT(MATCH(INDEX(RelatedFeatures[Second Sampling Feature Code],$A4017),SamplingFeatures[Feature Code],0),"0000"),
", SpatialOffsetID:  ",IF(INDEX(RelatedFeatures[Offset Number],$A4017)="","",CONCATENATE("*SpatialOffsetID",TEXT(INDEX(RelatedFeatures[Offset Number],$A4017),"0000"))),"}")))</f>
        <v>#REF!</v>
      </c>
      <c r="P4017" t="e">
        <f>IF(INDEX(Methods[Method Type],$A4017)="","",
CONCATENATE("  - &amp;MethodID",TEXT($A4017,"0000"),
" {","MethodTypeCV:  ",CHAR(34),INDEX(Methods[Method Type],$A4017),CHAR(34),
", MethodCode:  ",CHAR(34),INDEX(Methods[Method Code],$A4017),CHAR(34),
", MethodName:  ",CHAR(34),INDEX(Methods[Method Name],$A4017),CHAR(34),
", MethodDescription:  ",CHAR(34),INDEX(Methods[Method Description],$A4017),CHAR(34),
", MethodLink:  ",CHAR(34),INDEX(Methods[Method Link],$A4017),CHAR(34),
", OrganizationID: *OrganizationID",TEXT(MATCH(INDEX(Methods[Organization Name],$A4017),Organizations[Organization Name],0),"0000"),"}"))</f>
        <v>#REF!</v>
      </c>
      <c r="Q4017" t="e">
        <f>IF(INDEX(Variables[Variable Type],$A4017)="","",
CONCATENATE("  - &amp;VariableID",TEXT($A4017,"0000"),
" {","VariableTypeCV:  ",CHAR(34),INDEX(Variables[Variable Type],$A4017),CHAR(34),
", VariableCode:  ",CHAR(34),INDEX(Variables[Variable Code],$A4017),CHAR(34),
", VariableNameCV:  ",CHAR(34),INDEX(Variables[Variable Name],$A4017),CHAR(34),
", VariableDefinition:  ",CHAR(34),INDEX(Variables[Variable Definition],$A4017),CHAR(34),
", SpecciationCV:  ",CHAR(34),INDEX(Variables[Speciation],$A4017),CHAR(34),
", NoDataValue:  ",CHAR(34),INDEX(Variables[No Data Value],$A4017),CHAR(34),"}"))</f>
        <v>#REF!</v>
      </c>
    </row>
    <row r="4018" spans="1:17" x14ac:dyDescent="0.25">
      <c r="A4018">
        <v>4015</v>
      </c>
      <c r="D4018" t="e">
        <f>IF(INDEX(People[First Name],$A4018)="","",
CONCATENATE("  - &amp;PersonID",TEXT($A4018,"0000"),
" {","PersonFirstName:  ",CHAR(34),INDEX(People[First Name],$A4018),CHAR(34),
", PersonMiddleName:  ",CHAR(34),INDEX(People[Middle Name],$A4018),CHAR(34),
", PersonLastName:  ",CHAR(34),INDEX(People[Last Name],$A4018),CHAR(34),"}"))</f>
        <v>#REF!</v>
      </c>
      <c r="E4018" t="e">
        <f>IF(INDEX(Organizations[Organization Type '[CV']],$A4018)="","",
CONCATENATE("  - &amp;OrganizationID",TEXT($A4018,"0000"),
" {","OrganizationTypeCV:  ",CHAR(34),INDEX(Organizations[Organization Type '[CV']],$A4018),CHAR(34),
", OrganizationCode:  ",CHAR(34),INDEX(Organizations[Organization Code],$A4018),CHAR(34),
", OrganizationName:  ",CHAR(34),INDEX(Organizations[Organization Name],$A4018),CHAR(34),
", OrganizationDescription:  ",CHAR(34),INDEX(Organizations[Organization Description],$A4018),CHAR(34),
", OrganizationLink:  ",CHAR(34),INDEX(Organizations[Organization Link],$A4018),CHAR(34),"}"))</f>
        <v>#REF!</v>
      </c>
      <c r="F4018" t="e">
        <f>IF(INDEX(People[First Name],$A4018)="","",
CONCATENATE("  - &amp;AffiliationID",TEXT($A4018,"0000"),
" {PersonID: *PersonID",TEXT($A4018,"0000"),
", OrganizationID: *OrganizationID",TEXT(MATCH(INDEX(People[Organization Name],$A4018),Organizations[Organization Name],0),"0000"),
", IsPrimaryOrganizationContact: , AffiliationStartDate: , AffiliationEndDate: , PrimaryPhone: ",
", PrimaryEmail: ",CHAR(34),INDEX(People[Primary Email],$A4018),CHAR(34),
", PrimaryAddress: ",CHAR(34),INDEX(People[Primary Address],$A4018),CHAR(34),
", PersonLink: }"))</f>
        <v>#REF!</v>
      </c>
      <c r="H4018" t="e">
        <f>IF(COUNTA(CitationInformation)=0,"",IF(INDEX(AuthorList[Author Name],$A4018)="","",
CONCATENATE("  - &amp;AuthorListID",TEXT($A4018,"0000"),
"  {CitationID: *CitationID0001",
", PersonID: *PersonID",TEXT(MATCH(INDEX(AuthorList[Author Name],$A4018),People[Full Name],0),"0000"),
", AuthorOrder: ",INDEX(AuthorList[Author Number],$A4018),"}")))</f>
        <v>#REF!</v>
      </c>
      <c r="K4018" t="e">
        <f>IF(INDEX(SamplingFeatures[Feature Code],$A4018)="","",
CONCATENATE("  - &amp;SamplingFeatureID",TEXT($A4018,"0000"),
" {","SamplingFeatureUUID:  ",CHAR(34),INDEX(SamplingFeatures[Sampling Feature UUID],$A4018),CHAR(34),
", SamplingFeatureTypeCV:  ",CHAR(34),INDEX(SamplingFeatures[Sampling Feature Type],$A4018),CHAR(34),
", SamplingFeatureCode:  ",CHAR(34),INDEX(SamplingFeatures[Feature Code],$A4018),CHAR(34),
", SamplingFeatureName:  ",CHAR(34),INDEX(SamplingFeatures[Feature Name],$A4018),CHAR(34),
", SamplingFeatureDescription:  ",CHAR(34),INDEX(SamplingFeatures[Feature Description],$A4018),CHAR(34),
", SamplingFeatureGeotypeCV:  ",CHAR(34),INDEX(SamplingFeatures[Feature Geo Type],$A4018),CHAR(34),
", FeatureGeometry:  ",CHAR(34),INDEX(SamplingFeatures[Feature Geometry],$A4018),CHAR(34),
", Elevation_m:  ",CHAR(34),INDEX(SamplingFeatures[Elevation_m],$A4018),CHAR(34),
", ElevationDatumCV:  ",CHAR(34),ElevationDatum,CHAR(34),"}"))</f>
        <v>#REF!</v>
      </c>
      <c r="L4018" t="e">
        <f>IF(INDEX(SamplingFeatures[Sampling Feature Type],$A4018)&lt;&gt;"Site","",
CONCATENATE("  - &amp;SiteID",TEXT(SUMPRODUCT(--($L$3:$L4017&lt;&gt;"")),"0000"),
" {","SamplingFeatureID:  *SamplingFeatureID",TEXT($A4018,"0000"),
", SiteTypeCV:  ",CHAR(34),INDEX(Sites[Site Type],$A4018),CHAR(34),
", Latitude:  ",INDEX(Sites[Latitude],$A4018),
", Longitude:  ",INDEX(Sites[Longitude],$A4018),
", SRSName:  ",CHAR(34),LatLonDatum,CHAR(34),"}"))</f>
        <v>#REF!</v>
      </c>
      <c r="M4018" t="e">
        <f>IF(INDEX(SamplingFeatures[Sampling Feature Type],$A4018)&lt;&gt;"Specimen","",
CONCATENATE("  - &amp;SpecimenID",TEXT(SUMPRODUCT(--($M$3:$M4017&lt;&gt;"")),"0000"),
" {","SamplingFeatureID:  *SamplingFeatureID",TEXT($A4018,"0000"),
", SpecimenTypeCV:  ",CHAR(34),INDEX(Specimens[Specimen Type],$A4018),CHAR(34),
", SpecimenMediumCV:  ",INDEX(Specimens[Specimen Medium],$A4018),
", IsFieldSpecimen:  ",CHAR(34),INDEX(Specimens[Is Field Specimen?],$A4018),CHAR(34),"}"))</f>
        <v>#REF!</v>
      </c>
      <c r="N4018" t="e">
        <f>IF(COUNTA(SpatialOffsets[])=0,"", IF(INDEX(SpatialOffsets[Spatial Offset Type],$A4018)="","",
CONCATENATE("  - &amp;SpatialOffsetID",TEXT($A4018,"0000"),
" {","SpatialOffsetTypeCV:  ",CHAR(34),INDEX(SpatialOffsets[Spatial Offset Type],$A4018),CHAR(34),
", Offset1Value:  ",INDEX(SpatialOffsets[Offset 1 Value],$A4018),
", Offset1UnitID:  ",CHAR(34),INDEX(SpatialOffsets[Offset 1 Unit],$A4018),CHAR(34),
", Offset2Value:  ",INDEX(SpatialOffsets[Offset 2 Value],$A4018),
", Offset2UnitID:  ",CHAR(34),INDEX(SpatialOffsets[Offset 2 Unit],$A4018),CHAR(34),
", Offset3Value:  ",INDEX(SpatialOffsets[Offset 3 Value],$A4018),
", Offset3UnitID:  ",CHAR(34),INDEX(SpatialOffsets[Offset 3 Unit],$A4018),CHAR(34),,"}")))</f>
        <v>#REF!</v>
      </c>
      <c r="O4018" t="e">
        <f>IF(COUNTA(RelatedFeatures[])=0,"", IF(INDEX(RelatedFeatures[First Sampling Feature Code],$A4018)="","",
CONCATENATE("  - &amp;RelationID",TEXT($A4018,"0000"),
" {","SamplingFeatureID:  *SamplingFeatureID",TEXT(MATCH(INDEX(RelatedFeatures[First Sampling Feature Code],$A4018),SamplingFeatures[Feature Code],0),"0000"),
", RelationshipTypeCV:  ",CHAR(34),INDEX(RelatedFeatures[Relationship Type],$A4018),CHAR(34),
", RelatedFeatureID: *SamplingFeatureID",TEXT(MATCH(INDEX(RelatedFeatures[Second Sampling Feature Code],$A4018),SamplingFeatures[Feature Code],0),"0000"),
", SpatialOffsetID:  ",IF(INDEX(RelatedFeatures[Offset Number],$A4018)="","",CONCATENATE("*SpatialOffsetID",TEXT(INDEX(RelatedFeatures[Offset Number],$A4018),"0000"))),"}")))</f>
        <v>#REF!</v>
      </c>
      <c r="P4018" t="e">
        <f>IF(INDEX(Methods[Method Type],$A4018)="","",
CONCATENATE("  - &amp;MethodID",TEXT($A4018,"0000"),
" {","MethodTypeCV:  ",CHAR(34),INDEX(Methods[Method Type],$A4018),CHAR(34),
", MethodCode:  ",CHAR(34),INDEX(Methods[Method Code],$A4018),CHAR(34),
", MethodName:  ",CHAR(34),INDEX(Methods[Method Name],$A4018),CHAR(34),
", MethodDescription:  ",CHAR(34),INDEX(Methods[Method Description],$A4018),CHAR(34),
", MethodLink:  ",CHAR(34),INDEX(Methods[Method Link],$A4018),CHAR(34),
", OrganizationID: *OrganizationID",TEXT(MATCH(INDEX(Methods[Organization Name],$A4018),Organizations[Organization Name],0),"0000"),"}"))</f>
        <v>#REF!</v>
      </c>
      <c r="Q4018" t="e">
        <f>IF(INDEX(Variables[Variable Type],$A4018)="","",
CONCATENATE("  - &amp;VariableID",TEXT($A4018,"0000"),
" {","VariableTypeCV:  ",CHAR(34),INDEX(Variables[Variable Type],$A4018),CHAR(34),
", VariableCode:  ",CHAR(34),INDEX(Variables[Variable Code],$A4018),CHAR(34),
", VariableNameCV:  ",CHAR(34),INDEX(Variables[Variable Name],$A4018),CHAR(34),
", VariableDefinition:  ",CHAR(34),INDEX(Variables[Variable Definition],$A4018),CHAR(34),
", SpecciationCV:  ",CHAR(34),INDEX(Variables[Speciation],$A4018),CHAR(34),
", NoDataValue:  ",CHAR(34),INDEX(Variables[No Data Value],$A4018),CHAR(34),"}"))</f>
        <v>#REF!</v>
      </c>
    </row>
    <row r="4019" spans="1:17" x14ac:dyDescent="0.25">
      <c r="A4019">
        <v>4016</v>
      </c>
      <c r="D4019" t="e">
        <f>IF(INDEX(People[First Name],$A4019)="","",
CONCATENATE("  - &amp;PersonID",TEXT($A4019,"0000"),
" {","PersonFirstName:  ",CHAR(34),INDEX(People[First Name],$A4019),CHAR(34),
", PersonMiddleName:  ",CHAR(34),INDEX(People[Middle Name],$A4019),CHAR(34),
", PersonLastName:  ",CHAR(34),INDEX(People[Last Name],$A4019),CHAR(34),"}"))</f>
        <v>#REF!</v>
      </c>
      <c r="E4019" t="e">
        <f>IF(INDEX(Organizations[Organization Type '[CV']],$A4019)="","",
CONCATENATE("  - &amp;OrganizationID",TEXT($A4019,"0000"),
" {","OrganizationTypeCV:  ",CHAR(34),INDEX(Organizations[Organization Type '[CV']],$A4019),CHAR(34),
", OrganizationCode:  ",CHAR(34),INDEX(Organizations[Organization Code],$A4019),CHAR(34),
", OrganizationName:  ",CHAR(34),INDEX(Organizations[Organization Name],$A4019),CHAR(34),
", OrganizationDescription:  ",CHAR(34),INDEX(Organizations[Organization Description],$A4019),CHAR(34),
", OrganizationLink:  ",CHAR(34),INDEX(Organizations[Organization Link],$A4019),CHAR(34),"}"))</f>
        <v>#REF!</v>
      </c>
      <c r="F4019" t="e">
        <f>IF(INDEX(People[First Name],$A4019)="","",
CONCATENATE("  - &amp;AffiliationID",TEXT($A4019,"0000"),
" {PersonID: *PersonID",TEXT($A4019,"0000"),
", OrganizationID: *OrganizationID",TEXT(MATCH(INDEX(People[Organization Name],$A4019),Organizations[Organization Name],0),"0000"),
", IsPrimaryOrganizationContact: , AffiliationStartDate: , AffiliationEndDate: , PrimaryPhone: ",
", PrimaryEmail: ",CHAR(34),INDEX(People[Primary Email],$A4019),CHAR(34),
", PrimaryAddress: ",CHAR(34),INDEX(People[Primary Address],$A4019),CHAR(34),
", PersonLink: }"))</f>
        <v>#REF!</v>
      </c>
      <c r="H4019" t="e">
        <f>IF(COUNTA(CitationInformation)=0,"",IF(INDEX(AuthorList[Author Name],$A4019)="","",
CONCATENATE("  - &amp;AuthorListID",TEXT($A4019,"0000"),
"  {CitationID: *CitationID0001",
", PersonID: *PersonID",TEXT(MATCH(INDEX(AuthorList[Author Name],$A4019),People[Full Name],0),"0000"),
", AuthorOrder: ",INDEX(AuthorList[Author Number],$A4019),"}")))</f>
        <v>#REF!</v>
      </c>
      <c r="K4019" t="e">
        <f>IF(INDEX(SamplingFeatures[Feature Code],$A4019)="","",
CONCATENATE("  - &amp;SamplingFeatureID",TEXT($A4019,"0000"),
" {","SamplingFeatureUUID:  ",CHAR(34),INDEX(SamplingFeatures[Sampling Feature UUID],$A4019),CHAR(34),
", SamplingFeatureTypeCV:  ",CHAR(34),INDEX(SamplingFeatures[Sampling Feature Type],$A4019),CHAR(34),
", SamplingFeatureCode:  ",CHAR(34),INDEX(SamplingFeatures[Feature Code],$A4019),CHAR(34),
", SamplingFeatureName:  ",CHAR(34),INDEX(SamplingFeatures[Feature Name],$A4019),CHAR(34),
", SamplingFeatureDescription:  ",CHAR(34),INDEX(SamplingFeatures[Feature Description],$A4019),CHAR(34),
", SamplingFeatureGeotypeCV:  ",CHAR(34),INDEX(SamplingFeatures[Feature Geo Type],$A4019),CHAR(34),
", FeatureGeometry:  ",CHAR(34),INDEX(SamplingFeatures[Feature Geometry],$A4019),CHAR(34),
", Elevation_m:  ",CHAR(34),INDEX(SamplingFeatures[Elevation_m],$A4019),CHAR(34),
", ElevationDatumCV:  ",CHAR(34),ElevationDatum,CHAR(34),"}"))</f>
        <v>#REF!</v>
      </c>
      <c r="L4019" t="e">
        <f>IF(INDEX(SamplingFeatures[Sampling Feature Type],$A4019)&lt;&gt;"Site","",
CONCATENATE("  - &amp;SiteID",TEXT(SUMPRODUCT(--($L$3:$L4018&lt;&gt;"")),"0000"),
" {","SamplingFeatureID:  *SamplingFeatureID",TEXT($A4019,"0000"),
", SiteTypeCV:  ",CHAR(34),INDEX(Sites[Site Type],$A4019),CHAR(34),
", Latitude:  ",INDEX(Sites[Latitude],$A4019),
", Longitude:  ",INDEX(Sites[Longitude],$A4019),
", SRSName:  ",CHAR(34),LatLonDatum,CHAR(34),"}"))</f>
        <v>#REF!</v>
      </c>
      <c r="M4019" t="e">
        <f>IF(INDEX(SamplingFeatures[Sampling Feature Type],$A4019)&lt;&gt;"Specimen","",
CONCATENATE("  - &amp;SpecimenID",TEXT(SUMPRODUCT(--($M$3:$M4018&lt;&gt;"")),"0000"),
" {","SamplingFeatureID:  *SamplingFeatureID",TEXT($A4019,"0000"),
", SpecimenTypeCV:  ",CHAR(34),INDEX(Specimens[Specimen Type],$A4019),CHAR(34),
", SpecimenMediumCV:  ",INDEX(Specimens[Specimen Medium],$A4019),
", IsFieldSpecimen:  ",CHAR(34),INDEX(Specimens[Is Field Specimen?],$A4019),CHAR(34),"}"))</f>
        <v>#REF!</v>
      </c>
      <c r="N4019" t="e">
        <f>IF(COUNTA(SpatialOffsets[])=0,"", IF(INDEX(SpatialOffsets[Spatial Offset Type],$A4019)="","",
CONCATENATE("  - &amp;SpatialOffsetID",TEXT($A4019,"0000"),
" {","SpatialOffsetTypeCV:  ",CHAR(34),INDEX(SpatialOffsets[Spatial Offset Type],$A4019),CHAR(34),
", Offset1Value:  ",INDEX(SpatialOffsets[Offset 1 Value],$A4019),
", Offset1UnitID:  ",CHAR(34),INDEX(SpatialOffsets[Offset 1 Unit],$A4019),CHAR(34),
", Offset2Value:  ",INDEX(SpatialOffsets[Offset 2 Value],$A4019),
", Offset2UnitID:  ",CHAR(34),INDEX(SpatialOffsets[Offset 2 Unit],$A4019),CHAR(34),
", Offset3Value:  ",INDEX(SpatialOffsets[Offset 3 Value],$A4019),
", Offset3UnitID:  ",CHAR(34),INDEX(SpatialOffsets[Offset 3 Unit],$A4019),CHAR(34),,"}")))</f>
        <v>#REF!</v>
      </c>
      <c r="O4019" t="e">
        <f>IF(COUNTA(RelatedFeatures[])=0,"", IF(INDEX(RelatedFeatures[First Sampling Feature Code],$A4019)="","",
CONCATENATE("  - &amp;RelationID",TEXT($A4019,"0000"),
" {","SamplingFeatureID:  *SamplingFeatureID",TEXT(MATCH(INDEX(RelatedFeatures[First Sampling Feature Code],$A4019),SamplingFeatures[Feature Code],0),"0000"),
", RelationshipTypeCV:  ",CHAR(34),INDEX(RelatedFeatures[Relationship Type],$A4019),CHAR(34),
", RelatedFeatureID: *SamplingFeatureID",TEXT(MATCH(INDEX(RelatedFeatures[Second Sampling Feature Code],$A4019),SamplingFeatures[Feature Code],0),"0000"),
", SpatialOffsetID:  ",IF(INDEX(RelatedFeatures[Offset Number],$A4019)="","",CONCATENATE("*SpatialOffsetID",TEXT(INDEX(RelatedFeatures[Offset Number],$A4019),"0000"))),"}")))</f>
        <v>#REF!</v>
      </c>
      <c r="P4019" t="e">
        <f>IF(INDEX(Methods[Method Type],$A4019)="","",
CONCATENATE("  - &amp;MethodID",TEXT($A4019,"0000"),
" {","MethodTypeCV:  ",CHAR(34),INDEX(Methods[Method Type],$A4019),CHAR(34),
", MethodCode:  ",CHAR(34),INDEX(Methods[Method Code],$A4019),CHAR(34),
", MethodName:  ",CHAR(34),INDEX(Methods[Method Name],$A4019),CHAR(34),
", MethodDescription:  ",CHAR(34),INDEX(Methods[Method Description],$A4019),CHAR(34),
", MethodLink:  ",CHAR(34),INDEX(Methods[Method Link],$A4019),CHAR(34),
", OrganizationID: *OrganizationID",TEXT(MATCH(INDEX(Methods[Organization Name],$A4019),Organizations[Organization Name],0),"0000"),"}"))</f>
        <v>#REF!</v>
      </c>
      <c r="Q4019" t="e">
        <f>IF(INDEX(Variables[Variable Type],$A4019)="","",
CONCATENATE("  - &amp;VariableID",TEXT($A4019,"0000"),
" {","VariableTypeCV:  ",CHAR(34),INDEX(Variables[Variable Type],$A4019),CHAR(34),
", VariableCode:  ",CHAR(34),INDEX(Variables[Variable Code],$A4019),CHAR(34),
", VariableNameCV:  ",CHAR(34),INDEX(Variables[Variable Name],$A4019),CHAR(34),
", VariableDefinition:  ",CHAR(34),INDEX(Variables[Variable Definition],$A4019),CHAR(34),
", SpecciationCV:  ",CHAR(34),INDEX(Variables[Speciation],$A4019),CHAR(34),
", NoDataValue:  ",CHAR(34),INDEX(Variables[No Data Value],$A4019),CHAR(34),"}"))</f>
        <v>#REF!</v>
      </c>
    </row>
    <row r="4020" spans="1:17" x14ac:dyDescent="0.25">
      <c r="A4020">
        <v>4017</v>
      </c>
      <c r="D4020" t="e">
        <f>IF(INDEX(People[First Name],$A4020)="","",
CONCATENATE("  - &amp;PersonID",TEXT($A4020,"0000"),
" {","PersonFirstName:  ",CHAR(34),INDEX(People[First Name],$A4020),CHAR(34),
", PersonMiddleName:  ",CHAR(34),INDEX(People[Middle Name],$A4020),CHAR(34),
", PersonLastName:  ",CHAR(34),INDEX(People[Last Name],$A4020),CHAR(34),"}"))</f>
        <v>#REF!</v>
      </c>
      <c r="E4020" t="e">
        <f>IF(INDEX(Organizations[Organization Type '[CV']],$A4020)="","",
CONCATENATE("  - &amp;OrganizationID",TEXT($A4020,"0000"),
" {","OrganizationTypeCV:  ",CHAR(34),INDEX(Organizations[Organization Type '[CV']],$A4020),CHAR(34),
", OrganizationCode:  ",CHAR(34),INDEX(Organizations[Organization Code],$A4020),CHAR(34),
", OrganizationName:  ",CHAR(34),INDEX(Organizations[Organization Name],$A4020),CHAR(34),
", OrganizationDescription:  ",CHAR(34),INDEX(Organizations[Organization Description],$A4020),CHAR(34),
", OrganizationLink:  ",CHAR(34),INDEX(Organizations[Organization Link],$A4020),CHAR(34),"}"))</f>
        <v>#REF!</v>
      </c>
      <c r="F4020" t="e">
        <f>IF(INDEX(People[First Name],$A4020)="","",
CONCATENATE("  - &amp;AffiliationID",TEXT($A4020,"0000"),
" {PersonID: *PersonID",TEXT($A4020,"0000"),
", OrganizationID: *OrganizationID",TEXT(MATCH(INDEX(People[Organization Name],$A4020),Organizations[Organization Name],0),"0000"),
", IsPrimaryOrganizationContact: , AffiliationStartDate: , AffiliationEndDate: , PrimaryPhone: ",
", PrimaryEmail: ",CHAR(34),INDEX(People[Primary Email],$A4020),CHAR(34),
", PrimaryAddress: ",CHAR(34),INDEX(People[Primary Address],$A4020),CHAR(34),
", PersonLink: }"))</f>
        <v>#REF!</v>
      </c>
      <c r="H4020" t="e">
        <f>IF(COUNTA(CitationInformation)=0,"",IF(INDEX(AuthorList[Author Name],$A4020)="","",
CONCATENATE("  - &amp;AuthorListID",TEXT($A4020,"0000"),
"  {CitationID: *CitationID0001",
", PersonID: *PersonID",TEXT(MATCH(INDEX(AuthorList[Author Name],$A4020),People[Full Name],0),"0000"),
", AuthorOrder: ",INDEX(AuthorList[Author Number],$A4020),"}")))</f>
        <v>#REF!</v>
      </c>
      <c r="K4020" t="e">
        <f>IF(INDEX(SamplingFeatures[Feature Code],$A4020)="","",
CONCATENATE("  - &amp;SamplingFeatureID",TEXT($A4020,"0000"),
" {","SamplingFeatureUUID:  ",CHAR(34),INDEX(SamplingFeatures[Sampling Feature UUID],$A4020),CHAR(34),
", SamplingFeatureTypeCV:  ",CHAR(34),INDEX(SamplingFeatures[Sampling Feature Type],$A4020),CHAR(34),
", SamplingFeatureCode:  ",CHAR(34),INDEX(SamplingFeatures[Feature Code],$A4020),CHAR(34),
", SamplingFeatureName:  ",CHAR(34),INDEX(SamplingFeatures[Feature Name],$A4020),CHAR(34),
", SamplingFeatureDescription:  ",CHAR(34),INDEX(SamplingFeatures[Feature Description],$A4020),CHAR(34),
", SamplingFeatureGeotypeCV:  ",CHAR(34),INDEX(SamplingFeatures[Feature Geo Type],$A4020),CHAR(34),
", FeatureGeometry:  ",CHAR(34),INDEX(SamplingFeatures[Feature Geometry],$A4020),CHAR(34),
", Elevation_m:  ",CHAR(34),INDEX(SamplingFeatures[Elevation_m],$A4020),CHAR(34),
", ElevationDatumCV:  ",CHAR(34),ElevationDatum,CHAR(34),"}"))</f>
        <v>#REF!</v>
      </c>
      <c r="L4020" t="e">
        <f>IF(INDEX(SamplingFeatures[Sampling Feature Type],$A4020)&lt;&gt;"Site","",
CONCATENATE("  - &amp;SiteID",TEXT(SUMPRODUCT(--($L$3:$L4019&lt;&gt;"")),"0000"),
" {","SamplingFeatureID:  *SamplingFeatureID",TEXT($A4020,"0000"),
", SiteTypeCV:  ",CHAR(34),INDEX(Sites[Site Type],$A4020),CHAR(34),
", Latitude:  ",INDEX(Sites[Latitude],$A4020),
", Longitude:  ",INDEX(Sites[Longitude],$A4020),
", SRSName:  ",CHAR(34),LatLonDatum,CHAR(34),"}"))</f>
        <v>#REF!</v>
      </c>
      <c r="M4020" t="e">
        <f>IF(INDEX(SamplingFeatures[Sampling Feature Type],$A4020)&lt;&gt;"Specimen","",
CONCATENATE("  - &amp;SpecimenID",TEXT(SUMPRODUCT(--($M$3:$M4019&lt;&gt;"")),"0000"),
" {","SamplingFeatureID:  *SamplingFeatureID",TEXT($A4020,"0000"),
", SpecimenTypeCV:  ",CHAR(34),INDEX(Specimens[Specimen Type],$A4020),CHAR(34),
", SpecimenMediumCV:  ",INDEX(Specimens[Specimen Medium],$A4020),
", IsFieldSpecimen:  ",CHAR(34),INDEX(Specimens[Is Field Specimen?],$A4020),CHAR(34),"}"))</f>
        <v>#REF!</v>
      </c>
      <c r="N4020" t="e">
        <f>IF(COUNTA(SpatialOffsets[])=0,"", IF(INDEX(SpatialOffsets[Spatial Offset Type],$A4020)="","",
CONCATENATE("  - &amp;SpatialOffsetID",TEXT($A4020,"0000"),
" {","SpatialOffsetTypeCV:  ",CHAR(34),INDEX(SpatialOffsets[Spatial Offset Type],$A4020),CHAR(34),
", Offset1Value:  ",INDEX(SpatialOffsets[Offset 1 Value],$A4020),
", Offset1UnitID:  ",CHAR(34),INDEX(SpatialOffsets[Offset 1 Unit],$A4020),CHAR(34),
", Offset2Value:  ",INDEX(SpatialOffsets[Offset 2 Value],$A4020),
", Offset2UnitID:  ",CHAR(34),INDEX(SpatialOffsets[Offset 2 Unit],$A4020),CHAR(34),
", Offset3Value:  ",INDEX(SpatialOffsets[Offset 3 Value],$A4020),
", Offset3UnitID:  ",CHAR(34),INDEX(SpatialOffsets[Offset 3 Unit],$A4020),CHAR(34),,"}")))</f>
        <v>#REF!</v>
      </c>
      <c r="O4020" t="e">
        <f>IF(COUNTA(RelatedFeatures[])=0,"", IF(INDEX(RelatedFeatures[First Sampling Feature Code],$A4020)="","",
CONCATENATE("  - &amp;RelationID",TEXT($A4020,"0000"),
" {","SamplingFeatureID:  *SamplingFeatureID",TEXT(MATCH(INDEX(RelatedFeatures[First Sampling Feature Code],$A4020),SamplingFeatures[Feature Code],0),"0000"),
", RelationshipTypeCV:  ",CHAR(34),INDEX(RelatedFeatures[Relationship Type],$A4020),CHAR(34),
", RelatedFeatureID: *SamplingFeatureID",TEXT(MATCH(INDEX(RelatedFeatures[Second Sampling Feature Code],$A4020),SamplingFeatures[Feature Code],0),"0000"),
", SpatialOffsetID:  ",IF(INDEX(RelatedFeatures[Offset Number],$A4020)="","",CONCATENATE("*SpatialOffsetID",TEXT(INDEX(RelatedFeatures[Offset Number],$A4020),"0000"))),"}")))</f>
        <v>#REF!</v>
      </c>
      <c r="P4020" t="e">
        <f>IF(INDEX(Methods[Method Type],$A4020)="","",
CONCATENATE("  - &amp;MethodID",TEXT($A4020,"0000"),
" {","MethodTypeCV:  ",CHAR(34),INDEX(Methods[Method Type],$A4020),CHAR(34),
", MethodCode:  ",CHAR(34),INDEX(Methods[Method Code],$A4020),CHAR(34),
", MethodName:  ",CHAR(34),INDEX(Methods[Method Name],$A4020),CHAR(34),
", MethodDescription:  ",CHAR(34),INDEX(Methods[Method Description],$A4020),CHAR(34),
", MethodLink:  ",CHAR(34),INDEX(Methods[Method Link],$A4020),CHAR(34),
", OrganizationID: *OrganizationID",TEXT(MATCH(INDEX(Methods[Organization Name],$A4020),Organizations[Organization Name],0),"0000"),"}"))</f>
        <v>#REF!</v>
      </c>
      <c r="Q4020" t="e">
        <f>IF(INDEX(Variables[Variable Type],$A4020)="","",
CONCATENATE("  - &amp;VariableID",TEXT($A4020,"0000"),
" {","VariableTypeCV:  ",CHAR(34),INDEX(Variables[Variable Type],$A4020),CHAR(34),
", VariableCode:  ",CHAR(34),INDEX(Variables[Variable Code],$A4020),CHAR(34),
", VariableNameCV:  ",CHAR(34),INDEX(Variables[Variable Name],$A4020),CHAR(34),
", VariableDefinition:  ",CHAR(34),INDEX(Variables[Variable Definition],$A4020),CHAR(34),
", SpecciationCV:  ",CHAR(34),INDEX(Variables[Speciation],$A4020),CHAR(34),
", NoDataValue:  ",CHAR(34),INDEX(Variables[No Data Value],$A4020),CHAR(34),"}"))</f>
        <v>#REF!</v>
      </c>
    </row>
    <row r="4021" spans="1:17" x14ac:dyDescent="0.25">
      <c r="A4021">
        <v>4018</v>
      </c>
      <c r="D4021" t="e">
        <f>IF(INDEX(People[First Name],$A4021)="","",
CONCATENATE("  - &amp;PersonID",TEXT($A4021,"0000"),
" {","PersonFirstName:  ",CHAR(34),INDEX(People[First Name],$A4021),CHAR(34),
", PersonMiddleName:  ",CHAR(34),INDEX(People[Middle Name],$A4021),CHAR(34),
", PersonLastName:  ",CHAR(34),INDEX(People[Last Name],$A4021),CHAR(34),"}"))</f>
        <v>#REF!</v>
      </c>
      <c r="E4021" t="e">
        <f>IF(INDEX(Organizations[Organization Type '[CV']],$A4021)="","",
CONCATENATE("  - &amp;OrganizationID",TEXT($A4021,"0000"),
" {","OrganizationTypeCV:  ",CHAR(34),INDEX(Organizations[Organization Type '[CV']],$A4021),CHAR(34),
", OrganizationCode:  ",CHAR(34),INDEX(Organizations[Organization Code],$A4021),CHAR(34),
", OrganizationName:  ",CHAR(34),INDEX(Organizations[Organization Name],$A4021),CHAR(34),
", OrganizationDescription:  ",CHAR(34),INDEX(Organizations[Organization Description],$A4021),CHAR(34),
", OrganizationLink:  ",CHAR(34),INDEX(Organizations[Organization Link],$A4021),CHAR(34),"}"))</f>
        <v>#REF!</v>
      </c>
      <c r="F4021" t="e">
        <f>IF(INDEX(People[First Name],$A4021)="","",
CONCATENATE("  - &amp;AffiliationID",TEXT($A4021,"0000"),
" {PersonID: *PersonID",TEXT($A4021,"0000"),
", OrganizationID: *OrganizationID",TEXT(MATCH(INDEX(People[Organization Name],$A4021),Organizations[Organization Name],0),"0000"),
", IsPrimaryOrganizationContact: , AffiliationStartDate: , AffiliationEndDate: , PrimaryPhone: ",
", PrimaryEmail: ",CHAR(34),INDEX(People[Primary Email],$A4021),CHAR(34),
", PrimaryAddress: ",CHAR(34),INDEX(People[Primary Address],$A4021),CHAR(34),
", PersonLink: }"))</f>
        <v>#REF!</v>
      </c>
      <c r="H4021" t="e">
        <f>IF(COUNTA(CitationInformation)=0,"",IF(INDEX(AuthorList[Author Name],$A4021)="","",
CONCATENATE("  - &amp;AuthorListID",TEXT($A4021,"0000"),
"  {CitationID: *CitationID0001",
", PersonID: *PersonID",TEXT(MATCH(INDEX(AuthorList[Author Name],$A4021),People[Full Name],0),"0000"),
", AuthorOrder: ",INDEX(AuthorList[Author Number],$A4021),"}")))</f>
        <v>#REF!</v>
      </c>
      <c r="K4021" t="e">
        <f>IF(INDEX(SamplingFeatures[Feature Code],$A4021)="","",
CONCATENATE("  - &amp;SamplingFeatureID",TEXT($A4021,"0000"),
" {","SamplingFeatureUUID:  ",CHAR(34),INDEX(SamplingFeatures[Sampling Feature UUID],$A4021),CHAR(34),
", SamplingFeatureTypeCV:  ",CHAR(34),INDEX(SamplingFeatures[Sampling Feature Type],$A4021),CHAR(34),
", SamplingFeatureCode:  ",CHAR(34),INDEX(SamplingFeatures[Feature Code],$A4021),CHAR(34),
", SamplingFeatureName:  ",CHAR(34),INDEX(SamplingFeatures[Feature Name],$A4021),CHAR(34),
", SamplingFeatureDescription:  ",CHAR(34),INDEX(SamplingFeatures[Feature Description],$A4021),CHAR(34),
", SamplingFeatureGeotypeCV:  ",CHAR(34),INDEX(SamplingFeatures[Feature Geo Type],$A4021),CHAR(34),
", FeatureGeometry:  ",CHAR(34),INDEX(SamplingFeatures[Feature Geometry],$A4021),CHAR(34),
", Elevation_m:  ",CHAR(34),INDEX(SamplingFeatures[Elevation_m],$A4021),CHAR(34),
", ElevationDatumCV:  ",CHAR(34),ElevationDatum,CHAR(34),"}"))</f>
        <v>#REF!</v>
      </c>
      <c r="L4021" t="e">
        <f>IF(INDEX(SamplingFeatures[Sampling Feature Type],$A4021)&lt;&gt;"Site","",
CONCATENATE("  - &amp;SiteID",TEXT(SUMPRODUCT(--($L$3:$L4020&lt;&gt;"")),"0000"),
" {","SamplingFeatureID:  *SamplingFeatureID",TEXT($A4021,"0000"),
", SiteTypeCV:  ",CHAR(34),INDEX(Sites[Site Type],$A4021),CHAR(34),
", Latitude:  ",INDEX(Sites[Latitude],$A4021),
", Longitude:  ",INDEX(Sites[Longitude],$A4021),
", SRSName:  ",CHAR(34),LatLonDatum,CHAR(34),"}"))</f>
        <v>#REF!</v>
      </c>
      <c r="M4021" t="e">
        <f>IF(INDEX(SamplingFeatures[Sampling Feature Type],$A4021)&lt;&gt;"Specimen","",
CONCATENATE("  - &amp;SpecimenID",TEXT(SUMPRODUCT(--($M$3:$M4020&lt;&gt;"")),"0000"),
" {","SamplingFeatureID:  *SamplingFeatureID",TEXT($A4021,"0000"),
", SpecimenTypeCV:  ",CHAR(34),INDEX(Specimens[Specimen Type],$A4021),CHAR(34),
", SpecimenMediumCV:  ",INDEX(Specimens[Specimen Medium],$A4021),
", IsFieldSpecimen:  ",CHAR(34),INDEX(Specimens[Is Field Specimen?],$A4021),CHAR(34),"}"))</f>
        <v>#REF!</v>
      </c>
      <c r="N4021" t="e">
        <f>IF(COUNTA(SpatialOffsets[])=0,"", IF(INDEX(SpatialOffsets[Spatial Offset Type],$A4021)="","",
CONCATENATE("  - &amp;SpatialOffsetID",TEXT($A4021,"0000"),
" {","SpatialOffsetTypeCV:  ",CHAR(34),INDEX(SpatialOffsets[Spatial Offset Type],$A4021),CHAR(34),
", Offset1Value:  ",INDEX(SpatialOffsets[Offset 1 Value],$A4021),
", Offset1UnitID:  ",CHAR(34),INDEX(SpatialOffsets[Offset 1 Unit],$A4021),CHAR(34),
", Offset2Value:  ",INDEX(SpatialOffsets[Offset 2 Value],$A4021),
", Offset2UnitID:  ",CHAR(34),INDEX(SpatialOffsets[Offset 2 Unit],$A4021),CHAR(34),
", Offset3Value:  ",INDEX(SpatialOffsets[Offset 3 Value],$A4021),
", Offset3UnitID:  ",CHAR(34),INDEX(SpatialOffsets[Offset 3 Unit],$A4021),CHAR(34),,"}")))</f>
        <v>#REF!</v>
      </c>
      <c r="O4021" t="e">
        <f>IF(COUNTA(RelatedFeatures[])=0,"", IF(INDEX(RelatedFeatures[First Sampling Feature Code],$A4021)="","",
CONCATENATE("  - &amp;RelationID",TEXT($A4021,"0000"),
" {","SamplingFeatureID:  *SamplingFeatureID",TEXT(MATCH(INDEX(RelatedFeatures[First Sampling Feature Code],$A4021),SamplingFeatures[Feature Code],0),"0000"),
", RelationshipTypeCV:  ",CHAR(34),INDEX(RelatedFeatures[Relationship Type],$A4021),CHAR(34),
", RelatedFeatureID: *SamplingFeatureID",TEXT(MATCH(INDEX(RelatedFeatures[Second Sampling Feature Code],$A4021),SamplingFeatures[Feature Code],0),"0000"),
", SpatialOffsetID:  ",IF(INDEX(RelatedFeatures[Offset Number],$A4021)="","",CONCATENATE("*SpatialOffsetID",TEXT(INDEX(RelatedFeatures[Offset Number],$A4021),"0000"))),"}")))</f>
        <v>#REF!</v>
      </c>
      <c r="P4021" t="e">
        <f>IF(INDEX(Methods[Method Type],$A4021)="","",
CONCATENATE("  - &amp;MethodID",TEXT($A4021,"0000"),
" {","MethodTypeCV:  ",CHAR(34),INDEX(Methods[Method Type],$A4021),CHAR(34),
", MethodCode:  ",CHAR(34),INDEX(Methods[Method Code],$A4021),CHAR(34),
", MethodName:  ",CHAR(34),INDEX(Methods[Method Name],$A4021),CHAR(34),
", MethodDescription:  ",CHAR(34),INDEX(Methods[Method Description],$A4021),CHAR(34),
", MethodLink:  ",CHAR(34),INDEX(Methods[Method Link],$A4021),CHAR(34),
", OrganizationID: *OrganizationID",TEXT(MATCH(INDEX(Methods[Organization Name],$A4021),Organizations[Organization Name],0),"0000"),"}"))</f>
        <v>#REF!</v>
      </c>
      <c r="Q4021" t="e">
        <f>IF(INDEX(Variables[Variable Type],$A4021)="","",
CONCATENATE("  - &amp;VariableID",TEXT($A4021,"0000"),
" {","VariableTypeCV:  ",CHAR(34),INDEX(Variables[Variable Type],$A4021),CHAR(34),
", VariableCode:  ",CHAR(34),INDEX(Variables[Variable Code],$A4021),CHAR(34),
", VariableNameCV:  ",CHAR(34),INDEX(Variables[Variable Name],$A4021),CHAR(34),
", VariableDefinition:  ",CHAR(34),INDEX(Variables[Variable Definition],$A4021),CHAR(34),
", SpecciationCV:  ",CHAR(34),INDEX(Variables[Speciation],$A4021),CHAR(34),
", NoDataValue:  ",CHAR(34),INDEX(Variables[No Data Value],$A4021),CHAR(34),"}"))</f>
        <v>#REF!</v>
      </c>
    </row>
    <row r="4022" spans="1:17" x14ac:dyDescent="0.25">
      <c r="A4022">
        <v>4019</v>
      </c>
      <c r="D4022" t="e">
        <f>IF(INDEX(People[First Name],$A4022)="","",
CONCATENATE("  - &amp;PersonID",TEXT($A4022,"0000"),
" {","PersonFirstName:  ",CHAR(34),INDEX(People[First Name],$A4022),CHAR(34),
", PersonMiddleName:  ",CHAR(34),INDEX(People[Middle Name],$A4022),CHAR(34),
", PersonLastName:  ",CHAR(34),INDEX(People[Last Name],$A4022),CHAR(34),"}"))</f>
        <v>#REF!</v>
      </c>
      <c r="E4022" t="e">
        <f>IF(INDEX(Organizations[Organization Type '[CV']],$A4022)="","",
CONCATENATE("  - &amp;OrganizationID",TEXT($A4022,"0000"),
" {","OrganizationTypeCV:  ",CHAR(34),INDEX(Organizations[Organization Type '[CV']],$A4022),CHAR(34),
", OrganizationCode:  ",CHAR(34),INDEX(Organizations[Organization Code],$A4022),CHAR(34),
", OrganizationName:  ",CHAR(34),INDEX(Organizations[Organization Name],$A4022),CHAR(34),
", OrganizationDescription:  ",CHAR(34),INDEX(Organizations[Organization Description],$A4022),CHAR(34),
", OrganizationLink:  ",CHAR(34),INDEX(Organizations[Organization Link],$A4022),CHAR(34),"}"))</f>
        <v>#REF!</v>
      </c>
      <c r="F4022" t="e">
        <f>IF(INDEX(People[First Name],$A4022)="","",
CONCATENATE("  - &amp;AffiliationID",TEXT($A4022,"0000"),
" {PersonID: *PersonID",TEXT($A4022,"0000"),
", OrganizationID: *OrganizationID",TEXT(MATCH(INDEX(People[Organization Name],$A4022),Organizations[Organization Name],0),"0000"),
", IsPrimaryOrganizationContact: , AffiliationStartDate: , AffiliationEndDate: , PrimaryPhone: ",
", PrimaryEmail: ",CHAR(34),INDEX(People[Primary Email],$A4022),CHAR(34),
", PrimaryAddress: ",CHAR(34),INDEX(People[Primary Address],$A4022),CHAR(34),
", PersonLink: }"))</f>
        <v>#REF!</v>
      </c>
      <c r="H4022" t="e">
        <f>IF(COUNTA(CitationInformation)=0,"",IF(INDEX(AuthorList[Author Name],$A4022)="","",
CONCATENATE("  - &amp;AuthorListID",TEXT($A4022,"0000"),
"  {CitationID: *CitationID0001",
", PersonID: *PersonID",TEXT(MATCH(INDEX(AuthorList[Author Name],$A4022),People[Full Name],0),"0000"),
", AuthorOrder: ",INDEX(AuthorList[Author Number],$A4022),"}")))</f>
        <v>#REF!</v>
      </c>
      <c r="K4022" t="e">
        <f>IF(INDEX(SamplingFeatures[Feature Code],$A4022)="","",
CONCATENATE("  - &amp;SamplingFeatureID",TEXT($A4022,"0000"),
" {","SamplingFeatureUUID:  ",CHAR(34),INDEX(SamplingFeatures[Sampling Feature UUID],$A4022),CHAR(34),
", SamplingFeatureTypeCV:  ",CHAR(34),INDEX(SamplingFeatures[Sampling Feature Type],$A4022),CHAR(34),
", SamplingFeatureCode:  ",CHAR(34),INDEX(SamplingFeatures[Feature Code],$A4022),CHAR(34),
", SamplingFeatureName:  ",CHAR(34),INDEX(SamplingFeatures[Feature Name],$A4022),CHAR(34),
", SamplingFeatureDescription:  ",CHAR(34),INDEX(SamplingFeatures[Feature Description],$A4022),CHAR(34),
", SamplingFeatureGeotypeCV:  ",CHAR(34),INDEX(SamplingFeatures[Feature Geo Type],$A4022),CHAR(34),
", FeatureGeometry:  ",CHAR(34),INDEX(SamplingFeatures[Feature Geometry],$A4022),CHAR(34),
", Elevation_m:  ",CHAR(34),INDEX(SamplingFeatures[Elevation_m],$A4022),CHAR(34),
", ElevationDatumCV:  ",CHAR(34),ElevationDatum,CHAR(34),"}"))</f>
        <v>#REF!</v>
      </c>
      <c r="L4022" t="e">
        <f>IF(INDEX(SamplingFeatures[Sampling Feature Type],$A4022)&lt;&gt;"Site","",
CONCATENATE("  - &amp;SiteID",TEXT(SUMPRODUCT(--($L$3:$L4021&lt;&gt;"")),"0000"),
" {","SamplingFeatureID:  *SamplingFeatureID",TEXT($A4022,"0000"),
", SiteTypeCV:  ",CHAR(34),INDEX(Sites[Site Type],$A4022),CHAR(34),
", Latitude:  ",INDEX(Sites[Latitude],$A4022),
", Longitude:  ",INDEX(Sites[Longitude],$A4022),
", SRSName:  ",CHAR(34),LatLonDatum,CHAR(34),"}"))</f>
        <v>#REF!</v>
      </c>
      <c r="M4022" t="e">
        <f>IF(INDEX(SamplingFeatures[Sampling Feature Type],$A4022)&lt;&gt;"Specimen","",
CONCATENATE("  - &amp;SpecimenID",TEXT(SUMPRODUCT(--($M$3:$M4021&lt;&gt;"")),"0000"),
" {","SamplingFeatureID:  *SamplingFeatureID",TEXT($A4022,"0000"),
", SpecimenTypeCV:  ",CHAR(34),INDEX(Specimens[Specimen Type],$A4022),CHAR(34),
", SpecimenMediumCV:  ",INDEX(Specimens[Specimen Medium],$A4022),
", IsFieldSpecimen:  ",CHAR(34),INDEX(Specimens[Is Field Specimen?],$A4022),CHAR(34),"}"))</f>
        <v>#REF!</v>
      </c>
      <c r="N4022" t="e">
        <f>IF(COUNTA(SpatialOffsets[])=0,"", IF(INDEX(SpatialOffsets[Spatial Offset Type],$A4022)="","",
CONCATENATE("  - &amp;SpatialOffsetID",TEXT($A4022,"0000"),
" {","SpatialOffsetTypeCV:  ",CHAR(34),INDEX(SpatialOffsets[Spatial Offset Type],$A4022),CHAR(34),
", Offset1Value:  ",INDEX(SpatialOffsets[Offset 1 Value],$A4022),
", Offset1UnitID:  ",CHAR(34),INDEX(SpatialOffsets[Offset 1 Unit],$A4022),CHAR(34),
", Offset2Value:  ",INDEX(SpatialOffsets[Offset 2 Value],$A4022),
", Offset2UnitID:  ",CHAR(34),INDEX(SpatialOffsets[Offset 2 Unit],$A4022),CHAR(34),
", Offset3Value:  ",INDEX(SpatialOffsets[Offset 3 Value],$A4022),
", Offset3UnitID:  ",CHAR(34),INDEX(SpatialOffsets[Offset 3 Unit],$A4022),CHAR(34),,"}")))</f>
        <v>#REF!</v>
      </c>
      <c r="O4022" t="e">
        <f>IF(COUNTA(RelatedFeatures[])=0,"", IF(INDEX(RelatedFeatures[First Sampling Feature Code],$A4022)="","",
CONCATENATE("  - &amp;RelationID",TEXT($A4022,"0000"),
" {","SamplingFeatureID:  *SamplingFeatureID",TEXT(MATCH(INDEX(RelatedFeatures[First Sampling Feature Code],$A4022),SamplingFeatures[Feature Code],0),"0000"),
", RelationshipTypeCV:  ",CHAR(34),INDEX(RelatedFeatures[Relationship Type],$A4022),CHAR(34),
", RelatedFeatureID: *SamplingFeatureID",TEXT(MATCH(INDEX(RelatedFeatures[Second Sampling Feature Code],$A4022),SamplingFeatures[Feature Code],0),"0000"),
", SpatialOffsetID:  ",IF(INDEX(RelatedFeatures[Offset Number],$A4022)="","",CONCATENATE("*SpatialOffsetID",TEXT(INDEX(RelatedFeatures[Offset Number],$A4022),"0000"))),"}")))</f>
        <v>#REF!</v>
      </c>
      <c r="P4022" t="e">
        <f>IF(INDEX(Methods[Method Type],$A4022)="","",
CONCATENATE("  - &amp;MethodID",TEXT($A4022,"0000"),
" {","MethodTypeCV:  ",CHAR(34),INDEX(Methods[Method Type],$A4022),CHAR(34),
", MethodCode:  ",CHAR(34),INDEX(Methods[Method Code],$A4022),CHAR(34),
", MethodName:  ",CHAR(34),INDEX(Methods[Method Name],$A4022),CHAR(34),
", MethodDescription:  ",CHAR(34),INDEX(Methods[Method Description],$A4022),CHAR(34),
", MethodLink:  ",CHAR(34),INDEX(Methods[Method Link],$A4022),CHAR(34),
", OrganizationID: *OrganizationID",TEXT(MATCH(INDEX(Methods[Organization Name],$A4022),Organizations[Organization Name],0),"0000"),"}"))</f>
        <v>#REF!</v>
      </c>
      <c r="Q4022" t="e">
        <f>IF(INDEX(Variables[Variable Type],$A4022)="","",
CONCATENATE("  - &amp;VariableID",TEXT($A4022,"0000"),
" {","VariableTypeCV:  ",CHAR(34),INDEX(Variables[Variable Type],$A4022),CHAR(34),
", VariableCode:  ",CHAR(34),INDEX(Variables[Variable Code],$A4022),CHAR(34),
", VariableNameCV:  ",CHAR(34),INDEX(Variables[Variable Name],$A4022),CHAR(34),
", VariableDefinition:  ",CHAR(34),INDEX(Variables[Variable Definition],$A4022),CHAR(34),
", SpecciationCV:  ",CHAR(34),INDEX(Variables[Speciation],$A4022),CHAR(34),
", NoDataValue:  ",CHAR(34),INDEX(Variables[No Data Value],$A4022),CHAR(34),"}"))</f>
        <v>#REF!</v>
      </c>
    </row>
    <row r="4023" spans="1:17" x14ac:dyDescent="0.25">
      <c r="A4023">
        <v>4020</v>
      </c>
      <c r="D4023" t="e">
        <f>IF(INDEX(People[First Name],$A4023)="","",
CONCATENATE("  - &amp;PersonID",TEXT($A4023,"0000"),
" {","PersonFirstName:  ",CHAR(34),INDEX(People[First Name],$A4023),CHAR(34),
", PersonMiddleName:  ",CHAR(34),INDEX(People[Middle Name],$A4023),CHAR(34),
", PersonLastName:  ",CHAR(34),INDEX(People[Last Name],$A4023),CHAR(34),"}"))</f>
        <v>#REF!</v>
      </c>
      <c r="E4023" t="e">
        <f>IF(INDEX(Organizations[Organization Type '[CV']],$A4023)="","",
CONCATENATE("  - &amp;OrganizationID",TEXT($A4023,"0000"),
" {","OrganizationTypeCV:  ",CHAR(34),INDEX(Organizations[Organization Type '[CV']],$A4023),CHAR(34),
", OrganizationCode:  ",CHAR(34),INDEX(Organizations[Organization Code],$A4023),CHAR(34),
", OrganizationName:  ",CHAR(34),INDEX(Organizations[Organization Name],$A4023),CHAR(34),
", OrganizationDescription:  ",CHAR(34),INDEX(Organizations[Organization Description],$A4023),CHAR(34),
", OrganizationLink:  ",CHAR(34),INDEX(Organizations[Organization Link],$A4023),CHAR(34),"}"))</f>
        <v>#REF!</v>
      </c>
      <c r="F4023" t="e">
        <f>IF(INDEX(People[First Name],$A4023)="","",
CONCATENATE("  - &amp;AffiliationID",TEXT($A4023,"0000"),
" {PersonID: *PersonID",TEXT($A4023,"0000"),
", OrganizationID: *OrganizationID",TEXT(MATCH(INDEX(People[Organization Name],$A4023),Organizations[Organization Name],0),"0000"),
", IsPrimaryOrganizationContact: , AffiliationStartDate: , AffiliationEndDate: , PrimaryPhone: ",
", PrimaryEmail: ",CHAR(34),INDEX(People[Primary Email],$A4023),CHAR(34),
", PrimaryAddress: ",CHAR(34),INDEX(People[Primary Address],$A4023),CHAR(34),
", PersonLink: }"))</f>
        <v>#REF!</v>
      </c>
      <c r="H4023" t="e">
        <f>IF(COUNTA(CitationInformation)=0,"",IF(INDEX(AuthorList[Author Name],$A4023)="","",
CONCATENATE("  - &amp;AuthorListID",TEXT($A4023,"0000"),
"  {CitationID: *CitationID0001",
", PersonID: *PersonID",TEXT(MATCH(INDEX(AuthorList[Author Name],$A4023),People[Full Name],0),"0000"),
", AuthorOrder: ",INDEX(AuthorList[Author Number],$A4023),"}")))</f>
        <v>#REF!</v>
      </c>
      <c r="K4023" t="e">
        <f>IF(INDEX(SamplingFeatures[Feature Code],$A4023)="","",
CONCATENATE("  - &amp;SamplingFeatureID",TEXT($A4023,"0000"),
" {","SamplingFeatureUUID:  ",CHAR(34),INDEX(SamplingFeatures[Sampling Feature UUID],$A4023),CHAR(34),
", SamplingFeatureTypeCV:  ",CHAR(34),INDEX(SamplingFeatures[Sampling Feature Type],$A4023),CHAR(34),
", SamplingFeatureCode:  ",CHAR(34),INDEX(SamplingFeatures[Feature Code],$A4023),CHAR(34),
", SamplingFeatureName:  ",CHAR(34),INDEX(SamplingFeatures[Feature Name],$A4023),CHAR(34),
", SamplingFeatureDescription:  ",CHAR(34),INDEX(SamplingFeatures[Feature Description],$A4023),CHAR(34),
", SamplingFeatureGeotypeCV:  ",CHAR(34),INDEX(SamplingFeatures[Feature Geo Type],$A4023),CHAR(34),
", FeatureGeometry:  ",CHAR(34),INDEX(SamplingFeatures[Feature Geometry],$A4023),CHAR(34),
", Elevation_m:  ",CHAR(34),INDEX(SamplingFeatures[Elevation_m],$A4023),CHAR(34),
", ElevationDatumCV:  ",CHAR(34),ElevationDatum,CHAR(34),"}"))</f>
        <v>#REF!</v>
      </c>
      <c r="L4023" t="e">
        <f>IF(INDEX(SamplingFeatures[Sampling Feature Type],$A4023)&lt;&gt;"Site","",
CONCATENATE("  - &amp;SiteID",TEXT(SUMPRODUCT(--($L$3:$L4022&lt;&gt;"")),"0000"),
" {","SamplingFeatureID:  *SamplingFeatureID",TEXT($A4023,"0000"),
", SiteTypeCV:  ",CHAR(34),INDEX(Sites[Site Type],$A4023),CHAR(34),
", Latitude:  ",INDEX(Sites[Latitude],$A4023),
", Longitude:  ",INDEX(Sites[Longitude],$A4023),
", SRSName:  ",CHAR(34),LatLonDatum,CHAR(34),"}"))</f>
        <v>#REF!</v>
      </c>
      <c r="M4023" t="e">
        <f>IF(INDEX(SamplingFeatures[Sampling Feature Type],$A4023)&lt;&gt;"Specimen","",
CONCATENATE("  - &amp;SpecimenID",TEXT(SUMPRODUCT(--($M$3:$M4022&lt;&gt;"")),"0000"),
" {","SamplingFeatureID:  *SamplingFeatureID",TEXT($A4023,"0000"),
", SpecimenTypeCV:  ",CHAR(34),INDEX(Specimens[Specimen Type],$A4023),CHAR(34),
", SpecimenMediumCV:  ",INDEX(Specimens[Specimen Medium],$A4023),
", IsFieldSpecimen:  ",CHAR(34),INDEX(Specimens[Is Field Specimen?],$A4023),CHAR(34),"}"))</f>
        <v>#REF!</v>
      </c>
      <c r="N4023" t="e">
        <f>IF(COUNTA(SpatialOffsets[])=0,"", IF(INDEX(SpatialOffsets[Spatial Offset Type],$A4023)="","",
CONCATENATE("  - &amp;SpatialOffsetID",TEXT($A4023,"0000"),
" {","SpatialOffsetTypeCV:  ",CHAR(34),INDEX(SpatialOffsets[Spatial Offset Type],$A4023),CHAR(34),
", Offset1Value:  ",INDEX(SpatialOffsets[Offset 1 Value],$A4023),
", Offset1UnitID:  ",CHAR(34),INDEX(SpatialOffsets[Offset 1 Unit],$A4023),CHAR(34),
", Offset2Value:  ",INDEX(SpatialOffsets[Offset 2 Value],$A4023),
", Offset2UnitID:  ",CHAR(34),INDEX(SpatialOffsets[Offset 2 Unit],$A4023),CHAR(34),
", Offset3Value:  ",INDEX(SpatialOffsets[Offset 3 Value],$A4023),
", Offset3UnitID:  ",CHAR(34),INDEX(SpatialOffsets[Offset 3 Unit],$A4023),CHAR(34),,"}")))</f>
        <v>#REF!</v>
      </c>
      <c r="O4023" t="e">
        <f>IF(COUNTA(RelatedFeatures[])=0,"", IF(INDEX(RelatedFeatures[First Sampling Feature Code],$A4023)="","",
CONCATENATE("  - &amp;RelationID",TEXT($A4023,"0000"),
" {","SamplingFeatureID:  *SamplingFeatureID",TEXT(MATCH(INDEX(RelatedFeatures[First Sampling Feature Code],$A4023),SamplingFeatures[Feature Code],0),"0000"),
", RelationshipTypeCV:  ",CHAR(34),INDEX(RelatedFeatures[Relationship Type],$A4023),CHAR(34),
", RelatedFeatureID: *SamplingFeatureID",TEXT(MATCH(INDEX(RelatedFeatures[Second Sampling Feature Code],$A4023),SamplingFeatures[Feature Code],0),"0000"),
", SpatialOffsetID:  ",IF(INDEX(RelatedFeatures[Offset Number],$A4023)="","",CONCATENATE("*SpatialOffsetID",TEXT(INDEX(RelatedFeatures[Offset Number],$A4023),"0000"))),"}")))</f>
        <v>#REF!</v>
      </c>
      <c r="P4023" t="e">
        <f>IF(INDEX(Methods[Method Type],$A4023)="","",
CONCATENATE("  - &amp;MethodID",TEXT($A4023,"0000"),
" {","MethodTypeCV:  ",CHAR(34),INDEX(Methods[Method Type],$A4023),CHAR(34),
", MethodCode:  ",CHAR(34),INDEX(Methods[Method Code],$A4023),CHAR(34),
", MethodName:  ",CHAR(34),INDEX(Methods[Method Name],$A4023),CHAR(34),
", MethodDescription:  ",CHAR(34),INDEX(Methods[Method Description],$A4023),CHAR(34),
", MethodLink:  ",CHAR(34),INDEX(Methods[Method Link],$A4023),CHAR(34),
", OrganizationID: *OrganizationID",TEXT(MATCH(INDEX(Methods[Organization Name],$A4023),Organizations[Organization Name],0),"0000"),"}"))</f>
        <v>#REF!</v>
      </c>
      <c r="Q4023" t="e">
        <f>IF(INDEX(Variables[Variable Type],$A4023)="","",
CONCATENATE("  - &amp;VariableID",TEXT($A4023,"0000"),
" {","VariableTypeCV:  ",CHAR(34),INDEX(Variables[Variable Type],$A4023),CHAR(34),
", VariableCode:  ",CHAR(34),INDEX(Variables[Variable Code],$A4023),CHAR(34),
", VariableNameCV:  ",CHAR(34),INDEX(Variables[Variable Name],$A4023),CHAR(34),
", VariableDefinition:  ",CHAR(34),INDEX(Variables[Variable Definition],$A4023),CHAR(34),
", SpecciationCV:  ",CHAR(34),INDEX(Variables[Speciation],$A4023),CHAR(34),
", NoDataValue:  ",CHAR(34),INDEX(Variables[No Data Value],$A4023),CHAR(34),"}"))</f>
        <v>#REF!</v>
      </c>
    </row>
    <row r="4024" spans="1:17" x14ac:dyDescent="0.25">
      <c r="A4024">
        <v>4021</v>
      </c>
      <c r="D4024" t="e">
        <f>IF(INDEX(People[First Name],$A4024)="","",
CONCATENATE("  - &amp;PersonID",TEXT($A4024,"0000"),
" {","PersonFirstName:  ",CHAR(34),INDEX(People[First Name],$A4024),CHAR(34),
", PersonMiddleName:  ",CHAR(34),INDEX(People[Middle Name],$A4024),CHAR(34),
", PersonLastName:  ",CHAR(34),INDEX(People[Last Name],$A4024),CHAR(34),"}"))</f>
        <v>#REF!</v>
      </c>
      <c r="E4024" t="e">
        <f>IF(INDEX(Organizations[Organization Type '[CV']],$A4024)="","",
CONCATENATE("  - &amp;OrganizationID",TEXT($A4024,"0000"),
" {","OrganizationTypeCV:  ",CHAR(34),INDEX(Organizations[Organization Type '[CV']],$A4024),CHAR(34),
", OrganizationCode:  ",CHAR(34),INDEX(Organizations[Organization Code],$A4024),CHAR(34),
", OrganizationName:  ",CHAR(34),INDEX(Organizations[Organization Name],$A4024),CHAR(34),
", OrganizationDescription:  ",CHAR(34),INDEX(Organizations[Organization Description],$A4024),CHAR(34),
", OrganizationLink:  ",CHAR(34),INDEX(Organizations[Organization Link],$A4024),CHAR(34),"}"))</f>
        <v>#REF!</v>
      </c>
      <c r="F4024" t="e">
        <f>IF(INDEX(People[First Name],$A4024)="","",
CONCATENATE("  - &amp;AffiliationID",TEXT($A4024,"0000"),
" {PersonID: *PersonID",TEXT($A4024,"0000"),
", OrganizationID: *OrganizationID",TEXT(MATCH(INDEX(People[Organization Name],$A4024),Organizations[Organization Name],0),"0000"),
", IsPrimaryOrganizationContact: , AffiliationStartDate: , AffiliationEndDate: , PrimaryPhone: ",
", PrimaryEmail: ",CHAR(34),INDEX(People[Primary Email],$A4024),CHAR(34),
", PrimaryAddress: ",CHAR(34),INDEX(People[Primary Address],$A4024),CHAR(34),
", PersonLink: }"))</f>
        <v>#REF!</v>
      </c>
      <c r="H4024" t="e">
        <f>IF(COUNTA(CitationInformation)=0,"",IF(INDEX(AuthorList[Author Name],$A4024)="","",
CONCATENATE("  - &amp;AuthorListID",TEXT($A4024,"0000"),
"  {CitationID: *CitationID0001",
", PersonID: *PersonID",TEXT(MATCH(INDEX(AuthorList[Author Name],$A4024),People[Full Name],0),"0000"),
", AuthorOrder: ",INDEX(AuthorList[Author Number],$A4024),"}")))</f>
        <v>#REF!</v>
      </c>
      <c r="K4024" t="e">
        <f>IF(INDEX(SamplingFeatures[Feature Code],$A4024)="","",
CONCATENATE("  - &amp;SamplingFeatureID",TEXT($A4024,"0000"),
" {","SamplingFeatureUUID:  ",CHAR(34),INDEX(SamplingFeatures[Sampling Feature UUID],$A4024),CHAR(34),
", SamplingFeatureTypeCV:  ",CHAR(34),INDEX(SamplingFeatures[Sampling Feature Type],$A4024),CHAR(34),
", SamplingFeatureCode:  ",CHAR(34),INDEX(SamplingFeatures[Feature Code],$A4024),CHAR(34),
", SamplingFeatureName:  ",CHAR(34),INDEX(SamplingFeatures[Feature Name],$A4024),CHAR(34),
", SamplingFeatureDescription:  ",CHAR(34),INDEX(SamplingFeatures[Feature Description],$A4024),CHAR(34),
", SamplingFeatureGeotypeCV:  ",CHAR(34),INDEX(SamplingFeatures[Feature Geo Type],$A4024),CHAR(34),
", FeatureGeometry:  ",CHAR(34),INDEX(SamplingFeatures[Feature Geometry],$A4024),CHAR(34),
", Elevation_m:  ",CHAR(34),INDEX(SamplingFeatures[Elevation_m],$A4024),CHAR(34),
", ElevationDatumCV:  ",CHAR(34),ElevationDatum,CHAR(34),"}"))</f>
        <v>#REF!</v>
      </c>
      <c r="L4024" t="e">
        <f>IF(INDEX(SamplingFeatures[Sampling Feature Type],$A4024)&lt;&gt;"Site","",
CONCATENATE("  - &amp;SiteID",TEXT(SUMPRODUCT(--($L$3:$L4023&lt;&gt;"")),"0000"),
" {","SamplingFeatureID:  *SamplingFeatureID",TEXT($A4024,"0000"),
", SiteTypeCV:  ",CHAR(34),INDEX(Sites[Site Type],$A4024),CHAR(34),
", Latitude:  ",INDEX(Sites[Latitude],$A4024),
", Longitude:  ",INDEX(Sites[Longitude],$A4024),
", SRSName:  ",CHAR(34),LatLonDatum,CHAR(34),"}"))</f>
        <v>#REF!</v>
      </c>
      <c r="M4024" t="e">
        <f>IF(INDEX(SamplingFeatures[Sampling Feature Type],$A4024)&lt;&gt;"Specimen","",
CONCATENATE("  - &amp;SpecimenID",TEXT(SUMPRODUCT(--($M$3:$M4023&lt;&gt;"")),"0000"),
" {","SamplingFeatureID:  *SamplingFeatureID",TEXT($A4024,"0000"),
", SpecimenTypeCV:  ",CHAR(34),INDEX(Specimens[Specimen Type],$A4024),CHAR(34),
", SpecimenMediumCV:  ",INDEX(Specimens[Specimen Medium],$A4024),
", IsFieldSpecimen:  ",CHAR(34),INDEX(Specimens[Is Field Specimen?],$A4024),CHAR(34),"}"))</f>
        <v>#REF!</v>
      </c>
      <c r="N4024" t="e">
        <f>IF(COUNTA(SpatialOffsets[])=0,"", IF(INDEX(SpatialOffsets[Spatial Offset Type],$A4024)="","",
CONCATENATE("  - &amp;SpatialOffsetID",TEXT($A4024,"0000"),
" {","SpatialOffsetTypeCV:  ",CHAR(34),INDEX(SpatialOffsets[Spatial Offset Type],$A4024),CHAR(34),
", Offset1Value:  ",INDEX(SpatialOffsets[Offset 1 Value],$A4024),
", Offset1UnitID:  ",CHAR(34),INDEX(SpatialOffsets[Offset 1 Unit],$A4024),CHAR(34),
", Offset2Value:  ",INDEX(SpatialOffsets[Offset 2 Value],$A4024),
", Offset2UnitID:  ",CHAR(34),INDEX(SpatialOffsets[Offset 2 Unit],$A4024),CHAR(34),
", Offset3Value:  ",INDEX(SpatialOffsets[Offset 3 Value],$A4024),
", Offset3UnitID:  ",CHAR(34),INDEX(SpatialOffsets[Offset 3 Unit],$A4024),CHAR(34),,"}")))</f>
        <v>#REF!</v>
      </c>
      <c r="O4024" t="e">
        <f>IF(COUNTA(RelatedFeatures[])=0,"", IF(INDEX(RelatedFeatures[First Sampling Feature Code],$A4024)="","",
CONCATENATE("  - &amp;RelationID",TEXT($A4024,"0000"),
" {","SamplingFeatureID:  *SamplingFeatureID",TEXT(MATCH(INDEX(RelatedFeatures[First Sampling Feature Code],$A4024),SamplingFeatures[Feature Code],0),"0000"),
", RelationshipTypeCV:  ",CHAR(34),INDEX(RelatedFeatures[Relationship Type],$A4024),CHAR(34),
", RelatedFeatureID: *SamplingFeatureID",TEXT(MATCH(INDEX(RelatedFeatures[Second Sampling Feature Code],$A4024),SamplingFeatures[Feature Code],0),"0000"),
", SpatialOffsetID:  ",IF(INDEX(RelatedFeatures[Offset Number],$A4024)="","",CONCATENATE("*SpatialOffsetID",TEXT(INDEX(RelatedFeatures[Offset Number],$A4024),"0000"))),"}")))</f>
        <v>#REF!</v>
      </c>
      <c r="P4024" t="e">
        <f>IF(INDEX(Methods[Method Type],$A4024)="","",
CONCATENATE("  - &amp;MethodID",TEXT($A4024,"0000"),
" {","MethodTypeCV:  ",CHAR(34),INDEX(Methods[Method Type],$A4024),CHAR(34),
", MethodCode:  ",CHAR(34),INDEX(Methods[Method Code],$A4024),CHAR(34),
", MethodName:  ",CHAR(34),INDEX(Methods[Method Name],$A4024),CHAR(34),
", MethodDescription:  ",CHAR(34),INDEX(Methods[Method Description],$A4024),CHAR(34),
", MethodLink:  ",CHAR(34),INDEX(Methods[Method Link],$A4024),CHAR(34),
", OrganizationID: *OrganizationID",TEXT(MATCH(INDEX(Methods[Organization Name],$A4024),Organizations[Organization Name],0),"0000"),"}"))</f>
        <v>#REF!</v>
      </c>
      <c r="Q4024" t="e">
        <f>IF(INDEX(Variables[Variable Type],$A4024)="","",
CONCATENATE("  - &amp;VariableID",TEXT($A4024,"0000"),
" {","VariableTypeCV:  ",CHAR(34),INDEX(Variables[Variable Type],$A4024),CHAR(34),
", VariableCode:  ",CHAR(34),INDEX(Variables[Variable Code],$A4024),CHAR(34),
", VariableNameCV:  ",CHAR(34),INDEX(Variables[Variable Name],$A4024),CHAR(34),
", VariableDefinition:  ",CHAR(34),INDEX(Variables[Variable Definition],$A4024),CHAR(34),
", SpecciationCV:  ",CHAR(34),INDEX(Variables[Speciation],$A4024),CHAR(34),
", NoDataValue:  ",CHAR(34),INDEX(Variables[No Data Value],$A4024),CHAR(34),"}"))</f>
        <v>#REF!</v>
      </c>
    </row>
    <row r="4025" spans="1:17" x14ac:dyDescent="0.25">
      <c r="A4025">
        <v>4022</v>
      </c>
      <c r="D4025" t="e">
        <f>IF(INDEX(People[First Name],$A4025)="","",
CONCATENATE("  - &amp;PersonID",TEXT($A4025,"0000"),
" {","PersonFirstName:  ",CHAR(34),INDEX(People[First Name],$A4025),CHAR(34),
", PersonMiddleName:  ",CHAR(34),INDEX(People[Middle Name],$A4025),CHAR(34),
", PersonLastName:  ",CHAR(34),INDEX(People[Last Name],$A4025),CHAR(34),"}"))</f>
        <v>#REF!</v>
      </c>
      <c r="E4025" t="e">
        <f>IF(INDEX(Organizations[Organization Type '[CV']],$A4025)="","",
CONCATENATE("  - &amp;OrganizationID",TEXT($A4025,"0000"),
" {","OrganizationTypeCV:  ",CHAR(34),INDEX(Organizations[Organization Type '[CV']],$A4025),CHAR(34),
", OrganizationCode:  ",CHAR(34),INDEX(Organizations[Organization Code],$A4025),CHAR(34),
", OrganizationName:  ",CHAR(34),INDEX(Organizations[Organization Name],$A4025),CHAR(34),
", OrganizationDescription:  ",CHAR(34),INDEX(Organizations[Organization Description],$A4025),CHAR(34),
", OrganizationLink:  ",CHAR(34),INDEX(Organizations[Organization Link],$A4025),CHAR(34),"}"))</f>
        <v>#REF!</v>
      </c>
      <c r="F4025" t="e">
        <f>IF(INDEX(People[First Name],$A4025)="","",
CONCATENATE("  - &amp;AffiliationID",TEXT($A4025,"0000"),
" {PersonID: *PersonID",TEXT($A4025,"0000"),
", OrganizationID: *OrganizationID",TEXT(MATCH(INDEX(People[Organization Name],$A4025),Organizations[Organization Name],0),"0000"),
", IsPrimaryOrganizationContact: , AffiliationStartDate: , AffiliationEndDate: , PrimaryPhone: ",
", PrimaryEmail: ",CHAR(34),INDEX(People[Primary Email],$A4025),CHAR(34),
", PrimaryAddress: ",CHAR(34),INDEX(People[Primary Address],$A4025),CHAR(34),
", PersonLink: }"))</f>
        <v>#REF!</v>
      </c>
      <c r="H4025" t="e">
        <f>IF(COUNTA(CitationInformation)=0,"",IF(INDEX(AuthorList[Author Name],$A4025)="","",
CONCATENATE("  - &amp;AuthorListID",TEXT($A4025,"0000"),
"  {CitationID: *CitationID0001",
", PersonID: *PersonID",TEXT(MATCH(INDEX(AuthorList[Author Name],$A4025),People[Full Name],0),"0000"),
", AuthorOrder: ",INDEX(AuthorList[Author Number],$A4025),"}")))</f>
        <v>#REF!</v>
      </c>
      <c r="K4025" t="e">
        <f>IF(INDEX(SamplingFeatures[Feature Code],$A4025)="","",
CONCATENATE("  - &amp;SamplingFeatureID",TEXT($A4025,"0000"),
" {","SamplingFeatureUUID:  ",CHAR(34),INDEX(SamplingFeatures[Sampling Feature UUID],$A4025),CHAR(34),
", SamplingFeatureTypeCV:  ",CHAR(34),INDEX(SamplingFeatures[Sampling Feature Type],$A4025),CHAR(34),
", SamplingFeatureCode:  ",CHAR(34),INDEX(SamplingFeatures[Feature Code],$A4025),CHAR(34),
", SamplingFeatureName:  ",CHAR(34),INDEX(SamplingFeatures[Feature Name],$A4025),CHAR(34),
", SamplingFeatureDescription:  ",CHAR(34),INDEX(SamplingFeatures[Feature Description],$A4025),CHAR(34),
", SamplingFeatureGeotypeCV:  ",CHAR(34),INDEX(SamplingFeatures[Feature Geo Type],$A4025),CHAR(34),
", FeatureGeometry:  ",CHAR(34),INDEX(SamplingFeatures[Feature Geometry],$A4025),CHAR(34),
", Elevation_m:  ",CHAR(34),INDEX(SamplingFeatures[Elevation_m],$A4025),CHAR(34),
", ElevationDatumCV:  ",CHAR(34),ElevationDatum,CHAR(34),"}"))</f>
        <v>#REF!</v>
      </c>
      <c r="L4025" t="e">
        <f>IF(INDEX(SamplingFeatures[Sampling Feature Type],$A4025)&lt;&gt;"Site","",
CONCATENATE("  - &amp;SiteID",TEXT(SUMPRODUCT(--($L$3:$L4024&lt;&gt;"")),"0000"),
" {","SamplingFeatureID:  *SamplingFeatureID",TEXT($A4025,"0000"),
", SiteTypeCV:  ",CHAR(34),INDEX(Sites[Site Type],$A4025),CHAR(34),
", Latitude:  ",INDEX(Sites[Latitude],$A4025),
", Longitude:  ",INDEX(Sites[Longitude],$A4025),
", SRSName:  ",CHAR(34),LatLonDatum,CHAR(34),"}"))</f>
        <v>#REF!</v>
      </c>
      <c r="M4025" t="e">
        <f>IF(INDEX(SamplingFeatures[Sampling Feature Type],$A4025)&lt;&gt;"Specimen","",
CONCATENATE("  - &amp;SpecimenID",TEXT(SUMPRODUCT(--($M$3:$M4024&lt;&gt;"")),"0000"),
" {","SamplingFeatureID:  *SamplingFeatureID",TEXT($A4025,"0000"),
", SpecimenTypeCV:  ",CHAR(34),INDEX(Specimens[Specimen Type],$A4025),CHAR(34),
", SpecimenMediumCV:  ",INDEX(Specimens[Specimen Medium],$A4025),
", IsFieldSpecimen:  ",CHAR(34),INDEX(Specimens[Is Field Specimen?],$A4025),CHAR(34),"}"))</f>
        <v>#REF!</v>
      </c>
      <c r="N4025" t="e">
        <f>IF(COUNTA(SpatialOffsets[])=0,"", IF(INDEX(SpatialOffsets[Spatial Offset Type],$A4025)="","",
CONCATENATE("  - &amp;SpatialOffsetID",TEXT($A4025,"0000"),
" {","SpatialOffsetTypeCV:  ",CHAR(34),INDEX(SpatialOffsets[Spatial Offset Type],$A4025),CHAR(34),
", Offset1Value:  ",INDEX(SpatialOffsets[Offset 1 Value],$A4025),
", Offset1UnitID:  ",CHAR(34),INDEX(SpatialOffsets[Offset 1 Unit],$A4025),CHAR(34),
", Offset2Value:  ",INDEX(SpatialOffsets[Offset 2 Value],$A4025),
", Offset2UnitID:  ",CHAR(34),INDEX(SpatialOffsets[Offset 2 Unit],$A4025),CHAR(34),
", Offset3Value:  ",INDEX(SpatialOffsets[Offset 3 Value],$A4025),
", Offset3UnitID:  ",CHAR(34),INDEX(SpatialOffsets[Offset 3 Unit],$A4025),CHAR(34),,"}")))</f>
        <v>#REF!</v>
      </c>
      <c r="O4025" t="e">
        <f>IF(COUNTA(RelatedFeatures[])=0,"", IF(INDEX(RelatedFeatures[First Sampling Feature Code],$A4025)="","",
CONCATENATE("  - &amp;RelationID",TEXT($A4025,"0000"),
" {","SamplingFeatureID:  *SamplingFeatureID",TEXT(MATCH(INDEX(RelatedFeatures[First Sampling Feature Code],$A4025),SamplingFeatures[Feature Code],0),"0000"),
", RelationshipTypeCV:  ",CHAR(34),INDEX(RelatedFeatures[Relationship Type],$A4025),CHAR(34),
", RelatedFeatureID: *SamplingFeatureID",TEXT(MATCH(INDEX(RelatedFeatures[Second Sampling Feature Code],$A4025),SamplingFeatures[Feature Code],0),"0000"),
", SpatialOffsetID:  ",IF(INDEX(RelatedFeatures[Offset Number],$A4025)="","",CONCATENATE("*SpatialOffsetID",TEXT(INDEX(RelatedFeatures[Offset Number],$A4025),"0000"))),"}")))</f>
        <v>#REF!</v>
      </c>
      <c r="P4025" t="e">
        <f>IF(INDEX(Methods[Method Type],$A4025)="","",
CONCATENATE("  - &amp;MethodID",TEXT($A4025,"0000"),
" {","MethodTypeCV:  ",CHAR(34),INDEX(Methods[Method Type],$A4025),CHAR(34),
", MethodCode:  ",CHAR(34),INDEX(Methods[Method Code],$A4025),CHAR(34),
", MethodName:  ",CHAR(34),INDEX(Methods[Method Name],$A4025),CHAR(34),
", MethodDescription:  ",CHAR(34),INDEX(Methods[Method Description],$A4025),CHAR(34),
", MethodLink:  ",CHAR(34),INDEX(Methods[Method Link],$A4025),CHAR(34),
", OrganizationID: *OrganizationID",TEXT(MATCH(INDEX(Methods[Organization Name],$A4025),Organizations[Organization Name],0),"0000"),"}"))</f>
        <v>#REF!</v>
      </c>
      <c r="Q4025" t="e">
        <f>IF(INDEX(Variables[Variable Type],$A4025)="","",
CONCATENATE("  - &amp;VariableID",TEXT($A4025,"0000"),
" {","VariableTypeCV:  ",CHAR(34),INDEX(Variables[Variable Type],$A4025),CHAR(34),
", VariableCode:  ",CHAR(34),INDEX(Variables[Variable Code],$A4025),CHAR(34),
", VariableNameCV:  ",CHAR(34),INDEX(Variables[Variable Name],$A4025),CHAR(34),
", VariableDefinition:  ",CHAR(34),INDEX(Variables[Variable Definition],$A4025),CHAR(34),
", SpecciationCV:  ",CHAR(34),INDEX(Variables[Speciation],$A4025),CHAR(34),
", NoDataValue:  ",CHAR(34),INDEX(Variables[No Data Value],$A4025),CHAR(34),"}"))</f>
        <v>#REF!</v>
      </c>
    </row>
    <row r="4026" spans="1:17" x14ac:dyDescent="0.25">
      <c r="A4026">
        <v>4023</v>
      </c>
      <c r="D4026" t="e">
        <f>IF(INDEX(People[First Name],$A4026)="","",
CONCATENATE("  - &amp;PersonID",TEXT($A4026,"0000"),
" {","PersonFirstName:  ",CHAR(34),INDEX(People[First Name],$A4026),CHAR(34),
", PersonMiddleName:  ",CHAR(34),INDEX(People[Middle Name],$A4026),CHAR(34),
", PersonLastName:  ",CHAR(34),INDEX(People[Last Name],$A4026),CHAR(34),"}"))</f>
        <v>#REF!</v>
      </c>
      <c r="E4026" t="e">
        <f>IF(INDEX(Organizations[Organization Type '[CV']],$A4026)="","",
CONCATENATE("  - &amp;OrganizationID",TEXT($A4026,"0000"),
" {","OrganizationTypeCV:  ",CHAR(34),INDEX(Organizations[Organization Type '[CV']],$A4026),CHAR(34),
", OrganizationCode:  ",CHAR(34),INDEX(Organizations[Organization Code],$A4026),CHAR(34),
", OrganizationName:  ",CHAR(34),INDEX(Organizations[Organization Name],$A4026),CHAR(34),
", OrganizationDescription:  ",CHAR(34),INDEX(Organizations[Organization Description],$A4026),CHAR(34),
", OrganizationLink:  ",CHAR(34),INDEX(Organizations[Organization Link],$A4026),CHAR(34),"}"))</f>
        <v>#REF!</v>
      </c>
      <c r="F4026" t="e">
        <f>IF(INDEX(People[First Name],$A4026)="","",
CONCATENATE("  - &amp;AffiliationID",TEXT($A4026,"0000"),
" {PersonID: *PersonID",TEXT($A4026,"0000"),
", OrganizationID: *OrganizationID",TEXT(MATCH(INDEX(People[Organization Name],$A4026),Organizations[Organization Name],0),"0000"),
", IsPrimaryOrganizationContact: , AffiliationStartDate: , AffiliationEndDate: , PrimaryPhone: ",
", PrimaryEmail: ",CHAR(34),INDEX(People[Primary Email],$A4026),CHAR(34),
", PrimaryAddress: ",CHAR(34),INDEX(People[Primary Address],$A4026),CHAR(34),
", PersonLink: }"))</f>
        <v>#REF!</v>
      </c>
      <c r="H4026" t="e">
        <f>IF(COUNTA(CitationInformation)=0,"",IF(INDEX(AuthorList[Author Name],$A4026)="","",
CONCATENATE("  - &amp;AuthorListID",TEXT($A4026,"0000"),
"  {CitationID: *CitationID0001",
", PersonID: *PersonID",TEXT(MATCH(INDEX(AuthorList[Author Name],$A4026),People[Full Name],0),"0000"),
", AuthorOrder: ",INDEX(AuthorList[Author Number],$A4026),"}")))</f>
        <v>#REF!</v>
      </c>
      <c r="K4026" t="e">
        <f>IF(INDEX(SamplingFeatures[Feature Code],$A4026)="","",
CONCATENATE("  - &amp;SamplingFeatureID",TEXT($A4026,"0000"),
" {","SamplingFeatureUUID:  ",CHAR(34),INDEX(SamplingFeatures[Sampling Feature UUID],$A4026),CHAR(34),
", SamplingFeatureTypeCV:  ",CHAR(34),INDEX(SamplingFeatures[Sampling Feature Type],$A4026),CHAR(34),
", SamplingFeatureCode:  ",CHAR(34),INDEX(SamplingFeatures[Feature Code],$A4026),CHAR(34),
", SamplingFeatureName:  ",CHAR(34),INDEX(SamplingFeatures[Feature Name],$A4026),CHAR(34),
", SamplingFeatureDescription:  ",CHAR(34),INDEX(SamplingFeatures[Feature Description],$A4026),CHAR(34),
", SamplingFeatureGeotypeCV:  ",CHAR(34),INDEX(SamplingFeatures[Feature Geo Type],$A4026),CHAR(34),
", FeatureGeometry:  ",CHAR(34),INDEX(SamplingFeatures[Feature Geometry],$A4026),CHAR(34),
", Elevation_m:  ",CHAR(34),INDEX(SamplingFeatures[Elevation_m],$A4026),CHAR(34),
", ElevationDatumCV:  ",CHAR(34),ElevationDatum,CHAR(34),"}"))</f>
        <v>#REF!</v>
      </c>
      <c r="L4026" t="e">
        <f>IF(INDEX(SamplingFeatures[Sampling Feature Type],$A4026)&lt;&gt;"Site","",
CONCATENATE("  - &amp;SiteID",TEXT(SUMPRODUCT(--($L$3:$L4025&lt;&gt;"")),"0000"),
" {","SamplingFeatureID:  *SamplingFeatureID",TEXT($A4026,"0000"),
", SiteTypeCV:  ",CHAR(34),INDEX(Sites[Site Type],$A4026),CHAR(34),
", Latitude:  ",INDEX(Sites[Latitude],$A4026),
", Longitude:  ",INDEX(Sites[Longitude],$A4026),
", SRSName:  ",CHAR(34),LatLonDatum,CHAR(34),"}"))</f>
        <v>#REF!</v>
      </c>
      <c r="M4026" t="e">
        <f>IF(INDEX(SamplingFeatures[Sampling Feature Type],$A4026)&lt;&gt;"Specimen","",
CONCATENATE("  - &amp;SpecimenID",TEXT(SUMPRODUCT(--($M$3:$M4025&lt;&gt;"")),"0000"),
" {","SamplingFeatureID:  *SamplingFeatureID",TEXT($A4026,"0000"),
", SpecimenTypeCV:  ",CHAR(34),INDEX(Specimens[Specimen Type],$A4026),CHAR(34),
", SpecimenMediumCV:  ",INDEX(Specimens[Specimen Medium],$A4026),
", IsFieldSpecimen:  ",CHAR(34),INDEX(Specimens[Is Field Specimen?],$A4026),CHAR(34),"}"))</f>
        <v>#REF!</v>
      </c>
      <c r="N4026" t="e">
        <f>IF(COUNTA(SpatialOffsets[])=0,"", IF(INDEX(SpatialOffsets[Spatial Offset Type],$A4026)="","",
CONCATENATE("  - &amp;SpatialOffsetID",TEXT($A4026,"0000"),
" {","SpatialOffsetTypeCV:  ",CHAR(34),INDEX(SpatialOffsets[Spatial Offset Type],$A4026),CHAR(34),
", Offset1Value:  ",INDEX(SpatialOffsets[Offset 1 Value],$A4026),
", Offset1UnitID:  ",CHAR(34),INDEX(SpatialOffsets[Offset 1 Unit],$A4026),CHAR(34),
", Offset2Value:  ",INDEX(SpatialOffsets[Offset 2 Value],$A4026),
", Offset2UnitID:  ",CHAR(34),INDEX(SpatialOffsets[Offset 2 Unit],$A4026),CHAR(34),
", Offset3Value:  ",INDEX(SpatialOffsets[Offset 3 Value],$A4026),
", Offset3UnitID:  ",CHAR(34),INDEX(SpatialOffsets[Offset 3 Unit],$A4026),CHAR(34),,"}")))</f>
        <v>#REF!</v>
      </c>
      <c r="O4026" t="e">
        <f>IF(COUNTA(RelatedFeatures[])=0,"", IF(INDEX(RelatedFeatures[First Sampling Feature Code],$A4026)="","",
CONCATENATE("  - &amp;RelationID",TEXT($A4026,"0000"),
" {","SamplingFeatureID:  *SamplingFeatureID",TEXT(MATCH(INDEX(RelatedFeatures[First Sampling Feature Code],$A4026),SamplingFeatures[Feature Code],0),"0000"),
", RelationshipTypeCV:  ",CHAR(34),INDEX(RelatedFeatures[Relationship Type],$A4026),CHAR(34),
", RelatedFeatureID: *SamplingFeatureID",TEXT(MATCH(INDEX(RelatedFeatures[Second Sampling Feature Code],$A4026),SamplingFeatures[Feature Code],0),"0000"),
", SpatialOffsetID:  ",IF(INDEX(RelatedFeatures[Offset Number],$A4026)="","",CONCATENATE("*SpatialOffsetID",TEXT(INDEX(RelatedFeatures[Offset Number],$A4026),"0000"))),"}")))</f>
        <v>#REF!</v>
      </c>
      <c r="P4026" t="e">
        <f>IF(INDEX(Methods[Method Type],$A4026)="","",
CONCATENATE("  - &amp;MethodID",TEXT($A4026,"0000"),
" {","MethodTypeCV:  ",CHAR(34),INDEX(Methods[Method Type],$A4026),CHAR(34),
", MethodCode:  ",CHAR(34),INDEX(Methods[Method Code],$A4026),CHAR(34),
", MethodName:  ",CHAR(34),INDEX(Methods[Method Name],$A4026),CHAR(34),
", MethodDescription:  ",CHAR(34),INDEX(Methods[Method Description],$A4026),CHAR(34),
", MethodLink:  ",CHAR(34),INDEX(Methods[Method Link],$A4026),CHAR(34),
", OrganizationID: *OrganizationID",TEXT(MATCH(INDEX(Methods[Organization Name],$A4026),Organizations[Organization Name],0),"0000"),"}"))</f>
        <v>#REF!</v>
      </c>
      <c r="Q4026" t="e">
        <f>IF(INDEX(Variables[Variable Type],$A4026)="","",
CONCATENATE("  - &amp;VariableID",TEXT($A4026,"0000"),
" {","VariableTypeCV:  ",CHAR(34),INDEX(Variables[Variable Type],$A4026),CHAR(34),
", VariableCode:  ",CHAR(34),INDEX(Variables[Variable Code],$A4026),CHAR(34),
", VariableNameCV:  ",CHAR(34),INDEX(Variables[Variable Name],$A4026),CHAR(34),
", VariableDefinition:  ",CHAR(34),INDEX(Variables[Variable Definition],$A4026),CHAR(34),
", SpecciationCV:  ",CHAR(34),INDEX(Variables[Speciation],$A4026),CHAR(34),
", NoDataValue:  ",CHAR(34),INDEX(Variables[No Data Value],$A4026),CHAR(34),"}"))</f>
        <v>#REF!</v>
      </c>
    </row>
    <row r="4027" spans="1:17" x14ac:dyDescent="0.25">
      <c r="A4027">
        <v>4024</v>
      </c>
      <c r="D4027" t="e">
        <f>IF(INDEX(People[First Name],$A4027)="","",
CONCATENATE("  - &amp;PersonID",TEXT($A4027,"0000"),
" {","PersonFirstName:  ",CHAR(34),INDEX(People[First Name],$A4027),CHAR(34),
", PersonMiddleName:  ",CHAR(34),INDEX(People[Middle Name],$A4027),CHAR(34),
", PersonLastName:  ",CHAR(34),INDEX(People[Last Name],$A4027),CHAR(34),"}"))</f>
        <v>#REF!</v>
      </c>
      <c r="E4027" t="e">
        <f>IF(INDEX(Organizations[Organization Type '[CV']],$A4027)="","",
CONCATENATE("  - &amp;OrganizationID",TEXT($A4027,"0000"),
" {","OrganizationTypeCV:  ",CHAR(34),INDEX(Organizations[Organization Type '[CV']],$A4027),CHAR(34),
", OrganizationCode:  ",CHAR(34),INDEX(Organizations[Organization Code],$A4027),CHAR(34),
", OrganizationName:  ",CHAR(34),INDEX(Organizations[Organization Name],$A4027),CHAR(34),
", OrganizationDescription:  ",CHAR(34),INDEX(Organizations[Organization Description],$A4027),CHAR(34),
", OrganizationLink:  ",CHAR(34),INDEX(Organizations[Organization Link],$A4027),CHAR(34),"}"))</f>
        <v>#REF!</v>
      </c>
      <c r="F4027" t="e">
        <f>IF(INDEX(People[First Name],$A4027)="","",
CONCATENATE("  - &amp;AffiliationID",TEXT($A4027,"0000"),
" {PersonID: *PersonID",TEXT($A4027,"0000"),
", OrganizationID: *OrganizationID",TEXT(MATCH(INDEX(People[Organization Name],$A4027),Organizations[Organization Name],0),"0000"),
", IsPrimaryOrganizationContact: , AffiliationStartDate: , AffiliationEndDate: , PrimaryPhone: ",
", PrimaryEmail: ",CHAR(34),INDEX(People[Primary Email],$A4027),CHAR(34),
", PrimaryAddress: ",CHAR(34),INDEX(People[Primary Address],$A4027),CHAR(34),
", PersonLink: }"))</f>
        <v>#REF!</v>
      </c>
      <c r="H4027" t="e">
        <f>IF(COUNTA(CitationInformation)=0,"",IF(INDEX(AuthorList[Author Name],$A4027)="","",
CONCATENATE("  - &amp;AuthorListID",TEXT($A4027,"0000"),
"  {CitationID: *CitationID0001",
", PersonID: *PersonID",TEXT(MATCH(INDEX(AuthorList[Author Name],$A4027),People[Full Name],0),"0000"),
", AuthorOrder: ",INDEX(AuthorList[Author Number],$A4027),"}")))</f>
        <v>#REF!</v>
      </c>
      <c r="K4027" t="e">
        <f>IF(INDEX(SamplingFeatures[Feature Code],$A4027)="","",
CONCATENATE("  - &amp;SamplingFeatureID",TEXT($A4027,"0000"),
" {","SamplingFeatureUUID:  ",CHAR(34),INDEX(SamplingFeatures[Sampling Feature UUID],$A4027),CHAR(34),
", SamplingFeatureTypeCV:  ",CHAR(34),INDEX(SamplingFeatures[Sampling Feature Type],$A4027),CHAR(34),
", SamplingFeatureCode:  ",CHAR(34),INDEX(SamplingFeatures[Feature Code],$A4027),CHAR(34),
", SamplingFeatureName:  ",CHAR(34),INDEX(SamplingFeatures[Feature Name],$A4027),CHAR(34),
", SamplingFeatureDescription:  ",CHAR(34),INDEX(SamplingFeatures[Feature Description],$A4027),CHAR(34),
", SamplingFeatureGeotypeCV:  ",CHAR(34),INDEX(SamplingFeatures[Feature Geo Type],$A4027),CHAR(34),
", FeatureGeometry:  ",CHAR(34),INDEX(SamplingFeatures[Feature Geometry],$A4027),CHAR(34),
", Elevation_m:  ",CHAR(34),INDEX(SamplingFeatures[Elevation_m],$A4027),CHAR(34),
", ElevationDatumCV:  ",CHAR(34),ElevationDatum,CHAR(34),"}"))</f>
        <v>#REF!</v>
      </c>
      <c r="L4027" t="e">
        <f>IF(INDEX(SamplingFeatures[Sampling Feature Type],$A4027)&lt;&gt;"Site","",
CONCATENATE("  - &amp;SiteID",TEXT(SUMPRODUCT(--($L$3:$L4026&lt;&gt;"")),"0000"),
" {","SamplingFeatureID:  *SamplingFeatureID",TEXT($A4027,"0000"),
", SiteTypeCV:  ",CHAR(34),INDEX(Sites[Site Type],$A4027),CHAR(34),
", Latitude:  ",INDEX(Sites[Latitude],$A4027),
", Longitude:  ",INDEX(Sites[Longitude],$A4027),
", SRSName:  ",CHAR(34),LatLonDatum,CHAR(34),"}"))</f>
        <v>#REF!</v>
      </c>
      <c r="M4027" t="e">
        <f>IF(INDEX(SamplingFeatures[Sampling Feature Type],$A4027)&lt;&gt;"Specimen","",
CONCATENATE("  - &amp;SpecimenID",TEXT(SUMPRODUCT(--($M$3:$M4026&lt;&gt;"")),"0000"),
" {","SamplingFeatureID:  *SamplingFeatureID",TEXT($A4027,"0000"),
", SpecimenTypeCV:  ",CHAR(34),INDEX(Specimens[Specimen Type],$A4027),CHAR(34),
", SpecimenMediumCV:  ",INDEX(Specimens[Specimen Medium],$A4027),
", IsFieldSpecimen:  ",CHAR(34),INDEX(Specimens[Is Field Specimen?],$A4027),CHAR(34),"}"))</f>
        <v>#REF!</v>
      </c>
      <c r="N4027" t="e">
        <f>IF(COUNTA(SpatialOffsets[])=0,"", IF(INDEX(SpatialOffsets[Spatial Offset Type],$A4027)="","",
CONCATENATE("  - &amp;SpatialOffsetID",TEXT($A4027,"0000"),
" {","SpatialOffsetTypeCV:  ",CHAR(34),INDEX(SpatialOffsets[Spatial Offset Type],$A4027),CHAR(34),
", Offset1Value:  ",INDEX(SpatialOffsets[Offset 1 Value],$A4027),
", Offset1UnitID:  ",CHAR(34),INDEX(SpatialOffsets[Offset 1 Unit],$A4027),CHAR(34),
", Offset2Value:  ",INDEX(SpatialOffsets[Offset 2 Value],$A4027),
", Offset2UnitID:  ",CHAR(34),INDEX(SpatialOffsets[Offset 2 Unit],$A4027),CHAR(34),
", Offset3Value:  ",INDEX(SpatialOffsets[Offset 3 Value],$A4027),
", Offset3UnitID:  ",CHAR(34),INDEX(SpatialOffsets[Offset 3 Unit],$A4027),CHAR(34),,"}")))</f>
        <v>#REF!</v>
      </c>
      <c r="O4027" t="e">
        <f>IF(COUNTA(RelatedFeatures[])=0,"", IF(INDEX(RelatedFeatures[First Sampling Feature Code],$A4027)="","",
CONCATENATE("  - &amp;RelationID",TEXT($A4027,"0000"),
" {","SamplingFeatureID:  *SamplingFeatureID",TEXT(MATCH(INDEX(RelatedFeatures[First Sampling Feature Code],$A4027),SamplingFeatures[Feature Code],0),"0000"),
", RelationshipTypeCV:  ",CHAR(34),INDEX(RelatedFeatures[Relationship Type],$A4027),CHAR(34),
", RelatedFeatureID: *SamplingFeatureID",TEXT(MATCH(INDEX(RelatedFeatures[Second Sampling Feature Code],$A4027),SamplingFeatures[Feature Code],0),"0000"),
", SpatialOffsetID:  ",IF(INDEX(RelatedFeatures[Offset Number],$A4027)="","",CONCATENATE("*SpatialOffsetID",TEXT(INDEX(RelatedFeatures[Offset Number],$A4027),"0000"))),"}")))</f>
        <v>#REF!</v>
      </c>
      <c r="P4027" t="e">
        <f>IF(INDEX(Methods[Method Type],$A4027)="","",
CONCATENATE("  - &amp;MethodID",TEXT($A4027,"0000"),
" {","MethodTypeCV:  ",CHAR(34),INDEX(Methods[Method Type],$A4027),CHAR(34),
", MethodCode:  ",CHAR(34),INDEX(Methods[Method Code],$A4027),CHAR(34),
", MethodName:  ",CHAR(34),INDEX(Methods[Method Name],$A4027),CHAR(34),
", MethodDescription:  ",CHAR(34),INDEX(Methods[Method Description],$A4027),CHAR(34),
", MethodLink:  ",CHAR(34),INDEX(Methods[Method Link],$A4027),CHAR(34),
", OrganizationID: *OrganizationID",TEXT(MATCH(INDEX(Methods[Organization Name],$A4027),Organizations[Organization Name],0),"0000"),"}"))</f>
        <v>#REF!</v>
      </c>
      <c r="Q4027" t="e">
        <f>IF(INDEX(Variables[Variable Type],$A4027)="","",
CONCATENATE("  - &amp;VariableID",TEXT($A4027,"0000"),
" {","VariableTypeCV:  ",CHAR(34),INDEX(Variables[Variable Type],$A4027),CHAR(34),
", VariableCode:  ",CHAR(34),INDEX(Variables[Variable Code],$A4027),CHAR(34),
", VariableNameCV:  ",CHAR(34),INDEX(Variables[Variable Name],$A4027),CHAR(34),
", VariableDefinition:  ",CHAR(34),INDEX(Variables[Variable Definition],$A4027),CHAR(34),
", SpecciationCV:  ",CHAR(34),INDEX(Variables[Speciation],$A4027),CHAR(34),
", NoDataValue:  ",CHAR(34),INDEX(Variables[No Data Value],$A4027),CHAR(34),"}"))</f>
        <v>#REF!</v>
      </c>
    </row>
    <row r="4028" spans="1:17" x14ac:dyDescent="0.25">
      <c r="A4028">
        <v>4025</v>
      </c>
      <c r="D4028" t="e">
        <f>IF(INDEX(People[First Name],$A4028)="","",
CONCATENATE("  - &amp;PersonID",TEXT($A4028,"0000"),
" {","PersonFirstName:  ",CHAR(34),INDEX(People[First Name],$A4028),CHAR(34),
", PersonMiddleName:  ",CHAR(34),INDEX(People[Middle Name],$A4028),CHAR(34),
", PersonLastName:  ",CHAR(34),INDEX(People[Last Name],$A4028),CHAR(34),"}"))</f>
        <v>#REF!</v>
      </c>
      <c r="E4028" t="e">
        <f>IF(INDEX(Organizations[Organization Type '[CV']],$A4028)="","",
CONCATENATE("  - &amp;OrganizationID",TEXT($A4028,"0000"),
" {","OrganizationTypeCV:  ",CHAR(34),INDEX(Organizations[Organization Type '[CV']],$A4028),CHAR(34),
", OrganizationCode:  ",CHAR(34),INDEX(Organizations[Organization Code],$A4028),CHAR(34),
", OrganizationName:  ",CHAR(34),INDEX(Organizations[Organization Name],$A4028),CHAR(34),
", OrganizationDescription:  ",CHAR(34),INDEX(Organizations[Organization Description],$A4028),CHAR(34),
", OrganizationLink:  ",CHAR(34),INDEX(Organizations[Organization Link],$A4028),CHAR(34),"}"))</f>
        <v>#REF!</v>
      </c>
      <c r="F4028" t="e">
        <f>IF(INDEX(People[First Name],$A4028)="","",
CONCATENATE("  - &amp;AffiliationID",TEXT($A4028,"0000"),
" {PersonID: *PersonID",TEXT($A4028,"0000"),
", OrganizationID: *OrganizationID",TEXT(MATCH(INDEX(People[Organization Name],$A4028),Organizations[Organization Name],0),"0000"),
", IsPrimaryOrganizationContact: , AffiliationStartDate: , AffiliationEndDate: , PrimaryPhone: ",
", PrimaryEmail: ",CHAR(34),INDEX(People[Primary Email],$A4028),CHAR(34),
", PrimaryAddress: ",CHAR(34),INDEX(People[Primary Address],$A4028),CHAR(34),
", PersonLink: }"))</f>
        <v>#REF!</v>
      </c>
      <c r="H4028" t="e">
        <f>IF(COUNTA(CitationInformation)=0,"",IF(INDEX(AuthorList[Author Name],$A4028)="","",
CONCATENATE("  - &amp;AuthorListID",TEXT($A4028,"0000"),
"  {CitationID: *CitationID0001",
", PersonID: *PersonID",TEXT(MATCH(INDEX(AuthorList[Author Name],$A4028),People[Full Name],0),"0000"),
", AuthorOrder: ",INDEX(AuthorList[Author Number],$A4028),"}")))</f>
        <v>#REF!</v>
      </c>
      <c r="K4028" t="e">
        <f>IF(INDEX(SamplingFeatures[Feature Code],$A4028)="","",
CONCATENATE("  - &amp;SamplingFeatureID",TEXT($A4028,"0000"),
" {","SamplingFeatureUUID:  ",CHAR(34),INDEX(SamplingFeatures[Sampling Feature UUID],$A4028),CHAR(34),
", SamplingFeatureTypeCV:  ",CHAR(34),INDEX(SamplingFeatures[Sampling Feature Type],$A4028),CHAR(34),
", SamplingFeatureCode:  ",CHAR(34),INDEX(SamplingFeatures[Feature Code],$A4028),CHAR(34),
", SamplingFeatureName:  ",CHAR(34),INDEX(SamplingFeatures[Feature Name],$A4028),CHAR(34),
", SamplingFeatureDescription:  ",CHAR(34),INDEX(SamplingFeatures[Feature Description],$A4028),CHAR(34),
", SamplingFeatureGeotypeCV:  ",CHAR(34),INDEX(SamplingFeatures[Feature Geo Type],$A4028),CHAR(34),
", FeatureGeometry:  ",CHAR(34),INDEX(SamplingFeatures[Feature Geometry],$A4028),CHAR(34),
", Elevation_m:  ",CHAR(34),INDEX(SamplingFeatures[Elevation_m],$A4028),CHAR(34),
", ElevationDatumCV:  ",CHAR(34),ElevationDatum,CHAR(34),"}"))</f>
        <v>#REF!</v>
      </c>
      <c r="L4028" t="e">
        <f>IF(INDEX(SamplingFeatures[Sampling Feature Type],$A4028)&lt;&gt;"Site","",
CONCATENATE("  - &amp;SiteID",TEXT(SUMPRODUCT(--($L$3:$L4027&lt;&gt;"")),"0000"),
" {","SamplingFeatureID:  *SamplingFeatureID",TEXT($A4028,"0000"),
", SiteTypeCV:  ",CHAR(34),INDEX(Sites[Site Type],$A4028),CHAR(34),
", Latitude:  ",INDEX(Sites[Latitude],$A4028),
", Longitude:  ",INDEX(Sites[Longitude],$A4028),
", SRSName:  ",CHAR(34),LatLonDatum,CHAR(34),"}"))</f>
        <v>#REF!</v>
      </c>
      <c r="M4028" t="e">
        <f>IF(INDEX(SamplingFeatures[Sampling Feature Type],$A4028)&lt;&gt;"Specimen","",
CONCATENATE("  - &amp;SpecimenID",TEXT(SUMPRODUCT(--($M$3:$M4027&lt;&gt;"")),"0000"),
" {","SamplingFeatureID:  *SamplingFeatureID",TEXT($A4028,"0000"),
", SpecimenTypeCV:  ",CHAR(34),INDEX(Specimens[Specimen Type],$A4028),CHAR(34),
", SpecimenMediumCV:  ",INDEX(Specimens[Specimen Medium],$A4028),
", IsFieldSpecimen:  ",CHAR(34),INDEX(Specimens[Is Field Specimen?],$A4028),CHAR(34),"}"))</f>
        <v>#REF!</v>
      </c>
      <c r="N4028" t="e">
        <f>IF(COUNTA(SpatialOffsets[])=0,"", IF(INDEX(SpatialOffsets[Spatial Offset Type],$A4028)="","",
CONCATENATE("  - &amp;SpatialOffsetID",TEXT($A4028,"0000"),
" {","SpatialOffsetTypeCV:  ",CHAR(34),INDEX(SpatialOffsets[Spatial Offset Type],$A4028),CHAR(34),
", Offset1Value:  ",INDEX(SpatialOffsets[Offset 1 Value],$A4028),
", Offset1UnitID:  ",CHAR(34),INDEX(SpatialOffsets[Offset 1 Unit],$A4028),CHAR(34),
", Offset2Value:  ",INDEX(SpatialOffsets[Offset 2 Value],$A4028),
", Offset2UnitID:  ",CHAR(34),INDEX(SpatialOffsets[Offset 2 Unit],$A4028),CHAR(34),
", Offset3Value:  ",INDEX(SpatialOffsets[Offset 3 Value],$A4028),
", Offset3UnitID:  ",CHAR(34),INDEX(SpatialOffsets[Offset 3 Unit],$A4028),CHAR(34),,"}")))</f>
        <v>#REF!</v>
      </c>
      <c r="O4028" t="e">
        <f>IF(COUNTA(RelatedFeatures[])=0,"", IF(INDEX(RelatedFeatures[First Sampling Feature Code],$A4028)="","",
CONCATENATE("  - &amp;RelationID",TEXT($A4028,"0000"),
" {","SamplingFeatureID:  *SamplingFeatureID",TEXT(MATCH(INDEX(RelatedFeatures[First Sampling Feature Code],$A4028),SamplingFeatures[Feature Code],0),"0000"),
", RelationshipTypeCV:  ",CHAR(34),INDEX(RelatedFeatures[Relationship Type],$A4028),CHAR(34),
", RelatedFeatureID: *SamplingFeatureID",TEXT(MATCH(INDEX(RelatedFeatures[Second Sampling Feature Code],$A4028),SamplingFeatures[Feature Code],0),"0000"),
", SpatialOffsetID:  ",IF(INDEX(RelatedFeatures[Offset Number],$A4028)="","",CONCATENATE("*SpatialOffsetID",TEXT(INDEX(RelatedFeatures[Offset Number],$A4028),"0000"))),"}")))</f>
        <v>#REF!</v>
      </c>
      <c r="P4028" t="e">
        <f>IF(INDEX(Methods[Method Type],$A4028)="","",
CONCATENATE("  - &amp;MethodID",TEXT($A4028,"0000"),
" {","MethodTypeCV:  ",CHAR(34),INDEX(Methods[Method Type],$A4028),CHAR(34),
", MethodCode:  ",CHAR(34),INDEX(Methods[Method Code],$A4028),CHAR(34),
", MethodName:  ",CHAR(34),INDEX(Methods[Method Name],$A4028),CHAR(34),
", MethodDescription:  ",CHAR(34),INDEX(Methods[Method Description],$A4028),CHAR(34),
", MethodLink:  ",CHAR(34),INDEX(Methods[Method Link],$A4028),CHAR(34),
", OrganizationID: *OrganizationID",TEXT(MATCH(INDEX(Methods[Organization Name],$A4028),Organizations[Organization Name],0),"0000"),"}"))</f>
        <v>#REF!</v>
      </c>
      <c r="Q4028" t="e">
        <f>IF(INDEX(Variables[Variable Type],$A4028)="","",
CONCATENATE("  - &amp;VariableID",TEXT($A4028,"0000"),
" {","VariableTypeCV:  ",CHAR(34),INDEX(Variables[Variable Type],$A4028),CHAR(34),
", VariableCode:  ",CHAR(34),INDEX(Variables[Variable Code],$A4028),CHAR(34),
", VariableNameCV:  ",CHAR(34),INDEX(Variables[Variable Name],$A4028),CHAR(34),
", VariableDefinition:  ",CHAR(34),INDEX(Variables[Variable Definition],$A4028),CHAR(34),
", SpecciationCV:  ",CHAR(34),INDEX(Variables[Speciation],$A4028),CHAR(34),
", NoDataValue:  ",CHAR(34),INDEX(Variables[No Data Value],$A4028),CHAR(34),"}"))</f>
        <v>#REF!</v>
      </c>
    </row>
    <row r="4029" spans="1:17" x14ac:dyDescent="0.25">
      <c r="A4029">
        <v>4026</v>
      </c>
      <c r="D4029" t="e">
        <f>IF(INDEX(People[First Name],$A4029)="","",
CONCATENATE("  - &amp;PersonID",TEXT($A4029,"0000"),
" {","PersonFirstName:  ",CHAR(34),INDEX(People[First Name],$A4029),CHAR(34),
", PersonMiddleName:  ",CHAR(34),INDEX(People[Middle Name],$A4029),CHAR(34),
", PersonLastName:  ",CHAR(34),INDEX(People[Last Name],$A4029),CHAR(34),"}"))</f>
        <v>#REF!</v>
      </c>
      <c r="E4029" t="e">
        <f>IF(INDEX(Organizations[Organization Type '[CV']],$A4029)="","",
CONCATENATE("  - &amp;OrganizationID",TEXT($A4029,"0000"),
" {","OrganizationTypeCV:  ",CHAR(34),INDEX(Organizations[Organization Type '[CV']],$A4029),CHAR(34),
", OrganizationCode:  ",CHAR(34),INDEX(Organizations[Organization Code],$A4029),CHAR(34),
", OrganizationName:  ",CHAR(34),INDEX(Organizations[Organization Name],$A4029),CHAR(34),
", OrganizationDescription:  ",CHAR(34),INDEX(Organizations[Organization Description],$A4029),CHAR(34),
", OrganizationLink:  ",CHAR(34),INDEX(Organizations[Organization Link],$A4029),CHAR(34),"}"))</f>
        <v>#REF!</v>
      </c>
      <c r="F4029" t="e">
        <f>IF(INDEX(People[First Name],$A4029)="","",
CONCATENATE("  - &amp;AffiliationID",TEXT($A4029,"0000"),
" {PersonID: *PersonID",TEXT($A4029,"0000"),
", OrganizationID: *OrganizationID",TEXT(MATCH(INDEX(People[Organization Name],$A4029),Organizations[Organization Name],0),"0000"),
", IsPrimaryOrganizationContact: , AffiliationStartDate: , AffiliationEndDate: , PrimaryPhone: ",
", PrimaryEmail: ",CHAR(34),INDEX(People[Primary Email],$A4029),CHAR(34),
", PrimaryAddress: ",CHAR(34),INDEX(People[Primary Address],$A4029),CHAR(34),
", PersonLink: }"))</f>
        <v>#REF!</v>
      </c>
      <c r="H4029" t="e">
        <f>IF(COUNTA(CitationInformation)=0,"",IF(INDEX(AuthorList[Author Name],$A4029)="","",
CONCATENATE("  - &amp;AuthorListID",TEXT($A4029,"0000"),
"  {CitationID: *CitationID0001",
", PersonID: *PersonID",TEXT(MATCH(INDEX(AuthorList[Author Name],$A4029),People[Full Name],0),"0000"),
", AuthorOrder: ",INDEX(AuthorList[Author Number],$A4029),"}")))</f>
        <v>#REF!</v>
      </c>
      <c r="K4029" t="e">
        <f>IF(INDEX(SamplingFeatures[Feature Code],$A4029)="","",
CONCATENATE("  - &amp;SamplingFeatureID",TEXT($A4029,"0000"),
" {","SamplingFeatureUUID:  ",CHAR(34),INDEX(SamplingFeatures[Sampling Feature UUID],$A4029),CHAR(34),
", SamplingFeatureTypeCV:  ",CHAR(34),INDEX(SamplingFeatures[Sampling Feature Type],$A4029),CHAR(34),
", SamplingFeatureCode:  ",CHAR(34),INDEX(SamplingFeatures[Feature Code],$A4029),CHAR(34),
", SamplingFeatureName:  ",CHAR(34),INDEX(SamplingFeatures[Feature Name],$A4029),CHAR(34),
", SamplingFeatureDescription:  ",CHAR(34),INDEX(SamplingFeatures[Feature Description],$A4029),CHAR(34),
", SamplingFeatureGeotypeCV:  ",CHAR(34),INDEX(SamplingFeatures[Feature Geo Type],$A4029),CHAR(34),
", FeatureGeometry:  ",CHAR(34),INDEX(SamplingFeatures[Feature Geometry],$A4029),CHAR(34),
", Elevation_m:  ",CHAR(34),INDEX(SamplingFeatures[Elevation_m],$A4029),CHAR(34),
", ElevationDatumCV:  ",CHAR(34),ElevationDatum,CHAR(34),"}"))</f>
        <v>#REF!</v>
      </c>
      <c r="L4029" t="e">
        <f>IF(INDEX(SamplingFeatures[Sampling Feature Type],$A4029)&lt;&gt;"Site","",
CONCATENATE("  - &amp;SiteID",TEXT(SUMPRODUCT(--($L$3:$L4028&lt;&gt;"")),"0000"),
" {","SamplingFeatureID:  *SamplingFeatureID",TEXT($A4029,"0000"),
", SiteTypeCV:  ",CHAR(34),INDEX(Sites[Site Type],$A4029),CHAR(34),
", Latitude:  ",INDEX(Sites[Latitude],$A4029),
", Longitude:  ",INDEX(Sites[Longitude],$A4029),
", SRSName:  ",CHAR(34),LatLonDatum,CHAR(34),"}"))</f>
        <v>#REF!</v>
      </c>
      <c r="M4029" t="e">
        <f>IF(INDEX(SamplingFeatures[Sampling Feature Type],$A4029)&lt;&gt;"Specimen","",
CONCATENATE("  - &amp;SpecimenID",TEXT(SUMPRODUCT(--($M$3:$M4028&lt;&gt;"")),"0000"),
" {","SamplingFeatureID:  *SamplingFeatureID",TEXT($A4029,"0000"),
", SpecimenTypeCV:  ",CHAR(34),INDEX(Specimens[Specimen Type],$A4029),CHAR(34),
", SpecimenMediumCV:  ",INDEX(Specimens[Specimen Medium],$A4029),
", IsFieldSpecimen:  ",CHAR(34),INDEX(Specimens[Is Field Specimen?],$A4029),CHAR(34),"}"))</f>
        <v>#REF!</v>
      </c>
      <c r="N4029" t="e">
        <f>IF(COUNTA(SpatialOffsets[])=0,"", IF(INDEX(SpatialOffsets[Spatial Offset Type],$A4029)="","",
CONCATENATE("  - &amp;SpatialOffsetID",TEXT($A4029,"0000"),
" {","SpatialOffsetTypeCV:  ",CHAR(34),INDEX(SpatialOffsets[Spatial Offset Type],$A4029),CHAR(34),
", Offset1Value:  ",INDEX(SpatialOffsets[Offset 1 Value],$A4029),
", Offset1UnitID:  ",CHAR(34),INDEX(SpatialOffsets[Offset 1 Unit],$A4029),CHAR(34),
", Offset2Value:  ",INDEX(SpatialOffsets[Offset 2 Value],$A4029),
", Offset2UnitID:  ",CHAR(34),INDEX(SpatialOffsets[Offset 2 Unit],$A4029),CHAR(34),
", Offset3Value:  ",INDEX(SpatialOffsets[Offset 3 Value],$A4029),
", Offset3UnitID:  ",CHAR(34),INDEX(SpatialOffsets[Offset 3 Unit],$A4029),CHAR(34),,"}")))</f>
        <v>#REF!</v>
      </c>
      <c r="O4029" t="e">
        <f>IF(COUNTA(RelatedFeatures[])=0,"", IF(INDEX(RelatedFeatures[First Sampling Feature Code],$A4029)="","",
CONCATENATE("  - &amp;RelationID",TEXT($A4029,"0000"),
" {","SamplingFeatureID:  *SamplingFeatureID",TEXT(MATCH(INDEX(RelatedFeatures[First Sampling Feature Code],$A4029),SamplingFeatures[Feature Code],0),"0000"),
", RelationshipTypeCV:  ",CHAR(34),INDEX(RelatedFeatures[Relationship Type],$A4029),CHAR(34),
", RelatedFeatureID: *SamplingFeatureID",TEXT(MATCH(INDEX(RelatedFeatures[Second Sampling Feature Code],$A4029),SamplingFeatures[Feature Code],0),"0000"),
", SpatialOffsetID:  ",IF(INDEX(RelatedFeatures[Offset Number],$A4029)="","",CONCATENATE("*SpatialOffsetID",TEXT(INDEX(RelatedFeatures[Offset Number],$A4029),"0000"))),"}")))</f>
        <v>#REF!</v>
      </c>
      <c r="P4029" t="e">
        <f>IF(INDEX(Methods[Method Type],$A4029)="","",
CONCATENATE("  - &amp;MethodID",TEXT($A4029,"0000"),
" {","MethodTypeCV:  ",CHAR(34),INDEX(Methods[Method Type],$A4029),CHAR(34),
", MethodCode:  ",CHAR(34),INDEX(Methods[Method Code],$A4029),CHAR(34),
", MethodName:  ",CHAR(34),INDEX(Methods[Method Name],$A4029),CHAR(34),
", MethodDescription:  ",CHAR(34),INDEX(Methods[Method Description],$A4029),CHAR(34),
", MethodLink:  ",CHAR(34),INDEX(Methods[Method Link],$A4029),CHAR(34),
", OrganizationID: *OrganizationID",TEXT(MATCH(INDEX(Methods[Organization Name],$A4029),Organizations[Organization Name],0),"0000"),"}"))</f>
        <v>#REF!</v>
      </c>
      <c r="Q4029" t="e">
        <f>IF(INDEX(Variables[Variable Type],$A4029)="","",
CONCATENATE("  - &amp;VariableID",TEXT($A4029,"0000"),
" {","VariableTypeCV:  ",CHAR(34),INDEX(Variables[Variable Type],$A4029),CHAR(34),
", VariableCode:  ",CHAR(34),INDEX(Variables[Variable Code],$A4029),CHAR(34),
", VariableNameCV:  ",CHAR(34),INDEX(Variables[Variable Name],$A4029),CHAR(34),
", VariableDefinition:  ",CHAR(34),INDEX(Variables[Variable Definition],$A4029),CHAR(34),
", SpecciationCV:  ",CHAR(34),INDEX(Variables[Speciation],$A4029),CHAR(34),
", NoDataValue:  ",CHAR(34),INDEX(Variables[No Data Value],$A4029),CHAR(34),"}"))</f>
        <v>#REF!</v>
      </c>
    </row>
    <row r="4030" spans="1:17" x14ac:dyDescent="0.25">
      <c r="A4030">
        <v>4027</v>
      </c>
      <c r="D4030" t="e">
        <f>IF(INDEX(People[First Name],$A4030)="","",
CONCATENATE("  - &amp;PersonID",TEXT($A4030,"0000"),
" {","PersonFirstName:  ",CHAR(34),INDEX(People[First Name],$A4030),CHAR(34),
", PersonMiddleName:  ",CHAR(34),INDEX(People[Middle Name],$A4030),CHAR(34),
", PersonLastName:  ",CHAR(34),INDEX(People[Last Name],$A4030),CHAR(34),"}"))</f>
        <v>#REF!</v>
      </c>
      <c r="E4030" t="e">
        <f>IF(INDEX(Organizations[Organization Type '[CV']],$A4030)="","",
CONCATENATE("  - &amp;OrganizationID",TEXT($A4030,"0000"),
" {","OrganizationTypeCV:  ",CHAR(34),INDEX(Organizations[Organization Type '[CV']],$A4030),CHAR(34),
", OrganizationCode:  ",CHAR(34),INDEX(Organizations[Organization Code],$A4030),CHAR(34),
", OrganizationName:  ",CHAR(34),INDEX(Organizations[Organization Name],$A4030),CHAR(34),
", OrganizationDescription:  ",CHAR(34),INDEX(Organizations[Organization Description],$A4030),CHAR(34),
", OrganizationLink:  ",CHAR(34),INDEX(Organizations[Organization Link],$A4030),CHAR(34),"}"))</f>
        <v>#REF!</v>
      </c>
      <c r="F4030" t="e">
        <f>IF(INDEX(People[First Name],$A4030)="","",
CONCATENATE("  - &amp;AffiliationID",TEXT($A4030,"0000"),
" {PersonID: *PersonID",TEXT($A4030,"0000"),
", OrganizationID: *OrganizationID",TEXT(MATCH(INDEX(People[Organization Name],$A4030),Organizations[Organization Name],0),"0000"),
", IsPrimaryOrganizationContact: , AffiliationStartDate: , AffiliationEndDate: , PrimaryPhone: ",
", PrimaryEmail: ",CHAR(34),INDEX(People[Primary Email],$A4030),CHAR(34),
", PrimaryAddress: ",CHAR(34),INDEX(People[Primary Address],$A4030),CHAR(34),
", PersonLink: }"))</f>
        <v>#REF!</v>
      </c>
      <c r="H4030" t="e">
        <f>IF(COUNTA(CitationInformation)=0,"",IF(INDEX(AuthorList[Author Name],$A4030)="","",
CONCATENATE("  - &amp;AuthorListID",TEXT($A4030,"0000"),
"  {CitationID: *CitationID0001",
", PersonID: *PersonID",TEXT(MATCH(INDEX(AuthorList[Author Name],$A4030),People[Full Name],0),"0000"),
", AuthorOrder: ",INDEX(AuthorList[Author Number],$A4030),"}")))</f>
        <v>#REF!</v>
      </c>
      <c r="K4030" t="e">
        <f>IF(INDEX(SamplingFeatures[Feature Code],$A4030)="","",
CONCATENATE("  - &amp;SamplingFeatureID",TEXT($A4030,"0000"),
" {","SamplingFeatureUUID:  ",CHAR(34),INDEX(SamplingFeatures[Sampling Feature UUID],$A4030),CHAR(34),
", SamplingFeatureTypeCV:  ",CHAR(34),INDEX(SamplingFeatures[Sampling Feature Type],$A4030),CHAR(34),
", SamplingFeatureCode:  ",CHAR(34),INDEX(SamplingFeatures[Feature Code],$A4030),CHAR(34),
", SamplingFeatureName:  ",CHAR(34),INDEX(SamplingFeatures[Feature Name],$A4030),CHAR(34),
", SamplingFeatureDescription:  ",CHAR(34),INDEX(SamplingFeatures[Feature Description],$A4030),CHAR(34),
", SamplingFeatureGeotypeCV:  ",CHAR(34),INDEX(SamplingFeatures[Feature Geo Type],$A4030),CHAR(34),
", FeatureGeometry:  ",CHAR(34),INDEX(SamplingFeatures[Feature Geometry],$A4030),CHAR(34),
", Elevation_m:  ",CHAR(34),INDEX(SamplingFeatures[Elevation_m],$A4030),CHAR(34),
", ElevationDatumCV:  ",CHAR(34),ElevationDatum,CHAR(34),"}"))</f>
        <v>#REF!</v>
      </c>
      <c r="L4030" t="e">
        <f>IF(INDEX(SamplingFeatures[Sampling Feature Type],$A4030)&lt;&gt;"Site","",
CONCATENATE("  - &amp;SiteID",TEXT(SUMPRODUCT(--($L$3:$L4029&lt;&gt;"")),"0000"),
" {","SamplingFeatureID:  *SamplingFeatureID",TEXT($A4030,"0000"),
", SiteTypeCV:  ",CHAR(34),INDEX(Sites[Site Type],$A4030),CHAR(34),
", Latitude:  ",INDEX(Sites[Latitude],$A4030),
", Longitude:  ",INDEX(Sites[Longitude],$A4030),
", SRSName:  ",CHAR(34),LatLonDatum,CHAR(34),"}"))</f>
        <v>#REF!</v>
      </c>
      <c r="M4030" t="e">
        <f>IF(INDEX(SamplingFeatures[Sampling Feature Type],$A4030)&lt;&gt;"Specimen","",
CONCATENATE("  - &amp;SpecimenID",TEXT(SUMPRODUCT(--($M$3:$M4029&lt;&gt;"")),"0000"),
" {","SamplingFeatureID:  *SamplingFeatureID",TEXT($A4030,"0000"),
", SpecimenTypeCV:  ",CHAR(34),INDEX(Specimens[Specimen Type],$A4030),CHAR(34),
", SpecimenMediumCV:  ",INDEX(Specimens[Specimen Medium],$A4030),
", IsFieldSpecimen:  ",CHAR(34),INDEX(Specimens[Is Field Specimen?],$A4030),CHAR(34),"}"))</f>
        <v>#REF!</v>
      </c>
      <c r="N4030" t="e">
        <f>IF(COUNTA(SpatialOffsets[])=0,"", IF(INDEX(SpatialOffsets[Spatial Offset Type],$A4030)="","",
CONCATENATE("  - &amp;SpatialOffsetID",TEXT($A4030,"0000"),
" {","SpatialOffsetTypeCV:  ",CHAR(34),INDEX(SpatialOffsets[Spatial Offset Type],$A4030),CHAR(34),
", Offset1Value:  ",INDEX(SpatialOffsets[Offset 1 Value],$A4030),
", Offset1UnitID:  ",CHAR(34),INDEX(SpatialOffsets[Offset 1 Unit],$A4030),CHAR(34),
", Offset2Value:  ",INDEX(SpatialOffsets[Offset 2 Value],$A4030),
", Offset2UnitID:  ",CHAR(34),INDEX(SpatialOffsets[Offset 2 Unit],$A4030),CHAR(34),
", Offset3Value:  ",INDEX(SpatialOffsets[Offset 3 Value],$A4030),
", Offset3UnitID:  ",CHAR(34),INDEX(SpatialOffsets[Offset 3 Unit],$A4030),CHAR(34),,"}")))</f>
        <v>#REF!</v>
      </c>
      <c r="O4030" t="e">
        <f>IF(COUNTA(RelatedFeatures[])=0,"", IF(INDEX(RelatedFeatures[First Sampling Feature Code],$A4030)="","",
CONCATENATE("  - &amp;RelationID",TEXT($A4030,"0000"),
" {","SamplingFeatureID:  *SamplingFeatureID",TEXT(MATCH(INDEX(RelatedFeatures[First Sampling Feature Code],$A4030),SamplingFeatures[Feature Code],0),"0000"),
", RelationshipTypeCV:  ",CHAR(34),INDEX(RelatedFeatures[Relationship Type],$A4030),CHAR(34),
", RelatedFeatureID: *SamplingFeatureID",TEXT(MATCH(INDEX(RelatedFeatures[Second Sampling Feature Code],$A4030),SamplingFeatures[Feature Code],0),"0000"),
", SpatialOffsetID:  ",IF(INDEX(RelatedFeatures[Offset Number],$A4030)="","",CONCATENATE("*SpatialOffsetID",TEXT(INDEX(RelatedFeatures[Offset Number],$A4030),"0000"))),"}")))</f>
        <v>#REF!</v>
      </c>
      <c r="P4030" t="e">
        <f>IF(INDEX(Methods[Method Type],$A4030)="","",
CONCATENATE("  - &amp;MethodID",TEXT($A4030,"0000"),
" {","MethodTypeCV:  ",CHAR(34),INDEX(Methods[Method Type],$A4030),CHAR(34),
", MethodCode:  ",CHAR(34),INDEX(Methods[Method Code],$A4030),CHAR(34),
", MethodName:  ",CHAR(34),INDEX(Methods[Method Name],$A4030),CHAR(34),
", MethodDescription:  ",CHAR(34),INDEX(Methods[Method Description],$A4030),CHAR(34),
", MethodLink:  ",CHAR(34),INDEX(Methods[Method Link],$A4030),CHAR(34),
", OrganizationID: *OrganizationID",TEXT(MATCH(INDEX(Methods[Organization Name],$A4030),Organizations[Organization Name],0),"0000"),"}"))</f>
        <v>#REF!</v>
      </c>
      <c r="Q4030" t="e">
        <f>IF(INDEX(Variables[Variable Type],$A4030)="","",
CONCATENATE("  - &amp;VariableID",TEXT($A4030,"0000"),
" {","VariableTypeCV:  ",CHAR(34),INDEX(Variables[Variable Type],$A4030),CHAR(34),
", VariableCode:  ",CHAR(34),INDEX(Variables[Variable Code],$A4030),CHAR(34),
", VariableNameCV:  ",CHAR(34),INDEX(Variables[Variable Name],$A4030),CHAR(34),
", VariableDefinition:  ",CHAR(34),INDEX(Variables[Variable Definition],$A4030),CHAR(34),
", SpecciationCV:  ",CHAR(34),INDEX(Variables[Speciation],$A4030),CHAR(34),
", NoDataValue:  ",CHAR(34),INDEX(Variables[No Data Value],$A4030),CHAR(34),"}"))</f>
        <v>#REF!</v>
      </c>
    </row>
    <row r="4031" spans="1:17" x14ac:dyDescent="0.25">
      <c r="A4031">
        <v>4028</v>
      </c>
      <c r="D4031" t="e">
        <f>IF(INDEX(People[First Name],$A4031)="","",
CONCATENATE("  - &amp;PersonID",TEXT($A4031,"0000"),
" {","PersonFirstName:  ",CHAR(34),INDEX(People[First Name],$A4031),CHAR(34),
", PersonMiddleName:  ",CHAR(34),INDEX(People[Middle Name],$A4031),CHAR(34),
", PersonLastName:  ",CHAR(34),INDEX(People[Last Name],$A4031),CHAR(34),"}"))</f>
        <v>#REF!</v>
      </c>
      <c r="E4031" t="e">
        <f>IF(INDEX(Organizations[Organization Type '[CV']],$A4031)="","",
CONCATENATE("  - &amp;OrganizationID",TEXT($A4031,"0000"),
" {","OrganizationTypeCV:  ",CHAR(34),INDEX(Organizations[Organization Type '[CV']],$A4031),CHAR(34),
", OrganizationCode:  ",CHAR(34),INDEX(Organizations[Organization Code],$A4031),CHAR(34),
", OrganizationName:  ",CHAR(34),INDEX(Organizations[Organization Name],$A4031),CHAR(34),
", OrganizationDescription:  ",CHAR(34),INDEX(Organizations[Organization Description],$A4031),CHAR(34),
", OrganizationLink:  ",CHAR(34),INDEX(Organizations[Organization Link],$A4031),CHAR(34),"}"))</f>
        <v>#REF!</v>
      </c>
      <c r="F4031" t="e">
        <f>IF(INDEX(People[First Name],$A4031)="","",
CONCATENATE("  - &amp;AffiliationID",TEXT($A4031,"0000"),
" {PersonID: *PersonID",TEXT($A4031,"0000"),
", OrganizationID: *OrganizationID",TEXT(MATCH(INDEX(People[Organization Name],$A4031),Organizations[Organization Name],0),"0000"),
", IsPrimaryOrganizationContact: , AffiliationStartDate: , AffiliationEndDate: , PrimaryPhone: ",
", PrimaryEmail: ",CHAR(34),INDEX(People[Primary Email],$A4031),CHAR(34),
", PrimaryAddress: ",CHAR(34),INDEX(People[Primary Address],$A4031),CHAR(34),
", PersonLink: }"))</f>
        <v>#REF!</v>
      </c>
      <c r="H4031" t="e">
        <f>IF(COUNTA(CitationInformation)=0,"",IF(INDEX(AuthorList[Author Name],$A4031)="","",
CONCATENATE("  - &amp;AuthorListID",TEXT($A4031,"0000"),
"  {CitationID: *CitationID0001",
", PersonID: *PersonID",TEXT(MATCH(INDEX(AuthorList[Author Name],$A4031),People[Full Name],0),"0000"),
", AuthorOrder: ",INDEX(AuthorList[Author Number],$A4031),"}")))</f>
        <v>#REF!</v>
      </c>
      <c r="K4031" t="e">
        <f>IF(INDEX(SamplingFeatures[Feature Code],$A4031)="","",
CONCATENATE("  - &amp;SamplingFeatureID",TEXT($A4031,"0000"),
" {","SamplingFeatureUUID:  ",CHAR(34),INDEX(SamplingFeatures[Sampling Feature UUID],$A4031),CHAR(34),
", SamplingFeatureTypeCV:  ",CHAR(34),INDEX(SamplingFeatures[Sampling Feature Type],$A4031),CHAR(34),
", SamplingFeatureCode:  ",CHAR(34),INDEX(SamplingFeatures[Feature Code],$A4031),CHAR(34),
", SamplingFeatureName:  ",CHAR(34),INDEX(SamplingFeatures[Feature Name],$A4031),CHAR(34),
", SamplingFeatureDescription:  ",CHAR(34),INDEX(SamplingFeatures[Feature Description],$A4031),CHAR(34),
", SamplingFeatureGeotypeCV:  ",CHAR(34),INDEX(SamplingFeatures[Feature Geo Type],$A4031),CHAR(34),
", FeatureGeometry:  ",CHAR(34),INDEX(SamplingFeatures[Feature Geometry],$A4031),CHAR(34),
", Elevation_m:  ",CHAR(34),INDEX(SamplingFeatures[Elevation_m],$A4031),CHAR(34),
", ElevationDatumCV:  ",CHAR(34),ElevationDatum,CHAR(34),"}"))</f>
        <v>#REF!</v>
      </c>
      <c r="L4031" t="e">
        <f>IF(INDEX(SamplingFeatures[Sampling Feature Type],$A4031)&lt;&gt;"Site","",
CONCATENATE("  - &amp;SiteID",TEXT(SUMPRODUCT(--($L$3:$L4030&lt;&gt;"")),"0000"),
" {","SamplingFeatureID:  *SamplingFeatureID",TEXT($A4031,"0000"),
", SiteTypeCV:  ",CHAR(34),INDEX(Sites[Site Type],$A4031),CHAR(34),
", Latitude:  ",INDEX(Sites[Latitude],$A4031),
", Longitude:  ",INDEX(Sites[Longitude],$A4031),
", SRSName:  ",CHAR(34),LatLonDatum,CHAR(34),"}"))</f>
        <v>#REF!</v>
      </c>
      <c r="M4031" t="e">
        <f>IF(INDEX(SamplingFeatures[Sampling Feature Type],$A4031)&lt;&gt;"Specimen","",
CONCATENATE("  - &amp;SpecimenID",TEXT(SUMPRODUCT(--($M$3:$M4030&lt;&gt;"")),"0000"),
" {","SamplingFeatureID:  *SamplingFeatureID",TEXT($A4031,"0000"),
", SpecimenTypeCV:  ",CHAR(34),INDEX(Specimens[Specimen Type],$A4031),CHAR(34),
", SpecimenMediumCV:  ",INDEX(Specimens[Specimen Medium],$A4031),
", IsFieldSpecimen:  ",CHAR(34),INDEX(Specimens[Is Field Specimen?],$A4031),CHAR(34),"}"))</f>
        <v>#REF!</v>
      </c>
      <c r="N4031" t="e">
        <f>IF(COUNTA(SpatialOffsets[])=0,"", IF(INDEX(SpatialOffsets[Spatial Offset Type],$A4031)="","",
CONCATENATE("  - &amp;SpatialOffsetID",TEXT($A4031,"0000"),
" {","SpatialOffsetTypeCV:  ",CHAR(34),INDEX(SpatialOffsets[Spatial Offset Type],$A4031),CHAR(34),
", Offset1Value:  ",INDEX(SpatialOffsets[Offset 1 Value],$A4031),
", Offset1UnitID:  ",CHAR(34),INDEX(SpatialOffsets[Offset 1 Unit],$A4031),CHAR(34),
", Offset2Value:  ",INDEX(SpatialOffsets[Offset 2 Value],$A4031),
", Offset2UnitID:  ",CHAR(34),INDEX(SpatialOffsets[Offset 2 Unit],$A4031),CHAR(34),
", Offset3Value:  ",INDEX(SpatialOffsets[Offset 3 Value],$A4031),
", Offset3UnitID:  ",CHAR(34),INDEX(SpatialOffsets[Offset 3 Unit],$A4031),CHAR(34),,"}")))</f>
        <v>#REF!</v>
      </c>
      <c r="O4031" t="e">
        <f>IF(COUNTA(RelatedFeatures[])=0,"", IF(INDEX(RelatedFeatures[First Sampling Feature Code],$A4031)="","",
CONCATENATE("  - &amp;RelationID",TEXT($A4031,"0000"),
" {","SamplingFeatureID:  *SamplingFeatureID",TEXT(MATCH(INDEX(RelatedFeatures[First Sampling Feature Code],$A4031),SamplingFeatures[Feature Code],0),"0000"),
", RelationshipTypeCV:  ",CHAR(34),INDEX(RelatedFeatures[Relationship Type],$A4031),CHAR(34),
", RelatedFeatureID: *SamplingFeatureID",TEXT(MATCH(INDEX(RelatedFeatures[Second Sampling Feature Code],$A4031),SamplingFeatures[Feature Code],0),"0000"),
", SpatialOffsetID:  ",IF(INDEX(RelatedFeatures[Offset Number],$A4031)="","",CONCATENATE("*SpatialOffsetID",TEXT(INDEX(RelatedFeatures[Offset Number],$A4031),"0000"))),"}")))</f>
        <v>#REF!</v>
      </c>
      <c r="P4031" t="e">
        <f>IF(INDEX(Methods[Method Type],$A4031)="","",
CONCATENATE("  - &amp;MethodID",TEXT($A4031,"0000"),
" {","MethodTypeCV:  ",CHAR(34),INDEX(Methods[Method Type],$A4031),CHAR(34),
", MethodCode:  ",CHAR(34),INDEX(Methods[Method Code],$A4031),CHAR(34),
", MethodName:  ",CHAR(34),INDEX(Methods[Method Name],$A4031),CHAR(34),
", MethodDescription:  ",CHAR(34),INDEX(Methods[Method Description],$A4031),CHAR(34),
", MethodLink:  ",CHAR(34),INDEX(Methods[Method Link],$A4031),CHAR(34),
", OrganizationID: *OrganizationID",TEXT(MATCH(INDEX(Methods[Organization Name],$A4031),Organizations[Organization Name],0),"0000"),"}"))</f>
        <v>#REF!</v>
      </c>
      <c r="Q4031" t="e">
        <f>IF(INDEX(Variables[Variable Type],$A4031)="","",
CONCATENATE("  - &amp;VariableID",TEXT($A4031,"0000"),
" {","VariableTypeCV:  ",CHAR(34),INDEX(Variables[Variable Type],$A4031),CHAR(34),
", VariableCode:  ",CHAR(34),INDEX(Variables[Variable Code],$A4031),CHAR(34),
", VariableNameCV:  ",CHAR(34),INDEX(Variables[Variable Name],$A4031),CHAR(34),
", VariableDefinition:  ",CHAR(34),INDEX(Variables[Variable Definition],$A4031),CHAR(34),
", SpecciationCV:  ",CHAR(34),INDEX(Variables[Speciation],$A4031),CHAR(34),
", NoDataValue:  ",CHAR(34),INDEX(Variables[No Data Value],$A4031),CHAR(34),"}"))</f>
        <v>#REF!</v>
      </c>
    </row>
    <row r="4032" spans="1:17" x14ac:dyDescent="0.25">
      <c r="A4032">
        <v>4029</v>
      </c>
      <c r="D4032" t="e">
        <f>IF(INDEX(People[First Name],$A4032)="","",
CONCATENATE("  - &amp;PersonID",TEXT($A4032,"0000"),
" {","PersonFirstName:  ",CHAR(34),INDEX(People[First Name],$A4032),CHAR(34),
", PersonMiddleName:  ",CHAR(34),INDEX(People[Middle Name],$A4032),CHAR(34),
", PersonLastName:  ",CHAR(34),INDEX(People[Last Name],$A4032),CHAR(34),"}"))</f>
        <v>#REF!</v>
      </c>
      <c r="E4032" t="e">
        <f>IF(INDEX(Organizations[Organization Type '[CV']],$A4032)="","",
CONCATENATE("  - &amp;OrganizationID",TEXT($A4032,"0000"),
" {","OrganizationTypeCV:  ",CHAR(34),INDEX(Organizations[Organization Type '[CV']],$A4032),CHAR(34),
", OrganizationCode:  ",CHAR(34),INDEX(Organizations[Organization Code],$A4032),CHAR(34),
", OrganizationName:  ",CHAR(34),INDEX(Organizations[Organization Name],$A4032),CHAR(34),
", OrganizationDescription:  ",CHAR(34),INDEX(Organizations[Organization Description],$A4032),CHAR(34),
", OrganizationLink:  ",CHAR(34),INDEX(Organizations[Organization Link],$A4032),CHAR(34),"}"))</f>
        <v>#REF!</v>
      </c>
      <c r="F4032" t="e">
        <f>IF(INDEX(People[First Name],$A4032)="","",
CONCATENATE("  - &amp;AffiliationID",TEXT($A4032,"0000"),
" {PersonID: *PersonID",TEXT($A4032,"0000"),
", OrganizationID: *OrganizationID",TEXT(MATCH(INDEX(People[Organization Name],$A4032),Organizations[Organization Name],0),"0000"),
", IsPrimaryOrganizationContact: , AffiliationStartDate: , AffiliationEndDate: , PrimaryPhone: ",
", PrimaryEmail: ",CHAR(34),INDEX(People[Primary Email],$A4032),CHAR(34),
", PrimaryAddress: ",CHAR(34),INDEX(People[Primary Address],$A4032),CHAR(34),
", PersonLink: }"))</f>
        <v>#REF!</v>
      </c>
      <c r="H4032" t="e">
        <f>IF(COUNTA(CitationInformation)=0,"",IF(INDEX(AuthorList[Author Name],$A4032)="","",
CONCATENATE("  - &amp;AuthorListID",TEXT($A4032,"0000"),
"  {CitationID: *CitationID0001",
", PersonID: *PersonID",TEXT(MATCH(INDEX(AuthorList[Author Name],$A4032),People[Full Name],0),"0000"),
", AuthorOrder: ",INDEX(AuthorList[Author Number],$A4032),"}")))</f>
        <v>#REF!</v>
      </c>
      <c r="K4032" t="e">
        <f>IF(INDEX(SamplingFeatures[Feature Code],$A4032)="","",
CONCATENATE("  - &amp;SamplingFeatureID",TEXT($A4032,"0000"),
" {","SamplingFeatureUUID:  ",CHAR(34),INDEX(SamplingFeatures[Sampling Feature UUID],$A4032),CHAR(34),
", SamplingFeatureTypeCV:  ",CHAR(34),INDEX(SamplingFeatures[Sampling Feature Type],$A4032),CHAR(34),
", SamplingFeatureCode:  ",CHAR(34),INDEX(SamplingFeatures[Feature Code],$A4032),CHAR(34),
", SamplingFeatureName:  ",CHAR(34),INDEX(SamplingFeatures[Feature Name],$A4032),CHAR(34),
", SamplingFeatureDescription:  ",CHAR(34),INDEX(SamplingFeatures[Feature Description],$A4032),CHAR(34),
", SamplingFeatureGeotypeCV:  ",CHAR(34),INDEX(SamplingFeatures[Feature Geo Type],$A4032),CHAR(34),
", FeatureGeometry:  ",CHAR(34),INDEX(SamplingFeatures[Feature Geometry],$A4032),CHAR(34),
", Elevation_m:  ",CHAR(34),INDEX(SamplingFeatures[Elevation_m],$A4032),CHAR(34),
", ElevationDatumCV:  ",CHAR(34),ElevationDatum,CHAR(34),"}"))</f>
        <v>#REF!</v>
      </c>
      <c r="L4032" t="e">
        <f>IF(INDEX(SamplingFeatures[Sampling Feature Type],$A4032)&lt;&gt;"Site","",
CONCATENATE("  - &amp;SiteID",TEXT(SUMPRODUCT(--($L$3:$L4031&lt;&gt;"")),"0000"),
" {","SamplingFeatureID:  *SamplingFeatureID",TEXT($A4032,"0000"),
", SiteTypeCV:  ",CHAR(34),INDEX(Sites[Site Type],$A4032),CHAR(34),
", Latitude:  ",INDEX(Sites[Latitude],$A4032),
", Longitude:  ",INDEX(Sites[Longitude],$A4032),
", SRSName:  ",CHAR(34),LatLonDatum,CHAR(34),"}"))</f>
        <v>#REF!</v>
      </c>
      <c r="M4032" t="e">
        <f>IF(INDEX(SamplingFeatures[Sampling Feature Type],$A4032)&lt;&gt;"Specimen","",
CONCATENATE("  - &amp;SpecimenID",TEXT(SUMPRODUCT(--($M$3:$M4031&lt;&gt;"")),"0000"),
" {","SamplingFeatureID:  *SamplingFeatureID",TEXT($A4032,"0000"),
", SpecimenTypeCV:  ",CHAR(34),INDEX(Specimens[Specimen Type],$A4032),CHAR(34),
", SpecimenMediumCV:  ",INDEX(Specimens[Specimen Medium],$A4032),
", IsFieldSpecimen:  ",CHAR(34),INDEX(Specimens[Is Field Specimen?],$A4032),CHAR(34),"}"))</f>
        <v>#REF!</v>
      </c>
      <c r="N4032" t="e">
        <f>IF(COUNTA(SpatialOffsets[])=0,"", IF(INDEX(SpatialOffsets[Spatial Offset Type],$A4032)="","",
CONCATENATE("  - &amp;SpatialOffsetID",TEXT($A4032,"0000"),
" {","SpatialOffsetTypeCV:  ",CHAR(34),INDEX(SpatialOffsets[Spatial Offset Type],$A4032),CHAR(34),
", Offset1Value:  ",INDEX(SpatialOffsets[Offset 1 Value],$A4032),
", Offset1UnitID:  ",CHAR(34),INDEX(SpatialOffsets[Offset 1 Unit],$A4032),CHAR(34),
", Offset2Value:  ",INDEX(SpatialOffsets[Offset 2 Value],$A4032),
", Offset2UnitID:  ",CHAR(34),INDEX(SpatialOffsets[Offset 2 Unit],$A4032),CHAR(34),
", Offset3Value:  ",INDEX(SpatialOffsets[Offset 3 Value],$A4032),
", Offset3UnitID:  ",CHAR(34),INDEX(SpatialOffsets[Offset 3 Unit],$A4032),CHAR(34),,"}")))</f>
        <v>#REF!</v>
      </c>
      <c r="O4032" t="e">
        <f>IF(COUNTA(RelatedFeatures[])=0,"", IF(INDEX(RelatedFeatures[First Sampling Feature Code],$A4032)="","",
CONCATENATE("  - &amp;RelationID",TEXT($A4032,"0000"),
" {","SamplingFeatureID:  *SamplingFeatureID",TEXT(MATCH(INDEX(RelatedFeatures[First Sampling Feature Code],$A4032),SamplingFeatures[Feature Code],0),"0000"),
", RelationshipTypeCV:  ",CHAR(34),INDEX(RelatedFeatures[Relationship Type],$A4032),CHAR(34),
", RelatedFeatureID: *SamplingFeatureID",TEXT(MATCH(INDEX(RelatedFeatures[Second Sampling Feature Code],$A4032),SamplingFeatures[Feature Code],0),"0000"),
", SpatialOffsetID:  ",IF(INDEX(RelatedFeatures[Offset Number],$A4032)="","",CONCATENATE("*SpatialOffsetID",TEXT(INDEX(RelatedFeatures[Offset Number],$A4032),"0000"))),"}")))</f>
        <v>#REF!</v>
      </c>
      <c r="P4032" t="e">
        <f>IF(INDEX(Methods[Method Type],$A4032)="","",
CONCATENATE("  - &amp;MethodID",TEXT($A4032,"0000"),
" {","MethodTypeCV:  ",CHAR(34),INDEX(Methods[Method Type],$A4032),CHAR(34),
", MethodCode:  ",CHAR(34),INDEX(Methods[Method Code],$A4032),CHAR(34),
", MethodName:  ",CHAR(34),INDEX(Methods[Method Name],$A4032),CHAR(34),
", MethodDescription:  ",CHAR(34),INDEX(Methods[Method Description],$A4032),CHAR(34),
", MethodLink:  ",CHAR(34),INDEX(Methods[Method Link],$A4032),CHAR(34),
", OrganizationID: *OrganizationID",TEXT(MATCH(INDEX(Methods[Organization Name],$A4032),Organizations[Organization Name],0),"0000"),"}"))</f>
        <v>#REF!</v>
      </c>
      <c r="Q4032" t="e">
        <f>IF(INDEX(Variables[Variable Type],$A4032)="","",
CONCATENATE("  - &amp;VariableID",TEXT($A4032,"0000"),
" {","VariableTypeCV:  ",CHAR(34),INDEX(Variables[Variable Type],$A4032),CHAR(34),
", VariableCode:  ",CHAR(34),INDEX(Variables[Variable Code],$A4032),CHAR(34),
", VariableNameCV:  ",CHAR(34),INDEX(Variables[Variable Name],$A4032),CHAR(34),
", VariableDefinition:  ",CHAR(34),INDEX(Variables[Variable Definition],$A4032),CHAR(34),
", SpecciationCV:  ",CHAR(34),INDEX(Variables[Speciation],$A4032),CHAR(34),
", NoDataValue:  ",CHAR(34),INDEX(Variables[No Data Value],$A4032),CHAR(34),"}"))</f>
        <v>#REF!</v>
      </c>
    </row>
    <row r="4033" spans="1:17" x14ac:dyDescent="0.25">
      <c r="A4033">
        <v>4030</v>
      </c>
      <c r="D4033" t="e">
        <f>IF(INDEX(People[First Name],$A4033)="","",
CONCATENATE("  - &amp;PersonID",TEXT($A4033,"0000"),
" {","PersonFirstName:  ",CHAR(34),INDEX(People[First Name],$A4033),CHAR(34),
", PersonMiddleName:  ",CHAR(34),INDEX(People[Middle Name],$A4033),CHAR(34),
", PersonLastName:  ",CHAR(34),INDEX(People[Last Name],$A4033),CHAR(34),"}"))</f>
        <v>#REF!</v>
      </c>
      <c r="E4033" t="e">
        <f>IF(INDEX(Organizations[Organization Type '[CV']],$A4033)="","",
CONCATENATE("  - &amp;OrganizationID",TEXT($A4033,"0000"),
" {","OrganizationTypeCV:  ",CHAR(34),INDEX(Organizations[Organization Type '[CV']],$A4033),CHAR(34),
", OrganizationCode:  ",CHAR(34),INDEX(Organizations[Organization Code],$A4033),CHAR(34),
", OrganizationName:  ",CHAR(34),INDEX(Organizations[Organization Name],$A4033),CHAR(34),
", OrganizationDescription:  ",CHAR(34),INDEX(Organizations[Organization Description],$A4033),CHAR(34),
", OrganizationLink:  ",CHAR(34),INDEX(Organizations[Organization Link],$A4033),CHAR(34),"}"))</f>
        <v>#REF!</v>
      </c>
      <c r="F4033" t="e">
        <f>IF(INDEX(People[First Name],$A4033)="","",
CONCATENATE("  - &amp;AffiliationID",TEXT($A4033,"0000"),
" {PersonID: *PersonID",TEXT($A4033,"0000"),
", OrganizationID: *OrganizationID",TEXT(MATCH(INDEX(People[Organization Name],$A4033),Organizations[Organization Name],0),"0000"),
", IsPrimaryOrganizationContact: , AffiliationStartDate: , AffiliationEndDate: , PrimaryPhone: ",
", PrimaryEmail: ",CHAR(34),INDEX(People[Primary Email],$A4033),CHAR(34),
", PrimaryAddress: ",CHAR(34),INDEX(People[Primary Address],$A4033),CHAR(34),
", PersonLink: }"))</f>
        <v>#REF!</v>
      </c>
      <c r="H4033" t="e">
        <f>IF(COUNTA(CitationInformation)=0,"",IF(INDEX(AuthorList[Author Name],$A4033)="","",
CONCATENATE("  - &amp;AuthorListID",TEXT($A4033,"0000"),
"  {CitationID: *CitationID0001",
", PersonID: *PersonID",TEXT(MATCH(INDEX(AuthorList[Author Name],$A4033),People[Full Name],0),"0000"),
", AuthorOrder: ",INDEX(AuthorList[Author Number],$A4033),"}")))</f>
        <v>#REF!</v>
      </c>
      <c r="K4033" t="e">
        <f>IF(INDEX(SamplingFeatures[Feature Code],$A4033)="","",
CONCATENATE("  - &amp;SamplingFeatureID",TEXT($A4033,"0000"),
" {","SamplingFeatureUUID:  ",CHAR(34),INDEX(SamplingFeatures[Sampling Feature UUID],$A4033),CHAR(34),
", SamplingFeatureTypeCV:  ",CHAR(34),INDEX(SamplingFeatures[Sampling Feature Type],$A4033),CHAR(34),
", SamplingFeatureCode:  ",CHAR(34),INDEX(SamplingFeatures[Feature Code],$A4033),CHAR(34),
", SamplingFeatureName:  ",CHAR(34),INDEX(SamplingFeatures[Feature Name],$A4033),CHAR(34),
", SamplingFeatureDescription:  ",CHAR(34),INDEX(SamplingFeatures[Feature Description],$A4033),CHAR(34),
", SamplingFeatureGeotypeCV:  ",CHAR(34),INDEX(SamplingFeatures[Feature Geo Type],$A4033),CHAR(34),
", FeatureGeometry:  ",CHAR(34),INDEX(SamplingFeatures[Feature Geometry],$A4033),CHAR(34),
", Elevation_m:  ",CHAR(34),INDEX(SamplingFeatures[Elevation_m],$A4033),CHAR(34),
", ElevationDatumCV:  ",CHAR(34),ElevationDatum,CHAR(34),"}"))</f>
        <v>#REF!</v>
      </c>
      <c r="L4033" t="e">
        <f>IF(INDEX(SamplingFeatures[Sampling Feature Type],$A4033)&lt;&gt;"Site","",
CONCATENATE("  - &amp;SiteID",TEXT(SUMPRODUCT(--($L$3:$L4032&lt;&gt;"")),"0000"),
" {","SamplingFeatureID:  *SamplingFeatureID",TEXT($A4033,"0000"),
", SiteTypeCV:  ",CHAR(34),INDEX(Sites[Site Type],$A4033),CHAR(34),
", Latitude:  ",INDEX(Sites[Latitude],$A4033),
", Longitude:  ",INDEX(Sites[Longitude],$A4033),
", SRSName:  ",CHAR(34),LatLonDatum,CHAR(34),"}"))</f>
        <v>#REF!</v>
      </c>
      <c r="M4033" t="e">
        <f>IF(INDEX(SamplingFeatures[Sampling Feature Type],$A4033)&lt;&gt;"Specimen","",
CONCATENATE("  - &amp;SpecimenID",TEXT(SUMPRODUCT(--($M$3:$M4032&lt;&gt;"")),"0000"),
" {","SamplingFeatureID:  *SamplingFeatureID",TEXT($A4033,"0000"),
", SpecimenTypeCV:  ",CHAR(34),INDEX(Specimens[Specimen Type],$A4033),CHAR(34),
", SpecimenMediumCV:  ",INDEX(Specimens[Specimen Medium],$A4033),
", IsFieldSpecimen:  ",CHAR(34),INDEX(Specimens[Is Field Specimen?],$A4033),CHAR(34),"}"))</f>
        <v>#REF!</v>
      </c>
      <c r="N4033" t="e">
        <f>IF(COUNTA(SpatialOffsets[])=0,"", IF(INDEX(SpatialOffsets[Spatial Offset Type],$A4033)="","",
CONCATENATE("  - &amp;SpatialOffsetID",TEXT($A4033,"0000"),
" {","SpatialOffsetTypeCV:  ",CHAR(34),INDEX(SpatialOffsets[Spatial Offset Type],$A4033),CHAR(34),
", Offset1Value:  ",INDEX(SpatialOffsets[Offset 1 Value],$A4033),
", Offset1UnitID:  ",CHAR(34),INDEX(SpatialOffsets[Offset 1 Unit],$A4033),CHAR(34),
", Offset2Value:  ",INDEX(SpatialOffsets[Offset 2 Value],$A4033),
", Offset2UnitID:  ",CHAR(34),INDEX(SpatialOffsets[Offset 2 Unit],$A4033),CHAR(34),
", Offset3Value:  ",INDEX(SpatialOffsets[Offset 3 Value],$A4033),
", Offset3UnitID:  ",CHAR(34),INDEX(SpatialOffsets[Offset 3 Unit],$A4033),CHAR(34),,"}")))</f>
        <v>#REF!</v>
      </c>
      <c r="O4033" t="e">
        <f>IF(COUNTA(RelatedFeatures[])=0,"", IF(INDEX(RelatedFeatures[First Sampling Feature Code],$A4033)="","",
CONCATENATE("  - &amp;RelationID",TEXT($A4033,"0000"),
" {","SamplingFeatureID:  *SamplingFeatureID",TEXT(MATCH(INDEX(RelatedFeatures[First Sampling Feature Code],$A4033),SamplingFeatures[Feature Code],0),"0000"),
", RelationshipTypeCV:  ",CHAR(34),INDEX(RelatedFeatures[Relationship Type],$A4033),CHAR(34),
", RelatedFeatureID: *SamplingFeatureID",TEXT(MATCH(INDEX(RelatedFeatures[Second Sampling Feature Code],$A4033),SamplingFeatures[Feature Code],0),"0000"),
", SpatialOffsetID:  ",IF(INDEX(RelatedFeatures[Offset Number],$A4033)="","",CONCATENATE("*SpatialOffsetID",TEXT(INDEX(RelatedFeatures[Offset Number],$A4033),"0000"))),"}")))</f>
        <v>#REF!</v>
      </c>
      <c r="P4033" t="e">
        <f>IF(INDEX(Methods[Method Type],$A4033)="","",
CONCATENATE("  - &amp;MethodID",TEXT($A4033,"0000"),
" {","MethodTypeCV:  ",CHAR(34),INDEX(Methods[Method Type],$A4033),CHAR(34),
", MethodCode:  ",CHAR(34),INDEX(Methods[Method Code],$A4033),CHAR(34),
", MethodName:  ",CHAR(34),INDEX(Methods[Method Name],$A4033),CHAR(34),
", MethodDescription:  ",CHAR(34),INDEX(Methods[Method Description],$A4033),CHAR(34),
", MethodLink:  ",CHAR(34),INDEX(Methods[Method Link],$A4033),CHAR(34),
", OrganizationID: *OrganizationID",TEXT(MATCH(INDEX(Methods[Organization Name],$A4033),Organizations[Organization Name],0),"0000"),"}"))</f>
        <v>#REF!</v>
      </c>
      <c r="Q4033" t="e">
        <f>IF(INDEX(Variables[Variable Type],$A4033)="","",
CONCATENATE("  - &amp;VariableID",TEXT($A4033,"0000"),
" {","VariableTypeCV:  ",CHAR(34),INDEX(Variables[Variable Type],$A4033),CHAR(34),
", VariableCode:  ",CHAR(34),INDEX(Variables[Variable Code],$A4033),CHAR(34),
", VariableNameCV:  ",CHAR(34),INDEX(Variables[Variable Name],$A4033),CHAR(34),
", VariableDefinition:  ",CHAR(34),INDEX(Variables[Variable Definition],$A4033),CHAR(34),
", SpecciationCV:  ",CHAR(34),INDEX(Variables[Speciation],$A4033),CHAR(34),
", NoDataValue:  ",CHAR(34),INDEX(Variables[No Data Value],$A4033),CHAR(34),"}"))</f>
        <v>#REF!</v>
      </c>
    </row>
    <row r="4034" spans="1:17" x14ac:dyDescent="0.25">
      <c r="A4034">
        <v>4031</v>
      </c>
      <c r="D4034" t="e">
        <f>IF(INDEX(People[First Name],$A4034)="","",
CONCATENATE("  - &amp;PersonID",TEXT($A4034,"0000"),
" {","PersonFirstName:  ",CHAR(34),INDEX(People[First Name],$A4034),CHAR(34),
", PersonMiddleName:  ",CHAR(34),INDEX(People[Middle Name],$A4034),CHAR(34),
", PersonLastName:  ",CHAR(34),INDEX(People[Last Name],$A4034),CHAR(34),"}"))</f>
        <v>#REF!</v>
      </c>
      <c r="E4034" t="e">
        <f>IF(INDEX(Organizations[Organization Type '[CV']],$A4034)="","",
CONCATENATE("  - &amp;OrganizationID",TEXT($A4034,"0000"),
" {","OrganizationTypeCV:  ",CHAR(34),INDEX(Organizations[Organization Type '[CV']],$A4034),CHAR(34),
", OrganizationCode:  ",CHAR(34),INDEX(Organizations[Organization Code],$A4034),CHAR(34),
", OrganizationName:  ",CHAR(34),INDEX(Organizations[Organization Name],$A4034),CHAR(34),
", OrganizationDescription:  ",CHAR(34),INDEX(Organizations[Organization Description],$A4034),CHAR(34),
", OrganizationLink:  ",CHAR(34),INDEX(Organizations[Organization Link],$A4034),CHAR(34),"}"))</f>
        <v>#REF!</v>
      </c>
      <c r="F4034" t="e">
        <f>IF(INDEX(People[First Name],$A4034)="","",
CONCATENATE("  - &amp;AffiliationID",TEXT($A4034,"0000"),
" {PersonID: *PersonID",TEXT($A4034,"0000"),
", OrganizationID: *OrganizationID",TEXT(MATCH(INDEX(People[Organization Name],$A4034),Organizations[Organization Name],0),"0000"),
", IsPrimaryOrganizationContact: , AffiliationStartDate: , AffiliationEndDate: , PrimaryPhone: ",
", PrimaryEmail: ",CHAR(34),INDEX(People[Primary Email],$A4034),CHAR(34),
", PrimaryAddress: ",CHAR(34),INDEX(People[Primary Address],$A4034),CHAR(34),
", PersonLink: }"))</f>
        <v>#REF!</v>
      </c>
      <c r="H4034" t="e">
        <f>IF(COUNTA(CitationInformation)=0,"",IF(INDEX(AuthorList[Author Name],$A4034)="","",
CONCATENATE("  - &amp;AuthorListID",TEXT($A4034,"0000"),
"  {CitationID: *CitationID0001",
", PersonID: *PersonID",TEXT(MATCH(INDEX(AuthorList[Author Name],$A4034),People[Full Name],0),"0000"),
", AuthorOrder: ",INDEX(AuthorList[Author Number],$A4034),"}")))</f>
        <v>#REF!</v>
      </c>
      <c r="K4034" t="e">
        <f>IF(INDEX(SamplingFeatures[Feature Code],$A4034)="","",
CONCATENATE("  - &amp;SamplingFeatureID",TEXT($A4034,"0000"),
" {","SamplingFeatureUUID:  ",CHAR(34),INDEX(SamplingFeatures[Sampling Feature UUID],$A4034),CHAR(34),
", SamplingFeatureTypeCV:  ",CHAR(34),INDEX(SamplingFeatures[Sampling Feature Type],$A4034),CHAR(34),
", SamplingFeatureCode:  ",CHAR(34),INDEX(SamplingFeatures[Feature Code],$A4034),CHAR(34),
", SamplingFeatureName:  ",CHAR(34),INDEX(SamplingFeatures[Feature Name],$A4034),CHAR(34),
", SamplingFeatureDescription:  ",CHAR(34),INDEX(SamplingFeatures[Feature Description],$A4034),CHAR(34),
", SamplingFeatureGeotypeCV:  ",CHAR(34),INDEX(SamplingFeatures[Feature Geo Type],$A4034),CHAR(34),
", FeatureGeometry:  ",CHAR(34),INDEX(SamplingFeatures[Feature Geometry],$A4034),CHAR(34),
", Elevation_m:  ",CHAR(34),INDEX(SamplingFeatures[Elevation_m],$A4034),CHAR(34),
", ElevationDatumCV:  ",CHAR(34),ElevationDatum,CHAR(34),"}"))</f>
        <v>#REF!</v>
      </c>
      <c r="L4034" t="e">
        <f>IF(INDEX(SamplingFeatures[Sampling Feature Type],$A4034)&lt;&gt;"Site","",
CONCATENATE("  - &amp;SiteID",TEXT(SUMPRODUCT(--($L$3:$L4033&lt;&gt;"")),"0000"),
" {","SamplingFeatureID:  *SamplingFeatureID",TEXT($A4034,"0000"),
", SiteTypeCV:  ",CHAR(34),INDEX(Sites[Site Type],$A4034),CHAR(34),
", Latitude:  ",INDEX(Sites[Latitude],$A4034),
", Longitude:  ",INDEX(Sites[Longitude],$A4034),
", SRSName:  ",CHAR(34),LatLonDatum,CHAR(34),"}"))</f>
        <v>#REF!</v>
      </c>
      <c r="M4034" t="e">
        <f>IF(INDEX(SamplingFeatures[Sampling Feature Type],$A4034)&lt;&gt;"Specimen","",
CONCATENATE("  - &amp;SpecimenID",TEXT(SUMPRODUCT(--($M$3:$M4033&lt;&gt;"")),"0000"),
" {","SamplingFeatureID:  *SamplingFeatureID",TEXT($A4034,"0000"),
", SpecimenTypeCV:  ",CHAR(34),INDEX(Specimens[Specimen Type],$A4034),CHAR(34),
", SpecimenMediumCV:  ",INDEX(Specimens[Specimen Medium],$A4034),
", IsFieldSpecimen:  ",CHAR(34),INDEX(Specimens[Is Field Specimen?],$A4034),CHAR(34),"}"))</f>
        <v>#REF!</v>
      </c>
      <c r="N4034" t="e">
        <f>IF(COUNTA(SpatialOffsets[])=0,"", IF(INDEX(SpatialOffsets[Spatial Offset Type],$A4034)="","",
CONCATENATE("  - &amp;SpatialOffsetID",TEXT($A4034,"0000"),
" {","SpatialOffsetTypeCV:  ",CHAR(34),INDEX(SpatialOffsets[Spatial Offset Type],$A4034),CHAR(34),
", Offset1Value:  ",INDEX(SpatialOffsets[Offset 1 Value],$A4034),
", Offset1UnitID:  ",CHAR(34),INDEX(SpatialOffsets[Offset 1 Unit],$A4034),CHAR(34),
", Offset2Value:  ",INDEX(SpatialOffsets[Offset 2 Value],$A4034),
", Offset2UnitID:  ",CHAR(34),INDEX(SpatialOffsets[Offset 2 Unit],$A4034),CHAR(34),
", Offset3Value:  ",INDEX(SpatialOffsets[Offset 3 Value],$A4034),
", Offset3UnitID:  ",CHAR(34),INDEX(SpatialOffsets[Offset 3 Unit],$A4034),CHAR(34),,"}")))</f>
        <v>#REF!</v>
      </c>
      <c r="O4034" t="e">
        <f>IF(COUNTA(RelatedFeatures[])=0,"", IF(INDEX(RelatedFeatures[First Sampling Feature Code],$A4034)="","",
CONCATENATE("  - &amp;RelationID",TEXT($A4034,"0000"),
" {","SamplingFeatureID:  *SamplingFeatureID",TEXT(MATCH(INDEX(RelatedFeatures[First Sampling Feature Code],$A4034),SamplingFeatures[Feature Code],0),"0000"),
", RelationshipTypeCV:  ",CHAR(34),INDEX(RelatedFeatures[Relationship Type],$A4034),CHAR(34),
", RelatedFeatureID: *SamplingFeatureID",TEXT(MATCH(INDEX(RelatedFeatures[Second Sampling Feature Code],$A4034),SamplingFeatures[Feature Code],0),"0000"),
", SpatialOffsetID:  ",IF(INDEX(RelatedFeatures[Offset Number],$A4034)="","",CONCATENATE("*SpatialOffsetID",TEXT(INDEX(RelatedFeatures[Offset Number],$A4034),"0000"))),"}")))</f>
        <v>#REF!</v>
      </c>
      <c r="P4034" t="e">
        <f>IF(INDEX(Methods[Method Type],$A4034)="","",
CONCATENATE("  - &amp;MethodID",TEXT($A4034,"0000"),
" {","MethodTypeCV:  ",CHAR(34),INDEX(Methods[Method Type],$A4034),CHAR(34),
", MethodCode:  ",CHAR(34),INDEX(Methods[Method Code],$A4034),CHAR(34),
", MethodName:  ",CHAR(34),INDEX(Methods[Method Name],$A4034),CHAR(34),
", MethodDescription:  ",CHAR(34),INDEX(Methods[Method Description],$A4034),CHAR(34),
", MethodLink:  ",CHAR(34),INDEX(Methods[Method Link],$A4034),CHAR(34),
", OrganizationID: *OrganizationID",TEXT(MATCH(INDEX(Methods[Organization Name],$A4034),Organizations[Organization Name],0),"0000"),"}"))</f>
        <v>#REF!</v>
      </c>
      <c r="Q4034" t="e">
        <f>IF(INDEX(Variables[Variable Type],$A4034)="","",
CONCATENATE("  - &amp;VariableID",TEXT($A4034,"0000"),
" {","VariableTypeCV:  ",CHAR(34),INDEX(Variables[Variable Type],$A4034),CHAR(34),
", VariableCode:  ",CHAR(34),INDEX(Variables[Variable Code],$A4034),CHAR(34),
", VariableNameCV:  ",CHAR(34),INDEX(Variables[Variable Name],$A4034),CHAR(34),
", VariableDefinition:  ",CHAR(34),INDEX(Variables[Variable Definition],$A4034),CHAR(34),
", SpecciationCV:  ",CHAR(34),INDEX(Variables[Speciation],$A4034),CHAR(34),
", NoDataValue:  ",CHAR(34),INDEX(Variables[No Data Value],$A4034),CHAR(34),"}"))</f>
        <v>#REF!</v>
      </c>
    </row>
    <row r="4035" spans="1:17" x14ac:dyDescent="0.25">
      <c r="A4035">
        <v>4032</v>
      </c>
      <c r="D4035" t="e">
        <f>IF(INDEX(People[First Name],$A4035)="","",
CONCATENATE("  - &amp;PersonID",TEXT($A4035,"0000"),
" {","PersonFirstName:  ",CHAR(34),INDEX(People[First Name],$A4035),CHAR(34),
", PersonMiddleName:  ",CHAR(34),INDEX(People[Middle Name],$A4035),CHAR(34),
", PersonLastName:  ",CHAR(34),INDEX(People[Last Name],$A4035),CHAR(34),"}"))</f>
        <v>#REF!</v>
      </c>
      <c r="E4035" t="e">
        <f>IF(INDEX(Organizations[Organization Type '[CV']],$A4035)="","",
CONCATENATE("  - &amp;OrganizationID",TEXT($A4035,"0000"),
" {","OrganizationTypeCV:  ",CHAR(34),INDEX(Organizations[Organization Type '[CV']],$A4035),CHAR(34),
", OrganizationCode:  ",CHAR(34),INDEX(Organizations[Organization Code],$A4035),CHAR(34),
", OrganizationName:  ",CHAR(34),INDEX(Organizations[Organization Name],$A4035),CHAR(34),
", OrganizationDescription:  ",CHAR(34),INDEX(Organizations[Organization Description],$A4035),CHAR(34),
", OrganizationLink:  ",CHAR(34),INDEX(Organizations[Organization Link],$A4035),CHAR(34),"}"))</f>
        <v>#REF!</v>
      </c>
      <c r="F4035" t="e">
        <f>IF(INDEX(People[First Name],$A4035)="","",
CONCATENATE("  - &amp;AffiliationID",TEXT($A4035,"0000"),
" {PersonID: *PersonID",TEXT($A4035,"0000"),
", OrganizationID: *OrganizationID",TEXT(MATCH(INDEX(People[Organization Name],$A4035),Organizations[Organization Name],0),"0000"),
", IsPrimaryOrganizationContact: , AffiliationStartDate: , AffiliationEndDate: , PrimaryPhone: ",
", PrimaryEmail: ",CHAR(34),INDEX(People[Primary Email],$A4035),CHAR(34),
", PrimaryAddress: ",CHAR(34),INDEX(People[Primary Address],$A4035),CHAR(34),
", PersonLink: }"))</f>
        <v>#REF!</v>
      </c>
      <c r="H4035" t="e">
        <f>IF(COUNTA(CitationInformation)=0,"",IF(INDEX(AuthorList[Author Name],$A4035)="","",
CONCATENATE("  - &amp;AuthorListID",TEXT($A4035,"0000"),
"  {CitationID: *CitationID0001",
", PersonID: *PersonID",TEXT(MATCH(INDEX(AuthorList[Author Name],$A4035),People[Full Name],0),"0000"),
", AuthorOrder: ",INDEX(AuthorList[Author Number],$A4035),"}")))</f>
        <v>#REF!</v>
      </c>
      <c r="K4035" t="e">
        <f>IF(INDEX(SamplingFeatures[Feature Code],$A4035)="","",
CONCATENATE("  - &amp;SamplingFeatureID",TEXT($A4035,"0000"),
" {","SamplingFeatureUUID:  ",CHAR(34),INDEX(SamplingFeatures[Sampling Feature UUID],$A4035),CHAR(34),
", SamplingFeatureTypeCV:  ",CHAR(34),INDEX(SamplingFeatures[Sampling Feature Type],$A4035),CHAR(34),
", SamplingFeatureCode:  ",CHAR(34),INDEX(SamplingFeatures[Feature Code],$A4035),CHAR(34),
", SamplingFeatureName:  ",CHAR(34),INDEX(SamplingFeatures[Feature Name],$A4035),CHAR(34),
", SamplingFeatureDescription:  ",CHAR(34),INDEX(SamplingFeatures[Feature Description],$A4035),CHAR(34),
", SamplingFeatureGeotypeCV:  ",CHAR(34),INDEX(SamplingFeatures[Feature Geo Type],$A4035),CHAR(34),
", FeatureGeometry:  ",CHAR(34),INDEX(SamplingFeatures[Feature Geometry],$A4035),CHAR(34),
", Elevation_m:  ",CHAR(34),INDEX(SamplingFeatures[Elevation_m],$A4035),CHAR(34),
", ElevationDatumCV:  ",CHAR(34),ElevationDatum,CHAR(34),"}"))</f>
        <v>#REF!</v>
      </c>
      <c r="L4035" t="e">
        <f>IF(INDEX(SamplingFeatures[Sampling Feature Type],$A4035)&lt;&gt;"Site","",
CONCATENATE("  - &amp;SiteID",TEXT(SUMPRODUCT(--($L$3:$L4034&lt;&gt;"")),"0000"),
" {","SamplingFeatureID:  *SamplingFeatureID",TEXT($A4035,"0000"),
", SiteTypeCV:  ",CHAR(34),INDEX(Sites[Site Type],$A4035),CHAR(34),
", Latitude:  ",INDEX(Sites[Latitude],$A4035),
", Longitude:  ",INDEX(Sites[Longitude],$A4035),
", SRSName:  ",CHAR(34),LatLonDatum,CHAR(34),"}"))</f>
        <v>#REF!</v>
      </c>
      <c r="M4035" t="e">
        <f>IF(INDEX(SamplingFeatures[Sampling Feature Type],$A4035)&lt;&gt;"Specimen","",
CONCATENATE("  - &amp;SpecimenID",TEXT(SUMPRODUCT(--($M$3:$M4034&lt;&gt;"")),"0000"),
" {","SamplingFeatureID:  *SamplingFeatureID",TEXT($A4035,"0000"),
", SpecimenTypeCV:  ",CHAR(34),INDEX(Specimens[Specimen Type],$A4035),CHAR(34),
", SpecimenMediumCV:  ",INDEX(Specimens[Specimen Medium],$A4035),
", IsFieldSpecimen:  ",CHAR(34),INDEX(Specimens[Is Field Specimen?],$A4035),CHAR(34),"}"))</f>
        <v>#REF!</v>
      </c>
      <c r="N4035" t="e">
        <f>IF(COUNTA(SpatialOffsets[])=0,"", IF(INDEX(SpatialOffsets[Spatial Offset Type],$A4035)="","",
CONCATENATE("  - &amp;SpatialOffsetID",TEXT($A4035,"0000"),
" {","SpatialOffsetTypeCV:  ",CHAR(34),INDEX(SpatialOffsets[Spatial Offset Type],$A4035),CHAR(34),
", Offset1Value:  ",INDEX(SpatialOffsets[Offset 1 Value],$A4035),
", Offset1UnitID:  ",CHAR(34),INDEX(SpatialOffsets[Offset 1 Unit],$A4035),CHAR(34),
", Offset2Value:  ",INDEX(SpatialOffsets[Offset 2 Value],$A4035),
", Offset2UnitID:  ",CHAR(34),INDEX(SpatialOffsets[Offset 2 Unit],$A4035),CHAR(34),
", Offset3Value:  ",INDEX(SpatialOffsets[Offset 3 Value],$A4035),
", Offset3UnitID:  ",CHAR(34),INDEX(SpatialOffsets[Offset 3 Unit],$A4035),CHAR(34),,"}")))</f>
        <v>#REF!</v>
      </c>
      <c r="O4035" t="e">
        <f>IF(COUNTA(RelatedFeatures[])=0,"", IF(INDEX(RelatedFeatures[First Sampling Feature Code],$A4035)="","",
CONCATENATE("  - &amp;RelationID",TEXT($A4035,"0000"),
" {","SamplingFeatureID:  *SamplingFeatureID",TEXT(MATCH(INDEX(RelatedFeatures[First Sampling Feature Code],$A4035),SamplingFeatures[Feature Code],0),"0000"),
", RelationshipTypeCV:  ",CHAR(34),INDEX(RelatedFeatures[Relationship Type],$A4035),CHAR(34),
", RelatedFeatureID: *SamplingFeatureID",TEXT(MATCH(INDEX(RelatedFeatures[Second Sampling Feature Code],$A4035),SamplingFeatures[Feature Code],0),"0000"),
", SpatialOffsetID:  ",IF(INDEX(RelatedFeatures[Offset Number],$A4035)="","",CONCATENATE("*SpatialOffsetID",TEXT(INDEX(RelatedFeatures[Offset Number],$A4035),"0000"))),"}")))</f>
        <v>#REF!</v>
      </c>
      <c r="P4035" t="e">
        <f>IF(INDEX(Methods[Method Type],$A4035)="","",
CONCATENATE("  - &amp;MethodID",TEXT($A4035,"0000"),
" {","MethodTypeCV:  ",CHAR(34),INDEX(Methods[Method Type],$A4035),CHAR(34),
", MethodCode:  ",CHAR(34),INDEX(Methods[Method Code],$A4035),CHAR(34),
", MethodName:  ",CHAR(34),INDEX(Methods[Method Name],$A4035),CHAR(34),
", MethodDescription:  ",CHAR(34),INDEX(Methods[Method Description],$A4035),CHAR(34),
", MethodLink:  ",CHAR(34),INDEX(Methods[Method Link],$A4035),CHAR(34),
", OrganizationID: *OrganizationID",TEXT(MATCH(INDEX(Methods[Organization Name],$A4035),Organizations[Organization Name],0),"0000"),"}"))</f>
        <v>#REF!</v>
      </c>
      <c r="Q4035" t="e">
        <f>IF(INDEX(Variables[Variable Type],$A4035)="","",
CONCATENATE("  - &amp;VariableID",TEXT($A4035,"0000"),
" {","VariableTypeCV:  ",CHAR(34),INDEX(Variables[Variable Type],$A4035),CHAR(34),
", VariableCode:  ",CHAR(34),INDEX(Variables[Variable Code],$A4035),CHAR(34),
", VariableNameCV:  ",CHAR(34),INDEX(Variables[Variable Name],$A4035),CHAR(34),
", VariableDefinition:  ",CHAR(34),INDEX(Variables[Variable Definition],$A4035),CHAR(34),
", SpecciationCV:  ",CHAR(34),INDEX(Variables[Speciation],$A4035),CHAR(34),
", NoDataValue:  ",CHAR(34),INDEX(Variables[No Data Value],$A4035),CHAR(34),"}"))</f>
        <v>#REF!</v>
      </c>
    </row>
    <row r="4036" spans="1:17" x14ac:dyDescent="0.25">
      <c r="A4036">
        <v>4033</v>
      </c>
      <c r="D4036" t="e">
        <f>IF(INDEX(People[First Name],$A4036)="","",
CONCATENATE("  - &amp;PersonID",TEXT($A4036,"0000"),
" {","PersonFirstName:  ",CHAR(34),INDEX(People[First Name],$A4036),CHAR(34),
", PersonMiddleName:  ",CHAR(34),INDEX(People[Middle Name],$A4036),CHAR(34),
", PersonLastName:  ",CHAR(34),INDEX(People[Last Name],$A4036),CHAR(34),"}"))</f>
        <v>#REF!</v>
      </c>
      <c r="E4036" t="e">
        <f>IF(INDEX(Organizations[Organization Type '[CV']],$A4036)="","",
CONCATENATE("  - &amp;OrganizationID",TEXT($A4036,"0000"),
" {","OrganizationTypeCV:  ",CHAR(34),INDEX(Organizations[Organization Type '[CV']],$A4036),CHAR(34),
", OrganizationCode:  ",CHAR(34),INDEX(Organizations[Organization Code],$A4036),CHAR(34),
", OrganizationName:  ",CHAR(34),INDEX(Organizations[Organization Name],$A4036),CHAR(34),
", OrganizationDescription:  ",CHAR(34),INDEX(Organizations[Organization Description],$A4036),CHAR(34),
", OrganizationLink:  ",CHAR(34),INDEX(Organizations[Organization Link],$A4036),CHAR(34),"}"))</f>
        <v>#REF!</v>
      </c>
      <c r="F4036" t="e">
        <f>IF(INDEX(People[First Name],$A4036)="","",
CONCATENATE("  - &amp;AffiliationID",TEXT($A4036,"0000"),
" {PersonID: *PersonID",TEXT($A4036,"0000"),
", OrganizationID: *OrganizationID",TEXT(MATCH(INDEX(People[Organization Name],$A4036),Organizations[Organization Name],0),"0000"),
", IsPrimaryOrganizationContact: , AffiliationStartDate: , AffiliationEndDate: , PrimaryPhone: ",
", PrimaryEmail: ",CHAR(34),INDEX(People[Primary Email],$A4036),CHAR(34),
", PrimaryAddress: ",CHAR(34),INDEX(People[Primary Address],$A4036),CHAR(34),
", PersonLink: }"))</f>
        <v>#REF!</v>
      </c>
      <c r="H4036" t="e">
        <f>IF(COUNTA(CitationInformation)=0,"",IF(INDEX(AuthorList[Author Name],$A4036)="","",
CONCATENATE("  - &amp;AuthorListID",TEXT($A4036,"0000"),
"  {CitationID: *CitationID0001",
", PersonID: *PersonID",TEXT(MATCH(INDEX(AuthorList[Author Name],$A4036),People[Full Name],0),"0000"),
", AuthorOrder: ",INDEX(AuthorList[Author Number],$A4036),"}")))</f>
        <v>#REF!</v>
      </c>
      <c r="K4036" t="e">
        <f>IF(INDEX(SamplingFeatures[Feature Code],$A4036)="","",
CONCATENATE("  - &amp;SamplingFeatureID",TEXT($A4036,"0000"),
" {","SamplingFeatureUUID:  ",CHAR(34),INDEX(SamplingFeatures[Sampling Feature UUID],$A4036),CHAR(34),
", SamplingFeatureTypeCV:  ",CHAR(34),INDEX(SamplingFeatures[Sampling Feature Type],$A4036),CHAR(34),
", SamplingFeatureCode:  ",CHAR(34),INDEX(SamplingFeatures[Feature Code],$A4036),CHAR(34),
", SamplingFeatureName:  ",CHAR(34),INDEX(SamplingFeatures[Feature Name],$A4036),CHAR(34),
", SamplingFeatureDescription:  ",CHAR(34),INDEX(SamplingFeatures[Feature Description],$A4036),CHAR(34),
", SamplingFeatureGeotypeCV:  ",CHAR(34),INDEX(SamplingFeatures[Feature Geo Type],$A4036),CHAR(34),
", FeatureGeometry:  ",CHAR(34),INDEX(SamplingFeatures[Feature Geometry],$A4036),CHAR(34),
", Elevation_m:  ",CHAR(34),INDEX(SamplingFeatures[Elevation_m],$A4036),CHAR(34),
", ElevationDatumCV:  ",CHAR(34),ElevationDatum,CHAR(34),"}"))</f>
        <v>#REF!</v>
      </c>
      <c r="L4036" t="e">
        <f>IF(INDEX(SamplingFeatures[Sampling Feature Type],$A4036)&lt;&gt;"Site","",
CONCATENATE("  - &amp;SiteID",TEXT(SUMPRODUCT(--($L$3:$L4035&lt;&gt;"")),"0000"),
" {","SamplingFeatureID:  *SamplingFeatureID",TEXT($A4036,"0000"),
", SiteTypeCV:  ",CHAR(34),INDEX(Sites[Site Type],$A4036),CHAR(34),
", Latitude:  ",INDEX(Sites[Latitude],$A4036),
", Longitude:  ",INDEX(Sites[Longitude],$A4036),
", SRSName:  ",CHAR(34),LatLonDatum,CHAR(34),"}"))</f>
        <v>#REF!</v>
      </c>
      <c r="M4036" t="e">
        <f>IF(INDEX(SamplingFeatures[Sampling Feature Type],$A4036)&lt;&gt;"Specimen","",
CONCATENATE("  - &amp;SpecimenID",TEXT(SUMPRODUCT(--($M$3:$M4035&lt;&gt;"")),"0000"),
" {","SamplingFeatureID:  *SamplingFeatureID",TEXT($A4036,"0000"),
", SpecimenTypeCV:  ",CHAR(34),INDEX(Specimens[Specimen Type],$A4036),CHAR(34),
", SpecimenMediumCV:  ",INDEX(Specimens[Specimen Medium],$A4036),
", IsFieldSpecimen:  ",CHAR(34),INDEX(Specimens[Is Field Specimen?],$A4036),CHAR(34),"}"))</f>
        <v>#REF!</v>
      </c>
      <c r="N4036" t="e">
        <f>IF(COUNTA(SpatialOffsets[])=0,"", IF(INDEX(SpatialOffsets[Spatial Offset Type],$A4036)="","",
CONCATENATE("  - &amp;SpatialOffsetID",TEXT($A4036,"0000"),
" {","SpatialOffsetTypeCV:  ",CHAR(34),INDEX(SpatialOffsets[Spatial Offset Type],$A4036),CHAR(34),
", Offset1Value:  ",INDEX(SpatialOffsets[Offset 1 Value],$A4036),
", Offset1UnitID:  ",CHAR(34),INDEX(SpatialOffsets[Offset 1 Unit],$A4036),CHAR(34),
", Offset2Value:  ",INDEX(SpatialOffsets[Offset 2 Value],$A4036),
", Offset2UnitID:  ",CHAR(34),INDEX(SpatialOffsets[Offset 2 Unit],$A4036),CHAR(34),
", Offset3Value:  ",INDEX(SpatialOffsets[Offset 3 Value],$A4036),
", Offset3UnitID:  ",CHAR(34),INDEX(SpatialOffsets[Offset 3 Unit],$A4036),CHAR(34),,"}")))</f>
        <v>#REF!</v>
      </c>
      <c r="O4036" t="e">
        <f>IF(COUNTA(RelatedFeatures[])=0,"", IF(INDEX(RelatedFeatures[First Sampling Feature Code],$A4036)="","",
CONCATENATE("  - &amp;RelationID",TEXT($A4036,"0000"),
" {","SamplingFeatureID:  *SamplingFeatureID",TEXT(MATCH(INDEX(RelatedFeatures[First Sampling Feature Code],$A4036),SamplingFeatures[Feature Code],0),"0000"),
", RelationshipTypeCV:  ",CHAR(34),INDEX(RelatedFeatures[Relationship Type],$A4036),CHAR(34),
", RelatedFeatureID: *SamplingFeatureID",TEXT(MATCH(INDEX(RelatedFeatures[Second Sampling Feature Code],$A4036),SamplingFeatures[Feature Code],0),"0000"),
", SpatialOffsetID:  ",IF(INDEX(RelatedFeatures[Offset Number],$A4036)="","",CONCATENATE("*SpatialOffsetID",TEXT(INDEX(RelatedFeatures[Offset Number],$A4036),"0000"))),"}")))</f>
        <v>#REF!</v>
      </c>
      <c r="P4036" t="e">
        <f>IF(INDEX(Methods[Method Type],$A4036)="","",
CONCATENATE("  - &amp;MethodID",TEXT($A4036,"0000"),
" {","MethodTypeCV:  ",CHAR(34),INDEX(Methods[Method Type],$A4036),CHAR(34),
", MethodCode:  ",CHAR(34),INDEX(Methods[Method Code],$A4036),CHAR(34),
", MethodName:  ",CHAR(34),INDEX(Methods[Method Name],$A4036),CHAR(34),
", MethodDescription:  ",CHAR(34),INDEX(Methods[Method Description],$A4036),CHAR(34),
", MethodLink:  ",CHAR(34),INDEX(Methods[Method Link],$A4036),CHAR(34),
", OrganizationID: *OrganizationID",TEXT(MATCH(INDEX(Methods[Organization Name],$A4036),Organizations[Organization Name],0),"0000"),"}"))</f>
        <v>#REF!</v>
      </c>
      <c r="Q4036" t="e">
        <f>IF(INDEX(Variables[Variable Type],$A4036)="","",
CONCATENATE("  - &amp;VariableID",TEXT($A4036,"0000"),
" {","VariableTypeCV:  ",CHAR(34),INDEX(Variables[Variable Type],$A4036),CHAR(34),
", VariableCode:  ",CHAR(34),INDEX(Variables[Variable Code],$A4036),CHAR(34),
", VariableNameCV:  ",CHAR(34),INDEX(Variables[Variable Name],$A4036),CHAR(34),
", VariableDefinition:  ",CHAR(34),INDEX(Variables[Variable Definition],$A4036),CHAR(34),
", SpecciationCV:  ",CHAR(34),INDEX(Variables[Speciation],$A4036),CHAR(34),
", NoDataValue:  ",CHAR(34),INDEX(Variables[No Data Value],$A4036),CHAR(34),"}"))</f>
        <v>#REF!</v>
      </c>
    </row>
    <row r="4037" spans="1:17" x14ac:dyDescent="0.25">
      <c r="A4037">
        <v>4034</v>
      </c>
      <c r="D4037" t="e">
        <f>IF(INDEX(People[First Name],$A4037)="","",
CONCATENATE("  - &amp;PersonID",TEXT($A4037,"0000"),
" {","PersonFirstName:  ",CHAR(34),INDEX(People[First Name],$A4037),CHAR(34),
", PersonMiddleName:  ",CHAR(34),INDEX(People[Middle Name],$A4037),CHAR(34),
", PersonLastName:  ",CHAR(34),INDEX(People[Last Name],$A4037),CHAR(34),"}"))</f>
        <v>#REF!</v>
      </c>
      <c r="E4037" t="e">
        <f>IF(INDEX(Organizations[Organization Type '[CV']],$A4037)="","",
CONCATENATE("  - &amp;OrganizationID",TEXT($A4037,"0000"),
" {","OrganizationTypeCV:  ",CHAR(34),INDEX(Organizations[Organization Type '[CV']],$A4037),CHAR(34),
", OrganizationCode:  ",CHAR(34),INDEX(Organizations[Organization Code],$A4037),CHAR(34),
", OrganizationName:  ",CHAR(34),INDEX(Organizations[Organization Name],$A4037),CHAR(34),
", OrganizationDescription:  ",CHAR(34),INDEX(Organizations[Organization Description],$A4037),CHAR(34),
", OrganizationLink:  ",CHAR(34),INDEX(Organizations[Organization Link],$A4037),CHAR(34),"}"))</f>
        <v>#REF!</v>
      </c>
      <c r="F4037" t="e">
        <f>IF(INDEX(People[First Name],$A4037)="","",
CONCATENATE("  - &amp;AffiliationID",TEXT($A4037,"0000"),
" {PersonID: *PersonID",TEXT($A4037,"0000"),
", OrganizationID: *OrganizationID",TEXT(MATCH(INDEX(People[Organization Name],$A4037),Organizations[Organization Name],0),"0000"),
", IsPrimaryOrganizationContact: , AffiliationStartDate: , AffiliationEndDate: , PrimaryPhone: ",
", PrimaryEmail: ",CHAR(34),INDEX(People[Primary Email],$A4037),CHAR(34),
", PrimaryAddress: ",CHAR(34),INDEX(People[Primary Address],$A4037),CHAR(34),
", PersonLink: }"))</f>
        <v>#REF!</v>
      </c>
      <c r="H4037" t="e">
        <f>IF(COUNTA(CitationInformation)=0,"",IF(INDEX(AuthorList[Author Name],$A4037)="","",
CONCATENATE("  - &amp;AuthorListID",TEXT($A4037,"0000"),
"  {CitationID: *CitationID0001",
", PersonID: *PersonID",TEXT(MATCH(INDEX(AuthorList[Author Name],$A4037),People[Full Name],0),"0000"),
", AuthorOrder: ",INDEX(AuthorList[Author Number],$A4037),"}")))</f>
        <v>#REF!</v>
      </c>
      <c r="K4037" t="e">
        <f>IF(INDEX(SamplingFeatures[Feature Code],$A4037)="","",
CONCATENATE("  - &amp;SamplingFeatureID",TEXT($A4037,"0000"),
" {","SamplingFeatureUUID:  ",CHAR(34),INDEX(SamplingFeatures[Sampling Feature UUID],$A4037),CHAR(34),
", SamplingFeatureTypeCV:  ",CHAR(34),INDEX(SamplingFeatures[Sampling Feature Type],$A4037),CHAR(34),
", SamplingFeatureCode:  ",CHAR(34),INDEX(SamplingFeatures[Feature Code],$A4037),CHAR(34),
", SamplingFeatureName:  ",CHAR(34),INDEX(SamplingFeatures[Feature Name],$A4037),CHAR(34),
", SamplingFeatureDescription:  ",CHAR(34),INDEX(SamplingFeatures[Feature Description],$A4037),CHAR(34),
", SamplingFeatureGeotypeCV:  ",CHAR(34),INDEX(SamplingFeatures[Feature Geo Type],$A4037),CHAR(34),
", FeatureGeometry:  ",CHAR(34),INDEX(SamplingFeatures[Feature Geometry],$A4037),CHAR(34),
", Elevation_m:  ",CHAR(34),INDEX(SamplingFeatures[Elevation_m],$A4037),CHAR(34),
", ElevationDatumCV:  ",CHAR(34),ElevationDatum,CHAR(34),"}"))</f>
        <v>#REF!</v>
      </c>
      <c r="L4037" t="e">
        <f>IF(INDEX(SamplingFeatures[Sampling Feature Type],$A4037)&lt;&gt;"Site","",
CONCATENATE("  - &amp;SiteID",TEXT(SUMPRODUCT(--($L$3:$L4036&lt;&gt;"")),"0000"),
" {","SamplingFeatureID:  *SamplingFeatureID",TEXT($A4037,"0000"),
", SiteTypeCV:  ",CHAR(34),INDEX(Sites[Site Type],$A4037),CHAR(34),
", Latitude:  ",INDEX(Sites[Latitude],$A4037),
", Longitude:  ",INDEX(Sites[Longitude],$A4037),
", SRSName:  ",CHAR(34),LatLonDatum,CHAR(34),"}"))</f>
        <v>#REF!</v>
      </c>
      <c r="M4037" t="e">
        <f>IF(INDEX(SamplingFeatures[Sampling Feature Type],$A4037)&lt;&gt;"Specimen","",
CONCATENATE("  - &amp;SpecimenID",TEXT(SUMPRODUCT(--($M$3:$M4036&lt;&gt;"")),"0000"),
" {","SamplingFeatureID:  *SamplingFeatureID",TEXT($A4037,"0000"),
", SpecimenTypeCV:  ",CHAR(34),INDEX(Specimens[Specimen Type],$A4037),CHAR(34),
", SpecimenMediumCV:  ",INDEX(Specimens[Specimen Medium],$A4037),
", IsFieldSpecimen:  ",CHAR(34),INDEX(Specimens[Is Field Specimen?],$A4037),CHAR(34),"}"))</f>
        <v>#REF!</v>
      </c>
      <c r="N4037" t="e">
        <f>IF(COUNTA(SpatialOffsets[])=0,"", IF(INDEX(SpatialOffsets[Spatial Offset Type],$A4037)="","",
CONCATENATE("  - &amp;SpatialOffsetID",TEXT($A4037,"0000"),
" {","SpatialOffsetTypeCV:  ",CHAR(34),INDEX(SpatialOffsets[Spatial Offset Type],$A4037),CHAR(34),
", Offset1Value:  ",INDEX(SpatialOffsets[Offset 1 Value],$A4037),
", Offset1UnitID:  ",CHAR(34),INDEX(SpatialOffsets[Offset 1 Unit],$A4037),CHAR(34),
", Offset2Value:  ",INDEX(SpatialOffsets[Offset 2 Value],$A4037),
", Offset2UnitID:  ",CHAR(34),INDEX(SpatialOffsets[Offset 2 Unit],$A4037),CHAR(34),
", Offset3Value:  ",INDEX(SpatialOffsets[Offset 3 Value],$A4037),
", Offset3UnitID:  ",CHAR(34),INDEX(SpatialOffsets[Offset 3 Unit],$A4037),CHAR(34),,"}")))</f>
        <v>#REF!</v>
      </c>
      <c r="O4037" t="e">
        <f>IF(COUNTA(RelatedFeatures[])=0,"", IF(INDEX(RelatedFeatures[First Sampling Feature Code],$A4037)="","",
CONCATENATE("  - &amp;RelationID",TEXT($A4037,"0000"),
" {","SamplingFeatureID:  *SamplingFeatureID",TEXT(MATCH(INDEX(RelatedFeatures[First Sampling Feature Code],$A4037),SamplingFeatures[Feature Code],0),"0000"),
", RelationshipTypeCV:  ",CHAR(34),INDEX(RelatedFeatures[Relationship Type],$A4037),CHAR(34),
", RelatedFeatureID: *SamplingFeatureID",TEXT(MATCH(INDEX(RelatedFeatures[Second Sampling Feature Code],$A4037),SamplingFeatures[Feature Code],0),"0000"),
", SpatialOffsetID:  ",IF(INDEX(RelatedFeatures[Offset Number],$A4037)="","",CONCATENATE("*SpatialOffsetID",TEXT(INDEX(RelatedFeatures[Offset Number],$A4037),"0000"))),"}")))</f>
        <v>#REF!</v>
      </c>
      <c r="P4037" t="e">
        <f>IF(INDEX(Methods[Method Type],$A4037)="","",
CONCATENATE("  - &amp;MethodID",TEXT($A4037,"0000"),
" {","MethodTypeCV:  ",CHAR(34),INDEX(Methods[Method Type],$A4037),CHAR(34),
", MethodCode:  ",CHAR(34),INDEX(Methods[Method Code],$A4037),CHAR(34),
", MethodName:  ",CHAR(34),INDEX(Methods[Method Name],$A4037),CHAR(34),
", MethodDescription:  ",CHAR(34),INDEX(Methods[Method Description],$A4037),CHAR(34),
", MethodLink:  ",CHAR(34),INDEX(Methods[Method Link],$A4037),CHAR(34),
", OrganizationID: *OrganizationID",TEXT(MATCH(INDEX(Methods[Organization Name],$A4037),Organizations[Organization Name],0),"0000"),"}"))</f>
        <v>#REF!</v>
      </c>
      <c r="Q4037" t="e">
        <f>IF(INDEX(Variables[Variable Type],$A4037)="","",
CONCATENATE("  - &amp;VariableID",TEXT($A4037,"0000"),
" {","VariableTypeCV:  ",CHAR(34),INDEX(Variables[Variable Type],$A4037),CHAR(34),
", VariableCode:  ",CHAR(34),INDEX(Variables[Variable Code],$A4037),CHAR(34),
", VariableNameCV:  ",CHAR(34),INDEX(Variables[Variable Name],$A4037),CHAR(34),
", VariableDefinition:  ",CHAR(34),INDEX(Variables[Variable Definition],$A4037),CHAR(34),
", SpecciationCV:  ",CHAR(34),INDEX(Variables[Speciation],$A4037),CHAR(34),
", NoDataValue:  ",CHAR(34),INDEX(Variables[No Data Value],$A4037),CHAR(34),"}"))</f>
        <v>#REF!</v>
      </c>
    </row>
    <row r="4038" spans="1:17" x14ac:dyDescent="0.25">
      <c r="A4038">
        <v>4035</v>
      </c>
      <c r="D4038" t="e">
        <f>IF(INDEX(People[First Name],$A4038)="","",
CONCATENATE("  - &amp;PersonID",TEXT($A4038,"0000"),
" {","PersonFirstName:  ",CHAR(34),INDEX(People[First Name],$A4038),CHAR(34),
", PersonMiddleName:  ",CHAR(34),INDEX(People[Middle Name],$A4038),CHAR(34),
", PersonLastName:  ",CHAR(34),INDEX(People[Last Name],$A4038),CHAR(34),"}"))</f>
        <v>#REF!</v>
      </c>
      <c r="E4038" t="e">
        <f>IF(INDEX(Organizations[Organization Type '[CV']],$A4038)="","",
CONCATENATE("  - &amp;OrganizationID",TEXT($A4038,"0000"),
" {","OrganizationTypeCV:  ",CHAR(34),INDEX(Organizations[Organization Type '[CV']],$A4038),CHAR(34),
", OrganizationCode:  ",CHAR(34),INDEX(Organizations[Organization Code],$A4038),CHAR(34),
", OrganizationName:  ",CHAR(34),INDEX(Organizations[Organization Name],$A4038),CHAR(34),
", OrganizationDescription:  ",CHAR(34),INDEX(Organizations[Organization Description],$A4038),CHAR(34),
", OrganizationLink:  ",CHAR(34),INDEX(Organizations[Organization Link],$A4038),CHAR(34),"}"))</f>
        <v>#REF!</v>
      </c>
      <c r="F4038" t="e">
        <f>IF(INDEX(People[First Name],$A4038)="","",
CONCATENATE("  - &amp;AffiliationID",TEXT($A4038,"0000"),
" {PersonID: *PersonID",TEXT($A4038,"0000"),
", OrganizationID: *OrganizationID",TEXT(MATCH(INDEX(People[Organization Name],$A4038),Organizations[Organization Name],0),"0000"),
", IsPrimaryOrganizationContact: , AffiliationStartDate: , AffiliationEndDate: , PrimaryPhone: ",
", PrimaryEmail: ",CHAR(34),INDEX(People[Primary Email],$A4038),CHAR(34),
", PrimaryAddress: ",CHAR(34),INDEX(People[Primary Address],$A4038),CHAR(34),
", PersonLink: }"))</f>
        <v>#REF!</v>
      </c>
      <c r="H4038" t="e">
        <f>IF(COUNTA(CitationInformation)=0,"",IF(INDEX(AuthorList[Author Name],$A4038)="","",
CONCATENATE("  - &amp;AuthorListID",TEXT($A4038,"0000"),
"  {CitationID: *CitationID0001",
", PersonID: *PersonID",TEXT(MATCH(INDEX(AuthorList[Author Name],$A4038),People[Full Name],0),"0000"),
", AuthorOrder: ",INDEX(AuthorList[Author Number],$A4038),"}")))</f>
        <v>#REF!</v>
      </c>
      <c r="K4038" t="e">
        <f>IF(INDEX(SamplingFeatures[Feature Code],$A4038)="","",
CONCATENATE("  - &amp;SamplingFeatureID",TEXT($A4038,"0000"),
" {","SamplingFeatureUUID:  ",CHAR(34),INDEX(SamplingFeatures[Sampling Feature UUID],$A4038),CHAR(34),
", SamplingFeatureTypeCV:  ",CHAR(34),INDEX(SamplingFeatures[Sampling Feature Type],$A4038),CHAR(34),
", SamplingFeatureCode:  ",CHAR(34),INDEX(SamplingFeatures[Feature Code],$A4038),CHAR(34),
", SamplingFeatureName:  ",CHAR(34),INDEX(SamplingFeatures[Feature Name],$A4038),CHAR(34),
", SamplingFeatureDescription:  ",CHAR(34),INDEX(SamplingFeatures[Feature Description],$A4038),CHAR(34),
", SamplingFeatureGeotypeCV:  ",CHAR(34),INDEX(SamplingFeatures[Feature Geo Type],$A4038),CHAR(34),
", FeatureGeometry:  ",CHAR(34),INDEX(SamplingFeatures[Feature Geometry],$A4038),CHAR(34),
", Elevation_m:  ",CHAR(34),INDEX(SamplingFeatures[Elevation_m],$A4038),CHAR(34),
", ElevationDatumCV:  ",CHAR(34),ElevationDatum,CHAR(34),"}"))</f>
        <v>#REF!</v>
      </c>
      <c r="L4038" t="e">
        <f>IF(INDEX(SamplingFeatures[Sampling Feature Type],$A4038)&lt;&gt;"Site","",
CONCATENATE("  - &amp;SiteID",TEXT(SUMPRODUCT(--($L$3:$L4037&lt;&gt;"")),"0000"),
" {","SamplingFeatureID:  *SamplingFeatureID",TEXT($A4038,"0000"),
", SiteTypeCV:  ",CHAR(34),INDEX(Sites[Site Type],$A4038),CHAR(34),
", Latitude:  ",INDEX(Sites[Latitude],$A4038),
", Longitude:  ",INDEX(Sites[Longitude],$A4038),
", SRSName:  ",CHAR(34),LatLonDatum,CHAR(34),"}"))</f>
        <v>#REF!</v>
      </c>
      <c r="M4038" t="e">
        <f>IF(INDEX(SamplingFeatures[Sampling Feature Type],$A4038)&lt;&gt;"Specimen","",
CONCATENATE("  - &amp;SpecimenID",TEXT(SUMPRODUCT(--($M$3:$M4037&lt;&gt;"")),"0000"),
" {","SamplingFeatureID:  *SamplingFeatureID",TEXT($A4038,"0000"),
", SpecimenTypeCV:  ",CHAR(34),INDEX(Specimens[Specimen Type],$A4038),CHAR(34),
", SpecimenMediumCV:  ",INDEX(Specimens[Specimen Medium],$A4038),
", IsFieldSpecimen:  ",CHAR(34),INDEX(Specimens[Is Field Specimen?],$A4038),CHAR(34),"}"))</f>
        <v>#REF!</v>
      </c>
      <c r="N4038" t="e">
        <f>IF(COUNTA(SpatialOffsets[])=0,"", IF(INDEX(SpatialOffsets[Spatial Offset Type],$A4038)="","",
CONCATENATE("  - &amp;SpatialOffsetID",TEXT($A4038,"0000"),
" {","SpatialOffsetTypeCV:  ",CHAR(34),INDEX(SpatialOffsets[Spatial Offset Type],$A4038),CHAR(34),
", Offset1Value:  ",INDEX(SpatialOffsets[Offset 1 Value],$A4038),
", Offset1UnitID:  ",CHAR(34),INDEX(SpatialOffsets[Offset 1 Unit],$A4038),CHAR(34),
", Offset2Value:  ",INDEX(SpatialOffsets[Offset 2 Value],$A4038),
", Offset2UnitID:  ",CHAR(34),INDEX(SpatialOffsets[Offset 2 Unit],$A4038),CHAR(34),
", Offset3Value:  ",INDEX(SpatialOffsets[Offset 3 Value],$A4038),
", Offset3UnitID:  ",CHAR(34),INDEX(SpatialOffsets[Offset 3 Unit],$A4038),CHAR(34),,"}")))</f>
        <v>#REF!</v>
      </c>
      <c r="O4038" t="e">
        <f>IF(COUNTA(RelatedFeatures[])=0,"", IF(INDEX(RelatedFeatures[First Sampling Feature Code],$A4038)="","",
CONCATENATE("  - &amp;RelationID",TEXT($A4038,"0000"),
" {","SamplingFeatureID:  *SamplingFeatureID",TEXT(MATCH(INDEX(RelatedFeatures[First Sampling Feature Code],$A4038),SamplingFeatures[Feature Code],0),"0000"),
", RelationshipTypeCV:  ",CHAR(34),INDEX(RelatedFeatures[Relationship Type],$A4038),CHAR(34),
", RelatedFeatureID: *SamplingFeatureID",TEXT(MATCH(INDEX(RelatedFeatures[Second Sampling Feature Code],$A4038),SamplingFeatures[Feature Code],0),"0000"),
", SpatialOffsetID:  ",IF(INDEX(RelatedFeatures[Offset Number],$A4038)="","",CONCATENATE("*SpatialOffsetID",TEXT(INDEX(RelatedFeatures[Offset Number],$A4038),"0000"))),"}")))</f>
        <v>#REF!</v>
      </c>
      <c r="P4038" t="e">
        <f>IF(INDEX(Methods[Method Type],$A4038)="","",
CONCATENATE("  - &amp;MethodID",TEXT($A4038,"0000"),
" {","MethodTypeCV:  ",CHAR(34),INDEX(Methods[Method Type],$A4038),CHAR(34),
", MethodCode:  ",CHAR(34),INDEX(Methods[Method Code],$A4038),CHAR(34),
", MethodName:  ",CHAR(34),INDEX(Methods[Method Name],$A4038),CHAR(34),
", MethodDescription:  ",CHAR(34),INDEX(Methods[Method Description],$A4038),CHAR(34),
", MethodLink:  ",CHAR(34),INDEX(Methods[Method Link],$A4038),CHAR(34),
", OrganizationID: *OrganizationID",TEXT(MATCH(INDEX(Methods[Organization Name],$A4038),Organizations[Organization Name],0),"0000"),"}"))</f>
        <v>#REF!</v>
      </c>
      <c r="Q4038" t="e">
        <f>IF(INDEX(Variables[Variable Type],$A4038)="","",
CONCATENATE("  - &amp;VariableID",TEXT($A4038,"0000"),
" {","VariableTypeCV:  ",CHAR(34),INDEX(Variables[Variable Type],$A4038),CHAR(34),
", VariableCode:  ",CHAR(34),INDEX(Variables[Variable Code],$A4038),CHAR(34),
", VariableNameCV:  ",CHAR(34),INDEX(Variables[Variable Name],$A4038),CHAR(34),
", VariableDefinition:  ",CHAR(34),INDEX(Variables[Variable Definition],$A4038),CHAR(34),
", SpecciationCV:  ",CHAR(34),INDEX(Variables[Speciation],$A4038),CHAR(34),
", NoDataValue:  ",CHAR(34),INDEX(Variables[No Data Value],$A4038),CHAR(34),"}"))</f>
        <v>#REF!</v>
      </c>
    </row>
    <row r="4039" spans="1:17" x14ac:dyDescent="0.25">
      <c r="A4039">
        <v>4036</v>
      </c>
      <c r="D4039" t="e">
        <f>IF(INDEX(People[First Name],$A4039)="","",
CONCATENATE("  - &amp;PersonID",TEXT($A4039,"0000"),
" {","PersonFirstName:  ",CHAR(34),INDEX(People[First Name],$A4039),CHAR(34),
", PersonMiddleName:  ",CHAR(34),INDEX(People[Middle Name],$A4039),CHAR(34),
", PersonLastName:  ",CHAR(34),INDEX(People[Last Name],$A4039),CHAR(34),"}"))</f>
        <v>#REF!</v>
      </c>
      <c r="E4039" t="e">
        <f>IF(INDEX(Organizations[Organization Type '[CV']],$A4039)="","",
CONCATENATE("  - &amp;OrganizationID",TEXT($A4039,"0000"),
" {","OrganizationTypeCV:  ",CHAR(34),INDEX(Organizations[Organization Type '[CV']],$A4039),CHAR(34),
", OrganizationCode:  ",CHAR(34),INDEX(Organizations[Organization Code],$A4039),CHAR(34),
", OrganizationName:  ",CHAR(34),INDEX(Organizations[Organization Name],$A4039),CHAR(34),
", OrganizationDescription:  ",CHAR(34),INDEX(Organizations[Organization Description],$A4039),CHAR(34),
", OrganizationLink:  ",CHAR(34),INDEX(Organizations[Organization Link],$A4039),CHAR(34),"}"))</f>
        <v>#REF!</v>
      </c>
      <c r="F4039" t="e">
        <f>IF(INDEX(People[First Name],$A4039)="","",
CONCATENATE("  - &amp;AffiliationID",TEXT($A4039,"0000"),
" {PersonID: *PersonID",TEXT($A4039,"0000"),
", OrganizationID: *OrganizationID",TEXT(MATCH(INDEX(People[Organization Name],$A4039),Organizations[Organization Name],0),"0000"),
", IsPrimaryOrganizationContact: , AffiliationStartDate: , AffiliationEndDate: , PrimaryPhone: ",
", PrimaryEmail: ",CHAR(34),INDEX(People[Primary Email],$A4039),CHAR(34),
", PrimaryAddress: ",CHAR(34),INDEX(People[Primary Address],$A4039),CHAR(34),
", PersonLink: }"))</f>
        <v>#REF!</v>
      </c>
      <c r="H4039" t="e">
        <f>IF(COUNTA(CitationInformation)=0,"",IF(INDEX(AuthorList[Author Name],$A4039)="","",
CONCATENATE("  - &amp;AuthorListID",TEXT($A4039,"0000"),
"  {CitationID: *CitationID0001",
", PersonID: *PersonID",TEXT(MATCH(INDEX(AuthorList[Author Name],$A4039),People[Full Name],0),"0000"),
", AuthorOrder: ",INDEX(AuthorList[Author Number],$A4039),"}")))</f>
        <v>#REF!</v>
      </c>
      <c r="K4039" t="e">
        <f>IF(INDEX(SamplingFeatures[Feature Code],$A4039)="","",
CONCATENATE("  - &amp;SamplingFeatureID",TEXT($A4039,"0000"),
" {","SamplingFeatureUUID:  ",CHAR(34),INDEX(SamplingFeatures[Sampling Feature UUID],$A4039),CHAR(34),
", SamplingFeatureTypeCV:  ",CHAR(34),INDEX(SamplingFeatures[Sampling Feature Type],$A4039),CHAR(34),
", SamplingFeatureCode:  ",CHAR(34),INDEX(SamplingFeatures[Feature Code],$A4039),CHAR(34),
", SamplingFeatureName:  ",CHAR(34),INDEX(SamplingFeatures[Feature Name],$A4039),CHAR(34),
", SamplingFeatureDescription:  ",CHAR(34),INDEX(SamplingFeatures[Feature Description],$A4039),CHAR(34),
", SamplingFeatureGeotypeCV:  ",CHAR(34),INDEX(SamplingFeatures[Feature Geo Type],$A4039),CHAR(34),
", FeatureGeometry:  ",CHAR(34),INDEX(SamplingFeatures[Feature Geometry],$A4039),CHAR(34),
", Elevation_m:  ",CHAR(34),INDEX(SamplingFeatures[Elevation_m],$A4039),CHAR(34),
", ElevationDatumCV:  ",CHAR(34),ElevationDatum,CHAR(34),"}"))</f>
        <v>#REF!</v>
      </c>
      <c r="L4039" t="e">
        <f>IF(INDEX(SamplingFeatures[Sampling Feature Type],$A4039)&lt;&gt;"Site","",
CONCATENATE("  - &amp;SiteID",TEXT(SUMPRODUCT(--($L$3:$L4038&lt;&gt;"")),"0000"),
" {","SamplingFeatureID:  *SamplingFeatureID",TEXT($A4039,"0000"),
", SiteTypeCV:  ",CHAR(34),INDEX(Sites[Site Type],$A4039),CHAR(34),
", Latitude:  ",INDEX(Sites[Latitude],$A4039),
", Longitude:  ",INDEX(Sites[Longitude],$A4039),
", SRSName:  ",CHAR(34),LatLonDatum,CHAR(34),"}"))</f>
        <v>#REF!</v>
      </c>
      <c r="M4039" t="e">
        <f>IF(INDEX(SamplingFeatures[Sampling Feature Type],$A4039)&lt;&gt;"Specimen","",
CONCATENATE("  - &amp;SpecimenID",TEXT(SUMPRODUCT(--($M$3:$M4038&lt;&gt;"")),"0000"),
" {","SamplingFeatureID:  *SamplingFeatureID",TEXT($A4039,"0000"),
", SpecimenTypeCV:  ",CHAR(34),INDEX(Specimens[Specimen Type],$A4039),CHAR(34),
", SpecimenMediumCV:  ",INDEX(Specimens[Specimen Medium],$A4039),
", IsFieldSpecimen:  ",CHAR(34),INDEX(Specimens[Is Field Specimen?],$A4039),CHAR(34),"}"))</f>
        <v>#REF!</v>
      </c>
      <c r="N4039" t="e">
        <f>IF(COUNTA(SpatialOffsets[])=0,"", IF(INDEX(SpatialOffsets[Spatial Offset Type],$A4039)="","",
CONCATENATE("  - &amp;SpatialOffsetID",TEXT($A4039,"0000"),
" {","SpatialOffsetTypeCV:  ",CHAR(34),INDEX(SpatialOffsets[Spatial Offset Type],$A4039),CHAR(34),
", Offset1Value:  ",INDEX(SpatialOffsets[Offset 1 Value],$A4039),
", Offset1UnitID:  ",CHAR(34),INDEX(SpatialOffsets[Offset 1 Unit],$A4039),CHAR(34),
", Offset2Value:  ",INDEX(SpatialOffsets[Offset 2 Value],$A4039),
", Offset2UnitID:  ",CHAR(34),INDEX(SpatialOffsets[Offset 2 Unit],$A4039),CHAR(34),
", Offset3Value:  ",INDEX(SpatialOffsets[Offset 3 Value],$A4039),
", Offset3UnitID:  ",CHAR(34),INDEX(SpatialOffsets[Offset 3 Unit],$A4039),CHAR(34),,"}")))</f>
        <v>#REF!</v>
      </c>
      <c r="O4039" t="e">
        <f>IF(COUNTA(RelatedFeatures[])=0,"", IF(INDEX(RelatedFeatures[First Sampling Feature Code],$A4039)="","",
CONCATENATE("  - &amp;RelationID",TEXT($A4039,"0000"),
" {","SamplingFeatureID:  *SamplingFeatureID",TEXT(MATCH(INDEX(RelatedFeatures[First Sampling Feature Code],$A4039),SamplingFeatures[Feature Code],0),"0000"),
", RelationshipTypeCV:  ",CHAR(34),INDEX(RelatedFeatures[Relationship Type],$A4039),CHAR(34),
", RelatedFeatureID: *SamplingFeatureID",TEXT(MATCH(INDEX(RelatedFeatures[Second Sampling Feature Code],$A4039),SamplingFeatures[Feature Code],0),"0000"),
", SpatialOffsetID:  ",IF(INDEX(RelatedFeatures[Offset Number],$A4039)="","",CONCATENATE("*SpatialOffsetID",TEXT(INDEX(RelatedFeatures[Offset Number],$A4039),"0000"))),"}")))</f>
        <v>#REF!</v>
      </c>
      <c r="P4039" t="e">
        <f>IF(INDEX(Methods[Method Type],$A4039)="","",
CONCATENATE("  - &amp;MethodID",TEXT($A4039,"0000"),
" {","MethodTypeCV:  ",CHAR(34),INDEX(Methods[Method Type],$A4039),CHAR(34),
", MethodCode:  ",CHAR(34),INDEX(Methods[Method Code],$A4039),CHAR(34),
", MethodName:  ",CHAR(34),INDEX(Methods[Method Name],$A4039),CHAR(34),
", MethodDescription:  ",CHAR(34),INDEX(Methods[Method Description],$A4039),CHAR(34),
", MethodLink:  ",CHAR(34),INDEX(Methods[Method Link],$A4039),CHAR(34),
", OrganizationID: *OrganizationID",TEXT(MATCH(INDEX(Methods[Organization Name],$A4039),Organizations[Organization Name],0),"0000"),"}"))</f>
        <v>#REF!</v>
      </c>
      <c r="Q4039" t="e">
        <f>IF(INDEX(Variables[Variable Type],$A4039)="","",
CONCATENATE("  - &amp;VariableID",TEXT($A4039,"0000"),
" {","VariableTypeCV:  ",CHAR(34),INDEX(Variables[Variable Type],$A4039),CHAR(34),
", VariableCode:  ",CHAR(34),INDEX(Variables[Variable Code],$A4039),CHAR(34),
", VariableNameCV:  ",CHAR(34),INDEX(Variables[Variable Name],$A4039),CHAR(34),
", VariableDefinition:  ",CHAR(34),INDEX(Variables[Variable Definition],$A4039),CHAR(34),
", SpecciationCV:  ",CHAR(34),INDEX(Variables[Speciation],$A4039),CHAR(34),
", NoDataValue:  ",CHAR(34),INDEX(Variables[No Data Value],$A4039),CHAR(34),"}"))</f>
        <v>#REF!</v>
      </c>
    </row>
    <row r="4040" spans="1:17" x14ac:dyDescent="0.25">
      <c r="A4040">
        <v>4037</v>
      </c>
      <c r="D4040" t="e">
        <f>IF(INDEX(People[First Name],$A4040)="","",
CONCATENATE("  - &amp;PersonID",TEXT($A4040,"0000"),
" {","PersonFirstName:  ",CHAR(34),INDEX(People[First Name],$A4040),CHAR(34),
", PersonMiddleName:  ",CHAR(34),INDEX(People[Middle Name],$A4040),CHAR(34),
", PersonLastName:  ",CHAR(34),INDEX(People[Last Name],$A4040),CHAR(34),"}"))</f>
        <v>#REF!</v>
      </c>
      <c r="E4040" t="e">
        <f>IF(INDEX(Organizations[Organization Type '[CV']],$A4040)="","",
CONCATENATE("  - &amp;OrganizationID",TEXT($A4040,"0000"),
" {","OrganizationTypeCV:  ",CHAR(34),INDEX(Organizations[Organization Type '[CV']],$A4040),CHAR(34),
", OrganizationCode:  ",CHAR(34),INDEX(Organizations[Organization Code],$A4040),CHAR(34),
", OrganizationName:  ",CHAR(34),INDEX(Organizations[Organization Name],$A4040),CHAR(34),
", OrganizationDescription:  ",CHAR(34),INDEX(Organizations[Organization Description],$A4040),CHAR(34),
", OrganizationLink:  ",CHAR(34),INDEX(Organizations[Organization Link],$A4040),CHAR(34),"}"))</f>
        <v>#REF!</v>
      </c>
      <c r="F4040" t="e">
        <f>IF(INDEX(People[First Name],$A4040)="","",
CONCATENATE("  - &amp;AffiliationID",TEXT($A4040,"0000"),
" {PersonID: *PersonID",TEXT($A4040,"0000"),
", OrganizationID: *OrganizationID",TEXT(MATCH(INDEX(People[Organization Name],$A4040),Organizations[Organization Name],0),"0000"),
", IsPrimaryOrganizationContact: , AffiliationStartDate: , AffiliationEndDate: , PrimaryPhone: ",
", PrimaryEmail: ",CHAR(34),INDEX(People[Primary Email],$A4040),CHAR(34),
", PrimaryAddress: ",CHAR(34),INDEX(People[Primary Address],$A4040),CHAR(34),
", PersonLink: }"))</f>
        <v>#REF!</v>
      </c>
      <c r="H4040" t="e">
        <f>IF(COUNTA(CitationInformation)=0,"",IF(INDEX(AuthorList[Author Name],$A4040)="","",
CONCATENATE("  - &amp;AuthorListID",TEXT($A4040,"0000"),
"  {CitationID: *CitationID0001",
", PersonID: *PersonID",TEXT(MATCH(INDEX(AuthorList[Author Name],$A4040),People[Full Name],0),"0000"),
", AuthorOrder: ",INDEX(AuthorList[Author Number],$A4040),"}")))</f>
        <v>#REF!</v>
      </c>
      <c r="K4040" t="e">
        <f>IF(INDEX(SamplingFeatures[Feature Code],$A4040)="","",
CONCATENATE("  - &amp;SamplingFeatureID",TEXT($A4040,"0000"),
" {","SamplingFeatureUUID:  ",CHAR(34),INDEX(SamplingFeatures[Sampling Feature UUID],$A4040),CHAR(34),
", SamplingFeatureTypeCV:  ",CHAR(34),INDEX(SamplingFeatures[Sampling Feature Type],$A4040),CHAR(34),
", SamplingFeatureCode:  ",CHAR(34),INDEX(SamplingFeatures[Feature Code],$A4040),CHAR(34),
", SamplingFeatureName:  ",CHAR(34),INDEX(SamplingFeatures[Feature Name],$A4040),CHAR(34),
", SamplingFeatureDescription:  ",CHAR(34),INDEX(SamplingFeatures[Feature Description],$A4040),CHAR(34),
", SamplingFeatureGeotypeCV:  ",CHAR(34),INDEX(SamplingFeatures[Feature Geo Type],$A4040),CHAR(34),
", FeatureGeometry:  ",CHAR(34),INDEX(SamplingFeatures[Feature Geometry],$A4040),CHAR(34),
", Elevation_m:  ",CHAR(34),INDEX(SamplingFeatures[Elevation_m],$A4040),CHAR(34),
", ElevationDatumCV:  ",CHAR(34),ElevationDatum,CHAR(34),"}"))</f>
        <v>#REF!</v>
      </c>
      <c r="L4040" t="e">
        <f>IF(INDEX(SamplingFeatures[Sampling Feature Type],$A4040)&lt;&gt;"Site","",
CONCATENATE("  - &amp;SiteID",TEXT(SUMPRODUCT(--($L$3:$L4039&lt;&gt;"")),"0000"),
" {","SamplingFeatureID:  *SamplingFeatureID",TEXT($A4040,"0000"),
", SiteTypeCV:  ",CHAR(34),INDEX(Sites[Site Type],$A4040),CHAR(34),
", Latitude:  ",INDEX(Sites[Latitude],$A4040),
", Longitude:  ",INDEX(Sites[Longitude],$A4040),
", SRSName:  ",CHAR(34),LatLonDatum,CHAR(34),"}"))</f>
        <v>#REF!</v>
      </c>
      <c r="M4040" t="e">
        <f>IF(INDEX(SamplingFeatures[Sampling Feature Type],$A4040)&lt;&gt;"Specimen","",
CONCATENATE("  - &amp;SpecimenID",TEXT(SUMPRODUCT(--($M$3:$M4039&lt;&gt;"")),"0000"),
" {","SamplingFeatureID:  *SamplingFeatureID",TEXT($A4040,"0000"),
", SpecimenTypeCV:  ",CHAR(34),INDEX(Specimens[Specimen Type],$A4040),CHAR(34),
", SpecimenMediumCV:  ",INDEX(Specimens[Specimen Medium],$A4040),
", IsFieldSpecimen:  ",CHAR(34),INDEX(Specimens[Is Field Specimen?],$A4040),CHAR(34),"}"))</f>
        <v>#REF!</v>
      </c>
      <c r="N4040" t="e">
        <f>IF(COUNTA(SpatialOffsets[])=0,"", IF(INDEX(SpatialOffsets[Spatial Offset Type],$A4040)="","",
CONCATENATE("  - &amp;SpatialOffsetID",TEXT($A4040,"0000"),
" {","SpatialOffsetTypeCV:  ",CHAR(34),INDEX(SpatialOffsets[Spatial Offset Type],$A4040),CHAR(34),
", Offset1Value:  ",INDEX(SpatialOffsets[Offset 1 Value],$A4040),
", Offset1UnitID:  ",CHAR(34),INDEX(SpatialOffsets[Offset 1 Unit],$A4040),CHAR(34),
", Offset2Value:  ",INDEX(SpatialOffsets[Offset 2 Value],$A4040),
", Offset2UnitID:  ",CHAR(34),INDEX(SpatialOffsets[Offset 2 Unit],$A4040),CHAR(34),
", Offset3Value:  ",INDEX(SpatialOffsets[Offset 3 Value],$A4040),
", Offset3UnitID:  ",CHAR(34),INDEX(SpatialOffsets[Offset 3 Unit],$A4040),CHAR(34),,"}")))</f>
        <v>#REF!</v>
      </c>
      <c r="O4040" t="e">
        <f>IF(COUNTA(RelatedFeatures[])=0,"", IF(INDEX(RelatedFeatures[First Sampling Feature Code],$A4040)="","",
CONCATENATE("  - &amp;RelationID",TEXT($A4040,"0000"),
" {","SamplingFeatureID:  *SamplingFeatureID",TEXT(MATCH(INDEX(RelatedFeatures[First Sampling Feature Code],$A4040),SamplingFeatures[Feature Code],0),"0000"),
", RelationshipTypeCV:  ",CHAR(34),INDEX(RelatedFeatures[Relationship Type],$A4040),CHAR(34),
", RelatedFeatureID: *SamplingFeatureID",TEXT(MATCH(INDEX(RelatedFeatures[Second Sampling Feature Code],$A4040),SamplingFeatures[Feature Code],0),"0000"),
", SpatialOffsetID:  ",IF(INDEX(RelatedFeatures[Offset Number],$A4040)="","",CONCATENATE("*SpatialOffsetID",TEXT(INDEX(RelatedFeatures[Offset Number],$A4040),"0000"))),"}")))</f>
        <v>#REF!</v>
      </c>
      <c r="P4040" t="e">
        <f>IF(INDEX(Methods[Method Type],$A4040)="","",
CONCATENATE("  - &amp;MethodID",TEXT($A4040,"0000"),
" {","MethodTypeCV:  ",CHAR(34),INDEX(Methods[Method Type],$A4040),CHAR(34),
", MethodCode:  ",CHAR(34),INDEX(Methods[Method Code],$A4040),CHAR(34),
", MethodName:  ",CHAR(34),INDEX(Methods[Method Name],$A4040),CHAR(34),
", MethodDescription:  ",CHAR(34),INDEX(Methods[Method Description],$A4040),CHAR(34),
", MethodLink:  ",CHAR(34),INDEX(Methods[Method Link],$A4040),CHAR(34),
", OrganizationID: *OrganizationID",TEXT(MATCH(INDEX(Methods[Organization Name],$A4040),Organizations[Organization Name],0),"0000"),"}"))</f>
        <v>#REF!</v>
      </c>
      <c r="Q4040" t="e">
        <f>IF(INDEX(Variables[Variable Type],$A4040)="","",
CONCATENATE("  - &amp;VariableID",TEXT($A4040,"0000"),
" {","VariableTypeCV:  ",CHAR(34),INDEX(Variables[Variable Type],$A4040),CHAR(34),
", VariableCode:  ",CHAR(34),INDEX(Variables[Variable Code],$A4040),CHAR(34),
", VariableNameCV:  ",CHAR(34),INDEX(Variables[Variable Name],$A4040),CHAR(34),
", VariableDefinition:  ",CHAR(34),INDEX(Variables[Variable Definition],$A4040),CHAR(34),
", SpecciationCV:  ",CHAR(34),INDEX(Variables[Speciation],$A4040),CHAR(34),
", NoDataValue:  ",CHAR(34),INDEX(Variables[No Data Value],$A4040),CHAR(34),"}"))</f>
        <v>#REF!</v>
      </c>
    </row>
    <row r="4041" spans="1:17" x14ac:dyDescent="0.25">
      <c r="A4041">
        <v>4038</v>
      </c>
      <c r="D4041" t="e">
        <f>IF(INDEX(People[First Name],$A4041)="","",
CONCATENATE("  - &amp;PersonID",TEXT($A4041,"0000"),
" {","PersonFirstName:  ",CHAR(34),INDEX(People[First Name],$A4041),CHAR(34),
", PersonMiddleName:  ",CHAR(34),INDEX(People[Middle Name],$A4041),CHAR(34),
", PersonLastName:  ",CHAR(34),INDEX(People[Last Name],$A4041),CHAR(34),"}"))</f>
        <v>#REF!</v>
      </c>
      <c r="E4041" t="e">
        <f>IF(INDEX(Organizations[Organization Type '[CV']],$A4041)="","",
CONCATENATE("  - &amp;OrganizationID",TEXT($A4041,"0000"),
" {","OrganizationTypeCV:  ",CHAR(34),INDEX(Organizations[Organization Type '[CV']],$A4041),CHAR(34),
", OrganizationCode:  ",CHAR(34),INDEX(Organizations[Organization Code],$A4041),CHAR(34),
", OrganizationName:  ",CHAR(34),INDEX(Organizations[Organization Name],$A4041),CHAR(34),
", OrganizationDescription:  ",CHAR(34),INDEX(Organizations[Organization Description],$A4041),CHAR(34),
", OrganizationLink:  ",CHAR(34),INDEX(Organizations[Organization Link],$A4041),CHAR(34),"}"))</f>
        <v>#REF!</v>
      </c>
      <c r="F4041" t="e">
        <f>IF(INDEX(People[First Name],$A4041)="","",
CONCATENATE("  - &amp;AffiliationID",TEXT($A4041,"0000"),
" {PersonID: *PersonID",TEXT($A4041,"0000"),
", OrganizationID: *OrganizationID",TEXT(MATCH(INDEX(People[Organization Name],$A4041),Organizations[Organization Name],0),"0000"),
", IsPrimaryOrganizationContact: , AffiliationStartDate: , AffiliationEndDate: , PrimaryPhone: ",
", PrimaryEmail: ",CHAR(34),INDEX(People[Primary Email],$A4041),CHAR(34),
", PrimaryAddress: ",CHAR(34),INDEX(People[Primary Address],$A4041),CHAR(34),
", PersonLink: }"))</f>
        <v>#REF!</v>
      </c>
      <c r="H4041" t="e">
        <f>IF(COUNTA(CitationInformation)=0,"",IF(INDEX(AuthorList[Author Name],$A4041)="","",
CONCATENATE("  - &amp;AuthorListID",TEXT($A4041,"0000"),
"  {CitationID: *CitationID0001",
", PersonID: *PersonID",TEXT(MATCH(INDEX(AuthorList[Author Name],$A4041),People[Full Name],0),"0000"),
", AuthorOrder: ",INDEX(AuthorList[Author Number],$A4041),"}")))</f>
        <v>#REF!</v>
      </c>
      <c r="K4041" t="e">
        <f>IF(INDEX(SamplingFeatures[Feature Code],$A4041)="","",
CONCATENATE("  - &amp;SamplingFeatureID",TEXT($A4041,"0000"),
" {","SamplingFeatureUUID:  ",CHAR(34),INDEX(SamplingFeatures[Sampling Feature UUID],$A4041),CHAR(34),
", SamplingFeatureTypeCV:  ",CHAR(34),INDEX(SamplingFeatures[Sampling Feature Type],$A4041),CHAR(34),
", SamplingFeatureCode:  ",CHAR(34),INDEX(SamplingFeatures[Feature Code],$A4041),CHAR(34),
", SamplingFeatureName:  ",CHAR(34),INDEX(SamplingFeatures[Feature Name],$A4041),CHAR(34),
", SamplingFeatureDescription:  ",CHAR(34),INDEX(SamplingFeatures[Feature Description],$A4041),CHAR(34),
", SamplingFeatureGeotypeCV:  ",CHAR(34),INDEX(SamplingFeatures[Feature Geo Type],$A4041),CHAR(34),
", FeatureGeometry:  ",CHAR(34),INDEX(SamplingFeatures[Feature Geometry],$A4041),CHAR(34),
", Elevation_m:  ",CHAR(34),INDEX(SamplingFeatures[Elevation_m],$A4041),CHAR(34),
", ElevationDatumCV:  ",CHAR(34),ElevationDatum,CHAR(34),"}"))</f>
        <v>#REF!</v>
      </c>
      <c r="L4041" t="e">
        <f>IF(INDEX(SamplingFeatures[Sampling Feature Type],$A4041)&lt;&gt;"Site","",
CONCATENATE("  - &amp;SiteID",TEXT(SUMPRODUCT(--($L$3:$L4040&lt;&gt;"")),"0000"),
" {","SamplingFeatureID:  *SamplingFeatureID",TEXT($A4041,"0000"),
", SiteTypeCV:  ",CHAR(34),INDEX(Sites[Site Type],$A4041),CHAR(34),
", Latitude:  ",INDEX(Sites[Latitude],$A4041),
", Longitude:  ",INDEX(Sites[Longitude],$A4041),
", SRSName:  ",CHAR(34),LatLonDatum,CHAR(34),"}"))</f>
        <v>#REF!</v>
      </c>
      <c r="M4041" t="e">
        <f>IF(INDEX(SamplingFeatures[Sampling Feature Type],$A4041)&lt;&gt;"Specimen","",
CONCATENATE("  - &amp;SpecimenID",TEXT(SUMPRODUCT(--($M$3:$M4040&lt;&gt;"")),"0000"),
" {","SamplingFeatureID:  *SamplingFeatureID",TEXT($A4041,"0000"),
", SpecimenTypeCV:  ",CHAR(34),INDEX(Specimens[Specimen Type],$A4041),CHAR(34),
", SpecimenMediumCV:  ",INDEX(Specimens[Specimen Medium],$A4041),
", IsFieldSpecimen:  ",CHAR(34),INDEX(Specimens[Is Field Specimen?],$A4041),CHAR(34),"}"))</f>
        <v>#REF!</v>
      </c>
      <c r="N4041" t="e">
        <f>IF(COUNTA(SpatialOffsets[])=0,"", IF(INDEX(SpatialOffsets[Spatial Offset Type],$A4041)="","",
CONCATENATE("  - &amp;SpatialOffsetID",TEXT($A4041,"0000"),
" {","SpatialOffsetTypeCV:  ",CHAR(34),INDEX(SpatialOffsets[Spatial Offset Type],$A4041),CHAR(34),
", Offset1Value:  ",INDEX(SpatialOffsets[Offset 1 Value],$A4041),
", Offset1UnitID:  ",CHAR(34),INDEX(SpatialOffsets[Offset 1 Unit],$A4041),CHAR(34),
", Offset2Value:  ",INDEX(SpatialOffsets[Offset 2 Value],$A4041),
", Offset2UnitID:  ",CHAR(34),INDEX(SpatialOffsets[Offset 2 Unit],$A4041),CHAR(34),
", Offset3Value:  ",INDEX(SpatialOffsets[Offset 3 Value],$A4041),
", Offset3UnitID:  ",CHAR(34),INDEX(SpatialOffsets[Offset 3 Unit],$A4041),CHAR(34),,"}")))</f>
        <v>#REF!</v>
      </c>
      <c r="O4041" t="e">
        <f>IF(COUNTA(RelatedFeatures[])=0,"", IF(INDEX(RelatedFeatures[First Sampling Feature Code],$A4041)="","",
CONCATENATE("  - &amp;RelationID",TEXT($A4041,"0000"),
" {","SamplingFeatureID:  *SamplingFeatureID",TEXT(MATCH(INDEX(RelatedFeatures[First Sampling Feature Code],$A4041),SamplingFeatures[Feature Code],0),"0000"),
", RelationshipTypeCV:  ",CHAR(34),INDEX(RelatedFeatures[Relationship Type],$A4041),CHAR(34),
", RelatedFeatureID: *SamplingFeatureID",TEXT(MATCH(INDEX(RelatedFeatures[Second Sampling Feature Code],$A4041),SamplingFeatures[Feature Code],0),"0000"),
", SpatialOffsetID:  ",IF(INDEX(RelatedFeatures[Offset Number],$A4041)="","",CONCATENATE("*SpatialOffsetID",TEXT(INDEX(RelatedFeatures[Offset Number],$A4041),"0000"))),"}")))</f>
        <v>#REF!</v>
      </c>
      <c r="P4041" t="e">
        <f>IF(INDEX(Methods[Method Type],$A4041)="","",
CONCATENATE("  - &amp;MethodID",TEXT($A4041,"0000"),
" {","MethodTypeCV:  ",CHAR(34),INDEX(Methods[Method Type],$A4041),CHAR(34),
", MethodCode:  ",CHAR(34),INDEX(Methods[Method Code],$A4041),CHAR(34),
", MethodName:  ",CHAR(34),INDEX(Methods[Method Name],$A4041),CHAR(34),
", MethodDescription:  ",CHAR(34),INDEX(Methods[Method Description],$A4041),CHAR(34),
", MethodLink:  ",CHAR(34),INDEX(Methods[Method Link],$A4041),CHAR(34),
", OrganizationID: *OrganizationID",TEXT(MATCH(INDEX(Methods[Organization Name],$A4041),Organizations[Organization Name],0),"0000"),"}"))</f>
        <v>#REF!</v>
      </c>
      <c r="Q4041" t="e">
        <f>IF(INDEX(Variables[Variable Type],$A4041)="","",
CONCATENATE("  - &amp;VariableID",TEXT($A4041,"0000"),
" {","VariableTypeCV:  ",CHAR(34),INDEX(Variables[Variable Type],$A4041),CHAR(34),
", VariableCode:  ",CHAR(34),INDEX(Variables[Variable Code],$A4041),CHAR(34),
", VariableNameCV:  ",CHAR(34),INDEX(Variables[Variable Name],$A4041),CHAR(34),
", VariableDefinition:  ",CHAR(34),INDEX(Variables[Variable Definition],$A4041),CHAR(34),
", SpecciationCV:  ",CHAR(34),INDEX(Variables[Speciation],$A4041),CHAR(34),
", NoDataValue:  ",CHAR(34),INDEX(Variables[No Data Value],$A4041),CHAR(34),"}"))</f>
        <v>#REF!</v>
      </c>
    </row>
    <row r="4042" spans="1:17" x14ac:dyDescent="0.25">
      <c r="A4042">
        <v>4039</v>
      </c>
      <c r="D4042" t="e">
        <f>IF(INDEX(People[First Name],$A4042)="","",
CONCATENATE("  - &amp;PersonID",TEXT($A4042,"0000"),
" {","PersonFirstName:  ",CHAR(34),INDEX(People[First Name],$A4042),CHAR(34),
", PersonMiddleName:  ",CHAR(34),INDEX(People[Middle Name],$A4042),CHAR(34),
", PersonLastName:  ",CHAR(34),INDEX(People[Last Name],$A4042),CHAR(34),"}"))</f>
        <v>#REF!</v>
      </c>
      <c r="E4042" t="e">
        <f>IF(INDEX(Organizations[Organization Type '[CV']],$A4042)="","",
CONCATENATE("  - &amp;OrganizationID",TEXT($A4042,"0000"),
" {","OrganizationTypeCV:  ",CHAR(34),INDEX(Organizations[Organization Type '[CV']],$A4042),CHAR(34),
", OrganizationCode:  ",CHAR(34),INDEX(Organizations[Organization Code],$A4042),CHAR(34),
", OrganizationName:  ",CHAR(34),INDEX(Organizations[Organization Name],$A4042),CHAR(34),
", OrganizationDescription:  ",CHAR(34),INDEX(Organizations[Organization Description],$A4042),CHAR(34),
", OrganizationLink:  ",CHAR(34),INDEX(Organizations[Organization Link],$A4042),CHAR(34),"}"))</f>
        <v>#REF!</v>
      </c>
      <c r="F4042" t="e">
        <f>IF(INDEX(People[First Name],$A4042)="","",
CONCATENATE("  - &amp;AffiliationID",TEXT($A4042,"0000"),
" {PersonID: *PersonID",TEXT($A4042,"0000"),
", OrganizationID: *OrganizationID",TEXT(MATCH(INDEX(People[Organization Name],$A4042),Organizations[Organization Name],0),"0000"),
", IsPrimaryOrganizationContact: , AffiliationStartDate: , AffiliationEndDate: , PrimaryPhone: ",
", PrimaryEmail: ",CHAR(34),INDEX(People[Primary Email],$A4042),CHAR(34),
", PrimaryAddress: ",CHAR(34),INDEX(People[Primary Address],$A4042),CHAR(34),
", PersonLink: }"))</f>
        <v>#REF!</v>
      </c>
      <c r="H4042" t="e">
        <f>IF(COUNTA(CitationInformation)=0,"",IF(INDEX(AuthorList[Author Name],$A4042)="","",
CONCATENATE("  - &amp;AuthorListID",TEXT($A4042,"0000"),
"  {CitationID: *CitationID0001",
", PersonID: *PersonID",TEXT(MATCH(INDEX(AuthorList[Author Name],$A4042),People[Full Name],0),"0000"),
", AuthorOrder: ",INDEX(AuthorList[Author Number],$A4042),"}")))</f>
        <v>#REF!</v>
      </c>
      <c r="K4042" t="e">
        <f>IF(INDEX(SamplingFeatures[Feature Code],$A4042)="","",
CONCATENATE("  - &amp;SamplingFeatureID",TEXT($A4042,"0000"),
" {","SamplingFeatureUUID:  ",CHAR(34),INDEX(SamplingFeatures[Sampling Feature UUID],$A4042),CHAR(34),
", SamplingFeatureTypeCV:  ",CHAR(34),INDEX(SamplingFeatures[Sampling Feature Type],$A4042),CHAR(34),
", SamplingFeatureCode:  ",CHAR(34),INDEX(SamplingFeatures[Feature Code],$A4042),CHAR(34),
", SamplingFeatureName:  ",CHAR(34),INDEX(SamplingFeatures[Feature Name],$A4042),CHAR(34),
", SamplingFeatureDescription:  ",CHAR(34),INDEX(SamplingFeatures[Feature Description],$A4042),CHAR(34),
", SamplingFeatureGeotypeCV:  ",CHAR(34),INDEX(SamplingFeatures[Feature Geo Type],$A4042),CHAR(34),
", FeatureGeometry:  ",CHAR(34),INDEX(SamplingFeatures[Feature Geometry],$A4042),CHAR(34),
", Elevation_m:  ",CHAR(34),INDEX(SamplingFeatures[Elevation_m],$A4042),CHAR(34),
", ElevationDatumCV:  ",CHAR(34),ElevationDatum,CHAR(34),"}"))</f>
        <v>#REF!</v>
      </c>
      <c r="L4042" t="e">
        <f>IF(INDEX(SamplingFeatures[Sampling Feature Type],$A4042)&lt;&gt;"Site","",
CONCATENATE("  - &amp;SiteID",TEXT(SUMPRODUCT(--($L$3:$L4041&lt;&gt;"")),"0000"),
" {","SamplingFeatureID:  *SamplingFeatureID",TEXT($A4042,"0000"),
", SiteTypeCV:  ",CHAR(34),INDEX(Sites[Site Type],$A4042),CHAR(34),
", Latitude:  ",INDEX(Sites[Latitude],$A4042),
", Longitude:  ",INDEX(Sites[Longitude],$A4042),
", SRSName:  ",CHAR(34),LatLonDatum,CHAR(34),"}"))</f>
        <v>#REF!</v>
      </c>
      <c r="M4042" t="e">
        <f>IF(INDEX(SamplingFeatures[Sampling Feature Type],$A4042)&lt;&gt;"Specimen","",
CONCATENATE("  - &amp;SpecimenID",TEXT(SUMPRODUCT(--($M$3:$M4041&lt;&gt;"")),"0000"),
" {","SamplingFeatureID:  *SamplingFeatureID",TEXT($A4042,"0000"),
", SpecimenTypeCV:  ",CHAR(34),INDEX(Specimens[Specimen Type],$A4042),CHAR(34),
", SpecimenMediumCV:  ",INDEX(Specimens[Specimen Medium],$A4042),
", IsFieldSpecimen:  ",CHAR(34),INDEX(Specimens[Is Field Specimen?],$A4042),CHAR(34),"}"))</f>
        <v>#REF!</v>
      </c>
      <c r="N4042" t="e">
        <f>IF(COUNTA(SpatialOffsets[])=0,"", IF(INDEX(SpatialOffsets[Spatial Offset Type],$A4042)="","",
CONCATENATE("  - &amp;SpatialOffsetID",TEXT($A4042,"0000"),
" {","SpatialOffsetTypeCV:  ",CHAR(34),INDEX(SpatialOffsets[Spatial Offset Type],$A4042),CHAR(34),
", Offset1Value:  ",INDEX(SpatialOffsets[Offset 1 Value],$A4042),
", Offset1UnitID:  ",CHAR(34),INDEX(SpatialOffsets[Offset 1 Unit],$A4042),CHAR(34),
", Offset2Value:  ",INDEX(SpatialOffsets[Offset 2 Value],$A4042),
", Offset2UnitID:  ",CHAR(34),INDEX(SpatialOffsets[Offset 2 Unit],$A4042),CHAR(34),
", Offset3Value:  ",INDEX(SpatialOffsets[Offset 3 Value],$A4042),
", Offset3UnitID:  ",CHAR(34),INDEX(SpatialOffsets[Offset 3 Unit],$A4042),CHAR(34),,"}")))</f>
        <v>#REF!</v>
      </c>
      <c r="O4042" t="e">
        <f>IF(COUNTA(RelatedFeatures[])=0,"", IF(INDEX(RelatedFeatures[First Sampling Feature Code],$A4042)="","",
CONCATENATE("  - &amp;RelationID",TEXT($A4042,"0000"),
" {","SamplingFeatureID:  *SamplingFeatureID",TEXT(MATCH(INDEX(RelatedFeatures[First Sampling Feature Code],$A4042),SamplingFeatures[Feature Code],0),"0000"),
", RelationshipTypeCV:  ",CHAR(34),INDEX(RelatedFeatures[Relationship Type],$A4042),CHAR(34),
", RelatedFeatureID: *SamplingFeatureID",TEXT(MATCH(INDEX(RelatedFeatures[Second Sampling Feature Code],$A4042),SamplingFeatures[Feature Code],0),"0000"),
", SpatialOffsetID:  ",IF(INDEX(RelatedFeatures[Offset Number],$A4042)="","",CONCATENATE("*SpatialOffsetID",TEXT(INDEX(RelatedFeatures[Offset Number],$A4042),"0000"))),"}")))</f>
        <v>#REF!</v>
      </c>
      <c r="P4042" t="e">
        <f>IF(INDEX(Methods[Method Type],$A4042)="","",
CONCATENATE("  - &amp;MethodID",TEXT($A4042,"0000"),
" {","MethodTypeCV:  ",CHAR(34),INDEX(Methods[Method Type],$A4042),CHAR(34),
", MethodCode:  ",CHAR(34),INDEX(Methods[Method Code],$A4042),CHAR(34),
", MethodName:  ",CHAR(34),INDEX(Methods[Method Name],$A4042),CHAR(34),
", MethodDescription:  ",CHAR(34),INDEX(Methods[Method Description],$A4042),CHAR(34),
", MethodLink:  ",CHAR(34),INDEX(Methods[Method Link],$A4042),CHAR(34),
", OrganizationID: *OrganizationID",TEXT(MATCH(INDEX(Methods[Organization Name],$A4042),Organizations[Organization Name],0),"0000"),"}"))</f>
        <v>#REF!</v>
      </c>
      <c r="Q4042" t="e">
        <f>IF(INDEX(Variables[Variable Type],$A4042)="","",
CONCATENATE("  - &amp;VariableID",TEXT($A4042,"0000"),
" {","VariableTypeCV:  ",CHAR(34),INDEX(Variables[Variable Type],$A4042),CHAR(34),
", VariableCode:  ",CHAR(34),INDEX(Variables[Variable Code],$A4042),CHAR(34),
", VariableNameCV:  ",CHAR(34),INDEX(Variables[Variable Name],$A4042),CHAR(34),
", VariableDefinition:  ",CHAR(34),INDEX(Variables[Variable Definition],$A4042),CHAR(34),
", SpecciationCV:  ",CHAR(34),INDEX(Variables[Speciation],$A4042),CHAR(34),
", NoDataValue:  ",CHAR(34),INDEX(Variables[No Data Value],$A4042),CHAR(34),"}"))</f>
        <v>#REF!</v>
      </c>
    </row>
    <row r="4043" spans="1:17" x14ac:dyDescent="0.25">
      <c r="A4043">
        <v>4040</v>
      </c>
      <c r="D4043" t="e">
        <f>IF(INDEX(People[First Name],$A4043)="","",
CONCATENATE("  - &amp;PersonID",TEXT($A4043,"0000"),
" {","PersonFirstName:  ",CHAR(34),INDEX(People[First Name],$A4043),CHAR(34),
", PersonMiddleName:  ",CHAR(34),INDEX(People[Middle Name],$A4043),CHAR(34),
", PersonLastName:  ",CHAR(34),INDEX(People[Last Name],$A4043),CHAR(34),"}"))</f>
        <v>#REF!</v>
      </c>
      <c r="E4043" t="e">
        <f>IF(INDEX(Organizations[Organization Type '[CV']],$A4043)="","",
CONCATENATE("  - &amp;OrganizationID",TEXT($A4043,"0000"),
" {","OrganizationTypeCV:  ",CHAR(34),INDEX(Organizations[Organization Type '[CV']],$A4043),CHAR(34),
", OrganizationCode:  ",CHAR(34),INDEX(Organizations[Organization Code],$A4043),CHAR(34),
", OrganizationName:  ",CHAR(34),INDEX(Organizations[Organization Name],$A4043),CHAR(34),
", OrganizationDescription:  ",CHAR(34),INDEX(Organizations[Organization Description],$A4043),CHAR(34),
", OrganizationLink:  ",CHAR(34),INDEX(Organizations[Organization Link],$A4043),CHAR(34),"}"))</f>
        <v>#REF!</v>
      </c>
      <c r="F4043" t="e">
        <f>IF(INDEX(People[First Name],$A4043)="","",
CONCATENATE("  - &amp;AffiliationID",TEXT($A4043,"0000"),
" {PersonID: *PersonID",TEXT($A4043,"0000"),
", OrganizationID: *OrganizationID",TEXT(MATCH(INDEX(People[Organization Name],$A4043),Organizations[Organization Name],0),"0000"),
", IsPrimaryOrganizationContact: , AffiliationStartDate: , AffiliationEndDate: , PrimaryPhone: ",
", PrimaryEmail: ",CHAR(34),INDEX(People[Primary Email],$A4043),CHAR(34),
", PrimaryAddress: ",CHAR(34),INDEX(People[Primary Address],$A4043),CHAR(34),
", PersonLink: }"))</f>
        <v>#REF!</v>
      </c>
      <c r="H4043" t="e">
        <f>IF(COUNTA(CitationInformation)=0,"",IF(INDEX(AuthorList[Author Name],$A4043)="","",
CONCATENATE("  - &amp;AuthorListID",TEXT($A4043,"0000"),
"  {CitationID: *CitationID0001",
", PersonID: *PersonID",TEXT(MATCH(INDEX(AuthorList[Author Name],$A4043),People[Full Name],0),"0000"),
", AuthorOrder: ",INDEX(AuthorList[Author Number],$A4043),"}")))</f>
        <v>#REF!</v>
      </c>
      <c r="K4043" t="e">
        <f>IF(INDEX(SamplingFeatures[Feature Code],$A4043)="","",
CONCATENATE("  - &amp;SamplingFeatureID",TEXT($A4043,"0000"),
" {","SamplingFeatureUUID:  ",CHAR(34),INDEX(SamplingFeatures[Sampling Feature UUID],$A4043),CHAR(34),
", SamplingFeatureTypeCV:  ",CHAR(34),INDEX(SamplingFeatures[Sampling Feature Type],$A4043),CHAR(34),
", SamplingFeatureCode:  ",CHAR(34),INDEX(SamplingFeatures[Feature Code],$A4043),CHAR(34),
", SamplingFeatureName:  ",CHAR(34),INDEX(SamplingFeatures[Feature Name],$A4043),CHAR(34),
", SamplingFeatureDescription:  ",CHAR(34),INDEX(SamplingFeatures[Feature Description],$A4043),CHAR(34),
", SamplingFeatureGeotypeCV:  ",CHAR(34),INDEX(SamplingFeatures[Feature Geo Type],$A4043),CHAR(34),
", FeatureGeometry:  ",CHAR(34),INDEX(SamplingFeatures[Feature Geometry],$A4043),CHAR(34),
", Elevation_m:  ",CHAR(34),INDEX(SamplingFeatures[Elevation_m],$A4043),CHAR(34),
", ElevationDatumCV:  ",CHAR(34),ElevationDatum,CHAR(34),"}"))</f>
        <v>#REF!</v>
      </c>
      <c r="L4043" t="e">
        <f>IF(INDEX(SamplingFeatures[Sampling Feature Type],$A4043)&lt;&gt;"Site","",
CONCATENATE("  - &amp;SiteID",TEXT(SUMPRODUCT(--($L$3:$L4042&lt;&gt;"")),"0000"),
" {","SamplingFeatureID:  *SamplingFeatureID",TEXT($A4043,"0000"),
", SiteTypeCV:  ",CHAR(34),INDEX(Sites[Site Type],$A4043),CHAR(34),
", Latitude:  ",INDEX(Sites[Latitude],$A4043),
", Longitude:  ",INDEX(Sites[Longitude],$A4043),
", SRSName:  ",CHAR(34),LatLonDatum,CHAR(34),"}"))</f>
        <v>#REF!</v>
      </c>
      <c r="M4043" t="e">
        <f>IF(INDEX(SamplingFeatures[Sampling Feature Type],$A4043)&lt;&gt;"Specimen","",
CONCATENATE("  - &amp;SpecimenID",TEXT(SUMPRODUCT(--($M$3:$M4042&lt;&gt;"")),"0000"),
" {","SamplingFeatureID:  *SamplingFeatureID",TEXT($A4043,"0000"),
", SpecimenTypeCV:  ",CHAR(34),INDEX(Specimens[Specimen Type],$A4043),CHAR(34),
", SpecimenMediumCV:  ",INDEX(Specimens[Specimen Medium],$A4043),
", IsFieldSpecimen:  ",CHAR(34),INDEX(Specimens[Is Field Specimen?],$A4043),CHAR(34),"}"))</f>
        <v>#REF!</v>
      </c>
      <c r="N4043" t="e">
        <f>IF(COUNTA(SpatialOffsets[])=0,"", IF(INDEX(SpatialOffsets[Spatial Offset Type],$A4043)="","",
CONCATENATE("  - &amp;SpatialOffsetID",TEXT($A4043,"0000"),
" {","SpatialOffsetTypeCV:  ",CHAR(34),INDEX(SpatialOffsets[Spatial Offset Type],$A4043),CHAR(34),
", Offset1Value:  ",INDEX(SpatialOffsets[Offset 1 Value],$A4043),
", Offset1UnitID:  ",CHAR(34),INDEX(SpatialOffsets[Offset 1 Unit],$A4043),CHAR(34),
", Offset2Value:  ",INDEX(SpatialOffsets[Offset 2 Value],$A4043),
", Offset2UnitID:  ",CHAR(34),INDEX(SpatialOffsets[Offset 2 Unit],$A4043),CHAR(34),
", Offset3Value:  ",INDEX(SpatialOffsets[Offset 3 Value],$A4043),
", Offset3UnitID:  ",CHAR(34),INDEX(SpatialOffsets[Offset 3 Unit],$A4043),CHAR(34),,"}")))</f>
        <v>#REF!</v>
      </c>
      <c r="O4043" t="e">
        <f>IF(COUNTA(RelatedFeatures[])=0,"", IF(INDEX(RelatedFeatures[First Sampling Feature Code],$A4043)="","",
CONCATENATE("  - &amp;RelationID",TEXT($A4043,"0000"),
" {","SamplingFeatureID:  *SamplingFeatureID",TEXT(MATCH(INDEX(RelatedFeatures[First Sampling Feature Code],$A4043),SamplingFeatures[Feature Code],0),"0000"),
", RelationshipTypeCV:  ",CHAR(34),INDEX(RelatedFeatures[Relationship Type],$A4043),CHAR(34),
", RelatedFeatureID: *SamplingFeatureID",TEXT(MATCH(INDEX(RelatedFeatures[Second Sampling Feature Code],$A4043),SamplingFeatures[Feature Code],0),"0000"),
", SpatialOffsetID:  ",IF(INDEX(RelatedFeatures[Offset Number],$A4043)="","",CONCATENATE("*SpatialOffsetID",TEXT(INDEX(RelatedFeatures[Offset Number],$A4043),"0000"))),"}")))</f>
        <v>#REF!</v>
      </c>
      <c r="P4043" t="e">
        <f>IF(INDEX(Methods[Method Type],$A4043)="","",
CONCATENATE("  - &amp;MethodID",TEXT($A4043,"0000"),
" {","MethodTypeCV:  ",CHAR(34),INDEX(Methods[Method Type],$A4043),CHAR(34),
", MethodCode:  ",CHAR(34),INDEX(Methods[Method Code],$A4043),CHAR(34),
", MethodName:  ",CHAR(34),INDEX(Methods[Method Name],$A4043),CHAR(34),
", MethodDescription:  ",CHAR(34),INDEX(Methods[Method Description],$A4043),CHAR(34),
", MethodLink:  ",CHAR(34),INDEX(Methods[Method Link],$A4043),CHAR(34),
", OrganizationID: *OrganizationID",TEXT(MATCH(INDEX(Methods[Organization Name],$A4043),Organizations[Organization Name],0),"0000"),"}"))</f>
        <v>#REF!</v>
      </c>
      <c r="Q4043" t="e">
        <f>IF(INDEX(Variables[Variable Type],$A4043)="","",
CONCATENATE("  - &amp;VariableID",TEXT($A4043,"0000"),
" {","VariableTypeCV:  ",CHAR(34),INDEX(Variables[Variable Type],$A4043),CHAR(34),
", VariableCode:  ",CHAR(34),INDEX(Variables[Variable Code],$A4043),CHAR(34),
", VariableNameCV:  ",CHAR(34),INDEX(Variables[Variable Name],$A4043),CHAR(34),
", VariableDefinition:  ",CHAR(34),INDEX(Variables[Variable Definition],$A4043),CHAR(34),
", SpecciationCV:  ",CHAR(34),INDEX(Variables[Speciation],$A4043),CHAR(34),
", NoDataValue:  ",CHAR(34),INDEX(Variables[No Data Value],$A4043),CHAR(34),"}"))</f>
        <v>#REF!</v>
      </c>
    </row>
    <row r="4044" spans="1:17" x14ac:dyDescent="0.25">
      <c r="A4044">
        <v>4041</v>
      </c>
      <c r="D4044" t="e">
        <f>IF(INDEX(People[First Name],$A4044)="","",
CONCATENATE("  - &amp;PersonID",TEXT($A4044,"0000"),
" {","PersonFirstName:  ",CHAR(34),INDEX(People[First Name],$A4044),CHAR(34),
", PersonMiddleName:  ",CHAR(34),INDEX(People[Middle Name],$A4044),CHAR(34),
", PersonLastName:  ",CHAR(34),INDEX(People[Last Name],$A4044),CHAR(34),"}"))</f>
        <v>#REF!</v>
      </c>
      <c r="E4044" t="e">
        <f>IF(INDEX(Organizations[Organization Type '[CV']],$A4044)="","",
CONCATENATE("  - &amp;OrganizationID",TEXT($A4044,"0000"),
" {","OrganizationTypeCV:  ",CHAR(34),INDEX(Organizations[Organization Type '[CV']],$A4044),CHAR(34),
", OrganizationCode:  ",CHAR(34),INDEX(Organizations[Organization Code],$A4044),CHAR(34),
", OrganizationName:  ",CHAR(34),INDEX(Organizations[Organization Name],$A4044),CHAR(34),
", OrganizationDescription:  ",CHAR(34),INDEX(Organizations[Organization Description],$A4044),CHAR(34),
", OrganizationLink:  ",CHAR(34),INDEX(Organizations[Organization Link],$A4044),CHAR(34),"}"))</f>
        <v>#REF!</v>
      </c>
      <c r="F4044" t="e">
        <f>IF(INDEX(People[First Name],$A4044)="","",
CONCATENATE("  - &amp;AffiliationID",TEXT($A4044,"0000"),
" {PersonID: *PersonID",TEXT($A4044,"0000"),
", OrganizationID: *OrganizationID",TEXT(MATCH(INDEX(People[Organization Name],$A4044),Organizations[Organization Name],0),"0000"),
", IsPrimaryOrganizationContact: , AffiliationStartDate: , AffiliationEndDate: , PrimaryPhone: ",
", PrimaryEmail: ",CHAR(34),INDEX(People[Primary Email],$A4044),CHAR(34),
", PrimaryAddress: ",CHAR(34),INDEX(People[Primary Address],$A4044),CHAR(34),
", PersonLink: }"))</f>
        <v>#REF!</v>
      </c>
      <c r="H4044" t="e">
        <f>IF(COUNTA(CitationInformation)=0,"",IF(INDEX(AuthorList[Author Name],$A4044)="","",
CONCATENATE("  - &amp;AuthorListID",TEXT($A4044,"0000"),
"  {CitationID: *CitationID0001",
", PersonID: *PersonID",TEXT(MATCH(INDEX(AuthorList[Author Name],$A4044),People[Full Name],0),"0000"),
", AuthorOrder: ",INDEX(AuthorList[Author Number],$A4044),"}")))</f>
        <v>#REF!</v>
      </c>
      <c r="K4044" t="e">
        <f>IF(INDEX(SamplingFeatures[Feature Code],$A4044)="","",
CONCATENATE("  - &amp;SamplingFeatureID",TEXT($A4044,"0000"),
" {","SamplingFeatureUUID:  ",CHAR(34),INDEX(SamplingFeatures[Sampling Feature UUID],$A4044),CHAR(34),
", SamplingFeatureTypeCV:  ",CHAR(34),INDEX(SamplingFeatures[Sampling Feature Type],$A4044),CHAR(34),
", SamplingFeatureCode:  ",CHAR(34),INDEX(SamplingFeatures[Feature Code],$A4044),CHAR(34),
", SamplingFeatureName:  ",CHAR(34),INDEX(SamplingFeatures[Feature Name],$A4044),CHAR(34),
", SamplingFeatureDescription:  ",CHAR(34),INDEX(SamplingFeatures[Feature Description],$A4044),CHAR(34),
", SamplingFeatureGeotypeCV:  ",CHAR(34),INDEX(SamplingFeatures[Feature Geo Type],$A4044),CHAR(34),
", FeatureGeometry:  ",CHAR(34),INDEX(SamplingFeatures[Feature Geometry],$A4044),CHAR(34),
", Elevation_m:  ",CHAR(34),INDEX(SamplingFeatures[Elevation_m],$A4044),CHAR(34),
", ElevationDatumCV:  ",CHAR(34),ElevationDatum,CHAR(34),"}"))</f>
        <v>#REF!</v>
      </c>
      <c r="L4044" t="e">
        <f>IF(INDEX(SamplingFeatures[Sampling Feature Type],$A4044)&lt;&gt;"Site","",
CONCATENATE("  - &amp;SiteID",TEXT(SUMPRODUCT(--($L$3:$L4043&lt;&gt;"")),"0000"),
" {","SamplingFeatureID:  *SamplingFeatureID",TEXT($A4044,"0000"),
", SiteTypeCV:  ",CHAR(34),INDEX(Sites[Site Type],$A4044),CHAR(34),
", Latitude:  ",INDEX(Sites[Latitude],$A4044),
", Longitude:  ",INDEX(Sites[Longitude],$A4044),
", SRSName:  ",CHAR(34),LatLonDatum,CHAR(34),"}"))</f>
        <v>#REF!</v>
      </c>
      <c r="M4044" t="e">
        <f>IF(INDEX(SamplingFeatures[Sampling Feature Type],$A4044)&lt;&gt;"Specimen","",
CONCATENATE("  - &amp;SpecimenID",TEXT(SUMPRODUCT(--($M$3:$M4043&lt;&gt;"")),"0000"),
" {","SamplingFeatureID:  *SamplingFeatureID",TEXT($A4044,"0000"),
", SpecimenTypeCV:  ",CHAR(34),INDEX(Specimens[Specimen Type],$A4044),CHAR(34),
", SpecimenMediumCV:  ",INDEX(Specimens[Specimen Medium],$A4044),
", IsFieldSpecimen:  ",CHAR(34),INDEX(Specimens[Is Field Specimen?],$A4044),CHAR(34),"}"))</f>
        <v>#REF!</v>
      </c>
      <c r="N4044" t="e">
        <f>IF(COUNTA(SpatialOffsets[])=0,"", IF(INDEX(SpatialOffsets[Spatial Offset Type],$A4044)="","",
CONCATENATE("  - &amp;SpatialOffsetID",TEXT($A4044,"0000"),
" {","SpatialOffsetTypeCV:  ",CHAR(34),INDEX(SpatialOffsets[Spatial Offset Type],$A4044),CHAR(34),
", Offset1Value:  ",INDEX(SpatialOffsets[Offset 1 Value],$A4044),
", Offset1UnitID:  ",CHAR(34),INDEX(SpatialOffsets[Offset 1 Unit],$A4044),CHAR(34),
", Offset2Value:  ",INDEX(SpatialOffsets[Offset 2 Value],$A4044),
", Offset2UnitID:  ",CHAR(34),INDEX(SpatialOffsets[Offset 2 Unit],$A4044),CHAR(34),
", Offset3Value:  ",INDEX(SpatialOffsets[Offset 3 Value],$A4044),
", Offset3UnitID:  ",CHAR(34),INDEX(SpatialOffsets[Offset 3 Unit],$A4044),CHAR(34),,"}")))</f>
        <v>#REF!</v>
      </c>
      <c r="O4044" t="e">
        <f>IF(COUNTA(RelatedFeatures[])=0,"", IF(INDEX(RelatedFeatures[First Sampling Feature Code],$A4044)="","",
CONCATENATE("  - &amp;RelationID",TEXT($A4044,"0000"),
" {","SamplingFeatureID:  *SamplingFeatureID",TEXT(MATCH(INDEX(RelatedFeatures[First Sampling Feature Code],$A4044),SamplingFeatures[Feature Code],0),"0000"),
", RelationshipTypeCV:  ",CHAR(34),INDEX(RelatedFeatures[Relationship Type],$A4044),CHAR(34),
", RelatedFeatureID: *SamplingFeatureID",TEXT(MATCH(INDEX(RelatedFeatures[Second Sampling Feature Code],$A4044),SamplingFeatures[Feature Code],0),"0000"),
", SpatialOffsetID:  ",IF(INDEX(RelatedFeatures[Offset Number],$A4044)="","",CONCATENATE("*SpatialOffsetID",TEXT(INDEX(RelatedFeatures[Offset Number],$A4044),"0000"))),"}")))</f>
        <v>#REF!</v>
      </c>
      <c r="P4044" t="e">
        <f>IF(INDEX(Methods[Method Type],$A4044)="","",
CONCATENATE("  - &amp;MethodID",TEXT($A4044,"0000"),
" {","MethodTypeCV:  ",CHAR(34),INDEX(Methods[Method Type],$A4044),CHAR(34),
", MethodCode:  ",CHAR(34),INDEX(Methods[Method Code],$A4044),CHAR(34),
", MethodName:  ",CHAR(34),INDEX(Methods[Method Name],$A4044),CHAR(34),
", MethodDescription:  ",CHAR(34),INDEX(Methods[Method Description],$A4044),CHAR(34),
", MethodLink:  ",CHAR(34),INDEX(Methods[Method Link],$A4044),CHAR(34),
", OrganizationID: *OrganizationID",TEXT(MATCH(INDEX(Methods[Organization Name],$A4044),Organizations[Organization Name],0),"0000"),"}"))</f>
        <v>#REF!</v>
      </c>
      <c r="Q4044" t="e">
        <f>IF(INDEX(Variables[Variable Type],$A4044)="","",
CONCATENATE("  - &amp;VariableID",TEXT($A4044,"0000"),
" {","VariableTypeCV:  ",CHAR(34),INDEX(Variables[Variable Type],$A4044),CHAR(34),
", VariableCode:  ",CHAR(34),INDEX(Variables[Variable Code],$A4044),CHAR(34),
", VariableNameCV:  ",CHAR(34),INDEX(Variables[Variable Name],$A4044),CHAR(34),
", VariableDefinition:  ",CHAR(34),INDEX(Variables[Variable Definition],$A4044),CHAR(34),
", SpecciationCV:  ",CHAR(34),INDEX(Variables[Speciation],$A4044),CHAR(34),
", NoDataValue:  ",CHAR(34),INDEX(Variables[No Data Value],$A4044),CHAR(34),"}"))</f>
        <v>#REF!</v>
      </c>
    </row>
    <row r="4045" spans="1:17" x14ac:dyDescent="0.25">
      <c r="A4045">
        <v>4042</v>
      </c>
      <c r="D4045" t="e">
        <f>IF(INDEX(People[First Name],$A4045)="","",
CONCATENATE("  - &amp;PersonID",TEXT($A4045,"0000"),
" {","PersonFirstName:  ",CHAR(34),INDEX(People[First Name],$A4045),CHAR(34),
", PersonMiddleName:  ",CHAR(34),INDEX(People[Middle Name],$A4045),CHAR(34),
", PersonLastName:  ",CHAR(34),INDEX(People[Last Name],$A4045),CHAR(34),"}"))</f>
        <v>#REF!</v>
      </c>
      <c r="E4045" t="e">
        <f>IF(INDEX(Organizations[Organization Type '[CV']],$A4045)="","",
CONCATENATE("  - &amp;OrganizationID",TEXT($A4045,"0000"),
" {","OrganizationTypeCV:  ",CHAR(34),INDEX(Organizations[Organization Type '[CV']],$A4045),CHAR(34),
", OrganizationCode:  ",CHAR(34),INDEX(Organizations[Organization Code],$A4045),CHAR(34),
", OrganizationName:  ",CHAR(34),INDEX(Organizations[Organization Name],$A4045),CHAR(34),
", OrganizationDescription:  ",CHAR(34),INDEX(Organizations[Organization Description],$A4045),CHAR(34),
", OrganizationLink:  ",CHAR(34),INDEX(Organizations[Organization Link],$A4045),CHAR(34),"}"))</f>
        <v>#REF!</v>
      </c>
      <c r="F4045" t="e">
        <f>IF(INDEX(People[First Name],$A4045)="","",
CONCATENATE("  - &amp;AffiliationID",TEXT($A4045,"0000"),
" {PersonID: *PersonID",TEXT($A4045,"0000"),
", OrganizationID: *OrganizationID",TEXT(MATCH(INDEX(People[Organization Name],$A4045),Organizations[Organization Name],0),"0000"),
", IsPrimaryOrganizationContact: , AffiliationStartDate: , AffiliationEndDate: , PrimaryPhone: ",
", PrimaryEmail: ",CHAR(34),INDEX(People[Primary Email],$A4045),CHAR(34),
", PrimaryAddress: ",CHAR(34),INDEX(People[Primary Address],$A4045),CHAR(34),
", PersonLink: }"))</f>
        <v>#REF!</v>
      </c>
      <c r="H4045" t="e">
        <f>IF(COUNTA(CitationInformation)=0,"",IF(INDEX(AuthorList[Author Name],$A4045)="","",
CONCATENATE("  - &amp;AuthorListID",TEXT($A4045,"0000"),
"  {CitationID: *CitationID0001",
", PersonID: *PersonID",TEXT(MATCH(INDEX(AuthorList[Author Name],$A4045),People[Full Name],0),"0000"),
", AuthorOrder: ",INDEX(AuthorList[Author Number],$A4045),"}")))</f>
        <v>#REF!</v>
      </c>
      <c r="K4045" t="e">
        <f>IF(INDEX(SamplingFeatures[Feature Code],$A4045)="","",
CONCATENATE("  - &amp;SamplingFeatureID",TEXT($A4045,"0000"),
" {","SamplingFeatureUUID:  ",CHAR(34),INDEX(SamplingFeatures[Sampling Feature UUID],$A4045),CHAR(34),
", SamplingFeatureTypeCV:  ",CHAR(34),INDEX(SamplingFeatures[Sampling Feature Type],$A4045),CHAR(34),
", SamplingFeatureCode:  ",CHAR(34),INDEX(SamplingFeatures[Feature Code],$A4045),CHAR(34),
", SamplingFeatureName:  ",CHAR(34),INDEX(SamplingFeatures[Feature Name],$A4045),CHAR(34),
", SamplingFeatureDescription:  ",CHAR(34),INDEX(SamplingFeatures[Feature Description],$A4045),CHAR(34),
", SamplingFeatureGeotypeCV:  ",CHAR(34),INDEX(SamplingFeatures[Feature Geo Type],$A4045),CHAR(34),
", FeatureGeometry:  ",CHAR(34),INDEX(SamplingFeatures[Feature Geometry],$A4045),CHAR(34),
", Elevation_m:  ",CHAR(34),INDEX(SamplingFeatures[Elevation_m],$A4045),CHAR(34),
", ElevationDatumCV:  ",CHAR(34),ElevationDatum,CHAR(34),"}"))</f>
        <v>#REF!</v>
      </c>
      <c r="L4045" t="e">
        <f>IF(INDEX(SamplingFeatures[Sampling Feature Type],$A4045)&lt;&gt;"Site","",
CONCATENATE("  - &amp;SiteID",TEXT(SUMPRODUCT(--($L$3:$L4044&lt;&gt;"")),"0000"),
" {","SamplingFeatureID:  *SamplingFeatureID",TEXT($A4045,"0000"),
", SiteTypeCV:  ",CHAR(34),INDEX(Sites[Site Type],$A4045),CHAR(34),
", Latitude:  ",INDEX(Sites[Latitude],$A4045),
", Longitude:  ",INDEX(Sites[Longitude],$A4045),
", SRSName:  ",CHAR(34),LatLonDatum,CHAR(34),"}"))</f>
        <v>#REF!</v>
      </c>
      <c r="M4045" t="e">
        <f>IF(INDEX(SamplingFeatures[Sampling Feature Type],$A4045)&lt;&gt;"Specimen","",
CONCATENATE("  - &amp;SpecimenID",TEXT(SUMPRODUCT(--($M$3:$M4044&lt;&gt;"")),"0000"),
" {","SamplingFeatureID:  *SamplingFeatureID",TEXT($A4045,"0000"),
", SpecimenTypeCV:  ",CHAR(34),INDEX(Specimens[Specimen Type],$A4045),CHAR(34),
", SpecimenMediumCV:  ",INDEX(Specimens[Specimen Medium],$A4045),
", IsFieldSpecimen:  ",CHAR(34),INDEX(Specimens[Is Field Specimen?],$A4045),CHAR(34),"}"))</f>
        <v>#REF!</v>
      </c>
      <c r="N4045" t="e">
        <f>IF(COUNTA(SpatialOffsets[])=0,"", IF(INDEX(SpatialOffsets[Spatial Offset Type],$A4045)="","",
CONCATENATE("  - &amp;SpatialOffsetID",TEXT($A4045,"0000"),
" {","SpatialOffsetTypeCV:  ",CHAR(34),INDEX(SpatialOffsets[Spatial Offset Type],$A4045),CHAR(34),
", Offset1Value:  ",INDEX(SpatialOffsets[Offset 1 Value],$A4045),
", Offset1UnitID:  ",CHAR(34),INDEX(SpatialOffsets[Offset 1 Unit],$A4045),CHAR(34),
", Offset2Value:  ",INDEX(SpatialOffsets[Offset 2 Value],$A4045),
", Offset2UnitID:  ",CHAR(34),INDEX(SpatialOffsets[Offset 2 Unit],$A4045),CHAR(34),
", Offset3Value:  ",INDEX(SpatialOffsets[Offset 3 Value],$A4045),
", Offset3UnitID:  ",CHAR(34),INDEX(SpatialOffsets[Offset 3 Unit],$A4045),CHAR(34),,"}")))</f>
        <v>#REF!</v>
      </c>
      <c r="O4045" t="e">
        <f>IF(COUNTA(RelatedFeatures[])=0,"", IF(INDEX(RelatedFeatures[First Sampling Feature Code],$A4045)="","",
CONCATENATE("  - &amp;RelationID",TEXT($A4045,"0000"),
" {","SamplingFeatureID:  *SamplingFeatureID",TEXT(MATCH(INDEX(RelatedFeatures[First Sampling Feature Code],$A4045),SamplingFeatures[Feature Code],0),"0000"),
", RelationshipTypeCV:  ",CHAR(34),INDEX(RelatedFeatures[Relationship Type],$A4045),CHAR(34),
", RelatedFeatureID: *SamplingFeatureID",TEXT(MATCH(INDEX(RelatedFeatures[Second Sampling Feature Code],$A4045),SamplingFeatures[Feature Code],0),"0000"),
", SpatialOffsetID:  ",IF(INDEX(RelatedFeatures[Offset Number],$A4045)="","",CONCATENATE("*SpatialOffsetID",TEXT(INDEX(RelatedFeatures[Offset Number],$A4045),"0000"))),"}")))</f>
        <v>#REF!</v>
      </c>
      <c r="P4045" t="e">
        <f>IF(INDEX(Methods[Method Type],$A4045)="","",
CONCATENATE("  - &amp;MethodID",TEXT($A4045,"0000"),
" {","MethodTypeCV:  ",CHAR(34),INDEX(Methods[Method Type],$A4045),CHAR(34),
", MethodCode:  ",CHAR(34),INDEX(Methods[Method Code],$A4045),CHAR(34),
", MethodName:  ",CHAR(34),INDEX(Methods[Method Name],$A4045),CHAR(34),
", MethodDescription:  ",CHAR(34),INDEX(Methods[Method Description],$A4045),CHAR(34),
", MethodLink:  ",CHAR(34),INDEX(Methods[Method Link],$A4045),CHAR(34),
", OrganizationID: *OrganizationID",TEXT(MATCH(INDEX(Methods[Organization Name],$A4045),Organizations[Organization Name],0),"0000"),"}"))</f>
        <v>#REF!</v>
      </c>
      <c r="Q4045" t="e">
        <f>IF(INDEX(Variables[Variable Type],$A4045)="","",
CONCATENATE("  - &amp;VariableID",TEXT($A4045,"0000"),
" {","VariableTypeCV:  ",CHAR(34),INDEX(Variables[Variable Type],$A4045),CHAR(34),
", VariableCode:  ",CHAR(34),INDEX(Variables[Variable Code],$A4045),CHAR(34),
", VariableNameCV:  ",CHAR(34),INDEX(Variables[Variable Name],$A4045),CHAR(34),
", VariableDefinition:  ",CHAR(34),INDEX(Variables[Variable Definition],$A4045),CHAR(34),
", SpecciationCV:  ",CHAR(34),INDEX(Variables[Speciation],$A4045),CHAR(34),
", NoDataValue:  ",CHAR(34),INDEX(Variables[No Data Value],$A4045),CHAR(34),"}"))</f>
        <v>#REF!</v>
      </c>
    </row>
    <row r="4046" spans="1:17" x14ac:dyDescent="0.25">
      <c r="A4046">
        <v>4043</v>
      </c>
      <c r="D4046" t="e">
        <f>IF(INDEX(People[First Name],$A4046)="","",
CONCATENATE("  - &amp;PersonID",TEXT($A4046,"0000"),
" {","PersonFirstName:  ",CHAR(34),INDEX(People[First Name],$A4046),CHAR(34),
", PersonMiddleName:  ",CHAR(34),INDEX(People[Middle Name],$A4046),CHAR(34),
", PersonLastName:  ",CHAR(34),INDEX(People[Last Name],$A4046),CHAR(34),"}"))</f>
        <v>#REF!</v>
      </c>
      <c r="E4046" t="e">
        <f>IF(INDEX(Organizations[Organization Type '[CV']],$A4046)="","",
CONCATENATE("  - &amp;OrganizationID",TEXT($A4046,"0000"),
" {","OrganizationTypeCV:  ",CHAR(34),INDEX(Organizations[Organization Type '[CV']],$A4046),CHAR(34),
", OrganizationCode:  ",CHAR(34),INDEX(Organizations[Organization Code],$A4046),CHAR(34),
", OrganizationName:  ",CHAR(34),INDEX(Organizations[Organization Name],$A4046),CHAR(34),
", OrganizationDescription:  ",CHAR(34),INDEX(Organizations[Organization Description],$A4046),CHAR(34),
", OrganizationLink:  ",CHAR(34),INDEX(Organizations[Organization Link],$A4046),CHAR(34),"}"))</f>
        <v>#REF!</v>
      </c>
      <c r="F4046" t="e">
        <f>IF(INDEX(People[First Name],$A4046)="","",
CONCATENATE("  - &amp;AffiliationID",TEXT($A4046,"0000"),
" {PersonID: *PersonID",TEXT($A4046,"0000"),
", OrganizationID: *OrganizationID",TEXT(MATCH(INDEX(People[Organization Name],$A4046),Organizations[Organization Name],0),"0000"),
", IsPrimaryOrganizationContact: , AffiliationStartDate: , AffiliationEndDate: , PrimaryPhone: ",
", PrimaryEmail: ",CHAR(34),INDEX(People[Primary Email],$A4046),CHAR(34),
", PrimaryAddress: ",CHAR(34),INDEX(People[Primary Address],$A4046),CHAR(34),
", PersonLink: }"))</f>
        <v>#REF!</v>
      </c>
      <c r="H4046" t="e">
        <f>IF(COUNTA(CitationInformation)=0,"",IF(INDEX(AuthorList[Author Name],$A4046)="","",
CONCATENATE("  - &amp;AuthorListID",TEXT($A4046,"0000"),
"  {CitationID: *CitationID0001",
", PersonID: *PersonID",TEXT(MATCH(INDEX(AuthorList[Author Name],$A4046),People[Full Name],0),"0000"),
", AuthorOrder: ",INDEX(AuthorList[Author Number],$A4046),"}")))</f>
        <v>#REF!</v>
      </c>
      <c r="K4046" t="e">
        <f>IF(INDEX(SamplingFeatures[Feature Code],$A4046)="","",
CONCATENATE("  - &amp;SamplingFeatureID",TEXT($A4046,"0000"),
" {","SamplingFeatureUUID:  ",CHAR(34),INDEX(SamplingFeatures[Sampling Feature UUID],$A4046),CHAR(34),
", SamplingFeatureTypeCV:  ",CHAR(34),INDEX(SamplingFeatures[Sampling Feature Type],$A4046),CHAR(34),
", SamplingFeatureCode:  ",CHAR(34),INDEX(SamplingFeatures[Feature Code],$A4046),CHAR(34),
", SamplingFeatureName:  ",CHAR(34),INDEX(SamplingFeatures[Feature Name],$A4046),CHAR(34),
", SamplingFeatureDescription:  ",CHAR(34),INDEX(SamplingFeatures[Feature Description],$A4046),CHAR(34),
", SamplingFeatureGeotypeCV:  ",CHAR(34),INDEX(SamplingFeatures[Feature Geo Type],$A4046),CHAR(34),
", FeatureGeometry:  ",CHAR(34),INDEX(SamplingFeatures[Feature Geometry],$A4046),CHAR(34),
", Elevation_m:  ",CHAR(34),INDEX(SamplingFeatures[Elevation_m],$A4046),CHAR(34),
", ElevationDatumCV:  ",CHAR(34),ElevationDatum,CHAR(34),"}"))</f>
        <v>#REF!</v>
      </c>
      <c r="L4046" t="e">
        <f>IF(INDEX(SamplingFeatures[Sampling Feature Type],$A4046)&lt;&gt;"Site","",
CONCATENATE("  - &amp;SiteID",TEXT(SUMPRODUCT(--($L$3:$L4045&lt;&gt;"")),"0000"),
" {","SamplingFeatureID:  *SamplingFeatureID",TEXT($A4046,"0000"),
", SiteTypeCV:  ",CHAR(34),INDEX(Sites[Site Type],$A4046),CHAR(34),
", Latitude:  ",INDEX(Sites[Latitude],$A4046),
", Longitude:  ",INDEX(Sites[Longitude],$A4046),
", SRSName:  ",CHAR(34),LatLonDatum,CHAR(34),"}"))</f>
        <v>#REF!</v>
      </c>
      <c r="M4046" t="e">
        <f>IF(INDEX(SamplingFeatures[Sampling Feature Type],$A4046)&lt;&gt;"Specimen","",
CONCATENATE("  - &amp;SpecimenID",TEXT(SUMPRODUCT(--($M$3:$M4045&lt;&gt;"")),"0000"),
" {","SamplingFeatureID:  *SamplingFeatureID",TEXT($A4046,"0000"),
", SpecimenTypeCV:  ",CHAR(34),INDEX(Specimens[Specimen Type],$A4046),CHAR(34),
", SpecimenMediumCV:  ",INDEX(Specimens[Specimen Medium],$A4046),
", IsFieldSpecimen:  ",CHAR(34),INDEX(Specimens[Is Field Specimen?],$A4046),CHAR(34),"}"))</f>
        <v>#REF!</v>
      </c>
      <c r="N4046" t="e">
        <f>IF(COUNTA(SpatialOffsets[])=0,"", IF(INDEX(SpatialOffsets[Spatial Offset Type],$A4046)="","",
CONCATENATE("  - &amp;SpatialOffsetID",TEXT($A4046,"0000"),
" {","SpatialOffsetTypeCV:  ",CHAR(34),INDEX(SpatialOffsets[Spatial Offset Type],$A4046),CHAR(34),
", Offset1Value:  ",INDEX(SpatialOffsets[Offset 1 Value],$A4046),
", Offset1UnitID:  ",CHAR(34),INDEX(SpatialOffsets[Offset 1 Unit],$A4046),CHAR(34),
", Offset2Value:  ",INDEX(SpatialOffsets[Offset 2 Value],$A4046),
", Offset2UnitID:  ",CHAR(34),INDEX(SpatialOffsets[Offset 2 Unit],$A4046),CHAR(34),
", Offset3Value:  ",INDEX(SpatialOffsets[Offset 3 Value],$A4046),
", Offset3UnitID:  ",CHAR(34),INDEX(SpatialOffsets[Offset 3 Unit],$A4046),CHAR(34),,"}")))</f>
        <v>#REF!</v>
      </c>
      <c r="O4046" t="e">
        <f>IF(COUNTA(RelatedFeatures[])=0,"", IF(INDEX(RelatedFeatures[First Sampling Feature Code],$A4046)="","",
CONCATENATE("  - &amp;RelationID",TEXT($A4046,"0000"),
" {","SamplingFeatureID:  *SamplingFeatureID",TEXT(MATCH(INDEX(RelatedFeatures[First Sampling Feature Code],$A4046),SamplingFeatures[Feature Code],0),"0000"),
", RelationshipTypeCV:  ",CHAR(34),INDEX(RelatedFeatures[Relationship Type],$A4046),CHAR(34),
", RelatedFeatureID: *SamplingFeatureID",TEXT(MATCH(INDEX(RelatedFeatures[Second Sampling Feature Code],$A4046),SamplingFeatures[Feature Code],0),"0000"),
", SpatialOffsetID:  ",IF(INDEX(RelatedFeatures[Offset Number],$A4046)="","",CONCATENATE("*SpatialOffsetID",TEXT(INDEX(RelatedFeatures[Offset Number],$A4046),"0000"))),"}")))</f>
        <v>#REF!</v>
      </c>
      <c r="P4046" t="e">
        <f>IF(INDEX(Methods[Method Type],$A4046)="","",
CONCATENATE("  - &amp;MethodID",TEXT($A4046,"0000"),
" {","MethodTypeCV:  ",CHAR(34),INDEX(Methods[Method Type],$A4046),CHAR(34),
", MethodCode:  ",CHAR(34),INDEX(Methods[Method Code],$A4046),CHAR(34),
", MethodName:  ",CHAR(34),INDEX(Methods[Method Name],$A4046),CHAR(34),
", MethodDescription:  ",CHAR(34),INDEX(Methods[Method Description],$A4046),CHAR(34),
", MethodLink:  ",CHAR(34),INDEX(Methods[Method Link],$A4046),CHAR(34),
", OrganizationID: *OrganizationID",TEXT(MATCH(INDEX(Methods[Organization Name],$A4046),Organizations[Organization Name],0),"0000"),"}"))</f>
        <v>#REF!</v>
      </c>
      <c r="Q4046" t="e">
        <f>IF(INDEX(Variables[Variable Type],$A4046)="","",
CONCATENATE("  - &amp;VariableID",TEXT($A4046,"0000"),
" {","VariableTypeCV:  ",CHAR(34),INDEX(Variables[Variable Type],$A4046),CHAR(34),
", VariableCode:  ",CHAR(34),INDEX(Variables[Variable Code],$A4046),CHAR(34),
", VariableNameCV:  ",CHAR(34),INDEX(Variables[Variable Name],$A4046),CHAR(34),
", VariableDefinition:  ",CHAR(34),INDEX(Variables[Variable Definition],$A4046),CHAR(34),
", SpecciationCV:  ",CHAR(34),INDEX(Variables[Speciation],$A4046),CHAR(34),
", NoDataValue:  ",CHAR(34),INDEX(Variables[No Data Value],$A4046),CHAR(34),"}"))</f>
        <v>#REF!</v>
      </c>
    </row>
    <row r="4047" spans="1:17" x14ac:dyDescent="0.25">
      <c r="A4047">
        <v>4044</v>
      </c>
      <c r="D4047" t="e">
        <f>IF(INDEX(People[First Name],$A4047)="","",
CONCATENATE("  - &amp;PersonID",TEXT($A4047,"0000"),
" {","PersonFirstName:  ",CHAR(34),INDEX(People[First Name],$A4047),CHAR(34),
", PersonMiddleName:  ",CHAR(34),INDEX(People[Middle Name],$A4047),CHAR(34),
", PersonLastName:  ",CHAR(34),INDEX(People[Last Name],$A4047),CHAR(34),"}"))</f>
        <v>#REF!</v>
      </c>
      <c r="E4047" t="e">
        <f>IF(INDEX(Organizations[Organization Type '[CV']],$A4047)="","",
CONCATENATE("  - &amp;OrganizationID",TEXT($A4047,"0000"),
" {","OrganizationTypeCV:  ",CHAR(34),INDEX(Organizations[Organization Type '[CV']],$A4047),CHAR(34),
", OrganizationCode:  ",CHAR(34),INDEX(Organizations[Organization Code],$A4047),CHAR(34),
", OrganizationName:  ",CHAR(34),INDEX(Organizations[Organization Name],$A4047),CHAR(34),
", OrganizationDescription:  ",CHAR(34),INDEX(Organizations[Organization Description],$A4047),CHAR(34),
", OrganizationLink:  ",CHAR(34),INDEX(Organizations[Organization Link],$A4047),CHAR(34),"}"))</f>
        <v>#REF!</v>
      </c>
      <c r="F4047" t="e">
        <f>IF(INDEX(People[First Name],$A4047)="","",
CONCATENATE("  - &amp;AffiliationID",TEXT($A4047,"0000"),
" {PersonID: *PersonID",TEXT($A4047,"0000"),
", OrganizationID: *OrganizationID",TEXT(MATCH(INDEX(People[Organization Name],$A4047),Organizations[Organization Name],0),"0000"),
", IsPrimaryOrganizationContact: , AffiliationStartDate: , AffiliationEndDate: , PrimaryPhone: ",
", PrimaryEmail: ",CHAR(34),INDEX(People[Primary Email],$A4047),CHAR(34),
", PrimaryAddress: ",CHAR(34),INDEX(People[Primary Address],$A4047),CHAR(34),
", PersonLink: }"))</f>
        <v>#REF!</v>
      </c>
      <c r="H4047" t="e">
        <f>IF(COUNTA(CitationInformation)=0,"",IF(INDEX(AuthorList[Author Name],$A4047)="","",
CONCATENATE("  - &amp;AuthorListID",TEXT($A4047,"0000"),
"  {CitationID: *CitationID0001",
", PersonID: *PersonID",TEXT(MATCH(INDEX(AuthorList[Author Name],$A4047),People[Full Name],0),"0000"),
", AuthorOrder: ",INDEX(AuthorList[Author Number],$A4047),"}")))</f>
        <v>#REF!</v>
      </c>
      <c r="K4047" t="e">
        <f>IF(INDEX(SamplingFeatures[Feature Code],$A4047)="","",
CONCATENATE("  - &amp;SamplingFeatureID",TEXT($A4047,"0000"),
" {","SamplingFeatureUUID:  ",CHAR(34),INDEX(SamplingFeatures[Sampling Feature UUID],$A4047),CHAR(34),
", SamplingFeatureTypeCV:  ",CHAR(34),INDEX(SamplingFeatures[Sampling Feature Type],$A4047),CHAR(34),
", SamplingFeatureCode:  ",CHAR(34),INDEX(SamplingFeatures[Feature Code],$A4047),CHAR(34),
", SamplingFeatureName:  ",CHAR(34),INDEX(SamplingFeatures[Feature Name],$A4047),CHAR(34),
", SamplingFeatureDescription:  ",CHAR(34),INDEX(SamplingFeatures[Feature Description],$A4047),CHAR(34),
", SamplingFeatureGeotypeCV:  ",CHAR(34),INDEX(SamplingFeatures[Feature Geo Type],$A4047),CHAR(34),
", FeatureGeometry:  ",CHAR(34),INDEX(SamplingFeatures[Feature Geometry],$A4047),CHAR(34),
", Elevation_m:  ",CHAR(34),INDEX(SamplingFeatures[Elevation_m],$A4047),CHAR(34),
", ElevationDatumCV:  ",CHAR(34),ElevationDatum,CHAR(34),"}"))</f>
        <v>#REF!</v>
      </c>
      <c r="L4047" t="e">
        <f>IF(INDEX(SamplingFeatures[Sampling Feature Type],$A4047)&lt;&gt;"Site","",
CONCATENATE("  - &amp;SiteID",TEXT(SUMPRODUCT(--($L$3:$L4046&lt;&gt;"")),"0000"),
" {","SamplingFeatureID:  *SamplingFeatureID",TEXT($A4047,"0000"),
", SiteTypeCV:  ",CHAR(34),INDEX(Sites[Site Type],$A4047),CHAR(34),
", Latitude:  ",INDEX(Sites[Latitude],$A4047),
", Longitude:  ",INDEX(Sites[Longitude],$A4047),
", SRSName:  ",CHAR(34),LatLonDatum,CHAR(34),"}"))</f>
        <v>#REF!</v>
      </c>
      <c r="M4047" t="e">
        <f>IF(INDEX(SamplingFeatures[Sampling Feature Type],$A4047)&lt;&gt;"Specimen","",
CONCATENATE("  - &amp;SpecimenID",TEXT(SUMPRODUCT(--($M$3:$M4046&lt;&gt;"")),"0000"),
" {","SamplingFeatureID:  *SamplingFeatureID",TEXT($A4047,"0000"),
", SpecimenTypeCV:  ",CHAR(34),INDEX(Specimens[Specimen Type],$A4047),CHAR(34),
", SpecimenMediumCV:  ",INDEX(Specimens[Specimen Medium],$A4047),
", IsFieldSpecimen:  ",CHAR(34),INDEX(Specimens[Is Field Specimen?],$A4047),CHAR(34),"}"))</f>
        <v>#REF!</v>
      </c>
      <c r="N4047" t="e">
        <f>IF(COUNTA(SpatialOffsets[])=0,"", IF(INDEX(SpatialOffsets[Spatial Offset Type],$A4047)="","",
CONCATENATE("  - &amp;SpatialOffsetID",TEXT($A4047,"0000"),
" {","SpatialOffsetTypeCV:  ",CHAR(34),INDEX(SpatialOffsets[Spatial Offset Type],$A4047),CHAR(34),
", Offset1Value:  ",INDEX(SpatialOffsets[Offset 1 Value],$A4047),
", Offset1UnitID:  ",CHAR(34),INDEX(SpatialOffsets[Offset 1 Unit],$A4047),CHAR(34),
", Offset2Value:  ",INDEX(SpatialOffsets[Offset 2 Value],$A4047),
", Offset2UnitID:  ",CHAR(34),INDEX(SpatialOffsets[Offset 2 Unit],$A4047),CHAR(34),
", Offset3Value:  ",INDEX(SpatialOffsets[Offset 3 Value],$A4047),
", Offset3UnitID:  ",CHAR(34),INDEX(SpatialOffsets[Offset 3 Unit],$A4047),CHAR(34),,"}")))</f>
        <v>#REF!</v>
      </c>
      <c r="O4047" t="e">
        <f>IF(COUNTA(RelatedFeatures[])=0,"", IF(INDEX(RelatedFeatures[First Sampling Feature Code],$A4047)="","",
CONCATENATE("  - &amp;RelationID",TEXT($A4047,"0000"),
" {","SamplingFeatureID:  *SamplingFeatureID",TEXT(MATCH(INDEX(RelatedFeatures[First Sampling Feature Code],$A4047),SamplingFeatures[Feature Code],0),"0000"),
", RelationshipTypeCV:  ",CHAR(34),INDEX(RelatedFeatures[Relationship Type],$A4047),CHAR(34),
", RelatedFeatureID: *SamplingFeatureID",TEXT(MATCH(INDEX(RelatedFeatures[Second Sampling Feature Code],$A4047),SamplingFeatures[Feature Code],0),"0000"),
", SpatialOffsetID:  ",IF(INDEX(RelatedFeatures[Offset Number],$A4047)="","",CONCATENATE("*SpatialOffsetID",TEXT(INDEX(RelatedFeatures[Offset Number],$A4047),"0000"))),"}")))</f>
        <v>#REF!</v>
      </c>
      <c r="P4047" t="e">
        <f>IF(INDEX(Methods[Method Type],$A4047)="","",
CONCATENATE("  - &amp;MethodID",TEXT($A4047,"0000"),
" {","MethodTypeCV:  ",CHAR(34),INDEX(Methods[Method Type],$A4047),CHAR(34),
", MethodCode:  ",CHAR(34),INDEX(Methods[Method Code],$A4047),CHAR(34),
", MethodName:  ",CHAR(34),INDEX(Methods[Method Name],$A4047),CHAR(34),
", MethodDescription:  ",CHAR(34),INDEX(Methods[Method Description],$A4047),CHAR(34),
", MethodLink:  ",CHAR(34),INDEX(Methods[Method Link],$A4047),CHAR(34),
", OrganizationID: *OrganizationID",TEXT(MATCH(INDEX(Methods[Organization Name],$A4047),Organizations[Organization Name],0),"0000"),"}"))</f>
        <v>#REF!</v>
      </c>
      <c r="Q4047" t="e">
        <f>IF(INDEX(Variables[Variable Type],$A4047)="","",
CONCATENATE("  - &amp;VariableID",TEXT($A4047,"0000"),
" {","VariableTypeCV:  ",CHAR(34),INDEX(Variables[Variable Type],$A4047),CHAR(34),
", VariableCode:  ",CHAR(34),INDEX(Variables[Variable Code],$A4047),CHAR(34),
", VariableNameCV:  ",CHAR(34),INDEX(Variables[Variable Name],$A4047),CHAR(34),
", VariableDefinition:  ",CHAR(34),INDEX(Variables[Variable Definition],$A4047),CHAR(34),
", SpecciationCV:  ",CHAR(34),INDEX(Variables[Speciation],$A4047),CHAR(34),
", NoDataValue:  ",CHAR(34),INDEX(Variables[No Data Value],$A4047),CHAR(34),"}"))</f>
        <v>#REF!</v>
      </c>
    </row>
    <row r="4048" spans="1:17" x14ac:dyDescent="0.25">
      <c r="A4048">
        <v>4045</v>
      </c>
      <c r="D4048" t="e">
        <f>IF(INDEX(People[First Name],$A4048)="","",
CONCATENATE("  - &amp;PersonID",TEXT($A4048,"0000"),
" {","PersonFirstName:  ",CHAR(34),INDEX(People[First Name],$A4048),CHAR(34),
", PersonMiddleName:  ",CHAR(34),INDEX(People[Middle Name],$A4048),CHAR(34),
", PersonLastName:  ",CHAR(34),INDEX(People[Last Name],$A4048),CHAR(34),"}"))</f>
        <v>#REF!</v>
      </c>
      <c r="E4048" t="e">
        <f>IF(INDEX(Organizations[Organization Type '[CV']],$A4048)="","",
CONCATENATE("  - &amp;OrganizationID",TEXT($A4048,"0000"),
" {","OrganizationTypeCV:  ",CHAR(34),INDEX(Organizations[Organization Type '[CV']],$A4048),CHAR(34),
", OrganizationCode:  ",CHAR(34),INDEX(Organizations[Organization Code],$A4048),CHAR(34),
", OrganizationName:  ",CHAR(34),INDEX(Organizations[Organization Name],$A4048),CHAR(34),
", OrganizationDescription:  ",CHAR(34),INDEX(Organizations[Organization Description],$A4048),CHAR(34),
", OrganizationLink:  ",CHAR(34),INDEX(Organizations[Organization Link],$A4048),CHAR(34),"}"))</f>
        <v>#REF!</v>
      </c>
      <c r="F4048" t="e">
        <f>IF(INDEX(People[First Name],$A4048)="","",
CONCATENATE("  - &amp;AffiliationID",TEXT($A4048,"0000"),
" {PersonID: *PersonID",TEXT($A4048,"0000"),
", OrganizationID: *OrganizationID",TEXT(MATCH(INDEX(People[Organization Name],$A4048),Organizations[Organization Name],0),"0000"),
", IsPrimaryOrganizationContact: , AffiliationStartDate: , AffiliationEndDate: , PrimaryPhone: ",
", PrimaryEmail: ",CHAR(34),INDEX(People[Primary Email],$A4048),CHAR(34),
", PrimaryAddress: ",CHAR(34),INDEX(People[Primary Address],$A4048),CHAR(34),
", PersonLink: }"))</f>
        <v>#REF!</v>
      </c>
      <c r="H4048" t="e">
        <f>IF(COUNTA(CitationInformation)=0,"",IF(INDEX(AuthorList[Author Name],$A4048)="","",
CONCATENATE("  - &amp;AuthorListID",TEXT($A4048,"0000"),
"  {CitationID: *CitationID0001",
", PersonID: *PersonID",TEXT(MATCH(INDEX(AuthorList[Author Name],$A4048),People[Full Name],0),"0000"),
", AuthorOrder: ",INDEX(AuthorList[Author Number],$A4048),"}")))</f>
        <v>#REF!</v>
      </c>
      <c r="K4048" t="e">
        <f>IF(INDEX(SamplingFeatures[Feature Code],$A4048)="","",
CONCATENATE("  - &amp;SamplingFeatureID",TEXT($A4048,"0000"),
" {","SamplingFeatureUUID:  ",CHAR(34),INDEX(SamplingFeatures[Sampling Feature UUID],$A4048),CHAR(34),
", SamplingFeatureTypeCV:  ",CHAR(34),INDEX(SamplingFeatures[Sampling Feature Type],$A4048),CHAR(34),
", SamplingFeatureCode:  ",CHAR(34),INDEX(SamplingFeatures[Feature Code],$A4048),CHAR(34),
", SamplingFeatureName:  ",CHAR(34),INDEX(SamplingFeatures[Feature Name],$A4048),CHAR(34),
", SamplingFeatureDescription:  ",CHAR(34),INDEX(SamplingFeatures[Feature Description],$A4048),CHAR(34),
", SamplingFeatureGeotypeCV:  ",CHAR(34),INDEX(SamplingFeatures[Feature Geo Type],$A4048),CHAR(34),
", FeatureGeometry:  ",CHAR(34),INDEX(SamplingFeatures[Feature Geometry],$A4048),CHAR(34),
", Elevation_m:  ",CHAR(34),INDEX(SamplingFeatures[Elevation_m],$A4048),CHAR(34),
", ElevationDatumCV:  ",CHAR(34),ElevationDatum,CHAR(34),"}"))</f>
        <v>#REF!</v>
      </c>
      <c r="L4048" t="e">
        <f>IF(INDEX(SamplingFeatures[Sampling Feature Type],$A4048)&lt;&gt;"Site","",
CONCATENATE("  - &amp;SiteID",TEXT(SUMPRODUCT(--($L$3:$L4047&lt;&gt;"")),"0000"),
" {","SamplingFeatureID:  *SamplingFeatureID",TEXT($A4048,"0000"),
", SiteTypeCV:  ",CHAR(34),INDEX(Sites[Site Type],$A4048),CHAR(34),
", Latitude:  ",INDEX(Sites[Latitude],$A4048),
", Longitude:  ",INDEX(Sites[Longitude],$A4048),
", SRSName:  ",CHAR(34),LatLonDatum,CHAR(34),"}"))</f>
        <v>#REF!</v>
      </c>
      <c r="M4048" t="e">
        <f>IF(INDEX(SamplingFeatures[Sampling Feature Type],$A4048)&lt;&gt;"Specimen","",
CONCATENATE("  - &amp;SpecimenID",TEXT(SUMPRODUCT(--($M$3:$M4047&lt;&gt;"")),"0000"),
" {","SamplingFeatureID:  *SamplingFeatureID",TEXT($A4048,"0000"),
", SpecimenTypeCV:  ",CHAR(34),INDEX(Specimens[Specimen Type],$A4048),CHAR(34),
", SpecimenMediumCV:  ",INDEX(Specimens[Specimen Medium],$A4048),
", IsFieldSpecimen:  ",CHAR(34),INDEX(Specimens[Is Field Specimen?],$A4048),CHAR(34),"}"))</f>
        <v>#REF!</v>
      </c>
      <c r="N4048" t="e">
        <f>IF(COUNTA(SpatialOffsets[])=0,"", IF(INDEX(SpatialOffsets[Spatial Offset Type],$A4048)="","",
CONCATENATE("  - &amp;SpatialOffsetID",TEXT($A4048,"0000"),
" {","SpatialOffsetTypeCV:  ",CHAR(34),INDEX(SpatialOffsets[Spatial Offset Type],$A4048),CHAR(34),
", Offset1Value:  ",INDEX(SpatialOffsets[Offset 1 Value],$A4048),
", Offset1UnitID:  ",CHAR(34),INDEX(SpatialOffsets[Offset 1 Unit],$A4048),CHAR(34),
", Offset2Value:  ",INDEX(SpatialOffsets[Offset 2 Value],$A4048),
", Offset2UnitID:  ",CHAR(34),INDEX(SpatialOffsets[Offset 2 Unit],$A4048),CHAR(34),
", Offset3Value:  ",INDEX(SpatialOffsets[Offset 3 Value],$A4048),
", Offset3UnitID:  ",CHAR(34),INDEX(SpatialOffsets[Offset 3 Unit],$A4048),CHAR(34),,"}")))</f>
        <v>#REF!</v>
      </c>
      <c r="O4048" t="e">
        <f>IF(COUNTA(RelatedFeatures[])=0,"", IF(INDEX(RelatedFeatures[First Sampling Feature Code],$A4048)="","",
CONCATENATE("  - &amp;RelationID",TEXT($A4048,"0000"),
" {","SamplingFeatureID:  *SamplingFeatureID",TEXT(MATCH(INDEX(RelatedFeatures[First Sampling Feature Code],$A4048),SamplingFeatures[Feature Code],0),"0000"),
", RelationshipTypeCV:  ",CHAR(34),INDEX(RelatedFeatures[Relationship Type],$A4048),CHAR(34),
", RelatedFeatureID: *SamplingFeatureID",TEXT(MATCH(INDEX(RelatedFeatures[Second Sampling Feature Code],$A4048),SamplingFeatures[Feature Code],0),"0000"),
", SpatialOffsetID:  ",IF(INDEX(RelatedFeatures[Offset Number],$A4048)="","",CONCATENATE("*SpatialOffsetID",TEXT(INDEX(RelatedFeatures[Offset Number],$A4048),"0000"))),"}")))</f>
        <v>#REF!</v>
      </c>
      <c r="P4048" t="e">
        <f>IF(INDEX(Methods[Method Type],$A4048)="","",
CONCATENATE("  - &amp;MethodID",TEXT($A4048,"0000"),
" {","MethodTypeCV:  ",CHAR(34),INDEX(Methods[Method Type],$A4048),CHAR(34),
", MethodCode:  ",CHAR(34),INDEX(Methods[Method Code],$A4048),CHAR(34),
", MethodName:  ",CHAR(34),INDEX(Methods[Method Name],$A4048),CHAR(34),
", MethodDescription:  ",CHAR(34),INDEX(Methods[Method Description],$A4048),CHAR(34),
", MethodLink:  ",CHAR(34),INDEX(Methods[Method Link],$A4048),CHAR(34),
", OrganizationID: *OrganizationID",TEXT(MATCH(INDEX(Methods[Organization Name],$A4048),Organizations[Organization Name],0),"0000"),"}"))</f>
        <v>#REF!</v>
      </c>
      <c r="Q4048" t="e">
        <f>IF(INDEX(Variables[Variable Type],$A4048)="","",
CONCATENATE("  - &amp;VariableID",TEXT($A4048,"0000"),
" {","VariableTypeCV:  ",CHAR(34),INDEX(Variables[Variable Type],$A4048),CHAR(34),
", VariableCode:  ",CHAR(34),INDEX(Variables[Variable Code],$A4048),CHAR(34),
", VariableNameCV:  ",CHAR(34),INDEX(Variables[Variable Name],$A4048),CHAR(34),
", VariableDefinition:  ",CHAR(34),INDEX(Variables[Variable Definition],$A4048),CHAR(34),
", SpecciationCV:  ",CHAR(34),INDEX(Variables[Speciation],$A4048),CHAR(34),
", NoDataValue:  ",CHAR(34),INDEX(Variables[No Data Value],$A4048),CHAR(34),"}"))</f>
        <v>#REF!</v>
      </c>
    </row>
    <row r="4049" spans="1:17" x14ac:dyDescent="0.25">
      <c r="A4049">
        <v>4046</v>
      </c>
      <c r="D4049" t="e">
        <f>IF(INDEX(People[First Name],$A4049)="","",
CONCATENATE("  - &amp;PersonID",TEXT($A4049,"0000"),
" {","PersonFirstName:  ",CHAR(34),INDEX(People[First Name],$A4049),CHAR(34),
", PersonMiddleName:  ",CHAR(34),INDEX(People[Middle Name],$A4049),CHAR(34),
", PersonLastName:  ",CHAR(34),INDEX(People[Last Name],$A4049),CHAR(34),"}"))</f>
        <v>#REF!</v>
      </c>
      <c r="E4049" t="e">
        <f>IF(INDEX(Organizations[Organization Type '[CV']],$A4049)="","",
CONCATENATE("  - &amp;OrganizationID",TEXT($A4049,"0000"),
" {","OrganizationTypeCV:  ",CHAR(34),INDEX(Organizations[Organization Type '[CV']],$A4049),CHAR(34),
", OrganizationCode:  ",CHAR(34),INDEX(Organizations[Organization Code],$A4049),CHAR(34),
", OrganizationName:  ",CHAR(34),INDEX(Organizations[Organization Name],$A4049),CHAR(34),
", OrganizationDescription:  ",CHAR(34),INDEX(Organizations[Organization Description],$A4049),CHAR(34),
", OrganizationLink:  ",CHAR(34),INDEX(Organizations[Organization Link],$A4049),CHAR(34),"}"))</f>
        <v>#REF!</v>
      </c>
      <c r="F4049" t="e">
        <f>IF(INDEX(People[First Name],$A4049)="","",
CONCATENATE("  - &amp;AffiliationID",TEXT($A4049,"0000"),
" {PersonID: *PersonID",TEXT($A4049,"0000"),
", OrganizationID: *OrganizationID",TEXT(MATCH(INDEX(People[Organization Name],$A4049),Organizations[Organization Name],0),"0000"),
", IsPrimaryOrganizationContact: , AffiliationStartDate: , AffiliationEndDate: , PrimaryPhone: ",
", PrimaryEmail: ",CHAR(34),INDEX(People[Primary Email],$A4049),CHAR(34),
", PrimaryAddress: ",CHAR(34),INDEX(People[Primary Address],$A4049),CHAR(34),
", PersonLink: }"))</f>
        <v>#REF!</v>
      </c>
      <c r="H4049" t="e">
        <f>IF(COUNTA(CitationInformation)=0,"",IF(INDEX(AuthorList[Author Name],$A4049)="","",
CONCATENATE("  - &amp;AuthorListID",TEXT($A4049,"0000"),
"  {CitationID: *CitationID0001",
", PersonID: *PersonID",TEXT(MATCH(INDEX(AuthorList[Author Name],$A4049),People[Full Name],0),"0000"),
", AuthorOrder: ",INDEX(AuthorList[Author Number],$A4049),"}")))</f>
        <v>#REF!</v>
      </c>
      <c r="K4049" t="e">
        <f>IF(INDEX(SamplingFeatures[Feature Code],$A4049)="","",
CONCATENATE("  - &amp;SamplingFeatureID",TEXT($A4049,"0000"),
" {","SamplingFeatureUUID:  ",CHAR(34),INDEX(SamplingFeatures[Sampling Feature UUID],$A4049),CHAR(34),
", SamplingFeatureTypeCV:  ",CHAR(34),INDEX(SamplingFeatures[Sampling Feature Type],$A4049),CHAR(34),
", SamplingFeatureCode:  ",CHAR(34),INDEX(SamplingFeatures[Feature Code],$A4049),CHAR(34),
", SamplingFeatureName:  ",CHAR(34),INDEX(SamplingFeatures[Feature Name],$A4049),CHAR(34),
", SamplingFeatureDescription:  ",CHAR(34),INDEX(SamplingFeatures[Feature Description],$A4049),CHAR(34),
", SamplingFeatureGeotypeCV:  ",CHAR(34),INDEX(SamplingFeatures[Feature Geo Type],$A4049),CHAR(34),
", FeatureGeometry:  ",CHAR(34),INDEX(SamplingFeatures[Feature Geometry],$A4049),CHAR(34),
", Elevation_m:  ",CHAR(34),INDEX(SamplingFeatures[Elevation_m],$A4049),CHAR(34),
", ElevationDatumCV:  ",CHAR(34),ElevationDatum,CHAR(34),"}"))</f>
        <v>#REF!</v>
      </c>
      <c r="L4049" t="e">
        <f>IF(INDEX(SamplingFeatures[Sampling Feature Type],$A4049)&lt;&gt;"Site","",
CONCATENATE("  - &amp;SiteID",TEXT(SUMPRODUCT(--($L$3:$L4048&lt;&gt;"")),"0000"),
" {","SamplingFeatureID:  *SamplingFeatureID",TEXT($A4049,"0000"),
", SiteTypeCV:  ",CHAR(34),INDEX(Sites[Site Type],$A4049),CHAR(34),
", Latitude:  ",INDEX(Sites[Latitude],$A4049),
", Longitude:  ",INDEX(Sites[Longitude],$A4049),
", SRSName:  ",CHAR(34),LatLonDatum,CHAR(34),"}"))</f>
        <v>#REF!</v>
      </c>
      <c r="M4049" t="e">
        <f>IF(INDEX(SamplingFeatures[Sampling Feature Type],$A4049)&lt;&gt;"Specimen","",
CONCATENATE("  - &amp;SpecimenID",TEXT(SUMPRODUCT(--($M$3:$M4048&lt;&gt;"")),"0000"),
" {","SamplingFeatureID:  *SamplingFeatureID",TEXT($A4049,"0000"),
", SpecimenTypeCV:  ",CHAR(34),INDEX(Specimens[Specimen Type],$A4049),CHAR(34),
", SpecimenMediumCV:  ",INDEX(Specimens[Specimen Medium],$A4049),
", IsFieldSpecimen:  ",CHAR(34),INDEX(Specimens[Is Field Specimen?],$A4049),CHAR(34),"}"))</f>
        <v>#REF!</v>
      </c>
      <c r="N4049" t="e">
        <f>IF(COUNTA(SpatialOffsets[])=0,"", IF(INDEX(SpatialOffsets[Spatial Offset Type],$A4049)="","",
CONCATENATE("  - &amp;SpatialOffsetID",TEXT($A4049,"0000"),
" {","SpatialOffsetTypeCV:  ",CHAR(34),INDEX(SpatialOffsets[Spatial Offset Type],$A4049),CHAR(34),
", Offset1Value:  ",INDEX(SpatialOffsets[Offset 1 Value],$A4049),
", Offset1UnitID:  ",CHAR(34),INDEX(SpatialOffsets[Offset 1 Unit],$A4049),CHAR(34),
", Offset2Value:  ",INDEX(SpatialOffsets[Offset 2 Value],$A4049),
", Offset2UnitID:  ",CHAR(34),INDEX(SpatialOffsets[Offset 2 Unit],$A4049),CHAR(34),
", Offset3Value:  ",INDEX(SpatialOffsets[Offset 3 Value],$A4049),
", Offset3UnitID:  ",CHAR(34),INDEX(SpatialOffsets[Offset 3 Unit],$A4049),CHAR(34),,"}")))</f>
        <v>#REF!</v>
      </c>
      <c r="O4049" t="e">
        <f>IF(COUNTA(RelatedFeatures[])=0,"", IF(INDEX(RelatedFeatures[First Sampling Feature Code],$A4049)="","",
CONCATENATE("  - &amp;RelationID",TEXT($A4049,"0000"),
" {","SamplingFeatureID:  *SamplingFeatureID",TEXT(MATCH(INDEX(RelatedFeatures[First Sampling Feature Code],$A4049),SamplingFeatures[Feature Code],0),"0000"),
", RelationshipTypeCV:  ",CHAR(34),INDEX(RelatedFeatures[Relationship Type],$A4049),CHAR(34),
", RelatedFeatureID: *SamplingFeatureID",TEXT(MATCH(INDEX(RelatedFeatures[Second Sampling Feature Code],$A4049),SamplingFeatures[Feature Code],0),"0000"),
", SpatialOffsetID:  ",IF(INDEX(RelatedFeatures[Offset Number],$A4049)="","",CONCATENATE("*SpatialOffsetID",TEXT(INDEX(RelatedFeatures[Offset Number],$A4049),"0000"))),"}")))</f>
        <v>#REF!</v>
      </c>
      <c r="P4049" t="e">
        <f>IF(INDEX(Methods[Method Type],$A4049)="","",
CONCATENATE("  - &amp;MethodID",TEXT($A4049,"0000"),
" {","MethodTypeCV:  ",CHAR(34),INDEX(Methods[Method Type],$A4049),CHAR(34),
", MethodCode:  ",CHAR(34),INDEX(Methods[Method Code],$A4049),CHAR(34),
", MethodName:  ",CHAR(34),INDEX(Methods[Method Name],$A4049),CHAR(34),
", MethodDescription:  ",CHAR(34),INDEX(Methods[Method Description],$A4049),CHAR(34),
", MethodLink:  ",CHAR(34),INDEX(Methods[Method Link],$A4049),CHAR(34),
", OrganizationID: *OrganizationID",TEXT(MATCH(INDEX(Methods[Organization Name],$A4049),Organizations[Organization Name],0),"0000"),"}"))</f>
        <v>#REF!</v>
      </c>
      <c r="Q4049" t="e">
        <f>IF(INDEX(Variables[Variable Type],$A4049)="","",
CONCATENATE("  - &amp;VariableID",TEXT($A4049,"0000"),
" {","VariableTypeCV:  ",CHAR(34),INDEX(Variables[Variable Type],$A4049),CHAR(34),
", VariableCode:  ",CHAR(34),INDEX(Variables[Variable Code],$A4049),CHAR(34),
", VariableNameCV:  ",CHAR(34),INDEX(Variables[Variable Name],$A4049),CHAR(34),
", VariableDefinition:  ",CHAR(34),INDEX(Variables[Variable Definition],$A4049),CHAR(34),
", SpecciationCV:  ",CHAR(34),INDEX(Variables[Speciation],$A4049),CHAR(34),
", NoDataValue:  ",CHAR(34),INDEX(Variables[No Data Value],$A4049),CHAR(34),"}"))</f>
        <v>#REF!</v>
      </c>
    </row>
    <row r="4050" spans="1:17" x14ac:dyDescent="0.25">
      <c r="A4050">
        <v>4047</v>
      </c>
      <c r="D4050" t="e">
        <f>IF(INDEX(People[First Name],$A4050)="","",
CONCATENATE("  - &amp;PersonID",TEXT($A4050,"0000"),
" {","PersonFirstName:  ",CHAR(34),INDEX(People[First Name],$A4050),CHAR(34),
", PersonMiddleName:  ",CHAR(34),INDEX(People[Middle Name],$A4050),CHAR(34),
", PersonLastName:  ",CHAR(34),INDEX(People[Last Name],$A4050),CHAR(34),"}"))</f>
        <v>#REF!</v>
      </c>
      <c r="E4050" t="e">
        <f>IF(INDEX(Organizations[Organization Type '[CV']],$A4050)="","",
CONCATENATE("  - &amp;OrganizationID",TEXT($A4050,"0000"),
" {","OrganizationTypeCV:  ",CHAR(34),INDEX(Organizations[Organization Type '[CV']],$A4050),CHAR(34),
", OrganizationCode:  ",CHAR(34),INDEX(Organizations[Organization Code],$A4050),CHAR(34),
", OrganizationName:  ",CHAR(34),INDEX(Organizations[Organization Name],$A4050),CHAR(34),
", OrganizationDescription:  ",CHAR(34),INDEX(Organizations[Organization Description],$A4050),CHAR(34),
", OrganizationLink:  ",CHAR(34),INDEX(Organizations[Organization Link],$A4050),CHAR(34),"}"))</f>
        <v>#REF!</v>
      </c>
      <c r="F4050" t="e">
        <f>IF(INDEX(People[First Name],$A4050)="","",
CONCATENATE("  - &amp;AffiliationID",TEXT($A4050,"0000"),
" {PersonID: *PersonID",TEXT($A4050,"0000"),
", OrganizationID: *OrganizationID",TEXT(MATCH(INDEX(People[Organization Name],$A4050),Organizations[Organization Name],0),"0000"),
", IsPrimaryOrganizationContact: , AffiliationStartDate: , AffiliationEndDate: , PrimaryPhone: ",
", PrimaryEmail: ",CHAR(34),INDEX(People[Primary Email],$A4050),CHAR(34),
", PrimaryAddress: ",CHAR(34),INDEX(People[Primary Address],$A4050),CHAR(34),
", PersonLink: }"))</f>
        <v>#REF!</v>
      </c>
      <c r="H4050" t="e">
        <f>IF(COUNTA(CitationInformation)=0,"",IF(INDEX(AuthorList[Author Name],$A4050)="","",
CONCATENATE("  - &amp;AuthorListID",TEXT($A4050,"0000"),
"  {CitationID: *CitationID0001",
", PersonID: *PersonID",TEXT(MATCH(INDEX(AuthorList[Author Name],$A4050),People[Full Name],0),"0000"),
", AuthorOrder: ",INDEX(AuthorList[Author Number],$A4050),"}")))</f>
        <v>#REF!</v>
      </c>
      <c r="K4050" t="e">
        <f>IF(INDEX(SamplingFeatures[Feature Code],$A4050)="","",
CONCATENATE("  - &amp;SamplingFeatureID",TEXT($A4050,"0000"),
" {","SamplingFeatureUUID:  ",CHAR(34),INDEX(SamplingFeatures[Sampling Feature UUID],$A4050),CHAR(34),
", SamplingFeatureTypeCV:  ",CHAR(34),INDEX(SamplingFeatures[Sampling Feature Type],$A4050),CHAR(34),
", SamplingFeatureCode:  ",CHAR(34),INDEX(SamplingFeatures[Feature Code],$A4050),CHAR(34),
", SamplingFeatureName:  ",CHAR(34),INDEX(SamplingFeatures[Feature Name],$A4050),CHAR(34),
", SamplingFeatureDescription:  ",CHAR(34),INDEX(SamplingFeatures[Feature Description],$A4050),CHAR(34),
", SamplingFeatureGeotypeCV:  ",CHAR(34),INDEX(SamplingFeatures[Feature Geo Type],$A4050),CHAR(34),
", FeatureGeometry:  ",CHAR(34),INDEX(SamplingFeatures[Feature Geometry],$A4050),CHAR(34),
", Elevation_m:  ",CHAR(34),INDEX(SamplingFeatures[Elevation_m],$A4050),CHAR(34),
", ElevationDatumCV:  ",CHAR(34),ElevationDatum,CHAR(34),"}"))</f>
        <v>#REF!</v>
      </c>
      <c r="L4050" t="e">
        <f>IF(INDEX(SamplingFeatures[Sampling Feature Type],$A4050)&lt;&gt;"Site","",
CONCATENATE("  - &amp;SiteID",TEXT(SUMPRODUCT(--($L$3:$L4049&lt;&gt;"")),"0000"),
" {","SamplingFeatureID:  *SamplingFeatureID",TEXT($A4050,"0000"),
", SiteTypeCV:  ",CHAR(34),INDEX(Sites[Site Type],$A4050),CHAR(34),
", Latitude:  ",INDEX(Sites[Latitude],$A4050),
", Longitude:  ",INDEX(Sites[Longitude],$A4050),
", SRSName:  ",CHAR(34),LatLonDatum,CHAR(34),"}"))</f>
        <v>#REF!</v>
      </c>
      <c r="M4050" t="e">
        <f>IF(INDEX(SamplingFeatures[Sampling Feature Type],$A4050)&lt;&gt;"Specimen","",
CONCATENATE("  - &amp;SpecimenID",TEXT(SUMPRODUCT(--($M$3:$M4049&lt;&gt;"")),"0000"),
" {","SamplingFeatureID:  *SamplingFeatureID",TEXT($A4050,"0000"),
", SpecimenTypeCV:  ",CHAR(34),INDEX(Specimens[Specimen Type],$A4050),CHAR(34),
", SpecimenMediumCV:  ",INDEX(Specimens[Specimen Medium],$A4050),
", IsFieldSpecimen:  ",CHAR(34),INDEX(Specimens[Is Field Specimen?],$A4050),CHAR(34),"}"))</f>
        <v>#REF!</v>
      </c>
      <c r="N4050" t="e">
        <f>IF(COUNTA(SpatialOffsets[])=0,"", IF(INDEX(SpatialOffsets[Spatial Offset Type],$A4050)="","",
CONCATENATE("  - &amp;SpatialOffsetID",TEXT($A4050,"0000"),
" {","SpatialOffsetTypeCV:  ",CHAR(34),INDEX(SpatialOffsets[Spatial Offset Type],$A4050),CHAR(34),
", Offset1Value:  ",INDEX(SpatialOffsets[Offset 1 Value],$A4050),
", Offset1UnitID:  ",CHAR(34),INDEX(SpatialOffsets[Offset 1 Unit],$A4050),CHAR(34),
", Offset2Value:  ",INDEX(SpatialOffsets[Offset 2 Value],$A4050),
", Offset2UnitID:  ",CHAR(34),INDEX(SpatialOffsets[Offset 2 Unit],$A4050),CHAR(34),
", Offset3Value:  ",INDEX(SpatialOffsets[Offset 3 Value],$A4050),
", Offset3UnitID:  ",CHAR(34),INDEX(SpatialOffsets[Offset 3 Unit],$A4050),CHAR(34),,"}")))</f>
        <v>#REF!</v>
      </c>
      <c r="O4050" t="e">
        <f>IF(COUNTA(RelatedFeatures[])=0,"", IF(INDEX(RelatedFeatures[First Sampling Feature Code],$A4050)="","",
CONCATENATE("  - &amp;RelationID",TEXT($A4050,"0000"),
" {","SamplingFeatureID:  *SamplingFeatureID",TEXT(MATCH(INDEX(RelatedFeatures[First Sampling Feature Code],$A4050),SamplingFeatures[Feature Code],0),"0000"),
", RelationshipTypeCV:  ",CHAR(34),INDEX(RelatedFeatures[Relationship Type],$A4050),CHAR(34),
", RelatedFeatureID: *SamplingFeatureID",TEXT(MATCH(INDEX(RelatedFeatures[Second Sampling Feature Code],$A4050),SamplingFeatures[Feature Code],0),"0000"),
", SpatialOffsetID:  ",IF(INDEX(RelatedFeatures[Offset Number],$A4050)="","",CONCATENATE("*SpatialOffsetID",TEXT(INDEX(RelatedFeatures[Offset Number],$A4050),"0000"))),"}")))</f>
        <v>#REF!</v>
      </c>
      <c r="P4050" t="e">
        <f>IF(INDEX(Methods[Method Type],$A4050)="","",
CONCATENATE("  - &amp;MethodID",TEXT($A4050,"0000"),
" {","MethodTypeCV:  ",CHAR(34),INDEX(Methods[Method Type],$A4050),CHAR(34),
", MethodCode:  ",CHAR(34),INDEX(Methods[Method Code],$A4050),CHAR(34),
", MethodName:  ",CHAR(34),INDEX(Methods[Method Name],$A4050),CHAR(34),
", MethodDescription:  ",CHAR(34),INDEX(Methods[Method Description],$A4050),CHAR(34),
", MethodLink:  ",CHAR(34),INDEX(Methods[Method Link],$A4050),CHAR(34),
", OrganizationID: *OrganizationID",TEXT(MATCH(INDEX(Methods[Organization Name],$A4050),Organizations[Organization Name],0),"0000"),"}"))</f>
        <v>#REF!</v>
      </c>
      <c r="Q4050" t="e">
        <f>IF(INDEX(Variables[Variable Type],$A4050)="","",
CONCATENATE("  - &amp;VariableID",TEXT($A4050,"0000"),
" {","VariableTypeCV:  ",CHAR(34),INDEX(Variables[Variable Type],$A4050),CHAR(34),
", VariableCode:  ",CHAR(34),INDEX(Variables[Variable Code],$A4050),CHAR(34),
", VariableNameCV:  ",CHAR(34),INDEX(Variables[Variable Name],$A4050),CHAR(34),
", VariableDefinition:  ",CHAR(34),INDEX(Variables[Variable Definition],$A4050),CHAR(34),
", SpecciationCV:  ",CHAR(34),INDEX(Variables[Speciation],$A4050),CHAR(34),
", NoDataValue:  ",CHAR(34),INDEX(Variables[No Data Value],$A4050),CHAR(34),"}"))</f>
        <v>#REF!</v>
      </c>
    </row>
    <row r="4051" spans="1:17" x14ac:dyDescent="0.25">
      <c r="A4051">
        <v>4048</v>
      </c>
      <c r="D4051" t="e">
        <f>IF(INDEX(People[First Name],$A4051)="","",
CONCATENATE("  - &amp;PersonID",TEXT($A4051,"0000"),
" {","PersonFirstName:  ",CHAR(34),INDEX(People[First Name],$A4051),CHAR(34),
", PersonMiddleName:  ",CHAR(34),INDEX(People[Middle Name],$A4051),CHAR(34),
", PersonLastName:  ",CHAR(34),INDEX(People[Last Name],$A4051),CHAR(34),"}"))</f>
        <v>#REF!</v>
      </c>
      <c r="E4051" t="e">
        <f>IF(INDEX(Organizations[Organization Type '[CV']],$A4051)="","",
CONCATENATE("  - &amp;OrganizationID",TEXT($A4051,"0000"),
" {","OrganizationTypeCV:  ",CHAR(34),INDEX(Organizations[Organization Type '[CV']],$A4051),CHAR(34),
", OrganizationCode:  ",CHAR(34),INDEX(Organizations[Organization Code],$A4051),CHAR(34),
", OrganizationName:  ",CHAR(34),INDEX(Organizations[Organization Name],$A4051),CHAR(34),
", OrganizationDescription:  ",CHAR(34),INDEX(Organizations[Organization Description],$A4051),CHAR(34),
", OrganizationLink:  ",CHAR(34),INDEX(Organizations[Organization Link],$A4051),CHAR(34),"}"))</f>
        <v>#REF!</v>
      </c>
      <c r="F4051" t="e">
        <f>IF(INDEX(People[First Name],$A4051)="","",
CONCATENATE("  - &amp;AffiliationID",TEXT($A4051,"0000"),
" {PersonID: *PersonID",TEXT($A4051,"0000"),
", OrganizationID: *OrganizationID",TEXT(MATCH(INDEX(People[Organization Name],$A4051),Organizations[Organization Name],0),"0000"),
", IsPrimaryOrganizationContact: , AffiliationStartDate: , AffiliationEndDate: , PrimaryPhone: ",
", PrimaryEmail: ",CHAR(34),INDEX(People[Primary Email],$A4051),CHAR(34),
", PrimaryAddress: ",CHAR(34),INDEX(People[Primary Address],$A4051),CHAR(34),
", PersonLink: }"))</f>
        <v>#REF!</v>
      </c>
      <c r="H4051" t="e">
        <f>IF(COUNTA(CitationInformation)=0,"",IF(INDEX(AuthorList[Author Name],$A4051)="","",
CONCATENATE("  - &amp;AuthorListID",TEXT($A4051,"0000"),
"  {CitationID: *CitationID0001",
", PersonID: *PersonID",TEXT(MATCH(INDEX(AuthorList[Author Name],$A4051),People[Full Name],0),"0000"),
", AuthorOrder: ",INDEX(AuthorList[Author Number],$A4051),"}")))</f>
        <v>#REF!</v>
      </c>
      <c r="K4051" t="e">
        <f>IF(INDEX(SamplingFeatures[Feature Code],$A4051)="","",
CONCATENATE("  - &amp;SamplingFeatureID",TEXT($A4051,"0000"),
" {","SamplingFeatureUUID:  ",CHAR(34),INDEX(SamplingFeatures[Sampling Feature UUID],$A4051),CHAR(34),
", SamplingFeatureTypeCV:  ",CHAR(34),INDEX(SamplingFeatures[Sampling Feature Type],$A4051),CHAR(34),
", SamplingFeatureCode:  ",CHAR(34),INDEX(SamplingFeatures[Feature Code],$A4051),CHAR(34),
", SamplingFeatureName:  ",CHAR(34),INDEX(SamplingFeatures[Feature Name],$A4051),CHAR(34),
", SamplingFeatureDescription:  ",CHAR(34),INDEX(SamplingFeatures[Feature Description],$A4051),CHAR(34),
", SamplingFeatureGeotypeCV:  ",CHAR(34),INDEX(SamplingFeatures[Feature Geo Type],$A4051),CHAR(34),
", FeatureGeometry:  ",CHAR(34),INDEX(SamplingFeatures[Feature Geometry],$A4051),CHAR(34),
", Elevation_m:  ",CHAR(34),INDEX(SamplingFeatures[Elevation_m],$A4051),CHAR(34),
", ElevationDatumCV:  ",CHAR(34),ElevationDatum,CHAR(34),"}"))</f>
        <v>#REF!</v>
      </c>
      <c r="L4051" t="e">
        <f>IF(INDEX(SamplingFeatures[Sampling Feature Type],$A4051)&lt;&gt;"Site","",
CONCATENATE("  - &amp;SiteID",TEXT(SUMPRODUCT(--($L$3:$L4050&lt;&gt;"")),"0000"),
" {","SamplingFeatureID:  *SamplingFeatureID",TEXT($A4051,"0000"),
", SiteTypeCV:  ",CHAR(34),INDEX(Sites[Site Type],$A4051),CHAR(34),
", Latitude:  ",INDEX(Sites[Latitude],$A4051),
", Longitude:  ",INDEX(Sites[Longitude],$A4051),
", SRSName:  ",CHAR(34),LatLonDatum,CHAR(34),"}"))</f>
        <v>#REF!</v>
      </c>
      <c r="M4051" t="e">
        <f>IF(INDEX(SamplingFeatures[Sampling Feature Type],$A4051)&lt;&gt;"Specimen","",
CONCATENATE("  - &amp;SpecimenID",TEXT(SUMPRODUCT(--($M$3:$M4050&lt;&gt;"")),"0000"),
" {","SamplingFeatureID:  *SamplingFeatureID",TEXT($A4051,"0000"),
", SpecimenTypeCV:  ",CHAR(34),INDEX(Specimens[Specimen Type],$A4051),CHAR(34),
", SpecimenMediumCV:  ",INDEX(Specimens[Specimen Medium],$A4051),
", IsFieldSpecimen:  ",CHAR(34),INDEX(Specimens[Is Field Specimen?],$A4051),CHAR(34),"}"))</f>
        <v>#REF!</v>
      </c>
      <c r="N4051" t="e">
        <f>IF(COUNTA(SpatialOffsets[])=0,"", IF(INDEX(SpatialOffsets[Spatial Offset Type],$A4051)="","",
CONCATENATE("  - &amp;SpatialOffsetID",TEXT($A4051,"0000"),
" {","SpatialOffsetTypeCV:  ",CHAR(34),INDEX(SpatialOffsets[Spatial Offset Type],$A4051),CHAR(34),
", Offset1Value:  ",INDEX(SpatialOffsets[Offset 1 Value],$A4051),
", Offset1UnitID:  ",CHAR(34),INDEX(SpatialOffsets[Offset 1 Unit],$A4051),CHAR(34),
", Offset2Value:  ",INDEX(SpatialOffsets[Offset 2 Value],$A4051),
", Offset2UnitID:  ",CHAR(34),INDEX(SpatialOffsets[Offset 2 Unit],$A4051),CHAR(34),
", Offset3Value:  ",INDEX(SpatialOffsets[Offset 3 Value],$A4051),
", Offset3UnitID:  ",CHAR(34),INDEX(SpatialOffsets[Offset 3 Unit],$A4051),CHAR(34),,"}")))</f>
        <v>#REF!</v>
      </c>
      <c r="O4051" t="e">
        <f>IF(COUNTA(RelatedFeatures[])=0,"", IF(INDEX(RelatedFeatures[First Sampling Feature Code],$A4051)="","",
CONCATENATE("  - &amp;RelationID",TEXT($A4051,"0000"),
" {","SamplingFeatureID:  *SamplingFeatureID",TEXT(MATCH(INDEX(RelatedFeatures[First Sampling Feature Code],$A4051),SamplingFeatures[Feature Code],0),"0000"),
", RelationshipTypeCV:  ",CHAR(34),INDEX(RelatedFeatures[Relationship Type],$A4051),CHAR(34),
", RelatedFeatureID: *SamplingFeatureID",TEXT(MATCH(INDEX(RelatedFeatures[Second Sampling Feature Code],$A4051),SamplingFeatures[Feature Code],0),"0000"),
", SpatialOffsetID:  ",IF(INDEX(RelatedFeatures[Offset Number],$A4051)="","",CONCATENATE("*SpatialOffsetID",TEXT(INDEX(RelatedFeatures[Offset Number],$A4051),"0000"))),"}")))</f>
        <v>#REF!</v>
      </c>
      <c r="P4051" t="e">
        <f>IF(INDEX(Methods[Method Type],$A4051)="","",
CONCATENATE("  - &amp;MethodID",TEXT($A4051,"0000"),
" {","MethodTypeCV:  ",CHAR(34),INDEX(Methods[Method Type],$A4051),CHAR(34),
", MethodCode:  ",CHAR(34),INDEX(Methods[Method Code],$A4051),CHAR(34),
", MethodName:  ",CHAR(34),INDEX(Methods[Method Name],$A4051),CHAR(34),
", MethodDescription:  ",CHAR(34),INDEX(Methods[Method Description],$A4051),CHAR(34),
", MethodLink:  ",CHAR(34),INDEX(Methods[Method Link],$A4051),CHAR(34),
", OrganizationID: *OrganizationID",TEXT(MATCH(INDEX(Methods[Organization Name],$A4051),Organizations[Organization Name],0),"0000"),"}"))</f>
        <v>#REF!</v>
      </c>
      <c r="Q4051" t="e">
        <f>IF(INDEX(Variables[Variable Type],$A4051)="","",
CONCATENATE("  - &amp;VariableID",TEXT($A4051,"0000"),
" {","VariableTypeCV:  ",CHAR(34),INDEX(Variables[Variable Type],$A4051),CHAR(34),
", VariableCode:  ",CHAR(34),INDEX(Variables[Variable Code],$A4051),CHAR(34),
", VariableNameCV:  ",CHAR(34),INDEX(Variables[Variable Name],$A4051),CHAR(34),
", VariableDefinition:  ",CHAR(34),INDEX(Variables[Variable Definition],$A4051),CHAR(34),
", SpecciationCV:  ",CHAR(34),INDEX(Variables[Speciation],$A4051),CHAR(34),
", NoDataValue:  ",CHAR(34),INDEX(Variables[No Data Value],$A4051),CHAR(34),"}"))</f>
        <v>#REF!</v>
      </c>
    </row>
    <row r="4052" spans="1:17" x14ac:dyDescent="0.25">
      <c r="A4052">
        <v>4049</v>
      </c>
      <c r="D4052" t="e">
        <f>IF(INDEX(People[First Name],$A4052)="","",
CONCATENATE("  - &amp;PersonID",TEXT($A4052,"0000"),
" {","PersonFirstName:  ",CHAR(34),INDEX(People[First Name],$A4052),CHAR(34),
", PersonMiddleName:  ",CHAR(34),INDEX(People[Middle Name],$A4052),CHAR(34),
", PersonLastName:  ",CHAR(34),INDEX(People[Last Name],$A4052),CHAR(34),"}"))</f>
        <v>#REF!</v>
      </c>
      <c r="E4052" t="e">
        <f>IF(INDEX(Organizations[Organization Type '[CV']],$A4052)="","",
CONCATENATE("  - &amp;OrganizationID",TEXT($A4052,"0000"),
" {","OrganizationTypeCV:  ",CHAR(34),INDEX(Organizations[Organization Type '[CV']],$A4052),CHAR(34),
", OrganizationCode:  ",CHAR(34),INDEX(Organizations[Organization Code],$A4052),CHAR(34),
", OrganizationName:  ",CHAR(34),INDEX(Organizations[Organization Name],$A4052),CHAR(34),
", OrganizationDescription:  ",CHAR(34),INDEX(Organizations[Organization Description],$A4052),CHAR(34),
", OrganizationLink:  ",CHAR(34),INDEX(Organizations[Organization Link],$A4052),CHAR(34),"}"))</f>
        <v>#REF!</v>
      </c>
      <c r="F4052" t="e">
        <f>IF(INDEX(People[First Name],$A4052)="","",
CONCATENATE("  - &amp;AffiliationID",TEXT($A4052,"0000"),
" {PersonID: *PersonID",TEXT($A4052,"0000"),
", OrganizationID: *OrganizationID",TEXT(MATCH(INDEX(People[Organization Name],$A4052),Organizations[Organization Name],0),"0000"),
", IsPrimaryOrganizationContact: , AffiliationStartDate: , AffiliationEndDate: , PrimaryPhone: ",
", PrimaryEmail: ",CHAR(34),INDEX(People[Primary Email],$A4052),CHAR(34),
", PrimaryAddress: ",CHAR(34),INDEX(People[Primary Address],$A4052),CHAR(34),
", PersonLink: }"))</f>
        <v>#REF!</v>
      </c>
      <c r="H4052" t="e">
        <f>IF(COUNTA(CitationInformation)=0,"",IF(INDEX(AuthorList[Author Name],$A4052)="","",
CONCATENATE("  - &amp;AuthorListID",TEXT($A4052,"0000"),
"  {CitationID: *CitationID0001",
", PersonID: *PersonID",TEXT(MATCH(INDEX(AuthorList[Author Name],$A4052),People[Full Name],0),"0000"),
", AuthorOrder: ",INDEX(AuthorList[Author Number],$A4052),"}")))</f>
        <v>#REF!</v>
      </c>
      <c r="K4052" t="e">
        <f>IF(INDEX(SamplingFeatures[Feature Code],$A4052)="","",
CONCATENATE("  - &amp;SamplingFeatureID",TEXT($A4052,"0000"),
" {","SamplingFeatureUUID:  ",CHAR(34),INDEX(SamplingFeatures[Sampling Feature UUID],$A4052),CHAR(34),
", SamplingFeatureTypeCV:  ",CHAR(34),INDEX(SamplingFeatures[Sampling Feature Type],$A4052),CHAR(34),
", SamplingFeatureCode:  ",CHAR(34),INDEX(SamplingFeatures[Feature Code],$A4052),CHAR(34),
", SamplingFeatureName:  ",CHAR(34),INDEX(SamplingFeatures[Feature Name],$A4052),CHAR(34),
", SamplingFeatureDescription:  ",CHAR(34),INDEX(SamplingFeatures[Feature Description],$A4052),CHAR(34),
", SamplingFeatureGeotypeCV:  ",CHAR(34),INDEX(SamplingFeatures[Feature Geo Type],$A4052),CHAR(34),
", FeatureGeometry:  ",CHAR(34),INDEX(SamplingFeatures[Feature Geometry],$A4052),CHAR(34),
", Elevation_m:  ",CHAR(34),INDEX(SamplingFeatures[Elevation_m],$A4052),CHAR(34),
", ElevationDatumCV:  ",CHAR(34),ElevationDatum,CHAR(34),"}"))</f>
        <v>#REF!</v>
      </c>
      <c r="L4052" t="e">
        <f>IF(INDEX(SamplingFeatures[Sampling Feature Type],$A4052)&lt;&gt;"Site","",
CONCATENATE("  - &amp;SiteID",TEXT(SUMPRODUCT(--($L$3:$L4051&lt;&gt;"")),"0000"),
" {","SamplingFeatureID:  *SamplingFeatureID",TEXT($A4052,"0000"),
", SiteTypeCV:  ",CHAR(34),INDEX(Sites[Site Type],$A4052),CHAR(34),
", Latitude:  ",INDEX(Sites[Latitude],$A4052),
", Longitude:  ",INDEX(Sites[Longitude],$A4052),
", SRSName:  ",CHAR(34),LatLonDatum,CHAR(34),"}"))</f>
        <v>#REF!</v>
      </c>
      <c r="M4052" t="e">
        <f>IF(INDEX(SamplingFeatures[Sampling Feature Type],$A4052)&lt;&gt;"Specimen","",
CONCATENATE("  - &amp;SpecimenID",TEXT(SUMPRODUCT(--($M$3:$M4051&lt;&gt;"")),"0000"),
" {","SamplingFeatureID:  *SamplingFeatureID",TEXT($A4052,"0000"),
", SpecimenTypeCV:  ",CHAR(34),INDEX(Specimens[Specimen Type],$A4052),CHAR(34),
", SpecimenMediumCV:  ",INDEX(Specimens[Specimen Medium],$A4052),
", IsFieldSpecimen:  ",CHAR(34),INDEX(Specimens[Is Field Specimen?],$A4052),CHAR(34),"}"))</f>
        <v>#REF!</v>
      </c>
      <c r="N4052" t="e">
        <f>IF(COUNTA(SpatialOffsets[])=0,"", IF(INDEX(SpatialOffsets[Spatial Offset Type],$A4052)="","",
CONCATENATE("  - &amp;SpatialOffsetID",TEXT($A4052,"0000"),
" {","SpatialOffsetTypeCV:  ",CHAR(34),INDEX(SpatialOffsets[Spatial Offset Type],$A4052),CHAR(34),
", Offset1Value:  ",INDEX(SpatialOffsets[Offset 1 Value],$A4052),
", Offset1UnitID:  ",CHAR(34),INDEX(SpatialOffsets[Offset 1 Unit],$A4052),CHAR(34),
", Offset2Value:  ",INDEX(SpatialOffsets[Offset 2 Value],$A4052),
", Offset2UnitID:  ",CHAR(34),INDEX(SpatialOffsets[Offset 2 Unit],$A4052),CHAR(34),
", Offset3Value:  ",INDEX(SpatialOffsets[Offset 3 Value],$A4052),
", Offset3UnitID:  ",CHAR(34),INDEX(SpatialOffsets[Offset 3 Unit],$A4052),CHAR(34),,"}")))</f>
        <v>#REF!</v>
      </c>
      <c r="O4052" t="e">
        <f>IF(COUNTA(RelatedFeatures[])=0,"", IF(INDEX(RelatedFeatures[First Sampling Feature Code],$A4052)="","",
CONCATENATE("  - &amp;RelationID",TEXT($A4052,"0000"),
" {","SamplingFeatureID:  *SamplingFeatureID",TEXT(MATCH(INDEX(RelatedFeatures[First Sampling Feature Code],$A4052),SamplingFeatures[Feature Code],0),"0000"),
", RelationshipTypeCV:  ",CHAR(34),INDEX(RelatedFeatures[Relationship Type],$A4052),CHAR(34),
", RelatedFeatureID: *SamplingFeatureID",TEXT(MATCH(INDEX(RelatedFeatures[Second Sampling Feature Code],$A4052),SamplingFeatures[Feature Code],0),"0000"),
", SpatialOffsetID:  ",IF(INDEX(RelatedFeatures[Offset Number],$A4052)="","",CONCATENATE("*SpatialOffsetID",TEXT(INDEX(RelatedFeatures[Offset Number],$A4052),"0000"))),"}")))</f>
        <v>#REF!</v>
      </c>
      <c r="P4052" t="e">
        <f>IF(INDEX(Methods[Method Type],$A4052)="","",
CONCATENATE("  - &amp;MethodID",TEXT($A4052,"0000"),
" {","MethodTypeCV:  ",CHAR(34),INDEX(Methods[Method Type],$A4052),CHAR(34),
", MethodCode:  ",CHAR(34),INDEX(Methods[Method Code],$A4052),CHAR(34),
", MethodName:  ",CHAR(34),INDEX(Methods[Method Name],$A4052),CHAR(34),
", MethodDescription:  ",CHAR(34),INDEX(Methods[Method Description],$A4052),CHAR(34),
", MethodLink:  ",CHAR(34),INDEX(Methods[Method Link],$A4052),CHAR(34),
", OrganizationID: *OrganizationID",TEXT(MATCH(INDEX(Methods[Organization Name],$A4052),Organizations[Organization Name],0),"0000"),"}"))</f>
        <v>#REF!</v>
      </c>
      <c r="Q4052" t="e">
        <f>IF(INDEX(Variables[Variable Type],$A4052)="","",
CONCATENATE("  - &amp;VariableID",TEXT($A4052,"0000"),
" {","VariableTypeCV:  ",CHAR(34),INDEX(Variables[Variable Type],$A4052),CHAR(34),
", VariableCode:  ",CHAR(34),INDEX(Variables[Variable Code],$A4052),CHAR(34),
", VariableNameCV:  ",CHAR(34),INDEX(Variables[Variable Name],$A4052),CHAR(34),
", VariableDefinition:  ",CHAR(34),INDEX(Variables[Variable Definition],$A4052),CHAR(34),
", SpecciationCV:  ",CHAR(34),INDEX(Variables[Speciation],$A4052),CHAR(34),
", NoDataValue:  ",CHAR(34),INDEX(Variables[No Data Value],$A4052),CHAR(34),"}"))</f>
        <v>#REF!</v>
      </c>
    </row>
    <row r="4053" spans="1:17" x14ac:dyDescent="0.25">
      <c r="A4053">
        <v>4050</v>
      </c>
      <c r="D4053" t="e">
        <f>IF(INDEX(People[First Name],$A4053)="","",
CONCATENATE("  - &amp;PersonID",TEXT($A4053,"0000"),
" {","PersonFirstName:  ",CHAR(34),INDEX(People[First Name],$A4053),CHAR(34),
", PersonMiddleName:  ",CHAR(34),INDEX(People[Middle Name],$A4053),CHAR(34),
", PersonLastName:  ",CHAR(34),INDEX(People[Last Name],$A4053),CHAR(34),"}"))</f>
        <v>#REF!</v>
      </c>
      <c r="E4053" t="e">
        <f>IF(INDEX(Organizations[Organization Type '[CV']],$A4053)="","",
CONCATENATE("  - &amp;OrganizationID",TEXT($A4053,"0000"),
" {","OrganizationTypeCV:  ",CHAR(34),INDEX(Organizations[Organization Type '[CV']],$A4053),CHAR(34),
", OrganizationCode:  ",CHAR(34),INDEX(Organizations[Organization Code],$A4053),CHAR(34),
", OrganizationName:  ",CHAR(34),INDEX(Organizations[Organization Name],$A4053),CHAR(34),
", OrganizationDescription:  ",CHAR(34),INDEX(Organizations[Organization Description],$A4053),CHAR(34),
", OrganizationLink:  ",CHAR(34),INDEX(Organizations[Organization Link],$A4053),CHAR(34),"}"))</f>
        <v>#REF!</v>
      </c>
      <c r="F4053" t="e">
        <f>IF(INDEX(People[First Name],$A4053)="","",
CONCATENATE("  - &amp;AffiliationID",TEXT($A4053,"0000"),
" {PersonID: *PersonID",TEXT($A4053,"0000"),
", OrganizationID: *OrganizationID",TEXT(MATCH(INDEX(People[Organization Name],$A4053),Organizations[Organization Name],0),"0000"),
", IsPrimaryOrganizationContact: , AffiliationStartDate: , AffiliationEndDate: , PrimaryPhone: ",
", PrimaryEmail: ",CHAR(34),INDEX(People[Primary Email],$A4053),CHAR(34),
", PrimaryAddress: ",CHAR(34),INDEX(People[Primary Address],$A4053),CHAR(34),
", PersonLink: }"))</f>
        <v>#REF!</v>
      </c>
      <c r="H4053" t="e">
        <f>IF(COUNTA(CitationInformation)=0,"",IF(INDEX(AuthorList[Author Name],$A4053)="","",
CONCATENATE("  - &amp;AuthorListID",TEXT($A4053,"0000"),
"  {CitationID: *CitationID0001",
", PersonID: *PersonID",TEXT(MATCH(INDEX(AuthorList[Author Name],$A4053),People[Full Name],0),"0000"),
", AuthorOrder: ",INDEX(AuthorList[Author Number],$A4053),"}")))</f>
        <v>#REF!</v>
      </c>
      <c r="K4053" t="e">
        <f>IF(INDEX(SamplingFeatures[Feature Code],$A4053)="","",
CONCATENATE("  - &amp;SamplingFeatureID",TEXT($A4053,"0000"),
" {","SamplingFeatureUUID:  ",CHAR(34),INDEX(SamplingFeatures[Sampling Feature UUID],$A4053),CHAR(34),
", SamplingFeatureTypeCV:  ",CHAR(34),INDEX(SamplingFeatures[Sampling Feature Type],$A4053),CHAR(34),
", SamplingFeatureCode:  ",CHAR(34),INDEX(SamplingFeatures[Feature Code],$A4053),CHAR(34),
", SamplingFeatureName:  ",CHAR(34),INDEX(SamplingFeatures[Feature Name],$A4053),CHAR(34),
", SamplingFeatureDescription:  ",CHAR(34),INDEX(SamplingFeatures[Feature Description],$A4053),CHAR(34),
", SamplingFeatureGeotypeCV:  ",CHAR(34),INDEX(SamplingFeatures[Feature Geo Type],$A4053),CHAR(34),
", FeatureGeometry:  ",CHAR(34),INDEX(SamplingFeatures[Feature Geometry],$A4053),CHAR(34),
", Elevation_m:  ",CHAR(34),INDEX(SamplingFeatures[Elevation_m],$A4053),CHAR(34),
", ElevationDatumCV:  ",CHAR(34),ElevationDatum,CHAR(34),"}"))</f>
        <v>#REF!</v>
      </c>
      <c r="L4053" t="e">
        <f>IF(INDEX(SamplingFeatures[Sampling Feature Type],$A4053)&lt;&gt;"Site","",
CONCATENATE("  - &amp;SiteID",TEXT(SUMPRODUCT(--($L$3:$L4052&lt;&gt;"")),"0000"),
" {","SamplingFeatureID:  *SamplingFeatureID",TEXT($A4053,"0000"),
", SiteTypeCV:  ",CHAR(34),INDEX(Sites[Site Type],$A4053),CHAR(34),
", Latitude:  ",INDEX(Sites[Latitude],$A4053),
", Longitude:  ",INDEX(Sites[Longitude],$A4053),
", SRSName:  ",CHAR(34),LatLonDatum,CHAR(34),"}"))</f>
        <v>#REF!</v>
      </c>
      <c r="M4053" t="e">
        <f>IF(INDEX(SamplingFeatures[Sampling Feature Type],$A4053)&lt;&gt;"Specimen","",
CONCATENATE("  - &amp;SpecimenID",TEXT(SUMPRODUCT(--($M$3:$M4052&lt;&gt;"")),"0000"),
" {","SamplingFeatureID:  *SamplingFeatureID",TEXT($A4053,"0000"),
", SpecimenTypeCV:  ",CHAR(34),INDEX(Specimens[Specimen Type],$A4053),CHAR(34),
", SpecimenMediumCV:  ",INDEX(Specimens[Specimen Medium],$A4053),
", IsFieldSpecimen:  ",CHAR(34),INDEX(Specimens[Is Field Specimen?],$A4053),CHAR(34),"}"))</f>
        <v>#REF!</v>
      </c>
      <c r="N4053" t="e">
        <f>IF(COUNTA(SpatialOffsets[])=0,"", IF(INDEX(SpatialOffsets[Spatial Offset Type],$A4053)="","",
CONCATENATE("  - &amp;SpatialOffsetID",TEXT($A4053,"0000"),
" {","SpatialOffsetTypeCV:  ",CHAR(34),INDEX(SpatialOffsets[Spatial Offset Type],$A4053),CHAR(34),
", Offset1Value:  ",INDEX(SpatialOffsets[Offset 1 Value],$A4053),
", Offset1UnitID:  ",CHAR(34),INDEX(SpatialOffsets[Offset 1 Unit],$A4053),CHAR(34),
", Offset2Value:  ",INDEX(SpatialOffsets[Offset 2 Value],$A4053),
", Offset2UnitID:  ",CHAR(34),INDEX(SpatialOffsets[Offset 2 Unit],$A4053),CHAR(34),
", Offset3Value:  ",INDEX(SpatialOffsets[Offset 3 Value],$A4053),
", Offset3UnitID:  ",CHAR(34),INDEX(SpatialOffsets[Offset 3 Unit],$A4053),CHAR(34),,"}")))</f>
        <v>#REF!</v>
      </c>
      <c r="O4053" t="e">
        <f>IF(COUNTA(RelatedFeatures[])=0,"", IF(INDEX(RelatedFeatures[First Sampling Feature Code],$A4053)="","",
CONCATENATE("  - &amp;RelationID",TEXT($A4053,"0000"),
" {","SamplingFeatureID:  *SamplingFeatureID",TEXT(MATCH(INDEX(RelatedFeatures[First Sampling Feature Code],$A4053),SamplingFeatures[Feature Code],0),"0000"),
", RelationshipTypeCV:  ",CHAR(34),INDEX(RelatedFeatures[Relationship Type],$A4053),CHAR(34),
", RelatedFeatureID: *SamplingFeatureID",TEXT(MATCH(INDEX(RelatedFeatures[Second Sampling Feature Code],$A4053),SamplingFeatures[Feature Code],0),"0000"),
", SpatialOffsetID:  ",IF(INDEX(RelatedFeatures[Offset Number],$A4053)="","",CONCATENATE("*SpatialOffsetID",TEXT(INDEX(RelatedFeatures[Offset Number],$A4053),"0000"))),"}")))</f>
        <v>#REF!</v>
      </c>
      <c r="P4053" t="e">
        <f>IF(INDEX(Methods[Method Type],$A4053)="","",
CONCATENATE("  - &amp;MethodID",TEXT($A4053,"0000"),
" {","MethodTypeCV:  ",CHAR(34),INDEX(Methods[Method Type],$A4053),CHAR(34),
", MethodCode:  ",CHAR(34),INDEX(Methods[Method Code],$A4053),CHAR(34),
", MethodName:  ",CHAR(34),INDEX(Methods[Method Name],$A4053),CHAR(34),
", MethodDescription:  ",CHAR(34),INDEX(Methods[Method Description],$A4053),CHAR(34),
", MethodLink:  ",CHAR(34),INDEX(Methods[Method Link],$A4053),CHAR(34),
", OrganizationID: *OrganizationID",TEXT(MATCH(INDEX(Methods[Organization Name],$A4053),Organizations[Organization Name],0),"0000"),"}"))</f>
        <v>#REF!</v>
      </c>
      <c r="Q4053" t="e">
        <f>IF(INDEX(Variables[Variable Type],$A4053)="","",
CONCATENATE("  - &amp;VariableID",TEXT($A4053,"0000"),
" {","VariableTypeCV:  ",CHAR(34),INDEX(Variables[Variable Type],$A4053),CHAR(34),
", VariableCode:  ",CHAR(34),INDEX(Variables[Variable Code],$A4053),CHAR(34),
", VariableNameCV:  ",CHAR(34),INDEX(Variables[Variable Name],$A4053),CHAR(34),
", VariableDefinition:  ",CHAR(34),INDEX(Variables[Variable Definition],$A4053),CHAR(34),
", SpecciationCV:  ",CHAR(34),INDEX(Variables[Speciation],$A4053),CHAR(34),
", NoDataValue:  ",CHAR(34),INDEX(Variables[No Data Value],$A4053),CHAR(34),"}"))</f>
        <v>#REF!</v>
      </c>
    </row>
    <row r="4054" spans="1:17" x14ac:dyDescent="0.25">
      <c r="A4054">
        <v>4051</v>
      </c>
      <c r="D4054" t="e">
        <f>IF(INDEX(People[First Name],$A4054)="","",
CONCATENATE("  - &amp;PersonID",TEXT($A4054,"0000"),
" {","PersonFirstName:  ",CHAR(34),INDEX(People[First Name],$A4054),CHAR(34),
", PersonMiddleName:  ",CHAR(34),INDEX(People[Middle Name],$A4054),CHAR(34),
", PersonLastName:  ",CHAR(34),INDEX(People[Last Name],$A4054),CHAR(34),"}"))</f>
        <v>#REF!</v>
      </c>
      <c r="E4054" t="e">
        <f>IF(INDEX(Organizations[Organization Type '[CV']],$A4054)="","",
CONCATENATE("  - &amp;OrganizationID",TEXT($A4054,"0000"),
" {","OrganizationTypeCV:  ",CHAR(34),INDEX(Organizations[Organization Type '[CV']],$A4054),CHAR(34),
", OrganizationCode:  ",CHAR(34),INDEX(Organizations[Organization Code],$A4054),CHAR(34),
", OrganizationName:  ",CHAR(34),INDEX(Organizations[Organization Name],$A4054),CHAR(34),
", OrganizationDescription:  ",CHAR(34),INDEX(Organizations[Organization Description],$A4054),CHAR(34),
", OrganizationLink:  ",CHAR(34),INDEX(Organizations[Organization Link],$A4054),CHAR(34),"}"))</f>
        <v>#REF!</v>
      </c>
      <c r="F4054" t="e">
        <f>IF(INDEX(People[First Name],$A4054)="","",
CONCATENATE("  - &amp;AffiliationID",TEXT($A4054,"0000"),
" {PersonID: *PersonID",TEXT($A4054,"0000"),
", OrganizationID: *OrganizationID",TEXT(MATCH(INDEX(People[Organization Name],$A4054),Organizations[Organization Name],0),"0000"),
", IsPrimaryOrganizationContact: , AffiliationStartDate: , AffiliationEndDate: , PrimaryPhone: ",
", PrimaryEmail: ",CHAR(34),INDEX(People[Primary Email],$A4054),CHAR(34),
", PrimaryAddress: ",CHAR(34),INDEX(People[Primary Address],$A4054),CHAR(34),
", PersonLink: }"))</f>
        <v>#REF!</v>
      </c>
      <c r="H4054" t="e">
        <f>IF(COUNTA(CitationInformation)=0,"",IF(INDEX(AuthorList[Author Name],$A4054)="","",
CONCATENATE("  - &amp;AuthorListID",TEXT($A4054,"0000"),
"  {CitationID: *CitationID0001",
", PersonID: *PersonID",TEXT(MATCH(INDEX(AuthorList[Author Name],$A4054),People[Full Name],0),"0000"),
", AuthorOrder: ",INDEX(AuthorList[Author Number],$A4054),"}")))</f>
        <v>#REF!</v>
      </c>
      <c r="K4054" t="e">
        <f>IF(INDEX(SamplingFeatures[Feature Code],$A4054)="","",
CONCATENATE("  - &amp;SamplingFeatureID",TEXT($A4054,"0000"),
" {","SamplingFeatureUUID:  ",CHAR(34),INDEX(SamplingFeatures[Sampling Feature UUID],$A4054),CHAR(34),
", SamplingFeatureTypeCV:  ",CHAR(34),INDEX(SamplingFeatures[Sampling Feature Type],$A4054),CHAR(34),
", SamplingFeatureCode:  ",CHAR(34),INDEX(SamplingFeatures[Feature Code],$A4054),CHAR(34),
", SamplingFeatureName:  ",CHAR(34),INDEX(SamplingFeatures[Feature Name],$A4054),CHAR(34),
", SamplingFeatureDescription:  ",CHAR(34),INDEX(SamplingFeatures[Feature Description],$A4054),CHAR(34),
", SamplingFeatureGeotypeCV:  ",CHAR(34),INDEX(SamplingFeatures[Feature Geo Type],$A4054),CHAR(34),
", FeatureGeometry:  ",CHAR(34),INDEX(SamplingFeatures[Feature Geometry],$A4054),CHAR(34),
", Elevation_m:  ",CHAR(34),INDEX(SamplingFeatures[Elevation_m],$A4054),CHAR(34),
", ElevationDatumCV:  ",CHAR(34),ElevationDatum,CHAR(34),"}"))</f>
        <v>#REF!</v>
      </c>
      <c r="L4054" t="e">
        <f>IF(INDEX(SamplingFeatures[Sampling Feature Type],$A4054)&lt;&gt;"Site","",
CONCATENATE("  - &amp;SiteID",TEXT(SUMPRODUCT(--($L$3:$L4053&lt;&gt;"")),"0000"),
" {","SamplingFeatureID:  *SamplingFeatureID",TEXT($A4054,"0000"),
", SiteTypeCV:  ",CHAR(34),INDEX(Sites[Site Type],$A4054),CHAR(34),
", Latitude:  ",INDEX(Sites[Latitude],$A4054),
", Longitude:  ",INDEX(Sites[Longitude],$A4054),
", SRSName:  ",CHAR(34),LatLonDatum,CHAR(34),"}"))</f>
        <v>#REF!</v>
      </c>
      <c r="M4054" t="e">
        <f>IF(INDEX(SamplingFeatures[Sampling Feature Type],$A4054)&lt;&gt;"Specimen","",
CONCATENATE("  - &amp;SpecimenID",TEXT(SUMPRODUCT(--($M$3:$M4053&lt;&gt;"")),"0000"),
" {","SamplingFeatureID:  *SamplingFeatureID",TEXT($A4054,"0000"),
", SpecimenTypeCV:  ",CHAR(34),INDEX(Specimens[Specimen Type],$A4054),CHAR(34),
", SpecimenMediumCV:  ",INDEX(Specimens[Specimen Medium],$A4054),
", IsFieldSpecimen:  ",CHAR(34),INDEX(Specimens[Is Field Specimen?],$A4054),CHAR(34),"}"))</f>
        <v>#REF!</v>
      </c>
      <c r="N4054" t="e">
        <f>IF(COUNTA(SpatialOffsets[])=0,"", IF(INDEX(SpatialOffsets[Spatial Offset Type],$A4054)="","",
CONCATENATE("  - &amp;SpatialOffsetID",TEXT($A4054,"0000"),
" {","SpatialOffsetTypeCV:  ",CHAR(34),INDEX(SpatialOffsets[Spatial Offset Type],$A4054),CHAR(34),
", Offset1Value:  ",INDEX(SpatialOffsets[Offset 1 Value],$A4054),
", Offset1UnitID:  ",CHAR(34),INDEX(SpatialOffsets[Offset 1 Unit],$A4054),CHAR(34),
", Offset2Value:  ",INDEX(SpatialOffsets[Offset 2 Value],$A4054),
", Offset2UnitID:  ",CHAR(34),INDEX(SpatialOffsets[Offset 2 Unit],$A4054),CHAR(34),
", Offset3Value:  ",INDEX(SpatialOffsets[Offset 3 Value],$A4054),
", Offset3UnitID:  ",CHAR(34),INDEX(SpatialOffsets[Offset 3 Unit],$A4054),CHAR(34),,"}")))</f>
        <v>#REF!</v>
      </c>
      <c r="O4054" t="e">
        <f>IF(COUNTA(RelatedFeatures[])=0,"", IF(INDEX(RelatedFeatures[First Sampling Feature Code],$A4054)="","",
CONCATENATE("  - &amp;RelationID",TEXT($A4054,"0000"),
" {","SamplingFeatureID:  *SamplingFeatureID",TEXT(MATCH(INDEX(RelatedFeatures[First Sampling Feature Code],$A4054),SamplingFeatures[Feature Code],0),"0000"),
", RelationshipTypeCV:  ",CHAR(34),INDEX(RelatedFeatures[Relationship Type],$A4054),CHAR(34),
", RelatedFeatureID: *SamplingFeatureID",TEXT(MATCH(INDEX(RelatedFeatures[Second Sampling Feature Code],$A4054),SamplingFeatures[Feature Code],0),"0000"),
", SpatialOffsetID:  ",IF(INDEX(RelatedFeatures[Offset Number],$A4054)="","",CONCATENATE("*SpatialOffsetID",TEXT(INDEX(RelatedFeatures[Offset Number],$A4054),"0000"))),"}")))</f>
        <v>#REF!</v>
      </c>
      <c r="P4054" t="e">
        <f>IF(INDEX(Methods[Method Type],$A4054)="","",
CONCATENATE("  - &amp;MethodID",TEXT($A4054,"0000"),
" {","MethodTypeCV:  ",CHAR(34),INDEX(Methods[Method Type],$A4054),CHAR(34),
", MethodCode:  ",CHAR(34),INDEX(Methods[Method Code],$A4054),CHAR(34),
", MethodName:  ",CHAR(34),INDEX(Methods[Method Name],$A4054),CHAR(34),
", MethodDescription:  ",CHAR(34),INDEX(Methods[Method Description],$A4054),CHAR(34),
", MethodLink:  ",CHAR(34),INDEX(Methods[Method Link],$A4054),CHAR(34),
", OrganizationID: *OrganizationID",TEXT(MATCH(INDEX(Methods[Organization Name],$A4054),Organizations[Organization Name],0),"0000"),"}"))</f>
        <v>#REF!</v>
      </c>
      <c r="Q4054" t="e">
        <f>IF(INDEX(Variables[Variable Type],$A4054)="","",
CONCATENATE("  - &amp;VariableID",TEXT($A4054,"0000"),
" {","VariableTypeCV:  ",CHAR(34),INDEX(Variables[Variable Type],$A4054),CHAR(34),
", VariableCode:  ",CHAR(34),INDEX(Variables[Variable Code],$A4054),CHAR(34),
", VariableNameCV:  ",CHAR(34),INDEX(Variables[Variable Name],$A4054),CHAR(34),
", VariableDefinition:  ",CHAR(34),INDEX(Variables[Variable Definition],$A4054),CHAR(34),
", SpecciationCV:  ",CHAR(34),INDEX(Variables[Speciation],$A4054),CHAR(34),
", NoDataValue:  ",CHAR(34),INDEX(Variables[No Data Value],$A4054),CHAR(34),"}"))</f>
        <v>#REF!</v>
      </c>
    </row>
    <row r="4055" spans="1:17" x14ac:dyDescent="0.25">
      <c r="A4055">
        <v>4052</v>
      </c>
      <c r="D4055" t="e">
        <f>IF(INDEX(People[First Name],$A4055)="","",
CONCATENATE("  - &amp;PersonID",TEXT($A4055,"0000"),
" {","PersonFirstName:  ",CHAR(34),INDEX(People[First Name],$A4055),CHAR(34),
", PersonMiddleName:  ",CHAR(34),INDEX(People[Middle Name],$A4055),CHAR(34),
", PersonLastName:  ",CHAR(34),INDEX(People[Last Name],$A4055),CHAR(34),"}"))</f>
        <v>#REF!</v>
      </c>
      <c r="E4055" t="e">
        <f>IF(INDEX(Organizations[Organization Type '[CV']],$A4055)="","",
CONCATENATE("  - &amp;OrganizationID",TEXT($A4055,"0000"),
" {","OrganizationTypeCV:  ",CHAR(34),INDEX(Organizations[Organization Type '[CV']],$A4055),CHAR(34),
", OrganizationCode:  ",CHAR(34),INDEX(Organizations[Organization Code],$A4055),CHAR(34),
", OrganizationName:  ",CHAR(34),INDEX(Organizations[Organization Name],$A4055),CHAR(34),
", OrganizationDescription:  ",CHAR(34),INDEX(Organizations[Organization Description],$A4055),CHAR(34),
", OrganizationLink:  ",CHAR(34),INDEX(Organizations[Organization Link],$A4055),CHAR(34),"}"))</f>
        <v>#REF!</v>
      </c>
      <c r="F4055" t="e">
        <f>IF(INDEX(People[First Name],$A4055)="","",
CONCATENATE("  - &amp;AffiliationID",TEXT($A4055,"0000"),
" {PersonID: *PersonID",TEXT($A4055,"0000"),
", OrganizationID: *OrganizationID",TEXT(MATCH(INDEX(People[Organization Name],$A4055),Organizations[Organization Name],0),"0000"),
", IsPrimaryOrganizationContact: , AffiliationStartDate: , AffiliationEndDate: , PrimaryPhone: ",
", PrimaryEmail: ",CHAR(34),INDEX(People[Primary Email],$A4055),CHAR(34),
", PrimaryAddress: ",CHAR(34),INDEX(People[Primary Address],$A4055),CHAR(34),
", PersonLink: }"))</f>
        <v>#REF!</v>
      </c>
      <c r="H4055" t="e">
        <f>IF(COUNTA(CitationInformation)=0,"",IF(INDEX(AuthorList[Author Name],$A4055)="","",
CONCATENATE("  - &amp;AuthorListID",TEXT($A4055,"0000"),
"  {CitationID: *CitationID0001",
", PersonID: *PersonID",TEXT(MATCH(INDEX(AuthorList[Author Name],$A4055),People[Full Name],0),"0000"),
", AuthorOrder: ",INDEX(AuthorList[Author Number],$A4055),"}")))</f>
        <v>#REF!</v>
      </c>
      <c r="K4055" t="e">
        <f>IF(INDEX(SamplingFeatures[Feature Code],$A4055)="","",
CONCATENATE("  - &amp;SamplingFeatureID",TEXT($A4055,"0000"),
" {","SamplingFeatureUUID:  ",CHAR(34),INDEX(SamplingFeatures[Sampling Feature UUID],$A4055),CHAR(34),
", SamplingFeatureTypeCV:  ",CHAR(34),INDEX(SamplingFeatures[Sampling Feature Type],$A4055),CHAR(34),
", SamplingFeatureCode:  ",CHAR(34),INDEX(SamplingFeatures[Feature Code],$A4055),CHAR(34),
", SamplingFeatureName:  ",CHAR(34),INDEX(SamplingFeatures[Feature Name],$A4055),CHAR(34),
", SamplingFeatureDescription:  ",CHAR(34),INDEX(SamplingFeatures[Feature Description],$A4055),CHAR(34),
", SamplingFeatureGeotypeCV:  ",CHAR(34),INDEX(SamplingFeatures[Feature Geo Type],$A4055),CHAR(34),
", FeatureGeometry:  ",CHAR(34),INDEX(SamplingFeatures[Feature Geometry],$A4055),CHAR(34),
", Elevation_m:  ",CHAR(34),INDEX(SamplingFeatures[Elevation_m],$A4055),CHAR(34),
", ElevationDatumCV:  ",CHAR(34),ElevationDatum,CHAR(34),"}"))</f>
        <v>#REF!</v>
      </c>
      <c r="L4055" t="e">
        <f>IF(INDEX(SamplingFeatures[Sampling Feature Type],$A4055)&lt;&gt;"Site","",
CONCATENATE("  - &amp;SiteID",TEXT(SUMPRODUCT(--($L$3:$L4054&lt;&gt;"")),"0000"),
" {","SamplingFeatureID:  *SamplingFeatureID",TEXT($A4055,"0000"),
", SiteTypeCV:  ",CHAR(34),INDEX(Sites[Site Type],$A4055),CHAR(34),
", Latitude:  ",INDEX(Sites[Latitude],$A4055),
", Longitude:  ",INDEX(Sites[Longitude],$A4055),
", SRSName:  ",CHAR(34),LatLonDatum,CHAR(34),"}"))</f>
        <v>#REF!</v>
      </c>
      <c r="M4055" t="e">
        <f>IF(INDEX(SamplingFeatures[Sampling Feature Type],$A4055)&lt;&gt;"Specimen","",
CONCATENATE("  - &amp;SpecimenID",TEXT(SUMPRODUCT(--($M$3:$M4054&lt;&gt;"")),"0000"),
" {","SamplingFeatureID:  *SamplingFeatureID",TEXT($A4055,"0000"),
", SpecimenTypeCV:  ",CHAR(34),INDEX(Specimens[Specimen Type],$A4055),CHAR(34),
", SpecimenMediumCV:  ",INDEX(Specimens[Specimen Medium],$A4055),
", IsFieldSpecimen:  ",CHAR(34),INDEX(Specimens[Is Field Specimen?],$A4055),CHAR(34),"}"))</f>
        <v>#REF!</v>
      </c>
      <c r="N4055" t="e">
        <f>IF(COUNTA(SpatialOffsets[])=0,"", IF(INDEX(SpatialOffsets[Spatial Offset Type],$A4055)="","",
CONCATENATE("  - &amp;SpatialOffsetID",TEXT($A4055,"0000"),
" {","SpatialOffsetTypeCV:  ",CHAR(34),INDEX(SpatialOffsets[Spatial Offset Type],$A4055),CHAR(34),
", Offset1Value:  ",INDEX(SpatialOffsets[Offset 1 Value],$A4055),
", Offset1UnitID:  ",CHAR(34),INDEX(SpatialOffsets[Offset 1 Unit],$A4055),CHAR(34),
", Offset2Value:  ",INDEX(SpatialOffsets[Offset 2 Value],$A4055),
", Offset2UnitID:  ",CHAR(34),INDEX(SpatialOffsets[Offset 2 Unit],$A4055),CHAR(34),
", Offset3Value:  ",INDEX(SpatialOffsets[Offset 3 Value],$A4055),
", Offset3UnitID:  ",CHAR(34),INDEX(SpatialOffsets[Offset 3 Unit],$A4055),CHAR(34),,"}")))</f>
        <v>#REF!</v>
      </c>
      <c r="O4055" t="e">
        <f>IF(COUNTA(RelatedFeatures[])=0,"", IF(INDEX(RelatedFeatures[First Sampling Feature Code],$A4055)="","",
CONCATENATE("  - &amp;RelationID",TEXT($A4055,"0000"),
" {","SamplingFeatureID:  *SamplingFeatureID",TEXT(MATCH(INDEX(RelatedFeatures[First Sampling Feature Code],$A4055),SamplingFeatures[Feature Code],0),"0000"),
", RelationshipTypeCV:  ",CHAR(34),INDEX(RelatedFeatures[Relationship Type],$A4055),CHAR(34),
", RelatedFeatureID: *SamplingFeatureID",TEXT(MATCH(INDEX(RelatedFeatures[Second Sampling Feature Code],$A4055),SamplingFeatures[Feature Code],0),"0000"),
", SpatialOffsetID:  ",IF(INDEX(RelatedFeatures[Offset Number],$A4055)="","",CONCATENATE("*SpatialOffsetID",TEXT(INDEX(RelatedFeatures[Offset Number],$A4055),"0000"))),"}")))</f>
        <v>#REF!</v>
      </c>
      <c r="P4055" t="e">
        <f>IF(INDEX(Methods[Method Type],$A4055)="","",
CONCATENATE("  - &amp;MethodID",TEXT($A4055,"0000"),
" {","MethodTypeCV:  ",CHAR(34),INDEX(Methods[Method Type],$A4055),CHAR(34),
", MethodCode:  ",CHAR(34),INDEX(Methods[Method Code],$A4055),CHAR(34),
", MethodName:  ",CHAR(34),INDEX(Methods[Method Name],$A4055),CHAR(34),
", MethodDescription:  ",CHAR(34),INDEX(Methods[Method Description],$A4055),CHAR(34),
", MethodLink:  ",CHAR(34),INDEX(Methods[Method Link],$A4055),CHAR(34),
", OrganizationID: *OrganizationID",TEXT(MATCH(INDEX(Methods[Organization Name],$A4055),Organizations[Organization Name],0),"0000"),"}"))</f>
        <v>#REF!</v>
      </c>
      <c r="Q4055" t="e">
        <f>IF(INDEX(Variables[Variable Type],$A4055)="","",
CONCATENATE("  - &amp;VariableID",TEXT($A4055,"0000"),
" {","VariableTypeCV:  ",CHAR(34),INDEX(Variables[Variable Type],$A4055),CHAR(34),
", VariableCode:  ",CHAR(34),INDEX(Variables[Variable Code],$A4055),CHAR(34),
", VariableNameCV:  ",CHAR(34),INDEX(Variables[Variable Name],$A4055),CHAR(34),
", VariableDefinition:  ",CHAR(34),INDEX(Variables[Variable Definition],$A4055),CHAR(34),
", SpecciationCV:  ",CHAR(34),INDEX(Variables[Speciation],$A4055),CHAR(34),
", NoDataValue:  ",CHAR(34),INDEX(Variables[No Data Value],$A4055),CHAR(34),"}"))</f>
        <v>#REF!</v>
      </c>
    </row>
    <row r="4056" spans="1:17" x14ac:dyDescent="0.25">
      <c r="A4056">
        <v>4053</v>
      </c>
      <c r="D4056" t="e">
        <f>IF(INDEX(People[First Name],$A4056)="","",
CONCATENATE("  - &amp;PersonID",TEXT($A4056,"0000"),
" {","PersonFirstName:  ",CHAR(34),INDEX(People[First Name],$A4056),CHAR(34),
", PersonMiddleName:  ",CHAR(34),INDEX(People[Middle Name],$A4056),CHAR(34),
", PersonLastName:  ",CHAR(34),INDEX(People[Last Name],$A4056),CHAR(34),"}"))</f>
        <v>#REF!</v>
      </c>
      <c r="E4056" t="e">
        <f>IF(INDEX(Organizations[Organization Type '[CV']],$A4056)="","",
CONCATENATE("  - &amp;OrganizationID",TEXT($A4056,"0000"),
" {","OrganizationTypeCV:  ",CHAR(34),INDEX(Organizations[Organization Type '[CV']],$A4056),CHAR(34),
", OrganizationCode:  ",CHAR(34),INDEX(Organizations[Organization Code],$A4056),CHAR(34),
", OrganizationName:  ",CHAR(34),INDEX(Organizations[Organization Name],$A4056),CHAR(34),
", OrganizationDescription:  ",CHAR(34),INDEX(Organizations[Organization Description],$A4056),CHAR(34),
", OrganizationLink:  ",CHAR(34),INDEX(Organizations[Organization Link],$A4056),CHAR(34),"}"))</f>
        <v>#REF!</v>
      </c>
      <c r="F4056" t="e">
        <f>IF(INDEX(People[First Name],$A4056)="","",
CONCATENATE("  - &amp;AffiliationID",TEXT($A4056,"0000"),
" {PersonID: *PersonID",TEXT($A4056,"0000"),
", OrganizationID: *OrganizationID",TEXT(MATCH(INDEX(People[Organization Name],$A4056),Organizations[Organization Name],0),"0000"),
", IsPrimaryOrganizationContact: , AffiliationStartDate: , AffiliationEndDate: , PrimaryPhone: ",
", PrimaryEmail: ",CHAR(34),INDEX(People[Primary Email],$A4056),CHAR(34),
", PrimaryAddress: ",CHAR(34),INDEX(People[Primary Address],$A4056),CHAR(34),
", PersonLink: }"))</f>
        <v>#REF!</v>
      </c>
      <c r="H4056" t="e">
        <f>IF(COUNTA(CitationInformation)=0,"",IF(INDEX(AuthorList[Author Name],$A4056)="","",
CONCATENATE("  - &amp;AuthorListID",TEXT($A4056,"0000"),
"  {CitationID: *CitationID0001",
", PersonID: *PersonID",TEXT(MATCH(INDEX(AuthorList[Author Name],$A4056),People[Full Name],0),"0000"),
", AuthorOrder: ",INDEX(AuthorList[Author Number],$A4056),"}")))</f>
        <v>#REF!</v>
      </c>
      <c r="K4056" t="e">
        <f>IF(INDEX(SamplingFeatures[Feature Code],$A4056)="","",
CONCATENATE("  - &amp;SamplingFeatureID",TEXT($A4056,"0000"),
" {","SamplingFeatureUUID:  ",CHAR(34),INDEX(SamplingFeatures[Sampling Feature UUID],$A4056),CHAR(34),
", SamplingFeatureTypeCV:  ",CHAR(34),INDEX(SamplingFeatures[Sampling Feature Type],$A4056),CHAR(34),
", SamplingFeatureCode:  ",CHAR(34),INDEX(SamplingFeatures[Feature Code],$A4056),CHAR(34),
", SamplingFeatureName:  ",CHAR(34),INDEX(SamplingFeatures[Feature Name],$A4056),CHAR(34),
", SamplingFeatureDescription:  ",CHAR(34),INDEX(SamplingFeatures[Feature Description],$A4056),CHAR(34),
", SamplingFeatureGeotypeCV:  ",CHAR(34),INDEX(SamplingFeatures[Feature Geo Type],$A4056),CHAR(34),
", FeatureGeometry:  ",CHAR(34),INDEX(SamplingFeatures[Feature Geometry],$A4056),CHAR(34),
", Elevation_m:  ",CHAR(34),INDEX(SamplingFeatures[Elevation_m],$A4056),CHAR(34),
", ElevationDatumCV:  ",CHAR(34),ElevationDatum,CHAR(34),"}"))</f>
        <v>#REF!</v>
      </c>
      <c r="L4056" t="e">
        <f>IF(INDEX(SamplingFeatures[Sampling Feature Type],$A4056)&lt;&gt;"Site","",
CONCATENATE("  - &amp;SiteID",TEXT(SUMPRODUCT(--($L$3:$L4055&lt;&gt;"")),"0000"),
" {","SamplingFeatureID:  *SamplingFeatureID",TEXT($A4056,"0000"),
", SiteTypeCV:  ",CHAR(34),INDEX(Sites[Site Type],$A4056),CHAR(34),
", Latitude:  ",INDEX(Sites[Latitude],$A4056),
", Longitude:  ",INDEX(Sites[Longitude],$A4056),
", SRSName:  ",CHAR(34),LatLonDatum,CHAR(34),"}"))</f>
        <v>#REF!</v>
      </c>
      <c r="M4056" t="e">
        <f>IF(INDEX(SamplingFeatures[Sampling Feature Type],$A4056)&lt;&gt;"Specimen","",
CONCATENATE("  - &amp;SpecimenID",TEXT(SUMPRODUCT(--($M$3:$M4055&lt;&gt;"")),"0000"),
" {","SamplingFeatureID:  *SamplingFeatureID",TEXT($A4056,"0000"),
", SpecimenTypeCV:  ",CHAR(34),INDEX(Specimens[Specimen Type],$A4056),CHAR(34),
", SpecimenMediumCV:  ",INDEX(Specimens[Specimen Medium],$A4056),
", IsFieldSpecimen:  ",CHAR(34),INDEX(Specimens[Is Field Specimen?],$A4056),CHAR(34),"}"))</f>
        <v>#REF!</v>
      </c>
      <c r="N4056" t="e">
        <f>IF(COUNTA(SpatialOffsets[])=0,"", IF(INDEX(SpatialOffsets[Spatial Offset Type],$A4056)="","",
CONCATENATE("  - &amp;SpatialOffsetID",TEXT($A4056,"0000"),
" {","SpatialOffsetTypeCV:  ",CHAR(34),INDEX(SpatialOffsets[Spatial Offset Type],$A4056),CHAR(34),
", Offset1Value:  ",INDEX(SpatialOffsets[Offset 1 Value],$A4056),
", Offset1UnitID:  ",CHAR(34),INDEX(SpatialOffsets[Offset 1 Unit],$A4056),CHAR(34),
", Offset2Value:  ",INDEX(SpatialOffsets[Offset 2 Value],$A4056),
", Offset2UnitID:  ",CHAR(34),INDEX(SpatialOffsets[Offset 2 Unit],$A4056),CHAR(34),
", Offset3Value:  ",INDEX(SpatialOffsets[Offset 3 Value],$A4056),
", Offset3UnitID:  ",CHAR(34),INDEX(SpatialOffsets[Offset 3 Unit],$A4056),CHAR(34),,"}")))</f>
        <v>#REF!</v>
      </c>
      <c r="O4056" t="e">
        <f>IF(COUNTA(RelatedFeatures[])=0,"", IF(INDEX(RelatedFeatures[First Sampling Feature Code],$A4056)="","",
CONCATENATE("  - &amp;RelationID",TEXT($A4056,"0000"),
" {","SamplingFeatureID:  *SamplingFeatureID",TEXT(MATCH(INDEX(RelatedFeatures[First Sampling Feature Code],$A4056),SamplingFeatures[Feature Code],0),"0000"),
", RelationshipTypeCV:  ",CHAR(34),INDEX(RelatedFeatures[Relationship Type],$A4056),CHAR(34),
", RelatedFeatureID: *SamplingFeatureID",TEXT(MATCH(INDEX(RelatedFeatures[Second Sampling Feature Code],$A4056),SamplingFeatures[Feature Code],0),"0000"),
", SpatialOffsetID:  ",IF(INDEX(RelatedFeatures[Offset Number],$A4056)="","",CONCATENATE("*SpatialOffsetID",TEXT(INDEX(RelatedFeatures[Offset Number],$A4056),"0000"))),"}")))</f>
        <v>#REF!</v>
      </c>
      <c r="P4056" t="e">
        <f>IF(INDEX(Methods[Method Type],$A4056)="","",
CONCATENATE("  - &amp;MethodID",TEXT($A4056,"0000"),
" {","MethodTypeCV:  ",CHAR(34),INDEX(Methods[Method Type],$A4056),CHAR(34),
", MethodCode:  ",CHAR(34),INDEX(Methods[Method Code],$A4056),CHAR(34),
", MethodName:  ",CHAR(34),INDEX(Methods[Method Name],$A4056),CHAR(34),
", MethodDescription:  ",CHAR(34),INDEX(Methods[Method Description],$A4056),CHAR(34),
", MethodLink:  ",CHAR(34),INDEX(Methods[Method Link],$A4056),CHAR(34),
", OrganizationID: *OrganizationID",TEXT(MATCH(INDEX(Methods[Organization Name],$A4056),Organizations[Organization Name],0),"0000"),"}"))</f>
        <v>#REF!</v>
      </c>
      <c r="Q4056" t="e">
        <f>IF(INDEX(Variables[Variable Type],$A4056)="","",
CONCATENATE("  - &amp;VariableID",TEXT($A4056,"0000"),
" {","VariableTypeCV:  ",CHAR(34),INDEX(Variables[Variable Type],$A4056),CHAR(34),
", VariableCode:  ",CHAR(34),INDEX(Variables[Variable Code],$A4056),CHAR(34),
", VariableNameCV:  ",CHAR(34),INDEX(Variables[Variable Name],$A4056),CHAR(34),
", VariableDefinition:  ",CHAR(34),INDEX(Variables[Variable Definition],$A4056),CHAR(34),
", SpecciationCV:  ",CHAR(34),INDEX(Variables[Speciation],$A4056),CHAR(34),
", NoDataValue:  ",CHAR(34),INDEX(Variables[No Data Value],$A4056),CHAR(34),"}"))</f>
        <v>#REF!</v>
      </c>
    </row>
    <row r="4057" spans="1:17" x14ac:dyDescent="0.25">
      <c r="A4057">
        <v>4054</v>
      </c>
      <c r="D4057" t="e">
        <f>IF(INDEX(People[First Name],$A4057)="","",
CONCATENATE("  - &amp;PersonID",TEXT($A4057,"0000"),
" {","PersonFirstName:  ",CHAR(34),INDEX(People[First Name],$A4057),CHAR(34),
", PersonMiddleName:  ",CHAR(34),INDEX(People[Middle Name],$A4057),CHAR(34),
", PersonLastName:  ",CHAR(34),INDEX(People[Last Name],$A4057),CHAR(34),"}"))</f>
        <v>#REF!</v>
      </c>
      <c r="E4057" t="e">
        <f>IF(INDEX(Organizations[Organization Type '[CV']],$A4057)="","",
CONCATENATE("  - &amp;OrganizationID",TEXT($A4057,"0000"),
" {","OrganizationTypeCV:  ",CHAR(34),INDEX(Organizations[Organization Type '[CV']],$A4057),CHAR(34),
", OrganizationCode:  ",CHAR(34),INDEX(Organizations[Organization Code],$A4057),CHAR(34),
", OrganizationName:  ",CHAR(34),INDEX(Organizations[Organization Name],$A4057),CHAR(34),
", OrganizationDescription:  ",CHAR(34),INDEX(Organizations[Organization Description],$A4057),CHAR(34),
", OrganizationLink:  ",CHAR(34),INDEX(Organizations[Organization Link],$A4057),CHAR(34),"}"))</f>
        <v>#REF!</v>
      </c>
      <c r="F4057" t="e">
        <f>IF(INDEX(People[First Name],$A4057)="","",
CONCATENATE("  - &amp;AffiliationID",TEXT($A4057,"0000"),
" {PersonID: *PersonID",TEXT($A4057,"0000"),
", OrganizationID: *OrganizationID",TEXT(MATCH(INDEX(People[Organization Name],$A4057),Organizations[Organization Name],0),"0000"),
", IsPrimaryOrganizationContact: , AffiliationStartDate: , AffiliationEndDate: , PrimaryPhone: ",
", PrimaryEmail: ",CHAR(34),INDEX(People[Primary Email],$A4057),CHAR(34),
", PrimaryAddress: ",CHAR(34),INDEX(People[Primary Address],$A4057),CHAR(34),
", PersonLink: }"))</f>
        <v>#REF!</v>
      </c>
      <c r="H4057" t="e">
        <f>IF(COUNTA(CitationInformation)=0,"",IF(INDEX(AuthorList[Author Name],$A4057)="","",
CONCATENATE("  - &amp;AuthorListID",TEXT($A4057,"0000"),
"  {CitationID: *CitationID0001",
", PersonID: *PersonID",TEXT(MATCH(INDEX(AuthorList[Author Name],$A4057),People[Full Name],0),"0000"),
", AuthorOrder: ",INDEX(AuthorList[Author Number],$A4057),"}")))</f>
        <v>#REF!</v>
      </c>
      <c r="K4057" t="e">
        <f>IF(INDEX(SamplingFeatures[Feature Code],$A4057)="","",
CONCATENATE("  - &amp;SamplingFeatureID",TEXT($A4057,"0000"),
" {","SamplingFeatureUUID:  ",CHAR(34),INDEX(SamplingFeatures[Sampling Feature UUID],$A4057),CHAR(34),
", SamplingFeatureTypeCV:  ",CHAR(34),INDEX(SamplingFeatures[Sampling Feature Type],$A4057),CHAR(34),
", SamplingFeatureCode:  ",CHAR(34),INDEX(SamplingFeatures[Feature Code],$A4057),CHAR(34),
", SamplingFeatureName:  ",CHAR(34),INDEX(SamplingFeatures[Feature Name],$A4057),CHAR(34),
", SamplingFeatureDescription:  ",CHAR(34),INDEX(SamplingFeatures[Feature Description],$A4057),CHAR(34),
", SamplingFeatureGeotypeCV:  ",CHAR(34),INDEX(SamplingFeatures[Feature Geo Type],$A4057),CHAR(34),
", FeatureGeometry:  ",CHAR(34),INDEX(SamplingFeatures[Feature Geometry],$A4057),CHAR(34),
", Elevation_m:  ",CHAR(34),INDEX(SamplingFeatures[Elevation_m],$A4057),CHAR(34),
", ElevationDatumCV:  ",CHAR(34),ElevationDatum,CHAR(34),"}"))</f>
        <v>#REF!</v>
      </c>
      <c r="L4057" t="e">
        <f>IF(INDEX(SamplingFeatures[Sampling Feature Type],$A4057)&lt;&gt;"Site","",
CONCATENATE("  - &amp;SiteID",TEXT(SUMPRODUCT(--($L$3:$L4056&lt;&gt;"")),"0000"),
" {","SamplingFeatureID:  *SamplingFeatureID",TEXT($A4057,"0000"),
", SiteTypeCV:  ",CHAR(34),INDEX(Sites[Site Type],$A4057),CHAR(34),
", Latitude:  ",INDEX(Sites[Latitude],$A4057),
", Longitude:  ",INDEX(Sites[Longitude],$A4057),
", SRSName:  ",CHAR(34),LatLonDatum,CHAR(34),"}"))</f>
        <v>#REF!</v>
      </c>
      <c r="M4057" t="e">
        <f>IF(INDEX(SamplingFeatures[Sampling Feature Type],$A4057)&lt;&gt;"Specimen","",
CONCATENATE("  - &amp;SpecimenID",TEXT(SUMPRODUCT(--($M$3:$M4056&lt;&gt;"")),"0000"),
" {","SamplingFeatureID:  *SamplingFeatureID",TEXT($A4057,"0000"),
", SpecimenTypeCV:  ",CHAR(34),INDEX(Specimens[Specimen Type],$A4057),CHAR(34),
", SpecimenMediumCV:  ",INDEX(Specimens[Specimen Medium],$A4057),
", IsFieldSpecimen:  ",CHAR(34),INDEX(Specimens[Is Field Specimen?],$A4057),CHAR(34),"}"))</f>
        <v>#REF!</v>
      </c>
      <c r="N4057" t="e">
        <f>IF(COUNTA(SpatialOffsets[])=0,"", IF(INDEX(SpatialOffsets[Spatial Offset Type],$A4057)="","",
CONCATENATE("  - &amp;SpatialOffsetID",TEXT($A4057,"0000"),
" {","SpatialOffsetTypeCV:  ",CHAR(34),INDEX(SpatialOffsets[Spatial Offset Type],$A4057),CHAR(34),
", Offset1Value:  ",INDEX(SpatialOffsets[Offset 1 Value],$A4057),
", Offset1UnitID:  ",CHAR(34),INDEX(SpatialOffsets[Offset 1 Unit],$A4057),CHAR(34),
", Offset2Value:  ",INDEX(SpatialOffsets[Offset 2 Value],$A4057),
", Offset2UnitID:  ",CHAR(34),INDEX(SpatialOffsets[Offset 2 Unit],$A4057),CHAR(34),
", Offset3Value:  ",INDEX(SpatialOffsets[Offset 3 Value],$A4057),
", Offset3UnitID:  ",CHAR(34),INDEX(SpatialOffsets[Offset 3 Unit],$A4057),CHAR(34),,"}")))</f>
        <v>#REF!</v>
      </c>
      <c r="O4057" t="e">
        <f>IF(COUNTA(RelatedFeatures[])=0,"", IF(INDEX(RelatedFeatures[First Sampling Feature Code],$A4057)="","",
CONCATENATE("  - &amp;RelationID",TEXT($A4057,"0000"),
" {","SamplingFeatureID:  *SamplingFeatureID",TEXT(MATCH(INDEX(RelatedFeatures[First Sampling Feature Code],$A4057),SamplingFeatures[Feature Code],0),"0000"),
", RelationshipTypeCV:  ",CHAR(34),INDEX(RelatedFeatures[Relationship Type],$A4057),CHAR(34),
", RelatedFeatureID: *SamplingFeatureID",TEXT(MATCH(INDEX(RelatedFeatures[Second Sampling Feature Code],$A4057),SamplingFeatures[Feature Code],0),"0000"),
", SpatialOffsetID:  ",IF(INDEX(RelatedFeatures[Offset Number],$A4057)="","",CONCATENATE("*SpatialOffsetID",TEXT(INDEX(RelatedFeatures[Offset Number],$A4057),"0000"))),"}")))</f>
        <v>#REF!</v>
      </c>
      <c r="P4057" t="e">
        <f>IF(INDEX(Methods[Method Type],$A4057)="","",
CONCATENATE("  - &amp;MethodID",TEXT($A4057,"0000"),
" {","MethodTypeCV:  ",CHAR(34),INDEX(Methods[Method Type],$A4057),CHAR(34),
", MethodCode:  ",CHAR(34),INDEX(Methods[Method Code],$A4057),CHAR(34),
", MethodName:  ",CHAR(34),INDEX(Methods[Method Name],$A4057),CHAR(34),
", MethodDescription:  ",CHAR(34),INDEX(Methods[Method Description],$A4057),CHAR(34),
", MethodLink:  ",CHAR(34),INDEX(Methods[Method Link],$A4057),CHAR(34),
", OrganizationID: *OrganizationID",TEXT(MATCH(INDEX(Methods[Organization Name],$A4057),Organizations[Organization Name],0),"0000"),"}"))</f>
        <v>#REF!</v>
      </c>
      <c r="Q4057" t="e">
        <f>IF(INDEX(Variables[Variable Type],$A4057)="","",
CONCATENATE("  - &amp;VariableID",TEXT($A4057,"0000"),
" {","VariableTypeCV:  ",CHAR(34),INDEX(Variables[Variable Type],$A4057),CHAR(34),
", VariableCode:  ",CHAR(34),INDEX(Variables[Variable Code],$A4057),CHAR(34),
", VariableNameCV:  ",CHAR(34),INDEX(Variables[Variable Name],$A4057),CHAR(34),
", VariableDefinition:  ",CHAR(34),INDEX(Variables[Variable Definition],$A4057),CHAR(34),
", SpecciationCV:  ",CHAR(34),INDEX(Variables[Speciation],$A4057),CHAR(34),
", NoDataValue:  ",CHAR(34),INDEX(Variables[No Data Value],$A4057),CHAR(34),"}"))</f>
        <v>#REF!</v>
      </c>
    </row>
    <row r="4058" spans="1:17" x14ac:dyDescent="0.25">
      <c r="A4058">
        <v>4055</v>
      </c>
      <c r="D4058" t="e">
        <f>IF(INDEX(People[First Name],$A4058)="","",
CONCATENATE("  - &amp;PersonID",TEXT($A4058,"0000"),
" {","PersonFirstName:  ",CHAR(34),INDEX(People[First Name],$A4058),CHAR(34),
", PersonMiddleName:  ",CHAR(34),INDEX(People[Middle Name],$A4058),CHAR(34),
", PersonLastName:  ",CHAR(34),INDEX(People[Last Name],$A4058),CHAR(34),"}"))</f>
        <v>#REF!</v>
      </c>
      <c r="E4058" t="e">
        <f>IF(INDEX(Organizations[Organization Type '[CV']],$A4058)="","",
CONCATENATE("  - &amp;OrganizationID",TEXT($A4058,"0000"),
" {","OrganizationTypeCV:  ",CHAR(34),INDEX(Organizations[Organization Type '[CV']],$A4058),CHAR(34),
", OrganizationCode:  ",CHAR(34),INDEX(Organizations[Organization Code],$A4058),CHAR(34),
", OrganizationName:  ",CHAR(34),INDEX(Organizations[Organization Name],$A4058),CHAR(34),
", OrganizationDescription:  ",CHAR(34),INDEX(Organizations[Organization Description],$A4058),CHAR(34),
", OrganizationLink:  ",CHAR(34),INDEX(Organizations[Organization Link],$A4058),CHAR(34),"}"))</f>
        <v>#REF!</v>
      </c>
      <c r="F4058" t="e">
        <f>IF(INDEX(People[First Name],$A4058)="","",
CONCATENATE("  - &amp;AffiliationID",TEXT($A4058,"0000"),
" {PersonID: *PersonID",TEXT($A4058,"0000"),
", OrganizationID: *OrganizationID",TEXT(MATCH(INDEX(People[Organization Name],$A4058),Organizations[Organization Name],0),"0000"),
", IsPrimaryOrganizationContact: , AffiliationStartDate: , AffiliationEndDate: , PrimaryPhone: ",
", PrimaryEmail: ",CHAR(34),INDEX(People[Primary Email],$A4058),CHAR(34),
", PrimaryAddress: ",CHAR(34),INDEX(People[Primary Address],$A4058),CHAR(34),
", PersonLink: }"))</f>
        <v>#REF!</v>
      </c>
      <c r="H4058" t="e">
        <f>IF(COUNTA(CitationInformation)=0,"",IF(INDEX(AuthorList[Author Name],$A4058)="","",
CONCATENATE("  - &amp;AuthorListID",TEXT($A4058,"0000"),
"  {CitationID: *CitationID0001",
", PersonID: *PersonID",TEXT(MATCH(INDEX(AuthorList[Author Name],$A4058),People[Full Name],0),"0000"),
", AuthorOrder: ",INDEX(AuthorList[Author Number],$A4058),"}")))</f>
        <v>#REF!</v>
      </c>
      <c r="K4058" t="e">
        <f>IF(INDEX(SamplingFeatures[Feature Code],$A4058)="","",
CONCATENATE("  - &amp;SamplingFeatureID",TEXT($A4058,"0000"),
" {","SamplingFeatureUUID:  ",CHAR(34),INDEX(SamplingFeatures[Sampling Feature UUID],$A4058),CHAR(34),
", SamplingFeatureTypeCV:  ",CHAR(34),INDEX(SamplingFeatures[Sampling Feature Type],$A4058),CHAR(34),
", SamplingFeatureCode:  ",CHAR(34),INDEX(SamplingFeatures[Feature Code],$A4058),CHAR(34),
", SamplingFeatureName:  ",CHAR(34),INDEX(SamplingFeatures[Feature Name],$A4058),CHAR(34),
", SamplingFeatureDescription:  ",CHAR(34),INDEX(SamplingFeatures[Feature Description],$A4058),CHAR(34),
", SamplingFeatureGeotypeCV:  ",CHAR(34),INDEX(SamplingFeatures[Feature Geo Type],$A4058),CHAR(34),
", FeatureGeometry:  ",CHAR(34),INDEX(SamplingFeatures[Feature Geometry],$A4058),CHAR(34),
", Elevation_m:  ",CHAR(34),INDEX(SamplingFeatures[Elevation_m],$A4058),CHAR(34),
", ElevationDatumCV:  ",CHAR(34),ElevationDatum,CHAR(34),"}"))</f>
        <v>#REF!</v>
      </c>
      <c r="L4058" t="e">
        <f>IF(INDEX(SamplingFeatures[Sampling Feature Type],$A4058)&lt;&gt;"Site","",
CONCATENATE("  - &amp;SiteID",TEXT(SUMPRODUCT(--($L$3:$L4057&lt;&gt;"")),"0000"),
" {","SamplingFeatureID:  *SamplingFeatureID",TEXT($A4058,"0000"),
", SiteTypeCV:  ",CHAR(34),INDEX(Sites[Site Type],$A4058),CHAR(34),
", Latitude:  ",INDEX(Sites[Latitude],$A4058),
", Longitude:  ",INDEX(Sites[Longitude],$A4058),
", SRSName:  ",CHAR(34),LatLonDatum,CHAR(34),"}"))</f>
        <v>#REF!</v>
      </c>
      <c r="M4058" t="e">
        <f>IF(INDEX(SamplingFeatures[Sampling Feature Type],$A4058)&lt;&gt;"Specimen","",
CONCATENATE("  - &amp;SpecimenID",TEXT(SUMPRODUCT(--($M$3:$M4057&lt;&gt;"")),"0000"),
" {","SamplingFeatureID:  *SamplingFeatureID",TEXT($A4058,"0000"),
", SpecimenTypeCV:  ",CHAR(34),INDEX(Specimens[Specimen Type],$A4058),CHAR(34),
", SpecimenMediumCV:  ",INDEX(Specimens[Specimen Medium],$A4058),
", IsFieldSpecimen:  ",CHAR(34),INDEX(Specimens[Is Field Specimen?],$A4058),CHAR(34),"}"))</f>
        <v>#REF!</v>
      </c>
      <c r="N4058" t="e">
        <f>IF(COUNTA(SpatialOffsets[])=0,"", IF(INDEX(SpatialOffsets[Spatial Offset Type],$A4058)="","",
CONCATENATE("  - &amp;SpatialOffsetID",TEXT($A4058,"0000"),
" {","SpatialOffsetTypeCV:  ",CHAR(34),INDEX(SpatialOffsets[Spatial Offset Type],$A4058),CHAR(34),
", Offset1Value:  ",INDEX(SpatialOffsets[Offset 1 Value],$A4058),
", Offset1UnitID:  ",CHAR(34),INDEX(SpatialOffsets[Offset 1 Unit],$A4058),CHAR(34),
", Offset2Value:  ",INDEX(SpatialOffsets[Offset 2 Value],$A4058),
", Offset2UnitID:  ",CHAR(34),INDEX(SpatialOffsets[Offset 2 Unit],$A4058),CHAR(34),
", Offset3Value:  ",INDEX(SpatialOffsets[Offset 3 Value],$A4058),
", Offset3UnitID:  ",CHAR(34),INDEX(SpatialOffsets[Offset 3 Unit],$A4058),CHAR(34),,"}")))</f>
        <v>#REF!</v>
      </c>
      <c r="O4058" t="e">
        <f>IF(COUNTA(RelatedFeatures[])=0,"", IF(INDEX(RelatedFeatures[First Sampling Feature Code],$A4058)="","",
CONCATENATE("  - &amp;RelationID",TEXT($A4058,"0000"),
" {","SamplingFeatureID:  *SamplingFeatureID",TEXT(MATCH(INDEX(RelatedFeatures[First Sampling Feature Code],$A4058),SamplingFeatures[Feature Code],0),"0000"),
", RelationshipTypeCV:  ",CHAR(34),INDEX(RelatedFeatures[Relationship Type],$A4058),CHAR(34),
", RelatedFeatureID: *SamplingFeatureID",TEXT(MATCH(INDEX(RelatedFeatures[Second Sampling Feature Code],$A4058),SamplingFeatures[Feature Code],0),"0000"),
", SpatialOffsetID:  ",IF(INDEX(RelatedFeatures[Offset Number],$A4058)="","",CONCATENATE("*SpatialOffsetID",TEXT(INDEX(RelatedFeatures[Offset Number],$A4058),"0000"))),"}")))</f>
        <v>#REF!</v>
      </c>
      <c r="P4058" t="e">
        <f>IF(INDEX(Methods[Method Type],$A4058)="","",
CONCATENATE("  - &amp;MethodID",TEXT($A4058,"0000"),
" {","MethodTypeCV:  ",CHAR(34),INDEX(Methods[Method Type],$A4058),CHAR(34),
", MethodCode:  ",CHAR(34),INDEX(Methods[Method Code],$A4058),CHAR(34),
", MethodName:  ",CHAR(34),INDEX(Methods[Method Name],$A4058),CHAR(34),
", MethodDescription:  ",CHAR(34),INDEX(Methods[Method Description],$A4058),CHAR(34),
", MethodLink:  ",CHAR(34),INDEX(Methods[Method Link],$A4058),CHAR(34),
", OrganizationID: *OrganizationID",TEXT(MATCH(INDEX(Methods[Organization Name],$A4058),Organizations[Organization Name],0),"0000"),"}"))</f>
        <v>#REF!</v>
      </c>
      <c r="Q4058" t="e">
        <f>IF(INDEX(Variables[Variable Type],$A4058)="","",
CONCATENATE("  - &amp;VariableID",TEXT($A4058,"0000"),
" {","VariableTypeCV:  ",CHAR(34),INDEX(Variables[Variable Type],$A4058),CHAR(34),
", VariableCode:  ",CHAR(34),INDEX(Variables[Variable Code],$A4058),CHAR(34),
", VariableNameCV:  ",CHAR(34),INDEX(Variables[Variable Name],$A4058),CHAR(34),
", VariableDefinition:  ",CHAR(34),INDEX(Variables[Variable Definition],$A4058),CHAR(34),
", SpecciationCV:  ",CHAR(34),INDEX(Variables[Speciation],$A4058),CHAR(34),
", NoDataValue:  ",CHAR(34),INDEX(Variables[No Data Value],$A4058),CHAR(34),"}"))</f>
        <v>#REF!</v>
      </c>
    </row>
    <row r="4059" spans="1:17" x14ac:dyDescent="0.25">
      <c r="A4059">
        <v>4056</v>
      </c>
      <c r="D4059" t="e">
        <f>IF(INDEX(People[First Name],$A4059)="","",
CONCATENATE("  - &amp;PersonID",TEXT($A4059,"0000"),
" {","PersonFirstName:  ",CHAR(34),INDEX(People[First Name],$A4059),CHAR(34),
", PersonMiddleName:  ",CHAR(34),INDEX(People[Middle Name],$A4059),CHAR(34),
", PersonLastName:  ",CHAR(34),INDEX(People[Last Name],$A4059),CHAR(34),"}"))</f>
        <v>#REF!</v>
      </c>
      <c r="E4059" t="e">
        <f>IF(INDEX(Organizations[Organization Type '[CV']],$A4059)="","",
CONCATENATE("  - &amp;OrganizationID",TEXT($A4059,"0000"),
" {","OrganizationTypeCV:  ",CHAR(34),INDEX(Organizations[Organization Type '[CV']],$A4059),CHAR(34),
", OrganizationCode:  ",CHAR(34),INDEX(Organizations[Organization Code],$A4059),CHAR(34),
", OrganizationName:  ",CHAR(34),INDEX(Organizations[Organization Name],$A4059),CHAR(34),
", OrganizationDescription:  ",CHAR(34),INDEX(Organizations[Organization Description],$A4059),CHAR(34),
", OrganizationLink:  ",CHAR(34),INDEX(Organizations[Organization Link],$A4059),CHAR(34),"}"))</f>
        <v>#REF!</v>
      </c>
      <c r="F4059" t="e">
        <f>IF(INDEX(People[First Name],$A4059)="","",
CONCATENATE("  - &amp;AffiliationID",TEXT($A4059,"0000"),
" {PersonID: *PersonID",TEXT($A4059,"0000"),
", OrganizationID: *OrganizationID",TEXT(MATCH(INDEX(People[Organization Name],$A4059),Organizations[Organization Name],0),"0000"),
", IsPrimaryOrganizationContact: , AffiliationStartDate: , AffiliationEndDate: , PrimaryPhone: ",
", PrimaryEmail: ",CHAR(34),INDEX(People[Primary Email],$A4059),CHAR(34),
", PrimaryAddress: ",CHAR(34),INDEX(People[Primary Address],$A4059),CHAR(34),
", PersonLink: }"))</f>
        <v>#REF!</v>
      </c>
      <c r="H4059" t="e">
        <f>IF(COUNTA(CitationInformation)=0,"",IF(INDEX(AuthorList[Author Name],$A4059)="","",
CONCATENATE("  - &amp;AuthorListID",TEXT($A4059,"0000"),
"  {CitationID: *CitationID0001",
", PersonID: *PersonID",TEXT(MATCH(INDEX(AuthorList[Author Name],$A4059),People[Full Name],0),"0000"),
", AuthorOrder: ",INDEX(AuthorList[Author Number],$A4059),"}")))</f>
        <v>#REF!</v>
      </c>
      <c r="K4059" t="e">
        <f>IF(INDEX(SamplingFeatures[Feature Code],$A4059)="","",
CONCATENATE("  - &amp;SamplingFeatureID",TEXT($A4059,"0000"),
" {","SamplingFeatureUUID:  ",CHAR(34),INDEX(SamplingFeatures[Sampling Feature UUID],$A4059),CHAR(34),
", SamplingFeatureTypeCV:  ",CHAR(34),INDEX(SamplingFeatures[Sampling Feature Type],$A4059),CHAR(34),
", SamplingFeatureCode:  ",CHAR(34),INDEX(SamplingFeatures[Feature Code],$A4059),CHAR(34),
", SamplingFeatureName:  ",CHAR(34),INDEX(SamplingFeatures[Feature Name],$A4059),CHAR(34),
", SamplingFeatureDescription:  ",CHAR(34),INDEX(SamplingFeatures[Feature Description],$A4059),CHAR(34),
", SamplingFeatureGeotypeCV:  ",CHAR(34),INDEX(SamplingFeatures[Feature Geo Type],$A4059),CHAR(34),
", FeatureGeometry:  ",CHAR(34),INDEX(SamplingFeatures[Feature Geometry],$A4059),CHAR(34),
", Elevation_m:  ",CHAR(34),INDEX(SamplingFeatures[Elevation_m],$A4059),CHAR(34),
", ElevationDatumCV:  ",CHAR(34),ElevationDatum,CHAR(34),"}"))</f>
        <v>#REF!</v>
      </c>
      <c r="L4059" t="e">
        <f>IF(INDEX(SamplingFeatures[Sampling Feature Type],$A4059)&lt;&gt;"Site","",
CONCATENATE("  - &amp;SiteID",TEXT(SUMPRODUCT(--($L$3:$L4058&lt;&gt;"")),"0000"),
" {","SamplingFeatureID:  *SamplingFeatureID",TEXT($A4059,"0000"),
", SiteTypeCV:  ",CHAR(34),INDEX(Sites[Site Type],$A4059),CHAR(34),
", Latitude:  ",INDEX(Sites[Latitude],$A4059),
", Longitude:  ",INDEX(Sites[Longitude],$A4059),
", SRSName:  ",CHAR(34),LatLonDatum,CHAR(34),"}"))</f>
        <v>#REF!</v>
      </c>
      <c r="M4059" t="e">
        <f>IF(INDEX(SamplingFeatures[Sampling Feature Type],$A4059)&lt;&gt;"Specimen","",
CONCATENATE("  - &amp;SpecimenID",TEXT(SUMPRODUCT(--($M$3:$M4058&lt;&gt;"")),"0000"),
" {","SamplingFeatureID:  *SamplingFeatureID",TEXT($A4059,"0000"),
", SpecimenTypeCV:  ",CHAR(34),INDEX(Specimens[Specimen Type],$A4059),CHAR(34),
", SpecimenMediumCV:  ",INDEX(Specimens[Specimen Medium],$A4059),
", IsFieldSpecimen:  ",CHAR(34),INDEX(Specimens[Is Field Specimen?],$A4059),CHAR(34),"}"))</f>
        <v>#REF!</v>
      </c>
      <c r="N4059" t="e">
        <f>IF(COUNTA(SpatialOffsets[])=0,"", IF(INDEX(SpatialOffsets[Spatial Offset Type],$A4059)="","",
CONCATENATE("  - &amp;SpatialOffsetID",TEXT($A4059,"0000"),
" {","SpatialOffsetTypeCV:  ",CHAR(34),INDEX(SpatialOffsets[Spatial Offset Type],$A4059),CHAR(34),
", Offset1Value:  ",INDEX(SpatialOffsets[Offset 1 Value],$A4059),
", Offset1UnitID:  ",CHAR(34),INDEX(SpatialOffsets[Offset 1 Unit],$A4059),CHAR(34),
", Offset2Value:  ",INDEX(SpatialOffsets[Offset 2 Value],$A4059),
", Offset2UnitID:  ",CHAR(34),INDEX(SpatialOffsets[Offset 2 Unit],$A4059),CHAR(34),
", Offset3Value:  ",INDEX(SpatialOffsets[Offset 3 Value],$A4059),
", Offset3UnitID:  ",CHAR(34),INDEX(SpatialOffsets[Offset 3 Unit],$A4059),CHAR(34),,"}")))</f>
        <v>#REF!</v>
      </c>
      <c r="O4059" t="e">
        <f>IF(COUNTA(RelatedFeatures[])=0,"", IF(INDEX(RelatedFeatures[First Sampling Feature Code],$A4059)="","",
CONCATENATE("  - &amp;RelationID",TEXT($A4059,"0000"),
" {","SamplingFeatureID:  *SamplingFeatureID",TEXT(MATCH(INDEX(RelatedFeatures[First Sampling Feature Code],$A4059),SamplingFeatures[Feature Code],0),"0000"),
", RelationshipTypeCV:  ",CHAR(34),INDEX(RelatedFeatures[Relationship Type],$A4059),CHAR(34),
", RelatedFeatureID: *SamplingFeatureID",TEXT(MATCH(INDEX(RelatedFeatures[Second Sampling Feature Code],$A4059),SamplingFeatures[Feature Code],0),"0000"),
", SpatialOffsetID:  ",IF(INDEX(RelatedFeatures[Offset Number],$A4059)="","",CONCATENATE("*SpatialOffsetID",TEXT(INDEX(RelatedFeatures[Offset Number],$A4059),"0000"))),"}")))</f>
        <v>#REF!</v>
      </c>
      <c r="P4059" t="e">
        <f>IF(INDEX(Methods[Method Type],$A4059)="","",
CONCATENATE("  - &amp;MethodID",TEXT($A4059,"0000"),
" {","MethodTypeCV:  ",CHAR(34),INDEX(Methods[Method Type],$A4059),CHAR(34),
", MethodCode:  ",CHAR(34),INDEX(Methods[Method Code],$A4059),CHAR(34),
", MethodName:  ",CHAR(34),INDEX(Methods[Method Name],$A4059),CHAR(34),
", MethodDescription:  ",CHAR(34),INDEX(Methods[Method Description],$A4059),CHAR(34),
", MethodLink:  ",CHAR(34),INDEX(Methods[Method Link],$A4059),CHAR(34),
", OrganizationID: *OrganizationID",TEXT(MATCH(INDEX(Methods[Organization Name],$A4059),Organizations[Organization Name],0),"0000"),"}"))</f>
        <v>#REF!</v>
      </c>
      <c r="Q4059" t="e">
        <f>IF(INDEX(Variables[Variable Type],$A4059)="","",
CONCATENATE("  - &amp;VariableID",TEXT($A4059,"0000"),
" {","VariableTypeCV:  ",CHAR(34),INDEX(Variables[Variable Type],$A4059),CHAR(34),
", VariableCode:  ",CHAR(34),INDEX(Variables[Variable Code],$A4059),CHAR(34),
", VariableNameCV:  ",CHAR(34),INDEX(Variables[Variable Name],$A4059),CHAR(34),
", VariableDefinition:  ",CHAR(34),INDEX(Variables[Variable Definition],$A4059),CHAR(34),
", SpecciationCV:  ",CHAR(34),INDEX(Variables[Speciation],$A4059),CHAR(34),
", NoDataValue:  ",CHAR(34),INDEX(Variables[No Data Value],$A4059),CHAR(34),"}"))</f>
        <v>#REF!</v>
      </c>
    </row>
    <row r="4060" spans="1:17" x14ac:dyDescent="0.25">
      <c r="A4060">
        <v>4057</v>
      </c>
      <c r="D4060" t="e">
        <f>IF(INDEX(People[First Name],$A4060)="","",
CONCATENATE("  - &amp;PersonID",TEXT($A4060,"0000"),
" {","PersonFirstName:  ",CHAR(34),INDEX(People[First Name],$A4060),CHAR(34),
", PersonMiddleName:  ",CHAR(34),INDEX(People[Middle Name],$A4060),CHAR(34),
", PersonLastName:  ",CHAR(34),INDEX(People[Last Name],$A4060),CHAR(34),"}"))</f>
        <v>#REF!</v>
      </c>
      <c r="E4060" t="e">
        <f>IF(INDEX(Organizations[Organization Type '[CV']],$A4060)="","",
CONCATENATE("  - &amp;OrganizationID",TEXT($A4060,"0000"),
" {","OrganizationTypeCV:  ",CHAR(34),INDEX(Organizations[Organization Type '[CV']],$A4060),CHAR(34),
", OrganizationCode:  ",CHAR(34),INDEX(Organizations[Organization Code],$A4060),CHAR(34),
", OrganizationName:  ",CHAR(34),INDEX(Organizations[Organization Name],$A4060),CHAR(34),
", OrganizationDescription:  ",CHAR(34),INDEX(Organizations[Organization Description],$A4060),CHAR(34),
", OrganizationLink:  ",CHAR(34),INDEX(Organizations[Organization Link],$A4060),CHAR(34),"}"))</f>
        <v>#REF!</v>
      </c>
      <c r="F4060" t="e">
        <f>IF(INDEX(People[First Name],$A4060)="","",
CONCATENATE("  - &amp;AffiliationID",TEXT($A4060,"0000"),
" {PersonID: *PersonID",TEXT($A4060,"0000"),
", OrganizationID: *OrganizationID",TEXT(MATCH(INDEX(People[Organization Name],$A4060),Organizations[Organization Name],0),"0000"),
", IsPrimaryOrganizationContact: , AffiliationStartDate: , AffiliationEndDate: , PrimaryPhone: ",
", PrimaryEmail: ",CHAR(34),INDEX(People[Primary Email],$A4060),CHAR(34),
", PrimaryAddress: ",CHAR(34),INDEX(People[Primary Address],$A4060),CHAR(34),
", PersonLink: }"))</f>
        <v>#REF!</v>
      </c>
      <c r="H4060" t="e">
        <f>IF(COUNTA(CitationInformation)=0,"",IF(INDEX(AuthorList[Author Name],$A4060)="","",
CONCATENATE("  - &amp;AuthorListID",TEXT($A4060,"0000"),
"  {CitationID: *CitationID0001",
", PersonID: *PersonID",TEXT(MATCH(INDEX(AuthorList[Author Name],$A4060),People[Full Name],0),"0000"),
", AuthorOrder: ",INDEX(AuthorList[Author Number],$A4060),"}")))</f>
        <v>#REF!</v>
      </c>
      <c r="K4060" t="e">
        <f>IF(INDEX(SamplingFeatures[Feature Code],$A4060)="","",
CONCATENATE("  - &amp;SamplingFeatureID",TEXT($A4060,"0000"),
" {","SamplingFeatureUUID:  ",CHAR(34),INDEX(SamplingFeatures[Sampling Feature UUID],$A4060),CHAR(34),
", SamplingFeatureTypeCV:  ",CHAR(34),INDEX(SamplingFeatures[Sampling Feature Type],$A4060),CHAR(34),
", SamplingFeatureCode:  ",CHAR(34),INDEX(SamplingFeatures[Feature Code],$A4060),CHAR(34),
", SamplingFeatureName:  ",CHAR(34),INDEX(SamplingFeatures[Feature Name],$A4060),CHAR(34),
", SamplingFeatureDescription:  ",CHAR(34),INDEX(SamplingFeatures[Feature Description],$A4060),CHAR(34),
", SamplingFeatureGeotypeCV:  ",CHAR(34),INDEX(SamplingFeatures[Feature Geo Type],$A4060),CHAR(34),
", FeatureGeometry:  ",CHAR(34),INDEX(SamplingFeatures[Feature Geometry],$A4060),CHAR(34),
", Elevation_m:  ",CHAR(34),INDEX(SamplingFeatures[Elevation_m],$A4060),CHAR(34),
", ElevationDatumCV:  ",CHAR(34),ElevationDatum,CHAR(34),"}"))</f>
        <v>#REF!</v>
      </c>
      <c r="L4060" t="e">
        <f>IF(INDEX(SamplingFeatures[Sampling Feature Type],$A4060)&lt;&gt;"Site","",
CONCATENATE("  - &amp;SiteID",TEXT(SUMPRODUCT(--($L$3:$L4059&lt;&gt;"")),"0000"),
" {","SamplingFeatureID:  *SamplingFeatureID",TEXT($A4060,"0000"),
", SiteTypeCV:  ",CHAR(34),INDEX(Sites[Site Type],$A4060),CHAR(34),
", Latitude:  ",INDEX(Sites[Latitude],$A4060),
", Longitude:  ",INDEX(Sites[Longitude],$A4060),
", SRSName:  ",CHAR(34),LatLonDatum,CHAR(34),"}"))</f>
        <v>#REF!</v>
      </c>
      <c r="M4060" t="e">
        <f>IF(INDEX(SamplingFeatures[Sampling Feature Type],$A4060)&lt;&gt;"Specimen","",
CONCATENATE("  - &amp;SpecimenID",TEXT(SUMPRODUCT(--($M$3:$M4059&lt;&gt;"")),"0000"),
" {","SamplingFeatureID:  *SamplingFeatureID",TEXT($A4060,"0000"),
", SpecimenTypeCV:  ",CHAR(34),INDEX(Specimens[Specimen Type],$A4060),CHAR(34),
", SpecimenMediumCV:  ",INDEX(Specimens[Specimen Medium],$A4060),
", IsFieldSpecimen:  ",CHAR(34),INDEX(Specimens[Is Field Specimen?],$A4060),CHAR(34),"}"))</f>
        <v>#REF!</v>
      </c>
      <c r="N4060" t="e">
        <f>IF(COUNTA(SpatialOffsets[])=0,"", IF(INDEX(SpatialOffsets[Spatial Offset Type],$A4060)="","",
CONCATENATE("  - &amp;SpatialOffsetID",TEXT($A4060,"0000"),
" {","SpatialOffsetTypeCV:  ",CHAR(34),INDEX(SpatialOffsets[Spatial Offset Type],$A4060),CHAR(34),
", Offset1Value:  ",INDEX(SpatialOffsets[Offset 1 Value],$A4060),
", Offset1UnitID:  ",CHAR(34),INDEX(SpatialOffsets[Offset 1 Unit],$A4060),CHAR(34),
", Offset2Value:  ",INDEX(SpatialOffsets[Offset 2 Value],$A4060),
", Offset2UnitID:  ",CHAR(34),INDEX(SpatialOffsets[Offset 2 Unit],$A4060),CHAR(34),
", Offset3Value:  ",INDEX(SpatialOffsets[Offset 3 Value],$A4060),
", Offset3UnitID:  ",CHAR(34),INDEX(SpatialOffsets[Offset 3 Unit],$A4060),CHAR(34),,"}")))</f>
        <v>#REF!</v>
      </c>
      <c r="O4060" t="e">
        <f>IF(COUNTA(RelatedFeatures[])=0,"", IF(INDEX(RelatedFeatures[First Sampling Feature Code],$A4060)="","",
CONCATENATE("  - &amp;RelationID",TEXT($A4060,"0000"),
" {","SamplingFeatureID:  *SamplingFeatureID",TEXT(MATCH(INDEX(RelatedFeatures[First Sampling Feature Code],$A4060),SamplingFeatures[Feature Code],0),"0000"),
", RelationshipTypeCV:  ",CHAR(34),INDEX(RelatedFeatures[Relationship Type],$A4060),CHAR(34),
", RelatedFeatureID: *SamplingFeatureID",TEXT(MATCH(INDEX(RelatedFeatures[Second Sampling Feature Code],$A4060),SamplingFeatures[Feature Code],0),"0000"),
", SpatialOffsetID:  ",IF(INDEX(RelatedFeatures[Offset Number],$A4060)="","",CONCATENATE("*SpatialOffsetID",TEXT(INDEX(RelatedFeatures[Offset Number],$A4060),"0000"))),"}")))</f>
        <v>#REF!</v>
      </c>
      <c r="P4060" t="e">
        <f>IF(INDEX(Methods[Method Type],$A4060)="","",
CONCATENATE("  - &amp;MethodID",TEXT($A4060,"0000"),
" {","MethodTypeCV:  ",CHAR(34),INDEX(Methods[Method Type],$A4060),CHAR(34),
", MethodCode:  ",CHAR(34),INDEX(Methods[Method Code],$A4060),CHAR(34),
", MethodName:  ",CHAR(34),INDEX(Methods[Method Name],$A4060),CHAR(34),
", MethodDescription:  ",CHAR(34),INDEX(Methods[Method Description],$A4060),CHAR(34),
", MethodLink:  ",CHAR(34),INDEX(Methods[Method Link],$A4060),CHAR(34),
", OrganizationID: *OrganizationID",TEXT(MATCH(INDEX(Methods[Organization Name],$A4060),Organizations[Organization Name],0),"0000"),"}"))</f>
        <v>#REF!</v>
      </c>
      <c r="Q4060" t="e">
        <f>IF(INDEX(Variables[Variable Type],$A4060)="","",
CONCATENATE("  - &amp;VariableID",TEXT($A4060,"0000"),
" {","VariableTypeCV:  ",CHAR(34),INDEX(Variables[Variable Type],$A4060),CHAR(34),
", VariableCode:  ",CHAR(34),INDEX(Variables[Variable Code],$A4060),CHAR(34),
", VariableNameCV:  ",CHAR(34),INDEX(Variables[Variable Name],$A4060),CHAR(34),
", VariableDefinition:  ",CHAR(34),INDEX(Variables[Variable Definition],$A4060),CHAR(34),
", SpecciationCV:  ",CHAR(34),INDEX(Variables[Speciation],$A4060),CHAR(34),
", NoDataValue:  ",CHAR(34),INDEX(Variables[No Data Value],$A4060),CHAR(34),"}"))</f>
        <v>#REF!</v>
      </c>
    </row>
    <row r="4061" spans="1:17" x14ac:dyDescent="0.25">
      <c r="A4061">
        <v>4058</v>
      </c>
      <c r="D4061" t="e">
        <f>IF(INDEX(People[First Name],$A4061)="","",
CONCATENATE("  - &amp;PersonID",TEXT($A4061,"0000"),
" {","PersonFirstName:  ",CHAR(34),INDEX(People[First Name],$A4061),CHAR(34),
", PersonMiddleName:  ",CHAR(34),INDEX(People[Middle Name],$A4061),CHAR(34),
", PersonLastName:  ",CHAR(34),INDEX(People[Last Name],$A4061),CHAR(34),"}"))</f>
        <v>#REF!</v>
      </c>
      <c r="E4061" t="e">
        <f>IF(INDEX(Organizations[Organization Type '[CV']],$A4061)="","",
CONCATENATE("  - &amp;OrganizationID",TEXT($A4061,"0000"),
" {","OrganizationTypeCV:  ",CHAR(34),INDEX(Organizations[Organization Type '[CV']],$A4061),CHAR(34),
", OrganizationCode:  ",CHAR(34),INDEX(Organizations[Organization Code],$A4061),CHAR(34),
", OrganizationName:  ",CHAR(34),INDEX(Organizations[Organization Name],$A4061),CHAR(34),
", OrganizationDescription:  ",CHAR(34),INDEX(Organizations[Organization Description],$A4061),CHAR(34),
", OrganizationLink:  ",CHAR(34),INDEX(Organizations[Organization Link],$A4061),CHAR(34),"}"))</f>
        <v>#REF!</v>
      </c>
      <c r="F4061" t="e">
        <f>IF(INDEX(People[First Name],$A4061)="","",
CONCATENATE("  - &amp;AffiliationID",TEXT($A4061,"0000"),
" {PersonID: *PersonID",TEXT($A4061,"0000"),
", OrganizationID: *OrganizationID",TEXT(MATCH(INDEX(People[Organization Name],$A4061),Organizations[Organization Name],0),"0000"),
", IsPrimaryOrganizationContact: , AffiliationStartDate: , AffiliationEndDate: , PrimaryPhone: ",
", PrimaryEmail: ",CHAR(34),INDEX(People[Primary Email],$A4061),CHAR(34),
", PrimaryAddress: ",CHAR(34),INDEX(People[Primary Address],$A4061),CHAR(34),
", PersonLink: }"))</f>
        <v>#REF!</v>
      </c>
      <c r="H4061" t="e">
        <f>IF(COUNTA(CitationInformation)=0,"",IF(INDEX(AuthorList[Author Name],$A4061)="","",
CONCATENATE("  - &amp;AuthorListID",TEXT($A4061,"0000"),
"  {CitationID: *CitationID0001",
", PersonID: *PersonID",TEXT(MATCH(INDEX(AuthorList[Author Name],$A4061),People[Full Name],0),"0000"),
", AuthorOrder: ",INDEX(AuthorList[Author Number],$A4061),"}")))</f>
        <v>#REF!</v>
      </c>
      <c r="K4061" t="e">
        <f>IF(INDEX(SamplingFeatures[Feature Code],$A4061)="","",
CONCATENATE("  - &amp;SamplingFeatureID",TEXT($A4061,"0000"),
" {","SamplingFeatureUUID:  ",CHAR(34),INDEX(SamplingFeatures[Sampling Feature UUID],$A4061),CHAR(34),
", SamplingFeatureTypeCV:  ",CHAR(34),INDEX(SamplingFeatures[Sampling Feature Type],$A4061),CHAR(34),
", SamplingFeatureCode:  ",CHAR(34),INDEX(SamplingFeatures[Feature Code],$A4061),CHAR(34),
", SamplingFeatureName:  ",CHAR(34),INDEX(SamplingFeatures[Feature Name],$A4061),CHAR(34),
", SamplingFeatureDescription:  ",CHAR(34),INDEX(SamplingFeatures[Feature Description],$A4061),CHAR(34),
", SamplingFeatureGeotypeCV:  ",CHAR(34),INDEX(SamplingFeatures[Feature Geo Type],$A4061),CHAR(34),
", FeatureGeometry:  ",CHAR(34),INDEX(SamplingFeatures[Feature Geometry],$A4061),CHAR(34),
", Elevation_m:  ",CHAR(34),INDEX(SamplingFeatures[Elevation_m],$A4061),CHAR(34),
", ElevationDatumCV:  ",CHAR(34),ElevationDatum,CHAR(34),"}"))</f>
        <v>#REF!</v>
      </c>
      <c r="L4061" t="e">
        <f>IF(INDEX(SamplingFeatures[Sampling Feature Type],$A4061)&lt;&gt;"Site","",
CONCATENATE("  - &amp;SiteID",TEXT(SUMPRODUCT(--($L$3:$L4060&lt;&gt;"")),"0000"),
" {","SamplingFeatureID:  *SamplingFeatureID",TEXT($A4061,"0000"),
", SiteTypeCV:  ",CHAR(34),INDEX(Sites[Site Type],$A4061),CHAR(34),
", Latitude:  ",INDEX(Sites[Latitude],$A4061),
", Longitude:  ",INDEX(Sites[Longitude],$A4061),
", SRSName:  ",CHAR(34),LatLonDatum,CHAR(34),"}"))</f>
        <v>#REF!</v>
      </c>
      <c r="M4061" t="e">
        <f>IF(INDEX(SamplingFeatures[Sampling Feature Type],$A4061)&lt;&gt;"Specimen","",
CONCATENATE("  - &amp;SpecimenID",TEXT(SUMPRODUCT(--($M$3:$M4060&lt;&gt;"")),"0000"),
" {","SamplingFeatureID:  *SamplingFeatureID",TEXT($A4061,"0000"),
", SpecimenTypeCV:  ",CHAR(34),INDEX(Specimens[Specimen Type],$A4061),CHAR(34),
", SpecimenMediumCV:  ",INDEX(Specimens[Specimen Medium],$A4061),
", IsFieldSpecimen:  ",CHAR(34),INDEX(Specimens[Is Field Specimen?],$A4061),CHAR(34),"}"))</f>
        <v>#REF!</v>
      </c>
      <c r="N4061" t="e">
        <f>IF(COUNTA(SpatialOffsets[])=0,"", IF(INDEX(SpatialOffsets[Spatial Offset Type],$A4061)="","",
CONCATENATE("  - &amp;SpatialOffsetID",TEXT($A4061,"0000"),
" {","SpatialOffsetTypeCV:  ",CHAR(34),INDEX(SpatialOffsets[Spatial Offset Type],$A4061),CHAR(34),
", Offset1Value:  ",INDEX(SpatialOffsets[Offset 1 Value],$A4061),
", Offset1UnitID:  ",CHAR(34),INDEX(SpatialOffsets[Offset 1 Unit],$A4061),CHAR(34),
", Offset2Value:  ",INDEX(SpatialOffsets[Offset 2 Value],$A4061),
", Offset2UnitID:  ",CHAR(34),INDEX(SpatialOffsets[Offset 2 Unit],$A4061),CHAR(34),
", Offset3Value:  ",INDEX(SpatialOffsets[Offset 3 Value],$A4061),
", Offset3UnitID:  ",CHAR(34),INDEX(SpatialOffsets[Offset 3 Unit],$A4061),CHAR(34),,"}")))</f>
        <v>#REF!</v>
      </c>
      <c r="O4061" t="e">
        <f>IF(COUNTA(RelatedFeatures[])=0,"", IF(INDEX(RelatedFeatures[First Sampling Feature Code],$A4061)="","",
CONCATENATE("  - &amp;RelationID",TEXT($A4061,"0000"),
" {","SamplingFeatureID:  *SamplingFeatureID",TEXT(MATCH(INDEX(RelatedFeatures[First Sampling Feature Code],$A4061),SamplingFeatures[Feature Code],0),"0000"),
", RelationshipTypeCV:  ",CHAR(34),INDEX(RelatedFeatures[Relationship Type],$A4061),CHAR(34),
", RelatedFeatureID: *SamplingFeatureID",TEXT(MATCH(INDEX(RelatedFeatures[Second Sampling Feature Code],$A4061),SamplingFeatures[Feature Code],0),"0000"),
", SpatialOffsetID:  ",IF(INDEX(RelatedFeatures[Offset Number],$A4061)="","",CONCATENATE("*SpatialOffsetID",TEXT(INDEX(RelatedFeatures[Offset Number],$A4061),"0000"))),"}")))</f>
        <v>#REF!</v>
      </c>
      <c r="P4061" t="e">
        <f>IF(INDEX(Methods[Method Type],$A4061)="","",
CONCATENATE("  - &amp;MethodID",TEXT($A4061,"0000"),
" {","MethodTypeCV:  ",CHAR(34),INDEX(Methods[Method Type],$A4061),CHAR(34),
", MethodCode:  ",CHAR(34),INDEX(Methods[Method Code],$A4061),CHAR(34),
", MethodName:  ",CHAR(34),INDEX(Methods[Method Name],$A4061),CHAR(34),
", MethodDescription:  ",CHAR(34),INDEX(Methods[Method Description],$A4061),CHAR(34),
", MethodLink:  ",CHAR(34),INDEX(Methods[Method Link],$A4061),CHAR(34),
", OrganizationID: *OrganizationID",TEXT(MATCH(INDEX(Methods[Organization Name],$A4061),Organizations[Organization Name],0),"0000"),"}"))</f>
        <v>#REF!</v>
      </c>
      <c r="Q4061" t="e">
        <f>IF(INDEX(Variables[Variable Type],$A4061)="","",
CONCATENATE("  - &amp;VariableID",TEXT($A4061,"0000"),
" {","VariableTypeCV:  ",CHAR(34),INDEX(Variables[Variable Type],$A4061),CHAR(34),
", VariableCode:  ",CHAR(34),INDEX(Variables[Variable Code],$A4061),CHAR(34),
", VariableNameCV:  ",CHAR(34),INDEX(Variables[Variable Name],$A4061),CHAR(34),
", VariableDefinition:  ",CHAR(34),INDEX(Variables[Variable Definition],$A4061),CHAR(34),
", SpecciationCV:  ",CHAR(34),INDEX(Variables[Speciation],$A4061),CHAR(34),
", NoDataValue:  ",CHAR(34),INDEX(Variables[No Data Value],$A4061),CHAR(34),"}"))</f>
        <v>#REF!</v>
      </c>
    </row>
    <row r="4062" spans="1:17" x14ac:dyDescent="0.25">
      <c r="A4062">
        <v>4059</v>
      </c>
      <c r="D4062" t="e">
        <f>IF(INDEX(People[First Name],$A4062)="","",
CONCATENATE("  - &amp;PersonID",TEXT($A4062,"0000"),
" {","PersonFirstName:  ",CHAR(34),INDEX(People[First Name],$A4062),CHAR(34),
", PersonMiddleName:  ",CHAR(34),INDEX(People[Middle Name],$A4062),CHAR(34),
", PersonLastName:  ",CHAR(34),INDEX(People[Last Name],$A4062),CHAR(34),"}"))</f>
        <v>#REF!</v>
      </c>
      <c r="E4062" t="e">
        <f>IF(INDEX(Organizations[Organization Type '[CV']],$A4062)="","",
CONCATENATE("  - &amp;OrganizationID",TEXT($A4062,"0000"),
" {","OrganizationTypeCV:  ",CHAR(34),INDEX(Organizations[Organization Type '[CV']],$A4062),CHAR(34),
", OrganizationCode:  ",CHAR(34),INDEX(Organizations[Organization Code],$A4062),CHAR(34),
", OrganizationName:  ",CHAR(34),INDEX(Organizations[Organization Name],$A4062),CHAR(34),
", OrganizationDescription:  ",CHAR(34),INDEX(Organizations[Organization Description],$A4062),CHAR(34),
", OrganizationLink:  ",CHAR(34),INDEX(Organizations[Organization Link],$A4062),CHAR(34),"}"))</f>
        <v>#REF!</v>
      </c>
      <c r="F4062" t="e">
        <f>IF(INDEX(People[First Name],$A4062)="","",
CONCATENATE("  - &amp;AffiliationID",TEXT($A4062,"0000"),
" {PersonID: *PersonID",TEXT($A4062,"0000"),
", OrganizationID: *OrganizationID",TEXT(MATCH(INDEX(People[Organization Name],$A4062),Organizations[Organization Name],0),"0000"),
", IsPrimaryOrganizationContact: , AffiliationStartDate: , AffiliationEndDate: , PrimaryPhone: ",
", PrimaryEmail: ",CHAR(34),INDEX(People[Primary Email],$A4062),CHAR(34),
", PrimaryAddress: ",CHAR(34),INDEX(People[Primary Address],$A4062),CHAR(34),
", PersonLink: }"))</f>
        <v>#REF!</v>
      </c>
      <c r="H4062" t="e">
        <f>IF(COUNTA(CitationInformation)=0,"",IF(INDEX(AuthorList[Author Name],$A4062)="","",
CONCATENATE("  - &amp;AuthorListID",TEXT($A4062,"0000"),
"  {CitationID: *CitationID0001",
", PersonID: *PersonID",TEXT(MATCH(INDEX(AuthorList[Author Name],$A4062),People[Full Name],0),"0000"),
", AuthorOrder: ",INDEX(AuthorList[Author Number],$A4062),"}")))</f>
        <v>#REF!</v>
      </c>
      <c r="K4062" t="e">
        <f>IF(INDEX(SamplingFeatures[Feature Code],$A4062)="","",
CONCATENATE("  - &amp;SamplingFeatureID",TEXT($A4062,"0000"),
" {","SamplingFeatureUUID:  ",CHAR(34),INDEX(SamplingFeatures[Sampling Feature UUID],$A4062),CHAR(34),
", SamplingFeatureTypeCV:  ",CHAR(34),INDEX(SamplingFeatures[Sampling Feature Type],$A4062),CHAR(34),
", SamplingFeatureCode:  ",CHAR(34),INDEX(SamplingFeatures[Feature Code],$A4062),CHAR(34),
", SamplingFeatureName:  ",CHAR(34),INDEX(SamplingFeatures[Feature Name],$A4062),CHAR(34),
", SamplingFeatureDescription:  ",CHAR(34),INDEX(SamplingFeatures[Feature Description],$A4062),CHAR(34),
", SamplingFeatureGeotypeCV:  ",CHAR(34),INDEX(SamplingFeatures[Feature Geo Type],$A4062),CHAR(34),
", FeatureGeometry:  ",CHAR(34),INDEX(SamplingFeatures[Feature Geometry],$A4062),CHAR(34),
", Elevation_m:  ",CHAR(34),INDEX(SamplingFeatures[Elevation_m],$A4062),CHAR(34),
", ElevationDatumCV:  ",CHAR(34),ElevationDatum,CHAR(34),"}"))</f>
        <v>#REF!</v>
      </c>
      <c r="L4062" t="e">
        <f>IF(INDEX(SamplingFeatures[Sampling Feature Type],$A4062)&lt;&gt;"Site","",
CONCATENATE("  - &amp;SiteID",TEXT(SUMPRODUCT(--($L$3:$L4061&lt;&gt;"")),"0000"),
" {","SamplingFeatureID:  *SamplingFeatureID",TEXT($A4062,"0000"),
", SiteTypeCV:  ",CHAR(34),INDEX(Sites[Site Type],$A4062),CHAR(34),
", Latitude:  ",INDEX(Sites[Latitude],$A4062),
", Longitude:  ",INDEX(Sites[Longitude],$A4062),
", SRSName:  ",CHAR(34),LatLonDatum,CHAR(34),"}"))</f>
        <v>#REF!</v>
      </c>
      <c r="M4062" t="e">
        <f>IF(INDEX(SamplingFeatures[Sampling Feature Type],$A4062)&lt;&gt;"Specimen","",
CONCATENATE("  - &amp;SpecimenID",TEXT(SUMPRODUCT(--($M$3:$M4061&lt;&gt;"")),"0000"),
" {","SamplingFeatureID:  *SamplingFeatureID",TEXT($A4062,"0000"),
", SpecimenTypeCV:  ",CHAR(34),INDEX(Specimens[Specimen Type],$A4062),CHAR(34),
", SpecimenMediumCV:  ",INDEX(Specimens[Specimen Medium],$A4062),
", IsFieldSpecimen:  ",CHAR(34),INDEX(Specimens[Is Field Specimen?],$A4062),CHAR(34),"}"))</f>
        <v>#REF!</v>
      </c>
      <c r="N4062" t="e">
        <f>IF(COUNTA(SpatialOffsets[])=0,"", IF(INDEX(SpatialOffsets[Spatial Offset Type],$A4062)="","",
CONCATENATE("  - &amp;SpatialOffsetID",TEXT($A4062,"0000"),
" {","SpatialOffsetTypeCV:  ",CHAR(34),INDEX(SpatialOffsets[Spatial Offset Type],$A4062),CHAR(34),
", Offset1Value:  ",INDEX(SpatialOffsets[Offset 1 Value],$A4062),
", Offset1UnitID:  ",CHAR(34),INDEX(SpatialOffsets[Offset 1 Unit],$A4062),CHAR(34),
", Offset2Value:  ",INDEX(SpatialOffsets[Offset 2 Value],$A4062),
", Offset2UnitID:  ",CHAR(34),INDEX(SpatialOffsets[Offset 2 Unit],$A4062),CHAR(34),
", Offset3Value:  ",INDEX(SpatialOffsets[Offset 3 Value],$A4062),
", Offset3UnitID:  ",CHAR(34),INDEX(SpatialOffsets[Offset 3 Unit],$A4062),CHAR(34),,"}")))</f>
        <v>#REF!</v>
      </c>
      <c r="O4062" t="e">
        <f>IF(COUNTA(RelatedFeatures[])=0,"", IF(INDEX(RelatedFeatures[First Sampling Feature Code],$A4062)="","",
CONCATENATE("  - &amp;RelationID",TEXT($A4062,"0000"),
" {","SamplingFeatureID:  *SamplingFeatureID",TEXT(MATCH(INDEX(RelatedFeatures[First Sampling Feature Code],$A4062),SamplingFeatures[Feature Code],0),"0000"),
", RelationshipTypeCV:  ",CHAR(34),INDEX(RelatedFeatures[Relationship Type],$A4062),CHAR(34),
", RelatedFeatureID: *SamplingFeatureID",TEXT(MATCH(INDEX(RelatedFeatures[Second Sampling Feature Code],$A4062),SamplingFeatures[Feature Code],0),"0000"),
", SpatialOffsetID:  ",IF(INDEX(RelatedFeatures[Offset Number],$A4062)="","",CONCATENATE("*SpatialOffsetID",TEXT(INDEX(RelatedFeatures[Offset Number],$A4062),"0000"))),"}")))</f>
        <v>#REF!</v>
      </c>
      <c r="P4062" t="e">
        <f>IF(INDEX(Methods[Method Type],$A4062)="","",
CONCATENATE("  - &amp;MethodID",TEXT($A4062,"0000"),
" {","MethodTypeCV:  ",CHAR(34),INDEX(Methods[Method Type],$A4062),CHAR(34),
", MethodCode:  ",CHAR(34),INDEX(Methods[Method Code],$A4062),CHAR(34),
", MethodName:  ",CHAR(34),INDEX(Methods[Method Name],$A4062),CHAR(34),
", MethodDescription:  ",CHAR(34),INDEX(Methods[Method Description],$A4062),CHAR(34),
", MethodLink:  ",CHAR(34),INDEX(Methods[Method Link],$A4062),CHAR(34),
", OrganizationID: *OrganizationID",TEXT(MATCH(INDEX(Methods[Organization Name],$A4062),Organizations[Organization Name],0),"0000"),"}"))</f>
        <v>#REF!</v>
      </c>
      <c r="Q4062" t="e">
        <f>IF(INDEX(Variables[Variable Type],$A4062)="","",
CONCATENATE("  - &amp;VariableID",TEXT($A4062,"0000"),
" {","VariableTypeCV:  ",CHAR(34),INDEX(Variables[Variable Type],$A4062),CHAR(34),
", VariableCode:  ",CHAR(34),INDEX(Variables[Variable Code],$A4062),CHAR(34),
", VariableNameCV:  ",CHAR(34),INDEX(Variables[Variable Name],$A4062),CHAR(34),
", VariableDefinition:  ",CHAR(34),INDEX(Variables[Variable Definition],$A4062),CHAR(34),
", SpecciationCV:  ",CHAR(34),INDEX(Variables[Speciation],$A4062),CHAR(34),
", NoDataValue:  ",CHAR(34),INDEX(Variables[No Data Value],$A4062),CHAR(34),"}"))</f>
        <v>#REF!</v>
      </c>
    </row>
    <row r="4063" spans="1:17" x14ac:dyDescent="0.25">
      <c r="A4063">
        <v>4060</v>
      </c>
      <c r="D4063" t="e">
        <f>IF(INDEX(People[First Name],$A4063)="","",
CONCATENATE("  - &amp;PersonID",TEXT($A4063,"0000"),
" {","PersonFirstName:  ",CHAR(34),INDEX(People[First Name],$A4063),CHAR(34),
", PersonMiddleName:  ",CHAR(34),INDEX(People[Middle Name],$A4063),CHAR(34),
", PersonLastName:  ",CHAR(34),INDEX(People[Last Name],$A4063),CHAR(34),"}"))</f>
        <v>#REF!</v>
      </c>
      <c r="E4063" t="e">
        <f>IF(INDEX(Organizations[Organization Type '[CV']],$A4063)="","",
CONCATENATE("  - &amp;OrganizationID",TEXT($A4063,"0000"),
" {","OrganizationTypeCV:  ",CHAR(34),INDEX(Organizations[Organization Type '[CV']],$A4063),CHAR(34),
", OrganizationCode:  ",CHAR(34),INDEX(Organizations[Organization Code],$A4063),CHAR(34),
", OrganizationName:  ",CHAR(34),INDEX(Organizations[Organization Name],$A4063),CHAR(34),
", OrganizationDescription:  ",CHAR(34),INDEX(Organizations[Organization Description],$A4063),CHAR(34),
", OrganizationLink:  ",CHAR(34),INDEX(Organizations[Organization Link],$A4063),CHAR(34),"}"))</f>
        <v>#REF!</v>
      </c>
      <c r="F4063" t="e">
        <f>IF(INDEX(People[First Name],$A4063)="","",
CONCATENATE("  - &amp;AffiliationID",TEXT($A4063,"0000"),
" {PersonID: *PersonID",TEXT($A4063,"0000"),
", OrganizationID: *OrganizationID",TEXT(MATCH(INDEX(People[Organization Name],$A4063),Organizations[Organization Name],0),"0000"),
", IsPrimaryOrganizationContact: , AffiliationStartDate: , AffiliationEndDate: , PrimaryPhone: ",
", PrimaryEmail: ",CHAR(34),INDEX(People[Primary Email],$A4063),CHAR(34),
", PrimaryAddress: ",CHAR(34),INDEX(People[Primary Address],$A4063),CHAR(34),
", PersonLink: }"))</f>
        <v>#REF!</v>
      </c>
      <c r="H4063" t="e">
        <f>IF(COUNTA(CitationInformation)=0,"",IF(INDEX(AuthorList[Author Name],$A4063)="","",
CONCATENATE("  - &amp;AuthorListID",TEXT($A4063,"0000"),
"  {CitationID: *CitationID0001",
", PersonID: *PersonID",TEXT(MATCH(INDEX(AuthorList[Author Name],$A4063),People[Full Name],0),"0000"),
", AuthorOrder: ",INDEX(AuthorList[Author Number],$A4063),"}")))</f>
        <v>#REF!</v>
      </c>
      <c r="K4063" t="e">
        <f>IF(INDEX(SamplingFeatures[Feature Code],$A4063)="","",
CONCATENATE("  - &amp;SamplingFeatureID",TEXT($A4063,"0000"),
" {","SamplingFeatureUUID:  ",CHAR(34),INDEX(SamplingFeatures[Sampling Feature UUID],$A4063),CHAR(34),
", SamplingFeatureTypeCV:  ",CHAR(34),INDEX(SamplingFeatures[Sampling Feature Type],$A4063),CHAR(34),
", SamplingFeatureCode:  ",CHAR(34),INDEX(SamplingFeatures[Feature Code],$A4063),CHAR(34),
", SamplingFeatureName:  ",CHAR(34),INDEX(SamplingFeatures[Feature Name],$A4063),CHAR(34),
", SamplingFeatureDescription:  ",CHAR(34),INDEX(SamplingFeatures[Feature Description],$A4063),CHAR(34),
", SamplingFeatureGeotypeCV:  ",CHAR(34),INDEX(SamplingFeatures[Feature Geo Type],$A4063),CHAR(34),
", FeatureGeometry:  ",CHAR(34),INDEX(SamplingFeatures[Feature Geometry],$A4063),CHAR(34),
", Elevation_m:  ",CHAR(34),INDEX(SamplingFeatures[Elevation_m],$A4063),CHAR(34),
", ElevationDatumCV:  ",CHAR(34),ElevationDatum,CHAR(34),"}"))</f>
        <v>#REF!</v>
      </c>
      <c r="L4063" t="e">
        <f>IF(INDEX(SamplingFeatures[Sampling Feature Type],$A4063)&lt;&gt;"Site","",
CONCATENATE("  - &amp;SiteID",TEXT(SUMPRODUCT(--($L$3:$L4062&lt;&gt;"")),"0000"),
" {","SamplingFeatureID:  *SamplingFeatureID",TEXT($A4063,"0000"),
", SiteTypeCV:  ",CHAR(34),INDEX(Sites[Site Type],$A4063),CHAR(34),
", Latitude:  ",INDEX(Sites[Latitude],$A4063),
", Longitude:  ",INDEX(Sites[Longitude],$A4063),
", SRSName:  ",CHAR(34),LatLonDatum,CHAR(34),"}"))</f>
        <v>#REF!</v>
      </c>
      <c r="M4063" t="e">
        <f>IF(INDEX(SamplingFeatures[Sampling Feature Type],$A4063)&lt;&gt;"Specimen","",
CONCATENATE("  - &amp;SpecimenID",TEXT(SUMPRODUCT(--($M$3:$M4062&lt;&gt;"")),"0000"),
" {","SamplingFeatureID:  *SamplingFeatureID",TEXT($A4063,"0000"),
", SpecimenTypeCV:  ",CHAR(34),INDEX(Specimens[Specimen Type],$A4063),CHAR(34),
", SpecimenMediumCV:  ",INDEX(Specimens[Specimen Medium],$A4063),
", IsFieldSpecimen:  ",CHAR(34),INDEX(Specimens[Is Field Specimen?],$A4063),CHAR(34),"}"))</f>
        <v>#REF!</v>
      </c>
      <c r="N4063" t="e">
        <f>IF(COUNTA(SpatialOffsets[])=0,"", IF(INDEX(SpatialOffsets[Spatial Offset Type],$A4063)="","",
CONCATENATE("  - &amp;SpatialOffsetID",TEXT($A4063,"0000"),
" {","SpatialOffsetTypeCV:  ",CHAR(34),INDEX(SpatialOffsets[Spatial Offset Type],$A4063),CHAR(34),
", Offset1Value:  ",INDEX(SpatialOffsets[Offset 1 Value],$A4063),
", Offset1UnitID:  ",CHAR(34),INDEX(SpatialOffsets[Offset 1 Unit],$A4063),CHAR(34),
", Offset2Value:  ",INDEX(SpatialOffsets[Offset 2 Value],$A4063),
", Offset2UnitID:  ",CHAR(34),INDEX(SpatialOffsets[Offset 2 Unit],$A4063),CHAR(34),
", Offset3Value:  ",INDEX(SpatialOffsets[Offset 3 Value],$A4063),
", Offset3UnitID:  ",CHAR(34),INDEX(SpatialOffsets[Offset 3 Unit],$A4063),CHAR(34),,"}")))</f>
        <v>#REF!</v>
      </c>
      <c r="O4063" t="e">
        <f>IF(COUNTA(RelatedFeatures[])=0,"", IF(INDEX(RelatedFeatures[First Sampling Feature Code],$A4063)="","",
CONCATENATE("  - &amp;RelationID",TEXT($A4063,"0000"),
" {","SamplingFeatureID:  *SamplingFeatureID",TEXT(MATCH(INDEX(RelatedFeatures[First Sampling Feature Code],$A4063),SamplingFeatures[Feature Code],0),"0000"),
", RelationshipTypeCV:  ",CHAR(34),INDEX(RelatedFeatures[Relationship Type],$A4063),CHAR(34),
", RelatedFeatureID: *SamplingFeatureID",TEXT(MATCH(INDEX(RelatedFeatures[Second Sampling Feature Code],$A4063),SamplingFeatures[Feature Code],0),"0000"),
", SpatialOffsetID:  ",IF(INDEX(RelatedFeatures[Offset Number],$A4063)="","",CONCATENATE("*SpatialOffsetID",TEXT(INDEX(RelatedFeatures[Offset Number],$A4063),"0000"))),"}")))</f>
        <v>#REF!</v>
      </c>
      <c r="P4063" t="e">
        <f>IF(INDEX(Methods[Method Type],$A4063)="","",
CONCATENATE("  - &amp;MethodID",TEXT($A4063,"0000"),
" {","MethodTypeCV:  ",CHAR(34),INDEX(Methods[Method Type],$A4063),CHAR(34),
", MethodCode:  ",CHAR(34),INDEX(Methods[Method Code],$A4063),CHAR(34),
", MethodName:  ",CHAR(34),INDEX(Methods[Method Name],$A4063),CHAR(34),
", MethodDescription:  ",CHAR(34),INDEX(Methods[Method Description],$A4063),CHAR(34),
", MethodLink:  ",CHAR(34),INDEX(Methods[Method Link],$A4063),CHAR(34),
", OrganizationID: *OrganizationID",TEXT(MATCH(INDEX(Methods[Organization Name],$A4063),Organizations[Organization Name],0),"0000"),"}"))</f>
        <v>#REF!</v>
      </c>
      <c r="Q4063" t="e">
        <f>IF(INDEX(Variables[Variable Type],$A4063)="","",
CONCATENATE("  - &amp;VariableID",TEXT($A4063,"0000"),
" {","VariableTypeCV:  ",CHAR(34),INDEX(Variables[Variable Type],$A4063),CHAR(34),
", VariableCode:  ",CHAR(34),INDEX(Variables[Variable Code],$A4063),CHAR(34),
", VariableNameCV:  ",CHAR(34),INDEX(Variables[Variable Name],$A4063),CHAR(34),
", VariableDefinition:  ",CHAR(34),INDEX(Variables[Variable Definition],$A4063),CHAR(34),
", SpecciationCV:  ",CHAR(34),INDEX(Variables[Speciation],$A4063),CHAR(34),
", NoDataValue:  ",CHAR(34),INDEX(Variables[No Data Value],$A4063),CHAR(34),"}"))</f>
        <v>#REF!</v>
      </c>
    </row>
    <row r="4064" spans="1:17" x14ac:dyDescent="0.25">
      <c r="A4064">
        <v>4061</v>
      </c>
      <c r="D4064" t="e">
        <f>IF(INDEX(People[First Name],$A4064)="","",
CONCATENATE("  - &amp;PersonID",TEXT($A4064,"0000"),
" {","PersonFirstName:  ",CHAR(34),INDEX(People[First Name],$A4064),CHAR(34),
", PersonMiddleName:  ",CHAR(34),INDEX(People[Middle Name],$A4064),CHAR(34),
", PersonLastName:  ",CHAR(34),INDEX(People[Last Name],$A4064),CHAR(34),"}"))</f>
        <v>#REF!</v>
      </c>
      <c r="E4064" t="e">
        <f>IF(INDEX(Organizations[Organization Type '[CV']],$A4064)="","",
CONCATENATE("  - &amp;OrganizationID",TEXT($A4064,"0000"),
" {","OrganizationTypeCV:  ",CHAR(34),INDEX(Organizations[Organization Type '[CV']],$A4064),CHAR(34),
", OrganizationCode:  ",CHAR(34),INDEX(Organizations[Organization Code],$A4064),CHAR(34),
", OrganizationName:  ",CHAR(34),INDEX(Organizations[Organization Name],$A4064),CHAR(34),
", OrganizationDescription:  ",CHAR(34),INDEX(Organizations[Organization Description],$A4064),CHAR(34),
", OrganizationLink:  ",CHAR(34),INDEX(Organizations[Organization Link],$A4064),CHAR(34),"}"))</f>
        <v>#REF!</v>
      </c>
      <c r="F4064" t="e">
        <f>IF(INDEX(People[First Name],$A4064)="","",
CONCATENATE("  - &amp;AffiliationID",TEXT($A4064,"0000"),
" {PersonID: *PersonID",TEXT($A4064,"0000"),
", OrganizationID: *OrganizationID",TEXT(MATCH(INDEX(People[Organization Name],$A4064),Organizations[Organization Name],0),"0000"),
", IsPrimaryOrganizationContact: , AffiliationStartDate: , AffiliationEndDate: , PrimaryPhone: ",
", PrimaryEmail: ",CHAR(34),INDEX(People[Primary Email],$A4064),CHAR(34),
", PrimaryAddress: ",CHAR(34),INDEX(People[Primary Address],$A4064),CHAR(34),
", PersonLink: }"))</f>
        <v>#REF!</v>
      </c>
      <c r="H4064" t="e">
        <f>IF(COUNTA(CitationInformation)=0,"",IF(INDEX(AuthorList[Author Name],$A4064)="","",
CONCATENATE("  - &amp;AuthorListID",TEXT($A4064,"0000"),
"  {CitationID: *CitationID0001",
", PersonID: *PersonID",TEXT(MATCH(INDEX(AuthorList[Author Name],$A4064),People[Full Name],0),"0000"),
", AuthorOrder: ",INDEX(AuthorList[Author Number],$A4064),"}")))</f>
        <v>#REF!</v>
      </c>
      <c r="K4064" t="e">
        <f>IF(INDEX(SamplingFeatures[Feature Code],$A4064)="","",
CONCATENATE("  - &amp;SamplingFeatureID",TEXT($A4064,"0000"),
" {","SamplingFeatureUUID:  ",CHAR(34),INDEX(SamplingFeatures[Sampling Feature UUID],$A4064),CHAR(34),
", SamplingFeatureTypeCV:  ",CHAR(34),INDEX(SamplingFeatures[Sampling Feature Type],$A4064),CHAR(34),
", SamplingFeatureCode:  ",CHAR(34),INDEX(SamplingFeatures[Feature Code],$A4064),CHAR(34),
", SamplingFeatureName:  ",CHAR(34),INDEX(SamplingFeatures[Feature Name],$A4064),CHAR(34),
", SamplingFeatureDescription:  ",CHAR(34),INDEX(SamplingFeatures[Feature Description],$A4064),CHAR(34),
", SamplingFeatureGeotypeCV:  ",CHAR(34),INDEX(SamplingFeatures[Feature Geo Type],$A4064),CHAR(34),
", FeatureGeometry:  ",CHAR(34),INDEX(SamplingFeatures[Feature Geometry],$A4064),CHAR(34),
", Elevation_m:  ",CHAR(34),INDEX(SamplingFeatures[Elevation_m],$A4064),CHAR(34),
", ElevationDatumCV:  ",CHAR(34),ElevationDatum,CHAR(34),"}"))</f>
        <v>#REF!</v>
      </c>
      <c r="L4064" t="e">
        <f>IF(INDEX(SamplingFeatures[Sampling Feature Type],$A4064)&lt;&gt;"Site","",
CONCATENATE("  - &amp;SiteID",TEXT(SUMPRODUCT(--($L$3:$L4063&lt;&gt;"")),"0000"),
" {","SamplingFeatureID:  *SamplingFeatureID",TEXT($A4064,"0000"),
", SiteTypeCV:  ",CHAR(34),INDEX(Sites[Site Type],$A4064),CHAR(34),
", Latitude:  ",INDEX(Sites[Latitude],$A4064),
", Longitude:  ",INDEX(Sites[Longitude],$A4064),
", SRSName:  ",CHAR(34),LatLonDatum,CHAR(34),"}"))</f>
        <v>#REF!</v>
      </c>
      <c r="M4064" t="e">
        <f>IF(INDEX(SamplingFeatures[Sampling Feature Type],$A4064)&lt;&gt;"Specimen","",
CONCATENATE("  - &amp;SpecimenID",TEXT(SUMPRODUCT(--($M$3:$M4063&lt;&gt;"")),"0000"),
" {","SamplingFeatureID:  *SamplingFeatureID",TEXT($A4064,"0000"),
", SpecimenTypeCV:  ",CHAR(34),INDEX(Specimens[Specimen Type],$A4064),CHAR(34),
", SpecimenMediumCV:  ",INDEX(Specimens[Specimen Medium],$A4064),
", IsFieldSpecimen:  ",CHAR(34),INDEX(Specimens[Is Field Specimen?],$A4064),CHAR(34),"}"))</f>
        <v>#REF!</v>
      </c>
      <c r="N4064" t="e">
        <f>IF(COUNTA(SpatialOffsets[])=0,"", IF(INDEX(SpatialOffsets[Spatial Offset Type],$A4064)="","",
CONCATENATE("  - &amp;SpatialOffsetID",TEXT($A4064,"0000"),
" {","SpatialOffsetTypeCV:  ",CHAR(34),INDEX(SpatialOffsets[Spatial Offset Type],$A4064),CHAR(34),
", Offset1Value:  ",INDEX(SpatialOffsets[Offset 1 Value],$A4064),
", Offset1UnitID:  ",CHAR(34),INDEX(SpatialOffsets[Offset 1 Unit],$A4064),CHAR(34),
", Offset2Value:  ",INDEX(SpatialOffsets[Offset 2 Value],$A4064),
", Offset2UnitID:  ",CHAR(34),INDEX(SpatialOffsets[Offset 2 Unit],$A4064),CHAR(34),
", Offset3Value:  ",INDEX(SpatialOffsets[Offset 3 Value],$A4064),
", Offset3UnitID:  ",CHAR(34),INDEX(SpatialOffsets[Offset 3 Unit],$A4064),CHAR(34),,"}")))</f>
        <v>#REF!</v>
      </c>
      <c r="O4064" t="e">
        <f>IF(COUNTA(RelatedFeatures[])=0,"", IF(INDEX(RelatedFeatures[First Sampling Feature Code],$A4064)="","",
CONCATENATE("  - &amp;RelationID",TEXT($A4064,"0000"),
" {","SamplingFeatureID:  *SamplingFeatureID",TEXT(MATCH(INDEX(RelatedFeatures[First Sampling Feature Code],$A4064),SamplingFeatures[Feature Code],0),"0000"),
", RelationshipTypeCV:  ",CHAR(34),INDEX(RelatedFeatures[Relationship Type],$A4064),CHAR(34),
", RelatedFeatureID: *SamplingFeatureID",TEXT(MATCH(INDEX(RelatedFeatures[Second Sampling Feature Code],$A4064),SamplingFeatures[Feature Code],0),"0000"),
", SpatialOffsetID:  ",IF(INDEX(RelatedFeatures[Offset Number],$A4064)="","",CONCATENATE("*SpatialOffsetID",TEXT(INDEX(RelatedFeatures[Offset Number],$A4064),"0000"))),"}")))</f>
        <v>#REF!</v>
      </c>
      <c r="P4064" t="e">
        <f>IF(INDEX(Methods[Method Type],$A4064)="","",
CONCATENATE("  - &amp;MethodID",TEXT($A4064,"0000"),
" {","MethodTypeCV:  ",CHAR(34),INDEX(Methods[Method Type],$A4064),CHAR(34),
", MethodCode:  ",CHAR(34),INDEX(Methods[Method Code],$A4064),CHAR(34),
", MethodName:  ",CHAR(34),INDEX(Methods[Method Name],$A4064),CHAR(34),
", MethodDescription:  ",CHAR(34),INDEX(Methods[Method Description],$A4064),CHAR(34),
", MethodLink:  ",CHAR(34),INDEX(Methods[Method Link],$A4064),CHAR(34),
", OrganizationID: *OrganizationID",TEXT(MATCH(INDEX(Methods[Organization Name],$A4064),Organizations[Organization Name],0),"0000"),"}"))</f>
        <v>#REF!</v>
      </c>
      <c r="Q4064" t="e">
        <f>IF(INDEX(Variables[Variable Type],$A4064)="","",
CONCATENATE("  - &amp;VariableID",TEXT($A4064,"0000"),
" {","VariableTypeCV:  ",CHAR(34),INDEX(Variables[Variable Type],$A4064),CHAR(34),
", VariableCode:  ",CHAR(34),INDEX(Variables[Variable Code],$A4064),CHAR(34),
", VariableNameCV:  ",CHAR(34),INDEX(Variables[Variable Name],$A4064),CHAR(34),
", VariableDefinition:  ",CHAR(34),INDEX(Variables[Variable Definition],$A4064),CHAR(34),
", SpecciationCV:  ",CHAR(34),INDEX(Variables[Speciation],$A4064),CHAR(34),
", NoDataValue:  ",CHAR(34),INDEX(Variables[No Data Value],$A4064),CHAR(34),"}"))</f>
        <v>#REF!</v>
      </c>
    </row>
    <row r="4065" spans="1:17" x14ac:dyDescent="0.25">
      <c r="A4065">
        <v>4062</v>
      </c>
      <c r="D4065" t="e">
        <f>IF(INDEX(People[First Name],$A4065)="","",
CONCATENATE("  - &amp;PersonID",TEXT($A4065,"0000"),
" {","PersonFirstName:  ",CHAR(34),INDEX(People[First Name],$A4065),CHAR(34),
", PersonMiddleName:  ",CHAR(34),INDEX(People[Middle Name],$A4065),CHAR(34),
", PersonLastName:  ",CHAR(34),INDEX(People[Last Name],$A4065),CHAR(34),"}"))</f>
        <v>#REF!</v>
      </c>
      <c r="E4065" t="e">
        <f>IF(INDEX(Organizations[Organization Type '[CV']],$A4065)="","",
CONCATENATE("  - &amp;OrganizationID",TEXT($A4065,"0000"),
" {","OrganizationTypeCV:  ",CHAR(34),INDEX(Organizations[Organization Type '[CV']],$A4065),CHAR(34),
", OrganizationCode:  ",CHAR(34),INDEX(Organizations[Organization Code],$A4065),CHAR(34),
", OrganizationName:  ",CHAR(34),INDEX(Organizations[Organization Name],$A4065),CHAR(34),
", OrganizationDescription:  ",CHAR(34),INDEX(Organizations[Organization Description],$A4065),CHAR(34),
", OrganizationLink:  ",CHAR(34),INDEX(Organizations[Organization Link],$A4065),CHAR(34),"}"))</f>
        <v>#REF!</v>
      </c>
      <c r="F4065" t="e">
        <f>IF(INDEX(People[First Name],$A4065)="","",
CONCATENATE("  - &amp;AffiliationID",TEXT($A4065,"0000"),
" {PersonID: *PersonID",TEXT($A4065,"0000"),
", OrganizationID: *OrganizationID",TEXT(MATCH(INDEX(People[Organization Name],$A4065),Organizations[Organization Name],0),"0000"),
", IsPrimaryOrganizationContact: , AffiliationStartDate: , AffiliationEndDate: , PrimaryPhone: ",
", PrimaryEmail: ",CHAR(34),INDEX(People[Primary Email],$A4065),CHAR(34),
", PrimaryAddress: ",CHAR(34),INDEX(People[Primary Address],$A4065),CHAR(34),
", PersonLink: }"))</f>
        <v>#REF!</v>
      </c>
      <c r="H4065" t="e">
        <f>IF(COUNTA(CitationInformation)=0,"",IF(INDEX(AuthorList[Author Name],$A4065)="","",
CONCATENATE("  - &amp;AuthorListID",TEXT($A4065,"0000"),
"  {CitationID: *CitationID0001",
", PersonID: *PersonID",TEXT(MATCH(INDEX(AuthorList[Author Name],$A4065),People[Full Name],0),"0000"),
", AuthorOrder: ",INDEX(AuthorList[Author Number],$A4065),"}")))</f>
        <v>#REF!</v>
      </c>
      <c r="K4065" t="e">
        <f>IF(INDEX(SamplingFeatures[Feature Code],$A4065)="","",
CONCATENATE("  - &amp;SamplingFeatureID",TEXT($A4065,"0000"),
" {","SamplingFeatureUUID:  ",CHAR(34),INDEX(SamplingFeatures[Sampling Feature UUID],$A4065),CHAR(34),
", SamplingFeatureTypeCV:  ",CHAR(34),INDEX(SamplingFeatures[Sampling Feature Type],$A4065),CHAR(34),
", SamplingFeatureCode:  ",CHAR(34),INDEX(SamplingFeatures[Feature Code],$A4065),CHAR(34),
", SamplingFeatureName:  ",CHAR(34),INDEX(SamplingFeatures[Feature Name],$A4065),CHAR(34),
", SamplingFeatureDescription:  ",CHAR(34),INDEX(SamplingFeatures[Feature Description],$A4065),CHAR(34),
", SamplingFeatureGeotypeCV:  ",CHAR(34),INDEX(SamplingFeatures[Feature Geo Type],$A4065),CHAR(34),
", FeatureGeometry:  ",CHAR(34),INDEX(SamplingFeatures[Feature Geometry],$A4065),CHAR(34),
", Elevation_m:  ",CHAR(34),INDEX(SamplingFeatures[Elevation_m],$A4065),CHAR(34),
", ElevationDatumCV:  ",CHAR(34),ElevationDatum,CHAR(34),"}"))</f>
        <v>#REF!</v>
      </c>
      <c r="L4065" t="e">
        <f>IF(INDEX(SamplingFeatures[Sampling Feature Type],$A4065)&lt;&gt;"Site","",
CONCATENATE("  - &amp;SiteID",TEXT(SUMPRODUCT(--($L$3:$L4064&lt;&gt;"")),"0000"),
" {","SamplingFeatureID:  *SamplingFeatureID",TEXT($A4065,"0000"),
", SiteTypeCV:  ",CHAR(34),INDEX(Sites[Site Type],$A4065),CHAR(34),
", Latitude:  ",INDEX(Sites[Latitude],$A4065),
", Longitude:  ",INDEX(Sites[Longitude],$A4065),
", SRSName:  ",CHAR(34),LatLonDatum,CHAR(34),"}"))</f>
        <v>#REF!</v>
      </c>
      <c r="M4065" t="e">
        <f>IF(INDEX(SamplingFeatures[Sampling Feature Type],$A4065)&lt;&gt;"Specimen","",
CONCATENATE("  - &amp;SpecimenID",TEXT(SUMPRODUCT(--($M$3:$M4064&lt;&gt;"")),"0000"),
" {","SamplingFeatureID:  *SamplingFeatureID",TEXT($A4065,"0000"),
", SpecimenTypeCV:  ",CHAR(34),INDEX(Specimens[Specimen Type],$A4065),CHAR(34),
", SpecimenMediumCV:  ",INDEX(Specimens[Specimen Medium],$A4065),
", IsFieldSpecimen:  ",CHAR(34),INDEX(Specimens[Is Field Specimen?],$A4065),CHAR(34),"}"))</f>
        <v>#REF!</v>
      </c>
      <c r="N4065" t="e">
        <f>IF(COUNTA(SpatialOffsets[])=0,"", IF(INDEX(SpatialOffsets[Spatial Offset Type],$A4065)="","",
CONCATENATE("  - &amp;SpatialOffsetID",TEXT($A4065,"0000"),
" {","SpatialOffsetTypeCV:  ",CHAR(34),INDEX(SpatialOffsets[Spatial Offset Type],$A4065),CHAR(34),
", Offset1Value:  ",INDEX(SpatialOffsets[Offset 1 Value],$A4065),
", Offset1UnitID:  ",CHAR(34),INDEX(SpatialOffsets[Offset 1 Unit],$A4065),CHAR(34),
", Offset2Value:  ",INDEX(SpatialOffsets[Offset 2 Value],$A4065),
", Offset2UnitID:  ",CHAR(34),INDEX(SpatialOffsets[Offset 2 Unit],$A4065),CHAR(34),
", Offset3Value:  ",INDEX(SpatialOffsets[Offset 3 Value],$A4065),
", Offset3UnitID:  ",CHAR(34),INDEX(SpatialOffsets[Offset 3 Unit],$A4065),CHAR(34),,"}")))</f>
        <v>#REF!</v>
      </c>
      <c r="O4065" t="e">
        <f>IF(COUNTA(RelatedFeatures[])=0,"", IF(INDEX(RelatedFeatures[First Sampling Feature Code],$A4065)="","",
CONCATENATE("  - &amp;RelationID",TEXT($A4065,"0000"),
" {","SamplingFeatureID:  *SamplingFeatureID",TEXT(MATCH(INDEX(RelatedFeatures[First Sampling Feature Code],$A4065),SamplingFeatures[Feature Code],0),"0000"),
", RelationshipTypeCV:  ",CHAR(34),INDEX(RelatedFeatures[Relationship Type],$A4065),CHAR(34),
", RelatedFeatureID: *SamplingFeatureID",TEXT(MATCH(INDEX(RelatedFeatures[Second Sampling Feature Code],$A4065),SamplingFeatures[Feature Code],0),"0000"),
", SpatialOffsetID:  ",IF(INDEX(RelatedFeatures[Offset Number],$A4065)="","",CONCATENATE("*SpatialOffsetID",TEXT(INDEX(RelatedFeatures[Offset Number],$A4065),"0000"))),"}")))</f>
        <v>#REF!</v>
      </c>
      <c r="P4065" t="e">
        <f>IF(INDEX(Methods[Method Type],$A4065)="","",
CONCATENATE("  - &amp;MethodID",TEXT($A4065,"0000"),
" {","MethodTypeCV:  ",CHAR(34),INDEX(Methods[Method Type],$A4065),CHAR(34),
", MethodCode:  ",CHAR(34),INDEX(Methods[Method Code],$A4065),CHAR(34),
", MethodName:  ",CHAR(34),INDEX(Methods[Method Name],$A4065),CHAR(34),
", MethodDescription:  ",CHAR(34),INDEX(Methods[Method Description],$A4065),CHAR(34),
", MethodLink:  ",CHAR(34),INDEX(Methods[Method Link],$A4065),CHAR(34),
", OrganizationID: *OrganizationID",TEXT(MATCH(INDEX(Methods[Organization Name],$A4065),Organizations[Organization Name],0),"0000"),"}"))</f>
        <v>#REF!</v>
      </c>
      <c r="Q4065" t="e">
        <f>IF(INDEX(Variables[Variable Type],$A4065)="","",
CONCATENATE("  - &amp;VariableID",TEXT($A4065,"0000"),
" {","VariableTypeCV:  ",CHAR(34),INDEX(Variables[Variable Type],$A4065),CHAR(34),
", VariableCode:  ",CHAR(34),INDEX(Variables[Variable Code],$A4065),CHAR(34),
", VariableNameCV:  ",CHAR(34),INDEX(Variables[Variable Name],$A4065),CHAR(34),
", VariableDefinition:  ",CHAR(34),INDEX(Variables[Variable Definition],$A4065),CHAR(34),
", SpecciationCV:  ",CHAR(34),INDEX(Variables[Speciation],$A4065),CHAR(34),
", NoDataValue:  ",CHAR(34),INDEX(Variables[No Data Value],$A4065),CHAR(34),"}"))</f>
        <v>#REF!</v>
      </c>
    </row>
    <row r="4066" spans="1:17" x14ac:dyDescent="0.25">
      <c r="A4066">
        <v>4063</v>
      </c>
      <c r="D4066" t="e">
        <f>IF(INDEX(People[First Name],$A4066)="","",
CONCATENATE("  - &amp;PersonID",TEXT($A4066,"0000"),
" {","PersonFirstName:  ",CHAR(34),INDEX(People[First Name],$A4066),CHAR(34),
", PersonMiddleName:  ",CHAR(34),INDEX(People[Middle Name],$A4066),CHAR(34),
", PersonLastName:  ",CHAR(34),INDEX(People[Last Name],$A4066),CHAR(34),"}"))</f>
        <v>#REF!</v>
      </c>
      <c r="E4066" t="e">
        <f>IF(INDEX(Organizations[Organization Type '[CV']],$A4066)="","",
CONCATENATE("  - &amp;OrganizationID",TEXT($A4066,"0000"),
" {","OrganizationTypeCV:  ",CHAR(34),INDEX(Organizations[Organization Type '[CV']],$A4066),CHAR(34),
", OrganizationCode:  ",CHAR(34),INDEX(Organizations[Organization Code],$A4066),CHAR(34),
", OrganizationName:  ",CHAR(34),INDEX(Organizations[Organization Name],$A4066),CHAR(34),
", OrganizationDescription:  ",CHAR(34),INDEX(Organizations[Organization Description],$A4066),CHAR(34),
", OrganizationLink:  ",CHAR(34),INDEX(Organizations[Organization Link],$A4066),CHAR(34),"}"))</f>
        <v>#REF!</v>
      </c>
      <c r="F4066" t="e">
        <f>IF(INDEX(People[First Name],$A4066)="","",
CONCATENATE("  - &amp;AffiliationID",TEXT($A4066,"0000"),
" {PersonID: *PersonID",TEXT($A4066,"0000"),
", OrganizationID: *OrganizationID",TEXT(MATCH(INDEX(People[Organization Name],$A4066),Organizations[Organization Name],0),"0000"),
", IsPrimaryOrganizationContact: , AffiliationStartDate: , AffiliationEndDate: , PrimaryPhone: ",
", PrimaryEmail: ",CHAR(34),INDEX(People[Primary Email],$A4066),CHAR(34),
", PrimaryAddress: ",CHAR(34),INDEX(People[Primary Address],$A4066),CHAR(34),
", PersonLink: }"))</f>
        <v>#REF!</v>
      </c>
      <c r="H4066" t="e">
        <f>IF(COUNTA(CitationInformation)=0,"",IF(INDEX(AuthorList[Author Name],$A4066)="","",
CONCATENATE("  - &amp;AuthorListID",TEXT($A4066,"0000"),
"  {CitationID: *CitationID0001",
", PersonID: *PersonID",TEXT(MATCH(INDEX(AuthorList[Author Name],$A4066),People[Full Name],0),"0000"),
", AuthorOrder: ",INDEX(AuthorList[Author Number],$A4066),"}")))</f>
        <v>#REF!</v>
      </c>
      <c r="K4066" t="e">
        <f>IF(INDEX(SamplingFeatures[Feature Code],$A4066)="","",
CONCATENATE("  - &amp;SamplingFeatureID",TEXT($A4066,"0000"),
" {","SamplingFeatureUUID:  ",CHAR(34),INDEX(SamplingFeatures[Sampling Feature UUID],$A4066),CHAR(34),
", SamplingFeatureTypeCV:  ",CHAR(34),INDEX(SamplingFeatures[Sampling Feature Type],$A4066),CHAR(34),
", SamplingFeatureCode:  ",CHAR(34),INDEX(SamplingFeatures[Feature Code],$A4066),CHAR(34),
", SamplingFeatureName:  ",CHAR(34),INDEX(SamplingFeatures[Feature Name],$A4066),CHAR(34),
", SamplingFeatureDescription:  ",CHAR(34),INDEX(SamplingFeatures[Feature Description],$A4066),CHAR(34),
", SamplingFeatureGeotypeCV:  ",CHAR(34),INDEX(SamplingFeatures[Feature Geo Type],$A4066),CHAR(34),
", FeatureGeometry:  ",CHAR(34),INDEX(SamplingFeatures[Feature Geometry],$A4066),CHAR(34),
", Elevation_m:  ",CHAR(34),INDEX(SamplingFeatures[Elevation_m],$A4066),CHAR(34),
", ElevationDatumCV:  ",CHAR(34),ElevationDatum,CHAR(34),"}"))</f>
        <v>#REF!</v>
      </c>
      <c r="L4066" t="e">
        <f>IF(INDEX(SamplingFeatures[Sampling Feature Type],$A4066)&lt;&gt;"Site","",
CONCATENATE("  - &amp;SiteID",TEXT(SUMPRODUCT(--($L$3:$L4065&lt;&gt;"")),"0000"),
" {","SamplingFeatureID:  *SamplingFeatureID",TEXT($A4066,"0000"),
", SiteTypeCV:  ",CHAR(34),INDEX(Sites[Site Type],$A4066),CHAR(34),
", Latitude:  ",INDEX(Sites[Latitude],$A4066),
", Longitude:  ",INDEX(Sites[Longitude],$A4066),
", SRSName:  ",CHAR(34),LatLonDatum,CHAR(34),"}"))</f>
        <v>#REF!</v>
      </c>
      <c r="M4066" t="e">
        <f>IF(INDEX(SamplingFeatures[Sampling Feature Type],$A4066)&lt;&gt;"Specimen","",
CONCATENATE("  - &amp;SpecimenID",TEXT(SUMPRODUCT(--($M$3:$M4065&lt;&gt;"")),"0000"),
" {","SamplingFeatureID:  *SamplingFeatureID",TEXT($A4066,"0000"),
", SpecimenTypeCV:  ",CHAR(34),INDEX(Specimens[Specimen Type],$A4066),CHAR(34),
", SpecimenMediumCV:  ",INDEX(Specimens[Specimen Medium],$A4066),
", IsFieldSpecimen:  ",CHAR(34),INDEX(Specimens[Is Field Specimen?],$A4066),CHAR(34),"}"))</f>
        <v>#REF!</v>
      </c>
      <c r="N4066" t="e">
        <f>IF(COUNTA(SpatialOffsets[])=0,"", IF(INDEX(SpatialOffsets[Spatial Offset Type],$A4066)="","",
CONCATENATE("  - &amp;SpatialOffsetID",TEXT($A4066,"0000"),
" {","SpatialOffsetTypeCV:  ",CHAR(34),INDEX(SpatialOffsets[Spatial Offset Type],$A4066),CHAR(34),
", Offset1Value:  ",INDEX(SpatialOffsets[Offset 1 Value],$A4066),
", Offset1UnitID:  ",CHAR(34),INDEX(SpatialOffsets[Offset 1 Unit],$A4066),CHAR(34),
", Offset2Value:  ",INDEX(SpatialOffsets[Offset 2 Value],$A4066),
", Offset2UnitID:  ",CHAR(34),INDEX(SpatialOffsets[Offset 2 Unit],$A4066),CHAR(34),
", Offset3Value:  ",INDEX(SpatialOffsets[Offset 3 Value],$A4066),
", Offset3UnitID:  ",CHAR(34),INDEX(SpatialOffsets[Offset 3 Unit],$A4066),CHAR(34),,"}")))</f>
        <v>#REF!</v>
      </c>
      <c r="O4066" t="e">
        <f>IF(COUNTA(RelatedFeatures[])=0,"", IF(INDEX(RelatedFeatures[First Sampling Feature Code],$A4066)="","",
CONCATENATE("  - &amp;RelationID",TEXT($A4066,"0000"),
" {","SamplingFeatureID:  *SamplingFeatureID",TEXT(MATCH(INDEX(RelatedFeatures[First Sampling Feature Code],$A4066),SamplingFeatures[Feature Code],0),"0000"),
", RelationshipTypeCV:  ",CHAR(34),INDEX(RelatedFeatures[Relationship Type],$A4066),CHAR(34),
", RelatedFeatureID: *SamplingFeatureID",TEXT(MATCH(INDEX(RelatedFeatures[Second Sampling Feature Code],$A4066),SamplingFeatures[Feature Code],0),"0000"),
", SpatialOffsetID:  ",IF(INDEX(RelatedFeatures[Offset Number],$A4066)="","",CONCATENATE("*SpatialOffsetID",TEXT(INDEX(RelatedFeatures[Offset Number],$A4066),"0000"))),"}")))</f>
        <v>#REF!</v>
      </c>
      <c r="P4066" t="e">
        <f>IF(INDEX(Methods[Method Type],$A4066)="","",
CONCATENATE("  - &amp;MethodID",TEXT($A4066,"0000"),
" {","MethodTypeCV:  ",CHAR(34),INDEX(Methods[Method Type],$A4066),CHAR(34),
", MethodCode:  ",CHAR(34),INDEX(Methods[Method Code],$A4066),CHAR(34),
", MethodName:  ",CHAR(34),INDEX(Methods[Method Name],$A4066),CHAR(34),
", MethodDescription:  ",CHAR(34),INDEX(Methods[Method Description],$A4066),CHAR(34),
", MethodLink:  ",CHAR(34),INDEX(Methods[Method Link],$A4066),CHAR(34),
", OrganizationID: *OrganizationID",TEXT(MATCH(INDEX(Methods[Organization Name],$A4066),Organizations[Organization Name],0),"0000"),"}"))</f>
        <v>#REF!</v>
      </c>
      <c r="Q4066" t="e">
        <f>IF(INDEX(Variables[Variable Type],$A4066)="","",
CONCATENATE("  - &amp;VariableID",TEXT($A4066,"0000"),
" {","VariableTypeCV:  ",CHAR(34),INDEX(Variables[Variable Type],$A4066),CHAR(34),
", VariableCode:  ",CHAR(34),INDEX(Variables[Variable Code],$A4066),CHAR(34),
", VariableNameCV:  ",CHAR(34),INDEX(Variables[Variable Name],$A4066),CHAR(34),
", VariableDefinition:  ",CHAR(34),INDEX(Variables[Variable Definition],$A4066),CHAR(34),
", SpecciationCV:  ",CHAR(34),INDEX(Variables[Speciation],$A4066),CHAR(34),
", NoDataValue:  ",CHAR(34),INDEX(Variables[No Data Value],$A4066),CHAR(34),"}"))</f>
        <v>#REF!</v>
      </c>
    </row>
    <row r="4067" spans="1:17" x14ac:dyDescent="0.25">
      <c r="A4067">
        <v>4064</v>
      </c>
      <c r="D4067" t="e">
        <f>IF(INDEX(People[First Name],$A4067)="","",
CONCATENATE("  - &amp;PersonID",TEXT($A4067,"0000"),
" {","PersonFirstName:  ",CHAR(34),INDEX(People[First Name],$A4067),CHAR(34),
", PersonMiddleName:  ",CHAR(34),INDEX(People[Middle Name],$A4067),CHAR(34),
", PersonLastName:  ",CHAR(34),INDEX(People[Last Name],$A4067),CHAR(34),"}"))</f>
        <v>#REF!</v>
      </c>
      <c r="E4067" t="e">
        <f>IF(INDEX(Organizations[Organization Type '[CV']],$A4067)="","",
CONCATENATE("  - &amp;OrganizationID",TEXT($A4067,"0000"),
" {","OrganizationTypeCV:  ",CHAR(34),INDEX(Organizations[Organization Type '[CV']],$A4067),CHAR(34),
", OrganizationCode:  ",CHAR(34),INDEX(Organizations[Organization Code],$A4067),CHAR(34),
", OrganizationName:  ",CHAR(34),INDEX(Organizations[Organization Name],$A4067),CHAR(34),
", OrganizationDescription:  ",CHAR(34),INDEX(Organizations[Organization Description],$A4067),CHAR(34),
", OrganizationLink:  ",CHAR(34),INDEX(Organizations[Organization Link],$A4067),CHAR(34),"}"))</f>
        <v>#REF!</v>
      </c>
      <c r="F4067" t="e">
        <f>IF(INDEX(People[First Name],$A4067)="","",
CONCATENATE("  - &amp;AffiliationID",TEXT($A4067,"0000"),
" {PersonID: *PersonID",TEXT($A4067,"0000"),
", OrganizationID: *OrganizationID",TEXT(MATCH(INDEX(People[Organization Name],$A4067),Organizations[Organization Name],0),"0000"),
", IsPrimaryOrganizationContact: , AffiliationStartDate: , AffiliationEndDate: , PrimaryPhone: ",
", PrimaryEmail: ",CHAR(34),INDEX(People[Primary Email],$A4067),CHAR(34),
", PrimaryAddress: ",CHAR(34),INDEX(People[Primary Address],$A4067),CHAR(34),
", PersonLink: }"))</f>
        <v>#REF!</v>
      </c>
      <c r="H4067" t="e">
        <f>IF(COUNTA(CitationInformation)=0,"",IF(INDEX(AuthorList[Author Name],$A4067)="","",
CONCATENATE("  - &amp;AuthorListID",TEXT($A4067,"0000"),
"  {CitationID: *CitationID0001",
", PersonID: *PersonID",TEXT(MATCH(INDEX(AuthorList[Author Name],$A4067),People[Full Name],0),"0000"),
", AuthorOrder: ",INDEX(AuthorList[Author Number],$A4067),"}")))</f>
        <v>#REF!</v>
      </c>
      <c r="K4067" t="e">
        <f>IF(INDEX(SamplingFeatures[Feature Code],$A4067)="","",
CONCATENATE("  - &amp;SamplingFeatureID",TEXT($A4067,"0000"),
" {","SamplingFeatureUUID:  ",CHAR(34),INDEX(SamplingFeatures[Sampling Feature UUID],$A4067),CHAR(34),
", SamplingFeatureTypeCV:  ",CHAR(34),INDEX(SamplingFeatures[Sampling Feature Type],$A4067),CHAR(34),
", SamplingFeatureCode:  ",CHAR(34),INDEX(SamplingFeatures[Feature Code],$A4067),CHAR(34),
", SamplingFeatureName:  ",CHAR(34),INDEX(SamplingFeatures[Feature Name],$A4067),CHAR(34),
", SamplingFeatureDescription:  ",CHAR(34),INDEX(SamplingFeatures[Feature Description],$A4067),CHAR(34),
", SamplingFeatureGeotypeCV:  ",CHAR(34),INDEX(SamplingFeatures[Feature Geo Type],$A4067),CHAR(34),
", FeatureGeometry:  ",CHAR(34),INDEX(SamplingFeatures[Feature Geometry],$A4067),CHAR(34),
", Elevation_m:  ",CHAR(34),INDEX(SamplingFeatures[Elevation_m],$A4067),CHAR(34),
", ElevationDatumCV:  ",CHAR(34),ElevationDatum,CHAR(34),"}"))</f>
        <v>#REF!</v>
      </c>
      <c r="L4067" t="e">
        <f>IF(INDEX(SamplingFeatures[Sampling Feature Type],$A4067)&lt;&gt;"Site","",
CONCATENATE("  - &amp;SiteID",TEXT(SUMPRODUCT(--($L$3:$L4066&lt;&gt;"")),"0000"),
" {","SamplingFeatureID:  *SamplingFeatureID",TEXT($A4067,"0000"),
", SiteTypeCV:  ",CHAR(34),INDEX(Sites[Site Type],$A4067),CHAR(34),
", Latitude:  ",INDEX(Sites[Latitude],$A4067),
", Longitude:  ",INDEX(Sites[Longitude],$A4067),
", SRSName:  ",CHAR(34),LatLonDatum,CHAR(34),"}"))</f>
        <v>#REF!</v>
      </c>
      <c r="M4067" t="e">
        <f>IF(INDEX(SamplingFeatures[Sampling Feature Type],$A4067)&lt;&gt;"Specimen","",
CONCATENATE("  - &amp;SpecimenID",TEXT(SUMPRODUCT(--($M$3:$M4066&lt;&gt;"")),"0000"),
" {","SamplingFeatureID:  *SamplingFeatureID",TEXT($A4067,"0000"),
", SpecimenTypeCV:  ",CHAR(34),INDEX(Specimens[Specimen Type],$A4067),CHAR(34),
", SpecimenMediumCV:  ",INDEX(Specimens[Specimen Medium],$A4067),
", IsFieldSpecimen:  ",CHAR(34),INDEX(Specimens[Is Field Specimen?],$A4067),CHAR(34),"}"))</f>
        <v>#REF!</v>
      </c>
      <c r="N4067" t="e">
        <f>IF(COUNTA(SpatialOffsets[])=0,"", IF(INDEX(SpatialOffsets[Spatial Offset Type],$A4067)="","",
CONCATENATE("  - &amp;SpatialOffsetID",TEXT($A4067,"0000"),
" {","SpatialOffsetTypeCV:  ",CHAR(34),INDEX(SpatialOffsets[Spatial Offset Type],$A4067),CHAR(34),
", Offset1Value:  ",INDEX(SpatialOffsets[Offset 1 Value],$A4067),
", Offset1UnitID:  ",CHAR(34),INDEX(SpatialOffsets[Offset 1 Unit],$A4067),CHAR(34),
", Offset2Value:  ",INDEX(SpatialOffsets[Offset 2 Value],$A4067),
", Offset2UnitID:  ",CHAR(34),INDEX(SpatialOffsets[Offset 2 Unit],$A4067),CHAR(34),
", Offset3Value:  ",INDEX(SpatialOffsets[Offset 3 Value],$A4067),
", Offset3UnitID:  ",CHAR(34),INDEX(SpatialOffsets[Offset 3 Unit],$A4067),CHAR(34),,"}")))</f>
        <v>#REF!</v>
      </c>
      <c r="O4067" t="e">
        <f>IF(COUNTA(RelatedFeatures[])=0,"", IF(INDEX(RelatedFeatures[First Sampling Feature Code],$A4067)="","",
CONCATENATE("  - &amp;RelationID",TEXT($A4067,"0000"),
" {","SamplingFeatureID:  *SamplingFeatureID",TEXT(MATCH(INDEX(RelatedFeatures[First Sampling Feature Code],$A4067),SamplingFeatures[Feature Code],0),"0000"),
", RelationshipTypeCV:  ",CHAR(34),INDEX(RelatedFeatures[Relationship Type],$A4067),CHAR(34),
", RelatedFeatureID: *SamplingFeatureID",TEXT(MATCH(INDEX(RelatedFeatures[Second Sampling Feature Code],$A4067),SamplingFeatures[Feature Code],0),"0000"),
", SpatialOffsetID:  ",IF(INDEX(RelatedFeatures[Offset Number],$A4067)="","",CONCATENATE("*SpatialOffsetID",TEXT(INDEX(RelatedFeatures[Offset Number],$A4067),"0000"))),"}")))</f>
        <v>#REF!</v>
      </c>
      <c r="P4067" t="e">
        <f>IF(INDEX(Methods[Method Type],$A4067)="","",
CONCATENATE("  - &amp;MethodID",TEXT($A4067,"0000"),
" {","MethodTypeCV:  ",CHAR(34),INDEX(Methods[Method Type],$A4067),CHAR(34),
", MethodCode:  ",CHAR(34),INDEX(Methods[Method Code],$A4067),CHAR(34),
", MethodName:  ",CHAR(34),INDEX(Methods[Method Name],$A4067),CHAR(34),
", MethodDescription:  ",CHAR(34),INDEX(Methods[Method Description],$A4067),CHAR(34),
", MethodLink:  ",CHAR(34),INDEX(Methods[Method Link],$A4067),CHAR(34),
", OrganizationID: *OrganizationID",TEXT(MATCH(INDEX(Methods[Organization Name],$A4067),Organizations[Organization Name],0),"0000"),"}"))</f>
        <v>#REF!</v>
      </c>
      <c r="Q4067" t="e">
        <f>IF(INDEX(Variables[Variable Type],$A4067)="","",
CONCATENATE("  - &amp;VariableID",TEXT($A4067,"0000"),
" {","VariableTypeCV:  ",CHAR(34),INDEX(Variables[Variable Type],$A4067),CHAR(34),
", VariableCode:  ",CHAR(34),INDEX(Variables[Variable Code],$A4067),CHAR(34),
", VariableNameCV:  ",CHAR(34),INDEX(Variables[Variable Name],$A4067),CHAR(34),
", VariableDefinition:  ",CHAR(34),INDEX(Variables[Variable Definition],$A4067),CHAR(34),
", SpecciationCV:  ",CHAR(34),INDEX(Variables[Speciation],$A4067),CHAR(34),
", NoDataValue:  ",CHAR(34),INDEX(Variables[No Data Value],$A4067),CHAR(34),"}"))</f>
        <v>#REF!</v>
      </c>
    </row>
    <row r="4068" spans="1:17" x14ac:dyDescent="0.25">
      <c r="A4068">
        <v>4065</v>
      </c>
      <c r="D4068" t="e">
        <f>IF(INDEX(People[First Name],$A4068)="","",
CONCATENATE("  - &amp;PersonID",TEXT($A4068,"0000"),
" {","PersonFirstName:  ",CHAR(34),INDEX(People[First Name],$A4068),CHAR(34),
", PersonMiddleName:  ",CHAR(34),INDEX(People[Middle Name],$A4068),CHAR(34),
", PersonLastName:  ",CHAR(34),INDEX(People[Last Name],$A4068),CHAR(34),"}"))</f>
        <v>#REF!</v>
      </c>
      <c r="E4068" t="e">
        <f>IF(INDEX(Organizations[Organization Type '[CV']],$A4068)="","",
CONCATENATE("  - &amp;OrganizationID",TEXT($A4068,"0000"),
" {","OrganizationTypeCV:  ",CHAR(34),INDEX(Organizations[Organization Type '[CV']],$A4068),CHAR(34),
", OrganizationCode:  ",CHAR(34),INDEX(Organizations[Organization Code],$A4068),CHAR(34),
", OrganizationName:  ",CHAR(34),INDEX(Organizations[Organization Name],$A4068),CHAR(34),
", OrganizationDescription:  ",CHAR(34),INDEX(Organizations[Organization Description],$A4068),CHAR(34),
", OrganizationLink:  ",CHAR(34),INDEX(Organizations[Organization Link],$A4068),CHAR(34),"}"))</f>
        <v>#REF!</v>
      </c>
      <c r="F4068" t="e">
        <f>IF(INDEX(People[First Name],$A4068)="","",
CONCATENATE("  - &amp;AffiliationID",TEXT($A4068,"0000"),
" {PersonID: *PersonID",TEXT($A4068,"0000"),
", OrganizationID: *OrganizationID",TEXT(MATCH(INDEX(People[Organization Name],$A4068),Organizations[Organization Name],0),"0000"),
", IsPrimaryOrganizationContact: , AffiliationStartDate: , AffiliationEndDate: , PrimaryPhone: ",
", PrimaryEmail: ",CHAR(34),INDEX(People[Primary Email],$A4068),CHAR(34),
", PrimaryAddress: ",CHAR(34),INDEX(People[Primary Address],$A4068),CHAR(34),
", PersonLink: }"))</f>
        <v>#REF!</v>
      </c>
      <c r="H4068" t="e">
        <f>IF(COUNTA(CitationInformation)=0,"",IF(INDEX(AuthorList[Author Name],$A4068)="","",
CONCATENATE("  - &amp;AuthorListID",TEXT($A4068,"0000"),
"  {CitationID: *CitationID0001",
", PersonID: *PersonID",TEXT(MATCH(INDEX(AuthorList[Author Name],$A4068),People[Full Name],0),"0000"),
", AuthorOrder: ",INDEX(AuthorList[Author Number],$A4068),"}")))</f>
        <v>#REF!</v>
      </c>
      <c r="K4068" t="e">
        <f>IF(INDEX(SamplingFeatures[Feature Code],$A4068)="","",
CONCATENATE("  - &amp;SamplingFeatureID",TEXT($A4068,"0000"),
" {","SamplingFeatureUUID:  ",CHAR(34),INDEX(SamplingFeatures[Sampling Feature UUID],$A4068),CHAR(34),
", SamplingFeatureTypeCV:  ",CHAR(34),INDEX(SamplingFeatures[Sampling Feature Type],$A4068),CHAR(34),
", SamplingFeatureCode:  ",CHAR(34),INDEX(SamplingFeatures[Feature Code],$A4068),CHAR(34),
", SamplingFeatureName:  ",CHAR(34),INDEX(SamplingFeatures[Feature Name],$A4068),CHAR(34),
", SamplingFeatureDescription:  ",CHAR(34),INDEX(SamplingFeatures[Feature Description],$A4068),CHAR(34),
", SamplingFeatureGeotypeCV:  ",CHAR(34),INDEX(SamplingFeatures[Feature Geo Type],$A4068),CHAR(34),
", FeatureGeometry:  ",CHAR(34),INDEX(SamplingFeatures[Feature Geometry],$A4068),CHAR(34),
", Elevation_m:  ",CHAR(34),INDEX(SamplingFeatures[Elevation_m],$A4068),CHAR(34),
", ElevationDatumCV:  ",CHAR(34),ElevationDatum,CHAR(34),"}"))</f>
        <v>#REF!</v>
      </c>
      <c r="L4068" t="e">
        <f>IF(INDEX(SamplingFeatures[Sampling Feature Type],$A4068)&lt;&gt;"Site","",
CONCATENATE("  - &amp;SiteID",TEXT(SUMPRODUCT(--($L$3:$L4067&lt;&gt;"")),"0000"),
" {","SamplingFeatureID:  *SamplingFeatureID",TEXT($A4068,"0000"),
", SiteTypeCV:  ",CHAR(34),INDEX(Sites[Site Type],$A4068),CHAR(34),
", Latitude:  ",INDEX(Sites[Latitude],$A4068),
", Longitude:  ",INDEX(Sites[Longitude],$A4068),
", SRSName:  ",CHAR(34),LatLonDatum,CHAR(34),"}"))</f>
        <v>#REF!</v>
      </c>
      <c r="M4068" t="e">
        <f>IF(INDEX(SamplingFeatures[Sampling Feature Type],$A4068)&lt;&gt;"Specimen","",
CONCATENATE("  - &amp;SpecimenID",TEXT(SUMPRODUCT(--($M$3:$M4067&lt;&gt;"")),"0000"),
" {","SamplingFeatureID:  *SamplingFeatureID",TEXT($A4068,"0000"),
", SpecimenTypeCV:  ",CHAR(34),INDEX(Specimens[Specimen Type],$A4068),CHAR(34),
", SpecimenMediumCV:  ",INDEX(Specimens[Specimen Medium],$A4068),
", IsFieldSpecimen:  ",CHAR(34),INDEX(Specimens[Is Field Specimen?],$A4068),CHAR(34),"}"))</f>
        <v>#REF!</v>
      </c>
      <c r="N4068" t="e">
        <f>IF(COUNTA(SpatialOffsets[])=0,"", IF(INDEX(SpatialOffsets[Spatial Offset Type],$A4068)="","",
CONCATENATE("  - &amp;SpatialOffsetID",TEXT($A4068,"0000"),
" {","SpatialOffsetTypeCV:  ",CHAR(34),INDEX(SpatialOffsets[Spatial Offset Type],$A4068),CHAR(34),
", Offset1Value:  ",INDEX(SpatialOffsets[Offset 1 Value],$A4068),
", Offset1UnitID:  ",CHAR(34),INDEX(SpatialOffsets[Offset 1 Unit],$A4068),CHAR(34),
", Offset2Value:  ",INDEX(SpatialOffsets[Offset 2 Value],$A4068),
", Offset2UnitID:  ",CHAR(34),INDEX(SpatialOffsets[Offset 2 Unit],$A4068),CHAR(34),
", Offset3Value:  ",INDEX(SpatialOffsets[Offset 3 Value],$A4068),
", Offset3UnitID:  ",CHAR(34),INDEX(SpatialOffsets[Offset 3 Unit],$A4068),CHAR(34),,"}")))</f>
        <v>#REF!</v>
      </c>
      <c r="O4068" t="e">
        <f>IF(COUNTA(RelatedFeatures[])=0,"", IF(INDEX(RelatedFeatures[First Sampling Feature Code],$A4068)="","",
CONCATENATE("  - &amp;RelationID",TEXT($A4068,"0000"),
" {","SamplingFeatureID:  *SamplingFeatureID",TEXT(MATCH(INDEX(RelatedFeatures[First Sampling Feature Code],$A4068),SamplingFeatures[Feature Code],0),"0000"),
", RelationshipTypeCV:  ",CHAR(34),INDEX(RelatedFeatures[Relationship Type],$A4068),CHAR(34),
", RelatedFeatureID: *SamplingFeatureID",TEXT(MATCH(INDEX(RelatedFeatures[Second Sampling Feature Code],$A4068),SamplingFeatures[Feature Code],0),"0000"),
", SpatialOffsetID:  ",IF(INDEX(RelatedFeatures[Offset Number],$A4068)="","",CONCATENATE("*SpatialOffsetID",TEXT(INDEX(RelatedFeatures[Offset Number],$A4068),"0000"))),"}")))</f>
        <v>#REF!</v>
      </c>
      <c r="P4068" t="e">
        <f>IF(INDEX(Methods[Method Type],$A4068)="","",
CONCATENATE("  - &amp;MethodID",TEXT($A4068,"0000"),
" {","MethodTypeCV:  ",CHAR(34),INDEX(Methods[Method Type],$A4068),CHAR(34),
", MethodCode:  ",CHAR(34),INDEX(Methods[Method Code],$A4068),CHAR(34),
", MethodName:  ",CHAR(34),INDEX(Methods[Method Name],$A4068),CHAR(34),
", MethodDescription:  ",CHAR(34),INDEX(Methods[Method Description],$A4068),CHAR(34),
", MethodLink:  ",CHAR(34),INDEX(Methods[Method Link],$A4068),CHAR(34),
", OrganizationID: *OrganizationID",TEXT(MATCH(INDEX(Methods[Organization Name],$A4068),Organizations[Organization Name],0),"0000"),"}"))</f>
        <v>#REF!</v>
      </c>
      <c r="Q4068" t="e">
        <f>IF(INDEX(Variables[Variable Type],$A4068)="","",
CONCATENATE("  - &amp;VariableID",TEXT($A4068,"0000"),
" {","VariableTypeCV:  ",CHAR(34),INDEX(Variables[Variable Type],$A4068),CHAR(34),
", VariableCode:  ",CHAR(34),INDEX(Variables[Variable Code],$A4068),CHAR(34),
", VariableNameCV:  ",CHAR(34),INDEX(Variables[Variable Name],$A4068),CHAR(34),
", VariableDefinition:  ",CHAR(34),INDEX(Variables[Variable Definition],$A4068),CHAR(34),
", SpecciationCV:  ",CHAR(34),INDEX(Variables[Speciation],$A4068),CHAR(34),
", NoDataValue:  ",CHAR(34),INDEX(Variables[No Data Value],$A4068),CHAR(34),"}"))</f>
        <v>#REF!</v>
      </c>
    </row>
    <row r="4069" spans="1:17" x14ac:dyDescent="0.25">
      <c r="A4069">
        <v>4066</v>
      </c>
      <c r="D4069" t="e">
        <f>IF(INDEX(People[First Name],$A4069)="","",
CONCATENATE("  - &amp;PersonID",TEXT($A4069,"0000"),
" {","PersonFirstName:  ",CHAR(34),INDEX(People[First Name],$A4069),CHAR(34),
", PersonMiddleName:  ",CHAR(34),INDEX(People[Middle Name],$A4069),CHAR(34),
", PersonLastName:  ",CHAR(34),INDEX(People[Last Name],$A4069),CHAR(34),"}"))</f>
        <v>#REF!</v>
      </c>
      <c r="E4069" t="e">
        <f>IF(INDEX(Organizations[Organization Type '[CV']],$A4069)="","",
CONCATENATE("  - &amp;OrganizationID",TEXT($A4069,"0000"),
" {","OrganizationTypeCV:  ",CHAR(34),INDEX(Organizations[Organization Type '[CV']],$A4069),CHAR(34),
", OrganizationCode:  ",CHAR(34),INDEX(Organizations[Organization Code],$A4069),CHAR(34),
", OrganizationName:  ",CHAR(34),INDEX(Organizations[Organization Name],$A4069),CHAR(34),
", OrganizationDescription:  ",CHAR(34),INDEX(Organizations[Organization Description],$A4069),CHAR(34),
", OrganizationLink:  ",CHAR(34),INDEX(Organizations[Organization Link],$A4069),CHAR(34),"}"))</f>
        <v>#REF!</v>
      </c>
      <c r="F4069" t="e">
        <f>IF(INDEX(People[First Name],$A4069)="","",
CONCATENATE("  - &amp;AffiliationID",TEXT($A4069,"0000"),
" {PersonID: *PersonID",TEXT($A4069,"0000"),
", OrganizationID: *OrganizationID",TEXT(MATCH(INDEX(People[Organization Name],$A4069),Organizations[Organization Name],0),"0000"),
", IsPrimaryOrganizationContact: , AffiliationStartDate: , AffiliationEndDate: , PrimaryPhone: ",
", PrimaryEmail: ",CHAR(34),INDEX(People[Primary Email],$A4069),CHAR(34),
", PrimaryAddress: ",CHAR(34),INDEX(People[Primary Address],$A4069),CHAR(34),
", PersonLink: }"))</f>
        <v>#REF!</v>
      </c>
      <c r="H4069" t="e">
        <f>IF(COUNTA(CitationInformation)=0,"",IF(INDEX(AuthorList[Author Name],$A4069)="","",
CONCATENATE("  - &amp;AuthorListID",TEXT($A4069,"0000"),
"  {CitationID: *CitationID0001",
", PersonID: *PersonID",TEXT(MATCH(INDEX(AuthorList[Author Name],$A4069),People[Full Name],0),"0000"),
", AuthorOrder: ",INDEX(AuthorList[Author Number],$A4069),"}")))</f>
        <v>#REF!</v>
      </c>
      <c r="K4069" t="e">
        <f>IF(INDEX(SamplingFeatures[Feature Code],$A4069)="","",
CONCATENATE("  - &amp;SamplingFeatureID",TEXT($A4069,"0000"),
" {","SamplingFeatureUUID:  ",CHAR(34),INDEX(SamplingFeatures[Sampling Feature UUID],$A4069),CHAR(34),
", SamplingFeatureTypeCV:  ",CHAR(34),INDEX(SamplingFeatures[Sampling Feature Type],$A4069),CHAR(34),
", SamplingFeatureCode:  ",CHAR(34),INDEX(SamplingFeatures[Feature Code],$A4069),CHAR(34),
", SamplingFeatureName:  ",CHAR(34),INDEX(SamplingFeatures[Feature Name],$A4069),CHAR(34),
", SamplingFeatureDescription:  ",CHAR(34),INDEX(SamplingFeatures[Feature Description],$A4069),CHAR(34),
", SamplingFeatureGeotypeCV:  ",CHAR(34),INDEX(SamplingFeatures[Feature Geo Type],$A4069),CHAR(34),
", FeatureGeometry:  ",CHAR(34),INDEX(SamplingFeatures[Feature Geometry],$A4069),CHAR(34),
", Elevation_m:  ",CHAR(34),INDEX(SamplingFeatures[Elevation_m],$A4069),CHAR(34),
", ElevationDatumCV:  ",CHAR(34),ElevationDatum,CHAR(34),"}"))</f>
        <v>#REF!</v>
      </c>
      <c r="L4069" t="e">
        <f>IF(INDEX(SamplingFeatures[Sampling Feature Type],$A4069)&lt;&gt;"Site","",
CONCATENATE("  - &amp;SiteID",TEXT(SUMPRODUCT(--($L$3:$L4068&lt;&gt;"")),"0000"),
" {","SamplingFeatureID:  *SamplingFeatureID",TEXT($A4069,"0000"),
", SiteTypeCV:  ",CHAR(34),INDEX(Sites[Site Type],$A4069),CHAR(34),
", Latitude:  ",INDEX(Sites[Latitude],$A4069),
", Longitude:  ",INDEX(Sites[Longitude],$A4069),
", SRSName:  ",CHAR(34),LatLonDatum,CHAR(34),"}"))</f>
        <v>#REF!</v>
      </c>
      <c r="M4069" t="e">
        <f>IF(INDEX(SamplingFeatures[Sampling Feature Type],$A4069)&lt;&gt;"Specimen","",
CONCATENATE("  - &amp;SpecimenID",TEXT(SUMPRODUCT(--($M$3:$M4068&lt;&gt;"")),"0000"),
" {","SamplingFeatureID:  *SamplingFeatureID",TEXT($A4069,"0000"),
", SpecimenTypeCV:  ",CHAR(34),INDEX(Specimens[Specimen Type],$A4069),CHAR(34),
", SpecimenMediumCV:  ",INDEX(Specimens[Specimen Medium],$A4069),
", IsFieldSpecimen:  ",CHAR(34),INDEX(Specimens[Is Field Specimen?],$A4069),CHAR(34),"}"))</f>
        <v>#REF!</v>
      </c>
      <c r="N4069" t="e">
        <f>IF(COUNTA(SpatialOffsets[])=0,"", IF(INDEX(SpatialOffsets[Spatial Offset Type],$A4069)="","",
CONCATENATE("  - &amp;SpatialOffsetID",TEXT($A4069,"0000"),
" {","SpatialOffsetTypeCV:  ",CHAR(34),INDEX(SpatialOffsets[Spatial Offset Type],$A4069),CHAR(34),
", Offset1Value:  ",INDEX(SpatialOffsets[Offset 1 Value],$A4069),
", Offset1UnitID:  ",CHAR(34),INDEX(SpatialOffsets[Offset 1 Unit],$A4069),CHAR(34),
", Offset2Value:  ",INDEX(SpatialOffsets[Offset 2 Value],$A4069),
", Offset2UnitID:  ",CHAR(34),INDEX(SpatialOffsets[Offset 2 Unit],$A4069),CHAR(34),
", Offset3Value:  ",INDEX(SpatialOffsets[Offset 3 Value],$A4069),
", Offset3UnitID:  ",CHAR(34),INDEX(SpatialOffsets[Offset 3 Unit],$A4069),CHAR(34),,"}")))</f>
        <v>#REF!</v>
      </c>
      <c r="O4069" t="e">
        <f>IF(COUNTA(RelatedFeatures[])=0,"", IF(INDEX(RelatedFeatures[First Sampling Feature Code],$A4069)="","",
CONCATENATE("  - &amp;RelationID",TEXT($A4069,"0000"),
" {","SamplingFeatureID:  *SamplingFeatureID",TEXT(MATCH(INDEX(RelatedFeatures[First Sampling Feature Code],$A4069),SamplingFeatures[Feature Code],0),"0000"),
", RelationshipTypeCV:  ",CHAR(34),INDEX(RelatedFeatures[Relationship Type],$A4069),CHAR(34),
", RelatedFeatureID: *SamplingFeatureID",TEXT(MATCH(INDEX(RelatedFeatures[Second Sampling Feature Code],$A4069),SamplingFeatures[Feature Code],0),"0000"),
", SpatialOffsetID:  ",IF(INDEX(RelatedFeatures[Offset Number],$A4069)="","",CONCATENATE("*SpatialOffsetID",TEXT(INDEX(RelatedFeatures[Offset Number],$A4069),"0000"))),"}")))</f>
        <v>#REF!</v>
      </c>
      <c r="P4069" t="e">
        <f>IF(INDEX(Methods[Method Type],$A4069)="","",
CONCATENATE("  - &amp;MethodID",TEXT($A4069,"0000"),
" {","MethodTypeCV:  ",CHAR(34),INDEX(Methods[Method Type],$A4069),CHAR(34),
", MethodCode:  ",CHAR(34),INDEX(Methods[Method Code],$A4069),CHAR(34),
", MethodName:  ",CHAR(34),INDEX(Methods[Method Name],$A4069),CHAR(34),
", MethodDescription:  ",CHAR(34),INDEX(Methods[Method Description],$A4069),CHAR(34),
", MethodLink:  ",CHAR(34),INDEX(Methods[Method Link],$A4069),CHAR(34),
", OrganizationID: *OrganizationID",TEXT(MATCH(INDEX(Methods[Organization Name],$A4069),Organizations[Organization Name],0),"0000"),"}"))</f>
        <v>#REF!</v>
      </c>
      <c r="Q4069" t="e">
        <f>IF(INDEX(Variables[Variable Type],$A4069)="","",
CONCATENATE("  - &amp;VariableID",TEXT($A4069,"0000"),
" {","VariableTypeCV:  ",CHAR(34),INDEX(Variables[Variable Type],$A4069),CHAR(34),
", VariableCode:  ",CHAR(34),INDEX(Variables[Variable Code],$A4069),CHAR(34),
", VariableNameCV:  ",CHAR(34),INDEX(Variables[Variable Name],$A4069),CHAR(34),
", VariableDefinition:  ",CHAR(34),INDEX(Variables[Variable Definition],$A4069),CHAR(34),
", SpecciationCV:  ",CHAR(34),INDEX(Variables[Speciation],$A4069),CHAR(34),
", NoDataValue:  ",CHAR(34),INDEX(Variables[No Data Value],$A4069),CHAR(34),"}"))</f>
        <v>#REF!</v>
      </c>
    </row>
    <row r="4070" spans="1:17" x14ac:dyDescent="0.25">
      <c r="A4070">
        <v>4067</v>
      </c>
      <c r="D4070" t="e">
        <f>IF(INDEX(People[First Name],$A4070)="","",
CONCATENATE("  - &amp;PersonID",TEXT($A4070,"0000"),
" {","PersonFirstName:  ",CHAR(34),INDEX(People[First Name],$A4070),CHAR(34),
", PersonMiddleName:  ",CHAR(34),INDEX(People[Middle Name],$A4070),CHAR(34),
", PersonLastName:  ",CHAR(34),INDEX(People[Last Name],$A4070),CHAR(34),"}"))</f>
        <v>#REF!</v>
      </c>
      <c r="E4070" t="e">
        <f>IF(INDEX(Organizations[Organization Type '[CV']],$A4070)="","",
CONCATENATE("  - &amp;OrganizationID",TEXT($A4070,"0000"),
" {","OrganizationTypeCV:  ",CHAR(34),INDEX(Organizations[Organization Type '[CV']],$A4070),CHAR(34),
", OrganizationCode:  ",CHAR(34),INDEX(Organizations[Organization Code],$A4070),CHAR(34),
", OrganizationName:  ",CHAR(34),INDEX(Organizations[Organization Name],$A4070),CHAR(34),
", OrganizationDescription:  ",CHAR(34),INDEX(Organizations[Organization Description],$A4070),CHAR(34),
", OrganizationLink:  ",CHAR(34),INDEX(Organizations[Organization Link],$A4070),CHAR(34),"}"))</f>
        <v>#REF!</v>
      </c>
      <c r="F4070" t="e">
        <f>IF(INDEX(People[First Name],$A4070)="","",
CONCATENATE("  - &amp;AffiliationID",TEXT($A4070,"0000"),
" {PersonID: *PersonID",TEXT($A4070,"0000"),
", OrganizationID: *OrganizationID",TEXT(MATCH(INDEX(People[Organization Name],$A4070),Organizations[Organization Name],0),"0000"),
", IsPrimaryOrganizationContact: , AffiliationStartDate: , AffiliationEndDate: , PrimaryPhone: ",
", PrimaryEmail: ",CHAR(34),INDEX(People[Primary Email],$A4070),CHAR(34),
", PrimaryAddress: ",CHAR(34),INDEX(People[Primary Address],$A4070),CHAR(34),
", PersonLink: }"))</f>
        <v>#REF!</v>
      </c>
      <c r="H4070" t="e">
        <f>IF(COUNTA(CitationInformation)=0,"",IF(INDEX(AuthorList[Author Name],$A4070)="","",
CONCATENATE("  - &amp;AuthorListID",TEXT($A4070,"0000"),
"  {CitationID: *CitationID0001",
", PersonID: *PersonID",TEXT(MATCH(INDEX(AuthorList[Author Name],$A4070),People[Full Name],0),"0000"),
", AuthorOrder: ",INDEX(AuthorList[Author Number],$A4070),"}")))</f>
        <v>#REF!</v>
      </c>
      <c r="K4070" t="e">
        <f>IF(INDEX(SamplingFeatures[Feature Code],$A4070)="","",
CONCATENATE("  - &amp;SamplingFeatureID",TEXT($A4070,"0000"),
" {","SamplingFeatureUUID:  ",CHAR(34),INDEX(SamplingFeatures[Sampling Feature UUID],$A4070),CHAR(34),
", SamplingFeatureTypeCV:  ",CHAR(34),INDEX(SamplingFeatures[Sampling Feature Type],$A4070),CHAR(34),
", SamplingFeatureCode:  ",CHAR(34),INDEX(SamplingFeatures[Feature Code],$A4070),CHAR(34),
", SamplingFeatureName:  ",CHAR(34),INDEX(SamplingFeatures[Feature Name],$A4070),CHAR(34),
", SamplingFeatureDescription:  ",CHAR(34),INDEX(SamplingFeatures[Feature Description],$A4070),CHAR(34),
", SamplingFeatureGeotypeCV:  ",CHAR(34),INDEX(SamplingFeatures[Feature Geo Type],$A4070),CHAR(34),
", FeatureGeometry:  ",CHAR(34),INDEX(SamplingFeatures[Feature Geometry],$A4070),CHAR(34),
", Elevation_m:  ",CHAR(34),INDEX(SamplingFeatures[Elevation_m],$A4070),CHAR(34),
", ElevationDatumCV:  ",CHAR(34),ElevationDatum,CHAR(34),"}"))</f>
        <v>#REF!</v>
      </c>
      <c r="L4070" t="e">
        <f>IF(INDEX(SamplingFeatures[Sampling Feature Type],$A4070)&lt;&gt;"Site","",
CONCATENATE("  - &amp;SiteID",TEXT(SUMPRODUCT(--($L$3:$L4069&lt;&gt;"")),"0000"),
" {","SamplingFeatureID:  *SamplingFeatureID",TEXT($A4070,"0000"),
", SiteTypeCV:  ",CHAR(34),INDEX(Sites[Site Type],$A4070),CHAR(34),
", Latitude:  ",INDEX(Sites[Latitude],$A4070),
", Longitude:  ",INDEX(Sites[Longitude],$A4070),
", SRSName:  ",CHAR(34),LatLonDatum,CHAR(34),"}"))</f>
        <v>#REF!</v>
      </c>
      <c r="M4070" t="e">
        <f>IF(INDEX(SamplingFeatures[Sampling Feature Type],$A4070)&lt;&gt;"Specimen","",
CONCATENATE("  - &amp;SpecimenID",TEXT(SUMPRODUCT(--($M$3:$M4069&lt;&gt;"")),"0000"),
" {","SamplingFeatureID:  *SamplingFeatureID",TEXT($A4070,"0000"),
", SpecimenTypeCV:  ",CHAR(34),INDEX(Specimens[Specimen Type],$A4070),CHAR(34),
", SpecimenMediumCV:  ",INDEX(Specimens[Specimen Medium],$A4070),
", IsFieldSpecimen:  ",CHAR(34),INDEX(Specimens[Is Field Specimen?],$A4070),CHAR(34),"}"))</f>
        <v>#REF!</v>
      </c>
      <c r="N4070" t="e">
        <f>IF(COUNTA(SpatialOffsets[])=0,"", IF(INDEX(SpatialOffsets[Spatial Offset Type],$A4070)="","",
CONCATENATE("  - &amp;SpatialOffsetID",TEXT($A4070,"0000"),
" {","SpatialOffsetTypeCV:  ",CHAR(34),INDEX(SpatialOffsets[Spatial Offset Type],$A4070),CHAR(34),
", Offset1Value:  ",INDEX(SpatialOffsets[Offset 1 Value],$A4070),
", Offset1UnitID:  ",CHAR(34),INDEX(SpatialOffsets[Offset 1 Unit],$A4070),CHAR(34),
", Offset2Value:  ",INDEX(SpatialOffsets[Offset 2 Value],$A4070),
", Offset2UnitID:  ",CHAR(34),INDEX(SpatialOffsets[Offset 2 Unit],$A4070),CHAR(34),
", Offset3Value:  ",INDEX(SpatialOffsets[Offset 3 Value],$A4070),
", Offset3UnitID:  ",CHAR(34),INDEX(SpatialOffsets[Offset 3 Unit],$A4070),CHAR(34),,"}")))</f>
        <v>#REF!</v>
      </c>
      <c r="O4070" t="e">
        <f>IF(COUNTA(RelatedFeatures[])=0,"", IF(INDEX(RelatedFeatures[First Sampling Feature Code],$A4070)="","",
CONCATENATE("  - &amp;RelationID",TEXT($A4070,"0000"),
" {","SamplingFeatureID:  *SamplingFeatureID",TEXT(MATCH(INDEX(RelatedFeatures[First Sampling Feature Code],$A4070),SamplingFeatures[Feature Code],0),"0000"),
", RelationshipTypeCV:  ",CHAR(34),INDEX(RelatedFeatures[Relationship Type],$A4070),CHAR(34),
", RelatedFeatureID: *SamplingFeatureID",TEXT(MATCH(INDEX(RelatedFeatures[Second Sampling Feature Code],$A4070),SamplingFeatures[Feature Code],0),"0000"),
", SpatialOffsetID:  ",IF(INDEX(RelatedFeatures[Offset Number],$A4070)="","",CONCATENATE("*SpatialOffsetID",TEXT(INDEX(RelatedFeatures[Offset Number],$A4070),"0000"))),"}")))</f>
        <v>#REF!</v>
      </c>
      <c r="P4070" t="e">
        <f>IF(INDEX(Methods[Method Type],$A4070)="","",
CONCATENATE("  - &amp;MethodID",TEXT($A4070,"0000"),
" {","MethodTypeCV:  ",CHAR(34),INDEX(Methods[Method Type],$A4070),CHAR(34),
", MethodCode:  ",CHAR(34),INDEX(Methods[Method Code],$A4070),CHAR(34),
", MethodName:  ",CHAR(34),INDEX(Methods[Method Name],$A4070),CHAR(34),
", MethodDescription:  ",CHAR(34),INDEX(Methods[Method Description],$A4070),CHAR(34),
", MethodLink:  ",CHAR(34),INDEX(Methods[Method Link],$A4070),CHAR(34),
", OrganizationID: *OrganizationID",TEXT(MATCH(INDEX(Methods[Organization Name],$A4070),Organizations[Organization Name],0),"0000"),"}"))</f>
        <v>#REF!</v>
      </c>
      <c r="Q4070" t="e">
        <f>IF(INDEX(Variables[Variable Type],$A4070)="","",
CONCATENATE("  - &amp;VariableID",TEXT($A4070,"0000"),
" {","VariableTypeCV:  ",CHAR(34),INDEX(Variables[Variable Type],$A4070),CHAR(34),
", VariableCode:  ",CHAR(34),INDEX(Variables[Variable Code],$A4070),CHAR(34),
", VariableNameCV:  ",CHAR(34),INDEX(Variables[Variable Name],$A4070),CHAR(34),
", VariableDefinition:  ",CHAR(34),INDEX(Variables[Variable Definition],$A4070),CHAR(34),
", SpecciationCV:  ",CHAR(34),INDEX(Variables[Speciation],$A4070),CHAR(34),
", NoDataValue:  ",CHAR(34),INDEX(Variables[No Data Value],$A4070),CHAR(34),"}"))</f>
        <v>#REF!</v>
      </c>
    </row>
    <row r="4071" spans="1:17" x14ac:dyDescent="0.25">
      <c r="A4071">
        <v>4068</v>
      </c>
      <c r="D4071" t="e">
        <f>IF(INDEX(People[First Name],$A4071)="","",
CONCATENATE("  - &amp;PersonID",TEXT($A4071,"0000"),
" {","PersonFirstName:  ",CHAR(34),INDEX(People[First Name],$A4071),CHAR(34),
", PersonMiddleName:  ",CHAR(34),INDEX(People[Middle Name],$A4071),CHAR(34),
", PersonLastName:  ",CHAR(34),INDEX(People[Last Name],$A4071),CHAR(34),"}"))</f>
        <v>#REF!</v>
      </c>
      <c r="E4071" t="e">
        <f>IF(INDEX(Organizations[Organization Type '[CV']],$A4071)="","",
CONCATENATE("  - &amp;OrganizationID",TEXT($A4071,"0000"),
" {","OrganizationTypeCV:  ",CHAR(34),INDEX(Organizations[Organization Type '[CV']],$A4071),CHAR(34),
", OrganizationCode:  ",CHAR(34),INDEX(Organizations[Organization Code],$A4071),CHAR(34),
", OrganizationName:  ",CHAR(34),INDEX(Organizations[Organization Name],$A4071),CHAR(34),
", OrganizationDescription:  ",CHAR(34),INDEX(Organizations[Organization Description],$A4071),CHAR(34),
", OrganizationLink:  ",CHAR(34),INDEX(Organizations[Organization Link],$A4071),CHAR(34),"}"))</f>
        <v>#REF!</v>
      </c>
      <c r="F4071" t="e">
        <f>IF(INDEX(People[First Name],$A4071)="","",
CONCATENATE("  - &amp;AffiliationID",TEXT($A4071,"0000"),
" {PersonID: *PersonID",TEXT($A4071,"0000"),
", OrganizationID: *OrganizationID",TEXT(MATCH(INDEX(People[Organization Name],$A4071),Organizations[Organization Name],0),"0000"),
", IsPrimaryOrganizationContact: , AffiliationStartDate: , AffiliationEndDate: , PrimaryPhone: ",
", PrimaryEmail: ",CHAR(34),INDEX(People[Primary Email],$A4071),CHAR(34),
", PrimaryAddress: ",CHAR(34),INDEX(People[Primary Address],$A4071),CHAR(34),
", PersonLink: }"))</f>
        <v>#REF!</v>
      </c>
      <c r="H4071" t="e">
        <f>IF(COUNTA(CitationInformation)=0,"",IF(INDEX(AuthorList[Author Name],$A4071)="","",
CONCATENATE("  - &amp;AuthorListID",TEXT($A4071,"0000"),
"  {CitationID: *CitationID0001",
", PersonID: *PersonID",TEXT(MATCH(INDEX(AuthorList[Author Name],$A4071),People[Full Name],0),"0000"),
", AuthorOrder: ",INDEX(AuthorList[Author Number],$A4071),"}")))</f>
        <v>#REF!</v>
      </c>
      <c r="K4071" t="e">
        <f>IF(INDEX(SamplingFeatures[Feature Code],$A4071)="","",
CONCATENATE("  - &amp;SamplingFeatureID",TEXT($A4071,"0000"),
" {","SamplingFeatureUUID:  ",CHAR(34),INDEX(SamplingFeatures[Sampling Feature UUID],$A4071),CHAR(34),
", SamplingFeatureTypeCV:  ",CHAR(34),INDEX(SamplingFeatures[Sampling Feature Type],$A4071),CHAR(34),
", SamplingFeatureCode:  ",CHAR(34),INDEX(SamplingFeatures[Feature Code],$A4071),CHAR(34),
", SamplingFeatureName:  ",CHAR(34),INDEX(SamplingFeatures[Feature Name],$A4071),CHAR(34),
", SamplingFeatureDescription:  ",CHAR(34),INDEX(SamplingFeatures[Feature Description],$A4071),CHAR(34),
", SamplingFeatureGeotypeCV:  ",CHAR(34),INDEX(SamplingFeatures[Feature Geo Type],$A4071),CHAR(34),
", FeatureGeometry:  ",CHAR(34),INDEX(SamplingFeatures[Feature Geometry],$A4071),CHAR(34),
", Elevation_m:  ",CHAR(34),INDEX(SamplingFeatures[Elevation_m],$A4071),CHAR(34),
", ElevationDatumCV:  ",CHAR(34),ElevationDatum,CHAR(34),"}"))</f>
        <v>#REF!</v>
      </c>
      <c r="L4071" t="e">
        <f>IF(INDEX(SamplingFeatures[Sampling Feature Type],$A4071)&lt;&gt;"Site","",
CONCATENATE("  - &amp;SiteID",TEXT(SUMPRODUCT(--($L$3:$L4070&lt;&gt;"")),"0000"),
" {","SamplingFeatureID:  *SamplingFeatureID",TEXT($A4071,"0000"),
", SiteTypeCV:  ",CHAR(34),INDEX(Sites[Site Type],$A4071),CHAR(34),
", Latitude:  ",INDEX(Sites[Latitude],$A4071),
", Longitude:  ",INDEX(Sites[Longitude],$A4071),
", SRSName:  ",CHAR(34),LatLonDatum,CHAR(34),"}"))</f>
        <v>#REF!</v>
      </c>
      <c r="M4071" t="e">
        <f>IF(INDEX(SamplingFeatures[Sampling Feature Type],$A4071)&lt;&gt;"Specimen","",
CONCATENATE("  - &amp;SpecimenID",TEXT(SUMPRODUCT(--($M$3:$M4070&lt;&gt;"")),"0000"),
" {","SamplingFeatureID:  *SamplingFeatureID",TEXT($A4071,"0000"),
", SpecimenTypeCV:  ",CHAR(34),INDEX(Specimens[Specimen Type],$A4071),CHAR(34),
", SpecimenMediumCV:  ",INDEX(Specimens[Specimen Medium],$A4071),
", IsFieldSpecimen:  ",CHAR(34),INDEX(Specimens[Is Field Specimen?],$A4071),CHAR(34),"}"))</f>
        <v>#REF!</v>
      </c>
      <c r="N4071" t="e">
        <f>IF(COUNTA(SpatialOffsets[])=0,"", IF(INDEX(SpatialOffsets[Spatial Offset Type],$A4071)="","",
CONCATENATE("  - &amp;SpatialOffsetID",TEXT($A4071,"0000"),
" {","SpatialOffsetTypeCV:  ",CHAR(34),INDEX(SpatialOffsets[Spatial Offset Type],$A4071),CHAR(34),
", Offset1Value:  ",INDEX(SpatialOffsets[Offset 1 Value],$A4071),
", Offset1UnitID:  ",CHAR(34),INDEX(SpatialOffsets[Offset 1 Unit],$A4071),CHAR(34),
", Offset2Value:  ",INDEX(SpatialOffsets[Offset 2 Value],$A4071),
", Offset2UnitID:  ",CHAR(34),INDEX(SpatialOffsets[Offset 2 Unit],$A4071),CHAR(34),
", Offset3Value:  ",INDEX(SpatialOffsets[Offset 3 Value],$A4071),
", Offset3UnitID:  ",CHAR(34),INDEX(SpatialOffsets[Offset 3 Unit],$A4071),CHAR(34),,"}")))</f>
        <v>#REF!</v>
      </c>
      <c r="O4071" t="e">
        <f>IF(COUNTA(RelatedFeatures[])=0,"", IF(INDEX(RelatedFeatures[First Sampling Feature Code],$A4071)="","",
CONCATENATE("  - &amp;RelationID",TEXT($A4071,"0000"),
" {","SamplingFeatureID:  *SamplingFeatureID",TEXT(MATCH(INDEX(RelatedFeatures[First Sampling Feature Code],$A4071),SamplingFeatures[Feature Code],0),"0000"),
", RelationshipTypeCV:  ",CHAR(34),INDEX(RelatedFeatures[Relationship Type],$A4071),CHAR(34),
", RelatedFeatureID: *SamplingFeatureID",TEXT(MATCH(INDEX(RelatedFeatures[Second Sampling Feature Code],$A4071),SamplingFeatures[Feature Code],0),"0000"),
", SpatialOffsetID:  ",IF(INDEX(RelatedFeatures[Offset Number],$A4071)="","",CONCATENATE("*SpatialOffsetID",TEXT(INDEX(RelatedFeatures[Offset Number],$A4071),"0000"))),"}")))</f>
        <v>#REF!</v>
      </c>
      <c r="P4071" t="e">
        <f>IF(INDEX(Methods[Method Type],$A4071)="","",
CONCATENATE("  - &amp;MethodID",TEXT($A4071,"0000"),
" {","MethodTypeCV:  ",CHAR(34),INDEX(Methods[Method Type],$A4071),CHAR(34),
", MethodCode:  ",CHAR(34),INDEX(Methods[Method Code],$A4071),CHAR(34),
", MethodName:  ",CHAR(34),INDEX(Methods[Method Name],$A4071),CHAR(34),
", MethodDescription:  ",CHAR(34),INDEX(Methods[Method Description],$A4071),CHAR(34),
", MethodLink:  ",CHAR(34),INDEX(Methods[Method Link],$A4071),CHAR(34),
", OrganizationID: *OrganizationID",TEXT(MATCH(INDEX(Methods[Organization Name],$A4071),Organizations[Organization Name],0),"0000"),"}"))</f>
        <v>#REF!</v>
      </c>
      <c r="Q4071" t="e">
        <f>IF(INDEX(Variables[Variable Type],$A4071)="","",
CONCATENATE("  - &amp;VariableID",TEXT($A4071,"0000"),
" {","VariableTypeCV:  ",CHAR(34),INDEX(Variables[Variable Type],$A4071),CHAR(34),
", VariableCode:  ",CHAR(34),INDEX(Variables[Variable Code],$A4071),CHAR(34),
", VariableNameCV:  ",CHAR(34),INDEX(Variables[Variable Name],$A4071),CHAR(34),
", VariableDefinition:  ",CHAR(34),INDEX(Variables[Variable Definition],$A4071),CHAR(34),
", SpecciationCV:  ",CHAR(34),INDEX(Variables[Speciation],$A4071),CHAR(34),
", NoDataValue:  ",CHAR(34),INDEX(Variables[No Data Value],$A4071),CHAR(34),"}"))</f>
        <v>#REF!</v>
      </c>
    </row>
    <row r="4072" spans="1:17" x14ac:dyDescent="0.25">
      <c r="A4072">
        <v>4069</v>
      </c>
      <c r="D4072" t="e">
        <f>IF(INDEX(People[First Name],$A4072)="","",
CONCATENATE("  - &amp;PersonID",TEXT($A4072,"0000"),
" {","PersonFirstName:  ",CHAR(34),INDEX(People[First Name],$A4072),CHAR(34),
", PersonMiddleName:  ",CHAR(34),INDEX(People[Middle Name],$A4072),CHAR(34),
", PersonLastName:  ",CHAR(34),INDEX(People[Last Name],$A4072),CHAR(34),"}"))</f>
        <v>#REF!</v>
      </c>
      <c r="E4072" t="e">
        <f>IF(INDEX(Organizations[Organization Type '[CV']],$A4072)="","",
CONCATENATE("  - &amp;OrganizationID",TEXT($A4072,"0000"),
" {","OrganizationTypeCV:  ",CHAR(34),INDEX(Organizations[Organization Type '[CV']],$A4072),CHAR(34),
", OrganizationCode:  ",CHAR(34),INDEX(Organizations[Organization Code],$A4072),CHAR(34),
", OrganizationName:  ",CHAR(34),INDEX(Organizations[Organization Name],$A4072),CHAR(34),
", OrganizationDescription:  ",CHAR(34),INDEX(Organizations[Organization Description],$A4072),CHAR(34),
", OrganizationLink:  ",CHAR(34),INDEX(Organizations[Organization Link],$A4072),CHAR(34),"}"))</f>
        <v>#REF!</v>
      </c>
      <c r="F4072" t="e">
        <f>IF(INDEX(People[First Name],$A4072)="","",
CONCATENATE("  - &amp;AffiliationID",TEXT($A4072,"0000"),
" {PersonID: *PersonID",TEXT($A4072,"0000"),
", OrganizationID: *OrganizationID",TEXT(MATCH(INDEX(People[Organization Name],$A4072),Organizations[Organization Name],0),"0000"),
", IsPrimaryOrganizationContact: , AffiliationStartDate: , AffiliationEndDate: , PrimaryPhone: ",
", PrimaryEmail: ",CHAR(34),INDEX(People[Primary Email],$A4072),CHAR(34),
", PrimaryAddress: ",CHAR(34),INDEX(People[Primary Address],$A4072),CHAR(34),
", PersonLink: }"))</f>
        <v>#REF!</v>
      </c>
      <c r="H4072" t="e">
        <f>IF(COUNTA(CitationInformation)=0,"",IF(INDEX(AuthorList[Author Name],$A4072)="","",
CONCATENATE("  - &amp;AuthorListID",TEXT($A4072,"0000"),
"  {CitationID: *CitationID0001",
", PersonID: *PersonID",TEXT(MATCH(INDEX(AuthorList[Author Name],$A4072),People[Full Name],0),"0000"),
", AuthorOrder: ",INDEX(AuthorList[Author Number],$A4072),"}")))</f>
        <v>#REF!</v>
      </c>
      <c r="K4072" t="e">
        <f>IF(INDEX(SamplingFeatures[Feature Code],$A4072)="","",
CONCATENATE("  - &amp;SamplingFeatureID",TEXT($A4072,"0000"),
" {","SamplingFeatureUUID:  ",CHAR(34),INDEX(SamplingFeatures[Sampling Feature UUID],$A4072),CHAR(34),
", SamplingFeatureTypeCV:  ",CHAR(34),INDEX(SamplingFeatures[Sampling Feature Type],$A4072),CHAR(34),
", SamplingFeatureCode:  ",CHAR(34),INDEX(SamplingFeatures[Feature Code],$A4072),CHAR(34),
", SamplingFeatureName:  ",CHAR(34),INDEX(SamplingFeatures[Feature Name],$A4072),CHAR(34),
", SamplingFeatureDescription:  ",CHAR(34),INDEX(SamplingFeatures[Feature Description],$A4072),CHAR(34),
", SamplingFeatureGeotypeCV:  ",CHAR(34),INDEX(SamplingFeatures[Feature Geo Type],$A4072),CHAR(34),
", FeatureGeometry:  ",CHAR(34),INDEX(SamplingFeatures[Feature Geometry],$A4072),CHAR(34),
", Elevation_m:  ",CHAR(34),INDEX(SamplingFeatures[Elevation_m],$A4072),CHAR(34),
", ElevationDatumCV:  ",CHAR(34),ElevationDatum,CHAR(34),"}"))</f>
        <v>#REF!</v>
      </c>
      <c r="L4072" t="e">
        <f>IF(INDEX(SamplingFeatures[Sampling Feature Type],$A4072)&lt;&gt;"Site","",
CONCATENATE("  - &amp;SiteID",TEXT(SUMPRODUCT(--($L$3:$L4071&lt;&gt;"")),"0000"),
" {","SamplingFeatureID:  *SamplingFeatureID",TEXT($A4072,"0000"),
", SiteTypeCV:  ",CHAR(34),INDEX(Sites[Site Type],$A4072),CHAR(34),
", Latitude:  ",INDEX(Sites[Latitude],$A4072),
", Longitude:  ",INDEX(Sites[Longitude],$A4072),
", SRSName:  ",CHAR(34),LatLonDatum,CHAR(34),"}"))</f>
        <v>#REF!</v>
      </c>
      <c r="M4072" t="e">
        <f>IF(INDEX(SamplingFeatures[Sampling Feature Type],$A4072)&lt;&gt;"Specimen","",
CONCATENATE("  - &amp;SpecimenID",TEXT(SUMPRODUCT(--($M$3:$M4071&lt;&gt;"")),"0000"),
" {","SamplingFeatureID:  *SamplingFeatureID",TEXT($A4072,"0000"),
", SpecimenTypeCV:  ",CHAR(34),INDEX(Specimens[Specimen Type],$A4072),CHAR(34),
", SpecimenMediumCV:  ",INDEX(Specimens[Specimen Medium],$A4072),
", IsFieldSpecimen:  ",CHAR(34),INDEX(Specimens[Is Field Specimen?],$A4072),CHAR(34),"}"))</f>
        <v>#REF!</v>
      </c>
      <c r="N4072" t="e">
        <f>IF(COUNTA(SpatialOffsets[])=0,"", IF(INDEX(SpatialOffsets[Spatial Offset Type],$A4072)="","",
CONCATENATE("  - &amp;SpatialOffsetID",TEXT($A4072,"0000"),
" {","SpatialOffsetTypeCV:  ",CHAR(34),INDEX(SpatialOffsets[Spatial Offset Type],$A4072),CHAR(34),
", Offset1Value:  ",INDEX(SpatialOffsets[Offset 1 Value],$A4072),
", Offset1UnitID:  ",CHAR(34),INDEX(SpatialOffsets[Offset 1 Unit],$A4072),CHAR(34),
", Offset2Value:  ",INDEX(SpatialOffsets[Offset 2 Value],$A4072),
", Offset2UnitID:  ",CHAR(34),INDEX(SpatialOffsets[Offset 2 Unit],$A4072),CHAR(34),
", Offset3Value:  ",INDEX(SpatialOffsets[Offset 3 Value],$A4072),
", Offset3UnitID:  ",CHAR(34),INDEX(SpatialOffsets[Offset 3 Unit],$A4072),CHAR(34),,"}")))</f>
        <v>#REF!</v>
      </c>
      <c r="O4072" t="e">
        <f>IF(COUNTA(RelatedFeatures[])=0,"", IF(INDEX(RelatedFeatures[First Sampling Feature Code],$A4072)="","",
CONCATENATE("  - &amp;RelationID",TEXT($A4072,"0000"),
" {","SamplingFeatureID:  *SamplingFeatureID",TEXT(MATCH(INDEX(RelatedFeatures[First Sampling Feature Code],$A4072),SamplingFeatures[Feature Code],0),"0000"),
", RelationshipTypeCV:  ",CHAR(34),INDEX(RelatedFeatures[Relationship Type],$A4072),CHAR(34),
", RelatedFeatureID: *SamplingFeatureID",TEXT(MATCH(INDEX(RelatedFeatures[Second Sampling Feature Code],$A4072),SamplingFeatures[Feature Code],0),"0000"),
", SpatialOffsetID:  ",IF(INDEX(RelatedFeatures[Offset Number],$A4072)="","",CONCATENATE("*SpatialOffsetID",TEXT(INDEX(RelatedFeatures[Offset Number],$A4072),"0000"))),"}")))</f>
        <v>#REF!</v>
      </c>
      <c r="P4072" t="e">
        <f>IF(INDEX(Methods[Method Type],$A4072)="","",
CONCATENATE("  - &amp;MethodID",TEXT($A4072,"0000"),
" {","MethodTypeCV:  ",CHAR(34),INDEX(Methods[Method Type],$A4072),CHAR(34),
", MethodCode:  ",CHAR(34),INDEX(Methods[Method Code],$A4072),CHAR(34),
", MethodName:  ",CHAR(34),INDEX(Methods[Method Name],$A4072),CHAR(34),
", MethodDescription:  ",CHAR(34),INDEX(Methods[Method Description],$A4072),CHAR(34),
", MethodLink:  ",CHAR(34),INDEX(Methods[Method Link],$A4072),CHAR(34),
", OrganizationID: *OrganizationID",TEXT(MATCH(INDEX(Methods[Organization Name],$A4072),Organizations[Organization Name],0),"0000"),"}"))</f>
        <v>#REF!</v>
      </c>
      <c r="Q4072" t="e">
        <f>IF(INDEX(Variables[Variable Type],$A4072)="","",
CONCATENATE("  - &amp;VariableID",TEXT($A4072,"0000"),
" {","VariableTypeCV:  ",CHAR(34),INDEX(Variables[Variable Type],$A4072),CHAR(34),
", VariableCode:  ",CHAR(34),INDEX(Variables[Variable Code],$A4072),CHAR(34),
", VariableNameCV:  ",CHAR(34),INDEX(Variables[Variable Name],$A4072),CHAR(34),
", VariableDefinition:  ",CHAR(34),INDEX(Variables[Variable Definition],$A4072),CHAR(34),
", SpecciationCV:  ",CHAR(34),INDEX(Variables[Speciation],$A4072),CHAR(34),
", NoDataValue:  ",CHAR(34),INDEX(Variables[No Data Value],$A4072),CHAR(34),"}"))</f>
        <v>#REF!</v>
      </c>
    </row>
    <row r="4073" spans="1:17" x14ac:dyDescent="0.25">
      <c r="A4073">
        <v>4070</v>
      </c>
      <c r="D4073" t="e">
        <f>IF(INDEX(People[First Name],$A4073)="","",
CONCATENATE("  - &amp;PersonID",TEXT($A4073,"0000"),
" {","PersonFirstName:  ",CHAR(34),INDEX(People[First Name],$A4073),CHAR(34),
", PersonMiddleName:  ",CHAR(34),INDEX(People[Middle Name],$A4073),CHAR(34),
", PersonLastName:  ",CHAR(34),INDEX(People[Last Name],$A4073),CHAR(34),"}"))</f>
        <v>#REF!</v>
      </c>
      <c r="E4073" t="e">
        <f>IF(INDEX(Organizations[Organization Type '[CV']],$A4073)="","",
CONCATENATE("  - &amp;OrganizationID",TEXT($A4073,"0000"),
" {","OrganizationTypeCV:  ",CHAR(34),INDEX(Organizations[Organization Type '[CV']],$A4073),CHAR(34),
", OrganizationCode:  ",CHAR(34),INDEX(Organizations[Organization Code],$A4073),CHAR(34),
", OrganizationName:  ",CHAR(34),INDEX(Organizations[Organization Name],$A4073),CHAR(34),
", OrganizationDescription:  ",CHAR(34),INDEX(Organizations[Organization Description],$A4073),CHAR(34),
", OrganizationLink:  ",CHAR(34),INDEX(Organizations[Organization Link],$A4073),CHAR(34),"}"))</f>
        <v>#REF!</v>
      </c>
      <c r="F4073" t="e">
        <f>IF(INDEX(People[First Name],$A4073)="","",
CONCATENATE("  - &amp;AffiliationID",TEXT($A4073,"0000"),
" {PersonID: *PersonID",TEXT($A4073,"0000"),
", OrganizationID: *OrganizationID",TEXT(MATCH(INDEX(People[Organization Name],$A4073),Organizations[Organization Name],0),"0000"),
", IsPrimaryOrganizationContact: , AffiliationStartDate: , AffiliationEndDate: , PrimaryPhone: ",
", PrimaryEmail: ",CHAR(34),INDEX(People[Primary Email],$A4073),CHAR(34),
", PrimaryAddress: ",CHAR(34),INDEX(People[Primary Address],$A4073),CHAR(34),
", PersonLink: }"))</f>
        <v>#REF!</v>
      </c>
      <c r="H4073" t="e">
        <f>IF(COUNTA(CitationInformation)=0,"",IF(INDEX(AuthorList[Author Name],$A4073)="","",
CONCATENATE("  - &amp;AuthorListID",TEXT($A4073,"0000"),
"  {CitationID: *CitationID0001",
", PersonID: *PersonID",TEXT(MATCH(INDEX(AuthorList[Author Name],$A4073),People[Full Name],0),"0000"),
", AuthorOrder: ",INDEX(AuthorList[Author Number],$A4073),"}")))</f>
        <v>#REF!</v>
      </c>
      <c r="K4073" t="e">
        <f>IF(INDEX(SamplingFeatures[Feature Code],$A4073)="","",
CONCATENATE("  - &amp;SamplingFeatureID",TEXT($A4073,"0000"),
" {","SamplingFeatureUUID:  ",CHAR(34),INDEX(SamplingFeatures[Sampling Feature UUID],$A4073),CHAR(34),
", SamplingFeatureTypeCV:  ",CHAR(34),INDEX(SamplingFeatures[Sampling Feature Type],$A4073),CHAR(34),
", SamplingFeatureCode:  ",CHAR(34),INDEX(SamplingFeatures[Feature Code],$A4073),CHAR(34),
", SamplingFeatureName:  ",CHAR(34),INDEX(SamplingFeatures[Feature Name],$A4073),CHAR(34),
", SamplingFeatureDescription:  ",CHAR(34),INDEX(SamplingFeatures[Feature Description],$A4073),CHAR(34),
", SamplingFeatureGeotypeCV:  ",CHAR(34),INDEX(SamplingFeatures[Feature Geo Type],$A4073),CHAR(34),
", FeatureGeometry:  ",CHAR(34),INDEX(SamplingFeatures[Feature Geometry],$A4073),CHAR(34),
", Elevation_m:  ",CHAR(34),INDEX(SamplingFeatures[Elevation_m],$A4073),CHAR(34),
", ElevationDatumCV:  ",CHAR(34),ElevationDatum,CHAR(34),"}"))</f>
        <v>#REF!</v>
      </c>
      <c r="L4073" t="e">
        <f>IF(INDEX(SamplingFeatures[Sampling Feature Type],$A4073)&lt;&gt;"Site","",
CONCATENATE("  - &amp;SiteID",TEXT(SUMPRODUCT(--($L$3:$L4072&lt;&gt;"")),"0000"),
" {","SamplingFeatureID:  *SamplingFeatureID",TEXT($A4073,"0000"),
", SiteTypeCV:  ",CHAR(34),INDEX(Sites[Site Type],$A4073),CHAR(34),
", Latitude:  ",INDEX(Sites[Latitude],$A4073),
", Longitude:  ",INDEX(Sites[Longitude],$A4073),
", SRSName:  ",CHAR(34),LatLonDatum,CHAR(34),"}"))</f>
        <v>#REF!</v>
      </c>
      <c r="M4073" t="e">
        <f>IF(INDEX(SamplingFeatures[Sampling Feature Type],$A4073)&lt;&gt;"Specimen","",
CONCATENATE("  - &amp;SpecimenID",TEXT(SUMPRODUCT(--($M$3:$M4072&lt;&gt;"")),"0000"),
" {","SamplingFeatureID:  *SamplingFeatureID",TEXT($A4073,"0000"),
", SpecimenTypeCV:  ",CHAR(34),INDEX(Specimens[Specimen Type],$A4073),CHAR(34),
", SpecimenMediumCV:  ",INDEX(Specimens[Specimen Medium],$A4073),
", IsFieldSpecimen:  ",CHAR(34),INDEX(Specimens[Is Field Specimen?],$A4073),CHAR(34),"}"))</f>
        <v>#REF!</v>
      </c>
      <c r="N4073" t="e">
        <f>IF(COUNTA(SpatialOffsets[])=0,"", IF(INDEX(SpatialOffsets[Spatial Offset Type],$A4073)="","",
CONCATENATE("  - &amp;SpatialOffsetID",TEXT($A4073,"0000"),
" {","SpatialOffsetTypeCV:  ",CHAR(34),INDEX(SpatialOffsets[Spatial Offset Type],$A4073),CHAR(34),
", Offset1Value:  ",INDEX(SpatialOffsets[Offset 1 Value],$A4073),
", Offset1UnitID:  ",CHAR(34),INDEX(SpatialOffsets[Offset 1 Unit],$A4073),CHAR(34),
", Offset2Value:  ",INDEX(SpatialOffsets[Offset 2 Value],$A4073),
", Offset2UnitID:  ",CHAR(34),INDEX(SpatialOffsets[Offset 2 Unit],$A4073),CHAR(34),
", Offset3Value:  ",INDEX(SpatialOffsets[Offset 3 Value],$A4073),
", Offset3UnitID:  ",CHAR(34),INDEX(SpatialOffsets[Offset 3 Unit],$A4073),CHAR(34),,"}")))</f>
        <v>#REF!</v>
      </c>
      <c r="O4073" t="e">
        <f>IF(COUNTA(RelatedFeatures[])=0,"", IF(INDEX(RelatedFeatures[First Sampling Feature Code],$A4073)="","",
CONCATENATE("  - &amp;RelationID",TEXT($A4073,"0000"),
" {","SamplingFeatureID:  *SamplingFeatureID",TEXT(MATCH(INDEX(RelatedFeatures[First Sampling Feature Code],$A4073),SamplingFeatures[Feature Code],0),"0000"),
", RelationshipTypeCV:  ",CHAR(34),INDEX(RelatedFeatures[Relationship Type],$A4073),CHAR(34),
", RelatedFeatureID: *SamplingFeatureID",TEXT(MATCH(INDEX(RelatedFeatures[Second Sampling Feature Code],$A4073),SamplingFeatures[Feature Code],0),"0000"),
", SpatialOffsetID:  ",IF(INDEX(RelatedFeatures[Offset Number],$A4073)="","",CONCATENATE("*SpatialOffsetID",TEXT(INDEX(RelatedFeatures[Offset Number],$A4073),"0000"))),"}")))</f>
        <v>#REF!</v>
      </c>
      <c r="P4073" t="e">
        <f>IF(INDEX(Methods[Method Type],$A4073)="","",
CONCATENATE("  - &amp;MethodID",TEXT($A4073,"0000"),
" {","MethodTypeCV:  ",CHAR(34),INDEX(Methods[Method Type],$A4073),CHAR(34),
", MethodCode:  ",CHAR(34),INDEX(Methods[Method Code],$A4073),CHAR(34),
", MethodName:  ",CHAR(34),INDEX(Methods[Method Name],$A4073),CHAR(34),
", MethodDescription:  ",CHAR(34),INDEX(Methods[Method Description],$A4073),CHAR(34),
", MethodLink:  ",CHAR(34),INDEX(Methods[Method Link],$A4073),CHAR(34),
", OrganizationID: *OrganizationID",TEXT(MATCH(INDEX(Methods[Organization Name],$A4073),Organizations[Organization Name],0),"0000"),"}"))</f>
        <v>#REF!</v>
      </c>
      <c r="Q4073" t="e">
        <f>IF(INDEX(Variables[Variable Type],$A4073)="","",
CONCATENATE("  - &amp;VariableID",TEXT($A4073,"0000"),
" {","VariableTypeCV:  ",CHAR(34),INDEX(Variables[Variable Type],$A4073),CHAR(34),
", VariableCode:  ",CHAR(34),INDEX(Variables[Variable Code],$A4073),CHAR(34),
", VariableNameCV:  ",CHAR(34),INDEX(Variables[Variable Name],$A4073),CHAR(34),
", VariableDefinition:  ",CHAR(34),INDEX(Variables[Variable Definition],$A4073),CHAR(34),
", SpecciationCV:  ",CHAR(34),INDEX(Variables[Speciation],$A4073),CHAR(34),
", NoDataValue:  ",CHAR(34),INDEX(Variables[No Data Value],$A4073),CHAR(34),"}"))</f>
        <v>#REF!</v>
      </c>
    </row>
    <row r="4074" spans="1:17" x14ac:dyDescent="0.25">
      <c r="A4074">
        <v>4071</v>
      </c>
      <c r="D4074" t="e">
        <f>IF(INDEX(People[First Name],$A4074)="","",
CONCATENATE("  - &amp;PersonID",TEXT($A4074,"0000"),
" {","PersonFirstName:  ",CHAR(34),INDEX(People[First Name],$A4074),CHAR(34),
", PersonMiddleName:  ",CHAR(34),INDEX(People[Middle Name],$A4074),CHAR(34),
", PersonLastName:  ",CHAR(34),INDEX(People[Last Name],$A4074),CHAR(34),"}"))</f>
        <v>#REF!</v>
      </c>
      <c r="E4074" t="e">
        <f>IF(INDEX(Organizations[Organization Type '[CV']],$A4074)="","",
CONCATENATE("  - &amp;OrganizationID",TEXT($A4074,"0000"),
" {","OrganizationTypeCV:  ",CHAR(34),INDEX(Organizations[Organization Type '[CV']],$A4074),CHAR(34),
", OrganizationCode:  ",CHAR(34),INDEX(Organizations[Organization Code],$A4074),CHAR(34),
", OrganizationName:  ",CHAR(34),INDEX(Organizations[Organization Name],$A4074),CHAR(34),
", OrganizationDescription:  ",CHAR(34),INDEX(Organizations[Organization Description],$A4074),CHAR(34),
", OrganizationLink:  ",CHAR(34),INDEX(Organizations[Organization Link],$A4074),CHAR(34),"}"))</f>
        <v>#REF!</v>
      </c>
      <c r="F4074" t="e">
        <f>IF(INDEX(People[First Name],$A4074)="","",
CONCATENATE("  - &amp;AffiliationID",TEXT($A4074,"0000"),
" {PersonID: *PersonID",TEXT($A4074,"0000"),
", OrganizationID: *OrganizationID",TEXT(MATCH(INDEX(People[Organization Name],$A4074),Organizations[Organization Name],0),"0000"),
", IsPrimaryOrganizationContact: , AffiliationStartDate: , AffiliationEndDate: , PrimaryPhone: ",
", PrimaryEmail: ",CHAR(34),INDEX(People[Primary Email],$A4074),CHAR(34),
", PrimaryAddress: ",CHAR(34),INDEX(People[Primary Address],$A4074),CHAR(34),
", PersonLink: }"))</f>
        <v>#REF!</v>
      </c>
      <c r="H4074" t="e">
        <f>IF(COUNTA(CitationInformation)=0,"",IF(INDEX(AuthorList[Author Name],$A4074)="","",
CONCATENATE("  - &amp;AuthorListID",TEXT($A4074,"0000"),
"  {CitationID: *CitationID0001",
", PersonID: *PersonID",TEXT(MATCH(INDEX(AuthorList[Author Name],$A4074),People[Full Name],0),"0000"),
", AuthorOrder: ",INDEX(AuthorList[Author Number],$A4074),"}")))</f>
        <v>#REF!</v>
      </c>
      <c r="K4074" t="e">
        <f>IF(INDEX(SamplingFeatures[Feature Code],$A4074)="","",
CONCATENATE("  - &amp;SamplingFeatureID",TEXT($A4074,"0000"),
" {","SamplingFeatureUUID:  ",CHAR(34),INDEX(SamplingFeatures[Sampling Feature UUID],$A4074),CHAR(34),
", SamplingFeatureTypeCV:  ",CHAR(34),INDEX(SamplingFeatures[Sampling Feature Type],$A4074),CHAR(34),
", SamplingFeatureCode:  ",CHAR(34),INDEX(SamplingFeatures[Feature Code],$A4074),CHAR(34),
", SamplingFeatureName:  ",CHAR(34),INDEX(SamplingFeatures[Feature Name],$A4074),CHAR(34),
", SamplingFeatureDescription:  ",CHAR(34),INDEX(SamplingFeatures[Feature Description],$A4074),CHAR(34),
", SamplingFeatureGeotypeCV:  ",CHAR(34),INDEX(SamplingFeatures[Feature Geo Type],$A4074),CHAR(34),
", FeatureGeometry:  ",CHAR(34),INDEX(SamplingFeatures[Feature Geometry],$A4074),CHAR(34),
", Elevation_m:  ",CHAR(34),INDEX(SamplingFeatures[Elevation_m],$A4074),CHAR(34),
", ElevationDatumCV:  ",CHAR(34),ElevationDatum,CHAR(34),"}"))</f>
        <v>#REF!</v>
      </c>
      <c r="L4074" t="e">
        <f>IF(INDEX(SamplingFeatures[Sampling Feature Type],$A4074)&lt;&gt;"Site","",
CONCATENATE("  - &amp;SiteID",TEXT(SUMPRODUCT(--($L$3:$L4073&lt;&gt;"")),"0000"),
" {","SamplingFeatureID:  *SamplingFeatureID",TEXT($A4074,"0000"),
", SiteTypeCV:  ",CHAR(34),INDEX(Sites[Site Type],$A4074),CHAR(34),
", Latitude:  ",INDEX(Sites[Latitude],$A4074),
", Longitude:  ",INDEX(Sites[Longitude],$A4074),
", SRSName:  ",CHAR(34),LatLonDatum,CHAR(34),"}"))</f>
        <v>#REF!</v>
      </c>
      <c r="M4074" t="e">
        <f>IF(INDEX(SamplingFeatures[Sampling Feature Type],$A4074)&lt;&gt;"Specimen","",
CONCATENATE("  - &amp;SpecimenID",TEXT(SUMPRODUCT(--($M$3:$M4073&lt;&gt;"")),"0000"),
" {","SamplingFeatureID:  *SamplingFeatureID",TEXT($A4074,"0000"),
", SpecimenTypeCV:  ",CHAR(34),INDEX(Specimens[Specimen Type],$A4074),CHAR(34),
", SpecimenMediumCV:  ",INDEX(Specimens[Specimen Medium],$A4074),
", IsFieldSpecimen:  ",CHAR(34),INDEX(Specimens[Is Field Specimen?],$A4074),CHAR(34),"}"))</f>
        <v>#REF!</v>
      </c>
      <c r="N4074" t="e">
        <f>IF(COUNTA(SpatialOffsets[])=0,"", IF(INDEX(SpatialOffsets[Spatial Offset Type],$A4074)="","",
CONCATENATE("  - &amp;SpatialOffsetID",TEXT($A4074,"0000"),
" {","SpatialOffsetTypeCV:  ",CHAR(34),INDEX(SpatialOffsets[Spatial Offset Type],$A4074),CHAR(34),
", Offset1Value:  ",INDEX(SpatialOffsets[Offset 1 Value],$A4074),
", Offset1UnitID:  ",CHAR(34),INDEX(SpatialOffsets[Offset 1 Unit],$A4074),CHAR(34),
", Offset2Value:  ",INDEX(SpatialOffsets[Offset 2 Value],$A4074),
", Offset2UnitID:  ",CHAR(34),INDEX(SpatialOffsets[Offset 2 Unit],$A4074),CHAR(34),
", Offset3Value:  ",INDEX(SpatialOffsets[Offset 3 Value],$A4074),
", Offset3UnitID:  ",CHAR(34),INDEX(SpatialOffsets[Offset 3 Unit],$A4074),CHAR(34),,"}")))</f>
        <v>#REF!</v>
      </c>
      <c r="O4074" t="e">
        <f>IF(COUNTA(RelatedFeatures[])=0,"", IF(INDEX(RelatedFeatures[First Sampling Feature Code],$A4074)="","",
CONCATENATE("  - &amp;RelationID",TEXT($A4074,"0000"),
" {","SamplingFeatureID:  *SamplingFeatureID",TEXT(MATCH(INDEX(RelatedFeatures[First Sampling Feature Code],$A4074),SamplingFeatures[Feature Code],0),"0000"),
", RelationshipTypeCV:  ",CHAR(34),INDEX(RelatedFeatures[Relationship Type],$A4074),CHAR(34),
", RelatedFeatureID: *SamplingFeatureID",TEXT(MATCH(INDEX(RelatedFeatures[Second Sampling Feature Code],$A4074),SamplingFeatures[Feature Code],0),"0000"),
", SpatialOffsetID:  ",IF(INDEX(RelatedFeatures[Offset Number],$A4074)="","",CONCATENATE("*SpatialOffsetID",TEXT(INDEX(RelatedFeatures[Offset Number],$A4074),"0000"))),"}")))</f>
        <v>#REF!</v>
      </c>
      <c r="P4074" t="e">
        <f>IF(INDEX(Methods[Method Type],$A4074)="","",
CONCATENATE("  - &amp;MethodID",TEXT($A4074,"0000"),
" {","MethodTypeCV:  ",CHAR(34),INDEX(Methods[Method Type],$A4074),CHAR(34),
", MethodCode:  ",CHAR(34),INDEX(Methods[Method Code],$A4074),CHAR(34),
", MethodName:  ",CHAR(34),INDEX(Methods[Method Name],$A4074),CHAR(34),
", MethodDescription:  ",CHAR(34),INDEX(Methods[Method Description],$A4074),CHAR(34),
", MethodLink:  ",CHAR(34),INDEX(Methods[Method Link],$A4074),CHAR(34),
", OrganizationID: *OrganizationID",TEXT(MATCH(INDEX(Methods[Organization Name],$A4074),Organizations[Organization Name],0),"0000"),"}"))</f>
        <v>#REF!</v>
      </c>
      <c r="Q4074" t="e">
        <f>IF(INDEX(Variables[Variable Type],$A4074)="","",
CONCATENATE("  - &amp;VariableID",TEXT($A4074,"0000"),
" {","VariableTypeCV:  ",CHAR(34),INDEX(Variables[Variable Type],$A4074),CHAR(34),
", VariableCode:  ",CHAR(34),INDEX(Variables[Variable Code],$A4074),CHAR(34),
", VariableNameCV:  ",CHAR(34),INDEX(Variables[Variable Name],$A4074),CHAR(34),
", VariableDefinition:  ",CHAR(34),INDEX(Variables[Variable Definition],$A4074),CHAR(34),
", SpecciationCV:  ",CHAR(34),INDEX(Variables[Speciation],$A4074),CHAR(34),
", NoDataValue:  ",CHAR(34),INDEX(Variables[No Data Value],$A4074),CHAR(34),"}"))</f>
        <v>#REF!</v>
      </c>
    </row>
    <row r="4075" spans="1:17" x14ac:dyDescent="0.25">
      <c r="A4075">
        <v>4072</v>
      </c>
      <c r="D4075" t="e">
        <f>IF(INDEX(People[First Name],$A4075)="","",
CONCATENATE("  - &amp;PersonID",TEXT($A4075,"0000"),
" {","PersonFirstName:  ",CHAR(34),INDEX(People[First Name],$A4075),CHAR(34),
", PersonMiddleName:  ",CHAR(34),INDEX(People[Middle Name],$A4075),CHAR(34),
", PersonLastName:  ",CHAR(34),INDEX(People[Last Name],$A4075),CHAR(34),"}"))</f>
        <v>#REF!</v>
      </c>
      <c r="E4075" t="e">
        <f>IF(INDEX(Organizations[Organization Type '[CV']],$A4075)="","",
CONCATENATE("  - &amp;OrganizationID",TEXT($A4075,"0000"),
" {","OrganizationTypeCV:  ",CHAR(34),INDEX(Organizations[Organization Type '[CV']],$A4075),CHAR(34),
", OrganizationCode:  ",CHAR(34),INDEX(Organizations[Organization Code],$A4075),CHAR(34),
", OrganizationName:  ",CHAR(34),INDEX(Organizations[Organization Name],$A4075),CHAR(34),
", OrganizationDescription:  ",CHAR(34),INDEX(Organizations[Organization Description],$A4075),CHAR(34),
", OrganizationLink:  ",CHAR(34),INDEX(Organizations[Organization Link],$A4075),CHAR(34),"}"))</f>
        <v>#REF!</v>
      </c>
      <c r="F4075" t="e">
        <f>IF(INDEX(People[First Name],$A4075)="","",
CONCATENATE("  - &amp;AffiliationID",TEXT($A4075,"0000"),
" {PersonID: *PersonID",TEXT($A4075,"0000"),
", OrganizationID: *OrganizationID",TEXT(MATCH(INDEX(People[Organization Name],$A4075),Organizations[Organization Name],0),"0000"),
", IsPrimaryOrganizationContact: , AffiliationStartDate: , AffiliationEndDate: , PrimaryPhone: ",
", PrimaryEmail: ",CHAR(34),INDEX(People[Primary Email],$A4075),CHAR(34),
", PrimaryAddress: ",CHAR(34),INDEX(People[Primary Address],$A4075),CHAR(34),
", PersonLink: }"))</f>
        <v>#REF!</v>
      </c>
      <c r="H4075" t="e">
        <f>IF(COUNTA(CitationInformation)=0,"",IF(INDEX(AuthorList[Author Name],$A4075)="","",
CONCATENATE("  - &amp;AuthorListID",TEXT($A4075,"0000"),
"  {CitationID: *CitationID0001",
", PersonID: *PersonID",TEXT(MATCH(INDEX(AuthorList[Author Name],$A4075),People[Full Name],0),"0000"),
", AuthorOrder: ",INDEX(AuthorList[Author Number],$A4075),"}")))</f>
        <v>#REF!</v>
      </c>
      <c r="K4075" t="e">
        <f>IF(INDEX(SamplingFeatures[Feature Code],$A4075)="","",
CONCATENATE("  - &amp;SamplingFeatureID",TEXT($A4075,"0000"),
" {","SamplingFeatureUUID:  ",CHAR(34),INDEX(SamplingFeatures[Sampling Feature UUID],$A4075),CHAR(34),
", SamplingFeatureTypeCV:  ",CHAR(34),INDEX(SamplingFeatures[Sampling Feature Type],$A4075),CHAR(34),
", SamplingFeatureCode:  ",CHAR(34),INDEX(SamplingFeatures[Feature Code],$A4075),CHAR(34),
", SamplingFeatureName:  ",CHAR(34),INDEX(SamplingFeatures[Feature Name],$A4075),CHAR(34),
", SamplingFeatureDescription:  ",CHAR(34),INDEX(SamplingFeatures[Feature Description],$A4075),CHAR(34),
", SamplingFeatureGeotypeCV:  ",CHAR(34),INDEX(SamplingFeatures[Feature Geo Type],$A4075),CHAR(34),
", FeatureGeometry:  ",CHAR(34),INDEX(SamplingFeatures[Feature Geometry],$A4075),CHAR(34),
", Elevation_m:  ",CHAR(34),INDEX(SamplingFeatures[Elevation_m],$A4075),CHAR(34),
", ElevationDatumCV:  ",CHAR(34),ElevationDatum,CHAR(34),"}"))</f>
        <v>#REF!</v>
      </c>
      <c r="L4075" t="e">
        <f>IF(INDEX(SamplingFeatures[Sampling Feature Type],$A4075)&lt;&gt;"Site","",
CONCATENATE("  - &amp;SiteID",TEXT(SUMPRODUCT(--($L$3:$L4074&lt;&gt;"")),"0000"),
" {","SamplingFeatureID:  *SamplingFeatureID",TEXT($A4075,"0000"),
", SiteTypeCV:  ",CHAR(34),INDEX(Sites[Site Type],$A4075),CHAR(34),
", Latitude:  ",INDEX(Sites[Latitude],$A4075),
", Longitude:  ",INDEX(Sites[Longitude],$A4075),
", SRSName:  ",CHAR(34),LatLonDatum,CHAR(34),"}"))</f>
        <v>#REF!</v>
      </c>
      <c r="M4075" t="e">
        <f>IF(INDEX(SamplingFeatures[Sampling Feature Type],$A4075)&lt;&gt;"Specimen","",
CONCATENATE("  - &amp;SpecimenID",TEXT(SUMPRODUCT(--($M$3:$M4074&lt;&gt;"")),"0000"),
" {","SamplingFeatureID:  *SamplingFeatureID",TEXT($A4075,"0000"),
", SpecimenTypeCV:  ",CHAR(34),INDEX(Specimens[Specimen Type],$A4075),CHAR(34),
", SpecimenMediumCV:  ",INDEX(Specimens[Specimen Medium],$A4075),
", IsFieldSpecimen:  ",CHAR(34),INDEX(Specimens[Is Field Specimen?],$A4075),CHAR(34),"}"))</f>
        <v>#REF!</v>
      </c>
      <c r="N4075" t="e">
        <f>IF(COUNTA(SpatialOffsets[])=0,"", IF(INDEX(SpatialOffsets[Spatial Offset Type],$A4075)="","",
CONCATENATE("  - &amp;SpatialOffsetID",TEXT($A4075,"0000"),
" {","SpatialOffsetTypeCV:  ",CHAR(34),INDEX(SpatialOffsets[Spatial Offset Type],$A4075),CHAR(34),
", Offset1Value:  ",INDEX(SpatialOffsets[Offset 1 Value],$A4075),
", Offset1UnitID:  ",CHAR(34),INDEX(SpatialOffsets[Offset 1 Unit],$A4075),CHAR(34),
", Offset2Value:  ",INDEX(SpatialOffsets[Offset 2 Value],$A4075),
", Offset2UnitID:  ",CHAR(34),INDEX(SpatialOffsets[Offset 2 Unit],$A4075),CHAR(34),
", Offset3Value:  ",INDEX(SpatialOffsets[Offset 3 Value],$A4075),
", Offset3UnitID:  ",CHAR(34),INDEX(SpatialOffsets[Offset 3 Unit],$A4075),CHAR(34),,"}")))</f>
        <v>#REF!</v>
      </c>
      <c r="O4075" t="e">
        <f>IF(COUNTA(RelatedFeatures[])=0,"", IF(INDEX(RelatedFeatures[First Sampling Feature Code],$A4075)="","",
CONCATENATE("  - &amp;RelationID",TEXT($A4075,"0000"),
" {","SamplingFeatureID:  *SamplingFeatureID",TEXT(MATCH(INDEX(RelatedFeatures[First Sampling Feature Code],$A4075),SamplingFeatures[Feature Code],0),"0000"),
", RelationshipTypeCV:  ",CHAR(34),INDEX(RelatedFeatures[Relationship Type],$A4075),CHAR(34),
", RelatedFeatureID: *SamplingFeatureID",TEXT(MATCH(INDEX(RelatedFeatures[Second Sampling Feature Code],$A4075),SamplingFeatures[Feature Code],0),"0000"),
", SpatialOffsetID:  ",IF(INDEX(RelatedFeatures[Offset Number],$A4075)="","",CONCATENATE("*SpatialOffsetID",TEXT(INDEX(RelatedFeatures[Offset Number],$A4075),"0000"))),"}")))</f>
        <v>#REF!</v>
      </c>
      <c r="P4075" t="e">
        <f>IF(INDEX(Methods[Method Type],$A4075)="","",
CONCATENATE("  - &amp;MethodID",TEXT($A4075,"0000"),
" {","MethodTypeCV:  ",CHAR(34),INDEX(Methods[Method Type],$A4075),CHAR(34),
", MethodCode:  ",CHAR(34),INDEX(Methods[Method Code],$A4075),CHAR(34),
", MethodName:  ",CHAR(34),INDEX(Methods[Method Name],$A4075),CHAR(34),
", MethodDescription:  ",CHAR(34),INDEX(Methods[Method Description],$A4075),CHAR(34),
", MethodLink:  ",CHAR(34),INDEX(Methods[Method Link],$A4075),CHAR(34),
", OrganizationID: *OrganizationID",TEXT(MATCH(INDEX(Methods[Organization Name],$A4075),Organizations[Organization Name],0),"0000"),"}"))</f>
        <v>#REF!</v>
      </c>
      <c r="Q4075" t="e">
        <f>IF(INDEX(Variables[Variable Type],$A4075)="","",
CONCATENATE("  - &amp;VariableID",TEXT($A4075,"0000"),
" {","VariableTypeCV:  ",CHAR(34),INDEX(Variables[Variable Type],$A4075),CHAR(34),
", VariableCode:  ",CHAR(34),INDEX(Variables[Variable Code],$A4075),CHAR(34),
", VariableNameCV:  ",CHAR(34),INDEX(Variables[Variable Name],$A4075),CHAR(34),
", VariableDefinition:  ",CHAR(34),INDEX(Variables[Variable Definition],$A4075),CHAR(34),
", SpecciationCV:  ",CHAR(34),INDEX(Variables[Speciation],$A4075),CHAR(34),
", NoDataValue:  ",CHAR(34),INDEX(Variables[No Data Value],$A4075),CHAR(34),"}"))</f>
        <v>#REF!</v>
      </c>
    </row>
    <row r="4076" spans="1:17" x14ac:dyDescent="0.25">
      <c r="A4076">
        <v>4073</v>
      </c>
      <c r="D4076" t="e">
        <f>IF(INDEX(People[First Name],$A4076)="","",
CONCATENATE("  - &amp;PersonID",TEXT($A4076,"0000"),
" {","PersonFirstName:  ",CHAR(34),INDEX(People[First Name],$A4076),CHAR(34),
", PersonMiddleName:  ",CHAR(34),INDEX(People[Middle Name],$A4076),CHAR(34),
", PersonLastName:  ",CHAR(34),INDEX(People[Last Name],$A4076),CHAR(34),"}"))</f>
        <v>#REF!</v>
      </c>
      <c r="E4076" t="e">
        <f>IF(INDEX(Organizations[Organization Type '[CV']],$A4076)="","",
CONCATENATE("  - &amp;OrganizationID",TEXT($A4076,"0000"),
" {","OrganizationTypeCV:  ",CHAR(34),INDEX(Organizations[Organization Type '[CV']],$A4076),CHAR(34),
", OrganizationCode:  ",CHAR(34),INDEX(Organizations[Organization Code],$A4076),CHAR(34),
", OrganizationName:  ",CHAR(34),INDEX(Organizations[Organization Name],$A4076),CHAR(34),
", OrganizationDescription:  ",CHAR(34),INDEX(Organizations[Organization Description],$A4076),CHAR(34),
", OrganizationLink:  ",CHAR(34),INDEX(Organizations[Organization Link],$A4076),CHAR(34),"}"))</f>
        <v>#REF!</v>
      </c>
      <c r="F4076" t="e">
        <f>IF(INDEX(People[First Name],$A4076)="","",
CONCATENATE("  - &amp;AffiliationID",TEXT($A4076,"0000"),
" {PersonID: *PersonID",TEXT($A4076,"0000"),
", OrganizationID: *OrganizationID",TEXT(MATCH(INDEX(People[Organization Name],$A4076),Organizations[Organization Name],0),"0000"),
", IsPrimaryOrganizationContact: , AffiliationStartDate: , AffiliationEndDate: , PrimaryPhone: ",
", PrimaryEmail: ",CHAR(34),INDEX(People[Primary Email],$A4076),CHAR(34),
", PrimaryAddress: ",CHAR(34),INDEX(People[Primary Address],$A4076),CHAR(34),
", PersonLink: }"))</f>
        <v>#REF!</v>
      </c>
      <c r="H4076" t="e">
        <f>IF(COUNTA(CitationInformation)=0,"",IF(INDEX(AuthorList[Author Name],$A4076)="","",
CONCATENATE("  - &amp;AuthorListID",TEXT($A4076,"0000"),
"  {CitationID: *CitationID0001",
", PersonID: *PersonID",TEXT(MATCH(INDEX(AuthorList[Author Name],$A4076),People[Full Name],0),"0000"),
", AuthorOrder: ",INDEX(AuthorList[Author Number],$A4076),"}")))</f>
        <v>#REF!</v>
      </c>
      <c r="K4076" t="e">
        <f>IF(INDEX(SamplingFeatures[Feature Code],$A4076)="","",
CONCATENATE("  - &amp;SamplingFeatureID",TEXT($A4076,"0000"),
" {","SamplingFeatureUUID:  ",CHAR(34),INDEX(SamplingFeatures[Sampling Feature UUID],$A4076),CHAR(34),
", SamplingFeatureTypeCV:  ",CHAR(34),INDEX(SamplingFeatures[Sampling Feature Type],$A4076),CHAR(34),
", SamplingFeatureCode:  ",CHAR(34),INDEX(SamplingFeatures[Feature Code],$A4076),CHAR(34),
", SamplingFeatureName:  ",CHAR(34),INDEX(SamplingFeatures[Feature Name],$A4076),CHAR(34),
", SamplingFeatureDescription:  ",CHAR(34),INDEX(SamplingFeatures[Feature Description],$A4076),CHAR(34),
", SamplingFeatureGeotypeCV:  ",CHAR(34),INDEX(SamplingFeatures[Feature Geo Type],$A4076),CHAR(34),
", FeatureGeometry:  ",CHAR(34),INDEX(SamplingFeatures[Feature Geometry],$A4076),CHAR(34),
", Elevation_m:  ",CHAR(34),INDEX(SamplingFeatures[Elevation_m],$A4076),CHAR(34),
", ElevationDatumCV:  ",CHAR(34),ElevationDatum,CHAR(34),"}"))</f>
        <v>#REF!</v>
      </c>
      <c r="L4076" t="e">
        <f>IF(INDEX(SamplingFeatures[Sampling Feature Type],$A4076)&lt;&gt;"Site","",
CONCATENATE("  - &amp;SiteID",TEXT(SUMPRODUCT(--($L$3:$L4075&lt;&gt;"")),"0000"),
" {","SamplingFeatureID:  *SamplingFeatureID",TEXT($A4076,"0000"),
", SiteTypeCV:  ",CHAR(34),INDEX(Sites[Site Type],$A4076),CHAR(34),
", Latitude:  ",INDEX(Sites[Latitude],$A4076),
", Longitude:  ",INDEX(Sites[Longitude],$A4076),
", SRSName:  ",CHAR(34),LatLonDatum,CHAR(34),"}"))</f>
        <v>#REF!</v>
      </c>
      <c r="M4076" t="e">
        <f>IF(INDEX(SamplingFeatures[Sampling Feature Type],$A4076)&lt;&gt;"Specimen","",
CONCATENATE("  - &amp;SpecimenID",TEXT(SUMPRODUCT(--($M$3:$M4075&lt;&gt;"")),"0000"),
" {","SamplingFeatureID:  *SamplingFeatureID",TEXT($A4076,"0000"),
", SpecimenTypeCV:  ",CHAR(34),INDEX(Specimens[Specimen Type],$A4076),CHAR(34),
", SpecimenMediumCV:  ",INDEX(Specimens[Specimen Medium],$A4076),
", IsFieldSpecimen:  ",CHAR(34),INDEX(Specimens[Is Field Specimen?],$A4076),CHAR(34),"}"))</f>
        <v>#REF!</v>
      </c>
      <c r="N4076" t="e">
        <f>IF(COUNTA(SpatialOffsets[])=0,"", IF(INDEX(SpatialOffsets[Spatial Offset Type],$A4076)="","",
CONCATENATE("  - &amp;SpatialOffsetID",TEXT($A4076,"0000"),
" {","SpatialOffsetTypeCV:  ",CHAR(34),INDEX(SpatialOffsets[Spatial Offset Type],$A4076),CHAR(34),
", Offset1Value:  ",INDEX(SpatialOffsets[Offset 1 Value],$A4076),
", Offset1UnitID:  ",CHAR(34),INDEX(SpatialOffsets[Offset 1 Unit],$A4076),CHAR(34),
", Offset2Value:  ",INDEX(SpatialOffsets[Offset 2 Value],$A4076),
", Offset2UnitID:  ",CHAR(34),INDEX(SpatialOffsets[Offset 2 Unit],$A4076),CHAR(34),
", Offset3Value:  ",INDEX(SpatialOffsets[Offset 3 Value],$A4076),
", Offset3UnitID:  ",CHAR(34),INDEX(SpatialOffsets[Offset 3 Unit],$A4076),CHAR(34),,"}")))</f>
        <v>#REF!</v>
      </c>
      <c r="O4076" t="e">
        <f>IF(COUNTA(RelatedFeatures[])=0,"", IF(INDEX(RelatedFeatures[First Sampling Feature Code],$A4076)="","",
CONCATENATE("  - &amp;RelationID",TEXT($A4076,"0000"),
" {","SamplingFeatureID:  *SamplingFeatureID",TEXT(MATCH(INDEX(RelatedFeatures[First Sampling Feature Code],$A4076),SamplingFeatures[Feature Code],0),"0000"),
", RelationshipTypeCV:  ",CHAR(34),INDEX(RelatedFeatures[Relationship Type],$A4076),CHAR(34),
", RelatedFeatureID: *SamplingFeatureID",TEXT(MATCH(INDEX(RelatedFeatures[Second Sampling Feature Code],$A4076),SamplingFeatures[Feature Code],0),"0000"),
", SpatialOffsetID:  ",IF(INDEX(RelatedFeatures[Offset Number],$A4076)="","",CONCATENATE("*SpatialOffsetID",TEXT(INDEX(RelatedFeatures[Offset Number],$A4076),"0000"))),"}")))</f>
        <v>#REF!</v>
      </c>
      <c r="P4076" t="e">
        <f>IF(INDEX(Methods[Method Type],$A4076)="","",
CONCATENATE("  - &amp;MethodID",TEXT($A4076,"0000"),
" {","MethodTypeCV:  ",CHAR(34),INDEX(Methods[Method Type],$A4076),CHAR(34),
", MethodCode:  ",CHAR(34),INDEX(Methods[Method Code],$A4076),CHAR(34),
", MethodName:  ",CHAR(34),INDEX(Methods[Method Name],$A4076),CHAR(34),
", MethodDescription:  ",CHAR(34),INDEX(Methods[Method Description],$A4076),CHAR(34),
", MethodLink:  ",CHAR(34),INDEX(Methods[Method Link],$A4076),CHAR(34),
", OrganizationID: *OrganizationID",TEXT(MATCH(INDEX(Methods[Organization Name],$A4076),Organizations[Organization Name],0),"0000"),"}"))</f>
        <v>#REF!</v>
      </c>
      <c r="Q4076" t="e">
        <f>IF(INDEX(Variables[Variable Type],$A4076)="","",
CONCATENATE("  - &amp;VariableID",TEXT($A4076,"0000"),
" {","VariableTypeCV:  ",CHAR(34),INDEX(Variables[Variable Type],$A4076),CHAR(34),
", VariableCode:  ",CHAR(34),INDEX(Variables[Variable Code],$A4076),CHAR(34),
", VariableNameCV:  ",CHAR(34),INDEX(Variables[Variable Name],$A4076),CHAR(34),
", VariableDefinition:  ",CHAR(34),INDEX(Variables[Variable Definition],$A4076),CHAR(34),
", SpecciationCV:  ",CHAR(34),INDEX(Variables[Speciation],$A4076),CHAR(34),
", NoDataValue:  ",CHAR(34),INDEX(Variables[No Data Value],$A4076),CHAR(34),"}"))</f>
        <v>#REF!</v>
      </c>
    </row>
    <row r="4077" spans="1:17" x14ac:dyDescent="0.25">
      <c r="A4077">
        <v>4074</v>
      </c>
      <c r="D4077" t="e">
        <f>IF(INDEX(People[First Name],$A4077)="","",
CONCATENATE("  - &amp;PersonID",TEXT($A4077,"0000"),
" {","PersonFirstName:  ",CHAR(34),INDEX(People[First Name],$A4077),CHAR(34),
", PersonMiddleName:  ",CHAR(34),INDEX(People[Middle Name],$A4077),CHAR(34),
", PersonLastName:  ",CHAR(34),INDEX(People[Last Name],$A4077),CHAR(34),"}"))</f>
        <v>#REF!</v>
      </c>
      <c r="E4077" t="e">
        <f>IF(INDEX(Organizations[Organization Type '[CV']],$A4077)="","",
CONCATENATE("  - &amp;OrganizationID",TEXT($A4077,"0000"),
" {","OrganizationTypeCV:  ",CHAR(34),INDEX(Organizations[Organization Type '[CV']],$A4077),CHAR(34),
", OrganizationCode:  ",CHAR(34),INDEX(Organizations[Organization Code],$A4077),CHAR(34),
", OrganizationName:  ",CHAR(34),INDEX(Organizations[Organization Name],$A4077),CHAR(34),
", OrganizationDescription:  ",CHAR(34),INDEX(Organizations[Organization Description],$A4077),CHAR(34),
", OrganizationLink:  ",CHAR(34),INDEX(Organizations[Organization Link],$A4077),CHAR(34),"}"))</f>
        <v>#REF!</v>
      </c>
      <c r="F4077" t="e">
        <f>IF(INDEX(People[First Name],$A4077)="","",
CONCATENATE("  - &amp;AffiliationID",TEXT($A4077,"0000"),
" {PersonID: *PersonID",TEXT($A4077,"0000"),
", OrganizationID: *OrganizationID",TEXT(MATCH(INDEX(People[Organization Name],$A4077),Organizations[Organization Name],0),"0000"),
", IsPrimaryOrganizationContact: , AffiliationStartDate: , AffiliationEndDate: , PrimaryPhone: ",
", PrimaryEmail: ",CHAR(34),INDEX(People[Primary Email],$A4077),CHAR(34),
", PrimaryAddress: ",CHAR(34),INDEX(People[Primary Address],$A4077),CHAR(34),
", PersonLink: }"))</f>
        <v>#REF!</v>
      </c>
      <c r="H4077" t="e">
        <f>IF(COUNTA(CitationInformation)=0,"",IF(INDEX(AuthorList[Author Name],$A4077)="","",
CONCATENATE("  - &amp;AuthorListID",TEXT($A4077,"0000"),
"  {CitationID: *CitationID0001",
", PersonID: *PersonID",TEXT(MATCH(INDEX(AuthorList[Author Name],$A4077),People[Full Name],0),"0000"),
", AuthorOrder: ",INDEX(AuthorList[Author Number],$A4077),"}")))</f>
        <v>#REF!</v>
      </c>
      <c r="K4077" t="e">
        <f>IF(INDEX(SamplingFeatures[Feature Code],$A4077)="","",
CONCATENATE("  - &amp;SamplingFeatureID",TEXT($A4077,"0000"),
" {","SamplingFeatureUUID:  ",CHAR(34),INDEX(SamplingFeatures[Sampling Feature UUID],$A4077),CHAR(34),
", SamplingFeatureTypeCV:  ",CHAR(34),INDEX(SamplingFeatures[Sampling Feature Type],$A4077),CHAR(34),
", SamplingFeatureCode:  ",CHAR(34),INDEX(SamplingFeatures[Feature Code],$A4077),CHAR(34),
", SamplingFeatureName:  ",CHAR(34),INDEX(SamplingFeatures[Feature Name],$A4077),CHAR(34),
", SamplingFeatureDescription:  ",CHAR(34),INDEX(SamplingFeatures[Feature Description],$A4077),CHAR(34),
", SamplingFeatureGeotypeCV:  ",CHAR(34),INDEX(SamplingFeatures[Feature Geo Type],$A4077),CHAR(34),
", FeatureGeometry:  ",CHAR(34),INDEX(SamplingFeatures[Feature Geometry],$A4077),CHAR(34),
", Elevation_m:  ",CHAR(34),INDEX(SamplingFeatures[Elevation_m],$A4077),CHAR(34),
", ElevationDatumCV:  ",CHAR(34),ElevationDatum,CHAR(34),"}"))</f>
        <v>#REF!</v>
      </c>
      <c r="L4077" t="e">
        <f>IF(INDEX(SamplingFeatures[Sampling Feature Type],$A4077)&lt;&gt;"Site","",
CONCATENATE("  - &amp;SiteID",TEXT(SUMPRODUCT(--($L$3:$L4076&lt;&gt;"")),"0000"),
" {","SamplingFeatureID:  *SamplingFeatureID",TEXT($A4077,"0000"),
", SiteTypeCV:  ",CHAR(34),INDEX(Sites[Site Type],$A4077),CHAR(34),
", Latitude:  ",INDEX(Sites[Latitude],$A4077),
", Longitude:  ",INDEX(Sites[Longitude],$A4077),
", SRSName:  ",CHAR(34),LatLonDatum,CHAR(34),"}"))</f>
        <v>#REF!</v>
      </c>
      <c r="M4077" t="e">
        <f>IF(INDEX(SamplingFeatures[Sampling Feature Type],$A4077)&lt;&gt;"Specimen","",
CONCATENATE("  - &amp;SpecimenID",TEXT(SUMPRODUCT(--($M$3:$M4076&lt;&gt;"")),"0000"),
" {","SamplingFeatureID:  *SamplingFeatureID",TEXT($A4077,"0000"),
", SpecimenTypeCV:  ",CHAR(34),INDEX(Specimens[Specimen Type],$A4077),CHAR(34),
", SpecimenMediumCV:  ",INDEX(Specimens[Specimen Medium],$A4077),
", IsFieldSpecimen:  ",CHAR(34),INDEX(Specimens[Is Field Specimen?],$A4077),CHAR(34),"}"))</f>
        <v>#REF!</v>
      </c>
      <c r="N4077" t="e">
        <f>IF(COUNTA(SpatialOffsets[])=0,"", IF(INDEX(SpatialOffsets[Spatial Offset Type],$A4077)="","",
CONCATENATE("  - &amp;SpatialOffsetID",TEXT($A4077,"0000"),
" {","SpatialOffsetTypeCV:  ",CHAR(34),INDEX(SpatialOffsets[Spatial Offset Type],$A4077),CHAR(34),
", Offset1Value:  ",INDEX(SpatialOffsets[Offset 1 Value],$A4077),
", Offset1UnitID:  ",CHAR(34),INDEX(SpatialOffsets[Offset 1 Unit],$A4077),CHAR(34),
", Offset2Value:  ",INDEX(SpatialOffsets[Offset 2 Value],$A4077),
", Offset2UnitID:  ",CHAR(34),INDEX(SpatialOffsets[Offset 2 Unit],$A4077),CHAR(34),
", Offset3Value:  ",INDEX(SpatialOffsets[Offset 3 Value],$A4077),
", Offset3UnitID:  ",CHAR(34),INDEX(SpatialOffsets[Offset 3 Unit],$A4077),CHAR(34),,"}")))</f>
        <v>#REF!</v>
      </c>
      <c r="O4077" t="e">
        <f>IF(COUNTA(RelatedFeatures[])=0,"", IF(INDEX(RelatedFeatures[First Sampling Feature Code],$A4077)="","",
CONCATENATE("  - &amp;RelationID",TEXT($A4077,"0000"),
" {","SamplingFeatureID:  *SamplingFeatureID",TEXT(MATCH(INDEX(RelatedFeatures[First Sampling Feature Code],$A4077),SamplingFeatures[Feature Code],0),"0000"),
", RelationshipTypeCV:  ",CHAR(34),INDEX(RelatedFeatures[Relationship Type],$A4077),CHAR(34),
", RelatedFeatureID: *SamplingFeatureID",TEXT(MATCH(INDEX(RelatedFeatures[Second Sampling Feature Code],$A4077),SamplingFeatures[Feature Code],0),"0000"),
", SpatialOffsetID:  ",IF(INDEX(RelatedFeatures[Offset Number],$A4077)="","",CONCATENATE("*SpatialOffsetID",TEXT(INDEX(RelatedFeatures[Offset Number],$A4077),"0000"))),"}")))</f>
        <v>#REF!</v>
      </c>
      <c r="P4077" t="e">
        <f>IF(INDEX(Methods[Method Type],$A4077)="","",
CONCATENATE("  - &amp;MethodID",TEXT($A4077,"0000"),
" {","MethodTypeCV:  ",CHAR(34),INDEX(Methods[Method Type],$A4077),CHAR(34),
", MethodCode:  ",CHAR(34),INDEX(Methods[Method Code],$A4077),CHAR(34),
", MethodName:  ",CHAR(34),INDEX(Methods[Method Name],$A4077),CHAR(34),
", MethodDescription:  ",CHAR(34),INDEX(Methods[Method Description],$A4077),CHAR(34),
", MethodLink:  ",CHAR(34),INDEX(Methods[Method Link],$A4077),CHAR(34),
", OrganizationID: *OrganizationID",TEXT(MATCH(INDEX(Methods[Organization Name],$A4077),Organizations[Organization Name],0),"0000"),"}"))</f>
        <v>#REF!</v>
      </c>
      <c r="Q4077" t="e">
        <f>IF(INDEX(Variables[Variable Type],$A4077)="","",
CONCATENATE("  - &amp;VariableID",TEXT($A4077,"0000"),
" {","VariableTypeCV:  ",CHAR(34),INDEX(Variables[Variable Type],$A4077),CHAR(34),
", VariableCode:  ",CHAR(34),INDEX(Variables[Variable Code],$A4077),CHAR(34),
", VariableNameCV:  ",CHAR(34),INDEX(Variables[Variable Name],$A4077),CHAR(34),
", VariableDefinition:  ",CHAR(34),INDEX(Variables[Variable Definition],$A4077),CHAR(34),
", SpecciationCV:  ",CHAR(34),INDEX(Variables[Speciation],$A4077),CHAR(34),
", NoDataValue:  ",CHAR(34),INDEX(Variables[No Data Value],$A4077),CHAR(34),"}"))</f>
        <v>#REF!</v>
      </c>
    </row>
    <row r="4078" spans="1:17" x14ac:dyDescent="0.25">
      <c r="A4078">
        <v>4075</v>
      </c>
      <c r="D4078" t="e">
        <f>IF(INDEX(People[First Name],$A4078)="","",
CONCATENATE("  - &amp;PersonID",TEXT($A4078,"0000"),
" {","PersonFirstName:  ",CHAR(34),INDEX(People[First Name],$A4078),CHAR(34),
", PersonMiddleName:  ",CHAR(34),INDEX(People[Middle Name],$A4078),CHAR(34),
", PersonLastName:  ",CHAR(34),INDEX(People[Last Name],$A4078),CHAR(34),"}"))</f>
        <v>#REF!</v>
      </c>
      <c r="E4078" t="e">
        <f>IF(INDEX(Organizations[Organization Type '[CV']],$A4078)="","",
CONCATENATE("  - &amp;OrganizationID",TEXT($A4078,"0000"),
" {","OrganizationTypeCV:  ",CHAR(34),INDEX(Organizations[Organization Type '[CV']],$A4078),CHAR(34),
", OrganizationCode:  ",CHAR(34),INDEX(Organizations[Organization Code],$A4078),CHAR(34),
", OrganizationName:  ",CHAR(34),INDEX(Organizations[Organization Name],$A4078),CHAR(34),
", OrganizationDescription:  ",CHAR(34),INDEX(Organizations[Organization Description],$A4078),CHAR(34),
", OrganizationLink:  ",CHAR(34),INDEX(Organizations[Organization Link],$A4078),CHAR(34),"}"))</f>
        <v>#REF!</v>
      </c>
      <c r="F4078" t="e">
        <f>IF(INDEX(People[First Name],$A4078)="","",
CONCATENATE("  - &amp;AffiliationID",TEXT($A4078,"0000"),
" {PersonID: *PersonID",TEXT($A4078,"0000"),
", OrganizationID: *OrganizationID",TEXT(MATCH(INDEX(People[Organization Name],$A4078),Organizations[Organization Name],0),"0000"),
", IsPrimaryOrganizationContact: , AffiliationStartDate: , AffiliationEndDate: , PrimaryPhone: ",
", PrimaryEmail: ",CHAR(34),INDEX(People[Primary Email],$A4078),CHAR(34),
", PrimaryAddress: ",CHAR(34),INDEX(People[Primary Address],$A4078),CHAR(34),
", PersonLink: }"))</f>
        <v>#REF!</v>
      </c>
      <c r="H4078" t="e">
        <f>IF(COUNTA(CitationInformation)=0,"",IF(INDEX(AuthorList[Author Name],$A4078)="","",
CONCATENATE("  - &amp;AuthorListID",TEXT($A4078,"0000"),
"  {CitationID: *CitationID0001",
", PersonID: *PersonID",TEXT(MATCH(INDEX(AuthorList[Author Name],$A4078),People[Full Name],0),"0000"),
", AuthorOrder: ",INDEX(AuthorList[Author Number],$A4078),"}")))</f>
        <v>#REF!</v>
      </c>
      <c r="K4078" t="e">
        <f>IF(INDEX(SamplingFeatures[Feature Code],$A4078)="","",
CONCATENATE("  - &amp;SamplingFeatureID",TEXT($A4078,"0000"),
" {","SamplingFeatureUUID:  ",CHAR(34),INDEX(SamplingFeatures[Sampling Feature UUID],$A4078),CHAR(34),
", SamplingFeatureTypeCV:  ",CHAR(34),INDEX(SamplingFeatures[Sampling Feature Type],$A4078),CHAR(34),
", SamplingFeatureCode:  ",CHAR(34),INDEX(SamplingFeatures[Feature Code],$A4078),CHAR(34),
", SamplingFeatureName:  ",CHAR(34),INDEX(SamplingFeatures[Feature Name],$A4078),CHAR(34),
", SamplingFeatureDescription:  ",CHAR(34),INDEX(SamplingFeatures[Feature Description],$A4078),CHAR(34),
", SamplingFeatureGeotypeCV:  ",CHAR(34),INDEX(SamplingFeatures[Feature Geo Type],$A4078),CHAR(34),
", FeatureGeometry:  ",CHAR(34),INDEX(SamplingFeatures[Feature Geometry],$A4078),CHAR(34),
", Elevation_m:  ",CHAR(34),INDEX(SamplingFeatures[Elevation_m],$A4078),CHAR(34),
", ElevationDatumCV:  ",CHAR(34),ElevationDatum,CHAR(34),"}"))</f>
        <v>#REF!</v>
      </c>
      <c r="L4078" t="e">
        <f>IF(INDEX(SamplingFeatures[Sampling Feature Type],$A4078)&lt;&gt;"Site","",
CONCATENATE("  - &amp;SiteID",TEXT(SUMPRODUCT(--($L$3:$L4077&lt;&gt;"")),"0000"),
" {","SamplingFeatureID:  *SamplingFeatureID",TEXT($A4078,"0000"),
", SiteTypeCV:  ",CHAR(34),INDEX(Sites[Site Type],$A4078),CHAR(34),
", Latitude:  ",INDEX(Sites[Latitude],$A4078),
", Longitude:  ",INDEX(Sites[Longitude],$A4078),
", SRSName:  ",CHAR(34),LatLonDatum,CHAR(34),"}"))</f>
        <v>#REF!</v>
      </c>
      <c r="M4078" t="e">
        <f>IF(INDEX(SamplingFeatures[Sampling Feature Type],$A4078)&lt;&gt;"Specimen","",
CONCATENATE("  - &amp;SpecimenID",TEXT(SUMPRODUCT(--($M$3:$M4077&lt;&gt;"")),"0000"),
" {","SamplingFeatureID:  *SamplingFeatureID",TEXT($A4078,"0000"),
", SpecimenTypeCV:  ",CHAR(34),INDEX(Specimens[Specimen Type],$A4078),CHAR(34),
", SpecimenMediumCV:  ",INDEX(Specimens[Specimen Medium],$A4078),
", IsFieldSpecimen:  ",CHAR(34),INDEX(Specimens[Is Field Specimen?],$A4078),CHAR(34),"}"))</f>
        <v>#REF!</v>
      </c>
      <c r="N4078" t="e">
        <f>IF(COUNTA(SpatialOffsets[])=0,"", IF(INDEX(SpatialOffsets[Spatial Offset Type],$A4078)="","",
CONCATENATE("  - &amp;SpatialOffsetID",TEXT($A4078,"0000"),
" {","SpatialOffsetTypeCV:  ",CHAR(34),INDEX(SpatialOffsets[Spatial Offset Type],$A4078),CHAR(34),
", Offset1Value:  ",INDEX(SpatialOffsets[Offset 1 Value],$A4078),
", Offset1UnitID:  ",CHAR(34),INDEX(SpatialOffsets[Offset 1 Unit],$A4078),CHAR(34),
", Offset2Value:  ",INDEX(SpatialOffsets[Offset 2 Value],$A4078),
", Offset2UnitID:  ",CHAR(34),INDEX(SpatialOffsets[Offset 2 Unit],$A4078),CHAR(34),
", Offset3Value:  ",INDEX(SpatialOffsets[Offset 3 Value],$A4078),
", Offset3UnitID:  ",CHAR(34),INDEX(SpatialOffsets[Offset 3 Unit],$A4078),CHAR(34),,"}")))</f>
        <v>#REF!</v>
      </c>
      <c r="O4078" t="e">
        <f>IF(COUNTA(RelatedFeatures[])=0,"", IF(INDEX(RelatedFeatures[First Sampling Feature Code],$A4078)="","",
CONCATENATE("  - &amp;RelationID",TEXT($A4078,"0000"),
" {","SamplingFeatureID:  *SamplingFeatureID",TEXT(MATCH(INDEX(RelatedFeatures[First Sampling Feature Code],$A4078),SamplingFeatures[Feature Code],0),"0000"),
", RelationshipTypeCV:  ",CHAR(34),INDEX(RelatedFeatures[Relationship Type],$A4078),CHAR(34),
", RelatedFeatureID: *SamplingFeatureID",TEXT(MATCH(INDEX(RelatedFeatures[Second Sampling Feature Code],$A4078),SamplingFeatures[Feature Code],0),"0000"),
", SpatialOffsetID:  ",IF(INDEX(RelatedFeatures[Offset Number],$A4078)="","",CONCATENATE("*SpatialOffsetID",TEXT(INDEX(RelatedFeatures[Offset Number],$A4078),"0000"))),"}")))</f>
        <v>#REF!</v>
      </c>
      <c r="P4078" t="e">
        <f>IF(INDEX(Methods[Method Type],$A4078)="","",
CONCATENATE("  - &amp;MethodID",TEXT($A4078,"0000"),
" {","MethodTypeCV:  ",CHAR(34),INDEX(Methods[Method Type],$A4078),CHAR(34),
", MethodCode:  ",CHAR(34),INDEX(Methods[Method Code],$A4078),CHAR(34),
", MethodName:  ",CHAR(34),INDEX(Methods[Method Name],$A4078),CHAR(34),
", MethodDescription:  ",CHAR(34),INDEX(Methods[Method Description],$A4078),CHAR(34),
", MethodLink:  ",CHAR(34),INDEX(Methods[Method Link],$A4078),CHAR(34),
", OrganizationID: *OrganizationID",TEXT(MATCH(INDEX(Methods[Organization Name],$A4078),Organizations[Organization Name],0),"0000"),"}"))</f>
        <v>#REF!</v>
      </c>
      <c r="Q4078" t="e">
        <f>IF(INDEX(Variables[Variable Type],$A4078)="","",
CONCATENATE("  - &amp;VariableID",TEXT($A4078,"0000"),
" {","VariableTypeCV:  ",CHAR(34),INDEX(Variables[Variable Type],$A4078),CHAR(34),
", VariableCode:  ",CHAR(34),INDEX(Variables[Variable Code],$A4078),CHAR(34),
", VariableNameCV:  ",CHAR(34),INDEX(Variables[Variable Name],$A4078),CHAR(34),
", VariableDefinition:  ",CHAR(34),INDEX(Variables[Variable Definition],$A4078),CHAR(34),
", SpecciationCV:  ",CHAR(34),INDEX(Variables[Speciation],$A4078),CHAR(34),
", NoDataValue:  ",CHAR(34),INDEX(Variables[No Data Value],$A4078),CHAR(34),"}"))</f>
        <v>#REF!</v>
      </c>
    </row>
    <row r="4079" spans="1:17" x14ac:dyDescent="0.25">
      <c r="A4079">
        <v>4076</v>
      </c>
      <c r="D4079" t="e">
        <f>IF(INDEX(People[First Name],$A4079)="","",
CONCATENATE("  - &amp;PersonID",TEXT($A4079,"0000"),
" {","PersonFirstName:  ",CHAR(34),INDEX(People[First Name],$A4079),CHAR(34),
", PersonMiddleName:  ",CHAR(34),INDEX(People[Middle Name],$A4079),CHAR(34),
", PersonLastName:  ",CHAR(34),INDEX(People[Last Name],$A4079),CHAR(34),"}"))</f>
        <v>#REF!</v>
      </c>
      <c r="E4079" t="e">
        <f>IF(INDEX(Organizations[Organization Type '[CV']],$A4079)="","",
CONCATENATE("  - &amp;OrganizationID",TEXT($A4079,"0000"),
" {","OrganizationTypeCV:  ",CHAR(34),INDEX(Organizations[Organization Type '[CV']],$A4079),CHAR(34),
", OrganizationCode:  ",CHAR(34),INDEX(Organizations[Organization Code],$A4079),CHAR(34),
", OrganizationName:  ",CHAR(34),INDEX(Organizations[Organization Name],$A4079),CHAR(34),
", OrganizationDescription:  ",CHAR(34),INDEX(Organizations[Organization Description],$A4079),CHAR(34),
", OrganizationLink:  ",CHAR(34),INDEX(Organizations[Organization Link],$A4079),CHAR(34),"}"))</f>
        <v>#REF!</v>
      </c>
      <c r="F4079" t="e">
        <f>IF(INDEX(People[First Name],$A4079)="","",
CONCATENATE("  - &amp;AffiliationID",TEXT($A4079,"0000"),
" {PersonID: *PersonID",TEXT($A4079,"0000"),
", OrganizationID: *OrganizationID",TEXT(MATCH(INDEX(People[Organization Name],$A4079),Organizations[Organization Name],0),"0000"),
", IsPrimaryOrganizationContact: , AffiliationStartDate: , AffiliationEndDate: , PrimaryPhone: ",
", PrimaryEmail: ",CHAR(34),INDEX(People[Primary Email],$A4079),CHAR(34),
", PrimaryAddress: ",CHAR(34),INDEX(People[Primary Address],$A4079),CHAR(34),
", PersonLink: }"))</f>
        <v>#REF!</v>
      </c>
      <c r="H4079" t="e">
        <f>IF(COUNTA(CitationInformation)=0,"",IF(INDEX(AuthorList[Author Name],$A4079)="","",
CONCATENATE("  - &amp;AuthorListID",TEXT($A4079,"0000"),
"  {CitationID: *CitationID0001",
", PersonID: *PersonID",TEXT(MATCH(INDEX(AuthorList[Author Name],$A4079),People[Full Name],0),"0000"),
", AuthorOrder: ",INDEX(AuthorList[Author Number],$A4079),"}")))</f>
        <v>#REF!</v>
      </c>
      <c r="K4079" t="e">
        <f>IF(INDEX(SamplingFeatures[Feature Code],$A4079)="","",
CONCATENATE("  - &amp;SamplingFeatureID",TEXT($A4079,"0000"),
" {","SamplingFeatureUUID:  ",CHAR(34),INDEX(SamplingFeatures[Sampling Feature UUID],$A4079),CHAR(34),
", SamplingFeatureTypeCV:  ",CHAR(34),INDEX(SamplingFeatures[Sampling Feature Type],$A4079),CHAR(34),
", SamplingFeatureCode:  ",CHAR(34),INDEX(SamplingFeatures[Feature Code],$A4079),CHAR(34),
", SamplingFeatureName:  ",CHAR(34),INDEX(SamplingFeatures[Feature Name],$A4079),CHAR(34),
", SamplingFeatureDescription:  ",CHAR(34),INDEX(SamplingFeatures[Feature Description],$A4079),CHAR(34),
", SamplingFeatureGeotypeCV:  ",CHAR(34),INDEX(SamplingFeatures[Feature Geo Type],$A4079),CHAR(34),
", FeatureGeometry:  ",CHAR(34),INDEX(SamplingFeatures[Feature Geometry],$A4079),CHAR(34),
", Elevation_m:  ",CHAR(34),INDEX(SamplingFeatures[Elevation_m],$A4079),CHAR(34),
", ElevationDatumCV:  ",CHAR(34),ElevationDatum,CHAR(34),"}"))</f>
        <v>#REF!</v>
      </c>
      <c r="L4079" t="e">
        <f>IF(INDEX(SamplingFeatures[Sampling Feature Type],$A4079)&lt;&gt;"Site","",
CONCATENATE("  - &amp;SiteID",TEXT(SUMPRODUCT(--($L$3:$L4078&lt;&gt;"")),"0000"),
" {","SamplingFeatureID:  *SamplingFeatureID",TEXT($A4079,"0000"),
", SiteTypeCV:  ",CHAR(34),INDEX(Sites[Site Type],$A4079),CHAR(34),
", Latitude:  ",INDEX(Sites[Latitude],$A4079),
", Longitude:  ",INDEX(Sites[Longitude],$A4079),
", SRSName:  ",CHAR(34),LatLonDatum,CHAR(34),"}"))</f>
        <v>#REF!</v>
      </c>
      <c r="M4079" t="e">
        <f>IF(INDEX(SamplingFeatures[Sampling Feature Type],$A4079)&lt;&gt;"Specimen","",
CONCATENATE("  - &amp;SpecimenID",TEXT(SUMPRODUCT(--($M$3:$M4078&lt;&gt;"")),"0000"),
" {","SamplingFeatureID:  *SamplingFeatureID",TEXT($A4079,"0000"),
", SpecimenTypeCV:  ",CHAR(34),INDEX(Specimens[Specimen Type],$A4079),CHAR(34),
", SpecimenMediumCV:  ",INDEX(Specimens[Specimen Medium],$A4079),
", IsFieldSpecimen:  ",CHAR(34),INDEX(Specimens[Is Field Specimen?],$A4079),CHAR(34),"}"))</f>
        <v>#REF!</v>
      </c>
      <c r="N4079" t="e">
        <f>IF(COUNTA(SpatialOffsets[])=0,"", IF(INDEX(SpatialOffsets[Spatial Offset Type],$A4079)="","",
CONCATENATE("  - &amp;SpatialOffsetID",TEXT($A4079,"0000"),
" {","SpatialOffsetTypeCV:  ",CHAR(34),INDEX(SpatialOffsets[Spatial Offset Type],$A4079),CHAR(34),
", Offset1Value:  ",INDEX(SpatialOffsets[Offset 1 Value],$A4079),
", Offset1UnitID:  ",CHAR(34),INDEX(SpatialOffsets[Offset 1 Unit],$A4079),CHAR(34),
", Offset2Value:  ",INDEX(SpatialOffsets[Offset 2 Value],$A4079),
", Offset2UnitID:  ",CHAR(34),INDEX(SpatialOffsets[Offset 2 Unit],$A4079),CHAR(34),
", Offset3Value:  ",INDEX(SpatialOffsets[Offset 3 Value],$A4079),
", Offset3UnitID:  ",CHAR(34),INDEX(SpatialOffsets[Offset 3 Unit],$A4079),CHAR(34),,"}")))</f>
        <v>#REF!</v>
      </c>
      <c r="O4079" t="e">
        <f>IF(COUNTA(RelatedFeatures[])=0,"", IF(INDEX(RelatedFeatures[First Sampling Feature Code],$A4079)="","",
CONCATENATE("  - &amp;RelationID",TEXT($A4079,"0000"),
" {","SamplingFeatureID:  *SamplingFeatureID",TEXT(MATCH(INDEX(RelatedFeatures[First Sampling Feature Code],$A4079),SamplingFeatures[Feature Code],0),"0000"),
", RelationshipTypeCV:  ",CHAR(34),INDEX(RelatedFeatures[Relationship Type],$A4079),CHAR(34),
", RelatedFeatureID: *SamplingFeatureID",TEXT(MATCH(INDEX(RelatedFeatures[Second Sampling Feature Code],$A4079),SamplingFeatures[Feature Code],0),"0000"),
", SpatialOffsetID:  ",IF(INDEX(RelatedFeatures[Offset Number],$A4079)="","",CONCATENATE("*SpatialOffsetID",TEXT(INDEX(RelatedFeatures[Offset Number],$A4079),"0000"))),"}")))</f>
        <v>#REF!</v>
      </c>
      <c r="P4079" t="e">
        <f>IF(INDEX(Methods[Method Type],$A4079)="","",
CONCATENATE("  - &amp;MethodID",TEXT($A4079,"0000"),
" {","MethodTypeCV:  ",CHAR(34),INDEX(Methods[Method Type],$A4079),CHAR(34),
", MethodCode:  ",CHAR(34),INDEX(Methods[Method Code],$A4079),CHAR(34),
", MethodName:  ",CHAR(34),INDEX(Methods[Method Name],$A4079),CHAR(34),
", MethodDescription:  ",CHAR(34),INDEX(Methods[Method Description],$A4079),CHAR(34),
", MethodLink:  ",CHAR(34),INDEX(Methods[Method Link],$A4079),CHAR(34),
", OrganizationID: *OrganizationID",TEXT(MATCH(INDEX(Methods[Organization Name],$A4079),Organizations[Organization Name],0),"0000"),"}"))</f>
        <v>#REF!</v>
      </c>
      <c r="Q4079" t="e">
        <f>IF(INDEX(Variables[Variable Type],$A4079)="","",
CONCATENATE("  - &amp;VariableID",TEXT($A4079,"0000"),
" {","VariableTypeCV:  ",CHAR(34),INDEX(Variables[Variable Type],$A4079),CHAR(34),
", VariableCode:  ",CHAR(34),INDEX(Variables[Variable Code],$A4079),CHAR(34),
", VariableNameCV:  ",CHAR(34),INDEX(Variables[Variable Name],$A4079),CHAR(34),
", VariableDefinition:  ",CHAR(34),INDEX(Variables[Variable Definition],$A4079),CHAR(34),
", SpecciationCV:  ",CHAR(34),INDEX(Variables[Speciation],$A4079),CHAR(34),
", NoDataValue:  ",CHAR(34),INDEX(Variables[No Data Value],$A4079),CHAR(34),"}"))</f>
        <v>#REF!</v>
      </c>
    </row>
    <row r="4080" spans="1:17" x14ac:dyDescent="0.25">
      <c r="A4080">
        <v>4077</v>
      </c>
      <c r="D4080" t="e">
        <f>IF(INDEX(People[First Name],$A4080)="","",
CONCATENATE("  - &amp;PersonID",TEXT($A4080,"0000"),
" {","PersonFirstName:  ",CHAR(34),INDEX(People[First Name],$A4080),CHAR(34),
", PersonMiddleName:  ",CHAR(34),INDEX(People[Middle Name],$A4080),CHAR(34),
", PersonLastName:  ",CHAR(34),INDEX(People[Last Name],$A4080),CHAR(34),"}"))</f>
        <v>#REF!</v>
      </c>
      <c r="E4080" t="e">
        <f>IF(INDEX(Organizations[Organization Type '[CV']],$A4080)="","",
CONCATENATE("  - &amp;OrganizationID",TEXT($A4080,"0000"),
" {","OrganizationTypeCV:  ",CHAR(34),INDEX(Organizations[Organization Type '[CV']],$A4080),CHAR(34),
", OrganizationCode:  ",CHAR(34),INDEX(Organizations[Organization Code],$A4080),CHAR(34),
", OrganizationName:  ",CHAR(34),INDEX(Organizations[Organization Name],$A4080),CHAR(34),
", OrganizationDescription:  ",CHAR(34),INDEX(Organizations[Organization Description],$A4080),CHAR(34),
", OrganizationLink:  ",CHAR(34),INDEX(Organizations[Organization Link],$A4080),CHAR(34),"}"))</f>
        <v>#REF!</v>
      </c>
      <c r="F4080" t="e">
        <f>IF(INDEX(People[First Name],$A4080)="","",
CONCATENATE("  - &amp;AffiliationID",TEXT($A4080,"0000"),
" {PersonID: *PersonID",TEXT($A4080,"0000"),
", OrganizationID: *OrganizationID",TEXT(MATCH(INDEX(People[Organization Name],$A4080),Organizations[Organization Name],0),"0000"),
", IsPrimaryOrganizationContact: , AffiliationStartDate: , AffiliationEndDate: , PrimaryPhone: ",
", PrimaryEmail: ",CHAR(34),INDEX(People[Primary Email],$A4080),CHAR(34),
", PrimaryAddress: ",CHAR(34),INDEX(People[Primary Address],$A4080),CHAR(34),
", PersonLink: }"))</f>
        <v>#REF!</v>
      </c>
      <c r="H4080" t="e">
        <f>IF(COUNTA(CitationInformation)=0,"",IF(INDEX(AuthorList[Author Name],$A4080)="","",
CONCATENATE("  - &amp;AuthorListID",TEXT($A4080,"0000"),
"  {CitationID: *CitationID0001",
", PersonID: *PersonID",TEXT(MATCH(INDEX(AuthorList[Author Name],$A4080),People[Full Name],0),"0000"),
", AuthorOrder: ",INDEX(AuthorList[Author Number],$A4080),"}")))</f>
        <v>#REF!</v>
      </c>
      <c r="K4080" t="e">
        <f>IF(INDEX(SamplingFeatures[Feature Code],$A4080)="","",
CONCATENATE("  - &amp;SamplingFeatureID",TEXT($A4080,"0000"),
" {","SamplingFeatureUUID:  ",CHAR(34),INDEX(SamplingFeatures[Sampling Feature UUID],$A4080),CHAR(34),
", SamplingFeatureTypeCV:  ",CHAR(34),INDEX(SamplingFeatures[Sampling Feature Type],$A4080),CHAR(34),
", SamplingFeatureCode:  ",CHAR(34),INDEX(SamplingFeatures[Feature Code],$A4080),CHAR(34),
", SamplingFeatureName:  ",CHAR(34),INDEX(SamplingFeatures[Feature Name],$A4080),CHAR(34),
", SamplingFeatureDescription:  ",CHAR(34),INDEX(SamplingFeatures[Feature Description],$A4080),CHAR(34),
", SamplingFeatureGeotypeCV:  ",CHAR(34),INDEX(SamplingFeatures[Feature Geo Type],$A4080),CHAR(34),
", FeatureGeometry:  ",CHAR(34),INDEX(SamplingFeatures[Feature Geometry],$A4080),CHAR(34),
", Elevation_m:  ",CHAR(34),INDEX(SamplingFeatures[Elevation_m],$A4080),CHAR(34),
", ElevationDatumCV:  ",CHAR(34),ElevationDatum,CHAR(34),"}"))</f>
        <v>#REF!</v>
      </c>
      <c r="L4080" t="e">
        <f>IF(INDEX(SamplingFeatures[Sampling Feature Type],$A4080)&lt;&gt;"Site","",
CONCATENATE("  - &amp;SiteID",TEXT(SUMPRODUCT(--($L$3:$L4079&lt;&gt;"")),"0000"),
" {","SamplingFeatureID:  *SamplingFeatureID",TEXT($A4080,"0000"),
", SiteTypeCV:  ",CHAR(34),INDEX(Sites[Site Type],$A4080),CHAR(34),
", Latitude:  ",INDEX(Sites[Latitude],$A4080),
", Longitude:  ",INDEX(Sites[Longitude],$A4080),
", SRSName:  ",CHAR(34),LatLonDatum,CHAR(34),"}"))</f>
        <v>#REF!</v>
      </c>
      <c r="M4080" t="e">
        <f>IF(INDEX(SamplingFeatures[Sampling Feature Type],$A4080)&lt;&gt;"Specimen","",
CONCATENATE("  - &amp;SpecimenID",TEXT(SUMPRODUCT(--($M$3:$M4079&lt;&gt;"")),"0000"),
" {","SamplingFeatureID:  *SamplingFeatureID",TEXT($A4080,"0000"),
", SpecimenTypeCV:  ",CHAR(34),INDEX(Specimens[Specimen Type],$A4080),CHAR(34),
", SpecimenMediumCV:  ",INDEX(Specimens[Specimen Medium],$A4080),
", IsFieldSpecimen:  ",CHAR(34),INDEX(Specimens[Is Field Specimen?],$A4080),CHAR(34),"}"))</f>
        <v>#REF!</v>
      </c>
      <c r="N4080" t="e">
        <f>IF(COUNTA(SpatialOffsets[])=0,"", IF(INDEX(SpatialOffsets[Spatial Offset Type],$A4080)="","",
CONCATENATE("  - &amp;SpatialOffsetID",TEXT($A4080,"0000"),
" {","SpatialOffsetTypeCV:  ",CHAR(34),INDEX(SpatialOffsets[Spatial Offset Type],$A4080),CHAR(34),
", Offset1Value:  ",INDEX(SpatialOffsets[Offset 1 Value],$A4080),
", Offset1UnitID:  ",CHAR(34),INDEX(SpatialOffsets[Offset 1 Unit],$A4080),CHAR(34),
", Offset2Value:  ",INDEX(SpatialOffsets[Offset 2 Value],$A4080),
", Offset2UnitID:  ",CHAR(34),INDEX(SpatialOffsets[Offset 2 Unit],$A4080),CHAR(34),
", Offset3Value:  ",INDEX(SpatialOffsets[Offset 3 Value],$A4080),
", Offset3UnitID:  ",CHAR(34),INDEX(SpatialOffsets[Offset 3 Unit],$A4080),CHAR(34),,"}")))</f>
        <v>#REF!</v>
      </c>
      <c r="O4080" t="e">
        <f>IF(COUNTA(RelatedFeatures[])=0,"", IF(INDEX(RelatedFeatures[First Sampling Feature Code],$A4080)="","",
CONCATENATE("  - &amp;RelationID",TEXT($A4080,"0000"),
" {","SamplingFeatureID:  *SamplingFeatureID",TEXT(MATCH(INDEX(RelatedFeatures[First Sampling Feature Code],$A4080),SamplingFeatures[Feature Code],0),"0000"),
", RelationshipTypeCV:  ",CHAR(34),INDEX(RelatedFeatures[Relationship Type],$A4080),CHAR(34),
", RelatedFeatureID: *SamplingFeatureID",TEXT(MATCH(INDEX(RelatedFeatures[Second Sampling Feature Code],$A4080),SamplingFeatures[Feature Code],0),"0000"),
", SpatialOffsetID:  ",IF(INDEX(RelatedFeatures[Offset Number],$A4080)="","",CONCATENATE("*SpatialOffsetID",TEXT(INDEX(RelatedFeatures[Offset Number],$A4080),"0000"))),"}")))</f>
        <v>#REF!</v>
      </c>
      <c r="P4080" t="e">
        <f>IF(INDEX(Methods[Method Type],$A4080)="","",
CONCATENATE("  - &amp;MethodID",TEXT($A4080,"0000"),
" {","MethodTypeCV:  ",CHAR(34),INDEX(Methods[Method Type],$A4080),CHAR(34),
", MethodCode:  ",CHAR(34),INDEX(Methods[Method Code],$A4080),CHAR(34),
", MethodName:  ",CHAR(34),INDEX(Methods[Method Name],$A4080),CHAR(34),
", MethodDescription:  ",CHAR(34),INDEX(Methods[Method Description],$A4080),CHAR(34),
", MethodLink:  ",CHAR(34),INDEX(Methods[Method Link],$A4080),CHAR(34),
", OrganizationID: *OrganizationID",TEXT(MATCH(INDEX(Methods[Organization Name],$A4080),Organizations[Organization Name],0),"0000"),"}"))</f>
        <v>#REF!</v>
      </c>
      <c r="Q4080" t="e">
        <f>IF(INDEX(Variables[Variable Type],$A4080)="","",
CONCATENATE("  - &amp;VariableID",TEXT($A4080,"0000"),
" {","VariableTypeCV:  ",CHAR(34),INDEX(Variables[Variable Type],$A4080),CHAR(34),
", VariableCode:  ",CHAR(34),INDEX(Variables[Variable Code],$A4080),CHAR(34),
", VariableNameCV:  ",CHAR(34),INDEX(Variables[Variable Name],$A4080),CHAR(34),
", VariableDefinition:  ",CHAR(34),INDEX(Variables[Variable Definition],$A4080),CHAR(34),
", SpecciationCV:  ",CHAR(34),INDEX(Variables[Speciation],$A4080),CHAR(34),
", NoDataValue:  ",CHAR(34),INDEX(Variables[No Data Value],$A4080),CHAR(34),"}"))</f>
        <v>#REF!</v>
      </c>
    </row>
    <row r="4081" spans="1:17" x14ac:dyDescent="0.25">
      <c r="A4081">
        <v>4078</v>
      </c>
      <c r="D4081" t="e">
        <f>IF(INDEX(People[First Name],$A4081)="","",
CONCATENATE("  - &amp;PersonID",TEXT($A4081,"0000"),
" {","PersonFirstName:  ",CHAR(34),INDEX(People[First Name],$A4081),CHAR(34),
", PersonMiddleName:  ",CHAR(34),INDEX(People[Middle Name],$A4081),CHAR(34),
", PersonLastName:  ",CHAR(34),INDEX(People[Last Name],$A4081),CHAR(34),"}"))</f>
        <v>#REF!</v>
      </c>
      <c r="E4081" t="e">
        <f>IF(INDEX(Organizations[Organization Type '[CV']],$A4081)="","",
CONCATENATE("  - &amp;OrganizationID",TEXT($A4081,"0000"),
" {","OrganizationTypeCV:  ",CHAR(34),INDEX(Organizations[Organization Type '[CV']],$A4081),CHAR(34),
", OrganizationCode:  ",CHAR(34),INDEX(Organizations[Organization Code],$A4081),CHAR(34),
", OrganizationName:  ",CHAR(34),INDEX(Organizations[Organization Name],$A4081),CHAR(34),
", OrganizationDescription:  ",CHAR(34),INDEX(Organizations[Organization Description],$A4081),CHAR(34),
", OrganizationLink:  ",CHAR(34),INDEX(Organizations[Organization Link],$A4081),CHAR(34),"}"))</f>
        <v>#REF!</v>
      </c>
      <c r="F4081" t="e">
        <f>IF(INDEX(People[First Name],$A4081)="","",
CONCATENATE("  - &amp;AffiliationID",TEXT($A4081,"0000"),
" {PersonID: *PersonID",TEXT($A4081,"0000"),
", OrganizationID: *OrganizationID",TEXT(MATCH(INDEX(People[Organization Name],$A4081),Organizations[Organization Name],0),"0000"),
", IsPrimaryOrganizationContact: , AffiliationStartDate: , AffiliationEndDate: , PrimaryPhone: ",
", PrimaryEmail: ",CHAR(34),INDEX(People[Primary Email],$A4081),CHAR(34),
", PrimaryAddress: ",CHAR(34),INDEX(People[Primary Address],$A4081),CHAR(34),
", PersonLink: }"))</f>
        <v>#REF!</v>
      </c>
      <c r="H4081" t="e">
        <f>IF(COUNTA(CitationInformation)=0,"",IF(INDEX(AuthorList[Author Name],$A4081)="","",
CONCATENATE("  - &amp;AuthorListID",TEXT($A4081,"0000"),
"  {CitationID: *CitationID0001",
", PersonID: *PersonID",TEXT(MATCH(INDEX(AuthorList[Author Name],$A4081),People[Full Name],0),"0000"),
", AuthorOrder: ",INDEX(AuthorList[Author Number],$A4081),"}")))</f>
        <v>#REF!</v>
      </c>
      <c r="K4081" t="e">
        <f>IF(INDEX(SamplingFeatures[Feature Code],$A4081)="","",
CONCATENATE("  - &amp;SamplingFeatureID",TEXT($A4081,"0000"),
" {","SamplingFeatureUUID:  ",CHAR(34),INDEX(SamplingFeatures[Sampling Feature UUID],$A4081),CHAR(34),
", SamplingFeatureTypeCV:  ",CHAR(34),INDEX(SamplingFeatures[Sampling Feature Type],$A4081),CHAR(34),
", SamplingFeatureCode:  ",CHAR(34),INDEX(SamplingFeatures[Feature Code],$A4081),CHAR(34),
", SamplingFeatureName:  ",CHAR(34),INDEX(SamplingFeatures[Feature Name],$A4081),CHAR(34),
", SamplingFeatureDescription:  ",CHAR(34),INDEX(SamplingFeatures[Feature Description],$A4081),CHAR(34),
", SamplingFeatureGeotypeCV:  ",CHAR(34),INDEX(SamplingFeatures[Feature Geo Type],$A4081),CHAR(34),
", FeatureGeometry:  ",CHAR(34),INDEX(SamplingFeatures[Feature Geometry],$A4081),CHAR(34),
", Elevation_m:  ",CHAR(34),INDEX(SamplingFeatures[Elevation_m],$A4081),CHAR(34),
", ElevationDatumCV:  ",CHAR(34),ElevationDatum,CHAR(34),"}"))</f>
        <v>#REF!</v>
      </c>
      <c r="L4081" t="e">
        <f>IF(INDEX(SamplingFeatures[Sampling Feature Type],$A4081)&lt;&gt;"Site","",
CONCATENATE("  - &amp;SiteID",TEXT(SUMPRODUCT(--($L$3:$L4080&lt;&gt;"")),"0000"),
" {","SamplingFeatureID:  *SamplingFeatureID",TEXT($A4081,"0000"),
", SiteTypeCV:  ",CHAR(34),INDEX(Sites[Site Type],$A4081),CHAR(34),
", Latitude:  ",INDEX(Sites[Latitude],$A4081),
", Longitude:  ",INDEX(Sites[Longitude],$A4081),
", SRSName:  ",CHAR(34),LatLonDatum,CHAR(34),"}"))</f>
        <v>#REF!</v>
      </c>
      <c r="M4081" t="e">
        <f>IF(INDEX(SamplingFeatures[Sampling Feature Type],$A4081)&lt;&gt;"Specimen","",
CONCATENATE("  - &amp;SpecimenID",TEXT(SUMPRODUCT(--($M$3:$M4080&lt;&gt;"")),"0000"),
" {","SamplingFeatureID:  *SamplingFeatureID",TEXT($A4081,"0000"),
", SpecimenTypeCV:  ",CHAR(34),INDEX(Specimens[Specimen Type],$A4081),CHAR(34),
", SpecimenMediumCV:  ",INDEX(Specimens[Specimen Medium],$A4081),
", IsFieldSpecimen:  ",CHAR(34),INDEX(Specimens[Is Field Specimen?],$A4081),CHAR(34),"}"))</f>
        <v>#REF!</v>
      </c>
      <c r="N4081" t="e">
        <f>IF(COUNTA(SpatialOffsets[])=0,"", IF(INDEX(SpatialOffsets[Spatial Offset Type],$A4081)="","",
CONCATENATE("  - &amp;SpatialOffsetID",TEXT($A4081,"0000"),
" {","SpatialOffsetTypeCV:  ",CHAR(34),INDEX(SpatialOffsets[Spatial Offset Type],$A4081),CHAR(34),
", Offset1Value:  ",INDEX(SpatialOffsets[Offset 1 Value],$A4081),
", Offset1UnitID:  ",CHAR(34),INDEX(SpatialOffsets[Offset 1 Unit],$A4081),CHAR(34),
", Offset2Value:  ",INDEX(SpatialOffsets[Offset 2 Value],$A4081),
", Offset2UnitID:  ",CHAR(34),INDEX(SpatialOffsets[Offset 2 Unit],$A4081),CHAR(34),
", Offset3Value:  ",INDEX(SpatialOffsets[Offset 3 Value],$A4081),
", Offset3UnitID:  ",CHAR(34),INDEX(SpatialOffsets[Offset 3 Unit],$A4081),CHAR(34),,"}")))</f>
        <v>#REF!</v>
      </c>
      <c r="O4081" t="e">
        <f>IF(COUNTA(RelatedFeatures[])=0,"", IF(INDEX(RelatedFeatures[First Sampling Feature Code],$A4081)="","",
CONCATENATE("  - &amp;RelationID",TEXT($A4081,"0000"),
" {","SamplingFeatureID:  *SamplingFeatureID",TEXT(MATCH(INDEX(RelatedFeatures[First Sampling Feature Code],$A4081),SamplingFeatures[Feature Code],0),"0000"),
", RelationshipTypeCV:  ",CHAR(34),INDEX(RelatedFeatures[Relationship Type],$A4081),CHAR(34),
", RelatedFeatureID: *SamplingFeatureID",TEXT(MATCH(INDEX(RelatedFeatures[Second Sampling Feature Code],$A4081),SamplingFeatures[Feature Code],0),"0000"),
", SpatialOffsetID:  ",IF(INDEX(RelatedFeatures[Offset Number],$A4081)="","",CONCATENATE("*SpatialOffsetID",TEXT(INDEX(RelatedFeatures[Offset Number],$A4081),"0000"))),"}")))</f>
        <v>#REF!</v>
      </c>
      <c r="P4081" t="e">
        <f>IF(INDEX(Methods[Method Type],$A4081)="","",
CONCATENATE("  - &amp;MethodID",TEXT($A4081,"0000"),
" {","MethodTypeCV:  ",CHAR(34),INDEX(Methods[Method Type],$A4081),CHAR(34),
", MethodCode:  ",CHAR(34),INDEX(Methods[Method Code],$A4081),CHAR(34),
", MethodName:  ",CHAR(34),INDEX(Methods[Method Name],$A4081),CHAR(34),
", MethodDescription:  ",CHAR(34),INDEX(Methods[Method Description],$A4081),CHAR(34),
", MethodLink:  ",CHAR(34),INDEX(Methods[Method Link],$A4081),CHAR(34),
", OrganizationID: *OrganizationID",TEXT(MATCH(INDEX(Methods[Organization Name],$A4081),Organizations[Organization Name],0),"0000"),"}"))</f>
        <v>#REF!</v>
      </c>
      <c r="Q4081" t="e">
        <f>IF(INDEX(Variables[Variable Type],$A4081)="","",
CONCATENATE("  - &amp;VariableID",TEXT($A4081,"0000"),
" {","VariableTypeCV:  ",CHAR(34),INDEX(Variables[Variable Type],$A4081),CHAR(34),
", VariableCode:  ",CHAR(34),INDEX(Variables[Variable Code],$A4081),CHAR(34),
", VariableNameCV:  ",CHAR(34),INDEX(Variables[Variable Name],$A4081),CHAR(34),
", VariableDefinition:  ",CHAR(34),INDEX(Variables[Variable Definition],$A4081),CHAR(34),
", SpecciationCV:  ",CHAR(34),INDEX(Variables[Speciation],$A4081),CHAR(34),
", NoDataValue:  ",CHAR(34),INDEX(Variables[No Data Value],$A4081),CHAR(34),"}"))</f>
        <v>#REF!</v>
      </c>
    </row>
    <row r="4082" spans="1:17" x14ac:dyDescent="0.25">
      <c r="A4082">
        <v>4079</v>
      </c>
      <c r="D4082" t="e">
        <f>IF(INDEX(People[First Name],$A4082)="","",
CONCATENATE("  - &amp;PersonID",TEXT($A4082,"0000"),
" {","PersonFirstName:  ",CHAR(34),INDEX(People[First Name],$A4082),CHAR(34),
", PersonMiddleName:  ",CHAR(34),INDEX(People[Middle Name],$A4082),CHAR(34),
", PersonLastName:  ",CHAR(34),INDEX(People[Last Name],$A4082),CHAR(34),"}"))</f>
        <v>#REF!</v>
      </c>
      <c r="E4082" t="e">
        <f>IF(INDEX(Organizations[Organization Type '[CV']],$A4082)="","",
CONCATENATE("  - &amp;OrganizationID",TEXT($A4082,"0000"),
" {","OrganizationTypeCV:  ",CHAR(34),INDEX(Organizations[Organization Type '[CV']],$A4082),CHAR(34),
", OrganizationCode:  ",CHAR(34),INDEX(Organizations[Organization Code],$A4082),CHAR(34),
", OrganizationName:  ",CHAR(34),INDEX(Organizations[Organization Name],$A4082),CHAR(34),
", OrganizationDescription:  ",CHAR(34),INDEX(Organizations[Organization Description],$A4082),CHAR(34),
", OrganizationLink:  ",CHAR(34),INDEX(Organizations[Organization Link],$A4082),CHAR(34),"}"))</f>
        <v>#REF!</v>
      </c>
      <c r="F4082" t="e">
        <f>IF(INDEX(People[First Name],$A4082)="","",
CONCATENATE("  - &amp;AffiliationID",TEXT($A4082,"0000"),
" {PersonID: *PersonID",TEXT($A4082,"0000"),
", OrganizationID: *OrganizationID",TEXT(MATCH(INDEX(People[Organization Name],$A4082),Organizations[Organization Name],0),"0000"),
", IsPrimaryOrganizationContact: , AffiliationStartDate: , AffiliationEndDate: , PrimaryPhone: ",
", PrimaryEmail: ",CHAR(34),INDEX(People[Primary Email],$A4082),CHAR(34),
", PrimaryAddress: ",CHAR(34),INDEX(People[Primary Address],$A4082),CHAR(34),
", PersonLink: }"))</f>
        <v>#REF!</v>
      </c>
      <c r="H4082" t="e">
        <f>IF(COUNTA(CitationInformation)=0,"",IF(INDEX(AuthorList[Author Name],$A4082)="","",
CONCATENATE("  - &amp;AuthorListID",TEXT($A4082,"0000"),
"  {CitationID: *CitationID0001",
", PersonID: *PersonID",TEXT(MATCH(INDEX(AuthorList[Author Name],$A4082),People[Full Name],0),"0000"),
", AuthorOrder: ",INDEX(AuthorList[Author Number],$A4082),"}")))</f>
        <v>#REF!</v>
      </c>
      <c r="K4082" t="e">
        <f>IF(INDEX(SamplingFeatures[Feature Code],$A4082)="","",
CONCATENATE("  - &amp;SamplingFeatureID",TEXT($A4082,"0000"),
" {","SamplingFeatureUUID:  ",CHAR(34),INDEX(SamplingFeatures[Sampling Feature UUID],$A4082),CHAR(34),
", SamplingFeatureTypeCV:  ",CHAR(34),INDEX(SamplingFeatures[Sampling Feature Type],$A4082),CHAR(34),
", SamplingFeatureCode:  ",CHAR(34),INDEX(SamplingFeatures[Feature Code],$A4082),CHAR(34),
", SamplingFeatureName:  ",CHAR(34),INDEX(SamplingFeatures[Feature Name],$A4082),CHAR(34),
", SamplingFeatureDescription:  ",CHAR(34),INDEX(SamplingFeatures[Feature Description],$A4082),CHAR(34),
", SamplingFeatureGeotypeCV:  ",CHAR(34),INDEX(SamplingFeatures[Feature Geo Type],$A4082),CHAR(34),
", FeatureGeometry:  ",CHAR(34),INDEX(SamplingFeatures[Feature Geometry],$A4082),CHAR(34),
", Elevation_m:  ",CHAR(34),INDEX(SamplingFeatures[Elevation_m],$A4082),CHAR(34),
", ElevationDatumCV:  ",CHAR(34),ElevationDatum,CHAR(34),"}"))</f>
        <v>#REF!</v>
      </c>
      <c r="L4082" t="e">
        <f>IF(INDEX(SamplingFeatures[Sampling Feature Type],$A4082)&lt;&gt;"Site","",
CONCATENATE("  - &amp;SiteID",TEXT(SUMPRODUCT(--($L$3:$L4081&lt;&gt;"")),"0000"),
" {","SamplingFeatureID:  *SamplingFeatureID",TEXT($A4082,"0000"),
", SiteTypeCV:  ",CHAR(34),INDEX(Sites[Site Type],$A4082),CHAR(34),
", Latitude:  ",INDEX(Sites[Latitude],$A4082),
", Longitude:  ",INDEX(Sites[Longitude],$A4082),
", SRSName:  ",CHAR(34),LatLonDatum,CHAR(34),"}"))</f>
        <v>#REF!</v>
      </c>
      <c r="M4082" t="e">
        <f>IF(INDEX(SamplingFeatures[Sampling Feature Type],$A4082)&lt;&gt;"Specimen","",
CONCATENATE("  - &amp;SpecimenID",TEXT(SUMPRODUCT(--($M$3:$M4081&lt;&gt;"")),"0000"),
" {","SamplingFeatureID:  *SamplingFeatureID",TEXT($A4082,"0000"),
", SpecimenTypeCV:  ",CHAR(34),INDEX(Specimens[Specimen Type],$A4082),CHAR(34),
", SpecimenMediumCV:  ",INDEX(Specimens[Specimen Medium],$A4082),
", IsFieldSpecimen:  ",CHAR(34),INDEX(Specimens[Is Field Specimen?],$A4082),CHAR(34),"}"))</f>
        <v>#REF!</v>
      </c>
      <c r="N4082" t="e">
        <f>IF(COUNTA(SpatialOffsets[])=0,"", IF(INDEX(SpatialOffsets[Spatial Offset Type],$A4082)="","",
CONCATENATE("  - &amp;SpatialOffsetID",TEXT($A4082,"0000"),
" {","SpatialOffsetTypeCV:  ",CHAR(34),INDEX(SpatialOffsets[Spatial Offset Type],$A4082),CHAR(34),
", Offset1Value:  ",INDEX(SpatialOffsets[Offset 1 Value],$A4082),
", Offset1UnitID:  ",CHAR(34),INDEX(SpatialOffsets[Offset 1 Unit],$A4082),CHAR(34),
", Offset2Value:  ",INDEX(SpatialOffsets[Offset 2 Value],$A4082),
", Offset2UnitID:  ",CHAR(34),INDEX(SpatialOffsets[Offset 2 Unit],$A4082),CHAR(34),
", Offset3Value:  ",INDEX(SpatialOffsets[Offset 3 Value],$A4082),
", Offset3UnitID:  ",CHAR(34),INDEX(SpatialOffsets[Offset 3 Unit],$A4082),CHAR(34),,"}")))</f>
        <v>#REF!</v>
      </c>
      <c r="O4082" t="e">
        <f>IF(COUNTA(RelatedFeatures[])=0,"", IF(INDEX(RelatedFeatures[First Sampling Feature Code],$A4082)="","",
CONCATENATE("  - &amp;RelationID",TEXT($A4082,"0000"),
" {","SamplingFeatureID:  *SamplingFeatureID",TEXT(MATCH(INDEX(RelatedFeatures[First Sampling Feature Code],$A4082),SamplingFeatures[Feature Code],0),"0000"),
", RelationshipTypeCV:  ",CHAR(34),INDEX(RelatedFeatures[Relationship Type],$A4082),CHAR(34),
", RelatedFeatureID: *SamplingFeatureID",TEXT(MATCH(INDEX(RelatedFeatures[Second Sampling Feature Code],$A4082),SamplingFeatures[Feature Code],0),"0000"),
", SpatialOffsetID:  ",IF(INDEX(RelatedFeatures[Offset Number],$A4082)="","",CONCATENATE("*SpatialOffsetID",TEXT(INDEX(RelatedFeatures[Offset Number],$A4082),"0000"))),"}")))</f>
        <v>#REF!</v>
      </c>
      <c r="P4082" t="e">
        <f>IF(INDEX(Methods[Method Type],$A4082)="","",
CONCATENATE("  - &amp;MethodID",TEXT($A4082,"0000"),
" {","MethodTypeCV:  ",CHAR(34),INDEX(Methods[Method Type],$A4082),CHAR(34),
", MethodCode:  ",CHAR(34),INDEX(Methods[Method Code],$A4082),CHAR(34),
", MethodName:  ",CHAR(34),INDEX(Methods[Method Name],$A4082),CHAR(34),
", MethodDescription:  ",CHAR(34),INDEX(Methods[Method Description],$A4082),CHAR(34),
", MethodLink:  ",CHAR(34),INDEX(Methods[Method Link],$A4082),CHAR(34),
", OrganizationID: *OrganizationID",TEXT(MATCH(INDEX(Methods[Organization Name],$A4082),Organizations[Organization Name],0),"0000"),"}"))</f>
        <v>#REF!</v>
      </c>
      <c r="Q4082" t="e">
        <f>IF(INDEX(Variables[Variable Type],$A4082)="","",
CONCATENATE("  - &amp;VariableID",TEXT($A4082,"0000"),
" {","VariableTypeCV:  ",CHAR(34),INDEX(Variables[Variable Type],$A4082),CHAR(34),
", VariableCode:  ",CHAR(34),INDEX(Variables[Variable Code],$A4082),CHAR(34),
", VariableNameCV:  ",CHAR(34),INDEX(Variables[Variable Name],$A4082),CHAR(34),
", VariableDefinition:  ",CHAR(34),INDEX(Variables[Variable Definition],$A4082),CHAR(34),
", SpecciationCV:  ",CHAR(34),INDEX(Variables[Speciation],$A4082),CHAR(34),
", NoDataValue:  ",CHAR(34),INDEX(Variables[No Data Value],$A4082),CHAR(34),"}"))</f>
        <v>#REF!</v>
      </c>
    </row>
    <row r="4083" spans="1:17" x14ac:dyDescent="0.25">
      <c r="A4083">
        <v>4080</v>
      </c>
      <c r="D4083" t="e">
        <f>IF(INDEX(People[First Name],$A4083)="","",
CONCATENATE("  - &amp;PersonID",TEXT($A4083,"0000"),
" {","PersonFirstName:  ",CHAR(34),INDEX(People[First Name],$A4083),CHAR(34),
", PersonMiddleName:  ",CHAR(34),INDEX(People[Middle Name],$A4083),CHAR(34),
", PersonLastName:  ",CHAR(34),INDEX(People[Last Name],$A4083),CHAR(34),"}"))</f>
        <v>#REF!</v>
      </c>
      <c r="E4083" t="e">
        <f>IF(INDEX(Organizations[Organization Type '[CV']],$A4083)="","",
CONCATENATE("  - &amp;OrganizationID",TEXT($A4083,"0000"),
" {","OrganizationTypeCV:  ",CHAR(34),INDEX(Organizations[Organization Type '[CV']],$A4083),CHAR(34),
", OrganizationCode:  ",CHAR(34),INDEX(Organizations[Organization Code],$A4083),CHAR(34),
", OrganizationName:  ",CHAR(34),INDEX(Organizations[Organization Name],$A4083),CHAR(34),
", OrganizationDescription:  ",CHAR(34),INDEX(Organizations[Organization Description],$A4083),CHAR(34),
", OrganizationLink:  ",CHAR(34),INDEX(Organizations[Organization Link],$A4083),CHAR(34),"}"))</f>
        <v>#REF!</v>
      </c>
      <c r="F4083" t="e">
        <f>IF(INDEX(People[First Name],$A4083)="","",
CONCATENATE("  - &amp;AffiliationID",TEXT($A4083,"0000"),
" {PersonID: *PersonID",TEXT($A4083,"0000"),
", OrganizationID: *OrganizationID",TEXT(MATCH(INDEX(People[Organization Name],$A4083),Organizations[Organization Name],0),"0000"),
", IsPrimaryOrganizationContact: , AffiliationStartDate: , AffiliationEndDate: , PrimaryPhone: ",
", PrimaryEmail: ",CHAR(34),INDEX(People[Primary Email],$A4083),CHAR(34),
", PrimaryAddress: ",CHAR(34),INDEX(People[Primary Address],$A4083),CHAR(34),
", PersonLink: }"))</f>
        <v>#REF!</v>
      </c>
      <c r="H4083" t="e">
        <f>IF(COUNTA(CitationInformation)=0,"",IF(INDEX(AuthorList[Author Name],$A4083)="","",
CONCATENATE("  - &amp;AuthorListID",TEXT($A4083,"0000"),
"  {CitationID: *CitationID0001",
", PersonID: *PersonID",TEXT(MATCH(INDEX(AuthorList[Author Name],$A4083),People[Full Name],0),"0000"),
", AuthorOrder: ",INDEX(AuthorList[Author Number],$A4083),"}")))</f>
        <v>#REF!</v>
      </c>
      <c r="K4083" t="e">
        <f>IF(INDEX(SamplingFeatures[Feature Code],$A4083)="","",
CONCATENATE("  - &amp;SamplingFeatureID",TEXT($A4083,"0000"),
" {","SamplingFeatureUUID:  ",CHAR(34),INDEX(SamplingFeatures[Sampling Feature UUID],$A4083),CHAR(34),
", SamplingFeatureTypeCV:  ",CHAR(34),INDEX(SamplingFeatures[Sampling Feature Type],$A4083),CHAR(34),
", SamplingFeatureCode:  ",CHAR(34),INDEX(SamplingFeatures[Feature Code],$A4083),CHAR(34),
", SamplingFeatureName:  ",CHAR(34),INDEX(SamplingFeatures[Feature Name],$A4083),CHAR(34),
", SamplingFeatureDescription:  ",CHAR(34),INDEX(SamplingFeatures[Feature Description],$A4083),CHAR(34),
", SamplingFeatureGeotypeCV:  ",CHAR(34),INDEX(SamplingFeatures[Feature Geo Type],$A4083),CHAR(34),
", FeatureGeometry:  ",CHAR(34),INDEX(SamplingFeatures[Feature Geometry],$A4083),CHAR(34),
", Elevation_m:  ",CHAR(34),INDEX(SamplingFeatures[Elevation_m],$A4083),CHAR(34),
", ElevationDatumCV:  ",CHAR(34),ElevationDatum,CHAR(34),"}"))</f>
        <v>#REF!</v>
      </c>
      <c r="L4083" t="e">
        <f>IF(INDEX(SamplingFeatures[Sampling Feature Type],$A4083)&lt;&gt;"Site","",
CONCATENATE("  - &amp;SiteID",TEXT(SUMPRODUCT(--($L$3:$L4082&lt;&gt;"")),"0000"),
" {","SamplingFeatureID:  *SamplingFeatureID",TEXT($A4083,"0000"),
", SiteTypeCV:  ",CHAR(34),INDEX(Sites[Site Type],$A4083),CHAR(34),
", Latitude:  ",INDEX(Sites[Latitude],$A4083),
", Longitude:  ",INDEX(Sites[Longitude],$A4083),
", SRSName:  ",CHAR(34),LatLonDatum,CHAR(34),"}"))</f>
        <v>#REF!</v>
      </c>
      <c r="M4083" t="e">
        <f>IF(INDEX(SamplingFeatures[Sampling Feature Type],$A4083)&lt;&gt;"Specimen","",
CONCATENATE("  - &amp;SpecimenID",TEXT(SUMPRODUCT(--($M$3:$M4082&lt;&gt;"")),"0000"),
" {","SamplingFeatureID:  *SamplingFeatureID",TEXT($A4083,"0000"),
", SpecimenTypeCV:  ",CHAR(34),INDEX(Specimens[Specimen Type],$A4083),CHAR(34),
", SpecimenMediumCV:  ",INDEX(Specimens[Specimen Medium],$A4083),
", IsFieldSpecimen:  ",CHAR(34),INDEX(Specimens[Is Field Specimen?],$A4083),CHAR(34),"}"))</f>
        <v>#REF!</v>
      </c>
      <c r="N4083" t="e">
        <f>IF(COUNTA(SpatialOffsets[])=0,"", IF(INDEX(SpatialOffsets[Spatial Offset Type],$A4083)="","",
CONCATENATE("  - &amp;SpatialOffsetID",TEXT($A4083,"0000"),
" {","SpatialOffsetTypeCV:  ",CHAR(34),INDEX(SpatialOffsets[Spatial Offset Type],$A4083),CHAR(34),
", Offset1Value:  ",INDEX(SpatialOffsets[Offset 1 Value],$A4083),
", Offset1UnitID:  ",CHAR(34),INDEX(SpatialOffsets[Offset 1 Unit],$A4083),CHAR(34),
", Offset2Value:  ",INDEX(SpatialOffsets[Offset 2 Value],$A4083),
", Offset2UnitID:  ",CHAR(34),INDEX(SpatialOffsets[Offset 2 Unit],$A4083),CHAR(34),
", Offset3Value:  ",INDEX(SpatialOffsets[Offset 3 Value],$A4083),
", Offset3UnitID:  ",CHAR(34),INDEX(SpatialOffsets[Offset 3 Unit],$A4083),CHAR(34),,"}")))</f>
        <v>#REF!</v>
      </c>
      <c r="O4083" t="e">
        <f>IF(COUNTA(RelatedFeatures[])=0,"", IF(INDEX(RelatedFeatures[First Sampling Feature Code],$A4083)="","",
CONCATENATE("  - &amp;RelationID",TEXT($A4083,"0000"),
" {","SamplingFeatureID:  *SamplingFeatureID",TEXT(MATCH(INDEX(RelatedFeatures[First Sampling Feature Code],$A4083),SamplingFeatures[Feature Code],0),"0000"),
", RelationshipTypeCV:  ",CHAR(34),INDEX(RelatedFeatures[Relationship Type],$A4083),CHAR(34),
", RelatedFeatureID: *SamplingFeatureID",TEXT(MATCH(INDEX(RelatedFeatures[Second Sampling Feature Code],$A4083),SamplingFeatures[Feature Code],0),"0000"),
", SpatialOffsetID:  ",IF(INDEX(RelatedFeatures[Offset Number],$A4083)="","",CONCATENATE("*SpatialOffsetID",TEXT(INDEX(RelatedFeatures[Offset Number],$A4083),"0000"))),"}")))</f>
        <v>#REF!</v>
      </c>
      <c r="P4083" t="e">
        <f>IF(INDEX(Methods[Method Type],$A4083)="","",
CONCATENATE("  - &amp;MethodID",TEXT($A4083,"0000"),
" {","MethodTypeCV:  ",CHAR(34),INDEX(Methods[Method Type],$A4083),CHAR(34),
", MethodCode:  ",CHAR(34),INDEX(Methods[Method Code],$A4083),CHAR(34),
", MethodName:  ",CHAR(34),INDEX(Methods[Method Name],$A4083),CHAR(34),
", MethodDescription:  ",CHAR(34),INDEX(Methods[Method Description],$A4083),CHAR(34),
", MethodLink:  ",CHAR(34),INDEX(Methods[Method Link],$A4083),CHAR(34),
", OrganizationID: *OrganizationID",TEXT(MATCH(INDEX(Methods[Organization Name],$A4083),Organizations[Organization Name],0),"0000"),"}"))</f>
        <v>#REF!</v>
      </c>
      <c r="Q4083" t="e">
        <f>IF(INDEX(Variables[Variable Type],$A4083)="","",
CONCATENATE("  - &amp;VariableID",TEXT($A4083,"0000"),
" {","VariableTypeCV:  ",CHAR(34),INDEX(Variables[Variable Type],$A4083),CHAR(34),
", VariableCode:  ",CHAR(34),INDEX(Variables[Variable Code],$A4083),CHAR(34),
", VariableNameCV:  ",CHAR(34),INDEX(Variables[Variable Name],$A4083),CHAR(34),
", VariableDefinition:  ",CHAR(34),INDEX(Variables[Variable Definition],$A4083),CHAR(34),
", SpecciationCV:  ",CHAR(34),INDEX(Variables[Speciation],$A4083),CHAR(34),
", NoDataValue:  ",CHAR(34),INDEX(Variables[No Data Value],$A4083),CHAR(34),"}"))</f>
        <v>#REF!</v>
      </c>
    </row>
    <row r="4084" spans="1:17" x14ac:dyDescent="0.25">
      <c r="A4084">
        <v>4081</v>
      </c>
      <c r="D4084" t="e">
        <f>IF(INDEX(People[First Name],$A4084)="","",
CONCATENATE("  - &amp;PersonID",TEXT($A4084,"0000"),
" {","PersonFirstName:  ",CHAR(34),INDEX(People[First Name],$A4084),CHAR(34),
", PersonMiddleName:  ",CHAR(34),INDEX(People[Middle Name],$A4084),CHAR(34),
", PersonLastName:  ",CHAR(34),INDEX(People[Last Name],$A4084),CHAR(34),"}"))</f>
        <v>#REF!</v>
      </c>
      <c r="E4084" t="e">
        <f>IF(INDEX(Organizations[Organization Type '[CV']],$A4084)="","",
CONCATENATE("  - &amp;OrganizationID",TEXT($A4084,"0000"),
" {","OrganizationTypeCV:  ",CHAR(34),INDEX(Organizations[Organization Type '[CV']],$A4084),CHAR(34),
", OrganizationCode:  ",CHAR(34),INDEX(Organizations[Organization Code],$A4084),CHAR(34),
", OrganizationName:  ",CHAR(34),INDEX(Organizations[Organization Name],$A4084),CHAR(34),
", OrganizationDescription:  ",CHAR(34),INDEX(Organizations[Organization Description],$A4084),CHAR(34),
", OrganizationLink:  ",CHAR(34),INDEX(Organizations[Organization Link],$A4084),CHAR(34),"}"))</f>
        <v>#REF!</v>
      </c>
      <c r="F4084" t="e">
        <f>IF(INDEX(People[First Name],$A4084)="","",
CONCATENATE("  - &amp;AffiliationID",TEXT($A4084,"0000"),
" {PersonID: *PersonID",TEXT($A4084,"0000"),
", OrganizationID: *OrganizationID",TEXT(MATCH(INDEX(People[Organization Name],$A4084),Organizations[Organization Name],0),"0000"),
", IsPrimaryOrganizationContact: , AffiliationStartDate: , AffiliationEndDate: , PrimaryPhone: ",
", PrimaryEmail: ",CHAR(34),INDEX(People[Primary Email],$A4084),CHAR(34),
", PrimaryAddress: ",CHAR(34),INDEX(People[Primary Address],$A4084),CHAR(34),
", PersonLink: }"))</f>
        <v>#REF!</v>
      </c>
      <c r="H4084" t="e">
        <f>IF(COUNTA(CitationInformation)=0,"",IF(INDEX(AuthorList[Author Name],$A4084)="","",
CONCATENATE("  - &amp;AuthorListID",TEXT($A4084,"0000"),
"  {CitationID: *CitationID0001",
", PersonID: *PersonID",TEXT(MATCH(INDEX(AuthorList[Author Name],$A4084),People[Full Name],0),"0000"),
", AuthorOrder: ",INDEX(AuthorList[Author Number],$A4084),"}")))</f>
        <v>#REF!</v>
      </c>
      <c r="K4084" t="e">
        <f>IF(INDEX(SamplingFeatures[Feature Code],$A4084)="","",
CONCATENATE("  - &amp;SamplingFeatureID",TEXT($A4084,"0000"),
" {","SamplingFeatureUUID:  ",CHAR(34),INDEX(SamplingFeatures[Sampling Feature UUID],$A4084),CHAR(34),
", SamplingFeatureTypeCV:  ",CHAR(34),INDEX(SamplingFeatures[Sampling Feature Type],$A4084),CHAR(34),
", SamplingFeatureCode:  ",CHAR(34),INDEX(SamplingFeatures[Feature Code],$A4084),CHAR(34),
", SamplingFeatureName:  ",CHAR(34),INDEX(SamplingFeatures[Feature Name],$A4084),CHAR(34),
", SamplingFeatureDescription:  ",CHAR(34),INDEX(SamplingFeatures[Feature Description],$A4084),CHAR(34),
", SamplingFeatureGeotypeCV:  ",CHAR(34),INDEX(SamplingFeatures[Feature Geo Type],$A4084),CHAR(34),
", FeatureGeometry:  ",CHAR(34),INDEX(SamplingFeatures[Feature Geometry],$A4084),CHAR(34),
", Elevation_m:  ",CHAR(34),INDEX(SamplingFeatures[Elevation_m],$A4084),CHAR(34),
", ElevationDatumCV:  ",CHAR(34),ElevationDatum,CHAR(34),"}"))</f>
        <v>#REF!</v>
      </c>
      <c r="L4084" t="e">
        <f>IF(INDEX(SamplingFeatures[Sampling Feature Type],$A4084)&lt;&gt;"Site","",
CONCATENATE("  - &amp;SiteID",TEXT(SUMPRODUCT(--($L$3:$L4083&lt;&gt;"")),"0000"),
" {","SamplingFeatureID:  *SamplingFeatureID",TEXT($A4084,"0000"),
", SiteTypeCV:  ",CHAR(34),INDEX(Sites[Site Type],$A4084),CHAR(34),
", Latitude:  ",INDEX(Sites[Latitude],$A4084),
", Longitude:  ",INDEX(Sites[Longitude],$A4084),
", SRSName:  ",CHAR(34),LatLonDatum,CHAR(34),"}"))</f>
        <v>#REF!</v>
      </c>
      <c r="M4084" t="e">
        <f>IF(INDEX(SamplingFeatures[Sampling Feature Type],$A4084)&lt;&gt;"Specimen","",
CONCATENATE("  - &amp;SpecimenID",TEXT(SUMPRODUCT(--($M$3:$M4083&lt;&gt;"")),"0000"),
" {","SamplingFeatureID:  *SamplingFeatureID",TEXT($A4084,"0000"),
", SpecimenTypeCV:  ",CHAR(34),INDEX(Specimens[Specimen Type],$A4084),CHAR(34),
", SpecimenMediumCV:  ",INDEX(Specimens[Specimen Medium],$A4084),
", IsFieldSpecimen:  ",CHAR(34),INDEX(Specimens[Is Field Specimen?],$A4084),CHAR(34),"}"))</f>
        <v>#REF!</v>
      </c>
      <c r="N4084" t="e">
        <f>IF(COUNTA(SpatialOffsets[])=0,"", IF(INDEX(SpatialOffsets[Spatial Offset Type],$A4084)="","",
CONCATENATE("  - &amp;SpatialOffsetID",TEXT($A4084,"0000"),
" {","SpatialOffsetTypeCV:  ",CHAR(34),INDEX(SpatialOffsets[Spatial Offset Type],$A4084),CHAR(34),
", Offset1Value:  ",INDEX(SpatialOffsets[Offset 1 Value],$A4084),
", Offset1UnitID:  ",CHAR(34),INDEX(SpatialOffsets[Offset 1 Unit],$A4084),CHAR(34),
", Offset2Value:  ",INDEX(SpatialOffsets[Offset 2 Value],$A4084),
", Offset2UnitID:  ",CHAR(34),INDEX(SpatialOffsets[Offset 2 Unit],$A4084),CHAR(34),
", Offset3Value:  ",INDEX(SpatialOffsets[Offset 3 Value],$A4084),
", Offset3UnitID:  ",CHAR(34),INDEX(SpatialOffsets[Offset 3 Unit],$A4084),CHAR(34),,"}")))</f>
        <v>#REF!</v>
      </c>
      <c r="O4084" t="e">
        <f>IF(COUNTA(RelatedFeatures[])=0,"", IF(INDEX(RelatedFeatures[First Sampling Feature Code],$A4084)="","",
CONCATENATE("  - &amp;RelationID",TEXT($A4084,"0000"),
" {","SamplingFeatureID:  *SamplingFeatureID",TEXT(MATCH(INDEX(RelatedFeatures[First Sampling Feature Code],$A4084),SamplingFeatures[Feature Code],0),"0000"),
", RelationshipTypeCV:  ",CHAR(34),INDEX(RelatedFeatures[Relationship Type],$A4084),CHAR(34),
", RelatedFeatureID: *SamplingFeatureID",TEXT(MATCH(INDEX(RelatedFeatures[Second Sampling Feature Code],$A4084),SamplingFeatures[Feature Code],0),"0000"),
", SpatialOffsetID:  ",IF(INDEX(RelatedFeatures[Offset Number],$A4084)="","",CONCATENATE("*SpatialOffsetID",TEXT(INDEX(RelatedFeatures[Offset Number],$A4084),"0000"))),"}")))</f>
        <v>#REF!</v>
      </c>
      <c r="P4084" t="e">
        <f>IF(INDEX(Methods[Method Type],$A4084)="","",
CONCATENATE("  - &amp;MethodID",TEXT($A4084,"0000"),
" {","MethodTypeCV:  ",CHAR(34),INDEX(Methods[Method Type],$A4084),CHAR(34),
", MethodCode:  ",CHAR(34),INDEX(Methods[Method Code],$A4084),CHAR(34),
", MethodName:  ",CHAR(34),INDEX(Methods[Method Name],$A4084),CHAR(34),
", MethodDescription:  ",CHAR(34),INDEX(Methods[Method Description],$A4084),CHAR(34),
", MethodLink:  ",CHAR(34),INDEX(Methods[Method Link],$A4084),CHAR(34),
", OrganizationID: *OrganizationID",TEXT(MATCH(INDEX(Methods[Organization Name],$A4084),Organizations[Organization Name],0),"0000"),"}"))</f>
        <v>#REF!</v>
      </c>
      <c r="Q4084" t="e">
        <f>IF(INDEX(Variables[Variable Type],$A4084)="","",
CONCATENATE("  - &amp;VariableID",TEXT($A4084,"0000"),
" {","VariableTypeCV:  ",CHAR(34),INDEX(Variables[Variable Type],$A4084),CHAR(34),
", VariableCode:  ",CHAR(34),INDEX(Variables[Variable Code],$A4084),CHAR(34),
", VariableNameCV:  ",CHAR(34),INDEX(Variables[Variable Name],$A4084),CHAR(34),
", VariableDefinition:  ",CHAR(34),INDEX(Variables[Variable Definition],$A4084),CHAR(34),
", SpecciationCV:  ",CHAR(34),INDEX(Variables[Speciation],$A4084),CHAR(34),
", NoDataValue:  ",CHAR(34),INDEX(Variables[No Data Value],$A4084),CHAR(34),"}"))</f>
        <v>#REF!</v>
      </c>
    </row>
    <row r="4085" spans="1:17" x14ac:dyDescent="0.25">
      <c r="A4085">
        <v>4082</v>
      </c>
      <c r="D4085" t="e">
        <f>IF(INDEX(People[First Name],$A4085)="","",
CONCATENATE("  - &amp;PersonID",TEXT($A4085,"0000"),
" {","PersonFirstName:  ",CHAR(34),INDEX(People[First Name],$A4085),CHAR(34),
", PersonMiddleName:  ",CHAR(34),INDEX(People[Middle Name],$A4085),CHAR(34),
", PersonLastName:  ",CHAR(34),INDEX(People[Last Name],$A4085),CHAR(34),"}"))</f>
        <v>#REF!</v>
      </c>
      <c r="E4085" t="e">
        <f>IF(INDEX(Organizations[Organization Type '[CV']],$A4085)="","",
CONCATENATE("  - &amp;OrganizationID",TEXT($A4085,"0000"),
" {","OrganizationTypeCV:  ",CHAR(34),INDEX(Organizations[Organization Type '[CV']],$A4085),CHAR(34),
", OrganizationCode:  ",CHAR(34),INDEX(Organizations[Organization Code],$A4085),CHAR(34),
", OrganizationName:  ",CHAR(34),INDEX(Organizations[Organization Name],$A4085),CHAR(34),
", OrganizationDescription:  ",CHAR(34),INDEX(Organizations[Organization Description],$A4085),CHAR(34),
", OrganizationLink:  ",CHAR(34),INDEX(Organizations[Organization Link],$A4085),CHAR(34),"}"))</f>
        <v>#REF!</v>
      </c>
      <c r="F4085" t="e">
        <f>IF(INDEX(People[First Name],$A4085)="","",
CONCATENATE("  - &amp;AffiliationID",TEXT($A4085,"0000"),
" {PersonID: *PersonID",TEXT($A4085,"0000"),
", OrganizationID: *OrganizationID",TEXT(MATCH(INDEX(People[Organization Name],$A4085),Organizations[Organization Name],0),"0000"),
", IsPrimaryOrganizationContact: , AffiliationStartDate: , AffiliationEndDate: , PrimaryPhone: ",
", PrimaryEmail: ",CHAR(34),INDEX(People[Primary Email],$A4085),CHAR(34),
", PrimaryAddress: ",CHAR(34),INDEX(People[Primary Address],$A4085),CHAR(34),
", PersonLink: }"))</f>
        <v>#REF!</v>
      </c>
      <c r="H4085" t="e">
        <f>IF(COUNTA(CitationInformation)=0,"",IF(INDEX(AuthorList[Author Name],$A4085)="","",
CONCATENATE("  - &amp;AuthorListID",TEXT($A4085,"0000"),
"  {CitationID: *CitationID0001",
", PersonID: *PersonID",TEXT(MATCH(INDEX(AuthorList[Author Name],$A4085),People[Full Name],0),"0000"),
", AuthorOrder: ",INDEX(AuthorList[Author Number],$A4085),"}")))</f>
        <v>#REF!</v>
      </c>
      <c r="K4085" t="e">
        <f>IF(INDEX(SamplingFeatures[Feature Code],$A4085)="","",
CONCATENATE("  - &amp;SamplingFeatureID",TEXT($A4085,"0000"),
" {","SamplingFeatureUUID:  ",CHAR(34),INDEX(SamplingFeatures[Sampling Feature UUID],$A4085),CHAR(34),
", SamplingFeatureTypeCV:  ",CHAR(34),INDEX(SamplingFeatures[Sampling Feature Type],$A4085),CHAR(34),
", SamplingFeatureCode:  ",CHAR(34),INDEX(SamplingFeatures[Feature Code],$A4085),CHAR(34),
", SamplingFeatureName:  ",CHAR(34),INDEX(SamplingFeatures[Feature Name],$A4085),CHAR(34),
", SamplingFeatureDescription:  ",CHAR(34),INDEX(SamplingFeatures[Feature Description],$A4085),CHAR(34),
", SamplingFeatureGeotypeCV:  ",CHAR(34),INDEX(SamplingFeatures[Feature Geo Type],$A4085),CHAR(34),
", FeatureGeometry:  ",CHAR(34),INDEX(SamplingFeatures[Feature Geometry],$A4085),CHAR(34),
", Elevation_m:  ",CHAR(34),INDEX(SamplingFeatures[Elevation_m],$A4085),CHAR(34),
", ElevationDatumCV:  ",CHAR(34),ElevationDatum,CHAR(34),"}"))</f>
        <v>#REF!</v>
      </c>
      <c r="L4085" t="e">
        <f>IF(INDEX(SamplingFeatures[Sampling Feature Type],$A4085)&lt;&gt;"Site","",
CONCATENATE("  - &amp;SiteID",TEXT(SUMPRODUCT(--($L$3:$L4084&lt;&gt;"")),"0000"),
" {","SamplingFeatureID:  *SamplingFeatureID",TEXT($A4085,"0000"),
", SiteTypeCV:  ",CHAR(34),INDEX(Sites[Site Type],$A4085),CHAR(34),
", Latitude:  ",INDEX(Sites[Latitude],$A4085),
", Longitude:  ",INDEX(Sites[Longitude],$A4085),
", SRSName:  ",CHAR(34),LatLonDatum,CHAR(34),"}"))</f>
        <v>#REF!</v>
      </c>
      <c r="M4085" t="e">
        <f>IF(INDEX(SamplingFeatures[Sampling Feature Type],$A4085)&lt;&gt;"Specimen","",
CONCATENATE("  - &amp;SpecimenID",TEXT(SUMPRODUCT(--($M$3:$M4084&lt;&gt;"")),"0000"),
" {","SamplingFeatureID:  *SamplingFeatureID",TEXT($A4085,"0000"),
", SpecimenTypeCV:  ",CHAR(34),INDEX(Specimens[Specimen Type],$A4085),CHAR(34),
", SpecimenMediumCV:  ",INDEX(Specimens[Specimen Medium],$A4085),
", IsFieldSpecimen:  ",CHAR(34),INDEX(Specimens[Is Field Specimen?],$A4085),CHAR(34),"}"))</f>
        <v>#REF!</v>
      </c>
      <c r="N4085" t="e">
        <f>IF(COUNTA(SpatialOffsets[])=0,"", IF(INDEX(SpatialOffsets[Spatial Offset Type],$A4085)="","",
CONCATENATE("  - &amp;SpatialOffsetID",TEXT($A4085,"0000"),
" {","SpatialOffsetTypeCV:  ",CHAR(34),INDEX(SpatialOffsets[Spatial Offset Type],$A4085),CHAR(34),
", Offset1Value:  ",INDEX(SpatialOffsets[Offset 1 Value],$A4085),
", Offset1UnitID:  ",CHAR(34),INDEX(SpatialOffsets[Offset 1 Unit],$A4085),CHAR(34),
", Offset2Value:  ",INDEX(SpatialOffsets[Offset 2 Value],$A4085),
", Offset2UnitID:  ",CHAR(34),INDEX(SpatialOffsets[Offset 2 Unit],$A4085),CHAR(34),
", Offset3Value:  ",INDEX(SpatialOffsets[Offset 3 Value],$A4085),
", Offset3UnitID:  ",CHAR(34),INDEX(SpatialOffsets[Offset 3 Unit],$A4085),CHAR(34),,"}")))</f>
        <v>#REF!</v>
      </c>
      <c r="O4085" t="e">
        <f>IF(COUNTA(RelatedFeatures[])=0,"", IF(INDEX(RelatedFeatures[First Sampling Feature Code],$A4085)="","",
CONCATENATE("  - &amp;RelationID",TEXT($A4085,"0000"),
" {","SamplingFeatureID:  *SamplingFeatureID",TEXT(MATCH(INDEX(RelatedFeatures[First Sampling Feature Code],$A4085),SamplingFeatures[Feature Code],0),"0000"),
", RelationshipTypeCV:  ",CHAR(34),INDEX(RelatedFeatures[Relationship Type],$A4085),CHAR(34),
", RelatedFeatureID: *SamplingFeatureID",TEXT(MATCH(INDEX(RelatedFeatures[Second Sampling Feature Code],$A4085),SamplingFeatures[Feature Code],0),"0000"),
", SpatialOffsetID:  ",IF(INDEX(RelatedFeatures[Offset Number],$A4085)="","",CONCATENATE("*SpatialOffsetID",TEXT(INDEX(RelatedFeatures[Offset Number],$A4085),"0000"))),"}")))</f>
        <v>#REF!</v>
      </c>
      <c r="P4085" t="e">
        <f>IF(INDEX(Methods[Method Type],$A4085)="","",
CONCATENATE("  - &amp;MethodID",TEXT($A4085,"0000"),
" {","MethodTypeCV:  ",CHAR(34),INDEX(Methods[Method Type],$A4085),CHAR(34),
", MethodCode:  ",CHAR(34),INDEX(Methods[Method Code],$A4085),CHAR(34),
", MethodName:  ",CHAR(34),INDEX(Methods[Method Name],$A4085),CHAR(34),
", MethodDescription:  ",CHAR(34),INDEX(Methods[Method Description],$A4085),CHAR(34),
", MethodLink:  ",CHAR(34),INDEX(Methods[Method Link],$A4085),CHAR(34),
", OrganizationID: *OrganizationID",TEXT(MATCH(INDEX(Methods[Organization Name],$A4085),Organizations[Organization Name],0),"0000"),"}"))</f>
        <v>#REF!</v>
      </c>
      <c r="Q4085" t="e">
        <f>IF(INDEX(Variables[Variable Type],$A4085)="","",
CONCATENATE("  - &amp;VariableID",TEXT($A4085,"0000"),
" {","VariableTypeCV:  ",CHAR(34),INDEX(Variables[Variable Type],$A4085),CHAR(34),
", VariableCode:  ",CHAR(34),INDEX(Variables[Variable Code],$A4085),CHAR(34),
", VariableNameCV:  ",CHAR(34),INDEX(Variables[Variable Name],$A4085),CHAR(34),
", VariableDefinition:  ",CHAR(34),INDEX(Variables[Variable Definition],$A4085),CHAR(34),
", SpecciationCV:  ",CHAR(34),INDEX(Variables[Speciation],$A4085),CHAR(34),
", NoDataValue:  ",CHAR(34),INDEX(Variables[No Data Value],$A4085),CHAR(34),"}"))</f>
        <v>#REF!</v>
      </c>
    </row>
    <row r="4086" spans="1:17" x14ac:dyDescent="0.25">
      <c r="A4086">
        <v>4083</v>
      </c>
      <c r="D4086" t="e">
        <f>IF(INDEX(People[First Name],$A4086)="","",
CONCATENATE("  - &amp;PersonID",TEXT($A4086,"0000"),
" {","PersonFirstName:  ",CHAR(34),INDEX(People[First Name],$A4086),CHAR(34),
", PersonMiddleName:  ",CHAR(34),INDEX(People[Middle Name],$A4086),CHAR(34),
", PersonLastName:  ",CHAR(34),INDEX(People[Last Name],$A4086),CHAR(34),"}"))</f>
        <v>#REF!</v>
      </c>
      <c r="E4086" t="e">
        <f>IF(INDEX(Organizations[Organization Type '[CV']],$A4086)="","",
CONCATENATE("  - &amp;OrganizationID",TEXT($A4086,"0000"),
" {","OrganizationTypeCV:  ",CHAR(34),INDEX(Organizations[Organization Type '[CV']],$A4086),CHAR(34),
", OrganizationCode:  ",CHAR(34),INDEX(Organizations[Organization Code],$A4086),CHAR(34),
", OrganizationName:  ",CHAR(34),INDEX(Organizations[Organization Name],$A4086),CHAR(34),
", OrganizationDescription:  ",CHAR(34),INDEX(Organizations[Organization Description],$A4086),CHAR(34),
", OrganizationLink:  ",CHAR(34),INDEX(Organizations[Organization Link],$A4086),CHAR(34),"}"))</f>
        <v>#REF!</v>
      </c>
      <c r="F4086" t="e">
        <f>IF(INDEX(People[First Name],$A4086)="","",
CONCATENATE("  - &amp;AffiliationID",TEXT($A4086,"0000"),
" {PersonID: *PersonID",TEXT($A4086,"0000"),
", OrganizationID: *OrganizationID",TEXT(MATCH(INDEX(People[Organization Name],$A4086),Organizations[Organization Name],0),"0000"),
", IsPrimaryOrganizationContact: , AffiliationStartDate: , AffiliationEndDate: , PrimaryPhone: ",
", PrimaryEmail: ",CHAR(34),INDEX(People[Primary Email],$A4086),CHAR(34),
", PrimaryAddress: ",CHAR(34),INDEX(People[Primary Address],$A4086),CHAR(34),
", PersonLink: }"))</f>
        <v>#REF!</v>
      </c>
      <c r="H4086" t="e">
        <f>IF(COUNTA(CitationInformation)=0,"",IF(INDEX(AuthorList[Author Name],$A4086)="","",
CONCATENATE("  - &amp;AuthorListID",TEXT($A4086,"0000"),
"  {CitationID: *CitationID0001",
", PersonID: *PersonID",TEXT(MATCH(INDEX(AuthorList[Author Name],$A4086),People[Full Name],0),"0000"),
", AuthorOrder: ",INDEX(AuthorList[Author Number],$A4086),"}")))</f>
        <v>#REF!</v>
      </c>
      <c r="K4086" t="e">
        <f>IF(INDEX(SamplingFeatures[Feature Code],$A4086)="","",
CONCATENATE("  - &amp;SamplingFeatureID",TEXT($A4086,"0000"),
" {","SamplingFeatureUUID:  ",CHAR(34),INDEX(SamplingFeatures[Sampling Feature UUID],$A4086),CHAR(34),
", SamplingFeatureTypeCV:  ",CHAR(34),INDEX(SamplingFeatures[Sampling Feature Type],$A4086),CHAR(34),
", SamplingFeatureCode:  ",CHAR(34),INDEX(SamplingFeatures[Feature Code],$A4086),CHAR(34),
", SamplingFeatureName:  ",CHAR(34),INDEX(SamplingFeatures[Feature Name],$A4086),CHAR(34),
", SamplingFeatureDescription:  ",CHAR(34),INDEX(SamplingFeatures[Feature Description],$A4086),CHAR(34),
", SamplingFeatureGeotypeCV:  ",CHAR(34),INDEX(SamplingFeatures[Feature Geo Type],$A4086),CHAR(34),
", FeatureGeometry:  ",CHAR(34),INDEX(SamplingFeatures[Feature Geometry],$A4086),CHAR(34),
", Elevation_m:  ",CHAR(34),INDEX(SamplingFeatures[Elevation_m],$A4086),CHAR(34),
", ElevationDatumCV:  ",CHAR(34),ElevationDatum,CHAR(34),"}"))</f>
        <v>#REF!</v>
      </c>
      <c r="L4086" t="e">
        <f>IF(INDEX(SamplingFeatures[Sampling Feature Type],$A4086)&lt;&gt;"Site","",
CONCATENATE("  - &amp;SiteID",TEXT(SUMPRODUCT(--($L$3:$L4085&lt;&gt;"")),"0000"),
" {","SamplingFeatureID:  *SamplingFeatureID",TEXT($A4086,"0000"),
", SiteTypeCV:  ",CHAR(34),INDEX(Sites[Site Type],$A4086),CHAR(34),
", Latitude:  ",INDEX(Sites[Latitude],$A4086),
", Longitude:  ",INDEX(Sites[Longitude],$A4086),
", SRSName:  ",CHAR(34),LatLonDatum,CHAR(34),"}"))</f>
        <v>#REF!</v>
      </c>
      <c r="M4086" t="e">
        <f>IF(INDEX(SamplingFeatures[Sampling Feature Type],$A4086)&lt;&gt;"Specimen","",
CONCATENATE("  - &amp;SpecimenID",TEXT(SUMPRODUCT(--($M$3:$M4085&lt;&gt;"")),"0000"),
" {","SamplingFeatureID:  *SamplingFeatureID",TEXT($A4086,"0000"),
", SpecimenTypeCV:  ",CHAR(34),INDEX(Specimens[Specimen Type],$A4086),CHAR(34),
", SpecimenMediumCV:  ",INDEX(Specimens[Specimen Medium],$A4086),
", IsFieldSpecimen:  ",CHAR(34),INDEX(Specimens[Is Field Specimen?],$A4086),CHAR(34),"}"))</f>
        <v>#REF!</v>
      </c>
      <c r="N4086" t="e">
        <f>IF(COUNTA(SpatialOffsets[])=0,"", IF(INDEX(SpatialOffsets[Spatial Offset Type],$A4086)="","",
CONCATENATE("  - &amp;SpatialOffsetID",TEXT($A4086,"0000"),
" {","SpatialOffsetTypeCV:  ",CHAR(34),INDEX(SpatialOffsets[Spatial Offset Type],$A4086),CHAR(34),
", Offset1Value:  ",INDEX(SpatialOffsets[Offset 1 Value],$A4086),
", Offset1UnitID:  ",CHAR(34),INDEX(SpatialOffsets[Offset 1 Unit],$A4086),CHAR(34),
", Offset2Value:  ",INDEX(SpatialOffsets[Offset 2 Value],$A4086),
", Offset2UnitID:  ",CHAR(34),INDEX(SpatialOffsets[Offset 2 Unit],$A4086),CHAR(34),
", Offset3Value:  ",INDEX(SpatialOffsets[Offset 3 Value],$A4086),
", Offset3UnitID:  ",CHAR(34),INDEX(SpatialOffsets[Offset 3 Unit],$A4086),CHAR(34),,"}")))</f>
        <v>#REF!</v>
      </c>
      <c r="O4086" t="e">
        <f>IF(COUNTA(RelatedFeatures[])=0,"", IF(INDEX(RelatedFeatures[First Sampling Feature Code],$A4086)="","",
CONCATENATE("  - &amp;RelationID",TEXT($A4086,"0000"),
" {","SamplingFeatureID:  *SamplingFeatureID",TEXT(MATCH(INDEX(RelatedFeatures[First Sampling Feature Code],$A4086),SamplingFeatures[Feature Code],0),"0000"),
", RelationshipTypeCV:  ",CHAR(34),INDEX(RelatedFeatures[Relationship Type],$A4086),CHAR(34),
", RelatedFeatureID: *SamplingFeatureID",TEXT(MATCH(INDEX(RelatedFeatures[Second Sampling Feature Code],$A4086),SamplingFeatures[Feature Code],0),"0000"),
", SpatialOffsetID:  ",IF(INDEX(RelatedFeatures[Offset Number],$A4086)="","",CONCATENATE("*SpatialOffsetID",TEXT(INDEX(RelatedFeatures[Offset Number],$A4086),"0000"))),"}")))</f>
        <v>#REF!</v>
      </c>
      <c r="P4086" t="e">
        <f>IF(INDEX(Methods[Method Type],$A4086)="","",
CONCATENATE("  - &amp;MethodID",TEXT($A4086,"0000"),
" {","MethodTypeCV:  ",CHAR(34),INDEX(Methods[Method Type],$A4086),CHAR(34),
", MethodCode:  ",CHAR(34),INDEX(Methods[Method Code],$A4086),CHAR(34),
", MethodName:  ",CHAR(34),INDEX(Methods[Method Name],$A4086),CHAR(34),
", MethodDescription:  ",CHAR(34),INDEX(Methods[Method Description],$A4086),CHAR(34),
", MethodLink:  ",CHAR(34),INDEX(Methods[Method Link],$A4086),CHAR(34),
", OrganizationID: *OrganizationID",TEXT(MATCH(INDEX(Methods[Organization Name],$A4086),Organizations[Organization Name],0),"0000"),"}"))</f>
        <v>#REF!</v>
      </c>
      <c r="Q4086" t="e">
        <f>IF(INDEX(Variables[Variable Type],$A4086)="","",
CONCATENATE("  - &amp;VariableID",TEXT($A4086,"0000"),
" {","VariableTypeCV:  ",CHAR(34),INDEX(Variables[Variable Type],$A4086),CHAR(34),
", VariableCode:  ",CHAR(34),INDEX(Variables[Variable Code],$A4086),CHAR(34),
", VariableNameCV:  ",CHAR(34),INDEX(Variables[Variable Name],$A4086),CHAR(34),
", VariableDefinition:  ",CHAR(34),INDEX(Variables[Variable Definition],$A4086),CHAR(34),
", SpecciationCV:  ",CHAR(34),INDEX(Variables[Speciation],$A4086),CHAR(34),
", NoDataValue:  ",CHAR(34),INDEX(Variables[No Data Value],$A4086),CHAR(34),"}"))</f>
        <v>#REF!</v>
      </c>
    </row>
    <row r="4087" spans="1:17" x14ac:dyDescent="0.25">
      <c r="A4087">
        <v>4084</v>
      </c>
      <c r="D4087" t="e">
        <f>IF(INDEX(People[First Name],$A4087)="","",
CONCATENATE("  - &amp;PersonID",TEXT($A4087,"0000"),
" {","PersonFirstName:  ",CHAR(34),INDEX(People[First Name],$A4087),CHAR(34),
", PersonMiddleName:  ",CHAR(34),INDEX(People[Middle Name],$A4087),CHAR(34),
", PersonLastName:  ",CHAR(34),INDEX(People[Last Name],$A4087),CHAR(34),"}"))</f>
        <v>#REF!</v>
      </c>
      <c r="E4087" t="e">
        <f>IF(INDEX(Organizations[Organization Type '[CV']],$A4087)="","",
CONCATENATE("  - &amp;OrganizationID",TEXT($A4087,"0000"),
" {","OrganizationTypeCV:  ",CHAR(34),INDEX(Organizations[Organization Type '[CV']],$A4087),CHAR(34),
", OrganizationCode:  ",CHAR(34),INDEX(Organizations[Organization Code],$A4087),CHAR(34),
", OrganizationName:  ",CHAR(34),INDEX(Organizations[Organization Name],$A4087),CHAR(34),
", OrganizationDescription:  ",CHAR(34),INDEX(Organizations[Organization Description],$A4087),CHAR(34),
", OrganizationLink:  ",CHAR(34),INDEX(Organizations[Organization Link],$A4087),CHAR(34),"}"))</f>
        <v>#REF!</v>
      </c>
      <c r="F4087" t="e">
        <f>IF(INDEX(People[First Name],$A4087)="","",
CONCATENATE("  - &amp;AffiliationID",TEXT($A4087,"0000"),
" {PersonID: *PersonID",TEXT($A4087,"0000"),
", OrganizationID: *OrganizationID",TEXT(MATCH(INDEX(People[Organization Name],$A4087),Organizations[Organization Name],0),"0000"),
", IsPrimaryOrganizationContact: , AffiliationStartDate: , AffiliationEndDate: , PrimaryPhone: ",
", PrimaryEmail: ",CHAR(34),INDEX(People[Primary Email],$A4087),CHAR(34),
", PrimaryAddress: ",CHAR(34),INDEX(People[Primary Address],$A4087),CHAR(34),
", PersonLink: }"))</f>
        <v>#REF!</v>
      </c>
      <c r="H4087" t="e">
        <f>IF(COUNTA(CitationInformation)=0,"",IF(INDEX(AuthorList[Author Name],$A4087)="","",
CONCATENATE("  - &amp;AuthorListID",TEXT($A4087,"0000"),
"  {CitationID: *CitationID0001",
", PersonID: *PersonID",TEXT(MATCH(INDEX(AuthorList[Author Name],$A4087),People[Full Name],0),"0000"),
", AuthorOrder: ",INDEX(AuthorList[Author Number],$A4087),"}")))</f>
        <v>#REF!</v>
      </c>
      <c r="K4087" t="e">
        <f>IF(INDEX(SamplingFeatures[Feature Code],$A4087)="","",
CONCATENATE("  - &amp;SamplingFeatureID",TEXT($A4087,"0000"),
" {","SamplingFeatureUUID:  ",CHAR(34),INDEX(SamplingFeatures[Sampling Feature UUID],$A4087),CHAR(34),
", SamplingFeatureTypeCV:  ",CHAR(34),INDEX(SamplingFeatures[Sampling Feature Type],$A4087),CHAR(34),
", SamplingFeatureCode:  ",CHAR(34),INDEX(SamplingFeatures[Feature Code],$A4087),CHAR(34),
", SamplingFeatureName:  ",CHAR(34),INDEX(SamplingFeatures[Feature Name],$A4087),CHAR(34),
", SamplingFeatureDescription:  ",CHAR(34),INDEX(SamplingFeatures[Feature Description],$A4087),CHAR(34),
", SamplingFeatureGeotypeCV:  ",CHAR(34),INDEX(SamplingFeatures[Feature Geo Type],$A4087),CHAR(34),
", FeatureGeometry:  ",CHAR(34),INDEX(SamplingFeatures[Feature Geometry],$A4087),CHAR(34),
", Elevation_m:  ",CHAR(34),INDEX(SamplingFeatures[Elevation_m],$A4087),CHAR(34),
", ElevationDatumCV:  ",CHAR(34),ElevationDatum,CHAR(34),"}"))</f>
        <v>#REF!</v>
      </c>
      <c r="L4087" t="e">
        <f>IF(INDEX(SamplingFeatures[Sampling Feature Type],$A4087)&lt;&gt;"Site","",
CONCATENATE("  - &amp;SiteID",TEXT(SUMPRODUCT(--($L$3:$L4086&lt;&gt;"")),"0000"),
" {","SamplingFeatureID:  *SamplingFeatureID",TEXT($A4087,"0000"),
", SiteTypeCV:  ",CHAR(34),INDEX(Sites[Site Type],$A4087),CHAR(34),
", Latitude:  ",INDEX(Sites[Latitude],$A4087),
", Longitude:  ",INDEX(Sites[Longitude],$A4087),
", SRSName:  ",CHAR(34),LatLonDatum,CHAR(34),"}"))</f>
        <v>#REF!</v>
      </c>
      <c r="M4087" t="e">
        <f>IF(INDEX(SamplingFeatures[Sampling Feature Type],$A4087)&lt;&gt;"Specimen","",
CONCATENATE("  - &amp;SpecimenID",TEXT(SUMPRODUCT(--($M$3:$M4086&lt;&gt;"")),"0000"),
" {","SamplingFeatureID:  *SamplingFeatureID",TEXT($A4087,"0000"),
", SpecimenTypeCV:  ",CHAR(34),INDEX(Specimens[Specimen Type],$A4087),CHAR(34),
", SpecimenMediumCV:  ",INDEX(Specimens[Specimen Medium],$A4087),
", IsFieldSpecimen:  ",CHAR(34),INDEX(Specimens[Is Field Specimen?],$A4087),CHAR(34),"}"))</f>
        <v>#REF!</v>
      </c>
      <c r="N4087" t="e">
        <f>IF(COUNTA(SpatialOffsets[])=0,"", IF(INDEX(SpatialOffsets[Spatial Offset Type],$A4087)="","",
CONCATENATE("  - &amp;SpatialOffsetID",TEXT($A4087,"0000"),
" {","SpatialOffsetTypeCV:  ",CHAR(34),INDEX(SpatialOffsets[Spatial Offset Type],$A4087),CHAR(34),
", Offset1Value:  ",INDEX(SpatialOffsets[Offset 1 Value],$A4087),
", Offset1UnitID:  ",CHAR(34),INDEX(SpatialOffsets[Offset 1 Unit],$A4087),CHAR(34),
", Offset2Value:  ",INDEX(SpatialOffsets[Offset 2 Value],$A4087),
", Offset2UnitID:  ",CHAR(34),INDEX(SpatialOffsets[Offset 2 Unit],$A4087),CHAR(34),
", Offset3Value:  ",INDEX(SpatialOffsets[Offset 3 Value],$A4087),
", Offset3UnitID:  ",CHAR(34),INDEX(SpatialOffsets[Offset 3 Unit],$A4087),CHAR(34),,"}")))</f>
        <v>#REF!</v>
      </c>
      <c r="O4087" t="e">
        <f>IF(COUNTA(RelatedFeatures[])=0,"", IF(INDEX(RelatedFeatures[First Sampling Feature Code],$A4087)="","",
CONCATENATE("  - &amp;RelationID",TEXT($A4087,"0000"),
" {","SamplingFeatureID:  *SamplingFeatureID",TEXT(MATCH(INDEX(RelatedFeatures[First Sampling Feature Code],$A4087),SamplingFeatures[Feature Code],0),"0000"),
", RelationshipTypeCV:  ",CHAR(34),INDEX(RelatedFeatures[Relationship Type],$A4087),CHAR(34),
", RelatedFeatureID: *SamplingFeatureID",TEXT(MATCH(INDEX(RelatedFeatures[Second Sampling Feature Code],$A4087),SamplingFeatures[Feature Code],0),"0000"),
", SpatialOffsetID:  ",IF(INDEX(RelatedFeatures[Offset Number],$A4087)="","",CONCATENATE("*SpatialOffsetID",TEXT(INDEX(RelatedFeatures[Offset Number],$A4087),"0000"))),"}")))</f>
        <v>#REF!</v>
      </c>
      <c r="P4087" t="e">
        <f>IF(INDEX(Methods[Method Type],$A4087)="","",
CONCATENATE("  - &amp;MethodID",TEXT($A4087,"0000"),
" {","MethodTypeCV:  ",CHAR(34),INDEX(Methods[Method Type],$A4087),CHAR(34),
", MethodCode:  ",CHAR(34),INDEX(Methods[Method Code],$A4087),CHAR(34),
", MethodName:  ",CHAR(34),INDEX(Methods[Method Name],$A4087),CHAR(34),
", MethodDescription:  ",CHAR(34),INDEX(Methods[Method Description],$A4087),CHAR(34),
", MethodLink:  ",CHAR(34),INDEX(Methods[Method Link],$A4087),CHAR(34),
", OrganizationID: *OrganizationID",TEXT(MATCH(INDEX(Methods[Organization Name],$A4087),Organizations[Organization Name],0),"0000"),"}"))</f>
        <v>#REF!</v>
      </c>
      <c r="Q4087" t="e">
        <f>IF(INDEX(Variables[Variable Type],$A4087)="","",
CONCATENATE("  - &amp;VariableID",TEXT($A4087,"0000"),
" {","VariableTypeCV:  ",CHAR(34),INDEX(Variables[Variable Type],$A4087),CHAR(34),
", VariableCode:  ",CHAR(34),INDEX(Variables[Variable Code],$A4087),CHAR(34),
", VariableNameCV:  ",CHAR(34),INDEX(Variables[Variable Name],$A4087),CHAR(34),
", VariableDefinition:  ",CHAR(34),INDEX(Variables[Variable Definition],$A4087),CHAR(34),
", SpecciationCV:  ",CHAR(34),INDEX(Variables[Speciation],$A4087),CHAR(34),
", NoDataValue:  ",CHAR(34),INDEX(Variables[No Data Value],$A4087),CHAR(34),"}"))</f>
        <v>#REF!</v>
      </c>
    </row>
    <row r="4088" spans="1:17" x14ac:dyDescent="0.25">
      <c r="A4088">
        <v>4085</v>
      </c>
      <c r="D4088" t="e">
        <f>IF(INDEX(People[First Name],$A4088)="","",
CONCATENATE("  - &amp;PersonID",TEXT($A4088,"0000"),
" {","PersonFirstName:  ",CHAR(34),INDEX(People[First Name],$A4088),CHAR(34),
", PersonMiddleName:  ",CHAR(34),INDEX(People[Middle Name],$A4088),CHAR(34),
", PersonLastName:  ",CHAR(34),INDEX(People[Last Name],$A4088),CHAR(34),"}"))</f>
        <v>#REF!</v>
      </c>
      <c r="E4088" t="e">
        <f>IF(INDEX(Organizations[Organization Type '[CV']],$A4088)="","",
CONCATENATE("  - &amp;OrganizationID",TEXT($A4088,"0000"),
" {","OrganizationTypeCV:  ",CHAR(34),INDEX(Organizations[Organization Type '[CV']],$A4088),CHAR(34),
", OrganizationCode:  ",CHAR(34),INDEX(Organizations[Organization Code],$A4088),CHAR(34),
", OrganizationName:  ",CHAR(34),INDEX(Organizations[Organization Name],$A4088),CHAR(34),
", OrganizationDescription:  ",CHAR(34),INDEX(Organizations[Organization Description],$A4088),CHAR(34),
", OrganizationLink:  ",CHAR(34),INDEX(Organizations[Organization Link],$A4088),CHAR(34),"}"))</f>
        <v>#REF!</v>
      </c>
      <c r="F4088" t="e">
        <f>IF(INDEX(People[First Name],$A4088)="","",
CONCATENATE("  - &amp;AffiliationID",TEXT($A4088,"0000"),
" {PersonID: *PersonID",TEXT($A4088,"0000"),
", OrganizationID: *OrganizationID",TEXT(MATCH(INDEX(People[Organization Name],$A4088),Organizations[Organization Name],0),"0000"),
", IsPrimaryOrganizationContact: , AffiliationStartDate: , AffiliationEndDate: , PrimaryPhone: ",
", PrimaryEmail: ",CHAR(34),INDEX(People[Primary Email],$A4088),CHAR(34),
", PrimaryAddress: ",CHAR(34),INDEX(People[Primary Address],$A4088),CHAR(34),
", PersonLink: }"))</f>
        <v>#REF!</v>
      </c>
      <c r="H4088" t="e">
        <f>IF(COUNTA(CitationInformation)=0,"",IF(INDEX(AuthorList[Author Name],$A4088)="","",
CONCATENATE("  - &amp;AuthorListID",TEXT($A4088,"0000"),
"  {CitationID: *CitationID0001",
", PersonID: *PersonID",TEXT(MATCH(INDEX(AuthorList[Author Name],$A4088),People[Full Name],0),"0000"),
", AuthorOrder: ",INDEX(AuthorList[Author Number],$A4088),"}")))</f>
        <v>#REF!</v>
      </c>
      <c r="K4088" t="e">
        <f>IF(INDEX(SamplingFeatures[Feature Code],$A4088)="","",
CONCATENATE("  - &amp;SamplingFeatureID",TEXT($A4088,"0000"),
" {","SamplingFeatureUUID:  ",CHAR(34),INDEX(SamplingFeatures[Sampling Feature UUID],$A4088),CHAR(34),
", SamplingFeatureTypeCV:  ",CHAR(34),INDEX(SamplingFeatures[Sampling Feature Type],$A4088),CHAR(34),
", SamplingFeatureCode:  ",CHAR(34),INDEX(SamplingFeatures[Feature Code],$A4088),CHAR(34),
", SamplingFeatureName:  ",CHAR(34),INDEX(SamplingFeatures[Feature Name],$A4088),CHAR(34),
", SamplingFeatureDescription:  ",CHAR(34),INDEX(SamplingFeatures[Feature Description],$A4088),CHAR(34),
", SamplingFeatureGeotypeCV:  ",CHAR(34),INDEX(SamplingFeatures[Feature Geo Type],$A4088),CHAR(34),
", FeatureGeometry:  ",CHAR(34),INDEX(SamplingFeatures[Feature Geometry],$A4088),CHAR(34),
", Elevation_m:  ",CHAR(34),INDEX(SamplingFeatures[Elevation_m],$A4088),CHAR(34),
", ElevationDatumCV:  ",CHAR(34),ElevationDatum,CHAR(34),"}"))</f>
        <v>#REF!</v>
      </c>
      <c r="L4088" t="e">
        <f>IF(INDEX(SamplingFeatures[Sampling Feature Type],$A4088)&lt;&gt;"Site","",
CONCATENATE("  - &amp;SiteID",TEXT(SUMPRODUCT(--($L$3:$L4087&lt;&gt;"")),"0000"),
" {","SamplingFeatureID:  *SamplingFeatureID",TEXT($A4088,"0000"),
", SiteTypeCV:  ",CHAR(34),INDEX(Sites[Site Type],$A4088),CHAR(34),
", Latitude:  ",INDEX(Sites[Latitude],$A4088),
", Longitude:  ",INDEX(Sites[Longitude],$A4088),
", SRSName:  ",CHAR(34),LatLonDatum,CHAR(34),"}"))</f>
        <v>#REF!</v>
      </c>
      <c r="M4088" t="e">
        <f>IF(INDEX(SamplingFeatures[Sampling Feature Type],$A4088)&lt;&gt;"Specimen","",
CONCATENATE("  - &amp;SpecimenID",TEXT(SUMPRODUCT(--($M$3:$M4087&lt;&gt;"")),"0000"),
" {","SamplingFeatureID:  *SamplingFeatureID",TEXT($A4088,"0000"),
", SpecimenTypeCV:  ",CHAR(34),INDEX(Specimens[Specimen Type],$A4088),CHAR(34),
", SpecimenMediumCV:  ",INDEX(Specimens[Specimen Medium],$A4088),
", IsFieldSpecimen:  ",CHAR(34),INDEX(Specimens[Is Field Specimen?],$A4088),CHAR(34),"}"))</f>
        <v>#REF!</v>
      </c>
      <c r="N4088" t="e">
        <f>IF(COUNTA(SpatialOffsets[])=0,"", IF(INDEX(SpatialOffsets[Spatial Offset Type],$A4088)="","",
CONCATENATE("  - &amp;SpatialOffsetID",TEXT($A4088,"0000"),
" {","SpatialOffsetTypeCV:  ",CHAR(34),INDEX(SpatialOffsets[Spatial Offset Type],$A4088),CHAR(34),
", Offset1Value:  ",INDEX(SpatialOffsets[Offset 1 Value],$A4088),
", Offset1UnitID:  ",CHAR(34),INDEX(SpatialOffsets[Offset 1 Unit],$A4088),CHAR(34),
", Offset2Value:  ",INDEX(SpatialOffsets[Offset 2 Value],$A4088),
", Offset2UnitID:  ",CHAR(34),INDEX(SpatialOffsets[Offset 2 Unit],$A4088),CHAR(34),
", Offset3Value:  ",INDEX(SpatialOffsets[Offset 3 Value],$A4088),
", Offset3UnitID:  ",CHAR(34),INDEX(SpatialOffsets[Offset 3 Unit],$A4088),CHAR(34),,"}")))</f>
        <v>#REF!</v>
      </c>
      <c r="O4088" t="e">
        <f>IF(COUNTA(RelatedFeatures[])=0,"", IF(INDEX(RelatedFeatures[First Sampling Feature Code],$A4088)="","",
CONCATENATE("  - &amp;RelationID",TEXT($A4088,"0000"),
" {","SamplingFeatureID:  *SamplingFeatureID",TEXT(MATCH(INDEX(RelatedFeatures[First Sampling Feature Code],$A4088),SamplingFeatures[Feature Code],0),"0000"),
", RelationshipTypeCV:  ",CHAR(34),INDEX(RelatedFeatures[Relationship Type],$A4088),CHAR(34),
", RelatedFeatureID: *SamplingFeatureID",TEXT(MATCH(INDEX(RelatedFeatures[Second Sampling Feature Code],$A4088),SamplingFeatures[Feature Code],0),"0000"),
", SpatialOffsetID:  ",IF(INDEX(RelatedFeatures[Offset Number],$A4088)="","",CONCATENATE("*SpatialOffsetID",TEXT(INDEX(RelatedFeatures[Offset Number],$A4088),"0000"))),"}")))</f>
        <v>#REF!</v>
      </c>
      <c r="P4088" t="e">
        <f>IF(INDEX(Methods[Method Type],$A4088)="","",
CONCATENATE("  - &amp;MethodID",TEXT($A4088,"0000"),
" {","MethodTypeCV:  ",CHAR(34),INDEX(Methods[Method Type],$A4088),CHAR(34),
", MethodCode:  ",CHAR(34),INDEX(Methods[Method Code],$A4088),CHAR(34),
", MethodName:  ",CHAR(34),INDEX(Methods[Method Name],$A4088),CHAR(34),
", MethodDescription:  ",CHAR(34),INDEX(Methods[Method Description],$A4088),CHAR(34),
", MethodLink:  ",CHAR(34),INDEX(Methods[Method Link],$A4088),CHAR(34),
", OrganizationID: *OrganizationID",TEXT(MATCH(INDEX(Methods[Organization Name],$A4088),Organizations[Organization Name],0),"0000"),"}"))</f>
        <v>#REF!</v>
      </c>
      <c r="Q4088" t="e">
        <f>IF(INDEX(Variables[Variable Type],$A4088)="","",
CONCATENATE("  - &amp;VariableID",TEXT($A4088,"0000"),
" {","VariableTypeCV:  ",CHAR(34),INDEX(Variables[Variable Type],$A4088),CHAR(34),
", VariableCode:  ",CHAR(34),INDEX(Variables[Variable Code],$A4088),CHAR(34),
", VariableNameCV:  ",CHAR(34),INDEX(Variables[Variable Name],$A4088),CHAR(34),
", VariableDefinition:  ",CHAR(34),INDEX(Variables[Variable Definition],$A4088),CHAR(34),
", SpecciationCV:  ",CHAR(34),INDEX(Variables[Speciation],$A4088),CHAR(34),
", NoDataValue:  ",CHAR(34),INDEX(Variables[No Data Value],$A4088),CHAR(34),"}"))</f>
        <v>#REF!</v>
      </c>
    </row>
    <row r="4089" spans="1:17" x14ac:dyDescent="0.25">
      <c r="A4089">
        <v>4086</v>
      </c>
      <c r="D4089" t="e">
        <f>IF(INDEX(People[First Name],$A4089)="","",
CONCATENATE("  - &amp;PersonID",TEXT($A4089,"0000"),
" {","PersonFirstName:  ",CHAR(34),INDEX(People[First Name],$A4089),CHAR(34),
", PersonMiddleName:  ",CHAR(34),INDEX(People[Middle Name],$A4089),CHAR(34),
", PersonLastName:  ",CHAR(34),INDEX(People[Last Name],$A4089),CHAR(34),"}"))</f>
        <v>#REF!</v>
      </c>
      <c r="E4089" t="e">
        <f>IF(INDEX(Organizations[Organization Type '[CV']],$A4089)="","",
CONCATENATE("  - &amp;OrganizationID",TEXT($A4089,"0000"),
" {","OrganizationTypeCV:  ",CHAR(34),INDEX(Organizations[Organization Type '[CV']],$A4089),CHAR(34),
", OrganizationCode:  ",CHAR(34),INDEX(Organizations[Organization Code],$A4089),CHAR(34),
", OrganizationName:  ",CHAR(34),INDEX(Organizations[Organization Name],$A4089),CHAR(34),
", OrganizationDescription:  ",CHAR(34),INDEX(Organizations[Organization Description],$A4089),CHAR(34),
", OrganizationLink:  ",CHAR(34),INDEX(Organizations[Organization Link],$A4089),CHAR(34),"}"))</f>
        <v>#REF!</v>
      </c>
      <c r="F4089" t="e">
        <f>IF(INDEX(People[First Name],$A4089)="","",
CONCATENATE("  - &amp;AffiliationID",TEXT($A4089,"0000"),
" {PersonID: *PersonID",TEXT($A4089,"0000"),
", OrganizationID: *OrganizationID",TEXT(MATCH(INDEX(People[Organization Name],$A4089),Organizations[Organization Name],0),"0000"),
", IsPrimaryOrganizationContact: , AffiliationStartDate: , AffiliationEndDate: , PrimaryPhone: ",
", PrimaryEmail: ",CHAR(34),INDEX(People[Primary Email],$A4089),CHAR(34),
", PrimaryAddress: ",CHAR(34),INDEX(People[Primary Address],$A4089),CHAR(34),
", PersonLink: }"))</f>
        <v>#REF!</v>
      </c>
      <c r="H4089" t="e">
        <f>IF(COUNTA(CitationInformation)=0,"",IF(INDEX(AuthorList[Author Name],$A4089)="","",
CONCATENATE("  - &amp;AuthorListID",TEXT($A4089,"0000"),
"  {CitationID: *CitationID0001",
", PersonID: *PersonID",TEXT(MATCH(INDEX(AuthorList[Author Name],$A4089),People[Full Name],0),"0000"),
", AuthorOrder: ",INDEX(AuthorList[Author Number],$A4089),"}")))</f>
        <v>#REF!</v>
      </c>
      <c r="K4089" t="e">
        <f>IF(INDEX(SamplingFeatures[Feature Code],$A4089)="","",
CONCATENATE("  - &amp;SamplingFeatureID",TEXT($A4089,"0000"),
" {","SamplingFeatureUUID:  ",CHAR(34),INDEX(SamplingFeatures[Sampling Feature UUID],$A4089),CHAR(34),
", SamplingFeatureTypeCV:  ",CHAR(34),INDEX(SamplingFeatures[Sampling Feature Type],$A4089),CHAR(34),
", SamplingFeatureCode:  ",CHAR(34),INDEX(SamplingFeatures[Feature Code],$A4089),CHAR(34),
", SamplingFeatureName:  ",CHAR(34),INDEX(SamplingFeatures[Feature Name],$A4089),CHAR(34),
", SamplingFeatureDescription:  ",CHAR(34),INDEX(SamplingFeatures[Feature Description],$A4089),CHAR(34),
", SamplingFeatureGeotypeCV:  ",CHAR(34),INDEX(SamplingFeatures[Feature Geo Type],$A4089),CHAR(34),
", FeatureGeometry:  ",CHAR(34),INDEX(SamplingFeatures[Feature Geometry],$A4089),CHAR(34),
", Elevation_m:  ",CHAR(34),INDEX(SamplingFeatures[Elevation_m],$A4089),CHAR(34),
", ElevationDatumCV:  ",CHAR(34),ElevationDatum,CHAR(34),"}"))</f>
        <v>#REF!</v>
      </c>
      <c r="L4089" t="e">
        <f>IF(INDEX(SamplingFeatures[Sampling Feature Type],$A4089)&lt;&gt;"Site","",
CONCATENATE("  - &amp;SiteID",TEXT(SUMPRODUCT(--($L$3:$L4088&lt;&gt;"")),"0000"),
" {","SamplingFeatureID:  *SamplingFeatureID",TEXT($A4089,"0000"),
", SiteTypeCV:  ",CHAR(34),INDEX(Sites[Site Type],$A4089),CHAR(34),
", Latitude:  ",INDEX(Sites[Latitude],$A4089),
", Longitude:  ",INDEX(Sites[Longitude],$A4089),
", SRSName:  ",CHAR(34),LatLonDatum,CHAR(34),"}"))</f>
        <v>#REF!</v>
      </c>
      <c r="M4089" t="e">
        <f>IF(INDEX(SamplingFeatures[Sampling Feature Type],$A4089)&lt;&gt;"Specimen","",
CONCATENATE("  - &amp;SpecimenID",TEXT(SUMPRODUCT(--($M$3:$M4088&lt;&gt;"")),"0000"),
" {","SamplingFeatureID:  *SamplingFeatureID",TEXT($A4089,"0000"),
", SpecimenTypeCV:  ",CHAR(34),INDEX(Specimens[Specimen Type],$A4089),CHAR(34),
", SpecimenMediumCV:  ",INDEX(Specimens[Specimen Medium],$A4089),
", IsFieldSpecimen:  ",CHAR(34),INDEX(Specimens[Is Field Specimen?],$A4089),CHAR(34),"}"))</f>
        <v>#REF!</v>
      </c>
      <c r="N4089" t="e">
        <f>IF(COUNTA(SpatialOffsets[])=0,"", IF(INDEX(SpatialOffsets[Spatial Offset Type],$A4089)="","",
CONCATENATE("  - &amp;SpatialOffsetID",TEXT($A4089,"0000"),
" {","SpatialOffsetTypeCV:  ",CHAR(34),INDEX(SpatialOffsets[Spatial Offset Type],$A4089),CHAR(34),
", Offset1Value:  ",INDEX(SpatialOffsets[Offset 1 Value],$A4089),
", Offset1UnitID:  ",CHAR(34),INDEX(SpatialOffsets[Offset 1 Unit],$A4089),CHAR(34),
", Offset2Value:  ",INDEX(SpatialOffsets[Offset 2 Value],$A4089),
", Offset2UnitID:  ",CHAR(34),INDEX(SpatialOffsets[Offset 2 Unit],$A4089),CHAR(34),
", Offset3Value:  ",INDEX(SpatialOffsets[Offset 3 Value],$A4089),
", Offset3UnitID:  ",CHAR(34),INDEX(SpatialOffsets[Offset 3 Unit],$A4089),CHAR(34),,"}")))</f>
        <v>#REF!</v>
      </c>
      <c r="O4089" t="e">
        <f>IF(COUNTA(RelatedFeatures[])=0,"", IF(INDEX(RelatedFeatures[First Sampling Feature Code],$A4089)="","",
CONCATENATE("  - &amp;RelationID",TEXT($A4089,"0000"),
" {","SamplingFeatureID:  *SamplingFeatureID",TEXT(MATCH(INDEX(RelatedFeatures[First Sampling Feature Code],$A4089),SamplingFeatures[Feature Code],0),"0000"),
", RelationshipTypeCV:  ",CHAR(34),INDEX(RelatedFeatures[Relationship Type],$A4089),CHAR(34),
", RelatedFeatureID: *SamplingFeatureID",TEXT(MATCH(INDEX(RelatedFeatures[Second Sampling Feature Code],$A4089),SamplingFeatures[Feature Code],0),"0000"),
", SpatialOffsetID:  ",IF(INDEX(RelatedFeatures[Offset Number],$A4089)="","",CONCATENATE("*SpatialOffsetID",TEXT(INDEX(RelatedFeatures[Offset Number],$A4089),"0000"))),"}")))</f>
        <v>#REF!</v>
      </c>
      <c r="P4089" t="e">
        <f>IF(INDEX(Methods[Method Type],$A4089)="","",
CONCATENATE("  - &amp;MethodID",TEXT($A4089,"0000"),
" {","MethodTypeCV:  ",CHAR(34),INDEX(Methods[Method Type],$A4089),CHAR(34),
", MethodCode:  ",CHAR(34),INDEX(Methods[Method Code],$A4089),CHAR(34),
", MethodName:  ",CHAR(34),INDEX(Methods[Method Name],$A4089),CHAR(34),
", MethodDescription:  ",CHAR(34),INDEX(Methods[Method Description],$A4089),CHAR(34),
", MethodLink:  ",CHAR(34),INDEX(Methods[Method Link],$A4089),CHAR(34),
", OrganizationID: *OrganizationID",TEXT(MATCH(INDEX(Methods[Organization Name],$A4089),Organizations[Organization Name],0),"0000"),"}"))</f>
        <v>#REF!</v>
      </c>
      <c r="Q4089" t="e">
        <f>IF(INDEX(Variables[Variable Type],$A4089)="","",
CONCATENATE("  - &amp;VariableID",TEXT($A4089,"0000"),
" {","VariableTypeCV:  ",CHAR(34),INDEX(Variables[Variable Type],$A4089),CHAR(34),
", VariableCode:  ",CHAR(34),INDEX(Variables[Variable Code],$A4089),CHAR(34),
", VariableNameCV:  ",CHAR(34),INDEX(Variables[Variable Name],$A4089),CHAR(34),
", VariableDefinition:  ",CHAR(34),INDEX(Variables[Variable Definition],$A4089),CHAR(34),
", SpecciationCV:  ",CHAR(34),INDEX(Variables[Speciation],$A4089),CHAR(34),
", NoDataValue:  ",CHAR(34),INDEX(Variables[No Data Value],$A4089),CHAR(34),"}"))</f>
        <v>#REF!</v>
      </c>
    </row>
    <row r="4090" spans="1:17" x14ac:dyDescent="0.25">
      <c r="A4090">
        <v>4087</v>
      </c>
      <c r="D4090" t="e">
        <f>IF(INDEX(People[First Name],$A4090)="","",
CONCATENATE("  - &amp;PersonID",TEXT($A4090,"0000"),
" {","PersonFirstName:  ",CHAR(34),INDEX(People[First Name],$A4090),CHAR(34),
", PersonMiddleName:  ",CHAR(34),INDEX(People[Middle Name],$A4090),CHAR(34),
", PersonLastName:  ",CHAR(34),INDEX(People[Last Name],$A4090),CHAR(34),"}"))</f>
        <v>#REF!</v>
      </c>
      <c r="E4090" t="e">
        <f>IF(INDEX(Organizations[Organization Type '[CV']],$A4090)="","",
CONCATENATE("  - &amp;OrganizationID",TEXT($A4090,"0000"),
" {","OrganizationTypeCV:  ",CHAR(34),INDEX(Organizations[Organization Type '[CV']],$A4090),CHAR(34),
", OrganizationCode:  ",CHAR(34),INDEX(Organizations[Organization Code],$A4090),CHAR(34),
", OrganizationName:  ",CHAR(34),INDEX(Organizations[Organization Name],$A4090),CHAR(34),
", OrganizationDescription:  ",CHAR(34),INDEX(Organizations[Organization Description],$A4090),CHAR(34),
", OrganizationLink:  ",CHAR(34),INDEX(Organizations[Organization Link],$A4090),CHAR(34),"}"))</f>
        <v>#REF!</v>
      </c>
      <c r="F4090" t="e">
        <f>IF(INDEX(People[First Name],$A4090)="","",
CONCATENATE("  - &amp;AffiliationID",TEXT($A4090,"0000"),
" {PersonID: *PersonID",TEXT($A4090,"0000"),
", OrganizationID: *OrganizationID",TEXT(MATCH(INDEX(People[Organization Name],$A4090),Organizations[Organization Name],0),"0000"),
", IsPrimaryOrganizationContact: , AffiliationStartDate: , AffiliationEndDate: , PrimaryPhone: ",
", PrimaryEmail: ",CHAR(34),INDEX(People[Primary Email],$A4090),CHAR(34),
", PrimaryAddress: ",CHAR(34),INDEX(People[Primary Address],$A4090),CHAR(34),
", PersonLink: }"))</f>
        <v>#REF!</v>
      </c>
      <c r="H4090" t="e">
        <f>IF(COUNTA(CitationInformation)=0,"",IF(INDEX(AuthorList[Author Name],$A4090)="","",
CONCATENATE("  - &amp;AuthorListID",TEXT($A4090,"0000"),
"  {CitationID: *CitationID0001",
", PersonID: *PersonID",TEXT(MATCH(INDEX(AuthorList[Author Name],$A4090),People[Full Name],0),"0000"),
", AuthorOrder: ",INDEX(AuthorList[Author Number],$A4090),"}")))</f>
        <v>#REF!</v>
      </c>
      <c r="K4090" t="e">
        <f>IF(INDEX(SamplingFeatures[Feature Code],$A4090)="","",
CONCATENATE("  - &amp;SamplingFeatureID",TEXT($A4090,"0000"),
" {","SamplingFeatureUUID:  ",CHAR(34),INDEX(SamplingFeatures[Sampling Feature UUID],$A4090),CHAR(34),
", SamplingFeatureTypeCV:  ",CHAR(34),INDEX(SamplingFeatures[Sampling Feature Type],$A4090),CHAR(34),
", SamplingFeatureCode:  ",CHAR(34),INDEX(SamplingFeatures[Feature Code],$A4090),CHAR(34),
", SamplingFeatureName:  ",CHAR(34),INDEX(SamplingFeatures[Feature Name],$A4090),CHAR(34),
", SamplingFeatureDescription:  ",CHAR(34),INDEX(SamplingFeatures[Feature Description],$A4090),CHAR(34),
", SamplingFeatureGeotypeCV:  ",CHAR(34),INDEX(SamplingFeatures[Feature Geo Type],$A4090),CHAR(34),
", FeatureGeometry:  ",CHAR(34),INDEX(SamplingFeatures[Feature Geometry],$A4090),CHAR(34),
", Elevation_m:  ",CHAR(34),INDEX(SamplingFeatures[Elevation_m],$A4090),CHAR(34),
", ElevationDatumCV:  ",CHAR(34),ElevationDatum,CHAR(34),"}"))</f>
        <v>#REF!</v>
      </c>
      <c r="L4090" t="e">
        <f>IF(INDEX(SamplingFeatures[Sampling Feature Type],$A4090)&lt;&gt;"Site","",
CONCATENATE("  - &amp;SiteID",TEXT(SUMPRODUCT(--($L$3:$L4089&lt;&gt;"")),"0000"),
" {","SamplingFeatureID:  *SamplingFeatureID",TEXT($A4090,"0000"),
", SiteTypeCV:  ",CHAR(34),INDEX(Sites[Site Type],$A4090),CHAR(34),
", Latitude:  ",INDEX(Sites[Latitude],$A4090),
", Longitude:  ",INDEX(Sites[Longitude],$A4090),
", SRSName:  ",CHAR(34),LatLonDatum,CHAR(34),"}"))</f>
        <v>#REF!</v>
      </c>
      <c r="M4090" t="e">
        <f>IF(INDEX(SamplingFeatures[Sampling Feature Type],$A4090)&lt;&gt;"Specimen","",
CONCATENATE("  - &amp;SpecimenID",TEXT(SUMPRODUCT(--($M$3:$M4089&lt;&gt;"")),"0000"),
" {","SamplingFeatureID:  *SamplingFeatureID",TEXT($A4090,"0000"),
", SpecimenTypeCV:  ",CHAR(34),INDEX(Specimens[Specimen Type],$A4090),CHAR(34),
", SpecimenMediumCV:  ",INDEX(Specimens[Specimen Medium],$A4090),
", IsFieldSpecimen:  ",CHAR(34),INDEX(Specimens[Is Field Specimen?],$A4090),CHAR(34),"}"))</f>
        <v>#REF!</v>
      </c>
      <c r="N4090" t="e">
        <f>IF(COUNTA(SpatialOffsets[])=0,"", IF(INDEX(SpatialOffsets[Spatial Offset Type],$A4090)="","",
CONCATENATE("  - &amp;SpatialOffsetID",TEXT($A4090,"0000"),
" {","SpatialOffsetTypeCV:  ",CHAR(34),INDEX(SpatialOffsets[Spatial Offset Type],$A4090),CHAR(34),
", Offset1Value:  ",INDEX(SpatialOffsets[Offset 1 Value],$A4090),
", Offset1UnitID:  ",CHAR(34),INDEX(SpatialOffsets[Offset 1 Unit],$A4090),CHAR(34),
", Offset2Value:  ",INDEX(SpatialOffsets[Offset 2 Value],$A4090),
", Offset2UnitID:  ",CHAR(34),INDEX(SpatialOffsets[Offset 2 Unit],$A4090),CHAR(34),
", Offset3Value:  ",INDEX(SpatialOffsets[Offset 3 Value],$A4090),
", Offset3UnitID:  ",CHAR(34),INDEX(SpatialOffsets[Offset 3 Unit],$A4090),CHAR(34),,"}")))</f>
        <v>#REF!</v>
      </c>
      <c r="O4090" t="e">
        <f>IF(COUNTA(RelatedFeatures[])=0,"", IF(INDEX(RelatedFeatures[First Sampling Feature Code],$A4090)="","",
CONCATENATE("  - &amp;RelationID",TEXT($A4090,"0000"),
" {","SamplingFeatureID:  *SamplingFeatureID",TEXT(MATCH(INDEX(RelatedFeatures[First Sampling Feature Code],$A4090),SamplingFeatures[Feature Code],0),"0000"),
", RelationshipTypeCV:  ",CHAR(34),INDEX(RelatedFeatures[Relationship Type],$A4090),CHAR(34),
", RelatedFeatureID: *SamplingFeatureID",TEXT(MATCH(INDEX(RelatedFeatures[Second Sampling Feature Code],$A4090),SamplingFeatures[Feature Code],0),"0000"),
", SpatialOffsetID:  ",IF(INDEX(RelatedFeatures[Offset Number],$A4090)="","",CONCATENATE("*SpatialOffsetID",TEXT(INDEX(RelatedFeatures[Offset Number],$A4090),"0000"))),"}")))</f>
        <v>#REF!</v>
      </c>
      <c r="P4090" t="e">
        <f>IF(INDEX(Methods[Method Type],$A4090)="","",
CONCATENATE("  - &amp;MethodID",TEXT($A4090,"0000"),
" {","MethodTypeCV:  ",CHAR(34),INDEX(Methods[Method Type],$A4090),CHAR(34),
", MethodCode:  ",CHAR(34),INDEX(Methods[Method Code],$A4090),CHAR(34),
", MethodName:  ",CHAR(34),INDEX(Methods[Method Name],$A4090),CHAR(34),
", MethodDescription:  ",CHAR(34),INDEX(Methods[Method Description],$A4090),CHAR(34),
", MethodLink:  ",CHAR(34),INDEX(Methods[Method Link],$A4090),CHAR(34),
", OrganizationID: *OrganizationID",TEXT(MATCH(INDEX(Methods[Organization Name],$A4090),Organizations[Organization Name],0),"0000"),"}"))</f>
        <v>#REF!</v>
      </c>
      <c r="Q4090" t="e">
        <f>IF(INDEX(Variables[Variable Type],$A4090)="","",
CONCATENATE("  - &amp;VariableID",TEXT($A4090,"0000"),
" {","VariableTypeCV:  ",CHAR(34),INDEX(Variables[Variable Type],$A4090),CHAR(34),
", VariableCode:  ",CHAR(34),INDEX(Variables[Variable Code],$A4090),CHAR(34),
", VariableNameCV:  ",CHAR(34),INDEX(Variables[Variable Name],$A4090),CHAR(34),
", VariableDefinition:  ",CHAR(34),INDEX(Variables[Variable Definition],$A4090),CHAR(34),
", SpecciationCV:  ",CHAR(34),INDEX(Variables[Speciation],$A4090),CHAR(34),
", NoDataValue:  ",CHAR(34),INDEX(Variables[No Data Value],$A4090),CHAR(34),"}"))</f>
        <v>#REF!</v>
      </c>
    </row>
    <row r="4091" spans="1:17" x14ac:dyDescent="0.25">
      <c r="A4091">
        <v>4088</v>
      </c>
      <c r="D4091" t="e">
        <f>IF(INDEX(People[First Name],$A4091)="","",
CONCATENATE("  - &amp;PersonID",TEXT($A4091,"0000"),
" {","PersonFirstName:  ",CHAR(34),INDEX(People[First Name],$A4091),CHAR(34),
", PersonMiddleName:  ",CHAR(34),INDEX(People[Middle Name],$A4091),CHAR(34),
", PersonLastName:  ",CHAR(34),INDEX(People[Last Name],$A4091),CHAR(34),"}"))</f>
        <v>#REF!</v>
      </c>
      <c r="E4091" t="e">
        <f>IF(INDEX(Organizations[Organization Type '[CV']],$A4091)="","",
CONCATENATE("  - &amp;OrganizationID",TEXT($A4091,"0000"),
" {","OrganizationTypeCV:  ",CHAR(34),INDEX(Organizations[Organization Type '[CV']],$A4091),CHAR(34),
", OrganizationCode:  ",CHAR(34),INDEX(Organizations[Organization Code],$A4091),CHAR(34),
", OrganizationName:  ",CHAR(34),INDEX(Organizations[Organization Name],$A4091),CHAR(34),
", OrganizationDescription:  ",CHAR(34),INDEX(Organizations[Organization Description],$A4091),CHAR(34),
", OrganizationLink:  ",CHAR(34),INDEX(Organizations[Organization Link],$A4091),CHAR(34),"}"))</f>
        <v>#REF!</v>
      </c>
      <c r="F4091" t="e">
        <f>IF(INDEX(People[First Name],$A4091)="","",
CONCATENATE("  - &amp;AffiliationID",TEXT($A4091,"0000"),
" {PersonID: *PersonID",TEXT($A4091,"0000"),
", OrganizationID: *OrganizationID",TEXT(MATCH(INDEX(People[Organization Name],$A4091),Organizations[Organization Name],0),"0000"),
", IsPrimaryOrganizationContact: , AffiliationStartDate: , AffiliationEndDate: , PrimaryPhone: ",
", PrimaryEmail: ",CHAR(34),INDEX(People[Primary Email],$A4091),CHAR(34),
", PrimaryAddress: ",CHAR(34),INDEX(People[Primary Address],$A4091),CHAR(34),
", PersonLink: }"))</f>
        <v>#REF!</v>
      </c>
      <c r="H4091" t="e">
        <f>IF(COUNTA(CitationInformation)=0,"",IF(INDEX(AuthorList[Author Name],$A4091)="","",
CONCATENATE("  - &amp;AuthorListID",TEXT($A4091,"0000"),
"  {CitationID: *CitationID0001",
", PersonID: *PersonID",TEXT(MATCH(INDEX(AuthorList[Author Name],$A4091),People[Full Name],0),"0000"),
", AuthorOrder: ",INDEX(AuthorList[Author Number],$A4091),"}")))</f>
        <v>#REF!</v>
      </c>
      <c r="K4091" t="e">
        <f>IF(INDEX(SamplingFeatures[Feature Code],$A4091)="","",
CONCATENATE("  - &amp;SamplingFeatureID",TEXT($A4091,"0000"),
" {","SamplingFeatureUUID:  ",CHAR(34),INDEX(SamplingFeatures[Sampling Feature UUID],$A4091),CHAR(34),
", SamplingFeatureTypeCV:  ",CHAR(34),INDEX(SamplingFeatures[Sampling Feature Type],$A4091),CHAR(34),
", SamplingFeatureCode:  ",CHAR(34),INDEX(SamplingFeatures[Feature Code],$A4091),CHAR(34),
", SamplingFeatureName:  ",CHAR(34),INDEX(SamplingFeatures[Feature Name],$A4091),CHAR(34),
", SamplingFeatureDescription:  ",CHAR(34),INDEX(SamplingFeatures[Feature Description],$A4091),CHAR(34),
", SamplingFeatureGeotypeCV:  ",CHAR(34),INDEX(SamplingFeatures[Feature Geo Type],$A4091),CHAR(34),
", FeatureGeometry:  ",CHAR(34),INDEX(SamplingFeatures[Feature Geometry],$A4091),CHAR(34),
", Elevation_m:  ",CHAR(34),INDEX(SamplingFeatures[Elevation_m],$A4091),CHAR(34),
", ElevationDatumCV:  ",CHAR(34),ElevationDatum,CHAR(34),"}"))</f>
        <v>#REF!</v>
      </c>
      <c r="L4091" t="e">
        <f>IF(INDEX(SamplingFeatures[Sampling Feature Type],$A4091)&lt;&gt;"Site","",
CONCATENATE("  - &amp;SiteID",TEXT(SUMPRODUCT(--($L$3:$L4090&lt;&gt;"")),"0000"),
" {","SamplingFeatureID:  *SamplingFeatureID",TEXT($A4091,"0000"),
", SiteTypeCV:  ",CHAR(34),INDEX(Sites[Site Type],$A4091),CHAR(34),
", Latitude:  ",INDEX(Sites[Latitude],$A4091),
", Longitude:  ",INDEX(Sites[Longitude],$A4091),
", SRSName:  ",CHAR(34),LatLonDatum,CHAR(34),"}"))</f>
        <v>#REF!</v>
      </c>
      <c r="M4091" t="e">
        <f>IF(INDEX(SamplingFeatures[Sampling Feature Type],$A4091)&lt;&gt;"Specimen","",
CONCATENATE("  - &amp;SpecimenID",TEXT(SUMPRODUCT(--($M$3:$M4090&lt;&gt;"")),"0000"),
" {","SamplingFeatureID:  *SamplingFeatureID",TEXT($A4091,"0000"),
", SpecimenTypeCV:  ",CHAR(34),INDEX(Specimens[Specimen Type],$A4091),CHAR(34),
", SpecimenMediumCV:  ",INDEX(Specimens[Specimen Medium],$A4091),
", IsFieldSpecimen:  ",CHAR(34),INDEX(Specimens[Is Field Specimen?],$A4091),CHAR(34),"}"))</f>
        <v>#REF!</v>
      </c>
      <c r="N4091" t="e">
        <f>IF(COUNTA(SpatialOffsets[])=0,"", IF(INDEX(SpatialOffsets[Spatial Offset Type],$A4091)="","",
CONCATENATE("  - &amp;SpatialOffsetID",TEXT($A4091,"0000"),
" {","SpatialOffsetTypeCV:  ",CHAR(34),INDEX(SpatialOffsets[Spatial Offset Type],$A4091),CHAR(34),
", Offset1Value:  ",INDEX(SpatialOffsets[Offset 1 Value],$A4091),
", Offset1UnitID:  ",CHAR(34),INDEX(SpatialOffsets[Offset 1 Unit],$A4091),CHAR(34),
", Offset2Value:  ",INDEX(SpatialOffsets[Offset 2 Value],$A4091),
", Offset2UnitID:  ",CHAR(34),INDEX(SpatialOffsets[Offset 2 Unit],$A4091),CHAR(34),
", Offset3Value:  ",INDEX(SpatialOffsets[Offset 3 Value],$A4091),
", Offset3UnitID:  ",CHAR(34),INDEX(SpatialOffsets[Offset 3 Unit],$A4091),CHAR(34),,"}")))</f>
        <v>#REF!</v>
      </c>
      <c r="O4091" t="e">
        <f>IF(COUNTA(RelatedFeatures[])=0,"", IF(INDEX(RelatedFeatures[First Sampling Feature Code],$A4091)="","",
CONCATENATE("  - &amp;RelationID",TEXT($A4091,"0000"),
" {","SamplingFeatureID:  *SamplingFeatureID",TEXT(MATCH(INDEX(RelatedFeatures[First Sampling Feature Code],$A4091),SamplingFeatures[Feature Code],0),"0000"),
", RelationshipTypeCV:  ",CHAR(34),INDEX(RelatedFeatures[Relationship Type],$A4091),CHAR(34),
", RelatedFeatureID: *SamplingFeatureID",TEXT(MATCH(INDEX(RelatedFeatures[Second Sampling Feature Code],$A4091),SamplingFeatures[Feature Code],0),"0000"),
", SpatialOffsetID:  ",IF(INDEX(RelatedFeatures[Offset Number],$A4091)="","",CONCATENATE("*SpatialOffsetID",TEXT(INDEX(RelatedFeatures[Offset Number],$A4091),"0000"))),"}")))</f>
        <v>#REF!</v>
      </c>
      <c r="P4091" t="e">
        <f>IF(INDEX(Methods[Method Type],$A4091)="","",
CONCATENATE("  - &amp;MethodID",TEXT($A4091,"0000"),
" {","MethodTypeCV:  ",CHAR(34),INDEX(Methods[Method Type],$A4091),CHAR(34),
", MethodCode:  ",CHAR(34),INDEX(Methods[Method Code],$A4091),CHAR(34),
", MethodName:  ",CHAR(34),INDEX(Methods[Method Name],$A4091),CHAR(34),
", MethodDescription:  ",CHAR(34),INDEX(Methods[Method Description],$A4091),CHAR(34),
", MethodLink:  ",CHAR(34),INDEX(Methods[Method Link],$A4091),CHAR(34),
", OrganizationID: *OrganizationID",TEXT(MATCH(INDEX(Methods[Organization Name],$A4091),Organizations[Organization Name],0),"0000"),"}"))</f>
        <v>#REF!</v>
      </c>
      <c r="Q4091" t="e">
        <f>IF(INDEX(Variables[Variable Type],$A4091)="","",
CONCATENATE("  - &amp;VariableID",TEXT($A4091,"0000"),
" {","VariableTypeCV:  ",CHAR(34),INDEX(Variables[Variable Type],$A4091),CHAR(34),
", VariableCode:  ",CHAR(34),INDEX(Variables[Variable Code],$A4091),CHAR(34),
", VariableNameCV:  ",CHAR(34),INDEX(Variables[Variable Name],$A4091),CHAR(34),
", VariableDefinition:  ",CHAR(34),INDEX(Variables[Variable Definition],$A4091),CHAR(34),
", SpecciationCV:  ",CHAR(34),INDEX(Variables[Speciation],$A4091),CHAR(34),
", NoDataValue:  ",CHAR(34),INDEX(Variables[No Data Value],$A4091),CHAR(34),"}"))</f>
        <v>#REF!</v>
      </c>
    </row>
    <row r="4092" spans="1:17" x14ac:dyDescent="0.25">
      <c r="A4092">
        <v>4089</v>
      </c>
      <c r="D4092" t="e">
        <f>IF(INDEX(People[First Name],$A4092)="","",
CONCATENATE("  - &amp;PersonID",TEXT($A4092,"0000"),
" {","PersonFirstName:  ",CHAR(34),INDEX(People[First Name],$A4092),CHAR(34),
", PersonMiddleName:  ",CHAR(34),INDEX(People[Middle Name],$A4092),CHAR(34),
", PersonLastName:  ",CHAR(34),INDEX(People[Last Name],$A4092),CHAR(34),"}"))</f>
        <v>#REF!</v>
      </c>
      <c r="E4092" t="e">
        <f>IF(INDEX(Organizations[Organization Type '[CV']],$A4092)="","",
CONCATENATE("  - &amp;OrganizationID",TEXT($A4092,"0000"),
" {","OrganizationTypeCV:  ",CHAR(34),INDEX(Organizations[Organization Type '[CV']],$A4092),CHAR(34),
", OrganizationCode:  ",CHAR(34),INDEX(Organizations[Organization Code],$A4092),CHAR(34),
", OrganizationName:  ",CHAR(34),INDEX(Organizations[Organization Name],$A4092),CHAR(34),
", OrganizationDescription:  ",CHAR(34),INDEX(Organizations[Organization Description],$A4092),CHAR(34),
", OrganizationLink:  ",CHAR(34),INDEX(Organizations[Organization Link],$A4092),CHAR(34),"}"))</f>
        <v>#REF!</v>
      </c>
      <c r="F4092" t="e">
        <f>IF(INDEX(People[First Name],$A4092)="","",
CONCATENATE("  - &amp;AffiliationID",TEXT($A4092,"0000"),
" {PersonID: *PersonID",TEXT($A4092,"0000"),
", OrganizationID: *OrganizationID",TEXT(MATCH(INDEX(People[Organization Name],$A4092),Organizations[Organization Name],0),"0000"),
", IsPrimaryOrganizationContact: , AffiliationStartDate: , AffiliationEndDate: , PrimaryPhone: ",
", PrimaryEmail: ",CHAR(34),INDEX(People[Primary Email],$A4092),CHAR(34),
", PrimaryAddress: ",CHAR(34),INDEX(People[Primary Address],$A4092),CHAR(34),
", PersonLink: }"))</f>
        <v>#REF!</v>
      </c>
      <c r="H4092" t="e">
        <f>IF(COUNTA(CitationInformation)=0,"",IF(INDEX(AuthorList[Author Name],$A4092)="","",
CONCATENATE("  - &amp;AuthorListID",TEXT($A4092,"0000"),
"  {CitationID: *CitationID0001",
", PersonID: *PersonID",TEXT(MATCH(INDEX(AuthorList[Author Name],$A4092),People[Full Name],0),"0000"),
", AuthorOrder: ",INDEX(AuthorList[Author Number],$A4092),"}")))</f>
        <v>#REF!</v>
      </c>
      <c r="K4092" t="e">
        <f>IF(INDEX(SamplingFeatures[Feature Code],$A4092)="","",
CONCATENATE("  - &amp;SamplingFeatureID",TEXT($A4092,"0000"),
" {","SamplingFeatureUUID:  ",CHAR(34),INDEX(SamplingFeatures[Sampling Feature UUID],$A4092),CHAR(34),
", SamplingFeatureTypeCV:  ",CHAR(34),INDEX(SamplingFeatures[Sampling Feature Type],$A4092),CHAR(34),
", SamplingFeatureCode:  ",CHAR(34),INDEX(SamplingFeatures[Feature Code],$A4092),CHAR(34),
", SamplingFeatureName:  ",CHAR(34),INDEX(SamplingFeatures[Feature Name],$A4092),CHAR(34),
", SamplingFeatureDescription:  ",CHAR(34),INDEX(SamplingFeatures[Feature Description],$A4092),CHAR(34),
", SamplingFeatureGeotypeCV:  ",CHAR(34),INDEX(SamplingFeatures[Feature Geo Type],$A4092),CHAR(34),
", FeatureGeometry:  ",CHAR(34),INDEX(SamplingFeatures[Feature Geometry],$A4092),CHAR(34),
", Elevation_m:  ",CHAR(34),INDEX(SamplingFeatures[Elevation_m],$A4092),CHAR(34),
", ElevationDatumCV:  ",CHAR(34),ElevationDatum,CHAR(34),"}"))</f>
        <v>#REF!</v>
      </c>
      <c r="L4092" t="e">
        <f>IF(INDEX(SamplingFeatures[Sampling Feature Type],$A4092)&lt;&gt;"Site","",
CONCATENATE("  - &amp;SiteID",TEXT(SUMPRODUCT(--($L$3:$L4091&lt;&gt;"")),"0000"),
" {","SamplingFeatureID:  *SamplingFeatureID",TEXT($A4092,"0000"),
", SiteTypeCV:  ",CHAR(34),INDEX(Sites[Site Type],$A4092),CHAR(34),
", Latitude:  ",INDEX(Sites[Latitude],$A4092),
", Longitude:  ",INDEX(Sites[Longitude],$A4092),
", SRSName:  ",CHAR(34),LatLonDatum,CHAR(34),"}"))</f>
        <v>#REF!</v>
      </c>
      <c r="M4092" t="e">
        <f>IF(INDEX(SamplingFeatures[Sampling Feature Type],$A4092)&lt;&gt;"Specimen","",
CONCATENATE("  - &amp;SpecimenID",TEXT(SUMPRODUCT(--($M$3:$M4091&lt;&gt;"")),"0000"),
" {","SamplingFeatureID:  *SamplingFeatureID",TEXT($A4092,"0000"),
", SpecimenTypeCV:  ",CHAR(34),INDEX(Specimens[Specimen Type],$A4092),CHAR(34),
", SpecimenMediumCV:  ",INDEX(Specimens[Specimen Medium],$A4092),
", IsFieldSpecimen:  ",CHAR(34),INDEX(Specimens[Is Field Specimen?],$A4092),CHAR(34),"}"))</f>
        <v>#REF!</v>
      </c>
      <c r="N4092" t="e">
        <f>IF(COUNTA(SpatialOffsets[])=0,"", IF(INDEX(SpatialOffsets[Spatial Offset Type],$A4092)="","",
CONCATENATE("  - &amp;SpatialOffsetID",TEXT($A4092,"0000"),
" {","SpatialOffsetTypeCV:  ",CHAR(34),INDEX(SpatialOffsets[Spatial Offset Type],$A4092),CHAR(34),
", Offset1Value:  ",INDEX(SpatialOffsets[Offset 1 Value],$A4092),
", Offset1UnitID:  ",CHAR(34),INDEX(SpatialOffsets[Offset 1 Unit],$A4092),CHAR(34),
", Offset2Value:  ",INDEX(SpatialOffsets[Offset 2 Value],$A4092),
", Offset2UnitID:  ",CHAR(34),INDEX(SpatialOffsets[Offset 2 Unit],$A4092),CHAR(34),
", Offset3Value:  ",INDEX(SpatialOffsets[Offset 3 Value],$A4092),
", Offset3UnitID:  ",CHAR(34),INDEX(SpatialOffsets[Offset 3 Unit],$A4092),CHAR(34),,"}")))</f>
        <v>#REF!</v>
      </c>
      <c r="O4092" t="e">
        <f>IF(COUNTA(RelatedFeatures[])=0,"", IF(INDEX(RelatedFeatures[First Sampling Feature Code],$A4092)="","",
CONCATENATE("  - &amp;RelationID",TEXT($A4092,"0000"),
" {","SamplingFeatureID:  *SamplingFeatureID",TEXT(MATCH(INDEX(RelatedFeatures[First Sampling Feature Code],$A4092),SamplingFeatures[Feature Code],0),"0000"),
", RelationshipTypeCV:  ",CHAR(34),INDEX(RelatedFeatures[Relationship Type],$A4092),CHAR(34),
", RelatedFeatureID: *SamplingFeatureID",TEXT(MATCH(INDEX(RelatedFeatures[Second Sampling Feature Code],$A4092),SamplingFeatures[Feature Code],0),"0000"),
", SpatialOffsetID:  ",IF(INDEX(RelatedFeatures[Offset Number],$A4092)="","",CONCATENATE("*SpatialOffsetID",TEXT(INDEX(RelatedFeatures[Offset Number],$A4092),"0000"))),"}")))</f>
        <v>#REF!</v>
      </c>
      <c r="P4092" t="e">
        <f>IF(INDEX(Methods[Method Type],$A4092)="","",
CONCATENATE("  - &amp;MethodID",TEXT($A4092,"0000"),
" {","MethodTypeCV:  ",CHAR(34),INDEX(Methods[Method Type],$A4092),CHAR(34),
", MethodCode:  ",CHAR(34),INDEX(Methods[Method Code],$A4092),CHAR(34),
", MethodName:  ",CHAR(34),INDEX(Methods[Method Name],$A4092),CHAR(34),
", MethodDescription:  ",CHAR(34),INDEX(Methods[Method Description],$A4092),CHAR(34),
", MethodLink:  ",CHAR(34),INDEX(Methods[Method Link],$A4092),CHAR(34),
", OrganizationID: *OrganizationID",TEXT(MATCH(INDEX(Methods[Organization Name],$A4092),Organizations[Organization Name],0),"0000"),"}"))</f>
        <v>#REF!</v>
      </c>
      <c r="Q4092" t="e">
        <f>IF(INDEX(Variables[Variable Type],$A4092)="","",
CONCATENATE("  - &amp;VariableID",TEXT($A4092,"0000"),
" {","VariableTypeCV:  ",CHAR(34),INDEX(Variables[Variable Type],$A4092),CHAR(34),
", VariableCode:  ",CHAR(34),INDEX(Variables[Variable Code],$A4092),CHAR(34),
", VariableNameCV:  ",CHAR(34),INDEX(Variables[Variable Name],$A4092),CHAR(34),
", VariableDefinition:  ",CHAR(34),INDEX(Variables[Variable Definition],$A4092),CHAR(34),
", SpecciationCV:  ",CHAR(34),INDEX(Variables[Speciation],$A4092),CHAR(34),
", NoDataValue:  ",CHAR(34),INDEX(Variables[No Data Value],$A4092),CHAR(34),"}"))</f>
        <v>#REF!</v>
      </c>
    </row>
    <row r="4093" spans="1:17" x14ac:dyDescent="0.25">
      <c r="A4093">
        <v>4090</v>
      </c>
      <c r="D4093" t="e">
        <f>IF(INDEX(People[First Name],$A4093)="","",
CONCATENATE("  - &amp;PersonID",TEXT($A4093,"0000"),
" {","PersonFirstName:  ",CHAR(34),INDEX(People[First Name],$A4093),CHAR(34),
", PersonMiddleName:  ",CHAR(34),INDEX(People[Middle Name],$A4093),CHAR(34),
", PersonLastName:  ",CHAR(34),INDEX(People[Last Name],$A4093),CHAR(34),"}"))</f>
        <v>#REF!</v>
      </c>
      <c r="E4093" t="e">
        <f>IF(INDEX(Organizations[Organization Type '[CV']],$A4093)="","",
CONCATENATE("  - &amp;OrganizationID",TEXT($A4093,"0000"),
" {","OrganizationTypeCV:  ",CHAR(34),INDEX(Organizations[Organization Type '[CV']],$A4093),CHAR(34),
", OrganizationCode:  ",CHAR(34),INDEX(Organizations[Organization Code],$A4093),CHAR(34),
", OrganizationName:  ",CHAR(34),INDEX(Organizations[Organization Name],$A4093),CHAR(34),
", OrganizationDescription:  ",CHAR(34),INDEX(Organizations[Organization Description],$A4093),CHAR(34),
", OrganizationLink:  ",CHAR(34),INDEX(Organizations[Organization Link],$A4093),CHAR(34),"}"))</f>
        <v>#REF!</v>
      </c>
      <c r="F4093" t="e">
        <f>IF(INDEX(People[First Name],$A4093)="","",
CONCATENATE("  - &amp;AffiliationID",TEXT($A4093,"0000"),
" {PersonID: *PersonID",TEXT($A4093,"0000"),
", OrganizationID: *OrganizationID",TEXT(MATCH(INDEX(People[Organization Name],$A4093),Organizations[Organization Name],0),"0000"),
", IsPrimaryOrganizationContact: , AffiliationStartDate: , AffiliationEndDate: , PrimaryPhone: ",
", PrimaryEmail: ",CHAR(34),INDEX(People[Primary Email],$A4093),CHAR(34),
", PrimaryAddress: ",CHAR(34),INDEX(People[Primary Address],$A4093),CHAR(34),
", PersonLink: }"))</f>
        <v>#REF!</v>
      </c>
      <c r="H4093" t="e">
        <f>IF(COUNTA(CitationInformation)=0,"",IF(INDEX(AuthorList[Author Name],$A4093)="","",
CONCATENATE("  - &amp;AuthorListID",TEXT($A4093,"0000"),
"  {CitationID: *CitationID0001",
", PersonID: *PersonID",TEXT(MATCH(INDEX(AuthorList[Author Name],$A4093),People[Full Name],0),"0000"),
", AuthorOrder: ",INDEX(AuthorList[Author Number],$A4093),"}")))</f>
        <v>#REF!</v>
      </c>
      <c r="K4093" t="e">
        <f>IF(INDEX(SamplingFeatures[Feature Code],$A4093)="","",
CONCATENATE("  - &amp;SamplingFeatureID",TEXT($A4093,"0000"),
" {","SamplingFeatureUUID:  ",CHAR(34),INDEX(SamplingFeatures[Sampling Feature UUID],$A4093),CHAR(34),
", SamplingFeatureTypeCV:  ",CHAR(34),INDEX(SamplingFeatures[Sampling Feature Type],$A4093),CHAR(34),
", SamplingFeatureCode:  ",CHAR(34),INDEX(SamplingFeatures[Feature Code],$A4093),CHAR(34),
", SamplingFeatureName:  ",CHAR(34),INDEX(SamplingFeatures[Feature Name],$A4093),CHAR(34),
", SamplingFeatureDescription:  ",CHAR(34),INDEX(SamplingFeatures[Feature Description],$A4093),CHAR(34),
", SamplingFeatureGeotypeCV:  ",CHAR(34),INDEX(SamplingFeatures[Feature Geo Type],$A4093),CHAR(34),
", FeatureGeometry:  ",CHAR(34),INDEX(SamplingFeatures[Feature Geometry],$A4093),CHAR(34),
", Elevation_m:  ",CHAR(34),INDEX(SamplingFeatures[Elevation_m],$A4093),CHAR(34),
", ElevationDatumCV:  ",CHAR(34),ElevationDatum,CHAR(34),"}"))</f>
        <v>#REF!</v>
      </c>
      <c r="L4093" t="e">
        <f>IF(INDEX(SamplingFeatures[Sampling Feature Type],$A4093)&lt;&gt;"Site","",
CONCATENATE("  - &amp;SiteID",TEXT(SUMPRODUCT(--($L$3:$L4092&lt;&gt;"")),"0000"),
" {","SamplingFeatureID:  *SamplingFeatureID",TEXT($A4093,"0000"),
", SiteTypeCV:  ",CHAR(34),INDEX(Sites[Site Type],$A4093),CHAR(34),
", Latitude:  ",INDEX(Sites[Latitude],$A4093),
", Longitude:  ",INDEX(Sites[Longitude],$A4093),
", SRSName:  ",CHAR(34),LatLonDatum,CHAR(34),"}"))</f>
        <v>#REF!</v>
      </c>
      <c r="M4093" t="e">
        <f>IF(INDEX(SamplingFeatures[Sampling Feature Type],$A4093)&lt;&gt;"Specimen","",
CONCATENATE("  - &amp;SpecimenID",TEXT(SUMPRODUCT(--($M$3:$M4092&lt;&gt;"")),"0000"),
" {","SamplingFeatureID:  *SamplingFeatureID",TEXT($A4093,"0000"),
", SpecimenTypeCV:  ",CHAR(34),INDEX(Specimens[Specimen Type],$A4093),CHAR(34),
", SpecimenMediumCV:  ",INDEX(Specimens[Specimen Medium],$A4093),
", IsFieldSpecimen:  ",CHAR(34),INDEX(Specimens[Is Field Specimen?],$A4093),CHAR(34),"}"))</f>
        <v>#REF!</v>
      </c>
      <c r="N4093" t="e">
        <f>IF(COUNTA(SpatialOffsets[])=0,"", IF(INDEX(SpatialOffsets[Spatial Offset Type],$A4093)="","",
CONCATENATE("  - &amp;SpatialOffsetID",TEXT($A4093,"0000"),
" {","SpatialOffsetTypeCV:  ",CHAR(34),INDEX(SpatialOffsets[Spatial Offset Type],$A4093),CHAR(34),
", Offset1Value:  ",INDEX(SpatialOffsets[Offset 1 Value],$A4093),
", Offset1UnitID:  ",CHAR(34),INDEX(SpatialOffsets[Offset 1 Unit],$A4093),CHAR(34),
", Offset2Value:  ",INDEX(SpatialOffsets[Offset 2 Value],$A4093),
", Offset2UnitID:  ",CHAR(34),INDEX(SpatialOffsets[Offset 2 Unit],$A4093),CHAR(34),
", Offset3Value:  ",INDEX(SpatialOffsets[Offset 3 Value],$A4093),
", Offset3UnitID:  ",CHAR(34),INDEX(SpatialOffsets[Offset 3 Unit],$A4093),CHAR(34),,"}")))</f>
        <v>#REF!</v>
      </c>
      <c r="O4093" t="e">
        <f>IF(COUNTA(RelatedFeatures[])=0,"", IF(INDEX(RelatedFeatures[First Sampling Feature Code],$A4093)="","",
CONCATENATE("  - &amp;RelationID",TEXT($A4093,"0000"),
" {","SamplingFeatureID:  *SamplingFeatureID",TEXT(MATCH(INDEX(RelatedFeatures[First Sampling Feature Code],$A4093),SamplingFeatures[Feature Code],0),"0000"),
", RelationshipTypeCV:  ",CHAR(34),INDEX(RelatedFeatures[Relationship Type],$A4093),CHAR(34),
", RelatedFeatureID: *SamplingFeatureID",TEXT(MATCH(INDEX(RelatedFeatures[Second Sampling Feature Code],$A4093),SamplingFeatures[Feature Code],0),"0000"),
", SpatialOffsetID:  ",IF(INDEX(RelatedFeatures[Offset Number],$A4093)="","",CONCATENATE("*SpatialOffsetID",TEXT(INDEX(RelatedFeatures[Offset Number],$A4093),"0000"))),"}")))</f>
        <v>#REF!</v>
      </c>
      <c r="P4093" t="e">
        <f>IF(INDEX(Methods[Method Type],$A4093)="","",
CONCATENATE("  - &amp;MethodID",TEXT($A4093,"0000"),
" {","MethodTypeCV:  ",CHAR(34),INDEX(Methods[Method Type],$A4093),CHAR(34),
", MethodCode:  ",CHAR(34),INDEX(Methods[Method Code],$A4093),CHAR(34),
", MethodName:  ",CHAR(34),INDEX(Methods[Method Name],$A4093),CHAR(34),
", MethodDescription:  ",CHAR(34),INDEX(Methods[Method Description],$A4093),CHAR(34),
", MethodLink:  ",CHAR(34),INDEX(Methods[Method Link],$A4093),CHAR(34),
", OrganizationID: *OrganizationID",TEXT(MATCH(INDEX(Methods[Organization Name],$A4093),Organizations[Organization Name],0),"0000"),"}"))</f>
        <v>#REF!</v>
      </c>
      <c r="Q4093" t="e">
        <f>IF(INDEX(Variables[Variable Type],$A4093)="","",
CONCATENATE("  - &amp;VariableID",TEXT($A4093,"0000"),
" {","VariableTypeCV:  ",CHAR(34),INDEX(Variables[Variable Type],$A4093),CHAR(34),
", VariableCode:  ",CHAR(34),INDEX(Variables[Variable Code],$A4093),CHAR(34),
", VariableNameCV:  ",CHAR(34),INDEX(Variables[Variable Name],$A4093),CHAR(34),
", VariableDefinition:  ",CHAR(34),INDEX(Variables[Variable Definition],$A4093),CHAR(34),
", SpecciationCV:  ",CHAR(34),INDEX(Variables[Speciation],$A4093),CHAR(34),
", NoDataValue:  ",CHAR(34),INDEX(Variables[No Data Value],$A4093),CHAR(34),"}"))</f>
        <v>#REF!</v>
      </c>
    </row>
    <row r="4094" spans="1:17" x14ac:dyDescent="0.25">
      <c r="A4094">
        <v>4091</v>
      </c>
      <c r="D4094" t="e">
        <f>IF(INDEX(People[First Name],$A4094)="","",
CONCATENATE("  - &amp;PersonID",TEXT($A4094,"0000"),
" {","PersonFirstName:  ",CHAR(34),INDEX(People[First Name],$A4094),CHAR(34),
", PersonMiddleName:  ",CHAR(34),INDEX(People[Middle Name],$A4094),CHAR(34),
", PersonLastName:  ",CHAR(34),INDEX(People[Last Name],$A4094),CHAR(34),"}"))</f>
        <v>#REF!</v>
      </c>
      <c r="E4094" t="e">
        <f>IF(INDEX(Organizations[Organization Type '[CV']],$A4094)="","",
CONCATENATE("  - &amp;OrganizationID",TEXT($A4094,"0000"),
" {","OrganizationTypeCV:  ",CHAR(34),INDEX(Organizations[Organization Type '[CV']],$A4094),CHAR(34),
", OrganizationCode:  ",CHAR(34),INDEX(Organizations[Organization Code],$A4094),CHAR(34),
", OrganizationName:  ",CHAR(34),INDEX(Organizations[Organization Name],$A4094),CHAR(34),
", OrganizationDescription:  ",CHAR(34),INDEX(Organizations[Organization Description],$A4094),CHAR(34),
", OrganizationLink:  ",CHAR(34),INDEX(Organizations[Organization Link],$A4094),CHAR(34),"}"))</f>
        <v>#REF!</v>
      </c>
      <c r="F4094" t="e">
        <f>IF(INDEX(People[First Name],$A4094)="","",
CONCATENATE("  - &amp;AffiliationID",TEXT($A4094,"0000"),
" {PersonID: *PersonID",TEXT($A4094,"0000"),
", OrganizationID: *OrganizationID",TEXT(MATCH(INDEX(People[Organization Name],$A4094),Organizations[Organization Name],0),"0000"),
", IsPrimaryOrganizationContact: , AffiliationStartDate: , AffiliationEndDate: , PrimaryPhone: ",
", PrimaryEmail: ",CHAR(34),INDEX(People[Primary Email],$A4094),CHAR(34),
", PrimaryAddress: ",CHAR(34),INDEX(People[Primary Address],$A4094),CHAR(34),
", PersonLink: }"))</f>
        <v>#REF!</v>
      </c>
      <c r="H4094" t="e">
        <f>IF(COUNTA(CitationInformation)=0,"",IF(INDEX(AuthorList[Author Name],$A4094)="","",
CONCATENATE("  - &amp;AuthorListID",TEXT($A4094,"0000"),
"  {CitationID: *CitationID0001",
", PersonID: *PersonID",TEXT(MATCH(INDEX(AuthorList[Author Name],$A4094),People[Full Name],0),"0000"),
", AuthorOrder: ",INDEX(AuthorList[Author Number],$A4094),"}")))</f>
        <v>#REF!</v>
      </c>
      <c r="K4094" t="e">
        <f>IF(INDEX(SamplingFeatures[Feature Code],$A4094)="","",
CONCATENATE("  - &amp;SamplingFeatureID",TEXT($A4094,"0000"),
" {","SamplingFeatureUUID:  ",CHAR(34),INDEX(SamplingFeatures[Sampling Feature UUID],$A4094),CHAR(34),
", SamplingFeatureTypeCV:  ",CHAR(34),INDEX(SamplingFeatures[Sampling Feature Type],$A4094),CHAR(34),
", SamplingFeatureCode:  ",CHAR(34),INDEX(SamplingFeatures[Feature Code],$A4094),CHAR(34),
", SamplingFeatureName:  ",CHAR(34),INDEX(SamplingFeatures[Feature Name],$A4094),CHAR(34),
", SamplingFeatureDescription:  ",CHAR(34),INDEX(SamplingFeatures[Feature Description],$A4094),CHAR(34),
", SamplingFeatureGeotypeCV:  ",CHAR(34),INDEX(SamplingFeatures[Feature Geo Type],$A4094),CHAR(34),
", FeatureGeometry:  ",CHAR(34),INDEX(SamplingFeatures[Feature Geometry],$A4094),CHAR(34),
", Elevation_m:  ",CHAR(34),INDEX(SamplingFeatures[Elevation_m],$A4094),CHAR(34),
", ElevationDatumCV:  ",CHAR(34),ElevationDatum,CHAR(34),"}"))</f>
        <v>#REF!</v>
      </c>
      <c r="L4094" t="e">
        <f>IF(INDEX(SamplingFeatures[Sampling Feature Type],$A4094)&lt;&gt;"Site","",
CONCATENATE("  - &amp;SiteID",TEXT(SUMPRODUCT(--($L$3:$L4093&lt;&gt;"")),"0000"),
" {","SamplingFeatureID:  *SamplingFeatureID",TEXT($A4094,"0000"),
", SiteTypeCV:  ",CHAR(34),INDEX(Sites[Site Type],$A4094),CHAR(34),
", Latitude:  ",INDEX(Sites[Latitude],$A4094),
", Longitude:  ",INDEX(Sites[Longitude],$A4094),
", SRSName:  ",CHAR(34),LatLonDatum,CHAR(34),"}"))</f>
        <v>#REF!</v>
      </c>
      <c r="M4094" t="e">
        <f>IF(INDEX(SamplingFeatures[Sampling Feature Type],$A4094)&lt;&gt;"Specimen","",
CONCATENATE("  - &amp;SpecimenID",TEXT(SUMPRODUCT(--($M$3:$M4093&lt;&gt;"")),"0000"),
" {","SamplingFeatureID:  *SamplingFeatureID",TEXT($A4094,"0000"),
", SpecimenTypeCV:  ",CHAR(34),INDEX(Specimens[Specimen Type],$A4094),CHAR(34),
", SpecimenMediumCV:  ",INDEX(Specimens[Specimen Medium],$A4094),
", IsFieldSpecimen:  ",CHAR(34),INDEX(Specimens[Is Field Specimen?],$A4094),CHAR(34),"}"))</f>
        <v>#REF!</v>
      </c>
      <c r="N4094" t="e">
        <f>IF(COUNTA(SpatialOffsets[])=0,"", IF(INDEX(SpatialOffsets[Spatial Offset Type],$A4094)="","",
CONCATENATE("  - &amp;SpatialOffsetID",TEXT($A4094,"0000"),
" {","SpatialOffsetTypeCV:  ",CHAR(34),INDEX(SpatialOffsets[Spatial Offset Type],$A4094),CHAR(34),
", Offset1Value:  ",INDEX(SpatialOffsets[Offset 1 Value],$A4094),
", Offset1UnitID:  ",CHAR(34),INDEX(SpatialOffsets[Offset 1 Unit],$A4094),CHAR(34),
", Offset2Value:  ",INDEX(SpatialOffsets[Offset 2 Value],$A4094),
", Offset2UnitID:  ",CHAR(34),INDEX(SpatialOffsets[Offset 2 Unit],$A4094),CHAR(34),
", Offset3Value:  ",INDEX(SpatialOffsets[Offset 3 Value],$A4094),
", Offset3UnitID:  ",CHAR(34),INDEX(SpatialOffsets[Offset 3 Unit],$A4094),CHAR(34),,"}")))</f>
        <v>#REF!</v>
      </c>
      <c r="O4094" t="e">
        <f>IF(COUNTA(RelatedFeatures[])=0,"", IF(INDEX(RelatedFeatures[First Sampling Feature Code],$A4094)="","",
CONCATENATE("  - &amp;RelationID",TEXT($A4094,"0000"),
" {","SamplingFeatureID:  *SamplingFeatureID",TEXT(MATCH(INDEX(RelatedFeatures[First Sampling Feature Code],$A4094),SamplingFeatures[Feature Code],0),"0000"),
", RelationshipTypeCV:  ",CHAR(34),INDEX(RelatedFeatures[Relationship Type],$A4094),CHAR(34),
", RelatedFeatureID: *SamplingFeatureID",TEXT(MATCH(INDEX(RelatedFeatures[Second Sampling Feature Code],$A4094),SamplingFeatures[Feature Code],0),"0000"),
", SpatialOffsetID:  ",IF(INDEX(RelatedFeatures[Offset Number],$A4094)="","",CONCATENATE("*SpatialOffsetID",TEXT(INDEX(RelatedFeatures[Offset Number],$A4094),"0000"))),"}")))</f>
        <v>#REF!</v>
      </c>
      <c r="P4094" t="e">
        <f>IF(INDEX(Methods[Method Type],$A4094)="","",
CONCATENATE("  - &amp;MethodID",TEXT($A4094,"0000"),
" {","MethodTypeCV:  ",CHAR(34),INDEX(Methods[Method Type],$A4094),CHAR(34),
", MethodCode:  ",CHAR(34),INDEX(Methods[Method Code],$A4094),CHAR(34),
", MethodName:  ",CHAR(34),INDEX(Methods[Method Name],$A4094),CHAR(34),
", MethodDescription:  ",CHAR(34),INDEX(Methods[Method Description],$A4094),CHAR(34),
", MethodLink:  ",CHAR(34),INDEX(Methods[Method Link],$A4094),CHAR(34),
", OrganizationID: *OrganizationID",TEXT(MATCH(INDEX(Methods[Organization Name],$A4094),Organizations[Organization Name],0),"0000"),"}"))</f>
        <v>#REF!</v>
      </c>
      <c r="Q4094" t="e">
        <f>IF(INDEX(Variables[Variable Type],$A4094)="","",
CONCATENATE("  - &amp;VariableID",TEXT($A4094,"0000"),
" {","VariableTypeCV:  ",CHAR(34),INDEX(Variables[Variable Type],$A4094),CHAR(34),
", VariableCode:  ",CHAR(34),INDEX(Variables[Variable Code],$A4094),CHAR(34),
", VariableNameCV:  ",CHAR(34),INDEX(Variables[Variable Name],$A4094),CHAR(34),
", VariableDefinition:  ",CHAR(34),INDEX(Variables[Variable Definition],$A4094),CHAR(34),
", SpecciationCV:  ",CHAR(34),INDEX(Variables[Speciation],$A4094),CHAR(34),
", NoDataValue:  ",CHAR(34),INDEX(Variables[No Data Value],$A4094),CHAR(34),"}"))</f>
        <v>#REF!</v>
      </c>
    </row>
    <row r="4095" spans="1:17" x14ac:dyDescent="0.25">
      <c r="A4095">
        <v>4092</v>
      </c>
      <c r="D4095" t="e">
        <f>IF(INDEX(People[First Name],$A4095)="","",
CONCATENATE("  - &amp;PersonID",TEXT($A4095,"0000"),
" {","PersonFirstName:  ",CHAR(34),INDEX(People[First Name],$A4095),CHAR(34),
", PersonMiddleName:  ",CHAR(34),INDEX(People[Middle Name],$A4095),CHAR(34),
", PersonLastName:  ",CHAR(34),INDEX(People[Last Name],$A4095),CHAR(34),"}"))</f>
        <v>#REF!</v>
      </c>
      <c r="E4095" t="e">
        <f>IF(INDEX(Organizations[Organization Type '[CV']],$A4095)="","",
CONCATENATE("  - &amp;OrganizationID",TEXT($A4095,"0000"),
" {","OrganizationTypeCV:  ",CHAR(34),INDEX(Organizations[Organization Type '[CV']],$A4095),CHAR(34),
", OrganizationCode:  ",CHAR(34),INDEX(Organizations[Organization Code],$A4095),CHAR(34),
", OrganizationName:  ",CHAR(34),INDEX(Organizations[Organization Name],$A4095),CHAR(34),
", OrganizationDescription:  ",CHAR(34),INDEX(Organizations[Organization Description],$A4095),CHAR(34),
", OrganizationLink:  ",CHAR(34),INDEX(Organizations[Organization Link],$A4095),CHAR(34),"}"))</f>
        <v>#REF!</v>
      </c>
      <c r="F4095" t="e">
        <f>IF(INDEX(People[First Name],$A4095)="","",
CONCATENATE("  - &amp;AffiliationID",TEXT($A4095,"0000"),
" {PersonID: *PersonID",TEXT($A4095,"0000"),
", OrganizationID: *OrganizationID",TEXT(MATCH(INDEX(People[Organization Name],$A4095),Organizations[Organization Name],0),"0000"),
", IsPrimaryOrganizationContact: , AffiliationStartDate: , AffiliationEndDate: , PrimaryPhone: ",
", PrimaryEmail: ",CHAR(34),INDEX(People[Primary Email],$A4095),CHAR(34),
", PrimaryAddress: ",CHAR(34),INDEX(People[Primary Address],$A4095),CHAR(34),
", PersonLink: }"))</f>
        <v>#REF!</v>
      </c>
      <c r="H4095" t="e">
        <f>IF(COUNTA(CitationInformation)=0,"",IF(INDEX(AuthorList[Author Name],$A4095)="","",
CONCATENATE("  - &amp;AuthorListID",TEXT($A4095,"0000"),
"  {CitationID: *CitationID0001",
", PersonID: *PersonID",TEXT(MATCH(INDEX(AuthorList[Author Name],$A4095),People[Full Name],0),"0000"),
", AuthorOrder: ",INDEX(AuthorList[Author Number],$A4095),"}")))</f>
        <v>#REF!</v>
      </c>
      <c r="K4095" t="e">
        <f>IF(INDEX(SamplingFeatures[Feature Code],$A4095)="","",
CONCATENATE("  - &amp;SamplingFeatureID",TEXT($A4095,"0000"),
" {","SamplingFeatureUUID:  ",CHAR(34),INDEX(SamplingFeatures[Sampling Feature UUID],$A4095),CHAR(34),
", SamplingFeatureTypeCV:  ",CHAR(34),INDEX(SamplingFeatures[Sampling Feature Type],$A4095),CHAR(34),
", SamplingFeatureCode:  ",CHAR(34),INDEX(SamplingFeatures[Feature Code],$A4095),CHAR(34),
", SamplingFeatureName:  ",CHAR(34),INDEX(SamplingFeatures[Feature Name],$A4095),CHAR(34),
", SamplingFeatureDescription:  ",CHAR(34),INDEX(SamplingFeatures[Feature Description],$A4095),CHAR(34),
", SamplingFeatureGeotypeCV:  ",CHAR(34),INDEX(SamplingFeatures[Feature Geo Type],$A4095),CHAR(34),
", FeatureGeometry:  ",CHAR(34),INDEX(SamplingFeatures[Feature Geometry],$A4095),CHAR(34),
", Elevation_m:  ",CHAR(34),INDEX(SamplingFeatures[Elevation_m],$A4095),CHAR(34),
", ElevationDatumCV:  ",CHAR(34),ElevationDatum,CHAR(34),"}"))</f>
        <v>#REF!</v>
      </c>
      <c r="L4095" t="e">
        <f>IF(INDEX(SamplingFeatures[Sampling Feature Type],$A4095)&lt;&gt;"Site","",
CONCATENATE("  - &amp;SiteID",TEXT(SUMPRODUCT(--($L$3:$L4094&lt;&gt;"")),"0000"),
" {","SamplingFeatureID:  *SamplingFeatureID",TEXT($A4095,"0000"),
", SiteTypeCV:  ",CHAR(34),INDEX(Sites[Site Type],$A4095),CHAR(34),
", Latitude:  ",INDEX(Sites[Latitude],$A4095),
", Longitude:  ",INDEX(Sites[Longitude],$A4095),
", SRSName:  ",CHAR(34),LatLonDatum,CHAR(34),"}"))</f>
        <v>#REF!</v>
      </c>
      <c r="M4095" t="e">
        <f>IF(INDEX(SamplingFeatures[Sampling Feature Type],$A4095)&lt;&gt;"Specimen","",
CONCATENATE("  - &amp;SpecimenID",TEXT(SUMPRODUCT(--($M$3:$M4094&lt;&gt;"")),"0000"),
" {","SamplingFeatureID:  *SamplingFeatureID",TEXT($A4095,"0000"),
", SpecimenTypeCV:  ",CHAR(34),INDEX(Specimens[Specimen Type],$A4095),CHAR(34),
", SpecimenMediumCV:  ",INDEX(Specimens[Specimen Medium],$A4095),
", IsFieldSpecimen:  ",CHAR(34),INDEX(Specimens[Is Field Specimen?],$A4095),CHAR(34),"}"))</f>
        <v>#REF!</v>
      </c>
      <c r="N4095" t="e">
        <f>IF(COUNTA(SpatialOffsets[])=0,"", IF(INDEX(SpatialOffsets[Spatial Offset Type],$A4095)="","",
CONCATENATE("  - &amp;SpatialOffsetID",TEXT($A4095,"0000"),
" {","SpatialOffsetTypeCV:  ",CHAR(34),INDEX(SpatialOffsets[Spatial Offset Type],$A4095),CHAR(34),
", Offset1Value:  ",INDEX(SpatialOffsets[Offset 1 Value],$A4095),
", Offset1UnitID:  ",CHAR(34),INDEX(SpatialOffsets[Offset 1 Unit],$A4095),CHAR(34),
", Offset2Value:  ",INDEX(SpatialOffsets[Offset 2 Value],$A4095),
", Offset2UnitID:  ",CHAR(34),INDEX(SpatialOffsets[Offset 2 Unit],$A4095),CHAR(34),
", Offset3Value:  ",INDEX(SpatialOffsets[Offset 3 Value],$A4095),
", Offset3UnitID:  ",CHAR(34),INDEX(SpatialOffsets[Offset 3 Unit],$A4095),CHAR(34),,"}")))</f>
        <v>#REF!</v>
      </c>
      <c r="O4095" t="e">
        <f>IF(COUNTA(RelatedFeatures[])=0,"", IF(INDEX(RelatedFeatures[First Sampling Feature Code],$A4095)="","",
CONCATENATE("  - &amp;RelationID",TEXT($A4095,"0000"),
" {","SamplingFeatureID:  *SamplingFeatureID",TEXT(MATCH(INDEX(RelatedFeatures[First Sampling Feature Code],$A4095),SamplingFeatures[Feature Code],0),"0000"),
", RelationshipTypeCV:  ",CHAR(34),INDEX(RelatedFeatures[Relationship Type],$A4095),CHAR(34),
", RelatedFeatureID: *SamplingFeatureID",TEXT(MATCH(INDEX(RelatedFeatures[Second Sampling Feature Code],$A4095),SamplingFeatures[Feature Code],0),"0000"),
", SpatialOffsetID:  ",IF(INDEX(RelatedFeatures[Offset Number],$A4095)="","",CONCATENATE("*SpatialOffsetID",TEXT(INDEX(RelatedFeatures[Offset Number],$A4095),"0000"))),"}")))</f>
        <v>#REF!</v>
      </c>
      <c r="P4095" t="e">
        <f>IF(INDEX(Methods[Method Type],$A4095)="","",
CONCATENATE("  - &amp;MethodID",TEXT($A4095,"0000"),
" {","MethodTypeCV:  ",CHAR(34),INDEX(Methods[Method Type],$A4095),CHAR(34),
", MethodCode:  ",CHAR(34),INDEX(Methods[Method Code],$A4095),CHAR(34),
", MethodName:  ",CHAR(34),INDEX(Methods[Method Name],$A4095),CHAR(34),
", MethodDescription:  ",CHAR(34),INDEX(Methods[Method Description],$A4095),CHAR(34),
", MethodLink:  ",CHAR(34),INDEX(Methods[Method Link],$A4095),CHAR(34),
", OrganizationID: *OrganizationID",TEXT(MATCH(INDEX(Methods[Organization Name],$A4095),Organizations[Organization Name],0),"0000"),"}"))</f>
        <v>#REF!</v>
      </c>
      <c r="Q4095" t="e">
        <f>IF(INDEX(Variables[Variable Type],$A4095)="","",
CONCATENATE("  - &amp;VariableID",TEXT($A4095,"0000"),
" {","VariableTypeCV:  ",CHAR(34),INDEX(Variables[Variable Type],$A4095),CHAR(34),
", VariableCode:  ",CHAR(34),INDEX(Variables[Variable Code],$A4095),CHAR(34),
", VariableNameCV:  ",CHAR(34),INDEX(Variables[Variable Name],$A4095),CHAR(34),
", VariableDefinition:  ",CHAR(34),INDEX(Variables[Variable Definition],$A4095),CHAR(34),
", SpecciationCV:  ",CHAR(34),INDEX(Variables[Speciation],$A4095),CHAR(34),
", NoDataValue:  ",CHAR(34),INDEX(Variables[No Data Value],$A4095),CHAR(34),"}"))</f>
        <v>#REF!</v>
      </c>
    </row>
    <row r="4096" spans="1:17" x14ac:dyDescent="0.25">
      <c r="A4096">
        <v>4093</v>
      </c>
      <c r="D4096" t="e">
        <f>IF(INDEX(People[First Name],$A4096)="","",
CONCATENATE("  - &amp;PersonID",TEXT($A4096,"0000"),
" {","PersonFirstName:  ",CHAR(34),INDEX(People[First Name],$A4096),CHAR(34),
", PersonMiddleName:  ",CHAR(34),INDEX(People[Middle Name],$A4096),CHAR(34),
", PersonLastName:  ",CHAR(34),INDEX(People[Last Name],$A4096),CHAR(34),"}"))</f>
        <v>#REF!</v>
      </c>
      <c r="E4096" t="e">
        <f>IF(INDEX(Organizations[Organization Type '[CV']],$A4096)="","",
CONCATENATE("  - &amp;OrganizationID",TEXT($A4096,"0000"),
" {","OrganizationTypeCV:  ",CHAR(34),INDEX(Organizations[Organization Type '[CV']],$A4096),CHAR(34),
", OrganizationCode:  ",CHAR(34),INDEX(Organizations[Organization Code],$A4096),CHAR(34),
", OrganizationName:  ",CHAR(34),INDEX(Organizations[Organization Name],$A4096),CHAR(34),
", OrganizationDescription:  ",CHAR(34),INDEX(Organizations[Organization Description],$A4096),CHAR(34),
", OrganizationLink:  ",CHAR(34),INDEX(Organizations[Organization Link],$A4096),CHAR(34),"}"))</f>
        <v>#REF!</v>
      </c>
      <c r="F4096" t="e">
        <f>IF(INDEX(People[First Name],$A4096)="","",
CONCATENATE("  - &amp;AffiliationID",TEXT($A4096,"0000"),
" {PersonID: *PersonID",TEXT($A4096,"0000"),
", OrganizationID: *OrganizationID",TEXT(MATCH(INDEX(People[Organization Name],$A4096),Organizations[Organization Name],0),"0000"),
", IsPrimaryOrganizationContact: , AffiliationStartDate: , AffiliationEndDate: , PrimaryPhone: ",
", PrimaryEmail: ",CHAR(34),INDEX(People[Primary Email],$A4096),CHAR(34),
", PrimaryAddress: ",CHAR(34),INDEX(People[Primary Address],$A4096),CHAR(34),
", PersonLink: }"))</f>
        <v>#REF!</v>
      </c>
      <c r="H4096" t="e">
        <f>IF(COUNTA(CitationInformation)=0,"",IF(INDEX(AuthorList[Author Name],$A4096)="","",
CONCATENATE("  - &amp;AuthorListID",TEXT($A4096,"0000"),
"  {CitationID: *CitationID0001",
", PersonID: *PersonID",TEXT(MATCH(INDEX(AuthorList[Author Name],$A4096),People[Full Name],0),"0000"),
", AuthorOrder: ",INDEX(AuthorList[Author Number],$A4096),"}")))</f>
        <v>#REF!</v>
      </c>
      <c r="K4096" t="e">
        <f>IF(INDEX(SamplingFeatures[Feature Code],$A4096)="","",
CONCATENATE("  - &amp;SamplingFeatureID",TEXT($A4096,"0000"),
" {","SamplingFeatureUUID:  ",CHAR(34),INDEX(SamplingFeatures[Sampling Feature UUID],$A4096),CHAR(34),
", SamplingFeatureTypeCV:  ",CHAR(34),INDEX(SamplingFeatures[Sampling Feature Type],$A4096),CHAR(34),
", SamplingFeatureCode:  ",CHAR(34),INDEX(SamplingFeatures[Feature Code],$A4096),CHAR(34),
", SamplingFeatureName:  ",CHAR(34),INDEX(SamplingFeatures[Feature Name],$A4096),CHAR(34),
", SamplingFeatureDescription:  ",CHAR(34),INDEX(SamplingFeatures[Feature Description],$A4096),CHAR(34),
", SamplingFeatureGeotypeCV:  ",CHAR(34),INDEX(SamplingFeatures[Feature Geo Type],$A4096),CHAR(34),
", FeatureGeometry:  ",CHAR(34),INDEX(SamplingFeatures[Feature Geometry],$A4096),CHAR(34),
", Elevation_m:  ",CHAR(34),INDEX(SamplingFeatures[Elevation_m],$A4096),CHAR(34),
", ElevationDatumCV:  ",CHAR(34),ElevationDatum,CHAR(34),"}"))</f>
        <v>#REF!</v>
      </c>
      <c r="L4096" t="e">
        <f>IF(INDEX(SamplingFeatures[Sampling Feature Type],$A4096)&lt;&gt;"Site","",
CONCATENATE("  - &amp;SiteID",TEXT(SUMPRODUCT(--($L$3:$L4095&lt;&gt;"")),"0000"),
" {","SamplingFeatureID:  *SamplingFeatureID",TEXT($A4096,"0000"),
", SiteTypeCV:  ",CHAR(34),INDEX(Sites[Site Type],$A4096),CHAR(34),
", Latitude:  ",INDEX(Sites[Latitude],$A4096),
", Longitude:  ",INDEX(Sites[Longitude],$A4096),
", SRSName:  ",CHAR(34),LatLonDatum,CHAR(34),"}"))</f>
        <v>#REF!</v>
      </c>
      <c r="M4096" t="e">
        <f>IF(INDEX(SamplingFeatures[Sampling Feature Type],$A4096)&lt;&gt;"Specimen","",
CONCATENATE("  - &amp;SpecimenID",TEXT(SUMPRODUCT(--($M$3:$M4095&lt;&gt;"")),"0000"),
" {","SamplingFeatureID:  *SamplingFeatureID",TEXT($A4096,"0000"),
", SpecimenTypeCV:  ",CHAR(34),INDEX(Specimens[Specimen Type],$A4096),CHAR(34),
", SpecimenMediumCV:  ",INDEX(Specimens[Specimen Medium],$A4096),
", IsFieldSpecimen:  ",CHAR(34),INDEX(Specimens[Is Field Specimen?],$A4096),CHAR(34),"}"))</f>
        <v>#REF!</v>
      </c>
      <c r="N4096" t="e">
        <f>IF(COUNTA(SpatialOffsets[])=0,"", IF(INDEX(SpatialOffsets[Spatial Offset Type],$A4096)="","",
CONCATENATE("  - &amp;SpatialOffsetID",TEXT($A4096,"0000"),
" {","SpatialOffsetTypeCV:  ",CHAR(34),INDEX(SpatialOffsets[Spatial Offset Type],$A4096),CHAR(34),
", Offset1Value:  ",INDEX(SpatialOffsets[Offset 1 Value],$A4096),
", Offset1UnitID:  ",CHAR(34),INDEX(SpatialOffsets[Offset 1 Unit],$A4096),CHAR(34),
", Offset2Value:  ",INDEX(SpatialOffsets[Offset 2 Value],$A4096),
", Offset2UnitID:  ",CHAR(34),INDEX(SpatialOffsets[Offset 2 Unit],$A4096),CHAR(34),
", Offset3Value:  ",INDEX(SpatialOffsets[Offset 3 Value],$A4096),
", Offset3UnitID:  ",CHAR(34),INDEX(SpatialOffsets[Offset 3 Unit],$A4096),CHAR(34),,"}")))</f>
        <v>#REF!</v>
      </c>
      <c r="O4096" t="e">
        <f>IF(COUNTA(RelatedFeatures[])=0,"", IF(INDEX(RelatedFeatures[First Sampling Feature Code],$A4096)="","",
CONCATENATE("  - &amp;RelationID",TEXT($A4096,"0000"),
" {","SamplingFeatureID:  *SamplingFeatureID",TEXT(MATCH(INDEX(RelatedFeatures[First Sampling Feature Code],$A4096),SamplingFeatures[Feature Code],0),"0000"),
", RelationshipTypeCV:  ",CHAR(34),INDEX(RelatedFeatures[Relationship Type],$A4096),CHAR(34),
", RelatedFeatureID: *SamplingFeatureID",TEXT(MATCH(INDEX(RelatedFeatures[Second Sampling Feature Code],$A4096),SamplingFeatures[Feature Code],0),"0000"),
", SpatialOffsetID:  ",IF(INDEX(RelatedFeatures[Offset Number],$A4096)="","",CONCATENATE("*SpatialOffsetID",TEXT(INDEX(RelatedFeatures[Offset Number],$A4096),"0000"))),"}")))</f>
        <v>#REF!</v>
      </c>
      <c r="P4096" t="e">
        <f>IF(INDEX(Methods[Method Type],$A4096)="","",
CONCATENATE("  - &amp;MethodID",TEXT($A4096,"0000"),
" {","MethodTypeCV:  ",CHAR(34),INDEX(Methods[Method Type],$A4096),CHAR(34),
", MethodCode:  ",CHAR(34),INDEX(Methods[Method Code],$A4096),CHAR(34),
", MethodName:  ",CHAR(34),INDEX(Methods[Method Name],$A4096),CHAR(34),
", MethodDescription:  ",CHAR(34),INDEX(Methods[Method Description],$A4096),CHAR(34),
", MethodLink:  ",CHAR(34),INDEX(Methods[Method Link],$A4096),CHAR(34),
", OrganizationID: *OrganizationID",TEXT(MATCH(INDEX(Methods[Organization Name],$A4096),Organizations[Organization Name],0),"0000"),"}"))</f>
        <v>#REF!</v>
      </c>
      <c r="Q4096" t="e">
        <f>IF(INDEX(Variables[Variable Type],$A4096)="","",
CONCATENATE("  - &amp;VariableID",TEXT($A4096,"0000"),
" {","VariableTypeCV:  ",CHAR(34),INDEX(Variables[Variable Type],$A4096),CHAR(34),
", VariableCode:  ",CHAR(34),INDEX(Variables[Variable Code],$A4096),CHAR(34),
", VariableNameCV:  ",CHAR(34),INDEX(Variables[Variable Name],$A4096),CHAR(34),
", VariableDefinition:  ",CHAR(34),INDEX(Variables[Variable Definition],$A4096),CHAR(34),
", SpecciationCV:  ",CHAR(34),INDEX(Variables[Speciation],$A4096),CHAR(34),
", NoDataValue:  ",CHAR(34),INDEX(Variables[No Data Value],$A4096),CHAR(34),"}"))</f>
        <v>#REF!</v>
      </c>
    </row>
    <row r="4097" spans="1:17" x14ac:dyDescent="0.25">
      <c r="A4097">
        <v>4094</v>
      </c>
      <c r="D4097" t="e">
        <f>IF(INDEX(People[First Name],$A4097)="","",
CONCATENATE("  - &amp;PersonID",TEXT($A4097,"0000"),
" {","PersonFirstName:  ",CHAR(34),INDEX(People[First Name],$A4097),CHAR(34),
", PersonMiddleName:  ",CHAR(34),INDEX(People[Middle Name],$A4097),CHAR(34),
", PersonLastName:  ",CHAR(34),INDEX(People[Last Name],$A4097),CHAR(34),"}"))</f>
        <v>#REF!</v>
      </c>
      <c r="E4097" t="e">
        <f>IF(INDEX(Organizations[Organization Type '[CV']],$A4097)="","",
CONCATENATE("  - &amp;OrganizationID",TEXT($A4097,"0000"),
" {","OrganizationTypeCV:  ",CHAR(34),INDEX(Organizations[Organization Type '[CV']],$A4097),CHAR(34),
", OrganizationCode:  ",CHAR(34),INDEX(Organizations[Organization Code],$A4097),CHAR(34),
", OrganizationName:  ",CHAR(34),INDEX(Organizations[Organization Name],$A4097),CHAR(34),
", OrganizationDescription:  ",CHAR(34),INDEX(Organizations[Organization Description],$A4097),CHAR(34),
", OrganizationLink:  ",CHAR(34),INDEX(Organizations[Organization Link],$A4097),CHAR(34),"}"))</f>
        <v>#REF!</v>
      </c>
      <c r="F4097" t="e">
        <f>IF(INDEX(People[First Name],$A4097)="","",
CONCATENATE("  - &amp;AffiliationID",TEXT($A4097,"0000"),
" {PersonID: *PersonID",TEXT($A4097,"0000"),
", OrganizationID: *OrganizationID",TEXT(MATCH(INDEX(People[Organization Name],$A4097),Organizations[Organization Name],0),"0000"),
", IsPrimaryOrganizationContact: , AffiliationStartDate: , AffiliationEndDate: , PrimaryPhone: ",
", PrimaryEmail: ",CHAR(34),INDEX(People[Primary Email],$A4097),CHAR(34),
", PrimaryAddress: ",CHAR(34),INDEX(People[Primary Address],$A4097),CHAR(34),
", PersonLink: }"))</f>
        <v>#REF!</v>
      </c>
      <c r="H4097" t="e">
        <f>IF(COUNTA(CitationInformation)=0,"",IF(INDEX(AuthorList[Author Name],$A4097)="","",
CONCATENATE("  - &amp;AuthorListID",TEXT($A4097,"0000"),
"  {CitationID: *CitationID0001",
", PersonID: *PersonID",TEXT(MATCH(INDEX(AuthorList[Author Name],$A4097),People[Full Name],0),"0000"),
", AuthorOrder: ",INDEX(AuthorList[Author Number],$A4097),"}")))</f>
        <v>#REF!</v>
      </c>
      <c r="K4097" t="e">
        <f>IF(INDEX(SamplingFeatures[Feature Code],$A4097)="","",
CONCATENATE("  - &amp;SamplingFeatureID",TEXT($A4097,"0000"),
" {","SamplingFeatureUUID:  ",CHAR(34),INDEX(SamplingFeatures[Sampling Feature UUID],$A4097),CHAR(34),
", SamplingFeatureTypeCV:  ",CHAR(34),INDEX(SamplingFeatures[Sampling Feature Type],$A4097),CHAR(34),
", SamplingFeatureCode:  ",CHAR(34),INDEX(SamplingFeatures[Feature Code],$A4097),CHAR(34),
", SamplingFeatureName:  ",CHAR(34),INDEX(SamplingFeatures[Feature Name],$A4097),CHAR(34),
", SamplingFeatureDescription:  ",CHAR(34),INDEX(SamplingFeatures[Feature Description],$A4097),CHAR(34),
", SamplingFeatureGeotypeCV:  ",CHAR(34),INDEX(SamplingFeatures[Feature Geo Type],$A4097),CHAR(34),
", FeatureGeometry:  ",CHAR(34),INDEX(SamplingFeatures[Feature Geometry],$A4097),CHAR(34),
", Elevation_m:  ",CHAR(34),INDEX(SamplingFeatures[Elevation_m],$A4097),CHAR(34),
", ElevationDatumCV:  ",CHAR(34),ElevationDatum,CHAR(34),"}"))</f>
        <v>#REF!</v>
      </c>
      <c r="L4097" t="e">
        <f>IF(INDEX(SamplingFeatures[Sampling Feature Type],$A4097)&lt;&gt;"Site","",
CONCATENATE("  - &amp;SiteID",TEXT(SUMPRODUCT(--($L$3:$L4096&lt;&gt;"")),"0000"),
" {","SamplingFeatureID:  *SamplingFeatureID",TEXT($A4097,"0000"),
", SiteTypeCV:  ",CHAR(34),INDEX(Sites[Site Type],$A4097),CHAR(34),
", Latitude:  ",INDEX(Sites[Latitude],$A4097),
", Longitude:  ",INDEX(Sites[Longitude],$A4097),
", SRSName:  ",CHAR(34),LatLonDatum,CHAR(34),"}"))</f>
        <v>#REF!</v>
      </c>
      <c r="M4097" t="e">
        <f>IF(INDEX(SamplingFeatures[Sampling Feature Type],$A4097)&lt;&gt;"Specimen","",
CONCATENATE("  - &amp;SpecimenID",TEXT(SUMPRODUCT(--($M$3:$M4096&lt;&gt;"")),"0000"),
" {","SamplingFeatureID:  *SamplingFeatureID",TEXT($A4097,"0000"),
", SpecimenTypeCV:  ",CHAR(34),INDEX(Specimens[Specimen Type],$A4097),CHAR(34),
", SpecimenMediumCV:  ",INDEX(Specimens[Specimen Medium],$A4097),
", IsFieldSpecimen:  ",CHAR(34),INDEX(Specimens[Is Field Specimen?],$A4097),CHAR(34),"}"))</f>
        <v>#REF!</v>
      </c>
      <c r="N4097" t="e">
        <f>IF(COUNTA(SpatialOffsets[])=0,"", IF(INDEX(SpatialOffsets[Spatial Offset Type],$A4097)="","",
CONCATENATE("  - &amp;SpatialOffsetID",TEXT($A4097,"0000"),
" {","SpatialOffsetTypeCV:  ",CHAR(34),INDEX(SpatialOffsets[Spatial Offset Type],$A4097),CHAR(34),
", Offset1Value:  ",INDEX(SpatialOffsets[Offset 1 Value],$A4097),
", Offset1UnitID:  ",CHAR(34),INDEX(SpatialOffsets[Offset 1 Unit],$A4097),CHAR(34),
", Offset2Value:  ",INDEX(SpatialOffsets[Offset 2 Value],$A4097),
", Offset2UnitID:  ",CHAR(34),INDEX(SpatialOffsets[Offset 2 Unit],$A4097),CHAR(34),
", Offset3Value:  ",INDEX(SpatialOffsets[Offset 3 Value],$A4097),
", Offset3UnitID:  ",CHAR(34),INDEX(SpatialOffsets[Offset 3 Unit],$A4097),CHAR(34),,"}")))</f>
        <v>#REF!</v>
      </c>
      <c r="O4097" t="e">
        <f>IF(COUNTA(RelatedFeatures[])=0,"", IF(INDEX(RelatedFeatures[First Sampling Feature Code],$A4097)="","",
CONCATENATE("  - &amp;RelationID",TEXT($A4097,"0000"),
" {","SamplingFeatureID:  *SamplingFeatureID",TEXT(MATCH(INDEX(RelatedFeatures[First Sampling Feature Code],$A4097),SamplingFeatures[Feature Code],0),"0000"),
", RelationshipTypeCV:  ",CHAR(34),INDEX(RelatedFeatures[Relationship Type],$A4097),CHAR(34),
", RelatedFeatureID: *SamplingFeatureID",TEXT(MATCH(INDEX(RelatedFeatures[Second Sampling Feature Code],$A4097),SamplingFeatures[Feature Code],0),"0000"),
", SpatialOffsetID:  ",IF(INDEX(RelatedFeatures[Offset Number],$A4097)="","",CONCATENATE("*SpatialOffsetID",TEXT(INDEX(RelatedFeatures[Offset Number],$A4097),"0000"))),"}")))</f>
        <v>#REF!</v>
      </c>
      <c r="P4097" t="e">
        <f>IF(INDEX(Methods[Method Type],$A4097)="","",
CONCATENATE("  - &amp;MethodID",TEXT($A4097,"0000"),
" {","MethodTypeCV:  ",CHAR(34),INDEX(Methods[Method Type],$A4097),CHAR(34),
", MethodCode:  ",CHAR(34),INDEX(Methods[Method Code],$A4097),CHAR(34),
", MethodName:  ",CHAR(34),INDEX(Methods[Method Name],$A4097),CHAR(34),
", MethodDescription:  ",CHAR(34),INDEX(Methods[Method Description],$A4097),CHAR(34),
", MethodLink:  ",CHAR(34),INDEX(Methods[Method Link],$A4097),CHAR(34),
", OrganizationID: *OrganizationID",TEXT(MATCH(INDEX(Methods[Organization Name],$A4097),Organizations[Organization Name],0),"0000"),"}"))</f>
        <v>#REF!</v>
      </c>
      <c r="Q4097" t="e">
        <f>IF(INDEX(Variables[Variable Type],$A4097)="","",
CONCATENATE("  - &amp;VariableID",TEXT($A4097,"0000"),
" {","VariableTypeCV:  ",CHAR(34),INDEX(Variables[Variable Type],$A4097),CHAR(34),
", VariableCode:  ",CHAR(34),INDEX(Variables[Variable Code],$A4097),CHAR(34),
", VariableNameCV:  ",CHAR(34),INDEX(Variables[Variable Name],$A4097),CHAR(34),
", VariableDefinition:  ",CHAR(34),INDEX(Variables[Variable Definition],$A4097),CHAR(34),
", SpecciationCV:  ",CHAR(34),INDEX(Variables[Speciation],$A4097),CHAR(34),
", NoDataValue:  ",CHAR(34),INDEX(Variables[No Data Value],$A4097),CHAR(34),"}"))</f>
        <v>#REF!</v>
      </c>
    </row>
    <row r="4098" spans="1:17" x14ac:dyDescent="0.25">
      <c r="A4098">
        <v>4095</v>
      </c>
      <c r="D4098" t="e">
        <f>IF(INDEX(People[First Name],$A4098)="","",
CONCATENATE("  - &amp;PersonID",TEXT($A4098,"0000"),
" {","PersonFirstName:  ",CHAR(34),INDEX(People[First Name],$A4098),CHAR(34),
", PersonMiddleName:  ",CHAR(34),INDEX(People[Middle Name],$A4098),CHAR(34),
", PersonLastName:  ",CHAR(34),INDEX(People[Last Name],$A4098),CHAR(34),"}"))</f>
        <v>#REF!</v>
      </c>
      <c r="E4098" t="e">
        <f>IF(INDEX(Organizations[Organization Type '[CV']],$A4098)="","",
CONCATENATE("  - &amp;OrganizationID",TEXT($A4098,"0000"),
" {","OrganizationTypeCV:  ",CHAR(34),INDEX(Organizations[Organization Type '[CV']],$A4098),CHAR(34),
", OrganizationCode:  ",CHAR(34),INDEX(Organizations[Organization Code],$A4098),CHAR(34),
", OrganizationName:  ",CHAR(34),INDEX(Organizations[Organization Name],$A4098),CHAR(34),
", OrganizationDescription:  ",CHAR(34),INDEX(Organizations[Organization Description],$A4098),CHAR(34),
", OrganizationLink:  ",CHAR(34),INDEX(Organizations[Organization Link],$A4098),CHAR(34),"}"))</f>
        <v>#REF!</v>
      </c>
      <c r="F4098" t="e">
        <f>IF(INDEX(People[First Name],$A4098)="","",
CONCATENATE("  - &amp;AffiliationID",TEXT($A4098,"0000"),
" {PersonID: *PersonID",TEXT($A4098,"0000"),
", OrganizationID: *OrganizationID",TEXT(MATCH(INDEX(People[Organization Name],$A4098),Organizations[Organization Name],0),"0000"),
", IsPrimaryOrganizationContact: , AffiliationStartDate: , AffiliationEndDate: , PrimaryPhone: ",
", PrimaryEmail: ",CHAR(34),INDEX(People[Primary Email],$A4098),CHAR(34),
", PrimaryAddress: ",CHAR(34),INDEX(People[Primary Address],$A4098),CHAR(34),
", PersonLink: }"))</f>
        <v>#REF!</v>
      </c>
      <c r="H4098" t="e">
        <f>IF(COUNTA(CitationInformation)=0,"",IF(INDEX(AuthorList[Author Name],$A4098)="","",
CONCATENATE("  - &amp;AuthorListID",TEXT($A4098,"0000"),
"  {CitationID: *CitationID0001",
", PersonID: *PersonID",TEXT(MATCH(INDEX(AuthorList[Author Name],$A4098),People[Full Name],0),"0000"),
", AuthorOrder: ",INDEX(AuthorList[Author Number],$A4098),"}")))</f>
        <v>#REF!</v>
      </c>
      <c r="K4098" t="e">
        <f>IF(INDEX(SamplingFeatures[Feature Code],$A4098)="","",
CONCATENATE("  - &amp;SamplingFeatureID",TEXT($A4098,"0000"),
" {","SamplingFeatureUUID:  ",CHAR(34),INDEX(SamplingFeatures[Sampling Feature UUID],$A4098),CHAR(34),
", SamplingFeatureTypeCV:  ",CHAR(34),INDEX(SamplingFeatures[Sampling Feature Type],$A4098),CHAR(34),
", SamplingFeatureCode:  ",CHAR(34),INDEX(SamplingFeatures[Feature Code],$A4098),CHAR(34),
", SamplingFeatureName:  ",CHAR(34),INDEX(SamplingFeatures[Feature Name],$A4098),CHAR(34),
", SamplingFeatureDescription:  ",CHAR(34),INDEX(SamplingFeatures[Feature Description],$A4098),CHAR(34),
", SamplingFeatureGeotypeCV:  ",CHAR(34),INDEX(SamplingFeatures[Feature Geo Type],$A4098),CHAR(34),
", FeatureGeometry:  ",CHAR(34),INDEX(SamplingFeatures[Feature Geometry],$A4098),CHAR(34),
", Elevation_m:  ",CHAR(34),INDEX(SamplingFeatures[Elevation_m],$A4098),CHAR(34),
", ElevationDatumCV:  ",CHAR(34),ElevationDatum,CHAR(34),"}"))</f>
        <v>#REF!</v>
      </c>
      <c r="L4098" t="e">
        <f>IF(INDEX(SamplingFeatures[Sampling Feature Type],$A4098)&lt;&gt;"Site","",
CONCATENATE("  - &amp;SiteID",TEXT(SUMPRODUCT(--($L$3:$L4097&lt;&gt;"")),"0000"),
" {","SamplingFeatureID:  *SamplingFeatureID",TEXT($A4098,"0000"),
", SiteTypeCV:  ",CHAR(34),INDEX(Sites[Site Type],$A4098),CHAR(34),
", Latitude:  ",INDEX(Sites[Latitude],$A4098),
", Longitude:  ",INDEX(Sites[Longitude],$A4098),
", SRSName:  ",CHAR(34),LatLonDatum,CHAR(34),"}"))</f>
        <v>#REF!</v>
      </c>
      <c r="M4098" t="e">
        <f>IF(INDEX(SamplingFeatures[Sampling Feature Type],$A4098)&lt;&gt;"Specimen","",
CONCATENATE("  - &amp;SpecimenID",TEXT(SUMPRODUCT(--($M$3:$M4097&lt;&gt;"")),"0000"),
" {","SamplingFeatureID:  *SamplingFeatureID",TEXT($A4098,"0000"),
", SpecimenTypeCV:  ",CHAR(34),INDEX(Specimens[Specimen Type],$A4098),CHAR(34),
", SpecimenMediumCV:  ",INDEX(Specimens[Specimen Medium],$A4098),
", IsFieldSpecimen:  ",CHAR(34),INDEX(Specimens[Is Field Specimen?],$A4098),CHAR(34),"}"))</f>
        <v>#REF!</v>
      </c>
      <c r="N4098" t="e">
        <f>IF(COUNTA(SpatialOffsets[])=0,"", IF(INDEX(SpatialOffsets[Spatial Offset Type],$A4098)="","",
CONCATENATE("  - &amp;SpatialOffsetID",TEXT($A4098,"0000"),
" {","SpatialOffsetTypeCV:  ",CHAR(34),INDEX(SpatialOffsets[Spatial Offset Type],$A4098),CHAR(34),
", Offset1Value:  ",INDEX(SpatialOffsets[Offset 1 Value],$A4098),
", Offset1UnitID:  ",CHAR(34),INDEX(SpatialOffsets[Offset 1 Unit],$A4098),CHAR(34),
", Offset2Value:  ",INDEX(SpatialOffsets[Offset 2 Value],$A4098),
", Offset2UnitID:  ",CHAR(34),INDEX(SpatialOffsets[Offset 2 Unit],$A4098),CHAR(34),
", Offset3Value:  ",INDEX(SpatialOffsets[Offset 3 Value],$A4098),
", Offset3UnitID:  ",CHAR(34),INDEX(SpatialOffsets[Offset 3 Unit],$A4098),CHAR(34),,"}")))</f>
        <v>#REF!</v>
      </c>
      <c r="O4098" t="e">
        <f>IF(COUNTA(RelatedFeatures[])=0,"", IF(INDEX(RelatedFeatures[First Sampling Feature Code],$A4098)="","",
CONCATENATE("  - &amp;RelationID",TEXT($A4098,"0000"),
" {","SamplingFeatureID:  *SamplingFeatureID",TEXT(MATCH(INDEX(RelatedFeatures[First Sampling Feature Code],$A4098),SamplingFeatures[Feature Code],0),"0000"),
", RelationshipTypeCV:  ",CHAR(34),INDEX(RelatedFeatures[Relationship Type],$A4098),CHAR(34),
", RelatedFeatureID: *SamplingFeatureID",TEXT(MATCH(INDEX(RelatedFeatures[Second Sampling Feature Code],$A4098),SamplingFeatures[Feature Code],0),"0000"),
", SpatialOffsetID:  ",IF(INDEX(RelatedFeatures[Offset Number],$A4098)="","",CONCATENATE("*SpatialOffsetID",TEXT(INDEX(RelatedFeatures[Offset Number],$A4098),"0000"))),"}")))</f>
        <v>#REF!</v>
      </c>
      <c r="P4098" t="e">
        <f>IF(INDEX(Methods[Method Type],$A4098)="","",
CONCATENATE("  - &amp;MethodID",TEXT($A4098,"0000"),
" {","MethodTypeCV:  ",CHAR(34),INDEX(Methods[Method Type],$A4098),CHAR(34),
", MethodCode:  ",CHAR(34),INDEX(Methods[Method Code],$A4098),CHAR(34),
", MethodName:  ",CHAR(34),INDEX(Methods[Method Name],$A4098),CHAR(34),
", MethodDescription:  ",CHAR(34),INDEX(Methods[Method Description],$A4098),CHAR(34),
", MethodLink:  ",CHAR(34),INDEX(Methods[Method Link],$A4098),CHAR(34),
", OrganizationID: *OrganizationID",TEXT(MATCH(INDEX(Methods[Organization Name],$A4098),Organizations[Organization Name],0),"0000"),"}"))</f>
        <v>#REF!</v>
      </c>
      <c r="Q4098" t="e">
        <f>IF(INDEX(Variables[Variable Type],$A4098)="","",
CONCATENATE("  - &amp;VariableID",TEXT($A4098,"0000"),
" {","VariableTypeCV:  ",CHAR(34),INDEX(Variables[Variable Type],$A4098),CHAR(34),
", VariableCode:  ",CHAR(34),INDEX(Variables[Variable Code],$A4098),CHAR(34),
", VariableNameCV:  ",CHAR(34),INDEX(Variables[Variable Name],$A4098),CHAR(34),
", VariableDefinition:  ",CHAR(34),INDEX(Variables[Variable Definition],$A4098),CHAR(34),
", SpecciationCV:  ",CHAR(34),INDEX(Variables[Speciation],$A4098),CHAR(34),
", NoDataValue:  ",CHAR(34),INDEX(Variables[No Data Value],$A4098),CHAR(34),"}"))</f>
        <v>#REF!</v>
      </c>
    </row>
    <row r="4099" spans="1:17" x14ac:dyDescent="0.25">
      <c r="A4099">
        <v>4096</v>
      </c>
      <c r="D4099" t="e">
        <f>IF(INDEX(People[First Name],$A4099)="","",
CONCATENATE("  - &amp;PersonID",TEXT($A4099,"0000"),
" {","PersonFirstName:  ",CHAR(34),INDEX(People[First Name],$A4099),CHAR(34),
", PersonMiddleName:  ",CHAR(34),INDEX(People[Middle Name],$A4099),CHAR(34),
", PersonLastName:  ",CHAR(34),INDEX(People[Last Name],$A4099),CHAR(34),"}"))</f>
        <v>#REF!</v>
      </c>
      <c r="E4099" t="e">
        <f>IF(INDEX(Organizations[Organization Type '[CV']],$A4099)="","",
CONCATENATE("  - &amp;OrganizationID",TEXT($A4099,"0000"),
" {","OrganizationTypeCV:  ",CHAR(34),INDEX(Organizations[Organization Type '[CV']],$A4099),CHAR(34),
", OrganizationCode:  ",CHAR(34),INDEX(Organizations[Organization Code],$A4099),CHAR(34),
", OrganizationName:  ",CHAR(34),INDEX(Organizations[Organization Name],$A4099),CHAR(34),
", OrganizationDescription:  ",CHAR(34),INDEX(Organizations[Organization Description],$A4099),CHAR(34),
", OrganizationLink:  ",CHAR(34),INDEX(Organizations[Organization Link],$A4099),CHAR(34),"}"))</f>
        <v>#REF!</v>
      </c>
      <c r="F4099" t="e">
        <f>IF(INDEX(People[First Name],$A4099)="","",
CONCATENATE("  - &amp;AffiliationID",TEXT($A4099,"0000"),
" {PersonID: *PersonID",TEXT($A4099,"0000"),
", OrganizationID: *OrganizationID",TEXT(MATCH(INDEX(People[Organization Name],$A4099),Organizations[Organization Name],0),"0000"),
", IsPrimaryOrganizationContact: , AffiliationStartDate: , AffiliationEndDate: , PrimaryPhone: ",
", PrimaryEmail: ",CHAR(34),INDEX(People[Primary Email],$A4099),CHAR(34),
", PrimaryAddress: ",CHAR(34),INDEX(People[Primary Address],$A4099),CHAR(34),
", PersonLink: }"))</f>
        <v>#REF!</v>
      </c>
      <c r="H4099" t="e">
        <f>IF(COUNTA(CitationInformation)=0,"",IF(INDEX(AuthorList[Author Name],$A4099)="","",
CONCATENATE("  - &amp;AuthorListID",TEXT($A4099,"0000"),
"  {CitationID: *CitationID0001",
", PersonID: *PersonID",TEXT(MATCH(INDEX(AuthorList[Author Name],$A4099),People[Full Name],0),"0000"),
", AuthorOrder: ",INDEX(AuthorList[Author Number],$A4099),"}")))</f>
        <v>#REF!</v>
      </c>
      <c r="K4099" t="e">
        <f>IF(INDEX(SamplingFeatures[Feature Code],$A4099)="","",
CONCATENATE("  - &amp;SamplingFeatureID",TEXT($A4099,"0000"),
" {","SamplingFeatureUUID:  ",CHAR(34),INDEX(SamplingFeatures[Sampling Feature UUID],$A4099),CHAR(34),
", SamplingFeatureTypeCV:  ",CHAR(34),INDEX(SamplingFeatures[Sampling Feature Type],$A4099),CHAR(34),
", SamplingFeatureCode:  ",CHAR(34),INDEX(SamplingFeatures[Feature Code],$A4099),CHAR(34),
", SamplingFeatureName:  ",CHAR(34),INDEX(SamplingFeatures[Feature Name],$A4099),CHAR(34),
", SamplingFeatureDescription:  ",CHAR(34),INDEX(SamplingFeatures[Feature Description],$A4099),CHAR(34),
", SamplingFeatureGeotypeCV:  ",CHAR(34),INDEX(SamplingFeatures[Feature Geo Type],$A4099),CHAR(34),
", FeatureGeometry:  ",CHAR(34),INDEX(SamplingFeatures[Feature Geometry],$A4099),CHAR(34),
", Elevation_m:  ",CHAR(34),INDEX(SamplingFeatures[Elevation_m],$A4099),CHAR(34),
", ElevationDatumCV:  ",CHAR(34),ElevationDatum,CHAR(34),"}"))</f>
        <v>#REF!</v>
      </c>
      <c r="L4099" t="e">
        <f>IF(INDEX(SamplingFeatures[Sampling Feature Type],$A4099)&lt;&gt;"Site","",
CONCATENATE("  - &amp;SiteID",TEXT(SUMPRODUCT(--($L$3:$L4098&lt;&gt;"")),"0000"),
" {","SamplingFeatureID:  *SamplingFeatureID",TEXT($A4099,"0000"),
", SiteTypeCV:  ",CHAR(34),INDEX(Sites[Site Type],$A4099),CHAR(34),
", Latitude:  ",INDEX(Sites[Latitude],$A4099),
", Longitude:  ",INDEX(Sites[Longitude],$A4099),
", SRSName:  ",CHAR(34),LatLonDatum,CHAR(34),"}"))</f>
        <v>#REF!</v>
      </c>
      <c r="M4099" t="e">
        <f>IF(INDEX(SamplingFeatures[Sampling Feature Type],$A4099)&lt;&gt;"Specimen","",
CONCATENATE("  - &amp;SpecimenID",TEXT(SUMPRODUCT(--($M$3:$M4098&lt;&gt;"")),"0000"),
" {","SamplingFeatureID:  *SamplingFeatureID",TEXT($A4099,"0000"),
", SpecimenTypeCV:  ",CHAR(34),INDEX(Specimens[Specimen Type],$A4099),CHAR(34),
", SpecimenMediumCV:  ",INDEX(Specimens[Specimen Medium],$A4099),
", IsFieldSpecimen:  ",CHAR(34),INDEX(Specimens[Is Field Specimen?],$A4099),CHAR(34),"}"))</f>
        <v>#REF!</v>
      </c>
      <c r="N4099" t="e">
        <f>IF(COUNTA(SpatialOffsets[])=0,"", IF(INDEX(SpatialOffsets[Spatial Offset Type],$A4099)="","",
CONCATENATE("  - &amp;SpatialOffsetID",TEXT($A4099,"0000"),
" {","SpatialOffsetTypeCV:  ",CHAR(34),INDEX(SpatialOffsets[Spatial Offset Type],$A4099),CHAR(34),
", Offset1Value:  ",INDEX(SpatialOffsets[Offset 1 Value],$A4099),
", Offset1UnitID:  ",CHAR(34),INDEX(SpatialOffsets[Offset 1 Unit],$A4099),CHAR(34),
", Offset2Value:  ",INDEX(SpatialOffsets[Offset 2 Value],$A4099),
", Offset2UnitID:  ",CHAR(34),INDEX(SpatialOffsets[Offset 2 Unit],$A4099),CHAR(34),
", Offset3Value:  ",INDEX(SpatialOffsets[Offset 3 Value],$A4099),
", Offset3UnitID:  ",CHAR(34),INDEX(SpatialOffsets[Offset 3 Unit],$A4099),CHAR(34),,"}")))</f>
        <v>#REF!</v>
      </c>
      <c r="O4099" t="e">
        <f>IF(COUNTA(RelatedFeatures[])=0,"", IF(INDEX(RelatedFeatures[First Sampling Feature Code],$A4099)="","",
CONCATENATE("  - &amp;RelationID",TEXT($A4099,"0000"),
" {","SamplingFeatureID:  *SamplingFeatureID",TEXT(MATCH(INDEX(RelatedFeatures[First Sampling Feature Code],$A4099),SamplingFeatures[Feature Code],0),"0000"),
", RelationshipTypeCV:  ",CHAR(34),INDEX(RelatedFeatures[Relationship Type],$A4099),CHAR(34),
", RelatedFeatureID: *SamplingFeatureID",TEXT(MATCH(INDEX(RelatedFeatures[Second Sampling Feature Code],$A4099),SamplingFeatures[Feature Code],0),"0000"),
", SpatialOffsetID:  ",IF(INDEX(RelatedFeatures[Offset Number],$A4099)="","",CONCATENATE("*SpatialOffsetID",TEXT(INDEX(RelatedFeatures[Offset Number],$A4099),"0000"))),"}")))</f>
        <v>#REF!</v>
      </c>
      <c r="P4099" t="e">
        <f>IF(INDEX(Methods[Method Type],$A4099)="","",
CONCATENATE("  - &amp;MethodID",TEXT($A4099,"0000"),
" {","MethodTypeCV:  ",CHAR(34),INDEX(Methods[Method Type],$A4099),CHAR(34),
", MethodCode:  ",CHAR(34),INDEX(Methods[Method Code],$A4099),CHAR(34),
", MethodName:  ",CHAR(34),INDEX(Methods[Method Name],$A4099),CHAR(34),
", MethodDescription:  ",CHAR(34),INDEX(Methods[Method Description],$A4099),CHAR(34),
", MethodLink:  ",CHAR(34),INDEX(Methods[Method Link],$A4099),CHAR(34),
", OrganizationID: *OrganizationID",TEXT(MATCH(INDEX(Methods[Organization Name],$A4099),Organizations[Organization Name],0),"0000"),"}"))</f>
        <v>#REF!</v>
      </c>
      <c r="Q4099" t="e">
        <f>IF(INDEX(Variables[Variable Type],$A4099)="","",
CONCATENATE("  - &amp;VariableID",TEXT($A4099,"0000"),
" {","VariableTypeCV:  ",CHAR(34),INDEX(Variables[Variable Type],$A4099),CHAR(34),
", VariableCode:  ",CHAR(34),INDEX(Variables[Variable Code],$A4099),CHAR(34),
", VariableNameCV:  ",CHAR(34),INDEX(Variables[Variable Name],$A4099),CHAR(34),
", VariableDefinition:  ",CHAR(34),INDEX(Variables[Variable Definition],$A4099),CHAR(34),
", SpecciationCV:  ",CHAR(34),INDEX(Variables[Speciation],$A4099),CHAR(34),
", NoDataValue:  ",CHAR(34),INDEX(Variables[No Data Value],$A4099),CHAR(34),"}"))</f>
        <v>#REF!</v>
      </c>
    </row>
    <row r="4100" spans="1:17" x14ac:dyDescent="0.25">
      <c r="A4100">
        <v>4097</v>
      </c>
      <c r="D4100" t="e">
        <f>IF(INDEX(People[First Name],$A4100)="","",
CONCATENATE("  - &amp;PersonID",TEXT($A4100,"0000"),
" {","PersonFirstName:  ",CHAR(34),INDEX(People[First Name],$A4100),CHAR(34),
", PersonMiddleName:  ",CHAR(34),INDEX(People[Middle Name],$A4100),CHAR(34),
", PersonLastName:  ",CHAR(34),INDEX(People[Last Name],$A4100),CHAR(34),"}"))</f>
        <v>#REF!</v>
      </c>
      <c r="E4100" t="e">
        <f>IF(INDEX(Organizations[Organization Type '[CV']],$A4100)="","",
CONCATENATE("  - &amp;OrganizationID",TEXT($A4100,"0000"),
" {","OrganizationTypeCV:  ",CHAR(34),INDEX(Organizations[Organization Type '[CV']],$A4100),CHAR(34),
", OrganizationCode:  ",CHAR(34),INDEX(Organizations[Organization Code],$A4100),CHAR(34),
", OrganizationName:  ",CHAR(34),INDEX(Organizations[Organization Name],$A4100),CHAR(34),
", OrganizationDescription:  ",CHAR(34),INDEX(Organizations[Organization Description],$A4100),CHAR(34),
", OrganizationLink:  ",CHAR(34),INDEX(Organizations[Organization Link],$A4100),CHAR(34),"}"))</f>
        <v>#REF!</v>
      </c>
      <c r="F4100" t="e">
        <f>IF(INDEX(People[First Name],$A4100)="","",
CONCATENATE("  - &amp;AffiliationID",TEXT($A4100,"0000"),
" {PersonID: *PersonID",TEXT($A4100,"0000"),
", OrganizationID: *OrganizationID",TEXT(MATCH(INDEX(People[Organization Name],$A4100),Organizations[Organization Name],0),"0000"),
", IsPrimaryOrganizationContact: , AffiliationStartDate: , AffiliationEndDate: , PrimaryPhone: ",
", PrimaryEmail: ",CHAR(34),INDEX(People[Primary Email],$A4100),CHAR(34),
", PrimaryAddress: ",CHAR(34),INDEX(People[Primary Address],$A4100),CHAR(34),
", PersonLink: }"))</f>
        <v>#REF!</v>
      </c>
      <c r="H4100" t="e">
        <f>IF(COUNTA(CitationInformation)=0,"",IF(INDEX(AuthorList[Author Name],$A4100)="","",
CONCATENATE("  - &amp;AuthorListID",TEXT($A4100,"0000"),
"  {CitationID: *CitationID0001",
", PersonID: *PersonID",TEXT(MATCH(INDEX(AuthorList[Author Name],$A4100),People[Full Name],0),"0000"),
", AuthorOrder: ",INDEX(AuthorList[Author Number],$A4100),"}")))</f>
        <v>#REF!</v>
      </c>
      <c r="K4100" t="e">
        <f>IF(INDEX(SamplingFeatures[Feature Code],$A4100)="","",
CONCATENATE("  - &amp;SamplingFeatureID",TEXT($A4100,"0000"),
" {","SamplingFeatureUUID:  ",CHAR(34),INDEX(SamplingFeatures[Sampling Feature UUID],$A4100),CHAR(34),
", SamplingFeatureTypeCV:  ",CHAR(34),INDEX(SamplingFeatures[Sampling Feature Type],$A4100),CHAR(34),
", SamplingFeatureCode:  ",CHAR(34),INDEX(SamplingFeatures[Feature Code],$A4100),CHAR(34),
", SamplingFeatureName:  ",CHAR(34),INDEX(SamplingFeatures[Feature Name],$A4100),CHAR(34),
", SamplingFeatureDescription:  ",CHAR(34),INDEX(SamplingFeatures[Feature Description],$A4100),CHAR(34),
", SamplingFeatureGeotypeCV:  ",CHAR(34),INDEX(SamplingFeatures[Feature Geo Type],$A4100),CHAR(34),
", FeatureGeometry:  ",CHAR(34),INDEX(SamplingFeatures[Feature Geometry],$A4100),CHAR(34),
", Elevation_m:  ",CHAR(34),INDEX(SamplingFeatures[Elevation_m],$A4100),CHAR(34),
", ElevationDatumCV:  ",CHAR(34),ElevationDatum,CHAR(34),"}"))</f>
        <v>#REF!</v>
      </c>
      <c r="L4100" t="e">
        <f>IF(INDEX(SamplingFeatures[Sampling Feature Type],$A4100)&lt;&gt;"Site","",
CONCATENATE("  - &amp;SiteID",TEXT(SUMPRODUCT(--($L$3:$L4099&lt;&gt;"")),"0000"),
" {","SamplingFeatureID:  *SamplingFeatureID",TEXT($A4100,"0000"),
", SiteTypeCV:  ",CHAR(34),INDEX(Sites[Site Type],$A4100),CHAR(34),
", Latitude:  ",INDEX(Sites[Latitude],$A4100),
", Longitude:  ",INDEX(Sites[Longitude],$A4100),
", SRSName:  ",CHAR(34),LatLonDatum,CHAR(34),"}"))</f>
        <v>#REF!</v>
      </c>
      <c r="M4100" t="e">
        <f>IF(INDEX(SamplingFeatures[Sampling Feature Type],$A4100)&lt;&gt;"Specimen","",
CONCATENATE("  - &amp;SpecimenID",TEXT(SUMPRODUCT(--($M$3:$M4099&lt;&gt;"")),"0000"),
" {","SamplingFeatureID:  *SamplingFeatureID",TEXT($A4100,"0000"),
", SpecimenTypeCV:  ",CHAR(34),INDEX(Specimens[Specimen Type],$A4100),CHAR(34),
", SpecimenMediumCV:  ",INDEX(Specimens[Specimen Medium],$A4100),
", IsFieldSpecimen:  ",CHAR(34),INDEX(Specimens[Is Field Specimen?],$A4100),CHAR(34),"}"))</f>
        <v>#REF!</v>
      </c>
      <c r="N4100" t="e">
        <f>IF(COUNTA(SpatialOffsets[])=0,"", IF(INDEX(SpatialOffsets[Spatial Offset Type],$A4100)="","",
CONCATENATE("  - &amp;SpatialOffsetID",TEXT($A4100,"0000"),
" {","SpatialOffsetTypeCV:  ",CHAR(34),INDEX(SpatialOffsets[Spatial Offset Type],$A4100),CHAR(34),
", Offset1Value:  ",INDEX(SpatialOffsets[Offset 1 Value],$A4100),
", Offset1UnitID:  ",CHAR(34),INDEX(SpatialOffsets[Offset 1 Unit],$A4100),CHAR(34),
", Offset2Value:  ",INDEX(SpatialOffsets[Offset 2 Value],$A4100),
", Offset2UnitID:  ",CHAR(34),INDEX(SpatialOffsets[Offset 2 Unit],$A4100),CHAR(34),
", Offset3Value:  ",INDEX(SpatialOffsets[Offset 3 Value],$A4100),
", Offset3UnitID:  ",CHAR(34),INDEX(SpatialOffsets[Offset 3 Unit],$A4100),CHAR(34),,"}")))</f>
        <v>#REF!</v>
      </c>
      <c r="O4100" t="e">
        <f>IF(COUNTA(RelatedFeatures[])=0,"", IF(INDEX(RelatedFeatures[First Sampling Feature Code],$A4100)="","",
CONCATENATE("  - &amp;RelationID",TEXT($A4100,"0000"),
" {","SamplingFeatureID:  *SamplingFeatureID",TEXT(MATCH(INDEX(RelatedFeatures[First Sampling Feature Code],$A4100),SamplingFeatures[Feature Code],0),"0000"),
", RelationshipTypeCV:  ",CHAR(34),INDEX(RelatedFeatures[Relationship Type],$A4100),CHAR(34),
", RelatedFeatureID: *SamplingFeatureID",TEXT(MATCH(INDEX(RelatedFeatures[Second Sampling Feature Code],$A4100),SamplingFeatures[Feature Code],0),"0000"),
", SpatialOffsetID:  ",IF(INDEX(RelatedFeatures[Offset Number],$A4100)="","",CONCATENATE("*SpatialOffsetID",TEXT(INDEX(RelatedFeatures[Offset Number],$A4100),"0000"))),"}")))</f>
        <v>#REF!</v>
      </c>
      <c r="P4100" t="e">
        <f>IF(INDEX(Methods[Method Type],$A4100)="","",
CONCATENATE("  - &amp;MethodID",TEXT($A4100,"0000"),
" {","MethodTypeCV:  ",CHAR(34),INDEX(Methods[Method Type],$A4100),CHAR(34),
", MethodCode:  ",CHAR(34),INDEX(Methods[Method Code],$A4100),CHAR(34),
", MethodName:  ",CHAR(34),INDEX(Methods[Method Name],$A4100),CHAR(34),
", MethodDescription:  ",CHAR(34),INDEX(Methods[Method Description],$A4100),CHAR(34),
", MethodLink:  ",CHAR(34),INDEX(Methods[Method Link],$A4100),CHAR(34),
", OrganizationID: *OrganizationID",TEXT(MATCH(INDEX(Methods[Organization Name],$A4100),Organizations[Organization Name],0),"0000"),"}"))</f>
        <v>#REF!</v>
      </c>
      <c r="Q4100" t="e">
        <f>IF(INDEX(Variables[Variable Type],$A4100)="","",
CONCATENATE("  - &amp;VariableID",TEXT($A4100,"0000"),
" {","VariableTypeCV:  ",CHAR(34),INDEX(Variables[Variable Type],$A4100),CHAR(34),
", VariableCode:  ",CHAR(34),INDEX(Variables[Variable Code],$A4100),CHAR(34),
", VariableNameCV:  ",CHAR(34),INDEX(Variables[Variable Name],$A4100),CHAR(34),
", VariableDefinition:  ",CHAR(34),INDEX(Variables[Variable Definition],$A4100),CHAR(34),
", SpecciationCV:  ",CHAR(34),INDEX(Variables[Speciation],$A4100),CHAR(34),
", NoDataValue:  ",CHAR(34),INDEX(Variables[No Data Value],$A4100),CHAR(34),"}"))</f>
        <v>#REF!</v>
      </c>
    </row>
    <row r="4101" spans="1:17" x14ac:dyDescent="0.25">
      <c r="A4101">
        <v>4098</v>
      </c>
      <c r="D4101" t="e">
        <f>IF(INDEX(People[First Name],$A4101)="","",
CONCATENATE("  - &amp;PersonID",TEXT($A4101,"0000"),
" {","PersonFirstName:  ",CHAR(34),INDEX(People[First Name],$A4101),CHAR(34),
", PersonMiddleName:  ",CHAR(34),INDEX(People[Middle Name],$A4101),CHAR(34),
", PersonLastName:  ",CHAR(34),INDEX(People[Last Name],$A4101),CHAR(34),"}"))</f>
        <v>#REF!</v>
      </c>
      <c r="E4101" t="e">
        <f>IF(INDEX(Organizations[Organization Type '[CV']],$A4101)="","",
CONCATENATE("  - &amp;OrganizationID",TEXT($A4101,"0000"),
" {","OrganizationTypeCV:  ",CHAR(34),INDEX(Organizations[Organization Type '[CV']],$A4101),CHAR(34),
", OrganizationCode:  ",CHAR(34),INDEX(Organizations[Organization Code],$A4101),CHAR(34),
", OrganizationName:  ",CHAR(34),INDEX(Organizations[Organization Name],$A4101),CHAR(34),
", OrganizationDescription:  ",CHAR(34),INDEX(Organizations[Organization Description],$A4101),CHAR(34),
", OrganizationLink:  ",CHAR(34),INDEX(Organizations[Organization Link],$A4101),CHAR(34),"}"))</f>
        <v>#REF!</v>
      </c>
      <c r="F4101" t="e">
        <f>IF(INDEX(People[First Name],$A4101)="","",
CONCATENATE("  - &amp;AffiliationID",TEXT($A4101,"0000"),
" {PersonID: *PersonID",TEXT($A4101,"0000"),
", OrganizationID: *OrganizationID",TEXT(MATCH(INDEX(People[Organization Name],$A4101),Organizations[Organization Name],0),"0000"),
", IsPrimaryOrganizationContact: , AffiliationStartDate: , AffiliationEndDate: , PrimaryPhone: ",
", PrimaryEmail: ",CHAR(34),INDEX(People[Primary Email],$A4101),CHAR(34),
", PrimaryAddress: ",CHAR(34),INDEX(People[Primary Address],$A4101),CHAR(34),
", PersonLink: }"))</f>
        <v>#REF!</v>
      </c>
      <c r="H4101" t="e">
        <f>IF(COUNTA(CitationInformation)=0,"",IF(INDEX(AuthorList[Author Name],$A4101)="","",
CONCATENATE("  - &amp;AuthorListID",TEXT($A4101,"0000"),
"  {CitationID: *CitationID0001",
", PersonID: *PersonID",TEXT(MATCH(INDEX(AuthorList[Author Name],$A4101),People[Full Name],0),"0000"),
", AuthorOrder: ",INDEX(AuthorList[Author Number],$A4101),"}")))</f>
        <v>#REF!</v>
      </c>
      <c r="K4101" t="e">
        <f>IF(INDEX(SamplingFeatures[Feature Code],$A4101)="","",
CONCATENATE("  - &amp;SamplingFeatureID",TEXT($A4101,"0000"),
" {","SamplingFeatureUUID:  ",CHAR(34),INDEX(SamplingFeatures[Sampling Feature UUID],$A4101),CHAR(34),
", SamplingFeatureTypeCV:  ",CHAR(34),INDEX(SamplingFeatures[Sampling Feature Type],$A4101),CHAR(34),
", SamplingFeatureCode:  ",CHAR(34),INDEX(SamplingFeatures[Feature Code],$A4101),CHAR(34),
", SamplingFeatureName:  ",CHAR(34),INDEX(SamplingFeatures[Feature Name],$A4101),CHAR(34),
", SamplingFeatureDescription:  ",CHAR(34),INDEX(SamplingFeatures[Feature Description],$A4101),CHAR(34),
", SamplingFeatureGeotypeCV:  ",CHAR(34),INDEX(SamplingFeatures[Feature Geo Type],$A4101),CHAR(34),
", FeatureGeometry:  ",CHAR(34),INDEX(SamplingFeatures[Feature Geometry],$A4101),CHAR(34),
", Elevation_m:  ",CHAR(34),INDEX(SamplingFeatures[Elevation_m],$A4101),CHAR(34),
", ElevationDatumCV:  ",CHAR(34),ElevationDatum,CHAR(34),"}"))</f>
        <v>#REF!</v>
      </c>
      <c r="L4101" t="e">
        <f>IF(INDEX(SamplingFeatures[Sampling Feature Type],$A4101)&lt;&gt;"Site","",
CONCATENATE("  - &amp;SiteID",TEXT(SUMPRODUCT(--($L$3:$L4100&lt;&gt;"")),"0000"),
" {","SamplingFeatureID:  *SamplingFeatureID",TEXT($A4101,"0000"),
", SiteTypeCV:  ",CHAR(34),INDEX(Sites[Site Type],$A4101),CHAR(34),
", Latitude:  ",INDEX(Sites[Latitude],$A4101),
", Longitude:  ",INDEX(Sites[Longitude],$A4101),
", SRSName:  ",CHAR(34),LatLonDatum,CHAR(34),"}"))</f>
        <v>#REF!</v>
      </c>
      <c r="M4101" t="e">
        <f>IF(INDEX(SamplingFeatures[Sampling Feature Type],$A4101)&lt;&gt;"Specimen","",
CONCATENATE("  - &amp;SpecimenID",TEXT(SUMPRODUCT(--($M$3:$M4100&lt;&gt;"")),"0000"),
" {","SamplingFeatureID:  *SamplingFeatureID",TEXT($A4101,"0000"),
", SpecimenTypeCV:  ",CHAR(34),INDEX(Specimens[Specimen Type],$A4101),CHAR(34),
", SpecimenMediumCV:  ",INDEX(Specimens[Specimen Medium],$A4101),
", IsFieldSpecimen:  ",CHAR(34),INDEX(Specimens[Is Field Specimen?],$A4101),CHAR(34),"}"))</f>
        <v>#REF!</v>
      </c>
      <c r="N4101" t="e">
        <f>IF(COUNTA(SpatialOffsets[])=0,"", IF(INDEX(SpatialOffsets[Spatial Offset Type],$A4101)="","",
CONCATENATE("  - &amp;SpatialOffsetID",TEXT($A4101,"0000"),
" {","SpatialOffsetTypeCV:  ",CHAR(34),INDEX(SpatialOffsets[Spatial Offset Type],$A4101),CHAR(34),
", Offset1Value:  ",INDEX(SpatialOffsets[Offset 1 Value],$A4101),
", Offset1UnitID:  ",CHAR(34),INDEX(SpatialOffsets[Offset 1 Unit],$A4101),CHAR(34),
", Offset2Value:  ",INDEX(SpatialOffsets[Offset 2 Value],$A4101),
", Offset2UnitID:  ",CHAR(34),INDEX(SpatialOffsets[Offset 2 Unit],$A4101),CHAR(34),
", Offset3Value:  ",INDEX(SpatialOffsets[Offset 3 Value],$A4101),
", Offset3UnitID:  ",CHAR(34),INDEX(SpatialOffsets[Offset 3 Unit],$A4101),CHAR(34),,"}")))</f>
        <v>#REF!</v>
      </c>
      <c r="O4101" t="e">
        <f>IF(COUNTA(RelatedFeatures[])=0,"", IF(INDEX(RelatedFeatures[First Sampling Feature Code],$A4101)="","",
CONCATENATE("  - &amp;RelationID",TEXT($A4101,"0000"),
" {","SamplingFeatureID:  *SamplingFeatureID",TEXT(MATCH(INDEX(RelatedFeatures[First Sampling Feature Code],$A4101),SamplingFeatures[Feature Code],0),"0000"),
", RelationshipTypeCV:  ",CHAR(34),INDEX(RelatedFeatures[Relationship Type],$A4101),CHAR(34),
", RelatedFeatureID: *SamplingFeatureID",TEXT(MATCH(INDEX(RelatedFeatures[Second Sampling Feature Code],$A4101),SamplingFeatures[Feature Code],0),"0000"),
", SpatialOffsetID:  ",IF(INDEX(RelatedFeatures[Offset Number],$A4101)="","",CONCATENATE("*SpatialOffsetID",TEXT(INDEX(RelatedFeatures[Offset Number],$A4101),"0000"))),"}")))</f>
        <v>#REF!</v>
      </c>
      <c r="P4101" t="e">
        <f>IF(INDEX(Methods[Method Type],$A4101)="","",
CONCATENATE("  - &amp;MethodID",TEXT($A4101,"0000"),
" {","MethodTypeCV:  ",CHAR(34),INDEX(Methods[Method Type],$A4101),CHAR(34),
", MethodCode:  ",CHAR(34),INDEX(Methods[Method Code],$A4101),CHAR(34),
", MethodName:  ",CHAR(34),INDEX(Methods[Method Name],$A4101),CHAR(34),
", MethodDescription:  ",CHAR(34),INDEX(Methods[Method Description],$A4101),CHAR(34),
", MethodLink:  ",CHAR(34),INDEX(Methods[Method Link],$A4101),CHAR(34),
", OrganizationID: *OrganizationID",TEXT(MATCH(INDEX(Methods[Organization Name],$A4101),Organizations[Organization Name],0),"0000"),"}"))</f>
        <v>#REF!</v>
      </c>
      <c r="Q4101" t="e">
        <f>IF(INDEX(Variables[Variable Type],$A4101)="","",
CONCATENATE("  - &amp;VariableID",TEXT($A4101,"0000"),
" {","VariableTypeCV:  ",CHAR(34),INDEX(Variables[Variable Type],$A4101),CHAR(34),
", VariableCode:  ",CHAR(34),INDEX(Variables[Variable Code],$A4101),CHAR(34),
", VariableNameCV:  ",CHAR(34),INDEX(Variables[Variable Name],$A4101),CHAR(34),
", VariableDefinition:  ",CHAR(34),INDEX(Variables[Variable Definition],$A4101),CHAR(34),
", SpecciationCV:  ",CHAR(34),INDEX(Variables[Speciation],$A4101),CHAR(34),
", NoDataValue:  ",CHAR(34),INDEX(Variables[No Data Value],$A4101),CHAR(34),"}"))</f>
        <v>#REF!</v>
      </c>
    </row>
    <row r="4102" spans="1:17" x14ac:dyDescent="0.25">
      <c r="A4102">
        <v>4099</v>
      </c>
      <c r="D4102" t="e">
        <f>IF(INDEX(People[First Name],$A4102)="","",
CONCATENATE("  - &amp;PersonID",TEXT($A4102,"0000"),
" {","PersonFirstName:  ",CHAR(34),INDEX(People[First Name],$A4102),CHAR(34),
", PersonMiddleName:  ",CHAR(34),INDEX(People[Middle Name],$A4102),CHAR(34),
", PersonLastName:  ",CHAR(34),INDEX(People[Last Name],$A4102),CHAR(34),"}"))</f>
        <v>#REF!</v>
      </c>
      <c r="E4102" t="e">
        <f>IF(INDEX(Organizations[Organization Type '[CV']],$A4102)="","",
CONCATENATE("  - &amp;OrganizationID",TEXT($A4102,"0000"),
" {","OrganizationTypeCV:  ",CHAR(34),INDEX(Organizations[Organization Type '[CV']],$A4102),CHAR(34),
", OrganizationCode:  ",CHAR(34),INDEX(Organizations[Organization Code],$A4102),CHAR(34),
", OrganizationName:  ",CHAR(34),INDEX(Organizations[Organization Name],$A4102),CHAR(34),
", OrganizationDescription:  ",CHAR(34),INDEX(Organizations[Organization Description],$A4102),CHAR(34),
", OrganizationLink:  ",CHAR(34),INDEX(Organizations[Organization Link],$A4102),CHAR(34),"}"))</f>
        <v>#REF!</v>
      </c>
      <c r="F4102" t="e">
        <f>IF(INDEX(People[First Name],$A4102)="","",
CONCATENATE("  - &amp;AffiliationID",TEXT($A4102,"0000"),
" {PersonID: *PersonID",TEXT($A4102,"0000"),
", OrganizationID: *OrganizationID",TEXT(MATCH(INDEX(People[Organization Name],$A4102),Organizations[Organization Name],0),"0000"),
", IsPrimaryOrganizationContact: , AffiliationStartDate: , AffiliationEndDate: , PrimaryPhone: ",
", PrimaryEmail: ",CHAR(34),INDEX(People[Primary Email],$A4102),CHAR(34),
", PrimaryAddress: ",CHAR(34),INDEX(People[Primary Address],$A4102),CHAR(34),
", PersonLink: }"))</f>
        <v>#REF!</v>
      </c>
      <c r="H4102" t="e">
        <f>IF(COUNTA(CitationInformation)=0,"",IF(INDEX(AuthorList[Author Name],$A4102)="","",
CONCATENATE("  - &amp;AuthorListID",TEXT($A4102,"0000"),
"  {CitationID: *CitationID0001",
", PersonID: *PersonID",TEXT(MATCH(INDEX(AuthorList[Author Name],$A4102),People[Full Name],0),"0000"),
", AuthorOrder: ",INDEX(AuthorList[Author Number],$A4102),"}")))</f>
        <v>#REF!</v>
      </c>
      <c r="K4102" t="e">
        <f>IF(INDEX(SamplingFeatures[Feature Code],$A4102)="","",
CONCATENATE("  - &amp;SamplingFeatureID",TEXT($A4102,"0000"),
" {","SamplingFeatureUUID:  ",CHAR(34),INDEX(SamplingFeatures[Sampling Feature UUID],$A4102),CHAR(34),
", SamplingFeatureTypeCV:  ",CHAR(34),INDEX(SamplingFeatures[Sampling Feature Type],$A4102),CHAR(34),
", SamplingFeatureCode:  ",CHAR(34),INDEX(SamplingFeatures[Feature Code],$A4102),CHAR(34),
", SamplingFeatureName:  ",CHAR(34),INDEX(SamplingFeatures[Feature Name],$A4102),CHAR(34),
", SamplingFeatureDescription:  ",CHAR(34),INDEX(SamplingFeatures[Feature Description],$A4102),CHAR(34),
", SamplingFeatureGeotypeCV:  ",CHAR(34),INDEX(SamplingFeatures[Feature Geo Type],$A4102),CHAR(34),
", FeatureGeometry:  ",CHAR(34),INDEX(SamplingFeatures[Feature Geometry],$A4102),CHAR(34),
", Elevation_m:  ",CHAR(34),INDEX(SamplingFeatures[Elevation_m],$A4102),CHAR(34),
", ElevationDatumCV:  ",CHAR(34),ElevationDatum,CHAR(34),"}"))</f>
        <v>#REF!</v>
      </c>
      <c r="L4102" t="e">
        <f>IF(INDEX(SamplingFeatures[Sampling Feature Type],$A4102)&lt;&gt;"Site","",
CONCATENATE("  - &amp;SiteID",TEXT(SUMPRODUCT(--($L$3:$L4101&lt;&gt;"")),"0000"),
" {","SamplingFeatureID:  *SamplingFeatureID",TEXT($A4102,"0000"),
", SiteTypeCV:  ",CHAR(34),INDEX(Sites[Site Type],$A4102),CHAR(34),
", Latitude:  ",INDEX(Sites[Latitude],$A4102),
", Longitude:  ",INDEX(Sites[Longitude],$A4102),
", SRSName:  ",CHAR(34),LatLonDatum,CHAR(34),"}"))</f>
        <v>#REF!</v>
      </c>
      <c r="M4102" t="e">
        <f>IF(INDEX(SamplingFeatures[Sampling Feature Type],$A4102)&lt;&gt;"Specimen","",
CONCATENATE("  - &amp;SpecimenID",TEXT(SUMPRODUCT(--($M$3:$M4101&lt;&gt;"")),"0000"),
" {","SamplingFeatureID:  *SamplingFeatureID",TEXT($A4102,"0000"),
", SpecimenTypeCV:  ",CHAR(34),INDEX(Specimens[Specimen Type],$A4102),CHAR(34),
", SpecimenMediumCV:  ",INDEX(Specimens[Specimen Medium],$A4102),
", IsFieldSpecimen:  ",CHAR(34),INDEX(Specimens[Is Field Specimen?],$A4102),CHAR(34),"}"))</f>
        <v>#REF!</v>
      </c>
      <c r="N4102" t="e">
        <f>IF(COUNTA(SpatialOffsets[])=0,"", IF(INDEX(SpatialOffsets[Spatial Offset Type],$A4102)="","",
CONCATENATE("  - &amp;SpatialOffsetID",TEXT($A4102,"0000"),
" {","SpatialOffsetTypeCV:  ",CHAR(34),INDEX(SpatialOffsets[Spatial Offset Type],$A4102),CHAR(34),
", Offset1Value:  ",INDEX(SpatialOffsets[Offset 1 Value],$A4102),
", Offset1UnitID:  ",CHAR(34),INDEX(SpatialOffsets[Offset 1 Unit],$A4102),CHAR(34),
", Offset2Value:  ",INDEX(SpatialOffsets[Offset 2 Value],$A4102),
", Offset2UnitID:  ",CHAR(34),INDEX(SpatialOffsets[Offset 2 Unit],$A4102),CHAR(34),
", Offset3Value:  ",INDEX(SpatialOffsets[Offset 3 Value],$A4102),
", Offset3UnitID:  ",CHAR(34),INDEX(SpatialOffsets[Offset 3 Unit],$A4102),CHAR(34),,"}")))</f>
        <v>#REF!</v>
      </c>
      <c r="O4102" t="e">
        <f>IF(COUNTA(RelatedFeatures[])=0,"", IF(INDEX(RelatedFeatures[First Sampling Feature Code],$A4102)="","",
CONCATENATE("  - &amp;RelationID",TEXT($A4102,"0000"),
" {","SamplingFeatureID:  *SamplingFeatureID",TEXT(MATCH(INDEX(RelatedFeatures[First Sampling Feature Code],$A4102),SamplingFeatures[Feature Code],0),"0000"),
", RelationshipTypeCV:  ",CHAR(34),INDEX(RelatedFeatures[Relationship Type],$A4102),CHAR(34),
", RelatedFeatureID: *SamplingFeatureID",TEXT(MATCH(INDEX(RelatedFeatures[Second Sampling Feature Code],$A4102),SamplingFeatures[Feature Code],0),"0000"),
", SpatialOffsetID:  ",IF(INDEX(RelatedFeatures[Offset Number],$A4102)="","",CONCATENATE("*SpatialOffsetID",TEXT(INDEX(RelatedFeatures[Offset Number],$A4102),"0000"))),"}")))</f>
        <v>#REF!</v>
      </c>
      <c r="P4102" t="e">
        <f>IF(INDEX(Methods[Method Type],$A4102)="","",
CONCATENATE("  - &amp;MethodID",TEXT($A4102,"0000"),
" {","MethodTypeCV:  ",CHAR(34),INDEX(Methods[Method Type],$A4102),CHAR(34),
", MethodCode:  ",CHAR(34),INDEX(Methods[Method Code],$A4102),CHAR(34),
", MethodName:  ",CHAR(34),INDEX(Methods[Method Name],$A4102),CHAR(34),
", MethodDescription:  ",CHAR(34),INDEX(Methods[Method Description],$A4102),CHAR(34),
", MethodLink:  ",CHAR(34),INDEX(Methods[Method Link],$A4102),CHAR(34),
", OrganizationID: *OrganizationID",TEXT(MATCH(INDEX(Methods[Organization Name],$A4102),Organizations[Organization Name],0),"0000"),"}"))</f>
        <v>#REF!</v>
      </c>
      <c r="Q4102" t="e">
        <f>IF(INDEX(Variables[Variable Type],$A4102)="","",
CONCATENATE("  - &amp;VariableID",TEXT($A4102,"0000"),
" {","VariableTypeCV:  ",CHAR(34),INDEX(Variables[Variable Type],$A4102),CHAR(34),
", VariableCode:  ",CHAR(34),INDEX(Variables[Variable Code],$A4102),CHAR(34),
", VariableNameCV:  ",CHAR(34),INDEX(Variables[Variable Name],$A4102),CHAR(34),
", VariableDefinition:  ",CHAR(34),INDEX(Variables[Variable Definition],$A4102),CHAR(34),
", SpecciationCV:  ",CHAR(34),INDEX(Variables[Speciation],$A4102),CHAR(34),
", NoDataValue:  ",CHAR(34),INDEX(Variables[No Data Value],$A4102),CHAR(34),"}"))</f>
        <v>#REF!</v>
      </c>
    </row>
    <row r="4103" spans="1:17" x14ac:dyDescent="0.25">
      <c r="A4103">
        <v>4100</v>
      </c>
      <c r="D4103" t="e">
        <f>IF(INDEX(People[First Name],$A4103)="","",
CONCATENATE("  - &amp;PersonID",TEXT($A4103,"0000"),
" {","PersonFirstName:  ",CHAR(34),INDEX(People[First Name],$A4103),CHAR(34),
", PersonMiddleName:  ",CHAR(34),INDEX(People[Middle Name],$A4103),CHAR(34),
", PersonLastName:  ",CHAR(34),INDEX(People[Last Name],$A4103),CHAR(34),"}"))</f>
        <v>#REF!</v>
      </c>
      <c r="E4103" t="e">
        <f>IF(INDEX(Organizations[Organization Type '[CV']],$A4103)="","",
CONCATENATE("  - &amp;OrganizationID",TEXT($A4103,"0000"),
" {","OrganizationTypeCV:  ",CHAR(34),INDEX(Organizations[Organization Type '[CV']],$A4103),CHAR(34),
", OrganizationCode:  ",CHAR(34),INDEX(Organizations[Organization Code],$A4103),CHAR(34),
", OrganizationName:  ",CHAR(34),INDEX(Organizations[Organization Name],$A4103),CHAR(34),
", OrganizationDescription:  ",CHAR(34),INDEX(Organizations[Organization Description],$A4103),CHAR(34),
", OrganizationLink:  ",CHAR(34),INDEX(Organizations[Organization Link],$A4103),CHAR(34),"}"))</f>
        <v>#REF!</v>
      </c>
      <c r="F4103" t="e">
        <f>IF(INDEX(People[First Name],$A4103)="","",
CONCATENATE("  - &amp;AffiliationID",TEXT($A4103,"0000"),
" {PersonID: *PersonID",TEXT($A4103,"0000"),
", OrganizationID: *OrganizationID",TEXT(MATCH(INDEX(People[Organization Name],$A4103),Organizations[Organization Name],0),"0000"),
", IsPrimaryOrganizationContact: , AffiliationStartDate: , AffiliationEndDate: , PrimaryPhone: ",
", PrimaryEmail: ",CHAR(34),INDEX(People[Primary Email],$A4103),CHAR(34),
", PrimaryAddress: ",CHAR(34),INDEX(People[Primary Address],$A4103),CHAR(34),
", PersonLink: }"))</f>
        <v>#REF!</v>
      </c>
      <c r="H4103" t="e">
        <f>IF(COUNTA(CitationInformation)=0,"",IF(INDEX(AuthorList[Author Name],$A4103)="","",
CONCATENATE("  - &amp;AuthorListID",TEXT($A4103,"0000"),
"  {CitationID: *CitationID0001",
", PersonID: *PersonID",TEXT(MATCH(INDEX(AuthorList[Author Name],$A4103),People[Full Name],0),"0000"),
", AuthorOrder: ",INDEX(AuthorList[Author Number],$A4103),"}")))</f>
        <v>#REF!</v>
      </c>
      <c r="K4103" t="e">
        <f>IF(INDEX(SamplingFeatures[Feature Code],$A4103)="","",
CONCATENATE("  - &amp;SamplingFeatureID",TEXT($A4103,"0000"),
" {","SamplingFeatureUUID:  ",CHAR(34),INDEX(SamplingFeatures[Sampling Feature UUID],$A4103),CHAR(34),
", SamplingFeatureTypeCV:  ",CHAR(34),INDEX(SamplingFeatures[Sampling Feature Type],$A4103),CHAR(34),
", SamplingFeatureCode:  ",CHAR(34),INDEX(SamplingFeatures[Feature Code],$A4103),CHAR(34),
", SamplingFeatureName:  ",CHAR(34),INDEX(SamplingFeatures[Feature Name],$A4103),CHAR(34),
", SamplingFeatureDescription:  ",CHAR(34),INDEX(SamplingFeatures[Feature Description],$A4103),CHAR(34),
", SamplingFeatureGeotypeCV:  ",CHAR(34),INDEX(SamplingFeatures[Feature Geo Type],$A4103),CHAR(34),
", FeatureGeometry:  ",CHAR(34),INDEX(SamplingFeatures[Feature Geometry],$A4103),CHAR(34),
", Elevation_m:  ",CHAR(34),INDEX(SamplingFeatures[Elevation_m],$A4103),CHAR(34),
", ElevationDatumCV:  ",CHAR(34),ElevationDatum,CHAR(34),"}"))</f>
        <v>#REF!</v>
      </c>
      <c r="L4103" t="e">
        <f>IF(INDEX(SamplingFeatures[Sampling Feature Type],$A4103)&lt;&gt;"Site","",
CONCATENATE("  - &amp;SiteID",TEXT(SUMPRODUCT(--($L$3:$L4102&lt;&gt;"")),"0000"),
" {","SamplingFeatureID:  *SamplingFeatureID",TEXT($A4103,"0000"),
", SiteTypeCV:  ",CHAR(34),INDEX(Sites[Site Type],$A4103),CHAR(34),
", Latitude:  ",INDEX(Sites[Latitude],$A4103),
", Longitude:  ",INDEX(Sites[Longitude],$A4103),
", SRSName:  ",CHAR(34),LatLonDatum,CHAR(34),"}"))</f>
        <v>#REF!</v>
      </c>
      <c r="M4103" t="e">
        <f>IF(INDEX(SamplingFeatures[Sampling Feature Type],$A4103)&lt;&gt;"Specimen","",
CONCATENATE("  - &amp;SpecimenID",TEXT(SUMPRODUCT(--($M$3:$M4102&lt;&gt;"")),"0000"),
" {","SamplingFeatureID:  *SamplingFeatureID",TEXT($A4103,"0000"),
", SpecimenTypeCV:  ",CHAR(34),INDEX(Specimens[Specimen Type],$A4103),CHAR(34),
", SpecimenMediumCV:  ",INDEX(Specimens[Specimen Medium],$A4103),
", IsFieldSpecimen:  ",CHAR(34),INDEX(Specimens[Is Field Specimen?],$A4103),CHAR(34),"}"))</f>
        <v>#REF!</v>
      </c>
      <c r="N4103" t="e">
        <f>IF(COUNTA(SpatialOffsets[])=0,"", IF(INDEX(SpatialOffsets[Spatial Offset Type],$A4103)="","",
CONCATENATE("  - &amp;SpatialOffsetID",TEXT($A4103,"0000"),
" {","SpatialOffsetTypeCV:  ",CHAR(34),INDEX(SpatialOffsets[Spatial Offset Type],$A4103),CHAR(34),
", Offset1Value:  ",INDEX(SpatialOffsets[Offset 1 Value],$A4103),
", Offset1UnitID:  ",CHAR(34),INDEX(SpatialOffsets[Offset 1 Unit],$A4103),CHAR(34),
", Offset2Value:  ",INDEX(SpatialOffsets[Offset 2 Value],$A4103),
", Offset2UnitID:  ",CHAR(34),INDEX(SpatialOffsets[Offset 2 Unit],$A4103),CHAR(34),
", Offset3Value:  ",INDEX(SpatialOffsets[Offset 3 Value],$A4103),
", Offset3UnitID:  ",CHAR(34),INDEX(SpatialOffsets[Offset 3 Unit],$A4103),CHAR(34),,"}")))</f>
        <v>#REF!</v>
      </c>
      <c r="O4103" t="e">
        <f>IF(COUNTA(RelatedFeatures[])=0,"", IF(INDEX(RelatedFeatures[First Sampling Feature Code],$A4103)="","",
CONCATENATE("  - &amp;RelationID",TEXT($A4103,"0000"),
" {","SamplingFeatureID:  *SamplingFeatureID",TEXT(MATCH(INDEX(RelatedFeatures[First Sampling Feature Code],$A4103),SamplingFeatures[Feature Code],0),"0000"),
", RelationshipTypeCV:  ",CHAR(34),INDEX(RelatedFeatures[Relationship Type],$A4103),CHAR(34),
", RelatedFeatureID: *SamplingFeatureID",TEXT(MATCH(INDEX(RelatedFeatures[Second Sampling Feature Code],$A4103),SamplingFeatures[Feature Code],0),"0000"),
", SpatialOffsetID:  ",IF(INDEX(RelatedFeatures[Offset Number],$A4103)="","",CONCATENATE("*SpatialOffsetID",TEXT(INDEX(RelatedFeatures[Offset Number],$A4103),"0000"))),"}")))</f>
        <v>#REF!</v>
      </c>
      <c r="P4103" t="e">
        <f>IF(INDEX(Methods[Method Type],$A4103)="","",
CONCATENATE("  - &amp;MethodID",TEXT($A4103,"0000"),
" {","MethodTypeCV:  ",CHAR(34),INDEX(Methods[Method Type],$A4103),CHAR(34),
", MethodCode:  ",CHAR(34),INDEX(Methods[Method Code],$A4103),CHAR(34),
", MethodName:  ",CHAR(34),INDEX(Methods[Method Name],$A4103),CHAR(34),
", MethodDescription:  ",CHAR(34),INDEX(Methods[Method Description],$A4103),CHAR(34),
", MethodLink:  ",CHAR(34),INDEX(Methods[Method Link],$A4103),CHAR(34),
", OrganizationID: *OrganizationID",TEXT(MATCH(INDEX(Methods[Organization Name],$A4103),Organizations[Organization Name],0),"0000"),"}"))</f>
        <v>#REF!</v>
      </c>
      <c r="Q4103" t="e">
        <f>IF(INDEX(Variables[Variable Type],$A4103)="","",
CONCATENATE("  - &amp;VariableID",TEXT($A4103,"0000"),
" {","VariableTypeCV:  ",CHAR(34),INDEX(Variables[Variable Type],$A4103),CHAR(34),
", VariableCode:  ",CHAR(34),INDEX(Variables[Variable Code],$A4103),CHAR(34),
", VariableNameCV:  ",CHAR(34),INDEX(Variables[Variable Name],$A4103),CHAR(34),
", VariableDefinition:  ",CHAR(34),INDEX(Variables[Variable Definition],$A4103),CHAR(34),
", SpecciationCV:  ",CHAR(34),INDEX(Variables[Speciation],$A4103),CHAR(34),
", NoDataValue:  ",CHAR(34),INDEX(Variables[No Data Value],$A4103),CHAR(34),"}"))</f>
        <v>#REF!</v>
      </c>
    </row>
    <row r="4104" spans="1:17" x14ac:dyDescent="0.25">
      <c r="A4104">
        <v>4101</v>
      </c>
      <c r="D4104" t="e">
        <f>IF(INDEX(People[First Name],$A4104)="","",
CONCATENATE("  - &amp;PersonID",TEXT($A4104,"0000"),
" {","PersonFirstName:  ",CHAR(34),INDEX(People[First Name],$A4104),CHAR(34),
", PersonMiddleName:  ",CHAR(34),INDEX(People[Middle Name],$A4104),CHAR(34),
", PersonLastName:  ",CHAR(34),INDEX(People[Last Name],$A4104),CHAR(34),"}"))</f>
        <v>#REF!</v>
      </c>
      <c r="E4104" t="e">
        <f>IF(INDEX(Organizations[Organization Type '[CV']],$A4104)="","",
CONCATENATE("  - &amp;OrganizationID",TEXT($A4104,"0000"),
" {","OrganizationTypeCV:  ",CHAR(34),INDEX(Organizations[Organization Type '[CV']],$A4104),CHAR(34),
", OrganizationCode:  ",CHAR(34),INDEX(Organizations[Organization Code],$A4104),CHAR(34),
", OrganizationName:  ",CHAR(34),INDEX(Organizations[Organization Name],$A4104),CHAR(34),
", OrganizationDescription:  ",CHAR(34),INDEX(Organizations[Organization Description],$A4104),CHAR(34),
", OrganizationLink:  ",CHAR(34),INDEX(Organizations[Organization Link],$A4104),CHAR(34),"}"))</f>
        <v>#REF!</v>
      </c>
      <c r="F4104" t="e">
        <f>IF(INDEX(People[First Name],$A4104)="","",
CONCATENATE("  - &amp;AffiliationID",TEXT($A4104,"0000"),
" {PersonID: *PersonID",TEXT($A4104,"0000"),
", OrganizationID: *OrganizationID",TEXT(MATCH(INDEX(People[Organization Name],$A4104),Organizations[Organization Name],0),"0000"),
", IsPrimaryOrganizationContact: , AffiliationStartDate: , AffiliationEndDate: , PrimaryPhone: ",
", PrimaryEmail: ",CHAR(34),INDEX(People[Primary Email],$A4104),CHAR(34),
", PrimaryAddress: ",CHAR(34),INDEX(People[Primary Address],$A4104),CHAR(34),
", PersonLink: }"))</f>
        <v>#REF!</v>
      </c>
      <c r="H4104" t="e">
        <f>IF(COUNTA(CitationInformation)=0,"",IF(INDEX(AuthorList[Author Name],$A4104)="","",
CONCATENATE("  - &amp;AuthorListID",TEXT($A4104,"0000"),
"  {CitationID: *CitationID0001",
", PersonID: *PersonID",TEXT(MATCH(INDEX(AuthorList[Author Name],$A4104),People[Full Name],0),"0000"),
", AuthorOrder: ",INDEX(AuthorList[Author Number],$A4104),"}")))</f>
        <v>#REF!</v>
      </c>
      <c r="K4104" t="e">
        <f>IF(INDEX(SamplingFeatures[Feature Code],$A4104)="","",
CONCATENATE("  - &amp;SamplingFeatureID",TEXT($A4104,"0000"),
" {","SamplingFeatureUUID:  ",CHAR(34),INDEX(SamplingFeatures[Sampling Feature UUID],$A4104),CHAR(34),
", SamplingFeatureTypeCV:  ",CHAR(34),INDEX(SamplingFeatures[Sampling Feature Type],$A4104),CHAR(34),
", SamplingFeatureCode:  ",CHAR(34),INDEX(SamplingFeatures[Feature Code],$A4104),CHAR(34),
", SamplingFeatureName:  ",CHAR(34),INDEX(SamplingFeatures[Feature Name],$A4104),CHAR(34),
", SamplingFeatureDescription:  ",CHAR(34),INDEX(SamplingFeatures[Feature Description],$A4104),CHAR(34),
", SamplingFeatureGeotypeCV:  ",CHAR(34),INDEX(SamplingFeatures[Feature Geo Type],$A4104),CHAR(34),
", FeatureGeometry:  ",CHAR(34),INDEX(SamplingFeatures[Feature Geometry],$A4104),CHAR(34),
", Elevation_m:  ",CHAR(34),INDEX(SamplingFeatures[Elevation_m],$A4104),CHAR(34),
", ElevationDatumCV:  ",CHAR(34),ElevationDatum,CHAR(34),"}"))</f>
        <v>#REF!</v>
      </c>
      <c r="L4104" t="e">
        <f>IF(INDEX(SamplingFeatures[Sampling Feature Type],$A4104)&lt;&gt;"Site","",
CONCATENATE("  - &amp;SiteID",TEXT(SUMPRODUCT(--($L$3:$L4103&lt;&gt;"")),"0000"),
" {","SamplingFeatureID:  *SamplingFeatureID",TEXT($A4104,"0000"),
", SiteTypeCV:  ",CHAR(34),INDEX(Sites[Site Type],$A4104),CHAR(34),
", Latitude:  ",INDEX(Sites[Latitude],$A4104),
", Longitude:  ",INDEX(Sites[Longitude],$A4104),
", SRSName:  ",CHAR(34),LatLonDatum,CHAR(34),"}"))</f>
        <v>#REF!</v>
      </c>
      <c r="M4104" t="e">
        <f>IF(INDEX(SamplingFeatures[Sampling Feature Type],$A4104)&lt;&gt;"Specimen","",
CONCATENATE("  - &amp;SpecimenID",TEXT(SUMPRODUCT(--($M$3:$M4103&lt;&gt;"")),"0000"),
" {","SamplingFeatureID:  *SamplingFeatureID",TEXT($A4104,"0000"),
", SpecimenTypeCV:  ",CHAR(34),INDEX(Specimens[Specimen Type],$A4104),CHAR(34),
", SpecimenMediumCV:  ",INDEX(Specimens[Specimen Medium],$A4104),
", IsFieldSpecimen:  ",CHAR(34),INDEX(Specimens[Is Field Specimen?],$A4104),CHAR(34),"}"))</f>
        <v>#REF!</v>
      </c>
      <c r="N4104" t="e">
        <f>IF(COUNTA(SpatialOffsets[])=0,"", IF(INDEX(SpatialOffsets[Spatial Offset Type],$A4104)="","",
CONCATENATE("  - &amp;SpatialOffsetID",TEXT($A4104,"0000"),
" {","SpatialOffsetTypeCV:  ",CHAR(34),INDEX(SpatialOffsets[Spatial Offset Type],$A4104),CHAR(34),
", Offset1Value:  ",INDEX(SpatialOffsets[Offset 1 Value],$A4104),
", Offset1UnitID:  ",CHAR(34),INDEX(SpatialOffsets[Offset 1 Unit],$A4104),CHAR(34),
", Offset2Value:  ",INDEX(SpatialOffsets[Offset 2 Value],$A4104),
", Offset2UnitID:  ",CHAR(34),INDEX(SpatialOffsets[Offset 2 Unit],$A4104),CHAR(34),
", Offset3Value:  ",INDEX(SpatialOffsets[Offset 3 Value],$A4104),
", Offset3UnitID:  ",CHAR(34),INDEX(SpatialOffsets[Offset 3 Unit],$A4104),CHAR(34),,"}")))</f>
        <v>#REF!</v>
      </c>
      <c r="O4104" t="e">
        <f>IF(COUNTA(RelatedFeatures[])=0,"", IF(INDEX(RelatedFeatures[First Sampling Feature Code],$A4104)="","",
CONCATENATE("  - &amp;RelationID",TEXT($A4104,"0000"),
" {","SamplingFeatureID:  *SamplingFeatureID",TEXT(MATCH(INDEX(RelatedFeatures[First Sampling Feature Code],$A4104),SamplingFeatures[Feature Code],0),"0000"),
", RelationshipTypeCV:  ",CHAR(34),INDEX(RelatedFeatures[Relationship Type],$A4104),CHAR(34),
", RelatedFeatureID: *SamplingFeatureID",TEXT(MATCH(INDEX(RelatedFeatures[Second Sampling Feature Code],$A4104),SamplingFeatures[Feature Code],0),"0000"),
", SpatialOffsetID:  ",IF(INDEX(RelatedFeatures[Offset Number],$A4104)="","",CONCATENATE("*SpatialOffsetID",TEXT(INDEX(RelatedFeatures[Offset Number],$A4104),"0000"))),"}")))</f>
        <v>#REF!</v>
      </c>
      <c r="P4104" t="e">
        <f>IF(INDEX(Methods[Method Type],$A4104)="","",
CONCATENATE("  - &amp;MethodID",TEXT($A4104,"0000"),
" {","MethodTypeCV:  ",CHAR(34),INDEX(Methods[Method Type],$A4104),CHAR(34),
", MethodCode:  ",CHAR(34),INDEX(Methods[Method Code],$A4104),CHAR(34),
", MethodName:  ",CHAR(34),INDEX(Methods[Method Name],$A4104),CHAR(34),
", MethodDescription:  ",CHAR(34),INDEX(Methods[Method Description],$A4104),CHAR(34),
", MethodLink:  ",CHAR(34),INDEX(Methods[Method Link],$A4104),CHAR(34),
", OrganizationID: *OrganizationID",TEXT(MATCH(INDEX(Methods[Organization Name],$A4104),Organizations[Organization Name],0),"0000"),"}"))</f>
        <v>#REF!</v>
      </c>
      <c r="Q4104" t="e">
        <f>IF(INDEX(Variables[Variable Type],$A4104)="","",
CONCATENATE("  - &amp;VariableID",TEXT($A4104,"0000"),
" {","VariableTypeCV:  ",CHAR(34),INDEX(Variables[Variable Type],$A4104),CHAR(34),
", VariableCode:  ",CHAR(34),INDEX(Variables[Variable Code],$A4104),CHAR(34),
", VariableNameCV:  ",CHAR(34),INDEX(Variables[Variable Name],$A4104),CHAR(34),
", VariableDefinition:  ",CHAR(34),INDEX(Variables[Variable Definition],$A4104),CHAR(34),
", SpecciationCV:  ",CHAR(34),INDEX(Variables[Speciation],$A4104),CHAR(34),
", NoDataValue:  ",CHAR(34),INDEX(Variables[No Data Value],$A4104),CHAR(34),"}"))</f>
        <v>#REF!</v>
      </c>
    </row>
    <row r="4105" spans="1:17" x14ac:dyDescent="0.25">
      <c r="A4105">
        <v>4102</v>
      </c>
      <c r="D4105" t="e">
        <f>IF(INDEX(People[First Name],$A4105)="","",
CONCATENATE("  - &amp;PersonID",TEXT($A4105,"0000"),
" {","PersonFirstName:  ",CHAR(34),INDEX(People[First Name],$A4105),CHAR(34),
", PersonMiddleName:  ",CHAR(34),INDEX(People[Middle Name],$A4105),CHAR(34),
", PersonLastName:  ",CHAR(34),INDEX(People[Last Name],$A4105),CHAR(34),"}"))</f>
        <v>#REF!</v>
      </c>
      <c r="E4105" t="e">
        <f>IF(INDEX(Organizations[Organization Type '[CV']],$A4105)="","",
CONCATENATE("  - &amp;OrganizationID",TEXT($A4105,"0000"),
" {","OrganizationTypeCV:  ",CHAR(34),INDEX(Organizations[Organization Type '[CV']],$A4105),CHAR(34),
", OrganizationCode:  ",CHAR(34),INDEX(Organizations[Organization Code],$A4105),CHAR(34),
", OrganizationName:  ",CHAR(34),INDEX(Organizations[Organization Name],$A4105),CHAR(34),
", OrganizationDescription:  ",CHAR(34),INDEX(Organizations[Organization Description],$A4105),CHAR(34),
", OrganizationLink:  ",CHAR(34),INDEX(Organizations[Organization Link],$A4105),CHAR(34),"}"))</f>
        <v>#REF!</v>
      </c>
      <c r="F4105" t="e">
        <f>IF(INDEX(People[First Name],$A4105)="","",
CONCATENATE("  - &amp;AffiliationID",TEXT($A4105,"0000"),
" {PersonID: *PersonID",TEXT($A4105,"0000"),
", OrganizationID: *OrganizationID",TEXT(MATCH(INDEX(People[Organization Name],$A4105),Organizations[Organization Name],0),"0000"),
", IsPrimaryOrganizationContact: , AffiliationStartDate: , AffiliationEndDate: , PrimaryPhone: ",
", PrimaryEmail: ",CHAR(34),INDEX(People[Primary Email],$A4105),CHAR(34),
", PrimaryAddress: ",CHAR(34),INDEX(People[Primary Address],$A4105),CHAR(34),
", PersonLink: }"))</f>
        <v>#REF!</v>
      </c>
      <c r="H4105" t="e">
        <f>IF(COUNTA(CitationInformation)=0,"",IF(INDEX(AuthorList[Author Name],$A4105)="","",
CONCATENATE("  - &amp;AuthorListID",TEXT($A4105,"0000"),
"  {CitationID: *CitationID0001",
", PersonID: *PersonID",TEXT(MATCH(INDEX(AuthorList[Author Name],$A4105),People[Full Name],0),"0000"),
", AuthorOrder: ",INDEX(AuthorList[Author Number],$A4105),"}")))</f>
        <v>#REF!</v>
      </c>
      <c r="K4105" t="e">
        <f>IF(INDEX(SamplingFeatures[Feature Code],$A4105)="","",
CONCATENATE("  - &amp;SamplingFeatureID",TEXT($A4105,"0000"),
" {","SamplingFeatureUUID:  ",CHAR(34),INDEX(SamplingFeatures[Sampling Feature UUID],$A4105),CHAR(34),
", SamplingFeatureTypeCV:  ",CHAR(34),INDEX(SamplingFeatures[Sampling Feature Type],$A4105),CHAR(34),
", SamplingFeatureCode:  ",CHAR(34),INDEX(SamplingFeatures[Feature Code],$A4105),CHAR(34),
", SamplingFeatureName:  ",CHAR(34),INDEX(SamplingFeatures[Feature Name],$A4105),CHAR(34),
", SamplingFeatureDescription:  ",CHAR(34),INDEX(SamplingFeatures[Feature Description],$A4105),CHAR(34),
", SamplingFeatureGeotypeCV:  ",CHAR(34),INDEX(SamplingFeatures[Feature Geo Type],$A4105),CHAR(34),
", FeatureGeometry:  ",CHAR(34),INDEX(SamplingFeatures[Feature Geometry],$A4105),CHAR(34),
", Elevation_m:  ",CHAR(34),INDEX(SamplingFeatures[Elevation_m],$A4105),CHAR(34),
", ElevationDatumCV:  ",CHAR(34),ElevationDatum,CHAR(34),"}"))</f>
        <v>#REF!</v>
      </c>
      <c r="L4105" t="e">
        <f>IF(INDEX(SamplingFeatures[Sampling Feature Type],$A4105)&lt;&gt;"Site","",
CONCATENATE("  - &amp;SiteID",TEXT(SUMPRODUCT(--($L$3:$L4104&lt;&gt;"")),"0000"),
" {","SamplingFeatureID:  *SamplingFeatureID",TEXT($A4105,"0000"),
", SiteTypeCV:  ",CHAR(34),INDEX(Sites[Site Type],$A4105),CHAR(34),
", Latitude:  ",INDEX(Sites[Latitude],$A4105),
", Longitude:  ",INDEX(Sites[Longitude],$A4105),
", SRSName:  ",CHAR(34),LatLonDatum,CHAR(34),"}"))</f>
        <v>#REF!</v>
      </c>
      <c r="M4105" t="e">
        <f>IF(INDEX(SamplingFeatures[Sampling Feature Type],$A4105)&lt;&gt;"Specimen","",
CONCATENATE("  - &amp;SpecimenID",TEXT(SUMPRODUCT(--($M$3:$M4104&lt;&gt;"")),"0000"),
" {","SamplingFeatureID:  *SamplingFeatureID",TEXT($A4105,"0000"),
", SpecimenTypeCV:  ",CHAR(34),INDEX(Specimens[Specimen Type],$A4105),CHAR(34),
", SpecimenMediumCV:  ",INDEX(Specimens[Specimen Medium],$A4105),
", IsFieldSpecimen:  ",CHAR(34),INDEX(Specimens[Is Field Specimen?],$A4105),CHAR(34),"}"))</f>
        <v>#REF!</v>
      </c>
      <c r="N4105" t="e">
        <f>IF(COUNTA(SpatialOffsets[])=0,"", IF(INDEX(SpatialOffsets[Spatial Offset Type],$A4105)="","",
CONCATENATE("  - &amp;SpatialOffsetID",TEXT($A4105,"0000"),
" {","SpatialOffsetTypeCV:  ",CHAR(34),INDEX(SpatialOffsets[Spatial Offset Type],$A4105),CHAR(34),
", Offset1Value:  ",INDEX(SpatialOffsets[Offset 1 Value],$A4105),
", Offset1UnitID:  ",CHAR(34),INDEX(SpatialOffsets[Offset 1 Unit],$A4105),CHAR(34),
", Offset2Value:  ",INDEX(SpatialOffsets[Offset 2 Value],$A4105),
", Offset2UnitID:  ",CHAR(34),INDEX(SpatialOffsets[Offset 2 Unit],$A4105),CHAR(34),
", Offset3Value:  ",INDEX(SpatialOffsets[Offset 3 Value],$A4105),
", Offset3UnitID:  ",CHAR(34),INDEX(SpatialOffsets[Offset 3 Unit],$A4105),CHAR(34),,"}")))</f>
        <v>#REF!</v>
      </c>
      <c r="O4105" t="e">
        <f>IF(COUNTA(RelatedFeatures[])=0,"", IF(INDEX(RelatedFeatures[First Sampling Feature Code],$A4105)="","",
CONCATENATE("  - &amp;RelationID",TEXT($A4105,"0000"),
" {","SamplingFeatureID:  *SamplingFeatureID",TEXT(MATCH(INDEX(RelatedFeatures[First Sampling Feature Code],$A4105),SamplingFeatures[Feature Code],0),"0000"),
", RelationshipTypeCV:  ",CHAR(34),INDEX(RelatedFeatures[Relationship Type],$A4105),CHAR(34),
", RelatedFeatureID: *SamplingFeatureID",TEXT(MATCH(INDEX(RelatedFeatures[Second Sampling Feature Code],$A4105),SamplingFeatures[Feature Code],0),"0000"),
", SpatialOffsetID:  ",IF(INDEX(RelatedFeatures[Offset Number],$A4105)="","",CONCATENATE("*SpatialOffsetID",TEXT(INDEX(RelatedFeatures[Offset Number],$A4105),"0000"))),"}")))</f>
        <v>#REF!</v>
      </c>
      <c r="P4105" t="e">
        <f>IF(INDEX(Methods[Method Type],$A4105)="","",
CONCATENATE("  - &amp;MethodID",TEXT($A4105,"0000"),
" {","MethodTypeCV:  ",CHAR(34),INDEX(Methods[Method Type],$A4105),CHAR(34),
", MethodCode:  ",CHAR(34),INDEX(Methods[Method Code],$A4105),CHAR(34),
", MethodName:  ",CHAR(34),INDEX(Methods[Method Name],$A4105),CHAR(34),
", MethodDescription:  ",CHAR(34),INDEX(Methods[Method Description],$A4105),CHAR(34),
", MethodLink:  ",CHAR(34),INDEX(Methods[Method Link],$A4105),CHAR(34),
", OrganizationID: *OrganizationID",TEXT(MATCH(INDEX(Methods[Organization Name],$A4105),Organizations[Organization Name],0),"0000"),"}"))</f>
        <v>#REF!</v>
      </c>
      <c r="Q4105" t="e">
        <f>IF(INDEX(Variables[Variable Type],$A4105)="","",
CONCATENATE("  - &amp;VariableID",TEXT($A4105,"0000"),
" {","VariableTypeCV:  ",CHAR(34),INDEX(Variables[Variable Type],$A4105),CHAR(34),
", VariableCode:  ",CHAR(34),INDEX(Variables[Variable Code],$A4105),CHAR(34),
", VariableNameCV:  ",CHAR(34),INDEX(Variables[Variable Name],$A4105),CHAR(34),
", VariableDefinition:  ",CHAR(34),INDEX(Variables[Variable Definition],$A4105),CHAR(34),
", SpecciationCV:  ",CHAR(34),INDEX(Variables[Speciation],$A4105),CHAR(34),
", NoDataValue:  ",CHAR(34),INDEX(Variables[No Data Value],$A4105),CHAR(34),"}"))</f>
        <v>#REF!</v>
      </c>
    </row>
    <row r="4106" spans="1:17" x14ac:dyDescent="0.25">
      <c r="A4106">
        <v>4103</v>
      </c>
      <c r="D4106" t="e">
        <f>IF(INDEX(People[First Name],$A4106)="","",
CONCATENATE("  - &amp;PersonID",TEXT($A4106,"0000"),
" {","PersonFirstName:  ",CHAR(34),INDEX(People[First Name],$A4106),CHAR(34),
", PersonMiddleName:  ",CHAR(34),INDEX(People[Middle Name],$A4106),CHAR(34),
", PersonLastName:  ",CHAR(34),INDEX(People[Last Name],$A4106),CHAR(34),"}"))</f>
        <v>#REF!</v>
      </c>
      <c r="E4106" t="e">
        <f>IF(INDEX(Organizations[Organization Type '[CV']],$A4106)="","",
CONCATENATE("  - &amp;OrganizationID",TEXT($A4106,"0000"),
" {","OrganizationTypeCV:  ",CHAR(34),INDEX(Organizations[Organization Type '[CV']],$A4106),CHAR(34),
", OrganizationCode:  ",CHAR(34),INDEX(Organizations[Organization Code],$A4106),CHAR(34),
", OrganizationName:  ",CHAR(34),INDEX(Organizations[Organization Name],$A4106),CHAR(34),
", OrganizationDescription:  ",CHAR(34),INDEX(Organizations[Organization Description],$A4106),CHAR(34),
", OrganizationLink:  ",CHAR(34),INDEX(Organizations[Organization Link],$A4106),CHAR(34),"}"))</f>
        <v>#REF!</v>
      </c>
      <c r="F4106" t="e">
        <f>IF(INDEX(People[First Name],$A4106)="","",
CONCATENATE("  - &amp;AffiliationID",TEXT($A4106,"0000"),
" {PersonID: *PersonID",TEXT($A4106,"0000"),
", OrganizationID: *OrganizationID",TEXT(MATCH(INDEX(People[Organization Name],$A4106),Organizations[Organization Name],0),"0000"),
", IsPrimaryOrganizationContact: , AffiliationStartDate: , AffiliationEndDate: , PrimaryPhone: ",
", PrimaryEmail: ",CHAR(34),INDEX(People[Primary Email],$A4106),CHAR(34),
", PrimaryAddress: ",CHAR(34),INDEX(People[Primary Address],$A4106),CHAR(34),
", PersonLink: }"))</f>
        <v>#REF!</v>
      </c>
      <c r="H4106" t="e">
        <f>IF(COUNTA(CitationInformation)=0,"",IF(INDEX(AuthorList[Author Name],$A4106)="","",
CONCATENATE("  - &amp;AuthorListID",TEXT($A4106,"0000"),
"  {CitationID: *CitationID0001",
", PersonID: *PersonID",TEXT(MATCH(INDEX(AuthorList[Author Name],$A4106),People[Full Name],0),"0000"),
", AuthorOrder: ",INDEX(AuthorList[Author Number],$A4106),"}")))</f>
        <v>#REF!</v>
      </c>
      <c r="K4106" t="e">
        <f>IF(INDEX(SamplingFeatures[Feature Code],$A4106)="","",
CONCATENATE("  - &amp;SamplingFeatureID",TEXT($A4106,"0000"),
" {","SamplingFeatureUUID:  ",CHAR(34),INDEX(SamplingFeatures[Sampling Feature UUID],$A4106),CHAR(34),
", SamplingFeatureTypeCV:  ",CHAR(34),INDEX(SamplingFeatures[Sampling Feature Type],$A4106),CHAR(34),
", SamplingFeatureCode:  ",CHAR(34),INDEX(SamplingFeatures[Feature Code],$A4106),CHAR(34),
", SamplingFeatureName:  ",CHAR(34),INDEX(SamplingFeatures[Feature Name],$A4106),CHAR(34),
", SamplingFeatureDescription:  ",CHAR(34),INDEX(SamplingFeatures[Feature Description],$A4106),CHAR(34),
", SamplingFeatureGeotypeCV:  ",CHAR(34),INDEX(SamplingFeatures[Feature Geo Type],$A4106),CHAR(34),
", FeatureGeometry:  ",CHAR(34),INDEX(SamplingFeatures[Feature Geometry],$A4106),CHAR(34),
", Elevation_m:  ",CHAR(34),INDEX(SamplingFeatures[Elevation_m],$A4106),CHAR(34),
", ElevationDatumCV:  ",CHAR(34),ElevationDatum,CHAR(34),"}"))</f>
        <v>#REF!</v>
      </c>
      <c r="L4106" t="e">
        <f>IF(INDEX(SamplingFeatures[Sampling Feature Type],$A4106)&lt;&gt;"Site","",
CONCATENATE("  - &amp;SiteID",TEXT(SUMPRODUCT(--($L$3:$L4105&lt;&gt;"")),"0000"),
" {","SamplingFeatureID:  *SamplingFeatureID",TEXT($A4106,"0000"),
", SiteTypeCV:  ",CHAR(34),INDEX(Sites[Site Type],$A4106),CHAR(34),
", Latitude:  ",INDEX(Sites[Latitude],$A4106),
", Longitude:  ",INDEX(Sites[Longitude],$A4106),
", SRSName:  ",CHAR(34),LatLonDatum,CHAR(34),"}"))</f>
        <v>#REF!</v>
      </c>
      <c r="M4106" t="e">
        <f>IF(INDEX(SamplingFeatures[Sampling Feature Type],$A4106)&lt;&gt;"Specimen","",
CONCATENATE("  - &amp;SpecimenID",TEXT(SUMPRODUCT(--($M$3:$M4105&lt;&gt;"")),"0000"),
" {","SamplingFeatureID:  *SamplingFeatureID",TEXT($A4106,"0000"),
", SpecimenTypeCV:  ",CHAR(34),INDEX(Specimens[Specimen Type],$A4106),CHAR(34),
", SpecimenMediumCV:  ",INDEX(Specimens[Specimen Medium],$A4106),
", IsFieldSpecimen:  ",CHAR(34),INDEX(Specimens[Is Field Specimen?],$A4106),CHAR(34),"}"))</f>
        <v>#REF!</v>
      </c>
      <c r="N4106" t="e">
        <f>IF(COUNTA(SpatialOffsets[])=0,"", IF(INDEX(SpatialOffsets[Spatial Offset Type],$A4106)="","",
CONCATENATE("  - &amp;SpatialOffsetID",TEXT($A4106,"0000"),
" {","SpatialOffsetTypeCV:  ",CHAR(34),INDEX(SpatialOffsets[Spatial Offset Type],$A4106),CHAR(34),
", Offset1Value:  ",INDEX(SpatialOffsets[Offset 1 Value],$A4106),
", Offset1UnitID:  ",CHAR(34),INDEX(SpatialOffsets[Offset 1 Unit],$A4106),CHAR(34),
", Offset2Value:  ",INDEX(SpatialOffsets[Offset 2 Value],$A4106),
", Offset2UnitID:  ",CHAR(34),INDEX(SpatialOffsets[Offset 2 Unit],$A4106),CHAR(34),
", Offset3Value:  ",INDEX(SpatialOffsets[Offset 3 Value],$A4106),
", Offset3UnitID:  ",CHAR(34),INDEX(SpatialOffsets[Offset 3 Unit],$A4106),CHAR(34),,"}")))</f>
        <v>#REF!</v>
      </c>
      <c r="O4106" t="e">
        <f>IF(COUNTA(RelatedFeatures[])=0,"", IF(INDEX(RelatedFeatures[First Sampling Feature Code],$A4106)="","",
CONCATENATE("  - &amp;RelationID",TEXT($A4106,"0000"),
" {","SamplingFeatureID:  *SamplingFeatureID",TEXT(MATCH(INDEX(RelatedFeatures[First Sampling Feature Code],$A4106),SamplingFeatures[Feature Code],0),"0000"),
", RelationshipTypeCV:  ",CHAR(34),INDEX(RelatedFeatures[Relationship Type],$A4106),CHAR(34),
", RelatedFeatureID: *SamplingFeatureID",TEXT(MATCH(INDEX(RelatedFeatures[Second Sampling Feature Code],$A4106),SamplingFeatures[Feature Code],0),"0000"),
", SpatialOffsetID:  ",IF(INDEX(RelatedFeatures[Offset Number],$A4106)="","",CONCATENATE("*SpatialOffsetID",TEXT(INDEX(RelatedFeatures[Offset Number],$A4106),"0000"))),"}")))</f>
        <v>#REF!</v>
      </c>
      <c r="P4106" t="e">
        <f>IF(INDEX(Methods[Method Type],$A4106)="","",
CONCATENATE("  - &amp;MethodID",TEXT($A4106,"0000"),
" {","MethodTypeCV:  ",CHAR(34),INDEX(Methods[Method Type],$A4106),CHAR(34),
", MethodCode:  ",CHAR(34),INDEX(Methods[Method Code],$A4106),CHAR(34),
", MethodName:  ",CHAR(34),INDEX(Methods[Method Name],$A4106),CHAR(34),
", MethodDescription:  ",CHAR(34),INDEX(Methods[Method Description],$A4106),CHAR(34),
", MethodLink:  ",CHAR(34),INDEX(Methods[Method Link],$A4106),CHAR(34),
", OrganizationID: *OrganizationID",TEXT(MATCH(INDEX(Methods[Organization Name],$A4106),Organizations[Organization Name],0),"0000"),"}"))</f>
        <v>#REF!</v>
      </c>
      <c r="Q4106" t="e">
        <f>IF(INDEX(Variables[Variable Type],$A4106)="","",
CONCATENATE("  - &amp;VariableID",TEXT($A4106,"0000"),
" {","VariableTypeCV:  ",CHAR(34),INDEX(Variables[Variable Type],$A4106),CHAR(34),
", VariableCode:  ",CHAR(34),INDEX(Variables[Variable Code],$A4106),CHAR(34),
", VariableNameCV:  ",CHAR(34),INDEX(Variables[Variable Name],$A4106),CHAR(34),
", VariableDefinition:  ",CHAR(34),INDEX(Variables[Variable Definition],$A4106),CHAR(34),
", SpecciationCV:  ",CHAR(34),INDEX(Variables[Speciation],$A4106),CHAR(34),
", NoDataValue:  ",CHAR(34),INDEX(Variables[No Data Value],$A4106),CHAR(34),"}"))</f>
        <v>#REF!</v>
      </c>
    </row>
    <row r="4107" spans="1:17" x14ac:dyDescent="0.25">
      <c r="A4107">
        <v>4104</v>
      </c>
      <c r="D4107" t="e">
        <f>IF(INDEX(People[First Name],$A4107)="","",
CONCATENATE("  - &amp;PersonID",TEXT($A4107,"0000"),
" {","PersonFirstName:  ",CHAR(34),INDEX(People[First Name],$A4107),CHAR(34),
", PersonMiddleName:  ",CHAR(34),INDEX(People[Middle Name],$A4107),CHAR(34),
", PersonLastName:  ",CHAR(34),INDEX(People[Last Name],$A4107),CHAR(34),"}"))</f>
        <v>#REF!</v>
      </c>
      <c r="E4107" t="e">
        <f>IF(INDEX(Organizations[Organization Type '[CV']],$A4107)="","",
CONCATENATE("  - &amp;OrganizationID",TEXT($A4107,"0000"),
" {","OrganizationTypeCV:  ",CHAR(34),INDEX(Organizations[Organization Type '[CV']],$A4107),CHAR(34),
", OrganizationCode:  ",CHAR(34),INDEX(Organizations[Organization Code],$A4107),CHAR(34),
", OrganizationName:  ",CHAR(34),INDEX(Organizations[Organization Name],$A4107),CHAR(34),
", OrganizationDescription:  ",CHAR(34),INDEX(Organizations[Organization Description],$A4107),CHAR(34),
", OrganizationLink:  ",CHAR(34),INDEX(Organizations[Organization Link],$A4107),CHAR(34),"}"))</f>
        <v>#REF!</v>
      </c>
      <c r="F4107" t="e">
        <f>IF(INDEX(People[First Name],$A4107)="","",
CONCATENATE("  - &amp;AffiliationID",TEXT($A4107,"0000"),
" {PersonID: *PersonID",TEXT($A4107,"0000"),
", OrganizationID: *OrganizationID",TEXT(MATCH(INDEX(People[Organization Name],$A4107),Organizations[Organization Name],0),"0000"),
", IsPrimaryOrganizationContact: , AffiliationStartDate: , AffiliationEndDate: , PrimaryPhone: ",
", PrimaryEmail: ",CHAR(34),INDEX(People[Primary Email],$A4107),CHAR(34),
", PrimaryAddress: ",CHAR(34),INDEX(People[Primary Address],$A4107),CHAR(34),
", PersonLink: }"))</f>
        <v>#REF!</v>
      </c>
      <c r="H4107" t="e">
        <f>IF(COUNTA(CitationInformation)=0,"",IF(INDEX(AuthorList[Author Name],$A4107)="","",
CONCATENATE("  - &amp;AuthorListID",TEXT($A4107,"0000"),
"  {CitationID: *CitationID0001",
", PersonID: *PersonID",TEXT(MATCH(INDEX(AuthorList[Author Name],$A4107),People[Full Name],0),"0000"),
", AuthorOrder: ",INDEX(AuthorList[Author Number],$A4107),"}")))</f>
        <v>#REF!</v>
      </c>
      <c r="K4107" t="e">
        <f>IF(INDEX(SamplingFeatures[Feature Code],$A4107)="","",
CONCATENATE("  - &amp;SamplingFeatureID",TEXT($A4107,"0000"),
" {","SamplingFeatureUUID:  ",CHAR(34),INDEX(SamplingFeatures[Sampling Feature UUID],$A4107),CHAR(34),
", SamplingFeatureTypeCV:  ",CHAR(34),INDEX(SamplingFeatures[Sampling Feature Type],$A4107),CHAR(34),
", SamplingFeatureCode:  ",CHAR(34),INDEX(SamplingFeatures[Feature Code],$A4107),CHAR(34),
", SamplingFeatureName:  ",CHAR(34),INDEX(SamplingFeatures[Feature Name],$A4107),CHAR(34),
", SamplingFeatureDescription:  ",CHAR(34),INDEX(SamplingFeatures[Feature Description],$A4107),CHAR(34),
", SamplingFeatureGeotypeCV:  ",CHAR(34),INDEX(SamplingFeatures[Feature Geo Type],$A4107),CHAR(34),
", FeatureGeometry:  ",CHAR(34),INDEX(SamplingFeatures[Feature Geometry],$A4107),CHAR(34),
", Elevation_m:  ",CHAR(34),INDEX(SamplingFeatures[Elevation_m],$A4107),CHAR(34),
", ElevationDatumCV:  ",CHAR(34),ElevationDatum,CHAR(34),"}"))</f>
        <v>#REF!</v>
      </c>
      <c r="L4107" t="e">
        <f>IF(INDEX(SamplingFeatures[Sampling Feature Type],$A4107)&lt;&gt;"Site","",
CONCATENATE("  - &amp;SiteID",TEXT(SUMPRODUCT(--($L$3:$L4106&lt;&gt;"")),"0000"),
" {","SamplingFeatureID:  *SamplingFeatureID",TEXT($A4107,"0000"),
", SiteTypeCV:  ",CHAR(34),INDEX(Sites[Site Type],$A4107),CHAR(34),
", Latitude:  ",INDEX(Sites[Latitude],$A4107),
", Longitude:  ",INDEX(Sites[Longitude],$A4107),
", SRSName:  ",CHAR(34),LatLonDatum,CHAR(34),"}"))</f>
        <v>#REF!</v>
      </c>
      <c r="M4107" t="e">
        <f>IF(INDEX(SamplingFeatures[Sampling Feature Type],$A4107)&lt;&gt;"Specimen","",
CONCATENATE("  - &amp;SpecimenID",TEXT(SUMPRODUCT(--($M$3:$M4106&lt;&gt;"")),"0000"),
" {","SamplingFeatureID:  *SamplingFeatureID",TEXT($A4107,"0000"),
", SpecimenTypeCV:  ",CHAR(34),INDEX(Specimens[Specimen Type],$A4107),CHAR(34),
", SpecimenMediumCV:  ",INDEX(Specimens[Specimen Medium],$A4107),
", IsFieldSpecimen:  ",CHAR(34),INDEX(Specimens[Is Field Specimen?],$A4107),CHAR(34),"}"))</f>
        <v>#REF!</v>
      </c>
      <c r="N4107" t="e">
        <f>IF(COUNTA(SpatialOffsets[])=0,"", IF(INDEX(SpatialOffsets[Spatial Offset Type],$A4107)="","",
CONCATENATE("  - &amp;SpatialOffsetID",TEXT($A4107,"0000"),
" {","SpatialOffsetTypeCV:  ",CHAR(34),INDEX(SpatialOffsets[Spatial Offset Type],$A4107),CHAR(34),
", Offset1Value:  ",INDEX(SpatialOffsets[Offset 1 Value],$A4107),
", Offset1UnitID:  ",CHAR(34),INDEX(SpatialOffsets[Offset 1 Unit],$A4107),CHAR(34),
", Offset2Value:  ",INDEX(SpatialOffsets[Offset 2 Value],$A4107),
", Offset2UnitID:  ",CHAR(34),INDEX(SpatialOffsets[Offset 2 Unit],$A4107),CHAR(34),
", Offset3Value:  ",INDEX(SpatialOffsets[Offset 3 Value],$A4107),
", Offset3UnitID:  ",CHAR(34),INDEX(SpatialOffsets[Offset 3 Unit],$A4107),CHAR(34),,"}")))</f>
        <v>#REF!</v>
      </c>
      <c r="O4107" t="e">
        <f>IF(COUNTA(RelatedFeatures[])=0,"", IF(INDEX(RelatedFeatures[First Sampling Feature Code],$A4107)="","",
CONCATENATE("  - &amp;RelationID",TEXT($A4107,"0000"),
" {","SamplingFeatureID:  *SamplingFeatureID",TEXT(MATCH(INDEX(RelatedFeatures[First Sampling Feature Code],$A4107),SamplingFeatures[Feature Code],0),"0000"),
", RelationshipTypeCV:  ",CHAR(34),INDEX(RelatedFeatures[Relationship Type],$A4107),CHAR(34),
", RelatedFeatureID: *SamplingFeatureID",TEXT(MATCH(INDEX(RelatedFeatures[Second Sampling Feature Code],$A4107),SamplingFeatures[Feature Code],0),"0000"),
", SpatialOffsetID:  ",IF(INDEX(RelatedFeatures[Offset Number],$A4107)="","",CONCATENATE("*SpatialOffsetID",TEXT(INDEX(RelatedFeatures[Offset Number],$A4107),"0000"))),"}")))</f>
        <v>#REF!</v>
      </c>
      <c r="P4107" t="e">
        <f>IF(INDEX(Methods[Method Type],$A4107)="","",
CONCATENATE("  - &amp;MethodID",TEXT($A4107,"0000"),
" {","MethodTypeCV:  ",CHAR(34),INDEX(Methods[Method Type],$A4107),CHAR(34),
", MethodCode:  ",CHAR(34),INDEX(Methods[Method Code],$A4107),CHAR(34),
", MethodName:  ",CHAR(34),INDEX(Methods[Method Name],$A4107),CHAR(34),
", MethodDescription:  ",CHAR(34),INDEX(Methods[Method Description],$A4107),CHAR(34),
", MethodLink:  ",CHAR(34),INDEX(Methods[Method Link],$A4107),CHAR(34),
", OrganizationID: *OrganizationID",TEXT(MATCH(INDEX(Methods[Organization Name],$A4107),Organizations[Organization Name],0),"0000"),"}"))</f>
        <v>#REF!</v>
      </c>
      <c r="Q4107" t="e">
        <f>IF(INDEX(Variables[Variable Type],$A4107)="","",
CONCATENATE("  - &amp;VariableID",TEXT($A4107,"0000"),
" {","VariableTypeCV:  ",CHAR(34),INDEX(Variables[Variable Type],$A4107),CHAR(34),
", VariableCode:  ",CHAR(34),INDEX(Variables[Variable Code],$A4107),CHAR(34),
", VariableNameCV:  ",CHAR(34),INDEX(Variables[Variable Name],$A4107),CHAR(34),
", VariableDefinition:  ",CHAR(34),INDEX(Variables[Variable Definition],$A4107),CHAR(34),
", SpecciationCV:  ",CHAR(34),INDEX(Variables[Speciation],$A4107),CHAR(34),
", NoDataValue:  ",CHAR(34),INDEX(Variables[No Data Value],$A4107),CHAR(34),"}"))</f>
        <v>#REF!</v>
      </c>
    </row>
    <row r="4108" spans="1:17" x14ac:dyDescent="0.25">
      <c r="A4108">
        <v>4105</v>
      </c>
      <c r="D4108" t="e">
        <f>IF(INDEX(People[First Name],$A4108)="","",
CONCATENATE("  - &amp;PersonID",TEXT($A4108,"0000"),
" {","PersonFirstName:  ",CHAR(34),INDEX(People[First Name],$A4108),CHAR(34),
", PersonMiddleName:  ",CHAR(34),INDEX(People[Middle Name],$A4108),CHAR(34),
", PersonLastName:  ",CHAR(34),INDEX(People[Last Name],$A4108),CHAR(34),"}"))</f>
        <v>#REF!</v>
      </c>
      <c r="E4108" t="e">
        <f>IF(INDEX(Organizations[Organization Type '[CV']],$A4108)="","",
CONCATENATE("  - &amp;OrganizationID",TEXT($A4108,"0000"),
" {","OrganizationTypeCV:  ",CHAR(34),INDEX(Organizations[Organization Type '[CV']],$A4108),CHAR(34),
", OrganizationCode:  ",CHAR(34),INDEX(Organizations[Organization Code],$A4108),CHAR(34),
", OrganizationName:  ",CHAR(34),INDEX(Organizations[Organization Name],$A4108),CHAR(34),
", OrganizationDescription:  ",CHAR(34),INDEX(Organizations[Organization Description],$A4108),CHAR(34),
", OrganizationLink:  ",CHAR(34),INDEX(Organizations[Organization Link],$A4108),CHAR(34),"}"))</f>
        <v>#REF!</v>
      </c>
      <c r="F4108" t="e">
        <f>IF(INDEX(People[First Name],$A4108)="","",
CONCATENATE("  - &amp;AffiliationID",TEXT($A4108,"0000"),
" {PersonID: *PersonID",TEXT($A4108,"0000"),
", OrganizationID: *OrganizationID",TEXT(MATCH(INDEX(People[Organization Name],$A4108),Organizations[Organization Name],0),"0000"),
", IsPrimaryOrganizationContact: , AffiliationStartDate: , AffiliationEndDate: , PrimaryPhone: ",
", PrimaryEmail: ",CHAR(34),INDEX(People[Primary Email],$A4108),CHAR(34),
", PrimaryAddress: ",CHAR(34),INDEX(People[Primary Address],$A4108),CHAR(34),
", PersonLink: }"))</f>
        <v>#REF!</v>
      </c>
      <c r="H4108" t="e">
        <f>IF(COUNTA(CitationInformation)=0,"",IF(INDEX(AuthorList[Author Name],$A4108)="","",
CONCATENATE("  - &amp;AuthorListID",TEXT($A4108,"0000"),
"  {CitationID: *CitationID0001",
", PersonID: *PersonID",TEXT(MATCH(INDEX(AuthorList[Author Name],$A4108),People[Full Name],0),"0000"),
", AuthorOrder: ",INDEX(AuthorList[Author Number],$A4108),"}")))</f>
        <v>#REF!</v>
      </c>
      <c r="K4108" t="e">
        <f>IF(INDEX(SamplingFeatures[Feature Code],$A4108)="","",
CONCATENATE("  - &amp;SamplingFeatureID",TEXT($A4108,"0000"),
" {","SamplingFeatureUUID:  ",CHAR(34),INDEX(SamplingFeatures[Sampling Feature UUID],$A4108),CHAR(34),
", SamplingFeatureTypeCV:  ",CHAR(34),INDEX(SamplingFeatures[Sampling Feature Type],$A4108),CHAR(34),
", SamplingFeatureCode:  ",CHAR(34),INDEX(SamplingFeatures[Feature Code],$A4108),CHAR(34),
", SamplingFeatureName:  ",CHAR(34),INDEX(SamplingFeatures[Feature Name],$A4108),CHAR(34),
", SamplingFeatureDescription:  ",CHAR(34),INDEX(SamplingFeatures[Feature Description],$A4108),CHAR(34),
", SamplingFeatureGeotypeCV:  ",CHAR(34),INDEX(SamplingFeatures[Feature Geo Type],$A4108),CHAR(34),
", FeatureGeometry:  ",CHAR(34),INDEX(SamplingFeatures[Feature Geometry],$A4108),CHAR(34),
", Elevation_m:  ",CHAR(34),INDEX(SamplingFeatures[Elevation_m],$A4108),CHAR(34),
", ElevationDatumCV:  ",CHAR(34),ElevationDatum,CHAR(34),"}"))</f>
        <v>#REF!</v>
      </c>
      <c r="L4108" t="e">
        <f>IF(INDEX(SamplingFeatures[Sampling Feature Type],$A4108)&lt;&gt;"Site","",
CONCATENATE("  - &amp;SiteID",TEXT(SUMPRODUCT(--($L$3:$L4107&lt;&gt;"")),"0000"),
" {","SamplingFeatureID:  *SamplingFeatureID",TEXT($A4108,"0000"),
", SiteTypeCV:  ",CHAR(34),INDEX(Sites[Site Type],$A4108),CHAR(34),
", Latitude:  ",INDEX(Sites[Latitude],$A4108),
", Longitude:  ",INDEX(Sites[Longitude],$A4108),
", SRSName:  ",CHAR(34),LatLonDatum,CHAR(34),"}"))</f>
        <v>#REF!</v>
      </c>
      <c r="M4108" t="e">
        <f>IF(INDEX(SamplingFeatures[Sampling Feature Type],$A4108)&lt;&gt;"Specimen","",
CONCATENATE("  - &amp;SpecimenID",TEXT(SUMPRODUCT(--($M$3:$M4107&lt;&gt;"")),"0000"),
" {","SamplingFeatureID:  *SamplingFeatureID",TEXT($A4108,"0000"),
", SpecimenTypeCV:  ",CHAR(34),INDEX(Specimens[Specimen Type],$A4108),CHAR(34),
", SpecimenMediumCV:  ",INDEX(Specimens[Specimen Medium],$A4108),
", IsFieldSpecimen:  ",CHAR(34),INDEX(Specimens[Is Field Specimen?],$A4108),CHAR(34),"}"))</f>
        <v>#REF!</v>
      </c>
      <c r="N4108" t="e">
        <f>IF(COUNTA(SpatialOffsets[])=0,"", IF(INDEX(SpatialOffsets[Spatial Offset Type],$A4108)="","",
CONCATENATE("  - &amp;SpatialOffsetID",TEXT($A4108,"0000"),
" {","SpatialOffsetTypeCV:  ",CHAR(34),INDEX(SpatialOffsets[Spatial Offset Type],$A4108),CHAR(34),
", Offset1Value:  ",INDEX(SpatialOffsets[Offset 1 Value],$A4108),
", Offset1UnitID:  ",CHAR(34),INDEX(SpatialOffsets[Offset 1 Unit],$A4108),CHAR(34),
", Offset2Value:  ",INDEX(SpatialOffsets[Offset 2 Value],$A4108),
", Offset2UnitID:  ",CHAR(34),INDEX(SpatialOffsets[Offset 2 Unit],$A4108),CHAR(34),
", Offset3Value:  ",INDEX(SpatialOffsets[Offset 3 Value],$A4108),
", Offset3UnitID:  ",CHAR(34),INDEX(SpatialOffsets[Offset 3 Unit],$A4108),CHAR(34),,"}")))</f>
        <v>#REF!</v>
      </c>
      <c r="O4108" t="e">
        <f>IF(COUNTA(RelatedFeatures[])=0,"", IF(INDEX(RelatedFeatures[First Sampling Feature Code],$A4108)="","",
CONCATENATE("  - &amp;RelationID",TEXT($A4108,"0000"),
" {","SamplingFeatureID:  *SamplingFeatureID",TEXT(MATCH(INDEX(RelatedFeatures[First Sampling Feature Code],$A4108),SamplingFeatures[Feature Code],0),"0000"),
", RelationshipTypeCV:  ",CHAR(34),INDEX(RelatedFeatures[Relationship Type],$A4108),CHAR(34),
", RelatedFeatureID: *SamplingFeatureID",TEXT(MATCH(INDEX(RelatedFeatures[Second Sampling Feature Code],$A4108),SamplingFeatures[Feature Code],0),"0000"),
", SpatialOffsetID:  ",IF(INDEX(RelatedFeatures[Offset Number],$A4108)="","",CONCATENATE("*SpatialOffsetID",TEXT(INDEX(RelatedFeatures[Offset Number],$A4108),"0000"))),"}")))</f>
        <v>#REF!</v>
      </c>
      <c r="P4108" t="e">
        <f>IF(INDEX(Methods[Method Type],$A4108)="","",
CONCATENATE("  - &amp;MethodID",TEXT($A4108,"0000"),
" {","MethodTypeCV:  ",CHAR(34),INDEX(Methods[Method Type],$A4108),CHAR(34),
", MethodCode:  ",CHAR(34),INDEX(Methods[Method Code],$A4108),CHAR(34),
", MethodName:  ",CHAR(34),INDEX(Methods[Method Name],$A4108),CHAR(34),
", MethodDescription:  ",CHAR(34),INDEX(Methods[Method Description],$A4108),CHAR(34),
", MethodLink:  ",CHAR(34),INDEX(Methods[Method Link],$A4108),CHAR(34),
", OrganizationID: *OrganizationID",TEXT(MATCH(INDEX(Methods[Organization Name],$A4108),Organizations[Organization Name],0),"0000"),"}"))</f>
        <v>#REF!</v>
      </c>
      <c r="Q4108" t="e">
        <f>IF(INDEX(Variables[Variable Type],$A4108)="","",
CONCATENATE("  - &amp;VariableID",TEXT($A4108,"0000"),
" {","VariableTypeCV:  ",CHAR(34),INDEX(Variables[Variable Type],$A4108),CHAR(34),
", VariableCode:  ",CHAR(34),INDEX(Variables[Variable Code],$A4108),CHAR(34),
", VariableNameCV:  ",CHAR(34),INDEX(Variables[Variable Name],$A4108),CHAR(34),
", VariableDefinition:  ",CHAR(34),INDEX(Variables[Variable Definition],$A4108),CHAR(34),
", SpecciationCV:  ",CHAR(34),INDEX(Variables[Speciation],$A4108),CHAR(34),
", NoDataValue:  ",CHAR(34),INDEX(Variables[No Data Value],$A4108),CHAR(34),"}"))</f>
        <v>#REF!</v>
      </c>
    </row>
    <row r="4109" spans="1:17" x14ac:dyDescent="0.25">
      <c r="A4109">
        <v>4106</v>
      </c>
      <c r="D4109" t="e">
        <f>IF(INDEX(People[First Name],$A4109)="","",
CONCATENATE("  - &amp;PersonID",TEXT($A4109,"0000"),
" {","PersonFirstName:  ",CHAR(34),INDEX(People[First Name],$A4109),CHAR(34),
", PersonMiddleName:  ",CHAR(34),INDEX(People[Middle Name],$A4109),CHAR(34),
", PersonLastName:  ",CHAR(34),INDEX(People[Last Name],$A4109),CHAR(34),"}"))</f>
        <v>#REF!</v>
      </c>
      <c r="E4109" t="e">
        <f>IF(INDEX(Organizations[Organization Type '[CV']],$A4109)="","",
CONCATENATE("  - &amp;OrganizationID",TEXT($A4109,"0000"),
" {","OrganizationTypeCV:  ",CHAR(34),INDEX(Organizations[Organization Type '[CV']],$A4109),CHAR(34),
", OrganizationCode:  ",CHAR(34),INDEX(Organizations[Organization Code],$A4109),CHAR(34),
", OrganizationName:  ",CHAR(34),INDEX(Organizations[Organization Name],$A4109),CHAR(34),
", OrganizationDescription:  ",CHAR(34),INDEX(Organizations[Organization Description],$A4109),CHAR(34),
", OrganizationLink:  ",CHAR(34),INDEX(Organizations[Organization Link],$A4109),CHAR(34),"}"))</f>
        <v>#REF!</v>
      </c>
      <c r="F4109" t="e">
        <f>IF(INDEX(People[First Name],$A4109)="","",
CONCATENATE("  - &amp;AffiliationID",TEXT($A4109,"0000"),
" {PersonID: *PersonID",TEXT($A4109,"0000"),
", OrganizationID: *OrganizationID",TEXT(MATCH(INDEX(People[Organization Name],$A4109),Organizations[Organization Name],0),"0000"),
", IsPrimaryOrganizationContact: , AffiliationStartDate: , AffiliationEndDate: , PrimaryPhone: ",
", PrimaryEmail: ",CHAR(34),INDEX(People[Primary Email],$A4109),CHAR(34),
", PrimaryAddress: ",CHAR(34),INDEX(People[Primary Address],$A4109),CHAR(34),
", PersonLink: }"))</f>
        <v>#REF!</v>
      </c>
      <c r="H4109" t="e">
        <f>IF(COUNTA(CitationInformation)=0,"",IF(INDEX(AuthorList[Author Name],$A4109)="","",
CONCATENATE("  - &amp;AuthorListID",TEXT($A4109,"0000"),
"  {CitationID: *CitationID0001",
", PersonID: *PersonID",TEXT(MATCH(INDEX(AuthorList[Author Name],$A4109),People[Full Name],0),"0000"),
", AuthorOrder: ",INDEX(AuthorList[Author Number],$A4109),"}")))</f>
        <v>#REF!</v>
      </c>
      <c r="K4109" t="e">
        <f>IF(INDEX(SamplingFeatures[Feature Code],$A4109)="","",
CONCATENATE("  - &amp;SamplingFeatureID",TEXT($A4109,"0000"),
" {","SamplingFeatureUUID:  ",CHAR(34),INDEX(SamplingFeatures[Sampling Feature UUID],$A4109),CHAR(34),
", SamplingFeatureTypeCV:  ",CHAR(34),INDEX(SamplingFeatures[Sampling Feature Type],$A4109),CHAR(34),
", SamplingFeatureCode:  ",CHAR(34),INDEX(SamplingFeatures[Feature Code],$A4109),CHAR(34),
", SamplingFeatureName:  ",CHAR(34),INDEX(SamplingFeatures[Feature Name],$A4109),CHAR(34),
", SamplingFeatureDescription:  ",CHAR(34),INDEX(SamplingFeatures[Feature Description],$A4109),CHAR(34),
", SamplingFeatureGeotypeCV:  ",CHAR(34),INDEX(SamplingFeatures[Feature Geo Type],$A4109),CHAR(34),
", FeatureGeometry:  ",CHAR(34),INDEX(SamplingFeatures[Feature Geometry],$A4109),CHAR(34),
", Elevation_m:  ",CHAR(34),INDEX(SamplingFeatures[Elevation_m],$A4109),CHAR(34),
", ElevationDatumCV:  ",CHAR(34),ElevationDatum,CHAR(34),"}"))</f>
        <v>#REF!</v>
      </c>
      <c r="L4109" t="e">
        <f>IF(INDEX(SamplingFeatures[Sampling Feature Type],$A4109)&lt;&gt;"Site","",
CONCATENATE("  - &amp;SiteID",TEXT(SUMPRODUCT(--($L$3:$L4108&lt;&gt;"")),"0000"),
" {","SamplingFeatureID:  *SamplingFeatureID",TEXT($A4109,"0000"),
", SiteTypeCV:  ",CHAR(34),INDEX(Sites[Site Type],$A4109),CHAR(34),
", Latitude:  ",INDEX(Sites[Latitude],$A4109),
", Longitude:  ",INDEX(Sites[Longitude],$A4109),
", SRSName:  ",CHAR(34),LatLonDatum,CHAR(34),"}"))</f>
        <v>#REF!</v>
      </c>
      <c r="M4109" t="e">
        <f>IF(INDEX(SamplingFeatures[Sampling Feature Type],$A4109)&lt;&gt;"Specimen","",
CONCATENATE("  - &amp;SpecimenID",TEXT(SUMPRODUCT(--($M$3:$M4108&lt;&gt;"")),"0000"),
" {","SamplingFeatureID:  *SamplingFeatureID",TEXT($A4109,"0000"),
", SpecimenTypeCV:  ",CHAR(34),INDEX(Specimens[Specimen Type],$A4109),CHAR(34),
", SpecimenMediumCV:  ",INDEX(Specimens[Specimen Medium],$A4109),
", IsFieldSpecimen:  ",CHAR(34),INDEX(Specimens[Is Field Specimen?],$A4109),CHAR(34),"}"))</f>
        <v>#REF!</v>
      </c>
      <c r="N4109" t="e">
        <f>IF(COUNTA(SpatialOffsets[])=0,"", IF(INDEX(SpatialOffsets[Spatial Offset Type],$A4109)="","",
CONCATENATE("  - &amp;SpatialOffsetID",TEXT($A4109,"0000"),
" {","SpatialOffsetTypeCV:  ",CHAR(34),INDEX(SpatialOffsets[Spatial Offset Type],$A4109),CHAR(34),
", Offset1Value:  ",INDEX(SpatialOffsets[Offset 1 Value],$A4109),
", Offset1UnitID:  ",CHAR(34),INDEX(SpatialOffsets[Offset 1 Unit],$A4109),CHAR(34),
", Offset2Value:  ",INDEX(SpatialOffsets[Offset 2 Value],$A4109),
", Offset2UnitID:  ",CHAR(34),INDEX(SpatialOffsets[Offset 2 Unit],$A4109),CHAR(34),
", Offset3Value:  ",INDEX(SpatialOffsets[Offset 3 Value],$A4109),
", Offset3UnitID:  ",CHAR(34),INDEX(SpatialOffsets[Offset 3 Unit],$A4109),CHAR(34),,"}")))</f>
        <v>#REF!</v>
      </c>
      <c r="O4109" t="e">
        <f>IF(COUNTA(RelatedFeatures[])=0,"", IF(INDEX(RelatedFeatures[First Sampling Feature Code],$A4109)="","",
CONCATENATE("  - &amp;RelationID",TEXT($A4109,"0000"),
" {","SamplingFeatureID:  *SamplingFeatureID",TEXT(MATCH(INDEX(RelatedFeatures[First Sampling Feature Code],$A4109),SamplingFeatures[Feature Code],0),"0000"),
", RelationshipTypeCV:  ",CHAR(34),INDEX(RelatedFeatures[Relationship Type],$A4109),CHAR(34),
", RelatedFeatureID: *SamplingFeatureID",TEXT(MATCH(INDEX(RelatedFeatures[Second Sampling Feature Code],$A4109),SamplingFeatures[Feature Code],0),"0000"),
", SpatialOffsetID:  ",IF(INDEX(RelatedFeatures[Offset Number],$A4109)="","",CONCATENATE("*SpatialOffsetID",TEXT(INDEX(RelatedFeatures[Offset Number],$A4109),"0000"))),"}")))</f>
        <v>#REF!</v>
      </c>
      <c r="P4109" t="e">
        <f>IF(INDEX(Methods[Method Type],$A4109)="","",
CONCATENATE("  - &amp;MethodID",TEXT($A4109,"0000"),
" {","MethodTypeCV:  ",CHAR(34),INDEX(Methods[Method Type],$A4109),CHAR(34),
", MethodCode:  ",CHAR(34),INDEX(Methods[Method Code],$A4109),CHAR(34),
", MethodName:  ",CHAR(34),INDEX(Methods[Method Name],$A4109),CHAR(34),
", MethodDescription:  ",CHAR(34),INDEX(Methods[Method Description],$A4109),CHAR(34),
", MethodLink:  ",CHAR(34),INDEX(Methods[Method Link],$A4109),CHAR(34),
", OrganizationID: *OrganizationID",TEXT(MATCH(INDEX(Methods[Organization Name],$A4109),Organizations[Organization Name],0),"0000"),"}"))</f>
        <v>#REF!</v>
      </c>
      <c r="Q4109" t="e">
        <f>IF(INDEX(Variables[Variable Type],$A4109)="","",
CONCATENATE("  - &amp;VariableID",TEXT($A4109,"0000"),
" {","VariableTypeCV:  ",CHAR(34),INDEX(Variables[Variable Type],$A4109),CHAR(34),
", VariableCode:  ",CHAR(34),INDEX(Variables[Variable Code],$A4109),CHAR(34),
", VariableNameCV:  ",CHAR(34),INDEX(Variables[Variable Name],$A4109),CHAR(34),
", VariableDefinition:  ",CHAR(34),INDEX(Variables[Variable Definition],$A4109),CHAR(34),
", SpecciationCV:  ",CHAR(34),INDEX(Variables[Speciation],$A4109),CHAR(34),
", NoDataValue:  ",CHAR(34),INDEX(Variables[No Data Value],$A4109),CHAR(34),"}"))</f>
        <v>#REF!</v>
      </c>
    </row>
    <row r="4110" spans="1:17" x14ac:dyDescent="0.25">
      <c r="A4110">
        <v>4107</v>
      </c>
      <c r="D4110" t="e">
        <f>IF(INDEX(People[First Name],$A4110)="","",
CONCATENATE("  - &amp;PersonID",TEXT($A4110,"0000"),
" {","PersonFirstName:  ",CHAR(34),INDEX(People[First Name],$A4110),CHAR(34),
", PersonMiddleName:  ",CHAR(34),INDEX(People[Middle Name],$A4110),CHAR(34),
", PersonLastName:  ",CHAR(34),INDEX(People[Last Name],$A4110),CHAR(34),"}"))</f>
        <v>#REF!</v>
      </c>
      <c r="E4110" t="e">
        <f>IF(INDEX(Organizations[Organization Type '[CV']],$A4110)="","",
CONCATENATE("  - &amp;OrganizationID",TEXT($A4110,"0000"),
" {","OrganizationTypeCV:  ",CHAR(34),INDEX(Organizations[Organization Type '[CV']],$A4110),CHAR(34),
", OrganizationCode:  ",CHAR(34),INDEX(Organizations[Organization Code],$A4110),CHAR(34),
", OrganizationName:  ",CHAR(34),INDEX(Organizations[Organization Name],$A4110),CHAR(34),
", OrganizationDescription:  ",CHAR(34),INDEX(Organizations[Organization Description],$A4110),CHAR(34),
", OrganizationLink:  ",CHAR(34),INDEX(Organizations[Organization Link],$A4110),CHAR(34),"}"))</f>
        <v>#REF!</v>
      </c>
      <c r="F4110" t="e">
        <f>IF(INDEX(People[First Name],$A4110)="","",
CONCATENATE("  - &amp;AffiliationID",TEXT($A4110,"0000"),
" {PersonID: *PersonID",TEXT($A4110,"0000"),
", OrganizationID: *OrganizationID",TEXT(MATCH(INDEX(People[Organization Name],$A4110),Organizations[Organization Name],0),"0000"),
", IsPrimaryOrganizationContact: , AffiliationStartDate: , AffiliationEndDate: , PrimaryPhone: ",
", PrimaryEmail: ",CHAR(34),INDEX(People[Primary Email],$A4110),CHAR(34),
", PrimaryAddress: ",CHAR(34),INDEX(People[Primary Address],$A4110),CHAR(34),
", PersonLink: }"))</f>
        <v>#REF!</v>
      </c>
      <c r="H4110" t="e">
        <f>IF(COUNTA(CitationInformation)=0,"",IF(INDEX(AuthorList[Author Name],$A4110)="","",
CONCATENATE("  - &amp;AuthorListID",TEXT($A4110,"0000"),
"  {CitationID: *CitationID0001",
", PersonID: *PersonID",TEXT(MATCH(INDEX(AuthorList[Author Name],$A4110),People[Full Name],0),"0000"),
", AuthorOrder: ",INDEX(AuthorList[Author Number],$A4110),"}")))</f>
        <v>#REF!</v>
      </c>
      <c r="K4110" t="e">
        <f>IF(INDEX(SamplingFeatures[Feature Code],$A4110)="","",
CONCATENATE("  - &amp;SamplingFeatureID",TEXT($A4110,"0000"),
" {","SamplingFeatureUUID:  ",CHAR(34),INDEX(SamplingFeatures[Sampling Feature UUID],$A4110),CHAR(34),
", SamplingFeatureTypeCV:  ",CHAR(34),INDEX(SamplingFeatures[Sampling Feature Type],$A4110),CHAR(34),
", SamplingFeatureCode:  ",CHAR(34),INDEX(SamplingFeatures[Feature Code],$A4110),CHAR(34),
", SamplingFeatureName:  ",CHAR(34),INDEX(SamplingFeatures[Feature Name],$A4110),CHAR(34),
", SamplingFeatureDescription:  ",CHAR(34),INDEX(SamplingFeatures[Feature Description],$A4110),CHAR(34),
", SamplingFeatureGeotypeCV:  ",CHAR(34),INDEX(SamplingFeatures[Feature Geo Type],$A4110),CHAR(34),
", FeatureGeometry:  ",CHAR(34),INDEX(SamplingFeatures[Feature Geometry],$A4110),CHAR(34),
", Elevation_m:  ",CHAR(34),INDEX(SamplingFeatures[Elevation_m],$A4110),CHAR(34),
", ElevationDatumCV:  ",CHAR(34),ElevationDatum,CHAR(34),"}"))</f>
        <v>#REF!</v>
      </c>
      <c r="L4110" t="e">
        <f>IF(INDEX(SamplingFeatures[Sampling Feature Type],$A4110)&lt;&gt;"Site","",
CONCATENATE("  - &amp;SiteID",TEXT(SUMPRODUCT(--($L$3:$L4109&lt;&gt;"")),"0000"),
" {","SamplingFeatureID:  *SamplingFeatureID",TEXT($A4110,"0000"),
", SiteTypeCV:  ",CHAR(34),INDEX(Sites[Site Type],$A4110),CHAR(34),
", Latitude:  ",INDEX(Sites[Latitude],$A4110),
", Longitude:  ",INDEX(Sites[Longitude],$A4110),
", SRSName:  ",CHAR(34),LatLonDatum,CHAR(34),"}"))</f>
        <v>#REF!</v>
      </c>
      <c r="M4110" t="e">
        <f>IF(INDEX(SamplingFeatures[Sampling Feature Type],$A4110)&lt;&gt;"Specimen","",
CONCATENATE("  - &amp;SpecimenID",TEXT(SUMPRODUCT(--($M$3:$M4109&lt;&gt;"")),"0000"),
" {","SamplingFeatureID:  *SamplingFeatureID",TEXT($A4110,"0000"),
", SpecimenTypeCV:  ",CHAR(34),INDEX(Specimens[Specimen Type],$A4110),CHAR(34),
", SpecimenMediumCV:  ",INDEX(Specimens[Specimen Medium],$A4110),
", IsFieldSpecimen:  ",CHAR(34),INDEX(Specimens[Is Field Specimen?],$A4110),CHAR(34),"}"))</f>
        <v>#REF!</v>
      </c>
      <c r="N4110" t="e">
        <f>IF(COUNTA(SpatialOffsets[])=0,"", IF(INDEX(SpatialOffsets[Spatial Offset Type],$A4110)="","",
CONCATENATE("  - &amp;SpatialOffsetID",TEXT($A4110,"0000"),
" {","SpatialOffsetTypeCV:  ",CHAR(34),INDEX(SpatialOffsets[Spatial Offset Type],$A4110),CHAR(34),
", Offset1Value:  ",INDEX(SpatialOffsets[Offset 1 Value],$A4110),
", Offset1UnitID:  ",CHAR(34),INDEX(SpatialOffsets[Offset 1 Unit],$A4110),CHAR(34),
", Offset2Value:  ",INDEX(SpatialOffsets[Offset 2 Value],$A4110),
", Offset2UnitID:  ",CHAR(34),INDEX(SpatialOffsets[Offset 2 Unit],$A4110),CHAR(34),
", Offset3Value:  ",INDEX(SpatialOffsets[Offset 3 Value],$A4110),
", Offset3UnitID:  ",CHAR(34),INDEX(SpatialOffsets[Offset 3 Unit],$A4110),CHAR(34),,"}")))</f>
        <v>#REF!</v>
      </c>
      <c r="O4110" t="e">
        <f>IF(COUNTA(RelatedFeatures[])=0,"", IF(INDEX(RelatedFeatures[First Sampling Feature Code],$A4110)="","",
CONCATENATE("  - &amp;RelationID",TEXT($A4110,"0000"),
" {","SamplingFeatureID:  *SamplingFeatureID",TEXT(MATCH(INDEX(RelatedFeatures[First Sampling Feature Code],$A4110),SamplingFeatures[Feature Code],0),"0000"),
", RelationshipTypeCV:  ",CHAR(34),INDEX(RelatedFeatures[Relationship Type],$A4110),CHAR(34),
", RelatedFeatureID: *SamplingFeatureID",TEXT(MATCH(INDEX(RelatedFeatures[Second Sampling Feature Code],$A4110),SamplingFeatures[Feature Code],0),"0000"),
", SpatialOffsetID:  ",IF(INDEX(RelatedFeatures[Offset Number],$A4110)="","",CONCATENATE("*SpatialOffsetID",TEXT(INDEX(RelatedFeatures[Offset Number],$A4110),"0000"))),"}")))</f>
        <v>#REF!</v>
      </c>
      <c r="P4110" t="e">
        <f>IF(INDEX(Methods[Method Type],$A4110)="","",
CONCATENATE("  - &amp;MethodID",TEXT($A4110,"0000"),
" {","MethodTypeCV:  ",CHAR(34),INDEX(Methods[Method Type],$A4110),CHAR(34),
", MethodCode:  ",CHAR(34),INDEX(Methods[Method Code],$A4110),CHAR(34),
", MethodName:  ",CHAR(34),INDEX(Methods[Method Name],$A4110),CHAR(34),
", MethodDescription:  ",CHAR(34),INDEX(Methods[Method Description],$A4110),CHAR(34),
", MethodLink:  ",CHAR(34),INDEX(Methods[Method Link],$A4110),CHAR(34),
", OrganizationID: *OrganizationID",TEXT(MATCH(INDEX(Methods[Organization Name],$A4110),Organizations[Organization Name],0),"0000"),"}"))</f>
        <v>#REF!</v>
      </c>
      <c r="Q4110" t="e">
        <f>IF(INDEX(Variables[Variable Type],$A4110)="","",
CONCATENATE("  - &amp;VariableID",TEXT($A4110,"0000"),
" {","VariableTypeCV:  ",CHAR(34),INDEX(Variables[Variable Type],$A4110),CHAR(34),
", VariableCode:  ",CHAR(34),INDEX(Variables[Variable Code],$A4110),CHAR(34),
", VariableNameCV:  ",CHAR(34),INDEX(Variables[Variable Name],$A4110),CHAR(34),
", VariableDefinition:  ",CHAR(34),INDEX(Variables[Variable Definition],$A4110),CHAR(34),
", SpecciationCV:  ",CHAR(34),INDEX(Variables[Speciation],$A4110),CHAR(34),
", NoDataValue:  ",CHAR(34),INDEX(Variables[No Data Value],$A4110),CHAR(34),"}"))</f>
        <v>#REF!</v>
      </c>
    </row>
    <row r="4111" spans="1:17" x14ac:dyDescent="0.25">
      <c r="A4111">
        <v>4108</v>
      </c>
      <c r="D4111" t="e">
        <f>IF(INDEX(People[First Name],$A4111)="","",
CONCATENATE("  - &amp;PersonID",TEXT($A4111,"0000"),
" {","PersonFirstName:  ",CHAR(34),INDEX(People[First Name],$A4111),CHAR(34),
", PersonMiddleName:  ",CHAR(34),INDEX(People[Middle Name],$A4111),CHAR(34),
", PersonLastName:  ",CHAR(34),INDEX(People[Last Name],$A4111),CHAR(34),"}"))</f>
        <v>#REF!</v>
      </c>
      <c r="E4111" t="e">
        <f>IF(INDEX(Organizations[Organization Type '[CV']],$A4111)="","",
CONCATENATE("  - &amp;OrganizationID",TEXT($A4111,"0000"),
" {","OrganizationTypeCV:  ",CHAR(34),INDEX(Organizations[Organization Type '[CV']],$A4111),CHAR(34),
", OrganizationCode:  ",CHAR(34),INDEX(Organizations[Organization Code],$A4111),CHAR(34),
", OrganizationName:  ",CHAR(34),INDEX(Organizations[Organization Name],$A4111),CHAR(34),
", OrganizationDescription:  ",CHAR(34),INDEX(Organizations[Organization Description],$A4111),CHAR(34),
", OrganizationLink:  ",CHAR(34),INDEX(Organizations[Organization Link],$A4111),CHAR(34),"}"))</f>
        <v>#REF!</v>
      </c>
      <c r="F4111" t="e">
        <f>IF(INDEX(People[First Name],$A4111)="","",
CONCATENATE("  - &amp;AffiliationID",TEXT($A4111,"0000"),
" {PersonID: *PersonID",TEXT($A4111,"0000"),
", OrganizationID: *OrganizationID",TEXT(MATCH(INDEX(People[Organization Name],$A4111),Organizations[Organization Name],0),"0000"),
", IsPrimaryOrganizationContact: , AffiliationStartDate: , AffiliationEndDate: , PrimaryPhone: ",
", PrimaryEmail: ",CHAR(34),INDEX(People[Primary Email],$A4111),CHAR(34),
", PrimaryAddress: ",CHAR(34),INDEX(People[Primary Address],$A4111),CHAR(34),
", PersonLink: }"))</f>
        <v>#REF!</v>
      </c>
      <c r="H4111" t="e">
        <f>IF(COUNTA(CitationInformation)=0,"",IF(INDEX(AuthorList[Author Name],$A4111)="","",
CONCATENATE("  - &amp;AuthorListID",TEXT($A4111,"0000"),
"  {CitationID: *CitationID0001",
", PersonID: *PersonID",TEXT(MATCH(INDEX(AuthorList[Author Name],$A4111),People[Full Name],0),"0000"),
", AuthorOrder: ",INDEX(AuthorList[Author Number],$A4111),"}")))</f>
        <v>#REF!</v>
      </c>
      <c r="K4111" t="e">
        <f>IF(INDEX(SamplingFeatures[Feature Code],$A4111)="","",
CONCATENATE("  - &amp;SamplingFeatureID",TEXT($A4111,"0000"),
" {","SamplingFeatureUUID:  ",CHAR(34),INDEX(SamplingFeatures[Sampling Feature UUID],$A4111),CHAR(34),
", SamplingFeatureTypeCV:  ",CHAR(34),INDEX(SamplingFeatures[Sampling Feature Type],$A4111),CHAR(34),
", SamplingFeatureCode:  ",CHAR(34),INDEX(SamplingFeatures[Feature Code],$A4111),CHAR(34),
", SamplingFeatureName:  ",CHAR(34),INDEX(SamplingFeatures[Feature Name],$A4111),CHAR(34),
", SamplingFeatureDescription:  ",CHAR(34),INDEX(SamplingFeatures[Feature Description],$A4111),CHAR(34),
", SamplingFeatureGeotypeCV:  ",CHAR(34),INDEX(SamplingFeatures[Feature Geo Type],$A4111),CHAR(34),
", FeatureGeometry:  ",CHAR(34),INDEX(SamplingFeatures[Feature Geometry],$A4111),CHAR(34),
", Elevation_m:  ",CHAR(34),INDEX(SamplingFeatures[Elevation_m],$A4111),CHAR(34),
", ElevationDatumCV:  ",CHAR(34),ElevationDatum,CHAR(34),"}"))</f>
        <v>#REF!</v>
      </c>
      <c r="L4111" t="e">
        <f>IF(INDEX(SamplingFeatures[Sampling Feature Type],$A4111)&lt;&gt;"Site","",
CONCATENATE("  - &amp;SiteID",TEXT(SUMPRODUCT(--($L$3:$L4110&lt;&gt;"")),"0000"),
" {","SamplingFeatureID:  *SamplingFeatureID",TEXT($A4111,"0000"),
", SiteTypeCV:  ",CHAR(34),INDEX(Sites[Site Type],$A4111),CHAR(34),
", Latitude:  ",INDEX(Sites[Latitude],$A4111),
", Longitude:  ",INDEX(Sites[Longitude],$A4111),
", SRSName:  ",CHAR(34),LatLonDatum,CHAR(34),"}"))</f>
        <v>#REF!</v>
      </c>
      <c r="M4111" t="e">
        <f>IF(INDEX(SamplingFeatures[Sampling Feature Type],$A4111)&lt;&gt;"Specimen","",
CONCATENATE("  - &amp;SpecimenID",TEXT(SUMPRODUCT(--($M$3:$M4110&lt;&gt;"")),"0000"),
" {","SamplingFeatureID:  *SamplingFeatureID",TEXT($A4111,"0000"),
", SpecimenTypeCV:  ",CHAR(34),INDEX(Specimens[Specimen Type],$A4111),CHAR(34),
", SpecimenMediumCV:  ",INDEX(Specimens[Specimen Medium],$A4111),
", IsFieldSpecimen:  ",CHAR(34),INDEX(Specimens[Is Field Specimen?],$A4111),CHAR(34),"}"))</f>
        <v>#REF!</v>
      </c>
      <c r="N4111" t="e">
        <f>IF(COUNTA(SpatialOffsets[])=0,"", IF(INDEX(SpatialOffsets[Spatial Offset Type],$A4111)="","",
CONCATENATE("  - &amp;SpatialOffsetID",TEXT($A4111,"0000"),
" {","SpatialOffsetTypeCV:  ",CHAR(34),INDEX(SpatialOffsets[Spatial Offset Type],$A4111),CHAR(34),
", Offset1Value:  ",INDEX(SpatialOffsets[Offset 1 Value],$A4111),
", Offset1UnitID:  ",CHAR(34),INDEX(SpatialOffsets[Offset 1 Unit],$A4111),CHAR(34),
", Offset2Value:  ",INDEX(SpatialOffsets[Offset 2 Value],$A4111),
", Offset2UnitID:  ",CHAR(34),INDEX(SpatialOffsets[Offset 2 Unit],$A4111),CHAR(34),
", Offset3Value:  ",INDEX(SpatialOffsets[Offset 3 Value],$A4111),
", Offset3UnitID:  ",CHAR(34),INDEX(SpatialOffsets[Offset 3 Unit],$A4111),CHAR(34),,"}")))</f>
        <v>#REF!</v>
      </c>
      <c r="O4111" t="e">
        <f>IF(COUNTA(RelatedFeatures[])=0,"", IF(INDEX(RelatedFeatures[First Sampling Feature Code],$A4111)="","",
CONCATENATE("  - &amp;RelationID",TEXT($A4111,"0000"),
" {","SamplingFeatureID:  *SamplingFeatureID",TEXT(MATCH(INDEX(RelatedFeatures[First Sampling Feature Code],$A4111),SamplingFeatures[Feature Code],0),"0000"),
", RelationshipTypeCV:  ",CHAR(34),INDEX(RelatedFeatures[Relationship Type],$A4111),CHAR(34),
", RelatedFeatureID: *SamplingFeatureID",TEXT(MATCH(INDEX(RelatedFeatures[Second Sampling Feature Code],$A4111),SamplingFeatures[Feature Code],0),"0000"),
", SpatialOffsetID:  ",IF(INDEX(RelatedFeatures[Offset Number],$A4111)="","",CONCATENATE("*SpatialOffsetID",TEXT(INDEX(RelatedFeatures[Offset Number],$A4111),"0000"))),"}")))</f>
        <v>#REF!</v>
      </c>
      <c r="P4111" t="e">
        <f>IF(INDEX(Methods[Method Type],$A4111)="","",
CONCATENATE("  - &amp;MethodID",TEXT($A4111,"0000"),
" {","MethodTypeCV:  ",CHAR(34),INDEX(Methods[Method Type],$A4111),CHAR(34),
", MethodCode:  ",CHAR(34),INDEX(Methods[Method Code],$A4111),CHAR(34),
", MethodName:  ",CHAR(34),INDEX(Methods[Method Name],$A4111),CHAR(34),
", MethodDescription:  ",CHAR(34),INDEX(Methods[Method Description],$A4111),CHAR(34),
", MethodLink:  ",CHAR(34),INDEX(Methods[Method Link],$A4111),CHAR(34),
", OrganizationID: *OrganizationID",TEXT(MATCH(INDEX(Methods[Organization Name],$A4111),Organizations[Organization Name],0),"0000"),"}"))</f>
        <v>#REF!</v>
      </c>
      <c r="Q4111" t="e">
        <f>IF(INDEX(Variables[Variable Type],$A4111)="","",
CONCATENATE("  - &amp;VariableID",TEXT($A4111,"0000"),
" {","VariableTypeCV:  ",CHAR(34),INDEX(Variables[Variable Type],$A4111),CHAR(34),
", VariableCode:  ",CHAR(34),INDEX(Variables[Variable Code],$A4111),CHAR(34),
", VariableNameCV:  ",CHAR(34),INDEX(Variables[Variable Name],$A4111),CHAR(34),
", VariableDefinition:  ",CHAR(34),INDEX(Variables[Variable Definition],$A4111),CHAR(34),
", SpecciationCV:  ",CHAR(34),INDEX(Variables[Speciation],$A4111),CHAR(34),
", NoDataValue:  ",CHAR(34),INDEX(Variables[No Data Value],$A4111),CHAR(34),"}"))</f>
        <v>#REF!</v>
      </c>
    </row>
    <row r="4112" spans="1:17" x14ac:dyDescent="0.25">
      <c r="A4112">
        <v>4109</v>
      </c>
      <c r="D4112" t="e">
        <f>IF(INDEX(People[First Name],$A4112)="","",
CONCATENATE("  - &amp;PersonID",TEXT($A4112,"0000"),
" {","PersonFirstName:  ",CHAR(34),INDEX(People[First Name],$A4112),CHAR(34),
", PersonMiddleName:  ",CHAR(34),INDEX(People[Middle Name],$A4112),CHAR(34),
", PersonLastName:  ",CHAR(34),INDEX(People[Last Name],$A4112),CHAR(34),"}"))</f>
        <v>#REF!</v>
      </c>
      <c r="E4112" t="e">
        <f>IF(INDEX(Organizations[Organization Type '[CV']],$A4112)="","",
CONCATENATE("  - &amp;OrganizationID",TEXT($A4112,"0000"),
" {","OrganizationTypeCV:  ",CHAR(34),INDEX(Organizations[Organization Type '[CV']],$A4112),CHAR(34),
", OrganizationCode:  ",CHAR(34),INDEX(Organizations[Organization Code],$A4112),CHAR(34),
", OrganizationName:  ",CHAR(34),INDEX(Organizations[Organization Name],$A4112),CHAR(34),
", OrganizationDescription:  ",CHAR(34),INDEX(Organizations[Organization Description],$A4112),CHAR(34),
", OrganizationLink:  ",CHAR(34),INDEX(Organizations[Organization Link],$A4112),CHAR(34),"}"))</f>
        <v>#REF!</v>
      </c>
      <c r="F4112" t="e">
        <f>IF(INDEX(People[First Name],$A4112)="","",
CONCATENATE("  - &amp;AffiliationID",TEXT($A4112,"0000"),
" {PersonID: *PersonID",TEXT($A4112,"0000"),
", OrganizationID: *OrganizationID",TEXT(MATCH(INDEX(People[Organization Name],$A4112),Organizations[Organization Name],0),"0000"),
", IsPrimaryOrganizationContact: , AffiliationStartDate: , AffiliationEndDate: , PrimaryPhone: ",
", PrimaryEmail: ",CHAR(34),INDEX(People[Primary Email],$A4112),CHAR(34),
", PrimaryAddress: ",CHAR(34),INDEX(People[Primary Address],$A4112),CHAR(34),
", PersonLink: }"))</f>
        <v>#REF!</v>
      </c>
      <c r="H4112" t="e">
        <f>IF(COUNTA(CitationInformation)=0,"",IF(INDEX(AuthorList[Author Name],$A4112)="","",
CONCATENATE("  - &amp;AuthorListID",TEXT($A4112,"0000"),
"  {CitationID: *CitationID0001",
", PersonID: *PersonID",TEXT(MATCH(INDEX(AuthorList[Author Name],$A4112),People[Full Name],0),"0000"),
", AuthorOrder: ",INDEX(AuthorList[Author Number],$A4112),"}")))</f>
        <v>#REF!</v>
      </c>
      <c r="K4112" t="e">
        <f>IF(INDEX(SamplingFeatures[Feature Code],$A4112)="","",
CONCATENATE("  - &amp;SamplingFeatureID",TEXT($A4112,"0000"),
" {","SamplingFeatureUUID:  ",CHAR(34),INDEX(SamplingFeatures[Sampling Feature UUID],$A4112),CHAR(34),
", SamplingFeatureTypeCV:  ",CHAR(34),INDEX(SamplingFeatures[Sampling Feature Type],$A4112),CHAR(34),
", SamplingFeatureCode:  ",CHAR(34),INDEX(SamplingFeatures[Feature Code],$A4112),CHAR(34),
", SamplingFeatureName:  ",CHAR(34),INDEX(SamplingFeatures[Feature Name],$A4112),CHAR(34),
", SamplingFeatureDescription:  ",CHAR(34),INDEX(SamplingFeatures[Feature Description],$A4112),CHAR(34),
", SamplingFeatureGeotypeCV:  ",CHAR(34),INDEX(SamplingFeatures[Feature Geo Type],$A4112),CHAR(34),
", FeatureGeometry:  ",CHAR(34),INDEX(SamplingFeatures[Feature Geometry],$A4112),CHAR(34),
", Elevation_m:  ",CHAR(34),INDEX(SamplingFeatures[Elevation_m],$A4112),CHAR(34),
", ElevationDatumCV:  ",CHAR(34),ElevationDatum,CHAR(34),"}"))</f>
        <v>#REF!</v>
      </c>
      <c r="L4112" t="e">
        <f>IF(INDEX(SamplingFeatures[Sampling Feature Type],$A4112)&lt;&gt;"Site","",
CONCATENATE("  - &amp;SiteID",TEXT(SUMPRODUCT(--($L$3:$L4111&lt;&gt;"")),"0000"),
" {","SamplingFeatureID:  *SamplingFeatureID",TEXT($A4112,"0000"),
", SiteTypeCV:  ",CHAR(34),INDEX(Sites[Site Type],$A4112),CHAR(34),
", Latitude:  ",INDEX(Sites[Latitude],$A4112),
", Longitude:  ",INDEX(Sites[Longitude],$A4112),
", SRSName:  ",CHAR(34),LatLonDatum,CHAR(34),"}"))</f>
        <v>#REF!</v>
      </c>
      <c r="M4112" t="e">
        <f>IF(INDEX(SamplingFeatures[Sampling Feature Type],$A4112)&lt;&gt;"Specimen","",
CONCATENATE("  - &amp;SpecimenID",TEXT(SUMPRODUCT(--($M$3:$M4111&lt;&gt;"")),"0000"),
" {","SamplingFeatureID:  *SamplingFeatureID",TEXT($A4112,"0000"),
", SpecimenTypeCV:  ",CHAR(34),INDEX(Specimens[Specimen Type],$A4112),CHAR(34),
", SpecimenMediumCV:  ",INDEX(Specimens[Specimen Medium],$A4112),
", IsFieldSpecimen:  ",CHAR(34),INDEX(Specimens[Is Field Specimen?],$A4112),CHAR(34),"}"))</f>
        <v>#REF!</v>
      </c>
      <c r="N4112" t="e">
        <f>IF(COUNTA(SpatialOffsets[])=0,"", IF(INDEX(SpatialOffsets[Spatial Offset Type],$A4112)="","",
CONCATENATE("  - &amp;SpatialOffsetID",TEXT($A4112,"0000"),
" {","SpatialOffsetTypeCV:  ",CHAR(34),INDEX(SpatialOffsets[Spatial Offset Type],$A4112),CHAR(34),
", Offset1Value:  ",INDEX(SpatialOffsets[Offset 1 Value],$A4112),
", Offset1UnitID:  ",CHAR(34),INDEX(SpatialOffsets[Offset 1 Unit],$A4112),CHAR(34),
", Offset2Value:  ",INDEX(SpatialOffsets[Offset 2 Value],$A4112),
", Offset2UnitID:  ",CHAR(34),INDEX(SpatialOffsets[Offset 2 Unit],$A4112),CHAR(34),
", Offset3Value:  ",INDEX(SpatialOffsets[Offset 3 Value],$A4112),
", Offset3UnitID:  ",CHAR(34),INDEX(SpatialOffsets[Offset 3 Unit],$A4112),CHAR(34),,"}")))</f>
        <v>#REF!</v>
      </c>
      <c r="O4112" t="e">
        <f>IF(COUNTA(RelatedFeatures[])=0,"", IF(INDEX(RelatedFeatures[First Sampling Feature Code],$A4112)="","",
CONCATENATE("  - &amp;RelationID",TEXT($A4112,"0000"),
" {","SamplingFeatureID:  *SamplingFeatureID",TEXT(MATCH(INDEX(RelatedFeatures[First Sampling Feature Code],$A4112),SamplingFeatures[Feature Code],0),"0000"),
", RelationshipTypeCV:  ",CHAR(34),INDEX(RelatedFeatures[Relationship Type],$A4112),CHAR(34),
", RelatedFeatureID: *SamplingFeatureID",TEXT(MATCH(INDEX(RelatedFeatures[Second Sampling Feature Code],$A4112),SamplingFeatures[Feature Code],0),"0000"),
", SpatialOffsetID:  ",IF(INDEX(RelatedFeatures[Offset Number],$A4112)="","",CONCATENATE("*SpatialOffsetID",TEXT(INDEX(RelatedFeatures[Offset Number],$A4112),"0000"))),"}")))</f>
        <v>#REF!</v>
      </c>
      <c r="P4112" t="e">
        <f>IF(INDEX(Methods[Method Type],$A4112)="","",
CONCATENATE("  - &amp;MethodID",TEXT($A4112,"0000"),
" {","MethodTypeCV:  ",CHAR(34),INDEX(Methods[Method Type],$A4112),CHAR(34),
", MethodCode:  ",CHAR(34),INDEX(Methods[Method Code],$A4112),CHAR(34),
", MethodName:  ",CHAR(34),INDEX(Methods[Method Name],$A4112),CHAR(34),
", MethodDescription:  ",CHAR(34),INDEX(Methods[Method Description],$A4112),CHAR(34),
", MethodLink:  ",CHAR(34),INDEX(Methods[Method Link],$A4112),CHAR(34),
", OrganizationID: *OrganizationID",TEXT(MATCH(INDEX(Methods[Organization Name],$A4112),Organizations[Organization Name],0),"0000"),"}"))</f>
        <v>#REF!</v>
      </c>
      <c r="Q4112" t="e">
        <f>IF(INDEX(Variables[Variable Type],$A4112)="","",
CONCATENATE("  - &amp;VariableID",TEXT($A4112,"0000"),
" {","VariableTypeCV:  ",CHAR(34),INDEX(Variables[Variable Type],$A4112),CHAR(34),
", VariableCode:  ",CHAR(34),INDEX(Variables[Variable Code],$A4112),CHAR(34),
", VariableNameCV:  ",CHAR(34),INDEX(Variables[Variable Name],$A4112),CHAR(34),
", VariableDefinition:  ",CHAR(34),INDEX(Variables[Variable Definition],$A4112),CHAR(34),
", SpecciationCV:  ",CHAR(34),INDEX(Variables[Speciation],$A4112),CHAR(34),
", NoDataValue:  ",CHAR(34),INDEX(Variables[No Data Value],$A4112),CHAR(34),"}"))</f>
        <v>#REF!</v>
      </c>
    </row>
    <row r="4113" spans="1:17" x14ac:dyDescent="0.25">
      <c r="A4113">
        <v>4110</v>
      </c>
      <c r="D4113" t="e">
        <f>IF(INDEX(People[First Name],$A4113)="","",
CONCATENATE("  - &amp;PersonID",TEXT($A4113,"0000"),
" {","PersonFirstName:  ",CHAR(34),INDEX(People[First Name],$A4113),CHAR(34),
", PersonMiddleName:  ",CHAR(34),INDEX(People[Middle Name],$A4113),CHAR(34),
", PersonLastName:  ",CHAR(34),INDEX(People[Last Name],$A4113),CHAR(34),"}"))</f>
        <v>#REF!</v>
      </c>
      <c r="E4113" t="e">
        <f>IF(INDEX(Organizations[Organization Type '[CV']],$A4113)="","",
CONCATENATE("  - &amp;OrganizationID",TEXT($A4113,"0000"),
" {","OrganizationTypeCV:  ",CHAR(34),INDEX(Organizations[Organization Type '[CV']],$A4113),CHAR(34),
", OrganizationCode:  ",CHAR(34),INDEX(Organizations[Organization Code],$A4113),CHAR(34),
", OrganizationName:  ",CHAR(34),INDEX(Organizations[Organization Name],$A4113),CHAR(34),
", OrganizationDescription:  ",CHAR(34),INDEX(Organizations[Organization Description],$A4113),CHAR(34),
", OrganizationLink:  ",CHAR(34),INDEX(Organizations[Organization Link],$A4113),CHAR(34),"}"))</f>
        <v>#REF!</v>
      </c>
      <c r="F4113" t="e">
        <f>IF(INDEX(People[First Name],$A4113)="","",
CONCATENATE("  - &amp;AffiliationID",TEXT($A4113,"0000"),
" {PersonID: *PersonID",TEXT($A4113,"0000"),
", OrganizationID: *OrganizationID",TEXT(MATCH(INDEX(People[Organization Name],$A4113),Organizations[Organization Name],0),"0000"),
", IsPrimaryOrganizationContact: , AffiliationStartDate: , AffiliationEndDate: , PrimaryPhone: ",
", PrimaryEmail: ",CHAR(34),INDEX(People[Primary Email],$A4113),CHAR(34),
", PrimaryAddress: ",CHAR(34),INDEX(People[Primary Address],$A4113),CHAR(34),
", PersonLink: }"))</f>
        <v>#REF!</v>
      </c>
      <c r="H4113" t="e">
        <f>IF(COUNTA(CitationInformation)=0,"",IF(INDEX(AuthorList[Author Name],$A4113)="","",
CONCATENATE("  - &amp;AuthorListID",TEXT($A4113,"0000"),
"  {CitationID: *CitationID0001",
", PersonID: *PersonID",TEXT(MATCH(INDEX(AuthorList[Author Name],$A4113),People[Full Name],0),"0000"),
", AuthorOrder: ",INDEX(AuthorList[Author Number],$A4113),"}")))</f>
        <v>#REF!</v>
      </c>
      <c r="K4113" t="e">
        <f>IF(INDEX(SamplingFeatures[Feature Code],$A4113)="","",
CONCATENATE("  - &amp;SamplingFeatureID",TEXT($A4113,"0000"),
" {","SamplingFeatureUUID:  ",CHAR(34),INDEX(SamplingFeatures[Sampling Feature UUID],$A4113),CHAR(34),
", SamplingFeatureTypeCV:  ",CHAR(34),INDEX(SamplingFeatures[Sampling Feature Type],$A4113),CHAR(34),
", SamplingFeatureCode:  ",CHAR(34),INDEX(SamplingFeatures[Feature Code],$A4113),CHAR(34),
", SamplingFeatureName:  ",CHAR(34),INDEX(SamplingFeatures[Feature Name],$A4113),CHAR(34),
", SamplingFeatureDescription:  ",CHAR(34),INDEX(SamplingFeatures[Feature Description],$A4113),CHAR(34),
", SamplingFeatureGeotypeCV:  ",CHAR(34),INDEX(SamplingFeatures[Feature Geo Type],$A4113),CHAR(34),
", FeatureGeometry:  ",CHAR(34),INDEX(SamplingFeatures[Feature Geometry],$A4113),CHAR(34),
", Elevation_m:  ",CHAR(34),INDEX(SamplingFeatures[Elevation_m],$A4113),CHAR(34),
", ElevationDatumCV:  ",CHAR(34),ElevationDatum,CHAR(34),"}"))</f>
        <v>#REF!</v>
      </c>
      <c r="L4113" t="e">
        <f>IF(INDEX(SamplingFeatures[Sampling Feature Type],$A4113)&lt;&gt;"Site","",
CONCATENATE("  - &amp;SiteID",TEXT(SUMPRODUCT(--($L$3:$L4112&lt;&gt;"")),"0000"),
" {","SamplingFeatureID:  *SamplingFeatureID",TEXT($A4113,"0000"),
", SiteTypeCV:  ",CHAR(34),INDEX(Sites[Site Type],$A4113),CHAR(34),
", Latitude:  ",INDEX(Sites[Latitude],$A4113),
", Longitude:  ",INDEX(Sites[Longitude],$A4113),
", SRSName:  ",CHAR(34),LatLonDatum,CHAR(34),"}"))</f>
        <v>#REF!</v>
      </c>
      <c r="M4113" t="e">
        <f>IF(INDEX(SamplingFeatures[Sampling Feature Type],$A4113)&lt;&gt;"Specimen","",
CONCATENATE("  - &amp;SpecimenID",TEXT(SUMPRODUCT(--($M$3:$M4112&lt;&gt;"")),"0000"),
" {","SamplingFeatureID:  *SamplingFeatureID",TEXT($A4113,"0000"),
", SpecimenTypeCV:  ",CHAR(34),INDEX(Specimens[Specimen Type],$A4113),CHAR(34),
", SpecimenMediumCV:  ",INDEX(Specimens[Specimen Medium],$A4113),
", IsFieldSpecimen:  ",CHAR(34),INDEX(Specimens[Is Field Specimen?],$A4113),CHAR(34),"}"))</f>
        <v>#REF!</v>
      </c>
      <c r="N4113" t="e">
        <f>IF(COUNTA(SpatialOffsets[])=0,"", IF(INDEX(SpatialOffsets[Spatial Offset Type],$A4113)="","",
CONCATENATE("  - &amp;SpatialOffsetID",TEXT($A4113,"0000"),
" {","SpatialOffsetTypeCV:  ",CHAR(34),INDEX(SpatialOffsets[Spatial Offset Type],$A4113),CHAR(34),
", Offset1Value:  ",INDEX(SpatialOffsets[Offset 1 Value],$A4113),
", Offset1UnitID:  ",CHAR(34),INDEX(SpatialOffsets[Offset 1 Unit],$A4113),CHAR(34),
", Offset2Value:  ",INDEX(SpatialOffsets[Offset 2 Value],$A4113),
", Offset2UnitID:  ",CHAR(34),INDEX(SpatialOffsets[Offset 2 Unit],$A4113),CHAR(34),
", Offset3Value:  ",INDEX(SpatialOffsets[Offset 3 Value],$A4113),
", Offset3UnitID:  ",CHAR(34),INDEX(SpatialOffsets[Offset 3 Unit],$A4113),CHAR(34),,"}")))</f>
        <v>#REF!</v>
      </c>
      <c r="O4113" t="e">
        <f>IF(COUNTA(RelatedFeatures[])=0,"", IF(INDEX(RelatedFeatures[First Sampling Feature Code],$A4113)="","",
CONCATENATE("  - &amp;RelationID",TEXT($A4113,"0000"),
" {","SamplingFeatureID:  *SamplingFeatureID",TEXT(MATCH(INDEX(RelatedFeatures[First Sampling Feature Code],$A4113),SamplingFeatures[Feature Code],0),"0000"),
", RelationshipTypeCV:  ",CHAR(34),INDEX(RelatedFeatures[Relationship Type],$A4113),CHAR(34),
", RelatedFeatureID: *SamplingFeatureID",TEXT(MATCH(INDEX(RelatedFeatures[Second Sampling Feature Code],$A4113),SamplingFeatures[Feature Code],0),"0000"),
", SpatialOffsetID:  ",IF(INDEX(RelatedFeatures[Offset Number],$A4113)="","",CONCATENATE("*SpatialOffsetID",TEXT(INDEX(RelatedFeatures[Offset Number],$A4113),"0000"))),"}")))</f>
        <v>#REF!</v>
      </c>
      <c r="P4113" t="e">
        <f>IF(INDEX(Methods[Method Type],$A4113)="","",
CONCATENATE("  - &amp;MethodID",TEXT($A4113,"0000"),
" {","MethodTypeCV:  ",CHAR(34),INDEX(Methods[Method Type],$A4113),CHAR(34),
", MethodCode:  ",CHAR(34),INDEX(Methods[Method Code],$A4113),CHAR(34),
", MethodName:  ",CHAR(34),INDEX(Methods[Method Name],$A4113),CHAR(34),
", MethodDescription:  ",CHAR(34),INDEX(Methods[Method Description],$A4113),CHAR(34),
", MethodLink:  ",CHAR(34),INDEX(Methods[Method Link],$A4113),CHAR(34),
", OrganizationID: *OrganizationID",TEXT(MATCH(INDEX(Methods[Organization Name],$A4113),Organizations[Organization Name],0),"0000"),"}"))</f>
        <v>#REF!</v>
      </c>
      <c r="Q4113" t="e">
        <f>IF(INDEX(Variables[Variable Type],$A4113)="","",
CONCATENATE("  - &amp;VariableID",TEXT($A4113,"0000"),
" {","VariableTypeCV:  ",CHAR(34),INDEX(Variables[Variable Type],$A4113),CHAR(34),
", VariableCode:  ",CHAR(34),INDEX(Variables[Variable Code],$A4113),CHAR(34),
", VariableNameCV:  ",CHAR(34),INDEX(Variables[Variable Name],$A4113),CHAR(34),
", VariableDefinition:  ",CHAR(34),INDEX(Variables[Variable Definition],$A4113),CHAR(34),
", SpecciationCV:  ",CHAR(34),INDEX(Variables[Speciation],$A4113),CHAR(34),
", NoDataValue:  ",CHAR(34),INDEX(Variables[No Data Value],$A4113),CHAR(34),"}"))</f>
        <v>#REF!</v>
      </c>
    </row>
    <row r="4114" spans="1:17" x14ac:dyDescent="0.25">
      <c r="A4114">
        <v>4111</v>
      </c>
      <c r="D4114" t="e">
        <f>IF(INDEX(People[First Name],$A4114)="","",
CONCATENATE("  - &amp;PersonID",TEXT($A4114,"0000"),
" {","PersonFirstName:  ",CHAR(34),INDEX(People[First Name],$A4114),CHAR(34),
", PersonMiddleName:  ",CHAR(34),INDEX(People[Middle Name],$A4114),CHAR(34),
", PersonLastName:  ",CHAR(34),INDEX(People[Last Name],$A4114),CHAR(34),"}"))</f>
        <v>#REF!</v>
      </c>
      <c r="E4114" t="e">
        <f>IF(INDEX(Organizations[Organization Type '[CV']],$A4114)="","",
CONCATENATE("  - &amp;OrganizationID",TEXT($A4114,"0000"),
" {","OrganizationTypeCV:  ",CHAR(34),INDEX(Organizations[Organization Type '[CV']],$A4114),CHAR(34),
", OrganizationCode:  ",CHAR(34),INDEX(Organizations[Organization Code],$A4114),CHAR(34),
", OrganizationName:  ",CHAR(34),INDEX(Organizations[Organization Name],$A4114),CHAR(34),
", OrganizationDescription:  ",CHAR(34),INDEX(Organizations[Organization Description],$A4114),CHAR(34),
", OrganizationLink:  ",CHAR(34),INDEX(Organizations[Organization Link],$A4114),CHAR(34),"}"))</f>
        <v>#REF!</v>
      </c>
      <c r="F4114" t="e">
        <f>IF(INDEX(People[First Name],$A4114)="","",
CONCATENATE("  - &amp;AffiliationID",TEXT($A4114,"0000"),
" {PersonID: *PersonID",TEXT($A4114,"0000"),
", OrganizationID: *OrganizationID",TEXT(MATCH(INDEX(People[Organization Name],$A4114),Organizations[Organization Name],0),"0000"),
", IsPrimaryOrganizationContact: , AffiliationStartDate: , AffiliationEndDate: , PrimaryPhone: ",
", PrimaryEmail: ",CHAR(34),INDEX(People[Primary Email],$A4114),CHAR(34),
", PrimaryAddress: ",CHAR(34),INDEX(People[Primary Address],$A4114),CHAR(34),
", PersonLink: }"))</f>
        <v>#REF!</v>
      </c>
      <c r="H4114" t="e">
        <f>IF(COUNTA(CitationInformation)=0,"",IF(INDEX(AuthorList[Author Name],$A4114)="","",
CONCATENATE("  - &amp;AuthorListID",TEXT($A4114,"0000"),
"  {CitationID: *CitationID0001",
", PersonID: *PersonID",TEXT(MATCH(INDEX(AuthorList[Author Name],$A4114),People[Full Name],0),"0000"),
", AuthorOrder: ",INDEX(AuthorList[Author Number],$A4114),"}")))</f>
        <v>#REF!</v>
      </c>
      <c r="K4114" t="e">
        <f>IF(INDEX(SamplingFeatures[Feature Code],$A4114)="","",
CONCATENATE("  - &amp;SamplingFeatureID",TEXT($A4114,"0000"),
" {","SamplingFeatureUUID:  ",CHAR(34),INDEX(SamplingFeatures[Sampling Feature UUID],$A4114),CHAR(34),
", SamplingFeatureTypeCV:  ",CHAR(34),INDEX(SamplingFeatures[Sampling Feature Type],$A4114),CHAR(34),
", SamplingFeatureCode:  ",CHAR(34),INDEX(SamplingFeatures[Feature Code],$A4114),CHAR(34),
", SamplingFeatureName:  ",CHAR(34),INDEX(SamplingFeatures[Feature Name],$A4114),CHAR(34),
", SamplingFeatureDescription:  ",CHAR(34),INDEX(SamplingFeatures[Feature Description],$A4114),CHAR(34),
", SamplingFeatureGeotypeCV:  ",CHAR(34),INDEX(SamplingFeatures[Feature Geo Type],$A4114),CHAR(34),
", FeatureGeometry:  ",CHAR(34),INDEX(SamplingFeatures[Feature Geometry],$A4114),CHAR(34),
", Elevation_m:  ",CHAR(34),INDEX(SamplingFeatures[Elevation_m],$A4114),CHAR(34),
", ElevationDatumCV:  ",CHAR(34),ElevationDatum,CHAR(34),"}"))</f>
        <v>#REF!</v>
      </c>
      <c r="L4114" t="e">
        <f>IF(INDEX(SamplingFeatures[Sampling Feature Type],$A4114)&lt;&gt;"Site","",
CONCATENATE("  - &amp;SiteID",TEXT(SUMPRODUCT(--($L$3:$L4113&lt;&gt;"")),"0000"),
" {","SamplingFeatureID:  *SamplingFeatureID",TEXT($A4114,"0000"),
", SiteTypeCV:  ",CHAR(34),INDEX(Sites[Site Type],$A4114),CHAR(34),
", Latitude:  ",INDEX(Sites[Latitude],$A4114),
", Longitude:  ",INDEX(Sites[Longitude],$A4114),
", SRSName:  ",CHAR(34),LatLonDatum,CHAR(34),"}"))</f>
        <v>#REF!</v>
      </c>
      <c r="M4114" t="e">
        <f>IF(INDEX(SamplingFeatures[Sampling Feature Type],$A4114)&lt;&gt;"Specimen","",
CONCATENATE("  - &amp;SpecimenID",TEXT(SUMPRODUCT(--($M$3:$M4113&lt;&gt;"")),"0000"),
" {","SamplingFeatureID:  *SamplingFeatureID",TEXT($A4114,"0000"),
", SpecimenTypeCV:  ",CHAR(34),INDEX(Specimens[Specimen Type],$A4114),CHAR(34),
", SpecimenMediumCV:  ",INDEX(Specimens[Specimen Medium],$A4114),
", IsFieldSpecimen:  ",CHAR(34),INDEX(Specimens[Is Field Specimen?],$A4114),CHAR(34),"}"))</f>
        <v>#REF!</v>
      </c>
      <c r="N4114" t="e">
        <f>IF(COUNTA(SpatialOffsets[])=0,"", IF(INDEX(SpatialOffsets[Spatial Offset Type],$A4114)="","",
CONCATENATE("  - &amp;SpatialOffsetID",TEXT($A4114,"0000"),
" {","SpatialOffsetTypeCV:  ",CHAR(34),INDEX(SpatialOffsets[Spatial Offset Type],$A4114),CHAR(34),
", Offset1Value:  ",INDEX(SpatialOffsets[Offset 1 Value],$A4114),
", Offset1UnitID:  ",CHAR(34),INDEX(SpatialOffsets[Offset 1 Unit],$A4114),CHAR(34),
", Offset2Value:  ",INDEX(SpatialOffsets[Offset 2 Value],$A4114),
", Offset2UnitID:  ",CHAR(34),INDEX(SpatialOffsets[Offset 2 Unit],$A4114),CHAR(34),
", Offset3Value:  ",INDEX(SpatialOffsets[Offset 3 Value],$A4114),
", Offset3UnitID:  ",CHAR(34),INDEX(SpatialOffsets[Offset 3 Unit],$A4114),CHAR(34),,"}")))</f>
        <v>#REF!</v>
      </c>
      <c r="O4114" t="e">
        <f>IF(COUNTA(RelatedFeatures[])=0,"", IF(INDEX(RelatedFeatures[First Sampling Feature Code],$A4114)="","",
CONCATENATE("  - &amp;RelationID",TEXT($A4114,"0000"),
" {","SamplingFeatureID:  *SamplingFeatureID",TEXT(MATCH(INDEX(RelatedFeatures[First Sampling Feature Code],$A4114),SamplingFeatures[Feature Code],0),"0000"),
", RelationshipTypeCV:  ",CHAR(34),INDEX(RelatedFeatures[Relationship Type],$A4114),CHAR(34),
", RelatedFeatureID: *SamplingFeatureID",TEXT(MATCH(INDEX(RelatedFeatures[Second Sampling Feature Code],$A4114),SamplingFeatures[Feature Code],0),"0000"),
", SpatialOffsetID:  ",IF(INDEX(RelatedFeatures[Offset Number],$A4114)="","",CONCATENATE("*SpatialOffsetID",TEXT(INDEX(RelatedFeatures[Offset Number],$A4114),"0000"))),"}")))</f>
        <v>#REF!</v>
      </c>
      <c r="P4114" t="e">
        <f>IF(INDEX(Methods[Method Type],$A4114)="","",
CONCATENATE("  - &amp;MethodID",TEXT($A4114,"0000"),
" {","MethodTypeCV:  ",CHAR(34),INDEX(Methods[Method Type],$A4114),CHAR(34),
", MethodCode:  ",CHAR(34),INDEX(Methods[Method Code],$A4114),CHAR(34),
", MethodName:  ",CHAR(34),INDEX(Methods[Method Name],$A4114),CHAR(34),
", MethodDescription:  ",CHAR(34),INDEX(Methods[Method Description],$A4114),CHAR(34),
", MethodLink:  ",CHAR(34),INDEX(Methods[Method Link],$A4114),CHAR(34),
", OrganizationID: *OrganizationID",TEXT(MATCH(INDEX(Methods[Organization Name],$A4114),Organizations[Organization Name],0),"0000"),"}"))</f>
        <v>#REF!</v>
      </c>
      <c r="Q4114" t="e">
        <f>IF(INDEX(Variables[Variable Type],$A4114)="","",
CONCATENATE("  - &amp;VariableID",TEXT($A4114,"0000"),
" {","VariableTypeCV:  ",CHAR(34),INDEX(Variables[Variable Type],$A4114),CHAR(34),
", VariableCode:  ",CHAR(34),INDEX(Variables[Variable Code],$A4114),CHAR(34),
", VariableNameCV:  ",CHAR(34),INDEX(Variables[Variable Name],$A4114),CHAR(34),
", VariableDefinition:  ",CHAR(34),INDEX(Variables[Variable Definition],$A4114),CHAR(34),
", SpecciationCV:  ",CHAR(34),INDEX(Variables[Speciation],$A4114),CHAR(34),
", NoDataValue:  ",CHAR(34),INDEX(Variables[No Data Value],$A4114),CHAR(34),"}"))</f>
        <v>#REF!</v>
      </c>
    </row>
    <row r="4115" spans="1:17" x14ac:dyDescent="0.25">
      <c r="A4115">
        <v>4112</v>
      </c>
      <c r="D4115" t="e">
        <f>IF(INDEX(People[First Name],$A4115)="","",
CONCATENATE("  - &amp;PersonID",TEXT($A4115,"0000"),
" {","PersonFirstName:  ",CHAR(34),INDEX(People[First Name],$A4115),CHAR(34),
", PersonMiddleName:  ",CHAR(34),INDEX(People[Middle Name],$A4115),CHAR(34),
", PersonLastName:  ",CHAR(34),INDEX(People[Last Name],$A4115),CHAR(34),"}"))</f>
        <v>#REF!</v>
      </c>
      <c r="E4115" t="e">
        <f>IF(INDEX(Organizations[Organization Type '[CV']],$A4115)="","",
CONCATENATE("  - &amp;OrganizationID",TEXT($A4115,"0000"),
" {","OrganizationTypeCV:  ",CHAR(34),INDEX(Organizations[Organization Type '[CV']],$A4115),CHAR(34),
", OrganizationCode:  ",CHAR(34),INDEX(Organizations[Organization Code],$A4115),CHAR(34),
", OrganizationName:  ",CHAR(34),INDEX(Organizations[Organization Name],$A4115),CHAR(34),
", OrganizationDescription:  ",CHAR(34),INDEX(Organizations[Organization Description],$A4115),CHAR(34),
", OrganizationLink:  ",CHAR(34),INDEX(Organizations[Organization Link],$A4115),CHAR(34),"}"))</f>
        <v>#REF!</v>
      </c>
      <c r="F4115" t="e">
        <f>IF(INDEX(People[First Name],$A4115)="","",
CONCATENATE("  - &amp;AffiliationID",TEXT($A4115,"0000"),
" {PersonID: *PersonID",TEXT($A4115,"0000"),
", OrganizationID: *OrganizationID",TEXT(MATCH(INDEX(People[Organization Name],$A4115),Organizations[Organization Name],0),"0000"),
", IsPrimaryOrganizationContact: , AffiliationStartDate: , AffiliationEndDate: , PrimaryPhone: ",
", PrimaryEmail: ",CHAR(34),INDEX(People[Primary Email],$A4115),CHAR(34),
", PrimaryAddress: ",CHAR(34),INDEX(People[Primary Address],$A4115),CHAR(34),
", PersonLink: }"))</f>
        <v>#REF!</v>
      </c>
      <c r="H4115" t="e">
        <f>IF(COUNTA(CitationInformation)=0,"",IF(INDEX(AuthorList[Author Name],$A4115)="","",
CONCATENATE("  - &amp;AuthorListID",TEXT($A4115,"0000"),
"  {CitationID: *CitationID0001",
", PersonID: *PersonID",TEXT(MATCH(INDEX(AuthorList[Author Name],$A4115),People[Full Name],0),"0000"),
", AuthorOrder: ",INDEX(AuthorList[Author Number],$A4115),"}")))</f>
        <v>#REF!</v>
      </c>
      <c r="K4115" t="e">
        <f>IF(INDEX(SamplingFeatures[Feature Code],$A4115)="","",
CONCATENATE("  - &amp;SamplingFeatureID",TEXT($A4115,"0000"),
" {","SamplingFeatureUUID:  ",CHAR(34),INDEX(SamplingFeatures[Sampling Feature UUID],$A4115),CHAR(34),
", SamplingFeatureTypeCV:  ",CHAR(34),INDEX(SamplingFeatures[Sampling Feature Type],$A4115),CHAR(34),
", SamplingFeatureCode:  ",CHAR(34),INDEX(SamplingFeatures[Feature Code],$A4115),CHAR(34),
", SamplingFeatureName:  ",CHAR(34),INDEX(SamplingFeatures[Feature Name],$A4115),CHAR(34),
", SamplingFeatureDescription:  ",CHAR(34),INDEX(SamplingFeatures[Feature Description],$A4115),CHAR(34),
", SamplingFeatureGeotypeCV:  ",CHAR(34),INDEX(SamplingFeatures[Feature Geo Type],$A4115),CHAR(34),
", FeatureGeometry:  ",CHAR(34),INDEX(SamplingFeatures[Feature Geometry],$A4115),CHAR(34),
", Elevation_m:  ",CHAR(34),INDEX(SamplingFeatures[Elevation_m],$A4115),CHAR(34),
", ElevationDatumCV:  ",CHAR(34),ElevationDatum,CHAR(34),"}"))</f>
        <v>#REF!</v>
      </c>
      <c r="L4115" t="e">
        <f>IF(INDEX(SamplingFeatures[Sampling Feature Type],$A4115)&lt;&gt;"Site","",
CONCATENATE("  - &amp;SiteID",TEXT(SUMPRODUCT(--($L$3:$L4114&lt;&gt;"")),"0000"),
" {","SamplingFeatureID:  *SamplingFeatureID",TEXT($A4115,"0000"),
", SiteTypeCV:  ",CHAR(34),INDEX(Sites[Site Type],$A4115),CHAR(34),
", Latitude:  ",INDEX(Sites[Latitude],$A4115),
", Longitude:  ",INDEX(Sites[Longitude],$A4115),
", SRSName:  ",CHAR(34),LatLonDatum,CHAR(34),"}"))</f>
        <v>#REF!</v>
      </c>
      <c r="M4115" t="e">
        <f>IF(INDEX(SamplingFeatures[Sampling Feature Type],$A4115)&lt;&gt;"Specimen","",
CONCATENATE("  - &amp;SpecimenID",TEXT(SUMPRODUCT(--($M$3:$M4114&lt;&gt;"")),"0000"),
" {","SamplingFeatureID:  *SamplingFeatureID",TEXT($A4115,"0000"),
", SpecimenTypeCV:  ",CHAR(34),INDEX(Specimens[Specimen Type],$A4115),CHAR(34),
", SpecimenMediumCV:  ",INDEX(Specimens[Specimen Medium],$A4115),
", IsFieldSpecimen:  ",CHAR(34),INDEX(Specimens[Is Field Specimen?],$A4115),CHAR(34),"}"))</f>
        <v>#REF!</v>
      </c>
      <c r="N4115" t="e">
        <f>IF(COUNTA(SpatialOffsets[])=0,"", IF(INDEX(SpatialOffsets[Spatial Offset Type],$A4115)="","",
CONCATENATE("  - &amp;SpatialOffsetID",TEXT($A4115,"0000"),
" {","SpatialOffsetTypeCV:  ",CHAR(34),INDEX(SpatialOffsets[Spatial Offset Type],$A4115),CHAR(34),
", Offset1Value:  ",INDEX(SpatialOffsets[Offset 1 Value],$A4115),
", Offset1UnitID:  ",CHAR(34),INDEX(SpatialOffsets[Offset 1 Unit],$A4115),CHAR(34),
", Offset2Value:  ",INDEX(SpatialOffsets[Offset 2 Value],$A4115),
", Offset2UnitID:  ",CHAR(34),INDEX(SpatialOffsets[Offset 2 Unit],$A4115),CHAR(34),
", Offset3Value:  ",INDEX(SpatialOffsets[Offset 3 Value],$A4115),
", Offset3UnitID:  ",CHAR(34),INDEX(SpatialOffsets[Offset 3 Unit],$A4115),CHAR(34),,"}")))</f>
        <v>#REF!</v>
      </c>
      <c r="O4115" t="e">
        <f>IF(COUNTA(RelatedFeatures[])=0,"", IF(INDEX(RelatedFeatures[First Sampling Feature Code],$A4115)="","",
CONCATENATE("  - &amp;RelationID",TEXT($A4115,"0000"),
" {","SamplingFeatureID:  *SamplingFeatureID",TEXT(MATCH(INDEX(RelatedFeatures[First Sampling Feature Code],$A4115),SamplingFeatures[Feature Code],0),"0000"),
", RelationshipTypeCV:  ",CHAR(34),INDEX(RelatedFeatures[Relationship Type],$A4115),CHAR(34),
", RelatedFeatureID: *SamplingFeatureID",TEXT(MATCH(INDEX(RelatedFeatures[Second Sampling Feature Code],$A4115),SamplingFeatures[Feature Code],0),"0000"),
", SpatialOffsetID:  ",IF(INDEX(RelatedFeatures[Offset Number],$A4115)="","",CONCATENATE("*SpatialOffsetID",TEXT(INDEX(RelatedFeatures[Offset Number],$A4115),"0000"))),"}")))</f>
        <v>#REF!</v>
      </c>
      <c r="P4115" t="e">
        <f>IF(INDEX(Methods[Method Type],$A4115)="","",
CONCATENATE("  - &amp;MethodID",TEXT($A4115,"0000"),
" {","MethodTypeCV:  ",CHAR(34),INDEX(Methods[Method Type],$A4115),CHAR(34),
", MethodCode:  ",CHAR(34),INDEX(Methods[Method Code],$A4115),CHAR(34),
", MethodName:  ",CHAR(34),INDEX(Methods[Method Name],$A4115),CHAR(34),
", MethodDescription:  ",CHAR(34),INDEX(Methods[Method Description],$A4115),CHAR(34),
", MethodLink:  ",CHAR(34),INDEX(Methods[Method Link],$A4115),CHAR(34),
", OrganizationID: *OrganizationID",TEXT(MATCH(INDEX(Methods[Organization Name],$A4115),Organizations[Organization Name],0),"0000"),"}"))</f>
        <v>#REF!</v>
      </c>
      <c r="Q4115" t="e">
        <f>IF(INDEX(Variables[Variable Type],$A4115)="","",
CONCATENATE("  - &amp;VariableID",TEXT($A4115,"0000"),
" {","VariableTypeCV:  ",CHAR(34),INDEX(Variables[Variable Type],$A4115),CHAR(34),
", VariableCode:  ",CHAR(34),INDEX(Variables[Variable Code],$A4115),CHAR(34),
", VariableNameCV:  ",CHAR(34),INDEX(Variables[Variable Name],$A4115),CHAR(34),
", VariableDefinition:  ",CHAR(34),INDEX(Variables[Variable Definition],$A4115),CHAR(34),
", SpecciationCV:  ",CHAR(34),INDEX(Variables[Speciation],$A4115),CHAR(34),
", NoDataValue:  ",CHAR(34),INDEX(Variables[No Data Value],$A4115),CHAR(34),"}"))</f>
        <v>#REF!</v>
      </c>
    </row>
    <row r="4116" spans="1:17" x14ac:dyDescent="0.25">
      <c r="A4116">
        <v>4113</v>
      </c>
      <c r="D4116" t="e">
        <f>IF(INDEX(People[First Name],$A4116)="","",
CONCATENATE("  - &amp;PersonID",TEXT($A4116,"0000"),
" {","PersonFirstName:  ",CHAR(34),INDEX(People[First Name],$A4116),CHAR(34),
", PersonMiddleName:  ",CHAR(34),INDEX(People[Middle Name],$A4116),CHAR(34),
", PersonLastName:  ",CHAR(34),INDEX(People[Last Name],$A4116),CHAR(34),"}"))</f>
        <v>#REF!</v>
      </c>
      <c r="E4116" t="e">
        <f>IF(INDEX(Organizations[Organization Type '[CV']],$A4116)="","",
CONCATENATE("  - &amp;OrganizationID",TEXT($A4116,"0000"),
" {","OrganizationTypeCV:  ",CHAR(34),INDEX(Organizations[Organization Type '[CV']],$A4116),CHAR(34),
", OrganizationCode:  ",CHAR(34),INDEX(Organizations[Organization Code],$A4116),CHAR(34),
", OrganizationName:  ",CHAR(34),INDEX(Organizations[Organization Name],$A4116),CHAR(34),
", OrganizationDescription:  ",CHAR(34),INDEX(Organizations[Organization Description],$A4116),CHAR(34),
", OrganizationLink:  ",CHAR(34),INDEX(Organizations[Organization Link],$A4116),CHAR(34),"}"))</f>
        <v>#REF!</v>
      </c>
      <c r="F4116" t="e">
        <f>IF(INDEX(People[First Name],$A4116)="","",
CONCATENATE("  - &amp;AffiliationID",TEXT($A4116,"0000"),
" {PersonID: *PersonID",TEXT($A4116,"0000"),
", OrganizationID: *OrganizationID",TEXT(MATCH(INDEX(People[Organization Name],$A4116),Organizations[Organization Name],0),"0000"),
", IsPrimaryOrganizationContact: , AffiliationStartDate: , AffiliationEndDate: , PrimaryPhone: ",
", PrimaryEmail: ",CHAR(34),INDEX(People[Primary Email],$A4116),CHAR(34),
", PrimaryAddress: ",CHAR(34),INDEX(People[Primary Address],$A4116),CHAR(34),
", PersonLink: }"))</f>
        <v>#REF!</v>
      </c>
      <c r="H4116" t="e">
        <f>IF(COUNTA(CitationInformation)=0,"",IF(INDEX(AuthorList[Author Name],$A4116)="","",
CONCATENATE("  - &amp;AuthorListID",TEXT($A4116,"0000"),
"  {CitationID: *CitationID0001",
", PersonID: *PersonID",TEXT(MATCH(INDEX(AuthorList[Author Name],$A4116),People[Full Name],0),"0000"),
", AuthorOrder: ",INDEX(AuthorList[Author Number],$A4116),"}")))</f>
        <v>#REF!</v>
      </c>
      <c r="K4116" t="e">
        <f>IF(INDEX(SamplingFeatures[Feature Code],$A4116)="","",
CONCATENATE("  - &amp;SamplingFeatureID",TEXT($A4116,"0000"),
" {","SamplingFeatureUUID:  ",CHAR(34),INDEX(SamplingFeatures[Sampling Feature UUID],$A4116),CHAR(34),
", SamplingFeatureTypeCV:  ",CHAR(34),INDEX(SamplingFeatures[Sampling Feature Type],$A4116),CHAR(34),
", SamplingFeatureCode:  ",CHAR(34),INDEX(SamplingFeatures[Feature Code],$A4116),CHAR(34),
", SamplingFeatureName:  ",CHAR(34),INDEX(SamplingFeatures[Feature Name],$A4116),CHAR(34),
", SamplingFeatureDescription:  ",CHAR(34),INDEX(SamplingFeatures[Feature Description],$A4116),CHAR(34),
", SamplingFeatureGeotypeCV:  ",CHAR(34),INDEX(SamplingFeatures[Feature Geo Type],$A4116),CHAR(34),
", FeatureGeometry:  ",CHAR(34),INDEX(SamplingFeatures[Feature Geometry],$A4116),CHAR(34),
", Elevation_m:  ",CHAR(34),INDEX(SamplingFeatures[Elevation_m],$A4116),CHAR(34),
", ElevationDatumCV:  ",CHAR(34),ElevationDatum,CHAR(34),"}"))</f>
        <v>#REF!</v>
      </c>
      <c r="L4116" t="e">
        <f>IF(INDEX(SamplingFeatures[Sampling Feature Type],$A4116)&lt;&gt;"Site","",
CONCATENATE("  - &amp;SiteID",TEXT(SUMPRODUCT(--($L$3:$L4115&lt;&gt;"")),"0000"),
" {","SamplingFeatureID:  *SamplingFeatureID",TEXT($A4116,"0000"),
", SiteTypeCV:  ",CHAR(34),INDEX(Sites[Site Type],$A4116),CHAR(34),
", Latitude:  ",INDEX(Sites[Latitude],$A4116),
", Longitude:  ",INDEX(Sites[Longitude],$A4116),
", SRSName:  ",CHAR(34),LatLonDatum,CHAR(34),"}"))</f>
        <v>#REF!</v>
      </c>
      <c r="M4116" t="e">
        <f>IF(INDEX(SamplingFeatures[Sampling Feature Type],$A4116)&lt;&gt;"Specimen","",
CONCATENATE("  - &amp;SpecimenID",TEXT(SUMPRODUCT(--($M$3:$M4115&lt;&gt;"")),"0000"),
" {","SamplingFeatureID:  *SamplingFeatureID",TEXT($A4116,"0000"),
", SpecimenTypeCV:  ",CHAR(34),INDEX(Specimens[Specimen Type],$A4116),CHAR(34),
", SpecimenMediumCV:  ",INDEX(Specimens[Specimen Medium],$A4116),
", IsFieldSpecimen:  ",CHAR(34),INDEX(Specimens[Is Field Specimen?],$A4116),CHAR(34),"}"))</f>
        <v>#REF!</v>
      </c>
      <c r="N4116" t="e">
        <f>IF(COUNTA(SpatialOffsets[])=0,"", IF(INDEX(SpatialOffsets[Spatial Offset Type],$A4116)="","",
CONCATENATE("  - &amp;SpatialOffsetID",TEXT($A4116,"0000"),
" {","SpatialOffsetTypeCV:  ",CHAR(34),INDEX(SpatialOffsets[Spatial Offset Type],$A4116),CHAR(34),
", Offset1Value:  ",INDEX(SpatialOffsets[Offset 1 Value],$A4116),
", Offset1UnitID:  ",CHAR(34),INDEX(SpatialOffsets[Offset 1 Unit],$A4116),CHAR(34),
", Offset2Value:  ",INDEX(SpatialOffsets[Offset 2 Value],$A4116),
", Offset2UnitID:  ",CHAR(34),INDEX(SpatialOffsets[Offset 2 Unit],$A4116),CHAR(34),
", Offset3Value:  ",INDEX(SpatialOffsets[Offset 3 Value],$A4116),
", Offset3UnitID:  ",CHAR(34),INDEX(SpatialOffsets[Offset 3 Unit],$A4116),CHAR(34),,"}")))</f>
        <v>#REF!</v>
      </c>
      <c r="O4116" t="e">
        <f>IF(COUNTA(RelatedFeatures[])=0,"", IF(INDEX(RelatedFeatures[First Sampling Feature Code],$A4116)="","",
CONCATENATE("  - &amp;RelationID",TEXT($A4116,"0000"),
" {","SamplingFeatureID:  *SamplingFeatureID",TEXT(MATCH(INDEX(RelatedFeatures[First Sampling Feature Code],$A4116),SamplingFeatures[Feature Code],0),"0000"),
", RelationshipTypeCV:  ",CHAR(34),INDEX(RelatedFeatures[Relationship Type],$A4116),CHAR(34),
", RelatedFeatureID: *SamplingFeatureID",TEXT(MATCH(INDEX(RelatedFeatures[Second Sampling Feature Code],$A4116),SamplingFeatures[Feature Code],0),"0000"),
", SpatialOffsetID:  ",IF(INDEX(RelatedFeatures[Offset Number],$A4116)="","",CONCATENATE("*SpatialOffsetID",TEXT(INDEX(RelatedFeatures[Offset Number],$A4116),"0000"))),"}")))</f>
        <v>#REF!</v>
      </c>
      <c r="P4116" t="e">
        <f>IF(INDEX(Methods[Method Type],$A4116)="","",
CONCATENATE("  - &amp;MethodID",TEXT($A4116,"0000"),
" {","MethodTypeCV:  ",CHAR(34),INDEX(Methods[Method Type],$A4116),CHAR(34),
", MethodCode:  ",CHAR(34),INDEX(Methods[Method Code],$A4116),CHAR(34),
", MethodName:  ",CHAR(34),INDEX(Methods[Method Name],$A4116),CHAR(34),
", MethodDescription:  ",CHAR(34),INDEX(Methods[Method Description],$A4116),CHAR(34),
", MethodLink:  ",CHAR(34),INDEX(Methods[Method Link],$A4116),CHAR(34),
", OrganizationID: *OrganizationID",TEXT(MATCH(INDEX(Methods[Organization Name],$A4116),Organizations[Organization Name],0),"0000"),"}"))</f>
        <v>#REF!</v>
      </c>
      <c r="Q4116" t="e">
        <f>IF(INDEX(Variables[Variable Type],$A4116)="","",
CONCATENATE("  - &amp;VariableID",TEXT($A4116,"0000"),
" {","VariableTypeCV:  ",CHAR(34),INDEX(Variables[Variable Type],$A4116),CHAR(34),
", VariableCode:  ",CHAR(34),INDEX(Variables[Variable Code],$A4116),CHAR(34),
", VariableNameCV:  ",CHAR(34),INDEX(Variables[Variable Name],$A4116),CHAR(34),
", VariableDefinition:  ",CHAR(34),INDEX(Variables[Variable Definition],$A4116),CHAR(34),
", SpecciationCV:  ",CHAR(34),INDEX(Variables[Speciation],$A4116),CHAR(34),
", NoDataValue:  ",CHAR(34),INDEX(Variables[No Data Value],$A4116),CHAR(34),"}"))</f>
        <v>#REF!</v>
      </c>
    </row>
    <row r="4117" spans="1:17" x14ac:dyDescent="0.25">
      <c r="A4117">
        <v>4114</v>
      </c>
      <c r="D4117" t="e">
        <f>IF(INDEX(People[First Name],$A4117)="","",
CONCATENATE("  - &amp;PersonID",TEXT($A4117,"0000"),
" {","PersonFirstName:  ",CHAR(34),INDEX(People[First Name],$A4117),CHAR(34),
", PersonMiddleName:  ",CHAR(34),INDEX(People[Middle Name],$A4117),CHAR(34),
", PersonLastName:  ",CHAR(34),INDEX(People[Last Name],$A4117),CHAR(34),"}"))</f>
        <v>#REF!</v>
      </c>
      <c r="E4117" t="e">
        <f>IF(INDEX(Organizations[Organization Type '[CV']],$A4117)="","",
CONCATENATE("  - &amp;OrganizationID",TEXT($A4117,"0000"),
" {","OrganizationTypeCV:  ",CHAR(34),INDEX(Organizations[Organization Type '[CV']],$A4117),CHAR(34),
", OrganizationCode:  ",CHAR(34),INDEX(Organizations[Organization Code],$A4117),CHAR(34),
", OrganizationName:  ",CHAR(34),INDEX(Organizations[Organization Name],$A4117),CHAR(34),
", OrganizationDescription:  ",CHAR(34),INDEX(Organizations[Organization Description],$A4117),CHAR(34),
", OrganizationLink:  ",CHAR(34),INDEX(Organizations[Organization Link],$A4117),CHAR(34),"}"))</f>
        <v>#REF!</v>
      </c>
      <c r="F4117" t="e">
        <f>IF(INDEX(People[First Name],$A4117)="","",
CONCATENATE("  - &amp;AffiliationID",TEXT($A4117,"0000"),
" {PersonID: *PersonID",TEXT($A4117,"0000"),
", OrganizationID: *OrganizationID",TEXT(MATCH(INDEX(People[Organization Name],$A4117),Organizations[Organization Name],0),"0000"),
", IsPrimaryOrganizationContact: , AffiliationStartDate: , AffiliationEndDate: , PrimaryPhone: ",
", PrimaryEmail: ",CHAR(34),INDEX(People[Primary Email],$A4117),CHAR(34),
", PrimaryAddress: ",CHAR(34),INDEX(People[Primary Address],$A4117),CHAR(34),
", PersonLink: }"))</f>
        <v>#REF!</v>
      </c>
      <c r="H4117" t="e">
        <f>IF(COUNTA(CitationInformation)=0,"",IF(INDEX(AuthorList[Author Name],$A4117)="","",
CONCATENATE("  - &amp;AuthorListID",TEXT($A4117,"0000"),
"  {CitationID: *CitationID0001",
", PersonID: *PersonID",TEXT(MATCH(INDEX(AuthorList[Author Name],$A4117),People[Full Name],0),"0000"),
", AuthorOrder: ",INDEX(AuthorList[Author Number],$A4117),"}")))</f>
        <v>#REF!</v>
      </c>
      <c r="K4117" t="e">
        <f>IF(INDEX(SamplingFeatures[Feature Code],$A4117)="","",
CONCATENATE("  - &amp;SamplingFeatureID",TEXT($A4117,"0000"),
" {","SamplingFeatureUUID:  ",CHAR(34),INDEX(SamplingFeatures[Sampling Feature UUID],$A4117),CHAR(34),
", SamplingFeatureTypeCV:  ",CHAR(34),INDEX(SamplingFeatures[Sampling Feature Type],$A4117),CHAR(34),
", SamplingFeatureCode:  ",CHAR(34),INDEX(SamplingFeatures[Feature Code],$A4117),CHAR(34),
", SamplingFeatureName:  ",CHAR(34),INDEX(SamplingFeatures[Feature Name],$A4117),CHAR(34),
", SamplingFeatureDescription:  ",CHAR(34),INDEX(SamplingFeatures[Feature Description],$A4117),CHAR(34),
", SamplingFeatureGeotypeCV:  ",CHAR(34),INDEX(SamplingFeatures[Feature Geo Type],$A4117),CHAR(34),
", FeatureGeometry:  ",CHAR(34),INDEX(SamplingFeatures[Feature Geometry],$A4117),CHAR(34),
", Elevation_m:  ",CHAR(34),INDEX(SamplingFeatures[Elevation_m],$A4117),CHAR(34),
", ElevationDatumCV:  ",CHAR(34),ElevationDatum,CHAR(34),"}"))</f>
        <v>#REF!</v>
      </c>
      <c r="L4117" t="e">
        <f>IF(INDEX(SamplingFeatures[Sampling Feature Type],$A4117)&lt;&gt;"Site","",
CONCATENATE("  - &amp;SiteID",TEXT(SUMPRODUCT(--($L$3:$L4116&lt;&gt;"")),"0000"),
" {","SamplingFeatureID:  *SamplingFeatureID",TEXT($A4117,"0000"),
", SiteTypeCV:  ",CHAR(34),INDEX(Sites[Site Type],$A4117),CHAR(34),
", Latitude:  ",INDEX(Sites[Latitude],$A4117),
", Longitude:  ",INDEX(Sites[Longitude],$A4117),
", SRSName:  ",CHAR(34),LatLonDatum,CHAR(34),"}"))</f>
        <v>#REF!</v>
      </c>
      <c r="M4117" t="e">
        <f>IF(INDEX(SamplingFeatures[Sampling Feature Type],$A4117)&lt;&gt;"Specimen","",
CONCATENATE("  - &amp;SpecimenID",TEXT(SUMPRODUCT(--($M$3:$M4116&lt;&gt;"")),"0000"),
" {","SamplingFeatureID:  *SamplingFeatureID",TEXT($A4117,"0000"),
", SpecimenTypeCV:  ",CHAR(34),INDEX(Specimens[Specimen Type],$A4117),CHAR(34),
", SpecimenMediumCV:  ",INDEX(Specimens[Specimen Medium],$A4117),
", IsFieldSpecimen:  ",CHAR(34),INDEX(Specimens[Is Field Specimen?],$A4117),CHAR(34),"}"))</f>
        <v>#REF!</v>
      </c>
      <c r="N4117" t="e">
        <f>IF(COUNTA(SpatialOffsets[])=0,"", IF(INDEX(SpatialOffsets[Spatial Offset Type],$A4117)="","",
CONCATENATE("  - &amp;SpatialOffsetID",TEXT($A4117,"0000"),
" {","SpatialOffsetTypeCV:  ",CHAR(34),INDEX(SpatialOffsets[Spatial Offset Type],$A4117),CHAR(34),
", Offset1Value:  ",INDEX(SpatialOffsets[Offset 1 Value],$A4117),
", Offset1UnitID:  ",CHAR(34),INDEX(SpatialOffsets[Offset 1 Unit],$A4117),CHAR(34),
", Offset2Value:  ",INDEX(SpatialOffsets[Offset 2 Value],$A4117),
", Offset2UnitID:  ",CHAR(34),INDEX(SpatialOffsets[Offset 2 Unit],$A4117),CHAR(34),
", Offset3Value:  ",INDEX(SpatialOffsets[Offset 3 Value],$A4117),
", Offset3UnitID:  ",CHAR(34),INDEX(SpatialOffsets[Offset 3 Unit],$A4117),CHAR(34),,"}")))</f>
        <v>#REF!</v>
      </c>
      <c r="O4117" t="e">
        <f>IF(COUNTA(RelatedFeatures[])=0,"", IF(INDEX(RelatedFeatures[First Sampling Feature Code],$A4117)="","",
CONCATENATE("  - &amp;RelationID",TEXT($A4117,"0000"),
" {","SamplingFeatureID:  *SamplingFeatureID",TEXT(MATCH(INDEX(RelatedFeatures[First Sampling Feature Code],$A4117),SamplingFeatures[Feature Code],0),"0000"),
", RelationshipTypeCV:  ",CHAR(34),INDEX(RelatedFeatures[Relationship Type],$A4117),CHAR(34),
", RelatedFeatureID: *SamplingFeatureID",TEXT(MATCH(INDEX(RelatedFeatures[Second Sampling Feature Code],$A4117),SamplingFeatures[Feature Code],0),"0000"),
", SpatialOffsetID:  ",IF(INDEX(RelatedFeatures[Offset Number],$A4117)="","",CONCATENATE("*SpatialOffsetID",TEXT(INDEX(RelatedFeatures[Offset Number],$A4117),"0000"))),"}")))</f>
        <v>#REF!</v>
      </c>
      <c r="P4117" t="e">
        <f>IF(INDEX(Methods[Method Type],$A4117)="","",
CONCATENATE("  - &amp;MethodID",TEXT($A4117,"0000"),
" {","MethodTypeCV:  ",CHAR(34),INDEX(Methods[Method Type],$A4117),CHAR(34),
", MethodCode:  ",CHAR(34),INDEX(Methods[Method Code],$A4117),CHAR(34),
", MethodName:  ",CHAR(34),INDEX(Methods[Method Name],$A4117),CHAR(34),
", MethodDescription:  ",CHAR(34),INDEX(Methods[Method Description],$A4117),CHAR(34),
", MethodLink:  ",CHAR(34),INDEX(Methods[Method Link],$A4117),CHAR(34),
", OrganizationID: *OrganizationID",TEXT(MATCH(INDEX(Methods[Organization Name],$A4117),Organizations[Organization Name],0),"0000"),"}"))</f>
        <v>#REF!</v>
      </c>
      <c r="Q4117" t="e">
        <f>IF(INDEX(Variables[Variable Type],$A4117)="","",
CONCATENATE("  - &amp;VariableID",TEXT($A4117,"0000"),
" {","VariableTypeCV:  ",CHAR(34),INDEX(Variables[Variable Type],$A4117),CHAR(34),
", VariableCode:  ",CHAR(34),INDEX(Variables[Variable Code],$A4117),CHAR(34),
", VariableNameCV:  ",CHAR(34),INDEX(Variables[Variable Name],$A4117),CHAR(34),
", VariableDefinition:  ",CHAR(34),INDEX(Variables[Variable Definition],$A4117),CHAR(34),
", SpecciationCV:  ",CHAR(34),INDEX(Variables[Speciation],$A4117),CHAR(34),
", NoDataValue:  ",CHAR(34),INDEX(Variables[No Data Value],$A4117),CHAR(34),"}"))</f>
        <v>#REF!</v>
      </c>
    </row>
    <row r="4118" spans="1:17" x14ac:dyDescent="0.25">
      <c r="A4118">
        <v>4115</v>
      </c>
      <c r="D4118" t="e">
        <f>IF(INDEX(People[First Name],$A4118)="","",
CONCATENATE("  - &amp;PersonID",TEXT($A4118,"0000"),
" {","PersonFirstName:  ",CHAR(34),INDEX(People[First Name],$A4118),CHAR(34),
", PersonMiddleName:  ",CHAR(34),INDEX(People[Middle Name],$A4118),CHAR(34),
", PersonLastName:  ",CHAR(34),INDEX(People[Last Name],$A4118),CHAR(34),"}"))</f>
        <v>#REF!</v>
      </c>
      <c r="E4118" t="e">
        <f>IF(INDEX(Organizations[Organization Type '[CV']],$A4118)="","",
CONCATENATE("  - &amp;OrganizationID",TEXT($A4118,"0000"),
" {","OrganizationTypeCV:  ",CHAR(34),INDEX(Organizations[Organization Type '[CV']],$A4118),CHAR(34),
", OrganizationCode:  ",CHAR(34),INDEX(Organizations[Organization Code],$A4118),CHAR(34),
", OrganizationName:  ",CHAR(34),INDEX(Organizations[Organization Name],$A4118),CHAR(34),
", OrganizationDescription:  ",CHAR(34),INDEX(Organizations[Organization Description],$A4118),CHAR(34),
", OrganizationLink:  ",CHAR(34),INDEX(Organizations[Organization Link],$A4118),CHAR(34),"}"))</f>
        <v>#REF!</v>
      </c>
      <c r="F4118" t="e">
        <f>IF(INDEX(People[First Name],$A4118)="","",
CONCATENATE("  - &amp;AffiliationID",TEXT($A4118,"0000"),
" {PersonID: *PersonID",TEXT($A4118,"0000"),
", OrganizationID: *OrganizationID",TEXT(MATCH(INDEX(People[Organization Name],$A4118),Organizations[Organization Name],0),"0000"),
", IsPrimaryOrganizationContact: , AffiliationStartDate: , AffiliationEndDate: , PrimaryPhone: ",
", PrimaryEmail: ",CHAR(34),INDEX(People[Primary Email],$A4118),CHAR(34),
", PrimaryAddress: ",CHAR(34),INDEX(People[Primary Address],$A4118),CHAR(34),
", PersonLink: }"))</f>
        <v>#REF!</v>
      </c>
      <c r="H4118" t="e">
        <f>IF(COUNTA(CitationInformation)=0,"",IF(INDEX(AuthorList[Author Name],$A4118)="","",
CONCATENATE("  - &amp;AuthorListID",TEXT($A4118,"0000"),
"  {CitationID: *CitationID0001",
", PersonID: *PersonID",TEXT(MATCH(INDEX(AuthorList[Author Name],$A4118),People[Full Name],0),"0000"),
", AuthorOrder: ",INDEX(AuthorList[Author Number],$A4118),"}")))</f>
        <v>#REF!</v>
      </c>
      <c r="K4118" t="e">
        <f>IF(INDEX(SamplingFeatures[Feature Code],$A4118)="","",
CONCATENATE("  - &amp;SamplingFeatureID",TEXT($A4118,"0000"),
" {","SamplingFeatureUUID:  ",CHAR(34),INDEX(SamplingFeatures[Sampling Feature UUID],$A4118),CHAR(34),
", SamplingFeatureTypeCV:  ",CHAR(34),INDEX(SamplingFeatures[Sampling Feature Type],$A4118),CHAR(34),
", SamplingFeatureCode:  ",CHAR(34),INDEX(SamplingFeatures[Feature Code],$A4118),CHAR(34),
", SamplingFeatureName:  ",CHAR(34),INDEX(SamplingFeatures[Feature Name],$A4118),CHAR(34),
", SamplingFeatureDescription:  ",CHAR(34),INDEX(SamplingFeatures[Feature Description],$A4118),CHAR(34),
", SamplingFeatureGeotypeCV:  ",CHAR(34),INDEX(SamplingFeatures[Feature Geo Type],$A4118),CHAR(34),
", FeatureGeometry:  ",CHAR(34),INDEX(SamplingFeatures[Feature Geometry],$A4118),CHAR(34),
", Elevation_m:  ",CHAR(34),INDEX(SamplingFeatures[Elevation_m],$A4118),CHAR(34),
", ElevationDatumCV:  ",CHAR(34),ElevationDatum,CHAR(34),"}"))</f>
        <v>#REF!</v>
      </c>
      <c r="L4118" t="e">
        <f>IF(INDEX(SamplingFeatures[Sampling Feature Type],$A4118)&lt;&gt;"Site","",
CONCATENATE("  - &amp;SiteID",TEXT(SUMPRODUCT(--($L$3:$L4117&lt;&gt;"")),"0000"),
" {","SamplingFeatureID:  *SamplingFeatureID",TEXT($A4118,"0000"),
", SiteTypeCV:  ",CHAR(34),INDEX(Sites[Site Type],$A4118),CHAR(34),
", Latitude:  ",INDEX(Sites[Latitude],$A4118),
", Longitude:  ",INDEX(Sites[Longitude],$A4118),
", SRSName:  ",CHAR(34),LatLonDatum,CHAR(34),"}"))</f>
        <v>#REF!</v>
      </c>
      <c r="M4118" t="e">
        <f>IF(INDEX(SamplingFeatures[Sampling Feature Type],$A4118)&lt;&gt;"Specimen","",
CONCATENATE("  - &amp;SpecimenID",TEXT(SUMPRODUCT(--($M$3:$M4117&lt;&gt;"")),"0000"),
" {","SamplingFeatureID:  *SamplingFeatureID",TEXT($A4118,"0000"),
", SpecimenTypeCV:  ",CHAR(34),INDEX(Specimens[Specimen Type],$A4118),CHAR(34),
", SpecimenMediumCV:  ",INDEX(Specimens[Specimen Medium],$A4118),
", IsFieldSpecimen:  ",CHAR(34),INDEX(Specimens[Is Field Specimen?],$A4118),CHAR(34),"}"))</f>
        <v>#REF!</v>
      </c>
      <c r="N4118" t="e">
        <f>IF(COUNTA(SpatialOffsets[])=0,"", IF(INDEX(SpatialOffsets[Spatial Offset Type],$A4118)="","",
CONCATENATE("  - &amp;SpatialOffsetID",TEXT($A4118,"0000"),
" {","SpatialOffsetTypeCV:  ",CHAR(34),INDEX(SpatialOffsets[Spatial Offset Type],$A4118),CHAR(34),
", Offset1Value:  ",INDEX(SpatialOffsets[Offset 1 Value],$A4118),
", Offset1UnitID:  ",CHAR(34),INDEX(SpatialOffsets[Offset 1 Unit],$A4118),CHAR(34),
", Offset2Value:  ",INDEX(SpatialOffsets[Offset 2 Value],$A4118),
", Offset2UnitID:  ",CHAR(34),INDEX(SpatialOffsets[Offset 2 Unit],$A4118),CHAR(34),
", Offset3Value:  ",INDEX(SpatialOffsets[Offset 3 Value],$A4118),
", Offset3UnitID:  ",CHAR(34),INDEX(SpatialOffsets[Offset 3 Unit],$A4118),CHAR(34),,"}")))</f>
        <v>#REF!</v>
      </c>
      <c r="O4118" t="e">
        <f>IF(COUNTA(RelatedFeatures[])=0,"", IF(INDEX(RelatedFeatures[First Sampling Feature Code],$A4118)="","",
CONCATENATE("  - &amp;RelationID",TEXT($A4118,"0000"),
" {","SamplingFeatureID:  *SamplingFeatureID",TEXT(MATCH(INDEX(RelatedFeatures[First Sampling Feature Code],$A4118),SamplingFeatures[Feature Code],0),"0000"),
", RelationshipTypeCV:  ",CHAR(34),INDEX(RelatedFeatures[Relationship Type],$A4118),CHAR(34),
", RelatedFeatureID: *SamplingFeatureID",TEXT(MATCH(INDEX(RelatedFeatures[Second Sampling Feature Code],$A4118),SamplingFeatures[Feature Code],0),"0000"),
", SpatialOffsetID:  ",IF(INDEX(RelatedFeatures[Offset Number],$A4118)="","",CONCATENATE("*SpatialOffsetID",TEXT(INDEX(RelatedFeatures[Offset Number],$A4118),"0000"))),"}")))</f>
        <v>#REF!</v>
      </c>
      <c r="P4118" t="e">
        <f>IF(INDEX(Methods[Method Type],$A4118)="","",
CONCATENATE("  - &amp;MethodID",TEXT($A4118,"0000"),
" {","MethodTypeCV:  ",CHAR(34),INDEX(Methods[Method Type],$A4118),CHAR(34),
", MethodCode:  ",CHAR(34),INDEX(Methods[Method Code],$A4118),CHAR(34),
", MethodName:  ",CHAR(34),INDEX(Methods[Method Name],$A4118),CHAR(34),
", MethodDescription:  ",CHAR(34),INDEX(Methods[Method Description],$A4118),CHAR(34),
", MethodLink:  ",CHAR(34),INDEX(Methods[Method Link],$A4118),CHAR(34),
", OrganizationID: *OrganizationID",TEXT(MATCH(INDEX(Methods[Organization Name],$A4118),Organizations[Organization Name],0),"0000"),"}"))</f>
        <v>#REF!</v>
      </c>
      <c r="Q4118" t="e">
        <f>IF(INDEX(Variables[Variable Type],$A4118)="","",
CONCATENATE("  - &amp;VariableID",TEXT($A4118,"0000"),
" {","VariableTypeCV:  ",CHAR(34),INDEX(Variables[Variable Type],$A4118),CHAR(34),
", VariableCode:  ",CHAR(34),INDEX(Variables[Variable Code],$A4118),CHAR(34),
", VariableNameCV:  ",CHAR(34),INDEX(Variables[Variable Name],$A4118),CHAR(34),
", VariableDefinition:  ",CHAR(34),INDEX(Variables[Variable Definition],$A4118),CHAR(34),
", SpecciationCV:  ",CHAR(34),INDEX(Variables[Speciation],$A4118),CHAR(34),
", NoDataValue:  ",CHAR(34),INDEX(Variables[No Data Value],$A4118),CHAR(34),"}"))</f>
        <v>#REF!</v>
      </c>
    </row>
    <row r="4119" spans="1:17" x14ac:dyDescent="0.25">
      <c r="A4119">
        <v>4116</v>
      </c>
      <c r="D4119" t="e">
        <f>IF(INDEX(People[First Name],$A4119)="","",
CONCATENATE("  - &amp;PersonID",TEXT($A4119,"0000"),
" {","PersonFirstName:  ",CHAR(34),INDEX(People[First Name],$A4119),CHAR(34),
", PersonMiddleName:  ",CHAR(34),INDEX(People[Middle Name],$A4119),CHAR(34),
", PersonLastName:  ",CHAR(34),INDEX(People[Last Name],$A4119),CHAR(34),"}"))</f>
        <v>#REF!</v>
      </c>
      <c r="E4119" t="e">
        <f>IF(INDEX(Organizations[Organization Type '[CV']],$A4119)="","",
CONCATENATE("  - &amp;OrganizationID",TEXT($A4119,"0000"),
" {","OrganizationTypeCV:  ",CHAR(34),INDEX(Organizations[Organization Type '[CV']],$A4119),CHAR(34),
", OrganizationCode:  ",CHAR(34),INDEX(Organizations[Organization Code],$A4119),CHAR(34),
", OrganizationName:  ",CHAR(34),INDEX(Organizations[Organization Name],$A4119),CHAR(34),
", OrganizationDescription:  ",CHAR(34),INDEX(Organizations[Organization Description],$A4119),CHAR(34),
", OrganizationLink:  ",CHAR(34),INDEX(Organizations[Organization Link],$A4119),CHAR(34),"}"))</f>
        <v>#REF!</v>
      </c>
      <c r="F4119" t="e">
        <f>IF(INDEX(People[First Name],$A4119)="","",
CONCATENATE("  - &amp;AffiliationID",TEXT($A4119,"0000"),
" {PersonID: *PersonID",TEXT($A4119,"0000"),
", OrganizationID: *OrganizationID",TEXT(MATCH(INDEX(People[Organization Name],$A4119),Organizations[Organization Name],0),"0000"),
", IsPrimaryOrganizationContact: , AffiliationStartDate: , AffiliationEndDate: , PrimaryPhone: ",
", PrimaryEmail: ",CHAR(34),INDEX(People[Primary Email],$A4119),CHAR(34),
", PrimaryAddress: ",CHAR(34),INDEX(People[Primary Address],$A4119),CHAR(34),
", PersonLink: }"))</f>
        <v>#REF!</v>
      </c>
      <c r="H4119" t="e">
        <f>IF(COUNTA(CitationInformation)=0,"",IF(INDEX(AuthorList[Author Name],$A4119)="","",
CONCATENATE("  - &amp;AuthorListID",TEXT($A4119,"0000"),
"  {CitationID: *CitationID0001",
", PersonID: *PersonID",TEXT(MATCH(INDEX(AuthorList[Author Name],$A4119),People[Full Name],0),"0000"),
", AuthorOrder: ",INDEX(AuthorList[Author Number],$A4119),"}")))</f>
        <v>#REF!</v>
      </c>
      <c r="K4119" t="e">
        <f>IF(INDEX(SamplingFeatures[Feature Code],$A4119)="","",
CONCATENATE("  - &amp;SamplingFeatureID",TEXT($A4119,"0000"),
" {","SamplingFeatureUUID:  ",CHAR(34),INDEX(SamplingFeatures[Sampling Feature UUID],$A4119),CHAR(34),
", SamplingFeatureTypeCV:  ",CHAR(34),INDEX(SamplingFeatures[Sampling Feature Type],$A4119),CHAR(34),
", SamplingFeatureCode:  ",CHAR(34),INDEX(SamplingFeatures[Feature Code],$A4119),CHAR(34),
", SamplingFeatureName:  ",CHAR(34),INDEX(SamplingFeatures[Feature Name],$A4119),CHAR(34),
", SamplingFeatureDescription:  ",CHAR(34),INDEX(SamplingFeatures[Feature Description],$A4119),CHAR(34),
", SamplingFeatureGeotypeCV:  ",CHAR(34),INDEX(SamplingFeatures[Feature Geo Type],$A4119),CHAR(34),
", FeatureGeometry:  ",CHAR(34),INDEX(SamplingFeatures[Feature Geometry],$A4119),CHAR(34),
", Elevation_m:  ",CHAR(34),INDEX(SamplingFeatures[Elevation_m],$A4119),CHAR(34),
", ElevationDatumCV:  ",CHAR(34),ElevationDatum,CHAR(34),"}"))</f>
        <v>#REF!</v>
      </c>
      <c r="L4119" t="e">
        <f>IF(INDEX(SamplingFeatures[Sampling Feature Type],$A4119)&lt;&gt;"Site","",
CONCATENATE("  - &amp;SiteID",TEXT(SUMPRODUCT(--($L$3:$L4118&lt;&gt;"")),"0000"),
" {","SamplingFeatureID:  *SamplingFeatureID",TEXT($A4119,"0000"),
", SiteTypeCV:  ",CHAR(34),INDEX(Sites[Site Type],$A4119),CHAR(34),
", Latitude:  ",INDEX(Sites[Latitude],$A4119),
", Longitude:  ",INDEX(Sites[Longitude],$A4119),
", SRSName:  ",CHAR(34),LatLonDatum,CHAR(34),"}"))</f>
        <v>#REF!</v>
      </c>
      <c r="M4119" t="e">
        <f>IF(INDEX(SamplingFeatures[Sampling Feature Type],$A4119)&lt;&gt;"Specimen","",
CONCATENATE("  - &amp;SpecimenID",TEXT(SUMPRODUCT(--($M$3:$M4118&lt;&gt;"")),"0000"),
" {","SamplingFeatureID:  *SamplingFeatureID",TEXT($A4119,"0000"),
", SpecimenTypeCV:  ",CHAR(34),INDEX(Specimens[Specimen Type],$A4119),CHAR(34),
", SpecimenMediumCV:  ",INDEX(Specimens[Specimen Medium],$A4119),
", IsFieldSpecimen:  ",CHAR(34),INDEX(Specimens[Is Field Specimen?],$A4119),CHAR(34),"}"))</f>
        <v>#REF!</v>
      </c>
      <c r="N4119" t="e">
        <f>IF(COUNTA(SpatialOffsets[])=0,"", IF(INDEX(SpatialOffsets[Spatial Offset Type],$A4119)="","",
CONCATENATE("  - &amp;SpatialOffsetID",TEXT($A4119,"0000"),
" {","SpatialOffsetTypeCV:  ",CHAR(34),INDEX(SpatialOffsets[Spatial Offset Type],$A4119),CHAR(34),
", Offset1Value:  ",INDEX(SpatialOffsets[Offset 1 Value],$A4119),
", Offset1UnitID:  ",CHAR(34),INDEX(SpatialOffsets[Offset 1 Unit],$A4119),CHAR(34),
", Offset2Value:  ",INDEX(SpatialOffsets[Offset 2 Value],$A4119),
", Offset2UnitID:  ",CHAR(34),INDEX(SpatialOffsets[Offset 2 Unit],$A4119),CHAR(34),
", Offset3Value:  ",INDEX(SpatialOffsets[Offset 3 Value],$A4119),
", Offset3UnitID:  ",CHAR(34),INDEX(SpatialOffsets[Offset 3 Unit],$A4119),CHAR(34),,"}")))</f>
        <v>#REF!</v>
      </c>
      <c r="O4119" t="e">
        <f>IF(COUNTA(RelatedFeatures[])=0,"", IF(INDEX(RelatedFeatures[First Sampling Feature Code],$A4119)="","",
CONCATENATE("  - &amp;RelationID",TEXT($A4119,"0000"),
" {","SamplingFeatureID:  *SamplingFeatureID",TEXT(MATCH(INDEX(RelatedFeatures[First Sampling Feature Code],$A4119),SamplingFeatures[Feature Code],0),"0000"),
", RelationshipTypeCV:  ",CHAR(34),INDEX(RelatedFeatures[Relationship Type],$A4119),CHAR(34),
", RelatedFeatureID: *SamplingFeatureID",TEXT(MATCH(INDEX(RelatedFeatures[Second Sampling Feature Code],$A4119),SamplingFeatures[Feature Code],0),"0000"),
", SpatialOffsetID:  ",IF(INDEX(RelatedFeatures[Offset Number],$A4119)="","",CONCATENATE("*SpatialOffsetID",TEXT(INDEX(RelatedFeatures[Offset Number],$A4119),"0000"))),"}")))</f>
        <v>#REF!</v>
      </c>
      <c r="P4119" t="e">
        <f>IF(INDEX(Methods[Method Type],$A4119)="","",
CONCATENATE("  - &amp;MethodID",TEXT($A4119,"0000"),
" {","MethodTypeCV:  ",CHAR(34),INDEX(Methods[Method Type],$A4119),CHAR(34),
", MethodCode:  ",CHAR(34),INDEX(Methods[Method Code],$A4119),CHAR(34),
", MethodName:  ",CHAR(34),INDEX(Methods[Method Name],$A4119),CHAR(34),
", MethodDescription:  ",CHAR(34),INDEX(Methods[Method Description],$A4119),CHAR(34),
", MethodLink:  ",CHAR(34),INDEX(Methods[Method Link],$A4119),CHAR(34),
", OrganizationID: *OrganizationID",TEXT(MATCH(INDEX(Methods[Organization Name],$A4119),Organizations[Organization Name],0),"0000"),"}"))</f>
        <v>#REF!</v>
      </c>
      <c r="Q4119" t="e">
        <f>IF(INDEX(Variables[Variable Type],$A4119)="","",
CONCATENATE("  - &amp;VariableID",TEXT($A4119,"0000"),
" {","VariableTypeCV:  ",CHAR(34),INDEX(Variables[Variable Type],$A4119),CHAR(34),
", VariableCode:  ",CHAR(34),INDEX(Variables[Variable Code],$A4119),CHAR(34),
", VariableNameCV:  ",CHAR(34),INDEX(Variables[Variable Name],$A4119),CHAR(34),
", VariableDefinition:  ",CHAR(34),INDEX(Variables[Variable Definition],$A4119),CHAR(34),
", SpecciationCV:  ",CHAR(34),INDEX(Variables[Speciation],$A4119),CHAR(34),
", NoDataValue:  ",CHAR(34),INDEX(Variables[No Data Value],$A4119),CHAR(34),"}"))</f>
        <v>#REF!</v>
      </c>
    </row>
    <row r="4120" spans="1:17" x14ac:dyDescent="0.25">
      <c r="A4120">
        <v>4117</v>
      </c>
      <c r="D4120" t="e">
        <f>IF(INDEX(People[First Name],$A4120)="","",
CONCATENATE("  - &amp;PersonID",TEXT($A4120,"0000"),
" {","PersonFirstName:  ",CHAR(34),INDEX(People[First Name],$A4120),CHAR(34),
", PersonMiddleName:  ",CHAR(34),INDEX(People[Middle Name],$A4120),CHAR(34),
", PersonLastName:  ",CHAR(34),INDEX(People[Last Name],$A4120),CHAR(34),"}"))</f>
        <v>#REF!</v>
      </c>
      <c r="E4120" t="e">
        <f>IF(INDEX(Organizations[Organization Type '[CV']],$A4120)="","",
CONCATENATE("  - &amp;OrganizationID",TEXT($A4120,"0000"),
" {","OrganizationTypeCV:  ",CHAR(34),INDEX(Organizations[Organization Type '[CV']],$A4120),CHAR(34),
", OrganizationCode:  ",CHAR(34),INDEX(Organizations[Organization Code],$A4120),CHAR(34),
", OrganizationName:  ",CHAR(34),INDEX(Organizations[Organization Name],$A4120),CHAR(34),
", OrganizationDescription:  ",CHAR(34),INDEX(Organizations[Organization Description],$A4120),CHAR(34),
", OrganizationLink:  ",CHAR(34),INDEX(Organizations[Organization Link],$A4120),CHAR(34),"}"))</f>
        <v>#REF!</v>
      </c>
      <c r="F4120" t="e">
        <f>IF(INDEX(People[First Name],$A4120)="","",
CONCATENATE("  - &amp;AffiliationID",TEXT($A4120,"0000"),
" {PersonID: *PersonID",TEXT($A4120,"0000"),
", OrganizationID: *OrganizationID",TEXT(MATCH(INDEX(People[Organization Name],$A4120),Organizations[Organization Name],0),"0000"),
", IsPrimaryOrganizationContact: , AffiliationStartDate: , AffiliationEndDate: , PrimaryPhone: ",
", PrimaryEmail: ",CHAR(34),INDEX(People[Primary Email],$A4120),CHAR(34),
", PrimaryAddress: ",CHAR(34),INDEX(People[Primary Address],$A4120),CHAR(34),
", PersonLink: }"))</f>
        <v>#REF!</v>
      </c>
      <c r="H4120" t="e">
        <f>IF(COUNTA(CitationInformation)=0,"",IF(INDEX(AuthorList[Author Name],$A4120)="","",
CONCATENATE("  - &amp;AuthorListID",TEXT($A4120,"0000"),
"  {CitationID: *CitationID0001",
", PersonID: *PersonID",TEXT(MATCH(INDEX(AuthorList[Author Name],$A4120),People[Full Name],0),"0000"),
", AuthorOrder: ",INDEX(AuthorList[Author Number],$A4120),"}")))</f>
        <v>#REF!</v>
      </c>
      <c r="K4120" t="e">
        <f>IF(INDEX(SamplingFeatures[Feature Code],$A4120)="","",
CONCATENATE("  - &amp;SamplingFeatureID",TEXT($A4120,"0000"),
" {","SamplingFeatureUUID:  ",CHAR(34),INDEX(SamplingFeatures[Sampling Feature UUID],$A4120),CHAR(34),
", SamplingFeatureTypeCV:  ",CHAR(34),INDEX(SamplingFeatures[Sampling Feature Type],$A4120),CHAR(34),
", SamplingFeatureCode:  ",CHAR(34),INDEX(SamplingFeatures[Feature Code],$A4120),CHAR(34),
", SamplingFeatureName:  ",CHAR(34),INDEX(SamplingFeatures[Feature Name],$A4120),CHAR(34),
", SamplingFeatureDescription:  ",CHAR(34),INDEX(SamplingFeatures[Feature Description],$A4120),CHAR(34),
", SamplingFeatureGeotypeCV:  ",CHAR(34),INDEX(SamplingFeatures[Feature Geo Type],$A4120),CHAR(34),
", FeatureGeometry:  ",CHAR(34),INDEX(SamplingFeatures[Feature Geometry],$A4120),CHAR(34),
", Elevation_m:  ",CHAR(34),INDEX(SamplingFeatures[Elevation_m],$A4120),CHAR(34),
", ElevationDatumCV:  ",CHAR(34),ElevationDatum,CHAR(34),"}"))</f>
        <v>#REF!</v>
      </c>
      <c r="L4120" t="e">
        <f>IF(INDEX(SamplingFeatures[Sampling Feature Type],$A4120)&lt;&gt;"Site","",
CONCATENATE("  - &amp;SiteID",TEXT(SUMPRODUCT(--($L$3:$L4119&lt;&gt;"")),"0000"),
" {","SamplingFeatureID:  *SamplingFeatureID",TEXT($A4120,"0000"),
", SiteTypeCV:  ",CHAR(34),INDEX(Sites[Site Type],$A4120),CHAR(34),
", Latitude:  ",INDEX(Sites[Latitude],$A4120),
", Longitude:  ",INDEX(Sites[Longitude],$A4120),
", SRSName:  ",CHAR(34),LatLonDatum,CHAR(34),"}"))</f>
        <v>#REF!</v>
      </c>
      <c r="M4120" t="e">
        <f>IF(INDEX(SamplingFeatures[Sampling Feature Type],$A4120)&lt;&gt;"Specimen","",
CONCATENATE("  - &amp;SpecimenID",TEXT(SUMPRODUCT(--($M$3:$M4119&lt;&gt;"")),"0000"),
" {","SamplingFeatureID:  *SamplingFeatureID",TEXT($A4120,"0000"),
", SpecimenTypeCV:  ",CHAR(34),INDEX(Specimens[Specimen Type],$A4120),CHAR(34),
", SpecimenMediumCV:  ",INDEX(Specimens[Specimen Medium],$A4120),
", IsFieldSpecimen:  ",CHAR(34),INDEX(Specimens[Is Field Specimen?],$A4120),CHAR(34),"}"))</f>
        <v>#REF!</v>
      </c>
      <c r="N4120" t="e">
        <f>IF(COUNTA(SpatialOffsets[])=0,"", IF(INDEX(SpatialOffsets[Spatial Offset Type],$A4120)="","",
CONCATENATE("  - &amp;SpatialOffsetID",TEXT($A4120,"0000"),
" {","SpatialOffsetTypeCV:  ",CHAR(34),INDEX(SpatialOffsets[Spatial Offset Type],$A4120),CHAR(34),
", Offset1Value:  ",INDEX(SpatialOffsets[Offset 1 Value],$A4120),
", Offset1UnitID:  ",CHAR(34),INDEX(SpatialOffsets[Offset 1 Unit],$A4120),CHAR(34),
", Offset2Value:  ",INDEX(SpatialOffsets[Offset 2 Value],$A4120),
", Offset2UnitID:  ",CHAR(34),INDEX(SpatialOffsets[Offset 2 Unit],$A4120),CHAR(34),
", Offset3Value:  ",INDEX(SpatialOffsets[Offset 3 Value],$A4120),
", Offset3UnitID:  ",CHAR(34),INDEX(SpatialOffsets[Offset 3 Unit],$A4120),CHAR(34),,"}")))</f>
        <v>#REF!</v>
      </c>
      <c r="O4120" t="e">
        <f>IF(COUNTA(RelatedFeatures[])=0,"", IF(INDEX(RelatedFeatures[First Sampling Feature Code],$A4120)="","",
CONCATENATE("  - &amp;RelationID",TEXT($A4120,"0000"),
" {","SamplingFeatureID:  *SamplingFeatureID",TEXT(MATCH(INDEX(RelatedFeatures[First Sampling Feature Code],$A4120),SamplingFeatures[Feature Code],0),"0000"),
", RelationshipTypeCV:  ",CHAR(34),INDEX(RelatedFeatures[Relationship Type],$A4120),CHAR(34),
", RelatedFeatureID: *SamplingFeatureID",TEXT(MATCH(INDEX(RelatedFeatures[Second Sampling Feature Code],$A4120),SamplingFeatures[Feature Code],0),"0000"),
", SpatialOffsetID:  ",IF(INDEX(RelatedFeatures[Offset Number],$A4120)="","",CONCATENATE("*SpatialOffsetID",TEXT(INDEX(RelatedFeatures[Offset Number],$A4120),"0000"))),"}")))</f>
        <v>#REF!</v>
      </c>
      <c r="P4120" t="e">
        <f>IF(INDEX(Methods[Method Type],$A4120)="","",
CONCATENATE("  - &amp;MethodID",TEXT($A4120,"0000"),
" {","MethodTypeCV:  ",CHAR(34),INDEX(Methods[Method Type],$A4120),CHAR(34),
", MethodCode:  ",CHAR(34),INDEX(Methods[Method Code],$A4120),CHAR(34),
", MethodName:  ",CHAR(34),INDEX(Methods[Method Name],$A4120),CHAR(34),
", MethodDescription:  ",CHAR(34),INDEX(Methods[Method Description],$A4120),CHAR(34),
", MethodLink:  ",CHAR(34),INDEX(Methods[Method Link],$A4120),CHAR(34),
", OrganizationID: *OrganizationID",TEXT(MATCH(INDEX(Methods[Organization Name],$A4120),Organizations[Organization Name],0),"0000"),"}"))</f>
        <v>#REF!</v>
      </c>
      <c r="Q4120" t="e">
        <f>IF(INDEX(Variables[Variable Type],$A4120)="","",
CONCATENATE("  - &amp;VariableID",TEXT($A4120,"0000"),
" {","VariableTypeCV:  ",CHAR(34),INDEX(Variables[Variable Type],$A4120),CHAR(34),
", VariableCode:  ",CHAR(34),INDEX(Variables[Variable Code],$A4120),CHAR(34),
", VariableNameCV:  ",CHAR(34),INDEX(Variables[Variable Name],$A4120),CHAR(34),
", VariableDefinition:  ",CHAR(34),INDEX(Variables[Variable Definition],$A4120),CHAR(34),
", SpecciationCV:  ",CHAR(34),INDEX(Variables[Speciation],$A4120),CHAR(34),
", NoDataValue:  ",CHAR(34),INDEX(Variables[No Data Value],$A4120),CHAR(34),"}"))</f>
        <v>#REF!</v>
      </c>
    </row>
    <row r="4121" spans="1:17" x14ac:dyDescent="0.25">
      <c r="A4121">
        <v>4118</v>
      </c>
      <c r="D4121" t="e">
        <f>IF(INDEX(People[First Name],$A4121)="","",
CONCATENATE("  - &amp;PersonID",TEXT($A4121,"0000"),
" {","PersonFirstName:  ",CHAR(34),INDEX(People[First Name],$A4121),CHAR(34),
", PersonMiddleName:  ",CHAR(34),INDEX(People[Middle Name],$A4121),CHAR(34),
", PersonLastName:  ",CHAR(34),INDEX(People[Last Name],$A4121),CHAR(34),"}"))</f>
        <v>#REF!</v>
      </c>
      <c r="E4121" t="e">
        <f>IF(INDEX(Organizations[Organization Type '[CV']],$A4121)="","",
CONCATENATE("  - &amp;OrganizationID",TEXT($A4121,"0000"),
" {","OrganizationTypeCV:  ",CHAR(34),INDEX(Organizations[Organization Type '[CV']],$A4121),CHAR(34),
", OrganizationCode:  ",CHAR(34),INDEX(Organizations[Organization Code],$A4121),CHAR(34),
", OrganizationName:  ",CHAR(34),INDEX(Organizations[Organization Name],$A4121),CHAR(34),
", OrganizationDescription:  ",CHAR(34),INDEX(Organizations[Organization Description],$A4121),CHAR(34),
", OrganizationLink:  ",CHAR(34),INDEX(Organizations[Organization Link],$A4121),CHAR(34),"}"))</f>
        <v>#REF!</v>
      </c>
      <c r="F4121" t="e">
        <f>IF(INDEX(People[First Name],$A4121)="","",
CONCATENATE("  - &amp;AffiliationID",TEXT($A4121,"0000"),
" {PersonID: *PersonID",TEXT($A4121,"0000"),
", OrganizationID: *OrganizationID",TEXT(MATCH(INDEX(People[Organization Name],$A4121),Organizations[Organization Name],0),"0000"),
", IsPrimaryOrganizationContact: , AffiliationStartDate: , AffiliationEndDate: , PrimaryPhone: ",
", PrimaryEmail: ",CHAR(34),INDEX(People[Primary Email],$A4121),CHAR(34),
", PrimaryAddress: ",CHAR(34),INDEX(People[Primary Address],$A4121),CHAR(34),
", PersonLink: }"))</f>
        <v>#REF!</v>
      </c>
      <c r="H4121" t="e">
        <f>IF(COUNTA(CitationInformation)=0,"",IF(INDEX(AuthorList[Author Name],$A4121)="","",
CONCATENATE("  - &amp;AuthorListID",TEXT($A4121,"0000"),
"  {CitationID: *CitationID0001",
", PersonID: *PersonID",TEXT(MATCH(INDEX(AuthorList[Author Name],$A4121),People[Full Name],0),"0000"),
", AuthorOrder: ",INDEX(AuthorList[Author Number],$A4121),"}")))</f>
        <v>#REF!</v>
      </c>
      <c r="K4121" t="e">
        <f>IF(INDEX(SamplingFeatures[Feature Code],$A4121)="","",
CONCATENATE("  - &amp;SamplingFeatureID",TEXT($A4121,"0000"),
" {","SamplingFeatureUUID:  ",CHAR(34),INDEX(SamplingFeatures[Sampling Feature UUID],$A4121),CHAR(34),
", SamplingFeatureTypeCV:  ",CHAR(34),INDEX(SamplingFeatures[Sampling Feature Type],$A4121),CHAR(34),
", SamplingFeatureCode:  ",CHAR(34),INDEX(SamplingFeatures[Feature Code],$A4121),CHAR(34),
", SamplingFeatureName:  ",CHAR(34),INDEX(SamplingFeatures[Feature Name],$A4121),CHAR(34),
", SamplingFeatureDescription:  ",CHAR(34),INDEX(SamplingFeatures[Feature Description],$A4121),CHAR(34),
", SamplingFeatureGeotypeCV:  ",CHAR(34),INDEX(SamplingFeatures[Feature Geo Type],$A4121),CHAR(34),
", FeatureGeometry:  ",CHAR(34),INDEX(SamplingFeatures[Feature Geometry],$A4121),CHAR(34),
", Elevation_m:  ",CHAR(34),INDEX(SamplingFeatures[Elevation_m],$A4121),CHAR(34),
", ElevationDatumCV:  ",CHAR(34),ElevationDatum,CHAR(34),"}"))</f>
        <v>#REF!</v>
      </c>
      <c r="L4121" t="e">
        <f>IF(INDEX(SamplingFeatures[Sampling Feature Type],$A4121)&lt;&gt;"Site","",
CONCATENATE("  - &amp;SiteID",TEXT(SUMPRODUCT(--($L$3:$L4120&lt;&gt;"")),"0000"),
" {","SamplingFeatureID:  *SamplingFeatureID",TEXT($A4121,"0000"),
", SiteTypeCV:  ",CHAR(34),INDEX(Sites[Site Type],$A4121),CHAR(34),
", Latitude:  ",INDEX(Sites[Latitude],$A4121),
", Longitude:  ",INDEX(Sites[Longitude],$A4121),
", SRSName:  ",CHAR(34),LatLonDatum,CHAR(34),"}"))</f>
        <v>#REF!</v>
      </c>
      <c r="M4121" t="e">
        <f>IF(INDEX(SamplingFeatures[Sampling Feature Type],$A4121)&lt;&gt;"Specimen","",
CONCATENATE("  - &amp;SpecimenID",TEXT(SUMPRODUCT(--($M$3:$M4120&lt;&gt;"")),"0000"),
" {","SamplingFeatureID:  *SamplingFeatureID",TEXT($A4121,"0000"),
", SpecimenTypeCV:  ",CHAR(34),INDEX(Specimens[Specimen Type],$A4121),CHAR(34),
", SpecimenMediumCV:  ",INDEX(Specimens[Specimen Medium],$A4121),
", IsFieldSpecimen:  ",CHAR(34),INDEX(Specimens[Is Field Specimen?],$A4121),CHAR(34),"}"))</f>
        <v>#REF!</v>
      </c>
      <c r="N4121" t="e">
        <f>IF(COUNTA(SpatialOffsets[])=0,"", IF(INDEX(SpatialOffsets[Spatial Offset Type],$A4121)="","",
CONCATENATE("  - &amp;SpatialOffsetID",TEXT($A4121,"0000"),
" {","SpatialOffsetTypeCV:  ",CHAR(34),INDEX(SpatialOffsets[Spatial Offset Type],$A4121),CHAR(34),
", Offset1Value:  ",INDEX(SpatialOffsets[Offset 1 Value],$A4121),
", Offset1UnitID:  ",CHAR(34),INDEX(SpatialOffsets[Offset 1 Unit],$A4121),CHAR(34),
", Offset2Value:  ",INDEX(SpatialOffsets[Offset 2 Value],$A4121),
", Offset2UnitID:  ",CHAR(34),INDEX(SpatialOffsets[Offset 2 Unit],$A4121),CHAR(34),
", Offset3Value:  ",INDEX(SpatialOffsets[Offset 3 Value],$A4121),
", Offset3UnitID:  ",CHAR(34),INDEX(SpatialOffsets[Offset 3 Unit],$A4121),CHAR(34),,"}")))</f>
        <v>#REF!</v>
      </c>
      <c r="O4121" t="e">
        <f>IF(COUNTA(RelatedFeatures[])=0,"", IF(INDEX(RelatedFeatures[First Sampling Feature Code],$A4121)="","",
CONCATENATE("  - &amp;RelationID",TEXT($A4121,"0000"),
" {","SamplingFeatureID:  *SamplingFeatureID",TEXT(MATCH(INDEX(RelatedFeatures[First Sampling Feature Code],$A4121),SamplingFeatures[Feature Code],0),"0000"),
", RelationshipTypeCV:  ",CHAR(34),INDEX(RelatedFeatures[Relationship Type],$A4121),CHAR(34),
", RelatedFeatureID: *SamplingFeatureID",TEXT(MATCH(INDEX(RelatedFeatures[Second Sampling Feature Code],$A4121),SamplingFeatures[Feature Code],0),"0000"),
", SpatialOffsetID:  ",IF(INDEX(RelatedFeatures[Offset Number],$A4121)="","",CONCATENATE("*SpatialOffsetID",TEXT(INDEX(RelatedFeatures[Offset Number],$A4121),"0000"))),"}")))</f>
        <v>#REF!</v>
      </c>
      <c r="P4121" t="e">
        <f>IF(INDEX(Methods[Method Type],$A4121)="","",
CONCATENATE("  - &amp;MethodID",TEXT($A4121,"0000"),
" {","MethodTypeCV:  ",CHAR(34),INDEX(Methods[Method Type],$A4121),CHAR(34),
", MethodCode:  ",CHAR(34),INDEX(Methods[Method Code],$A4121),CHAR(34),
", MethodName:  ",CHAR(34),INDEX(Methods[Method Name],$A4121),CHAR(34),
", MethodDescription:  ",CHAR(34),INDEX(Methods[Method Description],$A4121),CHAR(34),
", MethodLink:  ",CHAR(34),INDEX(Methods[Method Link],$A4121),CHAR(34),
", OrganizationID: *OrganizationID",TEXT(MATCH(INDEX(Methods[Organization Name],$A4121),Organizations[Organization Name],0),"0000"),"}"))</f>
        <v>#REF!</v>
      </c>
      <c r="Q4121" t="e">
        <f>IF(INDEX(Variables[Variable Type],$A4121)="","",
CONCATENATE("  - &amp;VariableID",TEXT($A4121,"0000"),
" {","VariableTypeCV:  ",CHAR(34),INDEX(Variables[Variable Type],$A4121),CHAR(34),
", VariableCode:  ",CHAR(34),INDEX(Variables[Variable Code],$A4121),CHAR(34),
", VariableNameCV:  ",CHAR(34),INDEX(Variables[Variable Name],$A4121),CHAR(34),
", VariableDefinition:  ",CHAR(34),INDEX(Variables[Variable Definition],$A4121),CHAR(34),
", SpecciationCV:  ",CHAR(34),INDEX(Variables[Speciation],$A4121),CHAR(34),
", NoDataValue:  ",CHAR(34),INDEX(Variables[No Data Value],$A4121),CHAR(34),"}"))</f>
        <v>#REF!</v>
      </c>
    </row>
    <row r="4122" spans="1:17" x14ac:dyDescent="0.25">
      <c r="A4122">
        <v>4119</v>
      </c>
      <c r="D4122" t="e">
        <f>IF(INDEX(People[First Name],$A4122)="","",
CONCATENATE("  - &amp;PersonID",TEXT($A4122,"0000"),
" {","PersonFirstName:  ",CHAR(34),INDEX(People[First Name],$A4122),CHAR(34),
", PersonMiddleName:  ",CHAR(34),INDEX(People[Middle Name],$A4122),CHAR(34),
", PersonLastName:  ",CHAR(34),INDEX(People[Last Name],$A4122),CHAR(34),"}"))</f>
        <v>#REF!</v>
      </c>
      <c r="E4122" t="e">
        <f>IF(INDEX(Organizations[Organization Type '[CV']],$A4122)="","",
CONCATENATE("  - &amp;OrganizationID",TEXT($A4122,"0000"),
" {","OrganizationTypeCV:  ",CHAR(34),INDEX(Organizations[Organization Type '[CV']],$A4122),CHAR(34),
", OrganizationCode:  ",CHAR(34),INDEX(Organizations[Organization Code],$A4122),CHAR(34),
", OrganizationName:  ",CHAR(34),INDEX(Organizations[Organization Name],$A4122),CHAR(34),
", OrganizationDescription:  ",CHAR(34),INDEX(Organizations[Organization Description],$A4122),CHAR(34),
", OrganizationLink:  ",CHAR(34),INDEX(Organizations[Organization Link],$A4122),CHAR(34),"}"))</f>
        <v>#REF!</v>
      </c>
      <c r="F4122" t="e">
        <f>IF(INDEX(People[First Name],$A4122)="","",
CONCATENATE("  - &amp;AffiliationID",TEXT($A4122,"0000"),
" {PersonID: *PersonID",TEXT($A4122,"0000"),
", OrganizationID: *OrganizationID",TEXT(MATCH(INDEX(People[Organization Name],$A4122),Organizations[Organization Name],0),"0000"),
", IsPrimaryOrganizationContact: , AffiliationStartDate: , AffiliationEndDate: , PrimaryPhone: ",
", PrimaryEmail: ",CHAR(34),INDEX(People[Primary Email],$A4122),CHAR(34),
", PrimaryAddress: ",CHAR(34),INDEX(People[Primary Address],$A4122),CHAR(34),
", PersonLink: }"))</f>
        <v>#REF!</v>
      </c>
      <c r="H4122" t="e">
        <f>IF(COUNTA(CitationInformation)=0,"",IF(INDEX(AuthorList[Author Name],$A4122)="","",
CONCATENATE("  - &amp;AuthorListID",TEXT($A4122,"0000"),
"  {CitationID: *CitationID0001",
", PersonID: *PersonID",TEXT(MATCH(INDEX(AuthorList[Author Name],$A4122),People[Full Name],0),"0000"),
", AuthorOrder: ",INDEX(AuthorList[Author Number],$A4122),"}")))</f>
        <v>#REF!</v>
      </c>
      <c r="K4122" t="e">
        <f>IF(INDEX(SamplingFeatures[Feature Code],$A4122)="","",
CONCATENATE("  - &amp;SamplingFeatureID",TEXT($A4122,"0000"),
" {","SamplingFeatureUUID:  ",CHAR(34),INDEX(SamplingFeatures[Sampling Feature UUID],$A4122),CHAR(34),
", SamplingFeatureTypeCV:  ",CHAR(34),INDEX(SamplingFeatures[Sampling Feature Type],$A4122),CHAR(34),
", SamplingFeatureCode:  ",CHAR(34),INDEX(SamplingFeatures[Feature Code],$A4122),CHAR(34),
", SamplingFeatureName:  ",CHAR(34),INDEX(SamplingFeatures[Feature Name],$A4122),CHAR(34),
", SamplingFeatureDescription:  ",CHAR(34),INDEX(SamplingFeatures[Feature Description],$A4122),CHAR(34),
", SamplingFeatureGeotypeCV:  ",CHAR(34),INDEX(SamplingFeatures[Feature Geo Type],$A4122),CHAR(34),
", FeatureGeometry:  ",CHAR(34),INDEX(SamplingFeatures[Feature Geometry],$A4122),CHAR(34),
", Elevation_m:  ",CHAR(34),INDEX(SamplingFeatures[Elevation_m],$A4122),CHAR(34),
", ElevationDatumCV:  ",CHAR(34),ElevationDatum,CHAR(34),"}"))</f>
        <v>#REF!</v>
      </c>
      <c r="L4122" t="e">
        <f>IF(INDEX(SamplingFeatures[Sampling Feature Type],$A4122)&lt;&gt;"Site","",
CONCATENATE("  - &amp;SiteID",TEXT(SUMPRODUCT(--($L$3:$L4121&lt;&gt;"")),"0000"),
" {","SamplingFeatureID:  *SamplingFeatureID",TEXT($A4122,"0000"),
", SiteTypeCV:  ",CHAR(34),INDEX(Sites[Site Type],$A4122),CHAR(34),
", Latitude:  ",INDEX(Sites[Latitude],$A4122),
", Longitude:  ",INDEX(Sites[Longitude],$A4122),
", SRSName:  ",CHAR(34),LatLonDatum,CHAR(34),"}"))</f>
        <v>#REF!</v>
      </c>
      <c r="M4122" t="e">
        <f>IF(INDEX(SamplingFeatures[Sampling Feature Type],$A4122)&lt;&gt;"Specimen","",
CONCATENATE("  - &amp;SpecimenID",TEXT(SUMPRODUCT(--($M$3:$M4121&lt;&gt;"")),"0000"),
" {","SamplingFeatureID:  *SamplingFeatureID",TEXT($A4122,"0000"),
", SpecimenTypeCV:  ",CHAR(34),INDEX(Specimens[Specimen Type],$A4122),CHAR(34),
", SpecimenMediumCV:  ",INDEX(Specimens[Specimen Medium],$A4122),
", IsFieldSpecimen:  ",CHAR(34),INDEX(Specimens[Is Field Specimen?],$A4122),CHAR(34),"}"))</f>
        <v>#REF!</v>
      </c>
      <c r="N4122" t="e">
        <f>IF(COUNTA(SpatialOffsets[])=0,"", IF(INDEX(SpatialOffsets[Spatial Offset Type],$A4122)="","",
CONCATENATE("  - &amp;SpatialOffsetID",TEXT($A4122,"0000"),
" {","SpatialOffsetTypeCV:  ",CHAR(34),INDEX(SpatialOffsets[Spatial Offset Type],$A4122),CHAR(34),
", Offset1Value:  ",INDEX(SpatialOffsets[Offset 1 Value],$A4122),
", Offset1UnitID:  ",CHAR(34),INDEX(SpatialOffsets[Offset 1 Unit],$A4122),CHAR(34),
", Offset2Value:  ",INDEX(SpatialOffsets[Offset 2 Value],$A4122),
", Offset2UnitID:  ",CHAR(34),INDEX(SpatialOffsets[Offset 2 Unit],$A4122),CHAR(34),
", Offset3Value:  ",INDEX(SpatialOffsets[Offset 3 Value],$A4122),
", Offset3UnitID:  ",CHAR(34),INDEX(SpatialOffsets[Offset 3 Unit],$A4122),CHAR(34),,"}")))</f>
        <v>#REF!</v>
      </c>
      <c r="O4122" t="e">
        <f>IF(COUNTA(RelatedFeatures[])=0,"", IF(INDEX(RelatedFeatures[First Sampling Feature Code],$A4122)="","",
CONCATENATE("  - &amp;RelationID",TEXT($A4122,"0000"),
" {","SamplingFeatureID:  *SamplingFeatureID",TEXT(MATCH(INDEX(RelatedFeatures[First Sampling Feature Code],$A4122),SamplingFeatures[Feature Code],0),"0000"),
", RelationshipTypeCV:  ",CHAR(34),INDEX(RelatedFeatures[Relationship Type],$A4122),CHAR(34),
", RelatedFeatureID: *SamplingFeatureID",TEXT(MATCH(INDEX(RelatedFeatures[Second Sampling Feature Code],$A4122),SamplingFeatures[Feature Code],0),"0000"),
", SpatialOffsetID:  ",IF(INDEX(RelatedFeatures[Offset Number],$A4122)="","",CONCATENATE("*SpatialOffsetID",TEXT(INDEX(RelatedFeatures[Offset Number],$A4122),"0000"))),"}")))</f>
        <v>#REF!</v>
      </c>
      <c r="P4122" t="e">
        <f>IF(INDEX(Methods[Method Type],$A4122)="","",
CONCATENATE("  - &amp;MethodID",TEXT($A4122,"0000"),
" {","MethodTypeCV:  ",CHAR(34),INDEX(Methods[Method Type],$A4122),CHAR(34),
", MethodCode:  ",CHAR(34),INDEX(Methods[Method Code],$A4122),CHAR(34),
", MethodName:  ",CHAR(34),INDEX(Methods[Method Name],$A4122),CHAR(34),
", MethodDescription:  ",CHAR(34),INDEX(Methods[Method Description],$A4122),CHAR(34),
", MethodLink:  ",CHAR(34),INDEX(Methods[Method Link],$A4122),CHAR(34),
", OrganizationID: *OrganizationID",TEXT(MATCH(INDEX(Methods[Organization Name],$A4122),Organizations[Organization Name],0),"0000"),"}"))</f>
        <v>#REF!</v>
      </c>
      <c r="Q4122" t="e">
        <f>IF(INDEX(Variables[Variable Type],$A4122)="","",
CONCATENATE("  - &amp;VariableID",TEXT($A4122,"0000"),
" {","VariableTypeCV:  ",CHAR(34),INDEX(Variables[Variable Type],$A4122),CHAR(34),
", VariableCode:  ",CHAR(34),INDEX(Variables[Variable Code],$A4122),CHAR(34),
", VariableNameCV:  ",CHAR(34),INDEX(Variables[Variable Name],$A4122),CHAR(34),
", VariableDefinition:  ",CHAR(34),INDEX(Variables[Variable Definition],$A4122),CHAR(34),
", SpecciationCV:  ",CHAR(34),INDEX(Variables[Speciation],$A4122),CHAR(34),
", NoDataValue:  ",CHAR(34),INDEX(Variables[No Data Value],$A4122),CHAR(34),"}"))</f>
        <v>#REF!</v>
      </c>
    </row>
    <row r="4123" spans="1:17" x14ac:dyDescent="0.25">
      <c r="A4123">
        <v>4120</v>
      </c>
      <c r="D4123" t="e">
        <f>IF(INDEX(People[First Name],$A4123)="","",
CONCATENATE("  - &amp;PersonID",TEXT($A4123,"0000"),
" {","PersonFirstName:  ",CHAR(34),INDEX(People[First Name],$A4123),CHAR(34),
", PersonMiddleName:  ",CHAR(34),INDEX(People[Middle Name],$A4123),CHAR(34),
", PersonLastName:  ",CHAR(34),INDEX(People[Last Name],$A4123),CHAR(34),"}"))</f>
        <v>#REF!</v>
      </c>
      <c r="E4123" t="e">
        <f>IF(INDEX(Organizations[Organization Type '[CV']],$A4123)="","",
CONCATENATE("  - &amp;OrganizationID",TEXT($A4123,"0000"),
" {","OrganizationTypeCV:  ",CHAR(34),INDEX(Organizations[Organization Type '[CV']],$A4123),CHAR(34),
", OrganizationCode:  ",CHAR(34),INDEX(Organizations[Organization Code],$A4123),CHAR(34),
", OrganizationName:  ",CHAR(34),INDEX(Organizations[Organization Name],$A4123),CHAR(34),
", OrganizationDescription:  ",CHAR(34),INDEX(Organizations[Organization Description],$A4123),CHAR(34),
", OrganizationLink:  ",CHAR(34),INDEX(Organizations[Organization Link],$A4123),CHAR(34),"}"))</f>
        <v>#REF!</v>
      </c>
      <c r="F4123" t="e">
        <f>IF(INDEX(People[First Name],$A4123)="","",
CONCATENATE("  - &amp;AffiliationID",TEXT($A4123,"0000"),
" {PersonID: *PersonID",TEXT($A4123,"0000"),
", OrganizationID: *OrganizationID",TEXT(MATCH(INDEX(People[Organization Name],$A4123),Organizations[Organization Name],0),"0000"),
", IsPrimaryOrganizationContact: , AffiliationStartDate: , AffiliationEndDate: , PrimaryPhone: ",
", PrimaryEmail: ",CHAR(34),INDEX(People[Primary Email],$A4123),CHAR(34),
", PrimaryAddress: ",CHAR(34),INDEX(People[Primary Address],$A4123),CHAR(34),
", PersonLink: }"))</f>
        <v>#REF!</v>
      </c>
      <c r="H4123" t="e">
        <f>IF(COUNTA(CitationInformation)=0,"",IF(INDEX(AuthorList[Author Name],$A4123)="","",
CONCATENATE("  - &amp;AuthorListID",TEXT($A4123,"0000"),
"  {CitationID: *CitationID0001",
", PersonID: *PersonID",TEXT(MATCH(INDEX(AuthorList[Author Name],$A4123),People[Full Name],0),"0000"),
", AuthorOrder: ",INDEX(AuthorList[Author Number],$A4123),"}")))</f>
        <v>#REF!</v>
      </c>
      <c r="K4123" t="e">
        <f>IF(INDEX(SamplingFeatures[Feature Code],$A4123)="","",
CONCATENATE("  - &amp;SamplingFeatureID",TEXT($A4123,"0000"),
" {","SamplingFeatureUUID:  ",CHAR(34),INDEX(SamplingFeatures[Sampling Feature UUID],$A4123),CHAR(34),
", SamplingFeatureTypeCV:  ",CHAR(34),INDEX(SamplingFeatures[Sampling Feature Type],$A4123),CHAR(34),
", SamplingFeatureCode:  ",CHAR(34),INDEX(SamplingFeatures[Feature Code],$A4123),CHAR(34),
", SamplingFeatureName:  ",CHAR(34),INDEX(SamplingFeatures[Feature Name],$A4123),CHAR(34),
", SamplingFeatureDescription:  ",CHAR(34),INDEX(SamplingFeatures[Feature Description],$A4123),CHAR(34),
", SamplingFeatureGeotypeCV:  ",CHAR(34),INDEX(SamplingFeatures[Feature Geo Type],$A4123),CHAR(34),
", FeatureGeometry:  ",CHAR(34),INDEX(SamplingFeatures[Feature Geometry],$A4123),CHAR(34),
", Elevation_m:  ",CHAR(34),INDEX(SamplingFeatures[Elevation_m],$A4123),CHAR(34),
", ElevationDatumCV:  ",CHAR(34),ElevationDatum,CHAR(34),"}"))</f>
        <v>#REF!</v>
      </c>
      <c r="L4123" t="e">
        <f>IF(INDEX(SamplingFeatures[Sampling Feature Type],$A4123)&lt;&gt;"Site","",
CONCATENATE("  - &amp;SiteID",TEXT(SUMPRODUCT(--($L$3:$L4122&lt;&gt;"")),"0000"),
" {","SamplingFeatureID:  *SamplingFeatureID",TEXT($A4123,"0000"),
", SiteTypeCV:  ",CHAR(34),INDEX(Sites[Site Type],$A4123),CHAR(34),
", Latitude:  ",INDEX(Sites[Latitude],$A4123),
", Longitude:  ",INDEX(Sites[Longitude],$A4123),
", SRSName:  ",CHAR(34),LatLonDatum,CHAR(34),"}"))</f>
        <v>#REF!</v>
      </c>
      <c r="M4123" t="e">
        <f>IF(INDEX(SamplingFeatures[Sampling Feature Type],$A4123)&lt;&gt;"Specimen","",
CONCATENATE("  - &amp;SpecimenID",TEXT(SUMPRODUCT(--($M$3:$M4122&lt;&gt;"")),"0000"),
" {","SamplingFeatureID:  *SamplingFeatureID",TEXT($A4123,"0000"),
", SpecimenTypeCV:  ",CHAR(34),INDEX(Specimens[Specimen Type],$A4123),CHAR(34),
", SpecimenMediumCV:  ",INDEX(Specimens[Specimen Medium],$A4123),
", IsFieldSpecimen:  ",CHAR(34),INDEX(Specimens[Is Field Specimen?],$A4123),CHAR(34),"}"))</f>
        <v>#REF!</v>
      </c>
      <c r="N4123" t="e">
        <f>IF(COUNTA(SpatialOffsets[])=0,"", IF(INDEX(SpatialOffsets[Spatial Offset Type],$A4123)="","",
CONCATENATE("  - &amp;SpatialOffsetID",TEXT($A4123,"0000"),
" {","SpatialOffsetTypeCV:  ",CHAR(34),INDEX(SpatialOffsets[Spatial Offset Type],$A4123),CHAR(34),
", Offset1Value:  ",INDEX(SpatialOffsets[Offset 1 Value],$A4123),
", Offset1UnitID:  ",CHAR(34),INDEX(SpatialOffsets[Offset 1 Unit],$A4123),CHAR(34),
", Offset2Value:  ",INDEX(SpatialOffsets[Offset 2 Value],$A4123),
", Offset2UnitID:  ",CHAR(34),INDEX(SpatialOffsets[Offset 2 Unit],$A4123),CHAR(34),
", Offset3Value:  ",INDEX(SpatialOffsets[Offset 3 Value],$A4123),
", Offset3UnitID:  ",CHAR(34),INDEX(SpatialOffsets[Offset 3 Unit],$A4123),CHAR(34),,"}")))</f>
        <v>#REF!</v>
      </c>
      <c r="O4123" t="e">
        <f>IF(COUNTA(RelatedFeatures[])=0,"", IF(INDEX(RelatedFeatures[First Sampling Feature Code],$A4123)="","",
CONCATENATE("  - &amp;RelationID",TEXT($A4123,"0000"),
" {","SamplingFeatureID:  *SamplingFeatureID",TEXT(MATCH(INDEX(RelatedFeatures[First Sampling Feature Code],$A4123),SamplingFeatures[Feature Code],0),"0000"),
", RelationshipTypeCV:  ",CHAR(34),INDEX(RelatedFeatures[Relationship Type],$A4123),CHAR(34),
", RelatedFeatureID: *SamplingFeatureID",TEXT(MATCH(INDEX(RelatedFeatures[Second Sampling Feature Code],$A4123),SamplingFeatures[Feature Code],0),"0000"),
", SpatialOffsetID:  ",IF(INDEX(RelatedFeatures[Offset Number],$A4123)="","",CONCATENATE("*SpatialOffsetID",TEXT(INDEX(RelatedFeatures[Offset Number],$A4123),"0000"))),"}")))</f>
        <v>#REF!</v>
      </c>
      <c r="P4123" t="e">
        <f>IF(INDEX(Methods[Method Type],$A4123)="","",
CONCATENATE("  - &amp;MethodID",TEXT($A4123,"0000"),
" {","MethodTypeCV:  ",CHAR(34),INDEX(Methods[Method Type],$A4123),CHAR(34),
", MethodCode:  ",CHAR(34),INDEX(Methods[Method Code],$A4123),CHAR(34),
", MethodName:  ",CHAR(34),INDEX(Methods[Method Name],$A4123),CHAR(34),
", MethodDescription:  ",CHAR(34),INDEX(Methods[Method Description],$A4123),CHAR(34),
", MethodLink:  ",CHAR(34),INDEX(Methods[Method Link],$A4123),CHAR(34),
", OrganizationID: *OrganizationID",TEXT(MATCH(INDEX(Methods[Organization Name],$A4123),Organizations[Organization Name],0),"0000"),"}"))</f>
        <v>#REF!</v>
      </c>
      <c r="Q4123" t="e">
        <f>IF(INDEX(Variables[Variable Type],$A4123)="","",
CONCATENATE("  - &amp;VariableID",TEXT($A4123,"0000"),
" {","VariableTypeCV:  ",CHAR(34),INDEX(Variables[Variable Type],$A4123),CHAR(34),
", VariableCode:  ",CHAR(34),INDEX(Variables[Variable Code],$A4123),CHAR(34),
", VariableNameCV:  ",CHAR(34),INDEX(Variables[Variable Name],$A4123),CHAR(34),
", VariableDefinition:  ",CHAR(34),INDEX(Variables[Variable Definition],$A4123),CHAR(34),
", SpecciationCV:  ",CHAR(34),INDEX(Variables[Speciation],$A4123),CHAR(34),
", NoDataValue:  ",CHAR(34),INDEX(Variables[No Data Value],$A4123),CHAR(34),"}"))</f>
        <v>#REF!</v>
      </c>
    </row>
    <row r="4124" spans="1:17" x14ac:dyDescent="0.25">
      <c r="A4124">
        <v>4121</v>
      </c>
      <c r="D4124" t="e">
        <f>IF(INDEX(People[First Name],$A4124)="","",
CONCATENATE("  - &amp;PersonID",TEXT($A4124,"0000"),
" {","PersonFirstName:  ",CHAR(34),INDEX(People[First Name],$A4124),CHAR(34),
", PersonMiddleName:  ",CHAR(34),INDEX(People[Middle Name],$A4124),CHAR(34),
", PersonLastName:  ",CHAR(34),INDEX(People[Last Name],$A4124),CHAR(34),"}"))</f>
        <v>#REF!</v>
      </c>
      <c r="E4124" t="e">
        <f>IF(INDEX(Organizations[Organization Type '[CV']],$A4124)="","",
CONCATENATE("  - &amp;OrganizationID",TEXT($A4124,"0000"),
" {","OrganizationTypeCV:  ",CHAR(34),INDEX(Organizations[Organization Type '[CV']],$A4124),CHAR(34),
", OrganizationCode:  ",CHAR(34),INDEX(Organizations[Organization Code],$A4124),CHAR(34),
", OrganizationName:  ",CHAR(34),INDEX(Organizations[Organization Name],$A4124),CHAR(34),
", OrganizationDescription:  ",CHAR(34),INDEX(Organizations[Organization Description],$A4124),CHAR(34),
", OrganizationLink:  ",CHAR(34),INDEX(Organizations[Organization Link],$A4124),CHAR(34),"}"))</f>
        <v>#REF!</v>
      </c>
      <c r="F4124" t="e">
        <f>IF(INDEX(People[First Name],$A4124)="","",
CONCATENATE("  - &amp;AffiliationID",TEXT($A4124,"0000"),
" {PersonID: *PersonID",TEXT($A4124,"0000"),
", OrganizationID: *OrganizationID",TEXT(MATCH(INDEX(People[Organization Name],$A4124),Organizations[Organization Name],0),"0000"),
", IsPrimaryOrganizationContact: , AffiliationStartDate: , AffiliationEndDate: , PrimaryPhone: ",
", PrimaryEmail: ",CHAR(34),INDEX(People[Primary Email],$A4124),CHAR(34),
", PrimaryAddress: ",CHAR(34),INDEX(People[Primary Address],$A4124),CHAR(34),
", PersonLink: }"))</f>
        <v>#REF!</v>
      </c>
      <c r="H4124" t="e">
        <f>IF(COUNTA(CitationInformation)=0,"",IF(INDEX(AuthorList[Author Name],$A4124)="","",
CONCATENATE("  - &amp;AuthorListID",TEXT($A4124,"0000"),
"  {CitationID: *CitationID0001",
", PersonID: *PersonID",TEXT(MATCH(INDEX(AuthorList[Author Name],$A4124),People[Full Name],0),"0000"),
", AuthorOrder: ",INDEX(AuthorList[Author Number],$A4124),"}")))</f>
        <v>#REF!</v>
      </c>
      <c r="K4124" t="e">
        <f>IF(INDEX(SamplingFeatures[Feature Code],$A4124)="","",
CONCATENATE("  - &amp;SamplingFeatureID",TEXT($A4124,"0000"),
" {","SamplingFeatureUUID:  ",CHAR(34),INDEX(SamplingFeatures[Sampling Feature UUID],$A4124),CHAR(34),
", SamplingFeatureTypeCV:  ",CHAR(34),INDEX(SamplingFeatures[Sampling Feature Type],$A4124),CHAR(34),
", SamplingFeatureCode:  ",CHAR(34),INDEX(SamplingFeatures[Feature Code],$A4124),CHAR(34),
", SamplingFeatureName:  ",CHAR(34),INDEX(SamplingFeatures[Feature Name],$A4124),CHAR(34),
", SamplingFeatureDescription:  ",CHAR(34),INDEX(SamplingFeatures[Feature Description],$A4124),CHAR(34),
", SamplingFeatureGeotypeCV:  ",CHAR(34),INDEX(SamplingFeatures[Feature Geo Type],$A4124),CHAR(34),
", FeatureGeometry:  ",CHAR(34),INDEX(SamplingFeatures[Feature Geometry],$A4124),CHAR(34),
", Elevation_m:  ",CHAR(34),INDEX(SamplingFeatures[Elevation_m],$A4124),CHAR(34),
", ElevationDatumCV:  ",CHAR(34),ElevationDatum,CHAR(34),"}"))</f>
        <v>#REF!</v>
      </c>
      <c r="L4124" t="e">
        <f>IF(INDEX(SamplingFeatures[Sampling Feature Type],$A4124)&lt;&gt;"Site","",
CONCATENATE("  - &amp;SiteID",TEXT(SUMPRODUCT(--($L$3:$L4123&lt;&gt;"")),"0000"),
" {","SamplingFeatureID:  *SamplingFeatureID",TEXT($A4124,"0000"),
", SiteTypeCV:  ",CHAR(34),INDEX(Sites[Site Type],$A4124),CHAR(34),
", Latitude:  ",INDEX(Sites[Latitude],$A4124),
", Longitude:  ",INDEX(Sites[Longitude],$A4124),
", SRSName:  ",CHAR(34),LatLonDatum,CHAR(34),"}"))</f>
        <v>#REF!</v>
      </c>
      <c r="M4124" t="e">
        <f>IF(INDEX(SamplingFeatures[Sampling Feature Type],$A4124)&lt;&gt;"Specimen","",
CONCATENATE("  - &amp;SpecimenID",TEXT(SUMPRODUCT(--($M$3:$M4123&lt;&gt;"")),"0000"),
" {","SamplingFeatureID:  *SamplingFeatureID",TEXT($A4124,"0000"),
", SpecimenTypeCV:  ",CHAR(34),INDEX(Specimens[Specimen Type],$A4124),CHAR(34),
", SpecimenMediumCV:  ",INDEX(Specimens[Specimen Medium],$A4124),
", IsFieldSpecimen:  ",CHAR(34),INDEX(Specimens[Is Field Specimen?],$A4124),CHAR(34),"}"))</f>
        <v>#REF!</v>
      </c>
      <c r="N4124" t="e">
        <f>IF(COUNTA(SpatialOffsets[])=0,"", IF(INDEX(SpatialOffsets[Spatial Offset Type],$A4124)="","",
CONCATENATE("  - &amp;SpatialOffsetID",TEXT($A4124,"0000"),
" {","SpatialOffsetTypeCV:  ",CHAR(34),INDEX(SpatialOffsets[Spatial Offset Type],$A4124),CHAR(34),
", Offset1Value:  ",INDEX(SpatialOffsets[Offset 1 Value],$A4124),
", Offset1UnitID:  ",CHAR(34),INDEX(SpatialOffsets[Offset 1 Unit],$A4124),CHAR(34),
", Offset2Value:  ",INDEX(SpatialOffsets[Offset 2 Value],$A4124),
", Offset2UnitID:  ",CHAR(34),INDEX(SpatialOffsets[Offset 2 Unit],$A4124),CHAR(34),
", Offset3Value:  ",INDEX(SpatialOffsets[Offset 3 Value],$A4124),
", Offset3UnitID:  ",CHAR(34),INDEX(SpatialOffsets[Offset 3 Unit],$A4124),CHAR(34),,"}")))</f>
        <v>#REF!</v>
      </c>
      <c r="O4124" t="e">
        <f>IF(COUNTA(RelatedFeatures[])=0,"", IF(INDEX(RelatedFeatures[First Sampling Feature Code],$A4124)="","",
CONCATENATE("  - &amp;RelationID",TEXT($A4124,"0000"),
" {","SamplingFeatureID:  *SamplingFeatureID",TEXT(MATCH(INDEX(RelatedFeatures[First Sampling Feature Code],$A4124),SamplingFeatures[Feature Code],0),"0000"),
", RelationshipTypeCV:  ",CHAR(34),INDEX(RelatedFeatures[Relationship Type],$A4124),CHAR(34),
", RelatedFeatureID: *SamplingFeatureID",TEXT(MATCH(INDEX(RelatedFeatures[Second Sampling Feature Code],$A4124),SamplingFeatures[Feature Code],0),"0000"),
", SpatialOffsetID:  ",IF(INDEX(RelatedFeatures[Offset Number],$A4124)="","",CONCATENATE("*SpatialOffsetID",TEXT(INDEX(RelatedFeatures[Offset Number],$A4124),"0000"))),"}")))</f>
        <v>#REF!</v>
      </c>
      <c r="P4124" t="e">
        <f>IF(INDEX(Methods[Method Type],$A4124)="","",
CONCATENATE("  - &amp;MethodID",TEXT($A4124,"0000"),
" {","MethodTypeCV:  ",CHAR(34),INDEX(Methods[Method Type],$A4124),CHAR(34),
", MethodCode:  ",CHAR(34),INDEX(Methods[Method Code],$A4124),CHAR(34),
", MethodName:  ",CHAR(34),INDEX(Methods[Method Name],$A4124),CHAR(34),
", MethodDescription:  ",CHAR(34),INDEX(Methods[Method Description],$A4124),CHAR(34),
", MethodLink:  ",CHAR(34),INDEX(Methods[Method Link],$A4124),CHAR(34),
", OrganizationID: *OrganizationID",TEXT(MATCH(INDEX(Methods[Organization Name],$A4124),Organizations[Organization Name],0),"0000"),"}"))</f>
        <v>#REF!</v>
      </c>
      <c r="Q4124" t="e">
        <f>IF(INDEX(Variables[Variable Type],$A4124)="","",
CONCATENATE("  - &amp;VariableID",TEXT($A4124,"0000"),
" {","VariableTypeCV:  ",CHAR(34),INDEX(Variables[Variable Type],$A4124),CHAR(34),
", VariableCode:  ",CHAR(34),INDEX(Variables[Variable Code],$A4124),CHAR(34),
", VariableNameCV:  ",CHAR(34),INDEX(Variables[Variable Name],$A4124),CHAR(34),
", VariableDefinition:  ",CHAR(34),INDEX(Variables[Variable Definition],$A4124),CHAR(34),
", SpecciationCV:  ",CHAR(34),INDEX(Variables[Speciation],$A4124),CHAR(34),
", NoDataValue:  ",CHAR(34),INDEX(Variables[No Data Value],$A4124),CHAR(34),"}"))</f>
        <v>#REF!</v>
      </c>
    </row>
    <row r="4125" spans="1:17" x14ac:dyDescent="0.25">
      <c r="A4125">
        <v>4122</v>
      </c>
      <c r="D4125" t="e">
        <f>IF(INDEX(People[First Name],$A4125)="","",
CONCATENATE("  - &amp;PersonID",TEXT($A4125,"0000"),
" {","PersonFirstName:  ",CHAR(34),INDEX(People[First Name],$A4125),CHAR(34),
", PersonMiddleName:  ",CHAR(34),INDEX(People[Middle Name],$A4125),CHAR(34),
", PersonLastName:  ",CHAR(34),INDEX(People[Last Name],$A4125),CHAR(34),"}"))</f>
        <v>#REF!</v>
      </c>
      <c r="E4125" t="e">
        <f>IF(INDEX(Organizations[Organization Type '[CV']],$A4125)="","",
CONCATENATE("  - &amp;OrganizationID",TEXT($A4125,"0000"),
" {","OrganizationTypeCV:  ",CHAR(34),INDEX(Organizations[Organization Type '[CV']],$A4125),CHAR(34),
", OrganizationCode:  ",CHAR(34),INDEX(Organizations[Organization Code],$A4125),CHAR(34),
", OrganizationName:  ",CHAR(34),INDEX(Organizations[Organization Name],$A4125),CHAR(34),
", OrganizationDescription:  ",CHAR(34),INDEX(Organizations[Organization Description],$A4125),CHAR(34),
", OrganizationLink:  ",CHAR(34),INDEX(Organizations[Organization Link],$A4125),CHAR(34),"}"))</f>
        <v>#REF!</v>
      </c>
      <c r="F4125" t="e">
        <f>IF(INDEX(People[First Name],$A4125)="","",
CONCATENATE("  - &amp;AffiliationID",TEXT($A4125,"0000"),
" {PersonID: *PersonID",TEXT($A4125,"0000"),
", OrganizationID: *OrganizationID",TEXT(MATCH(INDEX(People[Organization Name],$A4125),Organizations[Organization Name],0),"0000"),
", IsPrimaryOrganizationContact: , AffiliationStartDate: , AffiliationEndDate: , PrimaryPhone: ",
", PrimaryEmail: ",CHAR(34),INDEX(People[Primary Email],$A4125),CHAR(34),
", PrimaryAddress: ",CHAR(34),INDEX(People[Primary Address],$A4125),CHAR(34),
", PersonLink: }"))</f>
        <v>#REF!</v>
      </c>
      <c r="H4125" t="e">
        <f>IF(COUNTA(CitationInformation)=0,"",IF(INDEX(AuthorList[Author Name],$A4125)="","",
CONCATENATE("  - &amp;AuthorListID",TEXT($A4125,"0000"),
"  {CitationID: *CitationID0001",
", PersonID: *PersonID",TEXT(MATCH(INDEX(AuthorList[Author Name],$A4125),People[Full Name],0),"0000"),
", AuthorOrder: ",INDEX(AuthorList[Author Number],$A4125),"}")))</f>
        <v>#REF!</v>
      </c>
      <c r="K4125" t="e">
        <f>IF(INDEX(SamplingFeatures[Feature Code],$A4125)="","",
CONCATENATE("  - &amp;SamplingFeatureID",TEXT($A4125,"0000"),
" {","SamplingFeatureUUID:  ",CHAR(34),INDEX(SamplingFeatures[Sampling Feature UUID],$A4125),CHAR(34),
", SamplingFeatureTypeCV:  ",CHAR(34),INDEX(SamplingFeatures[Sampling Feature Type],$A4125),CHAR(34),
", SamplingFeatureCode:  ",CHAR(34),INDEX(SamplingFeatures[Feature Code],$A4125),CHAR(34),
", SamplingFeatureName:  ",CHAR(34),INDEX(SamplingFeatures[Feature Name],$A4125),CHAR(34),
", SamplingFeatureDescription:  ",CHAR(34),INDEX(SamplingFeatures[Feature Description],$A4125),CHAR(34),
", SamplingFeatureGeotypeCV:  ",CHAR(34),INDEX(SamplingFeatures[Feature Geo Type],$A4125),CHAR(34),
", FeatureGeometry:  ",CHAR(34),INDEX(SamplingFeatures[Feature Geometry],$A4125),CHAR(34),
", Elevation_m:  ",CHAR(34),INDEX(SamplingFeatures[Elevation_m],$A4125),CHAR(34),
", ElevationDatumCV:  ",CHAR(34),ElevationDatum,CHAR(34),"}"))</f>
        <v>#REF!</v>
      </c>
      <c r="L4125" t="e">
        <f>IF(INDEX(SamplingFeatures[Sampling Feature Type],$A4125)&lt;&gt;"Site","",
CONCATENATE("  - &amp;SiteID",TEXT(SUMPRODUCT(--($L$3:$L4124&lt;&gt;"")),"0000"),
" {","SamplingFeatureID:  *SamplingFeatureID",TEXT($A4125,"0000"),
", SiteTypeCV:  ",CHAR(34),INDEX(Sites[Site Type],$A4125),CHAR(34),
", Latitude:  ",INDEX(Sites[Latitude],$A4125),
", Longitude:  ",INDEX(Sites[Longitude],$A4125),
", SRSName:  ",CHAR(34),LatLonDatum,CHAR(34),"}"))</f>
        <v>#REF!</v>
      </c>
      <c r="M4125" t="e">
        <f>IF(INDEX(SamplingFeatures[Sampling Feature Type],$A4125)&lt;&gt;"Specimen","",
CONCATENATE("  - &amp;SpecimenID",TEXT(SUMPRODUCT(--($M$3:$M4124&lt;&gt;"")),"0000"),
" {","SamplingFeatureID:  *SamplingFeatureID",TEXT($A4125,"0000"),
", SpecimenTypeCV:  ",CHAR(34),INDEX(Specimens[Specimen Type],$A4125),CHAR(34),
", SpecimenMediumCV:  ",INDEX(Specimens[Specimen Medium],$A4125),
", IsFieldSpecimen:  ",CHAR(34),INDEX(Specimens[Is Field Specimen?],$A4125),CHAR(34),"}"))</f>
        <v>#REF!</v>
      </c>
      <c r="N4125" t="e">
        <f>IF(COUNTA(SpatialOffsets[])=0,"", IF(INDEX(SpatialOffsets[Spatial Offset Type],$A4125)="","",
CONCATENATE("  - &amp;SpatialOffsetID",TEXT($A4125,"0000"),
" {","SpatialOffsetTypeCV:  ",CHAR(34),INDEX(SpatialOffsets[Spatial Offset Type],$A4125),CHAR(34),
", Offset1Value:  ",INDEX(SpatialOffsets[Offset 1 Value],$A4125),
", Offset1UnitID:  ",CHAR(34),INDEX(SpatialOffsets[Offset 1 Unit],$A4125),CHAR(34),
", Offset2Value:  ",INDEX(SpatialOffsets[Offset 2 Value],$A4125),
", Offset2UnitID:  ",CHAR(34),INDEX(SpatialOffsets[Offset 2 Unit],$A4125),CHAR(34),
", Offset3Value:  ",INDEX(SpatialOffsets[Offset 3 Value],$A4125),
", Offset3UnitID:  ",CHAR(34),INDEX(SpatialOffsets[Offset 3 Unit],$A4125),CHAR(34),,"}")))</f>
        <v>#REF!</v>
      </c>
      <c r="O4125" t="e">
        <f>IF(COUNTA(RelatedFeatures[])=0,"", IF(INDEX(RelatedFeatures[First Sampling Feature Code],$A4125)="","",
CONCATENATE("  - &amp;RelationID",TEXT($A4125,"0000"),
" {","SamplingFeatureID:  *SamplingFeatureID",TEXT(MATCH(INDEX(RelatedFeatures[First Sampling Feature Code],$A4125),SamplingFeatures[Feature Code],0),"0000"),
", RelationshipTypeCV:  ",CHAR(34),INDEX(RelatedFeatures[Relationship Type],$A4125),CHAR(34),
", RelatedFeatureID: *SamplingFeatureID",TEXT(MATCH(INDEX(RelatedFeatures[Second Sampling Feature Code],$A4125),SamplingFeatures[Feature Code],0),"0000"),
", SpatialOffsetID:  ",IF(INDEX(RelatedFeatures[Offset Number],$A4125)="","",CONCATENATE("*SpatialOffsetID",TEXT(INDEX(RelatedFeatures[Offset Number],$A4125),"0000"))),"}")))</f>
        <v>#REF!</v>
      </c>
      <c r="P4125" t="e">
        <f>IF(INDEX(Methods[Method Type],$A4125)="","",
CONCATENATE("  - &amp;MethodID",TEXT($A4125,"0000"),
" {","MethodTypeCV:  ",CHAR(34),INDEX(Methods[Method Type],$A4125),CHAR(34),
", MethodCode:  ",CHAR(34),INDEX(Methods[Method Code],$A4125),CHAR(34),
", MethodName:  ",CHAR(34),INDEX(Methods[Method Name],$A4125),CHAR(34),
", MethodDescription:  ",CHAR(34),INDEX(Methods[Method Description],$A4125),CHAR(34),
", MethodLink:  ",CHAR(34),INDEX(Methods[Method Link],$A4125),CHAR(34),
", OrganizationID: *OrganizationID",TEXT(MATCH(INDEX(Methods[Organization Name],$A4125),Organizations[Organization Name],0),"0000"),"}"))</f>
        <v>#REF!</v>
      </c>
      <c r="Q4125" t="e">
        <f>IF(INDEX(Variables[Variable Type],$A4125)="","",
CONCATENATE("  - &amp;VariableID",TEXT($A4125,"0000"),
" {","VariableTypeCV:  ",CHAR(34),INDEX(Variables[Variable Type],$A4125),CHAR(34),
", VariableCode:  ",CHAR(34),INDEX(Variables[Variable Code],$A4125),CHAR(34),
", VariableNameCV:  ",CHAR(34),INDEX(Variables[Variable Name],$A4125),CHAR(34),
", VariableDefinition:  ",CHAR(34),INDEX(Variables[Variable Definition],$A4125),CHAR(34),
", SpecciationCV:  ",CHAR(34),INDEX(Variables[Speciation],$A4125),CHAR(34),
", NoDataValue:  ",CHAR(34),INDEX(Variables[No Data Value],$A4125),CHAR(34),"}"))</f>
        <v>#REF!</v>
      </c>
    </row>
    <row r="4126" spans="1:17" x14ac:dyDescent="0.25">
      <c r="A4126">
        <v>4123</v>
      </c>
      <c r="D4126" t="e">
        <f>IF(INDEX(People[First Name],$A4126)="","",
CONCATENATE("  - &amp;PersonID",TEXT($A4126,"0000"),
" {","PersonFirstName:  ",CHAR(34),INDEX(People[First Name],$A4126),CHAR(34),
", PersonMiddleName:  ",CHAR(34),INDEX(People[Middle Name],$A4126),CHAR(34),
", PersonLastName:  ",CHAR(34),INDEX(People[Last Name],$A4126),CHAR(34),"}"))</f>
        <v>#REF!</v>
      </c>
      <c r="E4126" t="e">
        <f>IF(INDEX(Organizations[Organization Type '[CV']],$A4126)="","",
CONCATENATE("  - &amp;OrganizationID",TEXT($A4126,"0000"),
" {","OrganizationTypeCV:  ",CHAR(34),INDEX(Organizations[Organization Type '[CV']],$A4126),CHAR(34),
", OrganizationCode:  ",CHAR(34),INDEX(Organizations[Organization Code],$A4126),CHAR(34),
", OrganizationName:  ",CHAR(34),INDEX(Organizations[Organization Name],$A4126),CHAR(34),
", OrganizationDescription:  ",CHAR(34),INDEX(Organizations[Organization Description],$A4126),CHAR(34),
", OrganizationLink:  ",CHAR(34),INDEX(Organizations[Organization Link],$A4126),CHAR(34),"}"))</f>
        <v>#REF!</v>
      </c>
      <c r="F4126" t="e">
        <f>IF(INDEX(People[First Name],$A4126)="","",
CONCATENATE("  - &amp;AffiliationID",TEXT($A4126,"0000"),
" {PersonID: *PersonID",TEXT($A4126,"0000"),
", OrganizationID: *OrganizationID",TEXT(MATCH(INDEX(People[Organization Name],$A4126),Organizations[Organization Name],0),"0000"),
", IsPrimaryOrganizationContact: , AffiliationStartDate: , AffiliationEndDate: , PrimaryPhone: ",
", PrimaryEmail: ",CHAR(34),INDEX(People[Primary Email],$A4126),CHAR(34),
", PrimaryAddress: ",CHAR(34),INDEX(People[Primary Address],$A4126),CHAR(34),
", PersonLink: }"))</f>
        <v>#REF!</v>
      </c>
      <c r="H4126" t="e">
        <f>IF(COUNTA(CitationInformation)=0,"",IF(INDEX(AuthorList[Author Name],$A4126)="","",
CONCATENATE("  - &amp;AuthorListID",TEXT($A4126,"0000"),
"  {CitationID: *CitationID0001",
", PersonID: *PersonID",TEXT(MATCH(INDEX(AuthorList[Author Name],$A4126),People[Full Name],0),"0000"),
", AuthorOrder: ",INDEX(AuthorList[Author Number],$A4126),"}")))</f>
        <v>#REF!</v>
      </c>
      <c r="K4126" t="e">
        <f>IF(INDEX(SamplingFeatures[Feature Code],$A4126)="","",
CONCATENATE("  - &amp;SamplingFeatureID",TEXT($A4126,"0000"),
" {","SamplingFeatureUUID:  ",CHAR(34),INDEX(SamplingFeatures[Sampling Feature UUID],$A4126),CHAR(34),
", SamplingFeatureTypeCV:  ",CHAR(34),INDEX(SamplingFeatures[Sampling Feature Type],$A4126),CHAR(34),
", SamplingFeatureCode:  ",CHAR(34),INDEX(SamplingFeatures[Feature Code],$A4126),CHAR(34),
", SamplingFeatureName:  ",CHAR(34),INDEX(SamplingFeatures[Feature Name],$A4126),CHAR(34),
", SamplingFeatureDescription:  ",CHAR(34),INDEX(SamplingFeatures[Feature Description],$A4126),CHAR(34),
", SamplingFeatureGeotypeCV:  ",CHAR(34),INDEX(SamplingFeatures[Feature Geo Type],$A4126),CHAR(34),
", FeatureGeometry:  ",CHAR(34),INDEX(SamplingFeatures[Feature Geometry],$A4126),CHAR(34),
", Elevation_m:  ",CHAR(34),INDEX(SamplingFeatures[Elevation_m],$A4126),CHAR(34),
", ElevationDatumCV:  ",CHAR(34),ElevationDatum,CHAR(34),"}"))</f>
        <v>#REF!</v>
      </c>
      <c r="L4126" t="e">
        <f>IF(INDEX(SamplingFeatures[Sampling Feature Type],$A4126)&lt;&gt;"Site","",
CONCATENATE("  - &amp;SiteID",TEXT(SUMPRODUCT(--($L$3:$L4125&lt;&gt;"")),"0000"),
" {","SamplingFeatureID:  *SamplingFeatureID",TEXT($A4126,"0000"),
", SiteTypeCV:  ",CHAR(34),INDEX(Sites[Site Type],$A4126),CHAR(34),
", Latitude:  ",INDEX(Sites[Latitude],$A4126),
", Longitude:  ",INDEX(Sites[Longitude],$A4126),
", SRSName:  ",CHAR(34),LatLonDatum,CHAR(34),"}"))</f>
        <v>#REF!</v>
      </c>
      <c r="M4126" t="e">
        <f>IF(INDEX(SamplingFeatures[Sampling Feature Type],$A4126)&lt;&gt;"Specimen","",
CONCATENATE("  - &amp;SpecimenID",TEXT(SUMPRODUCT(--($M$3:$M4125&lt;&gt;"")),"0000"),
" {","SamplingFeatureID:  *SamplingFeatureID",TEXT($A4126,"0000"),
", SpecimenTypeCV:  ",CHAR(34),INDEX(Specimens[Specimen Type],$A4126),CHAR(34),
", SpecimenMediumCV:  ",INDEX(Specimens[Specimen Medium],$A4126),
", IsFieldSpecimen:  ",CHAR(34),INDEX(Specimens[Is Field Specimen?],$A4126),CHAR(34),"}"))</f>
        <v>#REF!</v>
      </c>
      <c r="N4126" t="e">
        <f>IF(COUNTA(SpatialOffsets[])=0,"", IF(INDEX(SpatialOffsets[Spatial Offset Type],$A4126)="","",
CONCATENATE("  - &amp;SpatialOffsetID",TEXT($A4126,"0000"),
" {","SpatialOffsetTypeCV:  ",CHAR(34),INDEX(SpatialOffsets[Spatial Offset Type],$A4126),CHAR(34),
", Offset1Value:  ",INDEX(SpatialOffsets[Offset 1 Value],$A4126),
", Offset1UnitID:  ",CHAR(34),INDEX(SpatialOffsets[Offset 1 Unit],$A4126),CHAR(34),
", Offset2Value:  ",INDEX(SpatialOffsets[Offset 2 Value],$A4126),
", Offset2UnitID:  ",CHAR(34),INDEX(SpatialOffsets[Offset 2 Unit],$A4126),CHAR(34),
", Offset3Value:  ",INDEX(SpatialOffsets[Offset 3 Value],$A4126),
", Offset3UnitID:  ",CHAR(34),INDEX(SpatialOffsets[Offset 3 Unit],$A4126),CHAR(34),,"}")))</f>
        <v>#REF!</v>
      </c>
      <c r="O4126" t="e">
        <f>IF(COUNTA(RelatedFeatures[])=0,"", IF(INDEX(RelatedFeatures[First Sampling Feature Code],$A4126)="","",
CONCATENATE("  - &amp;RelationID",TEXT($A4126,"0000"),
" {","SamplingFeatureID:  *SamplingFeatureID",TEXT(MATCH(INDEX(RelatedFeatures[First Sampling Feature Code],$A4126),SamplingFeatures[Feature Code],0),"0000"),
", RelationshipTypeCV:  ",CHAR(34),INDEX(RelatedFeatures[Relationship Type],$A4126),CHAR(34),
", RelatedFeatureID: *SamplingFeatureID",TEXT(MATCH(INDEX(RelatedFeatures[Second Sampling Feature Code],$A4126),SamplingFeatures[Feature Code],0),"0000"),
", SpatialOffsetID:  ",IF(INDEX(RelatedFeatures[Offset Number],$A4126)="","",CONCATENATE("*SpatialOffsetID",TEXT(INDEX(RelatedFeatures[Offset Number],$A4126),"0000"))),"}")))</f>
        <v>#REF!</v>
      </c>
      <c r="P4126" t="e">
        <f>IF(INDEX(Methods[Method Type],$A4126)="","",
CONCATENATE("  - &amp;MethodID",TEXT($A4126,"0000"),
" {","MethodTypeCV:  ",CHAR(34),INDEX(Methods[Method Type],$A4126),CHAR(34),
", MethodCode:  ",CHAR(34),INDEX(Methods[Method Code],$A4126),CHAR(34),
", MethodName:  ",CHAR(34),INDEX(Methods[Method Name],$A4126),CHAR(34),
", MethodDescription:  ",CHAR(34),INDEX(Methods[Method Description],$A4126),CHAR(34),
", MethodLink:  ",CHAR(34),INDEX(Methods[Method Link],$A4126),CHAR(34),
", OrganizationID: *OrganizationID",TEXT(MATCH(INDEX(Methods[Organization Name],$A4126),Organizations[Organization Name],0),"0000"),"}"))</f>
        <v>#REF!</v>
      </c>
      <c r="Q4126" t="e">
        <f>IF(INDEX(Variables[Variable Type],$A4126)="","",
CONCATENATE("  - &amp;VariableID",TEXT($A4126,"0000"),
" {","VariableTypeCV:  ",CHAR(34),INDEX(Variables[Variable Type],$A4126),CHAR(34),
", VariableCode:  ",CHAR(34),INDEX(Variables[Variable Code],$A4126),CHAR(34),
", VariableNameCV:  ",CHAR(34),INDEX(Variables[Variable Name],$A4126),CHAR(34),
", VariableDefinition:  ",CHAR(34),INDEX(Variables[Variable Definition],$A4126),CHAR(34),
", SpecciationCV:  ",CHAR(34),INDEX(Variables[Speciation],$A4126),CHAR(34),
", NoDataValue:  ",CHAR(34),INDEX(Variables[No Data Value],$A4126),CHAR(34),"}"))</f>
        <v>#REF!</v>
      </c>
    </row>
    <row r="4127" spans="1:17" x14ac:dyDescent="0.25">
      <c r="A4127">
        <v>4124</v>
      </c>
      <c r="D4127" t="e">
        <f>IF(INDEX(People[First Name],$A4127)="","",
CONCATENATE("  - &amp;PersonID",TEXT($A4127,"0000"),
" {","PersonFirstName:  ",CHAR(34),INDEX(People[First Name],$A4127),CHAR(34),
", PersonMiddleName:  ",CHAR(34),INDEX(People[Middle Name],$A4127),CHAR(34),
", PersonLastName:  ",CHAR(34),INDEX(People[Last Name],$A4127),CHAR(34),"}"))</f>
        <v>#REF!</v>
      </c>
      <c r="E4127" t="e">
        <f>IF(INDEX(Organizations[Organization Type '[CV']],$A4127)="","",
CONCATENATE("  - &amp;OrganizationID",TEXT($A4127,"0000"),
" {","OrganizationTypeCV:  ",CHAR(34),INDEX(Organizations[Organization Type '[CV']],$A4127),CHAR(34),
", OrganizationCode:  ",CHAR(34),INDEX(Organizations[Organization Code],$A4127),CHAR(34),
", OrganizationName:  ",CHAR(34),INDEX(Organizations[Organization Name],$A4127),CHAR(34),
", OrganizationDescription:  ",CHAR(34),INDEX(Organizations[Organization Description],$A4127),CHAR(34),
", OrganizationLink:  ",CHAR(34),INDEX(Organizations[Organization Link],$A4127),CHAR(34),"}"))</f>
        <v>#REF!</v>
      </c>
      <c r="F4127" t="e">
        <f>IF(INDEX(People[First Name],$A4127)="","",
CONCATENATE("  - &amp;AffiliationID",TEXT($A4127,"0000"),
" {PersonID: *PersonID",TEXT($A4127,"0000"),
", OrganizationID: *OrganizationID",TEXT(MATCH(INDEX(People[Organization Name],$A4127),Organizations[Organization Name],0),"0000"),
", IsPrimaryOrganizationContact: , AffiliationStartDate: , AffiliationEndDate: , PrimaryPhone: ",
", PrimaryEmail: ",CHAR(34),INDEX(People[Primary Email],$A4127),CHAR(34),
", PrimaryAddress: ",CHAR(34),INDEX(People[Primary Address],$A4127),CHAR(34),
", PersonLink: }"))</f>
        <v>#REF!</v>
      </c>
      <c r="H4127" t="e">
        <f>IF(COUNTA(CitationInformation)=0,"",IF(INDEX(AuthorList[Author Name],$A4127)="","",
CONCATENATE("  - &amp;AuthorListID",TEXT($A4127,"0000"),
"  {CitationID: *CitationID0001",
", PersonID: *PersonID",TEXT(MATCH(INDEX(AuthorList[Author Name],$A4127),People[Full Name],0),"0000"),
", AuthorOrder: ",INDEX(AuthorList[Author Number],$A4127),"}")))</f>
        <v>#REF!</v>
      </c>
      <c r="K4127" t="e">
        <f>IF(INDEX(SamplingFeatures[Feature Code],$A4127)="","",
CONCATENATE("  - &amp;SamplingFeatureID",TEXT($A4127,"0000"),
" {","SamplingFeatureUUID:  ",CHAR(34),INDEX(SamplingFeatures[Sampling Feature UUID],$A4127),CHAR(34),
", SamplingFeatureTypeCV:  ",CHAR(34),INDEX(SamplingFeatures[Sampling Feature Type],$A4127),CHAR(34),
", SamplingFeatureCode:  ",CHAR(34),INDEX(SamplingFeatures[Feature Code],$A4127),CHAR(34),
", SamplingFeatureName:  ",CHAR(34),INDEX(SamplingFeatures[Feature Name],$A4127),CHAR(34),
", SamplingFeatureDescription:  ",CHAR(34),INDEX(SamplingFeatures[Feature Description],$A4127),CHAR(34),
", SamplingFeatureGeotypeCV:  ",CHAR(34),INDEX(SamplingFeatures[Feature Geo Type],$A4127),CHAR(34),
", FeatureGeometry:  ",CHAR(34),INDEX(SamplingFeatures[Feature Geometry],$A4127),CHAR(34),
", Elevation_m:  ",CHAR(34),INDEX(SamplingFeatures[Elevation_m],$A4127),CHAR(34),
", ElevationDatumCV:  ",CHAR(34),ElevationDatum,CHAR(34),"}"))</f>
        <v>#REF!</v>
      </c>
      <c r="L4127" t="e">
        <f>IF(INDEX(SamplingFeatures[Sampling Feature Type],$A4127)&lt;&gt;"Site","",
CONCATENATE("  - &amp;SiteID",TEXT(SUMPRODUCT(--($L$3:$L4126&lt;&gt;"")),"0000"),
" {","SamplingFeatureID:  *SamplingFeatureID",TEXT($A4127,"0000"),
", SiteTypeCV:  ",CHAR(34),INDEX(Sites[Site Type],$A4127),CHAR(34),
", Latitude:  ",INDEX(Sites[Latitude],$A4127),
", Longitude:  ",INDEX(Sites[Longitude],$A4127),
", SRSName:  ",CHAR(34),LatLonDatum,CHAR(34),"}"))</f>
        <v>#REF!</v>
      </c>
      <c r="M4127" t="e">
        <f>IF(INDEX(SamplingFeatures[Sampling Feature Type],$A4127)&lt;&gt;"Specimen","",
CONCATENATE("  - &amp;SpecimenID",TEXT(SUMPRODUCT(--($M$3:$M4126&lt;&gt;"")),"0000"),
" {","SamplingFeatureID:  *SamplingFeatureID",TEXT($A4127,"0000"),
", SpecimenTypeCV:  ",CHAR(34),INDEX(Specimens[Specimen Type],$A4127),CHAR(34),
", SpecimenMediumCV:  ",INDEX(Specimens[Specimen Medium],$A4127),
", IsFieldSpecimen:  ",CHAR(34),INDEX(Specimens[Is Field Specimen?],$A4127),CHAR(34),"}"))</f>
        <v>#REF!</v>
      </c>
      <c r="N4127" t="e">
        <f>IF(COUNTA(SpatialOffsets[])=0,"", IF(INDEX(SpatialOffsets[Spatial Offset Type],$A4127)="","",
CONCATENATE("  - &amp;SpatialOffsetID",TEXT($A4127,"0000"),
" {","SpatialOffsetTypeCV:  ",CHAR(34),INDEX(SpatialOffsets[Spatial Offset Type],$A4127),CHAR(34),
", Offset1Value:  ",INDEX(SpatialOffsets[Offset 1 Value],$A4127),
", Offset1UnitID:  ",CHAR(34),INDEX(SpatialOffsets[Offset 1 Unit],$A4127),CHAR(34),
", Offset2Value:  ",INDEX(SpatialOffsets[Offset 2 Value],$A4127),
", Offset2UnitID:  ",CHAR(34),INDEX(SpatialOffsets[Offset 2 Unit],$A4127),CHAR(34),
", Offset3Value:  ",INDEX(SpatialOffsets[Offset 3 Value],$A4127),
", Offset3UnitID:  ",CHAR(34),INDEX(SpatialOffsets[Offset 3 Unit],$A4127),CHAR(34),,"}")))</f>
        <v>#REF!</v>
      </c>
      <c r="O4127" t="e">
        <f>IF(COUNTA(RelatedFeatures[])=0,"", IF(INDEX(RelatedFeatures[First Sampling Feature Code],$A4127)="","",
CONCATENATE("  - &amp;RelationID",TEXT($A4127,"0000"),
" {","SamplingFeatureID:  *SamplingFeatureID",TEXT(MATCH(INDEX(RelatedFeatures[First Sampling Feature Code],$A4127),SamplingFeatures[Feature Code],0),"0000"),
", RelationshipTypeCV:  ",CHAR(34),INDEX(RelatedFeatures[Relationship Type],$A4127),CHAR(34),
", RelatedFeatureID: *SamplingFeatureID",TEXT(MATCH(INDEX(RelatedFeatures[Second Sampling Feature Code],$A4127),SamplingFeatures[Feature Code],0),"0000"),
", SpatialOffsetID:  ",IF(INDEX(RelatedFeatures[Offset Number],$A4127)="","",CONCATENATE("*SpatialOffsetID",TEXT(INDEX(RelatedFeatures[Offset Number],$A4127),"0000"))),"}")))</f>
        <v>#REF!</v>
      </c>
      <c r="P4127" t="e">
        <f>IF(INDEX(Methods[Method Type],$A4127)="","",
CONCATENATE("  - &amp;MethodID",TEXT($A4127,"0000"),
" {","MethodTypeCV:  ",CHAR(34),INDEX(Methods[Method Type],$A4127),CHAR(34),
", MethodCode:  ",CHAR(34),INDEX(Methods[Method Code],$A4127),CHAR(34),
", MethodName:  ",CHAR(34),INDEX(Methods[Method Name],$A4127),CHAR(34),
", MethodDescription:  ",CHAR(34),INDEX(Methods[Method Description],$A4127),CHAR(34),
", MethodLink:  ",CHAR(34),INDEX(Methods[Method Link],$A4127),CHAR(34),
", OrganizationID: *OrganizationID",TEXT(MATCH(INDEX(Methods[Organization Name],$A4127),Organizations[Organization Name],0),"0000"),"}"))</f>
        <v>#REF!</v>
      </c>
      <c r="Q4127" t="e">
        <f>IF(INDEX(Variables[Variable Type],$A4127)="","",
CONCATENATE("  - &amp;VariableID",TEXT($A4127,"0000"),
" {","VariableTypeCV:  ",CHAR(34),INDEX(Variables[Variable Type],$A4127),CHAR(34),
", VariableCode:  ",CHAR(34),INDEX(Variables[Variable Code],$A4127),CHAR(34),
", VariableNameCV:  ",CHAR(34),INDEX(Variables[Variable Name],$A4127),CHAR(34),
", VariableDefinition:  ",CHAR(34),INDEX(Variables[Variable Definition],$A4127),CHAR(34),
", SpecciationCV:  ",CHAR(34),INDEX(Variables[Speciation],$A4127),CHAR(34),
", NoDataValue:  ",CHAR(34),INDEX(Variables[No Data Value],$A4127),CHAR(34),"}"))</f>
        <v>#REF!</v>
      </c>
    </row>
    <row r="4128" spans="1:17" x14ac:dyDescent="0.25">
      <c r="A4128">
        <v>4125</v>
      </c>
      <c r="D4128" t="e">
        <f>IF(INDEX(People[First Name],$A4128)="","",
CONCATENATE("  - &amp;PersonID",TEXT($A4128,"0000"),
" {","PersonFirstName:  ",CHAR(34),INDEX(People[First Name],$A4128),CHAR(34),
", PersonMiddleName:  ",CHAR(34),INDEX(People[Middle Name],$A4128),CHAR(34),
", PersonLastName:  ",CHAR(34),INDEX(People[Last Name],$A4128),CHAR(34),"}"))</f>
        <v>#REF!</v>
      </c>
      <c r="E4128" t="e">
        <f>IF(INDEX(Organizations[Organization Type '[CV']],$A4128)="","",
CONCATENATE("  - &amp;OrganizationID",TEXT($A4128,"0000"),
" {","OrganizationTypeCV:  ",CHAR(34),INDEX(Organizations[Organization Type '[CV']],$A4128),CHAR(34),
", OrganizationCode:  ",CHAR(34),INDEX(Organizations[Organization Code],$A4128),CHAR(34),
", OrganizationName:  ",CHAR(34),INDEX(Organizations[Organization Name],$A4128),CHAR(34),
", OrganizationDescription:  ",CHAR(34),INDEX(Organizations[Organization Description],$A4128),CHAR(34),
", OrganizationLink:  ",CHAR(34),INDEX(Organizations[Organization Link],$A4128),CHAR(34),"}"))</f>
        <v>#REF!</v>
      </c>
      <c r="F4128" t="e">
        <f>IF(INDEX(People[First Name],$A4128)="","",
CONCATENATE("  - &amp;AffiliationID",TEXT($A4128,"0000"),
" {PersonID: *PersonID",TEXT($A4128,"0000"),
", OrganizationID: *OrganizationID",TEXT(MATCH(INDEX(People[Organization Name],$A4128),Organizations[Organization Name],0),"0000"),
", IsPrimaryOrganizationContact: , AffiliationStartDate: , AffiliationEndDate: , PrimaryPhone: ",
", PrimaryEmail: ",CHAR(34),INDEX(People[Primary Email],$A4128),CHAR(34),
", PrimaryAddress: ",CHAR(34),INDEX(People[Primary Address],$A4128),CHAR(34),
", PersonLink: }"))</f>
        <v>#REF!</v>
      </c>
      <c r="H4128" t="e">
        <f>IF(COUNTA(CitationInformation)=0,"",IF(INDEX(AuthorList[Author Name],$A4128)="","",
CONCATENATE("  - &amp;AuthorListID",TEXT($A4128,"0000"),
"  {CitationID: *CitationID0001",
", PersonID: *PersonID",TEXT(MATCH(INDEX(AuthorList[Author Name],$A4128),People[Full Name],0),"0000"),
", AuthorOrder: ",INDEX(AuthorList[Author Number],$A4128),"}")))</f>
        <v>#REF!</v>
      </c>
      <c r="K4128" t="e">
        <f>IF(INDEX(SamplingFeatures[Feature Code],$A4128)="","",
CONCATENATE("  - &amp;SamplingFeatureID",TEXT($A4128,"0000"),
" {","SamplingFeatureUUID:  ",CHAR(34),INDEX(SamplingFeatures[Sampling Feature UUID],$A4128),CHAR(34),
", SamplingFeatureTypeCV:  ",CHAR(34),INDEX(SamplingFeatures[Sampling Feature Type],$A4128),CHAR(34),
", SamplingFeatureCode:  ",CHAR(34),INDEX(SamplingFeatures[Feature Code],$A4128),CHAR(34),
", SamplingFeatureName:  ",CHAR(34),INDEX(SamplingFeatures[Feature Name],$A4128),CHAR(34),
", SamplingFeatureDescription:  ",CHAR(34),INDEX(SamplingFeatures[Feature Description],$A4128),CHAR(34),
", SamplingFeatureGeotypeCV:  ",CHAR(34),INDEX(SamplingFeatures[Feature Geo Type],$A4128),CHAR(34),
", FeatureGeometry:  ",CHAR(34),INDEX(SamplingFeatures[Feature Geometry],$A4128),CHAR(34),
", Elevation_m:  ",CHAR(34),INDEX(SamplingFeatures[Elevation_m],$A4128),CHAR(34),
", ElevationDatumCV:  ",CHAR(34),ElevationDatum,CHAR(34),"}"))</f>
        <v>#REF!</v>
      </c>
      <c r="L4128" t="e">
        <f>IF(INDEX(SamplingFeatures[Sampling Feature Type],$A4128)&lt;&gt;"Site","",
CONCATENATE("  - &amp;SiteID",TEXT(SUMPRODUCT(--($L$3:$L4127&lt;&gt;"")),"0000"),
" {","SamplingFeatureID:  *SamplingFeatureID",TEXT($A4128,"0000"),
", SiteTypeCV:  ",CHAR(34),INDEX(Sites[Site Type],$A4128),CHAR(34),
", Latitude:  ",INDEX(Sites[Latitude],$A4128),
", Longitude:  ",INDEX(Sites[Longitude],$A4128),
", SRSName:  ",CHAR(34),LatLonDatum,CHAR(34),"}"))</f>
        <v>#REF!</v>
      </c>
      <c r="M4128" t="e">
        <f>IF(INDEX(SamplingFeatures[Sampling Feature Type],$A4128)&lt;&gt;"Specimen","",
CONCATENATE("  - &amp;SpecimenID",TEXT(SUMPRODUCT(--($M$3:$M4127&lt;&gt;"")),"0000"),
" {","SamplingFeatureID:  *SamplingFeatureID",TEXT($A4128,"0000"),
", SpecimenTypeCV:  ",CHAR(34),INDEX(Specimens[Specimen Type],$A4128),CHAR(34),
", SpecimenMediumCV:  ",INDEX(Specimens[Specimen Medium],$A4128),
", IsFieldSpecimen:  ",CHAR(34),INDEX(Specimens[Is Field Specimen?],$A4128),CHAR(34),"}"))</f>
        <v>#REF!</v>
      </c>
      <c r="N4128" t="e">
        <f>IF(COUNTA(SpatialOffsets[])=0,"", IF(INDEX(SpatialOffsets[Spatial Offset Type],$A4128)="","",
CONCATENATE("  - &amp;SpatialOffsetID",TEXT($A4128,"0000"),
" {","SpatialOffsetTypeCV:  ",CHAR(34),INDEX(SpatialOffsets[Spatial Offset Type],$A4128),CHAR(34),
", Offset1Value:  ",INDEX(SpatialOffsets[Offset 1 Value],$A4128),
", Offset1UnitID:  ",CHAR(34),INDEX(SpatialOffsets[Offset 1 Unit],$A4128),CHAR(34),
", Offset2Value:  ",INDEX(SpatialOffsets[Offset 2 Value],$A4128),
", Offset2UnitID:  ",CHAR(34),INDEX(SpatialOffsets[Offset 2 Unit],$A4128),CHAR(34),
", Offset3Value:  ",INDEX(SpatialOffsets[Offset 3 Value],$A4128),
", Offset3UnitID:  ",CHAR(34),INDEX(SpatialOffsets[Offset 3 Unit],$A4128),CHAR(34),,"}")))</f>
        <v>#REF!</v>
      </c>
      <c r="O4128" t="e">
        <f>IF(COUNTA(RelatedFeatures[])=0,"", IF(INDEX(RelatedFeatures[First Sampling Feature Code],$A4128)="","",
CONCATENATE("  - &amp;RelationID",TEXT($A4128,"0000"),
" {","SamplingFeatureID:  *SamplingFeatureID",TEXT(MATCH(INDEX(RelatedFeatures[First Sampling Feature Code],$A4128),SamplingFeatures[Feature Code],0),"0000"),
", RelationshipTypeCV:  ",CHAR(34),INDEX(RelatedFeatures[Relationship Type],$A4128),CHAR(34),
", RelatedFeatureID: *SamplingFeatureID",TEXT(MATCH(INDEX(RelatedFeatures[Second Sampling Feature Code],$A4128),SamplingFeatures[Feature Code],0),"0000"),
", SpatialOffsetID:  ",IF(INDEX(RelatedFeatures[Offset Number],$A4128)="","",CONCATENATE("*SpatialOffsetID",TEXT(INDEX(RelatedFeatures[Offset Number],$A4128),"0000"))),"}")))</f>
        <v>#REF!</v>
      </c>
      <c r="P4128" t="e">
        <f>IF(INDEX(Methods[Method Type],$A4128)="","",
CONCATENATE("  - &amp;MethodID",TEXT($A4128,"0000"),
" {","MethodTypeCV:  ",CHAR(34),INDEX(Methods[Method Type],$A4128),CHAR(34),
", MethodCode:  ",CHAR(34),INDEX(Methods[Method Code],$A4128),CHAR(34),
", MethodName:  ",CHAR(34),INDEX(Methods[Method Name],$A4128),CHAR(34),
", MethodDescription:  ",CHAR(34),INDEX(Methods[Method Description],$A4128),CHAR(34),
", MethodLink:  ",CHAR(34),INDEX(Methods[Method Link],$A4128),CHAR(34),
", OrganizationID: *OrganizationID",TEXT(MATCH(INDEX(Methods[Organization Name],$A4128),Organizations[Organization Name],0),"0000"),"}"))</f>
        <v>#REF!</v>
      </c>
      <c r="Q4128" t="e">
        <f>IF(INDEX(Variables[Variable Type],$A4128)="","",
CONCATENATE("  - &amp;VariableID",TEXT($A4128,"0000"),
" {","VariableTypeCV:  ",CHAR(34),INDEX(Variables[Variable Type],$A4128),CHAR(34),
", VariableCode:  ",CHAR(34),INDEX(Variables[Variable Code],$A4128),CHAR(34),
", VariableNameCV:  ",CHAR(34),INDEX(Variables[Variable Name],$A4128),CHAR(34),
", VariableDefinition:  ",CHAR(34),INDEX(Variables[Variable Definition],$A4128),CHAR(34),
", SpecciationCV:  ",CHAR(34),INDEX(Variables[Speciation],$A4128),CHAR(34),
", NoDataValue:  ",CHAR(34),INDEX(Variables[No Data Value],$A4128),CHAR(34),"}"))</f>
        <v>#REF!</v>
      </c>
    </row>
    <row r="4129" spans="1:17" x14ac:dyDescent="0.25">
      <c r="A4129">
        <v>4126</v>
      </c>
      <c r="D4129" t="e">
        <f>IF(INDEX(People[First Name],$A4129)="","",
CONCATENATE("  - &amp;PersonID",TEXT($A4129,"0000"),
" {","PersonFirstName:  ",CHAR(34),INDEX(People[First Name],$A4129),CHAR(34),
", PersonMiddleName:  ",CHAR(34),INDEX(People[Middle Name],$A4129),CHAR(34),
", PersonLastName:  ",CHAR(34),INDEX(People[Last Name],$A4129),CHAR(34),"}"))</f>
        <v>#REF!</v>
      </c>
      <c r="E4129" t="e">
        <f>IF(INDEX(Organizations[Organization Type '[CV']],$A4129)="","",
CONCATENATE("  - &amp;OrganizationID",TEXT($A4129,"0000"),
" {","OrganizationTypeCV:  ",CHAR(34),INDEX(Organizations[Organization Type '[CV']],$A4129),CHAR(34),
", OrganizationCode:  ",CHAR(34),INDEX(Organizations[Organization Code],$A4129),CHAR(34),
", OrganizationName:  ",CHAR(34),INDEX(Organizations[Organization Name],$A4129),CHAR(34),
", OrganizationDescription:  ",CHAR(34),INDEX(Organizations[Organization Description],$A4129),CHAR(34),
", OrganizationLink:  ",CHAR(34),INDEX(Organizations[Organization Link],$A4129),CHAR(34),"}"))</f>
        <v>#REF!</v>
      </c>
      <c r="F4129" t="e">
        <f>IF(INDEX(People[First Name],$A4129)="","",
CONCATENATE("  - &amp;AffiliationID",TEXT($A4129,"0000"),
" {PersonID: *PersonID",TEXT($A4129,"0000"),
", OrganizationID: *OrganizationID",TEXT(MATCH(INDEX(People[Organization Name],$A4129),Organizations[Organization Name],0),"0000"),
", IsPrimaryOrganizationContact: , AffiliationStartDate: , AffiliationEndDate: , PrimaryPhone: ",
", PrimaryEmail: ",CHAR(34),INDEX(People[Primary Email],$A4129),CHAR(34),
", PrimaryAddress: ",CHAR(34),INDEX(People[Primary Address],$A4129),CHAR(34),
", PersonLink: }"))</f>
        <v>#REF!</v>
      </c>
      <c r="H4129" t="e">
        <f>IF(COUNTA(CitationInformation)=0,"",IF(INDEX(AuthorList[Author Name],$A4129)="","",
CONCATENATE("  - &amp;AuthorListID",TEXT($A4129,"0000"),
"  {CitationID: *CitationID0001",
", PersonID: *PersonID",TEXT(MATCH(INDEX(AuthorList[Author Name],$A4129),People[Full Name],0),"0000"),
", AuthorOrder: ",INDEX(AuthorList[Author Number],$A4129),"}")))</f>
        <v>#REF!</v>
      </c>
      <c r="K4129" t="e">
        <f>IF(INDEX(SamplingFeatures[Feature Code],$A4129)="","",
CONCATENATE("  - &amp;SamplingFeatureID",TEXT($A4129,"0000"),
" {","SamplingFeatureUUID:  ",CHAR(34),INDEX(SamplingFeatures[Sampling Feature UUID],$A4129),CHAR(34),
", SamplingFeatureTypeCV:  ",CHAR(34),INDEX(SamplingFeatures[Sampling Feature Type],$A4129),CHAR(34),
", SamplingFeatureCode:  ",CHAR(34),INDEX(SamplingFeatures[Feature Code],$A4129),CHAR(34),
", SamplingFeatureName:  ",CHAR(34),INDEX(SamplingFeatures[Feature Name],$A4129),CHAR(34),
", SamplingFeatureDescription:  ",CHAR(34),INDEX(SamplingFeatures[Feature Description],$A4129),CHAR(34),
", SamplingFeatureGeotypeCV:  ",CHAR(34),INDEX(SamplingFeatures[Feature Geo Type],$A4129),CHAR(34),
", FeatureGeometry:  ",CHAR(34),INDEX(SamplingFeatures[Feature Geometry],$A4129),CHAR(34),
", Elevation_m:  ",CHAR(34),INDEX(SamplingFeatures[Elevation_m],$A4129),CHAR(34),
", ElevationDatumCV:  ",CHAR(34),ElevationDatum,CHAR(34),"}"))</f>
        <v>#REF!</v>
      </c>
      <c r="L4129" t="e">
        <f>IF(INDEX(SamplingFeatures[Sampling Feature Type],$A4129)&lt;&gt;"Site","",
CONCATENATE("  - &amp;SiteID",TEXT(SUMPRODUCT(--($L$3:$L4128&lt;&gt;"")),"0000"),
" {","SamplingFeatureID:  *SamplingFeatureID",TEXT($A4129,"0000"),
", SiteTypeCV:  ",CHAR(34),INDEX(Sites[Site Type],$A4129),CHAR(34),
", Latitude:  ",INDEX(Sites[Latitude],$A4129),
", Longitude:  ",INDEX(Sites[Longitude],$A4129),
", SRSName:  ",CHAR(34),LatLonDatum,CHAR(34),"}"))</f>
        <v>#REF!</v>
      </c>
      <c r="M4129" t="e">
        <f>IF(INDEX(SamplingFeatures[Sampling Feature Type],$A4129)&lt;&gt;"Specimen","",
CONCATENATE("  - &amp;SpecimenID",TEXT(SUMPRODUCT(--($M$3:$M4128&lt;&gt;"")),"0000"),
" {","SamplingFeatureID:  *SamplingFeatureID",TEXT($A4129,"0000"),
", SpecimenTypeCV:  ",CHAR(34),INDEX(Specimens[Specimen Type],$A4129),CHAR(34),
", SpecimenMediumCV:  ",INDEX(Specimens[Specimen Medium],$A4129),
", IsFieldSpecimen:  ",CHAR(34),INDEX(Specimens[Is Field Specimen?],$A4129),CHAR(34),"}"))</f>
        <v>#REF!</v>
      </c>
      <c r="N4129" t="e">
        <f>IF(COUNTA(SpatialOffsets[])=0,"", IF(INDEX(SpatialOffsets[Spatial Offset Type],$A4129)="","",
CONCATENATE("  - &amp;SpatialOffsetID",TEXT($A4129,"0000"),
" {","SpatialOffsetTypeCV:  ",CHAR(34),INDEX(SpatialOffsets[Spatial Offset Type],$A4129),CHAR(34),
", Offset1Value:  ",INDEX(SpatialOffsets[Offset 1 Value],$A4129),
", Offset1UnitID:  ",CHAR(34),INDEX(SpatialOffsets[Offset 1 Unit],$A4129),CHAR(34),
", Offset2Value:  ",INDEX(SpatialOffsets[Offset 2 Value],$A4129),
", Offset2UnitID:  ",CHAR(34),INDEX(SpatialOffsets[Offset 2 Unit],$A4129),CHAR(34),
", Offset3Value:  ",INDEX(SpatialOffsets[Offset 3 Value],$A4129),
", Offset3UnitID:  ",CHAR(34),INDEX(SpatialOffsets[Offset 3 Unit],$A4129),CHAR(34),,"}")))</f>
        <v>#REF!</v>
      </c>
      <c r="O4129" t="e">
        <f>IF(COUNTA(RelatedFeatures[])=0,"", IF(INDEX(RelatedFeatures[First Sampling Feature Code],$A4129)="","",
CONCATENATE("  - &amp;RelationID",TEXT($A4129,"0000"),
" {","SamplingFeatureID:  *SamplingFeatureID",TEXT(MATCH(INDEX(RelatedFeatures[First Sampling Feature Code],$A4129),SamplingFeatures[Feature Code],0),"0000"),
", RelationshipTypeCV:  ",CHAR(34),INDEX(RelatedFeatures[Relationship Type],$A4129),CHAR(34),
", RelatedFeatureID: *SamplingFeatureID",TEXT(MATCH(INDEX(RelatedFeatures[Second Sampling Feature Code],$A4129),SamplingFeatures[Feature Code],0),"0000"),
", SpatialOffsetID:  ",IF(INDEX(RelatedFeatures[Offset Number],$A4129)="","",CONCATENATE("*SpatialOffsetID",TEXT(INDEX(RelatedFeatures[Offset Number],$A4129),"0000"))),"}")))</f>
        <v>#REF!</v>
      </c>
      <c r="P4129" t="e">
        <f>IF(INDEX(Methods[Method Type],$A4129)="","",
CONCATENATE("  - &amp;MethodID",TEXT($A4129,"0000"),
" {","MethodTypeCV:  ",CHAR(34),INDEX(Methods[Method Type],$A4129),CHAR(34),
", MethodCode:  ",CHAR(34),INDEX(Methods[Method Code],$A4129),CHAR(34),
", MethodName:  ",CHAR(34),INDEX(Methods[Method Name],$A4129),CHAR(34),
", MethodDescription:  ",CHAR(34),INDEX(Methods[Method Description],$A4129),CHAR(34),
", MethodLink:  ",CHAR(34),INDEX(Methods[Method Link],$A4129),CHAR(34),
", OrganizationID: *OrganizationID",TEXT(MATCH(INDEX(Methods[Organization Name],$A4129),Organizations[Organization Name],0),"0000"),"}"))</f>
        <v>#REF!</v>
      </c>
      <c r="Q4129" t="e">
        <f>IF(INDEX(Variables[Variable Type],$A4129)="","",
CONCATENATE("  - &amp;VariableID",TEXT($A4129,"0000"),
" {","VariableTypeCV:  ",CHAR(34),INDEX(Variables[Variable Type],$A4129),CHAR(34),
", VariableCode:  ",CHAR(34),INDEX(Variables[Variable Code],$A4129),CHAR(34),
", VariableNameCV:  ",CHAR(34),INDEX(Variables[Variable Name],$A4129),CHAR(34),
", VariableDefinition:  ",CHAR(34),INDEX(Variables[Variable Definition],$A4129),CHAR(34),
", SpecciationCV:  ",CHAR(34),INDEX(Variables[Speciation],$A4129),CHAR(34),
", NoDataValue:  ",CHAR(34),INDEX(Variables[No Data Value],$A4129),CHAR(34),"}"))</f>
        <v>#REF!</v>
      </c>
    </row>
    <row r="4130" spans="1:17" x14ac:dyDescent="0.25">
      <c r="A4130">
        <v>4127</v>
      </c>
      <c r="D4130" t="e">
        <f>IF(INDEX(People[First Name],$A4130)="","",
CONCATENATE("  - &amp;PersonID",TEXT($A4130,"0000"),
" {","PersonFirstName:  ",CHAR(34),INDEX(People[First Name],$A4130),CHAR(34),
", PersonMiddleName:  ",CHAR(34),INDEX(People[Middle Name],$A4130),CHAR(34),
", PersonLastName:  ",CHAR(34),INDEX(People[Last Name],$A4130),CHAR(34),"}"))</f>
        <v>#REF!</v>
      </c>
      <c r="E4130" t="e">
        <f>IF(INDEX(Organizations[Organization Type '[CV']],$A4130)="","",
CONCATENATE("  - &amp;OrganizationID",TEXT($A4130,"0000"),
" {","OrganizationTypeCV:  ",CHAR(34),INDEX(Organizations[Organization Type '[CV']],$A4130),CHAR(34),
", OrganizationCode:  ",CHAR(34),INDEX(Organizations[Organization Code],$A4130),CHAR(34),
", OrganizationName:  ",CHAR(34),INDEX(Organizations[Organization Name],$A4130),CHAR(34),
", OrganizationDescription:  ",CHAR(34),INDEX(Organizations[Organization Description],$A4130),CHAR(34),
", OrganizationLink:  ",CHAR(34),INDEX(Organizations[Organization Link],$A4130),CHAR(34),"}"))</f>
        <v>#REF!</v>
      </c>
      <c r="F4130" t="e">
        <f>IF(INDEX(People[First Name],$A4130)="","",
CONCATENATE("  - &amp;AffiliationID",TEXT($A4130,"0000"),
" {PersonID: *PersonID",TEXT($A4130,"0000"),
", OrganizationID: *OrganizationID",TEXT(MATCH(INDEX(People[Organization Name],$A4130),Organizations[Organization Name],0),"0000"),
", IsPrimaryOrganizationContact: , AffiliationStartDate: , AffiliationEndDate: , PrimaryPhone: ",
", PrimaryEmail: ",CHAR(34),INDEX(People[Primary Email],$A4130),CHAR(34),
", PrimaryAddress: ",CHAR(34),INDEX(People[Primary Address],$A4130),CHAR(34),
", PersonLink: }"))</f>
        <v>#REF!</v>
      </c>
      <c r="H4130" t="e">
        <f>IF(COUNTA(CitationInformation)=0,"",IF(INDEX(AuthorList[Author Name],$A4130)="","",
CONCATENATE("  - &amp;AuthorListID",TEXT($A4130,"0000"),
"  {CitationID: *CitationID0001",
", PersonID: *PersonID",TEXT(MATCH(INDEX(AuthorList[Author Name],$A4130),People[Full Name],0),"0000"),
", AuthorOrder: ",INDEX(AuthorList[Author Number],$A4130),"}")))</f>
        <v>#REF!</v>
      </c>
      <c r="K4130" t="e">
        <f>IF(INDEX(SamplingFeatures[Feature Code],$A4130)="","",
CONCATENATE("  - &amp;SamplingFeatureID",TEXT($A4130,"0000"),
" {","SamplingFeatureUUID:  ",CHAR(34),INDEX(SamplingFeatures[Sampling Feature UUID],$A4130),CHAR(34),
", SamplingFeatureTypeCV:  ",CHAR(34),INDEX(SamplingFeatures[Sampling Feature Type],$A4130),CHAR(34),
", SamplingFeatureCode:  ",CHAR(34),INDEX(SamplingFeatures[Feature Code],$A4130),CHAR(34),
", SamplingFeatureName:  ",CHAR(34),INDEX(SamplingFeatures[Feature Name],$A4130),CHAR(34),
", SamplingFeatureDescription:  ",CHAR(34),INDEX(SamplingFeatures[Feature Description],$A4130),CHAR(34),
", SamplingFeatureGeotypeCV:  ",CHAR(34),INDEX(SamplingFeatures[Feature Geo Type],$A4130),CHAR(34),
", FeatureGeometry:  ",CHAR(34),INDEX(SamplingFeatures[Feature Geometry],$A4130),CHAR(34),
", Elevation_m:  ",CHAR(34),INDEX(SamplingFeatures[Elevation_m],$A4130),CHAR(34),
", ElevationDatumCV:  ",CHAR(34),ElevationDatum,CHAR(34),"}"))</f>
        <v>#REF!</v>
      </c>
      <c r="L4130" t="e">
        <f>IF(INDEX(SamplingFeatures[Sampling Feature Type],$A4130)&lt;&gt;"Site","",
CONCATENATE("  - &amp;SiteID",TEXT(SUMPRODUCT(--($L$3:$L4129&lt;&gt;"")),"0000"),
" {","SamplingFeatureID:  *SamplingFeatureID",TEXT($A4130,"0000"),
", SiteTypeCV:  ",CHAR(34),INDEX(Sites[Site Type],$A4130),CHAR(34),
", Latitude:  ",INDEX(Sites[Latitude],$A4130),
", Longitude:  ",INDEX(Sites[Longitude],$A4130),
", SRSName:  ",CHAR(34),LatLonDatum,CHAR(34),"}"))</f>
        <v>#REF!</v>
      </c>
      <c r="M4130" t="e">
        <f>IF(INDEX(SamplingFeatures[Sampling Feature Type],$A4130)&lt;&gt;"Specimen","",
CONCATENATE("  - &amp;SpecimenID",TEXT(SUMPRODUCT(--($M$3:$M4129&lt;&gt;"")),"0000"),
" {","SamplingFeatureID:  *SamplingFeatureID",TEXT($A4130,"0000"),
", SpecimenTypeCV:  ",CHAR(34),INDEX(Specimens[Specimen Type],$A4130),CHAR(34),
", SpecimenMediumCV:  ",INDEX(Specimens[Specimen Medium],$A4130),
", IsFieldSpecimen:  ",CHAR(34),INDEX(Specimens[Is Field Specimen?],$A4130),CHAR(34),"}"))</f>
        <v>#REF!</v>
      </c>
      <c r="N4130" t="e">
        <f>IF(COUNTA(SpatialOffsets[])=0,"", IF(INDEX(SpatialOffsets[Spatial Offset Type],$A4130)="","",
CONCATENATE("  - &amp;SpatialOffsetID",TEXT($A4130,"0000"),
" {","SpatialOffsetTypeCV:  ",CHAR(34),INDEX(SpatialOffsets[Spatial Offset Type],$A4130),CHAR(34),
", Offset1Value:  ",INDEX(SpatialOffsets[Offset 1 Value],$A4130),
", Offset1UnitID:  ",CHAR(34),INDEX(SpatialOffsets[Offset 1 Unit],$A4130),CHAR(34),
", Offset2Value:  ",INDEX(SpatialOffsets[Offset 2 Value],$A4130),
", Offset2UnitID:  ",CHAR(34),INDEX(SpatialOffsets[Offset 2 Unit],$A4130),CHAR(34),
", Offset3Value:  ",INDEX(SpatialOffsets[Offset 3 Value],$A4130),
", Offset3UnitID:  ",CHAR(34),INDEX(SpatialOffsets[Offset 3 Unit],$A4130),CHAR(34),,"}")))</f>
        <v>#REF!</v>
      </c>
      <c r="O4130" t="e">
        <f>IF(COUNTA(RelatedFeatures[])=0,"", IF(INDEX(RelatedFeatures[First Sampling Feature Code],$A4130)="","",
CONCATENATE("  - &amp;RelationID",TEXT($A4130,"0000"),
" {","SamplingFeatureID:  *SamplingFeatureID",TEXT(MATCH(INDEX(RelatedFeatures[First Sampling Feature Code],$A4130),SamplingFeatures[Feature Code],0),"0000"),
", RelationshipTypeCV:  ",CHAR(34),INDEX(RelatedFeatures[Relationship Type],$A4130),CHAR(34),
", RelatedFeatureID: *SamplingFeatureID",TEXT(MATCH(INDEX(RelatedFeatures[Second Sampling Feature Code],$A4130),SamplingFeatures[Feature Code],0),"0000"),
", SpatialOffsetID:  ",IF(INDEX(RelatedFeatures[Offset Number],$A4130)="","",CONCATENATE("*SpatialOffsetID",TEXT(INDEX(RelatedFeatures[Offset Number],$A4130),"0000"))),"}")))</f>
        <v>#REF!</v>
      </c>
      <c r="P4130" t="e">
        <f>IF(INDEX(Methods[Method Type],$A4130)="","",
CONCATENATE("  - &amp;MethodID",TEXT($A4130,"0000"),
" {","MethodTypeCV:  ",CHAR(34),INDEX(Methods[Method Type],$A4130),CHAR(34),
", MethodCode:  ",CHAR(34),INDEX(Methods[Method Code],$A4130),CHAR(34),
", MethodName:  ",CHAR(34),INDEX(Methods[Method Name],$A4130),CHAR(34),
", MethodDescription:  ",CHAR(34),INDEX(Methods[Method Description],$A4130),CHAR(34),
", MethodLink:  ",CHAR(34),INDEX(Methods[Method Link],$A4130),CHAR(34),
", OrganizationID: *OrganizationID",TEXT(MATCH(INDEX(Methods[Organization Name],$A4130),Organizations[Organization Name],0),"0000"),"}"))</f>
        <v>#REF!</v>
      </c>
      <c r="Q4130" t="e">
        <f>IF(INDEX(Variables[Variable Type],$A4130)="","",
CONCATENATE("  - &amp;VariableID",TEXT($A4130,"0000"),
" {","VariableTypeCV:  ",CHAR(34),INDEX(Variables[Variable Type],$A4130),CHAR(34),
", VariableCode:  ",CHAR(34),INDEX(Variables[Variable Code],$A4130),CHAR(34),
", VariableNameCV:  ",CHAR(34),INDEX(Variables[Variable Name],$A4130),CHAR(34),
", VariableDefinition:  ",CHAR(34),INDEX(Variables[Variable Definition],$A4130),CHAR(34),
", SpecciationCV:  ",CHAR(34),INDEX(Variables[Speciation],$A4130),CHAR(34),
", NoDataValue:  ",CHAR(34),INDEX(Variables[No Data Value],$A4130),CHAR(34),"}"))</f>
        <v>#REF!</v>
      </c>
    </row>
    <row r="4131" spans="1:17" x14ac:dyDescent="0.25">
      <c r="A4131">
        <v>4128</v>
      </c>
      <c r="D4131" t="e">
        <f>IF(INDEX(People[First Name],$A4131)="","",
CONCATENATE("  - &amp;PersonID",TEXT($A4131,"0000"),
" {","PersonFirstName:  ",CHAR(34),INDEX(People[First Name],$A4131),CHAR(34),
", PersonMiddleName:  ",CHAR(34),INDEX(People[Middle Name],$A4131),CHAR(34),
", PersonLastName:  ",CHAR(34),INDEX(People[Last Name],$A4131),CHAR(34),"}"))</f>
        <v>#REF!</v>
      </c>
      <c r="E4131" t="e">
        <f>IF(INDEX(Organizations[Organization Type '[CV']],$A4131)="","",
CONCATENATE("  - &amp;OrganizationID",TEXT($A4131,"0000"),
" {","OrganizationTypeCV:  ",CHAR(34),INDEX(Organizations[Organization Type '[CV']],$A4131),CHAR(34),
", OrganizationCode:  ",CHAR(34),INDEX(Organizations[Organization Code],$A4131),CHAR(34),
", OrganizationName:  ",CHAR(34),INDEX(Organizations[Organization Name],$A4131),CHAR(34),
", OrganizationDescription:  ",CHAR(34),INDEX(Organizations[Organization Description],$A4131),CHAR(34),
", OrganizationLink:  ",CHAR(34),INDEX(Organizations[Organization Link],$A4131),CHAR(34),"}"))</f>
        <v>#REF!</v>
      </c>
      <c r="F4131" t="e">
        <f>IF(INDEX(People[First Name],$A4131)="","",
CONCATENATE("  - &amp;AffiliationID",TEXT($A4131,"0000"),
" {PersonID: *PersonID",TEXT($A4131,"0000"),
", OrganizationID: *OrganizationID",TEXT(MATCH(INDEX(People[Organization Name],$A4131),Organizations[Organization Name],0),"0000"),
", IsPrimaryOrganizationContact: , AffiliationStartDate: , AffiliationEndDate: , PrimaryPhone: ",
", PrimaryEmail: ",CHAR(34),INDEX(People[Primary Email],$A4131),CHAR(34),
", PrimaryAddress: ",CHAR(34),INDEX(People[Primary Address],$A4131),CHAR(34),
", PersonLink: }"))</f>
        <v>#REF!</v>
      </c>
      <c r="H4131" t="e">
        <f>IF(COUNTA(CitationInformation)=0,"",IF(INDEX(AuthorList[Author Name],$A4131)="","",
CONCATENATE("  - &amp;AuthorListID",TEXT($A4131,"0000"),
"  {CitationID: *CitationID0001",
", PersonID: *PersonID",TEXT(MATCH(INDEX(AuthorList[Author Name],$A4131),People[Full Name],0),"0000"),
", AuthorOrder: ",INDEX(AuthorList[Author Number],$A4131),"}")))</f>
        <v>#REF!</v>
      </c>
      <c r="K4131" t="e">
        <f>IF(INDEX(SamplingFeatures[Feature Code],$A4131)="","",
CONCATENATE("  - &amp;SamplingFeatureID",TEXT($A4131,"0000"),
" {","SamplingFeatureUUID:  ",CHAR(34),INDEX(SamplingFeatures[Sampling Feature UUID],$A4131),CHAR(34),
", SamplingFeatureTypeCV:  ",CHAR(34),INDEX(SamplingFeatures[Sampling Feature Type],$A4131),CHAR(34),
", SamplingFeatureCode:  ",CHAR(34),INDEX(SamplingFeatures[Feature Code],$A4131),CHAR(34),
", SamplingFeatureName:  ",CHAR(34),INDEX(SamplingFeatures[Feature Name],$A4131),CHAR(34),
", SamplingFeatureDescription:  ",CHAR(34),INDEX(SamplingFeatures[Feature Description],$A4131),CHAR(34),
", SamplingFeatureGeotypeCV:  ",CHAR(34),INDEX(SamplingFeatures[Feature Geo Type],$A4131),CHAR(34),
", FeatureGeometry:  ",CHAR(34),INDEX(SamplingFeatures[Feature Geometry],$A4131),CHAR(34),
", Elevation_m:  ",CHAR(34),INDEX(SamplingFeatures[Elevation_m],$A4131),CHAR(34),
", ElevationDatumCV:  ",CHAR(34),ElevationDatum,CHAR(34),"}"))</f>
        <v>#REF!</v>
      </c>
      <c r="L4131" t="e">
        <f>IF(INDEX(SamplingFeatures[Sampling Feature Type],$A4131)&lt;&gt;"Site","",
CONCATENATE("  - &amp;SiteID",TEXT(SUMPRODUCT(--($L$3:$L4130&lt;&gt;"")),"0000"),
" {","SamplingFeatureID:  *SamplingFeatureID",TEXT($A4131,"0000"),
", SiteTypeCV:  ",CHAR(34),INDEX(Sites[Site Type],$A4131),CHAR(34),
", Latitude:  ",INDEX(Sites[Latitude],$A4131),
", Longitude:  ",INDEX(Sites[Longitude],$A4131),
", SRSName:  ",CHAR(34),LatLonDatum,CHAR(34),"}"))</f>
        <v>#REF!</v>
      </c>
      <c r="M4131" t="e">
        <f>IF(INDEX(SamplingFeatures[Sampling Feature Type],$A4131)&lt;&gt;"Specimen","",
CONCATENATE("  - &amp;SpecimenID",TEXT(SUMPRODUCT(--($M$3:$M4130&lt;&gt;"")),"0000"),
" {","SamplingFeatureID:  *SamplingFeatureID",TEXT($A4131,"0000"),
", SpecimenTypeCV:  ",CHAR(34),INDEX(Specimens[Specimen Type],$A4131),CHAR(34),
", SpecimenMediumCV:  ",INDEX(Specimens[Specimen Medium],$A4131),
", IsFieldSpecimen:  ",CHAR(34),INDEX(Specimens[Is Field Specimen?],$A4131),CHAR(34),"}"))</f>
        <v>#REF!</v>
      </c>
      <c r="N4131" t="e">
        <f>IF(COUNTA(SpatialOffsets[])=0,"", IF(INDEX(SpatialOffsets[Spatial Offset Type],$A4131)="","",
CONCATENATE("  - &amp;SpatialOffsetID",TEXT($A4131,"0000"),
" {","SpatialOffsetTypeCV:  ",CHAR(34),INDEX(SpatialOffsets[Spatial Offset Type],$A4131),CHAR(34),
", Offset1Value:  ",INDEX(SpatialOffsets[Offset 1 Value],$A4131),
", Offset1UnitID:  ",CHAR(34),INDEX(SpatialOffsets[Offset 1 Unit],$A4131),CHAR(34),
", Offset2Value:  ",INDEX(SpatialOffsets[Offset 2 Value],$A4131),
", Offset2UnitID:  ",CHAR(34),INDEX(SpatialOffsets[Offset 2 Unit],$A4131),CHAR(34),
", Offset3Value:  ",INDEX(SpatialOffsets[Offset 3 Value],$A4131),
", Offset3UnitID:  ",CHAR(34),INDEX(SpatialOffsets[Offset 3 Unit],$A4131),CHAR(34),,"}")))</f>
        <v>#REF!</v>
      </c>
      <c r="O4131" t="e">
        <f>IF(COUNTA(RelatedFeatures[])=0,"", IF(INDEX(RelatedFeatures[First Sampling Feature Code],$A4131)="","",
CONCATENATE("  - &amp;RelationID",TEXT($A4131,"0000"),
" {","SamplingFeatureID:  *SamplingFeatureID",TEXT(MATCH(INDEX(RelatedFeatures[First Sampling Feature Code],$A4131),SamplingFeatures[Feature Code],0),"0000"),
", RelationshipTypeCV:  ",CHAR(34),INDEX(RelatedFeatures[Relationship Type],$A4131),CHAR(34),
", RelatedFeatureID: *SamplingFeatureID",TEXT(MATCH(INDEX(RelatedFeatures[Second Sampling Feature Code],$A4131),SamplingFeatures[Feature Code],0),"0000"),
", SpatialOffsetID:  ",IF(INDEX(RelatedFeatures[Offset Number],$A4131)="","",CONCATENATE("*SpatialOffsetID",TEXT(INDEX(RelatedFeatures[Offset Number],$A4131),"0000"))),"}")))</f>
        <v>#REF!</v>
      </c>
      <c r="P4131" t="e">
        <f>IF(INDEX(Methods[Method Type],$A4131)="","",
CONCATENATE("  - &amp;MethodID",TEXT($A4131,"0000"),
" {","MethodTypeCV:  ",CHAR(34),INDEX(Methods[Method Type],$A4131),CHAR(34),
", MethodCode:  ",CHAR(34),INDEX(Methods[Method Code],$A4131),CHAR(34),
", MethodName:  ",CHAR(34),INDEX(Methods[Method Name],$A4131),CHAR(34),
", MethodDescription:  ",CHAR(34),INDEX(Methods[Method Description],$A4131),CHAR(34),
", MethodLink:  ",CHAR(34),INDEX(Methods[Method Link],$A4131),CHAR(34),
", OrganizationID: *OrganizationID",TEXT(MATCH(INDEX(Methods[Organization Name],$A4131),Organizations[Organization Name],0),"0000"),"}"))</f>
        <v>#REF!</v>
      </c>
      <c r="Q4131" t="e">
        <f>IF(INDEX(Variables[Variable Type],$A4131)="","",
CONCATENATE("  - &amp;VariableID",TEXT($A4131,"0000"),
" {","VariableTypeCV:  ",CHAR(34),INDEX(Variables[Variable Type],$A4131),CHAR(34),
", VariableCode:  ",CHAR(34),INDEX(Variables[Variable Code],$A4131),CHAR(34),
", VariableNameCV:  ",CHAR(34),INDEX(Variables[Variable Name],$A4131),CHAR(34),
", VariableDefinition:  ",CHAR(34),INDEX(Variables[Variable Definition],$A4131),CHAR(34),
", SpecciationCV:  ",CHAR(34),INDEX(Variables[Speciation],$A4131),CHAR(34),
", NoDataValue:  ",CHAR(34),INDEX(Variables[No Data Value],$A4131),CHAR(34),"}"))</f>
        <v>#REF!</v>
      </c>
    </row>
    <row r="4132" spans="1:17" x14ac:dyDescent="0.25">
      <c r="A4132">
        <v>4129</v>
      </c>
      <c r="D4132" t="e">
        <f>IF(INDEX(People[First Name],$A4132)="","",
CONCATENATE("  - &amp;PersonID",TEXT($A4132,"0000"),
" {","PersonFirstName:  ",CHAR(34),INDEX(People[First Name],$A4132),CHAR(34),
", PersonMiddleName:  ",CHAR(34),INDEX(People[Middle Name],$A4132),CHAR(34),
", PersonLastName:  ",CHAR(34),INDEX(People[Last Name],$A4132),CHAR(34),"}"))</f>
        <v>#REF!</v>
      </c>
      <c r="E4132" t="e">
        <f>IF(INDEX(Organizations[Organization Type '[CV']],$A4132)="","",
CONCATENATE("  - &amp;OrganizationID",TEXT($A4132,"0000"),
" {","OrganizationTypeCV:  ",CHAR(34),INDEX(Organizations[Organization Type '[CV']],$A4132),CHAR(34),
", OrganizationCode:  ",CHAR(34),INDEX(Organizations[Organization Code],$A4132),CHAR(34),
", OrganizationName:  ",CHAR(34),INDEX(Organizations[Organization Name],$A4132),CHAR(34),
", OrganizationDescription:  ",CHAR(34),INDEX(Organizations[Organization Description],$A4132),CHAR(34),
", OrganizationLink:  ",CHAR(34),INDEX(Organizations[Organization Link],$A4132),CHAR(34),"}"))</f>
        <v>#REF!</v>
      </c>
      <c r="F4132" t="e">
        <f>IF(INDEX(People[First Name],$A4132)="","",
CONCATENATE("  - &amp;AffiliationID",TEXT($A4132,"0000"),
" {PersonID: *PersonID",TEXT($A4132,"0000"),
", OrganizationID: *OrganizationID",TEXT(MATCH(INDEX(People[Organization Name],$A4132),Organizations[Organization Name],0),"0000"),
", IsPrimaryOrganizationContact: , AffiliationStartDate: , AffiliationEndDate: , PrimaryPhone: ",
", PrimaryEmail: ",CHAR(34),INDEX(People[Primary Email],$A4132),CHAR(34),
", PrimaryAddress: ",CHAR(34),INDEX(People[Primary Address],$A4132),CHAR(34),
", PersonLink: }"))</f>
        <v>#REF!</v>
      </c>
      <c r="H4132" t="e">
        <f>IF(COUNTA(CitationInformation)=0,"",IF(INDEX(AuthorList[Author Name],$A4132)="","",
CONCATENATE("  - &amp;AuthorListID",TEXT($A4132,"0000"),
"  {CitationID: *CitationID0001",
", PersonID: *PersonID",TEXT(MATCH(INDEX(AuthorList[Author Name],$A4132),People[Full Name],0),"0000"),
", AuthorOrder: ",INDEX(AuthorList[Author Number],$A4132),"}")))</f>
        <v>#REF!</v>
      </c>
      <c r="K4132" t="e">
        <f>IF(INDEX(SamplingFeatures[Feature Code],$A4132)="","",
CONCATENATE("  - &amp;SamplingFeatureID",TEXT($A4132,"0000"),
" {","SamplingFeatureUUID:  ",CHAR(34),INDEX(SamplingFeatures[Sampling Feature UUID],$A4132),CHAR(34),
", SamplingFeatureTypeCV:  ",CHAR(34),INDEX(SamplingFeatures[Sampling Feature Type],$A4132),CHAR(34),
", SamplingFeatureCode:  ",CHAR(34),INDEX(SamplingFeatures[Feature Code],$A4132),CHAR(34),
", SamplingFeatureName:  ",CHAR(34),INDEX(SamplingFeatures[Feature Name],$A4132),CHAR(34),
", SamplingFeatureDescription:  ",CHAR(34),INDEX(SamplingFeatures[Feature Description],$A4132),CHAR(34),
", SamplingFeatureGeotypeCV:  ",CHAR(34),INDEX(SamplingFeatures[Feature Geo Type],$A4132),CHAR(34),
", FeatureGeometry:  ",CHAR(34),INDEX(SamplingFeatures[Feature Geometry],$A4132),CHAR(34),
", Elevation_m:  ",CHAR(34),INDEX(SamplingFeatures[Elevation_m],$A4132),CHAR(34),
", ElevationDatumCV:  ",CHAR(34),ElevationDatum,CHAR(34),"}"))</f>
        <v>#REF!</v>
      </c>
      <c r="L4132" t="e">
        <f>IF(INDEX(SamplingFeatures[Sampling Feature Type],$A4132)&lt;&gt;"Site","",
CONCATENATE("  - &amp;SiteID",TEXT(SUMPRODUCT(--($L$3:$L4131&lt;&gt;"")),"0000"),
" {","SamplingFeatureID:  *SamplingFeatureID",TEXT($A4132,"0000"),
", SiteTypeCV:  ",CHAR(34),INDEX(Sites[Site Type],$A4132),CHAR(34),
", Latitude:  ",INDEX(Sites[Latitude],$A4132),
", Longitude:  ",INDEX(Sites[Longitude],$A4132),
", SRSName:  ",CHAR(34),LatLonDatum,CHAR(34),"}"))</f>
        <v>#REF!</v>
      </c>
      <c r="M4132" t="e">
        <f>IF(INDEX(SamplingFeatures[Sampling Feature Type],$A4132)&lt;&gt;"Specimen","",
CONCATENATE("  - &amp;SpecimenID",TEXT(SUMPRODUCT(--($M$3:$M4131&lt;&gt;"")),"0000"),
" {","SamplingFeatureID:  *SamplingFeatureID",TEXT($A4132,"0000"),
", SpecimenTypeCV:  ",CHAR(34),INDEX(Specimens[Specimen Type],$A4132),CHAR(34),
", SpecimenMediumCV:  ",INDEX(Specimens[Specimen Medium],$A4132),
", IsFieldSpecimen:  ",CHAR(34),INDEX(Specimens[Is Field Specimen?],$A4132),CHAR(34),"}"))</f>
        <v>#REF!</v>
      </c>
      <c r="N4132" t="e">
        <f>IF(COUNTA(SpatialOffsets[])=0,"", IF(INDEX(SpatialOffsets[Spatial Offset Type],$A4132)="","",
CONCATENATE("  - &amp;SpatialOffsetID",TEXT($A4132,"0000"),
" {","SpatialOffsetTypeCV:  ",CHAR(34),INDEX(SpatialOffsets[Spatial Offset Type],$A4132),CHAR(34),
", Offset1Value:  ",INDEX(SpatialOffsets[Offset 1 Value],$A4132),
", Offset1UnitID:  ",CHAR(34),INDEX(SpatialOffsets[Offset 1 Unit],$A4132),CHAR(34),
", Offset2Value:  ",INDEX(SpatialOffsets[Offset 2 Value],$A4132),
", Offset2UnitID:  ",CHAR(34),INDEX(SpatialOffsets[Offset 2 Unit],$A4132),CHAR(34),
", Offset3Value:  ",INDEX(SpatialOffsets[Offset 3 Value],$A4132),
", Offset3UnitID:  ",CHAR(34),INDEX(SpatialOffsets[Offset 3 Unit],$A4132),CHAR(34),,"}")))</f>
        <v>#REF!</v>
      </c>
      <c r="O4132" t="e">
        <f>IF(COUNTA(RelatedFeatures[])=0,"", IF(INDEX(RelatedFeatures[First Sampling Feature Code],$A4132)="","",
CONCATENATE("  - &amp;RelationID",TEXT($A4132,"0000"),
" {","SamplingFeatureID:  *SamplingFeatureID",TEXT(MATCH(INDEX(RelatedFeatures[First Sampling Feature Code],$A4132),SamplingFeatures[Feature Code],0),"0000"),
", RelationshipTypeCV:  ",CHAR(34),INDEX(RelatedFeatures[Relationship Type],$A4132),CHAR(34),
", RelatedFeatureID: *SamplingFeatureID",TEXT(MATCH(INDEX(RelatedFeatures[Second Sampling Feature Code],$A4132),SamplingFeatures[Feature Code],0),"0000"),
", SpatialOffsetID:  ",IF(INDEX(RelatedFeatures[Offset Number],$A4132)="","",CONCATENATE("*SpatialOffsetID",TEXT(INDEX(RelatedFeatures[Offset Number],$A4132),"0000"))),"}")))</f>
        <v>#REF!</v>
      </c>
      <c r="P4132" t="e">
        <f>IF(INDEX(Methods[Method Type],$A4132)="","",
CONCATENATE("  - &amp;MethodID",TEXT($A4132,"0000"),
" {","MethodTypeCV:  ",CHAR(34),INDEX(Methods[Method Type],$A4132),CHAR(34),
", MethodCode:  ",CHAR(34),INDEX(Methods[Method Code],$A4132),CHAR(34),
", MethodName:  ",CHAR(34),INDEX(Methods[Method Name],$A4132),CHAR(34),
", MethodDescription:  ",CHAR(34),INDEX(Methods[Method Description],$A4132),CHAR(34),
", MethodLink:  ",CHAR(34),INDEX(Methods[Method Link],$A4132),CHAR(34),
", OrganizationID: *OrganizationID",TEXT(MATCH(INDEX(Methods[Organization Name],$A4132),Organizations[Organization Name],0),"0000"),"}"))</f>
        <v>#REF!</v>
      </c>
      <c r="Q4132" t="e">
        <f>IF(INDEX(Variables[Variable Type],$A4132)="","",
CONCATENATE("  - &amp;VariableID",TEXT($A4132,"0000"),
" {","VariableTypeCV:  ",CHAR(34),INDEX(Variables[Variable Type],$A4132),CHAR(34),
", VariableCode:  ",CHAR(34),INDEX(Variables[Variable Code],$A4132),CHAR(34),
", VariableNameCV:  ",CHAR(34),INDEX(Variables[Variable Name],$A4132),CHAR(34),
", VariableDefinition:  ",CHAR(34),INDEX(Variables[Variable Definition],$A4132),CHAR(34),
", SpecciationCV:  ",CHAR(34),INDEX(Variables[Speciation],$A4132),CHAR(34),
", NoDataValue:  ",CHAR(34),INDEX(Variables[No Data Value],$A4132),CHAR(34),"}"))</f>
        <v>#REF!</v>
      </c>
    </row>
    <row r="4133" spans="1:17" x14ac:dyDescent="0.25">
      <c r="A4133">
        <v>4130</v>
      </c>
      <c r="D4133" t="e">
        <f>IF(INDEX(People[First Name],$A4133)="","",
CONCATENATE("  - &amp;PersonID",TEXT($A4133,"0000"),
" {","PersonFirstName:  ",CHAR(34),INDEX(People[First Name],$A4133),CHAR(34),
", PersonMiddleName:  ",CHAR(34),INDEX(People[Middle Name],$A4133),CHAR(34),
", PersonLastName:  ",CHAR(34),INDEX(People[Last Name],$A4133),CHAR(34),"}"))</f>
        <v>#REF!</v>
      </c>
      <c r="E4133" t="e">
        <f>IF(INDEX(Organizations[Organization Type '[CV']],$A4133)="","",
CONCATENATE("  - &amp;OrganizationID",TEXT($A4133,"0000"),
" {","OrganizationTypeCV:  ",CHAR(34),INDEX(Organizations[Organization Type '[CV']],$A4133),CHAR(34),
", OrganizationCode:  ",CHAR(34),INDEX(Organizations[Organization Code],$A4133),CHAR(34),
", OrganizationName:  ",CHAR(34),INDEX(Organizations[Organization Name],$A4133),CHAR(34),
", OrganizationDescription:  ",CHAR(34),INDEX(Organizations[Organization Description],$A4133),CHAR(34),
", OrganizationLink:  ",CHAR(34),INDEX(Organizations[Organization Link],$A4133),CHAR(34),"}"))</f>
        <v>#REF!</v>
      </c>
      <c r="F4133" t="e">
        <f>IF(INDEX(People[First Name],$A4133)="","",
CONCATENATE("  - &amp;AffiliationID",TEXT($A4133,"0000"),
" {PersonID: *PersonID",TEXT($A4133,"0000"),
", OrganizationID: *OrganizationID",TEXT(MATCH(INDEX(People[Organization Name],$A4133),Organizations[Organization Name],0),"0000"),
", IsPrimaryOrganizationContact: , AffiliationStartDate: , AffiliationEndDate: , PrimaryPhone: ",
", PrimaryEmail: ",CHAR(34),INDEX(People[Primary Email],$A4133),CHAR(34),
", PrimaryAddress: ",CHAR(34),INDEX(People[Primary Address],$A4133),CHAR(34),
", PersonLink: }"))</f>
        <v>#REF!</v>
      </c>
      <c r="H4133" t="e">
        <f>IF(COUNTA(CitationInformation)=0,"",IF(INDEX(AuthorList[Author Name],$A4133)="","",
CONCATENATE("  - &amp;AuthorListID",TEXT($A4133,"0000"),
"  {CitationID: *CitationID0001",
", PersonID: *PersonID",TEXT(MATCH(INDEX(AuthorList[Author Name],$A4133),People[Full Name],0),"0000"),
", AuthorOrder: ",INDEX(AuthorList[Author Number],$A4133),"}")))</f>
        <v>#REF!</v>
      </c>
      <c r="K4133" t="e">
        <f>IF(INDEX(SamplingFeatures[Feature Code],$A4133)="","",
CONCATENATE("  - &amp;SamplingFeatureID",TEXT($A4133,"0000"),
" {","SamplingFeatureUUID:  ",CHAR(34),INDEX(SamplingFeatures[Sampling Feature UUID],$A4133),CHAR(34),
", SamplingFeatureTypeCV:  ",CHAR(34),INDEX(SamplingFeatures[Sampling Feature Type],$A4133),CHAR(34),
", SamplingFeatureCode:  ",CHAR(34),INDEX(SamplingFeatures[Feature Code],$A4133),CHAR(34),
", SamplingFeatureName:  ",CHAR(34),INDEX(SamplingFeatures[Feature Name],$A4133),CHAR(34),
", SamplingFeatureDescription:  ",CHAR(34),INDEX(SamplingFeatures[Feature Description],$A4133),CHAR(34),
", SamplingFeatureGeotypeCV:  ",CHAR(34),INDEX(SamplingFeatures[Feature Geo Type],$A4133),CHAR(34),
", FeatureGeometry:  ",CHAR(34),INDEX(SamplingFeatures[Feature Geometry],$A4133),CHAR(34),
", Elevation_m:  ",CHAR(34),INDEX(SamplingFeatures[Elevation_m],$A4133),CHAR(34),
", ElevationDatumCV:  ",CHAR(34),ElevationDatum,CHAR(34),"}"))</f>
        <v>#REF!</v>
      </c>
      <c r="L4133" t="e">
        <f>IF(INDEX(SamplingFeatures[Sampling Feature Type],$A4133)&lt;&gt;"Site","",
CONCATENATE("  - &amp;SiteID",TEXT(SUMPRODUCT(--($L$3:$L4132&lt;&gt;"")),"0000"),
" {","SamplingFeatureID:  *SamplingFeatureID",TEXT($A4133,"0000"),
", SiteTypeCV:  ",CHAR(34),INDEX(Sites[Site Type],$A4133),CHAR(34),
", Latitude:  ",INDEX(Sites[Latitude],$A4133),
", Longitude:  ",INDEX(Sites[Longitude],$A4133),
", SRSName:  ",CHAR(34),LatLonDatum,CHAR(34),"}"))</f>
        <v>#REF!</v>
      </c>
      <c r="M4133" t="e">
        <f>IF(INDEX(SamplingFeatures[Sampling Feature Type],$A4133)&lt;&gt;"Specimen","",
CONCATENATE("  - &amp;SpecimenID",TEXT(SUMPRODUCT(--($M$3:$M4132&lt;&gt;"")),"0000"),
" {","SamplingFeatureID:  *SamplingFeatureID",TEXT($A4133,"0000"),
", SpecimenTypeCV:  ",CHAR(34),INDEX(Specimens[Specimen Type],$A4133),CHAR(34),
", SpecimenMediumCV:  ",INDEX(Specimens[Specimen Medium],$A4133),
", IsFieldSpecimen:  ",CHAR(34),INDEX(Specimens[Is Field Specimen?],$A4133),CHAR(34),"}"))</f>
        <v>#REF!</v>
      </c>
      <c r="N4133" t="e">
        <f>IF(COUNTA(SpatialOffsets[])=0,"", IF(INDEX(SpatialOffsets[Spatial Offset Type],$A4133)="","",
CONCATENATE("  - &amp;SpatialOffsetID",TEXT($A4133,"0000"),
" {","SpatialOffsetTypeCV:  ",CHAR(34),INDEX(SpatialOffsets[Spatial Offset Type],$A4133),CHAR(34),
", Offset1Value:  ",INDEX(SpatialOffsets[Offset 1 Value],$A4133),
", Offset1UnitID:  ",CHAR(34),INDEX(SpatialOffsets[Offset 1 Unit],$A4133),CHAR(34),
", Offset2Value:  ",INDEX(SpatialOffsets[Offset 2 Value],$A4133),
", Offset2UnitID:  ",CHAR(34),INDEX(SpatialOffsets[Offset 2 Unit],$A4133),CHAR(34),
", Offset3Value:  ",INDEX(SpatialOffsets[Offset 3 Value],$A4133),
", Offset3UnitID:  ",CHAR(34),INDEX(SpatialOffsets[Offset 3 Unit],$A4133),CHAR(34),,"}")))</f>
        <v>#REF!</v>
      </c>
      <c r="O4133" t="e">
        <f>IF(COUNTA(RelatedFeatures[])=0,"", IF(INDEX(RelatedFeatures[First Sampling Feature Code],$A4133)="","",
CONCATENATE("  - &amp;RelationID",TEXT($A4133,"0000"),
" {","SamplingFeatureID:  *SamplingFeatureID",TEXT(MATCH(INDEX(RelatedFeatures[First Sampling Feature Code],$A4133),SamplingFeatures[Feature Code],0),"0000"),
", RelationshipTypeCV:  ",CHAR(34),INDEX(RelatedFeatures[Relationship Type],$A4133),CHAR(34),
", RelatedFeatureID: *SamplingFeatureID",TEXT(MATCH(INDEX(RelatedFeatures[Second Sampling Feature Code],$A4133),SamplingFeatures[Feature Code],0),"0000"),
", SpatialOffsetID:  ",IF(INDEX(RelatedFeatures[Offset Number],$A4133)="","",CONCATENATE("*SpatialOffsetID",TEXT(INDEX(RelatedFeatures[Offset Number],$A4133),"0000"))),"}")))</f>
        <v>#REF!</v>
      </c>
      <c r="P4133" t="e">
        <f>IF(INDEX(Methods[Method Type],$A4133)="","",
CONCATENATE("  - &amp;MethodID",TEXT($A4133,"0000"),
" {","MethodTypeCV:  ",CHAR(34),INDEX(Methods[Method Type],$A4133),CHAR(34),
", MethodCode:  ",CHAR(34),INDEX(Methods[Method Code],$A4133),CHAR(34),
", MethodName:  ",CHAR(34),INDEX(Methods[Method Name],$A4133),CHAR(34),
", MethodDescription:  ",CHAR(34),INDEX(Methods[Method Description],$A4133),CHAR(34),
", MethodLink:  ",CHAR(34),INDEX(Methods[Method Link],$A4133),CHAR(34),
", OrganizationID: *OrganizationID",TEXT(MATCH(INDEX(Methods[Organization Name],$A4133),Organizations[Organization Name],0),"0000"),"}"))</f>
        <v>#REF!</v>
      </c>
      <c r="Q4133" t="e">
        <f>IF(INDEX(Variables[Variable Type],$A4133)="","",
CONCATENATE("  - &amp;VariableID",TEXT($A4133,"0000"),
" {","VariableTypeCV:  ",CHAR(34),INDEX(Variables[Variable Type],$A4133),CHAR(34),
", VariableCode:  ",CHAR(34),INDEX(Variables[Variable Code],$A4133),CHAR(34),
", VariableNameCV:  ",CHAR(34),INDEX(Variables[Variable Name],$A4133),CHAR(34),
", VariableDefinition:  ",CHAR(34),INDEX(Variables[Variable Definition],$A4133),CHAR(34),
", SpecciationCV:  ",CHAR(34),INDEX(Variables[Speciation],$A4133),CHAR(34),
", NoDataValue:  ",CHAR(34),INDEX(Variables[No Data Value],$A4133),CHAR(34),"}"))</f>
        <v>#REF!</v>
      </c>
    </row>
    <row r="4134" spans="1:17" x14ac:dyDescent="0.25">
      <c r="A4134">
        <v>4131</v>
      </c>
      <c r="D4134" t="e">
        <f>IF(INDEX(People[First Name],$A4134)="","",
CONCATENATE("  - &amp;PersonID",TEXT($A4134,"0000"),
" {","PersonFirstName:  ",CHAR(34),INDEX(People[First Name],$A4134),CHAR(34),
", PersonMiddleName:  ",CHAR(34),INDEX(People[Middle Name],$A4134),CHAR(34),
", PersonLastName:  ",CHAR(34),INDEX(People[Last Name],$A4134),CHAR(34),"}"))</f>
        <v>#REF!</v>
      </c>
      <c r="E4134" t="e">
        <f>IF(INDEX(Organizations[Organization Type '[CV']],$A4134)="","",
CONCATENATE("  - &amp;OrganizationID",TEXT($A4134,"0000"),
" {","OrganizationTypeCV:  ",CHAR(34),INDEX(Organizations[Organization Type '[CV']],$A4134),CHAR(34),
", OrganizationCode:  ",CHAR(34),INDEX(Organizations[Organization Code],$A4134),CHAR(34),
", OrganizationName:  ",CHAR(34),INDEX(Organizations[Organization Name],$A4134),CHAR(34),
", OrganizationDescription:  ",CHAR(34),INDEX(Organizations[Organization Description],$A4134),CHAR(34),
", OrganizationLink:  ",CHAR(34),INDEX(Organizations[Organization Link],$A4134),CHAR(34),"}"))</f>
        <v>#REF!</v>
      </c>
      <c r="F4134" t="e">
        <f>IF(INDEX(People[First Name],$A4134)="","",
CONCATENATE("  - &amp;AffiliationID",TEXT($A4134,"0000"),
" {PersonID: *PersonID",TEXT($A4134,"0000"),
", OrganizationID: *OrganizationID",TEXT(MATCH(INDEX(People[Organization Name],$A4134),Organizations[Organization Name],0),"0000"),
", IsPrimaryOrganizationContact: , AffiliationStartDate: , AffiliationEndDate: , PrimaryPhone: ",
", PrimaryEmail: ",CHAR(34),INDEX(People[Primary Email],$A4134),CHAR(34),
", PrimaryAddress: ",CHAR(34),INDEX(People[Primary Address],$A4134),CHAR(34),
", PersonLink: }"))</f>
        <v>#REF!</v>
      </c>
      <c r="H4134" t="e">
        <f>IF(COUNTA(CitationInformation)=0,"",IF(INDEX(AuthorList[Author Name],$A4134)="","",
CONCATENATE("  - &amp;AuthorListID",TEXT($A4134,"0000"),
"  {CitationID: *CitationID0001",
", PersonID: *PersonID",TEXT(MATCH(INDEX(AuthorList[Author Name],$A4134),People[Full Name],0),"0000"),
", AuthorOrder: ",INDEX(AuthorList[Author Number],$A4134),"}")))</f>
        <v>#REF!</v>
      </c>
      <c r="K4134" t="e">
        <f>IF(INDEX(SamplingFeatures[Feature Code],$A4134)="","",
CONCATENATE("  - &amp;SamplingFeatureID",TEXT($A4134,"0000"),
" {","SamplingFeatureUUID:  ",CHAR(34),INDEX(SamplingFeatures[Sampling Feature UUID],$A4134),CHAR(34),
", SamplingFeatureTypeCV:  ",CHAR(34),INDEX(SamplingFeatures[Sampling Feature Type],$A4134),CHAR(34),
", SamplingFeatureCode:  ",CHAR(34),INDEX(SamplingFeatures[Feature Code],$A4134),CHAR(34),
", SamplingFeatureName:  ",CHAR(34),INDEX(SamplingFeatures[Feature Name],$A4134),CHAR(34),
", SamplingFeatureDescription:  ",CHAR(34),INDEX(SamplingFeatures[Feature Description],$A4134),CHAR(34),
", SamplingFeatureGeotypeCV:  ",CHAR(34),INDEX(SamplingFeatures[Feature Geo Type],$A4134),CHAR(34),
", FeatureGeometry:  ",CHAR(34),INDEX(SamplingFeatures[Feature Geometry],$A4134),CHAR(34),
", Elevation_m:  ",CHAR(34),INDEX(SamplingFeatures[Elevation_m],$A4134),CHAR(34),
", ElevationDatumCV:  ",CHAR(34),ElevationDatum,CHAR(34),"}"))</f>
        <v>#REF!</v>
      </c>
      <c r="L4134" t="e">
        <f>IF(INDEX(SamplingFeatures[Sampling Feature Type],$A4134)&lt;&gt;"Site","",
CONCATENATE("  - &amp;SiteID",TEXT(SUMPRODUCT(--($L$3:$L4133&lt;&gt;"")),"0000"),
" {","SamplingFeatureID:  *SamplingFeatureID",TEXT($A4134,"0000"),
", SiteTypeCV:  ",CHAR(34),INDEX(Sites[Site Type],$A4134),CHAR(34),
", Latitude:  ",INDEX(Sites[Latitude],$A4134),
", Longitude:  ",INDEX(Sites[Longitude],$A4134),
", SRSName:  ",CHAR(34),LatLonDatum,CHAR(34),"}"))</f>
        <v>#REF!</v>
      </c>
      <c r="M4134" t="e">
        <f>IF(INDEX(SamplingFeatures[Sampling Feature Type],$A4134)&lt;&gt;"Specimen","",
CONCATENATE("  - &amp;SpecimenID",TEXT(SUMPRODUCT(--($M$3:$M4133&lt;&gt;"")),"0000"),
" {","SamplingFeatureID:  *SamplingFeatureID",TEXT($A4134,"0000"),
", SpecimenTypeCV:  ",CHAR(34),INDEX(Specimens[Specimen Type],$A4134),CHAR(34),
", SpecimenMediumCV:  ",INDEX(Specimens[Specimen Medium],$A4134),
", IsFieldSpecimen:  ",CHAR(34),INDEX(Specimens[Is Field Specimen?],$A4134),CHAR(34),"}"))</f>
        <v>#REF!</v>
      </c>
      <c r="N4134" t="e">
        <f>IF(COUNTA(SpatialOffsets[])=0,"", IF(INDEX(SpatialOffsets[Spatial Offset Type],$A4134)="","",
CONCATENATE("  - &amp;SpatialOffsetID",TEXT($A4134,"0000"),
" {","SpatialOffsetTypeCV:  ",CHAR(34),INDEX(SpatialOffsets[Spatial Offset Type],$A4134),CHAR(34),
", Offset1Value:  ",INDEX(SpatialOffsets[Offset 1 Value],$A4134),
", Offset1UnitID:  ",CHAR(34),INDEX(SpatialOffsets[Offset 1 Unit],$A4134),CHAR(34),
", Offset2Value:  ",INDEX(SpatialOffsets[Offset 2 Value],$A4134),
", Offset2UnitID:  ",CHAR(34),INDEX(SpatialOffsets[Offset 2 Unit],$A4134),CHAR(34),
", Offset3Value:  ",INDEX(SpatialOffsets[Offset 3 Value],$A4134),
", Offset3UnitID:  ",CHAR(34),INDEX(SpatialOffsets[Offset 3 Unit],$A4134),CHAR(34),,"}")))</f>
        <v>#REF!</v>
      </c>
      <c r="O4134" t="e">
        <f>IF(COUNTA(RelatedFeatures[])=0,"", IF(INDEX(RelatedFeatures[First Sampling Feature Code],$A4134)="","",
CONCATENATE("  - &amp;RelationID",TEXT($A4134,"0000"),
" {","SamplingFeatureID:  *SamplingFeatureID",TEXT(MATCH(INDEX(RelatedFeatures[First Sampling Feature Code],$A4134),SamplingFeatures[Feature Code],0),"0000"),
", RelationshipTypeCV:  ",CHAR(34),INDEX(RelatedFeatures[Relationship Type],$A4134),CHAR(34),
", RelatedFeatureID: *SamplingFeatureID",TEXT(MATCH(INDEX(RelatedFeatures[Second Sampling Feature Code],$A4134),SamplingFeatures[Feature Code],0),"0000"),
", SpatialOffsetID:  ",IF(INDEX(RelatedFeatures[Offset Number],$A4134)="","",CONCATENATE("*SpatialOffsetID",TEXT(INDEX(RelatedFeatures[Offset Number],$A4134),"0000"))),"}")))</f>
        <v>#REF!</v>
      </c>
      <c r="P4134" t="e">
        <f>IF(INDEX(Methods[Method Type],$A4134)="","",
CONCATENATE("  - &amp;MethodID",TEXT($A4134,"0000"),
" {","MethodTypeCV:  ",CHAR(34),INDEX(Methods[Method Type],$A4134),CHAR(34),
", MethodCode:  ",CHAR(34),INDEX(Methods[Method Code],$A4134),CHAR(34),
", MethodName:  ",CHAR(34),INDEX(Methods[Method Name],$A4134),CHAR(34),
", MethodDescription:  ",CHAR(34),INDEX(Methods[Method Description],$A4134),CHAR(34),
", MethodLink:  ",CHAR(34),INDEX(Methods[Method Link],$A4134),CHAR(34),
", OrganizationID: *OrganizationID",TEXT(MATCH(INDEX(Methods[Organization Name],$A4134),Organizations[Organization Name],0),"0000"),"}"))</f>
        <v>#REF!</v>
      </c>
      <c r="Q4134" t="e">
        <f>IF(INDEX(Variables[Variable Type],$A4134)="","",
CONCATENATE("  - &amp;VariableID",TEXT($A4134,"0000"),
" {","VariableTypeCV:  ",CHAR(34),INDEX(Variables[Variable Type],$A4134),CHAR(34),
", VariableCode:  ",CHAR(34),INDEX(Variables[Variable Code],$A4134),CHAR(34),
", VariableNameCV:  ",CHAR(34),INDEX(Variables[Variable Name],$A4134),CHAR(34),
", VariableDefinition:  ",CHAR(34),INDEX(Variables[Variable Definition],$A4134),CHAR(34),
", SpecciationCV:  ",CHAR(34),INDEX(Variables[Speciation],$A4134),CHAR(34),
", NoDataValue:  ",CHAR(34),INDEX(Variables[No Data Value],$A4134),CHAR(34),"}"))</f>
        <v>#REF!</v>
      </c>
    </row>
    <row r="4135" spans="1:17" x14ac:dyDescent="0.25">
      <c r="A4135">
        <v>4132</v>
      </c>
      <c r="D4135" t="e">
        <f>IF(INDEX(People[First Name],$A4135)="","",
CONCATENATE("  - &amp;PersonID",TEXT($A4135,"0000"),
" {","PersonFirstName:  ",CHAR(34),INDEX(People[First Name],$A4135),CHAR(34),
", PersonMiddleName:  ",CHAR(34),INDEX(People[Middle Name],$A4135),CHAR(34),
", PersonLastName:  ",CHAR(34),INDEX(People[Last Name],$A4135),CHAR(34),"}"))</f>
        <v>#REF!</v>
      </c>
      <c r="E4135" t="e">
        <f>IF(INDEX(Organizations[Organization Type '[CV']],$A4135)="","",
CONCATENATE("  - &amp;OrganizationID",TEXT($A4135,"0000"),
" {","OrganizationTypeCV:  ",CHAR(34),INDEX(Organizations[Organization Type '[CV']],$A4135),CHAR(34),
", OrganizationCode:  ",CHAR(34),INDEX(Organizations[Organization Code],$A4135),CHAR(34),
", OrganizationName:  ",CHAR(34),INDEX(Organizations[Organization Name],$A4135),CHAR(34),
", OrganizationDescription:  ",CHAR(34),INDEX(Organizations[Organization Description],$A4135),CHAR(34),
", OrganizationLink:  ",CHAR(34),INDEX(Organizations[Organization Link],$A4135),CHAR(34),"}"))</f>
        <v>#REF!</v>
      </c>
      <c r="F4135" t="e">
        <f>IF(INDEX(People[First Name],$A4135)="","",
CONCATENATE("  - &amp;AffiliationID",TEXT($A4135,"0000"),
" {PersonID: *PersonID",TEXT($A4135,"0000"),
", OrganizationID: *OrganizationID",TEXT(MATCH(INDEX(People[Organization Name],$A4135),Organizations[Organization Name],0),"0000"),
", IsPrimaryOrganizationContact: , AffiliationStartDate: , AffiliationEndDate: , PrimaryPhone: ",
", PrimaryEmail: ",CHAR(34),INDEX(People[Primary Email],$A4135),CHAR(34),
", PrimaryAddress: ",CHAR(34),INDEX(People[Primary Address],$A4135),CHAR(34),
", PersonLink: }"))</f>
        <v>#REF!</v>
      </c>
      <c r="H4135" t="e">
        <f>IF(COUNTA(CitationInformation)=0,"",IF(INDEX(AuthorList[Author Name],$A4135)="","",
CONCATENATE("  - &amp;AuthorListID",TEXT($A4135,"0000"),
"  {CitationID: *CitationID0001",
", PersonID: *PersonID",TEXT(MATCH(INDEX(AuthorList[Author Name],$A4135),People[Full Name],0),"0000"),
", AuthorOrder: ",INDEX(AuthorList[Author Number],$A4135),"}")))</f>
        <v>#REF!</v>
      </c>
      <c r="K4135" t="e">
        <f>IF(INDEX(SamplingFeatures[Feature Code],$A4135)="","",
CONCATENATE("  - &amp;SamplingFeatureID",TEXT($A4135,"0000"),
" {","SamplingFeatureUUID:  ",CHAR(34),INDEX(SamplingFeatures[Sampling Feature UUID],$A4135),CHAR(34),
", SamplingFeatureTypeCV:  ",CHAR(34),INDEX(SamplingFeatures[Sampling Feature Type],$A4135),CHAR(34),
", SamplingFeatureCode:  ",CHAR(34),INDEX(SamplingFeatures[Feature Code],$A4135),CHAR(34),
", SamplingFeatureName:  ",CHAR(34),INDEX(SamplingFeatures[Feature Name],$A4135),CHAR(34),
", SamplingFeatureDescription:  ",CHAR(34),INDEX(SamplingFeatures[Feature Description],$A4135),CHAR(34),
", SamplingFeatureGeotypeCV:  ",CHAR(34),INDEX(SamplingFeatures[Feature Geo Type],$A4135),CHAR(34),
", FeatureGeometry:  ",CHAR(34),INDEX(SamplingFeatures[Feature Geometry],$A4135),CHAR(34),
", Elevation_m:  ",CHAR(34),INDEX(SamplingFeatures[Elevation_m],$A4135),CHAR(34),
", ElevationDatumCV:  ",CHAR(34),ElevationDatum,CHAR(34),"}"))</f>
        <v>#REF!</v>
      </c>
      <c r="L4135" t="e">
        <f>IF(INDEX(SamplingFeatures[Sampling Feature Type],$A4135)&lt;&gt;"Site","",
CONCATENATE("  - &amp;SiteID",TEXT(SUMPRODUCT(--($L$3:$L4134&lt;&gt;"")),"0000"),
" {","SamplingFeatureID:  *SamplingFeatureID",TEXT($A4135,"0000"),
", SiteTypeCV:  ",CHAR(34),INDEX(Sites[Site Type],$A4135),CHAR(34),
", Latitude:  ",INDEX(Sites[Latitude],$A4135),
", Longitude:  ",INDEX(Sites[Longitude],$A4135),
", SRSName:  ",CHAR(34),LatLonDatum,CHAR(34),"}"))</f>
        <v>#REF!</v>
      </c>
      <c r="M4135" t="e">
        <f>IF(INDEX(SamplingFeatures[Sampling Feature Type],$A4135)&lt;&gt;"Specimen","",
CONCATENATE("  - &amp;SpecimenID",TEXT(SUMPRODUCT(--($M$3:$M4134&lt;&gt;"")),"0000"),
" {","SamplingFeatureID:  *SamplingFeatureID",TEXT($A4135,"0000"),
", SpecimenTypeCV:  ",CHAR(34),INDEX(Specimens[Specimen Type],$A4135),CHAR(34),
", SpecimenMediumCV:  ",INDEX(Specimens[Specimen Medium],$A4135),
", IsFieldSpecimen:  ",CHAR(34),INDEX(Specimens[Is Field Specimen?],$A4135),CHAR(34),"}"))</f>
        <v>#REF!</v>
      </c>
      <c r="N4135" t="e">
        <f>IF(COUNTA(SpatialOffsets[])=0,"", IF(INDEX(SpatialOffsets[Spatial Offset Type],$A4135)="","",
CONCATENATE("  - &amp;SpatialOffsetID",TEXT($A4135,"0000"),
" {","SpatialOffsetTypeCV:  ",CHAR(34),INDEX(SpatialOffsets[Spatial Offset Type],$A4135),CHAR(34),
", Offset1Value:  ",INDEX(SpatialOffsets[Offset 1 Value],$A4135),
", Offset1UnitID:  ",CHAR(34),INDEX(SpatialOffsets[Offset 1 Unit],$A4135),CHAR(34),
", Offset2Value:  ",INDEX(SpatialOffsets[Offset 2 Value],$A4135),
", Offset2UnitID:  ",CHAR(34),INDEX(SpatialOffsets[Offset 2 Unit],$A4135),CHAR(34),
", Offset3Value:  ",INDEX(SpatialOffsets[Offset 3 Value],$A4135),
", Offset3UnitID:  ",CHAR(34),INDEX(SpatialOffsets[Offset 3 Unit],$A4135),CHAR(34),,"}")))</f>
        <v>#REF!</v>
      </c>
      <c r="O4135" t="e">
        <f>IF(COUNTA(RelatedFeatures[])=0,"", IF(INDEX(RelatedFeatures[First Sampling Feature Code],$A4135)="","",
CONCATENATE("  - &amp;RelationID",TEXT($A4135,"0000"),
" {","SamplingFeatureID:  *SamplingFeatureID",TEXT(MATCH(INDEX(RelatedFeatures[First Sampling Feature Code],$A4135),SamplingFeatures[Feature Code],0),"0000"),
", RelationshipTypeCV:  ",CHAR(34),INDEX(RelatedFeatures[Relationship Type],$A4135),CHAR(34),
", RelatedFeatureID: *SamplingFeatureID",TEXT(MATCH(INDEX(RelatedFeatures[Second Sampling Feature Code],$A4135),SamplingFeatures[Feature Code],0),"0000"),
", SpatialOffsetID:  ",IF(INDEX(RelatedFeatures[Offset Number],$A4135)="","",CONCATENATE("*SpatialOffsetID",TEXT(INDEX(RelatedFeatures[Offset Number],$A4135),"0000"))),"}")))</f>
        <v>#REF!</v>
      </c>
      <c r="P4135" t="e">
        <f>IF(INDEX(Methods[Method Type],$A4135)="","",
CONCATENATE("  - &amp;MethodID",TEXT($A4135,"0000"),
" {","MethodTypeCV:  ",CHAR(34),INDEX(Methods[Method Type],$A4135),CHAR(34),
", MethodCode:  ",CHAR(34),INDEX(Methods[Method Code],$A4135),CHAR(34),
", MethodName:  ",CHAR(34),INDEX(Methods[Method Name],$A4135),CHAR(34),
", MethodDescription:  ",CHAR(34),INDEX(Methods[Method Description],$A4135),CHAR(34),
", MethodLink:  ",CHAR(34),INDEX(Methods[Method Link],$A4135),CHAR(34),
", OrganizationID: *OrganizationID",TEXT(MATCH(INDEX(Methods[Organization Name],$A4135),Organizations[Organization Name],0),"0000"),"}"))</f>
        <v>#REF!</v>
      </c>
      <c r="Q4135" t="e">
        <f>IF(INDEX(Variables[Variable Type],$A4135)="","",
CONCATENATE("  - &amp;VariableID",TEXT($A4135,"0000"),
" {","VariableTypeCV:  ",CHAR(34),INDEX(Variables[Variable Type],$A4135),CHAR(34),
", VariableCode:  ",CHAR(34),INDEX(Variables[Variable Code],$A4135),CHAR(34),
", VariableNameCV:  ",CHAR(34),INDEX(Variables[Variable Name],$A4135),CHAR(34),
", VariableDefinition:  ",CHAR(34),INDEX(Variables[Variable Definition],$A4135),CHAR(34),
", SpecciationCV:  ",CHAR(34),INDEX(Variables[Speciation],$A4135),CHAR(34),
", NoDataValue:  ",CHAR(34),INDEX(Variables[No Data Value],$A4135),CHAR(34),"}"))</f>
        <v>#REF!</v>
      </c>
    </row>
    <row r="4136" spans="1:17" x14ac:dyDescent="0.25">
      <c r="A4136">
        <v>4133</v>
      </c>
      <c r="D4136" t="e">
        <f>IF(INDEX(People[First Name],$A4136)="","",
CONCATENATE("  - &amp;PersonID",TEXT($A4136,"0000"),
" {","PersonFirstName:  ",CHAR(34),INDEX(People[First Name],$A4136),CHAR(34),
", PersonMiddleName:  ",CHAR(34),INDEX(People[Middle Name],$A4136),CHAR(34),
", PersonLastName:  ",CHAR(34),INDEX(People[Last Name],$A4136),CHAR(34),"}"))</f>
        <v>#REF!</v>
      </c>
      <c r="E4136" t="e">
        <f>IF(INDEX(Organizations[Organization Type '[CV']],$A4136)="","",
CONCATENATE("  - &amp;OrganizationID",TEXT($A4136,"0000"),
" {","OrganizationTypeCV:  ",CHAR(34),INDEX(Organizations[Organization Type '[CV']],$A4136),CHAR(34),
", OrganizationCode:  ",CHAR(34),INDEX(Organizations[Organization Code],$A4136),CHAR(34),
", OrganizationName:  ",CHAR(34),INDEX(Organizations[Organization Name],$A4136),CHAR(34),
", OrganizationDescription:  ",CHAR(34),INDEX(Organizations[Organization Description],$A4136),CHAR(34),
", OrganizationLink:  ",CHAR(34),INDEX(Organizations[Organization Link],$A4136),CHAR(34),"}"))</f>
        <v>#REF!</v>
      </c>
      <c r="F4136" t="e">
        <f>IF(INDEX(People[First Name],$A4136)="","",
CONCATENATE("  - &amp;AffiliationID",TEXT($A4136,"0000"),
" {PersonID: *PersonID",TEXT($A4136,"0000"),
", OrganizationID: *OrganizationID",TEXT(MATCH(INDEX(People[Organization Name],$A4136),Organizations[Organization Name],0),"0000"),
", IsPrimaryOrganizationContact: , AffiliationStartDate: , AffiliationEndDate: , PrimaryPhone: ",
", PrimaryEmail: ",CHAR(34),INDEX(People[Primary Email],$A4136),CHAR(34),
", PrimaryAddress: ",CHAR(34),INDEX(People[Primary Address],$A4136),CHAR(34),
", PersonLink: }"))</f>
        <v>#REF!</v>
      </c>
      <c r="H4136" t="e">
        <f>IF(COUNTA(CitationInformation)=0,"",IF(INDEX(AuthorList[Author Name],$A4136)="","",
CONCATENATE("  - &amp;AuthorListID",TEXT($A4136,"0000"),
"  {CitationID: *CitationID0001",
", PersonID: *PersonID",TEXT(MATCH(INDEX(AuthorList[Author Name],$A4136),People[Full Name],0),"0000"),
", AuthorOrder: ",INDEX(AuthorList[Author Number],$A4136),"}")))</f>
        <v>#REF!</v>
      </c>
      <c r="K4136" t="e">
        <f>IF(INDEX(SamplingFeatures[Feature Code],$A4136)="","",
CONCATENATE("  - &amp;SamplingFeatureID",TEXT($A4136,"0000"),
" {","SamplingFeatureUUID:  ",CHAR(34),INDEX(SamplingFeatures[Sampling Feature UUID],$A4136),CHAR(34),
", SamplingFeatureTypeCV:  ",CHAR(34),INDEX(SamplingFeatures[Sampling Feature Type],$A4136),CHAR(34),
", SamplingFeatureCode:  ",CHAR(34),INDEX(SamplingFeatures[Feature Code],$A4136),CHAR(34),
", SamplingFeatureName:  ",CHAR(34),INDEX(SamplingFeatures[Feature Name],$A4136),CHAR(34),
", SamplingFeatureDescription:  ",CHAR(34),INDEX(SamplingFeatures[Feature Description],$A4136),CHAR(34),
", SamplingFeatureGeotypeCV:  ",CHAR(34),INDEX(SamplingFeatures[Feature Geo Type],$A4136),CHAR(34),
", FeatureGeometry:  ",CHAR(34),INDEX(SamplingFeatures[Feature Geometry],$A4136),CHAR(34),
", Elevation_m:  ",CHAR(34),INDEX(SamplingFeatures[Elevation_m],$A4136),CHAR(34),
", ElevationDatumCV:  ",CHAR(34),ElevationDatum,CHAR(34),"}"))</f>
        <v>#REF!</v>
      </c>
      <c r="L4136" t="e">
        <f>IF(INDEX(SamplingFeatures[Sampling Feature Type],$A4136)&lt;&gt;"Site","",
CONCATENATE("  - &amp;SiteID",TEXT(SUMPRODUCT(--($L$3:$L4135&lt;&gt;"")),"0000"),
" {","SamplingFeatureID:  *SamplingFeatureID",TEXT($A4136,"0000"),
", SiteTypeCV:  ",CHAR(34),INDEX(Sites[Site Type],$A4136),CHAR(34),
", Latitude:  ",INDEX(Sites[Latitude],$A4136),
", Longitude:  ",INDEX(Sites[Longitude],$A4136),
", SRSName:  ",CHAR(34),LatLonDatum,CHAR(34),"}"))</f>
        <v>#REF!</v>
      </c>
      <c r="M4136" t="e">
        <f>IF(INDEX(SamplingFeatures[Sampling Feature Type],$A4136)&lt;&gt;"Specimen","",
CONCATENATE("  - &amp;SpecimenID",TEXT(SUMPRODUCT(--($M$3:$M4135&lt;&gt;"")),"0000"),
" {","SamplingFeatureID:  *SamplingFeatureID",TEXT($A4136,"0000"),
", SpecimenTypeCV:  ",CHAR(34),INDEX(Specimens[Specimen Type],$A4136),CHAR(34),
", SpecimenMediumCV:  ",INDEX(Specimens[Specimen Medium],$A4136),
", IsFieldSpecimen:  ",CHAR(34),INDEX(Specimens[Is Field Specimen?],$A4136),CHAR(34),"}"))</f>
        <v>#REF!</v>
      </c>
      <c r="N4136" t="e">
        <f>IF(COUNTA(SpatialOffsets[])=0,"", IF(INDEX(SpatialOffsets[Spatial Offset Type],$A4136)="","",
CONCATENATE("  - &amp;SpatialOffsetID",TEXT($A4136,"0000"),
" {","SpatialOffsetTypeCV:  ",CHAR(34),INDEX(SpatialOffsets[Spatial Offset Type],$A4136),CHAR(34),
", Offset1Value:  ",INDEX(SpatialOffsets[Offset 1 Value],$A4136),
", Offset1UnitID:  ",CHAR(34),INDEX(SpatialOffsets[Offset 1 Unit],$A4136),CHAR(34),
", Offset2Value:  ",INDEX(SpatialOffsets[Offset 2 Value],$A4136),
", Offset2UnitID:  ",CHAR(34),INDEX(SpatialOffsets[Offset 2 Unit],$A4136),CHAR(34),
", Offset3Value:  ",INDEX(SpatialOffsets[Offset 3 Value],$A4136),
", Offset3UnitID:  ",CHAR(34),INDEX(SpatialOffsets[Offset 3 Unit],$A4136),CHAR(34),,"}")))</f>
        <v>#REF!</v>
      </c>
      <c r="O4136" t="e">
        <f>IF(COUNTA(RelatedFeatures[])=0,"", IF(INDEX(RelatedFeatures[First Sampling Feature Code],$A4136)="","",
CONCATENATE("  - &amp;RelationID",TEXT($A4136,"0000"),
" {","SamplingFeatureID:  *SamplingFeatureID",TEXT(MATCH(INDEX(RelatedFeatures[First Sampling Feature Code],$A4136),SamplingFeatures[Feature Code],0),"0000"),
", RelationshipTypeCV:  ",CHAR(34),INDEX(RelatedFeatures[Relationship Type],$A4136),CHAR(34),
", RelatedFeatureID: *SamplingFeatureID",TEXT(MATCH(INDEX(RelatedFeatures[Second Sampling Feature Code],$A4136),SamplingFeatures[Feature Code],0),"0000"),
", SpatialOffsetID:  ",IF(INDEX(RelatedFeatures[Offset Number],$A4136)="","",CONCATENATE("*SpatialOffsetID",TEXT(INDEX(RelatedFeatures[Offset Number],$A4136),"0000"))),"}")))</f>
        <v>#REF!</v>
      </c>
      <c r="P4136" t="e">
        <f>IF(INDEX(Methods[Method Type],$A4136)="","",
CONCATENATE("  - &amp;MethodID",TEXT($A4136,"0000"),
" {","MethodTypeCV:  ",CHAR(34),INDEX(Methods[Method Type],$A4136),CHAR(34),
", MethodCode:  ",CHAR(34),INDEX(Methods[Method Code],$A4136),CHAR(34),
", MethodName:  ",CHAR(34),INDEX(Methods[Method Name],$A4136),CHAR(34),
", MethodDescription:  ",CHAR(34),INDEX(Methods[Method Description],$A4136),CHAR(34),
", MethodLink:  ",CHAR(34),INDEX(Methods[Method Link],$A4136),CHAR(34),
", OrganizationID: *OrganizationID",TEXT(MATCH(INDEX(Methods[Organization Name],$A4136),Organizations[Organization Name],0),"0000"),"}"))</f>
        <v>#REF!</v>
      </c>
      <c r="Q4136" t="e">
        <f>IF(INDEX(Variables[Variable Type],$A4136)="","",
CONCATENATE("  - &amp;VariableID",TEXT($A4136,"0000"),
" {","VariableTypeCV:  ",CHAR(34),INDEX(Variables[Variable Type],$A4136),CHAR(34),
", VariableCode:  ",CHAR(34),INDEX(Variables[Variable Code],$A4136),CHAR(34),
", VariableNameCV:  ",CHAR(34),INDEX(Variables[Variable Name],$A4136),CHAR(34),
", VariableDefinition:  ",CHAR(34),INDEX(Variables[Variable Definition],$A4136),CHAR(34),
", SpecciationCV:  ",CHAR(34),INDEX(Variables[Speciation],$A4136),CHAR(34),
", NoDataValue:  ",CHAR(34),INDEX(Variables[No Data Value],$A4136),CHAR(34),"}"))</f>
        <v>#REF!</v>
      </c>
    </row>
    <row r="4137" spans="1:17" x14ac:dyDescent="0.25">
      <c r="A4137">
        <v>4134</v>
      </c>
      <c r="D4137" t="e">
        <f>IF(INDEX(People[First Name],$A4137)="","",
CONCATENATE("  - &amp;PersonID",TEXT($A4137,"0000"),
" {","PersonFirstName:  ",CHAR(34),INDEX(People[First Name],$A4137),CHAR(34),
", PersonMiddleName:  ",CHAR(34),INDEX(People[Middle Name],$A4137),CHAR(34),
", PersonLastName:  ",CHAR(34),INDEX(People[Last Name],$A4137),CHAR(34),"}"))</f>
        <v>#REF!</v>
      </c>
      <c r="E4137" t="e">
        <f>IF(INDEX(Organizations[Organization Type '[CV']],$A4137)="","",
CONCATENATE("  - &amp;OrganizationID",TEXT($A4137,"0000"),
" {","OrganizationTypeCV:  ",CHAR(34),INDEX(Organizations[Organization Type '[CV']],$A4137),CHAR(34),
", OrganizationCode:  ",CHAR(34),INDEX(Organizations[Organization Code],$A4137),CHAR(34),
", OrganizationName:  ",CHAR(34),INDEX(Organizations[Organization Name],$A4137),CHAR(34),
", OrganizationDescription:  ",CHAR(34),INDEX(Organizations[Organization Description],$A4137),CHAR(34),
", OrganizationLink:  ",CHAR(34),INDEX(Organizations[Organization Link],$A4137),CHAR(34),"}"))</f>
        <v>#REF!</v>
      </c>
      <c r="F4137" t="e">
        <f>IF(INDEX(People[First Name],$A4137)="","",
CONCATENATE("  - &amp;AffiliationID",TEXT($A4137,"0000"),
" {PersonID: *PersonID",TEXT($A4137,"0000"),
", OrganizationID: *OrganizationID",TEXT(MATCH(INDEX(People[Organization Name],$A4137),Organizations[Organization Name],0),"0000"),
", IsPrimaryOrganizationContact: , AffiliationStartDate: , AffiliationEndDate: , PrimaryPhone: ",
", PrimaryEmail: ",CHAR(34),INDEX(People[Primary Email],$A4137),CHAR(34),
", PrimaryAddress: ",CHAR(34),INDEX(People[Primary Address],$A4137),CHAR(34),
", PersonLink: }"))</f>
        <v>#REF!</v>
      </c>
      <c r="H4137" t="e">
        <f>IF(COUNTA(CitationInformation)=0,"",IF(INDEX(AuthorList[Author Name],$A4137)="","",
CONCATENATE("  - &amp;AuthorListID",TEXT($A4137,"0000"),
"  {CitationID: *CitationID0001",
", PersonID: *PersonID",TEXT(MATCH(INDEX(AuthorList[Author Name],$A4137),People[Full Name],0),"0000"),
", AuthorOrder: ",INDEX(AuthorList[Author Number],$A4137),"}")))</f>
        <v>#REF!</v>
      </c>
      <c r="K4137" t="e">
        <f>IF(INDEX(SamplingFeatures[Feature Code],$A4137)="","",
CONCATENATE("  - &amp;SamplingFeatureID",TEXT($A4137,"0000"),
" {","SamplingFeatureUUID:  ",CHAR(34),INDEX(SamplingFeatures[Sampling Feature UUID],$A4137),CHAR(34),
", SamplingFeatureTypeCV:  ",CHAR(34),INDEX(SamplingFeatures[Sampling Feature Type],$A4137),CHAR(34),
", SamplingFeatureCode:  ",CHAR(34),INDEX(SamplingFeatures[Feature Code],$A4137),CHAR(34),
", SamplingFeatureName:  ",CHAR(34),INDEX(SamplingFeatures[Feature Name],$A4137),CHAR(34),
", SamplingFeatureDescription:  ",CHAR(34),INDEX(SamplingFeatures[Feature Description],$A4137),CHAR(34),
", SamplingFeatureGeotypeCV:  ",CHAR(34),INDEX(SamplingFeatures[Feature Geo Type],$A4137),CHAR(34),
", FeatureGeometry:  ",CHAR(34),INDEX(SamplingFeatures[Feature Geometry],$A4137),CHAR(34),
", Elevation_m:  ",CHAR(34),INDEX(SamplingFeatures[Elevation_m],$A4137),CHAR(34),
", ElevationDatumCV:  ",CHAR(34),ElevationDatum,CHAR(34),"}"))</f>
        <v>#REF!</v>
      </c>
      <c r="L4137" t="e">
        <f>IF(INDEX(SamplingFeatures[Sampling Feature Type],$A4137)&lt;&gt;"Site","",
CONCATENATE("  - &amp;SiteID",TEXT(SUMPRODUCT(--($L$3:$L4136&lt;&gt;"")),"0000"),
" {","SamplingFeatureID:  *SamplingFeatureID",TEXT($A4137,"0000"),
", SiteTypeCV:  ",CHAR(34),INDEX(Sites[Site Type],$A4137),CHAR(34),
", Latitude:  ",INDEX(Sites[Latitude],$A4137),
", Longitude:  ",INDEX(Sites[Longitude],$A4137),
", SRSName:  ",CHAR(34),LatLonDatum,CHAR(34),"}"))</f>
        <v>#REF!</v>
      </c>
      <c r="M4137" t="e">
        <f>IF(INDEX(SamplingFeatures[Sampling Feature Type],$A4137)&lt;&gt;"Specimen","",
CONCATENATE("  - &amp;SpecimenID",TEXT(SUMPRODUCT(--($M$3:$M4136&lt;&gt;"")),"0000"),
" {","SamplingFeatureID:  *SamplingFeatureID",TEXT($A4137,"0000"),
", SpecimenTypeCV:  ",CHAR(34),INDEX(Specimens[Specimen Type],$A4137),CHAR(34),
", SpecimenMediumCV:  ",INDEX(Specimens[Specimen Medium],$A4137),
", IsFieldSpecimen:  ",CHAR(34),INDEX(Specimens[Is Field Specimen?],$A4137),CHAR(34),"}"))</f>
        <v>#REF!</v>
      </c>
      <c r="N4137" t="e">
        <f>IF(COUNTA(SpatialOffsets[])=0,"", IF(INDEX(SpatialOffsets[Spatial Offset Type],$A4137)="","",
CONCATENATE("  - &amp;SpatialOffsetID",TEXT($A4137,"0000"),
" {","SpatialOffsetTypeCV:  ",CHAR(34),INDEX(SpatialOffsets[Spatial Offset Type],$A4137),CHAR(34),
", Offset1Value:  ",INDEX(SpatialOffsets[Offset 1 Value],$A4137),
", Offset1UnitID:  ",CHAR(34),INDEX(SpatialOffsets[Offset 1 Unit],$A4137),CHAR(34),
", Offset2Value:  ",INDEX(SpatialOffsets[Offset 2 Value],$A4137),
", Offset2UnitID:  ",CHAR(34),INDEX(SpatialOffsets[Offset 2 Unit],$A4137),CHAR(34),
", Offset3Value:  ",INDEX(SpatialOffsets[Offset 3 Value],$A4137),
", Offset3UnitID:  ",CHAR(34),INDEX(SpatialOffsets[Offset 3 Unit],$A4137),CHAR(34),,"}")))</f>
        <v>#REF!</v>
      </c>
      <c r="O4137" t="e">
        <f>IF(COUNTA(RelatedFeatures[])=0,"", IF(INDEX(RelatedFeatures[First Sampling Feature Code],$A4137)="","",
CONCATENATE("  - &amp;RelationID",TEXT($A4137,"0000"),
" {","SamplingFeatureID:  *SamplingFeatureID",TEXT(MATCH(INDEX(RelatedFeatures[First Sampling Feature Code],$A4137),SamplingFeatures[Feature Code],0),"0000"),
", RelationshipTypeCV:  ",CHAR(34),INDEX(RelatedFeatures[Relationship Type],$A4137),CHAR(34),
", RelatedFeatureID: *SamplingFeatureID",TEXT(MATCH(INDEX(RelatedFeatures[Second Sampling Feature Code],$A4137),SamplingFeatures[Feature Code],0),"0000"),
", SpatialOffsetID:  ",IF(INDEX(RelatedFeatures[Offset Number],$A4137)="","",CONCATENATE("*SpatialOffsetID",TEXT(INDEX(RelatedFeatures[Offset Number],$A4137),"0000"))),"}")))</f>
        <v>#REF!</v>
      </c>
      <c r="P4137" t="e">
        <f>IF(INDEX(Methods[Method Type],$A4137)="","",
CONCATENATE("  - &amp;MethodID",TEXT($A4137,"0000"),
" {","MethodTypeCV:  ",CHAR(34),INDEX(Methods[Method Type],$A4137),CHAR(34),
", MethodCode:  ",CHAR(34),INDEX(Methods[Method Code],$A4137),CHAR(34),
", MethodName:  ",CHAR(34),INDEX(Methods[Method Name],$A4137),CHAR(34),
", MethodDescription:  ",CHAR(34),INDEX(Methods[Method Description],$A4137),CHAR(34),
", MethodLink:  ",CHAR(34),INDEX(Methods[Method Link],$A4137),CHAR(34),
", OrganizationID: *OrganizationID",TEXT(MATCH(INDEX(Methods[Organization Name],$A4137),Organizations[Organization Name],0),"0000"),"}"))</f>
        <v>#REF!</v>
      </c>
      <c r="Q4137" t="e">
        <f>IF(INDEX(Variables[Variable Type],$A4137)="","",
CONCATENATE("  - &amp;VariableID",TEXT($A4137,"0000"),
" {","VariableTypeCV:  ",CHAR(34),INDEX(Variables[Variable Type],$A4137),CHAR(34),
", VariableCode:  ",CHAR(34),INDEX(Variables[Variable Code],$A4137),CHAR(34),
", VariableNameCV:  ",CHAR(34),INDEX(Variables[Variable Name],$A4137),CHAR(34),
", VariableDefinition:  ",CHAR(34),INDEX(Variables[Variable Definition],$A4137),CHAR(34),
", SpecciationCV:  ",CHAR(34),INDEX(Variables[Speciation],$A4137),CHAR(34),
", NoDataValue:  ",CHAR(34),INDEX(Variables[No Data Value],$A4137),CHAR(34),"}"))</f>
        <v>#REF!</v>
      </c>
    </row>
    <row r="4138" spans="1:17" x14ac:dyDescent="0.25">
      <c r="A4138">
        <v>4135</v>
      </c>
      <c r="D4138" t="e">
        <f>IF(INDEX(People[First Name],$A4138)="","",
CONCATENATE("  - &amp;PersonID",TEXT($A4138,"0000"),
" {","PersonFirstName:  ",CHAR(34),INDEX(People[First Name],$A4138),CHAR(34),
", PersonMiddleName:  ",CHAR(34),INDEX(People[Middle Name],$A4138),CHAR(34),
", PersonLastName:  ",CHAR(34),INDEX(People[Last Name],$A4138),CHAR(34),"}"))</f>
        <v>#REF!</v>
      </c>
      <c r="E4138" t="e">
        <f>IF(INDEX(Organizations[Organization Type '[CV']],$A4138)="","",
CONCATENATE("  - &amp;OrganizationID",TEXT($A4138,"0000"),
" {","OrganizationTypeCV:  ",CHAR(34),INDEX(Organizations[Organization Type '[CV']],$A4138),CHAR(34),
", OrganizationCode:  ",CHAR(34),INDEX(Organizations[Organization Code],$A4138),CHAR(34),
", OrganizationName:  ",CHAR(34),INDEX(Organizations[Organization Name],$A4138),CHAR(34),
", OrganizationDescription:  ",CHAR(34),INDEX(Organizations[Organization Description],$A4138),CHAR(34),
", OrganizationLink:  ",CHAR(34),INDEX(Organizations[Organization Link],$A4138),CHAR(34),"}"))</f>
        <v>#REF!</v>
      </c>
      <c r="F4138" t="e">
        <f>IF(INDEX(People[First Name],$A4138)="","",
CONCATENATE("  - &amp;AffiliationID",TEXT($A4138,"0000"),
" {PersonID: *PersonID",TEXT($A4138,"0000"),
", OrganizationID: *OrganizationID",TEXT(MATCH(INDEX(People[Organization Name],$A4138),Organizations[Organization Name],0),"0000"),
", IsPrimaryOrganizationContact: , AffiliationStartDate: , AffiliationEndDate: , PrimaryPhone: ",
", PrimaryEmail: ",CHAR(34),INDEX(People[Primary Email],$A4138),CHAR(34),
", PrimaryAddress: ",CHAR(34),INDEX(People[Primary Address],$A4138),CHAR(34),
", PersonLink: }"))</f>
        <v>#REF!</v>
      </c>
      <c r="H4138" t="e">
        <f>IF(COUNTA(CitationInformation)=0,"",IF(INDEX(AuthorList[Author Name],$A4138)="","",
CONCATENATE("  - &amp;AuthorListID",TEXT($A4138,"0000"),
"  {CitationID: *CitationID0001",
", PersonID: *PersonID",TEXT(MATCH(INDEX(AuthorList[Author Name],$A4138),People[Full Name],0),"0000"),
", AuthorOrder: ",INDEX(AuthorList[Author Number],$A4138),"}")))</f>
        <v>#REF!</v>
      </c>
      <c r="K4138" t="e">
        <f>IF(INDEX(SamplingFeatures[Feature Code],$A4138)="","",
CONCATENATE("  - &amp;SamplingFeatureID",TEXT($A4138,"0000"),
" {","SamplingFeatureUUID:  ",CHAR(34),INDEX(SamplingFeatures[Sampling Feature UUID],$A4138),CHAR(34),
", SamplingFeatureTypeCV:  ",CHAR(34),INDEX(SamplingFeatures[Sampling Feature Type],$A4138),CHAR(34),
", SamplingFeatureCode:  ",CHAR(34),INDEX(SamplingFeatures[Feature Code],$A4138),CHAR(34),
", SamplingFeatureName:  ",CHAR(34),INDEX(SamplingFeatures[Feature Name],$A4138),CHAR(34),
", SamplingFeatureDescription:  ",CHAR(34),INDEX(SamplingFeatures[Feature Description],$A4138),CHAR(34),
", SamplingFeatureGeotypeCV:  ",CHAR(34),INDEX(SamplingFeatures[Feature Geo Type],$A4138),CHAR(34),
", FeatureGeometry:  ",CHAR(34),INDEX(SamplingFeatures[Feature Geometry],$A4138),CHAR(34),
", Elevation_m:  ",CHAR(34),INDEX(SamplingFeatures[Elevation_m],$A4138),CHAR(34),
", ElevationDatumCV:  ",CHAR(34),ElevationDatum,CHAR(34),"}"))</f>
        <v>#REF!</v>
      </c>
      <c r="L4138" t="e">
        <f>IF(INDEX(SamplingFeatures[Sampling Feature Type],$A4138)&lt;&gt;"Site","",
CONCATENATE("  - &amp;SiteID",TEXT(SUMPRODUCT(--($L$3:$L4137&lt;&gt;"")),"0000"),
" {","SamplingFeatureID:  *SamplingFeatureID",TEXT($A4138,"0000"),
", SiteTypeCV:  ",CHAR(34),INDEX(Sites[Site Type],$A4138),CHAR(34),
", Latitude:  ",INDEX(Sites[Latitude],$A4138),
", Longitude:  ",INDEX(Sites[Longitude],$A4138),
", SRSName:  ",CHAR(34),LatLonDatum,CHAR(34),"}"))</f>
        <v>#REF!</v>
      </c>
      <c r="M4138" t="e">
        <f>IF(INDEX(SamplingFeatures[Sampling Feature Type],$A4138)&lt;&gt;"Specimen","",
CONCATENATE("  - &amp;SpecimenID",TEXT(SUMPRODUCT(--($M$3:$M4137&lt;&gt;"")),"0000"),
" {","SamplingFeatureID:  *SamplingFeatureID",TEXT($A4138,"0000"),
", SpecimenTypeCV:  ",CHAR(34),INDEX(Specimens[Specimen Type],$A4138),CHAR(34),
", SpecimenMediumCV:  ",INDEX(Specimens[Specimen Medium],$A4138),
", IsFieldSpecimen:  ",CHAR(34),INDEX(Specimens[Is Field Specimen?],$A4138),CHAR(34),"}"))</f>
        <v>#REF!</v>
      </c>
      <c r="N4138" t="e">
        <f>IF(COUNTA(SpatialOffsets[])=0,"", IF(INDEX(SpatialOffsets[Spatial Offset Type],$A4138)="","",
CONCATENATE("  - &amp;SpatialOffsetID",TEXT($A4138,"0000"),
" {","SpatialOffsetTypeCV:  ",CHAR(34),INDEX(SpatialOffsets[Spatial Offset Type],$A4138),CHAR(34),
", Offset1Value:  ",INDEX(SpatialOffsets[Offset 1 Value],$A4138),
", Offset1UnitID:  ",CHAR(34),INDEX(SpatialOffsets[Offset 1 Unit],$A4138),CHAR(34),
", Offset2Value:  ",INDEX(SpatialOffsets[Offset 2 Value],$A4138),
", Offset2UnitID:  ",CHAR(34),INDEX(SpatialOffsets[Offset 2 Unit],$A4138),CHAR(34),
", Offset3Value:  ",INDEX(SpatialOffsets[Offset 3 Value],$A4138),
", Offset3UnitID:  ",CHAR(34),INDEX(SpatialOffsets[Offset 3 Unit],$A4138),CHAR(34),,"}")))</f>
        <v>#REF!</v>
      </c>
      <c r="O4138" t="e">
        <f>IF(COUNTA(RelatedFeatures[])=0,"", IF(INDEX(RelatedFeatures[First Sampling Feature Code],$A4138)="","",
CONCATENATE("  - &amp;RelationID",TEXT($A4138,"0000"),
" {","SamplingFeatureID:  *SamplingFeatureID",TEXT(MATCH(INDEX(RelatedFeatures[First Sampling Feature Code],$A4138),SamplingFeatures[Feature Code],0),"0000"),
", RelationshipTypeCV:  ",CHAR(34),INDEX(RelatedFeatures[Relationship Type],$A4138),CHAR(34),
", RelatedFeatureID: *SamplingFeatureID",TEXT(MATCH(INDEX(RelatedFeatures[Second Sampling Feature Code],$A4138),SamplingFeatures[Feature Code],0),"0000"),
", SpatialOffsetID:  ",IF(INDEX(RelatedFeatures[Offset Number],$A4138)="","",CONCATENATE("*SpatialOffsetID",TEXT(INDEX(RelatedFeatures[Offset Number],$A4138),"0000"))),"}")))</f>
        <v>#REF!</v>
      </c>
      <c r="P4138" t="e">
        <f>IF(INDEX(Methods[Method Type],$A4138)="","",
CONCATENATE("  - &amp;MethodID",TEXT($A4138,"0000"),
" {","MethodTypeCV:  ",CHAR(34),INDEX(Methods[Method Type],$A4138),CHAR(34),
", MethodCode:  ",CHAR(34),INDEX(Methods[Method Code],$A4138),CHAR(34),
", MethodName:  ",CHAR(34),INDEX(Methods[Method Name],$A4138),CHAR(34),
", MethodDescription:  ",CHAR(34),INDEX(Methods[Method Description],$A4138),CHAR(34),
", MethodLink:  ",CHAR(34),INDEX(Methods[Method Link],$A4138),CHAR(34),
", OrganizationID: *OrganizationID",TEXT(MATCH(INDEX(Methods[Organization Name],$A4138),Organizations[Organization Name],0),"0000"),"}"))</f>
        <v>#REF!</v>
      </c>
      <c r="Q4138" t="e">
        <f>IF(INDEX(Variables[Variable Type],$A4138)="","",
CONCATENATE("  - &amp;VariableID",TEXT($A4138,"0000"),
" {","VariableTypeCV:  ",CHAR(34),INDEX(Variables[Variable Type],$A4138),CHAR(34),
", VariableCode:  ",CHAR(34),INDEX(Variables[Variable Code],$A4138),CHAR(34),
", VariableNameCV:  ",CHAR(34),INDEX(Variables[Variable Name],$A4138),CHAR(34),
", VariableDefinition:  ",CHAR(34),INDEX(Variables[Variable Definition],$A4138),CHAR(34),
", SpecciationCV:  ",CHAR(34),INDEX(Variables[Speciation],$A4138),CHAR(34),
", NoDataValue:  ",CHAR(34),INDEX(Variables[No Data Value],$A4138),CHAR(34),"}"))</f>
        <v>#REF!</v>
      </c>
    </row>
    <row r="4139" spans="1:17" x14ac:dyDescent="0.25">
      <c r="A4139">
        <v>4136</v>
      </c>
      <c r="D4139" t="e">
        <f>IF(INDEX(People[First Name],$A4139)="","",
CONCATENATE("  - &amp;PersonID",TEXT($A4139,"0000"),
" {","PersonFirstName:  ",CHAR(34),INDEX(People[First Name],$A4139),CHAR(34),
", PersonMiddleName:  ",CHAR(34),INDEX(People[Middle Name],$A4139),CHAR(34),
", PersonLastName:  ",CHAR(34),INDEX(People[Last Name],$A4139),CHAR(34),"}"))</f>
        <v>#REF!</v>
      </c>
      <c r="E4139" t="e">
        <f>IF(INDEX(Organizations[Organization Type '[CV']],$A4139)="","",
CONCATENATE("  - &amp;OrganizationID",TEXT($A4139,"0000"),
" {","OrganizationTypeCV:  ",CHAR(34),INDEX(Organizations[Organization Type '[CV']],$A4139),CHAR(34),
", OrganizationCode:  ",CHAR(34),INDEX(Organizations[Organization Code],$A4139),CHAR(34),
", OrganizationName:  ",CHAR(34),INDEX(Organizations[Organization Name],$A4139),CHAR(34),
", OrganizationDescription:  ",CHAR(34),INDEX(Organizations[Organization Description],$A4139),CHAR(34),
", OrganizationLink:  ",CHAR(34),INDEX(Organizations[Organization Link],$A4139),CHAR(34),"}"))</f>
        <v>#REF!</v>
      </c>
      <c r="F4139" t="e">
        <f>IF(INDEX(People[First Name],$A4139)="","",
CONCATENATE("  - &amp;AffiliationID",TEXT($A4139,"0000"),
" {PersonID: *PersonID",TEXT($A4139,"0000"),
", OrganizationID: *OrganizationID",TEXT(MATCH(INDEX(People[Organization Name],$A4139),Organizations[Organization Name],0),"0000"),
", IsPrimaryOrganizationContact: , AffiliationStartDate: , AffiliationEndDate: , PrimaryPhone: ",
", PrimaryEmail: ",CHAR(34),INDEX(People[Primary Email],$A4139),CHAR(34),
", PrimaryAddress: ",CHAR(34),INDEX(People[Primary Address],$A4139),CHAR(34),
", PersonLink: }"))</f>
        <v>#REF!</v>
      </c>
      <c r="H4139" t="e">
        <f>IF(COUNTA(CitationInformation)=0,"",IF(INDEX(AuthorList[Author Name],$A4139)="","",
CONCATENATE("  - &amp;AuthorListID",TEXT($A4139,"0000"),
"  {CitationID: *CitationID0001",
", PersonID: *PersonID",TEXT(MATCH(INDEX(AuthorList[Author Name],$A4139),People[Full Name],0),"0000"),
", AuthorOrder: ",INDEX(AuthorList[Author Number],$A4139),"}")))</f>
        <v>#REF!</v>
      </c>
      <c r="K4139" t="e">
        <f>IF(INDEX(SamplingFeatures[Feature Code],$A4139)="","",
CONCATENATE("  - &amp;SamplingFeatureID",TEXT($A4139,"0000"),
" {","SamplingFeatureUUID:  ",CHAR(34),INDEX(SamplingFeatures[Sampling Feature UUID],$A4139),CHAR(34),
", SamplingFeatureTypeCV:  ",CHAR(34),INDEX(SamplingFeatures[Sampling Feature Type],$A4139),CHAR(34),
", SamplingFeatureCode:  ",CHAR(34),INDEX(SamplingFeatures[Feature Code],$A4139),CHAR(34),
", SamplingFeatureName:  ",CHAR(34),INDEX(SamplingFeatures[Feature Name],$A4139),CHAR(34),
", SamplingFeatureDescription:  ",CHAR(34),INDEX(SamplingFeatures[Feature Description],$A4139),CHAR(34),
", SamplingFeatureGeotypeCV:  ",CHAR(34),INDEX(SamplingFeatures[Feature Geo Type],$A4139),CHAR(34),
", FeatureGeometry:  ",CHAR(34),INDEX(SamplingFeatures[Feature Geometry],$A4139),CHAR(34),
", Elevation_m:  ",CHAR(34),INDEX(SamplingFeatures[Elevation_m],$A4139),CHAR(34),
", ElevationDatumCV:  ",CHAR(34),ElevationDatum,CHAR(34),"}"))</f>
        <v>#REF!</v>
      </c>
      <c r="L4139" t="e">
        <f>IF(INDEX(SamplingFeatures[Sampling Feature Type],$A4139)&lt;&gt;"Site","",
CONCATENATE("  - &amp;SiteID",TEXT(SUMPRODUCT(--($L$3:$L4138&lt;&gt;"")),"0000"),
" {","SamplingFeatureID:  *SamplingFeatureID",TEXT($A4139,"0000"),
", SiteTypeCV:  ",CHAR(34),INDEX(Sites[Site Type],$A4139),CHAR(34),
", Latitude:  ",INDEX(Sites[Latitude],$A4139),
", Longitude:  ",INDEX(Sites[Longitude],$A4139),
", SRSName:  ",CHAR(34),LatLonDatum,CHAR(34),"}"))</f>
        <v>#REF!</v>
      </c>
      <c r="M4139" t="e">
        <f>IF(INDEX(SamplingFeatures[Sampling Feature Type],$A4139)&lt;&gt;"Specimen","",
CONCATENATE("  - &amp;SpecimenID",TEXT(SUMPRODUCT(--($M$3:$M4138&lt;&gt;"")),"0000"),
" {","SamplingFeatureID:  *SamplingFeatureID",TEXT($A4139,"0000"),
", SpecimenTypeCV:  ",CHAR(34),INDEX(Specimens[Specimen Type],$A4139),CHAR(34),
", SpecimenMediumCV:  ",INDEX(Specimens[Specimen Medium],$A4139),
", IsFieldSpecimen:  ",CHAR(34),INDEX(Specimens[Is Field Specimen?],$A4139),CHAR(34),"}"))</f>
        <v>#REF!</v>
      </c>
      <c r="N4139" t="e">
        <f>IF(COUNTA(SpatialOffsets[])=0,"", IF(INDEX(SpatialOffsets[Spatial Offset Type],$A4139)="","",
CONCATENATE("  - &amp;SpatialOffsetID",TEXT($A4139,"0000"),
" {","SpatialOffsetTypeCV:  ",CHAR(34),INDEX(SpatialOffsets[Spatial Offset Type],$A4139),CHAR(34),
", Offset1Value:  ",INDEX(SpatialOffsets[Offset 1 Value],$A4139),
", Offset1UnitID:  ",CHAR(34),INDEX(SpatialOffsets[Offset 1 Unit],$A4139),CHAR(34),
", Offset2Value:  ",INDEX(SpatialOffsets[Offset 2 Value],$A4139),
", Offset2UnitID:  ",CHAR(34),INDEX(SpatialOffsets[Offset 2 Unit],$A4139),CHAR(34),
", Offset3Value:  ",INDEX(SpatialOffsets[Offset 3 Value],$A4139),
", Offset3UnitID:  ",CHAR(34),INDEX(SpatialOffsets[Offset 3 Unit],$A4139),CHAR(34),,"}")))</f>
        <v>#REF!</v>
      </c>
      <c r="O4139" t="e">
        <f>IF(COUNTA(RelatedFeatures[])=0,"", IF(INDEX(RelatedFeatures[First Sampling Feature Code],$A4139)="","",
CONCATENATE("  - &amp;RelationID",TEXT($A4139,"0000"),
" {","SamplingFeatureID:  *SamplingFeatureID",TEXT(MATCH(INDEX(RelatedFeatures[First Sampling Feature Code],$A4139),SamplingFeatures[Feature Code],0),"0000"),
", RelationshipTypeCV:  ",CHAR(34),INDEX(RelatedFeatures[Relationship Type],$A4139),CHAR(34),
", RelatedFeatureID: *SamplingFeatureID",TEXT(MATCH(INDEX(RelatedFeatures[Second Sampling Feature Code],$A4139),SamplingFeatures[Feature Code],0),"0000"),
", SpatialOffsetID:  ",IF(INDEX(RelatedFeatures[Offset Number],$A4139)="","",CONCATENATE("*SpatialOffsetID",TEXT(INDEX(RelatedFeatures[Offset Number],$A4139),"0000"))),"}")))</f>
        <v>#REF!</v>
      </c>
      <c r="P4139" t="e">
        <f>IF(INDEX(Methods[Method Type],$A4139)="","",
CONCATENATE("  - &amp;MethodID",TEXT($A4139,"0000"),
" {","MethodTypeCV:  ",CHAR(34),INDEX(Methods[Method Type],$A4139),CHAR(34),
", MethodCode:  ",CHAR(34),INDEX(Methods[Method Code],$A4139),CHAR(34),
", MethodName:  ",CHAR(34),INDEX(Methods[Method Name],$A4139),CHAR(34),
", MethodDescription:  ",CHAR(34),INDEX(Methods[Method Description],$A4139),CHAR(34),
", MethodLink:  ",CHAR(34),INDEX(Methods[Method Link],$A4139),CHAR(34),
", OrganizationID: *OrganizationID",TEXT(MATCH(INDEX(Methods[Organization Name],$A4139),Organizations[Organization Name],0),"0000"),"}"))</f>
        <v>#REF!</v>
      </c>
      <c r="Q4139" t="e">
        <f>IF(INDEX(Variables[Variable Type],$A4139)="","",
CONCATENATE("  - &amp;VariableID",TEXT($A4139,"0000"),
" {","VariableTypeCV:  ",CHAR(34),INDEX(Variables[Variable Type],$A4139),CHAR(34),
", VariableCode:  ",CHAR(34),INDEX(Variables[Variable Code],$A4139),CHAR(34),
", VariableNameCV:  ",CHAR(34),INDEX(Variables[Variable Name],$A4139),CHAR(34),
", VariableDefinition:  ",CHAR(34),INDEX(Variables[Variable Definition],$A4139),CHAR(34),
", SpecciationCV:  ",CHAR(34),INDEX(Variables[Speciation],$A4139),CHAR(34),
", NoDataValue:  ",CHAR(34),INDEX(Variables[No Data Value],$A4139),CHAR(34),"}"))</f>
        <v>#REF!</v>
      </c>
    </row>
    <row r="4140" spans="1:17" x14ac:dyDescent="0.25">
      <c r="A4140">
        <v>4137</v>
      </c>
      <c r="D4140" t="e">
        <f>IF(INDEX(People[First Name],$A4140)="","",
CONCATENATE("  - &amp;PersonID",TEXT($A4140,"0000"),
" {","PersonFirstName:  ",CHAR(34),INDEX(People[First Name],$A4140),CHAR(34),
", PersonMiddleName:  ",CHAR(34),INDEX(People[Middle Name],$A4140),CHAR(34),
", PersonLastName:  ",CHAR(34),INDEX(People[Last Name],$A4140),CHAR(34),"}"))</f>
        <v>#REF!</v>
      </c>
      <c r="E4140" t="e">
        <f>IF(INDEX(Organizations[Organization Type '[CV']],$A4140)="","",
CONCATENATE("  - &amp;OrganizationID",TEXT($A4140,"0000"),
" {","OrganizationTypeCV:  ",CHAR(34),INDEX(Organizations[Organization Type '[CV']],$A4140),CHAR(34),
", OrganizationCode:  ",CHAR(34),INDEX(Organizations[Organization Code],$A4140),CHAR(34),
", OrganizationName:  ",CHAR(34),INDEX(Organizations[Organization Name],$A4140),CHAR(34),
", OrganizationDescription:  ",CHAR(34),INDEX(Organizations[Organization Description],$A4140),CHAR(34),
", OrganizationLink:  ",CHAR(34),INDEX(Organizations[Organization Link],$A4140),CHAR(34),"}"))</f>
        <v>#REF!</v>
      </c>
      <c r="F4140" t="e">
        <f>IF(INDEX(People[First Name],$A4140)="","",
CONCATENATE("  - &amp;AffiliationID",TEXT($A4140,"0000"),
" {PersonID: *PersonID",TEXT($A4140,"0000"),
", OrganizationID: *OrganizationID",TEXT(MATCH(INDEX(People[Organization Name],$A4140),Organizations[Organization Name],0),"0000"),
", IsPrimaryOrganizationContact: , AffiliationStartDate: , AffiliationEndDate: , PrimaryPhone: ",
", PrimaryEmail: ",CHAR(34),INDEX(People[Primary Email],$A4140),CHAR(34),
", PrimaryAddress: ",CHAR(34),INDEX(People[Primary Address],$A4140),CHAR(34),
", PersonLink: }"))</f>
        <v>#REF!</v>
      </c>
      <c r="H4140" t="e">
        <f>IF(COUNTA(CitationInformation)=0,"",IF(INDEX(AuthorList[Author Name],$A4140)="","",
CONCATENATE("  - &amp;AuthorListID",TEXT($A4140,"0000"),
"  {CitationID: *CitationID0001",
", PersonID: *PersonID",TEXT(MATCH(INDEX(AuthorList[Author Name],$A4140),People[Full Name],0),"0000"),
", AuthorOrder: ",INDEX(AuthorList[Author Number],$A4140),"}")))</f>
        <v>#REF!</v>
      </c>
      <c r="K4140" t="e">
        <f>IF(INDEX(SamplingFeatures[Feature Code],$A4140)="","",
CONCATENATE("  - &amp;SamplingFeatureID",TEXT($A4140,"0000"),
" {","SamplingFeatureUUID:  ",CHAR(34),INDEX(SamplingFeatures[Sampling Feature UUID],$A4140),CHAR(34),
", SamplingFeatureTypeCV:  ",CHAR(34),INDEX(SamplingFeatures[Sampling Feature Type],$A4140),CHAR(34),
", SamplingFeatureCode:  ",CHAR(34),INDEX(SamplingFeatures[Feature Code],$A4140),CHAR(34),
", SamplingFeatureName:  ",CHAR(34),INDEX(SamplingFeatures[Feature Name],$A4140),CHAR(34),
", SamplingFeatureDescription:  ",CHAR(34),INDEX(SamplingFeatures[Feature Description],$A4140),CHAR(34),
", SamplingFeatureGeotypeCV:  ",CHAR(34),INDEX(SamplingFeatures[Feature Geo Type],$A4140),CHAR(34),
", FeatureGeometry:  ",CHAR(34),INDEX(SamplingFeatures[Feature Geometry],$A4140),CHAR(34),
", Elevation_m:  ",CHAR(34),INDEX(SamplingFeatures[Elevation_m],$A4140),CHAR(34),
", ElevationDatumCV:  ",CHAR(34),ElevationDatum,CHAR(34),"}"))</f>
        <v>#REF!</v>
      </c>
      <c r="L4140" t="e">
        <f>IF(INDEX(SamplingFeatures[Sampling Feature Type],$A4140)&lt;&gt;"Site","",
CONCATENATE("  - &amp;SiteID",TEXT(SUMPRODUCT(--($L$3:$L4139&lt;&gt;"")),"0000"),
" {","SamplingFeatureID:  *SamplingFeatureID",TEXT($A4140,"0000"),
", SiteTypeCV:  ",CHAR(34),INDEX(Sites[Site Type],$A4140),CHAR(34),
", Latitude:  ",INDEX(Sites[Latitude],$A4140),
", Longitude:  ",INDEX(Sites[Longitude],$A4140),
", SRSName:  ",CHAR(34),LatLonDatum,CHAR(34),"}"))</f>
        <v>#REF!</v>
      </c>
      <c r="M4140" t="e">
        <f>IF(INDEX(SamplingFeatures[Sampling Feature Type],$A4140)&lt;&gt;"Specimen","",
CONCATENATE("  - &amp;SpecimenID",TEXT(SUMPRODUCT(--($M$3:$M4139&lt;&gt;"")),"0000"),
" {","SamplingFeatureID:  *SamplingFeatureID",TEXT($A4140,"0000"),
", SpecimenTypeCV:  ",CHAR(34),INDEX(Specimens[Specimen Type],$A4140),CHAR(34),
", SpecimenMediumCV:  ",INDEX(Specimens[Specimen Medium],$A4140),
", IsFieldSpecimen:  ",CHAR(34),INDEX(Specimens[Is Field Specimen?],$A4140),CHAR(34),"}"))</f>
        <v>#REF!</v>
      </c>
      <c r="N4140" t="e">
        <f>IF(COUNTA(SpatialOffsets[])=0,"", IF(INDEX(SpatialOffsets[Spatial Offset Type],$A4140)="","",
CONCATENATE("  - &amp;SpatialOffsetID",TEXT($A4140,"0000"),
" {","SpatialOffsetTypeCV:  ",CHAR(34),INDEX(SpatialOffsets[Spatial Offset Type],$A4140),CHAR(34),
", Offset1Value:  ",INDEX(SpatialOffsets[Offset 1 Value],$A4140),
", Offset1UnitID:  ",CHAR(34),INDEX(SpatialOffsets[Offset 1 Unit],$A4140),CHAR(34),
", Offset2Value:  ",INDEX(SpatialOffsets[Offset 2 Value],$A4140),
", Offset2UnitID:  ",CHAR(34),INDEX(SpatialOffsets[Offset 2 Unit],$A4140),CHAR(34),
", Offset3Value:  ",INDEX(SpatialOffsets[Offset 3 Value],$A4140),
", Offset3UnitID:  ",CHAR(34),INDEX(SpatialOffsets[Offset 3 Unit],$A4140),CHAR(34),,"}")))</f>
        <v>#REF!</v>
      </c>
      <c r="O4140" t="e">
        <f>IF(COUNTA(RelatedFeatures[])=0,"", IF(INDEX(RelatedFeatures[First Sampling Feature Code],$A4140)="","",
CONCATENATE("  - &amp;RelationID",TEXT($A4140,"0000"),
" {","SamplingFeatureID:  *SamplingFeatureID",TEXT(MATCH(INDEX(RelatedFeatures[First Sampling Feature Code],$A4140),SamplingFeatures[Feature Code],0),"0000"),
", RelationshipTypeCV:  ",CHAR(34),INDEX(RelatedFeatures[Relationship Type],$A4140),CHAR(34),
", RelatedFeatureID: *SamplingFeatureID",TEXT(MATCH(INDEX(RelatedFeatures[Second Sampling Feature Code],$A4140),SamplingFeatures[Feature Code],0),"0000"),
", SpatialOffsetID:  ",IF(INDEX(RelatedFeatures[Offset Number],$A4140)="","",CONCATENATE("*SpatialOffsetID",TEXT(INDEX(RelatedFeatures[Offset Number],$A4140),"0000"))),"}")))</f>
        <v>#REF!</v>
      </c>
      <c r="P4140" t="e">
        <f>IF(INDEX(Methods[Method Type],$A4140)="","",
CONCATENATE("  - &amp;MethodID",TEXT($A4140,"0000"),
" {","MethodTypeCV:  ",CHAR(34),INDEX(Methods[Method Type],$A4140),CHAR(34),
", MethodCode:  ",CHAR(34),INDEX(Methods[Method Code],$A4140),CHAR(34),
", MethodName:  ",CHAR(34),INDEX(Methods[Method Name],$A4140),CHAR(34),
", MethodDescription:  ",CHAR(34),INDEX(Methods[Method Description],$A4140),CHAR(34),
", MethodLink:  ",CHAR(34),INDEX(Methods[Method Link],$A4140),CHAR(34),
", OrganizationID: *OrganizationID",TEXT(MATCH(INDEX(Methods[Organization Name],$A4140),Organizations[Organization Name],0),"0000"),"}"))</f>
        <v>#REF!</v>
      </c>
      <c r="Q4140" t="e">
        <f>IF(INDEX(Variables[Variable Type],$A4140)="","",
CONCATENATE("  - &amp;VariableID",TEXT($A4140,"0000"),
" {","VariableTypeCV:  ",CHAR(34),INDEX(Variables[Variable Type],$A4140),CHAR(34),
", VariableCode:  ",CHAR(34),INDEX(Variables[Variable Code],$A4140),CHAR(34),
", VariableNameCV:  ",CHAR(34),INDEX(Variables[Variable Name],$A4140),CHAR(34),
", VariableDefinition:  ",CHAR(34),INDEX(Variables[Variable Definition],$A4140),CHAR(34),
", SpecciationCV:  ",CHAR(34),INDEX(Variables[Speciation],$A4140),CHAR(34),
", NoDataValue:  ",CHAR(34),INDEX(Variables[No Data Value],$A4140),CHAR(34),"}"))</f>
        <v>#REF!</v>
      </c>
    </row>
    <row r="4141" spans="1:17" x14ac:dyDescent="0.25">
      <c r="A4141">
        <v>4138</v>
      </c>
      <c r="D4141" t="e">
        <f>IF(INDEX(People[First Name],$A4141)="","",
CONCATENATE("  - &amp;PersonID",TEXT($A4141,"0000"),
" {","PersonFirstName:  ",CHAR(34),INDEX(People[First Name],$A4141),CHAR(34),
", PersonMiddleName:  ",CHAR(34),INDEX(People[Middle Name],$A4141),CHAR(34),
", PersonLastName:  ",CHAR(34),INDEX(People[Last Name],$A4141),CHAR(34),"}"))</f>
        <v>#REF!</v>
      </c>
      <c r="E4141" t="e">
        <f>IF(INDEX(Organizations[Organization Type '[CV']],$A4141)="","",
CONCATENATE("  - &amp;OrganizationID",TEXT($A4141,"0000"),
" {","OrganizationTypeCV:  ",CHAR(34),INDEX(Organizations[Organization Type '[CV']],$A4141),CHAR(34),
", OrganizationCode:  ",CHAR(34),INDEX(Organizations[Organization Code],$A4141),CHAR(34),
", OrganizationName:  ",CHAR(34),INDEX(Organizations[Organization Name],$A4141),CHAR(34),
", OrganizationDescription:  ",CHAR(34),INDEX(Organizations[Organization Description],$A4141),CHAR(34),
", OrganizationLink:  ",CHAR(34),INDEX(Organizations[Organization Link],$A4141),CHAR(34),"}"))</f>
        <v>#REF!</v>
      </c>
      <c r="F4141" t="e">
        <f>IF(INDEX(People[First Name],$A4141)="","",
CONCATENATE("  - &amp;AffiliationID",TEXT($A4141,"0000"),
" {PersonID: *PersonID",TEXT($A4141,"0000"),
", OrganizationID: *OrganizationID",TEXT(MATCH(INDEX(People[Organization Name],$A4141),Organizations[Organization Name],0),"0000"),
", IsPrimaryOrganizationContact: , AffiliationStartDate: , AffiliationEndDate: , PrimaryPhone: ",
", PrimaryEmail: ",CHAR(34),INDEX(People[Primary Email],$A4141),CHAR(34),
", PrimaryAddress: ",CHAR(34),INDEX(People[Primary Address],$A4141),CHAR(34),
", PersonLink: }"))</f>
        <v>#REF!</v>
      </c>
      <c r="H4141" t="e">
        <f>IF(COUNTA(CitationInformation)=0,"",IF(INDEX(AuthorList[Author Name],$A4141)="","",
CONCATENATE("  - &amp;AuthorListID",TEXT($A4141,"0000"),
"  {CitationID: *CitationID0001",
", PersonID: *PersonID",TEXT(MATCH(INDEX(AuthorList[Author Name],$A4141),People[Full Name],0),"0000"),
", AuthorOrder: ",INDEX(AuthorList[Author Number],$A4141),"}")))</f>
        <v>#REF!</v>
      </c>
      <c r="K4141" t="e">
        <f>IF(INDEX(SamplingFeatures[Feature Code],$A4141)="","",
CONCATENATE("  - &amp;SamplingFeatureID",TEXT($A4141,"0000"),
" {","SamplingFeatureUUID:  ",CHAR(34),INDEX(SamplingFeatures[Sampling Feature UUID],$A4141),CHAR(34),
", SamplingFeatureTypeCV:  ",CHAR(34),INDEX(SamplingFeatures[Sampling Feature Type],$A4141),CHAR(34),
", SamplingFeatureCode:  ",CHAR(34),INDEX(SamplingFeatures[Feature Code],$A4141),CHAR(34),
", SamplingFeatureName:  ",CHAR(34),INDEX(SamplingFeatures[Feature Name],$A4141),CHAR(34),
", SamplingFeatureDescription:  ",CHAR(34),INDEX(SamplingFeatures[Feature Description],$A4141),CHAR(34),
", SamplingFeatureGeotypeCV:  ",CHAR(34),INDEX(SamplingFeatures[Feature Geo Type],$A4141),CHAR(34),
", FeatureGeometry:  ",CHAR(34),INDEX(SamplingFeatures[Feature Geometry],$A4141),CHAR(34),
", Elevation_m:  ",CHAR(34),INDEX(SamplingFeatures[Elevation_m],$A4141),CHAR(34),
", ElevationDatumCV:  ",CHAR(34),ElevationDatum,CHAR(34),"}"))</f>
        <v>#REF!</v>
      </c>
      <c r="L4141" t="e">
        <f>IF(INDEX(SamplingFeatures[Sampling Feature Type],$A4141)&lt;&gt;"Site","",
CONCATENATE("  - &amp;SiteID",TEXT(SUMPRODUCT(--($L$3:$L4140&lt;&gt;"")),"0000"),
" {","SamplingFeatureID:  *SamplingFeatureID",TEXT($A4141,"0000"),
", SiteTypeCV:  ",CHAR(34),INDEX(Sites[Site Type],$A4141),CHAR(34),
", Latitude:  ",INDEX(Sites[Latitude],$A4141),
", Longitude:  ",INDEX(Sites[Longitude],$A4141),
", SRSName:  ",CHAR(34),LatLonDatum,CHAR(34),"}"))</f>
        <v>#REF!</v>
      </c>
      <c r="M4141" t="e">
        <f>IF(INDEX(SamplingFeatures[Sampling Feature Type],$A4141)&lt;&gt;"Specimen","",
CONCATENATE("  - &amp;SpecimenID",TEXT(SUMPRODUCT(--($M$3:$M4140&lt;&gt;"")),"0000"),
" {","SamplingFeatureID:  *SamplingFeatureID",TEXT($A4141,"0000"),
", SpecimenTypeCV:  ",CHAR(34),INDEX(Specimens[Specimen Type],$A4141),CHAR(34),
", SpecimenMediumCV:  ",INDEX(Specimens[Specimen Medium],$A4141),
", IsFieldSpecimen:  ",CHAR(34),INDEX(Specimens[Is Field Specimen?],$A4141),CHAR(34),"}"))</f>
        <v>#REF!</v>
      </c>
      <c r="N4141" t="e">
        <f>IF(COUNTA(SpatialOffsets[])=0,"", IF(INDEX(SpatialOffsets[Spatial Offset Type],$A4141)="","",
CONCATENATE("  - &amp;SpatialOffsetID",TEXT($A4141,"0000"),
" {","SpatialOffsetTypeCV:  ",CHAR(34),INDEX(SpatialOffsets[Spatial Offset Type],$A4141),CHAR(34),
", Offset1Value:  ",INDEX(SpatialOffsets[Offset 1 Value],$A4141),
", Offset1UnitID:  ",CHAR(34),INDEX(SpatialOffsets[Offset 1 Unit],$A4141),CHAR(34),
", Offset2Value:  ",INDEX(SpatialOffsets[Offset 2 Value],$A4141),
", Offset2UnitID:  ",CHAR(34),INDEX(SpatialOffsets[Offset 2 Unit],$A4141),CHAR(34),
", Offset3Value:  ",INDEX(SpatialOffsets[Offset 3 Value],$A4141),
", Offset3UnitID:  ",CHAR(34),INDEX(SpatialOffsets[Offset 3 Unit],$A4141),CHAR(34),,"}")))</f>
        <v>#REF!</v>
      </c>
      <c r="O4141" t="e">
        <f>IF(COUNTA(RelatedFeatures[])=0,"", IF(INDEX(RelatedFeatures[First Sampling Feature Code],$A4141)="","",
CONCATENATE("  - &amp;RelationID",TEXT($A4141,"0000"),
" {","SamplingFeatureID:  *SamplingFeatureID",TEXT(MATCH(INDEX(RelatedFeatures[First Sampling Feature Code],$A4141),SamplingFeatures[Feature Code],0),"0000"),
", RelationshipTypeCV:  ",CHAR(34),INDEX(RelatedFeatures[Relationship Type],$A4141),CHAR(34),
", RelatedFeatureID: *SamplingFeatureID",TEXT(MATCH(INDEX(RelatedFeatures[Second Sampling Feature Code],$A4141),SamplingFeatures[Feature Code],0),"0000"),
", SpatialOffsetID:  ",IF(INDEX(RelatedFeatures[Offset Number],$A4141)="","",CONCATENATE("*SpatialOffsetID",TEXT(INDEX(RelatedFeatures[Offset Number],$A4141),"0000"))),"}")))</f>
        <v>#REF!</v>
      </c>
      <c r="P4141" t="e">
        <f>IF(INDEX(Methods[Method Type],$A4141)="","",
CONCATENATE("  - &amp;MethodID",TEXT($A4141,"0000"),
" {","MethodTypeCV:  ",CHAR(34),INDEX(Methods[Method Type],$A4141),CHAR(34),
", MethodCode:  ",CHAR(34),INDEX(Methods[Method Code],$A4141),CHAR(34),
", MethodName:  ",CHAR(34),INDEX(Methods[Method Name],$A4141),CHAR(34),
", MethodDescription:  ",CHAR(34),INDEX(Methods[Method Description],$A4141),CHAR(34),
", MethodLink:  ",CHAR(34),INDEX(Methods[Method Link],$A4141),CHAR(34),
", OrganizationID: *OrganizationID",TEXT(MATCH(INDEX(Methods[Organization Name],$A4141),Organizations[Organization Name],0),"0000"),"}"))</f>
        <v>#REF!</v>
      </c>
      <c r="Q4141" t="e">
        <f>IF(INDEX(Variables[Variable Type],$A4141)="","",
CONCATENATE("  - &amp;VariableID",TEXT($A4141,"0000"),
" {","VariableTypeCV:  ",CHAR(34),INDEX(Variables[Variable Type],$A4141),CHAR(34),
", VariableCode:  ",CHAR(34),INDEX(Variables[Variable Code],$A4141),CHAR(34),
", VariableNameCV:  ",CHAR(34),INDEX(Variables[Variable Name],$A4141),CHAR(34),
", VariableDefinition:  ",CHAR(34),INDEX(Variables[Variable Definition],$A4141),CHAR(34),
", SpecciationCV:  ",CHAR(34),INDEX(Variables[Speciation],$A4141),CHAR(34),
", NoDataValue:  ",CHAR(34),INDEX(Variables[No Data Value],$A4141),CHAR(34),"}"))</f>
        <v>#REF!</v>
      </c>
    </row>
    <row r="4142" spans="1:17" x14ac:dyDescent="0.25">
      <c r="A4142">
        <v>4139</v>
      </c>
      <c r="D4142" t="e">
        <f>IF(INDEX(People[First Name],$A4142)="","",
CONCATENATE("  - &amp;PersonID",TEXT($A4142,"0000"),
" {","PersonFirstName:  ",CHAR(34),INDEX(People[First Name],$A4142),CHAR(34),
", PersonMiddleName:  ",CHAR(34),INDEX(People[Middle Name],$A4142),CHAR(34),
", PersonLastName:  ",CHAR(34),INDEX(People[Last Name],$A4142),CHAR(34),"}"))</f>
        <v>#REF!</v>
      </c>
      <c r="E4142" t="e">
        <f>IF(INDEX(Organizations[Organization Type '[CV']],$A4142)="","",
CONCATENATE("  - &amp;OrganizationID",TEXT($A4142,"0000"),
" {","OrganizationTypeCV:  ",CHAR(34),INDEX(Organizations[Organization Type '[CV']],$A4142),CHAR(34),
", OrganizationCode:  ",CHAR(34),INDEX(Organizations[Organization Code],$A4142),CHAR(34),
", OrganizationName:  ",CHAR(34),INDEX(Organizations[Organization Name],$A4142),CHAR(34),
", OrganizationDescription:  ",CHAR(34),INDEX(Organizations[Organization Description],$A4142),CHAR(34),
", OrganizationLink:  ",CHAR(34),INDEX(Organizations[Organization Link],$A4142),CHAR(34),"}"))</f>
        <v>#REF!</v>
      </c>
      <c r="F4142" t="e">
        <f>IF(INDEX(People[First Name],$A4142)="","",
CONCATENATE("  - &amp;AffiliationID",TEXT($A4142,"0000"),
" {PersonID: *PersonID",TEXT($A4142,"0000"),
", OrganizationID: *OrganizationID",TEXT(MATCH(INDEX(People[Organization Name],$A4142),Organizations[Organization Name],0),"0000"),
", IsPrimaryOrganizationContact: , AffiliationStartDate: , AffiliationEndDate: , PrimaryPhone: ",
", PrimaryEmail: ",CHAR(34),INDEX(People[Primary Email],$A4142),CHAR(34),
", PrimaryAddress: ",CHAR(34),INDEX(People[Primary Address],$A4142),CHAR(34),
", PersonLink: }"))</f>
        <v>#REF!</v>
      </c>
      <c r="H4142" t="e">
        <f>IF(COUNTA(CitationInformation)=0,"",IF(INDEX(AuthorList[Author Name],$A4142)="","",
CONCATENATE("  - &amp;AuthorListID",TEXT($A4142,"0000"),
"  {CitationID: *CitationID0001",
", PersonID: *PersonID",TEXT(MATCH(INDEX(AuthorList[Author Name],$A4142),People[Full Name],0),"0000"),
", AuthorOrder: ",INDEX(AuthorList[Author Number],$A4142),"}")))</f>
        <v>#REF!</v>
      </c>
      <c r="K4142" t="e">
        <f>IF(INDEX(SamplingFeatures[Feature Code],$A4142)="","",
CONCATENATE("  - &amp;SamplingFeatureID",TEXT($A4142,"0000"),
" {","SamplingFeatureUUID:  ",CHAR(34),INDEX(SamplingFeatures[Sampling Feature UUID],$A4142),CHAR(34),
", SamplingFeatureTypeCV:  ",CHAR(34),INDEX(SamplingFeatures[Sampling Feature Type],$A4142),CHAR(34),
", SamplingFeatureCode:  ",CHAR(34),INDEX(SamplingFeatures[Feature Code],$A4142),CHAR(34),
", SamplingFeatureName:  ",CHAR(34),INDEX(SamplingFeatures[Feature Name],$A4142),CHAR(34),
", SamplingFeatureDescription:  ",CHAR(34),INDEX(SamplingFeatures[Feature Description],$A4142),CHAR(34),
", SamplingFeatureGeotypeCV:  ",CHAR(34),INDEX(SamplingFeatures[Feature Geo Type],$A4142),CHAR(34),
", FeatureGeometry:  ",CHAR(34),INDEX(SamplingFeatures[Feature Geometry],$A4142),CHAR(34),
", Elevation_m:  ",CHAR(34),INDEX(SamplingFeatures[Elevation_m],$A4142),CHAR(34),
", ElevationDatumCV:  ",CHAR(34),ElevationDatum,CHAR(34),"}"))</f>
        <v>#REF!</v>
      </c>
      <c r="L4142" t="e">
        <f>IF(INDEX(SamplingFeatures[Sampling Feature Type],$A4142)&lt;&gt;"Site","",
CONCATENATE("  - &amp;SiteID",TEXT(SUMPRODUCT(--($L$3:$L4141&lt;&gt;"")),"0000"),
" {","SamplingFeatureID:  *SamplingFeatureID",TEXT($A4142,"0000"),
", SiteTypeCV:  ",CHAR(34),INDEX(Sites[Site Type],$A4142),CHAR(34),
", Latitude:  ",INDEX(Sites[Latitude],$A4142),
", Longitude:  ",INDEX(Sites[Longitude],$A4142),
", SRSName:  ",CHAR(34),LatLonDatum,CHAR(34),"}"))</f>
        <v>#REF!</v>
      </c>
      <c r="M4142" t="e">
        <f>IF(INDEX(SamplingFeatures[Sampling Feature Type],$A4142)&lt;&gt;"Specimen","",
CONCATENATE("  - &amp;SpecimenID",TEXT(SUMPRODUCT(--($M$3:$M4141&lt;&gt;"")),"0000"),
" {","SamplingFeatureID:  *SamplingFeatureID",TEXT($A4142,"0000"),
", SpecimenTypeCV:  ",CHAR(34),INDEX(Specimens[Specimen Type],$A4142),CHAR(34),
", SpecimenMediumCV:  ",INDEX(Specimens[Specimen Medium],$A4142),
", IsFieldSpecimen:  ",CHAR(34),INDEX(Specimens[Is Field Specimen?],$A4142),CHAR(34),"}"))</f>
        <v>#REF!</v>
      </c>
      <c r="N4142" t="e">
        <f>IF(COUNTA(SpatialOffsets[])=0,"", IF(INDEX(SpatialOffsets[Spatial Offset Type],$A4142)="","",
CONCATENATE("  - &amp;SpatialOffsetID",TEXT($A4142,"0000"),
" {","SpatialOffsetTypeCV:  ",CHAR(34),INDEX(SpatialOffsets[Spatial Offset Type],$A4142),CHAR(34),
", Offset1Value:  ",INDEX(SpatialOffsets[Offset 1 Value],$A4142),
", Offset1UnitID:  ",CHAR(34),INDEX(SpatialOffsets[Offset 1 Unit],$A4142),CHAR(34),
", Offset2Value:  ",INDEX(SpatialOffsets[Offset 2 Value],$A4142),
", Offset2UnitID:  ",CHAR(34),INDEX(SpatialOffsets[Offset 2 Unit],$A4142),CHAR(34),
", Offset3Value:  ",INDEX(SpatialOffsets[Offset 3 Value],$A4142),
", Offset3UnitID:  ",CHAR(34),INDEX(SpatialOffsets[Offset 3 Unit],$A4142),CHAR(34),,"}")))</f>
        <v>#REF!</v>
      </c>
      <c r="O4142" t="e">
        <f>IF(COUNTA(RelatedFeatures[])=0,"", IF(INDEX(RelatedFeatures[First Sampling Feature Code],$A4142)="","",
CONCATENATE("  - &amp;RelationID",TEXT($A4142,"0000"),
" {","SamplingFeatureID:  *SamplingFeatureID",TEXT(MATCH(INDEX(RelatedFeatures[First Sampling Feature Code],$A4142),SamplingFeatures[Feature Code],0),"0000"),
", RelationshipTypeCV:  ",CHAR(34),INDEX(RelatedFeatures[Relationship Type],$A4142),CHAR(34),
", RelatedFeatureID: *SamplingFeatureID",TEXT(MATCH(INDEX(RelatedFeatures[Second Sampling Feature Code],$A4142),SamplingFeatures[Feature Code],0),"0000"),
", SpatialOffsetID:  ",IF(INDEX(RelatedFeatures[Offset Number],$A4142)="","",CONCATENATE("*SpatialOffsetID",TEXT(INDEX(RelatedFeatures[Offset Number],$A4142),"0000"))),"}")))</f>
        <v>#REF!</v>
      </c>
      <c r="P4142" t="e">
        <f>IF(INDEX(Methods[Method Type],$A4142)="","",
CONCATENATE("  - &amp;MethodID",TEXT($A4142,"0000"),
" {","MethodTypeCV:  ",CHAR(34),INDEX(Methods[Method Type],$A4142),CHAR(34),
", MethodCode:  ",CHAR(34),INDEX(Methods[Method Code],$A4142),CHAR(34),
", MethodName:  ",CHAR(34),INDEX(Methods[Method Name],$A4142),CHAR(34),
", MethodDescription:  ",CHAR(34),INDEX(Methods[Method Description],$A4142),CHAR(34),
", MethodLink:  ",CHAR(34),INDEX(Methods[Method Link],$A4142),CHAR(34),
", OrganizationID: *OrganizationID",TEXT(MATCH(INDEX(Methods[Organization Name],$A4142),Organizations[Organization Name],0),"0000"),"}"))</f>
        <v>#REF!</v>
      </c>
      <c r="Q4142" t="e">
        <f>IF(INDEX(Variables[Variable Type],$A4142)="","",
CONCATENATE("  - &amp;VariableID",TEXT($A4142,"0000"),
" {","VariableTypeCV:  ",CHAR(34),INDEX(Variables[Variable Type],$A4142),CHAR(34),
", VariableCode:  ",CHAR(34),INDEX(Variables[Variable Code],$A4142),CHAR(34),
", VariableNameCV:  ",CHAR(34),INDEX(Variables[Variable Name],$A4142),CHAR(34),
", VariableDefinition:  ",CHAR(34),INDEX(Variables[Variable Definition],$A4142),CHAR(34),
", SpecciationCV:  ",CHAR(34),INDEX(Variables[Speciation],$A4142),CHAR(34),
", NoDataValue:  ",CHAR(34),INDEX(Variables[No Data Value],$A4142),CHAR(34),"}"))</f>
        <v>#REF!</v>
      </c>
    </row>
    <row r="4143" spans="1:17" x14ac:dyDescent="0.25">
      <c r="A4143">
        <v>4140</v>
      </c>
      <c r="D4143" t="e">
        <f>IF(INDEX(People[First Name],$A4143)="","",
CONCATENATE("  - &amp;PersonID",TEXT($A4143,"0000"),
" {","PersonFirstName:  ",CHAR(34),INDEX(People[First Name],$A4143),CHAR(34),
", PersonMiddleName:  ",CHAR(34),INDEX(People[Middle Name],$A4143),CHAR(34),
", PersonLastName:  ",CHAR(34),INDEX(People[Last Name],$A4143),CHAR(34),"}"))</f>
        <v>#REF!</v>
      </c>
      <c r="E4143" t="e">
        <f>IF(INDEX(Organizations[Organization Type '[CV']],$A4143)="","",
CONCATENATE("  - &amp;OrganizationID",TEXT($A4143,"0000"),
" {","OrganizationTypeCV:  ",CHAR(34),INDEX(Organizations[Organization Type '[CV']],$A4143),CHAR(34),
", OrganizationCode:  ",CHAR(34),INDEX(Organizations[Organization Code],$A4143),CHAR(34),
", OrganizationName:  ",CHAR(34),INDEX(Organizations[Organization Name],$A4143),CHAR(34),
", OrganizationDescription:  ",CHAR(34),INDEX(Organizations[Organization Description],$A4143),CHAR(34),
", OrganizationLink:  ",CHAR(34),INDEX(Organizations[Organization Link],$A4143),CHAR(34),"}"))</f>
        <v>#REF!</v>
      </c>
      <c r="F4143" t="e">
        <f>IF(INDEX(People[First Name],$A4143)="","",
CONCATENATE("  - &amp;AffiliationID",TEXT($A4143,"0000"),
" {PersonID: *PersonID",TEXT($A4143,"0000"),
", OrganizationID: *OrganizationID",TEXT(MATCH(INDEX(People[Organization Name],$A4143),Organizations[Organization Name],0),"0000"),
", IsPrimaryOrganizationContact: , AffiliationStartDate: , AffiliationEndDate: , PrimaryPhone: ",
", PrimaryEmail: ",CHAR(34),INDEX(People[Primary Email],$A4143),CHAR(34),
", PrimaryAddress: ",CHAR(34),INDEX(People[Primary Address],$A4143),CHAR(34),
", PersonLink: }"))</f>
        <v>#REF!</v>
      </c>
      <c r="H4143" t="e">
        <f>IF(COUNTA(CitationInformation)=0,"",IF(INDEX(AuthorList[Author Name],$A4143)="","",
CONCATENATE("  - &amp;AuthorListID",TEXT($A4143,"0000"),
"  {CitationID: *CitationID0001",
", PersonID: *PersonID",TEXT(MATCH(INDEX(AuthorList[Author Name],$A4143),People[Full Name],0),"0000"),
", AuthorOrder: ",INDEX(AuthorList[Author Number],$A4143),"}")))</f>
        <v>#REF!</v>
      </c>
      <c r="K4143" t="e">
        <f>IF(INDEX(SamplingFeatures[Feature Code],$A4143)="","",
CONCATENATE("  - &amp;SamplingFeatureID",TEXT($A4143,"0000"),
" {","SamplingFeatureUUID:  ",CHAR(34),INDEX(SamplingFeatures[Sampling Feature UUID],$A4143),CHAR(34),
", SamplingFeatureTypeCV:  ",CHAR(34),INDEX(SamplingFeatures[Sampling Feature Type],$A4143),CHAR(34),
", SamplingFeatureCode:  ",CHAR(34),INDEX(SamplingFeatures[Feature Code],$A4143),CHAR(34),
", SamplingFeatureName:  ",CHAR(34),INDEX(SamplingFeatures[Feature Name],$A4143),CHAR(34),
", SamplingFeatureDescription:  ",CHAR(34),INDEX(SamplingFeatures[Feature Description],$A4143),CHAR(34),
", SamplingFeatureGeotypeCV:  ",CHAR(34),INDEX(SamplingFeatures[Feature Geo Type],$A4143),CHAR(34),
", FeatureGeometry:  ",CHAR(34),INDEX(SamplingFeatures[Feature Geometry],$A4143),CHAR(34),
", Elevation_m:  ",CHAR(34),INDEX(SamplingFeatures[Elevation_m],$A4143),CHAR(34),
", ElevationDatumCV:  ",CHAR(34),ElevationDatum,CHAR(34),"}"))</f>
        <v>#REF!</v>
      </c>
      <c r="L4143" t="e">
        <f>IF(INDEX(SamplingFeatures[Sampling Feature Type],$A4143)&lt;&gt;"Site","",
CONCATENATE("  - &amp;SiteID",TEXT(SUMPRODUCT(--($L$3:$L4142&lt;&gt;"")),"0000"),
" {","SamplingFeatureID:  *SamplingFeatureID",TEXT($A4143,"0000"),
", SiteTypeCV:  ",CHAR(34),INDEX(Sites[Site Type],$A4143),CHAR(34),
", Latitude:  ",INDEX(Sites[Latitude],$A4143),
", Longitude:  ",INDEX(Sites[Longitude],$A4143),
", SRSName:  ",CHAR(34),LatLonDatum,CHAR(34),"}"))</f>
        <v>#REF!</v>
      </c>
      <c r="M4143" t="e">
        <f>IF(INDEX(SamplingFeatures[Sampling Feature Type],$A4143)&lt;&gt;"Specimen","",
CONCATENATE("  - &amp;SpecimenID",TEXT(SUMPRODUCT(--($M$3:$M4142&lt;&gt;"")),"0000"),
" {","SamplingFeatureID:  *SamplingFeatureID",TEXT($A4143,"0000"),
", SpecimenTypeCV:  ",CHAR(34),INDEX(Specimens[Specimen Type],$A4143),CHAR(34),
", SpecimenMediumCV:  ",INDEX(Specimens[Specimen Medium],$A4143),
", IsFieldSpecimen:  ",CHAR(34),INDEX(Specimens[Is Field Specimen?],$A4143),CHAR(34),"}"))</f>
        <v>#REF!</v>
      </c>
      <c r="N4143" t="e">
        <f>IF(COUNTA(SpatialOffsets[])=0,"", IF(INDEX(SpatialOffsets[Spatial Offset Type],$A4143)="","",
CONCATENATE("  - &amp;SpatialOffsetID",TEXT($A4143,"0000"),
" {","SpatialOffsetTypeCV:  ",CHAR(34),INDEX(SpatialOffsets[Spatial Offset Type],$A4143),CHAR(34),
", Offset1Value:  ",INDEX(SpatialOffsets[Offset 1 Value],$A4143),
", Offset1UnitID:  ",CHAR(34),INDEX(SpatialOffsets[Offset 1 Unit],$A4143),CHAR(34),
", Offset2Value:  ",INDEX(SpatialOffsets[Offset 2 Value],$A4143),
", Offset2UnitID:  ",CHAR(34),INDEX(SpatialOffsets[Offset 2 Unit],$A4143),CHAR(34),
", Offset3Value:  ",INDEX(SpatialOffsets[Offset 3 Value],$A4143),
", Offset3UnitID:  ",CHAR(34),INDEX(SpatialOffsets[Offset 3 Unit],$A4143),CHAR(34),,"}")))</f>
        <v>#REF!</v>
      </c>
      <c r="O4143" t="e">
        <f>IF(COUNTA(RelatedFeatures[])=0,"", IF(INDEX(RelatedFeatures[First Sampling Feature Code],$A4143)="","",
CONCATENATE("  - &amp;RelationID",TEXT($A4143,"0000"),
" {","SamplingFeatureID:  *SamplingFeatureID",TEXT(MATCH(INDEX(RelatedFeatures[First Sampling Feature Code],$A4143),SamplingFeatures[Feature Code],0),"0000"),
", RelationshipTypeCV:  ",CHAR(34),INDEX(RelatedFeatures[Relationship Type],$A4143),CHAR(34),
", RelatedFeatureID: *SamplingFeatureID",TEXT(MATCH(INDEX(RelatedFeatures[Second Sampling Feature Code],$A4143),SamplingFeatures[Feature Code],0),"0000"),
", SpatialOffsetID:  ",IF(INDEX(RelatedFeatures[Offset Number],$A4143)="","",CONCATENATE("*SpatialOffsetID",TEXT(INDEX(RelatedFeatures[Offset Number],$A4143),"0000"))),"}")))</f>
        <v>#REF!</v>
      </c>
      <c r="P4143" t="e">
        <f>IF(INDEX(Methods[Method Type],$A4143)="","",
CONCATENATE("  - &amp;MethodID",TEXT($A4143,"0000"),
" {","MethodTypeCV:  ",CHAR(34),INDEX(Methods[Method Type],$A4143),CHAR(34),
", MethodCode:  ",CHAR(34),INDEX(Methods[Method Code],$A4143),CHAR(34),
", MethodName:  ",CHAR(34),INDEX(Methods[Method Name],$A4143),CHAR(34),
", MethodDescription:  ",CHAR(34),INDEX(Methods[Method Description],$A4143),CHAR(34),
", MethodLink:  ",CHAR(34),INDEX(Methods[Method Link],$A4143),CHAR(34),
", OrganizationID: *OrganizationID",TEXT(MATCH(INDEX(Methods[Organization Name],$A4143),Organizations[Organization Name],0),"0000"),"}"))</f>
        <v>#REF!</v>
      </c>
      <c r="Q4143" t="e">
        <f>IF(INDEX(Variables[Variable Type],$A4143)="","",
CONCATENATE("  - &amp;VariableID",TEXT($A4143,"0000"),
" {","VariableTypeCV:  ",CHAR(34),INDEX(Variables[Variable Type],$A4143),CHAR(34),
", VariableCode:  ",CHAR(34),INDEX(Variables[Variable Code],$A4143),CHAR(34),
", VariableNameCV:  ",CHAR(34),INDEX(Variables[Variable Name],$A4143),CHAR(34),
", VariableDefinition:  ",CHAR(34),INDEX(Variables[Variable Definition],$A4143),CHAR(34),
", SpecciationCV:  ",CHAR(34),INDEX(Variables[Speciation],$A4143),CHAR(34),
", NoDataValue:  ",CHAR(34),INDEX(Variables[No Data Value],$A4143),CHAR(34),"}"))</f>
        <v>#REF!</v>
      </c>
    </row>
    <row r="4144" spans="1:17" x14ac:dyDescent="0.25">
      <c r="A4144">
        <v>4141</v>
      </c>
      <c r="D4144" t="e">
        <f>IF(INDEX(People[First Name],$A4144)="","",
CONCATENATE("  - &amp;PersonID",TEXT($A4144,"0000"),
" {","PersonFirstName:  ",CHAR(34),INDEX(People[First Name],$A4144),CHAR(34),
", PersonMiddleName:  ",CHAR(34),INDEX(People[Middle Name],$A4144),CHAR(34),
", PersonLastName:  ",CHAR(34),INDEX(People[Last Name],$A4144),CHAR(34),"}"))</f>
        <v>#REF!</v>
      </c>
      <c r="E4144" t="e">
        <f>IF(INDEX(Organizations[Organization Type '[CV']],$A4144)="","",
CONCATENATE("  - &amp;OrganizationID",TEXT($A4144,"0000"),
" {","OrganizationTypeCV:  ",CHAR(34),INDEX(Organizations[Organization Type '[CV']],$A4144),CHAR(34),
", OrganizationCode:  ",CHAR(34),INDEX(Organizations[Organization Code],$A4144),CHAR(34),
", OrganizationName:  ",CHAR(34),INDEX(Organizations[Organization Name],$A4144),CHAR(34),
", OrganizationDescription:  ",CHAR(34),INDEX(Organizations[Organization Description],$A4144),CHAR(34),
", OrganizationLink:  ",CHAR(34),INDEX(Organizations[Organization Link],$A4144),CHAR(34),"}"))</f>
        <v>#REF!</v>
      </c>
      <c r="F4144" t="e">
        <f>IF(INDEX(People[First Name],$A4144)="","",
CONCATENATE("  - &amp;AffiliationID",TEXT($A4144,"0000"),
" {PersonID: *PersonID",TEXT($A4144,"0000"),
", OrganizationID: *OrganizationID",TEXT(MATCH(INDEX(People[Organization Name],$A4144),Organizations[Organization Name],0),"0000"),
", IsPrimaryOrganizationContact: , AffiliationStartDate: , AffiliationEndDate: , PrimaryPhone: ",
", PrimaryEmail: ",CHAR(34),INDEX(People[Primary Email],$A4144),CHAR(34),
", PrimaryAddress: ",CHAR(34),INDEX(People[Primary Address],$A4144),CHAR(34),
", PersonLink: }"))</f>
        <v>#REF!</v>
      </c>
      <c r="H4144" t="e">
        <f>IF(COUNTA(CitationInformation)=0,"",IF(INDEX(AuthorList[Author Name],$A4144)="","",
CONCATENATE("  - &amp;AuthorListID",TEXT($A4144,"0000"),
"  {CitationID: *CitationID0001",
", PersonID: *PersonID",TEXT(MATCH(INDEX(AuthorList[Author Name],$A4144),People[Full Name],0),"0000"),
", AuthorOrder: ",INDEX(AuthorList[Author Number],$A4144),"}")))</f>
        <v>#REF!</v>
      </c>
      <c r="K4144" t="e">
        <f>IF(INDEX(SamplingFeatures[Feature Code],$A4144)="","",
CONCATENATE("  - &amp;SamplingFeatureID",TEXT($A4144,"0000"),
" {","SamplingFeatureUUID:  ",CHAR(34),INDEX(SamplingFeatures[Sampling Feature UUID],$A4144),CHAR(34),
", SamplingFeatureTypeCV:  ",CHAR(34),INDEX(SamplingFeatures[Sampling Feature Type],$A4144),CHAR(34),
", SamplingFeatureCode:  ",CHAR(34),INDEX(SamplingFeatures[Feature Code],$A4144),CHAR(34),
", SamplingFeatureName:  ",CHAR(34),INDEX(SamplingFeatures[Feature Name],$A4144),CHAR(34),
", SamplingFeatureDescription:  ",CHAR(34),INDEX(SamplingFeatures[Feature Description],$A4144),CHAR(34),
", SamplingFeatureGeotypeCV:  ",CHAR(34),INDEX(SamplingFeatures[Feature Geo Type],$A4144),CHAR(34),
", FeatureGeometry:  ",CHAR(34),INDEX(SamplingFeatures[Feature Geometry],$A4144),CHAR(34),
", Elevation_m:  ",CHAR(34),INDEX(SamplingFeatures[Elevation_m],$A4144),CHAR(34),
", ElevationDatumCV:  ",CHAR(34),ElevationDatum,CHAR(34),"}"))</f>
        <v>#REF!</v>
      </c>
      <c r="L4144" t="e">
        <f>IF(INDEX(SamplingFeatures[Sampling Feature Type],$A4144)&lt;&gt;"Site","",
CONCATENATE("  - &amp;SiteID",TEXT(SUMPRODUCT(--($L$3:$L4143&lt;&gt;"")),"0000"),
" {","SamplingFeatureID:  *SamplingFeatureID",TEXT($A4144,"0000"),
", SiteTypeCV:  ",CHAR(34),INDEX(Sites[Site Type],$A4144),CHAR(34),
", Latitude:  ",INDEX(Sites[Latitude],$A4144),
", Longitude:  ",INDEX(Sites[Longitude],$A4144),
", SRSName:  ",CHAR(34),LatLonDatum,CHAR(34),"}"))</f>
        <v>#REF!</v>
      </c>
      <c r="M4144" t="e">
        <f>IF(INDEX(SamplingFeatures[Sampling Feature Type],$A4144)&lt;&gt;"Specimen","",
CONCATENATE("  - &amp;SpecimenID",TEXT(SUMPRODUCT(--($M$3:$M4143&lt;&gt;"")),"0000"),
" {","SamplingFeatureID:  *SamplingFeatureID",TEXT($A4144,"0000"),
", SpecimenTypeCV:  ",CHAR(34),INDEX(Specimens[Specimen Type],$A4144),CHAR(34),
", SpecimenMediumCV:  ",INDEX(Specimens[Specimen Medium],$A4144),
", IsFieldSpecimen:  ",CHAR(34),INDEX(Specimens[Is Field Specimen?],$A4144),CHAR(34),"}"))</f>
        <v>#REF!</v>
      </c>
      <c r="N4144" t="e">
        <f>IF(COUNTA(SpatialOffsets[])=0,"", IF(INDEX(SpatialOffsets[Spatial Offset Type],$A4144)="","",
CONCATENATE("  - &amp;SpatialOffsetID",TEXT($A4144,"0000"),
" {","SpatialOffsetTypeCV:  ",CHAR(34),INDEX(SpatialOffsets[Spatial Offset Type],$A4144),CHAR(34),
", Offset1Value:  ",INDEX(SpatialOffsets[Offset 1 Value],$A4144),
", Offset1UnitID:  ",CHAR(34),INDEX(SpatialOffsets[Offset 1 Unit],$A4144),CHAR(34),
", Offset2Value:  ",INDEX(SpatialOffsets[Offset 2 Value],$A4144),
", Offset2UnitID:  ",CHAR(34),INDEX(SpatialOffsets[Offset 2 Unit],$A4144),CHAR(34),
", Offset3Value:  ",INDEX(SpatialOffsets[Offset 3 Value],$A4144),
", Offset3UnitID:  ",CHAR(34),INDEX(SpatialOffsets[Offset 3 Unit],$A4144),CHAR(34),,"}")))</f>
        <v>#REF!</v>
      </c>
      <c r="O4144" t="e">
        <f>IF(COUNTA(RelatedFeatures[])=0,"", IF(INDEX(RelatedFeatures[First Sampling Feature Code],$A4144)="","",
CONCATENATE("  - &amp;RelationID",TEXT($A4144,"0000"),
" {","SamplingFeatureID:  *SamplingFeatureID",TEXT(MATCH(INDEX(RelatedFeatures[First Sampling Feature Code],$A4144),SamplingFeatures[Feature Code],0),"0000"),
", RelationshipTypeCV:  ",CHAR(34),INDEX(RelatedFeatures[Relationship Type],$A4144),CHAR(34),
", RelatedFeatureID: *SamplingFeatureID",TEXT(MATCH(INDEX(RelatedFeatures[Second Sampling Feature Code],$A4144),SamplingFeatures[Feature Code],0),"0000"),
", SpatialOffsetID:  ",IF(INDEX(RelatedFeatures[Offset Number],$A4144)="","",CONCATENATE("*SpatialOffsetID",TEXT(INDEX(RelatedFeatures[Offset Number],$A4144),"0000"))),"}")))</f>
        <v>#REF!</v>
      </c>
      <c r="P4144" t="e">
        <f>IF(INDEX(Methods[Method Type],$A4144)="","",
CONCATENATE("  - &amp;MethodID",TEXT($A4144,"0000"),
" {","MethodTypeCV:  ",CHAR(34),INDEX(Methods[Method Type],$A4144),CHAR(34),
", MethodCode:  ",CHAR(34),INDEX(Methods[Method Code],$A4144),CHAR(34),
", MethodName:  ",CHAR(34),INDEX(Methods[Method Name],$A4144),CHAR(34),
", MethodDescription:  ",CHAR(34),INDEX(Methods[Method Description],$A4144),CHAR(34),
", MethodLink:  ",CHAR(34),INDEX(Methods[Method Link],$A4144),CHAR(34),
", OrganizationID: *OrganizationID",TEXT(MATCH(INDEX(Methods[Organization Name],$A4144),Organizations[Organization Name],0),"0000"),"}"))</f>
        <v>#REF!</v>
      </c>
      <c r="Q4144" t="e">
        <f>IF(INDEX(Variables[Variable Type],$A4144)="","",
CONCATENATE("  - &amp;VariableID",TEXT($A4144,"0000"),
" {","VariableTypeCV:  ",CHAR(34),INDEX(Variables[Variable Type],$A4144),CHAR(34),
", VariableCode:  ",CHAR(34),INDEX(Variables[Variable Code],$A4144),CHAR(34),
", VariableNameCV:  ",CHAR(34),INDEX(Variables[Variable Name],$A4144),CHAR(34),
", VariableDefinition:  ",CHAR(34),INDEX(Variables[Variable Definition],$A4144),CHAR(34),
", SpecciationCV:  ",CHAR(34),INDEX(Variables[Speciation],$A4144),CHAR(34),
", NoDataValue:  ",CHAR(34),INDEX(Variables[No Data Value],$A4144),CHAR(34),"}"))</f>
        <v>#REF!</v>
      </c>
    </row>
    <row r="4145" spans="1:17" x14ac:dyDescent="0.25">
      <c r="A4145">
        <v>4142</v>
      </c>
      <c r="D4145" t="e">
        <f>IF(INDEX(People[First Name],$A4145)="","",
CONCATENATE("  - &amp;PersonID",TEXT($A4145,"0000"),
" {","PersonFirstName:  ",CHAR(34),INDEX(People[First Name],$A4145),CHAR(34),
", PersonMiddleName:  ",CHAR(34),INDEX(People[Middle Name],$A4145),CHAR(34),
", PersonLastName:  ",CHAR(34),INDEX(People[Last Name],$A4145),CHAR(34),"}"))</f>
        <v>#REF!</v>
      </c>
      <c r="E4145" t="e">
        <f>IF(INDEX(Organizations[Organization Type '[CV']],$A4145)="","",
CONCATENATE("  - &amp;OrganizationID",TEXT($A4145,"0000"),
" {","OrganizationTypeCV:  ",CHAR(34),INDEX(Organizations[Organization Type '[CV']],$A4145),CHAR(34),
", OrganizationCode:  ",CHAR(34),INDEX(Organizations[Organization Code],$A4145),CHAR(34),
", OrganizationName:  ",CHAR(34),INDEX(Organizations[Organization Name],$A4145),CHAR(34),
", OrganizationDescription:  ",CHAR(34),INDEX(Organizations[Organization Description],$A4145),CHAR(34),
", OrganizationLink:  ",CHAR(34),INDEX(Organizations[Organization Link],$A4145),CHAR(34),"}"))</f>
        <v>#REF!</v>
      </c>
      <c r="F4145" t="e">
        <f>IF(INDEX(People[First Name],$A4145)="","",
CONCATENATE("  - &amp;AffiliationID",TEXT($A4145,"0000"),
" {PersonID: *PersonID",TEXT($A4145,"0000"),
", OrganizationID: *OrganizationID",TEXT(MATCH(INDEX(People[Organization Name],$A4145),Organizations[Organization Name],0),"0000"),
", IsPrimaryOrganizationContact: , AffiliationStartDate: , AffiliationEndDate: , PrimaryPhone: ",
", PrimaryEmail: ",CHAR(34),INDEX(People[Primary Email],$A4145),CHAR(34),
", PrimaryAddress: ",CHAR(34),INDEX(People[Primary Address],$A4145),CHAR(34),
", PersonLink: }"))</f>
        <v>#REF!</v>
      </c>
      <c r="H4145" t="e">
        <f>IF(COUNTA(CitationInformation)=0,"",IF(INDEX(AuthorList[Author Name],$A4145)="","",
CONCATENATE("  - &amp;AuthorListID",TEXT($A4145,"0000"),
"  {CitationID: *CitationID0001",
", PersonID: *PersonID",TEXT(MATCH(INDEX(AuthorList[Author Name],$A4145),People[Full Name],0),"0000"),
", AuthorOrder: ",INDEX(AuthorList[Author Number],$A4145),"}")))</f>
        <v>#REF!</v>
      </c>
      <c r="K4145" t="e">
        <f>IF(INDEX(SamplingFeatures[Feature Code],$A4145)="","",
CONCATENATE("  - &amp;SamplingFeatureID",TEXT($A4145,"0000"),
" {","SamplingFeatureUUID:  ",CHAR(34),INDEX(SamplingFeatures[Sampling Feature UUID],$A4145),CHAR(34),
", SamplingFeatureTypeCV:  ",CHAR(34),INDEX(SamplingFeatures[Sampling Feature Type],$A4145),CHAR(34),
", SamplingFeatureCode:  ",CHAR(34),INDEX(SamplingFeatures[Feature Code],$A4145),CHAR(34),
", SamplingFeatureName:  ",CHAR(34),INDEX(SamplingFeatures[Feature Name],$A4145),CHAR(34),
", SamplingFeatureDescription:  ",CHAR(34),INDEX(SamplingFeatures[Feature Description],$A4145),CHAR(34),
", SamplingFeatureGeotypeCV:  ",CHAR(34),INDEX(SamplingFeatures[Feature Geo Type],$A4145),CHAR(34),
", FeatureGeometry:  ",CHAR(34),INDEX(SamplingFeatures[Feature Geometry],$A4145),CHAR(34),
", Elevation_m:  ",CHAR(34),INDEX(SamplingFeatures[Elevation_m],$A4145),CHAR(34),
", ElevationDatumCV:  ",CHAR(34),ElevationDatum,CHAR(34),"}"))</f>
        <v>#REF!</v>
      </c>
      <c r="L4145" t="e">
        <f>IF(INDEX(SamplingFeatures[Sampling Feature Type],$A4145)&lt;&gt;"Site","",
CONCATENATE("  - &amp;SiteID",TEXT(SUMPRODUCT(--($L$3:$L4144&lt;&gt;"")),"0000"),
" {","SamplingFeatureID:  *SamplingFeatureID",TEXT($A4145,"0000"),
", SiteTypeCV:  ",CHAR(34),INDEX(Sites[Site Type],$A4145),CHAR(34),
", Latitude:  ",INDEX(Sites[Latitude],$A4145),
", Longitude:  ",INDEX(Sites[Longitude],$A4145),
", SRSName:  ",CHAR(34),LatLonDatum,CHAR(34),"}"))</f>
        <v>#REF!</v>
      </c>
      <c r="M4145" t="e">
        <f>IF(INDEX(SamplingFeatures[Sampling Feature Type],$A4145)&lt;&gt;"Specimen","",
CONCATENATE("  - &amp;SpecimenID",TEXT(SUMPRODUCT(--($M$3:$M4144&lt;&gt;"")),"0000"),
" {","SamplingFeatureID:  *SamplingFeatureID",TEXT($A4145,"0000"),
", SpecimenTypeCV:  ",CHAR(34),INDEX(Specimens[Specimen Type],$A4145),CHAR(34),
", SpecimenMediumCV:  ",INDEX(Specimens[Specimen Medium],$A4145),
", IsFieldSpecimen:  ",CHAR(34),INDEX(Specimens[Is Field Specimen?],$A4145),CHAR(34),"}"))</f>
        <v>#REF!</v>
      </c>
      <c r="N4145" t="e">
        <f>IF(COUNTA(SpatialOffsets[])=0,"", IF(INDEX(SpatialOffsets[Spatial Offset Type],$A4145)="","",
CONCATENATE("  - &amp;SpatialOffsetID",TEXT($A4145,"0000"),
" {","SpatialOffsetTypeCV:  ",CHAR(34),INDEX(SpatialOffsets[Spatial Offset Type],$A4145),CHAR(34),
", Offset1Value:  ",INDEX(SpatialOffsets[Offset 1 Value],$A4145),
", Offset1UnitID:  ",CHAR(34),INDEX(SpatialOffsets[Offset 1 Unit],$A4145),CHAR(34),
", Offset2Value:  ",INDEX(SpatialOffsets[Offset 2 Value],$A4145),
", Offset2UnitID:  ",CHAR(34),INDEX(SpatialOffsets[Offset 2 Unit],$A4145),CHAR(34),
", Offset3Value:  ",INDEX(SpatialOffsets[Offset 3 Value],$A4145),
", Offset3UnitID:  ",CHAR(34),INDEX(SpatialOffsets[Offset 3 Unit],$A4145),CHAR(34),,"}")))</f>
        <v>#REF!</v>
      </c>
      <c r="O4145" t="e">
        <f>IF(COUNTA(RelatedFeatures[])=0,"", IF(INDEX(RelatedFeatures[First Sampling Feature Code],$A4145)="","",
CONCATENATE("  - &amp;RelationID",TEXT($A4145,"0000"),
" {","SamplingFeatureID:  *SamplingFeatureID",TEXT(MATCH(INDEX(RelatedFeatures[First Sampling Feature Code],$A4145),SamplingFeatures[Feature Code],0),"0000"),
", RelationshipTypeCV:  ",CHAR(34),INDEX(RelatedFeatures[Relationship Type],$A4145),CHAR(34),
", RelatedFeatureID: *SamplingFeatureID",TEXT(MATCH(INDEX(RelatedFeatures[Second Sampling Feature Code],$A4145),SamplingFeatures[Feature Code],0),"0000"),
", SpatialOffsetID:  ",IF(INDEX(RelatedFeatures[Offset Number],$A4145)="","",CONCATENATE("*SpatialOffsetID",TEXT(INDEX(RelatedFeatures[Offset Number],$A4145),"0000"))),"}")))</f>
        <v>#REF!</v>
      </c>
      <c r="P4145" t="e">
        <f>IF(INDEX(Methods[Method Type],$A4145)="","",
CONCATENATE("  - &amp;MethodID",TEXT($A4145,"0000"),
" {","MethodTypeCV:  ",CHAR(34),INDEX(Methods[Method Type],$A4145),CHAR(34),
", MethodCode:  ",CHAR(34),INDEX(Methods[Method Code],$A4145),CHAR(34),
", MethodName:  ",CHAR(34),INDEX(Methods[Method Name],$A4145),CHAR(34),
", MethodDescription:  ",CHAR(34),INDEX(Methods[Method Description],$A4145),CHAR(34),
", MethodLink:  ",CHAR(34),INDEX(Methods[Method Link],$A4145),CHAR(34),
", OrganizationID: *OrganizationID",TEXT(MATCH(INDEX(Methods[Organization Name],$A4145),Organizations[Organization Name],0),"0000"),"}"))</f>
        <v>#REF!</v>
      </c>
      <c r="Q4145" t="e">
        <f>IF(INDEX(Variables[Variable Type],$A4145)="","",
CONCATENATE("  - &amp;VariableID",TEXT($A4145,"0000"),
" {","VariableTypeCV:  ",CHAR(34),INDEX(Variables[Variable Type],$A4145),CHAR(34),
", VariableCode:  ",CHAR(34),INDEX(Variables[Variable Code],$A4145),CHAR(34),
", VariableNameCV:  ",CHAR(34),INDEX(Variables[Variable Name],$A4145),CHAR(34),
", VariableDefinition:  ",CHAR(34),INDEX(Variables[Variable Definition],$A4145),CHAR(34),
", SpecciationCV:  ",CHAR(34),INDEX(Variables[Speciation],$A4145),CHAR(34),
", NoDataValue:  ",CHAR(34),INDEX(Variables[No Data Value],$A4145),CHAR(34),"}"))</f>
        <v>#REF!</v>
      </c>
    </row>
    <row r="4146" spans="1:17" x14ac:dyDescent="0.25">
      <c r="A4146">
        <v>4143</v>
      </c>
      <c r="D4146" t="e">
        <f>IF(INDEX(People[First Name],$A4146)="","",
CONCATENATE("  - &amp;PersonID",TEXT($A4146,"0000"),
" {","PersonFirstName:  ",CHAR(34),INDEX(People[First Name],$A4146),CHAR(34),
", PersonMiddleName:  ",CHAR(34),INDEX(People[Middle Name],$A4146),CHAR(34),
", PersonLastName:  ",CHAR(34),INDEX(People[Last Name],$A4146),CHAR(34),"}"))</f>
        <v>#REF!</v>
      </c>
      <c r="E4146" t="e">
        <f>IF(INDEX(Organizations[Organization Type '[CV']],$A4146)="","",
CONCATENATE("  - &amp;OrganizationID",TEXT($A4146,"0000"),
" {","OrganizationTypeCV:  ",CHAR(34),INDEX(Organizations[Organization Type '[CV']],$A4146),CHAR(34),
", OrganizationCode:  ",CHAR(34),INDEX(Organizations[Organization Code],$A4146),CHAR(34),
", OrganizationName:  ",CHAR(34),INDEX(Organizations[Organization Name],$A4146),CHAR(34),
", OrganizationDescription:  ",CHAR(34),INDEX(Organizations[Organization Description],$A4146),CHAR(34),
", OrganizationLink:  ",CHAR(34),INDEX(Organizations[Organization Link],$A4146),CHAR(34),"}"))</f>
        <v>#REF!</v>
      </c>
      <c r="F4146" t="e">
        <f>IF(INDEX(People[First Name],$A4146)="","",
CONCATENATE("  - &amp;AffiliationID",TEXT($A4146,"0000"),
" {PersonID: *PersonID",TEXT($A4146,"0000"),
", OrganizationID: *OrganizationID",TEXT(MATCH(INDEX(People[Organization Name],$A4146),Organizations[Organization Name],0),"0000"),
", IsPrimaryOrganizationContact: , AffiliationStartDate: , AffiliationEndDate: , PrimaryPhone: ",
", PrimaryEmail: ",CHAR(34),INDEX(People[Primary Email],$A4146),CHAR(34),
", PrimaryAddress: ",CHAR(34),INDEX(People[Primary Address],$A4146),CHAR(34),
", PersonLink: }"))</f>
        <v>#REF!</v>
      </c>
      <c r="H4146" t="e">
        <f>IF(COUNTA(CitationInformation)=0,"",IF(INDEX(AuthorList[Author Name],$A4146)="","",
CONCATENATE("  - &amp;AuthorListID",TEXT($A4146,"0000"),
"  {CitationID: *CitationID0001",
", PersonID: *PersonID",TEXT(MATCH(INDEX(AuthorList[Author Name],$A4146),People[Full Name],0),"0000"),
", AuthorOrder: ",INDEX(AuthorList[Author Number],$A4146),"}")))</f>
        <v>#REF!</v>
      </c>
      <c r="K4146" t="e">
        <f>IF(INDEX(SamplingFeatures[Feature Code],$A4146)="","",
CONCATENATE("  - &amp;SamplingFeatureID",TEXT($A4146,"0000"),
" {","SamplingFeatureUUID:  ",CHAR(34),INDEX(SamplingFeatures[Sampling Feature UUID],$A4146),CHAR(34),
", SamplingFeatureTypeCV:  ",CHAR(34),INDEX(SamplingFeatures[Sampling Feature Type],$A4146),CHAR(34),
", SamplingFeatureCode:  ",CHAR(34),INDEX(SamplingFeatures[Feature Code],$A4146),CHAR(34),
", SamplingFeatureName:  ",CHAR(34),INDEX(SamplingFeatures[Feature Name],$A4146),CHAR(34),
", SamplingFeatureDescription:  ",CHAR(34),INDEX(SamplingFeatures[Feature Description],$A4146),CHAR(34),
", SamplingFeatureGeotypeCV:  ",CHAR(34),INDEX(SamplingFeatures[Feature Geo Type],$A4146),CHAR(34),
", FeatureGeometry:  ",CHAR(34),INDEX(SamplingFeatures[Feature Geometry],$A4146),CHAR(34),
", Elevation_m:  ",CHAR(34),INDEX(SamplingFeatures[Elevation_m],$A4146),CHAR(34),
", ElevationDatumCV:  ",CHAR(34),ElevationDatum,CHAR(34),"}"))</f>
        <v>#REF!</v>
      </c>
      <c r="L4146" t="e">
        <f>IF(INDEX(SamplingFeatures[Sampling Feature Type],$A4146)&lt;&gt;"Site","",
CONCATENATE("  - &amp;SiteID",TEXT(SUMPRODUCT(--($L$3:$L4145&lt;&gt;"")),"0000"),
" {","SamplingFeatureID:  *SamplingFeatureID",TEXT($A4146,"0000"),
", SiteTypeCV:  ",CHAR(34),INDEX(Sites[Site Type],$A4146),CHAR(34),
", Latitude:  ",INDEX(Sites[Latitude],$A4146),
", Longitude:  ",INDEX(Sites[Longitude],$A4146),
", SRSName:  ",CHAR(34),LatLonDatum,CHAR(34),"}"))</f>
        <v>#REF!</v>
      </c>
      <c r="M4146" t="e">
        <f>IF(INDEX(SamplingFeatures[Sampling Feature Type],$A4146)&lt;&gt;"Specimen","",
CONCATENATE("  - &amp;SpecimenID",TEXT(SUMPRODUCT(--($M$3:$M4145&lt;&gt;"")),"0000"),
" {","SamplingFeatureID:  *SamplingFeatureID",TEXT($A4146,"0000"),
", SpecimenTypeCV:  ",CHAR(34),INDEX(Specimens[Specimen Type],$A4146),CHAR(34),
", SpecimenMediumCV:  ",INDEX(Specimens[Specimen Medium],$A4146),
", IsFieldSpecimen:  ",CHAR(34),INDEX(Specimens[Is Field Specimen?],$A4146),CHAR(34),"}"))</f>
        <v>#REF!</v>
      </c>
      <c r="N4146" t="e">
        <f>IF(COUNTA(SpatialOffsets[])=0,"", IF(INDEX(SpatialOffsets[Spatial Offset Type],$A4146)="","",
CONCATENATE("  - &amp;SpatialOffsetID",TEXT($A4146,"0000"),
" {","SpatialOffsetTypeCV:  ",CHAR(34),INDEX(SpatialOffsets[Spatial Offset Type],$A4146),CHAR(34),
", Offset1Value:  ",INDEX(SpatialOffsets[Offset 1 Value],$A4146),
", Offset1UnitID:  ",CHAR(34),INDEX(SpatialOffsets[Offset 1 Unit],$A4146),CHAR(34),
", Offset2Value:  ",INDEX(SpatialOffsets[Offset 2 Value],$A4146),
", Offset2UnitID:  ",CHAR(34),INDEX(SpatialOffsets[Offset 2 Unit],$A4146),CHAR(34),
", Offset3Value:  ",INDEX(SpatialOffsets[Offset 3 Value],$A4146),
", Offset3UnitID:  ",CHAR(34),INDEX(SpatialOffsets[Offset 3 Unit],$A4146),CHAR(34),,"}")))</f>
        <v>#REF!</v>
      </c>
      <c r="O4146" t="e">
        <f>IF(COUNTA(RelatedFeatures[])=0,"", IF(INDEX(RelatedFeatures[First Sampling Feature Code],$A4146)="","",
CONCATENATE("  - &amp;RelationID",TEXT($A4146,"0000"),
" {","SamplingFeatureID:  *SamplingFeatureID",TEXT(MATCH(INDEX(RelatedFeatures[First Sampling Feature Code],$A4146),SamplingFeatures[Feature Code],0),"0000"),
", RelationshipTypeCV:  ",CHAR(34),INDEX(RelatedFeatures[Relationship Type],$A4146),CHAR(34),
", RelatedFeatureID: *SamplingFeatureID",TEXT(MATCH(INDEX(RelatedFeatures[Second Sampling Feature Code],$A4146),SamplingFeatures[Feature Code],0),"0000"),
", SpatialOffsetID:  ",IF(INDEX(RelatedFeatures[Offset Number],$A4146)="","",CONCATENATE("*SpatialOffsetID",TEXT(INDEX(RelatedFeatures[Offset Number],$A4146),"0000"))),"}")))</f>
        <v>#REF!</v>
      </c>
      <c r="P4146" t="e">
        <f>IF(INDEX(Methods[Method Type],$A4146)="","",
CONCATENATE("  - &amp;MethodID",TEXT($A4146,"0000"),
" {","MethodTypeCV:  ",CHAR(34),INDEX(Methods[Method Type],$A4146),CHAR(34),
", MethodCode:  ",CHAR(34),INDEX(Methods[Method Code],$A4146),CHAR(34),
", MethodName:  ",CHAR(34),INDEX(Methods[Method Name],$A4146),CHAR(34),
", MethodDescription:  ",CHAR(34),INDEX(Methods[Method Description],$A4146),CHAR(34),
", MethodLink:  ",CHAR(34),INDEX(Methods[Method Link],$A4146),CHAR(34),
", OrganizationID: *OrganizationID",TEXT(MATCH(INDEX(Methods[Organization Name],$A4146),Organizations[Organization Name],0),"0000"),"}"))</f>
        <v>#REF!</v>
      </c>
      <c r="Q4146" t="e">
        <f>IF(INDEX(Variables[Variable Type],$A4146)="","",
CONCATENATE("  - &amp;VariableID",TEXT($A4146,"0000"),
" {","VariableTypeCV:  ",CHAR(34),INDEX(Variables[Variable Type],$A4146),CHAR(34),
", VariableCode:  ",CHAR(34),INDEX(Variables[Variable Code],$A4146),CHAR(34),
", VariableNameCV:  ",CHAR(34),INDEX(Variables[Variable Name],$A4146),CHAR(34),
", VariableDefinition:  ",CHAR(34),INDEX(Variables[Variable Definition],$A4146),CHAR(34),
", SpecciationCV:  ",CHAR(34),INDEX(Variables[Speciation],$A4146),CHAR(34),
", NoDataValue:  ",CHAR(34),INDEX(Variables[No Data Value],$A4146),CHAR(34),"}"))</f>
        <v>#REF!</v>
      </c>
    </row>
    <row r="4147" spans="1:17" x14ac:dyDescent="0.25">
      <c r="A4147">
        <v>4144</v>
      </c>
      <c r="D4147" t="e">
        <f>IF(INDEX(People[First Name],$A4147)="","",
CONCATENATE("  - &amp;PersonID",TEXT($A4147,"0000"),
" {","PersonFirstName:  ",CHAR(34),INDEX(People[First Name],$A4147),CHAR(34),
", PersonMiddleName:  ",CHAR(34),INDEX(People[Middle Name],$A4147),CHAR(34),
", PersonLastName:  ",CHAR(34),INDEX(People[Last Name],$A4147),CHAR(34),"}"))</f>
        <v>#REF!</v>
      </c>
      <c r="E4147" t="e">
        <f>IF(INDEX(Organizations[Organization Type '[CV']],$A4147)="","",
CONCATENATE("  - &amp;OrganizationID",TEXT($A4147,"0000"),
" {","OrganizationTypeCV:  ",CHAR(34),INDEX(Organizations[Organization Type '[CV']],$A4147),CHAR(34),
", OrganizationCode:  ",CHAR(34),INDEX(Organizations[Organization Code],$A4147),CHAR(34),
", OrganizationName:  ",CHAR(34),INDEX(Organizations[Organization Name],$A4147),CHAR(34),
", OrganizationDescription:  ",CHAR(34),INDEX(Organizations[Organization Description],$A4147),CHAR(34),
", OrganizationLink:  ",CHAR(34),INDEX(Organizations[Organization Link],$A4147),CHAR(34),"}"))</f>
        <v>#REF!</v>
      </c>
      <c r="F4147" t="e">
        <f>IF(INDEX(People[First Name],$A4147)="","",
CONCATENATE("  - &amp;AffiliationID",TEXT($A4147,"0000"),
" {PersonID: *PersonID",TEXT($A4147,"0000"),
", OrganizationID: *OrganizationID",TEXT(MATCH(INDEX(People[Organization Name],$A4147),Organizations[Organization Name],0),"0000"),
", IsPrimaryOrganizationContact: , AffiliationStartDate: , AffiliationEndDate: , PrimaryPhone: ",
", PrimaryEmail: ",CHAR(34),INDEX(People[Primary Email],$A4147),CHAR(34),
", PrimaryAddress: ",CHAR(34),INDEX(People[Primary Address],$A4147),CHAR(34),
", PersonLink: }"))</f>
        <v>#REF!</v>
      </c>
      <c r="H4147" t="e">
        <f>IF(COUNTA(CitationInformation)=0,"",IF(INDEX(AuthorList[Author Name],$A4147)="","",
CONCATENATE("  - &amp;AuthorListID",TEXT($A4147,"0000"),
"  {CitationID: *CitationID0001",
", PersonID: *PersonID",TEXT(MATCH(INDEX(AuthorList[Author Name],$A4147),People[Full Name],0),"0000"),
", AuthorOrder: ",INDEX(AuthorList[Author Number],$A4147),"}")))</f>
        <v>#REF!</v>
      </c>
      <c r="K4147" t="e">
        <f>IF(INDEX(SamplingFeatures[Feature Code],$A4147)="","",
CONCATENATE("  - &amp;SamplingFeatureID",TEXT($A4147,"0000"),
" {","SamplingFeatureUUID:  ",CHAR(34),INDEX(SamplingFeatures[Sampling Feature UUID],$A4147),CHAR(34),
", SamplingFeatureTypeCV:  ",CHAR(34),INDEX(SamplingFeatures[Sampling Feature Type],$A4147),CHAR(34),
", SamplingFeatureCode:  ",CHAR(34),INDEX(SamplingFeatures[Feature Code],$A4147),CHAR(34),
", SamplingFeatureName:  ",CHAR(34),INDEX(SamplingFeatures[Feature Name],$A4147),CHAR(34),
", SamplingFeatureDescription:  ",CHAR(34),INDEX(SamplingFeatures[Feature Description],$A4147),CHAR(34),
", SamplingFeatureGeotypeCV:  ",CHAR(34),INDEX(SamplingFeatures[Feature Geo Type],$A4147),CHAR(34),
", FeatureGeometry:  ",CHAR(34),INDEX(SamplingFeatures[Feature Geometry],$A4147),CHAR(34),
", Elevation_m:  ",CHAR(34),INDEX(SamplingFeatures[Elevation_m],$A4147),CHAR(34),
", ElevationDatumCV:  ",CHAR(34),ElevationDatum,CHAR(34),"}"))</f>
        <v>#REF!</v>
      </c>
      <c r="L4147" t="e">
        <f>IF(INDEX(SamplingFeatures[Sampling Feature Type],$A4147)&lt;&gt;"Site","",
CONCATENATE("  - &amp;SiteID",TEXT(SUMPRODUCT(--($L$3:$L4146&lt;&gt;"")),"0000"),
" {","SamplingFeatureID:  *SamplingFeatureID",TEXT($A4147,"0000"),
", SiteTypeCV:  ",CHAR(34),INDEX(Sites[Site Type],$A4147),CHAR(34),
", Latitude:  ",INDEX(Sites[Latitude],$A4147),
", Longitude:  ",INDEX(Sites[Longitude],$A4147),
", SRSName:  ",CHAR(34),LatLonDatum,CHAR(34),"}"))</f>
        <v>#REF!</v>
      </c>
      <c r="M4147" t="e">
        <f>IF(INDEX(SamplingFeatures[Sampling Feature Type],$A4147)&lt;&gt;"Specimen","",
CONCATENATE("  - &amp;SpecimenID",TEXT(SUMPRODUCT(--($M$3:$M4146&lt;&gt;"")),"0000"),
" {","SamplingFeatureID:  *SamplingFeatureID",TEXT($A4147,"0000"),
", SpecimenTypeCV:  ",CHAR(34),INDEX(Specimens[Specimen Type],$A4147),CHAR(34),
", SpecimenMediumCV:  ",INDEX(Specimens[Specimen Medium],$A4147),
", IsFieldSpecimen:  ",CHAR(34),INDEX(Specimens[Is Field Specimen?],$A4147),CHAR(34),"}"))</f>
        <v>#REF!</v>
      </c>
      <c r="N4147" t="e">
        <f>IF(COUNTA(SpatialOffsets[])=0,"", IF(INDEX(SpatialOffsets[Spatial Offset Type],$A4147)="","",
CONCATENATE("  - &amp;SpatialOffsetID",TEXT($A4147,"0000"),
" {","SpatialOffsetTypeCV:  ",CHAR(34),INDEX(SpatialOffsets[Spatial Offset Type],$A4147),CHAR(34),
", Offset1Value:  ",INDEX(SpatialOffsets[Offset 1 Value],$A4147),
", Offset1UnitID:  ",CHAR(34),INDEX(SpatialOffsets[Offset 1 Unit],$A4147),CHAR(34),
", Offset2Value:  ",INDEX(SpatialOffsets[Offset 2 Value],$A4147),
", Offset2UnitID:  ",CHAR(34),INDEX(SpatialOffsets[Offset 2 Unit],$A4147),CHAR(34),
", Offset3Value:  ",INDEX(SpatialOffsets[Offset 3 Value],$A4147),
", Offset3UnitID:  ",CHAR(34),INDEX(SpatialOffsets[Offset 3 Unit],$A4147),CHAR(34),,"}")))</f>
        <v>#REF!</v>
      </c>
      <c r="O4147" t="e">
        <f>IF(COUNTA(RelatedFeatures[])=0,"", IF(INDEX(RelatedFeatures[First Sampling Feature Code],$A4147)="","",
CONCATENATE("  - &amp;RelationID",TEXT($A4147,"0000"),
" {","SamplingFeatureID:  *SamplingFeatureID",TEXT(MATCH(INDEX(RelatedFeatures[First Sampling Feature Code],$A4147),SamplingFeatures[Feature Code],0),"0000"),
", RelationshipTypeCV:  ",CHAR(34),INDEX(RelatedFeatures[Relationship Type],$A4147),CHAR(34),
", RelatedFeatureID: *SamplingFeatureID",TEXT(MATCH(INDEX(RelatedFeatures[Second Sampling Feature Code],$A4147),SamplingFeatures[Feature Code],0),"0000"),
", SpatialOffsetID:  ",IF(INDEX(RelatedFeatures[Offset Number],$A4147)="","",CONCATENATE("*SpatialOffsetID",TEXT(INDEX(RelatedFeatures[Offset Number],$A4147),"0000"))),"}")))</f>
        <v>#REF!</v>
      </c>
      <c r="P4147" t="e">
        <f>IF(INDEX(Methods[Method Type],$A4147)="","",
CONCATENATE("  - &amp;MethodID",TEXT($A4147,"0000"),
" {","MethodTypeCV:  ",CHAR(34),INDEX(Methods[Method Type],$A4147),CHAR(34),
", MethodCode:  ",CHAR(34),INDEX(Methods[Method Code],$A4147),CHAR(34),
", MethodName:  ",CHAR(34),INDEX(Methods[Method Name],$A4147),CHAR(34),
", MethodDescription:  ",CHAR(34),INDEX(Methods[Method Description],$A4147),CHAR(34),
", MethodLink:  ",CHAR(34),INDEX(Methods[Method Link],$A4147),CHAR(34),
", OrganizationID: *OrganizationID",TEXT(MATCH(INDEX(Methods[Organization Name],$A4147),Organizations[Organization Name],0),"0000"),"}"))</f>
        <v>#REF!</v>
      </c>
      <c r="Q4147" t="e">
        <f>IF(INDEX(Variables[Variable Type],$A4147)="","",
CONCATENATE("  - &amp;VariableID",TEXT($A4147,"0000"),
" {","VariableTypeCV:  ",CHAR(34),INDEX(Variables[Variable Type],$A4147),CHAR(34),
", VariableCode:  ",CHAR(34),INDEX(Variables[Variable Code],$A4147),CHAR(34),
", VariableNameCV:  ",CHAR(34),INDEX(Variables[Variable Name],$A4147),CHAR(34),
", VariableDefinition:  ",CHAR(34),INDEX(Variables[Variable Definition],$A4147),CHAR(34),
", SpecciationCV:  ",CHAR(34),INDEX(Variables[Speciation],$A4147),CHAR(34),
", NoDataValue:  ",CHAR(34),INDEX(Variables[No Data Value],$A4147),CHAR(34),"}"))</f>
        <v>#REF!</v>
      </c>
    </row>
    <row r="4148" spans="1:17" x14ac:dyDescent="0.25">
      <c r="A4148">
        <v>4145</v>
      </c>
      <c r="D4148" t="e">
        <f>IF(INDEX(People[First Name],$A4148)="","",
CONCATENATE("  - &amp;PersonID",TEXT($A4148,"0000"),
" {","PersonFirstName:  ",CHAR(34),INDEX(People[First Name],$A4148),CHAR(34),
", PersonMiddleName:  ",CHAR(34),INDEX(People[Middle Name],$A4148),CHAR(34),
", PersonLastName:  ",CHAR(34),INDEX(People[Last Name],$A4148),CHAR(34),"}"))</f>
        <v>#REF!</v>
      </c>
      <c r="E4148" t="e">
        <f>IF(INDEX(Organizations[Organization Type '[CV']],$A4148)="","",
CONCATENATE("  - &amp;OrganizationID",TEXT($A4148,"0000"),
" {","OrganizationTypeCV:  ",CHAR(34),INDEX(Organizations[Organization Type '[CV']],$A4148),CHAR(34),
", OrganizationCode:  ",CHAR(34),INDEX(Organizations[Organization Code],$A4148),CHAR(34),
", OrganizationName:  ",CHAR(34),INDEX(Organizations[Organization Name],$A4148),CHAR(34),
", OrganizationDescription:  ",CHAR(34),INDEX(Organizations[Organization Description],$A4148),CHAR(34),
", OrganizationLink:  ",CHAR(34),INDEX(Organizations[Organization Link],$A4148),CHAR(34),"}"))</f>
        <v>#REF!</v>
      </c>
      <c r="F4148" t="e">
        <f>IF(INDEX(People[First Name],$A4148)="","",
CONCATENATE("  - &amp;AffiliationID",TEXT($A4148,"0000"),
" {PersonID: *PersonID",TEXT($A4148,"0000"),
", OrganizationID: *OrganizationID",TEXT(MATCH(INDEX(People[Organization Name],$A4148),Organizations[Organization Name],0),"0000"),
", IsPrimaryOrganizationContact: , AffiliationStartDate: , AffiliationEndDate: , PrimaryPhone: ",
", PrimaryEmail: ",CHAR(34),INDEX(People[Primary Email],$A4148),CHAR(34),
", PrimaryAddress: ",CHAR(34),INDEX(People[Primary Address],$A4148),CHAR(34),
", PersonLink: }"))</f>
        <v>#REF!</v>
      </c>
      <c r="H4148" t="e">
        <f>IF(COUNTA(CitationInformation)=0,"",IF(INDEX(AuthorList[Author Name],$A4148)="","",
CONCATENATE("  - &amp;AuthorListID",TEXT($A4148,"0000"),
"  {CitationID: *CitationID0001",
", PersonID: *PersonID",TEXT(MATCH(INDEX(AuthorList[Author Name],$A4148),People[Full Name],0),"0000"),
", AuthorOrder: ",INDEX(AuthorList[Author Number],$A4148),"}")))</f>
        <v>#REF!</v>
      </c>
      <c r="K4148" t="e">
        <f>IF(INDEX(SamplingFeatures[Feature Code],$A4148)="","",
CONCATENATE("  - &amp;SamplingFeatureID",TEXT($A4148,"0000"),
" {","SamplingFeatureUUID:  ",CHAR(34),INDEX(SamplingFeatures[Sampling Feature UUID],$A4148),CHAR(34),
", SamplingFeatureTypeCV:  ",CHAR(34),INDEX(SamplingFeatures[Sampling Feature Type],$A4148),CHAR(34),
", SamplingFeatureCode:  ",CHAR(34),INDEX(SamplingFeatures[Feature Code],$A4148),CHAR(34),
", SamplingFeatureName:  ",CHAR(34),INDEX(SamplingFeatures[Feature Name],$A4148),CHAR(34),
", SamplingFeatureDescription:  ",CHAR(34),INDEX(SamplingFeatures[Feature Description],$A4148),CHAR(34),
", SamplingFeatureGeotypeCV:  ",CHAR(34),INDEX(SamplingFeatures[Feature Geo Type],$A4148),CHAR(34),
", FeatureGeometry:  ",CHAR(34),INDEX(SamplingFeatures[Feature Geometry],$A4148),CHAR(34),
", Elevation_m:  ",CHAR(34),INDEX(SamplingFeatures[Elevation_m],$A4148),CHAR(34),
", ElevationDatumCV:  ",CHAR(34),ElevationDatum,CHAR(34),"}"))</f>
        <v>#REF!</v>
      </c>
      <c r="L4148" t="e">
        <f>IF(INDEX(SamplingFeatures[Sampling Feature Type],$A4148)&lt;&gt;"Site","",
CONCATENATE("  - &amp;SiteID",TEXT(SUMPRODUCT(--($L$3:$L4147&lt;&gt;"")),"0000"),
" {","SamplingFeatureID:  *SamplingFeatureID",TEXT($A4148,"0000"),
", SiteTypeCV:  ",CHAR(34),INDEX(Sites[Site Type],$A4148),CHAR(34),
", Latitude:  ",INDEX(Sites[Latitude],$A4148),
", Longitude:  ",INDEX(Sites[Longitude],$A4148),
", SRSName:  ",CHAR(34),LatLonDatum,CHAR(34),"}"))</f>
        <v>#REF!</v>
      </c>
      <c r="M4148" t="e">
        <f>IF(INDEX(SamplingFeatures[Sampling Feature Type],$A4148)&lt;&gt;"Specimen","",
CONCATENATE("  - &amp;SpecimenID",TEXT(SUMPRODUCT(--($M$3:$M4147&lt;&gt;"")),"0000"),
" {","SamplingFeatureID:  *SamplingFeatureID",TEXT($A4148,"0000"),
", SpecimenTypeCV:  ",CHAR(34),INDEX(Specimens[Specimen Type],$A4148),CHAR(34),
", SpecimenMediumCV:  ",INDEX(Specimens[Specimen Medium],$A4148),
", IsFieldSpecimen:  ",CHAR(34),INDEX(Specimens[Is Field Specimen?],$A4148),CHAR(34),"}"))</f>
        <v>#REF!</v>
      </c>
      <c r="N4148" t="e">
        <f>IF(COUNTA(SpatialOffsets[])=0,"", IF(INDEX(SpatialOffsets[Spatial Offset Type],$A4148)="","",
CONCATENATE("  - &amp;SpatialOffsetID",TEXT($A4148,"0000"),
" {","SpatialOffsetTypeCV:  ",CHAR(34),INDEX(SpatialOffsets[Spatial Offset Type],$A4148),CHAR(34),
", Offset1Value:  ",INDEX(SpatialOffsets[Offset 1 Value],$A4148),
", Offset1UnitID:  ",CHAR(34),INDEX(SpatialOffsets[Offset 1 Unit],$A4148),CHAR(34),
", Offset2Value:  ",INDEX(SpatialOffsets[Offset 2 Value],$A4148),
", Offset2UnitID:  ",CHAR(34),INDEX(SpatialOffsets[Offset 2 Unit],$A4148),CHAR(34),
", Offset3Value:  ",INDEX(SpatialOffsets[Offset 3 Value],$A4148),
", Offset3UnitID:  ",CHAR(34),INDEX(SpatialOffsets[Offset 3 Unit],$A4148),CHAR(34),,"}")))</f>
        <v>#REF!</v>
      </c>
      <c r="O4148" t="e">
        <f>IF(COUNTA(RelatedFeatures[])=0,"", IF(INDEX(RelatedFeatures[First Sampling Feature Code],$A4148)="","",
CONCATENATE("  - &amp;RelationID",TEXT($A4148,"0000"),
" {","SamplingFeatureID:  *SamplingFeatureID",TEXT(MATCH(INDEX(RelatedFeatures[First Sampling Feature Code],$A4148),SamplingFeatures[Feature Code],0),"0000"),
", RelationshipTypeCV:  ",CHAR(34),INDEX(RelatedFeatures[Relationship Type],$A4148),CHAR(34),
", RelatedFeatureID: *SamplingFeatureID",TEXT(MATCH(INDEX(RelatedFeatures[Second Sampling Feature Code],$A4148),SamplingFeatures[Feature Code],0),"0000"),
", SpatialOffsetID:  ",IF(INDEX(RelatedFeatures[Offset Number],$A4148)="","",CONCATENATE("*SpatialOffsetID",TEXT(INDEX(RelatedFeatures[Offset Number],$A4148),"0000"))),"}")))</f>
        <v>#REF!</v>
      </c>
      <c r="P4148" t="e">
        <f>IF(INDEX(Methods[Method Type],$A4148)="","",
CONCATENATE("  - &amp;MethodID",TEXT($A4148,"0000"),
" {","MethodTypeCV:  ",CHAR(34),INDEX(Methods[Method Type],$A4148),CHAR(34),
", MethodCode:  ",CHAR(34),INDEX(Methods[Method Code],$A4148),CHAR(34),
", MethodName:  ",CHAR(34),INDEX(Methods[Method Name],$A4148),CHAR(34),
", MethodDescription:  ",CHAR(34),INDEX(Methods[Method Description],$A4148),CHAR(34),
", MethodLink:  ",CHAR(34),INDEX(Methods[Method Link],$A4148),CHAR(34),
", OrganizationID: *OrganizationID",TEXT(MATCH(INDEX(Methods[Organization Name],$A4148),Organizations[Organization Name],0),"0000"),"}"))</f>
        <v>#REF!</v>
      </c>
      <c r="Q4148" t="e">
        <f>IF(INDEX(Variables[Variable Type],$A4148)="","",
CONCATENATE("  - &amp;VariableID",TEXT($A4148,"0000"),
" {","VariableTypeCV:  ",CHAR(34),INDEX(Variables[Variable Type],$A4148),CHAR(34),
", VariableCode:  ",CHAR(34),INDEX(Variables[Variable Code],$A4148),CHAR(34),
", VariableNameCV:  ",CHAR(34),INDEX(Variables[Variable Name],$A4148),CHAR(34),
", VariableDefinition:  ",CHAR(34),INDEX(Variables[Variable Definition],$A4148),CHAR(34),
", SpecciationCV:  ",CHAR(34),INDEX(Variables[Speciation],$A4148),CHAR(34),
", NoDataValue:  ",CHAR(34),INDEX(Variables[No Data Value],$A4148),CHAR(34),"}"))</f>
        <v>#REF!</v>
      </c>
    </row>
    <row r="4149" spans="1:17" x14ac:dyDescent="0.25">
      <c r="A4149">
        <v>4146</v>
      </c>
      <c r="D4149" t="e">
        <f>IF(INDEX(People[First Name],$A4149)="","",
CONCATENATE("  - &amp;PersonID",TEXT($A4149,"0000"),
" {","PersonFirstName:  ",CHAR(34),INDEX(People[First Name],$A4149),CHAR(34),
", PersonMiddleName:  ",CHAR(34),INDEX(People[Middle Name],$A4149),CHAR(34),
", PersonLastName:  ",CHAR(34),INDEX(People[Last Name],$A4149),CHAR(34),"}"))</f>
        <v>#REF!</v>
      </c>
      <c r="E4149" t="e">
        <f>IF(INDEX(Organizations[Organization Type '[CV']],$A4149)="","",
CONCATENATE("  - &amp;OrganizationID",TEXT($A4149,"0000"),
" {","OrganizationTypeCV:  ",CHAR(34),INDEX(Organizations[Organization Type '[CV']],$A4149),CHAR(34),
", OrganizationCode:  ",CHAR(34),INDEX(Organizations[Organization Code],$A4149),CHAR(34),
", OrganizationName:  ",CHAR(34),INDEX(Organizations[Organization Name],$A4149),CHAR(34),
", OrganizationDescription:  ",CHAR(34),INDEX(Organizations[Organization Description],$A4149),CHAR(34),
", OrganizationLink:  ",CHAR(34),INDEX(Organizations[Organization Link],$A4149),CHAR(34),"}"))</f>
        <v>#REF!</v>
      </c>
      <c r="F4149" t="e">
        <f>IF(INDEX(People[First Name],$A4149)="","",
CONCATENATE("  - &amp;AffiliationID",TEXT($A4149,"0000"),
" {PersonID: *PersonID",TEXT($A4149,"0000"),
", OrganizationID: *OrganizationID",TEXT(MATCH(INDEX(People[Organization Name],$A4149),Organizations[Organization Name],0),"0000"),
", IsPrimaryOrganizationContact: , AffiliationStartDate: , AffiliationEndDate: , PrimaryPhone: ",
", PrimaryEmail: ",CHAR(34),INDEX(People[Primary Email],$A4149),CHAR(34),
", PrimaryAddress: ",CHAR(34),INDEX(People[Primary Address],$A4149),CHAR(34),
", PersonLink: }"))</f>
        <v>#REF!</v>
      </c>
      <c r="H4149" t="e">
        <f>IF(COUNTA(CitationInformation)=0,"",IF(INDEX(AuthorList[Author Name],$A4149)="","",
CONCATENATE("  - &amp;AuthorListID",TEXT($A4149,"0000"),
"  {CitationID: *CitationID0001",
", PersonID: *PersonID",TEXT(MATCH(INDEX(AuthorList[Author Name],$A4149),People[Full Name],0),"0000"),
", AuthorOrder: ",INDEX(AuthorList[Author Number],$A4149),"}")))</f>
        <v>#REF!</v>
      </c>
      <c r="K4149" t="e">
        <f>IF(INDEX(SamplingFeatures[Feature Code],$A4149)="","",
CONCATENATE("  - &amp;SamplingFeatureID",TEXT($A4149,"0000"),
" {","SamplingFeatureUUID:  ",CHAR(34),INDEX(SamplingFeatures[Sampling Feature UUID],$A4149),CHAR(34),
", SamplingFeatureTypeCV:  ",CHAR(34),INDEX(SamplingFeatures[Sampling Feature Type],$A4149),CHAR(34),
", SamplingFeatureCode:  ",CHAR(34),INDEX(SamplingFeatures[Feature Code],$A4149),CHAR(34),
", SamplingFeatureName:  ",CHAR(34),INDEX(SamplingFeatures[Feature Name],$A4149),CHAR(34),
", SamplingFeatureDescription:  ",CHAR(34),INDEX(SamplingFeatures[Feature Description],$A4149),CHAR(34),
", SamplingFeatureGeotypeCV:  ",CHAR(34),INDEX(SamplingFeatures[Feature Geo Type],$A4149),CHAR(34),
", FeatureGeometry:  ",CHAR(34),INDEX(SamplingFeatures[Feature Geometry],$A4149),CHAR(34),
", Elevation_m:  ",CHAR(34),INDEX(SamplingFeatures[Elevation_m],$A4149),CHAR(34),
", ElevationDatumCV:  ",CHAR(34),ElevationDatum,CHAR(34),"}"))</f>
        <v>#REF!</v>
      </c>
      <c r="L4149" t="e">
        <f>IF(INDEX(SamplingFeatures[Sampling Feature Type],$A4149)&lt;&gt;"Site","",
CONCATENATE("  - &amp;SiteID",TEXT(SUMPRODUCT(--($L$3:$L4148&lt;&gt;"")),"0000"),
" {","SamplingFeatureID:  *SamplingFeatureID",TEXT($A4149,"0000"),
", SiteTypeCV:  ",CHAR(34),INDEX(Sites[Site Type],$A4149),CHAR(34),
", Latitude:  ",INDEX(Sites[Latitude],$A4149),
", Longitude:  ",INDEX(Sites[Longitude],$A4149),
", SRSName:  ",CHAR(34),LatLonDatum,CHAR(34),"}"))</f>
        <v>#REF!</v>
      </c>
      <c r="M4149" t="e">
        <f>IF(INDEX(SamplingFeatures[Sampling Feature Type],$A4149)&lt;&gt;"Specimen","",
CONCATENATE("  - &amp;SpecimenID",TEXT(SUMPRODUCT(--($M$3:$M4148&lt;&gt;"")),"0000"),
" {","SamplingFeatureID:  *SamplingFeatureID",TEXT($A4149,"0000"),
", SpecimenTypeCV:  ",CHAR(34),INDEX(Specimens[Specimen Type],$A4149),CHAR(34),
", SpecimenMediumCV:  ",INDEX(Specimens[Specimen Medium],$A4149),
", IsFieldSpecimen:  ",CHAR(34),INDEX(Specimens[Is Field Specimen?],$A4149),CHAR(34),"}"))</f>
        <v>#REF!</v>
      </c>
      <c r="N4149" t="e">
        <f>IF(COUNTA(SpatialOffsets[])=0,"", IF(INDEX(SpatialOffsets[Spatial Offset Type],$A4149)="","",
CONCATENATE("  - &amp;SpatialOffsetID",TEXT($A4149,"0000"),
" {","SpatialOffsetTypeCV:  ",CHAR(34),INDEX(SpatialOffsets[Spatial Offset Type],$A4149),CHAR(34),
", Offset1Value:  ",INDEX(SpatialOffsets[Offset 1 Value],$A4149),
", Offset1UnitID:  ",CHAR(34),INDEX(SpatialOffsets[Offset 1 Unit],$A4149),CHAR(34),
", Offset2Value:  ",INDEX(SpatialOffsets[Offset 2 Value],$A4149),
", Offset2UnitID:  ",CHAR(34),INDEX(SpatialOffsets[Offset 2 Unit],$A4149),CHAR(34),
", Offset3Value:  ",INDEX(SpatialOffsets[Offset 3 Value],$A4149),
", Offset3UnitID:  ",CHAR(34),INDEX(SpatialOffsets[Offset 3 Unit],$A4149),CHAR(34),,"}")))</f>
        <v>#REF!</v>
      </c>
      <c r="O4149" t="e">
        <f>IF(COUNTA(RelatedFeatures[])=0,"", IF(INDEX(RelatedFeatures[First Sampling Feature Code],$A4149)="","",
CONCATENATE("  - &amp;RelationID",TEXT($A4149,"0000"),
" {","SamplingFeatureID:  *SamplingFeatureID",TEXT(MATCH(INDEX(RelatedFeatures[First Sampling Feature Code],$A4149),SamplingFeatures[Feature Code],0),"0000"),
", RelationshipTypeCV:  ",CHAR(34),INDEX(RelatedFeatures[Relationship Type],$A4149),CHAR(34),
", RelatedFeatureID: *SamplingFeatureID",TEXT(MATCH(INDEX(RelatedFeatures[Second Sampling Feature Code],$A4149),SamplingFeatures[Feature Code],0),"0000"),
", SpatialOffsetID:  ",IF(INDEX(RelatedFeatures[Offset Number],$A4149)="","",CONCATENATE("*SpatialOffsetID",TEXT(INDEX(RelatedFeatures[Offset Number],$A4149),"0000"))),"}")))</f>
        <v>#REF!</v>
      </c>
      <c r="P4149" t="e">
        <f>IF(INDEX(Methods[Method Type],$A4149)="","",
CONCATENATE("  - &amp;MethodID",TEXT($A4149,"0000"),
" {","MethodTypeCV:  ",CHAR(34),INDEX(Methods[Method Type],$A4149),CHAR(34),
", MethodCode:  ",CHAR(34),INDEX(Methods[Method Code],$A4149),CHAR(34),
", MethodName:  ",CHAR(34),INDEX(Methods[Method Name],$A4149),CHAR(34),
", MethodDescription:  ",CHAR(34),INDEX(Methods[Method Description],$A4149),CHAR(34),
", MethodLink:  ",CHAR(34),INDEX(Methods[Method Link],$A4149),CHAR(34),
", OrganizationID: *OrganizationID",TEXT(MATCH(INDEX(Methods[Organization Name],$A4149),Organizations[Organization Name],0),"0000"),"}"))</f>
        <v>#REF!</v>
      </c>
      <c r="Q4149" t="e">
        <f>IF(INDEX(Variables[Variable Type],$A4149)="","",
CONCATENATE("  - &amp;VariableID",TEXT($A4149,"0000"),
" {","VariableTypeCV:  ",CHAR(34),INDEX(Variables[Variable Type],$A4149),CHAR(34),
", VariableCode:  ",CHAR(34),INDEX(Variables[Variable Code],$A4149),CHAR(34),
", VariableNameCV:  ",CHAR(34),INDEX(Variables[Variable Name],$A4149),CHAR(34),
", VariableDefinition:  ",CHAR(34),INDEX(Variables[Variable Definition],$A4149),CHAR(34),
", SpecciationCV:  ",CHAR(34),INDEX(Variables[Speciation],$A4149),CHAR(34),
", NoDataValue:  ",CHAR(34),INDEX(Variables[No Data Value],$A4149),CHAR(34),"}"))</f>
        <v>#REF!</v>
      </c>
    </row>
    <row r="4150" spans="1:17" x14ac:dyDescent="0.25">
      <c r="A4150">
        <v>4147</v>
      </c>
      <c r="D4150" t="e">
        <f>IF(INDEX(People[First Name],$A4150)="","",
CONCATENATE("  - &amp;PersonID",TEXT($A4150,"0000"),
" {","PersonFirstName:  ",CHAR(34),INDEX(People[First Name],$A4150),CHAR(34),
", PersonMiddleName:  ",CHAR(34),INDEX(People[Middle Name],$A4150),CHAR(34),
", PersonLastName:  ",CHAR(34),INDEX(People[Last Name],$A4150),CHAR(34),"}"))</f>
        <v>#REF!</v>
      </c>
      <c r="E4150" t="e">
        <f>IF(INDEX(Organizations[Organization Type '[CV']],$A4150)="","",
CONCATENATE("  - &amp;OrganizationID",TEXT($A4150,"0000"),
" {","OrganizationTypeCV:  ",CHAR(34),INDEX(Organizations[Organization Type '[CV']],$A4150),CHAR(34),
", OrganizationCode:  ",CHAR(34),INDEX(Organizations[Organization Code],$A4150),CHAR(34),
", OrganizationName:  ",CHAR(34),INDEX(Organizations[Organization Name],$A4150),CHAR(34),
", OrganizationDescription:  ",CHAR(34),INDEX(Organizations[Organization Description],$A4150),CHAR(34),
", OrganizationLink:  ",CHAR(34),INDEX(Organizations[Organization Link],$A4150),CHAR(34),"}"))</f>
        <v>#REF!</v>
      </c>
      <c r="F4150" t="e">
        <f>IF(INDEX(People[First Name],$A4150)="","",
CONCATENATE("  - &amp;AffiliationID",TEXT($A4150,"0000"),
" {PersonID: *PersonID",TEXT($A4150,"0000"),
", OrganizationID: *OrganizationID",TEXT(MATCH(INDEX(People[Organization Name],$A4150),Organizations[Organization Name],0),"0000"),
", IsPrimaryOrganizationContact: , AffiliationStartDate: , AffiliationEndDate: , PrimaryPhone: ",
", PrimaryEmail: ",CHAR(34),INDEX(People[Primary Email],$A4150),CHAR(34),
", PrimaryAddress: ",CHAR(34),INDEX(People[Primary Address],$A4150),CHAR(34),
", PersonLink: }"))</f>
        <v>#REF!</v>
      </c>
      <c r="H4150" t="e">
        <f>IF(COUNTA(CitationInformation)=0,"",IF(INDEX(AuthorList[Author Name],$A4150)="","",
CONCATENATE("  - &amp;AuthorListID",TEXT($A4150,"0000"),
"  {CitationID: *CitationID0001",
", PersonID: *PersonID",TEXT(MATCH(INDEX(AuthorList[Author Name],$A4150),People[Full Name],0),"0000"),
", AuthorOrder: ",INDEX(AuthorList[Author Number],$A4150),"}")))</f>
        <v>#REF!</v>
      </c>
      <c r="K4150" t="e">
        <f>IF(INDEX(SamplingFeatures[Feature Code],$A4150)="","",
CONCATENATE("  - &amp;SamplingFeatureID",TEXT($A4150,"0000"),
" {","SamplingFeatureUUID:  ",CHAR(34),INDEX(SamplingFeatures[Sampling Feature UUID],$A4150),CHAR(34),
", SamplingFeatureTypeCV:  ",CHAR(34),INDEX(SamplingFeatures[Sampling Feature Type],$A4150),CHAR(34),
", SamplingFeatureCode:  ",CHAR(34),INDEX(SamplingFeatures[Feature Code],$A4150),CHAR(34),
", SamplingFeatureName:  ",CHAR(34),INDEX(SamplingFeatures[Feature Name],$A4150),CHAR(34),
", SamplingFeatureDescription:  ",CHAR(34),INDEX(SamplingFeatures[Feature Description],$A4150),CHAR(34),
", SamplingFeatureGeotypeCV:  ",CHAR(34),INDEX(SamplingFeatures[Feature Geo Type],$A4150),CHAR(34),
", FeatureGeometry:  ",CHAR(34),INDEX(SamplingFeatures[Feature Geometry],$A4150),CHAR(34),
", Elevation_m:  ",CHAR(34),INDEX(SamplingFeatures[Elevation_m],$A4150),CHAR(34),
", ElevationDatumCV:  ",CHAR(34),ElevationDatum,CHAR(34),"}"))</f>
        <v>#REF!</v>
      </c>
      <c r="L4150" t="e">
        <f>IF(INDEX(SamplingFeatures[Sampling Feature Type],$A4150)&lt;&gt;"Site","",
CONCATENATE("  - &amp;SiteID",TEXT(SUMPRODUCT(--($L$3:$L4149&lt;&gt;"")),"0000"),
" {","SamplingFeatureID:  *SamplingFeatureID",TEXT($A4150,"0000"),
", SiteTypeCV:  ",CHAR(34),INDEX(Sites[Site Type],$A4150),CHAR(34),
", Latitude:  ",INDEX(Sites[Latitude],$A4150),
", Longitude:  ",INDEX(Sites[Longitude],$A4150),
", SRSName:  ",CHAR(34),LatLonDatum,CHAR(34),"}"))</f>
        <v>#REF!</v>
      </c>
      <c r="M4150" t="e">
        <f>IF(INDEX(SamplingFeatures[Sampling Feature Type],$A4150)&lt;&gt;"Specimen","",
CONCATENATE("  - &amp;SpecimenID",TEXT(SUMPRODUCT(--($M$3:$M4149&lt;&gt;"")),"0000"),
" {","SamplingFeatureID:  *SamplingFeatureID",TEXT($A4150,"0000"),
", SpecimenTypeCV:  ",CHAR(34),INDEX(Specimens[Specimen Type],$A4150),CHAR(34),
", SpecimenMediumCV:  ",INDEX(Specimens[Specimen Medium],$A4150),
", IsFieldSpecimen:  ",CHAR(34),INDEX(Specimens[Is Field Specimen?],$A4150),CHAR(34),"}"))</f>
        <v>#REF!</v>
      </c>
      <c r="N4150" t="e">
        <f>IF(COUNTA(SpatialOffsets[])=0,"", IF(INDEX(SpatialOffsets[Spatial Offset Type],$A4150)="","",
CONCATENATE("  - &amp;SpatialOffsetID",TEXT($A4150,"0000"),
" {","SpatialOffsetTypeCV:  ",CHAR(34),INDEX(SpatialOffsets[Spatial Offset Type],$A4150),CHAR(34),
", Offset1Value:  ",INDEX(SpatialOffsets[Offset 1 Value],$A4150),
", Offset1UnitID:  ",CHAR(34),INDEX(SpatialOffsets[Offset 1 Unit],$A4150),CHAR(34),
", Offset2Value:  ",INDEX(SpatialOffsets[Offset 2 Value],$A4150),
", Offset2UnitID:  ",CHAR(34),INDEX(SpatialOffsets[Offset 2 Unit],$A4150),CHAR(34),
", Offset3Value:  ",INDEX(SpatialOffsets[Offset 3 Value],$A4150),
", Offset3UnitID:  ",CHAR(34),INDEX(SpatialOffsets[Offset 3 Unit],$A4150),CHAR(34),,"}")))</f>
        <v>#REF!</v>
      </c>
      <c r="O4150" t="e">
        <f>IF(COUNTA(RelatedFeatures[])=0,"", IF(INDEX(RelatedFeatures[First Sampling Feature Code],$A4150)="","",
CONCATENATE("  - &amp;RelationID",TEXT($A4150,"0000"),
" {","SamplingFeatureID:  *SamplingFeatureID",TEXT(MATCH(INDEX(RelatedFeatures[First Sampling Feature Code],$A4150),SamplingFeatures[Feature Code],0),"0000"),
", RelationshipTypeCV:  ",CHAR(34),INDEX(RelatedFeatures[Relationship Type],$A4150),CHAR(34),
", RelatedFeatureID: *SamplingFeatureID",TEXT(MATCH(INDEX(RelatedFeatures[Second Sampling Feature Code],$A4150),SamplingFeatures[Feature Code],0),"0000"),
", SpatialOffsetID:  ",IF(INDEX(RelatedFeatures[Offset Number],$A4150)="","",CONCATENATE("*SpatialOffsetID",TEXT(INDEX(RelatedFeatures[Offset Number],$A4150),"0000"))),"}")))</f>
        <v>#REF!</v>
      </c>
      <c r="P4150" t="e">
        <f>IF(INDEX(Methods[Method Type],$A4150)="","",
CONCATENATE("  - &amp;MethodID",TEXT($A4150,"0000"),
" {","MethodTypeCV:  ",CHAR(34),INDEX(Methods[Method Type],$A4150),CHAR(34),
", MethodCode:  ",CHAR(34),INDEX(Methods[Method Code],$A4150),CHAR(34),
", MethodName:  ",CHAR(34),INDEX(Methods[Method Name],$A4150),CHAR(34),
", MethodDescription:  ",CHAR(34),INDEX(Methods[Method Description],$A4150),CHAR(34),
", MethodLink:  ",CHAR(34),INDEX(Methods[Method Link],$A4150),CHAR(34),
", OrganizationID: *OrganizationID",TEXT(MATCH(INDEX(Methods[Organization Name],$A4150),Organizations[Organization Name],0),"0000"),"}"))</f>
        <v>#REF!</v>
      </c>
      <c r="Q4150" t="e">
        <f>IF(INDEX(Variables[Variable Type],$A4150)="","",
CONCATENATE("  - &amp;VariableID",TEXT($A4150,"0000"),
" {","VariableTypeCV:  ",CHAR(34),INDEX(Variables[Variable Type],$A4150),CHAR(34),
", VariableCode:  ",CHAR(34),INDEX(Variables[Variable Code],$A4150),CHAR(34),
", VariableNameCV:  ",CHAR(34),INDEX(Variables[Variable Name],$A4150),CHAR(34),
", VariableDefinition:  ",CHAR(34),INDEX(Variables[Variable Definition],$A4150),CHAR(34),
", SpecciationCV:  ",CHAR(34),INDEX(Variables[Speciation],$A4150),CHAR(34),
", NoDataValue:  ",CHAR(34),INDEX(Variables[No Data Value],$A4150),CHAR(34),"}"))</f>
        <v>#REF!</v>
      </c>
    </row>
    <row r="4151" spans="1:17" x14ac:dyDescent="0.25">
      <c r="A4151">
        <v>4148</v>
      </c>
      <c r="D4151" t="e">
        <f>IF(INDEX(People[First Name],$A4151)="","",
CONCATENATE("  - &amp;PersonID",TEXT($A4151,"0000"),
" {","PersonFirstName:  ",CHAR(34),INDEX(People[First Name],$A4151),CHAR(34),
", PersonMiddleName:  ",CHAR(34),INDEX(People[Middle Name],$A4151),CHAR(34),
", PersonLastName:  ",CHAR(34),INDEX(People[Last Name],$A4151),CHAR(34),"}"))</f>
        <v>#REF!</v>
      </c>
      <c r="E4151" t="e">
        <f>IF(INDEX(Organizations[Organization Type '[CV']],$A4151)="","",
CONCATENATE("  - &amp;OrganizationID",TEXT($A4151,"0000"),
" {","OrganizationTypeCV:  ",CHAR(34),INDEX(Organizations[Organization Type '[CV']],$A4151),CHAR(34),
", OrganizationCode:  ",CHAR(34),INDEX(Organizations[Organization Code],$A4151),CHAR(34),
", OrganizationName:  ",CHAR(34),INDEX(Organizations[Organization Name],$A4151),CHAR(34),
", OrganizationDescription:  ",CHAR(34),INDEX(Organizations[Organization Description],$A4151),CHAR(34),
", OrganizationLink:  ",CHAR(34),INDEX(Organizations[Organization Link],$A4151),CHAR(34),"}"))</f>
        <v>#REF!</v>
      </c>
      <c r="F4151" t="e">
        <f>IF(INDEX(People[First Name],$A4151)="","",
CONCATENATE("  - &amp;AffiliationID",TEXT($A4151,"0000"),
" {PersonID: *PersonID",TEXT($A4151,"0000"),
", OrganizationID: *OrganizationID",TEXT(MATCH(INDEX(People[Organization Name],$A4151),Organizations[Organization Name],0),"0000"),
", IsPrimaryOrganizationContact: , AffiliationStartDate: , AffiliationEndDate: , PrimaryPhone: ",
", PrimaryEmail: ",CHAR(34),INDEX(People[Primary Email],$A4151),CHAR(34),
", PrimaryAddress: ",CHAR(34),INDEX(People[Primary Address],$A4151),CHAR(34),
", PersonLink: }"))</f>
        <v>#REF!</v>
      </c>
      <c r="H4151" t="e">
        <f>IF(COUNTA(CitationInformation)=0,"",IF(INDEX(AuthorList[Author Name],$A4151)="","",
CONCATENATE("  - &amp;AuthorListID",TEXT($A4151,"0000"),
"  {CitationID: *CitationID0001",
", PersonID: *PersonID",TEXT(MATCH(INDEX(AuthorList[Author Name],$A4151),People[Full Name],0),"0000"),
", AuthorOrder: ",INDEX(AuthorList[Author Number],$A4151),"}")))</f>
        <v>#REF!</v>
      </c>
      <c r="K4151" t="e">
        <f>IF(INDEX(SamplingFeatures[Feature Code],$A4151)="","",
CONCATENATE("  - &amp;SamplingFeatureID",TEXT($A4151,"0000"),
" {","SamplingFeatureUUID:  ",CHAR(34),INDEX(SamplingFeatures[Sampling Feature UUID],$A4151),CHAR(34),
", SamplingFeatureTypeCV:  ",CHAR(34),INDEX(SamplingFeatures[Sampling Feature Type],$A4151),CHAR(34),
", SamplingFeatureCode:  ",CHAR(34),INDEX(SamplingFeatures[Feature Code],$A4151),CHAR(34),
", SamplingFeatureName:  ",CHAR(34),INDEX(SamplingFeatures[Feature Name],$A4151),CHAR(34),
", SamplingFeatureDescription:  ",CHAR(34),INDEX(SamplingFeatures[Feature Description],$A4151),CHAR(34),
", SamplingFeatureGeotypeCV:  ",CHAR(34),INDEX(SamplingFeatures[Feature Geo Type],$A4151),CHAR(34),
", FeatureGeometry:  ",CHAR(34),INDEX(SamplingFeatures[Feature Geometry],$A4151),CHAR(34),
", Elevation_m:  ",CHAR(34),INDEX(SamplingFeatures[Elevation_m],$A4151),CHAR(34),
", ElevationDatumCV:  ",CHAR(34),ElevationDatum,CHAR(34),"}"))</f>
        <v>#REF!</v>
      </c>
      <c r="L4151" t="e">
        <f>IF(INDEX(SamplingFeatures[Sampling Feature Type],$A4151)&lt;&gt;"Site","",
CONCATENATE("  - &amp;SiteID",TEXT(SUMPRODUCT(--($L$3:$L4150&lt;&gt;"")),"0000"),
" {","SamplingFeatureID:  *SamplingFeatureID",TEXT($A4151,"0000"),
", SiteTypeCV:  ",CHAR(34),INDEX(Sites[Site Type],$A4151),CHAR(34),
", Latitude:  ",INDEX(Sites[Latitude],$A4151),
", Longitude:  ",INDEX(Sites[Longitude],$A4151),
", SRSName:  ",CHAR(34),LatLonDatum,CHAR(34),"}"))</f>
        <v>#REF!</v>
      </c>
      <c r="M4151" t="e">
        <f>IF(INDEX(SamplingFeatures[Sampling Feature Type],$A4151)&lt;&gt;"Specimen","",
CONCATENATE("  - &amp;SpecimenID",TEXT(SUMPRODUCT(--($M$3:$M4150&lt;&gt;"")),"0000"),
" {","SamplingFeatureID:  *SamplingFeatureID",TEXT($A4151,"0000"),
", SpecimenTypeCV:  ",CHAR(34),INDEX(Specimens[Specimen Type],$A4151),CHAR(34),
", SpecimenMediumCV:  ",INDEX(Specimens[Specimen Medium],$A4151),
", IsFieldSpecimen:  ",CHAR(34),INDEX(Specimens[Is Field Specimen?],$A4151),CHAR(34),"}"))</f>
        <v>#REF!</v>
      </c>
      <c r="N4151" t="e">
        <f>IF(COUNTA(SpatialOffsets[])=0,"", IF(INDEX(SpatialOffsets[Spatial Offset Type],$A4151)="","",
CONCATENATE("  - &amp;SpatialOffsetID",TEXT($A4151,"0000"),
" {","SpatialOffsetTypeCV:  ",CHAR(34),INDEX(SpatialOffsets[Spatial Offset Type],$A4151),CHAR(34),
", Offset1Value:  ",INDEX(SpatialOffsets[Offset 1 Value],$A4151),
", Offset1UnitID:  ",CHAR(34),INDEX(SpatialOffsets[Offset 1 Unit],$A4151),CHAR(34),
", Offset2Value:  ",INDEX(SpatialOffsets[Offset 2 Value],$A4151),
", Offset2UnitID:  ",CHAR(34),INDEX(SpatialOffsets[Offset 2 Unit],$A4151),CHAR(34),
", Offset3Value:  ",INDEX(SpatialOffsets[Offset 3 Value],$A4151),
", Offset3UnitID:  ",CHAR(34),INDEX(SpatialOffsets[Offset 3 Unit],$A4151),CHAR(34),,"}")))</f>
        <v>#REF!</v>
      </c>
      <c r="O4151" t="e">
        <f>IF(COUNTA(RelatedFeatures[])=0,"", IF(INDEX(RelatedFeatures[First Sampling Feature Code],$A4151)="","",
CONCATENATE("  - &amp;RelationID",TEXT($A4151,"0000"),
" {","SamplingFeatureID:  *SamplingFeatureID",TEXT(MATCH(INDEX(RelatedFeatures[First Sampling Feature Code],$A4151),SamplingFeatures[Feature Code],0),"0000"),
", RelationshipTypeCV:  ",CHAR(34),INDEX(RelatedFeatures[Relationship Type],$A4151),CHAR(34),
", RelatedFeatureID: *SamplingFeatureID",TEXT(MATCH(INDEX(RelatedFeatures[Second Sampling Feature Code],$A4151),SamplingFeatures[Feature Code],0),"0000"),
", SpatialOffsetID:  ",IF(INDEX(RelatedFeatures[Offset Number],$A4151)="","",CONCATENATE("*SpatialOffsetID",TEXT(INDEX(RelatedFeatures[Offset Number],$A4151),"0000"))),"}")))</f>
        <v>#REF!</v>
      </c>
      <c r="P4151" t="e">
        <f>IF(INDEX(Methods[Method Type],$A4151)="","",
CONCATENATE("  - &amp;MethodID",TEXT($A4151,"0000"),
" {","MethodTypeCV:  ",CHAR(34),INDEX(Methods[Method Type],$A4151),CHAR(34),
", MethodCode:  ",CHAR(34),INDEX(Methods[Method Code],$A4151),CHAR(34),
", MethodName:  ",CHAR(34),INDEX(Methods[Method Name],$A4151),CHAR(34),
", MethodDescription:  ",CHAR(34),INDEX(Methods[Method Description],$A4151),CHAR(34),
", MethodLink:  ",CHAR(34),INDEX(Methods[Method Link],$A4151),CHAR(34),
", OrganizationID: *OrganizationID",TEXT(MATCH(INDEX(Methods[Organization Name],$A4151),Organizations[Organization Name],0),"0000"),"}"))</f>
        <v>#REF!</v>
      </c>
      <c r="Q4151" t="e">
        <f>IF(INDEX(Variables[Variable Type],$A4151)="","",
CONCATENATE("  - &amp;VariableID",TEXT($A4151,"0000"),
" {","VariableTypeCV:  ",CHAR(34),INDEX(Variables[Variable Type],$A4151),CHAR(34),
", VariableCode:  ",CHAR(34),INDEX(Variables[Variable Code],$A4151),CHAR(34),
", VariableNameCV:  ",CHAR(34),INDEX(Variables[Variable Name],$A4151),CHAR(34),
", VariableDefinition:  ",CHAR(34),INDEX(Variables[Variable Definition],$A4151),CHAR(34),
", SpecciationCV:  ",CHAR(34),INDEX(Variables[Speciation],$A4151),CHAR(34),
", NoDataValue:  ",CHAR(34),INDEX(Variables[No Data Value],$A4151),CHAR(34),"}"))</f>
        <v>#REF!</v>
      </c>
    </row>
    <row r="4152" spans="1:17" x14ac:dyDescent="0.25">
      <c r="A4152">
        <v>4149</v>
      </c>
      <c r="D4152" t="e">
        <f>IF(INDEX(People[First Name],$A4152)="","",
CONCATENATE("  - &amp;PersonID",TEXT($A4152,"0000"),
" {","PersonFirstName:  ",CHAR(34),INDEX(People[First Name],$A4152),CHAR(34),
", PersonMiddleName:  ",CHAR(34),INDEX(People[Middle Name],$A4152),CHAR(34),
", PersonLastName:  ",CHAR(34),INDEX(People[Last Name],$A4152),CHAR(34),"}"))</f>
        <v>#REF!</v>
      </c>
      <c r="E4152" t="e">
        <f>IF(INDEX(Organizations[Organization Type '[CV']],$A4152)="","",
CONCATENATE("  - &amp;OrganizationID",TEXT($A4152,"0000"),
" {","OrganizationTypeCV:  ",CHAR(34),INDEX(Organizations[Organization Type '[CV']],$A4152),CHAR(34),
", OrganizationCode:  ",CHAR(34),INDEX(Organizations[Organization Code],$A4152),CHAR(34),
", OrganizationName:  ",CHAR(34),INDEX(Organizations[Organization Name],$A4152),CHAR(34),
", OrganizationDescription:  ",CHAR(34),INDEX(Organizations[Organization Description],$A4152),CHAR(34),
", OrganizationLink:  ",CHAR(34),INDEX(Organizations[Organization Link],$A4152),CHAR(34),"}"))</f>
        <v>#REF!</v>
      </c>
      <c r="F4152" t="e">
        <f>IF(INDEX(People[First Name],$A4152)="","",
CONCATENATE("  - &amp;AffiliationID",TEXT($A4152,"0000"),
" {PersonID: *PersonID",TEXT($A4152,"0000"),
", OrganizationID: *OrganizationID",TEXT(MATCH(INDEX(People[Organization Name],$A4152),Organizations[Organization Name],0),"0000"),
", IsPrimaryOrganizationContact: , AffiliationStartDate: , AffiliationEndDate: , PrimaryPhone: ",
", PrimaryEmail: ",CHAR(34),INDEX(People[Primary Email],$A4152),CHAR(34),
", PrimaryAddress: ",CHAR(34),INDEX(People[Primary Address],$A4152),CHAR(34),
", PersonLink: }"))</f>
        <v>#REF!</v>
      </c>
      <c r="H4152" t="e">
        <f>IF(COUNTA(CitationInformation)=0,"",IF(INDEX(AuthorList[Author Name],$A4152)="","",
CONCATENATE("  - &amp;AuthorListID",TEXT($A4152,"0000"),
"  {CitationID: *CitationID0001",
", PersonID: *PersonID",TEXT(MATCH(INDEX(AuthorList[Author Name],$A4152),People[Full Name],0),"0000"),
", AuthorOrder: ",INDEX(AuthorList[Author Number],$A4152),"}")))</f>
        <v>#REF!</v>
      </c>
      <c r="K4152" t="e">
        <f>IF(INDEX(SamplingFeatures[Feature Code],$A4152)="","",
CONCATENATE("  - &amp;SamplingFeatureID",TEXT($A4152,"0000"),
" {","SamplingFeatureUUID:  ",CHAR(34),INDEX(SamplingFeatures[Sampling Feature UUID],$A4152),CHAR(34),
", SamplingFeatureTypeCV:  ",CHAR(34),INDEX(SamplingFeatures[Sampling Feature Type],$A4152),CHAR(34),
", SamplingFeatureCode:  ",CHAR(34),INDEX(SamplingFeatures[Feature Code],$A4152),CHAR(34),
", SamplingFeatureName:  ",CHAR(34),INDEX(SamplingFeatures[Feature Name],$A4152),CHAR(34),
", SamplingFeatureDescription:  ",CHAR(34),INDEX(SamplingFeatures[Feature Description],$A4152),CHAR(34),
", SamplingFeatureGeotypeCV:  ",CHAR(34),INDEX(SamplingFeatures[Feature Geo Type],$A4152),CHAR(34),
", FeatureGeometry:  ",CHAR(34),INDEX(SamplingFeatures[Feature Geometry],$A4152),CHAR(34),
", Elevation_m:  ",CHAR(34),INDEX(SamplingFeatures[Elevation_m],$A4152),CHAR(34),
", ElevationDatumCV:  ",CHAR(34),ElevationDatum,CHAR(34),"}"))</f>
        <v>#REF!</v>
      </c>
      <c r="L4152" t="e">
        <f>IF(INDEX(SamplingFeatures[Sampling Feature Type],$A4152)&lt;&gt;"Site","",
CONCATENATE("  - &amp;SiteID",TEXT(SUMPRODUCT(--($L$3:$L4151&lt;&gt;"")),"0000"),
" {","SamplingFeatureID:  *SamplingFeatureID",TEXT($A4152,"0000"),
", SiteTypeCV:  ",CHAR(34),INDEX(Sites[Site Type],$A4152),CHAR(34),
", Latitude:  ",INDEX(Sites[Latitude],$A4152),
", Longitude:  ",INDEX(Sites[Longitude],$A4152),
", SRSName:  ",CHAR(34),LatLonDatum,CHAR(34),"}"))</f>
        <v>#REF!</v>
      </c>
      <c r="M4152" t="e">
        <f>IF(INDEX(SamplingFeatures[Sampling Feature Type],$A4152)&lt;&gt;"Specimen","",
CONCATENATE("  - &amp;SpecimenID",TEXT(SUMPRODUCT(--($M$3:$M4151&lt;&gt;"")),"0000"),
" {","SamplingFeatureID:  *SamplingFeatureID",TEXT($A4152,"0000"),
", SpecimenTypeCV:  ",CHAR(34),INDEX(Specimens[Specimen Type],$A4152),CHAR(34),
", SpecimenMediumCV:  ",INDEX(Specimens[Specimen Medium],$A4152),
", IsFieldSpecimen:  ",CHAR(34),INDEX(Specimens[Is Field Specimen?],$A4152),CHAR(34),"}"))</f>
        <v>#REF!</v>
      </c>
      <c r="N4152" t="e">
        <f>IF(COUNTA(SpatialOffsets[])=0,"", IF(INDEX(SpatialOffsets[Spatial Offset Type],$A4152)="","",
CONCATENATE("  - &amp;SpatialOffsetID",TEXT($A4152,"0000"),
" {","SpatialOffsetTypeCV:  ",CHAR(34),INDEX(SpatialOffsets[Spatial Offset Type],$A4152),CHAR(34),
", Offset1Value:  ",INDEX(SpatialOffsets[Offset 1 Value],$A4152),
", Offset1UnitID:  ",CHAR(34),INDEX(SpatialOffsets[Offset 1 Unit],$A4152),CHAR(34),
", Offset2Value:  ",INDEX(SpatialOffsets[Offset 2 Value],$A4152),
", Offset2UnitID:  ",CHAR(34),INDEX(SpatialOffsets[Offset 2 Unit],$A4152),CHAR(34),
", Offset3Value:  ",INDEX(SpatialOffsets[Offset 3 Value],$A4152),
", Offset3UnitID:  ",CHAR(34),INDEX(SpatialOffsets[Offset 3 Unit],$A4152),CHAR(34),,"}")))</f>
        <v>#REF!</v>
      </c>
      <c r="O4152" t="e">
        <f>IF(COUNTA(RelatedFeatures[])=0,"", IF(INDEX(RelatedFeatures[First Sampling Feature Code],$A4152)="","",
CONCATENATE("  - &amp;RelationID",TEXT($A4152,"0000"),
" {","SamplingFeatureID:  *SamplingFeatureID",TEXT(MATCH(INDEX(RelatedFeatures[First Sampling Feature Code],$A4152),SamplingFeatures[Feature Code],0),"0000"),
", RelationshipTypeCV:  ",CHAR(34),INDEX(RelatedFeatures[Relationship Type],$A4152),CHAR(34),
", RelatedFeatureID: *SamplingFeatureID",TEXT(MATCH(INDEX(RelatedFeatures[Second Sampling Feature Code],$A4152),SamplingFeatures[Feature Code],0),"0000"),
", SpatialOffsetID:  ",IF(INDEX(RelatedFeatures[Offset Number],$A4152)="","",CONCATENATE("*SpatialOffsetID",TEXT(INDEX(RelatedFeatures[Offset Number],$A4152),"0000"))),"}")))</f>
        <v>#REF!</v>
      </c>
      <c r="P4152" t="e">
        <f>IF(INDEX(Methods[Method Type],$A4152)="","",
CONCATENATE("  - &amp;MethodID",TEXT($A4152,"0000"),
" {","MethodTypeCV:  ",CHAR(34),INDEX(Methods[Method Type],$A4152),CHAR(34),
", MethodCode:  ",CHAR(34),INDEX(Methods[Method Code],$A4152),CHAR(34),
", MethodName:  ",CHAR(34),INDEX(Methods[Method Name],$A4152),CHAR(34),
", MethodDescription:  ",CHAR(34),INDEX(Methods[Method Description],$A4152),CHAR(34),
", MethodLink:  ",CHAR(34),INDEX(Methods[Method Link],$A4152),CHAR(34),
", OrganizationID: *OrganizationID",TEXT(MATCH(INDEX(Methods[Organization Name],$A4152),Organizations[Organization Name],0),"0000"),"}"))</f>
        <v>#REF!</v>
      </c>
      <c r="Q4152" t="e">
        <f>IF(INDEX(Variables[Variable Type],$A4152)="","",
CONCATENATE("  - &amp;VariableID",TEXT($A4152,"0000"),
" {","VariableTypeCV:  ",CHAR(34),INDEX(Variables[Variable Type],$A4152),CHAR(34),
", VariableCode:  ",CHAR(34),INDEX(Variables[Variable Code],$A4152),CHAR(34),
", VariableNameCV:  ",CHAR(34),INDEX(Variables[Variable Name],$A4152),CHAR(34),
", VariableDefinition:  ",CHAR(34),INDEX(Variables[Variable Definition],$A4152),CHAR(34),
", SpecciationCV:  ",CHAR(34),INDEX(Variables[Speciation],$A4152),CHAR(34),
", NoDataValue:  ",CHAR(34),INDEX(Variables[No Data Value],$A4152),CHAR(34),"}"))</f>
        <v>#REF!</v>
      </c>
    </row>
    <row r="4153" spans="1:17" x14ac:dyDescent="0.25">
      <c r="A4153">
        <v>4150</v>
      </c>
      <c r="D4153" t="e">
        <f>IF(INDEX(People[First Name],$A4153)="","",
CONCATENATE("  - &amp;PersonID",TEXT($A4153,"0000"),
" {","PersonFirstName:  ",CHAR(34),INDEX(People[First Name],$A4153),CHAR(34),
", PersonMiddleName:  ",CHAR(34),INDEX(People[Middle Name],$A4153),CHAR(34),
", PersonLastName:  ",CHAR(34),INDEX(People[Last Name],$A4153),CHAR(34),"}"))</f>
        <v>#REF!</v>
      </c>
      <c r="E4153" t="e">
        <f>IF(INDEX(Organizations[Organization Type '[CV']],$A4153)="","",
CONCATENATE("  - &amp;OrganizationID",TEXT($A4153,"0000"),
" {","OrganizationTypeCV:  ",CHAR(34),INDEX(Organizations[Organization Type '[CV']],$A4153),CHAR(34),
", OrganizationCode:  ",CHAR(34),INDEX(Organizations[Organization Code],$A4153),CHAR(34),
", OrganizationName:  ",CHAR(34),INDEX(Organizations[Organization Name],$A4153),CHAR(34),
", OrganizationDescription:  ",CHAR(34),INDEX(Organizations[Organization Description],$A4153),CHAR(34),
", OrganizationLink:  ",CHAR(34),INDEX(Organizations[Organization Link],$A4153),CHAR(34),"}"))</f>
        <v>#REF!</v>
      </c>
      <c r="F4153" t="e">
        <f>IF(INDEX(People[First Name],$A4153)="","",
CONCATENATE("  - &amp;AffiliationID",TEXT($A4153,"0000"),
" {PersonID: *PersonID",TEXT($A4153,"0000"),
", OrganizationID: *OrganizationID",TEXT(MATCH(INDEX(People[Organization Name],$A4153),Organizations[Organization Name],0),"0000"),
", IsPrimaryOrganizationContact: , AffiliationStartDate: , AffiliationEndDate: , PrimaryPhone: ",
", PrimaryEmail: ",CHAR(34),INDEX(People[Primary Email],$A4153),CHAR(34),
", PrimaryAddress: ",CHAR(34),INDEX(People[Primary Address],$A4153),CHAR(34),
", PersonLink: }"))</f>
        <v>#REF!</v>
      </c>
      <c r="H4153" t="e">
        <f>IF(COUNTA(CitationInformation)=0,"",IF(INDEX(AuthorList[Author Name],$A4153)="","",
CONCATENATE("  - &amp;AuthorListID",TEXT($A4153,"0000"),
"  {CitationID: *CitationID0001",
", PersonID: *PersonID",TEXT(MATCH(INDEX(AuthorList[Author Name],$A4153),People[Full Name],0),"0000"),
", AuthorOrder: ",INDEX(AuthorList[Author Number],$A4153),"}")))</f>
        <v>#REF!</v>
      </c>
      <c r="K4153" t="e">
        <f>IF(INDEX(SamplingFeatures[Feature Code],$A4153)="","",
CONCATENATE("  - &amp;SamplingFeatureID",TEXT($A4153,"0000"),
" {","SamplingFeatureUUID:  ",CHAR(34),INDEX(SamplingFeatures[Sampling Feature UUID],$A4153),CHAR(34),
", SamplingFeatureTypeCV:  ",CHAR(34),INDEX(SamplingFeatures[Sampling Feature Type],$A4153),CHAR(34),
", SamplingFeatureCode:  ",CHAR(34),INDEX(SamplingFeatures[Feature Code],$A4153),CHAR(34),
", SamplingFeatureName:  ",CHAR(34),INDEX(SamplingFeatures[Feature Name],$A4153),CHAR(34),
", SamplingFeatureDescription:  ",CHAR(34),INDEX(SamplingFeatures[Feature Description],$A4153),CHAR(34),
", SamplingFeatureGeotypeCV:  ",CHAR(34),INDEX(SamplingFeatures[Feature Geo Type],$A4153),CHAR(34),
", FeatureGeometry:  ",CHAR(34),INDEX(SamplingFeatures[Feature Geometry],$A4153),CHAR(34),
", Elevation_m:  ",CHAR(34),INDEX(SamplingFeatures[Elevation_m],$A4153),CHAR(34),
", ElevationDatumCV:  ",CHAR(34),ElevationDatum,CHAR(34),"}"))</f>
        <v>#REF!</v>
      </c>
      <c r="L4153" t="e">
        <f>IF(INDEX(SamplingFeatures[Sampling Feature Type],$A4153)&lt;&gt;"Site","",
CONCATENATE("  - &amp;SiteID",TEXT(SUMPRODUCT(--($L$3:$L4152&lt;&gt;"")),"0000"),
" {","SamplingFeatureID:  *SamplingFeatureID",TEXT($A4153,"0000"),
", SiteTypeCV:  ",CHAR(34),INDEX(Sites[Site Type],$A4153),CHAR(34),
", Latitude:  ",INDEX(Sites[Latitude],$A4153),
", Longitude:  ",INDEX(Sites[Longitude],$A4153),
", SRSName:  ",CHAR(34),LatLonDatum,CHAR(34),"}"))</f>
        <v>#REF!</v>
      </c>
      <c r="M4153" t="e">
        <f>IF(INDEX(SamplingFeatures[Sampling Feature Type],$A4153)&lt;&gt;"Specimen","",
CONCATENATE("  - &amp;SpecimenID",TEXT(SUMPRODUCT(--($M$3:$M4152&lt;&gt;"")),"0000"),
" {","SamplingFeatureID:  *SamplingFeatureID",TEXT($A4153,"0000"),
", SpecimenTypeCV:  ",CHAR(34),INDEX(Specimens[Specimen Type],$A4153),CHAR(34),
", SpecimenMediumCV:  ",INDEX(Specimens[Specimen Medium],$A4153),
", IsFieldSpecimen:  ",CHAR(34),INDEX(Specimens[Is Field Specimen?],$A4153),CHAR(34),"}"))</f>
        <v>#REF!</v>
      </c>
      <c r="N4153" t="e">
        <f>IF(COUNTA(SpatialOffsets[])=0,"", IF(INDEX(SpatialOffsets[Spatial Offset Type],$A4153)="","",
CONCATENATE("  - &amp;SpatialOffsetID",TEXT($A4153,"0000"),
" {","SpatialOffsetTypeCV:  ",CHAR(34),INDEX(SpatialOffsets[Spatial Offset Type],$A4153),CHAR(34),
", Offset1Value:  ",INDEX(SpatialOffsets[Offset 1 Value],$A4153),
", Offset1UnitID:  ",CHAR(34),INDEX(SpatialOffsets[Offset 1 Unit],$A4153),CHAR(34),
", Offset2Value:  ",INDEX(SpatialOffsets[Offset 2 Value],$A4153),
", Offset2UnitID:  ",CHAR(34),INDEX(SpatialOffsets[Offset 2 Unit],$A4153),CHAR(34),
", Offset3Value:  ",INDEX(SpatialOffsets[Offset 3 Value],$A4153),
", Offset3UnitID:  ",CHAR(34),INDEX(SpatialOffsets[Offset 3 Unit],$A4153),CHAR(34),,"}")))</f>
        <v>#REF!</v>
      </c>
      <c r="O4153" t="e">
        <f>IF(COUNTA(RelatedFeatures[])=0,"", IF(INDEX(RelatedFeatures[First Sampling Feature Code],$A4153)="","",
CONCATENATE("  - &amp;RelationID",TEXT($A4153,"0000"),
" {","SamplingFeatureID:  *SamplingFeatureID",TEXT(MATCH(INDEX(RelatedFeatures[First Sampling Feature Code],$A4153),SamplingFeatures[Feature Code],0),"0000"),
", RelationshipTypeCV:  ",CHAR(34),INDEX(RelatedFeatures[Relationship Type],$A4153),CHAR(34),
", RelatedFeatureID: *SamplingFeatureID",TEXT(MATCH(INDEX(RelatedFeatures[Second Sampling Feature Code],$A4153),SamplingFeatures[Feature Code],0),"0000"),
", SpatialOffsetID:  ",IF(INDEX(RelatedFeatures[Offset Number],$A4153)="","",CONCATENATE("*SpatialOffsetID",TEXT(INDEX(RelatedFeatures[Offset Number],$A4153),"0000"))),"}")))</f>
        <v>#REF!</v>
      </c>
      <c r="P4153" t="e">
        <f>IF(INDEX(Methods[Method Type],$A4153)="","",
CONCATENATE("  - &amp;MethodID",TEXT($A4153,"0000"),
" {","MethodTypeCV:  ",CHAR(34),INDEX(Methods[Method Type],$A4153),CHAR(34),
", MethodCode:  ",CHAR(34),INDEX(Methods[Method Code],$A4153),CHAR(34),
", MethodName:  ",CHAR(34),INDEX(Methods[Method Name],$A4153),CHAR(34),
", MethodDescription:  ",CHAR(34),INDEX(Methods[Method Description],$A4153),CHAR(34),
", MethodLink:  ",CHAR(34),INDEX(Methods[Method Link],$A4153),CHAR(34),
", OrganizationID: *OrganizationID",TEXT(MATCH(INDEX(Methods[Organization Name],$A4153),Organizations[Organization Name],0),"0000"),"}"))</f>
        <v>#REF!</v>
      </c>
      <c r="Q4153" t="e">
        <f>IF(INDEX(Variables[Variable Type],$A4153)="","",
CONCATENATE("  - &amp;VariableID",TEXT($A4153,"0000"),
" {","VariableTypeCV:  ",CHAR(34),INDEX(Variables[Variable Type],$A4153),CHAR(34),
", VariableCode:  ",CHAR(34),INDEX(Variables[Variable Code],$A4153),CHAR(34),
", VariableNameCV:  ",CHAR(34),INDEX(Variables[Variable Name],$A4153),CHAR(34),
", VariableDefinition:  ",CHAR(34),INDEX(Variables[Variable Definition],$A4153),CHAR(34),
", SpecciationCV:  ",CHAR(34),INDEX(Variables[Speciation],$A4153),CHAR(34),
", NoDataValue:  ",CHAR(34),INDEX(Variables[No Data Value],$A4153),CHAR(34),"}"))</f>
        <v>#REF!</v>
      </c>
    </row>
    <row r="4154" spans="1:17" x14ac:dyDescent="0.25">
      <c r="A4154">
        <v>4151</v>
      </c>
      <c r="D4154" t="e">
        <f>IF(INDEX(People[First Name],$A4154)="","",
CONCATENATE("  - &amp;PersonID",TEXT($A4154,"0000"),
" {","PersonFirstName:  ",CHAR(34),INDEX(People[First Name],$A4154),CHAR(34),
", PersonMiddleName:  ",CHAR(34),INDEX(People[Middle Name],$A4154),CHAR(34),
", PersonLastName:  ",CHAR(34),INDEX(People[Last Name],$A4154),CHAR(34),"}"))</f>
        <v>#REF!</v>
      </c>
      <c r="E4154" t="e">
        <f>IF(INDEX(Organizations[Organization Type '[CV']],$A4154)="","",
CONCATENATE("  - &amp;OrganizationID",TEXT($A4154,"0000"),
" {","OrganizationTypeCV:  ",CHAR(34),INDEX(Organizations[Organization Type '[CV']],$A4154),CHAR(34),
", OrganizationCode:  ",CHAR(34),INDEX(Organizations[Organization Code],$A4154),CHAR(34),
", OrganizationName:  ",CHAR(34),INDEX(Organizations[Organization Name],$A4154),CHAR(34),
", OrganizationDescription:  ",CHAR(34),INDEX(Organizations[Organization Description],$A4154),CHAR(34),
", OrganizationLink:  ",CHAR(34),INDEX(Organizations[Organization Link],$A4154),CHAR(34),"}"))</f>
        <v>#REF!</v>
      </c>
      <c r="F4154" t="e">
        <f>IF(INDEX(People[First Name],$A4154)="","",
CONCATENATE("  - &amp;AffiliationID",TEXT($A4154,"0000"),
" {PersonID: *PersonID",TEXT($A4154,"0000"),
", OrganizationID: *OrganizationID",TEXT(MATCH(INDEX(People[Organization Name],$A4154),Organizations[Organization Name],0),"0000"),
", IsPrimaryOrganizationContact: , AffiliationStartDate: , AffiliationEndDate: , PrimaryPhone: ",
", PrimaryEmail: ",CHAR(34),INDEX(People[Primary Email],$A4154),CHAR(34),
", PrimaryAddress: ",CHAR(34),INDEX(People[Primary Address],$A4154),CHAR(34),
", PersonLink: }"))</f>
        <v>#REF!</v>
      </c>
      <c r="H4154" t="e">
        <f>IF(COUNTA(CitationInformation)=0,"",IF(INDEX(AuthorList[Author Name],$A4154)="","",
CONCATENATE("  - &amp;AuthorListID",TEXT($A4154,"0000"),
"  {CitationID: *CitationID0001",
", PersonID: *PersonID",TEXT(MATCH(INDEX(AuthorList[Author Name],$A4154),People[Full Name],0),"0000"),
", AuthorOrder: ",INDEX(AuthorList[Author Number],$A4154),"}")))</f>
        <v>#REF!</v>
      </c>
      <c r="K4154" t="e">
        <f>IF(INDEX(SamplingFeatures[Feature Code],$A4154)="","",
CONCATENATE("  - &amp;SamplingFeatureID",TEXT($A4154,"0000"),
" {","SamplingFeatureUUID:  ",CHAR(34),INDEX(SamplingFeatures[Sampling Feature UUID],$A4154),CHAR(34),
", SamplingFeatureTypeCV:  ",CHAR(34),INDEX(SamplingFeatures[Sampling Feature Type],$A4154),CHAR(34),
", SamplingFeatureCode:  ",CHAR(34),INDEX(SamplingFeatures[Feature Code],$A4154),CHAR(34),
", SamplingFeatureName:  ",CHAR(34),INDEX(SamplingFeatures[Feature Name],$A4154),CHAR(34),
", SamplingFeatureDescription:  ",CHAR(34),INDEX(SamplingFeatures[Feature Description],$A4154),CHAR(34),
", SamplingFeatureGeotypeCV:  ",CHAR(34),INDEX(SamplingFeatures[Feature Geo Type],$A4154),CHAR(34),
", FeatureGeometry:  ",CHAR(34),INDEX(SamplingFeatures[Feature Geometry],$A4154),CHAR(34),
", Elevation_m:  ",CHAR(34),INDEX(SamplingFeatures[Elevation_m],$A4154),CHAR(34),
", ElevationDatumCV:  ",CHAR(34),ElevationDatum,CHAR(34),"}"))</f>
        <v>#REF!</v>
      </c>
      <c r="L4154" t="e">
        <f>IF(INDEX(SamplingFeatures[Sampling Feature Type],$A4154)&lt;&gt;"Site","",
CONCATENATE("  - &amp;SiteID",TEXT(SUMPRODUCT(--($L$3:$L4153&lt;&gt;"")),"0000"),
" {","SamplingFeatureID:  *SamplingFeatureID",TEXT($A4154,"0000"),
", SiteTypeCV:  ",CHAR(34),INDEX(Sites[Site Type],$A4154),CHAR(34),
", Latitude:  ",INDEX(Sites[Latitude],$A4154),
", Longitude:  ",INDEX(Sites[Longitude],$A4154),
", SRSName:  ",CHAR(34),LatLonDatum,CHAR(34),"}"))</f>
        <v>#REF!</v>
      </c>
      <c r="M4154" t="e">
        <f>IF(INDEX(SamplingFeatures[Sampling Feature Type],$A4154)&lt;&gt;"Specimen","",
CONCATENATE("  - &amp;SpecimenID",TEXT(SUMPRODUCT(--($M$3:$M4153&lt;&gt;"")),"0000"),
" {","SamplingFeatureID:  *SamplingFeatureID",TEXT($A4154,"0000"),
", SpecimenTypeCV:  ",CHAR(34),INDEX(Specimens[Specimen Type],$A4154),CHAR(34),
", SpecimenMediumCV:  ",INDEX(Specimens[Specimen Medium],$A4154),
", IsFieldSpecimen:  ",CHAR(34),INDEX(Specimens[Is Field Specimen?],$A4154),CHAR(34),"}"))</f>
        <v>#REF!</v>
      </c>
      <c r="N4154" t="e">
        <f>IF(COUNTA(SpatialOffsets[])=0,"", IF(INDEX(SpatialOffsets[Spatial Offset Type],$A4154)="","",
CONCATENATE("  - &amp;SpatialOffsetID",TEXT($A4154,"0000"),
" {","SpatialOffsetTypeCV:  ",CHAR(34),INDEX(SpatialOffsets[Spatial Offset Type],$A4154),CHAR(34),
", Offset1Value:  ",INDEX(SpatialOffsets[Offset 1 Value],$A4154),
", Offset1UnitID:  ",CHAR(34),INDEX(SpatialOffsets[Offset 1 Unit],$A4154),CHAR(34),
", Offset2Value:  ",INDEX(SpatialOffsets[Offset 2 Value],$A4154),
", Offset2UnitID:  ",CHAR(34),INDEX(SpatialOffsets[Offset 2 Unit],$A4154),CHAR(34),
", Offset3Value:  ",INDEX(SpatialOffsets[Offset 3 Value],$A4154),
", Offset3UnitID:  ",CHAR(34),INDEX(SpatialOffsets[Offset 3 Unit],$A4154),CHAR(34),,"}")))</f>
        <v>#REF!</v>
      </c>
      <c r="O4154" t="e">
        <f>IF(COUNTA(RelatedFeatures[])=0,"", IF(INDEX(RelatedFeatures[First Sampling Feature Code],$A4154)="","",
CONCATENATE("  - &amp;RelationID",TEXT($A4154,"0000"),
" {","SamplingFeatureID:  *SamplingFeatureID",TEXT(MATCH(INDEX(RelatedFeatures[First Sampling Feature Code],$A4154),SamplingFeatures[Feature Code],0),"0000"),
", RelationshipTypeCV:  ",CHAR(34),INDEX(RelatedFeatures[Relationship Type],$A4154),CHAR(34),
", RelatedFeatureID: *SamplingFeatureID",TEXT(MATCH(INDEX(RelatedFeatures[Second Sampling Feature Code],$A4154),SamplingFeatures[Feature Code],0),"0000"),
", SpatialOffsetID:  ",IF(INDEX(RelatedFeatures[Offset Number],$A4154)="","",CONCATENATE("*SpatialOffsetID",TEXT(INDEX(RelatedFeatures[Offset Number],$A4154),"0000"))),"}")))</f>
        <v>#REF!</v>
      </c>
      <c r="P4154" t="e">
        <f>IF(INDEX(Methods[Method Type],$A4154)="","",
CONCATENATE("  - &amp;MethodID",TEXT($A4154,"0000"),
" {","MethodTypeCV:  ",CHAR(34),INDEX(Methods[Method Type],$A4154),CHAR(34),
", MethodCode:  ",CHAR(34),INDEX(Methods[Method Code],$A4154),CHAR(34),
", MethodName:  ",CHAR(34),INDEX(Methods[Method Name],$A4154),CHAR(34),
", MethodDescription:  ",CHAR(34),INDEX(Methods[Method Description],$A4154),CHAR(34),
", MethodLink:  ",CHAR(34),INDEX(Methods[Method Link],$A4154),CHAR(34),
", OrganizationID: *OrganizationID",TEXT(MATCH(INDEX(Methods[Organization Name],$A4154),Organizations[Organization Name],0),"0000"),"}"))</f>
        <v>#REF!</v>
      </c>
      <c r="Q4154" t="e">
        <f>IF(INDEX(Variables[Variable Type],$A4154)="","",
CONCATENATE("  - &amp;VariableID",TEXT($A4154,"0000"),
" {","VariableTypeCV:  ",CHAR(34),INDEX(Variables[Variable Type],$A4154),CHAR(34),
", VariableCode:  ",CHAR(34),INDEX(Variables[Variable Code],$A4154),CHAR(34),
", VariableNameCV:  ",CHAR(34),INDEX(Variables[Variable Name],$A4154),CHAR(34),
", VariableDefinition:  ",CHAR(34),INDEX(Variables[Variable Definition],$A4154),CHAR(34),
", SpecciationCV:  ",CHAR(34),INDEX(Variables[Speciation],$A4154),CHAR(34),
", NoDataValue:  ",CHAR(34),INDEX(Variables[No Data Value],$A4154),CHAR(34),"}"))</f>
        <v>#REF!</v>
      </c>
    </row>
    <row r="4155" spans="1:17" x14ac:dyDescent="0.25">
      <c r="A4155">
        <v>4152</v>
      </c>
      <c r="D4155" t="e">
        <f>IF(INDEX(People[First Name],$A4155)="","",
CONCATENATE("  - &amp;PersonID",TEXT($A4155,"0000"),
" {","PersonFirstName:  ",CHAR(34),INDEX(People[First Name],$A4155),CHAR(34),
", PersonMiddleName:  ",CHAR(34),INDEX(People[Middle Name],$A4155),CHAR(34),
", PersonLastName:  ",CHAR(34),INDEX(People[Last Name],$A4155),CHAR(34),"}"))</f>
        <v>#REF!</v>
      </c>
      <c r="E4155" t="e">
        <f>IF(INDEX(Organizations[Organization Type '[CV']],$A4155)="","",
CONCATENATE("  - &amp;OrganizationID",TEXT($A4155,"0000"),
" {","OrganizationTypeCV:  ",CHAR(34),INDEX(Organizations[Organization Type '[CV']],$A4155),CHAR(34),
", OrganizationCode:  ",CHAR(34),INDEX(Organizations[Organization Code],$A4155),CHAR(34),
", OrganizationName:  ",CHAR(34),INDEX(Organizations[Organization Name],$A4155),CHAR(34),
", OrganizationDescription:  ",CHAR(34),INDEX(Organizations[Organization Description],$A4155),CHAR(34),
", OrganizationLink:  ",CHAR(34),INDEX(Organizations[Organization Link],$A4155),CHAR(34),"}"))</f>
        <v>#REF!</v>
      </c>
      <c r="F4155" t="e">
        <f>IF(INDEX(People[First Name],$A4155)="","",
CONCATENATE("  - &amp;AffiliationID",TEXT($A4155,"0000"),
" {PersonID: *PersonID",TEXT($A4155,"0000"),
", OrganizationID: *OrganizationID",TEXT(MATCH(INDEX(People[Organization Name],$A4155),Organizations[Organization Name],0),"0000"),
", IsPrimaryOrganizationContact: , AffiliationStartDate: , AffiliationEndDate: , PrimaryPhone: ",
", PrimaryEmail: ",CHAR(34),INDEX(People[Primary Email],$A4155),CHAR(34),
", PrimaryAddress: ",CHAR(34),INDEX(People[Primary Address],$A4155),CHAR(34),
", PersonLink: }"))</f>
        <v>#REF!</v>
      </c>
      <c r="H4155" t="e">
        <f>IF(COUNTA(CitationInformation)=0,"",IF(INDEX(AuthorList[Author Name],$A4155)="","",
CONCATENATE("  - &amp;AuthorListID",TEXT($A4155,"0000"),
"  {CitationID: *CitationID0001",
", PersonID: *PersonID",TEXT(MATCH(INDEX(AuthorList[Author Name],$A4155),People[Full Name],0),"0000"),
", AuthorOrder: ",INDEX(AuthorList[Author Number],$A4155),"}")))</f>
        <v>#REF!</v>
      </c>
      <c r="K4155" t="e">
        <f>IF(INDEX(SamplingFeatures[Feature Code],$A4155)="","",
CONCATENATE("  - &amp;SamplingFeatureID",TEXT($A4155,"0000"),
" {","SamplingFeatureUUID:  ",CHAR(34),INDEX(SamplingFeatures[Sampling Feature UUID],$A4155),CHAR(34),
", SamplingFeatureTypeCV:  ",CHAR(34),INDEX(SamplingFeatures[Sampling Feature Type],$A4155),CHAR(34),
", SamplingFeatureCode:  ",CHAR(34),INDEX(SamplingFeatures[Feature Code],$A4155),CHAR(34),
", SamplingFeatureName:  ",CHAR(34),INDEX(SamplingFeatures[Feature Name],$A4155),CHAR(34),
", SamplingFeatureDescription:  ",CHAR(34),INDEX(SamplingFeatures[Feature Description],$A4155),CHAR(34),
", SamplingFeatureGeotypeCV:  ",CHAR(34),INDEX(SamplingFeatures[Feature Geo Type],$A4155),CHAR(34),
", FeatureGeometry:  ",CHAR(34),INDEX(SamplingFeatures[Feature Geometry],$A4155),CHAR(34),
", Elevation_m:  ",CHAR(34),INDEX(SamplingFeatures[Elevation_m],$A4155),CHAR(34),
", ElevationDatumCV:  ",CHAR(34),ElevationDatum,CHAR(34),"}"))</f>
        <v>#REF!</v>
      </c>
      <c r="L4155" t="e">
        <f>IF(INDEX(SamplingFeatures[Sampling Feature Type],$A4155)&lt;&gt;"Site","",
CONCATENATE("  - &amp;SiteID",TEXT(SUMPRODUCT(--($L$3:$L4154&lt;&gt;"")),"0000"),
" {","SamplingFeatureID:  *SamplingFeatureID",TEXT($A4155,"0000"),
", SiteTypeCV:  ",CHAR(34),INDEX(Sites[Site Type],$A4155),CHAR(34),
", Latitude:  ",INDEX(Sites[Latitude],$A4155),
", Longitude:  ",INDEX(Sites[Longitude],$A4155),
", SRSName:  ",CHAR(34),LatLonDatum,CHAR(34),"}"))</f>
        <v>#REF!</v>
      </c>
      <c r="M4155" t="e">
        <f>IF(INDEX(SamplingFeatures[Sampling Feature Type],$A4155)&lt;&gt;"Specimen","",
CONCATENATE("  - &amp;SpecimenID",TEXT(SUMPRODUCT(--($M$3:$M4154&lt;&gt;"")),"0000"),
" {","SamplingFeatureID:  *SamplingFeatureID",TEXT($A4155,"0000"),
", SpecimenTypeCV:  ",CHAR(34),INDEX(Specimens[Specimen Type],$A4155),CHAR(34),
", SpecimenMediumCV:  ",INDEX(Specimens[Specimen Medium],$A4155),
", IsFieldSpecimen:  ",CHAR(34),INDEX(Specimens[Is Field Specimen?],$A4155),CHAR(34),"}"))</f>
        <v>#REF!</v>
      </c>
      <c r="N4155" t="e">
        <f>IF(COUNTA(SpatialOffsets[])=0,"", IF(INDEX(SpatialOffsets[Spatial Offset Type],$A4155)="","",
CONCATENATE("  - &amp;SpatialOffsetID",TEXT($A4155,"0000"),
" {","SpatialOffsetTypeCV:  ",CHAR(34),INDEX(SpatialOffsets[Spatial Offset Type],$A4155),CHAR(34),
", Offset1Value:  ",INDEX(SpatialOffsets[Offset 1 Value],$A4155),
", Offset1UnitID:  ",CHAR(34),INDEX(SpatialOffsets[Offset 1 Unit],$A4155),CHAR(34),
", Offset2Value:  ",INDEX(SpatialOffsets[Offset 2 Value],$A4155),
", Offset2UnitID:  ",CHAR(34),INDEX(SpatialOffsets[Offset 2 Unit],$A4155),CHAR(34),
", Offset3Value:  ",INDEX(SpatialOffsets[Offset 3 Value],$A4155),
", Offset3UnitID:  ",CHAR(34),INDEX(SpatialOffsets[Offset 3 Unit],$A4155),CHAR(34),,"}")))</f>
        <v>#REF!</v>
      </c>
      <c r="O4155" t="e">
        <f>IF(COUNTA(RelatedFeatures[])=0,"", IF(INDEX(RelatedFeatures[First Sampling Feature Code],$A4155)="","",
CONCATENATE("  - &amp;RelationID",TEXT($A4155,"0000"),
" {","SamplingFeatureID:  *SamplingFeatureID",TEXT(MATCH(INDEX(RelatedFeatures[First Sampling Feature Code],$A4155),SamplingFeatures[Feature Code],0),"0000"),
", RelationshipTypeCV:  ",CHAR(34),INDEX(RelatedFeatures[Relationship Type],$A4155),CHAR(34),
", RelatedFeatureID: *SamplingFeatureID",TEXT(MATCH(INDEX(RelatedFeatures[Second Sampling Feature Code],$A4155),SamplingFeatures[Feature Code],0),"0000"),
", SpatialOffsetID:  ",IF(INDEX(RelatedFeatures[Offset Number],$A4155)="","",CONCATENATE("*SpatialOffsetID",TEXT(INDEX(RelatedFeatures[Offset Number],$A4155),"0000"))),"}")))</f>
        <v>#REF!</v>
      </c>
      <c r="P4155" t="e">
        <f>IF(INDEX(Methods[Method Type],$A4155)="","",
CONCATENATE("  - &amp;MethodID",TEXT($A4155,"0000"),
" {","MethodTypeCV:  ",CHAR(34),INDEX(Methods[Method Type],$A4155),CHAR(34),
", MethodCode:  ",CHAR(34),INDEX(Methods[Method Code],$A4155),CHAR(34),
", MethodName:  ",CHAR(34),INDEX(Methods[Method Name],$A4155),CHAR(34),
", MethodDescription:  ",CHAR(34),INDEX(Methods[Method Description],$A4155),CHAR(34),
", MethodLink:  ",CHAR(34),INDEX(Methods[Method Link],$A4155),CHAR(34),
", OrganizationID: *OrganizationID",TEXT(MATCH(INDEX(Methods[Organization Name],$A4155),Organizations[Organization Name],0),"0000"),"}"))</f>
        <v>#REF!</v>
      </c>
      <c r="Q4155" t="e">
        <f>IF(INDEX(Variables[Variable Type],$A4155)="","",
CONCATENATE("  - &amp;VariableID",TEXT($A4155,"0000"),
" {","VariableTypeCV:  ",CHAR(34),INDEX(Variables[Variable Type],$A4155),CHAR(34),
", VariableCode:  ",CHAR(34),INDEX(Variables[Variable Code],$A4155),CHAR(34),
", VariableNameCV:  ",CHAR(34),INDEX(Variables[Variable Name],$A4155),CHAR(34),
", VariableDefinition:  ",CHAR(34),INDEX(Variables[Variable Definition],$A4155),CHAR(34),
", SpecciationCV:  ",CHAR(34),INDEX(Variables[Speciation],$A4155),CHAR(34),
", NoDataValue:  ",CHAR(34),INDEX(Variables[No Data Value],$A4155),CHAR(34),"}"))</f>
        <v>#REF!</v>
      </c>
    </row>
    <row r="4156" spans="1:17" x14ac:dyDescent="0.25">
      <c r="A4156">
        <v>4153</v>
      </c>
      <c r="D4156" t="e">
        <f>IF(INDEX(People[First Name],$A4156)="","",
CONCATENATE("  - &amp;PersonID",TEXT($A4156,"0000"),
" {","PersonFirstName:  ",CHAR(34),INDEX(People[First Name],$A4156),CHAR(34),
", PersonMiddleName:  ",CHAR(34),INDEX(People[Middle Name],$A4156),CHAR(34),
", PersonLastName:  ",CHAR(34),INDEX(People[Last Name],$A4156),CHAR(34),"}"))</f>
        <v>#REF!</v>
      </c>
      <c r="E4156" t="e">
        <f>IF(INDEX(Organizations[Organization Type '[CV']],$A4156)="","",
CONCATENATE("  - &amp;OrganizationID",TEXT($A4156,"0000"),
" {","OrganizationTypeCV:  ",CHAR(34),INDEX(Organizations[Organization Type '[CV']],$A4156),CHAR(34),
", OrganizationCode:  ",CHAR(34),INDEX(Organizations[Organization Code],$A4156),CHAR(34),
", OrganizationName:  ",CHAR(34),INDEX(Organizations[Organization Name],$A4156),CHAR(34),
", OrganizationDescription:  ",CHAR(34),INDEX(Organizations[Organization Description],$A4156),CHAR(34),
", OrganizationLink:  ",CHAR(34),INDEX(Organizations[Organization Link],$A4156),CHAR(34),"}"))</f>
        <v>#REF!</v>
      </c>
      <c r="F4156" t="e">
        <f>IF(INDEX(People[First Name],$A4156)="","",
CONCATENATE("  - &amp;AffiliationID",TEXT($A4156,"0000"),
" {PersonID: *PersonID",TEXT($A4156,"0000"),
", OrganizationID: *OrganizationID",TEXT(MATCH(INDEX(People[Organization Name],$A4156),Organizations[Organization Name],0),"0000"),
", IsPrimaryOrganizationContact: , AffiliationStartDate: , AffiliationEndDate: , PrimaryPhone: ",
", PrimaryEmail: ",CHAR(34),INDEX(People[Primary Email],$A4156),CHAR(34),
", PrimaryAddress: ",CHAR(34),INDEX(People[Primary Address],$A4156),CHAR(34),
", PersonLink: }"))</f>
        <v>#REF!</v>
      </c>
      <c r="H4156" t="e">
        <f>IF(COUNTA(CitationInformation)=0,"",IF(INDEX(AuthorList[Author Name],$A4156)="","",
CONCATENATE("  - &amp;AuthorListID",TEXT($A4156,"0000"),
"  {CitationID: *CitationID0001",
", PersonID: *PersonID",TEXT(MATCH(INDEX(AuthorList[Author Name],$A4156),People[Full Name],0),"0000"),
", AuthorOrder: ",INDEX(AuthorList[Author Number],$A4156),"}")))</f>
        <v>#REF!</v>
      </c>
      <c r="K4156" t="e">
        <f>IF(INDEX(SamplingFeatures[Feature Code],$A4156)="","",
CONCATENATE("  - &amp;SamplingFeatureID",TEXT($A4156,"0000"),
" {","SamplingFeatureUUID:  ",CHAR(34),INDEX(SamplingFeatures[Sampling Feature UUID],$A4156),CHAR(34),
", SamplingFeatureTypeCV:  ",CHAR(34),INDEX(SamplingFeatures[Sampling Feature Type],$A4156),CHAR(34),
", SamplingFeatureCode:  ",CHAR(34),INDEX(SamplingFeatures[Feature Code],$A4156),CHAR(34),
", SamplingFeatureName:  ",CHAR(34),INDEX(SamplingFeatures[Feature Name],$A4156),CHAR(34),
", SamplingFeatureDescription:  ",CHAR(34),INDEX(SamplingFeatures[Feature Description],$A4156),CHAR(34),
", SamplingFeatureGeotypeCV:  ",CHAR(34),INDEX(SamplingFeatures[Feature Geo Type],$A4156),CHAR(34),
", FeatureGeometry:  ",CHAR(34),INDEX(SamplingFeatures[Feature Geometry],$A4156),CHAR(34),
", Elevation_m:  ",CHAR(34),INDEX(SamplingFeatures[Elevation_m],$A4156),CHAR(34),
", ElevationDatumCV:  ",CHAR(34),ElevationDatum,CHAR(34),"}"))</f>
        <v>#REF!</v>
      </c>
      <c r="L4156" t="e">
        <f>IF(INDEX(SamplingFeatures[Sampling Feature Type],$A4156)&lt;&gt;"Site","",
CONCATENATE("  - &amp;SiteID",TEXT(SUMPRODUCT(--($L$3:$L4155&lt;&gt;"")),"0000"),
" {","SamplingFeatureID:  *SamplingFeatureID",TEXT($A4156,"0000"),
", SiteTypeCV:  ",CHAR(34),INDEX(Sites[Site Type],$A4156),CHAR(34),
", Latitude:  ",INDEX(Sites[Latitude],$A4156),
", Longitude:  ",INDEX(Sites[Longitude],$A4156),
", SRSName:  ",CHAR(34),LatLonDatum,CHAR(34),"}"))</f>
        <v>#REF!</v>
      </c>
      <c r="M4156" t="e">
        <f>IF(INDEX(SamplingFeatures[Sampling Feature Type],$A4156)&lt;&gt;"Specimen","",
CONCATENATE("  - &amp;SpecimenID",TEXT(SUMPRODUCT(--($M$3:$M4155&lt;&gt;"")),"0000"),
" {","SamplingFeatureID:  *SamplingFeatureID",TEXT($A4156,"0000"),
", SpecimenTypeCV:  ",CHAR(34),INDEX(Specimens[Specimen Type],$A4156),CHAR(34),
", SpecimenMediumCV:  ",INDEX(Specimens[Specimen Medium],$A4156),
", IsFieldSpecimen:  ",CHAR(34),INDEX(Specimens[Is Field Specimen?],$A4156),CHAR(34),"}"))</f>
        <v>#REF!</v>
      </c>
      <c r="N4156" t="e">
        <f>IF(COUNTA(SpatialOffsets[])=0,"", IF(INDEX(SpatialOffsets[Spatial Offset Type],$A4156)="","",
CONCATENATE("  - &amp;SpatialOffsetID",TEXT($A4156,"0000"),
" {","SpatialOffsetTypeCV:  ",CHAR(34),INDEX(SpatialOffsets[Spatial Offset Type],$A4156),CHAR(34),
", Offset1Value:  ",INDEX(SpatialOffsets[Offset 1 Value],$A4156),
", Offset1UnitID:  ",CHAR(34),INDEX(SpatialOffsets[Offset 1 Unit],$A4156),CHAR(34),
", Offset2Value:  ",INDEX(SpatialOffsets[Offset 2 Value],$A4156),
", Offset2UnitID:  ",CHAR(34),INDEX(SpatialOffsets[Offset 2 Unit],$A4156),CHAR(34),
", Offset3Value:  ",INDEX(SpatialOffsets[Offset 3 Value],$A4156),
", Offset3UnitID:  ",CHAR(34),INDEX(SpatialOffsets[Offset 3 Unit],$A4156),CHAR(34),,"}")))</f>
        <v>#REF!</v>
      </c>
      <c r="O4156" t="e">
        <f>IF(COUNTA(RelatedFeatures[])=0,"", IF(INDEX(RelatedFeatures[First Sampling Feature Code],$A4156)="","",
CONCATENATE("  - &amp;RelationID",TEXT($A4156,"0000"),
" {","SamplingFeatureID:  *SamplingFeatureID",TEXT(MATCH(INDEX(RelatedFeatures[First Sampling Feature Code],$A4156),SamplingFeatures[Feature Code],0),"0000"),
", RelationshipTypeCV:  ",CHAR(34),INDEX(RelatedFeatures[Relationship Type],$A4156),CHAR(34),
", RelatedFeatureID: *SamplingFeatureID",TEXT(MATCH(INDEX(RelatedFeatures[Second Sampling Feature Code],$A4156),SamplingFeatures[Feature Code],0),"0000"),
", SpatialOffsetID:  ",IF(INDEX(RelatedFeatures[Offset Number],$A4156)="","",CONCATENATE("*SpatialOffsetID",TEXT(INDEX(RelatedFeatures[Offset Number],$A4156),"0000"))),"}")))</f>
        <v>#REF!</v>
      </c>
      <c r="P4156" t="e">
        <f>IF(INDEX(Methods[Method Type],$A4156)="","",
CONCATENATE("  - &amp;MethodID",TEXT($A4156,"0000"),
" {","MethodTypeCV:  ",CHAR(34),INDEX(Methods[Method Type],$A4156),CHAR(34),
", MethodCode:  ",CHAR(34),INDEX(Methods[Method Code],$A4156),CHAR(34),
", MethodName:  ",CHAR(34),INDEX(Methods[Method Name],$A4156),CHAR(34),
", MethodDescription:  ",CHAR(34),INDEX(Methods[Method Description],$A4156),CHAR(34),
", MethodLink:  ",CHAR(34),INDEX(Methods[Method Link],$A4156),CHAR(34),
", OrganizationID: *OrganizationID",TEXT(MATCH(INDEX(Methods[Organization Name],$A4156),Organizations[Organization Name],0),"0000"),"}"))</f>
        <v>#REF!</v>
      </c>
      <c r="Q4156" t="e">
        <f>IF(INDEX(Variables[Variable Type],$A4156)="","",
CONCATENATE("  - &amp;VariableID",TEXT($A4156,"0000"),
" {","VariableTypeCV:  ",CHAR(34),INDEX(Variables[Variable Type],$A4156),CHAR(34),
", VariableCode:  ",CHAR(34),INDEX(Variables[Variable Code],$A4156),CHAR(34),
", VariableNameCV:  ",CHAR(34),INDEX(Variables[Variable Name],$A4156),CHAR(34),
", VariableDefinition:  ",CHAR(34),INDEX(Variables[Variable Definition],$A4156),CHAR(34),
", SpecciationCV:  ",CHAR(34),INDEX(Variables[Speciation],$A4156),CHAR(34),
", NoDataValue:  ",CHAR(34),INDEX(Variables[No Data Value],$A4156),CHAR(34),"}"))</f>
        <v>#REF!</v>
      </c>
    </row>
    <row r="4157" spans="1:17" x14ac:dyDescent="0.25">
      <c r="A4157">
        <v>4154</v>
      </c>
      <c r="D4157" t="e">
        <f>IF(INDEX(People[First Name],$A4157)="","",
CONCATENATE("  - &amp;PersonID",TEXT($A4157,"0000"),
" {","PersonFirstName:  ",CHAR(34),INDEX(People[First Name],$A4157),CHAR(34),
", PersonMiddleName:  ",CHAR(34),INDEX(People[Middle Name],$A4157),CHAR(34),
", PersonLastName:  ",CHAR(34),INDEX(People[Last Name],$A4157),CHAR(34),"}"))</f>
        <v>#REF!</v>
      </c>
      <c r="E4157" t="e">
        <f>IF(INDEX(Organizations[Organization Type '[CV']],$A4157)="","",
CONCATENATE("  - &amp;OrganizationID",TEXT($A4157,"0000"),
" {","OrganizationTypeCV:  ",CHAR(34),INDEX(Organizations[Organization Type '[CV']],$A4157),CHAR(34),
", OrganizationCode:  ",CHAR(34),INDEX(Organizations[Organization Code],$A4157),CHAR(34),
", OrganizationName:  ",CHAR(34),INDEX(Organizations[Organization Name],$A4157),CHAR(34),
", OrganizationDescription:  ",CHAR(34),INDEX(Organizations[Organization Description],$A4157),CHAR(34),
", OrganizationLink:  ",CHAR(34),INDEX(Organizations[Organization Link],$A4157),CHAR(34),"}"))</f>
        <v>#REF!</v>
      </c>
      <c r="F4157" t="e">
        <f>IF(INDEX(People[First Name],$A4157)="","",
CONCATENATE("  - &amp;AffiliationID",TEXT($A4157,"0000"),
" {PersonID: *PersonID",TEXT($A4157,"0000"),
", OrganizationID: *OrganizationID",TEXT(MATCH(INDEX(People[Organization Name],$A4157),Organizations[Organization Name],0),"0000"),
", IsPrimaryOrganizationContact: , AffiliationStartDate: , AffiliationEndDate: , PrimaryPhone: ",
", PrimaryEmail: ",CHAR(34),INDEX(People[Primary Email],$A4157),CHAR(34),
", PrimaryAddress: ",CHAR(34),INDEX(People[Primary Address],$A4157),CHAR(34),
", PersonLink: }"))</f>
        <v>#REF!</v>
      </c>
      <c r="H4157" t="e">
        <f>IF(COUNTA(CitationInformation)=0,"",IF(INDEX(AuthorList[Author Name],$A4157)="","",
CONCATENATE("  - &amp;AuthorListID",TEXT($A4157,"0000"),
"  {CitationID: *CitationID0001",
", PersonID: *PersonID",TEXT(MATCH(INDEX(AuthorList[Author Name],$A4157),People[Full Name],0),"0000"),
", AuthorOrder: ",INDEX(AuthorList[Author Number],$A4157),"}")))</f>
        <v>#REF!</v>
      </c>
      <c r="K4157" t="e">
        <f>IF(INDEX(SamplingFeatures[Feature Code],$A4157)="","",
CONCATENATE("  - &amp;SamplingFeatureID",TEXT($A4157,"0000"),
" {","SamplingFeatureUUID:  ",CHAR(34),INDEX(SamplingFeatures[Sampling Feature UUID],$A4157),CHAR(34),
", SamplingFeatureTypeCV:  ",CHAR(34),INDEX(SamplingFeatures[Sampling Feature Type],$A4157),CHAR(34),
", SamplingFeatureCode:  ",CHAR(34),INDEX(SamplingFeatures[Feature Code],$A4157),CHAR(34),
", SamplingFeatureName:  ",CHAR(34),INDEX(SamplingFeatures[Feature Name],$A4157),CHAR(34),
", SamplingFeatureDescription:  ",CHAR(34),INDEX(SamplingFeatures[Feature Description],$A4157),CHAR(34),
", SamplingFeatureGeotypeCV:  ",CHAR(34),INDEX(SamplingFeatures[Feature Geo Type],$A4157),CHAR(34),
", FeatureGeometry:  ",CHAR(34),INDEX(SamplingFeatures[Feature Geometry],$A4157),CHAR(34),
", Elevation_m:  ",CHAR(34),INDEX(SamplingFeatures[Elevation_m],$A4157),CHAR(34),
", ElevationDatumCV:  ",CHAR(34),ElevationDatum,CHAR(34),"}"))</f>
        <v>#REF!</v>
      </c>
      <c r="L4157" t="e">
        <f>IF(INDEX(SamplingFeatures[Sampling Feature Type],$A4157)&lt;&gt;"Site","",
CONCATENATE("  - &amp;SiteID",TEXT(SUMPRODUCT(--($L$3:$L4156&lt;&gt;"")),"0000"),
" {","SamplingFeatureID:  *SamplingFeatureID",TEXT($A4157,"0000"),
", SiteTypeCV:  ",CHAR(34),INDEX(Sites[Site Type],$A4157),CHAR(34),
", Latitude:  ",INDEX(Sites[Latitude],$A4157),
", Longitude:  ",INDEX(Sites[Longitude],$A4157),
", SRSName:  ",CHAR(34),LatLonDatum,CHAR(34),"}"))</f>
        <v>#REF!</v>
      </c>
      <c r="M4157" t="e">
        <f>IF(INDEX(SamplingFeatures[Sampling Feature Type],$A4157)&lt;&gt;"Specimen","",
CONCATENATE("  - &amp;SpecimenID",TEXT(SUMPRODUCT(--($M$3:$M4156&lt;&gt;"")),"0000"),
" {","SamplingFeatureID:  *SamplingFeatureID",TEXT($A4157,"0000"),
", SpecimenTypeCV:  ",CHAR(34),INDEX(Specimens[Specimen Type],$A4157),CHAR(34),
", SpecimenMediumCV:  ",INDEX(Specimens[Specimen Medium],$A4157),
", IsFieldSpecimen:  ",CHAR(34),INDEX(Specimens[Is Field Specimen?],$A4157),CHAR(34),"}"))</f>
        <v>#REF!</v>
      </c>
      <c r="N4157" t="e">
        <f>IF(COUNTA(SpatialOffsets[])=0,"", IF(INDEX(SpatialOffsets[Spatial Offset Type],$A4157)="","",
CONCATENATE("  - &amp;SpatialOffsetID",TEXT($A4157,"0000"),
" {","SpatialOffsetTypeCV:  ",CHAR(34),INDEX(SpatialOffsets[Spatial Offset Type],$A4157),CHAR(34),
", Offset1Value:  ",INDEX(SpatialOffsets[Offset 1 Value],$A4157),
", Offset1UnitID:  ",CHAR(34),INDEX(SpatialOffsets[Offset 1 Unit],$A4157),CHAR(34),
", Offset2Value:  ",INDEX(SpatialOffsets[Offset 2 Value],$A4157),
", Offset2UnitID:  ",CHAR(34),INDEX(SpatialOffsets[Offset 2 Unit],$A4157),CHAR(34),
", Offset3Value:  ",INDEX(SpatialOffsets[Offset 3 Value],$A4157),
", Offset3UnitID:  ",CHAR(34),INDEX(SpatialOffsets[Offset 3 Unit],$A4157),CHAR(34),,"}")))</f>
        <v>#REF!</v>
      </c>
      <c r="O4157" t="e">
        <f>IF(COUNTA(RelatedFeatures[])=0,"", IF(INDEX(RelatedFeatures[First Sampling Feature Code],$A4157)="","",
CONCATENATE("  - &amp;RelationID",TEXT($A4157,"0000"),
" {","SamplingFeatureID:  *SamplingFeatureID",TEXT(MATCH(INDEX(RelatedFeatures[First Sampling Feature Code],$A4157),SamplingFeatures[Feature Code],0),"0000"),
", RelationshipTypeCV:  ",CHAR(34),INDEX(RelatedFeatures[Relationship Type],$A4157),CHAR(34),
", RelatedFeatureID: *SamplingFeatureID",TEXT(MATCH(INDEX(RelatedFeatures[Second Sampling Feature Code],$A4157),SamplingFeatures[Feature Code],0),"0000"),
", SpatialOffsetID:  ",IF(INDEX(RelatedFeatures[Offset Number],$A4157)="","",CONCATENATE("*SpatialOffsetID",TEXT(INDEX(RelatedFeatures[Offset Number],$A4157),"0000"))),"}")))</f>
        <v>#REF!</v>
      </c>
      <c r="P4157" t="e">
        <f>IF(INDEX(Methods[Method Type],$A4157)="","",
CONCATENATE("  - &amp;MethodID",TEXT($A4157,"0000"),
" {","MethodTypeCV:  ",CHAR(34),INDEX(Methods[Method Type],$A4157),CHAR(34),
", MethodCode:  ",CHAR(34),INDEX(Methods[Method Code],$A4157),CHAR(34),
", MethodName:  ",CHAR(34),INDEX(Methods[Method Name],$A4157),CHAR(34),
", MethodDescription:  ",CHAR(34),INDEX(Methods[Method Description],$A4157),CHAR(34),
", MethodLink:  ",CHAR(34),INDEX(Methods[Method Link],$A4157),CHAR(34),
", OrganizationID: *OrganizationID",TEXT(MATCH(INDEX(Methods[Organization Name],$A4157),Organizations[Organization Name],0),"0000"),"}"))</f>
        <v>#REF!</v>
      </c>
      <c r="Q4157" t="e">
        <f>IF(INDEX(Variables[Variable Type],$A4157)="","",
CONCATENATE("  - &amp;VariableID",TEXT($A4157,"0000"),
" {","VariableTypeCV:  ",CHAR(34),INDEX(Variables[Variable Type],$A4157),CHAR(34),
", VariableCode:  ",CHAR(34),INDEX(Variables[Variable Code],$A4157),CHAR(34),
", VariableNameCV:  ",CHAR(34),INDEX(Variables[Variable Name],$A4157),CHAR(34),
", VariableDefinition:  ",CHAR(34),INDEX(Variables[Variable Definition],$A4157),CHAR(34),
", SpecciationCV:  ",CHAR(34),INDEX(Variables[Speciation],$A4157),CHAR(34),
", NoDataValue:  ",CHAR(34),INDEX(Variables[No Data Value],$A4157),CHAR(34),"}"))</f>
        <v>#REF!</v>
      </c>
    </row>
    <row r="4158" spans="1:17" x14ac:dyDescent="0.25">
      <c r="A4158">
        <v>4155</v>
      </c>
      <c r="D4158" t="e">
        <f>IF(INDEX(People[First Name],$A4158)="","",
CONCATENATE("  - &amp;PersonID",TEXT($A4158,"0000"),
" {","PersonFirstName:  ",CHAR(34),INDEX(People[First Name],$A4158),CHAR(34),
", PersonMiddleName:  ",CHAR(34),INDEX(People[Middle Name],$A4158),CHAR(34),
", PersonLastName:  ",CHAR(34),INDEX(People[Last Name],$A4158),CHAR(34),"}"))</f>
        <v>#REF!</v>
      </c>
      <c r="E4158" t="e">
        <f>IF(INDEX(Organizations[Organization Type '[CV']],$A4158)="","",
CONCATENATE("  - &amp;OrganizationID",TEXT($A4158,"0000"),
" {","OrganizationTypeCV:  ",CHAR(34),INDEX(Organizations[Organization Type '[CV']],$A4158),CHAR(34),
", OrganizationCode:  ",CHAR(34),INDEX(Organizations[Organization Code],$A4158),CHAR(34),
", OrganizationName:  ",CHAR(34),INDEX(Organizations[Organization Name],$A4158),CHAR(34),
", OrganizationDescription:  ",CHAR(34),INDEX(Organizations[Organization Description],$A4158),CHAR(34),
", OrganizationLink:  ",CHAR(34),INDEX(Organizations[Organization Link],$A4158),CHAR(34),"}"))</f>
        <v>#REF!</v>
      </c>
      <c r="F4158" t="e">
        <f>IF(INDEX(People[First Name],$A4158)="","",
CONCATENATE("  - &amp;AffiliationID",TEXT($A4158,"0000"),
" {PersonID: *PersonID",TEXT($A4158,"0000"),
", OrganizationID: *OrganizationID",TEXT(MATCH(INDEX(People[Organization Name],$A4158),Organizations[Organization Name],0),"0000"),
", IsPrimaryOrganizationContact: , AffiliationStartDate: , AffiliationEndDate: , PrimaryPhone: ",
", PrimaryEmail: ",CHAR(34),INDEX(People[Primary Email],$A4158),CHAR(34),
", PrimaryAddress: ",CHAR(34),INDEX(People[Primary Address],$A4158),CHAR(34),
", PersonLink: }"))</f>
        <v>#REF!</v>
      </c>
      <c r="H4158" t="e">
        <f>IF(COUNTA(CitationInformation)=0,"",IF(INDEX(AuthorList[Author Name],$A4158)="","",
CONCATENATE("  - &amp;AuthorListID",TEXT($A4158,"0000"),
"  {CitationID: *CitationID0001",
", PersonID: *PersonID",TEXT(MATCH(INDEX(AuthorList[Author Name],$A4158),People[Full Name],0),"0000"),
", AuthorOrder: ",INDEX(AuthorList[Author Number],$A4158),"}")))</f>
        <v>#REF!</v>
      </c>
      <c r="K4158" t="e">
        <f>IF(INDEX(SamplingFeatures[Feature Code],$A4158)="","",
CONCATENATE("  - &amp;SamplingFeatureID",TEXT($A4158,"0000"),
" {","SamplingFeatureUUID:  ",CHAR(34),INDEX(SamplingFeatures[Sampling Feature UUID],$A4158),CHAR(34),
", SamplingFeatureTypeCV:  ",CHAR(34),INDEX(SamplingFeatures[Sampling Feature Type],$A4158),CHAR(34),
", SamplingFeatureCode:  ",CHAR(34),INDEX(SamplingFeatures[Feature Code],$A4158),CHAR(34),
", SamplingFeatureName:  ",CHAR(34),INDEX(SamplingFeatures[Feature Name],$A4158),CHAR(34),
", SamplingFeatureDescription:  ",CHAR(34),INDEX(SamplingFeatures[Feature Description],$A4158),CHAR(34),
", SamplingFeatureGeotypeCV:  ",CHAR(34),INDEX(SamplingFeatures[Feature Geo Type],$A4158),CHAR(34),
", FeatureGeometry:  ",CHAR(34),INDEX(SamplingFeatures[Feature Geometry],$A4158),CHAR(34),
", Elevation_m:  ",CHAR(34),INDEX(SamplingFeatures[Elevation_m],$A4158),CHAR(34),
", ElevationDatumCV:  ",CHAR(34),ElevationDatum,CHAR(34),"}"))</f>
        <v>#REF!</v>
      </c>
      <c r="L4158" t="e">
        <f>IF(INDEX(SamplingFeatures[Sampling Feature Type],$A4158)&lt;&gt;"Site","",
CONCATENATE("  - &amp;SiteID",TEXT(SUMPRODUCT(--($L$3:$L4157&lt;&gt;"")),"0000"),
" {","SamplingFeatureID:  *SamplingFeatureID",TEXT($A4158,"0000"),
", SiteTypeCV:  ",CHAR(34),INDEX(Sites[Site Type],$A4158),CHAR(34),
", Latitude:  ",INDEX(Sites[Latitude],$A4158),
", Longitude:  ",INDEX(Sites[Longitude],$A4158),
", SRSName:  ",CHAR(34),LatLonDatum,CHAR(34),"}"))</f>
        <v>#REF!</v>
      </c>
      <c r="M4158" t="e">
        <f>IF(INDEX(SamplingFeatures[Sampling Feature Type],$A4158)&lt;&gt;"Specimen","",
CONCATENATE("  - &amp;SpecimenID",TEXT(SUMPRODUCT(--($M$3:$M4157&lt;&gt;"")),"0000"),
" {","SamplingFeatureID:  *SamplingFeatureID",TEXT($A4158,"0000"),
", SpecimenTypeCV:  ",CHAR(34),INDEX(Specimens[Specimen Type],$A4158),CHAR(34),
", SpecimenMediumCV:  ",INDEX(Specimens[Specimen Medium],$A4158),
", IsFieldSpecimen:  ",CHAR(34),INDEX(Specimens[Is Field Specimen?],$A4158),CHAR(34),"}"))</f>
        <v>#REF!</v>
      </c>
      <c r="N4158" t="e">
        <f>IF(COUNTA(SpatialOffsets[])=0,"", IF(INDEX(SpatialOffsets[Spatial Offset Type],$A4158)="","",
CONCATENATE("  - &amp;SpatialOffsetID",TEXT($A4158,"0000"),
" {","SpatialOffsetTypeCV:  ",CHAR(34),INDEX(SpatialOffsets[Spatial Offset Type],$A4158),CHAR(34),
", Offset1Value:  ",INDEX(SpatialOffsets[Offset 1 Value],$A4158),
", Offset1UnitID:  ",CHAR(34),INDEX(SpatialOffsets[Offset 1 Unit],$A4158),CHAR(34),
", Offset2Value:  ",INDEX(SpatialOffsets[Offset 2 Value],$A4158),
", Offset2UnitID:  ",CHAR(34),INDEX(SpatialOffsets[Offset 2 Unit],$A4158),CHAR(34),
", Offset3Value:  ",INDEX(SpatialOffsets[Offset 3 Value],$A4158),
", Offset3UnitID:  ",CHAR(34),INDEX(SpatialOffsets[Offset 3 Unit],$A4158),CHAR(34),,"}")))</f>
        <v>#REF!</v>
      </c>
      <c r="O4158" t="e">
        <f>IF(COUNTA(RelatedFeatures[])=0,"", IF(INDEX(RelatedFeatures[First Sampling Feature Code],$A4158)="","",
CONCATENATE("  - &amp;RelationID",TEXT($A4158,"0000"),
" {","SamplingFeatureID:  *SamplingFeatureID",TEXT(MATCH(INDEX(RelatedFeatures[First Sampling Feature Code],$A4158),SamplingFeatures[Feature Code],0),"0000"),
", RelationshipTypeCV:  ",CHAR(34),INDEX(RelatedFeatures[Relationship Type],$A4158),CHAR(34),
", RelatedFeatureID: *SamplingFeatureID",TEXT(MATCH(INDEX(RelatedFeatures[Second Sampling Feature Code],$A4158),SamplingFeatures[Feature Code],0),"0000"),
", SpatialOffsetID:  ",IF(INDEX(RelatedFeatures[Offset Number],$A4158)="","",CONCATENATE("*SpatialOffsetID",TEXT(INDEX(RelatedFeatures[Offset Number],$A4158),"0000"))),"}")))</f>
        <v>#REF!</v>
      </c>
      <c r="P4158" t="e">
        <f>IF(INDEX(Methods[Method Type],$A4158)="","",
CONCATENATE("  - &amp;MethodID",TEXT($A4158,"0000"),
" {","MethodTypeCV:  ",CHAR(34),INDEX(Methods[Method Type],$A4158),CHAR(34),
", MethodCode:  ",CHAR(34),INDEX(Methods[Method Code],$A4158),CHAR(34),
", MethodName:  ",CHAR(34),INDEX(Methods[Method Name],$A4158),CHAR(34),
", MethodDescription:  ",CHAR(34),INDEX(Methods[Method Description],$A4158),CHAR(34),
", MethodLink:  ",CHAR(34),INDEX(Methods[Method Link],$A4158),CHAR(34),
", OrganizationID: *OrganizationID",TEXT(MATCH(INDEX(Methods[Organization Name],$A4158),Organizations[Organization Name],0),"0000"),"}"))</f>
        <v>#REF!</v>
      </c>
      <c r="Q4158" t="e">
        <f>IF(INDEX(Variables[Variable Type],$A4158)="","",
CONCATENATE("  - &amp;VariableID",TEXT($A4158,"0000"),
" {","VariableTypeCV:  ",CHAR(34),INDEX(Variables[Variable Type],$A4158),CHAR(34),
", VariableCode:  ",CHAR(34),INDEX(Variables[Variable Code],$A4158),CHAR(34),
", VariableNameCV:  ",CHAR(34),INDEX(Variables[Variable Name],$A4158),CHAR(34),
", VariableDefinition:  ",CHAR(34),INDEX(Variables[Variable Definition],$A4158),CHAR(34),
", SpecciationCV:  ",CHAR(34),INDEX(Variables[Speciation],$A4158),CHAR(34),
", NoDataValue:  ",CHAR(34),INDEX(Variables[No Data Value],$A4158),CHAR(34),"}"))</f>
        <v>#REF!</v>
      </c>
    </row>
    <row r="4159" spans="1:17" x14ac:dyDescent="0.25">
      <c r="A4159">
        <v>4156</v>
      </c>
      <c r="D4159" t="e">
        <f>IF(INDEX(People[First Name],$A4159)="","",
CONCATENATE("  - &amp;PersonID",TEXT($A4159,"0000"),
" {","PersonFirstName:  ",CHAR(34),INDEX(People[First Name],$A4159),CHAR(34),
", PersonMiddleName:  ",CHAR(34),INDEX(People[Middle Name],$A4159),CHAR(34),
", PersonLastName:  ",CHAR(34),INDEX(People[Last Name],$A4159),CHAR(34),"}"))</f>
        <v>#REF!</v>
      </c>
      <c r="E4159" t="e">
        <f>IF(INDEX(Organizations[Organization Type '[CV']],$A4159)="","",
CONCATENATE("  - &amp;OrganizationID",TEXT($A4159,"0000"),
" {","OrganizationTypeCV:  ",CHAR(34),INDEX(Organizations[Organization Type '[CV']],$A4159),CHAR(34),
", OrganizationCode:  ",CHAR(34),INDEX(Organizations[Organization Code],$A4159),CHAR(34),
", OrganizationName:  ",CHAR(34),INDEX(Organizations[Organization Name],$A4159),CHAR(34),
", OrganizationDescription:  ",CHAR(34),INDEX(Organizations[Organization Description],$A4159),CHAR(34),
", OrganizationLink:  ",CHAR(34),INDEX(Organizations[Organization Link],$A4159),CHAR(34),"}"))</f>
        <v>#REF!</v>
      </c>
      <c r="F4159" t="e">
        <f>IF(INDEX(People[First Name],$A4159)="","",
CONCATENATE("  - &amp;AffiliationID",TEXT($A4159,"0000"),
" {PersonID: *PersonID",TEXT($A4159,"0000"),
", OrganizationID: *OrganizationID",TEXT(MATCH(INDEX(People[Organization Name],$A4159),Organizations[Organization Name],0),"0000"),
", IsPrimaryOrganizationContact: , AffiliationStartDate: , AffiliationEndDate: , PrimaryPhone: ",
", PrimaryEmail: ",CHAR(34),INDEX(People[Primary Email],$A4159),CHAR(34),
", PrimaryAddress: ",CHAR(34),INDEX(People[Primary Address],$A4159),CHAR(34),
", PersonLink: }"))</f>
        <v>#REF!</v>
      </c>
      <c r="H4159" t="e">
        <f>IF(COUNTA(CitationInformation)=0,"",IF(INDEX(AuthorList[Author Name],$A4159)="","",
CONCATENATE("  - &amp;AuthorListID",TEXT($A4159,"0000"),
"  {CitationID: *CitationID0001",
", PersonID: *PersonID",TEXT(MATCH(INDEX(AuthorList[Author Name],$A4159),People[Full Name],0),"0000"),
", AuthorOrder: ",INDEX(AuthorList[Author Number],$A4159),"}")))</f>
        <v>#REF!</v>
      </c>
      <c r="K4159" t="e">
        <f>IF(INDEX(SamplingFeatures[Feature Code],$A4159)="","",
CONCATENATE("  - &amp;SamplingFeatureID",TEXT($A4159,"0000"),
" {","SamplingFeatureUUID:  ",CHAR(34),INDEX(SamplingFeatures[Sampling Feature UUID],$A4159),CHAR(34),
", SamplingFeatureTypeCV:  ",CHAR(34),INDEX(SamplingFeatures[Sampling Feature Type],$A4159),CHAR(34),
", SamplingFeatureCode:  ",CHAR(34),INDEX(SamplingFeatures[Feature Code],$A4159),CHAR(34),
", SamplingFeatureName:  ",CHAR(34),INDEX(SamplingFeatures[Feature Name],$A4159),CHAR(34),
", SamplingFeatureDescription:  ",CHAR(34),INDEX(SamplingFeatures[Feature Description],$A4159),CHAR(34),
", SamplingFeatureGeotypeCV:  ",CHAR(34),INDEX(SamplingFeatures[Feature Geo Type],$A4159),CHAR(34),
", FeatureGeometry:  ",CHAR(34),INDEX(SamplingFeatures[Feature Geometry],$A4159),CHAR(34),
", Elevation_m:  ",CHAR(34),INDEX(SamplingFeatures[Elevation_m],$A4159),CHAR(34),
", ElevationDatumCV:  ",CHAR(34),ElevationDatum,CHAR(34),"}"))</f>
        <v>#REF!</v>
      </c>
      <c r="L4159" t="e">
        <f>IF(INDEX(SamplingFeatures[Sampling Feature Type],$A4159)&lt;&gt;"Site","",
CONCATENATE("  - &amp;SiteID",TEXT(SUMPRODUCT(--($L$3:$L4158&lt;&gt;"")),"0000"),
" {","SamplingFeatureID:  *SamplingFeatureID",TEXT($A4159,"0000"),
", SiteTypeCV:  ",CHAR(34),INDEX(Sites[Site Type],$A4159),CHAR(34),
", Latitude:  ",INDEX(Sites[Latitude],$A4159),
", Longitude:  ",INDEX(Sites[Longitude],$A4159),
", SRSName:  ",CHAR(34),LatLonDatum,CHAR(34),"}"))</f>
        <v>#REF!</v>
      </c>
      <c r="M4159" t="e">
        <f>IF(INDEX(SamplingFeatures[Sampling Feature Type],$A4159)&lt;&gt;"Specimen","",
CONCATENATE("  - &amp;SpecimenID",TEXT(SUMPRODUCT(--($M$3:$M4158&lt;&gt;"")),"0000"),
" {","SamplingFeatureID:  *SamplingFeatureID",TEXT($A4159,"0000"),
", SpecimenTypeCV:  ",CHAR(34),INDEX(Specimens[Specimen Type],$A4159),CHAR(34),
", SpecimenMediumCV:  ",INDEX(Specimens[Specimen Medium],$A4159),
", IsFieldSpecimen:  ",CHAR(34),INDEX(Specimens[Is Field Specimen?],$A4159),CHAR(34),"}"))</f>
        <v>#REF!</v>
      </c>
      <c r="N4159" t="e">
        <f>IF(COUNTA(SpatialOffsets[])=0,"", IF(INDEX(SpatialOffsets[Spatial Offset Type],$A4159)="","",
CONCATENATE("  - &amp;SpatialOffsetID",TEXT($A4159,"0000"),
" {","SpatialOffsetTypeCV:  ",CHAR(34),INDEX(SpatialOffsets[Spatial Offset Type],$A4159),CHAR(34),
", Offset1Value:  ",INDEX(SpatialOffsets[Offset 1 Value],$A4159),
", Offset1UnitID:  ",CHAR(34),INDEX(SpatialOffsets[Offset 1 Unit],$A4159),CHAR(34),
", Offset2Value:  ",INDEX(SpatialOffsets[Offset 2 Value],$A4159),
", Offset2UnitID:  ",CHAR(34),INDEX(SpatialOffsets[Offset 2 Unit],$A4159),CHAR(34),
", Offset3Value:  ",INDEX(SpatialOffsets[Offset 3 Value],$A4159),
", Offset3UnitID:  ",CHAR(34),INDEX(SpatialOffsets[Offset 3 Unit],$A4159),CHAR(34),,"}")))</f>
        <v>#REF!</v>
      </c>
      <c r="O4159" t="e">
        <f>IF(COUNTA(RelatedFeatures[])=0,"", IF(INDEX(RelatedFeatures[First Sampling Feature Code],$A4159)="","",
CONCATENATE("  - &amp;RelationID",TEXT($A4159,"0000"),
" {","SamplingFeatureID:  *SamplingFeatureID",TEXT(MATCH(INDEX(RelatedFeatures[First Sampling Feature Code],$A4159),SamplingFeatures[Feature Code],0),"0000"),
", RelationshipTypeCV:  ",CHAR(34),INDEX(RelatedFeatures[Relationship Type],$A4159),CHAR(34),
", RelatedFeatureID: *SamplingFeatureID",TEXT(MATCH(INDEX(RelatedFeatures[Second Sampling Feature Code],$A4159),SamplingFeatures[Feature Code],0),"0000"),
", SpatialOffsetID:  ",IF(INDEX(RelatedFeatures[Offset Number],$A4159)="","",CONCATENATE("*SpatialOffsetID",TEXT(INDEX(RelatedFeatures[Offset Number],$A4159),"0000"))),"}")))</f>
        <v>#REF!</v>
      </c>
      <c r="P4159" t="e">
        <f>IF(INDEX(Methods[Method Type],$A4159)="","",
CONCATENATE("  - &amp;MethodID",TEXT($A4159,"0000"),
" {","MethodTypeCV:  ",CHAR(34),INDEX(Methods[Method Type],$A4159),CHAR(34),
", MethodCode:  ",CHAR(34),INDEX(Methods[Method Code],$A4159),CHAR(34),
", MethodName:  ",CHAR(34),INDEX(Methods[Method Name],$A4159),CHAR(34),
", MethodDescription:  ",CHAR(34),INDEX(Methods[Method Description],$A4159),CHAR(34),
", MethodLink:  ",CHAR(34),INDEX(Methods[Method Link],$A4159),CHAR(34),
", OrganizationID: *OrganizationID",TEXT(MATCH(INDEX(Methods[Organization Name],$A4159),Organizations[Organization Name],0),"0000"),"}"))</f>
        <v>#REF!</v>
      </c>
      <c r="Q4159" t="e">
        <f>IF(INDEX(Variables[Variable Type],$A4159)="","",
CONCATENATE("  - &amp;VariableID",TEXT($A4159,"0000"),
" {","VariableTypeCV:  ",CHAR(34),INDEX(Variables[Variable Type],$A4159),CHAR(34),
", VariableCode:  ",CHAR(34),INDEX(Variables[Variable Code],$A4159),CHAR(34),
", VariableNameCV:  ",CHAR(34),INDEX(Variables[Variable Name],$A4159),CHAR(34),
", VariableDefinition:  ",CHAR(34),INDEX(Variables[Variable Definition],$A4159),CHAR(34),
", SpecciationCV:  ",CHAR(34),INDEX(Variables[Speciation],$A4159),CHAR(34),
", NoDataValue:  ",CHAR(34),INDEX(Variables[No Data Value],$A4159),CHAR(34),"}"))</f>
        <v>#REF!</v>
      </c>
    </row>
    <row r="4160" spans="1:17" x14ac:dyDescent="0.25">
      <c r="A4160">
        <v>4157</v>
      </c>
      <c r="D4160" t="e">
        <f>IF(INDEX(People[First Name],$A4160)="","",
CONCATENATE("  - &amp;PersonID",TEXT($A4160,"0000"),
" {","PersonFirstName:  ",CHAR(34),INDEX(People[First Name],$A4160),CHAR(34),
", PersonMiddleName:  ",CHAR(34),INDEX(People[Middle Name],$A4160),CHAR(34),
", PersonLastName:  ",CHAR(34),INDEX(People[Last Name],$A4160),CHAR(34),"}"))</f>
        <v>#REF!</v>
      </c>
      <c r="E4160" t="e">
        <f>IF(INDEX(Organizations[Organization Type '[CV']],$A4160)="","",
CONCATENATE("  - &amp;OrganizationID",TEXT($A4160,"0000"),
" {","OrganizationTypeCV:  ",CHAR(34),INDEX(Organizations[Organization Type '[CV']],$A4160),CHAR(34),
", OrganizationCode:  ",CHAR(34),INDEX(Organizations[Organization Code],$A4160),CHAR(34),
", OrganizationName:  ",CHAR(34),INDEX(Organizations[Organization Name],$A4160),CHAR(34),
", OrganizationDescription:  ",CHAR(34),INDEX(Organizations[Organization Description],$A4160),CHAR(34),
", OrganizationLink:  ",CHAR(34),INDEX(Organizations[Organization Link],$A4160),CHAR(34),"}"))</f>
        <v>#REF!</v>
      </c>
      <c r="F4160" t="e">
        <f>IF(INDEX(People[First Name],$A4160)="","",
CONCATENATE("  - &amp;AffiliationID",TEXT($A4160,"0000"),
" {PersonID: *PersonID",TEXT($A4160,"0000"),
", OrganizationID: *OrganizationID",TEXT(MATCH(INDEX(People[Organization Name],$A4160),Organizations[Organization Name],0),"0000"),
", IsPrimaryOrganizationContact: , AffiliationStartDate: , AffiliationEndDate: , PrimaryPhone: ",
", PrimaryEmail: ",CHAR(34),INDEX(People[Primary Email],$A4160),CHAR(34),
", PrimaryAddress: ",CHAR(34),INDEX(People[Primary Address],$A4160),CHAR(34),
", PersonLink: }"))</f>
        <v>#REF!</v>
      </c>
      <c r="H4160" t="e">
        <f>IF(COUNTA(CitationInformation)=0,"",IF(INDEX(AuthorList[Author Name],$A4160)="","",
CONCATENATE("  - &amp;AuthorListID",TEXT($A4160,"0000"),
"  {CitationID: *CitationID0001",
", PersonID: *PersonID",TEXT(MATCH(INDEX(AuthorList[Author Name],$A4160),People[Full Name],0),"0000"),
", AuthorOrder: ",INDEX(AuthorList[Author Number],$A4160),"}")))</f>
        <v>#REF!</v>
      </c>
      <c r="K4160" t="e">
        <f>IF(INDEX(SamplingFeatures[Feature Code],$A4160)="","",
CONCATENATE("  - &amp;SamplingFeatureID",TEXT($A4160,"0000"),
" {","SamplingFeatureUUID:  ",CHAR(34),INDEX(SamplingFeatures[Sampling Feature UUID],$A4160),CHAR(34),
", SamplingFeatureTypeCV:  ",CHAR(34),INDEX(SamplingFeatures[Sampling Feature Type],$A4160),CHAR(34),
", SamplingFeatureCode:  ",CHAR(34),INDEX(SamplingFeatures[Feature Code],$A4160),CHAR(34),
", SamplingFeatureName:  ",CHAR(34),INDEX(SamplingFeatures[Feature Name],$A4160),CHAR(34),
", SamplingFeatureDescription:  ",CHAR(34),INDEX(SamplingFeatures[Feature Description],$A4160),CHAR(34),
", SamplingFeatureGeotypeCV:  ",CHAR(34),INDEX(SamplingFeatures[Feature Geo Type],$A4160),CHAR(34),
", FeatureGeometry:  ",CHAR(34),INDEX(SamplingFeatures[Feature Geometry],$A4160),CHAR(34),
", Elevation_m:  ",CHAR(34),INDEX(SamplingFeatures[Elevation_m],$A4160),CHAR(34),
", ElevationDatumCV:  ",CHAR(34),ElevationDatum,CHAR(34),"}"))</f>
        <v>#REF!</v>
      </c>
      <c r="L4160" t="e">
        <f>IF(INDEX(SamplingFeatures[Sampling Feature Type],$A4160)&lt;&gt;"Site","",
CONCATENATE("  - &amp;SiteID",TEXT(SUMPRODUCT(--($L$3:$L4159&lt;&gt;"")),"0000"),
" {","SamplingFeatureID:  *SamplingFeatureID",TEXT($A4160,"0000"),
", SiteTypeCV:  ",CHAR(34),INDEX(Sites[Site Type],$A4160),CHAR(34),
", Latitude:  ",INDEX(Sites[Latitude],$A4160),
", Longitude:  ",INDEX(Sites[Longitude],$A4160),
", SRSName:  ",CHAR(34),LatLonDatum,CHAR(34),"}"))</f>
        <v>#REF!</v>
      </c>
      <c r="M4160" t="e">
        <f>IF(INDEX(SamplingFeatures[Sampling Feature Type],$A4160)&lt;&gt;"Specimen","",
CONCATENATE("  - &amp;SpecimenID",TEXT(SUMPRODUCT(--($M$3:$M4159&lt;&gt;"")),"0000"),
" {","SamplingFeatureID:  *SamplingFeatureID",TEXT($A4160,"0000"),
", SpecimenTypeCV:  ",CHAR(34),INDEX(Specimens[Specimen Type],$A4160),CHAR(34),
", SpecimenMediumCV:  ",INDEX(Specimens[Specimen Medium],$A4160),
", IsFieldSpecimen:  ",CHAR(34),INDEX(Specimens[Is Field Specimen?],$A4160),CHAR(34),"}"))</f>
        <v>#REF!</v>
      </c>
      <c r="N4160" t="e">
        <f>IF(COUNTA(SpatialOffsets[])=0,"", IF(INDEX(SpatialOffsets[Spatial Offset Type],$A4160)="","",
CONCATENATE("  - &amp;SpatialOffsetID",TEXT($A4160,"0000"),
" {","SpatialOffsetTypeCV:  ",CHAR(34),INDEX(SpatialOffsets[Spatial Offset Type],$A4160),CHAR(34),
", Offset1Value:  ",INDEX(SpatialOffsets[Offset 1 Value],$A4160),
", Offset1UnitID:  ",CHAR(34),INDEX(SpatialOffsets[Offset 1 Unit],$A4160),CHAR(34),
", Offset2Value:  ",INDEX(SpatialOffsets[Offset 2 Value],$A4160),
", Offset2UnitID:  ",CHAR(34),INDEX(SpatialOffsets[Offset 2 Unit],$A4160),CHAR(34),
", Offset3Value:  ",INDEX(SpatialOffsets[Offset 3 Value],$A4160),
", Offset3UnitID:  ",CHAR(34),INDEX(SpatialOffsets[Offset 3 Unit],$A4160),CHAR(34),,"}")))</f>
        <v>#REF!</v>
      </c>
      <c r="O4160" t="e">
        <f>IF(COUNTA(RelatedFeatures[])=0,"", IF(INDEX(RelatedFeatures[First Sampling Feature Code],$A4160)="","",
CONCATENATE("  - &amp;RelationID",TEXT($A4160,"0000"),
" {","SamplingFeatureID:  *SamplingFeatureID",TEXT(MATCH(INDEX(RelatedFeatures[First Sampling Feature Code],$A4160),SamplingFeatures[Feature Code],0),"0000"),
", RelationshipTypeCV:  ",CHAR(34),INDEX(RelatedFeatures[Relationship Type],$A4160),CHAR(34),
", RelatedFeatureID: *SamplingFeatureID",TEXT(MATCH(INDEX(RelatedFeatures[Second Sampling Feature Code],$A4160),SamplingFeatures[Feature Code],0),"0000"),
", SpatialOffsetID:  ",IF(INDEX(RelatedFeatures[Offset Number],$A4160)="","",CONCATENATE("*SpatialOffsetID",TEXT(INDEX(RelatedFeatures[Offset Number],$A4160),"0000"))),"}")))</f>
        <v>#REF!</v>
      </c>
      <c r="P4160" t="e">
        <f>IF(INDEX(Methods[Method Type],$A4160)="","",
CONCATENATE("  - &amp;MethodID",TEXT($A4160,"0000"),
" {","MethodTypeCV:  ",CHAR(34),INDEX(Methods[Method Type],$A4160),CHAR(34),
", MethodCode:  ",CHAR(34),INDEX(Methods[Method Code],$A4160),CHAR(34),
", MethodName:  ",CHAR(34),INDEX(Methods[Method Name],$A4160),CHAR(34),
", MethodDescription:  ",CHAR(34),INDEX(Methods[Method Description],$A4160),CHAR(34),
", MethodLink:  ",CHAR(34),INDEX(Methods[Method Link],$A4160),CHAR(34),
", OrganizationID: *OrganizationID",TEXT(MATCH(INDEX(Methods[Organization Name],$A4160),Organizations[Organization Name],0),"0000"),"}"))</f>
        <v>#REF!</v>
      </c>
      <c r="Q4160" t="e">
        <f>IF(INDEX(Variables[Variable Type],$A4160)="","",
CONCATENATE("  - &amp;VariableID",TEXT($A4160,"0000"),
" {","VariableTypeCV:  ",CHAR(34),INDEX(Variables[Variable Type],$A4160),CHAR(34),
", VariableCode:  ",CHAR(34),INDEX(Variables[Variable Code],$A4160),CHAR(34),
", VariableNameCV:  ",CHAR(34),INDEX(Variables[Variable Name],$A4160),CHAR(34),
", VariableDefinition:  ",CHAR(34),INDEX(Variables[Variable Definition],$A4160),CHAR(34),
", SpecciationCV:  ",CHAR(34),INDEX(Variables[Speciation],$A4160),CHAR(34),
", NoDataValue:  ",CHAR(34),INDEX(Variables[No Data Value],$A4160),CHAR(34),"}"))</f>
        <v>#REF!</v>
      </c>
    </row>
    <row r="4161" spans="1:17" x14ac:dyDescent="0.25">
      <c r="A4161">
        <v>4158</v>
      </c>
      <c r="D4161" t="e">
        <f>IF(INDEX(People[First Name],$A4161)="","",
CONCATENATE("  - &amp;PersonID",TEXT($A4161,"0000"),
" {","PersonFirstName:  ",CHAR(34),INDEX(People[First Name],$A4161),CHAR(34),
", PersonMiddleName:  ",CHAR(34),INDEX(People[Middle Name],$A4161),CHAR(34),
", PersonLastName:  ",CHAR(34),INDEX(People[Last Name],$A4161),CHAR(34),"}"))</f>
        <v>#REF!</v>
      </c>
      <c r="E4161" t="e">
        <f>IF(INDEX(Organizations[Organization Type '[CV']],$A4161)="","",
CONCATENATE("  - &amp;OrganizationID",TEXT($A4161,"0000"),
" {","OrganizationTypeCV:  ",CHAR(34),INDEX(Organizations[Organization Type '[CV']],$A4161),CHAR(34),
", OrganizationCode:  ",CHAR(34),INDEX(Organizations[Organization Code],$A4161),CHAR(34),
", OrganizationName:  ",CHAR(34),INDEX(Organizations[Organization Name],$A4161),CHAR(34),
", OrganizationDescription:  ",CHAR(34),INDEX(Organizations[Organization Description],$A4161),CHAR(34),
", OrganizationLink:  ",CHAR(34),INDEX(Organizations[Organization Link],$A4161),CHAR(34),"}"))</f>
        <v>#REF!</v>
      </c>
      <c r="F4161" t="e">
        <f>IF(INDEX(People[First Name],$A4161)="","",
CONCATENATE("  - &amp;AffiliationID",TEXT($A4161,"0000"),
" {PersonID: *PersonID",TEXT($A4161,"0000"),
", OrganizationID: *OrganizationID",TEXT(MATCH(INDEX(People[Organization Name],$A4161),Organizations[Organization Name],0),"0000"),
", IsPrimaryOrganizationContact: , AffiliationStartDate: , AffiliationEndDate: , PrimaryPhone: ",
", PrimaryEmail: ",CHAR(34),INDEX(People[Primary Email],$A4161),CHAR(34),
", PrimaryAddress: ",CHAR(34),INDEX(People[Primary Address],$A4161),CHAR(34),
", PersonLink: }"))</f>
        <v>#REF!</v>
      </c>
      <c r="H4161" t="e">
        <f>IF(COUNTA(CitationInformation)=0,"",IF(INDEX(AuthorList[Author Name],$A4161)="","",
CONCATENATE("  - &amp;AuthorListID",TEXT($A4161,"0000"),
"  {CitationID: *CitationID0001",
", PersonID: *PersonID",TEXT(MATCH(INDEX(AuthorList[Author Name],$A4161),People[Full Name],0),"0000"),
", AuthorOrder: ",INDEX(AuthorList[Author Number],$A4161),"}")))</f>
        <v>#REF!</v>
      </c>
      <c r="K4161" t="e">
        <f>IF(INDEX(SamplingFeatures[Feature Code],$A4161)="","",
CONCATENATE("  - &amp;SamplingFeatureID",TEXT($A4161,"0000"),
" {","SamplingFeatureUUID:  ",CHAR(34),INDEX(SamplingFeatures[Sampling Feature UUID],$A4161),CHAR(34),
", SamplingFeatureTypeCV:  ",CHAR(34),INDEX(SamplingFeatures[Sampling Feature Type],$A4161),CHAR(34),
", SamplingFeatureCode:  ",CHAR(34),INDEX(SamplingFeatures[Feature Code],$A4161),CHAR(34),
", SamplingFeatureName:  ",CHAR(34),INDEX(SamplingFeatures[Feature Name],$A4161),CHAR(34),
", SamplingFeatureDescription:  ",CHAR(34),INDEX(SamplingFeatures[Feature Description],$A4161),CHAR(34),
", SamplingFeatureGeotypeCV:  ",CHAR(34),INDEX(SamplingFeatures[Feature Geo Type],$A4161),CHAR(34),
", FeatureGeometry:  ",CHAR(34),INDEX(SamplingFeatures[Feature Geometry],$A4161),CHAR(34),
", Elevation_m:  ",CHAR(34),INDEX(SamplingFeatures[Elevation_m],$A4161),CHAR(34),
", ElevationDatumCV:  ",CHAR(34),ElevationDatum,CHAR(34),"}"))</f>
        <v>#REF!</v>
      </c>
      <c r="L4161" t="e">
        <f>IF(INDEX(SamplingFeatures[Sampling Feature Type],$A4161)&lt;&gt;"Site","",
CONCATENATE("  - &amp;SiteID",TEXT(SUMPRODUCT(--($L$3:$L4160&lt;&gt;"")),"0000"),
" {","SamplingFeatureID:  *SamplingFeatureID",TEXT($A4161,"0000"),
", SiteTypeCV:  ",CHAR(34),INDEX(Sites[Site Type],$A4161),CHAR(34),
", Latitude:  ",INDEX(Sites[Latitude],$A4161),
", Longitude:  ",INDEX(Sites[Longitude],$A4161),
", SRSName:  ",CHAR(34),LatLonDatum,CHAR(34),"}"))</f>
        <v>#REF!</v>
      </c>
      <c r="M4161" t="e">
        <f>IF(INDEX(SamplingFeatures[Sampling Feature Type],$A4161)&lt;&gt;"Specimen","",
CONCATENATE("  - &amp;SpecimenID",TEXT(SUMPRODUCT(--($M$3:$M4160&lt;&gt;"")),"0000"),
" {","SamplingFeatureID:  *SamplingFeatureID",TEXT($A4161,"0000"),
", SpecimenTypeCV:  ",CHAR(34),INDEX(Specimens[Specimen Type],$A4161),CHAR(34),
", SpecimenMediumCV:  ",INDEX(Specimens[Specimen Medium],$A4161),
", IsFieldSpecimen:  ",CHAR(34),INDEX(Specimens[Is Field Specimen?],$A4161),CHAR(34),"}"))</f>
        <v>#REF!</v>
      </c>
      <c r="N4161" t="e">
        <f>IF(COUNTA(SpatialOffsets[])=0,"", IF(INDEX(SpatialOffsets[Spatial Offset Type],$A4161)="","",
CONCATENATE("  - &amp;SpatialOffsetID",TEXT($A4161,"0000"),
" {","SpatialOffsetTypeCV:  ",CHAR(34),INDEX(SpatialOffsets[Spatial Offset Type],$A4161),CHAR(34),
", Offset1Value:  ",INDEX(SpatialOffsets[Offset 1 Value],$A4161),
", Offset1UnitID:  ",CHAR(34),INDEX(SpatialOffsets[Offset 1 Unit],$A4161),CHAR(34),
", Offset2Value:  ",INDEX(SpatialOffsets[Offset 2 Value],$A4161),
", Offset2UnitID:  ",CHAR(34),INDEX(SpatialOffsets[Offset 2 Unit],$A4161),CHAR(34),
", Offset3Value:  ",INDEX(SpatialOffsets[Offset 3 Value],$A4161),
", Offset3UnitID:  ",CHAR(34),INDEX(SpatialOffsets[Offset 3 Unit],$A4161),CHAR(34),,"}")))</f>
        <v>#REF!</v>
      </c>
      <c r="O4161" t="e">
        <f>IF(COUNTA(RelatedFeatures[])=0,"", IF(INDEX(RelatedFeatures[First Sampling Feature Code],$A4161)="","",
CONCATENATE("  - &amp;RelationID",TEXT($A4161,"0000"),
" {","SamplingFeatureID:  *SamplingFeatureID",TEXT(MATCH(INDEX(RelatedFeatures[First Sampling Feature Code],$A4161),SamplingFeatures[Feature Code],0),"0000"),
", RelationshipTypeCV:  ",CHAR(34),INDEX(RelatedFeatures[Relationship Type],$A4161),CHAR(34),
", RelatedFeatureID: *SamplingFeatureID",TEXT(MATCH(INDEX(RelatedFeatures[Second Sampling Feature Code],$A4161),SamplingFeatures[Feature Code],0),"0000"),
", SpatialOffsetID:  ",IF(INDEX(RelatedFeatures[Offset Number],$A4161)="","",CONCATENATE("*SpatialOffsetID",TEXT(INDEX(RelatedFeatures[Offset Number],$A4161),"0000"))),"}")))</f>
        <v>#REF!</v>
      </c>
      <c r="P4161" t="e">
        <f>IF(INDEX(Methods[Method Type],$A4161)="","",
CONCATENATE("  - &amp;MethodID",TEXT($A4161,"0000"),
" {","MethodTypeCV:  ",CHAR(34),INDEX(Methods[Method Type],$A4161),CHAR(34),
", MethodCode:  ",CHAR(34),INDEX(Methods[Method Code],$A4161),CHAR(34),
", MethodName:  ",CHAR(34),INDEX(Methods[Method Name],$A4161),CHAR(34),
", MethodDescription:  ",CHAR(34),INDEX(Methods[Method Description],$A4161),CHAR(34),
", MethodLink:  ",CHAR(34),INDEX(Methods[Method Link],$A4161),CHAR(34),
", OrganizationID: *OrganizationID",TEXT(MATCH(INDEX(Methods[Organization Name],$A4161),Organizations[Organization Name],0),"0000"),"}"))</f>
        <v>#REF!</v>
      </c>
      <c r="Q4161" t="e">
        <f>IF(INDEX(Variables[Variable Type],$A4161)="","",
CONCATENATE("  - &amp;VariableID",TEXT($A4161,"0000"),
" {","VariableTypeCV:  ",CHAR(34),INDEX(Variables[Variable Type],$A4161),CHAR(34),
", VariableCode:  ",CHAR(34),INDEX(Variables[Variable Code],$A4161),CHAR(34),
", VariableNameCV:  ",CHAR(34),INDEX(Variables[Variable Name],$A4161),CHAR(34),
", VariableDefinition:  ",CHAR(34),INDEX(Variables[Variable Definition],$A4161),CHAR(34),
", SpecciationCV:  ",CHAR(34),INDEX(Variables[Speciation],$A4161),CHAR(34),
", NoDataValue:  ",CHAR(34),INDEX(Variables[No Data Value],$A4161),CHAR(34),"}"))</f>
        <v>#REF!</v>
      </c>
    </row>
    <row r="4162" spans="1:17" x14ac:dyDescent="0.25">
      <c r="A4162">
        <v>4159</v>
      </c>
      <c r="D4162" t="e">
        <f>IF(INDEX(People[First Name],$A4162)="","",
CONCATENATE("  - &amp;PersonID",TEXT($A4162,"0000"),
" {","PersonFirstName:  ",CHAR(34),INDEX(People[First Name],$A4162),CHAR(34),
", PersonMiddleName:  ",CHAR(34),INDEX(People[Middle Name],$A4162),CHAR(34),
", PersonLastName:  ",CHAR(34),INDEX(People[Last Name],$A4162),CHAR(34),"}"))</f>
        <v>#REF!</v>
      </c>
      <c r="E4162" t="e">
        <f>IF(INDEX(Organizations[Organization Type '[CV']],$A4162)="","",
CONCATENATE("  - &amp;OrganizationID",TEXT($A4162,"0000"),
" {","OrganizationTypeCV:  ",CHAR(34),INDEX(Organizations[Organization Type '[CV']],$A4162),CHAR(34),
", OrganizationCode:  ",CHAR(34),INDEX(Organizations[Organization Code],$A4162),CHAR(34),
", OrganizationName:  ",CHAR(34),INDEX(Organizations[Organization Name],$A4162),CHAR(34),
", OrganizationDescription:  ",CHAR(34),INDEX(Organizations[Organization Description],$A4162),CHAR(34),
", OrganizationLink:  ",CHAR(34),INDEX(Organizations[Organization Link],$A4162),CHAR(34),"}"))</f>
        <v>#REF!</v>
      </c>
      <c r="F4162" t="e">
        <f>IF(INDEX(People[First Name],$A4162)="","",
CONCATENATE("  - &amp;AffiliationID",TEXT($A4162,"0000"),
" {PersonID: *PersonID",TEXT($A4162,"0000"),
", OrganizationID: *OrganizationID",TEXT(MATCH(INDEX(People[Organization Name],$A4162),Organizations[Organization Name],0),"0000"),
", IsPrimaryOrganizationContact: , AffiliationStartDate: , AffiliationEndDate: , PrimaryPhone: ",
", PrimaryEmail: ",CHAR(34),INDEX(People[Primary Email],$A4162),CHAR(34),
", PrimaryAddress: ",CHAR(34),INDEX(People[Primary Address],$A4162),CHAR(34),
", PersonLink: }"))</f>
        <v>#REF!</v>
      </c>
      <c r="H4162" t="e">
        <f>IF(COUNTA(CitationInformation)=0,"",IF(INDEX(AuthorList[Author Name],$A4162)="","",
CONCATENATE("  - &amp;AuthorListID",TEXT($A4162,"0000"),
"  {CitationID: *CitationID0001",
", PersonID: *PersonID",TEXT(MATCH(INDEX(AuthorList[Author Name],$A4162),People[Full Name],0),"0000"),
", AuthorOrder: ",INDEX(AuthorList[Author Number],$A4162),"}")))</f>
        <v>#REF!</v>
      </c>
      <c r="K4162" t="e">
        <f>IF(INDEX(SamplingFeatures[Feature Code],$A4162)="","",
CONCATENATE("  - &amp;SamplingFeatureID",TEXT($A4162,"0000"),
" {","SamplingFeatureUUID:  ",CHAR(34),INDEX(SamplingFeatures[Sampling Feature UUID],$A4162),CHAR(34),
", SamplingFeatureTypeCV:  ",CHAR(34),INDEX(SamplingFeatures[Sampling Feature Type],$A4162),CHAR(34),
", SamplingFeatureCode:  ",CHAR(34),INDEX(SamplingFeatures[Feature Code],$A4162),CHAR(34),
", SamplingFeatureName:  ",CHAR(34),INDEX(SamplingFeatures[Feature Name],$A4162),CHAR(34),
", SamplingFeatureDescription:  ",CHAR(34),INDEX(SamplingFeatures[Feature Description],$A4162),CHAR(34),
", SamplingFeatureGeotypeCV:  ",CHAR(34),INDEX(SamplingFeatures[Feature Geo Type],$A4162),CHAR(34),
", FeatureGeometry:  ",CHAR(34),INDEX(SamplingFeatures[Feature Geometry],$A4162),CHAR(34),
", Elevation_m:  ",CHAR(34),INDEX(SamplingFeatures[Elevation_m],$A4162),CHAR(34),
", ElevationDatumCV:  ",CHAR(34),ElevationDatum,CHAR(34),"}"))</f>
        <v>#REF!</v>
      </c>
      <c r="L4162" t="e">
        <f>IF(INDEX(SamplingFeatures[Sampling Feature Type],$A4162)&lt;&gt;"Site","",
CONCATENATE("  - &amp;SiteID",TEXT(SUMPRODUCT(--($L$3:$L4161&lt;&gt;"")),"0000"),
" {","SamplingFeatureID:  *SamplingFeatureID",TEXT($A4162,"0000"),
", SiteTypeCV:  ",CHAR(34),INDEX(Sites[Site Type],$A4162),CHAR(34),
", Latitude:  ",INDEX(Sites[Latitude],$A4162),
", Longitude:  ",INDEX(Sites[Longitude],$A4162),
", SRSName:  ",CHAR(34),LatLonDatum,CHAR(34),"}"))</f>
        <v>#REF!</v>
      </c>
      <c r="M4162" t="e">
        <f>IF(INDEX(SamplingFeatures[Sampling Feature Type],$A4162)&lt;&gt;"Specimen","",
CONCATENATE("  - &amp;SpecimenID",TEXT(SUMPRODUCT(--($M$3:$M4161&lt;&gt;"")),"0000"),
" {","SamplingFeatureID:  *SamplingFeatureID",TEXT($A4162,"0000"),
", SpecimenTypeCV:  ",CHAR(34),INDEX(Specimens[Specimen Type],$A4162),CHAR(34),
", SpecimenMediumCV:  ",INDEX(Specimens[Specimen Medium],$A4162),
", IsFieldSpecimen:  ",CHAR(34),INDEX(Specimens[Is Field Specimen?],$A4162),CHAR(34),"}"))</f>
        <v>#REF!</v>
      </c>
      <c r="N4162" t="e">
        <f>IF(COUNTA(SpatialOffsets[])=0,"", IF(INDEX(SpatialOffsets[Spatial Offset Type],$A4162)="","",
CONCATENATE("  - &amp;SpatialOffsetID",TEXT($A4162,"0000"),
" {","SpatialOffsetTypeCV:  ",CHAR(34),INDEX(SpatialOffsets[Spatial Offset Type],$A4162),CHAR(34),
", Offset1Value:  ",INDEX(SpatialOffsets[Offset 1 Value],$A4162),
", Offset1UnitID:  ",CHAR(34),INDEX(SpatialOffsets[Offset 1 Unit],$A4162),CHAR(34),
", Offset2Value:  ",INDEX(SpatialOffsets[Offset 2 Value],$A4162),
", Offset2UnitID:  ",CHAR(34),INDEX(SpatialOffsets[Offset 2 Unit],$A4162),CHAR(34),
", Offset3Value:  ",INDEX(SpatialOffsets[Offset 3 Value],$A4162),
", Offset3UnitID:  ",CHAR(34),INDEX(SpatialOffsets[Offset 3 Unit],$A4162),CHAR(34),,"}")))</f>
        <v>#REF!</v>
      </c>
      <c r="O4162" t="e">
        <f>IF(COUNTA(RelatedFeatures[])=0,"", IF(INDEX(RelatedFeatures[First Sampling Feature Code],$A4162)="","",
CONCATENATE("  - &amp;RelationID",TEXT($A4162,"0000"),
" {","SamplingFeatureID:  *SamplingFeatureID",TEXT(MATCH(INDEX(RelatedFeatures[First Sampling Feature Code],$A4162),SamplingFeatures[Feature Code],0),"0000"),
", RelationshipTypeCV:  ",CHAR(34),INDEX(RelatedFeatures[Relationship Type],$A4162),CHAR(34),
", RelatedFeatureID: *SamplingFeatureID",TEXT(MATCH(INDEX(RelatedFeatures[Second Sampling Feature Code],$A4162),SamplingFeatures[Feature Code],0),"0000"),
", SpatialOffsetID:  ",IF(INDEX(RelatedFeatures[Offset Number],$A4162)="","",CONCATENATE("*SpatialOffsetID",TEXT(INDEX(RelatedFeatures[Offset Number],$A4162),"0000"))),"}")))</f>
        <v>#REF!</v>
      </c>
      <c r="P4162" t="e">
        <f>IF(INDEX(Methods[Method Type],$A4162)="","",
CONCATENATE("  - &amp;MethodID",TEXT($A4162,"0000"),
" {","MethodTypeCV:  ",CHAR(34),INDEX(Methods[Method Type],$A4162),CHAR(34),
", MethodCode:  ",CHAR(34),INDEX(Methods[Method Code],$A4162),CHAR(34),
", MethodName:  ",CHAR(34),INDEX(Methods[Method Name],$A4162),CHAR(34),
", MethodDescription:  ",CHAR(34),INDEX(Methods[Method Description],$A4162),CHAR(34),
", MethodLink:  ",CHAR(34),INDEX(Methods[Method Link],$A4162),CHAR(34),
", OrganizationID: *OrganizationID",TEXT(MATCH(INDEX(Methods[Organization Name],$A4162),Organizations[Organization Name],0),"0000"),"}"))</f>
        <v>#REF!</v>
      </c>
      <c r="Q4162" t="e">
        <f>IF(INDEX(Variables[Variable Type],$A4162)="","",
CONCATENATE("  - &amp;VariableID",TEXT($A4162,"0000"),
" {","VariableTypeCV:  ",CHAR(34),INDEX(Variables[Variable Type],$A4162),CHAR(34),
", VariableCode:  ",CHAR(34),INDEX(Variables[Variable Code],$A4162),CHAR(34),
", VariableNameCV:  ",CHAR(34),INDEX(Variables[Variable Name],$A4162),CHAR(34),
", VariableDefinition:  ",CHAR(34),INDEX(Variables[Variable Definition],$A4162),CHAR(34),
", SpecciationCV:  ",CHAR(34),INDEX(Variables[Speciation],$A4162),CHAR(34),
", NoDataValue:  ",CHAR(34),INDEX(Variables[No Data Value],$A4162),CHAR(34),"}"))</f>
        <v>#REF!</v>
      </c>
    </row>
    <row r="4163" spans="1:17" x14ac:dyDescent="0.25">
      <c r="A4163">
        <v>4160</v>
      </c>
      <c r="D4163" t="e">
        <f>IF(INDEX(People[First Name],$A4163)="","",
CONCATENATE("  - &amp;PersonID",TEXT($A4163,"0000"),
" {","PersonFirstName:  ",CHAR(34),INDEX(People[First Name],$A4163),CHAR(34),
", PersonMiddleName:  ",CHAR(34),INDEX(People[Middle Name],$A4163),CHAR(34),
", PersonLastName:  ",CHAR(34),INDEX(People[Last Name],$A4163),CHAR(34),"}"))</f>
        <v>#REF!</v>
      </c>
      <c r="E4163" t="e">
        <f>IF(INDEX(Organizations[Organization Type '[CV']],$A4163)="","",
CONCATENATE("  - &amp;OrganizationID",TEXT($A4163,"0000"),
" {","OrganizationTypeCV:  ",CHAR(34),INDEX(Organizations[Organization Type '[CV']],$A4163),CHAR(34),
", OrganizationCode:  ",CHAR(34),INDEX(Organizations[Organization Code],$A4163),CHAR(34),
", OrganizationName:  ",CHAR(34),INDEX(Organizations[Organization Name],$A4163),CHAR(34),
", OrganizationDescription:  ",CHAR(34),INDEX(Organizations[Organization Description],$A4163),CHAR(34),
", OrganizationLink:  ",CHAR(34),INDEX(Organizations[Organization Link],$A4163),CHAR(34),"}"))</f>
        <v>#REF!</v>
      </c>
      <c r="F4163" t="e">
        <f>IF(INDEX(People[First Name],$A4163)="","",
CONCATENATE("  - &amp;AffiliationID",TEXT($A4163,"0000"),
" {PersonID: *PersonID",TEXT($A4163,"0000"),
", OrganizationID: *OrganizationID",TEXT(MATCH(INDEX(People[Organization Name],$A4163),Organizations[Organization Name],0),"0000"),
", IsPrimaryOrganizationContact: , AffiliationStartDate: , AffiliationEndDate: , PrimaryPhone: ",
", PrimaryEmail: ",CHAR(34),INDEX(People[Primary Email],$A4163),CHAR(34),
", PrimaryAddress: ",CHAR(34),INDEX(People[Primary Address],$A4163),CHAR(34),
", PersonLink: }"))</f>
        <v>#REF!</v>
      </c>
      <c r="H4163" t="e">
        <f>IF(COUNTA(CitationInformation)=0,"",IF(INDEX(AuthorList[Author Name],$A4163)="","",
CONCATENATE("  - &amp;AuthorListID",TEXT($A4163,"0000"),
"  {CitationID: *CitationID0001",
", PersonID: *PersonID",TEXT(MATCH(INDEX(AuthorList[Author Name],$A4163),People[Full Name],0),"0000"),
", AuthorOrder: ",INDEX(AuthorList[Author Number],$A4163),"}")))</f>
        <v>#REF!</v>
      </c>
      <c r="K4163" t="e">
        <f>IF(INDEX(SamplingFeatures[Feature Code],$A4163)="","",
CONCATENATE("  - &amp;SamplingFeatureID",TEXT($A4163,"0000"),
" {","SamplingFeatureUUID:  ",CHAR(34),INDEX(SamplingFeatures[Sampling Feature UUID],$A4163),CHAR(34),
", SamplingFeatureTypeCV:  ",CHAR(34),INDEX(SamplingFeatures[Sampling Feature Type],$A4163),CHAR(34),
", SamplingFeatureCode:  ",CHAR(34),INDEX(SamplingFeatures[Feature Code],$A4163),CHAR(34),
", SamplingFeatureName:  ",CHAR(34),INDEX(SamplingFeatures[Feature Name],$A4163),CHAR(34),
", SamplingFeatureDescription:  ",CHAR(34),INDEX(SamplingFeatures[Feature Description],$A4163),CHAR(34),
", SamplingFeatureGeotypeCV:  ",CHAR(34),INDEX(SamplingFeatures[Feature Geo Type],$A4163),CHAR(34),
", FeatureGeometry:  ",CHAR(34),INDEX(SamplingFeatures[Feature Geometry],$A4163),CHAR(34),
", Elevation_m:  ",CHAR(34),INDEX(SamplingFeatures[Elevation_m],$A4163),CHAR(34),
", ElevationDatumCV:  ",CHAR(34),ElevationDatum,CHAR(34),"}"))</f>
        <v>#REF!</v>
      </c>
      <c r="L4163" t="e">
        <f>IF(INDEX(SamplingFeatures[Sampling Feature Type],$A4163)&lt;&gt;"Site","",
CONCATENATE("  - &amp;SiteID",TEXT(SUMPRODUCT(--($L$3:$L4162&lt;&gt;"")),"0000"),
" {","SamplingFeatureID:  *SamplingFeatureID",TEXT($A4163,"0000"),
", SiteTypeCV:  ",CHAR(34),INDEX(Sites[Site Type],$A4163),CHAR(34),
", Latitude:  ",INDEX(Sites[Latitude],$A4163),
", Longitude:  ",INDEX(Sites[Longitude],$A4163),
", SRSName:  ",CHAR(34),LatLonDatum,CHAR(34),"}"))</f>
        <v>#REF!</v>
      </c>
      <c r="M4163" t="e">
        <f>IF(INDEX(SamplingFeatures[Sampling Feature Type],$A4163)&lt;&gt;"Specimen","",
CONCATENATE("  - &amp;SpecimenID",TEXT(SUMPRODUCT(--($M$3:$M4162&lt;&gt;"")),"0000"),
" {","SamplingFeatureID:  *SamplingFeatureID",TEXT($A4163,"0000"),
", SpecimenTypeCV:  ",CHAR(34),INDEX(Specimens[Specimen Type],$A4163),CHAR(34),
", SpecimenMediumCV:  ",INDEX(Specimens[Specimen Medium],$A4163),
", IsFieldSpecimen:  ",CHAR(34),INDEX(Specimens[Is Field Specimen?],$A4163),CHAR(34),"}"))</f>
        <v>#REF!</v>
      </c>
      <c r="N4163" t="e">
        <f>IF(COUNTA(SpatialOffsets[])=0,"", IF(INDEX(SpatialOffsets[Spatial Offset Type],$A4163)="","",
CONCATENATE("  - &amp;SpatialOffsetID",TEXT($A4163,"0000"),
" {","SpatialOffsetTypeCV:  ",CHAR(34),INDEX(SpatialOffsets[Spatial Offset Type],$A4163),CHAR(34),
", Offset1Value:  ",INDEX(SpatialOffsets[Offset 1 Value],$A4163),
", Offset1UnitID:  ",CHAR(34),INDEX(SpatialOffsets[Offset 1 Unit],$A4163),CHAR(34),
", Offset2Value:  ",INDEX(SpatialOffsets[Offset 2 Value],$A4163),
", Offset2UnitID:  ",CHAR(34),INDEX(SpatialOffsets[Offset 2 Unit],$A4163),CHAR(34),
", Offset3Value:  ",INDEX(SpatialOffsets[Offset 3 Value],$A4163),
", Offset3UnitID:  ",CHAR(34),INDEX(SpatialOffsets[Offset 3 Unit],$A4163),CHAR(34),,"}")))</f>
        <v>#REF!</v>
      </c>
      <c r="O4163" t="e">
        <f>IF(COUNTA(RelatedFeatures[])=0,"", IF(INDEX(RelatedFeatures[First Sampling Feature Code],$A4163)="","",
CONCATENATE("  - &amp;RelationID",TEXT($A4163,"0000"),
" {","SamplingFeatureID:  *SamplingFeatureID",TEXT(MATCH(INDEX(RelatedFeatures[First Sampling Feature Code],$A4163),SamplingFeatures[Feature Code],0),"0000"),
", RelationshipTypeCV:  ",CHAR(34),INDEX(RelatedFeatures[Relationship Type],$A4163),CHAR(34),
", RelatedFeatureID: *SamplingFeatureID",TEXT(MATCH(INDEX(RelatedFeatures[Second Sampling Feature Code],$A4163),SamplingFeatures[Feature Code],0),"0000"),
", SpatialOffsetID:  ",IF(INDEX(RelatedFeatures[Offset Number],$A4163)="","",CONCATENATE("*SpatialOffsetID",TEXT(INDEX(RelatedFeatures[Offset Number],$A4163),"0000"))),"}")))</f>
        <v>#REF!</v>
      </c>
      <c r="P4163" t="e">
        <f>IF(INDEX(Methods[Method Type],$A4163)="","",
CONCATENATE("  - &amp;MethodID",TEXT($A4163,"0000"),
" {","MethodTypeCV:  ",CHAR(34),INDEX(Methods[Method Type],$A4163),CHAR(34),
", MethodCode:  ",CHAR(34),INDEX(Methods[Method Code],$A4163),CHAR(34),
", MethodName:  ",CHAR(34),INDEX(Methods[Method Name],$A4163),CHAR(34),
", MethodDescription:  ",CHAR(34),INDEX(Methods[Method Description],$A4163),CHAR(34),
", MethodLink:  ",CHAR(34),INDEX(Methods[Method Link],$A4163),CHAR(34),
", OrganizationID: *OrganizationID",TEXT(MATCH(INDEX(Methods[Organization Name],$A4163),Organizations[Organization Name],0),"0000"),"}"))</f>
        <v>#REF!</v>
      </c>
      <c r="Q4163" t="e">
        <f>IF(INDEX(Variables[Variable Type],$A4163)="","",
CONCATENATE("  - &amp;VariableID",TEXT($A4163,"0000"),
" {","VariableTypeCV:  ",CHAR(34),INDEX(Variables[Variable Type],$A4163),CHAR(34),
", VariableCode:  ",CHAR(34),INDEX(Variables[Variable Code],$A4163),CHAR(34),
", VariableNameCV:  ",CHAR(34),INDEX(Variables[Variable Name],$A4163),CHAR(34),
", VariableDefinition:  ",CHAR(34),INDEX(Variables[Variable Definition],$A4163),CHAR(34),
", SpecciationCV:  ",CHAR(34),INDEX(Variables[Speciation],$A4163),CHAR(34),
", NoDataValue:  ",CHAR(34),INDEX(Variables[No Data Value],$A4163),CHAR(34),"}"))</f>
        <v>#REF!</v>
      </c>
    </row>
    <row r="4164" spans="1:17" x14ac:dyDescent="0.25">
      <c r="A4164">
        <v>4161</v>
      </c>
      <c r="D4164" t="e">
        <f>IF(INDEX(People[First Name],$A4164)="","",
CONCATENATE("  - &amp;PersonID",TEXT($A4164,"0000"),
" {","PersonFirstName:  ",CHAR(34),INDEX(People[First Name],$A4164),CHAR(34),
", PersonMiddleName:  ",CHAR(34),INDEX(People[Middle Name],$A4164),CHAR(34),
", PersonLastName:  ",CHAR(34),INDEX(People[Last Name],$A4164),CHAR(34),"}"))</f>
        <v>#REF!</v>
      </c>
      <c r="E4164" t="e">
        <f>IF(INDEX(Organizations[Organization Type '[CV']],$A4164)="","",
CONCATENATE("  - &amp;OrganizationID",TEXT($A4164,"0000"),
" {","OrganizationTypeCV:  ",CHAR(34),INDEX(Organizations[Organization Type '[CV']],$A4164),CHAR(34),
", OrganizationCode:  ",CHAR(34),INDEX(Organizations[Organization Code],$A4164),CHAR(34),
", OrganizationName:  ",CHAR(34),INDEX(Organizations[Organization Name],$A4164),CHAR(34),
", OrganizationDescription:  ",CHAR(34),INDEX(Organizations[Organization Description],$A4164),CHAR(34),
", OrganizationLink:  ",CHAR(34),INDEX(Organizations[Organization Link],$A4164),CHAR(34),"}"))</f>
        <v>#REF!</v>
      </c>
      <c r="F4164" t="e">
        <f>IF(INDEX(People[First Name],$A4164)="","",
CONCATENATE("  - &amp;AffiliationID",TEXT($A4164,"0000"),
" {PersonID: *PersonID",TEXT($A4164,"0000"),
", OrganizationID: *OrganizationID",TEXT(MATCH(INDEX(People[Organization Name],$A4164),Organizations[Organization Name],0),"0000"),
", IsPrimaryOrganizationContact: , AffiliationStartDate: , AffiliationEndDate: , PrimaryPhone: ",
", PrimaryEmail: ",CHAR(34),INDEX(People[Primary Email],$A4164),CHAR(34),
", PrimaryAddress: ",CHAR(34),INDEX(People[Primary Address],$A4164),CHAR(34),
", PersonLink: }"))</f>
        <v>#REF!</v>
      </c>
      <c r="H4164" t="e">
        <f>IF(COUNTA(CitationInformation)=0,"",IF(INDEX(AuthorList[Author Name],$A4164)="","",
CONCATENATE("  - &amp;AuthorListID",TEXT($A4164,"0000"),
"  {CitationID: *CitationID0001",
", PersonID: *PersonID",TEXT(MATCH(INDEX(AuthorList[Author Name],$A4164),People[Full Name],0),"0000"),
", AuthorOrder: ",INDEX(AuthorList[Author Number],$A4164),"}")))</f>
        <v>#REF!</v>
      </c>
      <c r="K4164" t="e">
        <f>IF(INDEX(SamplingFeatures[Feature Code],$A4164)="","",
CONCATENATE("  - &amp;SamplingFeatureID",TEXT($A4164,"0000"),
" {","SamplingFeatureUUID:  ",CHAR(34),INDEX(SamplingFeatures[Sampling Feature UUID],$A4164),CHAR(34),
", SamplingFeatureTypeCV:  ",CHAR(34),INDEX(SamplingFeatures[Sampling Feature Type],$A4164),CHAR(34),
", SamplingFeatureCode:  ",CHAR(34),INDEX(SamplingFeatures[Feature Code],$A4164),CHAR(34),
", SamplingFeatureName:  ",CHAR(34),INDEX(SamplingFeatures[Feature Name],$A4164),CHAR(34),
", SamplingFeatureDescription:  ",CHAR(34),INDEX(SamplingFeatures[Feature Description],$A4164),CHAR(34),
", SamplingFeatureGeotypeCV:  ",CHAR(34),INDEX(SamplingFeatures[Feature Geo Type],$A4164),CHAR(34),
", FeatureGeometry:  ",CHAR(34),INDEX(SamplingFeatures[Feature Geometry],$A4164),CHAR(34),
", Elevation_m:  ",CHAR(34),INDEX(SamplingFeatures[Elevation_m],$A4164),CHAR(34),
", ElevationDatumCV:  ",CHAR(34),ElevationDatum,CHAR(34),"}"))</f>
        <v>#REF!</v>
      </c>
      <c r="L4164" t="e">
        <f>IF(INDEX(SamplingFeatures[Sampling Feature Type],$A4164)&lt;&gt;"Site","",
CONCATENATE("  - &amp;SiteID",TEXT(SUMPRODUCT(--($L$3:$L4163&lt;&gt;"")),"0000"),
" {","SamplingFeatureID:  *SamplingFeatureID",TEXT($A4164,"0000"),
", SiteTypeCV:  ",CHAR(34),INDEX(Sites[Site Type],$A4164),CHAR(34),
", Latitude:  ",INDEX(Sites[Latitude],$A4164),
", Longitude:  ",INDEX(Sites[Longitude],$A4164),
", SRSName:  ",CHAR(34),LatLonDatum,CHAR(34),"}"))</f>
        <v>#REF!</v>
      </c>
      <c r="M4164" t="e">
        <f>IF(INDEX(SamplingFeatures[Sampling Feature Type],$A4164)&lt;&gt;"Specimen","",
CONCATENATE("  - &amp;SpecimenID",TEXT(SUMPRODUCT(--($M$3:$M4163&lt;&gt;"")),"0000"),
" {","SamplingFeatureID:  *SamplingFeatureID",TEXT($A4164,"0000"),
", SpecimenTypeCV:  ",CHAR(34),INDEX(Specimens[Specimen Type],$A4164),CHAR(34),
", SpecimenMediumCV:  ",INDEX(Specimens[Specimen Medium],$A4164),
", IsFieldSpecimen:  ",CHAR(34),INDEX(Specimens[Is Field Specimen?],$A4164),CHAR(34),"}"))</f>
        <v>#REF!</v>
      </c>
      <c r="N4164" t="e">
        <f>IF(COUNTA(SpatialOffsets[])=0,"", IF(INDEX(SpatialOffsets[Spatial Offset Type],$A4164)="","",
CONCATENATE("  - &amp;SpatialOffsetID",TEXT($A4164,"0000"),
" {","SpatialOffsetTypeCV:  ",CHAR(34),INDEX(SpatialOffsets[Spatial Offset Type],$A4164),CHAR(34),
", Offset1Value:  ",INDEX(SpatialOffsets[Offset 1 Value],$A4164),
", Offset1UnitID:  ",CHAR(34),INDEX(SpatialOffsets[Offset 1 Unit],$A4164),CHAR(34),
", Offset2Value:  ",INDEX(SpatialOffsets[Offset 2 Value],$A4164),
", Offset2UnitID:  ",CHAR(34),INDEX(SpatialOffsets[Offset 2 Unit],$A4164),CHAR(34),
", Offset3Value:  ",INDEX(SpatialOffsets[Offset 3 Value],$A4164),
", Offset3UnitID:  ",CHAR(34),INDEX(SpatialOffsets[Offset 3 Unit],$A4164),CHAR(34),,"}")))</f>
        <v>#REF!</v>
      </c>
      <c r="O4164" t="e">
        <f>IF(COUNTA(RelatedFeatures[])=0,"", IF(INDEX(RelatedFeatures[First Sampling Feature Code],$A4164)="","",
CONCATENATE("  - &amp;RelationID",TEXT($A4164,"0000"),
" {","SamplingFeatureID:  *SamplingFeatureID",TEXT(MATCH(INDEX(RelatedFeatures[First Sampling Feature Code],$A4164),SamplingFeatures[Feature Code],0),"0000"),
", RelationshipTypeCV:  ",CHAR(34),INDEX(RelatedFeatures[Relationship Type],$A4164),CHAR(34),
", RelatedFeatureID: *SamplingFeatureID",TEXT(MATCH(INDEX(RelatedFeatures[Second Sampling Feature Code],$A4164),SamplingFeatures[Feature Code],0),"0000"),
", SpatialOffsetID:  ",IF(INDEX(RelatedFeatures[Offset Number],$A4164)="","",CONCATENATE("*SpatialOffsetID",TEXT(INDEX(RelatedFeatures[Offset Number],$A4164),"0000"))),"}")))</f>
        <v>#REF!</v>
      </c>
      <c r="P4164" t="e">
        <f>IF(INDEX(Methods[Method Type],$A4164)="","",
CONCATENATE("  - &amp;MethodID",TEXT($A4164,"0000"),
" {","MethodTypeCV:  ",CHAR(34),INDEX(Methods[Method Type],$A4164),CHAR(34),
", MethodCode:  ",CHAR(34),INDEX(Methods[Method Code],$A4164),CHAR(34),
", MethodName:  ",CHAR(34),INDEX(Methods[Method Name],$A4164),CHAR(34),
", MethodDescription:  ",CHAR(34),INDEX(Methods[Method Description],$A4164),CHAR(34),
", MethodLink:  ",CHAR(34),INDEX(Methods[Method Link],$A4164),CHAR(34),
", OrganizationID: *OrganizationID",TEXT(MATCH(INDEX(Methods[Organization Name],$A4164),Organizations[Organization Name],0),"0000"),"}"))</f>
        <v>#REF!</v>
      </c>
      <c r="Q4164" t="e">
        <f>IF(INDEX(Variables[Variable Type],$A4164)="","",
CONCATENATE("  - &amp;VariableID",TEXT($A4164,"0000"),
" {","VariableTypeCV:  ",CHAR(34),INDEX(Variables[Variable Type],$A4164),CHAR(34),
", VariableCode:  ",CHAR(34),INDEX(Variables[Variable Code],$A4164),CHAR(34),
", VariableNameCV:  ",CHAR(34),INDEX(Variables[Variable Name],$A4164),CHAR(34),
", VariableDefinition:  ",CHAR(34),INDEX(Variables[Variable Definition],$A4164),CHAR(34),
", SpecciationCV:  ",CHAR(34),INDEX(Variables[Speciation],$A4164),CHAR(34),
", NoDataValue:  ",CHAR(34),INDEX(Variables[No Data Value],$A4164),CHAR(34),"}"))</f>
        <v>#REF!</v>
      </c>
    </row>
    <row r="4165" spans="1:17" x14ac:dyDescent="0.25">
      <c r="A4165">
        <v>4162</v>
      </c>
      <c r="D4165" t="e">
        <f>IF(INDEX(People[First Name],$A4165)="","",
CONCATENATE("  - &amp;PersonID",TEXT($A4165,"0000"),
" {","PersonFirstName:  ",CHAR(34),INDEX(People[First Name],$A4165),CHAR(34),
", PersonMiddleName:  ",CHAR(34),INDEX(People[Middle Name],$A4165),CHAR(34),
", PersonLastName:  ",CHAR(34),INDEX(People[Last Name],$A4165),CHAR(34),"}"))</f>
        <v>#REF!</v>
      </c>
      <c r="E4165" t="e">
        <f>IF(INDEX(Organizations[Organization Type '[CV']],$A4165)="","",
CONCATENATE("  - &amp;OrganizationID",TEXT($A4165,"0000"),
" {","OrganizationTypeCV:  ",CHAR(34),INDEX(Organizations[Organization Type '[CV']],$A4165),CHAR(34),
", OrganizationCode:  ",CHAR(34),INDEX(Organizations[Organization Code],$A4165),CHAR(34),
", OrganizationName:  ",CHAR(34),INDEX(Organizations[Organization Name],$A4165),CHAR(34),
", OrganizationDescription:  ",CHAR(34),INDEX(Organizations[Organization Description],$A4165),CHAR(34),
", OrganizationLink:  ",CHAR(34),INDEX(Organizations[Organization Link],$A4165),CHAR(34),"}"))</f>
        <v>#REF!</v>
      </c>
      <c r="F4165" t="e">
        <f>IF(INDEX(People[First Name],$A4165)="","",
CONCATENATE("  - &amp;AffiliationID",TEXT($A4165,"0000"),
" {PersonID: *PersonID",TEXT($A4165,"0000"),
", OrganizationID: *OrganizationID",TEXT(MATCH(INDEX(People[Organization Name],$A4165),Organizations[Organization Name],0),"0000"),
", IsPrimaryOrganizationContact: , AffiliationStartDate: , AffiliationEndDate: , PrimaryPhone: ",
", PrimaryEmail: ",CHAR(34),INDEX(People[Primary Email],$A4165),CHAR(34),
", PrimaryAddress: ",CHAR(34),INDEX(People[Primary Address],$A4165),CHAR(34),
", PersonLink: }"))</f>
        <v>#REF!</v>
      </c>
      <c r="H4165" t="e">
        <f>IF(COUNTA(CitationInformation)=0,"",IF(INDEX(AuthorList[Author Name],$A4165)="","",
CONCATENATE("  - &amp;AuthorListID",TEXT($A4165,"0000"),
"  {CitationID: *CitationID0001",
", PersonID: *PersonID",TEXT(MATCH(INDEX(AuthorList[Author Name],$A4165),People[Full Name],0),"0000"),
", AuthorOrder: ",INDEX(AuthorList[Author Number],$A4165),"}")))</f>
        <v>#REF!</v>
      </c>
      <c r="K4165" t="e">
        <f>IF(INDEX(SamplingFeatures[Feature Code],$A4165)="","",
CONCATENATE("  - &amp;SamplingFeatureID",TEXT($A4165,"0000"),
" {","SamplingFeatureUUID:  ",CHAR(34),INDEX(SamplingFeatures[Sampling Feature UUID],$A4165),CHAR(34),
", SamplingFeatureTypeCV:  ",CHAR(34),INDEX(SamplingFeatures[Sampling Feature Type],$A4165),CHAR(34),
", SamplingFeatureCode:  ",CHAR(34),INDEX(SamplingFeatures[Feature Code],$A4165),CHAR(34),
", SamplingFeatureName:  ",CHAR(34),INDEX(SamplingFeatures[Feature Name],$A4165),CHAR(34),
", SamplingFeatureDescription:  ",CHAR(34),INDEX(SamplingFeatures[Feature Description],$A4165),CHAR(34),
", SamplingFeatureGeotypeCV:  ",CHAR(34),INDEX(SamplingFeatures[Feature Geo Type],$A4165),CHAR(34),
", FeatureGeometry:  ",CHAR(34),INDEX(SamplingFeatures[Feature Geometry],$A4165),CHAR(34),
", Elevation_m:  ",CHAR(34),INDEX(SamplingFeatures[Elevation_m],$A4165),CHAR(34),
", ElevationDatumCV:  ",CHAR(34),ElevationDatum,CHAR(34),"}"))</f>
        <v>#REF!</v>
      </c>
      <c r="L4165" t="e">
        <f>IF(INDEX(SamplingFeatures[Sampling Feature Type],$A4165)&lt;&gt;"Site","",
CONCATENATE("  - &amp;SiteID",TEXT(SUMPRODUCT(--($L$3:$L4164&lt;&gt;"")),"0000"),
" {","SamplingFeatureID:  *SamplingFeatureID",TEXT($A4165,"0000"),
", SiteTypeCV:  ",CHAR(34),INDEX(Sites[Site Type],$A4165),CHAR(34),
", Latitude:  ",INDEX(Sites[Latitude],$A4165),
", Longitude:  ",INDEX(Sites[Longitude],$A4165),
", SRSName:  ",CHAR(34),LatLonDatum,CHAR(34),"}"))</f>
        <v>#REF!</v>
      </c>
      <c r="M4165" t="e">
        <f>IF(INDEX(SamplingFeatures[Sampling Feature Type],$A4165)&lt;&gt;"Specimen","",
CONCATENATE("  - &amp;SpecimenID",TEXT(SUMPRODUCT(--($M$3:$M4164&lt;&gt;"")),"0000"),
" {","SamplingFeatureID:  *SamplingFeatureID",TEXT($A4165,"0000"),
", SpecimenTypeCV:  ",CHAR(34),INDEX(Specimens[Specimen Type],$A4165),CHAR(34),
", SpecimenMediumCV:  ",INDEX(Specimens[Specimen Medium],$A4165),
", IsFieldSpecimen:  ",CHAR(34),INDEX(Specimens[Is Field Specimen?],$A4165),CHAR(34),"}"))</f>
        <v>#REF!</v>
      </c>
      <c r="N4165" t="e">
        <f>IF(COUNTA(SpatialOffsets[])=0,"", IF(INDEX(SpatialOffsets[Spatial Offset Type],$A4165)="","",
CONCATENATE("  - &amp;SpatialOffsetID",TEXT($A4165,"0000"),
" {","SpatialOffsetTypeCV:  ",CHAR(34),INDEX(SpatialOffsets[Spatial Offset Type],$A4165),CHAR(34),
", Offset1Value:  ",INDEX(SpatialOffsets[Offset 1 Value],$A4165),
", Offset1UnitID:  ",CHAR(34),INDEX(SpatialOffsets[Offset 1 Unit],$A4165),CHAR(34),
", Offset2Value:  ",INDEX(SpatialOffsets[Offset 2 Value],$A4165),
", Offset2UnitID:  ",CHAR(34),INDEX(SpatialOffsets[Offset 2 Unit],$A4165),CHAR(34),
", Offset3Value:  ",INDEX(SpatialOffsets[Offset 3 Value],$A4165),
", Offset3UnitID:  ",CHAR(34),INDEX(SpatialOffsets[Offset 3 Unit],$A4165),CHAR(34),,"}")))</f>
        <v>#REF!</v>
      </c>
      <c r="O4165" t="e">
        <f>IF(COUNTA(RelatedFeatures[])=0,"", IF(INDEX(RelatedFeatures[First Sampling Feature Code],$A4165)="","",
CONCATENATE("  - &amp;RelationID",TEXT($A4165,"0000"),
" {","SamplingFeatureID:  *SamplingFeatureID",TEXT(MATCH(INDEX(RelatedFeatures[First Sampling Feature Code],$A4165),SamplingFeatures[Feature Code],0),"0000"),
", RelationshipTypeCV:  ",CHAR(34),INDEX(RelatedFeatures[Relationship Type],$A4165),CHAR(34),
", RelatedFeatureID: *SamplingFeatureID",TEXT(MATCH(INDEX(RelatedFeatures[Second Sampling Feature Code],$A4165),SamplingFeatures[Feature Code],0),"0000"),
", SpatialOffsetID:  ",IF(INDEX(RelatedFeatures[Offset Number],$A4165)="","",CONCATENATE("*SpatialOffsetID",TEXT(INDEX(RelatedFeatures[Offset Number],$A4165),"0000"))),"}")))</f>
        <v>#REF!</v>
      </c>
      <c r="P4165" t="e">
        <f>IF(INDEX(Methods[Method Type],$A4165)="","",
CONCATENATE("  - &amp;MethodID",TEXT($A4165,"0000"),
" {","MethodTypeCV:  ",CHAR(34),INDEX(Methods[Method Type],$A4165),CHAR(34),
", MethodCode:  ",CHAR(34),INDEX(Methods[Method Code],$A4165),CHAR(34),
", MethodName:  ",CHAR(34),INDEX(Methods[Method Name],$A4165),CHAR(34),
", MethodDescription:  ",CHAR(34),INDEX(Methods[Method Description],$A4165),CHAR(34),
", MethodLink:  ",CHAR(34),INDEX(Methods[Method Link],$A4165),CHAR(34),
", OrganizationID: *OrganizationID",TEXT(MATCH(INDEX(Methods[Organization Name],$A4165),Organizations[Organization Name],0),"0000"),"}"))</f>
        <v>#REF!</v>
      </c>
      <c r="Q4165" t="e">
        <f>IF(INDEX(Variables[Variable Type],$A4165)="","",
CONCATENATE("  - &amp;VariableID",TEXT($A4165,"0000"),
" {","VariableTypeCV:  ",CHAR(34),INDEX(Variables[Variable Type],$A4165),CHAR(34),
", VariableCode:  ",CHAR(34),INDEX(Variables[Variable Code],$A4165),CHAR(34),
", VariableNameCV:  ",CHAR(34),INDEX(Variables[Variable Name],$A4165),CHAR(34),
", VariableDefinition:  ",CHAR(34),INDEX(Variables[Variable Definition],$A4165),CHAR(34),
", SpecciationCV:  ",CHAR(34),INDEX(Variables[Speciation],$A4165),CHAR(34),
", NoDataValue:  ",CHAR(34),INDEX(Variables[No Data Value],$A4165),CHAR(34),"}"))</f>
        <v>#REF!</v>
      </c>
    </row>
    <row r="4166" spans="1:17" x14ac:dyDescent="0.25">
      <c r="A4166">
        <v>4163</v>
      </c>
      <c r="D4166" t="e">
        <f>IF(INDEX(People[First Name],$A4166)="","",
CONCATENATE("  - &amp;PersonID",TEXT($A4166,"0000"),
" {","PersonFirstName:  ",CHAR(34),INDEX(People[First Name],$A4166),CHAR(34),
", PersonMiddleName:  ",CHAR(34),INDEX(People[Middle Name],$A4166),CHAR(34),
", PersonLastName:  ",CHAR(34),INDEX(People[Last Name],$A4166),CHAR(34),"}"))</f>
        <v>#REF!</v>
      </c>
      <c r="E4166" t="e">
        <f>IF(INDEX(Organizations[Organization Type '[CV']],$A4166)="","",
CONCATENATE("  - &amp;OrganizationID",TEXT($A4166,"0000"),
" {","OrganizationTypeCV:  ",CHAR(34),INDEX(Organizations[Organization Type '[CV']],$A4166),CHAR(34),
", OrganizationCode:  ",CHAR(34),INDEX(Organizations[Organization Code],$A4166),CHAR(34),
", OrganizationName:  ",CHAR(34),INDEX(Organizations[Organization Name],$A4166),CHAR(34),
", OrganizationDescription:  ",CHAR(34),INDEX(Organizations[Organization Description],$A4166),CHAR(34),
", OrganizationLink:  ",CHAR(34),INDEX(Organizations[Organization Link],$A4166),CHAR(34),"}"))</f>
        <v>#REF!</v>
      </c>
      <c r="F4166" t="e">
        <f>IF(INDEX(People[First Name],$A4166)="","",
CONCATENATE("  - &amp;AffiliationID",TEXT($A4166,"0000"),
" {PersonID: *PersonID",TEXT($A4166,"0000"),
", OrganizationID: *OrganizationID",TEXT(MATCH(INDEX(People[Organization Name],$A4166),Organizations[Organization Name],0),"0000"),
", IsPrimaryOrganizationContact: , AffiliationStartDate: , AffiliationEndDate: , PrimaryPhone: ",
", PrimaryEmail: ",CHAR(34),INDEX(People[Primary Email],$A4166),CHAR(34),
", PrimaryAddress: ",CHAR(34),INDEX(People[Primary Address],$A4166),CHAR(34),
", PersonLink: }"))</f>
        <v>#REF!</v>
      </c>
      <c r="H4166" t="e">
        <f>IF(COUNTA(CitationInformation)=0,"",IF(INDEX(AuthorList[Author Name],$A4166)="","",
CONCATENATE("  - &amp;AuthorListID",TEXT($A4166,"0000"),
"  {CitationID: *CitationID0001",
", PersonID: *PersonID",TEXT(MATCH(INDEX(AuthorList[Author Name],$A4166),People[Full Name],0),"0000"),
", AuthorOrder: ",INDEX(AuthorList[Author Number],$A4166),"}")))</f>
        <v>#REF!</v>
      </c>
      <c r="K4166" t="e">
        <f>IF(INDEX(SamplingFeatures[Feature Code],$A4166)="","",
CONCATENATE("  - &amp;SamplingFeatureID",TEXT($A4166,"0000"),
" {","SamplingFeatureUUID:  ",CHAR(34),INDEX(SamplingFeatures[Sampling Feature UUID],$A4166),CHAR(34),
", SamplingFeatureTypeCV:  ",CHAR(34),INDEX(SamplingFeatures[Sampling Feature Type],$A4166),CHAR(34),
", SamplingFeatureCode:  ",CHAR(34),INDEX(SamplingFeatures[Feature Code],$A4166),CHAR(34),
", SamplingFeatureName:  ",CHAR(34),INDEX(SamplingFeatures[Feature Name],$A4166),CHAR(34),
", SamplingFeatureDescription:  ",CHAR(34),INDEX(SamplingFeatures[Feature Description],$A4166),CHAR(34),
", SamplingFeatureGeotypeCV:  ",CHAR(34),INDEX(SamplingFeatures[Feature Geo Type],$A4166),CHAR(34),
", FeatureGeometry:  ",CHAR(34),INDEX(SamplingFeatures[Feature Geometry],$A4166),CHAR(34),
", Elevation_m:  ",CHAR(34),INDEX(SamplingFeatures[Elevation_m],$A4166),CHAR(34),
", ElevationDatumCV:  ",CHAR(34),ElevationDatum,CHAR(34),"}"))</f>
        <v>#REF!</v>
      </c>
      <c r="L4166" t="e">
        <f>IF(INDEX(SamplingFeatures[Sampling Feature Type],$A4166)&lt;&gt;"Site","",
CONCATENATE("  - &amp;SiteID",TEXT(SUMPRODUCT(--($L$3:$L4165&lt;&gt;"")),"0000"),
" {","SamplingFeatureID:  *SamplingFeatureID",TEXT($A4166,"0000"),
", SiteTypeCV:  ",CHAR(34),INDEX(Sites[Site Type],$A4166),CHAR(34),
", Latitude:  ",INDEX(Sites[Latitude],$A4166),
", Longitude:  ",INDEX(Sites[Longitude],$A4166),
", SRSName:  ",CHAR(34),LatLonDatum,CHAR(34),"}"))</f>
        <v>#REF!</v>
      </c>
      <c r="M4166" t="e">
        <f>IF(INDEX(SamplingFeatures[Sampling Feature Type],$A4166)&lt;&gt;"Specimen","",
CONCATENATE("  - &amp;SpecimenID",TEXT(SUMPRODUCT(--($M$3:$M4165&lt;&gt;"")),"0000"),
" {","SamplingFeatureID:  *SamplingFeatureID",TEXT($A4166,"0000"),
", SpecimenTypeCV:  ",CHAR(34),INDEX(Specimens[Specimen Type],$A4166),CHAR(34),
", SpecimenMediumCV:  ",INDEX(Specimens[Specimen Medium],$A4166),
", IsFieldSpecimen:  ",CHAR(34),INDEX(Specimens[Is Field Specimen?],$A4166),CHAR(34),"}"))</f>
        <v>#REF!</v>
      </c>
      <c r="N4166" t="e">
        <f>IF(COUNTA(SpatialOffsets[])=0,"", IF(INDEX(SpatialOffsets[Spatial Offset Type],$A4166)="","",
CONCATENATE("  - &amp;SpatialOffsetID",TEXT($A4166,"0000"),
" {","SpatialOffsetTypeCV:  ",CHAR(34),INDEX(SpatialOffsets[Spatial Offset Type],$A4166),CHAR(34),
", Offset1Value:  ",INDEX(SpatialOffsets[Offset 1 Value],$A4166),
", Offset1UnitID:  ",CHAR(34),INDEX(SpatialOffsets[Offset 1 Unit],$A4166),CHAR(34),
", Offset2Value:  ",INDEX(SpatialOffsets[Offset 2 Value],$A4166),
", Offset2UnitID:  ",CHAR(34),INDEX(SpatialOffsets[Offset 2 Unit],$A4166),CHAR(34),
", Offset3Value:  ",INDEX(SpatialOffsets[Offset 3 Value],$A4166),
", Offset3UnitID:  ",CHAR(34),INDEX(SpatialOffsets[Offset 3 Unit],$A4166),CHAR(34),,"}")))</f>
        <v>#REF!</v>
      </c>
      <c r="O4166" t="e">
        <f>IF(COUNTA(RelatedFeatures[])=0,"", IF(INDEX(RelatedFeatures[First Sampling Feature Code],$A4166)="","",
CONCATENATE("  - &amp;RelationID",TEXT($A4166,"0000"),
" {","SamplingFeatureID:  *SamplingFeatureID",TEXT(MATCH(INDEX(RelatedFeatures[First Sampling Feature Code],$A4166),SamplingFeatures[Feature Code],0),"0000"),
", RelationshipTypeCV:  ",CHAR(34),INDEX(RelatedFeatures[Relationship Type],$A4166),CHAR(34),
", RelatedFeatureID: *SamplingFeatureID",TEXT(MATCH(INDEX(RelatedFeatures[Second Sampling Feature Code],$A4166),SamplingFeatures[Feature Code],0),"0000"),
", SpatialOffsetID:  ",IF(INDEX(RelatedFeatures[Offset Number],$A4166)="","",CONCATENATE("*SpatialOffsetID",TEXT(INDEX(RelatedFeatures[Offset Number],$A4166),"0000"))),"}")))</f>
        <v>#REF!</v>
      </c>
      <c r="P4166" t="e">
        <f>IF(INDEX(Methods[Method Type],$A4166)="","",
CONCATENATE("  - &amp;MethodID",TEXT($A4166,"0000"),
" {","MethodTypeCV:  ",CHAR(34),INDEX(Methods[Method Type],$A4166),CHAR(34),
", MethodCode:  ",CHAR(34),INDEX(Methods[Method Code],$A4166),CHAR(34),
", MethodName:  ",CHAR(34),INDEX(Methods[Method Name],$A4166),CHAR(34),
", MethodDescription:  ",CHAR(34),INDEX(Methods[Method Description],$A4166),CHAR(34),
", MethodLink:  ",CHAR(34),INDEX(Methods[Method Link],$A4166),CHAR(34),
", OrganizationID: *OrganizationID",TEXT(MATCH(INDEX(Methods[Organization Name],$A4166),Organizations[Organization Name],0),"0000"),"}"))</f>
        <v>#REF!</v>
      </c>
      <c r="Q4166" t="e">
        <f>IF(INDEX(Variables[Variable Type],$A4166)="","",
CONCATENATE("  - &amp;VariableID",TEXT($A4166,"0000"),
" {","VariableTypeCV:  ",CHAR(34),INDEX(Variables[Variable Type],$A4166),CHAR(34),
", VariableCode:  ",CHAR(34),INDEX(Variables[Variable Code],$A4166),CHAR(34),
", VariableNameCV:  ",CHAR(34),INDEX(Variables[Variable Name],$A4166),CHAR(34),
", VariableDefinition:  ",CHAR(34),INDEX(Variables[Variable Definition],$A4166),CHAR(34),
", SpecciationCV:  ",CHAR(34),INDEX(Variables[Speciation],$A4166),CHAR(34),
", NoDataValue:  ",CHAR(34),INDEX(Variables[No Data Value],$A4166),CHAR(34),"}"))</f>
        <v>#REF!</v>
      </c>
    </row>
    <row r="4167" spans="1:17" x14ac:dyDescent="0.25">
      <c r="A4167">
        <v>4164</v>
      </c>
      <c r="D4167" t="e">
        <f>IF(INDEX(People[First Name],$A4167)="","",
CONCATENATE("  - &amp;PersonID",TEXT($A4167,"0000"),
" {","PersonFirstName:  ",CHAR(34),INDEX(People[First Name],$A4167),CHAR(34),
", PersonMiddleName:  ",CHAR(34),INDEX(People[Middle Name],$A4167),CHAR(34),
", PersonLastName:  ",CHAR(34),INDEX(People[Last Name],$A4167),CHAR(34),"}"))</f>
        <v>#REF!</v>
      </c>
      <c r="E4167" t="e">
        <f>IF(INDEX(Organizations[Organization Type '[CV']],$A4167)="","",
CONCATENATE("  - &amp;OrganizationID",TEXT($A4167,"0000"),
" {","OrganizationTypeCV:  ",CHAR(34),INDEX(Organizations[Organization Type '[CV']],$A4167),CHAR(34),
", OrganizationCode:  ",CHAR(34),INDEX(Organizations[Organization Code],$A4167),CHAR(34),
", OrganizationName:  ",CHAR(34),INDEX(Organizations[Organization Name],$A4167),CHAR(34),
", OrganizationDescription:  ",CHAR(34),INDEX(Organizations[Organization Description],$A4167),CHAR(34),
", OrganizationLink:  ",CHAR(34),INDEX(Organizations[Organization Link],$A4167),CHAR(34),"}"))</f>
        <v>#REF!</v>
      </c>
      <c r="F4167" t="e">
        <f>IF(INDEX(People[First Name],$A4167)="","",
CONCATENATE("  - &amp;AffiliationID",TEXT($A4167,"0000"),
" {PersonID: *PersonID",TEXT($A4167,"0000"),
", OrganizationID: *OrganizationID",TEXT(MATCH(INDEX(People[Organization Name],$A4167),Organizations[Organization Name],0),"0000"),
", IsPrimaryOrganizationContact: , AffiliationStartDate: , AffiliationEndDate: , PrimaryPhone: ",
", PrimaryEmail: ",CHAR(34),INDEX(People[Primary Email],$A4167),CHAR(34),
", PrimaryAddress: ",CHAR(34),INDEX(People[Primary Address],$A4167),CHAR(34),
", PersonLink: }"))</f>
        <v>#REF!</v>
      </c>
      <c r="H4167" t="e">
        <f>IF(COUNTA(CitationInformation)=0,"",IF(INDEX(AuthorList[Author Name],$A4167)="","",
CONCATENATE("  - &amp;AuthorListID",TEXT($A4167,"0000"),
"  {CitationID: *CitationID0001",
", PersonID: *PersonID",TEXT(MATCH(INDEX(AuthorList[Author Name],$A4167),People[Full Name],0),"0000"),
", AuthorOrder: ",INDEX(AuthorList[Author Number],$A4167),"}")))</f>
        <v>#REF!</v>
      </c>
      <c r="K4167" t="e">
        <f>IF(INDEX(SamplingFeatures[Feature Code],$A4167)="","",
CONCATENATE("  - &amp;SamplingFeatureID",TEXT($A4167,"0000"),
" {","SamplingFeatureUUID:  ",CHAR(34),INDEX(SamplingFeatures[Sampling Feature UUID],$A4167),CHAR(34),
", SamplingFeatureTypeCV:  ",CHAR(34),INDEX(SamplingFeatures[Sampling Feature Type],$A4167),CHAR(34),
", SamplingFeatureCode:  ",CHAR(34),INDEX(SamplingFeatures[Feature Code],$A4167),CHAR(34),
", SamplingFeatureName:  ",CHAR(34),INDEX(SamplingFeatures[Feature Name],$A4167),CHAR(34),
", SamplingFeatureDescription:  ",CHAR(34),INDEX(SamplingFeatures[Feature Description],$A4167),CHAR(34),
", SamplingFeatureGeotypeCV:  ",CHAR(34),INDEX(SamplingFeatures[Feature Geo Type],$A4167),CHAR(34),
", FeatureGeometry:  ",CHAR(34),INDEX(SamplingFeatures[Feature Geometry],$A4167),CHAR(34),
", Elevation_m:  ",CHAR(34),INDEX(SamplingFeatures[Elevation_m],$A4167),CHAR(34),
", ElevationDatumCV:  ",CHAR(34),ElevationDatum,CHAR(34),"}"))</f>
        <v>#REF!</v>
      </c>
      <c r="L4167" t="e">
        <f>IF(INDEX(SamplingFeatures[Sampling Feature Type],$A4167)&lt;&gt;"Site","",
CONCATENATE("  - &amp;SiteID",TEXT(SUMPRODUCT(--($L$3:$L4166&lt;&gt;"")),"0000"),
" {","SamplingFeatureID:  *SamplingFeatureID",TEXT($A4167,"0000"),
", SiteTypeCV:  ",CHAR(34),INDEX(Sites[Site Type],$A4167),CHAR(34),
", Latitude:  ",INDEX(Sites[Latitude],$A4167),
", Longitude:  ",INDEX(Sites[Longitude],$A4167),
", SRSName:  ",CHAR(34),LatLonDatum,CHAR(34),"}"))</f>
        <v>#REF!</v>
      </c>
      <c r="M4167" t="e">
        <f>IF(INDEX(SamplingFeatures[Sampling Feature Type],$A4167)&lt;&gt;"Specimen","",
CONCATENATE("  - &amp;SpecimenID",TEXT(SUMPRODUCT(--($M$3:$M4166&lt;&gt;"")),"0000"),
" {","SamplingFeatureID:  *SamplingFeatureID",TEXT($A4167,"0000"),
", SpecimenTypeCV:  ",CHAR(34),INDEX(Specimens[Specimen Type],$A4167),CHAR(34),
", SpecimenMediumCV:  ",INDEX(Specimens[Specimen Medium],$A4167),
", IsFieldSpecimen:  ",CHAR(34),INDEX(Specimens[Is Field Specimen?],$A4167),CHAR(34),"}"))</f>
        <v>#REF!</v>
      </c>
      <c r="N4167" t="e">
        <f>IF(COUNTA(SpatialOffsets[])=0,"", IF(INDEX(SpatialOffsets[Spatial Offset Type],$A4167)="","",
CONCATENATE("  - &amp;SpatialOffsetID",TEXT($A4167,"0000"),
" {","SpatialOffsetTypeCV:  ",CHAR(34),INDEX(SpatialOffsets[Spatial Offset Type],$A4167),CHAR(34),
", Offset1Value:  ",INDEX(SpatialOffsets[Offset 1 Value],$A4167),
", Offset1UnitID:  ",CHAR(34),INDEX(SpatialOffsets[Offset 1 Unit],$A4167),CHAR(34),
", Offset2Value:  ",INDEX(SpatialOffsets[Offset 2 Value],$A4167),
", Offset2UnitID:  ",CHAR(34),INDEX(SpatialOffsets[Offset 2 Unit],$A4167),CHAR(34),
", Offset3Value:  ",INDEX(SpatialOffsets[Offset 3 Value],$A4167),
", Offset3UnitID:  ",CHAR(34),INDEX(SpatialOffsets[Offset 3 Unit],$A4167),CHAR(34),,"}")))</f>
        <v>#REF!</v>
      </c>
      <c r="O4167" t="e">
        <f>IF(COUNTA(RelatedFeatures[])=0,"", IF(INDEX(RelatedFeatures[First Sampling Feature Code],$A4167)="","",
CONCATENATE("  - &amp;RelationID",TEXT($A4167,"0000"),
" {","SamplingFeatureID:  *SamplingFeatureID",TEXT(MATCH(INDEX(RelatedFeatures[First Sampling Feature Code],$A4167),SamplingFeatures[Feature Code],0),"0000"),
", RelationshipTypeCV:  ",CHAR(34),INDEX(RelatedFeatures[Relationship Type],$A4167),CHAR(34),
", RelatedFeatureID: *SamplingFeatureID",TEXT(MATCH(INDEX(RelatedFeatures[Second Sampling Feature Code],$A4167),SamplingFeatures[Feature Code],0),"0000"),
", SpatialOffsetID:  ",IF(INDEX(RelatedFeatures[Offset Number],$A4167)="","",CONCATENATE("*SpatialOffsetID",TEXT(INDEX(RelatedFeatures[Offset Number],$A4167),"0000"))),"}")))</f>
        <v>#REF!</v>
      </c>
      <c r="P4167" t="e">
        <f>IF(INDEX(Methods[Method Type],$A4167)="","",
CONCATENATE("  - &amp;MethodID",TEXT($A4167,"0000"),
" {","MethodTypeCV:  ",CHAR(34),INDEX(Methods[Method Type],$A4167),CHAR(34),
", MethodCode:  ",CHAR(34),INDEX(Methods[Method Code],$A4167),CHAR(34),
", MethodName:  ",CHAR(34),INDEX(Methods[Method Name],$A4167),CHAR(34),
", MethodDescription:  ",CHAR(34),INDEX(Methods[Method Description],$A4167),CHAR(34),
", MethodLink:  ",CHAR(34),INDEX(Methods[Method Link],$A4167),CHAR(34),
", OrganizationID: *OrganizationID",TEXT(MATCH(INDEX(Methods[Organization Name],$A4167),Organizations[Organization Name],0),"0000"),"}"))</f>
        <v>#REF!</v>
      </c>
      <c r="Q4167" t="e">
        <f>IF(INDEX(Variables[Variable Type],$A4167)="","",
CONCATENATE("  - &amp;VariableID",TEXT($A4167,"0000"),
" {","VariableTypeCV:  ",CHAR(34),INDEX(Variables[Variable Type],$A4167),CHAR(34),
", VariableCode:  ",CHAR(34),INDEX(Variables[Variable Code],$A4167),CHAR(34),
", VariableNameCV:  ",CHAR(34),INDEX(Variables[Variable Name],$A4167),CHAR(34),
", VariableDefinition:  ",CHAR(34),INDEX(Variables[Variable Definition],$A4167),CHAR(34),
", SpecciationCV:  ",CHAR(34),INDEX(Variables[Speciation],$A4167),CHAR(34),
", NoDataValue:  ",CHAR(34),INDEX(Variables[No Data Value],$A4167),CHAR(34),"}"))</f>
        <v>#REF!</v>
      </c>
    </row>
    <row r="4168" spans="1:17" x14ac:dyDescent="0.25">
      <c r="A4168">
        <v>4165</v>
      </c>
      <c r="D4168" t="e">
        <f>IF(INDEX(People[First Name],$A4168)="","",
CONCATENATE("  - &amp;PersonID",TEXT($A4168,"0000"),
" {","PersonFirstName:  ",CHAR(34),INDEX(People[First Name],$A4168),CHAR(34),
", PersonMiddleName:  ",CHAR(34),INDEX(People[Middle Name],$A4168),CHAR(34),
", PersonLastName:  ",CHAR(34),INDEX(People[Last Name],$A4168),CHAR(34),"}"))</f>
        <v>#REF!</v>
      </c>
      <c r="E4168" t="e">
        <f>IF(INDEX(Organizations[Organization Type '[CV']],$A4168)="","",
CONCATENATE("  - &amp;OrganizationID",TEXT($A4168,"0000"),
" {","OrganizationTypeCV:  ",CHAR(34),INDEX(Organizations[Organization Type '[CV']],$A4168),CHAR(34),
", OrganizationCode:  ",CHAR(34),INDEX(Organizations[Organization Code],$A4168),CHAR(34),
", OrganizationName:  ",CHAR(34),INDEX(Organizations[Organization Name],$A4168),CHAR(34),
", OrganizationDescription:  ",CHAR(34),INDEX(Organizations[Organization Description],$A4168),CHAR(34),
", OrganizationLink:  ",CHAR(34),INDEX(Organizations[Organization Link],$A4168),CHAR(34),"}"))</f>
        <v>#REF!</v>
      </c>
      <c r="F4168" t="e">
        <f>IF(INDEX(People[First Name],$A4168)="","",
CONCATENATE("  - &amp;AffiliationID",TEXT($A4168,"0000"),
" {PersonID: *PersonID",TEXT($A4168,"0000"),
", OrganizationID: *OrganizationID",TEXT(MATCH(INDEX(People[Organization Name],$A4168),Organizations[Organization Name],0),"0000"),
", IsPrimaryOrganizationContact: , AffiliationStartDate: , AffiliationEndDate: , PrimaryPhone: ",
", PrimaryEmail: ",CHAR(34),INDEX(People[Primary Email],$A4168),CHAR(34),
", PrimaryAddress: ",CHAR(34),INDEX(People[Primary Address],$A4168),CHAR(34),
", PersonLink: }"))</f>
        <v>#REF!</v>
      </c>
      <c r="H4168" t="e">
        <f>IF(COUNTA(CitationInformation)=0,"",IF(INDEX(AuthorList[Author Name],$A4168)="","",
CONCATENATE("  - &amp;AuthorListID",TEXT($A4168,"0000"),
"  {CitationID: *CitationID0001",
", PersonID: *PersonID",TEXT(MATCH(INDEX(AuthorList[Author Name],$A4168),People[Full Name],0),"0000"),
", AuthorOrder: ",INDEX(AuthorList[Author Number],$A4168),"}")))</f>
        <v>#REF!</v>
      </c>
      <c r="K4168" t="e">
        <f>IF(INDEX(SamplingFeatures[Feature Code],$A4168)="","",
CONCATENATE("  - &amp;SamplingFeatureID",TEXT($A4168,"0000"),
" {","SamplingFeatureUUID:  ",CHAR(34),INDEX(SamplingFeatures[Sampling Feature UUID],$A4168),CHAR(34),
", SamplingFeatureTypeCV:  ",CHAR(34),INDEX(SamplingFeatures[Sampling Feature Type],$A4168),CHAR(34),
", SamplingFeatureCode:  ",CHAR(34),INDEX(SamplingFeatures[Feature Code],$A4168),CHAR(34),
", SamplingFeatureName:  ",CHAR(34),INDEX(SamplingFeatures[Feature Name],$A4168),CHAR(34),
", SamplingFeatureDescription:  ",CHAR(34),INDEX(SamplingFeatures[Feature Description],$A4168),CHAR(34),
", SamplingFeatureGeotypeCV:  ",CHAR(34),INDEX(SamplingFeatures[Feature Geo Type],$A4168),CHAR(34),
", FeatureGeometry:  ",CHAR(34),INDEX(SamplingFeatures[Feature Geometry],$A4168),CHAR(34),
", Elevation_m:  ",CHAR(34),INDEX(SamplingFeatures[Elevation_m],$A4168),CHAR(34),
", ElevationDatumCV:  ",CHAR(34),ElevationDatum,CHAR(34),"}"))</f>
        <v>#REF!</v>
      </c>
      <c r="L4168" t="e">
        <f>IF(INDEX(SamplingFeatures[Sampling Feature Type],$A4168)&lt;&gt;"Site","",
CONCATENATE("  - &amp;SiteID",TEXT(SUMPRODUCT(--($L$3:$L4167&lt;&gt;"")),"0000"),
" {","SamplingFeatureID:  *SamplingFeatureID",TEXT($A4168,"0000"),
", SiteTypeCV:  ",CHAR(34),INDEX(Sites[Site Type],$A4168),CHAR(34),
", Latitude:  ",INDEX(Sites[Latitude],$A4168),
", Longitude:  ",INDEX(Sites[Longitude],$A4168),
", SRSName:  ",CHAR(34),LatLonDatum,CHAR(34),"}"))</f>
        <v>#REF!</v>
      </c>
      <c r="M4168" t="e">
        <f>IF(INDEX(SamplingFeatures[Sampling Feature Type],$A4168)&lt;&gt;"Specimen","",
CONCATENATE("  - &amp;SpecimenID",TEXT(SUMPRODUCT(--($M$3:$M4167&lt;&gt;"")),"0000"),
" {","SamplingFeatureID:  *SamplingFeatureID",TEXT($A4168,"0000"),
", SpecimenTypeCV:  ",CHAR(34),INDEX(Specimens[Specimen Type],$A4168),CHAR(34),
", SpecimenMediumCV:  ",INDEX(Specimens[Specimen Medium],$A4168),
", IsFieldSpecimen:  ",CHAR(34),INDEX(Specimens[Is Field Specimen?],$A4168),CHAR(34),"}"))</f>
        <v>#REF!</v>
      </c>
      <c r="N4168" t="e">
        <f>IF(COUNTA(SpatialOffsets[])=0,"", IF(INDEX(SpatialOffsets[Spatial Offset Type],$A4168)="","",
CONCATENATE("  - &amp;SpatialOffsetID",TEXT($A4168,"0000"),
" {","SpatialOffsetTypeCV:  ",CHAR(34),INDEX(SpatialOffsets[Spatial Offset Type],$A4168),CHAR(34),
", Offset1Value:  ",INDEX(SpatialOffsets[Offset 1 Value],$A4168),
", Offset1UnitID:  ",CHAR(34),INDEX(SpatialOffsets[Offset 1 Unit],$A4168),CHAR(34),
", Offset2Value:  ",INDEX(SpatialOffsets[Offset 2 Value],$A4168),
", Offset2UnitID:  ",CHAR(34),INDEX(SpatialOffsets[Offset 2 Unit],$A4168),CHAR(34),
", Offset3Value:  ",INDEX(SpatialOffsets[Offset 3 Value],$A4168),
", Offset3UnitID:  ",CHAR(34),INDEX(SpatialOffsets[Offset 3 Unit],$A4168),CHAR(34),,"}")))</f>
        <v>#REF!</v>
      </c>
      <c r="O4168" t="e">
        <f>IF(COUNTA(RelatedFeatures[])=0,"", IF(INDEX(RelatedFeatures[First Sampling Feature Code],$A4168)="","",
CONCATENATE("  - &amp;RelationID",TEXT($A4168,"0000"),
" {","SamplingFeatureID:  *SamplingFeatureID",TEXT(MATCH(INDEX(RelatedFeatures[First Sampling Feature Code],$A4168),SamplingFeatures[Feature Code],0),"0000"),
", RelationshipTypeCV:  ",CHAR(34),INDEX(RelatedFeatures[Relationship Type],$A4168),CHAR(34),
", RelatedFeatureID: *SamplingFeatureID",TEXT(MATCH(INDEX(RelatedFeatures[Second Sampling Feature Code],$A4168),SamplingFeatures[Feature Code],0),"0000"),
", SpatialOffsetID:  ",IF(INDEX(RelatedFeatures[Offset Number],$A4168)="","",CONCATENATE("*SpatialOffsetID",TEXT(INDEX(RelatedFeatures[Offset Number],$A4168),"0000"))),"}")))</f>
        <v>#REF!</v>
      </c>
      <c r="P4168" t="e">
        <f>IF(INDEX(Methods[Method Type],$A4168)="","",
CONCATENATE("  - &amp;MethodID",TEXT($A4168,"0000"),
" {","MethodTypeCV:  ",CHAR(34),INDEX(Methods[Method Type],$A4168),CHAR(34),
", MethodCode:  ",CHAR(34),INDEX(Methods[Method Code],$A4168),CHAR(34),
", MethodName:  ",CHAR(34),INDEX(Methods[Method Name],$A4168),CHAR(34),
", MethodDescription:  ",CHAR(34),INDEX(Methods[Method Description],$A4168),CHAR(34),
", MethodLink:  ",CHAR(34),INDEX(Methods[Method Link],$A4168),CHAR(34),
", OrganizationID: *OrganizationID",TEXT(MATCH(INDEX(Methods[Organization Name],$A4168),Organizations[Organization Name],0),"0000"),"}"))</f>
        <v>#REF!</v>
      </c>
      <c r="Q4168" t="e">
        <f>IF(INDEX(Variables[Variable Type],$A4168)="","",
CONCATENATE("  - &amp;VariableID",TEXT($A4168,"0000"),
" {","VariableTypeCV:  ",CHAR(34),INDEX(Variables[Variable Type],$A4168),CHAR(34),
", VariableCode:  ",CHAR(34),INDEX(Variables[Variable Code],$A4168),CHAR(34),
", VariableNameCV:  ",CHAR(34),INDEX(Variables[Variable Name],$A4168),CHAR(34),
", VariableDefinition:  ",CHAR(34),INDEX(Variables[Variable Definition],$A4168),CHAR(34),
", SpecciationCV:  ",CHAR(34),INDEX(Variables[Speciation],$A4168),CHAR(34),
", NoDataValue:  ",CHAR(34),INDEX(Variables[No Data Value],$A4168),CHAR(34),"}"))</f>
        <v>#REF!</v>
      </c>
    </row>
    <row r="4169" spans="1:17" x14ac:dyDescent="0.25">
      <c r="A4169">
        <v>4166</v>
      </c>
      <c r="D4169" t="e">
        <f>IF(INDEX(People[First Name],$A4169)="","",
CONCATENATE("  - &amp;PersonID",TEXT($A4169,"0000"),
" {","PersonFirstName:  ",CHAR(34),INDEX(People[First Name],$A4169),CHAR(34),
", PersonMiddleName:  ",CHAR(34),INDEX(People[Middle Name],$A4169),CHAR(34),
", PersonLastName:  ",CHAR(34),INDEX(People[Last Name],$A4169),CHAR(34),"}"))</f>
        <v>#REF!</v>
      </c>
      <c r="E4169" t="e">
        <f>IF(INDEX(Organizations[Organization Type '[CV']],$A4169)="","",
CONCATENATE("  - &amp;OrganizationID",TEXT($A4169,"0000"),
" {","OrganizationTypeCV:  ",CHAR(34),INDEX(Organizations[Organization Type '[CV']],$A4169),CHAR(34),
", OrganizationCode:  ",CHAR(34),INDEX(Organizations[Organization Code],$A4169),CHAR(34),
", OrganizationName:  ",CHAR(34),INDEX(Organizations[Organization Name],$A4169),CHAR(34),
", OrganizationDescription:  ",CHAR(34),INDEX(Organizations[Organization Description],$A4169),CHAR(34),
", OrganizationLink:  ",CHAR(34),INDEX(Organizations[Organization Link],$A4169),CHAR(34),"}"))</f>
        <v>#REF!</v>
      </c>
      <c r="F4169" t="e">
        <f>IF(INDEX(People[First Name],$A4169)="","",
CONCATENATE("  - &amp;AffiliationID",TEXT($A4169,"0000"),
" {PersonID: *PersonID",TEXT($A4169,"0000"),
", OrganizationID: *OrganizationID",TEXT(MATCH(INDEX(People[Organization Name],$A4169),Organizations[Organization Name],0),"0000"),
", IsPrimaryOrganizationContact: , AffiliationStartDate: , AffiliationEndDate: , PrimaryPhone: ",
", PrimaryEmail: ",CHAR(34),INDEX(People[Primary Email],$A4169),CHAR(34),
", PrimaryAddress: ",CHAR(34),INDEX(People[Primary Address],$A4169),CHAR(34),
", PersonLink: }"))</f>
        <v>#REF!</v>
      </c>
      <c r="H4169" t="e">
        <f>IF(COUNTA(CitationInformation)=0,"",IF(INDEX(AuthorList[Author Name],$A4169)="","",
CONCATENATE("  - &amp;AuthorListID",TEXT($A4169,"0000"),
"  {CitationID: *CitationID0001",
", PersonID: *PersonID",TEXT(MATCH(INDEX(AuthorList[Author Name],$A4169),People[Full Name],0),"0000"),
", AuthorOrder: ",INDEX(AuthorList[Author Number],$A4169),"}")))</f>
        <v>#REF!</v>
      </c>
      <c r="K4169" t="e">
        <f>IF(INDEX(SamplingFeatures[Feature Code],$A4169)="","",
CONCATENATE("  - &amp;SamplingFeatureID",TEXT($A4169,"0000"),
" {","SamplingFeatureUUID:  ",CHAR(34),INDEX(SamplingFeatures[Sampling Feature UUID],$A4169),CHAR(34),
", SamplingFeatureTypeCV:  ",CHAR(34),INDEX(SamplingFeatures[Sampling Feature Type],$A4169),CHAR(34),
", SamplingFeatureCode:  ",CHAR(34),INDEX(SamplingFeatures[Feature Code],$A4169),CHAR(34),
", SamplingFeatureName:  ",CHAR(34),INDEX(SamplingFeatures[Feature Name],$A4169),CHAR(34),
", SamplingFeatureDescription:  ",CHAR(34),INDEX(SamplingFeatures[Feature Description],$A4169),CHAR(34),
", SamplingFeatureGeotypeCV:  ",CHAR(34),INDEX(SamplingFeatures[Feature Geo Type],$A4169),CHAR(34),
", FeatureGeometry:  ",CHAR(34),INDEX(SamplingFeatures[Feature Geometry],$A4169),CHAR(34),
", Elevation_m:  ",CHAR(34),INDEX(SamplingFeatures[Elevation_m],$A4169),CHAR(34),
", ElevationDatumCV:  ",CHAR(34),ElevationDatum,CHAR(34),"}"))</f>
        <v>#REF!</v>
      </c>
      <c r="L4169" t="e">
        <f>IF(INDEX(SamplingFeatures[Sampling Feature Type],$A4169)&lt;&gt;"Site","",
CONCATENATE("  - &amp;SiteID",TEXT(SUMPRODUCT(--($L$3:$L4168&lt;&gt;"")),"0000"),
" {","SamplingFeatureID:  *SamplingFeatureID",TEXT($A4169,"0000"),
", SiteTypeCV:  ",CHAR(34),INDEX(Sites[Site Type],$A4169),CHAR(34),
", Latitude:  ",INDEX(Sites[Latitude],$A4169),
", Longitude:  ",INDEX(Sites[Longitude],$A4169),
", SRSName:  ",CHAR(34),LatLonDatum,CHAR(34),"}"))</f>
        <v>#REF!</v>
      </c>
      <c r="M4169" t="e">
        <f>IF(INDEX(SamplingFeatures[Sampling Feature Type],$A4169)&lt;&gt;"Specimen","",
CONCATENATE("  - &amp;SpecimenID",TEXT(SUMPRODUCT(--($M$3:$M4168&lt;&gt;"")),"0000"),
" {","SamplingFeatureID:  *SamplingFeatureID",TEXT($A4169,"0000"),
", SpecimenTypeCV:  ",CHAR(34),INDEX(Specimens[Specimen Type],$A4169),CHAR(34),
", SpecimenMediumCV:  ",INDEX(Specimens[Specimen Medium],$A4169),
", IsFieldSpecimen:  ",CHAR(34),INDEX(Specimens[Is Field Specimen?],$A4169),CHAR(34),"}"))</f>
        <v>#REF!</v>
      </c>
      <c r="N4169" t="e">
        <f>IF(COUNTA(SpatialOffsets[])=0,"", IF(INDEX(SpatialOffsets[Spatial Offset Type],$A4169)="","",
CONCATENATE("  - &amp;SpatialOffsetID",TEXT($A4169,"0000"),
" {","SpatialOffsetTypeCV:  ",CHAR(34),INDEX(SpatialOffsets[Spatial Offset Type],$A4169),CHAR(34),
", Offset1Value:  ",INDEX(SpatialOffsets[Offset 1 Value],$A4169),
", Offset1UnitID:  ",CHAR(34),INDEX(SpatialOffsets[Offset 1 Unit],$A4169),CHAR(34),
", Offset2Value:  ",INDEX(SpatialOffsets[Offset 2 Value],$A4169),
", Offset2UnitID:  ",CHAR(34),INDEX(SpatialOffsets[Offset 2 Unit],$A4169),CHAR(34),
", Offset3Value:  ",INDEX(SpatialOffsets[Offset 3 Value],$A4169),
", Offset3UnitID:  ",CHAR(34),INDEX(SpatialOffsets[Offset 3 Unit],$A4169),CHAR(34),,"}")))</f>
        <v>#REF!</v>
      </c>
      <c r="O4169" t="e">
        <f>IF(COUNTA(RelatedFeatures[])=0,"", IF(INDEX(RelatedFeatures[First Sampling Feature Code],$A4169)="","",
CONCATENATE("  - &amp;RelationID",TEXT($A4169,"0000"),
" {","SamplingFeatureID:  *SamplingFeatureID",TEXT(MATCH(INDEX(RelatedFeatures[First Sampling Feature Code],$A4169),SamplingFeatures[Feature Code],0),"0000"),
", RelationshipTypeCV:  ",CHAR(34),INDEX(RelatedFeatures[Relationship Type],$A4169),CHAR(34),
", RelatedFeatureID: *SamplingFeatureID",TEXT(MATCH(INDEX(RelatedFeatures[Second Sampling Feature Code],$A4169),SamplingFeatures[Feature Code],0),"0000"),
", SpatialOffsetID:  ",IF(INDEX(RelatedFeatures[Offset Number],$A4169)="","",CONCATENATE("*SpatialOffsetID",TEXT(INDEX(RelatedFeatures[Offset Number],$A4169),"0000"))),"}")))</f>
        <v>#REF!</v>
      </c>
      <c r="P4169" t="e">
        <f>IF(INDEX(Methods[Method Type],$A4169)="","",
CONCATENATE("  - &amp;MethodID",TEXT($A4169,"0000"),
" {","MethodTypeCV:  ",CHAR(34),INDEX(Methods[Method Type],$A4169),CHAR(34),
", MethodCode:  ",CHAR(34),INDEX(Methods[Method Code],$A4169),CHAR(34),
", MethodName:  ",CHAR(34),INDEX(Methods[Method Name],$A4169),CHAR(34),
", MethodDescription:  ",CHAR(34),INDEX(Methods[Method Description],$A4169),CHAR(34),
", MethodLink:  ",CHAR(34),INDEX(Methods[Method Link],$A4169),CHAR(34),
", OrganizationID: *OrganizationID",TEXT(MATCH(INDEX(Methods[Organization Name],$A4169),Organizations[Organization Name],0),"0000"),"}"))</f>
        <v>#REF!</v>
      </c>
      <c r="Q4169" t="e">
        <f>IF(INDEX(Variables[Variable Type],$A4169)="","",
CONCATENATE("  - &amp;VariableID",TEXT($A4169,"0000"),
" {","VariableTypeCV:  ",CHAR(34),INDEX(Variables[Variable Type],$A4169),CHAR(34),
", VariableCode:  ",CHAR(34),INDEX(Variables[Variable Code],$A4169),CHAR(34),
", VariableNameCV:  ",CHAR(34),INDEX(Variables[Variable Name],$A4169),CHAR(34),
", VariableDefinition:  ",CHAR(34),INDEX(Variables[Variable Definition],$A4169),CHAR(34),
", SpecciationCV:  ",CHAR(34),INDEX(Variables[Speciation],$A4169),CHAR(34),
", NoDataValue:  ",CHAR(34),INDEX(Variables[No Data Value],$A4169),CHAR(34),"}"))</f>
        <v>#REF!</v>
      </c>
    </row>
    <row r="4170" spans="1:17" x14ac:dyDescent="0.25">
      <c r="A4170">
        <v>4167</v>
      </c>
      <c r="D4170" t="e">
        <f>IF(INDEX(People[First Name],$A4170)="","",
CONCATENATE("  - &amp;PersonID",TEXT($A4170,"0000"),
" {","PersonFirstName:  ",CHAR(34),INDEX(People[First Name],$A4170),CHAR(34),
", PersonMiddleName:  ",CHAR(34),INDEX(People[Middle Name],$A4170),CHAR(34),
", PersonLastName:  ",CHAR(34),INDEX(People[Last Name],$A4170),CHAR(34),"}"))</f>
        <v>#REF!</v>
      </c>
      <c r="E4170" t="e">
        <f>IF(INDEX(Organizations[Organization Type '[CV']],$A4170)="","",
CONCATENATE("  - &amp;OrganizationID",TEXT($A4170,"0000"),
" {","OrganizationTypeCV:  ",CHAR(34),INDEX(Organizations[Organization Type '[CV']],$A4170),CHAR(34),
", OrganizationCode:  ",CHAR(34),INDEX(Organizations[Organization Code],$A4170),CHAR(34),
", OrganizationName:  ",CHAR(34),INDEX(Organizations[Organization Name],$A4170),CHAR(34),
", OrganizationDescription:  ",CHAR(34),INDEX(Organizations[Organization Description],$A4170),CHAR(34),
", OrganizationLink:  ",CHAR(34),INDEX(Organizations[Organization Link],$A4170),CHAR(34),"}"))</f>
        <v>#REF!</v>
      </c>
      <c r="F4170" t="e">
        <f>IF(INDEX(People[First Name],$A4170)="","",
CONCATENATE("  - &amp;AffiliationID",TEXT($A4170,"0000"),
" {PersonID: *PersonID",TEXT($A4170,"0000"),
", OrganizationID: *OrganizationID",TEXT(MATCH(INDEX(People[Organization Name],$A4170),Organizations[Organization Name],0),"0000"),
", IsPrimaryOrganizationContact: , AffiliationStartDate: , AffiliationEndDate: , PrimaryPhone: ",
", PrimaryEmail: ",CHAR(34),INDEX(People[Primary Email],$A4170),CHAR(34),
", PrimaryAddress: ",CHAR(34),INDEX(People[Primary Address],$A4170),CHAR(34),
", PersonLink: }"))</f>
        <v>#REF!</v>
      </c>
      <c r="H4170" t="e">
        <f>IF(COUNTA(CitationInformation)=0,"",IF(INDEX(AuthorList[Author Name],$A4170)="","",
CONCATENATE("  - &amp;AuthorListID",TEXT($A4170,"0000"),
"  {CitationID: *CitationID0001",
", PersonID: *PersonID",TEXT(MATCH(INDEX(AuthorList[Author Name],$A4170),People[Full Name],0),"0000"),
", AuthorOrder: ",INDEX(AuthorList[Author Number],$A4170),"}")))</f>
        <v>#REF!</v>
      </c>
      <c r="K4170" t="e">
        <f>IF(INDEX(SamplingFeatures[Feature Code],$A4170)="","",
CONCATENATE("  - &amp;SamplingFeatureID",TEXT($A4170,"0000"),
" {","SamplingFeatureUUID:  ",CHAR(34),INDEX(SamplingFeatures[Sampling Feature UUID],$A4170),CHAR(34),
", SamplingFeatureTypeCV:  ",CHAR(34),INDEX(SamplingFeatures[Sampling Feature Type],$A4170),CHAR(34),
", SamplingFeatureCode:  ",CHAR(34),INDEX(SamplingFeatures[Feature Code],$A4170),CHAR(34),
", SamplingFeatureName:  ",CHAR(34),INDEX(SamplingFeatures[Feature Name],$A4170),CHAR(34),
", SamplingFeatureDescription:  ",CHAR(34),INDEX(SamplingFeatures[Feature Description],$A4170),CHAR(34),
", SamplingFeatureGeotypeCV:  ",CHAR(34),INDEX(SamplingFeatures[Feature Geo Type],$A4170),CHAR(34),
", FeatureGeometry:  ",CHAR(34),INDEX(SamplingFeatures[Feature Geometry],$A4170),CHAR(34),
", Elevation_m:  ",CHAR(34),INDEX(SamplingFeatures[Elevation_m],$A4170),CHAR(34),
", ElevationDatumCV:  ",CHAR(34),ElevationDatum,CHAR(34),"}"))</f>
        <v>#REF!</v>
      </c>
      <c r="L4170" t="e">
        <f>IF(INDEX(SamplingFeatures[Sampling Feature Type],$A4170)&lt;&gt;"Site","",
CONCATENATE("  - &amp;SiteID",TEXT(SUMPRODUCT(--($L$3:$L4169&lt;&gt;"")),"0000"),
" {","SamplingFeatureID:  *SamplingFeatureID",TEXT($A4170,"0000"),
", SiteTypeCV:  ",CHAR(34),INDEX(Sites[Site Type],$A4170),CHAR(34),
", Latitude:  ",INDEX(Sites[Latitude],$A4170),
", Longitude:  ",INDEX(Sites[Longitude],$A4170),
", SRSName:  ",CHAR(34),LatLonDatum,CHAR(34),"}"))</f>
        <v>#REF!</v>
      </c>
      <c r="M4170" t="e">
        <f>IF(INDEX(SamplingFeatures[Sampling Feature Type],$A4170)&lt;&gt;"Specimen","",
CONCATENATE("  - &amp;SpecimenID",TEXT(SUMPRODUCT(--($M$3:$M4169&lt;&gt;"")),"0000"),
" {","SamplingFeatureID:  *SamplingFeatureID",TEXT($A4170,"0000"),
", SpecimenTypeCV:  ",CHAR(34),INDEX(Specimens[Specimen Type],$A4170),CHAR(34),
", SpecimenMediumCV:  ",INDEX(Specimens[Specimen Medium],$A4170),
", IsFieldSpecimen:  ",CHAR(34),INDEX(Specimens[Is Field Specimen?],$A4170),CHAR(34),"}"))</f>
        <v>#REF!</v>
      </c>
      <c r="N4170" t="e">
        <f>IF(COUNTA(SpatialOffsets[])=0,"", IF(INDEX(SpatialOffsets[Spatial Offset Type],$A4170)="","",
CONCATENATE("  - &amp;SpatialOffsetID",TEXT($A4170,"0000"),
" {","SpatialOffsetTypeCV:  ",CHAR(34),INDEX(SpatialOffsets[Spatial Offset Type],$A4170),CHAR(34),
", Offset1Value:  ",INDEX(SpatialOffsets[Offset 1 Value],$A4170),
", Offset1UnitID:  ",CHAR(34),INDEX(SpatialOffsets[Offset 1 Unit],$A4170),CHAR(34),
", Offset2Value:  ",INDEX(SpatialOffsets[Offset 2 Value],$A4170),
", Offset2UnitID:  ",CHAR(34),INDEX(SpatialOffsets[Offset 2 Unit],$A4170),CHAR(34),
", Offset3Value:  ",INDEX(SpatialOffsets[Offset 3 Value],$A4170),
", Offset3UnitID:  ",CHAR(34),INDEX(SpatialOffsets[Offset 3 Unit],$A4170),CHAR(34),,"}")))</f>
        <v>#REF!</v>
      </c>
      <c r="O4170" t="e">
        <f>IF(COUNTA(RelatedFeatures[])=0,"", IF(INDEX(RelatedFeatures[First Sampling Feature Code],$A4170)="","",
CONCATENATE("  - &amp;RelationID",TEXT($A4170,"0000"),
" {","SamplingFeatureID:  *SamplingFeatureID",TEXT(MATCH(INDEX(RelatedFeatures[First Sampling Feature Code],$A4170),SamplingFeatures[Feature Code],0),"0000"),
", RelationshipTypeCV:  ",CHAR(34),INDEX(RelatedFeatures[Relationship Type],$A4170),CHAR(34),
", RelatedFeatureID: *SamplingFeatureID",TEXT(MATCH(INDEX(RelatedFeatures[Second Sampling Feature Code],$A4170),SamplingFeatures[Feature Code],0),"0000"),
", SpatialOffsetID:  ",IF(INDEX(RelatedFeatures[Offset Number],$A4170)="","",CONCATENATE("*SpatialOffsetID",TEXT(INDEX(RelatedFeatures[Offset Number],$A4170),"0000"))),"}")))</f>
        <v>#REF!</v>
      </c>
      <c r="P4170" t="e">
        <f>IF(INDEX(Methods[Method Type],$A4170)="","",
CONCATENATE("  - &amp;MethodID",TEXT($A4170,"0000"),
" {","MethodTypeCV:  ",CHAR(34),INDEX(Methods[Method Type],$A4170),CHAR(34),
", MethodCode:  ",CHAR(34),INDEX(Methods[Method Code],$A4170),CHAR(34),
", MethodName:  ",CHAR(34),INDEX(Methods[Method Name],$A4170),CHAR(34),
", MethodDescription:  ",CHAR(34),INDEX(Methods[Method Description],$A4170),CHAR(34),
", MethodLink:  ",CHAR(34),INDEX(Methods[Method Link],$A4170),CHAR(34),
", OrganizationID: *OrganizationID",TEXT(MATCH(INDEX(Methods[Organization Name],$A4170),Organizations[Organization Name],0),"0000"),"}"))</f>
        <v>#REF!</v>
      </c>
      <c r="Q4170" t="e">
        <f>IF(INDEX(Variables[Variable Type],$A4170)="","",
CONCATENATE("  - &amp;VariableID",TEXT($A4170,"0000"),
" {","VariableTypeCV:  ",CHAR(34),INDEX(Variables[Variable Type],$A4170),CHAR(34),
", VariableCode:  ",CHAR(34),INDEX(Variables[Variable Code],$A4170),CHAR(34),
", VariableNameCV:  ",CHAR(34),INDEX(Variables[Variable Name],$A4170),CHAR(34),
", VariableDefinition:  ",CHAR(34),INDEX(Variables[Variable Definition],$A4170),CHAR(34),
", SpecciationCV:  ",CHAR(34),INDEX(Variables[Speciation],$A4170),CHAR(34),
", NoDataValue:  ",CHAR(34),INDEX(Variables[No Data Value],$A4170),CHAR(34),"}"))</f>
        <v>#REF!</v>
      </c>
    </row>
    <row r="4171" spans="1:17" x14ac:dyDescent="0.25">
      <c r="A4171">
        <v>4168</v>
      </c>
      <c r="D4171" t="e">
        <f>IF(INDEX(People[First Name],$A4171)="","",
CONCATENATE("  - &amp;PersonID",TEXT($A4171,"0000"),
" {","PersonFirstName:  ",CHAR(34),INDEX(People[First Name],$A4171),CHAR(34),
", PersonMiddleName:  ",CHAR(34),INDEX(People[Middle Name],$A4171),CHAR(34),
", PersonLastName:  ",CHAR(34),INDEX(People[Last Name],$A4171),CHAR(34),"}"))</f>
        <v>#REF!</v>
      </c>
      <c r="E4171" t="e">
        <f>IF(INDEX(Organizations[Organization Type '[CV']],$A4171)="","",
CONCATENATE("  - &amp;OrganizationID",TEXT($A4171,"0000"),
" {","OrganizationTypeCV:  ",CHAR(34),INDEX(Organizations[Organization Type '[CV']],$A4171),CHAR(34),
", OrganizationCode:  ",CHAR(34),INDEX(Organizations[Organization Code],$A4171),CHAR(34),
", OrganizationName:  ",CHAR(34),INDEX(Organizations[Organization Name],$A4171),CHAR(34),
", OrganizationDescription:  ",CHAR(34),INDEX(Organizations[Organization Description],$A4171),CHAR(34),
", OrganizationLink:  ",CHAR(34),INDEX(Organizations[Organization Link],$A4171),CHAR(34),"}"))</f>
        <v>#REF!</v>
      </c>
      <c r="F4171" t="e">
        <f>IF(INDEX(People[First Name],$A4171)="","",
CONCATENATE("  - &amp;AffiliationID",TEXT($A4171,"0000"),
" {PersonID: *PersonID",TEXT($A4171,"0000"),
", OrganizationID: *OrganizationID",TEXT(MATCH(INDEX(People[Organization Name],$A4171),Organizations[Organization Name],0),"0000"),
", IsPrimaryOrganizationContact: , AffiliationStartDate: , AffiliationEndDate: , PrimaryPhone: ",
", PrimaryEmail: ",CHAR(34),INDEX(People[Primary Email],$A4171),CHAR(34),
", PrimaryAddress: ",CHAR(34),INDEX(People[Primary Address],$A4171),CHAR(34),
", PersonLink: }"))</f>
        <v>#REF!</v>
      </c>
      <c r="H4171" t="e">
        <f>IF(COUNTA(CitationInformation)=0,"",IF(INDEX(AuthorList[Author Name],$A4171)="","",
CONCATENATE("  - &amp;AuthorListID",TEXT($A4171,"0000"),
"  {CitationID: *CitationID0001",
", PersonID: *PersonID",TEXT(MATCH(INDEX(AuthorList[Author Name],$A4171),People[Full Name],0),"0000"),
", AuthorOrder: ",INDEX(AuthorList[Author Number],$A4171),"}")))</f>
        <v>#REF!</v>
      </c>
      <c r="K4171" t="e">
        <f>IF(INDEX(SamplingFeatures[Feature Code],$A4171)="","",
CONCATENATE("  - &amp;SamplingFeatureID",TEXT($A4171,"0000"),
" {","SamplingFeatureUUID:  ",CHAR(34),INDEX(SamplingFeatures[Sampling Feature UUID],$A4171),CHAR(34),
", SamplingFeatureTypeCV:  ",CHAR(34),INDEX(SamplingFeatures[Sampling Feature Type],$A4171),CHAR(34),
", SamplingFeatureCode:  ",CHAR(34),INDEX(SamplingFeatures[Feature Code],$A4171),CHAR(34),
", SamplingFeatureName:  ",CHAR(34),INDEX(SamplingFeatures[Feature Name],$A4171),CHAR(34),
", SamplingFeatureDescription:  ",CHAR(34),INDEX(SamplingFeatures[Feature Description],$A4171),CHAR(34),
", SamplingFeatureGeotypeCV:  ",CHAR(34),INDEX(SamplingFeatures[Feature Geo Type],$A4171),CHAR(34),
", FeatureGeometry:  ",CHAR(34),INDEX(SamplingFeatures[Feature Geometry],$A4171),CHAR(34),
", Elevation_m:  ",CHAR(34),INDEX(SamplingFeatures[Elevation_m],$A4171),CHAR(34),
", ElevationDatumCV:  ",CHAR(34),ElevationDatum,CHAR(34),"}"))</f>
        <v>#REF!</v>
      </c>
      <c r="L4171" t="e">
        <f>IF(INDEX(SamplingFeatures[Sampling Feature Type],$A4171)&lt;&gt;"Site","",
CONCATENATE("  - &amp;SiteID",TEXT(SUMPRODUCT(--($L$3:$L4170&lt;&gt;"")),"0000"),
" {","SamplingFeatureID:  *SamplingFeatureID",TEXT($A4171,"0000"),
", SiteTypeCV:  ",CHAR(34),INDEX(Sites[Site Type],$A4171),CHAR(34),
", Latitude:  ",INDEX(Sites[Latitude],$A4171),
", Longitude:  ",INDEX(Sites[Longitude],$A4171),
", SRSName:  ",CHAR(34),LatLonDatum,CHAR(34),"}"))</f>
        <v>#REF!</v>
      </c>
      <c r="M4171" t="e">
        <f>IF(INDEX(SamplingFeatures[Sampling Feature Type],$A4171)&lt;&gt;"Specimen","",
CONCATENATE("  - &amp;SpecimenID",TEXT(SUMPRODUCT(--($M$3:$M4170&lt;&gt;"")),"0000"),
" {","SamplingFeatureID:  *SamplingFeatureID",TEXT($A4171,"0000"),
", SpecimenTypeCV:  ",CHAR(34),INDEX(Specimens[Specimen Type],$A4171),CHAR(34),
", SpecimenMediumCV:  ",INDEX(Specimens[Specimen Medium],$A4171),
", IsFieldSpecimen:  ",CHAR(34),INDEX(Specimens[Is Field Specimen?],$A4171),CHAR(34),"}"))</f>
        <v>#REF!</v>
      </c>
      <c r="N4171" t="e">
        <f>IF(COUNTA(SpatialOffsets[])=0,"", IF(INDEX(SpatialOffsets[Spatial Offset Type],$A4171)="","",
CONCATENATE("  - &amp;SpatialOffsetID",TEXT($A4171,"0000"),
" {","SpatialOffsetTypeCV:  ",CHAR(34),INDEX(SpatialOffsets[Spatial Offset Type],$A4171),CHAR(34),
", Offset1Value:  ",INDEX(SpatialOffsets[Offset 1 Value],$A4171),
", Offset1UnitID:  ",CHAR(34),INDEX(SpatialOffsets[Offset 1 Unit],$A4171),CHAR(34),
", Offset2Value:  ",INDEX(SpatialOffsets[Offset 2 Value],$A4171),
", Offset2UnitID:  ",CHAR(34),INDEX(SpatialOffsets[Offset 2 Unit],$A4171),CHAR(34),
", Offset3Value:  ",INDEX(SpatialOffsets[Offset 3 Value],$A4171),
", Offset3UnitID:  ",CHAR(34),INDEX(SpatialOffsets[Offset 3 Unit],$A4171),CHAR(34),,"}")))</f>
        <v>#REF!</v>
      </c>
      <c r="O4171" t="e">
        <f>IF(COUNTA(RelatedFeatures[])=0,"", IF(INDEX(RelatedFeatures[First Sampling Feature Code],$A4171)="","",
CONCATENATE("  - &amp;RelationID",TEXT($A4171,"0000"),
" {","SamplingFeatureID:  *SamplingFeatureID",TEXT(MATCH(INDEX(RelatedFeatures[First Sampling Feature Code],$A4171),SamplingFeatures[Feature Code],0),"0000"),
", RelationshipTypeCV:  ",CHAR(34),INDEX(RelatedFeatures[Relationship Type],$A4171),CHAR(34),
", RelatedFeatureID: *SamplingFeatureID",TEXT(MATCH(INDEX(RelatedFeatures[Second Sampling Feature Code],$A4171),SamplingFeatures[Feature Code],0),"0000"),
", SpatialOffsetID:  ",IF(INDEX(RelatedFeatures[Offset Number],$A4171)="","",CONCATENATE("*SpatialOffsetID",TEXT(INDEX(RelatedFeatures[Offset Number],$A4171),"0000"))),"}")))</f>
        <v>#REF!</v>
      </c>
      <c r="P4171" t="e">
        <f>IF(INDEX(Methods[Method Type],$A4171)="","",
CONCATENATE("  - &amp;MethodID",TEXT($A4171,"0000"),
" {","MethodTypeCV:  ",CHAR(34),INDEX(Methods[Method Type],$A4171),CHAR(34),
", MethodCode:  ",CHAR(34),INDEX(Methods[Method Code],$A4171),CHAR(34),
", MethodName:  ",CHAR(34),INDEX(Methods[Method Name],$A4171),CHAR(34),
", MethodDescription:  ",CHAR(34),INDEX(Methods[Method Description],$A4171),CHAR(34),
", MethodLink:  ",CHAR(34),INDEX(Methods[Method Link],$A4171),CHAR(34),
", OrganizationID: *OrganizationID",TEXT(MATCH(INDEX(Methods[Organization Name],$A4171),Organizations[Organization Name],0),"0000"),"}"))</f>
        <v>#REF!</v>
      </c>
      <c r="Q4171" t="e">
        <f>IF(INDEX(Variables[Variable Type],$A4171)="","",
CONCATENATE("  - &amp;VariableID",TEXT($A4171,"0000"),
" {","VariableTypeCV:  ",CHAR(34),INDEX(Variables[Variable Type],$A4171),CHAR(34),
", VariableCode:  ",CHAR(34),INDEX(Variables[Variable Code],$A4171),CHAR(34),
", VariableNameCV:  ",CHAR(34),INDEX(Variables[Variable Name],$A4171),CHAR(34),
", VariableDefinition:  ",CHAR(34),INDEX(Variables[Variable Definition],$A4171),CHAR(34),
", SpecciationCV:  ",CHAR(34),INDEX(Variables[Speciation],$A4171),CHAR(34),
", NoDataValue:  ",CHAR(34),INDEX(Variables[No Data Value],$A4171),CHAR(34),"}"))</f>
        <v>#REF!</v>
      </c>
    </row>
    <row r="4172" spans="1:17" x14ac:dyDescent="0.25">
      <c r="A4172">
        <v>4169</v>
      </c>
      <c r="D4172" t="e">
        <f>IF(INDEX(People[First Name],$A4172)="","",
CONCATENATE("  - &amp;PersonID",TEXT($A4172,"0000"),
" {","PersonFirstName:  ",CHAR(34),INDEX(People[First Name],$A4172),CHAR(34),
", PersonMiddleName:  ",CHAR(34),INDEX(People[Middle Name],$A4172),CHAR(34),
", PersonLastName:  ",CHAR(34),INDEX(People[Last Name],$A4172),CHAR(34),"}"))</f>
        <v>#REF!</v>
      </c>
      <c r="E4172" t="e">
        <f>IF(INDEX(Organizations[Organization Type '[CV']],$A4172)="","",
CONCATENATE("  - &amp;OrganizationID",TEXT($A4172,"0000"),
" {","OrganizationTypeCV:  ",CHAR(34),INDEX(Organizations[Organization Type '[CV']],$A4172),CHAR(34),
", OrganizationCode:  ",CHAR(34),INDEX(Organizations[Organization Code],$A4172),CHAR(34),
", OrganizationName:  ",CHAR(34),INDEX(Organizations[Organization Name],$A4172),CHAR(34),
", OrganizationDescription:  ",CHAR(34),INDEX(Organizations[Organization Description],$A4172),CHAR(34),
", OrganizationLink:  ",CHAR(34),INDEX(Organizations[Organization Link],$A4172),CHAR(34),"}"))</f>
        <v>#REF!</v>
      </c>
      <c r="F4172" t="e">
        <f>IF(INDEX(People[First Name],$A4172)="","",
CONCATENATE("  - &amp;AffiliationID",TEXT($A4172,"0000"),
" {PersonID: *PersonID",TEXT($A4172,"0000"),
", OrganizationID: *OrganizationID",TEXT(MATCH(INDEX(People[Organization Name],$A4172),Organizations[Organization Name],0),"0000"),
", IsPrimaryOrganizationContact: , AffiliationStartDate: , AffiliationEndDate: , PrimaryPhone: ",
", PrimaryEmail: ",CHAR(34),INDEX(People[Primary Email],$A4172),CHAR(34),
", PrimaryAddress: ",CHAR(34),INDEX(People[Primary Address],$A4172),CHAR(34),
", PersonLink: }"))</f>
        <v>#REF!</v>
      </c>
      <c r="H4172" t="e">
        <f>IF(COUNTA(CitationInformation)=0,"",IF(INDEX(AuthorList[Author Name],$A4172)="","",
CONCATENATE("  - &amp;AuthorListID",TEXT($A4172,"0000"),
"  {CitationID: *CitationID0001",
", PersonID: *PersonID",TEXT(MATCH(INDEX(AuthorList[Author Name],$A4172),People[Full Name],0),"0000"),
", AuthorOrder: ",INDEX(AuthorList[Author Number],$A4172),"}")))</f>
        <v>#REF!</v>
      </c>
      <c r="K4172" t="e">
        <f>IF(INDEX(SamplingFeatures[Feature Code],$A4172)="","",
CONCATENATE("  - &amp;SamplingFeatureID",TEXT($A4172,"0000"),
" {","SamplingFeatureUUID:  ",CHAR(34),INDEX(SamplingFeatures[Sampling Feature UUID],$A4172),CHAR(34),
", SamplingFeatureTypeCV:  ",CHAR(34),INDEX(SamplingFeatures[Sampling Feature Type],$A4172),CHAR(34),
", SamplingFeatureCode:  ",CHAR(34),INDEX(SamplingFeatures[Feature Code],$A4172),CHAR(34),
", SamplingFeatureName:  ",CHAR(34),INDEX(SamplingFeatures[Feature Name],$A4172),CHAR(34),
", SamplingFeatureDescription:  ",CHAR(34),INDEX(SamplingFeatures[Feature Description],$A4172),CHAR(34),
", SamplingFeatureGeotypeCV:  ",CHAR(34),INDEX(SamplingFeatures[Feature Geo Type],$A4172),CHAR(34),
", FeatureGeometry:  ",CHAR(34),INDEX(SamplingFeatures[Feature Geometry],$A4172),CHAR(34),
", Elevation_m:  ",CHAR(34),INDEX(SamplingFeatures[Elevation_m],$A4172),CHAR(34),
", ElevationDatumCV:  ",CHAR(34),ElevationDatum,CHAR(34),"}"))</f>
        <v>#REF!</v>
      </c>
      <c r="L4172" t="e">
        <f>IF(INDEX(SamplingFeatures[Sampling Feature Type],$A4172)&lt;&gt;"Site","",
CONCATENATE("  - &amp;SiteID",TEXT(SUMPRODUCT(--($L$3:$L4171&lt;&gt;"")),"0000"),
" {","SamplingFeatureID:  *SamplingFeatureID",TEXT($A4172,"0000"),
", SiteTypeCV:  ",CHAR(34),INDEX(Sites[Site Type],$A4172),CHAR(34),
", Latitude:  ",INDEX(Sites[Latitude],$A4172),
", Longitude:  ",INDEX(Sites[Longitude],$A4172),
", SRSName:  ",CHAR(34),LatLonDatum,CHAR(34),"}"))</f>
        <v>#REF!</v>
      </c>
      <c r="M4172" t="e">
        <f>IF(INDEX(SamplingFeatures[Sampling Feature Type],$A4172)&lt;&gt;"Specimen","",
CONCATENATE("  - &amp;SpecimenID",TEXT(SUMPRODUCT(--($M$3:$M4171&lt;&gt;"")),"0000"),
" {","SamplingFeatureID:  *SamplingFeatureID",TEXT($A4172,"0000"),
", SpecimenTypeCV:  ",CHAR(34),INDEX(Specimens[Specimen Type],$A4172),CHAR(34),
", SpecimenMediumCV:  ",INDEX(Specimens[Specimen Medium],$A4172),
", IsFieldSpecimen:  ",CHAR(34),INDEX(Specimens[Is Field Specimen?],$A4172),CHAR(34),"}"))</f>
        <v>#REF!</v>
      </c>
      <c r="N4172" t="e">
        <f>IF(COUNTA(SpatialOffsets[])=0,"", IF(INDEX(SpatialOffsets[Spatial Offset Type],$A4172)="","",
CONCATENATE("  - &amp;SpatialOffsetID",TEXT($A4172,"0000"),
" {","SpatialOffsetTypeCV:  ",CHAR(34),INDEX(SpatialOffsets[Spatial Offset Type],$A4172),CHAR(34),
", Offset1Value:  ",INDEX(SpatialOffsets[Offset 1 Value],$A4172),
", Offset1UnitID:  ",CHAR(34),INDEX(SpatialOffsets[Offset 1 Unit],$A4172),CHAR(34),
", Offset2Value:  ",INDEX(SpatialOffsets[Offset 2 Value],$A4172),
", Offset2UnitID:  ",CHAR(34),INDEX(SpatialOffsets[Offset 2 Unit],$A4172),CHAR(34),
", Offset3Value:  ",INDEX(SpatialOffsets[Offset 3 Value],$A4172),
", Offset3UnitID:  ",CHAR(34),INDEX(SpatialOffsets[Offset 3 Unit],$A4172),CHAR(34),,"}")))</f>
        <v>#REF!</v>
      </c>
      <c r="O4172" t="e">
        <f>IF(COUNTA(RelatedFeatures[])=0,"", IF(INDEX(RelatedFeatures[First Sampling Feature Code],$A4172)="","",
CONCATENATE("  - &amp;RelationID",TEXT($A4172,"0000"),
" {","SamplingFeatureID:  *SamplingFeatureID",TEXT(MATCH(INDEX(RelatedFeatures[First Sampling Feature Code],$A4172),SamplingFeatures[Feature Code],0),"0000"),
", RelationshipTypeCV:  ",CHAR(34),INDEX(RelatedFeatures[Relationship Type],$A4172),CHAR(34),
", RelatedFeatureID: *SamplingFeatureID",TEXT(MATCH(INDEX(RelatedFeatures[Second Sampling Feature Code],$A4172),SamplingFeatures[Feature Code],0),"0000"),
", SpatialOffsetID:  ",IF(INDEX(RelatedFeatures[Offset Number],$A4172)="","",CONCATENATE("*SpatialOffsetID",TEXT(INDEX(RelatedFeatures[Offset Number],$A4172),"0000"))),"}")))</f>
        <v>#REF!</v>
      </c>
      <c r="P4172" t="e">
        <f>IF(INDEX(Methods[Method Type],$A4172)="","",
CONCATENATE("  - &amp;MethodID",TEXT($A4172,"0000"),
" {","MethodTypeCV:  ",CHAR(34),INDEX(Methods[Method Type],$A4172),CHAR(34),
", MethodCode:  ",CHAR(34),INDEX(Methods[Method Code],$A4172),CHAR(34),
", MethodName:  ",CHAR(34),INDEX(Methods[Method Name],$A4172),CHAR(34),
", MethodDescription:  ",CHAR(34),INDEX(Methods[Method Description],$A4172),CHAR(34),
", MethodLink:  ",CHAR(34),INDEX(Methods[Method Link],$A4172),CHAR(34),
", OrganizationID: *OrganizationID",TEXT(MATCH(INDEX(Methods[Organization Name],$A4172),Organizations[Organization Name],0),"0000"),"}"))</f>
        <v>#REF!</v>
      </c>
      <c r="Q4172" t="e">
        <f>IF(INDEX(Variables[Variable Type],$A4172)="","",
CONCATENATE("  - &amp;VariableID",TEXT($A4172,"0000"),
" {","VariableTypeCV:  ",CHAR(34),INDEX(Variables[Variable Type],$A4172),CHAR(34),
", VariableCode:  ",CHAR(34),INDEX(Variables[Variable Code],$A4172),CHAR(34),
", VariableNameCV:  ",CHAR(34),INDEX(Variables[Variable Name],$A4172),CHAR(34),
", VariableDefinition:  ",CHAR(34),INDEX(Variables[Variable Definition],$A4172),CHAR(34),
", SpecciationCV:  ",CHAR(34),INDEX(Variables[Speciation],$A4172),CHAR(34),
", NoDataValue:  ",CHAR(34),INDEX(Variables[No Data Value],$A4172),CHAR(34),"}"))</f>
        <v>#REF!</v>
      </c>
    </row>
    <row r="4173" spans="1:17" x14ac:dyDescent="0.25">
      <c r="A4173">
        <v>4170</v>
      </c>
      <c r="D4173" t="e">
        <f>IF(INDEX(People[First Name],$A4173)="","",
CONCATENATE("  - &amp;PersonID",TEXT($A4173,"0000"),
" {","PersonFirstName:  ",CHAR(34),INDEX(People[First Name],$A4173),CHAR(34),
", PersonMiddleName:  ",CHAR(34),INDEX(People[Middle Name],$A4173),CHAR(34),
", PersonLastName:  ",CHAR(34),INDEX(People[Last Name],$A4173),CHAR(34),"}"))</f>
        <v>#REF!</v>
      </c>
      <c r="E4173" t="e">
        <f>IF(INDEX(Organizations[Organization Type '[CV']],$A4173)="","",
CONCATENATE("  - &amp;OrganizationID",TEXT($A4173,"0000"),
" {","OrganizationTypeCV:  ",CHAR(34),INDEX(Organizations[Organization Type '[CV']],$A4173),CHAR(34),
", OrganizationCode:  ",CHAR(34),INDEX(Organizations[Organization Code],$A4173),CHAR(34),
", OrganizationName:  ",CHAR(34),INDEX(Organizations[Organization Name],$A4173),CHAR(34),
", OrganizationDescription:  ",CHAR(34),INDEX(Organizations[Organization Description],$A4173),CHAR(34),
", OrganizationLink:  ",CHAR(34),INDEX(Organizations[Organization Link],$A4173),CHAR(34),"}"))</f>
        <v>#REF!</v>
      </c>
      <c r="F4173" t="e">
        <f>IF(INDEX(People[First Name],$A4173)="","",
CONCATENATE("  - &amp;AffiliationID",TEXT($A4173,"0000"),
" {PersonID: *PersonID",TEXT($A4173,"0000"),
", OrganizationID: *OrganizationID",TEXT(MATCH(INDEX(People[Organization Name],$A4173),Organizations[Organization Name],0),"0000"),
", IsPrimaryOrganizationContact: , AffiliationStartDate: , AffiliationEndDate: , PrimaryPhone: ",
", PrimaryEmail: ",CHAR(34),INDEX(People[Primary Email],$A4173),CHAR(34),
", PrimaryAddress: ",CHAR(34),INDEX(People[Primary Address],$A4173),CHAR(34),
", PersonLink: }"))</f>
        <v>#REF!</v>
      </c>
      <c r="H4173" t="e">
        <f>IF(COUNTA(CitationInformation)=0,"",IF(INDEX(AuthorList[Author Name],$A4173)="","",
CONCATENATE("  - &amp;AuthorListID",TEXT($A4173,"0000"),
"  {CitationID: *CitationID0001",
", PersonID: *PersonID",TEXT(MATCH(INDEX(AuthorList[Author Name],$A4173),People[Full Name],0),"0000"),
", AuthorOrder: ",INDEX(AuthorList[Author Number],$A4173),"}")))</f>
        <v>#REF!</v>
      </c>
      <c r="K4173" t="e">
        <f>IF(INDEX(SamplingFeatures[Feature Code],$A4173)="","",
CONCATENATE("  - &amp;SamplingFeatureID",TEXT($A4173,"0000"),
" {","SamplingFeatureUUID:  ",CHAR(34),INDEX(SamplingFeatures[Sampling Feature UUID],$A4173),CHAR(34),
", SamplingFeatureTypeCV:  ",CHAR(34),INDEX(SamplingFeatures[Sampling Feature Type],$A4173),CHAR(34),
", SamplingFeatureCode:  ",CHAR(34),INDEX(SamplingFeatures[Feature Code],$A4173),CHAR(34),
", SamplingFeatureName:  ",CHAR(34),INDEX(SamplingFeatures[Feature Name],$A4173),CHAR(34),
", SamplingFeatureDescription:  ",CHAR(34),INDEX(SamplingFeatures[Feature Description],$A4173),CHAR(34),
", SamplingFeatureGeotypeCV:  ",CHAR(34),INDEX(SamplingFeatures[Feature Geo Type],$A4173),CHAR(34),
", FeatureGeometry:  ",CHAR(34),INDEX(SamplingFeatures[Feature Geometry],$A4173),CHAR(34),
", Elevation_m:  ",CHAR(34),INDEX(SamplingFeatures[Elevation_m],$A4173),CHAR(34),
", ElevationDatumCV:  ",CHAR(34),ElevationDatum,CHAR(34),"}"))</f>
        <v>#REF!</v>
      </c>
      <c r="L4173" t="e">
        <f>IF(INDEX(SamplingFeatures[Sampling Feature Type],$A4173)&lt;&gt;"Site","",
CONCATENATE("  - &amp;SiteID",TEXT(SUMPRODUCT(--($L$3:$L4172&lt;&gt;"")),"0000"),
" {","SamplingFeatureID:  *SamplingFeatureID",TEXT($A4173,"0000"),
", SiteTypeCV:  ",CHAR(34),INDEX(Sites[Site Type],$A4173),CHAR(34),
", Latitude:  ",INDEX(Sites[Latitude],$A4173),
", Longitude:  ",INDEX(Sites[Longitude],$A4173),
", SRSName:  ",CHAR(34),LatLonDatum,CHAR(34),"}"))</f>
        <v>#REF!</v>
      </c>
      <c r="M4173" t="e">
        <f>IF(INDEX(SamplingFeatures[Sampling Feature Type],$A4173)&lt;&gt;"Specimen","",
CONCATENATE("  - &amp;SpecimenID",TEXT(SUMPRODUCT(--($M$3:$M4172&lt;&gt;"")),"0000"),
" {","SamplingFeatureID:  *SamplingFeatureID",TEXT($A4173,"0000"),
", SpecimenTypeCV:  ",CHAR(34),INDEX(Specimens[Specimen Type],$A4173),CHAR(34),
", SpecimenMediumCV:  ",INDEX(Specimens[Specimen Medium],$A4173),
", IsFieldSpecimen:  ",CHAR(34),INDEX(Specimens[Is Field Specimen?],$A4173),CHAR(34),"}"))</f>
        <v>#REF!</v>
      </c>
      <c r="N4173" t="e">
        <f>IF(COUNTA(SpatialOffsets[])=0,"", IF(INDEX(SpatialOffsets[Spatial Offset Type],$A4173)="","",
CONCATENATE("  - &amp;SpatialOffsetID",TEXT($A4173,"0000"),
" {","SpatialOffsetTypeCV:  ",CHAR(34),INDEX(SpatialOffsets[Spatial Offset Type],$A4173),CHAR(34),
", Offset1Value:  ",INDEX(SpatialOffsets[Offset 1 Value],$A4173),
", Offset1UnitID:  ",CHAR(34),INDEX(SpatialOffsets[Offset 1 Unit],$A4173),CHAR(34),
", Offset2Value:  ",INDEX(SpatialOffsets[Offset 2 Value],$A4173),
", Offset2UnitID:  ",CHAR(34),INDEX(SpatialOffsets[Offset 2 Unit],$A4173),CHAR(34),
", Offset3Value:  ",INDEX(SpatialOffsets[Offset 3 Value],$A4173),
", Offset3UnitID:  ",CHAR(34),INDEX(SpatialOffsets[Offset 3 Unit],$A4173),CHAR(34),,"}")))</f>
        <v>#REF!</v>
      </c>
      <c r="O4173" t="e">
        <f>IF(COUNTA(RelatedFeatures[])=0,"", IF(INDEX(RelatedFeatures[First Sampling Feature Code],$A4173)="","",
CONCATENATE("  - &amp;RelationID",TEXT($A4173,"0000"),
" {","SamplingFeatureID:  *SamplingFeatureID",TEXT(MATCH(INDEX(RelatedFeatures[First Sampling Feature Code],$A4173),SamplingFeatures[Feature Code],0),"0000"),
", RelationshipTypeCV:  ",CHAR(34),INDEX(RelatedFeatures[Relationship Type],$A4173),CHAR(34),
", RelatedFeatureID: *SamplingFeatureID",TEXT(MATCH(INDEX(RelatedFeatures[Second Sampling Feature Code],$A4173),SamplingFeatures[Feature Code],0),"0000"),
", SpatialOffsetID:  ",IF(INDEX(RelatedFeatures[Offset Number],$A4173)="","",CONCATENATE("*SpatialOffsetID",TEXT(INDEX(RelatedFeatures[Offset Number],$A4173),"0000"))),"}")))</f>
        <v>#REF!</v>
      </c>
      <c r="P4173" t="e">
        <f>IF(INDEX(Methods[Method Type],$A4173)="","",
CONCATENATE("  - &amp;MethodID",TEXT($A4173,"0000"),
" {","MethodTypeCV:  ",CHAR(34),INDEX(Methods[Method Type],$A4173),CHAR(34),
", MethodCode:  ",CHAR(34),INDEX(Methods[Method Code],$A4173),CHAR(34),
", MethodName:  ",CHAR(34),INDEX(Methods[Method Name],$A4173),CHAR(34),
", MethodDescription:  ",CHAR(34),INDEX(Methods[Method Description],$A4173),CHAR(34),
", MethodLink:  ",CHAR(34),INDEX(Methods[Method Link],$A4173),CHAR(34),
", OrganizationID: *OrganizationID",TEXT(MATCH(INDEX(Methods[Organization Name],$A4173),Organizations[Organization Name],0),"0000"),"}"))</f>
        <v>#REF!</v>
      </c>
      <c r="Q4173" t="e">
        <f>IF(INDEX(Variables[Variable Type],$A4173)="","",
CONCATENATE("  - &amp;VariableID",TEXT($A4173,"0000"),
" {","VariableTypeCV:  ",CHAR(34),INDEX(Variables[Variable Type],$A4173),CHAR(34),
", VariableCode:  ",CHAR(34),INDEX(Variables[Variable Code],$A4173),CHAR(34),
", VariableNameCV:  ",CHAR(34),INDEX(Variables[Variable Name],$A4173),CHAR(34),
", VariableDefinition:  ",CHAR(34),INDEX(Variables[Variable Definition],$A4173),CHAR(34),
", SpecciationCV:  ",CHAR(34),INDEX(Variables[Speciation],$A4173),CHAR(34),
", NoDataValue:  ",CHAR(34),INDEX(Variables[No Data Value],$A4173),CHAR(34),"}"))</f>
        <v>#REF!</v>
      </c>
    </row>
    <row r="4174" spans="1:17" x14ac:dyDescent="0.25">
      <c r="A4174">
        <v>4171</v>
      </c>
      <c r="D4174" t="e">
        <f>IF(INDEX(People[First Name],$A4174)="","",
CONCATENATE("  - &amp;PersonID",TEXT($A4174,"0000"),
" {","PersonFirstName:  ",CHAR(34),INDEX(People[First Name],$A4174),CHAR(34),
", PersonMiddleName:  ",CHAR(34),INDEX(People[Middle Name],$A4174),CHAR(34),
", PersonLastName:  ",CHAR(34),INDEX(People[Last Name],$A4174),CHAR(34),"}"))</f>
        <v>#REF!</v>
      </c>
      <c r="E4174" t="e">
        <f>IF(INDEX(Organizations[Organization Type '[CV']],$A4174)="","",
CONCATENATE("  - &amp;OrganizationID",TEXT($A4174,"0000"),
" {","OrganizationTypeCV:  ",CHAR(34),INDEX(Organizations[Organization Type '[CV']],$A4174),CHAR(34),
", OrganizationCode:  ",CHAR(34),INDEX(Organizations[Organization Code],$A4174),CHAR(34),
", OrganizationName:  ",CHAR(34),INDEX(Organizations[Organization Name],$A4174),CHAR(34),
", OrganizationDescription:  ",CHAR(34),INDEX(Organizations[Organization Description],$A4174),CHAR(34),
", OrganizationLink:  ",CHAR(34),INDEX(Organizations[Organization Link],$A4174),CHAR(34),"}"))</f>
        <v>#REF!</v>
      </c>
      <c r="F4174" t="e">
        <f>IF(INDEX(People[First Name],$A4174)="","",
CONCATENATE("  - &amp;AffiliationID",TEXT($A4174,"0000"),
" {PersonID: *PersonID",TEXT($A4174,"0000"),
", OrganizationID: *OrganizationID",TEXT(MATCH(INDEX(People[Organization Name],$A4174),Organizations[Organization Name],0),"0000"),
", IsPrimaryOrganizationContact: , AffiliationStartDate: , AffiliationEndDate: , PrimaryPhone: ",
", PrimaryEmail: ",CHAR(34),INDEX(People[Primary Email],$A4174),CHAR(34),
", PrimaryAddress: ",CHAR(34),INDEX(People[Primary Address],$A4174),CHAR(34),
", PersonLink: }"))</f>
        <v>#REF!</v>
      </c>
      <c r="H4174" t="e">
        <f>IF(COUNTA(CitationInformation)=0,"",IF(INDEX(AuthorList[Author Name],$A4174)="","",
CONCATENATE("  - &amp;AuthorListID",TEXT($A4174,"0000"),
"  {CitationID: *CitationID0001",
", PersonID: *PersonID",TEXT(MATCH(INDEX(AuthorList[Author Name],$A4174),People[Full Name],0),"0000"),
", AuthorOrder: ",INDEX(AuthorList[Author Number],$A4174),"}")))</f>
        <v>#REF!</v>
      </c>
      <c r="K4174" t="e">
        <f>IF(INDEX(SamplingFeatures[Feature Code],$A4174)="","",
CONCATENATE("  - &amp;SamplingFeatureID",TEXT($A4174,"0000"),
" {","SamplingFeatureUUID:  ",CHAR(34),INDEX(SamplingFeatures[Sampling Feature UUID],$A4174),CHAR(34),
", SamplingFeatureTypeCV:  ",CHAR(34),INDEX(SamplingFeatures[Sampling Feature Type],$A4174),CHAR(34),
", SamplingFeatureCode:  ",CHAR(34),INDEX(SamplingFeatures[Feature Code],$A4174),CHAR(34),
", SamplingFeatureName:  ",CHAR(34),INDEX(SamplingFeatures[Feature Name],$A4174),CHAR(34),
", SamplingFeatureDescription:  ",CHAR(34),INDEX(SamplingFeatures[Feature Description],$A4174),CHAR(34),
", SamplingFeatureGeotypeCV:  ",CHAR(34),INDEX(SamplingFeatures[Feature Geo Type],$A4174),CHAR(34),
", FeatureGeometry:  ",CHAR(34),INDEX(SamplingFeatures[Feature Geometry],$A4174),CHAR(34),
", Elevation_m:  ",CHAR(34),INDEX(SamplingFeatures[Elevation_m],$A4174),CHAR(34),
", ElevationDatumCV:  ",CHAR(34),ElevationDatum,CHAR(34),"}"))</f>
        <v>#REF!</v>
      </c>
      <c r="L4174" t="e">
        <f>IF(INDEX(SamplingFeatures[Sampling Feature Type],$A4174)&lt;&gt;"Site","",
CONCATENATE("  - &amp;SiteID",TEXT(SUMPRODUCT(--($L$3:$L4173&lt;&gt;"")),"0000"),
" {","SamplingFeatureID:  *SamplingFeatureID",TEXT($A4174,"0000"),
", SiteTypeCV:  ",CHAR(34),INDEX(Sites[Site Type],$A4174),CHAR(34),
", Latitude:  ",INDEX(Sites[Latitude],$A4174),
", Longitude:  ",INDEX(Sites[Longitude],$A4174),
", SRSName:  ",CHAR(34),LatLonDatum,CHAR(34),"}"))</f>
        <v>#REF!</v>
      </c>
      <c r="M4174" t="e">
        <f>IF(INDEX(SamplingFeatures[Sampling Feature Type],$A4174)&lt;&gt;"Specimen","",
CONCATENATE("  - &amp;SpecimenID",TEXT(SUMPRODUCT(--($M$3:$M4173&lt;&gt;"")),"0000"),
" {","SamplingFeatureID:  *SamplingFeatureID",TEXT($A4174,"0000"),
", SpecimenTypeCV:  ",CHAR(34),INDEX(Specimens[Specimen Type],$A4174),CHAR(34),
", SpecimenMediumCV:  ",INDEX(Specimens[Specimen Medium],$A4174),
", IsFieldSpecimen:  ",CHAR(34),INDEX(Specimens[Is Field Specimen?],$A4174),CHAR(34),"}"))</f>
        <v>#REF!</v>
      </c>
      <c r="N4174" t="e">
        <f>IF(COUNTA(SpatialOffsets[])=0,"", IF(INDEX(SpatialOffsets[Spatial Offset Type],$A4174)="","",
CONCATENATE("  - &amp;SpatialOffsetID",TEXT($A4174,"0000"),
" {","SpatialOffsetTypeCV:  ",CHAR(34),INDEX(SpatialOffsets[Spatial Offset Type],$A4174),CHAR(34),
", Offset1Value:  ",INDEX(SpatialOffsets[Offset 1 Value],$A4174),
", Offset1UnitID:  ",CHAR(34),INDEX(SpatialOffsets[Offset 1 Unit],$A4174),CHAR(34),
", Offset2Value:  ",INDEX(SpatialOffsets[Offset 2 Value],$A4174),
", Offset2UnitID:  ",CHAR(34),INDEX(SpatialOffsets[Offset 2 Unit],$A4174),CHAR(34),
", Offset3Value:  ",INDEX(SpatialOffsets[Offset 3 Value],$A4174),
", Offset3UnitID:  ",CHAR(34),INDEX(SpatialOffsets[Offset 3 Unit],$A4174),CHAR(34),,"}")))</f>
        <v>#REF!</v>
      </c>
      <c r="O4174" t="e">
        <f>IF(COUNTA(RelatedFeatures[])=0,"", IF(INDEX(RelatedFeatures[First Sampling Feature Code],$A4174)="","",
CONCATENATE("  - &amp;RelationID",TEXT($A4174,"0000"),
" {","SamplingFeatureID:  *SamplingFeatureID",TEXT(MATCH(INDEX(RelatedFeatures[First Sampling Feature Code],$A4174),SamplingFeatures[Feature Code],0),"0000"),
", RelationshipTypeCV:  ",CHAR(34),INDEX(RelatedFeatures[Relationship Type],$A4174),CHAR(34),
", RelatedFeatureID: *SamplingFeatureID",TEXT(MATCH(INDEX(RelatedFeatures[Second Sampling Feature Code],$A4174),SamplingFeatures[Feature Code],0),"0000"),
", SpatialOffsetID:  ",IF(INDEX(RelatedFeatures[Offset Number],$A4174)="","",CONCATENATE("*SpatialOffsetID",TEXT(INDEX(RelatedFeatures[Offset Number],$A4174),"0000"))),"}")))</f>
        <v>#REF!</v>
      </c>
      <c r="P4174" t="e">
        <f>IF(INDEX(Methods[Method Type],$A4174)="","",
CONCATENATE("  - &amp;MethodID",TEXT($A4174,"0000"),
" {","MethodTypeCV:  ",CHAR(34),INDEX(Methods[Method Type],$A4174),CHAR(34),
", MethodCode:  ",CHAR(34),INDEX(Methods[Method Code],$A4174),CHAR(34),
", MethodName:  ",CHAR(34),INDEX(Methods[Method Name],$A4174),CHAR(34),
", MethodDescription:  ",CHAR(34),INDEX(Methods[Method Description],$A4174),CHAR(34),
", MethodLink:  ",CHAR(34),INDEX(Methods[Method Link],$A4174),CHAR(34),
", OrganizationID: *OrganizationID",TEXT(MATCH(INDEX(Methods[Organization Name],$A4174),Organizations[Organization Name],0),"0000"),"}"))</f>
        <v>#REF!</v>
      </c>
      <c r="Q4174" t="e">
        <f>IF(INDEX(Variables[Variable Type],$A4174)="","",
CONCATENATE("  - &amp;VariableID",TEXT($A4174,"0000"),
" {","VariableTypeCV:  ",CHAR(34),INDEX(Variables[Variable Type],$A4174),CHAR(34),
", VariableCode:  ",CHAR(34),INDEX(Variables[Variable Code],$A4174),CHAR(34),
", VariableNameCV:  ",CHAR(34),INDEX(Variables[Variable Name],$A4174),CHAR(34),
", VariableDefinition:  ",CHAR(34),INDEX(Variables[Variable Definition],$A4174),CHAR(34),
", SpecciationCV:  ",CHAR(34),INDEX(Variables[Speciation],$A4174),CHAR(34),
", NoDataValue:  ",CHAR(34),INDEX(Variables[No Data Value],$A4174),CHAR(34),"}"))</f>
        <v>#REF!</v>
      </c>
    </row>
    <row r="4175" spans="1:17" x14ac:dyDescent="0.25">
      <c r="A4175">
        <v>4172</v>
      </c>
      <c r="D4175" t="e">
        <f>IF(INDEX(People[First Name],$A4175)="","",
CONCATENATE("  - &amp;PersonID",TEXT($A4175,"0000"),
" {","PersonFirstName:  ",CHAR(34),INDEX(People[First Name],$A4175),CHAR(34),
", PersonMiddleName:  ",CHAR(34),INDEX(People[Middle Name],$A4175),CHAR(34),
", PersonLastName:  ",CHAR(34),INDEX(People[Last Name],$A4175),CHAR(34),"}"))</f>
        <v>#REF!</v>
      </c>
      <c r="E4175" t="e">
        <f>IF(INDEX(Organizations[Organization Type '[CV']],$A4175)="","",
CONCATENATE("  - &amp;OrganizationID",TEXT($A4175,"0000"),
" {","OrganizationTypeCV:  ",CHAR(34),INDEX(Organizations[Organization Type '[CV']],$A4175),CHAR(34),
", OrganizationCode:  ",CHAR(34),INDEX(Organizations[Organization Code],$A4175),CHAR(34),
", OrganizationName:  ",CHAR(34),INDEX(Organizations[Organization Name],$A4175),CHAR(34),
", OrganizationDescription:  ",CHAR(34),INDEX(Organizations[Organization Description],$A4175),CHAR(34),
", OrganizationLink:  ",CHAR(34),INDEX(Organizations[Organization Link],$A4175),CHAR(34),"}"))</f>
        <v>#REF!</v>
      </c>
      <c r="F4175" t="e">
        <f>IF(INDEX(People[First Name],$A4175)="","",
CONCATENATE("  - &amp;AffiliationID",TEXT($A4175,"0000"),
" {PersonID: *PersonID",TEXT($A4175,"0000"),
", OrganizationID: *OrganizationID",TEXT(MATCH(INDEX(People[Organization Name],$A4175),Organizations[Organization Name],0),"0000"),
", IsPrimaryOrganizationContact: , AffiliationStartDate: , AffiliationEndDate: , PrimaryPhone: ",
", PrimaryEmail: ",CHAR(34),INDEX(People[Primary Email],$A4175),CHAR(34),
", PrimaryAddress: ",CHAR(34),INDEX(People[Primary Address],$A4175),CHAR(34),
", PersonLink: }"))</f>
        <v>#REF!</v>
      </c>
      <c r="H4175" t="e">
        <f>IF(COUNTA(CitationInformation)=0,"",IF(INDEX(AuthorList[Author Name],$A4175)="","",
CONCATENATE("  - &amp;AuthorListID",TEXT($A4175,"0000"),
"  {CitationID: *CitationID0001",
", PersonID: *PersonID",TEXT(MATCH(INDEX(AuthorList[Author Name],$A4175),People[Full Name],0),"0000"),
", AuthorOrder: ",INDEX(AuthorList[Author Number],$A4175),"}")))</f>
        <v>#REF!</v>
      </c>
      <c r="K4175" t="e">
        <f>IF(INDEX(SamplingFeatures[Feature Code],$A4175)="","",
CONCATENATE("  - &amp;SamplingFeatureID",TEXT($A4175,"0000"),
" {","SamplingFeatureUUID:  ",CHAR(34),INDEX(SamplingFeatures[Sampling Feature UUID],$A4175),CHAR(34),
", SamplingFeatureTypeCV:  ",CHAR(34),INDEX(SamplingFeatures[Sampling Feature Type],$A4175),CHAR(34),
", SamplingFeatureCode:  ",CHAR(34),INDEX(SamplingFeatures[Feature Code],$A4175),CHAR(34),
", SamplingFeatureName:  ",CHAR(34),INDEX(SamplingFeatures[Feature Name],$A4175),CHAR(34),
", SamplingFeatureDescription:  ",CHAR(34),INDEX(SamplingFeatures[Feature Description],$A4175),CHAR(34),
", SamplingFeatureGeotypeCV:  ",CHAR(34),INDEX(SamplingFeatures[Feature Geo Type],$A4175),CHAR(34),
", FeatureGeometry:  ",CHAR(34),INDEX(SamplingFeatures[Feature Geometry],$A4175),CHAR(34),
", Elevation_m:  ",CHAR(34),INDEX(SamplingFeatures[Elevation_m],$A4175),CHAR(34),
", ElevationDatumCV:  ",CHAR(34),ElevationDatum,CHAR(34),"}"))</f>
        <v>#REF!</v>
      </c>
      <c r="L4175" t="e">
        <f>IF(INDEX(SamplingFeatures[Sampling Feature Type],$A4175)&lt;&gt;"Site","",
CONCATENATE("  - &amp;SiteID",TEXT(SUMPRODUCT(--($L$3:$L4174&lt;&gt;"")),"0000"),
" {","SamplingFeatureID:  *SamplingFeatureID",TEXT($A4175,"0000"),
", SiteTypeCV:  ",CHAR(34),INDEX(Sites[Site Type],$A4175),CHAR(34),
", Latitude:  ",INDEX(Sites[Latitude],$A4175),
", Longitude:  ",INDEX(Sites[Longitude],$A4175),
", SRSName:  ",CHAR(34),LatLonDatum,CHAR(34),"}"))</f>
        <v>#REF!</v>
      </c>
      <c r="M4175" t="e">
        <f>IF(INDEX(SamplingFeatures[Sampling Feature Type],$A4175)&lt;&gt;"Specimen","",
CONCATENATE("  - &amp;SpecimenID",TEXT(SUMPRODUCT(--($M$3:$M4174&lt;&gt;"")),"0000"),
" {","SamplingFeatureID:  *SamplingFeatureID",TEXT($A4175,"0000"),
", SpecimenTypeCV:  ",CHAR(34),INDEX(Specimens[Specimen Type],$A4175),CHAR(34),
", SpecimenMediumCV:  ",INDEX(Specimens[Specimen Medium],$A4175),
", IsFieldSpecimen:  ",CHAR(34),INDEX(Specimens[Is Field Specimen?],$A4175),CHAR(34),"}"))</f>
        <v>#REF!</v>
      </c>
      <c r="N4175" t="e">
        <f>IF(COUNTA(SpatialOffsets[])=0,"", IF(INDEX(SpatialOffsets[Spatial Offset Type],$A4175)="","",
CONCATENATE("  - &amp;SpatialOffsetID",TEXT($A4175,"0000"),
" {","SpatialOffsetTypeCV:  ",CHAR(34),INDEX(SpatialOffsets[Spatial Offset Type],$A4175),CHAR(34),
", Offset1Value:  ",INDEX(SpatialOffsets[Offset 1 Value],$A4175),
", Offset1UnitID:  ",CHAR(34),INDEX(SpatialOffsets[Offset 1 Unit],$A4175),CHAR(34),
", Offset2Value:  ",INDEX(SpatialOffsets[Offset 2 Value],$A4175),
", Offset2UnitID:  ",CHAR(34),INDEX(SpatialOffsets[Offset 2 Unit],$A4175),CHAR(34),
", Offset3Value:  ",INDEX(SpatialOffsets[Offset 3 Value],$A4175),
", Offset3UnitID:  ",CHAR(34),INDEX(SpatialOffsets[Offset 3 Unit],$A4175),CHAR(34),,"}")))</f>
        <v>#REF!</v>
      </c>
      <c r="O4175" t="e">
        <f>IF(COUNTA(RelatedFeatures[])=0,"", IF(INDEX(RelatedFeatures[First Sampling Feature Code],$A4175)="","",
CONCATENATE("  - &amp;RelationID",TEXT($A4175,"0000"),
" {","SamplingFeatureID:  *SamplingFeatureID",TEXT(MATCH(INDEX(RelatedFeatures[First Sampling Feature Code],$A4175),SamplingFeatures[Feature Code],0),"0000"),
", RelationshipTypeCV:  ",CHAR(34),INDEX(RelatedFeatures[Relationship Type],$A4175),CHAR(34),
", RelatedFeatureID: *SamplingFeatureID",TEXT(MATCH(INDEX(RelatedFeatures[Second Sampling Feature Code],$A4175),SamplingFeatures[Feature Code],0),"0000"),
", SpatialOffsetID:  ",IF(INDEX(RelatedFeatures[Offset Number],$A4175)="","",CONCATENATE("*SpatialOffsetID",TEXT(INDEX(RelatedFeatures[Offset Number],$A4175),"0000"))),"}")))</f>
        <v>#REF!</v>
      </c>
      <c r="P4175" t="e">
        <f>IF(INDEX(Methods[Method Type],$A4175)="","",
CONCATENATE("  - &amp;MethodID",TEXT($A4175,"0000"),
" {","MethodTypeCV:  ",CHAR(34),INDEX(Methods[Method Type],$A4175),CHAR(34),
", MethodCode:  ",CHAR(34),INDEX(Methods[Method Code],$A4175),CHAR(34),
", MethodName:  ",CHAR(34),INDEX(Methods[Method Name],$A4175),CHAR(34),
", MethodDescription:  ",CHAR(34),INDEX(Methods[Method Description],$A4175),CHAR(34),
", MethodLink:  ",CHAR(34),INDEX(Methods[Method Link],$A4175),CHAR(34),
", OrganizationID: *OrganizationID",TEXT(MATCH(INDEX(Methods[Organization Name],$A4175),Organizations[Organization Name],0),"0000"),"}"))</f>
        <v>#REF!</v>
      </c>
      <c r="Q4175" t="e">
        <f>IF(INDEX(Variables[Variable Type],$A4175)="","",
CONCATENATE("  - &amp;VariableID",TEXT($A4175,"0000"),
" {","VariableTypeCV:  ",CHAR(34),INDEX(Variables[Variable Type],$A4175),CHAR(34),
", VariableCode:  ",CHAR(34),INDEX(Variables[Variable Code],$A4175),CHAR(34),
", VariableNameCV:  ",CHAR(34),INDEX(Variables[Variable Name],$A4175),CHAR(34),
", VariableDefinition:  ",CHAR(34),INDEX(Variables[Variable Definition],$A4175),CHAR(34),
", SpecciationCV:  ",CHAR(34),INDEX(Variables[Speciation],$A4175),CHAR(34),
", NoDataValue:  ",CHAR(34),INDEX(Variables[No Data Value],$A4175),CHAR(34),"}"))</f>
        <v>#REF!</v>
      </c>
    </row>
    <row r="4176" spans="1:17" x14ac:dyDescent="0.25">
      <c r="A4176">
        <v>4173</v>
      </c>
      <c r="D4176" t="e">
        <f>IF(INDEX(People[First Name],$A4176)="","",
CONCATENATE("  - &amp;PersonID",TEXT($A4176,"0000"),
" {","PersonFirstName:  ",CHAR(34),INDEX(People[First Name],$A4176),CHAR(34),
", PersonMiddleName:  ",CHAR(34),INDEX(People[Middle Name],$A4176),CHAR(34),
", PersonLastName:  ",CHAR(34),INDEX(People[Last Name],$A4176),CHAR(34),"}"))</f>
        <v>#REF!</v>
      </c>
      <c r="E4176" t="e">
        <f>IF(INDEX(Organizations[Organization Type '[CV']],$A4176)="","",
CONCATENATE("  - &amp;OrganizationID",TEXT($A4176,"0000"),
" {","OrganizationTypeCV:  ",CHAR(34),INDEX(Organizations[Organization Type '[CV']],$A4176),CHAR(34),
", OrganizationCode:  ",CHAR(34),INDEX(Organizations[Organization Code],$A4176),CHAR(34),
", OrganizationName:  ",CHAR(34),INDEX(Organizations[Organization Name],$A4176),CHAR(34),
", OrganizationDescription:  ",CHAR(34),INDEX(Organizations[Organization Description],$A4176),CHAR(34),
", OrganizationLink:  ",CHAR(34),INDEX(Organizations[Organization Link],$A4176),CHAR(34),"}"))</f>
        <v>#REF!</v>
      </c>
      <c r="F4176" t="e">
        <f>IF(INDEX(People[First Name],$A4176)="","",
CONCATENATE("  - &amp;AffiliationID",TEXT($A4176,"0000"),
" {PersonID: *PersonID",TEXT($A4176,"0000"),
", OrganizationID: *OrganizationID",TEXT(MATCH(INDEX(People[Organization Name],$A4176),Organizations[Organization Name],0),"0000"),
", IsPrimaryOrganizationContact: , AffiliationStartDate: , AffiliationEndDate: , PrimaryPhone: ",
", PrimaryEmail: ",CHAR(34),INDEX(People[Primary Email],$A4176),CHAR(34),
", PrimaryAddress: ",CHAR(34),INDEX(People[Primary Address],$A4176),CHAR(34),
", PersonLink: }"))</f>
        <v>#REF!</v>
      </c>
      <c r="H4176" t="e">
        <f>IF(COUNTA(CitationInformation)=0,"",IF(INDEX(AuthorList[Author Name],$A4176)="","",
CONCATENATE("  - &amp;AuthorListID",TEXT($A4176,"0000"),
"  {CitationID: *CitationID0001",
", PersonID: *PersonID",TEXT(MATCH(INDEX(AuthorList[Author Name],$A4176),People[Full Name],0),"0000"),
", AuthorOrder: ",INDEX(AuthorList[Author Number],$A4176),"}")))</f>
        <v>#REF!</v>
      </c>
      <c r="K4176" t="e">
        <f>IF(INDEX(SamplingFeatures[Feature Code],$A4176)="","",
CONCATENATE("  - &amp;SamplingFeatureID",TEXT($A4176,"0000"),
" {","SamplingFeatureUUID:  ",CHAR(34),INDEX(SamplingFeatures[Sampling Feature UUID],$A4176),CHAR(34),
", SamplingFeatureTypeCV:  ",CHAR(34),INDEX(SamplingFeatures[Sampling Feature Type],$A4176),CHAR(34),
", SamplingFeatureCode:  ",CHAR(34),INDEX(SamplingFeatures[Feature Code],$A4176),CHAR(34),
", SamplingFeatureName:  ",CHAR(34),INDEX(SamplingFeatures[Feature Name],$A4176),CHAR(34),
", SamplingFeatureDescription:  ",CHAR(34),INDEX(SamplingFeatures[Feature Description],$A4176),CHAR(34),
", SamplingFeatureGeotypeCV:  ",CHAR(34),INDEX(SamplingFeatures[Feature Geo Type],$A4176),CHAR(34),
", FeatureGeometry:  ",CHAR(34),INDEX(SamplingFeatures[Feature Geometry],$A4176),CHAR(34),
", Elevation_m:  ",CHAR(34),INDEX(SamplingFeatures[Elevation_m],$A4176),CHAR(34),
", ElevationDatumCV:  ",CHAR(34),ElevationDatum,CHAR(34),"}"))</f>
        <v>#REF!</v>
      </c>
      <c r="L4176" t="e">
        <f>IF(INDEX(SamplingFeatures[Sampling Feature Type],$A4176)&lt;&gt;"Site","",
CONCATENATE("  - &amp;SiteID",TEXT(SUMPRODUCT(--($L$3:$L4175&lt;&gt;"")),"0000"),
" {","SamplingFeatureID:  *SamplingFeatureID",TEXT($A4176,"0000"),
", SiteTypeCV:  ",CHAR(34),INDEX(Sites[Site Type],$A4176),CHAR(34),
", Latitude:  ",INDEX(Sites[Latitude],$A4176),
", Longitude:  ",INDEX(Sites[Longitude],$A4176),
", SRSName:  ",CHAR(34),LatLonDatum,CHAR(34),"}"))</f>
        <v>#REF!</v>
      </c>
      <c r="M4176" t="e">
        <f>IF(INDEX(SamplingFeatures[Sampling Feature Type],$A4176)&lt;&gt;"Specimen","",
CONCATENATE("  - &amp;SpecimenID",TEXT(SUMPRODUCT(--($M$3:$M4175&lt;&gt;"")),"0000"),
" {","SamplingFeatureID:  *SamplingFeatureID",TEXT($A4176,"0000"),
", SpecimenTypeCV:  ",CHAR(34),INDEX(Specimens[Specimen Type],$A4176),CHAR(34),
", SpecimenMediumCV:  ",INDEX(Specimens[Specimen Medium],$A4176),
", IsFieldSpecimen:  ",CHAR(34),INDEX(Specimens[Is Field Specimen?],$A4176),CHAR(34),"}"))</f>
        <v>#REF!</v>
      </c>
      <c r="N4176" t="e">
        <f>IF(COUNTA(SpatialOffsets[])=0,"", IF(INDEX(SpatialOffsets[Spatial Offset Type],$A4176)="","",
CONCATENATE("  - &amp;SpatialOffsetID",TEXT($A4176,"0000"),
" {","SpatialOffsetTypeCV:  ",CHAR(34),INDEX(SpatialOffsets[Spatial Offset Type],$A4176),CHAR(34),
", Offset1Value:  ",INDEX(SpatialOffsets[Offset 1 Value],$A4176),
", Offset1UnitID:  ",CHAR(34),INDEX(SpatialOffsets[Offset 1 Unit],$A4176),CHAR(34),
", Offset2Value:  ",INDEX(SpatialOffsets[Offset 2 Value],$A4176),
", Offset2UnitID:  ",CHAR(34),INDEX(SpatialOffsets[Offset 2 Unit],$A4176),CHAR(34),
", Offset3Value:  ",INDEX(SpatialOffsets[Offset 3 Value],$A4176),
", Offset3UnitID:  ",CHAR(34),INDEX(SpatialOffsets[Offset 3 Unit],$A4176),CHAR(34),,"}")))</f>
        <v>#REF!</v>
      </c>
      <c r="O4176" t="e">
        <f>IF(COUNTA(RelatedFeatures[])=0,"", IF(INDEX(RelatedFeatures[First Sampling Feature Code],$A4176)="","",
CONCATENATE("  - &amp;RelationID",TEXT($A4176,"0000"),
" {","SamplingFeatureID:  *SamplingFeatureID",TEXT(MATCH(INDEX(RelatedFeatures[First Sampling Feature Code],$A4176),SamplingFeatures[Feature Code],0),"0000"),
", RelationshipTypeCV:  ",CHAR(34),INDEX(RelatedFeatures[Relationship Type],$A4176),CHAR(34),
", RelatedFeatureID: *SamplingFeatureID",TEXT(MATCH(INDEX(RelatedFeatures[Second Sampling Feature Code],$A4176),SamplingFeatures[Feature Code],0),"0000"),
", SpatialOffsetID:  ",IF(INDEX(RelatedFeatures[Offset Number],$A4176)="","",CONCATENATE("*SpatialOffsetID",TEXT(INDEX(RelatedFeatures[Offset Number],$A4176),"0000"))),"}")))</f>
        <v>#REF!</v>
      </c>
      <c r="P4176" t="e">
        <f>IF(INDEX(Methods[Method Type],$A4176)="","",
CONCATENATE("  - &amp;MethodID",TEXT($A4176,"0000"),
" {","MethodTypeCV:  ",CHAR(34),INDEX(Methods[Method Type],$A4176),CHAR(34),
", MethodCode:  ",CHAR(34),INDEX(Methods[Method Code],$A4176),CHAR(34),
", MethodName:  ",CHAR(34),INDEX(Methods[Method Name],$A4176),CHAR(34),
", MethodDescription:  ",CHAR(34),INDEX(Methods[Method Description],$A4176),CHAR(34),
", MethodLink:  ",CHAR(34),INDEX(Methods[Method Link],$A4176),CHAR(34),
", OrganizationID: *OrganizationID",TEXT(MATCH(INDEX(Methods[Organization Name],$A4176),Organizations[Organization Name],0),"0000"),"}"))</f>
        <v>#REF!</v>
      </c>
      <c r="Q4176" t="e">
        <f>IF(INDEX(Variables[Variable Type],$A4176)="","",
CONCATENATE("  - &amp;VariableID",TEXT($A4176,"0000"),
" {","VariableTypeCV:  ",CHAR(34),INDEX(Variables[Variable Type],$A4176),CHAR(34),
", VariableCode:  ",CHAR(34),INDEX(Variables[Variable Code],$A4176),CHAR(34),
", VariableNameCV:  ",CHAR(34),INDEX(Variables[Variable Name],$A4176),CHAR(34),
", VariableDefinition:  ",CHAR(34),INDEX(Variables[Variable Definition],$A4176),CHAR(34),
", SpecciationCV:  ",CHAR(34),INDEX(Variables[Speciation],$A4176),CHAR(34),
", NoDataValue:  ",CHAR(34),INDEX(Variables[No Data Value],$A4176),CHAR(34),"}"))</f>
        <v>#REF!</v>
      </c>
    </row>
    <row r="4177" spans="1:17" x14ac:dyDescent="0.25">
      <c r="A4177">
        <v>4174</v>
      </c>
      <c r="D4177" t="e">
        <f>IF(INDEX(People[First Name],$A4177)="","",
CONCATENATE("  - &amp;PersonID",TEXT($A4177,"0000"),
" {","PersonFirstName:  ",CHAR(34),INDEX(People[First Name],$A4177),CHAR(34),
", PersonMiddleName:  ",CHAR(34),INDEX(People[Middle Name],$A4177),CHAR(34),
", PersonLastName:  ",CHAR(34),INDEX(People[Last Name],$A4177),CHAR(34),"}"))</f>
        <v>#REF!</v>
      </c>
      <c r="E4177" t="e">
        <f>IF(INDEX(Organizations[Organization Type '[CV']],$A4177)="","",
CONCATENATE("  - &amp;OrganizationID",TEXT($A4177,"0000"),
" {","OrganizationTypeCV:  ",CHAR(34),INDEX(Organizations[Organization Type '[CV']],$A4177),CHAR(34),
", OrganizationCode:  ",CHAR(34),INDEX(Organizations[Organization Code],$A4177),CHAR(34),
", OrganizationName:  ",CHAR(34),INDEX(Organizations[Organization Name],$A4177),CHAR(34),
", OrganizationDescription:  ",CHAR(34),INDEX(Organizations[Organization Description],$A4177),CHAR(34),
", OrganizationLink:  ",CHAR(34),INDEX(Organizations[Organization Link],$A4177),CHAR(34),"}"))</f>
        <v>#REF!</v>
      </c>
      <c r="F4177" t="e">
        <f>IF(INDEX(People[First Name],$A4177)="","",
CONCATENATE("  - &amp;AffiliationID",TEXT($A4177,"0000"),
" {PersonID: *PersonID",TEXT($A4177,"0000"),
", OrganizationID: *OrganizationID",TEXT(MATCH(INDEX(People[Organization Name],$A4177),Organizations[Organization Name],0),"0000"),
", IsPrimaryOrganizationContact: , AffiliationStartDate: , AffiliationEndDate: , PrimaryPhone: ",
", PrimaryEmail: ",CHAR(34),INDEX(People[Primary Email],$A4177),CHAR(34),
", PrimaryAddress: ",CHAR(34),INDEX(People[Primary Address],$A4177),CHAR(34),
", PersonLink: }"))</f>
        <v>#REF!</v>
      </c>
      <c r="H4177" t="e">
        <f>IF(COUNTA(CitationInformation)=0,"",IF(INDEX(AuthorList[Author Name],$A4177)="","",
CONCATENATE("  - &amp;AuthorListID",TEXT($A4177,"0000"),
"  {CitationID: *CitationID0001",
", PersonID: *PersonID",TEXT(MATCH(INDEX(AuthorList[Author Name],$A4177),People[Full Name],0),"0000"),
", AuthorOrder: ",INDEX(AuthorList[Author Number],$A4177),"}")))</f>
        <v>#REF!</v>
      </c>
      <c r="K4177" t="e">
        <f>IF(INDEX(SamplingFeatures[Feature Code],$A4177)="","",
CONCATENATE("  - &amp;SamplingFeatureID",TEXT($A4177,"0000"),
" {","SamplingFeatureUUID:  ",CHAR(34),INDEX(SamplingFeatures[Sampling Feature UUID],$A4177),CHAR(34),
", SamplingFeatureTypeCV:  ",CHAR(34),INDEX(SamplingFeatures[Sampling Feature Type],$A4177),CHAR(34),
", SamplingFeatureCode:  ",CHAR(34),INDEX(SamplingFeatures[Feature Code],$A4177),CHAR(34),
", SamplingFeatureName:  ",CHAR(34),INDEX(SamplingFeatures[Feature Name],$A4177),CHAR(34),
", SamplingFeatureDescription:  ",CHAR(34),INDEX(SamplingFeatures[Feature Description],$A4177),CHAR(34),
", SamplingFeatureGeotypeCV:  ",CHAR(34),INDEX(SamplingFeatures[Feature Geo Type],$A4177),CHAR(34),
", FeatureGeometry:  ",CHAR(34),INDEX(SamplingFeatures[Feature Geometry],$A4177),CHAR(34),
", Elevation_m:  ",CHAR(34),INDEX(SamplingFeatures[Elevation_m],$A4177),CHAR(34),
", ElevationDatumCV:  ",CHAR(34),ElevationDatum,CHAR(34),"}"))</f>
        <v>#REF!</v>
      </c>
      <c r="L4177" t="e">
        <f>IF(INDEX(SamplingFeatures[Sampling Feature Type],$A4177)&lt;&gt;"Site","",
CONCATENATE("  - &amp;SiteID",TEXT(SUMPRODUCT(--($L$3:$L4176&lt;&gt;"")),"0000"),
" {","SamplingFeatureID:  *SamplingFeatureID",TEXT($A4177,"0000"),
", SiteTypeCV:  ",CHAR(34),INDEX(Sites[Site Type],$A4177),CHAR(34),
", Latitude:  ",INDEX(Sites[Latitude],$A4177),
", Longitude:  ",INDEX(Sites[Longitude],$A4177),
", SRSName:  ",CHAR(34),LatLonDatum,CHAR(34),"}"))</f>
        <v>#REF!</v>
      </c>
      <c r="M4177" t="e">
        <f>IF(INDEX(SamplingFeatures[Sampling Feature Type],$A4177)&lt;&gt;"Specimen","",
CONCATENATE("  - &amp;SpecimenID",TEXT(SUMPRODUCT(--($M$3:$M4176&lt;&gt;"")),"0000"),
" {","SamplingFeatureID:  *SamplingFeatureID",TEXT($A4177,"0000"),
", SpecimenTypeCV:  ",CHAR(34),INDEX(Specimens[Specimen Type],$A4177),CHAR(34),
", SpecimenMediumCV:  ",INDEX(Specimens[Specimen Medium],$A4177),
", IsFieldSpecimen:  ",CHAR(34),INDEX(Specimens[Is Field Specimen?],$A4177),CHAR(34),"}"))</f>
        <v>#REF!</v>
      </c>
      <c r="N4177" t="e">
        <f>IF(COUNTA(SpatialOffsets[])=0,"", IF(INDEX(SpatialOffsets[Spatial Offset Type],$A4177)="","",
CONCATENATE("  - &amp;SpatialOffsetID",TEXT($A4177,"0000"),
" {","SpatialOffsetTypeCV:  ",CHAR(34),INDEX(SpatialOffsets[Spatial Offset Type],$A4177),CHAR(34),
", Offset1Value:  ",INDEX(SpatialOffsets[Offset 1 Value],$A4177),
", Offset1UnitID:  ",CHAR(34),INDEX(SpatialOffsets[Offset 1 Unit],$A4177),CHAR(34),
", Offset2Value:  ",INDEX(SpatialOffsets[Offset 2 Value],$A4177),
", Offset2UnitID:  ",CHAR(34),INDEX(SpatialOffsets[Offset 2 Unit],$A4177),CHAR(34),
", Offset3Value:  ",INDEX(SpatialOffsets[Offset 3 Value],$A4177),
", Offset3UnitID:  ",CHAR(34),INDEX(SpatialOffsets[Offset 3 Unit],$A4177),CHAR(34),,"}")))</f>
        <v>#REF!</v>
      </c>
      <c r="O4177" t="e">
        <f>IF(COUNTA(RelatedFeatures[])=0,"", IF(INDEX(RelatedFeatures[First Sampling Feature Code],$A4177)="","",
CONCATENATE("  - &amp;RelationID",TEXT($A4177,"0000"),
" {","SamplingFeatureID:  *SamplingFeatureID",TEXT(MATCH(INDEX(RelatedFeatures[First Sampling Feature Code],$A4177),SamplingFeatures[Feature Code],0),"0000"),
", RelationshipTypeCV:  ",CHAR(34),INDEX(RelatedFeatures[Relationship Type],$A4177),CHAR(34),
", RelatedFeatureID: *SamplingFeatureID",TEXT(MATCH(INDEX(RelatedFeatures[Second Sampling Feature Code],$A4177),SamplingFeatures[Feature Code],0),"0000"),
", SpatialOffsetID:  ",IF(INDEX(RelatedFeatures[Offset Number],$A4177)="","",CONCATENATE("*SpatialOffsetID",TEXT(INDEX(RelatedFeatures[Offset Number],$A4177),"0000"))),"}")))</f>
        <v>#REF!</v>
      </c>
      <c r="P4177" t="e">
        <f>IF(INDEX(Methods[Method Type],$A4177)="","",
CONCATENATE("  - &amp;MethodID",TEXT($A4177,"0000"),
" {","MethodTypeCV:  ",CHAR(34),INDEX(Methods[Method Type],$A4177),CHAR(34),
", MethodCode:  ",CHAR(34),INDEX(Methods[Method Code],$A4177),CHAR(34),
", MethodName:  ",CHAR(34),INDEX(Methods[Method Name],$A4177),CHAR(34),
", MethodDescription:  ",CHAR(34),INDEX(Methods[Method Description],$A4177),CHAR(34),
", MethodLink:  ",CHAR(34),INDEX(Methods[Method Link],$A4177),CHAR(34),
", OrganizationID: *OrganizationID",TEXT(MATCH(INDEX(Methods[Organization Name],$A4177),Organizations[Organization Name],0),"0000"),"}"))</f>
        <v>#REF!</v>
      </c>
      <c r="Q4177" t="e">
        <f>IF(INDEX(Variables[Variable Type],$A4177)="","",
CONCATENATE("  - &amp;VariableID",TEXT($A4177,"0000"),
" {","VariableTypeCV:  ",CHAR(34),INDEX(Variables[Variable Type],$A4177),CHAR(34),
", VariableCode:  ",CHAR(34),INDEX(Variables[Variable Code],$A4177),CHAR(34),
", VariableNameCV:  ",CHAR(34),INDEX(Variables[Variable Name],$A4177),CHAR(34),
", VariableDefinition:  ",CHAR(34),INDEX(Variables[Variable Definition],$A4177),CHAR(34),
", SpecciationCV:  ",CHAR(34),INDEX(Variables[Speciation],$A4177),CHAR(34),
", NoDataValue:  ",CHAR(34),INDEX(Variables[No Data Value],$A4177),CHAR(34),"}"))</f>
        <v>#REF!</v>
      </c>
    </row>
    <row r="4178" spans="1:17" x14ac:dyDescent="0.25">
      <c r="A4178">
        <v>4175</v>
      </c>
      <c r="D4178" t="e">
        <f>IF(INDEX(People[First Name],$A4178)="","",
CONCATENATE("  - &amp;PersonID",TEXT($A4178,"0000"),
" {","PersonFirstName:  ",CHAR(34),INDEX(People[First Name],$A4178),CHAR(34),
", PersonMiddleName:  ",CHAR(34),INDEX(People[Middle Name],$A4178),CHAR(34),
", PersonLastName:  ",CHAR(34),INDEX(People[Last Name],$A4178),CHAR(34),"}"))</f>
        <v>#REF!</v>
      </c>
      <c r="E4178" t="e">
        <f>IF(INDEX(Organizations[Organization Type '[CV']],$A4178)="","",
CONCATENATE("  - &amp;OrganizationID",TEXT($A4178,"0000"),
" {","OrganizationTypeCV:  ",CHAR(34),INDEX(Organizations[Organization Type '[CV']],$A4178),CHAR(34),
", OrganizationCode:  ",CHAR(34),INDEX(Organizations[Organization Code],$A4178),CHAR(34),
", OrganizationName:  ",CHAR(34),INDEX(Organizations[Organization Name],$A4178),CHAR(34),
", OrganizationDescription:  ",CHAR(34),INDEX(Organizations[Organization Description],$A4178),CHAR(34),
", OrganizationLink:  ",CHAR(34),INDEX(Organizations[Organization Link],$A4178),CHAR(34),"}"))</f>
        <v>#REF!</v>
      </c>
      <c r="F4178" t="e">
        <f>IF(INDEX(People[First Name],$A4178)="","",
CONCATENATE("  - &amp;AffiliationID",TEXT($A4178,"0000"),
" {PersonID: *PersonID",TEXT($A4178,"0000"),
", OrganizationID: *OrganizationID",TEXT(MATCH(INDEX(People[Organization Name],$A4178),Organizations[Organization Name],0),"0000"),
", IsPrimaryOrganizationContact: , AffiliationStartDate: , AffiliationEndDate: , PrimaryPhone: ",
", PrimaryEmail: ",CHAR(34),INDEX(People[Primary Email],$A4178),CHAR(34),
", PrimaryAddress: ",CHAR(34),INDEX(People[Primary Address],$A4178),CHAR(34),
", PersonLink: }"))</f>
        <v>#REF!</v>
      </c>
      <c r="H4178" t="e">
        <f>IF(COUNTA(CitationInformation)=0,"",IF(INDEX(AuthorList[Author Name],$A4178)="","",
CONCATENATE("  - &amp;AuthorListID",TEXT($A4178,"0000"),
"  {CitationID: *CitationID0001",
", PersonID: *PersonID",TEXT(MATCH(INDEX(AuthorList[Author Name],$A4178),People[Full Name],0),"0000"),
", AuthorOrder: ",INDEX(AuthorList[Author Number],$A4178),"}")))</f>
        <v>#REF!</v>
      </c>
      <c r="K4178" t="e">
        <f>IF(INDEX(SamplingFeatures[Feature Code],$A4178)="","",
CONCATENATE("  - &amp;SamplingFeatureID",TEXT($A4178,"0000"),
" {","SamplingFeatureUUID:  ",CHAR(34),INDEX(SamplingFeatures[Sampling Feature UUID],$A4178),CHAR(34),
", SamplingFeatureTypeCV:  ",CHAR(34),INDEX(SamplingFeatures[Sampling Feature Type],$A4178),CHAR(34),
", SamplingFeatureCode:  ",CHAR(34),INDEX(SamplingFeatures[Feature Code],$A4178),CHAR(34),
", SamplingFeatureName:  ",CHAR(34),INDEX(SamplingFeatures[Feature Name],$A4178),CHAR(34),
", SamplingFeatureDescription:  ",CHAR(34),INDEX(SamplingFeatures[Feature Description],$A4178),CHAR(34),
", SamplingFeatureGeotypeCV:  ",CHAR(34),INDEX(SamplingFeatures[Feature Geo Type],$A4178),CHAR(34),
", FeatureGeometry:  ",CHAR(34),INDEX(SamplingFeatures[Feature Geometry],$A4178),CHAR(34),
", Elevation_m:  ",CHAR(34),INDEX(SamplingFeatures[Elevation_m],$A4178),CHAR(34),
", ElevationDatumCV:  ",CHAR(34),ElevationDatum,CHAR(34),"}"))</f>
        <v>#REF!</v>
      </c>
      <c r="L4178" t="e">
        <f>IF(INDEX(SamplingFeatures[Sampling Feature Type],$A4178)&lt;&gt;"Site","",
CONCATENATE("  - &amp;SiteID",TEXT(SUMPRODUCT(--($L$3:$L4177&lt;&gt;"")),"0000"),
" {","SamplingFeatureID:  *SamplingFeatureID",TEXT($A4178,"0000"),
", SiteTypeCV:  ",CHAR(34),INDEX(Sites[Site Type],$A4178),CHAR(34),
", Latitude:  ",INDEX(Sites[Latitude],$A4178),
", Longitude:  ",INDEX(Sites[Longitude],$A4178),
", SRSName:  ",CHAR(34),LatLonDatum,CHAR(34),"}"))</f>
        <v>#REF!</v>
      </c>
      <c r="M4178" t="e">
        <f>IF(INDEX(SamplingFeatures[Sampling Feature Type],$A4178)&lt;&gt;"Specimen","",
CONCATENATE("  - &amp;SpecimenID",TEXT(SUMPRODUCT(--($M$3:$M4177&lt;&gt;"")),"0000"),
" {","SamplingFeatureID:  *SamplingFeatureID",TEXT($A4178,"0000"),
", SpecimenTypeCV:  ",CHAR(34),INDEX(Specimens[Specimen Type],$A4178),CHAR(34),
", SpecimenMediumCV:  ",INDEX(Specimens[Specimen Medium],$A4178),
", IsFieldSpecimen:  ",CHAR(34),INDEX(Specimens[Is Field Specimen?],$A4178),CHAR(34),"}"))</f>
        <v>#REF!</v>
      </c>
      <c r="N4178" t="e">
        <f>IF(COUNTA(SpatialOffsets[])=0,"", IF(INDEX(SpatialOffsets[Spatial Offset Type],$A4178)="","",
CONCATENATE("  - &amp;SpatialOffsetID",TEXT($A4178,"0000"),
" {","SpatialOffsetTypeCV:  ",CHAR(34),INDEX(SpatialOffsets[Spatial Offset Type],$A4178),CHAR(34),
", Offset1Value:  ",INDEX(SpatialOffsets[Offset 1 Value],$A4178),
", Offset1UnitID:  ",CHAR(34),INDEX(SpatialOffsets[Offset 1 Unit],$A4178),CHAR(34),
", Offset2Value:  ",INDEX(SpatialOffsets[Offset 2 Value],$A4178),
", Offset2UnitID:  ",CHAR(34),INDEX(SpatialOffsets[Offset 2 Unit],$A4178),CHAR(34),
", Offset3Value:  ",INDEX(SpatialOffsets[Offset 3 Value],$A4178),
", Offset3UnitID:  ",CHAR(34),INDEX(SpatialOffsets[Offset 3 Unit],$A4178),CHAR(34),,"}")))</f>
        <v>#REF!</v>
      </c>
      <c r="O4178" t="e">
        <f>IF(COUNTA(RelatedFeatures[])=0,"", IF(INDEX(RelatedFeatures[First Sampling Feature Code],$A4178)="","",
CONCATENATE("  - &amp;RelationID",TEXT($A4178,"0000"),
" {","SamplingFeatureID:  *SamplingFeatureID",TEXT(MATCH(INDEX(RelatedFeatures[First Sampling Feature Code],$A4178),SamplingFeatures[Feature Code],0),"0000"),
", RelationshipTypeCV:  ",CHAR(34),INDEX(RelatedFeatures[Relationship Type],$A4178),CHAR(34),
", RelatedFeatureID: *SamplingFeatureID",TEXT(MATCH(INDEX(RelatedFeatures[Second Sampling Feature Code],$A4178),SamplingFeatures[Feature Code],0),"0000"),
", SpatialOffsetID:  ",IF(INDEX(RelatedFeatures[Offset Number],$A4178)="","",CONCATENATE("*SpatialOffsetID",TEXT(INDEX(RelatedFeatures[Offset Number],$A4178),"0000"))),"}")))</f>
        <v>#REF!</v>
      </c>
      <c r="P4178" t="e">
        <f>IF(INDEX(Methods[Method Type],$A4178)="","",
CONCATENATE("  - &amp;MethodID",TEXT($A4178,"0000"),
" {","MethodTypeCV:  ",CHAR(34),INDEX(Methods[Method Type],$A4178),CHAR(34),
", MethodCode:  ",CHAR(34),INDEX(Methods[Method Code],$A4178),CHAR(34),
", MethodName:  ",CHAR(34),INDEX(Methods[Method Name],$A4178),CHAR(34),
", MethodDescription:  ",CHAR(34),INDEX(Methods[Method Description],$A4178),CHAR(34),
", MethodLink:  ",CHAR(34),INDEX(Methods[Method Link],$A4178),CHAR(34),
", OrganizationID: *OrganizationID",TEXT(MATCH(INDEX(Methods[Organization Name],$A4178),Organizations[Organization Name],0),"0000"),"}"))</f>
        <v>#REF!</v>
      </c>
      <c r="Q4178" t="e">
        <f>IF(INDEX(Variables[Variable Type],$A4178)="","",
CONCATENATE("  - &amp;VariableID",TEXT($A4178,"0000"),
" {","VariableTypeCV:  ",CHAR(34),INDEX(Variables[Variable Type],$A4178),CHAR(34),
", VariableCode:  ",CHAR(34),INDEX(Variables[Variable Code],$A4178),CHAR(34),
", VariableNameCV:  ",CHAR(34),INDEX(Variables[Variable Name],$A4178),CHAR(34),
", VariableDefinition:  ",CHAR(34),INDEX(Variables[Variable Definition],$A4178),CHAR(34),
", SpecciationCV:  ",CHAR(34),INDEX(Variables[Speciation],$A4178),CHAR(34),
", NoDataValue:  ",CHAR(34),INDEX(Variables[No Data Value],$A4178),CHAR(34),"}"))</f>
        <v>#REF!</v>
      </c>
    </row>
    <row r="4179" spans="1:17" x14ac:dyDescent="0.25">
      <c r="A4179">
        <v>4176</v>
      </c>
      <c r="D4179" t="e">
        <f>IF(INDEX(People[First Name],$A4179)="","",
CONCATENATE("  - &amp;PersonID",TEXT($A4179,"0000"),
" {","PersonFirstName:  ",CHAR(34),INDEX(People[First Name],$A4179),CHAR(34),
", PersonMiddleName:  ",CHAR(34),INDEX(People[Middle Name],$A4179),CHAR(34),
", PersonLastName:  ",CHAR(34),INDEX(People[Last Name],$A4179),CHAR(34),"}"))</f>
        <v>#REF!</v>
      </c>
      <c r="E4179" t="e">
        <f>IF(INDEX(Organizations[Organization Type '[CV']],$A4179)="","",
CONCATENATE("  - &amp;OrganizationID",TEXT($A4179,"0000"),
" {","OrganizationTypeCV:  ",CHAR(34),INDEX(Organizations[Organization Type '[CV']],$A4179),CHAR(34),
", OrganizationCode:  ",CHAR(34),INDEX(Organizations[Organization Code],$A4179),CHAR(34),
", OrganizationName:  ",CHAR(34),INDEX(Organizations[Organization Name],$A4179),CHAR(34),
", OrganizationDescription:  ",CHAR(34),INDEX(Organizations[Organization Description],$A4179),CHAR(34),
", OrganizationLink:  ",CHAR(34),INDEX(Organizations[Organization Link],$A4179),CHAR(34),"}"))</f>
        <v>#REF!</v>
      </c>
      <c r="F4179" t="e">
        <f>IF(INDEX(People[First Name],$A4179)="","",
CONCATENATE("  - &amp;AffiliationID",TEXT($A4179,"0000"),
" {PersonID: *PersonID",TEXT($A4179,"0000"),
", OrganizationID: *OrganizationID",TEXT(MATCH(INDEX(People[Organization Name],$A4179),Organizations[Organization Name],0),"0000"),
", IsPrimaryOrganizationContact: , AffiliationStartDate: , AffiliationEndDate: , PrimaryPhone: ",
", PrimaryEmail: ",CHAR(34),INDEX(People[Primary Email],$A4179),CHAR(34),
", PrimaryAddress: ",CHAR(34),INDEX(People[Primary Address],$A4179),CHAR(34),
", PersonLink: }"))</f>
        <v>#REF!</v>
      </c>
      <c r="H4179" t="e">
        <f>IF(COUNTA(CitationInformation)=0,"",IF(INDEX(AuthorList[Author Name],$A4179)="","",
CONCATENATE("  - &amp;AuthorListID",TEXT($A4179,"0000"),
"  {CitationID: *CitationID0001",
", PersonID: *PersonID",TEXT(MATCH(INDEX(AuthorList[Author Name],$A4179),People[Full Name],0),"0000"),
", AuthorOrder: ",INDEX(AuthorList[Author Number],$A4179),"}")))</f>
        <v>#REF!</v>
      </c>
      <c r="K4179" t="e">
        <f>IF(INDEX(SamplingFeatures[Feature Code],$A4179)="","",
CONCATENATE("  - &amp;SamplingFeatureID",TEXT($A4179,"0000"),
" {","SamplingFeatureUUID:  ",CHAR(34),INDEX(SamplingFeatures[Sampling Feature UUID],$A4179),CHAR(34),
", SamplingFeatureTypeCV:  ",CHAR(34),INDEX(SamplingFeatures[Sampling Feature Type],$A4179),CHAR(34),
", SamplingFeatureCode:  ",CHAR(34),INDEX(SamplingFeatures[Feature Code],$A4179),CHAR(34),
", SamplingFeatureName:  ",CHAR(34),INDEX(SamplingFeatures[Feature Name],$A4179),CHAR(34),
", SamplingFeatureDescription:  ",CHAR(34),INDEX(SamplingFeatures[Feature Description],$A4179),CHAR(34),
", SamplingFeatureGeotypeCV:  ",CHAR(34),INDEX(SamplingFeatures[Feature Geo Type],$A4179),CHAR(34),
", FeatureGeometry:  ",CHAR(34),INDEX(SamplingFeatures[Feature Geometry],$A4179),CHAR(34),
", Elevation_m:  ",CHAR(34),INDEX(SamplingFeatures[Elevation_m],$A4179),CHAR(34),
", ElevationDatumCV:  ",CHAR(34),ElevationDatum,CHAR(34),"}"))</f>
        <v>#REF!</v>
      </c>
      <c r="L4179" t="e">
        <f>IF(INDEX(SamplingFeatures[Sampling Feature Type],$A4179)&lt;&gt;"Site","",
CONCATENATE("  - &amp;SiteID",TEXT(SUMPRODUCT(--($L$3:$L4178&lt;&gt;"")),"0000"),
" {","SamplingFeatureID:  *SamplingFeatureID",TEXT($A4179,"0000"),
", SiteTypeCV:  ",CHAR(34),INDEX(Sites[Site Type],$A4179),CHAR(34),
", Latitude:  ",INDEX(Sites[Latitude],$A4179),
", Longitude:  ",INDEX(Sites[Longitude],$A4179),
", SRSName:  ",CHAR(34),LatLonDatum,CHAR(34),"}"))</f>
        <v>#REF!</v>
      </c>
      <c r="M4179" t="e">
        <f>IF(INDEX(SamplingFeatures[Sampling Feature Type],$A4179)&lt;&gt;"Specimen","",
CONCATENATE("  - &amp;SpecimenID",TEXT(SUMPRODUCT(--($M$3:$M4178&lt;&gt;"")),"0000"),
" {","SamplingFeatureID:  *SamplingFeatureID",TEXT($A4179,"0000"),
", SpecimenTypeCV:  ",CHAR(34),INDEX(Specimens[Specimen Type],$A4179),CHAR(34),
", SpecimenMediumCV:  ",INDEX(Specimens[Specimen Medium],$A4179),
", IsFieldSpecimen:  ",CHAR(34),INDEX(Specimens[Is Field Specimen?],$A4179),CHAR(34),"}"))</f>
        <v>#REF!</v>
      </c>
      <c r="N4179" t="e">
        <f>IF(COUNTA(SpatialOffsets[])=0,"", IF(INDEX(SpatialOffsets[Spatial Offset Type],$A4179)="","",
CONCATENATE("  - &amp;SpatialOffsetID",TEXT($A4179,"0000"),
" {","SpatialOffsetTypeCV:  ",CHAR(34),INDEX(SpatialOffsets[Spatial Offset Type],$A4179),CHAR(34),
", Offset1Value:  ",INDEX(SpatialOffsets[Offset 1 Value],$A4179),
", Offset1UnitID:  ",CHAR(34),INDEX(SpatialOffsets[Offset 1 Unit],$A4179),CHAR(34),
", Offset2Value:  ",INDEX(SpatialOffsets[Offset 2 Value],$A4179),
", Offset2UnitID:  ",CHAR(34),INDEX(SpatialOffsets[Offset 2 Unit],$A4179),CHAR(34),
", Offset3Value:  ",INDEX(SpatialOffsets[Offset 3 Value],$A4179),
", Offset3UnitID:  ",CHAR(34),INDEX(SpatialOffsets[Offset 3 Unit],$A4179),CHAR(34),,"}")))</f>
        <v>#REF!</v>
      </c>
      <c r="O4179" t="e">
        <f>IF(COUNTA(RelatedFeatures[])=0,"", IF(INDEX(RelatedFeatures[First Sampling Feature Code],$A4179)="","",
CONCATENATE("  - &amp;RelationID",TEXT($A4179,"0000"),
" {","SamplingFeatureID:  *SamplingFeatureID",TEXT(MATCH(INDEX(RelatedFeatures[First Sampling Feature Code],$A4179),SamplingFeatures[Feature Code],0),"0000"),
", RelationshipTypeCV:  ",CHAR(34),INDEX(RelatedFeatures[Relationship Type],$A4179),CHAR(34),
", RelatedFeatureID: *SamplingFeatureID",TEXT(MATCH(INDEX(RelatedFeatures[Second Sampling Feature Code],$A4179),SamplingFeatures[Feature Code],0),"0000"),
", SpatialOffsetID:  ",IF(INDEX(RelatedFeatures[Offset Number],$A4179)="","",CONCATENATE("*SpatialOffsetID",TEXT(INDEX(RelatedFeatures[Offset Number],$A4179),"0000"))),"}")))</f>
        <v>#REF!</v>
      </c>
      <c r="P4179" t="e">
        <f>IF(INDEX(Methods[Method Type],$A4179)="","",
CONCATENATE("  - &amp;MethodID",TEXT($A4179,"0000"),
" {","MethodTypeCV:  ",CHAR(34),INDEX(Methods[Method Type],$A4179),CHAR(34),
", MethodCode:  ",CHAR(34),INDEX(Methods[Method Code],$A4179),CHAR(34),
", MethodName:  ",CHAR(34),INDEX(Methods[Method Name],$A4179),CHAR(34),
", MethodDescription:  ",CHAR(34),INDEX(Methods[Method Description],$A4179),CHAR(34),
", MethodLink:  ",CHAR(34),INDEX(Methods[Method Link],$A4179),CHAR(34),
", OrganizationID: *OrganizationID",TEXT(MATCH(INDEX(Methods[Organization Name],$A4179),Organizations[Organization Name],0),"0000"),"}"))</f>
        <v>#REF!</v>
      </c>
      <c r="Q4179" t="e">
        <f>IF(INDEX(Variables[Variable Type],$A4179)="","",
CONCATENATE("  - &amp;VariableID",TEXT($A4179,"0000"),
" {","VariableTypeCV:  ",CHAR(34),INDEX(Variables[Variable Type],$A4179),CHAR(34),
", VariableCode:  ",CHAR(34),INDEX(Variables[Variable Code],$A4179),CHAR(34),
", VariableNameCV:  ",CHAR(34),INDEX(Variables[Variable Name],$A4179),CHAR(34),
", VariableDefinition:  ",CHAR(34),INDEX(Variables[Variable Definition],$A4179),CHAR(34),
", SpecciationCV:  ",CHAR(34),INDEX(Variables[Speciation],$A4179),CHAR(34),
", NoDataValue:  ",CHAR(34),INDEX(Variables[No Data Value],$A4179),CHAR(34),"}"))</f>
        <v>#REF!</v>
      </c>
    </row>
    <row r="4180" spans="1:17" x14ac:dyDescent="0.25">
      <c r="A4180">
        <v>4177</v>
      </c>
      <c r="D4180" t="e">
        <f>IF(INDEX(People[First Name],$A4180)="","",
CONCATENATE("  - &amp;PersonID",TEXT($A4180,"0000"),
" {","PersonFirstName:  ",CHAR(34),INDEX(People[First Name],$A4180),CHAR(34),
", PersonMiddleName:  ",CHAR(34),INDEX(People[Middle Name],$A4180),CHAR(34),
", PersonLastName:  ",CHAR(34),INDEX(People[Last Name],$A4180),CHAR(34),"}"))</f>
        <v>#REF!</v>
      </c>
      <c r="E4180" t="e">
        <f>IF(INDEX(Organizations[Organization Type '[CV']],$A4180)="","",
CONCATENATE("  - &amp;OrganizationID",TEXT($A4180,"0000"),
" {","OrganizationTypeCV:  ",CHAR(34),INDEX(Organizations[Organization Type '[CV']],$A4180),CHAR(34),
", OrganizationCode:  ",CHAR(34),INDEX(Organizations[Organization Code],$A4180),CHAR(34),
", OrganizationName:  ",CHAR(34),INDEX(Organizations[Organization Name],$A4180),CHAR(34),
", OrganizationDescription:  ",CHAR(34),INDEX(Organizations[Organization Description],$A4180),CHAR(34),
", OrganizationLink:  ",CHAR(34),INDEX(Organizations[Organization Link],$A4180),CHAR(34),"}"))</f>
        <v>#REF!</v>
      </c>
      <c r="F4180" t="e">
        <f>IF(INDEX(People[First Name],$A4180)="","",
CONCATENATE("  - &amp;AffiliationID",TEXT($A4180,"0000"),
" {PersonID: *PersonID",TEXT($A4180,"0000"),
", OrganizationID: *OrganizationID",TEXT(MATCH(INDEX(People[Organization Name],$A4180),Organizations[Organization Name],0),"0000"),
", IsPrimaryOrganizationContact: , AffiliationStartDate: , AffiliationEndDate: , PrimaryPhone: ",
", PrimaryEmail: ",CHAR(34),INDEX(People[Primary Email],$A4180),CHAR(34),
", PrimaryAddress: ",CHAR(34),INDEX(People[Primary Address],$A4180),CHAR(34),
", PersonLink: }"))</f>
        <v>#REF!</v>
      </c>
      <c r="H4180" t="e">
        <f>IF(COUNTA(CitationInformation)=0,"",IF(INDEX(AuthorList[Author Name],$A4180)="","",
CONCATENATE("  - &amp;AuthorListID",TEXT($A4180,"0000"),
"  {CitationID: *CitationID0001",
", PersonID: *PersonID",TEXT(MATCH(INDEX(AuthorList[Author Name],$A4180),People[Full Name],0),"0000"),
", AuthorOrder: ",INDEX(AuthorList[Author Number],$A4180),"}")))</f>
        <v>#REF!</v>
      </c>
      <c r="K4180" t="e">
        <f>IF(INDEX(SamplingFeatures[Feature Code],$A4180)="","",
CONCATENATE("  - &amp;SamplingFeatureID",TEXT($A4180,"0000"),
" {","SamplingFeatureUUID:  ",CHAR(34),INDEX(SamplingFeatures[Sampling Feature UUID],$A4180),CHAR(34),
", SamplingFeatureTypeCV:  ",CHAR(34),INDEX(SamplingFeatures[Sampling Feature Type],$A4180),CHAR(34),
", SamplingFeatureCode:  ",CHAR(34),INDEX(SamplingFeatures[Feature Code],$A4180),CHAR(34),
", SamplingFeatureName:  ",CHAR(34),INDEX(SamplingFeatures[Feature Name],$A4180),CHAR(34),
", SamplingFeatureDescription:  ",CHAR(34),INDEX(SamplingFeatures[Feature Description],$A4180),CHAR(34),
", SamplingFeatureGeotypeCV:  ",CHAR(34),INDEX(SamplingFeatures[Feature Geo Type],$A4180),CHAR(34),
", FeatureGeometry:  ",CHAR(34),INDEX(SamplingFeatures[Feature Geometry],$A4180),CHAR(34),
", Elevation_m:  ",CHAR(34),INDEX(SamplingFeatures[Elevation_m],$A4180),CHAR(34),
", ElevationDatumCV:  ",CHAR(34),ElevationDatum,CHAR(34),"}"))</f>
        <v>#REF!</v>
      </c>
      <c r="L4180" t="e">
        <f>IF(INDEX(SamplingFeatures[Sampling Feature Type],$A4180)&lt;&gt;"Site","",
CONCATENATE("  - &amp;SiteID",TEXT(SUMPRODUCT(--($L$3:$L4179&lt;&gt;"")),"0000"),
" {","SamplingFeatureID:  *SamplingFeatureID",TEXT($A4180,"0000"),
", SiteTypeCV:  ",CHAR(34),INDEX(Sites[Site Type],$A4180),CHAR(34),
", Latitude:  ",INDEX(Sites[Latitude],$A4180),
", Longitude:  ",INDEX(Sites[Longitude],$A4180),
", SRSName:  ",CHAR(34),LatLonDatum,CHAR(34),"}"))</f>
        <v>#REF!</v>
      </c>
      <c r="M4180" t="e">
        <f>IF(INDEX(SamplingFeatures[Sampling Feature Type],$A4180)&lt;&gt;"Specimen","",
CONCATENATE("  - &amp;SpecimenID",TEXT(SUMPRODUCT(--($M$3:$M4179&lt;&gt;"")),"0000"),
" {","SamplingFeatureID:  *SamplingFeatureID",TEXT($A4180,"0000"),
", SpecimenTypeCV:  ",CHAR(34),INDEX(Specimens[Specimen Type],$A4180),CHAR(34),
", SpecimenMediumCV:  ",INDEX(Specimens[Specimen Medium],$A4180),
", IsFieldSpecimen:  ",CHAR(34),INDEX(Specimens[Is Field Specimen?],$A4180),CHAR(34),"}"))</f>
        <v>#REF!</v>
      </c>
      <c r="N4180" t="e">
        <f>IF(COUNTA(SpatialOffsets[])=0,"", IF(INDEX(SpatialOffsets[Spatial Offset Type],$A4180)="","",
CONCATENATE("  - &amp;SpatialOffsetID",TEXT($A4180,"0000"),
" {","SpatialOffsetTypeCV:  ",CHAR(34),INDEX(SpatialOffsets[Spatial Offset Type],$A4180),CHAR(34),
", Offset1Value:  ",INDEX(SpatialOffsets[Offset 1 Value],$A4180),
", Offset1UnitID:  ",CHAR(34),INDEX(SpatialOffsets[Offset 1 Unit],$A4180),CHAR(34),
", Offset2Value:  ",INDEX(SpatialOffsets[Offset 2 Value],$A4180),
", Offset2UnitID:  ",CHAR(34),INDEX(SpatialOffsets[Offset 2 Unit],$A4180),CHAR(34),
", Offset3Value:  ",INDEX(SpatialOffsets[Offset 3 Value],$A4180),
", Offset3UnitID:  ",CHAR(34),INDEX(SpatialOffsets[Offset 3 Unit],$A4180),CHAR(34),,"}")))</f>
        <v>#REF!</v>
      </c>
      <c r="O4180" t="e">
        <f>IF(COUNTA(RelatedFeatures[])=0,"", IF(INDEX(RelatedFeatures[First Sampling Feature Code],$A4180)="","",
CONCATENATE("  - &amp;RelationID",TEXT($A4180,"0000"),
" {","SamplingFeatureID:  *SamplingFeatureID",TEXT(MATCH(INDEX(RelatedFeatures[First Sampling Feature Code],$A4180),SamplingFeatures[Feature Code],0),"0000"),
", RelationshipTypeCV:  ",CHAR(34),INDEX(RelatedFeatures[Relationship Type],$A4180),CHAR(34),
", RelatedFeatureID: *SamplingFeatureID",TEXT(MATCH(INDEX(RelatedFeatures[Second Sampling Feature Code],$A4180),SamplingFeatures[Feature Code],0),"0000"),
", SpatialOffsetID:  ",IF(INDEX(RelatedFeatures[Offset Number],$A4180)="","",CONCATENATE("*SpatialOffsetID",TEXT(INDEX(RelatedFeatures[Offset Number],$A4180),"0000"))),"}")))</f>
        <v>#REF!</v>
      </c>
      <c r="P4180" t="e">
        <f>IF(INDEX(Methods[Method Type],$A4180)="","",
CONCATENATE("  - &amp;MethodID",TEXT($A4180,"0000"),
" {","MethodTypeCV:  ",CHAR(34),INDEX(Methods[Method Type],$A4180),CHAR(34),
", MethodCode:  ",CHAR(34),INDEX(Methods[Method Code],$A4180),CHAR(34),
", MethodName:  ",CHAR(34),INDEX(Methods[Method Name],$A4180),CHAR(34),
", MethodDescription:  ",CHAR(34),INDEX(Methods[Method Description],$A4180),CHAR(34),
", MethodLink:  ",CHAR(34),INDEX(Methods[Method Link],$A4180),CHAR(34),
", OrganizationID: *OrganizationID",TEXT(MATCH(INDEX(Methods[Organization Name],$A4180),Organizations[Organization Name],0),"0000"),"}"))</f>
        <v>#REF!</v>
      </c>
      <c r="Q4180" t="e">
        <f>IF(INDEX(Variables[Variable Type],$A4180)="","",
CONCATENATE("  - &amp;VariableID",TEXT($A4180,"0000"),
" {","VariableTypeCV:  ",CHAR(34),INDEX(Variables[Variable Type],$A4180),CHAR(34),
", VariableCode:  ",CHAR(34),INDEX(Variables[Variable Code],$A4180),CHAR(34),
", VariableNameCV:  ",CHAR(34),INDEX(Variables[Variable Name],$A4180),CHAR(34),
", VariableDefinition:  ",CHAR(34),INDEX(Variables[Variable Definition],$A4180),CHAR(34),
", SpecciationCV:  ",CHAR(34),INDEX(Variables[Speciation],$A4180),CHAR(34),
", NoDataValue:  ",CHAR(34),INDEX(Variables[No Data Value],$A4180),CHAR(34),"}"))</f>
        <v>#REF!</v>
      </c>
    </row>
    <row r="4181" spans="1:17" x14ac:dyDescent="0.25">
      <c r="A4181">
        <v>4178</v>
      </c>
      <c r="D4181" t="e">
        <f>IF(INDEX(People[First Name],$A4181)="","",
CONCATENATE("  - &amp;PersonID",TEXT($A4181,"0000"),
" {","PersonFirstName:  ",CHAR(34),INDEX(People[First Name],$A4181),CHAR(34),
", PersonMiddleName:  ",CHAR(34),INDEX(People[Middle Name],$A4181),CHAR(34),
", PersonLastName:  ",CHAR(34),INDEX(People[Last Name],$A4181),CHAR(34),"}"))</f>
        <v>#REF!</v>
      </c>
      <c r="E4181" t="e">
        <f>IF(INDEX(Organizations[Organization Type '[CV']],$A4181)="","",
CONCATENATE("  - &amp;OrganizationID",TEXT($A4181,"0000"),
" {","OrganizationTypeCV:  ",CHAR(34),INDEX(Organizations[Organization Type '[CV']],$A4181),CHAR(34),
", OrganizationCode:  ",CHAR(34),INDEX(Organizations[Organization Code],$A4181),CHAR(34),
", OrganizationName:  ",CHAR(34),INDEX(Organizations[Organization Name],$A4181),CHAR(34),
", OrganizationDescription:  ",CHAR(34),INDEX(Organizations[Organization Description],$A4181),CHAR(34),
", OrganizationLink:  ",CHAR(34),INDEX(Organizations[Organization Link],$A4181),CHAR(34),"}"))</f>
        <v>#REF!</v>
      </c>
      <c r="F4181" t="e">
        <f>IF(INDEX(People[First Name],$A4181)="","",
CONCATENATE("  - &amp;AffiliationID",TEXT($A4181,"0000"),
" {PersonID: *PersonID",TEXT($A4181,"0000"),
", OrganizationID: *OrganizationID",TEXT(MATCH(INDEX(People[Organization Name],$A4181),Organizations[Organization Name],0),"0000"),
", IsPrimaryOrganizationContact: , AffiliationStartDate: , AffiliationEndDate: , PrimaryPhone: ",
", PrimaryEmail: ",CHAR(34),INDEX(People[Primary Email],$A4181),CHAR(34),
", PrimaryAddress: ",CHAR(34),INDEX(People[Primary Address],$A4181),CHAR(34),
", PersonLink: }"))</f>
        <v>#REF!</v>
      </c>
      <c r="H4181" t="e">
        <f>IF(COUNTA(CitationInformation)=0,"",IF(INDEX(AuthorList[Author Name],$A4181)="","",
CONCATENATE("  - &amp;AuthorListID",TEXT($A4181,"0000"),
"  {CitationID: *CitationID0001",
", PersonID: *PersonID",TEXT(MATCH(INDEX(AuthorList[Author Name],$A4181),People[Full Name],0),"0000"),
", AuthorOrder: ",INDEX(AuthorList[Author Number],$A4181),"}")))</f>
        <v>#REF!</v>
      </c>
      <c r="K4181" t="e">
        <f>IF(INDEX(SamplingFeatures[Feature Code],$A4181)="","",
CONCATENATE("  - &amp;SamplingFeatureID",TEXT($A4181,"0000"),
" {","SamplingFeatureUUID:  ",CHAR(34),INDEX(SamplingFeatures[Sampling Feature UUID],$A4181),CHAR(34),
", SamplingFeatureTypeCV:  ",CHAR(34),INDEX(SamplingFeatures[Sampling Feature Type],$A4181),CHAR(34),
", SamplingFeatureCode:  ",CHAR(34),INDEX(SamplingFeatures[Feature Code],$A4181),CHAR(34),
", SamplingFeatureName:  ",CHAR(34),INDEX(SamplingFeatures[Feature Name],$A4181),CHAR(34),
", SamplingFeatureDescription:  ",CHAR(34),INDEX(SamplingFeatures[Feature Description],$A4181),CHAR(34),
", SamplingFeatureGeotypeCV:  ",CHAR(34),INDEX(SamplingFeatures[Feature Geo Type],$A4181),CHAR(34),
", FeatureGeometry:  ",CHAR(34),INDEX(SamplingFeatures[Feature Geometry],$A4181),CHAR(34),
", Elevation_m:  ",CHAR(34),INDEX(SamplingFeatures[Elevation_m],$A4181),CHAR(34),
", ElevationDatumCV:  ",CHAR(34),ElevationDatum,CHAR(34),"}"))</f>
        <v>#REF!</v>
      </c>
      <c r="L4181" t="e">
        <f>IF(INDEX(SamplingFeatures[Sampling Feature Type],$A4181)&lt;&gt;"Site","",
CONCATENATE("  - &amp;SiteID",TEXT(SUMPRODUCT(--($L$3:$L4180&lt;&gt;"")),"0000"),
" {","SamplingFeatureID:  *SamplingFeatureID",TEXT($A4181,"0000"),
", SiteTypeCV:  ",CHAR(34),INDEX(Sites[Site Type],$A4181),CHAR(34),
", Latitude:  ",INDEX(Sites[Latitude],$A4181),
", Longitude:  ",INDEX(Sites[Longitude],$A4181),
", SRSName:  ",CHAR(34),LatLonDatum,CHAR(34),"}"))</f>
        <v>#REF!</v>
      </c>
      <c r="M4181" t="e">
        <f>IF(INDEX(SamplingFeatures[Sampling Feature Type],$A4181)&lt;&gt;"Specimen","",
CONCATENATE("  - &amp;SpecimenID",TEXT(SUMPRODUCT(--($M$3:$M4180&lt;&gt;"")),"0000"),
" {","SamplingFeatureID:  *SamplingFeatureID",TEXT($A4181,"0000"),
", SpecimenTypeCV:  ",CHAR(34),INDEX(Specimens[Specimen Type],$A4181),CHAR(34),
", SpecimenMediumCV:  ",INDEX(Specimens[Specimen Medium],$A4181),
", IsFieldSpecimen:  ",CHAR(34),INDEX(Specimens[Is Field Specimen?],$A4181),CHAR(34),"}"))</f>
        <v>#REF!</v>
      </c>
      <c r="N4181" t="e">
        <f>IF(COUNTA(SpatialOffsets[])=0,"", IF(INDEX(SpatialOffsets[Spatial Offset Type],$A4181)="","",
CONCATENATE("  - &amp;SpatialOffsetID",TEXT($A4181,"0000"),
" {","SpatialOffsetTypeCV:  ",CHAR(34),INDEX(SpatialOffsets[Spatial Offset Type],$A4181),CHAR(34),
", Offset1Value:  ",INDEX(SpatialOffsets[Offset 1 Value],$A4181),
", Offset1UnitID:  ",CHAR(34),INDEX(SpatialOffsets[Offset 1 Unit],$A4181),CHAR(34),
", Offset2Value:  ",INDEX(SpatialOffsets[Offset 2 Value],$A4181),
", Offset2UnitID:  ",CHAR(34),INDEX(SpatialOffsets[Offset 2 Unit],$A4181),CHAR(34),
", Offset3Value:  ",INDEX(SpatialOffsets[Offset 3 Value],$A4181),
", Offset3UnitID:  ",CHAR(34),INDEX(SpatialOffsets[Offset 3 Unit],$A4181),CHAR(34),,"}")))</f>
        <v>#REF!</v>
      </c>
      <c r="O4181" t="e">
        <f>IF(COUNTA(RelatedFeatures[])=0,"", IF(INDEX(RelatedFeatures[First Sampling Feature Code],$A4181)="","",
CONCATENATE("  - &amp;RelationID",TEXT($A4181,"0000"),
" {","SamplingFeatureID:  *SamplingFeatureID",TEXT(MATCH(INDEX(RelatedFeatures[First Sampling Feature Code],$A4181),SamplingFeatures[Feature Code],0),"0000"),
", RelationshipTypeCV:  ",CHAR(34),INDEX(RelatedFeatures[Relationship Type],$A4181),CHAR(34),
", RelatedFeatureID: *SamplingFeatureID",TEXT(MATCH(INDEX(RelatedFeatures[Second Sampling Feature Code],$A4181),SamplingFeatures[Feature Code],0),"0000"),
", SpatialOffsetID:  ",IF(INDEX(RelatedFeatures[Offset Number],$A4181)="","",CONCATENATE("*SpatialOffsetID",TEXT(INDEX(RelatedFeatures[Offset Number],$A4181),"0000"))),"}")))</f>
        <v>#REF!</v>
      </c>
      <c r="P4181" t="e">
        <f>IF(INDEX(Methods[Method Type],$A4181)="","",
CONCATENATE("  - &amp;MethodID",TEXT($A4181,"0000"),
" {","MethodTypeCV:  ",CHAR(34),INDEX(Methods[Method Type],$A4181),CHAR(34),
", MethodCode:  ",CHAR(34),INDEX(Methods[Method Code],$A4181),CHAR(34),
", MethodName:  ",CHAR(34),INDEX(Methods[Method Name],$A4181),CHAR(34),
", MethodDescription:  ",CHAR(34),INDEX(Methods[Method Description],$A4181),CHAR(34),
", MethodLink:  ",CHAR(34),INDEX(Methods[Method Link],$A4181),CHAR(34),
", OrganizationID: *OrganizationID",TEXT(MATCH(INDEX(Methods[Organization Name],$A4181),Organizations[Organization Name],0),"0000"),"}"))</f>
        <v>#REF!</v>
      </c>
      <c r="Q4181" t="e">
        <f>IF(INDEX(Variables[Variable Type],$A4181)="","",
CONCATENATE("  - &amp;VariableID",TEXT($A4181,"0000"),
" {","VariableTypeCV:  ",CHAR(34),INDEX(Variables[Variable Type],$A4181),CHAR(34),
", VariableCode:  ",CHAR(34),INDEX(Variables[Variable Code],$A4181),CHAR(34),
", VariableNameCV:  ",CHAR(34),INDEX(Variables[Variable Name],$A4181),CHAR(34),
", VariableDefinition:  ",CHAR(34),INDEX(Variables[Variable Definition],$A4181),CHAR(34),
", SpecciationCV:  ",CHAR(34),INDEX(Variables[Speciation],$A4181),CHAR(34),
", NoDataValue:  ",CHAR(34),INDEX(Variables[No Data Value],$A4181),CHAR(34),"}"))</f>
        <v>#REF!</v>
      </c>
    </row>
    <row r="4182" spans="1:17" x14ac:dyDescent="0.25">
      <c r="A4182">
        <v>4179</v>
      </c>
      <c r="D4182" t="e">
        <f>IF(INDEX(People[First Name],$A4182)="","",
CONCATENATE("  - &amp;PersonID",TEXT($A4182,"0000"),
" {","PersonFirstName:  ",CHAR(34),INDEX(People[First Name],$A4182),CHAR(34),
", PersonMiddleName:  ",CHAR(34),INDEX(People[Middle Name],$A4182),CHAR(34),
", PersonLastName:  ",CHAR(34),INDEX(People[Last Name],$A4182),CHAR(34),"}"))</f>
        <v>#REF!</v>
      </c>
      <c r="E4182" t="e">
        <f>IF(INDEX(Organizations[Organization Type '[CV']],$A4182)="","",
CONCATENATE("  - &amp;OrganizationID",TEXT($A4182,"0000"),
" {","OrganizationTypeCV:  ",CHAR(34),INDEX(Organizations[Organization Type '[CV']],$A4182),CHAR(34),
", OrganizationCode:  ",CHAR(34),INDEX(Organizations[Organization Code],$A4182),CHAR(34),
", OrganizationName:  ",CHAR(34),INDEX(Organizations[Organization Name],$A4182),CHAR(34),
", OrganizationDescription:  ",CHAR(34),INDEX(Organizations[Organization Description],$A4182),CHAR(34),
", OrganizationLink:  ",CHAR(34),INDEX(Organizations[Organization Link],$A4182),CHAR(34),"}"))</f>
        <v>#REF!</v>
      </c>
      <c r="F4182" t="e">
        <f>IF(INDEX(People[First Name],$A4182)="","",
CONCATENATE("  - &amp;AffiliationID",TEXT($A4182,"0000"),
" {PersonID: *PersonID",TEXT($A4182,"0000"),
", OrganizationID: *OrganizationID",TEXT(MATCH(INDEX(People[Organization Name],$A4182),Organizations[Organization Name],0),"0000"),
", IsPrimaryOrganizationContact: , AffiliationStartDate: , AffiliationEndDate: , PrimaryPhone: ",
", PrimaryEmail: ",CHAR(34),INDEX(People[Primary Email],$A4182),CHAR(34),
", PrimaryAddress: ",CHAR(34),INDEX(People[Primary Address],$A4182),CHAR(34),
", PersonLink: }"))</f>
        <v>#REF!</v>
      </c>
      <c r="H4182" t="e">
        <f>IF(COUNTA(CitationInformation)=0,"",IF(INDEX(AuthorList[Author Name],$A4182)="","",
CONCATENATE("  - &amp;AuthorListID",TEXT($A4182,"0000"),
"  {CitationID: *CitationID0001",
", PersonID: *PersonID",TEXT(MATCH(INDEX(AuthorList[Author Name],$A4182),People[Full Name],0),"0000"),
", AuthorOrder: ",INDEX(AuthorList[Author Number],$A4182),"}")))</f>
        <v>#REF!</v>
      </c>
      <c r="K4182" t="e">
        <f>IF(INDEX(SamplingFeatures[Feature Code],$A4182)="","",
CONCATENATE("  - &amp;SamplingFeatureID",TEXT($A4182,"0000"),
" {","SamplingFeatureUUID:  ",CHAR(34),INDEX(SamplingFeatures[Sampling Feature UUID],$A4182),CHAR(34),
", SamplingFeatureTypeCV:  ",CHAR(34),INDEX(SamplingFeatures[Sampling Feature Type],$A4182),CHAR(34),
", SamplingFeatureCode:  ",CHAR(34),INDEX(SamplingFeatures[Feature Code],$A4182),CHAR(34),
", SamplingFeatureName:  ",CHAR(34),INDEX(SamplingFeatures[Feature Name],$A4182),CHAR(34),
", SamplingFeatureDescription:  ",CHAR(34),INDEX(SamplingFeatures[Feature Description],$A4182),CHAR(34),
", SamplingFeatureGeotypeCV:  ",CHAR(34),INDEX(SamplingFeatures[Feature Geo Type],$A4182),CHAR(34),
", FeatureGeometry:  ",CHAR(34),INDEX(SamplingFeatures[Feature Geometry],$A4182),CHAR(34),
", Elevation_m:  ",CHAR(34),INDEX(SamplingFeatures[Elevation_m],$A4182),CHAR(34),
", ElevationDatumCV:  ",CHAR(34),ElevationDatum,CHAR(34),"}"))</f>
        <v>#REF!</v>
      </c>
      <c r="L4182" t="e">
        <f>IF(INDEX(SamplingFeatures[Sampling Feature Type],$A4182)&lt;&gt;"Site","",
CONCATENATE("  - &amp;SiteID",TEXT(SUMPRODUCT(--($L$3:$L4181&lt;&gt;"")),"0000"),
" {","SamplingFeatureID:  *SamplingFeatureID",TEXT($A4182,"0000"),
", SiteTypeCV:  ",CHAR(34),INDEX(Sites[Site Type],$A4182),CHAR(34),
", Latitude:  ",INDEX(Sites[Latitude],$A4182),
", Longitude:  ",INDEX(Sites[Longitude],$A4182),
", SRSName:  ",CHAR(34),LatLonDatum,CHAR(34),"}"))</f>
        <v>#REF!</v>
      </c>
      <c r="M4182" t="e">
        <f>IF(INDEX(SamplingFeatures[Sampling Feature Type],$A4182)&lt;&gt;"Specimen","",
CONCATENATE("  - &amp;SpecimenID",TEXT(SUMPRODUCT(--($M$3:$M4181&lt;&gt;"")),"0000"),
" {","SamplingFeatureID:  *SamplingFeatureID",TEXT($A4182,"0000"),
", SpecimenTypeCV:  ",CHAR(34),INDEX(Specimens[Specimen Type],$A4182),CHAR(34),
", SpecimenMediumCV:  ",INDEX(Specimens[Specimen Medium],$A4182),
", IsFieldSpecimen:  ",CHAR(34),INDEX(Specimens[Is Field Specimen?],$A4182),CHAR(34),"}"))</f>
        <v>#REF!</v>
      </c>
      <c r="N4182" t="e">
        <f>IF(COUNTA(SpatialOffsets[])=0,"", IF(INDEX(SpatialOffsets[Spatial Offset Type],$A4182)="","",
CONCATENATE("  - &amp;SpatialOffsetID",TEXT($A4182,"0000"),
" {","SpatialOffsetTypeCV:  ",CHAR(34),INDEX(SpatialOffsets[Spatial Offset Type],$A4182),CHAR(34),
", Offset1Value:  ",INDEX(SpatialOffsets[Offset 1 Value],$A4182),
", Offset1UnitID:  ",CHAR(34),INDEX(SpatialOffsets[Offset 1 Unit],$A4182),CHAR(34),
", Offset2Value:  ",INDEX(SpatialOffsets[Offset 2 Value],$A4182),
", Offset2UnitID:  ",CHAR(34),INDEX(SpatialOffsets[Offset 2 Unit],$A4182),CHAR(34),
", Offset3Value:  ",INDEX(SpatialOffsets[Offset 3 Value],$A4182),
", Offset3UnitID:  ",CHAR(34),INDEX(SpatialOffsets[Offset 3 Unit],$A4182),CHAR(34),,"}")))</f>
        <v>#REF!</v>
      </c>
      <c r="O4182" t="e">
        <f>IF(COUNTA(RelatedFeatures[])=0,"", IF(INDEX(RelatedFeatures[First Sampling Feature Code],$A4182)="","",
CONCATENATE("  - &amp;RelationID",TEXT($A4182,"0000"),
" {","SamplingFeatureID:  *SamplingFeatureID",TEXT(MATCH(INDEX(RelatedFeatures[First Sampling Feature Code],$A4182),SamplingFeatures[Feature Code],0),"0000"),
", RelationshipTypeCV:  ",CHAR(34),INDEX(RelatedFeatures[Relationship Type],$A4182),CHAR(34),
", RelatedFeatureID: *SamplingFeatureID",TEXT(MATCH(INDEX(RelatedFeatures[Second Sampling Feature Code],$A4182),SamplingFeatures[Feature Code],0),"0000"),
", SpatialOffsetID:  ",IF(INDEX(RelatedFeatures[Offset Number],$A4182)="","",CONCATENATE("*SpatialOffsetID",TEXT(INDEX(RelatedFeatures[Offset Number],$A4182),"0000"))),"}")))</f>
        <v>#REF!</v>
      </c>
      <c r="P4182" t="e">
        <f>IF(INDEX(Methods[Method Type],$A4182)="","",
CONCATENATE("  - &amp;MethodID",TEXT($A4182,"0000"),
" {","MethodTypeCV:  ",CHAR(34),INDEX(Methods[Method Type],$A4182),CHAR(34),
", MethodCode:  ",CHAR(34),INDEX(Methods[Method Code],$A4182),CHAR(34),
", MethodName:  ",CHAR(34),INDEX(Methods[Method Name],$A4182),CHAR(34),
", MethodDescription:  ",CHAR(34),INDEX(Methods[Method Description],$A4182),CHAR(34),
", MethodLink:  ",CHAR(34),INDEX(Methods[Method Link],$A4182),CHAR(34),
", OrganizationID: *OrganizationID",TEXT(MATCH(INDEX(Methods[Organization Name],$A4182),Organizations[Organization Name],0),"0000"),"}"))</f>
        <v>#REF!</v>
      </c>
      <c r="Q4182" t="e">
        <f>IF(INDEX(Variables[Variable Type],$A4182)="","",
CONCATENATE("  - &amp;VariableID",TEXT($A4182,"0000"),
" {","VariableTypeCV:  ",CHAR(34),INDEX(Variables[Variable Type],$A4182),CHAR(34),
", VariableCode:  ",CHAR(34),INDEX(Variables[Variable Code],$A4182),CHAR(34),
", VariableNameCV:  ",CHAR(34),INDEX(Variables[Variable Name],$A4182),CHAR(34),
", VariableDefinition:  ",CHAR(34),INDEX(Variables[Variable Definition],$A4182),CHAR(34),
", SpecciationCV:  ",CHAR(34),INDEX(Variables[Speciation],$A4182),CHAR(34),
", NoDataValue:  ",CHAR(34),INDEX(Variables[No Data Value],$A4182),CHAR(34),"}"))</f>
        <v>#REF!</v>
      </c>
    </row>
    <row r="4183" spans="1:17" x14ac:dyDescent="0.25">
      <c r="A4183">
        <v>4180</v>
      </c>
      <c r="D4183" t="e">
        <f>IF(INDEX(People[First Name],$A4183)="","",
CONCATENATE("  - &amp;PersonID",TEXT($A4183,"0000"),
" {","PersonFirstName:  ",CHAR(34),INDEX(People[First Name],$A4183),CHAR(34),
", PersonMiddleName:  ",CHAR(34),INDEX(People[Middle Name],$A4183),CHAR(34),
", PersonLastName:  ",CHAR(34),INDEX(People[Last Name],$A4183),CHAR(34),"}"))</f>
        <v>#REF!</v>
      </c>
      <c r="E4183" t="e">
        <f>IF(INDEX(Organizations[Organization Type '[CV']],$A4183)="","",
CONCATENATE("  - &amp;OrganizationID",TEXT($A4183,"0000"),
" {","OrganizationTypeCV:  ",CHAR(34),INDEX(Organizations[Organization Type '[CV']],$A4183),CHAR(34),
", OrganizationCode:  ",CHAR(34),INDEX(Organizations[Organization Code],$A4183),CHAR(34),
", OrganizationName:  ",CHAR(34),INDEX(Organizations[Organization Name],$A4183),CHAR(34),
", OrganizationDescription:  ",CHAR(34),INDEX(Organizations[Organization Description],$A4183),CHAR(34),
", OrganizationLink:  ",CHAR(34),INDEX(Organizations[Organization Link],$A4183),CHAR(34),"}"))</f>
        <v>#REF!</v>
      </c>
      <c r="F4183" t="e">
        <f>IF(INDEX(People[First Name],$A4183)="","",
CONCATENATE("  - &amp;AffiliationID",TEXT($A4183,"0000"),
" {PersonID: *PersonID",TEXT($A4183,"0000"),
", OrganizationID: *OrganizationID",TEXT(MATCH(INDEX(People[Organization Name],$A4183),Organizations[Organization Name],0),"0000"),
", IsPrimaryOrganizationContact: , AffiliationStartDate: , AffiliationEndDate: , PrimaryPhone: ",
", PrimaryEmail: ",CHAR(34),INDEX(People[Primary Email],$A4183),CHAR(34),
", PrimaryAddress: ",CHAR(34),INDEX(People[Primary Address],$A4183),CHAR(34),
", PersonLink: }"))</f>
        <v>#REF!</v>
      </c>
      <c r="H4183" t="e">
        <f>IF(COUNTA(CitationInformation)=0,"",IF(INDEX(AuthorList[Author Name],$A4183)="","",
CONCATENATE("  - &amp;AuthorListID",TEXT($A4183,"0000"),
"  {CitationID: *CitationID0001",
", PersonID: *PersonID",TEXT(MATCH(INDEX(AuthorList[Author Name],$A4183),People[Full Name],0),"0000"),
", AuthorOrder: ",INDEX(AuthorList[Author Number],$A4183),"}")))</f>
        <v>#REF!</v>
      </c>
      <c r="K4183" t="e">
        <f>IF(INDEX(SamplingFeatures[Feature Code],$A4183)="","",
CONCATENATE("  - &amp;SamplingFeatureID",TEXT($A4183,"0000"),
" {","SamplingFeatureUUID:  ",CHAR(34),INDEX(SamplingFeatures[Sampling Feature UUID],$A4183),CHAR(34),
", SamplingFeatureTypeCV:  ",CHAR(34),INDEX(SamplingFeatures[Sampling Feature Type],$A4183),CHAR(34),
", SamplingFeatureCode:  ",CHAR(34),INDEX(SamplingFeatures[Feature Code],$A4183),CHAR(34),
", SamplingFeatureName:  ",CHAR(34),INDEX(SamplingFeatures[Feature Name],$A4183),CHAR(34),
", SamplingFeatureDescription:  ",CHAR(34),INDEX(SamplingFeatures[Feature Description],$A4183),CHAR(34),
", SamplingFeatureGeotypeCV:  ",CHAR(34),INDEX(SamplingFeatures[Feature Geo Type],$A4183),CHAR(34),
", FeatureGeometry:  ",CHAR(34),INDEX(SamplingFeatures[Feature Geometry],$A4183),CHAR(34),
", Elevation_m:  ",CHAR(34),INDEX(SamplingFeatures[Elevation_m],$A4183),CHAR(34),
", ElevationDatumCV:  ",CHAR(34),ElevationDatum,CHAR(34),"}"))</f>
        <v>#REF!</v>
      </c>
      <c r="L4183" t="e">
        <f>IF(INDEX(SamplingFeatures[Sampling Feature Type],$A4183)&lt;&gt;"Site","",
CONCATENATE("  - &amp;SiteID",TEXT(SUMPRODUCT(--($L$3:$L4182&lt;&gt;"")),"0000"),
" {","SamplingFeatureID:  *SamplingFeatureID",TEXT($A4183,"0000"),
", SiteTypeCV:  ",CHAR(34),INDEX(Sites[Site Type],$A4183),CHAR(34),
", Latitude:  ",INDEX(Sites[Latitude],$A4183),
", Longitude:  ",INDEX(Sites[Longitude],$A4183),
", SRSName:  ",CHAR(34),LatLonDatum,CHAR(34),"}"))</f>
        <v>#REF!</v>
      </c>
      <c r="M4183" t="e">
        <f>IF(INDEX(SamplingFeatures[Sampling Feature Type],$A4183)&lt;&gt;"Specimen","",
CONCATENATE("  - &amp;SpecimenID",TEXT(SUMPRODUCT(--($M$3:$M4182&lt;&gt;"")),"0000"),
" {","SamplingFeatureID:  *SamplingFeatureID",TEXT($A4183,"0000"),
", SpecimenTypeCV:  ",CHAR(34),INDEX(Specimens[Specimen Type],$A4183),CHAR(34),
", SpecimenMediumCV:  ",INDEX(Specimens[Specimen Medium],$A4183),
", IsFieldSpecimen:  ",CHAR(34),INDEX(Specimens[Is Field Specimen?],$A4183),CHAR(34),"}"))</f>
        <v>#REF!</v>
      </c>
      <c r="N4183" t="e">
        <f>IF(COUNTA(SpatialOffsets[])=0,"", IF(INDEX(SpatialOffsets[Spatial Offset Type],$A4183)="","",
CONCATENATE("  - &amp;SpatialOffsetID",TEXT($A4183,"0000"),
" {","SpatialOffsetTypeCV:  ",CHAR(34),INDEX(SpatialOffsets[Spatial Offset Type],$A4183),CHAR(34),
", Offset1Value:  ",INDEX(SpatialOffsets[Offset 1 Value],$A4183),
", Offset1UnitID:  ",CHAR(34),INDEX(SpatialOffsets[Offset 1 Unit],$A4183),CHAR(34),
", Offset2Value:  ",INDEX(SpatialOffsets[Offset 2 Value],$A4183),
", Offset2UnitID:  ",CHAR(34),INDEX(SpatialOffsets[Offset 2 Unit],$A4183),CHAR(34),
", Offset3Value:  ",INDEX(SpatialOffsets[Offset 3 Value],$A4183),
", Offset3UnitID:  ",CHAR(34),INDEX(SpatialOffsets[Offset 3 Unit],$A4183),CHAR(34),,"}")))</f>
        <v>#REF!</v>
      </c>
      <c r="O4183" t="e">
        <f>IF(COUNTA(RelatedFeatures[])=0,"", IF(INDEX(RelatedFeatures[First Sampling Feature Code],$A4183)="","",
CONCATENATE("  - &amp;RelationID",TEXT($A4183,"0000"),
" {","SamplingFeatureID:  *SamplingFeatureID",TEXT(MATCH(INDEX(RelatedFeatures[First Sampling Feature Code],$A4183),SamplingFeatures[Feature Code],0),"0000"),
", RelationshipTypeCV:  ",CHAR(34),INDEX(RelatedFeatures[Relationship Type],$A4183),CHAR(34),
", RelatedFeatureID: *SamplingFeatureID",TEXT(MATCH(INDEX(RelatedFeatures[Second Sampling Feature Code],$A4183),SamplingFeatures[Feature Code],0),"0000"),
", SpatialOffsetID:  ",IF(INDEX(RelatedFeatures[Offset Number],$A4183)="","",CONCATENATE("*SpatialOffsetID",TEXT(INDEX(RelatedFeatures[Offset Number],$A4183),"0000"))),"}")))</f>
        <v>#REF!</v>
      </c>
      <c r="P4183" t="e">
        <f>IF(INDEX(Methods[Method Type],$A4183)="","",
CONCATENATE("  - &amp;MethodID",TEXT($A4183,"0000"),
" {","MethodTypeCV:  ",CHAR(34),INDEX(Methods[Method Type],$A4183),CHAR(34),
", MethodCode:  ",CHAR(34),INDEX(Methods[Method Code],$A4183),CHAR(34),
", MethodName:  ",CHAR(34),INDEX(Methods[Method Name],$A4183),CHAR(34),
", MethodDescription:  ",CHAR(34),INDEX(Methods[Method Description],$A4183),CHAR(34),
", MethodLink:  ",CHAR(34),INDEX(Methods[Method Link],$A4183),CHAR(34),
", OrganizationID: *OrganizationID",TEXT(MATCH(INDEX(Methods[Organization Name],$A4183),Organizations[Organization Name],0),"0000"),"}"))</f>
        <v>#REF!</v>
      </c>
      <c r="Q4183" t="e">
        <f>IF(INDEX(Variables[Variable Type],$A4183)="","",
CONCATENATE("  - &amp;VariableID",TEXT($A4183,"0000"),
" {","VariableTypeCV:  ",CHAR(34),INDEX(Variables[Variable Type],$A4183),CHAR(34),
", VariableCode:  ",CHAR(34),INDEX(Variables[Variable Code],$A4183),CHAR(34),
", VariableNameCV:  ",CHAR(34),INDEX(Variables[Variable Name],$A4183),CHAR(34),
", VariableDefinition:  ",CHAR(34),INDEX(Variables[Variable Definition],$A4183),CHAR(34),
", SpecciationCV:  ",CHAR(34),INDEX(Variables[Speciation],$A4183),CHAR(34),
", NoDataValue:  ",CHAR(34),INDEX(Variables[No Data Value],$A4183),CHAR(34),"}"))</f>
        <v>#REF!</v>
      </c>
    </row>
    <row r="4184" spans="1:17" x14ac:dyDescent="0.25">
      <c r="A4184">
        <v>4181</v>
      </c>
      <c r="D4184" t="e">
        <f>IF(INDEX(People[First Name],$A4184)="","",
CONCATENATE("  - &amp;PersonID",TEXT($A4184,"0000"),
" {","PersonFirstName:  ",CHAR(34),INDEX(People[First Name],$A4184),CHAR(34),
", PersonMiddleName:  ",CHAR(34),INDEX(People[Middle Name],$A4184),CHAR(34),
", PersonLastName:  ",CHAR(34),INDEX(People[Last Name],$A4184),CHAR(34),"}"))</f>
        <v>#REF!</v>
      </c>
      <c r="E4184" t="e">
        <f>IF(INDEX(Organizations[Organization Type '[CV']],$A4184)="","",
CONCATENATE("  - &amp;OrganizationID",TEXT($A4184,"0000"),
" {","OrganizationTypeCV:  ",CHAR(34),INDEX(Organizations[Organization Type '[CV']],$A4184),CHAR(34),
", OrganizationCode:  ",CHAR(34),INDEX(Organizations[Organization Code],$A4184),CHAR(34),
", OrganizationName:  ",CHAR(34),INDEX(Organizations[Organization Name],$A4184),CHAR(34),
", OrganizationDescription:  ",CHAR(34),INDEX(Organizations[Organization Description],$A4184),CHAR(34),
", OrganizationLink:  ",CHAR(34),INDEX(Organizations[Organization Link],$A4184),CHAR(34),"}"))</f>
        <v>#REF!</v>
      </c>
      <c r="F4184" t="e">
        <f>IF(INDEX(People[First Name],$A4184)="","",
CONCATENATE("  - &amp;AffiliationID",TEXT($A4184,"0000"),
" {PersonID: *PersonID",TEXT($A4184,"0000"),
", OrganizationID: *OrganizationID",TEXT(MATCH(INDEX(People[Organization Name],$A4184),Organizations[Organization Name],0),"0000"),
", IsPrimaryOrganizationContact: , AffiliationStartDate: , AffiliationEndDate: , PrimaryPhone: ",
", PrimaryEmail: ",CHAR(34),INDEX(People[Primary Email],$A4184),CHAR(34),
", PrimaryAddress: ",CHAR(34),INDEX(People[Primary Address],$A4184),CHAR(34),
", PersonLink: }"))</f>
        <v>#REF!</v>
      </c>
      <c r="H4184" t="e">
        <f>IF(COUNTA(CitationInformation)=0,"",IF(INDEX(AuthorList[Author Name],$A4184)="","",
CONCATENATE("  - &amp;AuthorListID",TEXT($A4184,"0000"),
"  {CitationID: *CitationID0001",
", PersonID: *PersonID",TEXT(MATCH(INDEX(AuthorList[Author Name],$A4184),People[Full Name],0),"0000"),
", AuthorOrder: ",INDEX(AuthorList[Author Number],$A4184),"}")))</f>
        <v>#REF!</v>
      </c>
      <c r="K4184" t="e">
        <f>IF(INDEX(SamplingFeatures[Feature Code],$A4184)="","",
CONCATENATE("  - &amp;SamplingFeatureID",TEXT($A4184,"0000"),
" {","SamplingFeatureUUID:  ",CHAR(34),INDEX(SamplingFeatures[Sampling Feature UUID],$A4184),CHAR(34),
", SamplingFeatureTypeCV:  ",CHAR(34),INDEX(SamplingFeatures[Sampling Feature Type],$A4184),CHAR(34),
", SamplingFeatureCode:  ",CHAR(34),INDEX(SamplingFeatures[Feature Code],$A4184),CHAR(34),
", SamplingFeatureName:  ",CHAR(34),INDEX(SamplingFeatures[Feature Name],$A4184),CHAR(34),
", SamplingFeatureDescription:  ",CHAR(34),INDEX(SamplingFeatures[Feature Description],$A4184),CHAR(34),
", SamplingFeatureGeotypeCV:  ",CHAR(34),INDEX(SamplingFeatures[Feature Geo Type],$A4184),CHAR(34),
", FeatureGeometry:  ",CHAR(34),INDEX(SamplingFeatures[Feature Geometry],$A4184),CHAR(34),
", Elevation_m:  ",CHAR(34),INDEX(SamplingFeatures[Elevation_m],$A4184),CHAR(34),
", ElevationDatumCV:  ",CHAR(34),ElevationDatum,CHAR(34),"}"))</f>
        <v>#REF!</v>
      </c>
      <c r="L4184" t="e">
        <f>IF(INDEX(SamplingFeatures[Sampling Feature Type],$A4184)&lt;&gt;"Site","",
CONCATENATE("  - &amp;SiteID",TEXT(SUMPRODUCT(--($L$3:$L4183&lt;&gt;"")),"0000"),
" {","SamplingFeatureID:  *SamplingFeatureID",TEXT($A4184,"0000"),
", SiteTypeCV:  ",CHAR(34),INDEX(Sites[Site Type],$A4184),CHAR(34),
", Latitude:  ",INDEX(Sites[Latitude],$A4184),
", Longitude:  ",INDEX(Sites[Longitude],$A4184),
", SRSName:  ",CHAR(34),LatLonDatum,CHAR(34),"}"))</f>
        <v>#REF!</v>
      </c>
      <c r="M4184" t="e">
        <f>IF(INDEX(SamplingFeatures[Sampling Feature Type],$A4184)&lt;&gt;"Specimen","",
CONCATENATE("  - &amp;SpecimenID",TEXT(SUMPRODUCT(--($M$3:$M4183&lt;&gt;"")),"0000"),
" {","SamplingFeatureID:  *SamplingFeatureID",TEXT($A4184,"0000"),
", SpecimenTypeCV:  ",CHAR(34),INDEX(Specimens[Specimen Type],$A4184),CHAR(34),
", SpecimenMediumCV:  ",INDEX(Specimens[Specimen Medium],$A4184),
", IsFieldSpecimen:  ",CHAR(34),INDEX(Specimens[Is Field Specimen?],$A4184),CHAR(34),"}"))</f>
        <v>#REF!</v>
      </c>
      <c r="N4184" t="e">
        <f>IF(COUNTA(SpatialOffsets[])=0,"", IF(INDEX(SpatialOffsets[Spatial Offset Type],$A4184)="","",
CONCATENATE("  - &amp;SpatialOffsetID",TEXT($A4184,"0000"),
" {","SpatialOffsetTypeCV:  ",CHAR(34),INDEX(SpatialOffsets[Spatial Offset Type],$A4184),CHAR(34),
", Offset1Value:  ",INDEX(SpatialOffsets[Offset 1 Value],$A4184),
", Offset1UnitID:  ",CHAR(34),INDEX(SpatialOffsets[Offset 1 Unit],$A4184),CHAR(34),
", Offset2Value:  ",INDEX(SpatialOffsets[Offset 2 Value],$A4184),
", Offset2UnitID:  ",CHAR(34),INDEX(SpatialOffsets[Offset 2 Unit],$A4184),CHAR(34),
", Offset3Value:  ",INDEX(SpatialOffsets[Offset 3 Value],$A4184),
", Offset3UnitID:  ",CHAR(34),INDEX(SpatialOffsets[Offset 3 Unit],$A4184),CHAR(34),,"}")))</f>
        <v>#REF!</v>
      </c>
      <c r="O4184" t="e">
        <f>IF(COUNTA(RelatedFeatures[])=0,"", IF(INDEX(RelatedFeatures[First Sampling Feature Code],$A4184)="","",
CONCATENATE("  - &amp;RelationID",TEXT($A4184,"0000"),
" {","SamplingFeatureID:  *SamplingFeatureID",TEXT(MATCH(INDEX(RelatedFeatures[First Sampling Feature Code],$A4184),SamplingFeatures[Feature Code],0),"0000"),
", RelationshipTypeCV:  ",CHAR(34),INDEX(RelatedFeatures[Relationship Type],$A4184),CHAR(34),
", RelatedFeatureID: *SamplingFeatureID",TEXT(MATCH(INDEX(RelatedFeatures[Second Sampling Feature Code],$A4184),SamplingFeatures[Feature Code],0),"0000"),
", SpatialOffsetID:  ",IF(INDEX(RelatedFeatures[Offset Number],$A4184)="","",CONCATENATE("*SpatialOffsetID",TEXT(INDEX(RelatedFeatures[Offset Number],$A4184),"0000"))),"}")))</f>
        <v>#REF!</v>
      </c>
      <c r="P4184" t="e">
        <f>IF(INDEX(Methods[Method Type],$A4184)="","",
CONCATENATE("  - &amp;MethodID",TEXT($A4184,"0000"),
" {","MethodTypeCV:  ",CHAR(34),INDEX(Methods[Method Type],$A4184),CHAR(34),
", MethodCode:  ",CHAR(34),INDEX(Methods[Method Code],$A4184),CHAR(34),
", MethodName:  ",CHAR(34),INDEX(Methods[Method Name],$A4184),CHAR(34),
", MethodDescription:  ",CHAR(34),INDEX(Methods[Method Description],$A4184),CHAR(34),
", MethodLink:  ",CHAR(34),INDEX(Methods[Method Link],$A4184),CHAR(34),
", OrganizationID: *OrganizationID",TEXT(MATCH(INDEX(Methods[Organization Name],$A4184),Organizations[Organization Name],0),"0000"),"}"))</f>
        <v>#REF!</v>
      </c>
      <c r="Q4184" t="e">
        <f>IF(INDEX(Variables[Variable Type],$A4184)="","",
CONCATENATE("  - &amp;VariableID",TEXT($A4184,"0000"),
" {","VariableTypeCV:  ",CHAR(34),INDEX(Variables[Variable Type],$A4184),CHAR(34),
", VariableCode:  ",CHAR(34),INDEX(Variables[Variable Code],$A4184),CHAR(34),
", VariableNameCV:  ",CHAR(34),INDEX(Variables[Variable Name],$A4184),CHAR(34),
", VariableDefinition:  ",CHAR(34),INDEX(Variables[Variable Definition],$A4184),CHAR(34),
", SpecciationCV:  ",CHAR(34),INDEX(Variables[Speciation],$A4184),CHAR(34),
", NoDataValue:  ",CHAR(34),INDEX(Variables[No Data Value],$A4184),CHAR(34),"}"))</f>
        <v>#REF!</v>
      </c>
    </row>
    <row r="4185" spans="1:17" x14ac:dyDescent="0.25">
      <c r="A4185">
        <v>4182</v>
      </c>
      <c r="D4185" t="e">
        <f>IF(INDEX(People[First Name],$A4185)="","",
CONCATENATE("  - &amp;PersonID",TEXT($A4185,"0000"),
" {","PersonFirstName:  ",CHAR(34),INDEX(People[First Name],$A4185),CHAR(34),
", PersonMiddleName:  ",CHAR(34),INDEX(People[Middle Name],$A4185),CHAR(34),
", PersonLastName:  ",CHAR(34),INDEX(People[Last Name],$A4185),CHAR(34),"}"))</f>
        <v>#REF!</v>
      </c>
      <c r="E4185" t="e">
        <f>IF(INDEX(Organizations[Organization Type '[CV']],$A4185)="","",
CONCATENATE("  - &amp;OrganizationID",TEXT($A4185,"0000"),
" {","OrganizationTypeCV:  ",CHAR(34),INDEX(Organizations[Organization Type '[CV']],$A4185),CHAR(34),
", OrganizationCode:  ",CHAR(34),INDEX(Organizations[Organization Code],$A4185),CHAR(34),
", OrganizationName:  ",CHAR(34),INDEX(Organizations[Organization Name],$A4185),CHAR(34),
", OrganizationDescription:  ",CHAR(34),INDEX(Organizations[Organization Description],$A4185),CHAR(34),
", OrganizationLink:  ",CHAR(34),INDEX(Organizations[Organization Link],$A4185),CHAR(34),"}"))</f>
        <v>#REF!</v>
      </c>
      <c r="F4185" t="e">
        <f>IF(INDEX(People[First Name],$A4185)="","",
CONCATENATE("  - &amp;AffiliationID",TEXT($A4185,"0000"),
" {PersonID: *PersonID",TEXT($A4185,"0000"),
", OrganizationID: *OrganizationID",TEXT(MATCH(INDEX(People[Organization Name],$A4185),Organizations[Organization Name],0),"0000"),
", IsPrimaryOrganizationContact: , AffiliationStartDate: , AffiliationEndDate: , PrimaryPhone: ",
", PrimaryEmail: ",CHAR(34),INDEX(People[Primary Email],$A4185),CHAR(34),
", PrimaryAddress: ",CHAR(34),INDEX(People[Primary Address],$A4185),CHAR(34),
", PersonLink: }"))</f>
        <v>#REF!</v>
      </c>
      <c r="H4185" t="e">
        <f>IF(COUNTA(CitationInformation)=0,"",IF(INDEX(AuthorList[Author Name],$A4185)="","",
CONCATENATE("  - &amp;AuthorListID",TEXT($A4185,"0000"),
"  {CitationID: *CitationID0001",
", PersonID: *PersonID",TEXT(MATCH(INDEX(AuthorList[Author Name],$A4185),People[Full Name],0),"0000"),
", AuthorOrder: ",INDEX(AuthorList[Author Number],$A4185),"}")))</f>
        <v>#REF!</v>
      </c>
      <c r="K4185" t="e">
        <f>IF(INDEX(SamplingFeatures[Feature Code],$A4185)="","",
CONCATENATE("  - &amp;SamplingFeatureID",TEXT($A4185,"0000"),
" {","SamplingFeatureUUID:  ",CHAR(34),INDEX(SamplingFeatures[Sampling Feature UUID],$A4185),CHAR(34),
", SamplingFeatureTypeCV:  ",CHAR(34),INDEX(SamplingFeatures[Sampling Feature Type],$A4185),CHAR(34),
", SamplingFeatureCode:  ",CHAR(34),INDEX(SamplingFeatures[Feature Code],$A4185),CHAR(34),
", SamplingFeatureName:  ",CHAR(34),INDEX(SamplingFeatures[Feature Name],$A4185),CHAR(34),
", SamplingFeatureDescription:  ",CHAR(34),INDEX(SamplingFeatures[Feature Description],$A4185),CHAR(34),
", SamplingFeatureGeotypeCV:  ",CHAR(34),INDEX(SamplingFeatures[Feature Geo Type],$A4185),CHAR(34),
", FeatureGeometry:  ",CHAR(34),INDEX(SamplingFeatures[Feature Geometry],$A4185),CHAR(34),
", Elevation_m:  ",CHAR(34),INDEX(SamplingFeatures[Elevation_m],$A4185),CHAR(34),
", ElevationDatumCV:  ",CHAR(34),ElevationDatum,CHAR(34),"}"))</f>
        <v>#REF!</v>
      </c>
      <c r="L4185" t="e">
        <f>IF(INDEX(SamplingFeatures[Sampling Feature Type],$A4185)&lt;&gt;"Site","",
CONCATENATE("  - &amp;SiteID",TEXT(SUMPRODUCT(--($L$3:$L4184&lt;&gt;"")),"0000"),
" {","SamplingFeatureID:  *SamplingFeatureID",TEXT($A4185,"0000"),
", SiteTypeCV:  ",CHAR(34),INDEX(Sites[Site Type],$A4185),CHAR(34),
", Latitude:  ",INDEX(Sites[Latitude],$A4185),
", Longitude:  ",INDEX(Sites[Longitude],$A4185),
", SRSName:  ",CHAR(34),LatLonDatum,CHAR(34),"}"))</f>
        <v>#REF!</v>
      </c>
      <c r="M4185" t="e">
        <f>IF(INDEX(SamplingFeatures[Sampling Feature Type],$A4185)&lt;&gt;"Specimen","",
CONCATENATE("  - &amp;SpecimenID",TEXT(SUMPRODUCT(--($M$3:$M4184&lt;&gt;"")),"0000"),
" {","SamplingFeatureID:  *SamplingFeatureID",TEXT($A4185,"0000"),
", SpecimenTypeCV:  ",CHAR(34),INDEX(Specimens[Specimen Type],$A4185),CHAR(34),
", SpecimenMediumCV:  ",INDEX(Specimens[Specimen Medium],$A4185),
", IsFieldSpecimen:  ",CHAR(34),INDEX(Specimens[Is Field Specimen?],$A4185),CHAR(34),"}"))</f>
        <v>#REF!</v>
      </c>
      <c r="N4185" t="e">
        <f>IF(COUNTA(SpatialOffsets[])=0,"", IF(INDEX(SpatialOffsets[Spatial Offset Type],$A4185)="","",
CONCATENATE("  - &amp;SpatialOffsetID",TEXT($A4185,"0000"),
" {","SpatialOffsetTypeCV:  ",CHAR(34),INDEX(SpatialOffsets[Spatial Offset Type],$A4185),CHAR(34),
", Offset1Value:  ",INDEX(SpatialOffsets[Offset 1 Value],$A4185),
", Offset1UnitID:  ",CHAR(34),INDEX(SpatialOffsets[Offset 1 Unit],$A4185),CHAR(34),
", Offset2Value:  ",INDEX(SpatialOffsets[Offset 2 Value],$A4185),
", Offset2UnitID:  ",CHAR(34),INDEX(SpatialOffsets[Offset 2 Unit],$A4185),CHAR(34),
", Offset3Value:  ",INDEX(SpatialOffsets[Offset 3 Value],$A4185),
", Offset3UnitID:  ",CHAR(34),INDEX(SpatialOffsets[Offset 3 Unit],$A4185),CHAR(34),,"}")))</f>
        <v>#REF!</v>
      </c>
      <c r="O4185" t="e">
        <f>IF(COUNTA(RelatedFeatures[])=0,"", IF(INDEX(RelatedFeatures[First Sampling Feature Code],$A4185)="","",
CONCATENATE("  - &amp;RelationID",TEXT($A4185,"0000"),
" {","SamplingFeatureID:  *SamplingFeatureID",TEXT(MATCH(INDEX(RelatedFeatures[First Sampling Feature Code],$A4185),SamplingFeatures[Feature Code],0),"0000"),
", RelationshipTypeCV:  ",CHAR(34),INDEX(RelatedFeatures[Relationship Type],$A4185),CHAR(34),
", RelatedFeatureID: *SamplingFeatureID",TEXT(MATCH(INDEX(RelatedFeatures[Second Sampling Feature Code],$A4185),SamplingFeatures[Feature Code],0),"0000"),
", SpatialOffsetID:  ",IF(INDEX(RelatedFeatures[Offset Number],$A4185)="","",CONCATENATE("*SpatialOffsetID",TEXT(INDEX(RelatedFeatures[Offset Number],$A4185),"0000"))),"}")))</f>
        <v>#REF!</v>
      </c>
      <c r="P4185" t="e">
        <f>IF(INDEX(Methods[Method Type],$A4185)="","",
CONCATENATE("  - &amp;MethodID",TEXT($A4185,"0000"),
" {","MethodTypeCV:  ",CHAR(34),INDEX(Methods[Method Type],$A4185),CHAR(34),
", MethodCode:  ",CHAR(34),INDEX(Methods[Method Code],$A4185),CHAR(34),
", MethodName:  ",CHAR(34),INDEX(Methods[Method Name],$A4185),CHAR(34),
", MethodDescription:  ",CHAR(34),INDEX(Methods[Method Description],$A4185),CHAR(34),
", MethodLink:  ",CHAR(34),INDEX(Methods[Method Link],$A4185),CHAR(34),
", OrganizationID: *OrganizationID",TEXT(MATCH(INDEX(Methods[Organization Name],$A4185),Organizations[Organization Name],0),"0000"),"}"))</f>
        <v>#REF!</v>
      </c>
      <c r="Q4185" t="e">
        <f>IF(INDEX(Variables[Variable Type],$A4185)="","",
CONCATENATE("  - &amp;VariableID",TEXT($A4185,"0000"),
" {","VariableTypeCV:  ",CHAR(34),INDEX(Variables[Variable Type],$A4185),CHAR(34),
", VariableCode:  ",CHAR(34),INDEX(Variables[Variable Code],$A4185),CHAR(34),
", VariableNameCV:  ",CHAR(34),INDEX(Variables[Variable Name],$A4185),CHAR(34),
", VariableDefinition:  ",CHAR(34),INDEX(Variables[Variable Definition],$A4185),CHAR(34),
", SpecciationCV:  ",CHAR(34),INDEX(Variables[Speciation],$A4185),CHAR(34),
", NoDataValue:  ",CHAR(34),INDEX(Variables[No Data Value],$A4185),CHAR(34),"}"))</f>
        <v>#REF!</v>
      </c>
    </row>
    <row r="4186" spans="1:17" x14ac:dyDescent="0.25">
      <c r="A4186">
        <v>4183</v>
      </c>
      <c r="D4186" t="e">
        <f>IF(INDEX(People[First Name],$A4186)="","",
CONCATENATE("  - &amp;PersonID",TEXT($A4186,"0000"),
" {","PersonFirstName:  ",CHAR(34),INDEX(People[First Name],$A4186),CHAR(34),
", PersonMiddleName:  ",CHAR(34),INDEX(People[Middle Name],$A4186),CHAR(34),
", PersonLastName:  ",CHAR(34),INDEX(People[Last Name],$A4186),CHAR(34),"}"))</f>
        <v>#REF!</v>
      </c>
      <c r="E4186" t="e">
        <f>IF(INDEX(Organizations[Organization Type '[CV']],$A4186)="","",
CONCATENATE("  - &amp;OrganizationID",TEXT($A4186,"0000"),
" {","OrganizationTypeCV:  ",CHAR(34),INDEX(Organizations[Organization Type '[CV']],$A4186),CHAR(34),
", OrganizationCode:  ",CHAR(34),INDEX(Organizations[Organization Code],$A4186),CHAR(34),
", OrganizationName:  ",CHAR(34),INDEX(Organizations[Organization Name],$A4186),CHAR(34),
", OrganizationDescription:  ",CHAR(34),INDEX(Organizations[Organization Description],$A4186),CHAR(34),
", OrganizationLink:  ",CHAR(34),INDEX(Organizations[Organization Link],$A4186),CHAR(34),"}"))</f>
        <v>#REF!</v>
      </c>
      <c r="F4186" t="e">
        <f>IF(INDEX(People[First Name],$A4186)="","",
CONCATENATE("  - &amp;AffiliationID",TEXT($A4186,"0000"),
" {PersonID: *PersonID",TEXT($A4186,"0000"),
", OrganizationID: *OrganizationID",TEXT(MATCH(INDEX(People[Organization Name],$A4186),Organizations[Organization Name],0),"0000"),
", IsPrimaryOrganizationContact: , AffiliationStartDate: , AffiliationEndDate: , PrimaryPhone: ",
", PrimaryEmail: ",CHAR(34),INDEX(People[Primary Email],$A4186),CHAR(34),
", PrimaryAddress: ",CHAR(34),INDEX(People[Primary Address],$A4186),CHAR(34),
", PersonLink: }"))</f>
        <v>#REF!</v>
      </c>
      <c r="H4186" t="e">
        <f>IF(COUNTA(CitationInformation)=0,"",IF(INDEX(AuthorList[Author Name],$A4186)="","",
CONCATENATE("  - &amp;AuthorListID",TEXT($A4186,"0000"),
"  {CitationID: *CitationID0001",
", PersonID: *PersonID",TEXT(MATCH(INDEX(AuthorList[Author Name],$A4186),People[Full Name],0),"0000"),
", AuthorOrder: ",INDEX(AuthorList[Author Number],$A4186),"}")))</f>
        <v>#REF!</v>
      </c>
      <c r="K4186" t="e">
        <f>IF(INDEX(SamplingFeatures[Feature Code],$A4186)="","",
CONCATENATE("  - &amp;SamplingFeatureID",TEXT($A4186,"0000"),
" {","SamplingFeatureUUID:  ",CHAR(34),INDEX(SamplingFeatures[Sampling Feature UUID],$A4186),CHAR(34),
", SamplingFeatureTypeCV:  ",CHAR(34),INDEX(SamplingFeatures[Sampling Feature Type],$A4186),CHAR(34),
", SamplingFeatureCode:  ",CHAR(34),INDEX(SamplingFeatures[Feature Code],$A4186),CHAR(34),
", SamplingFeatureName:  ",CHAR(34),INDEX(SamplingFeatures[Feature Name],$A4186),CHAR(34),
", SamplingFeatureDescription:  ",CHAR(34),INDEX(SamplingFeatures[Feature Description],$A4186),CHAR(34),
", SamplingFeatureGeotypeCV:  ",CHAR(34),INDEX(SamplingFeatures[Feature Geo Type],$A4186),CHAR(34),
", FeatureGeometry:  ",CHAR(34),INDEX(SamplingFeatures[Feature Geometry],$A4186),CHAR(34),
", Elevation_m:  ",CHAR(34),INDEX(SamplingFeatures[Elevation_m],$A4186),CHAR(34),
", ElevationDatumCV:  ",CHAR(34),ElevationDatum,CHAR(34),"}"))</f>
        <v>#REF!</v>
      </c>
      <c r="L4186" t="e">
        <f>IF(INDEX(SamplingFeatures[Sampling Feature Type],$A4186)&lt;&gt;"Site","",
CONCATENATE("  - &amp;SiteID",TEXT(SUMPRODUCT(--($L$3:$L4185&lt;&gt;"")),"0000"),
" {","SamplingFeatureID:  *SamplingFeatureID",TEXT($A4186,"0000"),
", SiteTypeCV:  ",CHAR(34),INDEX(Sites[Site Type],$A4186),CHAR(34),
", Latitude:  ",INDEX(Sites[Latitude],$A4186),
", Longitude:  ",INDEX(Sites[Longitude],$A4186),
", SRSName:  ",CHAR(34),LatLonDatum,CHAR(34),"}"))</f>
        <v>#REF!</v>
      </c>
      <c r="M4186" t="e">
        <f>IF(INDEX(SamplingFeatures[Sampling Feature Type],$A4186)&lt;&gt;"Specimen","",
CONCATENATE("  - &amp;SpecimenID",TEXT(SUMPRODUCT(--($M$3:$M4185&lt;&gt;"")),"0000"),
" {","SamplingFeatureID:  *SamplingFeatureID",TEXT($A4186,"0000"),
", SpecimenTypeCV:  ",CHAR(34),INDEX(Specimens[Specimen Type],$A4186),CHAR(34),
", SpecimenMediumCV:  ",INDEX(Specimens[Specimen Medium],$A4186),
", IsFieldSpecimen:  ",CHAR(34),INDEX(Specimens[Is Field Specimen?],$A4186),CHAR(34),"}"))</f>
        <v>#REF!</v>
      </c>
      <c r="N4186" t="e">
        <f>IF(COUNTA(SpatialOffsets[])=0,"", IF(INDEX(SpatialOffsets[Spatial Offset Type],$A4186)="","",
CONCATENATE("  - &amp;SpatialOffsetID",TEXT($A4186,"0000"),
" {","SpatialOffsetTypeCV:  ",CHAR(34),INDEX(SpatialOffsets[Spatial Offset Type],$A4186),CHAR(34),
", Offset1Value:  ",INDEX(SpatialOffsets[Offset 1 Value],$A4186),
", Offset1UnitID:  ",CHAR(34),INDEX(SpatialOffsets[Offset 1 Unit],$A4186),CHAR(34),
", Offset2Value:  ",INDEX(SpatialOffsets[Offset 2 Value],$A4186),
", Offset2UnitID:  ",CHAR(34),INDEX(SpatialOffsets[Offset 2 Unit],$A4186),CHAR(34),
", Offset3Value:  ",INDEX(SpatialOffsets[Offset 3 Value],$A4186),
", Offset3UnitID:  ",CHAR(34),INDEX(SpatialOffsets[Offset 3 Unit],$A4186),CHAR(34),,"}")))</f>
        <v>#REF!</v>
      </c>
      <c r="O4186" t="e">
        <f>IF(COUNTA(RelatedFeatures[])=0,"", IF(INDEX(RelatedFeatures[First Sampling Feature Code],$A4186)="","",
CONCATENATE("  - &amp;RelationID",TEXT($A4186,"0000"),
" {","SamplingFeatureID:  *SamplingFeatureID",TEXT(MATCH(INDEX(RelatedFeatures[First Sampling Feature Code],$A4186),SamplingFeatures[Feature Code],0),"0000"),
", RelationshipTypeCV:  ",CHAR(34),INDEX(RelatedFeatures[Relationship Type],$A4186),CHAR(34),
", RelatedFeatureID: *SamplingFeatureID",TEXT(MATCH(INDEX(RelatedFeatures[Second Sampling Feature Code],$A4186),SamplingFeatures[Feature Code],0),"0000"),
", SpatialOffsetID:  ",IF(INDEX(RelatedFeatures[Offset Number],$A4186)="","",CONCATENATE("*SpatialOffsetID",TEXT(INDEX(RelatedFeatures[Offset Number],$A4186),"0000"))),"}")))</f>
        <v>#REF!</v>
      </c>
      <c r="P4186" t="e">
        <f>IF(INDEX(Methods[Method Type],$A4186)="","",
CONCATENATE("  - &amp;MethodID",TEXT($A4186,"0000"),
" {","MethodTypeCV:  ",CHAR(34),INDEX(Methods[Method Type],$A4186),CHAR(34),
", MethodCode:  ",CHAR(34),INDEX(Methods[Method Code],$A4186),CHAR(34),
", MethodName:  ",CHAR(34),INDEX(Methods[Method Name],$A4186),CHAR(34),
", MethodDescription:  ",CHAR(34),INDEX(Methods[Method Description],$A4186),CHAR(34),
", MethodLink:  ",CHAR(34),INDEX(Methods[Method Link],$A4186),CHAR(34),
", OrganizationID: *OrganizationID",TEXT(MATCH(INDEX(Methods[Organization Name],$A4186),Organizations[Organization Name],0),"0000"),"}"))</f>
        <v>#REF!</v>
      </c>
      <c r="Q4186" t="e">
        <f>IF(INDEX(Variables[Variable Type],$A4186)="","",
CONCATENATE("  - &amp;VariableID",TEXT($A4186,"0000"),
" {","VariableTypeCV:  ",CHAR(34),INDEX(Variables[Variable Type],$A4186),CHAR(34),
", VariableCode:  ",CHAR(34),INDEX(Variables[Variable Code],$A4186),CHAR(34),
", VariableNameCV:  ",CHAR(34),INDEX(Variables[Variable Name],$A4186),CHAR(34),
", VariableDefinition:  ",CHAR(34),INDEX(Variables[Variable Definition],$A4186),CHAR(34),
", SpecciationCV:  ",CHAR(34),INDEX(Variables[Speciation],$A4186),CHAR(34),
", NoDataValue:  ",CHAR(34),INDEX(Variables[No Data Value],$A4186),CHAR(34),"}"))</f>
        <v>#REF!</v>
      </c>
    </row>
    <row r="4187" spans="1:17" x14ac:dyDescent="0.25">
      <c r="A4187">
        <v>4184</v>
      </c>
      <c r="D4187" t="e">
        <f>IF(INDEX(People[First Name],$A4187)="","",
CONCATENATE("  - &amp;PersonID",TEXT($A4187,"0000"),
" {","PersonFirstName:  ",CHAR(34),INDEX(People[First Name],$A4187),CHAR(34),
", PersonMiddleName:  ",CHAR(34),INDEX(People[Middle Name],$A4187),CHAR(34),
", PersonLastName:  ",CHAR(34),INDEX(People[Last Name],$A4187),CHAR(34),"}"))</f>
        <v>#REF!</v>
      </c>
      <c r="E4187" t="e">
        <f>IF(INDEX(Organizations[Organization Type '[CV']],$A4187)="","",
CONCATENATE("  - &amp;OrganizationID",TEXT($A4187,"0000"),
" {","OrganizationTypeCV:  ",CHAR(34),INDEX(Organizations[Organization Type '[CV']],$A4187),CHAR(34),
", OrganizationCode:  ",CHAR(34),INDEX(Organizations[Organization Code],$A4187),CHAR(34),
", OrganizationName:  ",CHAR(34),INDEX(Organizations[Organization Name],$A4187),CHAR(34),
", OrganizationDescription:  ",CHAR(34),INDEX(Organizations[Organization Description],$A4187),CHAR(34),
", OrganizationLink:  ",CHAR(34),INDEX(Organizations[Organization Link],$A4187),CHAR(34),"}"))</f>
        <v>#REF!</v>
      </c>
      <c r="F4187" t="e">
        <f>IF(INDEX(People[First Name],$A4187)="","",
CONCATENATE("  - &amp;AffiliationID",TEXT($A4187,"0000"),
" {PersonID: *PersonID",TEXT($A4187,"0000"),
", OrganizationID: *OrganizationID",TEXT(MATCH(INDEX(People[Organization Name],$A4187),Organizations[Organization Name],0),"0000"),
", IsPrimaryOrganizationContact: , AffiliationStartDate: , AffiliationEndDate: , PrimaryPhone: ",
", PrimaryEmail: ",CHAR(34),INDEX(People[Primary Email],$A4187),CHAR(34),
", PrimaryAddress: ",CHAR(34),INDEX(People[Primary Address],$A4187),CHAR(34),
", PersonLink: }"))</f>
        <v>#REF!</v>
      </c>
      <c r="H4187" t="e">
        <f>IF(COUNTA(CitationInformation)=0,"",IF(INDEX(AuthorList[Author Name],$A4187)="","",
CONCATENATE("  - &amp;AuthorListID",TEXT($A4187,"0000"),
"  {CitationID: *CitationID0001",
", PersonID: *PersonID",TEXT(MATCH(INDEX(AuthorList[Author Name],$A4187),People[Full Name],0),"0000"),
", AuthorOrder: ",INDEX(AuthorList[Author Number],$A4187),"}")))</f>
        <v>#REF!</v>
      </c>
      <c r="K4187" t="e">
        <f>IF(INDEX(SamplingFeatures[Feature Code],$A4187)="","",
CONCATENATE("  - &amp;SamplingFeatureID",TEXT($A4187,"0000"),
" {","SamplingFeatureUUID:  ",CHAR(34),INDEX(SamplingFeatures[Sampling Feature UUID],$A4187),CHAR(34),
", SamplingFeatureTypeCV:  ",CHAR(34),INDEX(SamplingFeatures[Sampling Feature Type],$A4187),CHAR(34),
", SamplingFeatureCode:  ",CHAR(34),INDEX(SamplingFeatures[Feature Code],$A4187),CHAR(34),
", SamplingFeatureName:  ",CHAR(34),INDEX(SamplingFeatures[Feature Name],$A4187),CHAR(34),
", SamplingFeatureDescription:  ",CHAR(34),INDEX(SamplingFeatures[Feature Description],$A4187),CHAR(34),
", SamplingFeatureGeotypeCV:  ",CHAR(34),INDEX(SamplingFeatures[Feature Geo Type],$A4187),CHAR(34),
", FeatureGeometry:  ",CHAR(34),INDEX(SamplingFeatures[Feature Geometry],$A4187),CHAR(34),
", Elevation_m:  ",CHAR(34),INDEX(SamplingFeatures[Elevation_m],$A4187),CHAR(34),
", ElevationDatumCV:  ",CHAR(34),ElevationDatum,CHAR(34),"}"))</f>
        <v>#REF!</v>
      </c>
      <c r="L4187" t="e">
        <f>IF(INDEX(SamplingFeatures[Sampling Feature Type],$A4187)&lt;&gt;"Site","",
CONCATENATE("  - &amp;SiteID",TEXT(SUMPRODUCT(--($L$3:$L4186&lt;&gt;"")),"0000"),
" {","SamplingFeatureID:  *SamplingFeatureID",TEXT($A4187,"0000"),
", SiteTypeCV:  ",CHAR(34),INDEX(Sites[Site Type],$A4187),CHAR(34),
", Latitude:  ",INDEX(Sites[Latitude],$A4187),
", Longitude:  ",INDEX(Sites[Longitude],$A4187),
", SRSName:  ",CHAR(34),LatLonDatum,CHAR(34),"}"))</f>
        <v>#REF!</v>
      </c>
      <c r="M4187" t="e">
        <f>IF(INDEX(SamplingFeatures[Sampling Feature Type],$A4187)&lt;&gt;"Specimen","",
CONCATENATE("  - &amp;SpecimenID",TEXT(SUMPRODUCT(--($M$3:$M4186&lt;&gt;"")),"0000"),
" {","SamplingFeatureID:  *SamplingFeatureID",TEXT($A4187,"0000"),
", SpecimenTypeCV:  ",CHAR(34),INDEX(Specimens[Specimen Type],$A4187),CHAR(34),
", SpecimenMediumCV:  ",INDEX(Specimens[Specimen Medium],$A4187),
", IsFieldSpecimen:  ",CHAR(34),INDEX(Specimens[Is Field Specimen?],$A4187),CHAR(34),"}"))</f>
        <v>#REF!</v>
      </c>
      <c r="N4187" t="e">
        <f>IF(COUNTA(SpatialOffsets[])=0,"", IF(INDEX(SpatialOffsets[Spatial Offset Type],$A4187)="","",
CONCATENATE("  - &amp;SpatialOffsetID",TEXT($A4187,"0000"),
" {","SpatialOffsetTypeCV:  ",CHAR(34),INDEX(SpatialOffsets[Spatial Offset Type],$A4187),CHAR(34),
", Offset1Value:  ",INDEX(SpatialOffsets[Offset 1 Value],$A4187),
", Offset1UnitID:  ",CHAR(34),INDEX(SpatialOffsets[Offset 1 Unit],$A4187),CHAR(34),
", Offset2Value:  ",INDEX(SpatialOffsets[Offset 2 Value],$A4187),
", Offset2UnitID:  ",CHAR(34),INDEX(SpatialOffsets[Offset 2 Unit],$A4187),CHAR(34),
", Offset3Value:  ",INDEX(SpatialOffsets[Offset 3 Value],$A4187),
", Offset3UnitID:  ",CHAR(34),INDEX(SpatialOffsets[Offset 3 Unit],$A4187),CHAR(34),,"}")))</f>
        <v>#REF!</v>
      </c>
      <c r="O4187" t="e">
        <f>IF(COUNTA(RelatedFeatures[])=0,"", IF(INDEX(RelatedFeatures[First Sampling Feature Code],$A4187)="","",
CONCATENATE("  - &amp;RelationID",TEXT($A4187,"0000"),
" {","SamplingFeatureID:  *SamplingFeatureID",TEXT(MATCH(INDEX(RelatedFeatures[First Sampling Feature Code],$A4187),SamplingFeatures[Feature Code],0),"0000"),
", RelationshipTypeCV:  ",CHAR(34),INDEX(RelatedFeatures[Relationship Type],$A4187),CHAR(34),
", RelatedFeatureID: *SamplingFeatureID",TEXT(MATCH(INDEX(RelatedFeatures[Second Sampling Feature Code],$A4187),SamplingFeatures[Feature Code],0),"0000"),
", SpatialOffsetID:  ",IF(INDEX(RelatedFeatures[Offset Number],$A4187)="","",CONCATENATE("*SpatialOffsetID",TEXT(INDEX(RelatedFeatures[Offset Number],$A4187),"0000"))),"}")))</f>
        <v>#REF!</v>
      </c>
      <c r="P4187" t="e">
        <f>IF(INDEX(Methods[Method Type],$A4187)="","",
CONCATENATE("  - &amp;MethodID",TEXT($A4187,"0000"),
" {","MethodTypeCV:  ",CHAR(34),INDEX(Methods[Method Type],$A4187),CHAR(34),
", MethodCode:  ",CHAR(34),INDEX(Methods[Method Code],$A4187),CHAR(34),
", MethodName:  ",CHAR(34),INDEX(Methods[Method Name],$A4187),CHAR(34),
", MethodDescription:  ",CHAR(34),INDEX(Methods[Method Description],$A4187),CHAR(34),
", MethodLink:  ",CHAR(34),INDEX(Methods[Method Link],$A4187),CHAR(34),
", OrganizationID: *OrganizationID",TEXT(MATCH(INDEX(Methods[Organization Name],$A4187),Organizations[Organization Name],0),"0000"),"}"))</f>
        <v>#REF!</v>
      </c>
      <c r="Q4187" t="e">
        <f>IF(INDEX(Variables[Variable Type],$A4187)="","",
CONCATENATE("  - &amp;VariableID",TEXT($A4187,"0000"),
" {","VariableTypeCV:  ",CHAR(34),INDEX(Variables[Variable Type],$A4187),CHAR(34),
", VariableCode:  ",CHAR(34),INDEX(Variables[Variable Code],$A4187),CHAR(34),
", VariableNameCV:  ",CHAR(34),INDEX(Variables[Variable Name],$A4187),CHAR(34),
", VariableDefinition:  ",CHAR(34),INDEX(Variables[Variable Definition],$A4187),CHAR(34),
", SpecciationCV:  ",CHAR(34),INDEX(Variables[Speciation],$A4187),CHAR(34),
", NoDataValue:  ",CHAR(34),INDEX(Variables[No Data Value],$A4187),CHAR(34),"}"))</f>
        <v>#REF!</v>
      </c>
    </row>
    <row r="4188" spans="1:17" x14ac:dyDescent="0.25">
      <c r="A4188">
        <v>4185</v>
      </c>
      <c r="D4188" t="e">
        <f>IF(INDEX(People[First Name],$A4188)="","",
CONCATENATE("  - &amp;PersonID",TEXT($A4188,"0000"),
" {","PersonFirstName:  ",CHAR(34),INDEX(People[First Name],$A4188),CHAR(34),
", PersonMiddleName:  ",CHAR(34),INDEX(People[Middle Name],$A4188),CHAR(34),
", PersonLastName:  ",CHAR(34),INDEX(People[Last Name],$A4188),CHAR(34),"}"))</f>
        <v>#REF!</v>
      </c>
      <c r="E4188" t="e">
        <f>IF(INDEX(Organizations[Organization Type '[CV']],$A4188)="","",
CONCATENATE("  - &amp;OrganizationID",TEXT($A4188,"0000"),
" {","OrganizationTypeCV:  ",CHAR(34),INDEX(Organizations[Organization Type '[CV']],$A4188),CHAR(34),
", OrganizationCode:  ",CHAR(34),INDEX(Organizations[Organization Code],$A4188),CHAR(34),
", OrganizationName:  ",CHAR(34),INDEX(Organizations[Organization Name],$A4188),CHAR(34),
", OrganizationDescription:  ",CHAR(34),INDEX(Organizations[Organization Description],$A4188),CHAR(34),
", OrganizationLink:  ",CHAR(34),INDEX(Organizations[Organization Link],$A4188),CHAR(34),"}"))</f>
        <v>#REF!</v>
      </c>
      <c r="F4188" t="e">
        <f>IF(INDEX(People[First Name],$A4188)="","",
CONCATENATE("  - &amp;AffiliationID",TEXT($A4188,"0000"),
" {PersonID: *PersonID",TEXT($A4188,"0000"),
", OrganizationID: *OrganizationID",TEXT(MATCH(INDEX(People[Organization Name],$A4188),Organizations[Organization Name],0),"0000"),
", IsPrimaryOrganizationContact: , AffiliationStartDate: , AffiliationEndDate: , PrimaryPhone: ",
", PrimaryEmail: ",CHAR(34),INDEX(People[Primary Email],$A4188),CHAR(34),
", PrimaryAddress: ",CHAR(34),INDEX(People[Primary Address],$A4188),CHAR(34),
", PersonLink: }"))</f>
        <v>#REF!</v>
      </c>
      <c r="H4188" t="e">
        <f>IF(COUNTA(CitationInformation)=0,"",IF(INDEX(AuthorList[Author Name],$A4188)="","",
CONCATENATE("  - &amp;AuthorListID",TEXT($A4188,"0000"),
"  {CitationID: *CitationID0001",
", PersonID: *PersonID",TEXT(MATCH(INDEX(AuthorList[Author Name],$A4188),People[Full Name],0),"0000"),
", AuthorOrder: ",INDEX(AuthorList[Author Number],$A4188),"}")))</f>
        <v>#REF!</v>
      </c>
      <c r="K4188" t="e">
        <f>IF(INDEX(SamplingFeatures[Feature Code],$A4188)="","",
CONCATENATE("  - &amp;SamplingFeatureID",TEXT($A4188,"0000"),
" {","SamplingFeatureUUID:  ",CHAR(34),INDEX(SamplingFeatures[Sampling Feature UUID],$A4188),CHAR(34),
", SamplingFeatureTypeCV:  ",CHAR(34),INDEX(SamplingFeatures[Sampling Feature Type],$A4188),CHAR(34),
", SamplingFeatureCode:  ",CHAR(34),INDEX(SamplingFeatures[Feature Code],$A4188),CHAR(34),
", SamplingFeatureName:  ",CHAR(34),INDEX(SamplingFeatures[Feature Name],$A4188),CHAR(34),
", SamplingFeatureDescription:  ",CHAR(34),INDEX(SamplingFeatures[Feature Description],$A4188),CHAR(34),
", SamplingFeatureGeotypeCV:  ",CHAR(34),INDEX(SamplingFeatures[Feature Geo Type],$A4188),CHAR(34),
", FeatureGeometry:  ",CHAR(34),INDEX(SamplingFeatures[Feature Geometry],$A4188),CHAR(34),
", Elevation_m:  ",CHAR(34),INDEX(SamplingFeatures[Elevation_m],$A4188),CHAR(34),
", ElevationDatumCV:  ",CHAR(34),ElevationDatum,CHAR(34),"}"))</f>
        <v>#REF!</v>
      </c>
      <c r="L4188" t="e">
        <f>IF(INDEX(SamplingFeatures[Sampling Feature Type],$A4188)&lt;&gt;"Site","",
CONCATENATE("  - &amp;SiteID",TEXT(SUMPRODUCT(--($L$3:$L4187&lt;&gt;"")),"0000"),
" {","SamplingFeatureID:  *SamplingFeatureID",TEXT($A4188,"0000"),
", SiteTypeCV:  ",CHAR(34),INDEX(Sites[Site Type],$A4188),CHAR(34),
", Latitude:  ",INDEX(Sites[Latitude],$A4188),
", Longitude:  ",INDEX(Sites[Longitude],$A4188),
", SRSName:  ",CHAR(34),LatLonDatum,CHAR(34),"}"))</f>
        <v>#REF!</v>
      </c>
      <c r="M4188" t="e">
        <f>IF(INDEX(SamplingFeatures[Sampling Feature Type],$A4188)&lt;&gt;"Specimen","",
CONCATENATE("  - &amp;SpecimenID",TEXT(SUMPRODUCT(--($M$3:$M4187&lt;&gt;"")),"0000"),
" {","SamplingFeatureID:  *SamplingFeatureID",TEXT($A4188,"0000"),
", SpecimenTypeCV:  ",CHAR(34),INDEX(Specimens[Specimen Type],$A4188),CHAR(34),
", SpecimenMediumCV:  ",INDEX(Specimens[Specimen Medium],$A4188),
", IsFieldSpecimen:  ",CHAR(34),INDEX(Specimens[Is Field Specimen?],$A4188),CHAR(34),"}"))</f>
        <v>#REF!</v>
      </c>
      <c r="N4188" t="e">
        <f>IF(COUNTA(SpatialOffsets[])=0,"", IF(INDEX(SpatialOffsets[Spatial Offset Type],$A4188)="","",
CONCATENATE("  - &amp;SpatialOffsetID",TEXT($A4188,"0000"),
" {","SpatialOffsetTypeCV:  ",CHAR(34),INDEX(SpatialOffsets[Spatial Offset Type],$A4188),CHAR(34),
", Offset1Value:  ",INDEX(SpatialOffsets[Offset 1 Value],$A4188),
", Offset1UnitID:  ",CHAR(34),INDEX(SpatialOffsets[Offset 1 Unit],$A4188),CHAR(34),
", Offset2Value:  ",INDEX(SpatialOffsets[Offset 2 Value],$A4188),
", Offset2UnitID:  ",CHAR(34),INDEX(SpatialOffsets[Offset 2 Unit],$A4188),CHAR(34),
", Offset3Value:  ",INDEX(SpatialOffsets[Offset 3 Value],$A4188),
", Offset3UnitID:  ",CHAR(34),INDEX(SpatialOffsets[Offset 3 Unit],$A4188),CHAR(34),,"}")))</f>
        <v>#REF!</v>
      </c>
      <c r="O4188" t="e">
        <f>IF(COUNTA(RelatedFeatures[])=0,"", IF(INDEX(RelatedFeatures[First Sampling Feature Code],$A4188)="","",
CONCATENATE("  - &amp;RelationID",TEXT($A4188,"0000"),
" {","SamplingFeatureID:  *SamplingFeatureID",TEXT(MATCH(INDEX(RelatedFeatures[First Sampling Feature Code],$A4188),SamplingFeatures[Feature Code],0),"0000"),
", RelationshipTypeCV:  ",CHAR(34),INDEX(RelatedFeatures[Relationship Type],$A4188),CHAR(34),
", RelatedFeatureID: *SamplingFeatureID",TEXT(MATCH(INDEX(RelatedFeatures[Second Sampling Feature Code],$A4188),SamplingFeatures[Feature Code],0),"0000"),
", SpatialOffsetID:  ",IF(INDEX(RelatedFeatures[Offset Number],$A4188)="","",CONCATENATE("*SpatialOffsetID",TEXT(INDEX(RelatedFeatures[Offset Number],$A4188),"0000"))),"}")))</f>
        <v>#REF!</v>
      </c>
      <c r="P4188" t="e">
        <f>IF(INDEX(Methods[Method Type],$A4188)="","",
CONCATENATE("  - &amp;MethodID",TEXT($A4188,"0000"),
" {","MethodTypeCV:  ",CHAR(34),INDEX(Methods[Method Type],$A4188),CHAR(34),
", MethodCode:  ",CHAR(34),INDEX(Methods[Method Code],$A4188),CHAR(34),
", MethodName:  ",CHAR(34),INDEX(Methods[Method Name],$A4188),CHAR(34),
", MethodDescription:  ",CHAR(34),INDEX(Methods[Method Description],$A4188),CHAR(34),
", MethodLink:  ",CHAR(34),INDEX(Methods[Method Link],$A4188),CHAR(34),
", OrganizationID: *OrganizationID",TEXT(MATCH(INDEX(Methods[Organization Name],$A4188),Organizations[Organization Name],0),"0000"),"}"))</f>
        <v>#REF!</v>
      </c>
      <c r="Q4188" t="e">
        <f>IF(INDEX(Variables[Variable Type],$A4188)="","",
CONCATENATE("  - &amp;VariableID",TEXT($A4188,"0000"),
" {","VariableTypeCV:  ",CHAR(34),INDEX(Variables[Variable Type],$A4188),CHAR(34),
", VariableCode:  ",CHAR(34),INDEX(Variables[Variable Code],$A4188),CHAR(34),
", VariableNameCV:  ",CHAR(34),INDEX(Variables[Variable Name],$A4188),CHAR(34),
", VariableDefinition:  ",CHAR(34),INDEX(Variables[Variable Definition],$A4188),CHAR(34),
", SpecciationCV:  ",CHAR(34),INDEX(Variables[Speciation],$A4188),CHAR(34),
", NoDataValue:  ",CHAR(34),INDEX(Variables[No Data Value],$A4188),CHAR(34),"}"))</f>
        <v>#REF!</v>
      </c>
    </row>
    <row r="4189" spans="1:17" x14ac:dyDescent="0.25">
      <c r="A4189">
        <v>4186</v>
      </c>
      <c r="D4189" t="e">
        <f>IF(INDEX(People[First Name],$A4189)="","",
CONCATENATE("  - &amp;PersonID",TEXT($A4189,"0000"),
" {","PersonFirstName:  ",CHAR(34),INDEX(People[First Name],$A4189),CHAR(34),
", PersonMiddleName:  ",CHAR(34),INDEX(People[Middle Name],$A4189),CHAR(34),
", PersonLastName:  ",CHAR(34),INDEX(People[Last Name],$A4189),CHAR(34),"}"))</f>
        <v>#REF!</v>
      </c>
      <c r="E4189" t="e">
        <f>IF(INDEX(Organizations[Organization Type '[CV']],$A4189)="","",
CONCATENATE("  - &amp;OrganizationID",TEXT($A4189,"0000"),
" {","OrganizationTypeCV:  ",CHAR(34),INDEX(Organizations[Organization Type '[CV']],$A4189),CHAR(34),
", OrganizationCode:  ",CHAR(34),INDEX(Organizations[Organization Code],$A4189),CHAR(34),
", OrganizationName:  ",CHAR(34),INDEX(Organizations[Organization Name],$A4189),CHAR(34),
", OrganizationDescription:  ",CHAR(34),INDEX(Organizations[Organization Description],$A4189),CHAR(34),
", OrganizationLink:  ",CHAR(34),INDEX(Organizations[Organization Link],$A4189),CHAR(34),"}"))</f>
        <v>#REF!</v>
      </c>
      <c r="F4189" t="e">
        <f>IF(INDEX(People[First Name],$A4189)="","",
CONCATENATE("  - &amp;AffiliationID",TEXT($A4189,"0000"),
" {PersonID: *PersonID",TEXT($A4189,"0000"),
", OrganizationID: *OrganizationID",TEXT(MATCH(INDEX(People[Organization Name],$A4189),Organizations[Organization Name],0),"0000"),
", IsPrimaryOrganizationContact: , AffiliationStartDate: , AffiliationEndDate: , PrimaryPhone: ",
", PrimaryEmail: ",CHAR(34),INDEX(People[Primary Email],$A4189),CHAR(34),
", PrimaryAddress: ",CHAR(34),INDEX(People[Primary Address],$A4189),CHAR(34),
", PersonLink: }"))</f>
        <v>#REF!</v>
      </c>
      <c r="H4189" t="e">
        <f>IF(COUNTA(CitationInformation)=0,"",IF(INDEX(AuthorList[Author Name],$A4189)="","",
CONCATENATE("  - &amp;AuthorListID",TEXT($A4189,"0000"),
"  {CitationID: *CitationID0001",
", PersonID: *PersonID",TEXT(MATCH(INDEX(AuthorList[Author Name],$A4189),People[Full Name],0),"0000"),
", AuthorOrder: ",INDEX(AuthorList[Author Number],$A4189),"}")))</f>
        <v>#REF!</v>
      </c>
      <c r="K4189" t="e">
        <f>IF(INDEX(SamplingFeatures[Feature Code],$A4189)="","",
CONCATENATE("  - &amp;SamplingFeatureID",TEXT($A4189,"0000"),
" {","SamplingFeatureUUID:  ",CHAR(34),INDEX(SamplingFeatures[Sampling Feature UUID],$A4189),CHAR(34),
", SamplingFeatureTypeCV:  ",CHAR(34),INDEX(SamplingFeatures[Sampling Feature Type],$A4189),CHAR(34),
", SamplingFeatureCode:  ",CHAR(34),INDEX(SamplingFeatures[Feature Code],$A4189),CHAR(34),
", SamplingFeatureName:  ",CHAR(34),INDEX(SamplingFeatures[Feature Name],$A4189),CHAR(34),
", SamplingFeatureDescription:  ",CHAR(34),INDEX(SamplingFeatures[Feature Description],$A4189),CHAR(34),
", SamplingFeatureGeotypeCV:  ",CHAR(34),INDEX(SamplingFeatures[Feature Geo Type],$A4189),CHAR(34),
", FeatureGeometry:  ",CHAR(34),INDEX(SamplingFeatures[Feature Geometry],$A4189),CHAR(34),
", Elevation_m:  ",CHAR(34),INDEX(SamplingFeatures[Elevation_m],$A4189),CHAR(34),
", ElevationDatumCV:  ",CHAR(34),ElevationDatum,CHAR(34),"}"))</f>
        <v>#REF!</v>
      </c>
      <c r="L4189" t="e">
        <f>IF(INDEX(SamplingFeatures[Sampling Feature Type],$A4189)&lt;&gt;"Site","",
CONCATENATE("  - &amp;SiteID",TEXT(SUMPRODUCT(--($L$3:$L4188&lt;&gt;"")),"0000"),
" {","SamplingFeatureID:  *SamplingFeatureID",TEXT($A4189,"0000"),
", SiteTypeCV:  ",CHAR(34),INDEX(Sites[Site Type],$A4189),CHAR(34),
", Latitude:  ",INDEX(Sites[Latitude],$A4189),
", Longitude:  ",INDEX(Sites[Longitude],$A4189),
", SRSName:  ",CHAR(34),LatLonDatum,CHAR(34),"}"))</f>
        <v>#REF!</v>
      </c>
      <c r="M4189" t="e">
        <f>IF(INDEX(SamplingFeatures[Sampling Feature Type],$A4189)&lt;&gt;"Specimen","",
CONCATENATE("  - &amp;SpecimenID",TEXT(SUMPRODUCT(--($M$3:$M4188&lt;&gt;"")),"0000"),
" {","SamplingFeatureID:  *SamplingFeatureID",TEXT($A4189,"0000"),
", SpecimenTypeCV:  ",CHAR(34),INDEX(Specimens[Specimen Type],$A4189),CHAR(34),
", SpecimenMediumCV:  ",INDEX(Specimens[Specimen Medium],$A4189),
", IsFieldSpecimen:  ",CHAR(34),INDEX(Specimens[Is Field Specimen?],$A4189),CHAR(34),"}"))</f>
        <v>#REF!</v>
      </c>
      <c r="N4189" t="e">
        <f>IF(COUNTA(SpatialOffsets[])=0,"", IF(INDEX(SpatialOffsets[Spatial Offset Type],$A4189)="","",
CONCATENATE("  - &amp;SpatialOffsetID",TEXT($A4189,"0000"),
" {","SpatialOffsetTypeCV:  ",CHAR(34),INDEX(SpatialOffsets[Spatial Offset Type],$A4189),CHAR(34),
", Offset1Value:  ",INDEX(SpatialOffsets[Offset 1 Value],$A4189),
", Offset1UnitID:  ",CHAR(34),INDEX(SpatialOffsets[Offset 1 Unit],$A4189),CHAR(34),
", Offset2Value:  ",INDEX(SpatialOffsets[Offset 2 Value],$A4189),
", Offset2UnitID:  ",CHAR(34),INDEX(SpatialOffsets[Offset 2 Unit],$A4189),CHAR(34),
", Offset3Value:  ",INDEX(SpatialOffsets[Offset 3 Value],$A4189),
", Offset3UnitID:  ",CHAR(34),INDEX(SpatialOffsets[Offset 3 Unit],$A4189),CHAR(34),,"}")))</f>
        <v>#REF!</v>
      </c>
      <c r="O4189" t="e">
        <f>IF(COUNTA(RelatedFeatures[])=0,"", IF(INDEX(RelatedFeatures[First Sampling Feature Code],$A4189)="","",
CONCATENATE("  - &amp;RelationID",TEXT($A4189,"0000"),
" {","SamplingFeatureID:  *SamplingFeatureID",TEXT(MATCH(INDEX(RelatedFeatures[First Sampling Feature Code],$A4189),SamplingFeatures[Feature Code],0),"0000"),
", RelationshipTypeCV:  ",CHAR(34),INDEX(RelatedFeatures[Relationship Type],$A4189),CHAR(34),
", RelatedFeatureID: *SamplingFeatureID",TEXT(MATCH(INDEX(RelatedFeatures[Second Sampling Feature Code],$A4189),SamplingFeatures[Feature Code],0),"0000"),
", SpatialOffsetID:  ",IF(INDEX(RelatedFeatures[Offset Number],$A4189)="","",CONCATENATE("*SpatialOffsetID",TEXT(INDEX(RelatedFeatures[Offset Number],$A4189),"0000"))),"}")))</f>
        <v>#REF!</v>
      </c>
      <c r="P4189" t="e">
        <f>IF(INDEX(Methods[Method Type],$A4189)="","",
CONCATENATE("  - &amp;MethodID",TEXT($A4189,"0000"),
" {","MethodTypeCV:  ",CHAR(34),INDEX(Methods[Method Type],$A4189),CHAR(34),
", MethodCode:  ",CHAR(34),INDEX(Methods[Method Code],$A4189),CHAR(34),
", MethodName:  ",CHAR(34),INDEX(Methods[Method Name],$A4189),CHAR(34),
", MethodDescription:  ",CHAR(34),INDEX(Methods[Method Description],$A4189),CHAR(34),
", MethodLink:  ",CHAR(34),INDEX(Methods[Method Link],$A4189),CHAR(34),
", OrganizationID: *OrganizationID",TEXT(MATCH(INDEX(Methods[Organization Name],$A4189),Organizations[Organization Name],0),"0000"),"}"))</f>
        <v>#REF!</v>
      </c>
      <c r="Q4189" t="e">
        <f>IF(INDEX(Variables[Variable Type],$A4189)="","",
CONCATENATE("  - &amp;VariableID",TEXT($A4189,"0000"),
" {","VariableTypeCV:  ",CHAR(34),INDEX(Variables[Variable Type],$A4189),CHAR(34),
", VariableCode:  ",CHAR(34),INDEX(Variables[Variable Code],$A4189),CHAR(34),
", VariableNameCV:  ",CHAR(34),INDEX(Variables[Variable Name],$A4189),CHAR(34),
", VariableDefinition:  ",CHAR(34),INDEX(Variables[Variable Definition],$A4189),CHAR(34),
", SpecciationCV:  ",CHAR(34),INDEX(Variables[Speciation],$A4189),CHAR(34),
", NoDataValue:  ",CHAR(34),INDEX(Variables[No Data Value],$A4189),CHAR(34),"}"))</f>
        <v>#REF!</v>
      </c>
    </row>
    <row r="4190" spans="1:17" x14ac:dyDescent="0.25">
      <c r="A4190">
        <v>4187</v>
      </c>
      <c r="D4190" t="e">
        <f>IF(INDEX(People[First Name],$A4190)="","",
CONCATENATE("  - &amp;PersonID",TEXT($A4190,"0000"),
" {","PersonFirstName:  ",CHAR(34),INDEX(People[First Name],$A4190),CHAR(34),
", PersonMiddleName:  ",CHAR(34),INDEX(People[Middle Name],$A4190),CHAR(34),
", PersonLastName:  ",CHAR(34),INDEX(People[Last Name],$A4190),CHAR(34),"}"))</f>
        <v>#REF!</v>
      </c>
      <c r="E4190" t="e">
        <f>IF(INDEX(Organizations[Organization Type '[CV']],$A4190)="","",
CONCATENATE("  - &amp;OrganizationID",TEXT($A4190,"0000"),
" {","OrganizationTypeCV:  ",CHAR(34),INDEX(Organizations[Organization Type '[CV']],$A4190),CHAR(34),
", OrganizationCode:  ",CHAR(34),INDEX(Organizations[Organization Code],$A4190),CHAR(34),
", OrganizationName:  ",CHAR(34),INDEX(Organizations[Organization Name],$A4190),CHAR(34),
", OrganizationDescription:  ",CHAR(34),INDEX(Organizations[Organization Description],$A4190),CHAR(34),
", OrganizationLink:  ",CHAR(34),INDEX(Organizations[Organization Link],$A4190),CHAR(34),"}"))</f>
        <v>#REF!</v>
      </c>
      <c r="F4190" t="e">
        <f>IF(INDEX(People[First Name],$A4190)="","",
CONCATENATE("  - &amp;AffiliationID",TEXT($A4190,"0000"),
" {PersonID: *PersonID",TEXT($A4190,"0000"),
", OrganizationID: *OrganizationID",TEXT(MATCH(INDEX(People[Organization Name],$A4190),Organizations[Organization Name],0),"0000"),
", IsPrimaryOrganizationContact: , AffiliationStartDate: , AffiliationEndDate: , PrimaryPhone: ",
", PrimaryEmail: ",CHAR(34),INDEX(People[Primary Email],$A4190),CHAR(34),
", PrimaryAddress: ",CHAR(34),INDEX(People[Primary Address],$A4190),CHAR(34),
", PersonLink: }"))</f>
        <v>#REF!</v>
      </c>
      <c r="H4190" t="e">
        <f>IF(COUNTA(CitationInformation)=0,"",IF(INDEX(AuthorList[Author Name],$A4190)="","",
CONCATENATE("  - &amp;AuthorListID",TEXT($A4190,"0000"),
"  {CitationID: *CitationID0001",
", PersonID: *PersonID",TEXT(MATCH(INDEX(AuthorList[Author Name],$A4190),People[Full Name],0),"0000"),
", AuthorOrder: ",INDEX(AuthorList[Author Number],$A4190),"}")))</f>
        <v>#REF!</v>
      </c>
      <c r="K4190" t="e">
        <f>IF(INDEX(SamplingFeatures[Feature Code],$A4190)="","",
CONCATENATE("  - &amp;SamplingFeatureID",TEXT($A4190,"0000"),
" {","SamplingFeatureUUID:  ",CHAR(34),INDEX(SamplingFeatures[Sampling Feature UUID],$A4190),CHAR(34),
", SamplingFeatureTypeCV:  ",CHAR(34),INDEX(SamplingFeatures[Sampling Feature Type],$A4190),CHAR(34),
", SamplingFeatureCode:  ",CHAR(34),INDEX(SamplingFeatures[Feature Code],$A4190),CHAR(34),
", SamplingFeatureName:  ",CHAR(34),INDEX(SamplingFeatures[Feature Name],$A4190),CHAR(34),
", SamplingFeatureDescription:  ",CHAR(34),INDEX(SamplingFeatures[Feature Description],$A4190),CHAR(34),
", SamplingFeatureGeotypeCV:  ",CHAR(34),INDEX(SamplingFeatures[Feature Geo Type],$A4190),CHAR(34),
", FeatureGeometry:  ",CHAR(34),INDEX(SamplingFeatures[Feature Geometry],$A4190),CHAR(34),
", Elevation_m:  ",CHAR(34),INDEX(SamplingFeatures[Elevation_m],$A4190),CHAR(34),
", ElevationDatumCV:  ",CHAR(34),ElevationDatum,CHAR(34),"}"))</f>
        <v>#REF!</v>
      </c>
      <c r="L4190" t="e">
        <f>IF(INDEX(SamplingFeatures[Sampling Feature Type],$A4190)&lt;&gt;"Site","",
CONCATENATE("  - &amp;SiteID",TEXT(SUMPRODUCT(--($L$3:$L4189&lt;&gt;"")),"0000"),
" {","SamplingFeatureID:  *SamplingFeatureID",TEXT($A4190,"0000"),
", SiteTypeCV:  ",CHAR(34),INDEX(Sites[Site Type],$A4190),CHAR(34),
", Latitude:  ",INDEX(Sites[Latitude],$A4190),
", Longitude:  ",INDEX(Sites[Longitude],$A4190),
", SRSName:  ",CHAR(34),LatLonDatum,CHAR(34),"}"))</f>
        <v>#REF!</v>
      </c>
      <c r="M4190" t="e">
        <f>IF(INDEX(SamplingFeatures[Sampling Feature Type],$A4190)&lt;&gt;"Specimen","",
CONCATENATE("  - &amp;SpecimenID",TEXT(SUMPRODUCT(--($M$3:$M4189&lt;&gt;"")),"0000"),
" {","SamplingFeatureID:  *SamplingFeatureID",TEXT($A4190,"0000"),
", SpecimenTypeCV:  ",CHAR(34),INDEX(Specimens[Specimen Type],$A4190),CHAR(34),
", SpecimenMediumCV:  ",INDEX(Specimens[Specimen Medium],$A4190),
", IsFieldSpecimen:  ",CHAR(34),INDEX(Specimens[Is Field Specimen?],$A4190),CHAR(34),"}"))</f>
        <v>#REF!</v>
      </c>
      <c r="N4190" t="e">
        <f>IF(COUNTA(SpatialOffsets[])=0,"", IF(INDEX(SpatialOffsets[Spatial Offset Type],$A4190)="","",
CONCATENATE("  - &amp;SpatialOffsetID",TEXT($A4190,"0000"),
" {","SpatialOffsetTypeCV:  ",CHAR(34),INDEX(SpatialOffsets[Spatial Offset Type],$A4190),CHAR(34),
", Offset1Value:  ",INDEX(SpatialOffsets[Offset 1 Value],$A4190),
", Offset1UnitID:  ",CHAR(34),INDEX(SpatialOffsets[Offset 1 Unit],$A4190),CHAR(34),
", Offset2Value:  ",INDEX(SpatialOffsets[Offset 2 Value],$A4190),
", Offset2UnitID:  ",CHAR(34),INDEX(SpatialOffsets[Offset 2 Unit],$A4190),CHAR(34),
", Offset3Value:  ",INDEX(SpatialOffsets[Offset 3 Value],$A4190),
", Offset3UnitID:  ",CHAR(34),INDEX(SpatialOffsets[Offset 3 Unit],$A4190),CHAR(34),,"}")))</f>
        <v>#REF!</v>
      </c>
      <c r="O4190" t="e">
        <f>IF(COUNTA(RelatedFeatures[])=0,"", IF(INDEX(RelatedFeatures[First Sampling Feature Code],$A4190)="","",
CONCATENATE("  - &amp;RelationID",TEXT($A4190,"0000"),
" {","SamplingFeatureID:  *SamplingFeatureID",TEXT(MATCH(INDEX(RelatedFeatures[First Sampling Feature Code],$A4190),SamplingFeatures[Feature Code],0),"0000"),
", RelationshipTypeCV:  ",CHAR(34),INDEX(RelatedFeatures[Relationship Type],$A4190),CHAR(34),
", RelatedFeatureID: *SamplingFeatureID",TEXT(MATCH(INDEX(RelatedFeatures[Second Sampling Feature Code],$A4190),SamplingFeatures[Feature Code],0),"0000"),
", SpatialOffsetID:  ",IF(INDEX(RelatedFeatures[Offset Number],$A4190)="","",CONCATENATE("*SpatialOffsetID",TEXT(INDEX(RelatedFeatures[Offset Number],$A4190),"0000"))),"}")))</f>
        <v>#REF!</v>
      </c>
      <c r="P4190" t="e">
        <f>IF(INDEX(Methods[Method Type],$A4190)="","",
CONCATENATE("  - &amp;MethodID",TEXT($A4190,"0000"),
" {","MethodTypeCV:  ",CHAR(34),INDEX(Methods[Method Type],$A4190),CHAR(34),
", MethodCode:  ",CHAR(34),INDEX(Methods[Method Code],$A4190),CHAR(34),
", MethodName:  ",CHAR(34),INDEX(Methods[Method Name],$A4190),CHAR(34),
", MethodDescription:  ",CHAR(34),INDEX(Methods[Method Description],$A4190),CHAR(34),
", MethodLink:  ",CHAR(34),INDEX(Methods[Method Link],$A4190),CHAR(34),
", OrganizationID: *OrganizationID",TEXT(MATCH(INDEX(Methods[Organization Name],$A4190),Organizations[Organization Name],0),"0000"),"}"))</f>
        <v>#REF!</v>
      </c>
      <c r="Q4190" t="e">
        <f>IF(INDEX(Variables[Variable Type],$A4190)="","",
CONCATENATE("  - &amp;VariableID",TEXT($A4190,"0000"),
" {","VariableTypeCV:  ",CHAR(34),INDEX(Variables[Variable Type],$A4190),CHAR(34),
", VariableCode:  ",CHAR(34),INDEX(Variables[Variable Code],$A4190),CHAR(34),
", VariableNameCV:  ",CHAR(34),INDEX(Variables[Variable Name],$A4190),CHAR(34),
", VariableDefinition:  ",CHAR(34),INDEX(Variables[Variable Definition],$A4190),CHAR(34),
", SpecciationCV:  ",CHAR(34),INDEX(Variables[Speciation],$A4190),CHAR(34),
", NoDataValue:  ",CHAR(34),INDEX(Variables[No Data Value],$A4190),CHAR(34),"}"))</f>
        <v>#REF!</v>
      </c>
    </row>
    <row r="4191" spans="1:17" x14ac:dyDescent="0.25">
      <c r="A4191">
        <v>4188</v>
      </c>
      <c r="D4191" t="e">
        <f>IF(INDEX(People[First Name],$A4191)="","",
CONCATENATE("  - &amp;PersonID",TEXT($A4191,"0000"),
" {","PersonFirstName:  ",CHAR(34),INDEX(People[First Name],$A4191),CHAR(34),
", PersonMiddleName:  ",CHAR(34),INDEX(People[Middle Name],$A4191),CHAR(34),
", PersonLastName:  ",CHAR(34),INDEX(People[Last Name],$A4191),CHAR(34),"}"))</f>
        <v>#REF!</v>
      </c>
      <c r="E4191" t="e">
        <f>IF(INDEX(Organizations[Organization Type '[CV']],$A4191)="","",
CONCATENATE("  - &amp;OrganizationID",TEXT($A4191,"0000"),
" {","OrganizationTypeCV:  ",CHAR(34),INDEX(Organizations[Organization Type '[CV']],$A4191),CHAR(34),
", OrganizationCode:  ",CHAR(34),INDEX(Organizations[Organization Code],$A4191),CHAR(34),
", OrganizationName:  ",CHAR(34),INDEX(Organizations[Organization Name],$A4191),CHAR(34),
", OrganizationDescription:  ",CHAR(34),INDEX(Organizations[Organization Description],$A4191),CHAR(34),
", OrganizationLink:  ",CHAR(34),INDEX(Organizations[Organization Link],$A4191),CHAR(34),"}"))</f>
        <v>#REF!</v>
      </c>
      <c r="F4191" t="e">
        <f>IF(INDEX(People[First Name],$A4191)="","",
CONCATENATE("  - &amp;AffiliationID",TEXT($A4191,"0000"),
" {PersonID: *PersonID",TEXT($A4191,"0000"),
", OrganizationID: *OrganizationID",TEXT(MATCH(INDEX(People[Organization Name],$A4191),Organizations[Organization Name],0),"0000"),
", IsPrimaryOrganizationContact: , AffiliationStartDate: , AffiliationEndDate: , PrimaryPhone: ",
", PrimaryEmail: ",CHAR(34),INDEX(People[Primary Email],$A4191),CHAR(34),
", PrimaryAddress: ",CHAR(34),INDEX(People[Primary Address],$A4191),CHAR(34),
", PersonLink: }"))</f>
        <v>#REF!</v>
      </c>
      <c r="H4191" t="e">
        <f>IF(COUNTA(CitationInformation)=0,"",IF(INDEX(AuthorList[Author Name],$A4191)="","",
CONCATENATE("  - &amp;AuthorListID",TEXT($A4191,"0000"),
"  {CitationID: *CitationID0001",
", PersonID: *PersonID",TEXT(MATCH(INDEX(AuthorList[Author Name],$A4191),People[Full Name],0),"0000"),
", AuthorOrder: ",INDEX(AuthorList[Author Number],$A4191),"}")))</f>
        <v>#REF!</v>
      </c>
      <c r="K4191" t="e">
        <f>IF(INDEX(SamplingFeatures[Feature Code],$A4191)="","",
CONCATENATE("  - &amp;SamplingFeatureID",TEXT($A4191,"0000"),
" {","SamplingFeatureUUID:  ",CHAR(34),INDEX(SamplingFeatures[Sampling Feature UUID],$A4191),CHAR(34),
", SamplingFeatureTypeCV:  ",CHAR(34),INDEX(SamplingFeatures[Sampling Feature Type],$A4191),CHAR(34),
", SamplingFeatureCode:  ",CHAR(34),INDEX(SamplingFeatures[Feature Code],$A4191),CHAR(34),
", SamplingFeatureName:  ",CHAR(34),INDEX(SamplingFeatures[Feature Name],$A4191),CHAR(34),
", SamplingFeatureDescription:  ",CHAR(34),INDEX(SamplingFeatures[Feature Description],$A4191),CHAR(34),
", SamplingFeatureGeotypeCV:  ",CHAR(34),INDEX(SamplingFeatures[Feature Geo Type],$A4191),CHAR(34),
", FeatureGeometry:  ",CHAR(34),INDEX(SamplingFeatures[Feature Geometry],$A4191),CHAR(34),
", Elevation_m:  ",CHAR(34),INDEX(SamplingFeatures[Elevation_m],$A4191),CHAR(34),
", ElevationDatumCV:  ",CHAR(34),ElevationDatum,CHAR(34),"}"))</f>
        <v>#REF!</v>
      </c>
      <c r="L4191" t="e">
        <f>IF(INDEX(SamplingFeatures[Sampling Feature Type],$A4191)&lt;&gt;"Site","",
CONCATENATE("  - &amp;SiteID",TEXT(SUMPRODUCT(--($L$3:$L4190&lt;&gt;"")),"0000"),
" {","SamplingFeatureID:  *SamplingFeatureID",TEXT($A4191,"0000"),
", SiteTypeCV:  ",CHAR(34),INDEX(Sites[Site Type],$A4191),CHAR(34),
", Latitude:  ",INDEX(Sites[Latitude],$A4191),
", Longitude:  ",INDEX(Sites[Longitude],$A4191),
", SRSName:  ",CHAR(34),LatLonDatum,CHAR(34),"}"))</f>
        <v>#REF!</v>
      </c>
      <c r="M4191" t="e">
        <f>IF(INDEX(SamplingFeatures[Sampling Feature Type],$A4191)&lt;&gt;"Specimen","",
CONCATENATE("  - &amp;SpecimenID",TEXT(SUMPRODUCT(--($M$3:$M4190&lt;&gt;"")),"0000"),
" {","SamplingFeatureID:  *SamplingFeatureID",TEXT($A4191,"0000"),
", SpecimenTypeCV:  ",CHAR(34),INDEX(Specimens[Specimen Type],$A4191),CHAR(34),
", SpecimenMediumCV:  ",INDEX(Specimens[Specimen Medium],$A4191),
", IsFieldSpecimen:  ",CHAR(34),INDEX(Specimens[Is Field Specimen?],$A4191),CHAR(34),"}"))</f>
        <v>#REF!</v>
      </c>
      <c r="N4191" t="e">
        <f>IF(COUNTA(SpatialOffsets[])=0,"", IF(INDEX(SpatialOffsets[Spatial Offset Type],$A4191)="","",
CONCATENATE("  - &amp;SpatialOffsetID",TEXT($A4191,"0000"),
" {","SpatialOffsetTypeCV:  ",CHAR(34),INDEX(SpatialOffsets[Spatial Offset Type],$A4191),CHAR(34),
", Offset1Value:  ",INDEX(SpatialOffsets[Offset 1 Value],$A4191),
", Offset1UnitID:  ",CHAR(34),INDEX(SpatialOffsets[Offset 1 Unit],$A4191),CHAR(34),
", Offset2Value:  ",INDEX(SpatialOffsets[Offset 2 Value],$A4191),
", Offset2UnitID:  ",CHAR(34),INDEX(SpatialOffsets[Offset 2 Unit],$A4191),CHAR(34),
", Offset3Value:  ",INDEX(SpatialOffsets[Offset 3 Value],$A4191),
", Offset3UnitID:  ",CHAR(34),INDEX(SpatialOffsets[Offset 3 Unit],$A4191),CHAR(34),,"}")))</f>
        <v>#REF!</v>
      </c>
      <c r="O4191" t="e">
        <f>IF(COUNTA(RelatedFeatures[])=0,"", IF(INDEX(RelatedFeatures[First Sampling Feature Code],$A4191)="","",
CONCATENATE("  - &amp;RelationID",TEXT($A4191,"0000"),
" {","SamplingFeatureID:  *SamplingFeatureID",TEXT(MATCH(INDEX(RelatedFeatures[First Sampling Feature Code],$A4191),SamplingFeatures[Feature Code],0),"0000"),
", RelationshipTypeCV:  ",CHAR(34),INDEX(RelatedFeatures[Relationship Type],$A4191),CHAR(34),
", RelatedFeatureID: *SamplingFeatureID",TEXT(MATCH(INDEX(RelatedFeatures[Second Sampling Feature Code],$A4191),SamplingFeatures[Feature Code],0),"0000"),
", SpatialOffsetID:  ",IF(INDEX(RelatedFeatures[Offset Number],$A4191)="","",CONCATENATE("*SpatialOffsetID",TEXT(INDEX(RelatedFeatures[Offset Number],$A4191),"0000"))),"}")))</f>
        <v>#REF!</v>
      </c>
      <c r="P4191" t="e">
        <f>IF(INDEX(Methods[Method Type],$A4191)="","",
CONCATENATE("  - &amp;MethodID",TEXT($A4191,"0000"),
" {","MethodTypeCV:  ",CHAR(34),INDEX(Methods[Method Type],$A4191),CHAR(34),
", MethodCode:  ",CHAR(34),INDEX(Methods[Method Code],$A4191),CHAR(34),
", MethodName:  ",CHAR(34),INDEX(Methods[Method Name],$A4191),CHAR(34),
", MethodDescription:  ",CHAR(34),INDEX(Methods[Method Description],$A4191),CHAR(34),
", MethodLink:  ",CHAR(34),INDEX(Methods[Method Link],$A4191),CHAR(34),
", OrganizationID: *OrganizationID",TEXT(MATCH(INDEX(Methods[Organization Name],$A4191),Organizations[Organization Name],0),"0000"),"}"))</f>
        <v>#REF!</v>
      </c>
      <c r="Q4191" t="e">
        <f>IF(INDEX(Variables[Variable Type],$A4191)="","",
CONCATENATE("  - &amp;VariableID",TEXT($A4191,"0000"),
" {","VariableTypeCV:  ",CHAR(34),INDEX(Variables[Variable Type],$A4191),CHAR(34),
", VariableCode:  ",CHAR(34),INDEX(Variables[Variable Code],$A4191),CHAR(34),
", VariableNameCV:  ",CHAR(34),INDEX(Variables[Variable Name],$A4191),CHAR(34),
", VariableDefinition:  ",CHAR(34),INDEX(Variables[Variable Definition],$A4191),CHAR(34),
", SpecciationCV:  ",CHAR(34),INDEX(Variables[Speciation],$A4191),CHAR(34),
", NoDataValue:  ",CHAR(34),INDEX(Variables[No Data Value],$A4191),CHAR(34),"}"))</f>
        <v>#REF!</v>
      </c>
    </row>
    <row r="4192" spans="1:17" x14ac:dyDescent="0.25">
      <c r="A4192">
        <v>4189</v>
      </c>
      <c r="D4192" t="e">
        <f>IF(INDEX(People[First Name],$A4192)="","",
CONCATENATE("  - &amp;PersonID",TEXT($A4192,"0000"),
" {","PersonFirstName:  ",CHAR(34),INDEX(People[First Name],$A4192),CHAR(34),
", PersonMiddleName:  ",CHAR(34),INDEX(People[Middle Name],$A4192),CHAR(34),
", PersonLastName:  ",CHAR(34),INDEX(People[Last Name],$A4192),CHAR(34),"}"))</f>
        <v>#REF!</v>
      </c>
      <c r="E4192" t="e">
        <f>IF(INDEX(Organizations[Organization Type '[CV']],$A4192)="","",
CONCATENATE("  - &amp;OrganizationID",TEXT($A4192,"0000"),
" {","OrganizationTypeCV:  ",CHAR(34),INDEX(Organizations[Organization Type '[CV']],$A4192),CHAR(34),
", OrganizationCode:  ",CHAR(34),INDEX(Organizations[Organization Code],$A4192),CHAR(34),
", OrganizationName:  ",CHAR(34),INDEX(Organizations[Organization Name],$A4192),CHAR(34),
", OrganizationDescription:  ",CHAR(34),INDEX(Organizations[Organization Description],$A4192),CHAR(34),
", OrganizationLink:  ",CHAR(34),INDEX(Organizations[Organization Link],$A4192),CHAR(34),"}"))</f>
        <v>#REF!</v>
      </c>
      <c r="F4192" t="e">
        <f>IF(INDEX(People[First Name],$A4192)="","",
CONCATENATE("  - &amp;AffiliationID",TEXT($A4192,"0000"),
" {PersonID: *PersonID",TEXT($A4192,"0000"),
", OrganizationID: *OrganizationID",TEXT(MATCH(INDEX(People[Organization Name],$A4192),Organizations[Organization Name],0),"0000"),
", IsPrimaryOrganizationContact: , AffiliationStartDate: , AffiliationEndDate: , PrimaryPhone: ",
", PrimaryEmail: ",CHAR(34),INDEX(People[Primary Email],$A4192),CHAR(34),
", PrimaryAddress: ",CHAR(34),INDEX(People[Primary Address],$A4192),CHAR(34),
", PersonLink: }"))</f>
        <v>#REF!</v>
      </c>
      <c r="H4192" t="e">
        <f>IF(COUNTA(CitationInformation)=0,"",IF(INDEX(AuthorList[Author Name],$A4192)="","",
CONCATENATE("  - &amp;AuthorListID",TEXT($A4192,"0000"),
"  {CitationID: *CitationID0001",
", PersonID: *PersonID",TEXT(MATCH(INDEX(AuthorList[Author Name],$A4192),People[Full Name],0),"0000"),
", AuthorOrder: ",INDEX(AuthorList[Author Number],$A4192),"}")))</f>
        <v>#REF!</v>
      </c>
      <c r="K4192" t="e">
        <f>IF(INDEX(SamplingFeatures[Feature Code],$A4192)="","",
CONCATENATE("  - &amp;SamplingFeatureID",TEXT($A4192,"0000"),
" {","SamplingFeatureUUID:  ",CHAR(34),INDEX(SamplingFeatures[Sampling Feature UUID],$A4192),CHAR(34),
", SamplingFeatureTypeCV:  ",CHAR(34),INDEX(SamplingFeatures[Sampling Feature Type],$A4192),CHAR(34),
", SamplingFeatureCode:  ",CHAR(34),INDEX(SamplingFeatures[Feature Code],$A4192),CHAR(34),
", SamplingFeatureName:  ",CHAR(34),INDEX(SamplingFeatures[Feature Name],$A4192),CHAR(34),
", SamplingFeatureDescription:  ",CHAR(34),INDEX(SamplingFeatures[Feature Description],$A4192),CHAR(34),
", SamplingFeatureGeotypeCV:  ",CHAR(34),INDEX(SamplingFeatures[Feature Geo Type],$A4192),CHAR(34),
", FeatureGeometry:  ",CHAR(34),INDEX(SamplingFeatures[Feature Geometry],$A4192),CHAR(34),
", Elevation_m:  ",CHAR(34),INDEX(SamplingFeatures[Elevation_m],$A4192),CHAR(34),
", ElevationDatumCV:  ",CHAR(34),ElevationDatum,CHAR(34),"}"))</f>
        <v>#REF!</v>
      </c>
      <c r="L4192" t="e">
        <f>IF(INDEX(SamplingFeatures[Sampling Feature Type],$A4192)&lt;&gt;"Site","",
CONCATENATE("  - &amp;SiteID",TEXT(SUMPRODUCT(--($L$3:$L4191&lt;&gt;"")),"0000"),
" {","SamplingFeatureID:  *SamplingFeatureID",TEXT($A4192,"0000"),
", SiteTypeCV:  ",CHAR(34),INDEX(Sites[Site Type],$A4192),CHAR(34),
", Latitude:  ",INDEX(Sites[Latitude],$A4192),
", Longitude:  ",INDEX(Sites[Longitude],$A4192),
", SRSName:  ",CHAR(34),LatLonDatum,CHAR(34),"}"))</f>
        <v>#REF!</v>
      </c>
      <c r="M4192" t="e">
        <f>IF(INDEX(SamplingFeatures[Sampling Feature Type],$A4192)&lt;&gt;"Specimen","",
CONCATENATE("  - &amp;SpecimenID",TEXT(SUMPRODUCT(--($M$3:$M4191&lt;&gt;"")),"0000"),
" {","SamplingFeatureID:  *SamplingFeatureID",TEXT($A4192,"0000"),
", SpecimenTypeCV:  ",CHAR(34),INDEX(Specimens[Specimen Type],$A4192),CHAR(34),
", SpecimenMediumCV:  ",INDEX(Specimens[Specimen Medium],$A4192),
", IsFieldSpecimen:  ",CHAR(34),INDEX(Specimens[Is Field Specimen?],$A4192),CHAR(34),"}"))</f>
        <v>#REF!</v>
      </c>
      <c r="N4192" t="e">
        <f>IF(COUNTA(SpatialOffsets[])=0,"", IF(INDEX(SpatialOffsets[Spatial Offset Type],$A4192)="","",
CONCATENATE("  - &amp;SpatialOffsetID",TEXT($A4192,"0000"),
" {","SpatialOffsetTypeCV:  ",CHAR(34),INDEX(SpatialOffsets[Spatial Offset Type],$A4192),CHAR(34),
", Offset1Value:  ",INDEX(SpatialOffsets[Offset 1 Value],$A4192),
", Offset1UnitID:  ",CHAR(34),INDEX(SpatialOffsets[Offset 1 Unit],$A4192),CHAR(34),
", Offset2Value:  ",INDEX(SpatialOffsets[Offset 2 Value],$A4192),
", Offset2UnitID:  ",CHAR(34),INDEX(SpatialOffsets[Offset 2 Unit],$A4192),CHAR(34),
", Offset3Value:  ",INDEX(SpatialOffsets[Offset 3 Value],$A4192),
", Offset3UnitID:  ",CHAR(34),INDEX(SpatialOffsets[Offset 3 Unit],$A4192),CHAR(34),,"}")))</f>
        <v>#REF!</v>
      </c>
      <c r="O4192" t="e">
        <f>IF(COUNTA(RelatedFeatures[])=0,"", IF(INDEX(RelatedFeatures[First Sampling Feature Code],$A4192)="","",
CONCATENATE("  - &amp;RelationID",TEXT($A4192,"0000"),
" {","SamplingFeatureID:  *SamplingFeatureID",TEXT(MATCH(INDEX(RelatedFeatures[First Sampling Feature Code],$A4192),SamplingFeatures[Feature Code],0),"0000"),
", RelationshipTypeCV:  ",CHAR(34),INDEX(RelatedFeatures[Relationship Type],$A4192),CHAR(34),
", RelatedFeatureID: *SamplingFeatureID",TEXT(MATCH(INDEX(RelatedFeatures[Second Sampling Feature Code],$A4192),SamplingFeatures[Feature Code],0),"0000"),
", SpatialOffsetID:  ",IF(INDEX(RelatedFeatures[Offset Number],$A4192)="","",CONCATENATE("*SpatialOffsetID",TEXT(INDEX(RelatedFeatures[Offset Number],$A4192),"0000"))),"}")))</f>
        <v>#REF!</v>
      </c>
      <c r="P4192" t="e">
        <f>IF(INDEX(Methods[Method Type],$A4192)="","",
CONCATENATE("  - &amp;MethodID",TEXT($A4192,"0000"),
" {","MethodTypeCV:  ",CHAR(34),INDEX(Methods[Method Type],$A4192),CHAR(34),
", MethodCode:  ",CHAR(34),INDEX(Methods[Method Code],$A4192),CHAR(34),
", MethodName:  ",CHAR(34),INDEX(Methods[Method Name],$A4192),CHAR(34),
", MethodDescription:  ",CHAR(34),INDEX(Methods[Method Description],$A4192),CHAR(34),
", MethodLink:  ",CHAR(34),INDEX(Methods[Method Link],$A4192),CHAR(34),
", OrganizationID: *OrganizationID",TEXT(MATCH(INDEX(Methods[Organization Name],$A4192),Organizations[Organization Name],0),"0000"),"}"))</f>
        <v>#REF!</v>
      </c>
      <c r="Q4192" t="e">
        <f>IF(INDEX(Variables[Variable Type],$A4192)="","",
CONCATENATE("  - &amp;VariableID",TEXT($A4192,"0000"),
" {","VariableTypeCV:  ",CHAR(34),INDEX(Variables[Variable Type],$A4192),CHAR(34),
", VariableCode:  ",CHAR(34),INDEX(Variables[Variable Code],$A4192),CHAR(34),
", VariableNameCV:  ",CHAR(34),INDEX(Variables[Variable Name],$A4192),CHAR(34),
", VariableDefinition:  ",CHAR(34),INDEX(Variables[Variable Definition],$A4192),CHAR(34),
", SpecciationCV:  ",CHAR(34),INDEX(Variables[Speciation],$A4192),CHAR(34),
", NoDataValue:  ",CHAR(34),INDEX(Variables[No Data Value],$A4192),CHAR(34),"}"))</f>
        <v>#REF!</v>
      </c>
    </row>
    <row r="4193" spans="1:17" x14ac:dyDescent="0.25">
      <c r="A4193">
        <v>4190</v>
      </c>
      <c r="D4193" t="e">
        <f>IF(INDEX(People[First Name],$A4193)="","",
CONCATENATE("  - &amp;PersonID",TEXT($A4193,"0000"),
" {","PersonFirstName:  ",CHAR(34),INDEX(People[First Name],$A4193),CHAR(34),
", PersonMiddleName:  ",CHAR(34),INDEX(People[Middle Name],$A4193),CHAR(34),
", PersonLastName:  ",CHAR(34),INDEX(People[Last Name],$A4193),CHAR(34),"}"))</f>
        <v>#REF!</v>
      </c>
      <c r="E4193" t="e">
        <f>IF(INDEX(Organizations[Organization Type '[CV']],$A4193)="","",
CONCATENATE("  - &amp;OrganizationID",TEXT($A4193,"0000"),
" {","OrganizationTypeCV:  ",CHAR(34),INDEX(Organizations[Organization Type '[CV']],$A4193),CHAR(34),
", OrganizationCode:  ",CHAR(34),INDEX(Organizations[Organization Code],$A4193),CHAR(34),
", OrganizationName:  ",CHAR(34),INDEX(Organizations[Organization Name],$A4193),CHAR(34),
", OrganizationDescription:  ",CHAR(34),INDEX(Organizations[Organization Description],$A4193),CHAR(34),
", OrganizationLink:  ",CHAR(34),INDEX(Organizations[Organization Link],$A4193),CHAR(34),"}"))</f>
        <v>#REF!</v>
      </c>
      <c r="F4193" t="e">
        <f>IF(INDEX(People[First Name],$A4193)="","",
CONCATENATE("  - &amp;AffiliationID",TEXT($A4193,"0000"),
" {PersonID: *PersonID",TEXT($A4193,"0000"),
", OrganizationID: *OrganizationID",TEXT(MATCH(INDEX(People[Organization Name],$A4193),Organizations[Organization Name],0),"0000"),
", IsPrimaryOrganizationContact: , AffiliationStartDate: , AffiliationEndDate: , PrimaryPhone: ",
", PrimaryEmail: ",CHAR(34),INDEX(People[Primary Email],$A4193),CHAR(34),
", PrimaryAddress: ",CHAR(34),INDEX(People[Primary Address],$A4193),CHAR(34),
", PersonLink: }"))</f>
        <v>#REF!</v>
      </c>
      <c r="H4193" t="e">
        <f>IF(COUNTA(CitationInformation)=0,"",IF(INDEX(AuthorList[Author Name],$A4193)="","",
CONCATENATE("  - &amp;AuthorListID",TEXT($A4193,"0000"),
"  {CitationID: *CitationID0001",
", PersonID: *PersonID",TEXT(MATCH(INDEX(AuthorList[Author Name],$A4193),People[Full Name],0),"0000"),
", AuthorOrder: ",INDEX(AuthorList[Author Number],$A4193),"}")))</f>
        <v>#REF!</v>
      </c>
      <c r="K4193" t="e">
        <f>IF(INDEX(SamplingFeatures[Feature Code],$A4193)="","",
CONCATENATE("  - &amp;SamplingFeatureID",TEXT($A4193,"0000"),
" {","SamplingFeatureUUID:  ",CHAR(34),INDEX(SamplingFeatures[Sampling Feature UUID],$A4193),CHAR(34),
", SamplingFeatureTypeCV:  ",CHAR(34),INDEX(SamplingFeatures[Sampling Feature Type],$A4193),CHAR(34),
", SamplingFeatureCode:  ",CHAR(34),INDEX(SamplingFeatures[Feature Code],$A4193),CHAR(34),
", SamplingFeatureName:  ",CHAR(34),INDEX(SamplingFeatures[Feature Name],$A4193),CHAR(34),
", SamplingFeatureDescription:  ",CHAR(34),INDEX(SamplingFeatures[Feature Description],$A4193),CHAR(34),
", SamplingFeatureGeotypeCV:  ",CHAR(34),INDEX(SamplingFeatures[Feature Geo Type],$A4193),CHAR(34),
", FeatureGeometry:  ",CHAR(34),INDEX(SamplingFeatures[Feature Geometry],$A4193),CHAR(34),
", Elevation_m:  ",CHAR(34),INDEX(SamplingFeatures[Elevation_m],$A4193),CHAR(34),
", ElevationDatumCV:  ",CHAR(34),ElevationDatum,CHAR(34),"}"))</f>
        <v>#REF!</v>
      </c>
      <c r="L4193" t="e">
        <f>IF(INDEX(SamplingFeatures[Sampling Feature Type],$A4193)&lt;&gt;"Site","",
CONCATENATE("  - &amp;SiteID",TEXT(SUMPRODUCT(--($L$3:$L4192&lt;&gt;"")),"0000"),
" {","SamplingFeatureID:  *SamplingFeatureID",TEXT($A4193,"0000"),
", SiteTypeCV:  ",CHAR(34),INDEX(Sites[Site Type],$A4193),CHAR(34),
", Latitude:  ",INDEX(Sites[Latitude],$A4193),
", Longitude:  ",INDEX(Sites[Longitude],$A4193),
", SRSName:  ",CHAR(34),LatLonDatum,CHAR(34),"}"))</f>
        <v>#REF!</v>
      </c>
      <c r="M4193" t="e">
        <f>IF(INDEX(SamplingFeatures[Sampling Feature Type],$A4193)&lt;&gt;"Specimen","",
CONCATENATE("  - &amp;SpecimenID",TEXT(SUMPRODUCT(--($M$3:$M4192&lt;&gt;"")),"0000"),
" {","SamplingFeatureID:  *SamplingFeatureID",TEXT($A4193,"0000"),
", SpecimenTypeCV:  ",CHAR(34),INDEX(Specimens[Specimen Type],$A4193),CHAR(34),
", SpecimenMediumCV:  ",INDEX(Specimens[Specimen Medium],$A4193),
", IsFieldSpecimen:  ",CHAR(34),INDEX(Specimens[Is Field Specimen?],$A4193),CHAR(34),"}"))</f>
        <v>#REF!</v>
      </c>
      <c r="N4193" t="e">
        <f>IF(COUNTA(SpatialOffsets[])=0,"", IF(INDEX(SpatialOffsets[Spatial Offset Type],$A4193)="","",
CONCATENATE("  - &amp;SpatialOffsetID",TEXT($A4193,"0000"),
" {","SpatialOffsetTypeCV:  ",CHAR(34),INDEX(SpatialOffsets[Spatial Offset Type],$A4193),CHAR(34),
", Offset1Value:  ",INDEX(SpatialOffsets[Offset 1 Value],$A4193),
", Offset1UnitID:  ",CHAR(34),INDEX(SpatialOffsets[Offset 1 Unit],$A4193),CHAR(34),
", Offset2Value:  ",INDEX(SpatialOffsets[Offset 2 Value],$A4193),
", Offset2UnitID:  ",CHAR(34),INDEX(SpatialOffsets[Offset 2 Unit],$A4193),CHAR(34),
", Offset3Value:  ",INDEX(SpatialOffsets[Offset 3 Value],$A4193),
", Offset3UnitID:  ",CHAR(34),INDEX(SpatialOffsets[Offset 3 Unit],$A4193),CHAR(34),,"}")))</f>
        <v>#REF!</v>
      </c>
      <c r="O4193" t="e">
        <f>IF(COUNTA(RelatedFeatures[])=0,"", IF(INDEX(RelatedFeatures[First Sampling Feature Code],$A4193)="","",
CONCATENATE("  - &amp;RelationID",TEXT($A4193,"0000"),
" {","SamplingFeatureID:  *SamplingFeatureID",TEXT(MATCH(INDEX(RelatedFeatures[First Sampling Feature Code],$A4193),SamplingFeatures[Feature Code],0),"0000"),
", RelationshipTypeCV:  ",CHAR(34),INDEX(RelatedFeatures[Relationship Type],$A4193),CHAR(34),
", RelatedFeatureID: *SamplingFeatureID",TEXT(MATCH(INDEX(RelatedFeatures[Second Sampling Feature Code],$A4193),SamplingFeatures[Feature Code],0),"0000"),
", SpatialOffsetID:  ",IF(INDEX(RelatedFeatures[Offset Number],$A4193)="","",CONCATENATE("*SpatialOffsetID",TEXT(INDEX(RelatedFeatures[Offset Number],$A4193),"0000"))),"}")))</f>
        <v>#REF!</v>
      </c>
      <c r="P4193" t="e">
        <f>IF(INDEX(Methods[Method Type],$A4193)="","",
CONCATENATE("  - &amp;MethodID",TEXT($A4193,"0000"),
" {","MethodTypeCV:  ",CHAR(34),INDEX(Methods[Method Type],$A4193),CHAR(34),
", MethodCode:  ",CHAR(34),INDEX(Methods[Method Code],$A4193),CHAR(34),
", MethodName:  ",CHAR(34),INDEX(Methods[Method Name],$A4193),CHAR(34),
", MethodDescription:  ",CHAR(34),INDEX(Methods[Method Description],$A4193),CHAR(34),
", MethodLink:  ",CHAR(34),INDEX(Methods[Method Link],$A4193),CHAR(34),
", OrganizationID: *OrganizationID",TEXT(MATCH(INDEX(Methods[Organization Name],$A4193),Organizations[Organization Name],0),"0000"),"}"))</f>
        <v>#REF!</v>
      </c>
      <c r="Q4193" t="e">
        <f>IF(INDEX(Variables[Variable Type],$A4193)="","",
CONCATENATE("  - &amp;VariableID",TEXT($A4193,"0000"),
" {","VariableTypeCV:  ",CHAR(34),INDEX(Variables[Variable Type],$A4193),CHAR(34),
", VariableCode:  ",CHAR(34),INDEX(Variables[Variable Code],$A4193),CHAR(34),
", VariableNameCV:  ",CHAR(34),INDEX(Variables[Variable Name],$A4193),CHAR(34),
", VariableDefinition:  ",CHAR(34),INDEX(Variables[Variable Definition],$A4193),CHAR(34),
", SpecciationCV:  ",CHAR(34),INDEX(Variables[Speciation],$A4193),CHAR(34),
", NoDataValue:  ",CHAR(34),INDEX(Variables[No Data Value],$A4193),CHAR(34),"}"))</f>
        <v>#REF!</v>
      </c>
    </row>
    <row r="4194" spans="1:17" x14ac:dyDescent="0.25">
      <c r="A4194">
        <v>4191</v>
      </c>
      <c r="D4194" t="e">
        <f>IF(INDEX(People[First Name],$A4194)="","",
CONCATENATE("  - &amp;PersonID",TEXT($A4194,"0000"),
" {","PersonFirstName:  ",CHAR(34),INDEX(People[First Name],$A4194),CHAR(34),
", PersonMiddleName:  ",CHAR(34),INDEX(People[Middle Name],$A4194),CHAR(34),
", PersonLastName:  ",CHAR(34),INDEX(People[Last Name],$A4194),CHAR(34),"}"))</f>
        <v>#REF!</v>
      </c>
      <c r="E4194" t="e">
        <f>IF(INDEX(Organizations[Organization Type '[CV']],$A4194)="","",
CONCATENATE("  - &amp;OrganizationID",TEXT($A4194,"0000"),
" {","OrganizationTypeCV:  ",CHAR(34),INDEX(Organizations[Organization Type '[CV']],$A4194),CHAR(34),
", OrganizationCode:  ",CHAR(34),INDEX(Organizations[Organization Code],$A4194),CHAR(34),
", OrganizationName:  ",CHAR(34),INDEX(Organizations[Organization Name],$A4194),CHAR(34),
", OrganizationDescription:  ",CHAR(34),INDEX(Organizations[Organization Description],$A4194),CHAR(34),
", OrganizationLink:  ",CHAR(34),INDEX(Organizations[Organization Link],$A4194),CHAR(34),"}"))</f>
        <v>#REF!</v>
      </c>
      <c r="F4194" t="e">
        <f>IF(INDEX(People[First Name],$A4194)="","",
CONCATENATE("  - &amp;AffiliationID",TEXT($A4194,"0000"),
" {PersonID: *PersonID",TEXT($A4194,"0000"),
", OrganizationID: *OrganizationID",TEXT(MATCH(INDEX(People[Organization Name],$A4194),Organizations[Organization Name],0),"0000"),
", IsPrimaryOrganizationContact: , AffiliationStartDate: , AffiliationEndDate: , PrimaryPhone: ",
", PrimaryEmail: ",CHAR(34),INDEX(People[Primary Email],$A4194),CHAR(34),
", PrimaryAddress: ",CHAR(34),INDEX(People[Primary Address],$A4194),CHAR(34),
", PersonLink: }"))</f>
        <v>#REF!</v>
      </c>
      <c r="H4194" t="e">
        <f>IF(COUNTA(CitationInformation)=0,"",IF(INDEX(AuthorList[Author Name],$A4194)="","",
CONCATENATE("  - &amp;AuthorListID",TEXT($A4194,"0000"),
"  {CitationID: *CitationID0001",
", PersonID: *PersonID",TEXT(MATCH(INDEX(AuthorList[Author Name],$A4194),People[Full Name],0),"0000"),
", AuthorOrder: ",INDEX(AuthorList[Author Number],$A4194),"}")))</f>
        <v>#REF!</v>
      </c>
      <c r="K4194" t="e">
        <f>IF(INDEX(SamplingFeatures[Feature Code],$A4194)="","",
CONCATENATE("  - &amp;SamplingFeatureID",TEXT($A4194,"0000"),
" {","SamplingFeatureUUID:  ",CHAR(34),INDEX(SamplingFeatures[Sampling Feature UUID],$A4194),CHAR(34),
", SamplingFeatureTypeCV:  ",CHAR(34),INDEX(SamplingFeatures[Sampling Feature Type],$A4194),CHAR(34),
", SamplingFeatureCode:  ",CHAR(34),INDEX(SamplingFeatures[Feature Code],$A4194),CHAR(34),
", SamplingFeatureName:  ",CHAR(34),INDEX(SamplingFeatures[Feature Name],$A4194),CHAR(34),
", SamplingFeatureDescription:  ",CHAR(34),INDEX(SamplingFeatures[Feature Description],$A4194),CHAR(34),
", SamplingFeatureGeotypeCV:  ",CHAR(34),INDEX(SamplingFeatures[Feature Geo Type],$A4194),CHAR(34),
", FeatureGeometry:  ",CHAR(34),INDEX(SamplingFeatures[Feature Geometry],$A4194),CHAR(34),
", Elevation_m:  ",CHAR(34),INDEX(SamplingFeatures[Elevation_m],$A4194),CHAR(34),
", ElevationDatumCV:  ",CHAR(34),ElevationDatum,CHAR(34),"}"))</f>
        <v>#REF!</v>
      </c>
      <c r="L4194" t="e">
        <f>IF(INDEX(SamplingFeatures[Sampling Feature Type],$A4194)&lt;&gt;"Site","",
CONCATENATE("  - &amp;SiteID",TEXT(SUMPRODUCT(--($L$3:$L4193&lt;&gt;"")),"0000"),
" {","SamplingFeatureID:  *SamplingFeatureID",TEXT($A4194,"0000"),
", SiteTypeCV:  ",CHAR(34),INDEX(Sites[Site Type],$A4194),CHAR(34),
", Latitude:  ",INDEX(Sites[Latitude],$A4194),
", Longitude:  ",INDEX(Sites[Longitude],$A4194),
", SRSName:  ",CHAR(34),LatLonDatum,CHAR(34),"}"))</f>
        <v>#REF!</v>
      </c>
      <c r="M4194" t="e">
        <f>IF(INDEX(SamplingFeatures[Sampling Feature Type],$A4194)&lt;&gt;"Specimen","",
CONCATENATE("  - &amp;SpecimenID",TEXT(SUMPRODUCT(--($M$3:$M4193&lt;&gt;"")),"0000"),
" {","SamplingFeatureID:  *SamplingFeatureID",TEXT($A4194,"0000"),
", SpecimenTypeCV:  ",CHAR(34),INDEX(Specimens[Specimen Type],$A4194),CHAR(34),
", SpecimenMediumCV:  ",INDEX(Specimens[Specimen Medium],$A4194),
", IsFieldSpecimen:  ",CHAR(34),INDEX(Specimens[Is Field Specimen?],$A4194),CHAR(34),"}"))</f>
        <v>#REF!</v>
      </c>
      <c r="N4194" t="e">
        <f>IF(COUNTA(SpatialOffsets[])=0,"", IF(INDEX(SpatialOffsets[Spatial Offset Type],$A4194)="","",
CONCATENATE("  - &amp;SpatialOffsetID",TEXT($A4194,"0000"),
" {","SpatialOffsetTypeCV:  ",CHAR(34),INDEX(SpatialOffsets[Spatial Offset Type],$A4194),CHAR(34),
", Offset1Value:  ",INDEX(SpatialOffsets[Offset 1 Value],$A4194),
", Offset1UnitID:  ",CHAR(34),INDEX(SpatialOffsets[Offset 1 Unit],$A4194),CHAR(34),
", Offset2Value:  ",INDEX(SpatialOffsets[Offset 2 Value],$A4194),
", Offset2UnitID:  ",CHAR(34),INDEX(SpatialOffsets[Offset 2 Unit],$A4194),CHAR(34),
", Offset3Value:  ",INDEX(SpatialOffsets[Offset 3 Value],$A4194),
", Offset3UnitID:  ",CHAR(34),INDEX(SpatialOffsets[Offset 3 Unit],$A4194),CHAR(34),,"}")))</f>
        <v>#REF!</v>
      </c>
      <c r="O4194" t="e">
        <f>IF(COUNTA(RelatedFeatures[])=0,"", IF(INDEX(RelatedFeatures[First Sampling Feature Code],$A4194)="","",
CONCATENATE("  - &amp;RelationID",TEXT($A4194,"0000"),
" {","SamplingFeatureID:  *SamplingFeatureID",TEXT(MATCH(INDEX(RelatedFeatures[First Sampling Feature Code],$A4194),SamplingFeatures[Feature Code],0),"0000"),
", RelationshipTypeCV:  ",CHAR(34),INDEX(RelatedFeatures[Relationship Type],$A4194),CHAR(34),
", RelatedFeatureID: *SamplingFeatureID",TEXT(MATCH(INDEX(RelatedFeatures[Second Sampling Feature Code],$A4194),SamplingFeatures[Feature Code],0),"0000"),
", SpatialOffsetID:  ",IF(INDEX(RelatedFeatures[Offset Number],$A4194)="","",CONCATENATE("*SpatialOffsetID",TEXT(INDEX(RelatedFeatures[Offset Number],$A4194),"0000"))),"}")))</f>
        <v>#REF!</v>
      </c>
      <c r="P4194" t="e">
        <f>IF(INDEX(Methods[Method Type],$A4194)="","",
CONCATENATE("  - &amp;MethodID",TEXT($A4194,"0000"),
" {","MethodTypeCV:  ",CHAR(34),INDEX(Methods[Method Type],$A4194),CHAR(34),
", MethodCode:  ",CHAR(34),INDEX(Methods[Method Code],$A4194),CHAR(34),
", MethodName:  ",CHAR(34),INDEX(Methods[Method Name],$A4194),CHAR(34),
", MethodDescription:  ",CHAR(34),INDEX(Methods[Method Description],$A4194),CHAR(34),
", MethodLink:  ",CHAR(34),INDEX(Methods[Method Link],$A4194),CHAR(34),
", OrganizationID: *OrganizationID",TEXT(MATCH(INDEX(Methods[Organization Name],$A4194),Organizations[Organization Name],0),"0000"),"}"))</f>
        <v>#REF!</v>
      </c>
      <c r="Q4194" t="e">
        <f>IF(INDEX(Variables[Variable Type],$A4194)="","",
CONCATENATE("  - &amp;VariableID",TEXT($A4194,"0000"),
" {","VariableTypeCV:  ",CHAR(34),INDEX(Variables[Variable Type],$A4194),CHAR(34),
", VariableCode:  ",CHAR(34),INDEX(Variables[Variable Code],$A4194),CHAR(34),
", VariableNameCV:  ",CHAR(34),INDEX(Variables[Variable Name],$A4194),CHAR(34),
", VariableDefinition:  ",CHAR(34),INDEX(Variables[Variable Definition],$A4194),CHAR(34),
", SpecciationCV:  ",CHAR(34),INDEX(Variables[Speciation],$A4194),CHAR(34),
", NoDataValue:  ",CHAR(34),INDEX(Variables[No Data Value],$A4194),CHAR(34),"}"))</f>
        <v>#REF!</v>
      </c>
    </row>
    <row r="4195" spans="1:17" x14ac:dyDescent="0.25">
      <c r="A4195">
        <v>4192</v>
      </c>
      <c r="D4195" t="e">
        <f>IF(INDEX(People[First Name],$A4195)="","",
CONCATENATE("  - &amp;PersonID",TEXT($A4195,"0000"),
" {","PersonFirstName:  ",CHAR(34),INDEX(People[First Name],$A4195),CHAR(34),
", PersonMiddleName:  ",CHAR(34),INDEX(People[Middle Name],$A4195),CHAR(34),
", PersonLastName:  ",CHAR(34),INDEX(People[Last Name],$A4195),CHAR(34),"}"))</f>
        <v>#REF!</v>
      </c>
      <c r="E4195" t="e">
        <f>IF(INDEX(Organizations[Organization Type '[CV']],$A4195)="","",
CONCATENATE("  - &amp;OrganizationID",TEXT($A4195,"0000"),
" {","OrganizationTypeCV:  ",CHAR(34),INDEX(Organizations[Organization Type '[CV']],$A4195),CHAR(34),
", OrganizationCode:  ",CHAR(34),INDEX(Organizations[Organization Code],$A4195),CHAR(34),
", OrganizationName:  ",CHAR(34),INDEX(Organizations[Organization Name],$A4195),CHAR(34),
", OrganizationDescription:  ",CHAR(34),INDEX(Organizations[Organization Description],$A4195),CHAR(34),
", OrganizationLink:  ",CHAR(34),INDEX(Organizations[Organization Link],$A4195),CHAR(34),"}"))</f>
        <v>#REF!</v>
      </c>
      <c r="F4195" t="e">
        <f>IF(INDEX(People[First Name],$A4195)="","",
CONCATENATE("  - &amp;AffiliationID",TEXT($A4195,"0000"),
" {PersonID: *PersonID",TEXT($A4195,"0000"),
", OrganizationID: *OrganizationID",TEXT(MATCH(INDEX(People[Organization Name],$A4195),Organizations[Organization Name],0),"0000"),
", IsPrimaryOrganizationContact: , AffiliationStartDate: , AffiliationEndDate: , PrimaryPhone: ",
", PrimaryEmail: ",CHAR(34),INDEX(People[Primary Email],$A4195),CHAR(34),
", PrimaryAddress: ",CHAR(34),INDEX(People[Primary Address],$A4195),CHAR(34),
", PersonLink: }"))</f>
        <v>#REF!</v>
      </c>
      <c r="H4195" t="e">
        <f>IF(COUNTA(CitationInformation)=0,"",IF(INDEX(AuthorList[Author Name],$A4195)="","",
CONCATENATE("  - &amp;AuthorListID",TEXT($A4195,"0000"),
"  {CitationID: *CitationID0001",
", PersonID: *PersonID",TEXT(MATCH(INDEX(AuthorList[Author Name],$A4195),People[Full Name],0),"0000"),
", AuthorOrder: ",INDEX(AuthorList[Author Number],$A4195),"}")))</f>
        <v>#REF!</v>
      </c>
      <c r="K4195" t="e">
        <f>IF(INDEX(SamplingFeatures[Feature Code],$A4195)="","",
CONCATENATE("  - &amp;SamplingFeatureID",TEXT($A4195,"0000"),
" {","SamplingFeatureUUID:  ",CHAR(34),INDEX(SamplingFeatures[Sampling Feature UUID],$A4195),CHAR(34),
", SamplingFeatureTypeCV:  ",CHAR(34),INDEX(SamplingFeatures[Sampling Feature Type],$A4195),CHAR(34),
", SamplingFeatureCode:  ",CHAR(34),INDEX(SamplingFeatures[Feature Code],$A4195),CHAR(34),
", SamplingFeatureName:  ",CHAR(34),INDEX(SamplingFeatures[Feature Name],$A4195),CHAR(34),
", SamplingFeatureDescription:  ",CHAR(34),INDEX(SamplingFeatures[Feature Description],$A4195),CHAR(34),
", SamplingFeatureGeotypeCV:  ",CHAR(34),INDEX(SamplingFeatures[Feature Geo Type],$A4195),CHAR(34),
", FeatureGeometry:  ",CHAR(34),INDEX(SamplingFeatures[Feature Geometry],$A4195),CHAR(34),
", Elevation_m:  ",CHAR(34),INDEX(SamplingFeatures[Elevation_m],$A4195),CHAR(34),
", ElevationDatumCV:  ",CHAR(34),ElevationDatum,CHAR(34),"}"))</f>
        <v>#REF!</v>
      </c>
      <c r="L4195" t="e">
        <f>IF(INDEX(SamplingFeatures[Sampling Feature Type],$A4195)&lt;&gt;"Site","",
CONCATENATE("  - &amp;SiteID",TEXT(SUMPRODUCT(--($L$3:$L4194&lt;&gt;"")),"0000"),
" {","SamplingFeatureID:  *SamplingFeatureID",TEXT($A4195,"0000"),
", SiteTypeCV:  ",CHAR(34),INDEX(Sites[Site Type],$A4195),CHAR(34),
", Latitude:  ",INDEX(Sites[Latitude],$A4195),
", Longitude:  ",INDEX(Sites[Longitude],$A4195),
", SRSName:  ",CHAR(34),LatLonDatum,CHAR(34),"}"))</f>
        <v>#REF!</v>
      </c>
      <c r="M4195" t="e">
        <f>IF(INDEX(SamplingFeatures[Sampling Feature Type],$A4195)&lt;&gt;"Specimen","",
CONCATENATE("  - &amp;SpecimenID",TEXT(SUMPRODUCT(--($M$3:$M4194&lt;&gt;"")),"0000"),
" {","SamplingFeatureID:  *SamplingFeatureID",TEXT($A4195,"0000"),
", SpecimenTypeCV:  ",CHAR(34),INDEX(Specimens[Specimen Type],$A4195),CHAR(34),
", SpecimenMediumCV:  ",INDEX(Specimens[Specimen Medium],$A4195),
", IsFieldSpecimen:  ",CHAR(34),INDEX(Specimens[Is Field Specimen?],$A4195),CHAR(34),"}"))</f>
        <v>#REF!</v>
      </c>
      <c r="N4195" t="e">
        <f>IF(COUNTA(SpatialOffsets[])=0,"", IF(INDEX(SpatialOffsets[Spatial Offset Type],$A4195)="","",
CONCATENATE("  - &amp;SpatialOffsetID",TEXT($A4195,"0000"),
" {","SpatialOffsetTypeCV:  ",CHAR(34),INDEX(SpatialOffsets[Spatial Offset Type],$A4195),CHAR(34),
", Offset1Value:  ",INDEX(SpatialOffsets[Offset 1 Value],$A4195),
", Offset1UnitID:  ",CHAR(34),INDEX(SpatialOffsets[Offset 1 Unit],$A4195),CHAR(34),
", Offset2Value:  ",INDEX(SpatialOffsets[Offset 2 Value],$A4195),
", Offset2UnitID:  ",CHAR(34),INDEX(SpatialOffsets[Offset 2 Unit],$A4195),CHAR(34),
", Offset3Value:  ",INDEX(SpatialOffsets[Offset 3 Value],$A4195),
", Offset3UnitID:  ",CHAR(34),INDEX(SpatialOffsets[Offset 3 Unit],$A4195),CHAR(34),,"}")))</f>
        <v>#REF!</v>
      </c>
      <c r="O4195" t="e">
        <f>IF(COUNTA(RelatedFeatures[])=0,"", IF(INDEX(RelatedFeatures[First Sampling Feature Code],$A4195)="","",
CONCATENATE("  - &amp;RelationID",TEXT($A4195,"0000"),
" {","SamplingFeatureID:  *SamplingFeatureID",TEXT(MATCH(INDEX(RelatedFeatures[First Sampling Feature Code],$A4195),SamplingFeatures[Feature Code],0),"0000"),
", RelationshipTypeCV:  ",CHAR(34),INDEX(RelatedFeatures[Relationship Type],$A4195),CHAR(34),
", RelatedFeatureID: *SamplingFeatureID",TEXT(MATCH(INDEX(RelatedFeatures[Second Sampling Feature Code],$A4195),SamplingFeatures[Feature Code],0),"0000"),
", SpatialOffsetID:  ",IF(INDEX(RelatedFeatures[Offset Number],$A4195)="","",CONCATENATE("*SpatialOffsetID",TEXT(INDEX(RelatedFeatures[Offset Number],$A4195),"0000"))),"}")))</f>
        <v>#REF!</v>
      </c>
      <c r="P4195" t="e">
        <f>IF(INDEX(Methods[Method Type],$A4195)="","",
CONCATENATE("  - &amp;MethodID",TEXT($A4195,"0000"),
" {","MethodTypeCV:  ",CHAR(34),INDEX(Methods[Method Type],$A4195),CHAR(34),
", MethodCode:  ",CHAR(34),INDEX(Methods[Method Code],$A4195),CHAR(34),
", MethodName:  ",CHAR(34),INDEX(Methods[Method Name],$A4195),CHAR(34),
", MethodDescription:  ",CHAR(34),INDEX(Methods[Method Description],$A4195),CHAR(34),
", MethodLink:  ",CHAR(34),INDEX(Methods[Method Link],$A4195),CHAR(34),
", OrganizationID: *OrganizationID",TEXT(MATCH(INDEX(Methods[Organization Name],$A4195),Organizations[Organization Name],0),"0000"),"}"))</f>
        <v>#REF!</v>
      </c>
      <c r="Q4195" t="e">
        <f>IF(INDEX(Variables[Variable Type],$A4195)="","",
CONCATENATE("  - &amp;VariableID",TEXT($A4195,"0000"),
" {","VariableTypeCV:  ",CHAR(34),INDEX(Variables[Variable Type],$A4195),CHAR(34),
", VariableCode:  ",CHAR(34),INDEX(Variables[Variable Code],$A4195),CHAR(34),
", VariableNameCV:  ",CHAR(34),INDEX(Variables[Variable Name],$A4195),CHAR(34),
", VariableDefinition:  ",CHAR(34),INDEX(Variables[Variable Definition],$A4195),CHAR(34),
", SpecciationCV:  ",CHAR(34),INDEX(Variables[Speciation],$A4195),CHAR(34),
", NoDataValue:  ",CHAR(34),INDEX(Variables[No Data Value],$A4195),CHAR(34),"}"))</f>
        <v>#REF!</v>
      </c>
    </row>
    <row r="4196" spans="1:17" x14ac:dyDescent="0.25">
      <c r="A4196">
        <v>4193</v>
      </c>
      <c r="D4196" t="e">
        <f>IF(INDEX(People[First Name],$A4196)="","",
CONCATENATE("  - &amp;PersonID",TEXT($A4196,"0000"),
" {","PersonFirstName:  ",CHAR(34),INDEX(People[First Name],$A4196),CHAR(34),
", PersonMiddleName:  ",CHAR(34),INDEX(People[Middle Name],$A4196),CHAR(34),
", PersonLastName:  ",CHAR(34),INDEX(People[Last Name],$A4196),CHAR(34),"}"))</f>
        <v>#REF!</v>
      </c>
      <c r="E4196" t="e">
        <f>IF(INDEX(Organizations[Organization Type '[CV']],$A4196)="","",
CONCATENATE("  - &amp;OrganizationID",TEXT($A4196,"0000"),
" {","OrganizationTypeCV:  ",CHAR(34),INDEX(Organizations[Organization Type '[CV']],$A4196),CHAR(34),
", OrganizationCode:  ",CHAR(34),INDEX(Organizations[Organization Code],$A4196),CHAR(34),
", OrganizationName:  ",CHAR(34),INDEX(Organizations[Organization Name],$A4196),CHAR(34),
", OrganizationDescription:  ",CHAR(34),INDEX(Organizations[Organization Description],$A4196),CHAR(34),
", OrganizationLink:  ",CHAR(34),INDEX(Organizations[Organization Link],$A4196),CHAR(34),"}"))</f>
        <v>#REF!</v>
      </c>
      <c r="F4196" t="e">
        <f>IF(INDEX(People[First Name],$A4196)="","",
CONCATENATE("  - &amp;AffiliationID",TEXT($A4196,"0000"),
" {PersonID: *PersonID",TEXT($A4196,"0000"),
", OrganizationID: *OrganizationID",TEXT(MATCH(INDEX(People[Organization Name],$A4196),Organizations[Organization Name],0),"0000"),
", IsPrimaryOrganizationContact: , AffiliationStartDate: , AffiliationEndDate: , PrimaryPhone: ",
", PrimaryEmail: ",CHAR(34),INDEX(People[Primary Email],$A4196),CHAR(34),
", PrimaryAddress: ",CHAR(34),INDEX(People[Primary Address],$A4196),CHAR(34),
", PersonLink: }"))</f>
        <v>#REF!</v>
      </c>
      <c r="H4196" t="e">
        <f>IF(COUNTA(CitationInformation)=0,"",IF(INDEX(AuthorList[Author Name],$A4196)="","",
CONCATENATE("  - &amp;AuthorListID",TEXT($A4196,"0000"),
"  {CitationID: *CitationID0001",
", PersonID: *PersonID",TEXT(MATCH(INDEX(AuthorList[Author Name],$A4196),People[Full Name],0),"0000"),
", AuthorOrder: ",INDEX(AuthorList[Author Number],$A4196),"}")))</f>
        <v>#REF!</v>
      </c>
      <c r="K4196" t="e">
        <f>IF(INDEX(SamplingFeatures[Feature Code],$A4196)="","",
CONCATENATE("  - &amp;SamplingFeatureID",TEXT($A4196,"0000"),
" {","SamplingFeatureUUID:  ",CHAR(34),INDEX(SamplingFeatures[Sampling Feature UUID],$A4196),CHAR(34),
", SamplingFeatureTypeCV:  ",CHAR(34),INDEX(SamplingFeatures[Sampling Feature Type],$A4196),CHAR(34),
", SamplingFeatureCode:  ",CHAR(34),INDEX(SamplingFeatures[Feature Code],$A4196),CHAR(34),
", SamplingFeatureName:  ",CHAR(34),INDEX(SamplingFeatures[Feature Name],$A4196),CHAR(34),
", SamplingFeatureDescription:  ",CHAR(34),INDEX(SamplingFeatures[Feature Description],$A4196),CHAR(34),
", SamplingFeatureGeotypeCV:  ",CHAR(34),INDEX(SamplingFeatures[Feature Geo Type],$A4196),CHAR(34),
", FeatureGeometry:  ",CHAR(34),INDEX(SamplingFeatures[Feature Geometry],$A4196),CHAR(34),
", Elevation_m:  ",CHAR(34),INDEX(SamplingFeatures[Elevation_m],$A4196),CHAR(34),
", ElevationDatumCV:  ",CHAR(34),ElevationDatum,CHAR(34),"}"))</f>
        <v>#REF!</v>
      </c>
      <c r="L4196" t="e">
        <f>IF(INDEX(SamplingFeatures[Sampling Feature Type],$A4196)&lt;&gt;"Site","",
CONCATENATE("  - &amp;SiteID",TEXT(SUMPRODUCT(--($L$3:$L4195&lt;&gt;"")),"0000"),
" {","SamplingFeatureID:  *SamplingFeatureID",TEXT($A4196,"0000"),
", SiteTypeCV:  ",CHAR(34),INDEX(Sites[Site Type],$A4196),CHAR(34),
", Latitude:  ",INDEX(Sites[Latitude],$A4196),
", Longitude:  ",INDEX(Sites[Longitude],$A4196),
", SRSName:  ",CHAR(34),LatLonDatum,CHAR(34),"}"))</f>
        <v>#REF!</v>
      </c>
      <c r="M4196" t="e">
        <f>IF(INDEX(SamplingFeatures[Sampling Feature Type],$A4196)&lt;&gt;"Specimen","",
CONCATENATE("  - &amp;SpecimenID",TEXT(SUMPRODUCT(--($M$3:$M4195&lt;&gt;"")),"0000"),
" {","SamplingFeatureID:  *SamplingFeatureID",TEXT($A4196,"0000"),
", SpecimenTypeCV:  ",CHAR(34),INDEX(Specimens[Specimen Type],$A4196),CHAR(34),
", SpecimenMediumCV:  ",INDEX(Specimens[Specimen Medium],$A4196),
", IsFieldSpecimen:  ",CHAR(34),INDEX(Specimens[Is Field Specimen?],$A4196),CHAR(34),"}"))</f>
        <v>#REF!</v>
      </c>
      <c r="N4196" t="e">
        <f>IF(COUNTA(SpatialOffsets[])=0,"", IF(INDEX(SpatialOffsets[Spatial Offset Type],$A4196)="","",
CONCATENATE("  - &amp;SpatialOffsetID",TEXT($A4196,"0000"),
" {","SpatialOffsetTypeCV:  ",CHAR(34),INDEX(SpatialOffsets[Spatial Offset Type],$A4196),CHAR(34),
", Offset1Value:  ",INDEX(SpatialOffsets[Offset 1 Value],$A4196),
", Offset1UnitID:  ",CHAR(34),INDEX(SpatialOffsets[Offset 1 Unit],$A4196),CHAR(34),
", Offset2Value:  ",INDEX(SpatialOffsets[Offset 2 Value],$A4196),
", Offset2UnitID:  ",CHAR(34),INDEX(SpatialOffsets[Offset 2 Unit],$A4196),CHAR(34),
", Offset3Value:  ",INDEX(SpatialOffsets[Offset 3 Value],$A4196),
", Offset3UnitID:  ",CHAR(34),INDEX(SpatialOffsets[Offset 3 Unit],$A4196),CHAR(34),,"}")))</f>
        <v>#REF!</v>
      </c>
      <c r="O4196" t="e">
        <f>IF(COUNTA(RelatedFeatures[])=0,"", IF(INDEX(RelatedFeatures[First Sampling Feature Code],$A4196)="","",
CONCATENATE("  - &amp;RelationID",TEXT($A4196,"0000"),
" {","SamplingFeatureID:  *SamplingFeatureID",TEXT(MATCH(INDEX(RelatedFeatures[First Sampling Feature Code],$A4196),SamplingFeatures[Feature Code],0),"0000"),
", RelationshipTypeCV:  ",CHAR(34),INDEX(RelatedFeatures[Relationship Type],$A4196),CHAR(34),
", RelatedFeatureID: *SamplingFeatureID",TEXT(MATCH(INDEX(RelatedFeatures[Second Sampling Feature Code],$A4196),SamplingFeatures[Feature Code],0),"0000"),
", SpatialOffsetID:  ",IF(INDEX(RelatedFeatures[Offset Number],$A4196)="","",CONCATENATE("*SpatialOffsetID",TEXT(INDEX(RelatedFeatures[Offset Number],$A4196),"0000"))),"}")))</f>
        <v>#REF!</v>
      </c>
      <c r="P4196" t="e">
        <f>IF(INDEX(Methods[Method Type],$A4196)="","",
CONCATENATE("  - &amp;MethodID",TEXT($A4196,"0000"),
" {","MethodTypeCV:  ",CHAR(34),INDEX(Methods[Method Type],$A4196),CHAR(34),
", MethodCode:  ",CHAR(34),INDEX(Methods[Method Code],$A4196),CHAR(34),
", MethodName:  ",CHAR(34),INDEX(Methods[Method Name],$A4196),CHAR(34),
", MethodDescription:  ",CHAR(34),INDEX(Methods[Method Description],$A4196),CHAR(34),
", MethodLink:  ",CHAR(34),INDEX(Methods[Method Link],$A4196),CHAR(34),
", OrganizationID: *OrganizationID",TEXT(MATCH(INDEX(Methods[Organization Name],$A4196),Organizations[Organization Name],0),"0000"),"}"))</f>
        <v>#REF!</v>
      </c>
      <c r="Q4196" t="e">
        <f>IF(INDEX(Variables[Variable Type],$A4196)="","",
CONCATENATE("  - &amp;VariableID",TEXT($A4196,"0000"),
" {","VariableTypeCV:  ",CHAR(34),INDEX(Variables[Variable Type],$A4196),CHAR(34),
", VariableCode:  ",CHAR(34),INDEX(Variables[Variable Code],$A4196),CHAR(34),
", VariableNameCV:  ",CHAR(34),INDEX(Variables[Variable Name],$A4196),CHAR(34),
", VariableDefinition:  ",CHAR(34),INDEX(Variables[Variable Definition],$A4196),CHAR(34),
", SpecciationCV:  ",CHAR(34),INDEX(Variables[Speciation],$A4196),CHAR(34),
", NoDataValue:  ",CHAR(34),INDEX(Variables[No Data Value],$A4196),CHAR(34),"}"))</f>
        <v>#REF!</v>
      </c>
    </row>
    <row r="4197" spans="1:17" x14ac:dyDescent="0.25">
      <c r="A4197">
        <v>4194</v>
      </c>
      <c r="D4197" t="e">
        <f>IF(INDEX(People[First Name],$A4197)="","",
CONCATENATE("  - &amp;PersonID",TEXT($A4197,"0000"),
" {","PersonFirstName:  ",CHAR(34),INDEX(People[First Name],$A4197),CHAR(34),
", PersonMiddleName:  ",CHAR(34),INDEX(People[Middle Name],$A4197),CHAR(34),
", PersonLastName:  ",CHAR(34),INDEX(People[Last Name],$A4197),CHAR(34),"}"))</f>
        <v>#REF!</v>
      </c>
      <c r="E4197" t="e">
        <f>IF(INDEX(Organizations[Organization Type '[CV']],$A4197)="","",
CONCATENATE("  - &amp;OrganizationID",TEXT($A4197,"0000"),
" {","OrganizationTypeCV:  ",CHAR(34),INDEX(Organizations[Organization Type '[CV']],$A4197),CHAR(34),
", OrganizationCode:  ",CHAR(34),INDEX(Organizations[Organization Code],$A4197),CHAR(34),
", OrganizationName:  ",CHAR(34),INDEX(Organizations[Organization Name],$A4197),CHAR(34),
", OrganizationDescription:  ",CHAR(34),INDEX(Organizations[Organization Description],$A4197),CHAR(34),
", OrganizationLink:  ",CHAR(34),INDEX(Organizations[Organization Link],$A4197),CHAR(34),"}"))</f>
        <v>#REF!</v>
      </c>
      <c r="F4197" t="e">
        <f>IF(INDEX(People[First Name],$A4197)="","",
CONCATENATE("  - &amp;AffiliationID",TEXT($A4197,"0000"),
" {PersonID: *PersonID",TEXT($A4197,"0000"),
", OrganizationID: *OrganizationID",TEXT(MATCH(INDEX(People[Organization Name],$A4197),Organizations[Organization Name],0),"0000"),
", IsPrimaryOrganizationContact: , AffiliationStartDate: , AffiliationEndDate: , PrimaryPhone: ",
", PrimaryEmail: ",CHAR(34),INDEX(People[Primary Email],$A4197),CHAR(34),
", PrimaryAddress: ",CHAR(34),INDEX(People[Primary Address],$A4197),CHAR(34),
", PersonLink: }"))</f>
        <v>#REF!</v>
      </c>
      <c r="H4197" t="e">
        <f>IF(COUNTA(CitationInformation)=0,"",IF(INDEX(AuthorList[Author Name],$A4197)="","",
CONCATENATE("  - &amp;AuthorListID",TEXT($A4197,"0000"),
"  {CitationID: *CitationID0001",
", PersonID: *PersonID",TEXT(MATCH(INDEX(AuthorList[Author Name],$A4197),People[Full Name],0),"0000"),
", AuthorOrder: ",INDEX(AuthorList[Author Number],$A4197),"}")))</f>
        <v>#REF!</v>
      </c>
      <c r="K4197" t="e">
        <f>IF(INDEX(SamplingFeatures[Feature Code],$A4197)="","",
CONCATENATE("  - &amp;SamplingFeatureID",TEXT($A4197,"0000"),
" {","SamplingFeatureUUID:  ",CHAR(34),INDEX(SamplingFeatures[Sampling Feature UUID],$A4197),CHAR(34),
", SamplingFeatureTypeCV:  ",CHAR(34),INDEX(SamplingFeatures[Sampling Feature Type],$A4197),CHAR(34),
", SamplingFeatureCode:  ",CHAR(34),INDEX(SamplingFeatures[Feature Code],$A4197),CHAR(34),
", SamplingFeatureName:  ",CHAR(34),INDEX(SamplingFeatures[Feature Name],$A4197),CHAR(34),
", SamplingFeatureDescription:  ",CHAR(34),INDEX(SamplingFeatures[Feature Description],$A4197),CHAR(34),
", SamplingFeatureGeotypeCV:  ",CHAR(34),INDEX(SamplingFeatures[Feature Geo Type],$A4197),CHAR(34),
", FeatureGeometry:  ",CHAR(34),INDEX(SamplingFeatures[Feature Geometry],$A4197),CHAR(34),
", Elevation_m:  ",CHAR(34),INDEX(SamplingFeatures[Elevation_m],$A4197),CHAR(34),
", ElevationDatumCV:  ",CHAR(34),ElevationDatum,CHAR(34),"}"))</f>
        <v>#REF!</v>
      </c>
      <c r="L4197" t="e">
        <f>IF(INDEX(SamplingFeatures[Sampling Feature Type],$A4197)&lt;&gt;"Site","",
CONCATENATE("  - &amp;SiteID",TEXT(SUMPRODUCT(--($L$3:$L4196&lt;&gt;"")),"0000"),
" {","SamplingFeatureID:  *SamplingFeatureID",TEXT($A4197,"0000"),
", SiteTypeCV:  ",CHAR(34),INDEX(Sites[Site Type],$A4197),CHAR(34),
", Latitude:  ",INDEX(Sites[Latitude],$A4197),
", Longitude:  ",INDEX(Sites[Longitude],$A4197),
", SRSName:  ",CHAR(34),LatLonDatum,CHAR(34),"}"))</f>
        <v>#REF!</v>
      </c>
      <c r="M4197" t="e">
        <f>IF(INDEX(SamplingFeatures[Sampling Feature Type],$A4197)&lt;&gt;"Specimen","",
CONCATENATE("  - &amp;SpecimenID",TEXT(SUMPRODUCT(--($M$3:$M4196&lt;&gt;"")),"0000"),
" {","SamplingFeatureID:  *SamplingFeatureID",TEXT($A4197,"0000"),
", SpecimenTypeCV:  ",CHAR(34),INDEX(Specimens[Specimen Type],$A4197),CHAR(34),
", SpecimenMediumCV:  ",INDEX(Specimens[Specimen Medium],$A4197),
", IsFieldSpecimen:  ",CHAR(34),INDEX(Specimens[Is Field Specimen?],$A4197),CHAR(34),"}"))</f>
        <v>#REF!</v>
      </c>
      <c r="N4197" t="e">
        <f>IF(COUNTA(SpatialOffsets[])=0,"", IF(INDEX(SpatialOffsets[Spatial Offset Type],$A4197)="","",
CONCATENATE("  - &amp;SpatialOffsetID",TEXT($A4197,"0000"),
" {","SpatialOffsetTypeCV:  ",CHAR(34),INDEX(SpatialOffsets[Spatial Offset Type],$A4197),CHAR(34),
", Offset1Value:  ",INDEX(SpatialOffsets[Offset 1 Value],$A4197),
", Offset1UnitID:  ",CHAR(34),INDEX(SpatialOffsets[Offset 1 Unit],$A4197),CHAR(34),
", Offset2Value:  ",INDEX(SpatialOffsets[Offset 2 Value],$A4197),
", Offset2UnitID:  ",CHAR(34),INDEX(SpatialOffsets[Offset 2 Unit],$A4197),CHAR(34),
", Offset3Value:  ",INDEX(SpatialOffsets[Offset 3 Value],$A4197),
", Offset3UnitID:  ",CHAR(34),INDEX(SpatialOffsets[Offset 3 Unit],$A4197),CHAR(34),,"}")))</f>
        <v>#REF!</v>
      </c>
      <c r="O4197" t="e">
        <f>IF(COUNTA(RelatedFeatures[])=0,"", IF(INDEX(RelatedFeatures[First Sampling Feature Code],$A4197)="","",
CONCATENATE("  - &amp;RelationID",TEXT($A4197,"0000"),
" {","SamplingFeatureID:  *SamplingFeatureID",TEXT(MATCH(INDEX(RelatedFeatures[First Sampling Feature Code],$A4197),SamplingFeatures[Feature Code],0),"0000"),
", RelationshipTypeCV:  ",CHAR(34),INDEX(RelatedFeatures[Relationship Type],$A4197),CHAR(34),
", RelatedFeatureID: *SamplingFeatureID",TEXT(MATCH(INDEX(RelatedFeatures[Second Sampling Feature Code],$A4197),SamplingFeatures[Feature Code],0),"0000"),
", SpatialOffsetID:  ",IF(INDEX(RelatedFeatures[Offset Number],$A4197)="","",CONCATENATE("*SpatialOffsetID",TEXT(INDEX(RelatedFeatures[Offset Number],$A4197),"0000"))),"}")))</f>
        <v>#REF!</v>
      </c>
      <c r="P4197" t="e">
        <f>IF(INDEX(Methods[Method Type],$A4197)="","",
CONCATENATE("  - &amp;MethodID",TEXT($A4197,"0000"),
" {","MethodTypeCV:  ",CHAR(34),INDEX(Methods[Method Type],$A4197),CHAR(34),
", MethodCode:  ",CHAR(34),INDEX(Methods[Method Code],$A4197),CHAR(34),
", MethodName:  ",CHAR(34),INDEX(Methods[Method Name],$A4197),CHAR(34),
", MethodDescription:  ",CHAR(34),INDEX(Methods[Method Description],$A4197),CHAR(34),
", MethodLink:  ",CHAR(34),INDEX(Methods[Method Link],$A4197),CHAR(34),
", OrganizationID: *OrganizationID",TEXT(MATCH(INDEX(Methods[Organization Name],$A4197),Organizations[Organization Name],0),"0000"),"}"))</f>
        <v>#REF!</v>
      </c>
      <c r="Q4197" t="e">
        <f>IF(INDEX(Variables[Variable Type],$A4197)="","",
CONCATENATE("  - &amp;VariableID",TEXT($A4197,"0000"),
" {","VariableTypeCV:  ",CHAR(34),INDEX(Variables[Variable Type],$A4197),CHAR(34),
", VariableCode:  ",CHAR(34),INDEX(Variables[Variable Code],$A4197),CHAR(34),
", VariableNameCV:  ",CHAR(34),INDEX(Variables[Variable Name],$A4197),CHAR(34),
", VariableDefinition:  ",CHAR(34),INDEX(Variables[Variable Definition],$A4197),CHAR(34),
", SpecciationCV:  ",CHAR(34),INDEX(Variables[Speciation],$A4197),CHAR(34),
", NoDataValue:  ",CHAR(34),INDEX(Variables[No Data Value],$A4197),CHAR(34),"}"))</f>
        <v>#REF!</v>
      </c>
    </row>
    <row r="4198" spans="1:17" x14ac:dyDescent="0.25">
      <c r="A4198">
        <v>4195</v>
      </c>
      <c r="D4198" t="e">
        <f>IF(INDEX(People[First Name],$A4198)="","",
CONCATENATE("  - &amp;PersonID",TEXT($A4198,"0000"),
" {","PersonFirstName:  ",CHAR(34),INDEX(People[First Name],$A4198),CHAR(34),
", PersonMiddleName:  ",CHAR(34),INDEX(People[Middle Name],$A4198),CHAR(34),
", PersonLastName:  ",CHAR(34),INDEX(People[Last Name],$A4198),CHAR(34),"}"))</f>
        <v>#REF!</v>
      </c>
      <c r="E4198" t="e">
        <f>IF(INDEX(Organizations[Organization Type '[CV']],$A4198)="","",
CONCATENATE("  - &amp;OrganizationID",TEXT($A4198,"0000"),
" {","OrganizationTypeCV:  ",CHAR(34),INDEX(Organizations[Organization Type '[CV']],$A4198),CHAR(34),
", OrganizationCode:  ",CHAR(34),INDEX(Organizations[Organization Code],$A4198),CHAR(34),
", OrganizationName:  ",CHAR(34),INDEX(Organizations[Organization Name],$A4198),CHAR(34),
", OrganizationDescription:  ",CHAR(34),INDEX(Organizations[Organization Description],$A4198),CHAR(34),
", OrganizationLink:  ",CHAR(34),INDEX(Organizations[Organization Link],$A4198),CHAR(34),"}"))</f>
        <v>#REF!</v>
      </c>
      <c r="F4198" t="e">
        <f>IF(INDEX(People[First Name],$A4198)="","",
CONCATENATE("  - &amp;AffiliationID",TEXT($A4198,"0000"),
" {PersonID: *PersonID",TEXT($A4198,"0000"),
", OrganizationID: *OrganizationID",TEXT(MATCH(INDEX(People[Organization Name],$A4198),Organizations[Organization Name],0),"0000"),
", IsPrimaryOrganizationContact: , AffiliationStartDate: , AffiliationEndDate: , PrimaryPhone: ",
", PrimaryEmail: ",CHAR(34),INDEX(People[Primary Email],$A4198),CHAR(34),
", PrimaryAddress: ",CHAR(34),INDEX(People[Primary Address],$A4198),CHAR(34),
", PersonLink: }"))</f>
        <v>#REF!</v>
      </c>
      <c r="H4198" t="e">
        <f>IF(COUNTA(CitationInformation)=0,"",IF(INDEX(AuthorList[Author Name],$A4198)="","",
CONCATENATE("  - &amp;AuthorListID",TEXT($A4198,"0000"),
"  {CitationID: *CitationID0001",
", PersonID: *PersonID",TEXT(MATCH(INDEX(AuthorList[Author Name],$A4198),People[Full Name],0),"0000"),
", AuthorOrder: ",INDEX(AuthorList[Author Number],$A4198),"}")))</f>
        <v>#REF!</v>
      </c>
      <c r="K4198" t="e">
        <f>IF(INDEX(SamplingFeatures[Feature Code],$A4198)="","",
CONCATENATE("  - &amp;SamplingFeatureID",TEXT($A4198,"0000"),
" {","SamplingFeatureUUID:  ",CHAR(34),INDEX(SamplingFeatures[Sampling Feature UUID],$A4198),CHAR(34),
", SamplingFeatureTypeCV:  ",CHAR(34),INDEX(SamplingFeatures[Sampling Feature Type],$A4198),CHAR(34),
", SamplingFeatureCode:  ",CHAR(34),INDEX(SamplingFeatures[Feature Code],$A4198),CHAR(34),
", SamplingFeatureName:  ",CHAR(34),INDEX(SamplingFeatures[Feature Name],$A4198),CHAR(34),
", SamplingFeatureDescription:  ",CHAR(34),INDEX(SamplingFeatures[Feature Description],$A4198),CHAR(34),
", SamplingFeatureGeotypeCV:  ",CHAR(34),INDEX(SamplingFeatures[Feature Geo Type],$A4198),CHAR(34),
", FeatureGeometry:  ",CHAR(34),INDEX(SamplingFeatures[Feature Geometry],$A4198),CHAR(34),
", Elevation_m:  ",CHAR(34),INDEX(SamplingFeatures[Elevation_m],$A4198),CHAR(34),
", ElevationDatumCV:  ",CHAR(34),ElevationDatum,CHAR(34),"}"))</f>
        <v>#REF!</v>
      </c>
      <c r="L4198" t="e">
        <f>IF(INDEX(SamplingFeatures[Sampling Feature Type],$A4198)&lt;&gt;"Site","",
CONCATENATE("  - &amp;SiteID",TEXT(SUMPRODUCT(--($L$3:$L4197&lt;&gt;"")),"0000"),
" {","SamplingFeatureID:  *SamplingFeatureID",TEXT($A4198,"0000"),
", SiteTypeCV:  ",CHAR(34),INDEX(Sites[Site Type],$A4198),CHAR(34),
", Latitude:  ",INDEX(Sites[Latitude],$A4198),
", Longitude:  ",INDEX(Sites[Longitude],$A4198),
", SRSName:  ",CHAR(34),LatLonDatum,CHAR(34),"}"))</f>
        <v>#REF!</v>
      </c>
      <c r="M4198" t="e">
        <f>IF(INDEX(SamplingFeatures[Sampling Feature Type],$A4198)&lt;&gt;"Specimen","",
CONCATENATE("  - &amp;SpecimenID",TEXT(SUMPRODUCT(--($M$3:$M4197&lt;&gt;"")),"0000"),
" {","SamplingFeatureID:  *SamplingFeatureID",TEXT($A4198,"0000"),
", SpecimenTypeCV:  ",CHAR(34),INDEX(Specimens[Specimen Type],$A4198),CHAR(34),
", SpecimenMediumCV:  ",INDEX(Specimens[Specimen Medium],$A4198),
", IsFieldSpecimen:  ",CHAR(34),INDEX(Specimens[Is Field Specimen?],$A4198),CHAR(34),"}"))</f>
        <v>#REF!</v>
      </c>
      <c r="N4198" t="e">
        <f>IF(COUNTA(SpatialOffsets[])=0,"", IF(INDEX(SpatialOffsets[Spatial Offset Type],$A4198)="","",
CONCATENATE("  - &amp;SpatialOffsetID",TEXT($A4198,"0000"),
" {","SpatialOffsetTypeCV:  ",CHAR(34),INDEX(SpatialOffsets[Spatial Offset Type],$A4198),CHAR(34),
", Offset1Value:  ",INDEX(SpatialOffsets[Offset 1 Value],$A4198),
", Offset1UnitID:  ",CHAR(34),INDEX(SpatialOffsets[Offset 1 Unit],$A4198),CHAR(34),
", Offset2Value:  ",INDEX(SpatialOffsets[Offset 2 Value],$A4198),
", Offset2UnitID:  ",CHAR(34),INDEX(SpatialOffsets[Offset 2 Unit],$A4198),CHAR(34),
", Offset3Value:  ",INDEX(SpatialOffsets[Offset 3 Value],$A4198),
", Offset3UnitID:  ",CHAR(34),INDEX(SpatialOffsets[Offset 3 Unit],$A4198),CHAR(34),,"}")))</f>
        <v>#REF!</v>
      </c>
      <c r="O4198" t="e">
        <f>IF(COUNTA(RelatedFeatures[])=0,"", IF(INDEX(RelatedFeatures[First Sampling Feature Code],$A4198)="","",
CONCATENATE("  - &amp;RelationID",TEXT($A4198,"0000"),
" {","SamplingFeatureID:  *SamplingFeatureID",TEXT(MATCH(INDEX(RelatedFeatures[First Sampling Feature Code],$A4198),SamplingFeatures[Feature Code],0),"0000"),
", RelationshipTypeCV:  ",CHAR(34),INDEX(RelatedFeatures[Relationship Type],$A4198),CHAR(34),
", RelatedFeatureID: *SamplingFeatureID",TEXT(MATCH(INDEX(RelatedFeatures[Second Sampling Feature Code],$A4198),SamplingFeatures[Feature Code],0),"0000"),
", SpatialOffsetID:  ",IF(INDEX(RelatedFeatures[Offset Number],$A4198)="","",CONCATENATE("*SpatialOffsetID",TEXT(INDEX(RelatedFeatures[Offset Number],$A4198),"0000"))),"}")))</f>
        <v>#REF!</v>
      </c>
      <c r="P4198" t="e">
        <f>IF(INDEX(Methods[Method Type],$A4198)="","",
CONCATENATE("  - &amp;MethodID",TEXT($A4198,"0000"),
" {","MethodTypeCV:  ",CHAR(34),INDEX(Methods[Method Type],$A4198),CHAR(34),
", MethodCode:  ",CHAR(34),INDEX(Methods[Method Code],$A4198),CHAR(34),
", MethodName:  ",CHAR(34),INDEX(Methods[Method Name],$A4198),CHAR(34),
", MethodDescription:  ",CHAR(34),INDEX(Methods[Method Description],$A4198),CHAR(34),
", MethodLink:  ",CHAR(34),INDEX(Methods[Method Link],$A4198),CHAR(34),
", OrganizationID: *OrganizationID",TEXT(MATCH(INDEX(Methods[Organization Name],$A4198),Organizations[Organization Name],0),"0000"),"}"))</f>
        <v>#REF!</v>
      </c>
      <c r="Q4198" t="e">
        <f>IF(INDEX(Variables[Variable Type],$A4198)="","",
CONCATENATE("  - &amp;VariableID",TEXT($A4198,"0000"),
" {","VariableTypeCV:  ",CHAR(34),INDEX(Variables[Variable Type],$A4198),CHAR(34),
", VariableCode:  ",CHAR(34),INDEX(Variables[Variable Code],$A4198),CHAR(34),
", VariableNameCV:  ",CHAR(34),INDEX(Variables[Variable Name],$A4198),CHAR(34),
", VariableDefinition:  ",CHAR(34),INDEX(Variables[Variable Definition],$A4198),CHAR(34),
", SpecciationCV:  ",CHAR(34),INDEX(Variables[Speciation],$A4198),CHAR(34),
", NoDataValue:  ",CHAR(34),INDEX(Variables[No Data Value],$A4198),CHAR(34),"}"))</f>
        <v>#REF!</v>
      </c>
    </row>
    <row r="4199" spans="1:17" x14ac:dyDescent="0.25">
      <c r="A4199">
        <v>4196</v>
      </c>
      <c r="D4199" t="e">
        <f>IF(INDEX(People[First Name],$A4199)="","",
CONCATENATE("  - &amp;PersonID",TEXT($A4199,"0000"),
" {","PersonFirstName:  ",CHAR(34),INDEX(People[First Name],$A4199),CHAR(34),
", PersonMiddleName:  ",CHAR(34),INDEX(People[Middle Name],$A4199),CHAR(34),
", PersonLastName:  ",CHAR(34),INDEX(People[Last Name],$A4199),CHAR(34),"}"))</f>
        <v>#REF!</v>
      </c>
      <c r="E4199" t="e">
        <f>IF(INDEX(Organizations[Organization Type '[CV']],$A4199)="","",
CONCATENATE("  - &amp;OrganizationID",TEXT($A4199,"0000"),
" {","OrganizationTypeCV:  ",CHAR(34),INDEX(Organizations[Organization Type '[CV']],$A4199),CHAR(34),
", OrganizationCode:  ",CHAR(34),INDEX(Organizations[Organization Code],$A4199),CHAR(34),
", OrganizationName:  ",CHAR(34),INDEX(Organizations[Organization Name],$A4199),CHAR(34),
", OrganizationDescription:  ",CHAR(34),INDEX(Organizations[Organization Description],$A4199),CHAR(34),
", OrganizationLink:  ",CHAR(34),INDEX(Organizations[Organization Link],$A4199),CHAR(34),"}"))</f>
        <v>#REF!</v>
      </c>
      <c r="F4199" t="e">
        <f>IF(INDEX(People[First Name],$A4199)="","",
CONCATENATE("  - &amp;AffiliationID",TEXT($A4199,"0000"),
" {PersonID: *PersonID",TEXT($A4199,"0000"),
", OrganizationID: *OrganizationID",TEXT(MATCH(INDEX(People[Organization Name],$A4199),Organizations[Organization Name],0),"0000"),
", IsPrimaryOrganizationContact: , AffiliationStartDate: , AffiliationEndDate: , PrimaryPhone: ",
", PrimaryEmail: ",CHAR(34),INDEX(People[Primary Email],$A4199),CHAR(34),
", PrimaryAddress: ",CHAR(34),INDEX(People[Primary Address],$A4199),CHAR(34),
", PersonLink: }"))</f>
        <v>#REF!</v>
      </c>
      <c r="H4199" t="e">
        <f>IF(COUNTA(CitationInformation)=0,"",IF(INDEX(AuthorList[Author Name],$A4199)="","",
CONCATENATE("  - &amp;AuthorListID",TEXT($A4199,"0000"),
"  {CitationID: *CitationID0001",
", PersonID: *PersonID",TEXT(MATCH(INDEX(AuthorList[Author Name],$A4199),People[Full Name],0),"0000"),
", AuthorOrder: ",INDEX(AuthorList[Author Number],$A4199),"}")))</f>
        <v>#REF!</v>
      </c>
      <c r="K4199" t="e">
        <f>IF(INDEX(SamplingFeatures[Feature Code],$A4199)="","",
CONCATENATE("  - &amp;SamplingFeatureID",TEXT($A4199,"0000"),
" {","SamplingFeatureUUID:  ",CHAR(34),INDEX(SamplingFeatures[Sampling Feature UUID],$A4199),CHAR(34),
", SamplingFeatureTypeCV:  ",CHAR(34),INDEX(SamplingFeatures[Sampling Feature Type],$A4199),CHAR(34),
", SamplingFeatureCode:  ",CHAR(34),INDEX(SamplingFeatures[Feature Code],$A4199),CHAR(34),
", SamplingFeatureName:  ",CHAR(34),INDEX(SamplingFeatures[Feature Name],$A4199),CHAR(34),
", SamplingFeatureDescription:  ",CHAR(34),INDEX(SamplingFeatures[Feature Description],$A4199),CHAR(34),
", SamplingFeatureGeotypeCV:  ",CHAR(34),INDEX(SamplingFeatures[Feature Geo Type],$A4199),CHAR(34),
", FeatureGeometry:  ",CHAR(34),INDEX(SamplingFeatures[Feature Geometry],$A4199),CHAR(34),
", Elevation_m:  ",CHAR(34),INDEX(SamplingFeatures[Elevation_m],$A4199),CHAR(34),
", ElevationDatumCV:  ",CHAR(34),ElevationDatum,CHAR(34),"}"))</f>
        <v>#REF!</v>
      </c>
      <c r="L4199" t="e">
        <f>IF(INDEX(SamplingFeatures[Sampling Feature Type],$A4199)&lt;&gt;"Site","",
CONCATENATE("  - &amp;SiteID",TEXT(SUMPRODUCT(--($L$3:$L4198&lt;&gt;"")),"0000"),
" {","SamplingFeatureID:  *SamplingFeatureID",TEXT($A4199,"0000"),
", SiteTypeCV:  ",CHAR(34),INDEX(Sites[Site Type],$A4199),CHAR(34),
", Latitude:  ",INDEX(Sites[Latitude],$A4199),
", Longitude:  ",INDEX(Sites[Longitude],$A4199),
", SRSName:  ",CHAR(34),LatLonDatum,CHAR(34),"}"))</f>
        <v>#REF!</v>
      </c>
      <c r="M4199" t="e">
        <f>IF(INDEX(SamplingFeatures[Sampling Feature Type],$A4199)&lt;&gt;"Specimen","",
CONCATENATE("  - &amp;SpecimenID",TEXT(SUMPRODUCT(--($M$3:$M4198&lt;&gt;"")),"0000"),
" {","SamplingFeatureID:  *SamplingFeatureID",TEXT($A4199,"0000"),
", SpecimenTypeCV:  ",CHAR(34),INDEX(Specimens[Specimen Type],$A4199),CHAR(34),
", SpecimenMediumCV:  ",INDEX(Specimens[Specimen Medium],$A4199),
", IsFieldSpecimen:  ",CHAR(34),INDEX(Specimens[Is Field Specimen?],$A4199),CHAR(34),"}"))</f>
        <v>#REF!</v>
      </c>
      <c r="N4199" t="e">
        <f>IF(COUNTA(SpatialOffsets[])=0,"", IF(INDEX(SpatialOffsets[Spatial Offset Type],$A4199)="","",
CONCATENATE("  - &amp;SpatialOffsetID",TEXT($A4199,"0000"),
" {","SpatialOffsetTypeCV:  ",CHAR(34),INDEX(SpatialOffsets[Spatial Offset Type],$A4199),CHAR(34),
", Offset1Value:  ",INDEX(SpatialOffsets[Offset 1 Value],$A4199),
", Offset1UnitID:  ",CHAR(34),INDEX(SpatialOffsets[Offset 1 Unit],$A4199),CHAR(34),
", Offset2Value:  ",INDEX(SpatialOffsets[Offset 2 Value],$A4199),
", Offset2UnitID:  ",CHAR(34),INDEX(SpatialOffsets[Offset 2 Unit],$A4199),CHAR(34),
", Offset3Value:  ",INDEX(SpatialOffsets[Offset 3 Value],$A4199),
", Offset3UnitID:  ",CHAR(34),INDEX(SpatialOffsets[Offset 3 Unit],$A4199),CHAR(34),,"}")))</f>
        <v>#REF!</v>
      </c>
      <c r="O4199" t="e">
        <f>IF(COUNTA(RelatedFeatures[])=0,"", IF(INDEX(RelatedFeatures[First Sampling Feature Code],$A4199)="","",
CONCATENATE("  - &amp;RelationID",TEXT($A4199,"0000"),
" {","SamplingFeatureID:  *SamplingFeatureID",TEXT(MATCH(INDEX(RelatedFeatures[First Sampling Feature Code],$A4199),SamplingFeatures[Feature Code],0),"0000"),
", RelationshipTypeCV:  ",CHAR(34),INDEX(RelatedFeatures[Relationship Type],$A4199),CHAR(34),
", RelatedFeatureID: *SamplingFeatureID",TEXT(MATCH(INDEX(RelatedFeatures[Second Sampling Feature Code],$A4199),SamplingFeatures[Feature Code],0),"0000"),
", SpatialOffsetID:  ",IF(INDEX(RelatedFeatures[Offset Number],$A4199)="","",CONCATENATE("*SpatialOffsetID",TEXT(INDEX(RelatedFeatures[Offset Number],$A4199),"0000"))),"}")))</f>
        <v>#REF!</v>
      </c>
      <c r="P4199" t="e">
        <f>IF(INDEX(Methods[Method Type],$A4199)="","",
CONCATENATE("  - &amp;MethodID",TEXT($A4199,"0000"),
" {","MethodTypeCV:  ",CHAR(34),INDEX(Methods[Method Type],$A4199),CHAR(34),
", MethodCode:  ",CHAR(34),INDEX(Methods[Method Code],$A4199),CHAR(34),
", MethodName:  ",CHAR(34),INDEX(Methods[Method Name],$A4199),CHAR(34),
", MethodDescription:  ",CHAR(34),INDEX(Methods[Method Description],$A4199),CHAR(34),
", MethodLink:  ",CHAR(34),INDEX(Methods[Method Link],$A4199),CHAR(34),
", OrganizationID: *OrganizationID",TEXT(MATCH(INDEX(Methods[Organization Name],$A4199),Organizations[Organization Name],0),"0000"),"}"))</f>
        <v>#REF!</v>
      </c>
      <c r="Q4199" t="e">
        <f>IF(INDEX(Variables[Variable Type],$A4199)="","",
CONCATENATE("  - &amp;VariableID",TEXT($A4199,"0000"),
" {","VariableTypeCV:  ",CHAR(34),INDEX(Variables[Variable Type],$A4199),CHAR(34),
", VariableCode:  ",CHAR(34),INDEX(Variables[Variable Code],$A4199),CHAR(34),
", VariableNameCV:  ",CHAR(34),INDEX(Variables[Variable Name],$A4199),CHAR(34),
", VariableDefinition:  ",CHAR(34),INDEX(Variables[Variable Definition],$A4199),CHAR(34),
", SpecciationCV:  ",CHAR(34),INDEX(Variables[Speciation],$A4199),CHAR(34),
", NoDataValue:  ",CHAR(34),INDEX(Variables[No Data Value],$A4199),CHAR(34),"}"))</f>
        <v>#REF!</v>
      </c>
    </row>
    <row r="4200" spans="1:17" x14ac:dyDescent="0.25">
      <c r="A4200">
        <v>4197</v>
      </c>
      <c r="D4200" t="e">
        <f>IF(INDEX(People[First Name],$A4200)="","",
CONCATENATE("  - &amp;PersonID",TEXT($A4200,"0000"),
" {","PersonFirstName:  ",CHAR(34),INDEX(People[First Name],$A4200),CHAR(34),
", PersonMiddleName:  ",CHAR(34),INDEX(People[Middle Name],$A4200),CHAR(34),
", PersonLastName:  ",CHAR(34),INDEX(People[Last Name],$A4200),CHAR(34),"}"))</f>
        <v>#REF!</v>
      </c>
      <c r="E4200" t="e">
        <f>IF(INDEX(Organizations[Organization Type '[CV']],$A4200)="","",
CONCATENATE("  - &amp;OrganizationID",TEXT($A4200,"0000"),
" {","OrganizationTypeCV:  ",CHAR(34),INDEX(Organizations[Organization Type '[CV']],$A4200),CHAR(34),
", OrganizationCode:  ",CHAR(34),INDEX(Organizations[Organization Code],$A4200),CHAR(34),
", OrganizationName:  ",CHAR(34),INDEX(Organizations[Organization Name],$A4200),CHAR(34),
", OrganizationDescription:  ",CHAR(34),INDEX(Organizations[Organization Description],$A4200),CHAR(34),
", OrganizationLink:  ",CHAR(34),INDEX(Organizations[Organization Link],$A4200),CHAR(34),"}"))</f>
        <v>#REF!</v>
      </c>
      <c r="F4200" t="e">
        <f>IF(INDEX(People[First Name],$A4200)="","",
CONCATENATE("  - &amp;AffiliationID",TEXT($A4200,"0000"),
" {PersonID: *PersonID",TEXT($A4200,"0000"),
", OrganizationID: *OrganizationID",TEXT(MATCH(INDEX(People[Organization Name],$A4200),Organizations[Organization Name],0),"0000"),
", IsPrimaryOrganizationContact: , AffiliationStartDate: , AffiliationEndDate: , PrimaryPhone: ",
", PrimaryEmail: ",CHAR(34),INDEX(People[Primary Email],$A4200),CHAR(34),
", PrimaryAddress: ",CHAR(34),INDEX(People[Primary Address],$A4200),CHAR(34),
", PersonLink: }"))</f>
        <v>#REF!</v>
      </c>
      <c r="H4200" t="e">
        <f>IF(COUNTA(CitationInformation)=0,"",IF(INDEX(AuthorList[Author Name],$A4200)="","",
CONCATENATE("  - &amp;AuthorListID",TEXT($A4200,"0000"),
"  {CitationID: *CitationID0001",
", PersonID: *PersonID",TEXT(MATCH(INDEX(AuthorList[Author Name],$A4200),People[Full Name],0),"0000"),
", AuthorOrder: ",INDEX(AuthorList[Author Number],$A4200),"}")))</f>
        <v>#REF!</v>
      </c>
      <c r="K4200" t="e">
        <f>IF(INDEX(SamplingFeatures[Feature Code],$A4200)="","",
CONCATENATE("  - &amp;SamplingFeatureID",TEXT($A4200,"0000"),
" {","SamplingFeatureUUID:  ",CHAR(34),INDEX(SamplingFeatures[Sampling Feature UUID],$A4200),CHAR(34),
", SamplingFeatureTypeCV:  ",CHAR(34),INDEX(SamplingFeatures[Sampling Feature Type],$A4200),CHAR(34),
", SamplingFeatureCode:  ",CHAR(34),INDEX(SamplingFeatures[Feature Code],$A4200),CHAR(34),
", SamplingFeatureName:  ",CHAR(34),INDEX(SamplingFeatures[Feature Name],$A4200),CHAR(34),
", SamplingFeatureDescription:  ",CHAR(34),INDEX(SamplingFeatures[Feature Description],$A4200),CHAR(34),
", SamplingFeatureGeotypeCV:  ",CHAR(34),INDEX(SamplingFeatures[Feature Geo Type],$A4200),CHAR(34),
", FeatureGeometry:  ",CHAR(34),INDEX(SamplingFeatures[Feature Geometry],$A4200),CHAR(34),
", Elevation_m:  ",CHAR(34),INDEX(SamplingFeatures[Elevation_m],$A4200),CHAR(34),
", ElevationDatumCV:  ",CHAR(34),ElevationDatum,CHAR(34),"}"))</f>
        <v>#REF!</v>
      </c>
      <c r="L4200" t="e">
        <f>IF(INDEX(SamplingFeatures[Sampling Feature Type],$A4200)&lt;&gt;"Site","",
CONCATENATE("  - &amp;SiteID",TEXT(SUMPRODUCT(--($L$3:$L4199&lt;&gt;"")),"0000"),
" {","SamplingFeatureID:  *SamplingFeatureID",TEXT($A4200,"0000"),
", SiteTypeCV:  ",CHAR(34),INDEX(Sites[Site Type],$A4200),CHAR(34),
", Latitude:  ",INDEX(Sites[Latitude],$A4200),
", Longitude:  ",INDEX(Sites[Longitude],$A4200),
", SRSName:  ",CHAR(34),LatLonDatum,CHAR(34),"}"))</f>
        <v>#REF!</v>
      </c>
      <c r="M4200" t="e">
        <f>IF(INDEX(SamplingFeatures[Sampling Feature Type],$A4200)&lt;&gt;"Specimen","",
CONCATENATE("  - &amp;SpecimenID",TEXT(SUMPRODUCT(--($M$3:$M4199&lt;&gt;"")),"0000"),
" {","SamplingFeatureID:  *SamplingFeatureID",TEXT($A4200,"0000"),
", SpecimenTypeCV:  ",CHAR(34),INDEX(Specimens[Specimen Type],$A4200),CHAR(34),
", SpecimenMediumCV:  ",INDEX(Specimens[Specimen Medium],$A4200),
", IsFieldSpecimen:  ",CHAR(34),INDEX(Specimens[Is Field Specimen?],$A4200),CHAR(34),"}"))</f>
        <v>#REF!</v>
      </c>
      <c r="N4200" t="e">
        <f>IF(COUNTA(SpatialOffsets[])=0,"", IF(INDEX(SpatialOffsets[Spatial Offset Type],$A4200)="","",
CONCATENATE("  - &amp;SpatialOffsetID",TEXT($A4200,"0000"),
" {","SpatialOffsetTypeCV:  ",CHAR(34),INDEX(SpatialOffsets[Spatial Offset Type],$A4200),CHAR(34),
", Offset1Value:  ",INDEX(SpatialOffsets[Offset 1 Value],$A4200),
", Offset1UnitID:  ",CHAR(34),INDEX(SpatialOffsets[Offset 1 Unit],$A4200),CHAR(34),
", Offset2Value:  ",INDEX(SpatialOffsets[Offset 2 Value],$A4200),
", Offset2UnitID:  ",CHAR(34),INDEX(SpatialOffsets[Offset 2 Unit],$A4200),CHAR(34),
", Offset3Value:  ",INDEX(SpatialOffsets[Offset 3 Value],$A4200),
", Offset3UnitID:  ",CHAR(34),INDEX(SpatialOffsets[Offset 3 Unit],$A4200),CHAR(34),,"}")))</f>
        <v>#REF!</v>
      </c>
      <c r="O4200" t="e">
        <f>IF(COUNTA(RelatedFeatures[])=0,"", IF(INDEX(RelatedFeatures[First Sampling Feature Code],$A4200)="","",
CONCATENATE("  - &amp;RelationID",TEXT($A4200,"0000"),
" {","SamplingFeatureID:  *SamplingFeatureID",TEXT(MATCH(INDEX(RelatedFeatures[First Sampling Feature Code],$A4200),SamplingFeatures[Feature Code],0),"0000"),
", RelationshipTypeCV:  ",CHAR(34),INDEX(RelatedFeatures[Relationship Type],$A4200),CHAR(34),
", RelatedFeatureID: *SamplingFeatureID",TEXT(MATCH(INDEX(RelatedFeatures[Second Sampling Feature Code],$A4200),SamplingFeatures[Feature Code],0),"0000"),
", SpatialOffsetID:  ",IF(INDEX(RelatedFeatures[Offset Number],$A4200)="","",CONCATENATE("*SpatialOffsetID",TEXT(INDEX(RelatedFeatures[Offset Number],$A4200),"0000"))),"}")))</f>
        <v>#REF!</v>
      </c>
      <c r="P4200" t="e">
        <f>IF(INDEX(Methods[Method Type],$A4200)="","",
CONCATENATE("  - &amp;MethodID",TEXT($A4200,"0000"),
" {","MethodTypeCV:  ",CHAR(34),INDEX(Methods[Method Type],$A4200),CHAR(34),
", MethodCode:  ",CHAR(34),INDEX(Methods[Method Code],$A4200),CHAR(34),
", MethodName:  ",CHAR(34),INDEX(Methods[Method Name],$A4200),CHAR(34),
", MethodDescription:  ",CHAR(34),INDEX(Methods[Method Description],$A4200),CHAR(34),
", MethodLink:  ",CHAR(34),INDEX(Methods[Method Link],$A4200),CHAR(34),
", OrganizationID: *OrganizationID",TEXT(MATCH(INDEX(Methods[Organization Name],$A4200),Organizations[Organization Name],0),"0000"),"}"))</f>
        <v>#REF!</v>
      </c>
      <c r="Q4200" t="e">
        <f>IF(INDEX(Variables[Variable Type],$A4200)="","",
CONCATENATE("  - &amp;VariableID",TEXT($A4200,"0000"),
" {","VariableTypeCV:  ",CHAR(34),INDEX(Variables[Variable Type],$A4200),CHAR(34),
", VariableCode:  ",CHAR(34),INDEX(Variables[Variable Code],$A4200),CHAR(34),
", VariableNameCV:  ",CHAR(34),INDEX(Variables[Variable Name],$A4200),CHAR(34),
", VariableDefinition:  ",CHAR(34),INDEX(Variables[Variable Definition],$A4200),CHAR(34),
", SpecciationCV:  ",CHAR(34),INDEX(Variables[Speciation],$A4200),CHAR(34),
", NoDataValue:  ",CHAR(34),INDEX(Variables[No Data Value],$A4200),CHAR(34),"}"))</f>
        <v>#REF!</v>
      </c>
    </row>
    <row r="4201" spans="1:17" x14ac:dyDescent="0.25">
      <c r="A4201">
        <v>4198</v>
      </c>
      <c r="D4201" t="e">
        <f>IF(INDEX(People[First Name],$A4201)="","",
CONCATENATE("  - &amp;PersonID",TEXT($A4201,"0000"),
" {","PersonFirstName:  ",CHAR(34),INDEX(People[First Name],$A4201),CHAR(34),
", PersonMiddleName:  ",CHAR(34),INDEX(People[Middle Name],$A4201),CHAR(34),
", PersonLastName:  ",CHAR(34),INDEX(People[Last Name],$A4201),CHAR(34),"}"))</f>
        <v>#REF!</v>
      </c>
      <c r="E4201" t="e">
        <f>IF(INDEX(Organizations[Organization Type '[CV']],$A4201)="","",
CONCATENATE("  - &amp;OrganizationID",TEXT($A4201,"0000"),
" {","OrganizationTypeCV:  ",CHAR(34),INDEX(Organizations[Organization Type '[CV']],$A4201),CHAR(34),
", OrganizationCode:  ",CHAR(34),INDEX(Organizations[Organization Code],$A4201),CHAR(34),
", OrganizationName:  ",CHAR(34),INDEX(Organizations[Organization Name],$A4201),CHAR(34),
", OrganizationDescription:  ",CHAR(34),INDEX(Organizations[Organization Description],$A4201),CHAR(34),
", OrganizationLink:  ",CHAR(34),INDEX(Organizations[Organization Link],$A4201),CHAR(34),"}"))</f>
        <v>#REF!</v>
      </c>
      <c r="F4201" t="e">
        <f>IF(INDEX(People[First Name],$A4201)="","",
CONCATENATE("  - &amp;AffiliationID",TEXT($A4201,"0000"),
" {PersonID: *PersonID",TEXT($A4201,"0000"),
", OrganizationID: *OrganizationID",TEXT(MATCH(INDEX(People[Organization Name],$A4201),Organizations[Organization Name],0),"0000"),
", IsPrimaryOrganizationContact: , AffiliationStartDate: , AffiliationEndDate: , PrimaryPhone: ",
", PrimaryEmail: ",CHAR(34),INDEX(People[Primary Email],$A4201),CHAR(34),
", PrimaryAddress: ",CHAR(34),INDEX(People[Primary Address],$A4201),CHAR(34),
", PersonLink: }"))</f>
        <v>#REF!</v>
      </c>
      <c r="H4201" t="e">
        <f>IF(COUNTA(CitationInformation)=0,"",IF(INDEX(AuthorList[Author Name],$A4201)="","",
CONCATENATE("  - &amp;AuthorListID",TEXT($A4201,"0000"),
"  {CitationID: *CitationID0001",
", PersonID: *PersonID",TEXT(MATCH(INDEX(AuthorList[Author Name],$A4201),People[Full Name],0),"0000"),
", AuthorOrder: ",INDEX(AuthorList[Author Number],$A4201),"}")))</f>
        <v>#REF!</v>
      </c>
      <c r="K4201" t="e">
        <f>IF(INDEX(SamplingFeatures[Feature Code],$A4201)="","",
CONCATENATE("  - &amp;SamplingFeatureID",TEXT($A4201,"0000"),
" {","SamplingFeatureUUID:  ",CHAR(34),INDEX(SamplingFeatures[Sampling Feature UUID],$A4201),CHAR(34),
", SamplingFeatureTypeCV:  ",CHAR(34),INDEX(SamplingFeatures[Sampling Feature Type],$A4201),CHAR(34),
", SamplingFeatureCode:  ",CHAR(34),INDEX(SamplingFeatures[Feature Code],$A4201),CHAR(34),
", SamplingFeatureName:  ",CHAR(34),INDEX(SamplingFeatures[Feature Name],$A4201),CHAR(34),
", SamplingFeatureDescription:  ",CHAR(34),INDEX(SamplingFeatures[Feature Description],$A4201),CHAR(34),
", SamplingFeatureGeotypeCV:  ",CHAR(34),INDEX(SamplingFeatures[Feature Geo Type],$A4201),CHAR(34),
", FeatureGeometry:  ",CHAR(34),INDEX(SamplingFeatures[Feature Geometry],$A4201),CHAR(34),
", Elevation_m:  ",CHAR(34),INDEX(SamplingFeatures[Elevation_m],$A4201),CHAR(34),
", ElevationDatumCV:  ",CHAR(34),ElevationDatum,CHAR(34),"}"))</f>
        <v>#REF!</v>
      </c>
      <c r="L4201" t="e">
        <f>IF(INDEX(SamplingFeatures[Sampling Feature Type],$A4201)&lt;&gt;"Site","",
CONCATENATE("  - &amp;SiteID",TEXT(SUMPRODUCT(--($L$3:$L4200&lt;&gt;"")),"0000"),
" {","SamplingFeatureID:  *SamplingFeatureID",TEXT($A4201,"0000"),
", SiteTypeCV:  ",CHAR(34),INDEX(Sites[Site Type],$A4201),CHAR(34),
", Latitude:  ",INDEX(Sites[Latitude],$A4201),
", Longitude:  ",INDEX(Sites[Longitude],$A4201),
", SRSName:  ",CHAR(34),LatLonDatum,CHAR(34),"}"))</f>
        <v>#REF!</v>
      </c>
      <c r="M4201" t="e">
        <f>IF(INDEX(SamplingFeatures[Sampling Feature Type],$A4201)&lt;&gt;"Specimen","",
CONCATENATE("  - &amp;SpecimenID",TEXT(SUMPRODUCT(--($M$3:$M4200&lt;&gt;"")),"0000"),
" {","SamplingFeatureID:  *SamplingFeatureID",TEXT($A4201,"0000"),
", SpecimenTypeCV:  ",CHAR(34),INDEX(Specimens[Specimen Type],$A4201),CHAR(34),
", SpecimenMediumCV:  ",INDEX(Specimens[Specimen Medium],$A4201),
", IsFieldSpecimen:  ",CHAR(34),INDEX(Specimens[Is Field Specimen?],$A4201),CHAR(34),"}"))</f>
        <v>#REF!</v>
      </c>
      <c r="N4201" t="e">
        <f>IF(COUNTA(SpatialOffsets[])=0,"", IF(INDEX(SpatialOffsets[Spatial Offset Type],$A4201)="","",
CONCATENATE("  - &amp;SpatialOffsetID",TEXT($A4201,"0000"),
" {","SpatialOffsetTypeCV:  ",CHAR(34),INDEX(SpatialOffsets[Spatial Offset Type],$A4201),CHAR(34),
", Offset1Value:  ",INDEX(SpatialOffsets[Offset 1 Value],$A4201),
", Offset1UnitID:  ",CHAR(34),INDEX(SpatialOffsets[Offset 1 Unit],$A4201),CHAR(34),
", Offset2Value:  ",INDEX(SpatialOffsets[Offset 2 Value],$A4201),
", Offset2UnitID:  ",CHAR(34),INDEX(SpatialOffsets[Offset 2 Unit],$A4201),CHAR(34),
", Offset3Value:  ",INDEX(SpatialOffsets[Offset 3 Value],$A4201),
", Offset3UnitID:  ",CHAR(34),INDEX(SpatialOffsets[Offset 3 Unit],$A4201),CHAR(34),,"}")))</f>
        <v>#REF!</v>
      </c>
      <c r="O4201" t="e">
        <f>IF(COUNTA(RelatedFeatures[])=0,"", IF(INDEX(RelatedFeatures[First Sampling Feature Code],$A4201)="","",
CONCATENATE("  - &amp;RelationID",TEXT($A4201,"0000"),
" {","SamplingFeatureID:  *SamplingFeatureID",TEXT(MATCH(INDEX(RelatedFeatures[First Sampling Feature Code],$A4201),SamplingFeatures[Feature Code],0),"0000"),
", RelationshipTypeCV:  ",CHAR(34),INDEX(RelatedFeatures[Relationship Type],$A4201),CHAR(34),
", RelatedFeatureID: *SamplingFeatureID",TEXT(MATCH(INDEX(RelatedFeatures[Second Sampling Feature Code],$A4201),SamplingFeatures[Feature Code],0),"0000"),
", SpatialOffsetID:  ",IF(INDEX(RelatedFeatures[Offset Number],$A4201)="","",CONCATENATE("*SpatialOffsetID",TEXT(INDEX(RelatedFeatures[Offset Number],$A4201),"0000"))),"}")))</f>
        <v>#REF!</v>
      </c>
      <c r="P4201" t="e">
        <f>IF(INDEX(Methods[Method Type],$A4201)="","",
CONCATENATE("  - &amp;MethodID",TEXT($A4201,"0000"),
" {","MethodTypeCV:  ",CHAR(34),INDEX(Methods[Method Type],$A4201),CHAR(34),
", MethodCode:  ",CHAR(34),INDEX(Methods[Method Code],$A4201),CHAR(34),
", MethodName:  ",CHAR(34),INDEX(Methods[Method Name],$A4201),CHAR(34),
", MethodDescription:  ",CHAR(34),INDEX(Methods[Method Description],$A4201),CHAR(34),
", MethodLink:  ",CHAR(34),INDEX(Methods[Method Link],$A4201),CHAR(34),
", OrganizationID: *OrganizationID",TEXT(MATCH(INDEX(Methods[Organization Name],$A4201),Organizations[Organization Name],0),"0000"),"}"))</f>
        <v>#REF!</v>
      </c>
      <c r="Q4201" t="e">
        <f>IF(INDEX(Variables[Variable Type],$A4201)="","",
CONCATENATE("  - &amp;VariableID",TEXT($A4201,"0000"),
" {","VariableTypeCV:  ",CHAR(34),INDEX(Variables[Variable Type],$A4201),CHAR(34),
", VariableCode:  ",CHAR(34),INDEX(Variables[Variable Code],$A4201),CHAR(34),
", VariableNameCV:  ",CHAR(34),INDEX(Variables[Variable Name],$A4201),CHAR(34),
", VariableDefinition:  ",CHAR(34),INDEX(Variables[Variable Definition],$A4201),CHAR(34),
", SpecciationCV:  ",CHAR(34),INDEX(Variables[Speciation],$A4201),CHAR(34),
", NoDataValue:  ",CHAR(34),INDEX(Variables[No Data Value],$A4201),CHAR(34),"}"))</f>
        <v>#REF!</v>
      </c>
    </row>
    <row r="4202" spans="1:17" x14ac:dyDescent="0.25">
      <c r="A4202">
        <v>4199</v>
      </c>
      <c r="D4202" t="e">
        <f>IF(INDEX(People[First Name],$A4202)="","",
CONCATENATE("  - &amp;PersonID",TEXT($A4202,"0000"),
" {","PersonFirstName:  ",CHAR(34),INDEX(People[First Name],$A4202),CHAR(34),
", PersonMiddleName:  ",CHAR(34),INDEX(People[Middle Name],$A4202),CHAR(34),
", PersonLastName:  ",CHAR(34),INDEX(People[Last Name],$A4202),CHAR(34),"}"))</f>
        <v>#REF!</v>
      </c>
      <c r="E4202" t="e">
        <f>IF(INDEX(Organizations[Organization Type '[CV']],$A4202)="","",
CONCATENATE("  - &amp;OrganizationID",TEXT($A4202,"0000"),
" {","OrganizationTypeCV:  ",CHAR(34),INDEX(Organizations[Organization Type '[CV']],$A4202),CHAR(34),
", OrganizationCode:  ",CHAR(34),INDEX(Organizations[Organization Code],$A4202),CHAR(34),
", OrganizationName:  ",CHAR(34),INDEX(Organizations[Organization Name],$A4202),CHAR(34),
", OrganizationDescription:  ",CHAR(34),INDEX(Organizations[Organization Description],$A4202),CHAR(34),
", OrganizationLink:  ",CHAR(34),INDEX(Organizations[Organization Link],$A4202),CHAR(34),"}"))</f>
        <v>#REF!</v>
      </c>
      <c r="F4202" t="e">
        <f>IF(INDEX(People[First Name],$A4202)="","",
CONCATENATE("  - &amp;AffiliationID",TEXT($A4202,"0000"),
" {PersonID: *PersonID",TEXT($A4202,"0000"),
", OrganizationID: *OrganizationID",TEXT(MATCH(INDEX(People[Organization Name],$A4202),Organizations[Organization Name],0),"0000"),
", IsPrimaryOrganizationContact: , AffiliationStartDate: , AffiliationEndDate: , PrimaryPhone: ",
", PrimaryEmail: ",CHAR(34),INDEX(People[Primary Email],$A4202),CHAR(34),
", PrimaryAddress: ",CHAR(34),INDEX(People[Primary Address],$A4202),CHAR(34),
", PersonLink: }"))</f>
        <v>#REF!</v>
      </c>
      <c r="H4202" t="e">
        <f>IF(COUNTA(CitationInformation)=0,"",IF(INDEX(AuthorList[Author Name],$A4202)="","",
CONCATENATE("  - &amp;AuthorListID",TEXT($A4202,"0000"),
"  {CitationID: *CitationID0001",
", PersonID: *PersonID",TEXT(MATCH(INDEX(AuthorList[Author Name],$A4202),People[Full Name],0),"0000"),
", AuthorOrder: ",INDEX(AuthorList[Author Number],$A4202),"}")))</f>
        <v>#REF!</v>
      </c>
      <c r="K4202" t="e">
        <f>IF(INDEX(SamplingFeatures[Feature Code],$A4202)="","",
CONCATENATE("  - &amp;SamplingFeatureID",TEXT($A4202,"0000"),
" {","SamplingFeatureUUID:  ",CHAR(34),INDEX(SamplingFeatures[Sampling Feature UUID],$A4202),CHAR(34),
", SamplingFeatureTypeCV:  ",CHAR(34),INDEX(SamplingFeatures[Sampling Feature Type],$A4202),CHAR(34),
", SamplingFeatureCode:  ",CHAR(34),INDEX(SamplingFeatures[Feature Code],$A4202),CHAR(34),
", SamplingFeatureName:  ",CHAR(34),INDEX(SamplingFeatures[Feature Name],$A4202),CHAR(34),
", SamplingFeatureDescription:  ",CHAR(34),INDEX(SamplingFeatures[Feature Description],$A4202),CHAR(34),
", SamplingFeatureGeotypeCV:  ",CHAR(34),INDEX(SamplingFeatures[Feature Geo Type],$A4202),CHAR(34),
", FeatureGeometry:  ",CHAR(34),INDEX(SamplingFeatures[Feature Geometry],$A4202),CHAR(34),
", Elevation_m:  ",CHAR(34),INDEX(SamplingFeatures[Elevation_m],$A4202),CHAR(34),
", ElevationDatumCV:  ",CHAR(34),ElevationDatum,CHAR(34),"}"))</f>
        <v>#REF!</v>
      </c>
      <c r="L4202" t="e">
        <f>IF(INDEX(SamplingFeatures[Sampling Feature Type],$A4202)&lt;&gt;"Site","",
CONCATENATE("  - &amp;SiteID",TEXT(SUMPRODUCT(--($L$3:$L4201&lt;&gt;"")),"0000"),
" {","SamplingFeatureID:  *SamplingFeatureID",TEXT($A4202,"0000"),
", SiteTypeCV:  ",CHAR(34),INDEX(Sites[Site Type],$A4202),CHAR(34),
", Latitude:  ",INDEX(Sites[Latitude],$A4202),
", Longitude:  ",INDEX(Sites[Longitude],$A4202),
", SRSName:  ",CHAR(34),LatLonDatum,CHAR(34),"}"))</f>
        <v>#REF!</v>
      </c>
      <c r="M4202" t="e">
        <f>IF(INDEX(SamplingFeatures[Sampling Feature Type],$A4202)&lt;&gt;"Specimen","",
CONCATENATE("  - &amp;SpecimenID",TEXT(SUMPRODUCT(--($M$3:$M4201&lt;&gt;"")),"0000"),
" {","SamplingFeatureID:  *SamplingFeatureID",TEXT($A4202,"0000"),
", SpecimenTypeCV:  ",CHAR(34),INDEX(Specimens[Specimen Type],$A4202),CHAR(34),
", SpecimenMediumCV:  ",INDEX(Specimens[Specimen Medium],$A4202),
", IsFieldSpecimen:  ",CHAR(34),INDEX(Specimens[Is Field Specimen?],$A4202),CHAR(34),"}"))</f>
        <v>#REF!</v>
      </c>
      <c r="N4202" t="e">
        <f>IF(COUNTA(SpatialOffsets[])=0,"", IF(INDEX(SpatialOffsets[Spatial Offset Type],$A4202)="","",
CONCATENATE("  - &amp;SpatialOffsetID",TEXT($A4202,"0000"),
" {","SpatialOffsetTypeCV:  ",CHAR(34),INDEX(SpatialOffsets[Spatial Offset Type],$A4202),CHAR(34),
", Offset1Value:  ",INDEX(SpatialOffsets[Offset 1 Value],$A4202),
", Offset1UnitID:  ",CHAR(34),INDEX(SpatialOffsets[Offset 1 Unit],$A4202),CHAR(34),
", Offset2Value:  ",INDEX(SpatialOffsets[Offset 2 Value],$A4202),
", Offset2UnitID:  ",CHAR(34),INDEX(SpatialOffsets[Offset 2 Unit],$A4202),CHAR(34),
", Offset3Value:  ",INDEX(SpatialOffsets[Offset 3 Value],$A4202),
", Offset3UnitID:  ",CHAR(34),INDEX(SpatialOffsets[Offset 3 Unit],$A4202),CHAR(34),,"}")))</f>
        <v>#REF!</v>
      </c>
      <c r="O4202" t="e">
        <f>IF(COUNTA(RelatedFeatures[])=0,"", IF(INDEX(RelatedFeatures[First Sampling Feature Code],$A4202)="","",
CONCATENATE("  - &amp;RelationID",TEXT($A4202,"0000"),
" {","SamplingFeatureID:  *SamplingFeatureID",TEXT(MATCH(INDEX(RelatedFeatures[First Sampling Feature Code],$A4202),SamplingFeatures[Feature Code],0),"0000"),
", RelationshipTypeCV:  ",CHAR(34),INDEX(RelatedFeatures[Relationship Type],$A4202),CHAR(34),
", RelatedFeatureID: *SamplingFeatureID",TEXT(MATCH(INDEX(RelatedFeatures[Second Sampling Feature Code],$A4202),SamplingFeatures[Feature Code],0),"0000"),
", SpatialOffsetID:  ",IF(INDEX(RelatedFeatures[Offset Number],$A4202)="","",CONCATENATE("*SpatialOffsetID",TEXT(INDEX(RelatedFeatures[Offset Number],$A4202),"0000"))),"}")))</f>
        <v>#REF!</v>
      </c>
      <c r="P4202" t="e">
        <f>IF(INDEX(Methods[Method Type],$A4202)="","",
CONCATENATE("  - &amp;MethodID",TEXT($A4202,"0000"),
" {","MethodTypeCV:  ",CHAR(34),INDEX(Methods[Method Type],$A4202),CHAR(34),
", MethodCode:  ",CHAR(34),INDEX(Methods[Method Code],$A4202),CHAR(34),
", MethodName:  ",CHAR(34),INDEX(Methods[Method Name],$A4202),CHAR(34),
", MethodDescription:  ",CHAR(34),INDEX(Methods[Method Description],$A4202),CHAR(34),
", MethodLink:  ",CHAR(34),INDEX(Methods[Method Link],$A4202),CHAR(34),
", OrganizationID: *OrganizationID",TEXT(MATCH(INDEX(Methods[Organization Name],$A4202),Organizations[Organization Name],0),"0000"),"}"))</f>
        <v>#REF!</v>
      </c>
      <c r="Q4202" t="e">
        <f>IF(INDEX(Variables[Variable Type],$A4202)="","",
CONCATENATE("  - &amp;VariableID",TEXT($A4202,"0000"),
" {","VariableTypeCV:  ",CHAR(34),INDEX(Variables[Variable Type],$A4202),CHAR(34),
", VariableCode:  ",CHAR(34),INDEX(Variables[Variable Code],$A4202),CHAR(34),
", VariableNameCV:  ",CHAR(34),INDEX(Variables[Variable Name],$A4202),CHAR(34),
", VariableDefinition:  ",CHAR(34),INDEX(Variables[Variable Definition],$A4202),CHAR(34),
", SpecciationCV:  ",CHAR(34),INDEX(Variables[Speciation],$A4202),CHAR(34),
", NoDataValue:  ",CHAR(34),INDEX(Variables[No Data Value],$A4202),CHAR(34),"}"))</f>
        <v>#REF!</v>
      </c>
    </row>
    <row r="4203" spans="1:17" x14ac:dyDescent="0.25">
      <c r="A4203">
        <v>4200</v>
      </c>
      <c r="D4203" t="e">
        <f>IF(INDEX(People[First Name],$A4203)="","",
CONCATENATE("  - &amp;PersonID",TEXT($A4203,"0000"),
" {","PersonFirstName:  ",CHAR(34),INDEX(People[First Name],$A4203),CHAR(34),
", PersonMiddleName:  ",CHAR(34),INDEX(People[Middle Name],$A4203),CHAR(34),
", PersonLastName:  ",CHAR(34),INDEX(People[Last Name],$A4203),CHAR(34),"}"))</f>
        <v>#REF!</v>
      </c>
      <c r="E4203" t="e">
        <f>IF(INDEX(Organizations[Organization Type '[CV']],$A4203)="","",
CONCATENATE("  - &amp;OrganizationID",TEXT($A4203,"0000"),
" {","OrganizationTypeCV:  ",CHAR(34),INDEX(Organizations[Organization Type '[CV']],$A4203),CHAR(34),
", OrganizationCode:  ",CHAR(34),INDEX(Organizations[Organization Code],$A4203),CHAR(34),
", OrganizationName:  ",CHAR(34),INDEX(Organizations[Organization Name],$A4203),CHAR(34),
", OrganizationDescription:  ",CHAR(34),INDEX(Organizations[Organization Description],$A4203),CHAR(34),
", OrganizationLink:  ",CHAR(34),INDEX(Organizations[Organization Link],$A4203),CHAR(34),"}"))</f>
        <v>#REF!</v>
      </c>
      <c r="F4203" t="e">
        <f>IF(INDEX(People[First Name],$A4203)="","",
CONCATENATE("  - &amp;AffiliationID",TEXT($A4203,"0000"),
" {PersonID: *PersonID",TEXT($A4203,"0000"),
", OrganizationID: *OrganizationID",TEXT(MATCH(INDEX(People[Organization Name],$A4203),Organizations[Organization Name],0),"0000"),
", IsPrimaryOrganizationContact: , AffiliationStartDate: , AffiliationEndDate: , PrimaryPhone: ",
", PrimaryEmail: ",CHAR(34),INDEX(People[Primary Email],$A4203),CHAR(34),
", PrimaryAddress: ",CHAR(34),INDEX(People[Primary Address],$A4203),CHAR(34),
", PersonLink: }"))</f>
        <v>#REF!</v>
      </c>
      <c r="H4203" t="e">
        <f>IF(COUNTA(CitationInformation)=0,"",IF(INDEX(AuthorList[Author Name],$A4203)="","",
CONCATENATE("  - &amp;AuthorListID",TEXT($A4203,"0000"),
"  {CitationID: *CitationID0001",
", PersonID: *PersonID",TEXT(MATCH(INDEX(AuthorList[Author Name],$A4203),People[Full Name],0),"0000"),
", AuthorOrder: ",INDEX(AuthorList[Author Number],$A4203),"}")))</f>
        <v>#REF!</v>
      </c>
      <c r="K4203" t="e">
        <f>IF(INDEX(SamplingFeatures[Feature Code],$A4203)="","",
CONCATENATE("  - &amp;SamplingFeatureID",TEXT($A4203,"0000"),
" {","SamplingFeatureUUID:  ",CHAR(34),INDEX(SamplingFeatures[Sampling Feature UUID],$A4203),CHAR(34),
", SamplingFeatureTypeCV:  ",CHAR(34),INDEX(SamplingFeatures[Sampling Feature Type],$A4203),CHAR(34),
", SamplingFeatureCode:  ",CHAR(34),INDEX(SamplingFeatures[Feature Code],$A4203),CHAR(34),
", SamplingFeatureName:  ",CHAR(34),INDEX(SamplingFeatures[Feature Name],$A4203),CHAR(34),
", SamplingFeatureDescription:  ",CHAR(34),INDEX(SamplingFeatures[Feature Description],$A4203),CHAR(34),
", SamplingFeatureGeotypeCV:  ",CHAR(34),INDEX(SamplingFeatures[Feature Geo Type],$A4203),CHAR(34),
", FeatureGeometry:  ",CHAR(34),INDEX(SamplingFeatures[Feature Geometry],$A4203),CHAR(34),
", Elevation_m:  ",CHAR(34),INDEX(SamplingFeatures[Elevation_m],$A4203),CHAR(34),
", ElevationDatumCV:  ",CHAR(34),ElevationDatum,CHAR(34),"}"))</f>
        <v>#REF!</v>
      </c>
      <c r="L4203" t="e">
        <f>IF(INDEX(SamplingFeatures[Sampling Feature Type],$A4203)&lt;&gt;"Site","",
CONCATENATE("  - &amp;SiteID",TEXT(SUMPRODUCT(--($L$3:$L4202&lt;&gt;"")),"0000"),
" {","SamplingFeatureID:  *SamplingFeatureID",TEXT($A4203,"0000"),
", SiteTypeCV:  ",CHAR(34),INDEX(Sites[Site Type],$A4203),CHAR(34),
", Latitude:  ",INDEX(Sites[Latitude],$A4203),
", Longitude:  ",INDEX(Sites[Longitude],$A4203),
", SRSName:  ",CHAR(34),LatLonDatum,CHAR(34),"}"))</f>
        <v>#REF!</v>
      </c>
      <c r="M4203" t="e">
        <f>IF(INDEX(SamplingFeatures[Sampling Feature Type],$A4203)&lt;&gt;"Specimen","",
CONCATENATE("  - &amp;SpecimenID",TEXT(SUMPRODUCT(--($M$3:$M4202&lt;&gt;"")),"0000"),
" {","SamplingFeatureID:  *SamplingFeatureID",TEXT($A4203,"0000"),
", SpecimenTypeCV:  ",CHAR(34),INDEX(Specimens[Specimen Type],$A4203),CHAR(34),
", SpecimenMediumCV:  ",INDEX(Specimens[Specimen Medium],$A4203),
", IsFieldSpecimen:  ",CHAR(34),INDEX(Specimens[Is Field Specimen?],$A4203),CHAR(34),"}"))</f>
        <v>#REF!</v>
      </c>
      <c r="N4203" t="e">
        <f>IF(COUNTA(SpatialOffsets[])=0,"", IF(INDEX(SpatialOffsets[Spatial Offset Type],$A4203)="","",
CONCATENATE("  - &amp;SpatialOffsetID",TEXT($A4203,"0000"),
" {","SpatialOffsetTypeCV:  ",CHAR(34),INDEX(SpatialOffsets[Spatial Offset Type],$A4203),CHAR(34),
", Offset1Value:  ",INDEX(SpatialOffsets[Offset 1 Value],$A4203),
", Offset1UnitID:  ",CHAR(34),INDEX(SpatialOffsets[Offset 1 Unit],$A4203),CHAR(34),
", Offset2Value:  ",INDEX(SpatialOffsets[Offset 2 Value],$A4203),
", Offset2UnitID:  ",CHAR(34),INDEX(SpatialOffsets[Offset 2 Unit],$A4203),CHAR(34),
", Offset3Value:  ",INDEX(SpatialOffsets[Offset 3 Value],$A4203),
", Offset3UnitID:  ",CHAR(34),INDEX(SpatialOffsets[Offset 3 Unit],$A4203),CHAR(34),,"}")))</f>
        <v>#REF!</v>
      </c>
      <c r="O4203" t="e">
        <f>IF(COUNTA(RelatedFeatures[])=0,"", IF(INDEX(RelatedFeatures[First Sampling Feature Code],$A4203)="","",
CONCATENATE("  - &amp;RelationID",TEXT($A4203,"0000"),
" {","SamplingFeatureID:  *SamplingFeatureID",TEXT(MATCH(INDEX(RelatedFeatures[First Sampling Feature Code],$A4203),SamplingFeatures[Feature Code],0),"0000"),
", RelationshipTypeCV:  ",CHAR(34),INDEX(RelatedFeatures[Relationship Type],$A4203),CHAR(34),
", RelatedFeatureID: *SamplingFeatureID",TEXT(MATCH(INDEX(RelatedFeatures[Second Sampling Feature Code],$A4203),SamplingFeatures[Feature Code],0),"0000"),
", SpatialOffsetID:  ",IF(INDEX(RelatedFeatures[Offset Number],$A4203)="","",CONCATENATE("*SpatialOffsetID",TEXT(INDEX(RelatedFeatures[Offset Number],$A4203),"0000"))),"}")))</f>
        <v>#REF!</v>
      </c>
      <c r="P4203" t="e">
        <f>IF(INDEX(Methods[Method Type],$A4203)="","",
CONCATENATE("  - &amp;MethodID",TEXT($A4203,"0000"),
" {","MethodTypeCV:  ",CHAR(34),INDEX(Methods[Method Type],$A4203),CHAR(34),
", MethodCode:  ",CHAR(34),INDEX(Methods[Method Code],$A4203),CHAR(34),
", MethodName:  ",CHAR(34),INDEX(Methods[Method Name],$A4203),CHAR(34),
", MethodDescription:  ",CHAR(34),INDEX(Methods[Method Description],$A4203),CHAR(34),
", MethodLink:  ",CHAR(34),INDEX(Methods[Method Link],$A4203),CHAR(34),
", OrganizationID: *OrganizationID",TEXT(MATCH(INDEX(Methods[Organization Name],$A4203),Organizations[Organization Name],0),"0000"),"}"))</f>
        <v>#REF!</v>
      </c>
      <c r="Q4203" t="e">
        <f>IF(INDEX(Variables[Variable Type],$A4203)="","",
CONCATENATE("  - &amp;VariableID",TEXT($A4203,"0000"),
" {","VariableTypeCV:  ",CHAR(34),INDEX(Variables[Variable Type],$A4203),CHAR(34),
", VariableCode:  ",CHAR(34),INDEX(Variables[Variable Code],$A4203),CHAR(34),
", VariableNameCV:  ",CHAR(34),INDEX(Variables[Variable Name],$A4203),CHAR(34),
", VariableDefinition:  ",CHAR(34),INDEX(Variables[Variable Definition],$A4203),CHAR(34),
", SpecciationCV:  ",CHAR(34),INDEX(Variables[Speciation],$A4203),CHAR(34),
", NoDataValue:  ",CHAR(34),INDEX(Variables[No Data Value],$A4203),CHAR(34),"}"))</f>
        <v>#REF!</v>
      </c>
    </row>
    <row r="4204" spans="1:17" x14ac:dyDescent="0.25">
      <c r="A4204">
        <v>4201</v>
      </c>
      <c r="D4204" t="e">
        <f>IF(INDEX(People[First Name],$A4204)="","",
CONCATENATE("  - &amp;PersonID",TEXT($A4204,"0000"),
" {","PersonFirstName:  ",CHAR(34),INDEX(People[First Name],$A4204),CHAR(34),
", PersonMiddleName:  ",CHAR(34),INDEX(People[Middle Name],$A4204),CHAR(34),
", PersonLastName:  ",CHAR(34),INDEX(People[Last Name],$A4204),CHAR(34),"}"))</f>
        <v>#REF!</v>
      </c>
      <c r="E4204" t="e">
        <f>IF(INDEX(Organizations[Organization Type '[CV']],$A4204)="","",
CONCATENATE("  - &amp;OrganizationID",TEXT($A4204,"0000"),
" {","OrganizationTypeCV:  ",CHAR(34),INDEX(Organizations[Organization Type '[CV']],$A4204),CHAR(34),
", OrganizationCode:  ",CHAR(34),INDEX(Organizations[Organization Code],$A4204),CHAR(34),
", OrganizationName:  ",CHAR(34),INDEX(Organizations[Organization Name],$A4204),CHAR(34),
", OrganizationDescription:  ",CHAR(34),INDEX(Organizations[Organization Description],$A4204),CHAR(34),
", OrganizationLink:  ",CHAR(34),INDEX(Organizations[Organization Link],$A4204),CHAR(34),"}"))</f>
        <v>#REF!</v>
      </c>
      <c r="F4204" t="e">
        <f>IF(INDEX(People[First Name],$A4204)="","",
CONCATENATE("  - &amp;AffiliationID",TEXT($A4204,"0000"),
" {PersonID: *PersonID",TEXT($A4204,"0000"),
", OrganizationID: *OrganizationID",TEXT(MATCH(INDEX(People[Organization Name],$A4204),Organizations[Organization Name],0),"0000"),
", IsPrimaryOrganizationContact: , AffiliationStartDate: , AffiliationEndDate: , PrimaryPhone: ",
", PrimaryEmail: ",CHAR(34),INDEX(People[Primary Email],$A4204),CHAR(34),
", PrimaryAddress: ",CHAR(34),INDEX(People[Primary Address],$A4204),CHAR(34),
", PersonLink: }"))</f>
        <v>#REF!</v>
      </c>
      <c r="H4204" t="e">
        <f>IF(COUNTA(CitationInformation)=0,"",IF(INDEX(AuthorList[Author Name],$A4204)="","",
CONCATENATE("  - &amp;AuthorListID",TEXT($A4204,"0000"),
"  {CitationID: *CitationID0001",
", PersonID: *PersonID",TEXT(MATCH(INDEX(AuthorList[Author Name],$A4204),People[Full Name],0),"0000"),
", AuthorOrder: ",INDEX(AuthorList[Author Number],$A4204),"}")))</f>
        <v>#REF!</v>
      </c>
      <c r="K4204" t="e">
        <f>IF(INDEX(SamplingFeatures[Feature Code],$A4204)="","",
CONCATENATE("  - &amp;SamplingFeatureID",TEXT($A4204,"0000"),
" {","SamplingFeatureUUID:  ",CHAR(34),INDEX(SamplingFeatures[Sampling Feature UUID],$A4204),CHAR(34),
", SamplingFeatureTypeCV:  ",CHAR(34),INDEX(SamplingFeatures[Sampling Feature Type],$A4204),CHAR(34),
", SamplingFeatureCode:  ",CHAR(34),INDEX(SamplingFeatures[Feature Code],$A4204),CHAR(34),
", SamplingFeatureName:  ",CHAR(34),INDEX(SamplingFeatures[Feature Name],$A4204),CHAR(34),
", SamplingFeatureDescription:  ",CHAR(34),INDEX(SamplingFeatures[Feature Description],$A4204),CHAR(34),
", SamplingFeatureGeotypeCV:  ",CHAR(34),INDEX(SamplingFeatures[Feature Geo Type],$A4204),CHAR(34),
", FeatureGeometry:  ",CHAR(34),INDEX(SamplingFeatures[Feature Geometry],$A4204),CHAR(34),
", Elevation_m:  ",CHAR(34),INDEX(SamplingFeatures[Elevation_m],$A4204),CHAR(34),
", ElevationDatumCV:  ",CHAR(34),ElevationDatum,CHAR(34),"}"))</f>
        <v>#REF!</v>
      </c>
      <c r="L4204" t="e">
        <f>IF(INDEX(SamplingFeatures[Sampling Feature Type],$A4204)&lt;&gt;"Site","",
CONCATENATE("  - &amp;SiteID",TEXT(SUMPRODUCT(--($L$3:$L4203&lt;&gt;"")),"0000"),
" {","SamplingFeatureID:  *SamplingFeatureID",TEXT($A4204,"0000"),
", SiteTypeCV:  ",CHAR(34),INDEX(Sites[Site Type],$A4204),CHAR(34),
", Latitude:  ",INDEX(Sites[Latitude],$A4204),
", Longitude:  ",INDEX(Sites[Longitude],$A4204),
", SRSName:  ",CHAR(34),LatLonDatum,CHAR(34),"}"))</f>
        <v>#REF!</v>
      </c>
      <c r="M4204" t="e">
        <f>IF(INDEX(SamplingFeatures[Sampling Feature Type],$A4204)&lt;&gt;"Specimen","",
CONCATENATE("  - &amp;SpecimenID",TEXT(SUMPRODUCT(--($M$3:$M4203&lt;&gt;"")),"0000"),
" {","SamplingFeatureID:  *SamplingFeatureID",TEXT($A4204,"0000"),
", SpecimenTypeCV:  ",CHAR(34),INDEX(Specimens[Specimen Type],$A4204),CHAR(34),
", SpecimenMediumCV:  ",INDEX(Specimens[Specimen Medium],$A4204),
", IsFieldSpecimen:  ",CHAR(34),INDEX(Specimens[Is Field Specimen?],$A4204),CHAR(34),"}"))</f>
        <v>#REF!</v>
      </c>
      <c r="N4204" t="e">
        <f>IF(COUNTA(SpatialOffsets[])=0,"", IF(INDEX(SpatialOffsets[Spatial Offset Type],$A4204)="","",
CONCATENATE("  - &amp;SpatialOffsetID",TEXT($A4204,"0000"),
" {","SpatialOffsetTypeCV:  ",CHAR(34),INDEX(SpatialOffsets[Spatial Offset Type],$A4204),CHAR(34),
", Offset1Value:  ",INDEX(SpatialOffsets[Offset 1 Value],$A4204),
", Offset1UnitID:  ",CHAR(34),INDEX(SpatialOffsets[Offset 1 Unit],$A4204),CHAR(34),
", Offset2Value:  ",INDEX(SpatialOffsets[Offset 2 Value],$A4204),
", Offset2UnitID:  ",CHAR(34),INDEX(SpatialOffsets[Offset 2 Unit],$A4204),CHAR(34),
", Offset3Value:  ",INDEX(SpatialOffsets[Offset 3 Value],$A4204),
", Offset3UnitID:  ",CHAR(34),INDEX(SpatialOffsets[Offset 3 Unit],$A4204),CHAR(34),,"}")))</f>
        <v>#REF!</v>
      </c>
      <c r="O4204" t="e">
        <f>IF(COUNTA(RelatedFeatures[])=0,"", IF(INDEX(RelatedFeatures[First Sampling Feature Code],$A4204)="","",
CONCATENATE("  - &amp;RelationID",TEXT($A4204,"0000"),
" {","SamplingFeatureID:  *SamplingFeatureID",TEXT(MATCH(INDEX(RelatedFeatures[First Sampling Feature Code],$A4204),SamplingFeatures[Feature Code],0),"0000"),
", RelationshipTypeCV:  ",CHAR(34),INDEX(RelatedFeatures[Relationship Type],$A4204),CHAR(34),
", RelatedFeatureID: *SamplingFeatureID",TEXT(MATCH(INDEX(RelatedFeatures[Second Sampling Feature Code],$A4204),SamplingFeatures[Feature Code],0),"0000"),
", SpatialOffsetID:  ",IF(INDEX(RelatedFeatures[Offset Number],$A4204)="","",CONCATENATE("*SpatialOffsetID",TEXT(INDEX(RelatedFeatures[Offset Number],$A4204),"0000"))),"}")))</f>
        <v>#REF!</v>
      </c>
      <c r="P4204" t="e">
        <f>IF(INDEX(Methods[Method Type],$A4204)="","",
CONCATENATE("  - &amp;MethodID",TEXT($A4204,"0000"),
" {","MethodTypeCV:  ",CHAR(34),INDEX(Methods[Method Type],$A4204),CHAR(34),
", MethodCode:  ",CHAR(34),INDEX(Methods[Method Code],$A4204),CHAR(34),
", MethodName:  ",CHAR(34),INDEX(Methods[Method Name],$A4204),CHAR(34),
", MethodDescription:  ",CHAR(34),INDEX(Methods[Method Description],$A4204),CHAR(34),
", MethodLink:  ",CHAR(34),INDEX(Methods[Method Link],$A4204),CHAR(34),
", OrganizationID: *OrganizationID",TEXT(MATCH(INDEX(Methods[Organization Name],$A4204),Organizations[Organization Name],0),"0000"),"}"))</f>
        <v>#REF!</v>
      </c>
      <c r="Q4204" t="e">
        <f>IF(INDEX(Variables[Variable Type],$A4204)="","",
CONCATENATE("  - &amp;VariableID",TEXT($A4204,"0000"),
" {","VariableTypeCV:  ",CHAR(34),INDEX(Variables[Variable Type],$A4204),CHAR(34),
", VariableCode:  ",CHAR(34),INDEX(Variables[Variable Code],$A4204),CHAR(34),
", VariableNameCV:  ",CHAR(34),INDEX(Variables[Variable Name],$A4204),CHAR(34),
", VariableDefinition:  ",CHAR(34),INDEX(Variables[Variable Definition],$A4204),CHAR(34),
", SpecciationCV:  ",CHAR(34),INDEX(Variables[Speciation],$A4204),CHAR(34),
", NoDataValue:  ",CHAR(34),INDEX(Variables[No Data Value],$A4204),CHAR(34),"}"))</f>
        <v>#REF!</v>
      </c>
    </row>
    <row r="4205" spans="1:17" x14ac:dyDescent="0.25">
      <c r="A4205">
        <v>4202</v>
      </c>
      <c r="D4205" t="e">
        <f>IF(INDEX(People[First Name],$A4205)="","",
CONCATENATE("  - &amp;PersonID",TEXT($A4205,"0000"),
" {","PersonFirstName:  ",CHAR(34),INDEX(People[First Name],$A4205),CHAR(34),
", PersonMiddleName:  ",CHAR(34),INDEX(People[Middle Name],$A4205),CHAR(34),
", PersonLastName:  ",CHAR(34),INDEX(People[Last Name],$A4205),CHAR(34),"}"))</f>
        <v>#REF!</v>
      </c>
      <c r="E4205" t="e">
        <f>IF(INDEX(Organizations[Organization Type '[CV']],$A4205)="","",
CONCATENATE("  - &amp;OrganizationID",TEXT($A4205,"0000"),
" {","OrganizationTypeCV:  ",CHAR(34),INDEX(Organizations[Organization Type '[CV']],$A4205),CHAR(34),
", OrganizationCode:  ",CHAR(34),INDEX(Organizations[Organization Code],$A4205),CHAR(34),
", OrganizationName:  ",CHAR(34),INDEX(Organizations[Organization Name],$A4205),CHAR(34),
", OrganizationDescription:  ",CHAR(34),INDEX(Organizations[Organization Description],$A4205),CHAR(34),
", OrganizationLink:  ",CHAR(34),INDEX(Organizations[Organization Link],$A4205),CHAR(34),"}"))</f>
        <v>#REF!</v>
      </c>
      <c r="F4205" t="e">
        <f>IF(INDEX(People[First Name],$A4205)="","",
CONCATENATE("  - &amp;AffiliationID",TEXT($A4205,"0000"),
" {PersonID: *PersonID",TEXT($A4205,"0000"),
", OrganizationID: *OrganizationID",TEXT(MATCH(INDEX(People[Organization Name],$A4205),Organizations[Organization Name],0),"0000"),
", IsPrimaryOrganizationContact: , AffiliationStartDate: , AffiliationEndDate: , PrimaryPhone: ",
", PrimaryEmail: ",CHAR(34),INDEX(People[Primary Email],$A4205),CHAR(34),
", PrimaryAddress: ",CHAR(34),INDEX(People[Primary Address],$A4205),CHAR(34),
", PersonLink: }"))</f>
        <v>#REF!</v>
      </c>
      <c r="H4205" t="e">
        <f>IF(COUNTA(CitationInformation)=0,"",IF(INDEX(AuthorList[Author Name],$A4205)="","",
CONCATENATE("  - &amp;AuthorListID",TEXT($A4205,"0000"),
"  {CitationID: *CitationID0001",
", PersonID: *PersonID",TEXT(MATCH(INDEX(AuthorList[Author Name],$A4205),People[Full Name],0),"0000"),
", AuthorOrder: ",INDEX(AuthorList[Author Number],$A4205),"}")))</f>
        <v>#REF!</v>
      </c>
      <c r="K4205" t="e">
        <f>IF(INDEX(SamplingFeatures[Feature Code],$A4205)="","",
CONCATENATE("  - &amp;SamplingFeatureID",TEXT($A4205,"0000"),
" {","SamplingFeatureUUID:  ",CHAR(34),INDEX(SamplingFeatures[Sampling Feature UUID],$A4205),CHAR(34),
", SamplingFeatureTypeCV:  ",CHAR(34),INDEX(SamplingFeatures[Sampling Feature Type],$A4205),CHAR(34),
", SamplingFeatureCode:  ",CHAR(34),INDEX(SamplingFeatures[Feature Code],$A4205),CHAR(34),
", SamplingFeatureName:  ",CHAR(34),INDEX(SamplingFeatures[Feature Name],$A4205),CHAR(34),
", SamplingFeatureDescription:  ",CHAR(34),INDEX(SamplingFeatures[Feature Description],$A4205),CHAR(34),
", SamplingFeatureGeotypeCV:  ",CHAR(34),INDEX(SamplingFeatures[Feature Geo Type],$A4205),CHAR(34),
", FeatureGeometry:  ",CHAR(34),INDEX(SamplingFeatures[Feature Geometry],$A4205),CHAR(34),
", Elevation_m:  ",CHAR(34),INDEX(SamplingFeatures[Elevation_m],$A4205),CHAR(34),
", ElevationDatumCV:  ",CHAR(34),ElevationDatum,CHAR(34),"}"))</f>
        <v>#REF!</v>
      </c>
      <c r="L4205" t="e">
        <f>IF(INDEX(SamplingFeatures[Sampling Feature Type],$A4205)&lt;&gt;"Site","",
CONCATENATE("  - &amp;SiteID",TEXT(SUMPRODUCT(--($L$3:$L4204&lt;&gt;"")),"0000"),
" {","SamplingFeatureID:  *SamplingFeatureID",TEXT($A4205,"0000"),
", SiteTypeCV:  ",CHAR(34),INDEX(Sites[Site Type],$A4205),CHAR(34),
", Latitude:  ",INDEX(Sites[Latitude],$A4205),
", Longitude:  ",INDEX(Sites[Longitude],$A4205),
", SRSName:  ",CHAR(34),LatLonDatum,CHAR(34),"}"))</f>
        <v>#REF!</v>
      </c>
      <c r="M4205" t="e">
        <f>IF(INDEX(SamplingFeatures[Sampling Feature Type],$A4205)&lt;&gt;"Specimen","",
CONCATENATE("  - &amp;SpecimenID",TEXT(SUMPRODUCT(--($M$3:$M4204&lt;&gt;"")),"0000"),
" {","SamplingFeatureID:  *SamplingFeatureID",TEXT($A4205,"0000"),
", SpecimenTypeCV:  ",CHAR(34),INDEX(Specimens[Specimen Type],$A4205),CHAR(34),
", SpecimenMediumCV:  ",INDEX(Specimens[Specimen Medium],$A4205),
", IsFieldSpecimen:  ",CHAR(34),INDEX(Specimens[Is Field Specimen?],$A4205),CHAR(34),"}"))</f>
        <v>#REF!</v>
      </c>
      <c r="N4205" t="e">
        <f>IF(COUNTA(SpatialOffsets[])=0,"", IF(INDEX(SpatialOffsets[Spatial Offset Type],$A4205)="","",
CONCATENATE("  - &amp;SpatialOffsetID",TEXT($A4205,"0000"),
" {","SpatialOffsetTypeCV:  ",CHAR(34),INDEX(SpatialOffsets[Spatial Offset Type],$A4205),CHAR(34),
", Offset1Value:  ",INDEX(SpatialOffsets[Offset 1 Value],$A4205),
", Offset1UnitID:  ",CHAR(34),INDEX(SpatialOffsets[Offset 1 Unit],$A4205),CHAR(34),
", Offset2Value:  ",INDEX(SpatialOffsets[Offset 2 Value],$A4205),
", Offset2UnitID:  ",CHAR(34),INDEX(SpatialOffsets[Offset 2 Unit],$A4205),CHAR(34),
", Offset3Value:  ",INDEX(SpatialOffsets[Offset 3 Value],$A4205),
", Offset3UnitID:  ",CHAR(34),INDEX(SpatialOffsets[Offset 3 Unit],$A4205),CHAR(34),,"}")))</f>
        <v>#REF!</v>
      </c>
      <c r="O4205" t="e">
        <f>IF(COUNTA(RelatedFeatures[])=0,"", IF(INDEX(RelatedFeatures[First Sampling Feature Code],$A4205)="","",
CONCATENATE("  - &amp;RelationID",TEXT($A4205,"0000"),
" {","SamplingFeatureID:  *SamplingFeatureID",TEXT(MATCH(INDEX(RelatedFeatures[First Sampling Feature Code],$A4205),SamplingFeatures[Feature Code],0),"0000"),
", RelationshipTypeCV:  ",CHAR(34),INDEX(RelatedFeatures[Relationship Type],$A4205),CHAR(34),
", RelatedFeatureID: *SamplingFeatureID",TEXT(MATCH(INDEX(RelatedFeatures[Second Sampling Feature Code],$A4205),SamplingFeatures[Feature Code],0),"0000"),
", SpatialOffsetID:  ",IF(INDEX(RelatedFeatures[Offset Number],$A4205)="","",CONCATENATE("*SpatialOffsetID",TEXT(INDEX(RelatedFeatures[Offset Number],$A4205),"0000"))),"}")))</f>
        <v>#REF!</v>
      </c>
      <c r="P4205" t="e">
        <f>IF(INDEX(Methods[Method Type],$A4205)="","",
CONCATENATE("  - &amp;MethodID",TEXT($A4205,"0000"),
" {","MethodTypeCV:  ",CHAR(34),INDEX(Methods[Method Type],$A4205),CHAR(34),
", MethodCode:  ",CHAR(34),INDEX(Methods[Method Code],$A4205),CHAR(34),
", MethodName:  ",CHAR(34),INDEX(Methods[Method Name],$A4205),CHAR(34),
", MethodDescription:  ",CHAR(34),INDEX(Methods[Method Description],$A4205),CHAR(34),
", MethodLink:  ",CHAR(34),INDEX(Methods[Method Link],$A4205),CHAR(34),
", OrganizationID: *OrganizationID",TEXT(MATCH(INDEX(Methods[Organization Name],$A4205),Organizations[Organization Name],0),"0000"),"}"))</f>
        <v>#REF!</v>
      </c>
      <c r="Q4205" t="e">
        <f>IF(INDEX(Variables[Variable Type],$A4205)="","",
CONCATENATE("  - &amp;VariableID",TEXT($A4205,"0000"),
" {","VariableTypeCV:  ",CHAR(34),INDEX(Variables[Variable Type],$A4205),CHAR(34),
", VariableCode:  ",CHAR(34),INDEX(Variables[Variable Code],$A4205),CHAR(34),
", VariableNameCV:  ",CHAR(34),INDEX(Variables[Variable Name],$A4205),CHAR(34),
", VariableDefinition:  ",CHAR(34),INDEX(Variables[Variable Definition],$A4205),CHAR(34),
", SpecciationCV:  ",CHAR(34),INDEX(Variables[Speciation],$A4205),CHAR(34),
", NoDataValue:  ",CHAR(34),INDEX(Variables[No Data Value],$A4205),CHAR(34),"}"))</f>
        <v>#REF!</v>
      </c>
    </row>
    <row r="4206" spans="1:17" x14ac:dyDescent="0.25">
      <c r="A4206">
        <v>4203</v>
      </c>
      <c r="D4206" t="e">
        <f>IF(INDEX(People[First Name],$A4206)="","",
CONCATENATE("  - &amp;PersonID",TEXT($A4206,"0000"),
" {","PersonFirstName:  ",CHAR(34),INDEX(People[First Name],$A4206),CHAR(34),
", PersonMiddleName:  ",CHAR(34),INDEX(People[Middle Name],$A4206),CHAR(34),
", PersonLastName:  ",CHAR(34),INDEX(People[Last Name],$A4206),CHAR(34),"}"))</f>
        <v>#REF!</v>
      </c>
      <c r="E4206" t="e">
        <f>IF(INDEX(Organizations[Organization Type '[CV']],$A4206)="","",
CONCATENATE("  - &amp;OrganizationID",TEXT($A4206,"0000"),
" {","OrganizationTypeCV:  ",CHAR(34),INDEX(Organizations[Organization Type '[CV']],$A4206),CHAR(34),
", OrganizationCode:  ",CHAR(34),INDEX(Organizations[Organization Code],$A4206),CHAR(34),
", OrganizationName:  ",CHAR(34),INDEX(Organizations[Organization Name],$A4206),CHAR(34),
", OrganizationDescription:  ",CHAR(34),INDEX(Organizations[Organization Description],$A4206),CHAR(34),
", OrganizationLink:  ",CHAR(34),INDEX(Organizations[Organization Link],$A4206),CHAR(34),"}"))</f>
        <v>#REF!</v>
      </c>
      <c r="F4206" t="e">
        <f>IF(INDEX(People[First Name],$A4206)="","",
CONCATENATE("  - &amp;AffiliationID",TEXT($A4206,"0000"),
" {PersonID: *PersonID",TEXT($A4206,"0000"),
", OrganizationID: *OrganizationID",TEXT(MATCH(INDEX(People[Organization Name],$A4206),Organizations[Organization Name],0),"0000"),
", IsPrimaryOrganizationContact: , AffiliationStartDate: , AffiliationEndDate: , PrimaryPhone: ",
", PrimaryEmail: ",CHAR(34),INDEX(People[Primary Email],$A4206),CHAR(34),
", PrimaryAddress: ",CHAR(34),INDEX(People[Primary Address],$A4206),CHAR(34),
", PersonLink: }"))</f>
        <v>#REF!</v>
      </c>
      <c r="H4206" t="e">
        <f>IF(COUNTA(CitationInformation)=0,"",IF(INDEX(AuthorList[Author Name],$A4206)="","",
CONCATENATE("  - &amp;AuthorListID",TEXT($A4206,"0000"),
"  {CitationID: *CitationID0001",
", PersonID: *PersonID",TEXT(MATCH(INDEX(AuthorList[Author Name],$A4206),People[Full Name],0),"0000"),
", AuthorOrder: ",INDEX(AuthorList[Author Number],$A4206),"}")))</f>
        <v>#REF!</v>
      </c>
      <c r="K4206" t="e">
        <f>IF(INDEX(SamplingFeatures[Feature Code],$A4206)="","",
CONCATENATE("  - &amp;SamplingFeatureID",TEXT($A4206,"0000"),
" {","SamplingFeatureUUID:  ",CHAR(34),INDEX(SamplingFeatures[Sampling Feature UUID],$A4206),CHAR(34),
", SamplingFeatureTypeCV:  ",CHAR(34),INDEX(SamplingFeatures[Sampling Feature Type],$A4206),CHAR(34),
", SamplingFeatureCode:  ",CHAR(34),INDEX(SamplingFeatures[Feature Code],$A4206),CHAR(34),
", SamplingFeatureName:  ",CHAR(34),INDEX(SamplingFeatures[Feature Name],$A4206),CHAR(34),
", SamplingFeatureDescription:  ",CHAR(34),INDEX(SamplingFeatures[Feature Description],$A4206),CHAR(34),
", SamplingFeatureGeotypeCV:  ",CHAR(34),INDEX(SamplingFeatures[Feature Geo Type],$A4206),CHAR(34),
", FeatureGeometry:  ",CHAR(34),INDEX(SamplingFeatures[Feature Geometry],$A4206),CHAR(34),
", Elevation_m:  ",CHAR(34),INDEX(SamplingFeatures[Elevation_m],$A4206),CHAR(34),
", ElevationDatumCV:  ",CHAR(34),ElevationDatum,CHAR(34),"}"))</f>
        <v>#REF!</v>
      </c>
      <c r="L4206" t="e">
        <f>IF(INDEX(SamplingFeatures[Sampling Feature Type],$A4206)&lt;&gt;"Site","",
CONCATENATE("  - &amp;SiteID",TEXT(SUMPRODUCT(--($L$3:$L4205&lt;&gt;"")),"0000"),
" {","SamplingFeatureID:  *SamplingFeatureID",TEXT($A4206,"0000"),
", SiteTypeCV:  ",CHAR(34),INDEX(Sites[Site Type],$A4206),CHAR(34),
", Latitude:  ",INDEX(Sites[Latitude],$A4206),
", Longitude:  ",INDEX(Sites[Longitude],$A4206),
", SRSName:  ",CHAR(34),LatLonDatum,CHAR(34),"}"))</f>
        <v>#REF!</v>
      </c>
      <c r="M4206" t="e">
        <f>IF(INDEX(SamplingFeatures[Sampling Feature Type],$A4206)&lt;&gt;"Specimen","",
CONCATENATE("  - &amp;SpecimenID",TEXT(SUMPRODUCT(--($M$3:$M4205&lt;&gt;"")),"0000"),
" {","SamplingFeatureID:  *SamplingFeatureID",TEXT($A4206,"0000"),
", SpecimenTypeCV:  ",CHAR(34),INDEX(Specimens[Specimen Type],$A4206),CHAR(34),
", SpecimenMediumCV:  ",INDEX(Specimens[Specimen Medium],$A4206),
", IsFieldSpecimen:  ",CHAR(34),INDEX(Specimens[Is Field Specimen?],$A4206),CHAR(34),"}"))</f>
        <v>#REF!</v>
      </c>
      <c r="N4206" t="e">
        <f>IF(COUNTA(SpatialOffsets[])=0,"", IF(INDEX(SpatialOffsets[Spatial Offset Type],$A4206)="","",
CONCATENATE("  - &amp;SpatialOffsetID",TEXT($A4206,"0000"),
" {","SpatialOffsetTypeCV:  ",CHAR(34),INDEX(SpatialOffsets[Spatial Offset Type],$A4206),CHAR(34),
", Offset1Value:  ",INDEX(SpatialOffsets[Offset 1 Value],$A4206),
", Offset1UnitID:  ",CHAR(34),INDEX(SpatialOffsets[Offset 1 Unit],$A4206),CHAR(34),
", Offset2Value:  ",INDEX(SpatialOffsets[Offset 2 Value],$A4206),
", Offset2UnitID:  ",CHAR(34),INDEX(SpatialOffsets[Offset 2 Unit],$A4206),CHAR(34),
", Offset3Value:  ",INDEX(SpatialOffsets[Offset 3 Value],$A4206),
", Offset3UnitID:  ",CHAR(34),INDEX(SpatialOffsets[Offset 3 Unit],$A4206),CHAR(34),,"}")))</f>
        <v>#REF!</v>
      </c>
      <c r="O4206" t="e">
        <f>IF(COUNTA(RelatedFeatures[])=0,"", IF(INDEX(RelatedFeatures[First Sampling Feature Code],$A4206)="","",
CONCATENATE("  - &amp;RelationID",TEXT($A4206,"0000"),
" {","SamplingFeatureID:  *SamplingFeatureID",TEXT(MATCH(INDEX(RelatedFeatures[First Sampling Feature Code],$A4206),SamplingFeatures[Feature Code],0),"0000"),
", RelationshipTypeCV:  ",CHAR(34),INDEX(RelatedFeatures[Relationship Type],$A4206),CHAR(34),
", RelatedFeatureID: *SamplingFeatureID",TEXT(MATCH(INDEX(RelatedFeatures[Second Sampling Feature Code],$A4206),SamplingFeatures[Feature Code],0),"0000"),
", SpatialOffsetID:  ",IF(INDEX(RelatedFeatures[Offset Number],$A4206)="","",CONCATENATE("*SpatialOffsetID",TEXT(INDEX(RelatedFeatures[Offset Number],$A4206),"0000"))),"}")))</f>
        <v>#REF!</v>
      </c>
      <c r="P4206" t="e">
        <f>IF(INDEX(Methods[Method Type],$A4206)="","",
CONCATENATE("  - &amp;MethodID",TEXT($A4206,"0000"),
" {","MethodTypeCV:  ",CHAR(34),INDEX(Methods[Method Type],$A4206),CHAR(34),
", MethodCode:  ",CHAR(34),INDEX(Methods[Method Code],$A4206),CHAR(34),
", MethodName:  ",CHAR(34),INDEX(Methods[Method Name],$A4206),CHAR(34),
", MethodDescription:  ",CHAR(34),INDEX(Methods[Method Description],$A4206),CHAR(34),
", MethodLink:  ",CHAR(34),INDEX(Methods[Method Link],$A4206),CHAR(34),
", OrganizationID: *OrganizationID",TEXT(MATCH(INDEX(Methods[Organization Name],$A4206),Organizations[Organization Name],0),"0000"),"}"))</f>
        <v>#REF!</v>
      </c>
      <c r="Q4206" t="e">
        <f>IF(INDEX(Variables[Variable Type],$A4206)="","",
CONCATENATE("  - &amp;VariableID",TEXT($A4206,"0000"),
" {","VariableTypeCV:  ",CHAR(34),INDEX(Variables[Variable Type],$A4206),CHAR(34),
", VariableCode:  ",CHAR(34),INDEX(Variables[Variable Code],$A4206),CHAR(34),
", VariableNameCV:  ",CHAR(34),INDEX(Variables[Variable Name],$A4206),CHAR(34),
", VariableDefinition:  ",CHAR(34),INDEX(Variables[Variable Definition],$A4206),CHAR(34),
", SpecciationCV:  ",CHAR(34),INDEX(Variables[Speciation],$A4206),CHAR(34),
", NoDataValue:  ",CHAR(34),INDEX(Variables[No Data Value],$A4206),CHAR(34),"}"))</f>
        <v>#REF!</v>
      </c>
    </row>
    <row r="4207" spans="1:17" x14ac:dyDescent="0.25">
      <c r="A4207">
        <v>4204</v>
      </c>
      <c r="D4207" t="e">
        <f>IF(INDEX(People[First Name],$A4207)="","",
CONCATENATE("  - &amp;PersonID",TEXT($A4207,"0000"),
" {","PersonFirstName:  ",CHAR(34),INDEX(People[First Name],$A4207),CHAR(34),
", PersonMiddleName:  ",CHAR(34),INDEX(People[Middle Name],$A4207),CHAR(34),
", PersonLastName:  ",CHAR(34),INDEX(People[Last Name],$A4207),CHAR(34),"}"))</f>
        <v>#REF!</v>
      </c>
      <c r="E4207" t="e">
        <f>IF(INDEX(Organizations[Organization Type '[CV']],$A4207)="","",
CONCATENATE("  - &amp;OrganizationID",TEXT($A4207,"0000"),
" {","OrganizationTypeCV:  ",CHAR(34),INDEX(Organizations[Organization Type '[CV']],$A4207),CHAR(34),
", OrganizationCode:  ",CHAR(34),INDEX(Organizations[Organization Code],$A4207),CHAR(34),
", OrganizationName:  ",CHAR(34),INDEX(Organizations[Organization Name],$A4207),CHAR(34),
", OrganizationDescription:  ",CHAR(34),INDEX(Organizations[Organization Description],$A4207),CHAR(34),
", OrganizationLink:  ",CHAR(34),INDEX(Organizations[Organization Link],$A4207),CHAR(34),"}"))</f>
        <v>#REF!</v>
      </c>
      <c r="F4207" t="e">
        <f>IF(INDEX(People[First Name],$A4207)="","",
CONCATENATE("  - &amp;AffiliationID",TEXT($A4207,"0000"),
" {PersonID: *PersonID",TEXT($A4207,"0000"),
", OrganizationID: *OrganizationID",TEXT(MATCH(INDEX(People[Organization Name],$A4207),Organizations[Organization Name],0),"0000"),
", IsPrimaryOrganizationContact: , AffiliationStartDate: , AffiliationEndDate: , PrimaryPhone: ",
", PrimaryEmail: ",CHAR(34),INDEX(People[Primary Email],$A4207),CHAR(34),
", PrimaryAddress: ",CHAR(34),INDEX(People[Primary Address],$A4207),CHAR(34),
", PersonLink: }"))</f>
        <v>#REF!</v>
      </c>
      <c r="H4207" t="e">
        <f>IF(COUNTA(CitationInformation)=0,"",IF(INDEX(AuthorList[Author Name],$A4207)="","",
CONCATENATE("  - &amp;AuthorListID",TEXT($A4207,"0000"),
"  {CitationID: *CitationID0001",
", PersonID: *PersonID",TEXT(MATCH(INDEX(AuthorList[Author Name],$A4207),People[Full Name],0),"0000"),
", AuthorOrder: ",INDEX(AuthorList[Author Number],$A4207),"}")))</f>
        <v>#REF!</v>
      </c>
      <c r="K4207" t="e">
        <f>IF(INDEX(SamplingFeatures[Feature Code],$A4207)="","",
CONCATENATE("  - &amp;SamplingFeatureID",TEXT($A4207,"0000"),
" {","SamplingFeatureUUID:  ",CHAR(34),INDEX(SamplingFeatures[Sampling Feature UUID],$A4207),CHAR(34),
", SamplingFeatureTypeCV:  ",CHAR(34),INDEX(SamplingFeatures[Sampling Feature Type],$A4207),CHAR(34),
", SamplingFeatureCode:  ",CHAR(34),INDEX(SamplingFeatures[Feature Code],$A4207),CHAR(34),
", SamplingFeatureName:  ",CHAR(34),INDEX(SamplingFeatures[Feature Name],$A4207),CHAR(34),
", SamplingFeatureDescription:  ",CHAR(34),INDEX(SamplingFeatures[Feature Description],$A4207),CHAR(34),
", SamplingFeatureGeotypeCV:  ",CHAR(34),INDEX(SamplingFeatures[Feature Geo Type],$A4207),CHAR(34),
", FeatureGeometry:  ",CHAR(34),INDEX(SamplingFeatures[Feature Geometry],$A4207),CHAR(34),
", Elevation_m:  ",CHAR(34),INDEX(SamplingFeatures[Elevation_m],$A4207),CHAR(34),
", ElevationDatumCV:  ",CHAR(34),ElevationDatum,CHAR(34),"}"))</f>
        <v>#REF!</v>
      </c>
      <c r="L4207" t="e">
        <f>IF(INDEX(SamplingFeatures[Sampling Feature Type],$A4207)&lt;&gt;"Site","",
CONCATENATE("  - &amp;SiteID",TEXT(SUMPRODUCT(--($L$3:$L4206&lt;&gt;"")),"0000"),
" {","SamplingFeatureID:  *SamplingFeatureID",TEXT($A4207,"0000"),
", SiteTypeCV:  ",CHAR(34),INDEX(Sites[Site Type],$A4207),CHAR(34),
", Latitude:  ",INDEX(Sites[Latitude],$A4207),
", Longitude:  ",INDEX(Sites[Longitude],$A4207),
", SRSName:  ",CHAR(34),LatLonDatum,CHAR(34),"}"))</f>
        <v>#REF!</v>
      </c>
      <c r="M4207" t="e">
        <f>IF(INDEX(SamplingFeatures[Sampling Feature Type],$A4207)&lt;&gt;"Specimen","",
CONCATENATE("  - &amp;SpecimenID",TEXT(SUMPRODUCT(--($M$3:$M4206&lt;&gt;"")),"0000"),
" {","SamplingFeatureID:  *SamplingFeatureID",TEXT($A4207,"0000"),
", SpecimenTypeCV:  ",CHAR(34),INDEX(Specimens[Specimen Type],$A4207),CHAR(34),
", SpecimenMediumCV:  ",INDEX(Specimens[Specimen Medium],$A4207),
", IsFieldSpecimen:  ",CHAR(34),INDEX(Specimens[Is Field Specimen?],$A4207),CHAR(34),"}"))</f>
        <v>#REF!</v>
      </c>
      <c r="N4207" t="e">
        <f>IF(COUNTA(SpatialOffsets[])=0,"", IF(INDEX(SpatialOffsets[Spatial Offset Type],$A4207)="","",
CONCATENATE("  - &amp;SpatialOffsetID",TEXT($A4207,"0000"),
" {","SpatialOffsetTypeCV:  ",CHAR(34),INDEX(SpatialOffsets[Spatial Offset Type],$A4207),CHAR(34),
", Offset1Value:  ",INDEX(SpatialOffsets[Offset 1 Value],$A4207),
", Offset1UnitID:  ",CHAR(34),INDEX(SpatialOffsets[Offset 1 Unit],$A4207),CHAR(34),
", Offset2Value:  ",INDEX(SpatialOffsets[Offset 2 Value],$A4207),
", Offset2UnitID:  ",CHAR(34),INDEX(SpatialOffsets[Offset 2 Unit],$A4207),CHAR(34),
", Offset3Value:  ",INDEX(SpatialOffsets[Offset 3 Value],$A4207),
", Offset3UnitID:  ",CHAR(34),INDEX(SpatialOffsets[Offset 3 Unit],$A4207),CHAR(34),,"}")))</f>
        <v>#REF!</v>
      </c>
      <c r="O4207" t="e">
        <f>IF(COUNTA(RelatedFeatures[])=0,"", IF(INDEX(RelatedFeatures[First Sampling Feature Code],$A4207)="","",
CONCATENATE("  - &amp;RelationID",TEXT($A4207,"0000"),
" {","SamplingFeatureID:  *SamplingFeatureID",TEXT(MATCH(INDEX(RelatedFeatures[First Sampling Feature Code],$A4207),SamplingFeatures[Feature Code],0),"0000"),
", RelationshipTypeCV:  ",CHAR(34),INDEX(RelatedFeatures[Relationship Type],$A4207),CHAR(34),
", RelatedFeatureID: *SamplingFeatureID",TEXT(MATCH(INDEX(RelatedFeatures[Second Sampling Feature Code],$A4207),SamplingFeatures[Feature Code],0),"0000"),
", SpatialOffsetID:  ",IF(INDEX(RelatedFeatures[Offset Number],$A4207)="","",CONCATENATE("*SpatialOffsetID",TEXT(INDEX(RelatedFeatures[Offset Number],$A4207),"0000"))),"}")))</f>
        <v>#REF!</v>
      </c>
      <c r="P4207" t="e">
        <f>IF(INDEX(Methods[Method Type],$A4207)="","",
CONCATENATE("  - &amp;MethodID",TEXT($A4207,"0000"),
" {","MethodTypeCV:  ",CHAR(34),INDEX(Methods[Method Type],$A4207),CHAR(34),
", MethodCode:  ",CHAR(34),INDEX(Methods[Method Code],$A4207),CHAR(34),
", MethodName:  ",CHAR(34),INDEX(Methods[Method Name],$A4207),CHAR(34),
", MethodDescription:  ",CHAR(34),INDEX(Methods[Method Description],$A4207),CHAR(34),
", MethodLink:  ",CHAR(34),INDEX(Methods[Method Link],$A4207),CHAR(34),
", OrganizationID: *OrganizationID",TEXT(MATCH(INDEX(Methods[Organization Name],$A4207),Organizations[Organization Name],0),"0000"),"}"))</f>
        <v>#REF!</v>
      </c>
      <c r="Q4207" t="e">
        <f>IF(INDEX(Variables[Variable Type],$A4207)="","",
CONCATENATE("  - &amp;VariableID",TEXT($A4207,"0000"),
" {","VariableTypeCV:  ",CHAR(34),INDEX(Variables[Variable Type],$A4207),CHAR(34),
", VariableCode:  ",CHAR(34),INDEX(Variables[Variable Code],$A4207),CHAR(34),
", VariableNameCV:  ",CHAR(34),INDEX(Variables[Variable Name],$A4207),CHAR(34),
", VariableDefinition:  ",CHAR(34),INDEX(Variables[Variable Definition],$A4207),CHAR(34),
", SpecciationCV:  ",CHAR(34),INDEX(Variables[Speciation],$A4207),CHAR(34),
", NoDataValue:  ",CHAR(34),INDEX(Variables[No Data Value],$A4207),CHAR(34),"}"))</f>
        <v>#REF!</v>
      </c>
    </row>
    <row r="4208" spans="1:17" x14ac:dyDescent="0.25">
      <c r="A4208">
        <v>4205</v>
      </c>
      <c r="D4208" t="e">
        <f>IF(INDEX(People[First Name],$A4208)="","",
CONCATENATE("  - &amp;PersonID",TEXT($A4208,"0000"),
" {","PersonFirstName:  ",CHAR(34),INDEX(People[First Name],$A4208),CHAR(34),
", PersonMiddleName:  ",CHAR(34),INDEX(People[Middle Name],$A4208),CHAR(34),
", PersonLastName:  ",CHAR(34),INDEX(People[Last Name],$A4208),CHAR(34),"}"))</f>
        <v>#REF!</v>
      </c>
      <c r="E4208" t="e">
        <f>IF(INDEX(Organizations[Organization Type '[CV']],$A4208)="","",
CONCATENATE("  - &amp;OrganizationID",TEXT($A4208,"0000"),
" {","OrganizationTypeCV:  ",CHAR(34),INDEX(Organizations[Organization Type '[CV']],$A4208),CHAR(34),
", OrganizationCode:  ",CHAR(34),INDEX(Organizations[Organization Code],$A4208),CHAR(34),
", OrganizationName:  ",CHAR(34),INDEX(Organizations[Organization Name],$A4208),CHAR(34),
", OrganizationDescription:  ",CHAR(34),INDEX(Organizations[Organization Description],$A4208),CHAR(34),
", OrganizationLink:  ",CHAR(34),INDEX(Organizations[Organization Link],$A4208),CHAR(34),"}"))</f>
        <v>#REF!</v>
      </c>
      <c r="F4208" t="e">
        <f>IF(INDEX(People[First Name],$A4208)="","",
CONCATENATE("  - &amp;AffiliationID",TEXT($A4208,"0000"),
" {PersonID: *PersonID",TEXT($A4208,"0000"),
", OrganizationID: *OrganizationID",TEXT(MATCH(INDEX(People[Organization Name],$A4208),Organizations[Organization Name],0),"0000"),
", IsPrimaryOrganizationContact: , AffiliationStartDate: , AffiliationEndDate: , PrimaryPhone: ",
", PrimaryEmail: ",CHAR(34),INDEX(People[Primary Email],$A4208),CHAR(34),
", PrimaryAddress: ",CHAR(34),INDEX(People[Primary Address],$A4208),CHAR(34),
", PersonLink: }"))</f>
        <v>#REF!</v>
      </c>
      <c r="H4208" t="e">
        <f>IF(COUNTA(CitationInformation)=0,"",IF(INDEX(AuthorList[Author Name],$A4208)="","",
CONCATENATE("  - &amp;AuthorListID",TEXT($A4208,"0000"),
"  {CitationID: *CitationID0001",
", PersonID: *PersonID",TEXT(MATCH(INDEX(AuthorList[Author Name],$A4208),People[Full Name],0),"0000"),
", AuthorOrder: ",INDEX(AuthorList[Author Number],$A4208),"}")))</f>
        <v>#REF!</v>
      </c>
      <c r="K4208" t="e">
        <f>IF(INDEX(SamplingFeatures[Feature Code],$A4208)="","",
CONCATENATE("  - &amp;SamplingFeatureID",TEXT($A4208,"0000"),
" {","SamplingFeatureUUID:  ",CHAR(34),INDEX(SamplingFeatures[Sampling Feature UUID],$A4208),CHAR(34),
", SamplingFeatureTypeCV:  ",CHAR(34),INDEX(SamplingFeatures[Sampling Feature Type],$A4208),CHAR(34),
", SamplingFeatureCode:  ",CHAR(34),INDEX(SamplingFeatures[Feature Code],$A4208),CHAR(34),
", SamplingFeatureName:  ",CHAR(34),INDEX(SamplingFeatures[Feature Name],$A4208),CHAR(34),
", SamplingFeatureDescription:  ",CHAR(34),INDEX(SamplingFeatures[Feature Description],$A4208),CHAR(34),
", SamplingFeatureGeotypeCV:  ",CHAR(34),INDEX(SamplingFeatures[Feature Geo Type],$A4208),CHAR(34),
", FeatureGeometry:  ",CHAR(34),INDEX(SamplingFeatures[Feature Geometry],$A4208),CHAR(34),
", Elevation_m:  ",CHAR(34),INDEX(SamplingFeatures[Elevation_m],$A4208),CHAR(34),
", ElevationDatumCV:  ",CHAR(34),ElevationDatum,CHAR(34),"}"))</f>
        <v>#REF!</v>
      </c>
      <c r="L4208" t="e">
        <f>IF(INDEX(SamplingFeatures[Sampling Feature Type],$A4208)&lt;&gt;"Site","",
CONCATENATE("  - &amp;SiteID",TEXT(SUMPRODUCT(--($L$3:$L4207&lt;&gt;"")),"0000"),
" {","SamplingFeatureID:  *SamplingFeatureID",TEXT($A4208,"0000"),
", SiteTypeCV:  ",CHAR(34),INDEX(Sites[Site Type],$A4208),CHAR(34),
", Latitude:  ",INDEX(Sites[Latitude],$A4208),
", Longitude:  ",INDEX(Sites[Longitude],$A4208),
", SRSName:  ",CHAR(34),LatLonDatum,CHAR(34),"}"))</f>
        <v>#REF!</v>
      </c>
      <c r="M4208" t="e">
        <f>IF(INDEX(SamplingFeatures[Sampling Feature Type],$A4208)&lt;&gt;"Specimen","",
CONCATENATE("  - &amp;SpecimenID",TEXT(SUMPRODUCT(--($M$3:$M4207&lt;&gt;"")),"0000"),
" {","SamplingFeatureID:  *SamplingFeatureID",TEXT($A4208,"0000"),
", SpecimenTypeCV:  ",CHAR(34),INDEX(Specimens[Specimen Type],$A4208),CHAR(34),
", SpecimenMediumCV:  ",INDEX(Specimens[Specimen Medium],$A4208),
", IsFieldSpecimen:  ",CHAR(34),INDEX(Specimens[Is Field Specimen?],$A4208),CHAR(34),"}"))</f>
        <v>#REF!</v>
      </c>
      <c r="N4208" t="e">
        <f>IF(COUNTA(SpatialOffsets[])=0,"", IF(INDEX(SpatialOffsets[Spatial Offset Type],$A4208)="","",
CONCATENATE("  - &amp;SpatialOffsetID",TEXT($A4208,"0000"),
" {","SpatialOffsetTypeCV:  ",CHAR(34),INDEX(SpatialOffsets[Spatial Offset Type],$A4208),CHAR(34),
", Offset1Value:  ",INDEX(SpatialOffsets[Offset 1 Value],$A4208),
", Offset1UnitID:  ",CHAR(34),INDEX(SpatialOffsets[Offset 1 Unit],$A4208),CHAR(34),
", Offset2Value:  ",INDEX(SpatialOffsets[Offset 2 Value],$A4208),
", Offset2UnitID:  ",CHAR(34),INDEX(SpatialOffsets[Offset 2 Unit],$A4208),CHAR(34),
", Offset3Value:  ",INDEX(SpatialOffsets[Offset 3 Value],$A4208),
", Offset3UnitID:  ",CHAR(34),INDEX(SpatialOffsets[Offset 3 Unit],$A4208),CHAR(34),,"}")))</f>
        <v>#REF!</v>
      </c>
      <c r="O4208" t="e">
        <f>IF(COUNTA(RelatedFeatures[])=0,"", IF(INDEX(RelatedFeatures[First Sampling Feature Code],$A4208)="","",
CONCATENATE("  - &amp;RelationID",TEXT($A4208,"0000"),
" {","SamplingFeatureID:  *SamplingFeatureID",TEXT(MATCH(INDEX(RelatedFeatures[First Sampling Feature Code],$A4208),SamplingFeatures[Feature Code],0),"0000"),
", RelationshipTypeCV:  ",CHAR(34),INDEX(RelatedFeatures[Relationship Type],$A4208),CHAR(34),
", RelatedFeatureID: *SamplingFeatureID",TEXT(MATCH(INDEX(RelatedFeatures[Second Sampling Feature Code],$A4208),SamplingFeatures[Feature Code],0),"0000"),
", SpatialOffsetID:  ",IF(INDEX(RelatedFeatures[Offset Number],$A4208)="","",CONCATENATE("*SpatialOffsetID",TEXT(INDEX(RelatedFeatures[Offset Number],$A4208),"0000"))),"}")))</f>
        <v>#REF!</v>
      </c>
      <c r="P4208" t="e">
        <f>IF(INDEX(Methods[Method Type],$A4208)="","",
CONCATENATE("  - &amp;MethodID",TEXT($A4208,"0000"),
" {","MethodTypeCV:  ",CHAR(34),INDEX(Methods[Method Type],$A4208),CHAR(34),
", MethodCode:  ",CHAR(34),INDEX(Methods[Method Code],$A4208),CHAR(34),
", MethodName:  ",CHAR(34),INDEX(Methods[Method Name],$A4208),CHAR(34),
", MethodDescription:  ",CHAR(34),INDEX(Methods[Method Description],$A4208),CHAR(34),
", MethodLink:  ",CHAR(34),INDEX(Methods[Method Link],$A4208),CHAR(34),
", OrganizationID: *OrganizationID",TEXT(MATCH(INDEX(Methods[Organization Name],$A4208),Organizations[Organization Name],0),"0000"),"}"))</f>
        <v>#REF!</v>
      </c>
      <c r="Q4208" t="e">
        <f>IF(INDEX(Variables[Variable Type],$A4208)="","",
CONCATENATE("  - &amp;VariableID",TEXT($A4208,"0000"),
" {","VariableTypeCV:  ",CHAR(34),INDEX(Variables[Variable Type],$A4208),CHAR(34),
", VariableCode:  ",CHAR(34),INDEX(Variables[Variable Code],$A4208),CHAR(34),
", VariableNameCV:  ",CHAR(34),INDEX(Variables[Variable Name],$A4208),CHAR(34),
", VariableDefinition:  ",CHAR(34),INDEX(Variables[Variable Definition],$A4208),CHAR(34),
", SpecciationCV:  ",CHAR(34),INDEX(Variables[Speciation],$A4208),CHAR(34),
", NoDataValue:  ",CHAR(34),INDEX(Variables[No Data Value],$A4208),CHAR(34),"}"))</f>
        <v>#REF!</v>
      </c>
    </row>
    <row r="4209" spans="1:17" x14ac:dyDescent="0.25">
      <c r="A4209">
        <v>4206</v>
      </c>
      <c r="D4209" t="e">
        <f>IF(INDEX(People[First Name],$A4209)="","",
CONCATENATE("  - &amp;PersonID",TEXT($A4209,"0000"),
" {","PersonFirstName:  ",CHAR(34),INDEX(People[First Name],$A4209),CHAR(34),
", PersonMiddleName:  ",CHAR(34),INDEX(People[Middle Name],$A4209),CHAR(34),
", PersonLastName:  ",CHAR(34),INDEX(People[Last Name],$A4209),CHAR(34),"}"))</f>
        <v>#REF!</v>
      </c>
      <c r="E4209" t="e">
        <f>IF(INDEX(Organizations[Organization Type '[CV']],$A4209)="","",
CONCATENATE("  - &amp;OrganizationID",TEXT($A4209,"0000"),
" {","OrganizationTypeCV:  ",CHAR(34),INDEX(Organizations[Organization Type '[CV']],$A4209),CHAR(34),
", OrganizationCode:  ",CHAR(34),INDEX(Organizations[Organization Code],$A4209),CHAR(34),
", OrganizationName:  ",CHAR(34),INDEX(Organizations[Organization Name],$A4209),CHAR(34),
", OrganizationDescription:  ",CHAR(34),INDEX(Organizations[Organization Description],$A4209),CHAR(34),
", OrganizationLink:  ",CHAR(34),INDEX(Organizations[Organization Link],$A4209),CHAR(34),"}"))</f>
        <v>#REF!</v>
      </c>
      <c r="F4209" t="e">
        <f>IF(INDEX(People[First Name],$A4209)="","",
CONCATENATE("  - &amp;AffiliationID",TEXT($A4209,"0000"),
" {PersonID: *PersonID",TEXT($A4209,"0000"),
", OrganizationID: *OrganizationID",TEXT(MATCH(INDEX(People[Organization Name],$A4209),Organizations[Organization Name],0),"0000"),
", IsPrimaryOrganizationContact: , AffiliationStartDate: , AffiliationEndDate: , PrimaryPhone: ",
", PrimaryEmail: ",CHAR(34),INDEX(People[Primary Email],$A4209),CHAR(34),
", PrimaryAddress: ",CHAR(34),INDEX(People[Primary Address],$A4209),CHAR(34),
", PersonLink: }"))</f>
        <v>#REF!</v>
      </c>
      <c r="H4209" t="e">
        <f>IF(COUNTA(CitationInformation)=0,"",IF(INDEX(AuthorList[Author Name],$A4209)="","",
CONCATENATE("  - &amp;AuthorListID",TEXT($A4209,"0000"),
"  {CitationID: *CitationID0001",
", PersonID: *PersonID",TEXT(MATCH(INDEX(AuthorList[Author Name],$A4209),People[Full Name],0),"0000"),
", AuthorOrder: ",INDEX(AuthorList[Author Number],$A4209),"}")))</f>
        <v>#REF!</v>
      </c>
      <c r="K4209" t="e">
        <f>IF(INDEX(SamplingFeatures[Feature Code],$A4209)="","",
CONCATENATE("  - &amp;SamplingFeatureID",TEXT($A4209,"0000"),
" {","SamplingFeatureUUID:  ",CHAR(34),INDEX(SamplingFeatures[Sampling Feature UUID],$A4209),CHAR(34),
", SamplingFeatureTypeCV:  ",CHAR(34),INDEX(SamplingFeatures[Sampling Feature Type],$A4209),CHAR(34),
", SamplingFeatureCode:  ",CHAR(34),INDEX(SamplingFeatures[Feature Code],$A4209),CHAR(34),
", SamplingFeatureName:  ",CHAR(34),INDEX(SamplingFeatures[Feature Name],$A4209),CHAR(34),
", SamplingFeatureDescription:  ",CHAR(34),INDEX(SamplingFeatures[Feature Description],$A4209),CHAR(34),
", SamplingFeatureGeotypeCV:  ",CHAR(34),INDEX(SamplingFeatures[Feature Geo Type],$A4209),CHAR(34),
", FeatureGeometry:  ",CHAR(34),INDEX(SamplingFeatures[Feature Geometry],$A4209),CHAR(34),
", Elevation_m:  ",CHAR(34),INDEX(SamplingFeatures[Elevation_m],$A4209),CHAR(34),
", ElevationDatumCV:  ",CHAR(34),ElevationDatum,CHAR(34),"}"))</f>
        <v>#REF!</v>
      </c>
      <c r="L4209" t="e">
        <f>IF(INDEX(SamplingFeatures[Sampling Feature Type],$A4209)&lt;&gt;"Site","",
CONCATENATE("  - &amp;SiteID",TEXT(SUMPRODUCT(--($L$3:$L4208&lt;&gt;"")),"0000"),
" {","SamplingFeatureID:  *SamplingFeatureID",TEXT($A4209,"0000"),
", SiteTypeCV:  ",CHAR(34),INDEX(Sites[Site Type],$A4209),CHAR(34),
", Latitude:  ",INDEX(Sites[Latitude],$A4209),
", Longitude:  ",INDEX(Sites[Longitude],$A4209),
", SRSName:  ",CHAR(34),LatLonDatum,CHAR(34),"}"))</f>
        <v>#REF!</v>
      </c>
      <c r="M4209" t="e">
        <f>IF(INDEX(SamplingFeatures[Sampling Feature Type],$A4209)&lt;&gt;"Specimen","",
CONCATENATE("  - &amp;SpecimenID",TEXT(SUMPRODUCT(--($M$3:$M4208&lt;&gt;"")),"0000"),
" {","SamplingFeatureID:  *SamplingFeatureID",TEXT($A4209,"0000"),
", SpecimenTypeCV:  ",CHAR(34),INDEX(Specimens[Specimen Type],$A4209),CHAR(34),
", SpecimenMediumCV:  ",INDEX(Specimens[Specimen Medium],$A4209),
", IsFieldSpecimen:  ",CHAR(34),INDEX(Specimens[Is Field Specimen?],$A4209),CHAR(34),"}"))</f>
        <v>#REF!</v>
      </c>
      <c r="N4209" t="e">
        <f>IF(COUNTA(SpatialOffsets[])=0,"", IF(INDEX(SpatialOffsets[Spatial Offset Type],$A4209)="","",
CONCATENATE("  - &amp;SpatialOffsetID",TEXT($A4209,"0000"),
" {","SpatialOffsetTypeCV:  ",CHAR(34),INDEX(SpatialOffsets[Spatial Offset Type],$A4209),CHAR(34),
", Offset1Value:  ",INDEX(SpatialOffsets[Offset 1 Value],$A4209),
", Offset1UnitID:  ",CHAR(34),INDEX(SpatialOffsets[Offset 1 Unit],$A4209),CHAR(34),
", Offset2Value:  ",INDEX(SpatialOffsets[Offset 2 Value],$A4209),
", Offset2UnitID:  ",CHAR(34),INDEX(SpatialOffsets[Offset 2 Unit],$A4209),CHAR(34),
", Offset3Value:  ",INDEX(SpatialOffsets[Offset 3 Value],$A4209),
", Offset3UnitID:  ",CHAR(34),INDEX(SpatialOffsets[Offset 3 Unit],$A4209),CHAR(34),,"}")))</f>
        <v>#REF!</v>
      </c>
      <c r="O4209" t="e">
        <f>IF(COUNTA(RelatedFeatures[])=0,"", IF(INDEX(RelatedFeatures[First Sampling Feature Code],$A4209)="","",
CONCATENATE("  - &amp;RelationID",TEXT($A4209,"0000"),
" {","SamplingFeatureID:  *SamplingFeatureID",TEXT(MATCH(INDEX(RelatedFeatures[First Sampling Feature Code],$A4209),SamplingFeatures[Feature Code],0),"0000"),
", RelationshipTypeCV:  ",CHAR(34),INDEX(RelatedFeatures[Relationship Type],$A4209),CHAR(34),
", RelatedFeatureID: *SamplingFeatureID",TEXT(MATCH(INDEX(RelatedFeatures[Second Sampling Feature Code],$A4209),SamplingFeatures[Feature Code],0),"0000"),
", SpatialOffsetID:  ",IF(INDEX(RelatedFeatures[Offset Number],$A4209)="","",CONCATENATE("*SpatialOffsetID",TEXT(INDEX(RelatedFeatures[Offset Number],$A4209),"0000"))),"}")))</f>
        <v>#REF!</v>
      </c>
      <c r="P4209" t="e">
        <f>IF(INDEX(Methods[Method Type],$A4209)="","",
CONCATENATE("  - &amp;MethodID",TEXT($A4209,"0000"),
" {","MethodTypeCV:  ",CHAR(34),INDEX(Methods[Method Type],$A4209),CHAR(34),
", MethodCode:  ",CHAR(34),INDEX(Methods[Method Code],$A4209),CHAR(34),
", MethodName:  ",CHAR(34),INDEX(Methods[Method Name],$A4209),CHAR(34),
", MethodDescription:  ",CHAR(34),INDEX(Methods[Method Description],$A4209),CHAR(34),
", MethodLink:  ",CHAR(34),INDEX(Methods[Method Link],$A4209),CHAR(34),
", OrganizationID: *OrganizationID",TEXT(MATCH(INDEX(Methods[Organization Name],$A4209),Organizations[Organization Name],0),"0000"),"}"))</f>
        <v>#REF!</v>
      </c>
      <c r="Q4209" t="e">
        <f>IF(INDEX(Variables[Variable Type],$A4209)="","",
CONCATENATE("  - &amp;VariableID",TEXT($A4209,"0000"),
" {","VariableTypeCV:  ",CHAR(34),INDEX(Variables[Variable Type],$A4209),CHAR(34),
", VariableCode:  ",CHAR(34),INDEX(Variables[Variable Code],$A4209),CHAR(34),
", VariableNameCV:  ",CHAR(34),INDEX(Variables[Variable Name],$A4209),CHAR(34),
", VariableDefinition:  ",CHAR(34),INDEX(Variables[Variable Definition],$A4209),CHAR(34),
", SpecciationCV:  ",CHAR(34),INDEX(Variables[Speciation],$A4209),CHAR(34),
", NoDataValue:  ",CHAR(34),INDEX(Variables[No Data Value],$A4209),CHAR(34),"}"))</f>
        <v>#REF!</v>
      </c>
    </row>
    <row r="4210" spans="1:17" x14ac:dyDescent="0.25">
      <c r="A4210">
        <v>4207</v>
      </c>
      <c r="D4210" t="e">
        <f>IF(INDEX(People[First Name],$A4210)="","",
CONCATENATE("  - &amp;PersonID",TEXT($A4210,"0000"),
" {","PersonFirstName:  ",CHAR(34),INDEX(People[First Name],$A4210),CHAR(34),
", PersonMiddleName:  ",CHAR(34),INDEX(People[Middle Name],$A4210),CHAR(34),
", PersonLastName:  ",CHAR(34),INDEX(People[Last Name],$A4210),CHAR(34),"}"))</f>
        <v>#REF!</v>
      </c>
      <c r="E4210" t="e">
        <f>IF(INDEX(Organizations[Organization Type '[CV']],$A4210)="","",
CONCATENATE("  - &amp;OrganizationID",TEXT($A4210,"0000"),
" {","OrganizationTypeCV:  ",CHAR(34),INDEX(Organizations[Organization Type '[CV']],$A4210),CHAR(34),
", OrganizationCode:  ",CHAR(34),INDEX(Organizations[Organization Code],$A4210),CHAR(34),
", OrganizationName:  ",CHAR(34),INDEX(Organizations[Organization Name],$A4210),CHAR(34),
", OrganizationDescription:  ",CHAR(34),INDEX(Organizations[Organization Description],$A4210),CHAR(34),
", OrganizationLink:  ",CHAR(34),INDEX(Organizations[Organization Link],$A4210),CHAR(34),"}"))</f>
        <v>#REF!</v>
      </c>
      <c r="F4210" t="e">
        <f>IF(INDEX(People[First Name],$A4210)="","",
CONCATENATE("  - &amp;AffiliationID",TEXT($A4210,"0000"),
" {PersonID: *PersonID",TEXT($A4210,"0000"),
", OrganizationID: *OrganizationID",TEXT(MATCH(INDEX(People[Organization Name],$A4210),Organizations[Organization Name],0),"0000"),
", IsPrimaryOrganizationContact: , AffiliationStartDate: , AffiliationEndDate: , PrimaryPhone: ",
", PrimaryEmail: ",CHAR(34),INDEX(People[Primary Email],$A4210),CHAR(34),
", PrimaryAddress: ",CHAR(34),INDEX(People[Primary Address],$A4210),CHAR(34),
", PersonLink: }"))</f>
        <v>#REF!</v>
      </c>
      <c r="H4210" t="e">
        <f>IF(COUNTA(CitationInformation)=0,"",IF(INDEX(AuthorList[Author Name],$A4210)="","",
CONCATENATE("  - &amp;AuthorListID",TEXT($A4210,"0000"),
"  {CitationID: *CitationID0001",
", PersonID: *PersonID",TEXT(MATCH(INDEX(AuthorList[Author Name],$A4210),People[Full Name],0),"0000"),
", AuthorOrder: ",INDEX(AuthorList[Author Number],$A4210),"}")))</f>
        <v>#REF!</v>
      </c>
      <c r="K4210" t="e">
        <f>IF(INDEX(SamplingFeatures[Feature Code],$A4210)="","",
CONCATENATE("  - &amp;SamplingFeatureID",TEXT($A4210,"0000"),
" {","SamplingFeatureUUID:  ",CHAR(34),INDEX(SamplingFeatures[Sampling Feature UUID],$A4210),CHAR(34),
", SamplingFeatureTypeCV:  ",CHAR(34),INDEX(SamplingFeatures[Sampling Feature Type],$A4210),CHAR(34),
", SamplingFeatureCode:  ",CHAR(34),INDEX(SamplingFeatures[Feature Code],$A4210),CHAR(34),
", SamplingFeatureName:  ",CHAR(34),INDEX(SamplingFeatures[Feature Name],$A4210),CHAR(34),
", SamplingFeatureDescription:  ",CHAR(34),INDEX(SamplingFeatures[Feature Description],$A4210),CHAR(34),
", SamplingFeatureGeotypeCV:  ",CHAR(34),INDEX(SamplingFeatures[Feature Geo Type],$A4210),CHAR(34),
", FeatureGeometry:  ",CHAR(34),INDEX(SamplingFeatures[Feature Geometry],$A4210),CHAR(34),
", Elevation_m:  ",CHAR(34),INDEX(SamplingFeatures[Elevation_m],$A4210),CHAR(34),
", ElevationDatumCV:  ",CHAR(34),ElevationDatum,CHAR(34),"}"))</f>
        <v>#REF!</v>
      </c>
      <c r="L4210" t="e">
        <f>IF(INDEX(SamplingFeatures[Sampling Feature Type],$A4210)&lt;&gt;"Site","",
CONCATENATE("  - &amp;SiteID",TEXT(SUMPRODUCT(--($L$3:$L4209&lt;&gt;"")),"0000"),
" {","SamplingFeatureID:  *SamplingFeatureID",TEXT($A4210,"0000"),
", SiteTypeCV:  ",CHAR(34),INDEX(Sites[Site Type],$A4210),CHAR(34),
", Latitude:  ",INDEX(Sites[Latitude],$A4210),
", Longitude:  ",INDEX(Sites[Longitude],$A4210),
", SRSName:  ",CHAR(34),LatLonDatum,CHAR(34),"}"))</f>
        <v>#REF!</v>
      </c>
      <c r="M4210" t="e">
        <f>IF(INDEX(SamplingFeatures[Sampling Feature Type],$A4210)&lt;&gt;"Specimen","",
CONCATENATE("  - &amp;SpecimenID",TEXT(SUMPRODUCT(--($M$3:$M4209&lt;&gt;"")),"0000"),
" {","SamplingFeatureID:  *SamplingFeatureID",TEXT($A4210,"0000"),
", SpecimenTypeCV:  ",CHAR(34),INDEX(Specimens[Specimen Type],$A4210),CHAR(34),
", SpecimenMediumCV:  ",INDEX(Specimens[Specimen Medium],$A4210),
", IsFieldSpecimen:  ",CHAR(34),INDEX(Specimens[Is Field Specimen?],$A4210),CHAR(34),"}"))</f>
        <v>#REF!</v>
      </c>
      <c r="N4210" t="e">
        <f>IF(COUNTA(SpatialOffsets[])=0,"", IF(INDEX(SpatialOffsets[Spatial Offset Type],$A4210)="","",
CONCATENATE("  - &amp;SpatialOffsetID",TEXT($A4210,"0000"),
" {","SpatialOffsetTypeCV:  ",CHAR(34),INDEX(SpatialOffsets[Spatial Offset Type],$A4210),CHAR(34),
", Offset1Value:  ",INDEX(SpatialOffsets[Offset 1 Value],$A4210),
", Offset1UnitID:  ",CHAR(34),INDEX(SpatialOffsets[Offset 1 Unit],$A4210),CHAR(34),
", Offset2Value:  ",INDEX(SpatialOffsets[Offset 2 Value],$A4210),
", Offset2UnitID:  ",CHAR(34),INDEX(SpatialOffsets[Offset 2 Unit],$A4210),CHAR(34),
", Offset3Value:  ",INDEX(SpatialOffsets[Offset 3 Value],$A4210),
", Offset3UnitID:  ",CHAR(34),INDEX(SpatialOffsets[Offset 3 Unit],$A4210),CHAR(34),,"}")))</f>
        <v>#REF!</v>
      </c>
      <c r="O4210" t="e">
        <f>IF(COUNTA(RelatedFeatures[])=0,"", IF(INDEX(RelatedFeatures[First Sampling Feature Code],$A4210)="","",
CONCATENATE("  - &amp;RelationID",TEXT($A4210,"0000"),
" {","SamplingFeatureID:  *SamplingFeatureID",TEXT(MATCH(INDEX(RelatedFeatures[First Sampling Feature Code],$A4210),SamplingFeatures[Feature Code],0),"0000"),
", RelationshipTypeCV:  ",CHAR(34),INDEX(RelatedFeatures[Relationship Type],$A4210),CHAR(34),
", RelatedFeatureID: *SamplingFeatureID",TEXT(MATCH(INDEX(RelatedFeatures[Second Sampling Feature Code],$A4210),SamplingFeatures[Feature Code],0),"0000"),
", SpatialOffsetID:  ",IF(INDEX(RelatedFeatures[Offset Number],$A4210)="","",CONCATENATE("*SpatialOffsetID",TEXT(INDEX(RelatedFeatures[Offset Number],$A4210),"0000"))),"}")))</f>
        <v>#REF!</v>
      </c>
      <c r="P4210" t="e">
        <f>IF(INDEX(Methods[Method Type],$A4210)="","",
CONCATENATE("  - &amp;MethodID",TEXT($A4210,"0000"),
" {","MethodTypeCV:  ",CHAR(34),INDEX(Methods[Method Type],$A4210),CHAR(34),
", MethodCode:  ",CHAR(34),INDEX(Methods[Method Code],$A4210),CHAR(34),
", MethodName:  ",CHAR(34),INDEX(Methods[Method Name],$A4210),CHAR(34),
", MethodDescription:  ",CHAR(34),INDEX(Methods[Method Description],$A4210),CHAR(34),
", MethodLink:  ",CHAR(34),INDEX(Methods[Method Link],$A4210),CHAR(34),
", OrganizationID: *OrganizationID",TEXT(MATCH(INDEX(Methods[Organization Name],$A4210),Organizations[Organization Name],0),"0000"),"}"))</f>
        <v>#REF!</v>
      </c>
      <c r="Q4210" t="e">
        <f>IF(INDEX(Variables[Variable Type],$A4210)="","",
CONCATENATE("  - &amp;VariableID",TEXT($A4210,"0000"),
" {","VariableTypeCV:  ",CHAR(34),INDEX(Variables[Variable Type],$A4210),CHAR(34),
", VariableCode:  ",CHAR(34),INDEX(Variables[Variable Code],$A4210),CHAR(34),
", VariableNameCV:  ",CHAR(34),INDEX(Variables[Variable Name],$A4210),CHAR(34),
", VariableDefinition:  ",CHAR(34),INDEX(Variables[Variable Definition],$A4210),CHAR(34),
", SpecciationCV:  ",CHAR(34),INDEX(Variables[Speciation],$A4210),CHAR(34),
", NoDataValue:  ",CHAR(34),INDEX(Variables[No Data Value],$A4210),CHAR(34),"}"))</f>
        <v>#REF!</v>
      </c>
    </row>
    <row r="4211" spans="1:17" x14ac:dyDescent="0.25">
      <c r="A4211">
        <v>4208</v>
      </c>
      <c r="D4211" t="e">
        <f>IF(INDEX(People[First Name],$A4211)="","",
CONCATENATE("  - &amp;PersonID",TEXT($A4211,"0000"),
" {","PersonFirstName:  ",CHAR(34),INDEX(People[First Name],$A4211),CHAR(34),
", PersonMiddleName:  ",CHAR(34),INDEX(People[Middle Name],$A4211),CHAR(34),
", PersonLastName:  ",CHAR(34),INDEX(People[Last Name],$A4211),CHAR(34),"}"))</f>
        <v>#REF!</v>
      </c>
      <c r="E4211" t="e">
        <f>IF(INDEX(Organizations[Organization Type '[CV']],$A4211)="","",
CONCATENATE("  - &amp;OrganizationID",TEXT($A4211,"0000"),
" {","OrganizationTypeCV:  ",CHAR(34),INDEX(Organizations[Organization Type '[CV']],$A4211),CHAR(34),
", OrganizationCode:  ",CHAR(34),INDEX(Organizations[Organization Code],$A4211),CHAR(34),
", OrganizationName:  ",CHAR(34),INDEX(Organizations[Organization Name],$A4211),CHAR(34),
", OrganizationDescription:  ",CHAR(34),INDEX(Organizations[Organization Description],$A4211),CHAR(34),
", OrganizationLink:  ",CHAR(34),INDEX(Organizations[Organization Link],$A4211),CHAR(34),"}"))</f>
        <v>#REF!</v>
      </c>
      <c r="F4211" t="e">
        <f>IF(INDEX(People[First Name],$A4211)="","",
CONCATENATE("  - &amp;AffiliationID",TEXT($A4211,"0000"),
" {PersonID: *PersonID",TEXT($A4211,"0000"),
", OrganizationID: *OrganizationID",TEXT(MATCH(INDEX(People[Organization Name],$A4211),Organizations[Organization Name],0),"0000"),
", IsPrimaryOrganizationContact: , AffiliationStartDate: , AffiliationEndDate: , PrimaryPhone: ",
", PrimaryEmail: ",CHAR(34),INDEX(People[Primary Email],$A4211),CHAR(34),
", PrimaryAddress: ",CHAR(34),INDEX(People[Primary Address],$A4211),CHAR(34),
", PersonLink: }"))</f>
        <v>#REF!</v>
      </c>
      <c r="H4211" t="e">
        <f>IF(COUNTA(CitationInformation)=0,"",IF(INDEX(AuthorList[Author Name],$A4211)="","",
CONCATENATE("  - &amp;AuthorListID",TEXT($A4211,"0000"),
"  {CitationID: *CitationID0001",
", PersonID: *PersonID",TEXT(MATCH(INDEX(AuthorList[Author Name],$A4211),People[Full Name],0),"0000"),
", AuthorOrder: ",INDEX(AuthorList[Author Number],$A4211),"}")))</f>
        <v>#REF!</v>
      </c>
      <c r="K4211" t="e">
        <f>IF(INDEX(SamplingFeatures[Feature Code],$A4211)="","",
CONCATENATE("  - &amp;SamplingFeatureID",TEXT($A4211,"0000"),
" {","SamplingFeatureUUID:  ",CHAR(34),INDEX(SamplingFeatures[Sampling Feature UUID],$A4211),CHAR(34),
", SamplingFeatureTypeCV:  ",CHAR(34),INDEX(SamplingFeatures[Sampling Feature Type],$A4211),CHAR(34),
", SamplingFeatureCode:  ",CHAR(34),INDEX(SamplingFeatures[Feature Code],$A4211),CHAR(34),
", SamplingFeatureName:  ",CHAR(34),INDEX(SamplingFeatures[Feature Name],$A4211),CHAR(34),
", SamplingFeatureDescription:  ",CHAR(34),INDEX(SamplingFeatures[Feature Description],$A4211),CHAR(34),
", SamplingFeatureGeotypeCV:  ",CHAR(34),INDEX(SamplingFeatures[Feature Geo Type],$A4211),CHAR(34),
", FeatureGeometry:  ",CHAR(34),INDEX(SamplingFeatures[Feature Geometry],$A4211),CHAR(34),
", Elevation_m:  ",CHAR(34),INDEX(SamplingFeatures[Elevation_m],$A4211),CHAR(34),
", ElevationDatumCV:  ",CHAR(34),ElevationDatum,CHAR(34),"}"))</f>
        <v>#REF!</v>
      </c>
      <c r="L4211" t="e">
        <f>IF(INDEX(SamplingFeatures[Sampling Feature Type],$A4211)&lt;&gt;"Site","",
CONCATENATE("  - &amp;SiteID",TEXT(SUMPRODUCT(--($L$3:$L4210&lt;&gt;"")),"0000"),
" {","SamplingFeatureID:  *SamplingFeatureID",TEXT($A4211,"0000"),
", SiteTypeCV:  ",CHAR(34),INDEX(Sites[Site Type],$A4211),CHAR(34),
", Latitude:  ",INDEX(Sites[Latitude],$A4211),
", Longitude:  ",INDEX(Sites[Longitude],$A4211),
", SRSName:  ",CHAR(34),LatLonDatum,CHAR(34),"}"))</f>
        <v>#REF!</v>
      </c>
      <c r="M4211" t="e">
        <f>IF(INDEX(SamplingFeatures[Sampling Feature Type],$A4211)&lt;&gt;"Specimen","",
CONCATENATE("  - &amp;SpecimenID",TEXT(SUMPRODUCT(--($M$3:$M4210&lt;&gt;"")),"0000"),
" {","SamplingFeatureID:  *SamplingFeatureID",TEXT($A4211,"0000"),
", SpecimenTypeCV:  ",CHAR(34),INDEX(Specimens[Specimen Type],$A4211),CHAR(34),
", SpecimenMediumCV:  ",INDEX(Specimens[Specimen Medium],$A4211),
", IsFieldSpecimen:  ",CHAR(34),INDEX(Specimens[Is Field Specimen?],$A4211),CHAR(34),"}"))</f>
        <v>#REF!</v>
      </c>
      <c r="N4211" t="e">
        <f>IF(COUNTA(SpatialOffsets[])=0,"", IF(INDEX(SpatialOffsets[Spatial Offset Type],$A4211)="","",
CONCATENATE("  - &amp;SpatialOffsetID",TEXT($A4211,"0000"),
" {","SpatialOffsetTypeCV:  ",CHAR(34),INDEX(SpatialOffsets[Spatial Offset Type],$A4211),CHAR(34),
", Offset1Value:  ",INDEX(SpatialOffsets[Offset 1 Value],$A4211),
", Offset1UnitID:  ",CHAR(34),INDEX(SpatialOffsets[Offset 1 Unit],$A4211),CHAR(34),
", Offset2Value:  ",INDEX(SpatialOffsets[Offset 2 Value],$A4211),
", Offset2UnitID:  ",CHAR(34),INDEX(SpatialOffsets[Offset 2 Unit],$A4211),CHAR(34),
", Offset3Value:  ",INDEX(SpatialOffsets[Offset 3 Value],$A4211),
", Offset3UnitID:  ",CHAR(34),INDEX(SpatialOffsets[Offset 3 Unit],$A4211),CHAR(34),,"}")))</f>
        <v>#REF!</v>
      </c>
      <c r="O4211" t="e">
        <f>IF(COUNTA(RelatedFeatures[])=0,"", IF(INDEX(RelatedFeatures[First Sampling Feature Code],$A4211)="","",
CONCATENATE("  - &amp;RelationID",TEXT($A4211,"0000"),
" {","SamplingFeatureID:  *SamplingFeatureID",TEXT(MATCH(INDEX(RelatedFeatures[First Sampling Feature Code],$A4211),SamplingFeatures[Feature Code],0),"0000"),
", RelationshipTypeCV:  ",CHAR(34),INDEX(RelatedFeatures[Relationship Type],$A4211),CHAR(34),
", RelatedFeatureID: *SamplingFeatureID",TEXT(MATCH(INDEX(RelatedFeatures[Second Sampling Feature Code],$A4211),SamplingFeatures[Feature Code],0),"0000"),
", SpatialOffsetID:  ",IF(INDEX(RelatedFeatures[Offset Number],$A4211)="","",CONCATENATE("*SpatialOffsetID",TEXT(INDEX(RelatedFeatures[Offset Number],$A4211),"0000"))),"}")))</f>
        <v>#REF!</v>
      </c>
      <c r="P4211" t="e">
        <f>IF(INDEX(Methods[Method Type],$A4211)="","",
CONCATENATE("  - &amp;MethodID",TEXT($A4211,"0000"),
" {","MethodTypeCV:  ",CHAR(34),INDEX(Methods[Method Type],$A4211),CHAR(34),
", MethodCode:  ",CHAR(34),INDEX(Methods[Method Code],$A4211),CHAR(34),
", MethodName:  ",CHAR(34),INDEX(Methods[Method Name],$A4211),CHAR(34),
", MethodDescription:  ",CHAR(34),INDEX(Methods[Method Description],$A4211),CHAR(34),
", MethodLink:  ",CHAR(34),INDEX(Methods[Method Link],$A4211),CHAR(34),
", OrganizationID: *OrganizationID",TEXT(MATCH(INDEX(Methods[Organization Name],$A4211),Organizations[Organization Name],0),"0000"),"}"))</f>
        <v>#REF!</v>
      </c>
      <c r="Q4211" t="e">
        <f>IF(INDEX(Variables[Variable Type],$A4211)="","",
CONCATENATE("  - &amp;VariableID",TEXT($A4211,"0000"),
" {","VariableTypeCV:  ",CHAR(34),INDEX(Variables[Variable Type],$A4211),CHAR(34),
", VariableCode:  ",CHAR(34),INDEX(Variables[Variable Code],$A4211),CHAR(34),
", VariableNameCV:  ",CHAR(34),INDEX(Variables[Variable Name],$A4211),CHAR(34),
", VariableDefinition:  ",CHAR(34),INDEX(Variables[Variable Definition],$A4211),CHAR(34),
", SpecciationCV:  ",CHAR(34),INDEX(Variables[Speciation],$A4211),CHAR(34),
", NoDataValue:  ",CHAR(34),INDEX(Variables[No Data Value],$A4211),CHAR(34),"}"))</f>
        <v>#REF!</v>
      </c>
    </row>
    <row r="4212" spans="1:17" x14ac:dyDescent="0.25">
      <c r="A4212">
        <v>4209</v>
      </c>
      <c r="D4212" t="e">
        <f>IF(INDEX(People[First Name],$A4212)="","",
CONCATENATE("  - &amp;PersonID",TEXT($A4212,"0000"),
" {","PersonFirstName:  ",CHAR(34),INDEX(People[First Name],$A4212),CHAR(34),
", PersonMiddleName:  ",CHAR(34),INDEX(People[Middle Name],$A4212),CHAR(34),
", PersonLastName:  ",CHAR(34),INDEX(People[Last Name],$A4212),CHAR(34),"}"))</f>
        <v>#REF!</v>
      </c>
      <c r="E4212" t="e">
        <f>IF(INDEX(Organizations[Organization Type '[CV']],$A4212)="","",
CONCATENATE("  - &amp;OrganizationID",TEXT($A4212,"0000"),
" {","OrganizationTypeCV:  ",CHAR(34),INDEX(Organizations[Organization Type '[CV']],$A4212),CHAR(34),
", OrganizationCode:  ",CHAR(34),INDEX(Organizations[Organization Code],$A4212),CHAR(34),
", OrganizationName:  ",CHAR(34),INDEX(Organizations[Organization Name],$A4212),CHAR(34),
", OrganizationDescription:  ",CHAR(34),INDEX(Organizations[Organization Description],$A4212),CHAR(34),
", OrganizationLink:  ",CHAR(34),INDEX(Organizations[Organization Link],$A4212),CHAR(34),"}"))</f>
        <v>#REF!</v>
      </c>
      <c r="F4212" t="e">
        <f>IF(INDEX(People[First Name],$A4212)="","",
CONCATENATE("  - &amp;AffiliationID",TEXT($A4212,"0000"),
" {PersonID: *PersonID",TEXT($A4212,"0000"),
", OrganizationID: *OrganizationID",TEXT(MATCH(INDEX(People[Organization Name],$A4212),Organizations[Organization Name],0),"0000"),
", IsPrimaryOrganizationContact: , AffiliationStartDate: , AffiliationEndDate: , PrimaryPhone: ",
", PrimaryEmail: ",CHAR(34),INDEX(People[Primary Email],$A4212),CHAR(34),
", PrimaryAddress: ",CHAR(34),INDEX(People[Primary Address],$A4212),CHAR(34),
", PersonLink: }"))</f>
        <v>#REF!</v>
      </c>
      <c r="H4212" t="e">
        <f>IF(COUNTA(CitationInformation)=0,"",IF(INDEX(AuthorList[Author Name],$A4212)="","",
CONCATENATE("  - &amp;AuthorListID",TEXT($A4212,"0000"),
"  {CitationID: *CitationID0001",
", PersonID: *PersonID",TEXT(MATCH(INDEX(AuthorList[Author Name],$A4212),People[Full Name],0),"0000"),
", AuthorOrder: ",INDEX(AuthorList[Author Number],$A4212),"}")))</f>
        <v>#REF!</v>
      </c>
      <c r="K4212" t="e">
        <f>IF(INDEX(SamplingFeatures[Feature Code],$A4212)="","",
CONCATENATE("  - &amp;SamplingFeatureID",TEXT($A4212,"0000"),
" {","SamplingFeatureUUID:  ",CHAR(34),INDEX(SamplingFeatures[Sampling Feature UUID],$A4212),CHAR(34),
", SamplingFeatureTypeCV:  ",CHAR(34),INDEX(SamplingFeatures[Sampling Feature Type],$A4212),CHAR(34),
", SamplingFeatureCode:  ",CHAR(34),INDEX(SamplingFeatures[Feature Code],$A4212),CHAR(34),
", SamplingFeatureName:  ",CHAR(34),INDEX(SamplingFeatures[Feature Name],$A4212),CHAR(34),
", SamplingFeatureDescription:  ",CHAR(34),INDEX(SamplingFeatures[Feature Description],$A4212),CHAR(34),
", SamplingFeatureGeotypeCV:  ",CHAR(34),INDEX(SamplingFeatures[Feature Geo Type],$A4212),CHAR(34),
", FeatureGeometry:  ",CHAR(34),INDEX(SamplingFeatures[Feature Geometry],$A4212),CHAR(34),
", Elevation_m:  ",CHAR(34),INDEX(SamplingFeatures[Elevation_m],$A4212),CHAR(34),
", ElevationDatumCV:  ",CHAR(34),ElevationDatum,CHAR(34),"}"))</f>
        <v>#REF!</v>
      </c>
      <c r="L4212" t="e">
        <f>IF(INDEX(SamplingFeatures[Sampling Feature Type],$A4212)&lt;&gt;"Site","",
CONCATENATE("  - &amp;SiteID",TEXT(SUMPRODUCT(--($L$3:$L4211&lt;&gt;"")),"0000"),
" {","SamplingFeatureID:  *SamplingFeatureID",TEXT($A4212,"0000"),
", SiteTypeCV:  ",CHAR(34),INDEX(Sites[Site Type],$A4212),CHAR(34),
", Latitude:  ",INDEX(Sites[Latitude],$A4212),
", Longitude:  ",INDEX(Sites[Longitude],$A4212),
", SRSName:  ",CHAR(34),LatLonDatum,CHAR(34),"}"))</f>
        <v>#REF!</v>
      </c>
      <c r="M4212" t="e">
        <f>IF(INDEX(SamplingFeatures[Sampling Feature Type],$A4212)&lt;&gt;"Specimen","",
CONCATENATE("  - &amp;SpecimenID",TEXT(SUMPRODUCT(--($M$3:$M4211&lt;&gt;"")),"0000"),
" {","SamplingFeatureID:  *SamplingFeatureID",TEXT($A4212,"0000"),
", SpecimenTypeCV:  ",CHAR(34),INDEX(Specimens[Specimen Type],$A4212),CHAR(34),
", SpecimenMediumCV:  ",INDEX(Specimens[Specimen Medium],$A4212),
", IsFieldSpecimen:  ",CHAR(34),INDEX(Specimens[Is Field Specimen?],$A4212),CHAR(34),"}"))</f>
        <v>#REF!</v>
      </c>
      <c r="N4212" t="e">
        <f>IF(COUNTA(SpatialOffsets[])=0,"", IF(INDEX(SpatialOffsets[Spatial Offset Type],$A4212)="","",
CONCATENATE("  - &amp;SpatialOffsetID",TEXT($A4212,"0000"),
" {","SpatialOffsetTypeCV:  ",CHAR(34),INDEX(SpatialOffsets[Spatial Offset Type],$A4212),CHAR(34),
", Offset1Value:  ",INDEX(SpatialOffsets[Offset 1 Value],$A4212),
", Offset1UnitID:  ",CHAR(34),INDEX(SpatialOffsets[Offset 1 Unit],$A4212),CHAR(34),
", Offset2Value:  ",INDEX(SpatialOffsets[Offset 2 Value],$A4212),
", Offset2UnitID:  ",CHAR(34),INDEX(SpatialOffsets[Offset 2 Unit],$A4212),CHAR(34),
", Offset3Value:  ",INDEX(SpatialOffsets[Offset 3 Value],$A4212),
", Offset3UnitID:  ",CHAR(34),INDEX(SpatialOffsets[Offset 3 Unit],$A4212),CHAR(34),,"}")))</f>
        <v>#REF!</v>
      </c>
      <c r="O4212" t="e">
        <f>IF(COUNTA(RelatedFeatures[])=0,"", IF(INDEX(RelatedFeatures[First Sampling Feature Code],$A4212)="","",
CONCATENATE("  - &amp;RelationID",TEXT($A4212,"0000"),
" {","SamplingFeatureID:  *SamplingFeatureID",TEXT(MATCH(INDEX(RelatedFeatures[First Sampling Feature Code],$A4212),SamplingFeatures[Feature Code],0),"0000"),
", RelationshipTypeCV:  ",CHAR(34),INDEX(RelatedFeatures[Relationship Type],$A4212),CHAR(34),
", RelatedFeatureID: *SamplingFeatureID",TEXT(MATCH(INDEX(RelatedFeatures[Second Sampling Feature Code],$A4212),SamplingFeatures[Feature Code],0),"0000"),
", SpatialOffsetID:  ",IF(INDEX(RelatedFeatures[Offset Number],$A4212)="","",CONCATENATE("*SpatialOffsetID",TEXT(INDEX(RelatedFeatures[Offset Number],$A4212),"0000"))),"}")))</f>
        <v>#REF!</v>
      </c>
      <c r="P4212" t="e">
        <f>IF(INDEX(Methods[Method Type],$A4212)="","",
CONCATENATE("  - &amp;MethodID",TEXT($A4212,"0000"),
" {","MethodTypeCV:  ",CHAR(34),INDEX(Methods[Method Type],$A4212),CHAR(34),
", MethodCode:  ",CHAR(34),INDEX(Methods[Method Code],$A4212),CHAR(34),
", MethodName:  ",CHAR(34),INDEX(Methods[Method Name],$A4212),CHAR(34),
", MethodDescription:  ",CHAR(34),INDEX(Methods[Method Description],$A4212),CHAR(34),
", MethodLink:  ",CHAR(34),INDEX(Methods[Method Link],$A4212),CHAR(34),
", OrganizationID: *OrganizationID",TEXT(MATCH(INDEX(Methods[Organization Name],$A4212),Organizations[Organization Name],0),"0000"),"}"))</f>
        <v>#REF!</v>
      </c>
      <c r="Q4212" t="e">
        <f>IF(INDEX(Variables[Variable Type],$A4212)="","",
CONCATENATE("  - &amp;VariableID",TEXT($A4212,"0000"),
" {","VariableTypeCV:  ",CHAR(34),INDEX(Variables[Variable Type],$A4212),CHAR(34),
", VariableCode:  ",CHAR(34),INDEX(Variables[Variable Code],$A4212),CHAR(34),
", VariableNameCV:  ",CHAR(34),INDEX(Variables[Variable Name],$A4212),CHAR(34),
", VariableDefinition:  ",CHAR(34),INDEX(Variables[Variable Definition],$A4212),CHAR(34),
", SpecciationCV:  ",CHAR(34),INDEX(Variables[Speciation],$A4212),CHAR(34),
", NoDataValue:  ",CHAR(34),INDEX(Variables[No Data Value],$A4212),CHAR(34),"}"))</f>
        <v>#REF!</v>
      </c>
    </row>
    <row r="4213" spans="1:17" x14ac:dyDescent="0.25">
      <c r="A4213">
        <v>4210</v>
      </c>
      <c r="D4213" t="e">
        <f>IF(INDEX(People[First Name],$A4213)="","",
CONCATENATE("  - &amp;PersonID",TEXT($A4213,"0000"),
" {","PersonFirstName:  ",CHAR(34),INDEX(People[First Name],$A4213),CHAR(34),
", PersonMiddleName:  ",CHAR(34),INDEX(People[Middle Name],$A4213),CHAR(34),
", PersonLastName:  ",CHAR(34),INDEX(People[Last Name],$A4213),CHAR(34),"}"))</f>
        <v>#REF!</v>
      </c>
      <c r="E4213" t="e">
        <f>IF(INDEX(Organizations[Organization Type '[CV']],$A4213)="","",
CONCATENATE("  - &amp;OrganizationID",TEXT($A4213,"0000"),
" {","OrganizationTypeCV:  ",CHAR(34),INDEX(Organizations[Organization Type '[CV']],$A4213),CHAR(34),
", OrganizationCode:  ",CHAR(34),INDEX(Organizations[Organization Code],$A4213),CHAR(34),
", OrganizationName:  ",CHAR(34),INDEX(Organizations[Organization Name],$A4213),CHAR(34),
", OrganizationDescription:  ",CHAR(34),INDEX(Organizations[Organization Description],$A4213),CHAR(34),
", OrganizationLink:  ",CHAR(34),INDEX(Organizations[Organization Link],$A4213),CHAR(34),"}"))</f>
        <v>#REF!</v>
      </c>
      <c r="F4213" t="e">
        <f>IF(INDEX(People[First Name],$A4213)="","",
CONCATENATE("  - &amp;AffiliationID",TEXT($A4213,"0000"),
" {PersonID: *PersonID",TEXT($A4213,"0000"),
", OrganizationID: *OrganizationID",TEXT(MATCH(INDEX(People[Organization Name],$A4213),Organizations[Organization Name],0),"0000"),
", IsPrimaryOrganizationContact: , AffiliationStartDate: , AffiliationEndDate: , PrimaryPhone: ",
", PrimaryEmail: ",CHAR(34),INDEX(People[Primary Email],$A4213),CHAR(34),
", PrimaryAddress: ",CHAR(34),INDEX(People[Primary Address],$A4213),CHAR(34),
", PersonLink: }"))</f>
        <v>#REF!</v>
      </c>
      <c r="H4213" t="e">
        <f>IF(COUNTA(CitationInformation)=0,"",IF(INDEX(AuthorList[Author Name],$A4213)="","",
CONCATENATE("  - &amp;AuthorListID",TEXT($A4213,"0000"),
"  {CitationID: *CitationID0001",
", PersonID: *PersonID",TEXT(MATCH(INDEX(AuthorList[Author Name],$A4213),People[Full Name],0),"0000"),
", AuthorOrder: ",INDEX(AuthorList[Author Number],$A4213),"}")))</f>
        <v>#REF!</v>
      </c>
      <c r="K4213" t="e">
        <f>IF(INDEX(SamplingFeatures[Feature Code],$A4213)="","",
CONCATENATE("  - &amp;SamplingFeatureID",TEXT($A4213,"0000"),
" {","SamplingFeatureUUID:  ",CHAR(34),INDEX(SamplingFeatures[Sampling Feature UUID],$A4213),CHAR(34),
", SamplingFeatureTypeCV:  ",CHAR(34),INDEX(SamplingFeatures[Sampling Feature Type],$A4213),CHAR(34),
", SamplingFeatureCode:  ",CHAR(34),INDEX(SamplingFeatures[Feature Code],$A4213),CHAR(34),
", SamplingFeatureName:  ",CHAR(34),INDEX(SamplingFeatures[Feature Name],$A4213),CHAR(34),
", SamplingFeatureDescription:  ",CHAR(34),INDEX(SamplingFeatures[Feature Description],$A4213),CHAR(34),
", SamplingFeatureGeotypeCV:  ",CHAR(34),INDEX(SamplingFeatures[Feature Geo Type],$A4213),CHAR(34),
", FeatureGeometry:  ",CHAR(34),INDEX(SamplingFeatures[Feature Geometry],$A4213),CHAR(34),
", Elevation_m:  ",CHAR(34),INDEX(SamplingFeatures[Elevation_m],$A4213),CHAR(34),
", ElevationDatumCV:  ",CHAR(34),ElevationDatum,CHAR(34),"}"))</f>
        <v>#REF!</v>
      </c>
      <c r="L4213" t="e">
        <f>IF(INDEX(SamplingFeatures[Sampling Feature Type],$A4213)&lt;&gt;"Site","",
CONCATENATE("  - &amp;SiteID",TEXT(SUMPRODUCT(--($L$3:$L4212&lt;&gt;"")),"0000"),
" {","SamplingFeatureID:  *SamplingFeatureID",TEXT($A4213,"0000"),
", SiteTypeCV:  ",CHAR(34),INDEX(Sites[Site Type],$A4213),CHAR(34),
", Latitude:  ",INDEX(Sites[Latitude],$A4213),
", Longitude:  ",INDEX(Sites[Longitude],$A4213),
", SRSName:  ",CHAR(34),LatLonDatum,CHAR(34),"}"))</f>
        <v>#REF!</v>
      </c>
      <c r="M4213" t="e">
        <f>IF(INDEX(SamplingFeatures[Sampling Feature Type],$A4213)&lt;&gt;"Specimen","",
CONCATENATE("  - &amp;SpecimenID",TEXT(SUMPRODUCT(--($M$3:$M4212&lt;&gt;"")),"0000"),
" {","SamplingFeatureID:  *SamplingFeatureID",TEXT($A4213,"0000"),
", SpecimenTypeCV:  ",CHAR(34),INDEX(Specimens[Specimen Type],$A4213),CHAR(34),
", SpecimenMediumCV:  ",INDEX(Specimens[Specimen Medium],$A4213),
", IsFieldSpecimen:  ",CHAR(34),INDEX(Specimens[Is Field Specimen?],$A4213),CHAR(34),"}"))</f>
        <v>#REF!</v>
      </c>
      <c r="N4213" t="e">
        <f>IF(COUNTA(SpatialOffsets[])=0,"", IF(INDEX(SpatialOffsets[Spatial Offset Type],$A4213)="","",
CONCATENATE("  - &amp;SpatialOffsetID",TEXT($A4213,"0000"),
" {","SpatialOffsetTypeCV:  ",CHAR(34),INDEX(SpatialOffsets[Spatial Offset Type],$A4213),CHAR(34),
", Offset1Value:  ",INDEX(SpatialOffsets[Offset 1 Value],$A4213),
", Offset1UnitID:  ",CHAR(34),INDEX(SpatialOffsets[Offset 1 Unit],$A4213),CHAR(34),
", Offset2Value:  ",INDEX(SpatialOffsets[Offset 2 Value],$A4213),
", Offset2UnitID:  ",CHAR(34),INDEX(SpatialOffsets[Offset 2 Unit],$A4213),CHAR(34),
", Offset3Value:  ",INDEX(SpatialOffsets[Offset 3 Value],$A4213),
", Offset3UnitID:  ",CHAR(34),INDEX(SpatialOffsets[Offset 3 Unit],$A4213),CHAR(34),,"}")))</f>
        <v>#REF!</v>
      </c>
      <c r="O4213" t="e">
        <f>IF(COUNTA(RelatedFeatures[])=0,"", IF(INDEX(RelatedFeatures[First Sampling Feature Code],$A4213)="","",
CONCATENATE("  - &amp;RelationID",TEXT($A4213,"0000"),
" {","SamplingFeatureID:  *SamplingFeatureID",TEXT(MATCH(INDEX(RelatedFeatures[First Sampling Feature Code],$A4213),SamplingFeatures[Feature Code],0),"0000"),
", RelationshipTypeCV:  ",CHAR(34),INDEX(RelatedFeatures[Relationship Type],$A4213),CHAR(34),
", RelatedFeatureID: *SamplingFeatureID",TEXT(MATCH(INDEX(RelatedFeatures[Second Sampling Feature Code],$A4213),SamplingFeatures[Feature Code],0),"0000"),
", SpatialOffsetID:  ",IF(INDEX(RelatedFeatures[Offset Number],$A4213)="","",CONCATENATE("*SpatialOffsetID",TEXT(INDEX(RelatedFeatures[Offset Number],$A4213),"0000"))),"}")))</f>
        <v>#REF!</v>
      </c>
      <c r="P4213" t="e">
        <f>IF(INDEX(Methods[Method Type],$A4213)="","",
CONCATENATE("  - &amp;MethodID",TEXT($A4213,"0000"),
" {","MethodTypeCV:  ",CHAR(34),INDEX(Methods[Method Type],$A4213),CHAR(34),
", MethodCode:  ",CHAR(34),INDEX(Methods[Method Code],$A4213),CHAR(34),
", MethodName:  ",CHAR(34),INDEX(Methods[Method Name],$A4213),CHAR(34),
", MethodDescription:  ",CHAR(34),INDEX(Methods[Method Description],$A4213),CHAR(34),
", MethodLink:  ",CHAR(34),INDEX(Methods[Method Link],$A4213),CHAR(34),
", OrganizationID: *OrganizationID",TEXT(MATCH(INDEX(Methods[Organization Name],$A4213),Organizations[Organization Name],0),"0000"),"}"))</f>
        <v>#REF!</v>
      </c>
      <c r="Q4213" t="e">
        <f>IF(INDEX(Variables[Variable Type],$A4213)="","",
CONCATENATE("  - &amp;VariableID",TEXT($A4213,"0000"),
" {","VariableTypeCV:  ",CHAR(34),INDEX(Variables[Variable Type],$A4213),CHAR(34),
", VariableCode:  ",CHAR(34),INDEX(Variables[Variable Code],$A4213),CHAR(34),
", VariableNameCV:  ",CHAR(34),INDEX(Variables[Variable Name],$A4213),CHAR(34),
", VariableDefinition:  ",CHAR(34),INDEX(Variables[Variable Definition],$A4213),CHAR(34),
", SpecciationCV:  ",CHAR(34),INDEX(Variables[Speciation],$A4213),CHAR(34),
", NoDataValue:  ",CHAR(34),INDEX(Variables[No Data Value],$A4213),CHAR(34),"}"))</f>
        <v>#REF!</v>
      </c>
    </row>
    <row r="4214" spans="1:17" x14ac:dyDescent="0.25">
      <c r="A4214">
        <v>4211</v>
      </c>
      <c r="D4214" t="e">
        <f>IF(INDEX(People[First Name],$A4214)="","",
CONCATENATE("  - &amp;PersonID",TEXT($A4214,"0000"),
" {","PersonFirstName:  ",CHAR(34),INDEX(People[First Name],$A4214),CHAR(34),
", PersonMiddleName:  ",CHAR(34),INDEX(People[Middle Name],$A4214),CHAR(34),
", PersonLastName:  ",CHAR(34),INDEX(People[Last Name],$A4214),CHAR(34),"}"))</f>
        <v>#REF!</v>
      </c>
      <c r="E4214" t="e">
        <f>IF(INDEX(Organizations[Organization Type '[CV']],$A4214)="","",
CONCATENATE("  - &amp;OrganizationID",TEXT($A4214,"0000"),
" {","OrganizationTypeCV:  ",CHAR(34),INDEX(Organizations[Organization Type '[CV']],$A4214),CHAR(34),
", OrganizationCode:  ",CHAR(34),INDEX(Organizations[Organization Code],$A4214),CHAR(34),
", OrganizationName:  ",CHAR(34),INDEX(Organizations[Organization Name],$A4214),CHAR(34),
", OrganizationDescription:  ",CHAR(34),INDEX(Organizations[Organization Description],$A4214),CHAR(34),
", OrganizationLink:  ",CHAR(34),INDEX(Organizations[Organization Link],$A4214),CHAR(34),"}"))</f>
        <v>#REF!</v>
      </c>
      <c r="F4214" t="e">
        <f>IF(INDEX(People[First Name],$A4214)="","",
CONCATENATE("  - &amp;AffiliationID",TEXT($A4214,"0000"),
" {PersonID: *PersonID",TEXT($A4214,"0000"),
", OrganizationID: *OrganizationID",TEXT(MATCH(INDEX(People[Organization Name],$A4214),Organizations[Organization Name],0),"0000"),
", IsPrimaryOrganizationContact: , AffiliationStartDate: , AffiliationEndDate: , PrimaryPhone: ",
", PrimaryEmail: ",CHAR(34),INDEX(People[Primary Email],$A4214),CHAR(34),
", PrimaryAddress: ",CHAR(34),INDEX(People[Primary Address],$A4214),CHAR(34),
", PersonLink: }"))</f>
        <v>#REF!</v>
      </c>
      <c r="H4214" t="e">
        <f>IF(COUNTA(CitationInformation)=0,"",IF(INDEX(AuthorList[Author Name],$A4214)="","",
CONCATENATE("  - &amp;AuthorListID",TEXT($A4214,"0000"),
"  {CitationID: *CitationID0001",
", PersonID: *PersonID",TEXT(MATCH(INDEX(AuthorList[Author Name],$A4214),People[Full Name],0),"0000"),
", AuthorOrder: ",INDEX(AuthorList[Author Number],$A4214),"}")))</f>
        <v>#REF!</v>
      </c>
      <c r="K4214" t="e">
        <f>IF(INDEX(SamplingFeatures[Feature Code],$A4214)="","",
CONCATENATE("  - &amp;SamplingFeatureID",TEXT($A4214,"0000"),
" {","SamplingFeatureUUID:  ",CHAR(34),INDEX(SamplingFeatures[Sampling Feature UUID],$A4214),CHAR(34),
", SamplingFeatureTypeCV:  ",CHAR(34),INDEX(SamplingFeatures[Sampling Feature Type],$A4214),CHAR(34),
", SamplingFeatureCode:  ",CHAR(34),INDEX(SamplingFeatures[Feature Code],$A4214),CHAR(34),
", SamplingFeatureName:  ",CHAR(34),INDEX(SamplingFeatures[Feature Name],$A4214),CHAR(34),
", SamplingFeatureDescription:  ",CHAR(34),INDEX(SamplingFeatures[Feature Description],$A4214),CHAR(34),
", SamplingFeatureGeotypeCV:  ",CHAR(34),INDEX(SamplingFeatures[Feature Geo Type],$A4214),CHAR(34),
", FeatureGeometry:  ",CHAR(34),INDEX(SamplingFeatures[Feature Geometry],$A4214),CHAR(34),
", Elevation_m:  ",CHAR(34),INDEX(SamplingFeatures[Elevation_m],$A4214),CHAR(34),
", ElevationDatumCV:  ",CHAR(34),ElevationDatum,CHAR(34),"}"))</f>
        <v>#REF!</v>
      </c>
      <c r="L4214" t="e">
        <f>IF(INDEX(SamplingFeatures[Sampling Feature Type],$A4214)&lt;&gt;"Site","",
CONCATENATE("  - &amp;SiteID",TEXT(SUMPRODUCT(--($L$3:$L4213&lt;&gt;"")),"0000"),
" {","SamplingFeatureID:  *SamplingFeatureID",TEXT($A4214,"0000"),
", SiteTypeCV:  ",CHAR(34),INDEX(Sites[Site Type],$A4214),CHAR(34),
", Latitude:  ",INDEX(Sites[Latitude],$A4214),
", Longitude:  ",INDEX(Sites[Longitude],$A4214),
", SRSName:  ",CHAR(34),LatLonDatum,CHAR(34),"}"))</f>
        <v>#REF!</v>
      </c>
      <c r="M4214" t="e">
        <f>IF(INDEX(SamplingFeatures[Sampling Feature Type],$A4214)&lt;&gt;"Specimen","",
CONCATENATE("  - &amp;SpecimenID",TEXT(SUMPRODUCT(--($M$3:$M4213&lt;&gt;"")),"0000"),
" {","SamplingFeatureID:  *SamplingFeatureID",TEXT($A4214,"0000"),
", SpecimenTypeCV:  ",CHAR(34),INDEX(Specimens[Specimen Type],$A4214),CHAR(34),
", SpecimenMediumCV:  ",INDEX(Specimens[Specimen Medium],$A4214),
", IsFieldSpecimen:  ",CHAR(34),INDEX(Specimens[Is Field Specimen?],$A4214),CHAR(34),"}"))</f>
        <v>#REF!</v>
      </c>
      <c r="N4214" t="e">
        <f>IF(COUNTA(SpatialOffsets[])=0,"", IF(INDEX(SpatialOffsets[Spatial Offset Type],$A4214)="","",
CONCATENATE("  - &amp;SpatialOffsetID",TEXT($A4214,"0000"),
" {","SpatialOffsetTypeCV:  ",CHAR(34),INDEX(SpatialOffsets[Spatial Offset Type],$A4214),CHAR(34),
", Offset1Value:  ",INDEX(SpatialOffsets[Offset 1 Value],$A4214),
", Offset1UnitID:  ",CHAR(34),INDEX(SpatialOffsets[Offset 1 Unit],$A4214),CHAR(34),
", Offset2Value:  ",INDEX(SpatialOffsets[Offset 2 Value],$A4214),
", Offset2UnitID:  ",CHAR(34),INDEX(SpatialOffsets[Offset 2 Unit],$A4214),CHAR(34),
", Offset3Value:  ",INDEX(SpatialOffsets[Offset 3 Value],$A4214),
", Offset3UnitID:  ",CHAR(34),INDEX(SpatialOffsets[Offset 3 Unit],$A4214),CHAR(34),,"}")))</f>
        <v>#REF!</v>
      </c>
      <c r="O4214" t="e">
        <f>IF(COUNTA(RelatedFeatures[])=0,"", IF(INDEX(RelatedFeatures[First Sampling Feature Code],$A4214)="","",
CONCATENATE("  - &amp;RelationID",TEXT($A4214,"0000"),
" {","SamplingFeatureID:  *SamplingFeatureID",TEXT(MATCH(INDEX(RelatedFeatures[First Sampling Feature Code],$A4214),SamplingFeatures[Feature Code],0),"0000"),
", RelationshipTypeCV:  ",CHAR(34),INDEX(RelatedFeatures[Relationship Type],$A4214),CHAR(34),
", RelatedFeatureID: *SamplingFeatureID",TEXT(MATCH(INDEX(RelatedFeatures[Second Sampling Feature Code],$A4214),SamplingFeatures[Feature Code],0),"0000"),
", SpatialOffsetID:  ",IF(INDEX(RelatedFeatures[Offset Number],$A4214)="","",CONCATENATE("*SpatialOffsetID",TEXT(INDEX(RelatedFeatures[Offset Number],$A4214),"0000"))),"}")))</f>
        <v>#REF!</v>
      </c>
      <c r="P4214" t="e">
        <f>IF(INDEX(Methods[Method Type],$A4214)="","",
CONCATENATE("  - &amp;MethodID",TEXT($A4214,"0000"),
" {","MethodTypeCV:  ",CHAR(34),INDEX(Methods[Method Type],$A4214),CHAR(34),
", MethodCode:  ",CHAR(34),INDEX(Methods[Method Code],$A4214),CHAR(34),
", MethodName:  ",CHAR(34),INDEX(Methods[Method Name],$A4214),CHAR(34),
", MethodDescription:  ",CHAR(34),INDEX(Methods[Method Description],$A4214),CHAR(34),
", MethodLink:  ",CHAR(34),INDEX(Methods[Method Link],$A4214),CHAR(34),
", OrganizationID: *OrganizationID",TEXT(MATCH(INDEX(Methods[Organization Name],$A4214),Organizations[Organization Name],0),"0000"),"}"))</f>
        <v>#REF!</v>
      </c>
      <c r="Q4214" t="e">
        <f>IF(INDEX(Variables[Variable Type],$A4214)="","",
CONCATENATE("  - &amp;VariableID",TEXT($A4214,"0000"),
" {","VariableTypeCV:  ",CHAR(34),INDEX(Variables[Variable Type],$A4214),CHAR(34),
", VariableCode:  ",CHAR(34),INDEX(Variables[Variable Code],$A4214),CHAR(34),
", VariableNameCV:  ",CHAR(34),INDEX(Variables[Variable Name],$A4214),CHAR(34),
", VariableDefinition:  ",CHAR(34),INDEX(Variables[Variable Definition],$A4214),CHAR(34),
", SpecciationCV:  ",CHAR(34),INDEX(Variables[Speciation],$A4214),CHAR(34),
", NoDataValue:  ",CHAR(34),INDEX(Variables[No Data Value],$A4214),CHAR(34),"}"))</f>
        <v>#REF!</v>
      </c>
    </row>
    <row r="4215" spans="1:17" x14ac:dyDescent="0.25">
      <c r="A4215">
        <v>4212</v>
      </c>
      <c r="D4215" t="e">
        <f>IF(INDEX(People[First Name],$A4215)="","",
CONCATENATE("  - &amp;PersonID",TEXT($A4215,"0000"),
" {","PersonFirstName:  ",CHAR(34),INDEX(People[First Name],$A4215),CHAR(34),
", PersonMiddleName:  ",CHAR(34),INDEX(People[Middle Name],$A4215),CHAR(34),
", PersonLastName:  ",CHAR(34),INDEX(People[Last Name],$A4215),CHAR(34),"}"))</f>
        <v>#REF!</v>
      </c>
      <c r="E4215" t="e">
        <f>IF(INDEX(Organizations[Organization Type '[CV']],$A4215)="","",
CONCATENATE("  - &amp;OrganizationID",TEXT($A4215,"0000"),
" {","OrganizationTypeCV:  ",CHAR(34),INDEX(Organizations[Organization Type '[CV']],$A4215),CHAR(34),
", OrganizationCode:  ",CHAR(34),INDEX(Organizations[Organization Code],$A4215),CHAR(34),
", OrganizationName:  ",CHAR(34),INDEX(Organizations[Organization Name],$A4215),CHAR(34),
", OrganizationDescription:  ",CHAR(34),INDEX(Organizations[Organization Description],$A4215),CHAR(34),
", OrganizationLink:  ",CHAR(34),INDEX(Organizations[Organization Link],$A4215),CHAR(34),"}"))</f>
        <v>#REF!</v>
      </c>
      <c r="F4215" t="e">
        <f>IF(INDEX(People[First Name],$A4215)="","",
CONCATENATE("  - &amp;AffiliationID",TEXT($A4215,"0000"),
" {PersonID: *PersonID",TEXT($A4215,"0000"),
", OrganizationID: *OrganizationID",TEXT(MATCH(INDEX(People[Organization Name],$A4215),Organizations[Organization Name],0),"0000"),
", IsPrimaryOrganizationContact: , AffiliationStartDate: , AffiliationEndDate: , PrimaryPhone: ",
", PrimaryEmail: ",CHAR(34),INDEX(People[Primary Email],$A4215),CHAR(34),
", PrimaryAddress: ",CHAR(34),INDEX(People[Primary Address],$A4215),CHAR(34),
", PersonLink: }"))</f>
        <v>#REF!</v>
      </c>
      <c r="H4215" t="e">
        <f>IF(COUNTA(CitationInformation)=0,"",IF(INDEX(AuthorList[Author Name],$A4215)="","",
CONCATENATE("  - &amp;AuthorListID",TEXT($A4215,"0000"),
"  {CitationID: *CitationID0001",
", PersonID: *PersonID",TEXT(MATCH(INDEX(AuthorList[Author Name],$A4215),People[Full Name],0),"0000"),
", AuthorOrder: ",INDEX(AuthorList[Author Number],$A4215),"}")))</f>
        <v>#REF!</v>
      </c>
      <c r="K4215" t="e">
        <f>IF(INDEX(SamplingFeatures[Feature Code],$A4215)="","",
CONCATENATE("  - &amp;SamplingFeatureID",TEXT($A4215,"0000"),
" {","SamplingFeatureUUID:  ",CHAR(34),INDEX(SamplingFeatures[Sampling Feature UUID],$A4215),CHAR(34),
", SamplingFeatureTypeCV:  ",CHAR(34),INDEX(SamplingFeatures[Sampling Feature Type],$A4215),CHAR(34),
", SamplingFeatureCode:  ",CHAR(34),INDEX(SamplingFeatures[Feature Code],$A4215),CHAR(34),
", SamplingFeatureName:  ",CHAR(34),INDEX(SamplingFeatures[Feature Name],$A4215),CHAR(34),
", SamplingFeatureDescription:  ",CHAR(34),INDEX(SamplingFeatures[Feature Description],$A4215),CHAR(34),
", SamplingFeatureGeotypeCV:  ",CHAR(34),INDEX(SamplingFeatures[Feature Geo Type],$A4215),CHAR(34),
", FeatureGeometry:  ",CHAR(34),INDEX(SamplingFeatures[Feature Geometry],$A4215),CHAR(34),
", Elevation_m:  ",CHAR(34),INDEX(SamplingFeatures[Elevation_m],$A4215),CHAR(34),
", ElevationDatumCV:  ",CHAR(34),ElevationDatum,CHAR(34),"}"))</f>
        <v>#REF!</v>
      </c>
      <c r="L4215" t="e">
        <f>IF(INDEX(SamplingFeatures[Sampling Feature Type],$A4215)&lt;&gt;"Site","",
CONCATENATE("  - &amp;SiteID",TEXT(SUMPRODUCT(--($L$3:$L4214&lt;&gt;"")),"0000"),
" {","SamplingFeatureID:  *SamplingFeatureID",TEXT($A4215,"0000"),
", SiteTypeCV:  ",CHAR(34),INDEX(Sites[Site Type],$A4215),CHAR(34),
", Latitude:  ",INDEX(Sites[Latitude],$A4215),
", Longitude:  ",INDEX(Sites[Longitude],$A4215),
", SRSName:  ",CHAR(34),LatLonDatum,CHAR(34),"}"))</f>
        <v>#REF!</v>
      </c>
      <c r="M4215" t="e">
        <f>IF(INDEX(SamplingFeatures[Sampling Feature Type],$A4215)&lt;&gt;"Specimen","",
CONCATENATE("  - &amp;SpecimenID",TEXT(SUMPRODUCT(--($M$3:$M4214&lt;&gt;"")),"0000"),
" {","SamplingFeatureID:  *SamplingFeatureID",TEXT($A4215,"0000"),
", SpecimenTypeCV:  ",CHAR(34),INDEX(Specimens[Specimen Type],$A4215),CHAR(34),
", SpecimenMediumCV:  ",INDEX(Specimens[Specimen Medium],$A4215),
", IsFieldSpecimen:  ",CHAR(34),INDEX(Specimens[Is Field Specimen?],$A4215),CHAR(34),"}"))</f>
        <v>#REF!</v>
      </c>
      <c r="N4215" t="e">
        <f>IF(COUNTA(SpatialOffsets[])=0,"", IF(INDEX(SpatialOffsets[Spatial Offset Type],$A4215)="","",
CONCATENATE("  - &amp;SpatialOffsetID",TEXT($A4215,"0000"),
" {","SpatialOffsetTypeCV:  ",CHAR(34),INDEX(SpatialOffsets[Spatial Offset Type],$A4215),CHAR(34),
", Offset1Value:  ",INDEX(SpatialOffsets[Offset 1 Value],$A4215),
", Offset1UnitID:  ",CHAR(34),INDEX(SpatialOffsets[Offset 1 Unit],$A4215),CHAR(34),
", Offset2Value:  ",INDEX(SpatialOffsets[Offset 2 Value],$A4215),
", Offset2UnitID:  ",CHAR(34),INDEX(SpatialOffsets[Offset 2 Unit],$A4215),CHAR(34),
", Offset3Value:  ",INDEX(SpatialOffsets[Offset 3 Value],$A4215),
", Offset3UnitID:  ",CHAR(34),INDEX(SpatialOffsets[Offset 3 Unit],$A4215),CHAR(34),,"}")))</f>
        <v>#REF!</v>
      </c>
      <c r="O4215" t="e">
        <f>IF(COUNTA(RelatedFeatures[])=0,"", IF(INDEX(RelatedFeatures[First Sampling Feature Code],$A4215)="","",
CONCATENATE("  - &amp;RelationID",TEXT($A4215,"0000"),
" {","SamplingFeatureID:  *SamplingFeatureID",TEXT(MATCH(INDEX(RelatedFeatures[First Sampling Feature Code],$A4215),SamplingFeatures[Feature Code],0),"0000"),
", RelationshipTypeCV:  ",CHAR(34),INDEX(RelatedFeatures[Relationship Type],$A4215),CHAR(34),
", RelatedFeatureID: *SamplingFeatureID",TEXT(MATCH(INDEX(RelatedFeatures[Second Sampling Feature Code],$A4215),SamplingFeatures[Feature Code],0),"0000"),
", SpatialOffsetID:  ",IF(INDEX(RelatedFeatures[Offset Number],$A4215)="","",CONCATENATE("*SpatialOffsetID",TEXT(INDEX(RelatedFeatures[Offset Number],$A4215),"0000"))),"}")))</f>
        <v>#REF!</v>
      </c>
      <c r="P4215" t="e">
        <f>IF(INDEX(Methods[Method Type],$A4215)="","",
CONCATENATE("  - &amp;MethodID",TEXT($A4215,"0000"),
" {","MethodTypeCV:  ",CHAR(34),INDEX(Methods[Method Type],$A4215),CHAR(34),
", MethodCode:  ",CHAR(34),INDEX(Methods[Method Code],$A4215),CHAR(34),
", MethodName:  ",CHAR(34),INDEX(Methods[Method Name],$A4215),CHAR(34),
", MethodDescription:  ",CHAR(34),INDEX(Methods[Method Description],$A4215),CHAR(34),
", MethodLink:  ",CHAR(34),INDEX(Methods[Method Link],$A4215),CHAR(34),
", OrganizationID: *OrganizationID",TEXT(MATCH(INDEX(Methods[Organization Name],$A4215),Organizations[Organization Name],0),"0000"),"}"))</f>
        <v>#REF!</v>
      </c>
      <c r="Q4215" t="e">
        <f>IF(INDEX(Variables[Variable Type],$A4215)="","",
CONCATENATE("  - &amp;VariableID",TEXT($A4215,"0000"),
" {","VariableTypeCV:  ",CHAR(34),INDEX(Variables[Variable Type],$A4215),CHAR(34),
", VariableCode:  ",CHAR(34),INDEX(Variables[Variable Code],$A4215),CHAR(34),
", VariableNameCV:  ",CHAR(34),INDEX(Variables[Variable Name],$A4215),CHAR(34),
", VariableDefinition:  ",CHAR(34),INDEX(Variables[Variable Definition],$A4215),CHAR(34),
", SpecciationCV:  ",CHAR(34),INDEX(Variables[Speciation],$A4215),CHAR(34),
", NoDataValue:  ",CHAR(34),INDEX(Variables[No Data Value],$A4215),CHAR(34),"}"))</f>
        <v>#REF!</v>
      </c>
    </row>
    <row r="4216" spans="1:17" x14ac:dyDescent="0.25">
      <c r="A4216">
        <v>4213</v>
      </c>
      <c r="D4216" t="e">
        <f>IF(INDEX(People[First Name],$A4216)="","",
CONCATENATE("  - &amp;PersonID",TEXT($A4216,"0000"),
" {","PersonFirstName:  ",CHAR(34),INDEX(People[First Name],$A4216),CHAR(34),
", PersonMiddleName:  ",CHAR(34),INDEX(People[Middle Name],$A4216),CHAR(34),
", PersonLastName:  ",CHAR(34),INDEX(People[Last Name],$A4216),CHAR(34),"}"))</f>
        <v>#REF!</v>
      </c>
      <c r="E4216" t="e">
        <f>IF(INDEX(Organizations[Organization Type '[CV']],$A4216)="","",
CONCATENATE("  - &amp;OrganizationID",TEXT($A4216,"0000"),
" {","OrganizationTypeCV:  ",CHAR(34),INDEX(Organizations[Organization Type '[CV']],$A4216),CHAR(34),
", OrganizationCode:  ",CHAR(34),INDEX(Organizations[Organization Code],$A4216),CHAR(34),
", OrganizationName:  ",CHAR(34),INDEX(Organizations[Organization Name],$A4216),CHAR(34),
", OrganizationDescription:  ",CHAR(34),INDEX(Organizations[Organization Description],$A4216),CHAR(34),
", OrganizationLink:  ",CHAR(34),INDEX(Organizations[Organization Link],$A4216),CHAR(34),"}"))</f>
        <v>#REF!</v>
      </c>
      <c r="F4216" t="e">
        <f>IF(INDEX(People[First Name],$A4216)="","",
CONCATENATE("  - &amp;AffiliationID",TEXT($A4216,"0000"),
" {PersonID: *PersonID",TEXT($A4216,"0000"),
", OrganizationID: *OrganizationID",TEXT(MATCH(INDEX(People[Organization Name],$A4216),Organizations[Organization Name],0),"0000"),
", IsPrimaryOrganizationContact: , AffiliationStartDate: , AffiliationEndDate: , PrimaryPhone: ",
", PrimaryEmail: ",CHAR(34),INDEX(People[Primary Email],$A4216),CHAR(34),
", PrimaryAddress: ",CHAR(34),INDEX(People[Primary Address],$A4216),CHAR(34),
", PersonLink: }"))</f>
        <v>#REF!</v>
      </c>
      <c r="H4216" t="e">
        <f>IF(COUNTA(CitationInformation)=0,"",IF(INDEX(AuthorList[Author Name],$A4216)="","",
CONCATENATE("  - &amp;AuthorListID",TEXT($A4216,"0000"),
"  {CitationID: *CitationID0001",
", PersonID: *PersonID",TEXT(MATCH(INDEX(AuthorList[Author Name],$A4216),People[Full Name],0),"0000"),
", AuthorOrder: ",INDEX(AuthorList[Author Number],$A4216),"}")))</f>
        <v>#REF!</v>
      </c>
      <c r="K4216" t="e">
        <f>IF(INDEX(SamplingFeatures[Feature Code],$A4216)="","",
CONCATENATE("  - &amp;SamplingFeatureID",TEXT($A4216,"0000"),
" {","SamplingFeatureUUID:  ",CHAR(34),INDEX(SamplingFeatures[Sampling Feature UUID],$A4216),CHAR(34),
", SamplingFeatureTypeCV:  ",CHAR(34),INDEX(SamplingFeatures[Sampling Feature Type],$A4216),CHAR(34),
", SamplingFeatureCode:  ",CHAR(34),INDEX(SamplingFeatures[Feature Code],$A4216),CHAR(34),
", SamplingFeatureName:  ",CHAR(34),INDEX(SamplingFeatures[Feature Name],$A4216),CHAR(34),
", SamplingFeatureDescription:  ",CHAR(34),INDEX(SamplingFeatures[Feature Description],$A4216),CHAR(34),
", SamplingFeatureGeotypeCV:  ",CHAR(34),INDEX(SamplingFeatures[Feature Geo Type],$A4216),CHAR(34),
", FeatureGeometry:  ",CHAR(34),INDEX(SamplingFeatures[Feature Geometry],$A4216),CHAR(34),
", Elevation_m:  ",CHAR(34),INDEX(SamplingFeatures[Elevation_m],$A4216),CHAR(34),
", ElevationDatumCV:  ",CHAR(34),ElevationDatum,CHAR(34),"}"))</f>
        <v>#REF!</v>
      </c>
      <c r="L4216" t="e">
        <f>IF(INDEX(SamplingFeatures[Sampling Feature Type],$A4216)&lt;&gt;"Site","",
CONCATENATE("  - &amp;SiteID",TEXT(SUMPRODUCT(--($L$3:$L4215&lt;&gt;"")),"0000"),
" {","SamplingFeatureID:  *SamplingFeatureID",TEXT($A4216,"0000"),
", SiteTypeCV:  ",CHAR(34),INDEX(Sites[Site Type],$A4216),CHAR(34),
", Latitude:  ",INDEX(Sites[Latitude],$A4216),
", Longitude:  ",INDEX(Sites[Longitude],$A4216),
", SRSName:  ",CHAR(34),LatLonDatum,CHAR(34),"}"))</f>
        <v>#REF!</v>
      </c>
      <c r="M4216" t="e">
        <f>IF(INDEX(SamplingFeatures[Sampling Feature Type],$A4216)&lt;&gt;"Specimen","",
CONCATENATE("  - &amp;SpecimenID",TEXT(SUMPRODUCT(--($M$3:$M4215&lt;&gt;"")),"0000"),
" {","SamplingFeatureID:  *SamplingFeatureID",TEXT($A4216,"0000"),
", SpecimenTypeCV:  ",CHAR(34),INDEX(Specimens[Specimen Type],$A4216),CHAR(34),
", SpecimenMediumCV:  ",INDEX(Specimens[Specimen Medium],$A4216),
", IsFieldSpecimen:  ",CHAR(34),INDEX(Specimens[Is Field Specimen?],$A4216),CHAR(34),"}"))</f>
        <v>#REF!</v>
      </c>
      <c r="N4216" t="e">
        <f>IF(COUNTA(SpatialOffsets[])=0,"", IF(INDEX(SpatialOffsets[Spatial Offset Type],$A4216)="","",
CONCATENATE("  - &amp;SpatialOffsetID",TEXT($A4216,"0000"),
" {","SpatialOffsetTypeCV:  ",CHAR(34),INDEX(SpatialOffsets[Spatial Offset Type],$A4216),CHAR(34),
", Offset1Value:  ",INDEX(SpatialOffsets[Offset 1 Value],$A4216),
", Offset1UnitID:  ",CHAR(34),INDEX(SpatialOffsets[Offset 1 Unit],$A4216),CHAR(34),
", Offset2Value:  ",INDEX(SpatialOffsets[Offset 2 Value],$A4216),
", Offset2UnitID:  ",CHAR(34),INDEX(SpatialOffsets[Offset 2 Unit],$A4216),CHAR(34),
", Offset3Value:  ",INDEX(SpatialOffsets[Offset 3 Value],$A4216),
", Offset3UnitID:  ",CHAR(34),INDEX(SpatialOffsets[Offset 3 Unit],$A4216),CHAR(34),,"}")))</f>
        <v>#REF!</v>
      </c>
      <c r="O4216" t="e">
        <f>IF(COUNTA(RelatedFeatures[])=0,"", IF(INDEX(RelatedFeatures[First Sampling Feature Code],$A4216)="","",
CONCATENATE("  - &amp;RelationID",TEXT($A4216,"0000"),
" {","SamplingFeatureID:  *SamplingFeatureID",TEXT(MATCH(INDEX(RelatedFeatures[First Sampling Feature Code],$A4216),SamplingFeatures[Feature Code],0),"0000"),
", RelationshipTypeCV:  ",CHAR(34),INDEX(RelatedFeatures[Relationship Type],$A4216),CHAR(34),
", RelatedFeatureID: *SamplingFeatureID",TEXT(MATCH(INDEX(RelatedFeatures[Second Sampling Feature Code],$A4216),SamplingFeatures[Feature Code],0),"0000"),
", SpatialOffsetID:  ",IF(INDEX(RelatedFeatures[Offset Number],$A4216)="","",CONCATENATE("*SpatialOffsetID",TEXT(INDEX(RelatedFeatures[Offset Number],$A4216),"0000"))),"}")))</f>
        <v>#REF!</v>
      </c>
      <c r="P4216" t="e">
        <f>IF(INDEX(Methods[Method Type],$A4216)="","",
CONCATENATE("  - &amp;MethodID",TEXT($A4216,"0000"),
" {","MethodTypeCV:  ",CHAR(34),INDEX(Methods[Method Type],$A4216),CHAR(34),
", MethodCode:  ",CHAR(34),INDEX(Methods[Method Code],$A4216),CHAR(34),
", MethodName:  ",CHAR(34),INDEX(Methods[Method Name],$A4216),CHAR(34),
", MethodDescription:  ",CHAR(34),INDEX(Methods[Method Description],$A4216),CHAR(34),
", MethodLink:  ",CHAR(34),INDEX(Methods[Method Link],$A4216),CHAR(34),
", OrganizationID: *OrganizationID",TEXT(MATCH(INDEX(Methods[Organization Name],$A4216),Organizations[Organization Name],0),"0000"),"}"))</f>
        <v>#REF!</v>
      </c>
      <c r="Q4216" t="e">
        <f>IF(INDEX(Variables[Variable Type],$A4216)="","",
CONCATENATE("  - &amp;VariableID",TEXT($A4216,"0000"),
" {","VariableTypeCV:  ",CHAR(34),INDEX(Variables[Variable Type],$A4216),CHAR(34),
", VariableCode:  ",CHAR(34),INDEX(Variables[Variable Code],$A4216),CHAR(34),
", VariableNameCV:  ",CHAR(34),INDEX(Variables[Variable Name],$A4216),CHAR(34),
", VariableDefinition:  ",CHAR(34),INDEX(Variables[Variable Definition],$A4216),CHAR(34),
", SpecciationCV:  ",CHAR(34),INDEX(Variables[Speciation],$A4216),CHAR(34),
", NoDataValue:  ",CHAR(34),INDEX(Variables[No Data Value],$A4216),CHAR(34),"}"))</f>
        <v>#REF!</v>
      </c>
    </row>
    <row r="4217" spans="1:17" x14ac:dyDescent="0.25">
      <c r="A4217">
        <v>4214</v>
      </c>
      <c r="D4217" t="e">
        <f>IF(INDEX(People[First Name],$A4217)="","",
CONCATENATE("  - &amp;PersonID",TEXT($A4217,"0000"),
" {","PersonFirstName:  ",CHAR(34),INDEX(People[First Name],$A4217),CHAR(34),
", PersonMiddleName:  ",CHAR(34),INDEX(People[Middle Name],$A4217),CHAR(34),
", PersonLastName:  ",CHAR(34),INDEX(People[Last Name],$A4217),CHAR(34),"}"))</f>
        <v>#REF!</v>
      </c>
      <c r="E4217" t="e">
        <f>IF(INDEX(Organizations[Organization Type '[CV']],$A4217)="","",
CONCATENATE("  - &amp;OrganizationID",TEXT($A4217,"0000"),
" {","OrganizationTypeCV:  ",CHAR(34),INDEX(Organizations[Organization Type '[CV']],$A4217),CHAR(34),
", OrganizationCode:  ",CHAR(34),INDEX(Organizations[Organization Code],$A4217),CHAR(34),
", OrganizationName:  ",CHAR(34),INDEX(Organizations[Organization Name],$A4217),CHAR(34),
", OrganizationDescription:  ",CHAR(34),INDEX(Organizations[Organization Description],$A4217),CHAR(34),
", OrganizationLink:  ",CHAR(34),INDEX(Organizations[Organization Link],$A4217),CHAR(34),"}"))</f>
        <v>#REF!</v>
      </c>
      <c r="F4217" t="e">
        <f>IF(INDEX(People[First Name],$A4217)="","",
CONCATENATE("  - &amp;AffiliationID",TEXT($A4217,"0000"),
" {PersonID: *PersonID",TEXT($A4217,"0000"),
", OrganizationID: *OrganizationID",TEXT(MATCH(INDEX(People[Organization Name],$A4217),Organizations[Organization Name],0),"0000"),
", IsPrimaryOrganizationContact: , AffiliationStartDate: , AffiliationEndDate: , PrimaryPhone: ",
", PrimaryEmail: ",CHAR(34),INDEX(People[Primary Email],$A4217),CHAR(34),
", PrimaryAddress: ",CHAR(34),INDEX(People[Primary Address],$A4217),CHAR(34),
", PersonLink: }"))</f>
        <v>#REF!</v>
      </c>
      <c r="H4217" t="e">
        <f>IF(COUNTA(CitationInformation)=0,"",IF(INDEX(AuthorList[Author Name],$A4217)="","",
CONCATENATE("  - &amp;AuthorListID",TEXT($A4217,"0000"),
"  {CitationID: *CitationID0001",
", PersonID: *PersonID",TEXT(MATCH(INDEX(AuthorList[Author Name],$A4217),People[Full Name],0),"0000"),
", AuthorOrder: ",INDEX(AuthorList[Author Number],$A4217),"}")))</f>
        <v>#REF!</v>
      </c>
      <c r="K4217" t="e">
        <f>IF(INDEX(SamplingFeatures[Feature Code],$A4217)="","",
CONCATENATE("  - &amp;SamplingFeatureID",TEXT($A4217,"0000"),
" {","SamplingFeatureUUID:  ",CHAR(34),INDEX(SamplingFeatures[Sampling Feature UUID],$A4217),CHAR(34),
", SamplingFeatureTypeCV:  ",CHAR(34),INDEX(SamplingFeatures[Sampling Feature Type],$A4217),CHAR(34),
", SamplingFeatureCode:  ",CHAR(34),INDEX(SamplingFeatures[Feature Code],$A4217),CHAR(34),
", SamplingFeatureName:  ",CHAR(34),INDEX(SamplingFeatures[Feature Name],$A4217),CHAR(34),
", SamplingFeatureDescription:  ",CHAR(34),INDEX(SamplingFeatures[Feature Description],$A4217),CHAR(34),
", SamplingFeatureGeotypeCV:  ",CHAR(34),INDEX(SamplingFeatures[Feature Geo Type],$A4217),CHAR(34),
", FeatureGeometry:  ",CHAR(34),INDEX(SamplingFeatures[Feature Geometry],$A4217),CHAR(34),
", Elevation_m:  ",CHAR(34),INDEX(SamplingFeatures[Elevation_m],$A4217),CHAR(34),
", ElevationDatumCV:  ",CHAR(34),ElevationDatum,CHAR(34),"}"))</f>
        <v>#REF!</v>
      </c>
      <c r="L4217" t="e">
        <f>IF(INDEX(SamplingFeatures[Sampling Feature Type],$A4217)&lt;&gt;"Site","",
CONCATENATE("  - &amp;SiteID",TEXT(SUMPRODUCT(--($L$3:$L4216&lt;&gt;"")),"0000"),
" {","SamplingFeatureID:  *SamplingFeatureID",TEXT($A4217,"0000"),
", SiteTypeCV:  ",CHAR(34),INDEX(Sites[Site Type],$A4217),CHAR(34),
", Latitude:  ",INDEX(Sites[Latitude],$A4217),
", Longitude:  ",INDEX(Sites[Longitude],$A4217),
", SRSName:  ",CHAR(34),LatLonDatum,CHAR(34),"}"))</f>
        <v>#REF!</v>
      </c>
      <c r="M4217" t="e">
        <f>IF(INDEX(SamplingFeatures[Sampling Feature Type],$A4217)&lt;&gt;"Specimen","",
CONCATENATE("  - &amp;SpecimenID",TEXT(SUMPRODUCT(--($M$3:$M4216&lt;&gt;"")),"0000"),
" {","SamplingFeatureID:  *SamplingFeatureID",TEXT($A4217,"0000"),
", SpecimenTypeCV:  ",CHAR(34),INDEX(Specimens[Specimen Type],$A4217),CHAR(34),
", SpecimenMediumCV:  ",INDEX(Specimens[Specimen Medium],$A4217),
", IsFieldSpecimen:  ",CHAR(34),INDEX(Specimens[Is Field Specimen?],$A4217),CHAR(34),"}"))</f>
        <v>#REF!</v>
      </c>
      <c r="N4217" t="e">
        <f>IF(COUNTA(SpatialOffsets[])=0,"", IF(INDEX(SpatialOffsets[Spatial Offset Type],$A4217)="","",
CONCATENATE("  - &amp;SpatialOffsetID",TEXT($A4217,"0000"),
" {","SpatialOffsetTypeCV:  ",CHAR(34),INDEX(SpatialOffsets[Spatial Offset Type],$A4217),CHAR(34),
", Offset1Value:  ",INDEX(SpatialOffsets[Offset 1 Value],$A4217),
", Offset1UnitID:  ",CHAR(34),INDEX(SpatialOffsets[Offset 1 Unit],$A4217),CHAR(34),
", Offset2Value:  ",INDEX(SpatialOffsets[Offset 2 Value],$A4217),
", Offset2UnitID:  ",CHAR(34),INDEX(SpatialOffsets[Offset 2 Unit],$A4217),CHAR(34),
", Offset3Value:  ",INDEX(SpatialOffsets[Offset 3 Value],$A4217),
", Offset3UnitID:  ",CHAR(34),INDEX(SpatialOffsets[Offset 3 Unit],$A4217),CHAR(34),,"}")))</f>
        <v>#REF!</v>
      </c>
      <c r="O4217" t="e">
        <f>IF(COUNTA(RelatedFeatures[])=0,"", IF(INDEX(RelatedFeatures[First Sampling Feature Code],$A4217)="","",
CONCATENATE("  - &amp;RelationID",TEXT($A4217,"0000"),
" {","SamplingFeatureID:  *SamplingFeatureID",TEXT(MATCH(INDEX(RelatedFeatures[First Sampling Feature Code],$A4217),SamplingFeatures[Feature Code],0),"0000"),
", RelationshipTypeCV:  ",CHAR(34),INDEX(RelatedFeatures[Relationship Type],$A4217),CHAR(34),
", RelatedFeatureID: *SamplingFeatureID",TEXT(MATCH(INDEX(RelatedFeatures[Second Sampling Feature Code],$A4217),SamplingFeatures[Feature Code],0),"0000"),
", SpatialOffsetID:  ",IF(INDEX(RelatedFeatures[Offset Number],$A4217)="","",CONCATENATE("*SpatialOffsetID",TEXT(INDEX(RelatedFeatures[Offset Number],$A4217),"0000"))),"}")))</f>
        <v>#REF!</v>
      </c>
      <c r="P4217" t="e">
        <f>IF(INDEX(Methods[Method Type],$A4217)="","",
CONCATENATE("  - &amp;MethodID",TEXT($A4217,"0000"),
" {","MethodTypeCV:  ",CHAR(34),INDEX(Methods[Method Type],$A4217),CHAR(34),
", MethodCode:  ",CHAR(34),INDEX(Methods[Method Code],$A4217),CHAR(34),
", MethodName:  ",CHAR(34),INDEX(Methods[Method Name],$A4217),CHAR(34),
", MethodDescription:  ",CHAR(34),INDEX(Methods[Method Description],$A4217),CHAR(34),
", MethodLink:  ",CHAR(34),INDEX(Methods[Method Link],$A4217),CHAR(34),
", OrganizationID: *OrganizationID",TEXT(MATCH(INDEX(Methods[Organization Name],$A4217),Organizations[Organization Name],0),"0000"),"}"))</f>
        <v>#REF!</v>
      </c>
      <c r="Q4217" t="e">
        <f>IF(INDEX(Variables[Variable Type],$A4217)="","",
CONCATENATE("  - &amp;VariableID",TEXT($A4217,"0000"),
" {","VariableTypeCV:  ",CHAR(34),INDEX(Variables[Variable Type],$A4217),CHAR(34),
", VariableCode:  ",CHAR(34),INDEX(Variables[Variable Code],$A4217),CHAR(34),
", VariableNameCV:  ",CHAR(34),INDEX(Variables[Variable Name],$A4217),CHAR(34),
", VariableDefinition:  ",CHAR(34),INDEX(Variables[Variable Definition],$A4217),CHAR(34),
", SpecciationCV:  ",CHAR(34),INDEX(Variables[Speciation],$A4217),CHAR(34),
", NoDataValue:  ",CHAR(34),INDEX(Variables[No Data Value],$A4217),CHAR(34),"}"))</f>
        <v>#REF!</v>
      </c>
    </row>
    <row r="4218" spans="1:17" x14ac:dyDescent="0.25">
      <c r="A4218">
        <v>4215</v>
      </c>
      <c r="D4218" t="e">
        <f>IF(INDEX(People[First Name],$A4218)="","",
CONCATENATE("  - &amp;PersonID",TEXT($A4218,"0000"),
" {","PersonFirstName:  ",CHAR(34),INDEX(People[First Name],$A4218),CHAR(34),
", PersonMiddleName:  ",CHAR(34),INDEX(People[Middle Name],$A4218),CHAR(34),
", PersonLastName:  ",CHAR(34),INDEX(People[Last Name],$A4218),CHAR(34),"}"))</f>
        <v>#REF!</v>
      </c>
      <c r="E4218" t="e">
        <f>IF(INDEX(Organizations[Organization Type '[CV']],$A4218)="","",
CONCATENATE("  - &amp;OrganizationID",TEXT($A4218,"0000"),
" {","OrganizationTypeCV:  ",CHAR(34),INDEX(Organizations[Organization Type '[CV']],$A4218),CHAR(34),
", OrganizationCode:  ",CHAR(34),INDEX(Organizations[Organization Code],$A4218),CHAR(34),
", OrganizationName:  ",CHAR(34),INDEX(Organizations[Organization Name],$A4218),CHAR(34),
", OrganizationDescription:  ",CHAR(34),INDEX(Organizations[Organization Description],$A4218),CHAR(34),
", OrganizationLink:  ",CHAR(34),INDEX(Organizations[Organization Link],$A4218),CHAR(34),"}"))</f>
        <v>#REF!</v>
      </c>
      <c r="F4218" t="e">
        <f>IF(INDEX(People[First Name],$A4218)="","",
CONCATENATE("  - &amp;AffiliationID",TEXT($A4218,"0000"),
" {PersonID: *PersonID",TEXT($A4218,"0000"),
", OrganizationID: *OrganizationID",TEXT(MATCH(INDEX(People[Organization Name],$A4218),Organizations[Organization Name],0),"0000"),
", IsPrimaryOrganizationContact: , AffiliationStartDate: , AffiliationEndDate: , PrimaryPhone: ",
", PrimaryEmail: ",CHAR(34),INDEX(People[Primary Email],$A4218),CHAR(34),
", PrimaryAddress: ",CHAR(34),INDEX(People[Primary Address],$A4218),CHAR(34),
", PersonLink: }"))</f>
        <v>#REF!</v>
      </c>
      <c r="H4218" t="e">
        <f>IF(COUNTA(CitationInformation)=0,"",IF(INDEX(AuthorList[Author Name],$A4218)="","",
CONCATENATE("  - &amp;AuthorListID",TEXT($A4218,"0000"),
"  {CitationID: *CitationID0001",
", PersonID: *PersonID",TEXT(MATCH(INDEX(AuthorList[Author Name],$A4218),People[Full Name],0),"0000"),
", AuthorOrder: ",INDEX(AuthorList[Author Number],$A4218),"}")))</f>
        <v>#REF!</v>
      </c>
      <c r="K4218" t="e">
        <f>IF(INDEX(SamplingFeatures[Feature Code],$A4218)="","",
CONCATENATE("  - &amp;SamplingFeatureID",TEXT($A4218,"0000"),
" {","SamplingFeatureUUID:  ",CHAR(34),INDEX(SamplingFeatures[Sampling Feature UUID],$A4218),CHAR(34),
", SamplingFeatureTypeCV:  ",CHAR(34),INDEX(SamplingFeatures[Sampling Feature Type],$A4218),CHAR(34),
", SamplingFeatureCode:  ",CHAR(34),INDEX(SamplingFeatures[Feature Code],$A4218),CHAR(34),
", SamplingFeatureName:  ",CHAR(34),INDEX(SamplingFeatures[Feature Name],$A4218),CHAR(34),
", SamplingFeatureDescription:  ",CHAR(34),INDEX(SamplingFeatures[Feature Description],$A4218),CHAR(34),
", SamplingFeatureGeotypeCV:  ",CHAR(34),INDEX(SamplingFeatures[Feature Geo Type],$A4218),CHAR(34),
", FeatureGeometry:  ",CHAR(34),INDEX(SamplingFeatures[Feature Geometry],$A4218),CHAR(34),
", Elevation_m:  ",CHAR(34),INDEX(SamplingFeatures[Elevation_m],$A4218),CHAR(34),
", ElevationDatumCV:  ",CHAR(34),ElevationDatum,CHAR(34),"}"))</f>
        <v>#REF!</v>
      </c>
      <c r="L4218" t="e">
        <f>IF(INDEX(SamplingFeatures[Sampling Feature Type],$A4218)&lt;&gt;"Site","",
CONCATENATE("  - &amp;SiteID",TEXT(SUMPRODUCT(--($L$3:$L4217&lt;&gt;"")),"0000"),
" {","SamplingFeatureID:  *SamplingFeatureID",TEXT($A4218,"0000"),
", SiteTypeCV:  ",CHAR(34),INDEX(Sites[Site Type],$A4218),CHAR(34),
", Latitude:  ",INDEX(Sites[Latitude],$A4218),
", Longitude:  ",INDEX(Sites[Longitude],$A4218),
", SRSName:  ",CHAR(34),LatLonDatum,CHAR(34),"}"))</f>
        <v>#REF!</v>
      </c>
      <c r="M4218" t="e">
        <f>IF(INDEX(SamplingFeatures[Sampling Feature Type],$A4218)&lt;&gt;"Specimen","",
CONCATENATE("  - &amp;SpecimenID",TEXT(SUMPRODUCT(--($M$3:$M4217&lt;&gt;"")),"0000"),
" {","SamplingFeatureID:  *SamplingFeatureID",TEXT($A4218,"0000"),
", SpecimenTypeCV:  ",CHAR(34),INDEX(Specimens[Specimen Type],$A4218),CHAR(34),
", SpecimenMediumCV:  ",INDEX(Specimens[Specimen Medium],$A4218),
", IsFieldSpecimen:  ",CHAR(34),INDEX(Specimens[Is Field Specimen?],$A4218),CHAR(34),"}"))</f>
        <v>#REF!</v>
      </c>
      <c r="N4218" t="e">
        <f>IF(COUNTA(SpatialOffsets[])=0,"", IF(INDEX(SpatialOffsets[Spatial Offset Type],$A4218)="","",
CONCATENATE("  - &amp;SpatialOffsetID",TEXT($A4218,"0000"),
" {","SpatialOffsetTypeCV:  ",CHAR(34),INDEX(SpatialOffsets[Spatial Offset Type],$A4218),CHAR(34),
", Offset1Value:  ",INDEX(SpatialOffsets[Offset 1 Value],$A4218),
", Offset1UnitID:  ",CHAR(34),INDEX(SpatialOffsets[Offset 1 Unit],$A4218),CHAR(34),
", Offset2Value:  ",INDEX(SpatialOffsets[Offset 2 Value],$A4218),
", Offset2UnitID:  ",CHAR(34),INDEX(SpatialOffsets[Offset 2 Unit],$A4218),CHAR(34),
", Offset3Value:  ",INDEX(SpatialOffsets[Offset 3 Value],$A4218),
", Offset3UnitID:  ",CHAR(34),INDEX(SpatialOffsets[Offset 3 Unit],$A4218),CHAR(34),,"}")))</f>
        <v>#REF!</v>
      </c>
      <c r="O4218" t="e">
        <f>IF(COUNTA(RelatedFeatures[])=0,"", IF(INDEX(RelatedFeatures[First Sampling Feature Code],$A4218)="","",
CONCATENATE("  - &amp;RelationID",TEXT($A4218,"0000"),
" {","SamplingFeatureID:  *SamplingFeatureID",TEXT(MATCH(INDEX(RelatedFeatures[First Sampling Feature Code],$A4218),SamplingFeatures[Feature Code],0),"0000"),
", RelationshipTypeCV:  ",CHAR(34),INDEX(RelatedFeatures[Relationship Type],$A4218),CHAR(34),
", RelatedFeatureID: *SamplingFeatureID",TEXT(MATCH(INDEX(RelatedFeatures[Second Sampling Feature Code],$A4218),SamplingFeatures[Feature Code],0),"0000"),
", SpatialOffsetID:  ",IF(INDEX(RelatedFeatures[Offset Number],$A4218)="","",CONCATENATE("*SpatialOffsetID",TEXT(INDEX(RelatedFeatures[Offset Number],$A4218),"0000"))),"}")))</f>
        <v>#REF!</v>
      </c>
      <c r="P4218" t="e">
        <f>IF(INDEX(Methods[Method Type],$A4218)="","",
CONCATENATE("  - &amp;MethodID",TEXT($A4218,"0000"),
" {","MethodTypeCV:  ",CHAR(34),INDEX(Methods[Method Type],$A4218),CHAR(34),
", MethodCode:  ",CHAR(34),INDEX(Methods[Method Code],$A4218),CHAR(34),
", MethodName:  ",CHAR(34),INDEX(Methods[Method Name],$A4218),CHAR(34),
", MethodDescription:  ",CHAR(34),INDEX(Methods[Method Description],$A4218),CHAR(34),
", MethodLink:  ",CHAR(34),INDEX(Methods[Method Link],$A4218),CHAR(34),
", OrganizationID: *OrganizationID",TEXT(MATCH(INDEX(Methods[Organization Name],$A4218),Organizations[Organization Name],0),"0000"),"}"))</f>
        <v>#REF!</v>
      </c>
      <c r="Q4218" t="e">
        <f>IF(INDEX(Variables[Variable Type],$A4218)="","",
CONCATENATE("  - &amp;VariableID",TEXT($A4218,"0000"),
" {","VariableTypeCV:  ",CHAR(34),INDEX(Variables[Variable Type],$A4218),CHAR(34),
", VariableCode:  ",CHAR(34),INDEX(Variables[Variable Code],$A4218),CHAR(34),
", VariableNameCV:  ",CHAR(34),INDEX(Variables[Variable Name],$A4218),CHAR(34),
", VariableDefinition:  ",CHAR(34),INDEX(Variables[Variable Definition],$A4218),CHAR(34),
", SpecciationCV:  ",CHAR(34),INDEX(Variables[Speciation],$A4218),CHAR(34),
", NoDataValue:  ",CHAR(34),INDEX(Variables[No Data Value],$A4218),CHAR(34),"}"))</f>
        <v>#REF!</v>
      </c>
    </row>
    <row r="4219" spans="1:17" x14ac:dyDescent="0.25">
      <c r="A4219">
        <v>4216</v>
      </c>
      <c r="D4219" t="e">
        <f>IF(INDEX(People[First Name],$A4219)="","",
CONCATENATE("  - &amp;PersonID",TEXT($A4219,"0000"),
" {","PersonFirstName:  ",CHAR(34),INDEX(People[First Name],$A4219),CHAR(34),
", PersonMiddleName:  ",CHAR(34),INDEX(People[Middle Name],$A4219),CHAR(34),
", PersonLastName:  ",CHAR(34),INDEX(People[Last Name],$A4219),CHAR(34),"}"))</f>
        <v>#REF!</v>
      </c>
      <c r="E4219" t="e">
        <f>IF(INDEX(Organizations[Organization Type '[CV']],$A4219)="","",
CONCATENATE("  - &amp;OrganizationID",TEXT($A4219,"0000"),
" {","OrganizationTypeCV:  ",CHAR(34),INDEX(Organizations[Organization Type '[CV']],$A4219),CHAR(34),
", OrganizationCode:  ",CHAR(34),INDEX(Organizations[Organization Code],$A4219),CHAR(34),
", OrganizationName:  ",CHAR(34),INDEX(Organizations[Organization Name],$A4219),CHAR(34),
", OrganizationDescription:  ",CHAR(34),INDEX(Organizations[Organization Description],$A4219),CHAR(34),
", OrganizationLink:  ",CHAR(34),INDEX(Organizations[Organization Link],$A4219),CHAR(34),"}"))</f>
        <v>#REF!</v>
      </c>
      <c r="F4219" t="e">
        <f>IF(INDEX(People[First Name],$A4219)="","",
CONCATENATE("  - &amp;AffiliationID",TEXT($A4219,"0000"),
" {PersonID: *PersonID",TEXT($A4219,"0000"),
", OrganizationID: *OrganizationID",TEXT(MATCH(INDEX(People[Organization Name],$A4219),Organizations[Organization Name],0),"0000"),
", IsPrimaryOrganizationContact: , AffiliationStartDate: , AffiliationEndDate: , PrimaryPhone: ",
", PrimaryEmail: ",CHAR(34),INDEX(People[Primary Email],$A4219),CHAR(34),
", PrimaryAddress: ",CHAR(34),INDEX(People[Primary Address],$A4219),CHAR(34),
", PersonLink: }"))</f>
        <v>#REF!</v>
      </c>
      <c r="H4219" t="e">
        <f>IF(COUNTA(CitationInformation)=0,"",IF(INDEX(AuthorList[Author Name],$A4219)="","",
CONCATENATE("  - &amp;AuthorListID",TEXT($A4219,"0000"),
"  {CitationID: *CitationID0001",
", PersonID: *PersonID",TEXT(MATCH(INDEX(AuthorList[Author Name],$A4219),People[Full Name],0),"0000"),
", AuthorOrder: ",INDEX(AuthorList[Author Number],$A4219),"}")))</f>
        <v>#REF!</v>
      </c>
      <c r="K4219" t="e">
        <f>IF(INDEX(SamplingFeatures[Feature Code],$A4219)="","",
CONCATENATE("  - &amp;SamplingFeatureID",TEXT($A4219,"0000"),
" {","SamplingFeatureUUID:  ",CHAR(34),INDEX(SamplingFeatures[Sampling Feature UUID],$A4219),CHAR(34),
", SamplingFeatureTypeCV:  ",CHAR(34),INDEX(SamplingFeatures[Sampling Feature Type],$A4219),CHAR(34),
", SamplingFeatureCode:  ",CHAR(34),INDEX(SamplingFeatures[Feature Code],$A4219),CHAR(34),
", SamplingFeatureName:  ",CHAR(34),INDEX(SamplingFeatures[Feature Name],$A4219),CHAR(34),
", SamplingFeatureDescription:  ",CHAR(34),INDEX(SamplingFeatures[Feature Description],$A4219),CHAR(34),
", SamplingFeatureGeotypeCV:  ",CHAR(34),INDEX(SamplingFeatures[Feature Geo Type],$A4219),CHAR(34),
", FeatureGeometry:  ",CHAR(34),INDEX(SamplingFeatures[Feature Geometry],$A4219),CHAR(34),
", Elevation_m:  ",CHAR(34),INDEX(SamplingFeatures[Elevation_m],$A4219),CHAR(34),
", ElevationDatumCV:  ",CHAR(34),ElevationDatum,CHAR(34),"}"))</f>
        <v>#REF!</v>
      </c>
      <c r="L4219" t="e">
        <f>IF(INDEX(SamplingFeatures[Sampling Feature Type],$A4219)&lt;&gt;"Site","",
CONCATENATE("  - &amp;SiteID",TEXT(SUMPRODUCT(--($L$3:$L4218&lt;&gt;"")),"0000"),
" {","SamplingFeatureID:  *SamplingFeatureID",TEXT($A4219,"0000"),
", SiteTypeCV:  ",CHAR(34),INDEX(Sites[Site Type],$A4219),CHAR(34),
", Latitude:  ",INDEX(Sites[Latitude],$A4219),
", Longitude:  ",INDEX(Sites[Longitude],$A4219),
", SRSName:  ",CHAR(34),LatLonDatum,CHAR(34),"}"))</f>
        <v>#REF!</v>
      </c>
      <c r="M4219" t="e">
        <f>IF(INDEX(SamplingFeatures[Sampling Feature Type],$A4219)&lt;&gt;"Specimen","",
CONCATENATE("  - &amp;SpecimenID",TEXT(SUMPRODUCT(--($M$3:$M4218&lt;&gt;"")),"0000"),
" {","SamplingFeatureID:  *SamplingFeatureID",TEXT($A4219,"0000"),
", SpecimenTypeCV:  ",CHAR(34),INDEX(Specimens[Specimen Type],$A4219),CHAR(34),
", SpecimenMediumCV:  ",INDEX(Specimens[Specimen Medium],$A4219),
", IsFieldSpecimen:  ",CHAR(34),INDEX(Specimens[Is Field Specimen?],$A4219),CHAR(34),"}"))</f>
        <v>#REF!</v>
      </c>
      <c r="N4219" t="e">
        <f>IF(COUNTA(SpatialOffsets[])=0,"", IF(INDEX(SpatialOffsets[Spatial Offset Type],$A4219)="","",
CONCATENATE("  - &amp;SpatialOffsetID",TEXT($A4219,"0000"),
" {","SpatialOffsetTypeCV:  ",CHAR(34),INDEX(SpatialOffsets[Spatial Offset Type],$A4219),CHAR(34),
", Offset1Value:  ",INDEX(SpatialOffsets[Offset 1 Value],$A4219),
", Offset1UnitID:  ",CHAR(34),INDEX(SpatialOffsets[Offset 1 Unit],$A4219),CHAR(34),
", Offset2Value:  ",INDEX(SpatialOffsets[Offset 2 Value],$A4219),
", Offset2UnitID:  ",CHAR(34),INDEX(SpatialOffsets[Offset 2 Unit],$A4219),CHAR(34),
", Offset3Value:  ",INDEX(SpatialOffsets[Offset 3 Value],$A4219),
", Offset3UnitID:  ",CHAR(34),INDEX(SpatialOffsets[Offset 3 Unit],$A4219),CHAR(34),,"}")))</f>
        <v>#REF!</v>
      </c>
      <c r="O4219" t="e">
        <f>IF(COUNTA(RelatedFeatures[])=0,"", IF(INDEX(RelatedFeatures[First Sampling Feature Code],$A4219)="","",
CONCATENATE("  - &amp;RelationID",TEXT($A4219,"0000"),
" {","SamplingFeatureID:  *SamplingFeatureID",TEXT(MATCH(INDEX(RelatedFeatures[First Sampling Feature Code],$A4219),SamplingFeatures[Feature Code],0),"0000"),
", RelationshipTypeCV:  ",CHAR(34),INDEX(RelatedFeatures[Relationship Type],$A4219),CHAR(34),
", RelatedFeatureID: *SamplingFeatureID",TEXT(MATCH(INDEX(RelatedFeatures[Second Sampling Feature Code],$A4219),SamplingFeatures[Feature Code],0),"0000"),
", SpatialOffsetID:  ",IF(INDEX(RelatedFeatures[Offset Number],$A4219)="","",CONCATENATE("*SpatialOffsetID",TEXT(INDEX(RelatedFeatures[Offset Number],$A4219),"0000"))),"}")))</f>
        <v>#REF!</v>
      </c>
      <c r="P4219" t="e">
        <f>IF(INDEX(Methods[Method Type],$A4219)="","",
CONCATENATE("  - &amp;MethodID",TEXT($A4219,"0000"),
" {","MethodTypeCV:  ",CHAR(34),INDEX(Methods[Method Type],$A4219),CHAR(34),
", MethodCode:  ",CHAR(34),INDEX(Methods[Method Code],$A4219),CHAR(34),
", MethodName:  ",CHAR(34),INDEX(Methods[Method Name],$A4219),CHAR(34),
", MethodDescription:  ",CHAR(34),INDEX(Methods[Method Description],$A4219),CHAR(34),
", MethodLink:  ",CHAR(34),INDEX(Methods[Method Link],$A4219),CHAR(34),
", OrganizationID: *OrganizationID",TEXT(MATCH(INDEX(Methods[Organization Name],$A4219),Organizations[Organization Name],0),"0000"),"}"))</f>
        <v>#REF!</v>
      </c>
      <c r="Q4219" t="e">
        <f>IF(INDEX(Variables[Variable Type],$A4219)="","",
CONCATENATE("  - &amp;VariableID",TEXT($A4219,"0000"),
" {","VariableTypeCV:  ",CHAR(34),INDEX(Variables[Variable Type],$A4219),CHAR(34),
", VariableCode:  ",CHAR(34),INDEX(Variables[Variable Code],$A4219),CHAR(34),
", VariableNameCV:  ",CHAR(34),INDEX(Variables[Variable Name],$A4219),CHAR(34),
", VariableDefinition:  ",CHAR(34),INDEX(Variables[Variable Definition],$A4219),CHAR(34),
", SpecciationCV:  ",CHAR(34),INDEX(Variables[Speciation],$A4219),CHAR(34),
", NoDataValue:  ",CHAR(34),INDEX(Variables[No Data Value],$A4219),CHAR(34),"}"))</f>
        <v>#REF!</v>
      </c>
    </row>
    <row r="4220" spans="1:17" x14ac:dyDescent="0.25">
      <c r="A4220">
        <v>4217</v>
      </c>
      <c r="D4220" t="e">
        <f>IF(INDEX(People[First Name],$A4220)="","",
CONCATENATE("  - &amp;PersonID",TEXT($A4220,"0000"),
" {","PersonFirstName:  ",CHAR(34),INDEX(People[First Name],$A4220),CHAR(34),
", PersonMiddleName:  ",CHAR(34),INDEX(People[Middle Name],$A4220),CHAR(34),
", PersonLastName:  ",CHAR(34),INDEX(People[Last Name],$A4220),CHAR(34),"}"))</f>
        <v>#REF!</v>
      </c>
      <c r="E4220" t="e">
        <f>IF(INDEX(Organizations[Organization Type '[CV']],$A4220)="","",
CONCATENATE("  - &amp;OrganizationID",TEXT($A4220,"0000"),
" {","OrganizationTypeCV:  ",CHAR(34),INDEX(Organizations[Organization Type '[CV']],$A4220),CHAR(34),
", OrganizationCode:  ",CHAR(34),INDEX(Organizations[Organization Code],$A4220),CHAR(34),
", OrganizationName:  ",CHAR(34),INDEX(Organizations[Organization Name],$A4220),CHAR(34),
", OrganizationDescription:  ",CHAR(34),INDEX(Organizations[Organization Description],$A4220),CHAR(34),
", OrganizationLink:  ",CHAR(34),INDEX(Organizations[Organization Link],$A4220),CHAR(34),"}"))</f>
        <v>#REF!</v>
      </c>
      <c r="F4220" t="e">
        <f>IF(INDEX(People[First Name],$A4220)="","",
CONCATENATE("  - &amp;AffiliationID",TEXT($A4220,"0000"),
" {PersonID: *PersonID",TEXT($A4220,"0000"),
", OrganizationID: *OrganizationID",TEXT(MATCH(INDEX(People[Organization Name],$A4220),Organizations[Organization Name],0),"0000"),
", IsPrimaryOrganizationContact: , AffiliationStartDate: , AffiliationEndDate: , PrimaryPhone: ",
", PrimaryEmail: ",CHAR(34),INDEX(People[Primary Email],$A4220),CHAR(34),
", PrimaryAddress: ",CHAR(34),INDEX(People[Primary Address],$A4220),CHAR(34),
", PersonLink: }"))</f>
        <v>#REF!</v>
      </c>
      <c r="H4220" t="e">
        <f>IF(COUNTA(CitationInformation)=0,"",IF(INDEX(AuthorList[Author Name],$A4220)="","",
CONCATENATE("  - &amp;AuthorListID",TEXT($A4220,"0000"),
"  {CitationID: *CitationID0001",
", PersonID: *PersonID",TEXT(MATCH(INDEX(AuthorList[Author Name],$A4220),People[Full Name],0),"0000"),
", AuthorOrder: ",INDEX(AuthorList[Author Number],$A4220),"}")))</f>
        <v>#REF!</v>
      </c>
      <c r="K4220" t="e">
        <f>IF(INDEX(SamplingFeatures[Feature Code],$A4220)="","",
CONCATENATE("  - &amp;SamplingFeatureID",TEXT($A4220,"0000"),
" {","SamplingFeatureUUID:  ",CHAR(34),INDEX(SamplingFeatures[Sampling Feature UUID],$A4220),CHAR(34),
", SamplingFeatureTypeCV:  ",CHAR(34),INDEX(SamplingFeatures[Sampling Feature Type],$A4220),CHAR(34),
", SamplingFeatureCode:  ",CHAR(34),INDEX(SamplingFeatures[Feature Code],$A4220),CHAR(34),
", SamplingFeatureName:  ",CHAR(34),INDEX(SamplingFeatures[Feature Name],$A4220),CHAR(34),
", SamplingFeatureDescription:  ",CHAR(34),INDEX(SamplingFeatures[Feature Description],$A4220),CHAR(34),
", SamplingFeatureGeotypeCV:  ",CHAR(34),INDEX(SamplingFeatures[Feature Geo Type],$A4220),CHAR(34),
", FeatureGeometry:  ",CHAR(34),INDEX(SamplingFeatures[Feature Geometry],$A4220),CHAR(34),
", Elevation_m:  ",CHAR(34),INDEX(SamplingFeatures[Elevation_m],$A4220),CHAR(34),
", ElevationDatumCV:  ",CHAR(34),ElevationDatum,CHAR(34),"}"))</f>
        <v>#REF!</v>
      </c>
      <c r="L4220" t="e">
        <f>IF(INDEX(SamplingFeatures[Sampling Feature Type],$A4220)&lt;&gt;"Site","",
CONCATENATE("  - &amp;SiteID",TEXT(SUMPRODUCT(--($L$3:$L4219&lt;&gt;"")),"0000"),
" {","SamplingFeatureID:  *SamplingFeatureID",TEXT($A4220,"0000"),
", SiteTypeCV:  ",CHAR(34),INDEX(Sites[Site Type],$A4220),CHAR(34),
", Latitude:  ",INDEX(Sites[Latitude],$A4220),
", Longitude:  ",INDEX(Sites[Longitude],$A4220),
", SRSName:  ",CHAR(34),LatLonDatum,CHAR(34),"}"))</f>
        <v>#REF!</v>
      </c>
      <c r="M4220" t="e">
        <f>IF(INDEX(SamplingFeatures[Sampling Feature Type],$A4220)&lt;&gt;"Specimen","",
CONCATENATE("  - &amp;SpecimenID",TEXT(SUMPRODUCT(--($M$3:$M4219&lt;&gt;"")),"0000"),
" {","SamplingFeatureID:  *SamplingFeatureID",TEXT($A4220,"0000"),
", SpecimenTypeCV:  ",CHAR(34),INDEX(Specimens[Specimen Type],$A4220),CHAR(34),
", SpecimenMediumCV:  ",INDEX(Specimens[Specimen Medium],$A4220),
", IsFieldSpecimen:  ",CHAR(34),INDEX(Specimens[Is Field Specimen?],$A4220),CHAR(34),"}"))</f>
        <v>#REF!</v>
      </c>
      <c r="N4220" t="e">
        <f>IF(COUNTA(SpatialOffsets[])=0,"", IF(INDEX(SpatialOffsets[Spatial Offset Type],$A4220)="","",
CONCATENATE("  - &amp;SpatialOffsetID",TEXT($A4220,"0000"),
" {","SpatialOffsetTypeCV:  ",CHAR(34),INDEX(SpatialOffsets[Spatial Offset Type],$A4220),CHAR(34),
", Offset1Value:  ",INDEX(SpatialOffsets[Offset 1 Value],$A4220),
", Offset1UnitID:  ",CHAR(34),INDEX(SpatialOffsets[Offset 1 Unit],$A4220),CHAR(34),
", Offset2Value:  ",INDEX(SpatialOffsets[Offset 2 Value],$A4220),
", Offset2UnitID:  ",CHAR(34),INDEX(SpatialOffsets[Offset 2 Unit],$A4220),CHAR(34),
", Offset3Value:  ",INDEX(SpatialOffsets[Offset 3 Value],$A4220),
", Offset3UnitID:  ",CHAR(34),INDEX(SpatialOffsets[Offset 3 Unit],$A4220),CHAR(34),,"}")))</f>
        <v>#REF!</v>
      </c>
      <c r="O4220" t="e">
        <f>IF(COUNTA(RelatedFeatures[])=0,"", IF(INDEX(RelatedFeatures[First Sampling Feature Code],$A4220)="","",
CONCATENATE("  - &amp;RelationID",TEXT($A4220,"0000"),
" {","SamplingFeatureID:  *SamplingFeatureID",TEXT(MATCH(INDEX(RelatedFeatures[First Sampling Feature Code],$A4220),SamplingFeatures[Feature Code],0),"0000"),
", RelationshipTypeCV:  ",CHAR(34),INDEX(RelatedFeatures[Relationship Type],$A4220),CHAR(34),
", RelatedFeatureID: *SamplingFeatureID",TEXT(MATCH(INDEX(RelatedFeatures[Second Sampling Feature Code],$A4220),SamplingFeatures[Feature Code],0),"0000"),
", SpatialOffsetID:  ",IF(INDEX(RelatedFeatures[Offset Number],$A4220)="","",CONCATENATE("*SpatialOffsetID",TEXT(INDEX(RelatedFeatures[Offset Number],$A4220),"0000"))),"}")))</f>
        <v>#REF!</v>
      </c>
      <c r="P4220" t="e">
        <f>IF(INDEX(Methods[Method Type],$A4220)="","",
CONCATENATE("  - &amp;MethodID",TEXT($A4220,"0000"),
" {","MethodTypeCV:  ",CHAR(34),INDEX(Methods[Method Type],$A4220),CHAR(34),
", MethodCode:  ",CHAR(34),INDEX(Methods[Method Code],$A4220),CHAR(34),
", MethodName:  ",CHAR(34),INDEX(Methods[Method Name],$A4220),CHAR(34),
", MethodDescription:  ",CHAR(34),INDEX(Methods[Method Description],$A4220),CHAR(34),
", MethodLink:  ",CHAR(34),INDEX(Methods[Method Link],$A4220),CHAR(34),
", OrganizationID: *OrganizationID",TEXT(MATCH(INDEX(Methods[Organization Name],$A4220),Organizations[Organization Name],0),"0000"),"}"))</f>
        <v>#REF!</v>
      </c>
      <c r="Q4220" t="e">
        <f>IF(INDEX(Variables[Variable Type],$A4220)="","",
CONCATENATE("  - &amp;VariableID",TEXT($A4220,"0000"),
" {","VariableTypeCV:  ",CHAR(34),INDEX(Variables[Variable Type],$A4220),CHAR(34),
", VariableCode:  ",CHAR(34),INDEX(Variables[Variable Code],$A4220),CHAR(34),
", VariableNameCV:  ",CHAR(34),INDEX(Variables[Variable Name],$A4220),CHAR(34),
", VariableDefinition:  ",CHAR(34),INDEX(Variables[Variable Definition],$A4220),CHAR(34),
", SpecciationCV:  ",CHAR(34),INDEX(Variables[Speciation],$A4220),CHAR(34),
", NoDataValue:  ",CHAR(34),INDEX(Variables[No Data Value],$A4220),CHAR(34),"}"))</f>
        <v>#REF!</v>
      </c>
    </row>
    <row r="4221" spans="1:17" x14ac:dyDescent="0.25">
      <c r="A4221">
        <v>4218</v>
      </c>
      <c r="D4221" t="e">
        <f>IF(INDEX(People[First Name],$A4221)="","",
CONCATENATE("  - &amp;PersonID",TEXT($A4221,"0000"),
" {","PersonFirstName:  ",CHAR(34),INDEX(People[First Name],$A4221),CHAR(34),
", PersonMiddleName:  ",CHAR(34),INDEX(People[Middle Name],$A4221),CHAR(34),
", PersonLastName:  ",CHAR(34),INDEX(People[Last Name],$A4221),CHAR(34),"}"))</f>
        <v>#REF!</v>
      </c>
      <c r="E4221" t="e">
        <f>IF(INDEX(Organizations[Organization Type '[CV']],$A4221)="","",
CONCATENATE("  - &amp;OrganizationID",TEXT($A4221,"0000"),
" {","OrganizationTypeCV:  ",CHAR(34),INDEX(Organizations[Organization Type '[CV']],$A4221),CHAR(34),
", OrganizationCode:  ",CHAR(34),INDEX(Organizations[Organization Code],$A4221),CHAR(34),
", OrganizationName:  ",CHAR(34),INDEX(Organizations[Organization Name],$A4221),CHAR(34),
", OrganizationDescription:  ",CHAR(34),INDEX(Organizations[Organization Description],$A4221),CHAR(34),
", OrganizationLink:  ",CHAR(34),INDEX(Organizations[Organization Link],$A4221),CHAR(34),"}"))</f>
        <v>#REF!</v>
      </c>
      <c r="F4221" t="e">
        <f>IF(INDEX(People[First Name],$A4221)="","",
CONCATENATE("  - &amp;AffiliationID",TEXT($A4221,"0000"),
" {PersonID: *PersonID",TEXT($A4221,"0000"),
", OrganizationID: *OrganizationID",TEXT(MATCH(INDEX(People[Organization Name],$A4221),Organizations[Organization Name],0),"0000"),
", IsPrimaryOrganizationContact: , AffiliationStartDate: , AffiliationEndDate: , PrimaryPhone: ",
", PrimaryEmail: ",CHAR(34),INDEX(People[Primary Email],$A4221),CHAR(34),
", PrimaryAddress: ",CHAR(34),INDEX(People[Primary Address],$A4221),CHAR(34),
", PersonLink: }"))</f>
        <v>#REF!</v>
      </c>
      <c r="H4221" t="e">
        <f>IF(COUNTA(CitationInformation)=0,"",IF(INDEX(AuthorList[Author Name],$A4221)="","",
CONCATENATE("  - &amp;AuthorListID",TEXT($A4221,"0000"),
"  {CitationID: *CitationID0001",
", PersonID: *PersonID",TEXT(MATCH(INDEX(AuthorList[Author Name],$A4221),People[Full Name],0),"0000"),
", AuthorOrder: ",INDEX(AuthorList[Author Number],$A4221),"}")))</f>
        <v>#REF!</v>
      </c>
      <c r="K4221" t="e">
        <f>IF(INDEX(SamplingFeatures[Feature Code],$A4221)="","",
CONCATENATE("  - &amp;SamplingFeatureID",TEXT($A4221,"0000"),
" {","SamplingFeatureUUID:  ",CHAR(34),INDEX(SamplingFeatures[Sampling Feature UUID],$A4221),CHAR(34),
", SamplingFeatureTypeCV:  ",CHAR(34),INDEX(SamplingFeatures[Sampling Feature Type],$A4221),CHAR(34),
", SamplingFeatureCode:  ",CHAR(34),INDEX(SamplingFeatures[Feature Code],$A4221),CHAR(34),
", SamplingFeatureName:  ",CHAR(34),INDEX(SamplingFeatures[Feature Name],$A4221),CHAR(34),
", SamplingFeatureDescription:  ",CHAR(34),INDEX(SamplingFeatures[Feature Description],$A4221),CHAR(34),
", SamplingFeatureGeotypeCV:  ",CHAR(34),INDEX(SamplingFeatures[Feature Geo Type],$A4221),CHAR(34),
", FeatureGeometry:  ",CHAR(34),INDEX(SamplingFeatures[Feature Geometry],$A4221),CHAR(34),
", Elevation_m:  ",CHAR(34),INDEX(SamplingFeatures[Elevation_m],$A4221),CHAR(34),
", ElevationDatumCV:  ",CHAR(34),ElevationDatum,CHAR(34),"}"))</f>
        <v>#REF!</v>
      </c>
      <c r="L4221" t="e">
        <f>IF(INDEX(SamplingFeatures[Sampling Feature Type],$A4221)&lt;&gt;"Site","",
CONCATENATE("  - &amp;SiteID",TEXT(SUMPRODUCT(--($L$3:$L4220&lt;&gt;"")),"0000"),
" {","SamplingFeatureID:  *SamplingFeatureID",TEXT($A4221,"0000"),
", SiteTypeCV:  ",CHAR(34),INDEX(Sites[Site Type],$A4221),CHAR(34),
", Latitude:  ",INDEX(Sites[Latitude],$A4221),
", Longitude:  ",INDEX(Sites[Longitude],$A4221),
", SRSName:  ",CHAR(34),LatLonDatum,CHAR(34),"}"))</f>
        <v>#REF!</v>
      </c>
      <c r="M4221" t="e">
        <f>IF(INDEX(SamplingFeatures[Sampling Feature Type],$A4221)&lt;&gt;"Specimen","",
CONCATENATE("  - &amp;SpecimenID",TEXT(SUMPRODUCT(--($M$3:$M4220&lt;&gt;"")),"0000"),
" {","SamplingFeatureID:  *SamplingFeatureID",TEXT($A4221,"0000"),
", SpecimenTypeCV:  ",CHAR(34),INDEX(Specimens[Specimen Type],$A4221),CHAR(34),
", SpecimenMediumCV:  ",INDEX(Specimens[Specimen Medium],$A4221),
", IsFieldSpecimen:  ",CHAR(34),INDEX(Specimens[Is Field Specimen?],$A4221),CHAR(34),"}"))</f>
        <v>#REF!</v>
      </c>
      <c r="N4221" t="e">
        <f>IF(COUNTA(SpatialOffsets[])=0,"", IF(INDEX(SpatialOffsets[Spatial Offset Type],$A4221)="","",
CONCATENATE("  - &amp;SpatialOffsetID",TEXT($A4221,"0000"),
" {","SpatialOffsetTypeCV:  ",CHAR(34),INDEX(SpatialOffsets[Spatial Offset Type],$A4221),CHAR(34),
", Offset1Value:  ",INDEX(SpatialOffsets[Offset 1 Value],$A4221),
", Offset1UnitID:  ",CHAR(34),INDEX(SpatialOffsets[Offset 1 Unit],$A4221),CHAR(34),
", Offset2Value:  ",INDEX(SpatialOffsets[Offset 2 Value],$A4221),
", Offset2UnitID:  ",CHAR(34),INDEX(SpatialOffsets[Offset 2 Unit],$A4221),CHAR(34),
", Offset3Value:  ",INDEX(SpatialOffsets[Offset 3 Value],$A4221),
", Offset3UnitID:  ",CHAR(34),INDEX(SpatialOffsets[Offset 3 Unit],$A4221),CHAR(34),,"}")))</f>
        <v>#REF!</v>
      </c>
      <c r="O4221" t="e">
        <f>IF(COUNTA(RelatedFeatures[])=0,"", IF(INDEX(RelatedFeatures[First Sampling Feature Code],$A4221)="","",
CONCATENATE("  - &amp;RelationID",TEXT($A4221,"0000"),
" {","SamplingFeatureID:  *SamplingFeatureID",TEXT(MATCH(INDEX(RelatedFeatures[First Sampling Feature Code],$A4221),SamplingFeatures[Feature Code],0),"0000"),
", RelationshipTypeCV:  ",CHAR(34),INDEX(RelatedFeatures[Relationship Type],$A4221),CHAR(34),
", RelatedFeatureID: *SamplingFeatureID",TEXT(MATCH(INDEX(RelatedFeatures[Second Sampling Feature Code],$A4221),SamplingFeatures[Feature Code],0),"0000"),
", SpatialOffsetID:  ",IF(INDEX(RelatedFeatures[Offset Number],$A4221)="","",CONCATENATE("*SpatialOffsetID",TEXT(INDEX(RelatedFeatures[Offset Number],$A4221),"0000"))),"}")))</f>
        <v>#REF!</v>
      </c>
      <c r="P4221" t="e">
        <f>IF(INDEX(Methods[Method Type],$A4221)="","",
CONCATENATE("  - &amp;MethodID",TEXT($A4221,"0000"),
" {","MethodTypeCV:  ",CHAR(34),INDEX(Methods[Method Type],$A4221),CHAR(34),
", MethodCode:  ",CHAR(34),INDEX(Methods[Method Code],$A4221),CHAR(34),
", MethodName:  ",CHAR(34),INDEX(Methods[Method Name],$A4221),CHAR(34),
", MethodDescription:  ",CHAR(34),INDEX(Methods[Method Description],$A4221),CHAR(34),
", MethodLink:  ",CHAR(34),INDEX(Methods[Method Link],$A4221),CHAR(34),
", OrganizationID: *OrganizationID",TEXT(MATCH(INDEX(Methods[Organization Name],$A4221),Organizations[Organization Name],0),"0000"),"}"))</f>
        <v>#REF!</v>
      </c>
      <c r="Q4221" t="e">
        <f>IF(INDEX(Variables[Variable Type],$A4221)="","",
CONCATENATE("  - &amp;VariableID",TEXT($A4221,"0000"),
" {","VariableTypeCV:  ",CHAR(34),INDEX(Variables[Variable Type],$A4221),CHAR(34),
", VariableCode:  ",CHAR(34),INDEX(Variables[Variable Code],$A4221),CHAR(34),
", VariableNameCV:  ",CHAR(34),INDEX(Variables[Variable Name],$A4221),CHAR(34),
", VariableDefinition:  ",CHAR(34),INDEX(Variables[Variable Definition],$A4221),CHAR(34),
", SpecciationCV:  ",CHAR(34),INDEX(Variables[Speciation],$A4221),CHAR(34),
", NoDataValue:  ",CHAR(34),INDEX(Variables[No Data Value],$A4221),CHAR(34),"}"))</f>
        <v>#REF!</v>
      </c>
    </row>
    <row r="4222" spans="1:17" x14ac:dyDescent="0.25">
      <c r="A4222">
        <v>4219</v>
      </c>
      <c r="D4222" t="e">
        <f>IF(INDEX(People[First Name],$A4222)="","",
CONCATENATE("  - &amp;PersonID",TEXT($A4222,"0000"),
" {","PersonFirstName:  ",CHAR(34),INDEX(People[First Name],$A4222),CHAR(34),
", PersonMiddleName:  ",CHAR(34),INDEX(People[Middle Name],$A4222),CHAR(34),
", PersonLastName:  ",CHAR(34),INDEX(People[Last Name],$A4222),CHAR(34),"}"))</f>
        <v>#REF!</v>
      </c>
      <c r="E4222" t="e">
        <f>IF(INDEX(Organizations[Organization Type '[CV']],$A4222)="","",
CONCATENATE("  - &amp;OrganizationID",TEXT($A4222,"0000"),
" {","OrganizationTypeCV:  ",CHAR(34),INDEX(Organizations[Organization Type '[CV']],$A4222),CHAR(34),
", OrganizationCode:  ",CHAR(34),INDEX(Organizations[Organization Code],$A4222),CHAR(34),
", OrganizationName:  ",CHAR(34),INDEX(Organizations[Organization Name],$A4222),CHAR(34),
", OrganizationDescription:  ",CHAR(34),INDEX(Organizations[Organization Description],$A4222),CHAR(34),
", OrganizationLink:  ",CHAR(34),INDEX(Organizations[Organization Link],$A4222),CHAR(34),"}"))</f>
        <v>#REF!</v>
      </c>
      <c r="F4222" t="e">
        <f>IF(INDEX(People[First Name],$A4222)="","",
CONCATENATE("  - &amp;AffiliationID",TEXT($A4222,"0000"),
" {PersonID: *PersonID",TEXT($A4222,"0000"),
", OrganizationID: *OrganizationID",TEXT(MATCH(INDEX(People[Organization Name],$A4222),Organizations[Organization Name],0),"0000"),
", IsPrimaryOrganizationContact: , AffiliationStartDate: , AffiliationEndDate: , PrimaryPhone: ",
", PrimaryEmail: ",CHAR(34),INDEX(People[Primary Email],$A4222),CHAR(34),
", PrimaryAddress: ",CHAR(34),INDEX(People[Primary Address],$A4222),CHAR(34),
", PersonLink: }"))</f>
        <v>#REF!</v>
      </c>
      <c r="H4222" t="e">
        <f>IF(COUNTA(CitationInformation)=0,"",IF(INDEX(AuthorList[Author Name],$A4222)="","",
CONCATENATE("  - &amp;AuthorListID",TEXT($A4222,"0000"),
"  {CitationID: *CitationID0001",
", PersonID: *PersonID",TEXT(MATCH(INDEX(AuthorList[Author Name],$A4222),People[Full Name],0),"0000"),
", AuthorOrder: ",INDEX(AuthorList[Author Number],$A4222),"}")))</f>
        <v>#REF!</v>
      </c>
      <c r="K4222" t="e">
        <f>IF(INDEX(SamplingFeatures[Feature Code],$A4222)="","",
CONCATENATE("  - &amp;SamplingFeatureID",TEXT($A4222,"0000"),
" {","SamplingFeatureUUID:  ",CHAR(34),INDEX(SamplingFeatures[Sampling Feature UUID],$A4222),CHAR(34),
", SamplingFeatureTypeCV:  ",CHAR(34),INDEX(SamplingFeatures[Sampling Feature Type],$A4222),CHAR(34),
", SamplingFeatureCode:  ",CHAR(34),INDEX(SamplingFeatures[Feature Code],$A4222),CHAR(34),
", SamplingFeatureName:  ",CHAR(34),INDEX(SamplingFeatures[Feature Name],$A4222),CHAR(34),
", SamplingFeatureDescription:  ",CHAR(34),INDEX(SamplingFeatures[Feature Description],$A4222),CHAR(34),
", SamplingFeatureGeotypeCV:  ",CHAR(34),INDEX(SamplingFeatures[Feature Geo Type],$A4222),CHAR(34),
", FeatureGeometry:  ",CHAR(34),INDEX(SamplingFeatures[Feature Geometry],$A4222),CHAR(34),
", Elevation_m:  ",CHAR(34),INDEX(SamplingFeatures[Elevation_m],$A4222),CHAR(34),
", ElevationDatumCV:  ",CHAR(34),ElevationDatum,CHAR(34),"}"))</f>
        <v>#REF!</v>
      </c>
      <c r="L4222" t="e">
        <f>IF(INDEX(SamplingFeatures[Sampling Feature Type],$A4222)&lt;&gt;"Site","",
CONCATENATE("  - &amp;SiteID",TEXT(SUMPRODUCT(--($L$3:$L4221&lt;&gt;"")),"0000"),
" {","SamplingFeatureID:  *SamplingFeatureID",TEXT($A4222,"0000"),
", SiteTypeCV:  ",CHAR(34),INDEX(Sites[Site Type],$A4222),CHAR(34),
", Latitude:  ",INDEX(Sites[Latitude],$A4222),
", Longitude:  ",INDEX(Sites[Longitude],$A4222),
", SRSName:  ",CHAR(34),LatLonDatum,CHAR(34),"}"))</f>
        <v>#REF!</v>
      </c>
      <c r="M4222" t="e">
        <f>IF(INDEX(SamplingFeatures[Sampling Feature Type],$A4222)&lt;&gt;"Specimen","",
CONCATENATE("  - &amp;SpecimenID",TEXT(SUMPRODUCT(--($M$3:$M4221&lt;&gt;"")),"0000"),
" {","SamplingFeatureID:  *SamplingFeatureID",TEXT($A4222,"0000"),
", SpecimenTypeCV:  ",CHAR(34),INDEX(Specimens[Specimen Type],$A4222),CHAR(34),
", SpecimenMediumCV:  ",INDEX(Specimens[Specimen Medium],$A4222),
", IsFieldSpecimen:  ",CHAR(34),INDEX(Specimens[Is Field Specimen?],$A4222),CHAR(34),"}"))</f>
        <v>#REF!</v>
      </c>
      <c r="N4222" t="e">
        <f>IF(COUNTA(SpatialOffsets[])=0,"", IF(INDEX(SpatialOffsets[Spatial Offset Type],$A4222)="","",
CONCATENATE("  - &amp;SpatialOffsetID",TEXT($A4222,"0000"),
" {","SpatialOffsetTypeCV:  ",CHAR(34),INDEX(SpatialOffsets[Spatial Offset Type],$A4222),CHAR(34),
", Offset1Value:  ",INDEX(SpatialOffsets[Offset 1 Value],$A4222),
", Offset1UnitID:  ",CHAR(34),INDEX(SpatialOffsets[Offset 1 Unit],$A4222),CHAR(34),
", Offset2Value:  ",INDEX(SpatialOffsets[Offset 2 Value],$A4222),
", Offset2UnitID:  ",CHAR(34),INDEX(SpatialOffsets[Offset 2 Unit],$A4222),CHAR(34),
", Offset3Value:  ",INDEX(SpatialOffsets[Offset 3 Value],$A4222),
", Offset3UnitID:  ",CHAR(34),INDEX(SpatialOffsets[Offset 3 Unit],$A4222),CHAR(34),,"}")))</f>
        <v>#REF!</v>
      </c>
      <c r="O4222" t="e">
        <f>IF(COUNTA(RelatedFeatures[])=0,"", IF(INDEX(RelatedFeatures[First Sampling Feature Code],$A4222)="","",
CONCATENATE("  - &amp;RelationID",TEXT($A4222,"0000"),
" {","SamplingFeatureID:  *SamplingFeatureID",TEXT(MATCH(INDEX(RelatedFeatures[First Sampling Feature Code],$A4222),SamplingFeatures[Feature Code],0),"0000"),
", RelationshipTypeCV:  ",CHAR(34),INDEX(RelatedFeatures[Relationship Type],$A4222),CHAR(34),
", RelatedFeatureID: *SamplingFeatureID",TEXT(MATCH(INDEX(RelatedFeatures[Second Sampling Feature Code],$A4222),SamplingFeatures[Feature Code],0),"0000"),
", SpatialOffsetID:  ",IF(INDEX(RelatedFeatures[Offset Number],$A4222)="","",CONCATENATE("*SpatialOffsetID",TEXT(INDEX(RelatedFeatures[Offset Number],$A4222),"0000"))),"}")))</f>
        <v>#REF!</v>
      </c>
      <c r="P4222" t="e">
        <f>IF(INDEX(Methods[Method Type],$A4222)="","",
CONCATENATE("  - &amp;MethodID",TEXT($A4222,"0000"),
" {","MethodTypeCV:  ",CHAR(34),INDEX(Methods[Method Type],$A4222),CHAR(34),
", MethodCode:  ",CHAR(34),INDEX(Methods[Method Code],$A4222),CHAR(34),
", MethodName:  ",CHAR(34),INDEX(Methods[Method Name],$A4222),CHAR(34),
", MethodDescription:  ",CHAR(34),INDEX(Methods[Method Description],$A4222),CHAR(34),
", MethodLink:  ",CHAR(34),INDEX(Methods[Method Link],$A4222),CHAR(34),
", OrganizationID: *OrganizationID",TEXT(MATCH(INDEX(Methods[Organization Name],$A4222),Organizations[Organization Name],0),"0000"),"}"))</f>
        <v>#REF!</v>
      </c>
      <c r="Q4222" t="e">
        <f>IF(INDEX(Variables[Variable Type],$A4222)="","",
CONCATENATE("  - &amp;VariableID",TEXT($A4222,"0000"),
" {","VariableTypeCV:  ",CHAR(34),INDEX(Variables[Variable Type],$A4222),CHAR(34),
", VariableCode:  ",CHAR(34),INDEX(Variables[Variable Code],$A4222),CHAR(34),
", VariableNameCV:  ",CHAR(34),INDEX(Variables[Variable Name],$A4222),CHAR(34),
", VariableDefinition:  ",CHAR(34),INDEX(Variables[Variable Definition],$A4222),CHAR(34),
", SpecciationCV:  ",CHAR(34),INDEX(Variables[Speciation],$A4222),CHAR(34),
", NoDataValue:  ",CHAR(34),INDEX(Variables[No Data Value],$A4222),CHAR(34),"}"))</f>
        <v>#REF!</v>
      </c>
    </row>
    <row r="4223" spans="1:17" x14ac:dyDescent="0.25">
      <c r="A4223">
        <v>4220</v>
      </c>
      <c r="D4223" t="e">
        <f>IF(INDEX(People[First Name],$A4223)="","",
CONCATENATE("  - &amp;PersonID",TEXT($A4223,"0000"),
" {","PersonFirstName:  ",CHAR(34),INDEX(People[First Name],$A4223),CHAR(34),
", PersonMiddleName:  ",CHAR(34),INDEX(People[Middle Name],$A4223),CHAR(34),
", PersonLastName:  ",CHAR(34),INDEX(People[Last Name],$A4223),CHAR(34),"}"))</f>
        <v>#REF!</v>
      </c>
      <c r="E4223" t="e">
        <f>IF(INDEX(Organizations[Organization Type '[CV']],$A4223)="","",
CONCATENATE("  - &amp;OrganizationID",TEXT($A4223,"0000"),
" {","OrganizationTypeCV:  ",CHAR(34),INDEX(Organizations[Organization Type '[CV']],$A4223),CHAR(34),
", OrganizationCode:  ",CHAR(34),INDEX(Organizations[Organization Code],$A4223),CHAR(34),
", OrganizationName:  ",CHAR(34),INDEX(Organizations[Organization Name],$A4223),CHAR(34),
", OrganizationDescription:  ",CHAR(34),INDEX(Organizations[Organization Description],$A4223),CHAR(34),
", OrganizationLink:  ",CHAR(34),INDEX(Organizations[Organization Link],$A4223),CHAR(34),"}"))</f>
        <v>#REF!</v>
      </c>
      <c r="F4223" t="e">
        <f>IF(INDEX(People[First Name],$A4223)="","",
CONCATENATE("  - &amp;AffiliationID",TEXT($A4223,"0000"),
" {PersonID: *PersonID",TEXT($A4223,"0000"),
", OrganizationID: *OrganizationID",TEXT(MATCH(INDEX(People[Organization Name],$A4223),Organizations[Organization Name],0),"0000"),
", IsPrimaryOrganizationContact: , AffiliationStartDate: , AffiliationEndDate: , PrimaryPhone: ",
", PrimaryEmail: ",CHAR(34),INDEX(People[Primary Email],$A4223),CHAR(34),
", PrimaryAddress: ",CHAR(34),INDEX(People[Primary Address],$A4223),CHAR(34),
", PersonLink: }"))</f>
        <v>#REF!</v>
      </c>
      <c r="H4223" t="e">
        <f>IF(COUNTA(CitationInformation)=0,"",IF(INDEX(AuthorList[Author Name],$A4223)="","",
CONCATENATE("  - &amp;AuthorListID",TEXT($A4223,"0000"),
"  {CitationID: *CitationID0001",
", PersonID: *PersonID",TEXT(MATCH(INDEX(AuthorList[Author Name],$A4223),People[Full Name],0),"0000"),
", AuthorOrder: ",INDEX(AuthorList[Author Number],$A4223),"}")))</f>
        <v>#REF!</v>
      </c>
      <c r="K4223" t="e">
        <f>IF(INDEX(SamplingFeatures[Feature Code],$A4223)="","",
CONCATENATE("  - &amp;SamplingFeatureID",TEXT($A4223,"0000"),
" {","SamplingFeatureUUID:  ",CHAR(34),INDEX(SamplingFeatures[Sampling Feature UUID],$A4223),CHAR(34),
", SamplingFeatureTypeCV:  ",CHAR(34),INDEX(SamplingFeatures[Sampling Feature Type],$A4223),CHAR(34),
", SamplingFeatureCode:  ",CHAR(34),INDEX(SamplingFeatures[Feature Code],$A4223),CHAR(34),
", SamplingFeatureName:  ",CHAR(34),INDEX(SamplingFeatures[Feature Name],$A4223),CHAR(34),
", SamplingFeatureDescription:  ",CHAR(34),INDEX(SamplingFeatures[Feature Description],$A4223),CHAR(34),
", SamplingFeatureGeotypeCV:  ",CHAR(34),INDEX(SamplingFeatures[Feature Geo Type],$A4223),CHAR(34),
", FeatureGeometry:  ",CHAR(34),INDEX(SamplingFeatures[Feature Geometry],$A4223),CHAR(34),
", Elevation_m:  ",CHAR(34),INDEX(SamplingFeatures[Elevation_m],$A4223),CHAR(34),
", ElevationDatumCV:  ",CHAR(34),ElevationDatum,CHAR(34),"}"))</f>
        <v>#REF!</v>
      </c>
      <c r="L4223" t="e">
        <f>IF(INDEX(SamplingFeatures[Sampling Feature Type],$A4223)&lt;&gt;"Site","",
CONCATENATE("  - &amp;SiteID",TEXT(SUMPRODUCT(--($L$3:$L4222&lt;&gt;"")),"0000"),
" {","SamplingFeatureID:  *SamplingFeatureID",TEXT($A4223,"0000"),
", SiteTypeCV:  ",CHAR(34),INDEX(Sites[Site Type],$A4223),CHAR(34),
", Latitude:  ",INDEX(Sites[Latitude],$A4223),
", Longitude:  ",INDEX(Sites[Longitude],$A4223),
", SRSName:  ",CHAR(34),LatLonDatum,CHAR(34),"}"))</f>
        <v>#REF!</v>
      </c>
      <c r="M4223" t="e">
        <f>IF(INDEX(SamplingFeatures[Sampling Feature Type],$A4223)&lt;&gt;"Specimen","",
CONCATENATE("  - &amp;SpecimenID",TEXT(SUMPRODUCT(--($M$3:$M4222&lt;&gt;"")),"0000"),
" {","SamplingFeatureID:  *SamplingFeatureID",TEXT($A4223,"0000"),
", SpecimenTypeCV:  ",CHAR(34),INDEX(Specimens[Specimen Type],$A4223),CHAR(34),
", SpecimenMediumCV:  ",INDEX(Specimens[Specimen Medium],$A4223),
", IsFieldSpecimen:  ",CHAR(34),INDEX(Specimens[Is Field Specimen?],$A4223),CHAR(34),"}"))</f>
        <v>#REF!</v>
      </c>
      <c r="N4223" t="e">
        <f>IF(COUNTA(SpatialOffsets[])=0,"", IF(INDEX(SpatialOffsets[Spatial Offset Type],$A4223)="","",
CONCATENATE("  - &amp;SpatialOffsetID",TEXT($A4223,"0000"),
" {","SpatialOffsetTypeCV:  ",CHAR(34),INDEX(SpatialOffsets[Spatial Offset Type],$A4223),CHAR(34),
", Offset1Value:  ",INDEX(SpatialOffsets[Offset 1 Value],$A4223),
", Offset1UnitID:  ",CHAR(34),INDEX(SpatialOffsets[Offset 1 Unit],$A4223),CHAR(34),
", Offset2Value:  ",INDEX(SpatialOffsets[Offset 2 Value],$A4223),
", Offset2UnitID:  ",CHAR(34),INDEX(SpatialOffsets[Offset 2 Unit],$A4223),CHAR(34),
", Offset3Value:  ",INDEX(SpatialOffsets[Offset 3 Value],$A4223),
", Offset3UnitID:  ",CHAR(34),INDEX(SpatialOffsets[Offset 3 Unit],$A4223),CHAR(34),,"}")))</f>
        <v>#REF!</v>
      </c>
      <c r="O4223" t="e">
        <f>IF(COUNTA(RelatedFeatures[])=0,"", IF(INDEX(RelatedFeatures[First Sampling Feature Code],$A4223)="","",
CONCATENATE("  - &amp;RelationID",TEXT($A4223,"0000"),
" {","SamplingFeatureID:  *SamplingFeatureID",TEXT(MATCH(INDEX(RelatedFeatures[First Sampling Feature Code],$A4223),SamplingFeatures[Feature Code],0),"0000"),
", RelationshipTypeCV:  ",CHAR(34),INDEX(RelatedFeatures[Relationship Type],$A4223),CHAR(34),
", RelatedFeatureID: *SamplingFeatureID",TEXT(MATCH(INDEX(RelatedFeatures[Second Sampling Feature Code],$A4223),SamplingFeatures[Feature Code],0),"0000"),
", SpatialOffsetID:  ",IF(INDEX(RelatedFeatures[Offset Number],$A4223)="","",CONCATENATE("*SpatialOffsetID",TEXT(INDEX(RelatedFeatures[Offset Number],$A4223),"0000"))),"}")))</f>
        <v>#REF!</v>
      </c>
      <c r="P4223" t="e">
        <f>IF(INDEX(Methods[Method Type],$A4223)="","",
CONCATENATE("  - &amp;MethodID",TEXT($A4223,"0000"),
" {","MethodTypeCV:  ",CHAR(34),INDEX(Methods[Method Type],$A4223),CHAR(34),
", MethodCode:  ",CHAR(34),INDEX(Methods[Method Code],$A4223),CHAR(34),
", MethodName:  ",CHAR(34),INDEX(Methods[Method Name],$A4223),CHAR(34),
", MethodDescription:  ",CHAR(34),INDEX(Methods[Method Description],$A4223),CHAR(34),
", MethodLink:  ",CHAR(34),INDEX(Methods[Method Link],$A4223),CHAR(34),
", OrganizationID: *OrganizationID",TEXT(MATCH(INDEX(Methods[Organization Name],$A4223),Organizations[Organization Name],0),"0000"),"}"))</f>
        <v>#REF!</v>
      </c>
      <c r="Q4223" t="e">
        <f>IF(INDEX(Variables[Variable Type],$A4223)="","",
CONCATENATE("  - &amp;VariableID",TEXT($A4223,"0000"),
" {","VariableTypeCV:  ",CHAR(34),INDEX(Variables[Variable Type],$A4223),CHAR(34),
", VariableCode:  ",CHAR(34),INDEX(Variables[Variable Code],$A4223),CHAR(34),
", VariableNameCV:  ",CHAR(34),INDEX(Variables[Variable Name],$A4223),CHAR(34),
", VariableDefinition:  ",CHAR(34),INDEX(Variables[Variable Definition],$A4223),CHAR(34),
", SpecciationCV:  ",CHAR(34),INDEX(Variables[Speciation],$A4223),CHAR(34),
", NoDataValue:  ",CHAR(34),INDEX(Variables[No Data Value],$A4223),CHAR(34),"}"))</f>
        <v>#REF!</v>
      </c>
    </row>
    <row r="4224" spans="1:17" x14ac:dyDescent="0.25">
      <c r="A4224">
        <v>4221</v>
      </c>
      <c r="D4224" t="e">
        <f>IF(INDEX(People[First Name],$A4224)="","",
CONCATENATE("  - &amp;PersonID",TEXT($A4224,"0000"),
" {","PersonFirstName:  ",CHAR(34),INDEX(People[First Name],$A4224),CHAR(34),
", PersonMiddleName:  ",CHAR(34),INDEX(People[Middle Name],$A4224),CHAR(34),
", PersonLastName:  ",CHAR(34),INDEX(People[Last Name],$A4224),CHAR(34),"}"))</f>
        <v>#REF!</v>
      </c>
      <c r="E4224" t="e">
        <f>IF(INDEX(Organizations[Organization Type '[CV']],$A4224)="","",
CONCATENATE("  - &amp;OrganizationID",TEXT($A4224,"0000"),
" {","OrganizationTypeCV:  ",CHAR(34),INDEX(Organizations[Organization Type '[CV']],$A4224),CHAR(34),
", OrganizationCode:  ",CHAR(34),INDEX(Organizations[Organization Code],$A4224),CHAR(34),
", OrganizationName:  ",CHAR(34),INDEX(Organizations[Organization Name],$A4224),CHAR(34),
", OrganizationDescription:  ",CHAR(34),INDEX(Organizations[Organization Description],$A4224),CHAR(34),
", OrganizationLink:  ",CHAR(34),INDEX(Organizations[Organization Link],$A4224),CHAR(34),"}"))</f>
        <v>#REF!</v>
      </c>
      <c r="F4224" t="e">
        <f>IF(INDEX(People[First Name],$A4224)="","",
CONCATENATE("  - &amp;AffiliationID",TEXT($A4224,"0000"),
" {PersonID: *PersonID",TEXT($A4224,"0000"),
", OrganizationID: *OrganizationID",TEXT(MATCH(INDEX(People[Organization Name],$A4224),Organizations[Organization Name],0),"0000"),
", IsPrimaryOrganizationContact: , AffiliationStartDate: , AffiliationEndDate: , PrimaryPhone: ",
", PrimaryEmail: ",CHAR(34),INDEX(People[Primary Email],$A4224),CHAR(34),
", PrimaryAddress: ",CHAR(34),INDEX(People[Primary Address],$A4224),CHAR(34),
", PersonLink: }"))</f>
        <v>#REF!</v>
      </c>
      <c r="H4224" t="e">
        <f>IF(COUNTA(CitationInformation)=0,"",IF(INDEX(AuthorList[Author Name],$A4224)="","",
CONCATENATE("  - &amp;AuthorListID",TEXT($A4224,"0000"),
"  {CitationID: *CitationID0001",
", PersonID: *PersonID",TEXT(MATCH(INDEX(AuthorList[Author Name],$A4224),People[Full Name],0),"0000"),
", AuthorOrder: ",INDEX(AuthorList[Author Number],$A4224),"}")))</f>
        <v>#REF!</v>
      </c>
      <c r="K4224" t="e">
        <f>IF(INDEX(SamplingFeatures[Feature Code],$A4224)="","",
CONCATENATE("  - &amp;SamplingFeatureID",TEXT($A4224,"0000"),
" {","SamplingFeatureUUID:  ",CHAR(34),INDEX(SamplingFeatures[Sampling Feature UUID],$A4224),CHAR(34),
", SamplingFeatureTypeCV:  ",CHAR(34),INDEX(SamplingFeatures[Sampling Feature Type],$A4224),CHAR(34),
", SamplingFeatureCode:  ",CHAR(34),INDEX(SamplingFeatures[Feature Code],$A4224),CHAR(34),
", SamplingFeatureName:  ",CHAR(34),INDEX(SamplingFeatures[Feature Name],$A4224),CHAR(34),
", SamplingFeatureDescription:  ",CHAR(34),INDEX(SamplingFeatures[Feature Description],$A4224),CHAR(34),
", SamplingFeatureGeotypeCV:  ",CHAR(34),INDEX(SamplingFeatures[Feature Geo Type],$A4224),CHAR(34),
", FeatureGeometry:  ",CHAR(34),INDEX(SamplingFeatures[Feature Geometry],$A4224),CHAR(34),
", Elevation_m:  ",CHAR(34),INDEX(SamplingFeatures[Elevation_m],$A4224),CHAR(34),
", ElevationDatumCV:  ",CHAR(34),ElevationDatum,CHAR(34),"}"))</f>
        <v>#REF!</v>
      </c>
      <c r="L4224" t="e">
        <f>IF(INDEX(SamplingFeatures[Sampling Feature Type],$A4224)&lt;&gt;"Site","",
CONCATENATE("  - &amp;SiteID",TEXT(SUMPRODUCT(--($L$3:$L4223&lt;&gt;"")),"0000"),
" {","SamplingFeatureID:  *SamplingFeatureID",TEXT($A4224,"0000"),
", SiteTypeCV:  ",CHAR(34),INDEX(Sites[Site Type],$A4224),CHAR(34),
", Latitude:  ",INDEX(Sites[Latitude],$A4224),
", Longitude:  ",INDEX(Sites[Longitude],$A4224),
", SRSName:  ",CHAR(34),LatLonDatum,CHAR(34),"}"))</f>
        <v>#REF!</v>
      </c>
      <c r="M4224" t="e">
        <f>IF(INDEX(SamplingFeatures[Sampling Feature Type],$A4224)&lt;&gt;"Specimen","",
CONCATENATE("  - &amp;SpecimenID",TEXT(SUMPRODUCT(--($M$3:$M4223&lt;&gt;"")),"0000"),
" {","SamplingFeatureID:  *SamplingFeatureID",TEXT($A4224,"0000"),
", SpecimenTypeCV:  ",CHAR(34),INDEX(Specimens[Specimen Type],$A4224),CHAR(34),
", SpecimenMediumCV:  ",INDEX(Specimens[Specimen Medium],$A4224),
", IsFieldSpecimen:  ",CHAR(34),INDEX(Specimens[Is Field Specimen?],$A4224),CHAR(34),"}"))</f>
        <v>#REF!</v>
      </c>
      <c r="N4224" t="e">
        <f>IF(COUNTA(SpatialOffsets[])=0,"", IF(INDEX(SpatialOffsets[Spatial Offset Type],$A4224)="","",
CONCATENATE("  - &amp;SpatialOffsetID",TEXT($A4224,"0000"),
" {","SpatialOffsetTypeCV:  ",CHAR(34),INDEX(SpatialOffsets[Spatial Offset Type],$A4224),CHAR(34),
", Offset1Value:  ",INDEX(SpatialOffsets[Offset 1 Value],$A4224),
", Offset1UnitID:  ",CHAR(34),INDEX(SpatialOffsets[Offset 1 Unit],$A4224),CHAR(34),
", Offset2Value:  ",INDEX(SpatialOffsets[Offset 2 Value],$A4224),
", Offset2UnitID:  ",CHAR(34),INDEX(SpatialOffsets[Offset 2 Unit],$A4224),CHAR(34),
", Offset3Value:  ",INDEX(SpatialOffsets[Offset 3 Value],$A4224),
", Offset3UnitID:  ",CHAR(34),INDEX(SpatialOffsets[Offset 3 Unit],$A4224),CHAR(34),,"}")))</f>
        <v>#REF!</v>
      </c>
      <c r="O4224" t="e">
        <f>IF(COUNTA(RelatedFeatures[])=0,"", IF(INDEX(RelatedFeatures[First Sampling Feature Code],$A4224)="","",
CONCATENATE("  - &amp;RelationID",TEXT($A4224,"0000"),
" {","SamplingFeatureID:  *SamplingFeatureID",TEXT(MATCH(INDEX(RelatedFeatures[First Sampling Feature Code],$A4224),SamplingFeatures[Feature Code],0),"0000"),
", RelationshipTypeCV:  ",CHAR(34),INDEX(RelatedFeatures[Relationship Type],$A4224),CHAR(34),
", RelatedFeatureID: *SamplingFeatureID",TEXT(MATCH(INDEX(RelatedFeatures[Second Sampling Feature Code],$A4224),SamplingFeatures[Feature Code],0),"0000"),
", SpatialOffsetID:  ",IF(INDEX(RelatedFeatures[Offset Number],$A4224)="","",CONCATENATE("*SpatialOffsetID",TEXT(INDEX(RelatedFeatures[Offset Number],$A4224),"0000"))),"}")))</f>
        <v>#REF!</v>
      </c>
      <c r="P4224" t="e">
        <f>IF(INDEX(Methods[Method Type],$A4224)="","",
CONCATENATE("  - &amp;MethodID",TEXT($A4224,"0000"),
" {","MethodTypeCV:  ",CHAR(34),INDEX(Methods[Method Type],$A4224),CHAR(34),
", MethodCode:  ",CHAR(34),INDEX(Methods[Method Code],$A4224),CHAR(34),
", MethodName:  ",CHAR(34),INDEX(Methods[Method Name],$A4224),CHAR(34),
", MethodDescription:  ",CHAR(34),INDEX(Methods[Method Description],$A4224),CHAR(34),
", MethodLink:  ",CHAR(34),INDEX(Methods[Method Link],$A4224),CHAR(34),
", OrganizationID: *OrganizationID",TEXT(MATCH(INDEX(Methods[Organization Name],$A4224),Organizations[Organization Name],0),"0000"),"}"))</f>
        <v>#REF!</v>
      </c>
      <c r="Q4224" t="e">
        <f>IF(INDEX(Variables[Variable Type],$A4224)="","",
CONCATENATE("  - &amp;VariableID",TEXT($A4224,"0000"),
" {","VariableTypeCV:  ",CHAR(34),INDEX(Variables[Variable Type],$A4224),CHAR(34),
", VariableCode:  ",CHAR(34),INDEX(Variables[Variable Code],$A4224),CHAR(34),
", VariableNameCV:  ",CHAR(34),INDEX(Variables[Variable Name],$A4224),CHAR(34),
", VariableDefinition:  ",CHAR(34),INDEX(Variables[Variable Definition],$A4224),CHAR(34),
", SpecciationCV:  ",CHAR(34),INDEX(Variables[Speciation],$A4224),CHAR(34),
", NoDataValue:  ",CHAR(34),INDEX(Variables[No Data Value],$A4224),CHAR(34),"}"))</f>
        <v>#REF!</v>
      </c>
    </row>
    <row r="4225" spans="1:17" x14ac:dyDescent="0.25">
      <c r="A4225">
        <v>4222</v>
      </c>
      <c r="D4225" t="e">
        <f>IF(INDEX(People[First Name],$A4225)="","",
CONCATENATE("  - &amp;PersonID",TEXT($A4225,"0000"),
" {","PersonFirstName:  ",CHAR(34),INDEX(People[First Name],$A4225),CHAR(34),
", PersonMiddleName:  ",CHAR(34),INDEX(People[Middle Name],$A4225),CHAR(34),
", PersonLastName:  ",CHAR(34),INDEX(People[Last Name],$A4225),CHAR(34),"}"))</f>
        <v>#REF!</v>
      </c>
      <c r="E4225" t="e">
        <f>IF(INDEX(Organizations[Organization Type '[CV']],$A4225)="","",
CONCATENATE("  - &amp;OrganizationID",TEXT($A4225,"0000"),
" {","OrganizationTypeCV:  ",CHAR(34),INDEX(Organizations[Organization Type '[CV']],$A4225),CHAR(34),
", OrganizationCode:  ",CHAR(34),INDEX(Organizations[Organization Code],$A4225),CHAR(34),
", OrganizationName:  ",CHAR(34),INDEX(Organizations[Organization Name],$A4225),CHAR(34),
", OrganizationDescription:  ",CHAR(34),INDEX(Organizations[Organization Description],$A4225),CHAR(34),
", OrganizationLink:  ",CHAR(34),INDEX(Organizations[Organization Link],$A4225),CHAR(34),"}"))</f>
        <v>#REF!</v>
      </c>
      <c r="F4225" t="e">
        <f>IF(INDEX(People[First Name],$A4225)="","",
CONCATENATE("  - &amp;AffiliationID",TEXT($A4225,"0000"),
" {PersonID: *PersonID",TEXT($A4225,"0000"),
", OrganizationID: *OrganizationID",TEXT(MATCH(INDEX(People[Organization Name],$A4225),Organizations[Organization Name],0),"0000"),
", IsPrimaryOrganizationContact: , AffiliationStartDate: , AffiliationEndDate: , PrimaryPhone: ",
", PrimaryEmail: ",CHAR(34),INDEX(People[Primary Email],$A4225),CHAR(34),
", PrimaryAddress: ",CHAR(34),INDEX(People[Primary Address],$A4225),CHAR(34),
", PersonLink: }"))</f>
        <v>#REF!</v>
      </c>
      <c r="H4225" t="e">
        <f>IF(COUNTA(CitationInformation)=0,"",IF(INDEX(AuthorList[Author Name],$A4225)="","",
CONCATENATE("  - &amp;AuthorListID",TEXT($A4225,"0000"),
"  {CitationID: *CitationID0001",
", PersonID: *PersonID",TEXT(MATCH(INDEX(AuthorList[Author Name],$A4225),People[Full Name],0),"0000"),
", AuthorOrder: ",INDEX(AuthorList[Author Number],$A4225),"}")))</f>
        <v>#REF!</v>
      </c>
      <c r="K4225" t="e">
        <f>IF(INDEX(SamplingFeatures[Feature Code],$A4225)="","",
CONCATENATE("  - &amp;SamplingFeatureID",TEXT($A4225,"0000"),
" {","SamplingFeatureUUID:  ",CHAR(34),INDEX(SamplingFeatures[Sampling Feature UUID],$A4225),CHAR(34),
", SamplingFeatureTypeCV:  ",CHAR(34),INDEX(SamplingFeatures[Sampling Feature Type],$A4225),CHAR(34),
", SamplingFeatureCode:  ",CHAR(34),INDEX(SamplingFeatures[Feature Code],$A4225),CHAR(34),
", SamplingFeatureName:  ",CHAR(34),INDEX(SamplingFeatures[Feature Name],$A4225),CHAR(34),
", SamplingFeatureDescription:  ",CHAR(34),INDEX(SamplingFeatures[Feature Description],$A4225),CHAR(34),
", SamplingFeatureGeotypeCV:  ",CHAR(34),INDEX(SamplingFeatures[Feature Geo Type],$A4225),CHAR(34),
", FeatureGeometry:  ",CHAR(34),INDEX(SamplingFeatures[Feature Geometry],$A4225),CHAR(34),
", Elevation_m:  ",CHAR(34),INDEX(SamplingFeatures[Elevation_m],$A4225),CHAR(34),
", ElevationDatumCV:  ",CHAR(34),ElevationDatum,CHAR(34),"}"))</f>
        <v>#REF!</v>
      </c>
      <c r="L4225" t="e">
        <f>IF(INDEX(SamplingFeatures[Sampling Feature Type],$A4225)&lt;&gt;"Site","",
CONCATENATE("  - &amp;SiteID",TEXT(SUMPRODUCT(--($L$3:$L4224&lt;&gt;"")),"0000"),
" {","SamplingFeatureID:  *SamplingFeatureID",TEXT($A4225,"0000"),
", SiteTypeCV:  ",CHAR(34),INDEX(Sites[Site Type],$A4225),CHAR(34),
", Latitude:  ",INDEX(Sites[Latitude],$A4225),
", Longitude:  ",INDEX(Sites[Longitude],$A4225),
", SRSName:  ",CHAR(34),LatLonDatum,CHAR(34),"}"))</f>
        <v>#REF!</v>
      </c>
      <c r="M4225" t="e">
        <f>IF(INDEX(SamplingFeatures[Sampling Feature Type],$A4225)&lt;&gt;"Specimen","",
CONCATENATE("  - &amp;SpecimenID",TEXT(SUMPRODUCT(--($M$3:$M4224&lt;&gt;"")),"0000"),
" {","SamplingFeatureID:  *SamplingFeatureID",TEXT($A4225,"0000"),
", SpecimenTypeCV:  ",CHAR(34),INDEX(Specimens[Specimen Type],$A4225),CHAR(34),
", SpecimenMediumCV:  ",INDEX(Specimens[Specimen Medium],$A4225),
", IsFieldSpecimen:  ",CHAR(34),INDEX(Specimens[Is Field Specimen?],$A4225),CHAR(34),"}"))</f>
        <v>#REF!</v>
      </c>
      <c r="N4225" t="e">
        <f>IF(COUNTA(SpatialOffsets[])=0,"", IF(INDEX(SpatialOffsets[Spatial Offset Type],$A4225)="","",
CONCATENATE("  - &amp;SpatialOffsetID",TEXT($A4225,"0000"),
" {","SpatialOffsetTypeCV:  ",CHAR(34),INDEX(SpatialOffsets[Spatial Offset Type],$A4225),CHAR(34),
", Offset1Value:  ",INDEX(SpatialOffsets[Offset 1 Value],$A4225),
", Offset1UnitID:  ",CHAR(34),INDEX(SpatialOffsets[Offset 1 Unit],$A4225),CHAR(34),
", Offset2Value:  ",INDEX(SpatialOffsets[Offset 2 Value],$A4225),
", Offset2UnitID:  ",CHAR(34),INDEX(SpatialOffsets[Offset 2 Unit],$A4225),CHAR(34),
", Offset3Value:  ",INDEX(SpatialOffsets[Offset 3 Value],$A4225),
", Offset3UnitID:  ",CHAR(34),INDEX(SpatialOffsets[Offset 3 Unit],$A4225),CHAR(34),,"}")))</f>
        <v>#REF!</v>
      </c>
      <c r="O4225" t="e">
        <f>IF(COUNTA(RelatedFeatures[])=0,"", IF(INDEX(RelatedFeatures[First Sampling Feature Code],$A4225)="","",
CONCATENATE("  - &amp;RelationID",TEXT($A4225,"0000"),
" {","SamplingFeatureID:  *SamplingFeatureID",TEXT(MATCH(INDEX(RelatedFeatures[First Sampling Feature Code],$A4225),SamplingFeatures[Feature Code],0),"0000"),
", RelationshipTypeCV:  ",CHAR(34),INDEX(RelatedFeatures[Relationship Type],$A4225),CHAR(34),
", RelatedFeatureID: *SamplingFeatureID",TEXT(MATCH(INDEX(RelatedFeatures[Second Sampling Feature Code],$A4225),SamplingFeatures[Feature Code],0),"0000"),
", SpatialOffsetID:  ",IF(INDEX(RelatedFeatures[Offset Number],$A4225)="","",CONCATENATE("*SpatialOffsetID",TEXT(INDEX(RelatedFeatures[Offset Number],$A4225),"0000"))),"}")))</f>
        <v>#REF!</v>
      </c>
      <c r="P4225" t="e">
        <f>IF(INDEX(Methods[Method Type],$A4225)="","",
CONCATENATE("  - &amp;MethodID",TEXT($A4225,"0000"),
" {","MethodTypeCV:  ",CHAR(34),INDEX(Methods[Method Type],$A4225),CHAR(34),
", MethodCode:  ",CHAR(34),INDEX(Methods[Method Code],$A4225),CHAR(34),
", MethodName:  ",CHAR(34),INDEX(Methods[Method Name],$A4225),CHAR(34),
", MethodDescription:  ",CHAR(34),INDEX(Methods[Method Description],$A4225),CHAR(34),
", MethodLink:  ",CHAR(34),INDEX(Methods[Method Link],$A4225),CHAR(34),
", OrganizationID: *OrganizationID",TEXT(MATCH(INDEX(Methods[Organization Name],$A4225),Organizations[Organization Name],0),"0000"),"}"))</f>
        <v>#REF!</v>
      </c>
      <c r="Q4225" t="e">
        <f>IF(INDEX(Variables[Variable Type],$A4225)="","",
CONCATENATE("  - &amp;VariableID",TEXT($A4225,"0000"),
" {","VariableTypeCV:  ",CHAR(34),INDEX(Variables[Variable Type],$A4225),CHAR(34),
", VariableCode:  ",CHAR(34),INDEX(Variables[Variable Code],$A4225),CHAR(34),
", VariableNameCV:  ",CHAR(34),INDEX(Variables[Variable Name],$A4225),CHAR(34),
", VariableDefinition:  ",CHAR(34),INDEX(Variables[Variable Definition],$A4225),CHAR(34),
", SpecciationCV:  ",CHAR(34),INDEX(Variables[Speciation],$A4225),CHAR(34),
", NoDataValue:  ",CHAR(34),INDEX(Variables[No Data Value],$A4225),CHAR(34),"}"))</f>
        <v>#REF!</v>
      </c>
    </row>
    <row r="4226" spans="1:17" x14ac:dyDescent="0.25">
      <c r="A4226">
        <v>4223</v>
      </c>
      <c r="D4226" t="e">
        <f>IF(INDEX(People[First Name],$A4226)="","",
CONCATENATE("  - &amp;PersonID",TEXT($A4226,"0000"),
" {","PersonFirstName:  ",CHAR(34),INDEX(People[First Name],$A4226),CHAR(34),
", PersonMiddleName:  ",CHAR(34),INDEX(People[Middle Name],$A4226),CHAR(34),
", PersonLastName:  ",CHAR(34),INDEX(People[Last Name],$A4226),CHAR(34),"}"))</f>
        <v>#REF!</v>
      </c>
      <c r="E4226" t="e">
        <f>IF(INDEX(Organizations[Organization Type '[CV']],$A4226)="","",
CONCATENATE("  - &amp;OrganizationID",TEXT($A4226,"0000"),
" {","OrganizationTypeCV:  ",CHAR(34),INDEX(Organizations[Organization Type '[CV']],$A4226),CHAR(34),
", OrganizationCode:  ",CHAR(34),INDEX(Organizations[Organization Code],$A4226),CHAR(34),
", OrganizationName:  ",CHAR(34),INDEX(Organizations[Organization Name],$A4226),CHAR(34),
", OrganizationDescription:  ",CHAR(34),INDEX(Organizations[Organization Description],$A4226),CHAR(34),
", OrganizationLink:  ",CHAR(34),INDEX(Organizations[Organization Link],$A4226),CHAR(34),"}"))</f>
        <v>#REF!</v>
      </c>
      <c r="F4226" t="e">
        <f>IF(INDEX(People[First Name],$A4226)="","",
CONCATENATE("  - &amp;AffiliationID",TEXT($A4226,"0000"),
" {PersonID: *PersonID",TEXT($A4226,"0000"),
", OrganizationID: *OrganizationID",TEXT(MATCH(INDEX(People[Organization Name],$A4226),Organizations[Organization Name],0),"0000"),
", IsPrimaryOrganizationContact: , AffiliationStartDate: , AffiliationEndDate: , PrimaryPhone: ",
", PrimaryEmail: ",CHAR(34),INDEX(People[Primary Email],$A4226),CHAR(34),
", PrimaryAddress: ",CHAR(34),INDEX(People[Primary Address],$A4226),CHAR(34),
", PersonLink: }"))</f>
        <v>#REF!</v>
      </c>
      <c r="H4226" t="e">
        <f>IF(COUNTA(CitationInformation)=0,"",IF(INDEX(AuthorList[Author Name],$A4226)="","",
CONCATENATE("  - &amp;AuthorListID",TEXT($A4226,"0000"),
"  {CitationID: *CitationID0001",
", PersonID: *PersonID",TEXT(MATCH(INDEX(AuthorList[Author Name],$A4226),People[Full Name],0),"0000"),
", AuthorOrder: ",INDEX(AuthorList[Author Number],$A4226),"}")))</f>
        <v>#REF!</v>
      </c>
      <c r="K4226" t="e">
        <f>IF(INDEX(SamplingFeatures[Feature Code],$A4226)="","",
CONCATENATE("  - &amp;SamplingFeatureID",TEXT($A4226,"0000"),
" {","SamplingFeatureUUID:  ",CHAR(34),INDEX(SamplingFeatures[Sampling Feature UUID],$A4226),CHAR(34),
", SamplingFeatureTypeCV:  ",CHAR(34),INDEX(SamplingFeatures[Sampling Feature Type],$A4226),CHAR(34),
", SamplingFeatureCode:  ",CHAR(34),INDEX(SamplingFeatures[Feature Code],$A4226),CHAR(34),
", SamplingFeatureName:  ",CHAR(34),INDEX(SamplingFeatures[Feature Name],$A4226),CHAR(34),
", SamplingFeatureDescription:  ",CHAR(34),INDEX(SamplingFeatures[Feature Description],$A4226),CHAR(34),
", SamplingFeatureGeotypeCV:  ",CHAR(34),INDEX(SamplingFeatures[Feature Geo Type],$A4226),CHAR(34),
", FeatureGeometry:  ",CHAR(34),INDEX(SamplingFeatures[Feature Geometry],$A4226),CHAR(34),
", Elevation_m:  ",CHAR(34),INDEX(SamplingFeatures[Elevation_m],$A4226),CHAR(34),
", ElevationDatumCV:  ",CHAR(34),ElevationDatum,CHAR(34),"}"))</f>
        <v>#REF!</v>
      </c>
      <c r="L4226" t="e">
        <f>IF(INDEX(SamplingFeatures[Sampling Feature Type],$A4226)&lt;&gt;"Site","",
CONCATENATE("  - &amp;SiteID",TEXT(SUMPRODUCT(--($L$3:$L4225&lt;&gt;"")),"0000"),
" {","SamplingFeatureID:  *SamplingFeatureID",TEXT($A4226,"0000"),
", SiteTypeCV:  ",CHAR(34),INDEX(Sites[Site Type],$A4226),CHAR(34),
", Latitude:  ",INDEX(Sites[Latitude],$A4226),
", Longitude:  ",INDEX(Sites[Longitude],$A4226),
", SRSName:  ",CHAR(34),LatLonDatum,CHAR(34),"}"))</f>
        <v>#REF!</v>
      </c>
      <c r="M4226" t="e">
        <f>IF(INDEX(SamplingFeatures[Sampling Feature Type],$A4226)&lt;&gt;"Specimen","",
CONCATENATE("  - &amp;SpecimenID",TEXT(SUMPRODUCT(--($M$3:$M4225&lt;&gt;"")),"0000"),
" {","SamplingFeatureID:  *SamplingFeatureID",TEXT($A4226,"0000"),
", SpecimenTypeCV:  ",CHAR(34),INDEX(Specimens[Specimen Type],$A4226),CHAR(34),
", SpecimenMediumCV:  ",INDEX(Specimens[Specimen Medium],$A4226),
", IsFieldSpecimen:  ",CHAR(34),INDEX(Specimens[Is Field Specimen?],$A4226),CHAR(34),"}"))</f>
        <v>#REF!</v>
      </c>
      <c r="N4226" t="e">
        <f>IF(COUNTA(SpatialOffsets[])=0,"", IF(INDEX(SpatialOffsets[Spatial Offset Type],$A4226)="","",
CONCATENATE("  - &amp;SpatialOffsetID",TEXT($A4226,"0000"),
" {","SpatialOffsetTypeCV:  ",CHAR(34),INDEX(SpatialOffsets[Spatial Offset Type],$A4226),CHAR(34),
", Offset1Value:  ",INDEX(SpatialOffsets[Offset 1 Value],$A4226),
", Offset1UnitID:  ",CHAR(34),INDEX(SpatialOffsets[Offset 1 Unit],$A4226),CHAR(34),
", Offset2Value:  ",INDEX(SpatialOffsets[Offset 2 Value],$A4226),
", Offset2UnitID:  ",CHAR(34),INDEX(SpatialOffsets[Offset 2 Unit],$A4226),CHAR(34),
", Offset3Value:  ",INDEX(SpatialOffsets[Offset 3 Value],$A4226),
", Offset3UnitID:  ",CHAR(34),INDEX(SpatialOffsets[Offset 3 Unit],$A4226),CHAR(34),,"}")))</f>
        <v>#REF!</v>
      </c>
      <c r="O4226" t="e">
        <f>IF(COUNTA(RelatedFeatures[])=0,"", IF(INDEX(RelatedFeatures[First Sampling Feature Code],$A4226)="","",
CONCATENATE("  - &amp;RelationID",TEXT($A4226,"0000"),
" {","SamplingFeatureID:  *SamplingFeatureID",TEXT(MATCH(INDEX(RelatedFeatures[First Sampling Feature Code],$A4226),SamplingFeatures[Feature Code],0),"0000"),
", RelationshipTypeCV:  ",CHAR(34),INDEX(RelatedFeatures[Relationship Type],$A4226),CHAR(34),
", RelatedFeatureID: *SamplingFeatureID",TEXT(MATCH(INDEX(RelatedFeatures[Second Sampling Feature Code],$A4226),SamplingFeatures[Feature Code],0),"0000"),
", SpatialOffsetID:  ",IF(INDEX(RelatedFeatures[Offset Number],$A4226)="","",CONCATENATE("*SpatialOffsetID",TEXT(INDEX(RelatedFeatures[Offset Number],$A4226),"0000"))),"}")))</f>
        <v>#REF!</v>
      </c>
      <c r="P4226" t="e">
        <f>IF(INDEX(Methods[Method Type],$A4226)="","",
CONCATENATE("  - &amp;MethodID",TEXT($A4226,"0000"),
" {","MethodTypeCV:  ",CHAR(34),INDEX(Methods[Method Type],$A4226),CHAR(34),
", MethodCode:  ",CHAR(34),INDEX(Methods[Method Code],$A4226),CHAR(34),
", MethodName:  ",CHAR(34),INDEX(Methods[Method Name],$A4226),CHAR(34),
", MethodDescription:  ",CHAR(34),INDEX(Methods[Method Description],$A4226),CHAR(34),
", MethodLink:  ",CHAR(34),INDEX(Methods[Method Link],$A4226),CHAR(34),
", OrganizationID: *OrganizationID",TEXT(MATCH(INDEX(Methods[Organization Name],$A4226),Organizations[Organization Name],0),"0000"),"}"))</f>
        <v>#REF!</v>
      </c>
      <c r="Q4226" t="e">
        <f>IF(INDEX(Variables[Variable Type],$A4226)="","",
CONCATENATE("  - &amp;VariableID",TEXT($A4226,"0000"),
" {","VariableTypeCV:  ",CHAR(34),INDEX(Variables[Variable Type],$A4226),CHAR(34),
", VariableCode:  ",CHAR(34),INDEX(Variables[Variable Code],$A4226),CHAR(34),
", VariableNameCV:  ",CHAR(34),INDEX(Variables[Variable Name],$A4226),CHAR(34),
", VariableDefinition:  ",CHAR(34),INDEX(Variables[Variable Definition],$A4226),CHAR(34),
", SpecciationCV:  ",CHAR(34),INDEX(Variables[Speciation],$A4226),CHAR(34),
", NoDataValue:  ",CHAR(34),INDEX(Variables[No Data Value],$A4226),CHAR(34),"}"))</f>
        <v>#REF!</v>
      </c>
    </row>
    <row r="4227" spans="1:17" x14ac:dyDescent="0.25">
      <c r="A4227">
        <v>4224</v>
      </c>
      <c r="D4227" t="e">
        <f>IF(INDEX(People[First Name],$A4227)="","",
CONCATENATE("  - &amp;PersonID",TEXT($A4227,"0000"),
" {","PersonFirstName:  ",CHAR(34),INDEX(People[First Name],$A4227),CHAR(34),
", PersonMiddleName:  ",CHAR(34),INDEX(People[Middle Name],$A4227),CHAR(34),
", PersonLastName:  ",CHAR(34),INDEX(People[Last Name],$A4227),CHAR(34),"}"))</f>
        <v>#REF!</v>
      </c>
      <c r="E4227" t="e">
        <f>IF(INDEX(Organizations[Organization Type '[CV']],$A4227)="","",
CONCATENATE("  - &amp;OrganizationID",TEXT($A4227,"0000"),
" {","OrganizationTypeCV:  ",CHAR(34),INDEX(Organizations[Organization Type '[CV']],$A4227),CHAR(34),
", OrganizationCode:  ",CHAR(34),INDEX(Organizations[Organization Code],$A4227),CHAR(34),
", OrganizationName:  ",CHAR(34),INDEX(Organizations[Organization Name],$A4227),CHAR(34),
", OrganizationDescription:  ",CHAR(34),INDEX(Organizations[Organization Description],$A4227),CHAR(34),
", OrganizationLink:  ",CHAR(34),INDEX(Organizations[Organization Link],$A4227),CHAR(34),"}"))</f>
        <v>#REF!</v>
      </c>
      <c r="F4227" t="e">
        <f>IF(INDEX(People[First Name],$A4227)="","",
CONCATENATE("  - &amp;AffiliationID",TEXT($A4227,"0000"),
" {PersonID: *PersonID",TEXT($A4227,"0000"),
", OrganizationID: *OrganizationID",TEXT(MATCH(INDEX(People[Organization Name],$A4227),Organizations[Organization Name],0),"0000"),
", IsPrimaryOrganizationContact: , AffiliationStartDate: , AffiliationEndDate: , PrimaryPhone: ",
", PrimaryEmail: ",CHAR(34),INDEX(People[Primary Email],$A4227),CHAR(34),
", PrimaryAddress: ",CHAR(34),INDEX(People[Primary Address],$A4227),CHAR(34),
", PersonLink: }"))</f>
        <v>#REF!</v>
      </c>
      <c r="H4227" t="e">
        <f>IF(COUNTA(CitationInformation)=0,"",IF(INDEX(AuthorList[Author Name],$A4227)="","",
CONCATENATE("  - &amp;AuthorListID",TEXT($A4227,"0000"),
"  {CitationID: *CitationID0001",
", PersonID: *PersonID",TEXT(MATCH(INDEX(AuthorList[Author Name],$A4227),People[Full Name],0),"0000"),
", AuthorOrder: ",INDEX(AuthorList[Author Number],$A4227),"}")))</f>
        <v>#REF!</v>
      </c>
      <c r="K4227" t="e">
        <f>IF(INDEX(SamplingFeatures[Feature Code],$A4227)="","",
CONCATENATE("  - &amp;SamplingFeatureID",TEXT($A4227,"0000"),
" {","SamplingFeatureUUID:  ",CHAR(34),INDEX(SamplingFeatures[Sampling Feature UUID],$A4227),CHAR(34),
", SamplingFeatureTypeCV:  ",CHAR(34),INDEX(SamplingFeatures[Sampling Feature Type],$A4227),CHAR(34),
", SamplingFeatureCode:  ",CHAR(34),INDEX(SamplingFeatures[Feature Code],$A4227),CHAR(34),
", SamplingFeatureName:  ",CHAR(34),INDEX(SamplingFeatures[Feature Name],$A4227),CHAR(34),
", SamplingFeatureDescription:  ",CHAR(34),INDEX(SamplingFeatures[Feature Description],$A4227),CHAR(34),
", SamplingFeatureGeotypeCV:  ",CHAR(34),INDEX(SamplingFeatures[Feature Geo Type],$A4227),CHAR(34),
", FeatureGeometry:  ",CHAR(34),INDEX(SamplingFeatures[Feature Geometry],$A4227),CHAR(34),
", Elevation_m:  ",CHAR(34),INDEX(SamplingFeatures[Elevation_m],$A4227),CHAR(34),
", ElevationDatumCV:  ",CHAR(34),ElevationDatum,CHAR(34),"}"))</f>
        <v>#REF!</v>
      </c>
      <c r="L4227" t="e">
        <f>IF(INDEX(SamplingFeatures[Sampling Feature Type],$A4227)&lt;&gt;"Site","",
CONCATENATE("  - &amp;SiteID",TEXT(SUMPRODUCT(--($L$3:$L4226&lt;&gt;"")),"0000"),
" {","SamplingFeatureID:  *SamplingFeatureID",TEXT($A4227,"0000"),
", SiteTypeCV:  ",CHAR(34),INDEX(Sites[Site Type],$A4227),CHAR(34),
", Latitude:  ",INDEX(Sites[Latitude],$A4227),
", Longitude:  ",INDEX(Sites[Longitude],$A4227),
", SRSName:  ",CHAR(34),LatLonDatum,CHAR(34),"}"))</f>
        <v>#REF!</v>
      </c>
      <c r="M4227" t="e">
        <f>IF(INDEX(SamplingFeatures[Sampling Feature Type],$A4227)&lt;&gt;"Specimen","",
CONCATENATE("  - &amp;SpecimenID",TEXT(SUMPRODUCT(--($M$3:$M4226&lt;&gt;"")),"0000"),
" {","SamplingFeatureID:  *SamplingFeatureID",TEXT($A4227,"0000"),
", SpecimenTypeCV:  ",CHAR(34),INDEX(Specimens[Specimen Type],$A4227),CHAR(34),
", SpecimenMediumCV:  ",INDEX(Specimens[Specimen Medium],$A4227),
", IsFieldSpecimen:  ",CHAR(34),INDEX(Specimens[Is Field Specimen?],$A4227),CHAR(34),"}"))</f>
        <v>#REF!</v>
      </c>
      <c r="N4227" t="e">
        <f>IF(COUNTA(SpatialOffsets[])=0,"", IF(INDEX(SpatialOffsets[Spatial Offset Type],$A4227)="","",
CONCATENATE("  - &amp;SpatialOffsetID",TEXT($A4227,"0000"),
" {","SpatialOffsetTypeCV:  ",CHAR(34),INDEX(SpatialOffsets[Spatial Offset Type],$A4227),CHAR(34),
", Offset1Value:  ",INDEX(SpatialOffsets[Offset 1 Value],$A4227),
", Offset1UnitID:  ",CHAR(34),INDEX(SpatialOffsets[Offset 1 Unit],$A4227),CHAR(34),
", Offset2Value:  ",INDEX(SpatialOffsets[Offset 2 Value],$A4227),
", Offset2UnitID:  ",CHAR(34),INDEX(SpatialOffsets[Offset 2 Unit],$A4227),CHAR(34),
", Offset3Value:  ",INDEX(SpatialOffsets[Offset 3 Value],$A4227),
", Offset3UnitID:  ",CHAR(34),INDEX(SpatialOffsets[Offset 3 Unit],$A4227),CHAR(34),,"}")))</f>
        <v>#REF!</v>
      </c>
      <c r="O4227" t="e">
        <f>IF(COUNTA(RelatedFeatures[])=0,"", IF(INDEX(RelatedFeatures[First Sampling Feature Code],$A4227)="","",
CONCATENATE("  - &amp;RelationID",TEXT($A4227,"0000"),
" {","SamplingFeatureID:  *SamplingFeatureID",TEXT(MATCH(INDEX(RelatedFeatures[First Sampling Feature Code],$A4227),SamplingFeatures[Feature Code],0),"0000"),
", RelationshipTypeCV:  ",CHAR(34),INDEX(RelatedFeatures[Relationship Type],$A4227),CHAR(34),
", RelatedFeatureID: *SamplingFeatureID",TEXT(MATCH(INDEX(RelatedFeatures[Second Sampling Feature Code],$A4227),SamplingFeatures[Feature Code],0),"0000"),
", SpatialOffsetID:  ",IF(INDEX(RelatedFeatures[Offset Number],$A4227)="","",CONCATENATE("*SpatialOffsetID",TEXT(INDEX(RelatedFeatures[Offset Number],$A4227),"0000"))),"}")))</f>
        <v>#REF!</v>
      </c>
      <c r="P4227" t="e">
        <f>IF(INDEX(Methods[Method Type],$A4227)="","",
CONCATENATE("  - &amp;MethodID",TEXT($A4227,"0000"),
" {","MethodTypeCV:  ",CHAR(34),INDEX(Methods[Method Type],$A4227),CHAR(34),
", MethodCode:  ",CHAR(34),INDEX(Methods[Method Code],$A4227),CHAR(34),
", MethodName:  ",CHAR(34),INDEX(Methods[Method Name],$A4227),CHAR(34),
", MethodDescription:  ",CHAR(34),INDEX(Methods[Method Description],$A4227),CHAR(34),
", MethodLink:  ",CHAR(34),INDEX(Methods[Method Link],$A4227),CHAR(34),
", OrganizationID: *OrganizationID",TEXT(MATCH(INDEX(Methods[Organization Name],$A4227),Organizations[Organization Name],0),"0000"),"}"))</f>
        <v>#REF!</v>
      </c>
      <c r="Q4227" t="e">
        <f>IF(INDEX(Variables[Variable Type],$A4227)="","",
CONCATENATE("  - &amp;VariableID",TEXT($A4227,"0000"),
" {","VariableTypeCV:  ",CHAR(34),INDEX(Variables[Variable Type],$A4227),CHAR(34),
", VariableCode:  ",CHAR(34),INDEX(Variables[Variable Code],$A4227),CHAR(34),
", VariableNameCV:  ",CHAR(34),INDEX(Variables[Variable Name],$A4227),CHAR(34),
", VariableDefinition:  ",CHAR(34),INDEX(Variables[Variable Definition],$A4227),CHAR(34),
", SpecciationCV:  ",CHAR(34),INDEX(Variables[Speciation],$A4227),CHAR(34),
", NoDataValue:  ",CHAR(34),INDEX(Variables[No Data Value],$A4227),CHAR(34),"}"))</f>
        <v>#REF!</v>
      </c>
    </row>
    <row r="4228" spans="1:17" x14ac:dyDescent="0.25">
      <c r="A4228">
        <v>4225</v>
      </c>
      <c r="D4228" t="e">
        <f>IF(INDEX(People[First Name],$A4228)="","",
CONCATENATE("  - &amp;PersonID",TEXT($A4228,"0000"),
" {","PersonFirstName:  ",CHAR(34),INDEX(People[First Name],$A4228),CHAR(34),
", PersonMiddleName:  ",CHAR(34),INDEX(People[Middle Name],$A4228),CHAR(34),
", PersonLastName:  ",CHAR(34),INDEX(People[Last Name],$A4228),CHAR(34),"}"))</f>
        <v>#REF!</v>
      </c>
      <c r="E4228" t="e">
        <f>IF(INDEX(Organizations[Organization Type '[CV']],$A4228)="","",
CONCATENATE("  - &amp;OrganizationID",TEXT($A4228,"0000"),
" {","OrganizationTypeCV:  ",CHAR(34),INDEX(Organizations[Organization Type '[CV']],$A4228),CHAR(34),
", OrganizationCode:  ",CHAR(34),INDEX(Organizations[Organization Code],$A4228),CHAR(34),
", OrganizationName:  ",CHAR(34),INDEX(Organizations[Organization Name],$A4228),CHAR(34),
", OrganizationDescription:  ",CHAR(34),INDEX(Organizations[Organization Description],$A4228),CHAR(34),
", OrganizationLink:  ",CHAR(34),INDEX(Organizations[Organization Link],$A4228),CHAR(34),"}"))</f>
        <v>#REF!</v>
      </c>
      <c r="F4228" t="e">
        <f>IF(INDEX(People[First Name],$A4228)="","",
CONCATENATE("  - &amp;AffiliationID",TEXT($A4228,"0000"),
" {PersonID: *PersonID",TEXT($A4228,"0000"),
", OrganizationID: *OrganizationID",TEXT(MATCH(INDEX(People[Organization Name],$A4228),Organizations[Organization Name],0),"0000"),
", IsPrimaryOrganizationContact: , AffiliationStartDate: , AffiliationEndDate: , PrimaryPhone: ",
", PrimaryEmail: ",CHAR(34),INDEX(People[Primary Email],$A4228),CHAR(34),
", PrimaryAddress: ",CHAR(34),INDEX(People[Primary Address],$A4228),CHAR(34),
", PersonLink: }"))</f>
        <v>#REF!</v>
      </c>
      <c r="H4228" t="e">
        <f>IF(COUNTA(CitationInformation)=0,"",IF(INDEX(AuthorList[Author Name],$A4228)="","",
CONCATENATE("  - &amp;AuthorListID",TEXT($A4228,"0000"),
"  {CitationID: *CitationID0001",
", PersonID: *PersonID",TEXT(MATCH(INDEX(AuthorList[Author Name],$A4228),People[Full Name],0),"0000"),
", AuthorOrder: ",INDEX(AuthorList[Author Number],$A4228),"}")))</f>
        <v>#REF!</v>
      </c>
      <c r="K4228" t="e">
        <f>IF(INDEX(SamplingFeatures[Feature Code],$A4228)="","",
CONCATENATE("  - &amp;SamplingFeatureID",TEXT($A4228,"0000"),
" {","SamplingFeatureUUID:  ",CHAR(34),INDEX(SamplingFeatures[Sampling Feature UUID],$A4228),CHAR(34),
", SamplingFeatureTypeCV:  ",CHAR(34),INDEX(SamplingFeatures[Sampling Feature Type],$A4228),CHAR(34),
", SamplingFeatureCode:  ",CHAR(34),INDEX(SamplingFeatures[Feature Code],$A4228),CHAR(34),
", SamplingFeatureName:  ",CHAR(34),INDEX(SamplingFeatures[Feature Name],$A4228),CHAR(34),
", SamplingFeatureDescription:  ",CHAR(34),INDEX(SamplingFeatures[Feature Description],$A4228),CHAR(34),
", SamplingFeatureGeotypeCV:  ",CHAR(34),INDEX(SamplingFeatures[Feature Geo Type],$A4228),CHAR(34),
", FeatureGeometry:  ",CHAR(34),INDEX(SamplingFeatures[Feature Geometry],$A4228),CHAR(34),
", Elevation_m:  ",CHAR(34),INDEX(SamplingFeatures[Elevation_m],$A4228),CHAR(34),
", ElevationDatumCV:  ",CHAR(34),ElevationDatum,CHAR(34),"}"))</f>
        <v>#REF!</v>
      </c>
      <c r="L4228" t="e">
        <f>IF(INDEX(SamplingFeatures[Sampling Feature Type],$A4228)&lt;&gt;"Site","",
CONCATENATE("  - &amp;SiteID",TEXT(SUMPRODUCT(--($L$3:$L4227&lt;&gt;"")),"0000"),
" {","SamplingFeatureID:  *SamplingFeatureID",TEXT($A4228,"0000"),
", SiteTypeCV:  ",CHAR(34),INDEX(Sites[Site Type],$A4228),CHAR(34),
", Latitude:  ",INDEX(Sites[Latitude],$A4228),
", Longitude:  ",INDEX(Sites[Longitude],$A4228),
", SRSName:  ",CHAR(34),LatLonDatum,CHAR(34),"}"))</f>
        <v>#REF!</v>
      </c>
      <c r="M4228" t="e">
        <f>IF(INDEX(SamplingFeatures[Sampling Feature Type],$A4228)&lt;&gt;"Specimen","",
CONCATENATE("  - &amp;SpecimenID",TEXT(SUMPRODUCT(--($M$3:$M4227&lt;&gt;"")),"0000"),
" {","SamplingFeatureID:  *SamplingFeatureID",TEXT($A4228,"0000"),
", SpecimenTypeCV:  ",CHAR(34),INDEX(Specimens[Specimen Type],$A4228),CHAR(34),
", SpecimenMediumCV:  ",INDEX(Specimens[Specimen Medium],$A4228),
", IsFieldSpecimen:  ",CHAR(34),INDEX(Specimens[Is Field Specimen?],$A4228),CHAR(34),"}"))</f>
        <v>#REF!</v>
      </c>
      <c r="N4228" t="e">
        <f>IF(COUNTA(SpatialOffsets[])=0,"", IF(INDEX(SpatialOffsets[Spatial Offset Type],$A4228)="","",
CONCATENATE("  - &amp;SpatialOffsetID",TEXT($A4228,"0000"),
" {","SpatialOffsetTypeCV:  ",CHAR(34),INDEX(SpatialOffsets[Spatial Offset Type],$A4228),CHAR(34),
", Offset1Value:  ",INDEX(SpatialOffsets[Offset 1 Value],$A4228),
", Offset1UnitID:  ",CHAR(34),INDEX(SpatialOffsets[Offset 1 Unit],$A4228),CHAR(34),
", Offset2Value:  ",INDEX(SpatialOffsets[Offset 2 Value],$A4228),
", Offset2UnitID:  ",CHAR(34),INDEX(SpatialOffsets[Offset 2 Unit],$A4228),CHAR(34),
", Offset3Value:  ",INDEX(SpatialOffsets[Offset 3 Value],$A4228),
", Offset3UnitID:  ",CHAR(34),INDEX(SpatialOffsets[Offset 3 Unit],$A4228),CHAR(34),,"}")))</f>
        <v>#REF!</v>
      </c>
      <c r="O4228" t="e">
        <f>IF(COUNTA(RelatedFeatures[])=0,"", IF(INDEX(RelatedFeatures[First Sampling Feature Code],$A4228)="","",
CONCATENATE("  - &amp;RelationID",TEXT($A4228,"0000"),
" {","SamplingFeatureID:  *SamplingFeatureID",TEXT(MATCH(INDEX(RelatedFeatures[First Sampling Feature Code],$A4228),SamplingFeatures[Feature Code],0),"0000"),
", RelationshipTypeCV:  ",CHAR(34),INDEX(RelatedFeatures[Relationship Type],$A4228),CHAR(34),
", RelatedFeatureID: *SamplingFeatureID",TEXT(MATCH(INDEX(RelatedFeatures[Second Sampling Feature Code],$A4228),SamplingFeatures[Feature Code],0),"0000"),
", SpatialOffsetID:  ",IF(INDEX(RelatedFeatures[Offset Number],$A4228)="","",CONCATENATE("*SpatialOffsetID",TEXT(INDEX(RelatedFeatures[Offset Number],$A4228),"0000"))),"}")))</f>
        <v>#REF!</v>
      </c>
      <c r="P4228" t="e">
        <f>IF(INDEX(Methods[Method Type],$A4228)="","",
CONCATENATE("  - &amp;MethodID",TEXT($A4228,"0000"),
" {","MethodTypeCV:  ",CHAR(34),INDEX(Methods[Method Type],$A4228),CHAR(34),
", MethodCode:  ",CHAR(34),INDEX(Methods[Method Code],$A4228),CHAR(34),
", MethodName:  ",CHAR(34),INDEX(Methods[Method Name],$A4228),CHAR(34),
", MethodDescription:  ",CHAR(34),INDEX(Methods[Method Description],$A4228),CHAR(34),
", MethodLink:  ",CHAR(34),INDEX(Methods[Method Link],$A4228),CHAR(34),
", OrganizationID: *OrganizationID",TEXT(MATCH(INDEX(Methods[Organization Name],$A4228),Organizations[Organization Name],0),"0000"),"}"))</f>
        <v>#REF!</v>
      </c>
      <c r="Q4228" t="e">
        <f>IF(INDEX(Variables[Variable Type],$A4228)="","",
CONCATENATE("  - &amp;VariableID",TEXT($A4228,"0000"),
" {","VariableTypeCV:  ",CHAR(34),INDEX(Variables[Variable Type],$A4228),CHAR(34),
", VariableCode:  ",CHAR(34),INDEX(Variables[Variable Code],$A4228),CHAR(34),
", VariableNameCV:  ",CHAR(34),INDEX(Variables[Variable Name],$A4228),CHAR(34),
", VariableDefinition:  ",CHAR(34),INDEX(Variables[Variable Definition],$A4228),CHAR(34),
", SpecciationCV:  ",CHAR(34),INDEX(Variables[Speciation],$A4228),CHAR(34),
", NoDataValue:  ",CHAR(34),INDEX(Variables[No Data Value],$A4228),CHAR(34),"}"))</f>
        <v>#REF!</v>
      </c>
    </row>
    <row r="4229" spans="1:17" x14ac:dyDescent="0.25">
      <c r="A4229">
        <v>4226</v>
      </c>
      <c r="D4229" t="e">
        <f>IF(INDEX(People[First Name],$A4229)="","",
CONCATENATE("  - &amp;PersonID",TEXT($A4229,"0000"),
" {","PersonFirstName:  ",CHAR(34),INDEX(People[First Name],$A4229),CHAR(34),
", PersonMiddleName:  ",CHAR(34),INDEX(People[Middle Name],$A4229),CHAR(34),
", PersonLastName:  ",CHAR(34),INDEX(People[Last Name],$A4229),CHAR(34),"}"))</f>
        <v>#REF!</v>
      </c>
      <c r="E4229" t="e">
        <f>IF(INDEX(Organizations[Organization Type '[CV']],$A4229)="","",
CONCATENATE("  - &amp;OrganizationID",TEXT($A4229,"0000"),
" {","OrganizationTypeCV:  ",CHAR(34),INDEX(Organizations[Organization Type '[CV']],$A4229),CHAR(34),
", OrganizationCode:  ",CHAR(34),INDEX(Organizations[Organization Code],$A4229),CHAR(34),
", OrganizationName:  ",CHAR(34),INDEX(Organizations[Organization Name],$A4229),CHAR(34),
", OrganizationDescription:  ",CHAR(34),INDEX(Organizations[Organization Description],$A4229),CHAR(34),
", OrganizationLink:  ",CHAR(34),INDEX(Organizations[Organization Link],$A4229),CHAR(34),"}"))</f>
        <v>#REF!</v>
      </c>
      <c r="F4229" t="e">
        <f>IF(INDEX(People[First Name],$A4229)="","",
CONCATENATE("  - &amp;AffiliationID",TEXT($A4229,"0000"),
" {PersonID: *PersonID",TEXT($A4229,"0000"),
", OrganizationID: *OrganizationID",TEXT(MATCH(INDEX(People[Organization Name],$A4229),Organizations[Organization Name],0),"0000"),
", IsPrimaryOrganizationContact: , AffiliationStartDate: , AffiliationEndDate: , PrimaryPhone: ",
", PrimaryEmail: ",CHAR(34),INDEX(People[Primary Email],$A4229),CHAR(34),
", PrimaryAddress: ",CHAR(34),INDEX(People[Primary Address],$A4229),CHAR(34),
", PersonLink: }"))</f>
        <v>#REF!</v>
      </c>
      <c r="H4229" t="e">
        <f>IF(COUNTA(CitationInformation)=0,"",IF(INDEX(AuthorList[Author Name],$A4229)="","",
CONCATENATE("  - &amp;AuthorListID",TEXT($A4229,"0000"),
"  {CitationID: *CitationID0001",
", PersonID: *PersonID",TEXT(MATCH(INDEX(AuthorList[Author Name],$A4229),People[Full Name],0),"0000"),
", AuthorOrder: ",INDEX(AuthorList[Author Number],$A4229),"}")))</f>
        <v>#REF!</v>
      </c>
      <c r="K4229" t="e">
        <f>IF(INDEX(SamplingFeatures[Feature Code],$A4229)="","",
CONCATENATE("  - &amp;SamplingFeatureID",TEXT($A4229,"0000"),
" {","SamplingFeatureUUID:  ",CHAR(34),INDEX(SamplingFeatures[Sampling Feature UUID],$A4229),CHAR(34),
", SamplingFeatureTypeCV:  ",CHAR(34),INDEX(SamplingFeatures[Sampling Feature Type],$A4229),CHAR(34),
", SamplingFeatureCode:  ",CHAR(34),INDEX(SamplingFeatures[Feature Code],$A4229),CHAR(34),
", SamplingFeatureName:  ",CHAR(34),INDEX(SamplingFeatures[Feature Name],$A4229),CHAR(34),
", SamplingFeatureDescription:  ",CHAR(34),INDEX(SamplingFeatures[Feature Description],$A4229),CHAR(34),
", SamplingFeatureGeotypeCV:  ",CHAR(34),INDEX(SamplingFeatures[Feature Geo Type],$A4229),CHAR(34),
", FeatureGeometry:  ",CHAR(34),INDEX(SamplingFeatures[Feature Geometry],$A4229),CHAR(34),
", Elevation_m:  ",CHAR(34),INDEX(SamplingFeatures[Elevation_m],$A4229),CHAR(34),
", ElevationDatumCV:  ",CHAR(34),ElevationDatum,CHAR(34),"}"))</f>
        <v>#REF!</v>
      </c>
      <c r="L4229" t="e">
        <f>IF(INDEX(SamplingFeatures[Sampling Feature Type],$A4229)&lt;&gt;"Site","",
CONCATENATE("  - &amp;SiteID",TEXT(SUMPRODUCT(--($L$3:$L4228&lt;&gt;"")),"0000"),
" {","SamplingFeatureID:  *SamplingFeatureID",TEXT($A4229,"0000"),
", SiteTypeCV:  ",CHAR(34),INDEX(Sites[Site Type],$A4229),CHAR(34),
", Latitude:  ",INDEX(Sites[Latitude],$A4229),
", Longitude:  ",INDEX(Sites[Longitude],$A4229),
", SRSName:  ",CHAR(34),LatLonDatum,CHAR(34),"}"))</f>
        <v>#REF!</v>
      </c>
      <c r="M4229" t="e">
        <f>IF(INDEX(SamplingFeatures[Sampling Feature Type],$A4229)&lt;&gt;"Specimen","",
CONCATENATE("  - &amp;SpecimenID",TEXT(SUMPRODUCT(--($M$3:$M4228&lt;&gt;"")),"0000"),
" {","SamplingFeatureID:  *SamplingFeatureID",TEXT($A4229,"0000"),
", SpecimenTypeCV:  ",CHAR(34),INDEX(Specimens[Specimen Type],$A4229),CHAR(34),
", SpecimenMediumCV:  ",INDEX(Specimens[Specimen Medium],$A4229),
", IsFieldSpecimen:  ",CHAR(34),INDEX(Specimens[Is Field Specimen?],$A4229),CHAR(34),"}"))</f>
        <v>#REF!</v>
      </c>
      <c r="N4229" t="e">
        <f>IF(COUNTA(SpatialOffsets[])=0,"", IF(INDEX(SpatialOffsets[Spatial Offset Type],$A4229)="","",
CONCATENATE("  - &amp;SpatialOffsetID",TEXT($A4229,"0000"),
" {","SpatialOffsetTypeCV:  ",CHAR(34),INDEX(SpatialOffsets[Spatial Offset Type],$A4229),CHAR(34),
", Offset1Value:  ",INDEX(SpatialOffsets[Offset 1 Value],$A4229),
", Offset1UnitID:  ",CHAR(34),INDEX(SpatialOffsets[Offset 1 Unit],$A4229),CHAR(34),
", Offset2Value:  ",INDEX(SpatialOffsets[Offset 2 Value],$A4229),
", Offset2UnitID:  ",CHAR(34),INDEX(SpatialOffsets[Offset 2 Unit],$A4229),CHAR(34),
", Offset3Value:  ",INDEX(SpatialOffsets[Offset 3 Value],$A4229),
", Offset3UnitID:  ",CHAR(34),INDEX(SpatialOffsets[Offset 3 Unit],$A4229),CHAR(34),,"}")))</f>
        <v>#REF!</v>
      </c>
      <c r="O4229" t="e">
        <f>IF(COUNTA(RelatedFeatures[])=0,"", IF(INDEX(RelatedFeatures[First Sampling Feature Code],$A4229)="","",
CONCATENATE("  - &amp;RelationID",TEXT($A4229,"0000"),
" {","SamplingFeatureID:  *SamplingFeatureID",TEXT(MATCH(INDEX(RelatedFeatures[First Sampling Feature Code],$A4229),SamplingFeatures[Feature Code],0),"0000"),
", RelationshipTypeCV:  ",CHAR(34),INDEX(RelatedFeatures[Relationship Type],$A4229),CHAR(34),
", RelatedFeatureID: *SamplingFeatureID",TEXT(MATCH(INDEX(RelatedFeatures[Second Sampling Feature Code],$A4229),SamplingFeatures[Feature Code],0),"0000"),
", SpatialOffsetID:  ",IF(INDEX(RelatedFeatures[Offset Number],$A4229)="","",CONCATENATE("*SpatialOffsetID",TEXT(INDEX(RelatedFeatures[Offset Number],$A4229),"0000"))),"}")))</f>
        <v>#REF!</v>
      </c>
      <c r="P4229" t="e">
        <f>IF(INDEX(Methods[Method Type],$A4229)="","",
CONCATENATE("  - &amp;MethodID",TEXT($A4229,"0000"),
" {","MethodTypeCV:  ",CHAR(34),INDEX(Methods[Method Type],$A4229),CHAR(34),
", MethodCode:  ",CHAR(34),INDEX(Methods[Method Code],$A4229),CHAR(34),
", MethodName:  ",CHAR(34),INDEX(Methods[Method Name],$A4229),CHAR(34),
", MethodDescription:  ",CHAR(34),INDEX(Methods[Method Description],$A4229),CHAR(34),
", MethodLink:  ",CHAR(34),INDEX(Methods[Method Link],$A4229),CHAR(34),
", OrganizationID: *OrganizationID",TEXT(MATCH(INDEX(Methods[Organization Name],$A4229),Organizations[Organization Name],0),"0000"),"}"))</f>
        <v>#REF!</v>
      </c>
      <c r="Q4229" t="e">
        <f>IF(INDEX(Variables[Variable Type],$A4229)="","",
CONCATENATE("  - &amp;VariableID",TEXT($A4229,"0000"),
" {","VariableTypeCV:  ",CHAR(34),INDEX(Variables[Variable Type],$A4229),CHAR(34),
", VariableCode:  ",CHAR(34),INDEX(Variables[Variable Code],$A4229),CHAR(34),
", VariableNameCV:  ",CHAR(34),INDEX(Variables[Variable Name],$A4229),CHAR(34),
", VariableDefinition:  ",CHAR(34),INDEX(Variables[Variable Definition],$A4229),CHAR(34),
", SpecciationCV:  ",CHAR(34),INDEX(Variables[Speciation],$A4229),CHAR(34),
", NoDataValue:  ",CHAR(34),INDEX(Variables[No Data Value],$A4229),CHAR(34),"}"))</f>
        <v>#REF!</v>
      </c>
    </row>
    <row r="4230" spans="1:17" x14ac:dyDescent="0.25">
      <c r="A4230">
        <v>4227</v>
      </c>
      <c r="D4230" t="e">
        <f>IF(INDEX(People[First Name],$A4230)="","",
CONCATENATE("  - &amp;PersonID",TEXT($A4230,"0000"),
" {","PersonFirstName:  ",CHAR(34),INDEX(People[First Name],$A4230),CHAR(34),
", PersonMiddleName:  ",CHAR(34),INDEX(People[Middle Name],$A4230),CHAR(34),
", PersonLastName:  ",CHAR(34),INDEX(People[Last Name],$A4230),CHAR(34),"}"))</f>
        <v>#REF!</v>
      </c>
      <c r="E4230" t="e">
        <f>IF(INDEX(Organizations[Organization Type '[CV']],$A4230)="","",
CONCATENATE("  - &amp;OrganizationID",TEXT($A4230,"0000"),
" {","OrganizationTypeCV:  ",CHAR(34),INDEX(Organizations[Organization Type '[CV']],$A4230),CHAR(34),
", OrganizationCode:  ",CHAR(34),INDEX(Organizations[Organization Code],$A4230),CHAR(34),
", OrganizationName:  ",CHAR(34),INDEX(Organizations[Organization Name],$A4230),CHAR(34),
", OrganizationDescription:  ",CHAR(34),INDEX(Organizations[Organization Description],$A4230),CHAR(34),
", OrganizationLink:  ",CHAR(34),INDEX(Organizations[Organization Link],$A4230),CHAR(34),"}"))</f>
        <v>#REF!</v>
      </c>
      <c r="F4230" t="e">
        <f>IF(INDEX(People[First Name],$A4230)="","",
CONCATENATE("  - &amp;AffiliationID",TEXT($A4230,"0000"),
" {PersonID: *PersonID",TEXT($A4230,"0000"),
", OrganizationID: *OrganizationID",TEXT(MATCH(INDEX(People[Organization Name],$A4230),Organizations[Organization Name],0),"0000"),
", IsPrimaryOrganizationContact: , AffiliationStartDate: , AffiliationEndDate: , PrimaryPhone: ",
", PrimaryEmail: ",CHAR(34),INDEX(People[Primary Email],$A4230),CHAR(34),
", PrimaryAddress: ",CHAR(34),INDEX(People[Primary Address],$A4230),CHAR(34),
", PersonLink: }"))</f>
        <v>#REF!</v>
      </c>
      <c r="H4230" t="e">
        <f>IF(COUNTA(CitationInformation)=0,"",IF(INDEX(AuthorList[Author Name],$A4230)="","",
CONCATENATE("  - &amp;AuthorListID",TEXT($A4230,"0000"),
"  {CitationID: *CitationID0001",
", PersonID: *PersonID",TEXT(MATCH(INDEX(AuthorList[Author Name],$A4230),People[Full Name],0),"0000"),
", AuthorOrder: ",INDEX(AuthorList[Author Number],$A4230),"}")))</f>
        <v>#REF!</v>
      </c>
      <c r="K4230" t="e">
        <f>IF(INDEX(SamplingFeatures[Feature Code],$A4230)="","",
CONCATENATE("  - &amp;SamplingFeatureID",TEXT($A4230,"0000"),
" {","SamplingFeatureUUID:  ",CHAR(34),INDEX(SamplingFeatures[Sampling Feature UUID],$A4230),CHAR(34),
", SamplingFeatureTypeCV:  ",CHAR(34),INDEX(SamplingFeatures[Sampling Feature Type],$A4230),CHAR(34),
", SamplingFeatureCode:  ",CHAR(34),INDEX(SamplingFeatures[Feature Code],$A4230),CHAR(34),
", SamplingFeatureName:  ",CHAR(34),INDEX(SamplingFeatures[Feature Name],$A4230),CHAR(34),
", SamplingFeatureDescription:  ",CHAR(34),INDEX(SamplingFeatures[Feature Description],$A4230),CHAR(34),
", SamplingFeatureGeotypeCV:  ",CHAR(34),INDEX(SamplingFeatures[Feature Geo Type],$A4230),CHAR(34),
", FeatureGeometry:  ",CHAR(34),INDEX(SamplingFeatures[Feature Geometry],$A4230),CHAR(34),
", Elevation_m:  ",CHAR(34),INDEX(SamplingFeatures[Elevation_m],$A4230),CHAR(34),
", ElevationDatumCV:  ",CHAR(34),ElevationDatum,CHAR(34),"}"))</f>
        <v>#REF!</v>
      </c>
      <c r="L4230" t="e">
        <f>IF(INDEX(SamplingFeatures[Sampling Feature Type],$A4230)&lt;&gt;"Site","",
CONCATENATE("  - &amp;SiteID",TEXT(SUMPRODUCT(--($L$3:$L4229&lt;&gt;"")),"0000"),
" {","SamplingFeatureID:  *SamplingFeatureID",TEXT($A4230,"0000"),
", SiteTypeCV:  ",CHAR(34),INDEX(Sites[Site Type],$A4230),CHAR(34),
", Latitude:  ",INDEX(Sites[Latitude],$A4230),
", Longitude:  ",INDEX(Sites[Longitude],$A4230),
", SRSName:  ",CHAR(34),LatLonDatum,CHAR(34),"}"))</f>
        <v>#REF!</v>
      </c>
      <c r="M4230" t="e">
        <f>IF(INDEX(SamplingFeatures[Sampling Feature Type],$A4230)&lt;&gt;"Specimen","",
CONCATENATE("  - &amp;SpecimenID",TEXT(SUMPRODUCT(--($M$3:$M4229&lt;&gt;"")),"0000"),
" {","SamplingFeatureID:  *SamplingFeatureID",TEXT($A4230,"0000"),
", SpecimenTypeCV:  ",CHAR(34),INDEX(Specimens[Specimen Type],$A4230),CHAR(34),
", SpecimenMediumCV:  ",INDEX(Specimens[Specimen Medium],$A4230),
", IsFieldSpecimen:  ",CHAR(34),INDEX(Specimens[Is Field Specimen?],$A4230),CHAR(34),"}"))</f>
        <v>#REF!</v>
      </c>
      <c r="N4230" t="e">
        <f>IF(COUNTA(SpatialOffsets[])=0,"", IF(INDEX(SpatialOffsets[Spatial Offset Type],$A4230)="","",
CONCATENATE("  - &amp;SpatialOffsetID",TEXT($A4230,"0000"),
" {","SpatialOffsetTypeCV:  ",CHAR(34),INDEX(SpatialOffsets[Spatial Offset Type],$A4230),CHAR(34),
", Offset1Value:  ",INDEX(SpatialOffsets[Offset 1 Value],$A4230),
", Offset1UnitID:  ",CHAR(34),INDEX(SpatialOffsets[Offset 1 Unit],$A4230),CHAR(34),
", Offset2Value:  ",INDEX(SpatialOffsets[Offset 2 Value],$A4230),
", Offset2UnitID:  ",CHAR(34),INDEX(SpatialOffsets[Offset 2 Unit],$A4230),CHAR(34),
", Offset3Value:  ",INDEX(SpatialOffsets[Offset 3 Value],$A4230),
", Offset3UnitID:  ",CHAR(34),INDEX(SpatialOffsets[Offset 3 Unit],$A4230),CHAR(34),,"}")))</f>
        <v>#REF!</v>
      </c>
      <c r="O4230" t="e">
        <f>IF(COUNTA(RelatedFeatures[])=0,"", IF(INDEX(RelatedFeatures[First Sampling Feature Code],$A4230)="","",
CONCATENATE("  - &amp;RelationID",TEXT($A4230,"0000"),
" {","SamplingFeatureID:  *SamplingFeatureID",TEXT(MATCH(INDEX(RelatedFeatures[First Sampling Feature Code],$A4230),SamplingFeatures[Feature Code],0),"0000"),
", RelationshipTypeCV:  ",CHAR(34),INDEX(RelatedFeatures[Relationship Type],$A4230),CHAR(34),
", RelatedFeatureID: *SamplingFeatureID",TEXT(MATCH(INDEX(RelatedFeatures[Second Sampling Feature Code],$A4230),SamplingFeatures[Feature Code],0),"0000"),
", SpatialOffsetID:  ",IF(INDEX(RelatedFeatures[Offset Number],$A4230)="","",CONCATENATE("*SpatialOffsetID",TEXT(INDEX(RelatedFeatures[Offset Number],$A4230),"0000"))),"}")))</f>
        <v>#REF!</v>
      </c>
      <c r="P4230" t="e">
        <f>IF(INDEX(Methods[Method Type],$A4230)="","",
CONCATENATE("  - &amp;MethodID",TEXT($A4230,"0000"),
" {","MethodTypeCV:  ",CHAR(34),INDEX(Methods[Method Type],$A4230),CHAR(34),
", MethodCode:  ",CHAR(34),INDEX(Methods[Method Code],$A4230),CHAR(34),
", MethodName:  ",CHAR(34),INDEX(Methods[Method Name],$A4230),CHAR(34),
", MethodDescription:  ",CHAR(34),INDEX(Methods[Method Description],$A4230),CHAR(34),
", MethodLink:  ",CHAR(34),INDEX(Methods[Method Link],$A4230),CHAR(34),
", OrganizationID: *OrganizationID",TEXT(MATCH(INDEX(Methods[Organization Name],$A4230),Organizations[Organization Name],0),"0000"),"}"))</f>
        <v>#REF!</v>
      </c>
      <c r="Q4230" t="e">
        <f>IF(INDEX(Variables[Variable Type],$A4230)="","",
CONCATENATE("  - &amp;VariableID",TEXT($A4230,"0000"),
" {","VariableTypeCV:  ",CHAR(34),INDEX(Variables[Variable Type],$A4230),CHAR(34),
", VariableCode:  ",CHAR(34),INDEX(Variables[Variable Code],$A4230),CHAR(34),
", VariableNameCV:  ",CHAR(34),INDEX(Variables[Variable Name],$A4230),CHAR(34),
", VariableDefinition:  ",CHAR(34),INDEX(Variables[Variable Definition],$A4230),CHAR(34),
", SpecciationCV:  ",CHAR(34),INDEX(Variables[Speciation],$A4230),CHAR(34),
", NoDataValue:  ",CHAR(34),INDEX(Variables[No Data Value],$A4230),CHAR(34),"}"))</f>
        <v>#REF!</v>
      </c>
    </row>
    <row r="4231" spans="1:17" x14ac:dyDescent="0.25">
      <c r="A4231">
        <v>4228</v>
      </c>
      <c r="D4231" t="e">
        <f>IF(INDEX(People[First Name],$A4231)="","",
CONCATENATE("  - &amp;PersonID",TEXT($A4231,"0000"),
" {","PersonFirstName:  ",CHAR(34),INDEX(People[First Name],$A4231),CHAR(34),
", PersonMiddleName:  ",CHAR(34),INDEX(People[Middle Name],$A4231),CHAR(34),
", PersonLastName:  ",CHAR(34),INDEX(People[Last Name],$A4231),CHAR(34),"}"))</f>
        <v>#REF!</v>
      </c>
      <c r="E4231" t="e">
        <f>IF(INDEX(Organizations[Organization Type '[CV']],$A4231)="","",
CONCATENATE("  - &amp;OrganizationID",TEXT($A4231,"0000"),
" {","OrganizationTypeCV:  ",CHAR(34),INDEX(Organizations[Organization Type '[CV']],$A4231),CHAR(34),
", OrganizationCode:  ",CHAR(34),INDEX(Organizations[Organization Code],$A4231),CHAR(34),
", OrganizationName:  ",CHAR(34),INDEX(Organizations[Organization Name],$A4231),CHAR(34),
", OrganizationDescription:  ",CHAR(34),INDEX(Organizations[Organization Description],$A4231),CHAR(34),
", OrganizationLink:  ",CHAR(34),INDEX(Organizations[Organization Link],$A4231),CHAR(34),"}"))</f>
        <v>#REF!</v>
      </c>
      <c r="F4231" t="e">
        <f>IF(INDEX(People[First Name],$A4231)="","",
CONCATENATE("  - &amp;AffiliationID",TEXT($A4231,"0000"),
" {PersonID: *PersonID",TEXT($A4231,"0000"),
", OrganizationID: *OrganizationID",TEXT(MATCH(INDEX(People[Organization Name],$A4231),Organizations[Organization Name],0),"0000"),
", IsPrimaryOrganizationContact: , AffiliationStartDate: , AffiliationEndDate: , PrimaryPhone: ",
", PrimaryEmail: ",CHAR(34),INDEX(People[Primary Email],$A4231),CHAR(34),
", PrimaryAddress: ",CHAR(34),INDEX(People[Primary Address],$A4231),CHAR(34),
", PersonLink: }"))</f>
        <v>#REF!</v>
      </c>
      <c r="H4231" t="e">
        <f>IF(COUNTA(CitationInformation)=0,"",IF(INDEX(AuthorList[Author Name],$A4231)="","",
CONCATENATE("  - &amp;AuthorListID",TEXT($A4231,"0000"),
"  {CitationID: *CitationID0001",
", PersonID: *PersonID",TEXT(MATCH(INDEX(AuthorList[Author Name],$A4231),People[Full Name],0),"0000"),
", AuthorOrder: ",INDEX(AuthorList[Author Number],$A4231),"}")))</f>
        <v>#REF!</v>
      </c>
      <c r="K4231" t="e">
        <f>IF(INDEX(SamplingFeatures[Feature Code],$A4231)="","",
CONCATENATE("  - &amp;SamplingFeatureID",TEXT($A4231,"0000"),
" {","SamplingFeatureUUID:  ",CHAR(34),INDEX(SamplingFeatures[Sampling Feature UUID],$A4231),CHAR(34),
", SamplingFeatureTypeCV:  ",CHAR(34),INDEX(SamplingFeatures[Sampling Feature Type],$A4231),CHAR(34),
", SamplingFeatureCode:  ",CHAR(34),INDEX(SamplingFeatures[Feature Code],$A4231),CHAR(34),
", SamplingFeatureName:  ",CHAR(34),INDEX(SamplingFeatures[Feature Name],$A4231),CHAR(34),
", SamplingFeatureDescription:  ",CHAR(34),INDEX(SamplingFeatures[Feature Description],$A4231),CHAR(34),
", SamplingFeatureGeotypeCV:  ",CHAR(34),INDEX(SamplingFeatures[Feature Geo Type],$A4231),CHAR(34),
", FeatureGeometry:  ",CHAR(34),INDEX(SamplingFeatures[Feature Geometry],$A4231),CHAR(34),
", Elevation_m:  ",CHAR(34),INDEX(SamplingFeatures[Elevation_m],$A4231),CHAR(34),
", ElevationDatumCV:  ",CHAR(34),ElevationDatum,CHAR(34),"}"))</f>
        <v>#REF!</v>
      </c>
      <c r="L4231" t="e">
        <f>IF(INDEX(SamplingFeatures[Sampling Feature Type],$A4231)&lt;&gt;"Site","",
CONCATENATE("  - &amp;SiteID",TEXT(SUMPRODUCT(--($L$3:$L4230&lt;&gt;"")),"0000"),
" {","SamplingFeatureID:  *SamplingFeatureID",TEXT($A4231,"0000"),
", SiteTypeCV:  ",CHAR(34),INDEX(Sites[Site Type],$A4231),CHAR(34),
", Latitude:  ",INDEX(Sites[Latitude],$A4231),
", Longitude:  ",INDEX(Sites[Longitude],$A4231),
", SRSName:  ",CHAR(34),LatLonDatum,CHAR(34),"}"))</f>
        <v>#REF!</v>
      </c>
      <c r="M4231" t="e">
        <f>IF(INDEX(SamplingFeatures[Sampling Feature Type],$A4231)&lt;&gt;"Specimen","",
CONCATENATE("  - &amp;SpecimenID",TEXT(SUMPRODUCT(--($M$3:$M4230&lt;&gt;"")),"0000"),
" {","SamplingFeatureID:  *SamplingFeatureID",TEXT($A4231,"0000"),
", SpecimenTypeCV:  ",CHAR(34),INDEX(Specimens[Specimen Type],$A4231),CHAR(34),
", SpecimenMediumCV:  ",INDEX(Specimens[Specimen Medium],$A4231),
", IsFieldSpecimen:  ",CHAR(34),INDEX(Specimens[Is Field Specimen?],$A4231),CHAR(34),"}"))</f>
        <v>#REF!</v>
      </c>
      <c r="N4231" t="e">
        <f>IF(COUNTA(SpatialOffsets[])=0,"", IF(INDEX(SpatialOffsets[Spatial Offset Type],$A4231)="","",
CONCATENATE("  - &amp;SpatialOffsetID",TEXT($A4231,"0000"),
" {","SpatialOffsetTypeCV:  ",CHAR(34),INDEX(SpatialOffsets[Spatial Offset Type],$A4231),CHAR(34),
", Offset1Value:  ",INDEX(SpatialOffsets[Offset 1 Value],$A4231),
", Offset1UnitID:  ",CHAR(34),INDEX(SpatialOffsets[Offset 1 Unit],$A4231),CHAR(34),
", Offset2Value:  ",INDEX(SpatialOffsets[Offset 2 Value],$A4231),
", Offset2UnitID:  ",CHAR(34),INDEX(SpatialOffsets[Offset 2 Unit],$A4231),CHAR(34),
", Offset3Value:  ",INDEX(SpatialOffsets[Offset 3 Value],$A4231),
", Offset3UnitID:  ",CHAR(34),INDEX(SpatialOffsets[Offset 3 Unit],$A4231),CHAR(34),,"}")))</f>
        <v>#REF!</v>
      </c>
      <c r="O4231" t="e">
        <f>IF(COUNTA(RelatedFeatures[])=0,"", IF(INDEX(RelatedFeatures[First Sampling Feature Code],$A4231)="","",
CONCATENATE("  - &amp;RelationID",TEXT($A4231,"0000"),
" {","SamplingFeatureID:  *SamplingFeatureID",TEXT(MATCH(INDEX(RelatedFeatures[First Sampling Feature Code],$A4231),SamplingFeatures[Feature Code],0),"0000"),
", RelationshipTypeCV:  ",CHAR(34),INDEX(RelatedFeatures[Relationship Type],$A4231),CHAR(34),
", RelatedFeatureID: *SamplingFeatureID",TEXT(MATCH(INDEX(RelatedFeatures[Second Sampling Feature Code],$A4231),SamplingFeatures[Feature Code],0),"0000"),
", SpatialOffsetID:  ",IF(INDEX(RelatedFeatures[Offset Number],$A4231)="","",CONCATENATE("*SpatialOffsetID",TEXT(INDEX(RelatedFeatures[Offset Number],$A4231),"0000"))),"}")))</f>
        <v>#REF!</v>
      </c>
      <c r="P4231" t="e">
        <f>IF(INDEX(Methods[Method Type],$A4231)="","",
CONCATENATE("  - &amp;MethodID",TEXT($A4231,"0000"),
" {","MethodTypeCV:  ",CHAR(34),INDEX(Methods[Method Type],$A4231),CHAR(34),
", MethodCode:  ",CHAR(34),INDEX(Methods[Method Code],$A4231),CHAR(34),
", MethodName:  ",CHAR(34),INDEX(Methods[Method Name],$A4231),CHAR(34),
", MethodDescription:  ",CHAR(34),INDEX(Methods[Method Description],$A4231),CHAR(34),
", MethodLink:  ",CHAR(34),INDEX(Methods[Method Link],$A4231),CHAR(34),
", OrganizationID: *OrganizationID",TEXT(MATCH(INDEX(Methods[Organization Name],$A4231),Organizations[Organization Name],0),"0000"),"}"))</f>
        <v>#REF!</v>
      </c>
      <c r="Q4231" t="e">
        <f>IF(INDEX(Variables[Variable Type],$A4231)="","",
CONCATENATE("  - &amp;VariableID",TEXT($A4231,"0000"),
" {","VariableTypeCV:  ",CHAR(34),INDEX(Variables[Variable Type],$A4231),CHAR(34),
", VariableCode:  ",CHAR(34),INDEX(Variables[Variable Code],$A4231),CHAR(34),
", VariableNameCV:  ",CHAR(34),INDEX(Variables[Variable Name],$A4231),CHAR(34),
", VariableDefinition:  ",CHAR(34),INDEX(Variables[Variable Definition],$A4231),CHAR(34),
", SpecciationCV:  ",CHAR(34),INDEX(Variables[Speciation],$A4231),CHAR(34),
", NoDataValue:  ",CHAR(34),INDEX(Variables[No Data Value],$A4231),CHAR(34),"}"))</f>
        <v>#REF!</v>
      </c>
    </row>
    <row r="4232" spans="1:17" x14ac:dyDescent="0.25">
      <c r="A4232">
        <v>4229</v>
      </c>
      <c r="D4232" t="e">
        <f>IF(INDEX(People[First Name],$A4232)="","",
CONCATENATE("  - &amp;PersonID",TEXT($A4232,"0000"),
" {","PersonFirstName:  ",CHAR(34),INDEX(People[First Name],$A4232),CHAR(34),
", PersonMiddleName:  ",CHAR(34),INDEX(People[Middle Name],$A4232),CHAR(34),
", PersonLastName:  ",CHAR(34),INDEX(People[Last Name],$A4232),CHAR(34),"}"))</f>
        <v>#REF!</v>
      </c>
      <c r="E4232" t="e">
        <f>IF(INDEX(Organizations[Organization Type '[CV']],$A4232)="","",
CONCATENATE("  - &amp;OrganizationID",TEXT($A4232,"0000"),
" {","OrganizationTypeCV:  ",CHAR(34),INDEX(Organizations[Organization Type '[CV']],$A4232),CHAR(34),
", OrganizationCode:  ",CHAR(34),INDEX(Organizations[Organization Code],$A4232),CHAR(34),
", OrganizationName:  ",CHAR(34),INDEX(Organizations[Organization Name],$A4232),CHAR(34),
", OrganizationDescription:  ",CHAR(34),INDEX(Organizations[Organization Description],$A4232),CHAR(34),
", OrganizationLink:  ",CHAR(34),INDEX(Organizations[Organization Link],$A4232),CHAR(34),"}"))</f>
        <v>#REF!</v>
      </c>
      <c r="F4232" t="e">
        <f>IF(INDEX(People[First Name],$A4232)="","",
CONCATENATE("  - &amp;AffiliationID",TEXT($A4232,"0000"),
" {PersonID: *PersonID",TEXT($A4232,"0000"),
", OrganizationID: *OrganizationID",TEXT(MATCH(INDEX(People[Organization Name],$A4232),Organizations[Organization Name],0),"0000"),
", IsPrimaryOrganizationContact: , AffiliationStartDate: , AffiliationEndDate: , PrimaryPhone: ",
", PrimaryEmail: ",CHAR(34),INDEX(People[Primary Email],$A4232),CHAR(34),
", PrimaryAddress: ",CHAR(34),INDEX(People[Primary Address],$A4232),CHAR(34),
", PersonLink: }"))</f>
        <v>#REF!</v>
      </c>
      <c r="H4232" t="e">
        <f>IF(COUNTA(CitationInformation)=0,"",IF(INDEX(AuthorList[Author Name],$A4232)="","",
CONCATENATE("  - &amp;AuthorListID",TEXT($A4232,"0000"),
"  {CitationID: *CitationID0001",
", PersonID: *PersonID",TEXT(MATCH(INDEX(AuthorList[Author Name],$A4232),People[Full Name],0),"0000"),
", AuthorOrder: ",INDEX(AuthorList[Author Number],$A4232),"}")))</f>
        <v>#REF!</v>
      </c>
      <c r="K4232" t="e">
        <f>IF(INDEX(SamplingFeatures[Feature Code],$A4232)="","",
CONCATENATE("  - &amp;SamplingFeatureID",TEXT($A4232,"0000"),
" {","SamplingFeatureUUID:  ",CHAR(34),INDEX(SamplingFeatures[Sampling Feature UUID],$A4232),CHAR(34),
", SamplingFeatureTypeCV:  ",CHAR(34),INDEX(SamplingFeatures[Sampling Feature Type],$A4232),CHAR(34),
", SamplingFeatureCode:  ",CHAR(34),INDEX(SamplingFeatures[Feature Code],$A4232),CHAR(34),
", SamplingFeatureName:  ",CHAR(34),INDEX(SamplingFeatures[Feature Name],$A4232),CHAR(34),
", SamplingFeatureDescription:  ",CHAR(34),INDEX(SamplingFeatures[Feature Description],$A4232),CHAR(34),
", SamplingFeatureGeotypeCV:  ",CHAR(34),INDEX(SamplingFeatures[Feature Geo Type],$A4232),CHAR(34),
", FeatureGeometry:  ",CHAR(34),INDEX(SamplingFeatures[Feature Geometry],$A4232),CHAR(34),
", Elevation_m:  ",CHAR(34),INDEX(SamplingFeatures[Elevation_m],$A4232),CHAR(34),
", ElevationDatumCV:  ",CHAR(34),ElevationDatum,CHAR(34),"}"))</f>
        <v>#REF!</v>
      </c>
      <c r="L4232" t="e">
        <f>IF(INDEX(SamplingFeatures[Sampling Feature Type],$A4232)&lt;&gt;"Site","",
CONCATENATE("  - &amp;SiteID",TEXT(SUMPRODUCT(--($L$3:$L4231&lt;&gt;"")),"0000"),
" {","SamplingFeatureID:  *SamplingFeatureID",TEXT($A4232,"0000"),
", SiteTypeCV:  ",CHAR(34),INDEX(Sites[Site Type],$A4232),CHAR(34),
", Latitude:  ",INDEX(Sites[Latitude],$A4232),
", Longitude:  ",INDEX(Sites[Longitude],$A4232),
", SRSName:  ",CHAR(34),LatLonDatum,CHAR(34),"}"))</f>
        <v>#REF!</v>
      </c>
      <c r="M4232" t="e">
        <f>IF(INDEX(SamplingFeatures[Sampling Feature Type],$A4232)&lt;&gt;"Specimen","",
CONCATENATE("  - &amp;SpecimenID",TEXT(SUMPRODUCT(--($M$3:$M4231&lt;&gt;"")),"0000"),
" {","SamplingFeatureID:  *SamplingFeatureID",TEXT($A4232,"0000"),
", SpecimenTypeCV:  ",CHAR(34),INDEX(Specimens[Specimen Type],$A4232),CHAR(34),
", SpecimenMediumCV:  ",INDEX(Specimens[Specimen Medium],$A4232),
", IsFieldSpecimen:  ",CHAR(34),INDEX(Specimens[Is Field Specimen?],$A4232),CHAR(34),"}"))</f>
        <v>#REF!</v>
      </c>
      <c r="N4232" t="e">
        <f>IF(COUNTA(SpatialOffsets[])=0,"", IF(INDEX(SpatialOffsets[Spatial Offset Type],$A4232)="","",
CONCATENATE("  - &amp;SpatialOffsetID",TEXT($A4232,"0000"),
" {","SpatialOffsetTypeCV:  ",CHAR(34),INDEX(SpatialOffsets[Spatial Offset Type],$A4232),CHAR(34),
", Offset1Value:  ",INDEX(SpatialOffsets[Offset 1 Value],$A4232),
", Offset1UnitID:  ",CHAR(34),INDEX(SpatialOffsets[Offset 1 Unit],$A4232),CHAR(34),
", Offset2Value:  ",INDEX(SpatialOffsets[Offset 2 Value],$A4232),
", Offset2UnitID:  ",CHAR(34),INDEX(SpatialOffsets[Offset 2 Unit],$A4232),CHAR(34),
", Offset3Value:  ",INDEX(SpatialOffsets[Offset 3 Value],$A4232),
", Offset3UnitID:  ",CHAR(34),INDEX(SpatialOffsets[Offset 3 Unit],$A4232),CHAR(34),,"}")))</f>
        <v>#REF!</v>
      </c>
      <c r="O4232" t="e">
        <f>IF(COUNTA(RelatedFeatures[])=0,"", IF(INDEX(RelatedFeatures[First Sampling Feature Code],$A4232)="","",
CONCATENATE("  - &amp;RelationID",TEXT($A4232,"0000"),
" {","SamplingFeatureID:  *SamplingFeatureID",TEXT(MATCH(INDEX(RelatedFeatures[First Sampling Feature Code],$A4232),SamplingFeatures[Feature Code],0),"0000"),
", RelationshipTypeCV:  ",CHAR(34),INDEX(RelatedFeatures[Relationship Type],$A4232),CHAR(34),
", RelatedFeatureID: *SamplingFeatureID",TEXT(MATCH(INDEX(RelatedFeatures[Second Sampling Feature Code],$A4232),SamplingFeatures[Feature Code],0),"0000"),
", SpatialOffsetID:  ",IF(INDEX(RelatedFeatures[Offset Number],$A4232)="","",CONCATENATE("*SpatialOffsetID",TEXT(INDEX(RelatedFeatures[Offset Number],$A4232),"0000"))),"}")))</f>
        <v>#REF!</v>
      </c>
      <c r="P4232" t="e">
        <f>IF(INDEX(Methods[Method Type],$A4232)="","",
CONCATENATE("  - &amp;MethodID",TEXT($A4232,"0000"),
" {","MethodTypeCV:  ",CHAR(34),INDEX(Methods[Method Type],$A4232),CHAR(34),
", MethodCode:  ",CHAR(34),INDEX(Methods[Method Code],$A4232),CHAR(34),
", MethodName:  ",CHAR(34),INDEX(Methods[Method Name],$A4232),CHAR(34),
", MethodDescription:  ",CHAR(34),INDEX(Methods[Method Description],$A4232),CHAR(34),
", MethodLink:  ",CHAR(34),INDEX(Methods[Method Link],$A4232),CHAR(34),
", OrganizationID: *OrganizationID",TEXT(MATCH(INDEX(Methods[Organization Name],$A4232),Organizations[Organization Name],0),"0000"),"}"))</f>
        <v>#REF!</v>
      </c>
      <c r="Q4232" t="e">
        <f>IF(INDEX(Variables[Variable Type],$A4232)="","",
CONCATENATE("  - &amp;VariableID",TEXT($A4232,"0000"),
" {","VariableTypeCV:  ",CHAR(34),INDEX(Variables[Variable Type],$A4232),CHAR(34),
", VariableCode:  ",CHAR(34),INDEX(Variables[Variable Code],$A4232),CHAR(34),
", VariableNameCV:  ",CHAR(34),INDEX(Variables[Variable Name],$A4232),CHAR(34),
", VariableDefinition:  ",CHAR(34),INDEX(Variables[Variable Definition],$A4232),CHAR(34),
", SpecciationCV:  ",CHAR(34),INDEX(Variables[Speciation],$A4232),CHAR(34),
", NoDataValue:  ",CHAR(34),INDEX(Variables[No Data Value],$A4232),CHAR(34),"}"))</f>
        <v>#REF!</v>
      </c>
    </row>
    <row r="4233" spans="1:17" x14ac:dyDescent="0.25">
      <c r="A4233">
        <v>4230</v>
      </c>
      <c r="D4233" t="e">
        <f>IF(INDEX(People[First Name],$A4233)="","",
CONCATENATE("  - &amp;PersonID",TEXT($A4233,"0000"),
" {","PersonFirstName:  ",CHAR(34),INDEX(People[First Name],$A4233),CHAR(34),
", PersonMiddleName:  ",CHAR(34),INDEX(People[Middle Name],$A4233),CHAR(34),
", PersonLastName:  ",CHAR(34),INDEX(People[Last Name],$A4233),CHAR(34),"}"))</f>
        <v>#REF!</v>
      </c>
      <c r="E4233" t="e">
        <f>IF(INDEX(Organizations[Organization Type '[CV']],$A4233)="","",
CONCATENATE("  - &amp;OrganizationID",TEXT($A4233,"0000"),
" {","OrganizationTypeCV:  ",CHAR(34),INDEX(Organizations[Organization Type '[CV']],$A4233),CHAR(34),
", OrganizationCode:  ",CHAR(34),INDEX(Organizations[Organization Code],$A4233),CHAR(34),
", OrganizationName:  ",CHAR(34),INDEX(Organizations[Organization Name],$A4233),CHAR(34),
", OrganizationDescription:  ",CHAR(34),INDEX(Organizations[Organization Description],$A4233),CHAR(34),
", OrganizationLink:  ",CHAR(34),INDEX(Organizations[Organization Link],$A4233),CHAR(34),"}"))</f>
        <v>#REF!</v>
      </c>
      <c r="F4233" t="e">
        <f>IF(INDEX(People[First Name],$A4233)="","",
CONCATENATE("  - &amp;AffiliationID",TEXT($A4233,"0000"),
" {PersonID: *PersonID",TEXT($A4233,"0000"),
", OrganizationID: *OrganizationID",TEXT(MATCH(INDEX(People[Organization Name],$A4233),Organizations[Organization Name],0),"0000"),
", IsPrimaryOrganizationContact: , AffiliationStartDate: , AffiliationEndDate: , PrimaryPhone: ",
", PrimaryEmail: ",CHAR(34),INDEX(People[Primary Email],$A4233),CHAR(34),
", PrimaryAddress: ",CHAR(34),INDEX(People[Primary Address],$A4233),CHAR(34),
", PersonLink: }"))</f>
        <v>#REF!</v>
      </c>
      <c r="H4233" t="e">
        <f>IF(COUNTA(CitationInformation)=0,"",IF(INDEX(AuthorList[Author Name],$A4233)="","",
CONCATENATE("  - &amp;AuthorListID",TEXT($A4233,"0000"),
"  {CitationID: *CitationID0001",
", PersonID: *PersonID",TEXT(MATCH(INDEX(AuthorList[Author Name],$A4233),People[Full Name],0),"0000"),
", AuthorOrder: ",INDEX(AuthorList[Author Number],$A4233),"}")))</f>
        <v>#REF!</v>
      </c>
      <c r="K4233" t="e">
        <f>IF(INDEX(SamplingFeatures[Feature Code],$A4233)="","",
CONCATENATE("  - &amp;SamplingFeatureID",TEXT($A4233,"0000"),
" {","SamplingFeatureUUID:  ",CHAR(34),INDEX(SamplingFeatures[Sampling Feature UUID],$A4233),CHAR(34),
", SamplingFeatureTypeCV:  ",CHAR(34),INDEX(SamplingFeatures[Sampling Feature Type],$A4233),CHAR(34),
", SamplingFeatureCode:  ",CHAR(34),INDEX(SamplingFeatures[Feature Code],$A4233),CHAR(34),
", SamplingFeatureName:  ",CHAR(34),INDEX(SamplingFeatures[Feature Name],$A4233),CHAR(34),
", SamplingFeatureDescription:  ",CHAR(34),INDEX(SamplingFeatures[Feature Description],$A4233),CHAR(34),
", SamplingFeatureGeotypeCV:  ",CHAR(34),INDEX(SamplingFeatures[Feature Geo Type],$A4233),CHAR(34),
", FeatureGeometry:  ",CHAR(34),INDEX(SamplingFeatures[Feature Geometry],$A4233),CHAR(34),
", Elevation_m:  ",CHAR(34),INDEX(SamplingFeatures[Elevation_m],$A4233),CHAR(34),
", ElevationDatumCV:  ",CHAR(34),ElevationDatum,CHAR(34),"}"))</f>
        <v>#REF!</v>
      </c>
      <c r="L4233" t="e">
        <f>IF(INDEX(SamplingFeatures[Sampling Feature Type],$A4233)&lt;&gt;"Site","",
CONCATENATE("  - &amp;SiteID",TEXT(SUMPRODUCT(--($L$3:$L4232&lt;&gt;"")),"0000"),
" {","SamplingFeatureID:  *SamplingFeatureID",TEXT($A4233,"0000"),
", SiteTypeCV:  ",CHAR(34),INDEX(Sites[Site Type],$A4233),CHAR(34),
", Latitude:  ",INDEX(Sites[Latitude],$A4233),
", Longitude:  ",INDEX(Sites[Longitude],$A4233),
", SRSName:  ",CHAR(34),LatLonDatum,CHAR(34),"}"))</f>
        <v>#REF!</v>
      </c>
      <c r="M4233" t="e">
        <f>IF(INDEX(SamplingFeatures[Sampling Feature Type],$A4233)&lt;&gt;"Specimen","",
CONCATENATE("  - &amp;SpecimenID",TEXT(SUMPRODUCT(--($M$3:$M4232&lt;&gt;"")),"0000"),
" {","SamplingFeatureID:  *SamplingFeatureID",TEXT($A4233,"0000"),
", SpecimenTypeCV:  ",CHAR(34),INDEX(Specimens[Specimen Type],$A4233),CHAR(34),
", SpecimenMediumCV:  ",INDEX(Specimens[Specimen Medium],$A4233),
", IsFieldSpecimen:  ",CHAR(34),INDEX(Specimens[Is Field Specimen?],$A4233),CHAR(34),"}"))</f>
        <v>#REF!</v>
      </c>
      <c r="N4233" t="e">
        <f>IF(COUNTA(SpatialOffsets[])=0,"", IF(INDEX(SpatialOffsets[Spatial Offset Type],$A4233)="","",
CONCATENATE("  - &amp;SpatialOffsetID",TEXT($A4233,"0000"),
" {","SpatialOffsetTypeCV:  ",CHAR(34),INDEX(SpatialOffsets[Spatial Offset Type],$A4233),CHAR(34),
", Offset1Value:  ",INDEX(SpatialOffsets[Offset 1 Value],$A4233),
", Offset1UnitID:  ",CHAR(34),INDEX(SpatialOffsets[Offset 1 Unit],$A4233),CHAR(34),
", Offset2Value:  ",INDEX(SpatialOffsets[Offset 2 Value],$A4233),
", Offset2UnitID:  ",CHAR(34),INDEX(SpatialOffsets[Offset 2 Unit],$A4233),CHAR(34),
", Offset3Value:  ",INDEX(SpatialOffsets[Offset 3 Value],$A4233),
", Offset3UnitID:  ",CHAR(34),INDEX(SpatialOffsets[Offset 3 Unit],$A4233),CHAR(34),,"}")))</f>
        <v>#REF!</v>
      </c>
      <c r="O4233" t="e">
        <f>IF(COUNTA(RelatedFeatures[])=0,"", IF(INDEX(RelatedFeatures[First Sampling Feature Code],$A4233)="","",
CONCATENATE("  - &amp;RelationID",TEXT($A4233,"0000"),
" {","SamplingFeatureID:  *SamplingFeatureID",TEXT(MATCH(INDEX(RelatedFeatures[First Sampling Feature Code],$A4233),SamplingFeatures[Feature Code],0),"0000"),
", RelationshipTypeCV:  ",CHAR(34),INDEX(RelatedFeatures[Relationship Type],$A4233),CHAR(34),
", RelatedFeatureID: *SamplingFeatureID",TEXT(MATCH(INDEX(RelatedFeatures[Second Sampling Feature Code],$A4233),SamplingFeatures[Feature Code],0),"0000"),
", SpatialOffsetID:  ",IF(INDEX(RelatedFeatures[Offset Number],$A4233)="","",CONCATENATE("*SpatialOffsetID",TEXT(INDEX(RelatedFeatures[Offset Number],$A4233),"0000"))),"}")))</f>
        <v>#REF!</v>
      </c>
      <c r="P4233" t="e">
        <f>IF(INDEX(Methods[Method Type],$A4233)="","",
CONCATENATE("  - &amp;MethodID",TEXT($A4233,"0000"),
" {","MethodTypeCV:  ",CHAR(34),INDEX(Methods[Method Type],$A4233),CHAR(34),
", MethodCode:  ",CHAR(34),INDEX(Methods[Method Code],$A4233),CHAR(34),
", MethodName:  ",CHAR(34),INDEX(Methods[Method Name],$A4233),CHAR(34),
", MethodDescription:  ",CHAR(34),INDEX(Methods[Method Description],$A4233),CHAR(34),
", MethodLink:  ",CHAR(34),INDEX(Methods[Method Link],$A4233),CHAR(34),
", OrganizationID: *OrganizationID",TEXT(MATCH(INDEX(Methods[Organization Name],$A4233),Organizations[Organization Name],0),"0000"),"}"))</f>
        <v>#REF!</v>
      </c>
      <c r="Q4233" t="e">
        <f>IF(INDEX(Variables[Variable Type],$A4233)="","",
CONCATENATE("  - &amp;VariableID",TEXT($A4233,"0000"),
" {","VariableTypeCV:  ",CHAR(34),INDEX(Variables[Variable Type],$A4233),CHAR(34),
", VariableCode:  ",CHAR(34),INDEX(Variables[Variable Code],$A4233),CHAR(34),
", VariableNameCV:  ",CHAR(34),INDEX(Variables[Variable Name],$A4233),CHAR(34),
", VariableDefinition:  ",CHAR(34),INDEX(Variables[Variable Definition],$A4233),CHAR(34),
", SpecciationCV:  ",CHAR(34),INDEX(Variables[Speciation],$A4233),CHAR(34),
", NoDataValue:  ",CHAR(34),INDEX(Variables[No Data Value],$A4233),CHAR(34),"}"))</f>
        <v>#REF!</v>
      </c>
    </row>
    <row r="4234" spans="1:17" x14ac:dyDescent="0.25">
      <c r="A4234">
        <v>4231</v>
      </c>
      <c r="D4234" t="e">
        <f>IF(INDEX(People[First Name],$A4234)="","",
CONCATENATE("  - &amp;PersonID",TEXT($A4234,"0000"),
" {","PersonFirstName:  ",CHAR(34),INDEX(People[First Name],$A4234),CHAR(34),
", PersonMiddleName:  ",CHAR(34),INDEX(People[Middle Name],$A4234),CHAR(34),
", PersonLastName:  ",CHAR(34),INDEX(People[Last Name],$A4234),CHAR(34),"}"))</f>
        <v>#REF!</v>
      </c>
      <c r="E4234" t="e">
        <f>IF(INDEX(Organizations[Organization Type '[CV']],$A4234)="","",
CONCATENATE("  - &amp;OrganizationID",TEXT($A4234,"0000"),
" {","OrganizationTypeCV:  ",CHAR(34),INDEX(Organizations[Organization Type '[CV']],$A4234),CHAR(34),
", OrganizationCode:  ",CHAR(34),INDEX(Organizations[Organization Code],$A4234),CHAR(34),
", OrganizationName:  ",CHAR(34),INDEX(Organizations[Organization Name],$A4234),CHAR(34),
", OrganizationDescription:  ",CHAR(34),INDEX(Organizations[Organization Description],$A4234),CHAR(34),
", OrganizationLink:  ",CHAR(34),INDEX(Organizations[Organization Link],$A4234),CHAR(34),"}"))</f>
        <v>#REF!</v>
      </c>
      <c r="F4234" t="e">
        <f>IF(INDEX(People[First Name],$A4234)="","",
CONCATENATE("  - &amp;AffiliationID",TEXT($A4234,"0000"),
" {PersonID: *PersonID",TEXT($A4234,"0000"),
", OrganizationID: *OrganizationID",TEXT(MATCH(INDEX(People[Organization Name],$A4234),Organizations[Organization Name],0),"0000"),
", IsPrimaryOrganizationContact: , AffiliationStartDate: , AffiliationEndDate: , PrimaryPhone: ",
", PrimaryEmail: ",CHAR(34),INDEX(People[Primary Email],$A4234),CHAR(34),
", PrimaryAddress: ",CHAR(34),INDEX(People[Primary Address],$A4234),CHAR(34),
", PersonLink: }"))</f>
        <v>#REF!</v>
      </c>
      <c r="H4234" t="e">
        <f>IF(COUNTA(CitationInformation)=0,"",IF(INDEX(AuthorList[Author Name],$A4234)="","",
CONCATENATE("  - &amp;AuthorListID",TEXT($A4234,"0000"),
"  {CitationID: *CitationID0001",
", PersonID: *PersonID",TEXT(MATCH(INDEX(AuthorList[Author Name],$A4234),People[Full Name],0),"0000"),
", AuthorOrder: ",INDEX(AuthorList[Author Number],$A4234),"}")))</f>
        <v>#REF!</v>
      </c>
      <c r="K4234" t="e">
        <f>IF(INDEX(SamplingFeatures[Feature Code],$A4234)="","",
CONCATENATE("  - &amp;SamplingFeatureID",TEXT($A4234,"0000"),
" {","SamplingFeatureUUID:  ",CHAR(34),INDEX(SamplingFeatures[Sampling Feature UUID],$A4234),CHAR(34),
", SamplingFeatureTypeCV:  ",CHAR(34),INDEX(SamplingFeatures[Sampling Feature Type],$A4234),CHAR(34),
", SamplingFeatureCode:  ",CHAR(34),INDEX(SamplingFeatures[Feature Code],$A4234),CHAR(34),
", SamplingFeatureName:  ",CHAR(34),INDEX(SamplingFeatures[Feature Name],$A4234),CHAR(34),
", SamplingFeatureDescription:  ",CHAR(34),INDEX(SamplingFeatures[Feature Description],$A4234),CHAR(34),
", SamplingFeatureGeotypeCV:  ",CHAR(34),INDEX(SamplingFeatures[Feature Geo Type],$A4234),CHAR(34),
", FeatureGeometry:  ",CHAR(34),INDEX(SamplingFeatures[Feature Geometry],$A4234),CHAR(34),
", Elevation_m:  ",CHAR(34),INDEX(SamplingFeatures[Elevation_m],$A4234),CHAR(34),
", ElevationDatumCV:  ",CHAR(34),ElevationDatum,CHAR(34),"}"))</f>
        <v>#REF!</v>
      </c>
      <c r="L4234" t="e">
        <f>IF(INDEX(SamplingFeatures[Sampling Feature Type],$A4234)&lt;&gt;"Site","",
CONCATENATE("  - &amp;SiteID",TEXT(SUMPRODUCT(--($L$3:$L4233&lt;&gt;"")),"0000"),
" {","SamplingFeatureID:  *SamplingFeatureID",TEXT($A4234,"0000"),
", SiteTypeCV:  ",CHAR(34),INDEX(Sites[Site Type],$A4234),CHAR(34),
", Latitude:  ",INDEX(Sites[Latitude],$A4234),
", Longitude:  ",INDEX(Sites[Longitude],$A4234),
", SRSName:  ",CHAR(34),LatLonDatum,CHAR(34),"}"))</f>
        <v>#REF!</v>
      </c>
      <c r="M4234" t="e">
        <f>IF(INDEX(SamplingFeatures[Sampling Feature Type],$A4234)&lt;&gt;"Specimen","",
CONCATENATE("  - &amp;SpecimenID",TEXT(SUMPRODUCT(--($M$3:$M4233&lt;&gt;"")),"0000"),
" {","SamplingFeatureID:  *SamplingFeatureID",TEXT($A4234,"0000"),
", SpecimenTypeCV:  ",CHAR(34),INDEX(Specimens[Specimen Type],$A4234),CHAR(34),
", SpecimenMediumCV:  ",INDEX(Specimens[Specimen Medium],$A4234),
", IsFieldSpecimen:  ",CHAR(34),INDEX(Specimens[Is Field Specimen?],$A4234),CHAR(34),"}"))</f>
        <v>#REF!</v>
      </c>
      <c r="N4234" t="e">
        <f>IF(COUNTA(SpatialOffsets[])=0,"", IF(INDEX(SpatialOffsets[Spatial Offset Type],$A4234)="","",
CONCATENATE("  - &amp;SpatialOffsetID",TEXT($A4234,"0000"),
" {","SpatialOffsetTypeCV:  ",CHAR(34),INDEX(SpatialOffsets[Spatial Offset Type],$A4234),CHAR(34),
", Offset1Value:  ",INDEX(SpatialOffsets[Offset 1 Value],$A4234),
", Offset1UnitID:  ",CHAR(34),INDEX(SpatialOffsets[Offset 1 Unit],$A4234),CHAR(34),
", Offset2Value:  ",INDEX(SpatialOffsets[Offset 2 Value],$A4234),
", Offset2UnitID:  ",CHAR(34),INDEX(SpatialOffsets[Offset 2 Unit],$A4234),CHAR(34),
", Offset3Value:  ",INDEX(SpatialOffsets[Offset 3 Value],$A4234),
", Offset3UnitID:  ",CHAR(34),INDEX(SpatialOffsets[Offset 3 Unit],$A4234),CHAR(34),,"}")))</f>
        <v>#REF!</v>
      </c>
      <c r="O4234" t="e">
        <f>IF(COUNTA(RelatedFeatures[])=0,"", IF(INDEX(RelatedFeatures[First Sampling Feature Code],$A4234)="","",
CONCATENATE("  - &amp;RelationID",TEXT($A4234,"0000"),
" {","SamplingFeatureID:  *SamplingFeatureID",TEXT(MATCH(INDEX(RelatedFeatures[First Sampling Feature Code],$A4234),SamplingFeatures[Feature Code],0),"0000"),
", RelationshipTypeCV:  ",CHAR(34),INDEX(RelatedFeatures[Relationship Type],$A4234),CHAR(34),
", RelatedFeatureID: *SamplingFeatureID",TEXT(MATCH(INDEX(RelatedFeatures[Second Sampling Feature Code],$A4234),SamplingFeatures[Feature Code],0),"0000"),
", SpatialOffsetID:  ",IF(INDEX(RelatedFeatures[Offset Number],$A4234)="","",CONCATENATE("*SpatialOffsetID",TEXT(INDEX(RelatedFeatures[Offset Number],$A4234),"0000"))),"}")))</f>
        <v>#REF!</v>
      </c>
      <c r="P4234" t="e">
        <f>IF(INDEX(Methods[Method Type],$A4234)="","",
CONCATENATE("  - &amp;MethodID",TEXT($A4234,"0000"),
" {","MethodTypeCV:  ",CHAR(34),INDEX(Methods[Method Type],$A4234),CHAR(34),
", MethodCode:  ",CHAR(34),INDEX(Methods[Method Code],$A4234),CHAR(34),
", MethodName:  ",CHAR(34),INDEX(Methods[Method Name],$A4234),CHAR(34),
", MethodDescription:  ",CHAR(34),INDEX(Methods[Method Description],$A4234),CHAR(34),
", MethodLink:  ",CHAR(34),INDEX(Methods[Method Link],$A4234),CHAR(34),
", OrganizationID: *OrganizationID",TEXT(MATCH(INDEX(Methods[Organization Name],$A4234),Organizations[Organization Name],0),"0000"),"}"))</f>
        <v>#REF!</v>
      </c>
      <c r="Q4234" t="e">
        <f>IF(INDEX(Variables[Variable Type],$A4234)="","",
CONCATENATE("  - &amp;VariableID",TEXT($A4234,"0000"),
" {","VariableTypeCV:  ",CHAR(34),INDEX(Variables[Variable Type],$A4234),CHAR(34),
", VariableCode:  ",CHAR(34),INDEX(Variables[Variable Code],$A4234),CHAR(34),
", VariableNameCV:  ",CHAR(34),INDEX(Variables[Variable Name],$A4234),CHAR(34),
", VariableDefinition:  ",CHAR(34),INDEX(Variables[Variable Definition],$A4234),CHAR(34),
", SpecciationCV:  ",CHAR(34),INDEX(Variables[Speciation],$A4234),CHAR(34),
", NoDataValue:  ",CHAR(34),INDEX(Variables[No Data Value],$A4234),CHAR(34),"}"))</f>
        <v>#REF!</v>
      </c>
    </row>
    <row r="4235" spans="1:17" x14ac:dyDescent="0.25">
      <c r="A4235">
        <v>4232</v>
      </c>
      <c r="D4235" t="e">
        <f>IF(INDEX(People[First Name],$A4235)="","",
CONCATENATE("  - &amp;PersonID",TEXT($A4235,"0000"),
" {","PersonFirstName:  ",CHAR(34),INDEX(People[First Name],$A4235),CHAR(34),
", PersonMiddleName:  ",CHAR(34),INDEX(People[Middle Name],$A4235),CHAR(34),
", PersonLastName:  ",CHAR(34),INDEX(People[Last Name],$A4235),CHAR(34),"}"))</f>
        <v>#REF!</v>
      </c>
      <c r="E4235" t="e">
        <f>IF(INDEX(Organizations[Organization Type '[CV']],$A4235)="","",
CONCATENATE("  - &amp;OrganizationID",TEXT($A4235,"0000"),
" {","OrganizationTypeCV:  ",CHAR(34),INDEX(Organizations[Organization Type '[CV']],$A4235),CHAR(34),
", OrganizationCode:  ",CHAR(34),INDEX(Organizations[Organization Code],$A4235),CHAR(34),
", OrganizationName:  ",CHAR(34),INDEX(Organizations[Organization Name],$A4235),CHAR(34),
", OrganizationDescription:  ",CHAR(34),INDEX(Organizations[Organization Description],$A4235),CHAR(34),
", OrganizationLink:  ",CHAR(34),INDEX(Organizations[Organization Link],$A4235),CHAR(34),"}"))</f>
        <v>#REF!</v>
      </c>
      <c r="F4235" t="e">
        <f>IF(INDEX(People[First Name],$A4235)="","",
CONCATENATE("  - &amp;AffiliationID",TEXT($A4235,"0000"),
" {PersonID: *PersonID",TEXT($A4235,"0000"),
", OrganizationID: *OrganizationID",TEXT(MATCH(INDEX(People[Organization Name],$A4235),Organizations[Organization Name],0),"0000"),
", IsPrimaryOrganizationContact: , AffiliationStartDate: , AffiliationEndDate: , PrimaryPhone: ",
", PrimaryEmail: ",CHAR(34),INDEX(People[Primary Email],$A4235),CHAR(34),
", PrimaryAddress: ",CHAR(34),INDEX(People[Primary Address],$A4235),CHAR(34),
", PersonLink: }"))</f>
        <v>#REF!</v>
      </c>
      <c r="H4235" t="e">
        <f>IF(COUNTA(CitationInformation)=0,"",IF(INDEX(AuthorList[Author Name],$A4235)="","",
CONCATENATE("  - &amp;AuthorListID",TEXT($A4235,"0000"),
"  {CitationID: *CitationID0001",
", PersonID: *PersonID",TEXT(MATCH(INDEX(AuthorList[Author Name],$A4235),People[Full Name],0),"0000"),
", AuthorOrder: ",INDEX(AuthorList[Author Number],$A4235),"}")))</f>
        <v>#REF!</v>
      </c>
      <c r="K4235" t="e">
        <f>IF(INDEX(SamplingFeatures[Feature Code],$A4235)="","",
CONCATENATE("  - &amp;SamplingFeatureID",TEXT($A4235,"0000"),
" {","SamplingFeatureUUID:  ",CHAR(34),INDEX(SamplingFeatures[Sampling Feature UUID],$A4235),CHAR(34),
", SamplingFeatureTypeCV:  ",CHAR(34),INDEX(SamplingFeatures[Sampling Feature Type],$A4235),CHAR(34),
", SamplingFeatureCode:  ",CHAR(34),INDEX(SamplingFeatures[Feature Code],$A4235),CHAR(34),
", SamplingFeatureName:  ",CHAR(34),INDEX(SamplingFeatures[Feature Name],$A4235),CHAR(34),
", SamplingFeatureDescription:  ",CHAR(34),INDEX(SamplingFeatures[Feature Description],$A4235),CHAR(34),
", SamplingFeatureGeotypeCV:  ",CHAR(34),INDEX(SamplingFeatures[Feature Geo Type],$A4235),CHAR(34),
", FeatureGeometry:  ",CHAR(34),INDEX(SamplingFeatures[Feature Geometry],$A4235),CHAR(34),
", Elevation_m:  ",CHAR(34),INDEX(SamplingFeatures[Elevation_m],$A4235),CHAR(34),
", ElevationDatumCV:  ",CHAR(34),ElevationDatum,CHAR(34),"}"))</f>
        <v>#REF!</v>
      </c>
      <c r="L4235" t="e">
        <f>IF(INDEX(SamplingFeatures[Sampling Feature Type],$A4235)&lt;&gt;"Site","",
CONCATENATE("  - &amp;SiteID",TEXT(SUMPRODUCT(--($L$3:$L4234&lt;&gt;"")),"0000"),
" {","SamplingFeatureID:  *SamplingFeatureID",TEXT($A4235,"0000"),
", SiteTypeCV:  ",CHAR(34),INDEX(Sites[Site Type],$A4235),CHAR(34),
", Latitude:  ",INDEX(Sites[Latitude],$A4235),
", Longitude:  ",INDEX(Sites[Longitude],$A4235),
", SRSName:  ",CHAR(34),LatLonDatum,CHAR(34),"}"))</f>
        <v>#REF!</v>
      </c>
      <c r="M4235" t="e">
        <f>IF(INDEX(SamplingFeatures[Sampling Feature Type],$A4235)&lt;&gt;"Specimen","",
CONCATENATE("  - &amp;SpecimenID",TEXT(SUMPRODUCT(--($M$3:$M4234&lt;&gt;"")),"0000"),
" {","SamplingFeatureID:  *SamplingFeatureID",TEXT($A4235,"0000"),
", SpecimenTypeCV:  ",CHAR(34),INDEX(Specimens[Specimen Type],$A4235),CHAR(34),
", SpecimenMediumCV:  ",INDEX(Specimens[Specimen Medium],$A4235),
", IsFieldSpecimen:  ",CHAR(34),INDEX(Specimens[Is Field Specimen?],$A4235),CHAR(34),"}"))</f>
        <v>#REF!</v>
      </c>
      <c r="N4235" t="e">
        <f>IF(COUNTA(SpatialOffsets[])=0,"", IF(INDEX(SpatialOffsets[Spatial Offset Type],$A4235)="","",
CONCATENATE("  - &amp;SpatialOffsetID",TEXT($A4235,"0000"),
" {","SpatialOffsetTypeCV:  ",CHAR(34),INDEX(SpatialOffsets[Spatial Offset Type],$A4235),CHAR(34),
", Offset1Value:  ",INDEX(SpatialOffsets[Offset 1 Value],$A4235),
", Offset1UnitID:  ",CHAR(34),INDEX(SpatialOffsets[Offset 1 Unit],$A4235),CHAR(34),
", Offset2Value:  ",INDEX(SpatialOffsets[Offset 2 Value],$A4235),
", Offset2UnitID:  ",CHAR(34),INDEX(SpatialOffsets[Offset 2 Unit],$A4235),CHAR(34),
", Offset3Value:  ",INDEX(SpatialOffsets[Offset 3 Value],$A4235),
", Offset3UnitID:  ",CHAR(34),INDEX(SpatialOffsets[Offset 3 Unit],$A4235),CHAR(34),,"}")))</f>
        <v>#REF!</v>
      </c>
      <c r="O4235" t="e">
        <f>IF(COUNTA(RelatedFeatures[])=0,"", IF(INDEX(RelatedFeatures[First Sampling Feature Code],$A4235)="","",
CONCATENATE("  - &amp;RelationID",TEXT($A4235,"0000"),
" {","SamplingFeatureID:  *SamplingFeatureID",TEXT(MATCH(INDEX(RelatedFeatures[First Sampling Feature Code],$A4235),SamplingFeatures[Feature Code],0),"0000"),
", RelationshipTypeCV:  ",CHAR(34),INDEX(RelatedFeatures[Relationship Type],$A4235),CHAR(34),
", RelatedFeatureID: *SamplingFeatureID",TEXT(MATCH(INDEX(RelatedFeatures[Second Sampling Feature Code],$A4235),SamplingFeatures[Feature Code],0),"0000"),
", SpatialOffsetID:  ",IF(INDEX(RelatedFeatures[Offset Number],$A4235)="","",CONCATENATE("*SpatialOffsetID",TEXT(INDEX(RelatedFeatures[Offset Number],$A4235),"0000"))),"}")))</f>
        <v>#REF!</v>
      </c>
      <c r="P4235" t="e">
        <f>IF(INDEX(Methods[Method Type],$A4235)="","",
CONCATENATE("  - &amp;MethodID",TEXT($A4235,"0000"),
" {","MethodTypeCV:  ",CHAR(34),INDEX(Methods[Method Type],$A4235),CHAR(34),
", MethodCode:  ",CHAR(34),INDEX(Methods[Method Code],$A4235),CHAR(34),
", MethodName:  ",CHAR(34),INDEX(Methods[Method Name],$A4235),CHAR(34),
", MethodDescription:  ",CHAR(34),INDEX(Methods[Method Description],$A4235),CHAR(34),
", MethodLink:  ",CHAR(34),INDEX(Methods[Method Link],$A4235),CHAR(34),
", OrganizationID: *OrganizationID",TEXT(MATCH(INDEX(Methods[Organization Name],$A4235),Organizations[Organization Name],0),"0000"),"}"))</f>
        <v>#REF!</v>
      </c>
      <c r="Q4235" t="e">
        <f>IF(INDEX(Variables[Variable Type],$A4235)="","",
CONCATENATE("  - &amp;VariableID",TEXT($A4235,"0000"),
" {","VariableTypeCV:  ",CHAR(34),INDEX(Variables[Variable Type],$A4235),CHAR(34),
", VariableCode:  ",CHAR(34),INDEX(Variables[Variable Code],$A4235),CHAR(34),
", VariableNameCV:  ",CHAR(34),INDEX(Variables[Variable Name],$A4235),CHAR(34),
", VariableDefinition:  ",CHAR(34),INDEX(Variables[Variable Definition],$A4235),CHAR(34),
", SpecciationCV:  ",CHAR(34),INDEX(Variables[Speciation],$A4235),CHAR(34),
", NoDataValue:  ",CHAR(34),INDEX(Variables[No Data Value],$A4235),CHAR(34),"}"))</f>
        <v>#REF!</v>
      </c>
    </row>
    <row r="4236" spans="1:17" x14ac:dyDescent="0.25">
      <c r="A4236">
        <v>4233</v>
      </c>
      <c r="D4236" t="e">
        <f>IF(INDEX(People[First Name],$A4236)="","",
CONCATENATE("  - &amp;PersonID",TEXT($A4236,"0000"),
" {","PersonFirstName:  ",CHAR(34),INDEX(People[First Name],$A4236),CHAR(34),
", PersonMiddleName:  ",CHAR(34),INDEX(People[Middle Name],$A4236),CHAR(34),
", PersonLastName:  ",CHAR(34),INDEX(People[Last Name],$A4236),CHAR(34),"}"))</f>
        <v>#REF!</v>
      </c>
      <c r="E4236" t="e">
        <f>IF(INDEX(Organizations[Organization Type '[CV']],$A4236)="","",
CONCATENATE("  - &amp;OrganizationID",TEXT($A4236,"0000"),
" {","OrganizationTypeCV:  ",CHAR(34),INDEX(Organizations[Organization Type '[CV']],$A4236),CHAR(34),
", OrganizationCode:  ",CHAR(34),INDEX(Organizations[Organization Code],$A4236),CHAR(34),
", OrganizationName:  ",CHAR(34),INDEX(Organizations[Organization Name],$A4236),CHAR(34),
", OrganizationDescription:  ",CHAR(34),INDEX(Organizations[Organization Description],$A4236),CHAR(34),
", OrganizationLink:  ",CHAR(34),INDEX(Organizations[Organization Link],$A4236),CHAR(34),"}"))</f>
        <v>#REF!</v>
      </c>
      <c r="F4236" t="e">
        <f>IF(INDEX(People[First Name],$A4236)="","",
CONCATENATE("  - &amp;AffiliationID",TEXT($A4236,"0000"),
" {PersonID: *PersonID",TEXT($A4236,"0000"),
", OrganizationID: *OrganizationID",TEXT(MATCH(INDEX(People[Organization Name],$A4236),Organizations[Organization Name],0),"0000"),
", IsPrimaryOrganizationContact: , AffiliationStartDate: , AffiliationEndDate: , PrimaryPhone: ",
", PrimaryEmail: ",CHAR(34),INDEX(People[Primary Email],$A4236),CHAR(34),
", PrimaryAddress: ",CHAR(34),INDEX(People[Primary Address],$A4236),CHAR(34),
", PersonLink: }"))</f>
        <v>#REF!</v>
      </c>
      <c r="H4236" t="e">
        <f>IF(COUNTA(CitationInformation)=0,"",IF(INDEX(AuthorList[Author Name],$A4236)="","",
CONCATENATE("  - &amp;AuthorListID",TEXT($A4236,"0000"),
"  {CitationID: *CitationID0001",
", PersonID: *PersonID",TEXT(MATCH(INDEX(AuthorList[Author Name],$A4236),People[Full Name],0),"0000"),
", AuthorOrder: ",INDEX(AuthorList[Author Number],$A4236),"}")))</f>
        <v>#REF!</v>
      </c>
      <c r="K4236" t="e">
        <f>IF(INDEX(SamplingFeatures[Feature Code],$A4236)="","",
CONCATENATE("  - &amp;SamplingFeatureID",TEXT($A4236,"0000"),
" {","SamplingFeatureUUID:  ",CHAR(34),INDEX(SamplingFeatures[Sampling Feature UUID],$A4236),CHAR(34),
", SamplingFeatureTypeCV:  ",CHAR(34),INDEX(SamplingFeatures[Sampling Feature Type],$A4236),CHAR(34),
", SamplingFeatureCode:  ",CHAR(34),INDEX(SamplingFeatures[Feature Code],$A4236),CHAR(34),
", SamplingFeatureName:  ",CHAR(34),INDEX(SamplingFeatures[Feature Name],$A4236),CHAR(34),
", SamplingFeatureDescription:  ",CHAR(34),INDEX(SamplingFeatures[Feature Description],$A4236),CHAR(34),
", SamplingFeatureGeotypeCV:  ",CHAR(34),INDEX(SamplingFeatures[Feature Geo Type],$A4236),CHAR(34),
", FeatureGeometry:  ",CHAR(34),INDEX(SamplingFeatures[Feature Geometry],$A4236),CHAR(34),
", Elevation_m:  ",CHAR(34),INDEX(SamplingFeatures[Elevation_m],$A4236),CHAR(34),
", ElevationDatumCV:  ",CHAR(34),ElevationDatum,CHAR(34),"}"))</f>
        <v>#REF!</v>
      </c>
      <c r="L4236" t="e">
        <f>IF(INDEX(SamplingFeatures[Sampling Feature Type],$A4236)&lt;&gt;"Site","",
CONCATENATE("  - &amp;SiteID",TEXT(SUMPRODUCT(--($L$3:$L4235&lt;&gt;"")),"0000"),
" {","SamplingFeatureID:  *SamplingFeatureID",TEXT($A4236,"0000"),
", SiteTypeCV:  ",CHAR(34),INDEX(Sites[Site Type],$A4236),CHAR(34),
", Latitude:  ",INDEX(Sites[Latitude],$A4236),
", Longitude:  ",INDEX(Sites[Longitude],$A4236),
", SRSName:  ",CHAR(34),LatLonDatum,CHAR(34),"}"))</f>
        <v>#REF!</v>
      </c>
      <c r="M4236" t="e">
        <f>IF(INDEX(SamplingFeatures[Sampling Feature Type],$A4236)&lt;&gt;"Specimen","",
CONCATENATE("  - &amp;SpecimenID",TEXT(SUMPRODUCT(--($M$3:$M4235&lt;&gt;"")),"0000"),
" {","SamplingFeatureID:  *SamplingFeatureID",TEXT($A4236,"0000"),
", SpecimenTypeCV:  ",CHAR(34),INDEX(Specimens[Specimen Type],$A4236),CHAR(34),
", SpecimenMediumCV:  ",INDEX(Specimens[Specimen Medium],$A4236),
", IsFieldSpecimen:  ",CHAR(34),INDEX(Specimens[Is Field Specimen?],$A4236),CHAR(34),"}"))</f>
        <v>#REF!</v>
      </c>
      <c r="N4236" t="e">
        <f>IF(COUNTA(SpatialOffsets[])=0,"", IF(INDEX(SpatialOffsets[Spatial Offset Type],$A4236)="","",
CONCATENATE("  - &amp;SpatialOffsetID",TEXT($A4236,"0000"),
" {","SpatialOffsetTypeCV:  ",CHAR(34),INDEX(SpatialOffsets[Spatial Offset Type],$A4236),CHAR(34),
", Offset1Value:  ",INDEX(SpatialOffsets[Offset 1 Value],$A4236),
", Offset1UnitID:  ",CHAR(34),INDEX(SpatialOffsets[Offset 1 Unit],$A4236),CHAR(34),
", Offset2Value:  ",INDEX(SpatialOffsets[Offset 2 Value],$A4236),
", Offset2UnitID:  ",CHAR(34),INDEX(SpatialOffsets[Offset 2 Unit],$A4236),CHAR(34),
", Offset3Value:  ",INDEX(SpatialOffsets[Offset 3 Value],$A4236),
", Offset3UnitID:  ",CHAR(34),INDEX(SpatialOffsets[Offset 3 Unit],$A4236),CHAR(34),,"}")))</f>
        <v>#REF!</v>
      </c>
      <c r="O4236" t="e">
        <f>IF(COUNTA(RelatedFeatures[])=0,"", IF(INDEX(RelatedFeatures[First Sampling Feature Code],$A4236)="","",
CONCATENATE("  - &amp;RelationID",TEXT($A4236,"0000"),
" {","SamplingFeatureID:  *SamplingFeatureID",TEXT(MATCH(INDEX(RelatedFeatures[First Sampling Feature Code],$A4236),SamplingFeatures[Feature Code],0),"0000"),
", RelationshipTypeCV:  ",CHAR(34),INDEX(RelatedFeatures[Relationship Type],$A4236),CHAR(34),
", RelatedFeatureID: *SamplingFeatureID",TEXT(MATCH(INDEX(RelatedFeatures[Second Sampling Feature Code],$A4236),SamplingFeatures[Feature Code],0),"0000"),
", SpatialOffsetID:  ",IF(INDEX(RelatedFeatures[Offset Number],$A4236)="","",CONCATENATE("*SpatialOffsetID",TEXT(INDEX(RelatedFeatures[Offset Number],$A4236),"0000"))),"}")))</f>
        <v>#REF!</v>
      </c>
      <c r="P4236" t="e">
        <f>IF(INDEX(Methods[Method Type],$A4236)="","",
CONCATENATE("  - &amp;MethodID",TEXT($A4236,"0000"),
" {","MethodTypeCV:  ",CHAR(34),INDEX(Methods[Method Type],$A4236),CHAR(34),
", MethodCode:  ",CHAR(34),INDEX(Methods[Method Code],$A4236),CHAR(34),
", MethodName:  ",CHAR(34),INDEX(Methods[Method Name],$A4236),CHAR(34),
", MethodDescription:  ",CHAR(34),INDEX(Methods[Method Description],$A4236),CHAR(34),
", MethodLink:  ",CHAR(34),INDEX(Methods[Method Link],$A4236),CHAR(34),
", OrganizationID: *OrganizationID",TEXT(MATCH(INDEX(Methods[Organization Name],$A4236),Organizations[Organization Name],0),"0000"),"}"))</f>
        <v>#REF!</v>
      </c>
      <c r="Q4236" t="e">
        <f>IF(INDEX(Variables[Variable Type],$A4236)="","",
CONCATENATE("  - &amp;VariableID",TEXT($A4236,"0000"),
" {","VariableTypeCV:  ",CHAR(34),INDEX(Variables[Variable Type],$A4236),CHAR(34),
", VariableCode:  ",CHAR(34),INDEX(Variables[Variable Code],$A4236),CHAR(34),
", VariableNameCV:  ",CHAR(34),INDEX(Variables[Variable Name],$A4236),CHAR(34),
", VariableDefinition:  ",CHAR(34),INDEX(Variables[Variable Definition],$A4236),CHAR(34),
", SpecciationCV:  ",CHAR(34),INDEX(Variables[Speciation],$A4236),CHAR(34),
", NoDataValue:  ",CHAR(34),INDEX(Variables[No Data Value],$A4236),CHAR(34),"}"))</f>
        <v>#REF!</v>
      </c>
    </row>
    <row r="4237" spans="1:17" x14ac:dyDescent="0.25">
      <c r="A4237">
        <v>4234</v>
      </c>
      <c r="D4237" t="e">
        <f>IF(INDEX(People[First Name],$A4237)="","",
CONCATENATE("  - &amp;PersonID",TEXT($A4237,"0000"),
" {","PersonFirstName:  ",CHAR(34),INDEX(People[First Name],$A4237),CHAR(34),
", PersonMiddleName:  ",CHAR(34),INDEX(People[Middle Name],$A4237),CHAR(34),
", PersonLastName:  ",CHAR(34),INDEX(People[Last Name],$A4237),CHAR(34),"}"))</f>
        <v>#REF!</v>
      </c>
      <c r="E4237" t="e">
        <f>IF(INDEX(Organizations[Organization Type '[CV']],$A4237)="","",
CONCATENATE("  - &amp;OrganizationID",TEXT($A4237,"0000"),
" {","OrganizationTypeCV:  ",CHAR(34),INDEX(Organizations[Organization Type '[CV']],$A4237),CHAR(34),
", OrganizationCode:  ",CHAR(34),INDEX(Organizations[Organization Code],$A4237),CHAR(34),
", OrganizationName:  ",CHAR(34),INDEX(Organizations[Organization Name],$A4237),CHAR(34),
", OrganizationDescription:  ",CHAR(34),INDEX(Organizations[Organization Description],$A4237),CHAR(34),
", OrganizationLink:  ",CHAR(34),INDEX(Organizations[Organization Link],$A4237),CHAR(34),"}"))</f>
        <v>#REF!</v>
      </c>
      <c r="F4237" t="e">
        <f>IF(INDEX(People[First Name],$A4237)="","",
CONCATENATE("  - &amp;AffiliationID",TEXT($A4237,"0000"),
" {PersonID: *PersonID",TEXT($A4237,"0000"),
", OrganizationID: *OrganizationID",TEXT(MATCH(INDEX(People[Organization Name],$A4237),Organizations[Organization Name],0),"0000"),
", IsPrimaryOrganizationContact: , AffiliationStartDate: , AffiliationEndDate: , PrimaryPhone: ",
", PrimaryEmail: ",CHAR(34),INDEX(People[Primary Email],$A4237),CHAR(34),
", PrimaryAddress: ",CHAR(34),INDEX(People[Primary Address],$A4237),CHAR(34),
", PersonLink: }"))</f>
        <v>#REF!</v>
      </c>
      <c r="H4237" t="e">
        <f>IF(COUNTA(CitationInformation)=0,"",IF(INDEX(AuthorList[Author Name],$A4237)="","",
CONCATENATE("  - &amp;AuthorListID",TEXT($A4237,"0000"),
"  {CitationID: *CitationID0001",
", PersonID: *PersonID",TEXT(MATCH(INDEX(AuthorList[Author Name],$A4237),People[Full Name],0),"0000"),
", AuthorOrder: ",INDEX(AuthorList[Author Number],$A4237),"}")))</f>
        <v>#REF!</v>
      </c>
      <c r="K4237" t="e">
        <f>IF(INDEX(SamplingFeatures[Feature Code],$A4237)="","",
CONCATENATE("  - &amp;SamplingFeatureID",TEXT($A4237,"0000"),
" {","SamplingFeatureUUID:  ",CHAR(34),INDEX(SamplingFeatures[Sampling Feature UUID],$A4237),CHAR(34),
", SamplingFeatureTypeCV:  ",CHAR(34),INDEX(SamplingFeatures[Sampling Feature Type],$A4237),CHAR(34),
", SamplingFeatureCode:  ",CHAR(34),INDEX(SamplingFeatures[Feature Code],$A4237),CHAR(34),
", SamplingFeatureName:  ",CHAR(34),INDEX(SamplingFeatures[Feature Name],$A4237),CHAR(34),
", SamplingFeatureDescription:  ",CHAR(34),INDEX(SamplingFeatures[Feature Description],$A4237),CHAR(34),
", SamplingFeatureGeotypeCV:  ",CHAR(34),INDEX(SamplingFeatures[Feature Geo Type],$A4237),CHAR(34),
", FeatureGeometry:  ",CHAR(34),INDEX(SamplingFeatures[Feature Geometry],$A4237),CHAR(34),
", Elevation_m:  ",CHAR(34),INDEX(SamplingFeatures[Elevation_m],$A4237),CHAR(34),
", ElevationDatumCV:  ",CHAR(34),ElevationDatum,CHAR(34),"}"))</f>
        <v>#REF!</v>
      </c>
      <c r="L4237" t="e">
        <f>IF(INDEX(SamplingFeatures[Sampling Feature Type],$A4237)&lt;&gt;"Site","",
CONCATENATE("  - &amp;SiteID",TEXT(SUMPRODUCT(--($L$3:$L4236&lt;&gt;"")),"0000"),
" {","SamplingFeatureID:  *SamplingFeatureID",TEXT($A4237,"0000"),
", SiteTypeCV:  ",CHAR(34),INDEX(Sites[Site Type],$A4237),CHAR(34),
", Latitude:  ",INDEX(Sites[Latitude],$A4237),
", Longitude:  ",INDEX(Sites[Longitude],$A4237),
", SRSName:  ",CHAR(34),LatLonDatum,CHAR(34),"}"))</f>
        <v>#REF!</v>
      </c>
      <c r="M4237" t="e">
        <f>IF(INDEX(SamplingFeatures[Sampling Feature Type],$A4237)&lt;&gt;"Specimen","",
CONCATENATE("  - &amp;SpecimenID",TEXT(SUMPRODUCT(--($M$3:$M4236&lt;&gt;"")),"0000"),
" {","SamplingFeatureID:  *SamplingFeatureID",TEXT($A4237,"0000"),
", SpecimenTypeCV:  ",CHAR(34),INDEX(Specimens[Specimen Type],$A4237),CHAR(34),
", SpecimenMediumCV:  ",INDEX(Specimens[Specimen Medium],$A4237),
", IsFieldSpecimen:  ",CHAR(34),INDEX(Specimens[Is Field Specimen?],$A4237),CHAR(34),"}"))</f>
        <v>#REF!</v>
      </c>
      <c r="N4237" t="e">
        <f>IF(COUNTA(SpatialOffsets[])=0,"", IF(INDEX(SpatialOffsets[Spatial Offset Type],$A4237)="","",
CONCATENATE("  - &amp;SpatialOffsetID",TEXT($A4237,"0000"),
" {","SpatialOffsetTypeCV:  ",CHAR(34),INDEX(SpatialOffsets[Spatial Offset Type],$A4237),CHAR(34),
", Offset1Value:  ",INDEX(SpatialOffsets[Offset 1 Value],$A4237),
", Offset1UnitID:  ",CHAR(34),INDEX(SpatialOffsets[Offset 1 Unit],$A4237),CHAR(34),
", Offset2Value:  ",INDEX(SpatialOffsets[Offset 2 Value],$A4237),
", Offset2UnitID:  ",CHAR(34),INDEX(SpatialOffsets[Offset 2 Unit],$A4237),CHAR(34),
", Offset3Value:  ",INDEX(SpatialOffsets[Offset 3 Value],$A4237),
", Offset3UnitID:  ",CHAR(34),INDEX(SpatialOffsets[Offset 3 Unit],$A4237),CHAR(34),,"}")))</f>
        <v>#REF!</v>
      </c>
      <c r="O4237" t="e">
        <f>IF(COUNTA(RelatedFeatures[])=0,"", IF(INDEX(RelatedFeatures[First Sampling Feature Code],$A4237)="","",
CONCATENATE("  - &amp;RelationID",TEXT($A4237,"0000"),
" {","SamplingFeatureID:  *SamplingFeatureID",TEXT(MATCH(INDEX(RelatedFeatures[First Sampling Feature Code],$A4237),SamplingFeatures[Feature Code],0),"0000"),
", RelationshipTypeCV:  ",CHAR(34),INDEX(RelatedFeatures[Relationship Type],$A4237),CHAR(34),
", RelatedFeatureID: *SamplingFeatureID",TEXT(MATCH(INDEX(RelatedFeatures[Second Sampling Feature Code],$A4237),SamplingFeatures[Feature Code],0),"0000"),
", SpatialOffsetID:  ",IF(INDEX(RelatedFeatures[Offset Number],$A4237)="","",CONCATENATE("*SpatialOffsetID",TEXT(INDEX(RelatedFeatures[Offset Number],$A4237),"0000"))),"}")))</f>
        <v>#REF!</v>
      </c>
      <c r="P4237" t="e">
        <f>IF(INDEX(Methods[Method Type],$A4237)="","",
CONCATENATE("  - &amp;MethodID",TEXT($A4237,"0000"),
" {","MethodTypeCV:  ",CHAR(34),INDEX(Methods[Method Type],$A4237),CHAR(34),
", MethodCode:  ",CHAR(34),INDEX(Methods[Method Code],$A4237),CHAR(34),
", MethodName:  ",CHAR(34),INDEX(Methods[Method Name],$A4237),CHAR(34),
", MethodDescription:  ",CHAR(34),INDEX(Methods[Method Description],$A4237),CHAR(34),
", MethodLink:  ",CHAR(34),INDEX(Methods[Method Link],$A4237),CHAR(34),
", OrganizationID: *OrganizationID",TEXT(MATCH(INDEX(Methods[Organization Name],$A4237),Organizations[Organization Name],0),"0000"),"}"))</f>
        <v>#REF!</v>
      </c>
      <c r="Q4237" t="e">
        <f>IF(INDEX(Variables[Variable Type],$A4237)="","",
CONCATENATE("  - &amp;VariableID",TEXT($A4237,"0000"),
" {","VariableTypeCV:  ",CHAR(34),INDEX(Variables[Variable Type],$A4237),CHAR(34),
", VariableCode:  ",CHAR(34),INDEX(Variables[Variable Code],$A4237),CHAR(34),
", VariableNameCV:  ",CHAR(34),INDEX(Variables[Variable Name],$A4237),CHAR(34),
", VariableDefinition:  ",CHAR(34),INDEX(Variables[Variable Definition],$A4237),CHAR(34),
", SpecciationCV:  ",CHAR(34),INDEX(Variables[Speciation],$A4237),CHAR(34),
", NoDataValue:  ",CHAR(34),INDEX(Variables[No Data Value],$A4237),CHAR(34),"}"))</f>
        <v>#REF!</v>
      </c>
    </row>
    <row r="4238" spans="1:17" x14ac:dyDescent="0.25">
      <c r="A4238">
        <v>4235</v>
      </c>
      <c r="D4238" t="e">
        <f>IF(INDEX(People[First Name],$A4238)="","",
CONCATENATE("  - &amp;PersonID",TEXT($A4238,"0000"),
" {","PersonFirstName:  ",CHAR(34),INDEX(People[First Name],$A4238),CHAR(34),
", PersonMiddleName:  ",CHAR(34),INDEX(People[Middle Name],$A4238),CHAR(34),
", PersonLastName:  ",CHAR(34),INDEX(People[Last Name],$A4238),CHAR(34),"}"))</f>
        <v>#REF!</v>
      </c>
      <c r="E4238" t="e">
        <f>IF(INDEX(Organizations[Organization Type '[CV']],$A4238)="","",
CONCATENATE("  - &amp;OrganizationID",TEXT($A4238,"0000"),
" {","OrganizationTypeCV:  ",CHAR(34),INDEX(Organizations[Organization Type '[CV']],$A4238),CHAR(34),
", OrganizationCode:  ",CHAR(34),INDEX(Organizations[Organization Code],$A4238),CHAR(34),
", OrganizationName:  ",CHAR(34),INDEX(Organizations[Organization Name],$A4238),CHAR(34),
", OrganizationDescription:  ",CHAR(34),INDEX(Organizations[Organization Description],$A4238),CHAR(34),
", OrganizationLink:  ",CHAR(34),INDEX(Organizations[Organization Link],$A4238),CHAR(34),"}"))</f>
        <v>#REF!</v>
      </c>
      <c r="F4238" t="e">
        <f>IF(INDEX(People[First Name],$A4238)="","",
CONCATENATE("  - &amp;AffiliationID",TEXT($A4238,"0000"),
" {PersonID: *PersonID",TEXT($A4238,"0000"),
", OrganizationID: *OrganizationID",TEXT(MATCH(INDEX(People[Organization Name],$A4238),Organizations[Organization Name],0),"0000"),
", IsPrimaryOrganizationContact: , AffiliationStartDate: , AffiliationEndDate: , PrimaryPhone: ",
", PrimaryEmail: ",CHAR(34),INDEX(People[Primary Email],$A4238),CHAR(34),
", PrimaryAddress: ",CHAR(34),INDEX(People[Primary Address],$A4238),CHAR(34),
", PersonLink: }"))</f>
        <v>#REF!</v>
      </c>
      <c r="H4238" t="e">
        <f>IF(COUNTA(CitationInformation)=0,"",IF(INDEX(AuthorList[Author Name],$A4238)="","",
CONCATENATE("  - &amp;AuthorListID",TEXT($A4238,"0000"),
"  {CitationID: *CitationID0001",
", PersonID: *PersonID",TEXT(MATCH(INDEX(AuthorList[Author Name],$A4238),People[Full Name],0),"0000"),
", AuthorOrder: ",INDEX(AuthorList[Author Number],$A4238),"}")))</f>
        <v>#REF!</v>
      </c>
      <c r="K4238" t="e">
        <f>IF(INDEX(SamplingFeatures[Feature Code],$A4238)="","",
CONCATENATE("  - &amp;SamplingFeatureID",TEXT($A4238,"0000"),
" {","SamplingFeatureUUID:  ",CHAR(34),INDEX(SamplingFeatures[Sampling Feature UUID],$A4238),CHAR(34),
", SamplingFeatureTypeCV:  ",CHAR(34),INDEX(SamplingFeatures[Sampling Feature Type],$A4238),CHAR(34),
", SamplingFeatureCode:  ",CHAR(34),INDEX(SamplingFeatures[Feature Code],$A4238),CHAR(34),
", SamplingFeatureName:  ",CHAR(34),INDEX(SamplingFeatures[Feature Name],$A4238),CHAR(34),
", SamplingFeatureDescription:  ",CHAR(34),INDEX(SamplingFeatures[Feature Description],$A4238),CHAR(34),
", SamplingFeatureGeotypeCV:  ",CHAR(34),INDEX(SamplingFeatures[Feature Geo Type],$A4238),CHAR(34),
", FeatureGeometry:  ",CHAR(34),INDEX(SamplingFeatures[Feature Geometry],$A4238),CHAR(34),
", Elevation_m:  ",CHAR(34),INDEX(SamplingFeatures[Elevation_m],$A4238),CHAR(34),
", ElevationDatumCV:  ",CHAR(34),ElevationDatum,CHAR(34),"}"))</f>
        <v>#REF!</v>
      </c>
      <c r="L4238" t="e">
        <f>IF(INDEX(SamplingFeatures[Sampling Feature Type],$A4238)&lt;&gt;"Site","",
CONCATENATE("  - &amp;SiteID",TEXT(SUMPRODUCT(--($L$3:$L4237&lt;&gt;"")),"0000"),
" {","SamplingFeatureID:  *SamplingFeatureID",TEXT($A4238,"0000"),
", SiteTypeCV:  ",CHAR(34),INDEX(Sites[Site Type],$A4238),CHAR(34),
", Latitude:  ",INDEX(Sites[Latitude],$A4238),
", Longitude:  ",INDEX(Sites[Longitude],$A4238),
", SRSName:  ",CHAR(34),LatLonDatum,CHAR(34),"}"))</f>
        <v>#REF!</v>
      </c>
      <c r="M4238" t="e">
        <f>IF(INDEX(SamplingFeatures[Sampling Feature Type],$A4238)&lt;&gt;"Specimen","",
CONCATENATE("  - &amp;SpecimenID",TEXT(SUMPRODUCT(--($M$3:$M4237&lt;&gt;"")),"0000"),
" {","SamplingFeatureID:  *SamplingFeatureID",TEXT($A4238,"0000"),
", SpecimenTypeCV:  ",CHAR(34),INDEX(Specimens[Specimen Type],$A4238),CHAR(34),
", SpecimenMediumCV:  ",INDEX(Specimens[Specimen Medium],$A4238),
", IsFieldSpecimen:  ",CHAR(34),INDEX(Specimens[Is Field Specimen?],$A4238),CHAR(34),"}"))</f>
        <v>#REF!</v>
      </c>
      <c r="N4238" t="e">
        <f>IF(COUNTA(SpatialOffsets[])=0,"", IF(INDEX(SpatialOffsets[Spatial Offset Type],$A4238)="","",
CONCATENATE("  - &amp;SpatialOffsetID",TEXT($A4238,"0000"),
" {","SpatialOffsetTypeCV:  ",CHAR(34),INDEX(SpatialOffsets[Spatial Offset Type],$A4238),CHAR(34),
", Offset1Value:  ",INDEX(SpatialOffsets[Offset 1 Value],$A4238),
", Offset1UnitID:  ",CHAR(34),INDEX(SpatialOffsets[Offset 1 Unit],$A4238),CHAR(34),
", Offset2Value:  ",INDEX(SpatialOffsets[Offset 2 Value],$A4238),
", Offset2UnitID:  ",CHAR(34),INDEX(SpatialOffsets[Offset 2 Unit],$A4238),CHAR(34),
", Offset3Value:  ",INDEX(SpatialOffsets[Offset 3 Value],$A4238),
", Offset3UnitID:  ",CHAR(34),INDEX(SpatialOffsets[Offset 3 Unit],$A4238),CHAR(34),,"}")))</f>
        <v>#REF!</v>
      </c>
      <c r="O4238" t="e">
        <f>IF(COUNTA(RelatedFeatures[])=0,"", IF(INDEX(RelatedFeatures[First Sampling Feature Code],$A4238)="","",
CONCATENATE("  - &amp;RelationID",TEXT($A4238,"0000"),
" {","SamplingFeatureID:  *SamplingFeatureID",TEXT(MATCH(INDEX(RelatedFeatures[First Sampling Feature Code],$A4238),SamplingFeatures[Feature Code],0),"0000"),
", RelationshipTypeCV:  ",CHAR(34),INDEX(RelatedFeatures[Relationship Type],$A4238),CHAR(34),
", RelatedFeatureID: *SamplingFeatureID",TEXT(MATCH(INDEX(RelatedFeatures[Second Sampling Feature Code],$A4238),SamplingFeatures[Feature Code],0),"0000"),
", SpatialOffsetID:  ",IF(INDEX(RelatedFeatures[Offset Number],$A4238)="","",CONCATENATE("*SpatialOffsetID",TEXT(INDEX(RelatedFeatures[Offset Number],$A4238),"0000"))),"}")))</f>
        <v>#REF!</v>
      </c>
      <c r="P4238" t="e">
        <f>IF(INDEX(Methods[Method Type],$A4238)="","",
CONCATENATE("  - &amp;MethodID",TEXT($A4238,"0000"),
" {","MethodTypeCV:  ",CHAR(34),INDEX(Methods[Method Type],$A4238),CHAR(34),
", MethodCode:  ",CHAR(34),INDEX(Methods[Method Code],$A4238),CHAR(34),
", MethodName:  ",CHAR(34),INDEX(Methods[Method Name],$A4238),CHAR(34),
", MethodDescription:  ",CHAR(34),INDEX(Methods[Method Description],$A4238),CHAR(34),
", MethodLink:  ",CHAR(34),INDEX(Methods[Method Link],$A4238),CHAR(34),
", OrganizationID: *OrganizationID",TEXT(MATCH(INDEX(Methods[Organization Name],$A4238),Organizations[Organization Name],0),"0000"),"}"))</f>
        <v>#REF!</v>
      </c>
      <c r="Q4238" t="e">
        <f>IF(INDEX(Variables[Variable Type],$A4238)="","",
CONCATENATE("  - &amp;VariableID",TEXT($A4238,"0000"),
" {","VariableTypeCV:  ",CHAR(34),INDEX(Variables[Variable Type],$A4238),CHAR(34),
", VariableCode:  ",CHAR(34),INDEX(Variables[Variable Code],$A4238),CHAR(34),
", VariableNameCV:  ",CHAR(34),INDEX(Variables[Variable Name],$A4238),CHAR(34),
", VariableDefinition:  ",CHAR(34),INDEX(Variables[Variable Definition],$A4238),CHAR(34),
", SpecciationCV:  ",CHAR(34),INDEX(Variables[Speciation],$A4238),CHAR(34),
", NoDataValue:  ",CHAR(34),INDEX(Variables[No Data Value],$A4238),CHAR(34),"}"))</f>
        <v>#REF!</v>
      </c>
    </row>
    <row r="4239" spans="1:17" x14ac:dyDescent="0.25">
      <c r="A4239">
        <v>4236</v>
      </c>
      <c r="D4239" t="e">
        <f>IF(INDEX(People[First Name],$A4239)="","",
CONCATENATE("  - &amp;PersonID",TEXT($A4239,"0000"),
" {","PersonFirstName:  ",CHAR(34),INDEX(People[First Name],$A4239),CHAR(34),
", PersonMiddleName:  ",CHAR(34),INDEX(People[Middle Name],$A4239),CHAR(34),
", PersonLastName:  ",CHAR(34),INDEX(People[Last Name],$A4239),CHAR(34),"}"))</f>
        <v>#REF!</v>
      </c>
      <c r="E4239" t="e">
        <f>IF(INDEX(Organizations[Organization Type '[CV']],$A4239)="","",
CONCATENATE("  - &amp;OrganizationID",TEXT($A4239,"0000"),
" {","OrganizationTypeCV:  ",CHAR(34),INDEX(Organizations[Organization Type '[CV']],$A4239),CHAR(34),
", OrganizationCode:  ",CHAR(34),INDEX(Organizations[Organization Code],$A4239),CHAR(34),
", OrganizationName:  ",CHAR(34),INDEX(Organizations[Organization Name],$A4239),CHAR(34),
", OrganizationDescription:  ",CHAR(34),INDEX(Organizations[Organization Description],$A4239),CHAR(34),
", OrganizationLink:  ",CHAR(34),INDEX(Organizations[Organization Link],$A4239),CHAR(34),"}"))</f>
        <v>#REF!</v>
      </c>
      <c r="F4239" t="e">
        <f>IF(INDEX(People[First Name],$A4239)="","",
CONCATENATE("  - &amp;AffiliationID",TEXT($A4239,"0000"),
" {PersonID: *PersonID",TEXT($A4239,"0000"),
", OrganizationID: *OrganizationID",TEXT(MATCH(INDEX(People[Organization Name],$A4239),Organizations[Organization Name],0),"0000"),
", IsPrimaryOrganizationContact: , AffiliationStartDate: , AffiliationEndDate: , PrimaryPhone: ",
", PrimaryEmail: ",CHAR(34),INDEX(People[Primary Email],$A4239),CHAR(34),
", PrimaryAddress: ",CHAR(34),INDEX(People[Primary Address],$A4239),CHAR(34),
", PersonLink: }"))</f>
        <v>#REF!</v>
      </c>
      <c r="H4239" t="e">
        <f>IF(COUNTA(CitationInformation)=0,"",IF(INDEX(AuthorList[Author Name],$A4239)="","",
CONCATENATE("  - &amp;AuthorListID",TEXT($A4239,"0000"),
"  {CitationID: *CitationID0001",
", PersonID: *PersonID",TEXT(MATCH(INDEX(AuthorList[Author Name],$A4239),People[Full Name],0),"0000"),
", AuthorOrder: ",INDEX(AuthorList[Author Number],$A4239),"}")))</f>
        <v>#REF!</v>
      </c>
      <c r="K4239" t="e">
        <f>IF(INDEX(SamplingFeatures[Feature Code],$A4239)="","",
CONCATENATE("  - &amp;SamplingFeatureID",TEXT($A4239,"0000"),
" {","SamplingFeatureUUID:  ",CHAR(34),INDEX(SamplingFeatures[Sampling Feature UUID],$A4239),CHAR(34),
", SamplingFeatureTypeCV:  ",CHAR(34),INDEX(SamplingFeatures[Sampling Feature Type],$A4239),CHAR(34),
", SamplingFeatureCode:  ",CHAR(34),INDEX(SamplingFeatures[Feature Code],$A4239),CHAR(34),
", SamplingFeatureName:  ",CHAR(34),INDEX(SamplingFeatures[Feature Name],$A4239),CHAR(34),
", SamplingFeatureDescription:  ",CHAR(34),INDEX(SamplingFeatures[Feature Description],$A4239),CHAR(34),
", SamplingFeatureGeotypeCV:  ",CHAR(34),INDEX(SamplingFeatures[Feature Geo Type],$A4239),CHAR(34),
", FeatureGeometry:  ",CHAR(34),INDEX(SamplingFeatures[Feature Geometry],$A4239),CHAR(34),
", Elevation_m:  ",CHAR(34),INDEX(SamplingFeatures[Elevation_m],$A4239),CHAR(34),
", ElevationDatumCV:  ",CHAR(34),ElevationDatum,CHAR(34),"}"))</f>
        <v>#REF!</v>
      </c>
      <c r="L4239" t="e">
        <f>IF(INDEX(SamplingFeatures[Sampling Feature Type],$A4239)&lt;&gt;"Site","",
CONCATENATE("  - &amp;SiteID",TEXT(SUMPRODUCT(--($L$3:$L4238&lt;&gt;"")),"0000"),
" {","SamplingFeatureID:  *SamplingFeatureID",TEXT($A4239,"0000"),
", SiteTypeCV:  ",CHAR(34),INDEX(Sites[Site Type],$A4239),CHAR(34),
", Latitude:  ",INDEX(Sites[Latitude],$A4239),
", Longitude:  ",INDEX(Sites[Longitude],$A4239),
", SRSName:  ",CHAR(34),LatLonDatum,CHAR(34),"}"))</f>
        <v>#REF!</v>
      </c>
      <c r="M4239" t="e">
        <f>IF(INDEX(SamplingFeatures[Sampling Feature Type],$A4239)&lt;&gt;"Specimen","",
CONCATENATE("  - &amp;SpecimenID",TEXT(SUMPRODUCT(--($M$3:$M4238&lt;&gt;"")),"0000"),
" {","SamplingFeatureID:  *SamplingFeatureID",TEXT($A4239,"0000"),
", SpecimenTypeCV:  ",CHAR(34),INDEX(Specimens[Specimen Type],$A4239),CHAR(34),
", SpecimenMediumCV:  ",INDEX(Specimens[Specimen Medium],$A4239),
", IsFieldSpecimen:  ",CHAR(34),INDEX(Specimens[Is Field Specimen?],$A4239),CHAR(34),"}"))</f>
        <v>#REF!</v>
      </c>
      <c r="N4239" t="e">
        <f>IF(COUNTA(SpatialOffsets[])=0,"", IF(INDEX(SpatialOffsets[Spatial Offset Type],$A4239)="","",
CONCATENATE("  - &amp;SpatialOffsetID",TEXT($A4239,"0000"),
" {","SpatialOffsetTypeCV:  ",CHAR(34),INDEX(SpatialOffsets[Spatial Offset Type],$A4239),CHAR(34),
", Offset1Value:  ",INDEX(SpatialOffsets[Offset 1 Value],$A4239),
", Offset1UnitID:  ",CHAR(34),INDEX(SpatialOffsets[Offset 1 Unit],$A4239),CHAR(34),
", Offset2Value:  ",INDEX(SpatialOffsets[Offset 2 Value],$A4239),
", Offset2UnitID:  ",CHAR(34),INDEX(SpatialOffsets[Offset 2 Unit],$A4239),CHAR(34),
", Offset3Value:  ",INDEX(SpatialOffsets[Offset 3 Value],$A4239),
", Offset3UnitID:  ",CHAR(34),INDEX(SpatialOffsets[Offset 3 Unit],$A4239),CHAR(34),,"}")))</f>
        <v>#REF!</v>
      </c>
      <c r="O4239" t="e">
        <f>IF(COUNTA(RelatedFeatures[])=0,"", IF(INDEX(RelatedFeatures[First Sampling Feature Code],$A4239)="","",
CONCATENATE("  - &amp;RelationID",TEXT($A4239,"0000"),
" {","SamplingFeatureID:  *SamplingFeatureID",TEXT(MATCH(INDEX(RelatedFeatures[First Sampling Feature Code],$A4239),SamplingFeatures[Feature Code],0),"0000"),
", RelationshipTypeCV:  ",CHAR(34),INDEX(RelatedFeatures[Relationship Type],$A4239),CHAR(34),
", RelatedFeatureID: *SamplingFeatureID",TEXT(MATCH(INDEX(RelatedFeatures[Second Sampling Feature Code],$A4239),SamplingFeatures[Feature Code],0),"0000"),
", SpatialOffsetID:  ",IF(INDEX(RelatedFeatures[Offset Number],$A4239)="","",CONCATENATE("*SpatialOffsetID",TEXT(INDEX(RelatedFeatures[Offset Number],$A4239),"0000"))),"}")))</f>
        <v>#REF!</v>
      </c>
      <c r="P4239" t="e">
        <f>IF(INDEX(Methods[Method Type],$A4239)="","",
CONCATENATE("  - &amp;MethodID",TEXT($A4239,"0000"),
" {","MethodTypeCV:  ",CHAR(34),INDEX(Methods[Method Type],$A4239),CHAR(34),
", MethodCode:  ",CHAR(34),INDEX(Methods[Method Code],$A4239),CHAR(34),
", MethodName:  ",CHAR(34),INDEX(Methods[Method Name],$A4239),CHAR(34),
", MethodDescription:  ",CHAR(34),INDEX(Methods[Method Description],$A4239),CHAR(34),
", MethodLink:  ",CHAR(34),INDEX(Methods[Method Link],$A4239),CHAR(34),
", OrganizationID: *OrganizationID",TEXT(MATCH(INDEX(Methods[Organization Name],$A4239),Organizations[Organization Name],0),"0000"),"}"))</f>
        <v>#REF!</v>
      </c>
      <c r="Q4239" t="e">
        <f>IF(INDEX(Variables[Variable Type],$A4239)="","",
CONCATENATE("  - &amp;VariableID",TEXT($A4239,"0000"),
" {","VariableTypeCV:  ",CHAR(34),INDEX(Variables[Variable Type],$A4239),CHAR(34),
", VariableCode:  ",CHAR(34),INDEX(Variables[Variable Code],$A4239),CHAR(34),
", VariableNameCV:  ",CHAR(34),INDEX(Variables[Variable Name],$A4239),CHAR(34),
", VariableDefinition:  ",CHAR(34),INDEX(Variables[Variable Definition],$A4239),CHAR(34),
", SpecciationCV:  ",CHAR(34),INDEX(Variables[Speciation],$A4239),CHAR(34),
", NoDataValue:  ",CHAR(34),INDEX(Variables[No Data Value],$A4239),CHAR(34),"}"))</f>
        <v>#REF!</v>
      </c>
    </row>
    <row r="4240" spans="1:17" x14ac:dyDescent="0.25">
      <c r="A4240">
        <v>4237</v>
      </c>
      <c r="D4240" t="e">
        <f>IF(INDEX(People[First Name],$A4240)="","",
CONCATENATE("  - &amp;PersonID",TEXT($A4240,"0000"),
" {","PersonFirstName:  ",CHAR(34),INDEX(People[First Name],$A4240),CHAR(34),
", PersonMiddleName:  ",CHAR(34),INDEX(People[Middle Name],$A4240),CHAR(34),
", PersonLastName:  ",CHAR(34),INDEX(People[Last Name],$A4240),CHAR(34),"}"))</f>
        <v>#REF!</v>
      </c>
      <c r="E4240" t="e">
        <f>IF(INDEX(Organizations[Organization Type '[CV']],$A4240)="","",
CONCATENATE("  - &amp;OrganizationID",TEXT($A4240,"0000"),
" {","OrganizationTypeCV:  ",CHAR(34),INDEX(Organizations[Organization Type '[CV']],$A4240),CHAR(34),
", OrganizationCode:  ",CHAR(34),INDEX(Organizations[Organization Code],$A4240),CHAR(34),
", OrganizationName:  ",CHAR(34),INDEX(Organizations[Organization Name],$A4240),CHAR(34),
", OrganizationDescription:  ",CHAR(34),INDEX(Organizations[Organization Description],$A4240),CHAR(34),
", OrganizationLink:  ",CHAR(34),INDEX(Organizations[Organization Link],$A4240),CHAR(34),"}"))</f>
        <v>#REF!</v>
      </c>
      <c r="F4240" t="e">
        <f>IF(INDEX(People[First Name],$A4240)="","",
CONCATENATE("  - &amp;AffiliationID",TEXT($A4240,"0000"),
" {PersonID: *PersonID",TEXT($A4240,"0000"),
", OrganizationID: *OrganizationID",TEXT(MATCH(INDEX(People[Organization Name],$A4240),Organizations[Organization Name],0),"0000"),
", IsPrimaryOrganizationContact: , AffiliationStartDate: , AffiliationEndDate: , PrimaryPhone: ",
", PrimaryEmail: ",CHAR(34),INDEX(People[Primary Email],$A4240),CHAR(34),
", PrimaryAddress: ",CHAR(34),INDEX(People[Primary Address],$A4240),CHAR(34),
", PersonLink: }"))</f>
        <v>#REF!</v>
      </c>
      <c r="H4240" t="e">
        <f>IF(COUNTA(CitationInformation)=0,"",IF(INDEX(AuthorList[Author Name],$A4240)="","",
CONCATENATE("  - &amp;AuthorListID",TEXT($A4240,"0000"),
"  {CitationID: *CitationID0001",
", PersonID: *PersonID",TEXT(MATCH(INDEX(AuthorList[Author Name],$A4240),People[Full Name],0),"0000"),
", AuthorOrder: ",INDEX(AuthorList[Author Number],$A4240),"}")))</f>
        <v>#REF!</v>
      </c>
      <c r="K4240" t="e">
        <f>IF(INDEX(SamplingFeatures[Feature Code],$A4240)="","",
CONCATENATE("  - &amp;SamplingFeatureID",TEXT($A4240,"0000"),
" {","SamplingFeatureUUID:  ",CHAR(34),INDEX(SamplingFeatures[Sampling Feature UUID],$A4240),CHAR(34),
", SamplingFeatureTypeCV:  ",CHAR(34),INDEX(SamplingFeatures[Sampling Feature Type],$A4240),CHAR(34),
", SamplingFeatureCode:  ",CHAR(34),INDEX(SamplingFeatures[Feature Code],$A4240),CHAR(34),
", SamplingFeatureName:  ",CHAR(34),INDEX(SamplingFeatures[Feature Name],$A4240),CHAR(34),
", SamplingFeatureDescription:  ",CHAR(34),INDEX(SamplingFeatures[Feature Description],$A4240),CHAR(34),
", SamplingFeatureGeotypeCV:  ",CHAR(34),INDEX(SamplingFeatures[Feature Geo Type],$A4240),CHAR(34),
", FeatureGeometry:  ",CHAR(34),INDEX(SamplingFeatures[Feature Geometry],$A4240),CHAR(34),
", Elevation_m:  ",CHAR(34),INDEX(SamplingFeatures[Elevation_m],$A4240),CHAR(34),
", ElevationDatumCV:  ",CHAR(34),ElevationDatum,CHAR(34),"}"))</f>
        <v>#REF!</v>
      </c>
      <c r="L4240" t="e">
        <f>IF(INDEX(SamplingFeatures[Sampling Feature Type],$A4240)&lt;&gt;"Site","",
CONCATENATE("  - &amp;SiteID",TEXT(SUMPRODUCT(--($L$3:$L4239&lt;&gt;"")),"0000"),
" {","SamplingFeatureID:  *SamplingFeatureID",TEXT($A4240,"0000"),
", SiteTypeCV:  ",CHAR(34),INDEX(Sites[Site Type],$A4240),CHAR(34),
", Latitude:  ",INDEX(Sites[Latitude],$A4240),
", Longitude:  ",INDEX(Sites[Longitude],$A4240),
", SRSName:  ",CHAR(34),LatLonDatum,CHAR(34),"}"))</f>
        <v>#REF!</v>
      </c>
      <c r="M4240" t="e">
        <f>IF(INDEX(SamplingFeatures[Sampling Feature Type],$A4240)&lt;&gt;"Specimen","",
CONCATENATE("  - &amp;SpecimenID",TEXT(SUMPRODUCT(--($M$3:$M4239&lt;&gt;"")),"0000"),
" {","SamplingFeatureID:  *SamplingFeatureID",TEXT($A4240,"0000"),
", SpecimenTypeCV:  ",CHAR(34),INDEX(Specimens[Specimen Type],$A4240),CHAR(34),
", SpecimenMediumCV:  ",INDEX(Specimens[Specimen Medium],$A4240),
", IsFieldSpecimen:  ",CHAR(34),INDEX(Specimens[Is Field Specimen?],$A4240),CHAR(34),"}"))</f>
        <v>#REF!</v>
      </c>
      <c r="N4240" t="e">
        <f>IF(COUNTA(SpatialOffsets[])=0,"", IF(INDEX(SpatialOffsets[Spatial Offset Type],$A4240)="","",
CONCATENATE("  - &amp;SpatialOffsetID",TEXT($A4240,"0000"),
" {","SpatialOffsetTypeCV:  ",CHAR(34),INDEX(SpatialOffsets[Spatial Offset Type],$A4240),CHAR(34),
", Offset1Value:  ",INDEX(SpatialOffsets[Offset 1 Value],$A4240),
", Offset1UnitID:  ",CHAR(34),INDEX(SpatialOffsets[Offset 1 Unit],$A4240),CHAR(34),
", Offset2Value:  ",INDEX(SpatialOffsets[Offset 2 Value],$A4240),
", Offset2UnitID:  ",CHAR(34),INDEX(SpatialOffsets[Offset 2 Unit],$A4240),CHAR(34),
", Offset3Value:  ",INDEX(SpatialOffsets[Offset 3 Value],$A4240),
", Offset3UnitID:  ",CHAR(34),INDEX(SpatialOffsets[Offset 3 Unit],$A4240),CHAR(34),,"}")))</f>
        <v>#REF!</v>
      </c>
      <c r="O4240" t="e">
        <f>IF(COUNTA(RelatedFeatures[])=0,"", IF(INDEX(RelatedFeatures[First Sampling Feature Code],$A4240)="","",
CONCATENATE("  - &amp;RelationID",TEXT($A4240,"0000"),
" {","SamplingFeatureID:  *SamplingFeatureID",TEXT(MATCH(INDEX(RelatedFeatures[First Sampling Feature Code],$A4240),SamplingFeatures[Feature Code],0),"0000"),
", RelationshipTypeCV:  ",CHAR(34),INDEX(RelatedFeatures[Relationship Type],$A4240),CHAR(34),
", RelatedFeatureID: *SamplingFeatureID",TEXT(MATCH(INDEX(RelatedFeatures[Second Sampling Feature Code],$A4240),SamplingFeatures[Feature Code],0),"0000"),
", SpatialOffsetID:  ",IF(INDEX(RelatedFeatures[Offset Number],$A4240)="","",CONCATENATE("*SpatialOffsetID",TEXT(INDEX(RelatedFeatures[Offset Number],$A4240),"0000"))),"}")))</f>
        <v>#REF!</v>
      </c>
      <c r="P4240" t="e">
        <f>IF(INDEX(Methods[Method Type],$A4240)="","",
CONCATENATE("  - &amp;MethodID",TEXT($A4240,"0000"),
" {","MethodTypeCV:  ",CHAR(34),INDEX(Methods[Method Type],$A4240),CHAR(34),
", MethodCode:  ",CHAR(34),INDEX(Methods[Method Code],$A4240),CHAR(34),
", MethodName:  ",CHAR(34),INDEX(Methods[Method Name],$A4240),CHAR(34),
", MethodDescription:  ",CHAR(34),INDEX(Methods[Method Description],$A4240),CHAR(34),
", MethodLink:  ",CHAR(34),INDEX(Methods[Method Link],$A4240),CHAR(34),
", OrganizationID: *OrganizationID",TEXT(MATCH(INDEX(Methods[Organization Name],$A4240),Organizations[Organization Name],0),"0000"),"}"))</f>
        <v>#REF!</v>
      </c>
      <c r="Q4240" t="e">
        <f>IF(INDEX(Variables[Variable Type],$A4240)="","",
CONCATENATE("  - &amp;VariableID",TEXT($A4240,"0000"),
" {","VariableTypeCV:  ",CHAR(34),INDEX(Variables[Variable Type],$A4240),CHAR(34),
", VariableCode:  ",CHAR(34),INDEX(Variables[Variable Code],$A4240),CHAR(34),
", VariableNameCV:  ",CHAR(34),INDEX(Variables[Variable Name],$A4240),CHAR(34),
", VariableDefinition:  ",CHAR(34),INDEX(Variables[Variable Definition],$A4240),CHAR(34),
", SpecciationCV:  ",CHAR(34),INDEX(Variables[Speciation],$A4240),CHAR(34),
", NoDataValue:  ",CHAR(34),INDEX(Variables[No Data Value],$A4240),CHAR(34),"}"))</f>
        <v>#REF!</v>
      </c>
    </row>
    <row r="4241" spans="1:17" x14ac:dyDescent="0.25">
      <c r="A4241">
        <v>4238</v>
      </c>
      <c r="D4241" t="e">
        <f>IF(INDEX(People[First Name],$A4241)="","",
CONCATENATE("  - &amp;PersonID",TEXT($A4241,"0000"),
" {","PersonFirstName:  ",CHAR(34),INDEX(People[First Name],$A4241),CHAR(34),
", PersonMiddleName:  ",CHAR(34),INDEX(People[Middle Name],$A4241),CHAR(34),
", PersonLastName:  ",CHAR(34),INDEX(People[Last Name],$A4241),CHAR(34),"}"))</f>
        <v>#REF!</v>
      </c>
      <c r="E4241" t="e">
        <f>IF(INDEX(Organizations[Organization Type '[CV']],$A4241)="","",
CONCATENATE("  - &amp;OrganizationID",TEXT($A4241,"0000"),
" {","OrganizationTypeCV:  ",CHAR(34),INDEX(Organizations[Organization Type '[CV']],$A4241),CHAR(34),
", OrganizationCode:  ",CHAR(34),INDEX(Organizations[Organization Code],$A4241),CHAR(34),
", OrganizationName:  ",CHAR(34),INDEX(Organizations[Organization Name],$A4241),CHAR(34),
", OrganizationDescription:  ",CHAR(34),INDEX(Organizations[Organization Description],$A4241),CHAR(34),
", OrganizationLink:  ",CHAR(34),INDEX(Organizations[Organization Link],$A4241),CHAR(34),"}"))</f>
        <v>#REF!</v>
      </c>
      <c r="F4241" t="e">
        <f>IF(INDEX(People[First Name],$A4241)="","",
CONCATENATE("  - &amp;AffiliationID",TEXT($A4241,"0000"),
" {PersonID: *PersonID",TEXT($A4241,"0000"),
", OrganizationID: *OrganizationID",TEXT(MATCH(INDEX(People[Organization Name],$A4241),Organizations[Organization Name],0),"0000"),
", IsPrimaryOrganizationContact: , AffiliationStartDate: , AffiliationEndDate: , PrimaryPhone: ",
", PrimaryEmail: ",CHAR(34),INDEX(People[Primary Email],$A4241),CHAR(34),
", PrimaryAddress: ",CHAR(34),INDEX(People[Primary Address],$A4241),CHAR(34),
", PersonLink: }"))</f>
        <v>#REF!</v>
      </c>
      <c r="H4241" t="e">
        <f>IF(COUNTA(CitationInformation)=0,"",IF(INDEX(AuthorList[Author Name],$A4241)="","",
CONCATENATE("  - &amp;AuthorListID",TEXT($A4241,"0000"),
"  {CitationID: *CitationID0001",
", PersonID: *PersonID",TEXT(MATCH(INDEX(AuthorList[Author Name],$A4241),People[Full Name],0),"0000"),
", AuthorOrder: ",INDEX(AuthorList[Author Number],$A4241),"}")))</f>
        <v>#REF!</v>
      </c>
      <c r="K4241" t="e">
        <f>IF(INDEX(SamplingFeatures[Feature Code],$A4241)="","",
CONCATENATE("  - &amp;SamplingFeatureID",TEXT($A4241,"0000"),
" {","SamplingFeatureUUID:  ",CHAR(34),INDEX(SamplingFeatures[Sampling Feature UUID],$A4241),CHAR(34),
", SamplingFeatureTypeCV:  ",CHAR(34),INDEX(SamplingFeatures[Sampling Feature Type],$A4241),CHAR(34),
", SamplingFeatureCode:  ",CHAR(34),INDEX(SamplingFeatures[Feature Code],$A4241),CHAR(34),
", SamplingFeatureName:  ",CHAR(34),INDEX(SamplingFeatures[Feature Name],$A4241),CHAR(34),
", SamplingFeatureDescription:  ",CHAR(34),INDEX(SamplingFeatures[Feature Description],$A4241),CHAR(34),
", SamplingFeatureGeotypeCV:  ",CHAR(34),INDEX(SamplingFeatures[Feature Geo Type],$A4241),CHAR(34),
", FeatureGeometry:  ",CHAR(34),INDEX(SamplingFeatures[Feature Geometry],$A4241),CHAR(34),
", Elevation_m:  ",CHAR(34),INDEX(SamplingFeatures[Elevation_m],$A4241),CHAR(34),
", ElevationDatumCV:  ",CHAR(34),ElevationDatum,CHAR(34),"}"))</f>
        <v>#REF!</v>
      </c>
      <c r="L4241" t="e">
        <f>IF(INDEX(SamplingFeatures[Sampling Feature Type],$A4241)&lt;&gt;"Site","",
CONCATENATE("  - &amp;SiteID",TEXT(SUMPRODUCT(--($L$3:$L4240&lt;&gt;"")),"0000"),
" {","SamplingFeatureID:  *SamplingFeatureID",TEXT($A4241,"0000"),
", SiteTypeCV:  ",CHAR(34),INDEX(Sites[Site Type],$A4241),CHAR(34),
", Latitude:  ",INDEX(Sites[Latitude],$A4241),
", Longitude:  ",INDEX(Sites[Longitude],$A4241),
", SRSName:  ",CHAR(34),LatLonDatum,CHAR(34),"}"))</f>
        <v>#REF!</v>
      </c>
      <c r="M4241" t="e">
        <f>IF(INDEX(SamplingFeatures[Sampling Feature Type],$A4241)&lt;&gt;"Specimen","",
CONCATENATE("  - &amp;SpecimenID",TEXT(SUMPRODUCT(--($M$3:$M4240&lt;&gt;"")),"0000"),
" {","SamplingFeatureID:  *SamplingFeatureID",TEXT($A4241,"0000"),
", SpecimenTypeCV:  ",CHAR(34),INDEX(Specimens[Specimen Type],$A4241),CHAR(34),
", SpecimenMediumCV:  ",INDEX(Specimens[Specimen Medium],$A4241),
", IsFieldSpecimen:  ",CHAR(34),INDEX(Specimens[Is Field Specimen?],$A4241),CHAR(34),"}"))</f>
        <v>#REF!</v>
      </c>
      <c r="N4241" t="e">
        <f>IF(COUNTA(SpatialOffsets[])=0,"", IF(INDEX(SpatialOffsets[Spatial Offset Type],$A4241)="","",
CONCATENATE("  - &amp;SpatialOffsetID",TEXT($A4241,"0000"),
" {","SpatialOffsetTypeCV:  ",CHAR(34),INDEX(SpatialOffsets[Spatial Offset Type],$A4241),CHAR(34),
", Offset1Value:  ",INDEX(SpatialOffsets[Offset 1 Value],$A4241),
", Offset1UnitID:  ",CHAR(34),INDEX(SpatialOffsets[Offset 1 Unit],$A4241),CHAR(34),
", Offset2Value:  ",INDEX(SpatialOffsets[Offset 2 Value],$A4241),
", Offset2UnitID:  ",CHAR(34),INDEX(SpatialOffsets[Offset 2 Unit],$A4241),CHAR(34),
", Offset3Value:  ",INDEX(SpatialOffsets[Offset 3 Value],$A4241),
", Offset3UnitID:  ",CHAR(34),INDEX(SpatialOffsets[Offset 3 Unit],$A4241),CHAR(34),,"}")))</f>
        <v>#REF!</v>
      </c>
      <c r="O4241" t="e">
        <f>IF(COUNTA(RelatedFeatures[])=0,"", IF(INDEX(RelatedFeatures[First Sampling Feature Code],$A4241)="","",
CONCATENATE("  - &amp;RelationID",TEXT($A4241,"0000"),
" {","SamplingFeatureID:  *SamplingFeatureID",TEXT(MATCH(INDEX(RelatedFeatures[First Sampling Feature Code],$A4241),SamplingFeatures[Feature Code],0),"0000"),
", RelationshipTypeCV:  ",CHAR(34),INDEX(RelatedFeatures[Relationship Type],$A4241),CHAR(34),
", RelatedFeatureID: *SamplingFeatureID",TEXT(MATCH(INDEX(RelatedFeatures[Second Sampling Feature Code],$A4241),SamplingFeatures[Feature Code],0),"0000"),
", SpatialOffsetID:  ",IF(INDEX(RelatedFeatures[Offset Number],$A4241)="","",CONCATENATE("*SpatialOffsetID",TEXT(INDEX(RelatedFeatures[Offset Number],$A4241),"0000"))),"}")))</f>
        <v>#REF!</v>
      </c>
      <c r="P4241" t="e">
        <f>IF(INDEX(Methods[Method Type],$A4241)="","",
CONCATENATE("  - &amp;MethodID",TEXT($A4241,"0000"),
" {","MethodTypeCV:  ",CHAR(34),INDEX(Methods[Method Type],$A4241),CHAR(34),
", MethodCode:  ",CHAR(34),INDEX(Methods[Method Code],$A4241),CHAR(34),
", MethodName:  ",CHAR(34),INDEX(Methods[Method Name],$A4241),CHAR(34),
", MethodDescription:  ",CHAR(34),INDEX(Methods[Method Description],$A4241),CHAR(34),
", MethodLink:  ",CHAR(34),INDEX(Methods[Method Link],$A4241),CHAR(34),
", OrganizationID: *OrganizationID",TEXT(MATCH(INDEX(Methods[Organization Name],$A4241),Organizations[Organization Name],0),"0000"),"}"))</f>
        <v>#REF!</v>
      </c>
      <c r="Q4241" t="e">
        <f>IF(INDEX(Variables[Variable Type],$A4241)="","",
CONCATENATE("  - &amp;VariableID",TEXT($A4241,"0000"),
" {","VariableTypeCV:  ",CHAR(34),INDEX(Variables[Variable Type],$A4241),CHAR(34),
", VariableCode:  ",CHAR(34),INDEX(Variables[Variable Code],$A4241),CHAR(34),
", VariableNameCV:  ",CHAR(34),INDEX(Variables[Variable Name],$A4241),CHAR(34),
", VariableDefinition:  ",CHAR(34),INDEX(Variables[Variable Definition],$A4241),CHAR(34),
", SpecciationCV:  ",CHAR(34),INDEX(Variables[Speciation],$A4241),CHAR(34),
", NoDataValue:  ",CHAR(34),INDEX(Variables[No Data Value],$A4241),CHAR(34),"}"))</f>
        <v>#REF!</v>
      </c>
    </row>
    <row r="4242" spans="1:17" x14ac:dyDescent="0.25">
      <c r="A4242">
        <v>4239</v>
      </c>
      <c r="D4242" t="e">
        <f>IF(INDEX(People[First Name],$A4242)="","",
CONCATENATE("  - &amp;PersonID",TEXT($A4242,"0000"),
" {","PersonFirstName:  ",CHAR(34),INDEX(People[First Name],$A4242),CHAR(34),
", PersonMiddleName:  ",CHAR(34),INDEX(People[Middle Name],$A4242),CHAR(34),
", PersonLastName:  ",CHAR(34),INDEX(People[Last Name],$A4242),CHAR(34),"}"))</f>
        <v>#REF!</v>
      </c>
      <c r="E4242" t="e">
        <f>IF(INDEX(Organizations[Organization Type '[CV']],$A4242)="","",
CONCATENATE("  - &amp;OrganizationID",TEXT($A4242,"0000"),
" {","OrganizationTypeCV:  ",CHAR(34),INDEX(Organizations[Organization Type '[CV']],$A4242),CHAR(34),
", OrganizationCode:  ",CHAR(34),INDEX(Organizations[Organization Code],$A4242),CHAR(34),
", OrganizationName:  ",CHAR(34),INDEX(Organizations[Organization Name],$A4242),CHAR(34),
", OrganizationDescription:  ",CHAR(34),INDEX(Organizations[Organization Description],$A4242),CHAR(34),
", OrganizationLink:  ",CHAR(34),INDEX(Organizations[Organization Link],$A4242),CHAR(34),"}"))</f>
        <v>#REF!</v>
      </c>
      <c r="F4242" t="e">
        <f>IF(INDEX(People[First Name],$A4242)="","",
CONCATENATE("  - &amp;AffiliationID",TEXT($A4242,"0000"),
" {PersonID: *PersonID",TEXT($A4242,"0000"),
", OrganizationID: *OrganizationID",TEXT(MATCH(INDEX(People[Organization Name],$A4242),Organizations[Organization Name],0),"0000"),
", IsPrimaryOrganizationContact: , AffiliationStartDate: , AffiliationEndDate: , PrimaryPhone: ",
", PrimaryEmail: ",CHAR(34),INDEX(People[Primary Email],$A4242),CHAR(34),
", PrimaryAddress: ",CHAR(34),INDEX(People[Primary Address],$A4242),CHAR(34),
", PersonLink: }"))</f>
        <v>#REF!</v>
      </c>
      <c r="H4242" t="e">
        <f>IF(COUNTA(CitationInformation)=0,"",IF(INDEX(AuthorList[Author Name],$A4242)="","",
CONCATENATE("  - &amp;AuthorListID",TEXT($A4242,"0000"),
"  {CitationID: *CitationID0001",
", PersonID: *PersonID",TEXT(MATCH(INDEX(AuthorList[Author Name],$A4242),People[Full Name],0),"0000"),
", AuthorOrder: ",INDEX(AuthorList[Author Number],$A4242),"}")))</f>
        <v>#REF!</v>
      </c>
      <c r="K4242" t="e">
        <f>IF(INDEX(SamplingFeatures[Feature Code],$A4242)="","",
CONCATENATE("  - &amp;SamplingFeatureID",TEXT($A4242,"0000"),
" {","SamplingFeatureUUID:  ",CHAR(34),INDEX(SamplingFeatures[Sampling Feature UUID],$A4242),CHAR(34),
", SamplingFeatureTypeCV:  ",CHAR(34),INDEX(SamplingFeatures[Sampling Feature Type],$A4242),CHAR(34),
", SamplingFeatureCode:  ",CHAR(34),INDEX(SamplingFeatures[Feature Code],$A4242),CHAR(34),
", SamplingFeatureName:  ",CHAR(34),INDEX(SamplingFeatures[Feature Name],$A4242),CHAR(34),
", SamplingFeatureDescription:  ",CHAR(34),INDEX(SamplingFeatures[Feature Description],$A4242),CHAR(34),
", SamplingFeatureGeotypeCV:  ",CHAR(34),INDEX(SamplingFeatures[Feature Geo Type],$A4242),CHAR(34),
", FeatureGeometry:  ",CHAR(34),INDEX(SamplingFeatures[Feature Geometry],$A4242),CHAR(34),
", Elevation_m:  ",CHAR(34),INDEX(SamplingFeatures[Elevation_m],$A4242),CHAR(34),
", ElevationDatumCV:  ",CHAR(34),ElevationDatum,CHAR(34),"}"))</f>
        <v>#REF!</v>
      </c>
      <c r="L4242" t="e">
        <f>IF(INDEX(SamplingFeatures[Sampling Feature Type],$A4242)&lt;&gt;"Site","",
CONCATENATE("  - &amp;SiteID",TEXT(SUMPRODUCT(--($L$3:$L4241&lt;&gt;"")),"0000"),
" {","SamplingFeatureID:  *SamplingFeatureID",TEXT($A4242,"0000"),
", SiteTypeCV:  ",CHAR(34),INDEX(Sites[Site Type],$A4242),CHAR(34),
", Latitude:  ",INDEX(Sites[Latitude],$A4242),
", Longitude:  ",INDEX(Sites[Longitude],$A4242),
", SRSName:  ",CHAR(34),LatLonDatum,CHAR(34),"}"))</f>
        <v>#REF!</v>
      </c>
      <c r="M4242" t="e">
        <f>IF(INDEX(SamplingFeatures[Sampling Feature Type],$A4242)&lt;&gt;"Specimen","",
CONCATENATE("  - &amp;SpecimenID",TEXT(SUMPRODUCT(--($M$3:$M4241&lt;&gt;"")),"0000"),
" {","SamplingFeatureID:  *SamplingFeatureID",TEXT($A4242,"0000"),
", SpecimenTypeCV:  ",CHAR(34),INDEX(Specimens[Specimen Type],$A4242),CHAR(34),
", SpecimenMediumCV:  ",INDEX(Specimens[Specimen Medium],$A4242),
", IsFieldSpecimen:  ",CHAR(34),INDEX(Specimens[Is Field Specimen?],$A4242),CHAR(34),"}"))</f>
        <v>#REF!</v>
      </c>
      <c r="N4242" t="e">
        <f>IF(COUNTA(SpatialOffsets[])=0,"", IF(INDEX(SpatialOffsets[Spatial Offset Type],$A4242)="","",
CONCATENATE("  - &amp;SpatialOffsetID",TEXT($A4242,"0000"),
" {","SpatialOffsetTypeCV:  ",CHAR(34),INDEX(SpatialOffsets[Spatial Offset Type],$A4242),CHAR(34),
", Offset1Value:  ",INDEX(SpatialOffsets[Offset 1 Value],$A4242),
", Offset1UnitID:  ",CHAR(34),INDEX(SpatialOffsets[Offset 1 Unit],$A4242),CHAR(34),
", Offset2Value:  ",INDEX(SpatialOffsets[Offset 2 Value],$A4242),
", Offset2UnitID:  ",CHAR(34),INDEX(SpatialOffsets[Offset 2 Unit],$A4242),CHAR(34),
", Offset3Value:  ",INDEX(SpatialOffsets[Offset 3 Value],$A4242),
", Offset3UnitID:  ",CHAR(34),INDEX(SpatialOffsets[Offset 3 Unit],$A4242),CHAR(34),,"}")))</f>
        <v>#REF!</v>
      </c>
      <c r="O4242" t="e">
        <f>IF(COUNTA(RelatedFeatures[])=0,"", IF(INDEX(RelatedFeatures[First Sampling Feature Code],$A4242)="","",
CONCATENATE("  - &amp;RelationID",TEXT($A4242,"0000"),
" {","SamplingFeatureID:  *SamplingFeatureID",TEXT(MATCH(INDEX(RelatedFeatures[First Sampling Feature Code],$A4242),SamplingFeatures[Feature Code],0),"0000"),
", RelationshipTypeCV:  ",CHAR(34),INDEX(RelatedFeatures[Relationship Type],$A4242),CHAR(34),
", RelatedFeatureID: *SamplingFeatureID",TEXT(MATCH(INDEX(RelatedFeatures[Second Sampling Feature Code],$A4242),SamplingFeatures[Feature Code],0),"0000"),
", SpatialOffsetID:  ",IF(INDEX(RelatedFeatures[Offset Number],$A4242)="","",CONCATENATE("*SpatialOffsetID",TEXT(INDEX(RelatedFeatures[Offset Number],$A4242),"0000"))),"}")))</f>
        <v>#REF!</v>
      </c>
      <c r="P4242" t="e">
        <f>IF(INDEX(Methods[Method Type],$A4242)="","",
CONCATENATE("  - &amp;MethodID",TEXT($A4242,"0000"),
" {","MethodTypeCV:  ",CHAR(34),INDEX(Methods[Method Type],$A4242),CHAR(34),
", MethodCode:  ",CHAR(34),INDEX(Methods[Method Code],$A4242),CHAR(34),
", MethodName:  ",CHAR(34),INDEX(Methods[Method Name],$A4242),CHAR(34),
", MethodDescription:  ",CHAR(34),INDEX(Methods[Method Description],$A4242),CHAR(34),
", MethodLink:  ",CHAR(34),INDEX(Methods[Method Link],$A4242),CHAR(34),
", OrganizationID: *OrganizationID",TEXT(MATCH(INDEX(Methods[Organization Name],$A4242),Organizations[Organization Name],0),"0000"),"}"))</f>
        <v>#REF!</v>
      </c>
      <c r="Q4242" t="e">
        <f>IF(INDEX(Variables[Variable Type],$A4242)="","",
CONCATENATE("  - &amp;VariableID",TEXT($A4242,"0000"),
" {","VariableTypeCV:  ",CHAR(34),INDEX(Variables[Variable Type],$A4242),CHAR(34),
", VariableCode:  ",CHAR(34),INDEX(Variables[Variable Code],$A4242),CHAR(34),
", VariableNameCV:  ",CHAR(34),INDEX(Variables[Variable Name],$A4242),CHAR(34),
", VariableDefinition:  ",CHAR(34),INDEX(Variables[Variable Definition],$A4242),CHAR(34),
", SpecciationCV:  ",CHAR(34),INDEX(Variables[Speciation],$A4242),CHAR(34),
", NoDataValue:  ",CHAR(34),INDEX(Variables[No Data Value],$A4242),CHAR(34),"}"))</f>
        <v>#REF!</v>
      </c>
    </row>
    <row r="4243" spans="1:17" x14ac:dyDescent="0.25">
      <c r="A4243">
        <v>4240</v>
      </c>
      <c r="D4243" t="e">
        <f>IF(INDEX(People[First Name],$A4243)="","",
CONCATENATE("  - &amp;PersonID",TEXT($A4243,"0000"),
" {","PersonFirstName:  ",CHAR(34),INDEX(People[First Name],$A4243),CHAR(34),
", PersonMiddleName:  ",CHAR(34),INDEX(People[Middle Name],$A4243),CHAR(34),
", PersonLastName:  ",CHAR(34),INDEX(People[Last Name],$A4243),CHAR(34),"}"))</f>
        <v>#REF!</v>
      </c>
      <c r="E4243" t="e">
        <f>IF(INDEX(Organizations[Organization Type '[CV']],$A4243)="","",
CONCATENATE("  - &amp;OrganizationID",TEXT($A4243,"0000"),
" {","OrganizationTypeCV:  ",CHAR(34),INDEX(Organizations[Organization Type '[CV']],$A4243),CHAR(34),
", OrganizationCode:  ",CHAR(34),INDEX(Organizations[Organization Code],$A4243),CHAR(34),
", OrganizationName:  ",CHAR(34),INDEX(Organizations[Organization Name],$A4243),CHAR(34),
", OrganizationDescription:  ",CHAR(34),INDEX(Organizations[Organization Description],$A4243),CHAR(34),
", OrganizationLink:  ",CHAR(34),INDEX(Organizations[Organization Link],$A4243),CHAR(34),"}"))</f>
        <v>#REF!</v>
      </c>
      <c r="F4243" t="e">
        <f>IF(INDEX(People[First Name],$A4243)="","",
CONCATENATE("  - &amp;AffiliationID",TEXT($A4243,"0000"),
" {PersonID: *PersonID",TEXT($A4243,"0000"),
", OrganizationID: *OrganizationID",TEXT(MATCH(INDEX(People[Organization Name],$A4243),Organizations[Organization Name],0),"0000"),
", IsPrimaryOrganizationContact: , AffiliationStartDate: , AffiliationEndDate: , PrimaryPhone: ",
", PrimaryEmail: ",CHAR(34),INDEX(People[Primary Email],$A4243),CHAR(34),
", PrimaryAddress: ",CHAR(34),INDEX(People[Primary Address],$A4243),CHAR(34),
", PersonLink: }"))</f>
        <v>#REF!</v>
      </c>
      <c r="H4243" t="e">
        <f>IF(COUNTA(CitationInformation)=0,"",IF(INDEX(AuthorList[Author Name],$A4243)="","",
CONCATENATE("  - &amp;AuthorListID",TEXT($A4243,"0000"),
"  {CitationID: *CitationID0001",
", PersonID: *PersonID",TEXT(MATCH(INDEX(AuthorList[Author Name],$A4243),People[Full Name],0),"0000"),
", AuthorOrder: ",INDEX(AuthorList[Author Number],$A4243),"}")))</f>
        <v>#REF!</v>
      </c>
      <c r="K4243" t="e">
        <f>IF(INDEX(SamplingFeatures[Feature Code],$A4243)="","",
CONCATENATE("  - &amp;SamplingFeatureID",TEXT($A4243,"0000"),
" {","SamplingFeatureUUID:  ",CHAR(34),INDEX(SamplingFeatures[Sampling Feature UUID],$A4243),CHAR(34),
", SamplingFeatureTypeCV:  ",CHAR(34),INDEX(SamplingFeatures[Sampling Feature Type],$A4243),CHAR(34),
", SamplingFeatureCode:  ",CHAR(34),INDEX(SamplingFeatures[Feature Code],$A4243),CHAR(34),
", SamplingFeatureName:  ",CHAR(34),INDEX(SamplingFeatures[Feature Name],$A4243),CHAR(34),
", SamplingFeatureDescription:  ",CHAR(34),INDEX(SamplingFeatures[Feature Description],$A4243),CHAR(34),
", SamplingFeatureGeotypeCV:  ",CHAR(34),INDEX(SamplingFeatures[Feature Geo Type],$A4243),CHAR(34),
", FeatureGeometry:  ",CHAR(34),INDEX(SamplingFeatures[Feature Geometry],$A4243),CHAR(34),
", Elevation_m:  ",CHAR(34),INDEX(SamplingFeatures[Elevation_m],$A4243),CHAR(34),
", ElevationDatumCV:  ",CHAR(34),ElevationDatum,CHAR(34),"}"))</f>
        <v>#REF!</v>
      </c>
      <c r="L4243" t="e">
        <f>IF(INDEX(SamplingFeatures[Sampling Feature Type],$A4243)&lt;&gt;"Site","",
CONCATENATE("  - &amp;SiteID",TEXT(SUMPRODUCT(--($L$3:$L4242&lt;&gt;"")),"0000"),
" {","SamplingFeatureID:  *SamplingFeatureID",TEXT($A4243,"0000"),
", SiteTypeCV:  ",CHAR(34),INDEX(Sites[Site Type],$A4243),CHAR(34),
", Latitude:  ",INDEX(Sites[Latitude],$A4243),
", Longitude:  ",INDEX(Sites[Longitude],$A4243),
", SRSName:  ",CHAR(34),LatLonDatum,CHAR(34),"}"))</f>
        <v>#REF!</v>
      </c>
      <c r="M4243" t="e">
        <f>IF(INDEX(SamplingFeatures[Sampling Feature Type],$A4243)&lt;&gt;"Specimen","",
CONCATENATE("  - &amp;SpecimenID",TEXT(SUMPRODUCT(--($M$3:$M4242&lt;&gt;"")),"0000"),
" {","SamplingFeatureID:  *SamplingFeatureID",TEXT($A4243,"0000"),
", SpecimenTypeCV:  ",CHAR(34),INDEX(Specimens[Specimen Type],$A4243),CHAR(34),
", SpecimenMediumCV:  ",INDEX(Specimens[Specimen Medium],$A4243),
", IsFieldSpecimen:  ",CHAR(34),INDEX(Specimens[Is Field Specimen?],$A4243),CHAR(34),"}"))</f>
        <v>#REF!</v>
      </c>
      <c r="N4243" t="e">
        <f>IF(COUNTA(SpatialOffsets[])=0,"", IF(INDEX(SpatialOffsets[Spatial Offset Type],$A4243)="","",
CONCATENATE("  - &amp;SpatialOffsetID",TEXT($A4243,"0000"),
" {","SpatialOffsetTypeCV:  ",CHAR(34),INDEX(SpatialOffsets[Spatial Offset Type],$A4243),CHAR(34),
", Offset1Value:  ",INDEX(SpatialOffsets[Offset 1 Value],$A4243),
", Offset1UnitID:  ",CHAR(34),INDEX(SpatialOffsets[Offset 1 Unit],$A4243),CHAR(34),
", Offset2Value:  ",INDEX(SpatialOffsets[Offset 2 Value],$A4243),
", Offset2UnitID:  ",CHAR(34),INDEX(SpatialOffsets[Offset 2 Unit],$A4243),CHAR(34),
", Offset3Value:  ",INDEX(SpatialOffsets[Offset 3 Value],$A4243),
", Offset3UnitID:  ",CHAR(34),INDEX(SpatialOffsets[Offset 3 Unit],$A4243),CHAR(34),,"}")))</f>
        <v>#REF!</v>
      </c>
      <c r="O4243" t="e">
        <f>IF(COUNTA(RelatedFeatures[])=0,"", IF(INDEX(RelatedFeatures[First Sampling Feature Code],$A4243)="","",
CONCATENATE("  - &amp;RelationID",TEXT($A4243,"0000"),
" {","SamplingFeatureID:  *SamplingFeatureID",TEXT(MATCH(INDEX(RelatedFeatures[First Sampling Feature Code],$A4243),SamplingFeatures[Feature Code],0),"0000"),
", RelationshipTypeCV:  ",CHAR(34),INDEX(RelatedFeatures[Relationship Type],$A4243),CHAR(34),
", RelatedFeatureID: *SamplingFeatureID",TEXT(MATCH(INDEX(RelatedFeatures[Second Sampling Feature Code],$A4243),SamplingFeatures[Feature Code],0),"0000"),
", SpatialOffsetID:  ",IF(INDEX(RelatedFeatures[Offset Number],$A4243)="","",CONCATENATE("*SpatialOffsetID",TEXT(INDEX(RelatedFeatures[Offset Number],$A4243),"0000"))),"}")))</f>
        <v>#REF!</v>
      </c>
      <c r="P4243" t="e">
        <f>IF(INDEX(Methods[Method Type],$A4243)="","",
CONCATENATE("  - &amp;MethodID",TEXT($A4243,"0000"),
" {","MethodTypeCV:  ",CHAR(34),INDEX(Methods[Method Type],$A4243),CHAR(34),
", MethodCode:  ",CHAR(34),INDEX(Methods[Method Code],$A4243),CHAR(34),
", MethodName:  ",CHAR(34),INDEX(Methods[Method Name],$A4243),CHAR(34),
", MethodDescription:  ",CHAR(34),INDEX(Methods[Method Description],$A4243),CHAR(34),
", MethodLink:  ",CHAR(34),INDEX(Methods[Method Link],$A4243),CHAR(34),
", OrganizationID: *OrganizationID",TEXT(MATCH(INDEX(Methods[Organization Name],$A4243),Organizations[Organization Name],0),"0000"),"}"))</f>
        <v>#REF!</v>
      </c>
      <c r="Q4243" t="e">
        <f>IF(INDEX(Variables[Variable Type],$A4243)="","",
CONCATENATE("  - &amp;VariableID",TEXT($A4243,"0000"),
" {","VariableTypeCV:  ",CHAR(34),INDEX(Variables[Variable Type],$A4243),CHAR(34),
", VariableCode:  ",CHAR(34),INDEX(Variables[Variable Code],$A4243),CHAR(34),
", VariableNameCV:  ",CHAR(34),INDEX(Variables[Variable Name],$A4243),CHAR(34),
", VariableDefinition:  ",CHAR(34),INDEX(Variables[Variable Definition],$A4243),CHAR(34),
", SpecciationCV:  ",CHAR(34),INDEX(Variables[Speciation],$A4243),CHAR(34),
", NoDataValue:  ",CHAR(34),INDEX(Variables[No Data Value],$A4243),CHAR(34),"}"))</f>
        <v>#REF!</v>
      </c>
    </row>
    <row r="4244" spans="1:17" x14ac:dyDescent="0.25">
      <c r="A4244">
        <v>4241</v>
      </c>
      <c r="D4244" t="e">
        <f>IF(INDEX(People[First Name],$A4244)="","",
CONCATENATE("  - &amp;PersonID",TEXT($A4244,"0000"),
" {","PersonFirstName:  ",CHAR(34),INDEX(People[First Name],$A4244),CHAR(34),
", PersonMiddleName:  ",CHAR(34),INDEX(People[Middle Name],$A4244),CHAR(34),
", PersonLastName:  ",CHAR(34),INDEX(People[Last Name],$A4244),CHAR(34),"}"))</f>
        <v>#REF!</v>
      </c>
      <c r="E4244" t="e">
        <f>IF(INDEX(Organizations[Organization Type '[CV']],$A4244)="","",
CONCATENATE("  - &amp;OrganizationID",TEXT($A4244,"0000"),
" {","OrganizationTypeCV:  ",CHAR(34),INDEX(Organizations[Organization Type '[CV']],$A4244),CHAR(34),
", OrganizationCode:  ",CHAR(34),INDEX(Organizations[Organization Code],$A4244),CHAR(34),
", OrganizationName:  ",CHAR(34),INDEX(Organizations[Organization Name],$A4244),CHAR(34),
", OrganizationDescription:  ",CHAR(34),INDEX(Organizations[Organization Description],$A4244),CHAR(34),
", OrganizationLink:  ",CHAR(34),INDEX(Organizations[Organization Link],$A4244),CHAR(34),"}"))</f>
        <v>#REF!</v>
      </c>
      <c r="F4244" t="e">
        <f>IF(INDEX(People[First Name],$A4244)="","",
CONCATENATE("  - &amp;AffiliationID",TEXT($A4244,"0000"),
" {PersonID: *PersonID",TEXT($A4244,"0000"),
", OrganizationID: *OrganizationID",TEXT(MATCH(INDEX(People[Organization Name],$A4244),Organizations[Organization Name],0),"0000"),
", IsPrimaryOrganizationContact: , AffiliationStartDate: , AffiliationEndDate: , PrimaryPhone: ",
", PrimaryEmail: ",CHAR(34),INDEX(People[Primary Email],$A4244),CHAR(34),
", PrimaryAddress: ",CHAR(34),INDEX(People[Primary Address],$A4244),CHAR(34),
", PersonLink: }"))</f>
        <v>#REF!</v>
      </c>
      <c r="H4244" t="e">
        <f>IF(COUNTA(CitationInformation)=0,"",IF(INDEX(AuthorList[Author Name],$A4244)="","",
CONCATENATE("  - &amp;AuthorListID",TEXT($A4244,"0000"),
"  {CitationID: *CitationID0001",
", PersonID: *PersonID",TEXT(MATCH(INDEX(AuthorList[Author Name],$A4244),People[Full Name],0),"0000"),
", AuthorOrder: ",INDEX(AuthorList[Author Number],$A4244),"}")))</f>
        <v>#REF!</v>
      </c>
      <c r="K4244" t="e">
        <f>IF(INDEX(SamplingFeatures[Feature Code],$A4244)="","",
CONCATENATE("  - &amp;SamplingFeatureID",TEXT($A4244,"0000"),
" {","SamplingFeatureUUID:  ",CHAR(34),INDEX(SamplingFeatures[Sampling Feature UUID],$A4244),CHAR(34),
", SamplingFeatureTypeCV:  ",CHAR(34),INDEX(SamplingFeatures[Sampling Feature Type],$A4244),CHAR(34),
", SamplingFeatureCode:  ",CHAR(34),INDEX(SamplingFeatures[Feature Code],$A4244),CHAR(34),
", SamplingFeatureName:  ",CHAR(34),INDEX(SamplingFeatures[Feature Name],$A4244),CHAR(34),
", SamplingFeatureDescription:  ",CHAR(34),INDEX(SamplingFeatures[Feature Description],$A4244),CHAR(34),
", SamplingFeatureGeotypeCV:  ",CHAR(34),INDEX(SamplingFeatures[Feature Geo Type],$A4244),CHAR(34),
", FeatureGeometry:  ",CHAR(34),INDEX(SamplingFeatures[Feature Geometry],$A4244),CHAR(34),
", Elevation_m:  ",CHAR(34),INDEX(SamplingFeatures[Elevation_m],$A4244),CHAR(34),
", ElevationDatumCV:  ",CHAR(34),ElevationDatum,CHAR(34),"}"))</f>
        <v>#REF!</v>
      </c>
      <c r="L4244" t="e">
        <f>IF(INDEX(SamplingFeatures[Sampling Feature Type],$A4244)&lt;&gt;"Site","",
CONCATENATE("  - &amp;SiteID",TEXT(SUMPRODUCT(--($L$3:$L4243&lt;&gt;"")),"0000"),
" {","SamplingFeatureID:  *SamplingFeatureID",TEXT($A4244,"0000"),
", SiteTypeCV:  ",CHAR(34),INDEX(Sites[Site Type],$A4244),CHAR(34),
", Latitude:  ",INDEX(Sites[Latitude],$A4244),
", Longitude:  ",INDEX(Sites[Longitude],$A4244),
", SRSName:  ",CHAR(34),LatLonDatum,CHAR(34),"}"))</f>
        <v>#REF!</v>
      </c>
      <c r="M4244" t="e">
        <f>IF(INDEX(SamplingFeatures[Sampling Feature Type],$A4244)&lt;&gt;"Specimen","",
CONCATENATE("  - &amp;SpecimenID",TEXT(SUMPRODUCT(--($M$3:$M4243&lt;&gt;"")),"0000"),
" {","SamplingFeatureID:  *SamplingFeatureID",TEXT($A4244,"0000"),
", SpecimenTypeCV:  ",CHAR(34),INDEX(Specimens[Specimen Type],$A4244),CHAR(34),
", SpecimenMediumCV:  ",INDEX(Specimens[Specimen Medium],$A4244),
", IsFieldSpecimen:  ",CHAR(34),INDEX(Specimens[Is Field Specimen?],$A4244),CHAR(34),"}"))</f>
        <v>#REF!</v>
      </c>
      <c r="N4244" t="e">
        <f>IF(COUNTA(SpatialOffsets[])=0,"", IF(INDEX(SpatialOffsets[Spatial Offset Type],$A4244)="","",
CONCATENATE("  - &amp;SpatialOffsetID",TEXT($A4244,"0000"),
" {","SpatialOffsetTypeCV:  ",CHAR(34),INDEX(SpatialOffsets[Spatial Offset Type],$A4244),CHAR(34),
", Offset1Value:  ",INDEX(SpatialOffsets[Offset 1 Value],$A4244),
", Offset1UnitID:  ",CHAR(34),INDEX(SpatialOffsets[Offset 1 Unit],$A4244),CHAR(34),
", Offset2Value:  ",INDEX(SpatialOffsets[Offset 2 Value],$A4244),
", Offset2UnitID:  ",CHAR(34),INDEX(SpatialOffsets[Offset 2 Unit],$A4244),CHAR(34),
", Offset3Value:  ",INDEX(SpatialOffsets[Offset 3 Value],$A4244),
", Offset3UnitID:  ",CHAR(34),INDEX(SpatialOffsets[Offset 3 Unit],$A4244),CHAR(34),,"}")))</f>
        <v>#REF!</v>
      </c>
      <c r="O4244" t="e">
        <f>IF(COUNTA(RelatedFeatures[])=0,"", IF(INDEX(RelatedFeatures[First Sampling Feature Code],$A4244)="","",
CONCATENATE("  - &amp;RelationID",TEXT($A4244,"0000"),
" {","SamplingFeatureID:  *SamplingFeatureID",TEXT(MATCH(INDEX(RelatedFeatures[First Sampling Feature Code],$A4244),SamplingFeatures[Feature Code],0),"0000"),
", RelationshipTypeCV:  ",CHAR(34),INDEX(RelatedFeatures[Relationship Type],$A4244),CHAR(34),
", RelatedFeatureID: *SamplingFeatureID",TEXT(MATCH(INDEX(RelatedFeatures[Second Sampling Feature Code],$A4244),SamplingFeatures[Feature Code],0),"0000"),
", SpatialOffsetID:  ",IF(INDEX(RelatedFeatures[Offset Number],$A4244)="","",CONCATENATE("*SpatialOffsetID",TEXT(INDEX(RelatedFeatures[Offset Number],$A4244),"0000"))),"}")))</f>
        <v>#REF!</v>
      </c>
      <c r="P4244" t="e">
        <f>IF(INDEX(Methods[Method Type],$A4244)="","",
CONCATENATE("  - &amp;MethodID",TEXT($A4244,"0000"),
" {","MethodTypeCV:  ",CHAR(34),INDEX(Methods[Method Type],$A4244),CHAR(34),
", MethodCode:  ",CHAR(34),INDEX(Methods[Method Code],$A4244),CHAR(34),
", MethodName:  ",CHAR(34),INDEX(Methods[Method Name],$A4244),CHAR(34),
", MethodDescription:  ",CHAR(34),INDEX(Methods[Method Description],$A4244),CHAR(34),
", MethodLink:  ",CHAR(34),INDEX(Methods[Method Link],$A4244),CHAR(34),
", OrganizationID: *OrganizationID",TEXT(MATCH(INDEX(Methods[Organization Name],$A4244),Organizations[Organization Name],0),"0000"),"}"))</f>
        <v>#REF!</v>
      </c>
      <c r="Q4244" t="e">
        <f>IF(INDEX(Variables[Variable Type],$A4244)="","",
CONCATENATE("  - &amp;VariableID",TEXT($A4244,"0000"),
" {","VariableTypeCV:  ",CHAR(34),INDEX(Variables[Variable Type],$A4244),CHAR(34),
", VariableCode:  ",CHAR(34),INDEX(Variables[Variable Code],$A4244),CHAR(34),
", VariableNameCV:  ",CHAR(34),INDEX(Variables[Variable Name],$A4244),CHAR(34),
", VariableDefinition:  ",CHAR(34),INDEX(Variables[Variable Definition],$A4244),CHAR(34),
", SpecciationCV:  ",CHAR(34),INDEX(Variables[Speciation],$A4244),CHAR(34),
", NoDataValue:  ",CHAR(34),INDEX(Variables[No Data Value],$A4244),CHAR(34),"}"))</f>
        <v>#REF!</v>
      </c>
    </row>
    <row r="4245" spans="1:17" x14ac:dyDescent="0.25">
      <c r="A4245">
        <v>4242</v>
      </c>
      <c r="D4245" t="e">
        <f>IF(INDEX(People[First Name],$A4245)="","",
CONCATENATE("  - &amp;PersonID",TEXT($A4245,"0000"),
" {","PersonFirstName:  ",CHAR(34),INDEX(People[First Name],$A4245),CHAR(34),
", PersonMiddleName:  ",CHAR(34),INDEX(People[Middle Name],$A4245),CHAR(34),
", PersonLastName:  ",CHAR(34),INDEX(People[Last Name],$A4245),CHAR(34),"}"))</f>
        <v>#REF!</v>
      </c>
      <c r="E4245" t="e">
        <f>IF(INDEX(Organizations[Organization Type '[CV']],$A4245)="","",
CONCATENATE("  - &amp;OrganizationID",TEXT($A4245,"0000"),
" {","OrganizationTypeCV:  ",CHAR(34),INDEX(Organizations[Organization Type '[CV']],$A4245),CHAR(34),
", OrganizationCode:  ",CHAR(34),INDEX(Organizations[Organization Code],$A4245),CHAR(34),
", OrganizationName:  ",CHAR(34),INDEX(Organizations[Organization Name],$A4245),CHAR(34),
", OrganizationDescription:  ",CHAR(34),INDEX(Organizations[Organization Description],$A4245),CHAR(34),
", OrganizationLink:  ",CHAR(34),INDEX(Organizations[Organization Link],$A4245),CHAR(34),"}"))</f>
        <v>#REF!</v>
      </c>
      <c r="F4245" t="e">
        <f>IF(INDEX(People[First Name],$A4245)="","",
CONCATENATE("  - &amp;AffiliationID",TEXT($A4245,"0000"),
" {PersonID: *PersonID",TEXT($A4245,"0000"),
", OrganizationID: *OrganizationID",TEXT(MATCH(INDEX(People[Organization Name],$A4245),Organizations[Organization Name],0),"0000"),
", IsPrimaryOrganizationContact: , AffiliationStartDate: , AffiliationEndDate: , PrimaryPhone: ",
", PrimaryEmail: ",CHAR(34),INDEX(People[Primary Email],$A4245),CHAR(34),
", PrimaryAddress: ",CHAR(34),INDEX(People[Primary Address],$A4245),CHAR(34),
", PersonLink: }"))</f>
        <v>#REF!</v>
      </c>
      <c r="H4245" t="e">
        <f>IF(COUNTA(CitationInformation)=0,"",IF(INDEX(AuthorList[Author Name],$A4245)="","",
CONCATENATE("  - &amp;AuthorListID",TEXT($A4245,"0000"),
"  {CitationID: *CitationID0001",
", PersonID: *PersonID",TEXT(MATCH(INDEX(AuthorList[Author Name],$A4245),People[Full Name],0),"0000"),
", AuthorOrder: ",INDEX(AuthorList[Author Number],$A4245),"}")))</f>
        <v>#REF!</v>
      </c>
      <c r="K4245" t="e">
        <f>IF(INDEX(SamplingFeatures[Feature Code],$A4245)="","",
CONCATENATE("  - &amp;SamplingFeatureID",TEXT($A4245,"0000"),
" {","SamplingFeatureUUID:  ",CHAR(34),INDEX(SamplingFeatures[Sampling Feature UUID],$A4245),CHAR(34),
", SamplingFeatureTypeCV:  ",CHAR(34),INDEX(SamplingFeatures[Sampling Feature Type],$A4245),CHAR(34),
", SamplingFeatureCode:  ",CHAR(34),INDEX(SamplingFeatures[Feature Code],$A4245),CHAR(34),
", SamplingFeatureName:  ",CHAR(34),INDEX(SamplingFeatures[Feature Name],$A4245),CHAR(34),
", SamplingFeatureDescription:  ",CHAR(34),INDEX(SamplingFeatures[Feature Description],$A4245),CHAR(34),
", SamplingFeatureGeotypeCV:  ",CHAR(34),INDEX(SamplingFeatures[Feature Geo Type],$A4245),CHAR(34),
", FeatureGeometry:  ",CHAR(34),INDEX(SamplingFeatures[Feature Geometry],$A4245),CHAR(34),
", Elevation_m:  ",CHAR(34),INDEX(SamplingFeatures[Elevation_m],$A4245),CHAR(34),
", ElevationDatumCV:  ",CHAR(34),ElevationDatum,CHAR(34),"}"))</f>
        <v>#REF!</v>
      </c>
      <c r="L4245" t="e">
        <f>IF(INDEX(SamplingFeatures[Sampling Feature Type],$A4245)&lt;&gt;"Site","",
CONCATENATE("  - &amp;SiteID",TEXT(SUMPRODUCT(--($L$3:$L4244&lt;&gt;"")),"0000"),
" {","SamplingFeatureID:  *SamplingFeatureID",TEXT($A4245,"0000"),
", SiteTypeCV:  ",CHAR(34),INDEX(Sites[Site Type],$A4245),CHAR(34),
", Latitude:  ",INDEX(Sites[Latitude],$A4245),
", Longitude:  ",INDEX(Sites[Longitude],$A4245),
", SRSName:  ",CHAR(34),LatLonDatum,CHAR(34),"}"))</f>
        <v>#REF!</v>
      </c>
      <c r="M4245" t="e">
        <f>IF(INDEX(SamplingFeatures[Sampling Feature Type],$A4245)&lt;&gt;"Specimen","",
CONCATENATE("  - &amp;SpecimenID",TEXT(SUMPRODUCT(--($M$3:$M4244&lt;&gt;"")),"0000"),
" {","SamplingFeatureID:  *SamplingFeatureID",TEXT($A4245,"0000"),
", SpecimenTypeCV:  ",CHAR(34),INDEX(Specimens[Specimen Type],$A4245),CHAR(34),
", SpecimenMediumCV:  ",INDEX(Specimens[Specimen Medium],$A4245),
", IsFieldSpecimen:  ",CHAR(34),INDEX(Specimens[Is Field Specimen?],$A4245),CHAR(34),"}"))</f>
        <v>#REF!</v>
      </c>
      <c r="N4245" t="e">
        <f>IF(COUNTA(SpatialOffsets[])=0,"", IF(INDEX(SpatialOffsets[Spatial Offset Type],$A4245)="","",
CONCATENATE("  - &amp;SpatialOffsetID",TEXT($A4245,"0000"),
" {","SpatialOffsetTypeCV:  ",CHAR(34),INDEX(SpatialOffsets[Spatial Offset Type],$A4245),CHAR(34),
", Offset1Value:  ",INDEX(SpatialOffsets[Offset 1 Value],$A4245),
", Offset1UnitID:  ",CHAR(34),INDEX(SpatialOffsets[Offset 1 Unit],$A4245),CHAR(34),
", Offset2Value:  ",INDEX(SpatialOffsets[Offset 2 Value],$A4245),
", Offset2UnitID:  ",CHAR(34),INDEX(SpatialOffsets[Offset 2 Unit],$A4245),CHAR(34),
", Offset3Value:  ",INDEX(SpatialOffsets[Offset 3 Value],$A4245),
", Offset3UnitID:  ",CHAR(34),INDEX(SpatialOffsets[Offset 3 Unit],$A4245),CHAR(34),,"}")))</f>
        <v>#REF!</v>
      </c>
      <c r="O4245" t="e">
        <f>IF(COUNTA(RelatedFeatures[])=0,"", IF(INDEX(RelatedFeatures[First Sampling Feature Code],$A4245)="","",
CONCATENATE("  - &amp;RelationID",TEXT($A4245,"0000"),
" {","SamplingFeatureID:  *SamplingFeatureID",TEXT(MATCH(INDEX(RelatedFeatures[First Sampling Feature Code],$A4245),SamplingFeatures[Feature Code],0),"0000"),
", RelationshipTypeCV:  ",CHAR(34),INDEX(RelatedFeatures[Relationship Type],$A4245),CHAR(34),
", RelatedFeatureID: *SamplingFeatureID",TEXT(MATCH(INDEX(RelatedFeatures[Second Sampling Feature Code],$A4245),SamplingFeatures[Feature Code],0),"0000"),
", SpatialOffsetID:  ",IF(INDEX(RelatedFeatures[Offset Number],$A4245)="","",CONCATENATE("*SpatialOffsetID",TEXT(INDEX(RelatedFeatures[Offset Number],$A4245),"0000"))),"}")))</f>
        <v>#REF!</v>
      </c>
      <c r="P4245" t="e">
        <f>IF(INDEX(Methods[Method Type],$A4245)="","",
CONCATENATE("  - &amp;MethodID",TEXT($A4245,"0000"),
" {","MethodTypeCV:  ",CHAR(34),INDEX(Methods[Method Type],$A4245),CHAR(34),
", MethodCode:  ",CHAR(34),INDEX(Methods[Method Code],$A4245),CHAR(34),
", MethodName:  ",CHAR(34),INDEX(Methods[Method Name],$A4245),CHAR(34),
", MethodDescription:  ",CHAR(34),INDEX(Methods[Method Description],$A4245),CHAR(34),
", MethodLink:  ",CHAR(34),INDEX(Methods[Method Link],$A4245),CHAR(34),
", OrganizationID: *OrganizationID",TEXT(MATCH(INDEX(Methods[Organization Name],$A4245),Organizations[Organization Name],0),"0000"),"}"))</f>
        <v>#REF!</v>
      </c>
      <c r="Q4245" t="e">
        <f>IF(INDEX(Variables[Variable Type],$A4245)="","",
CONCATENATE("  - &amp;VariableID",TEXT($A4245,"0000"),
" {","VariableTypeCV:  ",CHAR(34),INDEX(Variables[Variable Type],$A4245),CHAR(34),
", VariableCode:  ",CHAR(34),INDEX(Variables[Variable Code],$A4245),CHAR(34),
", VariableNameCV:  ",CHAR(34),INDEX(Variables[Variable Name],$A4245),CHAR(34),
", VariableDefinition:  ",CHAR(34),INDEX(Variables[Variable Definition],$A4245),CHAR(34),
", SpecciationCV:  ",CHAR(34),INDEX(Variables[Speciation],$A4245),CHAR(34),
", NoDataValue:  ",CHAR(34),INDEX(Variables[No Data Value],$A4245),CHAR(34),"}"))</f>
        <v>#REF!</v>
      </c>
    </row>
    <row r="4246" spans="1:17" x14ac:dyDescent="0.25">
      <c r="A4246">
        <v>4243</v>
      </c>
      <c r="D4246" t="e">
        <f>IF(INDEX(People[First Name],$A4246)="","",
CONCATENATE("  - &amp;PersonID",TEXT($A4246,"0000"),
" {","PersonFirstName:  ",CHAR(34),INDEX(People[First Name],$A4246),CHAR(34),
", PersonMiddleName:  ",CHAR(34),INDEX(People[Middle Name],$A4246),CHAR(34),
", PersonLastName:  ",CHAR(34),INDEX(People[Last Name],$A4246),CHAR(34),"}"))</f>
        <v>#REF!</v>
      </c>
      <c r="E4246" t="e">
        <f>IF(INDEX(Organizations[Organization Type '[CV']],$A4246)="","",
CONCATENATE("  - &amp;OrganizationID",TEXT($A4246,"0000"),
" {","OrganizationTypeCV:  ",CHAR(34),INDEX(Organizations[Organization Type '[CV']],$A4246),CHAR(34),
", OrganizationCode:  ",CHAR(34),INDEX(Organizations[Organization Code],$A4246),CHAR(34),
", OrganizationName:  ",CHAR(34),INDEX(Organizations[Organization Name],$A4246),CHAR(34),
", OrganizationDescription:  ",CHAR(34),INDEX(Organizations[Organization Description],$A4246),CHAR(34),
", OrganizationLink:  ",CHAR(34),INDEX(Organizations[Organization Link],$A4246),CHAR(34),"}"))</f>
        <v>#REF!</v>
      </c>
      <c r="F4246" t="e">
        <f>IF(INDEX(People[First Name],$A4246)="","",
CONCATENATE("  - &amp;AffiliationID",TEXT($A4246,"0000"),
" {PersonID: *PersonID",TEXT($A4246,"0000"),
", OrganizationID: *OrganizationID",TEXT(MATCH(INDEX(People[Organization Name],$A4246),Organizations[Organization Name],0),"0000"),
", IsPrimaryOrganizationContact: , AffiliationStartDate: , AffiliationEndDate: , PrimaryPhone: ",
", PrimaryEmail: ",CHAR(34),INDEX(People[Primary Email],$A4246),CHAR(34),
", PrimaryAddress: ",CHAR(34),INDEX(People[Primary Address],$A4246),CHAR(34),
", PersonLink: }"))</f>
        <v>#REF!</v>
      </c>
      <c r="H4246" t="e">
        <f>IF(COUNTA(CitationInformation)=0,"",IF(INDEX(AuthorList[Author Name],$A4246)="","",
CONCATENATE("  - &amp;AuthorListID",TEXT($A4246,"0000"),
"  {CitationID: *CitationID0001",
", PersonID: *PersonID",TEXT(MATCH(INDEX(AuthorList[Author Name],$A4246),People[Full Name],0),"0000"),
", AuthorOrder: ",INDEX(AuthorList[Author Number],$A4246),"}")))</f>
        <v>#REF!</v>
      </c>
      <c r="K4246" t="e">
        <f>IF(INDEX(SamplingFeatures[Feature Code],$A4246)="","",
CONCATENATE("  - &amp;SamplingFeatureID",TEXT($A4246,"0000"),
" {","SamplingFeatureUUID:  ",CHAR(34),INDEX(SamplingFeatures[Sampling Feature UUID],$A4246),CHAR(34),
", SamplingFeatureTypeCV:  ",CHAR(34),INDEX(SamplingFeatures[Sampling Feature Type],$A4246),CHAR(34),
", SamplingFeatureCode:  ",CHAR(34),INDEX(SamplingFeatures[Feature Code],$A4246),CHAR(34),
", SamplingFeatureName:  ",CHAR(34),INDEX(SamplingFeatures[Feature Name],$A4246),CHAR(34),
", SamplingFeatureDescription:  ",CHAR(34),INDEX(SamplingFeatures[Feature Description],$A4246),CHAR(34),
", SamplingFeatureGeotypeCV:  ",CHAR(34),INDEX(SamplingFeatures[Feature Geo Type],$A4246),CHAR(34),
", FeatureGeometry:  ",CHAR(34),INDEX(SamplingFeatures[Feature Geometry],$A4246),CHAR(34),
", Elevation_m:  ",CHAR(34),INDEX(SamplingFeatures[Elevation_m],$A4246),CHAR(34),
", ElevationDatumCV:  ",CHAR(34),ElevationDatum,CHAR(34),"}"))</f>
        <v>#REF!</v>
      </c>
      <c r="L4246" t="e">
        <f>IF(INDEX(SamplingFeatures[Sampling Feature Type],$A4246)&lt;&gt;"Site","",
CONCATENATE("  - &amp;SiteID",TEXT(SUMPRODUCT(--($L$3:$L4245&lt;&gt;"")),"0000"),
" {","SamplingFeatureID:  *SamplingFeatureID",TEXT($A4246,"0000"),
", SiteTypeCV:  ",CHAR(34),INDEX(Sites[Site Type],$A4246),CHAR(34),
", Latitude:  ",INDEX(Sites[Latitude],$A4246),
", Longitude:  ",INDEX(Sites[Longitude],$A4246),
", SRSName:  ",CHAR(34),LatLonDatum,CHAR(34),"}"))</f>
        <v>#REF!</v>
      </c>
      <c r="M4246" t="e">
        <f>IF(INDEX(SamplingFeatures[Sampling Feature Type],$A4246)&lt;&gt;"Specimen","",
CONCATENATE("  - &amp;SpecimenID",TEXT(SUMPRODUCT(--($M$3:$M4245&lt;&gt;"")),"0000"),
" {","SamplingFeatureID:  *SamplingFeatureID",TEXT($A4246,"0000"),
", SpecimenTypeCV:  ",CHAR(34),INDEX(Specimens[Specimen Type],$A4246),CHAR(34),
", SpecimenMediumCV:  ",INDEX(Specimens[Specimen Medium],$A4246),
", IsFieldSpecimen:  ",CHAR(34),INDEX(Specimens[Is Field Specimen?],$A4246),CHAR(34),"}"))</f>
        <v>#REF!</v>
      </c>
      <c r="N4246" t="e">
        <f>IF(COUNTA(SpatialOffsets[])=0,"", IF(INDEX(SpatialOffsets[Spatial Offset Type],$A4246)="","",
CONCATENATE("  - &amp;SpatialOffsetID",TEXT($A4246,"0000"),
" {","SpatialOffsetTypeCV:  ",CHAR(34),INDEX(SpatialOffsets[Spatial Offset Type],$A4246),CHAR(34),
", Offset1Value:  ",INDEX(SpatialOffsets[Offset 1 Value],$A4246),
", Offset1UnitID:  ",CHAR(34),INDEX(SpatialOffsets[Offset 1 Unit],$A4246),CHAR(34),
", Offset2Value:  ",INDEX(SpatialOffsets[Offset 2 Value],$A4246),
", Offset2UnitID:  ",CHAR(34),INDEX(SpatialOffsets[Offset 2 Unit],$A4246),CHAR(34),
", Offset3Value:  ",INDEX(SpatialOffsets[Offset 3 Value],$A4246),
", Offset3UnitID:  ",CHAR(34),INDEX(SpatialOffsets[Offset 3 Unit],$A4246),CHAR(34),,"}")))</f>
        <v>#REF!</v>
      </c>
      <c r="O4246" t="e">
        <f>IF(COUNTA(RelatedFeatures[])=0,"", IF(INDEX(RelatedFeatures[First Sampling Feature Code],$A4246)="","",
CONCATENATE("  - &amp;RelationID",TEXT($A4246,"0000"),
" {","SamplingFeatureID:  *SamplingFeatureID",TEXT(MATCH(INDEX(RelatedFeatures[First Sampling Feature Code],$A4246),SamplingFeatures[Feature Code],0),"0000"),
", RelationshipTypeCV:  ",CHAR(34),INDEX(RelatedFeatures[Relationship Type],$A4246),CHAR(34),
", RelatedFeatureID: *SamplingFeatureID",TEXT(MATCH(INDEX(RelatedFeatures[Second Sampling Feature Code],$A4246),SamplingFeatures[Feature Code],0),"0000"),
", SpatialOffsetID:  ",IF(INDEX(RelatedFeatures[Offset Number],$A4246)="","",CONCATENATE("*SpatialOffsetID",TEXT(INDEX(RelatedFeatures[Offset Number],$A4246),"0000"))),"}")))</f>
        <v>#REF!</v>
      </c>
      <c r="P4246" t="e">
        <f>IF(INDEX(Methods[Method Type],$A4246)="","",
CONCATENATE("  - &amp;MethodID",TEXT($A4246,"0000"),
" {","MethodTypeCV:  ",CHAR(34),INDEX(Methods[Method Type],$A4246),CHAR(34),
", MethodCode:  ",CHAR(34),INDEX(Methods[Method Code],$A4246),CHAR(34),
", MethodName:  ",CHAR(34),INDEX(Methods[Method Name],$A4246),CHAR(34),
", MethodDescription:  ",CHAR(34),INDEX(Methods[Method Description],$A4246),CHAR(34),
", MethodLink:  ",CHAR(34),INDEX(Methods[Method Link],$A4246),CHAR(34),
", OrganizationID: *OrganizationID",TEXT(MATCH(INDEX(Methods[Organization Name],$A4246),Organizations[Organization Name],0),"0000"),"}"))</f>
        <v>#REF!</v>
      </c>
      <c r="Q4246" t="e">
        <f>IF(INDEX(Variables[Variable Type],$A4246)="","",
CONCATENATE("  - &amp;VariableID",TEXT($A4246,"0000"),
" {","VariableTypeCV:  ",CHAR(34),INDEX(Variables[Variable Type],$A4246),CHAR(34),
", VariableCode:  ",CHAR(34),INDEX(Variables[Variable Code],$A4246),CHAR(34),
", VariableNameCV:  ",CHAR(34),INDEX(Variables[Variable Name],$A4246),CHAR(34),
", VariableDefinition:  ",CHAR(34),INDEX(Variables[Variable Definition],$A4246),CHAR(34),
", SpecciationCV:  ",CHAR(34),INDEX(Variables[Speciation],$A4246),CHAR(34),
", NoDataValue:  ",CHAR(34),INDEX(Variables[No Data Value],$A4246),CHAR(34),"}"))</f>
        <v>#REF!</v>
      </c>
    </row>
    <row r="4247" spans="1:17" x14ac:dyDescent="0.25">
      <c r="A4247">
        <v>4244</v>
      </c>
      <c r="D4247" t="e">
        <f>IF(INDEX(People[First Name],$A4247)="","",
CONCATENATE("  - &amp;PersonID",TEXT($A4247,"0000"),
" {","PersonFirstName:  ",CHAR(34),INDEX(People[First Name],$A4247),CHAR(34),
", PersonMiddleName:  ",CHAR(34),INDEX(People[Middle Name],$A4247),CHAR(34),
", PersonLastName:  ",CHAR(34),INDEX(People[Last Name],$A4247),CHAR(34),"}"))</f>
        <v>#REF!</v>
      </c>
      <c r="E4247" t="e">
        <f>IF(INDEX(Organizations[Organization Type '[CV']],$A4247)="","",
CONCATENATE("  - &amp;OrganizationID",TEXT($A4247,"0000"),
" {","OrganizationTypeCV:  ",CHAR(34),INDEX(Organizations[Organization Type '[CV']],$A4247),CHAR(34),
", OrganizationCode:  ",CHAR(34),INDEX(Organizations[Organization Code],$A4247),CHAR(34),
", OrganizationName:  ",CHAR(34),INDEX(Organizations[Organization Name],$A4247),CHAR(34),
", OrganizationDescription:  ",CHAR(34),INDEX(Organizations[Organization Description],$A4247),CHAR(34),
", OrganizationLink:  ",CHAR(34),INDEX(Organizations[Organization Link],$A4247),CHAR(34),"}"))</f>
        <v>#REF!</v>
      </c>
      <c r="F4247" t="e">
        <f>IF(INDEX(People[First Name],$A4247)="","",
CONCATENATE("  - &amp;AffiliationID",TEXT($A4247,"0000"),
" {PersonID: *PersonID",TEXT($A4247,"0000"),
", OrganizationID: *OrganizationID",TEXT(MATCH(INDEX(People[Organization Name],$A4247),Organizations[Organization Name],0),"0000"),
", IsPrimaryOrganizationContact: , AffiliationStartDate: , AffiliationEndDate: , PrimaryPhone: ",
", PrimaryEmail: ",CHAR(34),INDEX(People[Primary Email],$A4247),CHAR(34),
", PrimaryAddress: ",CHAR(34),INDEX(People[Primary Address],$A4247),CHAR(34),
", PersonLink: }"))</f>
        <v>#REF!</v>
      </c>
      <c r="H4247" t="e">
        <f>IF(COUNTA(CitationInformation)=0,"",IF(INDEX(AuthorList[Author Name],$A4247)="","",
CONCATENATE("  - &amp;AuthorListID",TEXT($A4247,"0000"),
"  {CitationID: *CitationID0001",
", PersonID: *PersonID",TEXT(MATCH(INDEX(AuthorList[Author Name],$A4247),People[Full Name],0),"0000"),
", AuthorOrder: ",INDEX(AuthorList[Author Number],$A4247),"}")))</f>
        <v>#REF!</v>
      </c>
      <c r="K4247" t="e">
        <f>IF(INDEX(SamplingFeatures[Feature Code],$A4247)="","",
CONCATENATE("  - &amp;SamplingFeatureID",TEXT($A4247,"0000"),
" {","SamplingFeatureUUID:  ",CHAR(34),INDEX(SamplingFeatures[Sampling Feature UUID],$A4247),CHAR(34),
", SamplingFeatureTypeCV:  ",CHAR(34),INDEX(SamplingFeatures[Sampling Feature Type],$A4247),CHAR(34),
", SamplingFeatureCode:  ",CHAR(34),INDEX(SamplingFeatures[Feature Code],$A4247),CHAR(34),
", SamplingFeatureName:  ",CHAR(34),INDEX(SamplingFeatures[Feature Name],$A4247),CHAR(34),
", SamplingFeatureDescription:  ",CHAR(34),INDEX(SamplingFeatures[Feature Description],$A4247),CHAR(34),
", SamplingFeatureGeotypeCV:  ",CHAR(34),INDEX(SamplingFeatures[Feature Geo Type],$A4247),CHAR(34),
", FeatureGeometry:  ",CHAR(34),INDEX(SamplingFeatures[Feature Geometry],$A4247),CHAR(34),
", Elevation_m:  ",CHAR(34),INDEX(SamplingFeatures[Elevation_m],$A4247),CHAR(34),
", ElevationDatumCV:  ",CHAR(34),ElevationDatum,CHAR(34),"}"))</f>
        <v>#REF!</v>
      </c>
      <c r="L4247" t="e">
        <f>IF(INDEX(SamplingFeatures[Sampling Feature Type],$A4247)&lt;&gt;"Site","",
CONCATENATE("  - &amp;SiteID",TEXT(SUMPRODUCT(--($L$3:$L4246&lt;&gt;"")),"0000"),
" {","SamplingFeatureID:  *SamplingFeatureID",TEXT($A4247,"0000"),
", SiteTypeCV:  ",CHAR(34),INDEX(Sites[Site Type],$A4247),CHAR(34),
", Latitude:  ",INDEX(Sites[Latitude],$A4247),
", Longitude:  ",INDEX(Sites[Longitude],$A4247),
", SRSName:  ",CHAR(34),LatLonDatum,CHAR(34),"}"))</f>
        <v>#REF!</v>
      </c>
      <c r="M4247" t="e">
        <f>IF(INDEX(SamplingFeatures[Sampling Feature Type],$A4247)&lt;&gt;"Specimen","",
CONCATENATE("  - &amp;SpecimenID",TEXT(SUMPRODUCT(--($M$3:$M4246&lt;&gt;"")),"0000"),
" {","SamplingFeatureID:  *SamplingFeatureID",TEXT($A4247,"0000"),
", SpecimenTypeCV:  ",CHAR(34),INDEX(Specimens[Specimen Type],$A4247),CHAR(34),
", SpecimenMediumCV:  ",INDEX(Specimens[Specimen Medium],$A4247),
", IsFieldSpecimen:  ",CHAR(34),INDEX(Specimens[Is Field Specimen?],$A4247),CHAR(34),"}"))</f>
        <v>#REF!</v>
      </c>
      <c r="N4247" t="e">
        <f>IF(COUNTA(SpatialOffsets[])=0,"", IF(INDEX(SpatialOffsets[Spatial Offset Type],$A4247)="","",
CONCATENATE("  - &amp;SpatialOffsetID",TEXT($A4247,"0000"),
" {","SpatialOffsetTypeCV:  ",CHAR(34),INDEX(SpatialOffsets[Spatial Offset Type],$A4247),CHAR(34),
", Offset1Value:  ",INDEX(SpatialOffsets[Offset 1 Value],$A4247),
", Offset1UnitID:  ",CHAR(34),INDEX(SpatialOffsets[Offset 1 Unit],$A4247),CHAR(34),
", Offset2Value:  ",INDEX(SpatialOffsets[Offset 2 Value],$A4247),
", Offset2UnitID:  ",CHAR(34),INDEX(SpatialOffsets[Offset 2 Unit],$A4247),CHAR(34),
", Offset3Value:  ",INDEX(SpatialOffsets[Offset 3 Value],$A4247),
", Offset3UnitID:  ",CHAR(34),INDEX(SpatialOffsets[Offset 3 Unit],$A4247),CHAR(34),,"}")))</f>
        <v>#REF!</v>
      </c>
      <c r="O4247" t="e">
        <f>IF(COUNTA(RelatedFeatures[])=0,"", IF(INDEX(RelatedFeatures[First Sampling Feature Code],$A4247)="","",
CONCATENATE("  - &amp;RelationID",TEXT($A4247,"0000"),
" {","SamplingFeatureID:  *SamplingFeatureID",TEXT(MATCH(INDEX(RelatedFeatures[First Sampling Feature Code],$A4247),SamplingFeatures[Feature Code],0),"0000"),
", RelationshipTypeCV:  ",CHAR(34),INDEX(RelatedFeatures[Relationship Type],$A4247),CHAR(34),
", RelatedFeatureID: *SamplingFeatureID",TEXT(MATCH(INDEX(RelatedFeatures[Second Sampling Feature Code],$A4247),SamplingFeatures[Feature Code],0),"0000"),
", SpatialOffsetID:  ",IF(INDEX(RelatedFeatures[Offset Number],$A4247)="","",CONCATENATE("*SpatialOffsetID",TEXT(INDEX(RelatedFeatures[Offset Number],$A4247),"0000"))),"}")))</f>
        <v>#REF!</v>
      </c>
      <c r="P4247" t="e">
        <f>IF(INDEX(Methods[Method Type],$A4247)="","",
CONCATENATE("  - &amp;MethodID",TEXT($A4247,"0000"),
" {","MethodTypeCV:  ",CHAR(34),INDEX(Methods[Method Type],$A4247),CHAR(34),
", MethodCode:  ",CHAR(34),INDEX(Methods[Method Code],$A4247),CHAR(34),
", MethodName:  ",CHAR(34),INDEX(Methods[Method Name],$A4247),CHAR(34),
", MethodDescription:  ",CHAR(34),INDEX(Methods[Method Description],$A4247),CHAR(34),
", MethodLink:  ",CHAR(34),INDEX(Methods[Method Link],$A4247),CHAR(34),
", OrganizationID: *OrganizationID",TEXT(MATCH(INDEX(Methods[Organization Name],$A4247),Organizations[Organization Name],0),"0000"),"}"))</f>
        <v>#REF!</v>
      </c>
      <c r="Q4247" t="e">
        <f>IF(INDEX(Variables[Variable Type],$A4247)="","",
CONCATENATE("  - &amp;VariableID",TEXT($A4247,"0000"),
" {","VariableTypeCV:  ",CHAR(34),INDEX(Variables[Variable Type],$A4247),CHAR(34),
", VariableCode:  ",CHAR(34),INDEX(Variables[Variable Code],$A4247),CHAR(34),
", VariableNameCV:  ",CHAR(34),INDEX(Variables[Variable Name],$A4247),CHAR(34),
", VariableDefinition:  ",CHAR(34),INDEX(Variables[Variable Definition],$A4247),CHAR(34),
", SpecciationCV:  ",CHAR(34),INDEX(Variables[Speciation],$A4247),CHAR(34),
", NoDataValue:  ",CHAR(34),INDEX(Variables[No Data Value],$A4247),CHAR(34),"}"))</f>
        <v>#REF!</v>
      </c>
    </row>
    <row r="4248" spans="1:17" x14ac:dyDescent="0.25">
      <c r="A4248">
        <v>4245</v>
      </c>
      <c r="D4248" t="e">
        <f>IF(INDEX(People[First Name],$A4248)="","",
CONCATENATE("  - &amp;PersonID",TEXT($A4248,"0000"),
" {","PersonFirstName:  ",CHAR(34),INDEX(People[First Name],$A4248),CHAR(34),
", PersonMiddleName:  ",CHAR(34),INDEX(People[Middle Name],$A4248),CHAR(34),
", PersonLastName:  ",CHAR(34),INDEX(People[Last Name],$A4248),CHAR(34),"}"))</f>
        <v>#REF!</v>
      </c>
      <c r="E4248" t="e">
        <f>IF(INDEX(Organizations[Organization Type '[CV']],$A4248)="","",
CONCATENATE("  - &amp;OrganizationID",TEXT($A4248,"0000"),
" {","OrganizationTypeCV:  ",CHAR(34),INDEX(Organizations[Organization Type '[CV']],$A4248),CHAR(34),
", OrganizationCode:  ",CHAR(34),INDEX(Organizations[Organization Code],$A4248),CHAR(34),
", OrganizationName:  ",CHAR(34),INDEX(Organizations[Organization Name],$A4248),CHAR(34),
", OrganizationDescription:  ",CHAR(34),INDEX(Organizations[Organization Description],$A4248),CHAR(34),
", OrganizationLink:  ",CHAR(34),INDEX(Organizations[Organization Link],$A4248),CHAR(34),"}"))</f>
        <v>#REF!</v>
      </c>
      <c r="F4248" t="e">
        <f>IF(INDEX(People[First Name],$A4248)="","",
CONCATENATE("  - &amp;AffiliationID",TEXT($A4248,"0000"),
" {PersonID: *PersonID",TEXT($A4248,"0000"),
", OrganizationID: *OrganizationID",TEXT(MATCH(INDEX(People[Organization Name],$A4248),Organizations[Organization Name],0),"0000"),
", IsPrimaryOrganizationContact: , AffiliationStartDate: , AffiliationEndDate: , PrimaryPhone: ",
", PrimaryEmail: ",CHAR(34),INDEX(People[Primary Email],$A4248),CHAR(34),
", PrimaryAddress: ",CHAR(34),INDEX(People[Primary Address],$A4248),CHAR(34),
", PersonLink: }"))</f>
        <v>#REF!</v>
      </c>
      <c r="H4248" t="e">
        <f>IF(COUNTA(CitationInformation)=0,"",IF(INDEX(AuthorList[Author Name],$A4248)="","",
CONCATENATE("  - &amp;AuthorListID",TEXT($A4248,"0000"),
"  {CitationID: *CitationID0001",
", PersonID: *PersonID",TEXT(MATCH(INDEX(AuthorList[Author Name],$A4248),People[Full Name],0),"0000"),
", AuthorOrder: ",INDEX(AuthorList[Author Number],$A4248),"}")))</f>
        <v>#REF!</v>
      </c>
      <c r="K4248" t="e">
        <f>IF(INDEX(SamplingFeatures[Feature Code],$A4248)="","",
CONCATENATE("  - &amp;SamplingFeatureID",TEXT($A4248,"0000"),
" {","SamplingFeatureUUID:  ",CHAR(34),INDEX(SamplingFeatures[Sampling Feature UUID],$A4248),CHAR(34),
", SamplingFeatureTypeCV:  ",CHAR(34),INDEX(SamplingFeatures[Sampling Feature Type],$A4248),CHAR(34),
", SamplingFeatureCode:  ",CHAR(34),INDEX(SamplingFeatures[Feature Code],$A4248),CHAR(34),
", SamplingFeatureName:  ",CHAR(34),INDEX(SamplingFeatures[Feature Name],$A4248),CHAR(34),
", SamplingFeatureDescription:  ",CHAR(34),INDEX(SamplingFeatures[Feature Description],$A4248),CHAR(34),
", SamplingFeatureGeotypeCV:  ",CHAR(34),INDEX(SamplingFeatures[Feature Geo Type],$A4248),CHAR(34),
", FeatureGeometry:  ",CHAR(34),INDEX(SamplingFeatures[Feature Geometry],$A4248),CHAR(34),
", Elevation_m:  ",CHAR(34),INDEX(SamplingFeatures[Elevation_m],$A4248),CHAR(34),
", ElevationDatumCV:  ",CHAR(34),ElevationDatum,CHAR(34),"}"))</f>
        <v>#REF!</v>
      </c>
      <c r="L4248" t="e">
        <f>IF(INDEX(SamplingFeatures[Sampling Feature Type],$A4248)&lt;&gt;"Site","",
CONCATENATE("  - &amp;SiteID",TEXT(SUMPRODUCT(--($L$3:$L4247&lt;&gt;"")),"0000"),
" {","SamplingFeatureID:  *SamplingFeatureID",TEXT($A4248,"0000"),
", SiteTypeCV:  ",CHAR(34),INDEX(Sites[Site Type],$A4248),CHAR(34),
", Latitude:  ",INDEX(Sites[Latitude],$A4248),
", Longitude:  ",INDEX(Sites[Longitude],$A4248),
", SRSName:  ",CHAR(34),LatLonDatum,CHAR(34),"}"))</f>
        <v>#REF!</v>
      </c>
      <c r="M4248" t="e">
        <f>IF(INDEX(SamplingFeatures[Sampling Feature Type],$A4248)&lt;&gt;"Specimen","",
CONCATENATE("  - &amp;SpecimenID",TEXT(SUMPRODUCT(--($M$3:$M4247&lt;&gt;"")),"0000"),
" {","SamplingFeatureID:  *SamplingFeatureID",TEXT($A4248,"0000"),
", SpecimenTypeCV:  ",CHAR(34),INDEX(Specimens[Specimen Type],$A4248),CHAR(34),
", SpecimenMediumCV:  ",INDEX(Specimens[Specimen Medium],$A4248),
", IsFieldSpecimen:  ",CHAR(34),INDEX(Specimens[Is Field Specimen?],$A4248),CHAR(34),"}"))</f>
        <v>#REF!</v>
      </c>
      <c r="N4248" t="e">
        <f>IF(COUNTA(SpatialOffsets[])=0,"", IF(INDEX(SpatialOffsets[Spatial Offset Type],$A4248)="","",
CONCATENATE("  - &amp;SpatialOffsetID",TEXT($A4248,"0000"),
" {","SpatialOffsetTypeCV:  ",CHAR(34),INDEX(SpatialOffsets[Spatial Offset Type],$A4248),CHAR(34),
", Offset1Value:  ",INDEX(SpatialOffsets[Offset 1 Value],$A4248),
", Offset1UnitID:  ",CHAR(34),INDEX(SpatialOffsets[Offset 1 Unit],$A4248),CHAR(34),
", Offset2Value:  ",INDEX(SpatialOffsets[Offset 2 Value],$A4248),
", Offset2UnitID:  ",CHAR(34),INDEX(SpatialOffsets[Offset 2 Unit],$A4248),CHAR(34),
", Offset3Value:  ",INDEX(SpatialOffsets[Offset 3 Value],$A4248),
", Offset3UnitID:  ",CHAR(34),INDEX(SpatialOffsets[Offset 3 Unit],$A4248),CHAR(34),,"}")))</f>
        <v>#REF!</v>
      </c>
      <c r="O4248" t="e">
        <f>IF(COUNTA(RelatedFeatures[])=0,"", IF(INDEX(RelatedFeatures[First Sampling Feature Code],$A4248)="","",
CONCATENATE("  - &amp;RelationID",TEXT($A4248,"0000"),
" {","SamplingFeatureID:  *SamplingFeatureID",TEXT(MATCH(INDEX(RelatedFeatures[First Sampling Feature Code],$A4248),SamplingFeatures[Feature Code],0),"0000"),
", RelationshipTypeCV:  ",CHAR(34),INDEX(RelatedFeatures[Relationship Type],$A4248),CHAR(34),
", RelatedFeatureID: *SamplingFeatureID",TEXT(MATCH(INDEX(RelatedFeatures[Second Sampling Feature Code],$A4248),SamplingFeatures[Feature Code],0),"0000"),
", SpatialOffsetID:  ",IF(INDEX(RelatedFeatures[Offset Number],$A4248)="","",CONCATENATE("*SpatialOffsetID",TEXT(INDEX(RelatedFeatures[Offset Number],$A4248),"0000"))),"}")))</f>
        <v>#REF!</v>
      </c>
      <c r="P4248" t="e">
        <f>IF(INDEX(Methods[Method Type],$A4248)="","",
CONCATENATE("  - &amp;MethodID",TEXT($A4248,"0000"),
" {","MethodTypeCV:  ",CHAR(34),INDEX(Methods[Method Type],$A4248),CHAR(34),
", MethodCode:  ",CHAR(34),INDEX(Methods[Method Code],$A4248),CHAR(34),
", MethodName:  ",CHAR(34),INDEX(Methods[Method Name],$A4248),CHAR(34),
", MethodDescription:  ",CHAR(34),INDEX(Methods[Method Description],$A4248),CHAR(34),
", MethodLink:  ",CHAR(34),INDEX(Methods[Method Link],$A4248),CHAR(34),
", OrganizationID: *OrganizationID",TEXT(MATCH(INDEX(Methods[Organization Name],$A4248),Organizations[Organization Name],0),"0000"),"}"))</f>
        <v>#REF!</v>
      </c>
      <c r="Q4248" t="e">
        <f>IF(INDEX(Variables[Variable Type],$A4248)="","",
CONCATENATE("  - &amp;VariableID",TEXT($A4248,"0000"),
" {","VariableTypeCV:  ",CHAR(34),INDEX(Variables[Variable Type],$A4248),CHAR(34),
", VariableCode:  ",CHAR(34),INDEX(Variables[Variable Code],$A4248),CHAR(34),
", VariableNameCV:  ",CHAR(34),INDEX(Variables[Variable Name],$A4248),CHAR(34),
", VariableDefinition:  ",CHAR(34),INDEX(Variables[Variable Definition],$A4248),CHAR(34),
", SpecciationCV:  ",CHAR(34),INDEX(Variables[Speciation],$A4248),CHAR(34),
", NoDataValue:  ",CHAR(34),INDEX(Variables[No Data Value],$A4248),CHAR(34),"}"))</f>
        <v>#REF!</v>
      </c>
    </row>
    <row r="4249" spans="1:17" x14ac:dyDescent="0.25">
      <c r="A4249">
        <v>4246</v>
      </c>
      <c r="D4249" t="e">
        <f>IF(INDEX(People[First Name],$A4249)="","",
CONCATENATE("  - &amp;PersonID",TEXT($A4249,"0000"),
" {","PersonFirstName:  ",CHAR(34),INDEX(People[First Name],$A4249),CHAR(34),
", PersonMiddleName:  ",CHAR(34),INDEX(People[Middle Name],$A4249),CHAR(34),
", PersonLastName:  ",CHAR(34),INDEX(People[Last Name],$A4249),CHAR(34),"}"))</f>
        <v>#REF!</v>
      </c>
      <c r="E4249" t="e">
        <f>IF(INDEX(Organizations[Organization Type '[CV']],$A4249)="","",
CONCATENATE("  - &amp;OrganizationID",TEXT($A4249,"0000"),
" {","OrganizationTypeCV:  ",CHAR(34),INDEX(Organizations[Organization Type '[CV']],$A4249),CHAR(34),
", OrganizationCode:  ",CHAR(34),INDEX(Organizations[Organization Code],$A4249),CHAR(34),
", OrganizationName:  ",CHAR(34),INDEX(Organizations[Organization Name],$A4249),CHAR(34),
", OrganizationDescription:  ",CHAR(34),INDEX(Organizations[Organization Description],$A4249),CHAR(34),
", OrganizationLink:  ",CHAR(34),INDEX(Organizations[Organization Link],$A4249),CHAR(34),"}"))</f>
        <v>#REF!</v>
      </c>
      <c r="F4249" t="e">
        <f>IF(INDEX(People[First Name],$A4249)="","",
CONCATENATE("  - &amp;AffiliationID",TEXT($A4249,"0000"),
" {PersonID: *PersonID",TEXT($A4249,"0000"),
", OrganizationID: *OrganizationID",TEXT(MATCH(INDEX(People[Organization Name],$A4249),Organizations[Organization Name],0),"0000"),
", IsPrimaryOrganizationContact: , AffiliationStartDate: , AffiliationEndDate: , PrimaryPhone: ",
", PrimaryEmail: ",CHAR(34),INDEX(People[Primary Email],$A4249),CHAR(34),
", PrimaryAddress: ",CHAR(34),INDEX(People[Primary Address],$A4249),CHAR(34),
", PersonLink: }"))</f>
        <v>#REF!</v>
      </c>
      <c r="H4249" t="e">
        <f>IF(COUNTA(CitationInformation)=0,"",IF(INDEX(AuthorList[Author Name],$A4249)="","",
CONCATENATE("  - &amp;AuthorListID",TEXT($A4249,"0000"),
"  {CitationID: *CitationID0001",
", PersonID: *PersonID",TEXT(MATCH(INDEX(AuthorList[Author Name],$A4249),People[Full Name],0),"0000"),
", AuthorOrder: ",INDEX(AuthorList[Author Number],$A4249),"}")))</f>
        <v>#REF!</v>
      </c>
      <c r="K4249" t="e">
        <f>IF(INDEX(SamplingFeatures[Feature Code],$A4249)="","",
CONCATENATE("  - &amp;SamplingFeatureID",TEXT($A4249,"0000"),
" {","SamplingFeatureUUID:  ",CHAR(34),INDEX(SamplingFeatures[Sampling Feature UUID],$A4249),CHAR(34),
", SamplingFeatureTypeCV:  ",CHAR(34),INDEX(SamplingFeatures[Sampling Feature Type],$A4249),CHAR(34),
", SamplingFeatureCode:  ",CHAR(34),INDEX(SamplingFeatures[Feature Code],$A4249),CHAR(34),
", SamplingFeatureName:  ",CHAR(34),INDEX(SamplingFeatures[Feature Name],$A4249),CHAR(34),
", SamplingFeatureDescription:  ",CHAR(34),INDEX(SamplingFeatures[Feature Description],$A4249),CHAR(34),
", SamplingFeatureGeotypeCV:  ",CHAR(34),INDEX(SamplingFeatures[Feature Geo Type],$A4249),CHAR(34),
", FeatureGeometry:  ",CHAR(34),INDEX(SamplingFeatures[Feature Geometry],$A4249),CHAR(34),
", Elevation_m:  ",CHAR(34),INDEX(SamplingFeatures[Elevation_m],$A4249),CHAR(34),
", ElevationDatumCV:  ",CHAR(34),ElevationDatum,CHAR(34),"}"))</f>
        <v>#REF!</v>
      </c>
      <c r="L4249" t="e">
        <f>IF(INDEX(SamplingFeatures[Sampling Feature Type],$A4249)&lt;&gt;"Site","",
CONCATENATE("  - &amp;SiteID",TEXT(SUMPRODUCT(--($L$3:$L4248&lt;&gt;"")),"0000"),
" {","SamplingFeatureID:  *SamplingFeatureID",TEXT($A4249,"0000"),
", SiteTypeCV:  ",CHAR(34),INDEX(Sites[Site Type],$A4249),CHAR(34),
", Latitude:  ",INDEX(Sites[Latitude],$A4249),
", Longitude:  ",INDEX(Sites[Longitude],$A4249),
", SRSName:  ",CHAR(34),LatLonDatum,CHAR(34),"}"))</f>
        <v>#REF!</v>
      </c>
      <c r="M4249" t="e">
        <f>IF(INDEX(SamplingFeatures[Sampling Feature Type],$A4249)&lt;&gt;"Specimen","",
CONCATENATE("  - &amp;SpecimenID",TEXT(SUMPRODUCT(--($M$3:$M4248&lt;&gt;"")),"0000"),
" {","SamplingFeatureID:  *SamplingFeatureID",TEXT($A4249,"0000"),
", SpecimenTypeCV:  ",CHAR(34),INDEX(Specimens[Specimen Type],$A4249),CHAR(34),
", SpecimenMediumCV:  ",INDEX(Specimens[Specimen Medium],$A4249),
", IsFieldSpecimen:  ",CHAR(34),INDEX(Specimens[Is Field Specimen?],$A4249),CHAR(34),"}"))</f>
        <v>#REF!</v>
      </c>
      <c r="N4249" t="e">
        <f>IF(COUNTA(SpatialOffsets[])=0,"", IF(INDEX(SpatialOffsets[Spatial Offset Type],$A4249)="","",
CONCATENATE("  - &amp;SpatialOffsetID",TEXT($A4249,"0000"),
" {","SpatialOffsetTypeCV:  ",CHAR(34),INDEX(SpatialOffsets[Spatial Offset Type],$A4249),CHAR(34),
", Offset1Value:  ",INDEX(SpatialOffsets[Offset 1 Value],$A4249),
", Offset1UnitID:  ",CHAR(34),INDEX(SpatialOffsets[Offset 1 Unit],$A4249),CHAR(34),
", Offset2Value:  ",INDEX(SpatialOffsets[Offset 2 Value],$A4249),
", Offset2UnitID:  ",CHAR(34),INDEX(SpatialOffsets[Offset 2 Unit],$A4249),CHAR(34),
", Offset3Value:  ",INDEX(SpatialOffsets[Offset 3 Value],$A4249),
", Offset3UnitID:  ",CHAR(34),INDEX(SpatialOffsets[Offset 3 Unit],$A4249),CHAR(34),,"}")))</f>
        <v>#REF!</v>
      </c>
      <c r="O4249" t="e">
        <f>IF(COUNTA(RelatedFeatures[])=0,"", IF(INDEX(RelatedFeatures[First Sampling Feature Code],$A4249)="","",
CONCATENATE("  - &amp;RelationID",TEXT($A4249,"0000"),
" {","SamplingFeatureID:  *SamplingFeatureID",TEXT(MATCH(INDEX(RelatedFeatures[First Sampling Feature Code],$A4249),SamplingFeatures[Feature Code],0),"0000"),
", RelationshipTypeCV:  ",CHAR(34),INDEX(RelatedFeatures[Relationship Type],$A4249),CHAR(34),
", RelatedFeatureID: *SamplingFeatureID",TEXT(MATCH(INDEX(RelatedFeatures[Second Sampling Feature Code],$A4249),SamplingFeatures[Feature Code],0),"0000"),
", SpatialOffsetID:  ",IF(INDEX(RelatedFeatures[Offset Number],$A4249)="","",CONCATENATE("*SpatialOffsetID",TEXT(INDEX(RelatedFeatures[Offset Number],$A4249),"0000"))),"}")))</f>
        <v>#REF!</v>
      </c>
      <c r="P4249" t="e">
        <f>IF(INDEX(Methods[Method Type],$A4249)="","",
CONCATENATE("  - &amp;MethodID",TEXT($A4249,"0000"),
" {","MethodTypeCV:  ",CHAR(34),INDEX(Methods[Method Type],$A4249),CHAR(34),
", MethodCode:  ",CHAR(34),INDEX(Methods[Method Code],$A4249),CHAR(34),
", MethodName:  ",CHAR(34),INDEX(Methods[Method Name],$A4249),CHAR(34),
", MethodDescription:  ",CHAR(34),INDEX(Methods[Method Description],$A4249),CHAR(34),
", MethodLink:  ",CHAR(34),INDEX(Methods[Method Link],$A4249),CHAR(34),
", OrganizationID: *OrganizationID",TEXT(MATCH(INDEX(Methods[Organization Name],$A4249),Organizations[Organization Name],0),"0000"),"}"))</f>
        <v>#REF!</v>
      </c>
      <c r="Q4249" t="e">
        <f>IF(INDEX(Variables[Variable Type],$A4249)="","",
CONCATENATE("  - &amp;VariableID",TEXT($A4249,"0000"),
" {","VariableTypeCV:  ",CHAR(34),INDEX(Variables[Variable Type],$A4249),CHAR(34),
", VariableCode:  ",CHAR(34),INDEX(Variables[Variable Code],$A4249),CHAR(34),
", VariableNameCV:  ",CHAR(34),INDEX(Variables[Variable Name],$A4249),CHAR(34),
", VariableDefinition:  ",CHAR(34),INDEX(Variables[Variable Definition],$A4249),CHAR(34),
", SpecciationCV:  ",CHAR(34),INDEX(Variables[Speciation],$A4249),CHAR(34),
", NoDataValue:  ",CHAR(34),INDEX(Variables[No Data Value],$A4249),CHAR(34),"}"))</f>
        <v>#REF!</v>
      </c>
    </row>
    <row r="4250" spans="1:17" x14ac:dyDescent="0.25">
      <c r="A4250">
        <v>4247</v>
      </c>
      <c r="D4250" t="e">
        <f>IF(INDEX(People[First Name],$A4250)="","",
CONCATENATE("  - &amp;PersonID",TEXT($A4250,"0000"),
" {","PersonFirstName:  ",CHAR(34),INDEX(People[First Name],$A4250),CHAR(34),
", PersonMiddleName:  ",CHAR(34),INDEX(People[Middle Name],$A4250),CHAR(34),
", PersonLastName:  ",CHAR(34),INDEX(People[Last Name],$A4250),CHAR(34),"}"))</f>
        <v>#REF!</v>
      </c>
      <c r="E4250" t="e">
        <f>IF(INDEX(Organizations[Organization Type '[CV']],$A4250)="","",
CONCATENATE("  - &amp;OrganizationID",TEXT($A4250,"0000"),
" {","OrganizationTypeCV:  ",CHAR(34),INDEX(Organizations[Organization Type '[CV']],$A4250),CHAR(34),
", OrganizationCode:  ",CHAR(34),INDEX(Organizations[Organization Code],$A4250),CHAR(34),
", OrganizationName:  ",CHAR(34),INDEX(Organizations[Organization Name],$A4250),CHAR(34),
", OrganizationDescription:  ",CHAR(34),INDEX(Organizations[Organization Description],$A4250),CHAR(34),
", OrganizationLink:  ",CHAR(34),INDEX(Organizations[Organization Link],$A4250),CHAR(34),"}"))</f>
        <v>#REF!</v>
      </c>
      <c r="F4250" t="e">
        <f>IF(INDEX(People[First Name],$A4250)="","",
CONCATENATE("  - &amp;AffiliationID",TEXT($A4250,"0000"),
" {PersonID: *PersonID",TEXT($A4250,"0000"),
", OrganizationID: *OrganizationID",TEXT(MATCH(INDEX(People[Organization Name],$A4250),Organizations[Organization Name],0),"0000"),
", IsPrimaryOrganizationContact: , AffiliationStartDate: , AffiliationEndDate: , PrimaryPhone: ",
", PrimaryEmail: ",CHAR(34),INDEX(People[Primary Email],$A4250),CHAR(34),
", PrimaryAddress: ",CHAR(34),INDEX(People[Primary Address],$A4250),CHAR(34),
", PersonLink: }"))</f>
        <v>#REF!</v>
      </c>
      <c r="H4250" t="e">
        <f>IF(COUNTA(CitationInformation)=0,"",IF(INDEX(AuthorList[Author Name],$A4250)="","",
CONCATENATE("  - &amp;AuthorListID",TEXT($A4250,"0000"),
"  {CitationID: *CitationID0001",
", PersonID: *PersonID",TEXT(MATCH(INDEX(AuthorList[Author Name],$A4250),People[Full Name],0),"0000"),
", AuthorOrder: ",INDEX(AuthorList[Author Number],$A4250),"}")))</f>
        <v>#REF!</v>
      </c>
      <c r="K4250" t="e">
        <f>IF(INDEX(SamplingFeatures[Feature Code],$A4250)="","",
CONCATENATE("  - &amp;SamplingFeatureID",TEXT($A4250,"0000"),
" {","SamplingFeatureUUID:  ",CHAR(34),INDEX(SamplingFeatures[Sampling Feature UUID],$A4250),CHAR(34),
", SamplingFeatureTypeCV:  ",CHAR(34),INDEX(SamplingFeatures[Sampling Feature Type],$A4250),CHAR(34),
", SamplingFeatureCode:  ",CHAR(34),INDEX(SamplingFeatures[Feature Code],$A4250),CHAR(34),
", SamplingFeatureName:  ",CHAR(34),INDEX(SamplingFeatures[Feature Name],$A4250),CHAR(34),
", SamplingFeatureDescription:  ",CHAR(34),INDEX(SamplingFeatures[Feature Description],$A4250),CHAR(34),
", SamplingFeatureGeotypeCV:  ",CHAR(34),INDEX(SamplingFeatures[Feature Geo Type],$A4250),CHAR(34),
", FeatureGeometry:  ",CHAR(34),INDEX(SamplingFeatures[Feature Geometry],$A4250),CHAR(34),
", Elevation_m:  ",CHAR(34),INDEX(SamplingFeatures[Elevation_m],$A4250),CHAR(34),
", ElevationDatumCV:  ",CHAR(34),ElevationDatum,CHAR(34),"}"))</f>
        <v>#REF!</v>
      </c>
      <c r="L4250" t="e">
        <f>IF(INDEX(SamplingFeatures[Sampling Feature Type],$A4250)&lt;&gt;"Site","",
CONCATENATE("  - &amp;SiteID",TEXT(SUMPRODUCT(--($L$3:$L4249&lt;&gt;"")),"0000"),
" {","SamplingFeatureID:  *SamplingFeatureID",TEXT($A4250,"0000"),
", SiteTypeCV:  ",CHAR(34),INDEX(Sites[Site Type],$A4250),CHAR(34),
", Latitude:  ",INDEX(Sites[Latitude],$A4250),
", Longitude:  ",INDEX(Sites[Longitude],$A4250),
", SRSName:  ",CHAR(34),LatLonDatum,CHAR(34),"}"))</f>
        <v>#REF!</v>
      </c>
      <c r="M4250" t="e">
        <f>IF(INDEX(SamplingFeatures[Sampling Feature Type],$A4250)&lt;&gt;"Specimen","",
CONCATENATE("  - &amp;SpecimenID",TEXT(SUMPRODUCT(--($M$3:$M4249&lt;&gt;"")),"0000"),
" {","SamplingFeatureID:  *SamplingFeatureID",TEXT($A4250,"0000"),
", SpecimenTypeCV:  ",CHAR(34),INDEX(Specimens[Specimen Type],$A4250),CHAR(34),
", SpecimenMediumCV:  ",INDEX(Specimens[Specimen Medium],$A4250),
", IsFieldSpecimen:  ",CHAR(34),INDEX(Specimens[Is Field Specimen?],$A4250),CHAR(34),"}"))</f>
        <v>#REF!</v>
      </c>
      <c r="N4250" t="e">
        <f>IF(COUNTA(SpatialOffsets[])=0,"", IF(INDEX(SpatialOffsets[Spatial Offset Type],$A4250)="","",
CONCATENATE("  - &amp;SpatialOffsetID",TEXT($A4250,"0000"),
" {","SpatialOffsetTypeCV:  ",CHAR(34),INDEX(SpatialOffsets[Spatial Offset Type],$A4250),CHAR(34),
", Offset1Value:  ",INDEX(SpatialOffsets[Offset 1 Value],$A4250),
", Offset1UnitID:  ",CHAR(34),INDEX(SpatialOffsets[Offset 1 Unit],$A4250),CHAR(34),
", Offset2Value:  ",INDEX(SpatialOffsets[Offset 2 Value],$A4250),
", Offset2UnitID:  ",CHAR(34),INDEX(SpatialOffsets[Offset 2 Unit],$A4250),CHAR(34),
", Offset3Value:  ",INDEX(SpatialOffsets[Offset 3 Value],$A4250),
", Offset3UnitID:  ",CHAR(34),INDEX(SpatialOffsets[Offset 3 Unit],$A4250),CHAR(34),,"}")))</f>
        <v>#REF!</v>
      </c>
      <c r="O4250" t="e">
        <f>IF(COUNTA(RelatedFeatures[])=0,"", IF(INDEX(RelatedFeatures[First Sampling Feature Code],$A4250)="","",
CONCATENATE("  - &amp;RelationID",TEXT($A4250,"0000"),
" {","SamplingFeatureID:  *SamplingFeatureID",TEXT(MATCH(INDEX(RelatedFeatures[First Sampling Feature Code],$A4250),SamplingFeatures[Feature Code],0),"0000"),
", RelationshipTypeCV:  ",CHAR(34),INDEX(RelatedFeatures[Relationship Type],$A4250),CHAR(34),
", RelatedFeatureID: *SamplingFeatureID",TEXT(MATCH(INDEX(RelatedFeatures[Second Sampling Feature Code],$A4250),SamplingFeatures[Feature Code],0),"0000"),
", SpatialOffsetID:  ",IF(INDEX(RelatedFeatures[Offset Number],$A4250)="","",CONCATENATE("*SpatialOffsetID",TEXT(INDEX(RelatedFeatures[Offset Number],$A4250),"0000"))),"}")))</f>
        <v>#REF!</v>
      </c>
      <c r="P4250" t="e">
        <f>IF(INDEX(Methods[Method Type],$A4250)="","",
CONCATENATE("  - &amp;MethodID",TEXT($A4250,"0000"),
" {","MethodTypeCV:  ",CHAR(34),INDEX(Methods[Method Type],$A4250),CHAR(34),
", MethodCode:  ",CHAR(34),INDEX(Methods[Method Code],$A4250),CHAR(34),
", MethodName:  ",CHAR(34),INDEX(Methods[Method Name],$A4250),CHAR(34),
", MethodDescription:  ",CHAR(34),INDEX(Methods[Method Description],$A4250),CHAR(34),
", MethodLink:  ",CHAR(34),INDEX(Methods[Method Link],$A4250),CHAR(34),
", OrganizationID: *OrganizationID",TEXT(MATCH(INDEX(Methods[Organization Name],$A4250),Organizations[Organization Name],0),"0000"),"}"))</f>
        <v>#REF!</v>
      </c>
      <c r="Q4250" t="e">
        <f>IF(INDEX(Variables[Variable Type],$A4250)="","",
CONCATENATE("  - &amp;VariableID",TEXT($A4250,"0000"),
" {","VariableTypeCV:  ",CHAR(34),INDEX(Variables[Variable Type],$A4250),CHAR(34),
", VariableCode:  ",CHAR(34),INDEX(Variables[Variable Code],$A4250),CHAR(34),
", VariableNameCV:  ",CHAR(34),INDEX(Variables[Variable Name],$A4250),CHAR(34),
", VariableDefinition:  ",CHAR(34),INDEX(Variables[Variable Definition],$A4250),CHAR(34),
", SpecciationCV:  ",CHAR(34),INDEX(Variables[Speciation],$A4250),CHAR(34),
", NoDataValue:  ",CHAR(34),INDEX(Variables[No Data Value],$A4250),CHAR(34),"}"))</f>
        <v>#REF!</v>
      </c>
    </row>
    <row r="4251" spans="1:17" x14ac:dyDescent="0.25">
      <c r="A4251">
        <v>4248</v>
      </c>
      <c r="D4251" t="e">
        <f>IF(INDEX(People[First Name],$A4251)="","",
CONCATENATE("  - &amp;PersonID",TEXT($A4251,"0000"),
" {","PersonFirstName:  ",CHAR(34),INDEX(People[First Name],$A4251),CHAR(34),
", PersonMiddleName:  ",CHAR(34),INDEX(People[Middle Name],$A4251),CHAR(34),
", PersonLastName:  ",CHAR(34),INDEX(People[Last Name],$A4251),CHAR(34),"}"))</f>
        <v>#REF!</v>
      </c>
      <c r="E4251" t="e">
        <f>IF(INDEX(Organizations[Organization Type '[CV']],$A4251)="","",
CONCATENATE("  - &amp;OrganizationID",TEXT($A4251,"0000"),
" {","OrganizationTypeCV:  ",CHAR(34),INDEX(Organizations[Organization Type '[CV']],$A4251),CHAR(34),
", OrganizationCode:  ",CHAR(34),INDEX(Organizations[Organization Code],$A4251),CHAR(34),
", OrganizationName:  ",CHAR(34),INDEX(Organizations[Organization Name],$A4251),CHAR(34),
", OrganizationDescription:  ",CHAR(34),INDEX(Organizations[Organization Description],$A4251),CHAR(34),
", OrganizationLink:  ",CHAR(34),INDEX(Organizations[Organization Link],$A4251),CHAR(34),"}"))</f>
        <v>#REF!</v>
      </c>
      <c r="F4251" t="e">
        <f>IF(INDEX(People[First Name],$A4251)="","",
CONCATENATE("  - &amp;AffiliationID",TEXT($A4251,"0000"),
" {PersonID: *PersonID",TEXT($A4251,"0000"),
", OrganizationID: *OrganizationID",TEXT(MATCH(INDEX(People[Organization Name],$A4251),Organizations[Organization Name],0),"0000"),
", IsPrimaryOrganizationContact: , AffiliationStartDate: , AffiliationEndDate: , PrimaryPhone: ",
", PrimaryEmail: ",CHAR(34),INDEX(People[Primary Email],$A4251),CHAR(34),
", PrimaryAddress: ",CHAR(34),INDEX(People[Primary Address],$A4251),CHAR(34),
", PersonLink: }"))</f>
        <v>#REF!</v>
      </c>
      <c r="H4251" t="e">
        <f>IF(COUNTA(CitationInformation)=0,"",IF(INDEX(AuthorList[Author Name],$A4251)="","",
CONCATENATE("  - &amp;AuthorListID",TEXT($A4251,"0000"),
"  {CitationID: *CitationID0001",
", PersonID: *PersonID",TEXT(MATCH(INDEX(AuthorList[Author Name],$A4251),People[Full Name],0),"0000"),
", AuthorOrder: ",INDEX(AuthorList[Author Number],$A4251),"}")))</f>
        <v>#REF!</v>
      </c>
      <c r="K4251" t="e">
        <f>IF(INDEX(SamplingFeatures[Feature Code],$A4251)="","",
CONCATENATE("  - &amp;SamplingFeatureID",TEXT($A4251,"0000"),
" {","SamplingFeatureUUID:  ",CHAR(34),INDEX(SamplingFeatures[Sampling Feature UUID],$A4251),CHAR(34),
", SamplingFeatureTypeCV:  ",CHAR(34),INDEX(SamplingFeatures[Sampling Feature Type],$A4251),CHAR(34),
", SamplingFeatureCode:  ",CHAR(34),INDEX(SamplingFeatures[Feature Code],$A4251),CHAR(34),
", SamplingFeatureName:  ",CHAR(34),INDEX(SamplingFeatures[Feature Name],$A4251),CHAR(34),
", SamplingFeatureDescription:  ",CHAR(34),INDEX(SamplingFeatures[Feature Description],$A4251),CHAR(34),
", SamplingFeatureGeotypeCV:  ",CHAR(34),INDEX(SamplingFeatures[Feature Geo Type],$A4251),CHAR(34),
", FeatureGeometry:  ",CHAR(34),INDEX(SamplingFeatures[Feature Geometry],$A4251),CHAR(34),
", Elevation_m:  ",CHAR(34),INDEX(SamplingFeatures[Elevation_m],$A4251),CHAR(34),
", ElevationDatumCV:  ",CHAR(34),ElevationDatum,CHAR(34),"}"))</f>
        <v>#REF!</v>
      </c>
      <c r="L4251" t="e">
        <f>IF(INDEX(SamplingFeatures[Sampling Feature Type],$A4251)&lt;&gt;"Site","",
CONCATENATE("  - &amp;SiteID",TEXT(SUMPRODUCT(--($L$3:$L4250&lt;&gt;"")),"0000"),
" {","SamplingFeatureID:  *SamplingFeatureID",TEXT($A4251,"0000"),
", SiteTypeCV:  ",CHAR(34),INDEX(Sites[Site Type],$A4251),CHAR(34),
", Latitude:  ",INDEX(Sites[Latitude],$A4251),
", Longitude:  ",INDEX(Sites[Longitude],$A4251),
", SRSName:  ",CHAR(34),LatLonDatum,CHAR(34),"}"))</f>
        <v>#REF!</v>
      </c>
      <c r="M4251" t="e">
        <f>IF(INDEX(SamplingFeatures[Sampling Feature Type],$A4251)&lt;&gt;"Specimen","",
CONCATENATE("  - &amp;SpecimenID",TEXT(SUMPRODUCT(--($M$3:$M4250&lt;&gt;"")),"0000"),
" {","SamplingFeatureID:  *SamplingFeatureID",TEXT($A4251,"0000"),
", SpecimenTypeCV:  ",CHAR(34),INDEX(Specimens[Specimen Type],$A4251),CHAR(34),
", SpecimenMediumCV:  ",INDEX(Specimens[Specimen Medium],$A4251),
", IsFieldSpecimen:  ",CHAR(34),INDEX(Specimens[Is Field Specimen?],$A4251),CHAR(34),"}"))</f>
        <v>#REF!</v>
      </c>
      <c r="N4251" t="e">
        <f>IF(COUNTA(SpatialOffsets[])=0,"", IF(INDEX(SpatialOffsets[Spatial Offset Type],$A4251)="","",
CONCATENATE("  - &amp;SpatialOffsetID",TEXT($A4251,"0000"),
" {","SpatialOffsetTypeCV:  ",CHAR(34),INDEX(SpatialOffsets[Spatial Offset Type],$A4251),CHAR(34),
", Offset1Value:  ",INDEX(SpatialOffsets[Offset 1 Value],$A4251),
", Offset1UnitID:  ",CHAR(34),INDEX(SpatialOffsets[Offset 1 Unit],$A4251),CHAR(34),
", Offset2Value:  ",INDEX(SpatialOffsets[Offset 2 Value],$A4251),
", Offset2UnitID:  ",CHAR(34),INDEX(SpatialOffsets[Offset 2 Unit],$A4251),CHAR(34),
", Offset3Value:  ",INDEX(SpatialOffsets[Offset 3 Value],$A4251),
", Offset3UnitID:  ",CHAR(34),INDEX(SpatialOffsets[Offset 3 Unit],$A4251),CHAR(34),,"}")))</f>
        <v>#REF!</v>
      </c>
      <c r="O4251" t="e">
        <f>IF(COUNTA(RelatedFeatures[])=0,"", IF(INDEX(RelatedFeatures[First Sampling Feature Code],$A4251)="","",
CONCATENATE("  - &amp;RelationID",TEXT($A4251,"0000"),
" {","SamplingFeatureID:  *SamplingFeatureID",TEXT(MATCH(INDEX(RelatedFeatures[First Sampling Feature Code],$A4251),SamplingFeatures[Feature Code],0),"0000"),
", RelationshipTypeCV:  ",CHAR(34),INDEX(RelatedFeatures[Relationship Type],$A4251),CHAR(34),
", RelatedFeatureID: *SamplingFeatureID",TEXT(MATCH(INDEX(RelatedFeatures[Second Sampling Feature Code],$A4251),SamplingFeatures[Feature Code],0),"0000"),
", SpatialOffsetID:  ",IF(INDEX(RelatedFeatures[Offset Number],$A4251)="","",CONCATENATE("*SpatialOffsetID",TEXT(INDEX(RelatedFeatures[Offset Number],$A4251),"0000"))),"}")))</f>
        <v>#REF!</v>
      </c>
      <c r="P4251" t="e">
        <f>IF(INDEX(Methods[Method Type],$A4251)="","",
CONCATENATE("  - &amp;MethodID",TEXT($A4251,"0000"),
" {","MethodTypeCV:  ",CHAR(34),INDEX(Methods[Method Type],$A4251),CHAR(34),
", MethodCode:  ",CHAR(34),INDEX(Methods[Method Code],$A4251),CHAR(34),
", MethodName:  ",CHAR(34),INDEX(Methods[Method Name],$A4251),CHAR(34),
", MethodDescription:  ",CHAR(34),INDEX(Methods[Method Description],$A4251),CHAR(34),
", MethodLink:  ",CHAR(34),INDEX(Methods[Method Link],$A4251),CHAR(34),
", OrganizationID: *OrganizationID",TEXT(MATCH(INDEX(Methods[Organization Name],$A4251),Organizations[Organization Name],0),"0000"),"}"))</f>
        <v>#REF!</v>
      </c>
      <c r="Q4251" t="e">
        <f>IF(INDEX(Variables[Variable Type],$A4251)="","",
CONCATENATE("  - &amp;VariableID",TEXT($A4251,"0000"),
" {","VariableTypeCV:  ",CHAR(34),INDEX(Variables[Variable Type],$A4251),CHAR(34),
", VariableCode:  ",CHAR(34),INDEX(Variables[Variable Code],$A4251),CHAR(34),
", VariableNameCV:  ",CHAR(34),INDEX(Variables[Variable Name],$A4251),CHAR(34),
", VariableDefinition:  ",CHAR(34),INDEX(Variables[Variable Definition],$A4251),CHAR(34),
", SpecciationCV:  ",CHAR(34),INDEX(Variables[Speciation],$A4251),CHAR(34),
", NoDataValue:  ",CHAR(34),INDEX(Variables[No Data Value],$A4251),CHAR(34),"}"))</f>
        <v>#REF!</v>
      </c>
    </row>
    <row r="4252" spans="1:17" x14ac:dyDescent="0.25">
      <c r="A4252">
        <v>4249</v>
      </c>
      <c r="D4252" t="e">
        <f>IF(INDEX(People[First Name],$A4252)="","",
CONCATENATE("  - &amp;PersonID",TEXT($A4252,"0000"),
" {","PersonFirstName:  ",CHAR(34),INDEX(People[First Name],$A4252),CHAR(34),
", PersonMiddleName:  ",CHAR(34),INDEX(People[Middle Name],$A4252),CHAR(34),
", PersonLastName:  ",CHAR(34),INDEX(People[Last Name],$A4252),CHAR(34),"}"))</f>
        <v>#REF!</v>
      </c>
      <c r="E4252" t="e">
        <f>IF(INDEX(Organizations[Organization Type '[CV']],$A4252)="","",
CONCATENATE("  - &amp;OrganizationID",TEXT($A4252,"0000"),
" {","OrganizationTypeCV:  ",CHAR(34),INDEX(Organizations[Organization Type '[CV']],$A4252),CHAR(34),
", OrganizationCode:  ",CHAR(34),INDEX(Organizations[Organization Code],$A4252),CHAR(34),
", OrganizationName:  ",CHAR(34),INDEX(Organizations[Organization Name],$A4252),CHAR(34),
", OrganizationDescription:  ",CHAR(34),INDEX(Organizations[Organization Description],$A4252),CHAR(34),
", OrganizationLink:  ",CHAR(34),INDEX(Organizations[Organization Link],$A4252),CHAR(34),"}"))</f>
        <v>#REF!</v>
      </c>
      <c r="F4252" t="e">
        <f>IF(INDEX(People[First Name],$A4252)="","",
CONCATENATE("  - &amp;AffiliationID",TEXT($A4252,"0000"),
" {PersonID: *PersonID",TEXT($A4252,"0000"),
", OrganizationID: *OrganizationID",TEXT(MATCH(INDEX(People[Organization Name],$A4252),Organizations[Organization Name],0),"0000"),
", IsPrimaryOrganizationContact: , AffiliationStartDate: , AffiliationEndDate: , PrimaryPhone: ",
", PrimaryEmail: ",CHAR(34),INDEX(People[Primary Email],$A4252),CHAR(34),
", PrimaryAddress: ",CHAR(34),INDEX(People[Primary Address],$A4252),CHAR(34),
", PersonLink: }"))</f>
        <v>#REF!</v>
      </c>
      <c r="H4252" t="e">
        <f>IF(COUNTA(CitationInformation)=0,"",IF(INDEX(AuthorList[Author Name],$A4252)="","",
CONCATENATE("  - &amp;AuthorListID",TEXT($A4252,"0000"),
"  {CitationID: *CitationID0001",
", PersonID: *PersonID",TEXT(MATCH(INDEX(AuthorList[Author Name],$A4252),People[Full Name],0),"0000"),
", AuthorOrder: ",INDEX(AuthorList[Author Number],$A4252),"}")))</f>
        <v>#REF!</v>
      </c>
      <c r="K4252" t="e">
        <f>IF(INDEX(SamplingFeatures[Feature Code],$A4252)="","",
CONCATENATE("  - &amp;SamplingFeatureID",TEXT($A4252,"0000"),
" {","SamplingFeatureUUID:  ",CHAR(34),INDEX(SamplingFeatures[Sampling Feature UUID],$A4252),CHAR(34),
", SamplingFeatureTypeCV:  ",CHAR(34),INDEX(SamplingFeatures[Sampling Feature Type],$A4252),CHAR(34),
", SamplingFeatureCode:  ",CHAR(34),INDEX(SamplingFeatures[Feature Code],$A4252),CHAR(34),
", SamplingFeatureName:  ",CHAR(34),INDEX(SamplingFeatures[Feature Name],$A4252),CHAR(34),
", SamplingFeatureDescription:  ",CHAR(34),INDEX(SamplingFeatures[Feature Description],$A4252),CHAR(34),
", SamplingFeatureGeotypeCV:  ",CHAR(34),INDEX(SamplingFeatures[Feature Geo Type],$A4252),CHAR(34),
", FeatureGeometry:  ",CHAR(34),INDEX(SamplingFeatures[Feature Geometry],$A4252),CHAR(34),
", Elevation_m:  ",CHAR(34),INDEX(SamplingFeatures[Elevation_m],$A4252),CHAR(34),
", ElevationDatumCV:  ",CHAR(34),ElevationDatum,CHAR(34),"}"))</f>
        <v>#REF!</v>
      </c>
      <c r="L4252" t="e">
        <f>IF(INDEX(SamplingFeatures[Sampling Feature Type],$A4252)&lt;&gt;"Site","",
CONCATENATE("  - &amp;SiteID",TEXT(SUMPRODUCT(--($L$3:$L4251&lt;&gt;"")),"0000"),
" {","SamplingFeatureID:  *SamplingFeatureID",TEXT($A4252,"0000"),
", SiteTypeCV:  ",CHAR(34),INDEX(Sites[Site Type],$A4252),CHAR(34),
", Latitude:  ",INDEX(Sites[Latitude],$A4252),
", Longitude:  ",INDEX(Sites[Longitude],$A4252),
", SRSName:  ",CHAR(34),LatLonDatum,CHAR(34),"}"))</f>
        <v>#REF!</v>
      </c>
      <c r="M4252" t="e">
        <f>IF(INDEX(SamplingFeatures[Sampling Feature Type],$A4252)&lt;&gt;"Specimen","",
CONCATENATE("  - &amp;SpecimenID",TEXT(SUMPRODUCT(--($M$3:$M4251&lt;&gt;"")),"0000"),
" {","SamplingFeatureID:  *SamplingFeatureID",TEXT($A4252,"0000"),
", SpecimenTypeCV:  ",CHAR(34),INDEX(Specimens[Specimen Type],$A4252),CHAR(34),
", SpecimenMediumCV:  ",INDEX(Specimens[Specimen Medium],$A4252),
", IsFieldSpecimen:  ",CHAR(34),INDEX(Specimens[Is Field Specimen?],$A4252),CHAR(34),"}"))</f>
        <v>#REF!</v>
      </c>
      <c r="N4252" t="e">
        <f>IF(COUNTA(SpatialOffsets[])=0,"", IF(INDEX(SpatialOffsets[Spatial Offset Type],$A4252)="","",
CONCATENATE("  - &amp;SpatialOffsetID",TEXT($A4252,"0000"),
" {","SpatialOffsetTypeCV:  ",CHAR(34),INDEX(SpatialOffsets[Spatial Offset Type],$A4252),CHAR(34),
", Offset1Value:  ",INDEX(SpatialOffsets[Offset 1 Value],$A4252),
", Offset1UnitID:  ",CHAR(34),INDEX(SpatialOffsets[Offset 1 Unit],$A4252),CHAR(34),
", Offset2Value:  ",INDEX(SpatialOffsets[Offset 2 Value],$A4252),
", Offset2UnitID:  ",CHAR(34),INDEX(SpatialOffsets[Offset 2 Unit],$A4252),CHAR(34),
", Offset3Value:  ",INDEX(SpatialOffsets[Offset 3 Value],$A4252),
", Offset3UnitID:  ",CHAR(34),INDEX(SpatialOffsets[Offset 3 Unit],$A4252),CHAR(34),,"}")))</f>
        <v>#REF!</v>
      </c>
      <c r="O4252" t="e">
        <f>IF(COUNTA(RelatedFeatures[])=0,"", IF(INDEX(RelatedFeatures[First Sampling Feature Code],$A4252)="","",
CONCATENATE("  - &amp;RelationID",TEXT($A4252,"0000"),
" {","SamplingFeatureID:  *SamplingFeatureID",TEXT(MATCH(INDEX(RelatedFeatures[First Sampling Feature Code],$A4252),SamplingFeatures[Feature Code],0),"0000"),
", RelationshipTypeCV:  ",CHAR(34),INDEX(RelatedFeatures[Relationship Type],$A4252),CHAR(34),
", RelatedFeatureID: *SamplingFeatureID",TEXT(MATCH(INDEX(RelatedFeatures[Second Sampling Feature Code],$A4252),SamplingFeatures[Feature Code],0),"0000"),
", SpatialOffsetID:  ",IF(INDEX(RelatedFeatures[Offset Number],$A4252)="","",CONCATENATE("*SpatialOffsetID",TEXT(INDEX(RelatedFeatures[Offset Number],$A4252),"0000"))),"}")))</f>
        <v>#REF!</v>
      </c>
      <c r="P4252" t="e">
        <f>IF(INDEX(Methods[Method Type],$A4252)="","",
CONCATENATE("  - &amp;MethodID",TEXT($A4252,"0000"),
" {","MethodTypeCV:  ",CHAR(34),INDEX(Methods[Method Type],$A4252),CHAR(34),
", MethodCode:  ",CHAR(34),INDEX(Methods[Method Code],$A4252),CHAR(34),
", MethodName:  ",CHAR(34),INDEX(Methods[Method Name],$A4252),CHAR(34),
", MethodDescription:  ",CHAR(34),INDEX(Methods[Method Description],$A4252),CHAR(34),
", MethodLink:  ",CHAR(34),INDEX(Methods[Method Link],$A4252),CHAR(34),
", OrganizationID: *OrganizationID",TEXT(MATCH(INDEX(Methods[Organization Name],$A4252),Organizations[Organization Name],0),"0000"),"}"))</f>
        <v>#REF!</v>
      </c>
      <c r="Q4252" t="e">
        <f>IF(INDEX(Variables[Variable Type],$A4252)="","",
CONCATENATE("  - &amp;VariableID",TEXT($A4252,"0000"),
" {","VariableTypeCV:  ",CHAR(34),INDEX(Variables[Variable Type],$A4252),CHAR(34),
", VariableCode:  ",CHAR(34),INDEX(Variables[Variable Code],$A4252),CHAR(34),
", VariableNameCV:  ",CHAR(34),INDEX(Variables[Variable Name],$A4252),CHAR(34),
", VariableDefinition:  ",CHAR(34),INDEX(Variables[Variable Definition],$A4252),CHAR(34),
", SpecciationCV:  ",CHAR(34),INDEX(Variables[Speciation],$A4252),CHAR(34),
", NoDataValue:  ",CHAR(34),INDEX(Variables[No Data Value],$A4252),CHAR(34),"}"))</f>
        <v>#REF!</v>
      </c>
    </row>
    <row r="4253" spans="1:17" x14ac:dyDescent="0.25">
      <c r="A4253">
        <v>4250</v>
      </c>
      <c r="D4253" t="e">
        <f>IF(INDEX(People[First Name],$A4253)="","",
CONCATENATE("  - &amp;PersonID",TEXT($A4253,"0000"),
" {","PersonFirstName:  ",CHAR(34),INDEX(People[First Name],$A4253),CHAR(34),
", PersonMiddleName:  ",CHAR(34),INDEX(People[Middle Name],$A4253),CHAR(34),
", PersonLastName:  ",CHAR(34),INDEX(People[Last Name],$A4253),CHAR(34),"}"))</f>
        <v>#REF!</v>
      </c>
      <c r="E4253" t="e">
        <f>IF(INDEX(Organizations[Organization Type '[CV']],$A4253)="","",
CONCATENATE("  - &amp;OrganizationID",TEXT($A4253,"0000"),
" {","OrganizationTypeCV:  ",CHAR(34),INDEX(Organizations[Organization Type '[CV']],$A4253),CHAR(34),
", OrganizationCode:  ",CHAR(34),INDEX(Organizations[Organization Code],$A4253),CHAR(34),
", OrganizationName:  ",CHAR(34),INDEX(Organizations[Organization Name],$A4253),CHAR(34),
", OrganizationDescription:  ",CHAR(34),INDEX(Organizations[Organization Description],$A4253),CHAR(34),
", OrganizationLink:  ",CHAR(34),INDEX(Organizations[Organization Link],$A4253),CHAR(34),"}"))</f>
        <v>#REF!</v>
      </c>
      <c r="F4253" t="e">
        <f>IF(INDEX(People[First Name],$A4253)="","",
CONCATENATE("  - &amp;AffiliationID",TEXT($A4253,"0000"),
" {PersonID: *PersonID",TEXT($A4253,"0000"),
", OrganizationID: *OrganizationID",TEXT(MATCH(INDEX(People[Organization Name],$A4253),Organizations[Organization Name],0),"0000"),
", IsPrimaryOrganizationContact: , AffiliationStartDate: , AffiliationEndDate: , PrimaryPhone: ",
", PrimaryEmail: ",CHAR(34),INDEX(People[Primary Email],$A4253),CHAR(34),
", PrimaryAddress: ",CHAR(34),INDEX(People[Primary Address],$A4253),CHAR(34),
", PersonLink: }"))</f>
        <v>#REF!</v>
      </c>
      <c r="H4253" t="e">
        <f>IF(COUNTA(CitationInformation)=0,"",IF(INDEX(AuthorList[Author Name],$A4253)="","",
CONCATENATE("  - &amp;AuthorListID",TEXT($A4253,"0000"),
"  {CitationID: *CitationID0001",
", PersonID: *PersonID",TEXT(MATCH(INDEX(AuthorList[Author Name],$A4253),People[Full Name],0),"0000"),
", AuthorOrder: ",INDEX(AuthorList[Author Number],$A4253),"}")))</f>
        <v>#REF!</v>
      </c>
      <c r="K4253" t="e">
        <f>IF(INDEX(SamplingFeatures[Feature Code],$A4253)="","",
CONCATENATE("  - &amp;SamplingFeatureID",TEXT($A4253,"0000"),
" {","SamplingFeatureUUID:  ",CHAR(34),INDEX(SamplingFeatures[Sampling Feature UUID],$A4253),CHAR(34),
", SamplingFeatureTypeCV:  ",CHAR(34),INDEX(SamplingFeatures[Sampling Feature Type],$A4253),CHAR(34),
", SamplingFeatureCode:  ",CHAR(34),INDEX(SamplingFeatures[Feature Code],$A4253),CHAR(34),
", SamplingFeatureName:  ",CHAR(34),INDEX(SamplingFeatures[Feature Name],$A4253),CHAR(34),
", SamplingFeatureDescription:  ",CHAR(34),INDEX(SamplingFeatures[Feature Description],$A4253),CHAR(34),
", SamplingFeatureGeotypeCV:  ",CHAR(34),INDEX(SamplingFeatures[Feature Geo Type],$A4253),CHAR(34),
", FeatureGeometry:  ",CHAR(34),INDEX(SamplingFeatures[Feature Geometry],$A4253),CHAR(34),
", Elevation_m:  ",CHAR(34),INDEX(SamplingFeatures[Elevation_m],$A4253),CHAR(34),
", ElevationDatumCV:  ",CHAR(34),ElevationDatum,CHAR(34),"}"))</f>
        <v>#REF!</v>
      </c>
      <c r="L4253" t="e">
        <f>IF(INDEX(SamplingFeatures[Sampling Feature Type],$A4253)&lt;&gt;"Site","",
CONCATENATE("  - &amp;SiteID",TEXT(SUMPRODUCT(--($L$3:$L4252&lt;&gt;"")),"0000"),
" {","SamplingFeatureID:  *SamplingFeatureID",TEXT($A4253,"0000"),
", SiteTypeCV:  ",CHAR(34),INDEX(Sites[Site Type],$A4253),CHAR(34),
", Latitude:  ",INDEX(Sites[Latitude],$A4253),
", Longitude:  ",INDEX(Sites[Longitude],$A4253),
", SRSName:  ",CHAR(34),LatLonDatum,CHAR(34),"}"))</f>
        <v>#REF!</v>
      </c>
      <c r="M4253" t="e">
        <f>IF(INDEX(SamplingFeatures[Sampling Feature Type],$A4253)&lt;&gt;"Specimen","",
CONCATENATE("  - &amp;SpecimenID",TEXT(SUMPRODUCT(--($M$3:$M4252&lt;&gt;"")),"0000"),
" {","SamplingFeatureID:  *SamplingFeatureID",TEXT($A4253,"0000"),
", SpecimenTypeCV:  ",CHAR(34),INDEX(Specimens[Specimen Type],$A4253),CHAR(34),
", SpecimenMediumCV:  ",INDEX(Specimens[Specimen Medium],$A4253),
", IsFieldSpecimen:  ",CHAR(34),INDEX(Specimens[Is Field Specimen?],$A4253),CHAR(34),"}"))</f>
        <v>#REF!</v>
      </c>
      <c r="N4253" t="e">
        <f>IF(COUNTA(SpatialOffsets[])=0,"", IF(INDEX(SpatialOffsets[Spatial Offset Type],$A4253)="","",
CONCATENATE("  - &amp;SpatialOffsetID",TEXT($A4253,"0000"),
" {","SpatialOffsetTypeCV:  ",CHAR(34),INDEX(SpatialOffsets[Spatial Offset Type],$A4253),CHAR(34),
", Offset1Value:  ",INDEX(SpatialOffsets[Offset 1 Value],$A4253),
", Offset1UnitID:  ",CHAR(34),INDEX(SpatialOffsets[Offset 1 Unit],$A4253),CHAR(34),
", Offset2Value:  ",INDEX(SpatialOffsets[Offset 2 Value],$A4253),
", Offset2UnitID:  ",CHAR(34),INDEX(SpatialOffsets[Offset 2 Unit],$A4253),CHAR(34),
", Offset3Value:  ",INDEX(SpatialOffsets[Offset 3 Value],$A4253),
", Offset3UnitID:  ",CHAR(34),INDEX(SpatialOffsets[Offset 3 Unit],$A4253),CHAR(34),,"}")))</f>
        <v>#REF!</v>
      </c>
      <c r="O4253" t="e">
        <f>IF(COUNTA(RelatedFeatures[])=0,"", IF(INDEX(RelatedFeatures[First Sampling Feature Code],$A4253)="","",
CONCATENATE("  - &amp;RelationID",TEXT($A4253,"0000"),
" {","SamplingFeatureID:  *SamplingFeatureID",TEXT(MATCH(INDEX(RelatedFeatures[First Sampling Feature Code],$A4253),SamplingFeatures[Feature Code],0),"0000"),
", RelationshipTypeCV:  ",CHAR(34),INDEX(RelatedFeatures[Relationship Type],$A4253),CHAR(34),
", RelatedFeatureID: *SamplingFeatureID",TEXT(MATCH(INDEX(RelatedFeatures[Second Sampling Feature Code],$A4253),SamplingFeatures[Feature Code],0),"0000"),
", SpatialOffsetID:  ",IF(INDEX(RelatedFeatures[Offset Number],$A4253)="","",CONCATENATE("*SpatialOffsetID",TEXT(INDEX(RelatedFeatures[Offset Number],$A4253),"0000"))),"}")))</f>
        <v>#REF!</v>
      </c>
      <c r="P4253" t="e">
        <f>IF(INDEX(Methods[Method Type],$A4253)="","",
CONCATENATE("  - &amp;MethodID",TEXT($A4253,"0000"),
" {","MethodTypeCV:  ",CHAR(34),INDEX(Methods[Method Type],$A4253),CHAR(34),
", MethodCode:  ",CHAR(34),INDEX(Methods[Method Code],$A4253),CHAR(34),
", MethodName:  ",CHAR(34),INDEX(Methods[Method Name],$A4253),CHAR(34),
", MethodDescription:  ",CHAR(34),INDEX(Methods[Method Description],$A4253),CHAR(34),
", MethodLink:  ",CHAR(34),INDEX(Methods[Method Link],$A4253),CHAR(34),
", OrganizationID: *OrganizationID",TEXT(MATCH(INDEX(Methods[Organization Name],$A4253),Organizations[Organization Name],0),"0000"),"}"))</f>
        <v>#REF!</v>
      </c>
      <c r="Q4253" t="e">
        <f>IF(INDEX(Variables[Variable Type],$A4253)="","",
CONCATENATE("  - &amp;VariableID",TEXT($A4253,"0000"),
" {","VariableTypeCV:  ",CHAR(34),INDEX(Variables[Variable Type],$A4253),CHAR(34),
", VariableCode:  ",CHAR(34),INDEX(Variables[Variable Code],$A4253),CHAR(34),
", VariableNameCV:  ",CHAR(34),INDEX(Variables[Variable Name],$A4253),CHAR(34),
", VariableDefinition:  ",CHAR(34),INDEX(Variables[Variable Definition],$A4253),CHAR(34),
", SpecciationCV:  ",CHAR(34),INDEX(Variables[Speciation],$A4253),CHAR(34),
", NoDataValue:  ",CHAR(34),INDEX(Variables[No Data Value],$A4253),CHAR(34),"}"))</f>
        <v>#REF!</v>
      </c>
    </row>
    <row r="4254" spans="1:17" x14ac:dyDescent="0.25">
      <c r="A4254">
        <v>4251</v>
      </c>
      <c r="D4254" t="e">
        <f>IF(INDEX(People[First Name],$A4254)="","",
CONCATENATE("  - &amp;PersonID",TEXT($A4254,"0000"),
" {","PersonFirstName:  ",CHAR(34),INDEX(People[First Name],$A4254),CHAR(34),
", PersonMiddleName:  ",CHAR(34),INDEX(People[Middle Name],$A4254),CHAR(34),
", PersonLastName:  ",CHAR(34),INDEX(People[Last Name],$A4254),CHAR(34),"}"))</f>
        <v>#REF!</v>
      </c>
      <c r="E4254" t="e">
        <f>IF(INDEX(Organizations[Organization Type '[CV']],$A4254)="","",
CONCATENATE("  - &amp;OrganizationID",TEXT($A4254,"0000"),
" {","OrganizationTypeCV:  ",CHAR(34),INDEX(Organizations[Organization Type '[CV']],$A4254),CHAR(34),
", OrganizationCode:  ",CHAR(34),INDEX(Organizations[Organization Code],$A4254),CHAR(34),
", OrganizationName:  ",CHAR(34),INDEX(Organizations[Organization Name],$A4254),CHAR(34),
", OrganizationDescription:  ",CHAR(34),INDEX(Organizations[Organization Description],$A4254),CHAR(34),
", OrganizationLink:  ",CHAR(34),INDEX(Organizations[Organization Link],$A4254),CHAR(34),"}"))</f>
        <v>#REF!</v>
      </c>
      <c r="F4254" t="e">
        <f>IF(INDEX(People[First Name],$A4254)="","",
CONCATENATE("  - &amp;AffiliationID",TEXT($A4254,"0000"),
" {PersonID: *PersonID",TEXT($A4254,"0000"),
", OrganizationID: *OrganizationID",TEXT(MATCH(INDEX(People[Organization Name],$A4254),Organizations[Organization Name],0),"0000"),
", IsPrimaryOrganizationContact: , AffiliationStartDate: , AffiliationEndDate: , PrimaryPhone: ",
", PrimaryEmail: ",CHAR(34),INDEX(People[Primary Email],$A4254),CHAR(34),
", PrimaryAddress: ",CHAR(34),INDEX(People[Primary Address],$A4254),CHAR(34),
", PersonLink: }"))</f>
        <v>#REF!</v>
      </c>
      <c r="H4254" t="e">
        <f>IF(COUNTA(CitationInformation)=0,"",IF(INDEX(AuthorList[Author Name],$A4254)="","",
CONCATENATE("  - &amp;AuthorListID",TEXT($A4254,"0000"),
"  {CitationID: *CitationID0001",
", PersonID: *PersonID",TEXT(MATCH(INDEX(AuthorList[Author Name],$A4254),People[Full Name],0),"0000"),
", AuthorOrder: ",INDEX(AuthorList[Author Number],$A4254),"}")))</f>
        <v>#REF!</v>
      </c>
      <c r="K4254" t="e">
        <f>IF(INDEX(SamplingFeatures[Feature Code],$A4254)="","",
CONCATENATE("  - &amp;SamplingFeatureID",TEXT($A4254,"0000"),
" {","SamplingFeatureUUID:  ",CHAR(34),INDEX(SamplingFeatures[Sampling Feature UUID],$A4254),CHAR(34),
", SamplingFeatureTypeCV:  ",CHAR(34),INDEX(SamplingFeatures[Sampling Feature Type],$A4254),CHAR(34),
", SamplingFeatureCode:  ",CHAR(34),INDEX(SamplingFeatures[Feature Code],$A4254),CHAR(34),
", SamplingFeatureName:  ",CHAR(34),INDEX(SamplingFeatures[Feature Name],$A4254),CHAR(34),
", SamplingFeatureDescription:  ",CHAR(34),INDEX(SamplingFeatures[Feature Description],$A4254),CHAR(34),
", SamplingFeatureGeotypeCV:  ",CHAR(34),INDEX(SamplingFeatures[Feature Geo Type],$A4254),CHAR(34),
", FeatureGeometry:  ",CHAR(34),INDEX(SamplingFeatures[Feature Geometry],$A4254),CHAR(34),
", Elevation_m:  ",CHAR(34),INDEX(SamplingFeatures[Elevation_m],$A4254),CHAR(34),
", ElevationDatumCV:  ",CHAR(34),ElevationDatum,CHAR(34),"}"))</f>
        <v>#REF!</v>
      </c>
      <c r="L4254" t="e">
        <f>IF(INDEX(SamplingFeatures[Sampling Feature Type],$A4254)&lt;&gt;"Site","",
CONCATENATE("  - &amp;SiteID",TEXT(SUMPRODUCT(--($L$3:$L4253&lt;&gt;"")),"0000"),
" {","SamplingFeatureID:  *SamplingFeatureID",TEXT($A4254,"0000"),
", SiteTypeCV:  ",CHAR(34),INDEX(Sites[Site Type],$A4254),CHAR(34),
", Latitude:  ",INDEX(Sites[Latitude],$A4254),
", Longitude:  ",INDEX(Sites[Longitude],$A4254),
", SRSName:  ",CHAR(34),LatLonDatum,CHAR(34),"}"))</f>
        <v>#REF!</v>
      </c>
      <c r="M4254" t="e">
        <f>IF(INDEX(SamplingFeatures[Sampling Feature Type],$A4254)&lt;&gt;"Specimen","",
CONCATENATE("  - &amp;SpecimenID",TEXT(SUMPRODUCT(--($M$3:$M4253&lt;&gt;"")),"0000"),
" {","SamplingFeatureID:  *SamplingFeatureID",TEXT($A4254,"0000"),
", SpecimenTypeCV:  ",CHAR(34),INDEX(Specimens[Specimen Type],$A4254),CHAR(34),
", SpecimenMediumCV:  ",INDEX(Specimens[Specimen Medium],$A4254),
", IsFieldSpecimen:  ",CHAR(34),INDEX(Specimens[Is Field Specimen?],$A4254),CHAR(34),"}"))</f>
        <v>#REF!</v>
      </c>
      <c r="N4254" t="e">
        <f>IF(COUNTA(SpatialOffsets[])=0,"", IF(INDEX(SpatialOffsets[Spatial Offset Type],$A4254)="","",
CONCATENATE("  - &amp;SpatialOffsetID",TEXT($A4254,"0000"),
" {","SpatialOffsetTypeCV:  ",CHAR(34),INDEX(SpatialOffsets[Spatial Offset Type],$A4254),CHAR(34),
", Offset1Value:  ",INDEX(SpatialOffsets[Offset 1 Value],$A4254),
", Offset1UnitID:  ",CHAR(34),INDEX(SpatialOffsets[Offset 1 Unit],$A4254),CHAR(34),
", Offset2Value:  ",INDEX(SpatialOffsets[Offset 2 Value],$A4254),
", Offset2UnitID:  ",CHAR(34),INDEX(SpatialOffsets[Offset 2 Unit],$A4254),CHAR(34),
", Offset3Value:  ",INDEX(SpatialOffsets[Offset 3 Value],$A4254),
", Offset3UnitID:  ",CHAR(34),INDEX(SpatialOffsets[Offset 3 Unit],$A4254),CHAR(34),,"}")))</f>
        <v>#REF!</v>
      </c>
      <c r="O4254" t="e">
        <f>IF(COUNTA(RelatedFeatures[])=0,"", IF(INDEX(RelatedFeatures[First Sampling Feature Code],$A4254)="","",
CONCATENATE("  - &amp;RelationID",TEXT($A4254,"0000"),
" {","SamplingFeatureID:  *SamplingFeatureID",TEXT(MATCH(INDEX(RelatedFeatures[First Sampling Feature Code],$A4254),SamplingFeatures[Feature Code],0),"0000"),
", RelationshipTypeCV:  ",CHAR(34),INDEX(RelatedFeatures[Relationship Type],$A4254),CHAR(34),
", RelatedFeatureID: *SamplingFeatureID",TEXT(MATCH(INDEX(RelatedFeatures[Second Sampling Feature Code],$A4254),SamplingFeatures[Feature Code],0),"0000"),
", SpatialOffsetID:  ",IF(INDEX(RelatedFeatures[Offset Number],$A4254)="","",CONCATENATE("*SpatialOffsetID",TEXT(INDEX(RelatedFeatures[Offset Number],$A4254),"0000"))),"}")))</f>
        <v>#REF!</v>
      </c>
      <c r="P4254" t="e">
        <f>IF(INDEX(Methods[Method Type],$A4254)="","",
CONCATENATE("  - &amp;MethodID",TEXT($A4254,"0000"),
" {","MethodTypeCV:  ",CHAR(34),INDEX(Methods[Method Type],$A4254),CHAR(34),
", MethodCode:  ",CHAR(34),INDEX(Methods[Method Code],$A4254),CHAR(34),
", MethodName:  ",CHAR(34),INDEX(Methods[Method Name],$A4254),CHAR(34),
", MethodDescription:  ",CHAR(34),INDEX(Methods[Method Description],$A4254),CHAR(34),
", MethodLink:  ",CHAR(34),INDEX(Methods[Method Link],$A4254),CHAR(34),
", OrganizationID: *OrganizationID",TEXT(MATCH(INDEX(Methods[Organization Name],$A4254),Organizations[Organization Name],0),"0000"),"}"))</f>
        <v>#REF!</v>
      </c>
      <c r="Q4254" t="e">
        <f>IF(INDEX(Variables[Variable Type],$A4254)="","",
CONCATENATE("  - &amp;VariableID",TEXT($A4254,"0000"),
" {","VariableTypeCV:  ",CHAR(34),INDEX(Variables[Variable Type],$A4254),CHAR(34),
", VariableCode:  ",CHAR(34),INDEX(Variables[Variable Code],$A4254),CHAR(34),
", VariableNameCV:  ",CHAR(34),INDEX(Variables[Variable Name],$A4254),CHAR(34),
", VariableDefinition:  ",CHAR(34),INDEX(Variables[Variable Definition],$A4254),CHAR(34),
", SpecciationCV:  ",CHAR(34),INDEX(Variables[Speciation],$A4254),CHAR(34),
", NoDataValue:  ",CHAR(34),INDEX(Variables[No Data Value],$A4254),CHAR(34),"}"))</f>
        <v>#REF!</v>
      </c>
    </row>
    <row r="4255" spans="1:17" x14ac:dyDescent="0.25">
      <c r="A4255">
        <v>4252</v>
      </c>
      <c r="D4255" t="e">
        <f>IF(INDEX(People[First Name],$A4255)="","",
CONCATENATE("  - &amp;PersonID",TEXT($A4255,"0000"),
" {","PersonFirstName:  ",CHAR(34),INDEX(People[First Name],$A4255),CHAR(34),
", PersonMiddleName:  ",CHAR(34),INDEX(People[Middle Name],$A4255),CHAR(34),
", PersonLastName:  ",CHAR(34),INDEX(People[Last Name],$A4255),CHAR(34),"}"))</f>
        <v>#REF!</v>
      </c>
      <c r="E4255" t="e">
        <f>IF(INDEX(Organizations[Organization Type '[CV']],$A4255)="","",
CONCATENATE("  - &amp;OrganizationID",TEXT($A4255,"0000"),
" {","OrganizationTypeCV:  ",CHAR(34),INDEX(Organizations[Organization Type '[CV']],$A4255),CHAR(34),
", OrganizationCode:  ",CHAR(34),INDEX(Organizations[Organization Code],$A4255),CHAR(34),
", OrganizationName:  ",CHAR(34),INDEX(Organizations[Organization Name],$A4255),CHAR(34),
", OrganizationDescription:  ",CHAR(34),INDEX(Organizations[Organization Description],$A4255),CHAR(34),
", OrganizationLink:  ",CHAR(34),INDEX(Organizations[Organization Link],$A4255),CHAR(34),"}"))</f>
        <v>#REF!</v>
      </c>
      <c r="F4255" t="e">
        <f>IF(INDEX(People[First Name],$A4255)="","",
CONCATENATE("  - &amp;AffiliationID",TEXT($A4255,"0000"),
" {PersonID: *PersonID",TEXT($A4255,"0000"),
", OrganizationID: *OrganizationID",TEXT(MATCH(INDEX(People[Organization Name],$A4255),Organizations[Organization Name],0),"0000"),
", IsPrimaryOrganizationContact: , AffiliationStartDate: , AffiliationEndDate: , PrimaryPhone: ",
", PrimaryEmail: ",CHAR(34),INDEX(People[Primary Email],$A4255),CHAR(34),
", PrimaryAddress: ",CHAR(34),INDEX(People[Primary Address],$A4255),CHAR(34),
", PersonLink: }"))</f>
        <v>#REF!</v>
      </c>
      <c r="H4255" t="e">
        <f>IF(COUNTA(CitationInformation)=0,"",IF(INDEX(AuthorList[Author Name],$A4255)="","",
CONCATENATE("  - &amp;AuthorListID",TEXT($A4255,"0000"),
"  {CitationID: *CitationID0001",
", PersonID: *PersonID",TEXT(MATCH(INDEX(AuthorList[Author Name],$A4255),People[Full Name],0),"0000"),
", AuthorOrder: ",INDEX(AuthorList[Author Number],$A4255),"}")))</f>
        <v>#REF!</v>
      </c>
      <c r="K4255" t="e">
        <f>IF(INDEX(SamplingFeatures[Feature Code],$A4255)="","",
CONCATENATE("  - &amp;SamplingFeatureID",TEXT($A4255,"0000"),
" {","SamplingFeatureUUID:  ",CHAR(34),INDEX(SamplingFeatures[Sampling Feature UUID],$A4255),CHAR(34),
", SamplingFeatureTypeCV:  ",CHAR(34),INDEX(SamplingFeatures[Sampling Feature Type],$A4255),CHAR(34),
", SamplingFeatureCode:  ",CHAR(34),INDEX(SamplingFeatures[Feature Code],$A4255),CHAR(34),
", SamplingFeatureName:  ",CHAR(34),INDEX(SamplingFeatures[Feature Name],$A4255),CHAR(34),
", SamplingFeatureDescription:  ",CHAR(34),INDEX(SamplingFeatures[Feature Description],$A4255),CHAR(34),
", SamplingFeatureGeotypeCV:  ",CHAR(34),INDEX(SamplingFeatures[Feature Geo Type],$A4255),CHAR(34),
", FeatureGeometry:  ",CHAR(34),INDEX(SamplingFeatures[Feature Geometry],$A4255),CHAR(34),
", Elevation_m:  ",CHAR(34),INDEX(SamplingFeatures[Elevation_m],$A4255),CHAR(34),
", ElevationDatumCV:  ",CHAR(34),ElevationDatum,CHAR(34),"}"))</f>
        <v>#REF!</v>
      </c>
      <c r="L4255" t="e">
        <f>IF(INDEX(SamplingFeatures[Sampling Feature Type],$A4255)&lt;&gt;"Site","",
CONCATENATE("  - &amp;SiteID",TEXT(SUMPRODUCT(--($L$3:$L4254&lt;&gt;"")),"0000"),
" {","SamplingFeatureID:  *SamplingFeatureID",TEXT($A4255,"0000"),
", SiteTypeCV:  ",CHAR(34),INDEX(Sites[Site Type],$A4255),CHAR(34),
", Latitude:  ",INDEX(Sites[Latitude],$A4255),
", Longitude:  ",INDEX(Sites[Longitude],$A4255),
", SRSName:  ",CHAR(34),LatLonDatum,CHAR(34),"}"))</f>
        <v>#REF!</v>
      </c>
      <c r="M4255" t="e">
        <f>IF(INDEX(SamplingFeatures[Sampling Feature Type],$A4255)&lt;&gt;"Specimen","",
CONCATENATE("  - &amp;SpecimenID",TEXT(SUMPRODUCT(--($M$3:$M4254&lt;&gt;"")),"0000"),
" {","SamplingFeatureID:  *SamplingFeatureID",TEXT($A4255,"0000"),
", SpecimenTypeCV:  ",CHAR(34),INDEX(Specimens[Specimen Type],$A4255),CHAR(34),
", SpecimenMediumCV:  ",INDEX(Specimens[Specimen Medium],$A4255),
", IsFieldSpecimen:  ",CHAR(34),INDEX(Specimens[Is Field Specimen?],$A4255),CHAR(34),"}"))</f>
        <v>#REF!</v>
      </c>
      <c r="N4255" t="e">
        <f>IF(COUNTA(SpatialOffsets[])=0,"", IF(INDEX(SpatialOffsets[Spatial Offset Type],$A4255)="","",
CONCATENATE("  - &amp;SpatialOffsetID",TEXT($A4255,"0000"),
" {","SpatialOffsetTypeCV:  ",CHAR(34),INDEX(SpatialOffsets[Spatial Offset Type],$A4255),CHAR(34),
", Offset1Value:  ",INDEX(SpatialOffsets[Offset 1 Value],$A4255),
", Offset1UnitID:  ",CHAR(34),INDEX(SpatialOffsets[Offset 1 Unit],$A4255),CHAR(34),
", Offset2Value:  ",INDEX(SpatialOffsets[Offset 2 Value],$A4255),
", Offset2UnitID:  ",CHAR(34),INDEX(SpatialOffsets[Offset 2 Unit],$A4255),CHAR(34),
", Offset3Value:  ",INDEX(SpatialOffsets[Offset 3 Value],$A4255),
", Offset3UnitID:  ",CHAR(34),INDEX(SpatialOffsets[Offset 3 Unit],$A4255),CHAR(34),,"}")))</f>
        <v>#REF!</v>
      </c>
      <c r="O4255" t="e">
        <f>IF(COUNTA(RelatedFeatures[])=0,"", IF(INDEX(RelatedFeatures[First Sampling Feature Code],$A4255)="","",
CONCATENATE("  - &amp;RelationID",TEXT($A4255,"0000"),
" {","SamplingFeatureID:  *SamplingFeatureID",TEXT(MATCH(INDEX(RelatedFeatures[First Sampling Feature Code],$A4255),SamplingFeatures[Feature Code],0),"0000"),
", RelationshipTypeCV:  ",CHAR(34),INDEX(RelatedFeatures[Relationship Type],$A4255),CHAR(34),
", RelatedFeatureID: *SamplingFeatureID",TEXT(MATCH(INDEX(RelatedFeatures[Second Sampling Feature Code],$A4255),SamplingFeatures[Feature Code],0),"0000"),
", SpatialOffsetID:  ",IF(INDEX(RelatedFeatures[Offset Number],$A4255)="","",CONCATENATE("*SpatialOffsetID",TEXT(INDEX(RelatedFeatures[Offset Number],$A4255),"0000"))),"}")))</f>
        <v>#REF!</v>
      </c>
      <c r="P4255" t="e">
        <f>IF(INDEX(Methods[Method Type],$A4255)="","",
CONCATENATE("  - &amp;MethodID",TEXT($A4255,"0000"),
" {","MethodTypeCV:  ",CHAR(34),INDEX(Methods[Method Type],$A4255),CHAR(34),
", MethodCode:  ",CHAR(34),INDEX(Methods[Method Code],$A4255),CHAR(34),
", MethodName:  ",CHAR(34),INDEX(Methods[Method Name],$A4255),CHAR(34),
", MethodDescription:  ",CHAR(34),INDEX(Methods[Method Description],$A4255),CHAR(34),
", MethodLink:  ",CHAR(34),INDEX(Methods[Method Link],$A4255),CHAR(34),
", OrganizationID: *OrganizationID",TEXT(MATCH(INDEX(Methods[Organization Name],$A4255),Organizations[Organization Name],0),"0000"),"}"))</f>
        <v>#REF!</v>
      </c>
      <c r="Q4255" t="e">
        <f>IF(INDEX(Variables[Variable Type],$A4255)="","",
CONCATENATE("  - &amp;VariableID",TEXT($A4255,"0000"),
" {","VariableTypeCV:  ",CHAR(34),INDEX(Variables[Variable Type],$A4255),CHAR(34),
", VariableCode:  ",CHAR(34),INDEX(Variables[Variable Code],$A4255),CHAR(34),
", VariableNameCV:  ",CHAR(34),INDEX(Variables[Variable Name],$A4255),CHAR(34),
", VariableDefinition:  ",CHAR(34),INDEX(Variables[Variable Definition],$A4255),CHAR(34),
", SpecciationCV:  ",CHAR(34),INDEX(Variables[Speciation],$A4255),CHAR(34),
", NoDataValue:  ",CHAR(34),INDEX(Variables[No Data Value],$A4255),CHAR(34),"}"))</f>
        <v>#REF!</v>
      </c>
    </row>
    <row r="4256" spans="1:17" x14ac:dyDescent="0.25">
      <c r="A4256">
        <v>4253</v>
      </c>
      <c r="D4256" t="e">
        <f>IF(INDEX(People[First Name],$A4256)="","",
CONCATENATE("  - &amp;PersonID",TEXT($A4256,"0000"),
" {","PersonFirstName:  ",CHAR(34),INDEX(People[First Name],$A4256),CHAR(34),
", PersonMiddleName:  ",CHAR(34),INDEX(People[Middle Name],$A4256),CHAR(34),
", PersonLastName:  ",CHAR(34),INDEX(People[Last Name],$A4256),CHAR(34),"}"))</f>
        <v>#REF!</v>
      </c>
      <c r="E4256" t="e">
        <f>IF(INDEX(Organizations[Organization Type '[CV']],$A4256)="","",
CONCATENATE("  - &amp;OrganizationID",TEXT($A4256,"0000"),
" {","OrganizationTypeCV:  ",CHAR(34),INDEX(Organizations[Organization Type '[CV']],$A4256),CHAR(34),
", OrganizationCode:  ",CHAR(34),INDEX(Organizations[Organization Code],$A4256),CHAR(34),
", OrganizationName:  ",CHAR(34),INDEX(Organizations[Organization Name],$A4256),CHAR(34),
", OrganizationDescription:  ",CHAR(34),INDEX(Organizations[Organization Description],$A4256),CHAR(34),
", OrganizationLink:  ",CHAR(34),INDEX(Organizations[Organization Link],$A4256),CHAR(34),"}"))</f>
        <v>#REF!</v>
      </c>
      <c r="F4256" t="e">
        <f>IF(INDEX(People[First Name],$A4256)="","",
CONCATENATE("  - &amp;AffiliationID",TEXT($A4256,"0000"),
" {PersonID: *PersonID",TEXT($A4256,"0000"),
", OrganizationID: *OrganizationID",TEXT(MATCH(INDEX(People[Organization Name],$A4256),Organizations[Organization Name],0),"0000"),
", IsPrimaryOrganizationContact: , AffiliationStartDate: , AffiliationEndDate: , PrimaryPhone: ",
", PrimaryEmail: ",CHAR(34),INDEX(People[Primary Email],$A4256),CHAR(34),
", PrimaryAddress: ",CHAR(34),INDEX(People[Primary Address],$A4256),CHAR(34),
", PersonLink: }"))</f>
        <v>#REF!</v>
      </c>
      <c r="H4256" t="e">
        <f>IF(COUNTA(CitationInformation)=0,"",IF(INDEX(AuthorList[Author Name],$A4256)="","",
CONCATENATE("  - &amp;AuthorListID",TEXT($A4256,"0000"),
"  {CitationID: *CitationID0001",
", PersonID: *PersonID",TEXT(MATCH(INDEX(AuthorList[Author Name],$A4256),People[Full Name],0),"0000"),
", AuthorOrder: ",INDEX(AuthorList[Author Number],$A4256),"}")))</f>
        <v>#REF!</v>
      </c>
      <c r="K4256" t="e">
        <f>IF(INDEX(SamplingFeatures[Feature Code],$A4256)="","",
CONCATENATE("  - &amp;SamplingFeatureID",TEXT($A4256,"0000"),
" {","SamplingFeatureUUID:  ",CHAR(34),INDEX(SamplingFeatures[Sampling Feature UUID],$A4256),CHAR(34),
", SamplingFeatureTypeCV:  ",CHAR(34),INDEX(SamplingFeatures[Sampling Feature Type],$A4256),CHAR(34),
", SamplingFeatureCode:  ",CHAR(34),INDEX(SamplingFeatures[Feature Code],$A4256),CHAR(34),
", SamplingFeatureName:  ",CHAR(34),INDEX(SamplingFeatures[Feature Name],$A4256),CHAR(34),
", SamplingFeatureDescription:  ",CHAR(34),INDEX(SamplingFeatures[Feature Description],$A4256),CHAR(34),
", SamplingFeatureGeotypeCV:  ",CHAR(34),INDEX(SamplingFeatures[Feature Geo Type],$A4256),CHAR(34),
", FeatureGeometry:  ",CHAR(34),INDEX(SamplingFeatures[Feature Geometry],$A4256),CHAR(34),
", Elevation_m:  ",CHAR(34),INDEX(SamplingFeatures[Elevation_m],$A4256),CHAR(34),
", ElevationDatumCV:  ",CHAR(34),ElevationDatum,CHAR(34),"}"))</f>
        <v>#REF!</v>
      </c>
      <c r="L4256" t="e">
        <f>IF(INDEX(SamplingFeatures[Sampling Feature Type],$A4256)&lt;&gt;"Site","",
CONCATENATE("  - &amp;SiteID",TEXT(SUMPRODUCT(--($L$3:$L4255&lt;&gt;"")),"0000"),
" {","SamplingFeatureID:  *SamplingFeatureID",TEXT($A4256,"0000"),
", SiteTypeCV:  ",CHAR(34),INDEX(Sites[Site Type],$A4256),CHAR(34),
", Latitude:  ",INDEX(Sites[Latitude],$A4256),
", Longitude:  ",INDEX(Sites[Longitude],$A4256),
", SRSName:  ",CHAR(34),LatLonDatum,CHAR(34),"}"))</f>
        <v>#REF!</v>
      </c>
      <c r="M4256" t="e">
        <f>IF(INDEX(SamplingFeatures[Sampling Feature Type],$A4256)&lt;&gt;"Specimen","",
CONCATENATE("  - &amp;SpecimenID",TEXT(SUMPRODUCT(--($M$3:$M4255&lt;&gt;"")),"0000"),
" {","SamplingFeatureID:  *SamplingFeatureID",TEXT($A4256,"0000"),
", SpecimenTypeCV:  ",CHAR(34),INDEX(Specimens[Specimen Type],$A4256),CHAR(34),
", SpecimenMediumCV:  ",INDEX(Specimens[Specimen Medium],$A4256),
", IsFieldSpecimen:  ",CHAR(34),INDEX(Specimens[Is Field Specimen?],$A4256),CHAR(34),"}"))</f>
        <v>#REF!</v>
      </c>
      <c r="N4256" t="e">
        <f>IF(COUNTA(SpatialOffsets[])=0,"", IF(INDEX(SpatialOffsets[Spatial Offset Type],$A4256)="","",
CONCATENATE("  - &amp;SpatialOffsetID",TEXT($A4256,"0000"),
" {","SpatialOffsetTypeCV:  ",CHAR(34),INDEX(SpatialOffsets[Spatial Offset Type],$A4256),CHAR(34),
", Offset1Value:  ",INDEX(SpatialOffsets[Offset 1 Value],$A4256),
", Offset1UnitID:  ",CHAR(34),INDEX(SpatialOffsets[Offset 1 Unit],$A4256),CHAR(34),
", Offset2Value:  ",INDEX(SpatialOffsets[Offset 2 Value],$A4256),
", Offset2UnitID:  ",CHAR(34),INDEX(SpatialOffsets[Offset 2 Unit],$A4256),CHAR(34),
", Offset3Value:  ",INDEX(SpatialOffsets[Offset 3 Value],$A4256),
", Offset3UnitID:  ",CHAR(34),INDEX(SpatialOffsets[Offset 3 Unit],$A4256),CHAR(34),,"}")))</f>
        <v>#REF!</v>
      </c>
      <c r="O4256" t="e">
        <f>IF(COUNTA(RelatedFeatures[])=0,"", IF(INDEX(RelatedFeatures[First Sampling Feature Code],$A4256)="","",
CONCATENATE("  - &amp;RelationID",TEXT($A4256,"0000"),
" {","SamplingFeatureID:  *SamplingFeatureID",TEXT(MATCH(INDEX(RelatedFeatures[First Sampling Feature Code],$A4256),SamplingFeatures[Feature Code],0),"0000"),
", RelationshipTypeCV:  ",CHAR(34),INDEX(RelatedFeatures[Relationship Type],$A4256),CHAR(34),
", RelatedFeatureID: *SamplingFeatureID",TEXT(MATCH(INDEX(RelatedFeatures[Second Sampling Feature Code],$A4256),SamplingFeatures[Feature Code],0),"0000"),
", SpatialOffsetID:  ",IF(INDEX(RelatedFeatures[Offset Number],$A4256)="","",CONCATENATE("*SpatialOffsetID",TEXT(INDEX(RelatedFeatures[Offset Number],$A4256),"0000"))),"}")))</f>
        <v>#REF!</v>
      </c>
      <c r="P4256" t="e">
        <f>IF(INDEX(Methods[Method Type],$A4256)="","",
CONCATENATE("  - &amp;MethodID",TEXT($A4256,"0000"),
" {","MethodTypeCV:  ",CHAR(34),INDEX(Methods[Method Type],$A4256),CHAR(34),
", MethodCode:  ",CHAR(34),INDEX(Methods[Method Code],$A4256),CHAR(34),
", MethodName:  ",CHAR(34),INDEX(Methods[Method Name],$A4256),CHAR(34),
", MethodDescription:  ",CHAR(34),INDEX(Methods[Method Description],$A4256),CHAR(34),
", MethodLink:  ",CHAR(34),INDEX(Methods[Method Link],$A4256),CHAR(34),
", OrganizationID: *OrganizationID",TEXT(MATCH(INDEX(Methods[Organization Name],$A4256),Organizations[Organization Name],0),"0000"),"}"))</f>
        <v>#REF!</v>
      </c>
      <c r="Q4256" t="e">
        <f>IF(INDEX(Variables[Variable Type],$A4256)="","",
CONCATENATE("  - &amp;VariableID",TEXT($A4256,"0000"),
" {","VariableTypeCV:  ",CHAR(34),INDEX(Variables[Variable Type],$A4256),CHAR(34),
", VariableCode:  ",CHAR(34),INDEX(Variables[Variable Code],$A4256),CHAR(34),
", VariableNameCV:  ",CHAR(34),INDEX(Variables[Variable Name],$A4256),CHAR(34),
", VariableDefinition:  ",CHAR(34),INDEX(Variables[Variable Definition],$A4256),CHAR(34),
", SpecciationCV:  ",CHAR(34),INDEX(Variables[Speciation],$A4256),CHAR(34),
", NoDataValue:  ",CHAR(34),INDEX(Variables[No Data Value],$A4256),CHAR(34),"}"))</f>
        <v>#REF!</v>
      </c>
    </row>
    <row r="4257" spans="1:17" x14ac:dyDescent="0.25">
      <c r="A4257">
        <v>4254</v>
      </c>
      <c r="D4257" t="e">
        <f>IF(INDEX(People[First Name],$A4257)="","",
CONCATENATE("  - &amp;PersonID",TEXT($A4257,"0000"),
" {","PersonFirstName:  ",CHAR(34),INDEX(People[First Name],$A4257),CHAR(34),
", PersonMiddleName:  ",CHAR(34),INDEX(People[Middle Name],$A4257),CHAR(34),
", PersonLastName:  ",CHAR(34),INDEX(People[Last Name],$A4257),CHAR(34),"}"))</f>
        <v>#REF!</v>
      </c>
      <c r="E4257" t="e">
        <f>IF(INDEX(Organizations[Organization Type '[CV']],$A4257)="","",
CONCATENATE("  - &amp;OrganizationID",TEXT($A4257,"0000"),
" {","OrganizationTypeCV:  ",CHAR(34),INDEX(Organizations[Organization Type '[CV']],$A4257),CHAR(34),
", OrganizationCode:  ",CHAR(34),INDEX(Organizations[Organization Code],$A4257),CHAR(34),
", OrganizationName:  ",CHAR(34),INDEX(Organizations[Organization Name],$A4257),CHAR(34),
", OrganizationDescription:  ",CHAR(34),INDEX(Organizations[Organization Description],$A4257),CHAR(34),
", OrganizationLink:  ",CHAR(34),INDEX(Organizations[Organization Link],$A4257),CHAR(34),"}"))</f>
        <v>#REF!</v>
      </c>
      <c r="F4257" t="e">
        <f>IF(INDEX(People[First Name],$A4257)="","",
CONCATENATE("  - &amp;AffiliationID",TEXT($A4257,"0000"),
" {PersonID: *PersonID",TEXT($A4257,"0000"),
", OrganizationID: *OrganizationID",TEXT(MATCH(INDEX(People[Organization Name],$A4257),Organizations[Organization Name],0),"0000"),
", IsPrimaryOrganizationContact: , AffiliationStartDate: , AffiliationEndDate: , PrimaryPhone: ",
", PrimaryEmail: ",CHAR(34),INDEX(People[Primary Email],$A4257),CHAR(34),
", PrimaryAddress: ",CHAR(34),INDEX(People[Primary Address],$A4257),CHAR(34),
", PersonLink: }"))</f>
        <v>#REF!</v>
      </c>
      <c r="H4257" t="e">
        <f>IF(COUNTA(CitationInformation)=0,"",IF(INDEX(AuthorList[Author Name],$A4257)="","",
CONCATENATE("  - &amp;AuthorListID",TEXT($A4257,"0000"),
"  {CitationID: *CitationID0001",
", PersonID: *PersonID",TEXT(MATCH(INDEX(AuthorList[Author Name],$A4257),People[Full Name],0),"0000"),
", AuthorOrder: ",INDEX(AuthorList[Author Number],$A4257),"}")))</f>
        <v>#REF!</v>
      </c>
      <c r="K4257" t="e">
        <f>IF(INDEX(SamplingFeatures[Feature Code],$A4257)="","",
CONCATENATE("  - &amp;SamplingFeatureID",TEXT($A4257,"0000"),
" {","SamplingFeatureUUID:  ",CHAR(34),INDEX(SamplingFeatures[Sampling Feature UUID],$A4257),CHAR(34),
", SamplingFeatureTypeCV:  ",CHAR(34),INDEX(SamplingFeatures[Sampling Feature Type],$A4257),CHAR(34),
", SamplingFeatureCode:  ",CHAR(34),INDEX(SamplingFeatures[Feature Code],$A4257),CHAR(34),
", SamplingFeatureName:  ",CHAR(34),INDEX(SamplingFeatures[Feature Name],$A4257),CHAR(34),
", SamplingFeatureDescription:  ",CHAR(34),INDEX(SamplingFeatures[Feature Description],$A4257),CHAR(34),
", SamplingFeatureGeotypeCV:  ",CHAR(34),INDEX(SamplingFeatures[Feature Geo Type],$A4257),CHAR(34),
", FeatureGeometry:  ",CHAR(34),INDEX(SamplingFeatures[Feature Geometry],$A4257),CHAR(34),
", Elevation_m:  ",CHAR(34),INDEX(SamplingFeatures[Elevation_m],$A4257),CHAR(34),
", ElevationDatumCV:  ",CHAR(34),ElevationDatum,CHAR(34),"}"))</f>
        <v>#REF!</v>
      </c>
      <c r="L4257" t="e">
        <f>IF(INDEX(SamplingFeatures[Sampling Feature Type],$A4257)&lt;&gt;"Site","",
CONCATENATE("  - &amp;SiteID",TEXT(SUMPRODUCT(--($L$3:$L4256&lt;&gt;"")),"0000"),
" {","SamplingFeatureID:  *SamplingFeatureID",TEXT($A4257,"0000"),
", SiteTypeCV:  ",CHAR(34),INDEX(Sites[Site Type],$A4257),CHAR(34),
", Latitude:  ",INDEX(Sites[Latitude],$A4257),
", Longitude:  ",INDEX(Sites[Longitude],$A4257),
", SRSName:  ",CHAR(34),LatLonDatum,CHAR(34),"}"))</f>
        <v>#REF!</v>
      </c>
      <c r="M4257" t="e">
        <f>IF(INDEX(SamplingFeatures[Sampling Feature Type],$A4257)&lt;&gt;"Specimen","",
CONCATENATE("  - &amp;SpecimenID",TEXT(SUMPRODUCT(--($M$3:$M4256&lt;&gt;"")),"0000"),
" {","SamplingFeatureID:  *SamplingFeatureID",TEXT($A4257,"0000"),
", SpecimenTypeCV:  ",CHAR(34),INDEX(Specimens[Specimen Type],$A4257),CHAR(34),
", SpecimenMediumCV:  ",INDEX(Specimens[Specimen Medium],$A4257),
", IsFieldSpecimen:  ",CHAR(34),INDEX(Specimens[Is Field Specimen?],$A4257),CHAR(34),"}"))</f>
        <v>#REF!</v>
      </c>
      <c r="N4257" t="e">
        <f>IF(COUNTA(SpatialOffsets[])=0,"", IF(INDEX(SpatialOffsets[Spatial Offset Type],$A4257)="","",
CONCATENATE("  - &amp;SpatialOffsetID",TEXT($A4257,"0000"),
" {","SpatialOffsetTypeCV:  ",CHAR(34),INDEX(SpatialOffsets[Spatial Offset Type],$A4257),CHAR(34),
", Offset1Value:  ",INDEX(SpatialOffsets[Offset 1 Value],$A4257),
", Offset1UnitID:  ",CHAR(34),INDEX(SpatialOffsets[Offset 1 Unit],$A4257),CHAR(34),
", Offset2Value:  ",INDEX(SpatialOffsets[Offset 2 Value],$A4257),
", Offset2UnitID:  ",CHAR(34),INDEX(SpatialOffsets[Offset 2 Unit],$A4257),CHAR(34),
", Offset3Value:  ",INDEX(SpatialOffsets[Offset 3 Value],$A4257),
", Offset3UnitID:  ",CHAR(34),INDEX(SpatialOffsets[Offset 3 Unit],$A4257),CHAR(34),,"}")))</f>
        <v>#REF!</v>
      </c>
      <c r="O4257" t="e">
        <f>IF(COUNTA(RelatedFeatures[])=0,"", IF(INDEX(RelatedFeatures[First Sampling Feature Code],$A4257)="","",
CONCATENATE("  - &amp;RelationID",TEXT($A4257,"0000"),
" {","SamplingFeatureID:  *SamplingFeatureID",TEXT(MATCH(INDEX(RelatedFeatures[First Sampling Feature Code],$A4257),SamplingFeatures[Feature Code],0),"0000"),
", RelationshipTypeCV:  ",CHAR(34),INDEX(RelatedFeatures[Relationship Type],$A4257),CHAR(34),
", RelatedFeatureID: *SamplingFeatureID",TEXT(MATCH(INDEX(RelatedFeatures[Second Sampling Feature Code],$A4257),SamplingFeatures[Feature Code],0),"0000"),
", SpatialOffsetID:  ",IF(INDEX(RelatedFeatures[Offset Number],$A4257)="","",CONCATENATE("*SpatialOffsetID",TEXT(INDEX(RelatedFeatures[Offset Number],$A4257),"0000"))),"}")))</f>
        <v>#REF!</v>
      </c>
      <c r="P4257" t="e">
        <f>IF(INDEX(Methods[Method Type],$A4257)="","",
CONCATENATE("  - &amp;MethodID",TEXT($A4257,"0000"),
" {","MethodTypeCV:  ",CHAR(34),INDEX(Methods[Method Type],$A4257),CHAR(34),
", MethodCode:  ",CHAR(34),INDEX(Methods[Method Code],$A4257),CHAR(34),
", MethodName:  ",CHAR(34),INDEX(Methods[Method Name],$A4257),CHAR(34),
", MethodDescription:  ",CHAR(34),INDEX(Methods[Method Description],$A4257),CHAR(34),
", MethodLink:  ",CHAR(34),INDEX(Methods[Method Link],$A4257),CHAR(34),
", OrganizationID: *OrganizationID",TEXT(MATCH(INDEX(Methods[Organization Name],$A4257),Organizations[Organization Name],0),"0000"),"}"))</f>
        <v>#REF!</v>
      </c>
      <c r="Q4257" t="e">
        <f>IF(INDEX(Variables[Variable Type],$A4257)="","",
CONCATENATE("  - &amp;VariableID",TEXT($A4257,"0000"),
" {","VariableTypeCV:  ",CHAR(34),INDEX(Variables[Variable Type],$A4257),CHAR(34),
", VariableCode:  ",CHAR(34),INDEX(Variables[Variable Code],$A4257),CHAR(34),
", VariableNameCV:  ",CHAR(34),INDEX(Variables[Variable Name],$A4257),CHAR(34),
", VariableDefinition:  ",CHAR(34),INDEX(Variables[Variable Definition],$A4257),CHAR(34),
", SpecciationCV:  ",CHAR(34),INDEX(Variables[Speciation],$A4257),CHAR(34),
", NoDataValue:  ",CHAR(34),INDEX(Variables[No Data Value],$A4257),CHAR(34),"}"))</f>
        <v>#REF!</v>
      </c>
    </row>
    <row r="4258" spans="1:17" x14ac:dyDescent="0.25">
      <c r="A4258">
        <v>4255</v>
      </c>
      <c r="D4258" t="e">
        <f>IF(INDEX(People[First Name],$A4258)="","",
CONCATENATE("  - &amp;PersonID",TEXT($A4258,"0000"),
" {","PersonFirstName:  ",CHAR(34),INDEX(People[First Name],$A4258),CHAR(34),
", PersonMiddleName:  ",CHAR(34),INDEX(People[Middle Name],$A4258),CHAR(34),
", PersonLastName:  ",CHAR(34),INDEX(People[Last Name],$A4258),CHAR(34),"}"))</f>
        <v>#REF!</v>
      </c>
      <c r="E4258" t="e">
        <f>IF(INDEX(Organizations[Organization Type '[CV']],$A4258)="","",
CONCATENATE("  - &amp;OrganizationID",TEXT($A4258,"0000"),
" {","OrganizationTypeCV:  ",CHAR(34),INDEX(Organizations[Organization Type '[CV']],$A4258),CHAR(34),
", OrganizationCode:  ",CHAR(34),INDEX(Organizations[Organization Code],$A4258),CHAR(34),
", OrganizationName:  ",CHAR(34),INDEX(Organizations[Organization Name],$A4258),CHAR(34),
", OrganizationDescription:  ",CHAR(34),INDEX(Organizations[Organization Description],$A4258),CHAR(34),
", OrganizationLink:  ",CHAR(34),INDEX(Organizations[Organization Link],$A4258),CHAR(34),"}"))</f>
        <v>#REF!</v>
      </c>
      <c r="F4258" t="e">
        <f>IF(INDEX(People[First Name],$A4258)="","",
CONCATENATE("  - &amp;AffiliationID",TEXT($A4258,"0000"),
" {PersonID: *PersonID",TEXT($A4258,"0000"),
", OrganizationID: *OrganizationID",TEXT(MATCH(INDEX(People[Organization Name],$A4258),Organizations[Organization Name],0),"0000"),
", IsPrimaryOrganizationContact: , AffiliationStartDate: , AffiliationEndDate: , PrimaryPhone: ",
", PrimaryEmail: ",CHAR(34),INDEX(People[Primary Email],$A4258),CHAR(34),
", PrimaryAddress: ",CHAR(34),INDEX(People[Primary Address],$A4258),CHAR(34),
", PersonLink: }"))</f>
        <v>#REF!</v>
      </c>
      <c r="H4258" t="e">
        <f>IF(COUNTA(CitationInformation)=0,"",IF(INDEX(AuthorList[Author Name],$A4258)="","",
CONCATENATE("  - &amp;AuthorListID",TEXT($A4258,"0000"),
"  {CitationID: *CitationID0001",
", PersonID: *PersonID",TEXT(MATCH(INDEX(AuthorList[Author Name],$A4258),People[Full Name],0),"0000"),
", AuthorOrder: ",INDEX(AuthorList[Author Number],$A4258),"}")))</f>
        <v>#REF!</v>
      </c>
      <c r="K4258" t="e">
        <f>IF(INDEX(SamplingFeatures[Feature Code],$A4258)="","",
CONCATENATE("  - &amp;SamplingFeatureID",TEXT($A4258,"0000"),
" {","SamplingFeatureUUID:  ",CHAR(34),INDEX(SamplingFeatures[Sampling Feature UUID],$A4258),CHAR(34),
", SamplingFeatureTypeCV:  ",CHAR(34),INDEX(SamplingFeatures[Sampling Feature Type],$A4258),CHAR(34),
", SamplingFeatureCode:  ",CHAR(34),INDEX(SamplingFeatures[Feature Code],$A4258),CHAR(34),
", SamplingFeatureName:  ",CHAR(34),INDEX(SamplingFeatures[Feature Name],$A4258),CHAR(34),
", SamplingFeatureDescription:  ",CHAR(34),INDEX(SamplingFeatures[Feature Description],$A4258),CHAR(34),
", SamplingFeatureGeotypeCV:  ",CHAR(34),INDEX(SamplingFeatures[Feature Geo Type],$A4258),CHAR(34),
", FeatureGeometry:  ",CHAR(34),INDEX(SamplingFeatures[Feature Geometry],$A4258),CHAR(34),
", Elevation_m:  ",CHAR(34),INDEX(SamplingFeatures[Elevation_m],$A4258),CHAR(34),
", ElevationDatumCV:  ",CHAR(34),ElevationDatum,CHAR(34),"}"))</f>
        <v>#REF!</v>
      </c>
      <c r="L4258" t="e">
        <f>IF(INDEX(SamplingFeatures[Sampling Feature Type],$A4258)&lt;&gt;"Site","",
CONCATENATE("  - &amp;SiteID",TEXT(SUMPRODUCT(--($L$3:$L4257&lt;&gt;"")),"0000"),
" {","SamplingFeatureID:  *SamplingFeatureID",TEXT($A4258,"0000"),
", SiteTypeCV:  ",CHAR(34),INDEX(Sites[Site Type],$A4258),CHAR(34),
", Latitude:  ",INDEX(Sites[Latitude],$A4258),
", Longitude:  ",INDEX(Sites[Longitude],$A4258),
", SRSName:  ",CHAR(34),LatLonDatum,CHAR(34),"}"))</f>
        <v>#REF!</v>
      </c>
      <c r="M4258" t="e">
        <f>IF(INDEX(SamplingFeatures[Sampling Feature Type],$A4258)&lt;&gt;"Specimen","",
CONCATENATE("  - &amp;SpecimenID",TEXT(SUMPRODUCT(--($M$3:$M4257&lt;&gt;"")),"0000"),
" {","SamplingFeatureID:  *SamplingFeatureID",TEXT($A4258,"0000"),
", SpecimenTypeCV:  ",CHAR(34),INDEX(Specimens[Specimen Type],$A4258),CHAR(34),
", SpecimenMediumCV:  ",INDEX(Specimens[Specimen Medium],$A4258),
", IsFieldSpecimen:  ",CHAR(34),INDEX(Specimens[Is Field Specimen?],$A4258),CHAR(34),"}"))</f>
        <v>#REF!</v>
      </c>
      <c r="N4258" t="e">
        <f>IF(COUNTA(SpatialOffsets[])=0,"", IF(INDEX(SpatialOffsets[Spatial Offset Type],$A4258)="","",
CONCATENATE("  - &amp;SpatialOffsetID",TEXT($A4258,"0000"),
" {","SpatialOffsetTypeCV:  ",CHAR(34),INDEX(SpatialOffsets[Spatial Offset Type],$A4258),CHAR(34),
", Offset1Value:  ",INDEX(SpatialOffsets[Offset 1 Value],$A4258),
", Offset1UnitID:  ",CHAR(34),INDEX(SpatialOffsets[Offset 1 Unit],$A4258),CHAR(34),
", Offset2Value:  ",INDEX(SpatialOffsets[Offset 2 Value],$A4258),
", Offset2UnitID:  ",CHAR(34),INDEX(SpatialOffsets[Offset 2 Unit],$A4258),CHAR(34),
", Offset3Value:  ",INDEX(SpatialOffsets[Offset 3 Value],$A4258),
", Offset3UnitID:  ",CHAR(34),INDEX(SpatialOffsets[Offset 3 Unit],$A4258),CHAR(34),,"}")))</f>
        <v>#REF!</v>
      </c>
      <c r="O4258" t="e">
        <f>IF(COUNTA(RelatedFeatures[])=0,"", IF(INDEX(RelatedFeatures[First Sampling Feature Code],$A4258)="","",
CONCATENATE("  - &amp;RelationID",TEXT($A4258,"0000"),
" {","SamplingFeatureID:  *SamplingFeatureID",TEXT(MATCH(INDEX(RelatedFeatures[First Sampling Feature Code],$A4258),SamplingFeatures[Feature Code],0),"0000"),
", RelationshipTypeCV:  ",CHAR(34),INDEX(RelatedFeatures[Relationship Type],$A4258),CHAR(34),
", RelatedFeatureID: *SamplingFeatureID",TEXT(MATCH(INDEX(RelatedFeatures[Second Sampling Feature Code],$A4258),SamplingFeatures[Feature Code],0),"0000"),
", SpatialOffsetID:  ",IF(INDEX(RelatedFeatures[Offset Number],$A4258)="","",CONCATENATE("*SpatialOffsetID",TEXT(INDEX(RelatedFeatures[Offset Number],$A4258),"0000"))),"}")))</f>
        <v>#REF!</v>
      </c>
      <c r="P4258" t="e">
        <f>IF(INDEX(Methods[Method Type],$A4258)="","",
CONCATENATE("  - &amp;MethodID",TEXT($A4258,"0000"),
" {","MethodTypeCV:  ",CHAR(34),INDEX(Methods[Method Type],$A4258),CHAR(34),
", MethodCode:  ",CHAR(34),INDEX(Methods[Method Code],$A4258),CHAR(34),
", MethodName:  ",CHAR(34),INDEX(Methods[Method Name],$A4258),CHAR(34),
", MethodDescription:  ",CHAR(34),INDEX(Methods[Method Description],$A4258),CHAR(34),
", MethodLink:  ",CHAR(34),INDEX(Methods[Method Link],$A4258),CHAR(34),
", OrganizationID: *OrganizationID",TEXT(MATCH(INDEX(Methods[Organization Name],$A4258),Organizations[Organization Name],0),"0000"),"}"))</f>
        <v>#REF!</v>
      </c>
      <c r="Q4258" t="e">
        <f>IF(INDEX(Variables[Variable Type],$A4258)="","",
CONCATENATE("  - &amp;VariableID",TEXT($A4258,"0000"),
" {","VariableTypeCV:  ",CHAR(34),INDEX(Variables[Variable Type],$A4258),CHAR(34),
", VariableCode:  ",CHAR(34),INDEX(Variables[Variable Code],$A4258),CHAR(34),
", VariableNameCV:  ",CHAR(34),INDEX(Variables[Variable Name],$A4258),CHAR(34),
", VariableDefinition:  ",CHAR(34),INDEX(Variables[Variable Definition],$A4258),CHAR(34),
", SpecciationCV:  ",CHAR(34),INDEX(Variables[Speciation],$A4258),CHAR(34),
", NoDataValue:  ",CHAR(34),INDEX(Variables[No Data Value],$A4258),CHAR(34),"}"))</f>
        <v>#REF!</v>
      </c>
    </row>
    <row r="4259" spans="1:17" x14ac:dyDescent="0.25">
      <c r="A4259">
        <v>4256</v>
      </c>
      <c r="D4259" t="e">
        <f>IF(INDEX(People[First Name],$A4259)="","",
CONCATENATE("  - &amp;PersonID",TEXT($A4259,"0000"),
" {","PersonFirstName:  ",CHAR(34),INDEX(People[First Name],$A4259),CHAR(34),
", PersonMiddleName:  ",CHAR(34),INDEX(People[Middle Name],$A4259),CHAR(34),
", PersonLastName:  ",CHAR(34),INDEX(People[Last Name],$A4259),CHAR(34),"}"))</f>
        <v>#REF!</v>
      </c>
      <c r="E4259" t="e">
        <f>IF(INDEX(Organizations[Organization Type '[CV']],$A4259)="","",
CONCATENATE("  - &amp;OrganizationID",TEXT($A4259,"0000"),
" {","OrganizationTypeCV:  ",CHAR(34),INDEX(Organizations[Organization Type '[CV']],$A4259),CHAR(34),
", OrganizationCode:  ",CHAR(34),INDEX(Organizations[Organization Code],$A4259),CHAR(34),
", OrganizationName:  ",CHAR(34),INDEX(Organizations[Organization Name],$A4259),CHAR(34),
", OrganizationDescription:  ",CHAR(34),INDEX(Organizations[Organization Description],$A4259),CHAR(34),
", OrganizationLink:  ",CHAR(34),INDEX(Organizations[Organization Link],$A4259),CHAR(34),"}"))</f>
        <v>#REF!</v>
      </c>
      <c r="F4259" t="e">
        <f>IF(INDEX(People[First Name],$A4259)="","",
CONCATENATE("  - &amp;AffiliationID",TEXT($A4259,"0000"),
" {PersonID: *PersonID",TEXT($A4259,"0000"),
", OrganizationID: *OrganizationID",TEXT(MATCH(INDEX(People[Organization Name],$A4259),Organizations[Organization Name],0),"0000"),
", IsPrimaryOrganizationContact: , AffiliationStartDate: , AffiliationEndDate: , PrimaryPhone: ",
", PrimaryEmail: ",CHAR(34),INDEX(People[Primary Email],$A4259),CHAR(34),
", PrimaryAddress: ",CHAR(34),INDEX(People[Primary Address],$A4259),CHAR(34),
", PersonLink: }"))</f>
        <v>#REF!</v>
      </c>
      <c r="H4259" t="e">
        <f>IF(COUNTA(CitationInformation)=0,"",IF(INDEX(AuthorList[Author Name],$A4259)="","",
CONCATENATE("  - &amp;AuthorListID",TEXT($A4259,"0000"),
"  {CitationID: *CitationID0001",
", PersonID: *PersonID",TEXT(MATCH(INDEX(AuthorList[Author Name],$A4259),People[Full Name],0),"0000"),
", AuthorOrder: ",INDEX(AuthorList[Author Number],$A4259),"}")))</f>
        <v>#REF!</v>
      </c>
      <c r="K4259" t="e">
        <f>IF(INDEX(SamplingFeatures[Feature Code],$A4259)="","",
CONCATENATE("  - &amp;SamplingFeatureID",TEXT($A4259,"0000"),
" {","SamplingFeatureUUID:  ",CHAR(34),INDEX(SamplingFeatures[Sampling Feature UUID],$A4259),CHAR(34),
", SamplingFeatureTypeCV:  ",CHAR(34),INDEX(SamplingFeatures[Sampling Feature Type],$A4259),CHAR(34),
", SamplingFeatureCode:  ",CHAR(34),INDEX(SamplingFeatures[Feature Code],$A4259),CHAR(34),
", SamplingFeatureName:  ",CHAR(34),INDEX(SamplingFeatures[Feature Name],$A4259),CHAR(34),
", SamplingFeatureDescription:  ",CHAR(34),INDEX(SamplingFeatures[Feature Description],$A4259),CHAR(34),
", SamplingFeatureGeotypeCV:  ",CHAR(34),INDEX(SamplingFeatures[Feature Geo Type],$A4259),CHAR(34),
", FeatureGeometry:  ",CHAR(34),INDEX(SamplingFeatures[Feature Geometry],$A4259),CHAR(34),
", Elevation_m:  ",CHAR(34),INDEX(SamplingFeatures[Elevation_m],$A4259),CHAR(34),
", ElevationDatumCV:  ",CHAR(34),ElevationDatum,CHAR(34),"}"))</f>
        <v>#REF!</v>
      </c>
      <c r="L4259" t="e">
        <f>IF(INDEX(SamplingFeatures[Sampling Feature Type],$A4259)&lt;&gt;"Site","",
CONCATENATE("  - &amp;SiteID",TEXT(SUMPRODUCT(--($L$3:$L4258&lt;&gt;"")),"0000"),
" {","SamplingFeatureID:  *SamplingFeatureID",TEXT($A4259,"0000"),
", SiteTypeCV:  ",CHAR(34),INDEX(Sites[Site Type],$A4259),CHAR(34),
", Latitude:  ",INDEX(Sites[Latitude],$A4259),
", Longitude:  ",INDEX(Sites[Longitude],$A4259),
", SRSName:  ",CHAR(34),LatLonDatum,CHAR(34),"}"))</f>
        <v>#REF!</v>
      </c>
      <c r="M4259" t="e">
        <f>IF(INDEX(SamplingFeatures[Sampling Feature Type],$A4259)&lt;&gt;"Specimen","",
CONCATENATE("  - &amp;SpecimenID",TEXT(SUMPRODUCT(--($M$3:$M4258&lt;&gt;"")),"0000"),
" {","SamplingFeatureID:  *SamplingFeatureID",TEXT($A4259,"0000"),
", SpecimenTypeCV:  ",CHAR(34),INDEX(Specimens[Specimen Type],$A4259),CHAR(34),
", SpecimenMediumCV:  ",INDEX(Specimens[Specimen Medium],$A4259),
", IsFieldSpecimen:  ",CHAR(34),INDEX(Specimens[Is Field Specimen?],$A4259),CHAR(34),"}"))</f>
        <v>#REF!</v>
      </c>
      <c r="N4259" t="e">
        <f>IF(COUNTA(SpatialOffsets[])=0,"", IF(INDEX(SpatialOffsets[Spatial Offset Type],$A4259)="","",
CONCATENATE("  - &amp;SpatialOffsetID",TEXT($A4259,"0000"),
" {","SpatialOffsetTypeCV:  ",CHAR(34),INDEX(SpatialOffsets[Spatial Offset Type],$A4259),CHAR(34),
", Offset1Value:  ",INDEX(SpatialOffsets[Offset 1 Value],$A4259),
", Offset1UnitID:  ",CHAR(34),INDEX(SpatialOffsets[Offset 1 Unit],$A4259),CHAR(34),
", Offset2Value:  ",INDEX(SpatialOffsets[Offset 2 Value],$A4259),
", Offset2UnitID:  ",CHAR(34),INDEX(SpatialOffsets[Offset 2 Unit],$A4259),CHAR(34),
", Offset3Value:  ",INDEX(SpatialOffsets[Offset 3 Value],$A4259),
", Offset3UnitID:  ",CHAR(34),INDEX(SpatialOffsets[Offset 3 Unit],$A4259),CHAR(34),,"}")))</f>
        <v>#REF!</v>
      </c>
      <c r="O4259" t="e">
        <f>IF(COUNTA(RelatedFeatures[])=0,"", IF(INDEX(RelatedFeatures[First Sampling Feature Code],$A4259)="","",
CONCATENATE("  - &amp;RelationID",TEXT($A4259,"0000"),
" {","SamplingFeatureID:  *SamplingFeatureID",TEXT(MATCH(INDEX(RelatedFeatures[First Sampling Feature Code],$A4259),SamplingFeatures[Feature Code],0),"0000"),
", RelationshipTypeCV:  ",CHAR(34),INDEX(RelatedFeatures[Relationship Type],$A4259),CHAR(34),
", RelatedFeatureID: *SamplingFeatureID",TEXT(MATCH(INDEX(RelatedFeatures[Second Sampling Feature Code],$A4259),SamplingFeatures[Feature Code],0),"0000"),
", SpatialOffsetID:  ",IF(INDEX(RelatedFeatures[Offset Number],$A4259)="","",CONCATENATE("*SpatialOffsetID",TEXT(INDEX(RelatedFeatures[Offset Number],$A4259),"0000"))),"}")))</f>
        <v>#REF!</v>
      </c>
      <c r="P4259" t="e">
        <f>IF(INDEX(Methods[Method Type],$A4259)="","",
CONCATENATE("  - &amp;MethodID",TEXT($A4259,"0000"),
" {","MethodTypeCV:  ",CHAR(34),INDEX(Methods[Method Type],$A4259),CHAR(34),
", MethodCode:  ",CHAR(34),INDEX(Methods[Method Code],$A4259),CHAR(34),
", MethodName:  ",CHAR(34),INDEX(Methods[Method Name],$A4259),CHAR(34),
", MethodDescription:  ",CHAR(34),INDEX(Methods[Method Description],$A4259),CHAR(34),
", MethodLink:  ",CHAR(34),INDEX(Methods[Method Link],$A4259),CHAR(34),
", OrganizationID: *OrganizationID",TEXT(MATCH(INDEX(Methods[Organization Name],$A4259),Organizations[Organization Name],0),"0000"),"}"))</f>
        <v>#REF!</v>
      </c>
      <c r="Q4259" t="e">
        <f>IF(INDEX(Variables[Variable Type],$A4259)="","",
CONCATENATE("  - &amp;VariableID",TEXT($A4259,"0000"),
" {","VariableTypeCV:  ",CHAR(34),INDEX(Variables[Variable Type],$A4259),CHAR(34),
", VariableCode:  ",CHAR(34),INDEX(Variables[Variable Code],$A4259),CHAR(34),
", VariableNameCV:  ",CHAR(34),INDEX(Variables[Variable Name],$A4259),CHAR(34),
", VariableDefinition:  ",CHAR(34),INDEX(Variables[Variable Definition],$A4259),CHAR(34),
", SpecciationCV:  ",CHAR(34),INDEX(Variables[Speciation],$A4259),CHAR(34),
", NoDataValue:  ",CHAR(34),INDEX(Variables[No Data Value],$A4259),CHAR(34),"}"))</f>
        <v>#REF!</v>
      </c>
    </row>
    <row r="4260" spans="1:17" x14ac:dyDescent="0.25">
      <c r="A4260">
        <v>4257</v>
      </c>
      <c r="D4260" t="e">
        <f>IF(INDEX(People[First Name],$A4260)="","",
CONCATENATE("  - &amp;PersonID",TEXT($A4260,"0000"),
" {","PersonFirstName:  ",CHAR(34),INDEX(People[First Name],$A4260),CHAR(34),
", PersonMiddleName:  ",CHAR(34),INDEX(People[Middle Name],$A4260),CHAR(34),
", PersonLastName:  ",CHAR(34),INDEX(People[Last Name],$A4260),CHAR(34),"}"))</f>
        <v>#REF!</v>
      </c>
      <c r="E4260" t="e">
        <f>IF(INDEX(Organizations[Organization Type '[CV']],$A4260)="","",
CONCATENATE("  - &amp;OrganizationID",TEXT($A4260,"0000"),
" {","OrganizationTypeCV:  ",CHAR(34),INDEX(Organizations[Organization Type '[CV']],$A4260),CHAR(34),
", OrganizationCode:  ",CHAR(34),INDEX(Organizations[Organization Code],$A4260),CHAR(34),
", OrganizationName:  ",CHAR(34),INDEX(Organizations[Organization Name],$A4260),CHAR(34),
", OrganizationDescription:  ",CHAR(34),INDEX(Organizations[Organization Description],$A4260),CHAR(34),
", OrganizationLink:  ",CHAR(34),INDEX(Organizations[Organization Link],$A4260),CHAR(34),"}"))</f>
        <v>#REF!</v>
      </c>
      <c r="F4260" t="e">
        <f>IF(INDEX(People[First Name],$A4260)="","",
CONCATENATE("  - &amp;AffiliationID",TEXT($A4260,"0000"),
" {PersonID: *PersonID",TEXT($A4260,"0000"),
", OrganizationID: *OrganizationID",TEXT(MATCH(INDEX(People[Organization Name],$A4260),Organizations[Organization Name],0),"0000"),
", IsPrimaryOrganizationContact: , AffiliationStartDate: , AffiliationEndDate: , PrimaryPhone: ",
", PrimaryEmail: ",CHAR(34),INDEX(People[Primary Email],$A4260),CHAR(34),
", PrimaryAddress: ",CHAR(34),INDEX(People[Primary Address],$A4260),CHAR(34),
", PersonLink: }"))</f>
        <v>#REF!</v>
      </c>
      <c r="H4260" t="e">
        <f>IF(COUNTA(CitationInformation)=0,"",IF(INDEX(AuthorList[Author Name],$A4260)="","",
CONCATENATE("  - &amp;AuthorListID",TEXT($A4260,"0000"),
"  {CitationID: *CitationID0001",
", PersonID: *PersonID",TEXT(MATCH(INDEX(AuthorList[Author Name],$A4260),People[Full Name],0),"0000"),
", AuthorOrder: ",INDEX(AuthorList[Author Number],$A4260),"}")))</f>
        <v>#REF!</v>
      </c>
      <c r="K4260" t="e">
        <f>IF(INDEX(SamplingFeatures[Feature Code],$A4260)="","",
CONCATENATE("  - &amp;SamplingFeatureID",TEXT($A4260,"0000"),
" {","SamplingFeatureUUID:  ",CHAR(34),INDEX(SamplingFeatures[Sampling Feature UUID],$A4260),CHAR(34),
", SamplingFeatureTypeCV:  ",CHAR(34),INDEX(SamplingFeatures[Sampling Feature Type],$A4260),CHAR(34),
", SamplingFeatureCode:  ",CHAR(34),INDEX(SamplingFeatures[Feature Code],$A4260),CHAR(34),
", SamplingFeatureName:  ",CHAR(34),INDEX(SamplingFeatures[Feature Name],$A4260),CHAR(34),
", SamplingFeatureDescription:  ",CHAR(34),INDEX(SamplingFeatures[Feature Description],$A4260),CHAR(34),
", SamplingFeatureGeotypeCV:  ",CHAR(34),INDEX(SamplingFeatures[Feature Geo Type],$A4260),CHAR(34),
", FeatureGeometry:  ",CHAR(34),INDEX(SamplingFeatures[Feature Geometry],$A4260),CHAR(34),
", Elevation_m:  ",CHAR(34),INDEX(SamplingFeatures[Elevation_m],$A4260),CHAR(34),
", ElevationDatumCV:  ",CHAR(34),ElevationDatum,CHAR(34),"}"))</f>
        <v>#REF!</v>
      </c>
      <c r="L4260" t="e">
        <f>IF(INDEX(SamplingFeatures[Sampling Feature Type],$A4260)&lt;&gt;"Site","",
CONCATENATE("  - &amp;SiteID",TEXT(SUMPRODUCT(--($L$3:$L4259&lt;&gt;"")),"0000"),
" {","SamplingFeatureID:  *SamplingFeatureID",TEXT($A4260,"0000"),
", SiteTypeCV:  ",CHAR(34),INDEX(Sites[Site Type],$A4260),CHAR(34),
", Latitude:  ",INDEX(Sites[Latitude],$A4260),
", Longitude:  ",INDEX(Sites[Longitude],$A4260),
", SRSName:  ",CHAR(34),LatLonDatum,CHAR(34),"}"))</f>
        <v>#REF!</v>
      </c>
      <c r="M4260" t="e">
        <f>IF(INDEX(SamplingFeatures[Sampling Feature Type],$A4260)&lt;&gt;"Specimen","",
CONCATENATE("  - &amp;SpecimenID",TEXT(SUMPRODUCT(--($M$3:$M4259&lt;&gt;"")),"0000"),
" {","SamplingFeatureID:  *SamplingFeatureID",TEXT($A4260,"0000"),
", SpecimenTypeCV:  ",CHAR(34),INDEX(Specimens[Specimen Type],$A4260),CHAR(34),
", SpecimenMediumCV:  ",INDEX(Specimens[Specimen Medium],$A4260),
", IsFieldSpecimen:  ",CHAR(34),INDEX(Specimens[Is Field Specimen?],$A4260),CHAR(34),"}"))</f>
        <v>#REF!</v>
      </c>
      <c r="N4260" t="e">
        <f>IF(COUNTA(SpatialOffsets[])=0,"", IF(INDEX(SpatialOffsets[Spatial Offset Type],$A4260)="","",
CONCATENATE("  - &amp;SpatialOffsetID",TEXT($A4260,"0000"),
" {","SpatialOffsetTypeCV:  ",CHAR(34),INDEX(SpatialOffsets[Spatial Offset Type],$A4260),CHAR(34),
", Offset1Value:  ",INDEX(SpatialOffsets[Offset 1 Value],$A4260),
", Offset1UnitID:  ",CHAR(34),INDEX(SpatialOffsets[Offset 1 Unit],$A4260),CHAR(34),
", Offset2Value:  ",INDEX(SpatialOffsets[Offset 2 Value],$A4260),
", Offset2UnitID:  ",CHAR(34),INDEX(SpatialOffsets[Offset 2 Unit],$A4260),CHAR(34),
", Offset3Value:  ",INDEX(SpatialOffsets[Offset 3 Value],$A4260),
", Offset3UnitID:  ",CHAR(34),INDEX(SpatialOffsets[Offset 3 Unit],$A4260),CHAR(34),,"}")))</f>
        <v>#REF!</v>
      </c>
      <c r="O4260" t="e">
        <f>IF(COUNTA(RelatedFeatures[])=0,"", IF(INDEX(RelatedFeatures[First Sampling Feature Code],$A4260)="","",
CONCATENATE("  - &amp;RelationID",TEXT($A4260,"0000"),
" {","SamplingFeatureID:  *SamplingFeatureID",TEXT(MATCH(INDEX(RelatedFeatures[First Sampling Feature Code],$A4260),SamplingFeatures[Feature Code],0),"0000"),
", RelationshipTypeCV:  ",CHAR(34),INDEX(RelatedFeatures[Relationship Type],$A4260),CHAR(34),
", RelatedFeatureID: *SamplingFeatureID",TEXT(MATCH(INDEX(RelatedFeatures[Second Sampling Feature Code],$A4260),SamplingFeatures[Feature Code],0),"0000"),
", SpatialOffsetID:  ",IF(INDEX(RelatedFeatures[Offset Number],$A4260)="","",CONCATENATE("*SpatialOffsetID",TEXT(INDEX(RelatedFeatures[Offset Number],$A4260),"0000"))),"}")))</f>
        <v>#REF!</v>
      </c>
      <c r="P4260" t="e">
        <f>IF(INDEX(Methods[Method Type],$A4260)="","",
CONCATENATE("  - &amp;MethodID",TEXT($A4260,"0000"),
" {","MethodTypeCV:  ",CHAR(34),INDEX(Methods[Method Type],$A4260),CHAR(34),
", MethodCode:  ",CHAR(34),INDEX(Methods[Method Code],$A4260),CHAR(34),
", MethodName:  ",CHAR(34),INDEX(Methods[Method Name],$A4260),CHAR(34),
", MethodDescription:  ",CHAR(34),INDEX(Methods[Method Description],$A4260),CHAR(34),
", MethodLink:  ",CHAR(34),INDEX(Methods[Method Link],$A4260),CHAR(34),
", OrganizationID: *OrganizationID",TEXT(MATCH(INDEX(Methods[Organization Name],$A4260),Organizations[Organization Name],0),"0000"),"}"))</f>
        <v>#REF!</v>
      </c>
      <c r="Q4260" t="e">
        <f>IF(INDEX(Variables[Variable Type],$A4260)="","",
CONCATENATE("  - &amp;VariableID",TEXT($A4260,"0000"),
" {","VariableTypeCV:  ",CHAR(34),INDEX(Variables[Variable Type],$A4260),CHAR(34),
", VariableCode:  ",CHAR(34),INDEX(Variables[Variable Code],$A4260),CHAR(34),
", VariableNameCV:  ",CHAR(34),INDEX(Variables[Variable Name],$A4260),CHAR(34),
", VariableDefinition:  ",CHAR(34),INDEX(Variables[Variable Definition],$A4260),CHAR(34),
", SpecciationCV:  ",CHAR(34),INDEX(Variables[Speciation],$A4260),CHAR(34),
", NoDataValue:  ",CHAR(34),INDEX(Variables[No Data Value],$A4260),CHAR(34),"}"))</f>
        <v>#REF!</v>
      </c>
    </row>
    <row r="4261" spans="1:17" x14ac:dyDescent="0.25">
      <c r="A4261">
        <v>4258</v>
      </c>
      <c r="D4261" t="e">
        <f>IF(INDEX(People[First Name],$A4261)="","",
CONCATENATE("  - &amp;PersonID",TEXT($A4261,"0000"),
" {","PersonFirstName:  ",CHAR(34),INDEX(People[First Name],$A4261),CHAR(34),
", PersonMiddleName:  ",CHAR(34),INDEX(People[Middle Name],$A4261),CHAR(34),
", PersonLastName:  ",CHAR(34),INDEX(People[Last Name],$A4261),CHAR(34),"}"))</f>
        <v>#REF!</v>
      </c>
      <c r="E4261" t="e">
        <f>IF(INDEX(Organizations[Organization Type '[CV']],$A4261)="","",
CONCATENATE("  - &amp;OrganizationID",TEXT($A4261,"0000"),
" {","OrganizationTypeCV:  ",CHAR(34),INDEX(Organizations[Organization Type '[CV']],$A4261),CHAR(34),
", OrganizationCode:  ",CHAR(34),INDEX(Organizations[Organization Code],$A4261),CHAR(34),
", OrganizationName:  ",CHAR(34),INDEX(Organizations[Organization Name],$A4261),CHAR(34),
", OrganizationDescription:  ",CHAR(34),INDEX(Organizations[Organization Description],$A4261),CHAR(34),
", OrganizationLink:  ",CHAR(34),INDEX(Organizations[Organization Link],$A4261),CHAR(34),"}"))</f>
        <v>#REF!</v>
      </c>
      <c r="F4261" t="e">
        <f>IF(INDEX(People[First Name],$A4261)="","",
CONCATENATE("  - &amp;AffiliationID",TEXT($A4261,"0000"),
" {PersonID: *PersonID",TEXT($A4261,"0000"),
", OrganizationID: *OrganizationID",TEXT(MATCH(INDEX(People[Organization Name],$A4261),Organizations[Organization Name],0),"0000"),
", IsPrimaryOrganizationContact: , AffiliationStartDate: , AffiliationEndDate: , PrimaryPhone: ",
", PrimaryEmail: ",CHAR(34),INDEX(People[Primary Email],$A4261),CHAR(34),
", PrimaryAddress: ",CHAR(34),INDEX(People[Primary Address],$A4261),CHAR(34),
", PersonLink: }"))</f>
        <v>#REF!</v>
      </c>
      <c r="H4261" t="e">
        <f>IF(COUNTA(CitationInformation)=0,"",IF(INDEX(AuthorList[Author Name],$A4261)="","",
CONCATENATE("  - &amp;AuthorListID",TEXT($A4261,"0000"),
"  {CitationID: *CitationID0001",
", PersonID: *PersonID",TEXT(MATCH(INDEX(AuthorList[Author Name],$A4261),People[Full Name],0),"0000"),
", AuthorOrder: ",INDEX(AuthorList[Author Number],$A4261),"}")))</f>
        <v>#REF!</v>
      </c>
      <c r="K4261" t="e">
        <f>IF(INDEX(SamplingFeatures[Feature Code],$A4261)="","",
CONCATENATE("  - &amp;SamplingFeatureID",TEXT($A4261,"0000"),
" {","SamplingFeatureUUID:  ",CHAR(34),INDEX(SamplingFeatures[Sampling Feature UUID],$A4261),CHAR(34),
", SamplingFeatureTypeCV:  ",CHAR(34),INDEX(SamplingFeatures[Sampling Feature Type],$A4261),CHAR(34),
", SamplingFeatureCode:  ",CHAR(34),INDEX(SamplingFeatures[Feature Code],$A4261),CHAR(34),
", SamplingFeatureName:  ",CHAR(34),INDEX(SamplingFeatures[Feature Name],$A4261),CHAR(34),
", SamplingFeatureDescription:  ",CHAR(34),INDEX(SamplingFeatures[Feature Description],$A4261),CHAR(34),
", SamplingFeatureGeotypeCV:  ",CHAR(34),INDEX(SamplingFeatures[Feature Geo Type],$A4261),CHAR(34),
", FeatureGeometry:  ",CHAR(34),INDEX(SamplingFeatures[Feature Geometry],$A4261),CHAR(34),
", Elevation_m:  ",CHAR(34),INDEX(SamplingFeatures[Elevation_m],$A4261),CHAR(34),
", ElevationDatumCV:  ",CHAR(34),ElevationDatum,CHAR(34),"}"))</f>
        <v>#REF!</v>
      </c>
      <c r="L4261" t="e">
        <f>IF(INDEX(SamplingFeatures[Sampling Feature Type],$A4261)&lt;&gt;"Site","",
CONCATENATE("  - &amp;SiteID",TEXT(SUMPRODUCT(--($L$3:$L4260&lt;&gt;"")),"0000"),
" {","SamplingFeatureID:  *SamplingFeatureID",TEXT($A4261,"0000"),
", SiteTypeCV:  ",CHAR(34),INDEX(Sites[Site Type],$A4261),CHAR(34),
", Latitude:  ",INDEX(Sites[Latitude],$A4261),
", Longitude:  ",INDEX(Sites[Longitude],$A4261),
", SRSName:  ",CHAR(34),LatLonDatum,CHAR(34),"}"))</f>
        <v>#REF!</v>
      </c>
      <c r="M4261" t="e">
        <f>IF(INDEX(SamplingFeatures[Sampling Feature Type],$A4261)&lt;&gt;"Specimen","",
CONCATENATE("  - &amp;SpecimenID",TEXT(SUMPRODUCT(--($M$3:$M4260&lt;&gt;"")),"0000"),
" {","SamplingFeatureID:  *SamplingFeatureID",TEXT($A4261,"0000"),
", SpecimenTypeCV:  ",CHAR(34),INDEX(Specimens[Specimen Type],$A4261),CHAR(34),
", SpecimenMediumCV:  ",INDEX(Specimens[Specimen Medium],$A4261),
", IsFieldSpecimen:  ",CHAR(34),INDEX(Specimens[Is Field Specimen?],$A4261),CHAR(34),"}"))</f>
        <v>#REF!</v>
      </c>
      <c r="N4261" t="e">
        <f>IF(COUNTA(SpatialOffsets[])=0,"", IF(INDEX(SpatialOffsets[Spatial Offset Type],$A4261)="","",
CONCATENATE("  - &amp;SpatialOffsetID",TEXT($A4261,"0000"),
" {","SpatialOffsetTypeCV:  ",CHAR(34),INDEX(SpatialOffsets[Spatial Offset Type],$A4261),CHAR(34),
", Offset1Value:  ",INDEX(SpatialOffsets[Offset 1 Value],$A4261),
", Offset1UnitID:  ",CHAR(34),INDEX(SpatialOffsets[Offset 1 Unit],$A4261),CHAR(34),
", Offset2Value:  ",INDEX(SpatialOffsets[Offset 2 Value],$A4261),
", Offset2UnitID:  ",CHAR(34),INDEX(SpatialOffsets[Offset 2 Unit],$A4261),CHAR(34),
", Offset3Value:  ",INDEX(SpatialOffsets[Offset 3 Value],$A4261),
", Offset3UnitID:  ",CHAR(34),INDEX(SpatialOffsets[Offset 3 Unit],$A4261),CHAR(34),,"}")))</f>
        <v>#REF!</v>
      </c>
      <c r="O4261" t="e">
        <f>IF(COUNTA(RelatedFeatures[])=0,"", IF(INDEX(RelatedFeatures[First Sampling Feature Code],$A4261)="","",
CONCATENATE("  - &amp;RelationID",TEXT($A4261,"0000"),
" {","SamplingFeatureID:  *SamplingFeatureID",TEXT(MATCH(INDEX(RelatedFeatures[First Sampling Feature Code],$A4261),SamplingFeatures[Feature Code],0),"0000"),
", RelationshipTypeCV:  ",CHAR(34),INDEX(RelatedFeatures[Relationship Type],$A4261),CHAR(34),
", RelatedFeatureID: *SamplingFeatureID",TEXT(MATCH(INDEX(RelatedFeatures[Second Sampling Feature Code],$A4261),SamplingFeatures[Feature Code],0),"0000"),
", SpatialOffsetID:  ",IF(INDEX(RelatedFeatures[Offset Number],$A4261)="","",CONCATENATE("*SpatialOffsetID",TEXT(INDEX(RelatedFeatures[Offset Number],$A4261),"0000"))),"}")))</f>
        <v>#REF!</v>
      </c>
      <c r="P4261" t="e">
        <f>IF(INDEX(Methods[Method Type],$A4261)="","",
CONCATENATE("  - &amp;MethodID",TEXT($A4261,"0000"),
" {","MethodTypeCV:  ",CHAR(34),INDEX(Methods[Method Type],$A4261),CHAR(34),
", MethodCode:  ",CHAR(34),INDEX(Methods[Method Code],$A4261),CHAR(34),
", MethodName:  ",CHAR(34),INDEX(Methods[Method Name],$A4261),CHAR(34),
", MethodDescription:  ",CHAR(34),INDEX(Methods[Method Description],$A4261),CHAR(34),
", MethodLink:  ",CHAR(34),INDEX(Methods[Method Link],$A4261),CHAR(34),
", OrganizationID: *OrganizationID",TEXT(MATCH(INDEX(Methods[Organization Name],$A4261),Organizations[Organization Name],0),"0000"),"}"))</f>
        <v>#REF!</v>
      </c>
      <c r="Q4261" t="e">
        <f>IF(INDEX(Variables[Variable Type],$A4261)="","",
CONCATENATE("  - &amp;VariableID",TEXT($A4261,"0000"),
" {","VariableTypeCV:  ",CHAR(34),INDEX(Variables[Variable Type],$A4261),CHAR(34),
", VariableCode:  ",CHAR(34),INDEX(Variables[Variable Code],$A4261),CHAR(34),
", VariableNameCV:  ",CHAR(34),INDEX(Variables[Variable Name],$A4261),CHAR(34),
", VariableDefinition:  ",CHAR(34),INDEX(Variables[Variable Definition],$A4261),CHAR(34),
", SpecciationCV:  ",CHAR(34),INDEX(Variables[Speciation],$A4261),CHAR(34),
", NoDataValue:  ",CHAR(34),INDEX(Variables[No Data Value],$A4261),CHAR(34),"}"))</f>
        <v>#REF!</v>
      </c>
    </row>
    <row r="4262" spans="1:17" x14ac:dyDescent="0.25">
      <c r="A4262">
        <v>4259</v>
      </c>
      <c r="D4262" t="e">
        <f>IF(INDEX(People[First Name],$A4262)="","",
CONCATENATE("  - &amp;PersonID",TEXT($A4262,"0000"),
" {","PersonFirstName:  ",CHAR(34),INDEX(People[First Name],$A4262),CHAR(34),
", PersonMiddleName:  ",CHAR(34),INDEX(People[Middle Name],$A4262),CHAR(34),
", PersonLastName:  ",CHAR(34),INDEX(People[Last Name],$A4262),CHAR(34),"}"))</f>
        <v>#REF!</v>
      </c>
      <c r="E4262" t="e">
        <f>IF(INDEX(Organizations[Organization Type '[CV']],$A4262)="","",
CONCATENATE("  - &amp;OrganizationID",TEXT($A4262,"0000"),
" {","OrganizationTypeCV:  ",CHAR(34),INDEX(Organizations[Organization Type '[CV']],$A4262),CHAR(34),
", OrganizationCode:  ",CHAR(34),INDEX(Organizations[Organization Code],$A4262),CHAR(34),
", OrganizationName:  ",CHAR(34),INDEX(Organizations[Organization Name],$A4262),CHAR(34),
", OrganizationDescription:  ",CHAR(34),INDEX(Organizations[Organization Description],$A4262),CHAR(34),
", OrganizationLink:  ",CHAR(34),INDEX(Organizations[Organization Link],$A4262),CHAR(34),"}"))</f>
        <v>#REF!</v>
      </c>
      <c r="F4262" t="e">
        <f>IF(INDEX(People[First Name],$A4262)="","",
CONCATENATE("  - &amp;AffiliationID",TEXT($A4262,"0000"),
" {PersonID: *PersonID",TEXT($A4262,"0000"),
", OrganizationID: *OrganizationID",TEXT(MATCH(INDEX(People[Organization Name],$A4262),Organizations[Organization Name],0),"0000"),
", IsPrimaryOrganizationContact: , AffiliationStartDate: , AffiliationEndDate: , PrimaryPhone: ",
", PrimaryEmail: ",CHAR(34),INDEX(People[Primary Email],$A4262),CHAR(34),
", PrimaryAddress: ",CHAR(34),INDEX(People[Primary Address],$A4262),CHAR(34),
", PersonLink: }"))</f>
        <v>#REF!</v>
      </c>
      <c r="H4262" t="e">
        <f>IF(COUNTA(CitationInformation)=0,"",IF(INDEX(AuthorList[Author Name],$A4262)="","",
CONCATENATE("  - &amp;AuthorListID",TEXT($A4262,"0000"),
"  {CitationID: *CitationID0001",
", PersonID: *PersonID",TEXT(MATCH(INDEX(AuthorList[Author Name],$A4262),People[Full Name],0),"0000"),
", AuthorOrder: ",INDEX(AuthorList[Author Number],$A4262),"}")))</f>
        <v>#REF!</v>
      </c>
      <c r="K4262" t="e">
        <f>IF(INDEX(SamplingFeatures[Feature Code],$A4262)="","",
CONCATENATE("  - &amp;SamplingFeatureID",TEXT($A4262,"0000"),
" {","SamplingFeatureUUID:  ",CHAR(34),INDEX(SamplingFeatures[Sampling Feature UUID],$A4262),CHAR(34),
", SamplingFeatureTypeCV:  ",CHAR(34),INDEX(SamplingFeatures[Sampling Feature Type],$A4262),CHAR(34),
", SamplingFeatureCode:  ",CHAR(34),INDEX(SamplingFeatures[Feature Code],$A4262),CHAR(34),
", SamplingFeatureName:  ",CHAR(34),INDEX(SamplingFeatures[Feature Name],$A4262),CHAR(34),
", SamplingFeatureDescription:  ",CHAR(34),INDEX(SamplingFeatures[Feature Description],$A4262),CHAR(34),
", SamplingFeatureGeotypeCV:  ",CHAR(34),INDEX(SamplingFeatures[Feature Geo Type],$A4262),CHAR(34),
", FeatureGeometry:  ",CHAR(34),INDEX(SamplingFeatures[Feature Geometry],$A4262),CHAR(34),
", Elevation_m:  ",CHAR(34),INDEX(SamplingFeatures[Elevation_m],$A4262),CHAR(34),
", ElevationDatumCV:  ",CHAR(34),ElevationDatum,CHAR(34),"}"))</f>
        <v>#REF!</v>
      </c>
      <c r="L4262" t="e">
        <f>IF(INDEX(SamplingFeatures[Sampling Feature Type],$A4262)&lt;&gt;"Site","",
CONCATENATE("  - &amp;SiteID",TEXT(SUMPRODUCT(--($L$3:$L4261&lt;&gt;"")),"0000"),
" {","SamplingFeatureID:  *SamplingFeatureID",TEXT($A4262,"0000"),
", SiteTypeCV:  ",CHAR(34),INDEX(Sites[Site Type],$A4262),CHAR(34),
", Latitude:  ",INDEX(Sites[Latitude],$A4262),
", Longitude:  ",INDEX(Sites[Longitude],$A4262),
", SRSName:  ",CHAR(34),LatLonDatum,CHAR(34),"}"))</f>
        <v>#REF!</v>
      </c>
      <c r="M4262" t="e">
        <f>IF(INDEX(SamplingFeatures[Sampling Feature Type],$A4262)&lt;&gt;"Specimen","",
CONCATENATE("  - &amp;SpecimenID",TEXT(SUMPRODUCT(--($M$3:$M4261&lt;&gt;"")),"0000"),
" {","SamplingFeatureID:  *SamplingFeatureID",TEXT($A4262,"0000"),
", SpecimenTypeCV:  ",CHAR(34),INDEX(Specimens[Specimen Type],$A4262),CHAR(34),
", SpecimenMediumCV:  ",INDEX(Specimens[Specimen Medium],$A4262),
", IsFieldSpecimen:  ",CHAR(34),INDEX(Specimens[Is Field Specimen?],$A4262),CHAR(34),"}"))</f>
        <v>#REF!</v>
      </c>
      <c r="N4262" t="e">
        <f>IF(COUNTA(SpatialOffsets[])=0,"", IF(INDEX(SpatialOffsets[Spatial Offset Type],$A4262)="","",
CONCATENATE("  - &amp;SpatialOffsetID",TEXT($A4262,"0000"),
" {","SpatialOffsetTypeCV:  ",CHAR(34),INDEX(SpatialOffsets[Spatial Offset Type],$A4262),CHAR(34),
", Offset1Value:  ",INDEX(SpatialOffsets[Offset 1 Value],$A4262),
", Offset1UnitID:  ",CHAR(34),INDEX(SpatialOffsets[Offset 1 Unit],$A4262),CHAR(34),
", Offset2Value:  ",INDEX(SpatialOffsets[Offset 2 Value],$A4262),
", Offset2UnitID:  ",CHAR(34),INDEX(SpatialOffsets[Offset 2 Unit],$A4262),CHAR(34),
", Offset3Value:  ",INDEX(SpatialOffsets[Offset 3 Value],$A4262),
", Offset3UnitID:  ",CHAR(34),INDEX(SpatialOffsets[Offset 3 Unit],$A4262),CHAR(34),,"}")))</f>
        <v>#REF!</v>
      </c>
      <c r="O4262" t="e">
        <f>IF(COUNTA(RelatedFeatures[])=0,"", IF(INDEX(RelatedFeatures[First Sampling Feature Code],$A4262)="","",
CONCATENATE("  - &amp;RelationID",TEXT($A4262,"0000"),
" {","SamplingFeatureID:  *SamplingFeatureID",TEXT(MATCH(INDEX(RelatedFeatures[First Sampling Feature Code],$A4262),SamplingFeatures[Feature Code],0),"0000"),
", RelationshipTypeCV:  ",CHAR(34),INDEX(RelatedFeatures[Relationship Type],$A4262),CHAR(34),
", RelatedFeatureID: *SamplingFeatureID",TEXT(MATCH(INDEX(RelatedFeatures[Second Sampling Feature Code],$A4262),SamplingFeatures[Feature Code],0),"0000"),
", SpatialOffsetID:  ",IF(INDEX(RelatedFeatures[Offset Number],$A4262)="","",CONCATENATE("*SpatialOffsetID",TEXT(INDEX(RelatedFeatures[Offset Number],$A4262),"0000"))),"}")))</f>
        <v>#REF!</v>
      </c>
      <c r="P4262" t="e">
        <f>IF(INDEX(Methods[Method Type],$A4262)="","",
CONCATENATE("  - &amp;MethodID",TEXT($A4262,"0000"),
" {","MethodTypeCV:  ",CHAR(34),INDEX(Methods[Method Type],$A4262),CHAR(34),
", MethodCode:  ",CHAR(34),INDEX(Methods[Method Code],$A4262),CHAR(34),
", MethodName:  ",CHAR(34),INDEX(Methods[Method Name],$A4262),CHAR(34),
", MethodDescription:  ",CHAR(34),INDEX(Methods[Method Description],$A4262),CHAR(34),
", MethodLink:  ",CHAR(34),INDEX(Methods[Method Link],$A4262),CHAR(34),
", OrganizationID: *OrganizationID",TEXT(MATCH(INDEX(Methods[Organization Name],$A4262),Organizations[Organization Name],0),"0000"),"}"))</f>
        <v>#REF!</v>
      </c>
      <c r="Q4262" t="e">
        <f>IF(INDEX(Variables[Variable Type],$A4262)="","",
CONCATENATE("  - &amp;VariableID",TEXT($A4262,"0000"),
" {","VariableTypeCV:  ",CHAR(34),INDEX(Variables[Variable Type],$A4262),CHAR(34),
", VariableCode:  ",CHAR(34),INDEX(Variables[Variable Code],$A4262),CHAR(34),
", VariableNameCV:  ",CHAR(34),INDEX(Variables[Variable Name],$A4262),CHAR(34),
", VariableDefinition:  ",CHAR(34),INDEX(Variables[Variable Definition],$A4262),CHAR(34),
", SpecciationCV:  ",CHAR(34),INDEX(Variables[Speciation],$A4262),CHAR(34),
", NoDataValue:  ",CHAR(34),INDEX(Variables[No Data Value],$A4262),CHAR(34),"}"))</f>
        <v>#REF!</v>
      </c>
    </row>
    <row r="4263" spans="1:17" x14ac:dyDescent="0.25">
      <c r="A4263">
        <v>4260</v>
      </c>
      <c r="D4263" t="e">
        <f>IF(INDEX(People[First Name],$A4263)="","",
CONCATENATE("  - &amp;PersonID",TEXT($A4263,"0000"),
" {","PersonFirstName:  ",CHAR(34),INDEX(People[First Name],$A4263),CHAR(34),
", PersonMiddleName:  ",CHAR(34),INDEX(People[Middle Name],$A4263),CHAR(34),
", PersonLastName:  ",CHAR(34),INDEX(People[Last Name],$A4263),CHAR(34),"}"))</f>
        <v>#REF!</v>
      </c>
      <c r="E4263" t="e">
        <f>IF(INDEX(Organizations[Organization Type '[CV']],$A4263)="","",
CONCATENATE("  - &amp;OrganizationID",TEXT($A4263,"0000"),
" {","OrganizationTypeCV:  ",CHAR(34),INDEX(Organizations[Organization Type '[CV']],$A4263),CHAR(34),
", OrganizationCode:  ",CHAR(34),INDEX(Organizations[Organization Code],$A4263),CHAR(34),
", OrganizationName:  ",CHAR(34),INDEX(Organizations[Organization Name],$A4263),CHAR(34),
", OrganizationDescription:  ",CHAR(34),INDEX(Organizations[Organization Description],$A4263),CHAR(34),
", OrganizationLink:  ",CHAR(34),INDEX(Organizations[Organization Link],$A4263),CHAR(34),"}"))</f>
        <v>#REF!</v>
      </c>
      <c r="F4263" t="e">
        <f>IF(INDEX(People[First Name],$A4263)="","",
CONCATENATE("  - &amp;AffiliationID",TEXT($A4263,"0000"),
" {PersonID: *PersonID",TEXT($A4263,"0000"),
", OrganizationID: *OrganizationID",TEXT(MATCH(INDEX(People[Organization Name],$A4263),Organizations[Organization Name],0),"0000"),
", IsPrimaryOrganizationContact: , AffiliationStartDate: , AffiliationEndDate: , PrimaryPhone: ",
", PrimaryEmail: ",CHAR(34),INDEX(People[Primary Email],$A4263),CHAR(34),
", PrimaryAddress: ",CHAR(34),INDEX(People[Primary Address],$A4263),CHAR(34),
", PersonLink: }"))</f>
        <v>#REF!</v>
      </c>
      <c r="H4263" t="e">
        <f>IF(COUNTA(CitationInformation)=0,"",IF(INDEX(AuthorList[Author Name],$A4263)="","",
CONCATENATE("  - &amp;AuthorListID",TEXT($A4263,"0000"),
"  {CitationID: *CitationID0001",
", PersonID: *PersonID",TEXT(MATCH(INDEX(AuthorList[Author Name],$A4263),People[Full Name],0),"0000"),
", AuthorOrder: ",INDEX(AuthorList[Author Number],$A4263),"}")))</f>
        <v>#REF!</v>
      </c>
      <c r="K4263" t="e">
        <f>IF(INDEX(SamplingFeatures[Feature Code],$A4263)="","",
CONCATENATE("  - &amp;SamplingFeatureID",TEXT($A4263,"0000"),
" {","SamplingFeatureUUID:  ",CHAR(34),INDEX(SamplingFeatures[Sampling Feature UUID],$A4263),CHAR(34),
", SamplingFeatureTypeCV:  ",CHAR(34),INDEX(SamplingFeatures[Sampling Feature Type],$A4263),CHAR(34),
", SamplingFeatureCode:  ",CHAR(34),INDEX(SamplingFeatures[Feature Code],$A4263),CHAR(34),
", SamplingFeatureName:  ",CHAR(34),INDEX(SamplingFeatures[Feature Name],$A4263),CHAR(34),
", SamplingFeatureDescription:  ",CHAR(34),INDEX(SamplingFeatures[Feature Description],$A4263),CHAR(34),
", SamplingFeatureGeotypeCV:  ",CHAR(34),INDEX(SamplingFeatures[Feature Geo Type],$A4263),CHAR(34),
", FeatureGeometry:  ",CHAR(34),INDEX(SamplingFeatures[Feature Geometry],$A4263),CHAR(34),
", Elevation_m:  ",CHAR(34),INDEX(SamplingFeatures[Elevation_m],$A4263),CHAR(34),
", ElevationDatumCV:  ",CHAR(34),ElevationDatum,CHAR(34),"}"))</f>
        <v>#REF!</v>
      </c>
      <c r="L4263" t="e">
        <f>IF(INDEX(SamplingFeatures[Sampling Feature Type],$A4263)&lt;&gt;"Site","",
CONCATENATE("  - &amp;SiteID",TEXT(SUMPRODUCT(--($L$3:$L4262&lt;&gt;"")),"0000"),
" {","SamplingFeatureID:  *SamplingFeatureID",TEXT($A4263,"0000"),
", SiteTypeCV:  ",CHAR(34),INDEX(Sites[Site Type],$A4263),CHAR(34),
", Latitude:  ",INDEX(Sites[Latitude],$A4263),
", Longitude:  ",INDEX(Sites[Longitude],$A4263),
", SRSName:  ",CHAR(34),LatLonDatum,CHAR(34),"}"))</f>
        <v>#REF!</v>
      </c>
      <c r="M4263" t="e">
        <f>IF(INDEX(SamplingFeatures[Sampling Feature Type],$A4263)&lt;&gt;"Specimen","",
CONCATENATE("  - &amp;SpecimenID",TEXT(SUMPRODUCT(--($M$3:$M4262&lt;&gt;"")),"0000"),
" {","SamplingFeatureID:  *SamplingFeatureID",TEXT($A4263,"0000"),
", SpecimenTypeCV:  ",CHAR(34),INDEX(Specimens[Specimen Type],$A4263),CHAR(34),
", SpecimenMediumCV:  ",INDEX(Specimens[Specimen Medium],$A4263),
", IsFieldSpecimen:  ",CHAR(34),INDEX(Specimens[Is Field Specimen?],$A4263),CHAR(34),"}"))</f>
        <v>#REF!</v>
      </c>
      <c r="N4263" t="e">
        <f>IF(COUNTA(SpatialOffsets[])=0,"", IF(INDEX(SpatialOffsets[Spatial Offset Type],$A4263)="","",
CONCATENATE("  - &amp;SpatialOffsetID",TEXT($A4263,"0000"),
" {","SpatialOffsetTypeCV:  ",CHAR(34),INDEX(SpatialOffsets[Spatial Offset Type],$A4263),CHAR(34),
", Offset1Value:  ",INDEX(SpatialOffsets[Offset 1 Value],$A4263),
", Offset1UnitID:  ",CHAR(34),INDEX(SpatialOffsets[Offset 1 Unit],$A4263),CHAR(34),
", Offset2Value:  ",INDEX(SpatialOffsets[Offset 2 Value],$A4263),
", Offset2UnitID:  ",CHAR(34),INDEX(SpatialOffsets[Offset 2 Unit],$A4263),CHAR(34),
", Offset3Value:  ",INDEX(SpatialOffsets[Offset 3 Value],$A4263),
", Offset3UnitID:  ",CHAR(34),INDEX(SpatialOffsets[Offset 3 Unit],$A4263),CHAR(34),,"}")))</f>
        <v>#REF!</v>
      </c>
      <c r="O4263" t="e">
        <f>IF(COUNTA(RelatedFeatures[])=0,"", IF(INDEX(RelatedFeatures[First Sampling Feature Code],$A4263)="","",
CONCATENATE("  - &amp;RelationID",TEXT($A4263,"0000"),
" {","SamplingFeatureID:  *SamplingFeatureID",TEXT(MATCH(INDEX(RelatedFeatures[First Sampling Feature Code],$A4263),SamplingFeatures[Feature Code],0),"0000"),
", RelationshipTypeCV:  ",CHAR(34),INDEX(RelatedFeatures[Relationship Type],$A4263),CHAR(34),
", RelatedFeatureID: *SamplingFeatureID",TEXT(MATCH(INDEX(RelatedFeatures[Second Sampling Feature Code],$A4263),SamplingFeatures[Feature Code],0),"0000"),
", SpatialOffsetID:  ",IF(INDEX(RelatedFeatures[Offset Number],$A4263)="","",CONCATENATE("*SpatialOffsetID",TEXT(INDEX(RelatedFeatures[Offset Number],$A4263),"0000"))),"}")))</f>
        <v>#REF!</v>
      </c>
      <c r="P4263" t="e">
        <f>IF(INDEX(Methods[Method Type],$A4263)="","",
CONCATENATE("  - &amp;MethodID",TEXT($A4263,"0000"),
" {","MethodTypeCV:  ",CHAR(34),INDEX(Methods[Method Type],$A4263),CHAR(34),
", MethodCode:  ",CHAR(34),INDEX(Methods[Method Code],$A4263),CHAR(34),
", MethodName:  ",CHAR(34),INDEX(Methods[Method Name],$A4263),CHAR(34),
", MethodDescription:  ",CHAR(34),INDEX(Methods[Method Description],$A4263),CHAR(34),
", MethodLink:  ",CHAR(34),INDEX(Methods[Method Link],$A4263),CHAR(34),
", OrganizationID: *OrganizationID",TEXT(MATCH(INDEX(Methods[Organization Name],$A4263),Organizations[Organization Name],0),"0000"),"}"))</f>
        <v>#REF!</v>
      </c>
      <c r="Q4263" t="e">
        <f>IF(INDEX(Variables[Variable Type],$A4263)="","",
CONCATENATE("  - &amp;VariableID",TEXT($A4263,"0000"),
" {","VariableTypeCV:  ",CHAR(34),INDEX(Variables[Variable Type],$A4263),CHAR(34),
", VariableCode:  ",CHAR(34),INDEX(Variables[Variable Code],$A4263),CHAR(34),
", VariableNameCV:  ",CHAR(34),INDEX(Variables[Variable Name],$A4263),CHAR(34),
", VariableDefinition:  ",CHAR(34),INDEX(Variables[Variable Definition],$A4263),CHAR(34),
", SpecciationCV:  ",CHAR(34),INDEX(Variables[Speciation],$A4263),CHAR(34),
", NoDataValue:  ",CHAR(34),INDEX(Variables[No Data Value],$A4263),CHAR(34),"}"))</f>
        <v>#REF!</v>
      </c>
    </row>
    <row r="4264" spans="1:17" x14ac:dyDescent="0.25">
      <c r="A4264">
        <v>4261</v>
      </c>
      <c r="D4264" t="e">
        <f>IF(INDEX(People[First Name],$A4264)="","",
CONCATENATE("  - &amp;PersonID",TEXT($A4264,"0000"),
" {","PersonFirstName:  ",CHAR(34),INDEX(People[First Name],$A4264),CHAR(34),
", PersonMiddleName:  ",CHAR(34),INDEX(People[Middle Name],$A4264),CHAR(34),
", PersonLastName:  ",CHAR(34),INDEX(People[Last Name],$A4264),CHAR(34),"}"))</f>
        <v>#REF!</v>
      </c>
      <c r="E4264" t="e">
        <f>IF(INDEX(Organizations[Organization Type '[CV']],$A4264)="","",
CONCATENATE("  - &amp;OrganizationID",TEXT($A4264,"0000"),
" {","OrganizationTypeCV:  ",CHAR(34),INDEX(Organizations[Organization Type '[CV']],$A4264),CHAR(34),
", OrganizationCode:  ",CHAR(34),INDEX(Organizations[Organization Code],$A4264),CHAR(34),
", OrganizationName:  ",CHAR(34),INDEX(Organizations[Organization Name],$A4264),CHAR(34),
", OrganizationDescription:  ",CHAR(34),INDEX(Organizations[Organization Description],$A4264),CHAR(34),
", OrganizationLink:  ",CHAR(34),INDEX(Organizations[Organization Link],$A4264),CHAR(34),"}"))</f>
        <v>#REF!</v>
      </c>
      <c r="F4264" t="e">
        <f>IF(INDEX(People[First Name],$A4264)="","",
CONCATENATE("  - &amp;AffiliationID",TEXT($A4264,"0000"),
" {PersonID: *PersonID",TEXT($A4264,"0000"),
", OrganizationID: *OrganizationID",TEXT(MATCH(INDEX(People[Organization Name],$A4264),Organizations[Organization Name],0),"0000"),
", IsPrimaryOrganizationContact: , AffiliationStartDate: , AffiliationEndDate: , PrimaryPhone: ",
", PrimaryEmail: ",CHAR(34),INDEX(People[Primary Email],$A4264),CHAR(34),
", PrimaryAddress: ",CHAR(34),INDEX(People[Primary Address],$A4264),CHAR(34),
", PersonLink: }"))</f>
        <v>#REF!</v>
      </c>
      <c r="H4264" t="e">
        <f>IF(COUNTA(CitationInformation)=0,"",IF(INDEX(AuthorList[Author Name],$A4264)="","",
CONCATENATE("  - &amp;AuthorListID",TEXT($A4264,"0000"),
"  {CitationID: *CitationID0001",
", PersonID: *PersonID",TEXT(MATCH(INDEX(AuthorList[Author Name],$A4264),People[Full Name],0),"0000"),
", AuthorOrder: ",INDEX(AuthorList[Author Number],$A4264),"}")))</f>
        <v>#REF!</v>
      </c>
      <c r="K4264" t="e">
        <f>IF(INDEX(SamplingFeatures[Feature Code],$A4264)="","",
CONCATENATE("  - &amp;SamplingFeatureID",TEXT($A4264,"0000"),
" {","SamplingFeatureUUID:  ",CHAR(34),INDEX(SamplingFeatures[Sampling Feature UUID],$A4264),CHAR(34),
", SamplingFeatureTypeCV:  ",CHAR(34),INDEX(SamplingFeatures[Sampling Feature Type],$A4264),CHAR(34),
", SamplingFeatureCode:  ",CHAR(34),INDEX(SamplingFeatures[Feature Code],$A4264),CHAR(34),
", SamplingFeatureName:  ",CHAR(34),INDEX(SamplingFeatures[Feature Name],$A4264),CHAR(34),
", SamplingFeatureDescription:  ",CHAR(34),INDEX(SamplingFeatures[Feature Description],$A4264),CHAR(34),
", SamplingFeatureGeotypeCV:  ",CHAR(34),INDEX(SamplingFeatures[Feature Geo Type],$A4264),CHAR(34),
", FeatureGeometry:  ",CHAR(34),INDEX(SamplingFeatures[Feature Geometry],$A4264),CHAR(34),
", Elevation_m:  ",CHAR(34),INDEX(SamplingFeatures[Elevation_m],$A4264),CHAR(34),
", ElevationDatumCV:  ",CHAR(34),ElevationDatum,CHAR(34),"}"))</f>
        <v>#REF!</v>
      </c>
      <c r="L4264" t="e">
        <f>IF(INDEX(SamplingFeatures[Sampling Feature Type],$A4264)&lt;&gt;"Site","",
CONCATENATE("  - &amp;SiteID",TEXT(SUMPRODUCT(--($L$3:$L4263&lt;&gt;"")),"0000"),
" {","SamplingFeatureID:  *SamplingFeatureID",TEXT($A4264,"0000"),
", SiteTypeCV:  ",CHAR(34),INDEX(Sites[Site Type],$A4264),CHAR(34),
", Latitude:  ",INDEX(Sites[Latitude],$A4264),
", Longitude:  ",INDEX(Sites[Longitude],$A4264),
", SRSName:  ",CHAR(34),LatLonDatum,CHAR(34),"}"))</f>
        <v>#REF!</v>
      </c>
      <c r="M4264" t="e">
        <f>IF(INDEX(SamplingFeatures[Sampling Feature Type],$A4264)&lt;&gt;"Specimen","",
CONCATENATE("  - &amp;SpecimenID",TEXT(SUMPRODUCT(--($M$3:$M4263&lt;&gt;"")),"0000"),
" {","SamplingFeatureID:  *SamplingFeatureID",TEXT($A4264,"0000"),
", SpecimenTypeCV:  ",CHAR(34),INDEX(Specimens[Specimen Type],$A4264),CHAR(34),
", SpecimenMediumCV:  ",INDEX(Specimens[Specimen Medium],$A4264),
", IsFieldSpecimen:  ",CHAR(34),INDEX(Specimens[Is Field Specimen?],$A4264),CHAR(34),"}"))</f>
        <v>#REF!</v>
      </c>
      <c r="N4264" t="e">
        <f>IF(COUNTA(SpatialOffsets[])=0,"", IF(INDEX(SpatialOffsets[Spatial Offset Type],$A4264)="","",
CONCATENATE("  - &amp;SpatialOffsetID",TEXT($A4264,"0000"),
" {","SpatialOffsetTypeCV:  ",CHAR(34),INDEX(SpatialOffsets[Spatial Offset Type],$A4264),CHAR(34),
", Offset1Value:  ",INDEX(SpatialOffsets[Offset 1 Value],$A4264),
", Offset1UnitID:  ",CHAR(34),INDEX(SpatialOffsets[Offset 1 Unit],$A4264),CHAR(34),
", Offset2Value:  ",INDEX(SpatialOffsets[Offset 2 Value],$A4264),
", Offset2UnitID:  ",CHAR(34),INDEX(SpatialOffsets[Offset 2 Unit],$A4264),CHAR(34),
", Offset3Value:  ",INDEX(SpatialOffsets[Offset 3 Value],$A4264),
", Offset3UnitID:  ",CHAR(34),INDEX(SpatialOffsets[Offset 3 Unit],$A4264),CHAR(34),,"}")))</f>
        <v>#REF!</v>
      </c>
      <c r="O4264" t="e">
        <f>IF(COUNTA(RelatedFeatures[])=0,"", IF(INDEX(RelatedFeatures[First Sampling Feature Code],$A4264)="","",
CONCATENATE("  - &amp;RelationID",TEXT($A4264,"0000"),
" {","SamplingFeatureID:  *SamplingFeatureID",TEXT(MATCH(INDEX(RelatedFeatures[First Sampling Feature Code],$A4264),SamplingFeatures[Feature Code],0),"0000"),
", RelationshipTypeCV:  ",CHAR(34),INDEX(RelatedFeatures[Relationship Type],$A4264),CHAR(34),
", RelatedFeatureID: *SamplingFeatureID",TEXT(MATCH(INDEX(RelatedFeatures[Second Sampling Feature Code],$A4264),SamplingFeatures[Feature Code],0),"0000"),
", SpatialOffsetID:  ",IF(INDEX(RelatedFeatures[Offset Number],$A4264)="","",CONCATENATE("*SpatialOffsetID",TEXT(INDEX(RelatedFeatures[Offset Number],$A4264),"0000"))),"}")))</f>
        <v>#REF!</v>
      </c>
      <c r="P4264" t="e">
        <f>IF(INDEX(Methods[Method Type],$A4264)="","",
CONCATENATE("  - &amp;MethodID",TEXT($A4264,"0000"),
" {","MethodTypeCV:  ",CHAR(34),INDEX(Methods[Method Type],$A4264),CHAR(34),
", MethodCode:  ",CHAR(34),INDEX(Methods[Method Code],$A4264),CHAR(34),
", MethodName:  ",CHAR(34),INDEX(Methods[Method Name],$A4264),CHAR(34),
", MethodDescription:  ",CHAR(34),INDEX(Methods[Method Description],$A4264),CHAR(34),
", MethodLink:  ",CHAR(34),INDEX(Methods[Method Link],$A4264),CHAR(34),
", OrganizationID: *OrganizationID",TEXT(MATCH(INDEX(Methods[Organization Name],$A4264),Organizations[Organization Name],0),"0000"),"}"))</f>
        <v>#REF!</v>
      </c>
      <c r="Q4264" t="e">
        <f>IF(INDEX(Variables[Variable Type],$A4264)="","",
CONCATENATE("  - &amp;VariableID",TEXT($A4264,"0000"),
" {","VariableTypeCV:  ",CHAR(34),INDEX(Variables[Variable Type],$A4264),CHAR(34),
", VariableCode:  ",CHAR(34),INDEX(Variables[Variable Code],$A4264),CHAR(34),
", VariableNameCV:  ",CHAR(34),INDEX(Variables[Variable Name],$A4264),CHAR(34),
", VariableDefinition:  ",CHAR(34),INDEX(Variables[Variable Definition],$A4264),CHAR(34),
", SpecciationCV:  ",CHAR(34),INDEX(Variables[Speciation],$A4264),CHAR(34),
", NoDataValue:  ",CHAR(34),INDEX(Variables[No Data Value],$A4264),CHAR(34),"}"))</f>
        <v>#REF!</v>
      </c>
    </row>
    <row r="4265" spans="1:17" x14ac:dyDescent="0.25">
      <c r="A4265">
        <v>4262</v>
      </c>
      <c r="D4265" t="e">
        <f>IF(INDEX(People[First Name],$A4265)="","",
CONCATENATE("  - &amp;PersonID",TEXT($A4265,"0000"),
" {","PersonFirstName:  ",CHAR(34),INDEX(People[First Name],$A4265),CHAR(34),
", PersonMiddleName:  ",CHAR(34),INDEX(People[Middle Name],$A4265),CHAR(34),
", PersonLastName:  ",CHAR(34),INDEX(People[Last Name],$A4265),CHAR(34),"}"))</f>
        <v>#REF!</v>
      </c>
      <c r="E4265" t="e">
        <f>IF(INDEX(Organizations[Organization Type '[CV']],$A4265)="","",
CONCATENATE("  - &amp;OrganizationID",TEXT($A4265,"0000"),
" {","OrganizationTypeCV:  ",CHAR(34),INDEX(Organizations[Organization Type '[CV']],$A4265),CHAR(34),
", OrganizationCode:  ",CHAR(34),INDEX(Organizations[Organization Code],$A4265),CHAR(34),
", OrganizationName:  ",CHAR(34),INDEX(Organizations[Organization Name],$A4265),CHAR(34),
", OrganizationDescription:  ",CHAR(34),INDEX(Organizations[Organization Description],$A4265),CHAR(34),
", OrganizationLink:  ",CHAR(34),INDEX(Organizations[Organization Link],$A4265),CHAR(34),"}"))</f>
        <v>#REF!</v>
      </c>
      <c r="F4265" t="e">
        <f>IF(INDEX(People[First Name],$A4265)="","",
CONCATENATE("  - &amp;AffiliationID",TEXT($A4265,"0000"),
" {PersonID: *PersonID",TEXT($A4265,"0000"),
", OrganizationID: *OrganizationID",TEXT(MATCH(INDEX(People[Organization Name],$A4265),Organizations[Organization Name],0),"0000"),
", IsPrimaryOrganizationContact: , AffiliationStartDate: , AffiliationEndDate: , PrimaryPhone: ",
", PrimaryEmail: ",CHAR(34),INDEX(People[Primary Email],$A4265),CHAR(34),
", PrimaryAddress: ",CHAR(34),INDEX(People[Primary Address],$A4265),CHAR(34),
", PersonLink: }"))</f>
        <v>#REF!</v>
      </c>
      <c r="H4265" t="e">
        <f>IF(COUNTA(CitationInformation)=0,"",IF(INDEX(AuthorList[Author Name],$A4265)="","",
CONCATENATE("  - &amp;AuthorListID",TEXT($A4265,"0000"),
"  {CitationID: *CitationID0001",
", PersonID: *PersonID",TEXT(MATCH(INDEX(AuthorList[Author Name],$A4265),People[Full Name],0),"0000"),
", AuthorOrder: ",INDEX(AuthorList[Author Number],$A4265),"}")))</f>
        <v>#REF!</v>
      </c>
      <c r="K4265" t="e">
        <f>IF(INDEX(SamplingFeatures[Feature Code],$A4265)="","",
CONCATENATE("  - &amp;SamplingFeatureID",TEXT($A4265,"0000"),
" {","SamplingFeatureUUID:  ",CHAR(34),INDEX(SamplingFeatures[Sampling Feature UUID],$A4265),CHAR(34),
", SamplingFeatureTypeCV:  ",CHAR(34),INDEX(SamplingFeatures[Sampling Feature Type],$A4265),CHAR(34),
", SamplingFeatureCode:  ",CHAR(34),INDEX(SamplingFeatures[Feature Code],$A4265),CHAR(34),
", SamplingFeatureName:  ",CHAR(34),INDEX(SamplingFeatures[Feature Name],$A4265),CHAR(34),
", SamplingFeatureDescription:  ",CHAR(34),INDEX(SamplingFeatures[Feature Description],$A4265),CHAR(34),
", SamplingFeatureGeotypeCV:  ",CHAR(34),INDEX(SamplingFeatures[Feature Geo Type],$A4265),CHAR(34),
", FeatureGeometry:  ",CHAR(34),INDEX(SamplingFeatures[Feature Geometry],$A4265),CHAR(34),
", Elevation_m:  ",CHAR(34),INDEX(SamplingFeatures[Elevation_m],$A4265),CHAR(34),
", ElevationDatumCV:  ",CHAR(34),ElevationDatum,CHAR(34),"}"))</f>
        <v>#REF!</v>
      </c>
      <c r="L4265" t="e">
        <f>IF(INDEX(SamplingFeatures[Sampling Feature Type],$A4265)&lt;&gt;"Site","",
CONCATENATE("  - &amp;SiteID",TEXT(SUMPRODUCT(--($L$3:$L4264&lt;&gt;"")),"0000"),
" {","SamplingFeatureID:  *SamplingFeatureID",TEXT($A4265,"0000"),
", SiteTypeCV:  ",CHAR(34),INDEX(Sites[Site Type],$A4265),CHAR(34),
", Latitude:  ",INDEX(Sites[Latitude],$A4265),
", Longitude:  ",INDEX(Sites[Longitude],$A4265),
", SRSName:  ",CHAR(34),LatLonDatum,CHAR(34),"}"))</f>
        <v>#REF!</v>
      </c>
      <c r="M4265" t="e">
        <f>IF(INDEX(SamplingFeatures[Sampling Feature Type],$A4265)&lt;&gt;"Specimen","",
CONCATENATE("  - &amp;SpecimenID",TEXT(SUMPRODUCT(--($M$3:$M4264&lt;&gt;"")),"0000"),
" {","SamplingFeatureID:  *SamplingFeatureID",TEXT($A4265,"0000"),
", SpecimenTypeCV:  ",CHAR(34),INDEX(Specimens[Specimen Type],$A4265),CHAR(34),
", SpecimenMediumCV:  ",INDEX(Specimens[Specimen Medium],$A4265),
", IsFieldSpecimen:  ",CHAR(34),INDEX(Specimens[Is Field Specimen?],$A4265),CHAR(34),"}"))</f>
        <v>#REF!</v>
      </c>
      <c r="N4265" t="e">
        <f>IF(COUNTA(SpatialOffsets[])=0,"", IF(INDEX(SpatialOffsets[Spatial Offset Type],$A4265)="","",
CONCATENATE("  - &amp;SpatialOffsetID",TEXT($A4265,"0000"),
" {","SpatialOffsetTypeCV:  ",CHAR(34),INDEX(SpatialOffsets[Spatial Offset Type],$A4265),CHAR(34),
", Offset1Value:  ",INDEX(SpatialOffsets[Offset 1 Value],$A4265),
", Offset1UnitID:  ",CHAR(34),INDEX(SpatialOffsets[Offset 1 Unit],$A4265),CHAR(34),
", Offset2Value:  ",INDEX(SpatialOffsets[Offset 2 Value],$A4265),
", Offset2UnitID:  ",CHAR(34),INDEX(SpatialOffsets[Offset 2 Unit],$A4265),CHAR(34),
", Offset3Value:  ",INDEX(SpatialOffsets[Offset 3 Value],$A4265),
", Offset3UnitID:  ",CHAR(34),INDEX(SpatialOffsets[Offset 3 Unit],$A4265),CHAR(34),,"}")))</f>
        <v>#REF!</v>
      </c>
      <c r="O4265" t="e">
        <f>IF(COUNTA(RelatedFeatures[])=0,"", IF(INDEX(RelatedFeatures[First Sampling Feature Code],$A4265)="","",
CONCATENATE("  - &amp;RelationID",TEXT($A4265,"0000"),
" {","SamplingFeatureID:  *SamplingFeatureID",TEXT(MATCH(INDEX(RelatedFeatures[First Sampling Feature Code],$A4265),SamplingFeatures[Feature Code],0),"0000"),
", RelationshipTypeCV:  ",CHAR(34),INDEX(RelatedFeatures[Relationship Type],$A4265),CHAR(34),
", RelatedFeatureID: *SamplingFeatureID",TEXT(MATCH(INDEX(RelatedFeatures[Second Sampling Feature Code],$A4265),SamplingFeatures[Feature Code],0),"0000"),
", SpatialOffsetID:  ",IF(INDEX(RelatedFeatures[Offset Number],$A4265)="","",CONCATENATE("*SpatialOffsetID",TEXT(INDEX(RelatedFeatures[Offset Number],$A4265),"0000"))),"}")))</f>
        <v>#REF!</v>
      </c>
      <c r="P4265" t="e">
        <f>IF(INDEX(Methods[Method Type],$A4265)="","",
CONCATENATE("  - &amp;MethodID",TEXT($A4265,"0000"),
" {","MethodTypeCV:  ",CHAR(34),INDEX(Methods[Method Type],$A4265),CHAR(34),
", MethodCode:  ",CHAR(34),INDEX(Methods[Method Code],$A4265),CHAR(34),
", MethodName:  ",CHAR(34),INDEX(Methods[Method Name],$A4265),CHAR(34),
", MethodDescription:  ",CHAR(34),INDEX(Methods[Method Description],$A4265),CHAR(34),
", MethodLink:  ",CHAR(34),INDEX(Methods[Method Link],$A4265),CHAR(34),
", OrganizationID: *OrganizationID",TEXT(MATCH(INDEX(Methods[Organization Name],$A4265),Organizations[Organization Name],0),"0000"),"}"))</f>
        <v>#REF!</v>
      </c>
      <c r="Q4265" t="e">
        <f>IF(INDEX(Variables[Variable Type],$A4265)="","",
CONCATENATE("  - &amp;VariableID",TEXT($A4265,"0000"),
" {","VariableTypeCV:  ",CHAR(34),INDEX(Variables[Variable Type],$A4265),CHAR(34),
", VariableCode:  ",CHAR(34),INDEX(Variables[Variable Code],$A4265),CHAR(34),
", VariableNameCV:  ",CHAR(34),INDEX(Variables[Variable Name],$A4265),CHAR(34),
", VariableDefinition:  ",CHAR(34),INDEX(Variables[Variable Definition],$A4265),CHAR(34),
", SpecciationCV:  ",CHAR(34),INDEX(Variables[Speciation],$A4265),CHAR(34),
", NoDataValue:  ",CHAR(34),INDEX(Variables[No Data Value],$A4265),CHAR(34),"}"))</f>
        <v>#REF!</v>
      </c>
    </row>
    <row r="4266" spans="1:17" x14ac:dyDescent="0.25">
      <c r="A4266">
        <v>4263</v>
      </c>
      <c r="D4266" t="e">
        <f>IF(INDEX(People[First Name],$A4266)="","",
CONCATENATE("  - &amp;PersonID",TEXT($A4266,"0000"),
" {","PersonFirstName:  ",CHAR(34),INDEX(People[First Name],$A4266),CHAR(34),
", PersonMiddleName:  ",CHAR(34),INDEX(People[Middle Name],$A4266),CHAR(34),
", PersonLastName:  ",CHAR(34),INDEX(People[Last Name],$A4266),CHAR(34),"}"))</f>
        <v>#REF!</v>
      </c>
      <c r="E4266" t="e">
        <f>IF(INDEX(Organizations[Organization Type '[CV']],$A4266)="","",
CONCATENATE("  - &amp;OrganizationID",TEXT($A4266,"0000"),
" {","OrganizationTypeCV:  ",CHAR(34),INDEX(Organizations[Organization Type '[CV']],$A4266),CHAR(34),
", OrganizationCode:  ",CHAR(34),INDEX(Organizations[Organization Code],$A4266),CHAR(34),
", OrganizationName:  ",CHAR(34),INDEX(Organizations[Organization Name],$A4266),CHAR(34),
", OrganizationDescription:  ",CHAR(34),INDEX(Organizations[Organization Description],$A4266),CHAR(34),
", OrganizationLink:  ",CHAR(34),INDEX(Organizations[Organization Link],$A4266),CHAR(34),"}"))</f>
        <v>#REF!</v>
      </c>
      <c r="F4266" t="e">
        <f>IF(INDEX(People[First Name],$A4266)="","",
CONCATENATE("  - &amp;AffiliationID",TEXT($A4266,"0000"),
" {PersonID: *PersonID",TEXT($A4266,"0000"),
", OrganizationID: *OrganizationID",TEXT(MATCH(INDEX(People[Organization Name],$A4266),Organizations[Organization Name],0),"0000"),
", IsPrimaryOrganizationContact: , AffiliationStartDate: , AffiliationEndDate: , PrimaryPhone: ",
", PrimaryEmail: ",CHAR(34),INDEX(People[Primary Email],$A4266),CHAR(34),
", PrimaryAddress: ",CHAR(34),INDEX(People[Primary Address],$A4266),CHAR(34),
", PersonLink: }"))</f>
        <v>#REF!</v>
      </c>
      <c r="H4266" t="e">
        <f>IF(COUNTA(CitationInformation)=0,"",IF(INDEX(AuthorList[Author Name],$A4266)="","",
CONCATENATE("  - &amp;AuthorListID",TEXT($A4266,"0000"),
"  {CitationID: *CitationID0001",
", PersonID: *PersonID",TEXT(MATCH(INDEX(AuthorList[Author Name],$A4266),People[Full Name],0),"0000"),
", AuthorOrder: ",INDEX(AuthorList[Author Number],$A4266),"}")))</f>
        <v>#REF!</v>
      </c>
      <c r="K4266" t="e">
        <f>IF(INDEX(SamplingFeatures[Feature Code],$A4266)="","",
CONCATENATE("  - &amp;SamplingFeatureID",TEXT($A4266,"0000"),
" {","SamplingFeatureUUID:  ",CHAR(34),INDEX(SamplingFeatures[Sampling Feature UUID],$A4266),CHAR(34),
", SamplingFeatureTypeCV:  ",CHAR(34),INDEX(SamplingFeatures[Sampling Feature Type],$A4266),CHAR(34),
", SamplingFeatureCode:  ",CHAR(34),INDEX(SamplingFeatures[Feature Code],$A4266),CHAR(34),
", SamplingFeatureName:  ",CHAR(34),INDEX(SamplingFeatures[Feature Name],$A4266),CHAR(34),
", SamplingFeatureDescription:  ",CHAR(34),INDEX(SamplingFeatures[Feature Description],$A4266),CHAR(34),
", SamplingFeatureGeotypeCV:  ",CHAR(34),INDEX(SamplingFeatures[Feature Geo Type],$A4266),CHAR(34),
", FeatureGeometry:  ",CHAR(34),INDEX(SamplingFeatures[Feature Geometry],$A4266),CHAR(34),
", Elevation_m:  ",CHAR(34),INDEX(SamplingFeatures[Elevation_m],$A4266),CHAR(34),
", ElevationDatumCV:  ",CHAR(34),ElevationDatum,CHAR(34),"}"))</f>
        <v>#REF!</v>
      </c>
      <c r="L4266" t="e">
        <f>IF(INDEX(SamplingFeatures[Sampling Feature Type],$A4266)&lt;&gt;"Site","",
CONCATENATE("  - &amp;SiteID",TEXT(SUMPRODUCT(--($L$3:$L4265&lt;&gt;"")),"0000"),
" {","SamplingFeatureID:  *SamplingFeatureID",TEXT($A4266,"0000"),
", SiteTypeCV:  ",CHAR(34),INDEX(Sites[Site Type],$A4266),CHAR(34),
", Latitude:  ",INDEX(Sites[Latitude],$A4266),
", Longitude:  ",INDEX(Sites[Longitude],$A4266),
", SRSName:  ",CHAR(34),LatLonDatum,CHAR(34),"}"))</f>
        <v>#REF!</v>
      </c>
      <c r="M4266" t="e">
        <f>IF(INDEX(SamplingFeatures[Sampling Feature Type],$A4266)&lt;&gt;"Specimen","",
CONCATENATE("  - &amp;SpecimenID",TEXT(SUMPRODUCT(--($M$3:$M4265&lt;&gt;"")),"0000"),
" {","SamplingFeatureID:  *SamplingFeatureID",TEXT($A4266,"0000"),
", SpecimenTypeCV:  ",CHAR(34),INDEX(Specimens[Specimen Type],$A4266),CHAR(34),
", SpecimenMediumCV:  ",INDEX(Specimens[Specimen Medium],$A4266),
", IsFieldSpecimen:  ",CHAR(34),INDEX(Specimens[Is Field Specimen?],$A4266),CHAR(34),"}"))</f>
        <v>#REF!</v>
      </c>
      <c r="N4266" t="e">
        <f>IF(COUNTA(SpatialOffsets[])=0,"", IF(INDEX(SpatialOffsets[Spatial Offset Type],$A4266)="","",
CONCATENATE("  - &amp;SpatialOffsetID",TEXT($A4266,"0000"),
" {","SpatialOffsetTypeCV:  ",CHAR(34),INDEX(SpatialOffsets[Spatial Offset Type],$A4266),CHAR(34),
", Offset1Value:  ",INDEX(SpatialOffsets[Offset 1 Value],$A4266),
", Offset1UnitID:  ",CHAR(34),INDEX(SpatialOffsets[Offset 1 Unit],$A4266),CHAR(34),
", Offset2Value:  ",INDEX(SpatialOffsets[Offset 2 Value],$A4266),
", Offset2UnitID:  ",CHAR(34),INDEX(SpatialOffsets[Offset 2 Unit],$A4266),CHAR(34),
", Offset3Value:  ",INDEX(SpatialOffsets[Offset 3 Value],$A4266),
", Offset3UnitID:  ",CHAR(34),INDEX(SpatialOffsets[Offset 3 Unit],$A4266),CHAR(34),,"}")))</f>
        <v>#REF!</v>
      </c>
      <c r="O4266" t="e">
        <f>IF(COUNTA(RelatedFeatures[])=0,"", IF(INDEX(RelatedFeatures[First Sampling Feature Code],$A4266)="","",
CONCATENATE("  - &amp;RelationID",TEXT($A4266,"0000"),
" {","SamplingFeatureID:  *SamplingFeatureID",TEXT(MATCH(INDEX(RelatedFeatures[First Sampling Feature Code],$A4266),SamplingFeatures[Feature Code],0),"0000"),
", RelationshipTypeCV:  ",CHAR(34),INDEX(RelatedFeatures[Relationship Type],$A4266),CHAR(34),
", RelatedFeatureID: *SamplingFeatureID",TEXT(MATCH(INDEX(RelatedFeatures[Second Sampling Feature Code],$A4266),SamplingFeatures[Feature Code],0),"0000"),
", SpatialOffsetID:  ",IF(INDEX(RelatedFeatures[Offset Number],$A4266)="","",CONCATENATE("*SpatialOffsetID",TEXT(INDEX(RelatedFeatures[Offset Number],$A4266),"0000"))),"}")))</f>
        <v>#REF!</v>
      </c>
      <c r="P4266" t="e">
        <f>IF(INDEX(Methods[Method Type],$A4266)="","",
CONCATENATE("  - &amp;MethodID",TEXT($A4266,"0000"),
" {","MethodTypeCV:  ",CHAR(34),INDEX(Methods[Method Type],$A4266),CHAR(34),
", MethodCode:  ",CHAR(34),INDEX(Methods[Method Code],$A4266),CHAR(34),
", MethodName:  ",CHAR(34),INDEX(Methods[Method Name],$A4266),CHAR(34),
", MethodDescription:  ",CHAR(34),INDEX(Methods[Method Description],$A4266),CHAR(34),
", MethodLink:  ",CHAR(34),INDEX(Methods[Method Link],$A4266),CHAR(34),
", OrganizationID: *OrganizationID",TEXT(MATCH(INDEX(Methods[Organization Name],$A4266),Organizations[Organization Name],0),"0000"),"}"))</f>
        <v>#REF!</v>
      </c>
      <c r="Q4266" t="e">
        <f>IF(INDEX(Variables[Variable Type],$A4266)="","",
CONCATENATE("  - &amp;VariableID",TEXT($A4266,"0000"),
" {","VariableTypeCV:  ",CHAR(34),INDEX(Variables[Variable Type],$A4266),CHAR(34),
", VariableCode:  ",CHAR(34),INDEX(Variables[Variable Code],$A4266),CHAR(34),
", VariableNameCV:  ",CHAR(34),INDEX(Variables[Variable Name],$A4266),CHAR(34),
", VariableDefinition:  ",CHAR(34),INDEX(Variables[Variable Definition],$A4266),CHAR(34),
", SpecciationCV:  ",CHAR(34),INDEX(Variables[Speciation],$A4266),CHAR(34),
", NoDataValue:  ",CHAR(34),INDEX(Variables[No Data Value],$A4266),CHAR(34),"}"))</f>
        <v>#REF!</v>
      </c>
    </row>
    <row r="4267" spans="1:17" x14ac:dyDescent="0.25">
      <c r="A4267">
        <v>4264</v>
      </c>
      <c r="D4267" t="e">
        <f>IF(INDEX(People[First Name],$A4267)="","",
CONCATENATE("  - &amp;PersonID",TEXT($A4267,"0000"),
" {","PersonFirstName:  ",CHAR(34),INDEX(People[First Name],$A4267),CHAR(34),
", PersonMiddleName:  ",CHAR(34),INDEX(People[Middle Name],$A4267),CHAR(34),
", PersonLastName:  ",CHAR(34),INDEX(People[Last Name],$A4267),CHAR(34),"}"))</f>
        <v>#REF!</v>
      </c>
      <c r="E4267" t="e">
        <f>IF(INDEX(Organizations[Organization Type '[CV']],$A4267)="","",
CONCATENATE("  - &amp;OrganizationID",TEXT($A4267,"0000"),
" {","OrganizationTypeCV:  ",CHAR(34),INDEX(Organizations[Organization Type '[CV']],$A4267),CHAR(34),
", OrganizationCode:  ",CHAR(34),INDEX(Organizations[Organization Code],$A4267),CHAR(34),
", OrganizationName:  ",CHAR(34),INDEX(Organizations[Organization Name],$A4267),CHAR(34),
", OrganizationDescription:  ",CHAR(34),INDEX(Organizations[Organization Description],$A4267),CHAR(34),
", OrganizationLink:  ",CHAR(34),INDEX(Organizations[Organization Link],$A4267),CHAR(34),"}"))</f>
        <v>#REF!</v>
      </c>
      <c r="F4267" t="e">
        <f>IF(INDEX(People[First Name],$A4267)="","",
CONCATENATE("  - &amp;AffiliationID",TEXT($A4267,"0000"),
" {PersonID: *PersonID",TEXT($A4267,"0000"),
", OrganizationID: *OrganizationID",TEXT(MATCH(INDEX(People[Organization Name],$A4267),Organizations[Organization Name],0),"0000"),
", IsPrimaryOrganizationContact: , AffiliationStartDate: , AffiliationEndDate: , PrimaryPhone: ",
", PrimaryEmail: ",CHAR(34),INDEX(People[Primary Email],$A4267),CHAR(34),
", PrimaryAddress: ",CHAR(34),INDEX(People[Primary Address],$A4267),CHAR(34),
", PersonLink: }"))</f>
        <v>#REF!</v>
      </c>
      <c r="H4267" t="e">
        <f>IF(COUNTA(CitationInformation)=0,"",IF(INDEX(AuthorList[Author Name],$A4267)="","",
CONCATENATE("  - &amp;AuthorListID",TEXT($A4267,"0000"),
"  {CitationID: *CitationID0001",
", PersonID: *PersonID",TEXT(MATCH(INDEX(AuthorList[Author Name],$A4267),People[Full Name],0),"0000"),
", AuthorOrder: ",INDEX(AuthorList[Author Number],$A4267),"}")))</f>
        <v>#REF!</v>
      </c>
      <c r="K4267" t="e">
        <f>IF(INDEX(SamplingFeatures[Feature Code],$A4267)="","",
CONCATENATE("  - &amp;SamplingFeatureID",TEXT($A4267,"0000"),
" {","SamplingFeatureUUID:  ",CHAR(34),INDEX(SamplingFeatures[Sampling Feature UUID],$A4267),CHAR(34),
", SamplingFeatureTypeCV:  ",CHAR(34),INDEX(SamplingFeatures[Sampling Feature Type],$A4267),CHAR(34),
", SamplingFeatureCode:  ",CHAR(34),INDEX(SamplingFeatures[Feature Code],$A4267),CHAR(34),
", SamplingFeatureName:  ",CHAR(34),INDEX(SamplingFeatures[Feature Name],$A4267),CHAR(34),
", SamplingFeatureDescription:  ",CHAR(34),INDEX(SamplingFeatures[Feature Description],$A4267),CHAR(34),
", SamplingFeatureGeotypeCV:  ",CHAR(34),INDEX(SamplingFeatures[Feature Geo Type],$A4267),CHAR(34),
", FeatureGeometry:  ",CHAR(34),INDEX(SamplingFeatures[Feature Geometry],$A4267),CHAR(34),
", Elevation_m:  ",CHAR(34),INDEX(SamplingFeatures[Elevation_m],$A4267),CHAR(34),
", ElevationDatumCV:  ",CHAR(34),ElevationDatum,CHAR(34),"}"))</f>
        <v>#REF!</v>
      </c>
      <c r="L4267" t="e">
        <f>IF(INDEX(SamplingFeatures[Sampling Feature Type],$A4267)&lt;&gt;"Site","",
CONCATENATE("  - &amp;SiteID",TEXT(SUMPRODUCT(--($L$3:$L4266&lt;&gt;"")),"0000"),
" {","SamplingFeatureID:  *SamplingFeatureID",TEXT($A4267,"0000"),
", SiteTypeCV:  ",CHAR(34),INDEX(Sites[Site Type],$A4267),CHAR(34),
", Latitude:  ",INDEX(Sites[Latitude],$A4267),
", Longitude:  ",INDEX(Sites[Longitude],$A4267),
", SRSName:  ",CHAR(34),LatLonDatum,CHAR(34),"}"))</f>
        <v>#REF!</v>
      </c>
      <c r="M4267" t="e">
        <f>IF(INDEX(SamplingFeatures[Sampling Feature Type],$A4267)&lt;&gt;"Specimen","",
CONCATENATE("  - &amp;SpecimenID",TEXT(SUMPRODUCT(--($M$3:$M4266&lt;&gt;"")),"0000"),
" {","SamplingFeatureID:  *SamplingFeatureID",TEXT($A4267,"0000"),
", SpecimenTypeCV:  ",CHAR(34),INDEX(Specimens[Specimen Type],$A4267),CHAR(34),
", SpecimenMediumCV:  ",INDEX(Specimens[Specimen Medium],$A4267),
", IsFieldSpecimen:  ",CHAR(34),INDEX(Specimens[Is Field Specimen?],$A4267),CHAR(34),"}"))</f>
        <v>#REF!</v>
      </c>
      <c r="N4267" t="e">
        <f>IF(COUNTA(SpatialOffsets[])=0,"", IF(INDEX(SpatialOffsets[Spatial Offset Type],$A4267)="","",
CONCATENATE("  - &amp;SpatialOffsetID",TEXT($A4267,"0000"),
" {","SpatialOffsetTypeCV:  ",CHAR(34),INDEX(SpatialOffsets[Spatial Offset Type],$A4267),CHAR(34),
", Offset1Value:  ",INDEX(SpatialOffsets[Offset 1 Value],$A4267),
", Offset1UnitID:  ",CHAR(34),INDEX(SpatialOffsets[Offset 1 Unit],$A4267),CHAR(34),
", Offset2Value:  ",INDEX(SpatialOffsets[Offset 2 Value],$A4267),
", Offset2UnitID:  ",CHAR(34),INDEX(SpatialOffsets[Offset 2 Unit],$A4267),CHAR(34),
", Offset3Value:  ",INDEX(SpatialOffsets[Offset 3 Value],$A4267),
", Offset3UnitID:  ",CHAR(34),INDEX(SpatialOffsets[Offset 3 Unit],$A4267),CHAR(34),,"}")))</f>
        <v>#REF!</v>
      </c>
      <c r="O4267" t="e">
        <f>IF(COUNTA(RelatedFeatures[])=0,"", IF(INDEX(RelatedFeatures[First Sampling Feature Code],$A4267)="","",
CONCATENATE("  - &amp;RelationID",TEXT($A4267,"0000"),
" {","SamplingFeatureID:  *SamplingFeatureID",TEXT(MATCH(INDEX(RelatedFeatures[First Sampling Feature Code],$A4267),SamplingFeatures[Feature Code],0),"0000"),
", RelationshipTypeCV:  ",CHAR(34),INDEX(RelatedFeatures[Relationship Type],$A4267),CHAR(34),
", RelatedFeatureID: *SamplingFeatureID",TEXT(MATCH(INDEX(RelatedFeatures[Second Sampling Feature Code],$A4267),SamplingFeatures[Feature Code],0),"0000"),
", SpatialOffsetID:  ",IF(INDEX(RelatedFeatures[Offset Number],$A4267)="","",CONCATENATE("*SpatialOffsetID",TEXT(INDEX(RelatedFeatures[Offset Number],$A4267),"0000"))),"}")))</f>
        <v>#REF!</v>
      </c>
      <c r="P4267" t="e">
        <f>IF(INDEX(Methods[Method Type],$A4267)="","",
CONCATENATE("  - &amp;MethodID",TEXT($A4267,"0000"),
" {","MethodTypeCV:  ",CHAR(34),INDEX(Methods[Method Type],$A4267),CHAR(34),
", MethodCode:  ",CHAR(34),INDEX(Methods[Method Code],$A4267),CHAR(34),
", MethodName:  ",CHAR(34),INDEX(Methods[Method Name],$A4267),CHAR(34),
", MethodDescription:  ",CHAR(34),INDEX(Methods[Method Description],$A4267),CHAR(34),
", MethodLink:  ",CHAR(34),INDEX(Methods[Method Link],$A4267),CHAR(34),
", OrganizationID: *OrganizationID",TEXT(MATCH(INDEX(Methods[Organization Name],$A4267),Organizations[Organization Name],0),"0000"),"}"))</f>
        <v>#REF!</v>
      </c>
      <c r="Q4267" t="e">
        <f>IF(INDEX(Variables[Variable Type],$A4267)="","",
CONCATENATE("  - &amp;VariableID",TEXT($A4267,"0000"),
" {","VariableTypeCV:  ",CHAR(34),INDEX(Variables[Variable Type],$A4267),CHAR(34),
", VariableCode:  ",CHAR(34),INDEX(Variables[Variable Code],$A4267),CHAR(34),
", VariableNameCV:  ",CHAR(34),INDEX(Variables[Variable Name],$A4267),CHAR(34),
", VariableDefinition:  ",CHAR(34),INDEX(Variables[Variable Definition],$A4267),CHAR(34),
", SpecciationCV:  ",CHAR(34),INDEX(Variables[Speciation],$A4267),CHAR(34),
", NoDataValue:  ",CHAR(34),INDEX(Variables[No Data Value],$A4267),CHAR(34),"}"))</f>
        <v>#REF!</v>
      </c>
    </row>
    <row r="4268" spans="1:17" x14ac:dyDescent="0.25">
      <c r="A4268">
        <v>4265</v>
      </c>
      <c r="D4268" t="e">
        <f>IF(INDEX(People[First Name],$A4268)="","",
CONCATENATE("  - &amp;PersonID",TEXT($A4268,"0000"),
" {","PersonFirstName:  ",CHAR(34),INDEX(People[First Name],$A4268),CHAR(34),
", PersonMiddleName:  ",CHAR(34),INDEX(People[Middle Name],$A4268),CHAR(34),
", PersonLastName:  ",CHAR(34),INDEX(People[Last Name],$A4268),CHAR(34),"}"))</f>
        <v>#REF!</v>
      </c>
      <c r="E4268" t="e">
        <f>IF(INDEX(Organizations[Organization Type '[CV']],$A4268)="","",
CONCATENATE("  - &amp;OrganizationID",TEXT($A4268,"0000"),
" {","OrganizationTypeCV:  ",CHAR(34),INDEX(Organizations[Organization Type '[CV']],$A4268),CHAR(34),
", OrganizationCode:  ",CHAR(34),INDEX(Organizations[Organization Code],$A4268),CHAR(34),
", OrganizationName:  ",CHAR(34),INDEX(Organizations[Organization Name],$A4268),CHAR(34),
", OrganizationDescription:  ",CHAR(34),INDEX(Organizations[Organization Description],$A4268),CHAR(34),
", OrganizationLink:  ",CHAR(34),INDEX(Organizations[Organization Link],$A4268),CHAR(34),"}"))</f>
        <v>#REF!</v>
      </c>
      <c r="F4268" t="e">
        <f>IF(INDEX(People[First Name],$A4268)="","",
CONCATENATE("  - &amp;AffiliationID",TEXT($A4268,"0000"),
" {PersonID: *PersonID",TEXT($A4268,"0000"),
", OrganizationID: *OrganizationID",TEXT(MATCH(INDEX(People[Organization Name],$A4268),Organizations[Organization Name],0),"0000"),
", IsPrimaryOrganizationContact: , AffiliationStartDate: , AffiliationEndDate: , PrimaryPhone: ",
", PrimaryEmail: ",CHAR(34),INDEX(People[Primary Email],$A4268),CHAR(34),
", PrimaryAddress: ",CHAR(34),INDEX(People[Primary Address],$A4268),CHAR(34),
", PersonLink: }"))</f>
        <v>#REF!</v>
      </c>
      <c r="H4268" t="e">
        <f>IF(COUNTA(CitationInformation)=0,"",IF(INDEX(AuthorList[Author Name],$A4268)="","",
CONCATENATE("  - &amp;AuthorListID",TEXT($A4268,"0000"),
"  {CitationID: *CitationID0001",
", PersonID: *PersonID",TEXT(MATCH(INDEX(AuthorList[Author Name],$A4268),People[Full Name],0),"0000"),
", AuthorOrder: ",INDEX(AuthorList[Author Number],$A4268),"}")))</f>
        <v>#REF!</v>
      </c>
      <c r="K4268" t="e">
        <f>IF(INDEX(SamplingFeatures[Feature Code],$A4268)="","",
CONCATENATE("  - &amp;SamplingFeatureID",TEXT($A4268,"0000"),
" {","SamplingFeatureUUID:  ",CHAR(34),INDEX(SamplingFeatures[Sampling Feature UUID],$A4268),CHAR(34),
", SamplingFeatureTypeCV:  ",CHAR(34),INDEX(SamplingFeatures[Sampling Feature Type],$A4268),CHAR(34),
", SamplingFeatureCode:  ",CHAR(34),INDEX(SamplingFeatures[Feature Code],$A4268),CHAR(34),
", SamplingFeatureName:  ",CHAR(34),INDEX(SamplingFeatures[Feature Name],$A4268),CHAR(34),
", SamplingFeatureDescription:  ",CHAR(34),INDEX(SamplingFeatures[Feature Description],$A4268),CHAR(34),
", SamplingFeatureGeotypeCV:  ",CHAR(34),INDEX(SamplingFeatures[Feature Geo Type],$A4268),CHAR(34),
", FeatureGeometry:  ",CHAR(34),INDEX(SamplingFeatures[Feature Geometry],$A4268),CHAR(34),
", Elevation_m:  ",CHAR(34),INDEX(SamplingFeatures[Elevation_m],$A4268),CHAR(34),
", ElevationDatumCV:  ",CHAR(34),ElevationDatum,CHAR(34),"}"))</f>
        <v>#REF!</v>
      </c>
      <c r="L4268" t="e">
        <f>IF(INDEX(SamplingFeatures[Sampling Feature Type],$A4268)&lt;&gt;"Site","",
CONCATENATE("  - &amp;SiteID",TEXT(SUMPRODUCT(--($L$3:$L4267&lt;&gt;"")),"0000"),
" {","SamplingFeatureID:  *SamplingFeatureID",TEXT($A4268,"0000"),
", SiteTypeCV:  ",CHAR(34),INDEX(Sites[Site Type],$A4268),CHAR(34),
", Latitude:  ",INDEX(Sites[Latitude],$A4268),
", Longitude:  ",INDEX(Sites[Longitude],$A4268),
", SRSName:  ",CHAR(34),LatLonDatum,CHAR(34),"}"))</f>
        <v>#REF!</v>
      </c>
      <c r="M4268" t="e">
        <f>IF(INDEX(SamplingFeatures[Sampling Feature Type],$A4268)&lt;&gt;"Specimen","",
CONCATENATE("  - &amp;SpecimenID",TEXT(SUMPRODUCT(--($M$3:$M4267&lt;&gt;"")),"0000"),
" {","SamplingFeatureID:  *SamplingFeatureID",TEXT($A4268,"0000"),
", SpecimenTypeCV:  ",CHAR(34),INDEX(Specimens[Specimen Type],$A4268),CHAR(34),
", SpecimenMediumCV:  ",INDEX(Specimens[Specimen Medium],$A4268),
", IsFieldSpecimen:  ",CHAR(34),INDEX(Specimens[Is Field Specimen?],$A4268),CHAR(34),"}"))</f>
        <v>#REF!</v>
      </c>
      <c r="N4268" t="e">
        <f>IF(COUNTA(SpatialOffsets[])=0,"", IF(INDEX(SpatialOffsets[Spatial Offset Type],$A4268)="","",
CONCATENATE("  - &amp;SpatialOffsetID",TEXT($A4268,"0000"),
" {","SpatialOffsetTypeCV:  ",CHAR(34),INDEX(SpatialOffsets[Spatial Offset Type],$A4268),CHAR(34),
", Offset1Value:  ",INDEX(SpatialOffsets[Offset 1 Value],$A4268),
", Offset1UnitID:  ",CHAR(34),INDEX(SpatialOffsets[Offset 1 Unit],$A4268),CHAR(34),
", Offset2Value:  ",INDEX(SpatialOffsets[Offset 2 Value],$A4268),
", Offset2UnitID:  ",CHAR(34),INDEX(SpatialOffsets[Offset 2 Unit],$A4268),CHAR(34),
", Offset3Value:  ",INDEX(SpatialOffsets[Offset 3 Value],$A4268),
", Offset3UnitID:  ",CHAR(34),INDEX(SpatialOffsets[Offset 3 Unit],$A4268),CHAR(34),,"}")))</f>
        <v>#REF!</v>
      </c>
      <c r="O4268" t="e">
        <f>IF(COUNTA(RelatedFeatures[])=0,"", IF(INDEX(RelatedFeatures[First Sampling Feature Code],$A4268)="","",
CONCATENATE("  - &amp;RelationID",TEXT($A4268,"0000"),
" {","SamplingFeatureID:  *SamplingFeatureID",TEXT(MATCH(INDEX(RelatedFeatures[First Sampling Feature Code],$A4268),SamplingFeatures[Feature Code],0),"0000"),
", RelationshipTypeCV:  ",CHAR(34),INDEX(RelatedFeatures[Relationship Type],$A4268),CHAR(34),
", RelatedFeatureID: *SamplingFeatureID",TEXT(MATCH(INDEX(RelatedFeatures[Second Sampling Feature Code],$A4268),SamplingFeatures[Feature Code],0),"0000"),
", SpatialOffsetID:  ",IF(INDEX(RelatedFeatures[Offset Number],$A4268)="","",CONCATENATE("*SpatialOffsetID",TEXT(INDEX(RelatedFeatures[Offset Number],$A4268),"0000"))),"}")))</f>
        <v>#REF!</v>
      </c>
      <c r="P4268" t="e">
        <f>IF(INDEX(Methods[Method Type],$A4268)="","",
CONCATENATE("  - &amp;MethodID",TEXT($A4268,"0000"),
" {","MethodTypeCV:  ",CHAR(34),INDEX(Methods[Method Type],$A4268),CHAR(34),
", MethodCode:  ",CHAR(34),INDEX(Methods[Method Code],$A4268),CHAR(34),
", MethodName:  ",CHAR(34),INDEX(Methods[Method Name],$A4268),CHAR(34),
", MethodDescription:  ",CHAR(34),INDEX(Methods[Method Description],$A4268),CHAR(34),
", MethodLink:  ",CHAR(34),INDEX(Methods[Method Link],$A4268),CHAR(34),
", OrganizationID: *OrganizationID",TEXT(MATCH(INDEX(Methods[Organization Name],$A4268),Organizations[Organization Name],0),"0000"),"}"))</f>
        <v>#REF!</v>
      </c>
      <c r="Q4268" t="e">
        <f>IF(INDEX(Variables[Variable Type],$A4268)="","",
CONCATENATE("  - &amp;VariableID",TEXT($A4268,"0000"),
" {","VariableTypeCV:  ",CHAR(34),INDEX(Variables[Variable Type],$A4268),CHAR(34),
", VariableCode:  ",CHAR(34),INDEX(Variables[Variable Code],$A4268),CHAR(34),
", VariableNameCV:  ",CHAR(34),INDEX(Variables[Variable Name],$A4268),CHAR(34),
", VariableDefinition:  ",CHAR(34),INDEX(Variables[Variable Definition],$A4268),CHAR(34),
", SpecciationCV:  ",CHAR(34),INDEX(Variables[Speciation],$A4268),CHAR(34),
", NoDataValue:  ",CHAR(34),INDEX(Variables[No Data Value],$A4268),CHAR(34),"}"))</f>
        <v>#REF!</v>
      </c>
    </row>
    <row r="4269" spans="1:17" x14ac:dyDescent="0.25">
      <c r="A4269">
        <v>4266</v>
      </c>
      <c r="D4269" t="e">
        <f>IF(INDEX(People[First Name],$A4269)="","",
CONCATENATE("  - &amp;PersonID",TEXT($A4269,"0000"),
" {","PersonFirstName:  ",CHAR(34),INDEX(People[First Name],$A4269),CHAR(34),
", PersonMiddleName:  ",CHAR(34),INDEX(People[Middle Name],$A4269),CHAR(34),
", PersonLastName:  ",CHAR(34),INDEX(People[Last Name],$A4269),CHAR(34),"}"))</f>
        <v>#REF!</v>
      </c>
      <c r="E4269" t="e">
        <f>IF(INDEX(Organizations[Organization Type '[CV']],$A4269)="","",
CONCATENATE("  - &amp;OrganizationID",TEXT($A4269,"0000"),
" {","OrganizationTypeCV:  ",CHAR(34),INDEX(Organizations[Organization Type '[CV']],$A4269),CHAR(34),
", OrganizationCode:  ",CHAR(34),INDEX(Organizations[Organization Code],$A4269),CHAR(34),
", OrganizationName:  ",CHAR(34),INDEX(Organizations[Organization Name],$A4269),CHAR(34),
", OrganizationDescription:  ",CHAR(34),INDEX(Organizations[Organization Description],$A4269),CHAR(34),
", OrganizationLink:  ",CHAR(34),INDEX(Organizations[Organization Link],$A4269),CHAR(34),"}"))</f>
        <v>#REF!</v>
      </c>
      <c r="F4269" t="e">
        <f>IF(INDEX(People[First Name],$A4269)="","",
CONCATENATE("  - &amp;AffiliationID",TEXT($A4269,"0000"),
" {PersonID: *PersonID",TEXT($A4269,"0000"),
", OrganizationID: *OrganizationID",TEXT(MATCH(INDEX(People[Organization Name],$A4269),Organizations[Organization Name],0),"0000"),
", IsPrimaryOrganizationContact: , AffiliationStartDate: , AffiliationEndDate: , PrimaryPhone: ",
", PrimaryEmail: ",CHAR(34),INDEX(People[Primary Email],$A4269),CHAR(34),
", PrimaryAddress: ",CHAR(34),INDEX(People[Primary Address],$A4269),CHAR(34),
", PersonLink: }"))</f>
        <v>#REF!</v>
      </c>
      <c r="H4269" t="e">
        <f>IF(COUNTA(CitationInformation)=0,"",IF(INDEX(AuthorList[Author Name],$A4269)="","",
CONCATENATE("  - &amp;AuthorListID",TEXT($A4269,"0000"),
"  {CitationID: *CitationID0001",
", PersonID: *PersonID",TEXT(MATCH(INDEX(AuthorList[Author Name],$A4269),People[Full Name],0),"0000"),
", AuthorOrder: ",INDEX(AuthorList[Author Number],$A4269),"}")))</f>
        <v>#REF!</v>
      </c>
      <c r="K4269" t="e">
        <f>IF(INDEX(SamplingFeatures[Feature Code],$A4269)="","",
CONCATENATE("  - &amp;SamplingFeatureID",TEXT($A4269,"0000"),
" {","SamplingFeatureUUID:  ",CHAR(34),INDEX(SamplingFeatures[Sampling Feature UUID],$A4269),CHAR(34),
", SamplingFeatureTypeCV:  ",CHAR(34),INDEX(SamplingFeatures[Sampling Feature Type],$A4269),CHAR(34),
", SamplingFeatureCode:  ",CHAR(34),INDEX(SamplingFeatures[Feature Code],$A4269),CHAR(34),
", SamplingFeatureName:  ",CHAR(34),INDEX(SamplingFeatures[Feature Name],$A4269),CHAR(34),
", SamplingFeatureDescription:  ",CHAR(34),INDEX(SamplingFeatures[Feature Description],$A4269),CHAR(34),
", SamplingFeatureGeotypeCV:  ",CHAR(34),INDEX(SamplingFeatures[Feature Geo Type],$A4269),CHAR(34),
", FeatureGeometry:  ",CHAR(34),INDEX(SamplingFeatures[Feature Geometry],$A4269),CHAR(34),
", Elevation_m:  ",CHAR(34),INDEX(SamplingFeatures[Elevation_m],$A4269),CHAR(34),
", ElevationDatumCV:  ",CHAR(34),ElevationDatum,CHAR(34),"}"))</f>
        <v>#REF!</v>
      </c>
      <c r="L4269" t="e">
        <f>IF(INDEX(SamplingFeatures[Sampling Feature Type],$A4269)&lt;&gt;"Site","",
CONCATENATE("  - &amp;SiteID",TEXT(SUMPRODUCT(--($L$3:$L4268&lt;&gt;"")),"0000"),
" {","SamplingFeatureID:  *SamplingFeatureID",TEXT($A4269,"0000"),
", SiteTypeCV:  ",CHAR(34),INDEX(Sites[Site Type],$A4269),CHAR(34),
", Latitude:  ",INDEX(Sites[Latitude],$A4269),
", Longitude:  ",INDEX(Sites[Longitude],$A4269),
", SRSName:  ",CHAR(34),LatLonDatum,CHAR(34),"}"))</f>
        <v>#REF!</v>
      </c>
      <c r="M4269" t="e">
        <f>IF(INDEX(SamplingFeatures[Sampling Feature Type],$A4269)&lt;&gt;"Specimen","",
CONCATENATE("  - &amp;SpecimenID",TEXT(SUMPRODUCT(--($M$3:$M4268&lt;&gt;"")),"0000"),
" {","SamplingFeatureID:  *SamplingFeatureID",TEXT($A4269,"0000"),
", SpecimenTypeCV:  ",CHAR(34),INDEX(Specimens[Specimen Type],$A4269),CHAR(34),
", SpecimenMediumCV:  ",INDEX(Specimens[Specimen Medium],$A4269),
", IsFieldSpecimen:  ",CHAR(34),INDEX(Specimens[Is Field Specimen?],$A4269),CHAR(34),"}"))</f>
        <v>#REF!</v>
      </c>
      <c r="N4269" t="e">
        <f>IF(COUNTA(SpatialOffsets[])=0,"", IF(INDEX(SpatialOffsets[Spatial Offset Type],$A4269)="","",
CONCATENATE("  - &amp;SpatialOffsetID",TEXT($A4269,"0000"),
" {","SpatialOffsetTypeCV:  ",CHAR(34),INDEX(SpatialOffsets[Spatial Offset Type],$A4269),CHAR(34),
", Offset1Value:  ",INDEX(SpatialOffsets[Offset 1 Value],$A4269),
", Offset1UnitID:  ",CHAR(34),INDEX(SpatialOffsets[Offset 1 Unit],$A4269),CHAR(34),
", Offset2Value:  ",INDEX(SpatialOffsets[Offset 2 Value],$A4269),
", Offset2UnitID:  ",CHAR(34),INDEX(SpatialOffsets[Offset 2 Unit],$A4269),CHAR(34),
", Offset3Value:  ",INDEX(SpatialOffsets[Offset 3 Value],$A4269),
", Offset3UnitID:  ",CHAR(34),INDEX(SpatialOffsets[Offset 3 Unit],$A4269),CHAR(34),,"}")))</f>
        <v>#REF!</v>
      </c>
      <c r="O4269" t="e">
        <f>IF(COUNTA(RelatedFeatures[])=0,"", IF(INDEX(RelatedFeatures[First Sampling Feature Code],$A4269)="","",
CONCATENATE("  - &amp;RelationID",TEXT($A4269,"0000"),
" {","SamplingFeatureID:  *SamplingFeatureID",TEXT(MATCH(INDEX(RelatedFeatures[First Sampling Feature Code],$A4269),SamplingFeatures[Feature Code],0),"0000"),
", RelationshipTypeCV:  ",CHAR(34),INDEX(RelatedFeatures[Relationship Type],$A4269),CHAR(34),
", RelatedFeatureID: *SamplingFeatureID",TEXT(MATCH(INDEX(RelatedFeatures[Second Sampling Feature Code],$A4269),SamplingFeatures[Feature Code],0),"0000"),
", SpatialOffsetID:  ",IF(INDEX(RelatedFeatures[Offset Number],$A4269)="","",CONCATENATE("*SpatialOffsetID",TEXT(INDEX(RelatedFeatures[Offset Number],$A4269),"0000"))),"}")))</f>
        <v>#REF!</v>
      </c>
      <c r="P4269" t="e">
        <f>IF(INDEX(Methods[Method Type],$A4269)="","",
CONCATENATE("  - &amp;MethodID",TEXT($A4269,"0000"),
" {","MethodTypeCV:  ",CHAR(34),INDEX(Methods[Method Type],$A4269),CHAR(34),
", MethodCode:  ",CHAR(34),INDEX(Methods[Method Code],$A4269),CHAR(34),
", MethodName:  ",CHAR(34),INDEX(Methods[Method Name],$A4269),CHAR(34),
", MethodDescription:  ",CHAR(34),INDEX(Methods[Method Description],$A4269),CHAR(34),
", MethodLink:  ",CHAR(34),INDEX(Methods[Method Link],$A4269),CHAR(34),
", OrganizationID: *OrganizationID",TEXT(MATCH(INDEX(Methods[Organization Name],$A4269),Organizations[Organization Name],0),"0000"),"}"))</f>
        <v>#REF!</v>
      </c>
      <c r="Q4269" t="e">
        <f>IF(INDEX(Variables[Variable Type],$A4269)="","",
CONCATENATE("  - &amp;VariableID",TEXT($A4269,"0000"),
" {","VariableTypeCV:  ",CHAR(34),INDEX(Variables[Variable Type],$A4269),CHAR(34),
", VariableCode:  ",CHAR(34),INDEX(Variables[Variable Code],$A4269),CHAR(34),
", VariableNameCV:  ",CHAR(34),INDEX(Variables[Variable Name],$A4269),CHAR(34),
", VariableDefinition:  ",CHAR(34),INDEX(Variables[Variable Definition],$A4269),CHAR(34),
", SpecciationCV:  ",CHAR(34),INDEX(Variables[Speciation],$A4269),CHAR(34),
", NoDataValue:  ",CHAR(34),INDEX(Variables[No Data Value],$A4269),CHAR(34),"}"))</f>
        <v>#REF!</v>
      </c>
    </row>
    <row r="4270" spans="1:17" x14ac:dyDescent="0.25">
      <c r="A4270">
        <v>4267</v>
      </c>
      <c r="D4270" t="e">
        <f>IF(INDEX(People[First Name],$A4270)="","",
CONCATENATE("  - &amp;PersonID",TEXT($A4270,"0000"),
" {","PersonFirstName:  ",CHAR(34),INDEX(People[First Name],$A4270),CHAR(34),
", PersonMiddleName:  ",CHAR(34),INDEX(People[Middle Name],$A4270),CHAR(34),
", PersonLastName:  ",CHAR(34),INDEX(People[Last Name],$A4270),CHAR(34),"}"))</f>
        <v>#REF!</v>
      </c>
      <c r="E4270" t="e">
        <f>IF(INDEX(Organizations[Organization Type '[CV']],$A4270)="","",
CONCATENATE("  - &amp;OrganizationID",TEXT($A4270,"0000"),
" {","OrganizationTypeCV:  ",CHAR(34),INDEX(Organizations[Organization Type '[CV']],$A4270),CHAR(34),
", OrganizationCode:  ",CHAR(34),INDEX(Organizations[Organization Code],$A4270),CHAR(34),
", OrganizationName:  ",CHAR(34),INDEX(Organizations[Organization Name],$A4270),CHAR(34),
", OrganizationDescription:  ",CHAR(34),INDEX(Organizations[Organization Description],$A4270),CHAR(34),
", OrganizationLink:  ",CHAR(34),INDEX(Organizations[Organization Link],$A4270),CHAR(34),"}"))</f>
        <v>#REF!</v>
      </c>
      <c r="F4270" t="e">
        <f>IF(INDEX(People[First Name],$A4270)="","",
CONCATENATE("  - &amp;AffiliationID",TEXT($A4270,"0000"),
" {PersonID: *PersonID",TEXT($A4270,"0000"),
", OrganizationID: *OrganizationID",TEXT(MATCH(INDEX(People[Organization Name],$A4270),Organizations[Organization Name],0),"0000"),
", IsPrimaryOrganizationContact: , AffiliationStartDate: , AffiliationEndDate: , PrimaryPhone: ",
", PrimaryEmail: ",CHAR(34),INDEX(People[Primary Email],$A4270),CHAR(34),
", PrimaryAddress: ",CHAR(34),INDEX(People[Primary Address],$A4270),CHAR(34),
", PersonLink: }"))</f>
        <v>#REF!</v>
      </c>
      <c r="H4270" t="e">
        <f>IF(COUNTA(CitationInformation)=0,"",IF(INDEX(AuthorList[Author Name],$A4270)="","",
CONCATENATE("  - &amp;AuthorListID",TEXT($A4270,"0000"),
"  {CitationID: *CitationID0001",
", PersonID: *PersonID",TEXT(MATCH(INDEX(AuthorList[Author Name],$A4270),People[Full Name],0),"0000"),
", AuthorOrder: ",INDEX(AuthorList[Author Number],$A4270),"}")))</f>
        <v>#REF!</v>
      </c>
      <c r="K4270" t="e">
        <f>IF(INDEX(SamplingFeatures[Feature Code],$A4270)="","",
CONCATENATE("  - &amp;SamplingFeatureID",TEXT($A4270,"0000"),
" {","SamplingFeatureUUID:  ",CHAR(34),INDEX(SamplingFeatures[Sampling Feature UUID],$A4270),CHAR(34),
", SamplingFeatureTypeCV:  ",CHAR(34),INDEX(SamplingFeatures[Sampling Feature Type],$A4270),CHAR(34),
", SamplingFeatureCode:  ",CHAR(34),INDEX(SamplingFeatures[Feature Code],$A4270),CHAR(34),
", SamplingFeatureName:  ",CHAR(34),INDEX(SamplingFeatures[Feature Name],$A4270),CHAR(34),
", SamplingFeatureDescription:  ",CHAR(34),INDEX(SamplingFeatures[Feature Description],$A4270),CHAR(34),
", SamplingFeatureGeotypeCV:  ",CHAR(34),INDEX(SamplingFeatures[Feature Geo Type],$A4270),CHAR(34),
", FeatureGeometry:  ",CHAR(34),INDEX(SamplingFeatures[Feature Geometry],$A4270),CHAR(34),
", Elevation_m:  ",CHAR(34),INDEX(SamplingFeatures[Elevation_m],$A4270),CHAR(34),
", ElevationDatumCV:  ",CHAR(34),ElevationDatum,CHAR(34),"}"))</f>
        <v>#REF!</v>
      </c>
      <c r="L4270" t="e">
        <f>IF(INDEX(SamplingFeatures[Sampling Feature Type],$A4270)&lt;&gt;"Site","",
CONCATENATE("  - &amp;SiteID",TEXT(SUMPRODUCT(--($L$3:$L4269&lt;&gt;"")),"0000"),
" {","SamplingFeatureID:  *SamplingFeatureID",TEXT($A4270,"0000"),
", SiteTypeCV:  ",CHAR(34),INDEX(Sites[Site Type],$A4270),CHAR(34),
", Latitude:  ",INDEX(Sites[Latitude],$A4270),
", Longitude:  ",INDEX(Sites[Longitude],$A4270),
", SRSName:  ",CHAR(34),LatLonDatum,CHAR(34),"}"))</f>
        <v>#REF!</v>
      </c>
      <c r="M4270" t="e">
        <f>IF(INDEX(SamplingFeatures[Sampling Feature Type],$A4270)&lt;&gt;"Specimen","",
CONCATENATE("  - &amp;SpecimenID",TEXT(SUMPRODUCT(--($M$3:$M4269&lt;&gt;"")),"0000"),
" {","SamplingFeatureID:  *SamplingFeatureID",TEXT($A4270,"0000"),
", SpecimenTypeCV:  ",CHAR(34),INDEX(Specimens[Specimen Type],$A4270),CHAR(34),
", SpecimenMediumCV:  ",INDEX(Specimens[Specimen Medium],$A4270),
", IsFieldSpecimen:  ",CHAR(34),INDEX(Specimens[Is Field Specimen?],$A4270),CHAR(34),"}"))</f>
        <v>#REF!</v>
      </c>
      <c r="N4270" t="e">
        <f>IF(COUNTA(SpatialOffsets[])=0,"", IF(INDEX(SpatialOffsets[Spatial Offset Type],$A4270)="","",
CONCATENATE("  - &amp;SpatialOffsetID",TEXT($A4270,"0000"),
" {","SpatialOffsetTypeCV:  ",CHAR(34),INDEX(SpatialOffsets[Spatial Offset Type],$A4270),CHAR(34),
", Offset1Value:  ",INDEX(SpatialOffsets[Offset 1 Value],$A4270),
", Offset1UnitID:  ",CHAR(34),INDEX(SpatialOffsets[Offset 1 Unit],$A4270),CHAR(34),
", Offset2Value:  ",INDEX(SpatialOffsets[Offset 2 Value],$A4270),
", Offset2UnitID:  ",CHAR(34),INDEX(SpatialOffsets[Offset 2 Unit],$A4270),CHAR(34),
", Offset3Value:  ",INDEX(SpatialOffsets[Offset 3 Value],$A4270),
", Offset3UnitID:  ",CHAR(34),INDEX(SpatialOffsets[Offset 3 Unit],$A4270),CHAR(34),,"}")))</f>
        <v>#REF!</v>
      </c>
      <c r="O4270" t="e">
        <f>IF(COUNTA(RelatedFeatures[])=0,"", IF(INDEX(RelatedFeatures[First Sampling Feature Code],$A4270)="","",
CONCATENATE("  - &amp;RelationID",TEXT($A4270,"0000"),
" {","SamplingFeatureID:  *SamplingFeatureID",TEXT(MATCH(INDEX(RelatedFeatures[First Sampling Feature Code],$A4270),SamplingFeatures[Feature Code],0),"0000"),
", RelationshipTypeCV:  ",CHAR(34),INDEX(RelatedFeatures[Relationship Type],$A4270),CHAR(34),
", RelatedFeatureID: *SamplingFeatureID",TEXT(MATCH(INDEX(RelatedFeatures[Second Sampling Feature Code],$A4270),SamplingFeatures[Feature Code],0),"0000"),
", SpatialOffsetID:  ",IF(INDEX(RelatedFeatures[Offset Number],$A4270)="","",CONCATENATE("*SpatialOffsetID",TEXT(INDEX(RelatedFeatures[Offset Number],$A4270),"0000"))),"}")))</f>
        <v>#REF!</v>
      </c>
      <c r="P4270" t="e">
        <f>IF(INDEX(Methods[Method Type],$A4270)="","",
CONCATENATE("  - &amp;MethodID",TEXT($A4270,"0000"),
" {","MethodTypeCV:  ",CHAR(34),INDEX(Methods[Method Type],$A4270),CHAR(34),
", MethodCode:  ",CHAR(34),INDEX(Methods[Method Code],$A4270),CHAR(34),
", MethodName:  ",CHAR(34),INDEX(Methods[Method Name],$A4270),CHAR(34),
", MethodDescription:  ",CHAR(34),INDEX(Methods[Method Description],$A4270),CHAR(34),
", MethodLink:  ",CHAR(34),INDEX(Methods[Method Link],$A4270),CHAR(34),
", OrganizationID: *OrganizationID",TEXT(MATCH(INDEX(Methods[Organization Name],$A4270),Organizations[Organization Name],0),"0000"),"}"))</f>
        <v>#REF!</v>
      </c>
      <c r="Q4270" t="e">
        <f>IF(INDEX(Variables[Variable Type],$A4270)="","",
CONCATENATE("  - &amp;VariableID",TEXT($A4270,"0000"),
" {","VariableTypeCV:  ",CHAR(34),INDEX(Variables[Variable Type],$A4270),CHAR(34),
", VariableCode:  ",CHAR(34),INDEX(Variables[Variable Code],$A4270),CHAR(34),
", VariableNameCV:  ",CHAR(34),INDEX(Variables[Variable Name],$A4270),CHAR(34),
", VariableDefinition:  ",CHAR(34),INDEX(Variables[Variable Definition],$A4270),CHAR(34),
", SpecciationCV:  ",CHAR(34),INDEX(Variables[Speciation],$A4270),CHAR(34),
", NoDataValue:  ",CHAR(34),INDEX(Variables[No Data Value],$A4270),CHAR(34),"}"))</f>
        <v>#REF!</v>
      </c>
    </row>
    <row r="4271" spans="1:17" x14ac:dyDescent="0.25">
      <c r="A4271">
        <v>4268</v>
      </c>
      <c r="D4271" t="e">
        <f>IF(INDEX(People[First Name],$A4271)="","",
CONCATENATE("  - &amp;PersonID",TEXT($A4271,"0000"),
" {","PersonFirstName:  ",CHAR(34),INDEX(People[First Name],$A4271),CHAR(34),
", PersonMiddleName:  ",CHAR(34),INDEX(People[Middle Name],$A4271),CHAR(34),
", PersonLastName:  ",CHAR(34),INDEX(People[Last Name],$A4271),CHAR(34),"}"))</f>
        <v>#REF!</v>
      </c>
      <c r="E4271" t="e">
        <f>IF(INDEX(Organizations[Organization Type '[CV']],$A4271)="","",
CONCATENATE("  - &amp;OrganizationID",TEXT($A4271,"0000"),
" {","OrganizationTypeCV:  ",CHAR(34),INDEX(Organizations[Organization Type '[CV']],$A4271),CHAR(34),
", OrganizationCode:  ",CHAR(34),INDEX(Organizations[Organization Code],$A4271),CHAR(34),
", OrganizationName:  ",CHAR(34),INDEX(Organizations[Organization Name],$A4271),CHAR(34),
", OrganizationDescription:  ",CHAR(34),INDEX(Organizations[Organization Description],$A4271),CHAR(34),
", OrganizationLink:  ",CHAR(34),INDEX(Organizations[Organization Link],$A4271),CHAR(34),"}"))</f>
        <v>#REF!</v>
      </c>
      <c r="F4271" t="e">
        <f>IF(INDEX(People[First Name],$A4271)="","",
CONCATENATE("  - &amp;AffiliationID",TEXT($A4271,"0000"),
" {PersonID: *PersonID",TEXT($A4271,"0000"),
", OrganizationID: *OrganizationID",TEXT(MATCH(INDEX(People[Organization Name],$A4271),Organizations[Organization Name],0),"0000"),
", IsPrimaryOrganizationContact: , AffiliationStartDate: , AffiliationEndDate: , PrimaryPhone: ",
", PrimaryEmail: ",CHAR(34),INDEX(People[Primary Email],$A4271),CHAR(34),
", PrimaryAddress: ",CHAR(34),INDEX(People[Primary Address],$A4271),CHAR(34),
", PersonLink: }"))</f>
        <v>#REF!</v>
      </c>
      <c r="H4271" t="e">
        <f>IF(COUNTA(CitationInformation)=0,"",IF(INDEX(AuthorList[Author Name],$A4271)="","",
CONCATENATE("  - &amp;AuthorListID",TEXT($A4271,"0000"),
"  {CitationID: *CitationID0001",
", PersonID: *PersonID",TEXT(MATCH(INDEX(AuthorList[Author Name],$A4271),People[Full Name],0),"0000"),
", AuthorOrder: ",INDEX(AuthorList[Author Number],$A4271),"}")))</f>
        <v>#REF!</v>
      </c>
      <c r="K4271" t="e">
        <f>IF(INDEX(SamplingFeatures[Feature Code],$A4271)="","",
CONCATENATE("  - &amp;SamplingFeatureID",TEXT($A4271,"0000"),
" {","SamplingFeatureUUID:  ",CHAR(34),INDEX(SamplingFeatures[Sampling Feature UUID],$A4271),CHAR(34),
", SamplingFeatureTypeCV:  ",CHAR(34),INDEX(SamplingFeatures[Sampling Feature Type],$A4271),CHAR(34),
", SamplingFeatureCode:  ",CHAR(34),INDEX(SamplingFeatures[Feature Code],$A4271),CHAR(34),
", SamplingFeatureName:  ",CHAR(34),INDEX(SamplingFeatures[Feature Name],$A4271),CHAR(34),
", SamplingFeatureDescription:  ",CHAR(34),INDEX(SamplingFeatures[Feature Description],$A4271),CHAR(34),
", SamplingFeatureGeotypeCV:  ",CHAR(34),INDEX(SamplingFeatures[Feature Geo Type],$A4271),CHAR(34),
", FeatureGeometry:  ",CHAR(34),INDEX(SamplingFeatures[Feature Geometry],$A4271),CHAR(34),
", Elevation_m:  ",CHAR(34),INDEX(SamplingFeatures[Elevation_m],$A4271),CHAR(34),
", ElevationDatumCV:  ",CHAR(34),ElevationDatum,CHAR(34),"}"))</f>
        <v>#REF!</v>
      </c>
      <c r="L4271" t="e">
        <f>IF(INDEX(SamplingFeatures[Sampling Feature Type],$A4271)&lt;&gt;"Site","",
CONCATENATE("  - &amp;SiteID",TEXT(SUMPRODUCT(--($L$3:$L4270&lt;&gt;"")),"0000"),
" {","SamplingFeatureID:  *SamplingFeatureID",TEXT($A4271,"0000"),
", SiteTypeCV:  ",CHAR(34),INDEX(Sites[Site Type],$A4271),CHAR(34),
", Latitude:  ",INDEX(Sites[Latitude],$A4271),
", Longitude:  ",INDEX(Sites[Longitude],$A4271),
", SRSName:  ",CHAR(34),LatLonDatum,CHAR(34),"}"))</f>
        <v>#REF!</v>
      </c>
      <c r="M4271" t="e">
        <f>IF(INDEX(SamplingFeatures[Sampling Feature Type],$A4271)&lt;&gt;"Specimen","",
CONCATENATE("  - &amp;SpecimenID",TEXT(SUMPRODUCT(--($M$3:$M4270&lt;&gt;"")),"0000"),
" {","SamplingFeatureID:  *SamplingFeatureID",TEXT($A4271,"0000"),
", SpecimenTypeCV:  ",CHAR(34),INDEX(Specimens[Specimen Type],$A4271),CHAR(34),
", SpecimenMediumCV:  ",INDEX(Specimens[Specimen Medium],$A4271),
", IsFieldSpecimen:  ",CHAR(34),INDEX(Specimens[Is Field Specimen?],$A4271),CHAR(34),"}"))</f>
        <v>#REF!</v>
      </c>
      <c r="N4271" t="e">
        <f>IF(COUNTA(SpatialOffsets[])=0,"", IF(INDEX(SpatialOffsets[Spatial Offset Type],$A4271)="","",
CONCATENATE("  - &amp;SpatialOffsetID",TEXT($A4271,"0000"),
" {","SpatialOffsetTypeCV:  ",CHAR(34),INDEX(SpatialOffsets[Spatial Offset Type],$A4271),CHAR(34),
", Offset1Value:  ",INDEX(SpatialOffsets[Offset 1 Value],$A4271),
", Offset1UnitID:  ",CHAR(34),INDEX(SpatialOffsets[Offset 1 Unit],$A4271),CHAR(34),
", Offset2Value:  ",INDEX(SpatialOffsets[Offset 2 Value],$A4271),
", Offset2UnitID:  ",CHAR(34),INDEX(SpatialOffsets[Offset 2 Unit],$A4271),CHAR(34),
", Offset3Value:  ",INDEX(SpatialOffsets[Offset 3 Value],$A4271),
", Offset3UnitID:  ",CHAR(34),INDEX(SpatialOffsets[Offset 3 Unit],$A4271),CHAR(34),,"}")))</f>
        <v>#REF!</v>
      </c>
      <c r="O4271" t="e">
        <f>IF(COUNTA(RelatedFeatures[])=0,"", IF(INDEX(RelatedFeatures[First Sampling Feature Code],$A4271)="","",
CONCATENATE("  - &amp;RelationID",TEXT($A4271,"0000"),
" {","SamplingFeatureID:  *SamplingFeatureID",TEXT(MATCH(INDEX(RelatedFeatures[First Sampling Feature Code],$A4271),SamplingFeatures[Feature Code],0),"0000"),
", RelationshipTypeCV:  ",CHAR(34),INDEX(RelatedFeatures[Relationship Type],$A4271),CHAR(34),
", RelatedFeatureID: *SamplingFeatureID",TEXT(MATCH(INDEX(RelatedFeatures[Second Sampling Feature Code],$A4271),SamplingFeatures[Feature Code],0),"0000"),
", SpatialOffsetID:  ",IF(INDEX(RelatedFeatures[Offset Number],$A4271)="","",CONCATENATE("*SpatialOffsetID",TEXT(INDEX(RelatedFeatures[Offset Number],$A4271),"0000"))),"}")))</f>
        <v>#REF!</v>
      </c>
      <c r="P4271" t="e">
        <f>IF(INDEX(Methods[Method Type],$A4271)="","",
CONCATENATE("  - &amp;MethodID",TEXT($A4271,"0000"),
" {","MethodTypeCV:  ",CHAR(34),INDEX(Methods[Method Type],$A4271),CHAR(34),
", MethodCode:  ",CHAR(34),INDEX(Methods[Method Code],$A4271),CHAR(34),
", MethodName:  ",CHAR(34),INDEX(Methods[Method Name],$A4271),CHAR(34),
", MethodDescription:  ",CHAR(34),INDEX(Methods[Method Description],$A4271),CHAR(34),
", MethodLink:  ",CHAR(34),INDEX(Methods[Method Link],$A4271),CHAR(34),
", OrganizationID: *OrganizationID",TEXT(MATCH(INDEX(Methods[Organization Name],$A4271),Organizations[Organization Name],0),"0000"),"}"))</f>
        <v>#REF!</v>
      </c>
      <c r="Q4271" t="e">
        <f>IF(INDEX(Variables[Variable Type],$A4271)="","",
CONCATENATE("  - &amp;VariableID",TEXT($A4271,"0000"),
" {","VariableTypeCV:  ",CHAR(34),INDEX(Variables[Variable Type],$A4271),CHAR(34),
", VariableCode:  ",CHAR(34),INDEX(Variables[Variable Code],$A4271),CHAR(34),
", VariableNameCV:  ",CHAR(34),INDEX(Variables[Variable Name],$A4271),CHAR(34),
", VariableDefinition:  ",CHAR(34),INDEX(Variables[Variable Definition],$A4271),CHAR(34),
", SpecciationCV:  ",CHAR(34),INDEX(Variables[Speciation],$A4271),CHAR(34),
", NoDataValue:  ",CHAR(34),INDEX(Variables[No Data Value],$A4271),CHAR(34),"}"))</f>
        <v>#REF!</v>
      </c>
    </row>
    <row r="4272" spans="1:17" x14ac:dyDescent="0.25">
      <c r="A4272">
        <v>4269</v>
      </c>
      <c r="D4272" t="e">
        <f>IF(INDEX(People[First Name],$A4272)="","",
CONCATENATE("  - &amp;PersonID",TEXT($A4272,"0000"),
" {","PersonFirstName:  ",CHAR(34),INDEX(People[First Name],$A4272),CHAR(34),
", PersonMiddleName:  ",CHAR(34),INDEX(People[Middle Name],$A4272),CHAR(34),
", PersonLastName:  ",CHAR(34),INDEX(People[Last Name],$A4272),CHAR(34),"}"))</f>
        <v>#REF!</v>
      </c>
      <c r="E4272" t="e">
        <f>IF(INDEX(Organizations[Organization Type '[CV']],$A4272)="","",
CONCATENATE("  - &amp;OrganizationID",TEXT($A4272,"0000"),
" {","OrganizationTypeCV:  ",CHAR(34),INDEX(Organizations[Organization Type '[CV']],$A4272),CHAR(34),
", OrganizationCode:  ",CHAR(34),INDEX(Organizations[Organization Code],$A4272),CHAR(34),
", OrganizationName:  ",CHAR(34),INDEX(Organizations[Organization Name],$A4272),CHAR(34),
", OrganizationDescription:  ",CHAR(34),INDEX(Organizations[Organization Description],$A4272),CHAR(34),
", OrganizationLink:  ",CHAR(34),INDEX(Organizations[Organization Link],$A4272),CHAR(34),"}"))</f>
        <v>#REF!</v>
      </c>
      <c r="F4272" t="e">
        <f>IF(INDEX(People[First Name],$A4272)="","",
CONCATENATE("  - &amp;AffiliationID",TEXT($A4272,"0000"),
" {PersonID: *PersonID",TEXT($A4272,"0000"),
", OrganizationID: *OrganizationID",TEXT(MATCH(INDEX(People[Organization Name],$A4272),Organizations[Organization Name],0),"0000"),
", IsPrimaryOrganizationContact: , AffiliationStartDate: , AffiliationEndDate: , PrimaryPhone: ",
", PrimaryEmail: ",CHAR(34),INDEX(People[Primary Email],$A4272),CHAR(34),
", PrimaryAddress: ",CHAR(34),INDEX(People[Primary Address],$A4272),CHAR(34),
", PersonLink: }"))</f>
        <v>#REF!</v>
      </c>
      <c r="H4272" t="e">
        <f>IF(COUNTA(CitationInformation)=0,"",IF(INDEX(AuthorList[Author Name],$A4272)="","",
CONCATENATE("  - &amp;AuthorListID",TEXT($A4272,"0000"),
"  {CitationID: *CitationID0001",
", PersonID: *PersonID",TEXT(MATCH(INDEX(AuthorList[Author Name],$A4272),People[Full Name],0),"0000"),
", AuthorOrder: ",INDEX(AuthorList[Author Number],$A4272),"}")))</f>
        <v>#REF!</v>
      </c>
      <c r="K4272" t="e">
        <f>IF(INDEX(SamplingFeatures[Feature Code],$A4272)="","",
CONCATENATE("  - &amp;SamplingFeatureID",TEXT($A4272,"0000"),
" {","SamplingFeatureUUID:  ",CHAR(34),INDEX(SamplingFeatures[Sampling Feature UUID],$A4272),CHAR(34),
", SamplingFeatureTypeCV:  ",CHAR(34),INDEX(SamplingFeatures[Sampling Feature Type],$A4272),CHAR(34),
", SamplingFeatureCode:  ",CHAR(34),INDEX(SamplingFeatures[Feature Code],$A4272),CHAR(34),
", SamplingFeatureName:  ",CHAR(34),INDEX(SamplingFeatures[Feature Name],$A4272),CHAR(34),
", SamplingFeatureDescription:  ",CHAR(34),INDEX(SamplingFeatures[Feature Description],$A4272),CHAR(34),
", SamplingFeatureGeotypeCV:  ",CHAR(34),INDEX(SamplingFeatures[Feature Geo Type],$A4272),CHAR(34),
", FeatureGeometry:  ",CHAR(34),INDEX(SamplingFeatures[Feature Geometry],$A4272),CHAR(34),
", Elevation_m:  ",CHAR(34),INDEX(SamplingFeatures[Elevation_m],$A4272),CHAR(34),
", ElevationDatumCV:  ",CHAR(34),ElevationDatum,CHAR(34),"}"))</f>
        <v>#REF!</v>
      </c>
      <c r="L4272" t="e">
        <f>IF(INDEX(SamplingFeatures[Sampling Feature Type],$A4272)&lt;&gt;"Site","",
CONCATENATE("  - &amp;SiteID",TEXT(SUMPRODUCT(--($L$3:$L4271&lt;&gt;"")),"0000"),
" {","SamplingFeatureID:  *SamplingFeatureID",TEXT($A4272,"0000"),
", SiteTypeCV:  ",CHAR(34),INDEX(Sites[Site Type],$A4272),CHAR(34),
", Latitude:  ",INDEX(Sites[Latitude],$A4272),
", Longitude:  ",INDEX(Sites[Longitude],$A4272),
", SRSName:  ",CHAR(34),LatLonDatum,CHAR(34),"}"))</f>
        <v>#REF!</v>
      </c>
      <c r="M4272" t="e">
        <f>IF(INDEX(SamplingFeatures[Sampling Feature Type],$A4272)&lt;&gt;"Specimen","",
CONCATENATE("  - &amp;SpecimenID",TEXT(SUMPRODUCT(--($M$3:$M4271&lt;&gt;"")),"0000"),
" {","SamplingFeatureID:  *SamplingFeatureID",TEXT($A4272,"0000"),
", SpecimenTypeCV:  ",CHAR(34),INDEX(Specimens[Specimen Type],$A4272),CHAR(34),
", SpecimenMediumCV:  ",INDEX(Specimens[Specimen Medium],$A4272),
", IsFieldSpecimen:  ",CHAR(34),INDEX(Specimens[Is Field Specimen?],$A4272),CHAR(34),"}"))</f>
        <v>#REF!</v>
      </c>
      <c r="N4272" t="e">
        <f>IF(COUNTA(SpatialOffsets[])=0,"", IF(INDEX(SpatialOffsets[Spatial Offset Type],$A4272)="","",
CONCATENATE("  - &amp;SpatialOffsetID",TEXT($A4272,"0000"),
" {","SpatialOffsetTypeCV:  ",CHAR(34),INDEX(SpatialOffsets[Spatial Offset Type],$A4272),CHAR(34),
", Offset1Value:  ",INDEX(SpatialOffsets[Offset 1 Value],$A4272),
", Offset1UnitID:  ",CHAR(34),INDEX(SpatialOffsets[Offset 1 Unit],$A4272),CHAR(34),
", Offset2Value:  ",INDEX(SpatialOffsets[Offset 2 Value],$A4272),
", Offset2UnitID:  ",CHAR(34),INDEX(SpatialOffsets[Offset 2 Unit],$A4272),CHAR(34),
", Offset3Value:  ",INDEX(SpatialOffsets[Offset 3 Value],$A4272),
", Offset3UnitID:  ",CHAR(34),INDEX(SpatialOffsets[Offset 3 Unit],$A4272),CHAR(34),,"}")))</f>
        <v>#REF!</v>
      </c>
      <c r="O4272" t="e">
        <f>IF(COUNTA(RelatedFeatures[])=0,"", IF(INDEX(RelatedFeatures[First Sampling Feature Code],$A4272)="","",
CONCATENATE("  - &amp;RelationID",TEXT($A4272,"0000"),
" {","SamplingFeatureID:  *SamplingFeatureID",TEXT(MATCH(INDEX(RelatedFeatures[First Sampling Feature Code],$A4272),SamplingFeatures[Feature Code],0),"0000"),
", RelationshipTypeCV:  ",CHAR(34),INDEX(RelatedFeatures[Relationship Type],$A4272),CHAR(34),
", RelatedFeatureID: *SamplingFeatureID",TEXT(MATCH(INDEX(RelatedFeatures[Second Sampling Feature Code],$A4272),SamplingFeatures[Feature Code],0),"0000"),
", SpatialOffsetID:  ",IF(INDEX(RelatedFeatures[Offset Number],$A4272)="","",CONCATENATE("*SpatialOffsetID",TEXT(INDEX(RelatedFeatures[Offset Number],$A4272),"0000"))),"}")))</f>
        <v>#REF!</v>
      </c>
      <c r="P4272" t="e">
        <f>IF(INDEX(Methods[Method Type],$A4272)="","",
CONCATENATE("  - &amp;MethodID",TEXT($A4272,"0000"),
" {","MethodTypeCV:  ",CHAR(34),INDEX(Methods[Method Type],$A4272),CHAR(34),
", MethodCode:  ",CHAR(34),INDEX(Methods[Method Code],$A4272),CHAR(34),
", MethodName:  ",CHAR(34),INDEX(Methods[Method Name],$A4272),CHAR(34),
", MethodDescription:  ",CHAR(34),INDEX(Methods[Method Description],$A4272),CHAR(34),
", MethodLink:  ",CHAR(34),INDEX(Methods[Method Link],$A4272),CHAR(34),
", OrganizationID: *OrganizationID",TEXT(MATCH(INDEX(Methods[Organization Name],$A4272),Organizations[Organization Name],0),"0000"),"}"))</f>
        <v>#REF!</v>
      </c>
      <c r="Q4272" t="e">
        <f>IF(INDEX(Variables[Variable Type],$A4272)="","",
CONCATENATE("  - &amp;VariableID",TEXT($A4272,"0000"),
" {","VariableTypeCV:  ",CHAR(34),INDEX(Variables[Variable Type],$A4272),CHAR(34),
", VariableCode:  ",CHAR(34),INDEX(Variables[Variable Code],$A4272),CHAR(34),
", VariableNameCV:  ",CHAR(34),INDEX(Variables[Variable Name],$A4272),CHAR(34),
", VariableDefinition:  ",CHAR(34),INDEX(Variables[Variable Definition],$A4272),CHAR(34),
", SpecciationCV:  ",CHAR(34),INDEX(Variables[Speciation],$A4272),CHAR(34),
", NoDataValue:  ",CHAR(34),INDEX(Variables[No Data Value],$A4272),CHAR(34),"}"))</f>
        <v>#REF!</v>
      </c>
    </row>
    <row r="4273" spans="1:17" x14ac:dyDescent="0.25">
      <c r="A4273">
        <v>4270</v>
      </c>
      <c r="D4273" t="e">
        <f>IF(INDEX(People[First Name],$A4273)="","",
CONCATENATE("  - &amp;PersonID",TEXT($A4273,"0000"),
" {","PersonFirstName:  ",CHAR(34),INDEX(People[First Name],$A4273),CHAR(34),
", PersonMiddleName:  ",CHAR(34),INDEX(People[Middle Name],$A4273),CHAR(34),
", PersonLastName:  ",CHAR(34),INDEX(People[Last Name],$A4273),CHAR(34),"}"))</f>
        <v>#REF!</v>
      </c>
      <c r="E4273" t="e">
        <f>IF(INDEX(Organizations[Organization Type '[CV']],$A4273)="","",
CONCATENATE("  - &amp;OrganizationID",TEXT($A4273,"0000"),
" {","OrganizationTypeCV:  ",CHAR(34),INDEX(Organizations[Organization Type '[CV']],$A4273),CHAR(34),
", OrganizationCode:  ",CHAR(34),INDEX(Organizations[Organization Code],$A4273),CHAR(34),
", OrganizationName:  ",CHAR(34),INDEX(Organizations[Organization Name],$A4273),CHAR(34),
", OrganizationDescription:  ",CHAR(34),INDEX(Organizations[Organization Description],$A4273),CHAR(34),
", OrganizationLink:  ",CHAR(34),INDEX(Organizations[Organization Link],$A4273),CHAR(34),"}"))</f>
        <v>#REF!</v>
      </c>
      <c r="F4273" t="e">
        <f>IF(INDEX(People[First Name],$A4273)="","",
CONCATENATE("  - &amp;AffiliationID",TEXT($A4273,"0000"),
" {PersonID: *PersonID",TEXT($A4273,"0000"),
", OrganizationID: *OrganizationID",TEXT(MATCH(INDEX(People[Organization Name],$A4273),Organizations[Organization Name],0),"0000"),
", IsPrimaryOrganizationContact: , AffiliationStartDate: , AffiliationEndDate: , PrimaryPhone: ",
", PrimaryEmail: ",CHAR(34),INDEX(People[Primary Email],$A4273),CHAR(34),
", PrimaryAddress: ",CHAR(34),INDEX(People[Primary Address],$A4273),CHAR(34),
", PersonLink: }"))</f>
        <v>#REF!</v>
      </c>
      <c r="H4273" t="e">
        <f>IF(COUNTA(CitationInformation)=0,"",IF(INDEX(AuthorList[Author Name],$A4273)="","",
CONCATENATE("  - &amp;AuthorListID",TEXT($A4273,"0000"),
"  {CitationID: *CitationID0001",
", PersonID: *PersonID",TEXT(MATCH(INDEX(AuthorList[Author Name],$A4273),People[Full Name],0),"0000"),
", AuthorOrder: ",INDEX(AuthorList[Author Number],$A4273),"}")))</f>
        <v>#REF!</v>
      </c>
      <c r="K4273" t="e">
        <f>IF(INDEX(SamplingFeatures[Feature Code],$A4273)="","",
CONCATENATE("  - &amp;SamplingFeatureID",TEXT($A4273,"0000"),
" {","SamplingFeatureUUID:  ",CHAR(34),INDEX(SamplingFeatures[Sampling Feature UUID],$A4273),CHAR(34),
", SamplingFeatureTypeCV:  ",CHAR(34),INDEX(SamplingFeatures[Sampling Feature Type],$A4273),CHAR(34),
", SamplingFeatureCode:  ",CHAR(34),INDEX(SamplingFeatures[Feature Code],$A4273),CHAR(34),
", SamplingFeatureName:  ",CHAR(34),INDEX(SamplingFeatures[Feature Name],$A4273),CHAR(34),
", SamplingFeatureDescription:  ",CHAR(34),INDEX(SamplingFeatures[Feature Description],$A4273),CHAR(34),
", SamplingFeatureGeotypeCV:  ",CHAR(34),INDEX(SamplingFeatures[Feature Geo Type],$A4273),CHAR(34),
", FeatureGeometry:  ",CHAR(34),INDEX(SamplingFeatures[Feature Geometry],$A4273),CHAR(34),
", Elevation_m:  ",CHAR(34),INDEX(SamplingFeatures[Elevation_m],$A4273),CHAR(34),
", ElevationDatumCV:  ",CHAR(34),ElevationDatum,CHAR(34),"}"))</f>
        <v>#REF!</v>
      </c>
      <c r="L4273" t="e">
        <f>IF(INDEX(SamplingFeatures[Sampling Feature Type],$A4273)&lt;&gt;"Site","",
CONCATENATE("  - &amp;SiteID",TEXT(SUMPRODUCT(--($L$3:$L4272&lt;&gt;"")),"0000"),
" {","SamplingFeatureID:  *SamplingFeatureID",TEXT($A4273,"0000"),
", SiteTypeCV:  ",CHAR(34),INDEX(Sites[Site Type],$A4273),CHAR(34),
", Latitude:  ",INDEX(Sites[Latitude],$A4273),
", Longitude:  ",INDEX(Sites[Longitude],$A4273),
", SRSName:  ",CHAR(34),LatLonDatum,CHAR(34),"}"))</f>
        <v>#REF!</v>
      </c>
      <c r="M4273" t="e">
        <f>IF(INDEX(SamplingFeatures[Sampling Feature Type],$A4273)&lt;&gt;"Specimen","",
CONCATENATE("  - &amp;SpecimenID",TEXT(SUMPRODUCT(--($M$3:$M4272&lt;&gt;"")),"0000"),
" {","SamplingFeatureID:  *SamplingFeatureID",TEXT($A4273,"0000"),
", SpecimenTypeCV:  ",CHAR(34),INDEX(Specimens[Specimen Type],$A4273),CHAR(34),
", SpecimenMediumCV:  ",INDEX(Specimens[Specimen Medium],$A4273),
", IsFieldSpecimen:  ",CHAR(34),INDEX(Specimens[Is Field Specimen?],$A4273),CHAR(34),"}"))</f>
        <v>#REF!</v>
      </c>
      <c r="N4273" t="e">
        <f>IF(COUNTA(SpatialOffsets[])=0,"", IF(INDEX(SpatialOffsets[Spatial Offset Type],$A4273)="","",
CONCATENATE("  - &amp;SpatialOffsetID",TEXT($A4273,"0000"),
" {","SpatialOffsetTypeCV:  ",CHAR(34),INDEX(SpatialOffsets[Spatial Offset Type],$A4273),CHAR(34),
", Offset1Value:  ",INDEX(SpatialOffsets[Offset 1 Value],$A4273),
", Offset1UnitID:  ",CHAR(34),INDEX(SpatialOffsets[Offset 1 Unit],$A4273),CHAR(34),
", Offset2Value:  ",INDEX(SpatialOffsets[Offset 2 Value],$A4273),
", Offset2UnitID:  ",CHAR(34),INDEX(SpatialOffsets[Offset 2 Unit],$A4273),CHAR(34),
", Offset3Value:  ",INDEX(SpatialOffsets[Offset 3 Value],$A4273),
", Offset3UnitID:  ",CHAR(34),INDEX(SpatialOffsets[Offset 3 Unit],$A4273),CHAR(34),,"}")))</f>
        <v>#REF!</v>
      </c>
      <c r="O4273" t="e">
        <f>IF(COUNTA(RelatedFeatures[])=0,"", IF(INDEX(RelatedFeatures[First Sampling Feature Code],$A4273)="","",
CONCATENATE("  - &amp;RelationID",TEXT($A4273,"0000"),
" {","SamplingFeatureID:  *SamplingFeatureID",TEXT(MATCH(INDEX(RelatedFeatures[First Sampling Feature Code],$A4273),SamplingFeatures[Feature Code],0),"0000"),
", RelationshipTypeCV:  ",CHAR(34),INDEX(RelatedFeatures[Relationship Type],$A4273),CHAR(34),
", RelatedFeatureID: *SamplingFeatureID",TEXT(MATCH(INDEX(RelatedFeatures[Second Sampling Feature Code],$A4273),SamplingFeatures[Feature Code],0),"0000"),
", SpatialOffsetID:  ",IF(INDEX(RelatedFeatures[Offset Number],$A4273)="","",CONCATENATE("*SpatialOffsetID",TEXT(INDEX(RelatedFeatures[Offset Number],$A4273),"0000"))),"}")))</f>
        <v>#REF!</v>
      </c>
      <c r="P4273" t="e">
        <f>IF(INDEX(Methods[Method Type],$A4273)="","",
CONCATENATE("  - &amp;MethodID",TEXT($A4273,"0000"),
" {","MethodTypeCV:  ",CHAR(34),INDEX(Methods[Method Type],$A4273),CHAR(34),
", MethodCode:  ",CHAR(34),INDEX(Methods[Method Code],$A4273),CHAR(34),
", MethodName:  ",CHAR(34),INDEX(Methods[Method Name],$A4273),CHAR(34),
", MethodDescription:  ",CHAR(34),INDEX(Methods[Method Description],$A4273),CHAR(34),
", MethodLink:  ",CHAR(34),INDEX(Methods[Method Link],$A4273),CHAR(34),
", OrganizationID: *OrganizationID",TEXT(MATCH(INDEX(Methods[Organization Name],$A4273),Organizations[Organization Name],0),"0000"),"}"))</f>
        <v>#REF!</v>
      </c>
      <c r="Q4273" t="e">
        <f>IF(INDEX(Variables[Variable Type],$A4273)="","",
CONCATENATE("  - &amp;VariableID",TEXT($A4273,"0000"),
" {","VariableTypeCV:  ",CHAR(34),INDEX(Variables[Variable Type],$A4273),CHAR(34),
", VariableCode:  ",CHAR(34),INDEX(Variables[Variable Code],$A4273),CHAR(34),
", VariableNameCV:  ",CHAR(34),INDEX(Variables[Variable Name],$A4273),CHAR(34),
", VariableDefinition:  ",CHAR(34),INDEX(Variables[Variable Definition],$A4273),CHAR(34),
", SpecciationCV:  ",CHAR(34),INDEX(Variables[Speciation],$A4273),CHAR(34),
", NoDataValue:  ",CHAR(34),INDEX(Variables[No Data Value],$A4273),CHAR(34),"}"))</f>
        <v>#REF!</v>
      </c>
    </row>
    <row r="4274" spans="1:17" x14ac:dyDescent="0.25">
      <c r="A4274">
        <v>4271</v>
      </c>
      <c r="D4274" t="e">
        <f>IF(INDEX(People[First Name],$A4274)="","",
CONCATENATE("  - &amp;PersonID",TEXT($A4274,"0000"),
" {","PersonFirstName:  ",CHAR(34),INDEX(People[First Name],$A4274),CHAR(34),
", PersonMiddleName:  ",CHAR(34),INDEX(People[Middle Name],$A4274),CHAR(34),
", PersonLastName:  ",CHAR(34),INDEX(People[Last Name],$A4274),CHAR(34),"}"))</f>
        <v>#REF!</v>
      </c>
      <c r="E4274" t="e">
        <f>IF(INDEX(Organizations[Organization Type '[CV']],$A4274)="","",
CONCATENATE("  - &amp;OrganizationID",TEXT($A4274,"0000"),
" {","OrganizationTypeCV:  ",CHAR(34),INDEX(Organizations[Organization Type '[CV']],$A4274),CHAR(34),
", OrganizationCode:  ",CHAR(34),INDEX(Organizations[Organization Code],$A4274),CHAR(34),
", OrganizationName:  ",CHAR(34),INDEX(Organizations[Organization Name],$A4274),CHAR(34),
", OrganizationDescription:  ",CHAR(34),INDEX(Organizations[Organization Description],$A4274),CHAR(34),
", OrganizationLink:  ",CHAR(34),INDEX(Organizations[Organization Link],$A4274),CHAR(34),"}"))</f>
        <v>#REF!</v>
      </c>
      <c r="F4274" t="e">
        <f>IF(INDEX(People[First Name],$A4274)="","",
CONCATENATE("  - &amp;AffiliationID",TEXT($A4274,"0000"),
" {PersonID: *PersonID",TEXT($A4274,"0000"),
", OrganizationID: *OrganizationID",TEXT(MATCH(INDEX(People[Organization Name],$A4274),Organizations[Organization Name],0),"0000"),
", IsPrimaryOrganizationContact: , AffiliationStartDate: , AffiliationEndDate: , PrimaryPhone: ",
", PrimaryEmail: ",CHAR(34),INDEX(People[Primary Email],$A4274),CHAR(34),
", PrimaryAddress: ",CHAR(34),INDEX(People[Primary Address],$A4274),CHAR(34),
", PersonLink: }"))</f>
        <v>#REF!</v>
      </c>
      <c r="H4274" t="e">
        <f>IF(COUNTA(CitationInformation)=0,"",IF(INDEX(AuthorList[Author Name],$A4274)="","",
CONCATENATE("  - &amp;AuthorListID",TEXT($A4274,"0000"),
"  {CitationID: *CitationID0001",
", PersonID: *PersonID",TEXT(MATCH(INDEX(AuthorList[Author Name],$A4274),People[Full Name],0),"0000"),
", AuthorOrder: ",INDEX(AuthorList[Author Number],$A4274),"}")))</f>
        <v>#REF!</v>
      </c>
      <c r="K4274" t="e">
        <f>IF(INDEX(SamplingFeatures[Feature Code],$A4274)="","",
CONCATENATE("  - &amp;SamplingFeatureID",TEXT($A4274,"0000"),
" {","SamplingFeatureUUID:  ",CHAR(34),INDEX(SamplingFeatures[Sampling Feature UUID],$A4274),CHAR(34),
", SamplingFeatureTypeCV:  ",CHAR(34),INDEX(SamplingFeatures[Sampling Feature Type],$A4274),CHAR(34),
", SamplingFeatureCode:  ",CHAR(34),INDEX(SamplingFeatures[Feature Code],$A4274),CHAR(34),
", SamplingFeatureName:  ",CHAR(34),INDEX(SamplingFeatures[Feature Name],$A4274),CHAR(34),
", SamplingFeatureDescription:  ",CHAR(34),INDEX(SamplingFeatures[Feature Description],$A4274),CHAR(34),
", SamplingFeatureGeotypeCV:  ",CHAR(34),INDEX(SamplingFeatures[Feature Geo Type],$A4274),CHAR(34),
", FeatureGeometry:  ",CHAR(34),INDEX(SamplingFeatures[Feature Geometry],$A4274),CHAR(34),
", Elevation_m:  ",CHAR(34),INDEX(SamplingFeatures[Elevation_m],$A4274),CHAR(34),
", ElevationDatumCV:  ",CHAR(34),ElevationDatum,CHAR(34),"}"))</f>
        <v>#REF!</v>
      </c>
      <c r="L4274" t="e">
        <f>IF(INDEX(SamplingFeatures[Sampling Feature Type],$A4274)&lt;&gt;"Site","",
CONCATENATE("  - &amp;SiteID",TEXT(SUMPRODUCT(--($L$3:$L4273&lt;&gt;"")),"0000"),
" {","SamplingFeatureID:  *SamplingFeatureID",TEXT($A4274,"0000"),
", SiteTypeCV:  ",CHAR(34),INDEX(Sites[Site Type],$A4274),CHAR(34),
", Latitude:  ",INDEX(Sites[Latitude],$A4274),
", Longitude:  ",INDEX(Sites[Longitude],$A4274),
", SRSName:  ",CHAR(34),LatLonDatum,CHAR(34),"}"))</f>
        <v>#REF!</v>
      </c>
      <c r="M4274" t="e">
        <f>IF(INDEX(SamplingFeatures[Sampling Feature Type],$A4274)&lt;&gt;"Specimen","",
CONCATENATE("  - &amp;SpecimenID",TEXT(SUMPRODUCT(--($M$3:$M4273&lt;&gt;"")),"0000"),
" {","SamplingFeatureID:  *SamplingFeatureID",TEXT($A4274,"0000"),
", SpecimenTypeCV:  ",CHAR(34),INDEX(Specimens[Specimen Type],$A4274),CHAR(34),
", SpecimenMediumCV:  ",INDEX(Specimens[Specimen Medium],$A4274),
", IsFieldSpecimen:  ",CHAR(34),INDEX(Specimens[Is Field Specimen?],$A4274),CHAR(34),"}"))</f>
        <v>#REF!</v>
      </c>
      <c r="N4274" t="e">
        <f>IF(COUNTA(SpatialOffsets[])=0,"", IF(INDEX(SpatialOffsets[Spatial Offset Type],$A4274)="","",
CONCATENATE("  - &amp;SpatialOffsetID",TEXT($A4274,"0000"),
" {","SpatialOffsetTypeCV:  ",CHAR(34),INDEX(SpatialOffsets[Spatial Offset Type],$A4274),CHAR(34),
", Offset1Value:  ",INDEX(SpatialOffsets[Offset 1 Value],$A4274),
", Offset1UnitID:  ",CHAR(34),INDEX(SpatialOffsets[Offset 1 Unit],$A4274),CHAR(34),
", Offset2Value:  ",INDEX(SpatialOffsets[Offset 2 Value],$A4274),
", Offset2UnitID:  ",CHAR(34),INDEX(SpatialOffsets[Offset 2 Unit],$A4274),CHAR(34),
", Offset3Value:  ",INDEX(SpatialOffsets[Offset 3 Value],$A4274),
", Offset3UnitID:  ",CHAR(34),INDEX(SpatialOffsets[Offset 3 Unit],$A4274),CHAR(34),,"}")))</f>
        <v>#REF!</v>
      </c>
      <c r="O4274" t="e">
        <f>IF(COUNTA(RelatedFeatures[])=0,"", IF(INDEX(RelatedFeatures[First Sampling Feature Code],$A4274)="","",
CONCATENATE("  - &amp;RelationID",TEXT($A4274,"0000"),
" {","SamplingFeatureID:  *SamplingFeatureID",TEXT(MATCH(INDEX(RelatedFeatures[First Sampling Feature Code],$A4274),SamplingFeatures[Feature Code],0),"0000"),
", RelationshipTypeCV:  ",CHAR(34),INDEX(RelatedFeatures[Relationship Type],$A4274),CHAR(34),
", RelatedFeatureID: *SamplingFeatureID",TEXT(MATCH(INDEX(RelatedFeatures[Second Sampling Feature Code],$A4274),SamplingFeatures[Feature Code],0),"0000"),
", SpatialOffsetID:  ",IF(INDEX(RelatedFeatures[Offset Number],$A4274)="","",CONCATENATE("*SpatialOffsetID",TEXT(INDEX(RelatedFeatures[Offset Number],$A4274),"0000"))),"}")))</f>
        <v>#REF!</v>
      </c>
      <c r="P4274" t="e">
        <f>IF(INDEX(Methods[Method Type],$A4274)="","",
CONCATENATE("  - &amp;MethodID",TEXT($A4274,"0000"),
" {","MethodTypeCV:  ",CHAR(34),INDEX(Methods[Method Type],$A4274),CHAR(34),
", MethodCode:  ",CHAR(34),INDEX(Methods[Method Code],$A4274),CHAR(34),
", MethodName:  ",CHAR(34),INDEX(Methods[Method Name],$A4274),CHAR(34),
", MethodDescription:  ",CHAR(34),INDEX(Methods[Method Description],$A4274),CHAR(34),
", MethodLink:  ",CHAR(34),INDEX(Methods[Method Link],$A4274),CHAR(34),
", OrganizationID: *OrganizationID",TEXT(MATCH(INDEX(Methods[Organization Name],$A4274),Organizations[Organization Name],0),"0000"),"}"))</f>
        <v>#REF!</v>
      </c>
      <c r="Q4274" t="e">
        <f>IF(INDEX(Variables[Variable Type],$A4274)="","",
CONCATENATE("  - &amp;VariableID",TEXT($A4274,"0000"),
" {","VariableTypeCV:  ",CHAR(34),INDEX(Variables[Variable Type],$A4274),CHAR(34),
", VariableCode:  ",CHAR(34),INDEX(Variables[Variable Code],$A4274),CHAR(34),
", VariableNameCV:  ",CHAR(34),INDEX(Variables[Variable Name],$A4274),CHAR(34),
", VariableDefinition:  ",CHAR(34),INDEX(Variables[Variable Definition],$A4274),CHAR(34),
", SpecciationCV:  ",CHAR(34),INDEX(Variables[Speciation],$A4274),CHAR(34),
", NoDataValue:  ",CHAR(34),INDEX(Variables[No Data Value],$A4274),CHAR(34),"}"))</f>
        <v>#REF!</v>
      </c>
    </row>
    <row r="4275" spans="1:17" x14ac:dyDescent="0.25">
      <c r="A4275">
        <v>4272</v>
      </c>
      <c r="D4275" t="e">
        <f>IF(INDEX(People[First Name],$A4275)="","",
CONCATENATE("  - &amp;PersonID",TEXT($A4275,"0000"),
" {","PersonFirstName:  ",CHAR(34),INDEX(People[First Name],$A4275),CHAR(34),
", PersonMiddleName:  ",CHAR(34),INDEX(People[Middle Name],$A4275),CHAR(34),
", PersonLastName:  ",CHAR(34),INDEX(People[Last Name],$A4275),CHAR(34),"}"))</f>
        <v>#REF!</v>
      </c>
      <c r="E4275" t="e">
        <f>IF(INDEX(Organizations[Organization Type '[CV']],$A4275)="","",
CONCATENATE("  - &amp;OrganizationID",TEXT($A4275,"0000"),
" {","OrganizationTypeCV:  ",CHAR(34),INDEX(Organizations[Organization Type '[CV']],$A4275),CHAR(34),
", OrganizationCode:  ",CHAR(34),INDEX(Organizations[Organization Code],$A4275),CHAR(34),
", OrganizationName:  ",CHAR(34),INDEX(Organizations[Organization Name],$A4275),CHAR(34),
", OrganizationDescription:  ",CHAR(34),INDEX(Organizations[Organization Description],$A4275),CHAR(34),
", OrganizationLink:  ",CHAR(34),INDEX(Organizations[Organization Link],$A4275),CHAR(34),"}"))</f>
        <v>#REF!</v>
      </c>
      <c r="F4275" t="e">
        <f>IF(INDEX(People[First Name],$A4275)="","",
CONCATENATE("  - &amp;AffiliationID",TEXT($A4275,"0000"),
" {PersonID: *PersonID",TEXT($A4275,"0000"),
", OrganizationID: *OrganizationID",TEXT(MATCH(INDEX(People[Organization Name],$A4275),Organizations[Organization Name],0),"0000"),
", IsPrimaryOrganizationContact: , AffiliationStartDate: , AffiliationEndDate: , PrimaryPhone: ",
", PrimaryEmail: ",CHAR(34),INDEX(People[Primary Email],$A4275),CHAR(34),
", PrimaryAddress: ",CHAR(34),INDEX(People[Primary Address],$A4275),CHAR(34),
", PersonLink: }"))</f>
        <v>#REF!</v>
      </c>
      <c r="H4275" t="e">
        <f>IF(COUNTA(CitationInformation)=0,"",IF(INDEX(AuthorList[Author Name],$A4275)="","",
CONCATENATE("  - &amp;AuthorListID",TEXT($A4275,"0000"),
"  {CitationID: *CitationID0001",
", PersonID: *PersonID",TEXT(MATCH(INDEX(AuthorList[Author Name],$A4275),People[Full Name],0),"0000"),
", AuthorOrder: ",INDEX(AuthorList[Author Number],$A4275),"}")))</f>
        <v>#REF!</v>
      </c>
      <c r="K4275" t="e">
        <f>IF(INDEX(SamplingFeatures[Feature Code],$A4275)="","",
CONCATENATE("  - &amp;SamplingFeatureID",TEXT($A4275,"0000"),
" {","SamplingFeatureUUID:  ",CHAR(34),INDEX(SamplingFeatures[Sampling Feature UUID],$A4275),CHAR(34),
", SamplingFeatureTypeCV:  ",CHAR(34),INDEX(SamplingFeatures[Sampling Feature Type],$A4275),CHAR(34),
", SamplingFeatureCode:  ",CHAR(34),INDEX(SamplingFeatures[Feature Code],$A4275),CHAR(34),
", SamplingFeatureName:  ",CHAR(34),INDEX(SamplingFeatures[Feature Name],$A4275),CHAR(34),
", SamplingFeatureDescription:  ",CHAR(34),INDEX(SamplingFeatures[Feature Description],$A4275),CHAR(34),
", SamplingFeatureGeotypeCV:  ",CHAR(34),INDEX(SamplingFeatures[Feature Geo Type],$A4275),CHAR(34),
", FeatureGeometry:  ",CHAR(34),INDEX(SamplingFeatures[Feature Geometry],$A4275),CHAR(34),
", Elevation_m:  ",CHAR(34),INDEX(SamplingFeatures[Elevation_m],$A4275),CHAR(34),
", ElevationDatumCV:  ",CHAR(34),ElevationDatum,CHAR(34),"}"))</f>
        <v>#REF!</v>
      </c>
      <c r="L4275" t="e">
        <f>IF(INDEX(SamplingFeatures[Sampling Feature Type],$A4275)&lt;&gt;"Site","",
CONCATENATE("  - &amp;SiteID",TEXT(SUMPRODUCT(--($L$3:$L4274&lt;&gt;"")),"0000"),
" {","SamplingFeatureID:  *SamplingFeatureID",TEXT($A4275,"0000"),
", SiteTypeCV:  ",CHAR(34),INDEX(Sites[Site Type],$A4275),CHAR(34),
", Latitude:  ",INDEX(Sites[Latitude],$A4275),
", Longitude:  ",INDEX(Sites[Longitude],$A4275),
", SRSName:  ",CHAR(34),LatLonDatum,CHAR(34),"}"))</f>
        <v>#REF!</v>
      </c>
      <c r="M4275" t="e">
        <f>IF(INDEX(SamplingFeatures[Sampling Feature Type],$A4275)&lt;&gt;"Specimen","",
CONCATENATE("  - &amp;SpecimenID",TEXT(SUMPRODUCT(--($M$3:$M4274&lt;&gt;"")),"0000"),
" {","SamplingFeatureID:  *SamplingFeatureID",TEXT($A4275,"0000"),
", SpecimenTypeCV:  ",CHAR(34),INDEX(Specimens[Specimen Type],$A4275),CHAR(34),
", SpecimenMediumCV:  ",INDEX(Specimens[Specimen Medium],$A4275),
", IsFieldSpecimen:  ",CHAR(34),INDEX(Specimens[Is Field Specimen?],$A4275),CHAR(34),"}"))</f>
        <v>#REF!</v>
      </c>
      <c r="N4275" t="e">
        <f>IF(COUNTA(SpatialOffsets[])=0,"", IF(INDEX(SpatialOffsets[Spatial Offset Type],$A4275)="","",
CONCATENATE("  - &amp;SpatialOffsetID",TEXT($A4275,"0000"),
" {","SpatialOffsetTypeCV:  ",CHAR(34),INDEX(SpatialOffsets[Spatial Offset Type],$A4275),CHAR(34),
", Offset1Value:  ",INDEX(SpatialOffsets[Offset 1 Value],$A4275),
", Offset1UnitID:  ",CHAR(34),INDEX(SpatialOffsets[Offset 1 Unit],$A4275),CHAR(34),
", Offset2Value:  ",INDEX(SpatialOffsets[Offset 2 Value],$A4275),
", Offset2UnitID:  ",CHAR(34),INDEX(SpatialOffsets[Offset 2 Unit],$A4275),CHAR(34),
", Offset3Value:  ",INDEX(SpatialOffsets[Offset 3 Value],$A4275),
", Offset3UnitID:  ",CHAR(34),INDEX(SpatialOffsets[Offset 3 Unit],$A4275),CHAR(34),,"}")))</f>
        <v>#REF!</v>
      </c>
      <c r="O4275" t="e">
        <f>IF(COUNTA(RelatedFeatures[])=0,"", IF(INDEX(RelatedFeatures[First Sampling Feature Code],$A4275)="","",
CONCATENATE("  - &amp;RelationID",TEXT($A4275,"0000"),
" {","SamplingFeatureID:  *SamplingFeatureID",TEXT(MATCH(INDEX(RelatedFeatures[First Sampling Feature Code],$A4275),SamplingFeatures[Feature Code],0),"0000"),
", RelationshipTypeCV:  ",CHAR(34),INDEX(RelatedFeatures[Relationship Type],$A4275),CHAR(34),
", RelatedFeatureID: *SamplingFeatureID",TEXT(MATCH(INDEX(RelatedFeatures[Second Sampling Feature Code],$A4275),SamplingFeatures[Feature Code],0),"0000"),
", SpatialOffsetID:  ",IF(INDEX(RelatedFeatures[Offset Number],$A4275)="","",CONCATENATE("*SpatialOffsetID",TEXT(INDEX(RelatedFeatures[Offset Number],$A4275),"0000"))),"}")))</f>
        <v>#REF!</v>
      </c>
      <c r="P4275" t="e">
        <f>IF(INDEX(Methods[Method Type],$A4275)="","",
CONCATENATE("  - &amp;MethodID",TEXT($A4275,"0000"),
" {","MethodTypeCV:  ",CHAR(34),INDEX(Methods[Method Type],$A4275),CHAR(34),
", MethodCode:  ",CHAR(34),INDEX(Methods[Method Code],$A4275),CHAR(34),
", MethodName:  ",CHAR(34),INDEX(Methods[Method Name],$A4275),CHAR(34),
", MethodDescription:  ",CHAR(34),INDEX(Methods[Method Description],$A4275),CHAR(34),
", MethodLink:  ",CHAR(34),INDEX(Methods[Method Link],$A4275),CHAR(34),
", OrganizationID: *OrganizationID",TEXT(MATCH(INDEX(Methods[Organization Name],$A4275),Organizations[Organization Name],0),"0000"),"}"))</f>
        <v>#REF!</v>
      </c>
      <c r="Q4275" t="e">
        <f>IF(INDEX(Variables[Variable Type],$A4275)="","",
CONCATENATE("  - &amp;VariableID",TEXT($A4275,"0000"),
" {","VariableTypeCV:  ",CHAR(34),INDEX(Variables[Variable Type],$A4275),CHAR(34),
", VariableCode:  ",CHAR(34),INDEX(Variables[Variable Code],$A4275),CHAR(34),
", VariableNameCV:  ",CHAR(34),INDEX(Variables[Variable Name],$A4275),CHAR(34),
", VariableDefinition:  ",CHAR(34),INDEX(Variables[Variable Definition],$A4275),CHAR(34),
", SpecciationCV:  ",CHAR(34),INDEX(Variables[Speciation],$A4275),CHAR(34),
", NoDataValue:  ",CHAR(34),INDEX(Variables[No Data Value],$A4275),CHAR(34),"}"))</f>
        <v>#REF!</v>
      </c>
    </row>
    <row r="4276" spans="1:17" x14ac:dyDescent="0.25">
      <c r="A4276">
        <v>4273</v>
      </c>
      <c r="D4276" t="e">
        <f>IF(INDEX(People[First Name],$A4276)="","",
CONCATENATE("  - &amp;PersonID",TEXT($A4276,"0000"),
" {","PersonFirstName:  ",CHAR(34),INDEX(People[First Name],$A4276),CHAR(34),
", PersonMiddleName:  ",CHAR(34),INDEX(People[Middle Name],$A4276),CHAR(34),
", PersonLastName:  ",CHAR(34),INDEX(People[Last Name],$A4276),CHAR(34),"}"))</f>
        <v>#REF!</v>
      </c>
      <c r="E4276" t="e">
        <f>IF(INDEX(Organizations[Organization Type '[CV']],$A4276)="","",
CONCATENATE("  - &amp;OrganizationID",TEXT($A4276,"0000"),
" {","OrganizationTypeCV:  ",CHAR(34),INDEX(Organizations[Organization Type '[CV']],$A4276),CHAR(34),
", OrganizationCode:  ",CHAR(34),INDEX(Organizations[Organization Code],$A4276),CHAR(34),
", OrganizationName:  ",CHAR(34),INDEX(Organizations[Organization Name],$A4276),CHAR(34),
", OrganizationDescription:  ",CHAR(34),INDEX(Organizations[Organization Description],$A4276),CHAR(34),
", OrganizationLink:  ",CHAR(34),INDEX(Organizations[Organization Link],$A4276),CHAR(34),"}"))</f>
        <v>#REF!</v>
      </c>
      <c r="F4276" t="e">
        <f>IF(INDEX(People[First Name],$A4276)="","",
CONCATENATE("  - &amp;AffiliationID",TEXT($A4276,"0000"),
" {PersonID: *PersonID",TEXT($A4276,"0000"),
", OrganizationID: *OrganizationID",TEXT(MATCH(INDEX(People[Organization Name],$A4276),Organizations[Organization Name],0),"0000"),
", IsPrimaryOrganizationContact: , AffiliationStartDate: , AffiliationEndDate: , PrimaryPhone: ",
", PrimaryEmail: ",CHAR(34),INDEX(People[Primary Email],$A4276),CHAR(34),
", PrimaryAddress: ",CHAR(34),INDEX(People[Primary Address],$A4276),CHAR(34),
", PersonLink: }"))</f>
        <v>#REF!</v>
      </c>
      <c r="H4276" t="e">
        <f>IF(COUNTA(CitationInformation)=0,"",IF(INDEX(AuthorList[Author Name],$A4276)="","",
CONCATENATE("  - &amp;AuthorListID",TEXT($A4276,"0000"),
"  {CitationID: *CitationID0001",
", PersonID: *PersonID",TEXT(MATCH(INDEX(AuthorList[Author Name],$A4276),People[Full Name],0),"0000"),
", AuthorOrder: ",INDEX(AuthorList[Author Number],$A4276),"}")))</f>
        <v>#REF!</v>
      </c>
      <c r="K4276" t="e">
        <f>IF(INDEX(SamplingFeatures[Feature Code],$A4276)="","",
CONCATENATE("  - &amp;SamplingFeatureID",TEXT($A4276,"0000"),
" {","SamplingFeatureUUID:  ",CHAR(34),INDEX(SamplingFeatures[Sampling Feature UUID],$A4276),CHAR(34),
", SamplingFeatureTypeCV:  ",CHAR(34),INDEX(SamplingFeatures[Sampling Feature Type],$A4276),CHAR(34),
", SamplingFeatureCode:  ",CHAR(34),INDEX(SamplingFeatures[Feature Code],$A4276),CHAR(34),
", SamplingFeatureName:  ",CHAR(34),INDEX(SamplingFeatures[Feature Name],$A4276),CHAR(34),
", SamplingFeatureDescription:  ",CHAR(34),INDEX(SamplingFeatures[Feature Description],$A4276),CHAR(34),
", SamplingFeatureGeotypeCV:  ",CHAR(34),INDEX(SamplingFeatures[Feature Geo Type],$A4276),CHAR(34),
", FeatureGeometry:  ",CHAR(34),INDEX(SamplingFeatures[Feature Geometry],$A4276),CHAR(34),
", Elevation_m:  ",CHAR(34),INDEX(SamplingFeatures[Elevation_m],$A4276),CHAR(34),
", ElevationDatumCV:  ",CHAR(34),ElevationDatum,CHAR(34),"}"))</f>
        <v>#REF!</v>
      </c>
      <c r="L4276" t="e">
        <f>IF(INDEX(SamplingFeatures[Sampling Feature Type],$A4276)&lt;&gt;"Site","",
CONCATENATE("  - &amp;SiteID",TEXT(SUMPRODUCT(--($L$3:$L4275&lt;&gt;"")),"0000"),
" {","SamplingFeatureID:  *SamplingFeatureID",TEXT($A4276,"0000"),
", SiteTypeCV:  ",CHAR(34),INDEX(Sites[Site Type],$A4276),CHAR(34),
", Latitude:  ",INDEX(Sites[Latitude],$A4276),
", Longitude:  ",INDEX(Sites[Longitude],$A4276),
", SRSName:  ",CHAR(34),LatLonDatum,CHAR(34),"}"))</f>
        <v>#REF!</v>
      </c>
      <c r="M4276" t="e">
        <f>IF(INDEX(SamplingFeatures[Sampling Feature Type],$A4276)&lt;&gt;"Specimen","",
CONCATENATE("  - &amp;SpecimenID",TEXT(SUMPRODUCT(--($M$3:$M4275&lt;&gt;"")),"0000"),
" {","SamplingFeatureID:  *SamplingFeatureID",TEXT($A4276,"0000"),
", SpecimenTypeCV:  ",CHAR(34),INDEX(Specimens[Specimen Type],$A4276),CHAR(34),
", SpecimenMediumCV:  ",INDEX(Specimens[Specimen Medium],$A4276),
", IsFieldSpecimen:  ",CHAR(34),INDEX(Specimens[Is Field Specimen?],$A4276),CHAR(34),"}"))</f>
        <v>#REF!</v>
      </c>
      <c r="N4276" t="e">
        <f>IF(COUNTA(SpatialOffsets[])=0,"", IF(INDEX(SpatialOffsets[Spatial Offset Type],$A4276)="","",
CONCATENATE("  - &amp;SpatialOffsetID",TEXT($A4276,"0000"),
" {","SpatialOffsetTypeCV:  ",CHAR(34),INDEX(SpatialOffsets[Spatial Offset Type],$A4276),CHAR(34),
", Offset1Value:  ",INDEX(SpatialOffsets[Offset 1 Value],$A4276),
", Offset1UnitID:  ",CHAR(34),INDEX(SpatialOffsets[Offset 1 Unit],$A4276),CHAR(34),
", Offset2Value:  ",INDEX(SpatialOffsets[Offset 2 Value],$A4276),
", Offset2UnitID:  ",CHAR(34),INDEX(SpatialOffsets[Offset 2 Unit],$A4276),CHAR(34),
", Offset3Value:  ",INDEX(SpatialOffsets[Offset 3 Value],$A4276),
", Offset3UnitID:  ",CHAR(34),INDEX(SpatialOffsets[Offset 3 Unit],$A4276),CHAR(34),,"}")))</f>
        <v>#REF!</v>
      </c>
      <c r="O4276" t="e">
        <f>IF(COUNTA(RelatedFeatures[])=0,"", IF(INDEX(RelatedFeatures[First Sampling Feature Code],$A4276)="","",
CONCATENATE("  - &amp;RelationID",TEXT($A4276,"0000"),
" {","SamplingFeatureID:  *SamplingFeatureID",TEXT(MATCH(INDEX(RelatedFeatures[First Sampling Feature Code],$A4276),SamplingFeatures[Feature Code],0),"0000"),
", RelationshipTypeCV:  ",CHAR(34),INDEX(RelatedFeatures[Relationship Type],$A4276),CHAR(34),
", RelatedFeatureID: *SamplingFeatureID",TEXT(MATCH(INDEX(RelatedFeatures[Second Sampling Feature Code],$A4276),SamplingFeatures[Feature Code],0),"0000"),
", SpatialOffsetID:  ",IF(INDEX(RelatedFeatures[Offset Number],$A4276)="","",CONCATENATE("*SpatialOffsetID",TEXT(INDEX(RelatedFeatures[Offset Number],$A4276),"0000"))),"}")))</f>
        <v>#REF!</v>
      </c>
      <c r="P4276" t="e">
        <f>IF(INDEX(Methods[Method Type],$A4276)="","",
CONCATENATE("  - &amp;MethodID",TEXT($A4276,"0000"),
" {","MethodTypeCV:  ",CHAR(34),INDEX(Methods[Method Type],$A4276),CHAR(34),
", MethodCode:  ",CHAR(34),INDEX(Methods[Method Code],$A4276),CHAR(34),
", MethodName:  ",CHAR(34),INDEX(Methods[Method Name],$A4276),CHAR(34),
", MethodDescription:  ",CHAR(34),INDEX(Methods[Method Description],$A4276),CHAR(34),
", MethodLink:  ",CHAR(34),INDEX(Methods[Method Link],$A4276),CHAR(34),
", OrganizationID: *OrganizationID",TEXT(MATCH(INDEX(Methods[Organization Name],$A4276),Organizations[Organization Name],0),"0000"),"}"))</f>
        <v>#REF!</v>
      </c>
      <c r="Q4276" t="e">
        <f>IF(INDEX(Variables[Variable Type],$A4276)="","",
CONCATENATE("  - &amp;VariableID",TEXT($A4276,"0000"),
" {","VariableTypeCV:  ",CHAR(34),INDEX(Variables[Variable Type],$A4276),CHAR(34),
", VariableCode:  ",CHAR(34),INDEX(Variables[Variable Code],$A4276),CHAR(34),
", VariableNameCV:  ",CHAR(34),INDEX(Variables[Variable Name],$A4276),CHAR(34),
", VariableDefinition:  ",CHAR(34),INDEX(Variables[Variable Definition],$A4276),CHAR(34),
", SpecciationCV:  ",CHAR(34),INDEX(Variables[Speciation],$A4276),CHAR(34),
", NoDataValue:  ",CHAR(34),INDEX(Variables[No Data Value],$A4276),CHAR(34),"}"))</f>
        <v>#REF!</v>
      </c>
    </row>
    <row r="4277" spans="1:17" x14ac:dyDescent="0.25">
      <c r="A4277">
        <v>4274</v>
      </c>
      <c r="D4277" t="e">
        <f>IF(INDEX(People[First Name],$A4277)="","",
CONCATENATE("  - &amp;PersonID",TEXT($A4277,"0000"),
" {","PersonFirstName:  ",CHAR(34),INDEX(People[First Name],$A4277),CHAR(34),
", PersonMiddleName:  ",CHAR(34),INDEX(People[Middle Name],$A4277),CHAR(34),
", PersonLastName:  ",CHAR(34),INDEX(People[Last Name],$A4277),CHAR(34),"}"))</f>
        <v>#REF!</v>
      </c>
      <c r="E4277" t="e">
        <f>IF(INDEX(Organizations[Organization Type '[CV']],$A4277)="","",
CONCATENATE("  - &amp;OrganizationID",TEXT($A4277,"0000"),
" {","OrganizationTypeCV:  ",CHAR(34),INDEX(Organizations[Organization Type '[CV']],$A4277),CHAR(34),
", OrganizationCode:  ",CHAR(34),INDEX(Organizations[Organization Code],$A4277),CHAR(34),
", OrganizationName:  ",CHAR(34),INDEX(Organizations[Organization Name],$A4277),CHAR(34),
", OrganizationDescription:  ",CHAR(34),INDEX(Organizations[Organization Description],$A4277),CHAR(34),
", OrganizationLink:  ",CHAR(34),INDEX(Organizations[Organization Link],$A4277),CHAR(34),"}"))</f>
        <v>#REF!</v>
      </c>
      <c r="F4277" t="e">
        <f>IF(INDEX(People[First Name],$A4277)="","",
CONCATENATE("  - &amp;AffiliationID",TEXT($A4277,"0000"),
" {PersonID: *PersonID",TEXT($A4277,"0000"),
", OrganizationID: *OrganizationID",TEXT(MATCH(INDEX(People[Organization Name],$A4277),Organizations[Organization Name],0),"0000"),
", IsPrimaryOrganizationContact: , AffiliationStartDate: , AffiliationEndDate: , PrimaryPhone: ",
", PrimaryEmail: ",CHAR(34),INDEX(People[Primary Email],$A4277),CHAR(34),
", PrimaryAddress: ",CHAR(34),INDEX(People[Primary Address],$A4277),CHAR(34),
", PersonLink: }"))</f>
        <v>#REF!</v>
      </c>
      <c r="H4277" t="e">
        <f>IF(COUNTA(CitationInformation)=0,"",IF(INDEX(AuthorList[Author Name],$A4277)="","",
CONCATENATE("  - &amp;AuthorListID",TEXT($A4277,"0000"),
"  {CitationID: *CitationID0001",
", PersonID: *PersonID",TEXT(MATCH(INDEX(AuthorList[Author Name],$A4277),People[Full Name],0),"0000"),
", AuthorOrder: ",INDEX(AuthorList[Author Number],$A4277),"}")))</f>
        <v>#REF!</v>
      </c>
      <c r="K4277" t="e">
        <f>IF(INDEX(SamplingFeatures[Feature Code],$A4277)="","",
CONCATENATE("  - &amp;SamplingFeatureID",TEXT($A4277,"0000"),
" {","SamplingFeatureUUID:  ",CHAR(34),INDEX(SamplingFeatures[Sampling Feature UUID],$A4277),CHAR(34),
", SamplingFeatureTypeCV:  ",CHAR(34),INDEX(SamplingFeatures[Sampling Feature Type],$A4277),CHAR(34),
", SamplingFeatureCode:  ",CHAR(34),INDEX(SamplingFeatures[Feature Code],$A4277),CHAR(34),
", SamplingFeatureName:  ",CHAR(34),INDEX(SamplingFeatures[Feature Name],$A4277),CHAR(34),
", SamplingFeatureDescription:  ",CHAR(34),INDEX(SamplingFeatures[Feature Description],$A4277),CHAR(34),
", SamplingFeatureGeotypeCV:  ",CHAR(34),INDEX(SamplingFeatures[Feature Geo Type],$A4277),CHAR(34),
", FeatureGeometry:  ",CHAR(34),INDEX(SamplingFeatures[Feature Geometry],$A4277),CHAR(34),
", Elevation_m:  ",CHAR(34),INDEX(SamplingFeatures[Elevation_m],$A4277),CHAR(34),
", ElevationDatumCV:  ",CHAR(34),ElevationDatum,CHAR(34),"}"))</f>
        <v>#REF!</v>
      </c>
      <c r="L4277" t="e">
        <f>IF(INDEX(SamplingFeatures[Sampling Feature Type],$A4277)&lt;&gt;"Site","",
CONCATENATE("  - &amp;SiteID",TEXT(SUMPRODUCT(--($L$3:$L4276&lt;&gt;"")),"0000"),
" {","SamplingFeatureID:  *SamplingFeatureID",TEXT($A4277,"0000"),
", SiteTypeCV:  ",CHAR(34),INDEX(Sites[Site Type],$A4277),CHAR(34),
", Latitude:  ",INDEX(Sites[Latitude],$A4277),
", Longitude:  ",INDEX(Sites[Longitude],$A4277),
", SRSName:  ",CHAR(34),LatLonDatum,CHAR(34),"}"))</f>
        <v>#REF!</v>
      </c>
      <c r="M4277" t="e">
        <f>IF(INDEX(SamplingFeatures[Sampling Feature Type],$A4277)&lt;&gt;"Specimen","",
CONCATENATE("  - &amp;SpecimenID",TEXT(SUMPRODUCT(--($M$3:$M4276&lt;&gt;"")),"0000"),
" {","SamplingFeatureID:  *SamplingFeatureID",TEXT($A4277,"0000"),
", SpecimenTypeCV:  ",CHAR(34),INDEX(Specimens[Specimen Type],$A4277),CHAR(34),
", SpecimenMediumCV:  ",INDEX(Specimens[Specimen Medium],$A4277),
", IsFieldSpecimen:  ",CHAR(34),INDEX(Specimens[Is Field Specimen?],$A4277),CHAR(34),"}"))</f>
        <v>#REF!</v>
      </c>
      <c r="N4277" t="e">
        <f>IF(COUNTA(SpatialOffsets[])=0,"", IF(INDEX(SpatialOffsets[Spatial Offset Type],$A4277)="","",
CONCATENATE("  - &amp;SpatialOffsetID",TEXT($A4277,"0000"),
" {","SpatialOffsetTypeCV:  ",CHAR(34),INDEX(SpatialOffsets[Spatial Offset Type],$A4277),CHAR(34),
", Offset1Value:  ",INDEX(SpatialOffsets[Offset 1 Value],$A4277),
", Offset1UnitID:  ",CHAR(34),INDEX(SpatialOffsets[Offset 1 Unit],$A4277),CHAR(34),
", Offset2Value:  ",INDEX(SpatialOffsets[Offset 2 Value],$A4277),
", Offset2UnitID:  ",CHAR(34),INDEX(SpatialOffsets[Offset 2 Unit],$A4277),CHAR(34),
", Offset3Value:  ",INDEX(SpatialOffsets[Offset 3 Value],$A4277),
", Offset3UnitID:  ",CHAR(34),INDEX(SpatialOffsets[Offset 3 Unit],$A4277),CHAR(34),,"}")))</f>
        <v>#REF!</v>
      </c>
      <c r="O4277" t="e">
        <f>IF(COUNTA(RelatedFeatures[])=0,"", IF(INDEX(RelatedFeatures[First Sampling Feature Code],$A4277)="","",
CONCATENATE("  - &amp;RelationID",TEXT($A4277,"0000"),
" {","SamplingFeatureID:  *SamplingFeatureID",TEXT(MATCH(INDEX(RelatedFeatures[First Sampling Feature Code],$A4277),SamplingFeatures[Feature Code],0),"0000"),
", RelationshipTypeCV:  ",CHAR(34),INDEX(RelatedFeatures[Relationship Type],$A4277),CHAR(34),
", RelatedFeatureID: *SamplingFeatureID",TEXT(MATCH(INDEX(RelatedFeatures[Second Sampling Feature Code],$A4277),SamplingFeatures[Feature Code],0),"0000"),
", SpatialOffsetID:  ",IF(INDEX(RelatedFeatures[Offset Number],$A4277)="","",CONCATENATE("*SpatialOffsetID",TEXT(INDEX(RelatedFeatures[Offset Number],$A4277),"0000"))),"}")))</f>
        <v>#REF!</v>
      </c>
      <c r="P4277" t="e">
        <f>IF(INDEX(Methods[Method Type],$A4277)="","",
CONCATENATE("  - &amp;MethodID",TEXT($A4277,"0000"),
" {","MethodTypeCV:  ",CHAR(34),INDEX(Methods[Method Type],$A4277),CHAR(34),
", MethodCode:  ",CHAR(34),INDEX(Methods[Method Code],$A4277),CHAR(34),
", MethodName:  ",CHAR(34),INDEX(Methods[Method Name],$A4277),CHAR(34),
", MethodDescription:  ",CHAR(34),INDEX(Methods[Method Description],$A4277),CHAR(34),
", MethodLink:  ",CHAR(34),INDEX(Methods[Method Link],$A4277),CHAR(34),
", OrganizationID: *OrganizationID",TEXT(MATCH(INDEX(Methods[Organization Name],$A4277),Organizations[Organization Name],0),"0000"),"}"))</f>
        <v>#REF!</v>
      </c>
      <c r="Q4277" t="e">
        <f>IF(INDEX(Variables[Variable Type],$A4277)="","",
CONCATENATE("  - &amp;VariableID",TEXT($A4277,"0000"),
" {","VariableTypeCV:  ",CHAR(34),INDEX(Variables[Variable Type],$A4277),CHAR(34),
", VariableCode:  ",CHAR(34),INDEX(Variables[Variable Code],$A4277),CHAR(34),
", VariableNameCV:  ",CHAR(34),INDEX(Variables[Variable Name],$A4277),CHAR(34),
", VariableDefinition:  ",CHAR(34),INDEX(Variables[Variable Definition],$A4277),CHAR(34),
", SpecciationCV:  ",CHAR(34),INDEX(Variables[Speciation],$A4277),CHAR(34),
", NoDataValue:  ",CHAR(34),INDEX(Variables[No Data Value],$A4277),CHAR(34),"}"))</f>
        <v>#REF!</v>
      </c>
    </row>
    <row r="4278" spans="1:17" x14ac:dyDescent="0.25">
      <c r="A4278">
        <v>4275</v>
      </c>
      <c r="D4278" t="e">
        <f>IF(INDEX(People[First Name],$A4278)="","",
CONCATENATE("  - &amp;PersonID",TEXT($A4278,"0000"),
" {","PersonFirstName:  ",CHAR(34),INDEX(People[First Name],$A4278),CHAR(34),
", PersonMiddleName:  ",CHAR(34),INDEX(People[Middle Name],$A4278),CHAR(34),
", PersonLastName:  ",CHAR(34),INDEX(People[Last Name],$A4278),CHAR(34),"}"))</f>
        <v>#REF!</v>
      </c>
      <c r="E4278" t="e">
        <f>IF(INDEX(Organizations[Organization Type '[CV']],$A4278)="","",
CONCATENATE("  - &amp;OrganizationID",TEXT($A4278,"0000"),
" {","OrganizationTypeCV:  ",CHAR(34),INDEX(Organizations[Organization Type '[CV']],$A4278),CHAR(34),
", OrganizationCode:  ",CHAR(34),INDEX(Organizations[Organization Code],$A4278),CHAR(34),
", OrganizationName:  ",CHAR(34),INDEX(Organizations[Organization Name],$A4278),CHAR(34),
", OrganizationDescription:  ",CHAR(34),INDEX(Organizations[Organization Description],$A4278),CHAR(34),
", OrganizationLink:  ",CHAR(34),INDEX(Organizations[Organization Link],$A4278),CHAR(34),"}"))</f>
        <v>#REF!</v>
      </c>
      <c r="F4278" t="e">
        <f>IF(INDEX(People[First Name],$A4278)="","",
CONCATENATE("  - &amp;AffiliationID",TEXT($A4278,"0000"),
" {PersonID: *PersonID",TEXT($A4278,"0000"),
", OrganizationID: *OrganizationID",TEXT(MATCH(INDEX(People[Organization Name],$A4278),Organizations[Organization Name],0),"0000"),
", IsPrimaryOrganizationContact: , AffiliationStartDate: , AffiliationEndDate: , PrimaryPhone: ",
", PrimaryEmail: ",CHAR(34),INDEX(People[Primary Email],$A4278),CHAR(34),
", PrimaryAddress: ",CHAR(34),INDEX(People[Primary Address],$A4278),CHAR(34),
", PersonLink: }"))</f>
        <v>#REF!</v>
      </c>
      <c r="H4278" t="e">
        <f>IF(COUNTA(CitationInformation)=0,"",IF(INDEX(AuthorList[Author Name],$A4278)="","",
CONCATENATE("  - &amp;AuthorListID",TEXT($A4278,"0000"),
"  {CitationID: *CitationID0001",
", PersonID: *PersonID",TEXT(MATCH(INDEX(AuthorList[Author Name],$A4278),People[Full Name],0),"0000"),
", AuthorOrder: ",INDEX(AuthorList[Author Number],$A4278),"}")))</f>
        <v>#REF!</v>
      </c>
      <c r="K4278" t="e">
        <f>IF(INDEX(SamplingFeatures[Feature Code],$A4278)="","",
CONCATENATE("  - &amp;SamplingFeatureID",TEXT($A4278,"0000"),
" {","SamplingFeatureUUID:  ",CHAR(34),INDEX(SamplingFeatures[Sampling Feature UUID],$A4278),CHAR(34),
", SamplingFeatureTypeCV:  ",CHAR(34),INDEX(SamplingFeatures[Sampling Feature Type],$A4278),CHAR(34),
", SamplingFeatureCode:  ",CHAR(34),INDEX(SamplingFeatures[Feature Code],$A4278),CHAR(34),
", SamplingFeatureName:  ",CHAR(34),INDEX(SamplingFeatures[Feature Name],$A4278),CHAR(34),
", SamplingFeatureDescription:  ",CHAR(34),INDEX(SamplingFeatures[Feature Description],$A4278),CHAR(34),
", SamplingFeatureGeotypeCV:  ",CHAR(34),INDEX(SamplingFeatures[Feature Geo Type],$A4278),CHAR(34),
", FeatureGeometry:  ",CHAR(34),INDEX(SamplingFeatures[Feature Geometry],$A4278),CHAR(34),
", Elevation_m:  ",CHAR(34),INDEX(SamplingFeatures[Elevation_m],$A4278),CHAR(34),
", ElevationDatumCV:  ",CHAR(34),ElevationDatum,CHAR(34),"}"))</f>
        <v>#REF!</v>
      </c>
      <c r="L4278" t="e">
        <f>IF(INDEX(SamplingFeatures[Sampling Feature Type],$A4278)&lt;&gt;"Site","",
CONCATENATE("  - &amp;SiteID",TEXT(SUMPRODUCT(--($L$3:$L4277&lt;&gt;"")),"0000"),
" {","SamplingFeatureID:  *SamplingFeatureID",TEXT($A4278,"0000"),
", SiteTypeCV:  ",CHAR(34),INDEX(Sites[Site Type],$A4278),CHAR(34),
", Latitude:  ",INDEX(Sites[Latitude],$A4278),
", Longitude:  ",INDEX(Sites[Longitude],$A4278),
", SRSName:  ",CHAR(34),LatLonDatum,CHAR(34),"}"))</f>
        <v>#REF!</v>
      </c>
      <c r="M4278" t="e">
        <f>IF(INDEX(SamplingFeatures[Sampling Feature Type],$A4278)&lt;&gt;"Specimen","",
CONCATENATE("  - &amp;SpecimenID",TEXT(SUMPRODUCT(--($M$3:$M4277&lt;&gt;"")),"0000"),
" {","SamplingFeatureID:  *SamplingFeatureID",TEXT($A4278,"0000"),
", SpecimenTypeCV:  ",CHAR(34),INDEX(Specimens[Specimen Type],$A4278),CHAR(34),
", SpecimenMediumCV:  ",INDEX(Specimens[Specimen Medium],$A4278),
", IsFieldSpecimen:  ",CHAR(34),INDEX(Specimens[Is Field Specimen?],$A4278),CHAR(34),"}"))</f>
        <v>#REF!</v>
      </c>
      <c r="N4278" t="e">
        <f>IF(COUNTA(SpatialOffsets[])=0,"", IF(INDEX(SpatialOffsets[Spatial Offset Type],$A4278)="","",
CONCATENATE("  - &amp;SpatialOffsetID",TEXT($A4278,"0000"),
" {","SpatialOffsetTypeCV:  ",CHAR(34),INDEX(SpatialOffsets[Spatial Offset Type],$A4278),CHAR(34),
", Offset1Value:  ",INDEX(SpatialOffsets[Offset 1 Value],$A4278),
", Offset1UnitID:  ",CHAR(34),INDEX(SpatialOffsets[Offset 1 Unit],$A4278),CHAR(34),
", Offset2Value:  ",INDEX(SpatialOffsets[Offset 2 Value],$A4278),
", Offset2UnitID:  ",CHAR(34),INDEX(SpatialOffsets[Offset 2 Unit],$A4278),CHAR(34),
", Offset3Value:  ",INDEX(SpatialOffsets[Offset 3 Value],$A4278),
", Offset3UnitID:  ",CHAR(34),INDEX(SpatialOffsets[Offset 3 Unit],$A4278),CHAR(34),,"}")))</f>
        <v>#REF!</v>
      </c>
      <c r="O4278" t="e">
        <f>IF(COUNTA(RelatedFeatures[])=0,"", IF(INDEX(RelatedFeatures[First Sampling Feature Code],$A4278)="","",
CONCATENATE("  - &amp;RelationID",TEXT($A4278,"0000"),
" {","SamplingFeatureID:  *SamplingFeatureID",TEXT(MATCH(INDEX(RelatedFeatures[First Sampling Feature Code],$A4278),SamplingFeatures[Feature Code],0),"0000"),
", RelationshipTypeCV:  ",CHAR(34),INDEX(RelatedFeatures[Relationship Type],$A4278),CHAR(34),
", RelatedFeatureID: *SamplingFeatureID",TEXT(MATCH(INDEX(RelatedFeatures[Second Sampling Feature Code],$A4278),SamplingFeatures[Feature Code],0),"0000"),
", SpatialOffsetID:  ",IF(INDEX(RelatedFeatures[Offset Number],$A4278)="","",CONCATENATE("*SpatialOffsetID",TEXT(INDEX(RelatedFeatures[Offset Number],$A4278),"0000"))),"}")))</f>
        <v>#REF!</v>
      </c>
      <c r="P4278" t="e">
        <f>IF(INDEX(Methods[Method Type],$A4278)="","",
CONCATENATE("  - &amp;MethodID",TEXT($A4278,"0000"),
" {","MethodTypeCV:  ",CHAR(34),INDEX(Methods[Method Type],$A4278),CHAR(34),
", MethodCode:  ",CHAR(34),INDEX(Methods[Method Code],$A4278),CHAR(34),
", MethodName:  ",CHAR(34),INDEX(Methods[Method Name],$A4278),CHAR(34),
", MethodDescription:  ",CHAR(34),INDEX(Methods[Method Description],$A4278),CHAR(34),
", MethodLink:  ",CHAR(34),INDEX(Methods[Method Link],$A4278),CHAR(34),
", OrganizationID: *OrganizationID",TEXT(MATCH(INDEX(Methods[Organization Name],$A4278),Organizations[Organization Name],0),"0000"),"}"))</f>
        <v>#REF!</v>
      </c>
      <c r="Q4278" t="e">
        <f>IF(INDEX(Variables[Variable Type],$A4278)="","",
CONCATENATE("  - &amp;VariableID",TEXT($A4278,"0000"),
" {","VariableTypeCV:  ",CHAR(34),INDEX(Variables[Variable Type],$A4278),CHAR(34),
", VariableCode:  ",CHAR(34),INDEX(Variables[Variable Code],$A4278),CHAR(34),
", VariableNameCV:  ",CHAR(34),INDEX(Variables[Variable Name],$A4278),CHAR(34),
", VariableDefinition:  ",CHAR(34),INDEX(Variables[Variable Definition],$A4278),CHAR(34),
", SpecciationCV:  ",CHAR(34),INDEX(Variables[Speciation],$A4278),CHAR(34),
", NoDataValue:  ",CHAR(34),INDEX(Variables[No Data Value],$A4278),CHAR(34),"}"))</f>
        <v>#REF!</v>
      </c>
    </row>
    <row r="4279" spans="1:17" x14ac:dyDescent="0.25">
      <c r="A4279">
        <v>4276</v>
      </c>
      <c r="D4279" t="e">
        <f>IF(INDEX(People[First Name],$A4279)="","",
CONCATENATE("  - &amp;PersonID",TEXT($A4279,"0000"),
" {","PersonFirstName:  ",CHAR(34),INDEX(People[First Name],$A4279),CHAR(34),
", PersonMiddleName:  ",CHAR(34),INDEX(People[Middle Name],$A4279),CHAR(34),
", PersonLastName:  ",CHAR(34),INDEX(People[Last Name],$A4279),CHAR(34),"}"))</f>
        <v>#REF!</v>
      </c>
      <c r="E4279" t="e">
        <f>IF(INDEX(Organizations[Organization Type '[CV']],$A4279)="","",
CONCATENATE("  - &amp;OrganizationID",TEXT($A4279,"0000"),
" {","OrganizationTypeCV:  ",CHAR(34),INDEX(Organizations[Organization Type '[CV']],$A4279),CHAR(34),
", OrganizationCode:  ",CHAR(34),INDEX(Organizations[Organization Code],$A4279),CHAR(34),
", OrganizationName:  ",CHAR(34),INDEX(Organizations[Organization Name],$A4279),CHAR(34),
", OrganizationDescription:  ",CHAR(34),INDEX(Organizations[Organization Description],$A4279),CHAR(34),
", OrganizationLink:  ",CHAR(34),INDEX(Organizations[Organization Link],$A4279),CHAR(34),"}"))</f>
        <v>#REF!</v>
      </c>
      <c r="F4279" t="e">
        <f>IF(INDEX(People[First Name],$A4279)="","",
CONCATENATE("  - &amp;AffiliationID",TEXT($A4279,"0000"),
" {PersonID: *PersonID",TEXT($A4279,"0000"),
", OrganizationID: *OrganizationID",TEXT(MATCH(INDEX(People[Organization Name],$A4279),Organizations[Organization Name],0),"0000"),
", IsPrimaryOrganizationContact: , AffiliationStartDate: , AffiliationEndDate: , PrimaryPhone: ",
", PrimaryEmail: ",CHAR(34),INDEX(People[Primary Email],$A4279),CHAR(34),
", PrimaryAddress: ",CHAR(34),INDEX(People[Primary Address],$A4279),CHAR(34),
", PersonLink: }"))</f>
        <v>#REF!</v>
      </c>
      <c r="H4279" t="e">
        <f>IF(COUNTA(CitationInformation)=0,"",IF(INDEX(AuthorList[Author Name],$A4279)="","",
CONCATENATE("  - &amp;AuthorListID",TEXT($A4279,"0000"),
"  {CitationID: *CitationID0001",
", PersonID: *PersonID",TEXT(MATCH(INDEX(AuthorList[Author Name],$A4279),People[Full Name],0),"0000"),
", AuthorOrder: ",INDEX(AuthorList[Author Number],$A4279),"}")))</f>
        <v>#REF!</v>
      </c>
      <c r="K4279" t="e">
        <f>IF(INDEX(SamplingFeatures[Feature Code],$A4279)="","",
CONCATENATE("  - &amp;SamplingFeatureID",TEXT($A4279,"0000"),
" {","SamplingFeatureUUID:  ",CHAR(34),INDEX(SamplingFeatures[Sampling Feature UUID],$A4279),CHAR(34),
", SamplingFeatureTypeCV:  ",CHAR(34),INDEX(SamplingFeatures[Sampling Feature Type],$A4279),CHAR(34),
", SamplingFeatureCode:  ",CHAR(34),INDEX(SamplingFeatures[Feature Code],$A4279),CHAR(34),
", SamplingFeatureName:  ",CHAR(34),INDEX(SamplingFeatures[Feature Name],$A4279),CHAR(34),
", SamplingFeatureDescription:  ",CHAR(34),INDEX(SamplingFeatures[Feature Description],$A4279),CHAR(34),
", SamplingFeatureGeotypeCV:  ",CHAR(34),INDEX(SamplingFeatures[Feature Geo Type],$A4279),CHAR(34),
", FeatureGeometry:  ",CHAR(34),INDEX(SamplingFeatures[Feature Geometry],$A4279),CHAR(34),
", Elevation_m:  ",CHAR(34),INDEX(SamplingFeatures[Elevation_m],$A4279),CHAR(34),
", ElevationDatumCV:  ",CHAR(34),ElevationDatum,CHAR(34),"}"))</f>
        <v>#REF!</v>
      </c>
      <c r="L4279" t="e">
        <f>IF(INDEX(SamplingFeatures[Sampling Feature Type],$A4279)&lt;&gt;"Site","",
CONCATENATE("  - &amp;SiteID",TEXT(SUMPRODUCT(--($L$3:$L4278&lt;&gt;"")),"0000"),
" {","SamplingFeatureID:  *SamplingFeatureID",TEXT($A4279,"0000"),
", SiteTypeCV:  ",CHAR(34),INDEX(Sites[Site Type],$A4279),CHAR(34),
", Latitude:  ",INDEX(Sites[Latitude],$A4279),
", Longitude:  ",INDEX(Sites[Longitude],$A4279),
", SRSName:  ",CHAR(34),LatLonDatum,CHAR(34),"}"))</f>
        <v>#REF!</v>
      </c>
      <c r="M4279" t="e">
        <f>IF(INDEX(SamplingFeatures[Sampling Feature Type],$A4279)&lt;&gt;"Specimen","",
CONCATENATE("  - &amp;SpecimenID",TEXT(SUMPRODUCT(--($M$3:$M4278&lt;&gt;"")),"0000"),
" {","SamplingFeatureID:  *SamplingFeatureID",TEXT($A4279,"0000"),
", SpecimenTypeCV:  ",CHAR(34),INDEX(Specimens[Specimen Type],$A4279),CHAR(34),
", SpecimenMediumCV:  ",INDEX(Specimens[Specimen Medium],$A4279),
", IsFieldSpecimen:  ",CHAR(34),INDEX(Specimens[Is Field Specimen?],$A4279),CHAR(34),"}"))</f>
        <v>#REF!</v>
      </c>
      <c r="N4279" t="e">
        <f>IF(COUNTA(SpatialOffsets[])=0,"", IF(INDEX(SpatialOffsets[Spatial Offset Type],$A4279)="","",
CONCATENATE("  - &amp;SpatialOffsetID",TEXT($A4279,"0000"),
" {","SpatialOffsetTypeCV:  ",CHAR(34),INDEX(SpatialOffsets[Spatial Offset Type],$A4279),CHAR(34),
", Offset1Value:  ",INDEX(SpatialOffsets[Offset 1 Value],$A4279),
", Offset1UnitID:  ",CHAR(34),INDEX(SpatialOffsets[Offset 1 Unit],$A4279),CHAR(34),
", Offset2Value:  ",INDEX(SpatialOffsets[Offset 2 Value],$A4279),
", Offset2UnitID:  ",CHAR(34),INDEX(SpatialOffsets[Offset 2 Unit],$A4279),CHAR(34),
", Offset3Value:  ",INDEX(SpatialOffsets[Offset 3 Value],$A4279),
", Offset3UnitID:  ",CHAR(34),INDEX(SpatialOffsets[Offset 3 Unit],$A4279),CHAR(34),,"}")))</f>
        <v>#REF!</v>
      </c>
      <c r="O4279" t="e">
        <f>IF(COUNTA(RelatedFeatures[])=0,"", IF(INDEX(RelatedFeatures[First Sampling Feature Code],$A4279)="","",
CONCATENATE("  - &amp;RelationID",TEXT($A4279,"0000"),
" {","SamplingFeatureID:  *SamplingFeatureID",TEXT(MATCH(INDEX(RelatedFeatures[First Sampling Feature Code],$A4279),SamplingFeatures[Feature Code],0),"0000"),
", RelationshipTypeCV:  ",CHAR(34),INDEX(RelatedFeatures[Relationship Type],$A4279),CHAR(34),
", RelatedFeatureID: *SamplingFeatureID",TEXT(MATCH(INDEX(RelatedFeatures[Second Sampling Feature Code],$A4279),SamplingFeatures[Feature Code],0),"0000"),
", SpatialOffsetID:  ",IF(INDEX(RelatedFeatures[Offset Number],$A4279)="","",CONCATENATE("*SpatialOffsetID",TEXT(INDEX(RelatedFeatures[Offset Number],$A4279),"0000"))),"}")))</f>
        <v>#REF!</v>
      </c>
      <c r="P4279" t="e">
        <f>IF(INDEX(Methods[Method Type],$A4279)="","",
CONCATENATE("  - &amp;MethodID",TEXT($A4279,"0000"),
" {","MethodTypeCV:  ",CHAR(34),INDEX(Methods[Method Type],$A4279),CHAR(34),
", MethodCode:  ",CHAR(34),INDEX(Methods[Method Code],$A4279),CHAR(34),
", MethodName:  ",CHAR(34),INDEX(Methods[Method Name],$A4279),CHAR(34),
", MethodDescription:  ",CHAR(34),INDEX(Methods[Method Description],$A4279),CHAR(34),
", MethodLink:  ",CHAR(34),INDEX(Methods[Method Link],$A4279),CHAR(34),
", OrganizationID: *OrganizationID",TEXT(MATCH(INDEX(Methods[Organization Name],$A4279),Organizations[Organization Name],0),"0000"),"}"))</f>
        <v>#REF!</v>
      </c>
      <c r="Q4279" t="e">
        <f>IF(INDEX(Variables[Variable Type],$A4279)="","",
CONCATENATE("  - &amp;VariableID",TEXT($A4279,"0000"),
" {","VariableTypeCV:  ",CHAR(34),INDEX(Variables[Variable Type],$A4279),CHAR(34),
", VariableCode:  ",CHAR(34),INDEX(Variables[Variable Code],$A4279),CHAR(34),
", VariableNameCV:  ",CHAR(34),INDEX(Variables[Variable Name],$A4279),CHAR(34),
", VariableDefinition:  ",CHAR(34),INDEX(Variables[Variable Definition],$A4279),CHAR(34),
", SpecciationCV:  ",CHAR(34),INDEX(Variables[Speciation],$A4279),CHAR(34),
", NoDataValue:  ",CHAR(34),INDEX(Variables[No Data Value],$A4279),CHAR(34),"}"))</f>
        <v>#REF!</v>
      </c>
    </row>
    <row r="4280" spans="1:17" x14ac:dyDescent="0.25">
      <c r="A4280">
        <v>4277</v>
      </c>
      <c r="D4280" t="e">
        <f>IF(INDEX(People[First Name],$A4280)="","",
CONCATENATE("  - &amp;PersonID",TEXT($A4280,"0000"),
" {","PersonFirstName:  ",CHAR(34),INDEX(People[First Name],$A4280),CHAR(34),
", PersonMiddleName:  ",CHAR(34),INDEX(People[Middle Name],$A4280),CHAR(34),
", PersonLastName:  ",CHAR(34),INDEX(People[Last Name],$A4280),CHAR(34),"}"))</f>
        <v>#REF!</v>
      </c>
      <c r="E4280" t="e">
        <f>IF(INDEX(Organizations[Organization Type '[CV']],$A4280)="","",
CONCATENATE("  - &amp;OrganizationID",TEXT($A4280,"0000"),
" {","OrganizationTypeCV:  ",CHAR(34),INDEX(Organizations[Organization Type '[CV']],$A4280),CHAR(34),
", OrganizationCode:  ",CHAR(34),INDEX(Organizations[Organization Code],$A4280),CHAR(34),
", OrganizationName:  ",CHAR(34),INDEX(Organizations[Organization Name],$A4280),CHAR(34),
", OrganizationDescription:  ",CHAR(34),INDEX(Organizations[Organization Description],$A4280),CHAR(34),
", OrganizationLink:  ",CHAR(34),INDEX(Organizations[Organization Link],$A4280),CHAR(34),"}"))</f>
        <v>#REF!</v>
      </c>
      <c r="F4280" t="e">
        <f>IF(INDEX(People[First Name],$A4280)="","",
CONCATENATE("  - &amp;AffiliationID",TEXT($A4280,"0000"),
" {PersonID: *PersonID",TEXT($A4280,"0000"),
", OrganizationID: *OrganizationID",TEXT(MATCH(INDEX(People[Organization Name],$A4280),Organizations[Organization Name],0),"0000"),
", IsPrimaryOrganizationContact: , AffiliationStartDate: , AffiliationEndDate: , PrimaryPhone: ",
", PrimaryEmail: ",CHAR(34),INDEX(People[Primary Email],$A4280),CHAR(34),
", PrimaryAddress: ",CHAR(34),INDEX(People[Primary Address],$A4280),CHAR(34),
", PersonLink: }"))</f>
        <v>#REF!</v>
      </c>
      <c r="H4280" t="e">
        <f>IF(COUNTA(CitationInformation)=0,"",IF(INDEX(AuthorList[Author Name],$A4280)="","",
CONCATENATE("  - &amp;AuthorListID",TEXT($A4280,"0000"),
"  {CitationID: *CitationID0001",
", PersonID: *PersonID",TEXT(MATCH(INDEX(AuthorList[Author Name],$A4280),People[Full Name],0),"0000"),
", AuthorOrder: ",INDEX(AuthorList[Author Number],$A4280),"}")))</f>
        <v>#REF!</v>
      </c>
      <c r="K4280" t="e">
        <f>IF(INDEX(SamplingFeatures[Feature Code],$A4280)="","",
CONCATENATE("  - &amp;SamplingFeatureID",TEXT($A4280,"0000"),
" {","SamplingFeatureUUID:  ",CHAR(34),INDEX(SamplingFeatures[Sampling Feature UUID],$A4280),CHAR(34),
", SamplingFeatureTypeCV:  ",CHAR(34),INDEX(SamplingFeatures[Sampling Feature Type],$A4280),CHAR(34),
", SamplingFeatureCode:  ",CHAR(34),INDEX(SamplingFeatures[Feature Code],$A4280),CHAR(34),
", SamplingFeatureName:  ",CHAR(34),INDEX(SamplingFeatures[Feature Name],$A4280),CHAR(34),
", SamplingFeatureDescription:  ",CHAR(34),INDEX(SamplingFeatures[Feature Description],$A4280),CHAR(34),
", SamplingFeatureGeotypeCV:  ",CHAR(34),INDEX(SamplingFeatures[Feature Geo Type],$A4280),CHAR(34),
", FeatureGeometry:  ",CHAR(34),INDEX(SamplingFeatures[Feature Geometry],$A4280),CHAR(34),
", Elevation_m:  ",CHAR(34),INDEX(SamplingFeatures[Elevation_m],$A4280),CHAR(34),
", ElevationDatumCV:  ",CHAR(34),ElevationDatum,CHAR(34),"}"))</f>
        <v>#REF!</v>
      </c>
      <c r="L4280" t="e">
        <f>IF(INDEX(SamplingFeatures[Sampling Feature Type],$A4280)&lt;&gt;"Site","",
CONCATENATE("  - &amp;SiteID",TEXT(SUMPRODUCT(--($L$3:$L4279&lt;&gt;"")),"0000"),
" {","SamplingFeatureID:  *SamplingFeatureID",TEXT($A4280,"0000"),
", SiteTypeCV:  ",CHAR(34),INDEX(Sites[Site Type],$A4280),CHAR(34),
", Latitude:  ",INDEX(Sites[Latitude],$A4280),
", Longitude:  ",INDEX(Sites[Longitude],$A4280),
", SRSName:  ",CHAR(34),LatLonDatum,CHAR(34),"}"))</f>
        <v>#REF!</v>
      </c>
      <c r="M4280" t="e">
        <f>IF(INDEX(SamplingFeatures[Sampling Feature Type],$A4280)&lt;&gt;"Specimen","",
CONCATENATE("  - &amp;SpecimenID",TEXT(SUMPRODUCT(--($M$3:$M4279&lt;&gt;"")),"0000"),
" {","SamplingFeatureID:  *SamplingFeatureID",TEXT($A4280,"0000"),
", SpecimenTypeCV:  ",CHAR(34),INDEX(Specimens[Specimen Type],$A4280),CHAR(34),
", SpecimenMediumCV:  ",INDEX(Specimens[Specimen Medium],$A4280),
", IsFieldSpecimen:  ",CHAR(34),INDEX(Specimens[Is Field Specimen?],$A4280),CHAR(34),"}"))</f>
        <v>#REF!</v>
      </c>
      <c r="N4280" t="e">
        <f>IF(COUNTA(SpatialOffsets[])=0,"", IF(INDEX(SpatialOffsets[Spatial Offset Type],$A4280)="","",
CONCATENATE("  - &amp;SpatialOffsetID",TEXT($A4280,"0000"),
" {","SpatialOffsetTypeCV:  ",CHAR(34),INDEX(SpatialOffsets[Spatial Offset Type],$A4280),CHAR(34),
", Offset1Value:  ",INDEX(SpatialOffsets[Offset 1 Value],$A4280),
", Offset1UnitID:  ",CHAR(34),INDEX(SpatialOffsets[Offset 1 Unit],$A4280),CHAR(34),
", Offset2Value:  ",INDEX(SpatialOffsets[Offset 2 Value],$A4280),
", Offset2UnitID:  ",CHAR(34),INDEX(SpatialOffsets[Offset 2 Unit],$A4280),CHAR(34),
", Offset3Value:  ",INDEX(SpatialOffsets[Offset 3 Value],$A4280),
", Offset3UnitID:  ",CHAR(34),INDEX(SpatialOffsets[Offset 3 Unit],$A4280),CHAR(34),,"}")))</f>
        <v>#REF!</v>
      </c>
      <c r="O4280" t="e">
        <f>IF(COUNTA(RelatedFeatures[])=0,"", IF(INDEX(RelatedFeatures[First Sampling Feature Code],$A4280)="","",
CONCATENATE("  - &amp;RelationID",TEXT($A4280,"0000"),
" {","SamplingFeatureID:  *SamplingFeatureID",TEXT(MATCH(INDEX(RelatedFeatures[First Sampling Feature Code],$A4280),SamplingFeatures[Feature Code],0),"0000"),
", RelationshipTypeCV:  ",CHAR(34),INDEX(RelatedFeatures[Relationship Type],$A4280),CHAR(34),
", RelatedFeatureID: *SamplingFeatureID",TEXT(MATCH(INDEX(RelatedFeatures[Second Sampling Feature Code],$A4280),SamplingFeatures[Feature Code],0),"0000"),
", SpatialOffsetID:  ",IF(INDEX(RelatedFeatures[Offset Number],$A4280)="","",CONCATENATE("*SpatialOffsetID",TEXT(INDEX(RelatedFeatures[Offset Number],$A4280),"0000"))),"}")))</f>
        <v>#REF!</v>
      </c>
      <c r="P4280" t="e">
        <f>IF(INDEX(Methods[Method Type],$A4280)="","",
CONCATENATE("  - &amp;MethodID",TEXT($A4280,"0000"),
" {","MethodTypeCV:  ",CHAR(34),INDEX(Methods[Method Type],$A4280),CHAR(34),
", MethodCode:  ",CHAR(34),INDEX(Methods[Method Code],$A4280),CHAR(34),
", MethodName:  ",CHAR(34),INDEX(Methods[Method Name],$A4280),CHAR(34),
", MethodDescription:  ",CHAR(34),INDEX(Methods[Method Description],$A4280),CHAR(34),
", MethodLink:  ",CHAR(34),INDEX(Methods[Method Link],$A4280),CHAR(34),
", OrganizationID: *OrganizationID",TEXT(MATCH(INDEX(Methods[Organization Name],$A4280),Organizations[Organization Name],0),"0000"),"}"))</f>
        <v>#REF!</v>
      </c>
      <c r="Q4280" t="e">
        <f>IF(INDEX(Variables[Variable Type],$A4280)="","",
CONCATENATE("  - &amp;VariableID",TEXT($A4280,"0000"),
" {","VariableTypeCV:  ",CHAR(34),INDEX(Variables[Variable Type],$A4280),CHAR(34),
", VariableCode:  ",CHAR(34),INDEX(Variables[Variable Code],$A4280),CHAR(34),
", VariableNameCV:  ",CHAR(34),INDEX(Variables[Variable Name],$A4280),CHAR(34),
", VariableDefinition:  ",CHAR(34),INDEX(Variables[Variable Definition],$A4280),CHAR(34),
", SpecciationCV:  ",CHAR(34),INDEX(Variables[Speciation],$A4280),CHAR(34),
", NoDataValue:  ",CHAR(34),INDEX(Variables[No Data Value],$A4280),CHAR(34),"}"))</f>
        <v>#REF!</v>
      </c>
    </row>
    <row r="4281" spans="1:17" x14ac:dyDescent="0.25">
      <c r="A4281">
        <v>4278</v>
      </c>
      <c r="D4281" t="e">
        <f>IF(INDEX(People[First Name],$A4281)="","",
CONCATENATE("  - &amp;PersonID",TEXT($A4281,"0000"),
" {","PersonFirstName:  ",CHAR(34),INDEX(People[First Name],$A4281),CHAR(34),
", PersonMiddleName:  ",CHAR(34),INDEX(People[Middle Name],$A4281),CHAR(34),
", PersonLastName:  ",CHAR(34),INDEX(People[Last Name],$A4281),CHAR(34),"}"))</f>
        <v>#REF!</v>
      </c>
      <c r="E4281" t="e">
        <f>IF(INDEX(Organizations[Organization Type '[CV']],$A4281)="","",
CONCATENATE("  - &amp;OrganizationID",TEXT($A4281,"0000"),
" {","OrganizationTypeCV:  ",CHAR(34),INDEX(Organizations[Organization Type '[CV']],$A4281),CHAR(34),
", OrganizationCode:  ",CHAR(34),INDEX(Organizations[Organization Code],$A4281),CHAR(34),
", OrganizationName:  ",CHAR(34),INDEX(Organizations[Organization Name],$A4281),CHAR(34),
", OrganizationDescription:  ",CHAR(34),INDEX(Organizations[Organization Description],$A4281),CHAR(34),
", OrganizationLink:  ",CHAR(34),INDEX(Organizations[Organization Link],$A4281),CHAR(34),"}"))</f>
        <v>#REF!</v>
      </c>
      <c r="F4281" t="e">
        <f>IF(INDEX(People[First Name],$A4281)="","",
CONCATENATE("  - &amp;AffiliationID",TEXT($A4281,"0000"),
" {PersonID: *PersonID",TEXT($A4281,"0000"),
", OrganizationID: *OrganizationID",TEXT(MATCH(INDEX(People[Organization Name],$A4281),Organizations[Organization Name],0),"0000"),
", IsPrimaryOrganizationContact: , AffiliationStartDate: , AffiliationEndDate: , PrimaryPhone: ",
", PrimaryEmail: ",CHAR(34),INDEX(People[Primary Email],$A4281),CHAR(34),
", PrimaryAddress: ",CHAR(34),INDEX(People[Primary Address],$A4281),CHAR(34),
", PersonLink: }"))</f>
        <v>#REF!</v>
      </c>
      <c r="H4281" t="e">
        <f>IF(COUNTA(CitationInformation)=0,"",IF(INDEX(AuthorList[Author Name],$A4281)="","",
CONCATENATE("  - &amp;AuthorListID",TEXT($A4281,"0000"),
"  {CitationID: *CitationID0001",
", PersonID: *PersonID",TEXT(MATCH(INDEX(AuthorList[Author Name],$A4281),People[Full Name],0),"0000"),
", AuthorOrder: ",INDEX(AuthorList[Author Number],$A4281),"}")))</f>
        <v>#REF!</v>
      </c>
      <c r="K4281" t="e">
        <f>IF(INDEX(SamplingFeatures[Feature Code],$A4281)="","",
CONCATENATE("  - &amp;SamplingFeatureID",TEXT($A4281,"0000"),
" {","SamplingFeatureUUID:  ",CHAR(34),INDEX(SamplingFeatures[Sampling Feature UUID],$A4281),CHAR(34),
", SamplingFeatureTypeCV:  ",CHAR(34),INDEX(SamplingFeatures[Sampling Feature Type],$A4281),CHAR(34),
", SamplingFeatureCode:  ",CHAR(34),INDEX(SamplingFeatures[Feature Code],$A4281),CHAR(34),
", SamplingFeatureName:  ",CHAR(34),INDEX(SamplingFeatures[Feature Name],$A4281),CHAR(34),
", SamplingFeatureDescription:  ",CHAR(34),INDEX(SamplingFeatures[Feature Description],$A4281),CHAR(34),
", SamplingFeatureGeotypeCV:  ",CHAR(34),INDEX(SamplingFeatures[Feature Geo Type],$A4281),CHAR(34),
", FeatureGeometry:  ",CHAR(34),INDEX(SamplingFeatures[Feature Geometry],$A4281),CHAR(34),
", Elevation_m:  ",CHAR(34),INDEX(SamplingFeatures[Elevation_m],$A4281),CHAR(34),
", ElevationDatumCV:  ",CHAR(34),ElevationDatum,CHAR(34),"}"))</f>
        <v>#REF!</v>
      </c>
      <c r="L4281" t="e">
        <f>IF(INDEX(SamplingFeatures[Sampling Feature Type],$A4281)&lt;&gt;"Site","",
CONCATENATE("  - &amp;SiteID",TEXT(SUMPRODUCT(--($L$3:$L4280&lt;&gt;"")),"0000"),
" {","SamplingFeatureID:  *SamplingFeatureID",TEXT($A4281,"0000"),
", SiteTypeCV:  ",CHAR(34),INDEX(Sites[Site Type],$A4281),CHAR(34),
", Latitude:  ",INDEX(Sites[Latitude],$A4281),
", Longitude:  ",INDEX(Sites[Longitude],$A4281),
", SRSName:  ",CHAR(34),LatLonDatum,CHAR(34),"}"))</f>
        <v>#REF!</v>
      </c>
      <c r="M4281" t="e">
        <f>IF(INDEX(SamplingFeatures[Sampling Feature Type],$A4281)&lt;&gt;"Specimen","",
CONCATENATE("  - &amp;SpecimenID",TEXT(SUMPRODUCT(--($M$3:$M4280&lt;&gt;"")),"0000"),
" {","SamplingFeatureID:  *SamplingFeatureID",TEXT($A4281,"0000"),
", SpecimenTypeCV:  ",CHAR(34),INDEX(Specimens[Specimen Type],$A4281),CHAR(34),
", SpecimenMediumCV:  ",INDEX(Specimens[Specimen Medium],$A4281),
", IsFieldSpecimen:  ",CHAR(34),INDEX(Specimens[Is Field Specimen?],$A4281),CHAR(34),"}"))</f>
        <v>#REF!</v>
      </c>
      <c r="N4281" t="e">
        <f>IF(COUNTA(SpatialOffsets[])=0,"", IF(INDEX(SpatialOffsets[Spatial Offset Type],$A4281)="","",
CONCATENATE("  - &amp;SpatialOffsetID",TEXT($A4281,"0000"),
" {","SpatialOffsetTypeCV:  ",CHAR(34),INDEX(SpatialOffsets[Spatial Offset Type],$A4281),CHAR(34),
", Offset1Value:  ",INDEX(SpatialOffsets[Offset 1 Value],$A4281),
", Offset1UnitID:  ",CHAR(34),INDEX(SpatialOffsets[Offset 1 Unit],$A4281),CHAR(34),
", Offset2Value:  ",INDEX(SpatialOffsets[Offset 2 Value],$A4281),
", Offset2UnitID:  ",CHAR(34),INDEX(SpatialOffsets[Offset 2 Unit],$A4281),CHAR(34),
", Offset3Value:  ",INDEX(SpatialOffsets[Offset 3 Value],$A4281),
", Offset3UnitID:  ",CHAR(34),INDEX(SpatialOffsets[Offset 3 Unit],$A4281),CHAR(34),,"}")))</f>
        <v>#REF!</v>
      </c>
      <c r="O4281" t="e">
        <f>IF(COUNTA(RelatedFeatures[])=0,"", IF(INDEX(RelatedFeatures[First Sampling Feature Code],$A4281)="","",
CONCATENATE("  - &amp;RelationID",TEXT($A4281,"0000"),
" {","SamplingFeatureID:  *SamplingFeatureID",TEXT(MATCH(INDEX(RelatedFeatures[First Sampling Feature Code],$A4281),SamplingFeatures[Feature Code],0),"0000"),
", RelationshipTypeCV:  ",CHAR(34),INDEX(RelatedFeatures[Relationship Type],$A4281),CHAR(34),
", RelatedFeatureID: *SamplingFeatureID",TEXT(MATCH(INDEX(RelatedFeatures[Second Sampling Feature Code],$A4281),SamplingFeatures[Feature Code],0),"0000"),
", SpatialOffsetID:  ",IF(INDEX(RelatedFeatures[Offset Number],$A4281)="","",CONCATENATE("*SpatialOffsetID",TEXT(INDEX(RelatedFeatures[Offset Number],$A4281),"0000"))),"}")))</f>
        <v>#REF!</v>
      </c>
      <c r="P4281" t="e">
        <f>IF(INDEX(Methods[Method Type],$A4281)="","",
CONCATENATE("  - &amp;MethodID",TEXT($A4281,"0000"),
" {","MethodTypeCV:  ",CHAR(34),INDEX(Methods[Method Type],$A4281),CHAR(34),
", MethodCode:  ",CHAR(34),INDEX(Methods[Method Code],$A4281),CHAR(34),
", MethodName:  ",CHAR(34),INDEX(Methods[Method Name],$A4281),CHAR(34),
", MethodDescription:  ",CHAR(34),INDEX(Methods[Method Description],$A4281),CHAR(34),
", MethodLink:  ",CHAR(34),INDEX(Methods[Method Link],$A4281),CHAR(34),
", OrganizationID: *OrganizationID",TEXT(MATCH(INDEX(Methods[Organization Name],$A4281),Organizations[Organization Name],0),"0000"),"}"))</f>
        <v>#REF!</v>
      </c>
      <c r="Q4281" t="e">
        <f>IF(INDEX(Variables[Variable Type],$A4281)="","",
CONCATENATE("  - &amp;VariableID",TEXT($A4281,"0000"),
" {","VariableTypeCV:  ",CHAR(34),INDEX(Variables[Variable Type],$A4281),CHAR(34),
", VariableCode:  ",CHAR(34),INDEX(Variables[Variable Code],$A4281),CHAR(34),
", VariableNameCV:  ",CHAR(34),INDEX(Variables[Variable Name],$A4281),CHAR(34),
", VariableDefinition:  ",CHAR(34),INDEX(Variables[Variable Definition],$A4281),CHAR(34),
", SpecciationCV:  ",CHAR(34),INDEX(Variables[Speciation],$A4281),CHAR(34),
", NoDataValue:  ",CHAR(34),INDEX(Variables[No Data Value],$A4281),CHAR(34),"}"))</f>
        <v>#REF!</v>
      </c>
    </row>
    <row r="4282" spans="1:17" x14ac:dyDescent="0.25">
      <c r="A4282">
        <v>4279</v>
      </c>
      <c r="D4282" t="e">
        <f>IF(INDEX(People[First Name],$A4282)="","",
CONCATENATE("  - &amp;PersonID",TEXT($A4282,"0000"),
" {","PersonFirstName:  ",CHAR(34),INDEX(People[First Name],$A4282),CHAR(34),
", PersonMiddleName:  ",CHAR(34),INDEX(People[Middle Name],$A4282),CHAR(34),
", PersonLastName:  ",CHAR(34),INDEX(People[Last Name],$A4282),CHAR(34),"}"))</f>
        <v>#REF!</v>
      </c>
      <c r="E4282" t="e">
        <f>IF(INDEX(Organizations[Organization Type '[CV']],$A4282)="","",
CONCATENATE("  - &amp;OrganizationID",TEXT($A4282,"0000"),
" {","OrganizationTypeCV:  ",CHAR(34),INDEX(Organizations[Organization Type '[CV']],$A4282),CHAR(34),
", OrganizationCode:  ",CHAR(34),INDEX(Organizations[Organization Code],$A4282),CHAR(34),
", OrganizationName:  ",CHAR(34),INDEX(Organizations[Organization Name],$A4282),CHAR(34),
", OrganizationDescription:  ",CHAR(34),INDEX(Organizations[Organization Description],$A4282),CHAR(34),
", OrganizationLink:  ",CHAR(34),INDEX(Organizations[Organization Link],$A4282),CHAR(34),"}"))</f>
        <v>#REF!</v>
      </c>
      <c r="F4282" t="e">
        <f>IF(INDEX(People[First Name],$A4282)="","",
CONCATENATE("  - &amp;AffiliationID",TEXT($A4282,"0000"),
" {PersonID: *PersonID",TEXT($A4282,"0000"),
", OrganizationID: *OrganizationID",TEXT(MATCH(INDEX(People[Organization Name],$A4282),Organizations[Organization Name],0),"0000"),
", IsPrimaryOrganizationContact: , AffiliationStartDate: , AffiliationEndDate: , PrimaryPhone: ",
", PrimaryEmail: ",CHAR(34),INDEX(People[Primary Email],$A4282),CHAR(34),
", PrimaryAddress: ",CHAR(34),INDEX(People[Primary Address],$A4282),CHAR(34),
", PersonLink: }"))</f>
        <v>#REF!</v>
      </c>
      <c r="H4282" t="e">
        <f>IF(COUNTA(CitationInformation)=0,"",IF(INDEX(AuthorList[Author Name],$A4282)="","",
CONCATENATE("  - &amp;AuthorListID",TEXT($A4282,"0000"),
"  {CitationID: *CitationID0001",
", PersonID: *PersonID",TEXT(MATCH(INDEX(AuthorList[Author Name],$A4282),People[Full Name],0),"0000"),
", AuthorOrder: ",INDEX(AuthorList[Author Number],$A4282),"}")))</f>
        <v>#REF!</v>
      </c>
      <c r="K4282" t="e">
        <f>IF(INDEX(SamplingFeatures[Feature Code],$A4282)="","",
CONCATENATE("  - &amp;SamplingFeatureID",TEXT($A4282,"0000"),
" {","SamplingFeatureUUID:  ",CHAR(34),INDEX(SamplingFeatures[Sampling Feature UUID],$A4282),CHAR(34),
", SamplingFeatureTypeCV:  ",CHAR(34),INDEX(SamplingFeatures[Sampling Feature Type],$A4282),CHAR(34),
", SamplingFeatureCode:  ",CHAR(34),INDEX(SamplingFeatures[Feature Code],$A4282),CHAR(34),
", SamplingFeatureName:  ",CHAR(34),INDEX(SamplingFeatures[Feature Name],$A4282),CHAR(34),
", SamplingFeatureDescription:  ",CHAR(34),INDEX(SamplingFeatures[Feature Description],$A4282),CHAR(34),
", SamplingFeatureGeotypeCV:  ",CHAR(34),INDEX(SamplingFeatures[Feature Geo Type],$A4282),CHAR(34),
", FeatureGeometry:  ",CHAR(34),INDEX(SamplingFeatures[Feature Geometry],$A4282),CHAR(34),
", Elevation_m:  ",CHAR(34),INDEX(SamplingFeatures[Elevation_m],$A4282),CHAR(34),
", ElevationDatumCV:  ",CHAR(34),ElevationDatum,CHAR(34),"}"))</f>
        <v>#REF!</v>
      </c>
      <c r="L4282" t="e">
        <f>IF(INDEX(SamplingFeatures[Sampling Feature Type],$A4282)&lt;&gt;"Site","",
CONCATENATE("  - &amp;SiteID",TEXT(SUMPRODUCT(--($L$3:$L4281&lt;&gt;"")),"0000"),
" {","SamplingFeatureID:  *SamplingFeatureID",TEXT($A4282,"0000"),
", SiteTypeCV:  ",CHAR(34),INDEX(Sites[Site Type],$A4282),CHAR(34),
", Latitude:  ",INDEX(Sites[Latitude],$A4282),
", Longitude:  ",INDEX(Sites[Longitude],$A4282),
", SRSName:  ",CHAR(34),LatLonDatum,CHAR(34),"}"))</f>
        <v>#REF!</v>
      </c>
      <c r="M4282" t="e">
        <f>IF(INDEX(SamplingFeatures[Sampling Feature Type],$A4282)&lt;&gt;"Specimen","",
CONCATENATE("  - &amp;SpecimenID",TEXT(SUMPRODUCT(--($M$3:$M4281&lt;&gt;"")),"0000"),
" {","SamplingFeatureID:  *SamplingFeatureID",TEXT($A4282,"0000"),
", SpecimenTypeCV:  ",CHAR(34),INDEX(Specimens[Specimen Type],$A4282),CHAR(34),
", SpecimenMediumCV:  ",INDEX(Specimens[Specimen Medium],$A4282),
", IsFieldSpecimen:  ",CHAR(34),INDEX(Specimens[Is Field Specimen?],$A4282),CHAR(34),"}"))</f>
        <v>#REF!</v>
      </c>
      <c r="N4282" t="e">
        <f>IF(COUNTA(SpatialOffsets[])=0,"", IF(INDEX(SpatialOffsets[Spatial Offset Type],$A4282)="","",
CONCATENATE("  - &amp;SpatialOffsetID",TEXT($A4282,"0000"),
" {","SpatialOffsetTypeCV:  ",CHAR(34),INDEX(SpatialOffsets[Spatial Offset Type],$A4282),CHAR(34),
", Offset1Value:  ",INDEX(SpatialOffsets[Offset 1 Value],$A4282),
", Offset1UnitID:  ",CHAR(34),INDEX(SpatialOffsets[Offset 1 Unit],$A4282),CHAR(34),
", Offset2Value:  ",INDEX(SpatialOffsets[Offset 2 Value],$A4282),
", Offset2UnitID:  ",CHAR(34),INDEX(SpatialOffsets[Offset 2 Unit],$A4282),CHAR(34),
", Offset3Value:  ",INDEX(SpatialOffsets[Offset 3 Value],$A4282),
", Offset3UnitID:  ",CHAR(34),INDEX(SpatialOffsets[Offset 3 Unit],$A4282),CHAR(34),,"}")))</f>
        <v>#REF!</v>
      </c>
      <c r="O4282" t="e">
        <f>IF(COUNTA(RelatedFeatures[])=0,"", IF(INDEX(RelatedFeatures[First Sampling Feature Code],$A4282)="","",
CONCATENATE("  - &amp;RelationID",TEXT($A4282,"0000"),
" {","SamplingFeatureID:  *SamplingFeatureID",TEXT(MATCH(INDEX(RelatedFeatures[First Sampling Feature Code],$A4282),SamplingFeatures[Feature Code],0),"0000"),
", RelationshipTypeCV:  ",CHAR(34),INDEX(RelatedFeatures[Relationship Type],$A4282),CHAR(34),
", RelatedFeatureID: *SamplingFeatureID",TEXT(MATCH(INDEX(RelatedFeatures[Second Sampling Feature Code],$A4282),SamplingFeatures[Feature Code],0),"0000"),
", SpatialOffsetID:  ",IF(INDEX(RelatedFeatures[Offset Number],$A4282)="","",CONCATENATE("*SpatialOffsetID",TEXT(INDEX(RelatedFeatures[Offset Number],$A4282),"0000"))),"}")))</f>
        <v>#REF!</v>
      </c>
      <c r="P4282" t="e">
        <f>IF(INDEX(Methods[Method Type],$A4282)="","",
CONCATENATE("  - &amp;MethodID",TEXT($A4282,"0000"),
" {","MethodTypeCV:  ",CHAR(34),INDEX(Methods[Method Type],$A4282),CHAR(34),
", MethodCode:  ",CHAR(34),INDEX(Methods[Method Code],$A4282),CHAR(34),
", MethodName:  ",CHAR(34),INDEX(Methods[Method Name],$A4282),CHAR(34),
", MethodDescription:  ",CHAR(34),INDEX(Methods[Method Description],$A4282),CHAR(34),
", MethodLink:  ",CHAR(34),INDEX(Methods[Method Link],$A4282),CHAR(34),
", OrganizationID: *OrganizationID",TEXT(MATCH(INDEX(Methods[Organization Name],$A4282),Organizations[Organization Name],0),"0000"),"}"))</f>
        <v>#REF!</v>
      </c>
      <c r="Q4282" t="e">
        <f>IF(INDEX(Variables[Variable Type],$A4282)="","",
CONCATENATE("  - &amp;VariableID",TEXT($A4282,"0000"),
" {","VariableTypeCV:  ",CHAR(34),INDEX(Variables[Variable Type],$A4282),CHAR(34),
", VariableCode:  ",CHAR(34),INDEX(Variables[Variable Code],$A4282),CHAR(34),
", VariableNameCV:  ",CHAR(34),INDEX(Variables[Variable Name],$A4282),CHAR(34),
", VariableDefinition:  ",CHAR(34),INDEX(Variables[Variable Definition],$A4282),CHAR(34),
", SpecciationCV:  ",CHAR(34),INDEX(Variables[Speciation],$A4282),CHAR(34),
", NoDataValue:  ",CHAR(34),INDEX(Variables[No Data Value],$A4282),CHAR(34),"}"))</f>
        <v>#REF!</v>
      </c>
    </row>
    <row r="4283" spans="1:17" x14ac:dyDescent="0.25">
      <c r="A4283">
        <v>4280</v>
      </c>
      <c r="D4283" t="e">
        <f>IF(INDEX(People[First Name],$A4283)="","",
CONCATENATE("  - &amp;PersonID",TEXT($A4283,"0000"),
" {","PersonFirstName:  ",CHAR(34),INDEX(People[First Name],$A4283),CHAR(34),
", PersonMiddleName:  ",CHAR(34),INDEX(People[Middle Name],$A4283),CHAR(34),
", PersonLastName:  ",CHAR(34),INDEX(People[Last Name],$A4283),CHAR(34),"}"))</f>
        <v>#REF!</v>
      </c>
      <c r="E4283" t="e">
        <f>IF(INDEX(Organizations[Organization Type '[CV']],$A4283)="","",
CONCATENATE("  - &amp;OrganizationID",TEXT($A4283,"0000"),
" {","OrganizationTypeCV:  ",CHAR(34),INDEX(Organizations[Organization Type '[CV']],$A4283),CHAR(34),
", OrganizationCode:  ",CHAR(34),INDEX(Organizations[Organization Code],$A4283),CHAR(34),
", OrganizationName:  ",CHAR(34),INDEX(Organizations[Organization Name],$A4283),CHAR(34),
", OrganizationDescription:  ",CHAR(34),INDEX(Organizations[Organization Description],$A4283),CHAR(34),
", OrganizationLink:  ",CHAR(34),INDEX(Organizations[Organization Link],$A4283),CHAR(34),"}"))</f>
        <v>#REF!</v>
      </c>
      <c r="F4283" t="e">
        <f>IF(INDEX(People[First Name],$A4283)="","",
CONCATENATE("  - &amp;AffiliationID",TEXT($A4283,"0000"),
" {PersonID: *PersonID",TEXT($A4283,"0000"),
", OrganizationID: *OrganizationID",TEXT(MATCH(INDEX(People[Organization Name],$A4283),Organizations[Organization Name],0),"0000"),
", IsPrimaryOrganizationContact: , AffiliationStartDate: , AffiliationEndDate: , PrimaryPhone: ",
", PrimaryEmail: ",CHAR(34),INDEX(People[Primary Email],$A4283),CHAR(34),
", PrimaryAddress: ",CHAR(34),INDEX(People[Primary Address],$A4283),CHAR(34),
", PersonLink: }"))</f>
        <v>#REF!</v>
      </c>
      <c r="H4283" t="e">
        <f>IF(COUNTA(CitationInformation)=0,"",IF(INDEX(AuthorList[Author Name],$A4283)="","",
CONCATENATE("  - &amp;AuthorListID",TEXT($A4283,"0000"),
"  {CitationID: *CitationID0001",
", PersonID: *PersonID",TEXT(MATCH(INDEX(AuthorList[Author Name],$A4283),People[Full Name],0),"0000"),
", AuthorOrder: ",INDEX(AuthorList[Author Number],$A4283),"}")))</f>
        <v>#REF!</v>
      </c>
      <c r="K4283" t="e">
        <f>IF(INDEX(SamplingFeatures[Feature Code],$A4283)="","",
CONCATENATE("  - &amp;SamplingFeatureID",TEXT($A4283,"0000"),
" {","SamplingFeatureUUID:  ",CHAR(34),INDEX(SamplingFeatures[Sampling Feature UUID],$A4283),CHAR(34),
", SamplingFeatureTypeCV:  ",CHAR(34),INDEX(SamplingFeatures[Sampling Feature Type],$A4283),CHAR(34),
", SamplingFeatureCode:  ",CHAR(34),INDEX(SamplingFeatures[Feature Code],$A4283),CHAR(34),
", SamplingFeatureName:  ",CHAR(34),INDEX(SamplingFeatures[Feature Name],$A4283),CHAR(34),
", SamplingFeatureDescription:  ",CHAR(34),INDEX(SamplingFeatures[Feature Description],$A4283),CHAR(34),
", SamplingFeatureGeotypeCV:  ",CHAR(34),INDEX(SamplingFeatures[Feature Geo Type],$A4283),CHAR(34),
", FeatureGeometry:  ",CHAR(34),INDEX(SamplingFeatures[Feature Geometry],$A4283),CHAR(34),
", Elevation_m:  ",CHAR(34),INDEX(SamplingFeatures[Elevation_m],$A4283),CHAR(34),
", ElevationDatumCV:  ",CHAR(34),ElevationDatum,CHAR(34),"}"))</f>
        <v>#REF!</v>
      </c>
      <c r="L4283" t="e">
        <f>IF(INDEX(SamplingFeatures[Sampling Feature Type],$A4283)&lt;&gt;"Site","",
CONCATENATE("  - &amp;SiteID",TEXT(SUMPRODUCT(--($L$3:$L4282&lt;&gt;"")),"0000"),
" {","SamplingFeatureID:  *SamplingFeatureID",TEXT($A4283,"0000"),
", SiteTypeCV:  ",CHAR(34),INDEX(Sites[Site Type],$A4283),CHAR(34),
", Latitude:  ",INDEX(Sites[Latitude],$A4283),
", Longitude:  ",INDEX(Sites[Longitude],$A4283),
", SRSName:  ",CHAR(34),LatLonDatum,CHAR(34),"}"))</f>
        <v>#REF!</v>
      </c>
      <c r="M4283" t="e">
        <f>IF(INDEX(SamplingFeatures[Sampling Feature Type],$A4283)&lt;&gt;"Specimen","",
CONCATENATE("  - &amp;SpecimenID",TEXT(SUMPRODUCT(--($M$3:$M4282&lt;&gt;"")),"0000"),
" {","SamplingFeatureID:  *SamplingFeatureID",TEXT($A4283,"0000"),
", SpecimenTypeCV:  ",CHAR(34),INDEX(Specimens[Specimen Type],$A4283),CHAR(34),
", SpecimenMediumCV:  ",INDEX(Specimens[Specimen Medium],$A4283),
", IsFieldSpecimen:  ",CHAR(34),INDEX(Specimens[Is Field Specimen?],$A4283),CHAR(34),"}"))</f>
        <v>#REF!</v>
      </c>
      <c r="N4283" t="e">
        <f>IF(COUNTA(SpatialOffsets[])=0,"", IF(INDEX(SpatialOffsets[Spatial Offset Type],$A4283)="","",
CONCATENATE("  - &amp;SpatialOffsetID",TEXT($A4283,"0000"),
" {","SpatialOffsetTypeCV:  ",CHAR(34),INDEX(SpatialOffsets[Spatial Offset Type],$A4283),CHAR(34),
", Offset1Value:  ",INDEX(SpatialOffsets[Offset 1 Value],$A4283),
", Offset1UnitID:  ",CHAR(34),INDEX(SpatialOffsets[Offset 1 Unit],$A4283),CHAR(34),
", Offset2Value:  ",INDEX(SpatialOffsets[Offset 2 Value],$A4283),
", Offset2UnitID:  ",CHAR(34),INDEX(SpatialOffsets[Offset 2 Unit],$A4283),CHAR(34),
", Offset3Value:  ",INDEX(SpatialOffsets[Offset 3 Value],$A4283),
", Offset3UnitID:  ",CHAR(34),INDEX(SpatialOffsets[Offset 3 Unit],$A4283),CHAR(34),,"}")))</f>
        <v>#REF!</v>
      </c>
      <c r="O4283" t="e">
        <f>IF(COUNTA(RelatedFeatures[])=0,"", IF(INDEX(RelatedFeatures[First Sampling Feature Code],$A4283)="","",
CONCATENATE("  - &amp;RelationID",TEXT($A4283,"0000"),
" {","SamplingFeatureID:  *SamplingFeatureID",TEXT(MATCH(INDEX(RelatedFeatures[First Sampling Feature Code],$A4283),SamplingFeatures[Feature Code],0),"0000"),
", RelationshipTypeCV:  ",CHAR(34),INDEX(RelatedFeatures[Relationship Type],$A4283),CHAR(34),
", RelatedFeatureID: *SamplingFeatureID",TEXT(MATCH(INDEX(RelatedFeatures[Second Sampling Feature Code],$A4283),SamplingFeatures[Feature Code],0),"0000"),
", SpatialOffsetID:  ",IF(INDEX(RelatedFeatures[Offset Number],$A4283)="","",CONCATENATE("*SpatialOffsetID",TEXT(INDEX(RelatedFeatures[Offset Number],$A4283),"0000"))),"}")))</f>
        <v>#REF!</v>
      </c>
      <c r="P4283" t="e">
        <f>IF(INDEX(Methods[Method Type],$A4283)="","",
CONCATENATE("  - &amp;MethodID",TEXT($A4283,"0000"),
" {","MethodTypeCV:  ",CHAR(34),INDEX(Methods[Method Type],$A4283),CHAR(34),
", MethodCode:  ",CHAR(34),INDEX(Methods[Method Code],$A4283),CHAR(34),
", MethodName:  ",CHAR(34),INDEX(Methods[Method Name],$A4283),CHAR(34),
", MethodDescription:  ",CHAR(34),INDEX(Methods[Method Description],$A4283),CHAR(34),
", MethodLink:  ",CHAR(34),INDEX(Methods[Method Link],$A4283),CHAR(34),
", OrganizationID: *OrganizationID",TEXT(MATCH(INDEX(Methods[Organization Name],$A4283),Organizations[Organization Name],0),"0000"),"}"))</f>
        <v>#REF!</v>
      </c>
      <c r="Q4283" t="e">
        <f>IF(INDEX(Variables[Variable Type],$A4283)="","",
CONCATENATE("  - &amp;VariableID",TEXT($A4283,"0000"),
" {","VariableTypeCV:  ",CHAR(34),INDEX(Variables[Variable Type],$A4283),CHAR(34),
", VariableCode:  ",CHAR(34),INDEX(Variables[Variable Code],$A4283),CHAR(34),
", VariableNameCV:  ",CHAR(34),INDEX(Variables[Variable Name],$A4283),CHAR(34),
", VariableDefinition:  ",CHAR(34),INDEX(Variables[Variable Definition],$A4283),CHAR(34),
", SpecciationCV:  ",CHAR(34),INDEX(Variables[Speciation],$A4283),CHAR(34),
", NoDataValue:  ",CHAR(34),INDEX(Variables[No Data Value],$A4283),CHAR(34),"}"))</f>
        <v>#REF!</v>
      </c>
    </row>
    <row r="4284" spans="1:17" x14ac:dyDescent="0.25">
      <c r="A4284">
        <v>4281</v>
      </c>
      <c r="D4284" t="e">
        <f>IF(INDEX(People[First Name],$A4284)="","",
CONCATENATE("  - &amp;PersonID",TEXT($A4284,"0000"),
" {","PersonFirstName:  ",CHAR(34),INDEX(People[First Name],$A4284),CHAR(34),
", PersonMiddleName:  ",CHAR(34),INDEX(People[Middle Name],$A4284),CHAR(34),
", PersonLastName:  ",CHAR(34),INDEX(People[Last Name],$A4284),CHAR(34),"}"))</f>
        <v>#REF!</v>
      </c>
      <c r="E4284" t="e">
        <f>IF(INDEX(Organizations[Organization Type '[CV']],$A4284)="","",
CONCATENATE("  - &amp;OrganizationID",TEXT($A4284,"0000"),
" {","OrganizationTypeCV:  ",CHAR(34),INDEX(Organizations[Organization Type '[CV']],$A4284),CHAR(34),
", OrganizationCode:  ",CHAR(34),INDEX(Organizations[Organization Code],$A4284),CHAR(34),
", OrganizationName:  ",CHAR(34),INDEX(Organizations[Organization Name],$A4284),CHAR(34),
", OrganizationDescription:  ",CHAR(34),INDEX(Organizations[Organization Description],$A4284),CHAR(34),
", OrganizationLink:  ",CHAR(34),INDEX(Organizations[Organization Link],$A4284),CHAR(34),"}"))</f>
        <v>#REF!</v>
      </c>
      <c r="F4284" t="e">
        <f>IF(INDEX(People[First Name],$A4284)="","",
CONCATENATE("  - &amp;AffiliationID",TEXT($A4284,"0000"),
" {PersonID: *PersonID",TEXT($A4284,"0000"),
", OrganizationID: *OrganizationID",TEXT(MATCH(INDEX(People[Organization Name],$A4284),Organizations[Organization Name],0),"0000"),
", IsPrimaryOrganizationContact: , AffiliationStartDate: , AffiliationEndDate: , PrimaryPhone: ",
", PrimaryEmail: ",CHAR(34),INDEX(People[Primary Email],$A4284),CHAR(34),
", PrimaryAddress: ",CHAR(34),INDEX(People[Primary Address],$A4284),CHAR(34),
", PersonLink: }"))</f>
        <v>#REF!</v>
      </c>
      <c r="H4284" t="e">
        <f>IF(COUNTA(CitationInformation)=0,"",IF(INDEX(AuthorList[Author Name],$A4284)="","",
CONCATENATE("  - &amp;AuthorListID",TEXT($A4284,"0000"),
"  {CitationID: *CitationID0001",
", PersonID: *PersonID",TEXT(MATCH(INDEX(AuthorList[Author Name],$A4284),People[Full Name],0),"0000"),
", AuthorOrder: ",INDEX(AuthorList[Author Number],$A4284),"}")))</f>
        <v>#REF!</v>
      </c>
      <c r="K4284" t="e">
        <f>IF(INDEX(SamplingFeatures[Feature Code],$A4284)="","",
CONCATENATE("  - &amp;SamplingFeatureID",TEXT($A4284,"0000"),
" {","SamplingFeatureUUID:  ",CHAR(34),INDEX(SamplingFeatures[Sampling Feature UUID],$A4284),CHAR(34),
", SamplingFeatureTypeCV:  ",CHAR(34),INDEX(SamplingFeatures[Sampling Feature Type],$A4284),CHAR(34),
", SamplingFeatureCode:  ",CHAR(34),INDEX(SamplingFeatures[Feature Code],$A4284),CHAR(34),
", SamplingFeatureName:  ",CHAR(34),INDEX(SamplingFeatures[Feature Name],$A4284),CHAR(34),
", SamplingFeatureDescription:  ",CHAR(34),INDEX(SamplingFeatures[Feature Description],$A4284),CHAR(34),
", SamplingFeatureGeotypeCV:  ",CHAR(34),INDEX(SamplingFeatures[Feature Geo Type],$A4284),CHAR(34),
", FeatureGeometry:  ",CHAR(34),INDEX(SamplingFeatures[Feature Geometry],$A4284),CHAR(34),
", Elevation_m:  ",CHAR(34),INDEX(SamplingFeatures[Elevation_m],$A4284),CHAR(34),
", ElevationDatumCV:  ",CHAR(34),ElevationDatum,CHAR(34),"}"))</f>
        <v>#REF!</v>
      </c>
      <c r="L4284" t="e">
        <f>IF(INDEX(SamplingFeatures[Sampling Feature Type],$A4284)&lt;&gt;"Site","",
CONCATENATE("  - &amp;SiteID",TEXT(SUMPRODUCT(--($L$3:$L4283&lt;&gt;"")),"0000"),
" {","SamplingFeatureID:  *SamplingFeatureID",TEXT($A4284,"0000"),
", SiteTypeCV:  ",CHAR(34),INDEX(Sites[Site Type],$A4284),CHAR(34),
", Latitude:  ",INDEX(Sites[Latitude],$A4284),
", Longitude:  ",INDEX(Sites[Longitude],$A4284),
", SRSName:  ",CHAR(34),LatLonDatum,CHAR(34),"}"))</f>
        <v>#REF!</v>
      </c>
      <c r="M4284" t="e">
        <f>IF(INDEX(SamplingFeatures[Sampling Feature Type],$A4284)&lt;&gt;"Specimen","",
CONCATENATE("  - &amp;SpecimenID",TEXT(SUMPRODUCT(--($M$3:$M4283&lt;&gt;"")),"0000"),
" {","SamplingFeatureID:  *SamplingFeatureID",TEXT($A4284,"0000"),
", SpecimenTypeCV:  ",CHAR(34),INDEX(Specimens[Specimen Type],$A4284),CHAR(34),
", SpecimenMediumCV:  ",INDEX(Specimens[Specimen Medium],$A4284),
", IsFieldSpecimen:  ",CHAR(34),INDEX(Specimens[Is Field Specimen?],$A4284),CHAR(34),"}"))</f>
        <v>#REF!</v>
      </c>
      <c r="N4284" t="e">
        <f>IF(COUNTA(SpatialOffsets[])=0,"", IF(INDEX(SpatialOffsets[Spatial Offset Type],$A4284)="","",
CONCATENATE("  - &amp;SpatialOffsetID",TEXT($A4284,"0000"),
" {","SpatialOffsetTypeCV:  ",CHAR(34),INDEX(SpatialOffsets[Spatial Offset Type],$A4284),CHAR(34),
", Offset1Value:  ",INDEX(SpatialOffsets[Offset 1 Value],$A4284),
", Offset1UnitID:  ",CHAR(34),INDEX(SpatialOffsets[Offset 1 Unit],$A4284),CHAR(34),
", Offset2Value:  ",INDEX(SpatialOffsets[Offset 2 Value],$A4284),
", Offset2UnitID:  ",CHAR(34),INDEX(SpatialOffsets[Offset 2 Unit],$A4284),CHAR(34),
", Offset3Value:  ",INDEX(SpatialOffsets[Offset 3 Value],$A4284),
", Offset3UnitID:  ",CHAR(34),INDEX(SpatialOffsets[Offset 3 Unit],$A4284),CHAR(34),,"}")))</f>
        <v>#REF!</v>
      </c>
      <c r="O4284" t="e">
        <f>IF(COUNTA(RelatedFeatures[])=0,"", IF(INDEX(RelatedFeatures[First Sampling Feature Code],$A4284)="","",
CONCATENATE("  - &amp;RelationID",TEXT($A4284,"0000"),
" {","SamplingFeatureID:  *SamplingFeatureID",TEXT(MATCH(INDEX(RelatedFeatures[First Sampling Feature Code],$A4284),SamplingFeatures[Feature Code],0),"0000"),
", RelationshipTypeCV:  ",CHAR(34),INDEX(RelatedFeatures[Relationship Type],$A4284),CHAR(34),
", RelatedFeatureID: *SamplingFeatureID",TEXT(MATCH(INDEX(RelatedFeatures[Second Sampling Feature Code],$A4284),SamplingFeatures[Feature Code],0),"0000"),
", SpatialOffsetID:  ",IF(INDEX(RelatedFeatures[Offset Number],$A4284)="","",CONCATENATE("*SpatialOffsetID",TEXT(INDEX(RelatedFeatures[Offset Number],$A4284),"0000"))),"}")))</f>
        <v>#REF!</v>
      </c>
      <c r="P4284" t="e">
        <f>IF(INDEX(Methods[Method Type],$A4284)="","",
CONCATENATE("  - &amp;MethodID",TEXT($A4284,"0000"),
" {","MethodTypeCV:  ",CHAR(34),INDEX(Methods[Method Type],$A4284),CHAR(34),
", MethodCode:  ",CHAR(34),INDEX(Methods[Method Code],$A4284),CHAR(34),
", MethodName:  ",CHAR(34),INDEX(Methods[Method Name],$A4284),CHAR(34),
", MethodDescription:  ",CHAR(34),INDEX(Methods[Method Description],$A4284),CHAR(34),
", MethodLink:  ",CHAR(34),INDEX(Methods[Method Link],$A4284),CHAR(34),
", OrganizationID: *OrganizationID",TEXT(MATCH(INDEX(Methods[Organization Name],$A4284),Organizations[Organization Name],0),"0000"),"}"))</f>
        <v>#REF!</v>
      </c>
      <c r="Q4284" t="e">
        <f>IF(INDEX(Variables[Variable Type],$A4284)="","",
CONCATENATE("  - &amp;VariableID",TEXT($A4284,"0000"),
" {","VariableTypeCV:  ",CHAR(34),INDEX(Variables[Variable Type],$A4284),CHAR(34),
", VariableCode:  ",CHAR(34),INDEX(Variables[Variable Code],$A4284),CHAR(34),
", VariableNameCV:  ",CHAR(34),INDEX(Variables[Variable Name],$A4284),CHAR(34),
", VariableDefinition:  ",CHAR(34),INDEX(Variables[Variable Definition],$A4284),CHAR(34),
", SpecciationCV:  ",CHAR(34),INDEX(Variables[Speciation],$A4284),CHAR(34),
", NoDataValue:  ",CHAR(34),INDEX(Variables[No Data Value],$A4284),CHAR(34),"}"))</f>
        <v>#REF!</v>
      </c>
    </row>
    <row r="4285" spans="1:17" x14ac:dyDescent="0.25">
      <c r="A4285">
        <v>4282</v>
      </c>
      <c r="D4285" t="e">
        <f>IF(INDEX(People[First Name],$A4285)="","",
CONCATENATE("  - &amp;PersonID",TEXT($A4285,"0000"),
" {","PersonFirstName:  ",CHAR(34),INDEX(People[First Name],$A4285),CHAR(34),
", PersonMiddleName:  ",CHAR(34),INDEX(People[Middle Name],$A4285),CHAR(34),
", PersonLastName:  ",CHAR(34),INDEX(People[Last Name],$A4285),CHAR(34),"}"))</f>
        <v>#REF!</v>
      </c>
      <c r="E4285" t="e">
        <f>IF(INDEX(Organizations[Organization Type '[CV']],$A4285)="","",
CONCATENATE("  - &amp;OrganizationID",TEXT($A4285,"0000"),
" {","OrganizationTypeCV:  ",CHAR(34),INDEX(Organizations[Organization Type '[CV']],$A4285),CHAR(34),
", OrganizationCode:  ",CHAR(34),INDEX(Organizations[Organization Code],$A4285),CHAR(34),
", OrganizationName:  ",CHAR(34),INDEX(Organizations[Organization Name],$A4285),CHAR(34),
", OrganizationDescription:  ",CHAR(34),INDEX(Organizations[Organization Description],$A4285),CHAR(34),
", OrganizationLink:  ",CHAR(34),INDEX(Organizations[Organization Link],$A4285),CHAR(34),"}"))</f>
        <v>#REF!</v>
      </c>
      <c r="F4285" t="e">
        <f>IF(INDEX(People[First Name],$A4285)="","",
CONCATENATE("  - &amp;AffiliationID",TEXT($A4285,"0000"),
" {PersonID: *PersonID",TEXT($A4285,"0000"),
", OrganizationID: *OrganizationID",TEXT(MATCH(INDEX(People[Organization Name],$A4285),Organizations[Organization Name],0),"0000"),
", IsPrimaryOrganizationContact: , AffiliationStartDate: , AffiliationEndDate: , PrimaryPhone: ",
", PrimaryEmail: ",CHAR(34),INDEX(People[Primary Email],$A4285),CHAR(34),
", PrimaryAddress: ",CHAR(34),INDEX(People[Primary Address],$A4285),CHAR(34),
", PersonLink: }"))</f>
        <v>#REF!</v>
      </c>
      <c r="H4285" t="e">
        <f>IF(COUNTA(CitationInformation)=0,"",IF(INDEX(AuthorList[Author Name],$A4285)="","",
CONCATENATE("  - &amp;AuthorListID",TEXT($A4285,"0000"),
"  {CitationID: *CitationID0001",
", PersonID: *PersonID",TEXT(MATCH(INDEX(AuthorList[Author Name],$A4285),People[Full Name],0),"0000"),
", AuthorOrder: ",INDEX(AuthorList[Author Number],$A4285),"}")))</f>
        <v>#REF!</v>
      </c>
      <c r="K4285" t="e">
        <f>IF(INDEX(SamplingFeatures[Feature Code],$A4285)="","",
CONCATENATE("  - &amp;SamplingFeatureID",TEXT($A4285,"0000"),
" {","SamplingFeatureUUID:  ",CHAR(34),INDEX(SamplingFeatures[Sampling Feature UUID],$A4285),CHAR(34),
", SamplingFeatureTypeCV:  ",CHAR(34),INDEX(SamplingFeatures[Sampling Feature Type],$A4285),CHAR(34),
", SamplingFeatureCode:  ",CHAR(34),INDEX(SamplingFeatures[Feature Code],$A4285),CHAR(34),
", SamplingFeatureName:  ",CHAR(34),INDEX(SamplingFeatures[Feature Name],$A4285),CHAR(34),
", SamplingFeatureDescription:  ",CHAR(34),INDEX(SamplingFeatures[Feature Description],$A4285),CHAR(34),
", SamplingFeatureGeotypeCV:  ",CHAR(34),INDEX(SamplingFeatures[Feature Geo Type],$A4285),CHAR(34),
", FeatureGeometry:  ",CHAR(34),INDEX(SamplingFeatures[Feature Geometry],$A4285),CHAR(34),
", Elevation_m:  ",CHAR(34),INDEX(SamplingFeatures[Elevation_m],$A4285),CHAR(34),
", ElevationDatumCV:  ",CHAR(34),ElevationDatum,CHAR(34),"}"))</f>
        <v>#REF!</v>
      </c>
      <c r="L4285" t="e">
        <f>IF(INDEX(SamplingFeatures[Sampling Feature Type],$A4285)&lt;&gt;"Site","",
CONCATENATE("  - &amp;SiteID",TEXT(SUMPRODUCT(--($L$3:$L4284&lt;&gt;"")),"0000"),
" {","SamplingFeatureID:  *SamplingFeatureID",TEXT($A4285,"0000"),
", SiteTypeCV:  ",CHAR(34),INDEX(Sites[Site Type],$A4285),CHAR(34),
", Latitude:  ",INDEX(Sites[Latitude],$A4285),
", Longitude:  ",INDEX(Sites[Longitude],$A4285),
", SRSName:  ",CHAR(34),LatLonDatum,CHAR(34),"}"))</f>
        <v>#REF!</v>
      </c>
      <c r="M4285" t="e">
        <f>IF(INDEX(SamplingFeatures[Sampling Feature Type],$A4285)&lt;&gt;"Specimen","",
CONCATENATE("  - &amp;SpecimenID",TEXT(SUMPRODUCT(--($M$3:$M4284&lt;&gt;"")),"0000"),
" {","SamplingFeatureID:  *SamplingFeatureID",TEXT($A4285,"0000"),
", SpecimenTypeCV:  ",CHAR(34),INDEX(Specimens[Specimen Type],$A4285),CHAR(34),
", SpecimenMediumCV:  ",INDEX(Specimens[Specimen Medium],$A4285),
", IsFieldSpecimen:  ",CHAR(34),INDEX(Specimens[Is Field Specimen?],$A4285),CHAR(34),"}"))</f>
        <v>#REF!</v>
      </c>
      <c r="N4285" t="e">
        <f>IF(COUNTA(SpatialOffsets[])=0,"", IF(INDEX(SpatialOffsets[Spatial Offset Type],$A4285)="","",
CONCATENATE("  - &amp;SpatialOffsetID",TEXT($A4285,"0000"),
" {","SpatialOffsetTypeCV:  ",CHAR(34),INDEX(SpatialOffsets[Spatial Offset Type],$A4285),CHAR(34),
", Offset1Value:  ",INDEX(SpatialOffsets[Offset 1 Value],$A4285),
", Offset1UnitID:  ",CHAR(34),INDEX(SpatialOffsets[Offset 1 Unit],$A4285),CHAR(34),
", Offset2Value:  ",INDEX(SpatialOffsets[Offset 2 Value],$A4285),
", Offset2UnitID:  ",CHAR(34),INDEX(SpatialOffsets[Offset 2 Unit],$A4285),CHAR(34),
", Offset3Value:  ",INDEX(SpatialOffsets[Offset 3 Value],$A4285),
", Offset3UnitID:  ",CHAR(34),INDEX(SpatialOffsets[Offset 3 Unit],$A4285),CHAR(34),,"}")))</f>
        <v>#REF!</v>
      </c>
      <c r="O4285" t="e">
        <f>IF(COUNTA(RelatedFeatures[])=0,"", IF(INDEX(RelatedFeatures[First Sampling Feature Code],$A4285)="","",
CONCATENATE("  - &amp;RelationID",TEXT($A4285,"0000"),
" {","SamplingFeatureID:  *SamplingFeatureID",TEXT(MATCH(INDEX(RelatedFeatures[First Sampling Feature Code],$A4285),SamplingFeatures[Feature Code],0),"0000"),
", RelationshipTypeCV:  ",CHAR(34),INDEX(RelatedFeatures[Relationship Type],$A4285),CHAR(34),
", RelatedFeatureID: *SamplingFeatureID",TEXT(MATCH(INDEX(RelatedFeatures[Second Sampling Feature Code],$A4285),SamplingFeatures[Feature Code],0),"0000"),
", SpatialOffsetID:  ",IF(INDEX(RelatedFeatures[Offset Number],$A4285)="","",CONCATENATE("*SpatialOffsetID",TEXT(INDEX(RelatedFeatures[Offset Number],$A4285),"0000"))),"}")))</f>
        <v>#REF!</v>
      </c>
      <c r="P4285" t="e">
        <f>IF(INDEX(Methods[Method Type],$A4285)="","",
CONCATENATE("  - &amp;MethodID",TEXT($A4285,"0000"),
" {","MethodTypeCV:  ",CHAR(34),INDEX(Methods[Method Type],$A4285),CHAR(34),
", MethodCode:  ",CHAR(34),INDEX(Methods[Method Code],$A4285),CHAR(34),
", MethodName:  ",CHAR(34),INDEX(Methods[Method Name],$A4285),CHAR(34),
", MethodDescription:  ",CHAR(34),INDEX(Methods[Method Description],$A4285),CHAR(34),
", MethodLink:  ",CHAR(34),INDEX(Methods[Method Link],$A4285),CHAR(34),
", OrganizationID: *OrganizationID",TEXT(MATCH(INDEX(Methods[Organization Name],$A4285),Organizations[Organization Name],0),"0000"),"}"))</f>
        <v>#REF!</v>
      </c>
      <c r="Q4285" t="e">
        <f>IF(INDEX(Variables[Variable Type],$A4285)="","",
CONCATENATE("  - &amp;VariableID",TEXT($A4285,"0000"),
" {","VariableTypeCV:  ",CHAR(34),INDEX(Variables[Variable Type],$A4285),CHAR(34),
", VariableCode:  ",CHAR(34),INDEX(Variables[Variable Code],$A4285),CHAR(34),
", VariableNameCV:  ",CHAR(34),INDEX(Variables[Variable Name],$A4285),CHAR(34),
", VariableDefinition:  ",CHAR(34),INDEX(Variables[Variable Definition],$A4285),CHAR(34),
", SpecciationCV:  ",CHAR(34),INDEX(Variables[Speciation],$A4285),CHAR(34),
", NoDataValue:  ",CHAR(34),INDEX(Variables[No Data Value],$A4285),CHAR(34),"}"))</f>
        <v>#REF!</v>
      </c>
    </row>
    <row r="4286" spans="1:17" x14ac:dyDescent="0.25">
      <c r="A4286">
        <v>4283</v>
      </c>
      <c r="D4286" t="e">
        <f>IF(INDEX(People[First Name],$A4286)="","",
CONCATENATE("  - &amp;PersonID",TEXT($A4286,"0000"),
" {","PersonFirstName:  ",CHAR(34),INDEX(People[First Name],$A4286),CHAR(34),
", PersonMiddleName:  ",CHAR(34),INDEX(People[Middle Name],$A4286),CHAR(34),
", PersonLastName:  ",CHAR(34),INDEX(People[Last Name],$A4286),CHAR(34),"}"))</f>
        <v>#REF!</v>
      </c>
      <c r="E4286" t="e">
        <f>IF(INDEX(Organizations[Organization Type '[CV']],$A4286)="","",
CONCATENATE("  - &amp;OrganizationID",TEXT($A4286,"0000"),
" {","OrganizationTypeCV:  ",CHAR(34),INDEX(Organizations[Organization Type '[CV']],$A4286),CHAR(34),
", OrganizationCode:  ",CHAR(34),INDEX(Organizations[Organization Code],$A4286),CHAR(34),
", OrganizationName:  ",CHAR(34),INDEX(Organizations[Organization Name],$A4286),CHAR(34),
", OrganizationDescription:  ",CHAR(34),INDEX(Organizations[Organization Description],$A4286),CHAR(34),
", OrganizationLink:  ",CHAR(34),INDEX(Organizations[Organization Link],$A4286),CHAR(34),"}"))</f>
        <v>#REF!</v>
      </c>
      <c r="F4286" t="e">
        <f>IF(INDEX(People[First Name],$A4286)="","",
CONCATENATE("  - &amp;AffiliationID",TEXT($A4286,"0000"),
" {PersonID: *PersonID",TEXT($A4286,"0000"),
", OrganizationID: *OrganizationID",TEXT(MATCH(INDEX(People[Organization Name],$A4286),Organizations[Organization Name],0),"0000"),
", IsPrimaryOrganizationContact: , AffiliationStartDate: , AffiliationEndDate: , PrimaryPhone: ",
", PrimaryEmail: ",CHAR(34),INDEX(People[Primary Email],$A4286),CHAR(34),
", PrimaryAddress: ",CHAR(34),INDEX(People[Primary Address],$A4286),CHAR(34),
", PersonLink: }"))</f>
        <v>#REF!</v>
      </c>
      <c r="H4286" t="e">
        <f>IF(COUNTA(CitationInformation)=0,"",IF(INDEX(AuthorList[Author Name],$A4286)="","",
CONCATENATE("  - &amp;AuthorListID",TEXT($A4286,"0000"),
"  {CitationID: *CitationID0001",
", PersonID: *PersonID",TEXT(MATCH(INDEX(AuthorList[Author Name],$A4286),People[Full Name],0),"0000"),
", AuthorOrder: ",INDEX(AuthorList[Author Number],$A4286),"}")))</f>
        <v>#REF!</v>
      </c>
      <c r="K4286" t="e">
        <f>IF(INDEX(SamplingFeatures[Feature Code],$A4286)="","",
CONCATENATE("  - &amp;SamplingFeatureID",TEXT($A4286,"0000"),
" {","SamplingFeatureUUID:  ",CHAR(34),INDEX(SamplingFeatures[Sampling Feature UUID],$A4286),CHAR(34),
", SamplingFeatureTypeCV:  ",CHAR(34),INDEX(SamplingFeatures[Sampling Feature Type],$A4286),CHAR(34),
", SamplingFeatureCode:  ",CHAR(34),INDEX(SamplingFeatures[Feature Code],$A4286),CHAR(34),
", SamplingFeatureName:  ",CHAR(34),INDEX(SamplingFeatures[Feature Name],$A4286),CHAR(34),
", SamplingFeatureDescription:  ",CHAR(34),INDEX(SamplingFeatures[Feature Description],$A4286),CHAR(34),
", SamplingFeatureGeotypeCV:  ",CHAR(34),INDEX(SamplingFeatures[Feature Geo Type],$A4286),CHAR(34),
", FeatureGeometry:  ",CHAR(34),INDEX(SamplingFeatures[Feature Geometry],$A4286),CHAR(34),
", Elevation_m:  ",CHAR(34),INDEX(SamplingFeatures[Elevation_m],$A4286),CHAR(34),
", ElevationDatumCV:  ",CHAR(34),ElevationDatum,CHAR(34),"}"))</f>
        <v>#REF!</v>
      </c>
      <c r="L4286" t="e">
        <f>IF(INDEX(SamplingFeatures[Sampling Feature Type],$A4286)&lt;&gt;"Site","",
CONCATENATE("  - &amp;SiteID",TEXT(SUMPRODUCT(--($L$3:$L4285&lt;&gt;"")),"0000"),
" {","SamplingFeatureID:  *SamplingFeatureID",TEXT($A4286,"0000"),
", SiteTypeCV:  ",CHAR(34),INDEX(Sites[Site Type],$A4286),CHAR(34),
", Latitude:  ",INDEX(Sites[Latitude],$A4286),
", Longitude:  ",INDEX(Sites[Longitude],$A4286),
", SRSName:  ",CHAR(34),LatLonDatum,CHAR(34),"}"))</f>
        <v>#REF!</v>
      </c>
      <c r="M4286" t="e">
        <f>IF(INDEX(SamplingFeatures[Sampling Feature Type],$A4286)&lt;&gt;"Specimen","",
CONCATENATE("  - &amp;SpecimenID",TEXT(SUMPRODUCT(--($M$3:$M4285&lt;&gt;"")),"0000"),
" {","SamplingFeatureID:  *SamplingFeatureID",TEXT($A4286,"0000"),
", SpecimenTypeCV:  ",CHAR(34),INDEX(Specimens[Specimen Type],$A4286),CHAR(34),
", SpecimenMediumCV:  ",INDEX(Specimens[Specimen Medium],$A4286),
", IsFieldSpecimen:  ",CHAR(34),INDEX(Specimens[Is Field Specimen?],$A4286),CHAR(34),"}"))</f>
        <v>#REF!</v>
      </c>
      <c r="N4286" t="e">
        <f>IF(COUNTA(SpatialOffsets[])=0,"", IF(INDEX(SpatialOffsets[Spatial Offset Type],$A4286)="","",
CONCATENATE("  - &amp;SpatialOffsetID",TEXT($A4286,"0000"),
" {","SpatialOffsetTypeCV:  ",CHAR(34),INDEX(SpatialOffsets[Spatial Offset Type],$A4286),CHAR(34),
", Offset1Value:  ",INDEX(SpatialOffsets[Offset 1 Value],$A4286),
", Offset1UnitID:  ",CHAR(34),INDEX(SpatialOffsets[Offset 1 Unit],$A4286),CHAR(34),
", Offset2Value:  ",INDEX(SpatialOffsets[Offset 2 Value],$A4286),
", Offset2UnitID:  ",CHAR(34),INDEX(SpatialOffsets[Offset 2 Unit],$A4286),CHAR(34),
", Offset3Value:  ",INDEX(SpatialOffsets[Offset 3 Value],$A4286),
", Offset3UnitID:  ",CHAR(34),INDEX(SpatialOffsets[Offset 3 Unit],$A4286),CHAR(34),,"}")))</f>
        <v>#REF!</v>
      </c>
      <c r="O4286" t="e">
        <f>IF(COUNTA(RelatedFeatures[])=0,"", IF(INDEX(RelatedFeatures[First Sampling Feature Code],$A4286)="","",
CONCATENATE("  - &amp;RelationID",TEXT($A4286,"0000"),
" {","SamplingFeatureID:  *SamplingFeatureID",TEXT(MATCH(INDEX(RelatedFeatures[First Sampling Feature Code],$A4286),SamplingFeatures[Feature Code],0),"0000"),
", RelationshipTypeCV:  ",CHAR(34),INDEX(RelatedFeatures[Relationship Type],$A4286),CHAR(34),
", RelatedFeatureID: *SamplingFeatureID",TEXT(MATCH(INDEX(RelatedFeatures[Second Sampling Feature Code],$A4286),SamplingFeatures[Feature Code],0),"0000"),
", SpatialOffsetID:  ",IF(INDEX(RelatedFeatures[Offset Number],$A4286)="","",CONCATENATE("*SpatialOffsetID",TEXT(INDEX(RelatedFeatures[Offset Number],$A4286),"0000"))),"}")))</f>
        <v>#REF!</v>
      </c>
      <c r="P4286" t="e">
        <f>IF(INDEX(Methods[Method Type],$A4286)="","",
CONCATENATE("  - &amp;MethodID",TEXT($A4286,"0000"),
" {","MethodTypeCV:  ",CHAR(34),INDEX(Methods[Method Type],$A4286),CHAR(34),
", MethodCode:  ",CHAR(34),INDEX(Methods[Method Code],$A4286),CHAR(34),
", MethodName:  ",CHAR(34),INDEX(Methods[Method Name],$A4286),CHAR(34),
", MethodDescription:  ",CHAR(34),INDEX(Methods[Method Description],$A4286),CHAR(34),
", MethodLink:  ",CHAR(34),INDEX(Methods[Method Link],$A4286),CHAR(34),
", OrganizationID: *OrganizationID",TEXT(MATCH(INDEX(Methods[Organization Name],$A4286),Organizations[Organization Name],0),"0000"),"}"))</f>
        <v>#REF!</v>
      </c>
      <c r="Q4286" t="e">
        <f>IF(INDEX(Variables[Variable Type],$A4286)="","",
CONCATENATE("  - &amp;VariableID",TEXT($A4286,"0000"),
" {","VariableTypeCV:  ",CHAR(34),INDEX(Variables[Variable Type],$A4286),CHAR(34),
", VariableCode:  ",CHAR(34),INDEX(Variables[Variable Code],$A4286),CHAR(34),
", VariableNameCV:  ",CHAR(34),INDEX(Variables[Variable Name],$A4286),CHAR(34),
", VariableDefinition:  ",CHAR(34),INDEX(Variables[Variable Definition],$A4286),CHAR(34),
", SpecciationCV:  ",CHAR(34),INDEX(Variables[Speciation],$A4286),CHAR(34),
", NoDataValue:  ",CHAR(34),INDEX(Variables[No Data Value],$A4286),CHAR(34),"}"))</f>
        <v>#REF!</v>
      </c>
    </row>
    <row r="4287" spans="1:17" x14ac:dyDescent="0.25">
      <c r="A4287">
        <v>4284</v>
      </c>
      <c r="D4287" t="e">
        <f>IF(INDEX(People[First Name],$A4287)="","",
CONCATENATE("  - &amp;PersonID",TEXT($A4287,"0000"),
" {","PersonFirstName:  ",CHAR(34),INDEX(People[First Name],$A4287),CHAR(34),
", PersonMiddleName:  ",CHAR(34),INDEX(People[Middle Name],$A4287),CHAR(34),
", PersonLastName:  ",CHAR(34),INDEX(People[Last Name],$A4287),CHAR(34),"}"))</f>
        <v>#REF!</v>
      </c>
      <c r="E4287" t="e">
        <f>IF(INDEX(Organizations[Organization Type '[CV']],$A4287)="","",
CONCATENATE("  - &amp;OrganizationID",TEXT($A4287,"0000"),
" {","OrganizationTypeCV:  ",CHAR(34),INDEX(Organizations[Organization Type '[CV']],$A4287),CHAR(34),
", OrganizationCode:  ",CHAR(34),INDEX(Organizations[Organization Code],$A4287),CHAR(34),
", OrganizationName:  ",CHAR(34),INDEX(Organizations[Organization Name],$A4287),CHAR(34),
", OrganizationDescription:  ",CHAR(34),INDEX(Organizations[Organization Description],$A4287),CHAR(34),
", OrganizationLink:  ",CHAR(34),INDEX(Organizations[Organization Link],$A4287),CHAR(34),"}"))</f>
        <v>#REF!</v>
      </c>
      <c r="F4287" t="e">
        <f>IF(INDEX(People[First Name],$A4287)="","",
CONCATENATE("  - &amp;AffiliationID",TEXT($A4287,"0000"),
" {PersonID: *PersonID",TEXT($A4287,"0000"),
", OrganizationID: *OrganizationID",TEXT(MATCH(INDEX(People[Organization Name],$A4287),Organizations[Organization Name],0),"0000"),
", IsPrimaryOrganizationContact: , AffiliationStartDate: , AffiliationEndDate: , PrimaryPhone: ",
", PrimaryEmail: ",CHAR(34),INDEX(People[Primary Email],$A4287),CHAR(34),
", PrimaryAddress: ",CHAR(34),INDEX(People[Primary Address],$A4287),CHAR(34),
", PersonLink: }"))</f>
        <v>#REF!</v>
      </c>
      <c r="H4287" t="e">
        <f>IF(COUNTA(CitationInformation)=0,"",IF(INDEX(AuthorList[Author Name],$A4287)="","",
CONCATENATE("  - &amp;AuthorListID",TEXT($A4287,"0000"),
"  {CitationID: *CitationID0001",
", PersonID: *PersonID",TEXT(MATCH(INDEX(AuthorList[Author Name],$A4287),People[Full Name],0),"0000"),
", AuthorOrder: ",INDEX(AuthorList[Author Number],$A4287),"}")))</f>
        <v>#REF!</v>
      </c>
      <c r="K4287" t="e">
        <f>IF(INDEX(SamplingFeatures[Feature Code],$A4287)="","",
CONCATENATE("  - &amp;SamplingFeatureID",TEXT($A4287,"0000"),
" {","SamplingFeatureUUID:  ",CHAR(34),INDEX(SamplingFeatures[Sampling Feature UUID],$A4287),CHAR(34),
", SamplingFeatureTypeCV:  ",CHAR(34),INDEX(SamplingFeatures[Sampling Feature Type],$A4287),CHAR(34),
", SamplingFeatureCode:  ",CHAR(34),INDEX(SamplingFeatures[Feature Code],$A4287),CHAR(34),
", SamplingFeatureName:  ",CHAR(34),INDEX(SamplingFeatures[Feature Name],$A4287),CHAR(34),
", SamplingFeatureDescription:  ",CHAR(34),INDEX(SamplingFeatures[Feature Description],$A4287),CHAR(34),
", SamplingFeatureGeotypeCV:  ",CHAR(34),INDEX(SamplingFeatures[Feature Geo Type],$A4287),CHAR(34),
", FeatureGeometry:  ",CHAR(34),INDEX(SamplingFeatures[Feature Geometry],$A4287),CHAR(34),
", Elevation_m:  ",CHAR(34),INDEX(SamplingFeatures[Elevation_m],$A4287),CHAR(34),
", ElevationDatumCV:  ",CHAR(34),ElevationDatum,CHAR(34),"}"))</f>
        <v>#REF!</v>
      </c>
      <c r="L4287" t="e">
        <f>IF(INDEX(SamplingFeatures[Sampling Feature Type],$A4287)&lt;&gt;"Site","",
CONCATENATE("  - &amp;SiteID",TEXT(SUMPRODUCT(--($L$3:$L4286&lt;&gt;"")),"0000"),
" {","SamplingFeatureID:  *SamplingFeatureID",TEXT($A4287,"0000"),
", SiteTypeCV:  ",CHAR(34),INDEX(Sites[Site Type],$A4287),CHAR(34),
", Latitude:  ",INDEX(Sites[Latitude],$A4287),
", Longitude:  ",INDEX(Sites[Longitude],$A4287),
", SRSName:  ",CHAR(34),LatLonDatum,CHAR(34),"}"))</f>
        <v>#REF!</v>
      </c>
      <c r="M4287" t="e">
        <f>IF(INDEX(SamplingFeatures[Sampling Feature Type],$A4287)&lt;&gt;"Specimen","",
CONCATENATE("  - &amp;SpecimenID",TEXT(SUMPRODUCT(--($M$3:$M4286&lt;&gt;"")),"0000"),
" {","SamplingFeatureID:  *SamplingFeatureID",TEXT($A4287,"0000"),
", SpecimenTypeCV:  ",CHAR(34),INDEX(Specimens[Specimen Type],$A4287),CHAR(34),
", SpecimenMediumCV:  ",INDEX(Specimens[Specimen Medium],$A4287),
", IsFieldSpecimen:  ",CHAR(34),INDEX(Specimens[Is Field Specimen?],$A4287),CHAR(34),"}"))</f>
        <v>#REF!</v>
      </c>
      <c r="N4287" t="e">
        <f>IF(COUNTA(SpatialOffsets[])=0,"", IF(INDEX(SpatialOffsets[Spatial Offset Type],$A4287)="","",
CONCATENATE("  - &amp;SpatialOffsetID",TEXT($A4287,"0000"),
" {","SpatialOffsetTypeCV:  ",CHAR(34),INDEX(SpatialOffsets[Spatial Offset Type],$A4287),CHAR(34),
", Offset1Value:  ",INDEX(SpatialOffsets[Offset 1 Value],$A4287),
", Offset1UnitID:  ",CHAR(34),INDEX(SpatialOffsets[Offset 1 Unit],$A4287),CHAR(34),
", Offset2Value:  ",INDEX(SpatialOffsets[Offset 2 Value],$A4287),
", Offset2UnitID:  ",CHAR(34),INDEX(SpatialOffsets[Offset 2 Unit],$A4287),CHAR(34),
", Offset3Value:  ",INDEX(SpatialOffsets[Offset 3 Value],$A4287),
", Offset3UnitID:  ",CHAR(34),INDEX(SpatialOffsets[Offset 3 Unit],$A4287),CHAR(34),,"}")))</f>
        <v>#REF!</v>
      </c>
      <c r="O4287" t="e">
        <f>IF(COUNTA(RelatedFeatures[])=0,"", IF(INDEX(RelatedFeatures[First Sampling Feature Code],$A4287)="","",
CONCATENATE("  - &amp;RelationID",TEXT($A4287,"0000"),
" {","SamplingFeatureID:  *SamplingFeatureID",TEXT(MATCH(INDEX(RelatedFeatures[First Sampling Feature Code],$A4287),SamplingFeatures[Feature Code],0),"0000"),
", RelationshipTypeCV:  ",CHAR(34),INDEX(RelatedFeatures[Relationship Type],$A4287),CHAR(34),
", RelatedFeatureID: *SamplingFeatureID",TEXT(MATCH(INDEX(RelatedFeatures[Second Sampling Feature Code],$A4287),SamplingFeatures[Feature Code],0),"0000"),
", SpatialOffsetID:  ",IF(INDEX(RelatedFeatures[Offset Number],$A4287)="","",CONCATENATE("*SpatialOffsetID",TEXT(INDEX(RelatedFeatures[Offset Number],$A4287),"0000"))),"}")))</f>
        <v>#REF!</v>
      </c>
      <c r="P4287" t="e">
        <f>IF(INDEX(Methods[Method Type],$A4287)="","",
CONCATENATE("  - &amp;MethodID",TEXT($A4287,"0000"),
" {","MethodTypeCV:  ",CHAR(34),INDEX(Methods[Method Type],$A4287),CHAR(34),
", MethodCode:  ",CHAR(34),INDEX(Methods[Method Code],$A4287),CHAR(34),
", MethodName:  ",CHAR(34),INDEX(Methods[Method Name],$A4287),CHAR(34),
", MethodDescription:  ",CHAR(34),INDEX(Methods[Method Description],$A4287),CHAR(34),
", MethodLink:  ",CHAR(34),INDEX(Methods[Method Link],$A4287),CHAR(34),
", OrganizationID: *OrganizationID",TEXT(MATCH(INDEX(Methods[Organization Name],$A4287),Organizations[Organization Name],0),"0000"),"}"))</f>
        <v>#REF!</v>
      </c>
      <c r="Q4287" t="e">
        <f>IF(INDEX(Variables[Variable Type],$A4287)="","",
CONCATENATE("  - &amp;VariableID",TEXT($A4287,"0000"),
" {","VariableTypeCV:  ",CHAR(34),INDEX(Variables[Variable Type],$A4287),CHAR(34),
", VariableCode:  ",CHAR(34),INDEX(Variables[Variable Code],$A4287),CHAR(34),
", VariableNameCV:  ",CHAR(34),INDEX(Variables[Variable Name],$A4287),CHAR(34),
", VariableDefinition:  ",CHAR(34),INDEX(Variables[Variable Definition],$A4287),CHAR(34),
", SpecciationCV:  ",CHAR(34),INDEX(Variables[Speciation],$A4287),CHAR(34),
", NoDataValue:  ",CHAR(34),INDEX(Variables[No Data Value],$A4287),CHAR(34),"}"))</f>
        <v>#REF!</v>
      </c>
    </row>
    <row r="4288" spans="1:17" x14ac:dyDescent="0.25">
      <c r="A4288">
        <v>4285</v>
      </c>
      <c r="D4288" t="e">
        <f>IF(INDEX(People[First Name],$A4288)="","",
CONCATENATE("  - &amp;PersonID",TEXT($A4288,"0000"),
" {","PersonFirstName:  ",CHAR(34),INDEX(People[First Name],$A4288),CHAR(34),
", PersonMiddleName:  ",CHAR(34),INDEX(People[Middle Name],$A4288),CHAR(34),
", PersonLastName:  ",CHAR(34),INDEX(People[Last Name],$A4288),CHAR(34),"}"))</f>
        <v>#REF!</v>
      </c>
      <c r="E4288" t="e">
        <f>IF(INDEX(Organizations[Organization Type '[CV']],$A4288)="","",
CONCATENATE("  - &amp;OrganizationID",TEXT($A4288,"0000"),
" {","OrganizationTypeCV:  ",CHAR(34),INDEX(Organizations[Organization Type '[CV']],$A4288),CHAR(34),
", OrganizationCode:  ",CHAR(34),INDEX(Organizations[Organization Code],$A4288),CHAR(34),
", OrganizationName:  ",CHAR(34),INDEX(Organizations[Organization Name],$A4288),CHAR(34),
", OrganizationDescription:  ",CHAR(34),INDEX(Organizations[Organization Description],$A4288),CHAR(34),
", OrganizationLink:  ",CHAR(34),INDEX(Organizations[Organization Link],$A4288),CHAR(34),"}"))</f>
        <v>#REF!</v>
      </c>
      <c r="F4288" t="e">
        <f>IF(INDEX(People[First Name],$A4288)="","",
CONCATENATE("  - &amp;AffiliationID",TEXT($A4288,"0000"),
" {PersonID: *PersonID",TEXT($A4288,"0000"),
", OrganizationID: *OrganizationID",TEXT(MATCH(INDEX(People[Organization Name],$A4288),Organizations[Organization Name],0),"0000"),
", IsPrimaryOrganizationContact: , AffiliationStartDate: , AffiliationEndDate: , PrimaryPhone: ",
", PrimaryEmail: ",CHAR(34),INDEX(People[Primary Email],$A4288),CHAR(34),
", PrimaryAddress: ",CHAR(34),INDEX(People[Primary Address],$A4288),CHAR(34),
", PersonLink: }"))</f>
        <v>#REF!</v>
      </c>
      <c r="H4288" t="e">
        <f>IF(COUNTA(CitationInformation)=0,"",IF(INDEX(AuthorList[Author Name],$A4288)="","",
CONCATENATE("  - &amp;AuthorListID",TEXT($A4288,"0000"),
"  {CitationID: *CitationID0001",
", PersonID: *PersonID",TEXT(MATCH(INDEX(AuthorList[Author Name],$A4288),People[Full Name],0),"0000"),
", AuthorOrder: ",INDEX(AuthorList[Author Number],$A4288),"}")))</f>
        <v>#REF!</v>
      </c>
      <c r="K4288" t="e">
        <f>IF(INDEX(SamplingFeatures[Feature Code],$A4288)="","",
CONCATENATE("  - &amp;SamplingFeatureID",TEXT($A4288,"0000"),
" {","SamplingFeatureUUID:  ",CHAR(34),INDEX(SamplingFeatures[Sampling Feature UUID],$A4288),CHAR(34),
", SamplingFeatureTypeCV:  ",CHAR(34),INDEX(SamplingFeatures[Sampling Feature Type],$A4288),CHAR(34),
", SamplingFeatureCode:  ",CHAR(34),INDEX(SamplingFeatures[Feature Code],$A4288),CHAR(34),
", SamplingFeatureName:  ",CHAR(34),INDEX(SamplingFeatures[Feature Name],$A4288),CHAR(34),
", SamplingFeatureDescription:  ",CHAR(34),INDEX(SamplingFeatures[Feature Description],$A4288),CHAR(34),
", SamplingFeatureGeotypeCV:  ",CHAR(34),INDEX(SamplingFeatures[Feature Geo Type],$A4288),CHAR(34),
", FeatureGeometry:  ",CHAR(34),INDEX(SamplingFeatures[Feature Geometry],$A4288),CHAR(34),
", Elevation_m:  ",CHAR(34),INDEX(SamplingFeatures[Elevation_m],$A4288),CHAR(34),
", ElevationDatumCV:  ",CHAR(34),ElevationDatum,CHAR(34),"}"))</f>
        <v>#REF!</v>
      </c>
      <c r="L4288" t="e">
        <f>IF(INDEX(SamplingFeatures[Sampling Feature Type],$A4288)&lt;&gt;"Site","",
CONCATENATE("  - &amp;SiteID",TEXT(SUMPRODUCT(--($L$3:$L4287&lt;&gt;"")),"0000"),
" {","SamplingFeatureID:  *SamplingFeatureID",TEXT($A4288,"0000"),
", SiteTypeCV:  ",CHAR(34),INDEX(Sites[Site Type],$A4288),CHAR(34),
", Latitude:  ",INDEX(Sites[Latitude],$A4288),
", Longitude:  ",INDEX(Sites[Longitude],$A4288),
", SRSName:  ",CHAR(34),LatLonDatum,CHAR(34),"}"))</f>
        <v>#REF!</v>
      </c>
      <c r="M4288" t="e">
        <f>IF(INDEX(SamplingFeatures[Sampling Feature Type],$A4288)&lt;&gt;"Specimen","",
CONCATENATE("  - &amp;SpecimenID",TEXT(SUMPRODUCT(--($M$3:$M4287&lt;&gt;"")),"0000"),
" {","SamplingFeatureID:  *SamplingFeatureID",TEXT($A4288,"0000"),
", SpecimenTypeCV:  ",CHAR(34),INDEX(Specimens[Specimen Type],$A4288),CHAR(34),
", SpecimenMediumCV:  ",INDEX(Specimens[Specimen Medium],$A4288),
", IsFieldSpecimen:  ",CHAR(34),INDEX(Specimens[Is Field Specimen?],$A4288),CHAR(34),"}"))</f>
        <v>#REF!</v>
      </c>
      <c r="N4288" t="e">
        <f>IF(COUNTA(SpatialOffsets[])=0,"", IF(INDEX(SpatialOffsets[Spatial Offset Type],$A4288)="","",
CONCATENATE("  - &amp;SpatialOffsetID",TEXT($A4288,"0000"),
" {","SpatialOffsetTypeCV:  ",CHAR(34),INDEX(SpatialOffsets[Spatial Offset Type],$A4288),CHAR(34),
", Offset1Value:  ",INDEX(SpatialOffsets[Offset 1 Value],$A4288),
", Offset1UnitID:  ",CHAR(34),INDEX(SpatialOffsets[Offset 1 Unit],$A4288),CHAR(34),
", Offset2Value:  ",INDEX(SpatialOffsets[Offset 2 Value],$A4288),
", Offset2UnitID:  ",CHAR(34),INDEX(SpatialOffsets[Offset 2 Unit],$A4288),CHAR(34),
", Offset3Value:  ",INDEX(SpatialOffsets[Offset 3 Value],$A4288),
", Offset3UnitID:  ",CHAR(34),INDEX(SpatialOffsets[Offset 3 Unit],$A4288),CHAR(34),,"}")))</f>
        <v>#REF!</v>
      </c>
      <c r="O4288" t="e">
        <f>IF(COUNTA(RelatedFeatures[])=0,"", IF(INDEX(RelatedFeatures[First Sampling Feature Code],$A4288)="","",
CONCATENATE("  - &amp;RelationID",TEXT($A4288,"0000"),
" {","SamplingFeatureID:  *SamplingFeatureID",TEXT(MATCH(INDEX(RelatedFeatures[First Sampling Feature Code],$A4288),SamplingFeatures[Feature Code],0),"0000"),
", RelationshipTypeCV:  ",CHAR(34),INDEX(RelatedFeatures[Relationship Type],$A4288),CHAR(34),
", RelatedFeatureID: *SamplingFeatureID",TEXT(MATCH(INDEX(RelatedFeatures[Second Sampling Feature Code],$A4288),SamplingFeatures[Feature Code],0),"0000"),
", SpatialOffsetID:  ",IF(INDEX(RelatedFeatures[Offset Number],$A4288)="","",CONCATENATE("*SpatialOffsetID",TEXT(INDEX(RelatedFeatures[Offset Number],$A4288),"0000"))),"}")))</f>
        <v>#REF!</v>
      </c>
      <c r="P4288" t="e">
        <f>IF(INDEX(Methods[Method Type],$A4288)="","",
CONCATENATE("  - &amp;MethodID",TEXT($A4288,"0000"),
" {","MethodTypeCV:  ",CHAR(34),INDEX(Methods[Method Type],$A4288),CHAR(34),
", MethodCode:  ",CHAR(34),INDEX(Methods[Method Code],$A4288),CHAR(34),
", MethodName:  ",CHAR(34),INDEX(Methods[Method Name],$A4288),CHAR(34),
", MethodDescription:  ",CHAR(34),INDEX(Methods[Method Description],$A4288),CHAR(34),
", MethodLink:  ",CHAR(34),INDEX(Methods[Method Link],$A4288),CHAR(34),
", OrganizationID: *OrganizationID",TEXT(MATCH(INDEX(Methods[Organization Name],$A4288),Organizations[Organization Name],0),"0000"),"}"))</f>
        <v>#REF!</v>
      </c>
      <c r="Q4288" t="e">
        <f>IF(INDEX(Variables[Variable Type],$A4288)="","",
CONCATENATE("  - &amp;VariableID",TEXT($A4288,"0000"),
" {","VariableTypeCV:  ",CHAR(34),INDEX(Variables[Variable Type],$A4288),CHAR(34),
", VariableCode:  ",CHAR(34),INDEX(Variables[Variable Code],$A4288),CHAR(34),
", VariableNameCV:  ",CHAR(34),INDEX(Variables[Variable Name],$A4288),CHAR(34),
", VariableDefinition:  ",CHAR(34),INDEX(Variables[Variable Definition],$A4288),CHAR(34),
", SpecciationCV:  ",CHAR(34),INDEX(Variables[Speciation],$A4288),CHAR(34),
", NoDataValue:  ",CHAR(34),INDEX(Variables[No Data Value],$A4288),CHAR(34),"}"))</f>
        <v>#REF!</v>
      </c>
    </row>
    <row r="4289" spans="1:17" x14ac:dyDescent="0.25">
      <c r="A4289">
        <v>4286</v>
      </c>
      <c r="D4289" t="e">
        <f>IF(INDEX(People[First Name],$A4289)="","",
CONCATENATE("  - &amp;PersonID",TEXT($A4289,"0000"),
" {","PersonFirstName:  ",CHAR(34),INDEX(People[First Name],$A4289),CHAR(34),
", PersonMiddleName:  ",CHAR(34),INDEX(People[Middle Name],$A4289),CHAR(34),
", PersonLastName:  ",CHAR(34),INDEX(People[Last Name],$A4289),CHAR(34),"}"))</f>
        <v>#REF!</v>
      </c>
      <c r="E4289" t="e">
        <f>IF(INDEX(Organizations[Organization Type '[CV']],$A4289)="","",
CONCATENATE("  - &amp;OrganizationID",TEXT($A4289,"0000"),
" {","OrganizationTypeCV:  ",CHAR(34),INDEX(Organizations[Organization Type '[CV']],$A4289),CHAR(34),
", OrganizationCode:  ",CHAR(34),INDEX(Organizations[Organization Code],$A4289),CHAR(34),
", OrganizationName:  ",CHAR(34),INDEX(Organizations[Organization Name],$A4289),CHAR(34),
", OrganizationDescription:  ",CHAR(34),INDEX(Organizations[Organization Description],$A4289),CHAR(34),
", OrganizationLink:  ",CHAR(34),INDEX(Organizations[Organization Link],$A4289),CHAR(34),"}"))</f>
        <v>#REF!</v>
      </c>
      <c r="F4289" t="e">
        <f>IF(INDEX(People[First Name],$A4289)="","",
CONCATENATE("  - &amp;AffiliationID",TEXT($A4289,"0000"),
" {PersonID: *PersonID",TEXT($A4289,"0000"),
", OrganizationID: *OrganizationID",TEXT(MATCH(INDEX(People[Organization Name],$A4289),Organizations[Organization Name],0),"0000"),
", IsPrimaryOrganizationContact: , AffiliationStartDate: , AffiliationEndDate: , PrimaryPhone: ",
", PrimaryEmail: ",CHAR(34),INDEX(People[Primary Email],$A4289),CHAR(34),
", PrimaryAddress: ",CHAR(34),INDEX(People[Primary Address],$A4289),CHAR(34),
", PersonLink: }"))</f>
        <v>#REF!</v>
      </c>
      <c r="H4289" t="e">
        <f>IF(COUNTA(CitationInformation)=0,"",IF(INDEX(AuthorList[Author Name],$A4289)="","",
CONCATENATE("  - &amp;AuthorListID",TEXT($A4289,"0000"),
"  {CitationID: *CitationID0001",
", PersonID: *PersonID",TEXT(MATCH(INDEX(AuthorList[Author Name],$A4289),People[Full Name],0),"0000"),
", AuthorOrder: ",INDEX(AuthorList[Author Number],$A4289),"}")))</f>
        <v>#REF!</v>
      </c>
      <c r="K4289" t="e">
        <f>IF(INDEX(SamplingFeatures[Feature Code],$A4289)="","",
CONCATENATE("  - &amp;SamplingFeatureID",TEXT($A4289,"0000"),
" {","SamplingFeatureUUID:  ",CHAR(34),INDEX(SamplingFeatures[Sampling Feature UUID],$A4289),CHAR(34),
", SamplingFeatureTypeCV:  ",CHAR(34),INDEX(SamplingFeatures[Sampling Feature Type],$A4289),CHAR(34),
", SamplingFeatureCode:  ",CHAR(34),INDEX(SamplingFeatures[Feature Code],$A4289),CHAR(34),
", SamplingFeatureName:  ",CHAR(34),INDEX(SamplingFeatures[Feature Name],$A4289),CHAR(34),
", SamplingFeatureDescription:  ",CHAR(34),INDEX(SamplingFeatures[Feature Description],$A4289),CHAR(34),
", SamplingFeatureGeotypeCV:  ",CHAR(34),INDEX(SamplingFeatures[Feature Geo Type],$A4289),CHAR(34),
", FeatureGeometry:  ",CHAR(34),INDEX(SamplingFeatures[Feature Geometry],$A4289),CHAR(34),
", Elevation_m:  ",CHAR(34),INDEX(SamplingFeatures[Elevation_m],$A4289),CHAR(34),
", ElevationDatumCV:  ",CHAR(34),ElevationDatum,CHAR(34),"}"))</f>
        <v>#REF!</v>
      </c>
      <c r="L4289" t="e">
        <f>IF(INDEX(SamplingFeatures[Sampling Feature Type],$A4289)&lt;&gt;"Site","",
CONCATENATE("  - &amp;SiteID",TEXT(SUMPRODUCT(--($L$3:$L4288&lt;&gt;"")),"0000"),
" {","SamplingFeatureID:  *SamplingFeatureID",TEXT($A4289,"0000"),
", SiteTypeCV:  ",CHAR(34),INDEX(Sites[Site Type],$A4289),CHAR(34),
", Latitude:  ",INDEX(Sites[Latitude],$A4289),
", Longitude:  ",INDEX(Sites[Longitude],$A4289),
", SRSName:  ",CHAR(34),LatLonDatum,CHAR(34),"}"))</f>
        <v>#REF!</v>
      </c>
      <c r="M4289" t="e">
        <f>IF(INDEX(SamplingFeatures[Sampling Feature Type],$A4289)&lt;&gt;"Specimen","",
CONCATENATE("  - &amp;SpecimenID",TEXT(SUMPRODUCT(--($M$3:$M4288&lt;&gt;"")),"0000"),
" {","SamplingFeatureID:  *SamplingFeatureID",TEXT($A4289,"0000"),
", SpecimenTypeCV:  ",CHAR(34),INDEX(Specimens[Specimen Type],$A4289),CHAR(34),
", SpecimenMediumCV:  ",INDEX(Specimens[Specimen Medium],$A4289),
", IsFieldSpecimen:  ",CHAR(34),INDEX(Specimens[Is Field Specimen?],$A4289),CHAR(34),"}"))</f>
        <v>#REF!</v>
      </c>
      <c r="N4289" t="e">
        <f>IF(COUNTA(SpatialOffsets[])=0,"", IF(INDEX(SpatialOffsets[Spatial Offset Type],$A4289)="","",
CONCATENATE("  - &amp;SpatialOffsetID",TEXT($A4289,"0000"),
" {","SpatialOffsetTypeCV:  ",CHAR(34),INDEX(SpatialOffsets[Spatial Offset Type],$A4289),CHAR(34),
", Offset1Value:  ",INDEX(SpatialOffsets[Offset 1 Value],$A4289),
", Offset1UnitID:  ",CHAR(34),INDEX(SpatialOffsets[Offset 1 Unit],$A4289),CHAR(34),
", Offset2Value:  ",INDEX(SpatialOffsets[Offset 2 Value],$A4289),
", Offset2UnitID:  ",CHAR(34),INDEX(SpatialOffsets[Offset 2 Unit],$A4289),CHAR(34),
", Offset3Value:  ",INDEX(SpatialOffsets[Offset 3 Value],$A4289),
", Offset3UnitID:  ",CHAR(34),INDEX(SpatialOffsets[Offset 3 Unit],$A4289),CHAR(34),,"}")))</f>
        <v>#REF!</v>
      </c>
      <c r="O4289" t="e">
        <f>IF(COUNTA(RelatedFeatures[])=0,"", IF(INDEX(RelatedFeatures[First Sampling Feature Code],$A4289)="","",
CONCATENATE("  - &amp;RelationID",TEXT($A4289,"0000"),
" {","SamplingFeatureID:  *SamplingFeatureID",TEXT(MATCH(INDEX(RelatedFeatures[First Sampling Feature Code],$A4289),SamplingFeatures[Feature Code],0),"0000"),
", RelationshipTypeCV:  ",CHAR(34),INDEX(RelatedFeatures[Relationship Type],$A4289),CHAR(34),
", RelatedFeatureID: *SamplingFeatureID",TEXT(MATCH(INDEX(RelatedFeatures[Second Sampling Feature Code],$A4289),SamplingFeatures[Feature Code],0),"0000"),
", SpatialOffsetID:  ",IF(INDEX(RelatedFeatures[Offset Number],$A4289)="","",CONCATENATE("*SpatialOffsetID",TEXT(INDEX(RelatedFeatures[Offset Number],$A4289),"0000"))),"}")))</f>
        <v>#REF!</v>
      </c>
      <c r="P4289" t="e">
        <f>IF(INDEX(Methods[Method Type],$A4289)="","",
CONCATENATE("  - &amp;MethodID",TEXT($A4289,"0000"),
" {","MethodTypeCV:  ",CHAR(34),INDEX(Methods[Method Type],$A4289),CHAR(34),
", MethodCode:  ",CHAR(34),INDEX(Methods[Method Code],$A4289),CHAR(34),
", MethodName:  ",CHAR(34),INDEX(Methods[Method Name],$A4289),CHAR(34),
", MethodDescription:  ",CHAR(34),INDEX(Methods[Method Description],$A4289),CHAR(34),
", MethodLink:  ",CHAR(34),INDEX(Methods[Method Link],$A4289),CHAR(34),
", OrganizationID: *OrganizationID",TEXT(MATCH(INDEX(Methods[Organization Name],$A4289),Organizations[Organization Name],0),"0000"),"}"))</f>
        <v>#REF!</v>
      </c>
      <c r="Q4289" t="e">
        <f>IF(INDEX(Variables[Variable Type],$A4289)="","",
CONCATENATE("  - &amp;VariableID",TEXT($A4289,"0000"),
" {","VariableTypeCV:  ",CHAR(34),INDEX(Variables[Variable Type],$A4289),CHAR(34),
", VariableCode:  ",CHAR(34),INDEX(Variables[Variable Code],$A4289),CHAR(34),
", VariableNameCV:  ",CHAR(34),INDEX(Variables[Variable Name],$A4289),CHAR(34),
", VariableDefinition:  ",CHAR(34),INDEX(Variables[Variable Definition],$A4289),CHAR(34),
", SpecciationCV:  ",CHAR(34),INDEX(Variables[Speciation],$A4289),CHAR(34),
", NoDataValue:  ",CHAR(34),INDEX(Variables[No Data Value],$A4289),CHAR(34),"}"))</f>
        <v>#REF!</v>
      </c>
    </row>
    <row r="4290" spans="1:17" x14ac:dyDescent="0.25">
      <c r="A4290">
        <v>4287</v>
      </c>
      <c r="D4290" t="e">
        <f>IF(INDEX(People[First Name],$A4290)="","",
CONCATENATE("  - &amp;PersonID",TEXT($A4290,"0000"),
" {","PersonFirstName:  ",CHAR(34),INDEX(People[First Name],$A4290),CHAR(34),
", PersonMiddleName:  ",CHAR(34),INDEX(People[Middle Name],$A4290),CHAR(34),
", PersonLastName:  ",CHAR(34),INDEX(People[Last Name],$A4290),CHAR(34),"}"))</f>
        <v>#REF!</v>
      </c>
      <c r="E4290" t="e">
        <f>IF(INDEX(Organizations[Organization Type '[CV']],$A4290)="","",
CONCATENATE("  - &amp;OrganizationID",TEXT($A4290,"0000"),
" {","OrganizationTypeCV:  ",CHAR(34),INDEX(Organizations[Organization Type '[CV']],$A4290),CHAR(34),
", OrganizationCode:  ",CHAR(34),INDEX(Organizations[Organization Code],$A4290),CHAR(34),
", OrganizationName:  ",CHAR(34),INDEX(Organizations[Organization Name],$A4290),CHAR(34),
", OrganizationDescription:  ",CHAR(34),INDEX(Organizations[Organization Description],$A4290),CHAR(34),
", OrganizationLink:  ",CHAR(34),INDEX(Organizations[Organization Link],$A4290),CHAR(34),"}"))</f>
        <v>#REF!</v>
      </c>
      <c r="F4290" t="e">
        <f>IF(INDEX(People[First Name],$A4290)="","",
CONCATENATE("  - &amp;AffiliationID",TEXT($A4290,"0000"),
" {PersonID: *PersonID",TEXT($A4290,"0000"),
", OrganizationID: *OrganizationID",TEXT(MATCH(INDEX(People[Organization Name],$A4290),Organizations[Organization Name],0),"0000"),
", IsPrimaryOrganizationContact: , AffiliationStartDate: , AffiliationEndDate: , PrimaryPhone: ",
", PrimaryEmail: ",CHAR(34),INDEX(People[Primary Email],$A4290),CHAR(34),
", PrimaryAddress: ",CHAR(34),INDEX(People[Primary Address],$A4290),CHAR(34),
", PersonLink: }"))</f>
        <v>#REF!</v>
      </c>
      <c r="H4290" t="e">
        <f>IF(COUNTA(CitationInformation)=0,"",IF(INDEX(AuthorList[Author Name],$A4290)="","",
CONCATENATE("  - &amp;AuthorListID",TEXT($A4290,"0000"),
"  {CitationID: *CitationID0001",
", PersonID: *PersonID",TEXT(MATCH(INDEX(AuthorList[Author Name],$A4290),People[Full Name],0),"0000"),
", AuthorOrder: ",INDEX(AuthorList[Author Number],$A4290),"}")))</f>
        <v>#REF!</v>
      </c>
      <c r="K4290" t="e">
        <f>IF(INDEX(SamplingFeatures[Feature Code],$A4290)="","",
CONCATENATE("  - &amp;SamplingFeatureID",TEXT($A4290,"0000"),
" {","SamplingFeatureUUID:  ",CHAR(34),INDEX(SamplingFeatures[Sampling Feature UUID],$A4290),CHAR(34),
", SamplingFeatureTypeCV:  ",CHAR(34),INDEX(SamplingFeatures[Sampling Feature Type],$A4290),CHAR(34),
", SamplingFeatureCode:  ",CHAR(34),INDEX(SamplingFeatures[Feature Code],$A4290),CHAR(34),
", SamplingFeatureName:  ",CHAR(34),INDEX(SamplingFeatures[Feature Name],$A4290),CHAR(34),
", SamplingFeatureDescription:  ",CHAR(34),INDEX(SamplingFeatures[Feature Description],$A4290),CHAR(34),
", SamplingFeatureGeotypeCV:  ",CHAR(34),INDEX(SamplingFeatures[Feature Geo Type],$A4290),CHAR(34),
", FeatureGeometry:  ",CHAR(34),INDEX(SamplingFeatures[Feature Geometry],$A4290),CHAR(34),
", Elevation_m:  ",CHAR(34),INDEX(SamplingFeatures[Elevation_m],$A4290),CHAR(34),
", ElevationDatumCV:  ",CHAR(34),ElevationDatum,CHAR(34),"}"))</f>
        <v>#REF!</v>
      </c>
      <c r="L4290" t="e">
        <f>IF(INDEX(SamplingFeatures[Sampling Feature Type],$A4290)&lt;&gt;"Site","",
CONCATENATE("  - &amp;SiteID",TEXT(SUMPRODUCT(--($L$3:$L4289&lt;&gt;"")),"0000"),
" {","SamplingFeatureID:  *SamplingFeatureID",TEXT($A4290,"0000"),
", SiteTypeCV:  ",CHAR(34),INDEX(Sites[Site Type],$A4290),CHAR(34),
", Latitude:  ",INDEX(Sites[Latitude],$A4290),
", Longitude:  ",INDEX(Sites[Longitude],$A4290),
", SRSName:  ",CHAR(34),LatLonDatum,CHAR(34),"}"))</f>
        <v>#REF!</v>
      </c>
      <c r="M4290" t="e">
        <f>IF(INDEX(SamplingFeatures[Sampling Feature Type],$A4290)&lt;&gt;"Specimen","",
CONCATENATE("  - &amp;SpecimenID",TEXT(SUMPRODUCT(--($M$3:$M4289&lt;&gt;"")),"0000"),
" {","SamplingFeatureID:  *SamplingFeatureID",TEXT($A4290,"0000"),
", SpecimenTypeCV:  ",CHAR(34),INDEX(Specimens[Specimen Type],$A4290),CHAR(34),
", SpecimenMediumCV:  ",INDEX(Specimens[Specimen Medium],$A4290),
", IsFieldSpecimen:  ",CHAR(34),INDEX(Specimens[Is Field Specimen?],$A4290),CHAR(34),"}"))</f>
        <v>#REF!</v>
      </c>
      <c r="N4290" t="e">
        <f>IF(COUNTA(SpatialOffsets[])=0,"", IF(INDEX(SpatialOffsets[Spatial Offset Type],$A4290)="","",
CONCATENATE("  - &amp;SpatialOffsetID",TEXT($A4290,"0000"),
" {","SpatialOffsetTypeCV:  ",CHAR(34),INDEX(SpatialOffsets[Spatial Offset Type],$A4290),CHAR(34),
", Offset1Value:  ",INDEX(SpatialOffsets[Offset 1 Value],$A4290),
", Offset1UnitID:  ",CHAR(34),INDEX(SpatialOffsets[Offset 1 Unit],$A4290),CHAR(34),
", Offset2Value:  ",INDEX(SpatialOffsets[Offset 2 Value],$A4290),
", Offset2UnitID:  ",CHAR(34),INDEX(SpatialOffsets[Offset 2 Unit],$A4290),CHAR(34),
", Offset3Value:  ",INDEX(SpatialOffsets[Offset 3 Value],$A4290),
", Offset3UnitID:  ",CHAR(34),INDEX(SpatialOffsets[Offset 3 Unit],$A4290),CHAR(34),,"}")))</f>
        <v>#REF!</v>
      </c>
      <c r="O4290" t="e">
        <f>IF(COUNTA(RelatedFeatures[])=0,"", IF(INDEX(RelatedFeatures[First Sampling Feature Code],$A4290)="","",
CONCATENATE("  - &amp;RelationID",TEXT($A4290,"0000"),
" {","SamplingFeatureID:  *SamplingFeatureID",TEXT(MATCH(INDEX(RelatedFeatures[First Sampling Feature Code],$A4290),SamplingFeatures[Feature Code],0),"0000"),
", RelationshipTypeCV:  ",CHAR(34),INDEX(RelatedFeatures[Relationship Type],$A4290),CHAR(34),
", RelatedFeatureID: *SamplingFeatureID",TEXT(MATCH(INDEX(RelatedFeatures[Second Sampling Feature Code],$A4290),SamplingFeatures[Feature Code],0),"0000"),
", SpatialOffsetID:  ",IF(INDEX(RelatedFeatures[Offset Number],$A4290)="","",CONCATENATE("*SpatialOffsetID",TEXT(INDEX(RelatedFeatures[Offset Number],$A4290),"0000"))),"}")))</f>
        <v>#REF!</v>
      </c>
      <c r="P4290" t="e">
        <f>IF(INDEX(Methods[Method Type],$A4290)="","",
CONCATENATE("  - &amp;MethodID",TEXT($A4290,"0000"),
" {","MethodTypeCV:  ",CHAR(34),INDEX(Methods[Method Type],$A4290),CHAR(34),
", MethodCode:  ",CHAR(34),INDEX(Methods[Method Code],$A4290),CHAR(34),
", MethodName:  ",CHAR(34),INDEX(Methods[Method Name],$A4290),CHAR(34),
", MethodDescription:  ",CHAR(34),INDEX(Methods[Method Description],$A4290),CHAR(34),
", MethodLink:  ",CHAR(34),INDEX(Methods[Method Link],$A4290),CHAR(34),
", OrganizationID: *OrganizationID",TEXT(MATCH(INDEX(Methods[Organization Name],$A4290),Organizations[Organization Name],0),"0000"),"}"))</f>
        <v>#REF!</v>
      </c>
      <c r="Q4290" t="e">
        <f>IF(INDEX(Variables[Variable Type],$A4290)="","",
CONCATENATE("  - &amp;VariableID",TEXT($A4290,"0000"),
" {","VariableTypeCV:  ",CHAR(34),INDEX(Variables[Variable Type],$A4290),CHAR(34),
", VariableCode:  ",CHAR(34),INDEX(Variables[Variable Code],$A4290),CHAR(34),
", VariableNameCV:  ",CHAR(34),INDEX(Variables[Variable Name],$A4290),CHAR(34),
", VariableDefinition:  ",CHAR(34),INDEX(Variables[Variable Definition],$A4290),CHAR(34),
", SpecciationCV:  ",CHAR(34),INDEX(Variables[Speciation],$A4290),CHAR(34),
", NoDataValue:  ",CHAR(34),INDEX(Variables[No Data Value],$A4290),CHAR(34),"}"))</f>
        <v>#REF!</v>
      </c>
    </row>
    <row r="4291" spans="1:17" x14ac:dyDescent="0.25">
      <c r="A4291">
        <v>4288</v>
      </c>
      <c r="D4291" t="e">
        <f>IF(INDEX(People[First Name],$A4291)="","",
CONCATENATE("  - &amp;PersonID",TEXT($A4291,"0000"),
" {","PersonFirstName:  ",CHAR(34),INDEX(People[First Name],$A4291),CHAR(34),
", PersonMiddleName:  ",CHAR(34),INDEX(People[Middle Name],$A4291),CHAR(34),
", PersonLastName:  ",CHAR(34),INDEX(People[Last Name],$A4291),CHAR(34),"}"))</f>
        <v>#REF!</v>
      </c>
      <c r="E4291" t="e">
        <f>IF(INDEX(Organizations[Organization Type '[CV']],$A4291)="","",
CONCATENATE("  - &amp;OrganizationID",TEXT($A4291,"0000"),
" {","OrganizationTypeCV:  ",CHAR(34),INDEX(Organizations[Organization Type '[CV']],$A4291),CHAR(34),
", OrganizationCode:  ",CHAR(34),INDEX(Organizations[Organization Code],$A4291),CHAR(34),
", OrganizationName:  ",CHAR(34),INDEX(Organizations[Organization Name],$A4291),CHAR(34),
", OrganizationDescription:  ",CHAR(34),INDEX(Organizations[Organization Description],$A4291),CHAR(34),
", OrganizationLink:  ",CHAR(34),INDEX(Organizations[Organization Link],$A4291),CHAR(34),"}"))</f>
        <v>#REF!</v>
      </c>
      <c r="F4291" t="e">
        <f>IF(INDEX(People[First Name],$A4291)="","",
CONCATENATE("  - &amp;AffiliationID",TEXT($A4291,"0000"),
" {PersonID: *PersonID",TEXT($A4291,"0000"),
", OrganizationID: *OrganizationID",TEXT(MATCH(INDEX(People[Organization Name],$A4291),Organizations[Organization Name],0),"0000"),
", IsPrimaryOrganizationContact: , AffiliationStartDate: , AffiliationEndDate: , PrimaryPhone: ",
", PrimaryEmail: ",CHAR(34),INDEX(People[Primary Email],$A4291),CHAR(34),
", PrimaryAddress: ",CHAR(34),INDEX(People[Primary Address],$A4291),CHAR(34),
", PersonLink: }"))</f>
        <v>#REF!</v>
      </c>
      <c r="H4291" t="e">
        <f>IF(COUNTA(CitationInformation)=0,"",IF(INDEX(AuthorList[Author Name],$A4291)="","",
CONCATENATE("  - &amp;AuthorListID",TEXT($A4291,"0000"),
"  {CitationID: *CitationID0001",
", PersonID: *PersonID",TEXT(MATCH(INDEX(AuthorList[Author Name],$A4291),People[Full Name],0),"0000"),
", AuthorOrder: ",INDEX(AuthorList[Author Number],$A4291),"}")))</f>
        <v>#REF!</v>
      </c>
      <c r="K4291" t="e">
        <f>IF(INDEX(SamplingFeatures[Feature Code],$A4291)="","",
CONCATENATE("  - &amp;SamplingFeatureID",TEXT($A4291,"0000"),
" {","SamplingFeatureUUID:  ",CHAR(34),INDEX(SamplingFeatures[Sampling Feature UUID],$A4291),CHAR(34),
", SamplingFeatureTypeCV:  ",CHAR(34),INDEX(SamplingFeatures[Sampling Feature Type],$A4291),CHAR(34),
", SamplingFeatureCode:  ",CHAR(34),INDEX(SamplingFeatures[Feature Code],$A4291),CHAR(34),
", SamplingFeatureName:  ",CHAR(34),INDEX(SamplingFeatures[Feature Name],$A4291),CHAR(34),
", SamplingFeatureDescription:  ",CHAR(34),INDEX(SamplingFeatures[Feature Description],$A4291),CHAR(34),
", SamplingFeatureGeotypeCV:  ",CHAR(34),INDEX(SamplingFeatures[Feature Geo Type],$A4291),CHAR(34),
", FeatureGeometry:  ",CHAR(34),INDEX(SamplingFeatures[Feature Geometry],$A4291),CHAR(34),
", Elevation_m:  ",CHAR(34),INDEX(SamplingFeatures[Elevation_m],$A4291),CHAR(34),
", ElevationDatumCV:  ",CHAR(34),ElevationDatum,CHAR(34),"}"))</f>
        <v>#REF!</v>
      </c>
      <c r="L4291" t="e">
        <f>IF(INDEX(SamplingFeatures[Sampling Feature Type],$A4291)&lt;&gt;"Site","",
CONCATENATE("  - &amp;SiteID",TEXT(SUMPRODUCT(--($L$3:$L4290&lt;&gt;"")),"0000"),
" {","SamplingFeatureID:  *SamplingFeatureID",TEXT($A4291,"0000"),
", SiteTypeCV:  ",CHAR(34),INDEX(Sites[Site Type],$A4291),CHAR(34),
", Latitude:  ",INDEX(Sites[Latitude],$A4291),
", Longitude:  ",INDEX(Sites[Longitude],$A4291),
", SRSName:  ",CHAR(34),LatLonDatum,CHAR(34),"}"))</f>
        <v>#REF!</v>
      </c>
      <c r="M4291" t="e">
        <f>IF(INDEX(SamplingFeatures[Sampling Feature Type],$A4291)&lt;&gt;"Specimen","",
CONCATENATE("  - &amp;SpecimenID",TEXT(SUMPRODUCT(--($M$3:$M4290&lt;&gt;"")),"0000"),
" {","SamplingFeatureID:  *SamplingFeatureID",TEXT($A4291,"0000"),
", SpecimenTypeCV:  ",CHAR(34),INDEX(Specimens[Specimen Type],$A4291),CHAR(34),
", SpecimenMediumCV:  ",INDEX(Specimens[Specimen Medium],$A4291),
", IsFieldSpecimen:  ",CHAR(34),INDEX(Specimens[Is Field Specimen?],$A4291),CHAR(34),"}"))</f>
        <v>#REF!</v>
      </c>
      <c r="N4291" t="e">
        <f>IF(COUNTA(SpatialOffsets[])=0,"", IF(INDEX(SpatialOffsets[Spatial Offset Type],$A4291)="","",
CONCATENATE("  - &amp;SpatialOffsetID",TEXT($A4291,"0000"),
" {","SpatialOffsetTypeCV:  ",CHAR(34),INDEX(SpatialOffsets[Spatial Offset Type],$A4291),CHAR(34),
", Offset1Value:  ",INDEX(SpatialOffsets[Offset 1 Value],$A4291),
", Offset1UnitID:  ",CHAR(34),INDEX(SpatialOffsets[Offset 1 Unit],$A4291),CHAR(34),
", Offset2Value:  ",INDEX(SpatialOffsets[Offset 2 Value],$A4291),
", Offset2UnitID:  ",CHAR(34),INDEX(SpatialOffsets[Offset 2 Unit],$A4291),CHAR(34),
", Offset3Value:  ",INDEX(SpatialOffsets[Offset 3 Value],$A4291),
", Offset3UnitID:  ",CHAR(34),INDEX(SpatialOffsets[Offset 3 Unit],$A4291),CHAR(34),,"}")))</f>
        <v>#REF!</v>
      </c>
      <c r="O4291" t="e">
        <f>IF(COUNTA(RelatedFeatures[])=0,"", IF(INDEX(RelatedFeatures[First Sampling Feature Code],$A4291)="","",
CONCATENATE("  - &amp;RelationID",TEXT($A4291,"0000"),
" {","SamplingFeatureID:  *SamplingFeatureID",TEXT(MATCH(INDEX(RelatedFeatures[First Sampling Feature Code],$A4291),SamplingFeatures[Feature Code],0),"0000"),
", RelationshipTypeCV:  ",CHAR(34),INDEX(RelatedFeatures[Relationship Type],$A4291),CHAR(34),
", RelatedFeatureID: *SamplingFeatureID",TEXT(MATCH(INDEX(RelatedFeatures[Second Sampling Feature Code],$A4291),SamplingFeatures[Feature Code],0),"0000"),
", SpatialOffsetID:  ",IF(INDEX(RelatedFeatures[Offset Number],$A4291)="","",CONCATENATE("*SpatialOffsetID",TEXT(INDEX(RelatedFeatures[Offset Number],$A4291),"0000"))),"}")))</f>
        <v>#REF!</v>
      </c>
      <c r="P4291" t="e">
        <f>IF(INDEX(Methods[Method Type],$A4291)="","",
CONCATENATE("  - &amp;MethodID",TEXT($A4291,"0000"),
" {","MethodTypeCV:  ",CHAR(34),INDEX(Methods[Method Type],$A4291),CHAR(34),
", MethodCode:  ",CHAR(34),INDEX(Methods[Method Code],$A4291),CHAR(34),
", MethodName:  ",CHAR(34),INDEX(Methods[Method Name],$A4291),CHAR(34),
", MethodDescription:  ",CHAR(34),INDEX(Methods[Method Description],$A4291),CHAR(34),
", MethodLink:  ",CHAR(34),INDEX(Methods[Method Link],$A4291),CHAR(34),
", OrganizationID: *OrganizationID",TEXT(MATCH(INDEX(Methods[Organization Name],$A4291),Organizations[Organization Name],0),"0000"),"}"))</f>
        <v>#REF!</v>
      </c>
      <c r="Q4291" t="e">
        <f>IF(INDEX(Variables[Variable Type],$A4291)="","",
CONCATENATE("  - &amp;VariableID",TEXT($A4291,"0000"),
" {","VariableTypeCV:  ",CHAR(34),INDEX(Variables[Variable Type],$A4291),CHAR(34),
", VariableCode:  ",CHAR(34),INDEX(Variables[Variable Code],$A4291),CHAR(34),
", VariableNameCV:  ",CHAR(34),INDEX(Variables[Variable Name],$A4291),CHAR(34),
", VariableDefinition:  ",CHAR(34),INDEX(Variables[Variable Definition],$A4291),CHAR(34),
", SpecciationCV:  ",CHAR(34),INDEX(Variables[Speciation],$A4291),CHAR(34),
", NoDataValue:  ",CHAR(34),INDEX(Variables[No Data Value],$A4291),CHAR(34),"}"))</f>
        <v>#REF!</v>
      </c>
    </row>
    <row r="4292" spans="1:17" x14ac:dyDescent="0.25">
      <c r="A4292">
        <v>4289</v>
      </c>
      <c r="D4292" t="e">
        <f>IF(INDEX(People[First Name],$A4292)="","",
CONCATENATE("  - &amp;PersonID",TEXT($A4292,"0000"),
" {","PersonFirstName:  ",CHAR(34),INDEX(People[First Name],$A4292),CHAR(34),
", PersonMiddleName:  ",CHAR(34),INDEX(People[Middle Name],$A4292),CHAR(34),
", PersonLastName:  ",CHAR(34),INDEX(People[Last Name],$A4292),CHAR(34),"}"))</f>
        <v>#REF!</v>
      </c>
      <c r="E4292" t="e">
        <f>IF(INDEX(Organizations[Organization Type '[CV']],$A4292)="","",
CONCATENATE("  - &amp;OrganizationID",TEXT($A4292,"0000"),
" {","OrganizationTypeCV:  ",CHAR(34),INDEX(Organizations[Organization Type '[CV']],$A4292),CHAR(34),
", OrganizationCode:  ",CHAR(34),INDEX(Organizations[Organization Code],$A4292),CHAR(34),
", OrganizationName:  ",CHAR(34),INDEX(Organizations[Organization Name],$A4292),CHAR(34),
", OrganizationDescription:  ",CHAR(34),INDEX(Organizations[Organization Description],$A4292),CHAR(34),
", OrganizationLink:  ",CHAR(34),INDEX(Organizations[Organization Link],$A4292),CHAR(34),"}"))</f>
        <v>#REF!</v>
      </c>
      <c r="F4292" t="e">
        <f>IF(INDEX(People[First Name],$A4292)="","",
CONCATENATE("  - &amp;AffiliationID",TEXT($A4292,"0000"),
" {PersonID: *PersonID",TEXT($A4292,"0000"),
", OrganizationID: *OrganizationID",TEXT(MATCH(INDEX(People[Organization Name],$A4292),Organizations[Organization Name],0),"0000"),
", IsPrimaryOrganizationContact: , AffiliationStartDate: , AffiliationEndDate: , PrimaryPhone: ",
", PrimaryEmail: ",CHAR(34),INDEX(People[Primary Email],$A4292),CHAR(34),
", PrimaryAddress: ",CHAR(34),INDEX(People[Primary Address],$A4292),CHAR(34),
", PersonLink: }"))</f>
        <v>#REF!</v>
      </c>
      <c r="H4292" t="e">
        <f>IF(COUNTA(CitationInformation)=0,"",IF(INDEX(AuthorList[Author Name],$A4292)="","",
CONCATENATE("  - &amp;AuthorListID",TEXT($A4292,"0000"),
"  {CitationID: *CitationID0001",
", PersonID: *PersonID",TEXT(MATCH(INDEX(AuthorList[Author Name],$A4292),People[Full Name],0),"0000"),
", AuthorOrder: ",INDEX(AuthorList[Author Number],$A4292),"}")))</f>
        <v>#REF!</v>
      </c>
      <c r="K4292" t="e">
        <f>IF(INDEX(SamplingFeatures[Feature Code],$A4292)="","",
CONCATENATE("  - &amp;SamplingFeatureID",TEXT($A4292,"0000"),
" {","SamplingFeatureUUID:  ",CHAR(34),INDEX(SamplingFeatures[Sampling Feature UUID],$A4292),CHAR(34),
", SamplingFeatureTypeCV:  ",CHAR(34),INDEX(SamplingFeatures[Sampling Feature Type],$A4292),CHAR(34),
", SamplingFeatureCode:  ",CHAR(34),INDEX(SamplingFeatures[Feature Code],$A4292),CHAR(34),
", SamplingFeatureName:  ",CHAR(34),INDEX(SamplingFeatures[Feature Name],$A4292),CHAR(34),
", SamplingFeatureDescription:  ",CHAR(34),INDEX(SamplingFeatures[Feature Description],$A4292),CHAR(34),
", SamplingFeatureGeotypeCV:  ",CHAR(34),INDEX(SamplingFeatures[Feature Geo Type],$A4292),CHAR(34),
", FeatureGeometry:  ",CHAR(34),INDEX(SamplingFeatures[Feature Geometry],$A4292),CHAR(34),
", Elevation_m:  ",CHAR(34),INDEX(SamplingFeatures[Elevation_m],$A4292),CHAR(34),
", ElevationDatumCV:  ",CHAR(34),ElevationDatum,CHAR(34),"}"))</f>
        <v>#REF!</v>
      </c>
      <c r="L4292" t="e">
        <f>IF(INDEX(SamplingFeatures[Sampling Feature Type],$A4292)&lt;&gt;"Site","",
CONCATENATE("  - &amp;SiteID",TEXT(SUMPRODUCT(--($L$3:$L4291&lt;&gt;"")),"0000"),
" {","SamplingFeatureID:  *SamplingFeatureID",TEXT($A4292,"0000"),
", SiteTypeCV:  ",CHAR(34),INDEX(Sites[Site Type],$A4292),CHAR(34),
", Latitude:  ",INDEX(Sites[Latitude],$A4292),
", Longitude:  ",INDEX(Sites[Longitude],$A4292),
", SRSName:  ",CHAR(34),LatLonDatum,CHAR(34),"}"))</f>
        <v>#REF!</v>
      </c>
      <c r="M4292" t="e">
        <f>IF(INDEX(SamplingFeatures[Sampling Feature Type],$A4292)&lt;&gt;"Specimen","",
CONCATENATE("  - &amp;SpecimenID",TEXT(SUMPRODUCT(--($M$3:$M4291&lt;&gt;"")),"0000"),
" {","SamplingFeatureID:  *SamplingFeatureID",TEXT($A4292,"0000"),
", SpecimenTypeCV:  ",CHAR(34),INDEX(Specimens[Specimen Type],$A4292),CHAR(34),
", SpecimenMediumCV:  ",INDEX(Specimens[Specimen Medium],$A4292),
", IsFieldSpecimen:  ",CHAR(34),INDEX(Specimens[Is Field Specimen?],$A4292),CHAR(34),"}"))</f>
        <v>#REF!</v>
      </c>
      <c r="N4292" t="e">
        <f>IF(COUNTA(SpatialOffsets[])=0,"", IF(INDEX(SpatialOffsets[Spatial Offset Type],$A4292)="","",
CONCATENATE("  - &amp;SpatialOffsetID",TEXT($A4292,"0000"),
" {","SpatialOffsetTypeCV:  ",CHAR(34),INDEX(SpatialOffsets[Spatial Offset Type],$A4292),CHAR(34),
", Offset1Value:  ",INDEX(SpatialOffsets[Offset 1 Value],$A4292),
", Offset1UnitID:  ",CHAR(34),INDEX(SpatialOffsets[Offset 1 Unit],$A4292),CHAR(34),
", Offset2Value:  ",INDEX(SpatialOffsets[Offset 2 Value],$A4292),
", Offset2UnitID:  ",CHAR(34),INDEX(SpatialOffsets[Offset 2 Unit],$A4292),CHAR(34),
", Offset3Value:  ",INDEX(SpatialOffsets[Offset 3 Value],$A4292),
", Offset3UnitID:  ",CHAR(34),INDEX(SpatialOffsets[Offset 3 Unit],$A4292),CHAR(34),,"}")))</f>
        <v>#REF!</v>
      </c>
      <c r="O4292" t="e">
        <f>IF(COUNTA(RelatedFeatures[])=0,"", IF(INDEX(RelatedFeatures[First Sampling Feature Code],$A4292)="","",
CONCATENATE("  - &amp;RelationID",TEXT($A4292,"0000"),
" {","SamplingFeatureID:  *SamplingFeatureID",TEXT(MATCH(INDEX(RelatedFeatures[First Sampling Feature Code],$A4292),SamplingFeatures[Feature Code],0),"0000"),
", RelationshipTypeCV:  ",CHAR(34),INDEX(RelatedFeatures[Relationship Type],$A4292),CHAR(34),
", RelatedFeatureID: *SamplingFeatureID",TEXT(MATCH(INDEX(RelatedFeatures[Second Sampling Feature Code],$A4292),SamplingFeatures[Feature Code],0),"0000"),
", SpatialOffsetID:  ",IF(INDEX(RelatedFeatures[Offset Number],$A4292)="","",CONCATENATE("*SpatialOffsetID",TEXT(INDEX(RelatedFeatures[Offset Number],$A4292),"0000"))),"}")))</f>
        <v>#REF!</v>
      </c>
      <c r="P4292" t="e">
        <f>IF(INDEX(Methods[Method Type],$A4292)="","",
CONCATENATE("  - &amp;MethodID",TEXT($A4292,"0000"),
" {","MethodTypeCV:  ",CHAR(34),INDEX(Methods[Method Type],$A4292),CHAR(34),
", MethodCode:  ",CHAR(34),INDEX(Methods[Method Code],$A4292),CHAR(34),
", MethodName:  ",CHAR(34),INDEX(Methods[Method Name],$A4292),CHAR(34),
", MethodDescription:  ",CHAR(34),INDEX(Methods[Method Description],$A4292),CHAR(34),
", MethodLink:  ",CHAR(34),INDEX(Methods[Method Link],$A4292),CHAR(34),
", OrganizationID: *OrganizationID",TEXT(MATCH(INDEX(Methods[Organization Name],$A4292),Organizations[Organization Name],0),"0000"),"}"))</f>
        <v>#REF!</v>
      </c>
      <c r="Q4292" t="e">
        <f>IF(INDEX(Variables[Variable Type],$A4292)="","",
CONCATENATE("  - &amp;VariableID",TEXT($A4292,"0000"),
" {","VariableTypeCV:  ",CHAR(34),INDEX(Variables[Variable Type],$A4292),CHAR(34),
", VariableCode:  ",CHAR(34),INDEX(Variables[Variable Code],$A4292),CHAR(34),
", VariableNameCV:  ",CHAR(34),INDEX(Variables[Variable Name],$A4292),CHAR(34),
", VariableDefinition:  ",CHAR(34),INDEX(Variables[Variable Definition],$A4292),CHAR(34),
", SpecciationCV:  ",CHAR(34),INDEX(Variables[Speciation],$A4292),CHAR(34),
", NoDataValue:  ",CHAR(34),INDEX(Variables[No Data Value],$A4292),CHAR(34),"}"))</f>
        <v>#REF!</v>
      </c>
    </row>
    <row r="4293" spans="1:17" x14ac:dyDescent="0.25">
      <c r="A4293">
        <v>4290</v>
      </c>
      <c r="D4293" t="e">
        <f>IF(INDEX(People[First Name],$A4293)="","",
CONCATENATE("  - &amp;PersonID",TEXT($A4293,"0000"),
" {","PersonFirstName:  ",CHAR(34),INDEX(People[First Name],$A4293),CHAR(34),
", PersonMiddleName:  ",CHAR(34),INDEX(People[Middle Name],$A4293),CHAR(34),
", PersonLastName:  ",CHAR(34),INDEX(People[Last Name],$A4293),CHAR(34),"}"))</f>
        <v>#REF!</v>
      </c>
      <c r="E4293" t="e">
        <f>IF(INDEX(Organizations[Organization Type '[CV']],$A4293)="","",
CONCATENATE("  - &amp;OrganizationID",TEXT($A4293,"0000"),
" {","OrganizationTypeCV:  ",CHAR(34),INDEX(Organizations[Organization Type '[CV']],$A4293),CHAR(34),
", OrganizationCode:  ",CHAR(34),INDEX(Organizations[Organization Code],$A4293),CHAR(34),
", OrganizationName:  ",CHAR(34),INDEX(Organizations[Organization Name],$A4293),CHAR(34),
", OrganizationDescription:  ",CHAR(34),INDEX(Organizations[Organization Description],$A4293),CHAR(34),
", OrganizationLink:  ",CHAR(34),INDEX(Organizations[Organization Link],$A4293),CHAR(34),"}"))</f>
        <v>#REF!</v>
      </c>
      <c r="F4293" t="e">
        <f>IF(INDEX(People[First Name],$A4293)="","",
CONCATENATE("  - &amp;AffiliationID",TEXT($A4293,"0000"),
" {PersonID: *PersonID",TEXT($A4293,"0000"),
", OrganizationID: *OrganizationID",TEXT(MATCH(INDEX(People[Organization Name],$A4293),Organizations[Organization Name],0),"0000"),
", IsPrimaryOrganizationContact: , AffiliationStartDate: , AffiliationEndDate: , PrimaryPhone: ",
", PrimaryEmail: ",CHAR(34),INDEX(People[Primary Email],$A4293),CHAR(34),
", PrimaryAddress: ",CHAR(34),INDEX(People[Primary Address],$A4293),CHAR(34),
", PersonLink: }"))</f>
        <v>#REF!</v>
      </c>
      <c r="H4293" t="e">
        <f>IF(COUNTA(CitationInformation)=0,"",IF(INDEX(AuthorList[Author Name],$A4293)="","",
CONCATENATE("  - &amp;AuthorListID",TEXT($A4293,"0000"),
"  {CitationID: *CitationID0001",
", PersonID: *PersonID",TEXT(MATCH(INDEX(AuthorList[Author Name],$A4293),People[Full Name],0),"0000"),
", AuthorOrder: ",INDEX(AuthorList[Author Number],$A4293),"}")))</f>
        <v>#REF!</v>
      </c>
      <c r="K4293" t="e">
        <f>IF(INDEX(SamplingFeatures[Feature Code],$A4293)="","",
CONCATENATE("  - &amp;SamplingFeatureID",TEXT($A4293,"0000"),
" {","SamplingFeatureUUID:  ",CHAR(34),INDEX(SamplingFeatures[Sampling Feature UUID],$A4293),CHAR(34),
", SamplingFeatureTypeCV:  ",CHAR(34),INDEX(SamplingFeatures[Sampling Feature Type],$A4293),CHAR(34),
", SamplingFeatureCode:  ",CHAR(34),INDEX(SamplingFeatures[Feature Code],$A4293),CHAR(34),
", SamplingFeatureName:  ",CHAR(34),INDEX(SamplingFeatures[Feature Name],$A4293),CHAR(34),
", SamplingFeatureDescription:  ",CHAR(34),INDEX(SamplingFeatures[Feature Description],$A4293),CHAR(34),
", SamplingFeatureGeotypeCV:  ",CHAR(34),INDEX(SamplingFeatures[Feature Geo Type],$A4293),CHAR(34),
", FeatureGeometry:  ",CHAR(34),INDEX(SamplingFeatures[Feature Geometry],$A4293),CHAR(34),
", Elevation_m:  ",CHAR(34),INDEX(SamplingFeatures[Elevation_m],$A4293),CHAR(34),
", ElevationDatumCV:  ",CHAR(34),ElevationDatum,CHAR(34),"}"))</f>
        <v>#REF!</v>
      </c>
      <c r="L4293" t="e">
        <f>IF(INDEX(SamplingFeatures[Sampling Feature Type],$A4293)&lt;&gt;"Site","",
CONCATENATE("  - &amp;SiteID",TEXT(SUMPRODUCT(--($L$3:$L4292&lt;&gt;"")),"0000"),
" {","SamplingFeatureID:  *SamplingFeatureID",TEXT($A4293,"0000"),
", SiteTypeCV:  ",CHAR(34),INDEX(Sites[Site Type],$A4293),CHAR(34),
", Latitude:  ",INDEX(Sites[Latitude],$A4293),
", Longitude:  ",INDEX(Sites[Longitude],$A4293),
", SRSName:  ",CHAR(34),LatLonDatum,CHAR(34),"}"))</f>
        <v>#REF!</v>
      </c>
      <c r="M4293" t="e">
        <f>IF(INDEX(SamplingFeatures[Sampling Feature Type],$A4293)&lt;&gt;"Specimen","",
CONCATENATE("  - &amp;SpecimenID",TEXT(SUMPRODUCT(--($M$3:$M4292&lt;&gt;"")),"0000"),
" {","SamplingFeatureID:  *SamplingFeatureID",TEXT($A4293,"0000"),
", SpecimenTypeCV:  ",CHAR(34),INDEX(Specimens[Specimen Type],$A4293),CHAR(34),
", SpecimenMediumCV:  ",INDEX(Specimens[Specimen Medium],$A4293),
", IsFieldSpecimen:  ",CHAR(34),INDEX(Specimens[Is Field Specimen?],$A4293),CHAR(34),"}"))</f>
        <v>#REF!</v>
      </c>
      <c r="N4293" t="e">
        <f>IF(COUNTA(SpatialOffsets[])=0,"", IF(INDEX(SpatialOffsets[Spatial Offset Type],$A4293)="","",
CONCATENATE("  - &amp;SpatialOffsetID",TEXT($A4293,"0000"),
" {","SpatialOffsetTypeCV:  ",CHAR(34),INDEX(SpatialOffsets[Spatial Offset Type],$A4293),CHAR(34),
", Offset1Value:  ",INDEX(SpatialOffsets[Offset 1 Value],$A4293),
", Offset1UnitID:  ",CHAR(34),INDEX(SpatialOffsets[Offset 1 Unit],$A4293),CHAR(34),
", Offset2Value:  ",INDEX(SpatialOffsets[Offset 2 Value],$A4293),
", Offset2UnitID:  ",CHAR(34),INDEX(SpatialOffsets[Offset 2 Unit],$A4293),CHAR(34),
", Offset3Value:  ",INDEX(SpatialOffsets[Offset 3 Value],$A4293),
", Offset3UnitID:  ",CHAR(34),INDEX(SpatialOffsets[Offset 3 Unit],$A4293),CHAR(34),,"}")))</f>
        <v>#REF!</v>
      </c>
      <c r="O4293" t="e">
        <f>IF(COUNTA(RelatedFeatures[])=0,"", IF(INDEX(RelatedFeatures[First Sampling Feature Code],$A4293)="","",
CONCATENATE("  - &amp;RelationID",TEXT($A4293,"0000"),
" {","SamplingFeatureID:  *SamplingFeatureID",TEXT(MATCH(INDEX(RelatedFeatures[First Sampling Feature Code],$A4293),SamplingFeatures[Feature Code],0),"0000"),
", RelationshipTypeCV:  ",CHAR(34),INDEX(RelatedFeatures[Relationship Type],$A4293),CHAR(34),
", RelatedFeatureID: *SamplingFeatureID",TEXT(MATCH(INDEX(RelatedFeatures[Second Sampling Feature Code],$A4293),SamplingFeatures[Feature Code],0),"0000"),
", SpatialOffsetID:  ",IF(INDEX(RelatedFeatures[Offset Number],$A4293)="","",CONCATENATE("*SpatialOffsetID",TEXT(INDEX(RelatedFeatures[Offset Number],$A4293),"0000"))),"}")))</f>
        <v>#REF!</v>
      </c>
      <c r="P4293" t="e">
        <f>IF(INDEX(Methods[Method Type],$A4293)="","",
CONCATENATE("  - &amp;MethodID",TEXT($A4293,"0000"),
" {","MethodTypeCV:  ",CHAR(34),INDEX(Methods[Method Type],$A4293),CHAR(34),
", MethodCode:  ",CHAR(34),INDEX(Methods[Method Code],$A4293),CHAR(34),
", MethodName:  ",CHAR(34),INDEX(Methods[Method Name],$A4293),CHAR(34),
", MethodDescription:  ",CHAR(34),INDEX(Methods[Method Description],$A4293),CHAR(34),
", MethodLink:  ",CHAR(34),INDEX(Methods[Method Link],$A4293),CHAR(34),
", OrganizationID: *OrganizationID",TEXT(MATCH(INDEX(Methods[Organization Name],$A4293),Organizations[Organization Name],0),"0000"),"}"))</f>
        <v>#REF!</v>
      </c>
      <c r="Q4293" t="e">
        <f>IF(INDEX(Variables[Variable Type],$A4293)="","",
CONCATENATE("  - &amp;VariableID",TEXT($A4293,"0000"),
" {","VariableTypeCV:  ",CHAR(34),INDEX(Variables[Variable Type],$A4293),CHAR(34),
", VariableCode:  ",CHAR(34),INDEX(Variables[Variable Code],$A4293),CHAR(34),
", VariableNameCV:  ",CHAR(34),INDEX(Variables[Variable Name],$A4293),CHAR(34),
", VariableDefinition:  ",CHAR(34),INDEX(Variables[Variable Definition],$A4293),CHAR(34),
", SpecciationCV:  ",CHAR(34),INDEX(Variables[Speciation],$A4293),CHAR(34),
", NoDataValue:  ",CHAR(34),INDEX(Variables[No Data Value],$A4293),CHAR(34),"}"))</f>
        <v>#REF!</v>
      </c>
    </row>
    <row r="4294" spans="1:17" x14ac:dyDescent="0.25">
      <c r="A4294">
        <v>4291</v>
      </c>
      <c r="D4294" t="e">
        <f>IF(INDEX(People[First Name],$A4294)="","",
CONCATENATE("  - &amp;PersonID",TEXT($A4294,"0000"),
" {","PersonFirstName:  ",CHAR(34),INDEX(People[First Name],$A4294),CHAR(34),
", PersonMiddleName:  ",CHAR(34),INDEX(People[Middle Name],$A4294),CHAR(34),
", PersonLastName:  ",CHAR(34),INDEX(People[Last Name],$A4294),CHAR(34),"}"))</f>
        <v>#REF!</v>
      </c>
      <c r="E4294" t="e">
        <f>IF(INDEX(Organizations[Organization Type '[CV']],$A4294)="","",
CONCATENATE("  - &amp;OrganizationID",TEXT($A4294,"0000"),
" {","OrganizationTypeCV:  ",CHAR(34),INDEX(Organizations[Organization Type '[CV']],$A4294),CHAR(34),
", OrganizationCode:  ",CHAR(34),INDEX(Organizations[Organization Code],$A4294),CHAR(34),
", OrganizationName:  ",CHAR(34),INDEX(Organizations[Organization Name],$A4294),CHAR(34),
", OrganizationDescription:  ",CHAR(34),INDEX(Organizations[Organization Description],$A4294),CHAR(34),
", OrganizationLink:  ",CHAR(34),INDEX(Organizations[Organization Link],$A4294),CHAR(34),"}"))</f>
        <v>#REF!</v>
      </c>
      <c r="F4294" t="e">
        <f>IF(INDEX(People[First Name],$A4294)="","",
CONCATENATE("  - &amp;AffiliationID",TEXT($A4294,"0000"),
" {PersonID: *PersonID",TEXT($A4294,"0000"),
", OrganizationID: *OrganizationID",TEXT(MATCH(INDEX(People[Organization Name],$A4294),Organizations[Organization Name],0),"0000"),
", IsPrimaryOrganizationContact: , AffiliationStartDate: , AffiliationEndDate: , PrimaryPhone: ",
", PrimaryEmail: ",CHAR(34),INDEX(People[Primary Email],$A4294),CHAR(34),
", PrimaryAddress: ",CHAR(34),INDEX(People[Primary Address],$A4294),CHAR(34),
", PersonLink: }"))</f>
        <v>#REF!</v>
      </c>
      <c r="H4294" t="e">
        <f>IF(COUNTA(CitationInformation)=0,"",IF(INDEX(AuthorList[Author Name],$A4294)="","",
CONCATENATE("  - &amp;AuthorListID",TEXT($A4294,"0000"),
"  {CitationID: *CitationID0001",
", PersonID: *PersonID",TEXT(MATCH(INDEX(AuthorList[Author Name],$A4294),People[Full Name],0),"0000"),
", AuthorOrder: ",INDEX(AuthorList[Author Number],$A4294),"}")))</f>
        <v>#REF!</v>
      </c>
      <c r="K4294" t="e">
        <f>IF(INDEX(SamplingFeatures[Feature Code],$A4294)="","",
CONCATENATE("  - &amp;SamplingFeatureID",TEXT($A4294,"0000"),
" {","SamplingFeatureUUID:  ",CHAR(34),INDEX(SamplingFeatures[Sampling Feature UUID],$A4294),CHAR(34),
", SamplingFeatureTypeCV:  ",CHAR(34),INDEX(SamplingFeatures[Sampling Feature Type],$A4294),CHAR(34),
", SamplingFeatureCode:  ",CHAR(34),INDEX(SamplingFeatures[Feature Code],$A4294),CHAR(34),
", SamplingFeatureName:  ",CHAR(34),INDEX(SamplingFeatures[Feature Name],$A4294),CHAR(34),
", SamplingFeatureDescription:  ",CHAR(34),INDEX(SamplingFeatures[Feature Description],$A4294),CHAR(34),
", SamplingFeatureGeotypeCV:  ",CHAR(34),INDEX(SamplingFeatures[Feature Geo Type],$A4294),CHAR(34),
", FeatureGeometry:  ",CHAR(34),INDEX(SamplingFeatures[Feature Geometry],$A4294),CHAR(34),
", Elevation_m:  ",CHAR(34),INDEX(SamplingFeatures[Elevation_m],$A4294),CHAR(34),
", ElevationDatumCV:  ",CHAR(34),ElevationDatum,CHAR(34),"}"))</f>
        <v>#REF!</v>
      </c>
      <c r="L4294" t="e">
        <f>IF(INDEX(SamplingFeatures[Sampling Feature Type],$A4294)&lt;&gt;"Site","",
CONCATENATE("  - &amp;SiteID",TEXT(SUMPRODUCT(--($L$3:$L4293&lt;&gt;"")),"0000"),
" {","SamplingFeatureID:  *SamplingFeatureID",TEXT($A4294,"0000"),
", SiteTypeCV:  ",CHAR(34),INDEX(Sites[Site Type],$A4294),CHAR(34),
", Latitude:  ",INDEX(Sites[Latitude],$A4294),
", Longitude:  ",INDEX(Sites[Longitude],$A4294),
", SRSName:  ",CHAR(34),LatLonDatum,CHAR(34),"}"))</f>
        <v>#REF!</v>
      </c>
      <c r="M4294" t="e">
        <f>IF(INDEX(SamplingFeatures[Sampling Feature Type],$A4294)&lt;&gt;"Specimen","",
CONCATENATE("  - &amp;SpecimenID",TEXT(SUMPRODUCT(--($M$3:$M4293&lt;&gt;"")),"0000"),
" {","SamplingFeatureID:  *SamplingFeatureID",TEXT($A4294,"0000"),
", SpecimenTypeCV:  ",CHAR(34),INDEX(Specimens[Specimen Type],$A4294),CHAR(34),
", SpecimenMediumCV:  ",INDEX(Specimens[Specimen Medium],$A4294),
", IsFieldSpecimen:  ",CHAR(34),INDEX(Specimens[Is Field Specimen?],$A4294),CHAR(34),"}"))</f>
        <v>#REF!</v>
      </c>
      <c r="N4294" t="e">
        <f>IF(COUNTA(SpatialOffsets[])=0,"", IF(INDEX(SpatialOffsets[Spatial Offset Type],$A4294)="","",
CONCATENATE("  - &amp;SpatialOffsetID",TEXT($A4294,"0000"),
" {","SpatialOffsetTypeCV:  ",CHAR(34),INDEX(SpatialOffsets[Spatial Offset Type],$A4294),CHAR(34),
", Offset1Value:  ",INDEX(SpatialOffsets[Offset 1 Value],$A4294),
", Offset1UnitID:  ",CHAR(34),INDEX(SpatialOffsets[Offset 1 Unit],$A4294),CHAR(34),
", Offset2Value:  ",INDEX(SpatialOffsets[Offset 2 Value],$A4294),
", Offset2UnitID:  ",CHAR(34),INDEX(SpatialOffsets[Offset 2 Unit],$A4294),CHAR(34),
", Offset3Value:  ",INDEX(SpatialOffsets[Offset 3 Value],$A4294),
", Offset3UnitID:  ",CHAR(34),INDEX(SpatialOffsets[Offset 3 Unit],$A4294),CHAR(34),,"}")))</f>
        <v>#REF!</v>
      </c>
      <c r="O4294" t="e">
        <f>IF(COUNTA(RelatedFeatures[])=0,"", IF(INDEX(RelatedFeatures[First Sampling Feature Code],$A4294)="","",
CONCATENATE("  - &amp;RelationID",TEXT($A4294,"0000"),
" {","SamplingFeatureID:  *SamplingFeatureID",TEXT(MATCH(INDEX(RelatedFeatures[First Sampling Feature Code],$A4294),SamplingFeatures[Feature Code],0),"0000"),
", RelationshipTypeCV:  ",CHAR(34),INDEX(RelatedFeatures[Relationship Type],$A4294),CHAR(34),
", RelatedFeatureID: *SamplingFeatureID",TEXT(MATCH(INDEX(RelatedFeatures[Second Sampling Feature Code],$A4294),SamplingFeatures[Feature Code],0),"0000"),
", SpatialOffsetID:  ",IF(INDEX(RelatedFeatures[Offset Number],$A4294)="","",CONCATENATE("*SpatialOffsetID",TEXT(INDEX(RelatedFeatures[Offset Number],$A4294),"0000"))),"}")))</f>
        <v>#REF!</v>
      </c>
      <c r="P4294" t="e">
        <f>IF(INDEX(Methods[Method Type],$A4294)="","",
CONCATENATE("  - &amp;MethodID",TEXT($A4294,"0000"),
" {","MethodTypeCV:  ",CHAR(34),INDEX(Methods[Method Type],$A4294),CHAR(34),
", MethodCode:  ",CHAR(34),INDEX(Methods[Method Code],$A4294),CHAR(34),
", MethodName:  ",CHAR(34),INDEX(Methods[Method Name],$A4294),CHAR(34),
", MethodDescription:  ",CHAR(34),INDEX(Methods[Method Description],$A4294),CHAR(34),
", MethodLink:  ",CHAR(34),INDEX(Methods[Method Link],$A4294),CHAR(34),
", OrganizationID: *OrganizationID",TEXT(MATCH(INDEX(Methods[Organization Name],$A4294),Organizations[Organization Name],0),"0000"),"}"))</f>
        <v>#REF!</v>
      </c>
      <c r="Q4294" t="e">
        <f>IF(INDEX(Variables[Variable Type],$A4294)="","",
CONCATENATE("  - &amp;VariableID",TEXT($A4294,"0000"),
" {","VariableTypeCV:  ",CHAR(34),INDEX(Variables[Variable Type],$A4294),CHAR(34),
", VariableCode:  ",CHAR(34),INDEX(Variables[Variable Code],$A4294),CHAR(34),
", VariableNameCV:  ",CHAR(34),INDEX(Variables[Variable Name],$A4294),CHAR(34),
", VariableDefinition:  ",CHAR(34),INDEX(Variables[Variable Definition],$A4294),CHAR(34),
", SpecciationCV:  ",CHAR(34),INDEX(Variables[Speciation],$A4294),CHAR(34),
", NoDataValue:  ",CHAR(34),INDEX(Variables[No Data Value],$A4294),CHAR(34),"}"))</f>
        <v>#REF!</v>
      </c>
    </row>
    <row r="4295" spans="1:17" x14ac:dyDescent="0.25">
      <c r="A4295">
        <v>4292</v>
      </c>
      <c r="D4295" t="e">
        <f>IF(INDEX(People[First Name],$A4295)="","",
CONCATENATE("  - &amp;PersonID",TEXT($A4295,"0000"),
" {","PersonFirstName:  ",CHAR(34),INDEX(People[First Name],$A4295),CHAR(34),
", PersonMiddleName:  ",CHAR(34),INDEX(People[Middle Name],$A4295),CHAR(34),
", PersonLastName:  ",CHAR(34),INDEX(People[Last Name],$A4295),CHAR(34),"}"))</f>
        <v>#REF!</v>
      </c>
      <c r="E4295" t="e">
        <f>IF(INDEX(Organizations[Organization Type '[CV']],$A4295)="","",
CONCATENATE("  - &amp;OrganizationID",TEXT($A4295,"0000"),
" {","OrganizationTypeCV:  ",CHAR(34),INDEX(Organizations[Organization Type '[CV']],$A4295),CHAR(34),
", OrganizationCode:  ",CHAR(34),INDEX(Organizations[Organization Code],$A4295),CHAR(34),
", OrganizationName:  ",CHAR(34),INDEX(Organizations[Organization Name],$A4295),CHAR(34),
", OrganizationDescription:  ",CHAR(34),INDEX(Organizations[Organization Description],$A4295),CHAR(34),
", OrganizationLink:  ",CHAR(34),INDEX(Organizations[Organization Link],$A4295),CHAR(34),"}"))</f>
        <v>#REF!</v>
      </c>
      <c r="F4295" t="e">
        <f>IF(INDEX(People[First Name],$A4295)="","",
CONCATENATE("  - &amp;AffiliationID",TEXT($A4295,"0000"),
" {PersonID: *PersonID",TEXT($A4295,"0000"),
", OrganizationID: *OrganizationID",TEXT(MATCH(INDEX(People[Organization Name],$A4295),Organizations[Organization Name],0),"0000"),
", IsPrimaryOrganizationContact: , AffiliationStartDate: , AffiliationEndDate: , PrimaryPhone: ",
", PrimaryEmail: ",CHAR(34),INDEX(People[Primary Email],$A4295),CHAR(34),
", PrimaryAddress: ",CHAR(34),INDEX(People[Primary Address],$A4295),CHAR(34),
", PersonLink: }"))</f>
        <v>#REF!</v>
      </c>
      <c r="H4295" t="e">
        <f>IF(COUNTA(CitationInformation)=0,"",IF(INDEX(AuthorList[Author Name],$A4295)="","",
CONCATENATE("  - &amp;AuthorListID",TEXT($A4295,"0000"),
"  {CitationID: *CitationID0001",
", PersonID: *PersonID",TEXT(MATCH(INDEX(AuthorList[Author Name],$A4295),People[Full Name],0),"0000"),
", AuthorOrder: ",INDEX(AuthorList[Author Number],$A4295),"}")))</f>
        <v>#REF!</v>
      </c>
      <c r="K4295" t="e">
        <f>IF(INDEX(SamplingFeatures[Feature Code],$A4295)="","",
CONCATENATE("  - &amp;SamplingFeatureID",TEXT($A4295,"0000"),
" {","SamplingFeatureUUID:  ",CHAR(34),INDEX(SamplingFeatures[Sampling Feature UUID],$A4295),CHAR(34),
", SamplingFeatureTypeCV:  ",CHAR(34),INDEX(SamplingFeatures[Sampling Feature Type],$A4295),CHAR(34),
", SamplingFeatureCode:  ",CHAR(34),INDEX(SamplingFeatures[Feature Code],$A4295),CHAR(34),
", SamplingFeatureName:  ",CHAR(34),INDEX(SamplingFeatures[Feature Name],$A4295),CHAR(34),
", SamplingFeatureDescription:  ",CHAR(34),INDEX(SamplingFeatures[Feature Description],$A4295),CHAR(34),
", SamplingFeatureGeotypeCV:  ",CHAR(34),INDEX(SamplingFeatures[Feature Geo Type],$A4295),CHAR(34),
", FeatureGeometry:  ",CHAR(34),INDEX(SamplingFeatures[Feature Geometry],$A4295),CHAR(34),
", Elevation_m:  ",CHAR(34),INDEX(SamplingFeatures[Elevation_m],$A4295),CHAR(34),
", ElevationDatumCV:  ",CHAR(34),ElevationDatum,CHAR(34),"}"))</f>
        <v>#REF!</v>
      </c>
      <c r="L4295" t="e">
        <f>IF(INDEX(SamplingFeatures[Sampling Feature Type],$A4295)&lt;&gt;"Site","",
CONCATENATE("  - &amp;SiteID",TEXT(SUMPRODUCT(--($L$3:$L4294&lt;&gt;"")),"0000"),
" {","SamplingFeatureID:  *SamplingFeatureID",TEXT($A4295,"0000"),
", SiteTypeCV:  ",CHAR(34),INDEX(Sites[Site Type],$A4295),CHAR(34),
", Latitude:  ",INDEX(Sites[Latitude],$A4295),
", Longitude:  ",INDEX(Sites[Longitude],$A4295),
", SRSName:  ",CHAR(34),LatLonDatum,CHAR(34),"}"))</f>
        <v>#REF!</v>
      </c>
      <c r="M4295" t="e">
        <f>IF(INDEX(SamplingFeatures[Sampling Feature Type],$A4295)&lt;&gt;"Specimen","",
CONCATENATE("  - &amp;SpecimenID",TEXT(SUMPRODUCT(--($M$3:$M4294&lt;&gt;"")),"0000"),
" {","SamplingFeatureID:  *SamplingFeatureID",TEXT($A4295,"0000"),
", SpecimenTypeCV:  ",CHAR(34),INDEX(Specimens[Specimen Type],$A4295),CHAR(34),
", SpecimenMediumCV:  ",INDEX(Specimens[Specimen Medium],$A4295),
", IsFieldSpecimen:  ",CHAR(34),INDEX(Specimens[Is Field Specimen?],$A4295),CHAR(34),"}"))</f>
        <v>#REF!</v>
      </c>
      <c r="N4295" t="e">
        <f>IF(COUNTA(SpatialOffsets[])=0,"", IF(INDEX(SpatialOffsets[Spatial Offset Type],$A4295)="","",
CONCATENATE("  - &amp;SpatialOffsetID",TEXT($A4295,"0000"),
" {","SpatialOffsetTypeCV:  ",CHAR(34),INDEX(SpatialOffsets[Spatial Offset Type],$A4295),CHAR(34),
", Offset1Value:  ",INDEX(SpatialOffsets[Offset 1 Value],$A4295),
", Offset1UnitID:  ",CHAR(34),INDEX(SpatialOffsets[Offset 1 Unit],$A4295),CHAR(34),
", Offset2Value:  ",INDEX(SpatialOffsets[Offset 2 Value],$A4295),
", Offset2UnitID:  ",CHAR(34),INDEX(SpatialOffsets[Offset 2 Unit],$A4295),CHAR(34),
", Offset3Value:  ",INDEX(SpatialOffsets[Offset 3 Value],$A4295),
", Offset3UnitID:  ",CHAR(34),INDEX(SpatialOffsets[Offset 3 Unit],$A4295),CHAR(34),,"}")))</f>
        <v>#REF!</v>
      </c>
      <c r="O4295" t="e">
        <f>IF(COUNTA(RelatedFeatures[])=0,"", IF(INDEX(RelatedFeatures[First Sampling Feature Code],$A4295)="","",
CONCATENATE("  - &amp;RelationID",TEXT($A4295,"0000"),
" {","SamplingFeatureID:  *SamplingFeatureID",TEXT(MATCH(INDEX(RelatedFeatures[First Sampling Feature Code],$A4295),SamplingFeatures[Feature Code],0),"0000"),
", RelationshipTypeCV:  ",CHAR(34),INDEX(RelatedFeatures[Relationship Type],$A4295),CHAR(34),
", RelatedFeatureID: *SamplingFeatureID",TEXT(MATCH(INDEX(RelatedFeatures[Second Sampling Feature Code],$A4295),SamplingFeatures[Feature Code],0),"0000"),
", SpatialOffsetID:  ",IF(INDEX(RelatedFeatures[Offset Number],$A4295)="","",CONCATENATE("*SpatialOffsetID",TEXT(INDEX(RelatedFeatures[Offset Number],$A4295),"0000"))),"}")))</f>
        <v>#REF!</v>
      </c>
      <c r="P4295" t="e">
        <f>IF(INDEX(Methods[Method Type],$A4295)="","",
CONCATENATE("  - &amp;MethodID",TEXT($A4295,"0000"),
" {","MethodTypeCV:  ",CHAR(34),INDEX(Methods[Method Type],$A4295),CHAR(34),
", MethodCode:  ",CHAR(34),INDEX(Methods[Method Code],$A4295),CHAR(34),
", MethodName:  ",CHAR(34),INDEX(Methods[Method Name],$A4295),CHAR(34),
", MethodDescription:  ",CHAR(34),INDEX(Methods[Method Description],$A4295),CHAR(34),
", MethodLink:  ",CHAR(34),INDEX(Methods[Method Link],$A4295),CHAR(34),
", OrganizationID: *OrganizationID",TEXT(MATCH(INDEX(Methods[Organization Name],$A4295),Organizations[Organization Name],0),"0000"),"}"))</f>
        <v>#REF!</v>
      </c>
      <c r="Q4295" t="e">
        <f>IF(INDEX(Variables[Variable Type],$A4295)="","",
CONCATENATE("  - &amp;VariableID",TEXT($A4295,"0000"),
" {","VariableTypeCV:  ",CHAR(34),INDEX(Variables[Variable Type],$A4295),CHAR(34),
", VariableCode:  ",CHAR(34),INDEX(Variables[Variable Code],$A4295),CHAR(34),
", VariableNameCV:  ",CHAR(34),INDEX(Variables[Variable Name],$A4295),CHAR(34),
", VariableDefinition:  ",CHAR(34),INDEX(Variables[Variable Definition],$A4295),CHAR(34),
", SpecciationCV:  ",CHAR(34),INDEX(Variables[Speciation],$A4295),CHAR(34),
", NoDataValue:  ",CHAR(34),INDEX(Variables[No Data Value],$A4295),CHAR(34),"}"))</f>
        <v>#REF!</v>
      </c>
    </row>
    <row r="4296" spans="1:17" x14ac:dyDescent="0.25">
      <c r="A4296">
        <v>4293</v>
      </c>
      <c r="D4296" t="e">
        <f>IF(INDEX(People[First Name],$A4296)="","",
CONCATENATE("  - &amp;PersonID",TEXT($A4296,"0000"),
" {","PersonFirstName:  ",CHAR(34),INDEX(People[First Name],$A4296),CHAR(34),
", PersonMiddleName:  ",CHAR(34),INDEX(People[Middle Name],$A4296),CHAR(34),
", PersonLastName:  ",CHAR(34),INDEX(People[Last Name],$A4296),CHAR(34),"}"))</f>
        <v>#REF!</v>
      </c>
      <c r="E4296" t="e">
        <f>IF(INDEX(Organizations[Organization Type '[CV']],$A4296)="","",
CONCATENATE("  - &amp;OrganizationID",TEXT($A4296,"0000"),
" {","OrganizationTypeCV:  ",CHAR(34),INDEX(Organizations[Organization Type '[CV']],$A4296),CHAR(34),
", OrganizationCode:  ",CHAR(34),INDEX(Organizations[Organization Code],$A4296),CHAR(34),
", OrganizationName:  ",CHAR(34),INDEX(Organizations[Organization Name],$A4296),CHAR(34),
", OrganizationDescription:  ",CHAR(34),INDEX(Organizations[Organization Description],$A4296),CHAR(34),
", OrganizationLink:  ",CHAR(34),INDEX(Organizations[Organization Link],$A4296),CHAR(34),"}"))</f>
        <v>#REF!</v>
      </c>
      <c r="F4296" t="e">
        <f>IF(INDEX(People[First Name],$A4296)="","",
CONCATENATE("  - &amp;AffiliationID",TEXT($A4296,"0000"),
" {PersonID: *PersonID",TEXT($A4296,"0000"),
", OrganizationID: *OrganizationID",TEXT(MATCH(INDEX(People[Organization Name],$A4296),Organizations[Organization Name],0),"0000"),
", IsPrimaryOrganizationContact: , AffiliationStartDate: , AffiliationEndDate: , PrimaryPhone: ",
", PrimaryEmail: ",CHAR(34),INDEX(People[Primary Email],$A4296),CHAR(34),
", PrimaryAddress: ",CHAR(34),INDEX(People[Primary Address],$A4296),CHAR(34),
", PersonLink: }"))</f>
        <v>#REF!</v>
      </c>
      <c r="H4296" t="e">
        <f>IF(COUNTA(CitationInformation)=0,"",IF(INDEX(AuthorList[Author Name],$A4296)="","",
CONCATENATE("  - &amp;AuthorListID",TEXT($A4296,"0000"),
"  {CitationID: *CitationID0001",
", PersonID: *PersonID",TEXT(MATCH(INDEX(AuthorList[Author Name],$A4296),People[Full Name],0),"0000"),
", AuthorOrder: ",INDEX(AuthorList[Author Number],$A4296),"}")))</f>
        <v>#REF!</v>
      </c>
      <c r="K4296" t="e">
        <f>IF(INDEX(SamplingFeatures[Feature Code],$A4296)="","",
CONCATENATE("  - &amp;SamplingFeatureID",TEXT($A4296,"0000"),
" {","SamplingFeatureUUID:  ",CHAR(34),INDEX(SamplingFeatures[Sampling Feature UUID],$A4296),CHAR(34),
", SamplingFeatureTypeCV:  ",CHAR(34),INDEX(SamplingFeatures[Sampling Feature Type],$A4296),CHAR(34),
", SamplingFeatureCode:  ",CHAR(34),INDEX(SamplingFeatures[Feature Code],$A4296),CHAR(34),
", SamplingFeatureName:  ",CHAR(34),INDEX(SamplingFeatures[Feature Name],$A4296),CHAR(34),
", SamplingFeatureDescription:  ",CHAR(34),INDEX(SamplingFeatures[Feature Description],$A4296),CHAR(34),
", SamplingFeatureGeotypeCV:  ",CHAR(34),INDEX(SamplingFeatures[Feature Geo Type],$A4296),CHAR(34),
", FeatureGeometry:  ",CHAR(34),INDEX(SamplingFeatures[Feature Geometry],$A4296),CHAR(34),
", Elevation_m:  ",CHAR(34),INDEX(SamplingFeatures[Elevation_m],$A4296),CHAR(34),
", ElevationDatumCV:  ",CHAR(34),ElevationDatum,CHAR(34),"}"))</f>
        <v>#REF!</v>
      </c>
      <c r="L4296" t="e">
        <f>IF(INDEX(SamplingFeatures[Sampling Feature Type],$A4296)&lt;&gt;"Site","",
CONCATENATE("  - &amp;SiteID",TEXT(SUMPRODUCT(--($L$3:$L4295&lt;&gt;"")),"0000"),
" {","SamplingFeatureID:  *SamplingFeatureID",TEXT($A4296,"0000"),
", SiteTypeCV:  ",CHAR(34),INDEX(Sites[Site Type],$A4296),CHAR(34),
", Latitude:  ",INDEX(Sites[Latitude],$A4296),
", Longitude:  ",INDEX(Sites[Longitude],$A4296),
", SRSName:  ",CHAR(34),LatLonDatum,CHAR(34),"}"))</f>
        <v>#REF!</v>
      </c>
      <c r="M4296" t="e">
        <f>IF(INDEX(SamplingFeatures[Sampling Feature Type],$A4296)&lt;&gt;"Specimen","",
CONCATENATE("  - &amp;SpecimenID",TEXT(SUMPRODUCT(--($M$3:$M4295&lt;&gt;"")),"0000"),
" {","SamplingFeatureID:  *SamplingFeatureID",TEXT($A4296,"0000"),
", SpecimenTypeCV:  ",CHAR(34),INDEX(Specimens[Specimen Type],$A4296),CHAR(34),
", SpecimenMediumCV:  ",INDEX(Specimens[Specimen Medium],$A4296),
", IsFieldSpecimen:  ",CHAR(34),INDEX(Specimens[Is Field Specimen?],$A4296),CHAR(34),"}"))</f>
        <v>#REF!</v>
      </c>
      <c r="N4296" t="e">
        <f>IF(COUNTA(SpatialOffsets[])=0,"", IF(INDEX(SpatialOffsets[Spatial Offset Type],$A4296)="","",
CONCATENATE("  - &amp;SpatialOffsetID",TEXT($A4296,"0000"),
" {","SpatialOffsetTypeCV:  ",CHAR(34),INDEX(SpatialOffsets[Spatial Offset Type],$A4296),CHAR(34),
", Offset1Value:  ",INDEX(SpatialOffsets[Offset 1 Value],$A4296),
", Offset1UnitID:  ",CHAR(34),INDEX(SpatialOffsets[Offset 1 Unit],$A4296),CHAR(34),
", Offset2Value:  ",INDEX(SpatialOffsets[Offset 2 Value],$A4296),
", Offset2UnitID:  ",CHAR(34),INDEX(SpatialOffsets[Offset 2 Unit],$A4296),CHAR(34),
", Offset3Value:  ",INDEX(SpatialOffsets[Offset 3 Value],$A4296),
", Offset3UnitID:  ",CHAR(34),INDEX(SpatialOffsets[Offset 3 Unit],$A4296),CHAR(34),,"}")))</f>
        <v>#REF!</v>
      </c>
      <c r="O4296" t="e">
        <f>IF(COUNTA(RelatedFeatures[])=0,"", IF(INDEX(RelatedFeatures[First Sampling Feature Code],$A4296)="","",
CONCATENATE("  - &amp;RelationID",TEXT($A4296,"0000"),
" {","SamplingFeatureID:  *SamplingFeatureID",TEXT(MATCH(INDEX(RelatedFeatures[First Sampling Feature Code],$A4296),SamplingFeatures[Feature Code],0),"0000"),
", RelationshipTypeCV:  ",CHAR(34),INDEX(RelatedFeatures[Relationship Type],$A4296),CHAR(34),
", RelatedFeatureID: *SamplingFeatureID",TEXT(MATCH(INDEX(RelatedFeatures[Second Sampling Feature Code],$A4296),SamplingFeatures[Feature Code],0),"0000"),
", SpatialOffsetID:  ",IF(INDEX(RelatedFeatures[Offset Number],$A4296)="","",CONCATENATE("*SpatialOffsetID",TEXT(INDEX(RelatedFeatures[Offset Number],$A4296),"0000"))),"}")))</f>
        <v>#REF!</v>
      </c>
      <c r="P4296" t="e">
        <f>IF(INDEX(Methods[Method Type],$A4296)="","",
CONCATENATE("  - &amp;MethodID",TEXT($A4296,"0000"),
" {","MethodTypeCV:  ",CHAR(34),INDEX(Methods[Method Type],$A4296),CHAR(34),
", MethodCode:  ",CHAR(34),INDEX(Methods[Method Code],$A4296),CHAR(34),
", MethodName:  ",CHAR(34),INDEX(Methods[Method Name],$A4296),CHAR(34),
", MethodDescription:  ",CHAR(34),INDEX(Methods[Method Description],$A4296),CHAR(34),
", MethodLink:  ",CHAR(34),INDEX(Methods[Method Link],$A4296),CHAR(34),
", OrganizationID: *OrganizationID",TEXT(MATCH(INDEX(Methods[Organization Name],$A4296),Organizations[Organization Name],0),"0000"),"}"))</f>
        <v>#REF!</v>
      </c>
      <c r="Q4296" t="e">
        <f>IF(INDEX(Variables[Variable Type],$A4296)="","",
CONCATENATE("  - &amp;VariableID",TEXT($A4296,"0000"),
" {","VariableTypeCV:  ",CHAR(34),INDEX(Variables[Variable Type],$A4296),CHAR(34),
", VariableCode:  ",CHAR(34),INDEX(Variables[Variable Code],$A4296),CHAR(34),
", VariableNameCV:  ",CHAR(34),INDEX(Variables[Variable Name],$A4296),CHAR(34),
", VariableDefinition:  ",CHAR(34),INDEX(Variables[Variable Definition],$A4296),CHAR(34),
", SpecciationCV:  ",CHAR(34),INDEX(Variables[Speciation],$A4296),CHAR(34),
", NoDataValue:  ",CHAR(34),INDEX(Variables[No Data Value],$A4296),CHAR(34),"}"))</f>
        <v>#REF!</v>
      </c>
    </row>
    <row r="4297" spans="1:17" x14ac:dyDescent="0.25">
      <c r="A4297">
        <v>4294</v>
      </c>
      <c r="D4297" t="e">
        <f>IF(INDEX(People[First Name],$A4297)="","",
CONCATENATE("  - &amp;PersonID",TEXT($A4297,"0000"),
" {","PersonFirstName:  ",CHAR(34),INDEX(People[First Name],$A4297),CHAR(34),
", PersonMiddleName:  ",CHAR(34),INDEX(People[Middle Name],$A4297),CHAR(34),
", PersonLastName:  ",CHAR(34),INDEX(People[Last Name],$A4297),CHAR(34),"}"))</f>
        <v>#REF!</v>
      </c>
      <c r="E4297" t="e">
        <f>IF(INDEX(Organizations[Organization Type '[CV']],$A4297)="","",
CONCATENATE("  - &amp;OrganizationID",TEXT($A4297,"0000"),
" {","OrganizationTypeCV:  ",CHAR(34),INDEX(Organizations[Organization Type '[CV']],$A4297),CHAR(34),
", OrganizationCode:  ",CHAR(34),INDEX(Organizations[Organization Code],$A4297),CHAR(34),
", OrganizationName:  ",CHAR(34),INDEX(Organizations[Organization Name],$A4297),CHAR(34),
", OrganizationDescription:  ",CHAR(34),INDEX(Organizations[Organization Description],$A4297),CHAR(34),
", OrganizationLink:  ",CHAR(34),INDEX(Organizations[Organization Link],$A4297),CHAR(34),"}"))</f>
        <v>#REF!</v>
      </c>
      <c r="F4297" t="e">
        <f>IF(INDEX(People[First Name],$A4297)="","",
CONCATENATE("  - &amp;AffiliationID",TEXT($A4297,"0000"),
" {PersonID: *PersonID",TEXT($A4297,"0000"),
", OrganizationID: *OrganizationID",TEXT(MATCH(INDEX(People[Organization Name],$A4297),Organizations[Organization Name],0),"0000"),
", IsPrimaryOrganizationContact: , AffiliationStartDate: , AffiliationEndDate: , PrimaryPhone: ",
", PrimaryEmail: ",CHAR(34),INDEX(People[Primary Email],$A4297),CHAR(34),
", PrimaryAddress: ",CHAR(34),INDEX(People[Primary Address],$A4297),CHAR(34),
", PersonLink: }"))</f>
        <v>#REF!</v>
      </c>
      <c r="H4297" t="e">
        <f>IF(COUNTA(CitationInformation)=0,"",IF(INDEX(AuthorList[Author Name],$A4297)="","",
CONCATENATE("  - &amp;AuthorListID",TEXT($A4297,"0000"),
"  {CitationID: *CitationID0001",
", PersonID: *PersonID",TEXT(MATCH(INDEX(AuthorList[Author Name],$A4297),People[Full Name],0),"0000"),
", AuthorOrder: ",INDEX(AuthorList[Author Number],$A4297),"}")))</f>
        <v>#REF!</v>
      </c>
      <c r="K4297" t="e">
        <f>IF(INDEX(SamplingFeatures[Feature Code],$A4297)="","",
CONCATENATE("  - &amp;SamplingFeatureID",TEXT($A4297,"0000"),
" {","SamplingFeatureUUID:  ",CHAR(34),INDEX(SamplingFeatures[Sampling Feature UUID],$A4297),CHAR(34),
", SamplingFeatureTypeCV:  ",CHAR(34),INDEX(SamplingFeatures[Sampling Feature Type],$A4297),CHAR(34),
", SamplingFeatureCode:  ",CHAR(34),INDEX(SamplingFeatures[Feature Code],$A4297),CHAR(34),
", SamplingFeatureName:  ",CHAR(34),INDEX(SamplingFeatures[Feature Name],$A4297),CHAR(34),
", SamplingFeatureDescription:  ",CHAR(34),INDEX(SamplingFeatures[Feature Description],$A4297),CHAR(34),
", SamplingFeatureGeotypeCV:  ",CHAR(34),INDEX(SamplingFeatures[Feature Geo Type],$A4297),CHAR(34),
", FeatureGeometry:  ",CHAR(34),INDEX(SamplingFeatures[Feature Geometry],$A4297),CHAR(34),
", Elevation_m:  ",CHAR(34),INDEX(SamplingFeatures[Elevation_m],$A4297),CHAR(34),
", ElevationDatumCV:  ",CHAR(34),ElevationDatum,CHAR(34),"}"))</f>
        <v>#REF!</v>
      </c>
      <c r="L4297" t="e">
        <f>IF(INDEX(SamplingFeatures[Sampling Feature Type],$A4297)&lt;&gt;"Site","",
CONCATENATE("  - &amp;SiteID",TEXT(SUMPRODUCT(--($L$3:$L4296&lt;&gt;"")),"0000"),
" {","SamplingFeatureID:  *SamplingFeatureID",TEXT($A4297,"0000"),
", SiteTypeCV:  ",CHAR(34),INDEX(Sites[Site Type],$A4297),CHAR(34),
", Latitude:  ",INDEX(Sites[Latitude],$A4297),
", Longitude:  ",INDEX(Sites[Longitude],$A4297),
", SRSName:  ",CHAR(34),LatLonDatum,CHAR(34),"}"))</f>
        <v>#REF!</v>
      </c>
      <c r="M4297" t="e">
        <f>IF(INDEX(SamplingFeatures[Sampling Feature Type],$A4297)&lt;&gt;"Specimen","",
CONCATENATE("  - &amp;SpecimenID",TEXT(SUMPRODUCT(--($M$3:$M4296&lt;&gt;"")),"0000"),
" {","SamplingFeatureID:  *SamplingFeatureID",TEXT($A4297,"0000"),
", SpecimenTypeCV:  ",CHAR(34),INDEX(Specimens[Specimen Type],$A4297),CHAR(34),
", SpecimenMediumCV:  ",INDEX(Specimens[Specimen Medium],$A4297),
", IsFieldSpecimen:  ",CHAR(34),INDEX(Specimens[Is Field Specimen?],$A4297),CHAR(34),"}"))</f>
        <v>#REF!</v>
      </c>
      <c r="N4297" t="e">
        <f>IF(COUNTA(SpatialOffsets[])=0,"", IF(INDEX(SpatialOffsets[Spatial Offset Type],$A4297)="","",
CONCATENATE("  - &amp;SpatialOffsetID",TEXT($A4297,"0000"),
" {","SpatialOffsetTypeCV:  ",CHAR(34),INDEX(SpatialOffsets[Spatial Offset Type],$A4297),CHAR(34),
", Offset1Value:  ",INDEX(SpatialOffsets[Offset 1 Value],$A4297),
", Offset1UnitID:  ",CHAR(34),INDEX(SpatialOffsets[Offset 1 Unit],$A4297),CHAR(34),
", Offset2Value:  ",INDEX(SpatialOffsets[Offset 2 Value],$A4297),
", Offset2UnitID:  ",CHAR(34),INDEX(SpatialOffsets[Offset 2 Unit],$A4297),CHAR(34),
", Offset3Value:  ",INDEX(SpatialOffsets[Offset 3 Value],$A4297),
", Offset3UnitID:  ",CHAR(34),INDEX(SpatialOffsets[Offset 3 Unit],$A4297),CHAR(34),,"}")))</f>
        <v>#REF!</v>
      </c>
      <c r="O4297" t="e">
        <f>IF(COUNTA(RelatedFeatures[])=0,"", IF(INDEX(RelatedFeatures[First Sampling Feature Code],$A4297)="","",
CONCATENATE("  - &amp;RelationID",TEXT($A4297,"0000"),
" {","SamplingFeatureID:  *SamplingFeatureID",TEXT(MATCH(INDEX(RelatedFeatures[First Sampling Feature Code],$A4297),SamplingFeatures[Feature Code],0),"0000"),
", RelationshipTypeCV:  ",CHAR(34),INDEX(RelatedFeatures[Relationship Type],$A4297),CHAR(34),
", RelatedFeatureID: *SamplingFeatureID",TEXT(MATCH(INDEX(RelatedFeatures[Second Sampling Feature Code],$A4297),SamplingFeatures[Feature Code],0),"0000"),
", SpatialOffsetID:  ",IF(INDEX(RelatedFeatures[Offset Number],$A4297)="","",CONCATENATE("*SpatialOffsetID",TEXT(INDEX(RelatedFeatures[Offset Number],$A4297),"0000"))),"}")))</f>
        <v>#REF!</v>
      </c>
      <c r="P4297" t="e">
        <f>IF(INDEX(Methods[Method Type],$A4297)="","",
CONCATENATE("  - &amp;MethodID",TEXT($A4297,"0000"),
" {","MethodTypeCV:  ",CHAR(34),INDEX(Methods[Method Type],$A4297),CHAR(34),
", MethodCode:  ",CHAR(34),INDEX(Methods[Method Code],$A4297),CHAR(34),
", MethodName:  ",CHAR(34),INDEX(Methods[Method Name],$A4297),CHAR(34),
", MethodDescription:  ",CHAR(34),INDEX(Methods[Method Description],$A4297),CHAR(34),
", MethodLink:  ",CHAR(34),INDEX(Methods[Method Link],$A4297),CHAR(34),
", OrganizationID: *OrganizationID",TEXT(MATCH(INDEX(Methods[Organization Name],$A4297),Organizations[Organization Name],0),"0000"),"}"))</f>
        <v>#REF!</v>
      </c>
      <c r="Q4297" t="e">
        <f>IF(INDEX(Variables[Variable Type],$A4297)="","",
CONCATENATE("  - &amp;VariableID",TEXT($A4297,"0000"),
" {","VariableTypeCV:  ",CHAR(34),INDEX(Variables[Variable Type],$A4297),CHAR(34),
", VariableCode:  ",CHAR(34),INDEX(Variables[Variable Code],$A4297),CHAR(34),
", VariableNameCV:  ",CHAR(34),INDEX(Variables[Variable Name],$A4297),CHAR(34),
", VariableDefinition:  ",CHAR(34),INDEX(Variables[Variable Definition],$A4297),CHAR(34),
", SpecciationCV:  ",CHAR(34),INDEX(Variables[Speciation],$A4297),CHAR(34),
", NoDataValue:  ",CHAR(34),INDEX(Variables[No Data Value],$A4297),CHAR(34),"}"))</f>
        <v>#REF!</v>
      </c>
    </row>
    <row r="4298" spans="1:17" x14ac:dyDescent="0.25">
      <c r="A4298">
        <v>4295</v>
      </c>
      <c r="D4298" t="e">
        <f>IF(INDEX(People[First Name],$A4298)="","",
CONCATENATE("  - &amp;PersonID",TEXT($A4298,"0000"),
" {","PersonFirstName:  ",CHAR(34),INDEX(People[First Name],$A4298),CHAR(34),
", PersonMiddleName:  ",CHAR(34),INDEX(People[Middle Name],$A4298),CHAR(34),
", PersonLastName:  ",CHAR(34),INDEX(People[Last Name],$A4298),CHAR(34),"}"))</f>
        <v>#REF!</v>
      </c>
      <c r="E4298" t="e">
        <f>IF(INDEX(Organizations[Organization Type '[CV']],$A4298)="","",
CONCATENATE("  - &amp;OrganizationID",TEXT($A4298,"0000"),
" {","OrganizationTypeCV:  ",CHAR(34),INDEX(Organizations[Organization Type '[CV']],$A4298),CHAR(34),
", OrganizationCode:  ",CHAR(34),INDEX(Organizations[Organization Code],$A4298),CHAR(34),
", OrganizationName:  ",CHAR(34),INDEX(Organizations[Organization Name],$A4298),CHAR(34),
", OrganizationDescription:  ",CHAR(34),INDEX(Organizations[Organization Description],$A4298),CHAR(34),
", OrganizationLink:  ",CHAR(34),INDEX(Organizations[Organization Link],$A4298),CHAR(34),"}"))</f>
        <v>#REF!</v>
      </c>
      <c r="F4298" t="e">
        <f>IF(INDEX(People[First Name],$A4298)="","",
CONCATENATE("  - &amp;AffiliationID",TEXT($A4298,"0000"),
" {PersonID: *PersonID",TEXT($A4298,"0000"),
", OrganizationID: *OrganizationID",TEXT(MATCH(INDEX(People[Organization Name],$A4298),Organizations[Organization Name],0),"0000"),
", IsPrimaryOrganizationContact: , AffiliationStartDate: , AffiliationEndDate: , PrimaryPhone: ",
", PrimaryEmail: ",CHAR(34),INDEX(People[Primary Email],$A4298),CHAR(34),
", PrimaryAddress: ",CHAR(34),INDEX(People[Primary Address],$A4298),CHAR(34),
", PersonLink: }"))</f>
        <v>#REF!</v>
      </c>
      <c r="H4298" t="e">
        <f>IF(COUNTA(CitationInformation)=0,"",IF(INDEX(AuthorList[Author Name],$A4298)="","",
CONCATENATE("  - &amp;AuthorListID",TEXT($A4298,"0000"),
"  {CitationID: *CitationID0001",
", PersonID: *PersonID",TEXT(MATCH(INDEX(AuthorList[Author Name],$A4298),People[Full Name],0),"0000"),
", AuthorOrder: ",INDEX(AuthorList[Author Number],$A4298),"}")))</f>
        <v>#REF!</v>
      </c>
      <c r="K4298" t="e">
        <f>IF(INDEX(SamplingFeatures[Feature Code],$A4298)="","",
CONCATENATE("  - &amp;SamplingFeatureID",TEXT($A4298,"0000"),
" {","SamplingFeatureUUID:  ",CHAR(34),INDEX(SamplingFeatures[Sampling Feature UUID],$A4298),CHAR(34),
", SamplingFeatureTypeCV:  ",CHAR(34),INDEX(SamplingFeatures[Sampling Feature Type],$A4298),CHAR(34),
", SamplingFeatureCode:  ",CHAR(34),INDEX(SamplingFeatures[Feature Code],$A4298),CHAR(34),
", SamplingFeatureName:  ",CHAR(34),INDEX(SamplingFeatures[Feature Name],$A4298),CHAR(34),
", SamplingFeatureDescription:  ",CHAR(34),INDEX(SamplingFeatures[Feature Description],$A4298),CHAR(34),
", SamplingFeatureGeotypeCV:  ",CHAR(34),INDEX(SamplingFeatures[Feature Geo Type],$A4298),CHAR(34),
", FeatureGeometry:  ",CHAR(34),INDEX(SamplingFeatures[Feature Geometry],$A4298),CHAR(34),
", Elevation_m:  ",CHAR(34),INDEX(SamplingFeatures[Elevation_m],$A4298),CHAR(34),
", ElevationDatumCV:  ",CHAR(34),ElevationDatum,CHAR(34),"}"))</f>
        <v>#REF!</v>
      </c>
      <c r="L4298" t="e">
        <f>IF(INDEX(SamplingFeatures[Sampling Feature Type],$A4298)&lt;&gt;"Site","",
CONCATENATE("  - &amp;SiteID",TEXT(SUMPRODUCT(--($L$3:$L4297&lt;&gt;"")),"0000"),
" {","SamplingFeatureID:  *SamplingFeatureID",TEXT($A4298,"0000"),
", SiteTypeCV:  ",CHAR(34),INDEX(Sites[Site Type],$A4298),CHAR(34),
", Latitude:  ",INDEX(Sites[Latitude],$A4298),
", Longitude:  ",INDEX(Sites[Longitude],$A4298),
", SRSName:  ",CHAR(34),LatLonDatum,CHAR(34),"}"))</f>
        <v>#REF!</v>
      </c>
      <c r="M4298" t="e">
        <f>IF(INDEX(SamplingFeatures[Sampling Feature Type],$A4298)&lt;&gt;"Specimen","",
CONCATENATE("  - &amp;SpecimenID",TEXT(SUMPRODUCT(--($M$3:$M4297&lt;&gt;"")),"0000"),
" {","SamplingFeatureID:  *SamplingFeatureID",TEXT($A4298,"0000"),
", SpecimenTypeCV:  ",CHAR(34),INDEX(Specimens[Specimen Type],$A4298),CHAR(34),
", SpecimenMediumCV:  ",INDEX(Specimens[Specimen Medium],$A4298),
", IsFieldSpecimen:  ",CHAR(34),INDEX(Specimens[Is Field Specimen?],$A4298),CHAR(34),"}"))</f>
        <v>#REF!</v>
      </c>
      <c r="N4298" t="e">
        <f>IF(COUNTA(SpatialOffsets[])=0,"", IF(INDEX(SpatialOffsets[Spatial Offset Type],$A4298)="","",
CONCATENATE("  - &amp;SpatialOffsetID",TEXT($A4298,"0000"),
" {","SpatialOffsetTypeCV:  ",CHAR(34),INDEX(SpatialOffsets[Spatial Offset Type],$A4298),CHAR(34),
", Offset1Value:  ",INDEX(SpatialOffsets[Offset 1 Value],$A4298),
", Offset1UnitID:  ",CHAR(34),INDEX(SpatialOffsets[Offset 1 Unit],$A4298),CHAR(34),
", Offset2Value:  ",INDEX(SpatialOffsets[Offset 2 Value],$A4298),
", Offset2UnitID:  ",CHAR(34),INDEX(SpatialOffsets[Offset 2 Unit],$A4298),CHAR(34),
", Offset3Value:  ",INDEX(SpatialOffsets[Offset 3 Value],$A4298),
", Offset3UnitID:  ",CHAR(34),INDEX(SpatialOffsets[Offset 3 Unit],$A4298),CHAR(34),,"}")))</f>
        <v>#REF!</v>
      </c>
      <c r="O4298" t="e">
        <f>IF(COUNTA(RelatedFeatures[])=0,"", IF(INDEX(RelatedFeatures[First Sampling Feature Code],$A4298)="","",
CONCATENATE("  - &amp;RelationID",TEXT($A4298,"0000"),
" {","SamplingFeatureID:  *SamplingFeatureID",TEXT(MATCH(INDEX(RelatedFeatures[First Sampling Feature Code],$A4298),SamplingFeatures[Feature Code],0),"0000"),
", RelationshipTypeCV:  ",CHAR(34),INDEX(RelatedFeatures[Relationship Type],$A4298),CHAR(34),
", RelatedFeatureID: *SamplingFeatureID",TEXT(MATCH(INDEX(RelatedFeatures[Second Sampling Feature Code],$A4298),SamplingFeatures[Feature Code],0),"0000"),
", SpatialOffsetID:  ",IF(INDEX(RelatedFeatures[Offset Number],$A4298)="","",CONCATENATE("*SpatialOffsetID",TEXT(INDEX(RelatedFeatures[Offset Number],$A4298),"0000"))),"}")))</f>
        <v>#REF!</v>
      </c>
      <c r="P4298" t="e">
        <f>IF(INDEX(Methods[Method Type],$A4298)="","",
CONCATENATE("  - &amp;MethodID",TEXT($A4298,"0000"),
" {","MethodTypeCV:  ",CHAR(34),INDEX(Methods[Method Type],$A4298),CHAR(34),
", MethodCode:  ",CHAR(34),INDEX(Methods[Method Code],$A4298),CHAR(34),
", MethodName:  ",CHAR(34),INDEX(Methods[Method Name],$A4298),CHAR(34),
", MethodDescription:  ",CHAR(34),INDEX(Methods[Method Description],$A4298),CHAR(34),
", MethodLink:  ",CHAR(34),INDEX(Methods[Method Link],$A4298),CHAR(34),
", OrganizationID: *OrganizationID",TEXT(MATCH(INDEX(Methods[Organization Name],$A4298),Organizations[Organization Name],0),"0000"),"}"))</f>
        <v>#REF!</v>
      </c>
      <c r="Q4298" t="e">
        <f>IF(INDEX(Variables[Variable Type],$A4298)="","",
CONCATENATE("  - &amp;VariableID",TEXT($A4298,"0000"),
" {","VariableTypeCV:  ",CHAR(34),INDEX(Variables[Variable Type],$A4298),CHAR(34),
", VariableCode:  ",CHAR(34),INDEX(Variables[Variable Code],$A4298),CHAR(34),
", VariableNameCV:  ",CHAR(34),INDEX(Variables[Variable Name],$A4298),CHAR(34),
", VariableDefinition:  ",CHAR(34),INDEX(Variables[Variable Definition],$A4298),CHAR(34),
", SpecciationCV:  ",CHAR(34),INDEX(Variables[Speciation],$A4298),CHAR(34),
", NoDataValue:  ",CHAR(34),INDEX(Variables[No Data Value],$A4298),CHAR(34),"}"))</f>
        <v>#REF!</v>
      </c>
    </row>
    <row r="4299" spans="1:17" x14ac:dyDescent="0.25">
      <c r="A4299">
        <v>4296</v>
      </c>
      <c r="D4299" t="e">
        <f>IF(INDEX(People[First Name],$A4299)="","",
CONCATENATE("  - &amp;PersonID",TEXT($A4299,"0000"),
" {","PersonFirstName:  ",CHAR(34),INDEX(People[First Name],$A4299),CHAR(34),
", PersonMiddleName:  ",CHAR(34),INDEX(People[Middle Name],$A4299),CHAR(34),
", PersonLastName:  ",CHAR(34),INDEX(People[Last Name],$A4299),CHAR(34),"}"))</f>
        <v>#REF!</v>
      </c>
      <c r="E4299" t="e">
        <f>IF(INDEX(Organizations[Organization Type '[CV']],$A4299)="","",
CONCATENATE("  - &amp;OrganizationID",TEXT($A4299,"0000"),
" {","OrganizationTypeCV:  ",CHAR(34),INDEX(Organizations[Organization Type '[CV']],$A4299),CHAR(34),
", OrganizationCode:  ",CHAR(34),INDEX(Organizations[Organization Code],$A4299),CHAR(34),
", OrganizationName:  ",CHAR(34),INDEX(Organizations[Organization Name],$A4299),CHAR(34),
", OrganizationDescription:  ",CHAR(34),INDEX(Organizations[Organization Description],$A4299),CHAR(34),
", OrganizationLink:  ",CHAR(34),INDEX(Organizations[Organization Link],$A4299),CHAR(34),"}"))</f>
        <v>#REF!</v>
      </c>
      <c r="F4299" t="e">
        <f>IF(INDEX(People[First Name],$A4299)="","",
CONCATENATE("  - &amp;AffiliationID",TEXT($A4299,"0000"),
" {PersonID: *PersonID",TEXT($A4299,"0000"),
", OrganizationID: *OrganizationID",TEXT(MATCH(INDEX(People[Organization Name],$A4299),Organizations[Organization Name],0),"0000"),
", IsPrimaryOrganizationContact: , AffiliationStartDate: , AffiliationEndDate: , PrimaryPhone: ",
", PrimaryEmail: ",CHAR(34),INDEX(People[Primary Email],$A4299),CHAR(34),
", PrimaryAddress: ",CHAR(34),INDEX(People[Primary Address],$A4299),CHAR(34),
", PersonLink: }"))</f>
        <v>#REF!</v>
      </c>
      <c r="H4299" t="e">
        <f>IF(COUNTA(CitationInformation)=0,"",IF(INDEX(AuthorList[Author Name],$A4299)="","",
CONCATENATE("  - &amp;AuthorListID",TEXT($A4299,"0000"),
"  {CitationID: *CitationID0001",
", PersonID: *PersonID",TEXT(MATCH(INDEX(AuthorList[Author Name],$A4299),People[Full Name],0),"0000"),
", AuthorOrder: ",INDEX(AuthorList[Author Number],$A4299),"}")))</f>
        <v>#REF!</v>
      </c>
      <c r="K4299" t="e">
        <f>IF(INDEX(SamplingFeatures[Feature Code],$A4299)="","",
CONCATENATE("  - &amp;SamplingFeatureID",TEXT($A4299,"0000"),
" {","SamplingFeatureUUID:  ",CHAR(34),INDEX(SamplingFeatures[Sampling Feature UUID],$A4299),CHAR(34),
", SamplingFeatureTypeCV:  ",CHAR(34),INDEX(SamplingFeatures[Sampling Feature Type],$A4299),CHAR(34),
", SamplingFeatureCode:  ",CHAR(34),INDEX(SamplingFeatures[Feature Code],$A4299),CHAR(34),
", SamplingFeatureName:  ",CHAR(34),INDEX(SamplingFeatures[Feature Name],$A4299),CHAR(34),
", SamplingFeatureDescription:  ",CHAR(34),INDEX(SamplingFeatures[Feature Description],$A4299),CHAR(34),
", SamplingFeatureGeotypeCV:  ",CHAR(34),INDEX(SamplingFeatures[Feature Geo Type],$A4299),CHAR(34),
", FeatureGeometry:  ",CHAR(34),INDEX(SamplingFeatures[Feature Geometry],$A4299),CHAR(34),
", Elevation_m:  ",CHAR(34),INDEX(SamplingFeatures[Elevation_m],$A4299),CHAR(34),
", ElevationDatumCV:  ",CHAR(34),ElevationDatum,CHAR(34),"}"))</f>
        <v>#REF!</v>
      </c>
      <c r="L4299" t="e">
        <f>IF(INDEX(SamplingFeatures[Sampling Feature Type],$A4299)&lt;&gt;"Site","",
CONCATENATE("  - &amp;SiteID",TEXT(SUMPRODUCT(--($L$3:$L4298&lt;&gt;"")),"0000"),
" {","SamplingFeatureID:  *SamplingFeatureID",TEXT($A4299,"0000"),
", SiteTypeCV:  ",CHAR(34),INDEX(Sites[Site Type],$A4299),CHAR(34),
", Latitude:  ",INDEX(Sites[Latitude],$A4299),
", Longitude:  ",INDEX(Sites[Longitude],$A4299),
", SRSName:  ",CHAR(34),LatLonDatum,CHAR(34),"}"))</f>
        <v>#REF!</v>
      </c>
      <c r="M4299" t="e">
        <f>IF(INDEX(SamplingFeatures[Sampling Feature Type],$A4299)&lt;&gt;"Specimen","",
CONCATENATE("  - &amp;SpecimenID",TEXT(SUMPRODUCT(--($M$3:$M4298&lt;&gt;"")),"0000"),
" {","SamplingFeatureID:  *SamplingFeatureID",TEXT($A4299,"0000"),
", SpecimenTypeCV:  ",CHAR(34),INDEX(Specimens[Specimen Type],$A4299),CHAR(34),
", SpecimenMediumCV:  ",INDEX(Specimens[Specimen Medium],$A4299),
", IsFieldSpecimen:  ",CHAR(34),INDEX(Specimens[Is Field Specimen?],$A4299),CHAR(34),"}"))</f>
        <v>#REF!</v>
      </c>
      <c r="N4299" t="e">
        <f>IF(COUNTA(SpatialOffsets[])=0,"", IF(INDEX(SpatialOffsets[Spatial Offset Type],$A4299)="","",
CONCATENATE("  - &amp;SpatialOffsetID",TEXT($A4299,"0000"),
" {","SpatialOffsetTypeCV:  ",CHAR(34),INDEX(SpatialOffsets[Spatial Offset Type],$A4299),CHAR(34),
", Offset1Value:  ",INDEX(SpatialOffsets[Offset 1 Value],$A4299),
", Offset1UnitID:  ",CHAR(34),INDEX(SpatialOffsets[Offset 1 Unit],$A4299),CHAR(34),
", Offset2Value:  ",INDEX(SpatialOffsets[Offset 2 Value],$A4299),
", Offset2UnitID:  ",CHAR(34),INDEX(SpatialOffsets[Offset 2 Unit],$A4299),CHAR(34),
", Offset3Value:  ",INDEX(SpatialOffsets[Offset 3 Value],$A4299),
", Offset3UnitID:  ",CHAR(34),INDEX(SpatialOffsets[Offset 3 Unit],$A4299),CHAR(34),,"}")))</f>
        <v>#REF!</v>
      </c>
      <c r="O4299" t="e">
        <f>IF(COUNTA(RelatedFeatures[])=0,"", IF(INDEX(RelatedFeatures[First Sampling Feature Code],$A4299)="","",
CONCATENATE("  - &amp;RelationID",TEXT($A4299,"0000"),
" {","SamplingFeatureID:  *SamplingFeatureID",TEXT(MATCH(INDEX(RelatedFeatures[First Sampling Feature Code],$A4299),SamplingFeatures[Feature Code],0),"0000"),
", RelationshipTypeCV:  ",CHAR(34),INDEX(RelatedFeatures[Relationship Type],$A4299),CHAR(34),
", RelatedFeatureID: *SamplingFeatureID",TEXT(MATCH(INDEX(RelatedFeatures[Second Sampling Feature Code],$A4299),SamplingFeatures[Feature Code],0),"0000"),
", SpatialOffsetID:  ",IF(INDEX(RelatedFeatures[Offset Number],$A4299)="","",CONCATENATE("*SpatialOffsetID",TEXT(INDEX(RelatedFeatures[Offset Number],$A4299),"0000"))),"}")))</f>
        <v>#REF!</v>
      </c>
      <c r="P4299" t="e">
        <f>IF(INDEX(Methods[Method Type],$A4299)="","",
CONCATENATE("  - &amp;MethodID",TEXT($A4299,"0000"),
" {","MethodTypeCV:  ",CHAR(34),INDEX(Methods[Method Type],$A4299),CHAR(34),
", MethodCode:  ",CHAR(34),INDEX(Methods[Method Code],$A4299),CHAR(34),
", MethodName:  ",CHAR(34),INDEX(Methods[Method Name],$A4299),CHAR(34),
", MethodDescription:  ",CHAR(34),INDEX(Methods[Method Description],$A4299),CHAR(34),
", MethodLink:  ",CHAR(34),INDEX(Methods[Method Link],$A4299),CHAR(34),
", OrganizationID: *OrganizationID",TEXT(MATCH(INDEX(Methods[Organization Name],$A4299),Organizations[Organization Name],0),"0000"),"}"))</f>
        <v>#REF!</v>
      </c>
      <c r="Q4299" t="e">
        <f>IF(INDEX(Variables[Variable Type],$A4299)="","",
CONCATENATE("  - &amp;VariableID",TEXT($A4299,"0000"),
" {","VariableTypeCV:  ",CHAR(34),INDEX(Variables[Variable Type],$A4299),CHAR(34),
", VariableCode:  ",CHAR(34),INDEX(Variables[Variable Code],$A4299),CHAR(34),
", VariableNameCV:  ",CHAR(34),INDEX(Variables[Variable Name],$A4299),CHAR(34),
", VariableDefinition:  ",CHAR(34),INDEX(Variables[Variable Definition],$A4299),CHAR(34),
", SpecciationCV:  ",CHAR(34),INDEX(Variables[Speciation],$A4299),CHAR(34),
", NoDataValue:  ",CHAR(34),INDEX(Variables[No Data Value],$A4299),CHAR(34),"}"))</f>
        <v>#REF!</v>
      </c>
    </row>
    <row r="4300" spans="1:17" x14ac:dyDescent="0.25">
      <c r="A4300">
        <v>4297</v>
      </c>
      <c r="D4300" t="e">
        <f>IF(INDEX(People[First Name],$A4300)="","",
CONCATENATE("  - &amp;PersonID",TEXT($A4300,"0000"),
" {","PersonFirstName:  ",CHAR(34),INDEX(People[First Name],$A4300),CHAR(34),
", PersonMiddleName:  ",CHAR(34),INDEX(People[Middle Name],$A4300),CHAR(34),
", PersonLastName:  ",CHAR(34),INDEX(People[Last Name],$A4300),CHAR(34),"}"))</f>
        <v>#REF!</v>
      </c>
      <c r="E4300" t="e">
        <f>IF(INDEX(Organizations[Organization Type '[CV']],$A4300)="","",
CONCATENATE("  - &amp;OrganizationID",TEXT($A4300,"0000"),
" {","OrganizationTypeCV:  ",CHAR(34),INDEX(Organizations[Organization Type '[CV']],$A4300),CHAR(34),
", OrganizationCode:  ",CHAR(34),INDEX(Organizations[Organization Code],$A4300),CHAR(34),
", OrganizationName:  ",CHAR(34),INDEX(Organizations[Organization Name],$A4300),CHAR(34),
", OrganizationDescription:  ",CHAR(34),INDEX(Organizations[Organization Description],$A4300),CHAR(34),
", OrganizationLink:  ",CHAR(34),INDEX(Organizations[Organization Link],$A4300),CHAR(34),"}"))</f>
        <v>#REF!</v>
      </c>
      <c r="F4300" t="e">
        <f>IF(INDEX(People[First Name],$A4300)="","",
CONCATENATE("  - &amp;AffiliationID",TEXT($A4300,"0000"),
" {PersonID: *PersonID",TEXT($A4300,"0000"),
", OrganizationID: *OrganizationID",TEXT(MATCH(INDEX(People[Organization Name],$A4300),Organizations[Organization Name],0),"0000"),
", IsPrimaryOrganizationContact: , AffiliationStartDate: , AffiliationEndDate: , PrimaryPhone: ",
", PrimaryEmail: ",CHAR(34),INDEX(People[Primary Email],$A4300),CHAR(34),
", PrimaryAddress: ",CHAR(34),INDEX(People[Primary Address],$A4300),CHAR(34),
", PersonLink: }"))</f>
        <v>#REF!</v>
      </c>
      <c r="H4300" t="e">
        <f>IF(COUNTA(CitationInformation)=0,"",IF(INDEX(AuthorList[Author Name],$A4300)="","",
CONCATENATE("  - &amp;AuthorListID",TEXT($A4300,"0000"),
"  {CitationID: *CitationID0001",
", PersonID: *PersonID",TEXT(MATCH(INDEX(AuthorList[Author Name],$A4300),People[Full Name],0),"0000"),
", AuthorOrder: ",INDEX(AuthorList[Author Number],$A4300),"}")))</f>
        <v>#REF!</v>
      </c>
      <c r="K4300" t="e">
        <f>IF(INDEX(SamplingFeatures[Feature Code],$A4300)="","",
CONCATENATE("  - &amp;SamplingFeatureID",TEXT($A4300,"0000"),
" {","SamplingFeatureUUID:  ",CHAR(34),INDEX(SamplingFeatures[Sampling Feature UUID],$A4300),CHAR(34),
", SamplingFeatureTypeCV:  ",CHAR(34),INDEX(SamplingFeatures[Sampling Feature Type],$A4300),CHAR(34),
", SamplingFeatureCode:  ",CHAR(34),INDEX(SamplingFeatures[Feature Code],$A4300),CHAR(34),
", SamplingFeatureName:  ",CHAR(34),INDEX(SamplingFeatures[Feature Name],$A4300),CHAR(34),
", SamplingFeatureDescription:  ",CHAR(34),INDEX(SamplingFeatures[Feature Description],$A4300),CHAR(34),
", SamplingFeatureGeotypeCV:  ",CHAR(34),INDEX(SamplingFeatures[Feature Geo Type],$A4300),CHAR(34),
", FeatureGeometry:  ",CHAR(34),INDEX(SamplingFeatures[Feature Geometry],$A4300),CHAR(34),
", Elevation_m:  ",CHAR(34),INDEX(SamplingFeatures[Elevation_m],$A4300),CHAR(34),
", ElevationDatumCV:  ",CHAR(34),ElevationDatum,CHAR(34),"}"))</f>
        <v>#REF!</v>
      </c>
      <c r="L4300" t="e">
        <f>IF(INDEX(SamplingFeatures[Sampling Feature Type],$A4300)&lt;&gt;"Site","",
CONCATENATE("  - &amp;SiteID",TEXT(SUMPRODUCT(--($L$3:$L4299&lt;&gt;"")),"0000"),
" {","SamplingFeatureID:  *SamplingFeatureID",TEXT($A4300,"0000"),
", SiteTypeCV:  ",CHAR(34),INDEX(Sites[Site Type],$A4300),CHAR(34),
", Latitude:  ",INDEX(Sites[Latitude],$A4300),
", Longitude:  ",INDEX(Sites[Longitude],$A4300),
", SRSName:  ",CHAR(34),LatLonDatum,CHAR(34),"}"))</f>
        <v>#REF!</v>
      </c>
      <c r="M4300" t="e">
        <f>IF(INDEX(SamplingFeatures[Sampling Feature Type],$A4300)&lt;&gt;"Specimen","",
CONCATENATE("  - &amp;SpecimenID",TEXT(SUMPRODUCT(--($M$3:$M4299&lt;&gt;"")),"0000"),
" {","SamplingFeatureID:  *SamplingFeatureID",TEXT($A4300,"0000"),
", SpecimenTypeCV:  ",CHAR(34),INDEX(Specimens[Specimen Type],$A4300),CHAR(34),
", SpecimenMediumCV:  ",INDEX(Specimens[Specimen Medium],$A4300),
", IsFieldSpecimen:  ",CHAR(34),INDEX(Specimens[Is Field Specimen?],$A4300),CHAR(34),"}"))</f>
        <v>#REF!</v>
      </c>
      <c r="N4300" t="e">
        <f>IF(COUNTA(SpatialOffsets[])=0,"", IF(INDEX(SpatialOffsets[Spatial Offset Type],$A4300)="","",
CONCATENATE("  - &amp;SpatialOffsetID",TEXT($A4300,"0000"),
" {","SpatialOffsetTypeCV:  ",CHAR(34),INDEX(SpatialOffsets[Spatial Offset Type],$A4300),CHAR(34),
", Offset1Value:  ",INDEX(SpatialOffsets[Offset 1 Value],$A4300),
", Offset1UnitID:  ",CHAR(34),INDEX(SpatialOffsets[Offset 1 Unit],$A4300),CHAR(34),
", Offset2Value:  ",INDEX(SpatialOffsets[Offset 2 Value],$A4300),
", Offset2UnitID:  ",CHAR(34),INDEX(SpatialOffsets[Offset 2 Unit],$A4300),CHAR(34),
", Offset3Value:  ",INDEX(SpatialOffsets[Offset 3 Value],$A4300),
", Offset3UnitID:  ",CHAR(34),INDEX(SpatialOffsets[Offset 3 Unit],$A4300),CHAR(34),,"}")))</f>
        <v>#REF!</v>
      </c>
      <c r="O4300" t="e">
        <f>IF(COUNTA(RelatedFeatures[])=0,"", IF(INDEX(RelatedFeatures[First Sampling Feature Code],$A4300)="","",
CONCATENATE("  - &amp;RelationID",TEXT($A4300,"0000"),
" {","SamplingFeatureID:  *SamplingFeatureID",TEXT(MATCH(INDEX(RelatedFeatures[First Sampling Feature Code],$A4300),SamplingFeatures[Feature Code],0),"0000"),
", RelationshipTypeCV:  ",CHAR(34),INDEX(RelatedFeatures[Relationship Type],$A4300),CHAR(34),
", RelatedFeatureID: *SamplingFeatureID",TEXT(MATCH(INDEX(RelatedFeatures[Second Sampling Feature Code],$A4300),SamplingFeatures[Feature Code],0),"0000"),
", SpatialOffsetID:  ",IF(INDEX(RelatedFeatures[Offset Number],$A4300)="","",CONCATENATE("*SpatialOffsetID",TEXT(INDEX(RelatedFeatures[Offset Number],$A4300),"0000"))),"}")))</f>
        <v>#REF!</v>
      </c>
      <c r="P4300" t="e">
        <f>IF(INDEX(Methods[Method Type],$A4300)="","",
CONCATENATE("  - &amp;MethodID",TEXT($A4300,"0000"),
" {","MethodTypeCV:  ",CHAR(34),INDEX(Methods[Method Type],$A4300),CHAR(34),
", MethodCode:  ",CHAR(34),INDEX(Methods[Method Code],$A4300),CHAR(34),
", MethodName:  ",CHAR(34),INDEX(Methods[Method Name],$A4300),CHAR(34),
", MethodDescription:  ",CHAR(34),INDEX(Methods[Method Description],$A4300),CHAR(34),
", MethodLink:  ",CHAR(34),INDEX(Methods[Method Link],$A4300),CHAR(34),
", OrganizationID: *OrganizationID",TEXT(MATCH(INDEX(Methods[Organization Name],$A4300),Organizations[Organization Name],0),"0000"),"}"))</f>
        <v>#REF!</v>
      </c>
      <c r="Q4300" t="e">
        <f>IF(INDEX(Variables[Variable Type],$A4300)="","",
CONCATENATE("  - &amp;VariableID",TEXT($A4300,"0000"),
" {","VariableTypeCV:  ",CHAR(34),INDEX(Variables[Variable Type],$A4300),CHAR(34),
", VariableCode:  ",CHAR(34),INDEX(Variables[Variable Code],$A4300),CHAR(34),
", VariableNameCV:  ",CHAR(34),INDEX(Variables[Variable Name],$A4300),CHAR(34),
", VariableDefinition:  ",CHAR(34),INDEX(Variables[Variable Definition],$A4300),CHAR(34),
", SpecciationCV:  ",CHAR(34),INDEX(Variables[Speciation],$A4300),CHAR(34),
", NoDataValue:  ",CHAR(34),INDEX(Variables[No Data Value],$A4300),CHAR(34),"}"))</f>
        <v>#REF!</v>
      </c>
    </row>
    <row r="4301" spans="1:17" x14ac:dyDescent="0.25">
      <c r="A4301">
        <v>4298</v>
      </c>
      <c r="D4301" t="e">
        <f>IF(INDEX(People[First Name],$A4301)="","",
CONCATENATE("  - &amp;PersonID",TEXT($A4301,"0000"),
" {","PersonFirstName:  ",CHAR(34),INDEX(People[First Name],$A4301),CHAR(34),
", PersonMiddleName:  ",CHAR(34),INDEX(People[Middle Name],$A4301),CHAR(34),
", PersonLastName:  ",CHAR(34),INDEX(People[Last Name],$A4301),CHAR(34),"}"))</f>
        <v>#REF!</v>
      </c>
      <c r="E4301" t="e">
        <f>IF(INDEX(Organizations[Organization Type '[CV']],$A4301)="","",
CONCATENATE("  - &amp;OrganizationID",TEXT($A4301,"0000"),
" {","OrganizationTypeCV:  ",CHAR(34),INDEX(Organizations[Organization Type '[CV']],$A4301),CHAR(34),
", OrganizationCode:  ",CHAR(34),INDEX(Organizations[Organization Code],$A4301),CHAR(34),
", OrganizationName:  ",CHAR(34),INDEX(Organizations[Organization Name],$A4301),CHAR(34),
", OrganizationDescription:  ",CHAR(34),INDEX(Organizations[Organization Description],$A4301),CHAR(34),
", OrganizationLink:  ",CHAR(34),INDEX(Organizations[Organization Link],$A4301),CHAR(34),"}"))</f>
        <v>#REF!</v>
      </c>
      <c r="F4301" t="e">
        <f>IF(INDEX(People[First Name],$A4301)="","",
CONCATENATE("  - &amp;AffiliationID",TEXT($A4301,"0000"),
" {PersonID: *PersonID",TEXT($A4301,"0000"),
", OrganizationID: *OrganizationID",TEXT(MATCH(INDEX(People[Organization Name],$A4301),Organizations[Organization Name],0),"0000"),
", IsPrimaryOrganizationContact: , AffiliationStartDate: , AffiliationEndDate: , PrimaryPhone: ",
", PrimaryEmail: ",CHAR(34),INDEX(People[Primary Email],$A4301),CHAR(34),
", PrimaryAddress: ",CHAR(34),INDEX(People[Primary Address],$A4301),CHAR(34),
", PersonLink: }"))</f>
        <v>#REF!</v>
      </c>
      <c r="H4301" t="e">
        <f>IF(COUNTA(CitationInformation)=0,"",IF(INDEX(AuthorList[Author Name],$A4301)="","",
CONCATENATE("  - &amp;AuthorListID",TEXT($A4301,"0000"),
"  {CitationID: *CitationID0001",
", PersonID: *PersonID",TEXT(MATCH(INDEX(AuthorList[Author Name],$A4301),People[Full Name],0),"0000"),
", AuthorOrder: ",INDEX(AuthorList[Author Number],$A4301),"}")))</f>
        <v>#REF!</v>
      </c>
      <c r="K4301" t="e">
        <f>IF(INDEX(SamplingFeatures[Feature Code],$A4301)="","",
CONCATENATE("  - &amp;SamplingFeatureID",TEXT($A4301,"0000"),
" {","SamplingFeatureUUID:  ",CHAR(34),INDEX(SamplingFeatures[Sampling Feature UUID],$A4301),CHAR(34),
", SamplingFeatureTypeCV:  ",CHAR(34),INDEX(SamplingFeatures[Sampling Feature Type],$A4301),CHAR(34),
", SamplingFeatureCode:  ",CHAR(34),INDEX(SamplingFeatures[Feature Code],$A4301),CHAR(34),
", SamplingFeatureName:  ",CHAR(34),INDEX(SamplingFeatures[Feature Name],$A4301),CHAR(34),
", SamplingFeatureDescription:  ",CHAR(34),INDEX(SamplingFeatures[Feature Description],$A4301),CHAR(34),
", SamplingFeatureGeotypeCV:  ",CHAR(34),INDEX(SamplingFeatures[Feature Geo Type],$A4301),CHAR(34),
", FeatureGeometry:  ",CHAR(34),INDEX(SamplingFeatures[Feature Geometry],$A4301),CHAR(34),
", Elevation_m:  ",CHAR(34),INDEX(SamplingFeatures[Elevation_m],$A4301),CHAR(34),
", ElevationDatumCV:  ",CHAR(34),ElevationDatum,CHAR(34),"}"))</f>
        <v>#REF!</v>
      </c>
      <c r="L4301" t="e">
        <f>IF(INDEX(SamplingFeatures[Sampling Feature Type],$A4301)&lt;&gt;"Site","",
CONCATENATE("  - &amp;SiteID",TEXT(SUMPRODUCT(--($L$3:$L4300&lt;&gt;"")),"0000"),
" {","SamplingFeatureID:  *SamplingFeatureID",TEXT($A4301,"0000"),
", SiteTypeCV:  ",CHAR(34),INDEX(Sites[Site Type],$A4301),CHAR(34),
", Latitude:  ",INDEX(Sites[Latitude],$A4301),
", Longitude:  ",INDEX(Sites[Longitude],$A4301),
", SRSName:  ",CHAR(34),LatLonDatum,CHAR(34),"}"))</f>
        <v>#REF!</v>
      </c>
      <c r="M4301" t="e">
        <f>IF(INDEX(SamplingFeatures[Sampling Feature Type],$A4301)&lt;&gt;"Specimen","",
CONCATENATE("  - &amp;SpecimenID",TEXT(SUMPRODUCT(--($M$3:$M4300&lt;&gt;"")),"0000"),
" {","SamplingFeatureID:  *SamplingFeatureID",TEXT($A4301,"0000"),
", SpecimenTypeCV:  ",CHAR(34),INDEX(Specimens[Specimen Type],$A4301),CHAR(34),
", SpecimenMediumCV:  ",INDEX(Specimens[Specimen Medium],$A4301),
", IsFieldSpecimen:  ",CHAR(34),INDEX(Specimens[Is Field Specimen?],$A4301),CHAR(34),"}"))</f>
        <v>#REF!</v>
      </c>
      <c r="N4301" t="e">
        <f>IF(COUNTA(SpatialOffsets[])=0,"", IF(INDEX(SpatialOffsets[Spatial Offset Type],$A4301)="","",
CONCATENATE("  - &amp;SpatialOffsetID",TEXT($A4301,"0000"),
" {","SpatialOffsetTypeCV:  ",CHAR(34),INDEX(SpatialOffsets[Spatial Offset Type],$A4301),CHAR(34),
", Offset1Value:  ",INDEX(SpatialOffsets[Offset 1 Value],$A4301),
", Offset1UnitID:  ",CHAR(34),INDEX(SpatialOffsets[Offset 1 Unit],$A4301),CHAR(34),
", Offset2Value:  ",INDEX(SpatialOffsets[Offset 2 Value],$A4301),
", Offset2UnitID:  ",CHAR(34),INDEX(SpatialOffsets[Offset 2 Unit],$A4301),CHAR(34),
", Offset3Value:  ",INDEX(SpatialOffsets[Offset 3 Value],$A4301),
", Offset3UnitID:  ",CHAR(34),INDEX(SpatialOffsets[Offset 3 Unit],$A4301),CHAR(34),,"}")))</f>
        <v>#REF!</v>
      </c>
      <c r="O4301" t="e">
        <f>IF(COUNTA(RelatedFeatures[])=0,"", IF(INDEX(RelatedFeatures[First Sampling Feature Code],$A4301)="","",
CONCATENATE("  - &amp;RelationID",TEXT($A4301,"0000"),
" {","SamplingFeatureID:  *SamplingFeatureID",TEXT(MATCH(INDEX(RelatedFeatures[First Sampling Feature Code],$A4301),SamplingFeatures[Feature Code],0),"0000"),
", RelationshipTypeCV:  ",CHAR(34),INDEX(RelatedFeatures[Relationship Type],$A4301),CHAR(34),
", RelatedFeatureID: *SamplingFeatureID",TEXT(MATCH(INDEX(RelatedFeatures[Second Sampling Feature Code],$A4301),SamplingFeatures[Feature Code],0),"0000"),
", SpatialOffsetID:  ",IF(INDEX(RelatedFeatures[Offset Number],$A4301)="","",CONCATENATE("*SpatialOffsetID",TEXT(INDEX(RelatedFeatures[Offset Number],$A4301),"0000"))),"}")))</f>
        <v>#REF!</v>
      </c>
      <c r="P4301" t="e">
        <f>IF(INDEX(Methods[Method Type],$A4301)="","",
CONCATENATE("  - &amp;MethodID",TEXT($A4301,"0000"),
" {","MethodTypeCV:  ",CHAR(34),INDEX(Methods[Method Type],$A4301),CHAR(34),
", MethodCode:  ",CHAR(34),INDEX(Methods[Method Code],$A4301),CHAR(34),
", MethodName:  ",CHAR(34),INDEX(Methods[Method Name],$A4301),CHAR(34),
", MethodDescription:  ",CHAR(34),INDEX(Methods[Method Description],$A4301),CHAR(34),
", MethodLink:  ",CHAR(34),INDEX(Methods[Method Link],$A4301),CHAR(34),
", OrganizationID: *OrganizationID",TEXT(MATCH(INDEX(Methods[Organization Name],$A4301),Organizations[Organization Name],0),"0000"),"}"))</f>
        <v>#REF!</v>
      </c>
      <c r="Q4301" t="e">
        <f>IF(INDEX(Variables[Variable Type],$A4301)="","",
CONCATENATE("  - &amp;VariableID",TEXT($A4301,"0000"),
" {","VariableTypeCV:  ",CHAR(34),INDEX(Variables[Variable Type],$A4301),CHAR(34),
", VariableCode:  ",CHAR(34),INDEX(Variables[Variable Code],$A4301),CHAR(34),
", VariableNameCV:  ",CHAR(34),INDEX(Variables[Variable Name],$A4301),CHAR(34),
", VariableDefinition:  ",CHAR(34),INDEX(Variables[Variable Definition],$A4301),CHAR(34),
", SpecciationCV:  ",CHAR(34),INDEX(Variables[Speciation],$A4301),CHAR(34),
", NoDataValue:  ",CHAR(34),INDEX(Variables[No Data Value],$A4301),CHAR(34),"}"))</f>
        <v>#REF!</v>
      </c>
    </row>
    <row r="4302" spans="1:17" x14ac:dyDescent="0.25">
      <c r="A4302">
        <v>4299</v>
      </c>
      <c r="D4302" t="e">
        <f>IF(INDEX(People[First Name],$A4302)="","",
CONCATENATE("  - &amp;PersonID",TEXT($A4302,"0000"),
" {","PersonFirstName:  ",CHAR(34),INDEX(People[First Name],$A4302),CHAR(34),
", PersonMiddleName:  ",CHAR(34),INDEX(People[Middle Name],$A4302),CHAR(34),
", PersonLastName:  ",CHAR(34),INDEX(People[Last Name],$A4302),CHAR(34),"}"))</f>
        <v>#REF!</v>
      </c>
      <c r="E4302" t="e">
        <f>IF(INDEX(Organizations[Organization Type '[CV']],$A4302)="","",
CONCATENATE("  - &amp;OrganizationID",TEXT($A4302,"0000"),
" {","OrganizationTypeCV:  ",CHAR(34),INDEX(Organizations[Organization Type '[CV']],$A4302),CHAR(34),
", OrganizationCode:  ",CHAR(34),INDEX(Organizations[Organization Code],$A4302),CHAR(34),
", OrganizationName:  ",CHAR(34),INDEX(Organizations[Organization Name],$A4302),CHAR(34),
", OrganizationDescription:  ",CHAR(34),INDEX(Organizations[Organization Description],$A4302),CHAR(34),
", OrganizationLink:  ",CHAR(34),INDEX(Organizations[Organization Link],$A4302),CHAR(34),"}"))</f>
        <v>#REF!</v>
      </c>
      <c r="F4302" t="e">
        <f>IF(INDEX(People[First Name],$A4302)="","",
CONCATENATE("  - &amp;AffiliationID",TEXT($A4302,"0000"),
" {PersonID: *PersonID",TEXT($A4302,"0000"),
", OrganizationID: *OrganizationID",TEXT(MATCH(INDEX(People[Organization Name],$A4302),Organizations[Organization Name],0),"0000"),
", IsPrimaryOrganizationContact: , AffiliationStartDate: , AffiliationEndDate: , PrimaryPhone: ",
", PrimaryEmail: ",CHAR(34),INDEX(People[Primary Email],$A4302),CHAR(34),
", PrimaryAddress: ",CHAR(34),INDEX(People[Primary Address],$A4302),CHAR(34),
", PersonLink: }"))</f>
        <v>#REF!</v>
      </c>
      <c r="H4302" t="e">
        <f>IF(COUNTA(CitationInformation)=0,"",IF(INDEX(AuthorList[Author Name],$A4302)="","",
CONCATENATE("  - &amp;AuthorListID",TEXT($A4302,"0000"),
"  {CitationID: *CitationID0001",
", PersonID: *PersonID",TEXT(MATCH(INDEX(AuthorList[Author Name],$A4302),People[Full Name],0),"0000"),
", AuthorOrder: ",INDEX(AuthorList[Author Number],$A4302),"}")))</f>
        <v>#REF!</v>
      </c>
      <c r="K4302" t="e">
        <f>IF(INDEX(SamplingFeatures[Feature Code],$A4302)="","",
CONCATENATE("  - &amp;SamplingFeatureID",TEXT($A4302,"0000"),
" {","SamplingFeatureUUID:  ",CHAR(34),INDEX(SamplingFeatures[Sampling Feature UUID],$A4302),CHAR(34),
", SamplingFeatureTypeCV:  ",CHAR(34),INDEX(SamplingFeatures[Sampling Feature Type],$A4302),CHAR(34),
", SamplingFeatureCode:  ",CHAR(34),INDEX(SamplingFeatures[Feature Code],$A4302),CHAR(34),
", SamplingFeatureName:  ",CHAR(34),INDEX(SamplingFeatures[Feature Name],$A4302),CHAR(34),
", SamplingFeatureDescription:  ",CHAR(34),INDEX(SamplingFeatures[Feature Description],$A4302),CHAR(34),
", SamplingFeatureGeotypeCV:  ",CHAR(34),INDEX(SamplingFeatures[Feature Geo Type],$A4302),CHAR(34),
", FeatureGeometry:  ",CHAR(34),INDEX(SamplingFeatures[Feature Geometry],$A4302),CHAR(34),
", Elevation_m:  ",CHAR(34),INDEX(SamplingFeatures[Elevation_m],$A4302),CHAR(34),
", ElevationDatumCV:  ",CHAR(34),ElevationDatum,CHAR(34),"}"))</f>
        <v>#REF!</v>
      </c>
      <c r="L4302" t="e">
        <f>IF(INDEX(SamplingFeatures[Sampling Feature Type],$A4302)&lt;&gt;"Site","",
CONCATENATE("  - &amp;SiteID",TEXT(SUMPRODUCT(--($L$3:$L4301&lt;&gt;"")),"0000"),
" {","SamplingFeatureID:  *SamplingFeatureID",TEXT($A4302,"0000"),
", SiteTypeCV:  ",CHAR(34),INDEX(Sites[Site Type],$A4302),CHAR(34),
", Latitude:  ",INDEX(Sites[Latitude],$A4302),
", Longitude:  ",INDEX(Sites[Longitude],$A4302),
", SRSName:  ",CHAR(34),LatLonDatum,CHAR(34),"}"))</f>
        <v>#REF!</v>
      </c>
      <c r="M4302" t="e">
        <f>IF(INDEX(SamplingFeatures[Sampling Feature Type],$A4302)&lt;&gt;"Specimen","",
CONCATENATE("  - &amp;SpecimenID",TEXT(SUMPRODUCT(--($M$3:$M4301&lt;&gt;"")),"0000"),
" {","SamplingFeatureID:  *SamplingFeatureID",TEXT($A4302,"0000"),
", SpecimenTypeCV:  ",CHAR(34),INDEX(Specimens[Specimen Type],$A4302),CHAR(34),
", SpecimenMediumCV:  ",INDEX(Specimens[Specimen Medium],$A4302),
", IsFieldSpecimen:  ",CHAR(34),INDEX(Specimens[Is Field Specimen?],$A4302),CHAR(34),"}"))</f>
        <v>#REF!</v>
      </c>
      <c r="N4302" t="e">
        <f>IF(COUNTA(SpatialOffsets[])=0,"", IF(INDEX(SpatialOffsets[Spatial Offset Type],$A4302)="","",
CONCATENATE("  - &amp;SpatialOffsetID",TEXT($A4302,"0000"),
" {","SpatialOffsetTypeCV:  ",CHAR(34),INDEX(SpatialOffsets[Spatial Offset Type],$A4302),CHAR(34),
", Offset1Value:  ",INDEX(SpatialOffsets[Offset 1 Value],$A4302),
", Offset1UnitID:  ",CHAR(34),INDEX(SpatialOffsets[Offset 1 Unit],$A4302),CHAR(34),
", Offset2Value:  ",INDEX(SpatialOffsets[Offset 2 Value],$A4302),
", Offset2UnitID:  ",CHAR(34),INDEX(SpatialOffsets[Offset 2 Unit],$A4302),CHAR(34),
", Offset3Value:  ",INDEX(SpatialOffsets[Offset 3 Value],$A4302),
", Offset3UnitID:  ",CHAR(34),INDEX(SpatialOffsets[Offset 3 Unit],$A4302),CHAR(34),,"}")))</f>
        <v>#REF!</v>
      </c>
      <c r="O4302" t="e">
        <f>IF(COUNTA(RelatedFeatures[])=0,"", IF(INDEX(RelatedFeatures[First Sampling Feature Code],$A4302)="","",
CONCATENATE("  - &amp;RelationID",TEXT($A4302,"0000"),
" {","SamplingFeatureID:  *SamplingFeatureID",TEXT(MATCH(INDEX(RelatedFeatures[First Sampling Feature Code],$A4302),SamplingFeatures[Feature Code],0),"0000"),
", RelationshipTypeCV:  ",CHAR(34),INDEX(RelatedFeatures[Relationship Type],$A4302),CHAR(34),
", RelatedFeatureID: *SamplingFeatureID",TEXT(MATCH(INDEX(RelatedFeatures[Second Sampling Feature Code],$A4302),SamplingFeatures[Feature Code],0),"0000"),
", SpatialOffsetID:  ",IF(INDEX(RelatedFeatures[Offset Number],$A4302)="","",CONCATENATE("*SpatialOffsetID",TEXT(INDEX(RelatedFeatures[Offset Number],$A4302),"0000"))),"}")))</f>
        <v>#REF!</v>
      </c>
      <c r="P4302" t="e">
        <f>IF(INDEX(Methods[Method Type],$A4302)="","",
CONCATENATE("  - &amp;MethodID",TEXT($A4302,"0000"),
" {","MethodTypeCV:  ",CHAR(34),INDEX(Methods[Method Type],$A4302),CHAR(34),
", MethodCode:  ",CHAR(34),INDEX(Methods[Method Code],$A4302),CHAR(34),
", MethodName:  ",CHAR(34),INDEX(Methods[Method Name],$A4302),CHAR(34),
", MethodDescription:  ",CHAR(34),INDEX(Methods[Method Description],$A4302),CHAR(34),
", MethodLink:  ",CHAR(34),INDEX(Methods[Method Link],$A4302),CHAR(34),
", OrganizationID: *OrganizationID",TEXT(MATCH(INDEX(Methods[Organization Name],$A4302),Organizations[Organization Name],0),"0000"),"}"))</f>
        <v>#REF!</v>
      </c>
      <c r="Q4302" t="e">
        <f>IF(INDEX(Variables[Variable Type],$A4302)="","",
CONCATENATE("  - &amp;VariableID",TEXT($A4302,"0000"),
" {","VariableTypeCV:  ",CHAR(34),INDEX(Variables[Variable Type],$A4302),CHAR(34),
", VariableCode:  ",CHAR(34),INDEX(Variables[Variable Code],$A4302),CHAR(34),
", VariableNameCV:  ",CHAR(34),INDEX(Variables[Variable Name],$A4302),CHAR(34),
", VariableDefinition:  ",CHAR(34),INDEX(Variables[Variable Definition],$A4302),CHAR(34),
", SpecciationCV:  ",CHAR(34),INDEX(Variables[Speciation],$A4302),CHAR(34),
", NoDataValue:  ",CHAR(34),INDEX(Variables[No Data Value],$A4302),CHAR(34),"}"))</f>
        <v>#REF!</v>
      </c>
    </row>
    <row r="4303" spans="1:17" x14ac:dyDescent="0.25">
      <c r="A4303">
        <v>4300</v>
      </c>
      <c r="D4303" t="e">
        <f>IF(INDEX(People[First Name],$A4303)="","",
CONCATENATE("  - &amp;PersonID",TEXT($A4303,"0000"),
" {","PersonFirstName:  ",CHAR(34),INDEX(People[First Name],$A4303),CHAR(34),
", PersonMiddleName:  ",CHAR(34),INDEX(People[Middle Name],$A4303),CHAR(34),
", PersonLastName:  ",CHAR(34),INDEX(People[Last Name],$A4303),CHAR(34),"}"))</f>
        <v>#REF!</v>
      </c>
      <c r="E4303" t="e">
        <f>IF(INDEX(Organizations[Organization Type '[CV']],$A4303)="","",
CONCATENATE("  - &amp;OrganizationID",TEXT($A4303,"0000"),
" {","OrganizationTypeCV:  ",CHAR(34),INDEX(Organizations[Organization Type '[CV']],$A4303),CHAR(34),
", OrganizationCode:  ",CHAR(34),INDEX(Organizations[Organization Code],$A4303),CHAR(34),
", OrganizationName:  ",CHAR(34),INDEX(Organizations[Organization Name],$A4303),CHAR(34),
", OrganizationDescription:  ",CHAR(34),INDEX(Organizations[Organization Description],$A4303),CHAR(34),
", OrganizationLink:  ",CHAR(34),INDEX(Organizations[Organization Link],$A4303),CHAR(34),"}"))</f>
        <v>#REF!</v>
      </c>
      <c r="F4303" t="e">
        <f>IF(INDEX(People[First Name],$A4303)="","",
CONCATENATE("  - &amp;AffiliationID",TEXT($A4303,"0000"),
" {PersonID: *PersonID",TEXT($A4303,"0000"),
", OrganizationID: *OrganizationID",TEXT(MATCH(INDEX(People[Organization Name],$A4303),Organizations[Organization Name],0),"0000"),
", IsPrimaryOrganizationContact: , AffiliationStartDate: , AffiliationEndDate: , PrimaryPhone: ",
", PrimaryEmail: ",CHAR(34),INDEX(People[Primary Email],$A4303),CHAR(34),
", PrimaryAddress: ",CHAR(34),INDEX(People[Primary Address],$A4303),CHAR(34),
", PersonLink: }"))</f>
        <v>#REF!</v>
      </c>
      <c r="H4303" t="e">
        <f>IF(COUNTA(CitationInformation)=0,"",IF(INDEX(AuthorList[Author Name],$A4303)="","",
CONCATENATE("  - &amp;AuthorListID",TEXT($A4303,"0000"),
"  {CitationID: *CitationID0001",
", PersonID: *PersonID",TEXT(MATCH(INDEX(AuthorList[Author Name],$A4303),People[Full Name],0),"0000"),
", AuthorOrder: ",INDEX(AuthorList[Author Number],$A4303),"}")))</f>
        <v>#REF!</v>
      </c>
      <c r="K4303" t="e">
        <f>IF(INDEX(SamplingFeatures[Feature Code],$A4303)="","",
CONCATENATE("  - &amp;SamplingFeatureID",TEXT($A4303,"0000"),
" {","SamplingFeatureUUID:  ",CHAR(34),INDEX(SamplingFeatures[Sampling Feature UUID],$A4303),CHAR(34),
", SamplingFeatureTypeCV:  ",CHAR(34),INDEX(SamplingFeatures[Sampling Feature Type],$A4303),CHAR(34),
", SamplingFeatureCode:  ",CHAR(34),INDEX(SamplingFeatures[Feature Code],$A4303),CHAR(34),
", SamplingFeatureName:  ",CHAR(34),INDEX(SamplingFeatures[Feature Name],$A4303),CHAR(34),
", SamplingFeatureDescription:  ",CHAR(34),INDEX(SamplingFeatures[Feature Description],$A4303),CHAR(34),
", SamplingFeatureGeotypeCV:  ",CHAR(34),INDEX(SamplingFeatures[Feature Geo Type],$A4303),CHAR(34),
", FeatureGeometry:  ",CHAR(34),INDEX(SamplingFeatures[Feature Geometry],$A4303),CHAR(34),
", Elevation_m:  ",CHAR(34),INDEX(SamplingFeatures[Elevation_m],$A4303),CHAR(34),
", ElevationDatumCV:  ",CHAR(34),ElevationDatum,CHAR(34),"}"))</f>
        <v>#REF!</v>
      </c>
      <c r="L4303" t="e">
        <f>IF(INDEX(SamplingFeatures[Sampling Feature Type],$A4303)&lt;&gt;"Site","",
CONCATENATE("  - &amp;SiteID",TEXT(SUMPRODUCT(--($L$3:$L4302&lt;&gt;"")),"0000"),
" {","SamplingFeatureID:  *SamplingFeatureID",TEXT($A4303,"0000"),
", SiteTypeCV:  ",CHAR(34),INDEX(Sites[Site Type],$A4303),CHAR(34),
", Latitude:  ",INDEX(Sites[Latitude],$A4303),
", Longitude:  ",INDEX(Sites[Longitude],$A4303),
", SRSName:  ",CHAR(34),LatLonDatum,CHAR(34),"}"))</f>
        <v>#REF!</v>
      </c>
      <c r="M4303" t="e">
        <f>IF(INDEX(SamplingFeatures[Sampling Feature Type],$A4303)&lt;&gt;"Specimen","",
CONCATENATE("  - &amp;SpecimenID",TEXT(SUMPRODUCT(--($M$3:$M4302&lt;&gt;"")),"0000"),
" {","SamplingFeatureID:  *SamplingFeatureID",TEXT($A4303,"0000"),
", SpecimenTypeCV:  ",CHAR(34),INDEX(Specimens[Specimen Type],$A4303),CHAR(34),
", SpecimenMediumCV:  ",INDEX(Specimens[Specimen Medium],$A4303),
", IsFieldSpecimen:  ",CHAR(34),INDEX(Specimens[Is Field Specimen?],$A4303),CHAR(34),"}"))</f>
        <v>#REF!</v>
      </c>
      <c r="N4303" t="e">
        <f>IF(COUNTA(SpatialOffsets[])=0,"", IF(INDEX(SpatialOffsets[Spatial Offset Type],$A4303)="","",
CONCATENATE("  - &amp;SpatialOffsetID",TEXT($A4303,"0000"),
" {","SpatialOffsetTypeCV:  ",CHAR(34),INDEX(SpatialOffsets[Spatial Offset Type],$A4303),CHAR(34),
", Offset1Value:  ",INDEX(SpatialOffsets[Offset 1 Value],$A4303),
", Offset1UnitID:  ",CHAR(34),INDEX(SpatialOffsets[Offset 1 Unit],$A4303),CHAR(34),
", Offset2Value:  ",INDEX(SpatialOffsets[Offset 2 Value],$A4303),
", Offset2UnitID:  ",CHAR(34),INDEX(SpatialOffsets[Offset 2 Unit],$A4303),CHAR(34),
", Offset3Value:  ",INDEX(SpatialOffsets[Offset 3 Value],$A4303),
", Offset3UnitID:  ",CHAR(34),INDEX(SpatialOffsets[Offset 3 Unit],$A4303),CHAR(34),,"}")))</f>
        <v>#REF!</v>
      </c>
      <c r="O4303" t="e">
        <f>IF(COUNTA(RelatedFeatures[])=0,"", IF(INDEX(RelatedFeatures[First Sampling Feature Code],$A4303)="","",
CONCATENATE("  - &amp;RelationID",TEXT($A4303,"0000"),
" {","SamplingFeatureID:  *SamplingFeatureID",TEXT(MATCH(INDEX(RelatedFeatures[First Sampling Feature Code],$A4303),SamplingFeatures[Feature Code],0),"0000"),
", RelationshipTypeCV:  ",CHAR(34),INDEX(RelatedFeatures[Relationship Type],$A4303),CHAR(34),
", RelatedFeatureID: *SamplingFeatureID",TEXT(MATCH(INDEX(RelatedFeatures[Second Sampling Feature Code],$A4303),SamplingFeatures[Feature Code],0),"0000"),
", SpatialOffsetID:  ",IF(INDEX(RelatedFeatures[Offset Number],$A4303)="","",CONCATENATE("*SpatialOffsetID",TEXT(INDEX(RelatedFeatures[Offset Number],$A4303),"0000"))),"}")))</f>
        <v>#REF!</v>
      </c>
      <c r="P4303" t="e">
        <f>IF(INDEX(Methods[Method Type],$A4303)="","",
CONCATENATE("  - &amp;MethodID",TEXT($A4303,"0000"),
" {","MethodTypeCV:  ",CHAR(34),INDEX(Methods[Method Type],$A4303),CHAR(34),
", MethodCode:  ",CHAR(34),INDEX(Methods[Method Code],$A4303),CHAR(34),
", MethodName:  ",CHAR(34),INDEX(Methods[Method Name],$A4303),CHAR(34),
", MethodDescription:  ",CHAR(34),INDEX(Methods[Method Description],$A4303),CHAR(34),
", MethodLink:  ",CHAR(34),INDEX(Methods[Method Link],$A4303),CHAR(34),
", OrganizationID: *OrganizationID",TEXT(MATCH(INDEX(Methods[Organization Name],$A4303),Organizations[Organization Name],0),"0000"),"}"))</f>
        <v>#REF!</v>
      </c>
      <c r="Q4303" t="e">
        <f>IF(INDEX(Variables[Variable Type],$A4303)="","",
CONCATENATE("  - &amp;VariableID",TEXT($A4303,"0000"),
" {","VariableTypeCV:  ",CHAR(34),INDEX(Variables[Variable Type],$A4303),CHAR(34),
", VariableCode:  ",CHAR(34),INDEX(Variables[Variable Code],$A4303),CHAR(34),
", VariableNameCV:  ",CHAR(34),INDEX(Variables[Variable Name],$A4303),CHAR(34),
", VariableDefinition:  ",CHAR(34),INDEX(Variables[Variable Definition],$A4303),CHAR(34),
", SpecciationCV:  ",CHAR(34),INDEX(Variables[Speciation],$A4303),CHAR(34),
", NoDataValue:  ",CHAR(34),INDEX(Variables[No Data Value],$A4303),CHAR(34),"}"))</f>
        <v>#REF!</v>
      </c>
    </row>
    <row r="4304" spans="1:17" x14ac:dyDescent="0.25">
      <c r="A4304">
        <v>4301</v>
      </c>
      <c r="D4304" t="e">
        <f>IF(INDEX(People[First Name],$A4304)="","",
CONCATENATE("  - &amp;PersonID",TEXT($A4304,"0000"),
" {","PersonFirstName:  ",CHAR(34),INDEX(People[First Name],$A4304),CHAR(34),
", PersonMiddleName:  ",CHAR(34),INDEX(People[Middle Name],$A4304),CHAR(34),
", PersonLastName:  ",CHAR(34),INDEX(People[Last Name],$A4304),CHAR(34),"}"))</f>
        <v>#REF!</v>
      </c>
      <c r="E4304" t="e">
        <f>IF(INDEX(Organizations[Organization Type '[CV']],$A4304)="","",
CONCATENATE("  - &amp;OrganizationID",TEXT($A4304,"0000"),
" {","OrganizationTypeCV:  ",CHAR(34),INDEX(Organizations[Organization Type '[CV']],$A4304),CHAR(34),
", OrganizationCode:  ",CHAR(34),INDEX(Organizations[Organization Code],$A4304),CHAR(34),
", OrganizationName:  ",CHAR(34),INDEX(Organizations[Organization Name],$A4304),CHAR(34),
", OrganizationDescription:  ",CHAR(34),INDEX(Organizations[Organization Description],$A4304),CHAR(34),
", OrganizationLink:  ",CHAR(34),INDEX(Organizations[Organization Link],$A4304),CHAR(34),"}"))</f>
        <v>#REF!</v>
      </c>
      <c r="F4304" t="e">
        <f>IF(INDEX(People[First Name],$A4304)="","",
CONCATENATE("  - &amp;AffiliationID",TEXT($A4304,"0000"),
" {PersonID: *PersonID",TEXT($A4304,"0000"),
", OrganizationID: *OrganizationID",TEXT(MATCH(INDEX(People[Organization Name],$A4304),Organizations[Organization Name],0),"0000"),
", IsPrimaryOrganizationContact: , AffiliationStartDate: , AffiliationEndDate: , PrimaryPhone: ",
", PrimaryEmail: ",CHAR(34),INDEX(People[Primary Email],$A4304),CHAR(34),
", PrimaryAddress: ",CHAR(34),INDEX(People[Primary Address],$A4304),CHAR(34),
", PersonLink: }"))</f>
        <v>#REF!</v>
      </c>
      <c r="H4304" t="e">
        <f>IF(COUNTA(CitationInformation)=0,"",IF(INDEX(AuthorList[Author Name],$A4304)="","",
CONCATENATE("  - &amp;AuthorListID",TEXT($A4304,"0000"),
"  {CitationID: *CitationID0001",
", PersonID: *PersonID",TEXT(MATCH(INDEX(AuthorList[Author Name],$A4304),People[Full Name],0),"0000"),
", AuthorOrder: ",INDEX(AuthorList[Author Number],$A4304),"}")))</f>
        <v>#REF!</v>
      </c>
      <c r="K4304" t="e">
        <f>IF(INDEX(SamplingFeatures[Feature Code],$A4304)="","",
CONCATENATE("  - &amp;SamplingFeatureID",TEXT($A4304,"0000"),
" {","SamplingFeatureUUID:  ",CHAR(34),INDEX(SamplingFeatures[Sampling Feature UUID],$A4304),CHAR(34),
", SamplingFeatureTypeCV:  ",CHAR(34),INDEX(SamplingFeatures[Sampling Feature Type],$A4304),CHAR(34),
", SamplingFeatureCode:  ",CHAR(34),INDEX(SamplingFeatures[Feature Code],$A4304),CHAR(34),
", SamplingFeatureName:  ",CHAR(34),INDEX(SamplingFeatures[Feature Name],$A4304),CHAR(34),
", SamplingFeatureDescription:  ",CHAR(34),INDEX(SamplingFeatures[Feature Description],$A4304),CHAR(34),
", SamplingFeatureGeotypeCV:  ",CHAR(34),INDEX(SamplingFeatures[Feature Geo Type],$A4304),CHAR(34),
", FeatureGeometry:  ",CHAR(34),INDEX(SamplingFeatures[Feature Geometry],$A4304),CHAR(34),
", Elevation_m:  ",CHAR(34),INDEX(SamplingFeatures[Elevation_m],$A4304),CHAR(34),
", ElevationDatumCV:  ",CHAR(34),ElevationDatum,CHAR(34),"}"))</f>
        <v>#REF!</v>
      </c>
      <c r="L4304" t="e">
        <f>IF(INDEX(SamplingFeatures[Sampling Feature Type],$A4304)&lt;&gt;"Site","",
CONCATENATE("  - &amp;SiteID",TEXT(SUMPRODUCT(--($L$3:$L4303&lt;&gt;"")),"0000"),
" {","SamplingFeatureID:  *SamplingFeatureID",TEXT($A4304,"0000"),
", SiteTypeCV:  ",CHAR(34),INDEX(Sites[Site Type],$A4304),CHAR(34),
", Latitude:  ",INDEX(Sites[Latitude],$A4304),
", Longitude:  ",INDEX(Sites[Longitude],$A4304),
", SRSName:  ",CHAR(34),LatLonDatum,CHAR(34),"}"))</f>
        <v>#REF!</v>
      </c>
      <c r="M4304" t="e">
        <f>IF(INDEX(SamplingFeatures[Sampling Feature Type],$A4304)&lt;&gt;"Specimen","",
CONCATENATE("  - &amp;SpecimenID",TEXT(SUMPRODUCT(--($M$3:$M4303&lt;&gt;"")),"0000"),
" {","SamplingFeatureID:  *SamplingFeatureID",TEXT($A4304,"0000"),
", SpecimenTypeCV:  ",CHAR(34),INDEX(Specimens[Specimen Type],$A4304),CHAR(34),
", SpecimenMediumCV:  ",INDEX(Specimens[Specimen Medium],$A4304),
", IsFieldSpecimen:  ",CHAR(34),INDEX(Specimens[Is Field Specimen?],$A4304),CHAR(34),"}"))</f>
        <v>#REF!</v>
      </c>
      <c r="N4304" t="e">
        <f>IF(COUNTA(SpatialOffsets[])=0,"", IF(INDEX(SpatialOffsets[Spatial Offset Type],$A4304)="","",
CONCATENATE("  - &amp;SpatialOffsetID",TEXT($A4304,"0000"),
" {","SpatialOffsetTypeCV:  ",CHAR(34),INDEX(SpatialOffsets[Spatial Offset Type],$A4304),CHAR(34),
", Offset1Value:  ",INDEX(SpatialOffsets[Offset 1 Value],$A4304),
", Offset1UnitID:  ",CHAR(34),INDEX(SpatialOffsets[Offset 1 Unit],$A4304),CHAR(34),
", Offset2Value:  ",INDEX(SpatialOffsets[Offset 2 Value],$A4304),
", Offset2UnitID:  ",CHAR(34),INDEX(SpatialOffsets[Offset 2 Unit],$A4304),CHAR(34),
", Offset3Value:  ",INDEX(SpatialOffsets[Offset 3 Value],$A4304),
", Offset3UnitID:  ",CHAR(34),INDEX(SpatialOffsets[Offset 3 Unit],$A4304),CHAR(34),,"}")))</f>
        <v>#REF!</v>
      </c>
      <c r="O4304" t="e">
        <f>IF(COUNTA(RelatedFeatures[])=0,"", IF(INDEX(RelatedFeatures[First Sampling Feature Code],$A4304)="","",
CONCATENATE("  - &amp;RelationID",TEXT($A4304,"0000"),
" {","SamplingFeatureID:  *SamplingFeatureID",TEXT(MATCH(INDEX(RelatedFeatures[First Sampling Feature Code],$A4304),SamplingFeatures[Feature Code],0),"0000"),
", RelationshipTypeCV:  ",CHAR(34),INDEX(RelatedFeatures[Relationship Type],$A4304),CHAR(34),
", RelatedFeatureID: *SamplingFeatureID",TEXT(MATCH(INDEX(RelatedFeatures[Second Sampling Feature Code],$A4304),SamplingFeatures[Feature Code],0),"0000"),
", SpatialOffsetID:  ",IF(INDEX(RelatedFeatures[Offset Number],$A4304)="","",CONCATENATE("*SpatialOffsetID",TEXT(INDEX(RelatedFeatures[Offset Number],$A4304),"0000"))),"}")))</f>
        <v>#REF!</v>
      </c>
      <c r="P4304" t="e">
        <f>IF(INDEX(Methods[Method Type],$A4304)="","",
CONCATENATE("  - &amp;MethodID",TEXT($A4304,"0000"),
" {","MethodTypeCV:  ",CHAR(34),INDEX(Methods[Method Type],$A4304),CHAR(34),
", MethodCode:  ",CHAR(34),INDEX(Methods[Method Code],$A4304),CHAR(34),
", MethodName:  ",CHAR(34),INDEX(Methods[Method Name],$A4304),CHAR(34),
", MethodDescription:  ",CHAR(34),INDEX(Methods[Method Description],$A4304),CHAR(34),
", MethodLink:  ",CHAR(34),INDEX(Methods[Method Link],$A4304),CHAR(34),
", OrganizationID: *OrganizationID",TEXT(MATCH(INDEX(Methods[Organization Name],$A4304),Organizations[Organization Name],0),"0000"),"}"))</f>
        <v>#REF!</v>
      </c>
      <c r="Q4304" t="e">
        <f>IF(INDEX(Variables[Variable Type],$A4304)="","",
CONCATENATE("  - &amp;VariableID",TEXT($A4304,"0000"),
" {","VariableTypeCV:  ",CHAR(34),INDEX(Variables[Variable Type],$A4304),CHAR(34),
", VariableCode:  ",CHAR(34),INDEX(Variables[Variable Code],$A4304),CHAR(34),
", VariableNameCV:  ",CHAR(34),INDEX(Variables[Variable Name],$A4304),CHAR(34),
", VariableDefinition:  ",CHAR(34),INDEX(Variables[Variable Definition],$A4304),CHAR(34),
", SpecciationCV:  ",CHAR(34),INDEX(Variables[Speciation],$A4304),CHAR(34),
", NoDataValue:  ",CHAR(34),INDEX(Variables[No Data Value],$A4304),CHAR(34),"}"))</f>
        <v>#REF!</v>
      </c>
    </row>
    <row r="4305" spans="1:17" x14ac:dyDescent="0.25">
      <c r="A4305">
        <v>4302</v>
      </c>
      <c r="D4305" t="e">
        <f>IF(INDEX(People[First Name],$A4305)="","",
CONCATENATE("  - &amp;PersonID",TEXT($A4305,"0000"),
" {","PersonFirstName:  ",CHAR(34),INDEX(People[First Name],$A4305),CHAR(34),
", PersonMiddleName:  ",CHAR(34),INDEX(People[Middle Name],$A4305),CHAR(34),
", PersonLastName:  ",CHAR(34),INDEX(People[Last Name],$A4305),CHAR(34),"}"))</f>
        <v>#REF!</v>
      </c>
      <c r="E4305" t="e">
        <f>IF(INDEX(Organizations[Organization Type '[CV']],$A4305)="","",
CONCATENATE("  - &amp;OrganizationID",TEXT($A4305,"0000"),
" {","OrganizationTypeCV:  ",CHAR(34),INDEX(Organizations[Organization Type '[CV']],$A4305),CHAR(34),
", OrganizationCode:  ",CHAR(34),INDEX(Organizations[Organization Code],$A4305),CHAR(34),
", OrganizationName:  ",CHAR(34),INDEX(Organizations[Organization Name],$A4305),CHAR(34),
", OrganizationDescription:  ",CHAR(34),INDEX(Organizations[Organization Description],$A4305),CHAR(34),
", OrganizationLink:  ",CHAR(34),INDEX(Organizations[Organization Link],$A4305),CHAR(34),"}"))</f>
        <v>#REF!</v>
      </c>
      <c r="F4305" t="e">
        <f>IF(INDEX(People[First Name],$A4305)="","",
CONCATENATE("  - &amp;AffiliationID",TEXT($A4305,"0000"),
" {PersonID: *PersonID",TEXT($A4305,"0000"),
", OrganizationID: *OrganizationID",TEXT(MATCH(INDEX(People[Organization Name],$A4305),Organizations[Organization Name],0),"0000"),
", IsPrimaryOrganizationContact: , AffiliationStartDate: , AffiliationEndDate: , PrimaryPhone: ",
", PrimaryEmail: ",CHAR(34),INDEX(People[Primary Email],$A4305),CHAR(34),
", PrimaryAddress: ",CHAR(34),INDEX(People[Primary Address],$A4305),CHAR(34),
", PersonLink: }"))</f>
        <v>#REF!</v>
      </c>
      <c r="H4305" t="e">
        <f>IF(COUNTA(CitationInformation)=0,"",IF(INDEX(AuthorList[Author Name],$A4305)="","",
CONCATENATE("  - &amp;AuthorListID",TEXT($A4305,"0000"),
"  {CitationID: *CitationID0001",
", PersonID: *PersonID",TEXT(MATCH(INDEX(AuthorList[Author Name],$A4305),People[Full Name],0),"0000"),
", AuthorOrder: ",INDEX(AuthorList[Author Number],$A4305),"}")))</f>
        <v>#REF!</v>
      </c>
      <c r="K4305" t="e">
        <f>IF(INDEX(SamplingFeatures[Feature Code],$A4305)="","",
CONCATENATE("  - &amp;SamplingFeatureID",TEXT($A4305,"0000"),
" {","SamplingFeatureUUID:  ",CHAR(34),INDEX(SamplingFeatures[Sampling Feature UUID],$A4305),CHAR(34),
", SamplingFeatureTypeCV:  ",CHAR(34),INDEX(SamplingFeatures[Sampling Feature Type],$A4305),CHAR(34),
", SamplingFeatureCode:  ",CHAR(34),INDEX(SamplingFeatures[Feature Code],$A4305),CHAR(34),
", SamplingFeatureName:  ",CHAR(34),INDEX(SamplingFeatures[Feature Name],$A4305),CHAR(34),
", SamplingFeatureDescription:  ",CHAR(34),INDEX(SamplingFeatures[Feature Description],$A4305),CHAR(34),
", SamplingFeatureGeotypeCV:  ",CHAR(34),INDEX(SamplingFeatures[Feature Geo Type],$A4305),CHAR(34),
", FeatureGeometry:  ",CHAR(34),INDEX(SamplingFeatures[Feature Geometry],$A4305),CHAR(34),
", Elevation_m:  ",CHAR(34),INDEX(SamplingFeatures[Elevation_m],$A4305),CHAR(34),
", ElevationDatumCV:  ",CHAR(34),ElevationDatum,CHAR(34),"}"))</f>
        <v>#REF!</v>
      </c>
      <c r="L4305" t="e">
        <f>IF(INDEX(SamplingFeatures[Sampling Feature Type],$A4305)&lt;&gt;"Site","",
CONCATENATE("  - &amp;SiteID",TEXT(SUMPRODUCT(--($L$3:$L4304&lt;&gt;"")),"0000"),
" {","SamplingFeatureID:  *SamplingFeatureID",TEXT($A4305,"0000"),
", SiteTypeCV:  ",CHAR(34),INDEX(Sites[Site Type],$A4305),CHAR(34),
", Latitude:  ",INDEX(Sites[Latitude],$A4305),
", Longitude:  ",INDEX(Sites[Longitude],$A4305),
", SRSName:  ",CHAR(34),LatLonDatum,CHAR(34),"}"))</f>
        <v>#REF!</v>
      </c>
      <c r="M4305" t="e">
        <f>IF(INDEX(SamplingFeatures[Sampling Feature Type],$A4305)&lt;&gt;"Specimen","",
CONCATENATE("  - &amp;SpecimenID",TEXT(SUMPRODUCT(--($M$3:$M4304&lt;&gt;"")),"0000"),
" {","SamplingFeatureID:  *SamplingFeatureID",TEXT($A4305,"0000"),
", SpecimenTypeCV:  ",CHAR(34),INDEX(Specimens[Specimen Type],$A4305),CHAR(34),
", SpecimenMediumCV:  ",INDEX(Specimens[Specimen Medium],$A4305),
", IsFieldSpecimen:  ",CHAR(34),INDEX(Specimens[Is Field Specimen?],$A4305),CHAR(34),"}"))</f>
        <v>#REF!</v>
      </c>
      <c r="N4305" t="e">
        <f>IF(COUNTA(SpatialOffsets[])=0,"", IF(INDEX(SpatialOffsets[Spatial Offset Type],$A4305)="","",
CONCATENATE("  - &amp;SpatialOffsetID",TEXT($A4305,"0000"),
" {","SpatialOffsetTypeCV:  ",CHAR(34),INDEX(SpatialOffsets[Spatial Offset Type],$A4305),CHAR(34),
", Offset1Value:  ",INDEX(SpatialOffsets[Offset 1 Value],$A4305),
", Offset1UnitID:  ",CHAR(34),INDEX(SpatialOffsets[Offset 1 Unit],$A4305),CHAR(34),
", Offset2Value:  ",INDEX(SpatialOffsets[Offset 2 Value],$A4305),
", Offset2UnitID:  ",CHAR(34),INDEX(SpatialOffsets[Offset 2 Unit],$A4305),CHAR(34),
", Offset3Value:  ",INDEX(SpatialOffsets[Offset 3 Value],$A4305),
", Offset3UnitID:  ",CHAR(34),INDEX(SpatialOffsets[Offset 3 Unit],$A4305),CHAR(34),,"}")))</f>
        <v>#REF!</v>
      </c>
      <c r="O4305" t="e">
        <f>IF(COUNTA(RelatedFeatures[])=0,"", IF(INDEX(RelatedFeatures[First Sampling Feature Code],$A4305)="","",
CONCATENATE("  - &amp;RelationID",TEXT($A4305,"0000"),
" {","SamplingFeatureID:  *SamplingFeatureID",TEXT(MATCH(INDEX(RelatedFeatures[First Sampling Feature Code],$A4305),SamplingFeatures[Feature Code],0),"0000"),
", RelationshipTypeCV:  ",CHAR(34),INDEX(RelatedFeatures[Relationship Type],$A4305),CHAR(34),
", RelatedFeatureID: *SamplingFeatureID",TEXT(MATCH(INDEX(RelatedFeatures[Second Sampling Feature Code],$A4305),SamplingFeatures[Feature Code],0),"0000"),
", SpatialOffsetID:  ",IF(INDEX(RelatedFeatures[Offset Number],$A4305)="","",CONCATENATE("*SpatialOffsetID",TEXT(INDEX(RelatedFeatures[Offset Number],$A4305),"0000"))),"}")))</f>
        <v>#REF!</v>
      </c>
      <c r="P4305" t="e">
        <f>IF(INDEX(Methods[Method Type],$A4305)="","",
CONCATENATE("  - &amp;MethodID",TEXT($A4305,"0000"),
" {","MethodTypeCV:  ",CHAR(34),INDEX(Methods[Method Type],$A4305),CHAR(34),
", MethodCode:  ",CHAR(34),INDEX(Methods[Method Code],$A4305),CHAR(34),
", MethodName:  ",CHAR(34),INDEX(Methods[Method Name],$A4305),CHAR(34),
", MethodDescription:  ",CHAR(34),INDEX(Methods[Method Description],$A4305),CHAR(34),
", MethodLink:  ",CHAR(34),INDEX(Methods[Method Link],$A4305),CHAR(34),
", OrganizationID: *OrganizationID",TEXT(MATCH(INDEX(Methods[Organization Name],$A4305),Organizations[Organization Name],0),"0000"),"}"))</f>
        <v>#REF!</v>
      </c>
      <c r="Q4305" t="e">
        <f>IF(INDEX(Variables[Variable Type],$A4305)="","",
CONCATENATE("  - &amp;VariableID",TEXT($A4305,"0000"),
" {","VariableTypeCV:  ",CHAR(34),INDEX(Variables[Variable Type],$A4305),CHAR(34),
", VariableCode:  ",CHAR(34),INDEX(Variables[Variable Code],$A4305),CHAR(34),
", VariableNameCV:  ",CHAR(34),INDEX(Variables[Variable Name],$A4305),CHAR(34),
", VariableDefinition:  ",CHAR(34),INDEX(Variables[Variable Definition],$A4305),CHAR(34),
", SpecciationCV:  ",CHAR(34),INDEX(Variables[Speciation],$A4305),CHAR(34),
", NoDataValue:  ",CHAR(34),INDEX(Variables[No Data Value],$A4305),CHAR(34),"}"))</f>
        <v>#REF!</v>
      </c>
    </row>
    <row r="4306" spans="1:17" x14ac:dyDescent="0.25">
      <c r="A4306">
        <v>4303</v>
      </c>
      <c r="D4306" t="e">
        <f>IF(INDEX(People[First Name],$A4306)="","",
CONCATENATE("  - &amp;PersonID",TEXT($A4306,"0000"),
" {","PersonFirstName:  ",CHAR(34),INDEX(People[First Name],$A4306),CHAR(34),
", PersonMiddleName:  ",CHAR(34),INDEX(People[Middle Name],$A4306),CHAR(34),
", PersonLastName:  ",CHAR(34),INDEX(People[Last Name],$A4306),CHAR(34),"}"))</f>
        <v>#REF!</v>
      </c>
      <c r="E4306" t="e">
        <f>IF(INDEX(Organizations[Organization Type '[CV']],$A4306)="","",
CONCATENATE("  - &amp;OrganizationID",TEXT($A4306,"0000"),
" {","OrganizationTypeCV:  ",CHAR(34),INDEX(Organizations[Organization Type '[CV']],$A4306),CHAR(34),
", OrganizationCode:  ",CHAR(34),INDEX(Organizations[Organization Code],$A4306),CHAR(34),
", OrganizationName:  ",CHAR(34),INDEX(Organizations[Organization Name],$A4306),CHAR(34),
", OrganizationDescription:  ",CHAR(34),INDEX(Organizations[Organization Description],$A4306),CHAR(34),
", OrganizationLink:  ",CHAR(34),INDEX(Organizations[Organization Link],$A4306),CHAR(34),"}"))</f>
        <v>#REF!</v>
      </c>
      <c r="F4306" t="e">
        <f>IF(INDEX(People[First Name],$A4306)="","",
CONCATENATE("  - &amp;AffiliationID",TEXT($A4306,"0000"),
" {PersonID: *PersonID",TEXT($A4306,"0000"),
", OrganizationID: *OrganizationID",TEXT(MATCH(INDEX(People[Organization Name],$A4306),Organizations[Organization Name],0),"0000"),
", IsPrimaryOrganizationContact: , AffiliationStartDate: , AffiliationEndDate: , PrimaryPhone: ",
", PrimaryEmail: ",CHAR(34),INDEX(People[Primary Email],$A4306),CHAR(34),
", PrimaryAddress: ",CHAR(34),INDEX(People[Primary Address],$A4306),CHAR(34),
", PersonLink: }"))</f>
        <v>#REF!</v>
      </c>
      <c r="H4306" t="e">
        <f>IF(COUNTA(CitationInformation)=0,"",IF(INDEX(AuthorList[Author Name],$A4306)="","",
CONCATENATE("  - &amp;AuthorListID",TEXT($A4306,"0000"),
"  {CitationID: *CitationID0001",
", PersonID: *PersonID",TEXT(MATCH(INDEX(AuthorList[Author Name],$A4306),People[Full Name],0),"0000"),
", AuthorOrder: ",INDEX(AuthorList[Author Number],$A4306),"}")))</f>
        <v>#REF!</v>
      </c>
      <c r="K4306" t="e">
        <f>IF(INDEX(SamplingFeatures[Feature Code],$A4306)="","",
CONCATENATE("  - &amp;SamplingFeatureID",TEXT($A4306,"0000"),
" {","SamplingFeatureUUID:  ",CHAR(34),INDEX(SamplingFeatures[Sampling Feature UUID],$A4306),CHAR(34),
", SamplingFeatureTypeCV:  ",CHAR(34),INDEX(SamplingFeatures[Sampling Feature Type],$A4306),CHAR(34),
", SamplingFeatureCode:  ",CHAR(34),INDEX(SamplingFeatures[Feature Code],$A4306),CHAR(34),
", SamplingFeatureName:  ",CHAR(34),INDEX(SamplingFeatures[Feature Name],$A4306),CHAR(34),
", SamplingFeatureDescription:  ",CHAR(34),INDEX(SamplingFeatures[Feature Description],$A4306),CHAR(34),
", SamplingFeatureGeotypeCV:  ",CHAR(34),INDEX(SamplingFeatures[Feature Geo Type],$A4306),CHAR(34),
", FeatureGeometry:  ",CHAR(34),INDEX(SamplingFeatures[Feature Geometry],$A4306),CHAR(34),
", Elevation_m:  ",CHAR(34),INDEX(SamplingFeatures[Elevation_m],$A4306),CHAR(34),
", ElevationDatumCV:  ",CHAR(34),ElevationDatum,CHAR(34),"}"))</f>
        <v>#REF!</v>
      </c>
      <c r="L4306" t="e">
        <f>IF(INDEX(SamplingFeatures[Sampling Feature Type],$A4306)&lt;&gt;"Site","",
CONCATENATE("  - &amp;SiteID",TEXT(SUMPRODUCT(--($L$3:$L4305&lt;&gt;"")),"0000"),
" {","SamplingFeatureID:  *SamplingFeatureID",TEXT($A4306,"0000"),
", SiteTypeCV:  ",CHAR(34),INDEX(Sites[Site Type],$A4306),CHAR(34),
", Latitude:  ",INDEX(Sites[Latitude],$A4306),
", Longitude:  ",INDEX(Sites[Longitude],$A4306),
", SRSName:  ",CHAR(34),LatLonDatum,CHAR(34),"}"))</f>
        <v>#REF!</v>
      </c>
      <c r="M4306" t="e">
        <f>IF(INDEX(SamplingFeatures[Sampling Feature Type],$A4306)&lt;&gt;"Specimen","",
CONCATENATE("  - &amp;SpecimenID",TEXT(SUMPRODUCT(--($M$3:$M4305&lt;&gt;"")),"0000"),
" {","SamplingFeatureID:  *SamplingFeatureID",TEXT($A4306,"0000"),
", SpecimenTypeCV:  ",CHAR(34),INDEX(Specimens[Specimen Type],$A4306),CHAR(34),
", SpecimenMediumCV:  ",INDEX(Specimens[Specimen Medium],$A4306),
", IsFieldSpecimen:  ",CHAR(34),INDEX(Specimens[Is Field Specimen?],$A4306),CHAR(34),"}"))</f>
        <v>#REF!</v>
      </c>
      <c r="N4306" t="e">
        <f>IF(COUNTA(SpatialOffsets[])=0,"", IF(INDEX(SpatialOffsets[Spatial Offset Type],$A4306)="","",
CONCATENATE("  - &amp;SpatialOffsetID",TEXT($A4306,"0000"),
" {","SpatialOffsetTypeCV:  ",CHAR(34),INDEX(SpatialOffsets[Spatial Offset Type],$A4306),CHAR(34),
", Offset1Value:  ",INDEX(SpatialOffsets[Offset 1 Value],$A4306),
", Offset1UnitID:  ",CHAR(34),INDEX(SpatialOffsets[Offset 1 Unit],$A4306),CHAR(34),
", Offset2Value:  ",INDEX(SpatialOffsets[Offset 2 Value],$A4306),
", Offset2UnitID:  ",CHAR(34),INDEX(SpatialOffsets[Offset 2 Unit],$A4306),CHAR(34),
", Offset3Value:  ",INDEX(SpatialOffsets[Offset 3 Value],$A4306),
", Offset3UnitID:  ",CHAR(34),INDEX(SpatialOffsets[Offset 3 Unit],$A4306),CHAR(34),,"}")))</f>
        <v>#REF!</v>
      </c>
      <c r="O4306" t="e">
        <f>IF(COUNTA(RelatedFeatures[])=0,"", IF(INDEX(RelatedFeatures[First Sampling Feature Code],$A4306)="","",
CONCATENATE("  - &amp;RelationID",TEXT($A4306,"0000"),
" {","SamplingFeatureID:  *SamplingFeatureID",TEXT(MATCH(INDEX(RelatedFeatures[First Sampling Feature Code],$A4306),SamplingFeatures[Feature Code],0),"0000"),
", RelationshipTypeCV:  ",CHAR(34),INDEX(RelatedFeatures[Relationship Type],$A4306),CHAR(34),
", RelatedFeatureID: *SamplingFeatureID",TEXT(MATCH(INDEX(RelatedFeatures[Second Sampling Feature Code],$A4306),SamplingFeatures[Feature Code],0),"0000"),
", SpatialOffsetID:  ",IF(INDEX(RelatedFeatures[Offset Number],$A4306)="","",CONCATENATE("*SpatialOffsetID",TEXT(INDEX(RelatedFeatures[Offset Number],$A4306),"0000"))),"}")))</f>
        <v>#REF!</v>
      </c>
      <c r="P4306" t="e">
        <f>IF(INDEX(Methods[Method Type],$A4306)="","",
CONCATENATE("  - &amp;MethodID",TEXT($A4306,"0000"),
" {","MethodTypeCV:  ",CHAR(34),INDEX(Methods[Method Type],$A4306),CHAR(34),
", MethodCode:  ",CHAR(34),INDEX(Methods[Method Code],$A4306),CHAR(34),
", MethodName:  ",CHAR(34),INDEX(Methods[Method Name],$A4306),CHAR(34),
", MethodDescription:  ",CHAR(34),INDEX(Methods[Method Description],$A4306),CHAR(34),
", MethodLink:  ",CHAR(34),INDEX(Methods[Method Link],$A4306),CHAR(34),
", OrganizationID: *OrganizationID",TEXT(MATCH(INDEX(Methods[Organization Name],$A4306),Organizations[Organization Name],0),"0000"),"}"))</f>
        <v>#REF!</v>
      </c>
      <c r="Q4306" t="e">
        <f>IF(INDEX(Variables[Variable Type],$A4306)="","",
CONCATENATE("  - &amp;VariableID",TEXT($A4306,"0000"),
" {","VariableTypeCV:  ",CHAR(34),INDEX(Variables[Variable Type],$A4306),CHAR(34),
", VariableCode:  ",CHAR(34),INDEX(Variables[Variable Code],$A4306),CHAR(34),
", VariableNameCV:  ",CHAR(34),INDEX(Variables[Variable Name],$A4306),CHAR(34),
", VariableDefinition:  ",CHAR(34),INDEX(Variables[Variable Definition],$A4306),CHAR(34),
", SpecciationCV:  ",CHAR(34),INDEX(Variables[Speciation],$A4306),CHAR(34),
", NoDataValue:  ",CHAR(34),INDEX(Variables[No Data Value],$A4306),CHAR(34),"}"))</f>
        <v>#REF!</v>
      </c>
    </row>
    <row r="4307" spans="1:17" x14ac:dyDescent="0.25">
      <c r="A4307">
        <v>4304</v>
      </c>
      <c r="D4307" t="e">
        <f>IF(INDEX(People[First Name],$A4307)="","",
CONCATENATE("  - &amp;PersonID",TEXT($A4307,"0000"),
" {","PersonFirstName:  ",CHAR(34),INDEX(People[First Name],$A4307),CHAR(34),
", PersonMiddleName:  ",CHAR(34),INDEX(People[Middle Name],$A4307),CHAR(34),
", PersonLastName:  ",CHAR(34),INDEX(People[Last Name],$A4307),CHAR(34),"}"))</f>
        <v>#REF!</v>
      </c>
      <c r="E4307" t="e">
        <f>IF(INDEX(Organizations[Organization Type '[CV']],$A4307)="","",
CONCATENATE("  - &amp;OrganizationID",TEXT($A4307,"0000"),
" {","OrganizationTypeCV:  ",CHAR(34),INDEX(Organizations[Organization Type '[CV']],$A4307),CHAR(34),
", OrganizationCode:  ",CHAR(34),INDEX(Organizations[Organization Code],$A4307),CHAR(34),
", OrganizationName:  ",CHAR(34),INDEX(Organizations[Organization Name],$A4307),CHAR(34),
", OrganizationDescription:  ",CHAR(34),INDEX(Organizations[Organization Description],$A4307),CHAR(34),
", OrganizationLink:  ",CHAR(34),INDEX(Organizations[Organization Link],$A4307),CHAR(34),"}"))</f>
        <v>#REF!</v>
      </c>
      <c r="F4307" t="e">
        <f>IF(INDEX(People[First Name],$A4307)="","",
CONCATENATE("  - &amp;AffiliationID",TEXT($A4307,"0000"),
" {PersonID: *PersonID",TEXT($A4307,"0000"),
", OrganizationID: *OrganizationID",TEXT(MATCH(INDEX(People[Organization Name],$A4307),Organizations[Organization Name],0),"0000"),
", IsPrimaryOrganizationContact: , AffiliationStartDate: , AffiliationEndDate: , PrimaryPhone: ",
", PrimaryEmail: ",CHAR(34),INDEX(People[Primary Email],$A4307),CHAR(34),
", PrimaryAddress: ",CHAR(34),INDEX(People[Primary Address],$A4307),CHAR(34),
", PersonLink: }"))</f>
        <v>#REF!</v>
      </c>
      <c r="H4307" t="e">
        <f>IF(COUNTA(CitationInformation)=0,"",IF(INDEX(AuthorList[Author Name],$A4307)="","",
CONCATENATE("  - &amp;AuthorListID",TEXT($A4307,"0000"),
"  {CitationID: *CitationID0001",
", PersonID: *PersonID",TEXT(MATCH(INDEX(AuthorList[Author Name],$A4307),People[Full Name],0),"0000"),
", AuthorOrder: ",INDEX(AuthorList[Author Number],$A4307),"}")))</f>
        <v>#REF!</v>
      </c>
      <c r="K4307" t="e">
        <f>IF(INDEX(SamplingFeatures[Feature Code],$A4307)="","",
CONCATENATE("  - &amp;SamplingFeatureID",TEXT($A4307,"0000"),
" {","SamplingFeatureUUID:  ",CHAR(34),INDEX(SamplingFeatures[Sampling Feature UUID],$A4307),CHAR(34),
", SamplingFeatureTypeCV:  ",CHAR(34),INDEX(SamplingFeatures[Sampling Feature Type],$A4307),CHAR(34),
", SamplingFeatureCode:  ",CHAR(34),INDEX(SamplingFeatures[Feature Code],$A4307),CHAR(34),
", SamplingFeatureName:  ",CHAR(34),INDEX(SamplingFeatures[Feature Name],$A4307),CHAR(34),
", SamplingFeatureDescription:  ",CHAR(34),INDEX(SamplingFeatures[Feature Description],$A4307),CHAR(34),
", SamplingFeatureGeotypeCV:  ",CHAR(34),INDEX(SamplingFeatures[Feature Geo Type],$A4307),CHAR(34),
", FeatureGeometry:  ",CHAR(34),INDEX(SamplingFeatures[Feature Geometry],$A4307),CHAR(34),
", Elevation_m:  ",CHAR(34),INDEX(SamplingFeatures[Elevation_m],$A4307),CHAR(34),
", ElevationDatumCV:  ",CHAR(34),ElevationDatum,CHAR(34),"}"))</f>
        <v>#REF!</v>
      </c>
      <c r="L4307" t="e">
        <f>IF(INDEX(SamplingFeatures[Sampling Feature Type],$A4307)&lt;&gt;"Site","",
CONCATENATE("  - &amp;SiteID",TEXT(SUMPRODUCT(--($L$3:$L4306&lt;&gt;"")),"0000"),
" {","SamplingFeatureID:  *SamplingFeatureID",TEXT($A4307,"0000"),
", SiteTypeCV:  ",CHAR(34),INDEX(Sites[Site Type],$A4307),CHAR(34),
", Latitude:  ",INDEX(Sites[Latitude],$A4307),
", Longitude:  ",INDEX(Sites[Longitude],$A4307),
", SRSName:  ",CHAR(34),LatLonDatum,CHAR(34),"}"))</f>
        <v>#REF!</v>
      </c>
      <c r="M4307" t="e">
        <f>IF(INDEX(SamplingFeatures[Sampling Feature Type],$A4307)&lt;&gt;"Specimen","",
CONCATENATE("  - &amp;SpecimenID",TEXT(SUMPRODUCT(--($M$3:$M4306&lt;&gt;"")),"0000"),
" {","SamplingFeatureID:  *SamplingFeatureID",TEXT($A4307,"0000"),
", SpecimenTypeCV:  ",CHAR(34),INDEX(Specimens[Specimen Type],$A4307),CHAR(34),
", SpecimenMediumCV:  ",INDEX(Specimens[Specimen Medium],$A4307),
", IsFieldSpecimen:  ",CHAR(34),INDEX(Specimens[Is Field Specimen?],$A4307),CHAR(34),"}"))</f>
        <v>#REF!</v>
      </c>
      <c r="N4307" t="e">
        <f>IF(COUNTA(SpatialOffsets[])=0,"", IF(INDEX(SpatialOffsets[Spatial Offset Type],$A4307)="","",
CONCATENATE("  - &amp;SpatialOffsetID",TEXT($A4307,"0000"),
" {","SpatialOffsetTypeCV:  ",CHAR(34),INDEX(SpatialOffsets[Spatial Offset Type],$A4307),CHAR(34),
", Offset1Value:  ",INDEX(SpatialOffsets[Offset 1 Value],$A4307),
", Offset1UnitID:  ",CHAR(34),INDEX(SpatialOffsets[Offset 1 Unit],$A4307),CHAR(34),
", Offset2Value:  ",INDEX(SpatialOffsets[Offset 2 Value],$A4307),
", Offset2UnitID:  ",CHAR(34),INDEX(SpatialOffsets[Offset 2 Unit],$A4307),CHAR(34),
", Offset3Value:  ",INDEX(SpatialOffsets[Offset 3 Value],$A4307),
", Offset3UnitID:  ",CHAR(34),INDEX(SpatialOffsets[Offset 3 Unit],$A4307),CHAR(34),,"}")))</f>
        <v>#REF!</v>
      </c>
      <c r="O4307" t="e">
        <f>IF(COUNTA(RelatedFeatures[])=0,"", IF(INDEX(RelatedFeatures[First Sampling Feature Code],$A4307)="","",
CONCATENATE("  - &amp;RelationID",TEXT($A4307,"0000"),
" {","SamplingFeatureID:  *SamplingFeatureID",TEXT(MATCH(INDEX(RelatedFeatures[First Sampling Feature Code],$A4307),SamplingFeatures[Feature Code],0),"0000"),
", RelationshipTypeCV:  ",CHAR(34),INDEX(RelatedFeatures[Relationship Type],$A4307),CHAR(34),
", RelatedFeatureID: *SamplingFeatureID",TEXT(MATCH(INDEX(RelatedFeatures[Second Sampling Feature Code],$A4307),SamplingFeatures[Feature Code],0),"0000"),
", SpatialOffsetID:  ",IF(INDEX(RelatedFeatures[Offset Number],$A4307)="","",CONCATENATE("*SpatialOffsetID",TEXT(INDEX(RelatedFeatures[Offset Number],$A4307),"0000"))),"}")))</f>
        <v>#REF!</v>
      </c>
      <c r="P4307" t="e">
        <f>IF(INDEX(Methods[Method Type],$A4307)="","",
CONCATENATE("  - &amp;MethodID",TEXT($A4307,"0000"),
" {","MethodTypeCV:  ",CHAR(34),INDEX(Methods[Method Type],$A4307),CHAR(34),
", MethodCode:  ",CHAR(34),INDEX(Methods[Method Code],$A4307),CHAR(34),
", MethodName:  ",CHAR(34),INDEX(Methods[Method Name],$A4307),CHAR(34),
", MethodDescription:  ",CHAR(34),INDEX(Methods[Method Description],$A4307),CHAR(34),
", MethodLink:  ",CHAR(34),INDEX(Methods[Method Link],$A4307),CHAR(34),
", OrganizationID: *OrganizationID",TEXT(MATCH(INDEX(Methods[Organization Name],$A4307),Organizations[Organization Name],0),"0000"),"}"))</f>
        <v>#REF!</v>
      </c>
      <c r="Q4307" t="e">
        <f>IF(INDEX(Variables[Variable Type],$A4307)="","",
CONCATENATE("  - &amp;VariableID",TEXT($A4307,"0000"),
" {","VariableTypeCV:  ",CHAR(34),INDEX(Variables[Variable Type],$A4307),CHAR(34),
", VariableCode:  ",CHAR(34),INDEX(Variables[Variable Code],$A4307),CHAR(34),
", VariableNameCV:  ",CHAR(34),INDEX(Variables[Variable Name],$A4307),CHAR(34),
", VariableDefinition:  ",CHAR(34),INDEX(Variables[Variable Definition],$A4307),CHAR(34),
", SpecciationCV:  ",CHAR(34),INDEX(Variables[Speciation],$A4307),CHAR(34),
", NoDataValue:  ",CHAR(34),INDEX(Variables[No Data Value],$A4307),CHAR(34),"}"))</f>
        <v>#REF!</v>
      </c>
    </row>
    <row r="4308" spans="1:17" x14ac:dyDescent="0.25">
      <c r="A4308">
        <v>4305</v>
      </c>
      <c r="D4308" t="e">
        <f>IF(INDEX(People[First Name],$A4308)="","",
CONCATENATE("  - &amp;PersonID",TEXT($A4308,"0000"),
" {","PersonFirstName:  ",CHAR(34),INDEX(People[First Name],$A4308),CHAR(34),
", PersonMiddleName:  ",CHAR(34),INDEX(People[Middle Name],$A4308),CHAR(34),
", PersonLastName:  ",CHAR(34),INDEX(People[Last Name],$A4308),CHAR(34),"}"))</f>
        <v>#REF!</v>
      </c>
      <c r="E4308" t="e">
        <f>IF(INDEX(Organizations[Organization Type '[CV']],$A4308)="","",
CONCATENATE("  - &amp;OrganizationID",TEXT($A4308,"0000"),
" {","OrganizationTypeCV:  ",CHAR(34),INDEX(Organizations[Organization Type '[CV']],$A4308),CHAR(34),
", OrganizationCode:  ",CHAR(34),INDEX(Organizations[Organization Code],$A4308),CHAR(34),
", OrganizationName:  ",CHAR(34),INDEX(Organizations[Organization Name],$A4308),CHAR(34),
", OrganizationDescription:  ",CHAR(34),INDEX(Organizations[Organization Description],$A4308),CHAR(34),
", OrganizationLink:  ",CHAR(34),INDEX(Organizations[Organization Link],$A4308),CHAR(34),"}"))</f>
        <v>#REF!</v>
      </c>
      <c r="F4308" t="e">
        <f>IF(INDEX(People[First Name],$A4308)="","",
CONCATENATE("  - &amp;AffiliationID",TEXT($A4308,"0000"),
" {PersonID: *PersonID",TEXT($A4308,"0000"),
", OrganizationID: *OrganizationID",TEXT(MATCH(INDEX(People[Organization Name],$A4308),Organizations[Organization Name],0),"0000"),
", IsPrimaryOrganizationContact: , AffiliationStartDate: , AffiliationEndDate: , PrimaryPhone: ",
", PrimaryEmail: ",CHAR(34),INDEX(People[Primary Email],$A4308),CHAR(34),
", PrimaryAddress: ",CHAR(34),INDEX(People[Primary Address],$A4308),CHAR(34),
", PersonLink: }"))</f>
        <v>#REF!</v>
      </c>
      <c r="H4308" t="e">
        <f>IF(COUNTA(CitationInformation)=0,"",IF(INDEX(AuthorList[Author Name],$A4308)="","",
CONCATENATE("  - &amp;AuthorListID",TEXT($A4308,"0000"),
"  {CitationID: *CitationID0001",
", PersonID: *PersonID",TEXT(MATCH(INDEX(AuthorList[Author Name],$A4308),People[Full Name],0),"0000"),
", AuthorOrder: ",INDEX(AuthorList[Author Number],$A4308),"}")))</f>
        <v>#REF!</v>
      </c>
      <c r="K4308" t="e">
        <f>IF(INDEX(SamplingFeatures[Feature Code],$A4308)="","",
CONCATENATE("  - &amp;SamplingFeatureID",TEXT($A4308,"0000"),
" {","SamplingFeatureUUID:  ",CHAR(34),INDEX(SamplingFeatures[Sampling Feature UUID],$A4308),CHAR(34),
", SamplingFeatureTypeCV:  ",CHAR(34),INDEX(SamplingFeatures[Sampling Feature Type],$A4308),CHAR(34),
", SamplingFeatureCode:  ",CHAR(34),INDEX(SamplingFeatures[Feature Code],$A4308),CHAR(34),
", SamplingFeatureName:  ",CHAR(34),INDEX(SamplingFeatures[Feature Name],$A4308),CHAR(34),
", SamplingFeatureDescription:  ",CHAR(34),INDEX(SamplingFeatures[Feature Description],$A4308),CHAR(34),
", SamplingFeatureGeotypeCV:  ",CHAR(34),INDEX(SamplingFeatures[Feature Geo Type],$A4308),CHAR(34),
", FeatureGeometry:  ",CHAR(34),INDEX(SamplingFeatures[Feature Geometry],$A4308),CHAR(34),
", Elevation_m:  ",CHAR(34),INDEX(SamplingFeatures[Elevation_m],$A4308),CHAR(34),
", ElevationDatumCV:  ",CHAR(34),ElevationDatum,CHAR(34),"}"))</f>
        <v>#REF!</v>
      </c>
      <c r="L4308" t="e">
        <f>IF(INDEX(SamplingFeatures[Sampling Feature Type],$A4308)&lt;&gt;"Site","",
CONCATENATE("  - &amp;SiteID",TEXT(SUMPRODUCT(--($L$3:$L4307&lt;&gt;"")),"0000"),
" {","SamplingFeatureID:  *SamplingFeatureID",TEXT($A4308,"0000"),
", SiteTypeCV:  ",CHAR(34),INDEX(Sites[Site Type],$A4308),CHAR(34),
", Latitude:  ",INDEX(Sites[Latitude],$A4308),
", Longitude:  ",INDEX(Sites[Longitude],$A4308),
", SRSName:  ",CHAR(34),LatLonDatum,CHAR(34),"}"))</f>
        <v>#REF!</v>
      </c>
      <c r="M4308" t="e">
        <f>IF(INDEX(SamplingFeatures[Sampling Feature Type],$A4308)&lt;&gt;"Specimen","",
CONCATENATE("  - &amp;SpecimenID",TEXT(SUMPRODUCT(--($M$3:$M4307&lt;&gt;"")),"0000"),
" {","SamplingFeatureID:  *SamplingFeatureID",TEXT($A4308,"0000"),
", SpecimenTypeCV:  ",CHAR(34),INDEX(Specimens[Specimen Type],$A4308),CHAR(34),
", SpecimenMediumCV:  ",INDEX(Specimens[Specimen Medium],$A4308),
", IsFieldSpecimen:  ",CHAR(34),INDEX(Specimens[Is Field Specimen?],$A4308),CHAR(34),"}"))</f>
        <v>#REF!</v>
      </c>
      <c r="N4308" t="e">
        <f>IF(COUNTA(SpatialOffsets[])=0,"", IF(INDEX(SpatialOffsets[Spatial Offset Type],$A4308)="","",
CONCATENATE("  - &amp;SpatialOffsetID",TEXT($A4308,"0000"),
" {","SpatialOffsetTypeCV:  ",CHAR(34),INDEX(SpatialOffsets[Spatial Offset Type],$A4308),CHAR(34),
", Offset1Value:  ",INDEX(SpatialOffsets[Offset 1 Value],$A4308),
", Offset1UnitID:  ",CHAR(34),INDEX(SpatialOffsets[Offset 1 Unit],$A4308),CHAR(34),
", Offset2Value:  ",INDEX(SpatialOffsets[Offset 2 Value],$A4308),
", Offset2UnitID:  ",CHAR(34),INDEX(SpatialOffsets[Offset 2 Unit],$A4308),CHAR(34),
", Offset3Value:  ",INDEX(SpatialOffsets[Offset 3 Value],$A4308),
", Offset3UnitID:  ",CHAR(34),INDEX(SpatialOffsets[Offset 3 Unit],$A4308),CHAR(34),,"}")))</f>
        <v>#REF!</v>
      </c>
      <c r="O4308" t="e">
        <f>IF(COUNTA(RelatedFeatures[])=0,"", IF(INDEX(RelatedFeatures[First Sampling Feature Code],$A4308)="","",
CONCATENATE("  - &amp;RelationID",TEXT($A4308,"0000"),
" {","SamplingFeatureID:  *SamplingFeatureID",TEXT(MATCH(INDEX(RelatedFeatures[First Sampling Feature Code],$A4308),SamplingFeatures[Feature Code],0),"0000"),
", RelationshipTypeCV:  ",CHAR(34),INDEX(RelatedFeatures[Relationship Type],$A4308),CHAR(34),
", RelatedFeatureID: *SamplingFeatureID",TEXT(MATCH(INDEX(RelatedFeatures[Second Sampling Feature Code],$A4308),SamplingFeatures[Feature Code],0),"0000"),
", SpatialOffsetID:  ",IF(INDEX(RelatedFeatures[Offset Number],$A4308)="","",CONCATENATE("*SpatialOffsetID",TEXT(INDEX(RelatedFeatures[Offset Number],$A4308),"0000"))),"}")))</f>
        <v>#REF!</v>
      </c>
      <c r="P4308" t="e">
        <f>IF(INDEX(Methods[Method Type],$A4308)="","",
CONCATENATE("  - &amp;MethodID",TEXT($A4308,"0000"),
" {","MethodTypeCV:  ",CHAR(34),INDEX(Methods[Method Type],$A4308),CHAR(34),
", MethodCode:  ",CHAR(34),INDEX(Methods[Method Code],$A4308),CHAR(34),
", MethodName:  ",CHAR(34),INDEX(Methods[Method Name],$A4308),CHAR(34),
", MethodDescription:  ",CHAR(34),INDEX(Methods[Method Description],$A4308),CHAR(34),
", MethodLink:  ",CHAR(34),INDEX(Methods[Method Link],$A4308),CHAR(34),
", OrganizationID: *OrganizationID",TEXT(MATCH(INDEX(Methods[Organization Name],$A4308),Organizations[Organization Name],0),"0000"),"}"))</f>
        <v>#REF!</v>
      </c>
      <c r="Q4308" t="e">
        <f>IF(INDEX(Variables[Variable Type],$A4308)="","",
CONCATENATE("  - &amp;VariableID",TEXT($A4308,"0000"),
" {","VariableTypeCV:  ",CHAR(34),INDEX(Variables[Variable Type],$A4308),CHAR(34),
", VariableCode:  ",CHAR(34),INDEX(Variables[Variable Code],$A4308),CHAR(34),
", VariableNameCV:  ",CHAR(34),INDEX(Variables[Variable Name],$A4308),CHAR(34),
", VariableDefinition:  ",CHAR(34),INDEX(Variables[Variable Definition],$A4308),CHAR(34),
", SpecciationCV:  ",CHAR(34),INDEX(Variables[Speciation],$A4308),CHAR(34),
", NoDataValue:  ",CHAR(34),INDEX(Variables[No Data Value],$A4308),CHAR(34),"}"))</f>
        <v>#REF!</v>
      </c>
    </row>
    <row r="4309" spans="1:17" x14ac:dyDescent="0.25">
      <c r="A4309">
        <v>4306</v>
      </c>
      <c r="D4309" t="e">
        <f>IF(INDEX(People[First Name],$A4309)="","",
CONCATENATE("  - &amp;PersonID",TEXT($A4309,"0000"),
" {","PersonFirstName:  ",CHAR(34),INDEX(People[First Name],$A4309),CHAR(34),
", PersonMiddleName:  ",CHAR(34),INDEX(People[Middle Name],$A4309),CHAR(34),
", PersonLastName:  ",CHAR(34),INDEX(People[Last Name],$A4309),CHAR(34),"}"))</f>
        <v>#REF!</v>
      </c>
      <c r="E4309" t="e">
        <f>IF(INDEX(Organizations[Organization Type '[CV']],$A4309)="","",
CONCATENATE("  - &amp;OrganizationID",TEXT($A4309,"0000"),
" {","OrganizationTypeCV:  ",CHAR(34),INDEX(Organizations[Organization Type '[CV']],$A4309),CHAR(34),
", OrganizationCode:  ",CHAR(34),INDEX(Organizations[Organization Code],$A4309),CHAR(34),
", OrganizationName:  ",CHAR(34),INDEX(Organizations[Organization Name],$A4309),CHAR(34),
", OrganizationDescription:  ",CHAR(34),INDEX(Organizations[Organization Description],$A4309),CHAR(34),
", OrganizationLink:  ",CHAR(34),INDEX(Organizations[Organization Link],$A4309),CHAR(34),"}"))</f>
        <v>#REF!</v>
      </c>
      <c r="F4309" t="e">
        <f>IF(INDEX(People[First Name],$A4309)="","",
CONCATENATE("  - &amp;AffiliationID",TEXT($A4309,"0000"),
" {PersonID: *PersonID",TEXT($A4309,"0000"),
", OrganizationID: *OrganizationID",TEXT(MATCH(INDEX(People[Organization Name],$A4309),Organizations[Organization Name],0),"0000"),
", IsPrimaryOrganizationContact: , AffiliationStartDate: , AffiliationEndDate: , PrimaryPhone: ",
", PrimaryEmail: ",CHAR(34),INDEX(People[Primary Email],$A4309),CHAR(34),
", PrimaryAddress: ",CHAR(34),INDEX(People[Primary Address],$A4309),CHAR(34),
", PersonLink: }"))</f>
        <v>#REF!</v>
      </c>
      <c r="H4309" t="e">
        <f>IF(COUNTA(CitationInformation)=0,"",IF(INDEX(AuthorList[Author Name],$A4309)="","",
CONCATENATE("  - &amp;AuthorListID",TEXT($A4309,"0000"),
"  {CitationID: *CitationID0001",
", PersonID: *PersonID",TEXT(MATCH(INDEX(AuthorList[Author Name],$A4309),People[Full Name],0),"0000"),
", AuthorOrder: ",INDEX(AuthorList[Author Number],$A4309),"}")))</f>
        <v>#REF!</v>
      </c>
      <c r="K4309" t="e">
        <f>IF(INDEX(SamplingFeatures[Feature Code],$A4309)="","",
CONCATENATE("  - &amp;SamplingFeatureID",TEXT($A4309,"0000"),
" {","SamplingFeatureUUID:  ",CHAR(34),INDEX(SamplingFeatures[Sampling Feature UUID],$A4309),CHAR(34),
", SamplingFeatureTypeCV:  ",CHAR(34),INDEX(SamplingFeatures[Sampling Feature Type],$A4309),CHAR(34),
", SamplingFeatureCode:  ",CHAR(34),INDEX(SamplingFeatures[Feature Code],$A4309),CHAR(34),
", SamplingFeatureName:  ",CHAR(34),INDEX(SamplingFeatures[Feature Name],$A4309),CHAR(34),
", SamplingFeatureDescription:  ",CHAR(34),INDEX(SamplingFeatures[Feature Description],$A4309),CHAR(34),
", SamplingFeatureGeotypeCV:  ",CHAR(34),INDEX(SamplingFeatures[Feature Geo Type],$A4309),CHAR(34),
", FeatureGeometry:  ",CHAR(34),INDEX(SamplingFeatures[Feature Geometry],$A4309),CHAR(34),
", Elevation_m:  ",CHAR(34),INDEX(SamplingFeatures[Elevation_m],$A4309),CHAR(34),
", ElevationDatumCV:  ",CHAR(34),ElevationDatum,CHAR(34),"}"))</f>
        <v>#REF!</v>
      </c>
      <c r="L4309" t="e">
        <f>IF(INDEX(SamplingFeatures[Sampling Feature Type],$A4309)&lt;&gt;"Site","",
CONCATENATE("  - &amp;SiteID",TEXT(SUMPRODUCT(--($L$3:$L4308&lt;&gt;"")),"0000"),
" {","SamplingFeatureID:  *SamplingFeatureID",TEXT($A4309,"0000"),
", SiteTypeCV:  ",CHAR(34),INDEX(Sites[Site Type],$A4309),CHAR(34),
", Latitude:  ",INDEX(Sites[Latitude],$A4309),
", Longitude:  ",INDEX(Sites[Longitude],$A4309),
", SRSName:  ",CHAR(34),LatLonDatum,CHAR(34),"}"))</f>
        <v>#REF!</v>
      </c>
      <c r="M4309" t="e">
        <f>IF(INDEX(SamplingFeatures[Sampling Feature Type],$A4309)&lt;&gt;"Specimen","",
CONCATENATE("  - &amp;SpecimenID",TEXT(SUMPRODUCT(--($M$3:$M4308&lt;&gt;"")),"0000"),
" {","SamplingFeatureID:  *SamplingFeatureID",TEXT($A4309,"0000"),
", SpecimenTypeCV:  ",CHAR(34),INDEX(Specimens[Specimen Type],$A4309),CHAR(34),
", SpecimenMediumCV:  ",INDEX(Specimens[Specimen Medium],$A4309),
", IsFieldSpecimen:  ",CHAR(34),INDEX(Specimens[Is Field Specimen?],$A4309),CHAR(34),"}"))</f>
        <v>#REF!</v>
      </c>
      <c r="N4309" t="e">
        <f>IF(COUNTA(SpatialOffsets[])=0,"", IF(INDEX(SpatialOffsets[Spatial Offset Type],$A4309)="","",
CONCATENATE("  - &amp;SpatialOffsetID",TEXT($A4309,"0000"),
" {","SpatialOffsetTypeCV:  ",CHAR(34),INDEX(SpatialOffsets[Spatial Offset Type],$A4309),CHAR(34),
", Offset1Value:  ",INDEX(SpatialOffsets[Offset 1 Value],$A4309),
", Offset1UnitID:  ",CHAR(34),INDEX(SpatialOffsets[Offset 1 Unit],$A4309),CHAR(34),
", Offset2Value:  ",INDEX(SpatialOffsets[Offset 2 Value],$A4309),
", Offset2UnitID:  ",CHAR(34),INDEX(SpatialOffsets[Offset 2 Unit],$A4309),CHAR(34),
", Offset3Value:  ",INDEX(SpatialOffsets[Offset 3 Value],$A4309),
", Offset3UnitID:  ",CHAR(34),INDEX(SpatialOffsets[Offset 3 Unit],$A4309),CHAR(34),,"}")))</f>
        <v>#REF!</v>
      </c>
      <c r="O4309" t="e">
        <f>IF(COUNTA(RelatedFeatures[])=0,"", IF(INDEX(RelatedFeatures[First Sampling Feature Code],$A4309)="","",
CONCATENATE("  - &amp;RelationID",TEXT($A4309,"0000"),
" {","SamplingFeatureID:  *SamplingFeatureID",TEXT(MATCH(INDEX(RelatedFeatures[First Sampling Feature Code],$A4309),SamplingFeatures[Feature Code],0),"0000"),
", RelationshipTypeCV:  ",CHAR(34),INDEX(RelatedFeatures[Relationship Type],$A4309),CHAR(34),
", RelatedFeatureID: *SamplingFeatureID",TEXT(MATCH(INDEX(RelatedFeatures[Second Sampling Feature Code],$A4309),SamplingFeatures[Feature Code],0),"0000"),
", SpatialOffsetID:  ",IF(INDEX(RelatedFeatures[Offset Number],$A4309)="","",CONCATENATE("*SpatialOffsetID",TEXT(INDEX(RelatedFeatures[Offset Number],$A4309),"0000"))),"}")))</f>
        <v>#REF!</v>
      </c>
      <c r="P4309" t="e">
        <f>IF(INDEX(Methods[Method Type],$A4309)="","",
CONCATENATE("  - &amp;MethodID",TEXT($A4309,"0000"),
" {","MethodTypeCV:  ",CHAR(34),INDEX(Methods[Method Type],$A4309),CHAR(34),
", MethodCode:  ",CHAR(34),INDEX(Methods[Method Code],$A4309),CHAR(34),
", MethodName:  ",CHAR(34),INDEX(Methods[Method Name],$A4309),CHAR(34),
", MethodDescription:  ",CHAR(34),INDEX(Methods[Method Description],$A4309),CHAR(34),
", MethodLink:  ",CHAR(34),INDEX(Methods[Method Link],$A4309),CHAR(34),
", OrganizationID: *OrganizationID",TEXT(MATCH(INDEX(Methods[Organization Name],$A4309),Organizations[Organization Name],0),"0000"),"}"))</f>
        <v>#REF!</v>
      </c>
      <c r="Q4309" t="e">
        <f>IF(INDEX(Variables[Variable Type],$A4309)="","",
CONCATENATE("  - &amp;VariableID",TEXT($A4309,"0000"),
" {","VariableTypeCV:  ",CHAR(34),INDEX(Variables[Variable Type],$A4309),CHAR(34),
", VariableCode:  ",CHAR(34),INDEX(Variables[Variable Code],$A4309),CHAR(34),
", VariableNameCV:  ",CHAR(34),INDEX(Variables[Variable Name],$A4309),CHAR(34),
", VariableDefinition:  ",CHAR(34),INDEX(Variables[Variable Definition],$A4309),CHAR(34),
", SpecciationCV:  ",CHAR(34),INDEX(Variables[Speciation],$A4309),CHAR(34),
", NoDataValue:  ",CHAR(34),INDEX(Variables[No Data Value],$A4309),CHAR(34),"}"))</f>
        <v>#REF!</v>
      </c>
    </row>
    <row r="4310" spans="1:17" x14ac:dyDescent="0.25">
      <c r="A4310">
        <v>4307</v>
      </c>
      <c r="D4310" t="e">
        <f>IF(INDEX(People[First Name],$A4310)="","",
CONCATENATE("  - &amp;PersonID",TEXT($A4310,"0000"),
" {","PersonFirstName:  ",CHAR(34),INDEX(People[First Name],$A4310),CHAR(34),
", PersonMiddleName:  ",CHAR(34),INDEX(People[Middle Name],$A4310),CHAR(34),
", PersonLastName:  ",CHAR(34),INDEX(People[Last Name],$A4310),CHAR(34),"}"))</f>
        <v>#REF!</v>
      </c>
      <c r="E4310" t="e">
        <f>IF(INDEX(Organizations[Organization Type '[CV']],$A4310)="","",
CONCATENATE("  - &amp;OrganizationID",TEXT($A4310,"0000"),
" {","OrganizationTypeCV:  ",CHAR(34),INDEX(Organizations[Organization Type '[CV']],$A4310),CHAR(34),
", OrganizationCode:  ",CHAR(34),INDEX(Organizations[Organization Code],$A4310),CHAR(34),
", OrganizationName:  ",CHAR(34),INDEX(Organizations[Organization Name],$A4310),CHAR(34),
", OrganizationDescription:  ",CHAR(34),INDEX(Organizations[Organization Description],$A4310),CHAR(34),
", OrganizationLink:  ",CHAR(34),INDEX(Organizations[Organization Link],$A4310),CHAR(34),"}"))</f>
        <v>#REF!</v>
      </c>
      <c r="F4310" t="e">
        <f>IF(INDEX(People[First Name],$A4310)="","",
CONCATENATE("  - &amp;AffiliationID",TEXT($A4310,"0000"),
" {PersonID: *PersonID",TEXT($A4310,"0000"),
", OrganizationID: *OrganizationID",TEXT(MATCH(INDEX(People[Organization Name],$A4310),Organizations[Organization Name],0),"0000"),
", IsPrimaryOrganizationContact: , AffiliationStartDate: , AffiliationEndDate: , PrimaryPhone: ",
", PrimaryEmail: ",CHAR(34),INDEX(People[Primary Email],$A4310),CHAR(34),
", PrimaryAddress: ",CHAR(34),INDEX(People[Primary Address],$A4310),CHAR(34),
", PersonLink: }"))</f>
        <v>#REF!</v>
      </c>
      <c r="H4310" t="e">
        <f>IF(COUNTA(CitationInformation)=0,"",IF(INDEX(AuthorList[Author Name],$A4310)="","",
CONCATENATE("  - &amp;AuthorListID",TEXT($A4310,"0000"),
"  {CitationID: *CitationID0001",
", PersonID: *PersonID",TEXT(MATCH(INDEX(AuthorList[Author Name],$A4310),People[Full Name],0),"0000"),
", AuthorOrder: ",INDEX(AuthorList[Author Number],$A4310),"}")))</f>
        <v>#REF!</v>
      </c>
      <c r="K4310" t="e">
        <f>IF(INDEX(SamplingFeatures[Feature Code],$A4310)="","",
CONCATENATE("  - &amp;SamplingFeatureID",TEXT($A4310,"0000"),
" {","SamplingFeatureUUID:  ",CHAR(34),INDEX(SamplingFeatures[Sampling Feature UUID],$A4310),CHAR(34),
", SamplingFeatureTypeCV:  ",CHAR(34),INDEX(SamplingFeatures[Sampling Feature Type],$A4310),CHAR(34),
", SamplingFeatureCode:  ",CHAR(34),INDEX(SamplingFeatures[Feature Code],$A4310),CHAR(34),
", SamplingFeatureName:  ",CHAR(34),INDEX(SamplingFeatures[Feature Name],$A4310),CHAR(34),
", SamplingFeatureDescription:  ",CHAR(34),INDEX(SamplingFeatures[Feature Description],$A4310),CHAR(34),
", SamplingFeatureGeotypeCV:  ",CHAR(34),INDEX(SamplingFeatures[Feature Geo Type],$A4310),CHAR(34),
", FeatureGeometry:  ",CHAR(34),INDEX(SamplingFeatures[Feature Geometry],$A4310),CHAR(34),
", Elevation_m:  ",CHAR(34),INDEX(SamplingFeatures[Elevation_m],$A4310),CHAR(34),
", ElevationDatumCV:  ",CHAR(34),ElevationDatum,CHAR(34),"}"))</f>
        <v>#REF!</v>
      </c>
      <c r="L4310" t="e">
        <f>IF(INDEX(SamplingFeatures[Sampling Feature Type],$A4310)&lt;&gt;"Site","",
CONCATENATE("  - &amp;SiteID",TEXT(SUMPRODUCT(--($L$3:$L4309&lt;&gt;"")),"0000"),
" {","SamplingFeatureID:  *SamplingFeatureID",TEXT($A4310,"0000"),
", SiteTypeCV:  ",CHAR(34),INDEX(Sites[Site Type],$A4310),CHAR(34),
", Latitude:  ",INDEX(Sites[Latitude],$A4310),
", Longitude:  ",INDEX(Sites[Longitude],$A4310),
", SRSName:  ",CHAR(34),LatLonDatum,CHAR(34),"}"))</f>
        <v>#REF!</v>
      </c>
      <c r="M4310" t="e">
        <f>IF(INDEX(SamplingFeatures[Sampling Feature Type],$A4310)&lt;&gt;"Specimen","",
CONCATENATE("  - &amp;SpecimenID",TEXT(SUMPRODUCT(--($M$3:$M4309&lt;&gt;"")),"0000"),
" {","SamplingFeatureID:  *SamplingFeatureID",TEXT($A4310,"0000"),
", SpecimenTypeCV:  ",CHAR(34),INDEX(Specimens[Specimen Type],$A4310),CHAR(34),
", SpecimenMediumCV:  ",INDEX(Specimens[Specimen Medium],$A4310),
", IsFieldSpecimen:  ",CHAR(34),INDEX(Specimens[Is Field Specimen?],$A4310),CHAR(34),"}"))</f>
        <v>#REF!</v>
      </c>
      <c r="N4310" t="e">
        <f>IF(COUNTA(SpatialOffsets[])=0,"", IF(INDEX(SpatialOffsets[Spatial Offset Type],$A4310)="","",
CONCATENATE("  - &amp;SpatialOffsetID",TEXT($A4310,"0000"),
" {","SpatialOffsetTypeCV:  ",CHAR(34),INDEX(SpatialOffsets[Spatial Offset Type],$A4310),CHAR(34),
", Offset1Value:  ",INDEX(SpatialOffsets[Offset 1 Value],$A4310),
", Offset1UnitID:  ",CHAR(34),INDEX(SpatialOffsets[Offset 1 Unit],$A4310),CHAR(34),
", Offset2Value:  ",INDEX(SpatialOffsets[Offset 2 Value],$A4310),
", Offset2UnitID:  ",CHAR(34),INDEX(SpatialOffsets[Offset 2 Unit],$A4310),CHAR(34),
", Offset3Value:  ",INDEX(SpatialOffsets[Offset 3 Value],$A4310),
", Offset3UnitID:  ",CHAR(34),INDEX(SpatialOffsets[Offset 3 Unit],$A4310),CHAR(34),,"}")))</f>
        <v>#REF!</v>
      </c>
      <c r="O4310" t="e">
        <f>IF(COUNTA(RelatedFeatures[])=0,"", IF(INDEX(RelatedFeatures[First Sampling Feature Code],$A4310)="","",
CONCATENATE("  - &amp;RelationID",TEXT($A4310,"0000"),
" {","SamplingFeatureID:  *SamplingFeatureID",TEXT(MATCH(INDEX(RelatedFeatures[First Sampling Feature Code],$A4310),SamplingFeatures[Feature Code],0),"0000"),
", RelationshipTypeCV:  ",CHAR(34),INDEX(RelatedFeatures[Relationship Type],$A4310),CHAR(34),
", RelatedFeatureID: *SamplingFeatureID",TEXT(MATCH(INDEX(RelatedFeatures[Second Sampling Feature Code],$A4310),SamplingFeatures[Feature Code],0),"0000"),
", SpatialOffsetID:  ",IF(INDEX(RelatedFeatures[Offset Number],$A4310)="","",CONCATENATE("*SpatialOffsetID",TEXT(INDEX(RelatedFeatures[Offset Number],$A4310),"0000"))),"}")))</f>
        <v>#REF!</v>
      </c>
      <c r="P4310" t="e">
        <f>IF(INDEX(Methods[Method Type],$A4310)="","",
CONCATENATE("  - &amp;MethodID",TEXT($A4310,"0000"),
" {","MethodTypeCV:  ",CHAR(34),INDEX(Methods[Method Type],$A4310),CHAR(34),
", MethodCode:  ",CHAR(34),INDEX(Methods[Method Code],$A4310),CHAR(34),
", MethodName:  ",CHAR(34),INDEX(Methods[Method Name],$A4310),CHAR(34),
", MethodDescription:  ",CHAR(34),INDEX(Methods[Method Description],$A4310),CHAR(34),
", MethodLink:  ",CHAR(34),INDEX(Methods[Method Link],$A4310),CHAR(34),
", OrganizationID: *OrganizationID",TEXT(MATCH(INDEX(Methods[Organization Name],$A4310),Organizations[Organization Name],0),"0000"),"}"))</f>
        <v>#REF!</v>
      </c>
      <c r="Q4310" t="e">
        <f>IF(INDEX(Variables[Variable Type],$A4310)="","",
CONCATENATE("  - &amp;VariableID",TEXT($A4310,"0000"),
" {","VariableTypeCV:  ",CHAR(34),INDEX(Variables[Variable Type],$A4310),CHAR(34),
", VariableCode:  ",CHAR(34),INDEX(Variables[Variable Code],$A4310),CHAR(34),
", VariableNameCV:  ",CHAR(34),INDEX(Variables[Variable Name],$A4310),CHAR(34),
", VariableDefinition:  ",CHAR(34),INDEX(Variables[Variable Definition],$A4310),CHAR(34),
", SpecciationCV:  ",CHAR(34),INDEX(Variables[Speciation],$A4310),CHAR(34),
", NoDataValue:  ",CHAR(34),INDEX(Variables[No Data Value],$A4310),CHAR(34),"}"))</f>
        <v>#REF!</v>
      </c>
    </row>
    <row r="4311" spans="1:17" x14ac:dyDescent="0.25">
      <c r="A4311">
        <v>4308</v>
      </c>
      <c r="D4311" t="e">
        <f>IF(INDEX(People[First Name],$A4311)="","",
CONCATENATE("  - &amp;PersonID",TEXT($A4311,"0000"),
" {","PersonFirstName:  ",CHAR(34),INDEX(People[First Name],$A4311),CHAR(34),
", PersonMiddleName:  ",CHAR(34),INDEX(People[Middle Name],$A4311),CHAR(34),
", PersonLastName:  ",CHAR(34),INDEX(People[Last Name],$A4311),CHAR(34),"}"))</f>
        <v>#REF!</v>
      </c>
      <c r="E4311" t="e">
        <f>IF(INDEX(Organizations[Organization Type '[CV']],$A4311)="","",
CONCATENATE("  - &amp;OrganizationID",TEXT($A4311,"0000"),
" {","OrganizationTypeCV:  ",CHAR(34),INDEX(Organizations[Organization Type '[CV']],$A4311),CHAR(34),
", OrganizationCode:  ",CHAR(34),INDEX(Organizations[Organization Code],$A4311),CHAR(34),
", OrganizationName:  ",CHAR(34),INDEX(Organizations[Organization Name],$A4311),CHAR(34),
", OrganizationDescription:  ",CHAR(34),INDEX(Organizations[Organization Description],$A4311),CHAR(34),
", OrganizationLink:  ",CHAR(34),INDEX(Organizations[Organization Link],$A4311),CHAR(34),"}"))</f>
        <v>#REF!</v>
      </c>
      <c r="F4311" t="e">
        <f>IF(INDEX(People[First Name],$A4311)="","",
CONCATENATE("  - &amp;AffiliationID",TEXT($A4311,"0000"),
" {PersonID: *PersonID",TEXT($A4311,"0000"),
", OrganizationID: *OrganizationID",TEXT(MATCH(INDEX(People[Organization Name],$A4311),Organizations[Organization Name],0),"0000"),
", IsPrimaryOrganizationContact: , AffiliationStartDate: , AffiliationEndDate: , PrimaryPhone: ",
", PrimaryEmail: ",CHAR(34),INDEX(People[Primary Email],$A4311),CHAR(34),
", PrimaryAddress: ",CHAR(34),INDEX(People[Primary Address],$A4311),CHAR(34),
", PersonLink: }"))</f>
        <v>#REF!</v>
      </c>
      <c r="H4311" t="e">
        <f>IF(COUNTA(CitationInformation)=0,"",IF(INDEX(AuthorList[Author Name],$A4311)="","",
CONCATENATE("  - &amp;AuthorListID",TEXT($A4311,"0000"),
"  {CitationID: *CitationID0001",
", PersonID: *PersonID",TEXT(MATCH(INDEX(AuthorList[Author Name],$A4311),People[Full Name],0),"0000"),
", AuthorOrder: ",INDEX(AuthorList[Author Number],$A4311),"}")))</f>
        <v>#REF!</v>
      </c>
      <c r="K4311" t="e">
        <f>IF(INDEX(SamplingFeatures[Feature Code],$A4311)="","",
CONCATENATE("  - &amp;SamplingFeatureID",TEXT($A4311,"0000"),
" {","SamplingFeatureUUID:  ",CHAR(34),INDEX(SamplingFeatures[Sampling Feature UUID],$A4311),CHAR(34),
", SamplingFeatureTypeCV:  ",CHAR(34),INDEX(SamplingFeatures[Sampling Feature Type],$A4311),CHAR(34),
", SamplingFeatureCode:  ",CHAR(34),INDEX(SamplingFeatures[Feature Code],$A4311),CHAR(34),
", SamplingFeatureName:  ",CHAR(34),INDEX(SamplingFeatures[Feature Name],$A4311),CHAR(34),
", SamplingFeatureDescription:  ",CHAR(34),INDEX(SamplingFeatures[Feature Description],$A4311),CHAR(34),
", SamplingFeatureGeotypeCV:  ",CHAR(34),INDEX(SamplingFeatures[Feature Geo Type],$A4311),CHAR(34),
", FeatureGeometry:  ",CHAR(34),INDEX(SamplingFeatures[Feature Geometry],$A4311),CHAR(34),
", Elevation_m:  ",CHAR(34),INDEX(SamplingFeatures[Elevation_m],$A4311),CHAR(34),
", ElevationDatumCV:  ",CHAR(34),ElevationDatum,CHAR(34),"}"))</f>
        <v>#REF!</v>
      </c>
      <c r="L4311" t="e">
        <f>IF(INDEX(SamplingFeatures[Sampling Feature Type],$A4311)&lt;&gt;"Site","",
CONCATENATE("  - &amp;SiteID",TEXT(SUMPRODUCT(--($L$3:$L4310&lt;&gt;"")),"0000"),
" {","SamplingFeatureID:  *SamplingFeatureID",TEXT($A4311,"0000"),
", SiteTypeCV:  ",CHAR(34),INDEX(Sites[Site Type],$A4311),CHAR(34),
", Latitude:  ",INDEX(Sites[Latitude],$A4311),
", Longitude:  ",INDEX(Sites[Longitude],$A4311),
", SRSName:  ",CHAR(34),LatLonDatum,CHAR(34),"}"))</f>
        <v>#REF!</v>
      </c>
      <c r="M4311" t="e">
        <f>IF(INDEX(SamplingFeatures[Sampling Feature Type],$A4311)&lt;&gt;"Specimen","",
CONCATENATE("  - &amp;SpecimenID",TEXT(SUMPRODUCT(--($M$3:$M4310&lt;&gt;"")),"0000"),
" {","SamplingFeatureID:  *SamplingFeatureID",TEXT($A4311,"0000"),
", SpecimenTypeCV:  ",CHAR(34),INDEX(Specimens[Specimen Type],$A4311),CHAR(34),
", SpecimenMediumCV:  ",INDEX(Specimens[Specimen Medium],$A4311),
", IsFieldSpecimen:  ",CHAR(34),INDEX(Specimens[Is Field Specimen?],$A4311),CHAR(34),"}"))</f>
        <v>#REF!</v>
      </c>
      <c r="N4311" t="e">
        <f>IF(COUNTA(SpatialOffsets[])=0,"", IF(INDEX(SpatialOffsets[Spatial Offset Type],$A4311)="","",
CONCATENATE("  - &amp;SpatialOffsetID",TEXT($A4311,"0000"),
" {","SpatialOffsetTypeCV:  ",CHAR(34),INDEX(SpatialOffsets[Spatial Offset Type],$A4311),CHAR(34),
", Offset1Value:  ",INDEX(SpatialOffsets[Offset 1 Value],$A4311),
", Offset1UnitID:  ",CHAR(34),INDEX(SpatialOffsets[Offset 1 Unit],$A4311),CHAR(34),
", Offset2Value:  ",INDEX(SpatialOffsets[Offset 2 Value],$A4311),
", Offset2UnitID:  ",CHAR(34),INDEX(SpatialOffsets[Offset 2 Unit],$A4311),CHAR(34),
", Offset3Value:  ",INDEX(SpatialOffsets[Offset 3 Value],$A4311),
", Offset3UnitID:  ",CHAR(34),INDEX(SpatialOffsets[Offset 3 Unit],$A4311),CHAR(34),,"}")))</f>
        <v>#REF!</v>
      </c>
      <c r="O4311" t="e">
        <f>IF(COUNTA(RelatedFeatures[])=0,"", IF(INDEX(RelatedFeatures[First Sampling Feature Code],$A4311)="","",
CONCATENATE("  - &amp;RelationID",TEXT($A4311,"0000"),
" {","SamplingFeatureID:  *SamplingFeatureID",TEXT(MATCH(INDEX(RelatedFeatures[First Sampling Feature Code],$A4311),SamplingFeatures[Feature Code],0),"0000"),
", RelationshipTypeCV:  ",CHAR(34),INDEX(RelatedFeatures[Relationship Type],$A4311),CHAR(34),
", RelatedFeatureID: *SamplingFeatureID",TEXT(MATCH(INDEX(RelatedFeatures[Second Sampling Feature Code],$A4311),SamplingFeatures[Feature Code],0),"0000"),
", SpatialOffsetID:  ",IF(INDEX(RelatedFeatures[Offset Number],$A4311)="","",CONCATENATE("*SpatialOffsetID",TEXT(INDEX(RelatedFeatures[Offset Number],$A4311),"0000"))),"}")))</f>
        <v>#REF!</v>
      </c>
      <c r="P4311" t="e">
        <f>IF(INDEX(Methods[Method Type],$A4311)="","",
CONCATENATE("  - &amp;MethodID",TEXT($A4311,"0000"),
" {","MethodTypeCV:  ",CHAR(34),INDEX(Methods[Method Type],$A4311),CHAR(34),
", MethodCode:  ",CHAR(34),INDEX(Methods[Method Code],$A4311),CHAR(34),
", MethodName:  ",CHAR(34),INDEX(Methods[Method Name],$A4311),CHAR(34),
", MethodDescription:  ",CHAR(34),INDEX(Methods[Method Description],$A4311),CHAR(34),
", MethodLink:  ",CHAR(34),INDEX(Methods[Method Link],$A4311),CHAR(34),
", OrganizationID: *OrganizationID",TEXT(MATCH(INDEX(Methods[Organization Name],$A4311),Organizations[Organization Name],0),"0000"),"}"))</f>
        <v>#REF!</v>
      </c>
      <c r="Q4311" t="e">
        <f>IF(INDEX(Variables[Variable Type],$A4311)="","",
CONCATENATE("  - &amp;VariableID",TEXT($A4311,"0000"),
" {","VariableTypeCV:  ",CHAR(34),INDEX(Variables[Variable Type],$A4311),CHAR(34),
", VariableCode:  ",CHAR(34),INDEX(Variables[Variable Code],$A4311),CHAR(34),
", VariableNameCV:  ",CHAR(34),INDEX(Variables[Variable Name],$A4311),CHAR(34),
", VariableDefinition:  ",CHAR(34),INDEX(Variables[Variable Definition],$A4311),CHAR(34),
", SpecciationCV:  ",CHAR(34),INDEX(Variables[Speciation],$A4311),CHAR(34),
", NoDataValue:  ",CHAR(34),INDEX(Variables[No Data Value],$A4311),CHAR(34),"}"))</f>
        <v>#REF!</v>
      </c>
    </row>
    <row r="4312" spans="1:17" x14ac:dyDescent="0.25">
      <c r="A4312">
        <v>4309</v>
      </c>
      <c r="D4312" t="e">
        <f>IF(INDEX(People[First Name],$A4312)="","",
CONCATENATE("  - &amp;PersonID",TEXT($A4312,"0000"),
" {","PersonFirstName:  ",CHAR(34),INDEX(People[First Name],$A4312),CHAR(34),
", PersonMiddleName:  ",CHAR(34),INDEX(People[Middle Name],$A4312),CHAR(34),
", PersonLastName:  ",CHAR(34),INDEX(People[Last Name],$A4312),CHAR(34),"}"))</f>
        <v>#REF!</v>
      </c>
      <c r="E4312" t="e">
        <f>IF(INDEX(Organizations[Organization Type '[CV']],$A4312)="","",
CONCATENATE("  - &amp;OrganizationID",TEXT($A4312,"0000"),
" {","OrganizationTypeCV:  ",CHAR(34),INDEX(Organizations[Organization Type '[CV']],$A4312),CHAR(34),
", OrganizationCode:  ",CHAR(34),INDEX(Organizations[Organization Code],$A4312),CHAR(34),
", OrganizationName:  ",CHAR(34),INDEX(Organizations[Organization Name],$A4312),CHAR(34),
", OrganizationDescription:  ",CHAR(34),INDEX(Organizations[Organization Description],$A4312),CHAR(34),
", OrganizationLink:  ",CHAR(34),INDEX(Organizations[Organization Link],$A4312),CHAR(34),"}"))</f>
        <v>#REF!</v>
      </c>
      <c r="F4312" t="e">
        <f>IF(INDEX(People[First Name],$A4312)="","",
CONCATENATE("  - &amp;AffiliationID",TEXT($A4312,"0000"),
" {PersonID: *PersonID",TEXT($A4312,"0000"),
", OrganizationID: *OrganizationID",TEXT(MATCH(INDEX(People[Organization Name],$A4312),Organizations[Organization Name],0),"0000"),
", IsPrimaryOrganizationContact: , AffiliationStartDate: , AffiliationEndDate: , PrimaryPhone: ",
", PrimaryEmail: ",CHAR(34),INDEX(People[Primary Email],$A4312),CHAR(34),
", PrimaryAddress: ",CHAR(34),INDEX(People[Primary Address],$A4312),CHAR(34),
", PersonLink: }"))</f>
        <v>#REF!</v>
      </c>
      <c r="H4312" t="e">
        <f>IF(COUNTA(CitationInformation)=0,"",IF(INDEX(AuthorList[Author Name],$A4312)="","",
CONCATENATE("  - &amp;AuthorListID",TEXT($A4312,"0000"),
"  {CitationID: *CitationID0001",
", PersonID: *PersonID",TEXT(MATCH(INDEX(AuthorList[Author Name],$A4312),People[Full Name],0),"0000"),
", AuthorOrder: ",INDEX(AuthorList[Author Number],$A4312),"}")))</f>
        <v>#REF!</v>
      </c>
      <c r="K4312" t="e">
        <f>IF(INDEX(SamplingFeatures[Feature Code],$A4312)="","",
CONCATENATE("  - &amp;SamplingFeatureID",TEXT($A4312,"0000"),
" {","SamplingFeatureUUID:  ",CHAR(34),INDEX(SamplingFeatures[Sampling Feature UUID],$A4312),CHAR(34),
", SamplingFeatureTypeCV:  ",CHAR(34),INDEX(SamplingFeatures[Sampling Feature Type],$A4312),CHAR(34),
", SamplingFeatureCode:  ",CHAR(34),INDEX(SamplingFeatures[Feature Code],$A4312),CHAR(34),
", SamplingFeatureName:  ",CHAR(34),INDEX(SamplingFeatures[Feature Name],$A4312),CHAR(34),
", SamplingFeatureDescription:  ",CHAR(34),INDEX(SamplingFeatures[Feature Description],$A4312),CHAR(34),
", SamplingFeatureGeotypeCV:  ",CHAR(34),INDEX(SamplingFeatures[Feature Geo Type],$A4312),CHAR(34),
", FeatureGeometry:  ",CHAR(34),INDEX(SamplingFeatures[Feature Geometry],$A4312),CHAR(34),
", Elevation_m:  ",CHAR(34),INDEX(SamplingFeatures[Elevation_m],$A4312),CHAR(34),
", ElevationDatumCV:  ",CHAR(34),ElevationDatum,CHAR(34),"}"))</f>
        <v>#REF!</v>
      </c>
      <c r="L4312" t="e">
        <f>IF(INDEX(SamplingFeatures[Sampling Feature Type],$A4312)&lt;&gt;"Site","",
CONCATENATE("  - &amp;SiteID",TEXT(SUMPRODUCT(--($L$3:$L4311&lt;&gt;"")),"0000"),
" {","SamplingFeatureID:  *SamplingFeatureID",TEXT($A4312,"0000"),
", SiteTypeCV:  ",CHAR(34),INDEX(Sites[Site Type],$A4312),CHAR(34),
", Latitude:  ",INDEX(Sites[Latitude],$A4312),
", Longitude:  ",INDEX(Sites[Longitude],$A4312),
", SRSName:  ",CHAR(34),LatLonDatum,CHAR(34),"}"))</f>
        <v>#REF!</v>
      </c>
      <c r="M4312" t="e">
        <f>IF(INDEX(SamplingFeatures[Sampling Feature Type],$A4312)&lt;&gt;"Specimen","",
CONCATENATE("  - &amp;SpecimenID",TEXT(SUMPRODUCT(--($M$3:$M4311&lt;&gt;"")),"0000"),
" {","SamplingFeatureID:  *SamplingFeatureID",TEXT($A4312,"0000"),
", SpecimenTypeCV:  ",CHAR(34),INDEX(Specimens[Specimen Type],$A4312),CHAR(34),
", SpecimenMediumCV:  ",INDEX(Specimens[Specimen Medium],$A4312),
", IsFieldSpecimen:  ",CHAR(34),INDEX(Specimens[Is Field Specimen?],$A4312),CHAR(34),"}"))</f>
        <v>#REF!</v>
      </c>
      <c r="N4312" t="e">
        <f>IF(COUNTA(SpatialOffsets[])=0,"", IF(INDEX(SpatialOffsets[Spatial Offset Type],$A4312)="","",
CONCATENATE("  - &amp;SpatialOffsetID",TEXT($A4312,"0000"),
" {","SpatialOffsetTypeCV:  ",CHAR(34),INDEX(SpatialOffsets[Spatial Offset Type],$A4312),CHAR(34),
", Offset1Value:  ",INDEX(SpatialOffsets[Offset 1 Value],$A4312),
", Offset1UnitID:  ",CHAR(34),INDEX(SpatialOffsets[Offset 1 Unit],$A4312),CHAR(34),
", Offset2Value:  ",INDEX(SpatialOffsets[Offset 2 Value],$A4312),
", Offset2UnitID:  ",CHAR(34),INDEX(SpatialOffsets[Offset 2 Unit],$A4312),CHAR(34),
", Offset3Value:  ",INDEX(SpatialOffsets[Offset 3 Value],$A4312),
", Offset3UnitID:  ",CHAR(34),INDEX(SpatialOffsets[Offset 3 Unit],$A4312),CHAR(34),,"}")))</f>
        <v>#REF!</v>
      </c>
      <c r="O4312" t="e">
        <f>IF(COUNTA(RelatedFeatures[])=0,"", IF(INDEX(RelatedFeatures[First Sampling Feature Code],$A4312)="","",
CONCATENATE("  - &amp;RelationID",TEXT($A4312,"0000"),
" {","SamplingFeatureID:  *SamplingFeatureID",TEXT(MATCH(INDEX(RelatedFeatures[First Sampling Feature Code],$A4312),SamplingFeatures[Feature Code],0),"0000"),
", RelationshipTypeCV:  ",CHAR(34),INDEX(RelatedFeatures[Relationship Type],$A4312),CHAR(34),
", RelatedFeatureID: *SamplingFeatureID",TEXT(MATCH(INDEX(RelatedFeatures[Second Sampling Feature Code],$A4312),SamplingFeatures[Feature Code],0),"0000"),
", SpatialOffsetID:  ",IF(INDEX(RelatedFeatures[Offset Number],$A4312)="","",CONCATENATE("*SpatialOffsetID",TEXT(INDEX(RelatedFeatures[Offset Number],$A4312),"0000"))),"}")))</f>
        <v>#REF!</v>
      </c>
      <c r="P4312" t="e">
        <f>IF(INDEX(Methods[Method Type],$A4312)="","",
CONCATENATE("  - &amp;MethodID",TEXT($A4312,"0000"),
" {","MethodTypeCV:  ",CHAR(34),INDEX(Methods[Method Type],$A4312),CHAR(34),
", MethodCode:  ",CHAR(34),INDEX(Methods[Method Code],$A4312),CHAR(34),
", MethodName:  ",CHAR(34),INDEX(Methods[Method Name],$A4312),CHAR(34),
", MethodDescription:  ",CHAR(34),INDEX(Methods[Method Description],$A4312),CHAR(34),
", MethodLink:  ",CHAR(34),INDEX(Methods[Method Link],$A4312),CHAR(34),
", OrganizationID: *OrganizationID",TEXT(MATCH(INDEX(Methods[Organization Name],$A4312),Organizations[Organization Name],0),"0000"),"}"))</f>
        <v>#REF!</v>
      </c>
      <c r="Q4312" t="e">
        <f>IF(INDEX(Variables[Variable Type],$A4312)="","",
CONCATENATE("  - &amp;VariableID",TEXT($A4312,"0000"),
" {","VariableTypeCV:  ",CHAR(34),INDEX(Variables[Variable Type],$A4312),CHAR(34),
", VariableCode:  ",CHAR(34),INDEX(Variables[Variable Code],$A4312),CHAR(34),
", VariableNameCV:  ",CHAR(34),INDEX(Variables[Variable Name],$A4312),CHAR(34),
", VariableDefinition:  ",CHAR(34),INDEX(Variables[Variable Definition],$A4312),CHAR(34),
", SpecciationCV:  ",CHAR(34),INDEX(Variables[Speciation],$A4312),CHAR(34),
", NoDataValue:  ",CHAR(34),INDEX(Variables[No Data Value],$A4312),CHAR(34),"}"))</f>
        <v>#REF!</v>
      </c>
    </row>
    <row r="4313" spans="1:17" x14ac:dyDescent="0.25">
      <c r="A4313">
        <v>4310</v>
      </c>
      <c r="D4313" t="e">
        <f>IF(INDEX(People[First Name],$A4313)="","",
CONCATENATE("  - &amp;PersonID",TEXT($A4313,"0000"),
" {","PersonFirstName:  ",CHAR(34),INDEX(People[First Name],$A4313),CHAR(34),
", PersonMiddleName:  ",CHAR(34),INDEX(People[Middle Name],$A4313),CHAR(34),
", PersonLastName:  ",CHAR(34),INDEX(People[Last Name],$A4313),CHAR(34),"}"))</f>
        <v>#REF!</v>
      </c>
      <c r="E4313" t="e">
        <f>IF(INDEX(Organizations[Organization Type '[CV']],$A4313)="","",
CONCATENATE("  - &amp;OrganizationID",TEXT($A4313,"0000"),
" {","OrganizationTypeCV:  ",CHAR(34),INDEX(Organizations[Organization Type '[CV']],$A4313),CHAR(34),
", OrganizationCode:  ",CHAR(34),INDEX(Organizations[Organization Code],$A4313),CHAR(34),
", OrganizationName:  ",CHAR(34),INDEX(Organizations[Organization Name],$A4313),CHAR(34),
", OrganizationDescription:  ",CHAR(34),INDEX(Organizations[Organization Description],$A4313),CHAR(34),
", OrganizationLink:  ",CHAR(34),INDEX(Organizations[Organization Link],$A4313),CHAR(34),"}"))</f>
        <v>#REF!</v>
      </c>
      <c r="F4313" t="e">
        <f>IF(INDEX(People[First Name],$A4313)="","",
CONCATENATE("  - &amp;AffiliationID",TEXT($A4313,"0000"),
" {PersonID: *PersonID",TEXT($A4313,"0000"),
", OrganizationID: *OrganizationID",TEXT(MATCH(INDEX(People[Organization Name],$A4313),Organizations[Organization Name],0),"0000"),
", IsPrimaryOrganizationContact: , AffiliationStartDate: , AffiliationEndDate: , PrimaryPhone: ",
", PrimaryEmail: ",CHAR(34),INDEX(People[Primary Email],$A4313),CHAR(34),
", PrimaryAddress: ",CHAR(34),INDEX(People[Primary Address],$A4313),CHAR(34),
", PersonLink: }"))</f>
        <v>#REF!</v>
      </c>
      <c r="H4313" t="e">
        <f>IF(COUNTA(CitationInformation)=0,"",IF(INDEX(AuthorList[Author Name],$A4313)="","",
CONCATENATE("  - &amp;AuthorListID",TEXT($A4313,"0000"),
"  {CitationID: *CitationID0001",
", PersonID: *PersonID",TEXT(MATCH(INDEX(AuthorList[Author Name],$A4313),People[Full Name],0),"0000"),
", AuthorOrder: ",INDEX(AuthorList[Author Number],$A4313),"}")))</f>
        <v>#REF!</v>
      </c>
      <c r="K4313" t="e">
        <f>IF(INDEX(SamplingFeatures[Feature Code],$A4313)="","",
CONCATENATE("  - &amp;SamplingFeatureID",TEXT($A4313,"0000"),
" {","SamplingFeatureUUID:  ",CHAR(34),INDEX(SamplingFeatures[Sampling Feature UUID],$A4313),CHAR(34),
", SamplingFeatureTypeCV:  ",CHAR(34),INDEX(SamplingFeatures[Sampling Feature Type],$A4313),CHAR(34),
", SamplingFeatureCode:  ",CHAR(34),INDEX(SamplingFeatures[Feature Code],$A4313),CHAR(34),
", SamplingFeatureName:  ",CHAR(34),INDEX(SamplingFeatures[Feature Name],$A4313),CHAR(34),
", SamplingFeatureDescription:  ",CHAR(34),INDEX(SamplingFeatures[Feature Description],$A4313),CHAR(34),
", SamplingFeatureGeotypeCV:  ",CHAR(34),INDEX(SamplingFeatures[Feature Geo Type],$A4313),CHAR(34),
", FeatureGeometry:  ",CHAR(34),INDEX(SamplingFeatures[Feature Geometry],$A4313),CHAR(34),
", Elevation_m:  ",CHAR(34),INDEX(SamplingFeatures[Elevation_m],$A4313),CHAR(34),
", ElevationDatumCV:  ",CHAR(34),ElevationDatum,CHAR(34),"}"))</f>
        <v>#REF!</v>
      </c>
      <c r="L4313" t="e">
        <f>IF(INDEX(SamplingFeatures[Sampling Feature Type],$A4313)&lt;&gt;"Site","",
CONCATENATE("  - &amp;SiteID",TEXT(SUMPRODUCT(--($L$3:$L4312&lt;&gt;"")),"0000"),
" {","SamplingFeatureID:  *SamplingFeatureID",TEXT($A4313,"0000"),
", SiteTypeCV:  ",CHAR(34),INDEX(Sites[Site Type],$A4313),CHAR(34),
", Latitude:  ",INDEX(Sites[Latitude],$A4313),
", Longitude:  ",INDEX(Sites[Longitude],$A4313),
", SRSName:  ",CHAR(34),LatLonDatum,CHAR(34),"}"))</f>
        <v>#REF!</v>
      </c>
      <c r="M4313" t="e">
        <f>IF(INDEX(SamplingFeatures[Sampling Feature Type],$A4313)&lt;&gt;"Specimen","",
CONCATENATE("  - &amp;SpecimenID",TEXT(SUMPRODUCT(--($M$3:$M4312&lt;&gt;"")),"0000"),
" {","SamplingFeatureID:  *SamplingFeatureID",TEXT($A4313,"0000"),
", SpecimenTypeCV:  ",CHAR(34),INDEX(Specimens[Specimen Type],$A4313),CHAR(34),
", SpecimenMediumCV:  ",INDEX(Specimens[Specimen Medium],$A4313),
", IsFieldSpecimen:  ",CHAR(34),INDEX(Specimens[Is Field Specimen?],$A4313),CHAR(34),"}"))</f>
        <v>#REF!</v>
      </c>
      <c r="N4313" t="e">
        <f>IF(COUNTA(SpatialOffsets[])=0,"", IF(INDEX(SpatialOffsets[Spatial Offset Type],$A4313)="","",
CONCATENATE("  - &amp;SpatialOffsetID",TEXT($A4313,"0000"),
" {","SpatialOffsetTypeCV:  ",CHAR(34),INDEX(SpatialOffsets[Spatial Offset Type],$A4313),CHAR(34),
", Offset1Value:  ",INDEX(SpatialOffsets[Offset 1 Value],$A4313),
", Offset1UnitID:  ",CHAR(34),INDEX(SpatialOffsets[Offset 1 Unit],$A4313),CHAR(34),
", Offset2Value:  ",INDEX(SpatialOffsets[Offset 2 Value],$A4313),
", Offset2UnitID:  ",CHAR(34),INDEX(SpatialOffsets[Offset 2 Unit],$A4313),CHAR(34),
", Offset3Value:  ",INDEX(SpatialOffsets[Offset 3 Value],$A4313),
", Offset3UnitID:  ",CHAR(34),INDEX(SpatialOffsets[Offset 3 Unit],$A4313),CHAR(34),,"}")))</f>
        <v>#REF!</v>
      </c>
      <c r="O4313" t="e">
        <f>IF(COUNTA(RelatedFeatures[])=0,"", IF(INDEX(RelatedFeatures[First Sampling Feature Code],$A4313)="","",
CONCATENATE("  - &amp;RelationID",TEXT($A4313,"0000"),
" {","SamplingFeatureID:  *SamplingFeatureID",TEXT(MATCH(INDEX(RelatedFeatures[First Sampling Feature Code],$A4313),SamplingFeatures[Feature Code],0),"0000"),
", RelationshipTypeCV:  ",CHAR(34),INDEX(RelatedFeatures[Relationship Type],$A4313),CHAR(34),
", RelatedFeatureID: *SamplingFeatureID",TEXT(MATCH(INDEX(RelatedFeatures[Second Sampling Feature Code],$A4313),SamplingFeatures[Feature Code],0),"0000"),
", SpatialOffsetID:  ",IF(INDEX(RelatedFeatures[Offset Number],$A4313)="","",CONCATENATE("*SpatialOffsetID",TEXT(INDEX(RelatedFeatures[Offset Number],$A4313),"0000"))),"}")))</f>
        <v>#REF!</v>
      </c>
      <c r="P4313" t="e">
        <f>IF(INDEX(Methods[Method Type],$A4313)="","",
CONCATENATE("  - &amp;MethodID",TEXT($A4313,"0000"),
" {","MethodTypeCV:  ",CHAR(34),INDEX(Methods[Method Type],$A4313),CHAR(34),
", MethodCode:  ",CHAR(34),INDEX(Methods[Method Code],$A4313),CHAR(34),
", MethodName:  ",CHAR(34),INDEX(Methods[Method Name],$A4313),CHAR(34),
", MethodDescription:  ",CHAR(34),INDEX(Methods[Method Description],$A4313),CHAR(34),
", MethodLink:  ",CHAR(34),INDEX(Methods[Method Link],$A4313),CHAR(34),
", OrganizationID: *OrganizationID",TEXT(MATCH(INDEX(Methods[Organization Name],$A4313),Organizations[Organization Name],0),"0000"),"}"))</f>
        <v>#REF!</v>
      </c>
      <c r="Q4313" t="e">
        <f>IF(INDEX(Variables[Variable Type],$A4313)="","",
CONCATENATE("  - &amp;VariableID",TEXT($A4313,"0000"),
" {","VariableTypeCV:  ",CHAR(34),INDEX(Variables[Variable Type],$A4313),CHAR(34),
", VariableCode:  ",CHAR(34),INDEX(Variables[Variable Code],$A4313),CHAR(34),
", VariableNameCV:  ",CHAR(34),INDEX(Variables[Variable Name],$A4313),CHAR(34),
", VariableDefinition:  ",CHAR(34),INDEX(Variables[Variable Definition],$A4313),CHAR(34),
", SpecciationCV:  ",CHAR(34),INDEX(Variables[Speciation],$A4313),CHAR(34),
", NoDataValue:  ",CHAR(34),INDEX(Variables[No Data Value],$A4313),CHAR(34),"}"))</f>
        <v>#REF!</v>
      </c>
    </row>
    <row r="4314" spans="1:17" x14ac:dyDescent="0.25">
      <c r="A4314">
        <v>4311</v>
      </c>
      <c r="D4314" t="e">
        <f>IF(INDEX(People[First Name],$A4314)="","",
CONCATENATE("  - &amp;PersonID",TEXT($A4314,"0000"),
" {","PersonFirstName:  ",CHAR(34),INDEX(People[First Name],$A4314),CHAR(34),
", PersonMiddleName:  ",CHAR(34),INDEX(People[Middle Name],$A4314),CHAR(34),
", PersonLastName:  ",CHAR(34),INDEX(People[Last Name],$A4314),CHAR(34),"}"))</f>
        <v>#REF!</v>
      </c>
      <c r="E4314" t="e">
        <f>IF(INDEX(Organizations[Organization Type '[CV']],$A4314)="","",
CONCATENATE("  - &amp;OrganizationID",TEXT($A4314,"0000"),
" {","OrganizationTypeCV:  ",CHAR(34),INDEX(Organizations[Organization Type '[CV']],$A4314),CHAR(34),
", OrganizationCode:  ",CHAR(34),INDEX(Organizations[Organization Code],$A4314),CHAR(34),
", OrganizationName:  ",CHAR(34),INDEX(Organizations[Organization Name],$A4314),CHAR(34),
", OrganizationDescription:  ",CHAR(34),INDEX(Organizations[Organization Description],$A4314),CHAR(34),
", OrganizationLink:  ",CHAR(34),INDEX(Organizations[Organization Link],$A4314),CHAR(34),"}"))</f>
        <v>#REF!</v>
      </c>
      <c r="F4314" t="e">
        <f>IF(INDEX(People[First Name],$A4314)="","",
CONCATENATE("  - &amp;AffiliationID",TEXT($A4314,"0000"),
" {PersonID: *PersonID",TEXT($A4314,"0000"),
", OrganizationID: *OrganizationID",TEXT(MATCH(INDEX(People[Organization Name],$A4314),Organizations[Organization Name],0),"0000"),
", IsPrimaryOrganizationContact: , AffiliationStartDate: , AffiliationEndDate: , PrimaryPhone: ",
", PrimaryEmail: ",CHAR(34),INDEX(People[Primary Email],$A4314),CHAR(34),
", PrimaryAddress: ",CHAR(34),INDEX(People[Primary Address],$A4314),CHAR(34),
", PersonLink: }"))</f>
        <v>#REF!</v>
      </c>
      <c r="H4314" t="e">
        <f>IF(COUNTA(CitationInformation)=0,"",IF(INDEX(AuthorList[Author Name],$A4314)="","",
CONCATENATE("  - &amp;AuthorListID",TEXT($A4314,"0000"),
"  {CitationID: *CitationID0001",
", PersonID: *PersonID",TEXT(MATCH(INDEX(AuthorList[Author Name],$A4314),People[Full Name],0),"0000"),
", AuthorOrder: ",INDEX(AuthorList[Author Number],$A4314),"}")))</f>
        <v>#REF!</v>
      </c>
      <c r="K4314" t="e">
        <f>IF(INDEX(SamplingFeatures[Feature Code],$A4314)="","",
CONCATENATE("  - &amp;SamplingFeatureID",TEXT($A4314,"0000"),
" {","SamplingFeatureUUID:  ",CHAR(34),INDEX(SamplingFeatures[Sampling Feature UUID],$A4314),CHAR(34),
", SamplingFeatureTypeCV:  ",CHAR(34),INDEX(SamplingFeatures[Sampling Feature Type],$A4314),CHAR(34),
", SamplingFeatureCode:  ",CHAR(34),INDEX(SamplingFeatures[Feature Code],$A4314),CHAR(34),
", SamplingFeatureName:  ",CHAR(34),INDEX(SamplingFeatures[Feature Name],$A4314),CHAR(34),
", SamplingFeatureDescription:  ",CHAR(34),INDEX(SamplingFeatures[Feature Description],$A4314),CHAR(34),
", SamplingFeatureGeotypeCV:  ",CHAR(34),INDEX(SamplingFeatures[Feature Geo Type],$A4314),CHAR(34),
", FeatureGeometry:  ",CHAR(34),INDEX(SamplingFeatures[Feature Geometry],$A4314),CHAR(34),
", Elevation_m:  ",CHAR(34),INDEX(SamplingFeatures[Elevation_m],$A4314),CHAR(34),
", ElevationDatumCV:  ",CHAR(34),ElevationDatum,CHAR(34),"}"))</f>
        <v>#REF!</v>
      </c>
      <c r="L4314" t="e">
        <f>IF(INDEX(SamplingFeatures[Sampling Feature Type],$A4314)&lt;&gt;"Site","",
CONCATENATE("  - &amp;SiteID",TEXT(SUMPRODUCT(--($L$3:$L4313&lt;&gt;"")),"0000"),
" {","SamplingFeatureID:  *SamplingFeatureID",TEXT($A4314,"0000"),
", SiteTypeCV:  ",CHAR(34),INDEX(Sites[Site Type],$A4314),CHAR(34),
", Latitude:  ",INDEX(Sites[Latitude],$A4314),
", Longitude:  ",INDEX(Sites[Longitude],$A4314),
", SRSName:  ",CHAR(34),LatLonDatum,CHAR(34),"}"))</f>
        <v>#REF!</v>
      </c>
      <c r="M4314" t="e">
        <f>IF(INDEX(SamplingFeatures[Sampling Feature Type],$A4314)&lt;&gt;"Specimen","",
CONCATENATE("  - &amp;SpecimenID",TEXT(SUMPRODUCT(--($M$3:$M4313&lt;&gt;"")),"0000"),
" {","SamplingFeatureID:  *SamplingFeatureID",TEXT($A4314,"0000"),
", SpecimenTypeCV:  ",CHAR(34),INDEX(Specimens[Specimen Type],$A4314),CHAR(34),
", SpecimenMediumCV:  ",INDEX(Specimens[Specimen Medium],$A4314),
", IsFieldSpecimen:  ",CHAR(34),INDEX(Specimens[Is Field Specimen?],$A4314),CHAR(34),"}"))</f>
        <v>#REF!</v>
      </c>
      <c r="N4314" t="e">
        <f>IF(COUNTA(SpatialOffsets[])=0,"", IF(INDEX(SpatialOffsets[Spatial Offset Type],$A4314)="","",
CONCATENATE("  - &amp;SpatialOffsetID",TEXT($A4314,"0000"),
" {","SpatialOffsetTypeCV:  ",CHAR(34),INDEX(SpatialOffsets[Spatial Offset Type],$A4314),CHAR(34),
", Offset1Value:  ",INDEX(SpatialOffsets[Offset 1 Value],$A4314),
", Offset1UnitID:  ",CHAR(34),INDEX(SpatialOffsets[Offset 1 Unit],$A4314),CHAR(34),
", Offset2Value:  ",INDEX(SpatialOffsets[Offset 2 Value],$A4314),
", Offset2UnitID:  ",CHAR(34),INDEX(SpatialOffsets[Offset 2 Unit],$A4314),CHAR(34),
", Offset3Value:  ",INDEX(SpatialOffsets[Offset 3 Value],$A4314),
", Offset3UnitID:  ",CHAR(34),INDEX(SpatialOffsets[Offset 3 Unit],$A4314),CHAR(34),,"}")))</f>
        <v>#REF!</v>
      </c>
      <c r="O4314" t="e">
        <f>IF(COUNTA(RelatedFeatures[])=0,"", IF(INDEX(RelatedFeatures[First Sampling Feature Code],$A4314)="","",
CONCATENATE("  - &amp;RelationID",TEXT($A4314,"0000"),
" {","SamplingFeatureID:  *SamplingFeatureID",TEXT(MATCH(INDEX(RelatedFeatures[First Sampling Feature Code],$A4314),SamplingFeatures[Feature Code],0),"0000"),
", RelationshipTypeCV:  ",CHAR(34),INDEX(RelatedFeatures[Relationship Type],$A4314),CHAR(34),
", RelatedFeatureID: *SamplingFeatureID",TEXT(MATCH(INDEX(RelatedFeatures[Second Sampling Feature Code],$A4314),SamplingFeatures[Feature Code],0),"0000"),
", SpatialOffsetID:  ",IF(INDEX(RelatedFeatures[Offset Number],$A4314)="","",CONCATENATE("*SpatialOffsetID",TEXT(INDEX(RelatedFeatures[Offset Number],$A4314),"0000"))),"}")))</f>
        <v>#REF!</v>
      </c>
      <c r="P4314" t="e">
        <f>IF(INDEX(Methods[Method Type],$A4314)="","",
CONCATENATE("  - &amp;MethodID",TEXT($A4314,"0000"),
" {","MethodTypeCV:  ",CHAR(34),INDEX(Methods[Method Type],$A4314),CHAR(34),
", MethodCode:  ",CHAR(34),INDEX(Methods[Method Code],$A4314),CHAR(34),
", MethodName:  ",CHAR(34),INDEX(Methods[Method Name],$A4314),CHAR(34),
", MethodDescription:  ",CHAR(34),INDEX(Methods[Method Description],$A4314),CHAR(34),
", MethodLink:  ",CHAR(34),INDEX(Methods[Method Link],$A4314),CHAR(34),
", OrganizationID: *OrganizationID",TEXT(MATCH(INDEX(Methods[Organization Name],$A4314),Organizations[Organization Name],0),"0000"),"}"))</f>
        <v>#REF!</v>
      </c>
      <c r="Q4314" t="e">
        <f>IF(INDEX(Variables[Variable Type],$A4314)="","",
CONCATENATE("  - &amp;VariableID",TEXT($A4314,"0000"),
" {","VariableTypeCV:  ",CHAR(34),INDEX(Variables[Variable Type],$A4314),CHAR(34),
", VariableCode:  ",CHAR(34),INDEX(Variables[Variable Code],$A4314),CHAR(34),
", VariableNameCV:  ",CHAR(34),INDEX(Variables[Variable Name],$A4314),CHAR(34),
", VariableDefinition:  ",CHAR(34),INDEX(Variables[Variable Definition],$A4314),CHAR(34),
", SpecciationCV:  ",CHAR(34),INDEX(Variables[Speciation],$A4314),CHAR(34),
", NoDataValue:  ",CHAR(34),INDEX(Variables[No Data Value],$A4314),CHAR(34),"}"))</f>
        <v>#REF!</v>
      </c>
    </row>
    <row r="4315" spans="1:17" x14ac:dyDescent="0.25">
      <c r="A4315">
        <v>4312</v>
      </c>
      <c r="D4315" t="e">
        <f>IF(INDEX(People[First Name],$A4315)="","",
CONCATENATE("  - &amp;PersonID",TEXT($A4315,"0000"),
" {","PersonFirstName:  ",CHAR(34),INDEX(People[First Name],$A4315),CHAR(34),
", PersonMiddleName:  ",CHAR(34),INDEX(People[Middle Name],$A4315),CHAR(34),
", PersonLastName:  ",CHAR(34),INDEX(People[Last Name],$A4315),CHAR(34),"}"))</f>
        <v>#REF!</v>
      </c>
      <c r="E4315" t="e">
        <f>IF(INDEX(Organizations[Organization Type '[CV']],$A4315)="","",
CONCATENATE("  - &amp;OrganizationID",TEXT($A4315,"0000"),
" {","OrganizationTypeCV:  ",CHAR(34),INDEX(Organizations[Organization Type '[CV']],$A4315),CHAR(34),
", OrganizationCode:  ",CHAR(34),INDEX(Organizations[Organization Code],$A4315),CHAR(34),
", OrganizationName:  ",CHAR(34),INDEX(Organizations[Organization Name],$A4315),CHAR(34),
", OrganizationDescription:  ",CHAR(34),INDEX(Organizations[Organization Description],$A4315),CHAR(34),
", OrganizationLink:  ",CHAR(34),INDEX(Organizations[Organization Link],$A4315),CHAR(34),"}"))</f>
        <v>#REF!</v>
      </c>
      <c r="F4315" t="e">
        <f>IF(INDEX(People[First Name],$A4315)="","",
CONCATENATE("  - &amp;AffiliationID",TEXT($A4315,"0000"),
" {PersonID: *PersonID",TEXT($A4315,"0000"),
", OrganizationID: *OrganizationID",TEXT(MATCH(INDEX(People[Organization Name],$A4315),Organizations[Organization Name],0),"0000"),
", IsPrimaryOrganizationContact: , AffiliationStartDate: , AffiliationEndDate: , PrimaryPhone: ",
", PrimaryEmail: ",CHAR(34),INDEX(People[Primary Email],$A4315),CHAR(34),
", PrimaryAddress: ",CHAR(34),INDEX(People[Primary Address],$A4315),CHAR(34),
", PersonLink: }"))</f>
        <v>#REF!</v>
      </c>
      <c r="H4315" t="e">
        <f>IF(COUNTA(CitationInformation)=0,"",IF(INDEX(AuthorList[Author Name],$A4315)="","",
CONCATENATE("  - &amp;AuthorListID",TEXT($A4315,"0000"),
"  {CitationID: *CitationID0001",
", PersonID: *PersonID",TEXT(MATCH(INDEX(AuthorList[Author Name],$A4315),People[Full Name],0),"0000"),
", AuthorOrder: ",INDEX(AuthorList[Author Number],$A4315),"}")))</f>
        <v>#REF!</v>
      </c>
      <c r="K4315" t="e">
        <f>IF(INDEX(SamplingFeatures[Feature Code],$A4315)="","",
CONCATENATE("  - &amp;SamplingFeatureID",TEXT($A4315,"0000"),
" {","SamplingFeatureUUID:  ",CHAR(34),INDEX(SamplingFeatures[Sampling Feature UUID],$A4315),CHAR(34),
", SamplingFeatureTypeCV:  ",CHAR(34),INDEX(SamplingFeatures[Sampling Feature Type],$A4315),CHAR(34),
", SamplingFeatureCode:  ",CHAR(34),INDEX(SamplingFeatures[Feature Code],$A4315),CHAR(34),
", SamplingFeatureName:  ",CHAR(34),INDEX(SamplingFeatures[Feature Name],$A4315),CHAR(34),
", SamplingFeatureDescription:  ",CHAR(34),INDEX(SamplingFeatures[Feature Description],$A4315),CHAR(34),
", SamplingFeatureGeotypeCV:  ",CHAR(34),INDEX(SamplingFeatures[Feature Geo Type],$A4315),CHAR(34),
", FeatureGeometry:  ",CHAR(34),INDEX(SamplingFeatures[Feature Geometry],$A4315),CHAR(34),
", Elevation_m:  ",CHAR(34),INDEX(SamplingFeatures[Elevation_m],$A4315),CHAR(34),
", ElevationDatumCV:  ",CHAR(34),ElevationDatum,CHAR(34),"}"))</f>
        <v>#REF!</v>
      </c>
      <c r="L4315" t="e">
        <f>IF(INDEX(SamplingFeatures[Sampling Feature Type],$A4315)&lt;&gt;"Site","",
CONCATENATE("  - &amp;SiteID",TEXT(SUMPRODUCT(--($L$3:$L4314&lt;&gt;"")),"0000"),
" {","SamplingFeatureID:  *SamplingFeatureID",TEXT($A4315,"0000"),
", SiteTypeCV:  ",CHAR(34),INDEX(Sites[Site Type],$A4315),CHAR(34),
", Latitude:  ",INDEX(Sites[Latitude],$A4315),
", Longitude:  ",INDEX(Sites[Longitude],$A4315),
", SRSName:  ",CHAR(34),LatLonDatum,CHAR(34),"}"))</f>
        <v>#REF!</v>
      </c>
      <c r="M4315" t="e">
        <f>IF(INDEX(SamplingFeatures[Sampling Feature Type],$A4315)&lt;&gt;"Specimen","",
CONCATENATE("  - &amp;SpecimenID",TEXT(SUMPRODUCT(--($M$3:$M4314&lt;&gt;"")),"0000"),
" {","SamplingFeatureID:  *SamplingFeatureID",TEXT($A4315,"0000"),
", SpecimenTypeCV:  ",CHAR(34),INDEX(Specimens[Specimen Type],$A4315),CHAR(34),
", SpecimenMediumCV:  ",INDEX(Specimens[Specimen Medium],$A4315),
", IsFieldSpecimen:  ",CHAR(34),INDEX(Specimens[Is Field Specimen?],$A4315),CHAR(34),"}"))</f>
        <v>#REF!</v>
      </c>
      <c r="N4315" t="e">
        <f>IF(COUNTA(SpatialOffsets[])=0,"", IF(INDEX(SpatialOffsets[Spatial Offset Type],$A4315)="","",
CONCATENATE("  - &amp;SpatialOffsetID",TEXT($A4315,"0000"),
" {","SpatialOffsetTypeCV:  ",CHAR(34),INDEX(SpatialOffsets[Spatial Offset Type],$A4315),CHAR(34),
", Offset1Value:  ",INDEX(SpatialOffsets[Offset 1 Value],$A4315),
", Offset1UnitID:  ",CHAR(34),INDEX(SpatialOffsets[Offset 1 Unit],$A4315),CHAR(34),
", Offset2Value:  ",INDEX(SpatialOffsets[Offset 2 Value],$A4315),
", Offset2UnitID:  ",CHAR(34),INDEX(SpatialOffsets[Offset 2 Unit],$A4315),CHAR(34),
", Offset3Value:  ",INDEX(SpatialOffsets[Offset 3 Value],$A4315),
", Offset3UnitID:  ",CHAR(34),INDEX(SpatialOffsets[Offset 3 Unit],$A4315),CHAR(34),,"}")))</f>
        <v>#REF!</v>
      </c>
      <c r="O4315" t="e">
        <f>IF(COUNTA(RelatedFeatures[])=0,"", IF(INDEX(RelatedFeatures[First Sampling Feature Code],$A4315)="","",
CONCATENATE("  - &amp;RelationID",TEXT($A4315,"0000"),
" {","SamplingFeatureID:  *SamplingFeatureID",TEXT(MATCH(INDEX(RelatedFeatures[First Sampling Feature Code],$A4315),SamplingFeatures[Feature Code],0),"0000"),
", RelationshipTypeCV:  ",CHAR(34),INDEX(RelatedFeatures[Relationship Type],$A4315),CHAR(34),
", RelatedFeatureID: *SamplingFeatureID",TEXT(MATCH(INDEX(RelatedFeatures[Second Sampling Feature Code],$A4315),SamplingFeatures[Feature Code],0),"0000"),
", SpatialOffsetID:  ",IF(INDEX(RelatedFeatures[Offset Number],$A4315)="","",CONCATENATE("*SpatialOffsetID",TEXT(INDEX(RelatedFeatures[Offset Number],$A4315),"0000"))),"}")))</f>
        <v>#REF!</v>
      </c>
      <c r="P4315" t="e">
        <f>IF(INDEX(Methods[Method Type],$A4315)="","",
CONCATENATE("  - &amp;MethodID",TEXT($A4315,"0000"),
" {","MethodTypeCV:  ",CHAR(34),INDEX(Methods[Method Type],$A4315),CHAR(34),
", MethodCode:  ",CHAR(34),INDEX(Methods[Method Code],$A4315),CHAR(34),
", MethodName:  ",CHAR(34),INDEX(Methods[Method Name],$A4315),CHAR(34),
", MethodDescription:  ",CHAR(34),INDEX(Methods[Method Description],$A4315),CHAR(34),
", MethodLink:  ",CHAR(34),INDEX(Methods[Method Link],$A4315),CHAR(34),
", OrganizationID: *OrganizationID",TEXT(MATCH(INDEX(Methods[Organization Name],$A4315),Organizations[Organization Name],0),"0000"),"}"))</f>
        <v>#REF!</v>
      </c>
      <c r="Q4315" t="e">
        <f>IF(INDEX(Variables[Variable Type],$A4315)="","",
CONCATENATE("  - &amp;VariableID",TEXT($A4315,"0000"),
" {","VariableTypeCV:  ",CHAR(34),INDEX(Variables[Variable Type],$A4315),CHAR(34),
", VariableCode:  ",CHAR(34),INDEX(Variables[Variable Code],$A4315),CHAR(34),
", VariableNameCV:  ",CHAR(34),INDEX(Variables[Variable Name],$A4315),CHAR(34),
", VariableDefinition:  ",CHAR(34),INDEX(Variables[Variable Definition],$A4315),CHAR(34),
", SpecciationCV:  ",CHAR(34),INDEX(Variables[Speciation],$A4315),CHAR(34),
", NoDataValue:  ",CHAR(34),INDEX(Variables[No Data Value],$A4315),CHAR(34),"}"))</f>
        <v>#REF!</v>
      </c>
    </row>
    <row r="4316" spans="1:17" x14ac:dyDescent="0.25">
      <c r="A4316">
        <v>4313</v>
      </c>
      <c r="D4316" t="e">
        <f>IF(INDEX(People[First Name],$A4316)="","",
CONCATENATE("  - &amp;PersonID",TEXT($A4316,"0000"),
" {","PersonFirstName:  ",CHAR(34),INDEX(People[First Name],$A4316),CHAR(34),
", PersonMiddleName:  ",CHAR(34),INDEX(People[Middle Name],$A4316),CHAR(34),
", PersonLastName:  ",CHAR(34),INDEX(People[Last Name],$A4316),CHAR(34),"}"))</f>
        <v>#REF!</v>
      </c>
      <c r="E4316" t="e">
        <f>IF(INDEX(Organizations[Organization Type '[CV']],$A4316)="","",
CONCATENATE("  - &amp;OrganizationID",TEXT($A4316,"0000"),
" {","OrganizationTypeCV:  ",CHAR(34),INDEX(Organizations[Organization Type '[CV']],$A4316),CHAR(34),
", OrganizationCode:  ",CHAR(34),INDEX(Organizations[Organization Code],$A4316),CHAR(34),
", OrganizationName:  ",CHAR(34),INDEX(Organizations[Organization Name],$A4316),CHAR(34),
", OrganizationDescription:  ",CHAR(34),INDEX(Organizations[Organization Description],$A4316),CHAR(34),
", OrganizationLink:  ",CHAR(34),INDEX(Organizations[Organization Link],$A4316),CHAR(34),"}"))</f>
        <v>#REF!</v>
      </c>
      <c r="F4316" t="e">
        <f>IF(INDEX(People[First Name],$A4316)="","",
CONCATENATE("  - &amp;AffiliationID",TEXT($A4316,"0000"),
" {PersonID: *PersonID",TEXT($A4316,"0000"),
", OrganizationID: *OrganizationID",TEXT(MATCH(INDEX(People[Organization Name],$A4316),Organizations[Organization Name],0),"0000"),
", IsPrimaryOrganizationContact: , AffiliationStartDate: , AffiliationEndDate: , PrimaryPhone: ",
", PrimaryEmail: ",CHAR(34),INDEX(People[Primary Email],$A4316),CHAR(34),
", PrimaryAddress: ",CHAR(34),INDEX(People[Primary Address],$A4316),CHAR(34),
", PersonLink: }"))</f>
        <v>#REF!</v>
      </c>
      <c r="H4316" t="e">
        <f>IF(COUNTA(CitationInformation)=0,"",IF(INDEX(AuthorList[Author Name],$A4316)="","",
CONCATENATE("  - &amp;AuthorListID",TEXT($A4316,"0000"),
"  {CitationID: *CitationID0001",
", PersonID: *PersonID",TEXT(MATCH(INDEX(AuthorList[Author Name],$A4316),People[Full Name],0),"0000"),
", AuthorOrder: ",INDEX(AuthorList[Author Number],$A4316),"}")))</f>
        <v>#REF!</v>
      </c>
      <c r="K4316" t="e">
        <f>IF(INDEX(SamplingFeatures[Feature Code],$A4316)="","",
CONCATENATE("  - &amp;SamplingFeatureID",TEXT($A4316,"0000"),
" {","SamplingFeatureUUID:  ",CHAR(34),INDEX(SamplingFeatures[Sampling Feature UUID],$A4316),CHAR(34),
", SamplingFeatureTypeCV:  ",CHAR(34),INDEX(SamplingFeatures[Sampling Feature Type],$A4316),CHAR(34),
", SamplingFeatureCode:  ",CHAR(34),INDEX(SamplingFeatures[Feature Code],$A4316),CHAR(34),
", SamplingFeatureName:  ",CHAR(34),INDEX(SamplingFeatures[Feature Name],$A4316),CHAR(34),
", SamplingFeatureDescription:  ",CHAR(34),INDEX(SamplingFeatures[Feature Description],$A4316),CHAR(34),
", SamplingFeatureGeotypeCV:  ",CHAR(34),INDEX(SamplingFeatures[Feature Geo Type],$A4316),CHAR(34),
", FeatureGeometry:  ",CHAR(34),INDEX(SamplingFeatures[Feature Geometry],$A4316),CHAR(34),
", Elevation_m:  ",CHAR(34),INDEX(SamplingFeatures[Elevation_m],$A4316),CHAR(34),
", ElevationDatumCV:  ",CHAR(34),ElevationDatum,CHAR(34),"}"))</f>
        <v>#REF!</v>
      </c>
      <c r="L4316" t="e">
        <f>IF(INDEX(SamplingFeatures[Sampling Feature Type],$A4316)&lt;&gt;"Site","",
CONCATENATE("  - &amp;SiteID",TEXT(SUMPRODUCT(--($L$3:$L4315&lt;&gt;"")),"0000"),
" {","SamplingFeatureID:  *SamplingFeatureID",TEXT($A4316,"0000"),
", SiteTypeCV:  ",CHAR(34),INDEX(Sites[Site Type],$A4316),CHAR(34),
", Latitude:  ",INDEX(Sites[Latitude],$A4316),
", Longitude:  ",INDEX(Sites[Longitude],$A4316),
", SRSName:  ",CHAR(34),LatLonDatum,CHAR(34),"}"))</f>
        <v>#REF!</v>
      </c>
      <c r="M4316" t="e">
        <f>IF(INDEX(SamplingFeatures[Sampling Feature Type],$A4316)&lt;&gt;"Specimen","",
CONCATENATE("  - &amp;SpecimenID",TEXT(SUMPRODUCT(--($M$3:$M4315&lt;&gt;"")),"0000"),
" {","SamplingFeatureID:  *SamplingFeatureID",TEXT($A4316,"0000"),
", SpecimenTypeCV:  ",CHAR(34),INDEX(Specimens[Specimen Type],$A4316),CHAR(34),
", SpecimenMediumCV:  ",INDEX(Specimens[Specimen Medium],$A4316),
", IsFieldSpecimen:  ",CHAR(34),INDEX(Specimens[Is Field Specimen?],$A4316),CHAR(34),"}"))</f>
        <v>#REF!</v>
      </c>
      <c r="N4316" t="e">
        <f>IF(COUNTA(SpatialOffsets[])=0,"", IF(INDEX(SpatialOffsets[Spatial Offset Type],$A4316)="","",
CONCATENATE("  - &amp;SpatialOffsetID",TEXT($A4316,"0000"),
" {","SpatialOffsetTypeCV:  ",CHAR(34),INDEX(SpatialOffsets[Spatial Offset Type],$A4316),CHAR(34),
", Offset1Value:  ",INDEX(SpatialOffsets[Offset 1 Value],$A4316),
", Offset1UnitID:  ",CHAR(34),INDEX(SpatialOffsets[Offset 1 Unit],$A4316),CHAR(34),
", Offset2Value:  ",INDEX(SpatialOffsets[Offset 2 Value],$A4316),
", Offset2UnitID:  ",CHAR(34),INDEX(SpatialOffsets[Offset 2 Unit],$A4316),CHAR(34),
", Offset3Value:  ",INDEX(SpatialOffsets[Offset 3 Value],$A4316),
", Offset3UnitID:  ",CHAR(34),INDEX(SpatialOffsets[Offset 3 Unit],$A4316),CHAR(34),,"}")))</f>
        <v>#REF!</v>
      </c>
      <c r="O4316" t="e">
        <f>IF(COUNTA(RelatedFeatures[])=0,"", IF(INDEX(RelatedFeatures[First Sampling Feature Code],$A4316)="","",
CONCATENATE("  - &amp;RelationID",TEXT($A4316,"0000"),
" {","SamplingFeatureID:  *SamplingFeatureID",TEXT(MATCH(INDEX(RelatedFeatures[First Sampling Feature Code],$A4316),SamplingFeatures[Feature Code],0),"0000"),
", RelationshipTypeCV:  ",CHAR(34),INDEX(RelatedFeatures[Relationship Type],$A4316),CHAR(34),
", RelatedFeatureID: *SamplingFeatureID",TEXT(MATCH(INDEX(RelatedFeatures[Second Sampling Feature Code],$A4316),SamplingFeatures[Feature Code],0),"0000"),
", SpatialOffsetID:  ",IF(INDEX(RelatedFeatures[Offset Number],$A4316)="","",CONCATENATE("*SpatialOffsetID",TEXT(INDEX(RelatedFeatures[Offset Number],$A4316),"0000"))),"}")))</f>
        <v>#REF!</v>
      </c>
      <c r="P4316" t="e">
        <f>IF(INDEX(Methods[Method Type],$A4316)="","",
CONCATENATE("  - &amp;MethodID",TEXT($A4316,"0000"),
" {","MethodTypeCV:  ",CHAR(34),INDEX(Methods[Method Type],$A4316),CHAR(34),
", MethodCode:  ",CHAR(34),INDEX(Methods[Method Code],$A4316),CHAR(34),
", MethodName:  ",CHAR(34),INDEX(Methods[Method Name],$A4316),CHAR(34),
", MethodDescription:  ",CHAR(34),INDEX(Methods[Method Description],$A4316),CHAR(34),
", MethodLink:  ",CHAR(34),INDEX(Methods[Method Link],$A4316),CHAR(34),
", OrganizationID: *OrganizationID",TEXT(MATCH(INDEX(Methods[Organization Name],$A4316),Organizations[Organization Name],0),"0000"),"}"))</f>
        <v>#REF!</v>
      </c>
      <c r="Q4316" t="e">
        <f>IF(INDEX(Variables[Variable Type],$A4316)="","",
CONCATENATE("  - &amp;VariableID",TEXT($A4316,"0000"),
" {","VariableTypeCV:  ",CHAR(34),INDEX(Variables[Variable Type],$A4316),CHAR(34),
", VariableCode:  ",CHAR(34),INDEX(Variables[Variable Code],$A4316),CHAR(34),
", VariableNameCV:  ",CHAR(34),INDEX(Variables[Variable Name],$A4316),CHAR(34),
", VariableDefinition:  ",CHAR(34),INDEX(Variables[Variable Definition],$A4316),CHAR(34),
", SpecciationCV:  ",CHAR(34),INDEX(Variables[Speciation],$A4316),CHAR(34),
", NoDataValue:  ",CHAR(34),INDEX(Variables[No Data Value],$A4316),CHAR(34),"}"))</f>
        <v>#REF!</v>
      </c>
    </row>
    <row r="4317" spans="1:17" x14ac:dyDescent="0.25">
      <c r="A4317">
        <v>4314</v>
      </c>
      <c r="D4317" t="e">
        <f>IF(INDEX(People[First Name],$A4317)="","",
CONCATENATE("  - &amp;PersonID",TEXT($A4317,"0000"),
" {","PersonFirstName:  ",CHAR(34),INDEX(People[First Name],$A4317),CHAR(34),
", PersonMiddleName:  ",CHAR(34),INDEX(People[Middle Name],$A4317),CHAR(34),
", PersonLastName:  ",CHAR(34),INDEX(People[Last Name],$A4317),CHAR(34),"}"))</f>
        <v>#REF!</v>
      </c>
      <c r="E4317" t="e">
        <f>IF(INDEX(Organizations[Organization Type '[CV']],$A4317)="","",
CONCATENATE("  - &amp;OrganizationID",TEXT($A4317,"0000"),
" {","OrganizationTypeCV:  ",CHAR(34),INDEX(Organizations[Organization Type '[CV']],$A4317),CHAR(34),
", OrganizationCode:  ",CHAR(34),INDEX(Organizations[Organization Code],$A4317),CHAR(34),
", OrganizationName:  ",CHAR(34),INDEX(Organizations[Organization Name],$A4317),CHAR(34),
", OrganizationDescription:  ",CHAR(34),INDEX(Organizations[Organization Description],$A4317),CHAR(34),
", OrganizationLink:  ",CHAR(34),INDEX(Organizations[Organization Link],$A4317),CHAR(34),"}"))</f>
        <v>#REF!</v>
      </c>
      <c r="F4317" t="e">
        <f>IF(INDEX(People[First Name],$A4317)="","",
CONCATENATE("  - &amp;AffiliationID",TEXT($A4317,"0000"),
" {PersonID: *PersonID",TEXT($A4317,"0000"),
", OrganizationID: *OrganizationID",TEXT(MATCH(INDEX(People[Organization Name],$A4317),Organizations[Organization Name],0),"0000"),
", IsPrimaryOrganizationContact: , AffiliationStartDate: , AffiliationEndDate: , PrimaryPhone: ",
", PrimaryEmail: ",CHAR(34),INDEX(People[Primary Email],$A4317),CHAR(34),
", PrimaryAddress: ",CHAR(34),INDEX(People[Primary Address],$A4317),CHAR(34),
", PersonLink: }"))</f>
        <v>#REF!</v>
      </c>
      <c r="H4317" t="e">
        <f>IF(COUNTA(CitationInformation)=0,"",IF(INDEX(AuthorList[Author Name],$A4317)="","",
CONCATENATE("  - &amp;AuthorListID",TEXT($A4317,"0000"),
"  {CitationID: *CitationID0001",
", PersonID: *PersonID",TEXT(MATCH(INDEX(AuthorList[Author Name],$A4317),People[Full Name],0),"0000"),
", AuthorOrder: ",INDEX(AuthorList[Author Number],$A4317),"}")))</f>
        <v>#REF!</v>
      </c>
      <c r="K4317" t="e">
        <f>IF(INDEX(SamplingFeatures[Feature Code],$A4317)="","",
CONCATENATE("  - &amp;SamplingFeatureID",TEXT($A4317,"0000"),
" {","SamplingFeatureUUID:  ",CHAR(34),INDEX(SamplingFeatures[Sampling Feature UUID],$A4317),CHAR(34),
", SamplingFeatureTypeCV:  ",CHAR(34),INDEX(SamplingFeatures[Sampling Feature Type],$A4317),CHAR(34),
", SamplingFeatureCode:  ",CHAR(34),INDEX(SamplingFeatures[Feature Code],$A4317),CHAR(34),
", SamplingFeatureName:  ",CHAR(34),INDEX(SamplingFeatures[Feature Name],$A4317),CHAR(34),
", SamplingFeatureDescription:  ",CHAR(34),INDEX(SamplingFeatures[Feature Description],$A4317),CHAR(34),
", SamplingFeatureGeotypeCV:  ",CHAR(34),INDEX(SamplingFeatures[Feature Geo Type],$A4317),CHAR(34),
", FeatureGeometry:  ",CHAR(34),INDEX(SamplingFeatures[Feature Geometry],$A4317),CHAR(34),
", Elevation_m:  ",CHAR(34),INDEX(SamplingFeatures[Elevation_m],$A4317),CHAR(34),
", ElevationDatumCV:  ",CHAR(34),ElevationDatum,CHAR(34),"}"))</f>
        <v>#REF!</v>
      </c>
      <c r="L4317" t="e">
        <f>IF(INDEX(SamplingFeatures[Sampling Feature Type],$A4317)&lt;&gt;"Site","",
CONCATENATE("  - &amp;SiteID",TEXT(SUMPRODUCT(--($L$3:$L4316&lt;&gt;"")),"0000"),
" {","SamplingFeatureID:  *SamplingFeatureID",TEXT($A4317,"0000"),
", SiteTypeCV:  ",CHAR(34),INDEX(Sites[Site Type],$A4317),CHAR(34),
", Latitude:  ",INDEX(Sites[Latitude],$A4317),
", Longitude:  ",INDEX(Sites[Longitude],$A4317),
", SRSName:  ",CHAR(34),LatLonDatum,CHAR(34),"}"))</f>
        <v>#REF!</v>
      </c>
      <c r="M4317" t="e">
        <f>IF(INDEX(SamplingFeatures[Sampling Feature Type],$A4317)&lt;&gt;"Specimen","",
CONCATENATE("  - &amp;SpecimenID",TEXT(SUMPRODUCT(--($M$3:$M4316&lt;&gt;"")),"0000"),
" {","SamplingFeatureID:  *SamplingFeatureID",TEXT($A4317,"0000"),
", SpecimenTypeCV:  ",CHAR(34),INDEX(Specimens[Specimen Type],$A4317),CHAR(34),
", SpecimenMediumCV:  ",INDEX(Specimens[Specimen Medium],$A4317),
", IsFieldSpecimen:  ",CHAR(34),INDEX(Specimens[Is Field Specimen?],$A4317),CHAR(34),"}"))</f>
        <v>#REF!</v>
      </c>
      <c r="N4317" t="e">
        <f>IF(COUNTA(SpatialOffsets[])=0,"", IF(INDEX(SpatialOffsets[Spatial Offset Type],$A4317)="","",
CONCATENATE("  - &amp;SpatialOffsetID",TEXT($A4317,"0000"),
" {","SpatialOffsetTypeCV:  ",CHAR(34),INDEX(SpatialOffsets[Spatial Offset Type],$A4317),CHAR(34),
", Offset1Value:  ",INDEX(SpatialOffsets[Offset 1 Value],$A4317),
", Offset1UnitID:  ",CHAR(34),INDEX(SpatialOffsets[Offset 1 Unit],$A4317),CHAR(34),
", Offset2Value:  ",INDEX(SpatialOffsets[Offset 2 Value],$A4317),
", Offset2UnitID:  ",CHAR(34),INDEX(SpatialOffsets[Offset 2 Unit],$A4317),CHAR(34),
", Offset3Value:  ",INDEX(SpatialOffsets[Offset 3 Value],$A4317),
", Offset3UnitID:  ",CHAR(34),INDEX(SpatialOffsets[Offset 3 Unit],$A4317),CHAR(34),,"}")))</f>
        <v>#REF!</v>
      </c>
      <c r="O4317" t="e">
        <f>IF(COUNTA(RelatedFeatures[])=0,"", IF(INDEX(RelatedFeatures[First Sampling Feature Code],$A4317)="","",
CONCATENATE("  - &amp;RelationID",TEXT($A4317,"0000"),
" {","SamplingFeatureID:  *SamplingFeatureID",TEXT(MATCH(INDEX(RelatedFeatures[First Sampling Feature Code],$A4317),SamplingFeatures[Feature Code],0),"0000"),
", RelationshipTypeCV:  ",CHAR(34),INDEX(RelatedFeatures[Relationship Type],$A4317),CHAR(34),
", RelatedFeatureID: *SamplingFeatureID",TEXT(MATCH(INDEX(RelatedFeatures[Second Sampling Feature Code],$A4317),SamplingFeatures[Feature Code],0),"0000"),
", SpatialOffsetID:  ",IF(INDEX(RelatedFeatures[Offset Number],$A4317)="","",CONCATENATE("*SpatialOffsetID",TEXT(INDEX(RelatedFeatures[Offset Number],$A4317),"0000"))),"}")))</f>
        <v>#REF!</v>
      </c>
      <c r="P4317" t="e">
        <f>IF(INDEX(Methods[Method Type],$A4317)="","",
CONCATENATE("  - &amp;MethodID",TEXT($A4317,"0000"),
" {","MethodTypeCV:  ",CHAR(34),INDEX(Methods[Method Type],$A4317),CHAR(34),
", MethodCode:  ",CHAR(34),INDEX(Methods[Method Code],$A4317),CHAR(34),
", MethodName:  ",CHAR(34),INDEX(Methods[Method Name],$A4317),CHAR(34),
", MethodDescription:  ",CHAR(34),INDEX(Methods[Method Description],$A4317),CHAR(34),
", MethodLink:  ",CHAR(34),INDEX(Methods[Method Link],$A4317),CHAR(34),
", OrganizationID: *OrganizationID",TEXT(MATCH(INDEX(Methods[Organization Name],$A4317),Organizations[Organization Name],0),"0000"),"}"))</f>
        <v>#REF!</v>
      </c>
      <c r="Q4317" t="e">
        <f>IF(INDEX(Variables[Variable Type],$A4317)="","",
CONCATENATE("  - &amp;VariableID",TEXT($A4317,"0000"),
" {","VariableTypeCV:  ",CHAR(34),INDEX(Variables[Variable Type],$A4317),CHAR(34),
", VariableCode:  ",CHAR(34),INDEX(Variables[Variable Code],$A4317),CHAR(34),
", VariableNameCV:  ",CHAR(34),INDEX(Variables[Variable Name],$A4317),CHAR(34),
", VariableDefinition:  ",CHAR(34),INDEX(Variables[Variable Definition],$A4317),CHAR(34),
", SpecciationCV:  ",CHAR(34),INDEX(Variables[Speciation],$A4317),CHAR(34),
", NoDataValue:  ",CHAR(34),INDEX(Variables[No Data Value],$A4317),CHAR(34),"}"))</f>
        <v>#REF!</v>
      </c>
    </row>
    <row r="4318" spans="1:17" x14ac:dyDescent="0.25">
      <c r="A4318">
        <v>4315</v>
      </c>
      <c r="D4318" t="e">
        <f>IF(INDEX(People[First Name],$A4318)="","",
CONCATENATE("  - &amp;PersonID",TEXT($A4318,"0000"),
" {","PersonFirstName:  ",CHAR(34),INDEX(People[First Name],$A4318),CHAR(34),
", PersonMiddleName:  ",CHAR(34),INDEX(People[Middle Name],$A4318),CHAR(34),
", PersonLastName:  ",CHAR(34),INDEX(People[Last Name],$A4318),CHAR(34),"}"))</f>
        <v>#REF!</v>
      </c>
      <c r="E4318" t="e">
        <f>IF(INDEX(Organizations[Organization Type '[CV']],$A4318)="","",
CONCATENATE("  - &amp;OrganizationID",TEXT($A4318,"0000"),
" {","OrganizationTypeCV:  ",CHAR(34),INDEX(Organizations[Organization Type '[CV']],$A4318),CHAR(34),
", OrganizationCode:  ",CHAR(34),INDEX(Organizations[Organization Code],$A4318),CHAR(34),
", OrganizationName:  ",CHAR(34),INDEX(Organizations[Organization Name],$A4318),CHAR(34),
", OrganizationDescription:  ",CHAR(34),INDEX(Organizations[Organization Description],$A4318),CHAR(34),
", OrganizationLink:  ",CHAR(34),INDEX(Organizations[Organization Link],$A4318),CHAR(34),"}"))</f>
        <v>#REF!</v>
      </c>
      <c r="F4318" t="e">
        <f>IF(INDEX(People[First Name],$A4318)="","",
CONCATENATE("  - &amp;AffiliationID",TEXT($A4318,"0000"),
" {PersonID: *PersonID",TEXT($A4318,"0000"),
", OrganizationID: *OrganizationID",TEXT(MATCH(INDEX(People[Organization Name],$A4318),Organizations[Organization Name],0),"0000"),
", IsPrimaryOrganizationContact: , AffiliationStartDate: , AffiliationEndDate: , PrimaryPhone: ",
", PrimaryEmail: ",CHAR(34),INDEX(People[Primary Email],$A4318),CHAR(34),
", PrimaryAddress: ",CHAR(34),INDEX(People[Primary Address],$A4318),CHAR(34),
", PersonLink: }"))</f>
        <v>#REF!</v>
      </c>
      <c r="H4318" t="e">
        <f>IF(COUNTA(CitationInformation)=0,"",IF(INDEX(AuthorList[Author Name],$A4318)="","",
CONCATENATE("  - &amp;AuthorListID",TEXT($A4318,"0000"),
"  {CitationID: *CitationID0001",
", PersonID: *PersonID",TEXT(MATCH(INDEX(AuthorList[Author Name],$A4318),People[Full Name],0),"0000"),
", AuthorOrder: ",INDEX(AuthorList[Author Number],$A4318),"}")))</f>
        <v>#REF!</v>
      </c>
      <c r="K4318" t="e">
        <f>IF(INDEX(SamplingFeatures[Feature Code],$A4318)="","",
CONCATENATE("  - &amp;SamplingFeatureID",TEXT($A4318,"0000"),
" {","SamplingFeatureUUID:  ",CHAR(34),INDEX(SamplingFeatures[Sampling Feature UUID],$A4318),CHAR(34),
", SamplingFeatureTypeCV:  ",CHAR(34),INDEX(SamplingFeatures[Sampling Feature Type],$A4318),CHAR(34),
", SamplingFeatureCode:  ",CHAR(34),INDEX(SamplingFeatures[Feature Code],$A4318),CHAR(34),
", SamplingFeatureName:  ",CHAR(34),INDEX(SamplingFeatures[Feature Name],$A4318),CHAR(34),
", SamplingFeatureDescription:  ",CHAR(34),INDEX(SamplingFeatures[Feature Description],$A4318),CHAR(34),
", SamplingFeatureGeotypeCV:  ",CHAR(34),INDEX(SamplingFeatures[Feature Geo Type],$A4318),CHAR(34),
", FeatureGeometry:  ",CHAR(34),INDEX(SamplingFeatures[Feature Geometry],$A4318),CHAR(34),
", Elevation_m:  ",CHAR(34),INDEX(SamplingFeatures[Elevation_m],$A4318),CHAR(34),
", ElevationDatumCV:  ",CHAR(34),ElevationDatum,CHAR(34),"}"))</f>
        <v>#REF!</v>
      </c>
      <c r="L4318" t="e">
        <f>IF(INDEX(SamplingFeatures[Sampling Feature Type],$A4318)&lt;&gt;"Site","",
CONCATENATE("  - &amp;SiteID",TEXT(SUMPRODUCT(--($L$3:$L4317&lt;&gt;"")),"0000"),
" {","SamplingFeatureID:  *SamplingFeatureID",TEXT($A4318,"0000"),
", SiteTypeCV:  ",CHAR(34),INDEX(Sites[Site Type],$A4318),CHAR(34),
", Latitude:  ",INDEX(Sites[Latitude],$A4318),
", Longitude:  ",INDEX(Sites[Longitude],$A4318),
", SRSName:  ",CHAR(34),LatLonDatum,CHAR(34),"}"))</f>
        <v>#REF!</v>
      </c>
      <c r="M4318" t="e">
        <f>IF(INDEX(SamplingFeatures[Sampling Feature Type],$A4318)&lt;&gt;"Specimen","",
CONCATENATE("  - &amp;SpecimenID",TEXT(SUMPRODUCT(--($M$3:$M4317&lt;&gt;"")),"0000"),
" {","SamplingFeatureID:  *SamplingFeatureID",TEXT($A4318,"0000"),
", SpecimenTypeCV:  ",CHAR(34),INDEX(Specimens[Specimen Type],$A4318),CHAR(34),
", SpecimenMediumCV:  ",INDEX(Specimens[Specimen Medium],$A4318),
", IsFieldSpecimen:  ",CHAR(34),INDEX(Specimens[Is Field Specimen?],$A4318),CHAR(34),"}"))</f>
        <v>#REF!</v>
      </c>
      <c r="N4318" t="e">
        <f>IF(COUNTA(SpatialOffsets[])=0,"", IF(INDEX(SpatialOffsets[Spatial Offset Type],$A4318)="","",
CONCATENATE("  - &amp;SpatialOffsetID",TEXT($A4318,"0000"),
" {","SpatialOffsetTypeCV:  ",CHAR(34),INDEX(SpatialOffsets[Spatial Offset Type],$A4318),CHAR(34),
", Offset1Value:  ",INDEX(SpatialOffsets[Offset 1 Value],$A4318),
", Offset1UnitID:  ",CHAR(34),INDEX(SpatialOffsets[Offset 1 Unit],$A4318),CHAR(34),
", Offset2Value:  ",INDEX(SpatialOffsets[Offset 2 Value],$A4318),
", Offset2UnitID:  ",CHAR(34),INDEX(SpatialOffsets[Offset 2 Unit],$A4318),CHAR(34),
", Offset3Value:  ",INDEX(SpatialOffsets[Offset 3 Value],$A4318),
", Offset3UnitID:  ",CHAR(34),INDEX(SpatialOffsets[Offset 3 Unit],$A4318),CHAR(34),,"}")))</f>
        <v>#REF!</v>
      </c>
      <c r="O4318" t="e">
        <f>IF(COUNTA(RelatedFeatures[])=0,"", IF(INDEX(RelatedFeatures[First Sampling Feature Code],$A4318)="","",
CONCATENATE("  - &amp;RelationID",TEXT($A4318,"0000"),
" {","SamplingFeatureID:  *SamplingFeatureID",TEXT(MATCH(INDEX(RelatedFeatures[First Sampling Feature Code],$A4318),SamplingFeatures[Feature Code],0),"0000"),
", RelationshipTypeCV:  ",CHAR(34),INDEX(RelatedFeatures[Relationship Type],$A4318),CHAR(34),
", RelatedFeatureID: *SamplingFeatureID",TEXT(MATCH(INDEX(RelatedFeatures[Second Sampling Feature Code],$A4318),SamplingFeatures[Feature Code],0),"0000"),
", SpatialOffsetID:  ",IF(INDEX(RelatedFeatures[Offset Number],$A4318)="","",CONCATENATE("*SpatialOffsetID",TEXT(INDEX(RelatedFeatures[Offset Number],$A4318),"0000"))),"}")))</f>
        <v>#REF!</v>
      </c>
      <c r="P4318" t="e">
        <f>IF(INDEX(Methods[Method Type],$A4318)="","",
CONCATENATE("  - &amp;MethodID",TEXT($A4318,"0000"),
" {","MethodTypeCV:  ",CHAR(34),INDEX(Methods[Method Type],$A4318),CHAR(34),
", MethodCode:  ",CHAR(34),INDEX(Methods[Method Code],$A4318),CHAR(34),
", MethodName:  ",CHAR(34),INDEX(Methods[Method Name],$A4318),CHAR(34),
", MethodDescription:  ",CHAR(34),INDEX(Methods[Method Description],$A4318),CHAR(34),
", MethodLink:  ",CHAR(34),INDEX(Methods[Method Link],$A4318),CHAR(34),
", OrganizationID: *OrganizationID",TEXT(MATCH(INDEX(Methods[Organization Name],$A4318),Organizations[Organization Name],0),"0000"),"}"))</f>
        <v>#REF!</v>
      </c>
      <c r="Q4318" t="e">
        <f>IF(INDEX(Variables[Variable Type],$A4318)="","",
CONCATENATE("  - &amp;VariableID",TEXT($A4318,"0000"),
" {","VariableTypeCV:  ",CHAR(34),INDEX(Variables[Variable Type],$A4318),CHAR(34),
", VariableCode:  ",CHAR(34),INDEX(Variables[Variable Code],$A4318),CHAR(34),
", VariableNameCV:  ",CHAR(34),INDEX(Variables[Variable Name],$A4318),CHAR(34),
", VariableDefinition:  ",CHAR(34),INDEX(Variables[Variable Definition],$A4318),CHAR(34),
", SpecciationCV:  ",CHAR(34),INDEX(Variables[Speciation],$A4318),CHAR(34),
", NoDataValue:  ",CHAR(34),INDEX(Variables[No Data Value],$A4318),CHAR(34),"}"))</f>
        <v>#REF!</v>
      </c>
    </row>
    <row r="4319" spans="1:17" x14ac:dyDescent="0.25">
      <c r="A4319">
        <v>4316</v>
      </c>
      <c r="D4319" t="e">
        <f>IF(INDEX(People[First Name],$A4319)="","",
CONCATENATE("  - &amp;PersonID",TEXT($A4319,"0000"),
" {","PersonFirstName:  ",CHAR(34),INDEX(People[First Name],$A4319),CHAR(34),
", PersonMiddleName:  ",CHAR(34),INDEX(People[Middle Name],$A4319),CHAR(34),
", PersonLastName:  ",CHAR(34),INDEX(People[Last Name],$A4319),CHAR(34),"}"))</f>
        <v>#REF!</v>
      </c>
      <c r="E4319" t="e">
        <f>IF(INDEX(Organizations[Organization Type '[CV']],$A4319)="","",
CONCATENATE("  - &amp;OrganizationID",TEXT($A4319,"0000"),
" {","OrganizationTypeCV:  ",CHAR(34),INDEX(Organizations[Organization Type '[CV']],$A4319),CHAR(34),
", OrganizationCode:  ",CHAR(34),INDEX(Organizations[Organization Code],$A4319),CHAR(34),
", OrganizationName:  ",CHAR(34),INDEX(Organizations[Organization Name],$A4319),CHAR(34),
", OrganizationDescription:  ",CHAR(34),INDEX(Organizations[Organization Description],$A4319),CHAR(34),
", OrganizationLink:  ",CHAR(34),INDEX(Organizations[Organization Link],$A4319),CHAR(34),"}"))</f>
        <v>#REF!</v>
      </c>
      <c r="F4319" t="e">
        <f>IF(INDEX(People[First Name],$A4319)="","",
CONCATENATE("  - &amp;AffiliationID",TEXT($A4319,"0000"),
" {PersonID: *PersonID",TEXT($A4319,"0000"),
", OrganizationID: *OrganizationID",TEXT(MATCH(INDEX(People[Organization Name],$A4319),Organizations[Organization Name],0),"0000"),
", IsPrimaryOrganizationContact: , AffiliationStartDate: , AffiliationEndDate: , PrimaryPhone: ",
", PrimaryEmail: ",CHAR(34),INDEX(People[Primary Email],$A4319),CHAR(34),
", PrimaryAddress: ",CHAR(34),INDEX(People[Primary Address],$A4319),CHAR(34),
", PersonLink: }"))</f>
        <v>#REF!</v>
      </c>
      <c r="H4319" t="e">
        <f>IF(COUNTA(CitationInformation)=0,"",IF(INDEX(AuthorList[Author Name],$A4319)="","",
CONCATENATE("  - &amp;AuthorListID",TEXT($A4319,"0000"),
"  {CitationID: *CitationID0001",
", PersonID: *PersonID",TEXT(MATCH(INDEX(AuthorList[Author Name],$A4319),People[Full Name],0),"0000"),
", AuthorOrder: ",INDEX(AuthorList[Author Number],$A4319),"}")))</f>
        <v>#REF!</v>
      </c>
      <c r="K4319" t="e">
        <f>IF(INDEX(SamplingFeatures[Feature Code],$A4319)="","",
CONCATENATE("  - &amp;SamplingFeatureID",TEXT($A4319,"0000"),
" {","SamplingFeatureUUID:  ",CHAR(34),INDEX(SamplingFeatures[Sampling Feature UUID],$A4319),CHAR(34),
", SamplingFeatureTypeCV:  ",CHAR(34),INDEX(SamplingFeatures[Sampling Feature Type],$A4319),CHAR(34),
", SamplingFeatureCode:  ",CHAR(34),INDEX(SamplingFeatures[Feature Code],$A4319),CHAR(34),
", SamplingFeatureName:  ",CHAR(34),INDEX(SamplingFeatures[Feature Name],$A4319),CHAR(34),
", SamplingFeatureDescription:  ",CHAR(34),INDEX(SamplingFeatures[Feature Description],$A4319),CHAR(34),
", SamplingFeatureGeotypeCV:  ",CHAR(34),INDEX(SamplingFeatures[Feature Geo Type],$A4319),CHAR(34),
", FeatureGeometry:  ",CHAR(34),INDEX(SamplingFeatures[Feature Geometry],$A4319),CHAR(34),
", Elevation_m:  ",CHAR(34),INDEX(SamplingFeatures[Elevation_m],$A4319),CHAR(34),
", ElevationDatumCV:  ",CHAR(34),ElevationDatum,CHAR(34),"}"))</f>
        <v>#REF!</v>
      </c>
      <c r="L4319" t="e">
        <f>IF(INDEX(SamplingFeatures[Sampling Feature Type],$A4319)&lt;&gt;"Site","",
CONCATENATE("  - &amp;SiteID",TEXT(SUMPRODUCT(--($L$3:$L4318&lt;&gt;"")),"0000"),
" {","SamplingFeatureID:  *SamplingFeatureID",TEXT($A4319,"0000"),
", SiteTypeCV:  ",CHAR(34),INDEX(Sites[Site Type],$A4319),CHAR(34),
", Latitude:  ",INDEX(Sites[Latitude],$A4319),
", Longitude:  ",INDEX(Sites[Longitude],$A4319),
", SRSName:  ",CHAR(34),LatLonDatum,CHAR(34),"}"))</f>
        <v>#REF!</v>
      </c>
      <c r="M4319" t="e">
        <f>IF(INDEX(SamplingFeatures[Sampling Feature Type],$A4319)&lt;&gt;"Specimen","",
CONCATENATE("  - &amp;SpecimenID",TEXT(SUMPRODUCT(--($M$3:$M4318&lt;&gt;"")),"0000"),
" {","SamplingFeatureID:  *SamplingFeatureID",TEXT($A4319,"0000"),
", SpecimenTypeCV:  ",CHAR(34),INDEX(Specimens[Specimen Type],$A4319),CHAR(34),
", SpecimenMediumCV:  ",INDEX(Specimens[Specimen Medium],$A4319),
", IsFieldSpecimen:  ",CHAR(34),INDEX(Specimens[Is Field Specimen?],$A4319),CHAR(34),"}"))</f>
        <v>#REF!</v>
      </c>
      <c r="N4319" t="e">
        <f>IF(COUNTA(SpatialOffsets[])=0,"", IF(INDEX(SpatialOffsets[Spatial Offset Type],$A4319)="","",
CONCATENATE("  - &amp;SpatialOffsetID",TEXT($A4319,"0000"),
" {","SpatialOffsetTypeCV:  ",CHAR(34),INDEX(SpatialOffsets[Spatial Offset Type],$A4319),CHAR(34),
", Offset1Value:  ",INDEX(SpatialOffsets[Offset 1 Value],$A4319),
", Offset1UnitID:  ",CHAR(34),INDEX(SpatialOffsets[Offset 1 Unit],$A4319),CHAR(34),
", Offset2Value:  ",INDEX(SpatialOffsets[Offset 2 Value],$A4319),
", Offset2UnitID:  ",CHAR(34),INDEX(SpatialOffsets[Offset 2 Unit],$A4319),CHAR(34),
", Offset3Value:  ",INDEX(SpatialOffsets[Offset 3 Value],$A4319),
", Offset3UnitID:  ",CHAR(34),INDEX(SpatialOffsets[Offset 3 Unit],$A4319),CHAR(34),,"}")))</f>
        <v>#REF!</v>
      </c>
      <c r="O4319" t="e">
        <f>IF(COUNTA(RelatedFeatures[])=0,"", IF(INDEX(RelatedFeatures[First Sampling Feature Code],$A4319)="","",
CONCATENATE("  - &amp;RelationID",TEXT($A4319,"0000"),
" {","SamplingFeatureID:  *SamplingFeatureID",TEXT(MATCH(INDEX(RelatedFeatures[First Sampling Feature Code],$A4319),SamplingFeatures[Feature Code],0),"0000"),
", RelationshipTypeCV:  ",CHAR(34),INDEX(RelatedFeatures[Relationship Type],$A4319),CHAR(34),
", RelatedFeatureID: *SamplingFeatureID",TEXT(MATCH(INDEX(RelatedFeatures[Second Sampling Feature Code],$A4319),SamplingFeatures[Feature Code],0),"0000"),
", SpatialOffsetID:  ",IF(INDEX(RelatedFeatures[Offset Number],$A4319)="","",CONCATENATE("*SpatialOffsetID",TEXT(INDEX(RelatedFeatures[Offset Number],$A4319),"0000"))),"}")))</f>
        <v>#REF!</v>
      </c>
      <c r="P4319" t="e">
        <f>IF(INDEX(Methods[Method Type],$A4319)="","",
CONCATENATE("  - &amp;MethodID",TEXT($A4319,"0000"),
" {","MethodTypeCV:  ",CHAR(34),INDEX(Methods[Method Type],$A4319),CHAR(34),
", MethodCode:  ",CHAR(34),INDEX(Methods[Method Code],$A4319),CHAR(34),
", MethodName:  ",CHAR(34),INDEX(Methods[Method Name],$A4319),CHAR(34),
", MethodDescription:  ",CHAR(34),INDEX(Methods[Method Description],$A4319),CHAR(34),
", MethodLink:  ",CHAR(34),INDEX(Methods[Method Link],$A4319),CHAR(34),
", OrganizationID: *OrganizationID",TEXT(MATCH(INDEX(Methods[Organization Name],$A4319),Organizations[Organization Name],0),"0000"),"}"))</f>
        <v>#REF!</v>
      </c>
      <c r="Q4319" t="e">
        <f>IF(INDEX(Variables[Variable Type],$A4319)="","",
CONCATENATE("  - &amp;VariableID",TEXT($A4319,"0000"),
" {","VariableTypeCV:  ",CHAR(34),INDEX(Variables[Variable Type],$A4319),CHAR(34),
", VariableCode:  ",CHAR(34),INDEX(Variables[Variable Code],$A4319),CHAR(34),
", VariableNameCV:  ",CHAR(34),INDEX(Variables[Variable Name],$A4319),CHAR(34),
", VariableDefinition:  ",CHAR(34),INDEX(Variables[Variable Definition],$A4319),CHAR(34),
", SpecciationCV:  ",CHAR(34),INDEX(Variables[Speciation],$A4319),CHAR(34),
", NoDataValue:  ",CHAR(34),INDEX(Variables[No Data Value],$A4319),CHAR(34),"}"))</f>
        <v>#REF!</v>
      </c>
    </row>
    <row r="4320" spans="1:17" x14ac:dyDescent="0.25">
      <c r="A4320">
        <v>4317</v>
      </c>
      <c r="D4320" t="e">
        <f>IF(INDEX(People[First Name],$A4320)="","",
CONCATENATE("  - &amp;PersonID",TEXT($A4320,"0000"),
" {","PersonFirstName:  ",CHAR(34),INDEX(People[First Name],$A4320),CHAR(34),
", PersonMiddleName:  ",CHAR(34),INDEX(People[Middle Name],$A4320),CHAR(34),
", PersonLastName:  ",CHAR(34),INDEX(People[Last Name],$A4320),CHAR(34),"}"))</f>
        <v>#REF!</v>
      </c>
      <c r="E4320" t="e">
        <f>IF(INDEX(Organizations[Organization Type '[CV']],$A4320)="","",
CONCATENATE("  - &amp;OrganizationID",TEXT($A4320,"0000"),
" {","OrganizationTypeCV:  ",CHAR(34),INDEX(Organizations[Organization Type '[CV']],$A4320),CHAR(34),
", OrganizationCode:  ",CHAR(34),INDEX(Organizations[Organization Code],$A4320),CHAR(34),
", OrganizationName:  ",CHAR(34),INDEX(Organizations[Organization Name],$A4320),CHAR(34),
", OrganizationDescription:  ",CHAR(34),INDEX(Organizations[Organization Description],$A4320),CHAR(34),
", OrganizationLink:  ",CHAR(34),INDEX(Organizations[Organization Link],$A4320),CHAR(34),"}"))</f>
        <v>#REF!</v>
      </c>
      <c r="F4320" t="e">
        <f>IF(INDEX(People[First Name],$A4320)="","",
CONCATENATE("  - &amp;AffiliationID",TEXT($A4320,"0000"),
" {PersonID: *PersonID",TEXT($A4320,"0000"),
", OrganizationID: *OrganizationID",TEXT(MATCH(INDEX(People[Organization Name],$A4320),Organizations[Organization Name],0),"0000"),
", IsPrimaryOrganizationContact: , AffiliationStartDate: , AffiliationEndDate: , PrimaryPhone: ",
", PrimaryEmail: ",CHAR(34),INDEX(People[Primary Email],$A4320),CHAR(34),
", PrimaryAddress: ",CHAR(34),INDEX(People[Primary Address],$A4320),CHAR(34),
", PersonLink: }"))</f>
        <v>#REF!</v>
      </c>
      <c r="H4320" t="e">
        <f>IF(COUNTA(CitationInformation)=0,"",IF(INDEX(AuthorList[Author Name],$A4320)="","",
CONCATENATE("  - &amp;AuthorListID",TEXT($A4320,"0000"),
"  {CitationID: *CitationID0001",
", PersonID: *PersonID",TEXT(MATCH(INDEX(AuthorList[Author Name],$A4320),People[Full Name],0),"0000"),
", AuthorOrder: ",INDEX(AuthorList[Author Number],$A4320),"}")))</f>
        <v>#REF!</v>
      </c>
      <c r="K4320" t="e">
        <f>IF(INDEX(SamplingFeatures[Feature Code],$A4320)="","",
CONCATENATE("  - &amp;SamplingFeatureID",TEXT($A4320,"0000"),
" {","SamplingFeatureUUID:  ",CHAR(34),INDEX(SamplingFeatures[Sampling Feature UUID],$A4320),CHAR(34),
", SamplingFeatureTypeCV:  ",CHAR(34),INDEX(SamplingFeatures[Sampling Feature Type],$A4320),CHAR(34),
", SamplingFeatureCode:  ",CHAR(34),INDEX(SamplingFeatures[Feature Code],$A4320),CHAR(34),
", SamplingFeatureName:  ",CHAR(34),INDEX(SamplingFeatures[Feature Name],$A4320),CHAR(34),
", SamplingFeatureDescription:  ",CHAR(34),INDEX(SamplingFeatures[Feature Description],$A4320),CHAR(34),
", SamplingFeatureGeotypeCV:  ",CHAR(34),INDEX(SamplingFeatures[Feature Geo Type],$A4320),CHAR(34),
", FeatureGeometry:  ",CHAR(34),INDEX(SamplingFeatures[Feature Geometry],$A4320),CHAR(34),
", Elevation_m:  ",CHAR(34),INDEX(SamplingFeatures[Elevation_m],$A4320),CHAR(34),
", ElevationDatumCV:  ",CHAR(34),ElevationDatum,CHAR(34),"}"))</f>
        <v>#REF!</v>
      </c>
      <c r="L4320" t="e">
        <f>IF(INDEX(SamplingFeatures[Sampling Feature Type],$A4320)&lt;&gt;"Site","",
CONCATENATE("  - &amp;SiteID",TEXT(SUMPRODUCT(--($L$3:$L4319&lt;&gt;"")),"0000"),
" {","SamplingFeatureID:  *SamplingFeatureID",TEXT($A4320,"0000"),
", SiteTypeCV:  ",CHAR(34),INDEX(Sites[Site Type],$A4320),CHAR(34),
", Latitude:  ",INDEX(Sites[Latitude],$A4320),
", Longitude:  ",INDEX(Sites[Longitude],$A4320),
", SRSName:  ",CHAR(34),LatLonDatum,CHAR(34),"}"))</f>
        <v>#REF!</v>
      </c>
      <c r="M4320" t="e">
        <f>IF(INDEX(SamplingFeatures[Sampling Feature Type],$A4320)&lt;&gt;"Specimen","",
CONCATENATE("  - &amp;SpecimenID",TEXT(SUMPRODUCT(--($M$3:$M4319&lt;&gt;"")),"0000"),
" {","SamplingFeatureID:  *SamplingFeatureID",TEXT($A4320,"0000"),
", SpecimenTypeCV:  ",CHAR(34),INDEX(Specimens[Specimen Type],$A4320),CHAR(34),
", SpecimenMediumCV:  ",INDEX(Specimens[Specimen Medium],$A4320),
", IsFieldSpecimen:  ",CHAR(34),INDEX(Specimens[Is Field Specimen?],$A4320),CHAR(34),"}"))</f>
        <v>#REF!</v>
      </c>
      <c r="N4320" t="e">
        <f>IF(COUNTA(SpatialOffsets[])=0,"", IF(INDEX(SpatialOffsets[Spatial Offset Type],$A4320)="","",
CONCATENATE("  - &amp;SpatialOffsetID",TEXT($A4320,"0000"),
" {","SpatialOffsetTypeCV:  ",CHAR(34),INDEX(SpatialOffsets[Spatial Offset Type],$A4320),CHAR(34),
", Offset1Value:  ",INDEX(SpatialOffsets[Offset 1 Value],$A4320),
", Offset1UnitID:  ",CHAR(34),INDEX(SpatialOffsets[Offset 1 Unit],$A4320),CHAR(34),
", Offset2Value:  ",INDEX(SpatialOffsets[Offset 2 Value],$A4320),
", Offset2UnitID:  ",CHAR(34),INDEX(SpatialOffsets[Offset 2 Unit],$A4320),CHAR(34),
", Offset3Value:  ",INDEX(SpatialOffsets[Offset 3 Value],$A4320),
", Offset3UnitID:  ",CHAR(34),INDEX(SpatialOffsets[Offset 3 Unit],$A4320),CHAR(34),,"}")))</f>
        <v>#REF!</v>
      </c>
      <c r="O4320" t="e">
        <f>IF(COUNTA(RelatedFeatures[])=0,"", IF(INDEX(RelatedFeatures[First Sampling Feature Code],$A4320)="","",
CONCATENATE("  - &amp;RelationID",TEXT($A4320,"0000"),
" {","SamplingFeatureID:  *SamplingFeatureID",TEXT(MATCH(INDEX(RelatedFeatures[First Sampling Feature Code],$A4320),SamplingFeatures[Feature Code],0),"0000"),
", RelationshipTypeCV:  ",CHAR(34),INDEX(RelatedFeatures[Relationship Type],$A4320),CHAR(34),
", RelatedFeatureID: *SamplingFeatureID",TEXT(MATCH(INDEX(RelatedFeatures[Second Sampling Feature Code],$A4320),SamplingFeatures[Feature Code],0),"0000"),
", SpatialOffsetID:  ",IF(INDEX(RelatedFeatures[Offset Number],$A4320)="","",CONCATENATE("*SpatialOffsetID",TEXT(INDEX(RelatedFeatures[Offset Number],$A4320),"0000"))),"}")))</f>
        <v>#REF!</v>
      </c>
      <c r="P4320" t="e">
        <f>IF(INDEX(Methods[Method Type],$A4320)="","",
CONCATENATE("  - &amp;MethodID",TEXT($A4320,"0000"),
" {","MethodTypeCV:  ",CHAR(34),INDEX(Methods[Method Type],$A4320),CHAR(34),
", MethodCode:  ",CHAR(34),INDEX(Methods[Method Code],$A4320),CHAR(34),
", MethodName:  ",CHAR(34),INDEX(Methods[Method Name],$A4320),CHAR(34),
", MethodDescription:  ",CHAR(34),INDEX(Methods[Method Description],$A4320),CHAR(34),
", MethodLink:  ",CHAR(34),INDEX(Methods[Method Link],$A4320),CHAR(34),
", OrganizationID: *OrganizationID",TEXT(MATCH(INDEX(Methods[Organization Name],$A4320),Organizations[Organization Name],0),"0000"),"}"))</f>
        <v>#REF!</v>
      </c>
      <c r="Q4320" t="e">
        <f>IF(INDEX(Variables[Variable Type],$A4320)="","",
CONCATENATE("  - &amp;VariableID",TEXT($A4320,"0000"),
" {","VariableTypeCV:  ",CHAR(34),INDEX(Variables[Variable Type],$A4320),CHAR(34),
", VariableCode:  ",CHAR(34),INDEX(Variables[Variable Code],$A4320),CHAR(34),
", VariableNameCV:  ",CHAR(34),INDEX(Variables[Variable Name],$A4320),CHAR(34),
", VariableDefinition:  ",CHAR(34),INDEX(Variables[Variable Definition],$A4320),CHAR(34),
", SpecciationCV:  ",CHAR(34),INDEX(Variables[Speciation],$A4320),CHAR(34),
", NoDataValue:  ",CHAR(34),INDEX(Variables[No Data Value],$A4320),CHAR(34),"}"))</f>
        <v>#REF!</v>
      </c>
    </row>
    <row r="4321" spans="1:17" x14ac:dyDescent="0.25">
      <c r="A4321">
        <v>4318</v>
      </c>
      <c r="D4321" t="e">
        <f>IF(INDEX(People[First Name],$A4321)="","",
CONCATENATE("  - &amp;PersonID",TEXT($A4321,"0000"),
" {","PersonFirstName:  ",CHAR(34),INDEX(People[First Name],$A4321),CHAR(34),
", PersonMiddleName:  ",CHAR(34),INDEX(People[Middle Name],$A4321),CHAR(34),
", PersonLastName:  ",CHAR(34),INDEX(People[Last Name],$A4321),CHAR(34),"}"))</f>
        <v>#REF!</v>
      </c>
      <c r="E4321" t="e">
        <f>IF(INDEX(Organizations[Organization Type '[CV']],$A4321)="","",
CONCATENATE("  - &amp;OrganizationID",TEXT($A4321,"0000"),
" {","OrganizationTypeCV:  ",CHAR(34),INDEX(Organizations[Organization Type '[CV']],$A4321),CHAR(34),
", OrganizationCode:  ",CHAR(34),INDEX(Organizations[Organization Code],$A4321),CHAR(34),
", OrganizationName:  ",CHAR(34),INDEX(Organizations[Organization Name],$A4321),CHAR(34),
", OrganizationDescription:  ",CHAR(34),INDEX(Organizations[Organization Description],$A4321),CHAR(34),
", OrganizationLink:  ",CHAR(34),INDEX(Organizations[Organization Link],$A4321),CHAR(34),"}"))</f>
        <v>#REF!</v>
      </c>
      <c r="F4321" t="e">
        <f>IF(INDEX(People[First Name],$A4321)="","",
CONCATENATE("  - &amp;AffiliationID",TEXT($A4321,"0000"),
" {PersonID: *PersonID",TEXT($A4321,"0000"),
", OrganizationID: *OrganizationID",TEXT(MATCH(INDEX(People[Organization Name],$A4321),Organizations[Organization Name],0),"0000"),
", IsPrimaryOrganizationContact: , AffiliationStartDate: , AffiliationEndDate: , PrimaryPhone: ",
", PrimaryEmail: ",CHAR(34),INDEX(People[Primary Email],$A4321),CHAR(34),
", PrimaryAddress: ",CHAR(34),INDEX(People[Primary Address],$A4321),CHAR(34),
", PersonLink: }"))</f>
        <v>#REF!</v>
      </c>
      <c r="H4321" t="e">
        <f>IF(COUNTA(CitationInformation)=0,"",IF(INDEX(AuthorList[Author Name],$A4321)="","",
CONCATENATE("  - &amp;AuthorListID",TEXT($A4321,"0000"),
"  {CitationID: *CitationID0001",
", PersonID: *PersonID",TEXT(MATCH(INDEX(AuthorList[Author Name],$A4321),People[Full Name],0),"0000"),
", AuthorOrder: ",INDEX(AuthorList[Author Number],$A4321),"}")))</f>
        <v>#REF!</v>
      </c>
      <c r="K4321" t="e">
        <f>IF(INDEX(SamplingFeatures[Feature Code],$A4321)="","",
CONCATENATE("  - &amp;SamplingFeatureID",TEXT($A4321,"0000"),
" {","SamplingFeatureUUID:  ",CHAR(34),INDEX(SamplingFeatures[Sampling Feature UUID],$A4321),CHAR(34),
", SamplingFeatureTypeCV:  ",CHAR(34),INDEX(SamplingFeatures[Sampling Feature Type],$A4321),CHAR(34),
", SamplingFeatureCode:  ",CHAR(34),INDEX(SamplingFeatures[Feature Code],$A4321),CHAR(34),
", SamplingFeatureName:  ",CHAR(34),INDEX(SamplingFeatures[Feature Name],$A4321),CHAR(34),
", SamplingFeatureDescription:  ",CHAR(34),INDEX(SamplingFeatures[Feature Description],$A4321),CHAR(34),
", SamplingFeatureGeotypeCV:  ",CHAR(34),INDEX(SamplingFeatures[Feature Geo Type],$A4321),CHAR(34),
", FeatureGeometry:  ",CHAR(34),INDEX(SamplingFeatures[Feature Geometry],$A4321),CHAR(34),
", Elevation_m:  ",CHAR(34),INDEX(SamplingFeatures[Elevation_m],$A4321),CHAR(34),
", ElevationDatumCV:  ",CHAR(34),ElevationDatum,CHAR(34),"}"))</f>
        <v>#REF!</v>
      </c>
      <c r="L4321" t="e">
        <f>IF(INDEX(SamplingFeatures[Sampling Feature Type],$A4321)&lt;&gt;"Site","",
CONCATENATE("  - &amp;SiteID",TEXT(SUMPRODUCT(--($L$3:$L4320&lt;&gt;"")),"0000"),
" {","SamplingFeatureID:  *SamplingFeatureID",TEXT($A4321,"0000"),
", SiteTypeCV:  ",CHAR(34),INDEX(Sites[Site Type],$A4321),CHAR(34),
", Latitude:  ",INDEX(Sites[Latitude],$A4321),
", Longitude:  ",INDEX(Sites[Longitude],$A4321),
", SRSName:  ",CHAR(34),LatLonDatum,CHAR(34),"}"))</f>
        <v>#REF!</v>
      </c>
      <c r="M4321" t="e">
        <f>IF(INDEX(SamplingFeatures[Sampling Feature Type],$A4321)&lt;&gt;"Specimen","",
CONCATENATE("  - &amp;SpecimenID",TEXT(SUMPRODUCT(--($M$3:$M4320&lt;&gt;"")),"0000"),
" {","SamplingFeatureID:  *SamplingFeatureID",TEXT($A4321,"0000"),
", SpecimenTypeCV:  ",CHAR(34),INDEX(Specimens[Specimen Type],$A4321),CHAR(34),
", SpecimenMediumCV:  ",INDEX(Specimens[Specimen Medium],$A4321),
", IsFieldSpecimen:  ",CHAR(34),INDEX(Specimens[Is Field Specimen?],$A4321),CHAR(34),"}"))</f>
        <v>#REF!</v>
      </c>
      <c r="N4321" t="e">
        <f>IF(COUNTA(SpatialOffsets[])=0,"", IF(INDEX(SpatialOffsets[Spatial Offset Type],$A4321)="","",
CONCATENATE("  - &amp;SpatialOffsetID",TEXT($A4321,"0000"),
" {","SpatialOffsetTypeCV:  ",CHAR(34),INDEX(SpatialOffsets[Spatial Offset Type],$A4321),CHAR(34),
", Offset1Value:  ",INDEX(SpatialOffsets[Offset 1 Value],$A4321),
", Offset1UnitID:  ",CHAR(34),INDEX(SpatialOffsets[Offset 1 Unit],$A4321),CHAR(34),
", Offset2Value:  ",INDEX(SpatialOffsets[Offset 2 Value],$A4321),
", Offset2UnitID:  ",CHAR(34),INDEX(SpatialOffsets[Offset 2 Unit],$A4321),CHAR(34),
", Offset3Value:  ",INDEX(SpatialOffsets[Offset 3 Value],$A4321),
", Offset3UnitID:  ",CHAR(34),INDEX(SpatialOffsets[Offset 3 Unit],$A4321),CHAR(34),,"}")))</f>
        <v>#REF!</v>
      </c>
      <c r="O4321" t="e">
        <f>IF(COUNTA(RelatedFeatures[])=0,"", IF(INDEX(RelatedFeatures[First Sampling Feature Code],$A4321)="","",
CONCATENATE("  - &amp;RelationID",TEXT($A4321,"0000"),
" {","SamplingFeatureID:  *SamplingFeatureID",TEXT(MATCH(INDEX(RelatedFeatures[First Sampling Feature Code],$A4321),SamplingFeatures[Feature Code],0),"0000"),
", RelationshipTypeCV:  ",CHAR(34),INDEX(RelatedFeatures[Relationship Type],$A4321),CHAR(34),
", RelatedFeatureID: *SamplingFeatureID",TEXT(MATCH(INDEX(RelatedFeatures[Second Sampling Feature Code],$A4321),SamplingFeatures[Feature Code],0),"0000"),
", SpatialOffsetID:  ",IF(INDEX(RelatedFeatures[Offset Number],$A4321)="","",CONCATENATE("*SpatialOffsetID",TEXT(INDEX(RelatedFeatures[Offset Number],$A4321),"0000"))),"}")))</f>
        <v>#REF!</v>
      </c>
      <c r="P4321" t="e">
        <f>IF(INDEX(Methods[Method Type],$A4321)="","",
CONCATENATE("  - &amp;MethodID",TEXT($A4321,"0000"),
" {","MethodTypeCV:  ",CHAR(34),INDEX(Methods[Method Type],$A4321),CHAR(34),
", MethodCode:  ",CHAR(34),INDEX(Methods[Method Code],$A4321),CHAR(34),
", MethodName:  ",CHAR(34),INDEX(Methods[Method Name],$A4321),CHAR(34),
", MethodDescription:  ",CHAR(34),INDEX(Methods[Method Description],$A4321),CHAR(34),
", MethodLink:  ",CHAR(34),INDEX(Methods[Method Link],$A4321),CHAR(34),
", OrganizationID: *OrganizationID",TEXT(MATCH(INDEX(Methods[Organization Name],$A4321),Organizations[Organization Name],0),"0000"),"}"))</f>
        <v>#REF!</v>
      </c>
      <c r="Q4321" t="e">
        <f>IF(INDEX(Variables[Variable Type],$A4321)="","",
CONCATENATE("  - &amp;VariableID",TEXT($A4321,"0000"),
" {","VariableTypeCV:  ",CHAR(34),INDEX(Variables[Variable Type],$A4321),CHAR(34),
", VariableCode:  ",CHAR(34),INDEX(Variables[Variable Code],$A4321),CHAR(34),
", VariableNameCV:  ",CHAR(34),INDEX(Variables[Variable Name],$A4321),CHAR(34),
", VariableDefinition:  ",CHAR(34),INDEX(Variables[Variable Definition],$A4321),CHAR(34),
", SpecciationCV:  ",CHAR(34),INDEX(Variables[Speciation],$A4321),CHAR(34),
", NoDataValue:  ",CHAR(34),INDEX(Variables[No Data Value],$A4321),CHAR(34),"}"))</f>
        <v>#REF!</v>
      </c>
    </row>
    <row r="4322" spans="1:17" x14ac:dyDescent="0.25">
      <c r="A4322">
        <v>4319</v>
      </c>
      <c r="D4322" t="e">
        <f>IF(INDEX(People[First Name],$A4322)="","",
CONCATENATE("  - &amp;PersonID",TEXT($A4322,"0000"),
" {","PersonFirstName:  ",CHAR(34),INDEX(People[First Name],$A4322),CHAR(34),
", PersonMiddleName:  ",CHAR(34),INDEX(People[Middle Name],$A4322),CHAR(34),
", PersonLastName:  ",CHAR(34),INDEX(People[Last Name],$A4322),CHAR(34),"}"))</f>
        <v>#REF!</v>
      </c>
      <c r="E4322" t="e">
        <f>IF(INDEX(Organizations[Organization Type '[CV']],$A4322)="","",
CONCATENATE("  - &amp;OrganizationID",TEXT($A4322,"0000"),
" {","OrganizationTypeCV:  ",CHAR(34),INDEX(Organizations[Organization Type '[CV']],$A4322),CHAR(34),
", OrganizationCode:  ",CHAR(34),INDEX(Organizations[Organization Code],$A4322),CHAR(34),
", OrganizationName:  ",CHAR(34),INDEX(Organizations[Organization Name],$A4322),CHAR(34),
", OrganizationDescription:  ",CHAR(34),INDEX(Organizations[Organization Description],$A4322),CHAR(34),
", OrganizationLink:  ",CHAR(34),INDEX(Organizations[Organization Link],$A4322),CHAR(34),"}"))</f>
        <v>#REF!</v>
      </c>
      <c r="F4322" t="e">
        <f>IF(INDEX(People[First Name],$A4322)="","",
CONCATENATE("  - &amp;AffiliationID",TEXT($A4322,"0000"),
" {PersonID: *PersonID",TEXT($A4322,"0000"),
", OrganizationID: *OrganizationID",TEXT(MATCH(INDEX(People[Organization Name],$A4322),Organizations[Organization Name],0),"0000"),
", IsPrimaryOrganizationContact: , AffiliationStartDate: , AffiliationEndDate: , PrimaryPhone: ",
", PrimaryEmail: ",CHAR(34),INDEX(People[Primary Email],$A4322),CHAR(34),
", PrimaryAddress: ",CHAR(34),INDEX(People[Primary Address],$A4322),CHAR(34),
", PersonLink: }"))</f>
        <v>#REF!</v>
      </c>
      <c r="H4322" t="e">
        <f>IF(COUNTA(CitationInformation)=0,"",IF(INDEX(AuthorList[Author Name],$A4322)="","",
CONCATENATE("  - &amp;AuthorListID",TEXT($A4322,"0000"),
"  {CitationID: *CitationID0001",
", PersonID: *PersonID",TEXT(MATCH(INDEX(AuthorList[Author Name],$A4322),People[Full Name],0),"0000"),
", AuthorOrder: ",INDEX(AuthorList[Author Number],$A4322),"}")))</f>
        <v>#REF!</v>
      </c>
      <c r="K4322" t="e">
        <f>IF(INDEX(SamplingFeatures[Feature Code],$A4322)="","",
CONCATENATE("  - &amp;SamplingFeatureID",TEXT($A4322,"0000"),
" {","SamplingFeatureUUID:  ",CHAR(34),INDEX(SamplingFeatures[Sampling Feature UUID],$A4322),CHAR(34),
", SamplingFeatureTypeCV:  ",CHAR(34),INDEX(SamplingFeatures[Sampling Feature Type],$A4322),CHAR(34),
", SamplingFeatureCode:  ",CHAR(34),INDEX(SamplingFeatures[Feature Code],$A4322),CHAR(34),
", SamplingFeatureName:  ",CHAR(34),INDEX(SamplingFeatures[Feature Name],$A4322),CHAR(34),
", SamplingFeatureDescription:  ",CHAR(34),INDEX(SamplingFeatures[Feature Description],$A4322),CHAR(34),
", SamplingFeatureGeotypeCV:  ",CHAR(34),INDEX(SamplingFeatures[Feature Geo Type],$A4322),CHAR(34),
", FeatureGeometry:  ",CHAR(34),INDEX(SamplingFeatures[Feature Geometry],$A4322),CHAR(34),
", Elevation_m:  ",CHAR(34),INDEX(SamplingFeatures[Elevation_m],$A4322),CHAR(34),
", ElevationDatumCV:  ",CHAR(34),ElevationDatum,CHAR(34),"}"))</f>
        <v>#REF!</v>
      </c>
      <c r="L4322" t="e">
        <f>IF(INDEX(SamplingFeatures[Sampling Feature Type],$A4322)&lt;&gt;"Site","",
CONCATENATE("  - &amp;SiteID",TEXT(SUMPRODUCT(--($L$3:$L4321&lt;&gt;"")),"0000"),
" {","SamplingFeatureID:  *SamplingFeatureID",TEXT($A4322,"0000"),
", SiteTypeCV:  ",CHAR(34),INDEX(Sites[Site Type],$A4322),CHAR(34),
", Latitude:  ",INDEX(Sites[Latitude],$A4322),
", Longitude:  ",INDEX(Sites[Longitude],$A4322),
", SRSName:  ",CHAR(34),LatLonDatum,CHAR(34),"}"))</f>
        <v>#REF!</v>
      </c>
      <c r="M4322" t="e">
        <f>IF(INDEX(SamplingFeatures[Sampling Feature Type],$A4322)&lt;&gt;"Specimen","",
CONCATENATE("  - &amp;SpecimenID",TEXT(SUMPRODUCT(--($M$3:$M4321&lt;&gt;"")),"0000"),
" {","SamplingFeatureID:  *SamplingFeatureID",TEXT($A4322,"0000"),
", SpecimenTypeCV:  ",CHAR(34),INDEX(Specimens[Specimen Type],$A4322),CHAR(34),
", SpecimenMediumCV:  ",INDEX(Specimens[Specimen Medium],$A4322),
", IsFieldSpecimen:  ",CHAR(34),INDEX(Specimens[Is Field Specimen?],$A4322),CHAR(34),"}"))</f>
        <v>#REF!</v>
      </c>
      <c r="N4322" t="e">
        <f>IF(COUNTA(SpatialOffsets[])=0,"", IF(INDEX(SpatialOffsets[Spatial Offset Type],$A4322)="","",
CONCATENATE("  - &amp;SpatialOffsetID",TEXT($A4322,"0000"),
" {","SpatialOffsetTypeCV:  ",CHAR(34),INDEX(SpatialOffsets[Spatial Offset Type],$A4322),CHAR(34),
", Offset1Value:  ",INDEX(SpatialOffsets[Offset 1 Value],$A4322),
", Offset1UnitID:  ",CHAR(34),INDEX(SpatialOffsets[Offset 1 Unit],$A4322),CHAR(34),
", Offset2Value:  ",INDEX(SpatialOffsets[Offset 2 Value],$A4322),
", Offset2UnitID:  ",CHAR(34),INDEX(SpatialOffsets[Offset 2 Unit],$A4322),CHAR(34),
", Offset3Value:  ",INDEX(SpatialOffsets[Offset 3 Value],$A4322),
", Offset3UnitID:  ",CHAR(34),INDEX(SpatialOffsets[Offset 3 Unit],$A4322),CHAR(34),,"}")))</f>
        <v>#REF!</v>
      </c>
      <c r="O4322" t="e">
        <f>IF(COUNTA(RelatedFeatures[])=0,"", IF(INDEX(RelatedFeatures[First Sampling Feature Code],$A4322)="","",
CONCATENATE("  - &amp;RelationID",TEXT($A4322,"0000"),
" {","SamplingFeatureID:  *SamplingFeatureID",TEXT(MATCH(INDEX(RelatedFeatures[First Sampling Feature Code],$A4322),SamplingFeatures[Feature Code],0),"0000"),
", RelationshipTypeCV:  ",CHAR(34),INDEX(RelatedFeatures[Relationship Type],$A4322),CHAR(34),
", RelatedFeatureID: *SamplingFeatureID",TEXT(MATCH(INDEX(RelatedFeatures[Second Sampling Feature Code],$A4322),SamplingFeatures[Feature Code],0),"0000"),
", SpatialOffsetID:  ",IF(INDEX(RelatedFeatures[Offset Number],$A4322)="","",CONCATENATE("*SpatialOffsetID",TEXT(INDEX(RelatedFeatures[Offset Number],$A4322),"0000"))),"}")))</f>
        <v>#REF!</v>
      </c>
      <c r="P4322" t="e">
        <f>IF(INDEX(Methods[Method Type],$A4322)="","",
CONCATENATE("  - &amp;MethodID",TEXT($A4322,"0000"),
" {","MethodTypeCV:  ",CHAR(34),INDEX(Methods[Method Type],$A4322),CHAR(34),
", MethodCode:  ",CHAR(34),INDEX(Methods[Method Code],$A4322),CHAR(34),
", MethodName:  ",CHAR(34),INDEX(Methods[Method Name],$A4322),CHAR(34),
", MethodDescription:  ",CHAR(34),INDEX(Methods[Method Description],$A4322),CHAR(34),
", MethodLink:  ",CHAR(34),INDEX(Methods[Method Link],$A4322),CHAR(34),
", OrganizationID: *OrganizationID",TEXT(MATCH(INDEX(Methods[Organization Name],$A4322),Organizations[Organization Name],0),"0000"),"}"))</f>
        <v>#REF!</v>
      </c>
      <c r="Q4322" t="e">
        <f>IF(INDEX(Variables[Variable Type],$A4322)="","",
CONCATENATE("  - &amp;VariableID",TEXT($A4322,"0000"),
" {","VariableTypeCV:  ",CHAR(34),INDEX(Variables[Variable Type],$A4322),CHAR(34),
", VariableCode:  ",CHAR(34),INDEX(Variables[Variable Code],$A4322),CHAR(34),
", VariableNameCV:  ",CHAR(34),INDEX(Variables[Variable Name],$A4322),CHAR(34),
", VariableDefinition:  ",CHAR(34),INDEX(Variables[Variable Definition],$A4322),CHAR(34),
", SpecciationCV:  ",CHAR(34),INDEX(Variables[Speciation],$A4322),CHAR(34),
", NoDataValue:  ",CHAR(34),INDEX(Variables[No Data Value],$A4322),CHAR(34),"}"))</f>
        <v>#REF!</v>
      </c>
    </row>
    <row r="4323" spans="1:17" x14ac:dyDescent="0.25">
      <c r="A4323">
        <v>4320</v>
      </c>
      <c r="D4323" t="e">
        <f>IF(INDEX(People[First Name],$A4323)="","",
CONCATENATE("  - &amp;PersonID",TEXT($A4323,"0000"),
" {","PersonFirstName:  ",CHAR(34),INDEX(People[First Name],$A4323),CHAR(34),
", PersonMiddleName:  ",CHAR(34),INDEX(People[Middle Name],$A4323),CHAR(34),
", PersonLastName:  ",CHAR(34),INDEX(People[Last Name],$A4323),CHAR(34),"}"))</f>
        <v>#REF!</v>
      </c>
      <c r="E4323" t="e">
        <f>IF(INDEX(Organizations[Organization Type '[CV']],$A4323)="","",
CONCATENATE("  - &amp;OrganizationID",TEXT($A4323,"0000"),
" {","OrganizationTypeCV:  ",CHAR(34),INDEX(Organizations[Organization Type '[CV']],$A4323),CHAR(34),
", OrganizationCode:  ",CHAR(34),INDEX(Organizations[Organization Code],$A4323),CHAR(34),
", OrganizationName:  ",CHAR(34),INDEX(Organizations[Organization Name],$A4323),CHAR(34),
", OrganizationDescription:  ",CHAR(34),INDEX(Organizations[Organization Description],$A4323),CHAR(34),
", OrganizationLink:  ",CHAR(34),INDEX(Organizations[Organization Link],$A4323),CHAR(34),"}"))</f>
        <v>#REF!</v>
      </c>
      <c r="F4323" t="e">
        <f>IF(INDEX(People[First Name],$A4323)="","",
CONCATENATE("  - &amp;AffiliationID",TEXT($A4323,"0000"),
" {PersonID: *PersonID",TEXT($A4323,"0000"),
", OrganizationID: *OrganizationID",TEXT(MATCH(INDEX(People[Organization Name],$A4323),Organizations[Organization Name],0),"0000"),
", IsPrimaryOrganizationContact: , AffiliationStartDate: , AffiliationEndDate: , PrimaryPhone: ",
", PrimaryEmail: ",CHAR(34),INDEX(People[Primary Email],$A4323),CHAR(34),
", PrimaryAddress: ",CHAR(34),INDEX(People[Primary Address],$A4323),CHAR(34),
", PersonLink: }"))</f>
        <v>#REF!</v>
      </c>
      <c r="H4323" t="e">
        <f>IF(COUNTA(CitationInformation)=0,"",IF(INDEX(AuthorList[Author Name],$A4323)="","",
CONCATENATE("  - &amp;AuthorListID",TEXT($A4323,"0000"),
"  {CitationID: *CitationID0001",
", PersonID: *PersonID",TEXT(MATCH(INDEX(AuthorList[Author Name],$A4323),People[Full Name],0),"0000"),
", AuthorOrder: ",INDEX(AuthorList[Author Number],$A4323),"}")))</f>
        <v>#REF!</v>
      </c>
      <c r="K4323" t="e">
        <f>IF(INDEX(SamplingFeatures[Feature Code],$A4323)="","",
CONCATENATE("  - &amp;SamplingFeatureID",TEXT($A4323,"0000"),
" {","SamplingFeatureUUID:  ",CHAR(34),INDEX(SamplingFeatures[Sampling Feature UUID],$A4323),CHAR(34),
", SamplingFeatureTypeCV:  ",CHAR(34),INDEX(SamplingFeatures[Sampling Feature Type],$A4323),CHAR(34),
", SamplingFeatureCode:  ",CHAR(34),INDEX(SamplingFeatures[Feature Code],$A4323),CHAR(34),
", SamplingFeatureName:  ",CHAR(34),INDEX(SamplingFeatures[Feature Name],$A4323),CHAR(34),
", SamplingFeatureDescription:  ",CHAR(34),INDEX(SamplingFeatures[Feature Description],$A4323),CHAR(34),
", SamplingFeatureGeotypeCV:  ",CHAR(34),INDEX(SamplingFeatures[Feature Geo Type],$A4323),CHAR(34),
", FeatureGeometry:  ",CHAR(34),INDEX(SamplingFeatures[Feature Geometry],$A4323),CHAR(34),
", Elevation_m:  ",CHAR(34),INDEX(SamplingFeatures[Elevation_m],$A4323),CHAR(34),
", ElevationDatumCV:  ",CHAR(34),ElevationDatum,CHAR(34),"}"))</f>
        <v>#REF!</v>
      </c>
      <c r="L4323" t="e">
        <f>IF(INDEX(SamplingFeatures[Sampling Feature Type],$A4323)&lt;&gt;"Site","",
CONCATENATE("  - &amp;SiteID",TEXT(SUMPRODUCT(--($L$3:$L4322&lt;&gt;"")),"0000"),
" {","SamplingFeatureID:  *SamplingFeatureID",TEXT($A4323,"0000"),
", SiteTypeCV:  ",CHAR(34),INDEX(Sites[Site Type],$A4323),CHAR(34),
", Latitude:  ",INDEX(Sites[Latitude],$A4323),
", Longitude:  ",INDEX(Sites[Longitude],$A4323),
", SRSName:  ",CHAR(34),LatLonDatum,CHAR(34),"}"))</f>
        <v>#REF!</v>
      </c>
      <c r="M4323" t="e">
        <f>IF(INDEX(SamplingFeatures[Sampling Feature Type],$A4323)&lt;&gt;"Specimen","",
CONCATENATE("  - &amp;SpecimenID",TEXT(SUMPRODUCT(--($M$3:$M4322&lt;&gt;"")),"0000"),
" {","SamplingFeatureID:  *SamplingFeatureID",TEXT($A4323,"0000"),
", SpecimenTypeCV:  ",CHAR(34),INDEX(Specimens[Specimen Type],$A4323),CHAR(34),
", SpecimenMediumCV:  ",INDEX(Specimens[Specimen Medium],$A4323),
", IsFieldSpecimen:  ",CHAR(34),INDEX(Specimens[Is Field Specimen?],$A4323),CHAR(34),"}"))</f>
        <v>#REF!</v>
      </c>
      <c r="N4323" t="e">
        <f>IF(COUNTA(SpatialOffsets[])=0,"", IF(INDEX(SpatialOffsets[Spatial Offset Type],$A4323)="","",
CONCATENATE("  - &amp;SpatialOffsetID",TEXT($A4323,"0000"),
" {","SpatialOffsetTypeCV:  ",CHAR(34),INDEX(SpatialOffsets[Spatial Offset Type],$A4323),CHAR(34),
", Offset1Value:  ",INDEX(SpatialOffsets[Offset 1 Value],$A4323),
", Offset1UnitID:  ",CHAR(34),INDEX(SpatialOffsets[Offset 1 Unit],$A4323),CHAR(34),
", Offset2Value:  ",INDEX(SpatialOffsets[Offset 2 Value],$A4323),
", Offset2UnitID:  ",CHAR(34),INDEX(SpatialOffsets[Offset 2 Unit],$A4323),CHAR(34),
", Offset3Value:  ",INDEX(SpatialOffsets[Offset 3 Value],$A4323),
", Offset3UnitID:  ",CHAR(34),INDEX(SpatialOffsets[Offset 3 Unit],$A4323),CHAR(34),,"}")))</f>
        <v>#REF!</v>
      </c>
      <c r="O4323" t="e">
        <f>IF(COUNTA(RelatedFeatures[])=0,"", IF(INDEX(RelatedFeatures[First Sampling Feature Code],$A4323)="","",
CONCATENATE("  - &amp;RelationID",TEXT($A4323,"0000"),
" {","SamplingFeatureID:  *SamplingFeatureID",TEXT(MATCH(INDEX(RelatedFeatures[First Sampling Feature Code],$A4323),SamplingFeatures[Feature Code],0),"0000"),
", RelationshipTypeCV:  ",CHAR(34),INDEX(RelatedFeatures[Relationship Type],$A4323),CHAR(34),
", RelatedFeatureID: *SamplingFeatureID",TEXT(MATCH(INDEX(RelatedFeatures[Second Sampling Feature Code],$A4323),SamplingFeatures[Feature Code],0),"0000"),
", SpatialOffsetID:  ",IF(INDEX(RelatedFeatures[Offset Number],$A4323)="","",CONCATENATE("*SpatialOffsetID",TEXT(INDEX(RelatedFeatures[Offset Number],$A4323),"0000"))),"}")))</f>
        <v>#REF!</v>
      </c>
      <c r="P4323" t="e">
        <f>IF(INDEX(Methods[Method Type],$A4323)="","",
CONCATENATE("  - &amp;MethodID",TEXT($A4323,"0000"),
" {","MethodTypeCV:  ",CHAR(34),INDEX(Methods[Method Type],$A4323),CHAR(34),
", MethodCode:  ",CHAR(34),INDEX(Methods[Method Code],$A4323),CHAR(34),
", MethodName:  ",CHAR(34),INDEX(Methods[Method Name],$A4323),CHAR(34),
", MethodDescription:  ",CHAR(34),INDEX(Methods[Method Description],$A4323),CHAR(34),
", MethodLink:  ",CHAR(34),INDEX(Methods[Method Link],$A4323),CHAR(34),
", OrganizationID: *OrganizationID",TEXT(MATCH(INDEX(Methods[Organization Name],$A4323),Organizations[Organization Name],0),"0000"),"}"))</f>
        <v>#REF!</v>
      </c>
      <c r="Q4323" t="e">
        <f>IF(INDEX(Variables[Variable Type],$A4323)="","",
CONCATENATE("  - &amp;VariableID",TEXT($A4323,"0000"),
" {","VariableTypeCV:  ",CHAR(34),INDEX(Variables[Variable Type],$A4323),CHAR(34),
", VariableCode:  ",CHAR(34),INDEX(Variables[Variable Code],$A4323),CHAR(34),
", VariableNameCV:  ",CHAR(34),INDEX(Variables[Variable Name],$A4323),CHAR(34),
", VariableDefinition:  ",CHAR(34),INDEX(Variables[Variable Definition],$A4323),CHAR(34),
", SpecciationCV:  ",CHAR(34),INDEX(Variables[Speciation],$A4323),CHAR(34),
", NoDataValue:  ",CHAR(34),INDEX(Variables[No Data Value],$A4323),CHAR(34),"}"))</f>
        <v>#REF!</v>
      </c>
    </row>
    <row r="4324" spans="1:17" x14ac:dyDescent="0.25">
      <c r="A4324">
        <v>4321</v>
      </c>
      <c r="D4324" t="e">
        <f>IF(INDEX(People[First Name],$A4324)="","",
CONCATENATE("  - &amp;PersonID",TEXT($A4324,"0000"),
" {","PersonFirstName:  ",CHAR(34),INDEX(People[First Name],$A4324),CHAR(34),
", PersonMiddleName:  ",CHAR(34),INDEX(People[Middle Name],$A4324),CHAR(34),
", PersonLastName:  ",CHAR(34),INDEX(People[Last Name],$A4324),CHAR(34),"}"))</f>
        <v>#REF!</v>
      </c>
      <c r="E4324" t="e">
        <f>IF(INDEX(Organizations[Organization Type '[CV']],$A4324)="","",
CONCATENATE("  - &amp;OrganizationID",TEXT($A4324,"0000"),
" {","OrganizationTypeCV:  ",CHAR(34),INDEX(Organizations[Organization Type '[CV']],$A4324),CHAR(34),
", OrganizationCode:  ",CHAR(34),INDEX(Organizations[Organization Code],$A4324),CHAR(34),
", OrganizationName:  ",CHAR(34),INDEX(Organizations[Organization Name],$A4324),CHAR(34),
", OrganizationDescription:  ",CHAR(34),INDEX(Organizations[Organization Description],$A4324),CHAR(34),
", OrganizationLink:  ",CHAR(34),INDEX(Organizations[Organization Link],$A4324),CHAR(34),"}"))</f>
        <v>#REF!</v>
      </c>
      <c r="F4324" t="e">
        <f>IF(INDEX(People[First Name],$A4324)="","",
CONCATENATE("  - &amp;AffiliationID",TEXT($A4324,"0000"),
" {PersonID: *PersonID",TEXT($A4324,"0000"),
", OrganizationID: *OrganizationID",TEXT(MATCH(INDEX(People[Organization Name],$A4324),Organizations[Organization Name],0),"0000"),
", IsPrimaryOrganizationContact: , AffiliationStartDate: , AffiliationEndDate: , PrimaryPhone: ",
", PrimaryEmail: ",CHAR(34),INDEX(People[Primary Email],$A4324),CHAR(34),
", PrimaryAddress: ",CHAR(34),INDEX(People[Primary Address],$A4324),CHAR(34),
", PersonLink: }"))</f>
        <v>#REF!</v>
      </c>
      <c r="H4324" t="e">
        <f>IF(COUNTA(CitationInformation)=0,"",IF(INDEX(AuthorList[Author Name],$A4324)="","",
CONCATENATE("  - &amp;AuthorListID",TEXT($A4324,"0000"),
"  {CitationID: *CitationID0001",
", PersonID: *PersonID",TEXT(MATCH(INDEX(AuthorList[Author Name],$A4324),People[Full Name],0),"0000"),
", AuthorOrder: ",INDEX(AuthorList[Author Number],$A4324),"}")))</f>
        <v>#REF!</v>
      </c>
      <c r="K4324" t="e">
        <f>IF(INDEX(SamplingFeatures[Feature Code],$A4324)="","",
CONCATENATE("  - &amp;SamplingFeatureID",TEXT($A4324,"0000"),
" {","SamplingFeatureUUID:  ",CHAR(34),INDEX(SamplingFeatures[Sampling Feature UUID],$A4324),CHAR(34),
", SamplingFeatureTypeCV:  ",CHAR(34),INDEX(SamplingFeatures[Sampling Feature Type],$A4324),CHAR(34),
", SamplingFeatureCode:  ",CHAR(34),INDEX(SamplingFeatures[Feature Code],$A4324),CHAR(34),
", SamplingFeatureName:  ",CHAR(34),INDEX(SamplingFeatures[Feature Name],$A4324),CHAR(34),
", SamplingFeatureDescription:  ",CHAR(34),INDEX(SamplingFeatures[Feature Description],$A4324),CHAR(34),
", SamplingFeatureGeotypeCV:  ",CHAR(34),INDEX(SamplingFeatures[Feature Geo Type],$A4324),CHAR(34),
", FeatureGeometry:  ",CHAR(34),INDEX(SamplingFeatures[Feature Geometry],$A4324),CHAR(34),
", Elevation_m:  ",CHAR(34),INDEX(SamplingFeatures[Elevation_m],$A4324),CHAR(34),
", ElevationDatumCV:  ",CHAR(34),ElevationDatum,CHAR(34),"}"))</f>
        <v>#REF!</v>
      </c>
      <c r="L4324" t="e">
        <f>IF(INDEX(SamplingFeatures[Sampling Feature Type],$A4324)&lt;&gt;"Site","",
CONCATENATE("  - &amp;SiteID",TEXT(SUMPRODUCT(--($L$3:$L4323&lt;&gt;"")),"0000"),
" {","SamplingFeatureID:  *SamplingFeatureID",TEXT($A4324,"0000"),
", SiteTypeCV:  ",CHAR(34),INDEX(Sites[Site Type],$A4324),CHAR(34),
", Latitude:  ",INDEX(Sites[Latitude],$A4324),
", Longitude:  ",INDEX(Sites[Longitude],$A4324),
", SRSName:  ",CHAR(34),LatLonDatum,CHAR(34),"}"))</f>
        <v>#REF!</v>
      </c>
      <c r="M4324" t="e">
        <f>IF(INDEX(SamplingFeatures[Sampling Feature Type],$A4324)&lt;&gt;"Specimen","",
CONCATENATE("  - &amp;SpecimenID",TEXT(SUMPRODUCT(--($M$3:$M4323&lt;&gt;"")),"0000"),
" {","SamplingFeatureID:  *SamplingFeatureID",TEXT($A4324,"0000"),
", SpecimenTypeCV:  ",CHAR(34),INDEX(Specimens[Specimen Type],$A4324),CHAR(34),
", SpecimenMediumCV:  ",INDEX(Specimens[Specimen Medium],$A4324),
", IsFieldSpecimen:  ",CHAR(34),INDEX(Specimens[Is Field Specimen?],$A4324),CHAR(34),"}"))</f>
        <v>#REF!</v>
      </c>
      <c r="N4324" t="e">
        <f>IF(COUNTA(SpatialOffsets[])=0,"", IF(INDEX(SpatialOffsets[Spatial Offset Type],$A4324)="","",
CONCATENATE("  - &amp;SpatialOffsetID",TEXT($A4324,"0000"),
" {","SpatialOffsetTypeCV:  ",CHAR(34),INDEX(SpatialOffsets[Spatial Offset Type],$A4324),CHAR(34),
", Offset1Value:  ",INDEX(SpatialOffsets[Offset 1 Value],$A4324),
", Offset1UnitID:  ",CHAR(34),INDEX(SpatialOffsets[Offset 1 Unit],$A4324),CHAR(34),
", Offset2Value:  ",INDEX(SpatialOffsets[Offset 2 Value],$A4324),
", Offset2UnitID:  ",CHAR(34),INDEX(SpatialOffsets[Offset 2 Unit],$A4324),CHAR(34),
", Offset3Value:  ",INDEX(SpatialOffsets[Offset 3 Value],$A4324),
", Offset3UnitID:  ",CHAR(34),INDEX(SpatialOffsets[Offset 3 Unit],$A4324),CHAR(34),,"}")))</f>
        <v>#REF!</v>
      </c>
      <c r="O4324" t="e">
        <f>IF(COUNTA(RelatedFeatures[])=0,"", IF(INDEX(RelatedFeatures[First Sampling Feature Code],$A4324)="","",
CONCATENATE("  - &amp;RelationID",TEXT($A4324,"0000"),
" {","SamplingFeatureID:  *SamplingFeatureID",TEXT(MATCH(INDEX(RelatedFeatures[First Sampling Feature Code],$A4324),SamplingFeatures[Feature Code],0),"0000"),
", RelationshipTypeCV:  ",CHAR(34),INDEX(RelatedFeatures[Relationship Type],$A4324),CHAR(34),
", RelatedFeatureID: *SamplingFeatureID",TEXT(MATCH(INDEX(RelatedFeatures[Second Sampling Feature Code],$A4324),SamplingFeatures[Feature Code],0),"0000"),
", SpatialOffsetID:  ",IF(INDEX(RelatedFeatures[Offset Number],$A4324)="","",CONCATENATE("*SpatialOffsetID",TEXT(INDEX(RelatedFeatures[Offset Number],$A4324),"0000"))),"}")))</f>
        <v>#REF!</v>
      </c>
      <c r="P4324" t="e">
        <f>IF(INDEX(Methods[Method Type],$A4324)="","",
CONCATENATE("  - &amp;MethodID",TEXT($A4324,"0000"),
" {","MethodTypeCV:  ",CHAR(34),INDEX(Methods[Method Type],$A4324),CHAR(34),
", MethodCode:  ",CHAR(34),INDEX(Methods[Method Code],$A4324),CHAR(34),
", MethodName:  ",CHAR(34),INDEX(Methods[Method Name],$A4324),CHAR(34),
", MethodDescription:  ",CHAR(34),INDEX(Methods[Method Description],$A4324),CHAR(34),
", MethodLink:  ",CHAR(34),INDEX(Methods[Method Link],$A4324),CHAR(34),
", OrganizationID: *OrganizationID",TEXT(MATCH(INDEX(Methods[Organization Name],$A4324),Organizations[Organization Name],0),"0000"),"}"))</f>
        <v>#REF!</v>
      </c>
      <c r="Q4324" t="e">
        <f>IF(INDEX(Variables[Variable Type],$A4324)="","",
CONCATENATE("  - &amp;VariableID",TEXT($A4324,"0000"),
" {","VariableTypeCV:  ",CHAR(34),INDEX(Variables[Variable Type],$A4324),CHAR(34),
", VariableCode:  ",CHAR(34),INDEX(Variables[Variable Code],$A4324),CHAR(34),
", VariableNameCV:  ",CHAR(34),INDEX(Variables[Variable Name],$A4324),CHAR(34),
", VariableDefinition:  ",CHAR(34),INDEX(Variables[Variable Definition],$A4324),CHAR(34),
", SpecciationCV:  ",CHAR(34),INDEX(Variables[Speciation],$A4324),CHAR(34),
", NoDataValue:  ",CHAR(34),INDEX(Variables[No Data Value],$A4324),CHAR(34),"}"))</f>
        <v>#REF!</v>
      </c>
    </row>
    <row r="4325" spans="1:17" x14ac:dyDescent="0.25">
      <c r="A4325">
        <v>4322</v>
      </c>
      <c r="D4325" t="e">
        <f>IF(INDEX(People[First Name],$A4325)="","",
CONCATENATE("  - &amp;PersonID",TEXT($A4325,"0000"),
" {","PersonFirstName:  ",CHAR(34),INDEX(People[First Name],$A4325),CHAR(34),
", PersonMiddleName:  ",CHAR(34),INDEX(People[Middle Name],$A4325),CHAR(34),
", PersonLastName:  ",CHAR(34),INDEX(People[Last Name],$A4325),CHAR(34),"}"))</f>
        <v>#REF!</v>
      </c>
      <c r="E4325" t="e">
        <f>IF(INDEX(Organizations[Organization Type '[CV']],$A4325)="","",
CONCATENATE("  - &amp;OrganizationID",TEXT($A4325,"0000"),
" {","OrganizationTypeCV:  ",CHAR(34),INDEX(Organizations[Organization Type '[CV']],$A4325),CHAR(34),
", OrganizationCode:  ",CHAR(34),INDEX(Organizations[Organization Code],$A4325),CHAR(34),
", OrganizationName:  ",CHAR(34),INDEX(Organizations[Organization Name],$A4325),CHAR(34),
", OrganizationDescription:  ",CHAR(34),INDEX(Organizations[Organization Description],$A4325),CHAR(34),
", OrganizationLink:  ",CHAR(34),INDEX(Organizations[Organization Link],$A4325),CHAR(34),"}"))</f>
        <v>#REF!</v>
      </c>
      <c r="F4325" t="e">
        <f>IF(INDEX(People[First Name],$A4325)="","",
CONCATENATE("  - &amp;AffiliationID",TEXT($A4325,"0000"),
" {PersonID: *PersonID",TEXT($A4325,"0000"),
", OrganizationID: *OrganizationID",TEXT(MATCH(INDEX(People[Organization Name],$A4325),Organizations[Organization Name],0),"0000"),
", IsPrimaryOrganizationContact: , AffiliationStartDate: , AffiliationEndDate: , PrimaryPhone: ",
", PrimaryEmail: ",CHAR(34),INDEX(People[Primary Email],$A4325),CHAR(34),
", PrimaryAddress: ",CHAR(34),INDEX(People[Primary Address],$A4325),CHAR(34),
", PersonLink: }"))</f>
        <v>#REF!</v>
      </c>
      <c r="H4325" t="e">
        <f>IF(COUNTA(CitationInformation)=0,"",IF(INDEX(AuthorList[Author Name],$A4325)="","",
CONCATENATE("  - &amp;AuthorListID",TEXT($A4325,"0000"),
"  {CitationID: *CitationID0001",
", PersonID: *PersonID",TEXT(MATCH(INDEX(AuthorList[Author Name],$A4325),People[Full Name],0),"0000"),
", AuthorOrder: ",INDEX(AuthorList[Author Number],$A4325),"}")))</f>
        <v>#REF!</v>
      </c>
      <c r="K4325" t="e">
        <f>IF(INDEX(SamplingFeatures[Feature Code],$A4325)="","",
CONCATENATE("  - &amp;SamplingFeatureID",TEXT($A4325,"0000"),
" {","SamplingFeatureUUID:  ",CHAR(34),INDEX(SamplingFeatures[Sampling Feature UUID],$A4325),CHAR(34),
", SamplingFeatureTypeCV:  ",CHAR(34),INDEX(SamplingFeatures[Sampling Feature Type],$A4325),CHAR(34),
", SamplingFeatureCode:  ",CHAR(34),INDEX(SamplingFeatures[Feature Code],$A4325),CHAR(34),
", SamplingFeatureName:  ",CHAR(34),INDEX(SamplingFeatures[Feature Name],$A4325),CHAR(34),
", SamplingFeatureDescription:  ",CHAR(34),INDEX(SamplingFeatures[Feature Description],$A4325),CHAR(34),
", SamplingFeatureGeotypeCV:  ",CHAR(34),INDEX(SamplingFeatures[Feature Geo Type],$A4325),CHAR(34),
", FeatureGeometry:  ",CHAR(34),INDEX(SamplingFeatures[Feature Geometry],$A4325),CHAR(34),
", Elevation_m:  ",CHAR(34),INDEX(SamplingFeatures[Elevation_m],$A4325),CHAR(34),
", ElevationDatumCV:  ",CHAR(34),ElevationDatum,CHAR(34),"}"))</f>
        <v>#REF!</v>
      </c>
      <c r="L4325" t="e">
        <f>IF(INDEX(SamplingFeatures[Sampling Feature Type],$A4325)&lt;&gt;"Site","",
CONCATENATE("  - &amp;SiteID",TEXT(SUMPRODUCT(--($L$3:$L4324&lt;&gt;"")),"0000"),
" {","SamplingFeatureID:  *SamplingFeatureID",TEXT($A4325,"0000"),
", SiteTypeCV:  ",CHAR(34),INDEX(Sites[Site Type],$A4325),CHAR(34),
", Latitude:  ",INDEX(Sites[Latitude],$A4325),
", Longitude:  ",INDEX(Sites[Longitude],$A4325),
", SRSName:  ",CHAR(34),LatLonDatum,CHAR(34),"}"))</f>
        <v>#REF!</v>
      </c>
      <c r="M4325" t="e">
        <f>IF(INDEX(SamplingFeatures[Sampling Feature Type],$A4325)&lt;&gt;"Specimen","",
CONCATENATE("  - &amp;SpecimenID",TEXT(SUMPRODUCT(--($M$3:$M4324&lt;&gt;"")),"0000"),
" {","SamplingFeatureID:  *SamplingFeatureID",TEXT($A4325,"0000"),
", SpecimenTypeCV:  ",CHAR(34),INDEX(Specimens[Specimen Type],$A4325),CHAR(34),
", SpecimenMediumCV:  ",INDEX(Specimens[Specimen Medium],$A4325),
", IsFieldSpecimen:  ",CHAR(34),INDEX(Specimens[Is Field Specimen?],$A4325),CHAR(34),"}"))</f>
        <v>#REF!</v>
      </c>
      <c r="N4325" t="e">
        <f>IF(COUNTA(SpatialOffsets[])=0,"", IF(INDEX(SpatialOffsets[Spatial Offset Type],$A4325)="","",
CONCATENATE("  - &amp;SpatialOffsetID",TEXT($A4325,"0000"),
" {","SpatialOffsetTypeCV:  ",CHAR(34),INDEX(SpatialOffsets[Spatial Offset Type],$A4325),CHAR(34),
", Offset1Value:  ",INDEX(SpatialOffsets[Offset 1 Value],$A4325),
", Offset1UnitID:  ",CHAR(34),INDEX(SpatialOffsets[Offset 1 Unit],$A4325),CHAR(34),
", Offset2Value:  ",INDEX(SpatialOffsets[Offset 2 Value],$A4325),
", Offset2UnitID:  ",CHAR(34),INDEX(SpatialOffsets[Offset 2 Unit],$A4325),CHAR(34),
", Offset3Value:  ",INDEX(SpatialOffsets[Offset 3 Value],$A4325),
", Offset3UnitID:  ",CHAR(34),INDEX(SpatialOffsets[Offset 3 Unit],$A4325),CHAR(34),,"}")))</f>
        <v>#REF!</v>
      </c>
      <c r="O4325" t="e">
        <f>IF(COUNTA(RelatedFeatures[])=0,"", IF(INDEX(RelatedFeatures[First Sampling Feature Code],$A4325)="","",
CONCATENATE("  - &amp;RelationID",TEXT($A4325,"0000"),
" {","SamplingFeatureID:  *SamplingFeatureID",TEXT(MATCH(INDEX(RelatedFeatures[First Sampling Feature Code],$A4325),SamplingFeatures[Feature Code],0),"0000"),
", RelationshipTypeCV:  ",CHAR(34),INDEX(RelatedFeatures[Relationship Type],$A4325),CHAR(34),
", RelatedFeatureID: *SamplingFeatureID",TEXT(MATCH(INDEX(RelatedFeatures[Second Sampling Feature Code],$A4325),SamplingFeatures[Feature Code],0),"0000"),
", SpatialOffsetID:  ",IF(INDEX(RelatedFeatures[Offset Number],$A4325)="","",CONCATENATE("*SpatialOffsetID",TEXT(INDEX(RelatedFeatures[Offset Number],$A4325),"0000"))),"}")))</f>
        <v>#REF!</v>
      </c>
      <c r="P4325" t="e">
        <f>IF(INDEX(Methods[Method Type],$A4325)="","",
CONCATENATE("  - &amp;MethodID",TEXT($A4325,"0000"),
" {","MethodTypeCV:  ",CHAR(34),INDEX(Methods[Method Type],$A4325),CHAR(34),
", MethodCode:  ",CHAR(34),INDEX(Methods[Method Code],$A4325),CHAR(34),
", MethodName:  ",CHAR(34),INDEX(Methods[Method Name],$A4325),CHAR(34),
", MethodDescription:  ",CHAR(34),INDEX(Methods[Method Description],$A4325),CHAR(34),
", MethodLink:  ",CHAR(34),INDEX(Methods[Method Link],$A4325),CHAR(34),
", OrganizationID: *OrganizationID",TEXT(MATCH(INDEX(Methods[Organization Name],$A4325),Organizations[Organization Name],0),"0000"),"}"))</f>
        <v>#REF!</v>
      </c>
      <c r="Q4325" t="e">
        <f>IF(INDEX(Variables[Variable Type],$A4325)="","",
CONCATENATE("  - &amp;VariableID",TEXT($A4325,"0000"),
" {","VariableTypeCV:  ",CHAR(34),INDEX(Variables[Variable Type],$A4325),CHAR(34),
", VariableCode:  ",CHAR(34),INDEX(Variables[Variable Code],$A4325),CHAR(34),
", VariableNameCV:  ",CHAR(34),INDEX(Variables[Variable Name],$A4325),CHAR(34),
", VariableDefinition:  ",CHAR(34),INDEX(Variables[Variable Definition],$A4325),CHAR(34),
", SpecciationCV:  ",CHAR(34),INDEX(Variables[Speciation],$A4325),CHAR(34),
", NoDataValue:  ",CHAR(34),INDEX(Variables[No Data Value],$A4325),CHAR(34),"}"))</f>
        <v>#REF!</v>
      </c>
    </row>
    <row r="4326" spans="1:17" x14ac:dyDescent="0.25">
      <c r="A4326">
        <v>4323</v>
      </c>
      <c r="D4326" t="e">
        <f>IF(INDEX(People[First Name],$A4326)="","",
CONCATENATE("  - &amp;PersonID",TEXT($A4326,"0000"),
" {","PersonFirstName:  ",CHAR(34),INDEX(People[First Name],$A4326),CHAR(34),
", PersonMiddleName:  ",CHAR(34),INDEX(People[Middle Name],$A4326),CHAR(34),
", PersonLastName:  ",CHAR(34),INDEX(People[Last Name],$A4326),CHAR(34),"}"))</f>
        <v>#REF!</v>
      </c>
      <c r="E4326" t="e">
        <f>IF(INDEX(Organizations[Organization Type '[CV']],$A4326)="","",
CONCATENATE("  - &amp;OrganizationID",TEXT($A4326,"0000"),
" {","OrganizationTypeCV:  ",CHAR(34),INDEX(Organizations[Organization Type '[CV']],$A4326),CHAR(34),
", OrganizationCode:  ",CHAR(34),INDEX(Organizations[Organization Code],$A4326),CHAR(34),
", OrganizationName:  ",CHAR(34),INDEX(Organizations[Organization Name],$A4326),CHAR(34),
", OrganizationDescription:  ",CHAR(34),INDEX(Organizations[Organization Description],$A4326),CHAR(34),
", OrganizationLink:  ",CHAR(34),INDEX(Organizations[Organization Link],$A4326),CHAR(34),"}"))</f>
        <v>#REF!</v>
      </c>
      <c r="F4326" t="e">
        <f>IF(INDEX(People[First Name],$A4326)="","",
CONCATENATE("  - &amp;AffiliationID",TEXT($A4326,"0000"),
" {PersonID: *PersonID",TEXT($A4326,"0000"),
", OrganizationID: *OrganizationID",TEXT(MATCH(INDEX(People[Organization Name],$A4326),Organizations[Organization Name],0),"0000"),
", IsPrimaryOrganizationContact: , AffiliationStartDate: , AffiliationEndDate: , PrimaryPhone: ",
", PrimaryEmail: ",CHAR(34),INDEX(People[Primary Email],$A4326),CHAR(34),
", PrimaryAddress: ",CHAR(34),INDEX(People[Primary Address],$A4326),CHAR(34),
", PersonLink: }"))</f>
        <v>#REF!</v>
      </c>
      <c r="H4326" t="e">
        <f>IF(COUNTA(CitationInformation)=0,"",IF(INDEX(AuthorList[Author Name],$A4326)="","",
CONCATENATE("  - &amp;AuthorListID",TEXT($A4326,"0000"),
"  {CitationID: *CitationID0001",
", PersonID: *PersonID",TEXT(MATCH(INDEX(AuthorList[Author Name],$A4326),People[Full Name],0),"0000"),
", AuthorOrder: ",INDEX(AuthorList[Author Number],$A4326),"}")))</f>
        <v>#REF!</v>
      </c>
      <c r="K4326" t="e">
        <f>IF(INDEX(SamplingFeatures[Feature Code],$A4326)="","",
CONCATENATE("  - &amp;SamplingFeatureID",TEXT($A4326,"0000"),
" {","SamplingFeatureUUID:  ",CHAR(34),INDEX(SamplingFeatures[Sampling Feature UUID],$A4326),CHAR(34),
", SamplingFeatureTypeCV:  ",CHAR(34),INDEX(SamplingFeatures[Sampling Feature Type],$A4326),CHAR(34),
", SamplingFeatureCode:  ",CHAR(34),INDEX(SamplingFeatures[Feature Code],$A4326),CHAR(34),
", SamplingFeatureName:  ",CHAR(34),INDEX(SamplingFeatures[Feature Name],$A4326),CHAR(34),
", SamplingFeatureDescription:  ",CHAR(34),INDEX(SamplingFeatures[Feature Description],$A4326),CHAR(34),
", SamplingFeatureGeotypeCV:  ",CHAR(34),INDEX(SamplingFeatures[Feature Geo Type],$A4326),CHAR(34),
", FeatureGeometry:  ",CHAR(34),INDEX(SamplingFeatures[Feature Geometry],$A4326),CHAR(34),
", Elevation_m:  ",CHAR(34),INDEX(SamplingFeatures[Elevation_m],$A4326),CHAR(34),
", ElevationDatumCV:  ",CHAR(34),ElevationDatum,CHAR(34),"}"))</f>
        <v>#REF!</v>
      </c>
      <c r="L4326" t="e">
        <f>IF(INDEX(SamplingFeatures[Sampling Feature Type],$A4326)&lt;&gt;"Site","",
CONCATENATE("  - &amp;SiteID",TEXT(SUMPRODUCT(--($L$3:$L4325&lt;&gt;"")),"0000"),
" {","SamplingFeatureID:  *SamplingFeatureID",TEXT($A4326,"0000"),
", SiteTypeCV:  ",CHAR(34),INDEX(Sites[Site Type],$A4326),CHAR(34),
", Latitude:  ",INDEX(Sites[Latitude],$A4326),
", Longitude:  ",INDEX(Sites[Longitude],$A4326),
", SRSName:  ",CHAR(34),LatLonDatum,CHAR(34),"}"))</f>
        <v>#REF!</v>
      </c>
      <c r="M4326" t="e">
        <f>IF(INDEX(SamplingFeatures[Sampling Feature Type],$A4326)&lt;&gt;"Specimen","",
CONCATENATE("  - &amp;SpecimenID",TEXT(SUMPRODUCT(--($M$3:$M4325&lt;&gt;"")),"0000"),
" {","SamplingFeatureID:  *SamplingFeatureID",TEXT($A4326,"0000"),
", SpecimenTypeCV:  ",CHAR(34),INDEX(Specimens[Specimen Type],$A4326),CHAR(34),
", SpecimenMediumCV:  ",INDEX(Specimens[Specimen Medium],$A4326),
", IsFieldSpecimen:  ",CHAR(34),INDEX(Specimens[Is Field Specimen?],$A4326),CHAR(34),"}"))</f>
        <v>#REF!</v>
      </c>
      <c r="N4326" t="e">
        <f>IF(COUNTA(SpatialOffsets[])=0,"", IF(INDEX(SpatialOffsets[Spatial Offset Type],$A4326)="","",
CONCATENATE("  - &amp;SpatialOffsetID",TEXT($A4326,"0000"),
" {","SpatialOffsetTypeCV:  ",CHAR(34),INDEX(SpatialOffsets[Spatial Offset Type],$A4326),CHAR(34),
", Offset1Value:  ",INDEX(SpatialOffsets[Offset 1 Value],$A4326),
", Offset1UnitID:  ",CHAR(34),INDEX(SpatialOffsets[Offset 1 Unit],$A4326),CHAR(34),
", Offset2Value:  ",INDEX(SpatialOffsets[Offset 2 Value],$A4326),
", Offset2UnitID:  ",CHAR(34),INDEX(SpatialOffsets[Offset 2 Unit],$A4326),CHAR(34),
", Offset3Value:  ",INDEX(SpatialOffsets[Offset 3 Value],$A4326),
", Offset3UnitID:  ",CHAR(34),INDEX(SpatialOffsets[Offset 3 Unit],$A4326),CHAR(34),,"}")))</f>
        <v>#REF!</v>
      </c>
      <c r="O4326" t="e">
        <f>IF(COUNTA(RelatedFeatures[])=0,"", IF(INDEX(RelatedFeatures[First Sampling Feature Code],$A4326)="","",
CONCATENATE("  - &amp;RelationID",TEXT($A4326,"0000"),
" {","SamplingFeatureID:  *SamplingFeatureID",TEXT(MATCH(INDEX(RelatedFeatures[First Sampling Feature Code],$A4326),SamplingFeatures[Feature Code],0),"0000"),
", RelationshipTypeCV:  ",CHAR(34),INDEX(RelatedFeatures[Relationship Type],$A4326),CHAR(34),
", RelatedFeatureID: *SamplingFeatureID",TEXT(MATCH(INDEX(RelatedFeatures[Second Sampling Feature Code],$A4326),SamplingFeatures[Feature Code],0),"0000"),
", SpatialOffsetID:  ",IF(INDEX(RelatedFeatures[Offset Number],$A4326)="","",CONCATENATE("*SpatialOffsetID",TEXT(INDEX(RelatedFeatures[Offset Number],$A4326),"0000"))),"}")))</f>
        <v>#REF!</v>
      </c>
      <c r="P4326" t="e">
        <f>IF(INDEX(Methods[Method Type],$A4326)="","",
CONCATENATE("  - &amp;MethodID",TEXT($A4326,"0000"),
" {","MethodTypeCV:  ",CHAR(34),INDEX(Methods[Method Type],$A4326),CHAR(34),
", MethodCode:  ",CHAR(34),INDEX(Methods[Method Code],$A4326),CHAR(34),
", MethodName:  ",CHAR(34),INDEX(Methods[Method Name],$A4326),CHAR(34),
", MethodDescription:  ",CHAR(34),INDEX(Methods[Method Description],$A4326),CHAR(34),
", MethodLink:  ",CHAR(34),INDEX(Methods[Method Link],$A4326),CHAR(34),
", OrganizationID: *OrganizationID",TEXT(MATCH(INDEX(Methods[Organization Name],$A4326),Organizations[Organization Name],0),"0000"),"}"))</f>
        <v>#REF!</v>
      </c>
      <c r="Q4326" t="e">
        <f>IF(INDEX(Variables[Variable Type],$A4326)="","",
CONCATENATE("  - &amp;VariableID",TEXT($A4326,"0000"),
" {","VariableTypeCV:  ",CHAR(34),INDEX(Variables[Variable Type],$A4326),CHAR(34),
", VariableCode:  ",CHAR(34),INDEX(Variables[Variable Code],$A4326),CHAR(34),
", VariableNameCV:  ",CHAR(34),INDEX(Variables[Variable Name],$A4326),CHAR(34),
", VariableDefinition:  ",CHAR(34),INDEX(Variables[Variable Definition],$A4326),CHAR(34),
", SpecciationCV:  ",CHAR(34),INDEX(Variables[Speciation],$A4326),CHAR(34),
", NoDataValue:  ",CHAR(34),INDEX(Variables[No Data Value],$A4326),CHAR(34),"}"))</f>
        <v>#REF!</v>
      </c>
    </row>
    <row r="4327" spans="1:17" x14ac:dyDescent="0.25">
      <c r="A4327">
        <v>4324</v>
      </c>
      <c r="D4327" t="e">
        <f>IF(INDEX(People[First Name],$A4327)="","",
CONCATENATE("  - &amp;PersonID",TEXT($A4327,"0000"),
" {","PersonFirstName:  ",CHAR(34),INDEX(People[First Name],$A4327),CHAR(34),
", PersonMiddleName:  ",CHAR(34),INDEX(People[Middle Name],$A4327),CHAR(34),
", PersonLastName:  ",CHAR(34),INDEX(People[Last Name],$A4327),CHAR(34),"}"))</f>
        <v>#REF!</v>
      </c>
      <c r="E4327" t="e">
        <f>IF(INDEX(Organizations[Organization Type '[CV']],$A4327)="","",
CONCATENATE("  - &amp;OrganizationID",TEXT($A4327,"0000"),
" {","OrganizationTypeCV:  ",CHAR(34),INDEX(Organizations[Organization Type '[CV']],$A4327),CHAR(34),
", OrganizationCode:  ",CHAR(34),INDEX(Organizations[Organization Code],$A4327),CHAR(34),
", OrganizationName:  ",CHAR(34),INDEX(Organizations[Organization Name],$A4327),CHAR(34),
", OrganizationDescription:  ",CHAR(34),INDEX(Organizations[Organization Description],$A4327),CHAR(34),
", OrganizationLink:  ",CHAR(34),INDEX(Organizations[Organization Link],$A4327),CHAR(34),"}"))</f>
        <v>#REF!</v>
      </c>
      <c r="F4327" t="e">
        <f>IF(INDEX(People[First Name],$A4327)="","",
CONCATENATE("  - &amp;AffiliationID",TEXT($A4327,"0000"),
" {PersonID: *PersonID",TEXT($A4327,"0000"),
", OrganizationID: *OrganizationID",TEXT(MATCH(INDEX(People[Organization Name],$A4327),Organizations[Organization Name],0),"0000"),
", IsPrimaryOrganizationContact: , AffiliationStartDate: , AffiliationEndDate: , PrimaryPhone: ",
", PrimaryEmail: ",CHAR(34),INDEX(People[Primary Email],$A4327),CHAR(34),
", PrimaryAddress: ",CHAR(34),INDEX(People[Primary Address],$A4327),CHAR(34),
", PersonLink: }"))</f>
        <v>#REF!</v>
      </c>
      <c r="H4327" t="e">
        <f>IF(COUNTA(CitationInformation)=0,"",IF(INDEX(AuthorList[Author Name],$A4327)="","",
CONCATENATE("  - &amp;AuthorListID",TEXT($A4327,"0000"),
"  {CitationID: *CitationID0001",
", PersonID: *PersonID",TEXT(MATCH(INDEX(AuthorList[Author Name],$A4327),People[Full Name],0),"0000"),
", AuthorOrder: ",INDEX(AuthorList[Author Number],$A4327),"}")))</f>
        <v>#REF!</v>
      </c>
      <c r="K4327" t="e">
        <f>IF(INDEX(SamplingFeatures[Feature Code],$A4327)="","",
CONCATENATE("  - &amp;SamplingFeatureID",TEXT($A4327,"0000"),
" {","SamplingFeatureUUID:  ",CHAR(34),INDEX(SamplingFeatures[Sampling Feature UUID],$A4327),CHAR(34),
", SamplingFeatureTypeCV:  ",CHAR(34),INDEX(SamplingFeatures[Sampling Feature Type],$A4327),CHAR(34),
", SamplingFeatureCode:  ",CHAR(34),INDEX(SamplingFeatures[Feature Code],$A4327),CHAR(34),
", SamplingFeatureName:  ",CHAR(34),INDEX(SamplingFeatures[Feature Name],$A4327),CHAR(34),
", SamplingFeatureDescription:  ",CHAR(34),INDEX(SamplingFeatures[Feature Description],$A4327),CHAR(34),
", SamplingFeatureGeotypeCV:  ",CHAR(34),INDEX(SamplingFeatures[Feature Geo Type],$A4327),CHAR(34),
", FeatureGeometry:  ",CHAR(34),INDEX(SamplingFeatures[Feature Geometry],$A4327),CHAR(34),
", Elevation_m:  ",CHAR(34),INDEX(SamplingFeatures[Elevation_m],$A4327),CHAR(34),
", ElevationDatumCV:  ",CHAR(34),ElevationDatum,CHAR(34),"}"))</f>
        <v>#REF!</v>
      </c>
      <c r="L4327" t="e">
        <f>IF(INDEX(SamplingFeatures[Sampling Feature Type],$A4327)&lt;&gt;"Site","",
CONCATENATE("  - &amp;SiteID",TEXT(SUMPRODUCT(--($L$3:$L4326&lt;&gt;"")),"0000"),
" {","SamplingFeatureID:  *SamplingFeatureID",TEXT($A4327,"0000"),
", SiteTypeCV:  ",CHAR(34),INDEX(Sites[Site Type],$A4327),CHAR(34),
", Latitude:  ",INDEX(Sites[Latitude],$A4327),
", Longitude:  ",INDEX(Sites[Longitude],$A4327),
", SRSName:  ",CHAR(34),LatLonDatum,CHAR(34),"}"))</f>
        <v>#REF!</v>
      </c>
      <c r="M4327" t="e">
        <f>IF(INDEX(SamplingFeatures[Sampling Feature Type],$A4327)&lt;&gt;"Specimen","",
CONCATENATE("  - &amp;SpecimenID",TEXT(SUMPRODUCT(--($M$3:$M4326&lt;&gt;"")),"0000"),
" {","SamplingFeatureID:  *SamplingFeatureID",TEXT($A4327,"0000"),
", SpecimenTypeCV:  ",CHAR(34),INDEX(Specimens[Specimen Type],$A4327),CHAR(34),
", SpecimenMediumCV:  ",INDEX(Specimens[Specimen Medium],$A4327),
", IsFieldSpecimen:  ",CHAR(34),INDEX(Specimens[Is Field Specimen?],$A4327),CHAR(34),"}"))</f>
        <v>#REF!</v>
      </c>
      <c r="N4327" t="e">
        <f>IF(COUNTA(SpatialOffsets[])=0,"", IF(INDEX(SpatialOffsets[Spatial Offset Type],$A4327)="","",
CONCATENATE("  - &amp;SpatialOffsetID",TEXT($A4327,"0000"),
" {","SpatialOffsetTypeCV:  ",CHAR(34),INDEX(SpatialOffsets[Spatial Offset Type],$A4327),CHAR(34),
", Offset1Value:  ",INDEX(SpatialOffsets[Offset 1 Value],$A4327),
", Offset1UnitID:  ",CHAR(34),INDEX(SpatialOffsets[Offset 1 Unit],$A4327),CHAR(34),
", Offset2Value:  ",INDEX(SpatialOffsets[Offset 2 Value],$A4327),
", Offset2UnitID:  ",CHAR(34),INDEX(SpatialOffsets[Offset 2 Unit],$A4327),CHAR(34),
", Offset3Value:  ",INDEX(SpatialOffsets[Offset 3 Value],$A4327),
", Offset3UnitID:  ",CHAR(34),INDEX(SpatialOffsets[Offset 3 Unit],$A4327),CHAR(34),,"}")))</f>
        <v>#REF!</v>
      </c>
      <c r="O4327" t="e">
        <f>IF(COUNTA(RelatedFeatures[])=0,"", IF(INDEX(RelatedFeatures[First Sampling Feature Code],$A4327)="","",
CONCATENATE("  - &amp;RelationID",TEXT($A4327,"0000"),
" {","SamplingFeatureID:  *SamplingFeatureID",TEXT(MATCH(INDEX(RelatedFeatures[First Sampling Feature Code],$A4327),SamplingFeatures[Feature Code],0),"0000"),
", RelationshipTypeCV:  ",CHAR(34),INDEX(RelatedFeatures[Relationship Type],$A4327),CHAR(34),
", RelatedFeatureID: *SamplingFeatureID",TEXT(MATCH(INDEX(RelatedFeatures[Second Sampling Feature Code],$A4327),SamplingFeatures[Feature Code],0),"0000"),
", SpatialOffsetID:  ",IF(INDEX(RelatedFeatures[Offset Number],$A4327)="","",CONCATENATE("*SpatialOffsetID",TEXT(INDEX(RelatedFeatures[Offset Number],$A4327),"0000"))),"}")))</f>
        <v>#REF!</v>
      </c>
      <c r="P4327" t="e">
        <f>IF(INDEX(Methods[Method Type],$A4327)="","",
CONCATENATE("  - &amp;MethodID",TEXT($A4327,"0000"),
" {","MethodTypeCV:  ",CHAR(34),INDEX(Methods[Method Type],$A4327),CHAR(34),
", MethodCode:  ",CHAR(34),INDEX(Methods[Method Code],$A4327),CHAR(34),
", MethodName:  ",CHAR(34),INDEX(Methods[Method Name],$A4327),CHAR(34),
", MethodDescription:  ",CHAR(34),INDEX(Methods[Method Description],$A4327),CHAR(34),
", MethodLink:  ",CHAR(34),INDEX(Methods[Method Link],$A4327),CHAR(34),
", OrganizationID: *OrganizationID",TEXT(MATCH(INDEX(Methods[Organization Name],$A4327),Organizations[Organization Name],0),"0000"),"}"))</f>
        <v>#REF!</v>
      </c>
      <c r="Q4327" t="e">
        <f>IF(INDEX(Variables[Variable Type],$A4327)="","",
CONCATENATE("  - &amp;VariableID",TEXT($A4327,"0000"),
" {","VariableTypeCV:  ",CHAR(34),INDEX(Variables[Variable Type],$A4327),CHAR(34),
", VariableCode:  ",CHAR(34),INDEX(Variables[Variable Code],$A4327),CHAR(34),
", VariableNameCV:  ",CHAR(34),INDEX(Variables[Variable Name],$A4327),CHAR(34),
", VariableDefinition:  ",CHAR(34),INDEX(Variables[Variable Definition],$A4327),CHAR(34),
", SpecciationCV:  ",CHAR(34),INDEX(Variables[Speciation],$A4327),CHAR(34),
", NoDataValue:  ",CHAR(34),INDEX(Variables[No Data Value],$A4327),CHAR(34),"}"))</f>
        <v>#REF!</v>
      </c>
    </row>
    <row r="4328" spans="1:17" x14ac:dyDescent="0.25">
      <c r="A4328">
        <v>4325</v>
      </c>
      <c r="D4328" t="e">
        <f>IF(INDEX(People[First Name],$A4328)="","",
CONCATENATE("  - &amp;PersonID",TEXT($A4328,"0000"),
" {","PersonFirstName:  ",CHAR(34),INDEX(People[First Name],$A4328),CHAR(34),
", PersonMiddleName:  ",CHAR(34),INDEX(People[Middle Name],$A4328),CHAR(34),
", PersonLastName:  ",CHAR(34),INDEX(People[Last Name],$A4328),CHAR(34),"}"))</f>
        <v>#REF!</v>
      </c>
      <c r="E4328" t="e">
        <f>IF(INDEX(Organizations[Organization Type '[CV']],$A4328)="","",
CONCATENATE("  - &amp;OrganizationID",TEXT($A4328,"0000"),
" {","OrganizationTypeCV:  ",CHAR(34),INDEX(Organizations[Organization Type '[CV']],$A4328),CHAR(34),
", OrganizationCode:  ",CHAR(34),INDEX(Organizations[Organization Code],$A4328),CHAR(34),
", OrganizationName:  ",CHAR(34),INDEX(Organizations[Organization Name],$A4328),CHAR(34),
", OrganizationDescription:  ",CHAR(34),INDEX(Organizations[Organization Description],$A4328),CHAR(34),
", OrganizationLink:  ",CHAR(34),INDEX(Organizations[Organization Link],$A4328),CHAR(34),"}"))</f>
        <v>#REF!</v>
      </c>
      <c r="F4328" t="e">
        <f>IF(INDEX(People[First Name],$A4328)="","",
CONCATENATE("  - &amp;AffiliationID",TEXT($A4328,"0000"),
" {PersonID: *PersonID",TEXT($A4328,"0000"),
", OrganizationID: *OrganizationID",TEXT(MATCH(INDEX(People[Organization Name],$A4328),Organizations[Organization Name],0),"0000"),
", IsPrimaryOrganizationContact: , AffiliationStartDate: , AffiliationEndDate: , PrimaryPhone: ",
", PrimaryEmail: ",CHAR(34),INDEX(People[Primary Email],$A4328),CHAR(34),
", PrimaryAddress: ",CHAR(34),INDEX(People[Primary Address],$A4328),CHAR(34),
", PersonLink: }"))</f>
        <v>#REF!</v>
      </c>
      <c r="H4328" t="e">
        <f>IF(COUNTA(CitationInformation)=0,"",IF(INDEX(AuthorList[Author Name],$A4328)="","",
CONCATENATE("  - &amp;AuthorListID",TEXT($A4328,"0000"),
"  {CitationID: *CitationID0001",
", PersonID: *PersonID",TEXT(MATCH(INDEX(AuthorList[Author Name],$A4328),People[Full Name],0),"0000"),
", AuthorOrder: ",INDEX(AuthorList[Author Number],$A4328),"}")))</f>
        <v>#REF!</v>
      </c>
      <c r="K4328" t="e">
        <f>IF(INDEX(SamplingFeatures[Feature Code],$A4328)="","",
CONCATENATE("  - &amp;SamplingFeatureID",TEXT($A4328,"0000"),
" {","SamplingFeatureUUID:  ",CHAR(34),INDEX(SamplingFeatures[Sampling Feature UUID],$A4328),CHAR(34),
", SamplingFeatureTypeCV:  ",CHAR(34),INDEX(SamplingFeatures[Sampling Feature Type],$A4328),CHAR(34),
", SamplingFeatureCode:  ",CHAR(34),INDEX(SamplingFeatures[Feature Code],$A4328),CHAR(34),
", SamplingFeatureName:  ",CHAR(34),INDEX(SamplingFeatures[Feature Name],$A4328),CHAR(34),
", SamplingFeatureDescription:  ",CHAR(34),INDEX(SamplingFeatures[Feature Description],$A4328),CHAR(34),
", SamplingFeatureGeotypeCV:  ",CHAR(34),INDEX(SamplingFeatures[Feature Geo Type],$A4328),CHAR(34),
", FeatureGeometry:  ",CHAR(34),INDEX(SamplingFeatures[Feature Geometry],$A4328),CHAR(34),
", Elevation_m:  ",CHAR(34),INDEX(SamplingFeatures[Elevation_m],$A4328),CHAR(34),
", ElevationDatumCV:  ",CHAR(34),ElevationDatum,CHAR(34),"}"))</f>
        <v>#REF!</v>
      </c>
      <c r="L4328" t="e">
        <f>IF(INDEX(SamplingFeatures[Sampling Feature Type],$A4328)&lt;&gt;"Site","",
CONCATENATE("  - &amp;SiteID",TEXT(SUMPRODUCT(--($L$3:$L4327&lt;&gt;"")),"0000"),
" {","SamplingFeatureID:  *SamplingFeatureID",TEXT($A4328,"0000"),
", SiteTypeCV:  ",CHAR(34),INDEX(Sites[Site Type],$A4328),CHAR(34),
", Latitude:  ",INDEX(Sites[Latitude],$A4328),
", Longitude:  ",INDEX(Sites[Longitude],$A4328),
", SRSName:  ",CHAR(34),LatLonDatum,CHAR(34),"}"))</f>
        <v>#REF!</v>
      </c>
      <c r="M4328" t="e">
        <f>IF(INDEX(SamplingFeatures[Sampling Feature Type],$A4328)&lt;&gt;"Specimen","",
CONCATENATE("  - &amp;SpecimenID",TEXT(SUMPRODUCT(--($M$3:$M4327&lt;&gt;"")),"0000"),
" {","SamplingFeatureID:  *SamplingFeatureID",TEXT($A4328,"0000"),
", SpecimenTypeCV:  ",CHAR(34),INDEX(Specimens[Specimen Type],$A4328),CHAR(34),
", SpecimenMediumCV:  ",INDEX(Specimens[Specimen Medium],$A4328),
", IsFieldSpecimen:  ",CHAR(34),INDEX(Specimens[Is Field Specimen?],$A4328),CHAR(34),"}"))</f>
        <v>#REF!</v>
      </c>
      <c r="N4328" t="e">
        <f>IF(COUNTA(SpatialOffsets[])=0,"", IF(INDEX(SpatialOffsets[Spatial Offset Type],$A4328)="","",
CONCATENATE("  - &amp;SpatialOffsetID",TEXT($A4328,"0000"),
" {","SpatialOffsetTypeCV:  ",CHAR(34),INDEX(SpatialOffsets[Spatial Offset Type],$A4328),CHAR(34),
", Offset1Value:  ",INDEX(SpatialOffsets[Offset 1 Value],$A4328),
", Offset1UnitID:  ",CHAR(34),INDEX(SpatialOffsets[Offset 1 Unit],$A4328),CHAR(34),
", Offset2Value:  ",INDEX(SpatialOffsets[Offset 2 Value],$A4328),
", Offset2UnitID:  ",CHAR(34),INDEX(SpatialOffsets[Offset 2 Unit],$A4328),CHAR(34),
", Offset3Value:  ",INDEX(SpatialOffsets[Offset 3 Value],$A4328),
", Offset3UnitID:  ",CHAR(34),INDEX(SpatialOffsets[Offset 3 Unit],$A4328),CHAR(34),,"}")))</f>
        <v>#REF!</v>
      </c>
      <c r="O4328" t="e">
        <f>IF(COUNTA(RelatedFeatures[])=0,"", IF(INDEX(RelatedFeatures[First Sampling Feature Code],$A4328)="","",
CONCATENATE("  - &amp;RelationID",TEXT($A4328,"0000"),
" {","SamplingFeatureID:  *SamplingFeatureID",TEXT(MATCH(INDEX(RelatedFeatures[First Sampling Feature Code],$A4328),SamplingFeatures[Feature Code],0),"0000"),
", RelationshipTypeCV:  ",CHAR(34),INDEX(RelatedFeatures[Relationship Type],$A4328),CHAR(34),
", RelatedFeatureID: *SamplingFeatureID",TEXT(MATCH(INDEX(RelatedFeatures[Second Sampling Feature Code],$A4328),SamplingFeatures[Feature Code],0),"0000"),
", SpatialOffsetID:  ",IF(INDEX(RelatedFeatures[Offset Number],$A4328)="","",CONCATENATE("*SpatialOffsetID",TEXT(INDEX(RelatedFeatures[Offset Number],$A4328),"0000"))),"}")))</f>
        <v>#REF!</v>
      </c>
      <c r="P4328" t="e">
        <f>IF(INDEX(Methods[Method Type],$A4328)="","",
CONCATENATE("  - &amp;MethodID",TEXT($A4328,"0000"),
" {","MethodTypeCV:  ",CHAR(34),INDEX(Methods[Method Type],$A4328),CHAR(34),
", MethodCode:  ",CHAR(34),INDEX(Methods[Method Code],$A4328),CHAR(34),
", MethodName:  ",CHAR(34),INDEX(Methods[Method Name],$A4328),CHAR(34),
", MethodDescription:  ",CHAR(34),INDEX(Methods[Method Description],$A4328),CHAR(34),
", MethodLink:  ",CHAR(34),INDEX(Methods[Method Link],$A4328),CHAR(34),
", OrganizationID: *OrganizationID",TEXT(MATCH(INDEX(Methods[Organization Name],$A4328),Organizations[Organization Name],0),"0000"),"}"))</f>
        <v>#REF!</v>
      </c>
      <c r="Q4328" t="e">
        <f>IF(INDEX(Variables[Variable Type],$A4328)="","",
CONCATENATE("  - &amp;VariableID",TEXT($A4328,"0000"),
" {","VariableTypeCV:  ",CHAR(34),INDEX(Variables[Variable Type],$A4328),CHAR(34),
", VariableCode:  ",CHAR(34),INDEX(Variables[Variable Code],$A4328),CHAR(34),
", VariableNameCV:  ",CHAR(34),INDEX(Variables[Variable Name],$A4328),CHAR(34),
", VariableDefinition:  ",CHAR(34),INDEX(Variables[Variable Definition],$A4328),CHAR(34),
", SpecciationCV:  ",CHAR(34),INDEX(Variables[Speciation],$A4328),CHAR(34),
", NoDataValue:  ",CHAR(34),INDEX(Variables[No Data Value],$A4328),CHAR(34),"}"))</f>
        <v>#REF!</v>
      </c>
    </row>
    <row r="4329" spans="1:17" x14ac:dyDescent="0.25">
      <c r="A4329">
        <v>4326</v>
      </c>
      <c r="D4329" t="e">
        <f>IF(INDEX(People[First Name],$A4329)="","",
CONCATENATE("  - &amp;PersonID",TEXT($A4329,"0000"),
" {","PersonFirstName:  ",CHAR(34),INDEX(People[First Name],$A4329),CHAR(34),
", PersonMiddleName:  ",CHAR(34),INDEX(People[Middle Name],$A4329),CHAR(34),
", PersonLastName:  ",CHAR(34),INDEX(People[Last Name],$A4329),CHAR(34),"}"))</f>
        <v>#REF!</v>
      </c>
      <c r="E4329" t="e">
        <f>IF(INDEX(Organizations[Organization Type '[CV']],$A4329)="","",
CONCATENATE("  - &amp;OrganizationID",TEXT($A4329,"0000"),
" {","OrganizationTypeCV:  ",CHAR(34),INDEX(Organizations[Organization Type '[CV']],$A4329),CHAR(34),
", OrganizationCode:  ",CHAR(34),INDEX(Organizations[Organization Code],$A4329),CHAR(34),
", OrganizationName:  ",CHAR(34),INDEX(Organizations[Organization Name],$A4329),CHAR(34),
", OrganizationDescription:  ",CHAR(34),INDEX(Organizations[Organization Description],$A4329),CHAR(34),
", OrganizationLink:  ",CHAR(34),INDEX(Organizations[Organization Link],$A4329),CHAR(34),"}"))</f>
        <v>#REF!</v>
      </c>
      <c r="F4329" t="e">
        <f>IF(INDEX(People[First Name],$A4329)="","",
CONCATENATE("  - &amp;AffiliationID",TEXT($A4329,"0000"),
" {PersonID: *PersonID",TEXT($A4329,"0000"),
", OrganizationID: *OrganizationID",TEXT(MATCH(INDEX(People[Organization Name],$A4329),Organizations[Organization Name],0),"0000"),
", IsPrimaryOrganizationContact: , AffiliationStartDate: , AffiliationEndDate: , PrimaryPhone: ",
", PrimaryEmail: ",CHAR(34),INDEX(People[Primary Email],$A4329),CHAR(34),
", PrimaryAddress: ",CHAR(34),INDEX(People[Primary Address],$A4329),CHAR(34),
", PersonLink: }"))</f>
        <v>#REF!</v>
      </c>
      <c r="H4329" t="e">
        <f>IF(COUNTA(CitationInformation)=0,"",IF(INDEX(AuthorList[Author Name],$A4329)="","",
CONCATENATE("  - &amp;AuthorListID",TEXT($A4329,"0000"),
"  {CitationID: *CitationID0001",
", PersonID: *PersonID",TEXT(MATCH(INDEX(AuthorList[Author Name],$A4329),People[Full Name],0),"0000"),
", AuthorOrder: ",INDEX(AuthorList[Author Number],$A4329),"}")))</f>
        <v>#REF!</v>
      </c>
      <c r="K4329" t="e">
        <f>IF(INDEX(SamplingFeatures[Feature Code],$A4329)="","",
CONCATENATE("  - &amp;SamplingFeatureID",TEXT($A4329,"0000"),
" {","SamplingFeatureUUID:  ",CHAR(34),INDEX(SamplingFeatures[Sampling Feature UUID],$A4329),CHAR(34),
", SamplingFeatureTypeCV:  ",CHAR(34),INDEX(SamplingFeatures[Sampling Feature Type],$A4329),CHAR(34),
", SamplingFeatureCode:  ",CHAR(34),INDEX(SamplingFeatures[Feature Code],$A4329),CHAR(34),
", SamplingFeatureName:  ",CHAR(34),INDEX(SamplingFeatures[Feature Name],$A4329),CHAR(34),
", SamplingFeatureDescription:  ",CHAR(34),INDEX(SamplingFeatures[Feature Description],$A4329),CHAR(34),
", SamplingFeatureGeotypeCV:  ",CHAR(34),INDEX(SamplingFeatures[Feature Geo Type],$A4329),CHAR(34),
", FeatureGeometry:  ",CHAR(34),INDEX(SamplingFeatures[Feature Geometry],$A4329),CHAR(34),
", Elevation_m:  ",CHAR(34),INDEX(SamplingFeatures[Elevation_m],$A4329),CHAR(34),
", ElevationDatumCV:  ",CHAR(34),ElevationDatum,CHAR(34),"}"))</f>
        <v>#REF!</v>
      </c>
      <c r="L4329" t="e">
        <f>IF(INDEX(SamplingFeatures[Sampling Feature Type],$A4329)&lt;&gt;"Site","",
CONCATENATE("  - &amp;SiteID",TEXT(SUMPRODUCT(--($L$3:$L4328&lt;&gt;"")),"0000"),
" {","SamplingFeatureID:  *SamplingFeatureID",TEXT($A4329,"0000"),
", SiteTypeCV:  ",CHAR(34),INDEX(Sites[Site Type],$A4329),CHAR(34),
", Latitude:  ",INDEX(Sites[Latitude],$A4329),
", Longitude:  ",INDEX(Sites[Longitude],$A4329),
", SRSName:  ",CHAR(34),LatLonDatum,CHAR(34),"}"))</f>
        <v>#REF!</v>
      </c>
      <c r="M4329" t="e">
        <f>IF(INDEX(SamplingFeatures[Sampling Feature Type],$A4329)&lt;&gt;"Specimen","",
CONCATENATE("  - &amp;SpecimenID",TEXT(SUMPRODUCT(--($M$3:$M4328&lt;&gt;"")),"0000"),
" {","SamplingFeatureID:  *SamplingFeatureID",TEXT($A4329,"0000"),
", SpecimenTypeCV:  ",CHAR(34),INDEX(Specimens[Specimen Type],$A4329),CHAR(34),
", SpecimenMediumCV:  ",INDEX(Specimens[Specimen Medium],$A4329),
", IsFieldSpecimen:  ",CHAR(34),INDEX(Specimens[Is Field Specimen?],$A4329),CHAR(34),"}"))</f>
        <v>#REF!</v>
      </c>
      <c r="N4329" t="e">
        <f>IF(COUNTA(SpatialOffsets[])=0,"", IF(INDEX(SpatialOffsets[Spatial Offset Type],$A4329)="","",
CONCATENATE("  - &amp;SpatialOffsetID",TEXT($A4329,"0000"),
" {","SpatialOffsetTypeCV:  ",CHAR(34),INDEX(SpatialOffsets[Spatial Offset Type],$A4329),CHAR(34),
", Offset1Value:  ",INDEX(SpatialOffsets[Offset 1 Value],$A4329),
", Offset1UnitID:  ",CHAR(34),INDEX(SpatialOffsets[Offset 1 Unit],$A4329),CHAR(34),
", Offset2Value:  ",INDEX(SpatialOffsets[Offset 2 Value],$A4329),
", Offset2UnitID:  ",CHAR(34),INDEX(SpatialOffsets[Offset 2 Unit],$A4329),CHAR(34),
", Offset3Value:  ",INDEX(SpatialOffsets[Offset 3 Value],$A4329),
", Offset3UnitID:  ",CHAR(34),INDEX(SpatialOffsets[Offset 3 Unit],$A4329),CHAR(34),,"}")))</f>
        <v>#REF!</v>
      </c>
      <c r="O4329" t="e">
        <f>IF(COUNTA(RelatedFeatures[])=0,"", IF(INDEX(RelatedFeatures[First Sampling Feature Code],$A4329)="","",
CONCATENATE("  - &amp;RelationID",TEXT($A4329,"0000"),
" {","SamplingFeatureID:  *SamplingFeatureID",TEXT(MATCH(INDEX(RelatedFeatures[First Sampling Feature Code],$A4329),SamplingFeatures[Feature Code],0),"0000"),
", RelationshipTypeCV:  ",CHAR(34),INDEX(RelatedFeatures[Relationship Type],$A4329),CHAR(34),
", RelatedFeatureID: *SamplingFeatureID",TEXT(MATCH(INDEX(RelatedFeatures[Second Sampling Feature Code],$A4329),SamplingFeatures[Feature Code],0),"0000"),
", SpatialOffsetID:  ",IF(INDEX(RelatedFeatures[Offset Number],$A4329)="","",CONCATENATE("*SpatialOffsetID",TEXT(INDEX(RelatedFeatures[Offset Number],$A4329),"0000"))),"}")))</f>
        <v>#REF!</v>
      </c>
      <c r="P4329" t="e">
        <f>IF(INDEX(Methods[Method Type],$A4329)="","",
CONCATENATE("  - &amp;MethodID",TEXT($A4329,"0000"),
" {","MethodTypeCV:  ",CHAR(34),INDEX(Methods[Method Type],$A4329),CHAR(34),
", MethodCode:  ",CHAR(34),INDEX(Methods[Method Code],$A4329),CHAR(34),
", MethodName:  ",CHAR(34),INDEX(Methods[Method Name],$A4329),CHAR(34),
", MethodDescription:  ",CHAR(34),INDEX(Methods[Method Description],$A4329),CHAR(34),
", MethodLink:  ",CHAR(34),INDEX(Methods[Method Link],$A4329),CHAR(34),
", OrganizationID: *OrganizationID",TEXT(MATCH(INDEX(Methods[Organization Name],$A4329),Organizations[Organization Name],0),"0000"),"}"))</f>
        <v>#REF!</v>
      </c>
      <c r="Q4329" t="e">
        <f>IF(INDEX(Variables[Variable Type],$A4329)="","",
CONCATENATE("  - &amp;VariableID",TEXT($A4329,"0000"),
" {","VariableTypeCV:  ",CHAR(34),INDEX(Variables[Variable Type],$A4329),CHAR(34),
", VariableCode:  ",CHAR(34),INDEX(Variables[Variable Code],$A4329),CHAR(34),
", VariableNameCV:  ",CHAR(34),INDEX(Variables[Variable Name],$A4329),CHAR(34),
", VariableDefinition:  ",CHAR(34),INDEX(Variables[Variable Definition],$A4329),CHAR(34),
", SpecciationCV:  ",CHAR(34),INDEX(Variables[Speciation],$A4329),CHAR(34),
", NoDataValue:  ",CHAR(34),INDEX(Variables[No Data Value],$A4329),CHAR(34),"}"))</f>
        <v>#REF!</v>
      </c>
    </row>
    <row r="4330" spans="1:17" x14ac:dyDescent="0.25">
      <c r="A4330">
        <v>4327</v>
      </c>
      <c r="D4330" t="e">
        <f>IF(INDEX(People[First Name],$A4330)="","",
CONCATENATE("  - &amp;PersonID",TEXT($A4330,"0000"),
" {","PersonFirstName:  ",CHAR(34),INDEX(People[First Name],$A4330),CHAR(34),
", PersonMiddleName:  ",CHAR(34),INDEX(People[Middle Name],$A4330),CHAR(34),
", PersonLastName:  ",CHAR(34),INDEX(People[Last Name],$A4330),CHAR(34),"}"))</f>
        <v>#REF!</v>
      </c>
      <c r="E4330" t="e">
        <f>IF(INDEX(Organizations[Organization Type '[CV']],$A4330)="","",
CONCATENATE("  - &amp;OrganizationID",TEXT($A4330,"0000"),
" {","OrganizationTypeCV:  ",CHAR(34),INDEX(Organizations[Organization Type '[CV']],$A4330),CHAR(34),
", OrganizationCode:  ",CHAR(34),INDEX(Organizations[Organization Code],$A4330),CHAR(34),
", OrganizationName:  ",CHAR(34),INDEX(Organizations[Organization Name],$A4330),CHAR(34),
", OrganizationDescription:  ",CHAR(34),INDEX(Organizations[Organization Description],$A4330),CHAR(34),
", OrganizationLink:  ",CHAR(34),INDEX(Organizations[Organization Link],$A4330),CHAR(34),"}"))</f>
        <v>#REF!</v>
      </c>
      <c r="F4330" t="e">
        <f>IF(INDEX(People[First Name],$A4330)="","",
CONCATENATE("  - &amp;AffiliationID",TEXT($A4330,"0000"),
" {PersonID: *PersonID",TEXT($A4330,"0000"),
", OrganizationID: *OrganizationID",TEXT(MATCH(INDEX(People[Organization Name],$A4330),Organizations[Organization Name],0),"0000"),
", IsPrimaryOrganizationContact: , AffiliationStartDate: , AffiliationEndDate: , PrimaryPhone: ",
", PrimaryEmail: ",CHAR(34),INDEX(People[Primary Email],$A4330),CHAR(34),
", PrimaryAddress: ",CHAR(34),INDEX(People[Primary Address],$A4330),CHAR(34),
", PersonLink: }"))</f>
        <v>#REF!</v>
      </c>
      <c r="H4330" t="e">
        <f>IF(COUNTA(CitationInformation)=0,"",IF(INDEX(AuthorList[Author Name],$A4330)="","",
CONCATENATE("  - &amp;AuthorListID",TEXT($A4330,"0000"),
"  {CitationID: *CitationID0001",
", PersonID: *PersonID",TEXT(MATCH(INDEX(AuthorList[Author Name],$A4330),People[Full Name],0),"0000"),
", AuthorOrder: ",INDEX(AuthorList[Author Number],$A4330),"}")))</f>
        <v>#REF!</v>
      </c>
      <c r="K4330" t="e">
        <f>IF(INDEX(SamplingFeatures[Feature Code],$A4330)="","",
CONCATENATE("  - &amp;SamplingFeatureID",TEXT($A4330,"0000"),
" {","SamplingFeatureUUID:  ",CHAR(34),INDEX(SamplingFeatures[Sampling Feature UUID],$A4330),CHAR(34),
", SamplingFeatureTypeCV:  ",CHAR(34),INDEX(SamplingFeatures[Sampling Feature Type],$A4330),CHAR(34),
", SamplingFeatureCode:  ",CHAR(34),INDEX(SamplingFeatures[Feature Code],$A4330),CHAR(34),
", SamplingFeatureName:  ",CHAR(34),INDEX(SamplingFeatures[Feature Name],$A4330),CHAR(34),
", SamplingFeatureDescription:  ",CHAR(34),INDEX(SamplingFeatures[Feature Description],$A4330),CHAR(34),
", SamplingFeatureGeotypeCV:  ",CHAR(34),INDEX(SamplingFeatures[Feature Geo Type],$A4330),CHAR(34),
", FeatureGeometry:  ",CHAR(34),INDEX(SamplingFeatures[Feature Geometry],$A4330),CHAR(34),
", Elevation_m:  ",CHAR(34),INDEX(SamplingFeatures[Elevation_m],$A4330),CHAR(34),
", ElevationDatumCV:  ",CHAR(34),ElevationDatum,CHAR(34),"}"))</f>
        <v>#REF!</v>
      </c>
      <c r="L4330" t="e">
        <f>IF(INDEX(SamplingFeatures[Sampling Feature Type],$A4330)&lt;&gt;"Site","",
CONCATENATE("  - &amp;SiteID",TEXT(SUMPRODUCT(--($L$3:$L4329&lt;&gt;"")),"0000"),
" {","SamplingFeatureID:  *SamplingFeatureID",TEXT($A4330,"0000"),
", SiteTypeCV:  ",CHAR(34),INDEX(Sites[Site Type],$A4330),CHAR(34),
", Latitude:  ",INDEX(Sites[Latitude],$A4330),
", Longitude:  ",INDEX(Sites[Longitude],$A4330),
", SRSName:  ",CHAR(34),LatLonDatum,CHAR(34),"}"))</f>
        <v>#REF!</v>
      </c>
      <c r="M4330" t="e">
        <f>IF(INDEX(SamplingFeatures[Sampling Feature Type],$A4330)&lt;&gt;"Specimen","",
CONCATENATE("  - &amp;SpecimenID",TEXT(SUMPRODUCT(--($M$3:$M4329&lt;&gt;"")),"0000"),
" {","SamplingFeatureID:  *SamplingFeatureID",TEXT($A4330,"0000"),
", SpecimenTypeCV:  ",CHAR(34),INDEX(Specimens[Specimen Type],$A4330),CHAR(34),
", SpecimenMediumCV:  ",INDEX(Specimens[Specimen Medium],$A4330),
", IsFieldSpecimen:  ",CHAR(34),INDEX(Specimens[Is Field Specimen?],$A4330),CHAR(34),"}"))</f>
        <v>#REF!</v>
      </c>
      <c r="N4330" t="e">
        <f>IF(COUNTA(SpatialOffsets[])=0,"", IF(INDEX(SpatialOffsets[Spatial Offset Type],$A4330)="","",
CONCATENATE("  - &amp;SpatialOffsetID",TEXT($A4330,"0000"),
" {","SpatialOffsetTypeCV:  ",CHAR(34),INDEX(SpatialOffsets[Spatial Offset Type],$A4330),CHAR(34),
", Offset1Value:  ",INDEX(SpatialOffsets[Offset 1 Value],$A4330),
", Offset1UnitID:  ",CHAR(34),INDEX(SpatialOffsets[Offset 1 Unit],$A4330),CHAR(34),
", Offset2Value:  ",INDEX(SpatialOffsets[Offset 2 Value],$A4330),
", Offset2UnitID:  ",CHAR(34),INDEX(SpatialOffsets[Offset 2 Unit],$A4330),CHAR(34),
", Offset3Value:  ",INDEX(SpatialOffsets[Offset 3 Value],$A4330),
", Offset3UnitID:  ",CHAR(34),INDEX(SpatialOffsets[Offset 3 Unit],$A4330),CHAR(34),,"}")))</f>
        <v>#REF!</v>
      </c>
      <c r="O4330" t="e">
        <f>IF(COUNTA(RelatedFeatures[])=0,"", IF(INDEX(RelatedFeatures[First Sampling Feature Code],$A4330)="","",
CONCATENATE("  - &amp;RelationID",TEXT($A4330,"0000"),
" {","SamplingFeatureID:  *SamplingFeatureID",TEXT(MATCH(INDEX(RelatedFeatures[First Sampling Feature Code],$A4330),SamplingFeatures[Feature Code],0),"0000"),
", RelationshipTypeCV:  ",CHAR(34),INDEX(RelatedFeatures[Relationship Type],$A4330),CHAR(34),
", RelatedFeatureID: *SamplingFeatureID",TEXT(MATCH(INDEX(RelatedFeatures[Second Sampling Feature Code],$A4330),SamplingFeatures[Feature Code],0),"0000"),
", SpatialOffsetID:  ",IF(INDEX(RelatedFeatures[Offset Number],$A4330)="","",CONCATENATE("*SpatialOffsetID",TEXT(INDEX(RelatedFeatures[Offset Number],$A4330),"0000"))),"}")))</f>
        <v>#REF!</v>
      </c>
      <c r="P4330" t="e">
        <f>IF(INDEX(Methods[Method Type],$A4330)="","",
CONCATENATE("  - &amp;MethodID",TEXT($A4330,"0000"),
" {","MethodTypeCV:  ",CHAR(34),INDEX(Methods[Method Type],$A4330),CHAR(34),
", MethodCode:  ",CHAR(34),INDEX(Methods[Method Code],$A4330),CHAR(34),
", MethodName:  ",CHAR(34),INDEX(Methods[Method Name],$A4330),CHAR(34),
", MethodDescription:  ",CHAR(34),INDEX(Methods[Method Description],$A4330),CHAR(34),
", MethodLink:  ",CHAR(34),INDEX(Methods[Method Link],$A4330),CHAR(34),
", OrganizationID: *OrganizationID",TEXT(MATCH(INDEX(Methods[Organization Name],$A4330),Organizations[Organization Name],0),"0000"),"}"))</f>
        <v>#REF!</v>
      </c>
      <c r="Q4330" t="e">
        <f>IF(INDEX(Variables[Variable Type],$A4330)="","",
CONCATENATE("  - &amp;VariableID",TEXT($A4330,"0000"),
" {","VariableTypeCV:  ",CHAR(34),INDEX(Variables[Variable Type],$A4330),CHAR(34),
", VariableCode:  ",CHAR(34),INDEX(Variables[Variable Code],$A4330),CHAR(34),
", VariableNameCV:  ",CHAR(34),INDEX(Variables[Variable Name],$A4330),CHAR(34),
", VariableDefinition:  ",CHAR(34),INDEX(Variables[Variable Definition],$A4330),CHAR(34),
", SpecciationCV:  ",CHAR(34),INDEX(Variables[Speciation],$A4330),CHAR(34),
", NoDataValue:  ",CHAR(34),INDEX(Variables[No Data Value],$A4330),CHAR(34),"}"))</f>
        <v>#REF!</v>
      </c>
    </row>
    <row r="4331" spans="1:17" x14ac:dyDescent="0.25">
      <c r="A4331">
        <v>4328</v>
      </c>
      <c r="D4331" t="e">
        <f>IF(INDEX(People[First Name],$A4331)="","",
CONCATENATE("  - &amp;PersonID",TEXT($A4331,"0000"),
" {","PersonFirstName:  ",CHAR(34),INDEX(People[First Name],$A4331),CHAR(34),
", PersonMiddleName:  ",CHAR(34),INDEX(People[Middle Name],$A4331),CHAR(34),
", PersonLastName:  ",CHAR(34),INDEX(People[Last Name],$A4331),CHAR(34),"}"))</f>
        <v>#REF!</v>
      </c>
      <c r="E4331" t="e">
        <f>IF(INDEX(Organizations[Organization Type '[CV']],$A4331)="","",
CONCATENATE("  - &amp;OrganizationID",TEXT($A4331,"0000"),
" {","OrganizationTypeCV:  ",CHAR(34),INDEX(Organizations[Organization Type '[CV']],$A4331),CHAR(34),
", OrganizationCode:  ",CHAR(34),INDEX(Organizations[Organization Code],$A4331),CHAR(34),
", OrganizationName:  ",CHAR(34),INDEX(Organizations[Organization Name],$A4331),CHAR(34),
", OrganizationDescription:  ",CHAR(34),INDEX(Organizations[Organization Description],$A4331),CHAR(34),
", OrganizationLink:  ",CHAR(34),INDEX(Organizations[Organization Link],$A4331),CHAR(34),"}"))</f>
        <v>#REF!</v>
      </c>
      <c r="F4331" t="e">
        <f>IF(INDEX(People[First Name],$A4331)="","",
CONCATENATE("  - &amp;AffiliationID",TEXT($A4331,"0000"),
" {PersonID: *PersonID",TEXT($A4331,"0000"),
", OrganizationID: *OrganizationID",TEXT(MATCH(INDEX(People[Organization Name],$A4331),Organizations[Organization Name],0),"0000"),
", IsPrimaryOrganizationContact: , AffiliationStartDate: , AffiliationEndDate: , PrimaryPhone: ",
", PrimaryEmail: ",CHAR(34),INDEX(People[Primary Email],$A4331),CHAR(34),
", PrimaryAddress: ",CHAR(34),INDEX(People[Primary Address],$A4331),CHAR(34),
", PersonLink: }"))</f>
        <v>#REF!</v>
      </c>
      <c r="H4331" t="e">
        <f>IF(COUNTA(CitationInformation)=0,"",IF(INDEX(AuthorList[Author Name],$A4331)="","",
CONCATENATE("  - &amp;AuthorListID",TEXT($A4331,"0000"),
"  {CitationID: *CitationID0001",
", PersonID: *PersonID",TEXT(MATCH(INDEX(AuthorList[Author Name],$A4331),People[Full Name],0),"0000"),
", AuthorOrder: ",INDEX(AuthorList[Author Number],$A4331),"}")))</f>
        <v>#REF!</v>
      </c>
      <c r="K4331" t="e">
        <f>IF(INDEX(SamplingFeatures[Feature Code],$A4331)="","",
CONCATENATE("  - &amp;SamplingFeatureID",TEXT($A4331,"0000"),
" {","SamplingFeatureUUID:  ",CHAR(34),INDEX(SamplingFeatures[Sampling Feature UUID],$A4331),CHAR(34),
", SamplingFeatureTypeCV:  ",CHAR(34),INDEX(SamplingFeatures[Sampling Feature Type],$A4331),CHAR(34),
", SamplingFeatureCode:  ",CHAR(34),INDEX(SamplingFeatures[Feature Code],$A4331),CHAR(34),
", SamplingFeatureName:  ",CHAR(34),INDEX(SamplingFeatures[Feature Name],$A4331),CHAR(34),
", SamplingFeatureDescription:  ",CHAR(34),INDEX(SamplingFeatures[Feature Description],$A4331),CHAR(34),
", SamplingFeatureGeotypeCV:  ",CHAR(34),INDEX(SamplingFeatures[Feature Geo Type],$A4331),CHAR(34),
", FeatureGeometry:  ",CHAR(34),INDEX(SamplingFeatures[Feature Geometry],$A4331),CHAR(34),
", Elevation_m:  ",CHAR(34),INDEX(SamplingFeatures[Elevation_m],$A4331),CHAR(34),
", ElevationDatumCV:  ",CHAR(34),ElevationDatum,CHAR(34),"}"))</f>
        <v>#REF!</v>
      </c>
      <c r="L4331" t="e">
        <f>IF(INDEX(SamplingFeatures[Sampling Feature Type],$A4331)&lt;&gt;"Site","",
CONCATENATE("  - &amp;SiteID",TEXT(SUMPRODUCT(--($L$3:$L4330&lt;&gt;"")),"0000"),
" {","SamplingFeatureID:  *SamplingFeatureID",TEXT($A4331,"0000"),
", SiteTypeCV:  ",CHAR(34),INDEX(Sites[Site Type],$A4331),CHAR(34),
", Latitude:  ",INDEX(Sites[Latitude],$A4331),
", Longitude:  ",INDEX(Sites[Longitude],$A4331),
", SRSName:  ",CHAR(34),LatLonDatum,CHAR(34),"}"))</f>
        <v>#REF!</v>
      </c>
      <c r="M4331" t="e">
        <f>IF(INDEX(SamplingFeatures[Sampling Feature Type],$A4331)&lt;&gt;"Specimen","",
CONCATENATE("  - &amp;SpecimenID",TEXT(SUMPRODUCT(--($M$3:$M4330&lt;&gt;"")),"0000"),
" {","SamplingFeatureID:  *SamplingFeatureID",TEXT($A4331,"0000"),
", SpecimenTypeCV:  ",CHAR(34),INDEX(Specimens[Specimen Type],$A4331),CHAR(34),
", SpecimenMediumCV:  ",INDEX(Specimens[Specimen Medium],$A4331),
", IsFieldSpecimen:  ",CHAR(34),INDEX(Specimens[Is Field Specimen?],$A4331),CHAR(34),"}"))</f>
        <v>#REF!</v>
      </c>
      <c r="N4331" t="e">
        <f>IF(COUNTA(SpatialOffsets[])=0,"", IF(INDEX(SpatialOffsets[Spatial Offset Type],$A4331)="","",
CONCATENATE("  - &amp;SpatialOffsetID",TEXT($A4331,"0000"),
" {","SpatialOffsetTypeCV:  ",CHAR(34),INDEX(SpatialOffsets[Spatial Offset Type],$A4331),CHAR(34),
", Offset1Value:  ",INDEX(SpatialOffsets[Offset 1 Value],$A4331),
", Offset1UnitID:  ",CHAR(34),INDEX(SpatialOffsets[Offset 1 Unit],$A4331),CHAR(34),
", Offset2Value:  ",INDEX(SpatialOffsets[Offset 2 Value],$A4331),
", Offset2UnitID:  ",CHAR(34),INDEX(SpatialOffsets[Offset 2 Unit],$A4331),CHAR(34),
", Offset3Value:  ",INDEX(SpatialOffsets[Offset 3 Value],$A4331),
", Offset3UnitID:  ",CHAR(34),INDEX(SpatialOffsets[Offset 3 Unit],$A4331),CHAR(34),,"}")))</f>
        <v>#REF!</v>
      </c>
      <c r="O4331" t="e">
        <f>IF(COUNTA(RelatedFeatures[])=0,"", IF(INDEX(RelatedFeatures[First Sampling Feature Code],$A4331)="","",
CONCATENATE("  - &amp;RelationID",TEXT($A4331,"0000"),
" {","SamplingFeatureID:  *SamplingFeatureID",TEXT(MATCH(INDEX(RelatedFeatures[First Sampling Feature Code],$A4331),SamplingFeatures[Feature Code],0),"0000"),
", RelationshipTypeCV:  ",CHAR(34),INDEX(RelatedFeatures[Relationship Type],$A4331),CHAR(34),
", RelatedFeatureID: *SamplingFeatureID",TEXT(MATCH(INDEX(RelatedFeatures[Second Sampling Feature Code],$A4331),SamplingFeatures[Feature Code],0),"0000"),
", SpatialOffsetID:  ",IF(INDEX(RelatedFeatures[Offset Number],$A4331)="","",CONCATENATE("*SpatialOffsetID",TEXT(INDEX(RelatedFeatures[Offset Number],$A4331),"0000"))),"}")))</f>
        <v>#REF!</v>
      </c>
      <c r="P4331" t="e">
        <f>IF(INDEX(Methods[Method Type],$A4331)="","",
CONCATENATE("  - &amp;MethodID",TEXT($A4331,"0000"),
" {","MethodTypeCV:  ",CHAR(34),INDEX(Methods[Method Type],$A4331),CHAR(34),
", MethodCode:  ",CHAR(34),INDEX(Methods[Method Code],$A4331),CHAR(34),
", MethodName:  ",CHAR(34),INDEX(Methods[Method Name],$A4331),CHAR(34),
", MethodDescription:  ",CHAR(34),INDEX(Methods[Method Description],$A4331),CHAR(34),
", MethodLink:  ",CHAR(34),INDEX(Methods[Method Link],$A4331),CHAR(34),
", OrganizationID: *OrganizationID",TEXT(MATCH(INDEX(Methods[Organization Name],$A4331),Organizations[Organization Name],0),"0000"),"}"))</f>
        <v>#REF!</v>
      </c>
      <c r="Q4331" t="e">
        <f>IF(INDEX(Variables[Variable Type],$A4331)="","",
CONCATENATE("  - &amp;VariableID",TEXT($A4331,"0000"),
" {","VariableTypeCV:  ",CHAR(34),INDEX(Variables[Variable Type],$A4331),CHAR(34),
", VariableCode:  ",CHAR(34),INDEX(Variables[Variable Code],$A4331),CHAR(34),
", VariableNameCV:  ",CHAR(34),INDEX(Variables[Variable Name],$A4331),CHAR(34),
", VariableDefinition:  ",CHAR(34),INDEX(Variables[Variable Definition],$A4331),CHAR(34),
", SpecciationCV:  ",CHAR(34),INDEX(Variables[Speciation],$A4331),CHAR(34),
", NoDataValue:  ",CHAR(34),INDEX(Variables[No Data Value],$A4331),CHAR(34),"}"))</f>
        <v>#REF!</v>
      </c>
    </row>
    <row r="4332" spans="1:17" x14ac:dyDescent="0.25">
      <c r="A4332">
        <v>4329</v>
      </c>
      <c r="D4332" t="e">
        <f>IF(INDEX(People[First Name],$A4332)="","",
CONCATENATE("  - &amp;PersonID",TEXT($A4332,"0000"),
" {","PersonFirstName:  ",CHAR(34),INDEX(People[First Name],$A4332),CHAR(34),
", PersonMiddleName:  ",CHAR(34),INDEX(People[Middle Name],$A4332),CHAR(34),
", PersonLastName:  ",CHAR(34),INDEX(People[Last Name],$A4332),CHAR(34),"}"))</f>
        <v>#REF!</v>
      </c>
      <c r="E4332" t="e">
        <f>IF(INDEX(Organizations[Organization Type '[CV']],$A4332)="","",
CONCATENATE("  - &amp;OrganizationID",TEXT($A4332,"0000"),
" {","OrganizationTypeCV:  ",CHAR(34),INDEX(Organizations[Organization Type '[CV']],$A4332),CHAR(34),
", OrganizationCode:  ",CHAR(34),INDEX(Organizations[Organization Code],$A4332),CHAR(34),
", OrganizationName:  ",CHAR(34),INDEX(Organizations[Organization Name],$A4332),CHAR(34),
", OrganizationDescription:  ",CHAR(34),INDEX(Organizations[Organization Description],$A4332),CHAR(34),
", OrganizationLink:  ",CHAR(34),INDEX(Organizations[Organization Link],$A4332),CHAR(34),"}"))</f>
        <v>#REF!</v>
      </c>
      <c r="F4332" t="e">
        <f>IF(INDEX(People[First Name],$A4332)="","",
CONCATENATE("  - &amp;AffiliationID",TEXT($A4332,"0000"),
" {PersonID: *PersonID",TEXT($A4332,"0000"),
", OrganizationID: *OrganizationID",TEXT(MATCH(INDEX(People[Organization Name],$A4332),Organizations[Organization Name],0),"0000"),
", IsPrimaryOrganizationContact: , AffiliationStartDate: , AffiliationEndDate: , PrimaryPhone: ",
", PrimaryEmail: ",CHAR(34),INDEX(People[Primary Email],$A4332),CHAR(34),
", PrimaryAddress: ",CHAR(34),INDEX(People[Primary Address],$A4332),CHAR(34),
", PersonLink: }"))</f>
        <v>#REF!</v>
      </c>
      <c r="H4332" t="e">
        <f>IF(COUNTA(CitationInformation)=0,"",IF(INDEX(AuthorList[Author Name],$A4332)="","",
CONCATENATE("  - &amp;AuthorListID",TEXT($A4332,"0000"),
"  {CitationID: *CitationID0001",
", PersonID: *PersonID",TEXT(MATCH(INDEX(AuthorList[Author Name],$A4332),People[Full Name],0),"0000"),
", AuthorOrder: ",INDEX(AuthorList[Author Number],$A4332),"}")))</f>
        <v>#REF!</v>
      </c>
      <c r="K4332" t="e">
        <f>IF(INDEX(SamplingFeatures[Feature Code],$A4332)="","",
CONCATENATE("  - &amp;SamplingFeatureID",TEXT($A4332,"0000"),
" {","SamplingFeatureUUID:  ",CHAR(34),INDEX(SamplingFeatures[Sampling Feature UUID],$A4332),CHAR(34),
", SamplingFeatureTypeCV:  ",CHAR(34),INDEX(SamplingFeatures[Sampling Feature Type],$A4332),CHAR(34),
", SamplingFeatureCode:  ",CHAR(34),INDEX(SamplingFeatures[Feature Code],$A4332),CHAR(34),
", SamplingFeatureName:  ",CHAR(34),INDEX(SamplingFeatures[Feature Name],$A4332),CHAR(34),
", SamplingFeatureDescription:  ",CHAR(34),INDEX(SamplingFeatures[Feature Description],$A4332),CHAR(34),
", SamplingFeatureGeotypeCV:  ",CHAR(34),INDEX(SamplingFeatures[Feature Geo Type],$A4332),CHAR(34),
", FeatureGeometry:  ",CHAR(34),INDEX(SamplingFeatures[Feature Geometry],$A4332),CHAR(34),
", Elevation_m:  ",CHAR(34),INDEX(SamplingFeatures[Elevation_m],$A4332),CHAR(34),
", ElevationDatumCV:  ",CHAR(34),ElevationDatum,CHAR(34),"}"))</f>
        <v>#REF!</v>
      </c>
      <c r="L4332" t="e">
        <f>IF(INDEX(SamplingFeatures[Sampling Feature Type],$A4332)&lt;&gt;"Site","",
CONCATENATE("  - &amp;SiteID",TEXT(SUMPRODUCT(--($L$3:$L4331&lt;&gt;"")),"0000"),
" {","SamplingFeatureID:  *SamplingFeatureID",TEXT($A4332,"0000"),
", SiteTypeCV:  ",CHAR(34),INDEX(Sites[Site Type],$A4332),CHAR(34),
", Latitude:  ",INDEX(Sites[Latitude],$A4332),
", Longitude:  ",INDEX(Sites[Longitude],$A4332),
", SRSName:  ",CHAR(34),LatLonDatum,CHAR(34),"}"))</f>
        <v>#REF!</v>
      </c>
      <c r="M4332" t="e">
        <f>IF(INDEX(SamplingFeatures[Sampling Feature Type],$A4332)&lt;&gt;"Specimen","",
CONCATENATE("  - &amp;SpecimenID",TEXT(SUMPRODUCT(--($M$3:$M4331&lt;&gt;"")),"0000"),
" {","SamplingFeatureID:  *SamplingFeatureID",TEXT($A4332,"0000"),
", SpecimenTypeCV:  ",CHAR(34),INDEX(Specimens[Specimen Type],$A4332),CHAR(34),
", SpecimenMediumCV:  ",INDEX(Specimens[Specimen Medium],$A4332),
", IsFieldSpecimen:  ",CHAR(34),INDEX(Specimens[Is Field Specimen?],$A4332),CHAR(34),"}"))</f>
        <v>#REF!</v>
      </c>
      <c r="N4332" t="e">
        <f>IF(COUNTA(SpatialOffsets[])=0,"", IF(INDEX(SpatialOffsets[Spatial Offset Type],$A4332)="","",
CONCATENATE("  - &amp;SpatialOffsetID",TEXT($A4332,"0000"),
" {","SpatialOffsetTypeCV:  ",CHAR(34),INDEX(SpatialOffsets[Spatial Offset Type],$A4332),CHAR(34),
", Offset1Value:  ",INDEX(SpatialOffsets[Offset 1 Value],$A4332),
", Offset1UnitID:  ",CHAR(34),INDEX(SpatialOffsets[Offset 1 Unit],$A4332),CHAR(34),
", Offset2Value:  ",INDEX(SpatialOffsets[Offset 2 Value],$A4332),
", Offset2UnitID:  ",CHAR(34),INDEX(SpatialOffsets[Offset 2 Unit],$A4332),CHAR(34),
", Offset3Value:  ",INDEX(SpatialOffsets[Offset 3 Value],$A4332),
", Offset3UnitID:  ",CHAR(34),INDEX(SpatialOffsets[Offset 3 Unit],$A4332),CHAR(34),,"}")))</f>
        <v>#REF!</v>
      </c>
      <c r="O4332" t="e">
        <f>IF(COUNTA(RelatedFeatures[])=0,"", IF(INDEX(RelatedFeatures[First Sampling Feature Code],$A4332)="","",
CONCATENATE("  - &amp;RelationID",TEXT($A4332,"0000"),
" {","SamplingFeatureID:  *SamplingFeatureID",TEXT(MATCH(INDEX(RelatedFeatures[First Sampling Feature Code],$A4332),SamplingFeatures[Feature Code],0),"0000"),
", RelationshipTypeCV:  ",CHAR(34),INDEX(RelatedFeatures[Relationship Type],$A4332),CHAR(34),
", RelatedFeatureID: *SamplingFeatureID",TEXT(MATCH(INDEX(RelatedFeatures[Second Sampling Feature Code],$A4332),SamplingFeatures[Feature Code],0),"0000"),
", SpatialOffsetID:  ",IF(INDEX(RelatedFeatures[Offset Number],$A4332)="","",CONCATENATE("*SpatialOffsetID",TEXT(INDEX(RelatedFeatures[Offset Number],$A4332),"0000"))),"}")))</f>
        <v>#REF!</v>
      </c>
      <c r="P4332" t="e">
        <f>IF(INDEX(Methods[Method Type],$A4332)="","",
CONCATENATE("  - &amp;MethodID",TEXT($A4332,"0000"),
" {","MethodTypeCV:  ",CHAR(34),INDEX(Methods[Method Type],$A4332),CHAR(34),
", MethodCode:  ",CHAR(34),INDEX(Methods[Method Code],$A4332),CHAR(34),
", MethodName:  ",CHAR(34),INDEX(Methods[Method Name],$A4332),CHAR(34),
", MethodDescription:  ",CHAR(34),INDEX(Methods[Method Description],$A4332),CHAR(34),
", MethodLink:  ",CHAR(34),INDEX(Methods[Method Link],$A4332),CHAR(34),
", OrganizationID: *OrganizationID",TEXT(MATCH(INDEX(Methods[Organization Name],$A4332),Organizations[Organization Name],0),"0000"),"}"))</f>
        <v>#REF!</v>
      </c>
      <c r="Q4332" t="e">
        <f>IF(INDEX(Variables[Variable Type],$A4332)="","",
CONCATENATE("  - &amp;VariableID",TEXT($A4332,"0000"),
" {","VariableTypeCV:  ",CHAR(34),INDEX(Variables[Variable Type],$A4332),CHAR(34),
", VariableCode:  ",CHAR(34),INDEX(Variables[Variable Code],$A4332),CHAR(34),
", VariableNameCV:  ",CHAR(34),INDEX(Variables[Variable Name],$A4332),CHAR(34),
", VariableDefinition:  ",CHAR(34),INDEX(Variables[Variable Definition],$A4332),CHAR(34),
", SpecciationCV:  ",CHAR(34),INDEX(Variables[Speciation],$A4332),CHAR(34),
", NoDataValue:  ",CHAR(34),INDEX(Variables[No Data Value],$A4332),CHAR(34),"}"))</f>
        <v>#REF!</v>
      </c>
    </row>
    <row r="4333" spans="1:17" x14ac:dyDescent="0.25">
      <c r="A4333">
        <v>4330</v>
      </c>
      <c r="D4333" t="e">
        <f>IF(INDEX(People[First Name],$A4333)="","",
CONCATENATE("  - &amp;PersonID",TEXT($A4333,"0000"),
" {","PersonFirstName:  ",CHAR(34),INDEX(People[First Name],$A4333),CHAR(34),
", PersonMiddleName:  ",CHAR(34),INDEX(People[Middle Name],$A4333),CHAR(34),
", PersonLastName:  ",CHAR(34),INDEX(People[Last Name],$A4333),CHAR(34),"}"))</f>
        <v>#REF!</v>
      </c>
      <c r="E4333" t="e">
        <f>IF(INDEX(Organizations[Organization Type '[CV']],$A4333)="","",
CONCATENATE("  - &amp;OrganizationID",TEXT($A4333,"0000"),
" {","OrganizationTypeCV:  ",CHAR(34),INDEX(Organizations[Organization Type '[CV']],$A4333),CHAR(34),
", OrganizationCode:  ",CHAR(34),INDEX(Organizations[Organization Code],$A4333),CHAR(34),
", OrganizationName:  ",CHAR(34),INDEX(Organizations[Organization Name],$A4333),CHAR(34),
", OrganizationDescription:  ",CHAR(34),INDEX(Organizations[Organization Description],$A4333),CHAR(34),
", OrganizationLink:  ",CHAR(34),INDEX(Organizations[Organization Link],$A4333),CHAR(34),"}"))</f>
        <v>#REF!</v>
      </c>
      <c r="F4333" t="e">
        <f>IF(INDEX(People[First Name],$A4333)="","",
CONCATENATE("  - &amp;AffiliationID",TEXT($A4333,"0000"),
" {PersonID: *PersonID",TEXT($A4333,"0000"),
", OrganizationID: *OrganizationID",TEXT(MATCH(INDEX(People[Organization Name],$A4333),Organizations[Organization Name],0),"0000"),
", IsPrimaryOrganizationContact: , AffiliationStartDate: , AffiliationEndDate: , PrimaryPhone: ",
", PrimaryEmail: ",CHAR(34),INDEX(People[Primary Email],$A4333),CHAR(34),
", PrimaryAddress: ",CHAR(34),INDEX(People[Primary Address],$A4333),CHAR(34),
", PersonLink: }"))</f>
        <v>#REF!</v>
      </c>
      <c r="H4333" t="e">
        <f>IF(COUNTA(CitationInformation)=0,"",IF(INDEX(AuthorList[Author Name],$A4333)="","",
CONCATENATE("  - &amp;AuthorListID",TEXT($A4333,"0000"),
"  {CitationID: *CitationID0001",
", PersonID: *PersonID",TEXT(MATCH(INDEX(AuthorList[Author Name],$A4333),People[Full Name],0),"0000"),
", AuthorOrder: ",INDEX(AuthorList[Author Number],$A4333),"}")))</f>
        <v>#REF!</v>
      </c>
      <c r="K4333" t="e">
        <f>IF(INDEX(SamplingFeatures[Feature Code],$A4333)="","",
CONCATENATE("  - &amp;SamplingFeatureID",TEXT($A4333,"0000"),
" {","SamplingFeatureUUID:  ",CHAR(34),INDEX(SamplingFeatures[Sampling Feature UUID],$A4333),CHAR(34),
", SamplingFeatureTypeCV:  ",CHAR(34),INDEX(SamplingFeatures[Sampling Feature Type],$A4333),CHAR(34),
", SamplingFeatureCode:  ",CHAR(34),INDEX(SamplingFeatures[Feature Code],$A4333),CHAR(34),
", SamplingFeatureName:  ",CHAR(34),INDEX(SamplingFeatures[Feature Name],$A4333),CHAR(34),
", SamplingFeatureDescription:  ",CHAR(34),INDEX(SamplingFeatures[Feature Description],$A4333),CHAR(34),
", SamplingFeatureGeotypeCV:  ",CHAR(34),INDEX(SamplingFeatures[Feature Geo Type],$A4333),CHAR(34),
", FeatureGeometry:  ",CHAR(34),INDEX(SamplingFeatures[Feature Geometry],$A4333),CHAR(34),
", Elevation_m:  ",CHAR(34),INDEX(SamplingFeatures[Elevation_m],$A4333),CHAR(34),
", ElevationDatumCV:  ",CHAR(34),ElevationDatum,CHAR(34),"}"))</f>
        <v>#REF!</v>
      </c>
      <c r="L4333" t="e">
        <f>IF(INDEX(SamplingFeatures[Sampling Feature Type],$A4333)&lt;&gt;"Site","",
CONCATENATE("  - &amp;SiteID",TEXT(SUMPRODUCT(--($L$3:$L4332&lt;&gt;"")),"0000"),
" {","SamplingFeatureID:  *SamplingFeatureID",TEXT($A4333,"0000"),
", SiteTypeCV:  ",CHAR(34),INDEX(Sites[Site Type],$A4333),CHAR(34),
", Latitude:  ",INDEX(Sites[Latitude],$A4333),
", Longitude:  ",INDEX(Sites[Longitude],$A4333),
", SRSName:  ",CHAR(34),LatLonDatum,CHAR(34),"}"))</f>
        <v>#REF!</v>
      </c>
      <c r="M4333" t="e">
        <f>IF(INDEX(SamplingFeatures[Sampling Feature Type],$A4333)&lt;&gt;"Specimen","",
CONCATENATE("  - &amp;SpecimenID",TEXT(SUMPRODUCT(--($M$3:$M4332&lt;&gt;"")),"0000"),
" {","SamplingFeatureID:  *SamplingFeatureID",TEXT($A4333,"0000"),
", SpecimenTypeCV:  ",CHAR(34),INDEX(Specimens[Specimen Type],$A4333),CHAR(34),
", SpecimenMediumCV:  ",INDEX(Specimens[Specimen Medium],$A4333),
", IsFieldSpecimen:  ",CHAR(34),INDEX(Specimens[Is Field Specimen?],$A4333),CHAR(34),"}"))</f>
        <v>#REF!</v>
      </c>
      <c r="N4333" t="e">
        <f>IF(COUNTA(SpatialOffsets[])=0,"", IF(INDEX(SpatialOffsets[Spatial Offset Type],$A4333)="","",
CONCATENATE("  - &amp;SpatialOffsetID",TEXT($A4333,"0000"),
" {","SpatialOffsetTypeCV:  ",CHAR(34),INDEX(SpatialOffsets[Spatial Offset Type],$A4333),CHAR(34),
", Offset1Value:  ",INDEX(SpatialOffsets[Offset 1 Value],$A4333),
", Offset1UnitID:  ",CHAR(34),INDEX(SpatialOffsets[Offset 1 Unit],$A4333),CHAR(34),
", Offset2Value:  ",INDEX(SpatialOffsets[Offset 2 Value],$A4333),
", Offset2UnitID:  ",CHAR(34),INDEX(SpatialOffsets[Offset 2 Unit],$A4333),CHAR(34),
", Offset3Value:  ",INDEX(SpatialOffsets[Offset 3 Value],$A4333),
", Offset3UnitID:  ",CHAR(34),INDEX(SpatialOffsets[Offset 3 Unit],$A4333),CHAR(34),,"}")))</f>
        <v>#REF!</v>
      </c>
      <c r="O4333" t="e">
        <f>IF(COUNTA(RelatedFeatures[])=0,"", IF(INDEX(RelatedFeatures[First Sampling Feature Code],$A4333)="","",
CONCATENATE("  - &amp;RelationID",TEXT($A4333,"0000"),
" {","SamplingFeatureID:  *SamplingFeatureID",TEXT(MATCH(INDEX(RelatedFeatures[First Sampling Feature Code],$A4333),SamplingFeatures[Feature Code],0),"0000"),
", RelationshipTypeCV:  ",CHAR(34),INDEX(RelatedFeatures[Relationship Type],$A4333),CHAR(34),
", RelatedFeatureID: *SamplingFeatureID",TEXT(MATCH(INDEX(RelatedFeatures[Second Sampling Feature Code],$A4333),SamplingFeatures[Feature Code],0),"0000"),
", SpatialOffsetID:  ",IF(INDEX(RelatedFeatures[Offset Number],$A4333)="","",CONCATENATE("*SpatialOffsetID",TEXT(INDEX(RelatedFeatures[Offset Number],$A4333),"0000"))),"}")))</f>
        <v>#REF!</v>
      </c>
      <c r="P4333" t="e">
        <f>IF(INDEX(Methods[Method Type],$A4333)="","",
CONCATENATE("  - &amp;MethodID",TEXT($A4333,"0000"),
" {","MethodTypeCV:  ",CHAR(34),INDEX(Methods[Method Type],$A4333),CHAR(34),
", MethodCode:  ",CHAR(34),INDEX(Methods[Method Code],$A4333),CHAR(34),
", MethodName:  ",CHAR(34),INDEX(Methods[Method Name],$A4333),CHAR(34),
", MethodDescription:  ",CHAR(34),INDEX(Methods[Method Description],$A4333),CHAR(34),
", MethodLink:  ",CHAR(34),INDEX(Methods[Method Link],$A4333),CHAR(34),
", OrganizationID: *OrganizationID",TEXT(MATCH(INDEX(Methods[Organization Name],$A4333),Organizations[Organization Name],0),"0000"),"}"))</f>
        <v>#REF!</v>
      </c>
      <c r="Q4333" t="e">
        <f>IF(INDEX(Variables[Variable Type],$A4333)="","",
CONCATENATE("  - &amp;VariableID",TEXT($A4333,"0000"),
" {","VariableTypeCV:  ",CHAR(34),INDEX(Variables[Variable Type],$A4333),CHAR(34),
", VariableCode:  ",CHAR(34),INDEX(Variables[Variable Code],$A4333),CHAR(34),
", VariableNameCV:  ",CHAR(34),INDEX(Variables[Variable Name],$A4333),CHAR(34),
", VariableDefinition:  ",CHAR(34),INDEX(Variables[Variable Definition],$A4333),CHAR(34),
", SpecciationCV:  ",CHAR(34),INDEX(Variables[Speciation],$A4333),CHAR(34),
", NoDataValue:  ",CHAR(34),INDEX(Variables[No Data Value],$A4333),CHAR(34),"}"))</f>
        <v>#REF!</v>
      </c>
    </row>
    <row r="4334" spans="1:17" x14ac:dyDescent="0.25">
      <c r="A4334">
        <v>4331</v>
      </c>
      <c r="D4334" t="e">
        <f>IF(INDEX(People[First Name],$A4334)="","",
CONCATENATE("  - &amp;PersonID",TEXT($A4334,"0000"),
" {","PersonFirstName:  ",CHAR(34),INDEX(People[First Name],$A4334),CHAR(34),
", PersonMiddleName:  ",CHAR(34),INDEX(People[Middle Name],$A4334),CHAR(34),
", PersonLastName:  ",CHAR(34),INDEX(People[Last Name],$A4334),CHAR(34),"}"))</f>
        <v>#REF!</v>
      </c>
      <c r="E4334" t="e">
        <f>IF(INDEX(Organizations[Organization Type '[CV']],$A4334)="","",
CONCATENATE("  - &amp;OrganizationID",TEXT($A4334,"0000"),
" {","OrganizationTypeCV:  ",CHAR(34),INDEX(Organizations[Organization Type '[CV']],$A4334),CHAR(34),
", OrganizationCode:  ",CHAR(34),INDEX(Organizations[Organization Code],$A4334),CHAR(34),
", OrganizationName:  ",CHAR(34),INDEX(Organizations[Organization Name],$A4334),CHAR(34),
", OrganizationDescription:  ",CHAR(34),INDEX(Organizations[Organization Description],$A4334),CHAR(34),
", OrganizationLink:  ",CHAR(34),INDEX(Organizations[Organization Link],$A4334),CHAR(34),"}"))</f>
        <v>#REF!</v>
      </c>
      <c r="F4334" t="e">
        <f>IF(INDEX(People[First Name],$A4334)="","",
CONCATENATE("  - &amp;AffiliationID",TEXT($A4334,"0000"),
" {PersonID: *PersonID",TEXT($A4334,"0000"),
", OrganizationID: *OrganizationID",TEXT(MATCH(INDEX(People[Organization Name],$A4334),Organizations[Organization Name],0),"0000"),
", IsPrimaryOrganizationContact: , AffiliationStartDate: , AffiliationEndDate: , PrimaryPhone: ",
", PrimaryEmail: ",CHAR(34),INDEX(People[Primary Email],$A4334),CHAR(34),
", PrimaryAddress: ",CHAR(34),INDEX(People[Primary Address],$A4334),CHAR(34),
", PersonLink: }"))</f>
        <v>#REF!</v>
      </c>
      <c r="H4334" t="e">
        <f>IF(COUNTA(CitationInformation)=0,"",IF(INDEX(AuthorList[Author Name],$A4334)="","",
CONCATENATE("  - &amp;AuthorListID",TEXT($A4334,"0000"),
"  {CitationID: *CitationID0001",
", PersonID: *PersonID",TEXT(MATCH(INDEX(AuthorList[Author Name],$A4334),People[Full Name],0),"0000"),
", AuthorOrder: ",INDEX(AuthorList[Author Number],$A4334),"}")))</f>
        <v>#REF!</v>
      </c>
      <c r="K4334" t="e">
        <f>IF(INDEX(SamplingFeatures[Feature Code],$A4334)="","",
CONCATENATE("  - &amp;SamplingFeatureID",TEXT($A4334,"0000"),
" {","SamplingFeatureUUID:  ",CHAR(34),INDEX(SamplingFeatures[Sampling Feature UUID],$A4334),CHAR(34),
", SamplingFeatureTypeCV:  ",CHAR(34),INDEX(SamplingFeatures[Sampling Feature Type],$A4334),CHAR(34),
", SamplingFeatureCode:  ",CHAR(34),INDEX(SamplingFeatures[Feature Code],$A4334),CHAR(34),
", SamplingFeatureName:  ",CHAR(34),INDEX(SamplingFeatures[Feature Name],$A4334),CHAR(34),
", SamplingFeatureDescription:  ",CHAR(34),INDEX(SamplingFeatures[Feature Description],$A4334),CHAR(34),
", SamplingFeatureGeotypeCV:  ",CHAR(34),INDEX(SamplingFeatures[Feature Geo Type],$A4334),CHAR(34),
", FeatureGeometry:  ",CHAR(34),INDEX(SamplingFeatures[Feature Geometry],$A4334),CHAR(34),
", Elevation_m:  ",CHAR(34),INDEX(SamplingFeatures[Elevation_m],$A4334),CHAR(34),
", ElevationDatumCV:  ",CHAR(34),ElevationDatum,CHAR(34),"}"))</f>
        <v>#REF!</v>
      </c>
      <c r="L4334" t="e">
        <f>IF(INDEX(SamplingFeatures[Sampling Feature Type],$A4334)&lt;&gt;"Site","",
CONCATENATE("  - &amp;SiteID",TEXT(SUMPRODUCT(--($L$3:$L4333&lt;&gt;"")),"0000"),
" {","SamplingFeatureID:  *SamplingFeatureID",TEXT($A4334,"0000"),
", SiteTypeCV:  ",CHAR(34),INDEX(Sites[Site Type],$A4334),CHAR(34),
", Latitude:  ",INDEX(Sites[Latitude],$A4334),
", Longitude:  ",INDEX(Sites[Longitude],$A4334),
", SRSName:  ",CHAR(34),LatLonDatum,CHAR(34),"}"))</f>
        <v>#REF!</v>
      </c>
      <c r="M4334" t="e">
        <f>IF(INDEX(SamplingFeatures[Sampling Feature Type],$A4334)&lt;&gt;"Specimen","",
CONCATENATE("  - &amp;SpecimenID",TEXT(SUMPRODUCT(--($M$3:$M4333&lt;&gt;"")),"0000"),
" {","SamplingFeatureID:  *SamplingFeatureID",TEXT($A4334,"0000"),
", SpecimenTypeCV:  ",CHAR(34),INDEX(Specimens[Specimen Type],$A4334),CHAR(34),
", SpecimenMediumCV:  ",INDEX(Specimens[Specimen Medium],$A4334),
", IsFieldSpecimen:  ",CHAR(34),INDEX(Specimens[Is Field Specimen?],$A4334),CHAR(34),"}"))</f>
        <v>#REF!</v>
      </c>
      <c r="N4334" t="e">
        <f>IF(COUNTA(SpatialOffsets[])=0,"", IF(INDEX(SpatialOffsets[Spatial Offset Type],$A4334)="","",
CONCATENATE("  - &amp;SpatialOffsetID",TEXT($A4334,"0000"),
" {","SpatialOffsetTypeCV:  ",CHAR(34),INDEX(SpatialOffsets[Spatial Offset Type],$A4334),CHAR(34),
", Offset1Value:  ",INDEX(SpatialOffsets[Offset 1 Value],$A4334),
", Offset1UnitID:  ",CHAR(34),INDEX(SpatialOffsets[Offset 1 Unit],$A4334),CHAR(34),
", Offset2Value:  ",INDEX(SpatialOffsets[Offset 2 Value],$A4334),
", Offset2UnitID:  ",CHAR(34),INDEX(SpatialOffsets[Offset 2 Unit],$A4334),CHAR(34),
", Offset3Value:  ",INDEX(SpatialOffsets[Offset 3 Value],$A4334),
", Offset3UnitID:  ",CHAR(34),INDEX(SpatialOffsets[Offset 3 Unit],$A4334),CHAR(34),,"}")))</f>
        <v>#REF!</v>
      </c>
      <c r="O4334" t="e">
        <f>IF(COUNTA(RelatedFeatures[])=0,"", IF(INDEX(RelatedFeatures[First Sampling Feature Code],$A4334)="","",
CONCATENATE("  - &amp;RelationID",TEXT($A4334,"0000"),
" {","SamplingFeatureID:  *SamplingFeatureID",TEXT(MATCH(INDEX(RelatedFeatures[First Sampling Feature Code],$A4334),SamplingFeatures[Feature Code],0),"0000"),
", RelationshipTypeCV:  ",CHAR(34),INDEX(RelatedFeatures[Relationship Type],$A4334),CHAR(34),
", RelatedFeatureID: *SamplingFeatureID",TEXT(MATCH(INDEX(RelatedFeatures[Second Sampling Feature Code],$A4334),SamplingFeatures[Feature Code],0),"0000"),
", SpatialOffsetID:  ",IF(INDEX(RelatedFeatures[Offset Number],$A4334)="","",CONCATENATE("*SpatialOffsetID",TEXT(INDEX(RelatedFeatures[Offset Number],$A4334),"0000"))),"}")))</f>
        <v>#REF!</v>
      </c>
      <c r="P4334" t="e">
        <f>IF(INDEX(Methods[Method Type],$A4334)="","",
CONCATENATE("  - &amp;MethodID",TEXT($A4334,"0000"),
" {","MethodTypeCV:  ",CHAR(34),INDEX(Methods[Method Type],$A4334),CHAR(34),
", MethodCode:  ",CHAR(34),INDEX(Methods[Method Code],$A4334),CHAR(34),
", MethodName:  ",CHAR(34),INDEX(Methods[Method Name],$A4334),CHAR(34),
", MethodDescription:  ",CHAR(34),INDEX(Methods[Method Description],$A4334),CHAR(34),
", MethodLink:  ",CHAR(34),INDEX(Methods[Method Link],$A4334),CHAR(34),
", OrganizationID: *OrganizationID",TEXT(MATCH(INDEX(Methods[Organization Name],$A4334),Organizations[Organization Name],0),"0000"),"}"))</f>
        <v>#REF!</v>
      </c>
      <c r="Q4334" t="e">
        <f>IF(INDEX(Variables[Variable Type],$A4334)="","",
CONCATENATE("  - &amp;VariableID",TEXT($A4334,"0000"),
" {","VariableTypeCV:  ",CHAR(34),INDEX(Variables[Variable Type],$A4334),CHAR(34),
", VariableCode:  ",CHAR(34),INDEX(Variables[Variable Code],$A4334),CHAR(34),
", VariableNameCV:  ",CHAR(34),INDEX(Variables[Variable Name],$A4334),CHAR(34),
", VariableDefinition:  ",CHAR(34),INDEX(Variables[Variable Definition],$A4334),CHAR(34),
", SpecciationCV:  ",CHAR(34),INDEX(Variables[Speciation],$A4334),CHAR(34),
", NoDataValue:  ",CHAR(34),INDEX(Variables[No Data Value],$A4334),CHAR(34),"}"))</f>
        <v>#REF!</v>
      </c>
    </row>
    <row r="4335" spans="1:17" x14ac:dyDescent="0.25">
      <c r="A4335">
        <v>4332</v>
      </c>
      <c r="D4335" t="e">
        <f>IF(INDEX(People[First Name],$A4335)="","",
CONCATENATE("  - &amp;PersonID",TEXT($A4335,"0000"),
" {","PersonFirstName:  ",CHAR(34),INDEX(People[First Name],$A4335),CHAR(34),
", PersonMiddleName:  ",CHAR(34),INDEX(People[Middle Name],$A4335),CHAR(34),
", PersonLastName:  ",CHAR(34),INDEX(People[Last Name],$A4335),CHAR(34),"}"))</f>
        <v>#REF!</v>
      </c>
      <c r="E4335" t="e">
        <f>IF(INDEX(Organizations[Organization Type '[CV']],$A4335)="","",
CONCATENATE("  - &amp;OrganizationID",TEXT($A4335,"0000"),
" {","OrganizationTypeCV:  ",CHAR(34),INDEX(Organizations[Organization Type '[CV']],$A4335),CHAR(34),
", OrganizationCode:  ",CHAR(34),INDEX(Organizations[Organization Code],$A4335),CHAR(34),
", OrganizationName:  ",CHAR(34),INDEX(Organizations[Organization Name],$A4335),CHAR(34),
", OrganizationDescription:  ",CHAR(34),INDEX(Organizations[Organization Description],$A4335),CHAR(34),
", OrganizationLink:  ",CHAR(34),INDEX(Organizations[Organization Link],$A4335),CHAR(34),"}"))</f>
        <v>#REF!</v>
      </c>
      <c r="F4335" t="e">
        <f>IF(INDEX(People[First Name],$A4335)="","",
CONCATENATE("  - &amp;AffiliationID",TEXT($A4335,"0000"),
" {PersonID: *PersonID",TEXT($A4335,"0000"),
", OrganizationID: *OrganizationID",TEXT(MATCH(INDEX(People[Organization Name],$A4335),Organizations[Organization Name],0),"0000"),
", IsPrimaryOrganizationContact: , AffiliationStartDate: , AffiliationEndDate: , PrimaryPhone: ",
", PrimaryEmail: ",CHAR(34),INDEX(People[Primary Email],$A4335),CHAR(34),
", PrimaryAddress: ",CHAR(34),INDEX(People[Primary Address],$A4335),CHAR(34),
", PersonLink: }"))</f>
        <v>#REF!</v>
      </c>
      <c r="H4335" t="e">
        <f>IF(COUNTA(CitationInformation)=0,"",IF(INDEX(AuthorList[Author Name],$A4335)="","",
CONCATENATE("  - &amp;AuthorListID",TEXT($A4335,"0000"),
"  {CitationID: *CitationID0001",
", PersonID: *PersonID",TEXT(MATCH(INDEX(AuthorList[Author Name],$A4335),People[Full Name],0),"0000"),
", AuthorOrder: ",INDEX(AuthorList[Author Number],$A4335),"}")))</f>
        <v>#REF!</v>
      </c>
      <c r="K4335" t="e">
        <f>IF(INDEX(SamplingFeatures[Feature Code],$A4335)="","",
CONCATENATE("  - &amp;SamplingFeatureID",TEXT($A4335,"0000"),
" {","SamplingFeatureUUID:  ",CHAR(34),INDEX(SamplingFeatures[Sampling Feature UUID],$A4335),CHAR(34),
", SamplingFeatureTypeCV:  ",CHAR(34),INDEX(SamplingFeatures[Sampling Feature Type],$A4335),CHAR(34),
", SamplingFeatureCode:  ",CHAR(34),INDEX(SamplingFeatures[Feature Code],$A4335),CHAR(34),
", SamplingFeatureName:  ",CHAR(34),INDEX(SamplingFeatures[Feature Name],$A4335),CHAR(34),
", SamplingFeatureDescription:  ",CHAR(34),INDEX(SamplingFeatures[Feature Description],$A4335),CHAR(34),
", SamplingFeatureGeotypeCV:  ",CHAR(34),INDEX(SamplingFeatures[Feature Geo Type],$A4335),CHAR(34),
", FeatureGeometry:  ",CHAR(34),INDEX(SamplingFeatures[Feature Geometry],$A4335),CHAR(34),
", Elevation_m:  ",CHAR(34),INDEX(SamplingFeatures[Elevation_m],$A4335),CHAR(34),
", ElevationDatumCV:  ",CHAR(34),ElevationDatum,CHAR(34),"}"))</f>
        <v>#REF!</v>
      </c>
      <c r="L4335" t="e">
        <f>IF(INDEX(SamplingFeatures[Sampling Feature Type],$A4335)&lt;&gt;"Site","",
CONCATENATE("  - &amp;SiteID",TEXT(SUMPRODUCT(--($L$3:$L4334&lt;&gt;"")),"0000"),
" {","SamplingFeatureID:  *SamplingFeatureID",TEXT($A4335,"0000"),
", SiteTypeCV:  ",CHAR(34),INDEX(Sites[Site Type],$A4335),CHAR(34),
", Latitude:  ",INDEX(Sites[Latitude],$A4335),
", Longitude:  ",INDEX(Sites[Longitude],$A4335),
", SRSName:  ",CHAR(34),LatLonDatum,CHAR(34),"}"))</f>
        <v>#REF!</v>
      </c>
      <c r="M4335" t="e">
        <f>IF(INDEX(SamplingFeatures[Sampling Feature Type],$A4335)&lt;&gt;"Specimen","",
CONCATENATE("  - &amp;SpecimenID",TEXT(SUMPRODUCT(--($M$3:$M4334&lt;&gt;"")),"0000"),
" {","SamplingFeatureID:  *SamplingFeatureID",TEXT($A4335,"0000"),
", SpecimenTypeCV:  ",CHAR(34),INDEX(Specimens[Specimen Type],$A4335),CHAR(34),
", SpecimenMediumCV:  ",INDEX(Specimens[Specimen Medium],$A4335),
", IsFieldSpecimen:  ",CHAR(34),INDEX(Specimens[Is Field Specimen?],$A4335),CHAR(34),"}"))</f>
        <v>#REF!</v>
      </c>
      <c r="N4335" t="e">
        <f>IF(COUNTA(SpatialOffsets[])=0,"", IF(INDEX(SpatialOffsets[Spatial Offset Type],$A4335)="","",
CONCATENATE("  - &amp;SpatialOffsetID",TEXT($A4335,"0000"),
" {","SpatialOffsetTypeCV:  ",CHAR(34),INDEX(SpatialOffsets[Spatial Offset Type],$A4335),CHAR(34),
", Offset1Value:  ",INDEX(SpatialOffsets[Offset 1 Value],$A4335),
", Offset1UnitID:  ",CHAR(34),INDEX(SpatialOffsets[Offset 1 Unit],$A4335),CHAR(34),
", Offset2Value:  ",INDEX(SpatialOffsets[Offset 2 Value],$A4335),
", Offset2UnitID:  ",CHAR(34),INDEX(SpatialOffsets[Offset 2 Unit],$A4335),CHAR(34),
", Offset3Value:  ",INDEX(SpatialOffsets[Offset 3 Value],$A4335),
", Offset3UnitID:  ",CHAR(34),INDEX(SpatialOffsets[Offset 3 Unit],$A4335),CHAR(34),,"}")))</f>
        <v>#REF!</v>
      </c>
      <c r="O4335" t="e">
        <f>IF(COUNTA(RelatedFeatures[])=0,"", IF(INDEX(RelatedFeatures[First Sampling Feature Code],$A4335)="","",
CONCATENATE("  - &amp;RelationID",TEXT($A4335,"0000"),
" {","SamplingFeatureID:  *SamplingFeatureID",TEXT(MATCH(INDEX(RelatedFeatures[First Sampling Feature Code],$A4335),SamplingFeatures[Feature Code],0),"0000"),
", RelationshipTypeCV:  ",CHAR(34),INDEX(RelatedFeatures[Relationship Type],$A4335),CHAR(34),
", RelatedFeatureID: *SamplingFeatureID",TEXT(MATCH(INDEX(RelatedFeatures[Second Sampling Feature Code],$A4335),SamplingFeatures[Feature Code],0),"0000"),
", SpatialOffsetID:  ",IF(INDEX(RelatedFeatures[Offset Number],$A4335)="","",CONCATENATE("*SpatialOffsetID",TEXT(INDEX(RelatedFeatures[Offset Number],$A4335),"0000"))),"}")))</f>
        <v>#REF!</v>
      </c>
      <c r="P4335" t="e">
        <f>IF(INDEX(Methods[Method Type],$A4335)="","",
CONCATENATE("  - &amp;MethodID",TEXT($A4335,"0000"),
" {","MethodTypeCV:  ",CHAR(34),INDEX(Methods[Method Type],$A4335),CHAR(34),
", MethodCode:  ",CHAR(34),INDEX(Methods[Method Code],$A4335),CHAR(34),
", MethodName:  ",CHAR(34),INDEX(Methods[Method Name],$A4335),CHAR(34),
", MethodDescription:  ",CHAR(34),INDEX(Methods[Method Description],$A4335),CHAR(34),
", MethodLink:  ",CHAR(34),INDEX(Methods[Method Link],$A4335),CHAR(34),
", OrganizationID: *OrganizationID",TEXT(MATCH(INDEX(Methods[Organization Name],$A4335),Organizations[Organization Name],0),"0000"),"}"))</f>
        <v>#REF!</v>
      </c>
      <c r="Q4335" t="e">
        <f>IF(INDEX(Variables[Variable Type],$A4335)="","",
CONCATENATE("  - &amp;VariableID",TEXT($A4335,"0000"),
" {","VariableTypeCV:  ",CHAR(34),INDEX(Variables[Variable Type],$A4335),CHAR(34),
", VariableCode:  ",CHAR(34),INDEX(Variables[Variable Code],$A4335),CHAR(34),
", VariableNameCV:  ",CHAR(34),INDEX(Variables[Variable Name],$A4335),CHAR(34),
", VariableDefinition:  ",CHAR(34),INDEX(Variables[Variable Definition],$A4335),CHAR(34),
", SpecciationCV:  ",CHAR(34),INDEX(Variables[Speciation],$A4335),CHAR(34),
", NoDataValue:  ",CHAR(34),INDEX(Variables[No Data Value],$A4335),CHAR(34),"}"))</f>
        <v>#REF!</v>
      </c>
    </row>
    <row r="4336" spans="1:17" x14ac:dyDescent="0.25">
      <c r="A4336">
        <v>4333</v>
      </c>
      <c r="D4336" t="e">
        <f>IF(INDEX(People[First Name],$A4336)="","",
CONCATENATE("  - &amp;PersonID",TEXT($A4336,"0000"),
" {","PersonFirstName:  ",CHAR(34),INDEX(People[First Name],$A4336),CHAR(34),
", PersonMiddleName:  ",CHAR(34),INDEX(People[Middle Name],$A4336),CHAR(34),
", PersonLastName:  ",CHAR(34),INDEX(People[Last Name],$A4336),CHAR(34),"}"))</f>
        <v>#REF!</v>
      </c>
      <c r="E4336" t="e">
        <f>IF(INDEX(Organizations[Organization Type '[CV']],$A4336)="","",
CONCATENATE("  - &amp;OrganizationID",TEXT($A4336,"0000"),
" {","OrganizationTypeCV:  ",CHAR(34),INDEX(Organizations[Organization Type '[CV']],$A4336),CHAR(34),
", OrganizationCode:  ",CHAR(34),INDEX(Organizations[Organization Code],$A4336),CHAR(34),
", OrganizationName:  ",CHAR(34),INDEX(Organizations[Organization Name],$A4336),CHAR(34),
", OrganizationDescription:  ",CHAR(34),INDEX(Organizations[Organization Description],$A4336),CHAR(34),
", OrganizationLink:  ",CHAR(34),INDEX(Organizations[Organization Link],$A4336),CHAR(34),"}"))</f>
        <v>#REF!</v>
      </c>
      <c r="F4336" t="e">
        <f>IF(INDEX(People[First Name],$A4336)="","",
CONCATENATE("  - &amp;AffiliationID",TEXT($A4336,"0000"),
" {PersonID: *PersonID",TEXT($A4336,"0000"),
", OrganizationID: *OrganizationID",TEXT(MATCH(INDEX(People[Organization Name],$A4336),Organizations[Organization Name],0),"0000"),
", IsPrimaryOrganizationContact: , AffiliationStartDate: , AffiliationEndDate: , PrimaryPhone: ",
", PrimaryEmail: ",CHAR(34),INDEX(People[Primary Email],$A4336),CHAR(34),
", PrimaryAddress: ",CHAR(34),INDEX(People[Primary Address],$A4336),CHAR(34),
", PersonLink: }"))</f>
        <v>#REF!</v>
      </c>
      <c r="H4336" t="e">
        <f>IF(COUNTA(CitationInformation)=0,"",IF(INDEX(AuthorList[Author Name],$A4336)="","",
CONCATENATE("  - &amp;AuthorListID",TEXT($A4336,"0000"),
"  {CitationID: *CitationID0001",
", PersonID: *PersonID",TEXT(MATCH(INDEX(AuthorList[Author Name],$A4336),People[Full Name],0),"0000"),
", AuthorOrder: ",INDEX(AuthorList[Author Number],$A4336),"}")))</f>
        <v>#REF!</v>
      </c>
      <c r="K4336" t="e">
        <f>IF(INDEX(SamplingFeatures[Feature Code],$A4336)="","",
CONCATENATE("  - &amp;SamplingFeatureID",TEXT($A4336,"0000"),
" {","SamplingFeatureUUID:  ",CHAR(34),INDEX(SamplingFeatures[Sampling Feature UUID],$A4336),CHAR(34),
", SamplingFeatureTypeCV:  ",CHAR(34),INDEX(SamplingFeatures[Sampling Feature Type],$A4336),CHAR(34),
", SamplingFeatureCode:  ",CHAR(34),INDEX(SamplingFeatures[Feature Code],$A4336),CHAR(34),
", SamplingFeatureName:  ",CHAR(34),INDEX(SamplingFeatures[Feature Name],$A4336),CHAR(34),
", SamplingFeatureDescription:  ",CHAR(34),INDEX(SamplingFeatures[Feature Description],$A4336),CHAR(34),
", SamplingFeatureGeotypeCV:  ",CHAR(34),INDEX(SamplingFeatures[Feature Geo Type],$A4336),CHAR(34),
", FeatureGeometry:  ",CHAR(34),INDEX(SamplingFeatures[Feature Geometry],$A4336),CHAR(34),
", Elevation_m:  ",CHAR(34),INDEX(SamplingFeatures[Elevation_m],$A4336),CHAR(34),
", ElevationDatumCV:  ",CHAR(34),ElevationDatum,CHAR(34),"}"))</f>
        <v>#REF!</v>
      </c>
      <c r="L4336" t="e">
        <f>IF(INDEX(SamplingFeatures[Sampling Feature Type],$A4336)&lt;&gt;"Site","",
CONCATENATE("  - &amp;SiteID",TEXT(SUMPRODUCT(--($L$3:$L4335&lt;&gt;"")),"0000"),
" {","SamplingFeatureID:  *SamplingFeatureID",TEXT($A4336,"0000"),
", SiteTypeCV:  ",CHAR(34),INDEX(Sites[Site Type],$A4336),CHAR(34),
", Latitude:  ",INDEX(Sites[Latitude],$A4336),
", Longitude:  ",INDEX(Sites[Longitude],$A4336),
", SRSName:  ",CHAR(34),LatLonDatum,CHAR(34),"}"))</f>
        <v>#REF!</v>
      </c>
      <c r="M4336" t="e">
        <f>IF(INDEX(SamplingFeatures[Sampling Feature Type],$A4336)&lt;&gt;"Specimen","",
CONCATENATE("  - &amp;SpecimenID",TEXT(SUMPRODUCT(--($M$3:$M4335&lt;&gt;"")),"0000"),
" {","SamplingFeatureID:  *SamplingFeatureID",TEXT($A4336,"0000"),
", SpecimenTypeCV:  ",CHAR(34),INDEX(Specimens[Specimen Type],$A4336),CHAR(34),
", SpecimenMediumCV:  ",INDEX(Specimens[Specimen Medium],$A4336),
", IsFieldSpecimen:  ",CHAR(34),INDEX(Specimens[Is Field Specimen?],$A4336),CHAR(34),"}"))</f>
        <v>#REF!</v>
      </c>
      <c r="N4336" t="e">
        <f>IF(COUNTA(SpatialOffsets[])=0,"", IF(INDEX(SpatialOffsets[Spatial Offset Type],$A4336)="","",
CONCATENATE("  - &amp;SpatialOffsetID",TEXT($A4336,"0000"),
" {","SpatialOffsetTypeCV:  ",CHAR(34),INDEX(SpatialOffsets[Spatial Offset Type],$A4336),CHAR(34),
", Offset1Value:  ",INDEX(SpatialOffsets[Offset 1 Value],$A4336),
", Offset1UnitID:  ",CHAR(34),INDEX(SpatialOffsets[Offset 1 Unit],$A4336),CHAR(34),
", Offset2Value:  ",INDEX(SpatialOffsets[Offset 2 Value],$A4336),
", Offset2UnitID:  ",CHAR(34),INDEX(SpatialOffsets[Offset 2 Unit],$A4336),CHAR(34),
", Offset3Value:  ",INDEX(SpatialOffsets[Offset 3 Value],$A4336),
", Offset3UnitID:  ",CHAR(34),INDEX(SpatialOffsets[Offset 3 Unit],$A4336),CHAR(34),,"}")))</f>
        <v>#REF!</v>
      </c>
      <c r="O4336" t="e">
        <f>IF(COUNTA(RelatedFeatures[])=0,"", IF(INDEX(RelatedFeatures[First Sampling Feature Code],$A4336)="","",
CONCATENATE("  - &amp;RelationID",TEXT($A4336,"0000"),
" {","SamplingFeatureID:  *SamplingFeatureID",TEXT(MATCH(INDEX(RelatedFeatures[First Sampling Feature Code],$A4336),SamplingFeatures[Feature Code],0),"0000"),
", RelationshipTypeCV:  ",CHAR(34),INDEX(RelatedFeatures[Relationship Type],$A4336),CHAR(34),
", RelatedFeatureID: *SamplingFeatureID",TEXT(MATCH(INDEX(RelatedFeatures[Second Sampling Feature Code],$A4336),SamplingFeatures[Feature Code],0),"0000"),
", SpatialOffsetID:  ",IF(INDEX(RelatedFeatures[Offset Number],$A4336)="","",CONCATENATE("*SpatialOffsetID",TEXT(INDEX(RelatedFeatures[Offset Number],$A4336),"0000"))),"}")))</f>
        <v>#REF!</v>
      </c>
      <c r="P4336" t="e">
        <f>IF(INDEX(Methods[Method Type],$A4336)="","",
CONCATENATE("  - &amp;MethodID",TEXT($A4336,"0000"),
" {","MethodTypeCV:  ",CHAR(34),INDEX(Methods[Method Type],$A4336),CHAR(34),
", MethodCode:  ",CHAR(34),INDEX(Methods[Method Code],$A4336),CHAR(34),
", MethodName:  ",CHAR(34),INDEX(Methods[Method Name],$A4336),CHAR(34),
", MethodDescription:  ",CHAR(34),INDEX(Methods[Method Description],$A4336),CHAR(34),
", MethodLink:  ",CHAR(34),INDEX(Methods[Method Link],$A4336),CHAR(34),
", OrganizationID: *OrganizationID",TEXT(MATCH(INDEX(Methods[Organization Name],$A4336),Organizations[Organization Name],0),"0000"),"}"))</f>
        <v>#REF!</v>
      </c>
      <c r="Q4336" t="e">
        <f>IF(INDEX(Variables[Variable Type],$A4336)="","",
CONCATENATE("  - &amp;VariableID",TEXT($A4336,"0000"),
" {","VariableTypeCV:  ",CHAR(34),INDEX(Variables[Variable Type],$A4336),CHAR(34),
", VariableCode:  ",CHAR(34),INDEX(Variables[Variable Code],$A4336),CHAR(34),
", VariableNameCV:  ",CHAR(34),INDEX(Variables[Variable Name],$A4336),CHAR(34),
", VariableDefinition:  ",CHAR(34),INDEX(Variables[Variable Definition],$A4336),CHAR(34),
", SpecciationCV:  ",CHAR(34),INDEX(Variables[Speciation],$A4336),CHAR(34),
", NoDataValue:  ",CHAR(34),INDEX(Variables[No Data Value],$A4336),CHAR(34),"}"))</f>
        <v>#REF!</v>
      </c>
    </row>
    <row r="4337" spans="1:17" x14ac:dyDescent="0.25">
      <c r="A4337">
        <v>4334</v>
      </c>
      <c r="D4337" t="e">
        <f>IF(INDEX(People[First Name],$A4337)="","",
CONCATENATE("  - &amp;PersonID",TEXT($A4337,"0000"),
" {","PersonFirstName:  ",CHAR(34),INDEX(People[First Name],$A4337),CHAR(34),
", PersonMiddleName:  ",CHAR(34),INDEX(People[Middle Name],$A4337),CHAR(34),
", PersonLastName:  ",CHAR(34),INDEX(People[Last Name],$A4337),CHAR(34),"}"))</f>
        <v>#REF!</v>
      </c>
      <c r="E4337" t="e">
        <f>IF(INDEX(Organizations[Organization Type '[CV']],$A4337)="","",
CONCATENATE("  - &amp;OrganizationID",TEXT($A4337,"0000"),
" {","OrganizationTypeCV:  ",CHAR(34),INDEX(Organizations[Organization Type '[CV']],$A4337),CHAR(34),
", OrganizationCode:  ",CHAR(34),INDEX(Organizations[Organization Code],$A4337),CHAR(34),
", OrganizationName:  ",CHAR(34),INDEX(Organizations[Organization Name],$A4337),CHAR(34),
", OrganizationDescription:  ",CHAR(34),INDEX(Organizations[Organization Description],$A4337),CHAR(34),
", OrganizationLink:  ",CHAR(34),INDEX(Organizations[Organization Link],$A4337),CHAR(34),"}"))</f>
        <v>#REF!</v>
      </c>
      <c r="F4337" t="e">
        <f>IF(INDEX(People[First Name],$A4337)="","",
CONCATENATE("  - &amp;AffiliationID",TEXT($A4337,"0000"),
" {PersonID: *PersonID",TEXT($A4337,"0000"),
", OrganizationID: *OrganizationID",TEXT(MATCH(INDEX(People[Organization Name],$A4337),Organizations[Organization Name],0),"0000"),
", IsPrimaryOrganizationContact: , AffiliationStartDate: , AffiliationEndDate: , PrimaryPhone: ",
", PrimaryEmail: ",CHAR(34),INDEX(People[Primary Email],$A4337),CHAR(34),
", PrimaryAddress: ",CHAR(34),INDEX(People[Primary Address],$A4337),CHAR(34),
", PersonLink: }"))</f>
        <v>#REF!</v>
      </c>
      <c r="H4337" t="e">
        <f>IF(COUNTA(CitationInformation)=0,"",IF(INDEX(AuthorList[Author Name],$A4337)="","",
CONCATENATE("  - &amp;AuthorListID",TEXT($A4337,"0000"),
"  {CitationID: *CitationID0001",
", PersonID: *PersonID",TEXT(MATCH(INDEX(AuthorList[Author Name],$A4337),People[Full Name],0),"0000"),
", AuthorOrder: ",INDEX(AuthorList[Author Number],$A4337),"}")))</f>
        <v>#REF!</v>
      </c>
      <c r="K4337" t="e">
        <f>IF(INDEX(SamplingFeatures[Feature Code],$A4337)="","",
CONCATENATE("  - &amp;SamplingFeatureID",TEXT($A4337,"0000"),
" {","SamplingFeatureUUID:  ",CHAR(34),INDEX(SamplingFeatures[Sampling Feature UUID],$A4337),CHAR(34),
", SamplingFeatureTypeCV:  ",CHAR(34),INDEX(SamplingFeatures[Sampling Feature Type],$A4337),CHAR(34),
", SamplingFeatureCode:  ",CHAR(34),INDEX(SamplingFeatures[Feature Code],$A4337),CHAR(34),
", SamplingFeatureName:  ",CHAR(34),INDEX(SamplingFeatures[Feature Name],$A4337),CHAR(34),
", SamplingFeatureDescription:  ",CHAR(34),INDEX(SamplingFeatures[Feature Description],$A4337),CHAR(34),
", SamplingFeatureGeotypeCV:  ",CHAR(34),INDEX(SamplingFeatures[Feature Geo Type],$A4337),CHAR(34),
", FeatureGeometry:  ",CHAR(34),INDEX(SamplingFeatures[Feature Geometry],$A4337),CHAR(34),
", Elevation_m:  ",CHAR(34),INDEX(SamplingFeatures[Elevation_m],$A4337),CHAR(34),
", ElevationDatumCV:  ",CHAR(34),ElevationDatum,CHAR(34),"}"))</f>
        <v>#REF!</v>
      </c>
      <c r="L4337" t="e">
        <f>IF(INDEX(SamplingFeatures[Sampling Feature Type],$A4337)&lt;&gt;"Site","",
CONCATENATE("  - &amp;SiteID",TEXT(SUMPRODUCT(--($L$3:$L4336&lt;&gt;"")),"0000"),
" {","SamplingFeatureID:  *SamplingFeatureID",TEXT($A4337,"0000"),
", SiteTypeCV:  ",CHAR(34),INDEX(Sites[Site Type],$A4337),CHAR(34),
", Latitude:  ",INDEX(Sites[Latitude],$A4337),
", Longitude:  ",INDEX(Sites[Longitude],$A4337),
", SRSName:  ",CHAR(34),LatLonDatum,CHAR(34),"}"))</f>
        <v>#REF!</v>
      </c>
      <c r="M4337" t="e">
        <f>IF(INDEX(SamplingFeatures[Sampling Feature Type],$A4337)&lt;&gt;"Specimen","",
CONCATENATE("  - &amp;SpecimenID",TEXT(SUMPRODUCT(--($M$3:$M4336&lt;&gt;"")),"0000"),
" {","SamplingFeatureID:  *SamplingFeatureID",TEXT($A4337,"0000"),
", SpecimenTypeCV:  ",CHAR(34),INDEX(Specimens[Specimen Type],$A4337),CHAR(34),
", SpecimenMediumCV:  ",INDEX(Specimens[Specimen Medium],$A4337),
", IsFieldSpecimen:  ",CHAR(34),INDEX(Specimens[Is Field Specimen?],$A4337),CHAR(34),"}"))</f>
        <v>#REF!</v>
      </c>
      <c r="N4337" t="e">
        <f>IF(COUNTA(SpatialOffsets[])=0,"", IF(INDEX(SpatialOffsets[Spatial Offset Type],$A4337)="","",
CONCATENATE("  - &amp;SpatialOffsetID",TEXT($A4337,"0000"),
" {","SpatialOffsetTypeCV:  ",CHAR(34),INDEX(SpatialOffsets[Spatial Offset Type],$A4337),CHAR(34),
", Offset1Value:  ",INDEX(SpatialOffsets[Offset 1 Value],$A4337),
", Offset1UnitID:  ",CHAR(34),INDEX(SpatialOffsets[Offset 1 Unit],$A4337),CHAR(34),
", Offset2Value:  ",INDEX(SpatialOffsets[Offset 2 Value],$A4337),
", Offset2UnitID:  ",CHAR(34),INDEX(SpatialOffsets[Offset 2 Unit],$A4337),CHAR(34),
", Offset3Value:  ",INDEX(SpatialOffsets[Offset 3 Value],$A4337),
", Offset3UnitID:  ",CHAR(34),INDEX(SpatialOffsets[Offset 3 Unit],$A4337),CHAR(34),,"}")))</f>
        <v>#REF!</v>
      </c>
      <c r="O4337" t="e">
        <f>IF(COUNTA(RelatedFeatures[])=0,"", IF(INDEX(RelatedFeatures[First Sampling Feature Code],$A4337)="","",
CONCATENATE("  - &amp;RelationID",TEXT($A4337,"0000"),
" {","SamplingFeatureID:  *SamplingFeatureID",TEXT(MATCH(INDEX(RelatedFeatures[First Sampling Feature Code],$A4337),SamplingFeatures[Feature Code],0),"0000"),
", RelationshipTypeCV:  ",CHAR(34),INDEX(RelatedFeatures[Relationship Type],$A4337),CHAR(34),
", RelatedFeatureID: *SamplingFeatureID",TEXT(MATCH(INDEX(RelatedFeatures[Second Sampling Feature Code],$A4337),SamplingFeatures[Feature Code],0),"0000"),
", SpatialOffsetID:  ",IF(INDEX(RelatedFeatures[Offset Number],$A4337)="","",CONCATENATE("*SpatialOffsetID",TEXT(INDEX(RelatedFeatures[Offset Number],$A4337),"0000"))),"}")))</f>
        <v>#REF!</v>
      </c>
      <c r="P4337" t="e">
        <f>IF(INDEX(Methods[Method Type],$A4337)="","",
CONCATENATE("  - &amp;MethodID",TEXT($A4337,"0000"),
" {","MethodTypeCV:  ",CHAR(34),INDEX(Methods[Method Type],$A4337),CHAR(34),
", MethodCode:  ",CHAR(34),INDEX(Methods[Method Code],$A4337),CHAR(34),
", MethodName:  ",CHAR(34),INDEX(Methods[Method Name],$A4337),CHAR(34),
", MethodDescription:  ",CHAR(34),INDEX(Methods[Method Description],$A4337),CHAR(34),
", MethodLink:  ",CHAR(34),INDEX(Methods[Method Link],$A4337),CHAR(34),
", OrganizationID: *OrganizationID",TEXT(MATCH(INDEX(Methods[Organization Name],$A4337),Organizations[Organization Name],0),"0000"),"}"))</f>
        <v>#REF!</v>
      </c>
      <c r="Q4337" t="e">
        <f>IF(INDEX(Variables[Variable Type],$A4337)="","",
CONCATENATE("  - &amp;VariableID",TEXT($A4337,"0000"),
" {","VariableTypeCV:  ",CHAR(34),INDEX(Variables[Variable Type],$A4337),CHAR(34),
", VariableCode:  ",CHAR(34),INDEX(Variables[Variable Code],$A4337),CHAR(34),
", VariableNameCV:  ",CHAR(34),INDEX(Variables[Variable Name],$A4337),CHAR(34),
", VariableDefinition:  ",CHAR(34),INDEX(Variables[Variable Definition],$A4337),CHAR(34),
", SpecciationCV:  ",CHAR(34),INDEX(Variables[Speciation],$A4337),CHAR(34),
", NoDataValue:  ",CHAR(34),INDEX(Variables[No Data Value],$A4337),CHAR(34),"}"))</f>
        <v>#REF!</v>
      </c>
    </row>
    <row r="4338" spans="1:17" x14ac:dyDescent="0.25">
      <c r="A4338">
        <v>4335</v>
      </c>
      <c r="D4338" t="e">
        <f>IF(INDEX(People[First Name],$A4338)="","",
CONCATENATE("  - &amp;PersonID",TEXT($A4338,"0000"),
" {","PersonFirstName:  ",CHAR(34),INDEX(People[First Name],$A4338),CHAR(34),
", PersonMiddleName:  ",CHAR(34),INDEX(People[Middle Name],$A4338),CHAR(34),
", PersonLastName:  ",CHAR(34),INDEX(People[Last Name],$A4338),CHAR(34),"}"))</f>
        <v>#REF!</v>
      </c>
      <c r="E4338" t="e">
        <f>IF(INDEX(Organizations[Organization Type '[CV']],$A4338)="","",
CONCATENATE("  - &amp;OrganizationID",TEXT($A4338,"0000"),
" {","OrganizationTypeCV:  ",CHAR(34),INDEX(Organizations[Organization Type '[CV']],$A4338),CHAR(34),
", OrganizationCode:  ",CHAR(34),INDEX(Organizations[Organization Code],$A4338),CHAR(34),
", OrganizationName:  ",CHAR(34),INDEX(Organizations[Organization Name],$A4338),CHAR(34),
", OrganizationDescription:  ",CHAR(34),INDEX(Organizations[Organization Description],$A4338),CHAR(34),
", OrganizationLink:  ",CHAR(34),INDEX(Organizations[Organization Link],$A4338),CHAR(34),"}"))</f>
        <v>#REF!</v>
      </c>
      <c r="F4338" t="e">
        <f>IF(INDEX(People[First Name],$A4338)="","",
CONCATENATE("  - &amp;AffiliationID",TEXT($A4338,"0000"),
" {PersonID: *PersonID",TEXT($A4338,"0000"),
", OrganizationID: *OrganizationID",TEXT(MATCH(INDEX(People[Organization Name],$A4338),Organizations[Organization Name],0),"0000"),
", IsPrimaryOrganizationContact: , AffiliationStartDate: , AffiliationEndDate: , PrimaryPhone: ",
", PrimaryEmail: ",CHAR(34),INDEX(People[Primary Email],$A4338),CHAR(34),
", PrimaryAddress: ",CHAR(34),INDEX(People[Primary Address],$A4338),CHAR(34),
", PersonLink: }"))</f>
        <v>#REF!</v>
      </c>
      <c r="H4338" t="e">
        <f>IF(COUNTA(CitationInformation)=0,"",IF(INDEX(AuthorList[Author Name],$A4338)="","",
CONCATENATE("  - &amp;AuthorListID",TEXT($A4338,"0000"),
"  {CitationID: *CitationID0001",
", PersonID: *PersonID",TEXT(MATCH(INDEX(AuthorList[Author Name],$A4338),People[Full Name],0),"0000"),
", AuthorOrder: ",INDEX(AuthorList[Author Number],$A4338),"}")))</f>
        <v>#REF!</v>
      </c>
      <c r="K4338" t="e">
        <f>IF(INDEX(SamplingFeatures[Feature Code],$A4338)="","",
CONCATENATE("  - &amp;SamplingFeatureID",TEXT($A4338,"0000"),
" {","SamplingFeatureUUID:  ",CHAR(34),INDEX(SamplingFeatures[Sampling Feature UUID],$A4338),CHAR(34),
", SamplingFeatureTypeCV:  ",CHAR(34),INDEX(SamplingFeatures[Sampling Feature Type],$A4338),CHAR(34),
", SamplingFeatureCode:  ",CHAR(34),INDEX(SamplingFeatures[Feature Code],$A4338),CHAR(34),
", SamplingFeatureName:  ",CHAR(34),INDEX(SamplingFeatures[Feature Name],$A4338),CHAR(34),
", SamplingFeatureDescription:  ",CHAR(34),INDEX(SamplingFeatures[Feature Description],$A4338),CHAR(34),
", SamplingFeatureGeotypeCV:  ",CHAR(34),INDEX(SamplingFeatures[Feature Geo Type],$A4338),CHAR(34),
", FeatureGeometry:  ",CHAR(34),INDEX(SamplingFeatures[Feature Geometry],$A4338),CHAR(34),
", Elevation_m:  ",CHAR(34),INDEX(SamplingFeatures[Elevation_m],$A4338),CHAR(34),
", ElevationDatumCV:  ",CHAR(34),ElevationDatum,CHAR(34),"}"))</f>
        <v>#REF!</v>
      </c>
      <c r="L4338" t="e">
        <f>IF(INDEX(SamplingFeatures[Sampling Feature Type],$A4338)&lt;&gt;"Site","",
CONCATENATE("  - &amp;SiteID",TEXT(SUMPRODUCT(--($L$3:$L4337&lt;&gt;"")),"0000"),
" {","SamplingFeatureID:  *SamplingFeatureID",TEXT($A4338,"0000"),
", SiteTypeCV:  ",CHAR(34),INDEX(Sites[Site Type],$A4338),CHAR(34),
", Latitude:  ",INDEX(Sites[Latitude],$A4338),
", Longitude:  ",INDEX(Sites[Longitude],$A4338),
", SRSName:  ",CHAR(34),LatLonDatum,CHAR(34),"}"))</f>
        <v>#REF!</v>
      </c>
      <c r="M4338" t="e">
        <f>IF(INDEX(SamplingFeatures[Sampling Feature Type],$A4338)&lt;&gt;"Specimen","",
CONCATENATE("  - &amp;SpecimenID",TEXT(SUMPRODUCT(--($M$3:$M4337&lt;&gt;"")),"0000"),
" {","SamplingFeatureID:  *SamplingFeatureID",TEXT($A4338,"0000"),
", SpecimenTypeCV:  ",CHAR(34),INDEX(Specimens[Specimen Type],$A4338),CHAR(34),
", SpecimenMediumCV:  ",INDEX(Specimens[Specimen Medium],$A4338),
", IsFieldSpecimen:  ",CHAR(34),INDEX(Specimens[Is Field Specimen?],$A4338),CHAR(34),"}"))</f>
        <v>#REF!</v>
      </c>
      <c r="N4338" t="e">
        <f>IF(COUNTA(SpatialOffsets[])=0,"", IF(INDEX(SpatialOffsets[Spatial Offset Type],$A4338)="","",
CONCATENATE("  - &amp;SpatialOffsetID",TEXT($A4338,"0000"),
" {","SpatialOffsetTypeCV:  ",CHAR(34),INDEX(SpatialOffsets[Spatial Offset Type],$A4338),CHAR(34),
", Offset1Value:  ",INDEX(SpatialOffsets[Offset 1 Value],$A4338),
", Offset1UnitID:  ",CHAR(34),INDEX(SpatialOffsets[Offset 1 Unit],$A4338),CHAR(34),
", Offset2Value:  ",INDEX(SpatialOffsets[Offset 2 Value],$A4338),
", Offset2UnitID:  ",CHAR(34),INDEX(SpatialOffsets[Offset 2 Unit],$A4338),CHAR(34),
", Offset3Value:  ",INDEX(SpatialOffsets[Offset 3 Value],$A4338),
", Offset3UnitID:  ",CHAR(34),INDEX(SpatialOffsets[Offset 3 Unit],$A4338),CHAR(34),,"}")))</f>
        <v>#REF!</v>
      </c>
      <c r="O4338" t="e">
        <f>IF(COUNTA(RelatedFeatures[])=0,"", IF(INDEX(RelatedFeatures[First Sampling Feature Code],$A4338)="","",
CONCATENATE("  - &amp;RelationID",TEXT($A4338,"0000"),
" {","SamplingFeatureID:  *SamplingFeatureID",TEXT(MATCH(INDEX(RelatedFeatures[First Sampling Feature Code],$A4338),SamplingFeatures[Feature Code],0),"0000"),
", RelationshipTypeCV:  ",CHAR(34),INDEX(RelatedFeatures[Relationship Type],$A4338),CHAR(34),
", RelatedFeatureID: *SamplingFeatureID",TEXT(MATCH(INDEX(RelatedFeatures[Second Sampling Feature Code],$A4338),SamplingFeatures[Feature Code],0),"0000"),
", SpatialOffsetID:  ",IF(INDEX(RelatedFeatures[Offset Number],$A4338)="","",CONCATENATE("*SpatialOffsetID",TEXT(INDEX(RelatedFeatures[Offset Number],$A4338),"0000"))),"}")))</f>
        <v>#REF!</v>
      </c>
      <c r="P4338" t="e">
        <f>IF(INDEX(Methods[Method Type],$A4338)="","",
CONCATENATE("  - &amp;MethodID",TEXT($A4338,"0000"),
" {","MethodTypeCV:  ",CHAR(34),INDEX(Methods[Method Type],$A4338),CHAR(34),
", MethodCode:  ",CHAR(34),INDEX(Methods[Method Code],$A4338),CHAR(34),
", MethodName:  ",CHAR(34),INDEX(Methods[Method Name],$A4338),CHAR(34),
", MethodDescription:  ",CHAR(34),INDEX(Methods[Method Description],$A4338),CHAR(34),
", MethodLink:  ",CHAR(34),INDEX(Methods[Method Link],$A4338),CHAR(34),
", OrganizationID: *OrganizationID",TEXT(MATCH(INDEX(Methods[Organization Name],$A4338),Organizations[Organization Name],0),"0000"),"}"))</f>
        <v>#REF!</v>
      </c>
      <c r="Q4338" t="e">
        <f>IF(INDEX(Variables[Variable Type],$A4338)="","",
CONCATENATE("  - &amp;VariableID",TEXT($A4338,"0000"),
" {","VariableTypeCV:  ",CHAR(34),INDEX(Variables[Variable Type],$A4338),CHAR(34),
", VariableCode:  ",CHAR(34),INDEX(Variables[Variable Code],$A4338),CHAR(34),
", VariableNameCV:  ",CHAR(34),INDEX(Variables[Variable Name],$A4338),CHAR(34),
", VariableDefinition:  ",CHAR(34),INDEX(Variables[Variable Definition],$A4338),CHAR(34),
", SpecciationCV:  ",CHAR(34),INDEX(Variables[Speciation],$A4338),CHAR(34),
", NoDataValue:  ",CHAR(34),INDEX(Variables[No Data Value],$A4338),CHAR(34),"}"))</f>
        <v>#REF!</v>
      </c>
    </row>
    <row r="4339" spans="1:17" x14ac:dyDescent="0.25">
      <c r="A4339">
        <v>4336</v>
      </c>
      <c r="D4339" t="e">
        <f>IF(INDEX(People[First Name],$A4339)="","",
CONCATENATE("  - &amp;PersonID",TEXT($A4339,"0000"),
" {","PersonFirstName:  ",CHAR(34),INDEX(People[First Name],$A4339),CHAR(34),
", PersonMiddleName:  ",CHAR(34),INDEX(People[Middle Name],$A4339),CHAR(34),
", PersonLastName:  ",CHAR(34),INDEX(People[Last Name],$A4339),CHAR(34),"}"))</f>
        <v>#REF!</v>
      </c>
      <c r="E4339" t="e">
        <f>IF(INDEX(Organizations[Organization Type '[CV']],$A4339)="","",
CONCATENATE("  - &amp;OrganizationID",TEXT($A4339,"0000"),
" {","OrganizationTypeCV:  ",CHAR(34),INDEX(Organizations[Organization Type '[CV']],$A4339),CHAR(34),
", OrganizationCode:  ",CHAR(34),INDEX(Organizations[Organization Code],$A4339),CHAR(34),
", OrganizationName:  ",CHAR(34),INDEX(Organizations[Organization Name],$A4339),CHAR(34),
", OrganizationDescription:  ",CHAR(34),INDEX(Organizations[Organization Description],$A4339),CHAR(34),
", OrganizationLink:  ",CHAR(34),INDEX(Organizations[Organization Link],$A4339),CHAR(34),"}"))</f>
        <v>#REF!</v>
      </c>
      <c r="F4339" t="e">
        <f>IF(INDEX(People[First Name],$A4339)="","",
CONCATENATE("  - &amp;AffiliationID",TEXT($A4339,"0000"),
" {PersonID: *PersonID",TEXT($A4339,"0000"),
", OrganizationID: *OrganizationID",TEXT(MATCH(INDEX(People[Organization Name],$A4339),Organizations[Organization Name],0),"0000"),
", IsPrimaryOrganizationContact: , AffiliationStartDate: , AffiliationEndDate: , PrimaryPhone: ",
", PrimaryEmail: ",CHAR(34),INDEX(People[Primary Email],$A4339),CHAR(34),
", PrimaryAddress: ",CHAR(34),INDEX(People[Primary Address],$A4339),CHAR(34),
", PersonLink: }"))</f>
        <v>#REF!</v>
      </c>
      <c r="H4339" t="e">
        <f>IF(COUNTA(CitationInformation)=0,"",IF(INDEX(AuthorList[Author Name],$A4339)="","",
CONCATENATE("  - &amp;AuthorListID",TEXT($A4339,"0000"),
"  {CitationID: *CitationID0001",
", PersonID: *PersonID",TEXT(MATCH(INDEX(AuthorList[Author Name],$A4339),People[Full Name],0),"0000"),
", AuthorOrder: ",INDEX(AuthorList[Author Number],$A4339),"}")))</f>
        <v>#REF!</v>
      </c>
      <c r="K4339" t="e">
        <f>IF(INDEX(SamplingFeatures[Feature Code],$A4339)="","",
CONCATENATE("  - &amp;SamplingFeatureID",TEXT($A4339,"0000"),
" {","SamplingFeatureUUID:  ",CHAR(34),INDEX(SamplingFeatures[Sampling Feature UUID],$A4339),CHAR(34),
", SamplingFeatureTypeCV:  ",CHAR(34),INDEX(SamplingFeatures[Sampling Feature Type],$A4339),CHAR(34),
", SamplingFeatureCode:  ",CHAR(34),INDEX(SamplingFeatures[Feature Code],$A4339),CHAR(34),
", SamplingFeatureName:  ",CHAR(34),INDEX(SamplingFeatures[Feature Name],$A4339),CHAR(34),
", SamplingFeatureDescription:  ",CHAR(34),INDEX(SamplingFeatures[Feature Description],$A4339),CHAR(34),
", SamplingFeatureGeotypeCV:  ",CHAR(34),INDEX(SamplingFeatures[Feature Geo Type],$A4339),CHAR(34),
", FeatureGeometry:  ",CHAR(34),INDEX(SamplingFeatures[Feature Geometry],$A4339),CHAR(34),
", Elevation_m:  ",CHAR(34),INDEX(SamplingFeatures[Elevation_m],$A4339),CHAR(34),
", ElevationDatumCV:  ",CHAR(34),ElevationDatum,CHAR(34),"}"))</f>
        <v>#REF!</v>
      </c>
      <c r="L4339" t="e">
        <f>IF(INDEX(SamplingFeatures[Sampling Feature Type],$A4339)&lt;&gt;"Site","",
CONCATENATE("  - &amp;SiteID",TEXT(SUMPRODUCT(--($L$3:$L4338&lt;&gt;"")),"0000"),
" {","SamplingFeatureID:  *SamplingFeatureID",TEXT($A4339,"0000"),
", SiteTypeCV:  ",CHAR(34),INDEX(Sites[Site Type],$A4339),CHAR(34),
", Latitude:  ",INDEX(Sites[Latitude],$A4339),
", Longitude:  ",INDEX(Sites[Longitude],$A4339),
", SRSName:  ",CHAR(34),LatLonDatum,CHAR(34),"}"))</f>
        <v>#REF!</v>
      </c>
      <c r="M4339" t="e">
        <f>IF(INDEX(SamplingFeatures[Sampling Feature Type],$A4339)&lt;&gt;"Specimen","",
CONCATENATE("  - &amp;SpecimenID",TEXT(SUMPRODUCT(--($M$3:$M4338&lt;&gt;"")),"0000"),
" {","SamplingFeatureID:  *SamplingFeatureID",TEXT($A4339,"0000"),
", SpecimenTypeCV:  ",CHAR(34),INDEX(Specimens[Specimen Type],$A4339),CHAR(34),
", SpecimenMediumCV:  ",INDEX(Specimens[Specimen Medium],$A4339),
", IsFieldSpecimen:  ",CHAR(34),INDEX(Specimens[Is Field Specimen?],$A4339),CHAR(34),"}"))</f>
        <v>#REF!</v>
      </c>
      <c r="N4339" t="e">
        <f>IF(COUNTA(SpatialOffsets[])=0,"", IF(INDEX(SpatialOffsets[Spatial Offset Type],$A4339)="","",
CONCATENATE("  - &amp;SpatialOffsetID",TEXT($A4339,"0000"),
" {","SpatialOffsetTypeCV:  ",CHAR(34),INDEX(SpatialOffsets[Spatial Offset Type],$A4339),CHAR(34),
", Offset1Value:  ",INDEX(SpatialOffsets[Offset 1 Value],$A4339),
", Offset1UnitID:  ",CHAR(34),INDEX(SpatialOffsets[Offset 1 Unit],$A4339),CHAR(34),
", Offset2Value:  ",INDEX(SpatialOffsets[Offset 2 Value],$A4339),
", Offset2UnitID:  ",CHAR(34),INDEX(SpatialOffsets[Offset 2 Unit],$A4339),CHAR(34),
", Offset3Value:  ",INDEX(SpatialOffsets[Offset 3 Value],$A4339),
", Offset3UnitID:  ",CHAR(34),INDEX(SpatialOffsets[Offset 3 Unit],$A4339),CHAR(34),,"}")))</f>
        <v>#REF!</v>
      </c>
      <c r="O4339" t="e">
        <f>IF(COUNTA(RelatedFeatures[])=0,"", IF(INDEX(RelatedFeatures[First Sampling Feature Code],$A4339)="","",
CONCATENATE("  - &amp;RelationID",TEXT($A4339,"0000"),
" {","SamplingFeatureID:  *SamplingFeatureID",TEXT(MATCH(INDEX(RelatedFeatures[First Sampling Feature Code],$A4339),SamplingFeatures[Feature Code],0),"0000"),
", RelationshipTypeCV:  ",CHAR(34),INDEX(RelatedFeatures[Relationship Type],$A4339),CHAR(34),
", RelatedFeatureID: *SamplingFeatureID",TEXT(MATCH(INDEX(RelatedFeatures[Second Sampling Feature Code],$A4339),SamplingFeatures[Feature Code],0),"0000"),
", SpatialOffsetID:  ",IF(INDEX(RelatedFeatures[Offset Number],$A4339)="","",CONCATENATE("*SpatialOffsetID",TEXT(INDEX(RelatedFeatures[Offset Number],$A4339),"0000"))),"}")))</f>
        <v>#REF!</v>
      </c>
      <c r="P4339" t="e">
        <f>IF(INDEX(Methods[Method Type],$A4339)="","",
CONCATENATE("  - &amp;MethodID",TEXT($A4339,"0000"),
" {","MethodTypeCV:  ",CHAR(34),INDEX(Methods[Method Type],$A4339),CHAR(34),
", MethodCode:  ",CHAR(34),INDEX(Methods[Method Code],$A4339),CHAR(34),
", MethodName:  ",CHAR(34),INDEX(Methods[Method Name],$A4339),CHAR(34),
", MethodDescription:  ",CHAR(34),INDEX(Methods[Method Description],$A4339),CHAR(34),
", MethodLink:  ",CHAR(34),INDEX(Methods[Method Link],$A4339),CHAR(34),
", OrganizationID: *OrganizationID",TEXT(MATCH(INDEX(Methods[Organization Name],$A4339),Organizations[Organization Name],0),"0000"),"}"))</f>
        <v>#REF!</v>
      </c>
      <c r="Q4339" t="e">
        <f>IF(INDEX(Variables[Variable Type],$A4339)="","",
CONCATENATE("  - &amp;VariableID",TEXT($A4339,"0000"),
" {","VariableTypeCV:  ",CHAR(34),INDEX(Variables[Variable Type],$A4339),CHAR(34),
", VariableCode:  ",CHAR(34),INDEX(Variables[Variable Code],$A4339),CHAR(34),
", VariableNameCV:  ",CHAR(34),INDEX(Variables[Variable Name],$A4339),CHAR(34),
", VariableDefinition:  ",CHAR(34),INDEX(Variables[Variable Definition],$A4339),CHAR(34),
", SpecciationCV:  ",CHAR(34),INDEX(Variables[Speciation],$A4339),CHAR(34),
", NoDataValue:  ",CHAR(34),INDEX(Variables[No Data Value],$A4339),CHAR(34),"}"))</f>
        <v>#REF!</v>
      </c>
    </row>
    <row r="4340" spans="1:17" x14ac:dyDescent="0.25">
      <c r="A4340">
        <v>4337</v>
      </c>
      <c r="D4340" t="e">
        <f>IF(INDEX(People[First Name],$A4340)="","",
CONCATENATE("  - &amp;PersonID",TEXT($A4340,"0000"),
" {","PersonFirstName:  ",CHAR(34),INDEX(People[First Name],$A4340),CHAR(34),
", PersonMiddleName:  ",CHAR(34),INDEX(People[Middle Name],$A4340),CHAR(34),
", PersonLastName:  ",CHAR(34),INDEX(People[Last Name],$A4340),CHAR(34),"}"))</f>
        <v>#REF!</v>
      </c>
      <c r="E4340" t="e">
        <f>IF(INDEX(Organizations[Organization Type '[CV']],$A4340)="","",
CONCATENATE("  - &amp;OrganizationID",TEXT($A4340,"0000"),
" {","OrganizationTypeCV:  ",CHAR(34),INDEX(Organizations[Organization Type '[CV']],$A4340),CHAR(34),
", OrganizationCode:  ",CHAR(34),INDEX(Organizations[Organization Code],$A4340),CHAR(34),
", OrganizationName:  ",CHAR(34),INDEX(Organizations[Organization Name],$A4340),CHAR(34),
", OrganizationDescription:  ",CHAR(34),INDEX(Organizations[Organization Description],$A4340),CHAR(34),
", OrganizationLink:  ",CHAR(34),INDEX(Organizations[Organization Link],$A4340),CHAR(34),"}"))</f>
        <v>#REF!</v>
      </c>
      <c r="F4340" t="e">
        <f>IF(INDEX(People[First Name],$A4340)="","",
CONCATENATE("  - &amp;AffiliationID",TEXT($A4340,"0000"),
" {PersonID: *PersonID",TEXT($A4340,"0000"),
", OrganizationID: *OrganizationID",TEXT(MATCH(INDEX(People[Organization Name],$A4340),Organizations[Organization Name],0),"0000"),
", IsPrimaryOrganizationContact: , AffiliationStartDate: , AffiliationEndDate: , PrimaryPhone: ",
", PrimaryEmail: ",CHAR(34),INDEX(People[Primary Email],$A4340),CHAR(34),
", PrimaryAddress: ",CHAR(34),INDEX(People[Primary Address],$A4340),CHAR(34),
", PersonLink: }"))</f>
        <v>#REF!</v>
      </c>
      <c r="H4340" t="e">
        <f>IF(COUNTA(CitationInformation)=0,"",IF(INDEX(AuthorList[Author Name],$A4340)="","",
CONCATENATE("  - &amp;AuthorListID",TEXT($A4340,"0000"),
"  {CitationID: *CitationID0001",
", PersonID: *PersonID",TEXT(MATCH(INDEX(AuthorList[Author Name],$A4340),People[Full Name],0),"0000"),
", AuthorOrder: ",INDEX(AuthorList[Author Number],$A4340),"}")))</f>
        <v>#REF!</v>
      </c>
      <c r="K4340" t="e">
        <f>IF(INDEX(SamplingFeatures[Feature Code],$A4340)="","",
CONCATENATE("  - &amp;SamplingFeatureID",TEXT($A4340,"0000"),
" {","SamplingFeatureUUID:  ",CHAR(34),INDEX(SamplingFeatures[Sampling Feature UUID],$A4340),CHAR(34),
", SamplingFeatureTypeCV:  ",CHAR(34),INDEX(SamplingFeatures[Sampling Feature Type],$A4340),CHAR(34),
", SamplingFeatureCode:  ",CHAR(34),INDEX(SamplingFeatures[Feature Code],$A4340),CHAR(34),
", SamplingFeatureName:  ",CHAR(34),INDEX(SamplingFeatures[Feature Name],$A4340),CHAR(34),
", SamplingFeatureDescription:  ",CHAR(34),INDEX(SamplingFeatures[Feature Description],$A4340),CHAR(34),
", SamplingFeatureGeotypeCV:  ",CHAR(34),INDEX(SamplingFeatures[Feature Geo Type],$A4340),CHAR(34),
", FeatureGeometry:  ",CHAR(34),INDEX(SamplingFeatures[Feature Geometry],$A4340),CHAR(34),
", Elevation_m:  ",CHAR(34),INDEX(SamplingFeatures[Elevation_m],$A4340),CHAR(34),
", ElevationDatumCV:  ",CHAR(34),ElevationDatum,CHAR(34),"}"))</f>
        <v>#REF!</v>
      </c>
      <c r="L4340" t="e">
        <f>IF(INDEX(SamplingFeatures[Sampling Feature Type],$A4340)&lt;&gt;"Site","",
CONCATENATE("  - &amp;SiteID",TEXT(SUMPRODUCT(--($L$3:$L4339&lt;&gt;"")),"0000"),
" {","SamplingFeatureID:  *SamplingFeatureID",TEXT($A4340,"0000"),
", SiteTypeCV:  ",CHAR(34),INDEX(Sites[Site Type],$A4340),CHAR(34),
", Latitude:  ",INDEX(Sites[Latitude],$A4340),
", Longitude:  ",INDEX(Sites[Longitude],$A4340),
", SRSName:  ",CHAR(34),LatLonDatum,CHAR(34),"}"))</f>
        <v>#REF!</v>
      </c>
      <c r="M4340" t="e">
        <f>IF(INDEX(SamplingFeatures[Sampling Feature Type],$A4340)&lt;&gt;"Specimen","",
CONCATENATE("  - &amp;SpecimenID",TEXT(SUMPRODUCT(--($M$3:$M4339&lt;&gt;"")),"0000"),
" {","SamplingFeatureID:  *SamplingFeatureID",TEXT($A4340,"0000"),
", SpecimenTypeCV:  ",CHAR(34),INDEX(Specimens[Specimen Type],$A4340),CHAR(34),
", SpecimenMediumCV:  ",INDEX(Specimens[Specimen Medium],$A4340),
", IsFieldSpecimen:  ",CHAR(34),INDEX(Specimens[Is Field Specimen?],$A4340),CHAR(34),"}"))</f>
        <v>#REF!</v>
      </c>
      <c r="N4340" t="e">
        <f>IF(COUNTA(SpatialOffsets[])=0,"", IF(INDEX(SpatialOffsets[Spatial Offset Type],$A4340)="","",
CONCATENATE("  - &amp;SpatialOffsetID",TEXT($A4340,"0000"),
" {","SpatialOffsetTypeCV:  ",CHAR(34),INDEX(SpatialOffsets[Spatial Offset Type],$A4340),CHAR(34),
", Offset1Value:  ",INDEX(SpatialOffsets[Offset 1 Value],$A4340),
", Offset1UnitID:  ",CHAR(34),INDEX(SpatialOffsets[Offset 1 Unit],$A4340),CHAR(34),
", Offset2Value:  ",INDEX(SpatialOffsets[Offset 2 Value],$A4340),
", Offset2UnitID:  ",CHAR(34),INDEX(SpatialOffsets[Offset 2 Unit],$A4340),CHAR(34),
", Offset3Value:  ",INDEX(SpatialOffsets[Offset 3 Value],$A4340),
", Offset3UnitID:  ",CHAR(34),INDEX(SpatialOffsets[Offset 3 Unit],$A4340),CHAR(34),,"}")))</f>
        <v>#REF!</v>
      </c>
      <c r="O4340" t="e">
        <f>IF(COUNTA(RelatedFeatures[])=0,"", IF(INDEX(RelatedFeatures[First Sampling Feature Code],$A4340)="","",
CONCATENATE("  - &amp;RelationID",TEXT($A4340,"0000"),
" {","SamplingFeatureID:  *SamplingFeatureID",TEXT(MATCH(INDEX(RelatedFeatures[First Sampling Feature Code],$A4340),SamplingFeatures[Feature Code],0),"0000"),
", RelationshipTypeCV:  ",CHAR(34),INDEX(RelatedFeatures[Relationship Type],$A4340),CHAR(34),
", RelatedFeatureID: *SamplingFeatureID",TEXT(MATCH(INDEX(RelatedFeatures[Second Sampling Feature Code],$A4340),SamplingFeatures[Feature Code],0),"0000"),
", SpatialOffsetID:  ",IF(INDEX(RelatedFeatures[Offset Number],$A4340)="","",CONCATENATE("*SpatialOffsetID",TEXT(INDEX(RelatedFeatures[Offset Number],$A4340),"0000"))),"}")))</f>
        <v>#REF!</v>
      </c>
      <c r="P4340" t="e">
        <f>IF(INDEX(Methods[Method Type],$A4340)="","",
CONCATENATE("  - &amp;MethodID",TEXT($A4340,"0000"),
" {","MethodTypeCV:  ",CHAR(34),INDEX(Methods[Method Type],$A4340),CHAR(34),
", MethodCode:  ",CHAR(34),INDEX(Methods[Method Code],$A4340),CHAR(34),
", MethodName:  ",CHAR(34),INDEX(Methods[Method Name],$A4340),CHAR(34),
", MethodDescription:  ",CHAR(34),INDEX(Methods[Method Description],$A4340),CHAR(34),
", MethodLink:  ",CHAR(34),INDEX(Methods[Method Link],$A4340),CHAR(34),
", OrganizationID: *OrganizationID",TEXT(MATCH(INDEX(Methods[Organization Name],$A4340),Organizations[Organization Name],0),"0000"),"}"))</f>
        <v>#REF!</v>
      </c>
      <c r="Q4340" t="e">
        <f>IF(INDEX(Variables[Variable Type],$A4340)="","",
CONCATENATE("  - &amp;VariableID",TEXT($A4340,"0000"),
" {","VariableTypeCV:  ",CHAR(34),INDEX(Variables[Variable Type],$A4340),CHAR(34),
", VariableCode:  ",CHAR(34),INDEX(Variables[Variable Code],$A4340),CHAR(34),
", VariableNameCV:  ",CHAR(34),INDEX(Variables[Variable Name],$A4340),CHAR(34),
", VariableDefinition:  ",CHAR(34),INDEX(Variables[Variable Definition],$A4340),CHAR(34),
", SpecciationCV:  ",CHAR(34),INDEX(Variables[Speciation],$A4340),CHAR(34),
", NoDataValue:  ",CHAR(34),INDEX(Variables[No Data Value],$A4340),CHAR(34),"}"))</f>
        <v>#REF!</v>
      </c>
    </row>
    <row r="4341" spans="1:17" x14ac:dyDescent="0.25">
      <c r="A4341">
        <v>4338</v>
      </c>
      <c r="D4341" t="e">
        <f>IF(INDEX(People[First Name],$A4341)="","",
CONCATENATE("  - &amp;PersonID",TEXT($A4341,"0000"),
" {","PersonFirstName:  ",CHAR(34),INDEX(People[First Name],$A4341),CHAR(34),
", PersonMiddleName:  ",CHAR(34),INDEX(People[Middle Name],$A4341),CHAR(34),
", PersonLastName:  ",CHAR(34),INDEX(People[Last Name],$A4341),CHAR(34),"}"))</f>
        <v>#REF!</v>
      </c>
      <c r="E4341" t="e">
        <f>IF(INDEX(Organizations[Organization Type '[CV']],$A4341)="","",
CONCATENATE("  - &amp;OrganizationID",TEXT($A4341,"0000"),
" {","OrganizationTypeCV:  ",CHAR(34),INDEX(Organizations[Organization Type '[CV']],$A4341),CHAR(34),
", OrganizationCode:  ",CHAR(34),INDEX(Organizations[Organization Code],$A4341),CHAR(34),
", OrganizationName:  ",CHAR(34),INDEX(Organizations[Organization Name],$A4341),CHAR(34),
", OrganizationDescription:  ",CHAR(34),INDEX(Organizations[Organization Description],$A4341),CHAR(34),
", OrganizationLink:  ",CHAR(34),INDEX(Organizations[Organization Link],$A4341),CHAR(34),"}"))</f>
        <v>#REF!</v>
      </c>
      <c r="F4341" t="e">
        <f>IF(INDEX(People[First Name],$A4341)="","",
CONCATENATE("  - &amp;AffiliationID",TEXT($A4341,"0000"),
" {PersonID: *PersonID",TEXT($A4341,"0000"),
", OrganizationID: *OrganizationID",TEXT(MATCH(INDEX(People[Organization Name],$A4341),Organizations[Organization Name],0),"0000"),
", IsPrimaryOrganizationContact: , AffiliationStartDate: , AffiliationEndDate: , PrimaryPhone: ",
", PrimaryEmail: ",CHAR(34),INDEX(People[Primary Email],$A4341),CHAR(34),
", PrimaryAddress: ",CHAR(34),INDEX(People[Primary Address],$A4341),CHAR(34),
", PersonLink: }"))</f>
        <v>#REF!</v>
      </c>
      <c r="H4341" t="e">
        <f>IF(COUNTA(CitationInformation)=0,"",IF(INDEX(AuthorList[Author Name],$A4341)="","",
CONCATENATE("  - &amp;AuthorListID",TEXT($A4341,"0000"),
"  {CitationID: *CitationID0001",
", PersonID: *PersonID",TEXT(MATCH(INDEX(AuthorList[Author Name],$A4341),People[Full Name],0),"0000"),
", AuthorOrder: ",INDEX(AuthorList[Author Number],$A4341),"}")))</f>
        <v>#REF!</v>
      </c>
      <c r="K4341" t="e">
        <f>IF(INDEX(SamplingFeatures[Feature Code],$A4341)="","",
CONCATENATE("  - &amp;SamplingFeatureID",TEXT($A4341,"0000"),
" {","SamplingFeatureUUID:  ",CHAR(34),INDEX(SamplingFeatures[Sampling Feature UUID],$A4341),CHAR(34),
", SamplingFeatureTypeCV:  ",CHAR(34),INDEX(SamplingFeatures[Sampling Feature Type],$A4341),CHAR(34),
", SamplingFeatureCode:  ",CHAR(34),INDEX(SamplingFeatures[Feature Code],$A4341),CHAR(34),
", SamplingFeatureName:  ",CHAR(34),INDEX(SamplingFeatures[Feature Name],$A4341),CHAR(34),
", SamplingFeatureDescription:  ",CHAR(34),INDEX(SamplingFeatures[Feature Description],$A4341),CHAR(34),
", SamplingFeatureGeotypeCV:  ",CHAR(34),INDEX(SamplingFeatures[Feature Geo Type],$A4341),CHAR(34),
", FeatureGeometry:  ",CHAR(34),INDEX(SamplingFeatures[Feature Geometry],$A4341),CHAR(34),
", Elevation_m:  ",CHAR(34),INDEX(SamplingFeatures[Elevation_m],$A4341),CHAR(34),
", ElevationDatumCV:  ",CHAR(34),ElevationDatum,CHAR(34),"}"))</f>
        <v>#REF!</v>
      </c>
      <c r="L4341" t="e">
        <f>IF(INDEX(SamplingFeatures[Sampling Feature Type],$A4341)&lt;&gt;"Site","",
CONCATENATE("  - &amp;SiteID",TEXT(SUMPRODUCT(--($L$3:$L4340&lt;&gt;"")),"0000"),
" {","SamplingFeatureID:  *SamplingFeatureID",TEXT($A4341,"0000"),
", SiteTypeCV:  ",CHAR(34),INDEX(Sites[Site Type],$A4341),CHAR(34),
", Latitude:  ",INDEX(Sites[Latitude],$A4341),
", Longitude:  ",INDEX(Sites[Longitude],$A4341),
", SRSName:  ",CHAR(34),LatLonDatum,CHAR(34),"}"))</f>
        <v>#REF!</v>
      </c>
      <c r="M4341" t="e">
        <f>IF(INDEX(SamplingFeatures[Sampling Feature Type],$A4341)&lt;&gt;"Specimen","",
CONCATENATE("  - &amp;SpecimenID",TEXT(SUMPRODUCT(--($M$3:$M4340&lt;&gt;"")),"0000"),
" {","SamplingFeatureID:  *SamplingFeatureID",TEXT($A4341,"0000"),
", SpecimenTypeCV:  ",CHAR(34),INDEX(Specimens[Specimen Type],$A4341),CHAR(34),
", SpecimenMediumCV:  ",INDEX(Specimens[Specimen Medium],$A4341),
", IsFieldSpecimen:  ",CHAR(34),INDEX(Specimens[Is Field Specimen?],$A4341),CHAR(34),"}"))</f>
        <v>#REF!</v>
      </c>
      <c r="N4341" t="e">
        <f>IF(COUNTA(SpatialOffsets[])=0,"", IF(INDEX(SpatialOffsets[Spatial Offset Type],$A4341)="","",
CONCATENATE("  - &amp;SpatialOffsetID",TEXT($A4341,"0000"),
" {","SpatialOffsetTypeCV:  ",CHAR(34),INDEX(SpatialOffsets[Spatial Offset Type],$A4341),CHAR(34),
", Offset1Value:  ",INDEX(SpatialOffsets[Offset 1 Value],$A4341),
", Offset1UnitID:  ",CHAR(34),INDEX(SpatialOffsets[Offset 1 Unit],$A4341),CHAR(34),
", Offset2Value:  ",INDEX(SpatialOffsets[Offset 2 Value],$A4341),
", Offset2UnitID:  ",CHAR(34),INDEX(SpatialOffsets[Offset 2 Unit],$A4341),CHAR(34),
", Offset3Value:  ",INDEX(SpatialOffsets[Offset 3 Value],$A4341),
", Offset3UnitID:  ",CHAR(34),INDEX(SpatialOffsets[Offset 3 Unit],$A4341),CHAR(34),,"}")))</f>
        <v>#REF!</v>
      </c>
      <c r="O4341" t="e">
        <f>IF(COUNTA(RelatedFeatures[])=0,"", IF(INDEX(RelatedFeatures[First Sampling Feature Code],$A4341)="","",
CONCATENATE("  - &amp;RelationID",TEXT($A4341,"0000"),
" {","SamplingFeatureID:  *SamplingFeatureID",TEXT(MATCH(INDEX(RelatedFeatures[First Sampling Feature Code],$A4341),SamplingFeatures[Feature Code],0),"0000"),
", RelationshipTypeCV:  ",CHAR(34),INDEX(RelatedFeatures[Relationship Type],$A4341),CHAR(34),
", RelatedFeatureID: *SamplingFeatureID",TEXT(MATCH(INDEX(RelatedFeatures[Second Sampling Feature Code],$A4341),SamplingFeatures[Feature Code],0),"0000"),
", SpatialOffsetID:  ",IF(INDEX(RelatedFeatures[Offset Number],$A4341)="","",CONCATENATE("*SpatialOffsetID",TEXT(INDEX(RelatedFeatures[Offset Number],$A4341),"0000"))),"}")))</f>
        <v>#REF!</v>
      </c>
      <c r="P4341" t="e">
        <f>IF(INDEX(Methods[Method Type],$A4341)="","",
CONCATENATE("  - &amp;MethodID",TEXT($A4341,"0000"),
" {","MethodTypeCV:  ",CHAR(34),INDEX(Methods[Method Type],$A4341),CHAR(34),
", MethodCode:  ",CHAR(34),INDEX(Methods[Method Code],$A4341),CHAR(34),
", MethodName:  ",CHAR(34),INDEX(Methods[Method Name],$A4341),CHAR(34),
", MethodDescription:  ",CHAR(34),INDEX(Methods[Method Description],$A4341),CHAR(34),
", MethodLink:  ",CHAR(34),INDEX(Methods[Method Link],$A4341),CHAR(34),
", OrganizationID: *OrganizationID",TEXT(MATCH(INDEX(Methods[Organization Name],$A4341),Organizations[Organization Name],0),"0000"),"}"))</f>
        <v>#REF!</v>
      </c>
      <c r="Q4341" t="e">
        <f>IF(INDEX(Variables[Variable Type],$A4341)="","",
CONCATENATE("  - &amp;VariableID",TEXT($A4341,"0000"),
" {","VariableTypeCV:  ",CHAR(34),INDEX(Variables[Variable Type],$A4341),CHAR(34),
", VariableCode:  ",CHAR(34),INDEX(Variables[Variable Code],$A4341),CHAR(34),
", VariableNameCV:  ",CHAR(34),INDEX(Variables[Variable Name],$A4341),CHAR(34),
", VariableDefinition:  ",CHAR(34),INDEX(Variables[Variable Definition],$A4341),CHAR(34),
", SpecciationCV:  ",CHAR(34),INDEX(Variables[Speciation],$A4341),CHAR(34),
", NoDataValue:  ",CHAR(34),INDEX(Variables[No Data Value],$A4341),CHAR(34),"}"))</f>
        <v>#REF!</v>
      </c>
    </row>
    <row r="4342" spans="1:17" x14ac:dyDescent="0.25">
      <c r="A4342">
        <v>4339</v>
      </c>
      <c r="D4342" t="e">
        <f>IF(INDEX(People[First Name],$A4342)="","",
CONCATENATE("  - &amp;PersonID",TEXT($A4342,"0000"),
" {","PersonFirstName:  ",CHAR(34),INDEX(People[First Name],$A4342),CHAR(34),
", PersonMiddleName:  ",CHAR(34),INDEX(People[Middle Name],$A4342),CHAR(34),
", PersonLastName:  ",CHAR(34),INDEX(People[Last Name],$A4342),CHAR(34),"}"))</f>
        <v>#REF!</v>
      </c>
      <c r="E4342" t="e">
        <f>IF(INDEX(Organizations[Organization Type '[CV']],$A4342)="","",
CONCATENATE("  - &amp;OrganizationID",TEXT($A4342,"0000"),
" {","OrganizationTypeCV:  ",CHAR(34),INDEX(Organizations[Organization Type '[CV']],$A4342),CHAR(34),
", OrganizationCode:  ",CHAR(34),INDEX(Organizations[Organization Code],$A4342),CHAR(34),
", OrganizationName:  ",CHAR(34),INDEX(Organizations[Organization Name],$A4342),CHAR(34),
", OrganizationDescription:  ",CHAR(34),INDEX(Organizations[Organization Description],$A4342),CHAR(34),
", OrganizationLink:  ",CHAR(34),INDEX(Organizations[Organization Link],$A4342),CHAR(34),"}"))</f>
        <v>#REF!</v>
      </c>
      <c r="F4342" t="e">
        <f>IF(INDEX(People[First Name],$A4342)="","",
CONCATENATE("  - &amp;AffiliationID",TEXT($A4342,"0000"),
" {PersonID: *PersonID",TEXT($A4342,"0000"),
", OrganizationID: *OrganizationID",TEXT(MATCH(INDEX(People[Organization Name],$A4342),Organizations[Organization Name],0),"0000"),
", IsPrimaryOrganizationContact: , AffiliationStartDate: , AffiliationEndDate: , PrimaryPhone: ",
", PrimaryEmail: ",CHAR(34),INDEX(People[Primary Email],$A4342),CHAR(34),
", PrimaryAddress: ",CHAR(34),INDEX(People[Primary Address],$A4342),CHAR(34),
", PersonLink: }"))</f>
        <v>#REF!</v>
      </c>
      <c r="H4342" t="e">
        <f>IF(COUNTA(CitationInformation)=0,"",IF(INDEX(AuthorList[Author Name],$A4342)="","",
CONCATENATE("  - &amp;AuthorListID",TEXT($A4342,"0000"),
"  {CitationID: *CitationID0001",
", PersonID: *PersonID",TEXT(MATCH(INDEX(AuthorList[Author Name],$A4342),People[Full Name],0),"0000"),
", AuthorOrder: ",INDEX(AuthorList[Author Number],$A4342),"}")))</f>
        <v>#REF!</v>
      </c>
      <c r="K4342" t="e">
        <f>IF(INDEX(SamplingFeatures[Feature Code],$A4342)="","",
CONCATENATE("  - &amp;SamplingFeatureID",TEXT($A4342,"0000"),
" {","SamplingFeatureUUID:  ",CHAR(34),INDEX(SamplingFeatures[Sampling Feature UUID],$A4342),CHAR(34),
", SamplingFeatureTypeCV:  ",CHAR(34),INDEX(SamplingFeatures[Sampling Feature Type],$A4342),CHAR(34),
", SamplingFeatureCode:  ",CHAR(34),INDEX(SamplingFeatures[Feature Code],$A4342),CHAR(34),
", SamplingFeatureName:  ",CHAR(34),INDEX(SamplingFeatures[Feature Name],$A4342),CHAR(34),
", SamplingFeatureDescription:  ",CHAR(34),INDEX(SamplingFeatures[Feature Description],$A4342),CHAR(34),
", SamplingFeatureGeotypeCV:  ",CHAR(34),INDEX(SamplingFeatures[Feature Geo Type],$A4342),CHAR(34),
", FeatureGeometry:  ",CHAR(34),INDEX(SamplingFeatures[Feature Geometry],$A4342),CHAR(34),
", Elevation_m:  ",CHAR(34),INDEX(SamplingFeatures[Elevation_m],$A4342),CHAR(34),
", ElevationDatumCV:  ",CHAR(34),ElevationDatum,CHAR(34),"}"))</f>
        <v>#REF!</v>
      </c>
      <c r="L4342" t="e">
        <f>IF(INDEX(SamplingFeatures[Sampling Feature Type],$A4342)&lt;&gt;"Site","",
CONCATENATE("  - &amp;SiteID",TEXT(SUMPRODUCT(--($L$3:$L4341&lt;&gt;"")),"0000"),
" {","SamplingFeatureID:  *SamplingFeatureID",TEXT($A4342,"0000"),
", SiteTypeCV:  ",CHAR(34),INDEX(Sites[Site Type],$A4342),CHAR(34),
", Latitude:  ",INDEX(Sites[Latitude],$A4342),
", Longitude:  ",INDEX(Sites[Longitude],$A4342),
", SRSName:  ",CHAR(34),LatLonDatum,CHAR(34),"}"))</f>
        <v>#REF!</v>
      </c>
      <c r="M4342" t="e">
        <f>IF(INDEX(SamplingFeatures[Sampling Feature Type],$A4342)&lt;&gt;"Specimen","",
CONCATENATE("  - &amp;SpecimenID",TEXT(SUMPRODUCT(--($M$3:$M4341&lt;&gt;"")),"0000"),
" {","SamplingFeatureID:  *SamplingFeatureID",TEXT($A4342,"0000"),
", SpecimenTypeCV:  ",CHAR(34),INDEX(Specimens[Specimen Type],$A4342),CHAR(34),
", SpecimenMediumCV:  ",INDEX(Specimens[Specimen Medium],$A4342),
", IsFieldSpecimen:  ",CHAR(34),INDEX(Specimens[Is Field Specimen?],$A4342),CHAR(34),"}"))</f>
        <v>#REF!</v>
      </c>
      <c r="N4342" t="e">
        <f>IF(COUNTA(SpatialOffsets[])=0,"", IF(INDEX(SpatialOffsets[Spatial Offset Type],$A4342)="","",
CONCATENATE("  - &amp;SpatialOffsetID",TEXT($A4342,"0000"),
" {","SpatialOffsetTypeCV:  ",CHAR(34),INDEX(SpatialOffsets[Spatial Offset Type],$A4342),CHAR(34),
", Offset1Value:  ",INDEX(SpatialOffsets[Offset 1 Value],$A4342),
", Offset1UnitID:  ",CHAR(34),INDEX(SpatialOffsets[Offset 1 Unit],$A4342),CHAR(34),
", Offset2Value:  ",INDEX(SpatialOffsets[Offset 2 Value],$A4342),
", Offset2UnitID:  ",CHAR(34),INDEX(SpatialOffsets[Offset 2 Unit],$A4342),CHAR(34),
", Offset3Value:  ",INDEX(SpatialOffsets[Offset 3 Value],$A4342),
", Offset3UnitID:  ",CHAR(34),INDEX(SpatialOffsets[Offset 3 Unit],$A4342),CHAR(34),,"}")))</f>
        <v>#REF!</v>
      </c>
      <c r="O4342" t="e">
        <f>IF(COUNTA(RelatedFeatures[])=0,"", IF(INDEX(RelatedFeatures[First Sampling Feature Code],$A4342)="","",
CONCATENATE("  - &amp;RelationID",TEXT($A4342,"0000"),
" {","SamplingFeatureID:  *SamplingFeatureID",TEXT(MATCH(INDEX(RelatedFeatures[First Sampling Feature Code],$A4342),SamplingFeatures[Feature Code],0),"0000"),
", RelationshipTypeCV:  ",CHAR(34),INDEX(RelatedFeatures[Relationship Type],$A4342),CHAR(34),
", RelatedFeatureID: *SamplingFeatureID",TEXT(MATCH(INDEX(RelatedFeatures[Second Sampling Feature Code],$A4342),SamplingFeatures[Feature Code],0),"0000"),
", SpatialOffsetID:  ",IF(INDEX(RelatedFeatures[Offset Number],$A4342)="","",CONCATENATE("*SpatialOffsetID",TEXT(INDEX(RelatedFeatures[Offset Number],$A4342),"0000"))),"}")))</f>
        <v>#REF!</v>
      </c>
      <c r="P4342" t="e">
        <f>IF(INDEX(Methods[Method Type],$A4342)="","",
CONCATENATE("  - &amp;MethodID",TEXT($A4342,"0000"),
" {","MethodTypeCV:  ",CHAR(34),INDEX(Methods[Method Type],$A4342),CHAR(34),
", MethodCode:  ",CHAR(34),INDEX(Methods[Method Code],$A4342),CHAR(34),
", MethodName:  ",CHAR(34),INDEX(Methods[Method Name],$A4342),CHAR(34),
", MethodDescription:  ",CHAR(34),INDEX(Methods[Method Description],$A4342),CHAR(34),
", MethodLink:  ",CHAR(34),INDEX(Methods[Method Link],$A4342),CHAR(34),
", OrganizationID: *OrganizationID",TEXT(MATCH(INDEX(Methods[Organization Name],$A4342),Organizations[Organization Name],0),"0000"),"}"))</f>
        <v>#REF!</v>
      </c>
      <c r="Q4342" t="e">
        <f>IF(INDEX(Variables[Variable Type],$A4342)="","",
CONCATENATE("  - &amp;VariableID",TEXT($A4342,"0000"),
" {","VariableTypeCV:  ",CHAR(34),INDEX(Variables[Variable Type],$A4342),CHAR(34),
", VariableCode:  ",CHAR(34),INDEX(Variables[Variable Code],$A4342),CHAR(34),
", VariableNameCV:  ",CHAR(34),INDEX(Variables[Variable Name],$A4342),CHAR(34),
", VariableDefinition:  ",CHAR(34),INDEX(Variables[Variable Definition],$A4342),CHAR(34),
", SpecciationCV:  ",CHAR(34),INDEX(Variables[Speciation],$A4342),CHAR(34),
", NoDataValue:  ",CHAR(34),INDEX(Variables[No Data Value],$A4342),CHAR(34),"}"))</f>
        <v>#REF!</v>
      </c>
    </row>
    <row r="4343" spans="1:17" x14ac:dyDescent="0.25">
      <c r="A4343">
        <v>4340</v>
      </c>
      <c r="D4343" t="e">
        <f>IF(INDEX(People[First Name],$A4343)="","",
CONCATENATE("  - &amp;PersonID",TEXT($A4343,"0000"),
" {","PersonFirstName:  ",CHAR(34),INDEX(People[First Name],$A4343),CHAR(34),
", PersonMiddleName:  ",CHAR(34),INDEX(People[Middle Name],$A4343),CHAR(34),
", PersonLastName:  ",CHAR(34),INDEX(People[Last Name],$A4343),CHAR(34),"}"))</f>
        <v>#REF!</v>
      </c>
      <c r="E4343" t="e">
        <f>IF(INDEX(Organizations[Organization Type '[CV']],$A4343)="","",
CONCATENATE("  - &amp;OrganizationID",TEXT($A4343,"0000"),
" {","OrganizationTypeCV:  ",CHAR(34),INDEX(Organizations[Organization Type '[CV']],$A4343),CHAR(34),
", OrganizationCode:  ",CHAR(34),INDEX(Organizations[Organization Code],$A4343),CHAR(34),
", OrganizationName:  ",CHAR(34),INDEX(Organizations[Organization Name],$A4343),CHAR(34),
", OrganizationDescription:  ",CHAR(34),INDEX(Organizations[Organization Description],$A4343),CHAR(34),
", OrganizationLink:  ",CHAR(34),INDEX(Organizations[Organization Link],$A4343),CHAR(34),"}"))</f>
        <v>#REF!</v>
      </c>
      <c r="F4343" t="e">
        <f>IF(INDEX(People[First Name],$A4343)="","",
CONCATENATE("  - &amp;AffiliationID",TEXT($A4343,"0000"),
" {PersonID: *PersonID",TEXT($A4343,"0000"),
", OrganizationID: *OrganizationID",TEXT(MATCH(INDEX(People[Organization Name],$A4343),Organizations[Organization Name],0),"0000"),
", IsPrimaryOrganizationContact: , AffiliationStartDate: , AffiliationEndDate: , PrimaryPhone: ",
", PrimaryEmail: ",CHAR(34),INDEX(People[Primary Email],$A4343),CHAR(34),
", PrimaryAddress: ",CHAR(34),INDEX(People[Primary Address],$A4343),CHAR(34),
", PersonLink: }"))</f>
        <v>#REF!</v>
      </c>
      <c r="H4343" t="e">
        <f>IF(COUNTA(CitationInformation)=0,"",IF(INDEX(AuthorList[Author Name],$A4343)="","",
CONCATENATE("  - &amp;AuthorListID",TEXT($A4343,"0000"),
"  {CitationID: *CitationID0001",
", PersonID: *PersonID",TEXT(MATCH(INDEX(AuthorList[Author Name],$A4343),People[Full Name],0),"0000"),
", AuthorOrder: ",INDEX(AuthorList[Author Number],$A4343),"}")))</f>
        <v>#REF!</v>
      </c>
      <c r="K4343" t="e">
        <f>IF(INDEX(SamplingFeatures[Feature Code],$A4343)="","",
CONCATENATE("  - &amp;SamplingFeatureID",TEXT($A4343,"0000"),
" {","SamplingFeatureUUID:  ",CHAR(34),INDEX(SamplingFeatures[Sampling Feature UUID],$A4343),CHAR(34),
", SamplingFeatureTypeCV:  ",CHAR(34),INDEX(SamplingFeatures[Sampling Feature Type],$A4343),CHAR(34),
", SamplingFeatureCode:  ",CHAR(34),INDEX(SamplingFeatures[Feature Code],$A4343),CHAR(34),
", SamplingFeatureName:  ",CHAR(34),INDEX(SamplingFeatures[Feature Name],$A4343),CHAR(34),
", SamplingFeatureDescription:  ",CHAR(34),INDEX(SamplingFeatures[Feature Description],$A4343),CHAR(34),
", SamplingFeatureGeotypeCV:  ",CHAR(34),INDEX(SamplingFeatures[Feature Geo Type],$A4343),CHAR(34),
", FeatureGeometry:  ",CHAR(34),INDEX(SamplingFeatures[Feature Geometry],$A4343),CHAR(34),
", Elevation_m:  ",CHAR(34),INDEX(SamplingFeatures[Elevation_m],$A4343),CHAR(34),
", ElevationDatumCV:  ",CHAR(34),ElevationDatum,CHAR(34),"}"))</f>
        <v>#REF!</v>
      </c>
      <c r="L4343" t="e">
        <f>IF(INDEX(SamplingFeatures[Sampling Feature Type],$A4343)&lt;&gt;"Site","",
CONCATENATE("  - &amp;SiteID",TEXT(SUMPRODUCT(--($L$3:$L4342&lt;&gt;"")),"0000"),
" {","SamplingFeatureID:  *SamplingFeatureID",TEXT($A4343,"0000"),
", SiteTypeCV:  ",CHAR(34),INDEX(Sites[Site Type],$A4343),CHAR(34),
", Latitude:  ",INDEX(Sites[Latitude],$A4343),
", Longitude:  ",INDEX(Sites[Longitude],$A4343),
", SRSName:  ",CHAR(34),LatLonDatum,CHAR(34),"}"))</f>
        <v>#REF!</v>
      </c>
      <c r="M4343" t="e">
        <f>IF(INDEX(SamplingFeatures[Sampling Feature Type],$A4343)&lt;&gt;"Specimen","",
CONCATENATE("  - &amp;SpecimenID",TEXT(SUMPRODUCT(--($M$3:$M4342&lt;&gt;"")),"0000"),
" {","SamplingFeatureID:  *SamplingFeatureID",TEXT($A4343,"0000"),
", SpecimenTypeCV:  ",CHAR(34),INDEX(Specimens[Specimen Type],$A4343),CHAR(34),
", SpecimenMediumCV:  ",INDEX(Specimens[Specimen Medium],$A4343),
", IsFieldSpecimen:  ",CHAR(34),INDEX(Specimens[Is Field Specimen?],$A4343),CHAR(34),"}"))</f>
        <v>#REF!</v>
      </c>
      <c r="N4343" t="e">
        <f>IF(COUNTA(SpatialOffsets[])=0,"", IF(INDEX(SpatialOffsets[Spatial Offset Type],$A4343)="","",
CONCATENATE("  - &amp;SpatialOffsetID",TEXT($A4343,"0000"),
" {","SpatialOffsetTypeCV:  ",CHAR(34),INDEX(SpatialOffsets[Spatial Offset Type],$A4343),CHAR(34),
", Offset1Value:  ",INDEX(SpatialOffsets[Offset 1 Value],$A4343),
", Offset1UnitID:  ",CHAR(34),INDEX(SpatialOffsets[Offset 1 Unit],$A4343),CHAR(34),
", Offset2Value:  ",INDEX(SpatialOffsets[Offset 2 Value],$A4343),
", Offset2UnitID:  ",CHAR(34),INDEX(SpatialOffsets[Offset 2 Unit],$A4343),CHAR(34),
", Offset3Value:  ",INDEX(SpatialOffsets[Offset 3 Value],$A4343),
", Offset3UnitID:  ",CHAR(34),INDEX(SpatialOffsets[Offset 3 Unit],$A4343),CHAR(34),,"}")))</f>
        <v>#REF!</v>
      </c>
      <c r="O4343" t="e">
        <f>IF(COUNTA(RelatedFeatures[])=0,"", IF(INDEX(RelatedFeatures[First Sampling Feature Code],$A4343)="","",
CONCATENATE("  - &amp;RelationID",TEXT($A4343,"0000"),
" {","SamplingFeatureID:  *SamplingFeatureID",TEXT(MATCH(INDEX(RelatedFeatures[First Sampling Feature Code],$A4343),SamplingFeatures[Feature Code],0),"0000"),
", RelationshipTypeCV:  ",CHAR(34),INDEX(RelatedFeatures[Relationship Type],$A4343),CHAR(34),
", RelatedFeatureID: *SamplingFeatureID",TEXT(MATCH(INDEX(RelatedFeatures[Second Sampling Feature Code],$A4343),SamplingFeatures[Feature Code],0),"0000"),
", SpatialOffsetID:  ",IF(INDEX(RelatedFeatures[Offset Number],$A4343)="","",CONCATENATE("*SpatialOffsetID",TEXT(INDEX(RelatedFeatures[Offset Number],$A4343),"0000"))),"}")))</f>
        <v>#REF!</v>
      </c>
      <c r="P4343" t="e">
        <f>IF(INDEX(Methods[Method Type],$A4343)="","",
CONCATENATE("  - &amp;MethodID",TEXT($A4343,"0000"),
" {","MethodTypeCV:  ",CHAR(34),INDEX(Methods[Method Type],$A4343),CHAR(34),
", MethodCode:  ",CHAR(34),INDEX(Methods[Method Code],$A4343),CHAR(34),
", MethodName:  ",CHAR(34),INDEX(Methods[Method Name],$A4343),CHAR(34),
", MethodDescription:  ",CHAR(34),INDEX(Methods[Method Description],$A4343),CHAR(34),
", MethodLink:  ",CHAR(34),INDEX(Methods[Method Link],$A4343),CHAR(34),
", OrganizationID: *OrganizationID",TEXT(MATCH(INDEX(Methods[Organization Name],$A4343),Organizations[Organization Name],0),"0000"),"}"))</f>
        <v>#REF!</v>
      </c>
      <c r="Q4343" t="e">
        <f>IF(INDEX(Variables[Variable Type],$A4343)="","",
CONCATENATE("  - &amp;VariableID",TEXT($A4343,"0000"),
" {","VariableTypeCV:  ",CHAR(34),INDEX(Variables[Variable Type],$A4343),CHAR(34),
", VariableCode:  ",CHAR(34),INDEX(Variables[Variable Code],$A4343),CHAR(34),
", VariableNameCV:  ",CHAR(34),INDEX(Variables[Variable Name],$A4343),CHAR(34),
", VariableDefinition:  ",CHAR(34),INDEX(Variables[Variable Definition],$A4343),CHAR(34),
", SpecciationCV:  ",CHAR(34),INDEX(Variables[Speciation],$A4343),CHAR(34),
", NoDataValue:  ",CHAR(34),INDEX(Variables[No Data Value],$A4343),CHAR(34),"}"))</f>
        <v>#REF!</v>
      </c>
    </row>
    <row r="4344" spans="1:17" x14ac:dyDescent="0.25">
      <c r="A4344">
        <v>4341</v>
      </c>
      <c r="D4344" t="e">
        <f>IF(INDEX(People[First Name],$A4344)="","",
CONCATENATE("  - &amp;PersonID",TEXT($A4344,"0000"),
" {","PersonFirstName:  ",CHAR(34),INDEX(People[First Name],$A4344),CHAR(34),
", PersonMiddleName:  ",CHAR(34),INDEX(People[Middle Name],$A4344),CHAR(34),
", PersonLastName:  ",CHAR(34),INDEX(People[Last Name],$A4344),CHAR(34),"}"))</f>
        <v>#REF!</v>
      </c>
      <c r="E4344" t="e">
        <f>IF(INDEX(Organizations[Organization Type '[CV']],$A4344)="","",
CONCATENATE("  - &amp;OrganizationID",TEXT($A4344,"0000"),
" {","OrganizationTypeCV:  ",CHAR(34),INDEX(Organizations[Organization Type '[CV']],$A4344),CHAR(34),
", OrganizationCode:  ",CHAR(34),INDEX(Organizations[Organization Code],$A4344),CHAR(34),
", OrganizationName:  ",CHAR(34),INDEX(Organizations[Organization Name],$A4344),CHAR(34),
", OrganizationDescription:  ",CHAR(34),INDEX(Organizations[Organization Description],$A4344),CHAR(34),
", OrganizationLink:  ",CHAR(34),INDEX(Organizations[Organization Link],$A4344),CHAR(34),"}"))</f>
        <v>#REF!</v>
      </c>
      <c r="F4344" t="e">
        <f>IF(INDEX(People[First Name],$A4344)="","",
CONCATENATE("  - &amp;AffiliationID",TEXT($A4344,"0000"),
" {PersonID: *PersonID",TEXT($A4344,"0000"),
", OrganizationID: *OrganizationID",TEXT(MATCH(INDEX(People[Organization Name],$A4344),Organizations[Organization Name],0),"0000"),
", IsPrimaryOrganizationContact: , AffiliationStartDate: , AffiliationEndDate: , PrimaryPhone: ",
", PrimaryEmail: ",CHAR(34),INDEX(People[Primary Email],$A4344),CHAR(34),
", PrimaryAddress: ",CHAR(34),INDEX(People[Primary Address],$A4344),CHAR(34),
", PersonLink: }"))</f>
        <v>#REF!</v>
      </c>
      <c r="H4344" t="e">
        <f>IF(COUNTA(CitationInformation)=0,"",IF(INDEX(AuthorList[Author Name],$A4344)="","",
CONCATENATE("  - &amp;AuthorListID",TEXT($A4344,"0000"),
"  {CitationID: *CitationID0001",
", PersonID: *PersonID",TEXT(MATCH(INDEX(AuthorList[Author Name],$A4344),People[Full Name],0),"0000"),
", AuthorOrder: ",INDEX(AuthorList[Author Number],$A4344),"}")))</f>
        <v>#REF!</v>
      </c>
      <c r="K4344" t="e">
        <f>IF(INDEX(SamplingFeatures[Feature Code],$A4344)="","",
CONCATENATE("  - &amp;SamplingFeatureID",TEXT($A4344,"0000"),
" {","SamplingFeatureUUID:  ",CHAR(34),INDEX(SamplingFeatures[Sampling Feature UUID],$A4344),CHAR(34),
", SamplingFeatureTypeCV:  ",CHAR(34),INDEX(SamplingFeatures[Sampling Feature Type],$A4344),CHAR(34),
", SamplingFeatureCode:  ",CHAR(34),INDEX(SamplingFeatures[Feature Code],$A4344),CHAR(34),
", SamplingFeatureName:  ",CHAR(34),INDEX(SamplingFeatures[Feature Name],$A4344),CHAR(34),
", SamplingFeatureDescription:  ",CHAR(34),INDEX(SamplingFeatures[Feature Description],$A4344),CHAR(34),
", SamplingFeatureGeotypeCV:  ",CHAR(34),INDEX(SamplingFeatures[Feature Geo Type],$A4344),CHAR(34),
", FeatureGeometry:  ",CHAR(34),INDEX(SamplingFeatures[Feature Geometry],$A4344),CHAR(34),
", Elevation_m:  ",CHAR(34),INDEX(SamplingFeatures[Elevation_m],$A4344),CHAR(34),
", ElevationDatumCV:  ",CHAR(34),ElevationDatum,CHAR(34),"}"))</f>
        <v>#REF!</v>
      </c>
      <c r="L4344" t="e">
        <f>IF(INDEX(SamplingFeatures[Sampling Feature Type],$A4344)&lt;&gt;"Site","",
CONCATENATE("  - &amp;SiteID",TEXT(SUMPRODUCT(--($L$3:$L4343&lt;&gt;"")),"0000"),
" {","SamplingFeatureID:  *SamplingFeatureID",TEXT($A4344,"0000"),
", SiteTypeCV:  ",CHAR(34),INDEX(Sites[Site Type],$A4344),CHAR(34),
", Latitude:  ",INDEX(Sites[Latitude],$A4344),
", Longitude:  ",INDEX(Sites[Longitude],$A4344),
", SRSName:  ",CHAR(34),LatLonDatum,CHAR(34),"}"))</f>
        <v>#REF!</v>
      </c>
      <c r="M4344" t="e">
        <f>IF(INDEX(SamplingFeatures[Sampling Feature Type],$A4344)&lt;&gt;"Specimen","",
CONCATENATE("  - &amp;SpecimenID",TEXT(SUMPRODUCT(--($M$3:$M4343&lt;&gt;"")),"0000"),
" {","SamplingFeatureID:  *SamplingFeatureID",TEXT($A4344,"0000"),
", SpecimenTypeCV:  ",CHAR(34),INDEX(Specimens[Specimen Type],$A4344),CHAR(34),
", SpecimenMediumCV:  ",INDEX(Specimens[Specimen Medium],$A4344),
", IsFieldSpecimen:  ",CHAR(34),INDEX(Specimens[Is Field Specimen?],$A4344),CHAR(34),"}"))</f>
        <v>#REF!</v>
      </c>
      <c r="N4344" t="e">
        <f>IF(COUNTA(SpatialOffsets[])=0,"", IF(INDEX(SpatialOffsets[Spatial Offset Type],$A4344)="","",
CONCATENATE("  - &amp;SpatialOffsetID",TEXT($A4344,"0000"),
" {","SpatialOffsetTypeCV:  ",CHAR(34),INDEX(SpatialOffsets[Spatial Offset Type],$A4344),CHAR(34),
", Offset1Value:  ",INDEX(SpatialOffsets[Offset 1 Value],$A4344),
", Offset1UnitID:  ",CHAR(34),INDEX(SpatialOffsets[Offset 1 Unit],$A4344),CHAR(34),
", Offset2Value:  ",INDEX(SpatialOffsets[Offset 2 Value],$A4344),
", Offset2UnitID:  ",CHAR(34),INDEX(SpatialOffsets[Offset 2 Unit],$A4344),CHAR(34),
", Offset3Value:  ",INDEX(SpatialOffsets[Offset 3 Value],$A4344),
", Offset3UnitID:  ",CHAR(34),INDEX(SpatialOffsets[Offset 3 Unit],$A4344),CHAR(34),,"}")))</f>
        <v>#REF!</v>
      </c>
      <c r="O4344" t="e">
        <f>IF(COUNTA(RelatedFeatures[])=0,"", IF(INDEX(RelatedFeatures[First Sampling Feature Code],$A4344)="","",
CONCATENATE("  - &amp;RelationID",TEXT($A4344,"0000"),
" {","SamplingFeatureID:  *SamplingFeatureID",TEXT(MATCH(INDEX(RelatedFeatures[First Sampling Feature Code],$A4344),SamplingFeatures[Feature Code],0),"0000"),
", RelationshipTypeCV:  ",CHAR(34),INDEX(RelatedFeatures[Relationship Type],$A4344),CHAR(34),
", RelatedFeatureID: *SamplingFeatureID",TEXT(MATCH(INDEX(RelatedFeatures[Second Sampling Feature Code],$A4344),SamplingFeatures[Feature Code],0),"0000"),
", SpatialOffsetID:  ",IF(INDEX(RelatedFeatures[Offset Number],$A4344)="","",CONCATENATE("*SpatialOffsetID",TEXT(INDEX(RelatedFeatures[Offset Number],$A4344),"0000"))),"}")))</f>
        <v>#REF!</v>
      </c>
      <c r="P4344" t="e">
        <f>IF(INDEX(Methods[Method Type],$A4344)="","",
CONCATENATE("  - &amp;MethodID",TEXT($A4344,"0000"),
" {","MethodTypeCV:  ",CHAR(34),INDEX(Methods[Method Type],$A4344),CHAR(34),
", MethodCode:  ",CHAR(34),INDEX(Methods[Method Code],$A4344),CHAR(34),
", MethodName:  ",CHAR(34),INDEX(Methods[Method Name],$A4344),CHAR(34),
", MethodDescription:  ",CHAR(34),INDEX(Methods[Method Description],$A4344),CHAR(34),
", MethodLink:  ",CHAR(34),INDEX(Methods[Method Link],$A4344),CHAR(34),
", OrganizationID: *OrganizationID",TEXT(MATCH(INDEX(Methods[Organization Name],$A4344),Organizations[Organization Name],0),"0000"),"}"))</f>
        <v>#REF!</v>
      </c>
      <c r="Q4344" t="e">
        <f>IF(INDEX(Variables[Variable Type],$A4344)="","",
CONCATENATE("  - &amp;VariableID",TEXT($A4344,"0000"),
" {","VariableTypeCV:  ",CHAR(34),INDEX(Variables[Variable Type],$A4344),CHAR(34),
", VariableCode:  ",CHAR(34),INDEX(Variables[Variable Code],$A4344),CHAR(34),
", VariableNameCV:  ",CHAR(34),INDEX(Variables[Variable Name],$A4344),CHAR(34),
", VariableDefinition:  ",CHAR(34),INDEX(Variables[Variable Definition],$A4344),CHAR(34),
", SpecciationCV:  ",CHAR(34),INDEX(Variables[Speciation],$A4344),CHAR(34),
", NoDataValue:  ",CHAR(34),INDEX(Variables[No Data Value],$A4344),CHAR(34),"}"))</f>
        <v>#REF!</v>
      </c>
    </row>
    <row r="4345" spans="1:17" x14ac:dyDescent="0.25">
      <c r="A4345">
        <v>4342</v>
      </c>
      <c r="D4345" t="e">
        <f>IF(INDEX(People[First Name],$A4345)="","",
CONCATENATE("  - &amp;PersonID",TEXT($A4345,"0000"),
" {","PersonFirstName:  ",CHAR(34),INDEX(People[First Name],$A4345),CHAR(34),
", PersonMiddleName:  ",CHAR(34),INDEX(People[Middle Name],$A4345),CHAR(34),
", PersonLastName:  ",CHAR(34),INDEX(People[Last Name],$A4345),CHAR(34),"}"))</f>
        <v>#REF!</v>
      </c>
      <c r="E4345" t="e">
        <f>IF(INDEX(Organizations[Organization Type '[CV']],$A4345)="","",
CONCATENATE("  - &amp;OrganizationID",TEXT($A4345,"0000"),
" {","OrganizationTypeCV:  ",CHAR(34),INDEX(Organizations[Organization Type '[CV']],$A4345),CHAR(34),
", OrganizationCode:  ",CHAR(34),INDEX(Organizations[Organization Code],$A4345),CHAR(34),
", OrganizationName:  ",CHAR(34),INDEX(Organizations[Organization Name],$A4345),CHAR(34),
", OrganizationDescription:  ",CHAR(34),INDEX(Organizations[Organization Description],$A4345),CHAR(34),
", OrganizationLink:  ",CHAR(34),INDEX(Organizations[Organization Link],$A4345),CHAR(34),"}"))</f>
        <v>#REF!</v>
      </c>
      <c r="F4345" t="e">
        <f>IF(INDEX(People[First Name],$A4345)="","",
CONCATENATE("  - &amp;AffiliationID",TEXT($A4345,"0000"),
" {PersonID: *PersonID",TEXT($A4345,"0000"),
", OrganizationID: *OrganizationID",TEXT(MATCH(INDEX(People[Organization Name],$A4345),Organizations[Organization Name],0),"0000"),
", IsPrimaryOrganizationContact: , AffiliationStartDate: , AffiliationEndDate: , PrimaryPhone: ",
", PrimaryEmail: ",CHAR(34),INDEX(People[Primary Email],$A4345),CHAR(34),
", PrimaryAddress: ",CHAR(34),INDEX(People[Primary Address],$A4345),CHAR(34),
", PersonLink: }"))</f>
        <v>#REF!</v>
      </c>
      <c r="H4345" t="e">
        <f>IF(COUNTA(CitationInformation)=0,"",IF(INDEX(AuthorList[Author Name],$A4345)="","",
CONCATENATE("  - &amp;AuthorListID",TEXT($A4345,"0000"),
"  {CitationID: *CitationID0001",
", PersonID: *PersonID",TEXT(MATCH(INDEX(AuthorList[Author Name],$A4345),People[Full Name],0),"0000"),
", AuthorOrder: ",INDEX(AuthorList[Author Number],$A4345),"}")))</f>
        <v>#REF!</v>
      </c>
      <c r="K4345" t="e">
        <f>IF(INDEX(SamplingFeatures[Feature Code],$A4345)="","",
CONCATENATE("  - &amp;SamplingFeatureID",TEXT($A4345,"0000"),
" {","SamplingFeatureUUID:  ",CHAR(34),INDEX(SamplingFeatures[Sampling Feature UUID],$A4345),CHAR(34),
", SamplingFeatureTypeCV:  ",CHAR(34),INDEX(SamplingFeatures[Sampling Feature Type],$A4345),CHAR(34),
", SamplingFeatureCode:  ",CHAR(34),INDEX(SamplingFeatures[Feature Code],$A4345),CHAR(34),
", SamplingFeatureName:  ",CHAR(34),INDEX(SamplingFeatures[Feature Name],$A4345),CHAR(34),
", SamplingFeatureDescription:  ",CHAR(34),INDEX(SamplingFeatures[Feature Description],$A4345),CHAR(34),
", SamplingFeatureGeotypeCV:  ",CHAR(34),INDEX(SamplingFeatures[Feature Geo Type],$A4345),CHAR(34),
", FeatureGeometry:  ",CHAR(34),INDEX(SamplingFeatures[Feature Geometry],$A4345),CHAR(34),
", Elevation_m:  ",CHAR(34),INDEX(SamplingFeatures[Elevation_m],$A4345),CHAR(34),
", ElevationDatumCV:  ",CHAR(34),ElevationDatum,CHAR(34),"}"))</f>
        <v>#REF!</v>
      </c>
      <c r="L4345" t="e">
        <f>IF(INDEX(SamplingFeatures[Sampling Feature Type],$A4345)&lt;&gt;"Site","",
CONCATENATE("  - &amp;SiteID",TEXT(SUMPRODUCT(--($L$3:$L4344&lt;&gt;"")),"0000"),
" {","SamplingFeatureID:  *SamplingFeatureID",TEXT($A4345,"0000"),
", SiteTypeCV:  ",CHAR(34),INDEX(Sites[Site Type],$A4345),CHAR(34),
", Latitude:  ",INDEX(Sites[Latitude],$A4345),
", Longitude:  ",INDEX(Sites[Longitude],$A4345),
", SRSName:  ",CHAR(34),LatLonDatum,CHAR(34),"}"))</f>
        <v>#REF!</v>
      </c>
      <c r="M4345" t="e">
        <f>IF(INDEX(SamplingFeatures[Sampling Feature Type],$A4345)&lt;&gt;"Specimen","",
CONCATENATE("  - &amp;SpecimenID",TEXT(SUMPRODUCT(--($M$3:$M4344&lt;&gt;"")),"0000"),
" {","SamplingFeatureID:  *SamplingFeatureID",TEXT($A4345,"0000"),
", SpecimenTypeCV:  ",CHAR(34),INDEX(Specimens[Specimen Type],$A4345),CHAR(34),
", SpecimenMediumCV:  ",INDEX(Specimens[Specimen Medium],$A4345),
", IsFieldSpecimen:  ",CHAR(34),INDEX(Specimens[Is Field Specimen?],$A4345),CHAR(34),"}"))</f>
        <v>#REF!</v>
      </c>
      <c r="N4345" t="e">
        <f>IF(COUNTA(SpatialOffsets[])=0,"", IF(INDEX(SpatialOffsets[Spatial Offset Type],$A4345)="","",
CONCATENATE("  - &amp;SpatialOffsetID",TEXT($A4345,"0000"),
" {","SpatialOffsetTypeCV:  ",CHAR(34),INDEX(SpatialOffsets[Spatial Offset Type],$A4345),CHAR(34),
", Offset1Value:  ",INDEX(SpatialOffsets[Offset 1 Value],$A4345),
", Offset1UnitID:  ",CHAR(34),INDEX(SpatialOffsets[Offset 1 Unit],$A4345),CHAR(34),
", Offset2Value:  ",INDEX(SpatialOffsets[Offset 2 Value],$A4345),
", Offset2UnitID:  ",CHAR(34),INDEX(SpatialOffsets[Offset 2 Unit],$A4345),CHAR(34),
", Offset3Value:  ",INDEX(SpatialOffsets[Offset 3 Value],$A4345),
", Offset3UnitID:  ",CHAR(34),INDEX(SpatialOffsets[Offset 3 Unit],$A4345),CHAR(34),,"}")))</f>
        <v>#REF!</v>
      </c>
      <c r="O4345" t="e">
        <f>IF(COUNTA(RelatedFeatures[])=0,"", IF(INDEX(RelatedFeatures[First Sampling Feature Code],$A4345)="","",
CONCATENATE("  - &amp;RelationID",TEXT($A4345,"0000"),
" {","SamplingFeatureID:  *SamplingFeatureID",TEXT(MATCH(INDEX(RelatedFeatures[First Sampling Feature Code],$A4345),SamplingFeatures[Feature Code],0),"0000"),
", RelationshipTypeCV:  ",CHAR(34),INDEX(RelatedFeatures[Relationship Type],$A4345),CHAR(34),
", RelatedFeatureID: *SamplingFeatureID",TEXT(MATCH(INDEX(RelatedFeatures[Second Sampling Feature Code],$A4345),SamplingFeatures[Feature Code],0),"0000"),
", SpatialOffsetID:  ",IF(INDEX(RelatedFeatures[Offset Number],$A4345)="","",CONCATENATE("*SpatialOffsetID",TEXT(INDEX(RelatedFeatures[Offset Number],$A4345),"0000"))),"}")))</f>
        <v>#REF!</v>
      </c>
      <c r="P4345" t="e">
        <f>IF(INDEX(Methods[Method Type],$A4345)="","",
CONCATENATE("  - &amp;MethodID",TEXT($A4345,"0000"),
" {","MethodTypeCV:  ",CHAR(34),INDEX(Methods[Method Type],$A4345),CHAR(34),
", MethodCode:  ",CHAR(34),INDEX(Methods[Method Code],$A4345),CHAR(34),
", MethodName:  ",CHAR(34),INDEX(Methods[Method Name],$A4345),CHAR(34),
", MethodDescription:  ",CHAR(34),INDEX(Methods[Method Description],$A4345),CHAR(34),
", MethodLink:  ",CHAR(34),INDEX(Methods[Method Link],$A4345),CHAR(34),
", OrganizationID: *OrganizationID",TEXT(MATCH(INDEX(Methods[Organization Name],$A4345),Organizations[Organization Name],0),"0000"),"}"))</f>
        <v>#REF!</v>
      </c>
      <c r="Q4345" t="e">
        <f>IF(INDEX(Variables[Variable Type],$A4345)="","",
CONCATENATE("  - &amp;VariableID",TEXT($A4345,"0000"),
" {","VariableTypeCV:  ",CHAR(34),INDEX(Variables[Variable Type],$A4345),CHAR(34),
", VariableCode:  ",CHAR(34),INDEX(Variables[Variable Code],$A4345),CHAR(34),
", VariableNameCV:  ",CHAR(34),INDEX(Variables[Variable Name],$A4345),CHAR(34),
", VariableDefinition:  ",CHAR(34),INDEX(Variables[Variable Definition],$A4345),CHAR(34),
", SpecciationCV:  ",CHAR(34),INDEX(Variables[Speciation],$A4345),CHAR(34),
", NoDataValue:  ",CHAR(34),INDEX(Variables[No Data Value],$A4345),CHAR(34),"}"))</f>
        <v>#REF!</v>
      </c>
    </row>
    <row r="4346" spans="1:17" x14ac:dyDescent="0.25">
      <c r="A4346">
        <v>4343</v>
      </c>
      <c r="D4346" t="e">
        <f>IF(INDEX(People[First Name],$A4346)="","",
CONCATENATE("  - &amp;PersonID",TEXT($A4346,"0000"),
" {","PersonFirstName:  ",CHAR(34),INDEX(People[First Name],$A4346),CHAR(34),
", PersonMiddleName:  ",CHAR(34),INDEX(People[Middle Name],$A4346),CHAR(34),
", PersonLastName:  ",CHAR(34),INDEX(People[Last Name],$A4346),CHAR(34),"}"))</f>
        <v>#REF!</v>
      </c>
      <c r="E4346" t="e">
        <f>IF(INDEX(Organizations[Organization Type '[CV']],$A4346)="","",
CONCATENATE("  - &amp;OrganizationID",TEXT($A4346,"0000"),
" {","OrganizationTypeCV:  ",CHAR(34),INDEX(Organizations[Organization Type '[CV']],$A4346),CHAR(34),
", OrganizationCode:  ",CHAR(34),INDEX(Organizations[Organization Code],$A4346),CHAR(34),
", OrganizationName:  ",CHAR(34),INDEX(Organizations[Organization Name],$A4346),CHAR(34),
", OrganizationDescription:  ",CHAR(34),INDEX(Organizations[Organization Description],$A4346),CHAR(34),
", OrganizationLink:  ",CHAR(34),INDEX(Organizations[Organization Link],$A4346),CHAR(34),"}"))</f>
        <v>#REF!</v>
      </c>
      <c r="F4346" t="e">
        <f>IF(INDEX(People[First Name],$A4346)="","",
CONCATENATE("  - &amp;AffiliationID",TEXT($A4346,"0000"),
" {PersonID: *PersonID",TEXT($A4346,"0000"),
", OrganizationID: *OrganizationID",TEXT(MATCH(INDEX(People[Organization Name],$A4346),Organizations[Organization Name],0),"0000"),
", IsPrimaryOrganizationContact: , AffiliationStartDate: , AffiliationEndDate: , PrimaryPhone: ",
", PrimaryEmail: ",CHAR(34),INDEX(People[Primary Email],$A4346),CHAR(34),
", PrimaryAddress: ",CHAR(34),INDEX(People[Primary Address],$A4346),CHAR(34),
", PersonLink: }"))</f>
        <v>#REF!</v>
      </c>
      <c r="H4346" t="e">
        <f>IF(COUNTA(CitationInformation)=0,"",IF(INDEX(AuthorList[Author Name],$A4346)="","",
CONCATENATE("  - &amp;AuthorListID",TEXT($A4346,"0000"),
"  {CitationID: *CitationID0001",
", PersonID: *PersonID",TEXT(MATCH(INDEX(AuthorList[Author Name],$A4346),People[Full Name],0),"0000"),
", AuthorOrder: ",INDEX(AuthorList[Author Number],$A4346),"}")))</f>
        <v>#REF!</v>
      </c>
      <c r="K4346" t="e">
        <f>IF(INDEX(SamplingFeatures[Feature Code],$A4346)="","",
CONCATENATE("  - &amp;SamplingFeatureID",TEXT($A4346,"0000"),
" {","SamplingFeatureUUID:  ",CHAR(34),INDEX(SamplingFeatures[Sampling Feature UUID],$A4346),CHAR(34),
", SamplingFeatureTypeCV:  ",CHAR(34),INDEX(SamplingFeatures[Sampling Feature Type],$A4346),CHAR(34),
", SamplingFeatureCode:  ",CHAR(34),INDEX(SamplingFeatures[Feature Code],$A4346),CHAR(34),
", SamplingFeatureName:  ",CHAR(34),INDEX(SamplingFeatures[Feature Name],$A4346),CHAR(34),
", SamplingFeatureDescription:  ",CHAR(34),INDEX(SamplingFeatures[Feature Description],$A4346),CHAR(34),
", SamplingFeatureGeotypeCV:  ",CHAR(34),INDEX(SamplingFeatures[Feature Geo Type],$A4346),CHAR(34),
", FeatureGeometry:  ",CHAR(34),INDEX(SamplingFeatures[Feature Geometry],$A4346),CHAR(34),
", Elevation_m:  ",CHAR(34),INDEX(SamplingFeatures[Elevation_m],$A4346),CHAR(34),
", ElevationDatumCV:  ",CHAR(34),ElevationDatum,CHAR(34),"}"))</f>
        <v>#REF!</v>
      </c>
      <c r="L4346" t="e">
        <f>IF(INDEX(SamplingFeatures[Sampling Feature Type],$A4346)&lt;&gt;"Site","",
CONCATENATE("  - &amp;SiteID",TEXT(SUMPRODUCT(--($L$3:$L4345&lt;&gt;"")),"0000"),
" {","SamplingFeatureID:  *SamplingFeatureID",TEXT($A4346,"0000"),
", SiteTypeCV:  ",CHAR(34),INDEX(Sites[Site Type],$A4346),CHAR(34),
", Latitude:  ",INDEX(Sites[Latitude],$A4346),
", Longitude:  ",INDEX(Sites[Longitude],$A4346),
", SRSName:  ",CHAR(34),LatLonDatum,CHAR(34),"}"))</f>
        <v>#REF!</v>
      </c>
      <c r="M4346" t="e">
        <f>IF(INDEX(SamplingFeatures[Sampling Feature Type],$A4346)&lt;&gt;"Specimen","",
CONCATENATE("  - &amp;SpecimenID",TEXT(SUMPRODUCT(--($M$3:$M4345&lt;&gt;"")),"0000"),
" {","SamplingFeatureID:  *SamplingFeatureID",TEXT($A4346,"0000"),
", SpecimenTypeCV:  ",CHAR(34),INDEX(Specimens[Specimen Type],$A4346),CHAR(34),
", SpecimenMediumCV:  ",INDEX(Specimens[Specimen Medium],$A4346),
", IsFieldSpecimen:  ",CHAR(34),INDEX(Specimens[Is Field Specimen?],$A4346),CHAR(34),"}"))</f>
        <v>#REF!</v>
      </c>
      <c r="N4346" t="e">
        <f>IF(COUNTA(SpatialOffsets[])=0,"", IF(INDEX(SpatialOffsets[Spatial Offset Type],$A4346)="","",
CONCATENATE("  - &amp;SpatialOffsetID",TEXT($A4346,"0000"),
" {","SpatialOffsetTypeCV:  ",CHAR(34),INDEX(SpatialOffsets[Spatial Offset Type],$A4346),CHAR(34),
", Offset1Value:  ",INDEX(SpatialOffsets[Offset 1 Value],$A4346),
", Offset1UnitID:  ",CHAR(34),INDEX(SpatialOffsets[Offset 1 Unit],$A4346),CHAR(34),
", Offset2Value:  ",INDEX(SpatialOffsets[Offset 2 Value],$A4346),
", Offset2UnitID:  ",CHAR(34),INDEX(SpatialOffsets[Offset 2 Unit],$A4346),CHAR(34),
", Offset3Value:  ",INDEX(SpatialOffsets[Offset 3 Value],$A4346),
", Offset3UnitID:  ",CHAR(34),INDEX(SpatialOffsets[Offset 3 Unit],$A4346),CHAR(34),,"}")))</f>
        <v>#REF!</v>
      </c>
      <c r="O4346" t="e">
        <f>IF(COUNTA(RelatedFeatures[])=0,"", IF(INDEX(RelatedFeatures[First Sampling Feature Code],$A4346)="","",
CONCATENATE("  - &amp;RelationID",TEXT($A4346,"0000"),
" {","SamplingFeatureID:  *SamplingFeatureID",TEXT(MATCH(INDEX(RelatedFeatures[First Sampling Feature Code],$A4346),SamplingFeatures[Feature Code],0),"0000"),
", RelationshipTypeCV:  ",CHAR(34),INDEX(RelatedFeatures[Relationship Type],$A4346),CHAR(34),
", RelatedFeatureID: *SamplingFeatureID",TEXT(MATCH(INDEX(RelatedFeatures[Second Sampling Feature Code],$A4346),SamplingFeatures[Feature Code],0),"0000"),
", SpatialOffsetID:  ",IF(INDEX(RelatedFeatures[Offset Number],$A4346)="","",CONCATENATE("*SpatialOffsetID",TEXT(INDEX(RelatedFeatures[Offset Number],$A4346),"0000"))),"}")))</f>
        <v>#REF!</v>
      </c>
      <c r="P4346" t="e">
        <f>IF(INDEX(Methods[Method Type],$A4346)="","",
CONCATENATE("  - &amp;MethodID",TEXT($A4346,"0000"),
" {","MethodTypeCV:  ",CHAR(34),INDEX(Methods[Method Type],$A4346),CHAR(34),
", MethodCode:  ",CHAR(34),INDEX(Methods[Method Code],$A4346),CHAR(34),
", MethodName:  ",CHAR(34),INDEX(Methods[Method Name],$A4346),CHAR(34),
", MethodDescription:  ",CHAR(34),INDEX(Methods[Method Description],$A4346),CHAR(34),
", MethodLink:  ",CHAR(34),INDEX(Methods[Method Link],$A4346),CHAR(34),
", OrganizationID: *OrganizationID",TEXT(MATCH(INDEX(Methods[Organization Name],$A4346),Organizations[Organization Name],0),"0000"),"}"))</f>
        <v>#REF!</v>
      </c>
      <c r="Q4346" t="e">
        <f>IF(INDEX(Variables[Variable Type],$A4346)="","",
CONCATENATE("  - &amp;VariableID",TEXT($A4346,"0000"),
" {","VariableTypeCV:  ",CHAR(34),INDEX(Variables[Variable Type],$A4346),CHAR(34),
", VariableCode:  ",CHAR(34),INDEX(Variables[Variable Code],$A4346),CHAR(34),
", VariableNameCV:  ",CHAR(34),INDEX(Variables[Variable Name],$A4346),CHAR(34),
", VariableDefinition:  ",CHAR(34),INDEX(Variables[Variable Definition],$A4346),CHAR(34),
", SpecciationCV:  ",CHAR(34),INDEX(Variables[Speciation],$A4346),CHAR(34),
", NoDataValue:  ",CHAR(34),INDEX(Variables[No Data Value],$A4346),CHAR(34),"}"))</f>
        <v>#REF!</v>
      </c>
    </row>
    <row r="4347" spans="1:17" x14ac:dyDescent="0.25">
      <c r="A4347">
        <v>4344</v>
      </c>
      <c r="D4347" t="e">
        <f>IF(INDEX(People[First Name],$A4347)="","",
CONCATENATE("  - &amp;PersonID",TEXT($A4347,"0000"),
" {","PersonFirstName:  ",CHAR(34),INDEX(People[First Name],$A4347),CHAR(34),
", PersonMiddleName:  ",CHAR(34),INDEX(People[Middle Name],$A4347),CHAR(34),
", PersonLastName:  ",CHAR(34),INDEX(People[Last Name],$A4347),CHAR(34),"}"))</f>
        <v>#REF!</v>
      </c>
      <c r="E4347" t="e">
        <f>IF(INDEX(Organizations[Organization Type '[CV']],$A4347)="","",
CONCATENATE("  - &amp;OrganizationID",TEXT($A4347,"0000"),
" {","OrganizationTypeCV:  ",CHAR(34),INDEX(Organizations[Organization Type '[CV']],$A4347),CHAR(34),
", OrganizationCode:  ",CHAR(34),INDEX(Organizations[Organization Code],$A4347),CHAR(34),
", OrganizationName:  ",CHAR(34),INDEX(Organizations[Organization Name],$A4347),CHAR(34),
", OrganizationDescription:  ",CHAR(34),INDEX(Organizations[Organization Description],$A4347),CHAR(34),
", OrganizationLink:  ",CHAR(34),INDEX(Organizations[Organization Link],$A4347),CHAR(34),"}"))</f>
        <v>#REF!</v>
      </c>
      <c r="F4347" t="e">
        <f>IF(INDEX(People[First Name],$A4347)="","",
CONCATENATE("  - &amp;AffiliationID",TEXT($A4347,"0000"),
" {PersonID: *PersonID",TEXT($A4347,"0000"),
", OrganizationID: *OrganizationID",TEXT(MATCH(INDEX(People[Organization Name],$A4347),Organizations[Organization Name],0),"0000"),
", IsPrimaryOrganizationContact: , AffiliationStartDate: , AffiliationEndDate: , PrimaryPhone: ",
", PrimaryEmail: ",CHAR(34),INDEX(People[Primary Email],$A4347),CHAR(34),
", PrimaryAddress: ",CHAR(34),INDEX(People[Primary Address],$A4347),CHAR(34),
", PersonLink: }"))</f>
        <v>#REF!</v>
      </c>
      <c r="H4347" t="e">
        <f>IF(COUNTA(CitationInformation)=0,"",IF(INDEX(AuthorList[Author Name],$A4347)="","",
CONCATENATE("  - &amp;AuthorListID",TEXT($A4347,"0000"),
"  {CitationID: *CitationID0001",
", PersonID: *PersonID",TEXT(MATCH(INDEX(AuthorList[Author Name],$A4347),People[Full Name],0),"0000"),
", AuthorOrder: ",INDEX(AuthorList[Author Number],$A4347),"}")))</f>
        <v>#REF!</v>
      </c>
      <c r="K4347" t="e">
        <f>IF(INDEX(SamplingFeatures[Feature Code],$A4347)="","",
CONCATENATE("  - &amp;SamplingFeatureID",TEXT($A4347,"0000"),
" {","SamplingFeatureUUID:  ",CHAR(34),INDEX(SamplingFeatures[Sampling Feature UUID],$A4347),CHAR(34),
", SamplingFeatureTypeCV:  ",CHAR(34),INDEX(SamplingFeatures[Sampling Feature Type],$A4347),CHAR(34),
", SamplingFeatureCode:  ",CHAR(34),INDEX(SamplingFeatures[Feature Code],$A4347),CHAR(34),
", SamplingFeatureName:  ",CHAR(34),INDEX(SamplingFeatures[Feature Name],$A4347),CHAR(34),
", SamplingFeatureDescription:  ",CHAR(34),INDEX(SamplingFeatures[Feature Description],$A4347),CHAR(34),
", SamplingFeatureGeotypeCV:  ",CHAR(34),INDEX(SamplingFeatures[Feature Geo Type],$A4347),CHAR(34),
", FeatureGeometry:  ",CHAR(34),INDEX(SamplingFeatures[Feature Geometry],$A4347),CHAR(34),
", Elevation_m:  ",CHAR(34),INDEX(SamplingFeatures[Elevation_m],$A4347),CHAR(34),
", ElevationDatumCV:  ",CHAR(34),ElevationDatum,CHAR(34),"}"))</f>
        <v>#REF!</v>
      </c>
      <c r="L4347" t="e">
        <f>IF(INDEX(SamplingFeatures[Sampling Feature Type],$A4347)&lt;&gt;"Site","",
CONCATENATE("  - &amp;SiteID",TEXT(SUMPRODUCT(--($L$3:$L4346&lt;&gt;"")),"0000"),
" {","SamplingFeatureID:  *SamplingFeatureID",TEXT($A4347,"0000"),
", SiteTypeCV:  ",CHAR(34),INDEX(Sites[Site Type],$A4347),CHAR(34),
", Latitude:  ",INDEX(Sites[Latitude],$A4347),
", Longitude:  ",INDEX(Sites[Longitude],$A4347),
", SRSName:  ",CHAR(34),LatLonDatum,CHAR(34),"}"))</f>
        <v>#REF!</v>
      </c>
      <c r="M4347" t="e">
        <f>IF(INDEX(SamplingFeatures[Sampling Feature Type],$A4347)&lt;&gt;"Specimen","",
CONCATENATE("  - &amp;SpecimenID",TEXT(SUMPRODUCT(--($M$3:$M4346&lt;&gt;"")),"0000"),
" {","SamplingFeatureID:  *SamplingFeatureID",TEXT($A4347,"0000"),
", SpecimenTypeCV:  ",CHAR(34),INDEX(Specimens[Specimen Type],$A4347),CHAR(34),
", SpecimenMediumCV:  ",INDEX(Specimens[Specimen Medium],$A4347),
", IsFieldSpecimen:  ",CHAR(34),INDEX(Specimens[Is Field Specimen?],$A4347),CHAR(34),"}"))</f>
        <v>#REF!</v>
      </c>
      <c r="N4347" t="e">
        <f>IF(COUNTA(SpatialOffsets[])=0,"", IF(INDEX(SpatialOffsets[Spatial Offset Type],$A4347)="","",
CONCATENATE("  - &amp;SpatialOffsetID",TEXT($A4347,"0000"),
" {","SpatialOffsetTypeCV:  ",CHAR(34),INDEX(SpatialOffsets[Spatial Offset Type],$A4347),CHAR(34),
", Offset1Value:  ",INDEX(SpatialOffsets[Offset 1 Value],$A4347),
", Offset1UnitID:  ",CHAR(34),INDEX(SpatialOffsets[Offset 1 Unit],$A4347),CHAR(34),
", Offset2Value:  ",INDEX(SpatialOffsets[Offset 2 Value],$A4347),
", Offset2UnitID:  ",CHAR(34),INDEX(SpatialOffsets[Offset 2 Unit],$A4347),CHAR(34),
", Offset3Value:  ",INDEX(SpatialOffsets[Offset 3 Value],$A4347),
", Offset3UnitID:  ",CHAR(34),INDEX(SpatialOffsets[Offset 3 Unit],$A4347),CHAR(34),,"}")))</f>
        <v>#REF!</v>
      </c>
      <c r="O4347" t="e">
        <f>IF(COUNTA(RelatedFeatures[])=0,"", IF(INDEX(RelatedFeatures[First Sampling Feature Code],$A4347)="","",
CONCATENATE("  - &amp;RelationID",TEXT($A4347,"0000"),
" {","SamplingFeatureID:  *SamplingFeatureID",TEXT(MATCH(INDEX(RelatedFeatures[First Sampling Feature Code],$A4347),SamplingFeatures[Feature Code],0),"0000"),
", RelationshipTypeCV:  ",CHAR(34),INDEX(RelatedFeatures[Relationship Type],$A4347),CHAR(34),
", RelatedFeatureID: *SamplingFeatureID",TEXT(MATCH(INDEX(RelatedFeatures[Second Sampling Feature Code],$A4347),SamplingFeatures[Feature Code],0),"0000"),
", SpatialOffsetID:  ",IF(INDEX(RelatedFeatures[Offset Number],$A4347)="","",CONCATENATE("*SpatialOffsetID",TEXT(INDEX(RelatedFeatures[Offset Number],$A4347),"0000"))),"}")))</f>
        <v>#REF!</v>
      </c>
      <c r="P4347" t="e">
        <f>IF(INDEX(Methods[Method Type],$A4347)="","",
CONCATENATE("  - &amp;MethodID",TEXT($A4347,"0000"),
" {","MethodTypeCV:  ",CHAR(34),INDEX(Methods[Method Type],$A4347),CHAR(34),
", MethodCode:  ",CHAR(34),INDEX(Methods[Method Code],$A4347),CHAR(34),
", MethodName:  ",CHAR(34),INDEX(Methods[Method Name],$A4347),CHAR(34),
", MethodDescription:  ",CHAR(34),INDEX(Methods[Method Description],$A4347),CHAR(34),
", MethodLink:  ",CHAR(34),INDEX(Methods[Method Link],$A4347),CHAR(34),
", OrganizationID: *OrganizationID",TEXT(MATCH(INDEX(Methods[Organization Name],$A4347),Organizations[Organization Name],0),"0000"),"}"))</f>
        <v>#REF!</v>
      </c>
      <c r="Q4347" t="e">
        <f>IF(INDEX(Variables[Variable Type],$A4347)="","",
CONCATENATE("  - &amp;VariableID",TEXT($A4347,"0000"),
" {","VariableTypeCV:  ",CHAR(34),INDEX(Variables[Variable Type],$A4347),CHAR(34),
", VariableCode:  ",CHAR(34),INDEX(Variables[Variable Code],$A4347),CHAR(34),
", VariableNameCV:  ",CHAR(34),INDEX(Variables[Variable Name],$A4347),CHAR(34),
", VariableDefinition:  ",CHAR(34),INDEX(Variables[Variable Definition],$A4347),CHAR(34),
", SpecciationCV:  ",CHAR(34),INDEX(Variables[Speciation],$A4347),CHAR(34),
", NoDataValue:  ",CHAR(34),INDEX(Variables[No Data Value],$A4347),CHAR(34),"}"))</f>
        <v>#REF!</v>
      </c>
    </row>
    <row r="4348" spans="1:17" x14ac:dyDescent="0.25">
      <c r="A4348">
        <v>4345</v>
      </c>
      <c r="D4348" t="e">
        <f>IF(INDEX(People[First Name],$A4348)="","",
CONCATENATE("  - &amp;PersonID",TEXT($A4348,"0000"),
" {","PersonFirstName:  ",CHAR(34),INDEX(People[First Name],$A4348),CHAR(34),
", PersonMiddleName:  ",CHAR(34),INDEX(People[Middle Name],$A4348),CHAR(34),
", PersonLastName:  ",CHAR(34),INDEX(People[Last Name],$A4348),CHAR(34),"}"))</f>
        <v>#REF!</v>
      </c>
      <c r="E4348" t="e">
        <f>IF(INDEX(Organizations[Organization Type '[CV']],$A4348)="","",
CONCATENATE("  - &amp;OrganizationID",TEXT($A4348,"0000"),
" {","OrganizationTypeCV:  ",CHAR(34),INDEX(Organizations[Organization Type '[CV']],$A4348),CHAR(34),
", OrganizationCode:  ",CHAR(34),INDEX(Organizations[Organization Code],$A4348),CHAR(34),
", OrganizationName:  ",CHAR(34),INDEX(Organizations[Organization Name],$A4348),CHAR(34),
", OrganizationDescription:  ",CHAR(34),INDEX(Organizations[Organization Description],$A4348),CHAR(34),
", OrganizationLink:  ",CHAR(34),INDEX(Organizations[Organization Link],$A4348),CHAR(34),"}"))</f>
        <v>#REF!</v>
      </c>
      <c r="F4348" t="e">
        <f>IF(INDEX(People[First Name],$A4348)="","",
CONCATENATE("  - &amp;AffiliationID",TEXT($A4348,"0000"),
" {PersonID: *PersonID",TEXT($A4348,"0000"),
", OrganizationID: *OrganizationID",TEXT(MATCH(INDEX(People[Organization Name],$A4348),Organizations[Organization Name],0),"0000"),
", IsPrimaryOrganizationContact: , AffiliationStartDate: , AffiliationEndDate: , PrimaryPhone: ",
", PrimaryEmail: ",CHAR(34),INDEX(People[Primary Email],$A4348),CHAR(34),
", PrimaryAddress: ",CHAR(34),INDEX(People[Primary Address],$A4348),CHAR(34),
", PersonLink: }"))</f>
        <v>#REF!</v>
      </c>
      <c r="H4348" t="e">
        <f>IF(COUNTA(CitationInformation)=0,"",IF(INDEX(AuthorList[Author Name],$A4348)="","",
CONCATENATE("  - &amp;AuthorListID",TEXT($A4348,"0000"),
"  {CitationID: *CitationID0001",
", PersonID: *PersonID",TEXT(MATCH(INDEX(AuthorList[Author Name],$A4348),People[Full Name],0),"0000"),
", AuthorOrder: ",INDEX(AuthorList[Author Number],$A4348),"}")))</f>
        <v>#REF!</v>
      </c>
      <c r="K4348" t="e">
        <f>IF(INDEX(SamplingFeatures[Feature Code],$A4348)="","",
CONCATENATE("  - &amp;SamplingFeatureID",TEXT($A4348,"0000"),
" {","SamplingFeatureUUID:  ",CHAR(34),INDEX(SamplingFeatures[Sampling Feature UUID],$A4348),CHAR(34),
", SamplingFeatureTypeCV:  ",CHAR(34),INDEX(SamplingFeatures[Sampling Feature Type],$A4348),CHAR(34),
", SamplingFeatureCode:  ",CHAR(34),INDEX(SamplingFeatures[Feature Code],$A4348),CHAR(34),
", SamplingFeatureName:  ",CHAR(34),INDEX(SamplingFeatures[Feature Name],$A4348),CHAR(34),
", SamplingFeatureDescription:  ",CHAR(34),INDEX(SamplingFeatures[Feature Description],$A4348),CHAR(34),
", SamplingFeatureGeotypeCV:  ",CHAR(34),INDEX(SamplingFeatures[Feature Geo Type],$A4348),CHAR(34),
", FeatureGeometry:  ",CHAR(34),INDEX(SamplingFeatures[Feature Geometry],$A4348),CHAR(34),
", Elevation_m:  ",CHAR(34),INDEX(SamplingFeatures[Elevation_m],$A4348),CHAR(34),
", ElevationDatumCV:  ",CHAR(34),ElevationDatum,CHAR(34),"}"))</f>
        <v>#REF!</v>
      </c>
      <c r="L4348" t="e">
        <f>IF(INDEX(SamplingFeatures[Sampling Feature Type],$A4348)&lt;&gt;"Site","",
CONCATENATE("  - &amp;SiteID",TEXT(SUMPRODUCT(--($L$3:$L4347&lt;&gt;"")),"0000"),
" {","SamplingFeatureID:  *SamplingFeatureID",TEXT($A4348,"0000"),
", SiteTypeCV:  ",CHAR(34),INDEX(Sites[Site Type],$A4348),CHAR(34),
", Latitude:  ",INDEX(Sites[Latitude],$A4348),
", Longitude:  ",INDEX(Sites[Longitude],$A4348),
", SRSName:  ",CHAR(34),LatLonDatum,CHAR(34),"}"))</f>
        <v>#REF!</v>
      </c>
      <c r="M4348" t="e">
        <f>IF(INDEX(SamplingFeatures[Sampling Feature Type],$A4348)&lt;&gt;"Specimen","",
CONCATENATE("  - &amp;SpecimenID",TEXT(SUMPRODUCT(--($M$3:$M4347&lt;&gt;"")),"0000"),
" {","SamplingFeatureID:  *SamplingFeatureID",TEXT($A4348,"0000"),
", SpecimenTypeCV:  ",CHAR(34),INDEX(Specimens[Specimen Type],$A4348),CHAR(34),
", SpecimenMediumCV:  ",INDEX(Specimens[Specimen Medium],$A4348),
", IsFieldSpecimen:  ",CHAR(34),INDEX(Specimens[Is Field Specimen?],$A4348),CHAR(34),"}"))</f>
        <v>#REF!</v>
      </c>
      <c r="N4348" t="e">
        <f>IF(COUNTA(SpatialOffsets[])=0,"", IF(INDEX(SpatialOffsets[Spatial Offset Type],$A4348)="","",
CONCATENATE("  - &amp;SpatialOffsetID",TEXT($A4348,"0000"),
" {","SpatialOffsetTypeCV:  ",CHAR(34),INDEX(SpatialOffsets[Spatial Offset Type],$A4348),CHAR(34),
", Offset1Value:  ",INDEX(SpatialOffsets[Offset 1 Value],$A4348),
", Offset1UnitID:  ",CHAR(34),INDEX(SpatialOffsets[Offset 1 Unit],$A4348),CHAR(34),
", Offset2Value:  ",INDEX(SpatialOffsets[Offset 2 Value],$A4348),
", Offset2UnitID:  ",CHAR(34),INDEX(SpatialOffsets[Offset 2 Unit],$A4348),CHAR(34),
", Offset3Value:  ",INDEX(SpatialOffsets[Offset 3 Value],$A4348),
", Offset3UnitID:  ",CHAR(34),INDEX(SpatialOffsets[Offset 3 Unit],$A4348),CHAR(34),,"}")))</f>
        <v>#REF!</v>
      </c>
      <c r="O4348" t="e">
        <f>IF(COUNTA(RelatedFeatures[])=0,"", IF(INDEX(RelatedFeatures[First Sampling Feature Code],$A4348)="","",
CONCATENATE("  - &amp;RelationID",TEXT($A4348,"0000"),
" {","SamplingFeatureID:  *SamplingFeatureID",TEXT(MATCH(INDEX(RelatedFeatures[First Sampling Feature Code],$A4348),SamplingFeatures[Feature Code],0),"0000"),
", RelationshipTypeCV:  ",CHAR(34),INDEX(RelatedFeatures[Relationship Type],$A4348),CHAR(34),
", RelatedFeatureID: *SamplingFeatureID",TEXT(MATCH(INDEX(RelatedFeatures[Second Sampling Feature Code],$A4348),SamplingFeatures[Feature Code],0),"0000"),
", SpatialOffsetID:  ",IF(INDEX(RelatedFeatures[Offset Number],$A4348)="","",CONCATENATE("*SpatialOffsetID",TEXT(INDEX(RelatedFeatures[Offset Number],$A4348),"0000"))),"}")))</f>
        <v>#REF!</v>
      </c>
      <c r="P4348" t="e">
        <f>IF(INDEX(Methods[Method Type],$A4348)="","",
CONCATENATE("  - &amp;MethodID",TEXT($A4348,"0000"),
" {","MethodTypeCV:  ",CHAR(34),INDEX(Methods[Method Type],$A4348),CHAR(34),
", MethodCode:  ",CHAR(34),INDEX(Methods[Method Code],$A4348),CHAR(34),
", MethodName:  ",CHAR(34),INDEX(Methods[Method Name],$A4348),CHAR(34),
", MethodDescription:  ",CHAR(34),INDEX(Methods[Method Description],$A4348),CHAR(34),
", MethodLink:  ",CHAR(34),INDEX(Methods[Method Link],$A4348),CHAR(34),
", OrganizationID: *OrganizationID",TEXT(MATCH(INDEX(Methods[Organization Name],$A4348),Organizations[Organization Name],0),"0000"),"}"))</f>
        <v>#REF!</v>
      </c>
      <c r="Q4348" t="e">
        <f>IF(INDEX(Variables[Variable Type],$A4348)="","",
CONCATENATE("  - &amp;VariableID",TEXT($A4348,"0000"),
" {","VariableTypeCV:  ",CHAR(34),INDEX(Variables[Variable Type],$A4348),CHAR(34),
", VariableCode:  ",CHAR(34),INDEX(Variables[Variable Code],$A4348),CHAR(34),
", VariableNameCV:  ",CHAR(34),INDEX(Variables[Variable Name],$A4348),CHAR(34),
", VariableDefinition:  ",CHAR(34),INDEX(Variables[Variable Definition],$A4348),CHAR(34),
", SpecciationCV:  ",CHAR(34),INDEX(Variables[Speciation],$A4348),CHAR(34),
", NoDataValue:  ",CHAR(34),INDEX(Variables[No Data Value],$A4348),CHAR(34),"}"))</f>
        <v>#REF!</v>
      </c>
    </row>
    <row r="4349" spans="1:17" x14ac:dyDescent="0.25">
      <c r="A4349">
        <v>4346</v>
      </c>
      <c r="D4349" t="e">
        <f>IF(INDEX(People[First Name],$A4349)="","",
CONCATENATE("  - &amp;PersonID",TEXT($A4349,"0000"),
" {","PersonFirstName:  ",CHAR(34),INDEX(People[First Name],$A4349),CHAR(34),
", PersonMiddleName:  ",CHAR(34),INDEX(People[Middle Name],$A4349),CHAR(34),
", PersonLastName:  ",CHAR(34),INDEX(People[Last Name],$A4349),CHAR(34),"}"))</f>
        <v>#REF!</v>
      </c>
      <c r="E4349" t="e">
        <f>IF(INDEX(Organizations[Organization Type '[CV']],$A4349)="","",
CONCATENATE("  - &amp;OrganizationID",TEXT($A4349,"0000"),
" {","OrganizationTypeCV:  ",CHAR(34),INDEX(Organizations[Organization Type '[CV']],$A4349),CHAR(34),
", OrganizationCode:  ",CHAR(34),INDEX(Organizations[Organization Code],$A4349),CHAR(34),
", OrganizationName:  ",CHAR(34),INDEX(Organizations[Organization Name],$A4349),CHAR(34),
", OrganizationDescription:  ",CHAR(34),INDEX(Organizations[Organization Description],$A4349),CHAR(34),
", OrganizationLink:  ",CHAR(34),INDEX(Organizations[Organization Link],$A4349),CHAR(34),"}"))</f>
        <v>#REF!</v>
      </c>
      <c r="F4349" t="e">
        <f>IF(INDEX(People[First Name],$A4349)="","",
CONCATENATE("  - &amp;AffiliationID",TEXT($A4349,"0000"),
" {PersonID: *PersonID",TEXT($A4349,"0000"),
", OrganizationID: *OrganizationID",TEXT(MATCH(INDEX(People[Organization Name],$A4349),Organizations[Organization Name],0),"0000"),
", IsPrimaryOrganizationContact: , AffiliationStartDate: , AffiliationEndDate: , PrimaryPhone: ",
", PrimaryEmail: ",CHAR(34),INDEX(People[Primary Email],$A4349),CHAR(34),
", PrimaryAddress: ",CHAR(34),INDEX(People[Primary Address],$A4349),CHAR(34),
", PersonLink: }"))</f>
        <v>#REF!</v>
      </c>
      <c r="H4349" t="e">
        <f>IF(COUNTA(CitationInformation)=0,"",IF(INDEX(AuthorList[Author Name],$A4349)="","",
CONCATENATE("  - &amp;AuthorListID",TEXT($A4349,"0000"),
"  {CitationID: *CitationID0001",
", PersonID: *PersonID",TEXT(MATCH(INDEX(AuthorList[Author Name],$A4349),People[Full Name],0),"0000"),
", AuthorOrder: ",INDEX(AuthorList[Author Number],$A4349),"}")))</f>
        <v>#REF!</v>
      </c>
      <c r="K4349" t="e">
        <f>IF(INDEX(SamplingFeatures[Feature Code],$A4349)="","",
CONCATENATE("  - &amp;SamplingFeatureID",TEXT($A4349,"0000"),
" {","SamplingFeatureUUID:  ",CHAR(34),INDEX(SamplingFeatures[Sampling Feature UUID],$A4349),CHAR(34),
", SamplingFeatureTypeCV:  ",CHAR(34),INDEX(SamplingFeatures[Sampling Feature Type],$A4349),CHAR(34),
", SamplingFeatureCode:  ",CHAR(34),INDEX(SamplingFeatures[Feature Code],$A4349),CHAR(34),
", SamplingFeatureName:  ",CHAR(34),INDEX(SamplingFeatures[Feature Name],$A4349),CHAR(34),
", SamplingFeatureDescription:  ",CHAR(34),INDEX(SamplingFeatures[Feature Description],$A4349),CHAR(34),
", SamplingFeatureGeotypeCV:  ",CHAR(34),INDEX(SamplingFeatures[Feature Geo Type],$A4349),CHAR(34),
", FeatureGeometry:  ",CHAR(34),INDEX(SamplingFeatures[Feature Geometry],$A4349),CHAR(34),
", Elevation_m:  ",CHAR(34),INDEX(SamplingFeatures[Elevation_m],$A4349),CHAR(34),
", ElevationDatumCV:  ",CHAR(34),ElevationDatum,CHAR(34),"}"))</f>
        <v>#REF!</v>
      </c>
      <c r="L4349" t="e">
        <f>IF(INDEX(SamplingFeatures[Sampling Feature Type],$A4349)&lt;&gt;"Site","",
CONCATENATE("  - &amp;SiteID",TEXT(SUMPRODUCT(--($L$3:$L4348&lt;&gt;"")),"0000"),
" {","SamplingFeatureID:  *SamplingFeatureID",TEXT($A4349,"0000"),
", SiteTypeCV:  ",CHAR(34),INDEX(Sites[Site Type],$A4349),CHAR(34),
", Latitude:  ",INDEX(Sites[Latitude],$A4349),
", Longitude:  ",INDEX(Sites[Longitude],$A4349),
", SRSName:  ",CHAR(34),LatLonDatum,CHAR(34),"}"))</f>
        <v>#REF!</v>
      </c>
      <c r="M4349" t="e">
        <f>IF(INDEX(SamplingFeatures[Sampling Feature Type],$A4349)&lt;&gt;"Specimen","",
CONCATENATE("  - &amp;SpecimenID",TEXT(SUMPRODUCT(--($M$3:$M4348&lt;&gt;"")),"0000"),
" {","SamplingFeatureID:  *SamplingFeatureID",TEXT($A4349,"0000"),
", SpecimenTypeCV:  ",CHAR(34),INDEX(Specimens[Specimen Type],$A4349),CHAR(34),
", SpecimenMediumCV:  ",INDEX(Specimens[Specimen Medium],$A4349),
", IsFieldSpecimen:  ",CHAR(34),INDEX(Specimens[Is Field Specimen?],$A4349),CHAR(34),"}"))</f>
        <v>#REF!</v>
      </c>
      <c r="N4349" t="e">
        <f>IF(COUNTA(SpatialOffsets[])=0,"", IF(INDEX(SpatialOffsets[Spatial Offset Type],$A4349)="","",
CONCATENATE("  - &amp;SpatialOffsetID",TEXT($A4349,"0000"),
" {","SpatialOffsetTypeCV:  ",CHAR(34),INDEX(SpatialOffsets[Spatial Offset Type],$A4349),CHAR(34),
", Offset1Value:  ",INDEX(SpatialOffsets[Offset 1 Value],$A4349),
", Offset1UnitID:  ",CHAR(34),INDEX(SpatialOffsets[Offset 1 Unit],$A4349),CHAR(34),
", Offset2Value:  ",INDEX(SpatialOffsets[Offset 2 Value],$A4349),
", Offset2UnitID:  ",CHAR(34),INDEX(SpatialOffsets[Offset 2 Unit],$A4349),CHAR(34),
", Offset3Value:  ",INDEX(SpatialOffsets[Offset 3 Value],$A4349),
", Offset3UnitID:  ",CHAR(34),INDEX(SpatialOffsets[Offset 3 Unit],$A4349),CHAR(34),,"}")))</f>
        <v>#REF!</v>
      </c>
      <c r="O4349" t="e">
        <f>IF(COUNTA(RelatedFeatures[])=0,"", IF(INDEX(RelatedFeatures[First Sampling Feature Code],$A4349)="","",
CONCATENATE("  - &amp;RelationID",TEXT($A4349,"0000"),
" {","SamplingFeatureID:  *SamplingFeatureID",TEXT(MATCH(INDEX(RelatedFeatures[First Sampling Feature Code],$A4349),SamplingFeatures[Feature Code],0),"0000"),
", RelationshipTypeCV:  ",CHAR(34),INDEX(RelatedFeatures[Relationship Type],$A4349),CHAR(34),
", RelatedFeatureID: *SamplingFeatureID",TEXT(MATCH(INDEX(RelatedFeatures[Second Sampling Feature Code],$A4349),SamplingFeatures[Feature Code],0),"0000"),
", SpatialOffsetID:  ",IF(INDEX(RelatedFeatures[Offset Number],$A4349)="","",CONCATENATE("*SpatialOffsetID",TEXT(INDEX(RelatedFeatures[Offset Number],$A4349),"0000"))),"}")))</f>
        <v>#REF!</v>
      </c>
      <c r="P4349" t="e">
        <f>IF(INDEX(Methods[Method Type],$A4349)="","",
CONCATENATE("  - &amp;MethodID",TEXT($A4349,"0000"),
" {","MethodTypeCV:  ",CHAR(34),INDEX(Methods[Method Type],$A4349),CHAR(34),
", MethodCode:  ",CHAR(34),INDEX(Methods[Method Code],$A4349),CHAR(34),
", MethodName:  ",CHAR(34),INDEX(Methods[Method Name],$A4349),CHAR(34),
", MethodDescription:  ",CHAR(34),INDEX(Methods[Method Description],$A4349),CHAR(34),
", MethodLink:  ",CHAR(34),INDEX(Methods[Method Link],$A4349),CHAR(34),
", OrganizationID: *OrganizationID",TEXT(MATCH(INDEX(Methods[Organization Name],$A4349),Organizations[Organization Name],0),"0000"),"}"))</f>
        <v>#REF!</v>
      </c>
      <c r="Q4349" t="e">
        <f>IF(INDEX(Variables[Variable Type],$A4349)="","",
CONCATENATE("  - &amp;VariableID",TEXT($A4349,"0000"),
" {","VariableTypeCV:  ",CHAR(34),INDEX(Variables[Variable Type],$A4349),CHAR(34),
", VariableCode:  ",CHAR(34),INDEX(Variables[Variable Code],$A4349),CHAR(34),
", VariableNameCV:  ",CHAR(34),INDEX(Variables[Variable Name],$A4349),CHAR(34),
", VariableDefinition:  ",CHAR(34),INDEX(Variables[Variable Definition],$A4349),CHAR(34),
", SpecciationCV:  ",CHAR(34),INDEX(Variables[Speciation],$A4349),CHAR(34),
", NoDataValue:  ",CHAR(34),INDEX(Variables[No Data Value],$A4349),CHAR(34),"}"))</f>
        <v>#REF!</v>
      </c>
    </row>
    <row r="4350" spans="1:17" x14ac:dyDescent="0.25">
      <c r="A4350">
        <v>4347</v>
      </c>
      <c r="D4350" t="e">
        <f>IF(INDEX(People[First Name],$A4350)="","",
CONCATENATE("  - &amp;PersonID",TEXT($A4350,"0000"),
" {","PersonFirstName:  ",CHAR(34),INDEX(People[First Name],$A4350),CHAR(34),
", PersonMiddleName:  ",CHAR(34),INDEX(People[Middle Name],$A4350),CHAR(34),
", PersonLastName:  ",CHAR(34),INDEX(People[Last Name],$A4350),CHAR(34),"}"))</f>
        <v>#REF!</v>
      </c>
      <c r="E4350" t="e">
        <f>IF(INDEX(Organizations[Organization Type '[CV']],$A4350)="","",
CONCATENATE("  - &amp;OrganizationID",TEXT($A4350,"0000"),
" {","OrganizationTypeCV:  ",CHAR(34),INDEX(Organizations[Organization Type '[CV']],$A4350),CHAR(34),
", OrganizationCode:  ",CHAR(34),INDEX(Organizations[Organization Code],$A4350),CHAR(34),
", OrganizationName:  ",CHAR(34),INDEX(Organizations[Organization Name],$A4350),CHAR(34),
", OrganizationDescription:  ",CHAR(34),INDEX(Organizations[Organization Description],$A4350),CHAR(34),
", OrganizationLink:  ",CHAR(34),INDEX(Organizations[Organization Link],$A4350),CHAR(34),"}"))</f>
        <v>#REF!</v>
      </c>
      <c r="F4350" t="e">
        <f>IF(INDEX(People[First Name],$A4350)="","",
CONCATENATE("  - &amp;AffiliationID",TEXT($A4350,"0000"),
" {PersonID: *PersonID",TEXT($A4350,"0000"),
", OrganizationID: *OrganizationID",TEXT(MATCH(INDEX(People[Organization Name],$A4350),Organizations[Organization Name],0),"0000"),
", IsPrimaryOrganizationContact: , AffiliationStartDate: , AffiliationEndDate: , PrimaryPhone: ",
", PrimaryEmail: ",CHAR(34),INDEX(People[Primary Email],$A4350),CHAR(34),
", PrimaryAddress: ",CHAR(34),INDEX(People[Primary Address],$A4350),CHAR(34),
", PersonLink: }"))</f>
        <v>#REF!</v>
      </c>
      <c r="H4350" t="e">
        <f>IF(COUNTA(CitationInformation)=0,"",IF(INDEX(AuthorList[Author Name],$A4350)="","",
CONCATENATE("  - &amp;AuthorListID",TEXT($A4350,"0000"),
"  {CitationID: *CitationID0001",
", PersonID: *PersonID",TEXT(MATCH(INDEX(AuthorList[Author Name],$A4350),People[Full Name],0),"0000"),
", AuthorOrder: ",INDEX(AuthorList[Author Number],$A4350),"}")))</f>
        <v>#REF!</v>
      </c>
      <c r="K4350" t="e">
        <f>IF(INDEX(SamplingFeatures[Feature Code],$A4350)="","",
CONCATENATE("  - &amp;SamplingFeatureID",TEXT($A4350,"0000"),
" {","SamplingFeatureUUID:  ",CHAR(34),INDEX(SamplingFeatures[Sampling Feature UUID],$A4350),CHAR(34),
", SamplingFeatureTypeCV:  ",CHAR(34),INDEX(SamplingFeatures[Sampling Feature Type],$A4350),CHAR(34),
", SamplingFeatureCode:  ",CHAR(34),INDEX(SamplingFeatures[Feature Code],$A4350),CHAR(34),
", SamplingFeatureName:  ",CHAR(34),INDEX(SamplingFeatures[Feature Name],$A4350),CHAR(34),
", SamplingFeatureDescription:  ",CHAR(34),INDEX(SamplingFeatures[Feature Description],$A4350),CHAR(34),
", SamplingFeatureGeotypeCV:  ",CHAR(34),INDEX(SamplingFeatures[Feature Geo Type],$A4350),CHAR(34),
", FeatureGeometry:  ",CHAR(34),INDEX(SamplingFeatures[Feature Geometry],$A4350),CHAR(34),
", Elevation_m:  ",CHAR(34),INDEX(SamplingFeatures[Elevation_m],$A4350),CHAR(34),
", ElevationDatumCV:  ",CHAR(34),ElevationDatum,CHAR(34),"}"))</f>
        <v>#REF!</v>
      </c>
      <c r="L4350" t="e">
        <f>IF(INDEX(SamplingFeatures[Sampling Feature Type],$A4350)&lt;&gt;"Site","",
CONCATENATE("  - &amp;SiteID",TEXT(SUMPRODUCT(--($L$3:$L4349&lt;&gt;"")),"0000"),
" {","SamplingFeatureID:  *SamplingFeatureID",TEXT($A4350,"0000"),
", SiteTypeCV:  ",CHAR(34),INDEX(Sites[Site Type],$A4350),CHAR(34),
", Latitude:  ",INDEX(Sites[Latitude],$A4350),
", Longitude:  ",INDEX(Sites[Longitude],$A4350),
", SRSName:  ",CHAR(34),LatLonDatum,CHAR(34),"}"))</f>
        <v>#REF!</v>
      </c>
      <c r="M4350" t="e">
        <f>IF(INDEX(SamplingFeatures[Sampling Feature Type],$A4350)&lt;&gt;"Specimen","",
CONCATENATE("  - &amp;SpecimenID",TEXT(SUMPRODUCT(--($M$3:$M4349&lt;&gt;"")),"0000"),
" {","SamplingFeatureID:  *SamplingFeatureID",TEXT($A4350,"0000"),
", SpecimenTypeCV:  ",CHAR(34),INDEX(Specimens[Specimen Type],$A4350),CHAR(34),
", SpecimenMediumCV:  ",INDEX(Specimens[Specimen Medium],$A4350),
", IsFieldSpecimen:  ",CHAR(34),INDEX(Specimens[Is Field Specimen?],$A4350),CHAR(34),"}"))</f>
        <v>#REF!</v>
      </c>
      <c r="N4350" t="e">
        <f>IF(COUNTA(SpatialOffsets[])=0,"", IF(INDEX(SpatialOffsets[Spatial Offset Type],$A4350)="","",
CONCATENATE("  - &amp;SpatialOffsetID",TEXT($A4350,"0000"),
" {","SpatialOffsetTypeCV:  ",CHAR(34),INDEX(SpatialOffsets[Spatial Offset Type],$A4350),CHAR(34),
", Offset1Value:  ",INDEX(SpatialOffsets[Offset 1 Value],$A4350),
", Offset1UnitID:  ",CHAR(34),INDEX(SpatialOffsets[Offset 1 Unit],$A4350),CHAR(34),
", Offset2Value:  ",INDEX(SpatialOffsets[Offset 2 Value],$A4350),
", Offset2UnitID:  ",CHAR(34),INDEX(SpatialOffsets[Offset 2 Unit],$A4350),CHAR(34),
", Offset3Value:  ",INDEX(SpatialOffsets[Offset 3 Value],$A4350),
", Offset3UnitID:  ",CHAR(34),INDEX(SpatialOffsets[Offset 3 Unit],$A4350),CHAR(34),,"}")))</f>
        <v>#REF!</v>
      </c>
      <c r="O4350" t="e">
        <f>IF(COUNTA(RelatedFeatures[])=0,"", IF(INDEX(RelatedFeatures[First Sampling Feature Code],$A4350)="","",
CONCATENATE("  - &amp;RelationID",TEXT($A4350,"0000"),
" {","SamplingFeatureID:  *SamplingFeatureID",TEXT(MATCH(INDEX(RelatedFeatures[First Sampling Feature Code],$A4350),SamplingFeatures[Feature Code],0),"0000"),
", RelationshipTypeCV:  ",CHAR(34),INDEX(RelatedFeatures[Relationship Type],$A4350),CHAR(34),
", RelatedFeatureID: *SamplingFeatureID",TEXT(MATCH(INDEX(RelatedFeatures[Second Sampling Feature Code],$A4350),SamplingFeatures[Feature Code],0),"0000"),
", SpatialOffsetID:  ",IF(INDEX(RelatedFeatures[Offset Number],$A4350)="","",CONCATENATE("*SpatialOffsetID",TEXT(INDEX(RelatedFeatures[Offset Number],$A4350),"0000"))),"}")))</f>
        <v>#REF!</v>
      </c>
      <c r="P4350" t="e">
        <f>IF(INDEX(Methods[Method Type],$A4350)="","",
CONCATENATE("  - &amp;MethodID",TEXT($A4350,"0000"),
" {","MethodTypeCV:  ",CHAR(34),INDEX(Methods[Method Type],$A4350),CHAR(34),
", MethodCode:  ",CHAR(34),INDEX(Methods[Method Code],$A4350),CHAR(34),
", MethodName:  ",CHAR(34),INDEX(Methods[Method Name],$A4350),CHAR(34),
", MethodDescription:  ",CHAR(34),INDEX(Methods[Method Description],$A4350),CHAR(34),
", MethodLink:  ",CHAR(34),INDEX(Methods[Method Link],$A4350),CHAR(34),
", OrganizationID: *OrganizationID",TEXT(MATCH(INDEX(Methods[Organization Name],$A4350),Organizations[Organization Name],0),"0000"),"}"))</f>
        <v>#REF!</v>
      </c>
      <c r="Q4350" t="e">
        <f>IF(INDEX(Variables[Variable Type],$A4350)="","",
CONCATENATE("  - &amp;VariableID",TEXT($A4350,"0000"),
" {","VariableTypeCV:  ",CHAR(34),INDEX(Variables[Variable Type],$A4350),CHAR(34),
", VariableCode:  ",CHAR(34),INDEX(Variables[Variable Code],$A4350),CHAR(34),
", VariableNameCV:  ",CHAR(34),INDEX(Variables[Variable Name],$A4350),CHAR(34),
", VariableDefinition:  ",CHAR(34),INDEX(Variables[Variable Definition],$A4350),CHAR(34),
", SpecciationCV:  ",CHAR(34),INDEX(Variables[Speciation],$A4350),CHAR(34),
", NoDataValue:  ",CHAR(34),INDEX(Variables[No Data Value],$A4350),CHAR(34),"}"))</f>
        <v>#REF!</v>
      </c>
    </row>
    <row r="4351" spans="1:17" x14ac:dyDescent="0.25">
      <c r="A4351">
        <v>4348</v>
      </c>
      <c r="D4351" t="e">
        <f>IF(INDEX(People[First Name],$A4351)="","",
CONCATENATE("  - &amp;PersonID",TEXT($A4351,"0000"),
" {","PersonFirstName:  ",CHAR(34),INDEX(People[First Name],$A4351),CHAR(34),
", PersonMiddleName:  ",CHAR(34),INDEX(People[Middle Name],$A4351),CHAR(34),
", PersonLastName:  ",CHAR(34),INDEX(People[Last Name],$A4351),CHAR(34),"}"))</f>
        <v>#REF!</v>
      </c>
      <c r="E4351" t="e">
        <f>IF(INDEX(Organizations[Organization Type '[CV']],$A4351)="","",
CONCATENATE("  - &amp;OrganizationID",TEXT($A4351,"0000"),
" {","OrganizationTypeCV:  ",CHAR(34),INDEX(Organizations[Organization Type '[CV']],$A4351),CHAR(34),
", OrganizationCode:  ",CHAR(34),INDEX(Organizations[Organization Code],$A4351),CHAR(34),
", OrganizationName:  ",CHAR(34),INDEX(Organizations[Organization Name],$A4351),CHAR(34),
", OrganizationDescription:  ",CHAR(34),INDEX(Organizations[Organization Description],$A4351),CHAR(34),
", OrganizationLink:  ",CHAR(34),INDEX(Organizations[Organization Link],$A4351),CHAR(34),"}"))</f>
        <v>#REF!</v>
      </c>
      <c r="F4351" t="e">
        <f>IF(INDEX(People[First Name],$A4351)="","",
CONCATENATE("  - &amp;AffiliationID",TEXT($A4351,"0000"),
" {PersonID: *PersonID",TEXT($A4351,"0000"),
", OrganizationID: *OrganizationID",TEXT(MATCH(INDEX(People[Organization Name],$A4351),Organizations[Organization Name],0),"0000"),
", IsPrimaryOrganizationContact: , AffiliationStartDate: , AffiliationEndDate: , PrimaryPhone: ",
", PrimaryEmail: ",CHAR(34),INDEX(People[Primary Email],$A4351),CHAR(34),
", PrimaryAddress: ",CHAR(34),INDEX(People[Primary Address],$A4351),CHAR(34),
", PersonLink: }"))</f>
        <v>#REF!</v>
      </c>
      <c r="H4351" t="e">
        <f>IF(COUNTA(CitationInformation)=0,"",IF(INDEX(AuthorList[Author Name],$A4351)="","",
CONCATENATE("  - &amp;AuthorListID",TEXT($A4351,"0000"),
"  {CitationID: *CitationID0001",
", PersonID: *PersonID",TEXT(MATCH(INDEX(AuthorList[Author Name],$A4351),People[Full Name],0),"0000"),
", AuthorOrder: ",INDEX(AuthorList[Author Number],$A4351),"}")))</f>
        <v>#REF!</v>
      </c>
      <c r="K4351" t="e">
        <f>IF(INDEX(SamplingFeatures[Feature Code],$A4351)="","",
CONCATENATE("  - &amp;SamplingFeatureID",TEXT($A4351,"0000"),
" {","SamplingFeatureUUID:  ",CHAR(34),INDEX(SamplingFeatures[Sampling Feature UUID],$A4351),CHAR(34),
", SamplingFeatureTypeCV:  ",CHAR(34),INDEX(SamplingFeatures[Sampling Feature Type],$A4351),CHAR(34),
", SamplingFeatureCode:  ",CHAR(34),INDEX(SamplingFeatures[Feature Code],$A4351),CHAR(34),
", SamplingFeatureName:  ",CHAR(34),INDEX(SamplingFeatures[Feature Name],$A4351),CHAR(34),
", SamplingFeatureDescription:  ",CHAR(34),INDEX(SamplingFeatures[Feature Description],$A4351),CHAR(34),
", SamplingFeatureGeotypeCV:  ",CHAR(34),INDEX(SamplingFeatures[Feature Geo Type],$A4351),CHAR(34),
", FeatureGeometry:  ",CHAR(34),INDEX(SamplingFeatures[Feature Geometry],$A4351),CHAR(34),
", Elevation_m:  ",CHAR(34),INDEX(SamplingFeatures[Elevation_m],$A4351),CHAR(34),
", ElevationDatumCV:  ",CHAR(34),ElevationDatum,CHAR(34),"}"))</f>
        <v>#REF!</v>
      </c>
      <c r="L4351" t="e">
        <f>IF(INDEX(SamplingFeatures[Sampling Feature Type],$A4351)&lt;&gt;"Site","",
CONCATENATE("  - &amp;SiteID",TEXT(SUMPRODUCT(--($L$3:$L4350&lt;&gt;"")),"0000"),
" {","SamplingFeatureID:  *SamplingFeatureID",TEXT($A4351,"0000"),
", SiteTypeCV:  ",CHAR(34),INDEX(Sites[Site Type],$A4351),CHAR(34),
", Latitude:  ",INDEX(Sites[Latitude],$A4351),
", Longitude:  ",INDEX(Sites[Longitude],$A4351),
", SRSName:  ",CHAR(34),LatLonDatum,CHAR(34),"}"))</f>
        <v>#REF!</v>
      </c>
      <c r="M4351" t="e">
        <f>IF(INDEX(SamplingFeatures[Sampling Feature Type],$A4351)&lt;&gt;"Specimen","",
CONCATENATE("  - &amp;SpecimenID",TEXT(SUMPRODUCT(--($M$3:$M4350&lt;&gt;"")),"0000"),
" {","SamplingFeatureID:  *SamplingFeatureID",TEXT($A4351,"0000"),
", SpecimenTypeCV:  ",CHAR(34),INDEX(Specimens[Specimen Type],$A4351),CHAR(34),
", SpecimenMediumCV:  ",INDEX(Specimens[Specimen Medium],$A4351),
", IsFieldSpecimen:  ",CHAR(34),INDEX(Specimens[Is Field Specimen?],$A4351),CHAR(34),"}"))</f>
        <v>#REF!</v>
      </c>
      <c r="N4351" t="e">
        <f>IF(COUNTA(SpatialOffsets[])=0,"", IF(INDEX(SpatialOffsets[Spatial Offset Type],$A4351)="","",
CONCATENATE("  - &amp;SpatialOffsetID",TEXT($A4351,"0000"),
" {","SpatialOffsetTypeCV:  ",CHAR(34),INDEX(SpatialOffsets[Spatial Offset Type],$A4351),CHAR(34),
", Offset1Value:  ",INDEX(SpatialOffsets[Offset 1 Value],$A4351),
", Offset1UnitID:  ",CHAR(34),INDEX(SpatialOffsets[Offset 1 Unit],$A4351),CHAR(34),
", Offset2Value:  ",INDEX(SpatialOffsets[Offset 2 Value],$A4351),
", Offset2UnitID:  ",CHAR(34),INDEX(SpatialOffsets[Offset 2 Unit],$A4351),CHAR(34),
", Offset3Value:  ",INDEX(SpatialOffsets[Offset 3 Value],$A4351),
", Offset3UnitID:  ",CHAR(34),INDEX(SpatialOffsets[Offset 3 Unit],$A4351),CHAR(34),,"}")))</f>
        <v>#REF!</v>
      </c>
      <c r="O4351" t="e">
        <f>IF(COUNTA(RelatedFeatures[])=0,"", IF(INDEX(RelatedFeatures[First Sampling Feature Code],$A4351)="","",
CONCATENATE("  - &amp;RelationID",TEXT($A4351,"0000"),
" {","SamplingFeatureID:  *SamplingFeatureID",TEXT(MATCH(INDEX(RelatedFeatures[First Sampling Feature Code],$A4351),SamplingFeatures[Feature Code],0),"0000"),
", RelationshipTypeCV:  ",CHAR(34),INDEX(RelatedFeatures[Relationship Type],$A4351),CHAR(34),
", RelatedFeatureID: *SamplingFeatureID",TEXT(MATCH(INDEX(RelatedFeatures[Second Sampling Feature Code],$A4351),SamplingFeatures[Feature Code],0),"0000"),
", SpatialOffsetID:  ",IF(INDEX(RelatedFeatures[Offset Number],$A4351)="","",CONCATENATE("*SpatialOffsetID",TEXT(INDEX(RelatedFeatures[Offset Number],$A4351),"0000"))),"}")))</f>
        <v>#REF!</v>
      </c>
      <c r="P4351" t="e">
        <f>IF(INDEX(Methods[Method Type],$A4351)="","",
CONCATENATE("  - &amp;MethodID",TEXT($A4351,"0000"),
" {","MethodTypeCV:  ",CHAR(34),INDEX(Methods[Method Type],$A4351),CHAR(34),
", MethodCode:  ",CHAR(34),INDEX(Methods[Method Code],$A4351),CHAR(34),
", MethodName:  ",CHAR(34),INDEX(Methods[Method Name],$A4351),CHAR(34),
", MethodDescription:  ",CHAR(34),INDEX(Methods[Method Description],$A4351),CHAR(34),
", MethodLink:  ",CHAR(34),INDEX(Methods[Method Link],$A4351),CHAR(34),
", OrganizationID: *OrganizationID",TEXT(MATCH(INDEX(Methods[Organization Name],$A4351),Organizations[Organization Name],0),"0000"),"}"))</f>
        <v>#REF!</v>
      </c>
      <c r="Q4351" t="e">
        <f>IF(INDEX(Variables[Variable Type],$A4351)="","",
CONCATENATE("  - &amp;VariableID",TEXT($A4351,"0000"),
" {","VariableTypeCV:  ",CHAR(34),INDEX(Variables[Variable Type],$A4351),CHAR(34),
", VariableCode:  ",CHAR(34),INDEX(Variables[Variable Code],$A4351),CHAR(34),
", VariableNameCV:  ",CHAR(34),INDEX(Variables[Variable Name],$A4351),CHAR(34),
", VariableDefinition:  ",CHAR(34),INDEX(Variables[Variable Definition],$A4351),CHAR(34),
", SpecciationCV:  ",CHAR(34),INDEX(Variables[Speciation],$A4351),CHAR(34),
", NoDataValue:  ",CHAR(34),INDEX(Variables[No Data Value],$A4351),CHAR(34),"}"))</f>
        <v>#REF!</v>
      </c>
    </row>
    <row r="4352" spans="1:17" x14ac:dyDescent="0.25">
      <c r="A4352">
        <v>4349</v>
      </c>
      <c r="D4352" t="e">
        <f>IF(INDEX(People[First Name],$A4352)="","",
CONCATENATE("  - &amp;PersonID",TEXT($A4352,"0000"),
" {","PersonFirstName:  ",CHAR(34),INDEX(People[First Name],$A4352),CHAR(34),
", PersonMiddleName:  ",CHAR(34),INDEX(People[Middle Name],$A4352),CHAR(34),
", PersonLastName:  ",CHAR(34),INDEX(People[Last Name],$A4352),CHAR(34),"}"))</f>
        <v>#REF!</v>
      </c>
      <c r="E4352" t="e">
        <f>IF(INDEX(Organizations[Organization Type '[CV']],$A4352)="","",
CONCATENATE("  - &amp;OrganizationID",TEXT($A4352,"0000"),
" {","OrganizationTypeCV:  ",CHAR(34),INDEX(Organizations[Organization Type '[CV']],$A4352),CHAR(34),
", OrganizationCode:  ",CHAR(34),INDEX(Organizations[Organization Code],$A4352),CHAR(34),
", OrganizationName:  ",CHAR(34),INDEX(Organizations[Organization Name],$A4352),CHAR(34),
", OrganizationDescription:  ",CHAR(34),INDEX(Organizations[Organization Description],$A4352),CHAR(34),
", OrganizationLink:  ",CHAR(34),INDEX(Organizations[Organization Link],$A4352),CHAR(34),"}"))</f>
        <v>#REF!</v>
      </c>
      <c r="F4352" t="e">
        <f>IF(INDEX(People[First Name],$A4352)="","",
CONCATENATE("  - &amp;AffiliationID",TEXT($A4352,"0000"),
" {PersonID: *PersonID",TEXT($A4352,"0000"),
", OrganizationID: *OrganizationID",TEXT(MATCH(INDEX(People[Organization Name],$A4352),Organizations[Organization Name],0),"0000"),
", IsPrimaryOrganizationContact: , AffiliationStartDate: , AffiliationEndDate: , PrimaryPhone: ",
", PrimaryEmail: ",CHAR(34),INDEX(People[Primary Email],$A4352),CHAR(34),
", PrimaryAddress: ",CHAR(34),INDEX(People[Primary Address],$A4352),CHAR(34),
", PersonLink: }"))</f>
        <v>#REF!</v>
      </c>
      <c r="H4352" t="e">
        <f>IF(COUNTA(CitationInformation)=0,"",IF(INDEX(AuthorList[Author Name],$A4352)="","",
CONCATENATE("  - &amp;AuthorListID",TEXT($A4352,"0000"),
"  {CitationID: *CitationID0001",
", PersonID: *PersonID",TEXT(MATCH(INDEX(AuthorList[Author Name],$A4352),People[Full Name],0),"0000"),
", AuthorOrder: ",INDEX(AuthorList[Author Number],$A4352),"}")))</f>
        <v>#REF!</v>
      </c>
      <c r="K4352" t="e">
        <f>IF(INDEX(SamplingFeatures[Feature Code],$A4352)="","",
CONCATENATE("  - &amp;SamplingFeatureID",TEXT($A4352,"0000"),
" {","SamplingFeatureUUID:  ",CHAR(34),INDEX(SamplingFeatures[Sampling Feature UUID],$A4352),CHAR(34),
", SamplingFeatureTypeCV:  ",CHAR(34),INDEX(SamplingFeatures[Sampling Feature Type],$A4352),CHAR(34),
", SamplingFeatureCode:  ",CHAR(34),INDEX(SamplingFeatures[Feature Code],$A4352),CHAR(34),
", SamplingFeatureName:  ",CHAR(34),INDEX(SamplingFeatures[Feature Name],$A4352),CHAR(34),
", SamplingFeatureDescription:  ",CHAR(34),INDEX(SamplingFeatures[Feature Description],$A4352),CHAR(34),
", SamplingFeatureGeotypeCV:  ",CHAR(34),INDEX(SamplingFeatures[Feature Geo Type],$A4352),CHAR(34),
", FeatureGeometry:  ",CHAR(34),INDEX(SamplingFeatures[Feature Geometry],$A4352),CHAR(34),
", Elevation_m:  ",CHAR(34),INDEX(SamplingFeatures[Elevation_m],$A4352),CHAR(34),
", ElevationDatumCV:  ",CHAR(34),ElevationDatum,CHAR(34),"}"))</f>
        <v>#REF!</v>
      </c>
      <c r="L4352" t="e">
        <f>IF(INDEX(SamplingFeatures[Sampling Feature Type],$A4352)&lt;&gt;"Site","",
CONCATENATE("  - &amp;SiteID",TEXT(SUMPRODUCT(--($L$3:$L4351&lt;&gt;"")),"0000"),
" {","SamplingFeatureID:  *SamplingFeatureID",TEXT($A4352,"0000"),
", SiteTypeCV:  ",CHAR(34),INDEX(Sites[Site Type],$A4352),CHAR(34),
", Latitude:  ",INDEX(Sites[Latitude],$A4352),
", Longitude:  ",INDEX(Sites[Longitude],$A4352),
", SRSName:  ",CHAR(34),LatLonDatum,CHAR(34),"}"))</f>
        <v>#REF!</v>
      </c>
      <c r="M4352" t="e">
        <f>IF(INDEX(SamplingFeatures[Sampling Feature Type],$A4352)&lt;&gt;"Specimen","",
CONCATENATE("  - &amp;SpecimenID",TEXT(SUMPRODUCT(--($M$3:$M4351&lt;&gt;"")),"0000"),
" {","SamplingFeatureID:  *SamplingFeatureID",TEXT($A4352,"0000"),
", SpecimenTypeCV:  ",CHAR(34),INDEX(Specimens[Specimen Type],$A4352),CHAR(34),
", SpecimenMediumCV:  ",INDEX(Specimens[Specimen Medium],$A4352),
", IsFieldSpecimen:  ",CHAR(34),INDEX(Specimens[Is Field Specimen?],$A4352),CHAR(34),"}"))</f>
        <v>#REF!</v>
      </c>
      <c r="N4352" t="e">
        <f>IF(COUNTA(SpatialOffsets[])=0,"", IF(INDEX(SpatialOffsets[Spatial Offset Type],$A4352)="","",
CONCATENATE("  - &amp;SpatialOffsetID",TEXT($A4352,"0000"),
" {","SpatialOffsetTypeCV:  ",CHAR(34),INDEX(SpatialOffsets[Spatial Offset Type],$A4352),CHAR(34),
", Offset1Value:  ",INDEX(SpatialOffsets[Offset 1 Value],$A4352),
", Offset1UnitID:  ",CHAR(34),INDEX(SpatialOffsets[Offset 1 Unit],$A4352),CHAR(34),
", Offset2Value:  ",INDEX(SpatialOffsets[Offset 2 Value],$A4352),
", Offset2UnitID:  ",CHAR(34),INDEX(SpatialOffsets[Offset 2 Unit],$A4352),CHAR(34),
", Offset3Value:  ",INDEX(SpatialOffsets[Offset 3 Value],$A4352),
", Offset3UnitID:  ",CHAR(34),INDEX(SpatialOffsets[Offset 3 Unit],$A4352),CHAR(34),,"}")))</f>
        <v>#REF!</v>
      </c>
      <c r="O4352" t="e">
        <f>IF(COUNTA(RelatedFeatures[])=0,"", IF(INDEX(RelatedFeatures[First Sampling Feature Code],$A4352)="","",
CONCATENATE("  - &amp;RelationID",TEXT($A4352,"0000"),
" {","SamplingFeatureID:  *SamplingFeatureID",TEXT(MATCH(INDEX(RelatedFeatures[First Sampling Feature Code],$A4352),SamplingFeatures[Feature Code],0),"0000"),
", RelationshipTypeCV:  ",CHAR(34),INDEX(RelatedFeatures[Relationship Type],$A4352),CHAR(34),
", RelatedFeatureID: *SamplingFeatureID",TEXT(MATCH(INDEX(RelatedFeatures[Second Sampling Feature Code],$A4352),SamplingFeatures[Feature Code],0),"0000"),
", SpatialOffsetID:  ",IF(INDEX(RelatedFeatures[Offset Number],$A4352)="","",CONCATENATE("*SpatialOffsetID",TEXT(INDEX(RelatedFeatures[Offset Number],$A4352),"0000"))),"}")))</f>
        <v>#REF!</v>
      </c>
      <c r="P4352" t="e">
        <f>IF(INDEX(Methods[Method Type],$A4352)="","",
CONCATENATE("  - &amp;MethodID",TEXT($A4352,"0000"),
" {","MethodTypeCV:  ",CHAR(34),INDEX(Methods[Method Type],$A4352),CHAR(34),
", MethodCode:  ",CHAR(34),INDEX(Methods[Method Code],$A4352),CHAR(34),
", MethodName:  ",CHAR(34),INDEX(Methods[Method Name],$A4352),CHAR(34),
", MethodDescription:  ",CHAR(34),INDEX(Methods[Method Description],$A4352),CHAR(34),
", MethodLink:  ",CHAR(34),INDEX(Methods[Method Link],$A4352),CHAR(34),
", OrganizationID: *OrganizationID",TEXT(MATCH(INDEX(Methods[Organization Name],$A4352),Organizations[Organization Name],0),"0000"),"}"))</f>
        <v>#REF!</v>
      </c>
      <c r="Q4352" t="e">
        <f>IF(INDEX(Variables[Variable Type],$A4352)="","",
CONCATENATE("  - &amp;VariableID",TEXT($A4352,"0000"),
" {","VariableTypeCV:  ",CHAR(34),INDEX(Variables[Variable Type],$A4352),CHAR(34),
", VariableCode:  ",CHAR(34),INDEX(Variables[Variable Code],$A4352),CHAR(34),
", VariableNameCV:  ",CHAR(34),INDEX(Variables[Variable Name],$A4352),CHAR(34),
", VariableDefinition:  ",CHAR(34),INDEX(Variables[Variable Definition],$A4352),CHAR(34),
", SpecciationCV:  ",CHAR(34),INDEX(Variables[Speciation],$A4352),CHAR(34),
", NoDataValue:  ",CHAR(34),INDEX(Variables[No Data Value],$A4352),CHAR(34),"}"))</f>
        <v>#REF!</v>
      </c>
    </row>
    <row r="4353" spans="1:17" x14ac:dyDescent="0.25">
      <c r="A4353">
        <v>4350</v>
      </c>
      <c r="D4353" t="e">
        <f>IF(INDEX(People[First Name],$A4353)="","",
CONCATENATE("  - &amp;PersonID",TEXT($A4353,"0000"),
" {","PersonFirstName:  ",CHAR(34),INDEX(People[First Name],$A4353),CHAR(34),
", PersonMiddleName:  ",CHAR(34),INDEX(People[Middle Name],$A4353),CHAR(34),
", PersonLastName:  ",CHAR(34),INDEX(People[Last Name],$A4353),CHAR(34),"}"))</f>
        <v>#REF!</v>
      </c>
      <c r="E4353" t="e">
        <f>IF(INDEX(Organizations[Organization Type '[CV']],$A4353)="","",
CONCATENATE("  - &amp;OrganizationID",TEXT($A4353,"0000"),
" {","OrganizationTypeCV:  ",CHAR(34),INDEX(Organizations[Organization Type '[CV']],$A4353),CHAR(34),
", OrganizationCode:  ",CHAR(34),INDEX(Organizations[Organization Code],$A4353),CHAR(34),
", OrganizationName:  ",CHAR(34),INDEX(Organizations[Organization Name],$A4353),CHAR(34),
", OrganizationDescription:  ",CHAR(34),INDEX(Organizations[Organization Description],$A4353),CHAR(34),
", OrganizationLink:  ",CHAR(34),INDEX(Organizations[Organization Link],$A4353),CHAR(34),"}"))</f>
        <v>#REF!</v>
      </c>
      <c r="F4353" t="e">
        <f>IF(INDEX(People[First Name],$A4353)="","",
CONCATENATE("  - &amp;AffiliationID",TEXT($A4353,"0000"),
" {PersonID: *PersonID",TEXT($A4353,"0000"),
", OrganizationID: *OrganizationID",TEXT(MATCH(INDEX(People[Organization Name],$A4353),Organizations[Organization Name],0),"0000"),
", IsPrimaryOrganizationContact: , AffiliationStartDate: , AffiliationEndDate: , PrimaryPhone: ",
", PrimaryEmail: ",CHAR(34),INDEX(People[Primary Email],$A4353),CHAR(34),
", PrimaryAddress: ",CHAR(34),INDEX(People[Primary Address],$A4353),CHAR(34),
", PersonLink: }"))</f>
        <v>#REF!</v>
      </c>
      <c r="H4353" t="e">
        <f>IF(COUNTA(CitationInformation)=0,"",IF(INDEX(AuthorList[Author Name],$A4353)="","",
CONCATENATE("  - &amp;AuthorListID",TEXT($A4353,"0000"),
"  {CitationID: *CitationID0001",
", PersonID: *PersonID",TEXT(MATCH(INDEX(AuthorList[Author Name],$A4353),People[Full Name],0),"0000"),
", AuthorOrder: ",INDEX(AuthorList[Author Number],$A4353),"}")))</f>
        <v>#REF!</v>
      </c>
      <c r="K4353" t="e">
        <f>IF(INDEX(SamplingFeatures[Feature Code],$A4353)="","",
CONCATENATE("  - &amp;SamplingFeatureID",TEXT($A4353,"0000"),
" {","SamplingFeatureUUID:  ",CHAR(34),INDEX(SamplingFeatures[Sampling Feature UUID],$A4353),CHAR(34),
", SamplingFeatureTypeCV:  ",CHAR(34),INDEX(SamplingFeatures[Sampling Feature Type],$A4353),CHAR(34),
", SamplingFeatureCode:  ",CHAR(34),INDEX(SamplingFeatures[Feature Code],$A4353),CHAR(34),
", SamplingFeatureName:  ",CHAR(34),INDEX(SamplingFeatures[Feature Name],$A4353),CHAR(34),
", SamplingFeatureDescription:  ",CHAR(34),INDEX(SamplingFeatures[Feature Description],$A4353),CHAR(34),
", SamplingFeatureGeotypeCV:  ",CHAR(34),INDEX(SamplingFeatures[Feature Geo Type],$A4353),CHAR(34),
", FeatureGeometry:  ",CHAR(34),INDEX(SamplingFeatures[Feature Geometry],$A4353),CHAR(34),
", Elevation_m:  ",CHAR(34),INDEX(SamplingFeatures[Elevation_m],$A4353),CHAR(34),
", ElevationDatumCV:  ",CHAR(34),ElevationDatum,CHAR(34),"}"))</f>
        <v>#REF!</v>
      </c>
      <c r="L4353" t="e">
        <f>IF(INDEX(SamplingFeatures[Sampling Feature Type],$A4353)&lt;&gt;"Site","",
CONCATENATE("  - &amp;SiteID",TEXT(SUMPRODUCT(--($L$3:$L4352&lt;&gt;"")),"0000"),
" {","SamplingFeatureID:  *SamplingFeatureID",TEXT($A4353,"0000"),
", SiteTypeCV:  ",CHAR(34),INDEX(Sites[Site Type],$A4353),CHAR(34),
", Latitude:  ",INDEX(Sites[Latitude],$A4353),
", Longitude:  ",INDEX(Sites[Longitude],$A4353),
", SRSName:  ",CHAR(34),LatLonDatum,CHAR(34),"}"))</f>
        <v>#REF!</v>
      </c>
      <c r="M4353" t="e">
        <f>IF(INDEX(SamplingFeatures[Sampling Feature Type],$A4353)&lt;&gt;"Specimen","",
CONCATENATE("  - &amp;SpecimenID",TEXT(SUMPRODUCT(--($M$3:$M4352&lt;&gt;"")),"0000"),
" {","SamplingFeatureID:  *SamplingFeatureID",TEXT($A4353,"0000"),
", SpecimenTypeCV:  ",CHAR(34),INDEX(Specimens[Specimen Type],$A4353),CHAR(34),
", SpecimenMediumCV:  ",INDEX(Specimens[Specimen Medium],$A4353),
", IsFieldSpecimen:  ",CHAR(34),INDEX(Specimens[Is Field Specimen?],$A4353),CHAR(34),"}"))</f>
        <v>#REF!</v>
      </c>
      <c r="N4353" t="e">
        <f>IF(COUNTA(SpatialOffsets[])=0,"", IF(INDEX(SpatialOffsets[Spatial Offset Type],$A4353)="","",
CONCATENATE("  - &amp;SpatialOffsetID",TEXT($A4353,"0000"),
" {","SpatialOffsetTypeCV:  ",CHAR(34),INDEX(SpatialOffsets[Spatial Offset Type],$A4353),CHAR(34),
", Offset1Value:  ",INDEX(SpatialOffsets[Offset 1 Value],$A4353),
", Offset1UnitID:  ",CHAR(34),INDEX(SpatialOffsets[Offset 1 Unit],$A4353),CHAR(34),
", Offset2Value:  ",INDEX(SpatialOffsets[Offset 2 Value],$A4353),
", Offset2UnitID:  ",CHAR(34),INDEX(SpatialOffsets[Offset 2 Unit],$A4353),CHAR(34),
", Offset3Value:  ",INDEX(SpatialOffsets[Offset 3 Value],$A4353),
", Offset3UnitID:  ",CHAR(34),INDEX(SpatialOffsets[Offset 3 Unit],$A4353),CHAR(34),,"}")))</f>
        <v>#REF!</v>
      </c>
      <c r="O4353" t="e">
        <f>IF(COUNTA(RelatedFeatures[])=0,"", IF(INDEX(RelatedFeatures[First Sampling Feature Code],$A4353)="","",
CONCATENATE("  - &amp;RelationID",TEXT($A4353,"0000"),
" {","SamplingFeatureID:  *SamplingFeatureID",TEXT(MATCH(INDEX(RelatedFeatures[First Sampling Feature Code],$A4353),SamplingFeatures[Feature Code],0),"0000"),
", RelationshipTypeCV:  ",CHAR(34),INDEX(RelatedFeatures[Relationship Type],$A4353),CHAR(34),
", RelatedFeatureID: *SamplingFeatureID",TEXT(MATCH(INDEX(RelatedFeatures[Second Sampling Feature Code],$A4353),SamplingFeatures[Feature Code],0),"0000"),
", SpatialOffsetID:  ",IF(INDEX(RelatedFeatures[Offset Number],$A4353)="","",CONCATENATE("*SpatialOffsetID",TEXT(INDEX(RelatedFeatures[Offset Number],$A4353),"0000"))),"}")))</f>
        <v>#REF!</v>
      </c>
      <c r="P4353" t="e">
        <f>IF(INDEX(Methods[Method Type],$A4353)="","",
CONCATENATE("  - &amp;MethodID",TEXT($A4353,"0000"),
" {","MethodTypeCV:  ",CHAR(34),INDEX(Methods[Method Type],$A4353),CHAR(34),
", MethodCode:  ",CHAR(34),INDEX(Methods[Method Code],$A4353),CHAR(34),
", MethodName:  ",CHAR(34),INDEX(Methods[Method Name],$A4353),CHAR(34),
", MethodDescription:  ",CHAR(34),INDEX(Methods[Method Description],$A4353),CHAR(34),
", MethodLink:  ",CHAR(34),INDEX(Methods[Method Link],$A4353),CHAR(34),
", OrganizationID: *OrganizationID",TEXT(MATCH(INDEX(Methods[Organization Name],$A4353),Organizations[Organization Name],0),"0000"),"}"))</f>
        <v>#REF!</v>
      </c>
      <c r="Q4353" t="e">
        <f>IF(INDEX(Variables[Variable Type],$A4353)="","",
CONCATENATE("  - &amp;VariableID",TEXT($A4353,"0000"),
" {","VariableTypeCV:  ",CHAR(34),INDEX(Variables[Variable Type],$A4353),CHAR(34),
", VariableCode:  ",CHAR(34),INDEX(Variables[Variable Code],$A4353),CHAR(34),
", VariableNameCV:  ",CHAR(34),INDEX(Variables[Variable Name],$A4353),CHAR(34),
", VariableDefinition:  ",CHAR(34),INDEX(Variables[Variable Definition],$A4353),CHAR(34),
", SpecciationCV:  ",CHAR(34),INDEX(Variables[Speciation],$A4353),CHAR(34),
", NoDataValue:  ",CHAR(34),INDEX(Variables[No Data Value],$A4353),CHAR(34),"}"))</f>
        <v>#REF!</v>
      </c>
    </row>
    <row r="4354" spans="1:17" x14ac:dyDescent="0.25">
      <c r="A4354">
        <v>4351</v>
      </c>
      <c r="D4354" t="e">
        <f>IF(INDEX(People[First Name],$A4354)="","",
CONCATENATE("  - &amp;PersonID",TEXT($A4354,"0000"),
" {","PersonFirstName:  ",CHAR(34),INDEX(People[First Name],$A4354),CHAR(34),
", PersonMiddleName:  ",CHAR(34),INDEX(People[Middle Name],$A4354),CHAR(34),
", PersonLastName:  ",CHAR(34),INDEX(People[Last Name],$A4354),CHAR(34),"}"))</f>
        <v>#REF!</v>
      </c>
      <c r="E4354" t="e">
        <f>IF(INDEX(Organizations[Organization Type '[CV']],$A4354)="","",
CONCATENATE("  - &amp;OrganizationID",TEXT($A4354,"0000"),
" {","OrganizationTypeCV:  ",CHAR(34),INDEX(Organizations[Organization Type '[CV']],$A4354),CHAR(34),
", OrganizationCode:  ",CHAR(34),INDEX(Organizations[Organization Code],$A4354),CHAR(34),
", OrganizationName:  ",CHAR(34),INDEX(Organizations[Organization Name],$A4354),CHAR(34),
", OrganizationDescription:  ",CHAR(34),INDEX(Organizations[Organization Description],$A4354),CHAR(34),
", OrganizationLink:  ",CHAR(34),INDEX(Organizations[Organization Link],$A4354),CHAR(34),"}"))</f>
        <v>#REF!</v>
      </c>
      <c r="F4354" t="e">
        <f>IF(INDEX(People[First Name],$A4354)="","",
CONCATENATE("  - &amp;AffiliationID",TEXT($A4354,"0000"),
" {PersonID: *PersonID",TEXT($A4354,"0000"),
", OrganizationID: *OrganizationID",TEXT(MATCH(INDEX(People[Organization Name],$A4354),Organizations[Organization Name],0),"0000"),
", IsPrimaryOrganizationContact: , AffiliationStartDate: , AffiliationEndDate: , PrimaryPhone: ",
", PrimaryEmail: ",CHAR(34),INDEX(People[Primary Email],$A4354),CHAR(34),
", PrimaryAddress: ",CHAR(34),INDEX(People[Primary Address],$A4354),CHAR(34),
", PersonLink: }"))</f>
        <v>#REF!</v>
      </c>
      <c r="H4354" t="e">
        <f>IF(COUNTA(CitationInformation)=0,"",IF(INDEX(AuthorList[Author Name],$A4354)="","",
CONCATENATE("  - &amp;AuthorListID",TEXT($A4354,"0000"),
"  {CitationID: *CitationID0001",
", PersonID: *PersonID",TEXT(MATCH(INDEX(AuthorList[Author Name],$A4354),People[Full Name],0),"0000"),
", AuthorOrder: ",INDEX(AuthorList[Author Number],$A4354),"}")))</f>
        <v>#REF!</v>
      </c>
      <c r="K4354" t="e">
        <f>IF(INDEX(SamplingFeatures[Feature Code],$A4354)="","",
CONCATENATE("  - &amp;SamplingFeatureID",TEXT($A4354,"0000"),
" {","SamplingFeatureUUID:  ",CHAR(34),INDEX(SamplingFeatures[Sampling Feature UUID],$A4354),CHAR(34),
", SamplingFeatureTypeCV:  ",CHAR(34),INDEX(SamplingFeatures[Sampling Feature Type],$A4354),CHAR(34),
", SamplingFeatureCode:  ",CHAR(34),INDEX(SamplingFeatures[Feature Code],$A4354),CHAR(34),
", SamplingFeatureName:  ",CHAR(34),INDEX(SamplingFeatures[Feature Name],$A4354),CHAR(34),
", SamplingFeatureDescription:  ",CHAR(34),INDEX(SamplingFeatures[Feature Description],$A4354),CHAR(34),
", SamplingFeatureGeotypeCV:  ",CHAR(34),INDEX(SamplingFeatures[Feature Geo Type],$A4354),CHAR(34),
", FeatureGeometry:  ",CHAR(34),INDEX(SamplingFeatures[Feature Geometry],$A4354),CHAR(34),
", Elevation_m:  ",CHAR(34),INDEX(SamplingFeatures[Elevation_m],$A4354),CHAR(34),
", ElevationDatumCV:  ",CHAR(34),ElevationDatum,CHAR(34),"}"))</f>
        <v>#REF!</v>
      </c>
      <c r="L4354" t="e">
        <f>IF(INDEX(SamplingFeatures[Sampling Feature Type],$A4354)&lt;&gt;"Site","",
CONCATENATE("  - &amp;SiteID",TEXT(SUMPRODUCT(--($L$3:$L4353&lt;&gt;"")),"0000"),
" {","SamplingFeatureID:  *SamplingFeatureID",TEXT($A4354,"0000"),
", SiteTypeCV:  ",CHAR(34),INDEX(Sites[Site Type],$A4354),CHAR(34),
", Latitude:  ",INDEX(Sites[Latitude],$A4354),
", Longitude:  ",INDEX(Sites[Longitude],$A4354),
", SRSName:  ",CHAR(34),LatLonDatum,CHAR(34),"}"))</f>
        <v>#REF!</v>
      </c>
      <c r="M4354" t="e">
        <f>IF(INDEX(SamplingFeatures[Sampling Feature Type],$A4354)&lt;&gt;"Specimen","",
CONCATENATE("  - &amp;SpecimenID",TEXT(SUMPRODUCT(--($M$3:$M4353&lt;&gt;"")),"0000"),
" {","SamplingFeatureID:  *SamplingFeatureID",TEXT($A4354,"0000"),
", SpecimenTypeCV:  ",CHAR(34),INDEX(Specimens[Specimen Type],$A4354),CHAR(34),
", SpecimenMediumCV:  ",INDEX(Specimens[Specimen Medium],$A4354),
", IsFieldSpecimen:  ",CHAR(34),INDEX(Specimens[Is Field Specimen?],$A4354),CHAR(34),"}"))</f>
        <v>#REF!</v>
      </c>
      <c r="N4354" t="e">
        <f>IF(COUNTA(SpatialOffsets[])=0,"", IF(INDEX(SpatialOffsets[Spatial Offset Type],$A4354)="","",
CONCATENATE("  - &amp;SpatialOffsetID",TEXT($A4354,"0000"),
" {","SpatialOffsetTypeCV:  ",CHAR(34),INDEX(SpatialOffsets[Spatial Offset Type],$A4354),CHAR(34),
", Offset1Value:  ",INDEX(SpatialOffsets[Offset 1 Value],$A4354),
", Offset1UnitID:  ",CHAR(34),INDEX(SpatialOffsets[Offset 1 Unit],$A4354),CHAR(34),
", Offset2Value:  ",INDEX(SpatialOffsets[Offset 2 Value],$A4354),
", Offset2UnitID:  ",CHAR(34),INDEX(SpatialOffsets[Offset 2 Unit],$A4354),CHAR(34),
", Offset3Value:  ",INDEX(SpatialOffsets[Offset 3 Value],$A4354),
", Offset3UnitID:  ",CHAR(34),INDEX(SpatialOffsets[Offset 3 Unit],$A4354),CHAR(34),,"}")))</f>
        <v>#REF!</v>
      </c>
      <c r="O4354" t="e">
        <f>IF(COUNTA(RelatedFeatures[])=0,"", IF(INDEX(RelatedFeatures[First Sampling Feature Code],$A4354)="","",
CONCATENATE("  - &amp;RelationID",TEXT($A4354,"0000"),
" {","SamplingFeatureID:  *SamplingFeatureID",TEXT(MATCH(INDEX(RelatedFeatures[First Sampling Feature Code],$A4354),SamplingFeatures[Feature Code],0),"0000"),
", RelationshipTypeCV:  ",CHAR(34),INDEX(RelatedFeatures[Relationship Type],$A4354),CHAR(34),
", RelatedFeatureID: *SamplingFeatureID",TEXT(MATCH(INDEX(RelatedFeatures[Second Sampling Feature Code],$A4354),SamplingFeatures[Feature Code],0),"0000"),
", SpatialOffsetID:  ",IF(INDEX(RelatedFeatures[Offset Number],$A4354)="","",CONCATENATE("*SpatialOffsetID",TEXT(INDEX(RelatedFeatures[Offset Number],$A4354),"0000"))),"}")))</f>
        <v>#REF!</v>
      </c>
      <c r="P4354" t="e">
        <f>IF(INDEX(Methods[Method Type],$A4354)="","",
CONCATENATE("  - &amp;MethodID",TEXT($A4354,"0000"),
" {","MethodTypeCV:  ",CHAR(34),INDEX(Methods[Method Type],$A4354),CHAR(34),
", MethodCode:  ",CHAR(34),INDEX(Methods[Method Code],$A4354),CHAR(34),
", MethodName:  ",CHAR(34),INDEX(Methods[Method Name],$A4354),CHAR(34),
", MethodDescription:  ",CHAR(34),INDEX(Methods[Method Description],$A4354),CHAR(34),
", MethodLink:  ",CHAR(34),INDEX(Methods[Method Link],$A4354),CHAR(34),
", OrganizationID: *OrganizationID",TEXT(MATCH(INDEX(Methods[Organization Name],$A4354),Organizations[Organization Name],0),"0000"),"}"))</f>
        <v>#REF!</v>
      </c>
      <c r="Q4354" t="e">
        <f>IF(INDEX(Variables[Variable Type],$A4354)="","",
CONCATENATE("  - &amp;VariableID",TEXT($A4354,"0000"),
" {","VariableTypeCV:  ",CHAR(34),INDEX(Variables[Variable Type],$A4354),CHAR(34),
", VariableCode:  ",CHAR(34),INDEX(Variables[Variable Code],$A4354),CHAR(34),
", VariableNameCV:  ",CHAR(34),INDEX(Variables[Variable Name],$A4354),CHAR(34),
", VariableDefinition:  ",CHAR(34),INDEX(Variables[Variable Definition],$A4354),CHAR(34),
", SpecciationCV:  ",CHAR(34),INDEX(Variables[Speciation],$A4354),CHAR(34),
", NoDataValue:  ",CHAR(34),INDEX(Variables[No Data Value],$A4354),CHAR(34),"}"))</f>
        <v>#REF!</v>
      </c>
    </row>
    <row r="4355" spans="1:17" x14ac:dyDescent="0.25">
      <c r="A4355">
        <v>4352</v>
      </c>
      <c r="D4355" t="e">
        <f>IF(INDEX(People[First Name],$A4355)="","",
CONCATENATE("  - &amp;PersonID",TEXT($A4355,"0000"),
" {","PersonFirstName:  ",CHAR(34),INDEX(People[First Name],$A4355),CHAR(34),
", PersonMiddleName:  ",CHAR(34),INDEX(People[Middle Name],$A4355),CHAR(34),
", PersonLastName:  ",CHAR(34),INDEX(People[Last Name],$A4355),CHAR(34),"}"))</f>
        <v>#REF!</v>
      </c>
      <c r="E4355" t="e">
        <f>IF(INDEX(Organizations[Organization Type '[CV']],$A4355)="","",
CONCATENATE("  - &amp;OrganizationID",TEXT($A4355,"0000"),
" {","OrganizationTypeCV:  ",CHAR(34),INDEX(Organizations[Organization Type '[CV']],$A4355),CHAR(34),
", OrganizationCode:  ",CHAR(34),INDEX(Organizations[Organization Code],$A4355),CHAR(34),
", OrganizationName:  ",CHAR(34),INDEX(Organizations[Organization Name],$A4355),CHAR(34),
", OrganizationDescription:  ",CHAR(34),INDEX(Organizations[Organization Description],$A4355),CHAR(34),
", OrganizationLink:  ",CHAR(34),INDEX(Organizations[Organization Link],$A4355),CHAR(34),"}"))</f>
        <v>#REF!</v>
      </c>
      <c r="F4355" t="e">
        <f>IF(INDEX(People[First Name],$A4355)="","",
CONCATENATE("  - &amp;AffiliationID",TEXT($A4355,"0000"),
" {PersonID: *PersonID",TEXT($A4355,"0000"),
", OrganizationID: *OrganizationID",TEXT(MATCH(INDEX(People[Organization Name],$A4355),Organizations[Organization Name],0),"0000"),
", IsPrimaryOrganizationContact: , AffiliationStartDate: , AffiliationEndDate: , PrimaryPhone: ",
", PrimaryEmail: ",CHAR(34),INDEX(People[Primary Email],$A4355),CHAR(34),
", PrimaryAddress: ",CHAR(34),INDEX(People[Primary Address],$A4355),CHAR(34),
", PersonLink: }"))</f>
        <v>#REF!</v>
      </c>
      <c r="H4355" t="e">
        <f>IF(COUNTA(CitationInformation)=0,"",IF(INDEX(AuthorList[Author Name],$A4355)="","",
CONCATENATE("  - &amp;AuthorListID",TEXT($A4355,"0000"),
"  {CitationID: *CitationID0001",
", PersonID: *PersonID",TEXT(MATCH(INDEX(AuthorList[Author Name],$A4355),People[Full Name],0),"0000"),
", AuthorOrder: ",INDEX(AuthorList[Author Number],$A4355),"}")))</f>
        <v>#REF!</v>
      </c>
      <c r="K4355" t="e">
        <f>IF(INDEX(SamplingFeatures[Feature Code],$A4355)="","",
CONCATENATE("  - &amp;SamplingFeatureID",TEXT($A4355,"0000"),
" {","SamplingFeatureUUID:  ",CHAR(34),INDEX(SamplingFeatures[Sampling Feature UUID],$A4355),CHAR(34),
", SamplingFeatureTypeCV:  ",CHAR(34),INDEX(SamplingFeatures[Sampling Feature Type],$A4355),CHAR(34),
", SamplingFeatureCode:  ",CHAR(34),INDEX(SamplingFeatures[Feature Code],$A4355),CHAR(34),
", SamplingFeatureName:  ",CHAR(34),INDEX(SamplingFeatures[Feature Name],$A4355),CHAR(34),
", SamplingFeatureDescription:  ",CHAR(34),INDEX(SamplingFeatures[Feature Description],$A4355),CHAR(34),
", SamplingFeatureGeotypeCV:  ",CHAR(34),INDEX(SamplingFeatures[Feature Geo Type],$A4355),CHAR(34),
", FeatureGeometry:  ",CHAR(34),INDEX(SamplingFeatures[Feature Geometry],$A4355),CHAR(34),
", Elevation_m:  ",CHAR(34),INDEX(SamplingFeatures[Elevation_m],$A4355),CHAR(34),
", ElevationDatumCV:  ",CHAR(34),ElevationDatum,CHAR(34),"}"))</f>
        <v>#REF!</v>
      </c>
      <c r="L4355" t="e">
        <f>IF(INDEX(SamplingFeatures[Sampling Feature Type],$A4355)&lt;&gt;"Site","",
CONCATENATE("  - &amp;SiteID",TEXT(SUMPRODUCT(--($L$3:$L4354&lt;&gt;"")),"0000"),
" {","SamplingFeatureID:  *SamplingFeatureID",TEXT($A4355,"0000"),
", SiteTypeCV:  ",CHAR(34),INDEX(Sites[Site Type],$A4355),CHAR(34),
", Latitude:  ",INDEX(Sites[Latitude],$A4355),
", Longitude:  ",INDEX(Sites[Longitude],$A4355),
", SRSName:  ",CHAR(34),LatLonDatum,CHAR(34),"}"))</f>
        <v>#REF!</v>
      </c>
      <c r="M4355" t="e">
        <f>IF(INDEX(SamplingFeatures[Sampling Feature Type],$A4355)&lt;&gt;"Specimen","",
CONCATENATE("  - &amp;SpecimenID",TEXT(SUMPRODUCT(--($M$3:$M4354&lt;&gt;"")),"0000"),
" {","SamplingFeatureID:  *SamplingFeatureID",TEXT($A4355,"0000"),
", SpecimenTypeCV:  ",CHAR(34),INDEX(Specimens[Specimen Type],$A4355),CHAR(34),
", SpecimenMediumCV:  ",INDEX(Specimens[Specimen Medium],$A4355),
", IsFieldSpecimen:  ",CHAR(34),INDEX(Specimens[Is Field Specimen?],$A4355),CHAR(34),"}"))</f>
        <v>#REF!</v>
      </c>
      <c r="N4355" t="e">
        <f>IF(COUNTA(SpatialOffsets[])=0,"", IF(INDEX(SpatialOffsets[Spatial Offset Type],$A4355)="","",
CONCATENATE("  - &amp;SpatialOffsetID",TEXT($A4355,"0000"),
" {","SpatialOffsetTypeCV:  ",CHAR(34),INDEX(SpatialOffsets[Spatial Offset Type],$A4355),CHAR(34),
", Offset1Value:  ",INDEX(SpatialOffsets[Offset 1 Value],$A4355),
", Offset1UnitID:  ",CHAR(34),INDEX(SpatialOffsets[Offset 1 Unit],$A4355),CHAR(34),
", Offset2Value:  ",INDEX(SpatialOffsets[Offset 2 Value],$A4355),
", Offset2UnitID:  ",CHAR(34),INDEX(SpatialOffsets[Offset 2 Unit],$A4355),CHAR(34),
", Offset3Value:  ",INDEX(SpatialOffsets[Offset 3 Value],$A4355),
", Offset3UnitID:  ",CHAR(34),INDEX(SpatialOffsets[Offset 3 Unit],$A4355),CHAR(34),,"}")))</f>
        <v>#REF!</v>
      </c>
      <c r="O4355" t="e">
        <f>IF(COUNTA(RelatedFeatures[])=0,"", IF(INDEX(RelatedFeatures[First Sampling Feature Code],$A4355)="","",
CONCATENATE("  - &amp;RelationID",TEXT($A4355,"0000"),
" {","SamplingFeatureID:  *SamplingFeatureID",TEXT(MATCH(INDEX(RelatedFeatures[First Sampling Feature Code],$A4355),SamplingFeatures[Feature Code],0),"0000"),
", RelationshipTypeCV:  ",CHAR(34),INDEX(RelatedFeatures[Relationship Type],$A4355),CHAR(34),
", RelatedFeatureID: *SamplingFeatureID",TEXT(MATCH(INDEX(RelatedFeatures[Second Sampling Feature Code],$A4355),SamplingFeatures[Feature Code],0),"0000"),
", SpatialOffsetID:  ",IF(INDEX(RelatedFeatures[Offset Number],$A4355)="","",CONCATENATE("*SpatialOffsetID",TEXT(INDEX(RelatedFeatures[Offset Number],$A4355),"0000"))),"}")))</f>
        <v>#REF!</v>
      </c>
      <c r="P4355" t="e">
        <f>IF(INDEX(Methods[Method Type],$A4355)="","",
CONCATENATE("  - &amp;MethodID",TEXT($A4355,"0000"),
" {","MethodTypeCV:  ",CHAR(34),INDEX(Methods[Method Type],$A4355),CHAR(34),
", MethodCode:  ",CHAR(34),INDEX(Methods[Method Code],$A4355),CHAR(34),
", MethodName:  ",CHAR(34),INDEX(Methods[Method Name],$A4355),CHAR(34),
", MethodDescription:  ",CHAR(34),INDEX(Methods[Method Description],$A4355),CHAR(34),
", MethodLink:  ",CHAR(34),INDEX(Methods[Method Link],$A4355),CHAR(34),
", OrganizationID: *OrganizationID",TEXT(MATCH(INDEX(Methods[Organization Name],$A4355),Organizations[Organization Name],0),"0000"),"}"))</f>
        <v>#REF!</v>
      </c>
      <c r="Q4355" t="e">
        <f>IF(INDEX(Variables[Variable Type],$A4355)="","",
CONCATENATE("  - &amp;VariableID",TEXT($A4355,"0000"),
" {","VariableTypeCV:  ",CHAR(34),INDEX(Variables[Variable Type],$A4355),CHAR(34),
", VariableCode:  ",CHAR(34),INDEX(Variables[Variable Code],$A4355),CHAR(34),
", VariableNameCV:  ",CHAR(34),INDEX(Variables[Variable Name],$A4355),CHAR(34),
", VariableDefinition:  ",CHAR(34),INDEX(Variables[Variable Definition],$A4355),CHAR(34),
", SpecciationCV:  ",CHAR(34),INDEX(Variables[Speciation],$A4355),CHAR(34),
", NoDataValue:  ",CHAR(34),INDEX(Variables[No Data Value],$A4355),CHAR(34),"}"))</f>
        <v>#REF!</v>
      </c>
    </row>
    <row r="4356" spans="1:17" x14ac:dyDescent="0.25">
      <c r="A4356">
        <v>4353</v>
      </c>
      <c r="D4356" t="e">
        <f>IF(INDEX(People[First Name],$A4356)="","",
CONCATENATE("  - &amp;PersonID",TEXT($A4356,"0000"),
" {","PersonFirstName:  ",CHAR(34),INDEX(People[First Name],$A4356),CHAR(34),
", PersonMiddleName:  ",CHAR(34),INDEX(People[Middle Name],$A4356),CHAR(34),
", PersonLastName:  ",CHAR(34),INDEX(People[Last Name],$A4356),CHAR(34),"}"))</f>
        <v>#REF!</v>
      </c>
      <c r="E4356" t="e">
        <f>IF(INDEX(Organizations[Organization Type '[CV']],$A4356)="","",
CONCATENATE("  - &amp;OrganizationID",TEXT($A4356,"0000"),
" {","OrganizationTypeCV:  ",CHAR(34),INDEX(Organizations[Organization Type '[CV']],$A4356),CHAR(34),
", OrganizationCode:  ",CHAR(34),INDEX(Organizations[Organization Code],$A4356),CHAR(34),
", OrganizationName:  ",CHAR(34),INDEX(Organizations[Organization Name],$A4356),CHAR(34),
", OrganizationDescription:  ",CHAR(34),INDEX(Organizations[Organization Description],$A4356),CHAR(34),
", OrganizationLink:  ",CHAR(34),INDEX(Organizations[Organization Link],$A4356),CHAR(34),"}"))</f>
        <v>#REF!</v>
      </c>
      <c r="F4356" t="e">
        <f>IF(INDEX(People[First Name],$A4356)="","",
CONCATENATE("  - &amp;AffiliationID",TEXT($A4356,"0000"),
" {PersonID: *PersonID",TEXT($A4356,"0000"),
", OrganizationID: *OrganizationID",TEXT(MATCH(INDEX(People[Organization Name],$A4356),Organizations[Organization Name],0),"0000"),
", IsPrimaryOrganizationContact: , AffiliationStartDate: , AffiliationEndDate: , PrimaryPhone: ",
", PrimaryEmail: ",CHAR(34),INDEX(People[Primary Email],$A4356),CHAR(34),
", PrimaryAddress: ",CHAR(34),INDEX(People[Primary Address],$A4356),CHAR(34),
", PersonLink: }"))</f>
        <v>#REF!</v>
      </c>
      <c r="H4356" t="e">
        <f>IF(COUNTA(CitationInformation)=0,"",IF(INDEX(AuthorList[Author Name],$A4356)="","",
CONCATENATE("  - &amp;AuthorListID",TEXT($A4356,"0000"),
"  {CitationID: *CitationID0001",
", PersonID: *PersonID",TEXT(MATCH(INDEX(AuthorList[Author Name],$A4356),People[Full Name],0),"0000"),
", AuthorOrder: ",INDEX(AuthorList[Author Number],$A4356),"}")))</f>
        <v>#REF!</v>
      </c>
      <c r="K4356" t="e">
        <f>IF(INDEX(SamplingFeatures[Feature Code],$A4356)="","",
CONCATENATE("  - &amp;SamplingFeatureID",TEXT($A4356,"0000"),
" {","SamplingFeatureUUID:  ",CHAR(34),INDEX(SamplingFeatures[Sampling Feature UUID],$A4356),CHAR(34),
", SamplingFeatureTypeCV:  ",CHAR(34),INDEX(SamplingFeatures[Sampling Feature Type],$A4356),CHAR(34),
", SamplingFeatureCode:  ",CHAR(34),INDEX(SamplingFeatures[Feature Code],$A4356),CHAR(34),
", SamplingFeatureName:  ",CHAR(34),INDEX(SamplingFeatures[Feature Name],$A4356),CHAR(34),
", SamplingFeatureDescription:  ",CHAR(34),INDEX(SamplingFeatures[Feature Description],$A4356),CHAR(34),
", SamplingFeatureGeotypeCV:  ",CHAR(34),INDEX(SamplingFeatures[Feature Geo Type],$A4356),CHAR(34),
", FeatureGeometry:  ",CHAR(34),INDEX(SamplingFeatures[Feature Geometry],$A4356),CHAR(34),
", Elevation_m:  ",CHAR(34),INDEX(SamplingFeatures[Elevation_m],$A4356),CHAR(34),
", ElevationDatumCV:  ",CHAR(34),ElevationDatum,CHAR(34),"}"))</f>
        <v>#REF!</v>
      </c>
      <c r="L4356" t="e">
        <f>IF(INDEX(SamplingFeatures[Sampling Feature Type],$A4356)&lt;&gt;"Site","",
CONCATENATE("  - &amp;SiteID",TEXT(SUMPRODUCT(--($L$3:$L4355&lt;&gt;"")),"0000"),
" {","SamplingFeatureID:  *SamplingFeatureID",TEXT($A4356,"0000"),
", SiteTypeCV:  ",CHAR(34),INDEX(Sites[Site Type],$A4356),CHAR(34),
", Latitude:  ",INDEX(Sites[Latitude],$A4356),
", Longitude:  ",INDEX(Sites[Longitude],$A4356),
", SRSName:  ",CHAR(34),LatLonDatum,CHAR(34),"}"))</f>
        <v>#REF!</v>
      </c>
      <c r="M4356" t="e">
        <f>IF(INDEX(SamplingFeatures[Sampling Feature Type],$A4356)&lt;&gt;"Specimen","",
CONCATENATE("  - &amp;SpecimenID",TEXT(SUMPRODUCT(--($M$3:$M4355&lt;&gt;"")),"0000"),
" {","SamplingFeatureID:  *SamplingFeatureID",TEXT($A4356,"0000"),
", SpecimenTypeCV:  ",CHAR(34),INDEX(Specimens[Specimen Type],$A4356),CHAR(34),
", SpecimenMediumCV:  ",INDEX(Specimens[Specimen Medium],$A4356),
", IsFieldSpecimen:  ",CHAR(34),INDEX(Specimens[Is Field Specimen?],$A4356),CHAR(34),"}"))</f>
        <v>#REF!</v>
      </c>
      <c r="N4356" t="e">
        <f>IF(COUNTA(SpatialOffsets[])=0,"", IF(INDEX(SpatialOffsets[Spatial Offset Type],$A4356)="","",
CONCATENATE("  - &amp;SpatialOffsetID",TEXT($A4356,"0000"),
" {","SpatialOffsetTypeCV:  ",CHAR(34),INDEX(SpatialOffsets[Spatial Offset Type],$A4356),CHAR(34),
", Offset1Value:  ",INDEX(SpatialOffsets[Offset 1 Value],$A4356),
", Offset1UnitID:  ",CHAR(34),INDEX(SpatialOffsets[Offset 1 Unit],$A4356),CHAR(34),
", Offset2Value:  ",INDEX(SpatialOffsets[Offset 2 Value],$A4356),
", Offset2UnitID:  ",CHAR(34),INDEX(SpatialOffsets[Offset 2 Unit],$A4356),CHAR(34),
", Offset3Value:  ",INDEX(SpatialOffsets[Offset 3 Value],$A4356),
", Offset3UnitID:  ",CHAR(34),INDEX(SpatialOffsets[Offset 3 Unit],$A4356),CHAR(34),,"}")))</f>
        <v>#REF!</v>
      </c>
      <c r="O4356" t="e">
        <f>IF(COUNTA(RelatedFeatures[])=0,"", IF(INDEX(RelatedFeatures[First Sampling Feature Code],$A4356)="","",
CONCATENATE("  - &amp;RelationID",TEXT($A4356,"0000"),
" {","SamplingFeatureID:  *SamplingFeatureID",TEXT(MATCH(INDEX(RelatedFeatures[First Sampling Feature Code],$A4356),SamplingFeatures[Feature Code],0),"0000"),
", RelationshipTypeCV:  ",CHAR(34),INDEX(RelatedFeatures[Relationship Type],$A4356),CHAR(34),
", RelatedFeatureID: *SamplingFeatureID",TEXT(MATCH(INDEX(RelatedFeatures[Second Sampling Feature Code],$A4356),SamplingFeatures[Feature Code],0),"0000"),
", SpatialOffsetID:  ",IF(INDEX(RelatedFeatures[Offset Number],$A4356)="","",CONCATENATE("*SpatialOffsetID",TEXT(INDEX(RelatedFeatures[Offset Number],$A4356),"0000"))),"}")))</f>
        <v>#REF!</v>
      </c>
      <c r="P4356" t="e">
        <f>IF(INDEX(Methods[Method Type],$A4356)="","",
CONCATENATE("  - &amp;MethodID",TEXT($A4356,"0000"),
" {","MethodTypeCV:  ",CHAR(34),INDEX(Methods[Method Type],$A4356),CHAR(34),
", MethodCode:  ",CHAR(34),INDEX(Methods[Method Code],$A4356),CHAR(34),
", MethodName:  ",CHAR(34),INDEX(Methods[Method Name],$A4356),CHAR(34),
", MethodDescription:  ",CHAR(34),INDEX(Methods[Method Description],$A4356),CHAR(34),
", MethodLink:  ",CHAR(34),INDEX(Methods[Method Link],$A4356),CHAR(34),
", OrganizationID: *OrganizationID",TEXT(MATCH(INDEX(Methods[Organization Name],$A4356),Organizations[Organization Name],0),"0000"),"}"))</f>
        <v>#REF!</v>
      </c>
      <c r="Q4356" t="e">
        <f>IF(INDEX(Variables[Variable Type],$A4356)="","",
CONCATENATE("  - &amp;VariableID",TEXT($A4356,"0000"),
" {","VariableTypeCV:  ",CHAR(34),INDEX(Variables[Variable Type],$A4356),CHAR(34),
", VariableCode:  ",CHAR(34),INDEX(Variables[Variable Code],$A4356),CHAR(34),
", VariableNameCV:  ",CHAR(34),INDEX(Variables[Variable Name],$A4356),CHAR(34),
", VariableDefinition:  ",CHAR(34),INDEX(Variables[Variable Definition],$A4356),CHAR(34),
", SpecciationCV:  ",CHAR(34),INDEX(Variables[Speciation],$A4356),CHAR(34),
", NoDataValue:  ",CHAR(34),INDEX(Variables[No Data Value],$A4356),CHAR(34),"}"))</f>
        <v>#REF!</v>
      </c>
    </row>
    <row r="4357" spans="1:17" x14ac:dyDescent="0.25">
      <c r="A4357">
        <v>4354</v>
      </c>
      <c r="D4357" t="e">
        <f>IF(INDEX(People[First Name],$A4357)="","",
CONCATENATE("  - &amp;PersonID",TEXT($A4357,"0000"),
" {","PersonFirstName:  ",CHAR(34),INDEX(People[First Name],$A4357),CHAR(34),
", PersonMiddleName:  ",CHAR(34),INDEX(People[Middle Name],$A4357),CHAR(34),
", PersonLastName:  ",CHAR(34),INDEX(People[Last Name],$A4357),CHAR(34),"}"))</f>
        <v>#REF!</v>
      </c>
      <c r="E4357" t="e">
        <f>IF(INDEX(Organizations[Organization Type '[CV']],$A4357)="","",
CONCATENATE("  - &amp;OrganizationID",TEXT($A4357,"0000"),
" {","OrganizationTypeCV:  ",CHAR(34),INDEX(Organizations[Organization Type '[CV']],$A4357),CHAR(34),
", OrganizationCode:  ",CHAR(34),INDEX(Organizations[Organization Code],$A4357),CHAR(34),
", OrganizationName:  ",CHAR(34),INDEX(Organizations[Organization Name],$A4357),CHAR(34),
", OrganizationDescription:  ",CHAR(34),INDEX(Organizations[Organization Description],$A4357),CHAR(34),
", OrganizationLink:  ",CHAR(34),INDEX(Organizations[Organization Link],$A4357),CHAR(34),"}"))</f>
        <v>#REF!</v>
      </c>
      <c r="F4357" t="e">
        <f>IF(INDEX(People[First Name],$A4357)="","",
CONCATENATE("  - &amp;AffiliationID",TEXT($A4357,"0000"),
" {PersonID: *PersonID",TEXT($A4357,"0000"),
", OrganizationID: *OrganizationID",TEXT(MATCH(INDEX(People[Organization Name],$A4357),Organizations[Organization Name],0),"0000"),
", IsPrimaryOrganizationContact: , AffiliationStartDate: , AffiliationEndDate: , PrimaryPhone: ",
", PrimaryEmail: ",CHAR(34),INDEX(People[Primary Email],$A4357),CHAR(34),
", PrimaryAddress: ",CHAR(34),INDEX(People[Primary Address],$A4357),CHAR(34),
", PersonLink: }"))</f>
        <v>#REF!</v>
      </c>
      <c r="H4357" t="e">
        <f>IF(COUNTA(CitationInformation)=0,"",IF(INDEX(AuthorList[Author Name],$A4357)="","",
CONCATENATE("  - &amp;AuthorListID",TEXT($A4357,"0000"),
"  {CitationID: *CitationID0001",
", PersonID: *PersonID",TEXT(MATCH(INDEX(AuthorList[Author Name],$A4357),People[Full Name],0),"0000"),
", AuthorOrder: ",INDEX(AuthorList[Author Number],$A4357),"}")))</f>
        <v>#REF!</v>
      </c>
      <c r="K4357" t="e">
        <f>IF(INDEX(SamplingFeatures[Feature Code],$A4357)="","",
CONCATENATE("  - &amp;SamplingFeatureID",TEXT($A4357,"0000"),
" {","SamplingFeatureUUID:  ",CHAR(34),INDEX(SamplingFeatures[Sampling Feature UUID],$A4357),CHAR(34),
", SamplingFeatureTypeCV:  ",CHAR(34),INDEX(SamplingFeatures[Sampling Feature Type],$A4357),CHAR(34),
", SamplingFeatureCode:  ",CHAR(34),INDEX(SamplingFeatures[Feature Code],$A4357),CHAR(34),
", SamplingFeatureName:  ",CHAR(34),INDEX(SamplingFeatures[Feature Name],$A4357),CHAR(34),
", SamplingFeatureDescription:  ",CHAR(34),INDEX(SamplingFeatures[Feature Description],$A4357),CHAR(34),
", SamplingFeatureGeotypeCV:  ",CHAR(34),INDEX(SamplingFeatures[Feature Geo Type],$A4357),CHAR(34),
", FeatureGeometry:  ",CHAR(34),INDEX(SamplingFeatures[Feature Geometry],$A4357),CHAR(34),
", Elevation_m:  ",CHAR(34),INDEX(SamplingFeatures[Elevation_m],$A4357),CHAR(34),
", ElevationDatumCV:  ",CHAR(34),ElevationDatum,CHAR(34),"}"))</f>
        <v>#REF!</v>
      </c>
      <c r="L4357" t="e">
        <f>IF(INDEX(SamplingFeatures[Sampling Feature Type],$A4357)&lt;&gt;"Site","",
CONCATENATE("  - &amp;SiteID",TEXT(SUMPRODUCT(--($L$3:$L4356&lt;&gt;"")),"0000"),
" {","SamplingFeatureID:  *SamplingFeatureID",TEXT($A4357,"0000"),
", SiteTypeCV:  ",CHAR(34),INDEX(Sites[Site Type],$A4357),CHAR(34),
", Latitude:  ",INDEX(Sites[Latitude],$A4357),
", Longitude:  ",INDEX(Sites[Longitude],$A4357),
", SRSName:  ",CHAR(34),LatLonDatum,CHAR(34),"}"))</f>
        <v>#REF!</v>
      </c>
      <c r="M4357" t="e">
        <f>IF(INDEX(SamplingFeatures[Sampling Feature Type],$A4357)&lt;&gt;"Specimen","",
CONCATENATE("  - &amp;SpecimenID",TEXT(SUMPRODUCT(--($M$3:$M4356&lt;&gt;"")),"0000"),
" {","SamplingFeatureID:  *SamplingFeatureID",TEXT($A4357,"0000"),
", SpecimenTypeCV:  ",CHAR(34),INDEX(Specimens[Specimen Type],$A4357),CHAR(34),
", SpecimenMediumCV:  ",INDEX(Specimens[Specimen Medium],$A4357),
", IsFieldSpecimen:  ",CHAR(34),INDEX(Specimens[Is Field Specimen?],$A4357),CHAR(34),"}"))</f>
        <v>#REF!</v>
      </c>
      <c r="N4357" t="e">
        <f>IF(COUNTA(SpatialOffsets[])=0,"", IF(INDEX(SpatialOffsets[Spatial Offset Type],$A4357)="","",
CONCATENATE("  - &amp;SpatialOffsetID",TEXT($A4357,"0000"),
" {","SpatialOffsetTypeCV:  ",CHAR(34),INDEX(SpatialOffsets[Spatial Offset Type],$A4357),CHAR(34),
", Offset1Value:  ",INDEX(SpatialOffsets[Offset 1 Value],$A4357),
", Offset1UnitID:  ",CHAR(34),INDEX(SpatialOffsets[Offset 1 Unit],$A4357),CHAR(34),
", Offset2Value:  ",INDEX(SpatialOffsets[Offset 2 Value],$A4357),
", Offset2UnitID:  ",CHAR(34),INDEX(SpatialOffsets[Offset 2 Unit],$A4357),CHAR(34),
", Offset3Value:  ",INDEX(SpatialOffsets[Offset 3 Value],$A4357),
", Offset3UnitID:  ",CHAR(34),INDEX(SpatialOffsets[Offset 3 Unit],$A4357),CHAR(34),,"}")))</f>
        <v>#REF!</v>
      </c>
      <c r="O4357" t="e">
        <f>IF(COUNTA(RelatedFeatures[])=0,"", IF(INDEX(RelatedFeatures[First Sampling Feature Code],$A4357)="","",
CONCATENATE("  - &amp;RelationID",TEXT($A4357,"0000"),
" {","SamplingFeatureID:  *SamplingFeatureID",TEXT(MATCH(INDEX(RelatedFeatures[First Sampling Feature Code],$A4357),SamplingFeatures[Feature Code],0),"0000"),
", RelationshipTypeCV:  ",CHAR(34),INDEX(RelatedFeatures[Relationship Type],$A4357),CHAR(34),
", RelatedFeatureID: *SamplingFeatureID",TEXT(MATCH(INDEX(RelatedFeatures[Second Sampling Feature Code],$A4357),SamplingFeatures[Feature Code],0),"0000"),
", SpatialOffsetID:  ",IF(INDEX(RelatedFeatures[Offset Number],$A4357)="","",CONCATENATE("*SpatialOffsetID",TEXT(INDEX(RelatedFeatures[Offset Number],$A4357),"0000"))),"}")))</f>
        <v>#REF!</v>
      </c>
      <c r="P4357" t="e">
        <f>IF(INDEX(Methods[Method Type],$A4357)="","",
CONCATENATE("  - &amp;MethodID",TEXT($A4357,"0000"),
" {","MethodTypeCV:  ",CHAR(34),INDEX(Methods[Method Type],$A4357),CHAR(34),
", MethodCode:  ",CHAR(34),INDEX(Methods[Method Code],$A4357),CHAR(34),
", MethodName:  ",CHAR(34),INDEX(Methods[Method Name],$A4357),CHAR(34),
", MethodDescription:  ",CHAR(34),INDEX(Methods[Method Description],$A4357),CHAR(34),
", MethodLink:  ",CHAR(34),INDEX(Methods[Method Link],$A4357),CHAR(34),
", OrganizationID: *OrganizationID",TEXT(MATCH(INDEX(Methods[Organization Name],$A4357),Organizations[Organization Name],0),"0000"),"}"))</f>
        <v>#REF!</v>
      </c>
      <c r="Q4357" t="e">
        <f>IF(INDEX(Variables[Variable Type],$A4357)="","",
CONCATENATE("  - &amp;VariableID",TEXT($A4357,"0000"),
" {","VariableTypeCV:  ",CHAR(34),INDEX(Variables[Variable Type],$A4357),CHAR(34),
", VariableCode:  ",CHAR(34),INDEX(Variables[Variable Code],$A4357),CHAR(34),
", VariableNameCV:  ",CHAR(34),INDEX(Variables[Variable Name],$A4357),CHAR(34),
", VariableDefinition:  ",CHAR(34),INDEX(Variables[Variable Definition],$A4357),CHAR(34),
", SpecciationCV:  ",CHAR(34),INDEX(Variables[Speciation],$A4357),CHAR(34),
", NoDataValue:  ",CHAR(34),INDEX(Variables[No Data Value],$A4357),CHAR(34),"}"))</f>
        <v>#REF!</v>
      </c>
    </row>
    <row r="4358" spans="1:17" x14ac:dyDescent="0.25">
      <c r="A4358">
        <v>4355</v>
      </c>
      <c r="D4358" t="e">
        <f>IF(INDEX(People[First Name],$A4358)="","",
CONCATENATE("  - &amp;PersonID",TEXT($A4358,"0000"),
" {","PersonFirstName:  ",CHAR(34),INDEX(People[First Name],$A4358),CHAR(34),
", PersonMiddleName:  ",CHAR(34),INDEX(People[Middle Name],$A4358),CHAR(34),
", PersonLastName:  ",CHAR(34),INDEX(People[Last Name],$A4358),CHAR(34),"}"))</f>
        <v>#REF!</v>
      </c>
      <c r="E4358" t="e">
        <f>IF(INDEX(Organizations[Organization Type '[CV']],$A4358)="","",
CONCATENATE("  - &amp;OrganizationID",TEXT($A4358,"0000"),
" {","OrganizationTypeCV:  ",CHAR(34),INDEX(Organizations[Organization Type '[CV']],$A4358),CHAR(34),
", OrganizationCode:  ",CHAR(34),INDEX(Organizations[Organization Code],$A4358),CHAR(34),
", OrganizationName:  ",CHAR(34),INDEX(Organizations[Organization Name],$A4358),CHAR(34),
", OrganizationDescription:  ",CHAR(34),INDEX(Organizations[Organization Description],$A4358),CHAR(34),
", OrganizationLink:  ",CHAR(34),INDEX(Organizations[Organization Link],$A4358),CHAR(34),"}"))</f>
        <v>#REF!</v>
      </c>
      <c r="F4358" t="e">
        <f>IF(INDEX(People[First Name],$A4358)="","",
CONCATENATE("  - &amp;AffiliationID",TEXT($A4358,"0000"),
" {PersonID: *PersonID",TEXT($A4358,"0000"),
", OrganizationID: *OrganizationID",TEXT(MATCH(INDEX(People[Organization Name],$A4358),Organizations[Organization Name],0),"0000"),
", IsPrimaryOrganizationContact: , AffiliationStartDate: , AffiliationEndDate: , PrimaryPhone: ",
", PrimaryEmail: ",CHAR(34),INDEX(People[Primary Email],$A4358),CHAR(34),
", PrimaryAddress: ",CHAR(34),INDEX(People[Primary Address],$A4358),CHAR(34),
", PersonLink: }"))</f>
        <v>#REF!</v>
      </c>
      <c r="H4358" t="e">
        <f>IF(COUNTA(CitationInformation)=0,"",IF(INDEX(AuthorList[Author Name],$A4358)="","",
CONCATENATE("  - &amp;AuthorListID",TEXT($A4358,"0000"),
"  {CitationID: *CitationID0001",
", PersonID: *PersonID",TEXT(MATCH(INDEX(AuthorList[Author Name],$A4358),People[Full Name],0),"0000"),
", AuthorOrder: ",INDEX(AuthorList[Author Number],$A4358),"}")))</f>
        <v>#REF!</v>
      </c>
      <c r="K4358" t="e">
        <f>IF(INDEX(SamplingFeatures[Feature Code],$A4358)="","",
CONCATENATE("  - &amp;SamplingFeatureID",TEXT($A4358,"0000"),
" {","SamplingFeatureUUID:  ",CHAR(34),INDEX(SamplingFeatures[Sampling Feature UUID],$A4358),CHAR(34),
", SamplingFeatureTypeCV:  ",CHAR(34),INDEX(SamplingFeatures[Sampling Feature Type],$A4358),CHAR(34),
", SamplingFeatureCode:  ",CHAR(34),INDEX(SamplingFeatures[Feature Code],$A4358),CHAR(34),
", SamplingFeatureName:  ",CHAR(34),INDEX(SamplingFeatures[Feature Name],$A4358),CHAR(34),
", SamplingFeatureDescription:  ",CHAR(34),INDEX(SamplingFeatures[Feature Description],$A4358),CHAR(34),
", SamplingFeatureGeotypeCV:  ",CHAR(34),INDEX(SamplingFeatures[Feature Geo Type],$A4358),CHAR(34),
", FeatureGeometry:  ",CHAR(34),INDEX(SamplingFeatures[Feature Geometry],$A4358),CHAR(34),
", Elevation_m:  ",CHAR(34),INDEX(SamplingFeatures[Elevation_m],$A4358),CHAR(34),
", ElevationDatumCV:  ",CHAR(34),ElevationDatum,CHAR(34),"}"))</f>
        <v>#REF!</v>
      </c>
      <c r="L4358" t="e">
        <f>IF(INDEX(SamplingFeatures[Sampling Feature Type],$A4358)&lt;&gt;"Site","",
CONCATENATE("  - &amp;SiteID",TEXT(SUMPRODUCT(--($L$3:$L4357&lt;&gt;"")),"0000"),
" {","SamplingFeatureID:  *SamplingFeatureID",TEXT($A4358,"0000"),
", SiteTypeCV:  ",CHAR(34),INDEX(Sites[Site Type],$A4358),CHAR(34),
", Latitude:  ",INDEX(Sites[Latitude],$A4358),
", Longitude:  ",INDEX(Sites[Longitude],$A4358),
", SRSName:  ",CHAR(34),LatLonDatum,CHAR(34),"}"))</f>
        <v>#REF!</v>
      </c>
      <c r="M4358" t="e">
        <f>IF(INDEX(SamplingFeatures[Sampling Feature Type],$A4358)&lt;&gt;"Specimen","",
CONCATENATE("  - &amp;SpecimenID",TEXT(SUMPRODUCT(--($M$3:$M4357&lt;&gt;"")),"0000"),
" {","SamplingFeatureID:  *SamplingFeatureID",TEXT($A4358,"0000"),
", SpecimenTypeCV:  ",CHAR(34),INDEX(Specimens[Specimen Type],$A4358),CHAR(34),
", SpecimenMediumCV:  ",INDEX(Specimens[Specimen Medium],$A4358),
", IsFieldSpecimen:  ",CHAR(34),INDEX(Specimens[Is Field Specimen?],$A4358),CHAR(34),"}"))</f>
        <v>#REF!</v>
      </c>
      <c r="N4358" t="e">
        <f>IF(COUNTA(SpatialOffsets[])=0,"", IF(INDEX(SpatialOffsets[Spatial Offset Type],$A4358)="","",
CONCATENATE("  - &amp;SpatialOffsetID",TEXT($A4358,"0000"),
" {","SpatialOffsetTypeCV:  ",CHAR(34),INDEX(SpatialOffsets[Spatial Offset Type],$A4358),CHAR(34),
", Offset1Value:  ",INDEX(SpatialOffsets[Offset 1 Value],$A4358),
", Offset1UnitID:  ",CHAR(34),INDEX(SpatialOffsets[Offset 1 Unit],$A4358),CHAR(34),
", Offset2Value:  ",INDEX(SpatialOffsets[Offset 2 Value],$A4358),
", Offset2UnitID:  ",CHAR(34),INDEX(SpatialOffsets[Offset 2 Unit],$A4358),CHAR(34),
", Offset3Value:  ",INDEX(SpatialOffsets[Offset 3 Value],$A4358),
", Offset3UnitID:  ",CHAR(34),INDEX(SpatialOffsets[Offset 3 Unit],$A4358),CHAR(34),,"}")))</f>
        <v>#REF!</v>
      </c>
      <c r="O4358" t="e">
        <f>IF(COUNTA(RelatedFeatures[])=0,"", IF(INDEX(RelatedFeatures[First Sampling Feature Code],$A4358)="","",
CONCATENATE("  - &amp;RelationID",TEXT($A4358,"0000"),
" {","SamplingFeatureID:  *SamplingFeatureID",TEXT(MATCH(INDEX(RelatedFeatures[First Sampling Feature Code],$A4358),SamplingFeatures[Feature Code],0),"0000"),
", RelationshipTypeCV:  ",CHAR(34),INDEX(RelatedFeatures[Relationship Type],$A4358),CHAR(34),
", RelatedFeatureID: *SamplingFeatureID",TEXT(MATCH(INDEX(RelatedFeatures[Second Sampling Feature Code],$A4358),SamplingFeatures[Feature Code],0),"0000"),
", SpatialOffsetID:  ",IF(INDEX(RelatedFeatures[Offset Number],$A4358)="","",CONCATENATE("*SpatialOffsetID",TEXT(INDEX(RelatedFeatures[Offset Number],$A4358),"0000"))),"}")))</f>
        <v>#REF!</v>
      </c>
      <c r="P4358" t="e">
        <f>IF(INDEX(Methods[Method Type],$A4358)="","",
CONCATENATE("  - &amp;MethodID",TEXT($A4358,"0000"),
" {","MethodTypeCV:  ",CHAR(34),INDEX(Methods[Method Type],$A4358),CHAR(34),
", MethodCode:  ",CHAR(34),INDEX(Methods[Method Code],$A4358),CHAR(34),
", MethodName:  ",CHAR(34),INDEX(Methods[Method Name],$A4358),CHAR(34),
", MethodDescription:  ",CHAR(34),INDEX(Methods[Method Description],$A4358),CHAR(34),
", MethodLink:  ",CHAR(34),INDEX(Methods[Method Link],$A4358),CHAR(34),
", OrganizationID: *OrganizationID",TEXT(MATCH(INDEX(Methods[Organization Name],$A4358),Organizations[Organization Name],0),"0000"),"}"))</f>
        <v>#REF!</v>
      </c>
      <c r="Q4358" t="e">
        <f>IF(INDEX(Variables[Variable Type],$A4358)="","",
CONCATENATE("  - &amp;VariableID",TEXT($A4358,"0000"),
" {","VariableTypeCV:  ",CHAR(34),INDEX(Variables[Variable Type],$A4358),CHAR(34),
", VariableCode:  ",CHAR(34),INDEX(Variables[Variable Code],$A4358),CHAR(34),
", VariableNameCV:  ",CHAR(34),INDEX(Variables[Variable Name],$A4358),CHAR(34),
", VariableDefinition:  ",CHAR(34),INDEX(Variables[Variable Definition],$A4358),CHAR(34),
", SpecciationCV:  ",CHAR(34),INDEX(Variables[Speciation],$A4358),CHAR(34),
", NoDataValue:  ",CHAR(34),INDEX(Variables[No Data Value],$A4358),CHAR(34),"}"))</f>
        <v>#REF!</v>
      </c>
    </row>
    <row r="4359" spans="1:17" x14ac:dyDescent="0.25">
      <c r="A4359">
        <v>4356</v>
      </c>
      <c r="D4359" t="e">
        <f>IF(INDEX(People[First Name],$A4359)="","",
CONCATENATE("  - &amp;PersonID",TEXT($A4359,"0000"),
" {","PersonFirstName:  ",CHAR(34),INDEX(People[First Name],$A4359),CHAR(34),
", PersonMiddleName:  ",CHAR(34),INDEX(People[Middle Name],$A4359),CHAR(34),
", PersonLastName:  ",CHAR(34),INDEX(People[Last Name],$A4359),CHAR(34),"}"))</f>
        <v>#REF!</v>
      </c>
      <c r="E4359" t="e">
        <f>IF(INDEX(Organizations[Organization Type '[CV']],$A4359)="","",
CONCATENATE("  - &amp;OrganizationID",TEXT($A4359,"0000"),
" {","OrganizationTypeCV:  ",CHAR(34),INDEX(Organizations[Organization Type '[CV']],$A4359),CHAR(34),
", OrganizationCode:  ",CHAR(34),INDEX(Organizations[Organization Code],$A4359),CHAR(34),
", OrganizationName:  ",CHAR(34),INDEX(Organizations[Organization Name],$A4359),CHAR(34),
", OrganizationDescription:  ",CHAR(34),INDEX(Organizations[Organization Description],$A4359),CHAR(34),
", OrganizationLink:  ",CHAR(34),INDEX(Organizations[Organization Link],$A4359),CHAR(34),"}"))</f>
        <v>#REF!</v>
      </c>
      <c r="F4359" t="e">
        <f>IF(INDEX(People[First Name],$A4359)="","",
CONCATENATE("  - &amp;AffiliationID",TEXT($A4359,"0000"),
" {PersonID: *PersonID",TEXT($A4359,"0000"),
", OrganizationID: *OrganizationID",TEXT(MATCH(INDEX(People[Organization Name],$A4359),Organizations[Organization Name],0),"0000"),
", IsPrimaryOrganizationContact: , AffiliationStartDate: , AffiliationEndDate: , PrimaryPhone: ",
", PrimaryEmail: ",CHAR(34),INDEX(People[Primary Email],$A4359),CHAR(34),
", PrimaryAddress: ",CHAR(34),INDEX(People[Primary Address],$A4359),CHAR(34),
", PersonLink: }"))</f>
        <v>#REF!</v>
      </c>
      <c r="H4359" t="e">
        <f>IF(COUNTA(CitationInformation)=0,"",IF(INDEX(AuthorList[Author Name],$A4359)="","",
CONCATENATE("  - &amp;AuthorListID",TEXT($A4359,"0000"),
"  {CitationID: *CitationID0001",
", PersonID: *PersonID",TEXT(MATCH(INDEX(AuthorList[Author Name],$A4359),People[Full Name],0),"0000"),
", AuthorOrder: ",INDEX(AuthorList[Author Number],$A4359),"}")))</f>
        <v>#REF!</v>
      </c>
      <c r="K4359" t="e">
        <f>IF(INDEX(SamplingFeatures[Feature Code],$A4359)="","",
CONCATENATE("  - &amp;SamplingFeatureID",TEXT($A4359,"0000"),
" {","SamplingFeatureUUID:  ",CHAR(34),INDEX(SamplingFeatures[Sampling Feature UUID],$A4359),CHAR(34),
", SamplingFeatureTypeCV:  ",CHAR(34),INDEX(SamplingFeatures[Sampling Feature Type],$A4359),CHAR(34),
", SamplingFeatureCode:  ",CHAR(34),INDEX(SamplingFeatures[Feature Code],$A4359),CHAR(34),
", SamplingFeatureName:  ",CHAR(34),INDEX(SamplingFeatures[Feature Name],$A4359),CHAR(34),
", SamplingFeatureDescription:  ",CHAR(34),INDEX(SamplingFeatures[Feature Description],$A4359),CHAR(34),
", SamplingFeatureGeotypeCV:  ",CHAR(34),INDEX(SamplingFeatures[Feature Geo Type],$A4359),CHAR(34),
", FeatureGeometry:  ",CHAR(34),INDEX(SamplingFeatures[Feature Geometry],$A4359),CHAR(34),
", Elevation_m:  ",CHAR(34),INDEX(SamplingFeatures[Elevation_m],$A4359),CHAR(34),
", ElevationDatumCV:  ",CHAR(34),ElevationDatum,CHAR(34),"}"))</f>
        <v>#REF!</v>
      </c>
      <c r="L4359" t="e">
        <f>IF(INDEX(SamplingFeatures[Sampling Feature Type],$A4359)&lt;&gt;"Site","",
CONCATENATE("  - &amp;SiteID",TEXT(SUMPRODUCT(--($L$3:$L4358&lt;&gt;"")),"0000"),
" {","SamplingFeatureID:  *SamplingFeatureID",TEXT($A4359,"0000"),
", SiteTypeCV:  ",CHAR(34),INDEX(Sites[Site Type],$A4359),CHAR(34),
", Latitude:  ",INDEX(Sites[Latitude],$A4359),
", Longitude:  ",INDEX(Sites[Longitude],$A4359),
", SRSName:  ",CHAR(34),LatLonDatum,CHAR(34),"}"))</f>
        <v>#REF!</v>
      </c>
      <c r="M4359" t="e">
        <f>IF(INDEX(SamplingFeatures[Sampling Feature Type],$A4359)&lt;&gt;"Specimen","",
CONCATENATE("  - &amp;SpecimenID",TEXT(SUMPRODUCT(--($M$3:$M4358&lt;&gt;"")),"0000"),
" {","SamplingFeatureID:  *SamplingFeatureID",TEXT($A4359,"0000"),
", SpecimenTypeCV:  ",CHAR(34),INDEX(Specimens[Specimen Type],$A4359),CHAR(34),
", SpecimenMediumCV:  ",INDEX(Specimens[Specimen Medium],$A4359),
", IsFieldSpecimen:  ",CHAR(34),INDEX(Specimens[Is Field Specimen?],$A4359),CHAR(34),"}"))</f>
        <v>#REF!</v>
      </c>
      <c r="N4359" t="e">
        <f>IF(COUNTA(SpatialOffsets[])=0,"", IF(INDEX(SpatialOffsets[Spatial Offset Type],$A4359)="","",
CONCATENATE("  - &amp;SpatialOffsetID",TEXT($A4359,"0000"),
" {","SpatialOffsetTypeCV:  ",CHAR(34),INDEX(SpatialOffsets[Spatial Offset Type],$A4359),CHAR(34),
", Offset1Value:  ",INDEX(SpatialOffsets[Offset 1 Value],$A4359),
", Offset1UnitID:  ",CHAR(34),INDEX(SpatialOffsets[Offset 1 Unit],$A4359),CHAR(34),
", Offset2Value:  ",INDEX(SpatialOffsets[Offset 2 Value],$A4359),
", Offset2UnitID:  ",CHAR(34),INDEX(SpatialOffsets[Offset 2 Unit],$A4359),CHAR(34),
", Offset3Value:  ",INDEX(SpatialOffsets[Offset 3 Value],$A4359),
", Offset3UnitID:  ",CHAR(34),INDEX(SpatialOffsets[Offset 3 Unit],$A4359),CHAR(34),,"}")))</f>
        <v>#REF!</v>
      </c>
      <c r="O4359" t="e">
        <f>IF(COUNTA(RelatedFeatures[])=0,"", IF(INDEX(RelatedFeatures[First Sampling Feature Code],$A4359)="","",
CONCATENATE("  - &amp;RelationID",TEXT($A4359,"0000"),
" {","SamplingFeatureID:  *SamplingFeatureID",TEXT(MATCH(INDEX(RelatedFeatures[First Sampling Feature Code],$A4359),SamplingFeatures[Feature Code],0),"0000"),
", RelationshipTypeCV:  ",CHAR(34),INDEX(RelatedFeatures[Relationship Type],$A4359),CHAR(34),
", RelatedFeatureID: *SamplingFeatureID",TEXT(MATCH(INDEX(RelatedFeatures[Second Sampling Feature Code],$A4359),SamplingFeatures[Feature Code],0),"0000"),
", SpatialOffsetID:  ",IF(INDEX(RelatedFeatures[Offset Number],$A4359)="","",CONCATENATE("*SpatialOffsetID",TEXT(INDEX(RelatedFeatures[Offset Number],$A4359),"0000"))),"}")))</f>
        <v>#REF!</v>
      </c>
      <c r="P4359" t="e">
        <f>IF(INDEX(Methods[Method Type],$A4359)="","",
CONCATENATE("  - &amp;MethodID",TEXT($A4359,"0000"),
" {","MethodTypeCV:  ",CHAR(34),INDEX(Methods[Method Type],$A4359),CHAR(34),
", MethodCode:  ",CHAR(34),INDEX(Methods[Method Code],$A4359),CHAR(34),
", MethodName:  ",CHAR(34),INDEX(Methods[Method Name],$A4359),CHAR(34),
", MethodDescription:  ",CHAR(34),INDEX(Methods[Method Description],$A4359),CHAR(34),
", MethodLink:  ",CHAR(34),INDEX(Methods[Method Link],$A4359),CHAR(34),
", OrganizationID: *OrganizationID",TEXT(MATCH(INDEX(Methods[Organization Name],$A4359),Organizations[Organization Name],0),"0000"),"}"))</f>
        <v>#REF!</v>
      </c>
      <c r="Q4359" t="e">
        <f>IF(INDEX(Variables[Variable Type],$A4359)="","",
CONCATENATE("  - &amp;VariableID",TEXT($A4359,"0000"),
" {","VariableTypeCV:  ",CHAR(34),INDEX(Variables[Variable Type],$A4359),CHAR(34),
", VariableCode:  ",CHAR(34),INDEX(Variables[Variable Code],$A4359),CHAR(34),
", VariableNameCV:  ",CHAR(34),INDEX(Variables[Variable Name],$A4359),CHAR(34),
", VariableDefinition:  ",CHAR(34),INDEX(Variables[Variable Definition],$A4359),CHAR(34),
", SpecciationCV:  ",CHAR(34),INDEX(Variables[Speciation],$A4359),CHAR(34),
", NoDataValue:  ",CHAR(34),INDEX(Variables[No Data Value],$A4359),CHAR(34),"}"))</f>
        <v>#REF!</v>
      </c>
    </row>
    <row r="4360" spans="1:17" x14ac:dyDescent="0.25">
      <c r="A4360">
        <v>4357</v>
      </c>
      <c r="D4360" t="e">
        <f>IF(INDEX(People[First Name],$A4360)="","",
CONCATENATE("  - &amp;PersonID",TEXT($A4360,"0000"),
" {","PersonFirstName:  ",CHAR(34),INDEX(People[First Name],$A4360),CHAR(34),
", PersonMiddleName:  ",CHAR(34),INDEX(People[Middle Name],$A4360),CHAR(34),
", PersonLastName:  ",CHAR(34),INDEX(People[Last Name],$A4360),CHAR(34),"}"))</f>
        <v>#REF!</v>
      </c>
      <c r="E4360" t="e">
        <f>IF(INDEX(Organizations[Organization Type '[CV']],$A4360)="","",
CONCATENATE("  - &amp;OrganizationID",TEXT($A4360,"0000"),
" {","OrganizationTypeCV:  ",CHAR(34),INDEX(Organizations[Organization Type '[CV']],$A4360),CHAR(34),
", OrganizationCode:  ",CHAR(34),INDEX(Organizations[Organization Code],$A4360),CHAR(34),
", OrganizationName:  ",CHAR(34),INDEX(Organizations[Organization Name],$A4360),CHAR(34),
", OrganizationDescription:  ",CHAR(34),INDEX(Organizations[Organization Description],$A4360),CHAR(34),
", OrganizationLink:  ",CHAR(34),INDEX(Organizations[Organization Link],$A4360),CHAR(34),"}"))</f>
        <v>#REF!</v>
      </c>
      <c r="F4360" t="e">
        <f>IF(INDEX(People[First Name],$A4360)="","",
CONCATENATE("  - &amp;AffiliationID",TEXT($A4360,"0000"),
" {PersonID: *PersonID",TEXT($A4360,"0000"),
", OrganizationID: *OrganizationID",TEXT(MATCH(INDEX(People[Organization Name],$A4360),Organizations[Organization Name],0),"0000"),
", IsPrimaryOrganizationContact: , AffiliationStartDate: , AffiliationEndDate: , PrimaryPhone: ",
", PrimaryEmail: ",CHAR(34),INDEX(People[Primary Email],$A4360),CHAR(34),
", PrimaryAddress: ",CHAR(34),INDEX(People[Primary Address],$A4360),CHAR(34),
", PersonLink: }"))</f>
        <v>#REF!</v>
      </c>
      <c r="H4360" t="e">
        <f>IF(COUNTA(CitationInformation)=0,"",IF(INDEX(AuthorList[Author Name],$A4360)="","",
CONCATENATE("  - &amp;AuthorListID",TEXT($A4360,"0000"),
"  {CitationID: *CitationID0001",
", PersonID: *PersonID",TEXT(MATCH(INDEX(AuthorList[Author Name],$A4360),People[Full Name],0),"0000"),
", AuthorOrder: ",INDEX(AuthorList[Author Number],$A4360),"}")))</f>
        <v>#REF!</v>
      </c>
      <c r="K4360" t="e">
        <f>IF(INDEX(SamplingFeatures[Feature Code],$A4360)="","",
CONCATENATE("  - &amp;SamplingFeatureID",TEXT($A4360,"0000"),
" {","SamplingFeatureUUID:  ",CHAR(34),INDEX(SamplingFeatures[Sampling Feature UUID],$A4360),CHAR(34),
", SamplingFeatureTypeCV:  ",CHAR(34),INDEX(SamplingFeatures[Sampling Feature Type],$A4360),CHAR(34),
", SamplingFeatureCode:  ",CHAR(34),INDEX(SamplingFeatures[Feature Code],$A4360),CHAR(34),
", SamplingFeatureName:  ",CHAR(34),INDEX(SamplingFeatures[Feature Name],$A4360),CHAR(34),
", SamplingFeatureDescription:  ",CHAR(34),INDEX(SamplingFeatures[Feature Description],$A4360),CHAR(34),
", SamplingFeatureGeotypeCV:  ",CHAR(34),INDEX(SamplingFeatures[Feature Geo Type],$A4360),CHAR(34),
", FeatureGeometry:  ",CHAR(34),INDEX(SamplingFeatures[Feature Geometry],$A4360),CHAR(34),
", Elevation_m:  ",CHAR(34),INDEX(SamplingFeatures[Elevation_m],$A4360),CHAR(34),
", ElevationDatumCV:  ",CHAR(34),ElevationDatum,CHAR(34),"}"))</f>
        <v>#REF!</v>
      </c>
      <c r="L4360" t="e">
        <f>IF(INDEX(SamplingFeatures[Sampling Feature Type],$A4360)&lt;&gt;"Site","",
CONCATENATE("  - &amp;SiteID",TEXT(SUMPRODUCT(--($L$3:$L4359&lt;&gt;"")),"0000"),
" {","SamplingFeatureID:  *SamplingFeatureID",TEXT($A4360,"0000"),
", SiteTypeCV:  ",CHAR(34),INDEX(Sites[Site Type],$A4360),CHAR(34),
", Latitude:  ",INDEX(Sites[Latitude],$A4360),
", Longitude:  ",INDEX(Sites[Longitude],$A4360),
", SRSName:  ",CHAR(34),LatLonDatum,CHAR(34),"}"))</f>
        <v>#REF!</v>
      </c>
      <c r="M4360" t="e">
        <f>IF(INDEX(SamplingFeatures[Sampling Feature Type],$A4360)&lt;&gt;"Specimen","",
CONCATENATE("  - &amp;SpecimenID",TEXT(SUMPRODUCT(--($M$3:$M4359&lt;&gt;"")),"0000"),
" {","SamplingFeatureID:  *SamplingFeatureID",TEXT($A4360,"0000"),
", SpecimenTypeCV:  ",CHAR(34),INDEX(Specimens[Specimen Type],$A4360),CHAR(34),
", SpecimenMediumCV:  ",INDEX(Specimens[Specimen Medium],$A4360),
", IsFieldSpecimen:  ",CHAR(34),INDEX(Specimens[Is Field Specimen?],$A4360),CHAR(34),"}"))</f>
        <v>#REF!</v>
      </c>
      <c r="N4360" t="e">
        <f>IF(COUNTA(SpatialOffsets[])=0,"", IF(INDEX(SpatialOffsets[Spatial Offset Type],$A4360)="","",
CONCATENATE("  - &amp;SpatialOffsetID",TEXT($A4360,"0000"),
" {","SpatialOffsetTypeCV:  ",CHAR(34),INDEX(SpatialOffsets[Spatial Offset Type],$A4360),CHAR(34),
", Offset1Value:  ",INDEX(SpatialOffsets[Offset 1 Value],$A4360),
", Offset1UnitID:  ",CHAR(34),INDEX(SpatialOffsets[Offset 1 Unit],$A4360),CHAR(34),
", Offset2Value:  ",INDEX(SpatialOffsets[Offset 2 Value],$A4360),
", Offset2UnitID:  ",CHAR(34),INDEX(SpatialOffsets[Offset 2 Unit],$A4360),CHAR(34),
", Offset3Value:  ",INDEX(SpatialOffsets[Offset 3 Value],$A4360),
", Offset3UnitID:  ",CHAR(34),INDEX(SpatialOffsets[Offset 3 Unit],$A4360),CHAR(34),,"}")))</f>
        <v>#REF!</v>
      </c>
      <c r="O4360" t="e">
        <f>IF(COUNTA(RelatedFeatures[])=0,"", IF(INDEX(RelatedFeatures[First Sampling Feature Code],$A4360)="","",
CONCATENATE("  - &amp;RelationID",TEXT($A4360,"0000"),
" {","SamplingFeatureID:  *SamplingFeatureID",TEXT(MATCH(INDEX(RelatedFeatures[First Sampling Feature Code],$A4360),SamplingFeatures[Feature Code],0),"0000"),
", RelationshipTypeCV:  ",CHAR(34),INDEX(RelatedFeatures[Relationship Type],$A4360),CHAR(34),
", RelatedFeatureID: *SamplingFeatureID",TEXT(MATCH(INDEX(RelatedFeatures[Second Sampling Feature Code],$A4360),SamplingFeatures[Feature Code],0),"0000"),
", SpatialOffsetID:  ",IF(INDEX(RelatedFeatures[Offset Number],$A4360)="","",CONCATENATE("*SpatialOffsetID",TEXT(INDEX(RelatedFeatures[Offset Number],$A4360),"0000"))),"}")))</f>
        <v>#REF!</v>
      </c>
      <c r="P4360" t="e">
        <f>IF(INDEX(Methods[Method Type],$A4360)="","",
CONCATENATE("  - &amp;MethodID",TEXT($A4360,"0000"),
" {","MethodTypeCV:  ",CHAR(34),INDEX(Methods[Method Type],$A4360),CHAR(34),
", MethodCode:  ",CHAR(34),INDEX(Methods[Method Code],$A4360),CHAR(34),
", MethodName:  ",CHAR(34),INDEX(Methods[Method Name],$A4360),CHAR(34),
", MethodDescription:  ",CHAR(34),INDEX(Methods[Method Description],$A4360),CHAR(34),
", MethodLink:  ",CHAR(34),INDEX(Methods[Method Link],$A4360),CHAR(34),
", OrganizationID: *OrganizationID",TEXT(MATCH(INDEX(Methods[Organization Name],$A4360),Organizations[Organization Name],0),"0000"),"}"))</f>
        <v>#REF!</v>
      </c>
      <c r="Q4360" t="e">
        <f>IF(INDEX(Variables[Variable Type],$A4360)="","",
CONCATENATE("  - &amp;VariableID",TEXT($A4360,"0000"),
" {","VariableTypeCV:  ",CHAR(34),INDEX(Variables[Variable Type],$A4360),CHAR(34),
", VariableCode:  ",CHAR(34),INDEX(Variables[Variable Code],$A4360),CHAR(34),
", VariableNameCV:  ",CHAR(34),INDEX(Variables[Variable Name],$A4360),CHAR(34),
", VariableDefinition:  ",CHAR(34),INDEX(Variables[Variable Definition],$A4360),CHAR(34),
", SpecciationCV:  ",CHAR(34),INDEX(Variables[Speciation],$A4360),CHAR(34),
", NoDataValue:  ",CHAR(34),INDEX(Variables[No Data Value],$A4360),CHAR(34),"}"))</f>
        <v>#REF!</v>
      </c>
    </row>
    <row r="4361" spans="1:17" x14ac:dyDescent="0.25">
      <c r="A4361">
        <v>4358</v>
      </c>
      <c r="D4361" t="e">
        <f>IF(INDEX(People[First Name],$A4361)="","",
CONCATENATE("  - &amp;PersonID",TEXT($A4361,"0000"),
" {","PersonFirstName:  ",CHAR(34),INDEX(People[First Name],$A4361),CHAR(34),
", PersonMiddleName:  ",CHAR(34),INDEX(People[Middle Name],$A4361),CHAR(34),
", PersonLastName:  ",CHAR(34),INDEX(People[Last Name],$A4361),CHAR(34),"}"))</f>
        <v>#REF!</v>
      </c>
      <c r="E4361" t="e">
        <f>IF(INDEX(Organizations[Organization Type '[CV']],$A4361)="","",
CONCATENATE("  - &amp;OrganizationID",TEXT($A4361,"0000"),
" {","OrganizationTypeCV:  ",CHAR(34),INDEX(Organizations[Organization Type '[CV']],$A4361),CHAR(34),
", OrganizationCode:  ",CHAR(34),INDEX(Organizations[Organization Code],$A4361),CHAR(34),
", OrganizationName:  ",CHAR(34),INDEX(Organizations[Organization Name],$A4361),CHAR(34),
", OrganizationDescription:  ",CHAR(34),INDEX(Organizations[Organization Description],$A4361),CHAR(34),
", OrganizationLink:  ",CHAR(34),INDEX(Organizations[Organization Link],$A4361),CHAR(34),"}"))</f>
        <v>#REF!</v>
      </c>
      <c r="F4361" t="e">
        <f>IF(INDEX(People[First Name],$A4361)="","",
CONCATENATE("  - &amp;AffiliationID",TEXT($A4361,"0000"),
" {PersonID: *PersonID",TEXT($A4361,"0000"),
", OrganizationID: *OrganizationID",TEXT(MATCH(INDEX(People[Organization Name],$A4361),Organizations[Organization Name],0),"0000"),
", IsPrimaryOrganizationContact: , AffiliationStartDate: , AffiliationEndDate: , PrimaryPhone: ",
", PrimaryEmail: ",CHAR(34),INDEX(People[Primary Email],$A4361),CHAR(34),
", PrimaryAddress: ",CHAR(34),INDEX(People[Primary Address],$A4361),CHAR(34),
", PersonLink: }"))</f>
        <v>#REF!</v>
      </c>
      <c r="H4361" t="e">
        <f>IF(COUNTA(CitationInformation)=0,"",IF(INDEX(AuthorList[Author Name],$A4361)="","",
CONCATENATE("  - &amp;AuthorListID",TEXT($A4361,"0000"),
"  {CitationID: *CitationID0001",
", PersonID: *PersonID",TEXT(MATCH(INDEX(AuthorList[Author Name],$A4361),People[Full Name],0),"0000"),
", AuthorOrder: ",INDEX(AuthorList[Author Number],$A4361),"}")))</f>
        <v>#REF!</v>
      </c>
      <c r="K4361" t="e">
        <f>IF(INDEX(SamplingFeatures[Feature Code],$A4361)="","",
CONCATENATE("  - &amp;SamplingFeatureID",TEXT($A4361,"0000"),
" {","SamplingFeatureUUID:  ",CHAR(34),INDEX(SamplingFeatures[Sampling Feature UUID],$A4361),CHAR(34),
", SamplingFeatureTypeCV:  ",CHAR(34),INDEX(SamplingFeatures[Sampling Feature Type],$A4361),CHAR(34),
", SamplingFeatureCode:  ",CHAR(34),INDEX(SamplingFeatures[Feature Code],$A4361),CHAR(34),
", SamplingFeatureName:  ",CHAR(34),INDEX(SamplingFeatures[Feature Name],$A4361),CHAR(34),
", SamplingFeatureDescription:  ",CHAR(34),INDEX(SamplingFeatures[Feature Description],$A4361),CHAR(34),
", SamplingFeatureGeotypeCV:  ",CHAR(34),INDEX(SamplingFeatures[Feature Geo Type],$A4361),CHAR(34),
", FeatureGeometry:  ",CHAR(34),INDEX(SamplingFeatures[Feature Geometry],$A4361),CHAR(34),
", Elevation_m:  ",CHAR(34),INDEX(SamplingFeatures[Elevation_m],$A4361),CHAR(34),
", ElevationDatumCV:  ",CHAR(34),ElevationDatum,CHAR(34),"}"))</f>
        <v>#REF!</v>
      </c>
      <c r="L4361" t="e">
        <f>IF(INDEX(SamplingFeatures[Sampling Feature Type],$A4361)&lt;&gt;"Site","",
CONCATENATE("  - &amp;SiteID",TEXT(SUMPRODUCT(--($L$3:$L4360&lt;&gt;"")),"0000"),
" {","SamplingFeatureID:  *SamplingFeatureID",TEXT($A4361,"0000"),
", SiteTypeCV:  ",CHAR(34),INDEX(Sites[Site Type],$A4361),CHAR(34),
", Latitude:  ",INDEX(Sites[Latitude],$A4361),
", Longitude:  ",INDEX(Sites[Longitude],$A4361),
", SRSName:  ",CHAR(34),LatLonDatum,CHAR(34),"}"))</f>
        <v>#REF!</v>
      </c>
      <c r="M4361" t="e">
        <f>IF(INDEX(SamplingFeatures[Sampling Feature Type],$A4361)&lt;&gt;"Specimen","",
CONCATENATE("  - &amp;SpecimenID",TEXT(SUMPRODUCT(--($M$3:$M4360&lt;&gt;"")),"0000"),
" {","SamplingFeatureID:  *SamplingFeatureID",TEXT($A4361,"0000"),
", SpecimenTypeCV:  ",CHAR(34),INDEX(Specimens[Specimen Type],$A4361),CHAR(34),
", SpecimenMediumCV:  ",INDEX(Specimens[Specimen Medium],$A4361),
", IsFieldSpecimen:  ",CHAR(34),INDEX(Specimens[Is Field Specimen?],$A4361),CHAR(34),"}"))</f>
        <v>#REF!</v>
      </c>
      <c r="N4361" t="e">
        <f>IF(COUNTA(SpatialOffsets[])=0,"", IF(INDEX(SpatialOffsets[Spatial Offset Type],$A4361)="","",
CONCATENATE("  - &amp;SpatialOffsetID",TEXT($A4361,"0000"),
" {","SpatialOffsetTypeCV:  ",CHAR(34),INDEX(SpatialOffsets[Spatial Offset Type],$A4361),CHAR(34),
", Offset1Value:  ",INDEX(SpatialOffsets[Offset 1 Value],$A4361),
", Offset1UnitID:  ",CHAR(34),INDEX(SpatialOffsets[Offset 1 Unit],$A4361),CHAR(34),
", Offset2Value:  ",INDEX(SpatialOffsets[Offset 2 Value],$A4361),
", Offset2UnitID:  ",CHAR(34),INDEX(SpatialOffsets[Offset 2 Unit],$A4361),CHAR(34),
", Offset3Value:  ",INDEX(SpatialOffsets[Offset 3 Value],$A4361),
", Offset3UnitID:  ",CHAR(34),INDEX(SpatialOffsets[Offset 3 Unit],$A4361),CHAR(34),,"}")))</f>
        <v>#REF!</v>
      </c>
      <c r="O4361" t="e">
        <f>IF(COUNTA(RelatedFeatures[])=0,"", IF(INDEX(RelatedFeatures[First Sampling Feature Code],$A4361)="","",
CONCATENATE("  - &amp;RelationID",TEXT($A4361,"0000"),
" {","SamplingFeatureID:  *SamplingFeatureID",TEXT(MATCH(INDEX(RelatedFeatures[First Sampling Feature Code],$A4361),SamplingFeatures[Feature Code],0),"0000"),
", RelationshipTypeCV:  ",CHAR(34),INDEX(RelatedFeatures[Relationship Type],$A4361),CHAR(34),
", RelatedFeatureID: *SamplingFeatureID",TEXT(MATCH(INDEX(RelatedFeatures[Second Sampling Feature Code],$A4361),SamplingFeatures[Feature Code],0),"0000"),
", SpatialOffsetID:  ",IF(INDEX(RelatedFeatures[Offset Number],$A4361)="","",CONCATENATE("*SpatialOffsetID",TEXT(INDEX(RelatedFeatures[Offset Number],$A4361),"0000"))),"}")))</f>
        <v>#REF!</v>
      </c>
      <c r="P4361" t="e">
        <f>IF(INDEX(Methods[Method Type],$A4361)="","",
CONCATENATE("  - &amp;MethodID",TEXT($A4361,"0000"),
" {","MethodTypeCV:  ",CHAR(34),INDEX(Methods[Method Type],$A4361),CHAR(34),
", MethodCode:  ",CHAR(34),INDEX(Methods[Method Code],$A4361),CHAR(34),
", MethodName:  ",CHAR(34),INDEX(Methods[Method Name],$A4361),CHAR(34),
", MethodDescription:  ",CHAR(34),INDEX(Methods[Method Description],$A4361),CHAR(34),
", MethodLink:  ",CHAR(34),INDEX(Methods[Method Link],$A4361),CHAR(34),
", OrganizationID: *OrganizationID",TEXT(MATCH(INDEX(Methods[Organization Name],$A4361),Organizations[Organization Name],0),"0000"),"}"))</f>
        <v>#REF!</v>
      </c>
      <c r="Q4361" t="e">
        <f>IF(INDEX(Variables[Variable Type],$A4361)="","",
CONCATENATE("  - &amp;VariableID",TEXT($A4361,"0000"),
" {","VariableTypeCV:  ",CHAR(34),INDEX(Variables[Variable Type],$A4361),CHAR(34),
", VariableCode:  ",CHAR(34),INDEX(Variables[Variable Code],$A4361),CHAR(34),
", VariableNameCV:  ",CHAR(34),INDEX(Variables[Variable Name],$A4361),CHAR(34),
", VariableDefinition:  ",CHAR(34),INDEX(Variables[Variable Definition],$A4361),CHAR(34),
", SpecciationCV:  ",CHAR(34),INDEX(Variables[Speciation],$A4361),CHAR(34),
", NoDataValue:  ",CHAR(34),INDEX(Variables[No Data Value],$A4361),CHAR(34),"}"))</f>
        <v>#REF!</v>
      </c>
    </row>
    <row r="4362" spans="1:17" x14ac:dyDescent="0.25">
      <c r="A4362">
        <v>4359</v>
      </c>
      <c r="D4362" t="e">
        <f>IF(INDEX(People[First Name],$A4362)="","",
CONCATENATE("  - &amp;PersonID",TEXT($A4362,"0000"),
" {","PersonFirstName:  ",CHAR(34),INDEX(People[First Name],$A4362),CHAR(34),
", PersonMiddleName:  ",CHAR(34),INDEX(People[Middle Name],$A4362),CHAR(34),
", PersonLastName:  ",CHAR(34),INDEX(People[Last Name],$A4362),CHAR(34),"}"))</f>
        <v>#REF!</v>
      </c>
      <c r="E4362" t="e">
        <f>IF(INDEX(Organizations[Organization Type '[CV']],$A4362)="","",
CONCATENATE("  - &amp;OrganizationID",TEXT($A4362,"0000"),
" {","OrganizationTypeCV:  ",CHAR(34),INDEX(Organizations[Organization Type '[CV']],$A4362),CHAR(34),
", OrganizationCode:  ",CHAR(34),INDEX(Organizations[Organization Code],$A4362),CHAR(34),
", OrganizationName:  ",CHAR(34),INDEX(Organizations[Organization Name],$A4362),CHAR(34),
", OrganizationDescription:  ",CHAR(34),INDEX(Organizations[Organization Description],$A4362),CHAR(34),
", OrganizationLink:  ",CHAR(34),INDEX(Organizations[Organization Link],$A4362),CHAR(34),"}"))</f>
        <v>#REF!</v>
      </c>
      <c r="F4362" t="e">
        <f>IF(INDEX(People[First Name],$A4362)="","",
CONCATENATE("  - &amp;AffiliationID",TEXT($A4362,"0000"),
" {PersonID: *PersonID",TEXT($A4362,"0000"),
", OrganizationID: *OrganizationID",TEXT(MATCH(INDEX(People[Organization Name],$A4362),Organizations[Organization Name],0),"0000"),
", IsPrimaryOrganizationContact: , AffiliationStartDate: , AffiliationEndDate: , PrimaryPhone: ",
", PrimaryEmail: ",CHAR(34),INDEX(People[Primary Email],$A4362),CHAR(34),
", PrimaryAddress: ",CHAR(34),INDEX(People[Primary Address],$A4362),CHAR(34),
", PersonLink: }"))</f>
        <v>#REF!</v>
      </c>
      <c r="H4362" t="e">
        <f>IF(COUNTA(CitationInformation)=0,"",IF(INDEX(AuthorList[Author Name],$A4362)="","",
CONCATENATE("  - &amp;AuthorListID",TEXT($A4362,"0000"),
"  {CitationID: *CitationID0001",
", PersonID: *PersonID",TEXT(MATCH(INDEX(AuthorList[Author Name],$A4362),People[Full Name],0),"0000"),
", AuthorOrder: ",INDEX(AuthorList[Author Number],$A4362),"}")))</f>
        <v>#REF!</v>
      </c>
      <c r="K4362" t="e">
        <f>IF(INDEX(SamplingFeatures[Feature Code],$A4362)="","",
CONCATENATE("  - &amp;SamplingFeatureID",TEXT($A4362,"0000"),
" {","SamplingFeatureUUID:  ",CHAR(34),INDEX(SamplingFeatures[Sampling Feature UUID],$A4362),CHAR(34),
", SamplingFeatureTypeCV:  ",CHAR(34),INDEX(SamplingFeatures[Sampling Feature Type],$A4362),CHAR(34),
", SamplingFeatureCode:  ",CHAR(34),INDEX(SamplingFeatures[Feature Code],$A4362),CHAR(34),
", SamplingFeatureName:  ",CHAR(34),INDEX(SamplingFeatures[Feature Name],$A4362),CHAR(34),
", SamplingFeatureDescription:  ",CHAR(34),INDEX(SamplingFeatures[Feature Description],$A4362),CHAR(34),
", SamplingFeatureGeotypeCV:  ",CHAR(34),INDEX(SamplingFeatures[Feature Geo Type],$A4362),CHAR(34),
", FeatureGeometry:  ",CHAR(34),INDEX(SamplingFeatures[Feature Geometry],$A4362),CHAR(34),
", Elevation_m:  ",CHAR(34),INDEX(SamplingFeatures[Elevation_m],$A4362),CHAR(34),
", ElevationDatumCV:  ",CHAR(34),ElevationDatum,CHAR(34),"}"))</f>
        <v>#REF!</v>
      </c>
      <c r="L4362" t="e">
        <f>IF(INDEX(SamplingFeatures[Sampling Feature Type],$A4362)&lt;&gt;"Site","",
CONCATENATE("  - &amp;SiteID",TEXT(SUMPRODUCT(--($L$3:$L4361&lt;&gt;"")),"0000"),
" {","SamplingFeatureID:  *SamplingFeatureID",TEXT($A4362,"0000"),
", SiteTypeCV:  ",CHAR(34),INDEX(Sites[Site Type],$A4362),CHAR(34),
", Latitude:  ",INDEX(Sites[Latitude],$A4362),
", Longitude:  ",INDEX(Sites[Longitude],$A4362),
", SRSName:  ",CHAR(34),LatLonDatum,CHAR(34),"}"))</f>
        <v>#REF!</v>
      </c>
      <c r="M4362" t="e">
        <f>IF(INDEX(SamplingFeatures[Sampling Feature Type],$A4362)&lt;&gt;"Specimen","",
CONCATENATE("  - &amp;SpecimenID",TEXT(SUMPRODUCT(--($M$3:$M4361&lt;&gt;"")),"0000"),
" {","SamplingFeatureID:  *SamplingFeatureID",TEXT($A4362,"0000"),
", SpecimenTypeCV:  ",CHAR(34),INDEX(Specimens[Specimen Type],$A4362),CHAR(34),
", SpecimenMediumCV:  ",INDEX(Specimens[Specimen Medium],$A4362),
", IsFieldSpecimen:  ",CHAR(34),INDEX(Specimens[Is Field Specimen?],$A4362),CHAR(34),"}"))</f>
        <v>#REF!</v>
      </c>
      <c r="N4362" t="e">
        <f>IF(COUNTA(SpatialOffsets[])=0,"", IF(INDEX(SpatialOffsets[Spatial Offset Type],$A4362)="","",
CONCATENATE("  - &amp;SpatialOffsetID",TEXT($A4362,"0000"),
" {","SpatialOffsetTypeCV:  ",CHAR(34),INDEX(SpatialOffsets[Spatial Offset Type],$A4362),CHAR(34),
", Offset1Value:  ",INDEX(SpatialOffsets[Offset 1 Value],$A4362),
", Offset1UnitID:  ",CHAR(34),INDEX(SpatialOffsets[Offset 1 Unit],$A4362),CHAR(34),
", Offset2Value:  ",INDEX(SpatialOffsets[Offset 2 Value],$A4362),
", Offset2UnitID:  ",CHAR(34),INDEX(SpatialOffsets[Offset 2 Unit],$A4362),CHAR(34),
", Offset3Value:  ",INDEX(SpatialOffsets[Offset 3 Value],$A4362),
", Offset3UnitID:  ",CHAR(34),INDEX(SpatialOffsets[Offset 3 Unit],$A4362),CHAR(34),,"}")))</f>
        <v>#REF!</v>
      </c>
      <c r="O4362" t="e">
        <f>IF(COUNTA(RelatedFeatures[])=0,"", IF(INDEX(RelatedFeatures[First Sampling Feature Code],$A4362)="","",
CONCATENATE("  - &amp;RelationID",TEXT($A4362,"0000"),
" {","SamplingFeatureID:  *SamplingFeatureID",TEXT(MATCH(INDEX(RelatedFeatures[First Sampling Feature Code],$A4362),SamplingFeatures[Feature Code],0),"0000"),
", RelationshipTypeCV:  ",CHAR(34),INDEX(RelatedFeatures[Relationship Type],$A4362),CHAR(34),
", RelatedFeatureID: *SamplingFeatureID",TEXT(MATCH(INDEX(RelatedFeatures[Second Sampling Feature Code],$A4362),SamplingFeatures[Feature Code],0),"0000"),
", SpatialOffsetID:  ",IF(INDEX(RelatedFeatures[Offset Number],$A4362)="","",CONCATENATE("*SpatialOffsetID",TEXT(INDEX(RelatedFeatures[Offset Number],$A4362),"0000"))),"}")))</f>
        <v>#REF!</v>
      </c>
      <c r="P4362" t="e">
        <f>IF(INDEX(Methods[Method Type],$A4362)="","",
CONCATENATE("  - &amp;MethodID",TEXT($A4362,"0000"),
" {","MethodTypeCV:  ",CHAR(34),INDEX(Methods[Method Type],$A4362),CHAR(34),
", MethodCode:  ",CHAR(34),INDEX(Methods[Method Code],$A4362),CHAR(34),
", MethodName:  ",CHAR(34),INDEX(Methods[Method Name],$A4362),CHAR(34),
", MethodDescription:  ",CHAR(34),INDEX(Methods[Method Description],$A4362),CHAR(34),
", MethodLink:  ",CHAR(34),INDEX(Methods[Method Link],$A4362),CHAR(34),
", OrganizationID: *OrganizationID",TEXT(MATCH(INDEX(Methods[Organization Name],$A4362),Organizations[Organization Name],0),"0000"),"}"))</f>
        <v>#REF!</v>
      </c>
      <c r="Q4362" t="e">
        <f>IF(INDEX(Variables[Variable Type],$A4362)="","",
CONCATENATE("  - &amp;VariableID",TEXT($A4362,"0000"),
" {","VariableTypeCV:  ",CHAR(34),INDEX(Variables[Variable Type],$A4362),CHAR(34),
", VariableCode:  ",CHAR(34),INDEX(Variables[Variable Code],$A4362),CHAR(34),
", VariableNameCV:  ",CHAR(34),INDEX(Variables[Variable Name],$A4362),CHAR(34),
", VariableDefinition:  ",CHAR(34),INDEX(Variables[Variable Definition],$A4362),CHAR(34),
", SpecciationCV:  ",CHAR(34),INDEX(Variables[Speciation],$A4362),CHAR(34),
", NoDataValue:  ",CHAR(34),INDEX(Variables[No Data Value],$A4362),CHAR(34),"}"))</f>
        <v>#REF!</v>
      </c>
    </row>
    <row r="4363" spans="1:17" x14ac:dyDescent="0.25">
      <c r="A4363">
        <v>4360</v>
      </c>
      <c r="D4363" t="e">
        <f>IF(INDEX(People[First Name],$A4363)="","",
CONCATENATE("  - &amp;PersonID",TEXT($A4363,"0000"),
" {","PersonFirstName:  ",CHAR(34),INDEX(People[First Name],$A4363),CHAR(34),
", PersonMiddleName:  ",CHAR(34),INDEX(People[Middle Name],$A4363),CHAR(34),
", PersonLastName:  ",CHAR(34),INDEX(People[Last Name],$A4363),CHAR(34),"}"))</f>
        <v>#REF!</v>
      </c>
      <c r="E4363" t="e">
        <f>IF(INDEX(Organizations[Organization Type '[CV']],$A4363)="","",
CONCATENATE("  - &amp;OrganizationID",TEXT($A4363,"0000"),
" {","OrganizationTypeCV:  ",CHAR(34),INDEX(Organizations[Organization Type '[CV']],$A4363),CHAR(34),
", OrganizationCode:  ",CHAR(34),INDEX(Organizations[Organization Code],$A4363),CHAR(34),
", OrganizationName:  ",CHAR(34),INDEX(Organizations[Organization Name],$A4363),CHAR(34),
", OrganizationDescription:  ",CHAR(34),INDEX(Organizations[Organization Description],$A4363),CHAR(34),
", OrganizationLink:  ",CHAR(34),INDEX(Organizations[Organization Link],$A4363),CHAR(34),"}"))</f>
        <v>#REF!</v>
      </c>
      <c r="F4363" t="e">
        <f>IF(INDEX(People[First Name],$A4363)="","",
CONCATENATE("  - &amp;AffiliationID",TEXT($A4363,"0000"),
" {PersonID: *PersonID",TEXT($A4363,"0000"),
", OrganizationID: *OrganizationID",TEXT(MATCH(INDEX(People[Organization Name],$A4363),Organizations[Organization Name],0),"0000"),
", IsPrimaryOrganizationContact: , AffiliationStartDate: , AffiliationEndDate: , PrimaryPhone: ",
", PrimaryEmail: ",CHAR(34),INDEX(People[Primary Email],$A4363),CHAR(34),
", PrimaryAddress: ",CHAR(34),INDEX(People[Primary Address],$A4363),CHAR(34),
", PersonLink: }"))</f>
        <v>#REF!</v>
      </c>
      <c r="H4363" t="e">
        <f>IF(COUNTA(CitationInformation)=0,"",IF(INDEX(AuthorList[Author Name],$A4363)="","",
CONCATENATE("  - &amp;AuthorListID",TEXT($A4363,"0000"),
"  {CitationID: *CitationID0001",
", PersonID: *PersonID",TEXT(MATCH(INDEX(AuthorList[Author Name],$A4363),People[Full Name],0),"0000"),
", AuthorOrder: ",INDEX(AuthorList[Author Number],$A4363),"}")))</f>
        <v>#REF!</v>
      </c>
      <c r="K4363" t="e">
        <f>IF(INDEX(SamplingFeatures[Feature Code],$A4363)="","",
CONCATENATE("  - &amp;SamplingFeatureID",TEXT($A4363,"0000"),
" {","SamplingFeatureUUID:  ",CHAR(34),INDEX(SamplingFeatures[Sampling Feature UUID],$A4363),CHAR(34),
", SamplingFeatureTypeCV:  ",CHAR(34),INDEX(SamplingFeatures[Sampling Feature Type],$A4363),CHAR(34),
", SamplingFeatureCode:  ",CHAR(34),INDEX(SamplingFeatures[Feature Code],$A4363),CHAR(34),
", SamplingFeatureName:  ",CHAR(34),INDEX(SamplingFeatures[Feature Name],$A4363),CHAR(34),
", SamplingFeatureDescription:  ",CHAR(34),INDEX(SamplingFeatures[Feature Description],$A4363),CHAR(34),
", SamplingFeatureGeotypeCV:  ",CHAR(34),INDEX(SamplingFeatures[Feature Geo Type],$A4363),CHAR(34),
", FeatureGeometry:  ",CHAR(34),INDEX(SamplingFeatures[Feature Geometry],$A4363),CHAR(34),
", Elevation_m:  ",CHAR(34),INDEX(SamplingFeatures[Elevation_m],$A4363),CHAR(34),
", ElevationDatumCV:  ",CHAR(34),ElevationDatum,CHAR(34),"}"))</f>
        <v>#REF!</v>
      </c>
      <c r="L4363" t="e">
        <f>IF(INDEX(SamplingFeatures[Sampling Feature Type],$A4363)&lt;&gt;"Site","",
CONCATENATE("  - &amp;SiteID",TEXT(SUMPRODUCT(--($L$3:$L4362&lt;&gt;"")),"0000"),
" {","SamplingFeatureID:  *SamplingFeatureID",TEXT($A4363,"0000"),
", SiteTypeCV:  ",CHAR(34),INDEX(Sites[Site Type],$A4363),CHAR(34),
", Latitude:  ",INDEX(Sites[Latitude],$A4363),
", Longitude:  ",INDEX(Sites[Longitude],$A4363),
", SRSName:  ",CHAR(34),LatLonDatum,CHAR(34),"}"))</f>
        <v>#REF!</v>
      </c>
      <c r="M4363" t="e">
        <f>IF(INDEX(SamplingFeatures[Sampling Feature Type],$A4363)&lt;&gt;"Specimen","",
CONCATENATE("  - &amp;SpecimenID",TEXT(SUMPRODUCT(--($M$3:$M4362&lt;&gt;"")),"0000"),
" {","SamplingFeatureID:  *SamplingFeatureID",TEXT($A4363,"0000"),
", SpecimenTypeCV:  ",CHAR(34),INDEX(Specimens[Specimen Type],$A4363),CHAR(34),
", SpecimenMediumCV:  ",INDEX(Specimens[Specimen Medium],$A4363),
", IsFieldSpecimen:  ",CHAR(34),INDEX(Specimens[Is Field Specimen?],$A4363),CHAR(34),"}"))</f>
        <v>#REF!</v>
      </c>
      <c r="N4363" t="e">
        <f>IF(COUNTA(SpatialOffsets[])=0,"", IF(INDEX(SpatialOffsets[Spatial Offset Type],$A4363)="","",
CONCATENATE("  - &amp;SpatialOffsetID",TEXT($A4363,"0000"),
" {","SpatialOffsetTypeCV:  ",CHAR(34),INDEX(SpatialOffsets[Spatial Offset Type],$A4363),CHAR(34),
", Offset1Value:  ",INDEX(SpatialOffsets[Offset 1 Value],$A4363),
", Offset1UnitID:  ",CHAR(34),INDEX(SpatialOffsets[Offset 1 Unit],$A4363),CHAR(34),
", Offset2Value:  ",INDEX(SpatialOffsets[Offset 2 Value],$A4363),
", Offset2UnitID:  ",CHAR(34),INDEX(SpatialOffsets[Offset 2 Unit],$A4363),CHAR(34),
", Offset3Value:  ",INDEX(SpatialOffsets[Offset 3 Value],$A4363),
", Offset3UnitID:  ",CHAR(34),INDEX(SpatialOffsets[Offset 3 Unit],$A4363),CHAR(34),,"}")))</f>
        <v>#REF!</v>
      </c>
      <c r="O4363" t="e">
        <f>IF(COUNTA(RelatedFeatures[])=0,"", IF(INDEX(RelatedFeatures[First Sampling Feature Code],$A4363)="","",
CONCATENATE("  - &amp;RelationID",TEXT($A4363,"0000"),
" {","SamplingFeatureID:  *SamplingFeatureID",TEXT(MATCH(INDEX(RelatedFeatures[First Sampling Feature Code],$A4363),SamplingFeatures[Feature Code],0),"0000"),
", RelationshipTypeCV:  ",CHAR(34),INDEX(RelatedFeatures[Relationship Type],$A4363),CHAR(34),
", RelatedFeatureID: *SamplingFeatureID",TEXT(MATCH(INDEX(RelatedFeatures[Second Sampling Feature Code],$A4363),SamplingFeatures[Feature Code],0),"0000"),
", SpatialOffsetID:  ",IF(INDEX(RelatedFeatures[Offset Number],$A4363)="","",CONCATENATE("*SpatialOffsetID",TEXT(INDEX(RelatedFeatures[Offset Number],$A4363),"0000"))),"}")))</f>
        <v>#REF!</v>
      </c>
      <c r="P4363" t="e">
        <f>IF(INDEX(Methods[Method Type],$A4363)="","",
CONCATENATE("  - &amp;MethodID",TEXT($A4363,"0000"),
" {","MethodTypeCV:  ",CHAR(34),INDEX(Methods[Method Type],$A4363),CHAR(34),
", MethodCode:  ",CHAR(34),INDEX(Methods[Method Code],$A4363),CHAR(34),
", MethodName:  ",CHAR(34),INDEX(Methods[Method Name],$A4363),CHAR(34),
", MethodDescription:  ",CHAR(34),INDEX(Methods[Method Description],$A4363),CHAR(34),
", MethodLink:  ",CHAR(34),INDEX(Methods[Method Link],$A4363),CHAR(34),
", OrganizationID: *OrganizationID",TEXT(MATCH(INDEX(Methods[Organization Name],$A4363),Organizations[Organization Name],0),"0000"),"}"))</f>
        <v>#REF!</v>
      </c>
      <c r="Q4363" t="e">
        <f>IF(INDEX(Variables[Variable Type],$A4363)="","",
CONCATENATE("  - &amp;VariableID",TEXT($A4363,"0000"),
" {","VariableTypeCV:  ",CHAR(34),INDEX(Variables[Variable Type],$A4363),CHAR(34),
", VariableCode:  ",CHAR(34),INDEX(Variables[Variable Code],$A4363),CHAR(34),
", VariableNameCV:  ",CHAR(34),INDEX(Variables[Variable Name],$A4363),CHAR(34),
", VariableDefinition:  ",CHAR(34),INDEX(Variables[Variable Definition],$A4363),CHAR(34),
", SpecciationCV:  ",CHAR(34),INDEX(Variables[Speciation],$A4363),CHAR(34),
", NoDataValue:  ",CHAR(34),INDEX(Variables[No Data Value],$A4363),CHAR(34),"}"))</f>
        <v>#REF!</v>
      </c>
    </row>
    <row r="4364" spans="1:17" x14ac:dyDescent="0.25">
      <c r="A4364">
        <v>4361</v>
      </c>
      <c r="D4364" t="e">
        <f>IF(INDEX(People[First Name],$A4364)="","",
CONCATENATE("  - &amp;PersonID",TEXT($A4364,"0000"),
" {","PersonFirstName:  ",CHAR(34),INDEX(People[First Name],$A4364),CHAR(34),
", PersonMiddleName:  ",CHAR(34),INDEX(People[Middle Name],$A4364),CHAR(34),
", PersonLastName:  ",CHAR(34),INDEX(People[Last Name],$A4364),CHAR(34),"}"))</f>
        <v>#REF!</v>
      </c>
      <c r="E4364" t="e">
        <f>IF(INDEX(Organizations[Organization Type '[CV']],$A4364)="","",
CONCATENATE("  - &amp;OrganizationID",TEXT($A4364,"0000"),
" {","OrganizationTypeCV:  ",CHAR(34),INDEX(Organizations[Organization Type '[CV']],$A4364),CHAR(34),
", OrganizationCode:  ",CHAR(34),INDEX(Organizations[Organization Code],$A4364),CHAR(34),
", OrganizationName:  ",CHAR(34),INDEX(Organizations[Organization Name],$A4364),CHAR(34),
", OrganizationDescription:  ",CHAR(34),INDEX(Organizations[Organization Description],$A4364),CHAR(34),
", OrganizationLink:  ",CHAR(34),INDEX(Organizations[Organization Link],$A4364),CHAR(34),"}"))</f>
        <v>#REF!</v>
      </c>
      <c r="F4364" t="e">
        <f>IF(INDEX(People[First Name],$A4364)="","",
CONCATENATE("  - &amp;AffiliationID",TEXT($A4364,"0000"),
" {PersonID: *PersonID",TEXT($A4364,"0000"),
", OrganizationID: *OrganizationID",TEXT(MATCH(INDEX(People[Organization Name],$A4364),Organizations[Organization Name],0),"0000"),
", IsPrimaryOrganizationContact: , AffiliationStartDate: , AffiliationEndDate: , PrimaryPhone: ",
", PrimaryEmail: ",CHAR(34),INDEX(People[Primary Email],$A4364),CHAR(34),
", PrimaryAddress: ",CHAR(34),INDEX(People[Primary Address],$A4364),CHAR(34),
", PersonLink: }"))</f>
        <v>#REF!</v>
      </c>
      <c r="H4364" t="e">
        <f>IF(COUNTA(CitationInformation)=0,"",IF(INDEX(AuthorList[Author Name],$A4364)="","",
CONCATENATE("  - &amp;AuthorListID",TEXT($A4364,"0000"),
"  {CitationID: *CitationID0001",
", PersonID: *PersonID",TEXT(MATCH(INDEX(AuthorList[Author Name],$A4364),People[Full Name],0),"0000"),
", AuthorOrder: ",INDEX(AuthorList[Author Number],$A4364),"}")))</f>
        <v>#REF!</v>
      </c>
      <c r="K4364" t="e">
        <f>IF(INDEX(SamplingFeatures[Feature Code],$A4364)="","",
CONCATENATE("  - &amp;SamplingFeatureID",TEXT($A4364,"0000"),
" {","SamplingFeatureUUID:  ",CHAR(34),INDEX(SamplingFeatures[Sampling Feature UUID],$A4364),CHAR(34),
", SamplingFeatureTypeCV:  ",CHAR(34),INDEX(SamplingFeatures[Sampling Feature Type],$A4364),CHAR(34),
", SamplingFeatureCode:  ",CHAR(34),INDEX(SamplingFeatures[Feature Code],$A4364),CHAR(34),
", SamplingFeatureName:  ",CHAR(34),INDEX(SamplingFeatures[Feature Name],$A4364),CHAR(34),
", SamplingFeatureDescription:  ",CHAR(34),INDEX(SamplingFeatures[Feature Description],$A4364),CHAR(34),
", SamplingFeatureGeotypeCV:  ",CHAR(34),INDEX(SamplingFeatures[Feature Geo Type],$A4364),CHAR(34),
", FeatureGeometry:  ",CHAR(34),INDEX(SamplingFeatures[Feature Geometry],$A4364),CHAR(34),
", Elevation_m:  ",CHAR(34),INDEX(SamplingFeatures[Elevation_m],$A4364),CHAR(34),
", ElevationDatumCV:  ",CHAR(34),ElevationDatum,CHAR(34),"}"))</f>
        <v>#REF!</v>
      </c>
      <c r="L4364" t="e">
        <f>IF(INDEX(SamplingFeatures[Sampling Feature Type],$A4364)&lt;&gt;"Site","",
CONCATENATE("  - &amp;SiteID",TEXT(SUMPRODUCT(--($L$3:$L4363&lt;&gt;"")),"0000"),
" {","SamplingFeatureID:  *SamplingFeatureID",TEXT($A4364,"0000"),
", SiteTypeCV:  ",CHAR(34),INDEX(Sites[Site Type],$A4364),CHAR(34),
", Latitude:  ",INDEX(Sites[Latitude],$A4364),
", Longitude:  ",INDEX(Sites[Longitude],$A4364),
", SRSName:  ",CHAR(34),LatLonDatum,CHAR(34),"}"))</f>
        <v>#REF!</v>
      </c>
      <c r="M4364" t="e">
        <f>IF(INDEX(SamplingFeatures[Sampling Feature Type],$A4364)&lt;&gt;"Specimen","",
CONCATENATE("  - &amp;SpecimenID",TEXT(SUMPRODUCT(--($M$3:$M4363&lt;&gt;"")),"0000"),
" {","SamplingFeatureID:  *SamplingFeatureID",TEXT($A4364,"0000"),
", SpecimenTypeCV:  ",CHAR(34),INDEX(Specimens[Specimen Type],$A4364),CHAR(34),
", SpecimenMediumCV:  ",INDEX(Specimens[Specimen Medium],$A4364),
", IsFieldSpecimen:  ",CHAR(34),INDEX(Specimens[Is Field Specimen?],$A4364),CHAR(34),"}"))</f>
        <v>#REF!</v>
      </c>
      <c r="N4364" t="e">
        <f>IF(COUNTA(SpatialOffsets[])=0,"", IF(INDEX(SpatialOffsets[Spatial Offset Type],$A4364)="","",
CONCATENATE("  - &amp;SpatialOffsetID",TEXT($A4364,"0000"),
" {","SpatialOffsetTypeCV:  ",CHAR(34),INDEX(SpatialOffsets[Spatial Offset Type],$A4364),CHAR(34),
", Offset1Value:  ",INDEX(SpatialOffsets[Offset 1 Value],$A4364),
", Offset1UnitID:  ",CHAR(34),INDEX(SpatialOffsets[Offset 1 Unit],$A4364),CHAR(34),
", Offset2Value:  ",INDEX(SpatialOffsets[Offset 2 Value],$A4364),
", Offset2UnitID:  ",CHAR(34),INDEX(SpatialOffsets[Offset 2 Unit],$A4364),CHAR(34),
", Offset3Value:  ",INDEX(SpatialOffsets[Offset 3 Value],$A4364),
", Offset3UnitID:  ",CHAR(34),INDEX(SpatialOffsets[Offset 3 Unit],$A4364),CHAR(34),,"}")))</f>
        <v>#REF!</v>
      </c>
      <c r="O4364" t="e">
        <f>IF(COUNTA(RelatedFeatures[])=0,"", IF(INDEX(RelatedFeatures[First Sampling Feature Code],$A4364)="","",
CONCATENATE("  - &amp;RelationID",TEXT($A4364,"0000"),
" {","SamplingFeatureID:  *SamplingFeatureID",TEXT(MATCH(INDEX(RelatedFeatures[First Sampling Feature Code],$A4364),SamplingFeatures[Feature Code],0),"0000"),
", RelationshipTypeCV:  ",CHAR(34),INDEX(RelatedFeatures[Relationship Type],$A4364),CHAR(34),
", RelatedFeatureID: *SamplingFeatureID",TEXT(MATCH(INDEX(RelatedFeatures[Second Sampling Feature Code],$A4364),SamplingFeatures[Feature Code],0),"0000"),
", SpatialOffsetID:  ",IF(INDEX(RelatedFeatures[Offset Number],$A4364)="","",CONCATENATE("*SpatialOffsetID",TEXT(INDEX(RelatedFeatures[Offset Number],$A4364),"0000"))),"}")))</f>
        <v>#REF!</v>
      </c>
      <c r="P4364" t="e">
        <f>IF(INDEX(Methods[Method Type],$A4364)="","",
CONCATENATE("  - &amp;MethodID",TEXT($A4364,"0000"),
" {","MethodTypeCV:  ",CHAR(34),INDEX(Methods[Method Type],$A4364),CHAR(34),
", MethodCode:  ",CHAR(34),INDEX(Methods[Method Code],$A4364),CHAR(34),
", MethodName:  ",CHAR(34),INDEX(Methods[Method Name],$A4364),CHAR(34),
", MethodDescription:  ",CHAR(34),INDEX(Methods[Method Description],$A4364),CHAR(34),
", MethodLink:  ",CHAR(34),INDEX(Methods[Method Link],$A4364),CHAR(34),
", OrganizationID: *OrganizationID",TEXT(MATCH(INDEX(Methods[Organization Name],$A4364),Organizations[Organization Name],0),"0000"),"}"))</f>
        <v>#REF!</v>
      </c>
      <c r="Q4364" t="e">
        <f>IF(INDEX(Variables[Variable Type],$A4364)="","",
CONCATENATE("  - &amp;VariableID",TEXT($A4364,"0000"),
" {","VariableTypeCV:  ",CHAR(34),INDEX(Variables[Variable Type],$A4364),CHAR(34),
", VariableCode:  ",CHAR(34),INDEX(Variables[Variable Code],$A4364),CHAR(34),
", VariableNameCV:  ",CHAR(34),INDEX(Variables[Variable Name],$A4364),CHAR(34),
", VariableDefinition:  ",CHAR(34),INDEX(Variables[Variable Definition],$A4364),CHAR(34),
", SpecciationCV:  ",CHAR(34),INDEX(Variables[Speciation],$A4364),CHAR(34),
", NoDataValue:  ",CHAR(34),INDEX(Variables[No Data Value],$A4364),CHAR(34),"}"))</f>
        <v>#REF!</v>
      </c>
    </row>
    <row r="4365" spans="1:17" x14ac:dyDescent="0.25">
      <c r="A4365">
        <v>4362</v>
      </c>
      <c r="D4365" t="e">
        <f>IF(INDEX(People[First Name],$A4365)="","",
CONCATENATE("  - &amp;PersonID",TEXT($A4365,"0000"),
" {","PersonFirstName:  ",CHAR(34),INDEX(People[First Name],$A4365),CHAR(34),
", PersonMiddleName:  ",CHAR(34),INDEX(People[Middle Name],$A4365),CHAR(34),
", PersonLastName:  ",CHAR(34),INDEX(People[Last Name],$A4365),CHAR(34),"}"))</f>
        <v>#REF!</v>
      </c>
      <c r="E4365" t="e">
        <f>IF(INDEX(Organizations[Organization Type '[CV']],$A4365)="","",
CONCATENATE("  - &amp;OrganizationID",TEXT($A4365,"0000"),
" {","OrganizationTypeCV:  ",CHAR(34),INDEX(Organizations[Organization Type '[CV']],$A4365),CHAR(34),
", OrganizationCode:  ",CHAR(34),INDEX(Organizations[Organization Code],$A4365),CHAR(34),
", OrganizationName:  ",CHAR(34),INDEX(Organizations[Organization Name],$A4365),CHAR(34),
", OrganizationDescription:  ",CHAR(34),INDEX(Organizations[Organization Description],$A4365),CHAR(34),
", OrganizationLink:  ",CHAR(34),INDEX(Organizations[Organization Link],$A4365),CHAR(34),"}"))</f>
        <v>#REF!</v>
      </c>
      <c r="F4365" t="e">
        <f>IF(INDEX(People[First Name],$A4365)="","",
CONCATENATE("  - &amp;AffiliationID",TEXT($A4365,"0000"),
" {PersonID: *PersonID",TEXT($A4365,"0000"),
", OrganizationID: *OrganizationID",TEXT(MATCH(INDEX(People[Organization Name],$A4365),Organizations[Organization Name],0),"0000"),
", IsPrimaryOrganizationContact: , AffiliationStartDate: , AffiliationEndDate: , PrimaryPhone: ",
", PrimaryEmail: ",CHAR(34),INDEX(People[Primary Email],$A4365),CHAR(34),
", PrimaryAddress: ",CHAR(34),INDEX(People[Primary Address],$A4365),CHAR(34),
", PersonLink: }"))</f>
        <v>#REF!</v>
      </c>
      <c r="H4365" t="e">
        <f>IF(COUNTA(CitationInformation)=0,"",IF(INDEX(AuthorList[Author Name],$A4365)="","",
CONCATENATE("  - &amp;AuthorListID",TEXT($A4365,"0000"),
"  {CitationID: *CitationID0001",
", PersonID: *PersonID",TEXT(MATCH(INDEX(AuthorList[Author Name],$A4365),People[Full Name],0),"0000"),
", AuthorOrder: ",INDEX(AuthorList[Author Number],$A4365),"}")))</f>
        <v>#REF!</v>
      </c>
      <c r="K4365" t="e">
        <f>IF(INDEX(SamplingFeatures[Feature Code],$A4365)="","",
CONCATENATE("  - &amp;SamplingFeatureID",TEXT($A4365,"0000"),
" {","SamplingFeatureUUID:  ",CHAR(34),INDEX(SamplingFeatures[Sampling Feature UUID],$A4365),CHAR(34),
", SamplingFeatureTypeCV:  ",CHAR(34),INDEX(SamplingFeatures[Sampling Feature Type],$A4365),CHAR(34),
", SamplingFeatureCode:  ",CHAR(34),INDEX(SamplingFeatures[Feature Code],$A4365),CHAR(34),
", SamplingFeatureName:  ",CHAR(34),INDEX(SamplingFeatures[Feature Name],$A4365),CHAR(34),
", SamplingFeatureDescription:  ",CHAR(34),INDEX(SamplingFeatures[Feature Description],$A4365),CHAR(34),
", SamplingFeatureGeotypeCV:  ",CHAR(34),INDEX(SamplingFeatures[Feature Geo Type],$A4365),CHAR(34),
", FeatureGeometry:  ",CHAR(34),INDEX(SamplingFeatures[Feature Geometry],$A4365),CHAR(34),
", Elevation_m:  ",CHAR(34),INDEX(SamplingFeatures[Elevation_m],$A4365),CHAR(34),
", ElevationDatumCV:  ",CHAR(34),ElevationDatum,CHAR(34),"}"))</f>
        <v>#REF!</v>
      </c>
      <c r="L4365" t="e">
        <f>IF(INDEX(SamplingFeatures[Sampling Feature Type],$A4365)&lt;&gt;"Site","",
CONCATENATE("  - &amp;SiteID",TEXT(SUMPRODUCT(--($L$3:$L4364&lt;&gt;"")),"0000"),
" {","SamplingFeatureID:  *SamplingFeatureID",TEXT($A4365,"0000"),
", SiteTypeCV:  ",CHAR(34),INDEX(Sites[Site Type],$A4365),CHAR(34),
", Latitude:  ",INDEX(Sites[Latitude],$A4365),
", Longitude:  ",INDEX(Sites[Longitude],$A4365),
", SRSName:  ",CHAR(34),LatLonDatum,CHAR(34),"}"))</f>
        <v>#REF!</v>
      </c>
      <c r="M4365" t="e">
        <f>IF(INDEX(SamplingFeatures[Sampling Feature Type],$A4365)&lt;&gt;"Specimen","",
CONCATENATE("  - &amp;SpecimenID",TEXT(SUMPRODUCT(--($M$3:$M4364&lt;&gt;"")),"0000"),
" {","SamplingFeatureID:  *SamplingFeatureID",TEXT($A4365,"0000"),
", SpecimenTypeCV:  ",CHAR(34),INDEX(Specimens[Specimen Type],$A4365),CHAR(34),
", SpecimenMediumCV:  ",INDEX(Specimens[Specimen Medium],$A4365),
", IsFieldSpecimen:  ",CHAR(34),INDEX(Specimens[Is Field Specimen?],$A4365),CHAR(34),"}"))</f>
        <v>#REF!</v>
      </c>
      <c r="N4365" t="e">
        <f>IF(COUNTA(SpatialOffsets[])=0,"", IF(INDEX(SpatialOffsets[Spatial Offset Type],$A4365)="","",
CONCATENATE("  - &amp;SpatialOffsetID",TEXT($A4365,"0000"),
" {","SpatialOffsetTypeCV:  ",CHAR(34),INDEX(SpatialOffsets[Spatial Offset Type],$A4365),CHAR(34),
", Offset1Value:  ",INDEX(SpatialOffsets[Offset 1 Value],$A4365),
", Offset1UnitID:  ",CHAR(34),INDEX(SpatialOffsets[Offset 1 Unit],$A4365),CHAR(34),
", Offset2Value:  ",INDEX(SpatialOffsets[Offset 2 Value],$A4365),
", Offset2UnitID:  ",CHAR(34),INDEX(SpatialOffsets[Offset 2 Unit],$A4365),CHAR(34),
", Offset3Value:  ",INDEX(SpatialOffsets[Offset 3 Value],$A4365),
", Offset3UnitID:  ",CHAR(34),INDEX(SpatialOffsets[Offset 3 Unit],$A4365),CHAR(34),,"}")))</f>
        <v>#REF!</v>
      </c>
      <c r="O4365" t="e">
        <f>IF(COUNTA(RelatedFeatures[])=0,"", IF(INDEX(RelatedFeatures[First Sampling Feature Code],$A4365)="","",
CONCATENATE("  - &amp;RelationID",TEXT($A4365,"0000"),
" {","SamplingFeatureID:  *SamplingFeatureID",TEXT(MATCH(INDEX(RelatedFeatures[First Sampling Feature Code],$A4365),SamplingFeatures[Feature Code],0),"0000"),
", RelationshipTypeCV:  ",CHAR(34),INDEX(RelatedFeatures[Relationship Type],$A4365),CHAR(34),
", RelatedFeatureID: *SamplingFeatureID",TEXT(MATCH(INDEX(RelatedFeatures[Second Sampling Feature Code],$A4365),SamplingFeatures[Feature Code],0),"0000"),
", SpatialOffsetID:  ",IF(INDEX(RelatedFeatures[Offset Number],$A4365)="","",CONCATENATE("*SpatialOffsetID",TEXT(INDEX(RelatedFeatures[Offset Number],$A4365),"0000"))),"}")))</f>
        <v>#REF!</v>
      </c>
      <c r="P4365" t="e">
        <f>IF(INDEX(Methods[Method Type],$A4365)="","",
CONCATENATE("  - &amp;MethodID",TEXT($A4365,"0000"),
" {","MethodTypeCV:  ",CHAR(34),INDEX(Methods[Method Type],$A4365),CHAR(34),
", MethodCode:  ",CHAR(34),INDEX(Methods[Method Code],$A4365),CHAR(34),
", MethodName:  ",CHAR(34),INDEX(Methods[Method Name],$A4365),CHAR(34),
", MethodDescription:  ",CHAR(34),INDEX(Methods[Method Description],$A4365),CHAR(34),
", MethodLink:  ",CHAR(34),INDEX(Methods[Method Link],$A4365),CHAR(34),
", OrganizationID: *OrganizationID",TEXT(MATCH(INDEX(Methods[Organization Name],$A4365),Organizations[Organization Name],0),"0000"),"}"))</f>
        <v>#REF!</v>
      </c>
      <c r="Q4365" t="e">
        <f>IF(INDEX(Variables[Variable Type],$A4365)="","",
CONCATENATE("  - &amp;VariableID",TEXT($A4365,"0000"),
" {","VariableTypeCV:  ",CHAR(34),INDEX(Variables[Variable Type],$A4365),CHAR(34),
", VariableCode:  ",CHAR(34),INDEX(Variables[Variable Code],$A4365),CHAR(34),
", VariableNameCV:  ",CHAR(34),INDEX(Variables[Variable Name],$A4365),CHAR(34),
", VariableDefinition:  ",CHAR(34),INDEX(Variables[Variable Definition],$A4365),CHAR(34),
", SpecciationCV:  ",CHAR(34),INDEX(Variables[Speciation],$A4365),CHAR(34),
", NoDataValue:  ",CHAR(34),INDEX(Variables[No Data Value],$A4365),CHAR(34),"}"))</f>
        <v>#REF!</v>
      </c>
    </row>
    <row r="4366" spans="1:17" x14ac:dyDescent="0.25">
      <c r="A4366">
        <v>4363</v>
      </c>
      <c r="D4366" t="e">
        <f>IF(INDEX(People[First Name],$A4366)="","",
CONCATENATE("  - &amp;PersonID",TEXT($A4366,"0000"),
" {","PersonFirstName:  ",CHAR(34),INDEX(People[First Name],$A4366),CHAR(34),
", PersonMiddleName:  ",CHAR(34),INDEX(People[Middle Name],$A4366),CHAR(34),
", PersonLastName:  ",CHAR(34),INDEX(People[Last Name],$A4366),CHAR(34),"}"))</f>
        <v>#REF!</v>
      </c>
      <c r="E4366" t="e">
        <f>IF(INDEX(Organizations[Organization Type '[CV']],$A4366)="","",
CONCATENATE("  - &amp;OrganizationID",TEXT($A4366,"0000"),
" {","OrganizationTypeCV:  ",CHAR(34),INDEX(Organizations[Organization Type '[CV']],$A4366),CHAR(34),
", OrganizationCode:  ",CHAR(34),INDEX(Organizations[Organization Code],$A4366),CHAR(34),
", OrganizationName:  ",CHAR(34),INDEX(Organizations[Organization Name],$A4366),CHAR(34),
", OrganizationDescription:  ",CHAR(34),INDEX(Organizations[Organization Description],$A4366),CHAR(34),
", OrganizationLink:  ",CHAR(34),INDEX(Organizations[Organization Link],$A4366),CHAR(34),"}"))</f>
        <v>#REF!</v>
      </c>
      <c r="F4366" t="e">
        <f>IF(INDEX(People[First Name],$A4366)="","",
CONCATENATE("  - &amp;AffiliationID",TEXT($A4366,"0000"),
" {PersonID: *PersonID",TEXT($A4366,"0000"),
", OrganizationID: *OrganizationID",TEXT(MATCH(INDEX(People[Organization Name],$A4366),Organizations[Organization Name],0),"0000"),
", IsPrimaryOrganizationContact: , AffiliationStartDate: , AffiliationEndDate: , PrimaryPhone: ",
", PrimaryEmail: ",CHAR(34),INDEX(People[Primary Email],$A4366),CHAR(34),
", PrimaryAddress: ",CHAR(34),INDEX(People[Primary Address],$A4366),CHAR(34),
", PersonLink: }"))</f>
        <v>#REF!</v>
      </c>
      <c r="H4366" t="e">
        <f>IF(COUNTA(CitationInformation)=0,"",IF(INDEX(AuthorList[Author Name],$A4366)="","",
CONCATENATE("  - &amp;AuthorListID",TEXT($A4366,"0000"),
"  {CitationID: *CitationID0001",
", PersonID: *PersonID",TEXT(MATCH(INDEX(AuthorList[Author Name],$A4366),People[Full Name],0),"0000"),
", AuthorOrder: ",INDEX(AuthorList[Author Number],$A4366),"}")))</f>
        <v>#REF!</v>
      </c>
      <c r="K4366" t="e">
        <f>IF(INDEX(SamplingFeatures[Feature Code],$A4366)="","",
CONCATENATE("  - &amp;SamplingFeatureID",TEXT($A4366,"0000"),
" {","SamplingFeatureUUID:  ",CHAR(34),INDEX(SamplingFeatures[Sampling Feature UUID],$A4366),CHAR(34),
", SamplingFeatureTypeCV:  ",CHAR(34),INDEX(SamplingFeatures[Sampling Feature Type],$A4366),CHAR(34),
", SamplingFeatureCode:  ",CHAR(34),INDEX(SamplingFeatures[Feature Code],$A4366),CHAR(34),
", SamplingFeatureName:  ",CHAR(34),INDEX(SamplingFeatures[Feature Name],$A4366),CHAR(34),
", SamplingFeatureDescription:  ",CHAR(34),INDEX(SamplingFeatures[Feature Description],$A4366),CHAR(34),
", SamplingFeatureGeotypeCV:  ",CHAR(34),INDEX(SamplingFeatures[Feature Geo Type],$A4366),CHAR(34),
", FeatureGeometry:  ",CHAR(34),INDEX(SamplingFeatures[Feature Geometry],$A4366),CHAR(34),
", Elevation_m:  ",CHAR(34),INDEX(SamplingFeatures[Elevation_m],$A4366),CHAR(34),
", ElevationDatumCV:  ",CHAR(34),ElevationDatum,CHAR(34),"}"))</f>
        <v>#REF!</v>
      </c>
      <c r="L4366" t="e">
        <f>IF(INDEX(SamplingFeatures[Sampling Feature Type],$A4366)&lt;&gt;"Site","",
CONCATENATE("  - &amp;SiteID",TEXT(SUMPRODUCT(--($L$3:$L4365&lt;&gt;"")),"0000"),
" {","SamplingFeatureID:  *SamplingFeatureID",TEXT($A4366,"0000"),
", SiteTypeCV:  ",CHAR(34),INDEX(Sites[Site Type],$A4366),CHAR(34),
", Latitude:  ",INDEX(Sites[Latitude],$A4366),
", Longitude:  ",INDEX(Sites[Longitude],$A4366),
", SRSName:  ",CHAR(34),LatLonDatum,CHAR(34),"}"))</f>
        <v>#REF!</v>
      </c>
      <c r="M4366" t="e">
        <f>IF(INDEX(SamplingFeatures[Sampling Feature Type],$A4366)&lt;&gt;"Specimen","",
CONCATENATE("  - &amp;SpecimenID",TEXT(SUMPRODUCT(--($M$3:$M4365&lt;&gt;"")),"0000"),
" {","SamplingFeatureID:  *SamplingFeatureID",TEXT($A4366,"0000"),
", SpecimenTypeCV:  ",CHAR(34),INDEX(Specimens[Specimen Type],$A4366),CHAR(34),
", SpecimenMediumCV:  ",INDEX(Specimens[Specimen Medium],$A4366),
", IsFieldSpecimen:  ",CHAR(34),INDEX(Specimens[Is Field Specimen?],$A4366),CHAR(34),"}"))</f>
        <v>#REF!</v>
      </c>
      <c r="N4366" t="e">
        <f>IF(COUNTA(SpatialOffsets[])=0,"", IF(INDEX(SpatialOffsets[Spatial Offset Type],$A4366)="","",
CONCATENATE("  - &amp;SpatialOffsetID",TEXT($A4366,"0000"),
" {","SpatialOffsetTypeCV:  ",CHAR(34),INDEX(SpatialOffsets[Spatial Offset Type],$A4366),CHAR(34),
", Offset1Value:  ",INDEX(SpatialOffsets[Offset 1 Value],$A4366),
", Offset1UnitID:  ",CHAR(34),INDEX(SpatialOffsets[Offset 1 Unit],$A4366),CHAR(34),
", Offset2Value:  ",INDEX(SpatialOffsets[Offset 2 Value],$A4366),
", Offset2UnitID:  ",CHAR(34),INDEX(SpatialOffsets[Offset 2 Unit],$A4366),CHAR(34),
", Offset3Value:  ",INDEX(SpatialOffsets[Offset 3 Value],$A4366),
", Offset3UnitID:  ",CHAR(34),INDEX(SpatialOffsets[Offset 3 Unit],$A4366),CHAR(34),,"}")))</f>
        <v>#REF!</v>
      </c>
      <c r="O4366" t="e">
        <f>IF(COUNTA(RelatedFeatures[])=0,"", IF(INDEX(RelatedFeatures[First Sampling Feature Code],$A4366)="","",
CONCATENATE("  - &amp;RelationID",TEXT($A4366,"0000"),
" {","SamplingFeatureID:  *SamplingFeatureID",TEXT(MATCH(INDEX(RelatedFeatures[First Sampling Feature Code],$A4366),SamplingFeatures[Feature Code],0),"0000"),
", RelationshipTypeCV:  ",CHAR(34),INDEX(RelatedFeatures[Relationship Type],$A4366),CHAR(34),
", RelatedFeatureID: *SamplingFeatureID",TEXT(MATCH(INDEX(RelatedFeatures[Second Sampling Feature Code],$A4366),SamplingFeatures[Feature Code],0),"0000"),
", SpatialOffsetID:  ",IF(INDEX(RelatedFeatures[Offset Number],$A4366)="","",CONCATENATE("*SpatialOffsetID",TEXT(INDEX(RelatedFeatures[Offset Number],$A4366),"0000"))),"}")))</f>
        <v>#REF!</v>
      </c>
      <c r="P4366" t="e">
        <f>IF(INDEX(Methods[Method Type],$A4366)="","",
CONCATENATE("  - &amp;MethodID",TEXT($A4366,"0000"),
" {","MethodTypeCV:  ",CHAR(34),INDEX(Methods[Method Type],$A4366),CHAR(34),
", MethodCode:  ",CHAR(34),INDEX(Methods[Method Code],$A4366),CHAR(34),
", MethodName:  ",CHAR(34),INDEX(Methods[Method Name],$A4366),CHAR(34),
", MethodDescription:  ",CHAR(34),INDEX(Methods[Method Description],$A4366),CHAR(34),
", MethodLink:  ",CHAR(34),INDEX(Methods[Method Link],$A4366),CHAR(34),
", OrganizationID: *OrganizationID",TEXT(MATCH(INDEX(Methods[Organization Name],$A4366),Organizations[Organization Name],0),"0000"),"}"))</f>
        <v>#REF!</v>
      </c>
      <c r="Q4366" t="e">
        <f>IF(INDEX(Variables[Variable Type],$A4366)="","",
CONCATENATE("  - &amp;VariableID",TEXT($A4366,"0000"),
" {","VariableTypeCV:  ",CHAR(34),INDEX(Variables[Variable Type],$A4366),CHAR(34),
", VariableCode:  ",CHAR(34),INDEX(Variables[Variable Code],$A4366),CHAR(34),
", VariableNameCV:  ",CHAR(34),INDEX(Variables[Variable Name],$A4366),CHAR(34),
", VariableDefinition:  ",CHAR(34),INDEX(Variables[Variable Definition],$A4366),CHAR(34),
", SpecciationCV:  ",CHAR(34),INDEX(Variables[Speciation],$A4366),CHAR(34),
", NoDataValue:  ",CHAR(34),INDEX(Variables[No Data Value],$A4366),CHAR(34),"}"))</f>
        <v>#REF!</v>
      </c>
    </row>
    <row r="4367" spans="1:17" x14ac:dyDescent="0.25">
      <c r="A4367">
        <v>4364</v>
      </c>
      <c r="D4367" t="e">
        <f>IF(INDEX(People[First Name],$A4367)="","",
CONCATENATE("  - &amp;PersonID",TEXT($A4367,"0000"),
" {","PersonFirstName:  ",CHAR(34),INDEX(People[First Name],$A4367),CHAR(34),
", PersonMiddleName:  ",CHAR(34),INDEX(People[Middle Name],$A4367),CHAR(34),
", PersonLastName:  ",CHAR(34),INDEX(People[Last Name],$A4367),CHAR(34),"}"))</f>
        <v>#REF!</v>
      </c>
      <c r="E4367" t="e">
        <f>IF(INDEX(Organizations[Organization Type '[CV']],$A4367)="","",
CONCATENATE("  - &amp;OrganizationID",TEXT($A4367,"0000"),
" {","OrganizationTypeCV:  ",CHAR(34),INDEX(Organizations[Organization Type '[CV']],$A4367),CHAR(34),
", OrganizationCode:  ",CHAR(34),INDEX(Organizations[Organization Code],$A4367),CHAR(34),
", OrganizationName:  ",CHAR(34),INDEX(Organizations[Organization Name],$A4367),CHAR(34),
", OrganizationDescription:  ",CHAR(34),INDEX(Organizations[Organization Description],$A4367),CHAR(34),
", OrganizationLink:  ",CHAR(34),INDEX(Organizations[Organization Link],$A4367),CHAR(34),"}"))</f>
        <v>#REF!</v>
      </c>
      <c r="F4367" t="e">
        <f>IF(INDEX(People[First Name],$A4367)="","",
CONCATENATE("  - &amp;AffiliationID",TEXT($A4367,"0000"),
" {PersonID: *PersonID",TEXT($A4367,"0000"),
", OrganizationID: *OrganizationID",TEXT(MATCH(INDEX(People[Organization Name],$A4367),Organizations[Organization Name],0),"0000"),
", IsPrimaryOrganizationContact: , AffiliationStartDate: , AffiliationEndDate: , PrimaryPhone: ",
", PrimaryEmail: ",CHAR(34),INDEX(People[Primary Email],$A4367),CHAR(34),
", PrimaryAddress: ",CHAR(34),INDEX(People[Primary Address],$A4367),CHAR(34),
", PersonLink: }"))</f>
        <v>#REF!</v>
      </c>
      <c r="H4367" t="e">
        <f>IF(COUNTA(CitationInformation)=0,"",IF(INDEX(AuthorList[Author Name],$A4367)="","",
CONCATENATE("  - &amp;AuthorListID",TEXT($A4367,"0000"),
"  {CitationID: *CitationID0001",
", PersonID: *PersonID",TEXT(MATCH(INDEX(AuthorList[Author Name],$A4367),People[Full Name],0),"0000"),
", AuthorOrder: ",INDEX(AuthorList[Author Number],$A4367),"}")))</f>
        <v>#REF!</v>
      </c>
      <c r="K4367" t="e">
        <f>IF(INDEX(SamplingFeatures[Feature Code],$A4367)="","",
CONCATENATE("  - &amp;SamplingFeatureID",TEXT($A4367,"0000"),
" {","SamplingFeatureUUID:  ",CHAR(34),INDEX(SamplingFeatures[Sampling Feature UUID],$A4367),CHAR(34),
", SamplingFeatureTypeCV:  ",CHAR(34),INDEX(SamplingFeatures[Sampling Feature Type],$A4367),CHAR(34),
", SamplingFeatureCode:  ",CHAR(34),INDEX(SamplingFeatures[Feature Code],$A4367),CHAR(34),
", SamplingFeatureName:  ",CHAR(34),INDEX(SamplingFeatures[Feature Name],$A4367),CHAR(34),
", SamplingFeatureDescription:  ",CHAR(34),INDEX(SamplingFeatures[Feature Description],$A4367),CHAR(34),
", SamplingFeatureGeotypeCV:  ",CHAR(34),INDEX(SamplingFeatures[Feature Geo Type],$A4367),CHAR(34),
", FeatureGeometry:  ",CHAR(34),INDEX(SamplingFeatures[Feature Geometry],$A4367),CHAR(34),
", Elevation_m:  ",CHAR(34),INDEX(SamplingFeatures[Elevation_m],$A4367),CHAR(34),
", ElevationDatumCV:  ",CHAR(34),ElevationDatum,CHAR(34),"}"))</f>
        <v>#REF!</v>
      </c>
      <c r="L4367" t="e">
        <f>IF(INDEX(SamplingFeatures[Sampling Feature Type],$A4367)&lt;&gt;"Site","",
CONCATENATE("  - &amp;SiteID",TEXT(SUMPRODUCT(--($L$3:$L4366&lt;&gt;"")),"0000"),
" {","SamplingFeatureID:  *SamplingFeatureID",TEXT($A4367,"0000"),
", SiteTypeCV:  ",CHAR(34),INDEX(Sites[Site Type],$A4367),CHAR(34),
", Latitude:  ",INDEX(Sites[Latitude],$A4367),
", Longitude:  ",INDEX(Sites[Longitude],$A4367),
", SRSName:  ",CHAR(34),LatLonDatum,CHAR(34),"}"))</f>
        <v>#REF!</v>
      </c>
      <c r="M4367" t="e">
        <f>IF(INDEX(SamplingFeatures[Sampling Feature Type],$A4367)&lt;&gt;"Specimen","",
CONCATENATE("  - &amp;SpecimenID",TEXT(SUMPRODUCT(--($M$3:$M4366&lt;&gt;"")),"0000"),
" {","SamplingFeatureID:  *SamplingFeatureID",TEXT($A4367,"0000"),
", SpecimenTypeCV:  ",CHAR(34),INDEX(Specimens[Specimen Type],$A4367),CHAR(34),
", SpecimenMediumCV:  ",INDEX(Specimens[Specimen Medium],$A4367),
", IsFieldSpecimen:  ",CHAR(34),INDEX(Specimens[Is Field Specimen?],$A4367),CHAR(34),"}"))</f>
        <v>#REF!</v>
      </c>
      <c r="N4367" t="e">
        <f>IF(COUNTA(SpatialOffsets[])=0,"", IF(INDEX(SpatialOffsets[Spatial Offset Type],$A4367)="","",
CONCATENATE("  - &amp;SpatialOffsetID",TEXT($A4367,"0000"),
" {","SpatialOffsetTypeCV:  ",CHAR(34),INDEX(SpatialOffsets[Spatial Offset Type],$A4367),CHAR(34),
", Offset1Value:  ",INDEX(SpatialOffsets[Offset 1 Value],$A4367),
", Offset1UnitID:  ",CHAR(34),INDEX(SpatialOffsets[Offset 1 Unit],$A4367),CHAR(34),
", Offset2Value:  ",INDEX(SpatialOffsets[Offset 2 Value],$A4367),
", Offset2UnitID:  ",CHAR(34),INDEX(SpatialOffsets[Offset 2 Unit],$A4367),CHAR(34),
", Offset3Value:  ",INDEX(SpatialOffsets[Offset 3 Value],$A4367),
", Offset3UnitID:  ",CHAR(34),INDEX(SpatialOffsets[Offset 3 Unit],$A4367),CHAR(34),,"}")))</f>
        <v>#REF!</v>
      </c>
      <c r="O4367" t="e">
        <f>IF(COUNTA(RelatedFeatures[])=0,"", IF(INDEX(RelatedFeatures[First Sampling Feature Code],$A4367)="","",
CONCATENATE("  - &amp;RelationID",TEXT($A4367,"0000"),
" {","SamplingFeatureID:  *SamplingFeatureID",TEXT(MATCH(INDEX(RelatedFeatures[First Sampling Feature Code],$A4367),SamplingFeatures[Feature Code],0),"0000"),
", RelationshipTypeCV:  ",CHAR(34),INDEX(RelatedFeatures[Relationship Type],$A4367),CHAR(34),
", RelatedFeatureID: *SamplingFeatureID",TEXT(MATCH(INDEX(RelatedFeatures[Second Sampling Feature Code],$A4367),SamplingFeatures[Feature Code],0),"0000"),
", SpatialOffsetID:  ",IF(INDEX(RelatedFeatures[Offset Number],$A4367)="","",CONCATENATE("*SpatialOffsetID",TEXT(INDEX(RelatedFeatures[Offset Number],$A4367),"0000"))),"}")))</f>
        <v>#REF!</v>
      </c>
      <c r="P4367" t="e">
        <f>IF(INDEX(Methods[Method Type],$A4367)="","",
CONCATENATE("  - &amp;MethodID",TEXT($A4367,"0000"),
" {","MethodTypeCV:  ",CHAR(34),INDEX(Methods[Method Type],$A4367),CHAR(34),
", MethodCode:  ",CHAR(34),INDEX(Methods[Method Code],$A4367),CHAR(34),
", MethodName:  ",CHAR(34),INDEX(Methods[Method Name],$A4367),CHAR(34),
", MethodDescription:  ",CHAR(34),INDEX(Methods[Method Description],$A4367),CHAR(34),
", MethodLink:  ",CHAR(34),INDEX(Methods[Method Link],$A4367),CHAR(34),
", OrganizationID: *OrganizationID",TEXT(MATCH(INDEX(Methods[Organization Name],$A4367),Organizations[Organization Name],0),"0000"),"}"))</f>
        <v>#REF!</v>
      </c>
      <c r="Q4367" t="e">
        <f>IF(INDEX(Variables[Variable Type],$A4367)="","",
CONCATENATE("  - &amp;VariableID",TEXT($A4367,"0000"),
" {","VariableTypeCV:  ",CHAR(34),INDEX(Variables[Variable Type],$A4367),CHAR(34),
", VariableCode:  ",CHAR(34),INDEX(Variables[Variable Code],$A4367),CHAR(34),
", VariableNameCV:  ",CHAR(34),INDEX(Variables[Variable Name],$A4367),CHAR(34),
", VariableDefinition:  ",CHAR(34),INDEX(Variables[Variable Definition],$A4367),CHAR(34),
", SpecciationCV:  ",CHAR(34),INDEX(Variables[Speciation],$A4367),CHAR(34),
", NoDataValue:  ",CHAR(34),INDEX(Variables[No Data Value],$A4367),CHAR(34),"}"))</f>
        <v>#REF!</v>
      </c>
    </row>
    <row r="4368" spans="1:17" x14ac:dyDescent="0.25">
      <c r="A4368">
        <v>4365</v>
      </c>
      <c r="D4368" t="e">
        <f>IF(INDEX(People[First Name],$A4368)="","",
CONCATENATE("  - &amp;PersonID",TEXT($A4368,"0000"),
" {","PersonFirstName:  ",CHAR(34),INDEX(People[First Name],$A4368),CHAR(34),
", PersonMiddleName:  ",CHAR(34),INDEX(People[Middle Name],$A4368),CHAR(34),
", PersonLastName:  ",CHAR(34),INDEX(People[Last Name],$A4368),CHAR(34),"}"))</f>
        <v>#REF!</v>
      </c>
      <c r="E4368" t="e">
        <f>IF(INDEX(Organizations[Organization Type '[CV']],$A4368)="","",
CONCATENATE("  - &amp;OrganizationID",TEXT($A4368,"0000"),
" {","OrganizationTypeCV:  ",CHAR(34),INDEX(Organizations[Organization Type '[CV']],$A4368),CHAR(34),
", OrganizationCode:  ",CHAR(34),INDEX(Organizations[Organization Code],$A4368),CHAR(34),
", OrganizationName:  ",CHAR(34),INDEX(Organizations[Organization Name],$A4368),CHAR(34),
", OrganizationDescription:  ",CHAR(34),INDEX(Organizations[Organization Description],$A4368),CHAR(34),
", OrganizationLink:  ",CHAR(34),INDEX(Organizations[Organization Link],$A4368),CHAR(34),"}"))</f>
        <v>#REF!</v>
      </c>
      <c r="F4368" t="e">
        <f>IF(INDEX(People[First Name],$A4368)="","",
CONCATENATE("  - &amp;AffiliationID",TEXT($A4368,"0000"),
" {PersonID: *PersonID",TEXT($A4368,"0000"),
", OrganizationID: *OrganizationID",TEXT(MATCH(INDEX(People[Organization Name],$A4368),Organizations[Organization Name],0),"0000"),
", IsPrimaryOrganizationContact: , AffiliationStartDate: , AffiliationEndDate: , PrimaryPhone: ",
", PrimaryEmail: ",CHAR(34),INDEX(People[Primary Email],$A4368),CHAR(34),
", PrimaryAddress: ",CHAR(34),INDEX(People[Primary Address],$A4368),CHAR(34),
", PersonLink: }"))</f>
        <v>#REF!</v>
      </c>
      <c r="H4368" t="e">
        <f>IF(COUNTA(CitationInformation)=0,"",IF(INDEX(AuthorList[Author Name],$A4368)="","",
CONCATENATE("  - &amp;AuthorListID",TEXT($A4368,"0000"),
"  {CitationID: *CitationID0001",
", PersonID: *PersonID",TEXT(MATCH(INDEX(AuthorList[Author Name],$A4368),People[Full Name],0),"0000"),
", AuthorOrder: ",INDEX(AuthorList[Author Number],$A4368),"}")))</f>
        <v>#REF!</v>
      </c>
      <c r="K4368" t="e">
        <f>IF(INDEX(SamplingFeatures[Feature Code],$A4368)="","",
CONCATENATE("  - &amp;SamplingFeatureID",TEXT($A4368,"0000"),
" {","SamplingFeatureUUID:  ",CHAR(34),INDEX(SamplingFeatures[Sampling Feature UUID],$A4368),CHAR(34),
", SamplingFeatureTypeCV:  ",CHAR(34),INDEX(SamplingFeatures[Sampling Feature Type],$A4368),CHAR(34),
", SamplingFeatureCode:  ",CHAR(34),INDEX(SamplingFeatures[Feature Code],$A4368),CHAR(34),
", SamplingFeatureName:  ",CHAR(34),INDEX(SamplingFeatures[Feature Name],$A4368),CHAR(34),
", SamplingFeatureDescription:  ",CHAR(34),INDEX(SamplingFeatures[Feature Description],$A4368),CHAR(34),
", SamplingFeatureGeotypeCV:  ",CHAR(34),INDEX(SamplingFeatures[Feature Geo Type],$A4368),CHAR(34),
", FeatureGeometry:  ",CHAR(34),INDEX(SamplingFeatures[Feature Geometry],$A4368),CHAR(34),
", Elevation_m:  ",CHAR(34),INDEX(SamplingFeatures[Elevation_m],$A4368),CHAR(34),
", ElevationDatumCV:  ",CHAR(34),ElevationDatum,CHAR(34),"}"))</f>
        <v>#REF!</v>
      </c>
      <c r="L4368" t="e">
        <f>IF(INDEX(SamplingFeatures[Sampling Feature Type],$A4368)&lt;&gt;"Site","",
CONCATENATE("  - &amp;SiteID",TEXT(SUMPRODUCT(--($L$3:$L4367&lt;&gt;"")),"0000"),
" {","SamplingFeatureID:  *SamplingFeatureID",TEXT($A4368,"0000"),
", SiteTypeCV:  ",CHAR(34),INDEX(Sites[Site Type],$A4368),CHAR(34),
", Latitude:  ",INDEX(Sites[Latitude],$A4368),
", Longitude:  ",INDEX(Sites[Longitude],$A4368),
", SRSName:  ",CHAR(34),LatLonDatum,CHAR(34),"}"))</f>
        <v>#REF!</v>
      </c>
      <c r="M4368" t="e">
        <f>IF(INDEX(SamplingFeatures[Sampling Feature Type],$A4368)&lt;&gt;"Specimen","",
CONCATENATE("  - &amp;SpecimenID",TEXT(SUMPRODUCT(--($M$3:$M4367&lt;&gt;"")),"0000"),
" {","SamplingFeatureID:  *SamplingFeatureID",TEXT($A4368,"0000"),
", SpecimenTypeCV:  ",CHAR(34),INDEX(Specimens[Specimen Type],$A4368),CHAR(34),
", SpecimenMediumCV:  ",INDEX(Specimens[Specimen Medium],$A4368),
", IsFieldSpecimen:  ",CHAR(34),INDEX(Specimens[Is Field Specimen?],$A4368),CHAR(34),"}"))</f>
        <v>#REF!</v>
      </c>
      <c r="N4368" t="e">
        <f>IF(COUNTA(SpatialOffsets[])=0,"", IF(INDEX(SpatialOffsets[Spatial Offset Type],$A4368)="","",
CONCATENATE("  - &amp;SpatialOffsetID",TEXT($A4368,"0000"),
" {","SpatialOffsetTypeCV:  ",CHAR(34),INDEX(SpatialOffsets[Spatial Offset Type],$A4368),CHAR(34),
", Offset1Value:  ",INDEX(SpatialOffsets[Offset 1 Value],$A4368),
", Offset1UnitID:  ",CHAR(34),INDEX(SpatialOffsets[Offset 1 Unit],$A4368),CHAR(34),
", Offset2Value:  ",INDEX(SpatialOffsets[Offset 2 Value],$A4368),
", Offset2UnitID:  ",CHAR(34),INDEX(SpatialOffsets[Offset 2 Unit],$A4368),CHAR(34),
", Offset3Value:  ",INDEX(SpatialOffsets[Offset 3 Value],$A4368),
", Offset3UnitID:  ",CHAR(34),INDEX(SpatialOffsets[Offset 3 Unit],$A4368),CHAR(34),,"}")))</f>
        <v>#REF!</v>
      </c>
      <c r="O4368" t="e">
        <f>IF(COUNTA(RelatedFeatures[])=0,"", IF(INDEX(RelatedFeatures[First Sampling Feature Code],$A4368)="","",
CONCATENATE("  - &amp;RelationID",TEXT($A4368,"0000"),
" {","SamplingFeatureID:  *SamplingFeatureID",TEXT(MATCH(INDEX(RelatedFeatures[First Sampling Feature Code],$A4368),SamplingFeatures[Feature Code],0),"0000"),
", RelationshipTypeCV:  ",CHAR(34),INDEX(RelatedFeatures[Relationship Type],$A4368),CHAR(34),
", RelatedFeatureID: *SamplingFeatureID",TEXT(MATCH(INDEX(RelatedFeatures[Second Sampling Feature Code],$A4368),SamplingFeatures[Feature Code],0),"0000"),
", SpatialOffsetID:  ",IF(INDEX(RelatedFeatures[Offset Number],$A4368)="","",CONCATENATE("*SpatialOffsetID",TEXT(INDEX(RelatedFeatures[Offset Number],$A4368),"0000"))),"}")))</f>
        <v>#REF!</v>
      </c>
      <c r="P4368" t="e">
        <f>IF(INDEX(Methods[Method Type],$A4368)="","",
CONCATENATE("  - &amp;MethodID",TEXT($A4368,"0000"),
" {","MethodTypeCV:  ",CHAR(34),INDEX(Methods[Method Type],$A4368),CHAR(34),
", MethodCode:  ",CHAR(34),INDEX(Methods[Method Code],$A4368),CHAR(34),
", MethodName:  ",CHAR(34),INDEX(Methods[Method Name],$A4368),CHAR(34),
", MethodDescription:  ",CHAR(34),INDEX(Methods[Method Description],$A4368),CHAR(34),
", MethodLink:  ",CHAR(34),INDEX(Methods[Method Link],$A4368),CHAR(34),
", OrganizationID: *OrganizationID",TEXT(MATCH(INDEX(Methods[Organization Name],$A4368),Organizations[Organization Name],0),"0000"),"}"))</f>
        <v>#REF!</v>
      </c>
      <c r="Q4368" t="e">
        <f>IF(INDEX(Variables[Variable Type],$A4368)="","",
CONCATENATE("  - &amp;VariableID",TEXT($A4368,"0000"),
" {","VariableTypeCV:  ",CHAR(34),INDEX(Variables[Variable Type],$A4368),CHAR(34),
", VariableCode:  ",CHAR(34),INDEX(Variables[Variable Code],$A4368),CHAR(34),
", VariableNameCV:  ",CHAR(34),INDEX(Variables[Variable Name],$A4368),CHAR(34),
", VariableDefinition:  ",CHAR(34),INDEX(Variables[Variable Definition],$A4368),CHAR(34),
", SpecciationCV:  ",CHAR(34),INDEX(Variables[Speciation],$A4368),CHAR(34),
", NoDataValue:  ",CHAR(34),INDEX(Variables[No Data Value],$A4368),CHAR(34),"}"))</f>
        <v>#REF!</v>
      </c>
    </row>
    <row r="4369" spans="1:17" x14ac:dyDescent="0.25">
      <c r="A4369">
        <v>4366</v>
      </c>
      <c r="D4369" t="e">
        <f>IF(INDEX(People[First Name],$A4369)="","",
CONCATENATE("  - &amp;PersonID",TEXT($A4369,"0000"),
" {","PersonFirstName:  ",CHAR(34),INDEX(People[First Name],$A4369),CHAR(34),
", PersonMiddleName:  ",CHAR(34),INDEX(People[Middle Name],$A4369),CHAR(34),
", PersonLastName:  ",CHAR(34),INDEX(People[Last Name],$A4369),CHAR(34),"}"))</f>
        <v>#REF!</v>
      </c>
      <c r="E4369" t="e">
        <f>IF(INDEX(Organizations[Organization Type '[CV']],$A4369)="","",
CONCATENATE("  - &amp;OrganizationID",TEXT($A4369,"0000"),
" {","OrganizationTypeCV:  ",CHAR(34),INDEX(Organizations[Organization Type '[CV']],$A4369),CHAR(34),
", OrganizationCode:  ",CHAR(34),INDEX(Organizations[Organization Code],$A4369),CHAR(34),
", OrganizationName:  ",CHAR(34),INDEX(Organizations[Organization Name],$A4369),CHAR(34),
", OrganizationDescription:  ",CHAR(34),INDEX(Organizations[Organization Description],$A4369),CHAR(34),
", OrganizationLink:  ",CHAR(34),INDEX(Organizations[Organization Link],$A4369),CHAR(34),"}"))</f>
        <v>#REF!</v>
      </c>
      <c r="F4369" t="e">
        <f>IF(INDEX(People[First Name],$A4369)="","",
CONCATENATE("  - &amp;AffiliationID",TEXT($A4369,"0000"),
" {PersonID: *PersonID",TEXT($A4369,"0000"),
", OrganizationID: *OrganizationID",TEXT(MATCH(INDEX(People[Organization Name],$A4369),Organizations[Organization Name],0),"0000"),
", IsPrimaryOrganizationContact: , AffiliationStartDate: , AffiliationEndDate: , PrimaryPhone: ",
", PrimaryEmail: ",CHAR(34),INDEX(People[Primary Email],$A4369),CHAR(34),
", PrimaryAddress: ",CHAR(34),INDEX(People[Primary Address],$A4369),CHAR(34),
", PersonLink: }"))</f>
        <v>#REF!</v>
      </c>
      <c r="H4369" t="e">
        <f>IF(COUNTA(CitationInformation)=0,"",IF(INDEX(AuthorList[Author Name],$A4369)="","",
CONCATENATE("  - &amp;AuthorListID",TEXT($A4369,"0000"),
"  {CitationID: *CitationID0001",
", PersonID: *PersonID",TEXT(MATCH(INDEX(AuthorList[Author Name],$A4369),People[Full Name],0),"0000"),
", AuthorOrder: ",INDEX(AuthorList[Author Number],$A4369),"}")))</f>
        <v>#REF!</v>
      </c>
      <c r="K4369" t="e">
        <f>IF(INDEX(SamplingFeatures[Feature Code],$A4369)="","",
CONCATENATE("  - &amp;SamplingFeatureID",TEXT($A4369,"0000"),
" {","SamplingFeatureUUID:  ",CHAR(34),INDEX(SamplingFeatures[Sampling Feature UUID],$A4369),CHAR(34),
", SamplingFeatureTypeCV:  ",CHAR(34),INDEX(SamplingFeatures[Sampling Feature Type],$A4369),CHAR(34),
", SamplingFeatureCode:  ",CHAR(34),INDEX(SamplingFeatures[Feature Code],$A4369),CHAR(34),
", SamplingFeatureName:  ",CHAR(34),INDEX(SamplingFeatures[Feature Name],$A4369),CHAR(34),
", SamplingFeatureDescription:  ",CHAR(34),INDEX(SamplingFeatures[Feature Description],$A4369),CHAR(34),
", SamplingFeatureGeotypeCV:  ",CHAR(34),INDEX(SamplingFeatures[Feature Geo Type],$A4369),CHAR(34),
", FeatureGeometry:  ",CHAR(34),INDEX(SamplingFeatures[Feature Geometry],$A4369),CHAR(34),
", Elevation_m:  ",CHAR(34),INDEX(SamplingFeatures[Elevation_m],$A4369),CHAR(34),
", ElevationDatumCV:  ",CHAR(34),ElevationDatum,CHAR(34),"}"))</f>
        <v>#REF!</v>
      </c>
      <c r="L4369" t="e">
        <f>IF(INDEX(SamplingFeatures[Sampling Feature Type],$A4369)&lt;&gt;"Site","",
CONCATENATE("  - &amp;SiteID",TEXT(SUMPRODUCT(--($L$3:$L4368&lt;&gt;"")),"0000"),
" {","SamplingFeatureID:  *SamplingFeatureID",TEXT($A4369,"0000"),
", SiteTypeCV:  ",CHAR(34),INDEX(Sites[Site Type],$A4369),CHAR(34),
", Latitude:  ",INDEX(Sites[Latitude],$A4369),
", Longitude:  ",INDEX(Sites[Longitude],$A4369),
", SRSName:  ",CHAR(34),LatLonDatum,CHAR(34),"}"))</f>
        <v>#REF!</v>
      </c>
      <c r="M4369" t="e">
        <f>IF(INDEX(SamplingFeatures[Sampling Feature Type],$A4369)&lt;&gt;"Specimen","",
CONCATENATE("  - &amp;SpecimenID",TEXT(SUMPRODUCT(--($M$3:$M4368&lt;&gt;"")),"0000"),
" {","SamplingFeatureID:  *SamplingFeatureID",TEXT($A4369,"0000"),
", SpecimenTypeCV:  ",CHAR(34),INDEX(Specimens[Specimen Type],$A4369),CHAR(34),
", SpecimenMediumCV:  ",INDEX(Specimens[Specimen Medium],$A4369),
", IsFieldSpecimen:  ",CHAR(34),INDEX(Specimens[Is Field Specimen?],$A4369),CHAR(34),"}"))</f>
        <v>#REF!</v>
      </c>
      <c r="N4369" t="e">
        <f>IF(COUNTA(SpatialOffsets[])=0,"", IF(INDEX(SpatialOffsets[Spatial Offset Type],$A4369)="","",
CONCATENATE("  - &amp;SpatialOffsetID",TEXT($A4369,"0000"),
" {","SpatialOffsetTypeCV:  ",CHAR(34),INDEX(SpatialOffsets[Spatial Offset Type],$A4369),CHAR(34),
", Offset1Value:  ",INDEX(SpatialOffsets[Offset 1 Value],$A4369),
", Offset1UnitID:  ",CHAR(34),INDEX(SpatialOffsets[Offset 1 Unit],$A4369),CHAR(34),
", Offset2Value:  ",INDEX(SpatialOffsets[Offset 2 Value],$A4369),
", Offset2UnitID:  ",CHAR(34),INDEX(SpatialOffsets[Offset 2 Unit],$A4369),CHAR(34),
", Offset3Value:  ",INDEX(SpatialOffsets[Offset 3 Value],$A4369),
", Offset3UnitID:  ",CHAR(34),INDEX(SpatialOffsets[Offset 3 Unit],$A4369),CHAR(34),,"}")))</f>
        <v>#REF!</v>
      </c>
      <c r="O4369" t="e">
        <f>IF(COUNTA(RelatedFeatures[])=0,"", IF(INDEX(RelatedFeatures[First Sampling Feature Code],$A4369)="","",
CONCATENATE("  - &amp;RelationID",TEXT($A4369,"0000"),
" {","SamplingFeatureID:  *SamplingFeatureID",TEXT(MATCH(INDEX(RelatedFeatures[First Sampling Feature Code],$A4369),SamplingFeatures[Feature Code],0),"0000"),
", RelationshipTypeCV:  ",CHAR(34),INDEX(RelatedFeatures[Relationship Type],$A4369),CHAR(34),
", RelatedFeatureID: *SamplingFeatureID",TEXT(MATCH(INDEX(RelatedFeatures[Second Sampling Feature Code],$A4369),SamplingFeatures[Feature Code],0),"0000"),
", SpatialOffsetID:  ",IF(INDEX(RelatedFeatures[Offset Number],$A4369)="","",CONCATENATE("*SpatialOffsetID",TEXT(INDEX(RelatedFeatures[Offset Number],$A4369),"0000"))),"}")))</f>
        <v>#REF!</v>
      </c>
      <c r="P4369" t="e">
        <f>IF(INDEX(Methods[Method Type],$A4369)="","",
CONCATENATE("  - &amp;MethodID",TEXT($A4369,"0000"),
" {","MethodTypeCV:  ",CHAR(34),INDEX(Methods[Method Type],$A4369),CHAR(34),
", MethodCode:  ",CHAR(34),INDEX(Methods[Method Code],$A4369),CHAR(34),
", MethodName:  ",CHAR(34),INDEX(Methods[Method Name],$A4369),CHAR(34),
", MethodDescription:  ",CHAR(34),INDEX(Methods[Method Description],$A4369),CHAR(34),
", MethodLink:  ",CHAR(34),INDEX(Methods[Method Link],$A4369),CHAR(34),
", OrganizationID: *OrganizationID",TEXT(MATCH(INDEX(Methods[Organization Name],$A4369),Organizations[Organization Name],0),"0000"),"}"))</f>
        <v>#REF!</v>
      </c>
      <c r="Q4369" t="e">
        <f>IF(INDEX(Variables[Variable Type],$A4369)="","",
CONCATENATE("  - &amp;VariableID",TEXT($A4369,"0000"),
" {","VariableTypeCV:  ",CHAR(34),INDEX(Variables[Variable Type],$A4369),CHAR(34),
", VariableCode:  ",CHAR(34),INDEX(Variables[Variable Code],$A4369),CHAR(34),
", VariableNameCV:  ",CHAR(34),INDEX(Variables[Variable Name],$A4369),CHAR(34),
", VariableDefinition:  ",CHAR(34),INDEX(Variables[Variable Definition],$A4369),CHAR(34),
", SpecciationCV:  ",CHAR(34),INDEX(Variables[Speciation],$A4369),CHAR(34),
", NoDataValue:  ",CHAR(34),INDEX(Variables[No Data Value],$A4369),CHAR(34),"}"))</f>
        <v>#REF!</v>
      </c>
    </row>
    <row r="4370" spans="1:17" x14ac:dyDescent="0.25">
      <c r="A4370">
        <v>4367</v>
      </c>
      <c r="D4370" t="e">
        <f>IF(INDEX(People[First Name],$A4370)="","",
CONCATENATE("  - &amp;PersonID",TEXT($A4370,"0000"),
" {","PersonFirstName:  ",CHAR(34),INDEX(People[First Name],$A4370),CHAR(34),
", PersonMiddleName:  ",CHAR(34),INDEX(People[Middle Name],$A4370),CHAR(34),
", PersonLastName:  ",CHAR(34),INDEX(People[Last Name],$A4370),CHAR(34),"}"))</f>
        <v>#REF!</v>
      </c>
      <c r="E4370" t="e">
        <f>IF(INDEX(Organizations[Organization Type '[CV']],$A4370)="","",
CONCATENATE("  - &amp;OrganizationID",TEXT($A4370,"0000"),
" {","OrganizationTypeCV:  ",CHAR(34),INDEX(Organizations[Organization Type '[CV']],$A4370),CHAR(34),
", OrganizationCode:  ",CHAR(34),INDEX(Organizations[Organization Code],$A4370),CHAR(34),
", OrganizationName:  ",CHAR(34),INDEX(Organizations[Organization Name],$A4370),CHAR(34),
", OrganizationDescription:  ",CHAR(34),INDEX(Organizations[Organization Description],$A4370),CHAR(34),
", OrganizationLink:  ",CHAR(34),INDEX(Organizations[Organization Link],$A4370),CHAR(34),"}"))</f>
        <v>#REF!</v>
      </c>
      <c r="F4370" t="e">
        <f>IF(INDEX(People[First Name],$A4370)="","",
CONCATENATE("  - &amp;AffiliationID",TEXT($A4370,"0000"),
" {PersonID: *PersonID",TEXT($A4370,"0000"),
", OrganizationID: *OrganizationID",TEXT(MATCH(INDEX(People[Organization Name],$A4370),Organizations[Organization Name],0),"0000"),
", IsPrimaryOrganizationContact: , AffiliationStartDate: , AffiliationEndDate: , PrimaryPhone: ",
", PrimaryEmail: ",CHAR(34),INDEX(People[Primary Email],$A4370),CHAR(34),
", PrimaryAddress: ",CHAR(34),INDEX(People[Primary Address],$A4370),CHAR(34),
", PersonLink: }"))</f>
        <v>#REF!</v>
      </c>
      <c r="H4370" t="e">
        <f>IF(COUNTA(CitationInformation)=0,"",IF(INDEX(AuthorList[Author Name],$A4370)="","",
CONCATENATE("  - &amp;AuthorListID",TEXT($A4370,"0000"),
"  {CitationID: *CitationID0001",
", PersonID: *PersonID",TEXT(MATCH(INDEX(AuthorList[Author Name],$A4370),People[Full Name],0),"0000"),
", AuthorOrder: ",INDEX(AuthorList[Author Number],$A4370),"}")))</f>
        <v>#REF!</v>
      </c>
      <c r="K4370" t="e">
        <f>IF(INDEX(SamplingFeatures[Feature Code],$A4370)="","",
CONCATENATE("  - &amp;SamplingFeatureID",TEXT($A4370,"0000"),
" {","SamplingFeatureUUID:  ",CHAR(34),INDEX(SamplingFeatures[Sampling Feature UUID],$A4370),CHAR(34),
", SamplingFeatureTypeCV:  ",CHAR(34),INDEX(SamplingFeatures[Sampling Feature Type],$A4370),CHAR(34),
", SamplingFeatureCode:  ",CHAR(34),INDEX(SamplingFeatures[Feature Code],$A4370),CHAR(34),
", SamplingFeatureName:  ",CHAR(34),INDEX(SamplingFeatures[Feature Name],$A4370),CHAR(34),
", SamplingFeatureDescription:  ",CHAR(34),INDEX(SamplingFeatures[Feature Description],$A4370),CHAR(34),
", SamplingFeatureGeotypeCV:  ",CHAR(34),INDEX(SamplingFeatures[Feature Geo Type],$A4370),CHAR(34),
", FeatureGeometry:  ",CHAR(34),INDEX(SamplingFeatures[Feature Geometry],$A4370),CHAR(34),
", Elevation_m:  ",CHAR(34),INDEX(SamplingFeatures[Elevation_m],$A4370),CHAR(34),
", ElevationDatumCV:  ",CHAR(34),ElevationDatum,CHAR(34),"}"))</f>
        <v>#REF!</v>
      </c>
      <c r="L4370" t="e">
        <f>IF(INDEX(SamplingFeatures[Sampling Feature Type],$A4370)&lt;&gt;"Site","",
CONCATENATE("  - &amp;SiteID",TEXT(SUMPRODUCT(--($L$3:$L4369&lt;&gt;"")),"0000"),
" {","SamplingFeatureID:  *SamplingFeatureID",TEXT($A4370,"0000"),
", SiteTypeCV:  ",CHAR(34),INDEX(Sites[Site Type],$A4370),CHAR(34),
", Latitude:  ",INDEX(Sites[Latitude],$A4370),
", Longitude:  ",INDEX(Sites[Longitude],$A4370),
", SRSName:  ",CHAR(34),LatLonDatum,CHAR(34),"}"))</f>
        <v>#REF!</v>
      </c>
      <c r="M4370" t="e">
        <f>IF(INDEX(SamplingFeatures[Sampling Feature Type],$A4370)&lt;&gt;"Specimen","",
CONCATENATE("  - &amp;SpecimenID",TEXT(SUMPRODUCT(--($M$3:$M4369&lt;&gt;"")),"0000"),
" {","SamplingFeatureID:  *SamplingFeatureID",TEXT($A4370,"0000"),
", SpecimenTypeCV:  ",CHAR(34),INDEX(Specimens[Specimen Type],$A4370),CHAR(34),
", SpecimenMediumCV:  ",INDEX(Specimens[Specimen Medium],$A4370),
", IsFieldSpecimen:  ",CHAR(34),INDEX(Specimens[Is Field Specimen?],$A4370),CHAR(34),"}"))</f>
        <v>#REF!</v>
      </c>
      <c r="N4370" t="e">
        <f>IF(COUNTA(SpatialOffsets[])=0,"", IF(INDEX(SpatialOffsets[Spatial Offset Type],$A4370)="","",
CONCATENATE("  - &amp;SpatialOffsetID",TEXT($A4370,"0000"),
" {","SpatialOffsetTypeCV:  ",CHAR(34),INDEX(SpatialOffsets[Spatial Offset Type],$A4370),CHAR(34),
", Offset1Value:  ",INDEX(SpatialOffsets[Offset 1 Value],$A4370),
", Offset1UnitID:  ",CHAR(34),INDEX(SpatialOffsets[Offset 1 Unit],$A4370),CHAR(34),
", Offset2Value:  ",INDEX(SpatialOffsets[Offset 2 Value],$A4370),
", Offset2UnitID:  ",CHAR(34),INDEX(SpatialOffsets[Offset 2 Unit],$A4370),CHAR(34),
", Offset3Value:  ",INDEX(SpatialOffsets[Offset 3 Value],$A4370),
", Offset3UnitID:  ",CHAR(34),INDEX(SpatialOffsets[Offset 3 Unit],$A4370),CHAR(34),,"}")))</f>
        <v>#REF!</v>
      </c>
      <c r="O4370" t="e">
        <f>IF(COUNTA(RelatedFeatures[])=0,"", IF(INDEX(RelatedFeatures[First Sampling Feature Code],$A4370)="","",
CONCATENATE("  - &amp;RelationID",TEXT($A4370,"0000"),
" {","SamplingFeatureID:  *SamplingFeatureID",TEXT(MATCH(INDEX(RelatedFeatures[First Sampling Feature Code],$A4370),SamplingFeatures[Feature Code],0),"0000"),
", RelationshipTypeCV:  ",CHAR(34),INDEX(RelatedFeatures[Relationship Type],$A4370),CHAR(34),
", RelatedFeatureID: *SamplingFeatureID",TEXT(MATCH(INDEX(RelatedFeatures[Second Sampling Feature Code],$A4370),SamplingFeatures[Feature Code],0),"0000"),
", SpatialOffsetID:  ",IF(INDEX(RelatedFeatures[Offset Number],$A4370)="","",CONCATENATE("*SpatialOffsetID",TEXT(INDEX(RelatedFeatures[Offset Number],$A4370),"0000"))),"}")))</f>
        <v>#REF!</v>
      </c>
      <c r="P4370" t="e">
        <f>IF(INDEX(Methods[Method Type],$A4370)="","",
CONCATENATE("  - &amp;MethodID",TEXT($A4370,"0000"),
" {","MethodTypeCV:  ",CHAR(34),INDEX(Methods[Method Type],$A4370),CHAR(34),
", MethodCode:  ",CHAR(34),INDEX(Methods[Method Code],$A4370),CHAR(34),
", MethodName:  ",CHAR(34),INDEX(Methods[Method Name],$A4370),CHAR(34),
", MethodDescription:  ",CHAR(34),INDEX(Methods[Method Description],$A4370),CHAR(34),
", MethodLink:  ",CHAR(34),INDEX(Methods[Method Link],$A4370),CHAR(34),
", OrganizationID: *OrganizationID",TEXT(MATCH(INDEX(Methods[Organization Name],$A4370),Organizations[Organization Name],0),"0000"),"}"))</f>
        <v>#REF!</v>
      </c>
      <c r="Q4370" t="e">
        <f>IF(INDEX(Variables[Variable Type],$A4370)="","",
CONCATENATE("  - &amp;VariableID",TEXT($A4370,"0000"),
" {","VariableTypeCV:  ",CHAR(34),INDEX(Variables[Variable Type],$A4370),CHAR(34),
", VariableCode:  ",CHAR(34),INDEX(Variables[Variable Code],$A4370),CHAR(34),
", VariableNameCV:  ",CHAR(34),INDEX(Variables[Variable Name],$A4370),CHAR(34),
", VariableDefinition:  ",CHAR(34),INDEX(Variables[Variable Definition],$A4370),CHAR(34),
", SpecciationCV:  ",CHAR(34),INDEX(Variables[Speciation],$A4370),CHAR(34),
", NoDataValue:  ",CHAR(34),INDEX(Variables[No Data Value],$A4370),CHAR(34),"}"))</f>
        <v>#REF!</v>
      </c>
    </row>
    <row r="4371" spans="1:17" x14ac:dyDescent="0.25">
      <c r="A4371">
        <v>4368</v>
      </c>
      <c r="D4371" t="e">
        <f>IF(INDEX(People[First Name],$A4371)="","",
CONCATENATE("  - &amp;PersonID",TEXT($A4371,"0000"),
" {","PersonFirstName:  ",CHAR(34),INDEX(People[First Name],$A4371),CHAR(34),
", PersonMiddleName:  ",CHAR(34),INDEX(People[Middle Name],$A4371),CHAR(34),
", PersonLastName:  ",CHAR(34),INDEX(People[Last Name],$A4371),CHAR(34),"}"))</f>
        <v>#REF!</v>
      </c>
      <c r="E4371" t="e">
        <f>IF(INDEX(Organizations[Organization Type '[CV']],$A4371)="","",
CONCATENATE("  - &amp;OrganizationID",TEXT($A4371,"0000"),
" {","OrganizationTypeCV:  ",CHAR(34),INDEX(Organizations[Organization Type '[CV']],$A4371),CHAR(34),
", OrganizationCode:  ",CHAR(34),INDEX(Organizations[Organization Code],$A4371),CHAR(34),
", OrganizationName:  ",CHAR(34),INDEX(Organizations[Organization Name],$A4371),CHAR(34),
", OrganizationDescription:  ",CHAR(34),INDEX(Organizations[Organization Description],$A4371),CHAR(34),
", OrganizationLink:  ",CHAR(34),INDEX(Organizations[Organization Link],$A4371),CHAR(34),"}"))</f>
        <v>#REF!</v>
      </c>
      <c r="F4371" t="e">
        <f>IF(INDEX(People[First Name],$A4371)="","",
CONCATENATE("  - &amp;AffiliationID",TEXT($A4371,"0000"),
" {PersonID: *PersonID",TEXT($A4371,"0000"),
", OrganizationID: *OrganizationID",TEXT(MATCH(INDEX(People[Organization Name],$A4371),Organizations[Organization Name],0),"0000"),
", IsPrimaryOrganizationContact: , AffiliationStartDate: , AffiliationEndDate: , PrimaryPhone: ",
", PrimaryEmail: ",CHAR(34),INDEX(People[Primary Email],$A4371),CHAR(34),
", PrimaryAddress: ",CHAR(34),INDEX(People[Primary Address],$A4371),CHAR(34),
", PersonLink: }"))</f>
        <v>#REF!</v>
      </c>
      <c r="H4371" t="e">
        <f>IF(COUNTA(CitationInformation)=0,"",IF(INDEX(AuthorList[Author Name],$A4371)="","",
CONCATENATE("  - &amp;AuthorListID",TEXT($A4371,"0000"),
"  {CitationID: *CitationID0001",
", PersonID: *PersonID",TEXT(MATCH(INDEX(AuthorList[Author Name],$A4371),People[Full Name],0),"0000"),
", AuthorOrder: ",INDEX(AuthorList[Author Number],$A4371),"}")))</f>
        <v>#REF!</v>
      </c>
      <c r="K4371" t="e">
        <f>IF(INDEX(SamplingFeatures[Feature Code],$A4371)="","",
CONCATENATE("  - &amp;SamplingFeatureID",TEXT($A4371,"0000"),
" {","SamplingFeatureUUID:  ",CHAR(34),INDEX(SamplingFeatures[Sampling Feature UUID],$A4371),CHAR(34),
", SamplingFeatureTypeCV:  ",CHAR(34),INDEX(SamplingFeatures[Sampling Feature Type],$A4371),CHAR(34),
", SamplingFeatureCode:  ",CHAR(34),INDEX(SamplingFeatures[Feature Code],$A4371),CHAR(34),
", SamplingFeatureName:  ",CHAR(34),INDEX(SamplingFeatures[Feature Name],$A4371),CHAR(34),
", SamplingFeatureDescription:  ",CHAR(34),INDEX(SamplingFeatures[Feature Description],$A4371),CHAR(34),
", SamplingFeatureGeotypeCV:  ",CHAR(34),INDEX(SamplingFeatures[Feature Geo Type],$A4371),CHAR(34),
", FeatureGeometry:  ",CHAR(34),INDEX(SamplingFeatures[Feature Geometry],$A4371),CHAR(34),
", Elevation_m:  ",CHAR(34),INDEX(SamplingFeatures[Elevation_m],$A4371),CHAR(34),
", ElevationDatumCV:  ",CHAR(34),ElevationDatum,CHAR(34),"}"))</f>
        <v>#REF!</v>
      </c>
      <c r="L4371" t="e">
        <f>IF(INDEX(SamplingFeatures[Sampling Feature Type],$A4371)&lt;&gt;"Site","",
CONCATENATE("  - &amp;SiteID",TEXT(SUMPRODUCT(--($L$3:$L4370&lt;&gt;"")),"0000"),
" {","SamplingFeatureID:  *SamplingFeatureID",TEXT($A4371,"0000"),
", SiteTypeCV:  ",CHAR(34),INDEX(Sites[Site Type],$A4371),CHAR(34),
", Latitude:  ",INDEX(Sites[Latitude],$A4371),
", Longitude:  ",INDEX(Sites[Longitude],$A4371),
", SRSName:  ",CHAR(34),LatLonDatum,CHAR(34),"}"))</f>
        <v>#REF!</v>
      </c>
      <c r="M4371" t="e">
        <f>IF(INDEX(SamplingFeatures[Sampling Feature Type],$A4371)&lt;&gt;"Specimen","",
CONCATENATE("  - &amp;SpecimenID",TEXT(SUMPRODUCT(--($M$3:$M4370&lt;&gt;"")),"0000"),
" {","SamplingFeatureID:  *SamplingFeatureID",TEXT($A4371,"0000"),
", SpecimenTypeCV:  ",CHAR(34),INDEX(Specimens[Specimen Type],$A4371),CHAR(34),
", SpecimenMediumCV:  ",INDEX(Specimens[Specimen Medium],$A4371),
", IsFieldSpecimen:  ",CHAR(34),INDEX(Specimens[Is Field Specimen?],$A4371),CHAR(34),"}"))</f>
        <v>#REF!</v>
      </c>
      <c r="N4371" t="e">
        <f>IF(COUNTA(SpatialOffsets[])=0,"", IF(INDEX(SpatialOffsets[Spatial Offset Type],$A4371)="","",
CONCATENATE("  - &amp;SpatialOffsetID",TEXT($A4371,"0000"),
" {","SpatialOffsetTypeCV:  ",CHAR(34),INDEX(SpatialOffsets[Spatial Offset Type],$A4371),CHAR(34),
", Offset1Value:  ",INDEX(SpatialOffsets[Offset 1 Value],$A4371),
", Offset1UnitID:  ",CHAR(34),INDEX(SpatialOffsets[Offset 1 Unit],$A4371),CHAR(34),
", Offset2Value:  ",INDEX(SpatialOffsets[Offset 2 Value],$A4371),
", Offset2UnitID:  ",CHAR(34),INDEX(SpatialOffsets[Offset 2 Unit],$A4371),CHAR(34),
", Offset3Value:  ",INDEX(SpatialOffsets[Offset 3 Value],$A4371),
", Offset3UnitID:  ",CHAR(34),INDEX(SpatialOffsets[Offset 3 Unit],$A4371),CHAR(34),,"}")))</f>
        <v>#REF!</v>
      </c>
      <c r="O4371" t="e">
        <f>IF(COUNTA(RelatedFeatures[])=0,"", IF(INDEX(RelatedFeatures[First Sampling Feature Code],$A4371)="","",
CONCATENATE("  - &amp;RelationID",TEXT($A4371,"0000"),
" {","SamplingFeatureID:  *SamplingFeatureID",TEXT(MATCH(INDEX(RelatedFeatures[First Sampling Feature Code],$A4371),SamplingFeatures[Feature Code],0),"0000"),
", RelationshipTypeCV:  ",CHAR(34),INDEX(RelatedFeatures[Relationship Type],$A4371),CHAR(34),
", RelatedFeatureID: *SamplingFeatureID",TEXT(MATCH(INDEX(RelatedFeatures[Second Sampling Feature Code],$A4371),SamplingFeatures[Feature Code],0),"0000"),
", SpatialOffsetID:  ",IF(INDEX(RelatedFeatures[Offset Number],$A4371)="","",CONCATENATE("*SpatialOffsetID",TEXT(INDEX(RelatedFeatures[Offset Number],$A4371),"0000"))),"}")))</f>
        <v>#REF!</v>
      </c>
      <c r="P4371" t="e">
        <f>IF(INDEX(Methods[Method Type],$A4371)="","",
CONCATENATE("  - &amp;MethodID",TEXT($A4371,"0000"),
" {","MethodTypeCV:  ",CHAR(34),INDEX(Methods[Method Type],$A4371),CHAR(34),
", MethodCode:  ",CHAR(34),INDEX(Methods[Method Code],$A4371),CHAR(34),
", MethodName:  ",CHAR(34),INDEX(Methods[Method Name],$A4371),CHAR(34),
", MethodDescription:  ",CHAR(34),INDEX(Methods[Method Description],$A4371),CHAR(34),
", MethodLink:  ",CHAR(34),INDEX(Methods[Method Link],$A4371),CHAR(34),
", OrganizationID: *OrganizationID",TEXT(MATCH(INDEX(Methods[Organization Name],$A4371),Organizations[Organization Name],0),"0000"),"}"))</f>
        <v>#REF!</v>
      </c>
      <c r="Q4371" t="e">
        <f>IF(INDEX(Variables[Variable Type],$A4371)="","",
CONCATENATE("  - &amp;VariableID",TEXT($A4371,"0000"),
" {","VariableTypeCV:  ",CHAR(34),INDEX(Variables[Variable Type],$A4371),CHAR(34),
", VariableCode:  ",CHAR(34),INDEX(Variables[Variable Code],$A4371),CHAR(34),
", VariableNameCV:  ",CHAR(34),INDEX(Variables[Variable Name],$A4371),CHAR(34),
", VariableDefinition:  ",CHAR(34),INDEX(Variables[Variable Definition],$A4371),CHAR(34),
", SpecciationCV:  ",CHAR(34),INDEX(Variables[Speciation],$A4371),CHAR(34),
", NoDataValue:  ",CHAR(34),INDEX(Variables[No Data Value],$A4371),CHAR(34),"}"))</f>
        <v>#REF!</v>
      </c>
    </row>
    <row r="4372" spans="1:17" x14ac:dyDescent="0.25">
      <c r="A4372">
        <v>4369</v>
      </c>
      <c r="D4372" t="e">
        <f>IF(INDEX(People[First Name],$A4372)="","",
CONCATENATE("  - &amp;PersonID",TEXT($A4372,"0000"),
" {","PersonFirstName:  ",CHAR(34),INDEX(People[First Name],$A4372),CHAR(34),
", PersonMiddleName:  ",CHAR(34),INDEX(People[Middle Name],$A4372),CHAR(34),
", PersonLastName:  ",CHAR(34),INDEX(People[Last Name],$A4372),CHAR(34),"}"))</f>
        <v>#REF!</v>
      </c>
      <c r="E4372" t="e">
        <f>IF(INDEX(Organizations[Organization Type '[CV']],$A4372)="","",
CONCATENATE("  - &amp;OrganizationID",TEXT($A4372,"0000"),
" {","OrganizationTypeCV:  ",CHAR(34),INDEX(Organizations[Organization Type '[CV']],$A4372),CHAR(34),
", OrganizationCode:  ",CHAR(34),INDEX(Organizations[Organization Code],$A4372),CHAR(34),
", OrganizationName:  ",CHAR(34),INDEX(Organizations[Organization Name],$A4372),CHAR(34),
", OrganizationDescription:  ",CHAR(34),INDEX(Organizations[Organization Description],$A4372),CHAR(34),
", OrganizationLink:  ",CHAR(34),INDEX(Organizations[Organization Link],$A4372),CHAR(34),"}"))</f>
        <v>#REF!</v>
      </c>
      <c r="F4372" t="e">
        <f>IF(INDEX(People[First Name],$A4372)="","",
CONCATENATE("  - &amp;AffiliationID",TEXT($A4372,"0000"),
" {PersonID: *PersonID",TEXT($A4372,"0000"),
", OrganizationID: *OrganizationID",TEXT(MATCH(INDEX(People[Organization Name],$A4372),Organizations[Organization Name],0),"0000"),
", IsPrimaryOrganizationContact: , AffiliationStartDate: , AffiliationEndDate: , PrimaryPhone: ",
", PrimaryEmail: ",CHAR(34),INDEX(People[Primary Email],$A4372),CHAR(34),
", PrimaryAddress: ",CHAR(34),INDEX(People[Primary Address],$A4372),CHAR(34),
", PersonLink: }"))</f>
        <v>#REF!</v>
      </c>
      <c r="H4372" t="e">
        <f>IF(COUNTA(CitationInformation)=0,"",IF(INDEX(AuthorList[Author Name],$A4372)="","",
CONCATENATE("  - &amp;AuthorListID",TEXT($A4372,"0000"),
"  {CitationID: *CitationID0001",
", PersonID: *PersonID",TEXT(MATCH(INDEX(AuthorList[Author Name],$A4372),People[Full Name],0),"0000"),
", AuthorOrder: ",INDEX(AuthorList[Author Number],$A4372),"}")))</f>
        <v>#REF!</v>
      </c>
      <c r="K4372" t="e">
        <f>IF(INDEX(SamplingFeatures[Feature Code],$A4372)="","",
CONCATENATE("  - &amp;SamplingFeatureID",TEXT($A4372,"0000"),
" {","SamplingFeatureUUID:  ",CHAR(34),INDEX(SamplingFeatures[Sampling Feature UUID],$A4372),CHAR(34),
", SamplingFeatureTypeCV:  ",CHAR(34),INDEX(SamplingFeatures[Sampling Feature Type],$A4372),CHAR(34),
", SamplingFeatureCode:  ",CHAR(34),INDEX(SamplingFeatures[Feature Code],$A4372),CHAR(34),
", SamplingFeatureName:  ",CHAR(34),INDEX(SamplingFeatures[Feature Name],$A4372),CHAR(34),
", SamplingFeatureDescription:  ",CHAR(34),INDEX(SamplingFeatures[Feature Description],$A4372),CHAR(34),
", SamplingFeatureGeotypeCV:  ",CHAR(34),INDEX(SamplingFeatures[Feature Geo Type],$A4372),CHAR(34),
", FeatureGeometry:  ",CHAR(34),INDEX(SamplingFeatures[Feature Geometry],$A4372),CHAR(34),
", Elevation_m:  ",CHAR(34),INDEX(SamplingFeatures[Elevation_m],$A4372),CHAR(34),
", ElevationDatumCV:  ",CHAR(34),ElevationDatum,CHAR(34),"}"))</f>
        <v>#REF!</v>
      </c>
      <c r="L4372" t="e">
        <f>IF(INDEX(SamplingFeatures[Sampling Feature Type],$A4372)&lt;&gt;"Site","",
CONCATENATE("  - &amp;SiteID",TEXT(SUMPRODUCT(--($L$3:$L4371&lt;&gt;"")),"0000"),
" {","SamplingFeatureID:  *SamplingFeatureID",TEXT($A4372,"0000"),
", SiteTypeCV:  ",CHAR(34),INDEX(Sites[Site Type],$A4372),CHAR(34),
", Latitude:  ",INDEX(Sites[Latitude],$A4372),
", Longitude:  ",INDEX(Sites[Longitude],$A4372),
", SRSName:  ",CHAR(34),LatLonDatum,CHAR(34),"}"))</f>
        <v>#REF!</v>
      </c>
      <c r="M4372" t="e">
        <f>IF(INDEX(SamplingFeatures[Sampling Feature Type],$A4372)&lt;&gt;"Specimen","",
CONCATENATE("  - &amp;SpecimenID",TEXT(SUMPRODUCT(--($M$3:$M4371&lt;&gt;"")),"0000"),
" {","SamplingFeatureID:  *SamplingFeatureID",TEXT($A4372,"0000"),
", SpecimenTypeCV:  ",CHAR(34),INDEX(Specimens[Specimen Type],$A4372),CHAR(34),
", SpecimenMediumCV:  ",INDEX(Specimens[Specimen Medium],$A4372),
", IsFieldSpecimen:  ",CHAR(34),INDEX(Specimens[Is Field Specimen?],$A4372),CHAR(34),"}"))</f>
        <v>#REF!</v>
      </c>
      <c r="N4372" t="e">
        <f>IF(COUNTA(SpatialOffsets[])=0,"", IF(INDEX(SpatialOffsets[Spatial Offset Type],$A4372)="","",
CONCATENATE("  - &amp;SpatialOffsetID",TEXT($A4372,"0000"),
" {","SpatialOffsetTypeCV:  ",CHAR(34),INDEX(SpatialOffsets[Spatial Offset Type],$A4372),CHAR(34),
", Offset1Value:  ",INDEX(SpatialOffsets[Offset 1 Value],$A4372),
", Offset1UnitID:  ",CHAR(34),INDEX(SpatialOffsets[Offset 1 Unit],$A4372),CHAR(34),
", Offset2Value:  ",INDEX(SpatialOffsets[Offset 2 Value],$A4372),
", Offset2UnitID:  ",CHAR(34),INDEX(SpatialOffsets[Offset 2 Unit],$A4372),CHAR(34),
", Offset3Value:  ",INDEX(SpatialOffsets[Offset 3 Value],$A4372),
", Offset3UnitID:  ",CHAR(34),INDEX(SpatialOffsets[Offset 3 Unit],$A4372),CHAR(34),,"}")))</f>
        <v>#REF!</v>
      </c>
      <c r="O4372" t="e">
        <f>IF(COUNTA(RelatedFeatures[])=0,"", IF(INDEX(RelatedFeatures[First Sampling Feature Code],$A4372)="","",
CONCATENATE("  - &amp;RelationID",TEXT($A4372,"0000"),
" {","SamplingFeatureID:  *SamplingFeatureID",TEXT(MATCH(INDEX(RelatedFeatures[First Sampling Feature Code],$A4372),SamplingFeatures[Feature Code],0),"0000"),
", RelationshipTypeCV:  ",CHAR(34),INDEX(RelatedFeatures[Relationship Type],$A4372),CHAR(34),
", RelatedFeatureID: *SamplingFeatureID",TEXT(MATCH(INDEX(RelatedFeatures[Second Sampling Feature Code],$A4372),SamplingFeatures[Feature Code],0),"0000"),
", SpatialOffsetID:  ",IF(INDEX(RelatedFeatures[Offset Number],$A4372)="","",CONCATENATE("*SpatialOffsetID",TEXT(INDEX(RelatedFeatures[Offset Number],$A4372),"0000"))),"}")))</f>
        <v>#REF!</v>
      </c>
      <c r="P4372" t="e">
        <f>IF(INDEX(Methods[Method Type],$A4372)="","",
CONCATENATE("  - &amp;MethodID",TEXT($A4372,"0000"),
" {","MethodTypeCV:  ",CHAR(34),INDEX(Methods[Method Type],$A4372),CHAR(34),
", MethodCode:  ",CHAR(34),INDEX(Methods[Method Code],$A4372),CHAR(34),
", MethodName:  ",CHAR(34),INDEX(Methods[Method Name],$A4372),CHAR(34),
", MethodDescription:  ",CHAR(34),INDEX(Methods[Method Description],$A4372),CHAR(34),
", MethodLink:  ",CHAR(34),INDEX(Methods[Method Link],$A4372),CHAR(34),
", OrganizationID: *OrganizationID",TEXT(MATCH(INDEX(Methods[Organization Name],$A4372),Organizations[Organization Name],0),"0000"),"}"))</f>
        <v>#REF!</v>
      </c>
      <c r="Q4372" t="e">
        <f>IF(INDEX(Variables[Variable Type],$A4372)="","",
CONCATENATE("  - &amp;VariableID",TEXT($A4372,"0000"),
" {","VariableTypeCV:  ",CHAR(34),INDEX(Variables[Variable Type],$A4372),CHAR(34),
", VariableCode:  ",CHAR(34),INDEX(Variables[Variable Code],$A4372),CHAR(34),
", VariableNameCV:  ",CHAR(34),INDEX(Variables[Variable Name],$A4372),CHAR(34),
", VariableDefinition:  ",CHAR(34),INDEX(Variables[Variable Definition],$A4372),CHAR(34),
", SpecciationCV:  ",CHAR(34),INDEX(Variables[Speciation],$A4372),CHAR(34),
", NoDataValue:  ",CHAR(34),INDEX(Variables[No Data Value],$A4372),CHAR(34),"}"))</f>
        <v>#REF!</v>
      </c>
    </row>
    <row r="4373" spans="1:17" x14ac:dyDescent="0.25">
      <c r="A4373">
        <v>4370</v>
      </c>
      <c r="D4373" t="e">
        <f>IF(INDEX(People[First Name],$A4373)="","",
CONCATENATE("  - &amp;PersonID",TEXT($A4373,"0000"),
" {","PersonFirstName:  ",CHAR(34),INDEX(People[First Name],$A4373),CHAR(34),
", PersonMiddleName:  ",CHAR(34),INDEX(People[Middle Name],$A4373),CHAR(34),
", PersonLastName:  ",CHAR(34),INDEX(People[Last Name],$A4373),CHAR(34),"}"))</f>
        <v>#REF!</v>
      </c>
      <c r="E4373" t="e">
        <f>IF(INDEX(Organizations[Organization Type '[CV']],$A4373)="","",
CONCATENATE("  - &amp;OrganizationID",TEXT($A4373,"0000"),
" {","OrganizationTypeCV:  ",CHAR(34),INDEX(Organizations[Organization Type '[CV']],$A4373),CHAR(34),
", OrganizationCode:  ",CHAR(34),INDEX(Organizations[Organization Code],$A4373),CHAR(34),
", OrganizationName:  ",CHAR(34),INDEX(Organizations[Organization Name],$A4373),CHAR(34),
", OrganizationDescription:  ",CHAR(34),INDEX(Organizations[Organization Description],$A4373),CHAR(34),
", OrganizationLink:  ",CHAR(34),INDEX(Organizations[Organization Link],$A4373),CHAR(34),"}"))</f>
        <v>#REF!</v>
      </c>
      <c r="F4373" t="e">
        <f>IF(INDEX(People[First Name],$A4373)="","",
CONCATENATE("  - &amp;AffiliationID",TEXT($A4373,"0000"),
" {PersonID: *PersonID",TEXT($A4373,"0000"),
", OrganizationID: *OrganizationID",TEXT(MATCH(INDEX(People[Organization Name],$A4373),Organizations[Organization Name],0),"0000"),
", IsPrimaryOrganizationContact: , AffiliationStartDate: , AffiliationEndDate: , PrimaryPhone: ",
", PrimaryEmail: ",CHAR(34),INDEX(People[Primary Email],$A4373),CHAR(34),
", PrimaryAddress: ",CHAR(34),INDEX(People[Primary Address],$A4373),CHAR(34),
", PersonLink: }"))</f>
        <v>#REF!</v>
      </c>
      <c r="H4373" t="e">
        <f>IF(COUNTA(CitationInformation)=0,"",IF(INDEX(AuthorList[Author Name],$A4373)="","",
CONCATENATE("  - &amp;AuthorListID",TEXT($A4373,"0000"),
"  {CitationID: *CitationID0001",
", PersonID: *PersonID",TEXT(MATCH(INDEX(AuthorList[Author Name],$A4373),People[Full Name],0),"0000"),
", AuthorOrder: ",INDEX(AuthorList[Author Number],$A4373),"}")))</f>
        <v>#REF!</v>
      </c>
      <c r="K4373" t="e">
        <f>IF(INDEX(SamplingFeatures[Feature Code],$A4373)="","",
CONCATENATE("  - &amp;SamplingFeatureID",TEXT($A4373,"0000"),
" {","SamplingFeatureUUID:  ",CHAR(34),INDEX(SamplingFeatures[Sampling Feature UUID],$A4373),CHAR(34),
", SamplingFeatureTypeCV:  ",CHAR(34),INDEX(SamplingFeatures[Sampling Feature Type],$A4373),CHAR(34),
", SamplingFeatureCode:  ",CHAR(34),INDEX(SamplingFeatures[Feature Code],$A4373),CHAR(34),
", SamplingFeatureName:  ",CHAR(34),INDEX(SamplingFeatures[Feature Name],$A4373),CHAR(34),
", SamplingFeatureDescription:  ",CHAR(34),INDEX(SamplingFeatures[Feature Description],$A4373),CHAR(34),
", SamplingFeatureGeotypeCV:  ",CHAR(34),INDEX(SamplingFeatures[Feature Geo Type],$A4373),CHAR(34),
", FeatureGeometry:  ",CHAR(34),INDEX(SamplingFeatures[Feature Geometry],$A4373),CHAR(34),
", Elevation_m:  ",CHAR(34),INDEX(SamplingFeatures[Elevation_m],$A4373),CHAR(34),
", ElevationDatumCV:  ",CHAR(34),ElevationDatum,CHAR(34),"}"))</f>
        <v>#REF!</v>
      </c>
      <c r="L4373" t="e">
        <f>IF(INDEX(SamplingFeatures[Sampling Feature Type],$A4373)&lt;&gt;"Site","",
CONCATENATE("  - &amp;SiteID",TEXT(SUMPRODUCT(--($L$3:$L4372&lt;&gt;"")),"0000"),
" {","SamplingFeatureID:  *SamplingFeatureID",TEXT($A4373,"0000"),
", SiteTypeCV:  ",CHAR(34),INDEX(Sites[Site Type],$A4373),CHAR(34),
", Latitude:  ",INDEX(Sites[Latitude],$A4373),
", Longitude:  ",INDEX(Sites[Longitude],$A4373),
", SRSName:  ",CHAR(34),LatLonDatum,CHAR(34),"}"))</f>
        <v>#REF!</v>
      </c>
      <c r="M4373" t="e">
        <f>IF(INDEX(SamplingFeatures[Sampling Feature Type],$A4373)&lt;&gt;"Specimen","",
CONCATENATE("  - &amp;SpecimenID",TEXT(SUMPRODUCT(--($M$3:$M4372&lt;&gt;"")),"0000"),
" {","SamplingFeatureID:  *SamplingFeatureID",TEXT($A4373,"0000"),
", SpecimenTypeCV:  ",CHAR(34),INDEX(Specimens[Specimen Type],$A4373),CHAR(34),
", SpecimenMediumCV:  ",INDEX(Specimens[Specimen Medium],$A4373),
", IsFieldSpecimen:  ",CHAR(34),INDEX(Specimens[Is Field Specimen?],$A4373),CHAR(34),"}"))</f>
        <v>#REF!</v>
      </c>
      <c r="N4373" t="e">
        <f>IF(COUNTA(SpatialOffsets[])=0,"", IF(INDEX(SpatialOffsets[Spatial Offset Type],$A4373)="","",
CONCATENATE("  - &amp;SpatialOffsetID",TEXT($A4373,"0000"),
" {","SpatialOffsetTypeCV:  ",CHAR(34),INDEX(SpatialOffsets[Spatial Offset Type],$A4373),CHAR(34),
", Offset1Value:  ",INDEX(SpatialOffsets[Offset 1 Value],$A4373),
", Offset1UnitID:  ",CHAR(34),INDEX(SpatialOffsets[Offset 1 Unit],$A4373),CHAR(34),
", Offset2Value:  ",INDEX(SpatialOffsets[Offset 2 Value],$A4373),
", Offset2UnitID:  ",CHAR(34),INDEX(SpatialOffsets[Offset 2 Unit],$A4373),CHAR(34),
", Offset3Value:  ",INDEX(SpatialOffsets[Offset 3 Value],$A4373),
", Offset3UnitID:  ",CHAR(34),INDEX(SpatialOffsets[Offset 3 Unit],$A4373),CHAR(34),,"}")))</f>
        <v>#REF!</v>
      </c>
      <c r="O4373" t="e">
        <f>IF(COUNTA(RelatedFeatures[])=0,"", IF(INDEX(RelatedFeatures[First Sampling Feature Code],$A4373)="","",
CONCATENATE("  - &amp;RelationID",TEXT($A4373,"0000"),
" {","SamplingFeatureID:  *SamplingFeatureID",TEXT(MATCH(INDEX(RelatedFeatures[First Sampling Feature Code],$A4373),SamplingFeatures[Feature Code],0),"0000"),
", RelationshipTypeCV:  ",CHAR(34),INDEX(RelatedFeatures[Relationship Type],$A4373),CHAR(34),
", RelatedFeatureID: *SamplingFeatureID",TEXT(MATCH(INDEX(RelatedFeatures[Second Sampling Feature Code],$A4373),SamplingFeatures[Feature Code],0),"0000"),
", SpatialOffsetID:  ",IF(INDEX(RelatedFeatures[Offset Number],$A4373)="","",CONCATENATE("*SpatialOffsetID",TEXT(INDEX(RelatedFeatures[Offset Number],$A4373),"0000"))),"}")))</f>
        <v>#REF!</v>
      </c>
      <c r="P4373" t="e">
        <f>IF(INDEX(Methods[Method Type],$A4373)="","",
CONCATENATE("  - &amp;MethodID",TEXT($A4373,"0000"),
" {","MethodTypeCV:  ",CHAR(34),INDEX(Methods[Method Type],$A4373),CHAR(34),
", MethodCode:  ",CHAR(34),INDEX(Methods[Method Code],$A4373),CHAR(34),
", MethodName:  ",CHAR(34),INDEX(Methods[Method Name],$A4373),CHAR(34),
", MethodDescription:  ",CHAR(34),INDEX(Methods[Method Description],$A4373),CHAR(34),
", MethodLink:  ",CHAR(34),INDEX(Methods[Method Link],$A4373),CHAR(34),
", OrganizationID: *OrganizationID",TEXT(MATCH(INDEX(Methods[Organization Name],$A4373),Organizations[Organization Name],0),"0000"),"}"))</f>
        <v>#REF!</v>
      </c>
      <c r="Q4373" t="e">
        <f>IF(INDEX(Variables[Variable Type],$A4373)="","",
CONCATENATE("  - &amp;VariableID",TEXT($A4373,"0000"),
" {","VariableTypeCV:  ",CHAR(34),INDEX(Variables[Variable Type],$A4373),CHAR(34),
", VariableCode:  ",CHAR(34),INDEX(Variables[Variable Code],$A4373),CHAR(34),
", VariableNameCV:  ",CHAR(34),INDEX(Variables[Variable Name],$A4373),CHAR(34),
", VariableDefinition:  ",CHAR(34),INDEX(Variables[Variable Definition],$A4373),CHAR(34),
", SpecciationCV:  ",CHAR(34),INDEX(Variables[Speciation],$A4373),CHAR(34),
", NoDataValue:  ",CHAR(34),INDEX(Variables[No Data Value],$A4373),CHAR(34),"}"))</f>
        <v>#REF!</v>
      </c>
    </row>
    <row r="4374" spans="1:17" x14ac:dyDescent="0.25">
      <c r="A4374">
        <v>4371</v>
      </c>
      <c r="D4374" t="e">
        <f>IF(INDEX(People[First Name],$A4374)="","",
CONCATENATE("  - &amp;PersonID",TEXT($A4374,"0000"),
" {","PersonFirstName:  ",CHAR(34),INDEX(People[First Name],$A4374),CHAR(34),
", PersonMiddleName:  ",CHAR(34),INDEX(People[Middle Name],$A4374),CHAR(34),
", PersonLastName:  ",CHAR(34),INDEX(People[Last Name],$A4374),CHAR(34),"}"))</f>
        <v>#REF!</v>
      </c>
      <c r="E4374" t="e">
        <f>IF(INDEX(Organizations[Organization Type '[CV']],$A4374)="","",
CONCATENATE("  - &amp;OrganizationID",TEXT($A4374,"0000"),
" {","OrganizationTypeCV:  ",CHAR(34),INDEX(Organizations[Organization Type '[CV']],$A4374),CHAR(34),
", OrganizationCode:  ",CHAR(34),INDEX(Organizations[Organization Code],$A4374),CHAR(34),
", OrganizationName:  ",CHAR(34),INDEX(Organizations[Organization Name],$A4374),CHAR(34),
", OrganizationDescription:  ",CHAR(34),INDEX(Organizations[Organization Description],$A4374),CHAR(34),
", OrganizationLink:  ",CHAR(34),INDEX(Organizations[Organization Link],$A4374),CHAR(34),"}"))</f>
        <v>#REF!</v>
      </c>
      <c r="F4374" t="e">
        <f>IF(INDEX(People[First Name],$A4374)="","",
CONCATENATE("  - &amp;AffiliationID",TEXT($A4374,"0000"),
" {PersonID: *PersonID",TEXT($A4374,"0000"),
", OrganizationID: *OrganizationID",TEXT(MATCH(INDEX(People[Organization Name],$A4374),Organizations[Organization Name],0),"0000"),
", IsPrimaryOrganizationContact: , AffiliationStartDate: , AffiliationEndDate: , PrimaryPhone: ",
", PrimaryEmail: ",CHAR(34),INDEX(People[Primary Email],$A4374),CHAR(34),
", PrimaryAddress: ",CHAR(34),INDEX(People[Primary Address],$A4374),CHAR(34),
", PersonLink: }"))</f>
        <v>#REF!</v>
      </c>
      <c r="H4374" t="e">
        <f>IF(COUNTA(CitationInformation)=0,"",IF(INDEX(AuthorList[Author Name],$A4374)="","",
CONCATENATE("  - &amp;AuthorListID",TEXT($A4374,"0000"),
"  {CitationID: *CitationID0001",
", PersonID: *PersonID",TEXT(MATCH(INDEX(AuthorList[Author Name],$A4374),People[Full Name],0),"0000"),
", AuthorOrder: ",INDEX(AuthorList[Author Number],$A4374),"}")))</f>
        <v>#REF!</v>
      </c>
      <c r="K4374" t="e">
        <f>IF(INDEX(SamplingFeatures[Feature Code],$A4374)="","",
CONCATENATE("  - &amp;SamplingFeatureID",TEXT($A4374,"0000"),
" {","SamplingFeatureUUID:  ",CHAR(34),INDEX(SamplingFeatures[Sampling Feature UUID],$A4374),CHAR(34),
", SamplingFeatureTypeCV:  ",CHAR(34),INDEX(SamplingFeatures[Sampling Feature Type],$A4374),CHAR(34),
", SamplingFeatureCode:  ",CHAR(34),INDEX(SamplingFeatures[Feature Code],$A4374),CHAR(34),
", SamplingFeatureName:  ",CHAR(34),INDEX(SamplingFeatures[Feature Name],$A4374),CHAR(34),
", SamplingFeatureDescription:  ",CHAR(34),INDEX(SamplingFeatures[Feature Description],$A4374),CHAR(34),
", SamplingFeatureGeotypeCV:  ",CHAR(34),INDEX(SamplingFeatures[Feature Geo Type],$A4374),CHAR(34),
", FeatureGeometry:  ",CHAR(34),INDEX(SamplingFeatures[Feature Geometry],$A4374),CHAR(34),
", Elevation_m:  ",CHAR(34),INDEX(SamplingFeatures[Elevation_m],$A4374),CHAR(34),
", ElevationDatumCV:  ",CHAR(34),ElevationDatum,CHAR(34),"}"))</f>
        <v>#REF!</v>
      </c>
      <c r="L4374" t="e">
        <f>IF(INDEX(SamplingFeatures[Sampling Feature Type],$A4374)&lt;&gt;"Site","",
CONCATENATE("  - &amp;SiteID",TEXT(SUMPRODUCT(--($L$3:$L4373&lt;&gt;"")),"0000"),
" {","SamplingFeatureID:  *SamplingFeatureID",TEXT($A4374,"0000"),
", SiteTypeCV:  ",CHAR(34),INDEX(Sites[Site Type],$A4374),CHAR(34),
", Latitude:  ",INDEX(Sites[Latitude],$A4374),
", Longitude:  ",INDEX(Sites[Longitude],$A4374),
", SRSName:  ",CHAR(34),LatLonDatum,CHAR(34),"}"))</f>
        <v>#REF!</v>
      </c>
      <c r="M4374" t="e">
        <f>IF(INDEX(SamplingFeatures[Sampling Feature Type],$A4374)&lt;&gt;"Specimen","",
CONCATENATE("  - &amp;SpecimenID",TEXT(SUMPRODUCT(--($M$3:$M4373&lt;&gt;"")),"0000"),
" {","SamplingFeatureID:  *SamplingFeatureID",TEXT($A4374,"0000"),
", SpecimenTypeCV:  ",CHAR(34),INDEX(Specimens[Specimen Type],$A4374),CHAR(34),
", SpecimenMediumCV:  ",INDEX(Specimens[Specimen Medium],$A4374),
", IsFieldSpecimen:  ",CHAR(34),INDEX(Specimens[Is Field Specimen?],$A4374),CHAR(34),"}"))</f>
        <v>#REF!</v>
      </c>
      <c r="N4374" t="e">
        <f>IF(COUNTA(SpatialOffsets[])=0,"", IF(INDEX(SpatialOffsets[Spatial Offset Type],$A4374)="","",
CONCATENATE("  - &amp;SpatialOffsetID",TEXT($A4374,"0000"),
" {","SpatialOffsetTypeCV:  ",CHAR(34),INDEX(SpatialOffsets[Spatial Offset Type],$A4374),CHAR(34),
", Offset1Value:  ",INDEX(SpatialOffsets[Offset 1 Value],$A4374),
", Offset1UnitID:  ",CHAR(34),INDEX(SpatialOffsets[Offset 1 Unit],$A4374),CHAR(34),
", Offset2Value:  ",INDEX(SpatialOffsets[Offset 2 Value],$A4374),
", Offset2UnitID:  ",CHAR(34),INDEX(SpatialOffsets[Offset 2 Unit],$A4374),CHAR(34),
", Offset3Value:  ",INDEX(SpatialOffsets[Offset 3 Value],$A4374),
", Offset3UnitID:  ",CHAR(34),INDEX(SpatialOffsets[Offset 3 Unit],$A4374),CHAR(34),,"}")))</f>
        <v>#REF!</v>
      </c>
      <c r="O4374" t="e">
        <f>IF(COUNTA(RelatedFeatures[])=0,"", IF(INDEX(RelatedFeatures[First Sampling Feature Code],$A4374)="","",
CONCATENATE("  - &amp;RelationID",TEXT($A4374,"0000"),
" {","SamplingFeatureID:  *SamplingFeatureID",TEXT(MATCH(INDEX(RelatedFeatures[First Sampling Feature Code],$A4374),SamplingFeatures[Feature Code],0),"0000"),
", RelationshipTypeCV:  ",CHAR(34),INDEX(RelatedFeatures[Relationship Type],$A4374),CHAR(34),
", RelatedFeatureID: *SamplingFeatureID",TEXT(MATCH(INDEX(RelatedFeatures[Second Sampling Feature Code],$A4374),SamplingFeatures[Feature Code],0),"0000"),
", SpatialOffsetID:  ",IF(INDEX(RelatedFeatures[Offset Number],$A4374)="","",CONCATENATE("*SpatialOffsetID",TEXT(INDEX(RelatedFeatures[Offset Number],$A4374),"0000"))),"}")))</f>
        <v>#REF!</v>
      </c>
      <c r="P4374" t="e">
        <f>IF(INDEX(Methods[Method Type],$A4374)="","",
CONCATENATE("  - &amp;MethodID",TEXT($A4374,"0000"),
" {","MethodTypeCV:  ",CHAR(34),INDEX(Methods[Method Type],$A4374),CHAR(34),
", MethodCode:  ",CHAR(34),INDEX(Methods[Method Code],$A4374),CHAR(34),
", MethodName:  ",CHAR(34),INDEX(Methods[Method Name],$A4374),CHAR(34),
", MethodDescription:  ",CHAR(34),INDEX(Methods[Method Description],$A4374),CHAR(34),
", MethodLink:  ",CHAR(34),INDEX(Methods[Method Link],$A4374),CHAR(34),
", OrganizationID: *OrganizationID",TEXT(MATCH(INDEX(Methods[Organization Name],$A4374),Organizations[Organization Name],0),"0000"),"}"))</f>
        <v>#REF!</v>
      </c>
      <c r="Q4374" t="e">
        <f>IF(INDEX(Variables[Variable Type],$A4374)="","",
CONCATENATE("  - &amp;VariableID",TEXT($A4374,"0000"),
" {","VariableTypeCV:  ",CHAR(34),INDEX(Variables[Variable Type],$A4374),CHAR(34),
", VariableCode:  ",CHAR(34),INDEX(Variables[Variable Code],$A4374),CHAR(34),
", VariableNameCV:  ",CHAR(34),INDEX(Variables[Variable Name],$A4374),CHAR(34),
", VariableDefinition:  ",CHAR(34),INDEX(Variables[Variable Definition],$A4374),CHAR(34),
", SpecciationCV:  ",CHAR(34),INDEX(Variables[Speciation],$A4374),CHAR(34),
", NoDataValue:  ",CHAR(34),INDEX(Variables[No Data Value],$A4374),CHAR(34),"}"))</f>
        <v>#REF!</v>
      </c>
    </row>
    <row r="4375" spans="1:17" x14ac:dyDescent="0.25">
      <c r="A4375">
        <v>4372</v>
      </c>
      <c r="D4375" t="e">
        <f>IF(INDEX(People[First Name],$A4375)="","",
CONCATENATE("  - &amp;PersonID",TEXT($A4375,"0000"),
" {","PersonFirstName:  ",CHAR(34),INDEX(People[First Name],$A4375),CHAR(34),
", PersonMiddleName:  ",CHAR(34),INDEX(People[Middle Name],$A4375),CHAR(34),
", PersonLastName:  ",CHAR(34),INDEX(People[Last Name],$A4375),CHAR(34),"}"))</f>
        <v>#REF!</v>
      </c>
      <c r="E4375" t="e">
        <f>IF(INDEX(Organizations[Organization Type '[CV']],$A4375)="","",
CONCATENATE("  - &amp;OrganizationID",TEXT($A4375,"0000"),
" {","OrganizationTypeCV:  ",CHAR(34),INDEX(Organizations[Organization Type '[CV']],$A4375),CHAR(34),
", OrganizationCode:  ",CHAR(34),INDEX(Organizations[Organization Code],$A4375),CHAR(34),
", OrganizationName:  ",CHAR(34),INDEX(Organizations[Organization Name],$A4375),CHAR(34),
", OrganizationDescription:  ",CHAR(34),INDEX(Organizations[Organization Description],$A4375),CHAR(34),
", OrganizationLink:  ",CHAR(34),INDEX(Organizations[Organization Link],$A4375),CHAR(34),"}"))</f>
        <v>#REF!</v>
      </c>
      <c r="F4375" t="e">
        <f>IF(INDEX(People[First Name],$A4375)="","",
CONCATENATE("  - &amp;AffiliationID",TEXT($A4375,"0000"),
" {PersonID: *PersonID",TEXT($A4375,"0000"),
", OrganizationID: *OrganizationID",TEXT(MATCH(INDEX(People[Organization Name],$A4375),Organizations[Organization Name],0),"0000"),
", IsPrimaryOrganizationContact: , AffiliationStartDate: , AffiliationEndDate: , PrimaryPhone: ",
", PrimaryEmail: ",CHAR(34),INDEX(People[Primary Email],$A4375),CHAR(34),
", PrimaryAddress: ",CHAR(34),INDEX(People[Primary Address],$A4375),CHAR(34),
", PersonLink: }"))</f>
        <v>#REF!</v>
      </c>
      <c r="H4375" t="e">
        <f>IF(COUNTA(CitationInformation)=0,"",IF(INDEX(AuthorList[Author Name],$A4375)="","",
CONCATENATE("  - &amp;AuthorListID",TEXT($A4375,"0000"),
"  {CitationID: *CitationID0001",
", PersonID: *PersonID",TEXT(MATCH(INDEX(AuthorList[Author Name],$A4375),People[Full Name],0),"0000"),
", AuthorOrder: ",INDEX(AuthorList[Author Number],$A4375),"}")))</f>
        <v>#REF!</v>
      </c>
      <c r="K4375" t="e">
        <f>IF(INDEX(SamplingFeatures[Feature Code],$A4375)="","",
CONCATENATE("  - &amp;SamplingFeatureID",TEXT($A4375,"0000"),
" {","SamplingFeatureUUID:  ",CHAR(34),INDEX(SamplingFeatures[Sampling Feature UUID],$A4375),CHAR(34),
", SamplingFeatureTypeCV:  ",CHAR(34),INDEX(SamplingFeatures[Sampling Feature Type],$A4375),CHAR(34),
", SamplingFeatureCode:  ",CHAR(34),INDEX(SamplingFeatures[Feature Code],$A4375),CHAR(34),
", SamplingFeatureName:  ",CHAR(34),INDEX(SamplingFeatures[Feature Name],$A4375),CHAR(34),
", SamplingFeatureDescription:  ",CHAR(34),INDEX(SamplingFeatures[Feature Description],$A4375),CHAR(34),
", SamplingFeatureGeotypeCV:  ",CHAR(34),INDEX(SamplingFeatures[Feature Geo Type],$A4375),CHAR(34),
", FeatureGeometry:  ",CHAR(34),INDEX(SamplingFeatures[Feature Geometry],$A4375),CHAR(34),
", Elevation_m:  ",CHAR(34),INDEX(SamplingFeatures[Elevation_m],$A4375),CHAR(34),
", ElevationDatumCV:  ",CHAR(34),ElevationDatum,CHAR(34),"}"))</f>
        <v>#REF!</v>
      </c>
      <c r="L4375" t="e">
        <f>IF(INDEX(SamplingFeatures[Sampling Feature Type],$A4375)&lt;&gt;"Site","",
CONCATENATE("  - &amp;SiteID",TEXT(SUMPRODUCT(--($L$3:$L4374&lt;&gt;"")),"0000"),
" {","SamplingFeatureID:  *SamplingFeatureID",TEXT($A4375,"0000"),
", SiteTypeCV:  ",CHAR(34),INDEX(Sites[Site Type],$A4375),CHAR(34),
", Latitude:  ",INDEX(Sites[Latitude],$A4375),
", Longitude:  ",INDEX(Sites[Longitude],$A4375),
", SRSName:  ",CHAR(34),LatLonDatum,CHAR(34),"}"))</f>
        <v>#REF!</v>
      </c>
      <c r="M4375" t="e">
        <f>IF(INDEX(SamplingFeatures[Sampling Feature Type],$A4375)&lt;&gt;"Specimen","",
CONCATENATE("  - &amp;SpecimenID",TEXT(SUMPRODUCT(--($M$3:$M4374&lt;&gt;"")),"0000"),
" {","SamplingFeatureID:  *SamplingFeatureID",TEXT($A4375,"0000"),
", SpecimenTypeCV:  ",CHAR(34),INDEX(Specimens[Specimen Type],$A4375),CHAR(34),
", SpecimenMediumCV:  ",INDEX(Specimens[Specimen Medium],$A4375),
", IsFieldSpecimen:  ",CHAR(34),INDEX(Specimens[Is Field Specimen?],$A4375),CHAR(34),"}"))</f>
        <v>#REF!</v>
      </c>
      <c r="N4375" t="e">
        <f>IF(COUNTA(SpatialOffsets[])=0,"", IF(INDEX(SpatialOffsets[Spatial Offset Type],$A4375)="","",
CONCATENATE("  - &amp;SpatialOffsetID",TEXT($A4375,"0000"),
" {","SpatialOffsetTypeCV:  ",CHAR(34),INDEX(SpatialOffsets[Spatial Offset Type],$A4375),CHAR(34),
", Offset1Value:  ",INDEX(SpatialOffsets[Offset 1 Value],$A4375),
", Offset1UnitID:  ",CHAR(34),INDEX(SpatialOffsets[Offset 1 Unit],$A4375),CHAR(34),
", Offset2Value:  ",INDEX(SpatialOffsets[Offset 2 Value],$A4375),
", Offset2UnitID:  ",CHAR(34),INDEX(SpatialOffsets[Offset 2 Unit],$A4375),CHAR(34),
", Offset3Value:  ",INDEX(SpatialOffsets[Offset 3 Value],$A4375),
", Offset3UnitID:  ",CHAR(34),INDEX(SpatialOffsets[Offset 3 Unit],$A4375),CHAR(34),,"}")))</f>
        <v>#REF!</v>
      </c>
      <c r="O4375" t="e">
        <f>IF(COUNTA(RelatedFeatures[])=0,"", IF(INDEX(RelatedFeatures[First Sampling Feature Code],$A4375)="","",
CONCATENATE("  - &amp;RelationID",TEXT($A4375,"0000"),
" {","SamplingFeatureID:  *SamplingFeatureID",TEXT(MATCH(INDEX(RelatedFeatures[First Sampling Feature Code],$A4375),SamplingFeatures[Feature Code],0),"0000"),
", RelationshipTypeCV:  ",CHAR(34),INDEX(RelatedFeatures[Relationship Type],$A4375),CHAR(34),
", RelatedFeatureID: *SamplingFeatureID",TEXT(MATCH(INDEX(RelatedFeatures[Second Sampling Feature Code],$A4375),SamplingFeatures[Feature Code],0),"0000"),
", SpatialOffsetID:  ",IF(INDEX(RelatedFeatures[Offset Number],$A4375)="","",CONCATENATE("*SpatialOffsetID",TEXT(INDEX(RelatedFeatures[Offset Number],$A4375),"0000"))),"}")))</f>
        <v>#REF!</v>
      </c>
      <c r="P4375" t="e">
        <f>IF(INDEX(Methods[Method Type],$A4375)="","",
CONCATENATE("  - &amp;MethodID",TEXT($A4375,"0000"),
" {","MethodTypeCV:  ",CHAR(34),INDEX(Methods[Method Type],$A4375),CHAR(34),
", MethodCode:  ",CHAR(34),INDEX(Methods[Method Code],$A4375),CHAR(34),
", MethodName:  ",CHAR(34),INDEX(Methods[Method Name],$A4375),CHAR(34),
", MethodDescription:  ",CHAR(34),INDEX(Methods[Method Description],$A4375),CHAR(34),
", MethodLink:  ",CHAR(34),INDEX(Methods[Method Link],$A4375),CHAR(34),
", OrganizationID: *OrganizationID",TEXT(MATCH(INDEX(Methods[Organization Name],$A4375),Organizations[Organization Name],0),"0000"),"}"))</f>
        <v>#REF!</v>
      </c>
      <c r="Q4375" t="e">
        <f>IF(INDEX(Variables[Variable Type],$A4375)="","",
CONCATENATE("  - &amp;VariableID",TEXT($A4375,"0000"),
" {","VariableTypeCV:  ",CHAR(34),INDEX(Variables[Variable Type],$A4375),CHAR(34),
", VariableCode:  ",CHAR(34),INDEX(Variables[Variable Code],$A4375),CHAR(34),
", VariableNameCV:  ",CHAR(34),INDEX(Variables[Variable Name],$A4375),CHAR(34),
", VariableDefinition:  ",CHAR(34),INDEX(Variables[Variable Definition],$A4375),CHAR(34),
", SpecciationCV:  ",CHAR(34),INDEX(Variables[Speciation],$A4375),CHAR(34),
", NoDataValue:  ",CHAR(34),INDEX(Variables[No Data Value],$A4375),CHAR(34),"}"))</f>
        <v>#REF!</v>
      </c>
    </row>
    <row r="4376" spans="1:17" x14ac:dyDescent="0.25">
      <c r="A4376">
        <v>4373</v>
      </c>
      <c r="D4376" t="e">
        <f>IF(INDEX(People[First Name],$A4376)="","",
CONCATENATE("  - &amp;PersonID",TEXT($A4376,"0000"),
" {","PersonFirstName:  ",CHAR(34),INDEX(People[First Name],$A4376),CHAR(34),
", PersonMiddleName:  ",CHAR(34),INDEX(People[Middle Name],$A4376),CHAR(34),
", PersonLastName:  ",CHAR(34),INDEX(People[Last Name],$A4376),CHAR(34),"}"))</f>
        <v>#REF!</v>
      </c>
      <c r="E4376" t="e">
        <f>IF(INDEX(Organizations[Organization Type '[CV']],$A4376)="","",
CONCATENATE("  - &amp;OrganizationID",TEXT($A4376,"0000"),
" {","OrganizationTypeCV:  ",CHAR(34),INDEX(Organizations[Organization Type '[CV']],$A4376),CHAR(34),
", OrganizationCode:  ",CHAR(34),INDEX(Organizations[Organization Code],$A4376),CHAR(34),
", OrganizationName:  ",CHAR(34),INDEX(Organizations[Organization Name],$A4376),CHAR(34),
", OrganizationDescription:  ",CHAR(34),INDEX(Organizations[Organization Description],$A4376),CHAR(34),
", OrganizationLink:  ",CHAR(34),INDEX(Organizations[Organization Link],$A4376),CHAR(34),"}"))</f>
        <v>#REF!</v>
      </c>
      <c r="F4376" t="e">
        <f>IF(INDEX(People[First Name],$A4376)="","",
CONCATENATE("  - &amp;AffiliationID",TEXT($A4376,"0000"),
" {PersonID: *PersonID",TEXT($A4376,"0000"),
", OrganizationID: *OrganizationID",TEXT(MATCH(INDEX(People[Organization Name],$A4376),Organizations[Organization Name],0),"0000"),
", IsPrimaryOrganizationContact: , AffiliationStartDate: , AffiliationEndDate: , PrimaryPhone: ",
", PrimaryEmail: ",CHAR(34),INDEX(People[Primary Email],$A4376),CHAR(34),
", PrimaryAddress: ",CHAR(34),INDEX(People[Primary Address],$A4376),CHAR(34),
", PersonLink: }"))</f>
        <v>#REF!</v>
      </c>
      <c r="H4376" t="e">
        <f>IF(COUNTA(CitationInformation)=0,"",IF(INDEX(AuthorList[Author Name],$A4376)="","",
CONCATENATE("  - &amp;AuthorListID",TEXT($A4376,"0000"),
"  {CitationID: *CitationID0001",
", PersonID: *PersonID",TEXT(MATCH(INDEX(AuthorList[Author Name],$A4376),People[Full Name],0),"0000"),
", AuthorOrder: ",INDEX(AuthorList[Author Number],$A4376),"}")))</f>
        <v>#REF!</v>
      </c>
      <c r="K4376" t="e">
        <f>IF(INDEX(SamplingFeatures[Feature Code],$A4376)="","",
CONCATENATE("  - &amp;SamplingFeatureID",TEXT($A4376,"0000"),
" {","SamplingFeatureUUID:  ",CHAR(34),INDEX(SamplingFeatures[Sampling Feature UUID],$A4376),CHAR(34),
", SamplingFeatureTypeCV:  ",CHAR(34),INDEX(SamplingFeatures[Sampling Feature Type],$A4376),CHAR(34),
", SamplingFeatureCode:  ",CHAR(34),INDEX(SamplingFeatures[Feature Code],$A4376),CHAR(34),
", SamplingFeatureName:  ",CHAR(34),INDEX(SamplingFeatures[Feature Name],$A4376),CHAR(34),
", SamplingFeatureDescription:  ",CHAR(34),INDEX(SamplingFeatures[Feature Description],$A4376),CHAR(34),
", SamplingFeatureGeotypeCV:  ",CHAR(34),INDEX(SamplingFeatures[Feature Geo Type],$A4376),CHAR(34),
", FeatureGeometry:  ",CHAR(34),INDEX(SamplingFeatures[Feature Geometry],$A4376),CHAR(34),
", Elevation_m:  ",CHAR(34),INDEX(SamplingFeatures[Elevation_m],$A4376),CHAR(34),
", ElevationDatumCV:  ",CHAR(34),ElevationDatum,CHAR(34),"}"))</f>
        <v>#REF!</v>
      </c>
      <c r="L4376" t="e">
        <f>IF(INDEX(SamplingFeatures[Sampling Feature Type],$A4376)&lt;&gt;"Site","",
CONCATENATE("  - &amp;SiteID",TEXT(SUMPRODUCT(--($L$3:$L4375&lt;&gt;"")),"0000"),
" {","SamplingFeatureID:  *SamplingFeatureID",TEXT($A4376,"0000"),
", SiteTypeCV:  ",CHAR(34),INDEX(Sites[Site Type],$A4376),CHAR(34),
", Latitude:  ",INDEX(Sites[Latitude],$A4376),
", Longitude:  ",INDEX(Sites[Longitude],$A4376),
", SRSName:  ",CHAR(34),LatLonDatum,CHAR(34),"}"))</f>
        <v>#REF!</v>
      </c>
      <c r="M4376" t="e">
        <f>IF(INDEX(SamplingFeatures[Sampling Feature Type],$A4376)&lt;&gt;"Specimen","",
CONCATENATE("  - &amp;SpecimenID",TEXT(SUMPRODUCT(--($M$3:$M4375&lt;&gt;"")),"0000"),
" {","SamplingFeatureID:  *SamplingFeatureID",TEXT($A4376,"0000"),
", SpecimenTypeCV:  ",CHAR(34),INDEX(Specimens[Specimen Type],$A4376),CHAR(34),
", SpecimenMediumCV:  ",INDEX(Specimens[Specimen Medium],$A4376),
", IsFieldSpecimen:  ",CHAR(34),INDEX(Specimens[Is Field Specimen?],$A4376),CHAR(34),"}"))</f>
        <v>#REF!</v>
      </c>
      <c r="N4376" t="e">
        <f>IF(COUNTA(SpatialOffsets[])=0,"", IF(INDEX(SpatialOffsets[Spatial Offset Type],$A4376)="","",
CONCATENATE("  - &amp;SpatialOffsetID",TEXT($A4376,"0000"),
" {","SpatialOffsetTypeCV:  ",CHAR(34),INDEX(SpatialOffsets[Spatial Offset Type],$A4376),CHAR(34),
", Offset1Value:  ",INDEX(SpatialOffsets[Offset 1 Value],$A4376),
", Offset1UnitID:  ",CHAR(34),INDEX(SpatialOffsets[Offset 1 Unit],$A4376),CHAR(34),
", Offset2Value:  ",INDEX(SpatialOffsets[Offset 2 Value],$A4376),
", Offset2UnitID:  ",CHAR(34),INDEX(SpatialOffsets[Offset 2 Unit],$A4376),CHAR(34),
", Offset3Value:  ",INDEX(SpatialOffsets[Offset 3 Value],$A4376),
", Offset3UnitID:  ",CHAR(34),INDEX(SpatialOffsets[Offset 3 Unit],$A4376),CHAR(34),,"}")))</f>
        <v>#REF!</v>
      </c>
      <c r="O4376" t="e">
        <f>IF(COUNTA(RelatedFeatures[])=0,"", IF(INDEX(RelatedFeatures[First Sampling Feature Code],$A4376)="","",
CONCATENATE("  - &amp;RelationID",TEXT($A4376,"0000"),
" {","SamplingFeatureID:  *SamplingFeatureID",TEXT(MATCH(INDEX(RelatedFeatures[First Sampling Feature Code],$A4376),SamplingFeatures[Feature Code],0),"0000"),
", RelationshipTypeCV:  ",CHAR(34),INDEX(RelatedFeatures[Relationship Type],$A4376),CHAR(34),
", RelatedFeatureID: *SamplingFeatureID",TEXT(MATCH(INDEX(RelatedFeatures[Second Sampling Feature Code],$A4376),SamplingFeatures[Feature Code],0),"0000"),
", SpatialOffsetID:  ",IF(INDEX(RelatedFeatures[Offset Number],$A4376)="","",CONCATENATE("*SpatialOffsetID",TEXT(INDEX(RelatedFeatures[Offset Number],$A4376),"0000"))),"}")))</f>
        <v>#REF!</v>
      </c>
      <c r="P4376" t="e">
        <f>IF(INDEX(Methods[Method Type],$A4376)="","",
CONCATENATE("  - &amp;MethodID",TEXT($A4376,"0000"),
" {","MethodTypeCV:  ",CHAR(34),INDEX(Methods[Method Type],$A4376),CHAR(34),
", MethodCode:  ",CHAR(34),INDEX(Methods[Method Code],$A4376),CHAR(34),
", MethodName:  ",CHAR(34),INDEX(Methods[Method Name],$A4376),CHAR(34),
", MethodDescription:  ",CHAR(34),INDEX(Methods[Method Description],$A4376),CHAR(34),
", MethodLink:  ",CHAR(34),INDEX(Methods[Method Link],$A4376),CHAR(34),
", OrganizationID: *OrganizationID",TEXT(MATCH(INDEX(Methods[Organization Name],$A4376),Organizations[Organization Name],0),"0000"),"}"))</f>
        <v>#REF!</v>
      </c>
      <c r="Q4376" t="e">
        <f>IF(INDEX(Variables[Variable Type],$A4376)="","",
CONCATENATE("  - &amp;VariableID",TEXT($A4376,"0000"),
" {","VariableTypeCV:  ",CHAR(34),INDEX(Variables[Variable Type],$A4376),CHAR(34),
", VariableCode:  ",CHAR(34),INDEX(Variables[Variable Code],$A4376),CHAR(34),
", VariableNameCV:  ",CHAR(34),INDEX(Variables[Variable Name],$A4376),CHAR(34),
", VariableDefinition:  ",CHAR(34),INDEX(Variables[Variable Definition],$A4376),CHAR(34),
", SpecciationCV:  ",CHAR(34),INDEX(Variables[Speciation],$A4376),CHAR(34),
", NoDataValue:  ",CHAR(34),INDEX(Variables[No Data Value],$A4376),CHAR(34),"}"))</f>
        <v>#REF!</v>
      </c>
    </row>
    <row r="4377" spans="1:17" x14ac:dyDescent="0.25">
      <c r="A4377">
        <v>4374</v>
      </c>
      <c r="D4377" t="e">
        <f>IF(INDEX(People[First Name],$A4377)="","",
CONCATENATE("  - &amp;PersonID",TEXT($A4377,"0000"),
" {","PersonFirstName:  ",CHAR(34),INDEX(People[First Name],$A4377),CHAR(34),
", PersonMiddleName:  ",CHAR(34),INDEX(People[Middle Name],$A4377),CHAR(34),
", PersonLastName:  ",CHAR(34),INDEX(People[Last Name],$A4377),CHAR(34),"}"))</f>
        <v>#REF!</v>
      </c>
      <c r="E4377" t="e">
        <f>IF(INDEX(Organizations[Organization Type '[CV']],$A4377)="","",
CONCATENATE("  - &amp;OrganizationID",TEXT($A4377,"0000"),
" {","OrganizationTypeCV:  ",CHAR(34),INDEX(Organizations[Organization Type '[CV']],$A4377),CHAR(34),
", OrganizationCode:  ",CHAR(34),INDEX(Organizations[Organization Code],$A4377),CHAR(34),
", OrganizationName:  ",CHAR(34),INDEX(Organizations[Organization Name],$A4377),CHAR(34),
", OrganizationDescription:  ",CHAR(34),INDEX(Organizations[Organization Description],$A4377),CHAR(34),
", OrganizationLink:  ",CHAR(34),INDEX(Organizations[Organization Link],$A4377),CHAR(34),"}"))</f>
        <v>#REF!</v>
      </c>
      <c r="F4377" t="e">
        <f>IF(INDEX(People[First Name],$A4377)="","",
CONCATENATE("  - &amp;AffiliationID",TEXT($A4377,"0000"),
" {PersonID: *PersonID",TEXT($A4377,"0000"),
", OrganizationID: *OrganizationID",TEXT(MATCH(INDEX(People[Organization Name],$A4377),Organizations[Organization Name],0),"0000"),
", IsPrimaryOrganizationContact: , AffiliationStartDate: , AffiliationEndDate: , PrimaryPhone: ",
", PrimaryEmail: ",CHAR(34),INDEX(People[Primary Email],$A4377),CHAR(34),
", PrimaryAddress: ",CHAR(34),INDEX(People[Primary Address],$A4377),CHAR(34),
", PersonLink: }"))</f>
        <v>#REF!</v>
      </c>
      <c r="H4377" t="e">
        <f>IF(COUNTA(CitationInformation)=0,"",IF(INDEX(AuthorList[Author Name],$A4377)="","",
CONCATENATE("  - &amp;AuthorListID",TEXT($A4377,"0000"),
"  {CitationID: *CitationID0001",
", PersonID: *PersonID",TEXT(MATCH(INDEX(AuthorList[Author Name],$A4377),People[Full Name],0),"0000"),
", AuthorOrder: ",INDEX(AuthorList[Author Number],$A4377),"}")))</f>
        <v>#REF!</v>
      </c>
      <c r="K4377" t="e">
        <f>IF(INDEX(SamplingFeatures[Feature Code],$A4377)="","",
CONCATENATE("  - &amp;SamplingFeatureID",TEXT($A4377,"0000"),
" {","SamplingFeatureUUID:  ",CHAR(34),INDEX(SamplingFeatures[Sampling Feature UUID],$A4377),CHAR(34),
", SamplingFeatureTypeCV:  ",CHAR(34),INDEX(SamplingFeatures[Sampling Feature Type],$A4377),CHAR(34),
", SamplingFeatureCode:  ",CHAR(34),INDEX(SamplingFeatures[Feature Code],$A4377),CHAR(34),
", SamplingFeatureName:  ",CHAR(34),INDEX(SamplingFeatures[Feature Name],$A4377),CHAR(34),
", SamplingFeatureDescription:  ",CHAR(34),INDEX(SamplingFeatures[Feature Description],$A4377),CHAR(34),
", SamplingFeatureGeotypeCV:  ",CHAR(34),INDEX(SamplingFeatures[Feature Geo Type],$A4377),CHAR(34),
", FeatureGeometry:  ",CHAR(34),INDEX(SamplingFeatures[Feature Geometry],$A4377),CHAR(34),
", Elevation_m:  ",CHAR(34),INDEX(SamplingFeatures[Elevation_m],$A4377),CHAR(34),
", ElevationDatumCV:  ",CHAR(34),ElevationDatum,CHAR(34),"}"))</f>
        <v>#REF!</v>
      </c>
      <c r="L4377" t="e">
        <f>IF(INDEX(SamplingFeatures[Sampling Feature Type],$A4377)&lt;&gt;"Site","",
CONCATENATE("  - &amp;SiteID",TEXT(SUMPRODUCT(--($L$3:$L4376&lt;&gt;"")),"0000"),
" {","SamplingFeatureID:  *SamplingFeatureID",TEXT($A4377,"0000"),
", SiteTypeCV:  ",CHAR(34),INDEX(Sites[Site Type],$A4377),CHAR(34),
", Latitude:  ",INDEX(Sites[Latitude],$A4377),
", Longitude:  ",INDEX(Sites[Longitude],$A4377),
", SRSName:  ",CHAR(34),LatLonDatum,CHAR(34),"}"))</f>
        <v>#REF!</v>
      </c>
      <c r="M4377" t="e">
        <f>IF(INDEX(SamplingFeatures[Sampling Feature Type],$A4377)&lt;&gt;"Specimen","",
CONCATENATE("  - &amp;SpecimenID",TEXT(SUMPRODUCT(--($M$3:$M4376&lt;&gt;"")),"0000"),
" {","SamplingFeatureID:  *SamplingFeatureID",TEXT($A4377,"0000"),
", SpecimenTypeCV:  ",CHAR(34),INDEX(Specimens[Specimen Type],$A4377),CHAR(34),
", SpecimenMediumCV:  ",INDEX(Specimens[Specimen Medium],$A4377),
", IsFieldSpecimen:  ",CHAR(34),INDEX(Specimens[Is Field Specimen?],$A4377),CHAR(34),"}"))</f>
        <v>#REF!</v>
      </c>
      <c r="N4377" t="e">
        <f>IF(COUNTA(SpatialOffsets[])=0,"", IF(INDEX(SpatialOffsets[Spatial Offset Type],$A4377)="","",
CONCATENATE("  - &amp;SpatialOffsetID",TEXT($A4377,"0000"),
" {","SpatialOffsetTypeCV:  ",CHAR(34),INDEX(SpatialOffsets[Spatial Offset Type],$A4377),CHAR(34),
", Offset1Value:  ",INDEX(SpatialOffsets[Offset 1 Value],$A4377),
", Offset1UnitID:  ",CHAR(34),INDEX(SpatialOffsets[Offset 1 Unit],$A4377),CHAR(34),
", Offset2Value:  ",INDEX(SpatialOffsets[Offset 2 Value],$A4377),
", Offset2UnitID:  ",CHAR(34),INDEX(SpatialOffsets[Offset 2 Unit],$A4377),CHAR(34),
", Offset3Value:  ",INDEX(SpatialOffsets[Offset 3 Value],$A4377),
", Offset3UnitID:  ",CHAR(34),INDEX(SpatialOffsets[Offset 3 Unit],$A4377),CHAR(34),,"}")))</f>
        <v>#REF!</v>
      </c>
      <c r="O4377" t="e">
        <f>IF(COUNTA(RelatedFeatures[])=0,"", IF(INDEX(RelatedFeatures[First Sampling Feature Code],$A4377)="","",
CONCATENATE("  - &amp;RelationID",TEXT($A4377,"0000"),
" {","SamplingFeatureID:  *SamplingFeatureID",TEXT(MATCH(INDEX(RelatedFeatures[First Sampling Feature Code],$A4377),SamplingFeatures[Feature Code],0),"0000"),
", RelationshipTypeCV:  ",CHAR(34),INDEX(RelatedFeatures[Relationship Type],$A4377),CHAR(34),
", RelatedFeatureID: *SamplingFeatureID",TEXT(MATCH(INDEX(RelatedFeatures[Second Sampling Feature Code],$A4377),SamplingFeatures[Feature Code],0),"0000"),
", SpatialOffsetID:  ",IF(INDEX(RelatedFeatures[Offset Number],$A4377)="","",CONCATENATE("*SpatialOffsetID",TEXT(INDEX(RelatedFeatures[Offset Number],$A4377),"0000"))),"}")))</f>
        <v>#REF!</v>
      </c>
      <c r="P4377" t="e">
        <f>IF(INDEX(Methods[Method Type],$A4377)="","",
CONCATENATE("  - &amp;MethodID",TEXT($A4377,"0000"),
" {","MethodTypeCV:  ",CHAR(34),INDEX(Methods[Method Type],$A4377),CHAR(34),
", MethodCode:  ",CHAR(34),INDEX(Methods[Method Code],$A4377),CHAR(34),
", MethodName:  ",CHAR(34),INDEX(Methods[Method Name],$A4377),CHAR(34),
", MethodDescription:  ",CHAR(34),INDEX(Methods[Method Description],$A4377),CHAR(34),
", MethodLink:  ",CHAR(34),INDEX(Methods[Method Link],$A4377),CHAR(34),
", OrganizationID: *OrganizationID",TEXT(MATCH(INDEX(Methods[Organization Name],$A4377),Organizations[Organization Name],0),"0000"),"}"))</f>
        <v>#REF!</v>
      </c>
      <c r="Q4377" t="e">
        <f>IF(INDEX(Variables[Variable Type],$A4377)="","",
CONCATENATE("  - &amp;VariableID",TEXT($A4377,"0000"),
" {","VariableTypeCV:  ",CHAR(34),INDEX(Variables[Variable Type],$A4377),CHAR(34),
", VariableCode:  ",CHAR(34),INDEX(Variables[Variable Code],$A4377),CHAR(34),
", VariableNameCV:  ",CHAR(34),INDEX(Variables[Variable Name],$A4377),CHAR(34),
", VariableDefinition:  ",CHAR(34),INDEX(Variables[Variable Definition],$A4377),CHAR(34),
", SpecciationCV:  ",CHAR(34),INDEX(Variables[Speciation],$A4377),CHAR(34),
", NoDataValue:  ",CHAR(34),INDEX(Variables[No Data Value],$A4377),CHAR(34),"}"))</f>
        <v>#REF!</v>
      </c>
    </row>
    <row r="4378" spans="1:17" x14ac:dyDescent="0.25">
      <c r="A4378">
        <v>4375</v>
      </c>
      <c r="D4378" t="e">
        <f>IF(INDEX(People[First Name],$A4378)="","",
CONCATENATE("  - &amp;PersonID",TEXT($A4378,"0000"),
" {","PersonFirstName:  ",CHAR(34),INDEX(People[First Name],$A4378),CHAR(34),
", PersonMiddleName:  ",CHAR(34),INDEX(People[Middle Name],$A4378),CHAR(34),
", PersonLastName:  ",CHAR(34),INDEX(People[Last Name],$A4378),CHAR(34),"}"))</f>
        <v>#REF!</v>
      </c>
      <c r="E4378" t="e">
        <f>IF(INDEX(Organizations[Organization Type '[CV']],$A4378)="","",
CONCATENATE("  - &amp;OrganizationID",TEXT($A4378,"0000"),
" {","OrganizationTypeCV:  ",CHAR(34),INDEX(Organizations[Organization Type '[CV']],$A4378),CHAR(34),
", OrganizationCode:  ",CHAR(34),INDEX(Organizations[Organization Code],$A4378),CHAR(34),
", OrganizationName:  ",CHAR(34),INDEX(Organizations[Organization Name],$A4378),CHAR(34),
", OrganizationDescription:  ",CHAR(34),INDEX(Organizations[Organization Description],$A4378),CHAR(34),
", OrganizationLink:  ",CHAR(34),INDEX(Organizations[Organization Link],$A4378),CHAR(34),"}"))</f>
        <v>#REF!</v>
      </c>
      <c r="F4378" t="e">
        <f>IF(INDEX(People[First Name],$A4378)="","",
CONCATENATE("  - &amp;AffiliationID",TEXT($A4378,"0000"),
" {PersonID: *PersonID",TEXT($A4378,"0000"),
", OrganizationID: *OrganizationID",TEXT(MATCH(INDEX(People[Organization Name],$A4378),Organizations[Organization Name],0),"0000"),
", IsPrimaryOrganizationContact: , AffiliationStartDate: , AffiliationEndDate: , PrimaryPhone: ",
", PrimaryEmail: ",CHAR(34),INDEX(People[Primary Email],$A4378),CHAR(34),
", PrimaryAddress: ",CHAR(34),INDEX(People[Primary Address],$A4378),CHAR(34),
", PersonLink: }"))</f>
        <v>#REF!</v>
      </c>
      <c r="H4378" t="e">
        <f>IF(COUNTA(CitationInformation)=0,"",IF(INDEX(AuthorList[Author Name],$A4378)="","",
CONCATENATE("  - &amp;AuthorListID",TEXT($A4378,"0000"),
"  {CitationID: *CitationID0001",
", PersonID: *PersonID",TEXT(MATCH(INDEX(AuthorList[Author Name],$A4378),People[Full Name],0),"0000"),
", AuthorOrder: ",INDEX(AuthorList[Author Number],$A4378),"}")))</f>
        <v>#REF!</v>
      </c>
      <c r="K4378" t="e">
        <f>IF(INDEX(SamplingFeatures[Feature Code],$A4378)="","",
CONCATENATE("  - &amp;SamplingFeatureID",TEXT($A4378,"0000"),
" {","SamplingFeatureUUID:  ",CHAR(34),INDEX(SamplingFeatures[Sampling Feature UUID],$A4378),CHAR(34),
", SamplingFeatureTypeCV:  ",CHAR(34),INDEX(SamplingFeatures[Sampling Feature Type],$A4378),CHAR(34),
", SamplingFeatureCode:  ",CHAR(34),INDEX(SamplingFeatures[Feature Code],$A4378),CHAR(34),
", SamplingFeatureName:  ",CHAR(34),INDEX(SamplingFeatures[Feature Name],$A4378),CHAR(34),
", SamplingFeatureDescription:  ",CHAR(34),INDEX(SamplingFeatures[Feature Description],$A4378),CHAR(34),
", SamplingFeatureGeotypeCV:  ",CHAR(34),INDEX(SamplingFeatures[Feature Geo Type],$A4378),CHAR(34),
", FeatureGeometry:  ",CHAR(34),INDEX(SamplingFeatures[Feature Geometry],$A4378),CHAR(34),
", Elevation_m:  ",CHAR(34),INDEX(SamplingFeatures[Elevation_m],$A4378),CHAR(34),
", ElevationDatumCV:  ",CHAR(34),ElevationDatum,CHAR(34),"}"))</f>
        <v>#REF!</v>
      </c>
      <c r="L4378" t="e">
        <f>IF(INDEX(SamplingFeatures[Sampling Feature Type],$A4378)&lt;&gt;"Site","",
CONCATENATE("  - &amp;SiteID",TEXT(SUMPRODUCT(--($L$3:$L4377&lt;&gt;"")),"0000"),
" {","SamplingFeatureID:  *SamplingFeatureID",TEXT($A4378,"0000"),
", SiteTypeCV:  ",CHAR(34),INDEX(Sites[Site Type],$A4378),CHAR(34),
", Latitude:  ",INDEX(Sites[Latitude],$A4378),
", Longitude:  ",INDEX(Sites[Longitude],$A4378),
", SRSName:  ",CHAR(34),LatLonDatum,CHAR(34),"}"))</f>
        <v>#REF!</v>
      </c>
      <c r="M4378" t="e">
        <f>IF(INDEX(SamplingFeatures[Sampling Feature Type],$A4378)&lt;&gt;"Specimen","",
CONCATENATE("  - &amp;SpecimenID",TEXT(SUMPRODUCT(--($M$3:$M4377&lt;&gt;"")),"0000"),
" {","SamplingFeatureID:  *SamplingFeatureID",TEXT($A4378,"0000"),
", SpecimenTypeCV:  ",CHAR(34),INDEX(Specimens[Specimen Type],$A4378),CHAR(34),
", SpecimenMediumCV:  ",INDEX(Specimens[Specimen Medium],$A4378),
", IsFieldSpecimen:  ",CHAR(34),INDEX(Specimens[Is Field Specimen?],$A4378),CHAR(34),"}"))</f>
        <v>#REF!</v>
      </c>
      <c r="N4378" t="e">
        <f>IF(COUNTA(SpatialOffsets[])=0,"", IF(INDEX(SpatialOffsets[Spatial Offset Type],$A4378)="","",
CONCATENATE("  - &amp;SpatialOffsetID",TEXT($A4378,"0000"),
" {","SpatialOffsetTypeCV:  ",CHAR(34),INDEX(SpatialOffsets[Spatial Offset Type],$A4378),CHAR(34),
", Offset1Value:  ",INDEX(SpatialOffsets[Offset 1 Value],$A4378),
", Offset1UnitID:  ",CHAR(34),INDEX(SpatialOffsets[Offset 1 Unit],$A4378),CHAR(34),
", Offset2Value:  ",INDEX(SpatialOffsets[Offset 2 Value],$A4378),
", Offset2UnitID:  ",CHAR(34),INDEX(SpatialOffsets[Offset 2 Unit],$A4378),CHAR(34),
", Offset3Value:  ",INDEX(SpatialOffsets[Offset 3 Value],$A4378),
", Offset3UnitID:  ",CHAR(34),INDEX(SpatialOffsets[Offset 3 Unit],$A4378),CHAR(34),,"}")))</f>
        <v>#REF!</v>
      </c>
      <c r="O4378" t="e">
        <f>IF(COUNTA(RelatedFeatures[])=0,"", IF(INDEX(RelatedFeatures[First Sampling Feature Code],$A4378)="","",
CONCATENATE("  - &amp;RelationID",TEXT($A4378,"0000"),
" {","SamplingFeatureID:  *SamplingFeatureID",TEXT(MATCH(INDEX(RelatedFeatures[First Sampling Feature Code],$A4378),SamplingFeatures[Feature Code],0),"0000"),
", RelationshipTypeCV:  ",CHAR(34),INDEX(RelatedFeatures[Relationship Type],$A4378),CHAR(34),
", RelatedFeatureID: *SamplingFeatureID",TEXT(MATCH(INDEX(RelatedFeatures[Second Sampling Feature Code],$A4378),SamplingFeatures[Feature Code],0),"0000"),
", SpatialOffsetID:  ",IF(INDEX(RelatedFeatures[Offset Number],$A4378)="","",CONCATENATE("*SpatialOffsetID",TEXT(INDEX(RelatedFeatures[Offset Number],$A4378),"0000"))),"}")))</f>
        <v>#REF!</v>
      </c>
      <c r="P4378" t="e">
        <f>IF(INDEX(Methods[Method Type],$A4378)="","",
CONCATENATE("  - &amp;MethodID",TEXT($A4378,"0000"),
" {","MethodTypeCV:  ",CHAR(34),INDEX(Methods[Method Type],$A4378),CHAR(34),
", MethodCode:  ",CHAR(34),INDEX(Methods[Method Code],$A4378),CHAR(34),
", MethodName:  ",CHAR(34),INDEX(Methods[Method Name],$A4378),CHAR(34),
", MethodDescription:  ",CHAR(34),INDEX(Methods[Method Description],$A4378),CHAR(34),
", MethodLink:  ",CHAR(34),INDEX(Methods[Method Link],$A4378),CHAR(34),
", OrganizationID: *OrganizationID",TEXT(MATCH(INDEX(Methods[Organization Name],$A4378),Organizations[Organization Name],0),"0000"),"}"))</f>
        <v>#REF!</v>
      </c>
      <c r="Q4378" t="e">
        <f>IF(INDEX(Variables[Variable Type],$A4378)="","",
CONCATENATE("  - &amp;VariableID",TEXT($A4378,"0000"),
" {","VariableTypeCV:  ",CHAR(34),INDEX(Variables[Variable Type],$A4378),CHAR(34),
", VariableCode:  ",CHAR(34),INDEX(Variables[Variable Code],$A4378),CHAR(34),
", VariableNameCV:  ",CHAR(34),INDEX(Variables[Variable Name],$A4378),CHAR(34),
", VariableDefinition:  ",CHAR(34),INDEX(Variables[Variable Definition],$A4378),CHAR(34),
", SpecciationCV:  ",CHAR(34),INDEX(Variables[Speciation],$A4378),CHAR(34),
", NoDataValue:  ",CHAR(34),INDEX(Variables[No Data Value],$A4378),CHAR(34),"}"))</f>
        <v>#REF!</v>
      </c>
    </row>
    <row r="4379" spans="1:17" x14ac:dyDescent="0.25">
      <c r="A4379">
        <v>4376</v>
      </c>
      <c r="D4379" t="e">
        <f>IF(INDEX(People[First Name],$A4379)="","",
CONCATENATE("  - &amp;PersonID",TEXT($A4379,"0000"),
" {","PersonFirstName:  ",CHAR(34),INDEX(People[First Name],$A4379),CHAR(34),
", PersonMiddleName:  ",CHAR(34),INDEX(People[Middle Name],$A4379),CHAR(34),
", PersonLastName:  ",CHAR(34),INDEX(People[Last Name],$A4379),CHAR(34),"}"))</f>
        <v>#REF!</v>
      </c>
      <c r="E4379" t="e">
        <f>IF(INDEX(Organizations[Organization Type '[CV']],$A4379)="","",
CONCATENATE("  - &amp;OrganizationID",TEXT($A4379,"0000"),
" {","OrganizationTypeCV:  ",CHAR(34),INDEX(Organizations[Organization Type '[CV']],$A4379),CHAR(34),
", OrganizationCode:  ",CHAR(34),INDEX(Organizations[Organization Code],$A4379),CHAR(34),
", OrganizationName:  ",CHAR(34),INDEX(Organizations[Organization Name],$A4379),CHAR(34),
", OrganizationDescription:  ",CHAR(34),INDEX(Organizations[Organization Description],$A4379),CHAR(34),
", OrganizationLink:  ",CHAR(34),INDEX(Organizations[Organization Link],$A4379),CHAR(34),"}"))</f>
        <v>#REF!</v>
      </c>
      <c r="F4379" t="e">
        <f>IF(INDEX(People[First Name],$A4379)="","",
CONCATENATE("  - &amp;AffiliationID",TEXT($A4379,"0000"),
" {PersonID: *PersonID",TEXT($A4379,"0000"),
", OrganizationID: *OrganizationID",TEXT(MATCH(INDEX(People[Organization Name],$A4379),Organizations[Organization Name],0),"0000"),
", IsPrimaryOrganizationContact: , AffiliationStartDate: , AffiliationEndDate: , PrimaryPhone: ",
", PrimaryEmail: ",CHAR(34),INDEX(People[Primary Email],$A4379),CHAR(34),
", PrimaryAddress: ",CHAR(34),INDEX(People[Primary Address],$A4379),CHAR(34),
", PersonLink: }"))</f>
        <v>#REF!</v>
      </c>
      <c r="H4379" t="e">
        <f>IF(COUNTA(CitationInformation)=0,"",IF(INDEX(AuthorList[Author Name],$A4379)="","",
CONCATENATE("  - &amp;AuthorListID",TEXT($A4379,"0000"),
"  {CitationID: *CitationID0001",
", PersonID: *PersonID",TEXT(MATCH(INDEX(AuthorList[Author Name],$A4379),People[Full Name],0),"0000"),
", AuthorOrder: ",INDEX(AuthorList[Author Number],$A4379),"}")))</f>
        <v>#REF!</v>
      </c>
      <c r="K4379" t="e">
        <f>IF(INDEX(SamplingFeatures[Feature Code],$A4379)="","",
CONCATENATE("  - &amp;SamplingFeatureID",TEXT($A4379,"0000"),
" {","SamplingFeatureUUID:  ",CHAR(34),INDEX(SamplingFeatures[Sampling Feature UUID],$A4379),CHAR(34),
", SamplingFeatureTypeCV:  ",CHAR(34),INDEX(SamplingFeatures[Sampling Feature Type],$A4379),CHAR(34),
", SamplingFeatureCode:  ",CHAR(34),INDEX(SamplingFeatures[Feature Code],$A4379),CHAR(34),
", SamplingFeatureName:  ",CHAR(34),INDEX(SamplingFeatures[Feature Name],$A4379),CHAR(34),
", SamplingFeatureDescription:  ",CHAR(34),INDEX(SamplingFeatures[Feature Description],$A4379),CHAR(34),
", SamplingFeatureGeotypeCV:  ",CHAR(34),INDEX(SamplingFeatures[Feature Geo Type],$A4379),CHAR(34),
", FeatureGeometry:  ",CHAR(34),INDEX(SamplingFeatures[Feature Geometry],$A4379),CHAR(34),
", Elevation_m:  ",CHAR(34),INDEX(SamplingFeatures[Elevation_m],$A4379),CHAR(34),
", ElevationDatumCV:  ",CHAR(34),ElevationDatum,CHAR(34),"}"))</f>
        <v>#REF!</v>
      </c>
      <c r="L4379" t="e">
        <f>IF(INDEX(SamplingFeatures[Sampling Feature Type],$A4379)&lt;&gt;"Site","",
CONCATENATE("  - &amp;SiteID",TEXT(SUMPRODUCT(--($L$3:$L4378&lt;&gt;"")),"0000"),
" {","SamplingFeatureID:  *SamplingFeatureID",TEXT($A4379,"0000"),
", SiteTypeCV:  ",CHAR(34),INDEX(Sites[Site Type],$A4379),CHAR(34),
", Latitude:  ",INDEX(Sites[Latitude],$A4379),
", Longitude:  ",INDEX(Sites[Longitude],$A4379),
", SRSName:  ",CHAR(34),LatLonDatum,CHAR(34),"}"))</f>
        <v>#REF!</v>
      </c>
      <c r="M4379" t="e">
        <f>IF(INDEX(SamplingFeatures[Sampling Feature Type],$A4379)&lt;&gt;"Specimen","",
CONCATENATE("  - &amp;SpecimenID",TEXT(SUMPRODUCT(--($M$3:$M4378&lt;&gt;"")),"0000"),
" {","SamplingFeatureID:  *SamplingFeatureID",TEXT($A4379,"0000"),
", SpecimenTypeCV:  ",CHAR(34),INDEX(Specimens[Specimen Type],$A4379),CHAR(34),
", SpecimenMediumCV:  ",INDEX(Specimens[Specimen Medium],$A4379),
", IsFieldSpecimen:  ",CHAR(34),INDEX(Specimens[Is Field Specimen?],$A4379),CHAR(34),"}"))</f>
        <v>#REF!</v>
      </c>
      <c r="N4379" t="e">
        <f>IF(COUNTA(SpatialOffsets[])=0,"", IF(INDEX(SpatialOffsets[Spatial Offset Type],$A4379)="","",
CONCATENATE("  - &amp;SpatialOffsetID",TEXT($A4379,"0000"),
" {","SpatialOffsetTypeCV:  ",CHAR(34),INDEX(SpatialOffsets[Spatial Offset Type],$A4379),CHAR(34),
", Offset1Value:  ",INDEX(SpatialOffsets[Offset 1 Value],$A4379),
", Offset1UnitID:  ",CHAR(34),INDEX(SpatialOffsets[Offset 1 Unit],$A4379),CHAR(34),
", Offset2Value:  ",INDEX(SpatialOffsets[Offset 2 Value],$A4379),
", Offset2UnitID:  ",CHAR(34),INDEX(SpatialOffsets[Offset 2 Unit],$A4379),CHAR(34),
", Offset3Value:  ",INDEX(SpatialOffsets[Offset 3 Value],$A4379),
", Offset3UnitID:  ",CHAR(34),INDEX(SpatialOffsets[Offset 3 Unit],$A4379),CHAR(34),,"}")))</f>
        <v>#REF!</v>
      </c>
      <c r="O4379" t="e">
        <f>IF(COUNTA(RelatedFeatures[])=0,"", IF(INDEX(RelatedFeatures[First Sampling Feature Code],$A4379)="","",
CONCATENATE("  - &amp;RelationID",TEXT($A4379,"0000"),
" {","SamplingFeatureID:  *SamplingFeatureID",TEXT(MATCH(INDEX(RelatedFeatures[First Sampling Feature Code],$A4379),SamplingFeatures[Feature Code],0),"0000"),
", RelationshipTypeCV:  ",CHAR(34),INDEX(RelatedFeatures[Relationship Type],$A4379),CHAR(34),
", RelatedFeatureID: *SamplingFeatureID",TEXT(MATCH(INDEX(RelatedFeatures[Second Sampling Feature Code],$A4379),SamplingFeatures[Feature Code],0),"0000"),
", SpatialOffsetID:  ",IF(INDEX(RelatedFeatures[Offset Number],$A4379)="","",CONCATENATE("*SpatialOffsetID",TEXT(INDEX(RelatedFeatures[Offset Number],$A4379),"0000"))),"}")))</f>
        <v>#REF!</v>
      </c>
      <c r="P4379" t="e">
        <f>IF(INDEX(Methods[Method Type],$A4379)="","",
CONCATENATE("  - &amp;MethodID",TEXT($A4379,"0000"),
" {","MethodTypeCV:  ",CHAR(34),INDEX(Methods[Method Type],$A4379),CHAR(34),
", MethodCode:  ",CHAR(34),INDEX(Methods[Method Code],$A4379),CHAR(34),
", MethodName:  ",CHAR(34),INDEX(Methods[Method Name],$A4379),CHAR(34),
", MethodDescription:  ",CHAR(34),INDEX(Methods[Method Description],$A4379),CHAR(34),
", MethodLink:  ",CHAR(34),INDEX(Methods[Method Link],$A4379),CHAR(34),
", OrganizationID: *OrganizationID",TEXT(MATCH(INDEX(Methods[Organization Name],$A4379),Organizations[Organization Name],0),"0000"),"}"))</f>
        <v>#REF!</v>
      </c>
      <c r="Q4379" t="e">
        <f>IF(INDEX(Variables[Variable Type],$A4379)="","",
CONCATENATE("  - &amp;VariableID",TEXT($A4379,"0000"),
" {","VariableTypeCV:  ",CHAR(34),INDEX(Variables[Variable Type],$A4379),CHAR(34),
", VariableCode:  ",CHAR(34),INDEX(Variables[Variable Code],$A4379),CHAR(34),
", VariableNameCV:  ",CHAR(34),INDEX(Variables[Variable Name],$A4379),CHAR(34),
", VariableDefinition:  ",CHAR(34),INDEX(Variables[Variable Definition],$A4379),CHAR(34),
", SpecciationCV:  ",CHAR(34),INDEX(Variables[Speciation],$A4379),CHAR(34),
", NoDataValue:  ",CHAR(34),INDEX(Variables[No Data Value],$A4379),CHAR(34),"}"))</f>
        <v>#REF!</v>
      </c>
    </row>
    <row r="4380" spans="1:17" x14ac:dyDescent="0.25">
      <c r="A4380">
        <v>4377</v>
      </c>
      <c r="D4380" t="e">
        <f>IF(INDEX(People[First Name],$A4380)="","",
CONCATENATE("  - &amp;PersonID",TEXT($A4380,"0000"),
" {","PersonFirstName:  ",CHAR(34),INDEX(People[First Name],$A4380),CHAR(34),
", PersonMiddleName:  ",CHAR(34),INDEX(People[Middle Name],$A4380),CHAR(34),
", PersonLastName:  ",CHAR(34),INDEX(People[Last Name],$A4380),CHAR(34),"}"))</f>
        <v>#REF!</v>
      </c>
      <c r="E4380" t="e">
        <f>IF(INDEX(Organizations[Organization Type '[CV']],$A4380)="","",
CONCATENATE("  - &amp;OrganizationID",TEXT($A4380,"0000"),
" {","OrganizationTypeCV:  ",CHAR(34),INDEX(Organizations[Organization Type '[CV']],$A4380),CHAR(34),
", OrganizationCode:  ",CHAR(34),INDEX(Organizations[Organization Code],$A4380),CHAR(34),
", OrganizationName:  ",CHAR(34),INDEX(Organizations[Organization Name],$A4380),CHAR(34),
", OrganizationDescription:  ",CHAR(34),INDEX(Organizations[Organization Description],$A4380),CHAR(34),
", OrganizationLink:  ",CHAR(34),INDEX(Organizations[Organization Link],$A4380),CHAR(34),"}"))</f>
        <v>#REF!</v>
      </c>
      <c r="F4380" t="e">
        <f>IF(INDEX(People[First Name],$A4380)="","",
CONCATENATE("  - &amp;AffiliationID",TEXT($A4380,"0000"),
" {PersonID: *PersonID",TEXT($A4380,"0000"),
", OrganizationID: *OrganizationID",TEXT(MATCH(INDEX(People[Organization Name],$A4380),Organizations[Organization Name],0),"0000"),
", IsPrimaryOrganizationContact: , AffiliationStartDate: , AffiliationEndDate: , PrimaryPhone: ",
", PrimaryEmail: ",CHAR(34),INDEX(People[Primary Email],$A4380),CHAR(34),
", PrimaryAddress: ",CHAR(34),INDEX(People[Primary Address],$A4380),CHAR(34),
", PersonLink: }"))</f>
        <v>#REF!</v>
      </c>
      <c r="H4380" t="e">
        <f>IF(COUNTA(CitationInformation)=0,"",IF(INDEX(AuthorList[Author Name],$A4380)="","",
CONCATENATE("  - &amp;AuthorListID",TEXT($A4380,"0000"),
"  {CitationID: *CitationID0001",
", PersonID: *PersonID",TEXT(MATCH(INDEX(AuthorList[Author Name],$A4380),People[Full Name],0),"0000"),
", AuthorOrder: ",INDEX(AuthorList[Author Number],$A4380),"}")))</f>
        <v>#REF!</v>
      </c>
      <c r="K4380" t="e">
        <f>IF(INDEX(SamplingFeatures[Feature Code],$A4380)="","",
CONCATENATE("  - &amp;SamplingFeatureID",TEXT($A4380,"0000"),
" {","SamplingFeatureUUID:  ",CHAR(34),INDEX(SamplingFeatures[Sampling Feature UUID],$A4380),CHAR(34),
", SamplingFeatureTypeCV:  ",CHAR(34),INDEX(SamplingFeatures[Sampling Feature Type],$A4380),CHAR(34),
", SamplingFeatureCode:  ",CHAR(34),INDEX(SamplingFeatures[Feature Code],$A4380),CHAR(34),
", SamplingFeatureName:  ",CHAR(34),INDEX(SamplingFeatures[Feature Name],$A4380),CHAR(34),
", SamplingFeatureDescription:  ",CHAR(34),INDEX(SamplingFeatures[Feature Description],$A4380),CHAR(34),
", SamplingFeatureGeotypeCV:  ",CHAR(34),INDEX(SamplingFeatures[Feature Geo Type],$A4380),CHAR(34),
", FeatureGeometry:  ",CHAR(34),INDEX(SamplingFeatures[Feature Geometry],$A4380),CHAR(34),
", Elevation_m:  ",CHAR(34),INDEX(SamplingFeatures[Elevation_m],$A4380),CHAR(34),
", ElevationDatumCV:  ",CHAR(34),ElevationDatum,CHAR(34),"}"))</f>
        <v>#REF!</v>
      </c>
      <c r="L4380" t="e">
        <f>IF(INDEX(SamplingFeatures[Sampling Feature Type],$A4380)&lt;&gt;"Site","",
CONCATENATE("  - &amp;SiteID",TEXT(SUMPRODUCT(--($L$3:$L4379&lt;&gt;"")),"0000"),
" {","SamplingFeatureID:  *SamplingFeatureID",TEXT($A4380,"0000"),
", SiteTypeCV:  ",CHAR(34),INDEX(Sites[Site Type],$A4380),CHAR(34),
", Latitude:  ",INDEX(Sites[Latitude],$A4380),
", Longitude:  ",INDEX(Sites[Longitude],$A4380),
", SRSName:  ",CHAR(34),LatLonDatum,CHAR(34),"}"))</f>
        <v>#REF!</v>
      </c>
      <c r="M4380" t="e">
        <f>IF(INDEX(SamplingFeatures[Sampling Feature Type],$A4380)&lt;&gt;"Specimen","",
CONCATENATE("  - &amp;SpecimenID",TEXT(SUMPRODUCT(--($M$3:$M4379&lt;&gt;"")),"0000"),
" {","SamplingFeatureID:  *SamplingFeatureID",TEXT($A4380,"0000"),
", SpecimenTypeCV:  ",CHAR(34),INDEX(Specimens[Specimen Type],$A4380),CHAR(34),
", SpecimenMediumCV:  ",INDEX(Specimens[Specimen Medium],$A4380),
", IsFieldSpecimen:  ",CHAR(34),INDEX(Specimens[Is Field Specimen?],$A4380),CHAR(34),"}"))</f>
        <v>#REF!</v>
      </c>
      <c r="N4380" t="e">
        <f>IF(COUNTA(SpatialOffsets[])=0,"", IF(INDEX(SpatialOffsets[Spatial Offset Type],$A4380)="","",
CONCATENATE("  - &amp;SpatialOffsetID",TEXT($A4380,"0000"),
" {","SpatialOffsetTypeCV:  ",CHAR(34),INDEX(SpatialOffsets[Spatial Offset Type],$A4380),CHAR(34),
", Offset1Value:  ",INDEX(SpatialOffsets[Offset 1 Value],$A4380),
", Offset1UnitID:  ",CHAR(34),INDEX(SpatialOffsets[Offset 1 Unit],$A4380),CHAR(34),
", Offset2Value:  ",INDEX(SpatialOffsets[Offset 2 Value],$A4380),
", Offset2UnitID:  ",CHAR(34),INDEX(SpatialOffsets[Offset 2 Unit],$A4380),CHAR(34),
", Offset3Value:  ",INDEX(SpatialOffsets[Offset 3 Value],$A4380),
", Offset3UnitID:  ",CHAR(34),INDEX(SpatialOffsets[Offset 3 Unit],$A4380),CHAR(34),,"}")))</f>
        <v>#REF!</v>
      </c>
      <c r="O4380" t="e">
        <f>IF(COUNTA(RelatedFeatures[])=0,"", IF(INDEX(RelatedFeatures[First Sampling Feature Code],$A4380)="","",
CONCATENATE("  - &amp;RelationID",TEXT($A4380,"0000"),
" {","SamplingFeatureID:  *SamplingFeatureID",TEXT(MATCH(INDEX(RelatedFeatures[First Sampling Feature Code],$A4380),SamplingFeatures[Feature Code],0),"0000"),
", RelationshipTypeCV:  ",CHAR(34),INDEX(RelatedFeatures[Relationship Type],$A4380),CHAR(34),
", RelatedFeatureID: *SamplingFeatureID",TEXT(MATCH(INDEX(RelatedFeatures[Second Sampling Feature Code],$A4380),SamplingFeatures[Feature Code],0),"0000"),
", SpatialOffsetID:  ",IF(INDEX(RelatedFeatures[Offset Number],$A4380)="","",CONCATENATE("*SpatialOffsetID",TEXT(INDEX(RelatedFeatures[Offset Number],$A4380),"0000"))),"}")))</f>
        <v>#REF!</v>
      </c>
      <c r="P4380" t="e">
        <f>IF(INDEX(Methods[Method Type],$A4380)="","",
CONCATENATE("  - &amp;MethodID",TEXT($A4380,"0000"),
" {","MethodTypeCV:  ",CHAR(34),INDEX(Methods[Method Type],$A4380),CHAR(34),
", MethodCode:  ",CHAR(34),INDEX(Methods[Method Code],$A4380),CHAR(34),
", MethodName:  ",CHAR(34),INDEX(Methods[Method Name],$A4380),CHAR(34),
", MethodDescription:  ",CHAR(34),INDEX(Methods[Method Description],$A4380),CHAR(34),
", MethodLink:  ",CHAR(34),INDEX(Methods[Method Link],$A4380),CHAR(34),
", OrganizationID: *OrganizationID",TEXT(MATCH(INDEX(Methods[Organization Name],$A4380),Organizations[Organization Name],0),"0000"),"}"))</f>
        <v>#REF!</v>
      </c>
      <c r="Q4380" t="e">
        <f>IF(INDEX(Variables[Variable Type],$A4380)="","",
CONCATENATE("  - &amp;VariableID",TEXT($A4380,"0000"),
" {","VariableTypeCV:  ",CHAR(34),INDEX(Variables[Variable Type],$A4380),CHAR(34),
", VariableCode:  ",CHAR(34),INDEX(Variables[Variable Code],$A4380),CHAR(34),
", VariableNameCV:  ",CHAR(34),INDEX(Variables[Variable Name],$A4380),CHAR(34),
", VariableDefinition:  ",CHAR(34),INDEX(Variables[Variable Definition],$A4380),CHAR(34),
", SpecciationCV:  ",CHAR(34),INDEX(Variables[Speciation],$A4380),CHAR(34),
", NoDataValue:  ",CHAR(34),INDEX(Variables[No Data Value],$A4380),CHAR(34),"}"))</f>
        <v>#REF!</v>
      </c>
    </row>
    <row r="4381" spans="1:17" x14ac:dyDescent="0.25">
      <c r="A4381">
        <v>4378</v>
      </c>
      <c r="D4381" t="e">
        <f>IF(INDEX(People[First Name],$A4381)="","",
CONCATENATE("  - &amp;PersonID",TEXT($A4381,"0000"),
" {","PersonFirstName:  ",CHAR(34),INDEX(People[First Name],$A4381),CHAR(34),
", PersonMiddleName:  ",CHAR(34),INDEX(People[Middle Name],$A4381),CHAR(34),
", PersonLastName:  ",CHAR(34),INDEX(People[Last Name],$A4381),CHAR(34),"}"))</f>
        <v>#REF!</v>
      </c>
      <c r="E4381" t="e">
        <f>IF(INDEX(Organizations[Organization Type '[CV']],$A4381)="","",
CONCATENATE("  - &amp;OrganizationID",TEXT($A4381,"0000"),
" {","OrganizationTypeCV:  ",CHAR(34),INDEX(Organizations[Organization Type '[CV']],$A4381),CHAR(34),
", OrganizationCode:  ",CHAR(34),INDEX(Organizations[Organization Code],$A4381),CHAR(34),
", OrganizationName:  ",CHAR(34),INDEX(Organizations[Organization Name],$A4381),CHAR(34),
", OrganizationDescription:  ",CHAR(34),INDEX(Organizations[Organization Description],$A4381),CHAR(34),
", OrganizationLink:  ",CHAR(34),INDEX(Organizations[Organization Link],$A4381),CHAR(34),"}"))</f>
        <v>#REF!</v>
      </c>
      <c r="F4381" t="e">
        <f>IF(INDEX(People[First Name],$A4381)="","",
CONCATENATE("  - &amp;AffiliationID",TEXT($A4381,"0000"),
" {PersonID: *PersonID",TEXT($A4381,"0000"),
", OrganizationID: *OrganizationID",TEXT(MATCH(INDEX(People[Organization Name],$A4381),Organizations[Organization Name],0),"0000"),
", IsPrimaryOrganizationContact: , AffiliationStartDate: , AffiliationEndDate: , PrimaryPhone: ",
", PrimaryEmail: ",CHAR(34),INDEX(People[Primary Email],$A4381),CHAR(34),
", PrimaryAddress: ",CHAR(34),INDEX(People[Primary Address],$A4381),CHAR(34),
", PersonLink: }"))</f>
        <v>#REF!</v>
      </c>
      <c r="H4381" t="e">
        <f>IF(COUNTA(CitationInformation)=0,"",IF(INDEX(AuthorList[Author Name],$A4381)="","",
CONCATENATE("  - &amp;AuthorListID",TEXT($A4381,"0000"),
"  {CitationID: *CitationID0001",
", PersonID: *PersonID",TEXT(MATCH(INDEX(AuthorList[Author Name],$A4381),People[Full Name],0),"0000"),
", AuthorOrder: ",INDEX(AuthorList[Author Number],$A4381),"}")))</f>
        <v>#REF!</v>
      </c>
      <c r="K4381" t="e">
        <f>IF(INDEX(SamplingFeatures[Feature Code],$A4381)="","",
CONCATENATE("  - &amp;SamplingFeatureID",TEXT($A4381,"0000"),
" {","SamplingFeatureUUID:  ",CHAR(34),INDEX(SamplingFeatures[Sampling Feature UUID],$A4381),CHAR(34),
", SamplingFeatureTypeCV:  ",CHAR(34),INDEX(SamplingFeatures[Sampling Feature Type],$A4381),CHAR(34),
", SamplingFeatureCode:  ",CHAR(34),INDEX(SamplingFeatures[Feature Code],$A4381),CHAR(34),
", SamplingFeatureName:  ",CHAR(34),INDEX(SamplingFeatures[Feature Name],$A4381),CHAR(34),
", SamplingFeatureDescription:  ",CHAR(34),INDEX(SamplingFeatures[Feature Description],$A4381),CHAR(34),
", SamplingFeatureGeotypeCV:  ",CHAR(34),INDEX(SamplingFeatures[Feature Geo Type],$A4381),CHAR(34),
", FeatureGeometry:  ",CHAR(34),INDEX(SamplingFeatures[Feature Geometry],$A4381),CHAR(34),
", Elevation_m:  ",CHAR(34),INDEX(SamplingFeatures[Elevation_m],$A4381),CHAR(34),
", ElevationDatumCV:  ",CHAR(34),ElevationDatum,CHAR(34),"}"))</f>
        <v>#REF!</v>
      </c>
      <c r="L4381" t="e">
        <f>IF(INDEX(SamplingFeatures[Sampling Feature Type],$A4381)&lt;&gt;"Site","",
CONCATENATE("  - &amp;SiteID",TEXT(SUMPRODUCT(--($L$3:$L4380&lt;&gt;"")),"0000"),
" {","SamplingFeatureID:  *SamplingFeatureID",TEXT($A4381,"0000"),
", SiteTypeCV:  ",CHAR(34),INDEX(Sites[Site Type],$A4381),CHAR(34),
", Latitude:  ",INDEX(Sites[Latitude],$A4381),
", Longitude:  ",INDEX(Sites[Longitude],$A4381),
", SRSName:  ",CHAR(34),LatLonDatum,CHAR(34),"}"))</f>
        <v>#REF!</v>
      </c>
      <c r="M4381" t="e">
        <f>IF(INDEX(SamplingFeatures[Sampling Feature Type],$A4381)&lt;&gt;"Specimen","",
CONCATENATE("  - &amp;SpecimenID",TEXT(SUMPRODUCT(--($M$3:$M4380&lt;&gt;"")),"0000"),
" {","SamplingFeatureID:  *SamplingFeatureID",TEXT($A4381,"0000"),
", SpecimenTypeCV:  ",CHAR(34),INDEX(Specimens[Specimen Type],$A4381),CHAR(34),
", SpecimenMediumCV:  ",INDEX(Specimens[Specimen Medium],$A4381),
", IsFieldSpecimen:  ",CHAR(34),INDEX(Specimens[Is Field Specimen?],$A4381),CHAR(34),"}"))</f>
        <v>#REF!</v>
      </c>
      <c r="N4381" t="e">
        <f>IF(COUNTA(SpatialOffsets[])=0,"", IF(INDEX(SpatialOffsets[Spatial Offset Type],$A4381)="","",
CONCATENATE("  - &amp;SpatialOffsetID",TEXT($A4381,"0000"),
" {","SpatialOffsetTypeCV:  ",CHAR(34),INDEX(SpatialOffsets[Spatial Offset Type],$A4381),CHAR(34),
", Offset1Value:  ",INDEX(SpatialOffsets[Offset 1 Value],$A4381),
", Offset1UnitID:  ",CHAR(34),INDEX(SpatialOffsets[Offset 1 Unit],$A4381),CHAR(34),
", Offset2Value:  ",INDEX(SpatialOffsets[Offset 2 Value],$A4381),
", Offset2UnitID:  ",CHAR(34),INDEX(SpatialOffsets[Offset 2 Unit],$A4381),CHAR(34),
", Offset3Value:  ",INDEX(SpatialOffsets[Offset 3 Value],$A4381),
", Offset3UnitID:  ",CHAR(34),INDEX(SpatialOffsets[Offset 3 Unit],$A4381),CHAR(34),,"}")))</f>
        <v>#REF!</v>
      </c>
      <c r="O4381" t="e">
        <f>IF(COUNTA(RelatedFeatures[])=0,"", IF(INDEX(RelatedFeatures[First Sampling Feature Code],$A4381)="","",
CONCATENATE("  - &amp;RelationID",TEXT($A4381,"0000"),
" {","SamplingFeatureID:  *SamplingFeatureID",TEXT(MATCH(INDEX(RelatedFeatures[First Sampling Feature Code],$A4381),SamplingFeatures[Feature Code],0),"0000"),
", RelationshipTypeCV:  ",CHAR(34),INDEX(RelatedFeatures[Relationship Type],$A4381),CHAR(34),
", RelatedFeatureID: *SamplingFeatureID",TEXT(MATCH(INDEX(RelatedFeatures[Second Sampling Feature Code],$A4381),SamplingFeatures[Feature Code],0),"0000"),
", SpatialOffsetID:  ",IF(INDEX(RelatedFeatures[Offset Number],$A4381)="","",CONCATENATE("*SpatialOffsetID",TEXT(INDEX(RelatedFeatures[Offset Number],$A4381),"0000"))),"}")))</f>
        <v>#REF!</v>
      </c>
      <c r="P4381" t="e">
        <f>IF(INDEX(Methods[Method Type],$A4381)="","",
CONCATENATE("  - &amp;MethodID",TEXT($A4381,"0000"),
" {","MethodTypeCV:  ",CHAR(34),INDEX(Methods[Method Type],$A4381),CHAR(34),
", MethodCode:  ",CHAR(34),INDEX(Methods[Method Code],$A4381),CHAR(34),
", MethodName:  ",CHAR(34),INDEX(Methods[Method Name],$A4381),CHAR(34),
", MethodDescription:  ",CHAR(34),INDEX(Methods[Method Description],$A4381),CHAR(34),
", MethodLink:  ",CHAR(34),INDEX(Methods[Method Link],$A4381),CHAR(34),
", OrganizationID: *OrganizationID",TEXT(MATCH(INDEX(Methods[Organization Name],$A4381),Organizations[Organization Name],0),"0000"),"}"))</f>
        <v>#REF!</v>
      </c>
      <c r="Q4381" t="e">
        <f>IF(INDEX(Variables[Variable Type],$A4381)="","",
CONCATENATE("  - &amp;VariableID",TEXT($A4381,"0000"),
" {","VariableTypeCV:  ",CHAR(34),INDEX(Variables[Variable Type],$A4381),CHAR(34),
", VariableCode:  ",CHAR(34),INDEX(Variables[Variable Code],$A4381),CHAR(34),
", VariableNameCV:  ",CHAR(34),INDEX(Variables[Variable Name],$A4381),CHAR(34),
", VariableDefinition:  ",CHAR(34),INDEX(Variables[Variable Definition],$A4381),CHAR(34),
", SpecciationCV:  ",CHAR(34),INDEX(Variables[Speciation],$A4381),CHAR(34),
", NoDataValue:  ",CHAR(34),INDEX(Variables[No Data Value],$A4381),CHAR(34),"}"))</f>
        <v>#REF!</v>
      </c>
    </row>
    <row r="4382" spans="1:17" x14ac:dyDescent="0.25">
      <c r="A4382">
        <v>4379</v>
      </c>
      <c r="D4382" t="e">
        <f>IF(INDEX(People[First Name],$A4382)="","",
CONCATENATE("  - &amp;PersonID",TEXT($A4382,"0000"),
" {","PersonFirstName:  ",CHAR(34),INDEX(People[First Name],$A4382),CHAR(34),
", PersonMiddleName:  ",CHAR(34),INDEX(People[Middle Name],$A4382),CHAR(34),
", PersonLastName:  ",CHAR(34),INDEX(People[Last Name],$A4382),CHAR(34),"}"))</f>
        <v>#REF!</v>
      </c>
      <c r="E4382" t="e">
        <f>IF(INDEX(Organizations[Organization Type '[CV']],$A4382)="","",
CONCATENATE("  - &amp;OrganizationID",TEXT($A4382,"0000"),
" {","OrganizationTypeCV:  ",CHAR(34),INDEX(Organizations[Organization Type '[CV']],$A4382),CHAR(34),
", OrganizationCode:  ",CHAR(34),INDEX(Organizations[Organization Code],$A4382),CHAR(34),
", OrganizationName:  ",CHAR(34),INDEX(Organizations[Organization Name],$A4382),CHAR(34),
", OrganizationDescription:  ",CHAR(34),INDEX(Organizations[Organization Description],$A4382),CHAR(34),
", OrganizationLink:  ",CHAR(34),INDEX(Organizations[Organization Link],$A4382),CHAR(34),"}"))</f>
        <v>#REF!</v>
      </c>
      <c r="F4382" t="e">
        <f>IF(INDEX(People[First Name],$A4382)="","",
CONCATENATE("  - &amp;AffiliationID",TEXT($A4382,"0000"),
" {PersonID: *PersonID",TEXT($A4382,"0000"),
", OrganizationID: *OrganizationID",TEXT(MATCH(INDEX(People[Organization Name],$A4382),Organizations[Organization Name],0),"0000"),
", IsPrimaryOrganizationContact: , AffiliationStartDate: , AffiliationEndDate: , PrimaryPhone: ",
", PrimaryEmail: ",CHAR(34),INDEX(People[Primary Email],$A4382),CHAR(34),
", PrimaryAddress: ",CHAR(34),INDEX(People[Primary Address],$A4382),CHAR(34),
", PersonLink: }"))</f>
        <v>#REF!</v>
      </c>
      <c r="H4382" t="e">
        <f>IF(COUNTA(CitationInformation)=0,"",IF(INDEX(AuthorList[Author Name],$A4382)="","",
CONCATENATE("  - &amp;AuthorListID",TEXT($A4382,"0000"),
"  {CitationID: *CitationID0001",
", PersonID: *PersonID",TEXT(MATCH(INDEX(AuthorList[Author Name],$A4382),People[Full Name],0),"0000"),
", AuthorOrder: ",INDEX(AuthorList[Author Number],$A4382),"}")))</f>
        <v>#REF!</v>
      </c>
      <c r="K4382" t="e">
        <f>IF(INDEX(SamplingFeatures[Feature Code],$A4382)="","",
CONCATENATE("  - &amp;SamplingFeatureID",TEXT($A4382,"0000"),
" {","SamplingFeatureUUID:  ",CHAR(34),INDEX(SamplingFeatures[Sampling Feature UUID],$A4382),CHAR(34),
", SamplingFeatureTypeCV:  ",CHAR(34),INDEX(SamplingFeatures[Sampling Feature Type],$A4382),CHAR(34),
", SamplingFeatureCode:  ",CHAR(34),INDEX(SamplingFeatures[Feature Code],$A4382),CHAR(34),
", SamplingFeatureName:  ",CHAR(34),INDEX(SamplingFeatures[Feature Name],$A4382),CHAR(34),
", SamplingFeatureDescription:  ",CHAR(34),INDEX(SamplingFeatures[Feature Description],$A4382),CHAR(34),
", SamplingFeatureGeotypeCV:  ",CHAR(34),INDEX(SamplingFeatures[Feature Geo Type],$A4382),CHAR(34),
", FeatureGeometry:  ",CHAR(34),INDEX(SamplingFeatures[Feature Geometry],$A4382),CHAR(34),
", Elevation_m:  ",CHAR(34),INDEX(SamplingFeatures[Elevation_m],$A4382),CHAR(34),
", ElevationDatumCV:  ",CHAR(34),ElevationDatum,CHAR(34),"}"))</f>
        <v>#REF!</v>
      </c>
      <c r="L4382" t="e">
        <f>IF(INDEX(SamplingFeatures[Sampling Feature Type],$A4382)&lt;&gt;"Site","",
CONCATENATE("  - &amp;SiteID",TEXT(SUMPRODUCT(--($L$3:$L4381&lt;&gt;"")),"0000"),
" {","SamplingFeatureID:  *SamplingFeatureID",TEXT($A4382,"0000"),
", SiteTypeCV:  ",CHAR(34),INDEX(Sites[Site Type],$A4382),CHAR(34),
", Latitude:  ",INDEX(Sites[Latitude],$A4382),
", Longitude:  ",INDEX(Sites[Longitude],$A4382),
", SRSName:  ",CHAR(34),LatLonDatum,CHAR(34),"}"))</f>
        <v>#REF!</v>
      </c>
      <c r="M4382" t="e">
        <f>IF(INDEX(SamplingFeatures[Sampling Feature Type],$A4382)&lt;&gt;"Specimen","",
CONCATENATE("  - &amp;SpecimenID",TEXT(SUMPRODUCT(--($M$3:$M4381&lt;&gt;"")),"0000"),
" {","SamplingFeatureID:  *SamplingFeatureID",TEXT($A4382,"0000"),
", SpecimenTypeCV:  ",CHAR(34),INDEX(Specimens[Specimen Type],$A4382),CHAR(34),
", SpecimenMediumCV:  ",INDEX(Specimens[Specimen Medium],$A4382),
", IsFieldSpecimen:  ",CHAR(34),INDEX(Specimens[Is Field Specimen?],$A4382),CHAR(34),"}"))</f>
        <v>#REF!</v>
      </c>
      <c r="N4382" t="e">
        <f>IF(COUNTA(SpatialOffsets[])=0,"", IF(INDEX(SpatialOffsets[Spatial Offset Type],$A4382)="","",
CONCATENATE("  - &amp;SpatialOffsetID",TEXT($A4382,"0000"),
" {","SpatialOffsetTypeCV:  ",CHAR(34),INDEX(SpatialOffsets[Spatial Offset Type],$A4382),CHAR(34),
", Offset1Value:  ",INDEX(SpatialOffsets[Offset 1 Value],$A4382),
", Offset1UnitID:  ",CHAR(34),INDEX(SpatialOffsets[Offset 1 Unit],$A4382),CHAR(34),
", Offset2Value:  ",INDEX(SpatialOffsets[Offset 2 Value],$A4382),
", Offset2UnitID:  ",CHAR(34),INDEX(SpatialOffsets[Offset 2 Unit],$A4382),CHAR(34),
", Offset3Value:  ",INDEX(SpatialOffsets[Offset 3 Value],$A4382),
", Offset3UnitID:  ",CHAR(34),INDEX(SpatialOffsets[Offset 3 Unit],$A4382),CHAR(34),,"}")))</f>
        <v>#REF!</v>
      </c>
      <c r="O4382" t="e">
        <f>IF(COUNTA(RelatedFeatures[])=0,"", IF(INDEX(RelatedFeatures[First Sampling Feature Code],$A4382)="","",
CONCATENATE("  - &amp;RelationID",TEXT($A4382,"0000"),
" {","SamplingFeatureID:  *SamplingFeatureID",TEXT(MATCH(INDEX(RelatedFeatures[First Sampling Feature Code],$A4382),SamplingFeatures[Feature Code],0),"0000"),
", RelationshipTypeCV:  ",CHAR(34),INDEX(RelatedFeatures[Relationship Type],$A4382),CHAR(34),
", RelatedFeatureID: *SamplingFeatureID",TEXT(MATCH(INDEX(RelatedFeatures[Second Sampling Feature Code],$A4382),SamplingFeatures[Feature Code],0),"0000"),
", SpatialOffsetID:  ",IF(INDEX(RelatedFeatures[Offset Number],$A4382)="","",CONCATENATE("*SpatialOffsetID",TEXT(INDEX(RelatedFeatures[Offset Number],$A4382),"0000"))),"}")))</f>
        <v>#REF!</v>
      </c>
      <c r="P4382" t="e">
        <f>IF(INDEX(Methods[Method Type],$A4382)="","",
CONCATENATE("  - &amp;MethodID",TEXT($A4382,"0000"),
" {","MethodTypeCV:  ",CHAR(34),INDEX(Methods[Method Type],$A4382),CHAR(34),
", MethodCode:  ",CHAR(34),INDEX(Methods[Method Code],$A4382),CHAR(34),
", MethodName:  ",CHAR(34),INDEX(Methods[Method Name],$A4382),CHAR(34),
", MethodDescription:  ",CHAR(34),INDEX(Methods[Method Description],$A4382),CHAR(34),
", MethodLink:  ",CHAR(34),INDEX(Methods[Method Link],$A4382),CHAR(34),
", OrganizationID: *OrganizationID",TEXT(MATCH(INDEX(Methods[Organization Name],$A4382),Organizations[Organization Name],0),"0000"),"}"))</f>
        <v>#REF!</v>
      </c>
      <c r="Q4382" t="e">
        <f>IF(INDEX(Variables[Variable Type],$A4382)="","",
CONCATENATE("  - &amp;VariableID",TEXT($A4382,"0000"),
" {","VariableTypeCV:  ",CHAR(34),INDEX(Variables[Variable Type],$A4382),CHAR(34),
", VariableCode:  ",CHAR(34),INDEX(Variables[Variable Code],$A4382),CHAR(34),
", VariableNameCV:  ",CHAR(34),INDEX(Variables[Variable Name],$A4382),CHAR(34),
", VariableDefinition:  ",CHAR(34),INDEX(Variables[Variable Definition],$A4382),CHAR(34),
", SpecciationCV:  ",CHAR(34),INDEX(Variables[Speciation],$A4382),CHAR(34),
", NoDataValue:  ",CHAR(34),INDEX(Variables[No Data Value],$A4382),CHAR(34),"}"))</f>
        <v>#REF!</v>
      </c>
    </row>
    <row r="4383" spans="1:17" x14ac:dyDescent="0.25">
      <c r="A4383">
        <v>4380</v>
      </c>
      <c r="D4383" t="e">
        <f>IF(INDEX(People[First Name],$A4383)="","",
CONCATENATE("  - &amp;PersonID",TEXT($A4383,"0000"),
" {","PersonFirstName:  ",CHAR(34),INDEX(People[First Name],$A4383),CHAR(34),
", PersonMiddleName:  ",CHAR(34),INDEX(People[Middle Name],$A4383),CHAR(34),
", PersonLastName:  ",CHAR(34),INDEX(People[Last Name],$A4383),CHAR(34),"}"))</f>
        <v>#REF!</v>
      </c>
      <c r="E4383" t="e">
        <f>IF(INDEX(Organizations[Organization Type '[CV']],$A4383)="","",
CONCATENATE("  - &amp;OrganizationID",TEXT($A4383,"0000"),
" {","OrganizationTypeCV:  ",CHAR(34),INDEX(Organizations[Organization Type '[CV']],$A4383),CHAR(34),
", OrganizationCode:  ",CHAR(34),INDEX(Organizations[Organization Code],$A4383),CHAR(34),
", OrganizationName:  ",CHAR(34),INDEX(Organizations[Organization Name],$A4383),CHAR(34),
", OrganizationDescription:  ",CHAR(34),INDEX(Organizations[Organization Description],$A4383),CHAR(34),
", OrganizationLink:  ",CHAR(34),INDEX(Organizations[Organization Link],$A4383),CHAR(34),"}"))</f>
        <v>#REF!</v>
      </c>
      <c r="F4383" t="e">
        <f>IF(INDEX(People[First Name],$A4383)="","",
CONCATENATE("  - &amp;AffiliationID",TEXT($A4383,"0000"),
" {PersonID: *PersonID",TEXT($A4383,"0000"),
", OrganizationID: *OrganizationID",TEXT(MATCH(INDEX(People[Organization Name],$A4383),Organizations[Organization Name],0),"0000"),
", IsPrimaryOrganizationContact: , AffiliationStartDate: , AffiliationEndDate: , PrimaryPhone: ",
", PrimaryEmail: ",CHAR(34),INDEX(People[Primary Email],$A4383),CHAR(34),
", PrimaryAddress: ",CHAR(34),INDEX(People[Primary Address],$A4383),CHAR(34),
", PersonLink: }"))</f>
        <v>#REF!</v>
      </c>
      <c r="H4383" t="e">
        <f>IF(COUNTA(CitationInformation)=0,"",IF(INDEX(AuthorList[Author Name],$A4383)="","",
CONCATENATE("  - &amp;AuthorListID",TEXT($A4383,"0000"),
"  {CitationID: *CitationID0001",
", PersonID: *PersonID",TEXT(MATCH(INDEX(AuthorList[Author Name],$A4383),People[Full Name],0),"0000"),
", AuthorOrder: ",INDEX(AuthorList[Author Number],$A4383),"}")))</f>
        <v>#REF!</v>
      </c>
      <c r="K4383" t="e">
        <f>IF(INDEX(SamplingFeatures[Feature Code],$A4383)="","",
CONCATENATE("  - &amp;SamplingFeatureID",TEXT($A4383,"0000"),
" {","SamplingFeatureUUID:  ",CHAR(34),INDEX(SamplingFeatures[Sampling Feature UUID],$A4383),CHAR(34),
", SamplingFeatureTypeCV:  ",CHAR(34),INDEX(SamplingFeatures[Sampling Feature Type],$A4383),CHAR(34),
", SamplingFeatureCode:  ",CHAR(34),INDEX(SamplingFeatures[Feature Code],$A4383),CHAR(34),
", SamplingFeatureName:  ",CHAR(34),INDEX(SamplingFeatures[Feature Name],$A4383),CHAR(34),
", SamplingFeatureDescription:  ",CHAR(34),INDEX(SamplingFeatures[Feature Description],$A4383),CHAR(34),
", SamplingFeatureGeotypeCV:  ",CHAR(34),INDEX(SamplingFeatures[Feature Geo Type],$A4383),CHAR(34),
", FeatureGeometry:  ",CHAR(34),INDEX(SamplingFeatures[Feature Geometry],$A4383),CHAR(34),
", Elevation_m:  ",CHAR(34),INDEX(SamplingFeatures[Elevation_m],$A4383),CHAR(34),
", ElevationDatumCV:  ",CHAR(34),ElevationDatum,CHAR(34),"}"))</f>
        <v>#REF!</v>
      </c>
      <c r="L4383" t="e">
        <f>IF(INDEX(SamplingFeatures[Sampling Feature Type],$A4383)&lt;&gt;"Site","",
CONCATENATE("  - &amp;SiteID",TEXT(SUMPRODUCT(--($L$3:$L4382&lt;&gt;"")),"0000"),
" {","SamplingFeatureID:  *SamplingFeatureID",TEXT($A4383,"0000"),
", SiteTypeCV:  ",CHAR(34),INDEX(Sites[Site Type],$A4383),CHAR(34),
", Latitude:  ",INDEX(Sites[Latitude],$A4383),
", Longitude:  ",INDEX(Sites[Longitude],$A4383),
", SRSName:  ",CHAR(34),LatLonDatum,CHAR(34),"}"))</f>
        <v>#REF!</v>
      </c>
      <c r="M4383" t="e">
        <f>IF(INDEX(SamplingFeatures[Sampling Feature Type],$A4383)&lt;&gt;"Specimen","",
CONCATENATE("  - &amp;SpecimenID",TEXT(SUMPRODUCT(--($M$3:$M4382&lt;&gt;"")),"0000"),
" {","SamplingFeatureID:  *SamplingFeatureID",TEXT($A4383,"0000"),
", SpecimenTypeCV:  ",CHAR(34),INDEX(Specimens[Specimen Type],$A4383),CHAR(34),
", SpecimenMediumCV:  ",INDEX(Specimens[Specimen Medium],$A4383),
", IsFieldSpecimen:  ",CHAR(34),INDEX(Specimens[Is Field Specimen?],$A4383),CHAR(34),"}"))</f>
        <v>#REF!</v>
      </c>
      <c r="N4383" t="e">
        <f>IF(COUNTA(SpatialOffsets[])=0,"", IF(INDEX(SpatialOffsets[Spatial Offset Type],$A4383)="","",
CONCATENATE("  - &amp;SpatialOffsetID",TEXT($A4383,"0000"),
" {","SpatialOffsetTypeCV:  ",CHAR(34),INDEX(SpatialOffsets[Spatial Offset Type],$A4383),CHAR(34),
", Offset1Value:  ",INDEX(SpatialOffsets[Offset 1 Value],$A4383),
", Offset1UnitID:  ",CHAR(34),INDEX(SpatialOffsets[Offset 1 Unit],$A4383),CHAR(34),
", Offset2Value:  ",INDEX(SpatialOffsets[Offset 2 Value],$A4383),
", Offset2UnitID:  ",CHAR(34),INDEX(SpatialOffsets[Offset 2 Unit],$A4383),CHAR(34),
", Offset3Value:  ",INDEX(SpatialOffsets[Offset 3 Value],$A4383),
", Offset3UnitID:  ",CHAR(34),INDEX(SpatialOffsets[Offset 3 Unit],$A4383),CHAR(34),,"}")))</f>
        <v>#REF!</v>
      </c>
      <c r="O4383" t="e">
        <f>IF(COUNTA(RelatedFeatures[])=0,"", IF(INDEX(RelatedFeatures[First Sampling Feature Code],$A4383)="","",
CONCATENATE("  - &amp;RelationID",TEXT($A4383,"0000"),
" {","SamplingFeatureID:  *SamplingFeatureID",TEXT(MATCH(INDEX(RelatedFeatures[First Sampling Feature Code],$A4383),SamplingFeatures[Feature Code],0),"0000"),
", RelationshipTypeCV:  ",CHAR(34),INDEX(RelatedFeatures[Relationship Type],$A4383),CHAR(34),
", RelatedFeatureID: *SamplingFeatureID",TEXT(MATCH(INDEX(RelatedFeatures[Second Sampling Feature Code],$A4383),SamplingFeatures[Feature Code],0),"0000"),
", SpatialOffsetID:  ",IF(INDEX(RelatedFeatures[Offset Number],$A4383)="","",CONCATENATE("*SpatialOffsetID",TEXT(INDEX(RelatedFeatures[Offset Number],$A4383),"0000"))),"}")))</f>
        <v>#REF!</v>
      </c>
      <c r="P4383" t="e">
        <f>IF(INDEX(Methods[Method Type],$A4383)="","",
CONCATENATE("  - &amp;MethodID",TEXT($A4383,"0000"),
" {","MethodTypeCV:  ",CHAR(34),INDEX(Methods[Method Type],$A4383),CHAR(34),
", MethodCode:  ",CHAR(34),INDEX(Methods[Method Code],$A4383),CHAR(34),
", MethodName:  ",CHAR(34),INDEX(Methods[Method Name],$A4383),CHAR(34),
", MethodDescription:  ",CHAR(34),INDEX(Methods[Method Description],$A4383),CHAR(34),
", MethodLink:  ",CHAR(34),INDEX(Methods[Method Link],$A4383),CHAR(34),
", OrganizationID: *OrganizationID",TEXT(MATCH(INDEX(Methods[Organization Name],$A4383),Organizations[Organization Name],0),"0000"),"}"))</f>
        <v>#REF!</v>
      </c>
      <c r="Q4383" t="e">
        <f>IF(INDEX(Variables[Variable Type],$A4383)="","",
CONCATENATE("  - &amp;VariableID",TEXT($A4383,"0000"),
" {","VariableTypeCV:  ",CHAR(34),INDEX(Variables[Variable Type],$A4383),CHAR(34),
", VariableCode:  ",CHAR(34),INDEX(Variables[Variable Code],$A4383),CHAR(34),
", VariableNameCV:  ",CHAR(34),INDEX(Variables[Variable Name],$A4383),CHAR(34),
", VariableDefinition:  ",CHAR(34),INDEX(Variables[Variable Definition],$A4383),CHAR(34),
", SpecciationCV:  ",CHAR(34),INDEX(Variables[Speciation],$A4383),CHAR(34),
", NoDataValue:  ",CHAR(34),INDEX(Variables[No Data Value],$A4383),CHAR(34),"}"))</f>
        <v>#REF!</v>
      </c>
    </row>
    <row r="4384" spans="1:17" x14ac:dyDescent="0.25">
      <c r="A4384">
        <v>4381</v>
      </c>
      <c r="D4384" t="e">
        <f>IF(INDEX(People[First Name],$A4384)="","",
CONCATENATE("  - &amp;PersonID",TEXT($A4384,"0000"),
" {","PersonFirstName:  ",CHAR(34),INDEX(People[First Name],$A4384),CHAR(34),
", PersonMiddleName:  ",CHAR(34),INDEX(People[Middle Name],$A4384),CHAR(34),
", PersonLastName:  ",CHAR(34),INDEX(People[Last Name],$A4384),CHAR(34),"}"))</f>
        <v>#REF!</v>
      </c>
      <c r="E4384" t="e">
        <f>IF(INDEX(Organizations[Organization Type '[CV']],$A4384)="","",
CONCATENATE("  - &amp;OrganizationID",TEXT($A4384,"0000"),
" {","OrganizationTypeCV:  ",CHAR(34),INDEX(Organizations[Organization Type '[CV']],$A4384),CHAR(34),
", OrganizationCode:  ",CHAR(34),INDEX(Organizations[Organization Code],$A4384),CHAR(34),
", OrganizationName:  ",CHAR(34),INDEX(Organizations[Organization Name],$A4384),CHAR(34),
", OrganizationDescription:  ",CHAR(34),INDEX(Organizations[Organization Description],$A4384),CHAR(34),
", OrganizationLink:  ",CHAR(34),INDEX(Organizations[Organization Link],$A4384),CHAR(34),"}"))</f>
        <v>#REF!</v>
      </c>
      <c r="F4384" t="e">
        <f>IF(INDEX(People[First Name],$A4384)="","",
CONCATENATE("  - &amp;AffiliationID",TEXT($A4384,"0000"),
" {PersonID: *PersonID",TEXT($A4384,"0000"),
", OrganizationID: *OrganizationID",TEXT(MATCH(INDEX(People[Organization Name],$A4384),Organizations[Organization Name],0),"0000"),
", IsPrimaryOrganizationContact: , AffiliationStartDate: , AffiliationEndDate: , PrimaryPhone: ",
", PrimaryEmail: ",CHAR(34),INDEX(People[Primary Email],$A4384),CHAR(34),
", PrimaryAddress: ",CHAR(34),INDEX(People[Primary Address],$A4384),CHAR(34),
", PersonLink: }"))</f>
        <v>#REF!</v>
      </c>
      <c r="H4384" t="e">
        <f>IF(COUNTA(CitationInformation)=0,"",IF(INDEX(AuthorList[Author Name],$A4384)="","",
CONCATENATE("  - &amp;AuthorListID",TEXT($A4384,"0000"),
"  {CitationID: *CitationID0001",
", PersonID: *PersonID",TEXT(MATCH(INDEX(AuthorList[Author Name],$A4384),People[Full Name],0),"0000"),
", AuthorOrder: ",INDEX(AuthorList[Author Number],$A4384),"}")))</f>
        <v>#REF!</v>
      </c>
      <c r="K4384" t="e">
        <f>IF(INDEX(SamplingFeatures[Feature Code],$A4384)="","",
CONCATENATE("  - &amp;SamplingFeatureID",TEXT($A4384,"0000"),
" {","SamplingFeatureUUID:  ",CHAR(34),INDEX(SamplingFeatures[Sampling Feature UUID],$A4384),CHAR(34),
", SamplingFeatureTypeCV:  ",CHAR(34),INDEX(SamplingFeatures[Sampling Feature Type],$A4384),CHAR(34),
", SamplingFeatureCode:  ",CHAR(34),INDEX(SamplingFeatures[Feature Code],$A4384),CHAR(34),
", SamplingFeatureName:  ",CHAR(34),INDEX(SamplingFeatures[Feature Name],$A4384),CHAR(34),
", SamplingFeatureDescription:  ",CHAR(34),INDEX(SamplingFeatures[Feature Description],$A4384),CHAR(34),
", SamplingFeatureGeotypeCV:  ",CHAR(34),INDEX(SamplingFeatures[Feature Geo Type],$A4384),CHAR(34),
", FeatureGeometry:  ",CHAR(34),INDEX(SamplingFeatures[Feature Geometry],$A4384),CHAR(34),
", Elevation_m:  ",CHAR(34),INDEX(SamplingFeatures[Elevation_m],$A4384),CHAR(34),
", ElevationDatumCV:  ",CHAR(34),ElevationDatum,CHAR(34),"}"))</f>
        <v>#REF!</v>
      </c>
      <c r="L4384" t="e">
        <f>IF(INDEX(SamplingFeatures[Sampling Feature Type],$A4384)&lt;&gt;"Site","",
CONCATENATE("  - &amp;SiteID",TEXT(SUMPRODUCT(--($L$3:$L4383&lt;&gt;"")),"0000"),
" {","SamplingFeatureID:  *SamplingFeatureID",TEXT($A4384,"0000"),
", SiteTypeCV:  ",CHAR(34),INDEX(Sites[Site Type],$A4384),CHAR(34),
", Latitude:  ",INDEX(Sites[Latitude],$A4384),
", Longitude:  ",INDEX(Sites[Longitude],$A4384),
", SRSName:  ",CHAR(34),LatLonDatum,CHAR(34),"}"))</f>
        <v>#REF!</v>
      </c>
      <c r="M4384" t="e">
        <f>IF(INDEX(SamplingFeatures[Sampling Feature Type],$A4384)&lt;&gt;"Specimen","",
CONCATENATE("  - &amp;SpecimenID",TEXT(SUMPRODUCT(--($M$3:$M4383&lt;&gt;"")),"0000"),
" {","SamplingFeatureID:  *SamplingFeatureID",TEXT($A4384,"0000"),
", SpecimenTypeCV:  ",CHAR(34),INDEX(Specimens[Specimen Type],$A4384),CHAR(34),
", SpecimenMediumCV:  ",INDEX(Specimens[Specimen Medium],$A4384),
", IsFieldSpecimen:  ",CHAR(34),INDEX(Specimens[Is Field Specimen?],$A4384),CHAR(34),"}"))</f>
        <v>#REF!</v>
      </c>
      <c r="N4384" t="e">
        <f>IF(COUNTA(SpatialOffsets[])=0,"", IF(INDEX(SpatialOffsets[Spatial Offset Type],$A4384)="","",
CONCATENATE("  - &amp;SpatialOffsetID",TEXT($A4384,"0000"),
" {","SpatialOffsetTypeCV:  ",CHAR(34),INDEX(SpatialOffsets[Spatial Offset Type],$A4384),CHAR(34),
", Offset1Value:  ",INDEX(SpatialOffsets[Offset 1 Value],$A4384),
", Offset1UnitID:  ",CHAR(34),INDEX(SpatialOffsets[Offset 1 Unit],$A4384),CHAR(34),
", Offset2Value:  ",INDEX(SpatialOffsets[Offset 2 Value],$A4384),
", Offset2UnitID:  ",CHAR(34),INDEX(SpatialOffsets[Offset 2 Unit],$A4384),CHAR(34),
", Offset3Value:  ",INDEX(SpatialOffsets[Offset 3 Value],$A4384),
", Offset3UnitID:  ",CHAR(34),INDEX(SpatialOffsets[Offset 3 Unit],$A4384),CHAR(34),,"}")))</f>
        <v>#REF!</v>
      </c>
      <c r="O4384" t="e">
        <f>IF(COUNTA(RelatedFeatures[])=0,"", IF(INDEX(RelatedFeatures[First Sampling Feature Code],$A4384)="","",
CONCATENATE("  - &amp;RelationID",TEXT($A4384,"0000"),
" {","SamplingFeatureID:  *SamplingFeatureID",TEXT(MATCH(INDEX(RelatedFeatures[First Sampling Feature Code],$A4384),SamplingFeatures[Feature Code],0),"0000"),
", RelationshipTypeCV:  ",CHAR(34),INDEX(RelatedFeatures[Relationship Type],$A4384),CHAR(34),
", RelatedFeatureID: *SamplingFeatureID",TEXT(MATCH(INDEX(RelatedFeatures[Second Sampling Feature Code],$A4384),SamplingFeatures[Feature Code],0),"0000"),
", SpatialOffsetID:  ",IF(INDEX(RelatedFeatures[Offset Number],$A4384)="","",CONCATENATE("*SpatialOffsetID",TEXT(INDEX(RelatedFeatures[Offset Number],$A4384),"0000"))),"}")))</f>
        <v>#REF!</v>
      </c>
      <c r="P4384" t="e">
        <f>IF(INDEX(Methods[Method Type],$A4384)="","",
CONCATENATE("  - &amp;MethodID",TEXT($A4384,"0000"),
" {","MethodTypeCV:  ",CHAR(34),INDEX(Methods[Method Type],$A4384),CHAR(34),
", MethodCode:  ",CHAR(34),INDEX(Methods[Method Code],$A4384),CHAR(34),
", MethodName:  ",CHAR(34),INDEX(Methods[Method Name],$A4384),CHAR(34),
", MethodDescription:  ",CHAR(34),INDEX(Methods[Method Description],$A4384),CHAR(34),
", MethodLink:  ",CHAR(34),INDEX(Methods[Method Link],$A4384),CHAR(34),
", OrganizationID: *OrganizationID",TEXT(MATCH(INDEX(Methods[Organization Name],$A4384),Organizations[Organization Name],0),"0000"),"}"))</f>
        <v>#REF!</v>
      </c>
      <c r="Q4384" t="e">
        <f>IF(INDEX(Variables[Variable Type],$A4384)="","",
CONCATENATE("  - &amp;VariableID",TEXT($A4384,"0000"),
" {","VariableTypeCV:  ",CHAR(34),INDEX(Variables[Variable Type],$A4384),CHAR(34),
", VariableCode:  ",CHAR(34),INDEX(Variables[Variable Code],$A4384),CHAR(34),
", VariableNameCV:  ",CHAR(34),INDEX(Variables[Variable Name],$A4384),CHAR(34),
", VariableDefinition:  ",CHAR(34),INDEX(Variables[Variable Definition],$A4384),CHAR(34),
", SpecciationCV:  ",CHAR(34),INDEX(Variables[Speciation],$A4384),CHAR(34),
", NoDataValue:  ",CHAR(34),INDEX(Variables[No Data Value],$A4384),CHAR(34),"}"))</f>
        <v>#REF!</v>
      </c>
    </row>
    <row r="4385" spans="1:17" x14ac:dyDescent="0.25">
      <c r="A4385">
        <v>4382</v>
      </c>
      <c r="D4385" t="e">
        <f>IF(INDEX(People[First Name],$A4385)="","",
CONCATENATE("  - &amp;PersonID",TEXT($A4385,"0000"),
" {","PersonFirstName:  ",CHAR(34),INDEX(People[First Name],$A4385),CHAR(34),
", PersonMiddleName:  ",CHAR(34),INDEX(People[Middle Name],$A4385),CHAR(34),
", PersonLastName:  ",CHAR(34),INDEX(People[Last Name],$A4385),CHAR(34),"}"))</f>
        <v>#REF!</v>
      </c>
      <c r="E4385" t="e">
        <f>IF(INDEX(Organizations[Organization Type '[CV']],$A4385)="","",
CONCATENATE("  - &amp;OrganizationID",TEXT($A4385,"0000"),
" {","OrganizationTypeCV:  ",CHAR(34),INDEX(Organizations[Organization Type '[CV']],$A4385),CHAR(34),
", OrganizationCode:  ",CHAR(34),INDEX(Organizations[Organization Code],$A4385),CHAR(34),
", OrganizationName:  ",CHAR(34),INDEX(Organizations[Organization Name],$A4385),CHAR(34),
", OrganizationDescription:  ",CHAR(34),INDEX(Organizations[Organization Description],$A4385),CHAR(34),
", OrganizationLink:  ",CHAR(34),INDEX(Organizations[Organization Link],$A4385),CHAR(34),"}"))</f>
        <v>#REF!</v>
      </c>
      <c r="F4385" t="e">
        <f>IF(INDEX(People[First Name],$A4385)="","",
CONCATENATE("  - &amp;AffiliationID",TEXT($A4385,"0000"),
" {PersonID: *PersonID",TEXT($A4385,"0000"),
", OrganizationID: *OrganizationID",TEXT(MATCH(INDEX(People[Organization Name],$A4385),Organizations[Organization Name],0),"0000"),
", IsPrimaryOrganizationContact: , AffiliationStartDate: , AffiliationEndDate: , PrimaryPhone: ",
", PrimaryEmail: ",CHAR(34),INDEX(People[Primary Email],$A4385),CHAR(34),
", PrimaryAddress: ",CHAR(34),INDEX(People[Primary Address],$A4385),CHAR(34),
", PersonLink: }"))</f>
        <v>#REF!</v>
      </c>
      <c r="H4385" t="e">
        <f>IF(COUNTA(CitationInformation)=0,"",IF(INDEX(AuthorList[Author Name],$A4385)="","",
CONCATENATE("  - &amp;AuthorListID",TEXT($A4385,"0000"),
"  {CitationID: *CitationID0001",
", PersonID: *PersonID",TEXT(MATCH(INDEX(AuthorList[Author Name],$A4385),People[Full Name],0),"0000"),
", AuthorOrder: ",INDEX(AuthorList[Author Number],$A4385),"}")))</f>
        <v>#REF!</v>
      </c>
      <c r="K4385" t="e">
        <f>IF(INDEX(SamplingFeatures[Feature Code],$A4385)="","",
CONCATENATE("  - &amp;SamplingFeatureID",TEXT($A4385,"0000"),
" {","SamplingFeatureUUID:  ",CHAR(34),INDEX(SamplingFeatures[Sampling Feature UUID],$A4385),CHAR(34),
", SamplingFeatureTypeCV:  ",CHAR(34),INDEX(SamplingFeatures[Sampling Feature Type],$A4385),CHAR(34),
", SamplingFeatureCode:  ",CHAR(34),INDEX(SamplingFeatures[Feature Code],$A4385),CHAR(34),
", SamplingFeatureName:  ",CHAR(34),INDEX(SamplingFeatures[Feature Name],$A4385),CHAR(34),
", SamplingFeatureDescription:  ",CHAR(34),INDEX(SamplingFeatures[Feature Description],$A4385),CHAR(34),
", SamplingFeatureGeotypeCV:  ",CHAR(34),INDEX(SamplingFeatures[Feature Geo Type],$A4385),CHAR(34),
", FeatureGeometry:  ",CHAR(34),INDEX(SamplingFeatures[Feature Geometry],$A4385),CHAR(34),
", Elevation_m:  ",CHAR(34),INDEX(SamplingFeatures[Elevation_m],$A4385),CHAR(34),
", ElevationDatumCV:  ",CHAR(34),ElevationDatum,CHAR(34),"}"))</f>
        <v>#REF!</v>
      </c>
      <c r="L4385" t="e">
        <f>IF(INDEX(SamplingFeatures[Sampling Feature Type],$A4385)&lt;&gt;"Site","",
CONCATENATE("  - &amp;SiteID",TEXT(SUMPRODUCT(--($L$3:$L4384&lt;&gt;"")),"0000"),
" {","SamplingFeatureID:  *SamplingFeatureID",TEXT($A4385,"0000"),
", SiteTypeCV:  ",CHAR(34),INDEX(Sites[Site Type],$A4385),CHAR(34),
", Latitude:  ",INDEX(Sites[Latitude],$A4385),
", Longitude:  ",INDEX(Sites[Longitude],$A4385),
", SRSName:  ",CHAR(34),LatLonDatum,CHAR(34),"}"))</f>
        <v>#REF!</v>
      </c>
      <c r="M4385" t="e">
        <f>IF(INDEX(SamplingFeatures[Sampling Feature Type],$A4385)&lt;&gt;"Specimen","",
CONCATENATE("  - &amp;SpecimenID",TEXT(SUMPRODUCT(--($M$3:$M4384&lt;&gt;"")),"0000"),
" {","SamplingFeatureID:  *SamplingFeatureID",TEXT($A4385,"0000"),
", SpecimenTypeCV:  ",CHAR(34),INDEX(Specimens[Specimen Type],$A4385),CHAR(34),
", SpecimenMediumCV:  ",INDEX(Specimens[Specimen Medium],$A4385),
", IsFieldSpecimen:  ",CHAR(34),INDEX(Specimens[Is Field Specimen?],$A4385),CHAR(34),"}"))</f>
        <v>#REF!</v>
      </c>
      <c r="N4385" t="e">
        <f>IF(COUNTA(SpatialOffsets[])=0,"", IF(INDEX(SpatialOffsets[Spatial Offset Type],$A4385)="","",
CONCATENATE("  - &amp;SpatialOffsetID",TEXT($A4385,"0000"),
" {","SpatialOffsetTypeCV:  ",CHAR(34),INDEX(SpatialOffsets[Spatial Offset Type],$A4385),CHAR(34),
", Offset1Value:  ",INDEX(SpatialOffsets[Offset 1 Value],$A4385),
", Offset1UnitID:  ",CHAR(34),INDEX(SpatialOffsets[Offset 1 Unit],$A4385),CHAR(34),
", Offset2Value:  ",INDEX(SpatialOffsets[Offset 2 Value],$A4385),
", Offset2UnitID:  ",CHAR(34),INDEX(SpatialOffsets[Offset 2 Unit],$A4385),CHAR(34),
", Offset3Value:  ",INDEX(SpatialOffsets[Offset 3 Value],$A4385),
", Offset3UnitID:  ",CHAR(34),INDEX(SpatialOffsets[Offset 3 Unit],$A4385),CHAR(34),,"}")))</f>
        <v>#REF!</v>
      </c>
      <c r="O4385" t="e">
        <f>IF(COUNTA(RelatedFeatures[])=0,"", IF(INDEX(RelatedFeatures[First Sampling Feature Code],$A4385)="","",
CONCATENATE("  - &amp;RelationID",TEXT($A4385,"0000"),
" {","SamplingFeatureID:  *SamplingFeatureID",TEXT(MATCH(INDEX(RelatedFeatures[First Sampling Feature Code],$A4385),SamplingFeatures[Feature Code],0),"0000"),
", RelationshipTypeCV:  ",CHAR(34),INDEX(RelatedFeatures[Relationship Type],$A4385),CHAR(34),
", RelatedFeatureID: *SamplingFeatureID",TEXT(MATCH(INDEX(RelatedFeatures[Second Sampling Feature Code],$A4385),SamplingFeatures[Feature Code],0),"0000"),
", SpatialOffsetID:  ",IF(INDEX(RelatedFeatures[Offset Number],$A4385)="","",CONCATENATE("*SpatialOffsetID",TEXT(INDEX(RelatedFeatures[Offset Number],$A4385),"0000"))),"}")))</f>
        <v>#REF!</v>
      </c>
      <c r="P4385" t="e">
        <f>IF(INDEX(Methods[Method Type],$A4385)="","",
CONCATENATE("  - &amp;MethodID",TEXT($A4385,"0000"),
" {","MethodTypeCV:  ",CHAR(34),INDEX(Methods[Method Type],$A4385),CHAR(34),
", MethodCode:  ",CHAR(34),INDEX(Methods[Method Code],$A4385),CHAR(34),
", MethodName:  ",CHAR(34),INDEX(Methods[Method Name],$A4385),CHAR(34),
", MethodDescription:  ",CHAR(34),INDEX(Methods[Method Description],$A4385),CHAR(34),
", MethodLink:  ",CHAR(34),INDEX(Methods[Method Link],$A4385),CHAR(34),
", OrganizationID: *OrganizationID",TEXT(MATCH(INDEX(Methods[Organization Name],$A4385),Organizations[Organization Name],0),"0000"),"}"))</f>
        <v>#REF!</v>
      </c>
      <c r="Q4385" t="e">
        <f>IF(INDEX(Variables[Variable Type],$A4385)="","",
CONCATENATE("  - &amp;VariableID",TEXT($A4385,"0000"),
" {","VariableTypeCV:  ",CHAR(34),INDEX(Variables[Variable Type],$A4385),CHAR(34),
", VariableCode:  ",CHAR(34),INDEX(Variables[Variable Code],$A4385),CHAR(34),
", VariableNameCV:  ",CHAR(34),INDEX(Variables[Variable Name],$A4385),CHAR(34),
", VariableDefinition:  ",CHAR(34),INDEX(Variables[Variable Definition],$A4385),CHAR(34),
", SpecciationCV:  ",CHAR(34),INDEX(Variables[Speciation],$A4385),CHAR(34),
", NoDataValue:  ",CHAR(34),INDEX(Variables[No Data Value],$A4385),CHAR(34),"}"))</f>
        <v>#REF!</v>
      </c>
    </row>
    <row r="4386" spans="1:17" x14ac:dyDescent="0.25">
      <c r="A4386">
        <v>4383</v>
      </c>
      <c r="D4386" t="e">
        <f>IF(INDEX(People[First Name],$A4386)="","",
CONCATENATE("  - &amp;PersonID",TEXT($A4386,"0000"),
" {","PersonFirstName:  ",CHAR(34),INDEX(People[First Name],$A4386),CHAR(34),
", PersonMiddleName:  ",CHAR(34),INDEX(People[Middle Name],$A4386),CHAR(34),
", PersonLastName:  ",CHAR(34),INDEX(People[Last Name],$A4386),CHAR(34),"}"))</f>
        <v>#REF!</v>
      </c>
      <c r="E4386" t="e">
        <f>IF(INDEX(Organizations[Organization Type '[CV']],$A4386)="","",
CONCATENATE("  - &amp;OrganizationID",TEXT($A4386,"0000"),
" {","OrganizationTypeCV:  ",CHAR(34),INDEX(Organizations[Organization Type '[CV']],$A4386),CHAR(34),
", OrganizationCode:  ",CHAR(34),INDEX(Organizations[Organization Code],$A4386),CHAR(34),
", OrganizationName:  ",CHAR(34),INDEX(Organizations[Organization Name],$A4386),CHAR(34),
", OrganizationDescription:  ",CHAR(34),INDEX(Organizations[Organization Description],$A4386),CHAR(34),
", OrganizationLink:  ",CHAR(34),INDEX(Organizations[Organization Link],$A4386),CHAR(34),"}"))</f>
        <v>#REF!</v>
      </c>
      <c r="F4386" t="e">
        <f>IF(INDEX(People[First Name],$A4386)="","",
CONCATENATE("  - &amp;AffiliationID",TEXT($A4386,"0000"),
" {PersonID: *PersonID",TEXT($A4386,"0000"),
", OrganizationID: *OrganizationID",TEXT(MATCH(INDEX(People[Organization Name],$A4386),Organizations[Organization Name],0),"0000"),
", IsPrimaryOrganizationContact: , AffiliationStartDate: , AffiliationEndDate: , PrimaryPhone: ",
", PrimaryEmail: ",CHAR(34),INDEX(People[Primary Email],$A4386),CHAR(34),
", PrimaryAddress: ",CHAR(34),INDEX(People[Primary Address],$A4386),CHAR(34),
", PersonLink: }"))</f>
        <v>#REF!</v>
      </c>
      <c r="H4386" t="e">
        <f>IF(COUNTA(CitationInformation)=0,"",IF(INDEX(AuthorList[Author Name],$A4386)="","",
CONCATENATE("  - &amp;AuthorListID",TEXT($A4386,"0000"),
"  {CitationID: *CitationID0001",
", PersonID: *PersonID",TEXT(MATCH(INDEX(AuthorList[Author Name],$A4386),People[Full Name],0),"0000"),
", AuthorOrder: ",INDEX(AuthorList[Author Number],$A4386),"}")))</f>
        <v>#REF!</v>
      </c>
      <c r="K4386" t="e">
        <f>IF(INDEX(SamplingFeatures[Feature Code],$A4386)="","",
CONCATENATE("  - &amp;SamplingFeatureID",TEXT($A4386,"0000"),
" {","SamplingFeatureUUID:  ",CHAR(34),INDEX(SamplingFeatures[Sampling Feature UUID],$A4386),CHAR(34),
", SamplingFeatureTypeCV:  ",CHAR(34),INDEX(SamplingFeatures[Sampling Feature Type],$A4386),CHAR(34),
", SamplingFeatureCode:  ",CHAR(34),INDEX(SamplingFeatures[Feature Code],$A4386),CHAR(34),
", SamplingFeatureName:  ",CHAR(34),INDEX(SamplingFeatures[Feature Name],$A4386),CHAR(34),
", SamplingFeatureDescription:  ",CHAR(34),INDEX(SamplingFeatures[Feature Description],$A4386),CHAR(34),
", SamplingFeatureGeotypeCV:  ",CHAR(34),INDEX(SamplingFeatures[Feature Geo Type],$A4386),CHAR(34),
", FeatureGeometry:  ",CHAR(34),INDEX(SamplingFeatures[Feature Geometry],$A4386),CHAR(34),
", Elevation_m:  ",CHAR(34),INDEX(SamplingFeatures[Elevation_m],$A4386),CHAR(34),
", ElevationDatumCV:  ",CHAR(34),ElevationDatum,CHAR(34),"}"))</f>
        <v>#REF!</v>
      </c>
      <c r="L4386" t="e">
        <f>IF(INDEX(SamplingFeatures[Sampling Feature Type],$A4386)&lt;&gt;"Site","",
CONCATENATE("  - &amp;SiteID",TEXT(SUMPRODUCT(--($L$3:$L4385&lt;&gt;"")),"0000"),
" {","SamplingFeatureID:  *SamplingFeatureID",TEXT($A4386,"0000"),
", SiteTypeCV:  ",CHAR(34),INDEX(Sites[Site Type],$A4386),CHAR(34),
", Latitude:  ",INDEX(Sites[Latitude],$A4386),
", Longitude:  ",INDEX(Sites[Longitude],$A4386),
", SRSName:  ",CHAR(34),LatLonDatum,CHAR(34),"}"))</f>
        <v>#REF!</v>
      </c>
      <c r="M4386" t="e">
        <f>IF(INDEX(SamplingFeatures[Sampling Feature Type],$A4386)&lt;&gt;"Specimen","",
CONCATENATE("  - &amp;SpecimenID",TEXT(SUMPRODUCT(--($M$3:$M4385&lt;&gt;"")),"0000"),
" {","SamplingFeatureID:  *SamplingFeatureID",TEXT($A4386,"0000"),
", SpecimenTypeCV:  ",CHAR(34),INDEX(Specimens[Specimen Type],$A4386),CHAR(34),
", SpecimenMediumCV:  ",INDEX(Specimens[Specimen Medium],$A4386),
", IsFieldSpecimen:  ",CHAR(34),INDEX(Specimens[Is Field Specimen?],$A4386),CHAR(34),"}"))</f>
        <v>#REF!</v>
      </c>
      <c r="N4386" t="e">
        <f>IF(COUNTA(SpatialOffsets[])=0,"", IF(INDEX(SpatialOffsets[Spatial Offset Type],$A4386)="","",
CONCATENATE("  - &amp;SpatialOffsetID",TEXT($A4386,"0000"),
" {","SpatialOffsetTypeCV:  ",CHAR(34),INDEX(SpatialOffsets[Spatial Offset Type],$A4386),CHAR(34),
", Offset1Value:  ",INDEX(SpatialOffsets[Offset 1 Value],$A4386),
", Offset1UnitID:  ",CHAR(34),INDEX(SpatialOffsets[Offset 1 Unit],$A4386),CHAR(34),
", Offset2Value:  ",INDEX(SpatialOffsets[Offset 2 Value],$A4386),
", Offset2UnitID:  ",CHAR(34),INDEX(SpatialOffsets[Offset 2 Unit],$A4386),CHAR(34),
", Offset3Value:  ",INDEX(SpatialOffsets[Offset 3 Value],$A4386),
", Offset3UnitID:  ",CHAR(34),INDEX(SpatialOffsets[Offset 3 Unit],$A4386),CHAR(34),,"}")))</f>
        <v>#REF!</v>
      </c>
      <c r="O4386" t="e">
        <f>IF(COUNTA(RelatedFeatures[])=0,"", IF(INDEX(RelatedFeatures[First Sampling Feature Code],$A4386)="","",
CONCATENATE("  - &amp;RelationID",TEXT($A4386,"0000"),
" {","SamplingFeatureID:  *SamplingFeatureID",TEXT(MATCH(INDEX(RelatedFeatures[First Sampling Feature Code],$A4386),SamplingFeatures[Feature Code],0),"0000"),
", RelationshipTypeCV:  ",CHAR(34),INDEX(RelatedFeatures[Relationship Type],$A4386),CHAR(34),
", RelatedFeatureID: *SamplingFeatureID",TEXT(MATCH(INDEX(RelatedFeatures[Second Sampling Feature Code],$A4386),SamplingFeatures[Feature Code],0),"0000"),
", SpatialOffsetID:  ",IF(INDEX(RelatedFeatures[Offset Number],$A4386)="","",CONCATENATE("*SpatialOffsetID",TEXT(INDEX(RelatedFeatures[Offset Number],$A4386),"0000"))),"}")))</f>
        <v>#REF!</v>
      </c>
      <c r="P4386" t="e">
        <f>IF(INDEX(Methods[Method Type],$A4386)="","",
CONCATENATE("  - &amp;MethodID",TEXT($A4386,"0000"),
" {","MethodTypeCV:  ",CHAR(34),INDEX(Methods[Method Type],$A4386),CHAR(34),
", MethodCode:  ",CHAR(34),INDEX(Methods[Method Code],$A4386),CHAR(34),
", MethodName:  ",CHAR(34),INDEX(Methods[Method Name],$A4386),CHAR(34),
", MethodDescription:  ",CHAR(34),INDEX(Methods[Method Description],$A4386),CHAR(34),
", MethodLink:  ",CHAR(34),INDEX(Methods[Method Link],$A4386),CHAR(34),
", OrganizationID: *OrganizationID",TEXT(MATCH(INDEX(Methods[Organization Name],$A4386),Organizations[Organization Name],0),"0000"),"}"))</f>
        <v>#REF!</v>
      </c>
      <c r="Q4386" t="e">
        <f>IF(INDEX(Variables[Variable Type],$A4386)="","",
CONCATENATE("  - &amp;VariableID",TEXT($A4386,"0000"),
" {","VariableTypeCV:  ",CHAR(34),INDEX(Variables[Variable Type],$A4386),CHAR(34),
", VariableCode:  ",CHAR(34),INDEX(Variables[Variable Code],$A4386),CHAR(34),
", VariableNameCV:  ",CHAR(34),INDEX(Variables[Variable Name],$A4386),CHAR(34),
", VariableDefinition:  ",CHAR(34),INDEX(Variables[Variable Definition],$A4386),CHAR(34),
", SpecciationCV:  ",CHAR(34),INDEX(Variables[Speciation],$A4386),CHAR(34),
", NoDataValue:  ",CHAR(34),INDEX(Variables[No Data Value],$A4386),CHAR(34),"}"))</f>
        <v>#REF!</v>
      </c>
    </row>
    <row r="4387" spans="1:17" x14ac:dyDescent="0.25">
      <c r="A4387">
        <v>4384</v>
      </c>
      <c r="D4387" t="e">
        <f>IF(INDEX(People[First Name],$A4387)="","",
CONCATENATE("  - &amp;PersonID",TEXT($A4387,"0000"),
" {","PersonFirstName:  ",CHAR(34),INDEX(People[First Name],$A4387),CHAR(34),
", PersonMiddleName:  ",CHAR(34),INDEX(People[Middle Name],$A4387),CHAR(34),
", PersonLastName:  ",CHAR(34),INDEX(People[Last Name],$A4387),CHAR(34),"}"))</f>
        <v>#REF!</v>
      </c>
      <c r="E4387" t="e">
        <f>IF(INDEX(Organizations[Organization Type '[CV']],$A4387)="","",
CONCATENATE("  - &amp;OrganizationID",TEXT($A4387,"0000"),
" {","OrganizationTypeCV:  ",CHAR(34),INDEX(Organizations[Organization Type '[CV']],$A4387),CHAR(34),
", OrganizationCode:  ",CHAR(34),INDEX(Organizations[Organization Code],$A4387),CHAR(34),
", OrganizationName:  ",CHAR(34),INDEX(Organizations[Organization Name],$A4387),CHAR(34),
", OrganizationDescription:  ",CHAR(34),INDEX(Organizations[Organization Description],$A4387),CHAR(34),
", OrganizationLink:  ",CHAR(34),INDEX(Organizations[Organization Link],$A4387),CHAR(34),"}"))</f>
        <v>#REF!</v>
      </c>
      <c r="F4387" t="e">
        <f>IF(INDEX(People[First Name],$A4387)="","",
CONCATENATE("  - &amp;AffiliationID",TEXT($A4387,"0000"),
" {PersonID: *PersonID",TEXT($A4387,"0000"),
", OrganizationID: *OrganizationID",TEXT(MATCH(INDEX(People[Organization Name],$A4387),Organizations[Organization Name],0),"0000"),
", IsPrimaryOrganizationContact: , AffiliationStartDate: , AffiliationEndDate: , PrimaryPhone: ",
", PrimaryEmail: ",CHAR(34),INDEX(People[Primary Email],$A4387),CHAR(34),
", PrimaryAddress: ",CHAR(34),INDEX(People[Primary Address],$A4387),CHAR(34),
", PersonLink: }"))</f>
        <v>#REF!</v>
      </c>
      <c r="H4387" t="e">
        <f>IF(COUNTA(CitationInformation)=0,"",IF(INDEX(AuthorList[Author Name],$A4387)="","",
CONCATENATE("  - &amp;AuthorListID",TEXT($A4387,"0000"),
"  {CitationID: *CitationID0001",
", PersonID: *PersonID",TEXT(MATCH(INDEX(AuthorList[Author Name],$A4387),People[Full Name],0),"0000"),
", AuthorOrder: ",INDEX(AuthorList[Author Number],$A4387),"}")))</f>
        <v>#REF!</v>
      </c>
      <c r="K4387" t="e">
        <f>IF(INDEX(SamplingFeatures[Feature Code],$A4387)="","",
CONCATENATE("  - &amp;SamplingFeatureID",TEXT($A4387,"0000"),
" {","SamplingFeatureUUID:  ",CHAR(34),INDEX(SamplingFeatures[Sampling Feature UUID],$A4387),CHAR(34),
", SamplingFeatureTypeCV:  ",CHAR(34),INDEX(SamplingFeatures[Sampling Feature Type],$A4387),CHAR(34),
", SamplingFeatureCode:  ",CHAR(34),INDEX(SamplingFeatures[Feature Code],$A4387),CHAR(34),
", SamplingFeatureName:  ",CHAR(34),INDEX(SamplingFeatures[Feature Name],$A4387),CHAR(34),
", SamplingFeatureDescription:  ",CHAR(34),INDEX(SamplingFeatures[Feature Description],$A4387),CHAR(34),
", SamplingFeatureGeotypeCV:  ",CHAR(34),INDEX(SamplingFeatures[Feature Geo Type],$A4387),CHAR(34),
", FeatureGeometry:  ",CHAR(34),INDEX(SamplingFeatures[Feature Geometry],$A4387),CHAR(34),
", Elevation_m:  ",CHAR(34),INDEX(SamplingFeatures[Elevation_m],$A4387),CHAR(34),
", ElevationDatumCV:  ",CHAR(34),ElevationDatum,CHAR(34),"}"))</f>
        <v>#REF!</v>
      </c>
      <c r="L4387" t="e">
        <f>IF(INDEX(SamplingFeatures[Sampling Feature Type],$A4387)&lt;&gt;"Site","",
CONCATENATE("  - &amp;SiteID",TEXT(SUMPRODUCT(--($L$3:$L4386&lt;&gt;"")),"0000"),
" {","SamplingFeatureID:  *SamplingFeatureID",TEXT($A4387,"0000"),
", SiteTypeCV:  ",CHAR(34),INDEX(Sites[Site Type],$A4387),CHAR(34),
", Latitude:  ",INDEX(Sites[Latitude],$A4387),
", Longitude:  ",INDEX(Sites[Longitude],$A4387),
", SRSName:  ",CHAR(34),LatLonDatum,CHAR(34),"}"))</f>
        <v>#REF!</v>
      </c>
      <c r="M4387" t="e">
        <f>IF(INDEX(SamplingFeatures[Sampling Feature Type],$A4387)&lt;&gt;"Specimen","",
CONCATENATE("  - &amp;SpecimenID",TEXT(SUMPRODUCT(--($M$3:$M4386&lt;&gt;"")),"0000"),
" {","SamplingFeatureID:  *SamplingFeatureID",TEXT($A4387,"0000"),
", SpecimenTypeCV:  ",CHAR(34),INDEX(Specimens[Specimen Type],$A4387),CHAR(34),
", SpecimenMediumCV:  ",INDEX(Specimens[Specimen Medium],$A4387),
", IsFieldSpecimen:  ",CHAR(34),INDEX(Specimens[Is Field Specimen?],$A4387),CHAR(34),"}"))</f>
        <v>#REF!</v>
      </c>
      <c r="N4387" t="e">
        <f>IF(COUNTA(SpatialOffsets[])=0,"", IF(INDEX(SpatialOffsets[Spatial Offset Type],$A4387)="","",
CONCATENATE("  - &amp;SpatialOffsetID",TEXT($A4387,"0000"),
" {","SpatialOffsetTypeCV:  ",CHAR(34),INDEX(SpatialOffsets[Spatial Offset Type],$A4387),CHAR(34),
", Offset1Value:  ",INDEX(SpatialOffsets[Offset 1 Value],$A4387),
", Offset1UnitID:  ",CHAR(34),INDEX(SpatialOffsets[Offset 1 Unit],$A4387),CHAR(34),
", Offset2Value:  ",INDEX(SpatialOffsets[Offset 2 Value],$A4387),
", Offset2UnitID:  ",CHAR(34),INDEX(SpatialOffsets[Offset 2 Unit],$A4387),CHAR(34),
", Offset3Value:  ",INDEX(SpatialOffsets[Offset 3 Value],$A4387),
", Offset3UnitID:  ",CHAR(34),INDEX(SpatialOffsets[Offset 3 Unit],$A4387),CHAR(34),,"}")))</f>
        <v>#REF!</v>
      </c>
      <c r="O4387" t="e">
        <f>IF(COUNTA(RelatedFeatures[])=0,"", IF(INDEX(RelatedFeatures[First Sampling Feature Code],$A4387)="","",
CONCATENATE("  - &amp;RelationID",TEXT($A4387,"0000"),
" {","SamplingFeatureID:  *SamplingFeatureID",TEXT(MATCH(INDEX(RelatedFeatures[First Sampling Feature Code],$A4387),SamplingFeatures[Feature Code],0),"0000"),
", RelationshipTypeCV:  ",CHAR(34),INDEX(RelatedFeatures[Relationship Type],$A4387),CHAR(34),
", RelatedFeatureID: *SamplingFeatureID",TEXT(MATCH(INDEX(RelatedFeatures[Second Sampling Feature Code],$A4387),SamplingFeatures[Feature Code],0),"0000"),
", SpatialOffsetID:  ",IF(INDEX(RelatedFeatures[Offset Number],$A4387)="","",CONCATENATE("*SpatialOffsetID",TEXT(INDEX(RelatedFeatures[Offset Number],$A4387),"0000"))),"}")))</f>
        <v>#REF!</v>
      </c>
      <c r="P4387" t="e">
        <f>IF(INDEX(Methods[Method Type],$A4387)="","",
CONCATENATE("  - &amp;MethodID",TEXT($A4387,"0000"),
" {","MethodTypeCV:  ",CHAR(34),INDEX(Methods[Method Type],$A4387),CHAR(34),
", MethodCode:  ",CHAR(34),INDEX(Methods[Method Code],$A4387),CHAR(34),
", MethodName:  ",CHAR(34),INDEX(Methods[Method Name],$A4387),CHAR(34),
", MethodDescription:  ",CHAR(34),INDEX(Methods[Method Description],$A4387),CHAR(34),
", MethodLink:  ",CHAR(34),INDEX(Methods[Method Link],$A4387),CHAR(34),
", OrganizationID: *OrganizationID",TEXT(MATCH(INDEX(Methods[Organization Name],$A4387),Organizations[Organization Name],0),"0000"),"}"))</f>
        <v>#REF!</v>
      </c>
      <c r="Q4387" t="e">
        <f>IF(INDEX(Variables[Variable Type],$A4387)="","",
CONCATENATE("  - &amp;VariableID",TEXT($A4387,"0000"),
" {","VariableTypeCV:  ",CHAR(34),INDEX(Variables[Variable Type],$A4387),CHAR(34),
", VariableCode:  ",CHAR(34),INDEX(Variables[Variable Code],$A4387),CHAR(34),
", VariableNameCV:  ",CHAR(34),INDEX(Variables[Variable Name],$A4387),CHAR(34),
", VariableDefinition:  ",CHAR(34),INDEX(Variables[Variable Definition],$A4387),CHAR(34),
", SpecciationCV:  ",CHAR(34),INDEX(Variables[Speciation],$A4387),CHAR(34),
", NoDataValue:  ",CHAR(34),INDEX(Variables[No Data Value],$A4387),CHAR(34),"}"))</f>
        <v>#REF!</v>
      </c>
    </row>
    <row r="4388" spans="1:17" x14ac:dyDescent="0.25">
      <c r="A4388">
        <v>4385</v>
      </c>
      <c r="D4388" t="e">
        <f>IF(INDEX(People[First Name],$A4388)="","",
CONCATENATE("  - &amp;PersonID",TEXT($A4388,"0000"),
" {","PersonFirstName:  ",CHAR(34),INDEX(People[First Name],$A4388),CHAR(34),
", PersonMiddleName:  ",CHAR(34),INDEX(People[Middle Name],$A4388),CHAR(34),
", PersonLastName:  ",CHAR(34),INDEX(People[Last Name],$A4388),CHAR(34),"}"))</f>
        <v>#REF!</v>
      </c>
      <c r="E4388" t="e">
        <f>IF(INDEX(Organizations[Organization Type '[CV']],$A4388)="","",
CONCATENATE("  - &amp;OrganizationID",TEXT($A4388,"0000"),
" {","OrganizationTypeCV:  ",CHAR(34),INDEX(Organizations[Organization Type '[CV']],$A4388),CHAR(34),
", OrganizationCode:  ",CHAR(34),INDEX(Organizations[Organization Code],$A4388),CHAR(34),
", OrganizationName:  ",CHAR(34),INDEX(Organizations[Organization Name],$A4388),CHAR(34),
", OrganizationDescription:  ",CHAR(34),INDEX(Organizations[Organization Description],$A4388),CHAR(34),
", OrganizationLink:  ",CHAR(34),INDEX(Organizations[Organization Link],$A4388),CHAR(34),"}"))</f>
        <v>#REF!</v>
      </c>
      <c r="F4388" t="e">
        <f>IF(INDEX(People[First Name],$A4388)="","",
CONCATENATE("  - &amp;AffiliationID",TEXT($A4388,"0000"),
" {PersonID: *PersonID",TEXT($A4388,"0000"),
", OrganizationID: *OrganizationID",TEXT(MATCH(INDEX(People[Organization Name],$A4388),Organizations[Organization Name],0),"0000"),
", IsPrimaryOrganizationContact: , AffiliationStartDate: , AffiliationEndDate: , PrimaryPhone: ",
", PrimaryEmail: ",CHAR(34),INDEX(People[Primary Email],$A4388),CHAR(34),
", PrimaryAddress: ",CHAR(34),INDEX(People[Primary Address],$A4388),CHAR(34),
", PersonLink: }"))</f>
        <v>#REF!</v>
      </c>
      <c r="H4388" t="e">
        <f>IF(COUNTA(CitationInformation)=0,"",IF(INDEX(AuthorList[Author Name],$A4388)="","",
CONCATENATE("  - &amp;AuthorListID",TEXT($A4388,"0000"),
"  {CitationID: *CitationID0001",
", PersonID: *PersonID",TEXT(MATCH(INDEX(AuthorList[Author Name],$A4388),People[Full Name],0),"0000"),
", AuthorOrder: ",INDEX(AuthorList[Author Number],$A4388),"}")))</f>
        <v>#REF!</v>
      </c>
      <c r="K4388" t="e">
        <f>IF(INDEX(SamplingFeatures[Feature Code],$A4388)="","",
CONCATENATE("  - &amp;SamplingFeatureID",TEXT($A4388,"0000"),
" {","SamplingFeatureUUID:  ",CHAR(34),INDEX(SamplingFeatures[Sampling Feature UUID],$A4388),CHAR(34),
", SamplingFeatureTypeCV:  ",CHAR(34),INDEX(SamplingFeatures[Sampling Feature Type],$A4388),CHAR(34),
", SamplingFeatureCode:  ",CHAR(34),INDEX(SamplingFeatures[Feature Code],$A4388),CHAR(34),
", SamplingFeatureName:  ",CHAR(34),INDEX(SamplingFeatures[Feature Name],$A4388),CHAR(34),
", SamplingFeatureDescription:  ",CHAR(34),INDEX(SamplingFeatures[Feature Description],$A4388),CHAR(34),
", SamplingFeatureGeotypeCV:  ",CHAR(34),INDEX(SamplingFeatures[Feature Geo Type],$A4388),CHAR(34),
", FeatureGeometry:  ",CHAR(34),INDEX(SamplingFeatures[Feature Geometry],$A4388),CHAR(34),
", Elevation_m:  ",CHAR(34),INDEX(SamplingFeatures[Elevation_m],$A4388),CHAR(34),
", ElevationDatumCV:  ",CHAR(34),ElevationDatum,CHAR(34),"}"))</f>
        <v>#REF!</v>
      </c>
      <c r="L4388" t="e">
        <f>IF(INDEX(SamplingFeatures[Sampling Feature Type],$A4388)&lt;&gt;"Site","",
CONCATENATE("  - &amp;SiteID",TEXT(SUMPRODUCT(--($L$3:$L4387&lt;&gt;"")),"0000"),
" {","SamplingFeatureID:  *SamplingFeatureID",TEXT($A4388,"0000"),
", SiteTypeCV:  ",CHAR(34),INDEX(Sites[Site Type],$A4388),CHAR(34),
", Latitude:  ",INDEX(Sites[Latitude],$A4388),
", Longitude:  ",INDEX(Sites[Longitude],$A4388),
", SRSName:  ",CHAR(34),LatLonDatum,CHAR(34),"}"))</f>
        <v>#REF!</v>
      </c>
      <c r="M4388" t="e">
        <f>IF(INDEX(SamplingFeatures[Sampling Feature Type],$A4388)&lt;&gt;"Specimen","",
CONCATENATE("  - &amp;SpecimenID",TEXT(SUMPRODUCT(--($M$3:$M4387&lt;&gt;"")),"0000"),
" {","SamplingFeatureID:  *SamplingFeatureID",TEXT($A4388,"0000"),
", SpecimenTypeCV:  ",CHAR(34),INDEX(Specimens[Specimen Type],$A4388),CHAR(34),
", SpecimenMediumCV:  ",INDEX(Specimens[Specimen Medium],$A4388),
", IsFieldSpecimen:  ",CHAR(34),INDEX(Specimens[Is Field Specimen?],$A4388),CHAR(34),"}"))</f>
        <v>#REF!</v>
      </c>
      <c r="N4388" t="e">
        <f>IF(COUNTA(SpatialOffsets[])=0,"", IF(INDEX(SpatialOffsets[Spatial Offset Type],$A4388)="","",
CONCATENATE("  - &amp;SpatialOffsetID",TEXT($A4388,"0000"),
" {","SpatialOffsetTypeCV:  ",CHAR(34),INDEX(SpatialOffsets[Spatial Offset Type],$A4388),CHAR(34),
", Offset1Value:  ",INDEX(SpatialOffsets[Offset 1 Value],$A4388),
", Offset1UnitID:  ",CHAR(34),INDEX(SpatialOffsets[Offset 1 Unit],$A4388),CHAR(34),
", Offset2Value:  ",INDEX(SpatialOffsets[Offset 2 Value],$A4388),
", Offset2UnitID:  ",CHAR(34),INDEX(SpatialOffsets[Offset 2 Unit],$A4388),CHAR(34),
", Offset3Value:  ",INDEX(SpatialOffsets[Offset 3 Value],$A4388),
", Offset3UnitID:  ",CHAR(34),INDEX(SpatialOffsets[Offset 3 Unit],$A4388),CHAR(34),,"}")))</f>
        <v>#REF!</v>
      </c>
      <c r="O4388" t="e">
        <f>IF(COUNTA(RelatedFeatures[])=0,"", IF(INDEX(RelatedFeatures[First Sampling Feature Code],$A4388)="","",
CONCATENATE("  - &amp;RelationID",TEXT($A4388,"0000"),
" {","SamplingFeatureID:  *SamplingFeatureID",TEXT(MATCH(INDEX(RelatedFeatures[First Sampling Feature Code],$A4388),SamplingFeatures[Feature Code],0),"0000"),
", RelationshipTypeCV:  ",CHAR(34),INDEX(RelatedFeatures[Relationship Type],$A4388),CHAR(34),
", RelatedFeatureID: *SamplingFeatureID",TEXT(MATCH(INDEX(RelatedFeatures[Second Sampling Feature Code],$A4388),SamplingFeatures[Feature Code],0),"0000"),
", SpatialOffsetID:  ",IF(INDEX(RelatedFeatures[Offset Number],$A4388)="","",CONCATENATE("*SpatialOffsetID",TEXT(INDEX(RelatedFeatures[Offset Number],$A4388),"0000"))),"}")))</f>
        <v>#REF!</v>
      </c>
      <c r="P4388" t="e">
        <f>IF(INDEX(Methods[Method Type],$A4388)="","",
CONCATENATE("  - &amp;MethodID",TEXT($A4388,"0000"),
" {","MethodTypeCV:  ",CHAR(34),INDEX(Methods[Method Type],$A4388),CHAR(34),
", MethodCode:  ",CHAR(34),INDEX(Methods[Method Code],$A4388),CHAR(34),
", MethodName:  ",CHAR(34),INDEX(Methods[Method Name],$A4388),CHAR(34),
", MethodDescription:  ",CHAR(34),INDEX(Methods[Method Description],$A4388),CHAR(34),
", MethodLink:  ",CHAR(34),INDEX(Methods[Method Link],$A4388),CHAR(34),
", OrganizationID: *OrganizationID",TEXT(MATCH(INDEX(Methods[Organization Name],$A4388),Organizations[Organization Name],0),"0000"),"}"))</f>
        <v>#REF!</v>
      </c>
      <c r="Q4388" t="e">
        <f>IF(INDEX(Variables[Variable Type],$A4388)="","",
CONCATENATE("  - &amp;VariableID",TEXT($A4388,"0000"),
" {","VariableTypeCV:  ",CHAR(34),INDEX(Variables[Variable Type],$A4388),CHAR(34),
", VariableCode:  ",CHAR(34),INDEX(Variables[Variable Code],$A4388),CHAR(34),
", VariableNameCV:  ",CHAR(34),INDEX(Variables[Variable Name],$A4388),CHAR(34),
", VariableDefinition:  ",CHAR(34),INDEX(Variables[Variable Definition],$A4388),CHAR(34),
", SpecciationCV:  ",CHAR(34),INDEX(Variables[Speciation],$A4388),CHAR(34),
", NoDataValue:  ",CHAR(34),INDEX(Variables[No Data Value],$A4388),CHAR(34),"}"))</f>
        <v>#REF!</v>
      </c>
    </row>
    <row r="4389" spans="1:17" x14ac:dyDescent="0.25">
      <c r="A4389">
        <v>4386</v>
      </c>
      <c r="D4389" t="e">
        <f>IF(INDEX(People[First Name],$A4389)="","",
CONCATENATE("  - &amp;PersonID",TEXT($A4389,"0000"),
" {","PersonFirstName:  ",CHAR(34),INDEX(People[First Name],$A4389),CHAR(34),
", PersonMiddleName:  ",CHAR(34),INDEX(People[Middle Name],$A4389),CHAR(34),
", PersonLastName:  ",CHAR(34),INDEX(People[Last Name],$A4389),CHAR(34),"}"))</f>
        <v>#REF!</v>
      </c>
      <c r="E4389" t="e">
        <f>IF(INDEX(Organizations[Organization Type '[CV']],$A4389)="","",
CONCATENATE("  - &amp;OrganizationID",TEXT($A4389,"0000"),
" {","OrganizationTypeCV:  ",CHAR(34),INDEX(Organizations[Organization Type '[CV']],$A4389),CHAR(34),
", OrganizationCode:  ",CHAR(34),INDEX(Organizations[Organization Code],$A4389),CHAR(34),
", OrganizationName:  ",CHAR(34),INDEX(Organizations[Organization Name],$A4389),CHAR(34),
", OrganizationDescription:  ",CHAR(34),INDEX(Organizations[Organization Description],$A4389),CHAR(34),
", OrganizationLink:  ",CHAR(34),INDEX(Organizations[Organization Link],$A4389),CHAR(34),"}"))</f>
        <v>#REF!</v>
      </c>
      <c r="F4389" t="e">
        <f>IF(INDEX(People[First Name],$A4389)="","",
CONCATENATE("  - &amp;AffiliationID",TEXT($A4389,"0000"),
" {PersonID: *PersonID",TEXT($A4389,"0000"),
", OrganizationID: *OrganizationID",TEXT(MATCH(INDEX(People[Organization Name],$A4389),Organizations[Organization Name],0),"0000"),
", IsPrimaryOrganizationContact: , AffiliationStartDate: , AffiliationEndDate: , PrimaryPhone: ",
", PrimaryEmail: ",CHAR(34),INDEX(People[Primary Email],$A4389),CHAR(34),
", PrimaryAddress: ",CHAR(34),INDEX(People[Primary Address],$A4389),CHAR(34),
", PersonLink: }"))</f>
        <v>#REF!</v>
      </c>
      <c r="H4389" t="e">
        <f>IF(COUNTA(CitationInformation)=0,"",IF(INDEX(AuthorList[Author Name],$A4389)="","",
CONCATENATE("  - &amp;AuthorListID",TEXT($A4389,"0000"),
"  {CitationID: *CitationID0001",
", PersonID: *PersonID",TEXT(MATCH(INDEX(AuthorList[Author Name],$A4389),People[Full Name],0),"0000"),
", AuthorOrder: ",INDEX(AuthorList[Author Number],$A4389),"}")))</f>
        <v>#REF!</v>
      </c>
      <c r="K4389" t="e">
        <f>IF(INDEX(SamplingFeatures[Feature Code],$A4389)="","",
CONCATENATE("  - &amp;SamplingFeatureID",TEXT($A4389,"0000"),
" {","SamplingFeatureUUID:  ",CHAR(34),INDEX(SamplingFeatures[Sampling Feature UUID],$A4389),CHAR(34),
", SamplingFeatureTypeCV:  ",CHAR(34),INDEX(SamplingFeatures[Sampling Feature Type],$A4389),CHAR(34),
", SamplingFeatureCode:  ",CHAR(34),INDEX(SamplingFeatures[Feature Code],$A4389),CHAR(34),
", SamplingFeatureName:  ",CHAR(34),INDEX(SamplingFeatures[Feature Name],$A4389),CHAR(34),
", SamplingFeatureDescription:  ",CHAR(34),INDEX(SamplingFeatures[Feature Description],$A4389),CHAR(34),
", SamplingFeatureGeotypeCV:  ",CHAR(34),INDEX(SamplingFeatures[Feature Geo Type],$A4389),CHAR(34),
", FeatureGeometry:  ",CHAR(34),INDEX(SamplingFeatures[Feature Geometry],$A4389),CHAR(34),
", Elevation_m:  ",CHAR(34),INDEX(SamplingFeatures[Elevation_m],$A4389),CHAR(34),
", ElevationDatumCV:  ",CHAR(34),ElevationDatum,CHAR(34),"}"))</f>
        <v>#REF!</v>
      </c>
      <c r="L4389" t="e">
        <f>IF(INDEX(SamplingFeatures[Sampling Feature Type],$A4389)&lt;&gt;"Site","",
CONCATENATE("  - &amp;SiteID",TEXT(SUMPRODUCT(--($L$3:$L4388&lt;&gt;"")),"0000"),
" {","SamplingFeatureID:  *SamplingFeatureID",TEXT($A4389,"0000"),
", SiteTypeCV:  ",CHAR(34),INDEX(Sites[Site Type],$A4389),CHAR(34),
", Latitude:  ",INDEX(Sites[Latitude],$A4389),
", Longitude:  ",INDEX(Sites[Longitude],$A4389),
", SRSName:  ",CHAR(34),LatLonDatum,CHAR(34),"}"))</f>
        <v>#REF!</v>
      </c>
      <c r="M4389" t="e">
        <f>IF(INDEX(SamplingFeatures[Sampling Feature Type],$A4389)&lt;&gt;"Specimen","",
CONCATENATE("  - &amp;SpecimenID",TEXT(SUMPRODUCT(--($M$3:$M4388&lt;&gt;"")),"0000"),
" {","SamplingFeatureID:  *SamplingFeatureID",TEXT($A4389,"0000"),
", SpecimenTypeCV:  ",CHAR(34),INDEX(Specimens[Specimen Type],$A4389),CHAR(34),
", SpecimenMediumCV:  ",INDEX(Specimens[Specimen Medium],$A4389),
", IsFieldSpecimen:  ",CHAR(34),INDEX(Specimens[Is Field Specimen?],$A4389),CHAR(34),"}"))</f>
        <v>#REF!</v>
      </c>
      <c r="N4389" t="e">
        <f>IF(COUNTA(SpatialOffsets[])=0,"", IF(INDEX(SpatialOffsets[Spatial Offset Type],$A4389)="","",
CONCATENATE("  - &amp;SpatialOffsetID",TEXT($A4389,"0000"),
" {","SpatialOffsetTypeCV:  ",CHAR(34),INDEX(SpatialOffsets[Spatial Offset Type],$A4389),CHAR(34),
", Offset1Value:  ",INDEX(SpatialOffsets[Offset 1 Value],$A4389),
", Offset1UnitID:  ",CHAR(34),INDEX(SpatialOffsets[Offset 1 Unit],$A4389),CHAR(34),
", Offset2Value:  ",INDEX(SpatialOffsets[Offset 2 Value],$A4389),
", Offset2UnitID:  ",CHAR(34),INDEX(SpatialOffsets[Offset 2 Unit],$A4389),CHAR(34),
", Offset3Value:  ",INDEX(SpatialOffsets[Offset 3 Value],$A4389),
", Offset3UnitID:  ",CHAR(34),INDEX(SpatialOffsets[Offset 3 Unit],$A4389),CHAR(34),,"}")))</f>
        <v>#REF!</v>
      </c>
      <c r="O4389" t="e">
        <f>IF(COUNTA(RelatedFeatures[])=0,"", IF(INDEX(RelatedFeatures[First Sampling Feature Code],$A4389)="","",
CONCATENATE("  - &amp;RelationID",TEXT($A4389,"0000"),
" {","SamplingFeatureID:  *SamplingFeatureID",TEXT(MATCH(INDEX(RelatedFeatures[First Sampling Feature Code],$A4389),SamplingFeatures[Feature Code],0),"0000"),
", RelationshipTypeCV:  ",CHAR(34),INDEX(RelatedFeatures[Relationship Type],$A4389),CHAR(34),
", RelatedFeatureID: *SamplingFeatureID",TEXT(MATCH(INDEX(RelatedFeatures[Second Sampling Feature Code],$A4389),SamplingFeatures[Feature Code],0),"0000"),
", SpatialOffsetID:  ",IF(INDEX(RelatedFeatures[Offset Number],$A4389)="","",CONCATENATE("*SpatialOffsetID",TEXT(INDEX(RelatedFeatures[Offset Number],$A4389),"0000"))),"}")))</f>
        <v>#REF!</v>
      </c>
      <c r="P4389" t="e">
        <f>IF(INDEX(Methods[Method Type],$A4389)="","",
CONCATENATE("  - &amp;MethodID",TEXT($A4389,"0000"),
" {","MethodTypeCV:  ",CHAR(34),INDEX(Methods[Method Type],$A4389),CHAR(34),
", MethodCode:  ",CHAR(34),INDEX(Methods[Method Code],$A4389),CHAR(34),
", MethodName:  ",CHAR(34),INDEX(Methods[Method Name],$A4389),CHAR(34),
", MethodDescription:  ",CHAR(34),INDEX(Methods[Method Description],$A4389),CHAR(34),
", MethodLink:  ",CHAR(34),INDEX(Methods[Method Link],$A4389),CHAR(34),
", OrganizationID: *OrganizationID",TEXT(MATCH(INDEX(Methods[Organization Name],$A4389),Organizations[Organization Name],0),"0000"),"}"))</f>
        <v>#REF!</v>
      </c>
      <c r="Q4389" t="e">
        <f>IF(INDEX(Variables[Variable Type],$A4389)="","",
CONCATENATE("  - &amp;VariableID",TEXT($A4389,"0000"),
" {","VariableTypeCV:  ",CHAR(34),INDEX(Variables[Variable Type],$A4389),CHAR(34),
", VariableCode:  ",CHAR(34),INDEX(Variables[Variable Code],$A4389),CHAR(34),
", VariableNameCV:  ",CHAR(34),INDEX(Variables[Variable Name],$A4389),CHAR(34),
", VariableDefinition:  ",CHAR(34),INDEX(Variables[Variable Definition],$A4389),CHAR(34),
", SpecciationCV:  ",CHAR(34),INDEX(Variables[Speciation],$A4389),CHAR(34),
", NoDataValue:  ",CHAR(34),INDEX(Variables[No Data Value],$A4389),CHAR(34),"}"))</f>
        <v>#REF!</v>
      </c>
    </row>
    <row r="4390" spans="1:17" x14ac:dyDescent="0.25">
      <c r="A4390">
        <v>4387</v>
      </c>
      <c r="D4390" t="e">
        <f>IF(INDEX(People[First Name],$A4390)="","",
CONCATENATE("  - &amp;PersonID",TEXT($A4390,"0000"),
" {","PersonFirstName:  ",CHAR(34),INDEX(People[First Name],$A4390),CHAR(34),
", PersonMiddleName:  ",CHAR(34),INDEX(People[Middle Name],$A4390),CHAR(34),
", PersonLastName:  ",CHAR(34),INDEX(People[Last Name],$A4390),CHAR(34),"}"))</f>
        <v>#REF!</v>
      </c>
      <c r="E4390" t="e">
        <f>IF(INDEX(Organizations[Organization Type '[CV']],$A4390)="","",
CONCATENATE("  - &amp;OrganizationID",TEXT($A4390,"0000"),
" {","OrganizationTypeCV:  ",CHAR(34),INDEX(Organizations[Organization Type '[CV']],$A4390),CHAR(34),
", OrganizationCode:  ",CHAR(34),INDEX(Organizations[Organization Code],$A4390),CHAR(34),
", OrganizationName:  ",CHAR(34),INDEX(Organizations[Organization Name],$A4390),CHAR(34),
", OrganizationDescription:  ",CHAR(34),INDEX(Organizations[Organization Description],$A4390),CHAR(34),
", OrganizationLink:  ",CHAR(34),INDEX(Organizations[Organization Link],$A4390),CHAR(34),"}"))</f>
        <v>#REF!</v>
      </c>
      <c r="F4390" t="e">
        <f>IF(INDEX(People[First Name],$A4390)="","",
CONCATENATE("  - &amp;AffiliationID",TEXT($A4390,"0000"),
" {PersonID: *PersonID",TEXT($A4390,"0000"),
", OrganizationID: *OrganizationID",TEXT(MATCH(INDEX(People[Organization Name],$A4390),Organizations[Organization Name],0),"0000"),
", IsPrimaryOrganizationContact: , AffiliationStartDate: , AffiliationEndDate: , PrimaryPhone: ",
", PrimaryEmail: ",CHAR(34),INDEX(People[Primary Email],$A4390),CHAR(34),
", PrimaryAddress: ",CHAR(34),INDEX(People[Primary Address],$A4390),CHAR(34),
", PersonLink: }"))</f>
        <v>#REF!</v>
      </c>
      <c r="H4390" t="e">
        <f>IF(COUNTA(CitationInformation)=0,"",IF(INDEX(AuthorList[Author Name],$A4390)="","",
CONCATENATE("  - &amp;AuthorListID",TEXT($A4390,"0000"),
"  {CitationID: *CitationID0001",
", PersonID: *PersonID",TEXT(MATCH(INDEX(AuthorList[Author Name],$A4390),People[Full Name],0),"0000"),
", AuthorOrder: ",INDEX(AuthorList[Author Number],$A4390),"}")))</f>
        <v>#REF!</v>
      </c>
      <c r="K4390" t="e">
        <f>IF(INDEX(SamplingFeatures[Feature Code],$A4390)="","",
CONCATENATE("  - &amp;SamplingFeatureID",TEXT($A4390,"0000"),
" {","SamplingFeatureUUID:  ",CHAR(34),INDEX(SamplingFeatures[Sampling Feature UUID],$A4390),CHAR(34),
", SamplingFeatureTypeCV:  ",CHAR(34),INDEX(SamplingFeatures[Sampling Feature Type],$A4390),CHAR(34),
", SamplingFeatureCode:  ",CHAR(34),INDEX(SamplingFeatures[Feature Code],$A4390),CHAR(34),
", SamplingFeatureName:  ",CHAR(34),INDEX(SamplingFeatures[Feature Name],$A4390),CHAR(34),
", SamplingFeatureDescription:  ",CHAR(34),INDEX(SamplingFeatures[Feature Description],$A4390),CHAR(34),
", SamplingFeatureGeotypeCV:  ",CHAR(34),INDEX(SamplingFeatures[Feature Geo Type],$A4390),CHAR(34),
", FeatureGeometry:  ",CHAR(34),INDEX(SamplingFeatures[Feature Geometry],$A4390),CHAR(34),
", Elevation_m:  ",CHAR(34),INDEX(SamplingFeatures[Elevation_m],$A4390),CHAR(34),
", ElevationDatumCV:  ",CHAR(34),ElevationDatum,CHAR(34),"}"))</f>
        <v>#REF!</v>
      </c>
      <c r="L4390" t="e">
        <f>IF(INDEX(SamplingFeatures[Sampling Feature Type],$A4390)&lt;&gt;"Site","",
CONCATENATE("  - &amp;SiteID",TEXT(SUMPRODUCT(--($L$3:$L4389&lt;&gt;"")),"0000"),
" {","SamplingFeatureID:  *SamplingFeatureID",TEXT($A4390,"0000"),
", SiteTypeCV:  ",CHAR(34),INDEX(Sites[Site Type],$A4390),CHAR(34),
", Latitude:  ",INDEX(Sites[Latitude],$A4390),
", Longitude:  ",INDEX(Sites[Longitude],$A4390),
", SRSName:  ",CHAR(34),LatLonDatum,CHAR(34),"}"))</f>
        <v>#REF!</v>
      </c>
      <c r="M4390" t="e">
        <f>IF(INDEX(SamplingFeatures[Sampling Feature Type],$A4390)&lt;&gt;"Specimen","",
CONCATENATE("  - &amp;SpecimenID",TEXT(SUMPRODUCT(--($M$3:$M4389&lt;&gt;"")),"0000"),
" {","SamplingFeatureID:  *SamplingFeatureID",TEXT($A4390,"0000"),
", SpecimenTypeCV:  ",CHAR(34),INDEX(Specimens[Specimen Type],$A4390),CHAR(34),
", SpecimenMediumCV:  ",INDEX(Specimens[Specimen Medium],$A4390),
", IsFieldSpecimen:  ",CHAR(34),INDEX(Specimens[Is Field Specimen?],$A4390),CHAR(34),"}"))</f>
        <v>#REF!</v>
      </c>
      <c r="N4390" t="e">
        <f>IF(COUNTA(SpatialOffsets[])=0,"", IF(INDEX(SpatialOffsets[Spatial Offset Type],$A4390)="","",
CONCATENATE("  - &amp;SpatialOffsetID",TEXT($A4390,"0000"),
" {","SpatialOffsetTypeCV:  ",CHAR(34),INDEX(SpatialOffsets[Spatial Offset Type],$A4390),CHAR(34),
", Offset1Value:  ",INDEX(SpatialOffsets[Offset 1 Value],$A4390),
", Offset1UnitID:  ",CHAR(34),INDEX(SpatialOffsets[Offset 1 Unit],$A4390),CHAR(34),
", Offset2Value:  ",INDEX(SpatialOffsets[Offset 2 Value],$A4390),
", Offset2UnitID:  ",CHAR(34),INDEX(SpatialOffsets[Offset 2 Unit],$A4390),CHAR(34),
", Offset3Value:  ",INDEX(SpatialOffsets[Offset 3 Value],$A4390),
", Offset3UnitID:  ",CHAR(34),INDEX(SpatialOffsets[Offset 3 Unit],$A4390),CHAR(34),,"}")))</f>
        <v>#REF!</v>
      </c>
      <c r="O4390" t="e">
        <f>IF(COUNTA(RelatedFeatures[])=0,"", IF(INDEX(RelatedFeatures[First Sampling Feature Code],$A4390)="","",
CONCATENATE("  - &amp;RelationID",TEXT($A4390,"0000"),
" {","SamplingFeatureID:  *SamplingFeatureID",TEXT(MATCH(INDEX(RelatedFeatures[First Sampling Feature Code],$A4390),SamplingFeatures[Feature Code],0),"0000"),
", RelationshipTypeCV:  ",CHAR(34),INDEX(RelatedFeatures[Relationship Type],$A4390),CHAR(34),
", RelatedFeatureID: *SamplingFeatureID",TEXT(MATCH(INDEX(RelatedFeatures[Second Sampling Feature Code],$A4390),SamplingFeatures[Feature Code],0),"0000"),
", SpatialOffsetID:  ",IF(INDEX(RelatedFeatures[Offset Number],$A4390)="","",CONCATENATE("*SpatialOffsetID",TEXT(INDEX(RelatedFeatures[Offset Number],$A4390),"0000"))),"}")))</f>
        <v>#REF!</v>
      </c>
      <c r="P4390" t="e">
        <f>IF(INDEX(Methods[Method Type],$A4390)="","",
CONCATENATE("  - &amp;MethodID",TEXT($A4390,"0000"),
" {","MethodTypeCV:  ",CHAR(34),INDEX(Methods[Method Type],$A4390),CHAR(34),
", MethodCode:  ",CHAR(34),INDEX(Methods[Method Code],$A4390),CHAR(34),
", MethodName:  ",CHAR(34),INDEX(Methods[Method Name],$A4390),CHAR(34),
", MethodDescription:  ",CHAR(34),INDEX(Methods[Method Description],$A4390),CHAR(34),
", MethodLink:  ",CHAR(34),INDEX(Methods[Method Link],$A4390),CHAR(34),
", OrganizationID: *OrganizationID",TEXT(MATCH(INDEX(Methods[Organization Name],$A4390),Organizations[Organization Name],0),"0000"),"}"))</f>
        <v>#REF!</v>
      </c>
      <c r="Q4390" t="e">
        <f>IF(INDEX(Variables[Variable Type],$A4390)="","",
CONCATENATE("  - &amp;VariableID",TEXT($A4390,"0000"),
" {","VariableTypeCV:  ",CHAR(34),INDEX(Variables[Variable Type],$A4390),CHAR(34),
", VariableCode:  ",CHAR(34),INDEX(Variables[Variable Code],$A4390),CHAR(34),
", VariableNameCV:  ",CHAR(34),INDEX(Variables[Variable Name],$A4390),CHAR(34),
", VariableDefinition:  ",CHAR(34),INDEX(Variables[Variable Definition],$A4390),CHAR(34),
", SpecciationCV:  ",CHAR(34),INDEX(Variables[Speciation],$A4390),CHAR(34),
", NoDataValue:  ",CHAR(34),INDEX(Variables[No Data Value],$A4390),CHAR(34),"}"))</f>
        <v>#REF!</v>
      </c>
    </row>
    <row r="4391" spans="1:17" x14ac:dyDescent="0.25">
      <c r="A4391">
        <v>4388</v>
      </c>
      <c r="D4391" t="e">
        <f>IF(INDEX(People[First Name],$A4391)="","",
CONCATENATE("  - &amp;PersonID",TEXT($A4391,"0000"),
" {","PersonFirstName:  ",CHAR(34),INDEX(People[First Name],$A4391),CHAR(34),
", PersonMiddleName:  ",CHAR(34),INDEX(People[Middle Name],$A4391),CHAR(34),
", PersonLastName:  ",CHAR(34),INDEX(People[Last Name],$A4391),CHAR(34),"}"))</f>
        <v>#REF!</v>
      </c>
      <c r="E4391" t="e">
        <f>IF(INDEX(Organizations[Organization Type '[CV']],$A4391)="","",
CONCATENATE("  - &amp;OrganizationID",TEXT($A4391,"0000"),
" {","OrganizationTypeCV:  ",CHAR(34),INDEX(Organizations[Organization Type '[CV']],$A4391),CHAR(34),
", OrganizationCode:  ",CHAR(34),INDEX(Organizations[Organization Code],$A4391),CHAR(34),
", OrganizationName:  ",CHAR(34),INDEX(Organizations[Organization Name],$A4391),CHAR(34),
", OrganizationDescription:  ",CHAR(34),INDEX(Organizations[Organization Description],$A4391),CHAR(34),
", OrganizationLink:  ",CHAR(34),INDEX(Organizations[Organization Link],$A4391),CHAR(34),"}"))</f>
        <v>#REF!</v>
      </c>
      <c r="F4391" t="e">
        <f>IF(INDEX(People[First Name],$A4391)="","",
CONCATENATE("  - &amp;AffiliationID",TEXT($A4391,"0000"),
" {PersonID: *PersonID",TEXT($A4391,"0000"),
", OrganizationID: *OrganizationID",TEXT(MATCH(INDEX(People[Organization Name],$A4391),Organizations[Organization Name],0),"0000"),
", IsPrimaryOrganizationContact: , AffiliationStartDate: , AffiliationEndDate: , PrimaryPhone: ",
", PrimaryEmail: ",CHAR(34),INDEX(People[Primary Email],$A4391),CHAR(34),
", PrimaryAddress: ",CHAR(34),INDEX(People[Primary Address],$A4391),CHAR(34),
", PersonLink: }"))</f>
        <v>#REF!</v>
      </c>
      <c r="H4391" t="e">
        <f>IF(COUNTA(CitationInformation)=0,"",IF(INDEX(AuthorList[Author Name],$A4391)="","",
CONCATENATE("  - &amp;AuthorListID",TEXT($A4391,"0000"),
"  {CitationID: *CitationID0001",
", PersonID: *PersonID",TEXT(MATCH(INDEX(AuthorList[Author Name],$A4391),People[Full Name],0),"0000"),
", AuthorOrder: ",INDEX(AuthorList[Author Number],$A4391),"}")))</f>
        <v>#REF!</v>
      </c>
      <c r="K4391" t="e">
        <f>IF(INDEX(SamplingFeatures[Feature Code],$A4391)="","",
CONCATENATE("  - &amp;SamplingFeatureID",TEXT($A4391,"0000"),
" {","SamplingFeatureUUID:  ",CHAR(34),INDEX(SamplingFeatures[Sampling Feature UUID],$A4391),CHAR(34),
", SamplingFeatureTypeCV:  ",CHAR(34),INDEX(SamplingFeatures[Sampling Feature Type],$A4391),CHAR(34),
", SamplingFeatureCode:  ",CHAR(34),INDEX(SamplingFeatures[Feature Code],$A4391),CHAR(34),
", SamplingFeatureName:  ",CHAR(34),INDEX(SamplingFeatures[Feature Name],$A4391),CHAR(34),
", SamplingFeatureDescription:  ",CHAR(34),INDEX(SamplingFeatures[Feature Description],$A4391),CHAR(34),
", SamplingFeatureGeotypeCV:  ",CHAR(34),INDEX(SamplingFeatures[Feature Geo Type],$A4391),CHAR(34),
", FeatureGeometry:  ",CHAR(34),INDEX(SamplingFeatures[Feature Geometry],$A4391),CHAR(34),
", Elevation_m:  ",CHAR(34),INDEX(SamplingFeatures[Elevation_m],$A4391),CHAR(34),
", ElevationDatumCV:  ",CHAR(34),ElevationDatum,CHAR(34),"}"))</f>
        <v>#REF!</v>
      </c>
      <c r="L4391" t="e">
        <f>IF(INDEX(SamplingFeatures[Sampling Feature Type],$A4391)&lt;&gt;"Site","",
CONCATENATE("  - &amp;SiteID",TEXT(SUMPRODUCT(--($L$3:$L4390&lt;&gt;"")),"0000"),
" {","SamplingFeatureID:  *SamplingFeatureID",TEXT($A4391,"0000"),
", SiteTypeCV:  ",CHAR(34),INDEX(Sites[Site Type],$A4391),CHAR(34),
", Latitude:  ",INDEX(Sites[Latitude],$A4391),
", Longitude:  ",INDEX(Sites[Longitude],$A4391),
", SRSName:  ",CHAR(34),LatLonDatum,CHAR(34),"}"))</f>
        <v>#REF!</v>
      </c>
      <c r="M4391" t="e">
        <f>IF(INDEX(SamplingFeatures[Sampling Feature Type],$A4391)&lt;&gt;"Specimen","",
CONCATENATE("  - &amp;SpecimenID",TEXT(SUMPRODUCT(--($M$3:$M4390&lt;&gt;"")),"0000"),
" {","SamplingFeatureID:  *SamplingFeatureID",TEXT($A4391,"0000"),
", SpecimenTypeCV:  ",CHAR(34),INDEX(Specimens[Specimen Type],$A4391),CHAR(34),
", SpecimenMediumCV:  ",INDEX(Specimens[Specimen Medium],$A4391),
", IsFieldSpecimen:  ",CHAR(34),INDEX(Specimens[Is Field Specimen?],$A4391),CHAR(34),"}"))</f>
        <v>#REF!</v>
      </c>
      <c r="N4391" t="e">
        <f>IF(COUNTA(SpatialOffsets[])=0,"", IF(INDEX(SpatialOffsets[Spatial Offset Type],$A4391)="","",
CONCATENATE("  - &amp;SpatialOffsetID",TEXT($A4391,"0000"),
" {","SpatialOffsetTypeCV:  ",CHAR(34),INDEX(SpatialOffsets[Spatial Offset Type],$A4391),CHAR(34),
", Offset1Value:  ",INDEX(SpatialOffsets[Offset 1 Value],$A4391),
", Offset1UnitID:  ",CHAR(34),INDEX(SpatialOffsets[Offset 1 Unit],$A4391),CHAR(34),
", Offset2Value:  ",INDEX(SpatialOffsets[Offset 2 Value],$A4391),
", Offset2UnitID:  ",CHAR(34),INDEX(SpatialOffsets[Offset 2 Unit],$A4391),CHAR(34),
", Offset3Value:  ",INDEX(SpatialOffsets[Offset 3 Value],$A4391),
", Offset3UnitID:  ",CHAR(34),INDEX(SpatialOffsets[Offset 3 Unit],$A4391),CHAR(34),,"}")))</f>
        <v>#REF!</v>
      </c>
      <c r="O4391" t="e">
        <f>IF(COUNTA(RelatedFeatures[])=0,"", IF(INDEX(RelatedFeatures[First Sampling Feature Code],$A4391)="","",
CONCATENATE("  - &amp;RelationID",TEXT($A4391,"0000"),
" {","SamplingFeatureID:  *SamplingFeatureID",TEXT(MATCH(INDEX(RelatedFeatures[First Sampling Feature Code],$A4391),SamplingFeatures[Feature Code],0),"0000"),
", RelationshipTypeCV:  ",CHAR(34),INDEX(RelatedFeatures[Relationship Type],$A4391),CHAR(34),
", RelatedFeatureID: *SamplingFeatureID",TEXT(MATCH(INDEX(RelatedFeatures[Second Sampling Feature Code],$A4391),SamplingFeatures[Feature Code],0),"0000"),
", SpatialOffsetID:  ",IF(INDEX(RelatedFeatures[Offset Number],$A4391)="","",CONCATENATE("*SpatialOffsetID",TEXT(INDEX(RelatedFeatures[Offset Number],$A4391),"0000"))),"}")))</f>
        <v>#REF!</v>
      </c>
      <c r="P4391" t="e">
        <f>IF(INDEX(Methods[Method Type],$A4391)="","",
CONCATENATE("  - &amp;MethodID",TEXT($A4391,"0000"),
" {","MethodTypeCV:  ",CHAR(34),INDEX(Methods[Method Type],$A4391),CHAR(34),
", MethodCode:  ",CHAR(34),INDEX(Methods[Method Code],$A4391),CHAR(34),
", MethodName:  ",CHAR(34),INDEX(Methods[Method Name],$A4391),CHAR(34),
", MethodDescription:  ",CHAR(34),INDEX(Methods[Method Description],$A4391),CHAR(34),
", MethodLink:  ",CHAR(34),INDEX(Methods[Method Link],$A4391),CHAR(34),
", OrganizationID: *OrganizationID",TEXT(MATCH(INDEX(Methods[Organization Name],$A4391),Organizations[Organization Name],0),"0000"),"}"))</f>
        <v>#REF!</v>
      </c>
      <c r="Q4391" t="e">
        <f>IF(INDEX(Variables[Variable Type],$A4391)="","",
CONCATENATE("  - &amp;VariableID",TEXT($A4391,"0000"),
" {","VariableTypeCV:  ",CHAR(34),INDEX(Variables[Variable Type],$A4391),CHAR(34),
", VariableCode:  ",CHAR(34),INDEX(Variables[Variable Code],$A4391),CHAR(34),
", VariableNameCV:  ",CHAR(34),INDEX(Variables[Variable Name],$A4391),CHAR(34),
", VariableDefinition:  ",CHAR(34),INDEX(Variables[Variable Definition],$A4391),CHAR(34),
", SpecciationCV:  ",CHAR(34),INDEX(Variables[Speciation],$A4391),CHAR(34),
", NoDataValue:  ",CHAR(34),INDEX(Variables[No Data Value],$A4391),CHAR(34),"}"))</f>
        <v>#REF!</v>
      </c>
    </row>
    <row r="4392" spans="1:17" x14ac:dyDescent="0.25">
      <c r="A4392">
        <v>4389</v>
      </c>
      <c r="D4392" t="e">
        <f>IF(INDEX(People[First Name],$A4392)="","",
CONCATENATE("  - &amp;PersonID",TEXT($A4392,"0000"),
" {","PersonFirstName:  ",CHAR(34),INDEX(People[First Name],$A4392),CHAR(34),
", PersonMiddleName:  ",CHAR(34),INDEX(People[Middle Name],$A4392),CHAR(34),
", PersonLastName:  ",CHAR(34),INDEX(People[Last Name],$A4392),CHAR(34),"}"))</f>
        <v>#REF!</v>
      </c>
      <c r="E4392" t="e">
        <f>IF(INDEX(Organizations[Organization Type '[CV']],$A4392)="","",
CONCATENATE("  - &amp;OrganizationID",TEXT($A4392,"0000"),
" {","OrganizationTypeCV:  ",CHAR(34),INDEX(Organizations[Organization Type '[CV']],$A4392),CHAR(34),
", OrganizationCode:  ",CHAR(34),INDEX(Organizations[Organization Code],$A4392),CHAR(34),
", OrganizationName:  ",CHAR(34),INDEX(Organizations[Organization Name],$A4392),CHAR(34),
", OrganizationDescription:  ",CHAR(34),INDEX(Organizations[Organization Description],$A4392),CHAR(34),
", OrganizationLink:  ",CHAR(34),INDEX(Organizations[Organization Link],$A4392),CHAR(34),"}"))</f>
        <v>#REF!</v>
      </c>
      <c r="F4392" t="e">
        <f>IF(INDEX(People[First Name],$A4392)="","",
CONCATENATE("  - &amp;AffiliationID",TEXT($A4392,"0000"),
" {PersonID: *PersonID",TEXT($A4392,"0000"),
", OrganizationID: *OrganizationID",TEXT(MATCH(INDEX(People[Organization Name],$A4392),Organizations[Organization Name],0),"0000"),
", IsPrimaryOrganizationContact: , AffiliationStartDate: , AffiliationEndDate: , PrimaryPhone: ",
", PrimaryEmail: ",CHAR(34),INDEX(People[Primary Email],$A4392),CHAR(34),
", PrimaryAddress: ",CHAR(34),INDEX(People[Primary Address],$A4392),CHAR(34),
", PersonLink: }"))</f>
        <v>#REF!</v>
      </c>
      <c r="H4392" t="e">
        <f>IF(COUNTA(CitationInformation)=0,"",IF(INDEX(AuthorList[Author Name],$A4392)="","",
CONCATENATE("  - &amp;AuthorListID",TEXT($A4392,"0000"),
"  {CitationID: *CitationID0001",
", PersonID: *PersonID",TEXT(MATCH(INDEX(AuthorList[Author Name],$A4392),People[Full Name],0),"0000"),
", AuthorOrder: ",INDEX(AuthorList[Author Number],$A4392),"}")))</f>
        <v>#REF!</v>
      </c>
      <c r="K4392" t="e">
        <f>IF(INDEX(SamplingFeatures[Feature Code],$A4392)="","",
CONCATENATE("  - &amp;SamplingFeatureID",TEXT($A4392,"0000"),
" {","SamplingFeatureUUID:  ",CHAR(34),INDEX(SamplingFeatures[Sampling Feature UUID],$A4392),CHAR(34),
", SamplingFeatureTypeCV:  ",CHAR(34),INDEX(SamplingFeatures[Sampling Feature Type],$A4392),CHAR(34),
", SamplingFeatureCode:  ",CHAR(34),INDEX(SamplingFeatures[Feature Code],$A4392),CHAR(34),
", SamplingFeatureName:  ",CHAR(34),INDEX(SamplingFeatures[Feature Name],$A4392),CHAR(34),
", SamplingFeatureDescription:  ",CHAR(34),INDEX(SamplingFeatures[Feature Description],$A4392),CHAR(34),
", SamplingFeatureGeotypeCV:  ",CHAR(34),INDEX(SamplingFeatures[Feature Geo Type],$A4392),CHAR(34),
", FeatureGeometry:  ",CHAR(34),INDEX(SamplingFeatures[Feature Geometry],$A4392),CHAR(34),
", Elevation_m:  ",CHAR(34),INDEX(SamplingFeatures[Elevation_m],$A4392),CHAR(34),
", ElevationDatumCV:  ",CHAR(34),ElevationDatum,CHAR(34),"}"))</f>
        <v>#REF!</v>
      </c>
      <c r="L4392" t="e">
        <f>IF(INDEX(SamplingFeatures[Sampling Feature Type],$A4392)&lt;&gt;"Site","",
CONCATENATE("  - &amp;SiteID",TEXT(SUMPRODUCT(--($L$3:$L4391&lt;&gt;"")),"0000"),
" {","SamplingFeatureID:  *SamplingFeatureID",TEXT($A4392,"0000"),
", SiteTypeCV:  ",CHAR(34),INDEX(Sites[Site Type],$A4392),CHAR(34),
", Latitude:  ",INDEX(Sites[Latitude],$A4392),
", Longitude:  ",INDEX(Sites[Longitude],$A4392),
", SRSName:  ",CHAR(34),LatLonDatum,CHAR(34),"}"))</f>
        <v>#REF!</v>
      </c>
      <c r="M4392" t="e">
        <f>IF(INDEX(SamplingFeatures[Sampling Feature Type],$A4392)&lt;&gt;"Specimen","",
CONCATENATE("  - &amp;SpecimenID",TEXT(SUMPRODUCT(--($M$3:$M4391&lt;&gt;"")),"0000"),
" {","SamplingFeatureID:  *SamplingFeatureID",TEXT($A4392,"0000"),
", SpecimenTypeCV:  ",CHAR(34),INDEX(Specimens[Specimen Type],$A4392),CHAR(34),
", SpecimenMediumCV:  ",INDEX(Specimens[Specimen Medium],$A4392),
", IsFieldSpecimen:  ",CHAR(34),INDEX(Specimens[Is Field Specimen?],$A4392),CHAR(34),"}"))</f>
        <v>#REF!</v>
      </c>
      <c r="N4392" t="e">
        <f>IF(COUNTA(SpatialOffsets[])=0,"", IF(INDEX(SpatialOffsets[Spatial Offset Type],$A4392)="","",
CONCATENATE("  - &amp;SpatialOffsetID",TEXT($A4392,"0000"),
" {","SpatialOffsetTypeCV:  ",CHAR(34),INDEX(SpatialOffsets[Spatial Offset Type],$A4392),CHAR(34),
", Offset1Value:  ",INDEX(SpatialOffsets[Offset 1 Value],$A4392),
", Offset1UnitID:  ",CHAR(34),INDEX(SpatialOffsets[Offset 1 Unit],$A4392),CHAR(34),
", Offset2Value:  ",INDEX(SpatialOffsets[Offset 2 Value],$A4392),
", Offset2UnitID:  ",CHAR(34),INDEX(SpatialOffsets[Offset 2 Unit],$A4392),CHAR(34),
", Offset3Value:  ",INDEX(SpatialOffsets[Offset 3 Value],$A4392),
", Offset3UnitID:  ",CHAR(34),INDEX(SpatialOffsets[Offset 3 Unit],$A4392),CHAR(34),,"}")))</f>
        <v>#REF!</v>
      </c>
      <c r="O4392" t="e">
        <f>IF(COUNTA(RelatedFeatures[])=0,"", IF(INDEX(RelatedFeatures[First Sampling Feature Code],$A4392)="","",
CONCATENATE("  - &amp;RelationID",TEXT($A4392,"0000"),
" {","SamplingFeatureID:  *SamplingFeatureID",TEXT(MATCH(INDEX(RelatedFeatures[First Sampling Feature Code],$A4392),SamplingFeatures[Feature Code],0),"0000"),
", RelationshipTypeCV:  ",CHAR(34),INDEX(RelatedFeatures[Relationship Type],$A4392),CHAR(34),
", RelatedFeatureID: *SamplingFeatureID",TEXT(MATCH(INDEX(RelatedFeatures[Second Sampling Feature Code],$A4392),SamplingFeatures[Feature Code],0),"0000"),
", SpatialOffsetID:  ",IF(INDEX(RelatedFeatures[Offset Number],$A4392)="","",CONCATENATE("*SpatialOffsetID",TEXT(INDEX(RelatedFeatures[Offset Number],$A4392),"0000"))),"}")))</f>
        <v>#REF!</v>
      </c>
      <c r="P4392" t="e">
        <f>IF(INDEX(Methods[Method Type],$A4392)="","",
CONCATENATE("  - &amp;MethodID",TEXT($A4392,"0000"),
" {","MethodTypeCV:  ",CHAR(34),INDEX(Methods[Method Type],$A4392),CHAR(34),
", MethodCode:  ",CHAR(34),INDEX(Methods[Method Code],$A4392),CHAR(34),
", MethodName:  ",CHAR(34),INDEX(Methods[Method Name],$A4392),CHAR(34),
", MethodDescription:  ",CHAR(34),INDEX(Methods[Method Description],$A4392),CHAR(34),
", MethodLink:  ",CHAR(34),INDEX(Methods[Method Link],$A4392),CHAR(34),
", OrganizationID: *OrganizationID",TEXT(MATCH(INDEX(Methods[Organization Name],$A4392),Organizations[Organization Name],0),"0000"),"}"))</f>
        <v>#REF!</v>
      </c>
      <c r="Q4392" t="e">
        <f>IF(INDEX(Variables[Variable Type],$A4392)="","",
CONCATENATE("  - &amp;VariableID",TEXT($A4392,"0000"),
" {","VariableTypeCV:  ",CHAR(34),INDEX(Variables[Variable Type],$A4392),CHAR(34),
", VariableCode:  ",CHAR(34),INDEX(Variables[Variable Code],$A4392),CHAR(34),
", VariableNameCV:  ",CHAR(34),INDEX(Variables[Variable Name],$A4392),CHAR(34),
", VariableDefinition:  ",CHAR(34),INDEX(Variables[Variable Definition],$A4392),CHAR(34),
", SpecciationCV:  ",CHAR(34),INDEX(Variables[Speciation],$A4392),CHAR(34),
", NoDataValue:  ",CHAR(34),INDEX(Variables[No Data Value],$A4392),CHAR(34),"}"))</f>
        <v>#REF!</v>
      </c>
    </row>
    <row r="4393" spans="1:17" x14ac:dyDescent="0.25">
      <c r="A4393">
        <v>4390</v>
      </c>
      <c r="D4393" t="e">
        <f>IF(INDEX(People[First Name],$A4393)="","",
CONCATENATE("  - &amp;PersonID",TEXT($A4393,"0000"),
" {","PersonFirstName:  ",CHAR(34),INDEX(People[First Name],$A4393),CHAR(34),
", PersonMiddleName:  ",CHAR(34),INDEX(People[Middle Name],$A4393),CHAR(34),
", PersonLastName:  ",CHAR(34),INDEX(People[Last Name],$A4393),CHAR(34),"}"))</f>
        <v>#REF!</v>
      </c>
      <c r="E4393" t="e">
        <f>IF(INDEX(Organizations[Organization Type '[CV']],$A4393)="","",
CONCATENATE("  - &amp;OrganizationID",TEXT($A4393,"0000"),
" {","OrganizationTypeCV:  ",CHAR(34),INDEX(Organizations[Organization Type '[CV']],$A4393),CHAR(34),
", OrganizationCode:  ",CHAR(34),INDEX(Organizations[Organization Code],$A4393),CHAR(34),
", OrganizationName:  ",CHAR(34),INDEX(Organizations[Organization Name],$A4393),CHAR(34),
", OrganizationDescription:  ",CHAR(34),INDEX(Organizations[Organization Description],$A4393),CHAR(34),
", OrganizationLink:  ",CHAR(34),INDEX(Organizations[Organization Link],$A4393),CHAR(34),"}"))</f>
        <v>#REF!</v>
      </c>
      <c r="F4393" t="e">
        <f>IF(INDEX(People[First Name],$A4393)="","",
CONCATENATE("  - &amp;AffiliationID",TEXT($A4393,"0000"),
" {PersonID: *PersonID",TEXT($A4393,"0000"),
", OrganizationID: *OrganizationID",TEXT(MATCH(INDEX(People[Organization Name],$A4393),Organizations[Organization Name],0),"0000"),
", IsPrimaryOrganizationContact: , AffiliationStartDate: , AffiliationEndDate: , PrimaryPhone: ",
", PrimaryEmail: ",CHAR(34),INDEX(People[Primary Email],$A4393),CHAR(34),
", PrimaryAddress: ",CHAR(34),INDEX(People[Primary Address],$A4393),CHAR(34),
", PersonLink: }"))</f>
        <v>#REF!</v>
      </c>
      <c r="H4393" t="e">
        <f>IF(COUNTA(CitationInformation)=0,"",IF(INDEX(AuthorList[Author Name],$A4393)="","",
CONCATENATE("  - &amp;AuthorListID",TEXT($A4393,"0000"),
"  {CitationID: *CitationID0001",
", PersonID: *PersonID",TEXT(MATCH(INDEX(AuthorList[Author Name],$A4393),People[Full Name],0),"0000"),
", AuthorOrder: ",INDEX(AuthorList[Author Number],$A4393),"}")))</f>
        <v>#REF!</v>
      </c>
      <c r="K4393" t="e">
        <f>IF(INDEX(SamplingFeatures[Feature Code],$A4393)="","",
CONCATENATE("  - &amp;SamplingFeatureID",TEXT($A4393,"0000"),
" {","SamplingFeatureUUID:  ",CHAR(34),INDEX(SamplingFeatures[Sampling Feature UUID],$A4393),CHAR(34),
", SamplingFeatureTypeCV:  ",CHAR(34),INDEX(SamplingFeatures[Sampling Feature Type],$A4393),CHAR(34),
", SamplingFeatureCode:  ",CHAR(34),INDEX(SamplingFeatures[Feature Code],$A4393),CHAR(34),
", SamplingFeatureName:  ",CHAR(34),INDEX(SamplingFeatures[Feature Name],$A4393),CHAR(34),
", SamplingFeatureDescription:  ",CHAR(34),INDEX(SamplingFeatures[Feature Description],$A4393),CHAR(34),
", SamplingFeatureGeotypeCV:  ",CHAR(34),INDEX(SamplingFeatures[Feature Geo Type],$A4393),CHAR(34),
", FeatureGeometry:  ",CHAR(34),INDEX(SamplingFeatures[Feature Geometry],$A4393),CHAR(34),
", Elevation_m:  ",CHAR(34),INDEX(SamplingFeatures[Elevation_m],$A4393),CHAR(34),
", ElevationDatumCV:  ",CHAR(34),ElevationDatum,CHAR(34),"}"))</f>
        <v>#REF!</v>
      </c>
      <c r="L4393" t="e">
        <f>IF(INDEX(SamplingFeatures[Sampling Feature Type],$A4393)&lt;&gt;"Site","",
CONCATENATE("  - &amp;SiteID",TEXT(SUMPRODUCT(--($L$3:$L4392&lt;&gt;"")),"0000"),
" {","SamplingFeatureID:  *SamplingFeatureID",TEXT($A4393,"0000"),
", SiteTypeCV:  ",CHAR(34),INDEX(Sites[Site Type],$A4393),CHAR(34),
", Latitude:  ",INDEX(Sites[Latitude],$A4393),
", Longitude:  ",INDEX(Sites[Longitude],$A4393),
", SRSName:  ",CHAR(34),LatLonDatum,CHAR(34),"}"))</f>
        <v>#REF!</v>
      </c>
      <c r="M4393" t="e">
        <f>IF(INDEX(SamplingFeatures[Sampling Feature Type],$A4393)&lt;&gt;"Specimen","",
CONCATENATE("  - &amp;SpecimenID",TEXT(SUMPRODUCT(--($M$3:$M4392&lt;&gt;"")),"0000"),
" {","SamplingFeatureID:  *SamplingFeatureID",TEXT($A4393,"0000"),
", SpecimenTypeCV:  ",CHAR(34),INDEX(Specimens[Specimen Type],$A4393),CHAR(34),
", SpecimenMediumCV:  ",INDEX(Specimens[Specimen Medium],$A4393),
", IsFieldSpecimen:  ",CHAR(34),INDEX(Specimens[Is Field Specimen?],$A4393),CHAR(34),"}"))</f>
        <v>#REF!</v>
      </c>
      <c r="N4393" t="e">
        <f>IF(COUNTA(SpatialOffsets[])=0,"", IF(INDEX(SpatialOffsets[Spatial Offset Type],$A4393)="","",
CONCATENATE("  - &amp;SpatialOffsetID",TEXT($A4393,"0000"),
" {","SpatialOffsetTypeCV:  ",CHAR(34),INDEX(SpatialOffsets[Spatial Offset Type],$A4393),CHAR(34),
", Offset1Value:  ",INDEX(SpatialOffsets[Offset 1 Value],$A4393),
", Offset1UnitID:  ",CHAR(34),INDEX(SpatialOffsets[Offset 1 Unit],$A4393),CHAR(34),
", Offset2Value:  ",INDEX(SpatialOffsets[Offset 2 Value],$A4393),
", Offset2UnitID:  ",CHAR(34),INDEX(SpatialOffsets[Offset 2 Unit],$A4393),CHAR(34),
", Offset3Value:  ",INDEX(SpatialOffsets[Offset 3 Value],$A4393),
", Offset3UnitID:  ",CHAR(34),INDEX(SpatialOffsets[Offset 3 Unit],$A4393),CHAR(34),,"}")))</f>
        <v>#REF!</v>
      </c>
      <c r="O4393" t="e">
        <f>IF(COUNTA(RelatedFeatures[])=0,"", IF(INDEX(RelatedFeatures[First Sampling Feature Code],$A4393)="","",
CONCATENATE("  - &amp;RelationID",TEXT($A4393,"0000"),
" {","SamplingFeatureID:  *SamplingFeatureID",TEXT(MATCH(INDEX(RelatedFeatures[First Sampling Feature Code],$A4393),SamplingFeatures[Feature Code],0),"0000"),
", RelationshipTypeCV:  ",CHAR(34),INDEX(RelatedFeatures[Relationship Type],$A4393),CHAR(34),
", RelatedFeatureID: *SamplingFeatureID",TEXT(MATCH(INDEX(RelatedFeatures[Second Sampling Feature Code],$A4393),SamplingFeatures[Feature Code],0),"0000"),
", SpatialOffsetID:  ",IF(INDEX(RelatedFeatures[Offset Number],$A4393)="","",CONCATENATE("*SpatialOffsetID",TEXT(INDEX(RelatedFeatures[Offset Number],$A4393),"0000"))),"}")))</f>
        <v>#REF!</v>
      </c>
      <c r="P4393" t="e">
        <f>IF(INDEX(Methods[Method Type],$A4393)="","",
CONCATENATE("  - &amp;MethodID",TEXT($A4393,"0000"),
" {","MethodTypeCV:  ",CHAR(34),INDEX(Methods[Method Type],$A4393),CHAR(34),
", MethodCode:  ",CHAR(34),INDEX(Methods[Method Code],$A4393),CHAR(34),
", MethodName:  ",CHAR(34),INDEX(Methods[Method Name],$A4393),CHAR(34),
", MethodDescription:  ",CHAR(34),INDEX(Methods[Method Description],$A4393),CHAR(34),
", MethodLink:  ",CHAR(34),INDEX(Methods[Method Link],$A4393),CHAR(34),
", OrganizationID: *OrganizationID",TEXT(MATCH(INDEX(Methods[Organization Name],$A4393),Organizations[Organization Name],0),"0000"),"}"))</f>
        <v>#REF!</v>
      </c>
      <c r="Q4393" t="e">
        <f>IF(INDEX(Variables[Variable Type],$A4393)="","",
CONCATENATE("  - &amp;VariableID",TEXT($A4393,"0000"),
" {","VariableTypeCV:  ",CHAR(34),INDEX(Variables[Variable Type],$A4393),CHAR(34),
", VariableCode:  ",CHAR(34),INDEX(Variables[Variable Code],$A4393),CHAR(34),
", VariableNameCV:  ",CHAR(34),INDEX(Variables[Variable Name],$A4393),CHAR(34),
", VariableDefinition:  ",CHAR(34),INDEX(Variables[Variable Definition],$A4393),CHAR(34),
", SpecciationCV:  ",CHAR(34),INDEX(Variables[Speciation],$A4393),CHAR(34),
", NoDataValue:  ",CHAR(34),INDEX(Variables[No Data Value],$A4393),CHAR(34),"}"))</f>
        <v>#REF!</v>
      </c>
    </row>
    <row r="4394" spans="1:17" x14ac:dyDescent="0.25">
      <c r="A4394">
        <v>4391</v>
      </c>
      <c r="D4394" t="e">
        <f>IF(INDEX(People[First Name],$A4394)="","",
CONCATENATE("  - &amp;PersonID",TEXT($A4394,"0000"),
" {","PersonFirstName:  ",CHAR(34),INDEX(People[First Name],$A4394),CHAR(34),
", PersonMiddleName:  ",CHAR(34),INDEX(People[Middle Name],$A4394),CHAR(34),
", PersonLastName:  ",CHAR(34),INDEX(People[Last Name],$A4394),CHAR(34),"}"))</f>
        <v>#REF!</v>
      </c>
      <c r="E4394" t="e">
        <f>IF(INDEX(Organizations[Organization Type '[CV']],$A4394)="","",
CONCATENATE("  - &amp;OrganizationID",TEXT($A4394,"0000"),
" {","OrganizationTypeCV:  ",CHAR(34),INDEX(Organizations[Organization Type '[CV']],$A4394),CHAR(34),
", OrganizationCode:  ",CHAR(34),INDEX(Organizations[Organization Code],$A4394),CHAR(34),
", OrganizationName:  ",CHAR(34),INDEX(Organizations[Organization Name],$A4394),CHAR(34),
", OrganizationDescription:  ",CHAR(34),INDEX(Organizations[Organization Description],$A4394),CHAR(34),
", OrganizationLink:  ",CHAR(34),INDEX(Organizations[Organization Link],$A4394),CHAR(34),"}"))</f>
        <v>#REF!</v>
      </c>
      <c r="F4394" t="e">
        <f>IF(INDEX(People[First Name],$A4394)="","",
CONCATENATE("  - &amp;AffiliationID",TEXT($A4394,"0000"),
" {PersonID: *PersonID",TEXT($A4394,"0000"),
", OrganizationID: *OrganizationID",TEXT(MATCH(INDEX(People[Organization Name],$A4394),Organizations[Organization Name],0),"0000"),
", IsPrimaryOrganizationContact: , AffiliationStartDate: , AffiliationEndDate: , PrimaryPhone: ",
", PrimaryEmail: ",CHAR(34),INDEX(People[Primary Email],$A4394),CHAR(34),
", PrimaryAddress: ",CHAR(34),INDEX(People[Primary Address],$A4394),CHAR(34),
", PersonLink: }"))</f>
        <v>#REF!</v>
      </c>
      <c r="H4394" t="e">
        <f>IF(COUNTA(CitationInformation)=0,"",IF(INDEX(AuthorList[Author Name],$A4394)="","",
CONCATENATE("  - &amp;AuthorListID",TEXT($A4394,"0000"),
"  {CitationID: *CitationID0001",
", PersonID: *PersonID",TEXT(MATCH(INDEX(AuthorList[Author Name],$A4394),People[Full Name],0),"0000"),
", AuthorOrder: ",INDEX(AuthorList[Author Number],$A4394),"}")))</f>
        <v>#REF!</v>
      </c>
      <c r="K4394" t="e">
        <f>IF(INDEX(SamplingFeatures[Feature Code],$A4394)="","",
CONCATENATE("  - &amp;SamplingFeatureID",TEXT($A4394,"0000"),
" {","SamplingFeatureUUID:  ",CHAR(34),INDEX(SamplingFeatures[Sampling Feature UUID],$A4394),CHAR(34),
", SamplingFeatureTypeCV:  ",CHAR(34),INDEX(SamplingFeatures[Sampling Feature Type],$A4394),CHAR(34),
", SamplingFeatureCode:  ",CHAR(34),INDEX(SamplingFeatures[Feature Code],$A4394),CHAR(34),
", SamplingFeatureName:  ",CHAR(34),INDEX(SamplingFeatures[Feature Name],$A4394),CHAR(34),
", SamplingFeatureDescription:  ",CHAR(34),INDEX(SamplingFeatures[Feature Description],$A4394),CHAR(34),
", SamplingFeatureGeotypeCV:  ",CHAR(34),INDEX(SamplingFeatures[Feature Geo Type],$A4394),CHAR(34),
", FeatureGeometry:  ",CHAR(34),INDEX(SamplingFeatures[Feature Geometry],$A4394),CHAR(34),
", Elevation_m:  ",CHAR(34),INDEX(SamplingFeatures[Elevation_m],$A4394),CHAR(34),
", ElevationDatumCV:  ",CHAR(34),ElevationDatum,CHAR(34),"}"))</f>
        <v>#REF!</v>
      </c>
      <c r="L4394" t="e">
        <f>IF(INDEX(SamplingFeatures[Sampling Feature Type],$A4394)&lt;&gt;"Site","",
CONCATENATE("  - &amp;SiteID",TEXT(SUMPRODUCT(--($L$3:$L4393&lt;&gt;"")),"0000"),
" {","SamplingFeatureID:  *SamplingFeatureID",TEXT($A4394,"0000"),
", SiteTypeCV:  ",CHAR(34),INDEX(Sites[Site Type],$A4394),CHAR(34),
", Latitude:  ",INDEX(Sites[Latitude],$A4394),
", Longitude:  ",INDEX(Sites[Longitude],$A4394),
", SRSName:  ",CHAR(34),LatLonDatum,CHAR(34),"}"))</f>
        <v>#REF!</v>
      </c>
      <c r="M4394" t="e">
        <f>IF(INDEX(SamplingFeatures[Sampling Feature Type],$A4394)&lt;&gt;"Specimen","",
CONCATENATE("  - &amp;SpecimenID",TEXT(SUMPRODUCT(--($M$3:$M4393&lt;&gt;"")),"0000"),
" {","SamplingFeatureID:  *SamplingFeatureID",TEXT($A4394,"0000"),
", SpecimenTypeCV:  ",CHAR(34),INDEX(Specimens[Specimen Type],$A4394),CHAR(34),
", SpecimenMediumCV:  ",INDEX(Specimens[Specimen Medium],$A4394),
", IsFieldSpecimen:  ",CHAR(34),INDEX(Specimens[Is Field Specimen?],$A4394),CHAR(34),"}"))</f>
        <v>#REF!</v>
      </c>
      <c r="N4394" t="e">
        <f>IF(COUNTA(SpatialOffsets[])=0,"", IF(INDEX(SpatialOffsets[Spatial Offset Type],$A4394)="","",
CONCATENATE("  - &amp;SpatialOffsetID",TEXT($A4394,"0000"),
" {","SpatialOffsetTypeCV:  ",CHAR(34),INDEX(SpatialOffsets[Spatial Offset Type],$A4394),CHAR(34),
", Offset1Value:  ",INDEX(SpatialOffsets[Offset 1 Value],$A4394),
", Offset1UnitID:  ",CHAR(34),INDEX(SpatialOffsets[Offset 1 Unit],$A4394),CHAR(34),
", Offset2Value:  ",INDEX(SpatialOffsets[Offset 2 Value],$A4394),
", Offset2UnitID:  ",CHAR(34),INDEX(SpatialOffsets[Offset 2 Unit],$A4394),CHAR(34),
", Offset3Value:  ",INDEX(SpatialOffsets[Offset 3 Value],$A4394),
", Offset3UnitID:  ",CHAR(34),INDEX(SpatialOffsets[Offset 3 Unit],$A4394),CHAR(34),,"}")))</f>
        <v>#REF!</v>
      </c>
      <c r="O4394" t="e">
        <f>IF(COUNTA(RelatedFeatures[])=0,"", IF(INDEX(RelatedFeatures[First Sampling Feature Code],$A4394)="","",
CONCATENATE("  - &amp;RelationID",TEXT($A4394,"0000"),
" {","SamplingFeatureID:  *SamplingFeatureID",TEXT(MATCH(INDEX(RelatedFeatures[First Sampling Feature Code],$A4394),SamplingFeatures[Feature Code],0),"0000"),
", RelationshipTypeCV:  ",CHAR(34),INDEX(RelatedFeatures[Relationship Type],$A4394),CHAR(34),
", RelatedFeatureID: *SamplingFeatureID",TEXT(MATCH(INDEX(RelatedFeatures[Second Sampling Feature Code],$A4394),SamplingFeatures[Feature Code],0),"0000"),
", SpatialOffsetID:  ",IF(INDEX(RelatedFeatures[Offset Number],$A4394)="","",CONCATENATE("*SpatialOffsetID",TEXT(INDEX(RelatedFeatures[Offset Number],$A4394),"0000"))),"}")))</f>
        <v>#REF!</v>
      </c>
      <c r="P4394" t="e">
        <f>IF(INDEX(Methods[Method Type],$A4394)="","",
CONCATENATE("  - &amp;MethodID",TEXT($A4394,"0000"),
" {","MethodTypeCV:  ",CHAR(34),INDEX(Methods[Method Type],$A4394),CHAR(34),
", MethodCode:  ",CHAR(34),INDEX(Methods[Method Code],$A4394),CHAR(34),
", MethodName:  ",CHAR(34),INDEX(Methods[Method Name],$A4394),CHAR(34),
", MethodDescription:  ",CHAR(34),INDEX(Methods[Method Description],$A4394),CHAR(34),
", MethodLink:  ",CHAR(34),INDEX(Methods[Method Link],$A4394),CHAR(34),
", OrganizationID: *OrganizationID",TEXT(MATCH(INDEX(Methods[Organization Name],$A4394),Organizations[Organization Name],0),"0000"),"}"))</f>
        <v>#REF!</v>
      </c>
      <c r="Q4394" t="e">
        <f>IF(INDEX(Variables[Variable Type],$A4394)="","",
CONCATENATE("  - &amp;VariableID",TEXT($A4394,"0000"),
" {","VariableTypeCV:  ",CHAR(34),INDEX(Variables[Variable Type],$A4394),CHAR(34),
", VariableCode:  ",CHAR(34),INDEX(Variables[Variable Code],$A4394),CHAR(34),
", VariableNameCV:  ",CHAR(34),INDEX(Variables[Variable Name],$A4394),CHAR(34),
", VariableDefinition:  ",CHAR(34),INDEX(Variables[Variable Definition],$A4394),CHAR(34),
", SpecciationCV:  ",CHAR(34),INDEX(Variables[Speciation],$A4394),CHAR(34),
", NoDataValue:  ",CHAR(34),INDEX(Variables[No Data Value],$A4394),CHAR(34),"}"))</f>
        <v>#REF!</v>
      </c>
    </row>
    <row r="4395" spans="1:17" x14ac:dyDescent="0.25">
      <c r="A4395">
        <v>4392</v>
      </c>
      <c r="D4395" t="e">
        <f>IF(INDEX(People[First Name],$A4395)="","",
CONCATENATE("  - &amp;PersonID",TEXT($A4395,"0000"),
" {","PersonFirstName:  ",CHAR(34),INDEX(People[First Name],$A4395),CHAR(34),
", PersonMiddleName:  ",CHAR(34),INDEX(People[Middle Name],$A4395),CHAR(34),
", PersonLastName:  ",CHAR(34),INDEX(People[Last Name],$A4395),CHAR(34),"}"))</f>
        <v>#REF!</v>
      </c>
      <c r="E4395" t="e">
        <f>IF(INDEX(Organizations[Organization Type '[CV']],$A4395)="","",
CONCATENATE("  - &amp;OrganizationID",TEXT($A4395,"0000"),
" {","OrganizationTypeCV:  ",CHAR(34),INDEX(Organizations[Organization Type '[CV']],$A4395),CHAR(34),
", OrganizationCode:  ",CHAR(34),INDEX(Organizations[Organization Code],$A4395),CHAR(34),
", OrganizationName:  ",CHAR(34),INDEX(Organizations[Organization Name],$A4395),CHAR(34),
", OrganizationDescription:  ",CHAR(34),INDEX(Organizations[Organization Description],$A4395),CHAR(34),
", OrganizationLink:  ",CHAR(34),INDEX(Organizations[Organization Link],$A4395),CHAR(34),"}"))</f>
        <v>#REF!</v>
      </c>
      <c r="F4395" t="e">
        <f>IF(INDEX(People[First Name],$A4395)="","",
CONCATENATE("  - &amp;AffiliationID",TEXT($A4395,"0000"),
" {PersonID: *PersonID",TEXT($A4395,"0000"),
", OrganizationID: *OrganizationID",TEXT(MATCH(INDEX(People[Organization Name],$A4395),Organizations[Organization Name],0),"0000"),
", IsPrimaryOrganizationContact: , AffiliationStartDate: , AffiliationEndDate: , PrimaryPhone: ",
", PrimaryEmail: ",CHAR(34),INDEX(People[Primary Email],$A4395),CHAR(34),
", PrimaryAddress: ",CHAR(34),INDEX(People[Primary Address],$A4395),CHAR(34),
", PersonLink: }"))</f>
        <v>#REF!</v>
      </c>
      <c r="H4395" t="e">
        <f>IF(COUNTA(CitationInformation)=0,"",IF(INDEX(AuthorList[Author Name],$A4395)="","",
CONCATENATE("  - &amp;AuthorListID",TEXT($A4395,"0000"),
"  {CitationID: *CitationID0001",
", PersonID: *PersonID",TEXT(MATCH(INDEX(AuthorList[Author Name],$A4395),People[Full Name],0),"0000"),
", AuthorOrder: ",INDEX(AuthorList[Author Number],$A4395),"}")))</f>
        <v>#REF!</v>
      </c>
      <c r="K4395" t="e">
        <f>IF(INDEX(SamplingFeatures[Feature Code],$A4395)="","",
CONCATENATE("  - &amp;SamplingFeatureID",TEXT($A4395,"0000"),
" {","SamplingFeatureUUID:  ",CHAR(34),INDEX(SamplingFeatures[Sampling Feature UUID],$A4395),CHAR(34),
", SamplingFeatureTypeCV:  ",CHAR(34),INDEX(SamplingFeatures[Sampling Feature Type],$A4395),CHAR(34),
", SamplingFeatureCode:  ",CHAR(34),INDEX(SamplingFeatures[Feature Code],$A4395),CHAR(34),
", SamplingFeatureName:  ",CHAR(34),INDEX(SamplingFeatures[Feature Name],$A4395),CHAR(34),
", SamplingFeatureDescription:  ",CHAR(34),INDEX(SamplingFeatures[Feature Description],$A4395),CHAR(34),
", SamplingFeatureGeotypeCV:  ",CHAR(34),INDEX(SamplingFeatures[Feature Geo Type],$A4395),CHAR(34),
", FeatureGeometry:  ",CHAR(34),INDEX(SamplingFeatures[Feature Geometry],$A4395),CHAR(34),
", Elevation_m:  ",CHAR(34),INDEX(SamplingFeatures[Elevation_m],$A4395),CHAR(34),
", ElevationDatumCV:  ",CHAR(34),ElevationDatum,CHAR(34),"}"))</f>
        <v>#REF!</v>
      </c>
      <c r="L4395" t="e">
        <f>IF(INDEX(SamplingFeatures[Sampling Feature Type],$A4395)&lt;&gt;"Site","",
CONCATENATE("  - &amp;SiteID",TEXT(SUMPRODUCT(--($L$3:$L4394&lt;&gt;"")),"0000"),
" {","SamplingFeatureID:  *SamplingFeatureID",TEXT($A4395,"0000"),
", SiteTypeCV:  ",CHAR(34),INDEX(Sites[Site Type],$A4395),CHAR(34),
", Latitude:  ",INDEX(Sites[Latitude],$A4395),
", Longitude:  ",INDEX(Sites[Longitude],$A4395),
", SRSName:  ",CHAR(34),LatLonDatum,CHAR(34),"}"))</f>
        <v>#REF!</v>
      </c>
      <c r="M4395" t="e">
        <f>IF(INDEX(SamplingFeatures[Sampling Feature Type],$A4395)&lt;&gt;"Specimen","",
CONCATENATE("  - &amp;SpecimenID",TEXT(SUMPRODUCT(--($M$3:$M4394&lt;&gt;"")),"0000"),
" {","SamplingFeatureID:  *SamplingFeatureID",TEXT($A4395,"0000"),
", SpecimenTypeCV:  ",CHAR(34),INDEX(Specimens[Specimen Type],$A4395),CHAR(34),
", SpecimenMediumCV:  ",INDEX(Specimens[Specimen Medium],$A4395),
", IsFieldSpecimen:  ",CHAR(34),INDEX(Specimens[Is Field Specimen?],$A4395),CHAR(34),"}"))</f>
        <v>#REF!</v>
      </c>
      <c r="N4395" t="e">
        <f>IF(COUNTA(SpatialOffsets[])=0,"", IF(INDEX(SpatialOffsets[Spatial Offset Type],$A4395)="","",
CONCATENATE("  - &amp;SpatialOffsetID",TEXT($A4395,"0000"),
" {","SpatialOffsetTypeCV:  ",CHAR(34),INDEX(SpatialOffsets[Spatial Offset Type],$A4395),CHAR(34),
", Offset1Value:  ",INDEX(SpatialOffsets[Offset 1 Value],$A4395),
", Offset1UnitID:  ",CHAR(34),INDEX(SpatialOffsets[Offset 1 Unit],$A4395),CHAR(34),
", Offset2Value:  ",INDEX(SpatialOffsets[Offset 2 Value],$A4395),
", Offset2UnitID:  ",CHAR(34),INDEX(SpatialOffsets[Offset 2 Unit],$A4395),CHAR(34),
", Offset3Value:  ",INDEX(SpatialOffsets[Offset 3 Value],$A4395),
", Offset3UnitID:  ",CHAR(34),INDEX(SpatialOffsets[Offset 3 Unit],$A4395),CHAR(34),,"}")))</f>
        <v>#REF!</v>
      </c>
      <c r="O4395" t="e">
        <f>IF(COUNTA(RelatedFeatures[])=0,"", IF(INDEX(RelatedFeatures[First Sampling Feature Code],$A4395)="","",
CONCATENATE("  - &amp;RelationID",TEXT($A4395,"0000"),
" {","SamplingFeatureID:  *SamplingFeatureID",TEXT(MATCH(INDEX(RelatedFeatures[First Sampling Feature Code],$A4395),SamplingFeatures[Feature Code],0),"0000"),
", RelationshipTypeCV:  ",CHAR(34),INDEX(RelatedFeatures[Relationship Type],$A4395),CHAR(34),
", RelatedFeatureID: *SamplingFeatureID",TEXT(MATCH(INDEX(RelatedFeatures[Second Sampling Feature Code],$A4395),SamplingFeatures[Feature Code],0),"0000"),
", SpatialOffsetID:  ",IF(INDEX(RelatedFeatures[Offset Number],$A4395)="","",CONCATENATE("*SpatialOffsetID",TEXT(INDEX(RelatedFeatures[Offset Number],$A4395),"0000"))),"}")))</f>
        <v>#REF!</v>
      </c>
      <c r="P4395" t="e">
        <f>IF(INDEX(Methods[Method Type],$A4395)="","",
CONCATENATE("  - &amp;MethodID",TEXT($A4395,"0000"),
" {","MethodTypeCV:  ",CHAR(34),INDEX(Methods[Method Type],$A4395),CHAR(34),
", MethodCode:  ",CHAR(34),INDEX(Methods[Method Code],$A4395),CHAR(34),
", MethodName:  ",CHAR(34),INDEX(Methods[Method Name],$A4395),CHAR(34),
", MethodDescription:  ",CHAR(34),INDEX(Methods[Method Description],$A4395),CHAR(34),
", MethodLink:  ",CHAR(34),INDEX(Methods[Method Link],$A4395),CHAR(34),
", OrganizationID: *OrganizationID",TEXT(MATCH(INDEX(Methods[Organization Name],$A4395),Organizations[Organization Name],0),"0000"),"}"))</f>
        <v>#REF!</v>
      </c>
      <c r="Q4395" t="e">
        <f>IF(INDEX(Variables[Variable Type],$A4395)="","",
CONCATENATE("  - &amp;VariableID",TEXT($A4395,"0000"),
" {","VariableTypeCV:  ",CHAR(34),INDEX(Variables[Variable Type],$A4395),CHAR(34),
", VariableCode:  ",CHAR(34),INDEX(Variables[Variable Code],$A4395),CHAR(34),
", VariableNameCV:  ",CHAR(34),INDEX(Variables[Variable Name],$A4395),CHAR(34),
", VariableDefinition:  ",CHAR(34),INDEX(Variables[Variable Definition],$A4395),CHAR(34),
", SpecciationCV:  ",CHAR(34),INDEX(Variables[Speciation],$A4395),CHAR(34),
", NoDataValue:  ",CHAR(34),INDEX(Variables[No Data Value],$A4395),CHAR(34),"}"))</f>
        <v>#REF!</v>
      </c>
    </row>
    <row r="4396" spans="1:17" x14ac:dyDescent="0.25">
      <c r="A4396">
        <v>4393</v>
      </c>
      <c r="D4396" t="e">
        <f>IF(INDEX(People[First Name],$A4396)="","",
CONCATENATE("  - &amp;PersonID",TEXT($A4396,"0000"),
" {","PersonFirstName:  ",CHAR(34),INDEX(People[First Name],$A4396),CHAR(34),
", PersonMiddleName:  ",CHAR(34),INDEX(People[Middle Name],$A4396),CHAR(34),
", PersonLastName:  ",CHAR(34),INDEX(People[Last Name],$A4396),CHAR(34),"}"))</f>
        <v>#REF!</v>
      </c>
      <c r="E4396" t="e">
        <f>IF(INDEX(Organizations[Organization Type '[CV']],$A4396)="","",
CONCATENATE("  - &amp;OrganizationID",TEXT($A4396,"0000"),
" {","OrganizationTypeCV:  ",CHAR(34),INDEX(Organizations[Organization Type '[CV']],$A4396),CHAR(34),
", OrganizationCode:  ",CHAR(34),INDEX(Organizations[Organization Code],$A4396),CHAR(34),
", OrganizationName:  ",CHAR(34),INDEX(Organizations[Organization Name],$A4396),CHAR(34),
", OrganizationDescription:  ",CHAR(34),INDEX(Organizations[Organization Description],$A4396),CHAR(34),
", OrganizationLink:  ",CHAR(34),INDEX(Organizations[Organization Link],$A4396),CHAR(34),"}"))</f>
        <v>#REF!</v>
      </c>
      <c r="F4396" t="e">
        <f>IF(INDEX(People[First Name],$A4396)="","",
CONCATENATE("  - &amp;AffiliationID",TEXT($A4396,"0000"),
" {PersonID: *PersonID",TEXT($A4396,"0000"),
", OrganizationID: *OrganizationID",TEXT(MATCH(INDEX(People[Organization Name],$A4396),Organizations[Organization Name],0),"0000"),
", IsPrimaryOrganizationContact: , AffiliationStartDate: , AffiliationEndDate: , PrimaryPhone: ",
", PrimaryEmail: ",CHAR(34),INDEX(People[Primary Email],$A4396),CHAR(34),
", PrimaryAddress: ",CHAR(34),INDEX(People[Primary Address],$A4396),CHAR(34),
", PersonLink: }"))</f>
        <v>#REF!</v>
      </c>
      <c r="H4396" t="e">
        <f>IF(COUNTA(CitationInformation)=0,"",IF(INDEX(AuthorList[Author Name],$A4396)="","",
CONCATENATE("  - &amp;AuthorListID",TEXT($A4396,"0000"),
"  {CitationID: *CitationID0001",
", PersonID: *PersonID",TEXT(MATCH(INDEX(AuthorList[Author Name],$A4396),People[Full Name],0),"0000"),
", AuthorOrder: ",INDEX(AuthorList[Author Number],$A4396),"}")))</f>
        <v>#REF!</v>
      </c>
      <c r="K4396" t="e">
        <f>IF(INDEX(SamplingFeatures[Feature Code],$A4396)="","",
CONCATENATE("  - &amp;SamplingFeatureID",TEXT($A4396,"0000"),
" {","SamplingFeatureUUID:  ",CHAR(34),INDEX(SamplingFeatures[Sampling Feature UUID],$A4396),CHAR(34),
", SamplingFeatureTypeCV:  ",CHAR(34),INDEX(SamplingFeatures[Sampling Feature Type],$A4396),CHAR(34),
", SamplingFeatureCode:  ",CHAR(34),INDEX(SamplingFeatures[Feature Code],$A4396),CHAR(34),
", SamplingFeatureName:  ",CHAR(34),INDEX(SamplingFeatures[Feature Name],$A4396),CHAR(34),
", SamplingFeatureDescription:  ",CHAR(34),INDEX(SamplingFeatures[Feature Description],$A4396),CHAR(34),
", SamplingFeatureGeotypeCV:  ",CHAR(34),INDEX(SamplingFeatures[Feature Geo Type],$A4396),CHAR(34),
", FeatureGeometry:  ",CHAR(34),INDEX(SamplingFeatures[Feature Geometry],$A4396),CHAR(34),
", Elevation_m:  ",CHAR(34),INDEX(SamplingFeatures[Elevation_m],$A4396),CHAR(34),
", ElevationDatumCV:  ",CHAR(34),ElevationDatum,CHAR(34),"}"))</f>
        <v>#REF!</v>
      </c>
      <c r="L4396" t="e">
        <f>IF(INDEX(SamplingFeatures[Sampling Feature Type],$A4396)&lt;&gt;"Site","",
CONCATENATE("  - &amp;SiteID",TEXT(SUMPRODUCT(--($L$3:$L4395&lt;&gt;"")),"0000"),
" {","SamplingFeatureID:  *SamplingFeatureID",TEXT($A4396,"0000"),
", SiteTypeCV:  ",CHAR(34),INDEX(Sites[Site Type],$A4396),CHAR(34),
", Latitude:  ",INDEX(Sites[Latitude],$A4396),
", Longitude:  ",INDEX(Sites[Longitude],$A4396),
", SRSName:  ",CHAR(34),LatLonDatum,CHAR(34),"}"))</f>
        <v>#REF!</v>
      </c>
      <c r="M4396" t="e">
        <f>IF(INDEX(SamplingFeatures[Sampling Feature Type],$A4396)&lt;&gt;"Specimen","",
CONCATENATE("  - &amp;SpecimenID",TEXT(SUMPRODUCT(--($M$3:$M4395&lt;&gt;"")),"0000"),
" {","SamplingFeatureID:  *SamplingFeatureID",TEXT($A4396,"0000"),
", SpecimenTypeCV:  ",CHAR(34),INDEX(Specimens[Specimen Type],$A4396),CHAR(34),
", SpecimenMediumCV:  ",INDEX(Specimens[Specimen Medium],$A4396),
", IsFieldSpecimen:  ",CHAR(34),INDEX(Specimens[Is Field Specimen?],$A4396),CHAR(34),"}"))</f>
        <v>#REF!</v>
      </c>
      <c r="N4396" t="e">
        <f>IF(COUNTA(SpatialOffsets[])=0,"", IF(INDEX(SpatialOffsets[Spatial Offset Type],$A4396)="","",
CONCATENATE("  - &amp;SpatialOffsetID",TEXT($A4396,"0000"),
" {","SpatialOffsetTypeCV:  ",CHAR(34),INDEX(SpatialOffsets[Spatial Offset Type],$A4396),CHAR(34),
", Offset1Value:  ",INDEX(SpatialOffsets[Offset 1 Value],$A4396),
", Offset1UnitID:  ",CHAR(34),INDEX(SpatialOffsets[Offset 1 Unit],$A4396),CHAR(34),
", Offset2Value:  ",INDEX(SpatialOffsets[Offset 2 Value],$A4396),
", Offset2UnitID:  ",CHAR(34),INDEX(SpatialOffsets[Offset 2 Unit],$A4396),CHAR(34),
", Offset3Value:  ",INDEX(SpatialOffsets[Offset 3 Value],$A4396),
", Offset3UnitID:  ",CHAR(34),INDEX(SpatialOffsets[Offset 3 Unit],$A4396),CHAR(34),,"}")))</f>
        <v>#REF!</v>
      </c>
      <c r="O4396" t="e">
        <f>IF(COUNTA(RelatedFeatures[])=0,"", IF(INDEX(RelatedFeatures[First Sampling Feature Code],$A4396)="","",
CONCATENATE("  - &amp;RelationID",TEXT($A4396,"0000"),
" {","SamplingFeatureID:  *SamplingFeatureID",TEXT(MATCH(INDEX(RelatedFeatures[First Sampling Feature Code],$A4396),SamplingFeatures[Feature Code],0),"0000"),
", RelationshipTypeCV:  ",CHAR(34),INDEX(RelatedFeatures[Relationship Type],$A4396),CHAR(34),
", RelatedFeatureID: *SamplingFeatureID",TEXT(MATCH(INDEX(RelatedFeatures[Second Sampling Feature Code],$A4396),SamplingFeatures[Feature Code],0),"0000"),
", SpatialOffsetID:  ",IF(INDEX(RelatedFeatures[Offset Number],$A4396)="","",CONCATENATE("*SpatialOffsetID",TEXT(INDEX(RelatedFeatures[Offset Number],$A4396),"0000"))),"}")))</f>
        <v>#REF!</v>
      </c>
      <c r="P4396" t="e">
        <f>IF(INDEX(Methods[Method Type],$A4396)="","",
CONCATENATE("  - &amp;MethodID",TEXT($A4396,"0000"),
" {","MethodTypeCV:  ",CHAR(34),INDEX(Methods[Method Type],$A4396),CHAR(34),
", MethodCode:  ",CHAR(34),INDEX(Methods[Method Code],$A4396),CHAR(34),
", MethodName:  ",CHAR(34),INDEX(Methods[Method Name],$A4396),CHAR(34),
", MethodDescription:  ",CHAR(34),INDEX(Methods[Method Description],$A4396),CHAR(34),
", MethodLink:  ",CHAR(34),INDEX(Methods[Method Link],$A4396),CHAR(34),
", OrganizationID: *OrganizationID",TEXT(MATCH(INDEX(Methods[Organization Name],$A4396),Organizations[Organization Name],0),"0000"),"}"))</f>
        <v>#REF!</v>
      </c>
      <c r="Q4396" t="e">
        <f>IF(INDEX(Variables[Variable Type],$A4396)="","",
CONCATENATE("  - &amp;VariableID",TEXT($A4396,"0000"),
" {","VariableTypeCV:  ",CHAR(34),INDEX(Variables[Variable Type],$A4396),CHAR(34),
", VariableCode:  ",CHAR(34),INDEX(Variables[Variable Code],$A4396),CHAR(34),
", VariableNameCV:  ",CHAR(34),INDEX(Variables[Variable Name],$A4396),CHAR(34),
", VariableDefinition:  ",CHAR(34),INDEX(Variables[Variable Definition],$A4396),CHAR(34),
", SpecciationCV:  ",CHAR(34),INDEX(Variables[Speciation],$A4396),CHAR(34),
", NoDataValue:  ",CHAR(34),INDEX(Variables[No Data Value],$A4396),CHAR(34),"}"))</f>
        <v>#REF!</v>
      </c>
    </row>
    <row r="4397" spans="1:17" x14ac:dyDescent="0.25">
      <c r="A4397">
        <v>4394</v>
      </c>
      <c r="D4397" t="e">
        <f>IF(INDEX(People[First Name],$A4397)="","",
CONCATENATE("  - &amp;PersonID",TEXT($A4397,"0000"),
" {","PersonFirstName:  ",CHAR(34),INDEX(People[First Name],$A4397),CHAR(34),
", PersonMiddleName:  ",CHAR(34),INDEX(People[Middle Name],$A4397),CHAR(34),
", PersonLastName:  ",CHAR(34),INDEX(People[Last Name],$A4397),CHAR(34),"}"))</f>
        <v>#REF!</v>
      </c>
      <c r="E4397" t="e">
        <f>IF(INDEX(Organizations[Organization Type '[CV']],$A4397)="","",
CONCATENATE("  - &amp;OrganizationID",TEXT($A4397,"0000"),
" {","OrganizationTypeCV:  ",CHAR(34),INDEX(Organizations[Organization Type '[CV']],$A4397),CHAR(34),
", OrganizationCode:  ",CHAR(34),INDEX(Organizations[Organization Code],$A4397),CHAR(34),
", OrganizationName:  ",CHAR(34),INDEX(Organizations[Organization Name],$A4397),CHAR(34),
", OrganizationDescription:  ",CHAR(34),INDEX(Organizations[Organization Description],$A4397),CHAR(34),
", OrganizationLink:  ",CHAR(34),INDEX(Organizations[Organization Link],$A4397),CHAR(34),"}"))</f>
        <v>#REF!</v>
      </c>
      <c r="F4397" t="e">
        <f>IF(INDEX(People[First Name],$A4397)="","",
CONCATENATE("  - &amp;AffiliationID",TEXT($A4397,"0000"),
" {PersonID: *PersonID",TEXT($A4397,"0000"),
", OrganizationID: *OrganizationID",TEXT(MATCH(INDEX(People[Organization Name],$A4397),Organizations[Organization Name],0),"0000"),
", IsPrimaryOrganizationContact: , AffiliationStartDate: , AffiliationEndDate: , PrimaryPhone: ",
", PrimaryEmail: ",CHAR(34),INDEX(People[Primary Email],$A4397),CHAR(34),
", PrimaryAddress: ",CHAR(34),INDEX(People[Primary Address],$A4397),CHAR(34),
", PersonLink: }"))</f>
        <v>#REF!</v>
      </c>
      <c r="H4397" t="e">
        <f>IF(COUNTA(CitationInformation)=0,"",IF(INDEX(AuthorList[Author Name],$A4397)="","",
CONCATENATE("  - &amp;AuthorListID",TEXT($A4397,"0000"),
"  {CitationID: *CitationID0001",
", PersonID: *PersonID",TEXT(MATCH(INDEX(AuthorList[Author Name],$A4397),People[Full Name],0),"0000"),
", AuthorOrder: ",INDEX(AuthorList[Author Number],$A4397),"}")))</f>
        <v>#REF!</v>
      </c>
      <c r="K4397" t="e">
        <f>IF(INDEX(SamplingFeatures[Feature Code],$A4397)="","",
CONCATENATE("  - &amp;SamplingFeatureID",TEXT($A4397,"0000"),
" {","SamplingFeatureUUID:  ",CHAR(34),INDEX(SamplingFeatures[Sampling Feature UUID],$A4397),CHAR(34),
", SamplingFeatureTypeCV:  ",CHAR(34),INDEX(SamplingFeatures[Sampling Feature Type],$A4397),CHAR(34),
", SamplingFeatureCode:  ",CHAR(34),INDEX(SamplingFeatures[Feature Code],$A4397),CHAR(34),
", SamplingFeatureName:  ",CHAR(34),INDEX(SamplingFeatures[Feature Name],$A4397),CHAR(34),
", SamplingFeatureDescription:  ",CHAR(34),INDEX(SamplingFeatures[Feature Description],$A4397),CHAR(34),
", SamplingFeatureGeotypeCV:  ",CHAR(34),INDEX(SamplingFeatures[Feature Geo Type],$A4397),CHAR(34),
", FeatureGeometry:  ",CHAR(34),INDEX(SamplingFeatures[Feature Geometry],$A4397),CHAR(34),
", Elevation_m:  ",CHAR(34),INDEX(SamplingFeatures[Elevation_m],$A4397),CHAR(34),
", ElevationDatumCV:  ",CHAR(34),ElevationDatum,CHAR(34),"}"))</f>
        <v>#REF!</v>
      </c>
      <c r="L4397" t="e">
        <f>IF(INDEX(SamplingFeatures[Sampling Feature Type],$A4397)&lt;&gt;"Site","",
CONCATENATE("  - &amp;SiteID",TEXT(SUMPRODUCT(--($L$3:$L4396&lt;&gt;"")),"0000"),
" {","SamplingFeatureID:  *SamplingFeatureID",TEXT($A4397,"0000"),
", SiteTypeCV:  ",CHAR(34),INDEX(Sites[Site Type],$A4397),CHAR(34),
", Latitude:  ",INDEX(Sites[Latitude],$A4397),
", Longitude:  ",INDEX(Sites[Longitude],$A4397),
", SRSName:  ",CHAR(34),LatLonDatum,CHAR(34),"}"))</f>
        <v>#REF!</v>
      </c>
      <c r="M4397" t="e">
        <f>IF(INDEX(SamplingFeatures[Sampling Feature Type],$A4397)&lt;&gt;"Specimen","",
CONCATENATE("  - &amp;SpecimenID",TEXT(SUMPRODUCT(--($M$3:$M4396&lt;&gt;"")),"0000"),
" {","SamplingFeatureID:  *SamplingFeatureID",TEXT($A4397,"0000"),
", SpecimenTypeCV:  ",CHAR(34),INDEX(Specimens[Specimen Type],$A4397),CHAR(34),
", SpecimenMediumCV:  ",INDEX(Specimens[Specimen Medium],$A4397),
", IsFieldSpecimen:  ",CHAR(34),INDEX(Specimens[Is Field Specimen?],$A4397),CHAR(34),"}"))</f>
        <v>#REF!</v>
      </c>
      <c r="N4397" t="e">
        <f>IF(COUNTA(SpatialOffsets[])=0,"", IF(INDEX(SpatialOffsets[Spatial Offset Type],$A4397)="","",
CONCATENATE("  - &amp;SpatialOffsetID",TEXT($A4397,"0000"),
" {","SpatialOffsetTypeCV:  ",CHAR(34),INDEX(SpatialOffsets[Spatial Offset Type],$A4397),CHAR(34),
", Offset1Value:  ",INDEX(SpatialOffsets[Offset 1 Value],$A4397),
", Offset1UnitID:  ",CHAR(34),INDEX(SpatialOffsets[Offset 1 Unit],$A4397),CHAR(34),
", Offset2Value:  ",INDEX(SpatialOffsets[Offset 2 Value],$A4397),
", Offset2UnitID:  ",CHAR(34),INDEX(SpatialOffsets[Offset 2 Unit],$A4397),CHAR(34),
", Offset3Value:  ",INDEX(SpatialOffsets[Offset 3 Value],$A4397),
", Offset3UnitID:  ",CHAR(34),INDEX(SpatialOffsets[Offset 3 Unit],$A4397),CHAR(34),,"}")))</f>
        <v>#REF!</v>
      </c>
      <c r="O4397" t="e">
        <f>IF(COUNTA(RelatedFeatures[])=0,"", IF(INDEX(RelatedFeatures[First Sampling Feature Code],$A4397)="","",
CONCATENATE("  - &amp;RelationID",TEXT($A4397,"0000"),
" {","SamplingFeatureID:  *SamplingFeatureID",TEXT(MATCH(INDEX(RelatedFeatures[First Sampling Feature Code],$A4397),SamplingFeatures[Feature Code],0),"0000"),
", RelationshipTypeCV:  ",CHAR(34),INDEX(RelatedFeatures[Relationship Type],$A4397),CHAR(34),
", RelatedFeatureID: *SamplingFeatureID",TEXT(MATCH(INDEX(RelatedFeatures[Second Sampling Feature Code],$A4397),SamplingFeatures[Feature Code],0),"0000"),
", SpatialOffsetID:  ",IF(INDEX(RelatedFeatures[Offset Number],$A4397)="","",CONCATENATE("*SpatialOffsetID",TEXT(INDEX(RelatedFeatures[Offset Number],$A4397),"0000"))),"}")))</f>
        <v>#REF!</v>
      </c>
      <c r="P4397" t="e">
        <f>IF(INDEX(Methods[Method Type],$A4397)="","",
CONCATENATE("  - &amp;MethodID",TEXT($A4397,"0000"),
" {","MethodTypeCV:  ",CHAR(34),INDEX(Methods[Method Type],$A4397),CHAR(34),
", MethodCode:  ",CHAR(34),INDEX(Methods[Method Code],$A4397),CHAR(34),
", MethodName:  ",CHAR(34),INDEX(Methods[Method Name],$A4397),CHAR(34),
", MethodDescription:  ",CHAR(34),INDEX(Methods[Method Description],$A4397),CHAR(34),
", MethodLink:  ",CHAR(34),INDEX(Methods[Method Link],$A4397),CHAR(34),
", OrganizationID: *OrganizationID",TEXT(MATCH(INDEX(Methods[Organization Name],$A4397),Organizations[Organization Name],0),"0000"),"}"))</f>
        <v>#REF!</v>
      </c>
      <c r="Q4397" t="e">
        <f>IF(INDEX(Variables[Variable Type],$A4397)="","",
CONCATENATE("  - &amp;VariableID",TEXT($A4397,"0000"),
" {","VariableTypeCV:  ",CHAR(34),INDEX(Variables[Variable Type],$A4397),CHAR(34),
", VariableCode:  ",CHAR(34),INDEX(Variables[Variable Code],$A4397),CHAR(34),
", VariableNameCV:  ",CHAR(34),INDEX(Variables[Variable Name],$A4397),CHAR(34),
", VariableDefinition:  ",CHAR(34),INDEX(Variables[Variable Definition],$A4397),CHAR(34),
", SpecciationCV:  ",CHAR(34),INDEX(Variables[Speciation],$A4397),CHAR(34),
", NoDataValue:  ",CHAR(34),INDEX(Variables[No Data Value],$A4397),CHAR(34),"}"))</f>
        <v>#REF!</v>
      </c>
    </row>
    <row r="4398" spans="1:17" x14ac:dyDescent="0.25">
      <c r="A4398">
        <v>4395</v>
      </c>
      <c r="D4398" t="e">
        <f>IF(INDEX(People[First Name],$A4398)="","",
CONCATENATE("  - &amp;PersonID",TEXT($A4398,"0000"),
" {","PersonFirstName:  ",CHAR(34),INDEX(People[First Name],$A4398),CHAR(34),
", PersonMiddleName:  ",CHAR(34),INDEX(People[Middle Name],$A4398),CHAR(34),
", PersonLastName:  ",CHAR(34),INDEX(People[Last Name],$A4398),CHAR(34),"}"))</f>
        <v>#REF!</v>
      </c>
      <c r="E4398" t="e">
        <f>IF(INDEX(Organizations[Organization Type '[CV']],$A4398)="","",
CONCATENATE("  - &amp;OrganizationID",TEXT($A4398,"0000"),
" {","OrganizationTypeCV:  ",CHAR(34),INDEX(Organizations[Organization Type '[CV']],$A4398),CHAR(34),
", OrganizationCode:  ",CHAR(34),INDEX(Organizations[Organization Code],$A4398),CHAR(34),
", OrganizationName:  ",CHAR(34),INDEX(Organizations[Organization Name],$A4398),CHAR(34),
", OrganizationDescription:  ",CHAR(34),INDEX(Organizations[Organization Description],$A4398),CHAR(34),
", OrganizationLink:  ",CHAR(34),INDEX(Organizations[Organization Link],$A4398),CHAR(34),"}"))</f>
        <v>#REF!</v>
      </c>
      <c r="F4398" t="e">
        <f>IF(INDEX(People[First Name],$A4398)="","",
CONCATENATE("  - &amp;AffiliationID",TEXT($A4398,"0000"),
" {PersonID: *PersonID",TEXT($A4398,"0000"),
", OrganizationID: *OrganizationID",TEXT(MATCH(INDEX(People[Organization Name],$A4398),Organizations[Organization Name],0),"0000"),
", IsPrimaryOrganizationContact: , AffiliationStartDate: , AffiliationEndDate: , PrimaryPhone: ",
", PrimaryEmail: ",CHAR(34),INDEX(People[Primary Email],$A4398),CHAR(34),
", PrimaryAddress: ",CHAR(34),INDEX(People[Primary Address],$A4398),CHAR(34),
", PersonLink: }"))</f>
        <v>#REF!</v>
      </c>
      <c r="H4398" t="e">
        <f>IF(COUNTA(CitationInformation)=0,"",IF(INDEX(AuthorList[Author Name],$A4398)="","",
CONCATENATE("  - &amp;AuthorListID",TEXT($A4398,"0000"),
"  {CitationID: *CitationID0001",
", PersonID: *PersonID",TEXT(MATCH(INDEX(AuthorList[Author Name],$A4398),People[Full Name],0),"0000"),
", AuthorOrder: ",INDEX(AuthorList[Author Number],$A4398),"}")))</f>
        <v>#REF!</v>
      </c>
      <c r="K4398" t="e">
        <f>IF(INDEX(SamplingFeatures[Feature Code],$A4398)="","",
CONCATENATE("  - &amp;SamplingFeatureID",TEXT($A4398,"0000"),
" {","SamplingFeatureUUID:  ",CHAR(34),INDEX(SamplingFeatures[Sampling Feature UUID],$A4398),CHAR(34),
", SamplingFeatureTypeCV:  ",CHAR(34),INDEX(SamplingFeatures[Sampling Feature Type],$A4398),CHAR(34),
", SamplingFeatureCode:  ",CHAR(34),INDEX(SamplingFeatures[Feature Code],$A4398),CHAR(34),
", SamplingFeatureName:  ",CHAR(34),INDEX(SamplingFeatures[Feature Name],$A4398),CHAR(34),
", SamplingFeatureDescription:  ",CHAR(34),INDEX(SamplingFeatures[Feature Description],$A4398),CHAR(34),
", SamplingFeatureGeotypeCV:  ",CHAR(34),INDEX(SamplingFeatures[Feature Geo Type],$A4398),CHAR(34),
", FeatureGeometry:  ",CHAR(34),INDEX(SamplingFeatures[Feature Geometry],$A4398),CHAR(34),
", Elevation_m:  ",CHAR(34),INDEX(SamplingFeatures[Elevation_m],$A4398),CHAR(34),
", ElevationDatumCV:  ",CHAR(34),ElevationDatum,CHAR(34),"}"))</f>
        <v>#REF!</v>
      </c>
      <c r="L4398" t="e">
        <f>IF(INDEX(SamplingFeatures[Sampling Feature Type],$A4398)&lt;&gt;"Site","",
CONCATENATE("  - &amp;SiteID",TEXT(SUMPRODUCT(--($L$3:$L4397&lt;&gt;"")),"0000"),
" {","SamplingFeatureID:  *SamplingFeatureID",TEXT($A4398,"0000"),
", SiteTypeCV:  ",CHAR(34),INDEX(Sites[Site Type],$A4398),CHAR(34),
", Latitude:  ",INDEX(Sites[Latitude],$A4398),
", Longitude:  ",INDEX(Sites[Longitude],$A4398),
", SRSName:  ",CHAR(34),LatLonDatum,CHAR(34),"}"))</f>
        <v>#REF!</v>
      </c>
      <c r="M4398" t="e">
        <f>IF(INDEX(SamplingFeatures[Sampling Feature Type],$A4398)&lt;&gt;"Specimen","",
CONCATENATE("  - &amp;SpecimenID",TEXT(SUMPRODUCT(--($M$3:$M4397&lt;&gt;"")),"0000"),
" {","SamplingFeatureID:  *SamplingFeatureID",TEXT($A4398,"0000"),
", SpecimenTypeCV:  ",CHAR(34),INDEX(Specimens[Specimen Type],$A4398),CHAR(34),
", SpecimenMediumCV:  ",INDEX(Specimens[Specimen Medium],$A4398),
", IsFieldSpecimen:  ",CHAR(34),INDEX(Specimens[Is Field Specimen?],$A4398),CHAR(34),"}"))</f>
        <v>#REF!</v>
      </c>
      <c r="N4398" t="e">
        <f>IF(COUNTA(SpatialOffsets[])=0,"", IF(INDEX(SpatialOffsets[Spatial Offset Type],$A4398)="","",
CONCATENATE("  - &amp;SpatialOffsetID",TEXT($A4398,"0000"),
" {","SpatialOffsetTypeCV:  ",CHAR(34),INDEX(SpatialOffsets[Spatial Offset Type],$A4398),CHAR(34),
", Offset1Value:  ",INDEX(SpatialOffsets[Offset 1 Value],$A4398),
", Offset1UnitID:  ",CHAR(34),INDEX(SpatialOffsets[Offset 1 Unit],$A4398),CHAR(34),
", Offset2Value:  ",INDEX(SpatialOffsets[Offset 2 Value],$A4398),
", Offset2UnitID:  ",CHAR(34),INDEX(SpatialOffsets[Offset 2 Unit],$A4398),CHAR(34),
", Offset3Value:  ",INDEX(SpatialOffsets[Offset 3 Value],$A4398),
", Offset3UnitID:  ",CHAR(34),INDEX(SpatialOffsets[Offset 3 Unit],$A4398),CHAR(34),,"}")))</f>
        <v>#REF!</v>
      </c>
      <c r="O4398" t="e">
        <f>IF(COUNTA(RelatedFeatures[])=0,"", IF(INDEX(RelatedFeatures[First Sampling Feature Code],$A4398)="","",
CONCATENATE("  - &amp;RelationID",TEXT($A4398,"0000"),
" {","SamplingFeatureID:  *SamplingFeatureID",TEXT(MATCH(INDEX(RelatedFeatures[First Sampling Feature Code],$A4398),SamplingFeatures[Feature Code],0),"0000"),
", RelationshipTypeCV:  ",CHAR(34),INDEX(RelatedFeatures[Relationship Type],$A4398),CHAR(34),
", RelatedFeatureID: *SamplingFeatureID",TEXT(MATCH(INDEX(RelatedFeatures[Second Sampling Feature Code],$A4398),SamplingFeatures[Feature Code],0),"0000"),
", SpatialOffsetID:  ",IF(INDEX(RelatedFeatures[Offset Number],$A4398)="","",CONCATENATE("*SpatialOffsetID",TEXT(INDEX(RelatedFeatures[Offset Number],$A4398),"0000"))),"}")))</f>
        <v>#REF!</v>
      </c>
      <c r="P4398" t="e">
        <f>IF(INDEX(Methods[Method Type],$A4398)="","",
CONCATENATE("  - &amp;MethodID",TEXT($A4398,"0000"),
" {","MethodTypeCV:  ",CHAR(34),INDEX(Methods[Method Type],$A4398),CHAR(34),
", MethodCode:  ",CHAR(34),INDEX(Methods[Method Code],$A4398),CHAR(34),
", MethodName:  ",CHAR(34),INDEX(Methods[Method Name],$A4398),CHAR(34),
", MethodDescription:  ",CHAR(34),INDEX(Methods[Method Description],$A4398),CHAR(34),
", MethodLink:  ",CHAR(34),INDEX(Methods[Method Link],$A4398),CHAR(34),
", OrganizationID: *OrganizationID",TEXT(MATCH(INDEX(Methods[Organization Name],$A4398),Organizations[Organization Name],0),"0000"),"}"))</f>
        <v>#REF!</v>
      </c>
      <c r="Q4398" t="e">
        <f>IF(INDEX(Variables[Variable Type],$A4398)="","",
CONCATENATE("  - &amp;VariableID",TEXT($A4398,"0000"),
" {","VariableTypeCV:  ",CHAR(34),INDEX(Variables[Variable Type],$A4398),CHAR(34),
", VariableCode:  ",CHAR(34),INDEX(Variables[Variable Code],$A4398),CHAR(34),
", VariableNameCV:  ",CHAR(34),INDEX(Variables[Variable Name],$A4398),CHAR(34),
", VariableDefinition:  ",CHAR(34),INDEX(Variables[Variable Definition],$A4398),CHAR(34),
", SpecciationCV:  ",CHAR(34),INDEX(Variables[Speciation],$A4398),CHAR(34),
", NoDataValue:  ",CHAR(34),INDEX(Variables[No Data Value],$A4398),CHAR(34),"}"))</f>
        <v>#REF!</v>
      </c>
    </row>
    <row r="4399" spans="1:17" x14ac:dyDescent="0.25">
      <c r="A4399">
        <v>4396</v>
      </c>
      <c r="D4399" t="e">
        <f>IF(INDEX(People[First Name],$A4399)="","",
CONCATENATE("  - &amp;PersonID",TEXT($A4399,"0000"),
" {","PersonFirstName:  ",CHAR(34),INDEX(People[First Name],$A4399),CHAR(34),
", PersonMiddleName:  ",CHAR(34),INDEX(People[Middle Name],$A4399),CHAR(34),
", PersonLastName:  ",CHAR(34),INDEX(People[Last Name],$A4399),CHAR(34),"}"))</f>
        <v>#REF!</v>
      </c>
      <c r="E4399" t="e">
        <f>IF(INDEX(Organizations[Organization Type '[CV']],$A4399)="","",
CONCATENATE("  - &amp;OrganizationID",TEXT($A4399,"0000"),
" {","OrganizationTypeCV:  ",CHAR(34),INDEX(Organizations[Organization Type '[CV']],$A4399),CHAR(34),
", OrganizationCode:  ",CHAR(34),INDEX(Organizations[Organization Code],$A4399),CHAR(34),
", OrganizationName:  ",CHAR(34),INDEX(Organizations[Organization Name],$A4399),CHAR(34),
", OrganizationDescription:  ",CHAR(34),INDEX(Organizations[Organization Description],$A4399),CHAR(34),
", OrganizationLink:  ",CHAR(34),INDEX(Organizations[Organization Link],$A4399),CHAR(34),"}"))</f>
        <v>#REF!</v>
      </c>
      <c r="F4399" t="e">
        <f>IF(INDEX(People[First Name],$A4399)="","",
CONCATENATE("  - &amp;AffiliationID",TEXT($A4399,"0000"),
" {PersonID: *PersonID",TEXT($A4399,"0000"),
", OrganizationID: *OrganizationID",TEXT(MATCH(INDEX(People[Organization Name],$A4399),Organizations[Organization Name],0),"0000"),
", IsPrimaryOrganizationContact: , AffiliationStartDate: , AffiliationEndDate: , PrimaryPhone: ",
", PrimaryEmail: ",CHAR(34),INDEX(People[Primary Email],$A4399),CHAR(34),
", PrimaryAddress: ",CHAR(34),INDEX(People[Primary Address],$A4399),CHAR(34),
", PersonLink: }"))</f>
        <v>#REF!</v>
      </c>
      <c r="H4399" t="e">
        <f>IF(COUNTA(CitationInformation)=0,"",IF(INDEX(AuthorList[Author Name],$A4399)="","",
CONCATENATE("  - &amp;AuthorListID",TEXT($A4399,"0000"),
"  {CitationID: *CitationID0001",
", PersonID: *PersonID",TEXT(MATCH(INDEX(AuthorList[Author Name],$A4399),People[Full Name],0),"0000"),
", AuthorOrder: ",INDEX(AuthorList[Author Number],$A4399),"}")))</f>
        <v>#REF!</v>
      </c>
      <c r="K4399" t="e">
        <f>IF(INDEX(SamplingFeatures[Feature Code],$A4399)="","",
CONCATENATE("  - &amp;SamplingFeatureID",TEXT($A4399,"0000"),
" {","SamplingFeatureUUID:  ",CHAR(34),INDEX(SamplingFeatures[Sampling Feature UUID],$A4399),CHAR(34),
", SamplingFeatureTypeCV:  ",CHAR(34),INDEX(SamplingFeatures[Sampling Feature Type],$A4399),CHAR(34),
", SamplingFeatureCode:  ",CHAR(34),INDEX(SamplingFeatures[Feature Code],$A4399),CHAR(34),
", SamplingFeatureName:  ",CHAR(34),INDEX(SamplingFeatures[Feature Name],$A4399),CHAR(34),
", SamplingFeatureDescription:  ",CHAR(34),INDEX(SamplingFeatures[Feature Description],$A4399),CHAR(34),
", SamplingFeatureGeotypeCV:  ",CHAR(34),INDEX(SamplingFeatures[Feature Geo Type],$A4399),CHAR(34),
", FeatureGeometry:  ",CHAR(34),INDEX(SamplingFeatures[Feature Geometry],$A4399),CHAR(34),
", Elevation_m:  ",CHAR(34),INDEX(SamplingFeatures[Elevation_m],$A4399),CHAR(34),
", ElevationDatumCV:  ",CHAR(34),ElevationDatum,CHAR(34),"}"))</f>
        <v>#REF!</v>
      </c>
      <c r="L4399" t="e">
        <f>IF(INDEX(SamplingFeatures[Sampling Feature Type],$A4399)&lt;&gt;"Site","",
CONCATENATE("  - &amp;SiteID",TEXT(SUMPRODUCT(--($L$3:$L4398&lt;&gt;"")),"0000"),
" {","SamplingFeatureID:  *SamplingFeatureID",TEXT($A4399,"0000"),
", SiteTypeCV:  ",CHAR(34),INDEX(Sites[Site Type],$A4399),CHAR(34),
", Latitude:  ",INDEX(Sites[Latitude],$A4399),
", Longitude:  ",INDEX(Sites[Longitude],$A4399),
", SRSName:  ",CHAR(34),LatLonDatum,CHAR(34),"}"))</f>
        <v>#REF!</v>
      </c>
      <c r="M4399" t="e">
        <f>IF(INDEX(SamplingFeatures[Sampling Feature Type],$A4399)&lt;&gt;"Specimen","",
CONCATENATE("  - &amp;SpecimenID",TEXT(SUMPRODUCT(--($M$3:$M4398&lt;&gt;"")),"0000"),
" {","SamplingFeatureID:  *SamplingFeatureID",TEXT($A4399,"0000"),
", SpecimenTypeCV:  ",CHAR(34),INDEX(Specimens[Specimen Type],$A4399),CHAR(34),
", SpecimenMediumCV:  ",INDEX(Specimens[Specimen Medium],$A4399),
", IsFieldSpecimen:  ",CHAR(34),INDEX(Specimens[Is Field Specimen?],$A4399),CHAR(34),"}"))</f>
        <v>#REF!</v>
      </c>
      <c r="N4399" t="e">
        <f>IF(COUNTA(SpatialOffsets[])=0,"", IF(INDEX(SpatialOffsets[Spatial Offset Type],$A4399)="","",
CONCATENATE("  - &amp;SpatialOffsetID",TEXT($A4399,"0000"),
" {","SpatialOffsetTypeCV:  ",CHAR(34),INDEX(SpatialOffsets[Spatial Offset Type],$A4399),CHAR(34),
", Offset1Value:  ",INDEX(SpatialOffsets[Offset 1 Value],$A4399),
", Offset1UnitID:  ",CHAR(34),INDEX(SpatialOffsets[Offset 1 Unit],$A4399),CHAR(34),
", Offset2Value:  ",INDEX(SpatialOffsets[Offset 2 Value],$A4399),
", Offset2UnitID:  ",CHAR(34),INDEX(SpatialOffsets[Offset 2 Unit],$A4399),CHAR(34),
", Offset3Value:  ",INDEX(SpatialOffsets[Offset 3 Value],$A4399),
", Offset3UnitID:  ",CHAR(34),INDEX(SpatialOffsets[Offset 3 Unit],$A4399),CHAR(34),,"}")))</f>
        <v>#REF!</v>
      </c>
      <c r="O4399" t="e">
        <f>IF(COUNTA(RelatedFeatures[])=0,"", IF(INDEX(RelatedFeatures[First Sampling Feature Code],$A4399)="","",
CONCATENATE("  - &amp;RelationID",TEXT($A4399,"0000"),
" {","SamplingFeatureID:  *SamplingFeatureID",TEXT(MATCH(INDEX(RelatedFeatures[First Sampling Feature Code],$A4399),SamplingFeatures[Feature Code],0),"0000"),
", RelationshipTypeCV:  ",CHAR(34),INDEX(RelatedFeatures[Relationship Type],$A4399),CHAR(34),
", RelatedFeatureID: *SamplingFeatureID",TEXT(MATCH(INDEX(RelatedFeatures[Second Sampling Feature Code],$A4399),SamplingFeatures[Feature Code],0),"0000"),
", SpatialOffsetID:  ",IF(INDEX(RelatedFeatures[Offset Number],$A4399)="","",CONCATENATE("*SpatialOffsetID",TEXT(INDEX(RelatedFeatures[Offset Number],$A4399),"0000"))),"}")))</f>
        <v>#REF!</v>
      </c>
      <c r="P4399" t="e">
        <f>IF(INDEX(Methods[Method Type],$A4399)="","",
CONCATENATE("  - &amp;MethodID",TEXT($A4399,"0000"),
" {","MethodTypeCV:  ",CHAR(34),INDEX(Methods[Method Type],$A4399),CHAR(34),
", MethodCode:  ",CHAR(34),INDEX(Methods[Method Code],$A4399),CHAR(34),
", MethodName:  ",CHAR(34),INDEX(Methods[Method Name],$A4399),CHAR(34),
", MethodDescription:  ",CHAR(34),INDEX(Methods[Method Description],$A4399),CHAR(34),
", MethodLink:  ",CHAR(34),INDEX(Methods[Method Link],$A4399),CHAR(34),
", OrganizationID: *OrganizationID",TEXT(MATCH(INDEX(Methods[Organization Name],$A4399),Organizations[Organization Name],0),"0000"),"}"))</f>
        <v>#REF!</v>
      </c>
      <c r="Q4399" t="e">
        <f>IF(INDEX(Variables[Variable Type],$A4399)="","",
CONCATENATE("  - &amp;VariableID",TEXT($A4399,"0000"),
" {","VariableTypeCV:  ",CHAR(34),INDEX(Variables[Variable Type],$A4399),CHAR(34),
", VariableCode:  ",CHAR(34),INDEX(Variables[Variable Code],$A4399),CHAR(34),
", VariableNameCV:  ",CHAR(34),INDEX(Variables[Variable Name],$A4399),CHAR(34),
", VariableDefinition:  ",CHAR(34),INDEX(Variables[Variable Definition],$A4399),CHAR(34),
", SpecciationCV:  ",CHAR(34),INDEX(Variables[Speciation],$A4399),CHAR(34),
", NoDataValue:  ",CHAR(34),INDEX(Variables[No Data Value],$A4399),CHAR(34),"}"))</f>
        <v>#REF!</v>
      </c>
    </row>
    <row r="4400" spans="1:17" x14ac:dyDescent="0.25">
      <c r="A4400">
        <v>4397</v>
      </c>
      <c r="D4400" t="e">
        <f>IF(INDEX(People[First Name],$A4400)="","",
CONCATENATE("  - &amp;PersonID",TEXT($A4400,"0000"),
" {","PersonFirstName:  ",CHAR(34),INDEX(People[First Name],$A4400),CHAR(34),
", PersonMiddleName:  ",CHAR(34),INDEX(People[Middle Name],$A4400),CHAR(34),
", PersonLastName:  ",CHAR(34),INDEX(People[Last Name],$A4400),CHAR(34),"}"))</f>
        <v>#REF!</v>
      </c>
      <c r="E4400" t="e">
        <f>IF(INDEX(Organizations[Organization Type '[CV']],$A4400)="","",
CONCATENATE("  - &amp;OrganizationID",TEXT($A4400,"0000"),
" {","OrganizationTypeCV:  ",CHAR(34),INDEX(Organizations[Organization Type '[CV']],$A4400),CHAR(34),
", OrganizationCode:  ",CHAR(34),INDEX(Organizations[Organization Code],$A4400),CHAR(34),
", OrganizationName:  ",CHAR(34),INDEX(Organizations[Organization Name],$A4400),CHAR(34),
", OrganizationDescription:  ",CHAR(34),INDEX(Organizations[Organization Description],$A4400),CHAR(34),
", OrganizationLink:  ",CHAR(34),INDEX(Organizations[Organization Link],$A4400),CHAR(34),"}"))</f>
        <v>#REF!</v>
      </c>
      <c r="F4400" t="e">
        <f>IF(INDEX(People[First Name],$A4400)="","",
CONCATENATE("  - &amp;AffiliationID",TEXT($A4400,"0000"),
" {PersonID: *PersonID",TEXT($A4400,"0000"),
", OrganizationID: *OrganizationID",TEXT(MATCH(INDEX(People[Organization Name],$A4400),Organizations[Organization Name],0),"0000"),
", IsPrimaryOrganizationContact: , AffiliationStartDate: , AffiliationEndDate: , PrimaryPhone: ",
", PrimaryEmail: ",CHAR(34),INDEX(People[Primary Email],$A4400),CHAR(34),
", PrimaryAddress: ",CHAR(34),INDEX(People[Primary Address],$A4400),CHAR(34),
", PersonLink: }"))</f>
        <v>#REF!</v>
      </c>
      <c r="H4400" t="e">
        <f>IF(COUNTA(CitationInformation)=0,"",IF(INDEX(AuthorList[Author Name],$A4400)="","",
CONCATENATE("  - &amp;AuthorListID",TEXT($A4400,"0000"),
"  {CitationID: *CitationID0001",
", PersonID: *PersonID",TEXT(MATCH(INDEX(AuthorList[Author Name],$A4400),People[Full Name],0),"0000"),
", AuthorOrder: ",INDEX(AuthorList[Author Number],$A4400),"}")))</f>
        <v>#REF!</v>
      </c>
      <c r="K4400" t="e">
        <f>IF(INDEX(SamplingFeatures[Feature Code],$A4400)="","",
CONCATENATE("  - &amp;SamplingFeatureID",TEXT($A4400,"0000"),
" {","SamplingFeatureUUID:  ",CHAR(34),INDEX(SamplingFeatures[Sampling Feature UUID],$A4400),CHAR(34),
", SamplingFeatureTypeCV:  ",CHAR(34),INDEX(SamplingFeatures[Sampling Feature Type],$A4400),CHAR(34),
", SamplingFeatureCode:  ",CHAR(34),INDEX(SamplingFeatures[Feature Code],$A4400),CHAR(34),
", SamplingFeatureName:  ",CHAR(34),INDEX(SamplingFeatures[Feature Name],$A4400),CHAR(34),
", SamplingFeatureDescription:  ",CHAR(34),INDEX(SamplingFeatures[Feature Description],$A4400),CHAR(34),
", SamplingFeatureGeotypeCV:  ",CHAR(34),INDEX(SamplingFeatures[Feature Geo Type],$A4400),CHAR(34),
", FeatureGeometry:  ",CHAR(34),INDEX(SamplingFeatures[Feature Geometry],$A4400),CHAR(34),
", Elevation_m:  ",CHAR(34),INDEX(SamplingFeatures[Elevation_m],$A4400),CHAR(34),
", ElevationDatumCV:  ",CHAR(34),ElevationDatum,CHAR(34),"}"))</f>
        <v>#REF!</v>
      </c>
      <c r="L4400" t="e">
        <f>IF(INDEX(SamplingFeatures[Sampling Feature Type],$A4400)&lt;&gt;"Site","",
CONCATENATE("  - &amp;SiteID",TEXT(SUMPRODUCT(--($L$3:$L4399&lt;&gt;"")),"0000"),
" {","SamplingFeatureID:  *SamplingFeatureID",TEXT($A4400,"0000"),
", SiteTypeCV:  ",CHAR(34),INDEX(Sites[Site Type],$A4400),CHAR(34),
", Latitude:  ",INDEX(Sites[Latitude],$A4400),
", Longitude:  ",INDEX(Sites[Longitude],$A4400),
", SRSName:  ",CHAR(34),LatLonDatum,CHAR(34),"}"))</f>
        <v>#REF!</v>
      </c>
      <c r="M4400" t="e">
        <f>IF(INDEX(SamplingFeatures[Sampling Feature Type],$A4400)&lt;&gt;"Specimen","",
CONCATENATE("  - &amp;SpecimenID",TEXT(SUMPRODUCT(--($M$3:$M4399&lt;&gt;"")),"0000"),
" {","SamplingFeatureID:  *SamplingFeatureID",TEXT($A4400,"0000"),
", SpecimenTypeCV:  ",CHAR(34),INDEX(Specimens[Specimen Type],$A4400),CHAR(34),
", SpecimenMediumCV:  ",INDEX(Specimens[Specimen Medium],$A4400),
", IsFieldSpecimen:  ",CHAR(34),INDEX(Specimens[Is Field Specimen?],$A4400),CHAR(34),"}"))</f>
        <v>#REF!</v>
      </c>
      <c r="N4400" t="e">
        <f>IF(COUNTA(SpatialOffsets[])=0,"", IF(INDEX(SpatialOffsets[Spatial Offset Type],$A4400)="","",
CONCATENATE("  - &amp;SpatialOffsetID",TEXT($A4400,"0000"),
" {","SpatialOffsetTypeCV:  ",CHAR(34),INDEX(SpatialOffsets[Spatial Offset Type],$A4400),CHAR(34),
", Offset1Value:  ",INDEX(SpatialOffsets[Offset 1 Value],$A4400),
", Offset1UnitID:  ",CHAR(34),INDEX(SpatialOffsets[Offset 1 Unit],$A4400),CHAR(34),
", Offset2Value:  ",INDEX(SpatialOffsets[Offset 2 Value],$A4400),
", Offset2UnitID:  ",CHAR(34),INDEX(SpatialOffsets[Offset 2 Unit],$A4400),CHAR(34),
", Offset3Value:  ",INDEX(SpatialOffsets[Offset 3 Value],$A4400),
", Offset3UnitID:  ",CHAR(34),INDEX(SpatialOffsets[Offset 3 Unit],$A4400),CHAR(34),,"}")))</f>
        <v>#REF!</v>
      </c>
      <c r="O4400" t="e">
        <f>IF(COUNTA(RelatedFeatures[])=0,"", IF(INDEX(RelatedFeatures[First Sampling Feature Code],$A4400)="","",
CONCATENATE("  - &amp;RelationID",TEXT($A4400,"0000"),
" {","SamplingFeatureID:  *SamplingFeatureID",TEXT(MATCH(INDEX(RelatedFeatures[First Sampling Feature Code],$A4400),SamplingFeatures[Feature Code],0),"0000"),
", RelationshipTypeCV:  ",CHAR(34),INDEX(RelatedFeatures[Relationship Type],$A4400),CHAR(34),
", RelatedFeatureID: *SamplingFeatureID",TEXT(MATCH(INDEX(RelatedFeatures[Second Sampling Feature Code],$A4400),SamplingFeatures[Feature Code],0),"0000"),
", SpatialOffsetID:  ",IF(INDEX(RelatedFeatures[Offset Number],$A4400)="","",CONCATENATE("*SpatialOffsetID",TEXT(INDEX(RelatedFeatures[Offset Number],$A4400),"0000"))),"}")))</f>
        <v>#REF!</v>
      </c>
      <c r="P4400" t="e">
        <f>IF(INDEX(Methods[Method Type],$A4400)="","",
CONCATENATE("  - &amp;MethodID",TEXT($A4400,"0000"),
" {","MethodTypeCV:  ",CHAR(34),INDEX(Methods[Method Type],$A4400),CHAR(34),
", MethodCode:  ",CHAR(34),INDEX(Methods[Method Code],$A4400),CHAR(34),
", MethodName:  ",CHAR(34),INDEX(Methods[Method Name],$A4400),CHAR(34),
", MethodDescription:  ",CHAR(34),INDEX(Methods[Method Description],$A4400),CHAR(34),
", MethodLink:  ",CHAR(34),INDEX(Methods[Method Link],$A4400),CHAR(34),
", OrganizationID: *OrganizationID",TEXT(MATCH(INDEX(Methods[Organization Name],$A4400),Organizations[Organization Name],0),"0000"),"}"))</f>
        <v>#REF!</v>
      </c>
      <c r="Q4400" t="e">
        <f>IF(INDEX(Variables[Variable Type],$A4400)="","",
CONCATENATE("  - &amp;VariableID",TEXT($A4400,"0000"),
" {","VariableTypeCV:  ",CHAR(34),INDEX(Variables[Variable Type],$A4400),CHAR(34),
", VariableCode:  ",CHAR(34),INDEX(Variables[Variable Code],$A4400),CHAR(34),
", VariableNameCV:  ",CHAR(34),INDEX(Variables[Variable Name],$A4400),CHAR(34),
", VariableDefinition:  ",CHAR(34),INDEX(Variables[Variable Definition],$A4400),CHAR(34),
", SpecciationCV:  ",CHAR(34),INDEX(Variables[Speciation],$A4400),CHAR(34),
", NoDataValue:  ",CHAR(34),INDEX(Variables[No Data Value],$A4400),CHAR(34),"}"))</f>
        <v>#REF!</v>
      </c>
    </row>
    <row r="4401" spans="1:17" x14ac:dyDescent="0.25">
      <c r="A4401">
        <v>4398</v>
      </c>
      <c r="D4401" t="e">
        <f>IF(INDEX(People[First Name],$A4401)="","",
CONCATENATE("  - &amp;PersonID",TEXT($A4401,"0000"),
" {","PersonFirstName:  ",CHAR(34),INDEX(People[First Name],$A4401),CHAR(34),
", PersonMiddleName:  ",CHAR(34),INDEX(People[Middle Name],$A4401),CHAR(34),
", PersonLastName:  ",CHAR(34),INDEX(People[Last Name],$A4401),CHAR(34),"}"))</f>
        <v>#REF!</v>
      </c>
      <c r="E4401" t="e">
        <f>IF(INDEX(Organizations[Organization Type '[CV']],$A4401)="","",
CONCATENATE("  - &amp;OrganizationID",TEXT($A4401,"0000"),
" {","OrganizationTypeCV:  ",CHAR(34),INDEX(Organizations[Organization Type '[CV']],$A4401),CHAR(34),
", OrganizationCode:  ",CHAR(34),INDEX(Organizations[Organization Code],$A4401),CHAR(34),
", OrganizationName:  ",CHAR(34),INDEX(Organizations[Organization Name],$A4401),CHAR(34),
", OrganizationDescription:  ",CHAR(34),INDEX(Organizations[Organization Description],$A4401),CHAR(34),
", OrganizationLink:  ",CHAR(34),INDEX(Organizations[Organization Link],$A4401),CHAR(34),"}"))</f>
        <v>#REF!</v>
      </c>
      <c r="F4401" t="e">
        <f>IF(INDEX(People[First Name],$A4401)="","",
CONCATENATE("  - &amp;AffiliationID",TEXT($A4401,"0000"),
" {PersonID: *PersonID",TEXT($A4401,"0000"),
", OrganizationID: *OrganizationID",TEXT(MATCH(INDEX(People[Organization Name],$A4401),Organizations[Organization Name],0),"0000"),
", IsPrimaryOrganizationContact: , AffiliationStartDate: , AffiliationEndDate: , PrimaryPhone: ",
", PrimaryEmail: ",CHAR(34),INDEX(People[Primary Email],$A4401),CHAR(34),
", PrimaryAddress: ",CHAR(34),INDEX(People[Primary Address],$A4401),CHAR(34),
", PersonLink: }"))</f>
        <v>#REF!</v>
      </c>
      <c r="H4401" t="e">
        <f>IF(COUNTA(CitationInformation)=0,"",IF(INDEX(AuthorList[Author Name],$A4401)="","",
CONCATENATE("  - &amp;AuthorListID",TEXT($A4401,"0000"),
"  {CitationID: *CitationID0001",
", PersonID: *PersonID",TEXT(MATCH(INDEX(AuthorList[Author Name],$A4401),People[Full Name],0),"0000"),
", AuthorOrder: ",INDEX(AuthorList[Author Number],$A4401),"}")))</f>
        <v>#REF!</v>
      </c>
      <c r="K4401" t="e">
        <f>IF(INDEX(SamplingFeatures[Feature Code],$A4401)="","",
CONCATENATE("  - &amp;SamplingFeatureID",TEXT($A4401,"0000"),
" {","SamplingFeatureUUID:  ",CHAR(34),INDEX(SamplingFeatures[Sampling Feature UUID],$A4401),CHAR(34),
", SamplingFeatureTypeCV:  ",CHAR(34),INDEX(SamplingFeatures[Sampling Feature Type],$A4401),CHAR(34),
", SamplingFeatureCode:  ",CHAR(34),INDEX(SamplingFeatures[Feature Code],$A4401),CHAR(34),
", SamplingFeatureName:  ",CHAR(34),INDEX(SamplingFeatures[Feature Name],$A4401),CHAR(34),
", SamplingFeatureDescription:  ",CHAR(34),INDEX(SamplingFeatures[Feature Description],$A4401),CHAR(34),
", SamplingFeatureGeotypeCV:  ",CHAR(34),INDEX(SamplingFeatures[Feature Geo Type],$A4401),CHAR(34),
", FeatureGeometry:  ",CHAR(34),INDEX(SamplingFeatures[Feature Geometry],$A4401),CHAR(34),
", Elevation_m:  ",CHAR(34),INDEX(SamplingFeatures[Elevation_m],$A4401),CHAR(34),
", ElevationDatumCV:  ",CHAR(34),ElevationDatum,CHAR(34),"}"))</f>
        <v>#REF!</v>
      </c>
      <c r="L4401" t="e">
        <f>IF(INDEX(SamplingFeatures[Sampling Feature Type],$A4401)&lt;&gt;"Site","",
CONCATENATE("  - &amp;SiteID",TEXT(SUMPRODUCT(--($L$3:$L4400&lt;&gt;"")),"0000"),
" {","SamplingFeatureID:  *SamplingFeatureID",TEXT($A4401,"0000"),
", SiteTypeCV:  ",CHAR(34),INDEX(Sites[Site Type],$A4401),CHAR(34),
", Latitude:  ",INDEX(Sites[Latitude],$A4401),
", Longitude:  ",INDEX(Sites[Longitude],$A4401),
", SRSName:  ",CHAR(34),LatLonDatum,CHAR(34),"}"))</f>
        <v>#REF!</v>
      </c>
      <c r="M4401" t="e">
        <f>IF(INDEX(SamplingFeatures[Sampling Feature Type],$A4401)&lt;&gt;"Specimen","",
CONCATENATE("  - &amp;SpecimenID",TEXT(SUMPRODUCT(--($M$3:$M4400&lt;&gt;"")),"0000"),
" {","SamplingFeatureID:  *SamplingFeatureID",TEXT($A4401,"0000"),
", SpecimenTypeCV:  ",CHAR(34),INDEX(Specimens[Specimen Type],$A4401),CHAR(34),
", SpecimenMediumCV:  ",INDEX(Specimens[Specimen Medium],$A4401),
", IsFieldSpecimen:  ",CHAR(34),INDEX(Specimens[Is Field Specimen?],$A4401),CHAR(34),"}"))</f>
        <v>#REF!</v>
      </c>
      <c r="N4401" t="e">
        <f>IF(COUNTA(SpatialOffsets[])=0,"", IF(INDEX(SpatialOffsets[Spatial Offset Type],$A4401)="","",
CONCATENATE("  - &amp;SpatialOffsetID",TEXT($A4401,"0000"),
" {","SpatialOffsetTypeCV:  ",CHAR(34),INDEX(SpatialOffsets[Spatial Offset Type],$A4401),CHAR(34),
", Offset1Value:  ",INDEX(SpatialOffsets[Offset 1 Value],$A4401),
", Offset1UnitID:  ",CHAR(34),INDEX(SpatialOffsets[Offset 1 Unit],$A4401),CHAR(34),
", Offset2Value:  ",INDEX(SpatialOffsets[Offset 2 Value],$A4401),
", Offset2UnitID:  ",CHAR(34),INDEX(SpatialOffsets[Offset 2 Unit],$A4401),CHAR(34),
", Offset3Value:  ",INDEX(SpatialOffsets[Offset 3 Value],$A4401),
", Offset3UnitID:  ",CHAR(34),INDEX(SpatialOffsets[Offset 3 Unit],$A4401),CHAR(34),,"}")))</f>
        <v>#REF!</v>
      </c>
      <c r="O4401" t="e">
        <f>IF(COUNTA(RelatedFeatures[])=0,"", IF(INDEX(RelatedFeatures[First Sampling Feature Code],$A4401)="","",
CONCATENATE("  - &amp;RelationID",TEXT($A4401,"0000"),
" {","SamplingFeatureID:  *SamplingFeatureID",TEXT(MATCH(INDEX(RelatedFeatures[First Sampling Feature Code],$A4401),SamplingFeatures[Feature Code],0),"0000"),
", RelationshipTypeCV:  ",CHAR(34),INDEX(RelatedFeatures[Relationship Type],$A4401),CHAR(34),
", RelatedFeatureID: *SamplingFeatureID",TEXT(MATCH(INDEX(RelatedFeatures[Second Sampling Feature Code],$A4401),SamplingFeatures[Feature Code],0),"0000"),
", SpatialOffsetID:  ",IF(INDEX(RelatedFeatures[Offset Number],$A4401)="","",CONCATENATE("*SpatialOffsetID",TEXT(INDEX(RelatedFeatures[Offset Number],$A4401),"0000"))),"}")))</f>
        <v>#REF!</v>
      </c>
      <c r="P4401" t="e">
        <f>IF(INDEX(Methods[Method Type],$A4401)="","",
CONCATENATE("  - &amp;MethodID",TEXT($A4401,"0000"),
" {","MethodTypeCV:  ",CHAR(34),INDEX(Methods[Method Type],$A4401),CHAR(34),
", MethodCode:  ",CHAR(34),INDEX(Methods[Method Code],$A4401),CHAR(34),
", MethodName:  ",CHAR(34),INDEX(Methods[Method Name],$A4401),CHAR(34),
", MethodDescription:  ",CHAR(34),INDEX(Methods[Method Description],$A4401),CHAR(34),
", MethodLink:  ",CHAR(34),INDEX(Methods[Method Link],$A4401),CHAR(34),
", OrganizationID: *OrganizationID",TEXT(MATCH(INDEX(Methods[Organization Name],$A4401),Organizations[Organization Name],0),"0000"),"}"))</f>
        <v>#REF!</v>
      </c>
      <c r="Q4401" t="e">
        <f>IF(INDEX(Variables[Variable Type],$A4401)="","",
CONCATENATE("  - &amp;VariableID",TEXT($A4401,"0000"),
" {","VariableTypeCV:  ",CHAR(34),INDEX(Variables[Variable Type],$A4401),CHAR(34),
", VariableCode:  ",CHAR(34),INDEX(Variables[Variable Code],$A4401),CHAR(34),
", VariableNameCV:  ",CHAR(34),INDEX(Variables[Variable Name],$A4401),CHAR(34),
", VariableDefinition:  ",CHAR(34),INDEX(Variables[Variable Definition],$A4401),CHAR(34),
", SpecciationCV:  ",CHAR(34),INDEX(Variables[Speciation],$A4401),CHAR(34),
", NoDataValue:  ",CHAR(34),INDEX(Variables[No Data Value],$A4401),CHAR(34),"}"))</f>
        <v>#REF!</v>
      </c>
    </row>
    <row r="4402" spans="1:17" x14ac:dyDescent="0.25">
      <c r="A4402">
        <v>4399</v>
      </c>
      <c r="D4402" t="e">
        <f>IF(INDEX(People[First Name],$A4402)="","",
CONCATENATE("  - &amp;PersonID",TEXT($A4402,"0000"),
" {","PersonFirstName:  ",CHAR(34),INDEX(People[First Name],$A4402),CHAR(34),
", PersonMiddleName:  ",CHAR(34),INDEX(People[Middle Name],$A4402),CHAR(34),
", PersonLastName:  ",CHAR(34),INDEX(People[Last Name],$A4402),CHAR(34),"}"))</f>
        <v>#REF!</v>
      </c>
      <c r="E4402" t="e">
        <f>IF(INDEX(Organizations[Organization Type '[CV']],$A4402)="","",
CONCATENATE("  - &amp;OrganizationID",TEXT($A4402,"0000"),
" {","OrganizationTypeCV:  ",CHAR(34),INDEX(Organizations[Organization Type '[CV']],$A4402),CHAR(34),
", OrganizationCode:  ",CHAR(34),INDEX(Organizations[Organization Code],$A4402),CHAR(34),
", OrganizationName:  ",CHAR(34),INDEX(Organizations[Organization Name],$A4402),CHAR(34),
", OrganizationDescription:  ",CHAR(34),INDEX(Organizations[Organization Description],$A4402),CHAR(34),
", OrganizationLink:  ",CHAR(34),INDEX(Organizations[Organization Link],$A4402),CHAR(34),"}"))</f>
        <v>#REF!</v>
      </c>
      <c r="F4402" t="e">
        <f>IF(INDEX(People[First Name],$A4402)="","",
CONCATENATE("  - &amp;AffiliationID",TEXT($A4402,"0000"),
" {PersonID: *PersonID",TEXT($A4402,"0000"),
", OrganizationID: *OrganizationID",TEXT(MATCH(INDEX(People[Organization Name],$A4402),Organizations[Organization Name],0),"0000"),
", IsPrimaryOrganizationContact: , AffiliationStartDate: , AffiliationEndDate: , PrimaryPhone: ",
", PrimaryEmail: ",CHAR(34),INDEX(People[Primary Email],$A4402),CHAR(34),
", PrimaryAddress: ",CHAR(34),INDEX(People[Primary Address],$A4402),CHAR(34),
", PersonLink: }"))</f>
        <v>#REF!</v>
      </c>
      <c r="H4402" t="e">
        <f>IF(COUNTA(CitationInformation)=0,"",IF(INDEX(AuthorList[Author Name],$A4402)="","",
CONCATENATE("  - &amp;AuthorListID",TEXT($A4402,"0000"),
"  {CitationID: *CitationID0001",
", PersonID: *PersonID",TEXT(MATCH(INDEX(AuthorList[Author Name],$A4402),People[Full Name],0),"0000"),
", AuthorOrder: ",INDEX(AuthorList[Author Number],$A4402),"}")))</f>
        <v>#REF!</v>
      </c>
      <c r="K4402" t="e">
        <f>IF(INDEX(SamplingFeatures[Feature Code],$A4402)="","",
CONCATENATE("  - &amp;SamplingFeatureID",TEXT($A4402,"0000"),
" {","SamplingFeatureUUID:  ",CHAR(34),INDEX(SamplingFeatures[Sampling Feature UUID],$A4402),CHAR(34),
", SamplingFeatureTypeCV:  ",CHAR(34),INDEX(SamplingFeatures[Sampling Feature Type],$A4402),CHAR(34),
", SamplingFeatureCode:  ",CHAR(34),INDEX(SamplingFeatures[Feature Code],$A4402),CHAR(34),
", SamplingFeatureName:  ",CHAR(34),INDEX(SamplingFeatures[Feature Name],$A4402),CHAR(34),
", SamplingFeatureDescription:  ",CHAR(34),INDEX(SamplingFeatures[Feature Description],$A4402),CHAR(34),
", SamplingFeatureGeotypeCV:  ",CHAR(34),INDEX(SamplingFeatures[Feature Geo Type],$A4402),CHAR(34),
", FeatureGeometry:  ",CHAR(34),INDEX(SamplingFeatures[Feature Geometry],$A4402),CHAR(34),
", Elevation_m:  ",CHAR(34),INDEX(SamplingFeatures[Elevation_m],$A4402),CHAR(34),
", ElevationDatumCV:  ",CHAR(34),ElevationDatum,CHAR(34),"}"))</f>
        <v>#REF!</v>
      </c>
      <c r="L4402" t="e">
        <f>IF(INDEX(SamplingFeatures[Sampling Feature Type],$A4402)&lt;&gt;"Site","",
CONCATENATE("  - &amp;SiteID",TEXT(SUMPRODUCT(--($L$3:$L4401&lt;&gt;"")),"0000"),
" {","SamplingFeatureID:  *SamplingFeatureID",TEXT($A4402,"0000"),
", SiteTypeCV:  ",CHAR(34),INDEX(Sites[Site Type],$A4402),CHAR(34),
", Latitude:  ",INDEX(Sites[Latitude],$A4402),
", Longitude:  ",INDEX(Sites[Longitude],$A4402),
", SRSName:  ",CHAR(34),LatLonDatum,CHAR(34),"}"))</f>
        <v>#REF!</v>
      </c>
      <c r="M4402" t="e">
        <f>IF(INDEX(SamplingFeatures[Sampling Feature Type],$A4402)&lt;&gt;"Specimen","",
CONCATENATE("  - &amp;SpecimenID",TEXT(SUMPRODUCT(--($M$3:$M4401&lt;&gt;"")),"0000"),
" {","SamplingFeatureID:  *SamplingFeatureID",TEXT($A4402,"0000"),
", SpecimenTypeCV:  ",CHAR(34),INDEX(Specimens[Specimen Type],$A4402),CHAR(34),
", SpecimenMediumCV:  ",INDEX(Specimens[Specimen Medium],$A4402),
", IsFieldSpecimen:  ",CHAR(34),INDEX(Specimens[Is Field Specimen?],$A4402),CHAR(34),"}"))</f>
        <v>#REF!</v>
      </c>
      <c r="N4402" t="e">
        <f>IF(COUNTA(SpatialOffsets[])=0,"", IF(INDEX(SpatialOffsets[Spatial Offset Type],$A4402)="","",
CONCATENATE("  - &amp;SpatialOffsetID",TEXT($A4402,"0000"),
" {","SpatialOffsetTypeCV:  ",CHAR(34),INDEX(SpatialOffsets[Spatial Offset Type],$A4402),CHAR(34),
", Offset1Value:  ",INDEX(SpatialOffsets[Offset 1 Value],$A4402),
", Offset1UnitID:  ",CHAR(34),INDEX(SpatialOffsets[Offset 1 Unit],$A4402),CHAR(34),
", Offset2Value:  ",INDEX(SpatialOffsets[Offset 2 Value],$A4402),
", Offset2UnitID:  ",CHAR(34),INDEX(SpatialOffsets[Offset 2 Unit],$A4402),CHAR(34),
", Offset3Value:  ",INDEX(SpatialOffsets[Offset 3 Value],$A4402),
", Offset3UnitID:  ",CHAR(34),INDEX(SpatialOffsets[Offset 3 Unit],$A4402),CHAR(34),,"}")))</f>
        <v>#REF!</v>
      </c>
      <c r="O4402" t="e">
        <f>IF(COUNTA(RelatedFeatures[])=0,"", IF(INDEX(RelatedFeatures[First Sampling Feature Code],$A4402)="","",
CONCATENATE("  - &amp;RelationID",TEXT($A4402,"0000"),
" {","SamplingFeatureID:  *SamplingFeatureID",TEXT(MATCH(INDEX(RelatedFeatures[First Sampling Feature Code],$A4402),SamplingFeatures[Feature Code],0),"0000"),
", RelationshipTypeCV:  ",CHAR(34),INDEX(RelatedFeatures[Relationship Type],$A4402),CHAR(34),
", RelatedFeatureID: *SamplingFeatureID",TEXT(MATCH(INDEX(RelatedFeatures[Second Sampling Feature Code],$A4402),SamplingFeatures[Feature Code],0),"0000"),
", SpatialOffsetID:  ",IF(INDEX(RelatedFeatures[Offset Number],$A4402)="","",CONCATENATE("*SpatialOffsetID",TEXT(INDEX(RelatedFeatures[Offset Number],$A4402),"0000"))),"}")))</f>
        <v>#REF!</v>
      </c>
      <c r="P4402" t="e">
        <f>IF(INDEX(Methods[Method Type],$A4402)="","",
CONCATENATE("  - &amp;MethodID",TEXT($A4402,"0000"),
" {","MethodTypeCV:  ",CHAR(34),INDEX(Methods[Method Type],$A4402),CHAR(34),
", MethodCode:  ",CHAR(34),INDEX(Methods[Method Code],$A4402),CHAR(34),
", MethodName:  ",CHAR(34),INDEX(Methods[Method Name],$A4402),CHAR(34),
", MethodDescription:  ",CHAR(34),INDEX(Methods[Method Description],$A4402),CHAR(34),
", MethodLink:  ",CHAR(34),INDEX(Methods[Method Link],$A4402),CHAR(34),
", OrganizationID: *OrganizationID",TEXT(MATCH(INDEX(Methods[Organization Name],$A4402),Organizations[Organization Name],0),"0000"),"}"))</f>
        <v>#REF!</v>
      </c>
      <c r="Q4402" t="e">
        <f>IF(INDEX(Variables[Variable Type],$A4402)="","",
CONCATENATE("  - &amp;VariableID",TEXT($A4402,"0000"),
" {","VariableTypeCV:  ",CHAR(34),INDEX(Variables[Variable Type],$A4402),CHAR(34),
", VariableCode:  ",CHAR(34),INDEX(Variables[Variable Code],$A4402),CHAR(34),
", VariableNameCV:  ",CHAR(34),INDEX(Variables[Variable Name],$A4402),CHAR(34),
", VariableDefinition:  ",CHAR(34),INDEX(Variables[Variable Definition],$A4402),CHAR(34),
", SpecciationCV:  ",CHAR(34),INDEX(Variables[Speciation],$A4402),CHAR(34),
", NoDataValue:  ",CHAR(34),INDEX(Variables[No Data Value],$A4402),CHAR(34),"}"))</f>
        <v>#REF!</v>
      </c>
    </row>
    <row r="4403" spans="1:17" x14ac:dyDescent="0.25">
      <c r="A4403">
        <v>4400</v>
      </c>
      <c r="D4403" t="e">
        <f>IF(INDEX(People[First Name],$A4403)="","",
CONCATENATE("  - &amp;PersonID",TEXT($A4403,"0000"),
" {","PersonFirstName:  ",CHAR(34),INDEX(People[First Name],$A4403),CHAR(34),
", PersonMiddleName:  ",CHAR(34),INDEX(People[Middle Name],$A4403),CHAR(34),
", PersonLastName:  ",CHAR(34),INDEX(People[Last Name],$A4403),CHAR(34),"}"))</f>
        <v>#REF!</v>
      </c>
      <c r="E4403" t="e">
        <f>IF(INDEX(Organizations[Organization Type '[CV']],$A4403)="","",
CONCATENATE("  - &amp;OrganizationID",TEXT($A4403,"0000"),
" {","OrganizationTypeCV:  ",CHAR(34),INDEX(Organizations[Organization Type '[CV']],$A4403),CHAR(34),
", OrganizationCode:  ",CHAR(34),INDEX(Organizations[Organization Code],$A4403),CHAR(34),
", OrganizationName:  ",CHAR(34),INDEX(Organizations[Organization Name],$A4403),CHAR(34),
", OrganizationDescription:  ",CHAR(34),INDEX(Organizations[Organization Description],$A4403),CHAR(34),
", OrganizationLink:  ",CHAR(34),INDEX(Organizations[Organization Link],$A4403),CHAR(34),"}"))</f>
        <v>#REF!</v>
      </c>
      <c r="F4403" t="e">
        <f>IF(INDEX(People[First Name],$A4403)="","",
CONCATENATE("  - &amp;AffiliationID",TEXT($A4403,"0000"),
" {PersonID: *PersonID",TEXT($A4403,"0000"),
", OrganizationID: *OrganizationID",TEXT(MATCH(INDEX(People[Organization Name],$A4403),Organizations[Organization Name],0),"0000"),
", IsPrimaryOrganizationContact: , AffiliationStartDate: , AffiliationEndDate: , PrimaryPhone: ",
", PrimaryEmail: ",CHAR(34),INDEX(People[Primary Email],$A4403),CHAR(34),
", PrimaryAddress: ",CHAR(34),INDEX(People[Primary Address],$A4403),CHAR(34),
", PersonLink: }"))</f>
        <v>#REF!</v>
      </c>
      <c r="H4403" t="e">
        <f>IF(COUNTA(CitationInformation)=0,"",IF(INDEX(AuthorList[Author Name],$A4403)="","",
CONCATENATE("  - &amp;AuthorListID",TEXT($A4403,"0000"),
"  {CitationID: *CitationID0001",
", PersonID: *PersonID",TEXT(MATCH(INDEX(AuthorList[Author Name],$A4403),People[Full Name],0),"0000"),
", AuthorOrder: ",INDEX(AuthorList[Author Number],$A4403),"}")))</f>
        <v>#REF!</v>
      </c>
      <c r="K4403" t="e">
        <f>IF(INDEX(SamplingFeatures[Feature Code],$A4403)="","",
CONCATENATE("  - &amp;SamplingFeatureID",TEXT($A4403,"0000"),
" {","SamplingFeatureUUID:  ",CHAR(34),INDEX(SamplingFeatures[Sampling Feature UUID],$A4403),CHAR(34),
", SamplingFeatureTypeCV:  ",CHAR(34),INDEX(SamplingFeatures[Sampling Feature Type],$A4403),CHAR(34),
", SamplingFeatureCode:  ",CHAR(34),INDEX(SamplingFeatures[Feature Code],$A4403),CHAR(34),
", SamplingFeatureName:  ",CHAR(34),INDEX(SamplingFeatures[Feature Name],$A4403),CHAR(34),
", SamplingFeatureDescription:  ",CHAR(34),INDEX(SamplingFeatures[Feature Description],$A4403),CHAR(34),
", SamplingFeatureGeotypeCV:  ",CHAR(34),INDEX(SamplingFeatures[Feature Geo Type],$A4403),CHAR(34),
", FeatureGeometry:  ",CHAR(34),INDEX(SamplingFeatures[Feature Geometry],$A4403),CHAR(34),
", Elevation_m:  ",CHAR(34),INDEX(SamplingFeatures[Elevation_m],$A4403),CHAR(34),
", ElevationDatumCV:  ",CHAR(34),ElevationDatum,CHAR(34),"}"))</f>
        <v>#REF!</v>
      </c>
      <c r="L4403" t="e">
        <f>IF(INDEX(SamplingFeatures[Sampling Feature Type],$A4403)&lt;&gt;"Site","",
CONCATENATE("  - &amp;SiteID",TEXT(SUMPRODUCT(--($L$3:$L4402&lt;&gt;"")),"0000"),
" {","SamplingFeatureID:  *SamplingFeatureID",TEXT($A4403,"0000"),
", SiteTypeCV:  ",CHAR(34),INDEX(Sites[Site Type],$A4403),CHAR(34),
", Latitude:  ",INDEX(Sites[Latitude],$A4403),
", Longitude:  ",INDEX(Sites[Longitude],$A4403),
", SRSName:  ",CHAR(34),LatLonDatum,CHAR(34),"}"))</f>
        <v>#REF!</v>
      </c>
      <c r="M4403" t="e">
        <f>IF(INDEX(SamplingFeatures[Sampling Feature Type],$A4403)&lt;&gt;"Specimen","",
CONCATENATE("  - &amp;SpecimenID",TEXT(SUMPRODUCT(--($M$3:$M4402&lt;&gt;"")),"0000"),
" {","SamplingFeatureID:  *SamplingFeatureID",TEXT($A4403,"0000"),
", SpecimenTypeCV:  ",CHAR(34),INDEX(Specimens[Specimen Type],$A4403),CHAR(34),
", SpecimenMediumCV:  ",INDEX(Specimens[Specimen Medium],$A4403),
", IsFieldSpecimen:  ",CHAR(34),INDEX(Specimens[Is Field Specimen?],$A4403),CHAR(34),"}"))</f>
        <v>#REF!</v>
      </c>
      <c r="N4403" t="e">
        <f>IF(COUNTA(SpatialOffsets[])=0,"", IF(INDEX(SpatialOffsets[Spatial Offset Type],$A4403)="","",
CONCATENATE("  - &amp;SpatialOffsetID",TEXT($A4403,"0000"),
" {","SpatialOffsetTypeCV:  ",CHAR(34),INDEX(SpatialOffsets[Spatial Offset Type],$A4403),CHAR(34),
", Offset1Value:  ",INDEX(SpatialOffsets[Offset 1 Value],$A4403),
", Offset1UnitID:  ",CHAR(34),INDEX(SpatialOffsets[Offset 1 Unit],$A4403),CHAR(34),
", Offset2Value:  ",INDEX(SpatialOffsets[Offset 2 Value],$A4403),
", Offset2UnitID:  ",CHAR(34),INDEX(SpatialOffsets[Offset 2 Unit],$A4403),CHAR(34),
", Offset3Value:  ",INDEX(SpatialOffsets[Offset 3 Value],$A4403),
", Offset3UnitID:  ",CHAR(34),INDEX(SpatialOffsets[Offset 3 Unit],$A4403),CHAR(34),,"}")))</f>
        <v>#REF!</v>
      </c>
      <c r="O4403" t="e">
        <f>IF(COUNTA(RelatedFeatures[])=0,"", IF(INDEX(RelatedFeatures[First Sampling Feature Code],$A4403)="","",
CONCATENATE("  - &amp;RelationID",TEXT($A4403,"0000"),
" {","SamplingFeatureID:  *SamplingFeatureID",TEXT(MATCH(INDEX(RelatedFeatures[First Sampling Feature Code],$A4403),SamplingFeatures[Feature Code],0),"0000"),
", RelationshipTypeCV:  ",CHAR(34),INDEX(RelatedFeatures[Relationship Type],$A4403),CHAR(34),
", RelatedFeatureID: *SamplingFeatureID",TEXT(MATCH(INDEX(RelatedFeatures[Second Sampling Feature Code],$A4403),SamplingFeatures[Feature Code],0),"0000"),
", SpatialOffsetID:  ",IF(INDEX(RelatedFeatures[Offset Number],$A4403)="","",CONCATENATE("*SpatialOffsetID",TEXT(INDEX(RelatedFeatures[Offset Number],$A4403),"0000"))),"}")))</f>
        <v>#REF!</v>
      </c>
      <c r="P4403" t="e">
        <f>IF(INDEX(Methods[Method Type],$A4403)="","",
CONCATENATE("  - &amp;MethodID",TEXT($A4403,"0000"),
" {","MethodTypeCV:  ",CHAR(34),INDEX(Methods[Method Type],$A4403),CHAR(34),
", MethodCode:  ",CHAR(34),INDEX(Methods[Method Code],$A4403),CHAR(34),
", MethodName:  ",CHAR(34),INDEX(Methods[Method Name],$A4403),CHAR(34),
", MethodDescription:  ",CHAR(34),INDEX(Methods[Method Description],$A4403),CHAR(34),
", MethodLink:  ",CHAR(34),INDEX(Methods[Method Link],$A4403),CHAR(34),
", OrganizationID: *OrganizationID",TEXT(MATCH(INDEX(Methods[Organization Name],$A4403),Organizations[Organization Name],0),"0000"),"}"))</f>
        <v>#REF!</v>
      </c>
      <c r="Q4403" t="e">
        <f>IF(INDEX(Variables[Variable Type],$A4403)="","",
CONCATENATE("  - &amp;VariableID",TEXT($A4403,"0000"),
" {","VariableTypeCV:  ",CHAR(34),INDEX(Variables[Variable Type],$A4403),CHAR(34),
", VariableCode:  ",CHAR(34),INDEX(Variables[Variable Code],$A4403),CHAR(34),
", VariableNameCV:  ",CHAR(34),INDEX(Variables[Variable Name],$A4403),CHAR(34),
", VariableDefinition:  ",CHAR(34),INDEX(Variables[Variable Definition],$A4403),CHAR(34),
", SpecciationCV:  ",CHAR(34),INDEX(Variables[Speciation],$A4403),CHAR(34),
", NoDataValue:  ",CHAR(34),INDEX(Variables[No Data Value],$A4403),CHAR(34),"}"))</f>
        <v>#REF!</v>
      </c>
    </row>
    <row r="4404" spans="1:17" x14ac:dyDescent="0.25">
      <c r="A4404">
        <v>4401</v>
      </c>
      <c r="D4404" t="e">
        <f>IF(INDEX(People[First Name],$A4404)="","",
CONCATENATE("  - &amp;PersonID",TEXT($A4404,"0000"),
" {","PersonFirstName:  ",CHAR(34),INDEX(People[First Name],$A4404),CHAR(34),
", PersonMiddleName:  ",CHAR(34),INDEX(People[Middle Name],$A4404),CHAR(34),
", PersonLastName:  ",CHAR(34),INDEX(People[Last Name],$A4404),CHAR(34),"}"))</f>
        <v>#REF!</v>
      </c>
      <c r="E4404" t="e">
        <f>IF(INDEX(Organizations[Organization Type '[CV']],$A4404)="","",
CONCATENATE("  - &amp;OrganizationID",TEXT($A4404,"0000"),
" {","OrganizationTypeCV:  ",CHAR(34),INDEX(Organizations[Organization Type '[CV']],$A4404),CHAR(34),
", OrganizationCode:  ",CHAR(34),INDEX(Organizations[Organization Code],$A4404),CHAR(34),
", OrganizationName:  ",CHAR(34),INDEX(Organizations[Organization Name],$A4404),CHAR(34),
", OrganizationDescription:  ",CHAR(34),INDEX(Organizations[Organization Description],$A4404),CHAR(34),
", OrganizationLink:  ",CHAR(34),INDEX(Organizations[Organization Link],$A4404),CHAR(34),"}"))</f>
        <v>#REF!</v>
      </c>
      <c r="F4404" t="e">
        <f>IF(INDEX(People[First Name],$A4404)="","",
CONCATENATE("  - &amp;AffiliationID",TEXT($A4404,"0000"),
" {PersonID: *PersonID",TEXT($A4404,"0000"),
", OrganizationID: *OrganizationID",TEXT(MATCH(INDEX(People[Organization Name],$A4404),Organizations[Organization Name],0),"0000"),
", IsPrimaryOrganizationContact: , AffiliationStartDate: , AffiliationEndDate: , PrimaryPhone: ",
", PrimaryEmail: ",CHAR(34),INDEX(People[Primary Email],$A4404),CHAR(34),
", PrimaryAddress: ",CHAR(34),INDEX(People[Primary Address],$A4404),CHAR(34),
", PersonLink: }"))</f>
        <v>#REF!</v>
      </c>
      <c r="H4404" t="e">
        <f>IF(COUNTA(CitationInformation)=0,"",IF(INDEX(AuthorList[Author Name],$A4404)="","",
CONCATENATE("  - &amp;AuthorListID",TEXT($A4404,"0000"),
"  {CitationID: *CitationID0001",
", PersonID: *PersonID",TEXT(MATCH(INDEX(AuthorList[Author Name],$A4404),People[Full Name],0),"0000"),
", AuthorOrder: ",INDEX(AuthorList[Author Number],$A4404),"}")))</f>
        <v>#REF!</v>
      </c>
      <c r="K4404" t="e">
        <f>IF(INDEX(SamplingFeatures[Feature Code],$A4404)="","",
CONCATENATE("  - &amp;SamplingFeatureID",TEXT($A4404,"0000"),
" {","SamplingFeatureUUID:  ",CHAR(34),INDEX(SamplingFeatures[Sampling Feature UUID],$A4404),CHAR(34),
", SamplingFeatureTypeCV:  ",CHAR(34),INDEX(SamplingFeatures[Sampling Feature Type],$A4404),CHAR(34),
", SamplingFeatureCode:  ",CHAR(34),INDEX(SamplingFeatures[Feature Code],$A4404),CHAR(34),
", SamplingFeatureName:  ",CHAR(34),INDEX(SamplingFeatures[Feature Name],$A4404),CHAR(34),
", SamplingFeatureDescription:  ",CHAR(34),INDEX(SamplingFeatures[Feature Description],$A4404),CHAR(34),
", SamplingFeatureGeotypeCV:  ",CHAR(34),INDEX(SamplingFeatures[Feature Geo Type],$A4404),CHAR(34),
", FeatureGeometry:  ",CHAR(34),INDEX(SamplingFeatures[Feature Geometry],$A4404),CHAR(34),
", Elevation_m:  ",CHAR(34),INDEX(SamplingFeatures[Elevation_m],$A4404),CHAR(34),
", ElevationDatumCV:  ",CHAR(34),ElevationDatum,CHAR(34),"}"))</f>
        <v>#REF!</v>
      </c>
      <c r="L4404" t="e">
        <f>IF(INDEX(SamplingFeatures[Sampling Feature Type],$A4404)&lt;&gt;"Site","",
CONCATENATE("  - &amp;SiteID",TEXT(SUMPRODUCT(--($L$3:$L4403&lt;&gt;"")),"0000"),
" {","SamplingFeatureID:  *SamplingFeatureID",TEXT($A4404,"0000"),
", SiteTypeCV:  ",CHAR(34),INDEX(Sites[Site Type],$A4404),CHAR(34),
", Latitude:  ",INDEX(Sites[Latitude],$A4404),
", Longitude:  ",INDEX(Sites[Longitude],$A4404),
", SRSName:  ",CHAR(34),LatLonDatum,CHAR(34),"}"))</f>
        <v>#REF!</v>
      </c>
      <c r="M4404" t="e">
        <f>IF(INDEX(SamplingFeatures[Sampling Feature Type],$A4404)&lt;&gt;"Specimen","",
CONCATENATE("  - &amp;SpecimenID",TEXT(SUMPRODUCT(--($M$3:$M4403&lt;&gt;"")),"0000"),
" {","SamplingFeatureID:  *SamplingFeatureID",TEXT($A4404,"0000"),
", SpecimenTypeCV:  ",CHAR(34),INDEX(Specimens[Specimen Type],$A4404),CHAR(34),
", SpecimenMediumCV:  ",INDEX(Specimens[Specimen Medium],$A4404),
", IsFieldSpecimen:  ",CHAR(34),INDEX(Specimens[Is Field Specimen?],$A4404),CHAR(34),"}"))</f>
        <v>#REF!</v>
      </c>
      <c r="N4404" t="e">
        <f>IF(COUNTA(SpatialOffsets[])=0,"", IF(INDEX(SpatialOffsets[Spatial Offset Type],$A4404)="","",
CONCATENATE("  - &amp;SpatialOffsetID",TEXT($A4404,"0000"),
" {","SpatialOffsetTypeCV:  ",CHAR(34),INDEX(SpatialOffsets[Spatial Offset Type],$A4404),CHAR(34),
", Offset1Value:  ",INDEX(SpatialOffsets[Offset 1 Value],$A4404),
", Offset1UnitID:  ",CHAR(34),INDEX(SpatialOffsets[Offset 1 Unit],$A4404),CHAR(34),
", Offset2Value:  ",INDEX(SpatialOffsets[Offset 2 Value],$A4404),
", Offset2UnitID:  ",CHAR(34),INDEX(SpatialOffsets[Offset 2 Unit],$A4404),CHAR(34),
", Offset3Value:  ",INDEX(SpatialOffsets[Offset 3 Value],$A4404),
", Offset3UnitID:  ",CHAR(34),INDEX(SpatialOffsets[Offset 3 Unit],$A4404),CHAR(34),,"}")))</f>
        <v>#REF!</v>
      </c>
      <c r="O4404" t="e">
        <f>IF(COUNTA(RelatedFeatures[])=0,"", IF(INDEX(RelatedFeatures[First Sampling Feature Code],$A4404)="","",
CONCATENATE("  - &amp;RelationID",TEXT($A4404,"0000"),
" {","SamplingFeatureID:  *SamplingFeatureID",TEXT(MATCH(INDEX(RelatedFeatures[First Sampling Feature Code],$A4404),SamplingFeatures[Feature Code],0),"0000"),
", RelationshipTypeCV:  ",CHAR(34),INDEX(RelatedFeatures[Relationship Type],$A4404),CHAR(34),
", RelatedFeatureID: *SamplingFeatureID",TEXT(MATCH(INDEX(RelatedFeatures[Second Sampling Feature Code],$A4404),SamplingFeatures[Feature Code],0),"0000"),
", SpatialOffsetID:  ",IF(INDEX(RelatedFeatures[Offset Number],$A4404)="","",CONCATENATE("*SpatialOffsetID",TEXT(INDEX(RelatedFeatures[Offset Number],$A4404),"0000"))),"}")))</f>
        <v>#REF!</v>
      </c>
      <c r="P4404" t="e">
        <f>IF(INDEX(Methods[Method Type],$A4404)="","",
CONCATENATE("  - &amp;MethodID",TEXT($A4404,"0000"),
" {","MethodTypeCV:  ",CHAR(34),INDEX(Methods[Method Type],$A4404),CHAR(34),
", MethodCode:  ",CHAR(34),INDEX(Methods[Method Code],$A4404),CHAR(34),
", MethodName:  ",CHAR(34),INDEX(Methods[Method Name],$A4404),CHAR(34),
", MethodDescription:  ",CHAR(34),INDEX(Methods[Method Description],$A4404),CHAR(34),
", MethodLink:  ",CHAR(34),INDEX(Methods[Method Link],$A4404),CHAR(34),
", OrganizationID: *OrganizationID",TEXT(MATCH(INDEX(Methods[Organization Name],$A4404),Organizations[Organization Name],0),"0000"),"}"))</f>
        <v>#REF!</v>
      </c>
      <c r="Q4404" t="e">
        <f>IF(INDEX(Variables[Variable Type],$A4404)="","",
CONCATENATE("  - &amp;VariableID",TEXT($A4404,"0000"),
" {","VariableTypeCV:  ",CHAR(34),INDEX(Variables[Variable Type],$A4404),CHAR(34),
", VariableCode:  ",CHAR(34),INDEX(Variables[Variable Code],$A4404),CHAR(34),
", VariableNameCV:  ",CHAR(34),INDEX(Variables[Variable Name],$A4404),CHAR(34),
", VariableDefinition:  ",CHAR(34),INDEX(Variables[Variable Definition],$A4404),CHAR(34),
", SpecciationCV:  ",CHAR(34),INDEX(Variables[Speciation],$A4404),CHAR(34),
", NoDataValue:  ",CHAR(34),INDEX(Variables[No Data Value],$A4404),CHAR(34),"}"))</f>
        <v>#REF!</v>
      </c>
    </row>
    <row r="4405" spans="1:17" x14ac:dyDescent="0.25">
      <c r="A4405">
        <v>4402</v>
      </c>
      <c r="D4405" t="e">
        <f>IF(INDEX(People[First Name],$A4405)="","",
CONCATENATE("  - &amp;PersonID",TEXT($A4405,"0000"),
" {","PersonFirstName:  ",CHAR(34),INDEX(People[First Name],$A4405),CHAR(34),
", PersonMiddleName:  ",CHAR(34),INDEX(People[Middle Name],$A4405),CHAR(34),
", PersonLastName:  ",CHAR(34),INDEX(People[Last Name],$A4405),CHAR(34),"}"))</f>
        <v>#REF!</v>
      </c>
      <c r="E4405" t="e">
        <f>IF(INDEX(Organizations[Organization Type '[CV']],$A4405)="","",
CONCATENATE("  - &amp;OrganizationID",TEXT($A4405,"0000"),
" {","OrganizationTypeCV:  ",CHAR(34),INDEX(Organizations[Organization Type '[CV']],$A4405),CHAR(34),
", OrganizationCode:  ",CHAR(34),INDEX(Organizations[Organization Code],$A4405),CHAR(34),
", OrganizationName:  ",CHAR(34),INDEX(Organizations[Organization Name],$A4405),CHAR(34),
", OrganizationDescription:  ",CHAR(34),INDEX(Organizations[Organization Description],$A4405),CHAR(34),
", OrganizationLink:  ",CHAR(34),INDEX(Organizations[Organization Link],$A4405),CHAR(34),"}"))</f>
        <v>#REF!</v>
      </c>
      <c r="F4405" t="e">
        <f>IF(INDEX(People[First Name],$A4405)="","",
CONCATENATE("  - &amp;AffiliationID",TEXT($A4405,"0000"),
" {PersonID: *PersonID",TEXT($A4405,"0000"),
", OrganizationID: *OrganizationID",TEXT(MATCH(INDEX(People[Organization Name],$A4405),Organizations[Organization Name],0),"0000"),
", IsPrimaryOrganizationContact: , AffiliationStartDate: , AffiliationEndDate: , PrimaryPhone: ",
", PrimaryEmail: ",CHAR(34),INDEX(People[Primary Email],$A4405),CHAR(34),
", PrimaryAddress: ",CHAR(34),INDEX(People[Primary Address],$A4405),CHAR(34),
", PersonLink: }"))</f>
        <v>#REF!</v>
      </c>
      <c r="H4405" t="e">
        <f>IF(COUNTA(CitationInformation)=0,"",IF(INDEX(AuthorList[Author Name],$A4405)="","",
CONCATENATE("  - &amp;AuthorListID",TEXT($A4405,"0000"),
"  {CitationID: *CitationID0001",
", PersonID: *PersonID",TEXT(MATCH(INDEX(AuthorList[Author Name],$A4405),People[Full Name],0),"0000"),
", AuthorOrder: ",INDEX(AuthorList[Author Number],$A4405),"}")))</f>
        <v>#REF!</v>
      </c>
      <c r="K4405" t="e">
        <f>IF(INDEX(SamplingFeatures[Feature Code],$A4405)="","",
CONCATENATE("  - &amp;SamplingFeatureID",TEXT($A4405,"0000"),
" {","SamplingFeatureUUID:  ",CHAR(34),INDEX(SamplingFeatures[Sampling Feature UUID],$A4405),CHAR(34),
", SamplingFeatureTypeCV:  ",CHAR(34),INDEX(SamplingFeatures[Sampling Feature Type],$A4405),CHAR(34),
", SamplingFeatureCode:  ",CHAR(34),INDEX(SamplingFeatures[Feature Code],$A4405),CHAR(34),
", SamplingFeatureName:  ",CHAR(34),INDEX(SamplingFeatures[Feature Name],$A4405),CHAR(34),
", SamplingFeatureDescription:  ",CHAR(34),INDEX(SamplingFeatures[Feature Description],$A4405),CHAR(34),
", SamplingFeatureGeotypeCV:  ",CHAR(34),INDEX(SamplingFeatures[Feature Geo Type],$A4405),CHAR(34),
", FeatureGeometry:  ",CHAR(34),INDEX(SamplingFeatures[Feature Geometry],$A4405),CHAR(34),
", Elevation_m:  ",CHAR(34),INDEX(SamplingFeatures[Elevation_m],$A4405),CHAR(34),
", ElevationDatumCV:  ",CHAR(34),ElevationDatum,CHAR(34),"}"))</f>
        <v>#REF!</v>
      </c>
      <c r="L4405" t="e">
        <f>IF(INDEX(SamplingFeatures[Sampling Feature Type],$A4405)&lt;&gt;"Site","",
CONCATENATE("  - &amp;SiteID",TEXT(SUMPRODUCT(--($L$3:$L4404&lt;&gt;"")),"0000"),
" {","SamplingFeatureID:  *SamplingFeatureID",TEXT($A4405,"0000"),
", SiteTypeCV:  ",CHAR(34),INDEX(Sites[Site Type],$A4405),CHAR(34),
", Latitude:  ",INDEX(Sites[Latitude],$A4405),
", Longitude:  ",INDEX(Sites[Longitude],$A4405),
", SRSName:  ",CHAR(34),LatLonDatum,CHAR(34),"}"))</f>
        <v>#REF!</v>
      </c>
      <c r="M4405" t="e">
        <f>IF(INDEX(SamplingFeatures[Sampling Feature Type],$A4405)&lt;&gt;"Specimen","",
CONCATENATE("  - &amp;SpecimenID",TEXT(SUMPRODUCT(--($M$3:$M4404&lt;&gt;"")),"0000"),
" {","SamplingFeatureID:  *SamplingFeatureID",TEXT($A4405,"0000"),
", SpecimenTypeCV:  ",CHAR(34),INDEX(Specimens[Specimen Type],$A4405),CHAR(34),
", SpecimenMediumCV:  ",INDEX(Specimens[Specimen Medium],$A4405),
", IsFieldSpecimen:  ",CHAR(34),INDEX(Specimens[Is Field Specimen?],$A4405),CHAR(34),"}"))</f>
        <v>#REF!</v>
      </c>
      <c r="N4405" t="e">
        <f>IF(COUNTA(SpatialOffsets[])=0,"", IF(INDEX(SpatialOffsets[Spatial Offset Type],$A4405)="","",
CONCATENATE("  - &amp;SpatialOffsetID",TEXT($A4405,"0000"),
" {","SpatialOffsetTypeCV:  ",CHAR(34),INDEX(SpatialOffsets[Spatial Offset Type],$A4405),CHAR(34),
", Offset1Value:  ",INDEX(SpatialOffsets[Offset 1 Value],$A4405),
", Offset1UnitID:  ",CHAR(34),INDEX(SpatialOffsets[Offset 1 Unit],$A4405),CHAR(34),
", Offset2Value:  ",INDEX(SpatialOffsets[Offset 2 Value],$A4405),
", Offset2UnitID:  ",CHAR(34),INDEX(SpatialOffsets[Offset 2 Unit],$A4405),CHAR(34),
", Offset3Value:  ",INDEX(SpatialOffsets[Offset 3 Value],$A4405),
", Offset3UnitID:  ",CHAR(34),INDEX(SpatialOffsets[Offset 3 Unit],$A4405),CHAR(34),,"}")))</f>
        <v>#REF!</v>
      </c>
      <c r="O4405" t="e">
        <f>IF(COUNTA(RelatedFeatures[])=0,"", IF(INDEX(RelatedFeatures[First Sampling Feature Code],$A4405)="","",
CONCATENATE("  - &amp;RelationID",TEXT($A4405,"0000"),
" {","SamplingFeatureID:  *SamplingFeatureID",TEXT(MATCH(INDEX(RelatedFeatures[First Sampling Feature Code],$A4405),SamplingFeatures[Feature Code],0),"0000"),
", RelationshipTypeCV:  ",CHAR(34),INDEX(RelatedFeatures[Relationship Type],$A4405),CHAR(34),
", RelatedFeatureID: *SamplingFeatureID",TEXT(MATCH(INDEX(RelatedFeatures[Second Sampling Feature Code],$A4405),SamplingFeatures[Feature Code],0),"0000"),
", SpatialOffsetID:  ",IF(INDEX(RelatedFeatures[Offset Number],$A4405)="","",CONCATENATE("*SpatialOffsetID",TEXT(INDEX(RelatedFeatures[Offset Number],$A4405),"0000"))),"}")))</f>
        <v>#REF!</v>
      </c>
      <c r="P4405" t="e">
        <f>IF(INDEX(Methods[Method Type],$A4405)="","",
CONCATENATE("  - &amp;MethodID",TEXT($A4405,"0000"),
" {","MethodTypeCV:  ",CHAR(34),INDEX(Methods[Method Type],$A4405),CHAR(34),
", MethodCode:  ",CHAR(34),INDEX(Methods[Method Code],$A4405),CHAR(34),
", MethodName:  ",CHAR(34),INDEX(Methods[Method Name],$A4405),CHAR(34),
", MethodDescription:  ",CHAR(34),INDEX(Methods[Method Description],$A4405),CHAR(34),
", MethodLink:  ",CHAR(34),INDEX(Methods[Method Link],$A4405),CHAR(34),
", OrganizationID: *OrganizationID",TEXT(MATCH(INDEX(Methods[Organization Name],$A4405),Organizations[Organization Name],0),"0000"),"}"))</f>
        <v>#REF!</v>
      </c>
      <c r="Q4405" t="e">
        <f>IF(INDEX(Variables[Variable Type],$A4405)="","",
CONCATENATE("  - &amp;VariableID",TEXT($A4405,"0000"),
" {","VariableTypeCV:  ",CHAR(34),INDEX(Variables[Variable Type],$A4405),CHAR(34),
", VariableCode:  ",CHAR(34),INDEX(Variables[Variable Code],$A4405),CHAR(34),
", VariableNameCV:  ",CHAR(34),INDEX(Variables[Variable Name],$A4405),CHAR(34),
", VariableDefinition:  ",CHAR(34),INDEX(Variables[Variable Definition],$A4405),CHAR(34),
", SpecciationCV:  ",CHAR(34),INDEX(Variables[Speciation],$A4405),CHAR(34),
", NoDataValue:  ",CHAR(34),INDEX(Variables[No Data Value],$A4405),CHAR(34),"}"))</f>
        <v>#REF!</v>
      </c>
    </row>
    <row r="4406" spans="1:17" x14ac:dyDescent="0.25">
      <c r="A4406">
        <v>4403</v>
      </c>
      <c r="D4406" t="e">
        <f>IF(INDEX(People[First Name],$A4406)="","",
CONCATENATE("  - &amp;PersonID",TEXT($A4406,"0000"),
" {","PersonFirstName:  ",CHAR(34),INDEX(People[First Name],$A4406),CHAR(34),
", PersonMiddleName:  ",CHAR(34),INDEX(People[Middle Name],$A4406),CHAR(34),
", PersonLastName:  ",CHAR(34),INDEX(People[Last Name],$A4406),CHAR(34),"}"))</f>
        <v>#REF!</v>
      </c>
      <c r="E4406" t="e">
        <f>IF(INDEX(Organizations[Organization Type '[CV']],$A4406)="","",
CONCATENATE("  - &amp;OrganizationID",TEXT($A4406,"0000"),
" {","OrganizationTypeCV:  ",CHAR(34),INDEX(Organizations[Organization Type '[CV']],$A4406),CHAR(34),
", OrganizationCode:  ",CHAR(34),INDEX(Organizations[Organization Code],$A4406),CHAR(34),
", OrganizationName:  ",CHAR(34),INDEX(Organizations[Organization Name],$A4406),CHAR(34),
", OrganizationDescription:  ",CHAR(34),INDEX(Organizations[Organization Description],$A4406),CHAR(34),
", OrganizationLink:  ",CHAR(34),INDEX(Organizations[Organization Link],$A4406),CHAR(34),"}"))</f>
        <v>#REF!</v>
      </c>
      <c r="F4406" t="e">
        <f>IF(INDEX(People[First Name],$A4406)="","",
CONCATENATE("  - &amp;AffiliationID",TEXT($A4406,"0000"),
" {PersonID: *PersonID",TEXT($A4406,"0000"),
", OrganizationID: *OrganizationID",TEXT(MATCH(INDEX(People[Organization Name],$A4406),Organizations[Organization Name],0),"0000"),
", IsPrimaryOrganizationContact: , AffiliationStartDate: , AffiliationEndDate: , PrimaryPhone: ",
", PrimaryEmail: ",CHAR(34),INDEX(People[Primary Email],$A4406),CHAR(34),
", PrimaryAddress: ",CHAR(34),INDEX(People[Primary Address],$A4406),CHAR(34),
", PersonLink: }"))</f>
        <v>#REF!</v>
      </c>
      <c r="H4406" t="e">
        <f>IF(COUNTA(CitationInformation)=0,"",IF(INDEX(AuthorList[Author Name],$A4406)="","",
CONCATENATE("  - &amp;AuthorListID",TEXT($A4406,"0000"),
"  {CitationID: *CitationID0001",
", PersonID: *PersonID",TEXT(MATCH(INDEX(AuthorList[Author Name],$A4406),People[Full Name],0),"0000"),
", AuthorOrder: ",INDEX(AuthorList[Author Number],$A4406),"}")))</f>
        <v>#REF!</v>
      </c>
      <c r="K4406" t="e">
        <f>IF(INDEX(SamplingFeatures[Feature Code],$A4406)="","",
CONCATENATE("  - &amp;SamplingFeatureID",TEXT($A4406,"0000"),
" {","SamplingFeatureUUID:  ",CHAR(34),INDEX(SamplingFeatures[Sampling Feature UUID],$A4406),CHAR(34),
", SamplingFeatureTypeCV:  ",CHAR(34),INDEX(SamplingFeatures[Sampling Feature Type],$A4406),CHAR(34),
", SamplingFeatureCode:  ",CHAR(34),INDEX(SamplingFeatures[Feature Code],$A4406),CHAR(34),
", SamplingFeatureName:  ",CHAR(34),INDEX(SamplingFeatures[Feature Name],$A4406),CHAR(34),
", SamplingFeatureDescription:  ",CHAR(34),INDEX(SamplingFeatures[Feature Description],$A4406),CHAR(34),
", SamplingFeatureGeotypeCV:  ",CHAR(34),INDEX(SamplingFeatures[Feature Geo Type],$A4406),CHAR(34),
", FeatureGeometry:  ",CHAR(34),INDEX(SamplingFeatures[Feature Geometry],$A4406),CHAR(34),
", Elevation_m:  ",CHAR(34),INDEX(SamplingFeatures[Elevation_m],$A4406),CHAR(34),
", ElevationDatumCV:  ",CHAR(34),ElevationDatum,CHAR(34),"}"))</f>
        <v>#REF!</v>
      </c>
      <c r="L4406" t="e">
        <f>IF(INDEX(SamplingFeatures[Sampling Feature Type],$A4406)&lt;&gt;"Site","",
CONCATENATE("  - &amp;SiteID",TEXT(SUMPRODUCT(--($L$3:$L4405&lt;&gt;"")),"0000"),
" {","SamplingFeatureID:  *SamplingFeatureID",TEXT($A4406,"0000"),
", SiteTypeCV:  ",CHAR(34),INDEX(Sites[Site Type],$A4406),CHAR(34),
", Latitude:  ",INDEX(Sites[Latitude],$A4406),
", Longitude:  ",INDEX(Sites[Longitude],$A4406),
", SRSName:  ",CHAR(34),LatLonDatum,CHAR(34),"}"))</f>
        <v>#REF!</v>
      </c>
      <c r="M4406" t="e">
        <f>IF(INDEX(SamplingFeatures[Sampling Feature Type],$A4406)&lt;&gt;"Specimen","",
CONCATENATE("  - &amp;SpecimenID",TEXT(SUMPRODUCT(--($M$3:$M4405&lt;&gt;"")),"0000"),
" {","SamplingFeatureID:  *SamplingFeatureID",TEXT($A4406,"0000"),
", SpecimenTypeCV:  ",CHAR(34),INDEX(Specimens[Specimen Type],$A4406),CHAR(34),
", SpecimenMediumCV:  ",INDEX(Specimens[Specimen Medium],$A4406),
", IsFieldSpecimen:  ",CHAR(34),INDEX(Specimens[Is Field Specimen?],$A4406),CHAR(34),"}"))</f>
        <v>#REF!</v>
      </c>
      <c r="N4406" t="e">
        <f>IF(COUNTA(SpatialOffsets[])=0,"", IF(INDEX(SpatialOffsets[Spatial Offset Type],$A4406)="","",
CONCATENATE("  - &amp;SpatialOffsetID",TEXT($A4406,"0000"),
" {","SpatialOffsetTypeCV:  ",CHAR(34),INDEX(SpatialOffsets[Spatial Offset Type],$A4406),CHAR(34),
", Offset1Value:  ",INDEX(SpatialOffsets[Offset 1 Value],$A4406),
", Offset1UnitID:  ",CHAR(34),INDEX(SpatialOffsets[Offset 1 Unit],$A4406),CHAR(34),
", Offset2Value:  ",INDEX(SpatialOffsets[Offset 2 Value],$A4406),
", Offset2UnitID:  ",CHAR(34),INDEX(SpatialOffsets[Offset 2 Unit],$A4406),CHAR(34),
", Offset3Value:  ",INDEX(SpatialOffsets[Offset 3 Value],$A4406),
", Offset3UnitID:  ",CHAR(34),INDEX(SpatialOffsets[Offset 3 Unit],$A4406),CHAR(34),,"}")))</f>
        <v>#REF!</v>
      </c>
      <c r="O4406" t="e">
        <f>IF(COUNTA(RelatedFeatures[])=0,"", IF(INDEX(RelatedFeatures[First Sampling Feature Code],$A4406)="","",
CONCATENATE("  - &amp;RelationID",TEXT($A4406,"0000"),
" {","SamplingFeatureID:  *SamplingFeatureID",TEXT(MATCH(INDEX(RelatedFeatures[First Sampling Feature Code],$A4406),SamplingFeatures[Feature Code],0),"0000"),
", RelationshipTypeCV:  ",CHAR(34),INDEX(RelatedFeatures[Relationship Type],$A4406),CHAR(34),
", RelatedFeatureID: *SamplingFeatureID",TEXT(MATCH(INDEX(RelatedFeatures[Second Sampling Feature Code],$A4406),SamplingFeatures[Feature Code],0),"0000"),
", SpatialOffsetID:  ",IF(INDEX(RelatedFeatures[Offset Number],$A4406)="","",CONCATENATE("*SpatialOffsetID",TEXT(INDEX(RelatedFeatures[Offset Number],$A4406),"0000"))),"}")))</f>
        <v>#REF!</v>
      </c>
      <c r="P4406" t="e">
        <f>IF(INDEX(Methods[Method Type],$A4406)="","",
CONCATENATE("  - &amp;MethodID",TEXT($A4406,"0000"),
" {","MethodTypeCV:  ",CHAR(34),INDEX(Methods[Method Type],$A4406),CHAR(34),
", MethodCode:  ",CHAR(34),INDEX(Methods[Method Code],$A4406),CHAR(34),
", MethodName:  ",CHAR(34),INDEX(Methods[Method Name],$A4406),CHAR(34),
", MethodDescription:  ",CHAR(34),INDEX(Methods[Method Description],$A4406),CHAR(34),
", MethodLink:  ",CHAR(34),INDEX(Methods[Method Link],$A4406),CHAR(34),
", OrganizationID: *OrganizationID",TEXT(MATCH(INDEX(Methods[Organization Name],$A4406),Organizations[Organization Name],0),"0000"),"}"))</f>
        <v>#REF!</v>
      </c>
      <c r="Q4406" t="e">
        <f>IF(INDEX(Variables[Variable Type],$A4406)="","",
CONCATENATE("  - &amp;VariableID",TEXT($A4406,"0000"),
" {","VariableTypeCV:  ",CHAR(34),INDEX(Variables[Variable Type],$A4406),CHAR(34),
", VariableCode:  ",CHAR(34),INDEX(Variables[Variable Code],$A4406),CHAR(34),
", VariableNameCV:  ",CHAR(34),INDEX(Variables[Variable Name],$A4406),CHAR(34),
", VariableDefinition:  ",CHAR(34),INDEX(Variables[Variable Definition],$A4406),CHAR(34),
", SpecciationCV:  ",CHAR(34),INDEX(Variables[Speciation],$A4406),CHAR(34),
", NoDataValue:  ",CHAR(34),INDEX(Variables[No Data Value],$A4406),CHAR(34),"}"))</f>
        <v>#REF!</v>
      </c>
    </row>
    <row r="4407" spans="1:17" x14ac:dyDescent="0.25">
      <c r="A4407">
        <v>4404</v>
      </c>
      <c r="D4407" t="e">
        <f>IF(INDEX(People[First Name],$A4407)="","",
CONCATENATE("  - &amp;PersonID",TEXT($A4407,"0000"),
" {","PersonFirstName:  ",CHAR(34),INDEX(People[First Name],$A4407),CHAR(34),
", PersonMiddleName:  ",CHAR(34),INDEX(People[Middle Name],$A4407),CHAR(34),
", PersonLastName:  ",CHAR(34),INDEX(People[Last Name],$A4407),CHAR(34),"}"))</f>
        <v>#REF!</v>
      </c>
      <c r="E4407" t="e">
        <f>IF(INDEX(Organizations[Organization Type '[CV']],$A4407)="","",
CONCATENATE("  - &amp;OrganizationID",TEXT($A4407,"0000"),
" {","OrganizationTypeCV:  ",CHAR(34),INDEX(Organizations[Organization Type '[CV']],$A4407),CHAR(34),
", OrganizationCode:  ",CHAR(34),INDEX(Organizations[Organization Code],$A4407),CHAR(34),
", OrganizationName:  ",CHAR(34),INDEX(Organizations[Organization Name],$A4407),CHAR(34),
", OrganizationDescription:  ",CHAR(34),INDEX(Organizations[Organization Description],$A4407),CHAR(34),
", OrganizationLink:  ",CHAR(34),INDEX(Organizations[Organization Link],$A4407),CHAR(34),"}"))</f>
        <v>#REF!</v>
      </c>
      <c r="F4407" t="e">
        <f>IF(INDEX(People[First Name],$A4407)="","",
CONCATENATE("  - &amp;AffiliationID",TEXT($A4407,"0000"),
" {PersonID: *PersonID",TEXT($A4407,"0000"),
", OrganizationID: *OrganizationID",TEXT(MATCH(INDEX(People[Organization Name],$A4407),Organizations[Organization Name],0),"0000"),
", IsPrimaryOrganizationContact: , AffiliationStartDate: , AffiliationEndDate: , PrimaryPhone: ",
", PrimaryEmail: ",CHAR(34),INDEX(People[Primary Email],$A4407),CHAR(34),
", PrimaryAddress: ",CHAR(34),INDEX(People[Primary Address],$A4407),CHAR(34),
", PersonLink: }"))</f>
        <v>#REF!</v>
      </c>
      <c r="H4407" t="e">
        <f>IF(COUNTA(CitationInformation)=0,"",IF(INDEX(AuthorList[Author Name],$A4407)="","",
CONCATENATE("  - &amp;AuthorListID",TEXT($A4407,"0000"),
"  {CitationID: *CitationID0001",
", PersonID: *PersonID",TEXT(MATCH(INDEX(AuthorList[Author Name],$A4407),People[Full Name],0),"0000"),
", AuthorOrder: ",INDEX(AuthorList[Author Number],$A4407),"}")))</f>
        <v>#REF!</v>
      </c>
      <c r="K4407" t="e">
        <f>IF(INDEX(SamplingFeatures[Feature Code],$A4407)="","",
CONCATENATE("  - &amp;SamplingFeatureID",TEXT($A4407,"0000"),
" {","SamplingFeatureUUID:  ",CHAR(34),INDEX(SamplingFeatures[Sampling Feature UUID],$A4407),CHAR(34),
", SamplingFeatureTypeCV:  ",CHAR(34),INDEX(SamplingFeatures[Sampling Feature Type],$A4407),CHAR(34),
", SamplingFeatureCode:  ",CHAR(34),INDEX(SamplingFeatures[Feature Code],$A4407),CHAR(34),
", SamplingFeatureName:  ",CHAR(34),INDEX(SamplingFeatures[Feature Name],$A4407),CHAR(34),
", SamplingFeatureDescription:  ",CHAR(34),INDEX(SamplingFeatures[Feature Description],$A4407),CHAR(34),
", SamplingFeatureGeotypeCV:  ",CHAR(34),INDEX(SamplingFeatures[Feature Geo Type],$A4407),CHAR(34),
", FeatureGeometry:  ",CHAR(34),INDEX(SamplingFeatures[Feature Geometry],$A4407),CHAR(34),
", Elevation_m:  ",CHAR(34),INDEX(SamplingFeatures[Elevation_m],$A4407),CHAR(34),
", ElevationDatumCV:  ",CHAR(34),ElevationDatum,CHAR(34),"}"))</f>
        <v>#REF!</v>
      </c>
      <c r="L4407" t="e">
        <f>IF(INDEX(SamplingFeatures[Sampling Feature Type],$A4407)&lt;&gt;"Site","",
CONCATENATE("  - &amp;SiteID",TEXT(SUMPRODUCT(--($L$3:$L4406&lt;&gt;"")),"0000"),
" {","SamplingFeatureID:  *SamplingFeatureID",TEXT($A4407,"0000"),
", SiteTypeCV:  ",CHAR(34),INDEX(Sites[Site Type],$A4407),CHAR(34),
", Latitude:  ",INDEX(Sites[Latitude],$A4407),
", Longitude:  ",INDEX(Sites[Longitude],$A4407),
", SRSName:  ",CHAR(34),LatLonDatum,CHAR(34),"}"))</f>
        <v>#REF!</v>
      </c>
      <c r="M4407" t="e">
        <f>IF(INDEX(SamplingFeatures[Sampling Feature Type],$A4407)&lt;&gt;"Specimen","",
CONCATENATE("  - &amp;SpecimenID",TEXT(SUMPRODUCT(--($M$3:$M4406&lt;&gt;"")),"0000"),
" {","SamplingFeatureID:  *SamplingFeatureID",TEXT($A4407,"0000"),
", SpecimenTypeCV:  ",CHAR(34),INDEX(Specimens[Specimen Type],$A4407),CHAR(34),
", SpecimenMediumCV:  ",INDEX(Specimens[Specimen Medium],$A4407),
", IsFieldSpecimen:  ",CHAR(34),INDEX(Specimens[Is Field Specimen?],$A4407),CHAR(34),"}"))</f>
        <v>#REF!</v>
      </c>
      <c r="N4407" t="e">
        <f>IF(COUNTA(SpatialOffsets[])=0,"", IF(INDEX(SpatialOffsets[Spatial Offset Type],$A4407)="","",
CONCATENATE("  - &amp;SpatialOffsetID",TEXT($A4407,"0000"),
" {","SpatialOffsetTypeCV:  ",CHAR(34),INDEX(SpatialOffsets[Spatial Offset Type],$A4407),CHAR(34),
", Offset1Value:  ",INDEX(SpatialOffsets[Offset 1 Value],$A4407),
", Offset1UnitID:  ",CHAR(34),INDEX(SpatialOffsets[Offset 1 Unit],$A4407),CHAR(34),
", Offset2Value:  ",INDEX(SpatialOffsets[Offset 2 Value],$A4407),
", Offset2UnitID:  ",CHAR(34),INDEX(SpatialOffsets[Offset 2 Unit],$A4407),CHAR(34),
", Offset3Value:  ",INDEX(SpatialOffsets[Offset 3 Value],$A4407),
", Offset3UnitID:  ",CHAR(34),INDEX(SpatialOffsets[Offset 3 Unit],$A4407),CHAR(34),,"}")))</f>
        <v>#REF!</v>
      </c>
      <c r="O4407" t="e">
        <f>IF(COUNTA(RelatedFeatures[])=0,"", IF(INDEX(RelatedFeatures[First Sampling Feature Code],$A4407)="","",
CONCATENATE("  - &amp;RelationID",TEXT($A4407,"0000"),
" {","SamplingFeatureID:  *SamplingFeatureID",TEXT(MATCH(INDEX(RelatedFeatures[First Sampling Feature Code],$A4407),SamplingFeatures[Feature Code],0),"0000"),
", RelationshipTypeCV:  ",CHAR(34),INDEX(RelatedFeatures[Relationship Type],$A4407),CHAR(34),
", RelatedFeatureID: *SamplingFeatureID",TEXT(MATCH(INDEX(RelatedFeatures[Second Sampling Feature Code],$A4407),SamplingFeatures[Feature Code],0),"0000"),
", SpatialOffsetID:  ",IF(INDEX(RelatedFeatures[Offset Number],$A4407)="","",CONCATENATE("*SpatialOffsetID",TEXT(INDEX(RelatedFeatures[Offset Number],$A4407),"0000"))),"}")))</f>
        <v>#REF!</v>
      </c>
      <c r="P4407" t="e">
        <f>IF(INDEX(Methods[Method Type],$A4407)="","",
CONCATENATE("  - &amp;MethodID",TEXT($A4407,"0000"),
" {","MethodTypeCV:  ",CHAR(34),INDEX(Methods[Method Type],$A4407),CHAR(34),
", MethodCode:  ",CHAR(34),INDEX(Methods[Method Code],$A4407),CHAR(34),
", MethodName:  ",CHAR(34),INDEX(Methods[Method Name],$A4407),CHAR(34),
", MethodDescription:  ",CHAR(34),INDEX(Methods[Method Description],$A4407),CHAR(34),
", MethodLink:  ",CHAR(34),INDEX(Methods[Method Link],$A4407),CHAR(34),
", OrganizationID: *OrganizationID",TEXT(MATCH(INDEX(Methods[Organization Name],$A4407),Organizations[Organization Name],0),"0000"),"}"))</f>
        <v>#REF!</v>
      </c>
      <c r="Q4407" t="e">
        <f>IF(INDEX(Variables[Variable Type],$A4407)="","",
CONCATENATE("  - &amp;VariableID",TEXT($A4407,"0000"),
" {","VariableTypeCV:  ",CHAR(34),INDEX(Variables[Variable Type],$A4407),CHAR(34),
", VariableCode:  ",CHAR(34),INDEX(Variables[Variable Code],$A4407),CHAR(34),
", VariableNameCV:  ",CHAR(34),INDEX(Variables[Variable Name],$A4407),CHAR(34),
", VariableDefinition:  ",CHAR(34),INDEX(Variables[Variable Definition],$A4407),CHAR(34),
", SpecciationCV:  ",CHAR(34),INDEX(Variables[Speciation],$A4407),CHAR(34),
", NoDataValue:  ",CHAR(34),INDEX(Variables[No Data Value],$A4407),CHAR(34),"}"))</f>
        <v>#REF!</v>
      </c>
    </row>
    <row r="4408" spans="1:17" x14ac:dyDescent="0.25">
      <c r="A4408">
        <v>4405</v>
      </c>
      <c r="D4408" t="e">
        <f>IF(INDEX(People[First Name],$A4408)="","",
CONCATENATE("  - &amp;PersonID",TEXT($A4408,"0000"),
" {","PersonFirstName:  ",CHAR(34),INDEX(People[First Name],$A4408),CHAR(34),
", PersonMiddleName:  ",CHAR(34),INDEX(People[Middle Name],$A4408),CHAR(34),
", PersonLastName:  ",CHAR(34),INDEX(People[Last Name],$A4408),CHAR(34),"}"))</f>
        <v>#REF!</v>
      </c>
      <c r="E4408" t="e">
        <f>IF(INDEX(Organizations[Organization Type '[CV']],$A4408)="","",
CONCATENATE("  - &amp;OrganizationID",TEXT($A4408,"0000"),
" {","OrganizationTypeCV:  ",CHAR(34),INDEX(Organizations[Organization Type '[CV']],$A4408),CHAR(34),
", OrganizationCode:  ",CHAR(34),INDEX(Organizations[Organization Code],$A4408),CHAR(34),
", OrganizationName:  ",CHAR(34),INDEX(Organizations[Organization Name],$A4408),CHAR(34),
", OrganizationDescription:  ",CHAR(34),INDEX(Organizations[Organization Description],$A4408),CHAR(34),
", OrganizationLink:  ",CHAR(34),INDEX(Organizations[Organization Link],$A4408),CHAR(34),"}"))</f>
        <v>#REF!</v>
      </c>
      <c r="F4408" t="e">
        <f>IF(INDEX(People[First Name],$A4408)="","",
CONCATENATE("  - &amp;AffiliationID",TEXT($A4408,"0000"),
" {PersonID: *PersonID",TEXT($A4408,"0000"),
", OrganizationID: *OrganizationID",TEXT(MATCH(INDEX(People[Organization Name],$A4408),Organizations[Organization Name],0),"0000"),
", IsPrimaryOrganizationContact: , AffiliationStartDate: , AffiliationEndDate: , PrimaryPhone: ",
", PrimaryEmail: ",CHAR(34),INDEX(People[Primary Email],$A4408),CHAR(34),
", PrimaryAddress: ",CHAR(34),INDEX(People[Primary Address],$A4408),CHAR(34),
", PersonLink: }"))</f>
        <v>#REF!</v>
      </c>
      <c r="H4408" t="e">
        <f>IF(COUNTA(CitationInformation)=0,"",IF(INDEX(AuthorList[Author Name],$A4408)="","",
CONCATENATE("  - &amp;AuthorListID",TEXT($A4408,"0000"),
"  {CitationID: *CitationID0001",
", PersonID: *PersonID",TEXT(MATCH(INDEX(AuthorList[Author Name],$A4408),People[Full Name],0),"0000"),
", AuthorOrder: ",INDEX(AuthorList[Author Number],$A4408),"}")))</f>
        <v>#REF!</v>
      </c>
      <c r="K4408" t="e">
        <f>IF(INDEX(SamplingFeatures[Feature Code],$A4408)="","",
CONCATENATE("  - &amp;SamplingFeatureID",TEXT($A4408,"0000"),
" {","SamplingFeatureUUID:  ",CHAR(34),INDEX(SamplingFeatures[Sampling Feature UUID],$A4408),CHAR(34),
", SamplingFeatureTypeCV:  ",CHAR(34),INDEX(SamplingFeatures[Sampling Feature Type],$A4408),CHAR(34),
", SamplingFeatureCode:  ",CHAR(34),INDEX(SamplingFeatures[Feature Code],$A4408),CHAR(34),
", SamplingFeatureName:  ",CHAR(34),INDEX(SamplingFeatures[Feature Name],$A4408),CHAR(34),
", SamplingFeatureDescription:  ",CHAR(34),INDEX(SamplingFeatures[Feature Description],$A4408),CHAR(34),
", SamplingFeatureGeotypeCV:  ",CHAR(34),INDEX(SamplingFeatures[Feature Geo Type],$A4408),CHAR(34),
", FeatureGeometry:  ",CHAR(34),INDEX(SamplingFeatures[Feature Geometry],$A4408),CHAR(34),
", Elevation_m:  ",CHAR(34),INDEX(SamplingFeatures[Elevation_m],$A4408),CHAR(34),
", ElevationDatumCV:  ",CHAR(34),ElevationDatum,CHAR(34),"}"))</f>
        <v>#REF!</v>
      </c>
      <c r="L4408" t="e">
        <f>IF(INDEX(SamplingFeatures[Sampling Feature Type],$A4408)&lt;&gt;"Site","",
CONCATENATE("  - &amp;SiteID",TEXT(SUMPRODUCT(--($L$3:$L4407&lt;&gt;"")),"0000"),
" {","SamplingFeatureID:  *SamplingFeatureID",TEXT($A4408,"0000"),
", SiteTypeCV:  ",CHAR(34),INDEX(Sites[Site Type],$A4408),CHAR(34),
", Latitude:  ",INDEX(Sites[Latitude],$A4408),
", Longitude:  ",INDEX(Sites[Longitude],$A4408),
", SRSName:  ",CHAR(34),LatLonDatum,CHAR(34),"}"))</f>
        <v>#REF!</v>
      </c>
      <c r="M4408" t="e">
        <f>IF(INDEX(SamplingFeatures[Sampling Feature Type],$A4408)&lt;&gt;"Specimen","",
CONCATENATE("  - &amp;SpecimenID",TEXT(SUMPRODUCT(--($M$3:$M4407&lt;&gt;"")),"0000"),
" {","SamplingFeatureID:  *SamplingFeatureID",TEXT($A4408,"0000"),
", SpecimenTypeCV:  ",CHAR(34),INDEX(Specimens[Specimen Type],$A4408),CHAR(34),
", SpecimenMediumCV:  ",INDEX(Specimens[Specimen Medium],$A4408),
", IsFieldSpecimen:  ",CHAR(34),INDEX(Specimens[Is Field Specimen?],$A4408),CHAR(34),"}"))</f>
        <v>#REF!</v>
      </c>
      <c r="N4408" t="e">
        <f>IF(COUNTA(SpatialOffsets[])=0,"", IF(INDEX(SpatialOffsets[Spatial Offset Type],$A4408)="","",
CONCATENATE("  - &amp;SpatialOffsetID",TEXT($A4408,"0000"),
" {","SpatialOffsetTypeCV:  ",CHAR(34),INDEX(SpatialOffsets[Spatial Offset Type],$A4408),CHAR(34),
", Offset1Value:  ",INDEX(SpatialOffsets[Offset 1 Value],$A4408),
", Offset1UnitID:  ",CHAR(34),INDEX(SpatialOffsets[Offset 1 Unit],$A4408),CHAR(34),
", Offset2Value:  ",INDEX(SpatialOffsets[Offset 2 Value],$A4408),
", Offset2UnitID:  ",CHAR(34),INDEX(SpatialOffsets[Offset 2 Unit],$A4408),CHAR(34),
", Offset3Value:  ",INDEX(SpatialOffsets[Offset 3 Value],$A4408),
", Offset3UnitID:  ",CHAR(34),INDEX(SpatialOffsets[Offset 3 Unit],$A4408),CHAR(34),,"}")))</f>
        <v>#REF!</v>
      </c>
      <c r="O4408" t="e">
        <f>IF(COUNTA(RelatedFeatures[])=0,"", IF(INDEX(RelatedFeatures[First Sampling Feature Code],$A4408)="","",
CONCATENATE("  - &amp;RelationID",TEXT($A4408,"0000"),
" {","SamplingFeatureID:  *SamplingFeatureID",TEXT(MATCH(INDEX(RelatedFeatures[First Sampling Feature Code],$A4408),SamplingFeatures[Feature Code],0),"0000"),
", RelationshipTypeCV:  ",CHAR(34),INDEX(RelatedFeatures[Relationship Type],$A4408),CHAR(34),
", RelatedFeatureID: *SamplingFeatureID",TEXT(MATCH(INDEX(RelatedFeatures[Second Sampling Feature Code],$A4408),SamplingFeatures[Feature Code],0),"0000"),
", SpatialOffsetID:  ",IF(INDEX(RelatedFeatures[Offset Number],$A4408)="","",CONCATENATE("*SpatialOffsetID",TEXT(INDEX(RelatedFeatures[Offset Number],$A4408),"0000"))),"}")))</f>
        <v>#REF!</v>
      </c>
      <c r="P4408" t="e">
        <f>IF(INDEX(Methods[Method Type],$A4408)="","",
CONCATENATE("  - &amp;MethodID",TEXT($A4408,"0000"),
" {","MethodTypeCV:  ",CHAR(34),INDEX(Methods[Method Type],$A4408),CHAR(34),
", MethodCode:  ",CHAR(34),INDEX(Methods[Method Code],$A4408),CHAR(34),
", MethodName:  ",CHAR(34),INDEX(Methods[Method Name],$A4408),CHAR(34),
", MethodDescription:  ",CHAR(34),INDEX(Methods[Method Description],$A4408),CHAR(34),
", MethodLink:  ",CHAR(34),INDEX(Methods[Method Link],$A4408),CHAR(34),
", OrganizationID: *OrganizationID",TEXT(MATCH(INDEX(Methods[Organization Name],$A4408),Organizations[Organization Name],0),"0000"),"}"))</f>
        <v>#REF!</v>
      </c>
      <c r="Q4408" t="e">
        <f>IF(INDEX(Variables[Variable Type],$A4408)="","",
CONCATENATE("  - &amp;VariableID",TEXT($A4408,"0000"),
" {","VariableTypeCV:  ",CHAR(34),INDEX(Variables[Variable Type],$A4408),CHAR(34),
", VariableCode:  ",CHAR(34),INDEX(Variables[Variable Code],$A4408),CHAR(34),
", VariableNameCV:  ",CHAR(34),INDEX(Variables[Variable Name],$A4408),CHAR(34),
", VariableDefinition:  ",CHAR(34),INDEX(Variables[Variable Definition],$A4408),CHAR(34),
", SpecciationCV:  ",CHAR(34),INDEX(Variables[Speciation],$A4408),CHAR(34),
", NoDataValue:  ",CHAR(34),INDEX(Variables[No Data Value],$A4408),CHAR(34),"}"))</f>
        <v>#REF!</v>
      </c>
    </row>
    <row r="4409" spans="1:17" x14ac:dyDescent="0.25">
      <c r="A4409">
        <v>4406</v>
      </c>
      <c r="D4409" t="e">
        <f>IF(INDEX(People[First Name],$A4409)="","",
CONCATENATE("  - &amp;PersonID",TEXT($A4409,"0000"),
" {","PersonFirstName:  ",CHAR(34),INDEX(People[First Name],$A4409),CHAR(34),
", PersonMiddleName:  ",CHAR(34),INDEX(People[Middle Name],$A4409),CHAR(34),
", PersonLastName:  ",CHAR(34),INDEX(People[Last Name],$A4409),CHAR(34),"}"))</f>
        <v>#REF!</v>
      </c>
      <c r="E4409" t="e">
        <f>IF(INDEX(Organizations[Organization Type '[CV']],$A4409)="","",
CONCATENATE("  - &amp;OrganizationID",TEXT($A4409,"0000"),
" {","OrganizationTypeCV:  ",CHAR(34),INDEX(Organizations[Organization Type '[CV']],$A4409),CHAR(34),
", OrganizationCode:  ",CHAR(34),INDEX(Organizations[Organization Code],$A4409),CHAR(34),
", OrganizationName:  ",CHAR(34),INDEX(Organizations[Organization Name],$A4409),CHAR(34),
", OrganizationDescription:  ",CHAR(34),INDEX(Organizations[Organization Description],$A4409),CHAR(34),
", OrganizationLink:  ",CHAR(34),INDEX(Organizations[Organization Link],$A4409),CHAR(34),"}"))</f>
        <v>#REF!</v>
      </c>
      <c r="F4409" t="e">
        <f>IF(INDEX(People[First Name],$A4409)="","",
CONCATENATE("  - &amp;AffiliationID",TEXT($A4409,"0000"),
" {PersonID: *PersonID",TEXT($A4409,"0000"),
", OrganizationID: *OrganizationID",TEXT(MATCH(INDEX(People[Organization Name],$A4409),Organizations[Organization Name],0),"0000"),
", IsPrimaryOrganizationContact: , AffiliationStartDate: , AffiliationEndDate: , PrimaryPhone: ",
", PrimaryEmail: ",CHAR(34),INDEX(People[Primary Email],$A4409),CHAR(34),
", PrimaryAddress: ",CHAR(34),INDEX(People[Primary Address],$A4409),CHAR(34),
", PersonLink: }"))</f>
        <v>#REF!</v>
      </c>
      <c r="H4409" t="e">
        <f>IF(COUNTA(CitationInformation)=0,"",IF(INDEX(AuthorList[Author Name],$A4409)="","",
CONCATENATE("  - &amp;AuthorListID",TEXT($A4409,"0000"),
"  {CitationID: *CitationID0001",
", PersonID: *PersonID",TEXT(MATCH(INDEX(AuthorList[Author Name],$A4409),People[Full Name],0),"0000"),
", AuthorOrder: ",INDEX(AuthorList[Author Number],$A4409),"}")))</f>
        <v>#REF!</v>
      </c>
      <c r="K4409" t="e">
        <f>IF(INDEX(SamplingFeatures[Feature Code],$A4409)="","",
CONCATENATE("  - &amp;SamplingFeatureID",TEXT($A4409,"0000"),
" {","SamplingFeatureUUID:  ",CHAR(34),INDEX(SamplingFeatures[Sampling Feature UUID],$A4409),CHAR(34),
", SamplingFeatureTypeCV:  ",CHAR(34),INDEX(SamplingFeatures[Sampling Feature Type],$A4409),CHAR(34),
", SamplingFeatureCode:  ",CHAR(34),INDEX(SamplingFeatures[Feature Code],$A4409),CHAR(34),
", SamplingFeatureName:  ",CHAR(34),INDEX(SamplingFeatures[Feature Name],$A4409),CHAR(34),
", SamplingFeatureDescription:  ",CHAR(34),INDEX(SamplingFeatures[Feature Description],$A4409),CHAR(34),
", SamplingFeatureGeotypeCV:  ",CHAR(34),INDEX(SamplingFeatures[Feature Geo Type],$A4409),CHAR(34),
", FeatureGeometry:  ",CHAR(34),INDEX(SamplingFeatures[Feature Geometry],$A4409),CHAR(34),
", Elevation_m:  ",CHAR(34),INDEX(SamplingFeatures[Elevation_m],$A4409),CHAR(34),
", ElevationDatumCV:  ",CHAR(34),ElevationDatum,CHAR(34),"}"))</f>
        <v>#REF!</v>
      </c>
      <c r="L4409" t="e">
        <f>IF(INDEX(SamplingFeatures[Sampling Feature Type],$A4409)&lt;&gt;"Site","",
CONCATENATE("  - &amp;SiteID",TEXT(SUMPRODUCT(--($L$3:$L4408&lt;&gt;"")),"0000"),
" {","SamplingFeatureID:  *SamplingFeatureID",TEXT($A4409,"0000"),
", SiteTypeCV:  ",CHAR(34),INDEX(Sites[Site Type],$A4409),CHAR(34),
", Latitude:  ",INDEX(Sites[Latitude],$A4409),
", Longitude:  ",INDEX(Sites[Longitude],$A4409),
", SRSName:  ",CHAR(34),LatLonDatum,CHAR(34),"}"))</f>
        <v>#REF!</v>
      </c>
      <c r="M4409" t="e">
        <f>IF(INDEX(SamplingFeatures[Sampling Feature Type],$A4409)&lt;&gt;"Specimen","",
CONCATENATE("  - &amp;SpecimenID",TEXT(SUMPRODUCT(--($M$3:$M4408&lt;&gt;"")),"0000"),
" {","SamplingFeatureID:  *SamplingFeatureID",TEXT($A4409,"0000"),
", SpecimenTypeCV:  ",CHAR(34),INDEX(Specimens[Specimen Type],$A4409),CHAR(34),
", SpecimenMediumCV:  ",INDEX(Specimens[Specimen Medium],$A4409),
", IsFieldSpecimen:  ",CHAR(34),INDEX(Specimens[Is Field Specimen?],$A4409),CHAR(34),"}"))</f>
        <v>#REF!</v>
      </c>
      <c r="N4409" t="e">
        <f>IF(COUNTA(SpatialOffsets[])=0,"", IF(INDEX(SpatialOffsets[Spatial Offset Type],$A4409)="","",
CONCATENATE("  - &amp;SpatialOffsetID",TEXT($A4409,"0000"),
" {","SpatialOffsetTypeCV:  ",CHAR(34),INDEX(SpatialOffsets[Spatial Offset Type],$A4409),CHAR(34),
", Offset1Value:  ",INDEX(SpatialOffsets[Offset 1 Value],$A4409),
", Offset1UnitID:  ",CHAR(34),INDEX(SpatialOffsets[Offset 1 Unit],$A4409),CHAR(34),
", Offset2Value:  ",INDEX(SpatialOffsets[Offset 2 Value],$A4409),
", Offset2UnitID:  ",CHAR(34),INDEX(SpatialOffsets[Offset 2 Unit],$A4409),CHAR(34),
", Offset3Value:  ",INDEX(SpatialOffsets[Offset 3 Value],$A4409),
", Offset3UnitID:  ",CHAR(34),INDEX(SpatialOffsets[Offset 3 Unit],$A4409),CHAR(34),,"}")))</f>
        <v>#REF!</v>
      </c>
      <c r="O4409" t="e">
        <f>IF(COUNTA(RelatedFeatures[])=0,"", IF(INDEX(RelatedFeatures[First Sampling Feature Code],$A4409)="","",
CONCATENATE("  - &amp;RelationID",TEXT($A4409,"0000"),
" {","SamplingFeatureID:  *SamplingFeatureID",TEXT(MATCH(INDEX(RelatedFeatures[First Sampling Feature Code],$A4409),SamplingFeatures[Feature Code],0),"0000"),
", RelationshipTypeCV:  ",CHAR(34),INDEX(RelatedFeatures[Relationship Type],$A4409),CHAR(34),
", RelatedFeatureID: *SamplingFeatureID",TEXT(MATCH(INDEX(RelatedFeatures[Second Sampling Feature Code],$A4409),SamplingFeatures[Feature Code],0),"0000"),
", SpatialOffsetID:  ",IF(INDEX(RelatedFeatures[Offset Number],$A4409)="","",CONCATENATE("*SpatialOffsetID",TEXT(INDEX(RelatedFeatures[Offset Number],$A4409),"0000"))),"}")))</f>
        <v>#REF!</v>
      </c>
      <c r="P4409" t="e">
        <f>IF(INDEX(Methods[Method Type],$A4409)="","",
CONCATENATE("  - &amp;MethodID",TEXT($A4409,"0000"),
" {","MethodTypeCV:  ",CHAR(34),INDEX(Methods[Method Type],$A4409),CHAR(34),
", MethodCode:  ",CHAR(34),INDEX(Methods[Method Code],$A4409),CHAR(34),
", MethodName:  ",CHAR(34),INDEX(Methods[Method Name],$A4409),CHAR(34),
", MethodDescription:  ",CHAR(34),INDEX(Methods[Method Description],$A4409),CHAR(34),
", MethodLink:  ",CHAR(34),INDEX(Methods[Method Link],$A4409),CHAR(34),
", OrganizationID: *OrganizationID",TEXT(MATCH(INDEX(Methods[Organization Name],$A4409),Organizations[Organization Name],0),"0000"),"}"))</f>
        <v>#REF!</v>
      </c>
      <c r="Q4409" t="e">
        <f>IF(INDEX(Variables[Variable Type],$A4409)="","",
CONCATENATE("  - &amp;VariableID",TEXT($A4409,"0000"),
" {","VariableTypeCV:  ",CHAR(34),INDEX(Variables[Variable Type],$A4409),CHAR(34),
", VariableCode:  ",CHAR(34),INDEX(Variables[Variable Code],$A4409),CHAR(34),
", VariableNameCV:  ",CHAR(34),INDEX(Variables[Variable Name],$A4409),CHAR(34),
", VariableDefinition:  ",CHAR(34),INDEX(Variables[Variable Definition],$A4409),CHAR(34),
", SpecciationCV:  ",CHAR(34),INDEX(Variables[Speciation],$A4409),CHAR(34),
", NoDataValue:  ",CHAR(34),INDEX(Variables[No Data Value],$A4409),CHAR(34),"}"))</f>
        <v>#REF!</v>
      </c>
    </row>
    <row r="4410" spans="1:17" x14ac:dyDescent="0.25">
      <c r="A4410">
        <v>4407</v>
      </c>
      <c r="D4410" t="e">
        <f>IF(INDEX(People[First Name],$A4410)="","",
CONCATENATE("  - &amp;PersonID",TEXT($A4410,"0000"),
" {","PersonFirstName:  ",CHAR(34),INDEX(People[First Name],$A4410),CHAR(34),
", PersonMiddleName:  ",CHAR(34),INDEX(People[Middle Name],$A4410),CHAR(34),
", PersonLastName:  ",CHAR(34),INDEX(People[Last Name],$A4410),CHAR(34),"}"))</f>
        <v>#REF!</v>
      </c>
      <c r="E4410" t="e">
        <f>IF(INDEX(Organizations[Organization Type '[CV']],$A4410)="","",
CONCATENATE("  - &amp;OrganizationID",TEXT($A4410,"0000"),
" {","OrganizationTypeCV:  ",CHAR(34),INDEX(Organizations[Organization Type '[CV']],$A4410),CHAR(34),
", OrganizationCode:  ",CHAR(34),INDEX(Organizations[Organization Code],$A4410),CHAR(34),
", OrganizationName:  ",CHAR(34),INDEX(Organizations[Organization Name],$A4410),CHAR(34),
", OrganizationDescription:  ",CHAR(34),INDEX(Organizations[Organization Description],$A4410),CHAR(34),
", OrganizationLink:  ",CHAR(34),INDEX(Organizations[Organization Link],$A4410),CHAR(34),"}"))</f>
        <v>#REF!</v>
      </c>
      <c r="F4410" t="e">
        <f>IF(INDEX(People[First Name],$A4410)="","",
CONCATENATE("  - &amp;AffiliationID",TEXT($A4410,"0000"),
" {PersonID: *PersonID",TEXT($A4410,"0000"),
", OrganizationID: *OrganizationID",TEXT(MATCH(INDEX(People[Organization Name],$A4410),Organizations[Organization Name],0),"0000"),
", IsPrimaryOrganizationContact: , AffiliationStartDate: , AffiliationEndDate: , PrimaryPhone: ",
", PrimaryEmail: ",CHAR(34),INDEX(People[Primary Email],$A4410),CHAR(34),
", PrimaryAddress: ",CHAR(34),INDEX(People[Primary Address],$A4410),CHAR(34),
", PersonLink: }"))</f>
        <v>#REF!</v>
      </c>
      <c r="H4410" t="e">
        <f>IF(COUNTA(CitationInformation)=0,"",IF(INDEX(AuthorList[Author Name],$A4410)="","",
CONCATENATE("  - &amp;AuthorListID",TEXT($A4410,"0000"),
"  {CitationID: *CitationID0001",
", PersonID: *PersonID",TEXT(MATCH(INDEX(AuthorList[Author Name],$A4410),People[Full Name],0),"0000"),
", AuthorOrder: ",INDEX(AuthorList[Author Number],$A4410),"}")))</f>
        <v>#REF!</v>
      </c>
      <c r="K4410" t="e">
        <f>IF(INDEX(SamplingFeatures[Feature Code],$A4410)="","",
CONCATENATE("  - &amp;SamplingFeatureID",TEXT($A4410,"0000"),
" {","SamplingFeatureUUID:  ",CHAR(34),INDEX(SamplingFeatures[Sampling Feature UUID],$A4410),CHAR(34),
", SamplingFeatureTypeCV:  ",CHAR(34),INDEX(SamplingFeatures[Sampling Feature Type],$A4410),CHAR(34),
", SamplingFeatureCode:  ",CHAR(34),INDEX(SamplingFeatures[Feature Code],$A4410),CHAR(34),
", SamplingFeatureName:  ",CHAR(34),INDEX(SamplingFeatures[Feature Name],$A4410),CHAR(34),
", SamplingFeatureDescription:  ",CHAR(34),INDEX(SamplingFeatures[Feature Description],$A4410),CHAR(34),
", SamplingFeatureGeotypeCV:  ",CHAR(34),INDEX(SamplingFeatures[Feature Geo Type],$A4410),CHAR(34),
", FeatureGeometry:  ",CHAR(34),INDEX(SamplingFeatures[Feature Geometry],$A4410),CHAR(34),
", Elevation_m:  ",CHAR(34),INDEX(SamplingFeatures[Elevation_m],$A4410),CHAR(34),
", ElevationDatumCV:  ",CHAR(34),ElevationDatum,CHAR(34),"}"))</f>
        <v>#REF!</v>
      </c>
      <c r="L4410" t="e">
        <f>IF(INDEX(SamplingFeatures[Sampling Feature Type],$A4410)&lt;&gt;"Site","",
CONCATENATE("  - &amp;SiteID",TEXT(SUMPRODUCT(--($L$3:$L4409&lt;&gt;"")),"0000"),
" {","SamplingFeatureID:  *SamplingFeatureID",TEXT($A4410,"0000"),
", SiteTypeCV:  ",CHAR(34),INDEX(Sites[Site Type],$A4410),CHAR(34),
", Latitude:  ",INDEX(Sites[Latitude],$A4410),
", Longitude:  ",INDEX(Sites[Longitude],$A4410),
", SRSName:  ",CHAR(34),LatLonDatum,CHAR(34),"}"))</f>
        <v>#REF!</v>
      </c>
      <c r="M4410" t="e">
        <f>IF(INDEX(SamplingFeatures[Sampling Feature Type],$A4410)&lt;&gt;"Specimen","",
CONCATENATE("  - &amp;SpecimenID",TEXT(SUMPRODUCT(--($M$3:$M4409&lt;&gt;"")),"0000"),
" {","SamplingFeatureID:  *SamplingFeatureID",TEXT($A4410,"0000"),
", SpecimenTypeCV:  ",CHAR(34),INDEX(Specimens[Specimen Type],$A4410),CHAR(34),
", SpecimenMediumCV:  ",INDEX(Specimens[Specimen Medium],$A4410),
", IsFieldSpecimen:  ",CHAR(34),INDEX(Specimens[Is Field Specimen?],$A4410),CHAR(34),"}"))</f>
        <v>#REF!</v>
      </c>
      <c r="N4410" t="e">
        <f>IF(COUNTA(SpatialOffsets[])=0,"", IF(INDEX(SpatialOffsets[Spatial Offset Type],$A4410)="","",
CONCATENATE("  - &amp;SpatialOffsetID",TEXT($A4410,"0000"),
" {","SpatialOffsetTypeCV:  ",CHAR(34),INDEX(SpatialOffsets[Spatial Offset Type],$A4410),CHAR(34),
", Offset1Value:  ",INDEX(SpatialOffsets[Offset 1 Value],$A4410),
", Offset1UnitID:  ",CHAR(34),INDEX(SpatialOffsets[Offset 1 Unit],$A4410),CHAR(34),
", Offset2Value:  ",INDEX(SpatialOffsets[Offset 2 Value],$A4410),
", Offset2UnitID:  ",CHAR(34),INDEX(SpatialOffsets[Offset 2 Unit],$A4410),CHAR(34),
", Offset3Value:  ",INDEX(SpatialOffsets[Offset 3 Value],$A4410),
", Offset3UnitID:  ",CHAR(34),INDEX(SpatialOffsets[Offset 3 Unit],$A4410),CHAR(34),,"}")))</f>
        <v>#REF!</v>
      </c>
      <c r="O4410" t="e">
        <f>IF(COUNTA(RelatedFeatures[])=0,"", IF(INDEX(RelatedFeatures[First Sampling Feature Code],$A4410)="","",
CONCATENATE("  - &amp;RelationID",TEXT($A4410,"0000"),
" {","SamplingFeatureID:  *SamplingFeatureID",TEXT(MATCH(INDEX(RelatedFeatures[First Sampling Feature Code],$A4410),SamplingFeatures[Feature Code],0),"0000"),
", RelationshipTypeCV:  ",CHAR(34),INDEX(RelatedFeatures[Relationship Type],$A4410),CHAR(34),
", RelatedFeatureID: *SamplingFeatureID",TEXT(MATCH(INDEX(RelatedFeatures[Second Sampling Feature Code],$A4410),SamplingFeatures[Feature Code],0),"0000"),
", SpatialOffsetID:  ",IF(INDEX(RelatedFeatures[Offset Number],$A4410)="","",CONCATENATE("*SpatialOffsetID",TEXT(INDEX(RelatedFeatures[Offset Number],$A4410),"0000"))),"}")))</f>
        <v>#REF!</v>
      </c>
      <c r="P4410" t="e">
        <f>IF(INDEX(Methods[Method Type],$A4410)="","",
CONCATENATE("  - &amp;MethodID",TEXT($A4410,"0000"),
" {","MethodTypeCV:  ",CHAR(34),INDEX(Methods[Method Type],$A4410),CHAR(34),
", MethodCode:  ",CHAR(34),INDEX(Methods[Method Code],$A4410),CHAR(34),
", MethodName:  ",CHAR(34),INDEX(Methods[Method Name],$A4410),CHAR(34),
", MethodDescription:  ",CHAR(34),INDEX(Methods[Method Description],$A4410),CHAR(34),
", MethodLink:  ",CHAR(34),INDEX(Methods[Method Link],$A4410),CHAR(34),
", OrganizationID: *OrganizationID",TEXT(MATCH(INDEX(Methods[Organization Name],$A4410),Organizations[Organization Name],0),"0000"),"}"))</f>
        <v>#REF!</v>
      </c>
      <c r="Q4410" t="e">
        <f>IF(INDEX(Variables[Variable Type],$A4410)="","",
CONCATENATE("  - &amp;VariableID",TEXT($A4410,"0000"),
" {","VariableTypeCV:  ",CHAR(34),INDEX(Variables[Variable Type],$A4410),CHAR(34),
", VariableCode:  ",CHAR(34),INDEX(Variables[Variable Code],$A4410),CHAR(34),
", VariableNameCV:  ",CHAR(34),INDEX(Variables[Variable Name],$A4410),CHAR(34),
", VariableDefinition:  ",CHAR(34),INDEX(Variables[Variable Definition],$A4410),CHAR(34),
", SpecciationCV:  ",CHAR(34),INDEX(Variables[Speciation],$A4410),CHAR(34),
", NoDataValue:  ",CHAR(34),INDEX(Variables[No Data Value],$A4410),CHAR(34),"}"))</f>
        <v>#REF!</v>
      </c>
    </row>
    <row r="4411" spans="1:17" x14ac:dyDescent="0.25">
      <c r="A4411">
        <v>4408</v>
      </c>
      <c r="D4411" t="e">
        <f>IF(INDEX(People[First Name],$A4411)="","",
CONCATENATE("  - &amp;PersonID",TEXT($A4411,"0000"),
" {","PersonFirstName:  ",CHAR(34),INDEX(People[First Name],$A4411),CHAR(34),
", PersonMiddleName:  ",CHAR(34),INDEX(People[Middle Name],$A4411),CHAR(34),
", PersonLastName:  ",CHAR(34),INDEX(People[Last Name],$A4411),CHAR(34),"}"))</f>
        <v>#REF!</v>
      </c>
      <c r="E4411" t="e">
        <f>IF(INDEX(Organizations[Organization Type '[CV']],$A4411)="","",
CONCATENATE("  - &amp;OrganizationID",TEXT($A4411,"0000"),
" {","OrganizationTypeCV:  ",CHAR(34),INDEX(Organizations[Organization Type '[CV']],$A4411),CHAR(34),
", OrganizationCode:  ",CHAR(34),INDEX(Organizations[Organization Code],$A4411),CHAR(34),
", OrganizationName:  ",CHAR(34),INDEX(Organizations[Organization Name],$A4411),CHAR(34),
", OrganizationDescription:  ",CHAR(34),INDEX(Organizations[Organization Description],$A4411),CHAR(34),
", OrganizationLink:  ",CHAR(34),INDEX(Organizations[Organization Link],$A4411),CHAR(34),"}"))</f>
        <v>#REF!</v>
      </c>
      <c r="F4411" t="e">
        <f>IF(INDEX(People[First Name],$A4411)="","",
CONCATENATE("  - &amp;AffiliationID",TEXT($A4411,"0000"),
" {PersonID: *PersonID",TEXT($A4411,"0000"),
", OrganizationID: *OrganizationID",TEXT(MATCH(INDEX(People[Organization Name],$A4411),Organizations[Organization Name],0),"0000"),
", IsPrimaryOrganizationContact: , AffiliationStartDate: , AffiliationEndDate: , PrimaryPhone: ",
", PrimaryEmail: ",CHAR(34),INDEX(People[Primary Email],$A4411),CHAR(34),
", PrimaryAddress: ",CHAR(34),INDEX(People[Primary Address],$A4411),CHAR(34),
", PersonLink: }"))</f>
        <v>#REF!</v>
      </c>
      <c r="H4411" t="e">
        <f>IF(COUNTA(CitationInformation)=0,"",IF(INDEX(AuthorList[Author Name],$A4411)="","",
CONCATENATE("  - &amp;AuthorListID",TEXT($A4411,"0000"),
"  {CitationID: *CitationID0001",
", PersonID: *PersonID",TEXT(MATCH(INDEX(AuthorList[Author Name],$A4411),People[Full Name],0),"0000"),
", AuthorOrder: ",INDEX(AuthorList[Author Number],$A4411),"}")))</f>
        <v>#REF!</v>
      </c>
      <c r="K4411" t="e">
        <f>IF(INDEX(SamplingFeatures[Feature Code],$A4411)="","",
CONCATENATE("  - &amp;SamplingFeatureID",TEXT($A4411,"0000"),
" {","SamplingFeatureUUID:  ",CHAR(34),INDEX(SamplingFeatures[Sampling Feature UUID],$A4411),CHAR(34),
", SamplingFeatureTypeCV:  ",CHAR(34),INDEX(SamplingFeatures[Sampling Feature Type],$A4411),CHAR(34),
", SamplingFeatureCode:  ",CHAR(34),INDEX(SamplingFeatures[Feature Code],$A4411),CHAR(34),
", SamplingFeatureName:  ",CHAR(34),INDEX(SamplingFeatures[Feature Name],$A4411),CHAR(34),
", SamplingFeatureDescription:  ",CHAR(34),INDEX(SamplingFeatures[Feature Description],$A4411),CHAR(34),
", SamplingFeatureGeotypeCV:  ",CHAR(34),INDEX(SamplingFeatures[Feature Geo Type],$A4411),CHAR(34),
", FeatureGeometry:  ",CHAR(34),INDEX(SamplingFeatures[Feature Geometry],$A4411),CHAR(34),
", Elevation_m:  ",CHAR(34),INDEX(SamplingFeatures[Elevation_m],$A4411),CHAR(34),
", ElevationDatumCV:  ",CHAR(34),ElevationDatum,CHAR(34),"}"))</f>
        <v>#REF!</v>
      </c>
      <c r="L4411" t="e">
        <f>IF(INDEX(SamplingFeatures[Sampling Feature Type],$A4411)&lt;&gt;"Site","",
CONCATENATE("  - &amp;SiteID",TEXT(SUMPRODUCT(--($L$3:$L4410&lt;&gt;"")),"0000"),
" {","SamplingFeatureID:  *SamplingFeatureID",TEXT($A4411,"0000"),
", SiteTypeCV:  ",CHAR(34),INDEX(Sites[Site Type],$A4411),CHAR(34),
", Latitude:  ",INDEX(Sites[Latitude],$A4411),
", Longitude:  ",INDEX(Sites[Longitude],$A4411),
", SRSName:  ",CHAR(34),LatLonDatum,CHAR(34),"}"))</f>
        <v>#REF!</v>
      </c>
      <c r="M4411" t="e">
        <f>IF(INDEX(SamplingFeatures[Sampling Feature Type],$A4411)&lt;&gt;"Specimen","",
CONCATENATE("  - &amp;SpecimenID",TEXT(SUMPRODUCT(--($M$3:$M4410&lt;&gt;"")),"0000"),
" {","SamplingFeatureID:  *SamplingFeatureID",TEXT($A4411,"0000"),
", SpecimenTypeCV:  ",CHAR(34),INDEX(Specimens[Specimen Type],$A4411),CHAR(34),
", SpecimenMediumCV:  ",INDEX(Specimens[Specimen Medium],$A4411),
", IsFieldSpecimen:  ",CHAR(34),INDEX(Specimens[Is Field Specimen?],$A4411),CHAR(34),"}"))</f>
        <v>#REF!</v>
      </c>
      <c r="N4411" t="e">
        <f>IF(COUNTA(SpatialOffsets[])=0,"", IF(INDEX(SpatialOffsets[Spatial Offset Type],$A4411)="","",
CONCATENATE("  - &amp;SpatialOffsetID",TEXT($A4411,"0000"),
" {","SpatialOffsetTypeCV:  ",CHAR(34),INDEX(SpatialOffsets[Spatial Offset Type],$A4411),CHAR(34),
", Offset1Value:  ",INDEX(SpatialOffsets[Offset 1 Value],$A4411),
", Offset1UnitID:  ",CHAR(34),INDEX(SpatialOffsets[Offset 1 Unit],$A4411),CHAR(34),
", Offset2Value:  ",INDEX(SpatialOffsets[Offset 2 Value],$A4411),
", Offset2UnitID:  ",CHAR(34),INDEX(SpatialOffsets[Offset 2 Unit],$A4411),CHAR(34),
", Offset3Value:  ",INDEX(SpatialOffsets[Offset 3 Value],$A4411),
", Offset3UnitID:  ",CHAR(34),INDEX(SpatialOffsets[Offset 3 Unit],$A4411),CHAR(34),,"}")))</f>
        <v>#REF!</v>
      </c>
      <c r="O4411" t="e">
        <f>IF(COUNTA(RelatedFeatures[])=0,"", IF(INDEX(RelatedFeatures[First Sampling Feature Code],$A4411)="","",
CONCATENATE("  - &amp;RelationID",TEXT($A4411,"0000"),
" {","SamplingFeatureID:  *SamplingFeatureID",TEXT(MATCH(INDEX(RelatedFeatures[First Sampling Feature Code],$A4411),SamplingFeatures[Feature Code],0),"0000"),
", RelationshipTypeCV:  ",CHAR(34),INDEX(RelatedFeatures[Relationship Type],$A4411),CHAR(34),
", RelatedFeatureID: *SamplingFeatureID",TEXT(MATCH(INDEX(RelatedFeatures[Second Sampling Feature Code],$A4411),SamplingFeatures[Feature Code],0),"0000"),
", SpatialOffsetID:  ",IF(INDEX(RelatedFeatures[Offset Number],$A4411)="","",CONCATENATE("*SpatialOffsetID",TEXT(INDEX(RelatedFeatures[Offset Number],$A4411),"0000"))),"}")))</f>
        <v>#REF!</v>
      </c>
      <c r="P4411" t="e">
        <f>IF(INDEX(Methods[Method Type],$A4411)="","",
CONCATENATE("  - &amp;MethodID",TEXT($A4411,"0000"),
" {","MethodTypeCV:  ",CHAR(34),INDEX(Methods[Method Type],$A4411),CHAR(34),
", MethodCode:  ",CHAR(34),INDEX(Methods[Method Code],$A4411),CHAR(34),
", MethodName:  ",CHAR(34),INDEX(Methods[Method Name],$A4411),CHAR(34),
", MethodDescription:  ",CHAR(34),INDEX(Methods[Method Description],$A4411),CHAR(34),
", MethodLink:  ",CHAR(34),INDEX(Methods[Method Link],$A4411),CHAR(34),
", OrganizationID: *OrganizationID",TEXT(MATCH(INDEX(Methods[Organization Name],$A4411),Organizations[Organization Name],0),"0000"),"}"))</f>
        <v>#REF!</v>
      </c>
      <c r="Q4411" t="e">
        <f>IF(INDEX(Variables[Variable Type],$A4411)="","",
CONCATENATE("  - &amp;VariableID",TEXT($A4411,"0000"),
" {","VariableTypeCV:  ",CHAR(34),INDEX(Variables[Variable Type],$A4411),CHAR(34),
", VariableCode:  ",CHAR(34),INDEX(Variables[Variable Code],$A4411),CHAR(34),
", VariableNameCV:  ",CHAR(34),INDEX(Variables[Variable Name],$A4411),CHAR(34),
", VariableDefinition:  ",CHAR(34),INDEX(Variables[Variable Definition],$A4411),CHAR(34),
", SpecciationCV:  ",CHAR(34),INDEX(Variables[Speciation],$A4411),CHAR(34),
", NoDataValue:  ",CHAR(34),INDEX(Variables[No Data Value],$A4411),CHAR(34),"}"))</f>
        <v>#REF!</v>
      </c>
    </row>
    <row r="4412" spans="1:17" x14ac:dyDescent="0.25">
      <c r="A4412">
        <v>4409</v>
      </c>
      <c r="D4412" t="e">
        <f>IF(INDEX(People[First Name],$A4412)="","",
CONCATENATE("  - &amp;PersonID",TEXT($A4412,"0000"),
" {","PersonFirstName:  ",CHAR(34),INDEX(People[First Name],$A4412),CHAR(34),
", PersonMiddleName:  ",CHAR(34),INDEX(People[Middle Name],$A4412),CHAR(34),
", PersonLastName:  ",CHAR(34),INDEX(People[Last Name],$A4412),CHAR(34),"}"))</f>
        <v>#REF!</v>
      </c>
      <c r="E4412" t="e">
        <f>IF(INDEX(Organizations[Organization Type '[CV']],$A4412)="","",
CONCATENATE("  - &amp;OrganizationID",TEXT($A4412,"0000"),
" {","OrganizationTypeCV:  ",CHAR(34),INDEX(Organizations[Organization Type '[CV']],$A4412),CHAR(34),
", OrganizationCode:  ",CHAR(34),INDEX(Organizations[Organization Code],$A4412),CHAR(34),
", OrganizationName:  ",CHAR(34),INDEX(Organizations[Organization Name],$A4412),CHAR(34),
", OrganizationDescription:  ",CHAR(34),INDEX(Organizations[Organization Description],$A4412),CHAR(34),
", OrganizationLink:  ",CHAR(34),INDEX(Organizations[Organization Link],$A4412),CHAR(34),"}"))</f>
        <v>#REF!</v>
      </c>
      <c r="F4412" t="e">
        <f>IF(INDEX(People[First Name],$A4412)="","",
CONCATENATE("  - &amp;AffiliationID",TEXT($A4412,"0000"),
" {PersonID: *PersonID",TEXT($A4412,"0000"),
", OrganizationID: *OrganizationID",TEXT(MATCH(INDEX(People[Organization Name],$A4412),Organizations[Organization Name],0),"0000"),
", IsPrimaryOrganizationContact: , AffiliationStartDate: , AffiliationEndDate: , PrimaryPhone: ",
", PrimaryEmail: ",CHAR(34),INDEX(People[Primary Email],$A4412),CHAR(34),
", PrimaryAddress: ",CHAR(34),INDEX(People[Primary Address],$A4412),CHAR(34),
", PersonLink: }"))</f>
        <v>#REF!</v>
      </c>
      <c r="H4412" t="e">
        <f>IF(COUNTA(CitationInformation)=0,"",IF(INDEX(AuthorList[Author Name],$A4412)="","",
CONCATENATE("  - &amp;AuthorListID",TEXT($A4412,"0000"),
"  {CitationID: *CitationID0001",
", PersonID: *PersonID",TEXT(MATCH(INDEX(AuthorList[Author Name],$A4412),People[Full Name],0),"0000"),
", AuthorOrder: ",INDEX(AuthorList[Author Number],$A4412),"}")))</f>
        <v>#REF!</v>
      </c>
      <c r="K4412" t="e">
        <f>IF(INDEX(SamplingFeatures[Feature Code],$A4412)="","",
CONCATENATE("  - &amp;SamplingFeatureID",TEXT($A4412,"0000"),
" {","SamplingFeatureUUID:  ",CHAR(34),INDEX(SamplingFeatures[Sampling Feature UUID],$A4412),CHAR(34),
", SamplingFeatureTypeCV:  ",CHAR(34),INDEX(SamplingFeatures[Sampling Feature Type],$A4412),CHAR(34),
", SamplingFeatureCode:  ",CHAR(34),INDEX(SamplingFeatures[Feature Code],$A4412),CHAR(34),
", SamplingFeatureName:  ",CHAR(34),INDEX(SamplingFeatures[Feature Name],$A4412),CHAR(34),
", SamplingFeatureDescription:  ",CHAR(34),INDEX(SamplingFeatures[Feature Description],$A4412),CHAR(34),
", SamplingFeatureGeotypeCV:  ",CHAR(34),INDEX(SamplingFeatures[Feature Geo Type],$A4412),CHAR(34),
", FeatureGeometry:  ",CHAR(34),INDEX(SamplingFeatures[Feature Geometry],$A4412),CHAR(34),
", Elevation_m:  ",CHAR(34),INDEX(SamplingFeatures[Elevation_m],$A4412),CHAR(34),
", ElevationDatumCV:  ",CHAR(34),ElevationDatum,CHAR(34),"}"))</f>
        <v>#REF!</v>
      </c>
      <c r="L4412" t="e">
        <f>IF(INDEX(SamplingFeatures[Sampling Feature Type],$A4412)&lt;&gt;"Site","",
CONCATENATE("  - &amp;SiteID",TEXT(SUMPRODUCT(--($L$3:$L4411&lt;&gt;"")),"0000"),
" {","SamplingFeatureID:  *SamplingFeatureID",TEXT($A4412,"0000"),
", SiteTypeCV:  ",CHAR(34),INDEX(Sites[Site Type],$A4412),CHAR(34),
", Latitude:  ",INDEX(Sites[Latitude],$A4412),
", Longitude:  ",INDEX(Sites[Longitude],$A4412),
", SRSName:  ",CHAR(34),LatLonDatum,CHAR(34),"}"))</f>
        <v>#REF!</v>
      </c>
      <c r="M4412" t="e">
        <f>IF(INDEX(SamplingFeatures[Sampling Feature Type],$A4412)&lt;&gt;"Specimen","",
CONCATENATE("  - &amp;SpecimenID",TEXT(SUMPRODUCT(--($M$3:$M4411&lt;&gt;"")),"0000"),
" {","SamplingFeatureID:  *SamplingFeatureID",TEXT($A4412,"0000"),
", SpecimenTypeCV:  ",CHAR(34),INDEX(Specimens[Specimen Type],$A4412),CHAR(34),
", SpecimenMediumCV:  ",INDEX(Specimens[Specimen Medium],$A4412),
", IsFieldSpecimen:  ",CHAR(34),INDEX(Specimens[Is Field Specimen?],$A4412),CHAR(34),"}"))</f>
        <v>#REF!</v>
      </c>
      <c r="N4412" t="e">
        <f>IF(COUNTA(SpatialOffsets[])=0,"", IF(INDEX(SpatialOffsets[Spatial Offset Type],$A4412)="","",
CONCATENATE("  - &amp;SpatialOffsetID",TEXT($A4412,"0000"),
" {","SpatialOffsetTypeCV:  ",CHAR(34),INDEX(SpatialOffsets[Spatial Offset Type],$A4412),CHAR(34),
", Offset1Value:  ",INDEX(SpatialOffsets[Offset 1 Value],$A4412),
", Offset1UnitID:  ",CHAR(34),INDEX(SpatialOffsets[Offset 1 Unit],$A4412),CHAR(34),
", Offset2Value:  ",INDEX(SpatialOffsets[Offset 2 Value],$A4412),
", Offset2UnitID:  ",CHAR(34),INDEX(SpatialOffsets[Offset 2 Unit],$A4412),CHAR(34),
", Offset3Value:  ",INDEX(SpatialOffsets[Offset 3 Value],$A4412),
", Offset3UnitID:  ",CHAR(34),INDEX(SpatialOffsets[Offset 3 Unit],$A4412),CHAR(34),,"}")))</f>
        <v>#REF!</v>
      </c>
      <c r="O4412" t="e">
        <f>IF(COUNTA(RelatedFeatures[])=0,"", IF(INDEX(RelatedFeatures[First Sampling Feature Code],$A4412)="","",
CONCATENATE("  - &amp;RelationID",TEXT($A4412,"0000"),
" {","SamplingFeatureID:  *SamplingFeatureID",TEXT(MATCH(INDEX(RelatedFeatures[First Sampling Feature Code],$A4412),SamplingFeatures[Feature Code],0),"0000"),
", RelationshipTypeCV:  ",CHAR(34),INDEX(RelatedFeatures[Relationship Type],$A4412),CHAR(34),
", RelatedFeatureID: *SamplingFeatureID",TEXT(MATCH(INDEX(RelatedFeatures[Second Sampling Feature Code],$A4412),SamplingFeatures[Feature Code],0),"0000"),
", SpatialOffsetID:  ",IF(INDEX(RelatedFeatures[Offset Number],$A4412)="","",CONCATENATE("*SpatialOffsetID",TEXT(INDEX(RelatedFeatures[Offset Number],$A4412),"0000"))),"}")))</f>
        <v>#REF!</v>
      </c>
      <c r="P4412" t="e">
        <f>IF(INDEX(Methods[Method Type],$A4412)="","",
CONCATENATE("  - &amp;MethodID",TEXT($A4412,"0000"),
" {","MethodTypeCV:  ",CHAR(34),INDEX(Methods[Method Type],$A4412),CHAR(34),
", MethodCode:  ",CHAR(34),INDEX(Methods[Method Code],$A4412),CHAR(34),
", MethodName:  ",CHAR(34),INDEX(Methods[Method Name],$A4412),CHAR(34),
", MethodDescription:  ",CHAR(34),INDEX(Methods[Method Description],$A4412),CHAR(34),
", MethodLink:  ",CHAR(34),INDEX(Methods[Method Link],$A4412),CHAR(34),
", OrganizationID: *OrganizationID",TEXT(MATCH(INDEX(Methods[Organization Name],$A4412),Organizations[Organization Name],0),"0000"),"}"))</f>
        <v>#REF!</v>
      </c>
      <c r="Q4412" t="e">
        <f>IF(INDEX(Variables[Variable Type],$A4412)="","",
CONCATENATE("  - &amp;VariableID",TEXT($A4412,"0000"),
" {","VariableTypeCV:  ",CHAR(34),INDEX(Variables[Variable Type],$A4412),CHAR(34),
", VariableCode:  ",CHAR(34),INDEX(Variables[Variable Code],$A4412),CHAR(34),
", VariableNameCV:  ",CHAR(34),INDEX(Variables[Variable Name],$A4412),CHAR(34),
", VariableDefinition:  ",CHAR(34),INDEX(Variables[Variable Definition],$A4412),CHAR(34),
", SpecciationCV:  ",CHAR(34),INDEX(Variables[Speciation],$A4412),CHAR(34),
", NoDataValue:  ",CHAR(34),INDEX(Variables[No Data Value],$A4412),CHAR(34),"}"))</f>
        <v>#REF!</v>
      </c>
    </row>
    <row r="4413" spans="1:17" x14ac:dyDescent="0.25">
      <c r="A4413">
        <v>4410</v>
      </c>
      <c r="D4413" t="e">
        <f>IF(INDEX(People[First Name],$A4413)="","",
CONCATENATE("  - &amp;PersonID",TEXT($A4413,"0000"),
" {","PersonFirstName:  ",CHAR(34),INDEX(People[First Name],$A4413),CHAR(34),
", PersonMiddleName:  ",CHAR(34),INDEX(People[Middle Name],$A4413),CHAR(34),
", PersonLastName:  ",CHAR(34),INDEX(People[Last Name],$A4413),CHAR(34),"}"))</f>
        <v>#REF!</v>
      </c>
      <c r="E4413" t="e">
        <f>IF(INDEX(Organizations[Organization Type '[CV']],$A4413)="","",
CONCATENATE("  - &amp;OrganizationID",TEXT($A4413,"0000"),
" {","OrganizationTypeCV:  ",CHAR(34),INDEX(Organizations[Organization Type '[CV']],$A4413),CHAR(34),
", OrganizationCode:  ",CHAR(34),INDEX(Organizations[Organization Code],$A4413),CHAR(34),
", OrganizationName:  ",CHAR(34),INDEX(Organizations[Organization Name],$A4413),CHAR(34),
", OrganizationDescription:  ",CHAR(34),INDEX(Organizations[Organization Description],$A4413),CHAR(34),
", OrganizationLink:  ",CHAR(34),INDEX(Organizations[Organization Link],$A4413),CHAR(34),"}"))</f>
        <v>#REF!</v>
      </c>
      <c r="F4413" t="e">
        <f>IF(INDEX(People[First Name],$A4413)="","",
CONCATENATE("  - &amp;AffiliationID",TEXT($A4413,"0000"),
" {PersonID: *PersonID",TEXT($A4413,"0000"),
", OrganizationID: *OrganizationID",TEXT(MATCH(INDEX(People[Organization Name],$A4413),Organizations[Organization Name],0),"0000"),
", IsPrimaryOrganizationContact: , AffiliationStartDate: , AffiliationEndDate: , PrimaryPhone: ",
", PrimaryEmail: ",CHAR(34),INDEX(People[Primary Email],$A4413),CHAR(34),
", PrimaryAddress: ",CHAR(34),INDEX(People[Primary Address],$A4413),CHAR(34),
", PersonLink: }"))</f>
        <v>#REF!</v>
      </c>
      <c r="H4413" t="e">
        <f>IF(COUNTA(CitationInformation)=0,"",IF(INDEX(AuthorList[Author Name],$A4413)="","",
CONCATENATE("  - &amp;AuthorListID",TEXT($A4413,"0000"),
"  {CitationID: *CitationID0001",
", PersonID: *PersonID",TEXT(MATCH(INDEX(AuthorList[Author Name],$A4413),People[Full Name],0),"0000"),
", AuthorOrder: ",INDEX(AuthorList[Author Number],$A4413),"}")))</f>
        <v>#REF!</v>
      </c>
      <c r="K4413" t="e">
        <f>IF(INDEX(SamplingFeatures[Feature Code],$A4413)="","",
CONCATENATE("  - &amp;SamplingFeatureID",TEXT($A4413,"0000"),
" {","SamplingFeatureUUID:  ",CHAR(34),INDEX(SamplingFeatures[Sampling Feature UUID],$A4413),CHAR(34),
", SamplingFeatureTypeCV:  ",CHAR(34),INDEX(SamplingFeatures[Sampling Feature Type],$A4413),CHAR(34),
", SamplingFeatureCode:  ",CHAR(34),INDEX(SamplingFeatures[Feature Code],$A4413),CHAR(34),
", SamplingFeatureName:  ",CHAR(34),INDEX(SamplingFeatures[Feature Name],$A4413),CHAR(34),
", SamplingFeatureDescription:  ",CHAR(34),INDEX(SamplingFeatures[Feature Description],$A4413),CHAR(34),
", SamplingFeatureGeotypeCV:  ",CHAR(34),INDEX(SamplingFeatures[Feature Geo Type],$A4413),CHAR(34),
", FeatureGeometry:  ",CHAR(34),INDEX(SamplingFeatures[Feature Geometry],$A4413),CHAR(34),
", Elevation_m:  ",CHAR(34),INDEX(SamplingFeatures[Elevation_m],$A4413),CHAR(34),
", ElevationDatumCV:  ",CHAR(34),ElevationDatum,CHAR(34),"}"))</f>
        <v>#REF!</v>
      </c>
      <c r="L4413" t="e">
        <f>IF(INDEX(SamplingFeatures[Sampling Feature Type],$A4413)&lt;&gt;"Site","",
CONCATENATE("  - &amp;SiteID",TEXT(SUMPRODUCT(--($L$3:$L4412&lt;&gt;"")),"0000"),
" {","SamplingFeatureID:  *SamplingFeatureID",TEXT($A4413,"0000"),
", SiteTypeCV:  ",CHAR(34),INDEX(Sites[Site Type],$A4413),CHAR(34),
", Latitude:  ",INDEX(Sites[Latitude],$A4413),
", Longitude:  ",INDEX(Sites[Longitude],$A4413),
", SRSName:  ",CHAR(34),LatLonDatum,CHAR(34),"}"))</f>
        <v>#REF!</v>
      </c>
      <c r="M4413" t="e">
        <f>IF(INDEX(SamplingFeatures[Sampling Feature Type],$A4413)&lt;&gt;"Specimen","",
CONCATENATE("  - &amp;SpecimenID",TEXT(SUMPRODUCT(--($M$3:$M4412&lt;&gt;"")),"0000"),
" {","SamplingFeatureID:  *SamplingFeatureID",TEXT($A4413,"0000"),
", SpecimenTypeCV:  ",CHAR(34),INDEX(Specimens[Specimen Type],$A4413),CHAR(34),
", SpecimenMediumCV:  ",INDEX(Specimens[Specimen Medium],$A4413),
", IsFieldSpecimen:  ",CHAR(34),INDEX(Specimens[Is Field Specimen?],$A4413),CHAR(34),"}"))</f>
        <v>#REF!</v>
      </c>
      <c r="N4413" t="e">
        <f>IF(COUNTA(SpatialOffsets[])=0,"", IF(INDEX(SpatialOffsets[Spatial Offset Type],$A4413)="","",
CONCATENATE("  - &amp;SpatialOffsetID",TEXT($A4413,"0000"),
" {","SpatialOffsetTypeCV:  ",CHAR(34),INDEX(SpatialOffsets[Spatial Offset Type],$A4413),CHAR(34),
", Offset1Value:  ",INDEX(SpatialOffsets[Offset 1 Value],$A4413),
", Offset1UnitID:  ",CHAR(34),INDEX(SpatialOffsets[Offset 1 Unit],$A4413),CHAR(34),
", Offset2Value:  ",INDEX(SpatialOffsets[Offset 2 Value],$A4413),
", Offset2UnitID:  ",CHAR(34),INDEX(SpatialOffsets[Offset 2 Unit],$A4413),CHAR(34),
", Offset3Value:  ",INDEX(SpatialOffsets[Offset 3 Value],$A4413),
", Offset3UnitID:  ",CHAR(34),INDEX(SpatialOffsets[Offset 3 Unit],$A4413),CHAR(34),,"}")))</f>
        <v>#REF!</v>
      </c>
      <c r="O4413" t="e">
        <f>IF(COUNTA(RelatedFeatures[])=0,"", IF(INDEX(RelatedFeatures[First Sampling Feature Code],$A4413)="","",
CONCATENATE("  - &amp;RelationID",TEXT($A4413,"0000"),
" {","SamplingFeatureID:  *SamplingFeatureID",TEXT(MATCH(INDEX(RelatedFeatures[First Sampling Feature Code],$A4413),SamplingFeatures[Feature Code],0),"0000"),
", RelationshipTypeCV:  ",CHAR(34),INDEX(RelatedFeatures[Relationship Type],$A4413),CHAR(34),
", RelatedFeatureID: *SamplingFeatureID",TEXT(MATCH(INDEX(RelatedFeatures[Second Sampling Feature Code],$A4413),SamplingFeatures[Feature Code],0),"0000"),
", SpatialOffsetID:  ",IF(INDEX(RelatedFeatures[Offset Number],$A4413)="","",CONCATENATE("*SpatialOffsetID",TEXT(INDEX(RelatedFeatures[Offset Number],$A4413),"0000"))),"}")))</f>
        <v>#REF!</v>
      </c>
      <c r="P4413" t="e">
        <f>IF(INDEX(Methods[Method Type],$A4413)="","",
CONCATENATE("  - &amp;MethodID",TEXT($A4413,"0000"),
" {","MethodTypeCV:  ",CHAR(34),INDEX(Methods[Method Type],$A4413),CHAR(34),
", MethodCode:  ",CHAR(34),INDEX(Methods[Method Code],$A4413),CHAR(34),
", MethodName:  ",CHAR(34),INDEX(Methods[Method Name],$A4413),CHAR(34),
", MethodDescription:  ",CHAR(34),INDEX(Methods[Method Description],$A4413),CHAR(34),
", MethodLink:  ",CHAR(34),INDEX(Methods[Method Link],$A4413),CHAR(34),
", OrganizationID: *OrganizationID",TEXT(MATCH(INDEX(Methods[Organization Name],$A4413),Organizations[Organization Name],0),"0000"),"}"))</f>
        <v>#REF!</v>
      </c>
      <c r="Q4413" t="e">
        <f>IF(INDEX(Variables[Variable Type],$A4413)="","",
CONCATENATE("  - &amp;VariableID",TEXT($A4413,"0000"),
" {","VariableTypeCV:  ",CHAR(34),INDEX(Variables[Variable Type],$A4413),CHAR(34),
", VariableCode:  ",CHAR(34),INDEX(Variables[Variable Code],$A4413),CHAR(34),
", VariableNameCV:  ",CHAR(34),INDEX(Variables[Variable Name],$A4413),CHAR(34),
", VariableDefinition:  ",CHAR(34),INDEX(Variables[Variable Definition],$A4413),CHAR(34),
", SpecciationCV:  ",CHAR(34),INDEX(Variables[Speciation],$A4413),CHAR(34),
", NoDataValue:  ",CHAR(34),INDEX(Variables[No Data Value],$A4413),CHAR(34),"}"))</f>
        <v>#REF!</v>
      </c>
    </row>
    <row r="4414" spans="1:17" x14ac:dyDescent="0.25">
      <c r="A4414">
        <v>4411</v>
      </c>
      <c r="D4414" t="e">
        <f>IF(INDEX(People[First Name],$A4414)="","",
CONCATENATE("  - &amp;PersonID",TEXT($A4414,"0000"),
" {","PersonFirstName:  ",CHAR(34),INDEX(People[First Name],$A4414),CHAR(34),
", PersonMiddleName:  ",CHAR(34),INDEX(People[Middle Name],$A4414),CHAR(34),
", PersonLastName:  ",CHAR(34),INDEX(People[Last Name],$A4414),CHAR(34),"}"))</f>
        <v>#REF!</v>
      </c>
      <c r="E4414" t="e">
        <f>IF(INDEX(Organizations[Organization Type '[CV']],$A4414)="","",
CONCATENATE("  - &amp;OrganizationID",TEXT($A4414,"0000"),
" {","OrganizationTypeCV:  ",CHAR(34),INDEX(Organizations[Organization Type '[CV']],$A4414),CHAR(34),
", OrganizationCode:  ",CHAR(34),INDEX(Organizations[Organization Code],$A4414),CHAR(34),
", OrganizationName:  ",CHAR(34),INDEX(Organizations[Organization Name],$A4414),CHAR(34),
", OrganizationDescription:  ",CHAR(34),INDEX(Organizations[Organization Description],$A4414),CHAR(34),
", OrganizationLink:  ",CHAR(34),INDEX(Organizations[Organization Link],$A4414),CHAR(34),"}"))</f>
        <v>#REF!</v>
      </c>
      <c r="F4414" t="e">
        <f>IF(INDEX(People[First Name],$A4414)="","",
CONCATENATE("  - &amp;AffiliationID",TEXT($A4414,"0000"),
" {PersonID: *PersonID",TEXT($A4414,"0000"),
", OrganizationID: *OrganizationID",TEXT(MATCH(INDEX(People[Organization Name],$A4414),Organizations[Organization Name],0),"0000"),
", IsPrimaryOrganizationContact: , AffiliationStartDate: , AffiliationEndDate: , PrimaryPhone: ",
", PrimaryEmail: ",CHAR(34),INDEX(People[Primary Email],$A4414),CHAR(34),
", PrimaryAddress: ",CHAR(34),INDEX(People[Primary Address],$A4414),CHAR(34),
", PersonLink: }"))</f>
        <v>#REF!</v>
      </c>
      <c r="H4414" t="e">
        <f>IF(COUNTA(CitationInformation)=0,"",IF(INDEX(AuthorList[Author Name],$A4414)="","",
CONCATENATE("  - &amp;AuthorListID",TEXT($A4414,"0000"),
"  {CitationID: *CitationID0001",
", PersonID: *PersonID",TEXT(MATCH(INDEX(AuthorList[Author Name],$A4414),People[Full Name],0),"0000"),
", AuthorOrder: ",INDEX(AuthorList[Author Number],$A4414),"}")))</f>
        <v>#REF!</v>
      </c>
      <c r="K4414" t="e">
        <f>IF(INDEX(SamplingFeatures[Feature Code],$A4414)="","",
CONCATENATE("  - &amp;SamplingFeatureID",TEXT($A4414,"0000"),
" {","SamplingFeatureUUID:  ",CHAR(34),INDEX(SamplingFeatures[Sampling Feature UUID],$A4414),CHAR(34),
", SamplingFeatureTypeCV:  ",CHAR(34),INDEX(SamplingFeatures[Sampling Feature Type],$A4414),CHAR(34),
", SamplingFeatureCode:  ",CHAR(34),INDEX(SamplingFeatures[Feature Code],$A4414),CHAR(34),
", SamplingFeatureName:  ",CHAR(34),INDEX(SamplingFeatures[Feature Name],$A4414),CHAR(34),
", SamplingFeatureDescription:  ",CHAR(34),INDEX(SamplingFeatures[Feature Description],$A4414),CHAR(34),
", SamplingFeatureGeotypeCV:  ",CHAR(34),INDEX(SamplingFeatures[Feature Geo Type],$A4414),CHAR(34),
", FeatureGeometry:  ",CHAR(34),INDEX(SamplingFeatures[Feature Geometry],$A4414),CHAR(34),
", Elevation_m:  ",CHAR(34),INDEX(SamplingFeatures[Elevation_m],$A4414),CHAR(34),
", ElevationDatumCV:  ",CHAR(34),ElevationDatum,CHAR(34),"}"))</f>
        <v>#REF!</v>
      </c>
      <c r="L4414" t="e">
        <f>IF(INDEX(SamplingFeatures[Sampling Feature Type],$A4414)&lt;&gt;"Site","",
CONCATENATE("  - &amp;SiteID",TEXT(SUMPRODUCT(--($L$3:$L4413&lt;&gt;"")),"0000"),
" {","SamplingFeatureID:  *SamplingFeatureID",TEXT($A4414,"0000"),
", SiteTypeCV:  ",CHAR(34),INDEX(Sites[Site Type],$A4414),CHAR(34),
", Latitude:  ",INDEX(Sites[Latitude],$A4414),
", Longitude:  ",INDEX(Sites[Longitude],$A4414),
", SRSName:  ",CHAR(34),LatLonDatum,CHAR(34),"}"))</f>
        <v>#REF!</v>
      </c>
      <c r="M4414" t="e">
        <f>IF(INDEX(SamplingFeatures[Sampling Feature Type],$A4414)&lt;&gt;"Specimen","",
CONCATENATE("  - &amp;SpecimenID",TEXT(SUMPRODUCT(--($M$3:$M4413&lt;&gt;"")),"0000"),
" {","SamplingFeatureID:  *SamplingFeatureID",TEXT($A4414,"0000"),
", SpecimenTypeCV:  ",CHAR(34),INDEX(Specimens[Specimen Type],$A4414),CHAR(34),
", SpecimenMediumCV:  ",INDEX(Specimens[Specimen Medium],$A4414),
", IsFieldSpecimen:  ",CHAR(34),INDEX(Specimens[Is Field Specimen?],$A4414),CHAR(34),"}"))</f>
        <v>#REF!</v>
      </c>
      <c r="N4414" t="e">
        <f>IF(COUNTA(SpatialOffsets[])=0,"", IF(INDEX(SpatialOffsets[Spatial Offset Type],$A4414)="","",
CONCATENATE("  - &amp;SpatialOffsetID",TEXT($A4414,"0000"),
" {","SpatialOffsetTypeCV:  ",CHAR(34),INDEX(SpatialOffsets[Spatial Offset Type],$A4414),CHAR(34),
", Offset1Value:  ",INDEX(SpatialOffsets[Offset 1 Value],$A4414),
", Offset1UnitID:  ",CHAR(34),INDEX(SpatialOffsets[Offset 1 Unit],$A4414),CHAR(34),
", Offset2Value:  ",INDEX(SpatialOffsets[Offset 2 Value],$A4414),
", Offset2UnitID:  ",CHAR(34),INDEX(SpatialOffsets[Offset 2 Unit],$A4414),CHAR(34),
", Offset3Value:  ",INDEX(SpatialOffsets[Offset 3 Value],$A4414),
", Offset3UnitID:  ",CHAR(34),INDEX(SpatialOffsets[Offset 3 Unit],$A4414),CHAR(34),,"}")))</f>
        <v>#REF!</v>
      </c>
      <c r="O4414" t="e">
        <f>IF(COUNTA(RelatedFeatures[])=0,"", IF(INDEX(RelatedFeatures[First Sampling Feature Code],$A4414)="","",
CONCATENATE("  - &amp;RelationID",TEXT($A4414,"0000"),
" {","SamplingFeatureID:  *SamplingFeatureID",TEXT(MATCH(INDEX(RelatedFeatures[First Sampling Feature Code],$A4414),SamplingFeatures[Feature Code],0),"0000"),
", RelationshipTypeCV:  ",CHAR(34),INDEX(RelatedFeatures[Relationship Type],$A4414),CHAR(34),
", RelatedFeatureID: *SamplingFeatureID",TEXT(MATCH(INDEX(RelatedFeatures[Second Sampling Feature Code],$A4414),SamplingFeatures[Feature Code],0),"0000"),
", SpatialOffsetID:  ",IF(INDEX(RelatedFeatures[Offset Number],$A4414)="","",CONCATENATE("*SpatialOffsetID",TEXT(INDEX(RelatedFeatures[Offset Number],$A4414),"0000"))),"}")))</f>
        <v>#REF!</v>
      </c>
      <c r="P4414" t="e">
        <f>IF(INDEX(Methods[Method Type],$A4414)="","",
CONCATENATE("  - &amp;MethodID",TEXT($A4414,"0000"),
" {","MethodTypeCV:  ",CHAR(34),INDEX(Methods[Method Type],$A4414),CHAR(34),
", MethodCode:  ",CHAR(34),INDEX(Methods[Method Code],$A4414),CHAR(34),
", MethodName:  ",CHAR(34),INDEX(Methods[Method Name],$A4414),CHAR(34),
", MethodDescription:  ",CHAR(34),INDEX(Methods[Method Description],$A4414),CHAR(34),
", MethodLink:  ",CHAR(34),INDEX(Methods[Method Link],$A4414),CHAR(34),
", OrganizationID: *OrganizationID",TEXT(MATCH(INDEX(Methods[Organization Name],$A4414),Organizations[Organization Name],0),"0000"),"}"))</f>
        <v>#REF!</v>
      </c>
      <c r="Q4414" t="e">
        <f>IF(INDEX(Variables[Variable Type],$A4414)="","",
CONCATENATE("  - &amp;VariableID",TEXT($A4414,"0000"),
" {","VariableTypeCV:  ",CHAR(34),INDEX(Variables[Variable Type],$A4414),CHAR(34),
", VariableCode:  ",CHAR(34),INDEX(Variables[Variable Code],$A4414),CHAR(34),
", VariableNameCV:  ",CHAR(34),INDEX(Variables[Variable Name],$A4414),CHAR(34),
", VariableDefinition:  ",CHAR(34),INDEX(Variables[Variable Definition],$A4414),CHAR(34),
", SpecciationCV:  ",CHAR(34),INDEX(Variables[Speciation],$A4414),CHAR(34),
", NoDataValue:  ",CHAR(34),INDEX(Variables[No Data Value],$A4414),CHAR(34),"}"))</f>
        <v>#REF!</v>
      </c>
    </row>
    <row r="4415" spans="1:17" x14ac:dyDescent="0.25">
      <c r="A4415">
        <v>4412</v>
      </c>
      <c r="D4415" t="e">
        <f>IF(INDEX(People[First Name],$A4415)="","",
CONCATENATE("  - &amp;PersonID",TEXT($A4415,"0000"),
" {","PersonFirstName:  ",CHAR(34),INDEX(People[First Name],$A4415),CHAR(34),
", PersonMiddleName:  ",CHAR(34),INDEX(People[Middle Name],$A4415),CHAR(34),
", PersonLastName:  ",CHAR(34),INDEX(People[Last Name],$A4415),CHAR(34),"}"))</f>
        <v>#REF!</v>
      </c>
      <c r="E4415" t="e">
        <f>IF(INDEX(Organizations[Organization Type '[CV']],$A4415)="","",
CONCATENATE("  - &amp;OrganizationID",TEXT($A4415,"0000"),
" {","OrganizationTypeCV:  ",CHAR(34),INDEX(Organizations[Organization Type '[CV']],$A4415),CHAR(34),
", OrganizationCode:  ",CHAR(34),INDEX(Organizations[Organization Code],$A4415),CHAR(34),
", OrganizationName:  ",CHAR(34),INDEX(Organizations[Organization Name],$A4415),CHAR(34),
", OrganizationDescription:  ",CHAR(34),INDEX(Organizations[Organization Description],$A4415),CHAR(34),
", OrganizationLink:  ",CHAR(34),INDEX(Organizations[Organization Link],$A4415),CHAR(34),"}"))</f>
        <v>#REF!</v>
      </c>
      <c r="F4415" t="e">
        <f>IF(INDEX(People[First Name],$A4415)="","",
CONCATENATE("  - &amp;AffiliationID",TEXT($A4415,"0000"),
" {PersonID: *PersonID",TEXT($A4415,"0000"),
", OrganizationID: *OrganizationID",TEXT(MATCH(INDEX(People[Organization Name],$A4415),Organizations[Organization Name],0),"0000"),
", IsPrimaryOrganizationContact: , AffiliationStartDate: , AffiliationEndDate: , PrimaryPhone: ",
", PrimaryEmail: ",CHAR(34),INDEX(People[Primary Email],$A4415),CHAR(34),
", PrimaryAddress: ",CHAR(34),INDEX(People[Primary Address],$A4415),CHAR(34),
", PersonLink: }"))</f>
        <v>#REF!</v>
      </c>
      <c r="H4415" t="e">
        <f>IF(COUNTA(CitationInformation)=0,"",IF(INDEX(AuthorList[Author Name],$A4415)="","",
CONCATENATE("  - &amp;AuthorListID",TEXT($A4415,"0000"),
"  {CitationID: *CitationID0001",
", PersonID: *PersonID",TEXT(MATCH(INDEX(AuthorList[Author Name],$A4415),People[Full Name],0),"0000"),
", AuthorOrder: ",INDEX(AuthorList[Author Number],$A4415),"}")))</f>
        <v>#REF!</v>
      </c>
      <c r="K4415" t="e">
        <f>IF(INDEX(SamplingFeatures[Feature Code],$A4415)="","",
CONCATENATE("  - &amp;SamplingFeatureID",TEXT($A4415,"0000"),
" {","SamplingFeatureUUID:  ",CHAR(34),INDEX(SamplingFeatures[Sampling Feature UUID],$A4415),CHAR(34),
", SamplingFeatureTypeCV:  ",CHAR(34),INDEX(SamplingFeatures[Sampling Feature Type],$A4415),CHAR(34),
", SamplingFeatureCode:  ",CHAR(34),INDEX(SamplingFeatures[Feature Code],$A4415),CHAR(34),
", SamplingFeatureName:  ",CHAR(34),INDEX(SamplingFeatures[Feature Name],$A4415),CHAR(34),
", SamplingFeatureDescription:  ",CHAR(34),INDEX(SamplingFeatures[Feature Description],$A4415),CHAR(34),
", SamplingFeatureGeotypeCV:  ",CHAR(34),INDEX(SamplingFeatures[Feature Geo Type],$A4415),CHAR(34),
", FeatureGeometry:  ",CHAR(34),INDEX(SamplingFeatures[Feature Geometry],$A4415),CHAR(34),
", Elevation_m:  ",CHAR(34),INDEX(SamplingFeatures[Elevation_m],$A4415),CHAR(34),
", ElevationDatumCV:  ",CHAR(34),ElevationDatum,CHAR(34),"}"))</f>
        <v>#REF!</v>
      </c>
      <c r="L4415" t="e">
        <f>IF(INDEX(SamplingFeatures[Sampling Feature Type],$A4415)&lt;&gt;"Site","",
CONCATENATE("  - &amp;SiteID",TEXT(SUMPRODUCT(--($L$3:$L4414&lt;&gt;"")),"0000"),
" {","SamplingFeatureID:  *SamplingFeatureID",TEXT($A4415,"0000"),
", SiteTypeCV:  ",CHAR(34),INDEX(Sites[Site Type],$A4415),CHAR(34),
", Latitude:  ",INDEX(Sites[Latitude],$A4415),
", Longitude:  ",INDEX(Sites[Longitude],$A4415),
", SRSName:  ",CHAR(34),LatLonDatum,CHAR(34),"}"))</f>
        <v>#REF!</v>
      </c>
      <c r="M4415" t="e">
        <f>IF(INDEX(SamplingFeatures[Sampling Feature Type],$A4415)&lt;&gt;"Specimen","",
CONCATENATE("  - &amp;SpecimenID",TEXT(SUMPRODUCT(--($M$3:$M4414&lt;&gt;"")),"0000"),
" {","SamplingFeatureID:  *SamplingFeatureID",TEXT($A4415,"0000"),
", SpecimenTypeCV:  ",CHAR(34),INDEX(Specimens[Specimen Type],$A4415),CHAR(34),
", SpecimenMediumCV:  ",INDEX(Specimens[Specimen Medium],$A4415),
", IsFieldSpecimen:  ",CHAR(34),INDEX(Specimens[Is Field Specimen?],$A4415),CHAR(34),"}"))</f>
        <v>#REF!</v>
      </c>
      <c r="N4415" t="e">
        <f>IF(COUNTA(SpatialOffsets[])=0,"", IF(INDEX(SpatialOffsets[Spatial Offset Type],$A4415)="","",
CONCATENATE("  - &amp;SpatialOffsetID",TEXT($A4415,"0000"),
" {","SpatialOffsetTypeCV:  ",CHAR(34),INDEX(SpatialOffsets[Spatial Offset Type],$A4415),CHAR(34),
", Offset1Value:  ",INDEX(SpatialOffsets[Offset 1 Value],$A4415),
", Offset1UnitID:  ",CHAR(34),INDEX(SpatialOffsets[Offset 1 Unit],$A4415),CHAR(34),
", Offset2Value:  ",INDEX(SpatialOffsets[Offset 2 Value],$A4415),
", Offset2UnitID:  ",CHAR(34),INDEX(SpatialOffsets[Offset 2 Unit],$A4415),CHAR(34),
", Offset3Value:  ",INDEX(SpatialOffsets[Offset 3 Value],$A4415),
", Offset3UnitID:  ",CHAR(34),INDEX(SpatialOffsets[Offset 3 Unit],$A4415),CHAR(34),,"}")))</f>
        <v>#REF!</v>
      </c>
      <c r="O4415" t="e">
        <f>IF(COUNTA(RelatedFeatures[])=0,"", IF(INDEX(RelatedFeatures[First Sampling Feature Code],$A4415)="","",
CONCATENATE("  - &amp;RelationID",TEXT($A4415,"0000"),
" {","SamplingFeatureID:  *SamplingFeatureID",TEXT(MATCH(INDEX(RelatedFeatures[First Sampling Feature Code],$A4415),SamplingFeatures[Feature Code],0),"0000"),
", RelationshipTypeCV:  ",CHAR(34),INDEX(RelatedFeatures[Relationship Type],$A4415),CHAR(34),
", RelatedFeatureID: *SamplingFeatureID",TEXT(MATCH(INDEX(RelatedFeatures[Second Sampling Feature Code],$A4415),SamplingFeatures[Feature Code],0),"0000"),
", SpatialOffsetID:  ",IF(INDEX(RelatedFeatures[Offset Number],$A4415)="","",CONCATENATE("*SpatialOffsetID",TEXT(INDEX(RelatedFeatures[Offset Number],$A4415),"0000"))),"}")))</f>
        <v>#REF!</v>
      </c>
      <c r="P4415" t="e">
        <f>IF(INDEX(Methods[Method Type],$A4415)="","",
CONCATENATE("  - &amp;MethodID",TEXT($A4415,"0000"),
" {","MethodTypeCV:  ",CHAR(34),INDEX(Methods[Method Type],$A4415),CHAR(34),
", MethodCode:  ",CHAR(34),INDEX(Methods[Method Code],$A4415),CHAR(34),
", MethodName:  ",CHAR(34),INDEX(Methods[Method Name],$A4415),CHAR(34),
", MethodDescription:  ",CHAR(34),INDEX(Methods[Method Description],$A4415),CHAR(34),
", MethodLink:  ",CHAR(34),INDEX(Methods[Method Link],$A4415),CHAR(34),
", OrganizationID: *OrganizationID",TEXT(MATCH(INDEX(Methods[Organization Name],$A4415),Organizations[Organization Name],0),"0000"),"}"))</f>
        <v>#REF!</v>
      </c>
      <c r="Q4415" t="e">
        <f>IF(INDEX(Variables[Variable Type],$A4415)="","",
CONCATENATE("  - &amp;VariableID",TEXT($A4415,"0000"),
" {","VariableTypeCV:  ",CHAR(34),INDEX(Variables[Variable Type],$A4415),CHAR(34),
", VariableCode:  ",CHAR(34),INDEX(Variables[Variable Code],$A4415),CHAR(34),
", VariableNameCV:  ",CHAR(34),INDEX(Variables[Variable Name],$A4415),CHAR(34),
", VariableDefinition:  ",CHAR(34),INDEX(Variables[Variable Definition],$A4415),CHAR(34),
", SpecciationCV:  ",CHAR(34),INDEX(Variables[Speciation],$A4415),CHAR(34),
", NoDataValue:  ",CHAR(34),INDEX(Variables[No Data Value],$A4415),CHAR(34),"}"))</f>
        <v>#REF!</v>
      </c>
    </row>
    <row r="4416" spans="1:17" x14ac:dyDescent="0.25">
      <c r="A4416">
        <v>4413</v>
      </c>
      <c r="D4416" t="e">
        <f>IF(INDEX(People[First Name],$A4416)="","",
CONCATENATE("  - &amp;PersonID",TEXT($A4416,"0000"),
" {","PersonFirstName:  ",CHAR(34),INDEX(People[First Name],$A4416),CHAR(34),
", PersonMiddleName:  ",CHAR(34),INDEX(People[Middle Name],$A4416),CHAR(34),
", PersonLastName:  ",CHAR(34),INDEX(People[Last Name],$A4416),CHAR(34),"}"))</f>
        <v>#REF!</v>
      </c>
      <c r="E4416" t="e">
        <f>IF(INDEX(Organizations[Organization Type '[CV']],$A4416)="","",
CONCATENATE("  - &amp;OrganizationID",TEXT($A4416,"0000"),
" {","OrganizationTypeCV:  ",CHAR(34),INDEX(Organizations[Organization Type '[CV']],$A4416),CHAR(34),
", OrganizationCode:  ",CHAR(34),INDEX(Organizations[Organization Code],$A4416),CHAR(34),
", OrganizationName:  ",CHAR(34),INDEX(Organizations[Organization Name],$A4416),CHAR(34),
", OrganizationDescription:  ",CHAR(34),INDEX(Organizations[Organization Description],$A4416),CHAR(34),
", OrganizationLink:  ",CHAR(34),INDEX(Organizations[Organization Link],$A4416),CHAR(34),"}"))</f>
        <v>#REF!</v>
      </c>
      <c r="F4416" t="e">
        <f>IF(INDEX(People[First Name],$A4416)="","",
CONCATENATE("  - &amp;AffiliationID",TEXT($A4416,"0000"),
" {PersonID: *PersonID",TEXT($A4416,"0000"),
", OrganizationID: *OrganizationID",TEXT(MATCH(INDEX(People[Organization Name],$A4416),Organizations[Organization Name],0),"0000"),
", IsPrimaryOrganizationContact: , AffiliationStartDate: , AffiliationEndDate: , PrimaryPhone: ",
", PrimaryEmail: ",CHAR(34),INDEX(People[Primary Email],$A4416),CHAR(34),
", PrimaryAddress: ",CHAR(34),INDEX(People[Primary Address],$A4416),CHAR(34),
", PersonLink: }"))</f>
        <v>#REF!</v>
      </c>
      <c r="H4416" t="e">
        <f>IF(COUNTA(CitationInformation)=0,"",IF(INDEX(AuthorList[Author Name],$A4416)="","",
CONCATENATE("  - &amp;AuthorListID",TEXT($A4416,"0000"),
"  {CitationID: *CitationID0001",
", PersonID: *PersonID",TEXT(MATCH(INDEX(AuthorList[Author Name],$A4416),People[Full Name],0),"0000"),
", AuthorOrder: ",INDEX(AuthorList[Author Number],$A4416),"}")))</f>
        <v>#REF!</v>
      </c>
      <c r="K4416" t="e">
        <f>IF(INDEX(SamplingFeatures[Feature Code],$A4416)="","",
CONCATENATE("  - &amp;SamplingFeatureID",TEXT($A4416,"0000"),
" {","SamplingFeatureUUID:  ",CHAR(34),INDEX(SamplingFeatures[Sampling Feature UUID],$A4416),CHAR(34),
", SamplingFeatureTypeCV:  ",CHAR(34),INDEX(SamplingFeatures[Sampling Feature Type],$A4416),CHAR(34),
", SamplingFeatureCode:  ",CHAR(34),INDEX(SamplingFeatures[Feature Code],$A4416),CHAR(34),
", SamplingFeatureName:  ",CHAR(34),INDEX(SamplingFeatures[Feature Name],$A4416),CHAR(34),
", SamplingFeatureDescription:  ",CHAR(34),INDEX(SamplingFeatures[Feature Description],$A4416),CHAR(34),
", SamplingFeatureGeotypeCV:  ",CHAR(34),INDEX(SamplingFeatures[Feature Geo Type],$A4416),CHAR(34),
", FeatureGeometry:  ",CHAR(34),INDEX(SamplingFeatures[Feature Geometry],$A4416),CHAR(34),
", Elevation_m:  ",CHAR(34),INDEX(SamplingFeatures[Elevation_m],$A4416),CHAR(34),
", ElevationDatumCV:  ",CHAR(34),ElevationDatum,CHAR(34),"}"))</f>
        <v>#REF!</v>
      </c>
      <c r="L4416" t="e">
        <f>IF(INDEX(SamplingFeatures[Sampling Feature Type],$A4416)&lt;&gt;"Site","",
CONCATENATE("  - &amp;SiteID",TEXT(SUMPRODUCT(--($L$3:$L4415&lt;&gt;"")),"0000"),
" {","SamplingFeatureID:  *SamplingFeatureID",TEXT($A4416,"0000"),
", SiteTypeCV:  ",CHAR(34),INDEX(Sites[Site Type],$A4416),CHAR(34),
", Latitude:  ",INDEX(Sites[Latitude],$A4416),
", Longitude:  ",INDEX(Sites[Longitude],$A4416),
", SRSName:  ",CHAR(34),LatLonDatum,CHAR(34),"}"))</f>
        <v>#REF!</v>
      </c>
      <c r="M4416" t="e">
        <f>IF(INDEX(SamplingFeatures[Sampling Feature Type],$A4416)&lt;&gt;"Specimen","",
CONCATENATE("  - &amp;SpecimenID",TEXT(SUMPRODUCT(--($M$3:$M4415&lt;&gt;"")),"0000"),
" {","SamplingFeatureID:  *SamplingFeatureID",TEXT($A4416,"0000"),
", SpecimenTypeCV:  ",CHAR(34),INDEX(Specimens[Specimen Type],$A4416),CHAR(34),
", SpecimenMediumCV:  ",INDEX(Specimens[Specimen Medium],$A4416),
", IsFieldSpecimen:  ",CHAR(34),INDEX(Specimens[Is Field Specimen?],$A4416),CHAR(34),"}"))</f>
        <v>#REF!</v>
      </c>
      <c r="N4416" t="e">
        <f>IF(COUNTA(SpatialOffsets[])=0,"", IF(INDEX(SpatialOffsets[Spatial Offset Type],$A4416)="","",
CONCATENATE("  - &amp;SpatialOffsetID",TEXT($A4416,"0000"),
" {","SpatialOffsetTypeCV:  ",CHAR(34),INDEX(SpatialOffsets[Spatial Offset Type],$A4416),CHAR(34),
", Offset1Value:  ",INDEX(SpatialOffsets[Offset 1 Value],$A4416),
", Offset1UnitID:  ",CHAR(34),INDEX(SpatialOffsets[Offset 1 Unit],$A4416),CHAR(34),
", Offset2Value:  ",INDEX(SpatialOffsets[Offset 2 Value],$A4416),
", Offset2UnitID:  ",CHAR(34),INDEX(SpatialOffsets[Offset 2 Unit],$A4416),CHAR(34),
", Offset3Value:  ",INDEX(SpatialOffsets[Offset 3 Value],$A4416),
", Offset3UnitID:  ",CHAR(34),INDEX(SpatialOffsets[Offset 3 Unit],$A4416),CHAR(34),,"}")))</f>
        <v>#REF!</v>
      </c>
      <c r="O4416" t="e">
        <f>IF(COUNTA(RelatedFeatures[])=0,"", IF(INDEX(RelatedFeatures[First Sampling Feature Code],$A4416)="","",
CONCATENATE("  - &amp;RelationID",TEXT($A4416,"0000"),
" {","SamplingFeatureID:  *SamplingFeatureID",TEXT(MATCH(INDEX(RelatedFeatures[First Sampling Feature Code],$A4416),SamplingFeatures[Feature Code],0),"0000"),
", RelationshipTypeCV:  ",CHAR(34),INDEX(RelatedFeatures[Relationship Type],$A4416),CHAR(34),
", RelatedFeatureID: *SamplingFeatureID",TEXT(MATCH(INDEX(RelatedFeatures[Second Sampling Feature Code],$A4416),SamplingFeatures[Feature Code],0),"0000"),
", SpatialOffsetID:  ",IF(INDEX(RelatedFeatures[Offset Number],$A4416)="","",CONCATENATE("*SpatialOffsetID",TEXT(INDEX(RelatedFeatures[Offset Number],$A4416),"0000"))),"}")))</f>
        <v>#REF!</v>
      </c>
      <c r="P4416" t="e">
        <f>IF(INDEX(Methods[Method Type],$A4416)="","",
CONCATENATE("  - &amp;MethodID",TEXT($A4416,"0000"),
" {","MethodTypeCV:  ",CHAR(34),INDEX(Methods[Method Type],$A4416),CHAR(34),
", MethodCode:  ",CHAR(34),INDEX(Methods[Method Code],$A4416),CHAR(34),
", MethodName:  ",CHAR(34),INDEX(Methods[Method Name],$A4416),CHAR(34),
", MethodDescription:  ",CHAR(34),INDEX(Methods[Method Description],$A4416),CHAR(34),
", MethodLink:  ",CHAR(34),INDEX(Methods[Method Link],$A4416),CHAR(34),
", OrganizationID: *OrganizationID",TEXT(MATCH(INDEX(Methods[Organization Name],$A4416),Organizations[Organization Name],0),"0000"),"}"))</f>
        <v>#REF!</v>
      </c>
      <c r="Q4416" t="e">
        <f>IF(INDEX(Variables[Variable Type],$A4416)="","",
CONCATENATE("  - &amp;VariableID",TEXT($A4416,"0000"),
" {","VariableTypeCV:  ",CHAR(34),INDEX(Variables[Variable Type],$A4416),CHAR(34),
", VariableCode:  ",CHAR(34),INDEX(Variables[Variable Code],$A4416),CHAR(34),
", VariableNameCV:  ",CHAR(34),INDEX(Variables[Variable Name],$A4416),CHAR(34),
", VariableDefinition:  ",CHAR(34),INDEX(Variables[Variable Definition],$A4416),CHAR(34),
", SpecciationCV:  ",CHAR(34),INDEX(Variables[Speciation],$A4416),CHAR(34),
", NoDataValue:  ",CHAR(34),INDEX(Variables[No Data Value],$A4416),CHAR(34),"}"))</f>
        <v>#REF!</v>
      </c>
    </row>
    <row r="4417" spans="1:17" x14ac:dyDescent="0.25">
      <c r="A4417">
        <v>4414</v>
      </c>
      <c r="D4417" t="e">
        <f>IF(INDEX(People[First Name],$A4417)="","",
CONCATENATE("  - &amp;PersonID",TEXT($A4417,"0000"),
" {","PersonFirstName:  ",CHAR(34),INDEX(People[First Name],$A4417),CHAR(34),
", PersonMiddleName:  ",CHAR(34),INDEX(People[Middle Name],$A4417),CHAR(34),
", PersonLastName:  ",CHAR(34),INDEX(People[Last Name],$A4417),CHAR(34),"}"))</f>
        <v>#REF!</v>
      </c>
      <c r="E4417" t="e">
        <f>IF(INDEX(Organizations[Organization Type '[CV']],$A4417)="","",
CONCATENATE("  - &amp;OrganizationID",TEXT($A4417,"0000"),
" {","OrganizationTypeCV:  ",CHAR(34),INDEX(Organizations[Organization Type '[CV']],$A4417),CHAR(34),
", OrganizationCode:  ",CHAR(34),INDEX(Organizations[Organization Code],$A4417),CHAR(34),
", OrganizationName:  ",CHAR(34),INDEX(Organizations[Organization Name],$A4417),CHAR(34),
", OrganizationDescription:  ",CHAR(34),INDEX(Organizations[Organization Description],$A4417),CHAR(34),
", OrganizationLink:  ",CHAR(34),INDEX(Organizations[Organization Link],$A4417),CHAR(34),"}"))</f>
        <v>#REF!</v>
      </c>
      <c r="F4417" t="e">
        <f>IF(INDEX(People[First Name],$A4417)="","",
CONCATENATE("  - &amp;AffiliationID",TEXT($A4417,"0000"),
" {PersonID: *PersonID",TEXT($A4417,"0000"),
", OrganizationID: *OrganizationID",TEXT(MATCH(INDEX(People[Organization Name],$A4417),Organizations[Organization Name],0),"0000"),
", IsPrimaryOrganizationContact: , AffiliationStartDate: , AffiliationEndDate: , PrimaryPhone: ",
", PrimaryEmail: ",CHAR(34),INDEX(People[Primary Email],$A4417),CHAR(34),
", PrimaryAddress: ",CHAR(34),INDEX(People[Primary Address],$A4417),CHAR(34),
", PersonLink: }"))</f>
        <v>#REF!</v>
      </c>
      <c r="H4417" t="e">
        <f>IF(COUNTA(CitationInformation)=0,"",IF(INDEX(AuthorList[Author Name],$A4417)="","",
CONCATENATE("  - &amp;AuthorListID",TEXT($A4417,"0000"),
"  {CitationID: *CitationID0001",
", PersonID: *PersonID",TEXT(MATCH(INDEX(AuthorList[Author Name],$A4417),People[Full Name],0),"0000"),
", AuthorOrder: ",INDEX(AuthorList[Author Number],$A4417),"}")))</f>
        <v>#REF!</v>
      </c>
      <c r="K4417" t="e">
        <f>IF(INDEX(SamplingFeatures[Feature Code],$A4417)="","",
CONCATENATE("  - &amp;SamplingFeatureID",TEXT($A4417,"0000"),
" {","SamplingFeatureUUID:  ",CHAR(34),INDEX(SamplingFeatures[Sampling Feature UUID],$A4417),CHAR(34),
", SamplingFeatureTypeCV:  ",CHAR(34),INDEX(SamplingFeatures[Sampling Feature Type],$A4417),CHAR(34),
", SamplingFeatureCode:  ",CHAR(34),INDEX(SamplingFeatures[Feature Code],$A4417),CHAR(34),
", SamplingFeatureName:  ",CHAR(34),INDEX(SamplingFeatures[Feature Name],$A4417),CHAR(34),
", SamplingFeatureDescription:  ",CHAR(34),INDEX(SamplingFeatures[Feature Description],$A4417),CHAR(34),
", SamplingFeatureGeotypeCV:  ",CHAR(34),INDEX(SamplingFeatures[Feature Geo Type],$A4417),CHAR(34),
", FeatureGeometry:  ",CHAR(34),INDEX(SamplingFeatures[Feature Geometry],$A4417),CHAR(34),
", Elevation_m:  ",CHAR(34),INDEX(SamplingFeatures[Elevation_m],$A4417),CHAR(34),
", ElevationDatumCV:  ",CHAR(34),ElevationDatum,CHAR(34),"}"))</f>
        <v>#REF!</v>
      </c>
      <c r="L4417" t="e">
        <f>IF(INDEX(SamplingFeatures[Sampling Feature Type],$A4417)&lt;&gt;"Site","",
CONCATENATE("  - &amp;SiteID",TEXT(SUMPRODUCT(--($L$3:$L4416&lt;&gt;"")),"0000"),
" {","SamplingFeatureID:  *SamplingFeatureID",TEXT($A4417,"0000"),
", SiteTypeCV:  ",CHAR(34),INDEX(Sites[Site Type],$A4417),CHAR(34),
", Latitude:  ",INDEX(Sites[Latitude],$A4417),
", Longitude:  ",INDEX(Sites[Longitude],$A4417),
", SRSName:  ",CHAR(34),LatLonDatum,CHAR(34),"}"))</f>
        <v>#REF!</v>
      </c>
      <c r="M4417" t="e">
        <f>IF(INDEX(SamplingFeatures[Sampling Feature Type],$A4417)&lt;&gt;"Specimen","",
CONCATENATE("  - &amp;SpecimenID",TEXT(SUMPRODUCT(--($M$3:$M4416&lt;&gt;"")),"0000"),
" {","SamplingFeatureID:  *SamplingFeatureID",TEXT($A4417,"0000"),
", SpecimenTypeCV:  ",CHAR(34),INDEX(Specimens[Specimen Type],$A4417),CHAR(34),
", SpecimenMediumCV:  ",INDEX(Specimens[Specimen Medium],$A4417),
", IsFieldSpecimen:  ",CHAR(34),INDEX(Specimens[Is Field Specimen?],$A4417),CHAR(34),"}"))</f>
        <v>#REF!</v>
      </c>
      <c r="N4417" t="e">
        <f>IF(COUNTA(SpatialOffsets[])=0,"", IF(INDEX(SpatialOffsets[Spatial Offset Type],$A4417)="","",
CONCATENATE("  - &amp;SpatialOffsetID",TEXT($A4417,"0000"),
" {","SpatialOffsetTypeCV:  ",CHAR(34),INDEX(SpatialOffsets[Spatial Offset Type],$A4417),CHAR(34),
", Offset1Value:  ",INDEX(SpatialOffsets[Offset 1 Value],$A4417),
", Offset1UnitID:  ",CHAR(34),INDEX(SpatialOffsets[Offset 1 Unit],$A4417),CHAR(34),
", Offset2Value:  ",INDEX(SpatialOffsets[Offset 2 Value],$A4417),
", Offset2UnitID:  ",CHAR(34),INDEX(SpatialOffsets[Offset 2 Unit],$A4417),CHAR(34),
", Offset3Value:  ",INDEX(SpatialOffsets[Offset 3 Value],$A4417),
", Offset3UnitID:  ",CHAR(34),INDEX(SpatialOffsets[Offset 3 Unit],$A4417),CHAR(34),,"}")))</f>
        <v>#REF!</v>
      </c>
      <c r="O4417" t="e">
        <f>IF(COUNTA(RelatedFeatures[])=0,"", IF(INDEX(RelatedFeatures[First Sampling Feature Code],$A4417)="","",
CONCATENATE("  - &amp;RelationID",TEXT($A4417,"0000"),
" {","SamplingFeatureID:  *SamplingFeatureID",TEXT(MATCH(INDEX(RelatedFeatures[First Sampling Feature Code],$A4417),SamplingFeatures[Feature Code],0),"0000"),
", RelationshipTypeCV:  ",CHAR(34),INDEX(RelatedFeatures[Relationship Type],$A4417),CHAR(34),
", RelatedFeatureID: *SamplingFeatureID",TEXT(MATCH(INDEX(RelatedFeatures[Second Sampling Feature Code],$A4417),SamplingFeatures[Feature Code],0),"0000"),
", SpatialOffsetID:  ",IF(INDEX(RelatedFeatures[Offset Number],$A4417)="","",CONCATENATE("*SpatialOffsetID",TEXT(INDEX(RelatedFeatures[Offset Number],$A4417),"0000"))),"}")))</f>
        <v>#REF!</v>
      </c>
      <c r="P4417" t="e">
        <f>IF(INDEX(Methods[Method Type],$A4417)="","",
CONCATENATE("  - &amp;MethodID",TEXT($A4417,"0000"),
" {","MethodTypeCV:  ",CHAR(34),INDEX(Methods[Method Type],$A4417),CHAR(34),
", MethodCode:  ",CHAR(34),INDEX(Methods[Method Code],$A4417),CHAR(34),
", MethodName:  ",CHAR(34),INDEX(Methods[Method Name],$A4417),CHAR(34),
", MethodDescription:  ",CHAR(34),INDEX(Methods[Method Description],$A4417),CHAR(34),
", MethodLink:  ",CHAR(34),INDEX(Methods[Method Link],$A4417),CHAR(34),
", OrganizationID: *OrganizationID",TEXT(MATCH(INDEX(Methods[Organization Name],$A4417),Organizations[Organization Name],0),"0000"),"}"))</f>
        <v>#REF!</v>
      </c>
      <c r="Q4417" t="e">
        <f>IF(INDEX(Variables[Variable Type],$A4417)="","",
CONCATENATE("  - &amp;VariableID",TEXT($A4417,"0000"),
" {","VariableTypeCV:  ",CHAR(34),INDEX(Variables[Variable Type],$A4417),CHAR(34),
", VariableCode:  ",CHAR(34),INDEX(Variables[Variable Code],$A4417),CHAR(34),
", VariableNameCV:  ",CHAR(34),INDEX(Variables[Variable Name],$A4417),CHAR(34),
", VariableDefinition:  ",CHAR(34),INDEX(Variables[Variable Definition],$A4417),CHAR(34),
", SpecciationCV:  ",CHAR(34),INDEX(Variables[Speciation],$A4417),CHAR(34),
", NoDataValue:  ",CHAR(34),INDEX(Variables[No Data Value],$A4417),CHAR(34),"}"))</f>
        <v>#REF!</v>
      </c>
    </row>
    <row r="4418" spans="1:17" x14ac:dyDescent="0.25">
      <c r="A4418">
        <v>4415</v>
      </c>
      <c r="D4418" t="e">
        <f>IF(INDEX(People[First Name],$A4418)="","",
CONCATENATE("  - &amp;PersonID",TEXT($A4418,"0000"),
" {","PersonFirstName:  ",CHAR(34),INDEX(People[First Name],$A4418),CHAR(34),
", PersonMiddleName:  ",CHAR(34),INDEX(People[Middle Name],$A4418),CHAR(34),
", PersonLastName:  ",CHAR(34),INDEX(People[Last Name],$A4418),CHAR(34),"}"))</f>
        <v>#REF!</v>
      </c>
      <c r="E4418" t="e">
        <f>IF(INDEX(Organizations[Organization Type '[CV']],$A4418)="","",
CONCATENATE("  - &amp;OrganizationID",TEXT($A4418,"0000"),
" {","OrganizationTypeCV:  ",CHAR(34),INDEX(Organizations[Organization Type '[CV']],$A4418),CHAR(34),
", OrganizationCode:  ",CHAR(34),INDEX(Organizations[Organization Code],$A4418),CHAR(34),
", OrganizationName:  ",CHAR(34),INDEX(Organizations[Organization Name],$A4418),CHAR(34),
", OrganizationDescription:  ",CHAR(34),INDEX(Organizations[Organization Description],$A4418),CHAR(34),
", OrganizationLink:  ",CHAR(34),INDEX(Organizations[Organization Link],$A4418),CHAR(34),"}"))</f>
        <v>#REF!</v>
      </c>
      <c r="F4418" t="e">
        <f>IF(INDEX(People[First Name],$A4418)="","",
CONCATENATE("  - &amp;AffiliationID",TEXT($A4418,"0000"),
" {PersonID: *PersonID",TEXT($A4418,"0000"),
", OrganizationID: *OrganizationID",TEXT(MATCH(INDEX(People[Organization Name],$A4418),Organizations[Organization Name],0),"0000"),
", IsPrimaryOrganizationContact: , AffiliationStartDate: , AffiliationEndDate: , PrimaryPhone: ",
", PrimaryEmail: ",CHAR(34),INDEX(People[Primary Email],$A4418),CHAR(34),
", PrimaryAddress: ",CHAR(34),INDEX(People[Primary Address],$A4418),CHAR(34),
", PersonLink: }"))</f>
        <v>#REF!</v>
      </c>
      <c r="H4418" t="e">
        <f>IF(COUNTA(CitationInformation)=0,"",IF(INDEX(AuthorList[Author Name],$A4418)="","",
CONCATENATE("  - &amp;AuthorListID",TEXT($A4418,"0000"),
"  {CitationID: *CitationID0001",
", PersonID: *PersonID",TEXT(MATCH(INDEX(AuthorList[Author Name],$A4418),People[Full Name],0),"0000"),
", AuthorOrder: ",INDEX(AuthorList[Author Number],$A4418),"}")))</f>
        <v>#REF!</v>
      </c>
      <c r="K4418" t="e">
        <f>IF(INDEX(SamplingFeatures[Feature Code],$A4418)="","",
CONCATENATE("  - &amp;SamplingFeatureID",TEXT($A4418,"0000"),
" {","SamplingFeatureUUID:  ",CHAR(34),INDEX(SamplingFeatures[Sampling Feature UUID],$A4418),CHAR(34),
", SamplingFeatureTypeCV:  ",CHAR(34),INDEX(SamplingFeatures[Sampling Feature Type],$A4418),CHAR(34),
", SamplingFeatureCode:  ",CHAR(34),INDEX(SamplingFeatures[Feature Code],$A4418),CHAR(34),
", SamplingFeatureName:  ",CHAR(34),INDEX(SamplingFeatures[Feature Name],$A4418),CHAR(34),
", SamplingFeatureDescription:  ",CHAR(34),INDEX(SamplingFeatures[Feature Description],$A4418),CHAR(34),
", SamplingFeatureGeotypeCV:  ",CHAR(34),INDEX(SamplingFeatures[Feature Geo Type],$A4418),CHAR(34),
", FeatureGeometry:  ",CHAR(34),INDEX(SamplingFeatures[Feature Geometry],$A4418),CHAR(34),
", Elevation_m:  ",CHAR(34),INDEX(SamplingFeatures[Elevation_m],$A4418),CHAR(34),
", ElevationDatumCV:  ",CHAR(34),ElevationDatum,CHAR(34),"}"))</f>
        <v>#REF!</v>
      </c>
      <c r="L4418" t="e">
        <f>IF(INDEX(SamplingFeatures[Sampling Feature Type],$A4418)&lt;&gt;"Site","",
CONCATENATE("  - &amp;SiteID",TEXT(SUMPRODUCT(--($L$3:$L4417&lt;&gt;"")),"0000"),
" {","SamplingFeatureID:  *SamplingFeatureID",TEXT($A4418,"0000"),
", SiteTypeCV:  ",CHAR(34),INDEX(Sites[Site Type],$A4418),CHAR(34),
", Latitude:  ",INDEX(Sites[Latitude],$A4418),
", Longitude:  ",INDEX(Sites[Longitude],$A4418),
", SRSName:  ",CHAR(34),LatLonDatum,CHAR(34),"}"))</f>
        <v>#REF!</v>
      </c>
      <c r="M4418" t="e">
        <f>IF(INDEX(SamplingFeatures[Sampling Feature Type],$A4418)&lt;&gt;"Specimen","",
CONCATENATE("  - &amp;SpecimenID",TEXT(SUMPRODUCT(--($M$3:$M4417&lt;&gt;"")),"0000"),
" {","SamplingFeatureID:  *SamplingFeatureID",TEXT($A4418,"0000"),
", SpecimenTypeCV:  ",CHAR(34),INDEX(Specimens[Specimen Type],$A4418),CHAR(34),
", SpecimenMediumCV:  ",INDEX(Specimens[Specimen Medium],$A4418),
", IsFieldSpecimen:  ",CHAR(34),INDEX(Specimens[Is Field Specimen?],$A4418),CHAR(34),"}"))</f>
        <v>#REF!</v>
      </c>
      <c r="N4418" t="e">
        <f>IF(COUNTA(SpatialOffsets[])=0,"", IF(INDEX(SpatialOffsets[Spatial Offset Type],$A4418)="","",
CONCATENATE("  - &amp;SpatialOffsetID",TEXT($A4418,"0000"),
" {","SpatialOffsetTypeCV:  ",CHAR(34),INDEX(SpatialOffsets[Spatial Offset Type],$A4418),CHAR(34),
", Offset1Value:  ",INDEX(SpatialOffsets[Offset 1 Value],$A4418),
", Offset1UnitID:  ",CHAR(34),INDEX(SpatialOffsets[Offset 1 Unit],$A4418),CHAR(34),
", Offset2Value:  ",INDEX(SpatialOffsets[Offset 2 Value],$A4418),
", Offset2UnitID:  ",CHAR(34),INDEX(SpatialOffsets[Offset 2 Unit],$A4418),CHAR(34),
", Offset3Value:  ",INDEX(SpatialOffsets[Offset 3 Value],$A4418),
", Offset3UnitID:  ",CHAR(34),INDEX(SpatialOffsets[Offset 3 Unit],$A4418),CHAR(34),,"}")))</f>
        <v>#REF!</v>
      </c>
      <c r="O4418" t="e">
        <f>IF(COUNTA(RelatedFeatures[])=0,"", IF(INDEX(RelatedFeatures[First Sampling Feature Code],$A4418)="","",
CONCATENATE("  - &amp;RelationID",TEXT($A4418,"0000"),
" {","SamplingFeatureID:  *SamplingFeatureID",TEXT(MATCH(INDEX(RelatedFeatures[First Sampling Feature Code],$A4418),SamplingFeatures[Feature Code],0),"0000"),
", RelationshipTypeCV:  ",CHAR(34),INDEX(RelatedFeatures[Relationship Type],$A4418),CHAR(34),
", RelatedFeatureID: *SamplingFeatureID",TEXT(MATCH(INDEX(RelatedFeatures[Second Sampling Feature Code],$A4418),SamplingFeatures[Feature Code],0),"0000"),
", SpatialOffsetID:  ",IF(INDEX(RelatedFeatures[Offset Number],$A4418)="","",CONCATENATE("*SpatialOffsetID",TEXT(INDEX(RelatedFeatures[Offset Number],$A4418),"0000"))),"}")))</f>
        <v>#REF!</v>
      </c>
      <c r="P4418" t="e">
        <f>IF(INDEX(Methods[Method Type],$A4418)="","",
CONCATENATE("  - &amp;MethodID",TEXT($A4418,"0000"),
" {","MethodTypeCV:  ",CHAR(34),INDEX(Methods[Method Type],$A4418),CHAR(34),
", MethodCode:  ",CHAR(34),INDEX(Methods[Method Code],$A4418),CHAR(34),
", MethodName:  ",CHAR(34),INDEX(Methods[Method Name],$A4418),CHAR(34),
", MethodDescription:  ",CHAR(34),INDEX(Methods[Method Description],$A4418),CHAR(34),
", MethodLink:  ",CHAR(34),INDEX(Methods[Method Link],$A4418),CHAR(34),
", OrganizationID: *OrganizationID",TEXT(MATCH(INDEX(Methods[Organization Name],$A4418),Organizations[Organization Name],0),"0000"),"}"))</f>
        <v>#REF!</v>
      </c>
      <c r="Q4418" t="e">
        <f>IF(INDEX(Variables[Variable Type],$A4418)="","",
CONCATENATE("  - &amp;VariableID",TEXT($A4418,"0000"),
" {","VariableTypeCV:  ",CHAR(34),INDEX(Variables[Variable Type],$A4418),CHAR(34),
", VariableCode:  ",CHAR(34),INDEX(Variables[Variable Code],$A4418),CHAR(34),
", VariableNameCV:  ",CHAR(34),INDEX(Variables[Variable Name],$A4418),CHAR(34),
", VariableDefinition:  ",CHAR(34),INDEX(Variables[Variable Definition],$A4418),CHAR(34),
", SpecciationCV:  ",CHAR(34),INDEX(Variables[Speciation],$A4418),CHAR(34),
", NoDataValue:  ",CHAR(34),INDEX(Variables[No Data Value],$A4418),CHAR(34),"}"))</f>
        <v>#REF!</v>
      </c>
    </row>
    <row r="4419" spans="1:17" x14ac:dyDescent="0.25">
      <c r="A4419">
        <v>4416</v>
      </c>
      <c r="D4419" t="e">
        <f>IF(INDEX(People[First Name],$A4419)="","",
CONCATENATE("  - &amp;PersonID",TEXT($A4419,"0000"),
" {","PersonFirstName:  ",CHAR(34),INDEX(People[First Name],$A4419),CHAR(34),
", PersonMiddleName:  ",CHAR(34),INDEX(People[Middle Name],$A4419),CHAR(34),
", PersonLastName:  ",CHAR(34),INDEX(People[Last Name],$A4419),CHAR(34),"}"))</f>
        <v>#REF!</v>
      </c>
      <c r="E4419" t="e">
        <f>IF(INDEX(Organizations[Organization Type '[CV']],$A4419)="","",
CONCATENATE("  - &amp;OrganizationID",TEXT($A4419,"0000"),
" {","OrganizationTypeCV:  ",CHAR(34),INDEX(Organizations[Organization Type '[CV']],$A4419),CHAR(34),
", OrganizationCode:  ",CHAR(34),INDEX(Organizations[Organization Code],$A4419),CHAR(34),
", OrganizationName:  ",CHAR(34),INDEX(Organizations[Organization Name],$A4419),CHAR(34),
", OrganizationDescription:  ",CHAR(34),INDEX(Organizations[Organization Description],$A4419),CHAR(34),
", OrganizationLink:  ",CHAR(34),INDEX(Organizations[Organization Link],$A4419),CHAR(34),"}"))</f>
        <v>#REF!</v>
      </c>
      <c r="F4419" t="e">
        <f>IF(INDEX(People[First Name],$A4419)="","",
CONCATENATE("  - &amp;AffiliationID",TEXT($A4419,"0000"),
" {PersonID: *PersonID",TEXT($A4419,"0000"),
", OrganizationID: *OrganizationID",TEXT(MATCH(INDEX(People[Organization Name],$A4419),Organizations[Organization Name],0),"0000"),
", IsPrimaryOrganizationContact: , AffiliationStartDate: , AffiliationEndDate: , PrimaryPhone: ",
", PrimaryEmail: ",CHAR(34),INDEX(People[Primary Email],$A4419),CHAR(34),
", PrimaryAddress: ",CHAR(34),INDEX(People[Primary Address],$A4419),CHAR(34),
", PersonLink: }"))</f>
        <v>#REF!</v>
      </c>
      <c r="H4419" t="e">
        <f>IF(COUNTA(CitationInformation)=0,"",IF(INDEX(AuthorList[Author Name],$A4419)="","",
CONCATENATE("  - &amp;AuthorListID",TEXT($A4419,"0000"),
"  {CitationID: *CitationID0001",
", PersonID: *PersonID",TEXT(MATCH(INDEX(AuthorList[Author Name],$A4419),People[Full Name],0),"0000"),
", AuthorOrder: ",INDEX(AuthorList[Author Number],$A4419),"}")))</f>
        <v>#REF!</v>
      </c>
      <c r="K4419" t="e">
        <f>IF(INDEX(SamplingFeatures[Feature Code],$A4419)="","",
CONCATENATE("  - &amp;SamplingFeatureID",TEXT($A4419,"0000"),
" {","SamplingFeatureUUID:  ",CHAR(34),INDEX(SamplingFeatures[Sampling Feature UUID],$A4419),CHAR(34),
", SamplingFeatureTypeCV:  ",CHAR(34),INDEX(SamplingFeatures[Sampling Feature Type],$A4419),CHAR(34),
", SamplingFeatureCode:  ",CHAR(34),INDEX(SamplingFeatures[Feature Code],$A4419),CHAR(34),
", SamplingFeatureName:  ",CHAR(34),INDEX(SamplingFeatures[Feature Name],$A4419),CHAR(34),
", SamplingFeatureDescription:  ",CHAR(34),INDEX(SamplingFeatures[Feature Description],$A4419),CHAR(34),
", SamplingFeatureGeotypeCV:  ",CHAR(34),INDEX(SamplingFeatures[Feature Geo Type],$A4419),CHAR(34),
", FeatureGeometry:  ",CHAR(34),INDEX(SamplingFeatures[Feature Geometry],$A4419),CHAR(34),
", Elevation_m:  ",CHAR(34),INDEX(SamplingFeatures[Elevation_m],$A4419),CHAR(34),
", ElevationDatumCV:  ",CHAR(34),ElevationDatum,CHAR(34),"}"))</f>
        <v>#REF!</v>
      </c>
      <c r="L4419" t="e">
        <f>IF(INDEX(SamplingFeatures[Sampling Feature Type],$A4419)&lt;&gt;"Site","",
CONCATENATE("  - &amp;SiteID",TEXT(SUMPRODUCT(--($L$3:$L4418&lt;&gt;"")),"0000"),
" {","SamplingFeatureID:  *SamplingFeatureID",TEXT($A4419,"0000"),
", SiteTypeCV:  ",CHAR(34),INDEX(Sites[Site Type],$A4419),CHAR(34),
", Latitude:  ",INDEX(Sites[Latitude],$A4419),
", Longitude:  ",INDEX(Sites[Longitude],$A4419),
", SRSName:  ",CHAR(34),LatLonDatum,CHAR(34),"}"))</f>
        <v>#REF!</v>
      </c>
      <c r="M4419" t="e">
        <f>IF(INDEX(SamplingFeatures[Sampling Feature Type],$A4419)&lt;&gt;"Specimen","",
CONCATENATE("  - &amp;SpecimenID",TEXT(SUMPRODUCT(--($M$3:$M4418&lt;&gt;"")),"0000"),
" {","SamplingFeatureID:  *SamplingFeatureID",TEXT($A4419,"0000"),
", SpecimenTypeCV:  ",CHAR(34),INDEX(Specimens[Specimen Type],$A4419),CHAR(34),
", SpecimenMediumCV:  ",INDEX(Specimens[Specimen Medium],$A4419),
", IsFieldSpecimen:  ",CHAR(34),INDEX(Specimens[Is Field Specimen?],$A4419),CHAR(34),"}"))</f>
        <v>#REF!</v>
      </c>
      <c r="N4419" t="e">
        <f>IF(COUNTA(SpatialOffsets[])=0,"", IF(INDEX(SpatialOffsets[Spatial Offset Type],$A4419)="","",
CONCATENATE("  - &amp;SpatialOffsetID",TEXT($A4419,"0000"),
" {","SpatialOffsetTypeCV:  ",CHAR(34),INDEX(SpatialOffsets[Spatial Offset Type],$A4419),CHAR(34),
", Offset1Value:  ",INDEX(SpatialOffsets[Offset 1 Value],$A4419),
", Offset1UnitID:  ",CHAR(34),INDEX(SpatialOffsets[Offset 1 Unit],$A4419),CHAR(34),
", Offset2Value:  ",INDEX(SpatialOffsets[Offset 2 Value],$A4419),
", Offset2UnitID:  ",CHAR(34),INDEX(SpatialOffsets[Offset 2 Unit],$A4419),CHAR(34),
", Offset3Value:  ",INDEX(SpatialOffsets[Offset 3 Value],$A4419),
", Offset3UnitID:  ",CHAR(34),INDEX(SpatialOffsets[Offset 3 Unit],$A4419),CHAR(34),,"}")))</f>
        <v>#REF!</v>
      </c>
      <c r="O4419" t="e">
        <f>IF(COUNTA(RelatedFeatures[])=0,"", IF(INDEX(RelatedFeatures[First Sampling Feature Code],$A4419)="","",
CONCATENATE("  - &amp;RelationID",TEXT($A4419,"0000"),
" {","SamplingFeatureID:  *SamplingFeatureID",TEXT(MATCH(INDEX(RelatedFeatures[First Sampling Feature Code],$A4419),SamplingFeatures[Feature Code],0),"0000"),
", RelationshipTypeCV:  ",CHAR(34),INDEX(RelatedFeatures[Relationship Type],$A4419),CHAR(34),
", RelatedFeatureID: *SamplingFeatureID",TEXT(MATCH(INDEX(RelatedFeatures[Second Sampling Feature Code],$A4419),SamplingFeatures[Feature Code],0),"0000"),
", SpatialOffsetID:  ",IF(INDEX(RelatedFeatures[Offset Number],$A4419)="","",CONCATENATE("*SpatialOffsetID",TEXT(INDEX(RelatedFeatures[Offset Number],$A4419),"0000"))),"}")))</f>
        <v>#REF!</v>
      </c>
      <c r="P4419" t="e">
        <f>IF(INDEX(Methods[Method Type],$A4419)="","",
CONCATENATE("  - &amp;MethodID",TEXT($A4419,"0000"),
" {","MethodTypeCV:  ",CHAR(34),INDEX(Methods[Method Type],$A4419),CHAR(34),
", MethodCode:  ",CHAR(34),INDEX(Methods[Method Code],$A4419),CHAR(34),
", MethodName:  ",CHAR(34),INDEX(Methods[Method Name],$A4419),CHAR(34),
", MethodDescription:  ",CHAR(34),INDEX(Methods[Method Description],$A4419),CHAR(34),
", MethodLink:  ",CHAR(34),INDEX(Methods[Method Link],$A4419),CHAR(34),
", OrganizationID: *OrganizationID",TEXT(MATCH(INDEX(Methods[Organization Name],$A4419),Organizations[Organization Name],0),"0000"),"}"))</f>
        <v>#REF!</v>
      </c>
      <c r="Q4419" t="e">
        <f>IF(INDEX(Variables[Variable Type],$A4419)="","",
CONCATENATE("  - &amp;VariableID",TEXT($A4419,"0000"),
" {","VariableTypeCV:  ",CHAR(34),INDEX(Variables[Variable Type],$A4419),CHAR(34),
", VariableCode:  ",CHAR(34),INDEX(Variables[Variable Code],$A4419),CHAR(34),
", VariableNameCV:  ",CHAR(34),INDEX(Variables[Variable Name],$A4419),CHAR(34),
", VariableDefinition:  ",CHAR(34),INDEX(Variables[Variable Definition],$A4419),CHAR(34),
", SpecciationCV:  ",CHAR(34),INDEX(Variables[Speciation],$A4419),CHAR(34),
", NoDataValue:  ",CHAR(34),INDEX(Variables[No Data Value],$A4419),CHAR(34),"}"))</f>
        <v>#REF!</v>
      </c>
    </row>
    <row r="4420" spans="1:17" x14ac:dyDescent="0.25">
      <c r="A4420">
        <v>4417</v>
      </c>
      <c r="D4420" t="e">
        <f>IF(INDEX(People[First Name],$A4420)="","",
CONCATENATE("  - &amp;PersonID",TEXT($A4420,"0000"),
" {","PersonFirstName:  ",CHAR(34),INDEX(People[First Name],$A4420),CHAR(34),
", PersonMiddleName:  ",CHAR(34),INDEX(People[Middle Name],$A4420),CHAR(34),
", PersonLastName:  ",CHAR(34),INDEX(People[Last Name],$A4420),CHAR(34),"}"))</f>
        <v>#REF!</v>
      </c>
      <c r="E4420" t="e">
        <f>IF(INDEX(Organizations[Organization Type '[CV']],$A4420)="","",
CONCATENATE("  - &amp;OrganizationID",TEXT($A4420,"0000"),
" {","OrganizationTypeCV:  ",CHAR(34),INDEX(Organizations[Organization Type '[CV']],$A4420),CHAR(34),
", OrganizationCode:  ",CHAR(34),INDEX(Organizations[Organization Code],$A4420),CHAR(34),
", OrganizationName:  ",CHAR(34),INDEX(Organizations[Organization Name],$A4420),CHAR(34),
", OrganizationDescription:  ",CHAR(34),INDEX(Organizations[Organization Description],$A4420),CHAR(34),
", OrganizationLink:  ",CHAR(34),INDEX(Organizations[Organization Link],$A4420),CHAR(34),"}"))</f>
        <v>#REF!</v>
      </c>
      <c r="F4420" t="e">
        <f>IF(INDEX(People[First Name],$A4420)="","",
CONCATENATE("  - &amp;AffiliationID",TEXT($A4420,"0000"),
" {PersonID: *PersonID",TEXT($A4420,"0000"),
", OrganizationID: *OrganizationID",TEXT(MATCH(INDEX(People[Organization Name],$A4420),Organizations[Organization Name],0),"0000"),
", IsPrimaryOrganizationContact: , AffiliationStartDate: , AffiliationEndDate: , PrimaryPhone: ",
", PrimaryEmail: ",CHAR(34),INDEX(People[Primary Email],$A4420),CHAR(34),
", PrimaryAddress: ",CHAR(34),INDEX(People[Primary Address],$A4420),CHAR(34),
", PersonLink: }"))</f>
        <v>#REF!</v>
      </c>
      <c r="H4420" t="e">
        <f>IF(COUNTA(CitationInformation)=0,"",IF(INDEX(AuthorList[Author Name],$A4420)="","",
CONCATENATE("  - &amp;AuthorListID",TEXT($A4420,"0000"),
"  {CitationID: *CitationID0001",
", PersonID: *PersonID",TEXT(MATCH(INDEX(AuthorList[Author Name],$A4420),People[Full Name],0),"0000"),
", AuthorOrder: ",INDEX(AuthorList[Author Number],$A4420),"}")))</f>
        <v>#REF!</v>
      </c>
      <c r="K4420" t="e">
        <f>IF(INDEX(SamplingFeatures[Feature Code],$A4420)="","",
CONCATENATE("  - &amp;SamplingFeatureID",TEXT($A4420,"0000"),
" {","SamplingFeatureUUID:  ",CHAR(34),INDEX(SamplingFeatures[Sampling Feature UUID],$A4420),CHAR(34),
", SamplingFeatureTypeCV:  ",CHAR(34),INDEX(SamplingFeatures[Sampling Feature Type],$A4420),CHAR(34),
", SamplingFeatureCode:  ",CHAR(34),INDEX(SamplingFeatures[Feature Code],$A4420),CHAR(34),
", SamplingFeatureName:  ",CHAR(34),INDEX(SamplingFeatures[Feature Name],$A4420),CHAR(34),
", SamplingFeatureDescription:  ",CHAR(34),INDEX(SamplingFeatures[Feature Description],$A4420),CHAR(34),
", SamplingFeatureGeotypeCV:  ",CHAR(34),INDEX(SamplingFeatures[Feature Geo Type],$A4420),CHAR(34),
", FeatureGeometry:  ",CHAR(34),INDEX(SamplingFeatures[Feature Geometry],$A4420),CHAR(34),
", Elevation_m:  ",CHAR(34),INDEX(SamplingFeatures[Elevation_m],$A4420),CHAR(34),
", ElevationDatumCV:  ",CHAR(34),ElevationDatum,CHAR(34),"}"))</f>
        <v>#REF!</v>
      </c>
      <c r="L4420" t="e">
        <f>IF(INDEX(SamplingFeatures[Sampling Feature Type],$A4420)&lt;&gt;"Site","",
CONCATENATE("  - &amp;SiteID",TEXT(SUMPRODUCT(--($L$3:$L4419&lt;&gt;"")),"0000"),
" {","SamplingFeatureID:  *SamplingFeatureID",TEXT($A4420,"0000"),
", SiteTypeCV:  ",CHAR(34),INDEX(Sites[Site Type],$A4420),CHAR(34),
", Latitude:  ",INDEX(Sites[Latitude],$A4420),
", Longitude:  ",INDEX(Sites[Longitude],$A4420),
", SRSName:  ",CHAR(34),LatLonDatum,CHAR(34),"}"))</f>
        <v>#REF!</v>
      </c>
      <c r="M4420" t="e">
        <f>IF(INDEX(SamplingFeatures[Sampling Feature Type],$A4420)&lt;&gt;"Specimen","",
CONCATENATE("  - &amp;SpecimenID",TEXT(SUMPRODUCT(--($M$3:$M4419&lt;&gt;"")),"0000"),
" {","SamplingFeatureID:  *SamplingFeatureID",TEXT($A4420,"0000"),
", SpecimenTypeCV:  ",CHAR(34),INDEX(Specimens[Specimen Type],$A4420),CHAR(34),
", SpecimenMediumCV:  ",INDEX(Specimens[Specimen Medium],$A4420),
", IsFieldSpecimen:  ",CHAR(34),INDEX(Specimens[Is Field Specimen?],$A4420),CHAR(34),"}"))</f>
        <v>#REF!</v>
      </c>
      <c r="N4420" t="e">
        <f>IF(COUNTA(SpatialOffsets[])=0,"", IF(INDEX(SpatialOffsets[Spatial Offset Type],$A4420)="","",
CONCATENATE("  - &amp;SpatialOffsetID",TEXT($A4420,"0000"),
" {","SpatialOffsetTypeCV:  ",CHAR(34),INDEX(SpatialOffsets[Spatial Offset Type],$A4420),CHAR(34),
", Offset1Value:  ",INDEX(SpatialOffsets[Offset 1 Value],$A4420),
", Offset1UnitID:  ",CHAR(34),INDEX(SpatialOffsets[Offset 1 Unit],$A4420),CHAR(34),
", Offset2Value:  ",INDEX(SpatialOffsets[Offset 2 Value],$A4420),
", Offset2UnitID:  ",CHAR(34),INDEX(SpatialOffsets[Offset 2 Unit],$A4420),CHAR(34),
", Offset3Value:  ",INDEX(SpatialOffsets[Offset 3 Value],$A4420),
", Offset3UnitID:  ",CHAR(34),INDEX(SpatialOffsets[Offset 3 Unit],$A4420),CHAR(34),,"}")))</f>
        <v>#REF!</v>
      </c>
      <c r="O4420" t="e">
        <f>IF(COUNTA(RelatedFeatures[])=0,"", IF(INDEX(RelatedFeatures[First Sampling Feature Code],$A4420)="","",
CONCATENATE("  - &amp;RelationID",TEXT($A4420,"0000"),
" {","SamplingFeatureID:  *SamplingFeatureID",TEXT(MATCH(INDEX(RelatedFeatures[First Sampling Feature Code],$A4420),SamplingFeatures[Feature Code],0),"0000"),
", RelationshipTypeCV:  ",CHAR(34),INDEX(RelatedFeatures[Relationship Type],$A4420),CHAR(34),
", RelatedFeatureID: *SamplingFeatureID",TEXT(MATCH(INDEX(RelatedFeatures[Second Sampling Feature Code],$A4420),SamplingFeatures[Feature Code],0),"0000"),
", SpatialOffsetID:  ",IF(INDEX(RelatedFeatures[Offset Number],$A4420)="","",CONCATENATE("*SpatialOffsetID",TEXT(INDEX(RelatedFeatures[Offset Number],$A4420),"0000"))),"}")))</f>
        <v>#REF!</v>
      </c>
      <c r="P4420" t="e">
        <f>IF(INDEX(Methods[Method Type],$A4420)="","",
CONCATENATE("  - &amp;MethodID",TEXT($A4420,"0000"),
" {","MethodTypeCV:  ",CHAR(34),INDEX(Methods[Method Type],$A4420),CHAR(34),
", MethodCode:  ",CHAR(34),INDEX(Methods[Method Code],$A4420),CHAR(34),
", MethodName:  ",CHAR(34),INDEX(Methods[Method Name],$A4420),CHAR(34),
", MethodDescription:  ",CHAR(34),INDEX(Methods[Method Description],$A4420),CHAR(34),
", MethodLink:  ",CHAR(34),INDEX(Methods[Method Link],$A4420),CHAR(34),
", OrganizationID: *OrganizationID",TEXT(MATCH(INDEX(Methods[Organization Name],$A4420),Organizations[Organization Name],0),"0000"),"}"))</f>
        <v>#REF!</v>
      </c>
      <c r="Q4420" t="e">
        <f>IF(INDEX(Variables[Variable Type],$A4420)="","",
CONCATENATE("  - &amp;VariableID",TEXT($A4420,"0000"),
" {","VariableTypeCV:  ",CHAR(34),INDEX(Variables[Variable Type],$A4420),CHAR(34),
", VariableCode:  ",CHAR(34),INDEX(Variables[Variable Code],$A4420),CHAR(34),
", VariableNameCV:  ",CHAR(34),INDEX(Variables[Variable Name],$A4420),CHAR(34),
", VariableDefinition:  ",CHAR(34),INDEX(Variables[Variable Definition],$A4420),CHAR(34),
", SpecciationCV:  ",CHAR(34),INDEX(Variables[Speciation],$A4420),CHAR(34),
", NoDataValue:  ",CHAR(34),INDEX(Variables[No Data Value],$A4420),CHAR(34),"}"))</f>
        <v>#REF!</v>
      </c>
    </row>
    <row r="4421" spans="1:17" x14ac:dyDescent="0.25">
      <c r="A4421">
        <v>4418</v>
      </c>
      <c r="D4421" t="e">
        <f>IF(INDEX(People[First Name],$A4421)="","",
CONCATENATE("  - &amp;PersonID",TEXT($A4421,"0000"),
" {","PersonFirstName:  ",CHAR(34),INDEX(People[First Name],$A4421),CHAR(34),
", PersonMiddleName:  ",CHAR(34),INDEX(People[Middle Name],$A4421),CHAR(34),
", PersonLastName:  ",CHAR(34),INDEX(People[Last Name],$A4421),CHAR(34),"}"))</f>
        <v>#REF!</v>
      </c>
      <c r="E4421" t="e">
        <f>IF(INDEX(Organizations[Organization Type '[CV']],$A4421)="","",
CONCATENATE("  - &amp;OrganizationID",TEXT($A4421,"0000"),
" {","OrganizationTypeCV:  ",CHAR(34),INDEX(Organizations[Organization Type '[CV']],$A4421),CHAR(34),
", OrganizationCode:  ",CHAR(34),INDEX(Organizations[Organization Code],$A4421),CHAR(34),
", OrganizationName:  ",CHAR(34),INDEX(Organizations[Organization Name],$A4421),CHAR(34),
", OrganizationDescription:  ",CHAR(34),INDEX(Organizations[Organization Description],$A4421),CHAR(34),
", OrganizationLink:  ",CHAR(34),INDEX(Organizations[Organization Link],$A4421),CHAR(34),"}"))</f>
        <v>#REF!</v>
      </c>
      <c r="F4421" t="e">
        <f>IF(INDEX(People[First Name],$A4421)="","",
CONCATENATE("  - &amp;AffiliationID",TEXT($A4421,"0000"),
" {PersonID: *PersonID",TEXT($A4421,"0000"),
", OrganizationID: *OrganizationID",TEXT(MATCH(INDEX(People[Organization Name],$A4421),Organizations[Organization Name],0),"0000"),
", IsPrimaryOrganizationContact: , AffiliationStartDate: , AffiliationEndDate: , PrimaryPhone: ",
", PrimaryEmail: ",CHAR(34),INDEX(People[Primary Email],$A4421),CHAR(34),
", PrimaryAddress: ",CHAR(34),INDEX(People[Primary Address],$A4421),CHAR(34),
", PersonLink: }"))</f>
        <v>#REF!</v>
      </c>
      <c r="H4421" t="e">
        <f>IF(COUNTA(CitationInformation)=0,"",IF(INDEX(AuthorList[Author Name],$A4421)="","",
CONCATENATE("  - &amp;AuthorListID",TEXT($A4421,"0000"),
"  {CitationID: *CitationID0001",
", PersonID: *PersonID",TEXT(MATCH(INDEX(AuthorList[Author Name],$A4421),People[Full Name],0),"0000"),
", AuthorOrder: ",INDEX(AuthorList[Author Number],$A4421),"}")))</f>
        <v>#REF!</v>
      </c>
      <c r="K4421" t="e">
        <f>IF(INDEX(SamplingFeatures[Feature Code],$A4421)="","",
CONCATENATE("  - &amp;SamplingFeatureID",TEXT($A4421,"0000"),
" {","SamplingFeatureUUID:  ",CHAR(34),INDEX(SamplingFeatures[Sampling Feature UUID],$A4421),CHAR(34),
", SamplingFeatureTypeCV:  ",CHAR(34),INDEX(SamplingFeatures[Sampling Feature Type],$A4421),CHAR(34),
", SamplingFeatureCode:  ",CHAR(34),INDEX(SamplingFeatures[Feature Code],$A4421),CHAR(34),
", SamplingFeatureName:  ",CHAR(34),INDEX(SamplingFeatures[Feature Name],$A4421),CHAR(34),
", SamplingFeatureDescription:  ",CHAR(34),INDEX(SamplingFeatures[Feature Description],$A4421),CHAR(34),
", SamplingFeatureGeotypeCV:  ",CHAR(34),INDEX(SamplingFeatures[Feature Geo Type],$A4421),CHAR(34),
", FeatureGeometry:  ",CHAR(34),INDEX(SamplingFeatures[Feature Geometry],$A4421),CHAR(34),
", Elevation_m:  ",CHAR(34),INDEX(SamplingFeatures[Elevation_m],$A4421),CHAR(34),
", ElevationDatumCV:  ",CHAR(34),ElevationDatum,CHAR(34),"}"))</f>
        <v>#REF!</v>
      </c>
      <c r="L4421" t="e">
        <f>IF(INDEX(SamplingFeatures[Sampling Feature Type],$A4421)&lt;&gt;"Site","",
CONCATENATE("  - &amp;SiteID",TEXT(SUMPRODUCT(--($L$3:$L4420&lt;&gt;"")),"0000"),
" {","SamplingFeatureID:  *SamplingFeatureID",TEXT($A4421,"0000"),
", SiteTypeCV:  ",CHAR(34),INDEX(Sites[Site Type],$A4421),CHAR(34),
", Latitude:  ",INDEX(Sites[Latitude],$A4421),
", Longitude:  ",INDEX(Sites[Longitude],$A4421),
", SRSName:  ",CHAR(34),LatLonDatum,CHAR(34),"}"))</f>
        <v>#REF!</v>
      </c>
      <c r="M4421" t="e">
        <f>IF(INDEX(SamplingFeatures[Sampling Feature Type],$A4421)&lt;&gt;"Specimen","",
CONCATENATE("  - &amp;SpecimenID",TEXT(SUMPRODUCT(--($M$3:$M4420&lt;&gt;"")),"0000"),
" {","SamplingFeatureID:  *SamplingFeatureID",TEXT($A4421,"0000"),
", SpecimenTypeCV:  ",CHAR(34),INDEX(Specimens[Specimen Type],$A4421),CHAR(34),
", SpecimenMediumCV:  ",INDEX(Specimens[Specimen Medium],$A4421),
", IsFieldSpecimen:  ",CHAR(34),INDEX(Specimens[Is Field Specimen?],$A4421),CHAR(34),"}"))</f>
        <v>#REF!</v>
      </c>
      <c r="N4421" t="e">
        <f>IF(COUNTA(SpatialOffsets[])=0,"", IF(INDEX(SpatialOffsets[Spatial Offset Type],$A4421)="","",
CONCATENATE("  - &amp;SpatialOffsetID",TEXT($A4421,"0000"),
" {","SpatialOffsetTypeCV:  ",CHAR(34),INDEX(SpatialOffsets[Spatial Offset Type],$A4421),CHAR(34),
", Offset1Value:  ",INDEX(SpatialOffsets[Offset 1 Value],$A4421),
", Offset1UnitID:  ",CHAR(34),INDEX(SpatialOffsets[Offset 1 Unit],$A4421),CHAR(34),
", Offset2Value:  ",INDEX(SpatialOffsets[Offset 2 Value],$A4421),
", Offset2UnitID:  ",CHAR(34),INDEX(SpatialOffsets[Offset 2 Unit],$A4421),CHAR(34),
", Offset3Value:  ",INDEX(SpatialOffsets[Offset 3 Value],$A4421),
", Offset3UnitID:  ",CHAR(34),INDEX(SpatialOffsets[Offset 3 Unit],$A4421),CHAR(34),,"}")))</f>
        <v>#REF!</v>
      </c>
      <c r="O4421" t="e">
        <f>IF(COUNTA(RelatedFeatures[])=0,"", IF(INDEX(RelatedFeatures[First Sampling Feature Code],$A4421)="","",
CONCATENATE("  - &amp;RelationID",TEXT($A4421,"0000"),
" {","SamplingFeatureID:  *SamplingFeatureID",TEXT(MATCH(INDEX(RelatedFeatures[First Sampling Feature Code],$A4421),SamplingFeatures[Feature Code],0),"0000"),
", RelationshipTypeCV:  ",CHAR(34),INDEX(RelatedFeatures[Relationship Type],$A4421),CHAR(34),
", RelatedFeatureID: *SamplingFeatureID",TEXT(MATCH(INDEX(RelatedFeatures[Second Sampling Feature Code],$A4421),SamplingFeatures[Feature Code],0),"0000"),
", SpatialOffsetID:  ",IF(INDEX(RelatedFeatures[Offset Number],$A4421)="","",CONCATENATE("*SpatialOffsetID",TEXT(INDEX(RelatedFeatures[Offset Number],$A4421),"0000"))),"}")))</f>
        <v>#REF!</v>
      </c>
      <c r="P4421" t="e">
        <f>IF(INDEX(Methods[Method Type],$A4421)="","",
CONCATENATE("  - &amp;MethodID",TEXT($A4421,"0000"),
" {","MethodTypeCV:  ",CHAR(34),INDEX(Methods[Method Type],$A4421),CHAR(34),
", MethodCode:  ",CHAR(34),INDEX(Methods[Method Code],$A4421),CHAR(34),
", MethodName:  ",CHAR(34),INDEX(Methods[Method Name],$A4421),CHAR(34),
", MethodDescription:  ",CHAR(34),INDEX(Methods[Method Description],$A4421),CHAR(34),
", MethodLink:  ",CHAR(34),INDEX(Methods[Method Link],$A4421),CHAR(34),
", OrganizationID: *OrganizationID",TEXT(MATCH(INDEX(Methods[Organization Name],$A4421),Organizations[Organization Name],0),"0000"),"}"))</f>
        <v>#REF!</v>
      </c>
      <c r="Q4421" t="e">
        <f>IF(INDEX(Variables[Variable Type],$A4421)="","",
CONCATENATE("  - &amp;VariableID",TEXT($A4421,"0000"),
" {","VariableTypeCV:  ",CHAR(34),INDEX(Variables[Variable Type],$A4421),CHAR(34),
", VariableCode:  ",CHAR(34),INDEX(Variables[Variable Code],$A4421),CHAR(34),
", VariableNameCV:  ",CHAR(34),INDEX(Variables[Variable Name],$A4421),CHAR(34),
", VariableDefinition:  ",CHAR(34),INDEX(Variables[Variable Definition],$A4421),CHAR(34),
", SpecciationCV:  ",CHAR(34),INDEX(Variables[Speciation],$A4421),CHAR(34),
", NoDataValue:  ",CHAR(34),INDEX(Variables[No Data Value],$A4421),CHAR(34),"}"))</f>
        <v>#REF!</v>
      </c>
    </row>
    <row r="4422" spans="1:17" x14ac:dyDescent="0.25">
      <c r="A4422">
        <v>4419</v>
      </c>
      <c r="D4422" t="e">
        <f>IF(INDEX(People[First Name],$A4422)="","",
CONCATENATE("  - &amp;PersonID",TEXT($A4422,"0000"),
" {","PersonFirstName:  ",CHAR(34),INDEX(People[First Name],$A4422),CHAR(34),
", PersonMiddleName:  ",CHAR(34),INDEX(People[Middle Name],$A4422),CHAR(34),
", PersonLastName:  ",CHAR(34),INDEX(People[Last Name],$A4422),CHAR(34),"}"))</f>
        <v>#REF!</v>
      </c>
      <c r="E4422" t="e">
        <f>IF(INDEX(Organizations[Organization Type '[CV']],$A4422)="","",
CONCATENATE("  - &amp;OrganizationID",TEXT($A4422,"0000"),
" {","OrganizationTypeCV:  ",CHAR(34),INDEX(Organizations[Organization Type '[CV']],$A4422),CHAR(34),
", OrganizationCode:  ",CHAR(34),INDEX(Organizations[Organization Code],$A4422),CHAR(34),
", OrganizationName:  ",CHAR(34),INDEX(Organizations[Organization Name],$A4422),CHAR(34),
", OrganizationDescription:  ",CHAR(34),INDEX(Organizations[Organization Description],$A4422),CHAR(34),
", OrganizationLink:  ",CHAR(34),INDEX(Organizations[Organization Link],$A4422),CHAR(34),"}"))</f>
        <v>#REF!</v>
      </c>
      <c r="F4422" t="e">
        <f>IF(INDEX(People[First Name],$A4422)="","",
CONCATENATE("  - &amp;AffiliationID",TEXT($A4422,"0000"),
" {PersonID: *PersonID",TEXT($A4422,"0000"),
", OrganizationID: *OrganizationID",TEXT(MATCH(INDEX(People[Organization Name],$A4422),Organizations[Organization Name],0),"0000"),
", IsPrimaryOrganizationContact: , AffiliationStartDate: , AffiliationEndDate: , PrimaryPhone: ",
", PrimaryEmail: ",CHAR(34),INDEX(People[Primary Email],$A4422),CHAR(34),
", PrimaryAddress: ",CHAR(34),INDEX(People[Primary Address],$A4422),CHAR(34),
", PersonLink: }"))</f>
        <v>#REF!</v>
      </c>
      <c r="H4422" t="e">
        <f>IF(COUNTA(CitationInformation)=0,"",IF(INDEX(AuthorList[Author Name],$A4422)="","",
CONCATENATE("  - &amp;AuthorListID",TEXT($A4422,"0000"),
"  {CitationID: *CitationID0001",
", PersonID: *PersonID",TEXT(MATCH(INDEX(AuthorList[Author Name],$A4422),People[Full Name],0),"0000"),
", AuthorOrder: ",INDEX(AuthorList[Author Number],$A4422),"}")))</f>
        <v>#REF!</v>
      </c>
      <c r="K4422" t="e">
        <f>IF(INDEX(SamplingFeatures[Feature Code],$A4422)="","",
CONCATENATE("  - &amp;SamplingFeatureID",TEXT($A4422,"0000"),
" {","SamplingFeatureUUID:  ",CHAR(34),INDEX(SamplingFeatures[Sampling Feature UUID],$A4422),CHAR(34),
", SamplingFeatureTypeCV:  ",CHAR(34),INDEX(SamplingFeatures[Sampling Feature Type],$A4422),CHAR(34),
", SamplingFeatureCode:  ",CHAR(34),INDEX(SamplingFeatures[Feature Code],$A4422),CHAR(34),
", SamplingFeatureName:  ",CHAR(34),INDEX(SamplingFeatures[Feature Name],$A4422),CHAR(34),
", SamplingFeatureDescription:  ",CHAR(34),INDEX(SamplingFeatures[Feature Description],$A4422),CHAR(34),
", SamplingFeatureGeotypeCV:  ",CHAR(34),INDEX(SamplingFeatures[Feature Geo Type],$A4422),CHAR(34),
", FeatureGeometry:  ",CHAR(34),INDEX(SamplingFeatures[Feature Geometry],$A4422),CHAR(34),
", Elevation_m:  ",CHAR(34),INDEX(SamplingFeatures[Elevation_m],$A4422),CHAR(34),
", ElevationDatumCV:  ",CHAR(34),ElevationDatum,CHAR(34),"}"))</f>
        <v>#REF!</v>
      </c>
      <c r="L4422" t="e">
        <f>IF(INDEX(SamplingFeatures[Sampling Feature Type],$A4422)&lt;&gt;"Site","",
CONCATENATE("  - &amp;SiteID",TEXT(SUMPRODUCT(--($L$3:$L4421&lt;&gt;"")),"0000"),
" {","SamplingFeatureID:  *SamplingFeatureID",TEXT($A4422,"0000"),
", SiteTypeCV:  ",CHAR(34),INDEX(Sites[Site Type],$A4422),CHAR(34),
", Latitude:  ",INDEX(Sites[Latitude],$A4422),
", Longitude:  ",INDEX(Sites[Longitude],$A4422),
", SRSName:  ",CHAR(34),LatLonDatum,CHAR(34),"}"))</f>
        <v>#REF!</v>
      </c>
      <c r="M4422" t="e">
        <f>IF(INDEX(SamplingFeatures[Sampling Feature Type],$A4422)&lt;&gt;"Specimen","",
CONCATENATE("  - &amp;SpecimenID",TEXT(SUMPRODUCT(--($M$3:$M4421&lt;&gt;"")),"0000"),
" {","SamplingFeatureID:  *SamplingFeatureID",TEXT($A4422,"0000"),
", SpecimenTypeCV:  ",CHAR(34),INDEX(Specimens[Specimen Type],$A4422),CHAR(34),
", SpecimenMediumCV:  ",INDEX(Specimens[Specimen Medium],$A4422),
", IsFieldSpecimen:  ",CHAR(34),INDEX(Specimens[Is Field Specimen?],$A4422),CHAR(34),"}"))</f>
        <v>#REF!</v>
      </c>
      <c r="N4422" t="e">
        <f>IF(COUNTA(SpatialOffsets[])=0,"", IF(INDEX(SpatialOffsets[Spatial Offset Type],$A4422)="","",
CONCATENATE("  - &amp;SpatialOffsetID",TEXT($A4422,"0000"),
" {","SpatialOffsetTypeCV:  ",CHAR(34),INDEX(SpatialOffsets[Spatial Offset Type],$A4422),CHAR(34),
", Offset1Value:  ",INDEX(SpatialOffsets[Offset 1 Value],$A4422),
", Offset1UnitID:  ",CHAR(34),INDEX(SpatialOffsets[Offset 1 Unit],$A4422),CHAR(34),
", Offset2Value:  ",INDEX(SpatialOffsets[Offset 2 Value],$A4422),
", Offset2UnitID:  ",CHAR(34),INDEX(SpatialOffsets[Offset 2 Unit],$A4422),CHAR(34),
", Offset3Value:  ",INDEX(SpatialOffsets[Offset 3 Value],$A4422),
", Offset3UnitID:  ",CHAR(34),INDEX(SpatialOffsets[Offset 3 Unit],$A4422),CHAR(34),,"}")))</f>
        <v>#REF!</v>
      </c>
      <c r="O4422" t="e">
        <f>IF(COUNTA(RelatedFeatures[])=0,"", IF(INDEX(RelatedFeatures[First Sampling Feature Code],$A4422)="","",
CONCATENATE("  - &amp;RelationID",TEXT($A4422,"0000"),
" {","SamplingFeatureID:  *SamplingFeatureID",TEXT(MATCH(INDEX(RelatedFeatures[First Sampling Feature Code],$A4422),SamplingFeatures[Feature Code],0),"0000"),
", RelationshipTypeCV:  ",CHAR(34),INDEX(RelatedFeatures[Relationship Type],$A4422),CHAR(34),
", RelatedFeatureID: *SamplingFeatureID",TEXT(MATCH(INDEX(RelatedFeatures[Second Sampling Feature Code],$A4422),SamplingFeatures[Feature Code],0),"0000"),
", SpatialOffsetID:  ",IF(INDEX(RelatedFeatures[Offset Number],$A4422)="","",CONCATENATE("*SpatialOffsetID",TEXT(INDEX(RelatedFeatures[Offset Number],$A4422),"0000"))),"}")))</f>
        <v>#REF!</v>
      </c>
      <c r="P4422" t="e">
        <f>IF(INDEX(Methods[Method Type],$A4422)="","",
CONCATENATE("  - &amp;MethodID",TEXT($A4422,"0000"),
" {","MethodTypeCV:  ",CHAR(34),INDEX(Methods[Method Type],$A4422),CHAR(34),
", MethodCode:  ",CHAR(34),INDEX(Methods[Method Code],$A4422),CHAR(34),
", MethodName:  ",CHAR(34),INDEX(Methods[Method Name],$A4422),CHAR(34),
", MethodDescription:  ",CHAR(34),INDEX(Methods[Method Description],$A4422),CHAR(34),
", MethodLink:  ",CHAR(34),INDEX(Methods[Method Link],$A4422),CHAR(34),
", OrganizationID: *OrganizationID",TEXT(MATCH(INDEX(Methods[Organization Name],$A4422),Organizations[Organization Name],0),"0000"),"}"))</f>
        <v>#REF!</v>
      </c>
      <c r="Q4422" t="e">
        <f>IF(INDEX(Variables[Variable Type],$A4422)="","",
CONCATENATE("  - &amp;VariableID",TEXT($A4422,"0000"),
" {","VariableTypeCV:  ",CHAR(34),INDEX(Variables[Variable Type],$A4422),CHAR(34),
", VariableCode:  ",CHAR(34),INDEX(Variables[Variable Code],$A4422),CHAR(34),
", VariableNameCV:  ",CHAR(34),INDEX(Variables[Variable Name],$A4422),CHAR(34),
", VariableDefinition:  ",CHAR(34),INDEX(Variables[Variable Definition],$A4422),CHAR(34),
", SpecciationCV:  ",CHAR(34),INDEX(Variables[Speciation],$A4422),CHAR(34),
", NoDataValue:  ",CHAR(34),INDEX(Variables[No Data Value],$A4422),CHAR(34),"}"))</f>
        <v>#REF!</v>
      </c>
    </row>
    <row r="4423" spans="1:17" x14ac:dyDescent="0.25">
      <c r="A4423">
        <v>4420</v>
      </c>
      <c r="D4423" t="e">
        <f>IF(INDEX(People[First Name],$A4423)="","",
CONCATENATE("  - &amp;PersonID",TEXT($A4423,"0000"),
" {","PersonFirstName:  ",CHAR(34),INDEX(People[First Name],$A4423),CHAR(34),
", PersonMiddleName:  ",CHAR(34),INDEX(People[Middle Name],$A4423),CHAR(34),
", PersonLastName:  ",CHAR(34),INDEX(People[Last Name],$A4423),CHAR(34),"}"))</f>
        <v>#REF!</v>
      </c>
      <c r="E4423" t="e">
        <f>IF(INDEX(Organizations[Organization Type '[CV']],$A4423)="","",
CONCATENATE("  - &amp;OrganizationID",TEXT($A4423,"0000"),
" {","OrganizationTypeCV:  ",CHAR(34),INDEX(Organizations[Organization Type '[CV']],$A4423),CHAR(34),
", OrganizationCode:  ",CHAR(34),INDEX(Organizations[Organization Code],$A4423),CHAR(34),
", OrganizationName:  ",CHAR(34),INDEX(Organizations[Organization Name],$A4423),CHAR(34),
", OrganizationDescription:  ",CHAR(34),INDEX(Organizations[Organization Description],$A4423),CHAR(34),
", OrganizationLink:  ",CHAR(34),INDEX(Organizations[Organization Link],$A4423),CHAR(34),"}"))</f>
        <v>#REF!</v>
      </c>
      <c r="F4423" t="e">
        <f>IF(INDEX(People[First Name],$A4423)="","",
CONCATENATE("  - &amp;AffiliationID",TEXT($A4423,"0000"),
" {PersonID: *PersonID",TEXT($A4423,"0000"),
", OrganizationID: *OrganizationID",TEXT(MATCH(INDEX(People[Organization Name],$A4423),Organizations[Organization Name],0),"0000"),
", IsPrimaryOrganizationContact: , AffiliationStartDate: , AffiliationEndDate: , PrimaryPhone: ",
", PrimaryEmail: ",CHAR(34),INDEX(People[Primary Email],$A4423),CHAR(34),
", PrimaryAddress: ",CHAR(34),INDEX(People[Primary Address],$A4423),CHAR(34),
", PersonLink: }"))</f>
        <v>#REF!</v>
      </c>
      <c r="H4423" t="e">
        <f>IF(COUNTA(CitationInformation)=0,"",IF(INDEX(AuthorList[Author Name],$A4423)="","",
CONCATENATE("  - &amp;AuthorListID",TEXT($A4423,"0000"),
"  {CitationID: *CitationID0001",
", PersonID: *PersonID",TEXT(MATCH(INDEX(AuthorList[Author Name],$A4423),People[Full Name],0),"0000"),
", AuthorOrder: ",INDEX(AuthorList[Author Number],$A4423),"}")))</f>
        <v>#REF!</v>
      </c>
      <c r="K4423" t="e">
        <f>IF(INDEX(SamplingFeatures[Feature Code],$A4423)="","",
CONCATENATE("  - &amp;SamplingFeatureID",TEXT($A4423,"0000"),
" {","SamplingFeatureUUID:  ",CHAR(34),INDEX(SamplingFeatures[Sampling Feature UUID],$A4423),CHAR(34),
", SamplingFeatureTypeCV:  ",CHAR(34),INDEX(SamplingFeatures[Sampling Feature Type],$A4423),CHAR(34),
", SamplingFeatureCode:  ",CHAR(34),INDEX(SamplingFeatures[Feature Code],$A4423),CHAR(34),
", SamplingFeatureName:  ",CHAR(34),INDEX(SamplingFeatures[Feature Name],$A4423),CHAR(34),
", SamplingFeatureDescription:  ",CHAR(34),INDEX(SamplingFeatures[Feature Description],$A4423),CHAR(34),
", SamplingFeatureGeotypeCV:  ",CHAR(34),INDEX(SamplingFeatures[Feature Geo Type],$A4423),CHAR(34),
", FeatureGeometry:  ",CHAR(34),INDEX(SamplingFeatures[Feature Geometry],$A4423),CHAR(34),
", Elevation_m:  ",CHAR(34),INDEX(SamplingFeatures[Elevation_m],$A4423),CHAR(34),
", ElevationDatumCV:  ",CHAR(34),ElevationDatum,CHAR(34),"}"))</f>
        <v>#REF!</v>
      </c>
      <c r="L4423" t="e">
        <f>IF(INDEX(SamplingFeatures[Sampling Feature Type],$A4423)&lt;&gt;"Site","",
CONCATENATE("  - &amp;SiteID",TEXT(SUMPRODUCT(--($L$3:$L4422&lt;&gt;"")),"0000"),
" {","SamplingFeatureID:  *SamplingFeatureID",TEXT($A4423,"0000"),
", SiteTypeCV:  ",CHAR(34),INDEX(Sites[Site Type],$A4423),CHAR(34),
", Latitude:  ",INDEX(Sites[Latitude],$A4423),
", Longitude:  ",INDEX(Sites[Longitude],$A4423),
", SRSName:  ",CHAR(34),LatLonDatum,CHAR(34),"}"))</f>
        <v>#REF!</v>
      </c>
      <c r="M4423" t="e">
        <f>IF(INDEX(SamplingFeatures[Sampling Feature Type],$A4423)&lt;&gt;"Specimen","",
CONCATENATE("  - &amp;SpecimenID",TEXT(SUMPRODUCT(--($M$3:$M4422&lt;&gt;"")),"0000"),
" {","SamplingFeatureID:  *SamplingFeatureID",TEXT($A4423,"0000"),
", SpecimenTypeCV:  ",CHAR(34),INDEX(Specimens[Specimen Type],$A4423),CHAR(34),
", SpecimenMediumCV:  ",INDEX(Specimens[Specimen Medium],$A4423),
", IsFieldSpecimen:  ",CHAR(34),INDEX(Specimens[Is Field Specimen?],$A4423),CHAR(34),"}"))</f>
        <v>#REF!</v>
      </c>
      <c r="N4423" t="e">
        <f>IF(COUNTA(SpatialOffsets[])=0,"", IF(INDEX(SpatialOffsets[Spatial Offset Type],$A4423)="","",
CONCATENATE("  - &amp;SpatialOffsetID",TEXT($A4423,"0000"),
" {","SpatialOffsetTypeCV:  ",CHAR(34),INDEX(SpatialOffsets[Spatial Offset Type],$A4423),CHAR(34),
", Offset1Value:  ",INDEX(SpatialOffsets[Offset 1 Value],$A4423),
", Offset1UnitID:  ",CHAR(34),INDEX(SpatialOffsets[Offset 1 Unit],$A4423),CHAR(34),
", Offset2Value:  ",INDEX(SpatialOffsets[Offset 2 Value],$A4423),
", Offset2UnitID:  ",CHAR(34),INDEX(SpatialOffsets[Offset 2 Unit],$A4423),CHAR(34),
", Offset3Value:  ",INDEX(SpatialOffsets[Offset 3 Value],$A4423),
", Offset3UnitID:  ",CHAR(34),INDEX(SpatialOffsets[Offset 3 Unit],$A4423),CHAR(34),,"}")))</f>
        <v>#REF!</v>
      </c>
      <c r="O4423" t="e">
        <f>IF(COUNTA(RelatedFeatures[])=0,"", IF(INDEX(RelatedFeatures[First Sampling Feature Code],$A4423)="","",
CONCATENATE("  - &amp;RelationID",TEXT($A4423,"0000"),
" {","SamplingFeatureID:  *SamplingFeatureID",TEXT(MATCH(INDEX(RelatedFeatures[First Sampling Feature Code],$A4423),SamplingFeatures[Feature Code],0),"0000"),
", RelationshipTypeCV:  ",CHAR(34),INDEX(RelatedFeatures[Relationship Type],$A4423),CHAR(34),
", RelatedFeatureID: *SamplingFeatureID",TEXT(MATCH(INDEX(RelatedFeatures[Second Sampling Feature Code],$A4423),SamplingFeatures[Feature Code],0),"0000"),
", SpatialOffsetID:  ",IF(INDEX(RelatedFeatures[Offset Number],$A4423)="","",CONCATENATE("*SpatialOffsetID",TEXT(INDEX(RelatedFeatures[Offset Number],$A4423),"0000"))),"}")))</f>
        <v>#REF!</v>
      </c>
      <c r="P4423" t="e">
        <f>IF(INDEX(Methods[Method Type],$A4423)="","",
CONCATENATE("  - &amp;MethodID",TEXT($A4423,"0000"),
" {","MethodTypeCV:  ",CHAR(34),INDEX(Methods[Method Type],$A4423),CHAR(34),
", MethodCode:  ",CHAR(34),INDEX(Methods[Method Code],$A4423),CHAR(34),
", MethodName:  ",CHAR(34),INDEX(Methods[Method Name],$A4423),CHAR(34),
", MethodDescription:  ",CHAR(34),INDEX(Methods[Method Description],$A4423),CHAR(34),
", MethodLink:  ",CHAR(34),INDEX(Methods[Method Link],$A4423),CHAR(34),
", OrganizationID: *OrganizationID",TEXT(MATCH(INDEX(Methods[Organization Name],$A4423),Organizations[Organization Name],0),"0000"),"}"))</f>
        <v>#REF!</v>
      </c>
      <c r="Q4423" t="e">
        <f>IF(INDEX(Variables[Variable Type],$A4423)="","",
CONCATENATE("  - &amp;VariableID",TEXT($A4423,"0000"),
" {","VariableTypeCV:  ",CHAR(34),INDEX(Variables[Variable Type],$A4423),CHAR(34),
", VariableCode:  ",CHAR(34),INDEX(Variables[Variable Code],$A4423),CHAR(34),
", VariableNameCV:  ",CHAR(34),INDEX(Variables[Variable Name],$A4423),CHAR(34),
", VariableDefinition:  ",CHAR(34),INDEX(Variables[Variable Definition],$A4423),CHAR(34),
", SpecciationCV:  ",CHAR(34),INDEX(Variables[Speciation],$A4423),CHAR(34),
", NoDataValue:  ",CHAR(34),INDEX(Variables[No Data Value],$A4423),CHAR(34),"}"))</f>
        <v>#REF!</v>
      </c>
    </row>
    <row r="4424" spans="1:17" x14ac:dyDescent="0.25">
      <c r="A4424">
        <v>4421</v>
      </c>
      <c r="D4424" t="e">
        <f>IF(INDEX(People[First Name],$A4424)="","",
CONCATENATE("  - &amp;PersonID",TEXT($A4424,"0000"),
" {","PersonFirstName:  ",CHAR(34),INDEX(People[First Name],$A4424),CHAR(34),
", PersonMiddleName:  ",CHAR(34),INDEX(People[Middle Name],$A4424),CHAR(34),
", PersonLastName:  ",CHAR(34),INDEX(People[Last Name],$A4424),CHAR(34),"}"))</f>
        <v>#REF!</v>
      </c>
      <c r="E4424" t="e">
        <f>IF(INDEX(Organizations[Organization Type '[CV']],$A4424)="","",
CONCATENATE("  - &amp;OrganizationID",TEXT($A4424,"0000"),
" {","OrganizationTypeCV:  ",CHAR(34),INDEX(Organizations[Organization Type '[CV']],$A4424),CHAR(34),
", OrganizationCode:  ",CHAR(34),INDEX(Organizations[Organization Code],$A4424),CHAR(34),
", OrganizationName:  ",CHAR(34),INDEX(Organizations[Organization Name],$A4424),CHAR(34),
", OrganizationDescription:  ",CHAR(34),INDEX(Organizations[Organization Description],$A4424),CHAR(34),
", OrganizationLink:  ",CHAR(34),INDEX(Organizations[Organization Link],$A4424),CHAR(34),"}"))</f>
        <v>#REF!</v>
      </c>
      <c r="F4424" t="e">
        <f>IF(INDEX(People[First Name],$A4424)="","",
CONCATENATE("  - &amp;AffiliationID",TEXT($A4424,"0000"),
" {PersonID: *PersonID",TEXT($A4424,"0000"),
", OrganizationID: *OrganizationID",TEXT(MATCH(INDEX(People[Organization Name],$A4424),Organizations[Organization Name],0),"0000"),
", IsPrimaryOrganizationContact: , AffiliationStartDate: , AffiliationEndDate: , PrimaryPhone: ",
", PrimaryEmail: ",CHAR(34),INDEX(People[Primary Email],$A4424),CHAR(34),
", PrimaryAddress: ",CHAR(34),INDEX(People[Primary Address],$A4424),CHAR(34),
", PersonLink: }"))</f>
        <v>#REF!</v>
      </c>
      <c r="H4424" t="e">
        <f>IF(COUNTA(CitationInformation)=0,"",IF(INDEX(AuthorList[Author Name],$A4424)="","",
CONCATENATE("  - &amp;AuthorListID",TEXT($A4424,"0000"),
"  {CitationID: *CitationID0001",
", PersonID: *PersonID",TEXT(MATCH(INDEX(AuthorList[Author Name],$A4424),People[Full Name],0),"0000"),
", AuthorOrder: ",INDEX(AuthorList[Author Number],$A4424),"}")))</f>
        <v>#REF!</v>
      </c>
      <c r="K4424" t="e">
        <f>IF(INDEX(SamplingFeatures[Feature Code],$A4424)="","",
CONCATENATE("  - &amp;SamplingFeatureID",TEXT($A4424,"0000"),
" {","SamplingFeatureUUID:  ",CHAR(34),INDEX(SamplingFeatures[Sampling Feature UUID],$A4424),CHAR(34),
", SamplingFeatureTypeCV:  ",CHAR(34),INDEX(SamplingFeatures[Sampling Feature Type],$A4424),CHAR(34),
", SamplingFeatureCode:  ",CHAR(34),INDEX(SamplingFeatures[Feature Code],$A4424),CHAR(34),
", SamplingFeatureName:  ",CHAR(34),INDEX(SamplingFeatures[Feature Name],$A4424),CHAR(34),
", SamplingFeatureDescription:  ",CHAR(34),INDEX(SamplingFeatures[Feature Description],$A4424),CHAR(34),
", SamplingFeatureGeotypeCV:  ",CHAR(34),INDEX(SamplingFeatures[Feature Geo Type],$A4424),CHAR(34),
", FeatureGeometry:  ",CHAR(34),INDEX(SamplingFeatures[Feature Geometry],$A4424),CHAR(34),
", Elevation_m:  ",CHAR(34),INDEX(SamplingFeatures[Elevation_m],$A4424),CHAR(34),
", ElevationDatumCV:  ",CHAR(34),ElevationDatum,CHAR(34),"}"))</f>
        <v>#REF!</v>
      </c>
      <c r="L4424" t="e">
        <f>IF(INDEX(SamplingFeatures[Sampling Feature Type],$A4424)&lt;&gt;"Site","",
CONCATENATE("  - &amp;SiteID",TEXT(SUMPRODUCT(--($L$3:$L4423&lt;&gt;"")),"0000"),
" {","SamplingFeatureID:  *SamplingFeatureID",TEXT($A4424,"0000"),
", SiteTypeCV:  ",CHAR(34),INDEX(Sites[Site Type],$A4424),CHAR(34),
", Latitude:  ",INDEX(Sites[Latitude],$A4424),
", Longitude:  ",INDEX(Sites[Longitude],$A4424),
", SRSName:  ",CHAR(34),LatLonDatum,CHAR(34),"}"))</f>
        <v>#REF!</v>
      </c>
      <c r="M4424" t="e">
        <f>IF(INDEX(SamplingFeatures[Sampling Feature Type],$A4424)&lt;&gt;"Specimen","",
CONCATENATE("  - &amp;SpecimenID",TEXT(SUMPRODUCT(--($M$3:$M4423&lt;&gt;"")),"0000"),
" {","SamplingFeatureID:  *SamplingFeatureID",TEXT($A4424,"0000"),
", SpecimenTypeCV:  ",CHAR(34),INDEX(Specimens[Specimen Type],$A4424),CHAR(34),
", SpecimenMediumCV:  ",INDEX(Specimens[Specimen Medium],$A4424),
", IsFieldSpecimen:  ",CHAR(34),INDEX(Specimens[Is Field Specimen?],$A4424),CHAR(34),"}"))</f>
        <v>#REF!</v>
      </c>
      <c r="N4424" t="e">
        <f>IF(COUNTA(SpatialOffsets[])=0,"", IF(INDEX(SpatialOffsets[Spatial Offset Type],$A4424)="","",
CONCATENATE("  - &amp;SpatialOffsetID",TEXT($A4424,"0000"),
" {","SpatialOffsetTypeCV:  ",CHAR(34),INDEX(SpatialOffsets[Spatial Offset Type],$A4424),CHAR(34),
", Offset1Value:  ",INDEX(SpatialOffsets[Offset 1 Value],$A4424),
", Offset1UnitID:  ",CHAR(34),INDEX(SpatialOffsets[Offset 1 Unit],$A4424),CHAR(34),
", Offset2Value:  ",INDEX(SpatialOffsets[Offset 2 Value],$A4424),
", Offset2UnitID:  ",CHAR(34),INDEX(SpatialOffsets[Offset 2 Unit],$A4424),CHAR(34),
", Offset3Value:  ",INDEX(SpatialOffsets[Offset 3 Value],$A4424),
", Offset3UnitID:  ",CHAR(34),INDEX(SpatialOffsets[Offset 3 Unit],$A4424),CHAR(34),,"}")))</f>
        <v>#REF!</v>
      </c>
      <c r="O4424" t="e">
        <f>IF(COUNTA(RelatedFeatures[])=0,"", IF(INDEX(RelatedFeatures[First Sampling Feature Code],$A4424)="","",
CONCATENATE("  - &amp;RelationID",TEXT($A4424,"0000"),
" {","SamplingFeatureID:  *SamplingFeatureID",TEXT(MATCH(INDEX(RelatedFeatures[First Sampling Feature Code],$A4424),SamplingFeatures[Feature Code],0),"0000"),
", RelationshipTypeCV:  ",CHAR(34),INDEX(RelatedFeatures[Relationship Type],$A4424),CHAR(34),
", RelatedFeatureID: *SamplingFeatureID",TEXT(MATCH(INDEX(RelatedFeatures[Second Sampling Feature Code],$A4424),SamplingFeatures[Feature Code],0),"0000"),
", SpatialOffsetID:  ",IF(INDEX(RelatedFeatures[Offset Number],$A4424)="","",CONCATENATE("*SpatialOffsetID",TEXT(INDEX(RelatedFeatures[Offset Number],$A4424),"0000"))),"}")))</f>
        <v>#REF!</v>
      </c>
      <c r="P4424" t="e">
        <f>IF(INDEX(Methods[Method Type],$A4424)="","",
CONCATENATE("  - &amp;MethodID",TEXT($A4424,"0000"),
" {","MethodTypeCV:  ",CHAR(34),INDEX(Methods[Method Type],$A4424),CHAR(34),
", MethodCode:  ",CHAR(34),INDEX(Methods[Method Code],$A4424),CHAR(34),
", MethodName:  ",CHAR(34),INDEX(Methods[Method Name],$A4424),CHAR(34),
", MethodDescription:  ",CHAR(34),INDEX(Methods[Method Description],$A4424),CHAR(34),
", MethodLink:  ",CHAR(34),INDEX(Methods[Method Link],$A4424),CHAR(34),
", OrganizationID: *OrganizationID",TEXT(MATCH(INDEX(Methods[Organization Name],$A4424),Organizations[Organization Name],0),"0000"),"}"))</f>
        <v>#REF!</v>
      </c>
      <c r="Q4424" t="e">
        <f>IF(INDEX(Variables[Variable Type],$A4424)="","",
CONCATENATE("  - &amp;VariableID",TEXT($A4424,"0000"),
" {","VariableTypeCV:  ",CHAR(34),INDEX(Variables[Variable Type],$A4424),CHAR(34),
", VariableCode:  ",CHAR(34),INDEX(Variables[Variable Code],$A4424),CHAR(34),
", VariableNameCV:  ",CHAR(34),INDEX(Variables[Variable Name],$A4424),CHAR(34),
", VariableDefinition:  ",CHAR(34),INDEX(Variables[Variable Definition],$A4424),CHAR(34),
", SpecciationCV:  ",CHAR(34),INDEX(Variables[Speciation],$A4424),CHAR(34),
", NoDataValue:  ",CHAR(34),INDEX(Variables[No Data Value],$A4424),CHAR(34),"}"))</f>
        <v>#REF!</v>
      </c>
    </row>
    <row r="4425" spans="1:17" x14ac:dyDescent="0.25">
      <c r="A4425">
        <v>4422</v>
      </c>
      <c r="D4425" t="e">
        <f>IF(INDEX(People[First Name],$A4425)="","",
CONCATENATE("  - &amp;PersonID",TEXT($A4425,"0000"),
" {","PersonFirstName:  ",CHAR(34),INDEX(People[First Name],$A4425),CHAR(34),
", PersonMiddleName:  ",CHAR(34),INDEX(People[Middle Name],$A4425),CHAR(34),
", PersonLastName:  ",CHAR(34),INDEX(People[Last Name],$A4425),CHAR(34),"}"))</f>
        <v>#REF!</v>
      </c>
      <c r="E4425" t="e">
        <f>IF(INDEX(Organizations[Organization Type '[CV']],$A4425)="","",
CONCATENATE("  - &amp;OrganizationID",TEXT($A4425,"0000"),
" {","OrganizationTypeCV:  ",CHAR(34),INDEX(Organizations[Organization Type '[CV']],$A4425),CHAR(34),
", OrganizationCode:  ",CHAR(34),INDEX(Organizations[Organization Code],$A4425),CHAR(34),
", OrganizationName:  ",CHAR(34),INDEX(Organizations[Organization Name],$A4425),CHAR(34),
", OrganizationDescription:  ",CHAR(34),INDEX(Organizations[Organization Description],$A4425),CHAR(34),
", OrganizationLink:  ",CHAR(34),INDEX(Organizations[Organization Link],$A4425),CHAR(34),"}"))</f>
        <v>#REF!</v>
      </c>
      <c r="F4425" t="e">
        <f>IF(INDEX(People[First Name],$A4425)="","",
CONCATENATE("  - &amp;AffiliationID",TEXT($A4425,"0000"),
" {PersonID: *PersonID",TEXT($A4425,"0000"),
", OrganizationID: *OrganizationID",TEXT(MATCH(INDEX(People[Organization Name],$A4425),Organizations[Organization Name],0),"0000"),
", IsPrimaryOrganizationContact: , AffiliationStartDate: , AffiliationEndDate: , PrimaryPhone: ",
", PrimaryEmail: ",CHAR(34),INDEX(People[Primary Email],$A4425),CHAR(34),
", PrimaryAddress: ",CHAR(34),INDEX(People[Primary Address],$A4425),CHAR(34),
", PersonLink: }"))</f>
        <v>#REF!</v>
      </c>
      <c r="H4425" t="e">
        <f>IF(COUNTA(CitationInformation)=0,"",IF(INDEX(AuthorList[Author Name],$A4425)="","",
CONCATENATE("  - &amp;AuthorListID",TEXT($A4425,"0000"),
"  {CitationID: *CitationID0001",
", PersonID: *PersonID",TEXT(MATCH(INDEX(AuthorList[Author Name],$A4425),People[Full Name],0),"0000"),
", AuthorOrder: ",INDEX(AuthorList[Author Number],$A4425),"}")))</f>
        <v>#REF!</v>
      </c>
      <c r="K4425" t="e">
        <f>IF(INDEX(SamplingFeatures[Feature Code],$A4425)="","",
CONCATENATE("  - &amp;SamplingFeatureID",TEXT($A4425,"0000"),
" {","SamplingFeatureUUID:  ",CHAR(34),INDEX(SamplingFeatures[Sampling Feature UUID],$A4425),CHAR(34),
", SamplingFeatureTypeCV:  ",CHAR(34),INDEX(SamplingFeatures[Sampling Feature Type],$A4425),CHAR(34),
", SamplingFeatureCode:  ",CHAR(34),INDEX(SamplingFeatures[Feature Code],$A4425),CHAR(34),
", SamplingFeatureName:  ",CHAR(34),INDEX(SamplingFeatures[Feature Name],$A4425),CHAR(34),
", SamplingFeatureDescription:  ",CHAR(34),INDEX(SamplingFeatures[Feature Description],$A4425),CHAR(34),
", SamplingFeatureGeotypeCV:  ",CHAR(34),INDEX(SamplingFeatures[Feature Geo Type],$A4425),CHAR(34),
", FeatureGeometry:  ",CHAR(34),INDEX(SamplingFeatures[Feature Geometry],$A4425),CHAR(34),
", Elevation_m:  ",CHAR(34),INDEX(SamplingFeatures[Elevation_m],$A4425),CHAR(34),
", ElevationDatumCV:  ",CHAR(34),ElevationDatum,CHAR(34),"}"))</f>
        <v>#REF!</v>
      </c>
      <c r="L4425" t="e">
        <f>IF(INDEX(SamplingFeatures[Sampling Feature Type],$A4425)&lt;&gt;"Site","",
CONCATENATE("  - &amp;SiteID",TEXT(SUMPRODUCT(--($L$3:$L4424&lt;&gt;"")),"0000"),
" {","SamplingFeatureID:  *SamplingFeatureID",TEXT($A4425,"0000"),
", SiteTypeCV:  ",CHAR(34),INDEX(Sites[Site Type],$A4425),CHAR(34),
", Latitude:  ",INDEX(Sites[Latitude],$A4425),
", Longitude:  ",INDEX(Sites[Longitude],$A4425),
", SRSName:  ",CHAR(34),LatLonDatum,CHAR(34),"}"))</f>
        <v>#REF!</v>
      </c>
      <c r="M4425" t="e">
        <f>IF(INDEX(SamplingFeatures[Sampling Feature Type],$A4425)&lt;&gt;"Specimen","",
CONCATENATE("  - &amp;SpecimenID",TEXT(SUMPRODUCT(--($M$3:$M4424&lt;&gt;"")),"0000"),
" {","SamplingFeatureID:  *SamplingFeatureID",TEXT($A4425,"0000"),
", SpecimenTypeCV:  ",CHAR(34),INDEX(Specimens[Specimen Type],$A4425),CHAR(34),
", SpecimenMediumCV:  ",INDEX(Specimens[Specimen Medium],$A4425),
", IsFieldSpecimen:  ",CHAR(34),INDEX(Specimens[Is Field Specimen?],$A4425),CHAR(34),"}"))</f>
        <v>#REF!</v>
      </c>
      <c r="N4425" t="e">
        <f>IF(COUNTA(SpatialOffsets[])=0,"", IF(INDEX(SpatialOffsets[Spatial Offset Type],$A4425)="","",
CONCATENATE("  - &amp;SpatialOffsetID",TEXT($A4425,"0000"),
" {","SpatialOffsetTypeCV:  ",CHAR(34),INDEX(SpatialOffsets[Spatial Offset Type],$A4425),CHAR(34),
", Offset1Value:  ",INDEX(SpatialOffsets[Offset 1 Value],$A4425),
", Offset1UnitID:  ",CHAR(34),INDEX(SpatialOffsets[Offset 1 Unit],$A4425),CHAR(34),
", Offset2Value:  ",INDEX(SpatialOffsets[Offset 2 Value],$A4425),
", Offset2UnitID:  ",CHAR(34),INDEX(SpatialOffsets[Offset 2 Unit],$A4425),CHAR(34),
", Offset3Value:  ",INDEX(SpatialOffsets[Offset 3 Value],$A4425),
", Offset3UnitID:  ",CHAR(34),INDEX(SpatialOffsets[Offset 3 Unit],$A4425),CHAR(34),,"}")))</f>
        <v>#REF!</v>
      </c>
      <c r="O4425" t="e">
        <f>IF(COUNTA(RelatedFeatures[])=0,"", IF(INDEX(RelatedFeatures[First Sampling Feature Code],$A4425)="","",
CONCATENATE("  - &amp;RelationID",TEXT($A4425,"0000"),
" {","SamplingFeatureID:  *SamplingFeatureID",TEXT(MATCH(INDEX(RelatedFeatures[First Sampling Feature Code],$A4425),SamplingFeatures[Feature Code],0),"0000"),
", RelationshipTypeCV:  ",CHAR(34),INDEX(RelatedFeatures[Relationship Type],$A4425),CHAR(34),
", RelatedFeatureID: *SamplingFeatureID",TEXT(MATCH(INDEX(RelatedFeatures[Second Sampling Feature Code],$A4425),SamplingFeatures[Feature Code],0),"0000"),
", SpatialOffsetID:  ",IF(INDEX(RelatedFeatures[Offset Number],$A4425)="","",CONCATENATE("*SpatialOffsetID",TEXT(INDEX(RelatedFeatures[Offset Number],$A4425),"0000"))),"}")))</f>
        <v>#REF!</v>
      </c>
      <c r="P4425" t="e">
        <f>IF(INDEX(Methods[Method Type],$A4425)="","",
CONCATENATE("  - &amp;MethodID",TEXT($A4425,"0000"),
" {","MethodTypeCV:  ",CHAR(34),INDEX(Methods[Method Type],$A4425),CHAR(34),
", MethodCode:  ",CHAR(34),INDEX(Methods[Method Code],$A4425),CHAR(34),
", MethodName:  ",CHAR(34),INDEX(Methods[Method Name],$A4425),CHAR(34),
", MethodDescription:  ",CHAR(34),INDEX(Methods[Method Description],$A4425),CHAR(34),
", MethodLink:  ",CHAR(34),INDEX(Methods[Method Link],$A4425),CHAR(34),
", OrganizationID: *OrganizationID",TEXT(MATCH(INDEX(Methods[Organization Name],$A4425),Organizations[Organization Name],0),"0000"),"}"))</f>
        <v>#REF!</v>
      </c>
      <c r="Q4425" t="e">
        <f>IF(INDEX(Variables[Variable Type],$A4425)="","",
CONCATENATE("  - &amp;VariableID",TEXT($A4425,"0000"),
" {","VariableTypeCV:  ",CHAR(34),INDEX(Variables[Variable Type],$A4425),CHAR(34),
", VariableCode:  ",CHAR(34),INDEX(Variables[Variable Code],$A4425),CHAR(34),
", VariableNameCV:  ",CHAR(34),INDEX(Variables[Variable Name],$A4425),CHAR(34),
", VariableDefinition:  ",CHAR(34),INDEX(Variables[Variable Definition],$A4425),CHAR(34),
", SpecciationCV:  ",CHAR(34),INDEX(Variables[Speciation],$A4425),CHAR(34),
", NoDataValue:  ",CHAR(34),INDEX(Variables[No Data Value],$A4425),CHAR(34),"}"))</f>
        <v>#REF!</v>
      </c>
    </row>
    <row r="4426" spans="1:17" x14ac:dyDescent="0.25">
      <c r="A4426">
        <v>4423</v>
      </c>
      <c r="D4426" t="e">
        <f>IF(INDEX(People[First Name],$A4426)="","",
CONCATENATE("  - &amp;PersonID",TEXT($A4426,"0000"),
" {","PersonFirstName:  ",CHAR(34),INDEX(People[First Name],$A4426),CHAR(34),
", PersonMiddleName:  ",CHAR(34),INDEX(People[Middle Name],$A4426),CHAR(34),
", PersonLastName:  ",CHAR(34),INDEX(People[Last Name],$A4426),CHAR(34),"}"))</f>
        <v>#REF!</v>
      </c>
      <c r="E4426" t="e">
        <f>IF(INDEX(Organizations[Organization Type '[CV']],$A4426)="","",
CONCATENATE("  - &amp;OrganizationID",TEXT($A4426,"0000"),
" {","OrganizationTypeCV:  ",CHAR(34),INDEX(Organizations[Organization Type '[CV']],$A4426),CHAR(34),
", OrganizationCode:  ",CHAR(34),INDEX(Organizations[Organization Code],$A4426),CHAR(34),
", OrganizationName:  ",CHAR(34),INDEX(Organizations[Organization Name],$A4426),CHAR(34),
", OrganizationDescription:  ",CHAR(34),INDEX(Organizations[Organization Description],$A4426),CHAR(34),
", OrganizationLink:  ",CHAR(34),INDEX(Organizations[Organization Link],$A4426),CHAR(34),"}"))</f>
        <v>#REF!</v>
      </c>
      <c r="F4426" t="e">
        <f>IF(INDEX(People[First Name],$A4426)="","",
CONCATENATE("  - &amp;AffiliationID",TEXT($A4426,"0000"),
" {PersonID: *PersonID",TEXT($A4426,"0000"),
", OrganizationID: *OrganizationID",TEXT(MATCH(INDEX(People[Organization Name],$A4426),Organizations[Organization Name],0),"0000"),
", IsPrimaryOrganizationContact: , AffiliationStartDate: , AffiliationEndDate: , PrimaryPhone: ",
", PrimaryEmail: ",CHAR(34),INDEX(People[Primary Email],$A4426),CHAR(34),
", PrimaryAddress: ",CHAR(34),INDEX(People[Primary Address],$A4426),CHAR(34),
", PersonLink: }"))</f>
        <v>#REF!</v>
      </c>
      <c r="H4426" t="e">
        <f>IF(COUNTA(CitationInformation)=0,"",IF(INDEX(AuthorList[Author Name],$A4426)="","",
CONCATENATE("  - &amp;AuthorListID",TEXT($A4426,"0000"),
"  {CitationID: *CitationID0001",
", PersonID: *PersonID",TEXT(MATCH(INDEX(AuthorList[Author Name],$A4426),People[Full Name],0),"0000"),
", AuthorOrder: ",INDEX(AuthorList[Author Number],$A4426),"}")))</f>
        <v>#REF!</v>
      </c>
      <c r="K4426" t="e">
        <f>IF(INDEX(SamplingFeatures[Feature Code],$A4426)="","",
CONCATENATE("  - &amp;SamplingFeatureID",TEXT($A4426,"0000"),
" {","SamplingFeatureUUID:  ",CHAR(34),INDEX(SamplingFeatures[Sampling Feature UUID],$A4426),CHAR(34),
", SamplingFeatureTypeCV:  ",CHAR(34),INDEX(SamplingFeatures[Sampling Feature Type],$A4426),CHAR(34),
", SamplingFeatureCode:  ",CHAR(34),INDEX(SamplingFeatures[Feature Code],$A4426),CHAR(34),
", SamplingFeatureName:  ",CHAR(34),INDEX(SamplingFeatures[Feature Name],$A4426),CHAR(34),
", SamplingFeatureDescription:  ",CHAR(34),INDEX(SamplingFeatures[Feature Description],$A4426),CHAR(34),
", SamplingFeatureGeotypeCV:  ",CHAR(34),INDEX(SamplingFeatures[Feature Geo Type],$A4426),CHAR(34),
", FeatureGeometry:  ",CHAR(34),INDEX(SamplingFeatures[Feature Geometry],$A4426),CHAR(34),
", Elevation_m:  ",CHAR(34),INDEX(SamplingFeatures[Elevation_m],$A4426),CHAR(34),
", ElevationDatumCV:  ",CHAR(34),ElevationDatum,CHAR(34),"}"))</f>
        <v>#REF!</v>
      </c>
      <c r="L4426" t="e">
        <f>IF(INDEX(SamplingFeatures[Sampling Feature Type],$A4426)&lt;&gt;"Site","",
CONCATENATE("  - &amp;SiteID",TEXT(SUMPRODUCT(--($L$3:$L4425&lt;&gt;"")),"0000"),
" {","SamplingFeatureID:  *SamplingFeatureID",TEXT($A4426,"0000"),
", SiteTypeCV:  ",CHAR(34),INDEX(Sites[Site Type],$A4426),CHAR(34),
", Latitude:  ",INDEX(Sites[Latitude],$A4426),
", Longitude:  ",INDEX(Sites[Longitude],$A4426),
", SRSName:  ",CHAR(34),LatLonDatum,CHAR(34),"}"))</f>
        <v>#REF!</v>
      </c>
      <c r="M4426" t="e">
        <f>IF(INDEX(SamplingFeatures[Sampling Feature Type],$A4426)&lt;&gt;"Specimen","",
CONCATENATE("  - &amp;SpecimenID",TEXT(SUMPRODUCT(--($M$3:$M4425&lt;&gt;"")),"0000"),
" {","SamplingFeatureID:  *SamplingFeatureID",TEXT($A4426,"0000"),
", SpecimenTypeCV:  ",CHAR(34),INDEX(Specimens[Specimen Type],$A4426),CHAR(34),
", SpecimenMediumCV:  ",INDEX(Specimens[Specimen Medium],$A4426),
", IsFieldSpecimen:  ",CHAR(34),INDEX(Specimens[Is Field Specimen?],$A4426),CHAR(34),"}"))</f>
        <v>#REF!</v>
      </c>
      <c r="N4426" t="e">
        <f>IF(COUNTA(SpatialOffsets[])=0,"", IF(INDEX(SpatialOffsets[Spatial Offset Type],$A4426)="","",
CONCATENATE("  - &amp;SpatialOffsetID",TEXT($A4426,"0000"),
" {","SpatialOffsetTypeCV:  ",CHAR(34),INDEX(SpatialOffsets[Spatial Offset Type],$A4426),CHAR(34),
", Offset1Value:  ",INDEX(SpatialOffsets[Offset 1 Value],$A4426),
", Offset1UnitID:  ",CHAR(34),INDEX(SpatialOffsets[Offset 1 Unit],$A4426),CHAR(34),
", Offset2Value:  ",INDEX(SpatialOffsets[Offset 2 Value],$A4426),
", Offset2UnitID:  ",CHAR(34),INDEX(SpatialOffsets[Offset 2 Unit],$A4426),CHAR(34),
", Offset3Value:  ",INDEX(SpatialOffsets[Offset 3 Value],$A4426),
", Offset3UnitID:  ",CHAR(34),INDEX(SpatialOffsets[Offset 3 Unit],$A4426),CHAR(34),,"}")))</f>
        <v>#REF!</v>
      </c>
      <c r="O4426" t="e">
        <f>IF(COUNTA(RelatedFeatures[])=0,"", IF(INDEX(RelatedFeatures[First Sampling Feature Code],$A4426)="","",
CONCATENATE("  - &amp;RelationID",TEXT($A4426,"0000"),
" {","SamplingFeatureID:  *SamplingFeatureID",TEXT(MATCH(INDEX(RelatedFeatures[First Sampling Feature Code],$A4426),SamplingFeatures[Feature Code],0),"0000"),
", RelationshipTypeCV:  ",CHAR(34),INDEX(RelatedFeatures[Relationship Type],$A4426),CHAR(34),
", RelatedFeatureID: *SamplingFeatureID",TEXT(MATCH(INDEX(RelatedFeatures[Second Sampling Feature Code],$A4426),SamplingFeatures[Feature Code],0),"0000"),
", SpatialOffsetID:  ",IF(INDEX(RelatedFeatures[Offset Number],$A4426)="","",CONCATENATE("*SpatialOffsetID",TEXT(INDEX(RelatedFeatures[Offset Number],$A4426),"0000"))),"}")))</f>
        <v>#REF!</v>
      </c>
      <c r="P4426" t="e">
        <f>IF(INDEX(Methods[Method Type],$A4426)="","",
CONCATENATE("  - &amp;MethodID",TEXT($A4426,"0000"),
" {","MethodTypeCV:  ",CHAR(34),INDEX(Methods[Method Type],$A4426),CHAR(34),
", MethodCode:  ",CHAR(34),INDEX(Methods[Method Code],$A4426),CHAR(34),
", MethodName:  ",CHAR(34),INDEX(Methods[Method Name],$A4426),CHAR(34),
", MethodDescription:  ",CHAR(34),INDEX(Methods[Method Description],$A4426),CHAR(34),
", MethodLink:  ",CHAR(34),INDEX(Methods[Method Link],$A4426),CHAR(34),
", OrganizationID: *OrganizationID",TEXT(MATCH(INDEX(Methods[Organization Name],$A4426),Organizations[Organization Name],0),"0000"),"}"))</f>
        <v>#REF!</v>
      </c>
      <c r="Q4426" t="e">
        <f>IF(INDEX(Variables[Variable Type],$A4426)="","",
CONCATENATE("  - &amp;VariableID",TEXT($A4426,"0000"),
" {","VariableTypeCV:  ",CHAR(34),INDEX(Variables[Variable Type],$A4426),CHAR(34),
", VariableCode:  ",CHAR(34),INDEX(Variables[Variable Code],$A4426),CHAR(34),
", VariableNameCV:  ",CHAR(34),INDEX(Variables[Variable Name],$A4426),CHAR(34),
", VariableDefinition:  ",CHAR(34),INDEX(Variables[Variable Definition],$A4426),CHAR(34),
", SpecciationCV:  ",CHAR(34),INDEX(Variables[Speciation],$A4426),CHAR(34),
", NoDataValue:  ",CHAR(34),INDEX(Variables[No Data Value],$A4426),CHAR(34),"}"))</f>
        <v>#REF!</v>
      </c>
    </row>
    <row r="4427" spans="1:17" x14ac:dyDescent="0.25">
      <c r="A4427">
        <v>4424</v>
      </c>
      <c r="D4427" t="e">
        <f>IF(INDEX(People[First Name],$A4427)="","",
CONCATENATE("  - &amp;PersonID",TEXT($A4427,"0000"),
" {","PersonFirstName:  ",CHAR(34),INDEX(People[First Name],$A4427),CHAR(34),
", PersonMiddleName:  ",CHAR(34),INDEX(People[Middle Name],$A4427),CHAR(34),
", PersonLastName:  ",CHAR(34),INDEX(People[Last Name],$A4427),CHAR(34),"}"))</f>
        <v>#REF!</v>
      </c>
      <c r="E4427" t="e">
        <f>IF(INDEX(Organizations[Organization Type '[CV']],$A4427)="","",
CONCATENATE("  - &amp;OrganizationID",TEXT($A4427,"0000"),
" {","OrganizationTypeCV:  ",CHAR(34),INDEX(Organizations[Organization Type '[CV']],$A4427),CHAR(34),
", OrganizationCode:  ",CHAR(34),INDEX(Organizations[Organization Code],$A4427),CHAR(34),
", OrganizationName:  ",CHAR(34),INDEX(Organizations[Organization Name],$A4427),CHAR(34),
", OrganizationDescription:  ",CHAR(34),INDEX(Organizations[Organization Description],$A4427),CHAR(34),
", OrganizationLink:  ",CHAR(34),INDEX(Organizations[Organization Link],$A4427),CHAR(34),"}"))</f>
        <v>#REF!</v>
      </c>
      <c r="F4427" t="e">
        <f>IF(INDEX(People[First Name],$A4427)="","",
CONCATENATE("  - &amp;AffiliationID",TEXT($A4427,"0000"),
" {PersonID: *PersonID",TEXT($A4427,"0000"),
", OrganizationID: *OrganizationID",TEXT(MATCH(INDEX(People[Organization Name],$A4427),Organizations[Organization Name],0),"0000"),
", IsPrimaryOrganizationContact: , AffiliationStartDate: , AffiliationEndDate: , PrimaryPhone: ",
", PrimaryEmail: ",CHAR(34),INDEX(People[Primary Email],$A4427),CHAR(34),
", PrimaryAddress: ",CHAR(34),INDEX(People[Primary Address],$A4427),CHAR(34),
", PersonLink: }"))</f>
        <v>#REF!</v>
      </c>
      <c r="H4427" t="e">
        <f>IF(COUNTA(CitationInformation)=0,"",IF(INDEX(AuthorList[Author Name],$A4427)="","",
CONCATENATE("  - &amp;AuthorListID",TEXT($A4427,"0000"),
"  {CitationID: *CitationID0001",
", PersonID: *PersonID",TEXT(MATCH(INDEX(AuthorList[Author Name],$A4427),People[Full Name],0),"0000"),
", AuthorOrder: ",INDEX(AuthorList[Author Number],$A4427),"}")))</f>
        <v>#REF!</v>
      </c>
      <c r="K4427" t="e">
        <f>IF(INDEX(SamplingFeatures[Feature Code],$A4427)="","",
CONCATENATE("  - &amp;SamplingFeatureID",TEXT($A4427,"0000"),
" {","SamplingFeatureUUID:  ",CHAR(34),INDEX(SamplingFeatures[Sampling Feature UUID],$A4427),CHAR(34),
", SamplingFeatureTypeCV:  ",CHAR(34),INDEX(SamplingFeatures[Sampling Feature Type],$A4427),CHAR(34),
", SamplingFeatureCode:  ",CHAR(34),INDEX(SamplingFeatures[Feature Code],$A4427),CHAR(34),
", SamplingFeatureName:  ",CHAR(34),INDEX(SamplingFeatures[Feature Name],$A4427),CHAR(34),
", SamplingFeatureDescription:  ",CHAR(34),INDEX(SamplingFeatures[Feature Description],$A4427),CHAR(34),
", SamplingFeatureGeotypeCV:  ",CHAR(34),INDEX(SamplingFeatures[Feature Geo Type],$A4427),CHAR(34),
", FeatureGeometry:  ",CHAR(34),INDEX(SamplingFeatures[Feature Geometry],$A4427),CHAR(34),
", Elevation_m:  ",CHAR(34),INDEX(SamplingFeatures[Elevation_m],$A4427),CHAR(34),
", ElevationDatumCV:  ",CHAR(34),ElevationDatum,CHAR(34),"}"))</f>
        <v>#REF!</v>
      </c>
      <c r="L4427" t="e">
        <f>IF(INDEX(SamplingFeatures[Sampling Feature Type],$A4427)&lt;&gt;"Site","",
CONCATENATE("  - &amp;SiteID",TEXT(SUMPRODUCT(--($L$3:$L4426&lt;&gt;"")),"0000"),
" {","SamplingFeatureID:  *SamplingFeatureID",TEXT($A4427,"0000"),
", SiteTypeCV:  ",CHAR(34),INDEX(Sites[Site Type],$A4427),CHAR(34),
", Latitude:  ",INDEX(Sites[Latitude],$A4427),
", Longitude:  ",INDEX(Sites[Longitude],$A4427),
", SRSName:  ",CHAR(34),LatLonDatum,CHAR(34),"}"))</f>
        <v>#REF!</v>
      </c>
      <c r="M4427" t="e">
        <f>IF(INDEX(SamplingFeatures[Sampling Feature Type],$A4427)&lt;&gt;"Specimen","",
CONCATENATE("  - &amp;SpecimenID",TEXT(SUMPRODUCT(--($M$3:$M4426&lt;&gt;"")),"0000"),
" {","SamplingFeatureID:  *SamplingFeatureID",TEXT($A4427,"0000"),
", SpecimenTypeCV:  ",CHAR(34),INDEX(Specimens[Specimen Type],$A4427),CHAR(34),
", SpecimenMediumCV:  ",INDEX(Specimens[Specimen Medium],$A4427),
", IsFieldSpecimen:  ",CHAR(34),INDEX(Specimens[Is Field Specimen?],$A4427),CHAR(34),"}"))</f>
        <v>#REF!</v>
      </c>
      <c r="N4427" t="e">
        <f>IF(COUNTA(SpatialOffsets[])=0,"", IF(INDEX(SpatialOffsets[Spatial Offset Type],$A4427)="","",
CONCATENATE("  - &amp;SpatialOffsetID",TEXT($A4427,"0000"),
" {","SpatialOffsetTypeCV:  ",CHAR(34),INDEX(SpatialOffsets[Spatial Offset Type],$A4427),CHAR(34),
", Offset1Value:  ",INDEX(SpatialOffsets[Offset 1 Value],$A4427),
", Offset1UnitID:  ",CHAR(34),INDEX(SpatialOffsets[Offset 1 Unit],$A4427),CHAR(34),
", Offset2Value:  ",INDEX(SpatialOffsets[Offset 2 Value],$A4427),
", Offset2UnitID:  ",CHAR(34),INDEX(SpatialOffsets[Offset 2 Unit],$A4427),CHAR(34),
", Offset3Value:  ",INDEX(SpatialOffsets[Offset 3 Value],$A4427),
", Offset3UnitID:  ",CHAR(34),INDEX(SpatialOffsets[Offset 3 Unit],$A4427),CHAR(34),,"}")))</f>
        <v>#REF!</v>
      </c>
      <c r="O4427" t="e">
        <f>IF(COUNTA(RelatedFeatures[])=0,"", IF(INDEX(RelatedFeatures[First Sampling Feature Code],$A4427)="","",
CONCATENATE("  - &amp;RelationID",TEXT($A4427,"0000"),
" {","SamplingFeatureID:  *SamplingFeatureID",TEXT(MATCH(INDEX(RelatedFeatures[First Sampling Feature Code],$A4427),SamplingFeatures[Feature Code],0),"0000"),
", RelationshipTypeCV:  ",CHAR(34),INDEX(RelatedFeatures[Relationship Type],$A4427),CHAR(34),
", RelatedFeatureID: *SamplingFeatureID",TEXT(MATCH(INDEX(RelatedFeatures[Second Sampling Feature Code],$A4427),SamplingFeatures[Feature Code],0),"0000"),
", SpatialOffsetID:  ",IF(INDEX(RelatedFeatures[Offset Number],$A4427)="","",CONCATENATE("*SpatialOffsetID",TEXT(INDEX(RelatedFeatures[Offset Number],$A4427),"0000"))),"}")))</f>
        <v>#REF!</v>
      </c>
      <c r="P4427" t="e">
        <f>IF(INDEX(Methods[Method Type],$A4427)="","",
CONCATENATE("  - &amp;MethodID",TEXT($A4427,"0000"),
" {","MethodTypeCV:  ",CHAR(34),INDEX(Methods[Method Type],$A4427),CHAR(34),
", MethodCode:  ",CHAR(34),INDEX(Methods[Method Code],$A4427),CHAR(34),
", MethodName:  ",CHAR(34),INDEX(Methods[Method Name],$A4427),CHAR(34),
", MethodDescription:  ",CHAR(34),INDEX(Methods[Method Description],$A4427),CHAR(34),
", MethodLink:  ",CHAR(34),INDEX(Methods[Method Link],$A4427),CHAR(34),
", OrganizationID: *OrganizationID",TEXT(MATCH(INDEX(Methods[Organization Name],$A4427),Organizations[Organization Name],0),"0000"),"}"))</f>
        <v>#REF!</v>
      </c>
      <c r="Q4427" t="e">
        <f>IF(INDEX(Variables[Variable Type],$A4427)="","",
CONCATENATE("  - &amp;VariableID",TEXT($A4427,"0000"),
" {","VariableTypeCV:  ",CHAR(34),INDEX(Variables[Variable Type],$A4427),CHAR(34),
", VariableCode:  ",CHAR(34),INDEX(Variables[Variable Code],$A4427),CHAR(34),
", VariableNameCV:  ",CHAR(34),INDEX(Variables[Variable Name],$A4427),CHAR(34),
", VariableDefinition:  ",CHAR(34),INDEX(Variables[Variable Definition],$A4427),CHAR(34),
", SpecciationCV:  ",CHAR(34),INDEX(Variables[Speciation],$A4427),CHAR(34),
", NoDataValue:  ",CHAR(34),INDEX(Variables[No Data Value],$A4427),CHAR(34),"}"))</f>
        <v>#REF!</v>
      </c>
    </row>
    <row r="4428" spans="1:17" x14ac:dyDescent="0.25">
      <c r="A4428">
        <v>4425</v>
      </c>
      <c r="D4428" t="e">
        <f>IF(INDEX(People[First Name],$A4428)="","",
CONCATENATE("  - &amp;PersonID",TEXT($A4428,"0000"),
" {","PersonFirstName:  ",CHAR(34),INDEX(People[First Name],$A4428),CHAR(34),
", PersonMiddleName:  ",CHAR(34),INDEX(People[Middle Name],$A4428),CHAR(34),
", PersonLastName:  ",CHAR(34),INDEX(People[Last Name],$A4428),CHAR(34),"}"))</f>
        <v>#REF!</v>
      </c>
      <c r="E4428" t="e">
        <f>IF(INDEX(Organizations[Organization Type '[CV']],$A4428)="","",
CONCATENATE("  - &amp;OrganizationID",TEXT($A4428,"0000"),
" {","OrganizationTypeCV:  ",CHAR(34),INDEX(Organizations[Organization Type '[CV']],$A4428),CHAR(34),
", OrganizationCode:  ",CHAR(34),INDEX(Organizations[Organization Code],$A4428),CHAR(34),
", OrganizationName:  ",CHAR(34),INDEX(Organizations[Organization Name],$A4428),CHAR(34),
", OrganizationDescription:  ",CHAR(34),INDEX(Organizations[Organization Description],$A4428),CHAR(34),
", OrganizationLink:  ",CHAR(34),INDEX(Organizations[Organization Link],$A4428),CHAR(34),"}"))</f>
        <v>#REF!</v>
      </c>
      <c r="F4428" t="e">
        <f>IF(INDEX(People[First Name],$A4428)="","",
CONCATENATE("  - &amp;AffiliationID",TEXT($A4428,"0000"),
" {PersonID: *PersonID",TEXT($A4428,"0000"),
", OrganizationID: *OrganizationID",TEXT(MATCH(INDEX(People[Organization Name],$A4428),Organizations[Organization Name],0),"0000"),
", IsPrimaryOrganizationContact: , AffiliationStartDate: , AffiliationEndDate: , PrimaryPhone: ",
", PrimaryEmail: ",CHAR(34),INDEX(People[Primary Email],$A4428),CHAR(34),
", PrimaryAddress: ",CHAR(34),INDEX(People[Primary Address],$A4428),CHAR(34),
", PersonLink: }"))</f>
        <v>#REF!</v>
      </c>
      <c r="H4428" t="e">
        <f>IF(COUNTA(CitationInformation)=0,"",IF(INDEX(AuthorList[Author Name],$A4428)="","",
CONCATENATE("  - &amp;AuthorListID",TEXT($A4428,"0000"),
"  {CitationID: *CitationID0001",
", PersonID: *PersonID",TEXT(MATCH(INDEX(AuthorList[Author Name],$A4428),People[Full Name],0),"0000"),
", AuthorOrder: ",INDEX(AuthorList[Author Number],$A4428),"}")))</f>
        <v>#REF!</v>
      </c>
      <c r="K4428" t="e">
        <f>IF(INDEX(SamplingFeatures[Feature Code],$A4428)="","",
CONCATENATE("  - &amp;SamplingFeatureID",TEXT($A4428,"0000"),
" {","SamplingFeatureUUID:  ",CHAR(34),INDEX(SamplingFeatures[Sampling Feature UUID],$A4428),CHAR(34),
", SamplingFeatureTypeCV:  ",CHAR(34),INDEX(SamplingFeatures[Sampling Feature Type],$A4428),CHAR(34),
", SamplingFeatureCode:  ",CHAR(34),INDEX(SamplingFeatures[Feature Code],$A4428),CHAR(34),
", SamplingFeatureName:  ",CHAR(34),INDEX(SamplingFeatures[Feature Name],$A4428),CHAR(34),
", SamplingFeatureDescription:  ",CHAR(34),INDEX(SamplingFeatures[Feature Description],$A4428),CHAR(34),
", SamplingFeatureGeotypeCV:  ",CHAR(34),INDEX(SamplingFeatures[Feature Geo Type],$A4428),CHAR(34),
", FeatureGeometry:  ",CHAR(34),INDEX(SamplingFeatures[Feature Geometry],$A4428),CHAR(34),
", Elevation_m:  ",CHAR(34),INDEX(SamplingFeatures[Elevation_m],$A4428),CHAR(34),
", ElevationDatumCV:  ",CHAR(34),ElevationDatum,CHAR(34),"}"))</f>
        <v>#REF!</v>
      </c>
      <c r="L4428" t="e">
        <f>IF(INDEX(SamplingFeatures[Sampling Feature Type],$A4428)&lt;&gt;"Site","",
CONCATENATE("  - &amp;SiteID",TEXT(SUMPRODUCT(--($L$3:$L4427&lt;&gt;"")),"0000"),
" {","SamplingFeatureID:  *SamplingFeatureID",TEXT($A4428,"0000"),
", SiteTypeCV:  ",CHAR(34),INDEX(Sites[Site Type],$A4428),CHAR(34),
", Latitude:  ",INDEX(Sites[Latitude],$A4428),
", Longitude:  ",INDEX(Sites[Longitude],$A4428),
", SRSName:  ",CHAR(34),LatLonDatum,CHAR(34),"}"))</f>
        <v>#REF!</v>
      </c>
      <c r="M4428" t="e">
        <f>IF(INDEX(SamplingFeatures[Sampling Feature Type],$A4428)&lt;&gt;"Specimen","",
CONCATENATE("  - &amp;SpecimenID",TEXT(SUMPRODUCT(--($M$3:$M4427&lt;&gt;"")),"0000"),
" {","SamplingFeatureID:  *SamplingFeatureID",TEXT($A4428,"0000"),
", SpecimenTypeCV:  ",CHAR(34),INDEX(Specimens[Specimen Type],$A4428),CHAR(34),
", SpecimenMediumCV:  ",INDEX(Specimens[Specimen Medium],$A4428),
", IsFieldSpecimen:  ",CHAR(34),INDEX(Specimens[Is Field Specimen?],$A4428),CHAR(34),"}"))</f>
        <v>#REF!</v>
      </c>
      <c r="N4428" t="e">
        <f>IF(COUNTA(SpatialOffsets[])=0,"", IF(INDEX(SpatialOffsets[Spatial Offset Type],$A4428)="","",
CONCATENATE("  - &amp;SpatialOffsetID",TEXT($A4428,"0000"),
" {","SpatialOffsetTypeCV:  ",CHAR(34),INDEX(SpatialOffsets[Spatial Offset Type],$A4428),CHAR(34),
", Offset1Value:  ",INDEX(SpatialOffsets[Offset 1 Value],$A4428),
", Offset1UnitID:  ",CHAR(34),INDEX(SpatialOffsets[Offset 1 Unit],$A4428),CHAR(34),
", Offset2Value:  ",INDEX(SpatialOffsets[Offset 2 Value],$A4428),
", Offset2UnitID:  ",CHAR(34),INDEX(SpatialOffsets[Offset 2 Unit],$A4428),CHAR(34),
", Offset3Value:  ",INDEX(SpatialOffsets[Offset 3 Value],$A4428),
", Offset3UnitID:  ",CHAR(34),INDEX(SpatialOffsets[Offset 3 Unit],$A4428),CHAR(34),,"}")))</f>
        <v>#REF!</v>
      </c>
      <c r="O4428" t="e">
        <f>IF(COUNTA(RelatedFeatures[])=0,"", IF(INDEX(RelatedFeatures[First Sampling Feature Code],$A4428)="","",
CONCATENATE("  - &amp;RelationID",TEXT($A4428,"0000"),
" {","SamplingFeatureID:  *SamplingFeatureID",TEXT(MATCH(INDEX(RelatedFeatures[First Sampling Feature Code],$A4428),SamplingFeatures[Feature Code],0),"0000"),
", RelationshipTypeCV:  ",CHAR(34),INDEX(RelatedFeatures[Relationship Type],$A4428),CHAR(34),
", RelatedFeatureID: *SamplingFeatureID",TEXT(MATCH(INDEX(RelatedFeatures[Second Sampling Feature Code],$A4428),SamplingFeatures[Feature Code],0),"0000"),
", SpatialOffsetID:  ",IF(INDEX(RelatedFeatures[Offset Number],$A4428)="","",CONCATENATE("*SpatialOffsetID",TEXT(INDEX(RelatedFeatures[Offset Number],$A4428),"0000"))),"}")))</f>
        <v>#REF!</v>
      </c>
      <c r="P4428" t="e">
        <f>IF(INDEX(Methods[Method Type],$A4428)="","",
CONCATENATE("  - &amp;MethodID",TEXT($A4428,"0000"),
" {","MethodTypeCV:  ",CHAR(34),INDEX(Methods[Method Type],$A4428),CHAR(34),
", MethodCode:  ",CHAR(34),INDEX(Methods[Method Code],$A4428),CHAR(34),
", MethodName:  ",CHAR(34),INDEX(Methods[Method Name],$A4428),CHAR(34),
", MethodDescription:  ",CHAR(34),INDEX(Methods[Method Description],$A4428),CHAR(34),
", MethodLink:  ",CHAR(34),INDEX(Methods[Method Link],$A4428),CHAR(34),
", OrganizationID: *OrganizationID",TEXT(MATCH(INDEX(Methods[Organization Name],$A4428),Organizations[Organization Name],0),"0000"),"}"))</f>
        <v>#REF!</v>
      </c>
      <c r="Q4428" t="e">
        <f>IF(INDEX(Variables[Variable Type],$A4428)="","",
CONCATENATE("  - &amp;VariableID",TEXT($A4428,"0000"),
" {","VariableTypeCV:  ",CHAR(34),INDEX(Variables[Variable Type],$A4428),CHAR(34),
", VariableCode:  ",CHAR(34),INDEX(Variables[Variable Code],$A4428),CHAR(34),
", VariableNameCV:  ",CHAR(34),INDEX(Variables[Variable Name],$A4428),CHAR(34),
", VariableDefinition:  ",CHAR(34),INDEX(Variables[Variable Definition],$A4428),CHAR(34),
", SpecciationCV:  ",CHAR(34),INDEX(Variables[Speciation],$A4428),CHAR(34),
", NoDataValue:  ",CHAR(34),INDEX(Variables[No Data Value],$A4428),CHAR(34),"}"))</f>
        <v>#REF!</v>
      </c>
    </row>
    <row r="4429" spans="1:17" x14ac:dyDescent="0.25">
      <c r="A4429">
        <v>4426</v>
      </c>
      <c r="D4429" t="e">
        <f>IF(INDEX(People[First Name],$A4429)="","",
CONCATENATE("  - &amp;PersonID",TEXT($A4429,"0000"),
" {","PersonFirstName:  ",CHAR(34),INDEX(People[First Name],$A4429),CHAR(34),
", PersonMiddleName:  ",CHAR(34),INDEX(People[Middle Name],$A4429),CHAR(34),
", PersonLastName:  ",CHAR(34),INDEX(People[Last Name],$A4429),CHAR(34),"}"))</f>
        <v>#REF!</v>
      </c>
      <c r="E4429" t="e">
        <f>IF(INDEX(Organizations[Organization Type '[CV']],$A4429)="","",
CONCATENATE("  - &amp;OrganizationID",TEXT($A4429,"0000"),
" {","OrganizationTypeCV:  ",CHAR(34),INDEX(Organizations[Organization Type '[CV']],$A4429),CHAR(34),
", OrganizationCode:  ",CHAR(34),INDEX(Organizations[Organization Code],$A4429),CHAR(34),
", OrganizationName:  ",CHAR(34),INDEX(Organizations[Organization Name],$A4429),CHAR(34),
", OrganizationDescription:  ",CHAR(34),INDEX(Organizations[Organization Description],$A4429),CHAR(34),
", OrganizationLink:  ",CHAR(34),INDEX(Organizations[Organization Link],$A4429),CHAR(34),"}"))</f>
        <v>#REF!</v>
      </c>
      <c r="F4429" t="e">
        <f>IF(INDEX(People[First Name],$A4429)="","",
CONCATENATE("  - &amp;AffiliationID",TEXT($A4429,"0000"),
" {PersonID: *PersonID",TEXT($A4429,"0000"),
", OrganizationID: *OrganizationID",TEXT(MATCH(INDEX(People[Organization Name],$A4429),Organizations[Organization Name],0),"0000"),
", IsPrimaryOrganizationContact: , AffiliationStartDate: , AffiliationEndDate: , PrimaryPhone: ",
", PrimaryEmail: ",CHAR(34),INDEX(People[Primary Email],$A4429),CHAR(34),
", PrimaryAddress: ",CHAR(34),INDEX(People[Primary Address],$A4429),CHAR(34),
", PersonLink: }"))</f>
        <v>#REF!</v>
      </c>
      <c r="H4429" t="e">
        <f>IF(COUNTA(CitationInformation)=0,"",IF(INDEX(AuthorList[Author Name],$A4429)="","",
CONCATENATE("  - &amp;AuthorListID",TEXT($A4429,"0000"),
"  {CitationID: *CitationID0001",
", PersonID: *PersonID",TEXT(MATCH(INDEX(AuthorList[Author Name],$A4429),People[Full Name],0),"0000"),
", AuthorOrder: ",INDEX(AuthorList[Author Number],$A4429),"}")))</f>
        <v>#REF!</v>
      </c>
      <c r="K4429" t="e">
        <f>IF(INDEX(SamplingFeatures[Feature Code],$A4429)="","",
CONCATENATE("  - &amp;SamplingFeatureID",TEXT($A4429,"0000"),
" {","SamplingFeatureUUID:  ",CHAR(34),INDEX(SamplingFeatures[Sampling Feature UUID],$A4429),CHAR(34),
", SamplingFeatureTypeCV:  ",CHAR(34),INDEX(SamplingFeatures[Sampling Feature Type],$A4429),CHAR(34),
", SamplingFeatureCode:  ",CHAR(34),INDEX(SamplingFeatures[Feature Code],$A4429),CHAR(34),
", SamplingFeatureName:  ",CHAR(34),INDEX(SamplingFeatures[Feature Name],$A4429),CHAR(34),
", SamplingFeatureDescription:  ",CHAR(34),INDEX(SamplingFeatures[Feature Description],$A4429),CHAR(34),
", SamplingFeatureGeotypeCV:  ",CHAR(34),INDEX(SamplingFeatures[Feature Geo Type],$A4429),CHAR(34),
", FeatureGeometry:  ",CHAR(34),INDEX(SamplingFeatures[Feature Geometry],$A4429),CHAR(34),
", Elevation_m:  ",CHAR(34),INDEX(SamplingFeatures[Elevation_m],$A4429),CHAR(34),
", ElevationDatumCV:  ",CHAR(34),ElevationDatum,CHAR(34),"}"))</f>
        <v>#REF!</v>
      </c>
      <c r="L4429" t="e">
        <f>IF(INDEX(SamplingFeatures[Sampling Feature Type],$A4429)&lt;&gt;"Site","",
CONCATENATE("  - &amp;SiteID",TEXT(SUMPRODUCT(--($L$3:$L4428&lt;&gt;"")),"0000"),
" {","SamplingFeatureID:  *SamplingFeatureID",TEXT($A4429,"0000"),
", SiteTypeCV:  ",CHAR(34),INDEX(Sites[Site Type],$A4429),CHAR(34),
", Latitude:  ",INDEX(Sites[Latitude],$A4429),
", Longitude:  ",INDEX(Sites[Longitude],$A4429),
", SRSName:  ",CHAR(34),LatLonDatum,CHAR(34),"}"))</f>
        <v>#REF!</v>
      </c>
      <c r="M4429" t="e">
        <f>IF(INDEX(SamplingFeatures[Sampling Feature Type],$A4429)&lt;&gt;"Specimen","",
CONCATENATE("  - &amp;SpecimenID",TEXT(SUMPRODUCT(--($M$3:$M4428&lt;&gt;"")),"0000"),
" {","SamplingFeatureID:  *SamplingFeatureID",TEXT($A4429,"0000"),
", SpecimenTypeCV:  ",CHAR(34),INDEX(Specimens[Specimen Type],$A4429),CHAR(34),
", SpecimenMediumCV:  ",INDEX(Specimens[Specimen Medium],$A4429),
", IsFieldSpecimen:  ",CHAR(34),INDEX(Specimens[Is Field Specimen?],$A4429),CHAR(34),"}"))</f>
        <v>#REF!</v>
      </c>
      <c r="N4429" t="e">
        <f>IF(COUNTA(SpatialOffsets[])=0,"", IF(INDEX(SpatialOffsets[Spatial Offset Type],$A4429)="","",
CONCATENATE("  - &amp;SpatialOffsetID",TEXT($A4429,"0000"),
" {","SpatialOffsetTypeCV:  ",CHAR(34),INDEX(SpatialOffsets[Spatial Offset Type],$A4429),CHAR(34),
", Offset1Value:  ",INDEX(SpatialOffsets[Offset 1 Value],$A4429),
", Offset1UnitID:  ",CHAR(34),INDEX(SpatialOffsets[Offset 1 Unit],$A4429),CHAR(34),
", Offset2Value:  ",INDEX(SpatialOffsets[Offset 2 Value],$A4429),
", Offset2UnitID:  ",CHAR(34),INDEX(SpatialOffsets[Offset 2 Unit],$A4429),CHAR(34),
", Offset3Value:  ",INDEX(SpatialOffsets[Offset 3 Value],$A4429),
", Offset3UnitID:  ",CHAR(34),INDEX(SpatialOffsets[Offset 3 Unit],$A4429),CHAR(34),,"}")))</f>
        <v>#REF!</v>
      </c>
      <c r="O4429" t="e">
        <f>IF(COUNTA(RelatedFeatures[])=0,"", IF(INDEX(RelatedFeatures[First Sampling Feature Code],$A4429)="","",
CONCATENATE("  - &amp;RelationID",TEXT($A4429,"0000"),
" {","SamplingFeatureID:  *SamplingFeatureID",TEXT(MATCH(INDEX(RelatedFeatures[First Sampling Feature Code],$A4429),SamplingFeatures[Feature Code],0),"0000"),
", RelationshipTypeCV:  ",CHAR(34),INDEX(RelatedFeatures[Relationship Type],$A4429),CHAR(34),
", RelatedFeatureID: *SamplingFeatureID",TEXT(MATCH(INDEX(RelatedFeatures[Second Sampling Feature Code],$A4429),SamplingFeatures[Feature Code],0),"0000"),
", SpatialOffsetID:  ",IF(INDEX(RelatedFeatures[Offset Number],$A4429)="","",CONCATENATE("*SpatialOffsetID",TEXT(INDEX(RelatedFeatures[Offset Number],$A4429),"0000"))),"}")))</f>
        <v>#REF!</v>
      </c>
      <c r="P4429" t="e">
        <f>IF(INDEX(Methods[Method Type],$A4429)="","",
CONCATENATE("  - &amp;MethodID",TEXT($A4429,"0000"),
" {","MethodTypeCV:  ",CHAR(34),INDEX(Methods[Method Type],$A4429),CHAR(34),
", MethodCode:  ",CHAR(34),INDEX(Methods[Method Code],$A4429),CHAR(34),
", MethodName:  ",CHAR(34),INDEX(Methods[Method Name],$A4429),CHAR(34),
", MethodDescription:  ",CHAR(34),INDEX(Methods[Method Description],$A4429),CHAR(34),
", MethodLink:  ",CHAR(34),INDEX(Methods[Method Link],$A4429),CHAR(34),
", OrganizationID: *OrganizationID",TEXT(MATCH(INDEX(Methods[Organization Name],$A4429),Organizations[Organization Name],0),"0000"),"}"))</f>
        <v>#REF!</v>
      </c>
      <c r="Q4429" t="e">
        <f>IF(INDEX(Variables[Variable Type],$A4429)="","",
CONCATENATE("  - &amp;VariableID",TEXT($A4429,"0000"),
" {","VariableTypeCV:  ",CHAR(34),INDEX(Variables[Variable Type],$A4429),CHAR(34),
", VariableCode:  ",CHAR(34),INDEX(Variables[Variable Code],$A4429),CHAR(34),
", VariableNameCV:  ",CHAR(34),INDEX(Variables[Variable Name],$A4429),CHAR(34),
", VariableDefinition:  ",CHAR(34),INDEX(Variables[Variable Definition],$A4429),CHAR(34),
", SpecciationCV:  ",CHAR(34),INDEX(Variables[Speciation],$A4429),CHAR(34),
", NoDataValue:  ",CHAR(34),INDEX(Variables[No Data Value],$A4429),CHAR(34),"}"))</f>
        <v>#REF!</v>
      </c>
    </row>
    <row r="4430" spans="1:17" x14ac:dyDescent="0.25">
      <c r="A4430">
        <v>4427</v>
      </c>
      <c r="D4430" t="e">
        <f>IF(INDEX(People[First Name],$A4430)="","",
CONCATENATE("  - &amp;PersonID",TEXT($A4430,"0000"),
" {","PersonFirstName:  ",CHAR(34),INDEX(People[First Name],$A4430),CHAR(34),
", PersonMiddleName:  ",CHAR(34),INDEX(People[Middle Name],$A4430),CHAR(34),
", PersonLastName:  ",CHAR(34),INDEX(People[Last Name],$A4430),CHAR(34),"}"))</f>
        <v>#REF!</v>
      </c>
      <c r="E4430" t="e">
        <f>IF(INDEX(Organizations[Organization Type '[CV']],$A4430)="","",
CONCATENATE("  - &amp;OrganizationID",TEXT($A4430,"0000"),
" {","OrganizationTypeCV:  ",CHAR(34),INDEX(Organizations[Organization Type '[CV']],$A4430),CHAR(34),
", OrganizationCode:  ",CHAR(34),INDEX(Organizations[Organization Code],$A4430),CHAR(34),
", OrganizationName:  ",CHAR(34),INDEX(Organizations[Organization Name],$A4430),CHAR(34),
", OrganizationDescription:  ",CHAR(34),INDEX(Organizations[Organization Description],$A4430),CHAR(34),
", OrganizationLink:  ",CHAR(34),INDEX(Organizations[Organization Link],$A4430),CHAR(34),"}"))</f>
        <v>#REF!</v>
      </c>
      <c r="F4430" t="e">
        <f>IF(INDEX(People[First Name],$A4430)="","",
CONCATENATE("  - &amp;AffiliationID",TEXT($A4430,"0000"),
" {PersonID: *PersonID",TEXT($A4430,"0000"),
", OrganizationID: *OrganizationID",TEXT(MATCH(INDEX(People[Organization Name],$A4430),Organizations[Organization Name],0),"0000"),
", IsPrimaryOrganizationContact: , AffiliationStartDate: , AffiliationEndDate: , PrimaryPhone: ",
", PrimaryEmail: ",CHAR(34),INDEX(People[Primary Email],$A4430),CHAR(34),
", PrimaryAddress: ",CHAR(34),INDEX(People[Primary Address],$A4430),CHAR(34),
", PersonLink: }"))</f>
        <v>#REF!</v>
      </c>
      <c r="H4430" t="e">
        <f>IF(COUNTA(CitationInformation)=0,"",IF(INDEX(AuthorList[Author Name],$A4430)="","",
CONCATENATE("  - &amp;AuthorListID",TEXT($A4430,"0000"),
"  {CitationID: *CitationID0001",
", PersonID: *PersonID",TEXT(MATCH(INDEX(AuthorList[Author Name],$A4430),People[Full Name],0),"0000"),
", AuthorOrder: ",INDEX(AuthorList[Author Number],$A4430),"}")))</f>
        <v>#REF!</v>
      </c>
      <c r="K4430" t="e">
        <f>IF(INDEX(SamplingFeatures[Feature Code],$A4430)="","",
CONCATENATE("  - &amp;SamplingFeatureID",TEXT($A4430,"0000"),
" {","SamplingFeatureUUID:  ",CHAR(34),INDEX(SamplingFeatures[Sampling Feature UUID],$A4430),CHAR(34),
", SamplingFeatureTypeCV:  ",CHAR(34),INDEX(SamplingFeatures[Sampling Feature Type],$A4430),CHAR(34),
", SamplingFeatureCode:  ",CHAR(34),INDEX(SamplingFeatures[Feature Code],$A4430),CHAR(34),
", SamplingFeatureName:  ",CHAR(34),INDEX(SamplingFeatures[Feature Name],$A4430),CHAR(34),
", SamplingFeatureDescription:  ",CHAR(34),INDEX(SamplingFeatures[Feature Description],$A4430),CHAR(34),
", SamplingFeatureGeotypeCV:  ",CHAR(34),INDEX(SamplingFeatures[Feature Geo Type],$A4430),CHAR(34),
", FeatureGeometry:  ",CHAR(34),INDEX(SamplingFeatures[Feature Geometry],$A4430),CHAR(34),
", Elevation_m:  ",CHAR(34),INDEX(SamplingFeatures[Elevation_m],$A4430),CHAR(34),
", ElevationDatumCV:  ",CHAR(34),ElevationDatum,CHAR(34),"}"))</f>
        <v>#REF!</v>
      </c>
      <c r="L4430" t="e">
        <f>IF(INDEX(SamplingFeatures[Sampling Feature Type],$A4430)&lt;&gt;"Site","",
CONCATENATE("  - &amp;SiteID",TEXT(SUMPRODUCT(--($L$3:$L4429&lt;&gt;"")),"0000"),
" {","SamplingFeatureID:  *SamplingFeatureID",TEXT($A4430,"0000"),
", SiteTypeCV:  ",CHAR(34),INDEX(Sites[Site Type],$A4430),CHAR(34),
", Latitude:  ",INDEX(Sites[Latitude],$A4430),
", Longitude:  ",INDEX(Sites[Longitude],$A4430),
", SRSName:  ",CHAR(34),LatLonDatum,CHAR(34),"}"))</f>
        <v>#REF!</v>
      </c>
      <c r="M4430" t="e">
        <f>IF(INDEX(SamplingFeatures[Sampling Feature Type],$A4430)&lt;&gt;"Specimen","",
CONCATENATE("  - &amp;SpecimenID",TEXT(SUMPRODUCT(--($M$3:$M4429&lt;&gt;"")),"0000"),
" {","SamplingFeatureID:  *SamplingFeatureID",TEXT($A4430,"0000"),
", SpecimenTypeCV:  ",CHAR(34),INDEX(Specimens[Specimen Type],$A4430),CHAR(34),
", SpecimenMediumCV:  ",INDEX(Specimens[Specimen Medium],$A4430),
", IsFieldSpecimen:  ",CHAR(34),INDEX(Specimens[Is Field Specimen?],$A4430),CHAR(34),"}"))</f>
        <v>#REF!</v>
      </c>
      <c r="N4430" t="e">
        <f>IF(COUNTA(SpatialOffsets[])=0,"", IF(INDEX(SpatialOffsets[Spatial Offset Type],$A4430)="","",
CONCATENATE("  - &amp;SpatialOffsetID",TEXT($A4430,"0000"),
" {","SpatialOffsetTypeCV:  ",CHAR(34),INDEX(SpatialOffsets[Spatial Offset Type],$A4430),CHAR(34),
", Offset1Value:  ",INDEX(SpatialOffsets[Offset 1 Value],$A4430),
", Offset1UnitID:  ",CHAR(34),INDEX(SpatialOffsets[Offset 1 Unit],$A4430),CHAR(34),
", Offset2Value:  ",INDEX(SpatialOffsets[Offset 2 Value],$A4430),
", Offset2UnitID:  ",CHAR(34),INDEX(SpatialOffsets[Offset 2 Unit],$A4430),CHAR(34),
", Offset3Value:  ",INDEX(SpatialOffsets[Offset 3 Value],$A4430),
", Offset3UnitID:  ",CHAR(34),INDEX(SpatialOffsets[Offset 3 Unit],$A4430),CHAR(34),,"}")))</f>
        <v>#REF!</v>
      </c>
      <c r="O4430" t="e">
        <f>IF(COUNTA(RelatedFeatures[])=0,"", IF(INDEX(RelatedFeatures[First Sampling Feature Code],$A4430)="","",
CONCATENATE("  - &amp;RelationID",TEXT($A4430,"0000"),
" {","SamplingFeatureID:  *SamplingFeatureID",TEXT(MATCH(INDEX(RelatedFeatures[First Sampling Feature Code],$A4430),SamplingFeatures[Feature Code],0),"0000"),
", RelationshipTypeCV:  ",CHAR(34),INDEX(RelatedFeatures[Relationship Type],$A4430),CHAR(34),
", RelatedFeatureID: *SamplingFeatureID",TEXT(MATCH(INDEX(RelatedFeatures[Second Sampling Feature Code],$A4430),SamplingFeatures[Feature Code],0),"0000"),
", SpatialOffsetID:  ",IF(INDEX(RelatedFeatures[Offset Number],$A4430)="","",CONCATENATE("*SpatialOffsetID",TEXT(INDEX(RelatedFeatures[Offset Number],$A4430),"0000"))),"}")))</f>
        <v>#REF!</v>
      </c>
      <c r="P4430" t="e">
        <f>IF(INDEX(Methods[Method Type],$A4430)="","",
CONCATENATE("  - &amp;MethodID",TEXT($A4430,"0000"),
" {","MethodTypeCV:  ",CHAR(34),INDEX(Methods[Method Type],$A4430),CHAR(34),
", MethodCode:  ",CHAR(34),INDEX(Methods[Method Code],$A4430),CHAR(34),
", MethodName:  ",CHAR(34),INDEX(Methods[Method Name],$A4430),CHAR(34),
", MethodDescription:  ",CHAR(34),INDEX(Methods[Method Description],$A4430),CHAR(34),
", MethodLink:  ",CHAR(34),INDEX(Methods[Method Link],$A4430),CHAR(34),
", OrganizationID: *OrganizationID",TEXT(MATCH(INDEX(Methods[Organization Name],$A4430),Organizations[Organization Name],0),"0000"),"}"))</f>
        <v>#REF!</v>
      </c>
      <c r="Q4430" t="e">
        <f>IF(INDEX(Variables[Variable Type],$A4430)="","",
CONCATENATE("  - &amp;VariableID",TEXT($A4430,"0000"),
" {","VariableTypeCV:  ",CHAR(34),INDEX(Variables[Variable Type],$A4430),CHAR(34),
", VariableCode:  ",CHAR(34),INDEX(Variables[Variable Code],$A4430),CHAR(34),
", VariableNameCV:  ",CHAR(34),INDEX(Variables[Variable Name],$A4430),CHAR(34),
", VariableDefinition:  ",CHAR(34),INDEX(Variables[Variable Definition],$A4430),CHAR(34),
", SpecciationCV:  ",CHAR(34),INDEX(Variables[Speciation],$A4430),CHAR(34),
", NoDataValue:  ",CHAR(34),INDEX(Variables[No Data Value],$A4430),CHAR(34),"}"))</f>
        <v>#REF!</v>
      </c>
    </row>
    <row r="4431" spans="1:17" x14ac:dyDescent="0.25">
      <c r="A4431">
        <v>4428</v>
      </c>
      <c r="D4431" t="e">
        <f>IF(INDEX(People[First Name],$A4431)="","",
CONCATENATE("  - &amp;PersonID",TEXT($A4431,"0000"),
" {","PersonFirstName:  ",CHAR(34),INDEX(People[First Name],$A4431),CHAR(34),
", PersonMiddleName:  ",CHAR(34),INDEX(People[Middle Name],$A4431),CHAR(34),
", PersonLastName:  ",CHAR(34),INDEX(People[Last Name],$A4431),CHAR(34),"}"))</f>
        <v>#REF!</v>
      </c>
      <c r="E4431" t="e">
        <f>IF(INDEX(Organizations[Organization Type '[CV']],$A4431)="","",
CONCATENATE("  - &amp;OrganizationID",TEXT($A4431,"0000"),
" {","OrganizationTypeCV:  ",CHAR(34),INDEX(Organizations[Organization Type '[CV']],$A4431),CHAR(34),
", OrganizationCode:  ",CHAR(34),INDEX(Organizations[Organization Code],$A4431),CHAR(34),
", OrganizationName:  ",CHAR(34),INDEX(Organizations[Organization Name],$A4431),CHAR(34),
", OrganizationDescription:  ",CHAR(34),INDEX(Organizations[Organization Description],$A4431),CHAR(34),
", OrganizationLink:  ",CHAR(34),INDEX(Organizations[Organization Link],$A4431),CHAR(34),"}"))</f>
        <v>#REF!</v>
      </c>
      <c r="F4431" t="e">
        <f>IF(INDEX(People[First Name],$A4431)="","",
CONCATENATE("  - &amp;AffiliationID",TEXT($A4431,"0000"),
" {PersonID: *PersonID",TEXT($A4431,"0000"),
", OrganizationID: *OrganizationID",TEXT(MATCH(INDEX(People[Organization Name],$A4431),Organizations[Organization Name],0),"0000"),
", IsPrimaryOrganizationContact: , AffiliationStartDate: , AffiliationEndDate: , PrimaryPhone: ",
", PrimaryEmail: ",CHAR(34),INDEX(People[Primary Email],$A4431),CHAR(34),
", PrimaryAddress: ",CHAR(34),INDEX(People[Primary Address],$A4431),CHAR(34),
", PersonLink: }"))</f>
        <v>#REF!</v>
      </c>
      <c r="H4431" t="e">
        <f>IF(COUNTA(CitationInformation)=0,"",IF(INDEX(AuthorList[Author Name],$A4431)="","",
CONCATENATE("  - &amp;AuthorListID",TEXT($A4431,"0000"),
"  {CitationID: *CitationID0001",
", PersonID: *PersonID",TEXT(MATCH(INDEX(AuthorList[Author Name],$A4431),People[Full Name],0),"0000"),
", AuthorOrder: ",INDEX(AuthorList[Author Number],$A4431),"}")))</f>
        <v>#REF!</v>
      </c>
      <c r="K4431" t="e">
        <f>IF(INDEX(SamplingFeatures[Feature Code],$A4431)="","",
CONCATENATE("  - &amp;SamplingFeatureID",TEXT($A4431,"0000"),
" {","SamplingFeatureUUID:  ",CHAR(34),INDEX(SamplingFeatures[Sampling Feature UUID],$A4431),CHAR(34),
", SamplingFeatureTypeCV:  ",CHAR(34),INDEX(SamplingFeatures[Sampling Feature Type],$A4431),CHAR(34),
", SamplingFeatureCode:  ",CHAR(34),INDEX(SamplingFeatures[Feature Code],$A4431),CHAR(34),
", SamplingFeatureName:  ",CHAR(34),INDEX(SamplingFeatures[Feature Name],$A4431),CHAR(34),
", SamplingFeatureDescription:  ",CHAR(34),INDEX(SamplingFeatures[Feature Description],$A4431),CHAR(34),
", SamplingFeatureGeotypeCV:  ",CHAR(34),INDEX(SamplingFeatures[Feature Geo Type],$A4431),CHAR(34),
", FeatureGeometry:  ",CHAR(34),INDEX(SamplingFeatures[Feature Geometry],$A4431),CHAR(34),
", Elevation_m:  ",CHAR(34),INDEX(SamplingFeatures[Elevation_m],$A4431),CHAR(34),
", ElevationDatumCV:  ",CHAR(34),ElevationDatum,CHAR(34),"}"))</f>
        <v>#REF!</v>
      </c>
      <c r="L4431" t="e">
        <f>IF(INDEX(SamplingFeatures[Sampling Feature Type],$A4431)&lt;&gt;"Site","",
CONCATENATE("  - &amp;SiteID",TEXT(SUMPRODUCT(--($L$3:$L4430&lt;&gt;"")),"0000"),
" {","SamplingFeatureID:  *SamplingFeatureID",TEXT($A4431,"0000"),
", SiteTypeCV:  ",CHAR(34),INDEX(Sites[Site Type],$A4431),CHAR(34),
", Latitude:  ",INDEX(Sites[Latitude],$A4431),
", Longitude:  ",INDEX(Sites[Longitude],$A4431),
", SRSName:  ",CHAR(34),LatLonDatum,CHAR(34),"}"))</f>
        <v>#REF!</v>
      </c>
      <c r="M4431" t="e">
        <f>IF(INDEX(SamplingFeatures[Sampling Feature Type],$A4431)&lt;&gt;"Specimen","",
CONCATENATE("  - &amp;SpecimenID",TEXT(SUMPRODUCT(--($M$3:$M4430&lt;&gt;"")),"0000"),
" {","SamplingFeatureID:  *SamplingFeatureID",TEXT($A4431,"0000"),
", SpecimenTypeCV:  ",CHAR(34),INDEX(Specimens[Specimen Type],$A4431),CHAR(34),
", SpecimenMediumCV:  ",INDEX(Specimens[Specimen Medium],$A4431),
", IsFieldSpecimen:  ",CHAR(34),INDEX(Specimens[Is Field Specimen?],$A4431),CHAR(34),"}"))</f>
        <v>#REF!</v>
      </c>
      <c r="N4431" t="e">
        <f>IF(COUNTA(SpatialOffsets[])=0,"", IF(INDEX(SpatialOffsets[Spatial Offset Type],$A4431)="","",
CONCATENATE("  - &amp;SpatialOffsetID",TEXT($A4431,"0000"),
" {","SpatialOffsetTypeCV:  ",CHAR(34),INDEX(SpatialOffsets[Spatial Offset Type],$A4431),CHAR(34),
", Offset1Value:  ",INDEX(SpatialOffsets[Offset 1 Value],$A4431),
", Offset1UnitID:  ",CHAR(34),INDEX(SpatialOffsets[Offset 1 Unit],$A4431),CHAR(34),
", Offset2Value:  ",INDEX(SpatialOffsets[Offset 2 Value],$A4431),
", Offset2UnitID:  ",CHAR(34),INDEX(SpatialOffsets[Offset 2 Unit],$A4431),CHAR(34),
", Offset3Value:  ",INDEX(SpatialOffsets[Offset 3 Value],$A4431),
", Offset3UnitID:  ",CHAR(34),INDEX(SpatialOffsets[Offset 3 Unit],$A4431),CHAR(34),,"}")))</f>
        <v>#REF!</v>
      </c>
      <c r="O4431" t="e">
        <f>IF(COUNTA(RelatedFeatures[])=0,"", IF(INDEX(RelatedFeatures[First Sampling Feature Code],$A4431)="","",
CONCATENATE("  - &amp;RelationID",TEXT($A4431,"0000"),
" {","SamplingFeatureID:  *SamplingFeatureID",TEXT(MATCH(INDEX(RelatedFeatures[First Sampling Feature Code],$A4431),SamplingFeatures[Feature Code],0),"0000"),
", RelationshipTypeCV:  ",CHAR(34),INDEX(RelatedFeatures[Relationship Type],$A4431),CHAR(34),
", RelatedFeatureID: *SamplingFeatureID",TEXT(MATCH(INDEX(RelatedFeatures[Second Sampling Feature Code],$A4431),SamplingFeatures[Feature Code],0),"0000"),
", SpatialOffsetID:  ",IF(INDEX(RelatedFeatures[Offset Number],$A4431)="","",CONCATENATE("*SpatialOffsetID",TEXT(INDEX(RelatedFeatures[Offset Number],$A4431),"0000"))),"}")))</f>
        <v>#REF!</v>
      </c>
      <c r="P4431" t="e">
        <f>IF(INDEX(Methods[Method Type],$A4431)="","",
CONCATENATE("  - &amp;MethodID",TEXT($A4431,"0000"),
" {","MethodTypeCV:  ",CHAR(34),INDEX(Methods[Method Type],$A4431),CHAR(34),
", MethodCode:  ",CHAR(34),INDEX(Methods[Method Code],$A4431),CHAR(34),
", MethodName:  ",CHAR(34),INDEX(Methods[Method Name],$A4431),CHAR(34),
", MethodDescription:  ",CHAR(34),INDEX(Methods[Method Description],$A4431),CHAR(34),
", MethodLink:  ",CHAR(34),INDEX(Methods[Method Link],$A4431),CHAR(34),
", OrganizationID: *OrganizationID",TEXT(MATCH(INDEX(Methods[Organization Name],$A4431),Organizations[Organization Name],0),"0000"),"}"))</f>
        <v>#REF!</v>
      </c>
      <c r="Q4431" t="e">
        <f>IF(INDEX(Variables[Variable Type],$A4431)="","",
CONCATENATE("  - &amp;VariableID",TEXT($A4431,"0000"),
" {","VariableTypeCV:  ",CHAR(34),INDEX(Variables[Variable Type],$A4431),CHAR(34),
", VariableCode:  ",CHAR(34),INDEX(Variables[Variable Code],$A4431),CHAR(34),
", VariableNameCV:  ",CHAR(34),INDEX(Variables[Variable Name],$A4431),CHAR(34),
", VariableDefinition:  ",CHAR(34),INDEX(Variables[Variable Definition],$A4431),CHAR(34),
", SpecciationCV:  ",CHAR(34),INDEX(Variables[Speciation],$A4431),CHAR(34),
", NoDataValue:  ",CHAR(34),INDEX(Variables[No Data Value],$A4431),CHAR(34),"}"))</f>
        <v>#REF!</v>
      </c>
    </row>
    <row r="4432" spans="1:17" x14ac:dyDescent="0.25">
      <c r="A4432">
        <v>4429</v>
      </c>
      <c r="D4432" t="e">
        <f>IF(INDEX(People[First Name],$A4432)="","",
CONCATENATE("  - &amp;PersonID",TEXT($A4432,"0000"),
" {","PersonFirstName:  ",CHAR(34),INDEX(People[First Name],$A4432),CHAR(34),
", PersonMiddleName:  ",CHAR(34),INDEX(People[Middle Name],$A4432),CHAR(34),
", PersonLastName:  ",CHAR(34),INDEX(People[Last Name],$A4432),CHAR(34),"}"))</f>
        <v>#REF!</v>
      </c>
      <c r="E4432" t="e">
        <f>IF(INDEX(Organizations[Organization Type '[CV']],$A4432)="","",
CONCATENATE("  - &amp;OrganizationID",TEXT($A4432,"0000"),
" {","OrganizationTypeCV:  ",CHAR(34),INDEX(Organizations[Organization Type '[CV']],$A4432),CHAR(34),
", OrganizationCode:  ",CHAR(34),INDEX(Organizations[Organization Code],$A4432),CHAR(34),
", OrganizationName:  ",CHAR(34),INDEX(Organizations[Organization Name],$A4432),CHAR(34),
", OrganizationDescription:  ",CHAR(34),INDEX(Organizations[Organization Description],$A4432),CHAR(34),
", OrganizationLink:  ",CHAR(34),INDEX(Organizations[Organization Link],$A4432),CHAR(34),"}"))</f>
        <v>#REF!</v>
      </c>
      <c r="F4432" t="e">
        <f>IF(INDEX(People[First Name],$A4432)="","",
CONCATENATE("  - &amp;AffiliationID",TEXT($A4432,"0000"),
" {PersonID: *PersonID",TEXT($A4432,"0000"),
", OrganizationID: *OrganizationID",TEXT(MATCH(INDEX(People[Organization Name],$A4432),Organizations[Organization Name],0),"0000"),
", IsPrimaryOrganizationContact: , AffiliationStartDate: , AffiliationEndDate: , PrimaryPhone: ",
", PrimaryEmail: ",CHAR(34),INDEX(People[Primary Email],$A4432),CHAR(34),
", PrimaryAddress: ",CHAR(34),INDEX(People[Primary Address],$A4432),CHAR(34),
", PersonLink: }"))</f>
        <v>#REF!</v>
      </c>
      <c r="H4432" t="e">
        <f>IF(COUNTA(CitationInformation)=0,"",IF(INDEX(AuthorList[Author Name],$A4432)="","",
CONCATENATE("  - &amp;AuthorListID",TEXT($A4432,"0000"),
"  {CitationID: *CitationID0001",
", PersonID: *PersonID",TEXT(MATCH(INDEX(AuthorList[Author Name],$A4432),People[Full Name],0),"0000"),
", AuthorOrder: ",INDEX(AuthorList[Author Number],$A4432),"}")))</f>
        <v>#REF!</v>
      </c>
      <c r="K4432" t="e">
        <f>IF(INDEX(SamplingFeatures[Feature Code],$A4432)="","",
CONCATENATE("  - &amp;SamplingFeatureID",TEXT($A4432,"0000"),
" {","SamplingFeatureUUID:  ",CHAR(34),INDEX(SamplingFeatures[Sampling Feature UUID],$A4432),CHAR(34),
", SamplingFeatureTypeCV:  ",CHAR(34),INDEX(SamplingFeatures[Sampling Feature Type],$A4432),CHAR(34),
", SamplingFeatureCode:  ",CHAR(34),INDEX(SamplingFeatures[Feature Code],$A4432),CHAR(34),
", SamplingFeatureName:  ",CHAR(34),INDEX(SamplingFeatures[Feature Name],$A4432),CHAR(34),
", SamplingFeatureDescription:  ",CHAR(34),INDEX(SamplingFeatures[Feature Description],$A4432),CHAR(34),
", SamplingFeatureGeotypeCV:  ",CHAR(34),INDEX(SamplingFeatures[Feature Geo Type],$A4432),CHAR(34),
", FeatureGeometry:  ",CHAR(34),INDEX(SamplingFeatures[Feature Geometry],$A4432),CHAR(34),
", Elevation_m:  ",CHAR(34),INDEX(SamplingFeatures[Elevation_m],$A4432),CHAR(34),
", ElevationDatumCV:  ",CHAR(34),ElevationDatum,CHAR(34),"}"))</f>
        <v>#REF!</v>
      </c>
      <c r="L4432" t="e">
        <f>IF(INDEX(SamplingFeatures[Sampling Feature Type],$A4432)&lt;&gt;"Site","",
CONCATENATE("  - &amp;SiteID",TEXT(SUMPRODUCT(--($L$3:$L4431&lt;&gt;"")),"0000"),
" {","SamplingFeatureID:  *SamplingFeatureID",TEXT($A4432,"0000"),
", SiteTypeCV:  ",CHAR(34),INDEX(Sites[Site Type],$A4432),CHAR(34),
", Latitude:  ",INDEX(Sites[Latitude],$A4432),
", Longitude:  ",INDEX(Sites[Longitude],$A4432),
", SRSName:  ",CHAR(34),LatLonDatum,CHAR(34),"}"))</f>
        <v>#REF!</v>
      </c>
      <c r="M4432" t="e">
        <f>IF(INDEX(SamplingFeatures[Sampling Feature Type],$A4432)&lt;&gt;"Specimen","",
CONCATENATE("  - &amp;SpecimenID",TEXT(SUMPRODUCT(--($M$3:$M4431&lt;&gt;"")),"0000"),
" {","SamplingFeatureID:  *SamplingFeatureID",TEXT($A4432,"0000"),
", SpecimenTypeCV:  ",CHAR(34),INDEX(Specimens[Specimen Type],$A4432),CHAR(34),
", SpecimenMediumCV:  ",INDEX(Specimens[Specimen Medium],$A4432),
", IsFieldSpecimen:  ",CHAR(34),INDEX(Specimens[Is Field Specimen?],$A4432),CHAR(34),"}"))</f>
        <v>#REF!</v>
      </c>
      <c r="N4432" t="e">
        <f>IF(COUNTA(SpatialOffsets[])=0,"", IF(INDEX(SpatialOffsets[Spatial Offset Type],$A4432)="","",
CONCATENATE("  - &amp;SpatialOffsetID",TEXT($A4432,"0000"),
" {","SpatialOffsetTypeCV:  ",CHAR(34),INDEX(SpatialOffsets[Spatial Offset Type],$A4432),CHAR(34),
", Offset1Value:  ",INDEX(SpatialOffsets[Offset 1 Value],$A4432),
", Offset1UnitID:  ",CHAR(34),INDEX(SpatialOffsets[Offset 1 Unit],$A4432),CHAR(34),
", Offset2Value:  ",INDEX(SpatialOffsets[Offset 2 Value],$A4432),
", Offset2UnitID:  ",CHAR(34),INDEX(SpatialOffsets[Offset 2 Unit],$A4432),CHAR(34),
", Offset3Value:  ",INDEX(SpatialOffsets[Offset 3 Value],$A4432),
", Offset3UnitID:  ",CHAR(34),INDEX(SpatialOffsets[Offset 3 Unit],$A4432),CHAR(34),,"}")))</f>
        <v>#REF!</v>
      </c>
      <c r="O4432" t="e">
        <f>IF(COUNTA(RelatedFeatures[])=0,"", IF(INDEX(RelatedFeatures[First Sampling Feature Code],$A4432)="","",
CONCATENATE("  - &amp;RelationID",TEXT($A4432,"0000"),
" {","SamplingFeatureID:  *SamplingFeatureID",TEXT(MATCH(INDEX(RelatedFeatures[First Sampling Feature Code],$A4432),SamplingFeatures[Feature Code],0),"0000"),
", RelationshipTypeCV:  ",CHAR(34),INDEX(RelatedFeatures[Relationship Type],$A4432),CHAR(34),
", RelatedFeatureID: *SamplingFeatureID",TEXT(MATCH(INDEX(RelatedFeatures[Second Sampling Feature Code],$A4432),SamplingFeatures[Feature Code],0),"0000"),
", SpatialOffsetID:  ",IF(INDEX(RelatedFeatures[Offset Number],$A4432)="","",CONCATENATE("*SpatialOffsetID",TEXT(INDEX(RelatedFeatures[Offset Number],$A4432),"0000"))),"}")))</f>
        <v>#REF!</v>
      </c>
      <c r="P4432" t="e">
        <f>IF(INDEX(Methods[Method Type],$A4432)="","",
CONCATENATE("  - &amp;MethodID",TEXT($A4432,"0000"),
" {","MethodTypeCV:  ",CHAR(34),INDEX(Methods[Method Type],$A4432),CHAR(34),
", MethodCode:  ",CHAR(34),INDEX(Methods[Method Code],$A4432),CHAR(34),
", MethodName:  ",CHAR(34),INDEX(Methods[Method Name],$A4432),CHAR(34),
", MethodDescription:  ",CHAR(34),INDEX(Methods[Method Description],$A4432),CHAR(34),
", MethodLink:  ",CHAR(34),INDEX(Methods[Method Link],$A4432),CHAR(34),
", OrganizationID: *OrganizationID",TEXT(MATCH(INDEX(Methods[Organization Name],$A4432),Organizations[Organization Name],0),"0000"),"}"))</f>
        <v>#REF!</v>
      </c>
      <c r="Q4432" t="e">
        <f>IF(INDEX(Variables[Variable Type],$A4432)="","",
CONCATENATE("  - &amp;VariableID",TEXT($A4432,"0000"),
" {","VariableTypeCV:  ",CHAR(34),INDEX(Variables[Variable Type],$A4432),CHAR(34),
", VariableCode:  ",CHAR(34),INDEX(Variables[Variable Code],$A4432),CHAR(34),
", VariableNameCV:  ",CHAR(34),INDEX(Variables[Variable Name],$A4432),CHAR(34),
", VariableDefinition:  ",CHAR(34),INDEX(Variables[Variable Definition],$A4432),CHAR(34),
", SpecciationCV:  ",CHAR(34),INDEX(Variables[Speciation],$A4432),CHAR(34),
", NoDataValue:  ",CHAR(34),INDEX(Variables[No Data Value],$A4432),CHAR(34),"}"))</f>
        <v>#REF!</v>
      </c>
    </row>
    <row r="4433" spans="1:17" x14ac:dyDescent="0.25">
      <c r="A4433">
        <v>4430</v>
      </c>
      <c r="D4433" t="e">
        <f>IF(INDEX(People[First Name],$A4433)="","",
CONCATENATE("  - &amp;PersonID",TEXT($A4433,"0000"),
" {","PersonFirstName:  ",CHAR(34),INDEX(People[First Name],$A4433),CHAR(34),
", PersonMiddleName:  ",CHAR(34),INDEX(People[Middle Name],$A4433),CHAR(34),
", PersonLastName:  ",CHAR(34),INDEX(People[Last Name],$A4433),CHAR(34),"}"))</f>
        <v>#REF!</v>
      </c>
      <c r="E4433" t="e">
        <f>IF(INDEX(Organizations[Organization Type '[CV']],$A4433)="","",
CONCATENATE("  - &amp;OrganizationID",TEXT($A4433,"0000"),
" {","OrganizationTypeCV:  ",CHAR(34),INDEX(Organizations[Organization Type '[CV']],$A4433),CHAR(34),
", OrganizationCode:  ",CHAR(34),INDEX(Organizations[Organization Code],$A4433),CHAR(34),
", OrganizationName:  ",CHAR(34),INDEX(Organizations[Organization Name],$A4433),CHAR(34),
", OrganizationDescription:  ",CHAR(34),INDEX(Organizations[Organization Description],$A4433),CHAR(34),
", OrganizationLink:  ",CHAR(34),INDEX(Organizations[Organization Link],$A4433),CHAR(34),"}"))</f>
        <v>#REF!</v>
      </c>
      <c r="F4433" t="e">
        <f>IF(INDEX(People[First Name],$A4433)="","",
CONCATENATE("  - &amp;AffiliationID",TEXT($A4433,"0000"),
" {PersonID: *PersonID",TEXT($A4433,"0000"),
", OrganizationID: *OrganizationID",TEXT(MATCH(INDEX(People[Organization Name],$A4433),Organizations[Organization Name],0),"0000"),
", IsPrimaryOrganizationContact: , AffiliationStartDate: , AffiliationEndDate: , PrimaryPhone: ",
", PrimaryEmail: ",CHAR(34),INDEX(People[Primary Email],$A4433),CHAR(34),
", PrimaryAddress: ",CHAR(34),INDEX(People[Primary Address],$A4433),CHAR(34),
", PersonLink: }"))</f>
        <v>#REF!</v>
      </c>
      <c r="H4433" t="e">
        <f>IF(COUNTA(CitationInformation)=0,"",IF(INDEX(AuthorList[Author Name],$A4433)="","",
CONCATENATE("  - &amp;AuthorListID",TEXT($A4433,"0000"),
"  {CitationID: *CitationID0001",
", PersonID: *PersonID",TEXT(MATCH(INDEX(AuthorList[Author Name],$A4433),People[Full Name],0),"0000"),
", AuthorOrder: ",INDEX(AuthorList[Author Number],$A4433),"}")))</f>
        <v>#REF!</v>
      </c>
      <c r="K4433" t="e">
        <f>IF(INDEX(SamplingFeatures[Feature Code],$A4433)="","",
CONCATENATE("  - &amp;SamplingFeatureID",TEXT($A4433,"0000"),
" {","SamplingFeatureUUID:  ",CHAR(34),INDEX(SamplingFeatures[Sampling Feature UUID],$A4433),CHAR(34),
", SamplingFeatureTypeCV:  ",CHAR(34),INDEX(SamplingFeatures[Sampling Feature Type],$A4433),CHAR(34),
", SamplingFeatureCode:  ",CHAR(34),INDEX(SamplingFeatures[Feature Code],$A4433),CHAR(34),
", SamplingFeatureName:  ",CHAR(34),INDEX(SamplingFeatures[Feature Name],$A4433),CHAR(34),
", SamplingFeatureDescription:  ",CHAR(34),INDEX(SamplingFeatures[Feature Description],$A4433),CHAR(34),
", SamplingFeatureGeotypeCV:  ",CHAR(34),INDEX(SamplingFeatures[Feature Geo Type],$A4433),CHAR(34),
", FeatureGeometry:  ",CHAR(34),INDEX(SamplingFeatures[Feature Geometry],$A4433),CHAR(34),
", Elevation_m:  ",CHAR(34),INDEX(SamplingFeatures[Elevation_m],$A4433),CHAR(34),
", ElevationDatumCV:  ",CHAR(34),ElevationDatum,CHAR(34),"}"))</f>
        <v>#REF!</v>
      </c>
      <c r="L4433" t="e">
        <f>IF(INDEX(SamplingFeatures[Sampling Feature Type],$A4433)&lt;&gt;"Site","",
CONCATENATE("  - &amp;SiteID",TEXT(SUMPRODUCT(--($L$3:$L4432&lt;&gt;"")),"0000"),
" {","SamplingFeatureID:  *SamplingFeatureID",TEXT($A4433,"0000"),
", SiteTypeCV:  ",CHAR(34),INDEX(Sites[Site Type],$A4433),CHAR(34),
", Latitude:  ",INDEX(Sites[Latitude],$A4433),
", Longitude:  ",INDEX(Sites[Longitude],$A4433),
", SRSName:  ",CHAR(34),LatLonDatum,CHAR(34),"}"))</f>
        <v>#REF!</v>
      </c>
      <c r="M4433" t="e">
        <f>IF(INDEX(SamplingFeatures[Sampling Feature Type],$A4433)&lt;&gt;"Specimen","",
CONCATENATE("  - &amp;SpecimenID",TEXT(SUMPRODUCT(--($M$3:$M4432&lt;&gt;"")),"0000"),
" {","SamplingFeatureID:  *SamplingFeatureID",TEXT($A4433,"0000"),
", SpecimenTypeCV:  ",CHAR(34),INDEX(Specimens[Specimen Type],$A4433),CHAR(34),
", SpecimenMediumCV:  ",INDEX(Specimens[Specimen Medium],$A4433),
", IsFieldSpecimen:  ",CHAR(34),INDEX(Specimens[Is Field Specimen?],$A4433),CHAR(34),"}"))</f>
        <v>#REF!</v>
      </c>
      <c r="N4433" t="e">
        <f>IF(COUNTA(SpatialOffsets[])=0,"", IF(INDEX(SpatialOffsets[Spatial Offset Type],$A4433)="","",
CONCATENATE("  - &amp;SpatialOffsetID",TEXT($A4433,"0000"),
" {","SpatialOffsetTypeCV:  ",CHAR(34),INDEX(SpatialOffsets[Spatial Offset Type],$A4433),CHAR(34),
", Offset1Value:  ",INDEX(SpatialOffsets[Offset 1 Value],$A4433),
", Offset1UnitID:  ",CHAR(34),INDEX(SpatialOffsets[Offset 1 Unit],$A4433),CHAR(34),
", Offset2Value:  ",INDEX(SpatialOffsets[Offset 2 Value],$A4433),
", Offset2UnitID:  ",CHAR(34),INDEX(SpatialOffsets[Offset 2 Unit],$A4433),CHAR(34),
", Offset3Value:  ",INDEX(SpatialOffsets[Offset 3 Value],$A4433),
", Offset3UnitID:  ",CHAR(34),INDEX(SpatialOffsets[Offset 3 Unit],$A4433),CHAR(34),,"}")))</f>
        <v>#REF!</v>
      </c>
      <c r="O4433" t="e">
        <f>IF(COUNTA(RelatedFeatures[])=0,"", IF(INDEX(RelatedFeatures[First Sampling Feature Code],$A4433)="","",
CONCATENATE("  - &amp;RelationID",TEXT($A4433,"0000"),
" {","SamplingFeatureID:  *SamplingFeatureID",TEXT(MATCH(INDEX(RelatedFeatures[First Sampling Feature Code],$A4433),SamplingFeatures[Feature Code],0),"0000"),
", RelationshipTypeCV:  ",CHAR(34),INDEX(RelatedFeatures[Relationship Type],$A4433),CHAR(34),
", RelatedFeatureID: *SamplingFeatureID",TEXT(MATCH(INDEX(RelatedFeatures[Second Sampling Feature Code],$A4433),SamplingFeatures[Feature Code],0),"0000"),
", SpatialOffsetID:  ",IF(INDEX(RelatedFeatures[Offset Number],$A4433)="","",CONCATENATE("*SpatialOffsetID",TEXT(INDEX(RelatedFeatures[Offset Number],$A4433),"0000"))),"}")))</f>
        <v>#REF!</v>
      </c>
      <c r="P4433" t="e">
        <f>IF(INDEX(Methods[Method Type],$A4433)="","",
CONCATENATE("  - &amp;MethodID",TEXT($A4433,"0000"),
" {","MethodTypeCV:  ",CHAR(34),INDEX(Methods[Method Type],$A4433),CHAR(34),
", MethodCode:  ",CHAR(34),INDEX(Methods[Method Code],$A4433),CHAR(34),
", MethodName:  ",CHAR(34),INDEX(Methods[Method Name],$A4433),CHAR(34),
", MethodDescription:  ",CHAR(34),INDEX(Methods[Method Description],$A4433),CHAR(34),
", MethodLink:  ",CHAR(34),INDEX(Methods[Method Link],$A4433),CHAR(34),
", OrganizationID: *OrganizationID",TEXT(MATCH(INDEX(Methods[Organization Name],$A4433),Organizations[Organization Name],0),"0000"),"}"))</f>
        <v>#REF!</v>
      </c>
      <c r="Q4433" t="e">
        <f>IF(INDEX(Variables[Variable Type],$A4433)="","",
CONCATENATE("  - &amp;VariableID",TEXT($A4433,"0000"),
" {","VariableTypeCV:  ",CHAR(34),INDEX(Variables[Variable Type],$A4433),CHAR(34),
", VariableCode:  ",CHAR(34),INDEX(Variables[Variable Code],$A4433),CHAR(34),
", VariableNameCV:  ",CHAR(34),INDEX(Variables[Variable Name],$A4433),CHAR(34),
", VariableDefinition:  ",CHAR(34),INDEX(Variables[Variable Definition],$A4433),CHAR(34),
", SpecciationCV:  ",CHAR(34),INDEX(Variables[Speciation],$A4433),CHAR(34),
", NoDataValue:  ",CHAR(34),INDEX(Variables[No Data Value],$A4433),CHAR(34),"}"))</f>
        <v>#REF!</v>
      </c>
    </row>
    <row r="4434" spans="1:17" x14ac:dyDescent="0.25">
      <c r="A4434">
        <v>4431</v>
      </c>
      <c r="D4434" t="e">
        <f>IF(INDEX(People[First Name],$A4434)="","",
CONCATENATE("  - &amp;PersonID",TEXT($A4434,"0000"),
" {","PersonFirstName:  ",CHAR(34),INDEX(People[First Name],$A4434),CHAR(34),
", PersonMiddleName:  ",CHAR(34),INDEX(People[Middle Name],$A4434),CHAR(34),
", PersonLastName:  ",CHAR(34),INDEX(People[Last Name],$A4434),CHAR(34),"}"))</f>
        <v>#REF!</v>
      </c>
      <c r="E4434" t="e">
        <f>IF(INDEX(Organizations[Organization Type '[CV']],$A4434)="","",
CONCATENATE("  - &amp;OrganizationID",TEXT($A4434,"0000"),
" {","OrganizationTypeCV:  ",CHAR(34),INDEX(Organizations[Organization Type '[CV']],$A4434),CHAR(34),
", OrganizationCode:  ",CHAR(34),INDEX(Organizations[Organization Code],$A4434),CHAR(34),
", OrganizationName:  ",CHAR(34),INDEX(Organizations[Organization Name],$A4434),CHAR(34),
", OrganizationDescription:  ",CHAR(34),INDEX(Organizations[Organization Description],$A4434),CHAR(34),
", OrganizationLink:  ",CHAR(34),INDEX(Organizations[Organization Link],$A4434),CHAR(34),"}"))</f>
        <v>#REF!</v>
      </c>
      <c r="F4434" t="e">
        <f>IF(INDEX(People[First Name],$A4434)="","",
CONCATENATE("  - &amp;AffiliationID",TEXT($A4434,"0000"),
" {PersonID: *PersonID",TEXT($A4434,"0000"),
", OrganizationID: *OrganizationID",TEXT(MATCH(INDEX(People[Organization Name],$A4434),Organizations[Organization Name],0),"0000"),
", IsPrimaryOrganizationContact: , AffiliationStartDate: , AffiliationEndDate: , PrimaryPhone: ",
", PrimaryEmail: ",CHAR(34),INDEX(People[Primary Email],$A4434),CHAR(34),
", PrimaryAddress: ",CHAR(34),INDEX(People[Primary Address],$A4434),CHAR(34),
", PersonLink: }"))</f>
        <v>#REF!</v>
      </c>
      <c r="H4434" t="e">
        <f>IF(COUNTA(CitationInformation)=0,"",IF(INDEX(AuthorList[Author Name],$A4434)="","",
CONCATENATE("  - &amp;AuthorListID",TEXT($A4434,"0000"),
"  {CitationID: *CitationID0001",
", PersonID: *PersonID",TEXT(MATCH(INDEX(AuthorList[Author Name],$A4434),People[Full Name],0),"0000"),
", AuthorOrder: ",INDEX(AuthorList[Author Number],$A4434),"}")))</f>
        <v>#REF!</v>
      </c>
      <c r="K4434" t="e">
        <f>IF(INDEX(SamplingFeatures[Feature Code],$A4434)="","",
CONCATENATE("  - &amp;SamplingFeatureID",TEXT($A4434,"0000"),
" {","SamplingFeatureUUID:  ",CHAR(34),INDEX(SamplingFeatures[Sampling Feature UUID],$A4434),CHAR(34),
", SamplingFeatureTypeCV:  ",CHAR(34),INDEX(SamplingFeatures[Sampling Feature Type],$A4434),CHAR(34),
", SamplingFeatureCode:  ",CHAR(34),INDEX(SamplingFeatures[Feature Code],$A4434),CHAR(34),
", SamplingFeatureName:  ",CHAR(34),INDEX(SamplingFeatures[Feature Name],$A4434),CHAR(34),
", SamplingFeatureDescription:  ",CHAR(34),INDEX(SamplingFeatures[Feature Description],$A4434),CHAR(34),
", SamplingFeatureGeotypeCV:  ",CHAR(34),INDEX(SamplingFeatures[Feature Geo Type],$A4434),CHAR(34),
", FeatureGeometry:  ",CHAR(34),INDEX(SamplingFeatures[Feature Geometry],$A4434),CHAR(34),
", Elevation_m:  ",CHAR(34),INDEX(SamplingFeatures[Elevation_m],$A4434),CHAR(34),
", ElevationDatumCV:  ",CHAR(34),ElevationDatum,CHAR(34),"}"))</f>
        <v>#REF!</v>
      </c>
      <c r="L4434" t="e">
        <f>IF(INDEX(SamplingFeatures[Sampling Feature Type],$A4434)&lt;&gt;"Site","",
CONCATENATE("  - &amp;SiteID",TEXT(SUMPRODUCT(--($L$3:$L4433&lt;&gt;"")),"0000"),
" {","SamplingFeatureID:  *SamplingFeatureID",TEXT($A4434,"0000"),
", SiteTypeCV:  ",CHAR(34),INDEX(Sites[Site Type],$A4434),CHAR(34),
", Latitude:  ",INDEX(Sites[Latitude],$A4434),
", Longitude:  ",INDEX(Sites[Longitude],$A4434),
", SRSName:  ",CHAR(34),LatLonDatum,CHAR(34),"}"))</f>
        <v>#REF!</v>
      </c>
      <c r="M4434" t="e">
        <f>IF(INDEX(SamplingFeatures[Sampling Feature Type],$A4434)&lt;&gt;"Specimen","",
CONCATENATE("  - &amp;SpecimenID",TEXT(SUMPRODUCT(--($M$3:$M4433&lt;&gt;"")),"0000"),
" {","SamplingFeatureID:  *SamplingFeatureID",TEXT($A4434,"0000"),
", SpecimenTypeCV:  ",CHAR(34),INDEX(Specimens[Specimen Type],$A4434),CHAR(34),
", SpecimenMediumCV:  ",INDEX(Specimens[Specimen Medium],$A4434),
", IsFieldSpecimen:  ",CHAR(34),INDEX(Specimens[Is Field Specimen?],$A4434),CHAR(34),"}"))</f>
        <v>#REF!</v>
      </c>
      <c r="N4434" t="e">
        <f>IF(COUNTA(SpatialOffsets[])=0,"", IF(INDEX(SpatialOffsets[Spatial Offset Type],$A4434)="","",
CONCATENATE("  - &amp;SpatialOffsetID",TEXT($A4434,"0000"),
" {","SpatialOffsetTypeCV:  ",CHAR(34),INDEX(SpatialOffsets[Spatial Offset Type],$A4434),CHAR(34),
", Offset1Value:  ",INDEX(SpatialOffsets[Offset 1 Value],$A4434),
", Offset1UnitID:  ",CHAR(34),INDEX(SpatialOffsets[Offset 1 Unit],$A4434),CHAR(34),
", Offset2Value:  ",INDEX(SpatialOffsets[Offset 2 Value],$A4434),
", Offset2UnitID:  ",CHAR(34),INDEX(SpatialOffsets[Offset 2 Unit],$A4434),CHAR(34),
", Offset3Value:  ",INDEX(SpatialOffsets[Offset 3 Value],$A4434),
", Offset3UnitID:  ",CHAR(34),INDEX(SpatialOffsets[Offset 3 Unit],$A4434),CHAR(34),,"}")))</f>
        <v>#REF!</v>
      </c>
      <c r="O4434" t="e">
        <f>IF(COUNTA(RelatedFeatures[])=0,"", IF(INDEX(RelatedFeatures[First Sampling Feature Code],$A4434)="","",
CONCATENATE("  - &amp;RelationID",TEXT($A4434,"0000"),
" {","SamplingFeatureID:  *SamplingFeatureID",TEXT(MATCH(INDEX(RelatedFeatures[First Sampling Feature Code],$A4434),SamplingFeatures[Feature Code],0),"0000"),
", RelationshipTypeCV:  ",CHAR(34),INDEX(RelatedFeatures[Relationship Type],$A4434),CHAR(34),
", RelatedFeatureID: *SamplingFeatureID",TEXT(MATCH(INDEX(RelatedFeatures[Second Sampling Feature Code],$A4434),SamplingFeatures[Feature Code],0),"0000"),
", SpatialOffsetID:  ",IF(INDEX(RelatedFeatures[Offset Number],$A4434)="","",CONCATENATE("*SpatialOffsetID",TEXT(INDEX(RelatedFeatures[Offset Number],$A4434),"0000"))),"}")))</f>
        <v>#REF!</v>
      </c>
      <c r="P4434" t="e">
        <f>IF(INDEX(Methods[Method Type],$A4434)="","",
CONCATENATE("  - &amp;MethodID",TEXT($A4434,"0000"),
" {","MethodTypeCV:  ",CHAR(34),INDEX(Methods[Method Type],$A4434),CHAR(34),
", MethodCode:  ",CHAR(34),INDEX(Methods[Method Code],$A4434),CHAR(34),
", MethodName:  ",CHAR(34),INDEX(Methods[Method Name],$A4434),CHAR(34),
", MethodDescription:  ",CHAR(34),INDEX(Methods[Method Description],$A4434),CHAR(34),
", MethodLink:  ",CHAR(34),INDEX(Methods[Method Link],$A4434),CHAR(34),
", OrganizationID: *OrganizationID",TEXT(MATCH(INDEX(Methods[Organization Name],$A4434),Organizations[Organization Name],0),"0000"),"}"))</f>
        <v>#REF!</v>
      </c>
      <c r="Q4434" t="e">
        <f>IF(INDEX(Variables[Variable Type],$A4434)="","",
CONCATENATE("  - &amp;VariableID",TEXT($A4434,"0000"),
" {","VariableTypeCV:  ",CHAR(34),INDEX(Variables[Variable Type],$A4434),CHAR(34),
", VariableCode:  ",CHAR(34),INDEX(Variables[Variable Code],$A4434),CHAR(34),
", VariableNameCV:  ",CHAR(34),INDEX(Variables[Variable Name],$A4434),CHAR(34),
", VariableDefinition:  ",CHAR(34),INDEX(Variables[Variable Definition],$A4434),CHAR(34),
", SpecciationCV:  ",CHAR(34),INDEX(Variables[Speciation],$A4434),CHAR(34),
", NoDataValue:  ",CHAR(34),INDEX(Variables[No Data Value],$A4434),CHAR(34),"}"))</f>
        <v>#REF!</v>
      </c>
    </row>
    <row r="4435" spans="1:17" x14ac:dyDescent="0.25">
      <c r="A4435">
        <v>4432</v>
      </c>
      <c r="D4435" t="e">
        <f>IF(INDEX(People[First Name],$A4435)="","",
CONCATENATE("  - &amp;PersonID",TEXT($A4435,"0000"),
" {","PersonFirstName:  ",CHAR(34),INDEX(People[First Name],$A4435),CHAR(34),
", PersonMiddleName:  ",CHAR(34),INDEX(People[Middle Name],$A4435),CHAR(34),
", PersonLastName:  ",CHAR(34),INDEX(People[Last Name],$A4435),CHAR(34),"}"))</f>
        <v>#REF!</v>
      </c>
      <c r="E4435" t="e">
        <f>IF(INDEX(Organizations[Organization Type '[CV']],$A4435)="","",
CONCATENATE("  - &amp;OrganizationID",TEXT($A4435,"0000"),
" {","OrganizationTypeCV:  ",CHAR(34),INDEX(Organizations[Organization Type '[CV']],$A4435),CHAR(34),
", OrganizationCode:  ",CHAR(34),INDEX(Organizations[Organization Code],$A4435),CHAR(34),
", OrganizationName:  ",CHAR(34),INDEX(Organizations[Organization Name],$A4435),CHAR(34),
", OrganizationDescription:  ",CHAR(34),INDEX(Organizations[Organization Description],$A4435),CHAR(34),
", OrganizationLink:  ",CHAR(34),INDEX(Organizations[Organization Link],$A4435),CHAR(34),"}"))</f>
        <v>#REF!</v>
      </c>
      <c r="F4435" t="e">
        <f>IF(INDEX(People[First Name],$A4435)="","",
CONCATENATE("  - &amp;AffiliationID",TEXT($A4435,"0000"),
" {PersonID: *PersonID",TEXT($A4435,"0000"),
", OrganizationID: *OrganizationID",TEXT(MATCH(INDEX(People[Organization Name],$A4435),Organizations[Organization Name],0),"0000"),
", IsPrimaryOrganizationContact: , AffiliationStartDate: , AffiliationEndDate: , PrimaryPhone: ",
", PrimaryEmail: ",CHAR(34),INDEX(People[Primary Email],$A4435),CHAR(34),
", PrimaryAddress: ",CHAR(34),INDEX(People[Primary Address],$A4435),CHAR(34),
", PersonLink: }"))</f>
        <v>#REF!</v>
      </c>
      <c r="H4435" t="e">
        <f>IF(COUNTA(CitationInformation)=0,"",IF(INDEX(AuthorList[Author Name],$A4435)="","",
CONCATENATE("  - &amp;AuthorListID",TEXT($A4435,"0000"),
"  {CitationID: *CitationID0001",
", PersonID: *PersonID",TEXT(MATCH(INDEX(AuthorList[Author Name],$A4435),People[Full Name],0),"0000"),
", AuthorOrder: ",INDEX(AuthorList[Author Number],$A4435),"}")))</f>
        <v>#REF!</v>
      </c>
      <c r="K4435" t="e">
        <f>IF(INDEX(SamplingFeatures[Feature Code],$A4435)="","",
CONCATENATE("  - &amp;SamplingFeatureID",TEXT($A4435,"0000"),
" {","SamplingFeatureUUID:  ",CHAR(34),INDEX(SamplingFeatures[Sampling Feature UUID],$A4435),CHAR(34),
", SamplingFeatureTypeCV:  ",CHAR(34),INDEX(SamplingFeatures[Sampling Feature Type],$A4435),CHAR(34),
", SamplingFeatureCode:  ",CHAR(34),INDEX(SamplingFeatures[Feature Code],$A4435),CHAR(34),
", SamplingFeatureName:  ",CHAR(34),INDEX(SamplingFeatures[Feature Name],$A4435),CHAR(34),
", SamplingFeatureDescription:  ",CHAR(34),INDEX(SamplingFeatures[Feature Description],$A4435),CHAR(34),
", SamplingFeatureGeotypeCV:  ",CHAR(34),INDEX(SamplingFeatures[Feature Geo Type],$A4435),CHAR(34),
", FeatureGeometry:  ",CHAR(34),INDEX(SamplingFeatures[Feature Geometry],$A4435),CHAR(34),
", Elevation_m:  ",CHAR(34),INDEX(SamplingFeatures[Elevation_m],$A4435),CHAR(34),
", ElevationDatumCV:  ",CHAR(34),ElevationDatum,CHAR(34),"}"))</f>
        <v>#REF!</v>
      </c>
      <c r="L4435" t="e">
        <f>IF(INDEX(SamplingFeatures[Sampling Feature Type],$A4435)&lt;&gt;"Site","",
CONCATENATE("  - &amp;SiteID",TEXT(SUMPRODUCT(--($L$3:$L4434&lt;&gt;"")),"0000"),
" {","SamplingFeatureID:  *SamplingFeatureID",TEXT($A4435,"0000"),
", SiteTypeCV:  ",CHAR(34),INDEX(Sites[Site Type],$A4435),CHAR(34),
", Latitude:  ",INDEX(Sites[Latitude],$A4435),
", Longitude:  ",INDEX(Sites[Longitude],$A4435),
", SRSName:  ",CHAR(34),LatLonDatum,CHAR(34),"}"))</f>
        <v>#REF!</v>
      </c>
      <c r="M4435" t="e">
        <f>IF(INDEX(SamplingFeatures[Sampling Feature Type],$A4435)&lt;&gt;"Specimen","",
CONCATENATE("  - &amp;SpecimenID",TEXT(SUMPRODUCT(--($M$3:$M4434&lt;&gt;"")),"0000"),
" {","SamplingFeatureID:  *SamplingFeatureID",TEXT($A4435,"0000"),
", SpecimenTypeCV:  ",CHAR(34),INDEX(Specimens[Specimen Type],$A4435),CHAR(34),
", SpecimenMediumCV:  ",INDEX(Specimens[Specimen Medium],$A4435),
", IsFieldSpecimen:  ",CHAR(34),INDEX(Specimens[Is Field Specimen?],$A4435),CHAR(34),"}"))</f>
        <v>#REF!</v>
      </c>
      <c r="N4435" t="e">
        <f>IF(COUNTA(SpatialOffsets[])=0,"", IF(INDEX(SpatialOffsets[Spatial Offset Type],$A4435)="","",
CONCATENATE("  - &amp;SpatialOffsetID",TEXT($A4435,"0000"),
" {","SpatialOffsetTypeCV:  ",CHAR(34),INDEX(SpatialOffsets[Spatial Offset Type],$A4435),CHAR(34),
", Offset1Value:  ",INDEX(SpatialOffsets[Offset 1 Value],$A4435),
", Offset1UnitID:  ",CHAR(34),INDEX(SpatialOffsets[Offset 1 Unit],$A4435),CHAR(34),
", Offset2Value:  ",INDEX(SpatialOffsets[Offset 2 Value],$A4435),
", Offset2UnitID:  ",CHAR(34),INDEX(SpatialOffsets[Offset 2 Unit],$A4435),CHAR(34),
", Offset3Value:  ",INDEX(SpatialOffsets[Offset 3 Value],$A4435),
", Offset3UnitID:  ",CHAR(34),INDEX(SpatialOffsets[Offset 3 Unit],$A4435),CHAR(34),,"}")))</f>
        <v>#REF!</v>
      </c>
      <c r="O4435" t="e">
        <f>IF(COUNTA(RelatedFeatures[])=0,"", IF(INDEX(RelatedFeatures[First Sampling Feature Code],$A4435)="","",
CONCATENATE("  - &amp;RelationID",TEXT($A4435,"0000"),
" {","SamplingFeatureID:  *SamplingFeatureID",TEXT(MATCH(INDEX(RelatedFeatures[First Sampling Feature Code],$A4435),SamplingFeatures[Feature Code],0),"0000"),
", RelationshipTypeCV:  ",CHAR(34),INDEX(RelatedFeatures[Relationship Type],$A4435),CHAR(34),
", RelatedFeatureID: *SamplingFeatureID",TEXT(MATCH(INDEX(RelatedFeatures[Second Sampling Feature Code],$A4435),SamplingFeatures[Feature Code],0),"0000"),
", SpatialOffsetID:  ",IF(INDEX(RelatedFeatures[Offset Number],$A4435)="","",CONCATENATE("*SpatialOffsetID",TEXT(INDEX(RelatedFeatures[Offset Number],$A4435),"0000"))),"}")))</f>
        <v>#REF!</v>
      </c>
      <c r="P4435" t="e">
        <f>IF(INDEX(Methods[Method Type],$A4435)="","",
CONCATENATE("  - &amp;MethodID",TEXT($A4435,"0000"),
" {","MethodTypeCV:  ",CHAR(34),INDEX(Methods[Method Type],$A4435),CHAR(34),
", MethodCode:  ",CHAR(34),INDEX(Methods[Method Code],$A4435),CHAR(34),
", MethodName:  ",CHAR(34),INDEX(Methods[Method Name],$A4435),CHAR(34),
", MethodDescription:  ",CHAR(34),INDEX(Methods[Method Description],$A4435),CHAR(34),
", MethodLink:  ",CHAR(34),INDEX(Methods[Method Link],$A4435),CHAR(34),
", OrganizationID: *OrganizationID",TEXT(MATCH(INDEX(Methods[Organization Name],$A4435),Organizations[Organization Name],0),"0000"),"}"))</f>
        <v>#REF!</v>
      </c>
      <c r="Q4435" t="e">
        <f>IF(INDEX(Variables[Variable Type],$A4435)="","",
CONCATENATE("  - &amp;VariableID",TEXT($A4435,"0000"),
" {","VariableTypeCV:  ",CHAR(34),INDEX(Variables[Variable Type],$A4435),CHAR(34),
", VariableCode:  ",CHAR(34),INDEX(Variables[Variable Code],$A4435),CHAR(34),
", VariableNameCV:  ",CHAR(34),INDEX(Variables[Variable Name],$A4435),CHAR(34),
", VariableDefinition:  ",CHAR(34),INDEX(Variables[Variable Definition],$A4435),CHAR(34),
", SpecciationCV:  ",CHAR(34),INDEX(Variables[Speciation],$A4435),CHAR(34),
", NoDataValue:  ",CHAR(34),INDEX(Variables[No Data Value],$A4435),CHAR(34),"}"))</f>
        <v>#REF!</v>
      </c>
    </row>
    <row r="4436" spans="1:17" x14ac:dyDescent="0.25">
      <c r="A4436">
        <v>4433</v>
      </c>
      <c r="D4436" t="e">
        <f>IF(INDEX(People[First Name],$A4436)="","",
CONCATENATE("  - &amp;PersonID",TEXT($A4436,"0000"),
" {","PersonFirstName:  ",CHAR(34),INDEX(People[First Name],$A4436),CHAR(34),
", PersonMiddleName:  ",CHAR(34),INDEX(People[Middle Name],$A4436),CHAR(34),
", PersonLastName:  ",CHAR(34),INDEX(People[Last Name],$A4436),CHAR(34),"}"))</f>
        <v>#REF!</v>
      </c>
      <c r="E4436" t="e">
        <f>IF(INDEX(Organizations[Organization Type '[CV']],$A4436)="","",
CONCATENATE("  - &amp;OrganizationID",TEXT($A4436,"0000"),
" {","OrganizationTypeCV:  ",CHAR(34),INDEX(Organizations[Organization Type '[CV']],$A4436),CHAR(34),
", OrganizationCode:  ",CHAR(34),INDEX(Organizations[Organization Code],$A4436),CHAR(34),
", OrganizationName:  ",CHAR(34),INDEX(Organizations[Organization Name],$A4436),CHAR(34),
", OrganizationDescription:  ",CHAR(34),INDEX(Organizations[Organization Description],$A4436),CHAR(34),
", OrganizationLink:  ",CHAR(34),INDEX(Organizations[Organization Link],$A4436),CHAR(34),"}"))</f>
        <v>#REF!</v>
      </c>
      <c r="F4436" t="e">
        <f>IF(INDEX(People[First Name],$A4436)="","",
CONCATENATE("  - &amp;AffiliationID",TEXT($A4436,"0000"),
" {PersonID: *PersonID",TEXT($A4436,"0000"),
", OrganizationID: *OrganizationID",TEXT(MATCH(INDEX(People[Organization Name],$A4436),Organizations[Organization Name],0),"0000"),
", IsPrimaryOrganizationContact: , AffiliationStartDate: , AffiliationEndDate: , PrimaryPhone: ",
", PrimaryEmail: ",CHAR(34),INDEX(People[Primary Email],$A4436),CHAR(34),
", PrimaryAddress: ",CHAR(34),INDEX(People[Primary Address],$A4436),CHAR(34),
", PersonLink: }"))</f>
        <v>#REF!</v>
      </c>
      <c r="H4436" t="e">
        <f>IF(COUNTA(CitationInformation)=0,"",IF(INDEX(AuthorList[Author Name],$A4436)="","",
CONCATENATE("  - &amp;AuthorListID",TEXT($A4436,"0000"),
"  {CitationID: *CitationID0001",
", PersonID: *PersonID",TEXT(MATCH(INDEX(AuthorList[Author Name],$A4436),People[Full Name],0),"0000"),
", AuthorOrder: ",INDEX(AuthorList[Author Number],$A4436),"}")))</f>
        <v>#REF!</v>
      </c>
      <c r="K4436" t="e">
        <f>IF(INDEX(SamplingFeatures[Feature Code],$A4436)="","",
CONCATENATE("  - &amp;SamplingFeatureID",TEXT($A4436,"0000"),
" {","SamplingFeatureUUID:  ",CHAR(34),INDEX(SamplingFeatures[Sampling Feature UUID],$A4436),CHAR(34),
", SamplingFeatureTypeCV:  ",CHAR(34),INDEX(SamplingFeatures[Sampling Feature Type],$A4436),CHAR(34),
", SamplingFeatureCode:  ",CHAR(34),INDEX(SamplingFeatures[Feature Code],$A4436),CHAR(34),
", SamplingFeatureName:  ",CHAR(34),INDEX(SamplingFeatures[Feature Name],$A4436),CHAR(34),
", SamplingFeatureDescription:  ",CHAR(34),INDEX(SamplingFeatures[Feature Description],$A4436),CHAR(34),
", SamplingFeatureGeotypeCV:  ",CHAR(34),INDEX(SamplingFeatures[Feature Geo Type],$A4436),CHAR(34),
", FeatureGeometry:  ",CHAR(34),INDEX(SamplingFeatures[Feature Geometry],$A4436),CHAR(34),
", Elevation_m:  ",CHAR(34),INDEX(SamplingFeatures[Elevation_m],$A4436),CHAR(34),
", ElevationDatumCV:  ",CHAR(34),ElevationDatum,CHAR(34),"}"))</f>
        <v>#REF!</v>
      </c>
      <c r="L4436" t="e">
        <f>IF(INDEX(SamplingFeatures[Sampling Feature Type],$A4436)&lt;&gt;"Site","",
CONCATENATE("  - &amp;SiteID",TEXT(SUMPRODUCT(--($L$3:$L4435&lt;&gt;"")),"0000"),
" {","SamplingFeatureID:  *SamplingFeatureID",TEXT($A4436,"0000"),
", SiteTypeCV:  ",CHAR(34),INDEX(Sites[Site Type],$A4436),CHAR(34),
", Latitude:  ",INDEX(Sites[Latitude],$A4436),
", Longitude:  ",INDEX(Sites[Longitude],$A4436),
", SRSName:  ",CHAR(34),LatLonDatum,CHAR(34),"}"))</f>
        <v>#REF!</v>
      </c>
      <c r="M4436" t="e">
        <f>IF(INDEX(SamplingFeatures[Sampling Feature Type],$A4436)&lt;&gt;"Specimen","",
CONCATENATE("  - &amp;SpecimenID",TEXT(SUMPRODUCT(--($M$3:$M4435&lt;&gt;"")),"0000"),
" {","SamplingFeatureID:  *SamplingFeatureID",TEXT($A4436,"0000"),
", SpecimenTypeCV:  ",CHAR(34),INDEX(Specimens[Specimen Type],$A4436),CHAR(34),
", SpecimenMediumCV:  ",INDEX(Specimens[Specimen Medium],$A4436),
", IsFieldSpecimen:  ",CHAR(34),INDEX(Specimens[Is Field Specimen?],$A4436),CHAR(34),"}"))</f>
        <v>#REF!</v>
      </c>
      <c r="N4436" t="e">
        <f>IF(COUNTA(SpatialOffsets[])=0,"", IF(INDEX(SpatialOffsets[Spatial Offset Type],$A4436)="","",
CONCATENATE("  - &amp;SpatialOffsetID",TEXT($A4436,"0000"),
" {","SpatialOffsetTypeCV:  ",CHAR(34),INDEX(SpatialOffsets[Spatial Offset Type],$A4436),CHAR(34),
", Offset1Value:  ",INDEX(SpatialOffsets[Offset 1 Value],$A4436),
", Offset1UnitID:  ",CHAR(34),INDEX(SpatialOffsets[Offset 1 Unit],$A4436),CHAR(34),
", Offset2Value:  ",INDEX(SpatialOffsets[Offset 2 Value],$A4436),
", Offset2UnitID:  ",CHAR(34),INDEX(SpatialOffsets[Offset 2 Unit],$A4436),CHAR(34),
", Offset3Value:  ",INDEX(SpatialOffsets[Offset 3 Value],$A4436),
", Offset3UnitID:  ",CHAR(34),INDEX(SpatialOffsets[Offset 3 Unit],$A4436),CHAR(34),,"}")))</f>
        <v>#REF!</v>
      </c>
      <c r="O4436" t="e">
        <f>IF(COUNTA(RelatedFeatures[])=0,"", IF(INDEX(RelatedFeatures[First Sampling Feature Code],$A4436)="","",
CONCATENATE("  - &amp;RelationID",TEXT($A4436,"0000"),
" {","SamplingFeatureID:  *SamplingFeatureID",TEXT(MATCH(INDEX(RelatedFeatures[First Sampling Feature Code],$A4436),SamplingFeatures[Feature Code],0),"0000"),
", RelationshipTypeCV:  ",CHAR(34),INDEX(RelatedFeatures[Relationship Type],$A4436),CHAR(34),
", RelatedFeatureID: *SamplingFeatureID",TEXT(MATCH(INDEX(RelatedFeatures[Second Sampling Feature Code],$A4436),SamplingFeatures[Feature Code],0),"0000"),
", SpatialOffsetID:  ",IF(INDEX(RelatedFeatures[Offset Number],$A4436)="","",CONCATENATE("*SpatialOffsetID",TEXT(INDEX(RelatedFeatures[Offset Number],$A4436),"0000"))),"}")))</f>
        <v>#REF!</v>
      </c>
      <c r="P4436" t="e">
        <f>IF(INDEX(Methods[Method Type],$A4436)="","",
CONCATENATE("  - &amp;MethodID",TEXT($A4436,"0000"),
" {","MethodTypeCV:  ",CHAR(34),INDEX(Methods[Method Type],$A4436),CHAR(34),
", MethodCode:  ",CHAR(34),INDEX(Methods[Method Code],$A4436),CHAR(34),
", MethodName:  ",CHAR(34),INDEX(Methods[Method Name],$A4436),CHAR(34),
", MethodDescription:  ",CHAR(34),INDEX(Methods[Method Description],$A4436),CHAR(34),
", MethodLink:  ",CHAR(34),INDEX(Methods[Method Link],$A4436),CHAR(34),
", OrganizationID: *OrganizationID",TEXT(MATCH(INDEX(Methods[Organization Name],$A4436),Organizations[Organization Name],0),"0000"),"}"))</f>
        <v>#REF!</v>
      </c>
      <c r="Q4436" t="e">
        <f>IF(INDEX(Variables[Variable Type],$A4436)="","",
CONCATENATE("  - &amp;VariableID",TEXT($A4436,"0000"),
" {","VariableTypeCV:  ",CHAR(34),INDEX(Variables[Variable Type],$A4436),CHAR(34),
", VariableCode:  ",CHAR(34),INDEX(Variables[Variable Code],$A4436),CHAR(34),
", VariableNameCV:  ",CHAR(34),INDEX(Variables[Variable Name],$A4436),CHAR(34),
", VariableDefinition:  ",CHAR(34),INDEX(Variables[Variable Definition],$A4436),CHAR(34),
", SpecciationCV:  ",CHAR(34),INDEX(Variables[Speciation],$A4436),CHAR(34),
", NoDataValue:  ",CHAR(34),INDEX(Variables[No Data Value],$A4436),CHAR(34),"}"))</f>
        <v>#REF!</v>
      </c>
    </row>
    <row r="4437" spans="1:17" x14ac:dyDescent="0.25">
      <c r="A4437">
        <v>4434</v>
      </c>
      <c r="D4437" t="e">
        <f>IF(INDEX(People[First Name],$A4437)="","",
CONCATENATE("  - &amp;PersonID",TEXT($A4437,"0000"),
" {","PersonFirstName:  ",CHAR(34),INDEX(People[First Name],$A4437),CHAR(34),
", PersonMiddleName:  ",CHAR(34),INDEX(People[Middle Name],$A4437),CHAR(34),
", PersonLastName:  ",CHAR(34),INDEX(People[Last Name],$A4437),CHAR(34),"}"))</f>
        <v>#REF!</v>
      </c>
      <c r="E4437" t="e">
        <f>IF(INDEX(Organizations[Organization Type '[CV']],$A4437)="","",
CONCATENATE("  - &amp;OrganizationID",TEXT($A4437,"0000"),
" {","OrganizationTypeCV:  ",CHAR(34),INDEX(Organizations[Organization Type '[CV']],$A4437),CHAR(34),
", OrganizationCode:  ",CHAR(34),INDEX(Organizations[Organization Code],$A4437),CHAR(34),
", OrganizationName:  ",CHAR(34),INDEX(Organizations[Organization Name],$A4437),CHAR(34),
", OrganizationDescription:  ",CHAR(34),INDEX(Organizations[Organization Description],$A4437),CHAR(34),
", OrganizationLink:  ",CHAR(34),INDEX(Organizations[Organization Link],$A4437),CHAR(34),"}"))</f>
        <v>#REF!</v>
      </c>
      <c r="F4437" t="e">
        <f>IF(INDEX(People[First Name],$A4437)="","",
CONCATENATE("  - &amp;AffiliationID",TEXT($A4437,"0000"),
" {PersonID: *PersonID",TEXT($A4437,"0000"),
", OrganizationID: *OrganizationID",TEXT(MATCH(INDEX(People[Organization Name],$A4437),Organizations[Organization Name],0),"0000"),
", IsPrimaryOrganizationContact: , AffiliationStartDate: , AffiliationEndDate: , PrimaryPhone: ",
", PrimaryEmail: ",CHAR(34),INDEX(People[Primary Email],$A4437),CHAR(34),
", PrimaryAddress: ",CHAR(34),INDEX(People[Primary Address],$A4437),CHAR(34),
", PersonLink: }"))</f>
        <v>#REF!</v>
      </c>
      <c r="H4437" t="e">
        <f>IF(COUNTA(CitationInformation)=0,"",IF(INDEX(AuthorList[Author Name],$A4437)="","",
CONCATENATE("  - &amp;AuthorListID",TEXT($A4437,"0000"),
"  {CitationID: *CitationID0001",
", PersonID: *PersonID",TEXT(MATCH(INDEX(AuthorList[Author Name],$A4437),People[Full Name],0),"0000"),
", AuthorOrder: ",INDEX(AuthorList[Author Number],$A4437),"}")))</f>
        <v>#REF!</v>
      </c>
      <c r="K4437" t="e">
        <f>IF(INDEX(SamplingFeatures[Feature Code],$A4437)="","",
CONCATENATE("  - &amp;SamplingFeatureID",TEXT($A4437,"0000"),
" {","SamplingFeatureUUID:  ",CHAR(34),INDEX(SamplingFeatures[Sampling Feature UUID],$A4437),CHAR(34),
", SamplingFeatureTypeCV:  ",CHAR(34),INDEX(SamplingFeatures[Sampling Feature Type],$A4437),CHAR(34),
", SamplingFeatureCode:  ",CHAR(34),INDEX(SamplingFeatures[Feature Code],$A4437),CHAR(34),
", SamplingFeatureName:  ",CHAR(34),INDEX(SamplingFeatures[Feature Name],$A4437),CHAR(34),
", SamplingFeatureDescription:  ",CHAR(34),INDEX(SamplingFeatures[Feature Description],$A4437),CHAR(34),
", SamplingFeatureGeotypeCV:  ",CHAR(34),INDEX(SamplingFeatures[Feature Geo Type],$A4437),CHAR(34),
", FeatureGeometry:  ",CHAR(34),INDEX(SamplingFeatures[Feature Geometry],$A4437),CHAR(34),
", Elevation_m:  ",CHAR(34),INDEX(SamplingFeatures[Elevation_m],$A4437),CHAR(34),
", ElevationDatumCV:  ",CHAR(34),ElevationDatum,CHAR(34),"}"))</f>
        <v>#REF!</v>
      </c>
      <c r="L4437" t="e">
        <f>IF(INDEX(SamplingFeatures[Sampling Feature Type],$A4437)&lt;&gt;"Site","",
CONCATENATE("  - &amp;SiteID",TEXT(SUMPRODUCT(--($L$3:$L4436&lt;&gt;"")),"0000"),
" {","SamplingFeatureID:  *SamplingFeatureID",TEXT($A4437,"0000"),
", SiteTypeCV:  ",CHAR(34),INDEX(Sites[Site Type],$A4437),CHAR(34),
", Latitude:  ",INDEX(Sites[Latitude],$A4437),
", Longitude:  ",INDEX(Sites[Longitude],$A4437),
", SRSName:  ",CHAR(34),LatLonDatum,CHAR(34),"}"))</f>
        <v>#REF!</v>
      </c>
      <c r="M4437" t="e">
        <f>IF(INDEX(SamplingFeatures[Sampling Feature Type],$A4437)&lt;&gt;"Specimen","",
CONCATENATE("  - &amp;SpecimenID",TEXT(SUMPRODUCT(--($M$3:$M4436&lt;&gt;"")),"0000"),
" {","SamplingFeatureID:  *SamplingFeatureID",TEXT($A4437,"0000"),
", SpecimenTypeCV:  ",CHAR(34),INDEX(Specimens[Specimen Type],$A4437),CHAR(34),
", SpecimenMediumCV:  ",INDEX(Specimens[Specimen Medium],$A4437),
", IsFieldSpecimen:  ",CHAR(34),INDEX(Specimens[Is Field Specimen?],$A4437),CHAR(34),"}"))</f>
        <v>#REF!</v>
      </c>
      <c r="N4437" t="e">
        <f>IF(COUNTA(SpatialOffsets[])=0,"", IF(INDEX(SpatialOffsets[Spatial Offset Type],$A4437)="","",
CONCATENATE("  - &amp;SpatialOffsetID",TEXT($A4437,"0000"),
" {","SpatialOffsetTypeCV:  ",CHAR(34),INDEX(SpatialOffsets[Spatial Offset Type],$A4437),CHAR(34),
", Offset1Value:  ",INDEX(SpatialOffsets[Offset 1 Value],$A4437),
", Offset1UnitID:  ",CHAR(34),INDEX(SpatialOffsets[Offset 1 Unit],$A4437),CHAR(34),
", Offset2Value:  ",INDEX(SpatialOffsets[Offset 2 Value],$A4437),
", Offset2UnitID:  ",CHAR(34),INDEX(SpatialOffsets[Offset 2 Unit],$A4437),CHAR(34),
", Offset3Value:  ",INDEX(SpatialOffsets[Offset 3 Value],$A4437),
", Offset3UnitID:  ",CHAR(34),INDEX(SpatialOffsets[Offset 3 Unit],$A4437),CHAR(34),,"}")))</f>
        <v>#REF!</v>
      </c>
      <c r="O4437" t="e">
        <f>IF(COUNTA(RelatedFeatures[])=0,"", IF(INDEX(RelatedFeatures[First Sampling Feature Code],$A4437)="","",
CONCATENATE("  - &amp;RelationID",TEXT($A4437,"0000"),
" {","SamplingFeatureID:  *SamplingFeatureID",TEXT(MATCH(INDEX(RelatedFeatures[First Sampling Feature Code],$A4437),SamplingFeatures[Feature Code],0),"0000"),
", RelationshipTypeCV:  ",CHAR(34),INDEX(RelatedFeatures[Relationship Type],$A4437),CHAR(34),
", RelatedFeatureID: *SamplingFeatureID",TEXT(MATCH(INDEX(RelatedFeatures[Second Sampling Feature Code],$A4437),SamplingFeatures[Feature Code],0),"0000"),
", SpatialOffsetID:  ",IF(INDEX(RelatedFeatures[Offset Number],$A4437)="","",CONCATENATE("*SpatialOffsetID",TEXT(INDEX(RelatedFeatures[Offset Number],$A4437),"0000"))),"}")))</f>
        <v>#REF!</v>
      </c>
      <c r="P4437" t="e">
        <f>IF(INDEX(Methods[Method Type],$A4437)="","",
CONCATENATE("  - &amp;MethodID",TEXT($A4437,"0000"),
" {","MethodTypeCV:  ",CHAR(34),INDEX(Methods[Method Type],$A4437),CHAR(34),
", MethodCode:  ",CHAR(34),INDEX(Methods[Method Code],$A4437),CHAR(34),
", MethodName:  ",CHAR(34),INDEX(Methods[Method Name],$A4437),CHAR(34),
", MethodDescription:  ",CHAR(34),INDEX(Methods[Method Description],$A4437),CHAR(34),
", MethodLink:  ",CHAR(34),INDEX(Methods[Method Link],$A4437),CHAR(34),
", OrganizationID: *OrganizationID",TEXT(MATCH(INDEX(Methods[Organization Name],$A4437),Organizations[Organization Name],0),"0000"),"}"))</f>
        <v>#REF!</v>
      </c>
      <c r="Q4437" t="e">
        <f>IF(INDEX(Variables[Variable Type],$A4437)="","",
CONCATENATE("  - &amp;VariableID",TEXT($A4437,"0000"),
" {","VariableTypeCV:  ",CHAR(34),INDEX(Variables[Variable Type],$A4437),CHAR(34),
", VariableCode:  ",CHAR(34),INDEX(Variables[Variable Code],$A4437),CHAR(34),
", VariableNameCV:  ",CHAR(34),INDEX(Variables[Variable Name],$A4437),CHAR(34),
", VariableDefinition:  ",CHAR(34),INDEX(Variables[Variable Definition],$A4437),CHAR(34),
", SpecciationCV:  ",CHAR(34),INDEX(Variables[Speciation],$A4437),CHAR(34),
", NoDataValue:  ",CHAR(34),INDEX(Variables[No Data Value],$A4437),CHAR(34),"}"))</f>
        <v>#REF!</v>
      </c>
    </row>
    <row r="4438" spans="1:17" x14ac:dyDescent="0.25">
      <c r="A4438">
        <v>4435</v>
      </c>
      <c r="D4438" t="e">
        <f>IF(INDEX(People[First Name],$A4438)="","",
CONCATENATE("  - &amp;PersonID",TEXT($A4438,"0000"),
" {","PersonFirstName:  ",CHAR(34),INDEX(People[First Name],$A4438),CHAR(34),
", PersonMiddleName:  ",CHAR(34),INDEX(People[Middle Name],$A4438),CHAR(34),
", PersonLastName:  ",CHAR(34),INDEX(People[Last Name],$A4438),CHAR(34),"}"))</f>
        <v>#REF!</v>
      </c>
      <c r="E4438" t="e">
        <f>IF(INDEX(Organizations[Organization Type '[CV']],$A4438)="","",
CONCATENATE("  - &amp;OrganizationID",TEXT($A4438,"0000"),
" {","OrganizationTypeCV:  ",CHAR(34),INDEX(Organizations[Organization Type '[CV']],$A4438),CHAR(34),
", OrganizationCode:  ",CHAR(34),INDEX(Organizations[Organization Code],$A4438),CHAR(34),
", OrganizationName:  ",CHAR(34),INDEX(Organizations[Organization Name],$A4438),CHAR(34),
", OrganizationDescription:  ",CHAR(34),INDEX(Organizations[Organization Description],$A4438),CHAR(34),
", OrganizationLink:  ",CHAR(34),INDEX(Organizations[Organization Link],$A4438),CHAR(34),"}"))</f>
        <v>#REF!</v>
      </c>
      <c r="F4438" t="e">
        <f>IF(INDEX(People[First Name],$A4438)="","",
CONCATENATE("  - &amp;AffiliationID",TEXT($A4438,"0000"),
" {PersonID: *PersonID",TEXT($A4438,"0000"),
", OrganizationID: *OrganizationID",TEXT(MATCH(INDEX(People[Organization Name],$A4438),Organizations[Organization Name],0),"0000"),
", IsPrimaryOrganizationContact: , AffiliationStartDate: , AffiliationEndDate: , PrimaryPhone: ",
", PrimaryEmail: ",CHAR(34),INDEX(People[Primary Email],$A4438),CHAR(34),
", PrimaryAddress: ",CHAR(34),INDEX(People[Primary Address],$A4438),CHAR(34),
", PersonLink: }"))</f>
        <v>#REF!</v>
      </c>
      <c r="H4438" t="e">
        <f>IF(COUNTA(CitationInformation)=0,"",IF(INDEX(AuthorList[Author Name],$A4438)="","",
CONCATENATE("  - &amp;AuthorListID",TEXT($A4438,"0000"),
"  {CitationID: *CitationID0001",
", PersonID: *PersonID",TEXT(MATCH(INDEX(AuthorList[Author Name],$A4438),People[Full Name],0),"0000"),
", AuthorOrder: ",INDEX(AuthorList[Author Number],$A4438),"}")))</f>
        <v>#REF!</v>
      </c>
      <c r="K4438" t="e">
        <f>IF(INDEX(SamplingFeatures[Feature Code],$A4438)="","",
CONCATENATE("  - &amp;SamplingFeatureID",TEXT($A4438,"0000"),
" {","SamplingFeatureUUID:  ",CHAR(34),INDEX(SamplingFeatures[Sampling Feature UUID],$A4438),CHAR(34),
", SamplingFeatureTypeCV:  ",CHAR(34),INDEX(SamplingFeatures[Sampling Feature Type],$A4438),CHAR(34),
", SamplingFeatureCode:  ",CHAR(34),INDEX(SamplingFeatures[Feature Code],$A4438),CHAR(34),
", SamplingFeatureName:  ",CHAR(34),INDEX(SamplingFeatures[Feature Name],$A4438),CHAR(34),
", SamplingFeatureDescription:  ",CHAR(34),INDEX(SamplingFeatures[Feature Description],$A4438),CHAR(34),
", SamplingFeatureGeotypeCV:  ",CHAR(34),INDEX(SamplingFeatures[Feature Geo Type],$A4438),CHAR(34),
", FeatureGeometry:  ",CHAR(34),INDEX(SamplingFeatures[Feature Geometry],$A4438),CHAR(34),
", Elevation_m:  ",CHAR(34),INDEX(SamplingFeatures[Elevation_m],$A4438),CHAR(34),
", ElevationDatumCV:  ",CHAR(34),ElevationDatum,CHAR(34),"}"))</f>
        <v>#REF!</v>
      </c>
      <c r="L4438" t="e">
        <f>IF(INDEX(SamplingFeatures[Sampling Feature Type],$A4438)&lt;&gt;"Site","",
CONCATENATE("  - &amp;SiteID",TEXT(SUMPRODUCT(--($L$3:$L4437&lt;&gt;"")),"0000"),
" {","SamplingFeatureID:  *SamplingFeatureID",TEXT($A4438,"0000"),
", SiteTypeCV:  ",CHAR(34),INDEX(Sites[Site Type],$A4438),CHAR(34),
", Latitude:  ",INDEX(Sites[Latitude],$A4438),
", Longitude:  ",INDEX(Sites[Longitude],$A4438),
", SRSName:  ",CHAR(34),LatLonDatum,CHAR(34),"}"))</f>
        <v>#REF!</v>
      </c>
      <c r="M4438" t="e">
        <f>IF(INDEX(SamplingFeatures[Sampling Feature Type],$A4438)&lt;&gt;"Specimen","",
CONCATENATE("  - &amp;SpecimenID",TEXT(SUMPRODUCT(--($M$3:$M4437&lt;&gt;"")),"0000"),
" {","SamplingFeatureID:  *SamplingFeatureID",TEXT($A4438,"0000"),
", SpecimenTypeCV:  ",CHAR(34),INDEX(Specimens[Specimen Type],$A4438),CHAR(34),
", SpecimenMediumCV:  ",INDEX(Specimens[Specimen Medium],$A4438),
", IsFieldSpecimen:  ",CHAR(34),INDEX(Specimens[Is Field Specimen?],$A4438),CHAR(34),"}"))</f>
        <v>#REF!</v>
      </c>
      <c r="N4438" t="e">
        <f>IF(COUNTA(SpatialOffsets[])=0,"", IF(INDEX(SpatialOffsets[Spatial Offset Type],$A4438)="","",
CONCATENATE("  - &amp;SpatialOffsetID",TEXT($A4438,"0000"),
" {","SpatialOffsetTypeCV:  ",CHAR(34),INDEX(SpatialOffsets[Spatial Offset Type],$A4438),CHAR(34),
", Offset1Value:  ",INDEX(SpatialOffsets[Offset 1 Value],$A4438),
", Offset1UnitID:  ",CHAR(34),INDEX(SpatialOffsets[Offset 1 Unit],$A4438),CHAR(34),
", Offset2Value:  ",INDEX(SpatialOffsets[Offset 2 Value],$A4438),
", Offset2UnitID:  ",CHAR(34),INDEX(SpatialOffsets[Offset 2 Unit],$A4438),CHAR(34),
", Offset3Value:  ",INDEX(SpatialOffsets[Offset 3 Value],$A4438),
", Offset3UnitID:  ",CHAR(34),INDEX(SpatialOffsets[Offset 3 Unit],$A4438),CHAR(34),,"}")))</f>
        <v>#REF!</v>
      </c>
      <c r="O4438" t="e">
        <f>IF(COUNTA(RelatedFeatures[])=0,"", IF(INDEX(RelatedFeatures[First Sampling Feature Code],$A4438)="","",
CONCATENATE("  - &amp;RelationID",TEXT($A4438,"0000"),
" {","SamplingFeatureID:  *SamplingFeatureID",TEXT(MATCH(INDEX(RelatedFeatures[First Sampling Feature Code],$A4438),SamplingFeatures[Feature Code],0),"0000"),
", RelationshipTypeCV:  ",CHAR(34),INDEX(RelatedFeatures[Relationship Type],$A4438),CHAR(34),
", RelatedFeatureID: *SamplingFeatureID",TEXT(MATCH(INDEX(RelatedFeatures[Second Sampling Feature Code],$A4438),SamplingFeatures[Feature Code],0),"0000"),
", SpatialOffsetID:  ",IF(INDEX(RelatedFeatures[Offset Number],$A4438)="","",CONCATENATE("*SpatialOffsetID",TEXT(INDEX(RelatedFeatures[Offset Number],$A4438),"0000"))),"}")))</f>
        <v>#REF!</v>
      </c>
      <c r="P4438" t="e">
        <f>IF(INDEX(Methods[Method Type],$A4438)="","",
CONCATENATE("  - &amp;MethodID",TEXT($A4438,"0000"),
" {","MethodTypeCV:  ",CHAR(34),INDEX(Methods[Method Type],$A4438),CHAR(34),
", MethodCode:  ",CHAR(34),INDEX(Methods[Method Code],$A4438),CHAR(34),
", MethodName:  ",CHAR(34),INDEX(Methods[Method Name],$A4438),CHAR(34),
", MethodDescription:  ",CHAR(34),INDEX(Methods[Method Description],$A4438),CHAR(34),
", MethodLink:  ",CHAR(34),INDEX(Methods[Method Link],$A4438),CHAR(34),
", OrganizationID: *OrganizationID",TEXT(MATCH(INDEX(Methods[Organization Name],$A4438),Organizations[Organization Name],0),"0000"),"}"))</f>
        <v>#REF!</v>
      </c>
      <c r="Q4438" t="e">
        <f>IF(INDEX(Variables[Variable Type],$A4438)="","",
CONCATENATE("  - &amp;VariableID",TEXT($A4438,"0000"),
" {","VariableTypeCV:  ",CHAR(34),INDEX(Variables[Variable Type],$A4438),CHAR(34),
", VariableCode:  ",CHAR(34),INDEX(Variables[Variable Code],$A4438),CHAR(34),
", VariableNameCV:  ",CHAR(34),INDEX(Variables[Variable Name],$A4438),CHAR(34),
", VariableDefinition:  ",CHAR(34),INDEX(Variables[Variable Definition],$A4438),CHAR(34),
", SpecciationCV:  ",CHAR(34),INDEX(Variables[Speciation],$A4438),CHAR(34),
", NoDataValue:  ",CHAR(34),INDEX(Variables[No Data Value],$A4438),CHAR(34),"}"))</f>
        <v>#REF!</v>
      </c>
    </row>
    <row r="4439" spans="1:17" x14ac:dyDescent="0.25">
      <c r="A4439">
        <v>4436</v>
      </c>
      <c r="D4439" t="e">
        <f>IF(INDEX(People[First Name],$A4439)="","",
CONCATENATE("  - &amp;PersonID",TEXT($A4439,"0000"),
" {","PersonFirstName:  ",CHAR(34),INDEX(People[First Name],$A4439),CHAR(34),
", PersonMiddleName:  ",CHAR(34),INDEX(People[Middle Name],$A4439),CHAR(34),
", PersonLastName:  ",CHAR(34),INDEX(People[Last Name],$A4439),CHAR(34),"}"))</f>
        <v>#REF!</v>
      </c>
      <c r="E4439" t="e">
        <f>IF(INDEX(Organizations[Organization Type '[CV']],$A4439)="","",
CONCATENATE("  - &amp;OrganizationID",TEXT($A4439,"0000"),
" {","OrganizationTypeCV:  ",CHAR(34),INDEX(Organizations[Organization Type '[CV']],$A4439),CHAR(34),
", OrganizationCode:  ",CHAR(34),INDEX(Organizations[Organization Code],$A4439),CHAR(34),
", OrganizationName:  ",CHAR(34),INDEX(Organizations[Organization Name],$A4439),CHAR(34),
", OrganizationDescription:  ",CHAR(34),INDEX(Organizations[Organization Description],$A4439),CHAR(34),
", OrganizationLink:  ",CHAR(34),INDEX(Organizations[Organization Link],$A4439),CHAR(34),"}"))</f>
        <v>#REF!</v>
      </c>
      <c r="F4439" t="e">
        <f>IF(INDEX(People[First Name],$A4439)="","",
CONCATENATE("  - &amp;AffiliationID",TEXT($A4439,"0000"),
" {PersonID: *PersonID",TEXT($A4439,"0000"),
", OrganizationID: *OrganizationID",TEXT(MATCH(INDEX(People[Organization Name],$A4439),Organizations[Organization Name],0),"0000"),
", IsPrimaryOrganizationContact: , AffiliationStartDate: , AffiliationEndDate: , PrimaryPhone: ",
", PrimaryEmail: ",CHAR(34),INDEX(People[Primary Email],$A4439),CHAR(34),
", PrimaryAddress: ",CHAR(34),INDEX(People[Primary Address],$A4439),CHAR(34),
", PersonLink: }"))</f>
        <v>#REF!</v>
      </c>
      <c r="H4439" t="e">
        <f>IF(COUNTA(CitationInformation)=0,"",IF(INDEX(AuthorList[Author Name],$A4439)="","",
CONCATENATE("  - &amp;AuthorListID",TEXT($A4439,"0000"),
"  {CitationID: *CitationID0001",
", PersonID: *PersonID",TEXT(MATCH(INDEX(AuthorList[Author Name],$A4439),People[Full Name],0),"0000"),
", AuthorOrder: ",INDEX(AuthorList[Author Number],$A4439),"}")))</f>
        <v>#REF!</v>
      </c>
      <c r="K4439" t="e">
        <f>IF(INDEX(SamplingFeatures[Feature Code],$A4439)="","",
CONCATENATE("  - &amp;SamplingFeatureID",TEXT($A4439,"0000"),
" {","SamplingFeatureUUID:  ",CHAR(34),INDEX(SamplingFeatures[Sampling Feature UUID],$A4439),CHAR(34),
", SamplingFeatureTypeCV:  ",CHAR(34),INDEX(SamplingFeatures[Sampling Feature Type],$A4439),CHAR(34),
", SamplingFeatureCode:  ",CHAR(34),INDEX(SamplingFeatures[Feature Code],$A4439),CHAR(34),
", SamplingFeatureName:  ",CHAR(34),INDEX(SamplingFeatures[Feature Name],$A4439),CHAR(34),
", SamplingFeatureDescription:  ",CHAR(34),INDEX(SamplingFeatures[Feature Description],$A4439),CHAR(34),
", SamplingFeatureGeotypeCV:  ",CHAR(34),INDEX(SamplingFeatures[Feature Geo Type],$A4439),CHAR(34),
", FeatureGeometry:  ",CHAR(34),INDEX(SamplingFeatures[Feature Geometry],$A4439),CHAR(34),
", Elevation_m:  ",CHAR(34),INDEX(SamplingFeatures[Elevation_m],$A4439),CHAR(34),
", ElevationDatumCV:  ",CHAR(34),ElevationDatum,CHAR(34),"}"))</f>
        <v>#REF!</v>
      </c>
      <c r="L4439" t="e">
        <f>IF(INDEX(SamplingFeatures[Sampling Feature Type],$A4439)&lt;&gt;"Site","",
CONCATENATE("  - &amp;SiteID",TEXT(SUMPRODUCT(--($L$3:$L4438&lt;&gt;"")),"0000"),
" {","SamplingFeatureID:  *SamplingFeatureID",TEXT($A4439,"0000"),
", SiteTypeCV:  ",CHAR(34),INDEX(Sites[Site Type],$A4439),CHAR(34),
", Latitude:  ",INDEX(Sites[Latitude],$A4439),
", Longitude:  ",INDEX(Sites[Longitude],$A4439),
", SRSName:  ",CHAR(34),LatLonDatum,CHAR(34),"}"))</f>
        <v>#REF!</v>
      </c>
      <c r="M4439" t="e">
        <f>IF(INDEX(SamplingFeatures[Sampling Feature Type],$A4439)&lt;&gt;"Specimen","",
CONCATENATE("  - &amp;SpecimenID",TEXT(SUMPRODUCT(--($M$3:$M4438&lt;&gt;"")),"0000"),
" {","SamplingFeatureID:  *SamplingFeatureID",TEXT($A4439,"0000"),
", SpecimenTypeCV:  ",CHAR(34),INDEX(Specimens[Specimen Type],$A4439),CHAR(34),
", SpecimenMediumCV:  ",INDEX(Specimens[Specimen Medium],$A4439),
", IsFieldSpecimen:  ",CHAR(34),INDEX(Specimens[Is Field Specimen?],$A4439),CHAR(34),"}"))</f>
        <v>#REF!</v>
      </c>
      <c r="N4439" t="e">
        <f>IF(COUNTA(SpatialOffsets[])=0,"", IF(INDEX(SpatialOffsets[Spatial Offset Type],$A4439)="","",
CONCATENATE("  - &amp;SpatialOffsetID",TEXT($A4439,"0000"),
" {","SpatialOffsetTypeCV:  ",CHAR(34),INDEX(SpatialOffsets[Spatial Offset Type],$A4439),CHAR(34),
", Offset1Value:  ",INDEX(SpatialOffsets[Offset 1 Value],$A4439),
", Offset1UnitID:  ",CHAR(34),INDEX(SpatialOffsets[Offset 1 Unit],$A4439),CHAR(34),
", Offset2Value:  ",INDEX(SpatialOffsets[Offset 2 Value],$A4439),
", Offset2UnitID:  ",CHAR(34),INDEX(SpatialOffsets[Offset 2 Unit],$A4439),CHAR(34),
", Offset3Value:  ",INDEX(SpatialOffsets[Offset 3 Value],$A4439),
", Offset3UnitID:  ",CHAR(34),INDEX(SpatialOffsets[Offset 3 Unit],$A4439),CHAR(34),,"}")))</f>
        <v>#REF!</v>
      </c>
      <c r="O4439" t="e">
        <f>IF(COUNTA(RelatedFeatures[])=0,"", IF(INDEX(RelatedFeatures[First Sampling Feature Code],$A4439)="","",
CONCATENATE("  - &amp;RelationID",TEXT($A4439,"0000"),
" {","SamplingFeatureID:  *SamplingFeatureID",TEXT(MATCH(INDEX(RelatedFeatures[First Sampling Feature Code],$A4439),SamplingFeatures[Feature Code],0),"0000"),
", RelationshipTypeCV:  ",CHAR(34),INDEX(RelatedFeatures[Relationship Type],$A4439),CHAR(34),
", RelatedFeatureID: *SamplingFeatureID",TEXT(MATCH(INDEX(RelatedFeatures[Second Sampling Feature Code],$A4439),SamplingFeatures[Feature Code],0),"0000"),
", SpatialOffsetID:  ",IF(INDEX(RelatedFeatures[Offset Number],$A4439)="","",CONCATENATE("*SpatialOffsetID",TEXT(INDEX(RelatedFeatures[Offset Number],$A4439),"0000"))),"}")))</f>
        <v>#REF!</v>
      </c>
      <c r="P4439" t="e">
        <f>IF(INDEX(Methods[Method Type],$A4439)="","",
CONCATENATE("  - &amp;MethodID",TEXT($A4439,"0000"),
" {","MethodTypeCV:  ",CHAR(34),INDEX(Methods[Method Type],$A4439),CHAR(34),
", MethodCode:  ",CHAR(34),INDEX(Methods[Method Code],$A4439),CHAR(34),
", MethodName:  ",CHAR(34),INDEX(Methods[Method Name],$A4439),CHAR(34),
", MethodDescription:  ",CHAR(34),INDEX(Methods[Method Description],$A4439),CHAR(34),
", MethodLink:  ",CHAR(34),INDEX(Methods[Method Link],$A4439),CHAR(34),
", OrganizationID: *OrganizationID",TEXT(MATCH(INDEX(Methods[Organization Name],$A4439),Organizations[Organization Name],0),"0000"),"}"))</f>
        <v>#REF!</v>
      </c>
      <c r="Q4439" t="e">
        <f>IF(INDEX(Variables[Variable Type],$A4439)="","",
CONCATENATE("  - &amp;VariableID",TEXT($A4439,"0000"),
" {","VariableTypeCV:  ",CHAR(34),INDEX(Variables[Variable Type],$A4439),CHAR(34),
", VariableCode:  ",CHAR(34),INDEX(Variables[Variable Code],$A4439),CHAR(34),
", VariableNameCV:  ",CHAR(34),INDEX(Variables[Variable Name],$A4439),CHAR(34),
", VariableDefinition:  ",CHAR(34),INDEX(Variables[Variable Definition],$A4439),CHAR(34),
", SpecciationCV:  ",CHAR(34),INDEX(Variables[Speciation],$A4439),CHAR(34),
", NoDataValue:  ",CHAR(34),INDEX(Variables[No Data Value],$A4439),CHAR(34),"}"))</f>
        <v>#REF!</v>
      </c>
    </row>
    <row r="4440" spans="1:17" x14ac:dyDescent="0.25">
      <c r="A4440">
        <v>4437</v>
      </c>
      <c r="D4440" t="e">
        <f>IF(INDEX(People[First Name],$A4440)="","",
CONCATENATE("  - &amp;PersonID",TEXT($A4440,"0000"),
" {","PersonFirstName:  ",CHAR(34),INDEX(People[First Name],$A4440),CHAR(34),
", PersonMiddleName:  ",CHAR(34),INDEX(People[Middle Name],$A4440),CHAR(34),
", PersonLastName:  ",CHAR(34),INDEX(People[Last Name],$A4440),CHAR(34),"}"))</f>
        <v>#REF!</v>
      </c>
      <c r="E4440" t="e">
        <f>IF(INDEX(Organizations[Organization Type '[CV']],$A4440)="","",
CONCATENATE("  - &amp;OrganizationID",TEXT($A4440,"0000"),
" {","OrganizationTypeCV:  ",CHAR(34),INDEX(Organizations[Organization Type '[CV']],$A4440),CHAR(34),
", OrganizationCode:  ",CHAR(34),INDEX(Organizations[Organization Code],$A4440),CHAR(34),
", OrganizationName:  ",CHAR(34),INDEX(Organizations[Organization Name],$A4440),CHAR(34),
", OrganizationDescription:  ",CHAR(34),INDEX(Organizations[Organization Description],$A4440),CHAR(34),
", OrganizationLink:  ",CHAR(34),INDEX(Organizations[Organization Link],$A4440),CHAR(34),"}"))</f>
        <v>#REF!</v>
      </c>
      <c r="F4440" t="e">
        <f>IF(INDEX(People[First Name],$A4440)="","",
CONCATENATE("  - &amp;AffiliationID",TEXT($A4440,"0000"),
" {PersonID: *PersonID",TEXT($A4440,"0000"),
", OrganizationID: *OrganizationID",TEXT(MATCH(INDEX(People[Organization Name],$A4440),Organizations[Organization Name],0),"0000"),
", IsPrimaryOrganizationContact: , AffiliationStartDate: , AffiliationEndDate: , PrimaryPhone: ",
", PrimaryEmail: ",CHAR(34),INDEX(People[Primary Email],$A4440),CHAR(34),
", PrimaryAddress: ",CHAR(34),INDEX(People[Primary Address],$A4440),CHAR(34),
", PersonLink: }"))</f>
        <v>#REF!</v>
      </c>
      <c r="H4440" t="e">
        <f>IF(COUNTA(CitationInformation)=0,"",IF(INDEX(AuthorList[Author Name],$A4440)="","",
CONCATENATE("  - &amp;AuthorListID",TEXT($A4440,"0000"),
"  {CitationID: *CitationID0001",
", PersonID: *PersonID",TEXT(MATCH(INDEX(AuthorList[Author Name],$A4440),People[Full Name],0),"0000"),
", AuthorOrder: ",INDEX(AuthorList[Author Number],$A4440),"}")))</f>
        <v>#REF!</v>
      </c>
      <c r="K4440" t="e">
        <f>IF(INDEX(SamplingFeatures[Feature Code],$A4440)="","",
CONCATENATE("  - &amp;SamplingFeatureID",TEXT($A4440,"0000"),
" {","SamplingFeatureUUID:  ",CHAR(34),INDEX(SamplingFeatures[Sampling Feature UUID],$A4440),CHAR(34),
", SamplingFeatureTypeCV:  ",CHAR(34),INDEX(SamplingFeatures[Sampling Feature Type],$A4440),CHAR(34),
", SamplingFeatureCode:  ",CHAR(34),INDEX(SamplingFeatures[Feature Code],$A4440),CHAR(34),
", SamplingFeatureName:  ",CHAR(34),INDEX(SamplingFeatures[Feature Name],$A4440),CHAR(34),
", SamplingFeatureDescription:  ",CHAR(34),INDEX(SamplingFeatures[Feature Description],$A4440),CHAR(34),
", SamplingFeatureGeotypeCV:  ",CHAR(34),INDEX(SamplingFeatures[Feature Geo Type],$A4440),CHAR(34),
", FeatureGeometry:  ",CHAR(34),INDEX(SamplingFeatures[Feature Geometry],$A4440),CHAR(34),
", Elevation_m:  ",CHAR(34),INDEX(SamplingFeatures[Elevation_m],$A4440),CHAR(34),
", ElevationDatumCV:  ",CHAR(34),ElevationDatum,CHAR(34),"}"))</f>
        <v>#REF!</v>
      </c>
      <c r="L4440" t="e">
        <f>IF(INDEX(SamplingFeatures[Sampling Feature Type],$A4440)&lt;&gt;"Site","",
CONCATENATE("  - &amp;SiteID",TEXT(SUMPRODUCT(--($L$3:$L4439&lt;&gt;"")),"0000"),
" {","SamplingFeatureID:  *SamplingFeatureID",TEXT($A4440,"0000"),
", SiteTypeCV:  ",CHAR(34),INDEX(Sites[Site Type],$A4440),CHAR(34),
", Latitude:  ",INDEX(Sites[Latitude],$A4440),
", Longitude:  ",INDEX(Sites[Longitude],$A4440),
", SRSName:  ",CHAR(34),LatLonDatum,CHAR(34),"}"))</f>
        <v>#REF!</v>
      </c>
      <c r="M4440" t="e">
        <f>IF(INDEX(SamplingFeatures[Sampling Feature Type],$A4440)&lt;&gt;"Specimen","",
CONCATENATE("  - &amp;SpecimenID",TEXT(SUMPRODUCT(--($M$3:$M4439&lt;&gt;"")),"0000"),
" {","SamplingFeatureID:  *SamplingFeatureID",TEXT($A4440,"0000"),
", SpecimenTypeCV:  ",CHAR(34),INDEX(Specimens[Specimen Type],$A4440),CHAR(34),
", SpecimenMediumCV:  ",INDEX(Specimens[Specimen Medium],$A4440),
", IsFieldSpecimen:  ",CHAR(34),INDEX(Specimens[Is Field Specimen?],$A4440),CHAR(34),"}"))</f>
        <v>#REF!</v>
      </c>
      <c r="N4440" t="e">
        <f>IF(COUNTA(SpatialOffsets[])=0,"", IF(INDEX(SpatialOffsets[Spatial Offset Type],$A4440)="","",
CONCATENATE("  - &amp;SpatialOffsetID",TEXT($A4440,"0000"),
" {","SpatialOffsetTypeCV:  ",CHAR(34),INDEX(SpatialOffsets[Spatial Offset Type],$A4440),CHAR(34),
", Offset1Value:  ",INDEX(SpatialOffsets[Offset 1 Value],$A4440),
", Offset1UnitID:  ",CHAR(34),INDEX(SpatialOffsets[Offset 1 Unit],$A4440),CHAR(34),
", Offset2Value:  ",INDEX(SpatialOffsets[Offset 2 Value],$A4440),
", Offset2UnitID:  ",CHAR(34),INDEX(SpatialOffsets[Offset 2 Unit],$A4440),CHAR(34),
", Offset3Value:  ",INDEX(SpatialOffsets[Offset 3 Value],$A4440),
", Offset3UnitID:  ",CHAR(34),INDEX(SpatialOffsets[Offset 3 Unit],$A4440),CHAR(34),,"}")))</f>
        <v>#REF!</v>
      </c>
      <c r="O4440" t="e">
        <f>IF(COUNTA(RelatedFeatures[])=0,"", IF(INDEX(RelatedFeatures[First Sampling Feature Code],$A4440)="","",
CONCATENATE("  - &amp;RelationID",TEXT($A4440,"0000"),
" {","SamplingFeatureID:  *SamplingFeatureID",TEXT(MATCH(INDEX(RelatedFeatures[First Sampling Feature Code],$A4440),SamplingFeatures[Feature Code],0),"0000"),
", RelationshipTypeCV:  ",CHAR(34),INDEX(RelatedFeatures[Relationship Type],$A4440),CHAR(34),
", RelatedFeatureID: *SamplingFeatureID",TEXT(MATCH(INDEX(RelatedFeatures[Second Sampling Feature Code],$A4440),SamplingFeatures[Feature Code],0),"0000"),
", SpatialOffsetID:  ",IF(INDEX(RelatedFeatures[Offset Number],$A4440)="","",CONCATENATE("*SpatialOffsetID",TEXT(INDEX(RelatedFeatures[Offset Number],$A4440),"0000"))),"}")))</f>
        <v>#REF!</v>
      </c>
      <c r="P4440" t="e">
        <f>IF(INDEX(Methods[Method Type],$A4440)="","",
CONCATENATE("  - &amp;MethodID",TEXT($A4440,"0000"),
" {","MethodTypeCV:  ",CHAR(34),INDEX(Methods[Method Type],$A4440),CHAR(34),
", MethodCode:  ",CHAR(34),INDEX(Methods[Method Code],$A4440),CHAR(34),
", MethodName:  ",CHAR(34),INDEX(Methods[Method Name],$A4440),CHAR(34),
", MethodDescription:  ",CHAR(34),INDEX(Methods[Method Description],$A4440),CHAR(34),
", MethodLink:  ",CHAR(34),INDEX(Methods[Method Link],$A4440),CHAR(34),
", OrganizationID: *OrganizationID",TEXT(MATCH(INDEX(Methods[Organization Name],$A4440),Organizations[Organization Name],0),"0000"),"}"))</f>
        <v>#REF!</v>
      </c>
      <c r="Q4440" t="e">
        <f>IF(INDEX(Variables[Variable Type],$A4440)="","",
CONCATENATE("  - &amp;VariableID",TEXT($A4440,"0000"),
" {","VariableTypeCV:  ",CHAR(34),INDEX(Variables[Variable Type],$A4440),CHAR(34),
", VariableCode:  ",CHAR(34),INDEX(Variables[Variable Code],$A4440),CHAR(34),
", VariableNameCV:  ",CHAR(34),INDEX(Variables[Variable Name],$A4440),CHAR(34),
", VariableDefinition:  ",CHAR(34),INDEX(Variables[Variable Definition],$A4440),CHAR(34),
", SpecciationCV:  ",CHAR(34),INDEX(Variables[Speciation],$A4440),CHAR(34),
", NoDataValue:  ",CHAR(34),INDEX(Variables[No Data Value],$A4440),CHAR(34),"}"))</f>
        <v>#REF!</v>
      </c>
    </row>
    <row r="4441" spans="1:17" x14ac:dyDescent="0.25">
      <c r="A4441">
        <v>4438</v>
      </c>
      <c r="D4441" t="e">
        <f>IF(INDEX(People[First Name],$A4441)="","",
CONCATENATE("  - &amp;PersonID",TEXT($A4441,"0000"),
" {","PersonFirstName:  ",CHAR(34),INDEX(People[First Name],$A4441),CHAR(34),
", PersonMiddleName:  ",CHAR(34),INDEX(People[Middle Name],$A4441),CHAR(34),
", PersonLastName:  ",CHAR(34),INDEX(People[Last Name],$A4441),CHAR(34),"}"))</f>
        <v>#REF!</v>
      </c>
      <c r="E4441" t="e">
        <f>IF(INDEX(Organizations[Organization Type '[CV']],$A4441)="","",
CONCATENATE("  - &amp;OrganizationID",TEXT($A4441,"0000"),
" {","OrganizationTypeCV:  ",CHAR(34),INDEX(Organizations[Organization Type '[CV']],$A4441),CHAR(34),
", OrganizationCode:  ",CHAR(34),INDEX(Organizations[Organization Code],$A4441),CHAR(34),
", OrganizationName:  ",CHAR(34),INDEX(Organizations[Organization Name],$A4441),CHAR(34),
", OrganizationDescription:  ",CHAR(34),INDEX(Organizations[Organization Description],$A4441),CHAR(34),
", OrganizationLink:  ",CHAR(34),INDEX(Organizations[Organization Link],$A4441),CHAR(34),"}"))</f>
        <v>#REF!</v>
      </c>
      <c r="F4441" t="e">
        <f>IF(INDEX(People[First Name],$A4441)="","",
CONCATENATE("  - &amp;AffiliationID",TEXT($A4441,"0000"),
" {PersonID: *PersonID",TEXT($A4441,"0000"),
", OrganizationID: *OrganizationID",TEXT(MATCH(INDEX(People[Organization Name],$A4441),Organizations[Organization Name],0),"0000"),
", IsPrimaryOrganizationContact: , AffiliationStartDate: , AffiliationEndDate: , PrimaryPhone: ",
", PrimaryEmail: ",CHAR(34),INDEX(People[Primary Email],$A4441),CHAR(34),
", PrimaryAddress: ",CHAR(34),INDEX(People[Primary Address],$A4441),CHAR(34),
", PersonLink: }"))</f>
        <v>#REF!</v>
      </c>
      <c r="H4441" t="e">
        <f>IF(COUNTA(CitationInformation)=0,"",IF(INDEX(AuthorList[Author Name],$A4441)="","",
CONCATENATE("  - &amp;AuthorListID",TEXT($A4441,"0000"),
"  {CitationID: *CitationID0001",
", PersonID: *PersonID",TEXT(MATCH(INDEX(AuthorList[Author Name],$A4441),People[Full Name],0),"0000"),
", AuthorOrder: ",INDEX(AuthorList[Author Number],$A4441),"}")))</f>
        <v>#REF!</v>
      </c>
      <c r="K4441" t="e">
        <f>IF(INDEX(SamplingFeatures[Feature Code],$A4441)="","",
CONCATENATE("  - &amp;SamplingFeatureID",TEXT($A4441,"0000"),
" {","SamplingFeatureUUID:  ",CHAR(34),INDEX(SamplingFeatures[Sampling Feature UUID],$A4441),CHAR(34),
", SamplingFeatureTypeCV:  ",CHAR(34),INDEX(SamplingFeatures[Sampling Feature Type],$A4441),CHAR(34),
", SamplingFeatureCode:  ",CHAR(34),INDEX(SamplingFeatures[Feature Code],$A4441),CHAR(34),
", SamplingFeatureName:  ",CHAR(34),INDEX(SamplingFeatures[Feature Name],$A4441),CHAR(34),
", SamplingFeatureDescription:  ",CHAR(34),INDEX(SamplingFeatures[Feature Description],$A4441),CHAR(34),
", SamplingFeatureGeotypeCV:  ",CHAR(34),INDEX(SamplingFeatures[Feature Geo Type],$A4441),CHAR(34),
", FeatureGeometry:  ",CHAR(34),INDEX(SamplingFeatures[Feature Geometry],$A4441),CHAR(34),
", Elevation_m:  ",CHAR(34),INDEX(SamplingFeatures[Elevation_m],$A4441),CHAR(34),
", ElevationDatumCV:  ",CHAR(34),ElevationDatum,CHAR(34),"}"))</f>
        <v>#REF!</v>
      </c>
      <c r="L4441" t="e">
        <f>IF(INDEX(SamplingFeatures[Sampling Feature Type],$A4441)&lt;&gt;"Site","",
CONCATENATE("  - &amp;SiteID",TEXT(SUMPRODUCT(--($L$3:$L4440&lt;&gt;"")),"0000"),
" {","SamplingFeatureID:  *SamplingFeatureID",TEXT($A4441,"0000"),
", SiteTypeCV:  ",CHAR(34),INDEX(Sites[Site Type],$A4441),CHAR(34),
", Latitude:  ",INDEX(Sites[Latitude],$A4441),
", Longitude:  ",INDEX(Sites[Longitude],$A4441),
", SRSName:  ",CHAR(34),LatLonDatum,CHAR(34),"}"))</f>
        <v>#REF!</v>
      </c>
      <c r="M4441" t="e">
        <f>IF(INDEX(SamplingFeatures[Sampling Feature Type],$A4441)&lt;&gt;"Specimen","",
CONCATENATE("  - &amp;SpecimenID",TEXT(SUMPRODUCT(--($M$3:$M4440&lt;&gt;"")),"0000"),
" {","SamplingFeatureID:  *SamplingFeatureID",TEXT($A4441,"0000"),
", SpecimenTypeCV:  ",CHAR(34),INDEX(Specimens[Specimen Type],$A4441),CHAR(34),
", SpecimenMediumCV:  ",INDEX(Specimens[Specimen Medium],$A4441),
", IsFieldSpecimen:  ",CHAR(34),INDEX(Specimens[Is Field Specimen?],$A4441),CHAR(34),"}"))</f>
        <v>#REF!</v>
      </c>
      <c r="N4441" t="e">
        <f>IF(COUNTA(SpatialOffsets[])=0,"", IF(INDEX(SpatialOffsets[Spatial Offset Type],$A4441)="","",
CONCATENATE("  - &amp;SpatialOffsetID",TEXT($A4441,"0000"),
" {","SpatialOffsetTypeCV:  ",CHAR(34),INDEX(SpatialOffsets[Spatial Offset Type],$A4441),CHAR(34),
", Offset1Value:  ",INDEX(SpatialOffsets[Offset 1 Value],$A4441),
", Offset1UnitID:  ",CHAR(34),INDEX(SpatialOffsets[Offset 1 Unit],$A4441),CHAR(34),
", Offset2Value:  ",INDEX(SpatialOffsets[Offset 2 Value],$A4441),
", Offset2UnitID:  ",CHAR(34),INDEX(SpatialOffsets[Offset 2 Unit],$A4441),CHAR(34),
", Offset3Value:  ",INDEX(SpatialOffsets[Offset 3 Value],$A4441),
", Offset3UnitID:  ",CHAR(34),INDEX(SpatialOffsets[Offset 3 Unit],$A4441),CHAR(34),,"}")))</f>
        <v>#REF!</v>
      </c>
      <c r="O4441" t="e">
        <f>IF(COUNTA(RelatedFeatures[])=0,"", IF(INDEX(RelatedFeatures[First Sampling Feature Code],$A4441)="","",
CONCATENATE("  - &amp;RelationID",TEXT($A4441,"0000"),
" {","SamplingFeatureID:  *SamplingFeatureID",TEXT(MATCH(INDEX(RelatedFeatures[First Sampling Feature Code],$A4441),SamplingFeatures[Feature Code],0),"0000"),
", RelationshipTypeCV:  ",CHAR(34),INDEX(RelatedFeatures[Relationship Type],$A4441),CHAR(34),
", RelatedFeatureID: *SamplingFeatureID",TEXT(MATCH(INDEX(RelatedFeatures[Second Sampling Feature Code],$A4441),SamplingFeatures[Feature Code],0),"0000"),
", SpatialOffsetID:  ",IF(INDEX(RelatedFeatures[Offset Number],$A4441)="","",CONCATENATE("*SpatialOffsetID",TEXT(INDEX(RelatedFeatures[Offset Number],$A4441),"0000"))),"}")))</f>
        <v>#REF!</v>
      </c>
      <c r="P4441" t="e">
        <f>IF(INDEX(Methods[Method Type],$A4441)="","",
CONCATENATE("  - &amp;MethodID",TEXT($A4441,"0000"),
" {","MethodTypeCV:  ",CHAR(34),INDEX(Methods[Method Type],$A4441),CHAR(34),
", MethodCode:  ",CHAR(34),INDEX(Methods[Method Code],$A4441),CHAR(34),
", MethodName:  ",CHAR(34),INDEX(Methods[Method Name],$A4441),CHAR(34),
", MethodDescription:  ",CHAR(34),INDEX(Methods[Method Description],$A4441),CHAR(34),
", MethodLink:  ",CHAR(34),INDEX(Methods[Method Link],$A4441),CHAR(34),
", OrganizationID: *OrganizationID",TEXT(MATCH(INDEX(Methods[Organization Name],$A4441),Organizations[Organization Name],0),"0000"),"}"))</f>
        <v>#REF!</v>
      </c>
      <c r="Q4441" t="e">
        <f>IF(INDEX(Variables[Variable Type],$A4441)="","",
CONCATENATE("  - &amp;VariableID",TEXT($A4441,"0000"),
" {","VariableTypeCV:  ",CHAR(34),INDEX(Variables[Variable Type],$A4441),CHAR(34),
", VariableCode:  ",CHAR(34),INDEX(Variables[Variable Code],$A4441),CHAR(34),
", VariableNameCV:  ",CHAR(34),INDEX(Variables[Variable Name],$A4441),CHAR(34),
", VariableDefinition:  ",CHAR(34),INDEX(Variables[Variable Definition],$A4441),CHAR(34),
", SpecciationCV:  ",CHAR(34),INDEX(Variables[Speciation],$A4441),CHAR(34),
", NoDataValue:  ",CHAR(34),INDEX(Variables[No Data Value],$A4441),CHAR(34),"}"))</f>
        <v>#REF!</v>
      </c>
    </row>
    <row r="4442" spans="1:17" x14ac:dyDescent="0.25">
      <c r="A4442">
        <v>4439</v>
      </c>
      <c r="D4442" t="e">
        <f>IF(INDEX(People[First Name],$A4442)="","",
CONCATENATE("  - &amp;PersonID",TEXT($A4442,"0000"),
" {","PersonFirstName:  ",CHAR(34),INDEX(People[First Name],$A4442),CHAR(34),
", PersonMiddleName:  ",CHAR(34),INDEX(People[Middle Name],$A4442),CHAR(34),
", PersonLastName:  ",CHAR(34),INDEX(People[Last Name],$A4442),CHAR(34),"}"))</f>
        <v>#REF!</v>
      </c>
      <c r="E4442" t="e">
        <f>IF(INDEX(Organizations[Organization Type '[CV']],$A4442)="","",
CONCATENATE("  - &amp;OrganizationID",TEXT($A4442,"0000"),
" {","OrganizationTypeCV:  ",CHAR(34),INDEX(Organizations[Organization Type '[CV']],$A4442),CHAR(34),
", OrganizationCode:  ",CHAR(34),INDEX(Organizations[Organization Code],$A4442),CHAR(34),
", OrganizationName:  ",CHAR(34),INDEX(Organizations[Organization Name],$A4442),CHAR(34),
", OrganizationDescription:  ",CHAR(34),INDEX(Organizations[Organization Description],$A4442),CHAR(34),
", OrganizationLink:  ",CHAR(34),INDEX(Organizations[Organization Link],$A4442),CHAR(34),"}"))</f>
        <v>#REF!</v>
      </c>
      <c r="F4442" t="e">
        <f>IF(INDEX(People[First Name],$A4442)="","",
CONCATENATE("  - &amp;AffiliationID",TEXT($A4442,"0000"),
" {PersonID: *PersonID",TEXT($A4442,"0000"),
", OrganizationID: *OrganizationID",TEXT(MATCH(INDEX(People[Organization Name],$A4442),Organizations[Organization Name],0),"0000"),
", IsPrimaryOrganizationContact: , AffiliationStartDate: , AffiliationEndDate: , PrimaryPhone: ",
", PrimaryEmail: ",CHAR(34),INDEX(People[Primary Email],$A4442),CHAR(34),
", PrimaryAddress: ",CHAR(34),INDEX(People[Primary Address],$A4442),CHAR(34),
", PersonLink: }"))</f>
        <v>#REF!</v>
      </c>
      <c r="H4442" t="e">
        <f>IF(COUNTA(CitationInformation)=0,"",IF(INDEX(AuthorList[Author Name],$A4442)="","",
CONCATENATE("  - &amp;AuthorListID",TEXT($A4442,"0000"),
"  {CitationID: *CitationID0001",
", PersonID: *PersonID",TEXT(MATCH(INDEX(AuthorList[Author Name],$A4442),People[Full Name],0),"0000"),
", AuthorOrder: ",INDEX(AuthorList[Author Number],$A4442),"}")))</f>
        <v>#REF!</v>
      </c>
      <c r="K4442" t="e">
        <f>IF(INDEX(SamplingFeatures[Feature Code],$A4442)="","",
CONCATENATE("  - &amp;SamplingFeatureID",TEXT($A4442,"0000"),
" {","SamplingFeatureUUID:  ",CHAR(34),INDEX(SamplingFeatures[Sampling Feature UUID],$A4442),CHAR(34),
", SamplingFeatureTypeCV:  ",CHAR(34),INDEX(SamplingFeatures[Sampling Feature Type],$A4442),CHAR(34),
", SamplingFeatureCode:  ",CHAR(34),INDEX(SamplingFeatures[Feature Code],$A4442),CHAR(34),
", SamplingFeatureName:  ",CHAR(34),INDEX(SamplingFeatures[Feature Name],$A4442),CHAR(34),
", SamplingFeatureDescription:  ",CHAR(34),INDEX(SamplingFeatures[Feature Description],$A4442),CHAR(34),
", SamplingFeatureGeotypeCV:  ",CHAR(34),INDEX(SamplingFeatures[Feature Geo Type],$A4442),CHAR(34),
", FeatureGeometry:  ",CHAR(34),INDEX(SamplingFeatures[Feature Geometry],$A4442),CHAR(34),
", Elevation_m:  ",CHAR(34),INDEX(SamplingFeatures[Elevation_m],$A4442),CHAR(34),
", ElevationDatumCV:  ",CHAR(34),ElevationDatum,CHAR(34),"}"))</f>
        <v>#REF!</v>
      </c>
      <c r="L4442" t="e">
        <f>IF(INDEX(SamplingFeatures[Sampling Feature Type],$A4442)&lt;&gt;"Site","",
CONCATENATE("  - &amp;SiteID",TEXT(SUMPRODUCT(--($L$3:$L4441&lt;&gt;"")),"0000"),
" {","SamplingFeatureID:  *SamplingFeatureID",TEXT($A4442,"0000"),
", SiteTypeCV:  ",CHAR(34),INDEX(Sites[Site Type],$A4442),CHAR(34),
", Latitude:  ",INDEX(Sites[Latitude],$A4442),
", Longitude:  ",INDEX(Sites[Longitude],$A4442),
", SRSName:  ",CHAR(34),LatLonDatum,CHAR(34),"}"))</f>
        <v>#REF!</v>
      </c>
      <c r="M4442" t="e">
        <f>IF(INDEX(SamplingFeatures[Sampling Feature Type],$A4442)&lt;&gt;"Specimen","",
CONCATENATE("  - &amp;SpecimenID",TEXT(SUMPRODUCT(--($M$3:$M4441&lt;&gt;"")),"0000"),
" {","SamplingFeatureID:  *SamplingFeatureID",TEXT($A4442,"0000"),
", SpecimenTypeCV:  ",CHAR(34),INDEX(Specimens[Specimen Type],$A4442),CHAR(34),
", SpecimenMediumCV:  ",INDEX(Specimens[Specimen Medium],$A4442),
", IsFieldSpecimen:  ",CHAR(34),INDEX(Specimens[Is Field Specimen?],$A4442),CHAR(34),"}"))</f>
        <v>#REF!</v>
      </c>
      <c r="N4442" t="e">
        <f>IF(COUNTA(SpatialOffsets[])=0,"", IF(INDEX(SpatialOffsets[Spatial Offset Type],$A4442)="","",
CONCATENATE("  - &amp;SpatialOffsetID",TEXT($A4442,"0000"),
" {","SpatialOffsetTypeCV:  ",CHAR(34),INDEX(SpatialOffsets[Spatial Offset Type],$A4442),CHAR(34),
", Offset1Value:  ",INDEX(SpatialOffsets[Offset 1 Value],$A4442),
", Offset1UnitID:  ",CHAR(34),INDEX(SpatialOffsets[Offset 1 Unit],$A4442),CHAR(34),
", Offset2Value:  ",INDEX(SpatialOffsets[Offset 2 Value],$A4442),
", Offset2UnitID:  ",CHAR(34),INDEX(SpatialOffsets[Offset 2 Unit],$A4442),CHAR(34),
", Offset3Value:  ",INDEX(SpatialOffsets[Offset 3 Value],$A4442),
", Offset3UnitID:  ",CHAR(34),INDEX(SpatialOffsets[Offset 3 Unit],$A4442),CHAR(34),,"}")))</f>
        <v>#REF!</v>
      </c>
      <c r="O4442" t="e">
        <f>IF(COUNTA(RelatedFeatures[])=0,"", IF(INDEX(RelatedFeatures[First Sampling Feature Code],$A4442)="","",
CONCATENATE("  - &amp;RelationID",TEXT($A4442,"0000"),
" {","SamplingFeatureID:  *SamplingFeatureID",TEXT(MATCH(INDEX(RelatedFeatures[First Sampling Feature Code],$A4442),SamplingFeatures[Feature Code],0),"0000"),
", RelationshipTypeCV:  ",CHAR(34),INDEX(RelatedFeatures[Relationship Type],$A4442),CHAR(34),
", RelatedFeatureID: *SamplingFeatureID",TEXT(MATCH(INDEX(RelatedFeatures[Second Sampling Feature Code],$A4442),SamplingFeatures[Feature Code],0),"0000"),
", SpatialOffsetID:  ",IF(INDEX(RelatedFeatures[Offset Number],$A4442)="","",CONCATENATE("*SpatialOffsetID",TEXT(INDEX(RelatedFeatures[Offset Number],$A4442),"0000"))),"}")))</f>
        <v>#REF!</v>
      </c>
      <c r="P4442" t="e">
        <f>IF(INDEX(Methods[Method Type],$A4442)="","",
CONCATENATE("  - &amp;MethodID",TEXT($A4442,"0000"),
" {","MethodTypeCV:  ",CHAR(34),INDEX(Methods[Method Type],$A4442),CHAR(34),
", MethodCode:  ",CHAR(34),INDEX(Methods[Method Code],$A4442),CHAR(34),
", MethodName:  ",CHAR(34),INDEX(Methods[Method Name],$A4442),CHAR(34),
", MethodDescription:  ",CHAR(34),INDEX(Methods[Method Description],$A4442),CHAR(34),
", MethodLink:  ",CHAR(34),INDEX(Methods[Method Link],$A4442),CHAR(34),
", OrganizationID: *OrganizationID",TEXT(MATCH(INDEX(Methods[Organization Name],$A4442),Organizations[Organization Name],0),"0000"),"}"))</f>
        <v>#REF!</v>
      </c>
      <c r="Q4442" t="e">
        <f>IF(INDEX(Variables[Variable Type],$A4442)="","",
CONCATENATE("  - &amp;VariableID",TEXT($A4442,"0000"),
" {","VariableTypeCV:  ",CHAR(34),INDEX(Variables[Variable Type],$A4442),CHAR(34),
", VariableCode:  ",CHAR(34),INDEX(Variables[Variable Code],$A4442),CHAR(34),
", VariableNameCV:  ",CHAR(34),INDEX(Variables[Variable Name],$A4442),CHAR(34),
", VariableDefinition:  ",CHAR(34),INDEX(Variables[Variable Definition],$A4442),CHAR(34),
", SpecciationCV:  ",CHAR(34),INDEX(Variables[Speciation],$A4442),CHAR(34),
", NoDataValue:  ",CHAR(34),INDEX(Variables[No Data Value],$A4442),CHAR(34),"}"))</f>
        <v>#REF!</v>
      </c>
    </row>
    <row r="4443" spans="1:17" x14ac:dyDescent="0.25">
      <c r="A4443">
        <v>4440</v>
      </c>
      <c r="D4443" t="e">
        <f>IF(INDEX(People[First Name],$A4443)="","",
CONCATENATE("  - &amp;PersonID",TEXT($A4443,"0000"),
" {","PersonFirstName:  ",CHAR(34),INDEX(People[First Name],$A4443),CHAR(34),
", PersonMiddleName:  ",CHAR(34),INDEX(People[Middle Name],$A4443),CHAR(34),
", PersonLastName:  ",CHAR(34),INDEX(People[Last Name],$A4443),CHAR(34),"}"))</f>
        <v>#REF!</v>
      </c>
      <c r="E4443" t="e">
        <f>IF(INDEX(Organizations[Organization Type '[CV']],$A4443)="","",
CONCATENATE("  - &amp;OrganizationID",TEXT($A4443,"0000"),
" {","OrganizationTypeCV:  ",CHAR(34),INDEX(Organizations[Organization Type '[CV']],$A4443),CHAR(34),
", OrganizationCode:  ",CHAR(34),INDEX(Organizations[Organization Code],$A4443),CHAR(34),
", OrganizationName:  ",CHAR(34),INDEX(Organizations[Organization Name],$A4443),CHAR(34),
", OrganizationDescription:  ",CHAR(34),INDEX(Organizations[Organization Description],$A4443),CHAR(34),
", OrganizationLink:  ",CHAR(34),INDEX(Organizations[Organization Link],$A4443),CHAR(34),"}"))</f>
        <v>#REF!</v>
      </c>
      <c r="F4443" t="e">
        <f>IF(INDEX(People[First Name],$A4443)="","",
CONCATENATE("  - &amp;AffiliationID",TEXT($A4443,"0000"),
" {PersonID: *PersonID",TEXT($A4443,"0000"),
", OrganizationID: *OrganizationID",TEXT(MATCH(INDEX(People[Organization Name],$A4443),Organizations[Organization Name],0),"0000"),
", IsPrimaryOrganizationContact: , AffiliationStartDate: , AffiliationEndDate: , PrimaryPhone: ",
", PrimaryEmail: ",CHAR(34),INDEX(People[Primary Email],$A4443),CHAR(34),
", PrimaryAddress: ",CHAR(34),INDEX(People[Primary Address],$A4443),CHAR(34),
", PersonLink: }"))</f>
        <v>#REF!</v>
      </c>
      <c r="H4443" t="e">
        <f>IF(COUNTA(CitationInformation)=0,"",IF(INDEX(AuthorList[Author Name],$A4443)="","",
CONCATENATE("  - &amp;AuthorListID",TEXT($A4443,"0000"),
"  {CitationID: *CitationID0001",
", PersonID: *PersonID",TEXT(MATCH(INDEX(AuthorList[Author Name],$A4443),People[Full Name],0),"0000"),
", AuthorOrder: ",INDEX(AuthorList[Author Number],$A4443),"}")))</f>
        <v>#REF!</v>
      </c>
      <c r="K4443" t="e">
        <f>IF(INDEX(SamplingFeatures[Feature Code],$A4443)="","",
CONCATENATE("  - &amp;SamplingFeatureID",TEXT($A4443,"0000"),
" {","SamplingFeatureUUID:  ",CHAR(34),INDEX(SamplingFeatures[Sampling Feature UUID],$A4443),CHAR(34),
", SamplingFeatureTypeCV:  ",CHAR(34),INDEX(SamplingFeatures[Sampling Feature Type],$A4443),CHAR(34),
", SamplingFeatureCode:  ",CHAR(34),INDEX(SamplingFeatures[Feature Code],$A4443),CHAR(34),
", SamplingFeatureName:  ",CHAR(34),INDEX(SamplingFeatures[Feature Name],$A4443),CHAR(34),
", SamplingFeatureDescription:  ",CHAR(34),INDEX(SamplingFeatures[Feature Description],$A4443),CHAR(34),
", SamplingFeatureGeotypeCV:  ",CHAR(34),INDEX(SamplingFeatures[Feature Geo Type],$A4443),CHAR(34),
", FeatureGeometry:  ",CHAR(34),INDEX(SamplingFeatures[Feature Geometry],$A4443),CHAR(34),
", Elevation_m:  ",CHAR(34),INDEX(SamplingFeatures[Elevation_m],$A4443),CHAR(34),
", ElevationDatumCV:  ",CHAR(34),ElevationDatum,CHAR(34),"}"))</f>
        <v>#REF!</v>
      </c>
      <c r="L4443" t="e">
        <f>IF(INDEX(SamplingFeatures[Sampling Feature Type],$A4443)&lt;&gt;"Site","",
CONCATENATE("  - &amp;SiteID",TEXT(SUMPRODUCT(--($L$3:$L4442&lt;&gt;"")),"0000"),
" {","SamplingFeatureID:  *SamplingFeatureID",TEXT($A4443,"0000"),
", SiteTypeCV:  ",CHAR(34),INDEX(Sites[Site Type],$A4443),CHAR(34),
", Latitude:  ",INDEX(Sites[Latitude],$A4443),
", Longitude:  ",INDEX(Sites[Longitude],$A4443),
", SRSName:  ",CHAR(34),LatLonDatum,CHAR(34),"}"))</f>
        <v>#REF!</v>
      </c>
      <c r="M4443" t="e">
        <f>IF(INDEX(SamplingFeatures[Sampling Feature Type],$A4443)&lt;&gt;"Specimen","",
CONCATENATE("  - &amp;SpecimenID",TEXT(SUMPRODUCT(--($M$3:$M4442&lt;&gt;"")),"0000"),
" {","SamplingFeatureID:  *SamplingFeatureID",TEXT($A4443,"0000"),
", SpecimenTypeCV:  ",CHAR(34),INDEX(Specimens[Specimen Type],$A4443),CHAR(34),
", SpecimenMediumCV:  ",INDEX(Specimens[Specimen Medium],$A4443),
", IsFieldSpecimen:  ",CHAR(34),INDEX(Specimens[Is Field Specimen?],$A4443),CHAR(34),"}"))</f>
        <v>#REF!</v>
      </c>
      <c r="N4443" t="e">
        <f>IF(COUNTA(SpatialOffsets[])=0,"", IF(INDEX(SpatialOffsets[Spatial Offset Type],$A4443)="","",
CONCATENATE("  - &amp;SpatialOffsetID",TEXT($A4443,"0000"),
" {","SpatialOffsetTypeCV:  ",CHAR(34),INDEX(SpatialOffsets[Spatial Offset Type],$A4443),CHAR(34),
", Offset1Value:  ",INDEX(SpatialOffsets[Offset 1 Value],$A4443),
", Offset1UnitID:  ",CHAR(34),INDEX(SpatialOffsets[Offset 1 Unit],$A4443),CHAR(34),
", Offset2Value:  ",INDEX(SpatialOffsets[Offset 2 Value],$A4443),
", Offset2UnitID:  ",CHAR(34),INDEX(SpatialOffsets[Offset 2 Unit],$A4443),CHAR(34),
", Offset3Value:  ",INDEX(SpatialOffsets[Offset 3 Value],$A4443),
", Offset3UnitID:  ",CHAR(34),INDEX(SpatialOffsets[Offset 3 Unit],$A4443),CHAR(34),,"}")))</f>
        <v>#REF!</v>
      </c>
      <c r="O4443" t="e">
        <f>IF(COUNTA(RelatedFeatures[])=0,"", IF(INDEX(RelatedFeatures[First Sampling Feature Code],$A4443)="","",
CONCATENATE("  - &amp;RelationID",TEXT($A4443,"0000"),
" {","SamplingFeatureID:  *SamplingFeatureID",TEXT(MATCH(INDEX(RelatedFeatures[First Sampling Feature Code],$A4443),SamplingFeatures[Feature Code],0),"0000"),
", RelationshipTypeCV:  ",CHAR(34),INDEX(RelatedFeatures[Relationship Type],$A4443),CHAR(34),
", RelatedFeatureID: *SamplingFeatureID",TEXT(MATCH(INDEX(RelatedFeatures[Second Sampling Feature Code],$A4443),SamplingFeatures[Feature Code],0),"0000"),
", SpatialOffsetID:  ",IF(INDEX(RelatedFeatures[Offset Number],$A4443)="","",CONCATENATE("*SpatialOffsetID",TEXT(INDEX(RelatedFeatures[Offset Number],$A4443),"0000"))),"}")))</f>
        <v>#REF!</v>
      </c>
      <c r="P4443" t="e">
        <f>IF(INDEX(Methods[Method Type],$A4443)="","",
CONCATENATE("  - &amp;MethodID",TEXT($A4443,"0000"),
" {","MethodTypeCV:  ",CHAR(34),INDEX(Methods[Method Type],$A4443),CHAR(34),
", MethodCode:  ",CHAR(34),INDEX(Methods[Method Code],$A4443),CHAR(34),
", MethodName:  ",CHAR(34),INDEX(Methods[Method Name],$A4443),CHAR(34),
", MethodDescription:  ",CHAR(34),INDEX(Methods[Method Description],$A4443),CHAR(34),
", MethodLink:  ",CHAR(34),INDEX(Methods[Method Link],$A4443),CHAR(34),
", OrganizationID: *OrganizationID",TEXT(MATCH(INDEX(Methods[Organization Name],$A4443),Organizations[Organization Name],0),"0000"),"}"))</f>
        <v>#REF!</v>
      </c>
      <c r="Q4443" t="e">
        <f>IF(INDEX(Variables[Variable Type],$A4443)="","",
CONCATENATE("  - &amp;VariableID",TEXT($A4443,"0000"),
" {","VariableTypeCV:  ",CHAR(34),INDEX(Variables[Variable Type],$A4443),CHAR(34),
", VariableCode:  ",CHAR(34),INDEX(Variables[Variable Code],$A4443),CHAR(34),
", VariableNameCV:  ",CHAR(34),INDEX(Variables[Variable Name],$A4443),CHAR(34),
", VariableDefinition:  ",CHAR(34),INDEX(Variables[Variable Definition],$A4443),CHAR(34),
", SpecciationCV:  ",CHAR(34),INDEX(Variables[Speciation],$A4443),CHAR(34),
", NoDataValue:  ",CHAR(34),INDEX(Variables[No Data Value],$A4443),CHAR(34),"}"))</f>
        <v>#REF!</v>
      </c>
    </row>
    <row r="4444" spans="1:17" x14ac:dyDescent="0.25">
      <c r="A4444">
        <v>4441</v>
      </c>
      <c r="D4444" t="e">
        <f>IF(INDEX(People[First Name],$A4444)="","",
CONCATENATE("  - &amp;PersonID",TEXT($A4444,"0000"),
" {","PersonFirstName:  ",CHAR(34),INDEX(People[First Name],$A4444),CHAR(34),
", PersonMiddleName:  ",CHAR(34),INDEX(People[Middle Name],$A4444),CHAR(34),
", PersonLastName:  ",CHAR(34),INDEX(People[Last Name],$A4444),CHAR(34),"}"))</f>
        <v>#REF!</v>
      </c>
      <c r="E4444" t="e">
        <f>IF(INDEX(Organizations[Organization Type '[CV']],$A4444)="","",
CONCATENATE("  - &amp;OrganizationID",TEXT($A4444,"0000"),
" {","OrganizationTypeCV:  ",CHAR(34),INDEX(Organizations[Organization Type '[CV']],$A4444),CHAR(34),
", OrganizationCode:  ",CHAR(34),INDEX(Organizations[Organization Code],$A4444),CHAR(34),
", OrganizationName:  ",CHAR(34),INDEX(Organizations[Organization Name],$A4444),CHAR(34),
", OrganizationDescription:  ",CHAR(34),INDEX(Organizations[Organization Description],$A4444),CHAR(34),
", OrganizationLink:  ",CHAR(34),INDEX(Organizations[Organization Link],$A4444),CHAR(34),"}"))</f>
        <v>#REF!</v>
      </c>
      <c r="F4444" t="e">
        <f>IF(INDEX(People[First Name],$A4444)="","",
CONCATENATE("  - &amp;AffiliationID",TEXT($A4444,"0000"),
" {PersonID: *PersonID",TEXT($A4444,"0000"),
", OrganizationID: *OrganizationID",TEXT(MATCH(INDEX(People[Organization Name],$A4444),Organizations[Organization Name],0),"0000"),
", IsPrimaryOrganizationContact: , AffiliationStartDate: , AffiliationEndDate: , PrimaryPhone: ",
", PrimaryEmail: ",CHAR(34),INDEX(People[Primary Email],$A4444),CHAR(34),
", PrimaryAddress: ",CHAR(34),INDEX(People[Primary Address],$A4444),CHAR(34),
", PersonLink: }"))</f>
        <v>#REF!</v>
      </c>
      <c r="H4444" t="e">
        <f>IF(COUNTA(CitationInformation)=0,"",IF(INDEX(AuthorList[Author Name],$A4444)="","",
CONCATENATE("  - &amp;AuthorListID",TEXT($A4444,"0000"),
"  {CitationID: *CitationID0001",
", PersonID: *PersonID",TEXT(MATCH(INDEX(AuthorList[Author Name],$A4444),People[Full Name],0),"0000"),
", AuthorOrder: ",INDEX(AuthorList[Author Number],$A4444),"}")))</f>
        <v>#REF!</v>
      </c>
      <c r="K4444" t="e">
        <f>IF(INDEX(SamplingFeatures[Feature Code],$A4444)="","",
CONCATENATE("  - &amp;SamplingFeatureID",TEXT($A4444,"0000"),
" {","SamplingFeatureUUID:  ",CHAR(34),INDEX(SamplingFeatures[Sampling Feature UUID],$A4444),CHAR(34),
", SamplingFeatureTypeCV:  ",CHAR(34),INDEX(SamplingFeatures[Sampling Feature Type],$A4444),CHAR(34),
", SamplingFeatureCode:  ",CHAR(34),INDEX(SamplingFeatures[Feature Code],$A4444),CHAR(34),
", SamplingFeatureName:  ",CHAR(34),INDEX(SamplingFeatures[Feature Name],$A4444),CHAR(34),
", SamplingFeatureDescription:  ",CHAR(34),INDEX(SamplingFeatures[Feature Description],$A4444),CHAR(34),
", SamplingFeatureGeotypeCV:  ",CHAR(34),INDEX(SamplingFeatures[Feature Geo Type],$A4444),CHAR(34),
", FeatureGeometry:  ",CHAR(34),INDEX(SamplingFeatures[Feature Geometry],$A4444),CHAR(34),
", Elevation_m:  ",CHAR(34),INDEX(SamplingFeatures[Elevation_m],$A4444),CHAR(34),
", ElevationDatumCV:  ",CHAR(34),ElevationDatum,CHAR(34),"}"))</f>
        <v>#REF!</v>
      </c>
      <c r="L4444" t="e">
        <f>IF(INDEX(SamplingFeatures[Sampling Feature Type],$A4444)&lt;&gt;"Site","",
CONCATENATE("  - &amp;SiteID",TEXT(SUMPRODUCT(--($L$3:$L4443&lt;&gt;"")),"0000"),
" {","SamplingFeatureID:  *SamplingFeatureID",TEXT($A4444,"0000"),
", SiteTypeCV:  ",CHAR(34),INDEX(Sites[Site Type],$A4444),CHAR(34),
", Latitude:  ",INDEX(Sites[Latitude],$A4444),
", Longitude:  ",INDEX(Sites[Longitude],$A4444),
", SRSName:  ",CHAR(34),LatLonDatum,CHAR(34),"}"))</f>
        <v>#REF!</v>
      </c>
      <c r="M4444" t="e">
        <f>IF(INDEX(SamplingFeatures[Sampling Feature Type],$A4444)&lt;&gt;"Specimen","",
CONCATENATE("  - &amp;SpecimenID",TEXT(SUMPRODUCT(--($M$3:$M4443&lt;&gt;"")),"0000"),
" {","SamplingFeatureID:  *SamplingFeatureID",TEXT($A4444,"0000"),
", SpecimenTypeCV:  ",CHAR(34),INDEX(Specimens[Specimen Type],$A4444),CHAR(34),
", SpecimenMediumCV:  ",INDEX(Specimens[Specimen Medium],$A4444),
", IsFieldSpecimen:  ",CHAR(34),INDEX(Specimens[Is Field Specimen?],$A4444),CHAR(34),"}"))</f>
        <v>#REF!</v>
      </c>
      <c r="N4444" t="e">
        <f>IF(COUNTA(SpatialOffsets[])=0,"", IF(INDEX(SpatialOffsets[Spatial Offset Type],$A4444)="","",
CONCATENATE("  - &amp;SpatialOffsetID",TEXT($A4444,"0000"),
" {","SpatialOffsetTypeCV:  ",CHAR(34),INDEX(SpatialOffsets[Spatial Offset Type],$A4444),CHAR(34),
", Offset1Value:  ",INDEX(SpatialOffsets[Offset 1 Value],$A4444),
", Offset1UnitID:  ",CHAR(34),INDEX(SpatialOffsets[Offset 1 Unit],$A4444),CHAR(34),
", Offset2Value:  ",INDEX(SpatialOffsets[Offset 2 Value],$A4444),
", Offset2UnitID:  ",CHAR(34),INDEX(SpatialOffsets[Offset 2 Unit],$A4444),CHAR(34),
", Offset3Value:  ",INDEX(SpatialOffsets[Offset 3 Value],$A4444),
", Offset3UnitID:  ",CHAR(34),INDEX(SpatialOffsets[Offset 3 Unit],$A4444),CHAR(34),,"}")))</f>
        <v>#REF!</v>
      </c>
      <c r="O4444" t="e">
        <f>IF(COUNTA(RelatedFeatures[])=0,"", IF(INDEX(RelatedFeatures[First Sampling Feature Code],$A4444)="","",
CONCATENATE("  - &amp;RelationID",TEXT($A4444,"0000"),
" {","SamplingFeatureID:  *SamplingFeatureID",TEXT(MATCH(INDEX(RelatedFeatures[First Sampling Feature Code],$A4444),SamplingFeatures[Feature Code],0),"0000"),
", RelationshipTypeCV:  ",CHAR(34),INDEX(RelatedFeatures[Relationship Type],$A4444),CHAR(34),
", RelatedFeatureID: *SamplingFeatureID",TEXT(MATCH(INDEX(RelatedFeatures[Second Sampling Feature Code],$A4444),SamplingFeatures[Feature Code],0),"0000"),
", SpatialOffsetID:  ",IF(INDEX(RelatedFeatures[Offset Number],$A4444)="","",CONCATENATE("*SpatialOffsetID",TEXT(INDEX(RelatedFeatures[Offset Number],$A4444),"0000"))),"}")))</f>
        <v>#REF!</v>
      </c>
      <c r="P4444" t="e">
        <f>IF(INDEX(Methods[Method Type],$A4444)="","",
CONCATENATE("  - &amp;MethodID",TEXT($A4444,"0000"),
" {","MethodTypeCV:  ",CHAR(34),INDEX(Methods[Method Type],$A4444),CHAR(34),
", MethodCode:  ",CHAR(34),INDEX(Methods[Method Code],$A4444),CHAR(34),
", MethodName:  ",CHAR(34),INDEX(Methods[Method Name],$A4444),CHAR(34),
", MethodDescription:  ",CHAR(34),INDEX(Methods[Method Description],$A4444),CHAR(34),
", MethodLink:  ",CHAR(34),INDEX(Methods[Method Link],$A4444),CHAR(34),
", OrganizationID: *OrganizationID",TEXT(MATCH(INDEX(Methods[Organization Name],$A4444),Organizations[Organization Name],0),"0000"),"}"))</f>
        <v>#REF!</v>
      </c>
      <c r="Q4444" t="e">
        <f>IF(INDEX(Variables[Variable Type],$A4444)="","",
CONCATENATE("  - &amp;VariableID",TEXT($A4444,"0000"),
" {","VariableTypeCV:  ",CHAR(34),INDEX(Variables[Variable Type],$A4444),CHAR(34),
", VariableCode:  ",CHAR(34),INDEX(Variables[Variable Code],$A4444),CHAR(34),
", VariableNameCV:  ",CHAR(34),INDEX(Variables[Variable Name],$A4444),CHAR(34),
", VariableDefinition:  ",CHAR(34),INDEX(Variables[Variable Definition],$A4444),CHAR(34),
", SpecciationCV:  ",CHAR(34),INDEX(Variables[Speciation],$A4444),CHAR(34),
", NoDataValue:  ",CHAR(34),INDEX(Variables[No Data Value],$A4444),CHAR(34),"}"))</f>
        <v>#REF!</v>
      </c>
    </row>
    <row r="4445" spans="1:17" x14ac:dyDescent="0.25">
      <c r="A4445">
        <v>4442</v>
      </c>
      <c r="D4445" t="e">
        <f>IF(INDEX(People[First Name],$A4445)="","",
CONCATENATE("  - &amp;PersonID",TEXT($A4445,"0000"),
" {","PersonFirstName:  ",CHAR(34),INDEX(People[First Name],$A4445),CHAR(34),
", PersonMiddleName:  ",CHAR(34),INDEX(People[Middle Name],$A4445),CHAR(34),
", PersonLastName:  ",CHAR(34),INDEX(People[Last Name],$A4445),CHAR(34),"}"))</f>
        <v>#REF!</v>
      </c>
      <c r="E4445" t="e">
        <f>IF(INDEX(Organizations[Organization Type '[CV']],$A4445)="","",
CONCATENATE("  - &amp;OrganizationID",TEXT($A4445,"0000"),
" {","OrganizationTypeCV:  ",CHAR(34),INDEX(Organizations[Organization Type '[CV']],$A4445),CHAR(34),
", OrganizationCode:  ",CHAR(34),INDEX(Organizations[Organization Code],$A4445),CHAR(34),
", OrganizationName:  ",CHAR(34),INDEX(Organizations[Organization Name],$A4445),CHAR(34),
", OrganizationDescription:  ",CHAR(34),INDEX(Organizations[Organization Description],$A4445),CHAR(34),
", OrganizationLink:  ",CHAR(34),INDEX(Organizations[Organization Link],$A4445),CHAR(34),"}"))</f>
        <v>#REF!</v>
      </c>
      <c r="F4445" t="e">
        <f>IF(INDEX(People[First Name],$A4445)="","",
CONCATENATE("  - &amp;AffiliationID",TEXT($A4445,"0000"),
" {PersonID: *PersonID",TEXT($A4445,"0000"),
", OrganizationID: *OrganizationID",TEXT(MATCH(INDEX(People[Organization Name],$A4445),Organizations[Organization Name],0),"0000"),
", IsPrimaryOrganizationContact: , AffiliationStartDate: , AffiliationEndDate: , PrimaryPhone: ",
", PrimaryEmail: ",CHAR(34),INDEX(People[Primary Email],$A4445),CHAR(34),
", PrimaryAddress: ",CHAR(34),INDEX(People[Primary Address],$A4445),CHAR(34),
", PersonLink: }"))</f>
        <v>#REF!</v>
      </c>
      <c r="H4445" t="e">
        <f>IF(COUNTA(CitationInformation)=0,"",IF(INDEX(AuthorList[Author Name],$A4445)="","",
CONCATENATE("  - &amp;AuthorListID",TEXT($A4445,"0000"),
"  {CitationID: *CitationID0001",
", PersonID: *PersonID",TEXT(MATCH(INDEX(AuthorList[Author Name],$A4445),People[Full Name],0),"0000"),
", AuthorOrder: ",INDEX(AuthorList[Author Number],$A4445),"}")))</f>
        <v>#REF!</v>
      </c>
      <c r="K4445" t="e">
        <f>IF(INDEX(SamplingFeatures[Feature Code],$A4445)="","",
CONCATENATE("  - &amp;SamplingFeatureID",TEXT($A4445,"0000"),
" {","SamplingFeatureUUID:  ",CHAR(34),INDEX(SamplingFeatures[Sampling Feature UUID],$A4445),CHAR(34),
", SamplingFeatureTypeCV:  ",CHAR(34),INDEX(SamplingFeatures[Sampling Feature Type],$A4445),CHAR(34),
", SamplingFeatureCode:  ",CHAR(34),INDEX(SamplingFeatures[Feature Code],$A4445),CHAR(34),
", SamplingFeatureName:  ",CHAR(34),INDEX(SamplingFeatures[Feature Name],$A4445),CHAR(34),
", SamplingFeatureDescription:  ",CHAR(34),INDEX(SamplingFeatures[Feature Description],$A4445),CHAR(34),
", SamplingFeatureGeotypeCV:  ",CHAR(34),INDEX(SamplingFeatures[Feature Geo Type],$A4445),CHAR(34),
", FeatureGeometry:  ",CHAR(34),INDEX(SamplingFeatures[Feature Geometry],$A4445),CHAR(34),
", Elevation_m:  ",CHAR(34),INDEX(SamplingFeatures[Elevation_m],$A4445),CHAR(34),
", ElevationDatumCV:  ",CHAR(34),ElevationDatum,CHAR(34),"}"))</f>
        <v>#REF!</v>
      </c>
      <c r="L4445" t="e">
        <f>IF(INDEX(SamplingFeatures[Sampling Feature Type],$A4445)&lt;&gt;"Site","",
CONCATENATE("  - &amp;SiteID",TEXT(SUMPRODUCT(--($L$3:$L4444&lt;&gt;"")),"0000"),
" {","SamplingFeatureID:  *SamplingFeatureID",TEXT($A4445,"0000"),
", SiteTypeCV:  ",CHAR(34),INDEX(Sites[Site Type],$A4445),CHAR(34),
", Latitude:  ",INDEX(Sites[Latitude],$A4445),
", Longitude:  ",INDEX(Sites[Longitude],$A4445),
", SRSName:  ",CHAR(34),LatLonDatum,CHAR(34),"}"))</f>
        <v>#REF!</v>
      </c>
      <c r="M4445" t="e">
        <f>IF(INDEX(SamplingFeatures[Sampling Feature Type],$A4445)&lt;&gt;"Specimen","",
CONCATENATE("  - &amp;SpecimenID",TEXT(SUMPRODUCT(--($M$3:$M4444&lt;&gt;"")),"0000"),
" {","SamplingFeatureID:  *SamplingFeatureID",TEXT($A4445,"0000"),
", SpecimenTypeCV:  ",CHAR(34),INDEX(Specimens[Specimen Type],$A4445),CHAR(34),
", SpecimenMediumCV:  ",INDEX(Specimens[Specimen Medium],$A4445),
", IsFieldSpecimen:  ",CHAR(34),INDEX(Specimens[Is Field Specimen?],$A4445),CHAR(34),"}"))</f>
        <v>#REF!</v>
      </c>
      <c r="N4445" t="e">
        <f>IF(COUNTA(SpatialOffsets[])=0,"", IF(INDEX(SpatialOffsets[Spatial Offset Type],$A4445)="","",
CONCATENATE("  - &amp;SpatialOffsetID",TEXT($A4445,"0000"),
" {","SpatialOffsetTypeCV:  ",CHAR(34),INDEX(SpatialOffsets[Spatial Offset Type],$A4445),CHAR(34),
", Offset1Value:  ",INDEX(SpatialOffsets[Offset 1 Value],$A4445),
", Offset1UnitID:  ",CHAR(34),INDEX(SpatialOffsets[Offset 1 Unit],$A4445),CHAR(34),
", Offset2Value:  ",INDEX(SpatialOffsets[Offset 2 Value],$A4445),
", Offset2UnitID:  ",CHAR(34),INDEX(SpatialOffsets[Offset 2 Unit],$A4445),CHAR(34),
", Offset3Value:  ",INDEX(SpatialOffsets[Offset 3 Value],$A4445),
", Offset3UnitID:  ",CHAR(34),INDEX(SpatialOffsets[Offset 3 Unit],$A4445),CHAR(34),,"}")))</f>
        <v>#REF!</v>
      </c>
      <c r="O4445" t="e">
        <f>IF(COUNTA(RelatedFeatures[])=0,"", IF(INDEX(RelatedFeatures[First Sampling Feature Code],$A4445)="","",
CONCATENATE("  - &amp;RelationID",TEXT($A4445,"0000"),
" {","SamplingFeatureID:  *SamplingFeatureID",TEXT(MATCH(INDEX(RelatedFeatures[First Sampling Feature Code],$A4445),SamplingFeatures[Feature Code],0),"0000"),
", RelationshipTypeCV:  ",CHAR(34),INDEX(RelatedFeatures[Relationship Type],$A4445),CHAR(34),
", RelatedFeatureID: *SamplingFeatureID",TEXT(MATCH(INDEX(RelatedFeatures[Second Sampling Feature Code],$A4445),SamplingFeatures[Feature Code],0),"0000"),
", SpatialOffsetID:  ",IF(INDEX(RelatedFeatures[Offset Number],$A4445)="","",CONCATENATE("*SpatialOffsetID",TEXT(INDEX(RelatedFeatures[Offset Number],$A4445),"0000"))),"}")))</f>
        <v>#REF!</v>
      </c>
      <c r="P4445" t="e">
        <f>IF(INDEX(Methods[Method Type],$A4445)="","",
CONCATENATE("  - &amp;MethodID",TEXT($A4445,"0000"),
" {","MethodTypeCV:  ",CHAR(34),INDEX(Methods[Method Type],$A4445),CHAR(34),
", MethodCode:  ",CHAR(34),INDEX(Methods[Method Code],$A4445),CHAR(34),
", MethodName:  ",CHAR(34),INDEX(Methods[Method Name],$A4445),CHAR(34),
", MethodDescription:  ",CHAR(34),INDEX(Methods[Method Description],$A4445),CHAR(34),
", MethodLink:  ",CHAR(34),INDEX(Methods[Method Link],$A4445),CHAR(34),
", OrganizationID: *OrganizationID",TEXT(MATCH(INDEX(Methods[Organization Name],$A4445),Organizations[Organization Name],0),"0000"),"}"))</f>
        <v>#REF!</v>
      </c>
      <c r="Q4445" t="e">
        <f>IF(INDEX(Variables[Variable Type],$A4445)="","",
CONCATENATE("  - &amp;VariableID",TEXT($A4445,"0000"),
" {","VariableTypeCV:  ",CHAR(34),INDEX(Variables[Variable Type],$A4445),CHAR(34),
", VariableCode:  ",CHAR(34),INDEX(Variables[Variable Code],$A4445),CHAR(34),
", VariableNameCV:  ",CHAR(34),INDEX(Variables[Variable Name],$A4445),CHAR(34),
", VariableDefinition:  ",CHAR(34),INDEX(Variables[Variable Definition],$A4445),CHAR(34),
", SpecciationCV:  ",CHAR(34),INDEX(Variables[Speciation],$A4445),CHAR(34),
", NoDataValue:  ",CHAR(34),INDEX(Variables[No Data Value],$A4445),CHAR(34),"}"))</f>
        <v>#REF!</v>
      </c>
    </row>
    <row r="4446" spans="1:17" x14ac:dyDescent="0.25">
      <c r="A4446">
        <v>4443</v>
      </c>
      <c r="D4446" t="e">
        <f>IF(INDEX(People[First Name],$A4446)="","",
CONCATENATE("  - &amp;PersonID",TEXT($A4446,"0000"),
" {","PersonFirstName:  ",CHAR(34),INDEX(People[First Name],$A4446),CHAR(34),
", PersonMiddleName:  ",CHAR(34),INDEX(People[Middle Name],$A4446),CHAR(34),
", PersonLastName:  ",CHAR(34),INDEX(People[Last Name],$A4446),CHAR(34),"}"))</f>
        <v>#REF!</v>
      </c>
      <c r="E4446" t="e">
        <f>IF(INDEX(Organizations[Organization Type '[CV']],$A4446)="","",
CONCATENATE("  - &amp;OrganizationID",TEXT($A4446,"0000"),
" {","OrganizationTypeCV:  ",CHAR(34),INDEX(Organizations[Organization Type '[CV']],$A4446),CHAR(34),
", OrganizationCode:  ",CHAR(34),INDEX(Organizations[Organization Code],$A4446),CHAR(34),
", OrganizationName:  ",CHAR(34),INDEX(Organizations[Organization Name],$A4446),CHAR(34),
", OrganizationDescription:  ",CHAR(34),INDEX(Organizations[Organization Description],$A4446),CHAR(34),
", OrganizationLink:  ",CHAR(34),INDEX(Organizations[Organization Link],$A4446),CHAR(34),"}"))</f>
        <v>#REF!</v>
      </c>
      <c r="F4446" t="e">
        <f>IF(INDEX(People[First Name],$A4446)="","",
CONCATENATE("  - &amp;AffiliationID",TEXT($A4446,"0000"),
" {PersonID: *PersonID",TEXT($A4446,"0000"),
", OrganizationID: *OrganizationID",TEXT(MATCH(INDEX(People[Organization Name],$A4446),Organizations[Organization Name],0),"0000"),
", IsPrimaryOrganizationContact: , AffiliationStartDate: , AffiliationEndDate: , PrimaryPhone: ",
", PrimaryEmail: ",CHAR(34),INDEX(People[Primary Email],$A4446),CHAR(34),
", PrimaryAddress: ",CHAR(34),INDEX(People[Primary Address],$A4446),CHAR(34),
", PersonLink: }"))</f>
        <v>#REF!</v>
      </c>
      <c r="H4446" t="e">
        <f>IF(COUNTA(CitationInformation)=0,"",IF(INDEX(AuthorList[Author Name],$A4446)="","",
CONCATENATE("  - &amp;AuthorListID",TEXT($A4446,"0000"),
"  {CitationID: *CitationID0001",
", PersonID: *PersonID",TEXT(MATCH(INDEX(AuthorList[Author Name],$A4446),People[Full Name],0),"0000"),
", AuthorOrder: ",INDEX(AuthorList[Author Number],$A4446),"}")))</f>
        <v>#REF!</v>
      </c>
      <c r="K4446" t="e">
        <f>IF(INDEX(SamplingFeatures[Feature Code],$A4446)="","",
CONCATENATE("  - &amp;SamplingFeatureID",TEXT($A4446,"0000"),
" {","SamplingFeatureUUID:  ",CHAR(34),INDEX(SamplingFeatures[Sampling Feature UUID],$A4446),CHAR(34),
", SamplingFeatureTypeCV:  ",CHAR(34),INDEX(SamplingFeatures[Sampling Feature Type],$A4446),CHAR(34),
", SamplingFeatureCode:  ",CHAR(34),INDEX(SamplingFeatures[Feature Code],$A4446),CHAR(34),
", SamplingFeatureName:  ",CHAR(34),INDEX(SamplingFeatures[Feature Name],$A4446),CHAR(34),
", SamplingFeatureDescription:  ",CHAR(34),INDEX(SamplingFeatures[Feature Description],$A4446),CHAR(34),
", SamplingFeatureGeotypeCV:  ",CHAR(34),INDEX(SamplingFeatures[Feature Geo Type],$A4446),CHAR(34),
", FeatureGeometry:  ",CHAR(34),INDEX(SamplingFeatures[Feature Geometry],$A4446),CHAR(34),
", Elevation_m:  ",CHAR(34),INDEX(SamplingFeatures[Elevation_m],$A4446),CHAR(34),
", ElevationDatumCV:  ",CHAR(34),ElevationDatum,CHAR(34),"}"))</f>
        <v>#REF!</v>
      </c>
      <c r="L4446" t="e">
        <f>IF(INDEX(SamplingFeatures[Sampling Feature Type],$A4446)&lt;&gt;"Site","",
CONCATENATE("  - &amp;SiteID",TEXT(SUMPRODUCT(--($L$3:$L4445&lt;&gt;"")),"0000"),
" {","SamplingFeatureID:  *SamplingFeatureID",TEXT($A4446,"0000"),
", SiteTypeCV:  ",CHAR(34),INDEX(Sites[Site Type],$A4446),CHAR(34),
", Latitude:  ",INDEX(Sites[Latitude],$A4446),
", Longitude:  ",INDEX(Sites[Longitude],$A4446),
", SRSName:  ",CHAR(34),LatLonDatum,CHAR(34),"}"))</f>
        <v>#REF!</v>
      </c>
      <c r="M4446" t="e">
        <f>IF(INDEX(SamplingFeatures[Sampling Feature Type],$A4446)&lt;&gt;"Specimen","",
CONCATENATE("  - &amp;SpecimenID",TEXT(SUMPRODUCT(--($M$3:$M4445&lt;&gt;"")),"0000"),
" {","SamplingFeatureID:  *SamplingFeatureID",TEXT($A4446,"0000"),
", SpecimenTypeCV:  ",CHAR(34),INDEX(Specimens[Specimen Type],$A4446),CHAR(34),
", SpecimenMediumCV:  ",INDEX(Specimens[Specimen Medium],$A4446),
", IsFieldSpecimen:  ",CHAR(34),INDEX(Specimens[Is Field Specimen?],$A4446),CHAR(34),"}"))</f>
        <v>#REF!</v>
      </c>
      <c r="N4446" t="e">
        <f>IF(COUNTA(SpatialOffsets[])=0,"", IF(INDEX(SpatialOffsets[Spatial Offset Type],$A4446)="","",
CONCATENATE("  - &amp;SpatialOffsetID",TEXT($A4446,"0000"),
" {","SpatialOffsetTypeCV:  ",CHAR(34),INDEX(SpatialOffsets[Spatial Offset Type],$A4446),CHAR(34),
", Offset1Value:  ",INDEX(SpatialOffsets[Offset 1 Value],$A4446),
", Offset1UnitID:  ",CHAR(34),INDEX(SpatialOffsets[Offset 1 Unit],$A4446),CHAR(34),
", Offset2Value:  ",INDEX(SpatialOffsets[Offset 2 Value],$A4446),
", Offset2UnitID:  ",CHAR(34),INDEX(SpatialOffsets[Offset 2 Unit],$A4446),CHAR(34),
", Offset3Value:  ",INDEX(SpatialOffsets[Offset 3 Value],$A4446),
", Offset3UnitID:  ",CHAR(34),INDEX(SpatialOffsets[Offset 3 Unit],$A4446),CHAR(34),,"}")))</f>
        <v>#REF!</v>
      </c>
      <c r="O4446" t="e">
        <f>IF(COUNTA(RelatedFeatures[])=0,"", IF(INDEX(RelatedFeatures[First Sampling Feature Code],$A4446)="","",
CONCATENATE("  - &amp;RelationID",TEXT($A4446,"0000"),
" {","SamplingFeatureID:  *SamplingFeatureID",TEXT(MATCH(INDEX(RelatedFeatures[First Sampling Feature Code],$A4446),SamplingFeatures[Feature Code],0),"0000"),
", RelationshipTypeCV:  ",CHAR(34),INDEX(RelatedFeatures[Relationship Type],$A4446),CHAR(34),
", RelatedFeatureID: *SamplingFeatureID",TEXT(MATCH(INDEX(RelatedFeatures[Second Sampling Feature Code],$A4446),SamplingFeatures[Feature Code],0),"0000"),
", SpatialOffsetID:  ",IF(INDEX(RelatedFeatures[Offset Number],$A4446)="","",CONCATENATE("*SpatialOffsetID",TEXT(INDEX(RelatedFeatures[Offset Number],$A4446),"0000"))),"}")))</f>
        <v>#REF!</v>
      </c>
      <c r="P4446" t="e">
        <f>IF(INDEX(Methods[Method Type],$A4446)="","",
CONCATENATE("  - &amp;MethodID",TEXT($A4446,"0000"),
" {","MethodTypeCV:  ",CHAR(34),INDEX(Methods[Method Type],$A4446),CHAR(34),
", MethodCode:  ",CHAR(34),INDEX(Methods[Method Code],$A4446),CHAR(34),
", MethodName:  ",CHAR(34),INDEX(Methods[Method Name],$A4446),CHAR(34),
", MethodDescription:  ",CHAR(34),INDEX(Methods[Method Description],$A4446),CHAR(34),
", MethodLink:  ",CHAR(34),INDEX(Methods[Method Link],$A4446),CHAR(34),
", OrganizationID: *OrganizationID",TEXT(MATCH(INDEX(Methods[Organization Name],$A4446),Organizations[Organization Name],0),"0000"),"}"))</f>
        <v>#REF!</v>
      </c>
      <c r="Q4446" t="e">
        <f>IF(INDEX(Variables[Variable Type],$A4446)="","",
CONCATENATE("  - &amp;VariableID",TEXT($A4446,"0000"),
" {","VariableTypeCV:  ",CHAR(34),INDEX(Variables[Variable Type],$A4446),CHAR(34),
", VariableCode:  ",CHAR(34),INDEX(Variables[Variable Code],$A4446),CHAR(34),
", VariableNameCV:  ",CHAR(34),INDEX(Variables[Variable Name],$A4446),CHAR(34),
", VariableDefinition:  ",CHAR(34),INDEX(Variables[Variable Definition],$A4446),CHAR(34),
", SpecciationCV:  ",CHAR(34),INDEX(Variables[Speciation],$A4446),CHAR(34),
", NoDataValue:  ",CHAR(34),INDEX(Variables[No Data Value],$A4446),CHAR(34),"}"))</f>
        <v>#REF!</v>
      </c>
    </row>
    <row r="4447" spans="1:17" x14ac:dyDescent="0.25">
      <c r="A4447">
        <v>4444</v>
      </c>
      <c r="D4447" t="e">
        <f>IF(INDEX(People[First Name],$A4447)="","",
CONCATENATE("  - &amp;PersonID",TEXT($A4447,"0000"),
" {","PersonFirstName:  ",CHAR(34),INDEX(People[First Name],$A4447),CHAR(34),
", PersonMiddleName:  ",CHAR(34),INDEX(People[Middle Name],$A4447),CHAR(34),
", PersonLastName:  ",CHAR(34),INDEX(People[Last Name],$A4447),CHAR(34),"}"))</f>
        <v>#REF!</v>
      </c>
      <c r="E4447" t="e">
        <f>IF(INDEX(Organizations[Organization Type '[CV']],$A4447)="","",
CONCATENATE("  - &amp;OrganizationID",TEXT($A4447,"0000"),
" {","OrganizationTypeCV:  ",CHAR(34),INDEX(Organizations[Organization Type '[CV']],$A4447),CHAR(34),
", OrganizationCode:  ",CHAR(34),INDEX(Organizations[Organization Code],$A4447),CHAR(34),
", OrganizationName:  ",CHAR(34),INDEX(Organizations[Organization Name],$A4447),CHAR(34),
", OrganizationDescription:  ",CHAR(34),INDEX(Organizations[Organization Description],$A4447),CHAR(34),
", OrganizationLink:  ",CHAR(34),INDEX(Organizations[Organization Link],$A4447),CHAR(34),"}"))</f>
        <v>#REF!</v>
      </c>
      <c r="F4447" t="e">
        <f>IF(INDEX(People[First Name],$A4447)="","",
CONCATENATE("  - &amp;AffiliationID",TEXT($A4447,"0000"),
" {PersonID: *PersonID",TEXT($A4447,"0000"),
", OrganizationID: *OrganizationID",TEXT(MATCH(INDEX(People[Organization Name],$A4447),Organizations[Organization Name],0),"0000"),
", IsPrimaryOrganizationContact: , AffiliationStartDate: , AffiliationEndDate: , PrimaryPhone: ",
", PrimaryEmail: ",CHAR(34),INDEX(People[Primary Email],$A4447),CHAR(34),
", PrimaryAddress: ",CHAR(34),INDEX(People[Primary Address],$A4447),CHAR(34),
", PersonLink: }"))</f>
        <v>#REF!</v>
      </c>
      <c r="H4447" t="e">
        <f>IF(COUNTA(CitationInformation)=0,"",IF(INDEX(AuthorList[Author Name],$A4447)="","",
CONCATENATE("  - &amp;AuthorListID",TEXT($A4447,"0000"),
"  {CitationID: *CitationID0001",
", PersonID: *PersonID",TEXT(MATCH(INDEX(AuthorList[Author Name],$A4447),People[Full Name],0),"0000"),
", AuthorOrder: ",INDEX(AuthorList[Author Number],$A4447),"}")))</f>
        <v>#REF!</v>
      </c>
      <c r="K4447" t="e">
        <f>IF(INDEX(SamplingFeatures[Feature Code],$A4447)="","",
CONCATENATE("  - &amp;SamplingFeatureID",TEXT($A4447,"0000"),
" {","SamplingFeatureUUID:  ",CHAR(34),INDEX(SamplingFeatures[Sampling Feature UUID],$A4447),CHAR(34),
", SamplingFeatureTypeCV:  ",CHAR(34),INDEX(SamplingFeatures[Sampling Feature Type],$A4447),CHAR(34),
", SamplingFeatureCode:  ",CHAR(34),INDEX(SamplingFeatures[Feature Code],$A4447),CHAR(34),
", SamplingFeatureName:  ",CHAR(34),INDEX(SamplingFeatures[Feature Name],$A4447),CHAR(34),
", SamplingFeatureDescription:  ",CHAR(34),INDEX(SamplingFeatures[Feature Description],$A4447),CHAR(34),
", SamplingFeatureGeotypeCV:  ",CHAR(34),INDEX(SamplingFeatures[Feature Geo Type],$A4447),CHAR(34),
", FeatureGeometry:  ",CHAR(34),INDEX(SamplingFeatures[Feature Geometry],$A4447),CHAR(34),
", Elevation_m:  ",CHAR(34),INDEX(SamplingFeatures[Elevation_m],$A4447),CHAR(34),
", ElevationDatumCV:  ",CHAR(34),ElevationDatum,CHAR(34),"}"))</f>
        <v>#REF!</v>
      </c>
      <c r="L4447" t="e">
        <f>IF(INDEX(SamplingFeatures[Sampling Feature Type],$A4447)&lt;&gt;"Site","",
CONCATENATE("  - &amp;SiteID",TEXT(SUMPRODUCT(--($L$3:$L4446&lt;&gt;"")),"0000"),
" {","SamplingFeatureID:  *SamplingFeatureID",TEXT($A4447,"0000"),
", SiteTypeCV:  ",CHAR(34),INDEX(Sites[Site Type],$A4447),CHAR(34),
", Latitude:  ",INDEX(Sites[Latitude],$A4447),
", Longitude:  ",INDEX(Sites[Longitude],$A4447),
", SRSName:  ",CHAR(34),LatLonDatum,CHAR(34),"}"))</f>
        <v>#REF!</v>
      </c>
      <c r="M4447" t="e">
        <f>IF(INDEX(SamplingFeatures[Sampling Feature Type],$A4447)&lt;&gt;"Specimen","",
CONCATENATE("  - &amp;SpecimenID",TEXT(SUMPRODUCT(--($M$3:$M4446&lt;&gt;"")),"0000"),
" {","SamplingFeatureID:  *SamplingFeatureID",TEXT($A4447,"0000"),
", SpecimenTypeCV:  ",CHAR(34),INDEX(Specimens[Specimen Type],$A4447),CHAR(34),
", SpecimenMediumCV:  ",INDEX(Specimens[Specimen Medium],$A4447),
", IsFieldSpecimen:  ",CHAR(34),INDEX(Specimens[Is Field Specimen?],$A4447),CHAR(34),"}"))</f>
        <v>#REF!</v>
      </c>
      <c r="N4447" t="e">
        <f>IF(COUNTA(SpatialOffsets[])=0,"", IF(INDEX(SpatialOffsets[Spatial Offset Type],$A4447)="","",
CONCATENATE("  - &amp;SpatialOffsetID",TEXT($A4447,"0000"),
" {","SpatialOffsetTypeCV:  ",CHAR(34),INDEX(SpatialOffsets[Spatial Offset Type],$A4447),CHAR(34),
", Offset1Value:  ",INDEX(SpatialOffsets[Offset 1 Value],$A4447),
", Offset1UnitID:  ",CHAR(34),INDEX(SpatialOffsets[Offset 1 Unit],$A4447),CHAR(34),
", Offset2Value:  ",INDEX(SpatialOffsets[Offset 2 Value],$A4447),
", Offset2UnitID:  ",CHAR(34),INDEX(SpatialOffsets[Offset 2 Unit],$A4447),CHAR(34),
", Offset3Value:  ",INDEX(SpatialOffsets[Offset 3 Value],$A4447),
", Offset3UnitID:  ",CHAR(34),INDEX(SpatialOffsets[Offset 3 Unit],$A4447),CHAR(34),,"}")))</f>
        <v>#REF!</v>
      </c>
      <c r="O4447" t="e">
        <f>IF(COUNTA(RelatedFeatures[])=0,"", IF(INDEX(RelatedFeatures[First Sampling Feature Code],$A4447)="","",
CONCATENATE("  - &amp;RelationID",TEXT($A4447,"0000"),
" {","SamplingFeatureID:  *SamplingFeatureID",TEXT(MATCH(INDEX(RelatedFeatures[First Sampling Feature Code],$A4447),SamplingFeatures[Feature Code],0),"0000"),
", RelationshipTypeCV:  ",CHAR(34),INDEX(RelatedFeatures[Relationship Type],$A4447),CHAR(34),
", RelatedFeatureID: *SamplingFeatureID",TEXT(MATCH(INDEX(RelatedFeatures[Second Sampling Feature Code],$A4447),SamplingFeatures[Feature Code],0),"0000"),
", SpatialOffsetID:  ",IF(INDEX(RelatedFeatures[Offset Number],$A4447)="","",CONCATENATE("*SpatialOffsetID",TEXT(INDEX(RelatedFeatures[Offset Number],$A4447),"0000"))),"}")))</f>
        <v>#REF!</v>
      </c>
      <c r="P4447" t="e">
        <f>IF(INDEX(Methods[Method Type],$A4447)="","",
CONCATENATE("  - &amp;MethodID",TEXT($A4447,"0000"),
" {","MethodTypeCV:  ",CHAR(34),INDEX(Methods[Method Type],$A4447),CHAR(34),
", MethodCode:  ",CHAR(34),INDEX(Methods[Method Code],$A4447),CHAR(34),
", MethodName:  ",CHAR(34),INDEX(Methods[Method Name],$A4447),CHAR(34),
", MethodDescription:  ",CHAR(34),INDEX(Methods[Method Description],$A4447),CHAR(34),
", MethodLink:  ",CHAR(34),INDEX(Methods[Method Link],$A4447),CHAR(34),
", OrganizationID: *OrganizationID",TEXT(MATCH(INDEX(Methods[Organization Name],$A4447),Organizations[Organization Name],0),"0000"),"}"))</f>
        <v>#REF!</v>
      </c>
      <c r="Q4447" t="e">
        <f>IF(INDEX(Variables[Variable Type],$A4447)="","",
CONCATENATE("  - &amp;VariableID",TEXT($A4447,"0000"),
" {","VariableTypeCV:  ",CHAR(34),INDEX(Variables[Variable Type],$A4447),CHAR(34),
", VariableCode:  ",CHAR(34),INDEX(Variables[Variable Code],$A4447),CHAR(34),
", VariableNameCV:  ",CHAR(34),INDEX(Variables[Variable Name],$A4447),CHAR(34),
", VariableDefinition:  ",CHAR(34),INDEX(Variables[Variable Definition],$A4447),CHAR(34),
", SpecciationCV:  ",CHAR(34),INDEX(Variables[Speciation],$A4447),CHAR(34),
", NoDataValue:  ",CHAR(34),INDEX(Variables[No Data Value],$A4447),CHAR(34),"}"))</f>
        <v>#REF!</v>
      </c>
    </row>
    <row r="4448" spans="1:17" x14ac:dyDescent="0.25">
      <c r="A4448">
        <v>4445</v>
      </c>
      <c r="D4448" t="e">
        <f>IF(INDEX(People[First Name],$A4448)="","",
CONCATENATE("  - &amp;PersonID",TEXT($A4448,"0000"),
" {","PersonFirstName:  ",CHAR(34),INDEX(People[First Name],$A4448),CHAR(34),
", PersonMiddleName:  ",CHAR(34),INDEX(People[Middle Name],$A4448),CHAR(34),
", PersonLastName:  ",CHAR(34),INDEX(People[Last Name],$A4448),CHAR(34),"}"))</f>
        <v>#REF!</v>
      </c>
      <c r="E4448" t="e">
        <f>IF(INDEX(Organizations[Organization Type '[CV']],$A4448)="","",
CONCATENATE("  - &amp;OrganizationID",TEXT($A4448,"0000"),
" {","OrganizationTypeCV:  ",CHAR(34),INDEX(Organizations[Organization Type '[CV']],$A4448),CHAR(34),
", OrganizationCode:  ",CHAR(34),INDEX(Organizations[Organization Code],$A4448),CHAR(34),
", OrganizationName:  ",CHAR(34),INDEX(Organizations[Organization Name],$A4448),CHAR(34),
", OrganizationDescription:  ",CHAR(34),INDEX(Organizations[Organization Description],$A4448),CHAR(34),
", OrganizationLink:  ",CHAR(34),INDEX(Organizations[Organization Link],$A4448),CHAR(34),"}"))</f>
        <v>#REF!</v>
      </c>
      <c r="F4448" t="e">
        <f>IF(INDEX(People[First Name],$A4448)="","",
CONCATENATE("  - &amp;AffiliationID",TEXT($A4448,"0000"),
" {PersonID: *PersonID",TEXT($A4448,"0000"),
", OrganizationID: *OrganizationID",TEXT(MATCH(INDEX(People[Organization Name],$A4448),Organizations[Organization Name],0),"0000"),
", IsPrimaryOrganizationContact: , AffiliationStartDate: , AffiliationEndDate: , PrimaryPhone: ",
", PrimaryEmail: ",CHAR(34),INDEX(People[Primary Email],$A4448),CHAR(34),
", PrimaryAddress: ",CHAR(34),INDEX(People[Primary Address],$A4448),CHAR(34),
", PersonLink: }"))</f>
        <v>#REF!</v>
      </c>
      <c r="H4448" t="e">
        <f>IF(COUNTA(CitationInformation)=0,"",IF(INDEX(AuthorList[Author Name],$A4448)="","",
CONCATENATE("  - &amp;AuthorListID",TEXT($A4448,"0000"),
"  {CitationID: *CitationID0001",
", PersonID: *PersonID",TEXT(MATCH(INDEX(AuthorList[Author Name],$A4448),People[Full Name],0),"0000"),
", AuthorOrder: ",INDEX(AuthorList[Author Number],$A4448),"}")))</f>
        <v>#REF!</v>
      </c>
      <c r="K4448" t="e">
        <f>IF(INDEX(SamplingFeatures[Feature Code],$A4448)="","",
CONCATENATE("  - &amp;SamplingFeatureID",TEXT($A4448,"0000"),
" {","SamplingFeatureUUID:  ",CHAR(34),INDEX(SamplingFeatures[Sampling Feature UUID],$A4448),CHAR(34),
", SamplingFeatureTypeCV:  ",CHAR(34),INDEX(SamplingFeatures[Sampling Feature Type],$A4448),CHAR(34),
", SamplingFeatureCode:  ",CHAR(34),INDEX(SamplingFeatures[Feature Code],$A4448),CHAR(34),
", SamplingFeatureName:  ",CHAR(34),INDEX(SamplingFeatures[Feature Name],$A4448),CHAR(34),
", SamplingFeatureDescription:  ",CHAR(34),INDEX(SamplingFeatures[Feature Description],$A4448),CHAR(34),
", SamplingFeatureGeotypeCV:  ",CHAR(34),INDEX(SamplingFeatures[Feature Geo Type],$A4448),CHAR(34),
", FeatureGeometry:  ",CHAR(34),INDEX(SamplingFeatures[Feature Geometry],$A4448),CHAR(34),
", Elevation_m:  ",CHAR(34),INDEX(SamplingFeatures[Elevation_m],$A4448),CHAR(34),
", ElevationDatumCV:  ",CHAR(34),ElevationDatum,CHAR(34),"}"))</f>
        <v>#REF!</v>
      </c>
      <c r="L4448" t="e">
        <f>IF(INDEX(SamplingFeatures[Sampling Feature Type],$A4448)&lt;&gt;"Site","",
CONCATENATE("  - &amp;SiteID",TEXT(SUMPRODUCT(--($L$3:$L4447&lt;&gt;"")),"0000"),
" {","SamplingFeatureID:  *SamplingFeatureID",TEXT($A4448,"0000"),
", SiteTypeCV:  ",CHAR(34),INDEX(Sites[Site Type],$A4448),CHAR(34),
", Latitude:  ",INDEX(Sites[Latitude],$A4448),
", Longitude:  ",INDEX(Sites[Longitude],$A4448),
", SRSName:  ",CHAR(34),LatLonDatum,CHAR(34),"}"))</f>
        <v>#REF!</v>
      </c>
      <c r="M4448" t="e">
        <f>IF(INDEX(SamplingFeatures[Sampling Feature Type],$A4448)&lt;&gt;"Specimen","",
CONCATENATE("  - &amp;SpecimenID",TEXT(SUMPRODUCT(--($M$3:$M4447&lt;&gt;"")),"0000"),
" {","SamplingFeatureID:  *SamplingFeatureID",TEXT($A4448,"0000"),
", SpecimenTypeCV:  ",CHAR(34),INDEX(Specimens[Specimen Type],$A4448),CHAR(34),
", SpecimenMediumCV:  ",INDEX(Specimens[Specimen Medium],$A4448),
", IsFieldSpecimen:  ",CHAR(34),INDEX(Specimens[Is Field Specimen?],$A4448),CHAR(34),"}"))</f>
        <v>#REF!</v>
      </c>
      <c r="N4448" t="e">
        <f>IF(COUNTA(SpatialOffsets[])=0,"", IF(INDEX(SpatialOffsets[Spatial Offset Type],$A4448)="","",
CONCATENATE("  - &amp;SpatialOffsetID",TEXT($A4448,"0000"),
" {","SpatialOffsetTypeCV:  ",CHAR(34),INDEX(SpatialOffsets[Spatial Offset Type],$A4448),CHAR(34),
", Offset1Value:  ",INDEX(SpatialOffsets[Offset 1 Value],$A4448),
", Offset1UnitID:  ",CHAR(34),INDEX(SpatialOffsets[Offset 1 Unit],$A4448),CHAR(34),
", Offset2Value:  ",INDEX(SpatialOffsets[Offset 2 Value],$A4448),
", Offset2UnitID:  ",CHAR(34),INDEX(SpatialOffsets[Offset 2 Unit],$A4448),CHAR(34),
", Offset3Value:  ",INDEX(SpatialOffsets[Offset 3 Value],$A4448),
", Offset3UnitID:  ",CHAR(34),INDEX(SpatialOffsets[Offset 3 Unit],$A4448),CHAR(34),,"}")))</f>
        <v>#REF!</v>
      </c>
      <c r="O4448" t="e">
        <f>IF(COUNTA(RelatedFeatures[])=0,"", IF(INDEX(RelatedFeatures[First Sampling Feature Code],$A4448)="","",
CONCATENATE("  - &amp;RelationID",TEXT($A4448,"0000"),
" {","SamplingFeatureID:  *SamplingFeatureID",TEXT(MATCH(INDEX(RelatedFeatures[First Sampling Feature Code],$A4448),SamplingFeatures[Feature Code],0),"0000"),
", RelationshipTypeCV:  ",CHAR(34),INDEX(RelatedFeatures[Relationship Type],$A4448),CHAR(34),
", RelatedFeatureID: *SamplingFeatureID",TEXT(MATCH(INDEX(RelatedFeatures[Second Sampling Feature Code],$A4448),SamplingFeatures[Feature Code],0),"0000"),
", SpatialOffsetID:  ",IF(INDEX(RelatedFeatures[Offset Number],$A4448)="","",CONCATENATE("*SpatialOffsetID",TEXT(INDEX(RelatedFeatures[Offset Number],$A4448),"0000"))),"}")))</f>
        <v>#REF!</v>
      </c>
      <c r="P4448" t="e">
        <f>IF(INDEX(Methods[Method Type],$A4448)="","",
CONCATENATE("  - &amp;MethodID",TEXT($A4448,"0000"),
" {","MethodTypeCV:  ",CHAR(34),INDEX(Methods[Method Type],$A4448),CHAR(34),
", MethodCode:  ",CHAR(34),INDEX(Methods[Method Code],$A4448),CHAR(34),
", MethodName:  ",CHAR(34),INDEX(Methods[Method Name],$A4448),CHAR(34),
", MethodDescription:  ",CHAR(34),INDEX(Methods[Method Description],$A4448),CHAR(34),
", MethodLink:  ",CHAR(34),INDEX(Methods[Method Link],$A4448),CHAR(34),
", OrganizationID: *OrganizationID",TEXT(MATCH(INDEX(Methods[Organization Name],$A4448),Organizations[Organization Name],0),"0000"),"}"))</f>
        <v>#REF!</v>
      </c>
      <c r="Q4448" t="e">
        <f>IF(INDEX(Variables[Variable Type],$A4448)="","",
CONCATENATE("  - &amp;VariableID",TEXT($A4448,"0000"),
" {","VariableTypeCV:  ",CHAR(34),INDEX(Variables[Variable Type],$A4448),CHAR(34),
", VariableCode:  ",CHAR(34),INDEX(Variables[Variable Code],$A4448),CHAR(34),
", VariableNameCV:  ",CHAR(34),INDEX(Variables[Variable Name],$A4448),CHAR(34),
", VariableDefinition:  ",CHAR(34),INDEX(Variables[Variable Definition],$A4448),CHAR(34),
", SpecciationCV:  ",CHAR(34),INDEX(Variables[Speciation],$A4448),CHAR(34),
", NoDataValue:  ",CHAR(34),INDEX(Variables[No Data Value],$A4448),CHAR(34),"}"))</f>
        <v>#REF!</v>
      </c>
    </row>
    <row r="4449" spans="1:17" x14ac:dyDescent="0.25">
      <c r="A4449">
        <v>4446</v>
      </c>
      <c r="D4449" t="e">
        <f>IF(INDEX(People[First Name],$A4449)="","",
CONCATENATE("  - &amp;PersonID",TEXT($A4449,"0000"),
" {","PersonFirstName:  ",CHAR(34),INDEX(People[First Name],$A4449),CHAR(34),
", PersonMiddleName:  ",CHAR(34),INDEX(People[Middle Name],$A4449),CHAR(34),
", PersonLastName:  ",CHAR(34),INDEX(People[Last Name],$A4449),CHAR(34),"}"))</f>
        <v>#REF!</v>
      </c>
      <c r="E4449" t="e">
        <f>IF(INDEX(Organizations[Organization Type '[CV']],$A4449)="","",
CONCATENATE("  - &amp;OrganizationID",TEXT($A4449,"0000"),
" {","OrganizationTypeCV:  ",CHAR(34),INDEX(Organizations[Organization Type '[CV']],$A4449),CHAR(34),
", OrganizationCode:  ",CHAR(34),INDEX(Organizations[Organization Code],$A4449),CHAR(34),
", OrganizationName:  ",CHAR(34),INDEX(Organizations[Organization Name],$A4449),CHAR(34),
", OrganizationDescription:  ",CHAR(34),INDEX(Organizations[Organization Description],$A4449),CHAR(34),
", OrganizationLink:  ",CHAR(34),INDEX(Organizations[Organization Link],$A4449),CHAR(34),"}"))</f>
        <v>#REF!</v>
      </c>
      <c r="F4449" t="e">
        <f>IF(INDEX(People[First Name],$A4449)="","",
CONCATENATE("  - &amp;AffiliationID",TEXT($A4449,"0000"),
" {PersonID: *PersonID",TEXT($A4449,"0000"),
", OrganizationID: *OrganizationID",TEXT(MATCH(INDEX(People[Organization Name],$A4449),Organizations[Organization Name],0),"0000"),
", IsPrimaryOrganizationContact: , AffiliationStartDate: , AffiliationEndDate: , PrimaryPhone: ",
", PrimaryEmail: ",CHAR(34),INDEX(People[Primary Email],$A4449),CHAR(34),
", PrimaryAddress: ",CHAR(34),INDEX(People[Primary Address],$A4449),CHAR(34),
", PersonLink: }"))</f>
        <v>#REF!</v>
      </c>
      <c r="H4449" t="e">
        <f>IF(COUNTA(CitationInformation)=0,"",IF(INDEX(AuthorList[Author Name],$A4449)="","",
CONCATENATE("  - &amp;AuthorListID",TEXT($A4449,"0000"),
"  {CitationID: *CitationID0001",
", PersonID: *PersonID",TEXT(MATCH(INDEX(AuthorList[Author Name],$A4449),People[Full Name],0),"0000"),
", AuthorOrder: ",INDEX(AuthorList[Author Number],$A4449),"}")))</f>
        <v>#REF!</v>
      </c>
      <c r="K4449" t="e">
        <f>IF(INDEX(SamplingFeatures[Feature Code],$A4449)="","",
CONCATENATE("  - &amp;SamplingFeatureID",TEXT($A4449,"0000"),
" {","SamplingFeatureUUID:  ",CHAR(34),INDEX(SamplingFeatures[Sampling Feature UUID],$A4449),CHAR(34),
", SamplingFeatureTypeCV:  ",CHAR(34),INDEX(SamplingFeatures[Sampling Feature Type],$A4449),CHAR(34),
", SamplingFeatureCode:  ",CHAR(34),INDEX(SamplingFeatures[Feature Code],$A4449),CHAR(34),
", SamplingFeatureName:  ",CHAR(34),INDEX(SamplingFeatures[Feature Name],$A4449),CHAR(34),
", SamplingFeatureDescription:  ",CHAR(34),INDEX(SamplingFeatures[Feature Description],$A4449),CHAR(34),
", SamplingFeatureGeotypeCV:  ",CHAR(34),INDEX(SamplingFeatures[Feature Geo Type],$A4449),CHAR(34),
", FeatureGeometry:  ",CHAR(34),INDEX(SamplingFeatures[Feature Geometry],$A4449),CHAR(34),
", Elevation_m:  ",CHAR(34),INDEX(SamplingFeatures[Elevation_m],$A4449),CHAR(34),
", ElevationDatumCV:  ",CHAR(34),ElevationDatum,CHAR(34),"}"))</f>
        <v>#REF!</v>
      </c>
      <c r="L4449" t="e">
        <f>IF(INDEX(SamplingFeatures[Sampling Feature Type],$A4449)&lt;&gt;"Site","",
CONCATENATE("  - &amp;SiteID",TEXT(SUMPRODUCT(--($L$3:$L4448&lt;&gt;"")),"0000"),
" {","SamplingFeatureID:  *SamplingFeatureID",TEXT($A4449,"0000"),
", SiteTypeCV:  ",CHAR(34),INDEX(Sites[Site Type],$A4449),CHAR(34),
", Latitude:  ",INDEX(Sites[Latitude],$A4449),
", Longitude:  ",INDEX(Sites[Longitude],$A4449),
", SRSName:  ",CHAR(34),LatLonDatum,CHAR(34),"}"))</f>
        <v>#REF!</v>
      </c>
      <c r="M4449" t="e">
        <f>IF(INDEX(SamplingFeatures[Sampling Feature Type],$A4449)&lt;&gt;"Specimen","",
CONCATENATE("  - &amp;SpecimenID",TEXT(SUMPRODUCT(--($M$3:$M4448&lt;&gt;"")),"0000"),
" {","SamplingFeatureID:  *SamplingFeatureID",TEXT($A4449,"0000"),
", SpecimenTypeCV:  ",CHAR(34),INDEX(Specimens[Specimen Type],$A4449),CHAR(34),
", SpecimenMediumCV:  ",INDEX(Specimens[Specimen Medium],$A4449),
", IsFieldSpecimen:  ",CHAR(34),INDEX(Specimens[Is Field Specimen?],$A4449),CHAR(34),"}"))</f>
        <v>#REF!</v>
      </c>
      <c r="N4449" t="e">
        <f>IF(COUNTA(SpatialOffsets[])=0,"", IF(INDEX(SpatialOffsets[Spatial Offset Type],$A4449)="","",
CONCATENATE("  - &amp;SpatialOffsetID",TEXT($A4449,"0000"),
" {","SpatialOffsetTypeCV:  ",CHAR(34),INDEX(SpatialOffsets[Spatial Offset Type],$A4449),CHAR(34),
", Offset1Value:  ",INDEX(SpatialOffsets[Offset 1 Value],$A4449),
", Offset1UnitID:  ",CHAR(34),INDEX(SpatialOffsets[Offset 1 Unit],$A4449),CHAR(34),
", Offset2Value:  ",INDEX(SpatialOffsets[Offset 2 Value],$A4449),
", Offset2UnitID:  ",CHAR(34),INDEX(SpatialOffsets[Offset 2 Unit],$A4449),CHAR(34),
", Offset3Value:  ",INDEX(SpatialOffsets[Offset 3 Value],$A4449),
", Offset3UnitID:  ",CHAR(34),INDEX(SpatialOffsets[Offset 3 Unit],$A4449),CHAR(34),,"}")))</f>
        <v>#REF!</v>
      </c>
      <c r="O4449" t="e">
        <f>IF(COUNTA(RelatedFeatures[])=0,"", IF(INDEX(RelatedFeatures[First Sampling Feature Code],$A4449)="","",
CONCATENATE("  - &amp;RelationID",TEXT($A4449,"0000"),
" {","SamplingFeatureID:  *SamplingFeatureID",TEXT(MATCH(INDEX(RelatedFeatures[First Sampling Feature Code],$A4449),SamplingFeatures[Feature Code],0),"0000"),
", RelationshipTypeCV:  ",CHAR(34),INDEX(RelatedFeatures[Relationship Type],$A4449),CHAR(34),
", RelatedFeatureID: *SamplingFeatureID",TEXT(MATCH(INDEX(RelatedFeatures[Second Sampling Feature Code],$A4449),SamplingFeatures[Feature Code],0),"0000"),
", SpatialOffsetID:  ",IF(INDEX(RelatedFeatures[Offset Number],$A4449)="","",CONCATENATE("*SpatialOffsetID",TEXT(INDEX(RelatedFeatures[Offset Number],$A4449),"0000"))),"}")))</f>
        <v>#REF!</v>
      </c>
      <c r="P4449" t="e">
        <f>IF(INDEX(Methods[Method Type],$A4449)="","",
CONCATENATE("  - &amp;MethodID",TEXT($A4449,"0000"),
" {","MethodTypeCV:  ",CHAR(34),INDEX(Methods[Method Type],$A4449),CHAR(34),
", MethodCode:  ",CHAR(34),INDEX(Methods[Method Code],$A4449),CHAR(34),
", MethodName:  ",CHAR(34),INDEX(Methods[Method Name],$A4449),CHAR(34),
", MethodDescription:  ",CHAR(34),INDEX(Methods[Method Description],$A4449),CHAR(34),
", MethodLink:  ",CHAR(34),INDEX(Methods[Method Link],$A4449),CHAR(34),
", OrganizationID: *OrganizationID",TEXT(MATCH(INDEX(Methods[Organization Name],$A4449),Organizations[Organization Name],0),"0000"),"}"))</f>
        <v>#REF!</v>
      </c>
      <c r="Q4449" t="e">
        <f>IF(INDEX(Variables[Variable Type],$A4449)="","",
CONCATENATE("  - &amp;VariableID",TEXT($A4449,"0000"),
" {","VariableTypeCV:  ",CHAR(34),INDEX(Variables[Variable Type],$A4449),CHAR(34),
", VariableCode:  ",CHAR(34),INDEX(Variables[Variable Code],$A4449),CHAR(34),
", VariableNameCV:  ",CHAR(34),INDEX(Variables[Variable Name],$A4449),CHAR(34),
", VariableDefinition:  ",CHAR(34),INDEX(Variables[Variable Definition],$A4449),CHAR(34),
", SpecciationCV:  ",CHAR(34),INDEX(Variables[Speciation],$A4449),CHAR(34),
", NoDataValue:  ",CHAR(34),INDEX(Variables[No Data Value],$A4449),CHAR(34),"}"))</f>
        <v>#REF!</v>
      </c>
    </row>
    <row r="4450" spans="1:17" x14ac:dyDescent="0.25">
      <c r="A4450">
        <v>4447</v>
      </c>
      <c r="D4450" t="e">
        <f>IF(INDEX(People[First Name],$A4450)="","",
CONCATENATE("  - &amp;PersonID",TEXT($A4450,"0000"),
" {","PersonFirstName:  ",CHAR(34),INDEX(People[First Name],$A4450),CHAR(34),
", PersonMiddleName:  ",CHAR(34),INDEX(People[Middle Name],$A4450),CHAR(34),
", PersonLastName:  ",CHAR(34),INDEX(People[Last Name],$A4450),CHAR(34),"}"))</f>
        <v>#REF!</v>
      </c>
      <c r="E4450" t="e">
        <f>IF(INDEX(Organizations[Organization Type '[CV']],$A4450)="","",
CONCATENATE("  - &amp;OrganizationID",TEXT($A4450,"0000"),
" {","OrganizationTypeCV:  ",CHAR(34),INDEX(Organizations[Organization Type '[CV']],$A4450),CHAR(34),
", OrganizationCode:  ",CHAR(34),INDEX(Organizations[Organization Code],$A4450),CHAR(34),
", OrganizationName:  ",CHAR(34),INDEX(Organizations[Organization Name],$A4450),CHAR(34),
", OrganizationDescription:  ",CHAR(34),INDEX(Organizations[Organization Description],$A4450),CHAR(34),
", OrganizationLink:  ",CHAR(34),INDEX(Organizations[Organization Link],$A4450),CHAR(34),"}"))</f>
        <v>#REF!</v>
      </c>
      <c r="F4450" t="e">
        <f>IF(INDEX(People[First Name],$A4450)="","",
CONCATENATE("  - &amp;AffiliationID",TEXT($A4450,"0000"),
" {PersonID: *PersonID",TEXT($A4450,"0000"),
", OrganizationID: *OrganizationID",TEXT(MATCH(INDEX(People[Organization Name],$A4450),Organizations[Organization Name],0),"0000"),
", IsPrimaryOrganizationContact: , AffiliationStartDate: , AffiliationEndDate: , PrimaryPhone: ",
", PrimaryEmail: ",CHAR(34),INDEX(People[Primary Email],$A4450),CHAR(34),
", PrimaryAddress: ",CHAR(34),INDEX(People[Primary Address],$A4450),CHAR(34),
", PersonLink: }"))</f>
        <v>#REF!</v>
      </c>
      <c r="H4450" t="e">
        <f>IF(COUNTA(CitationInformation)=0,"",IF(INDEX(AuthorList[Author Name],$A4450)="","",
CONCATENATE("  - &amp;AuthorListID",TEXT($A4450,"0000"),
"  {CitationID: *CitationID0001",
", PersonID: *PersonID",TEXT(MATCH(INDEX(AuthorList[Author Name],$A4450),People[Full Name],0),"0000"),
", AuthorOrder: ",INDEX(AuthorList[Author Number],$A4450),"}")))</f>
        <v>#REF!</v>
      </c>
      <c r="K4450" t="e">
        <f>IF(INDEX(SamplingFeatures[Feature Code],$A4450)="","",
CONCATENATE("  - &amp;SamplingFeatureID",TEXT($A4450,"0000"),
" {","SamplingFeatureUUID:  ",CHAR(34),INDEX(SamplingFeatures[Sampling Feature UUID],$A4450),CHAR(34),
", SamplingFeatureTypeCV:  ",CHAR(34),INDEX(SamplingFeatures[Sampling Feature Type],$A4450),CHAR(34),
", SamplingFeatureCode:  ",CHAR(34),INDEX(SamplingFeatures[Feature Code],$A4450),CHAR(34),
", SamplingFeatureName:  ",CHAR(34),INDEX(SamplingFeatures[Feature Name],$A4450),CHAR(34),
", SamplingFeatureDescription:  ",CHAR(34),INDEX(SamplingFeatures[Feature Description],$A4450),CHAR(34),
", SamplingFeatureGeotypeCV:  ",CHAR(34),INDEX(SamplingFeatures[Feature Geo Type],$A4450),CHAR(34),
", FeatureGeometry:  ",CHAR(34),INDEX(SamplingFeatures[Feature Geometry],$A4450),CHAR(34),
", Elevation_m:  ",CHAR(34),INDEX(SamplingFeatures[Elevation_m],$A4450),CHAR(34),
", ElevationDatumCV:  ",CHAR(34),ElevationDatum,CHAR(34),"}"))</f>
        <v>#REF!</v>
      </c>
      <c r="L4450" t="e">
        <f>IF(INDEX(SamplingFeatures[Sampling Feature Type],$A4450)&lt;&gt;"Site","",
CONCATENATE("  - &amp;SiteID",TEXT(SUMPRODUCT(--($L$3:$L4449&lt;&gt;"")),"0000"),
" {","SamplingFeatureID:  *SamplingFeatureID",TEXT($A4450,"0000"),
", SiteTypeCV:  ",CHAR(34),INDEX(Sites[Site Type],$A4450),CHAR(34),
", Latitude:  ",INDEX(Sites[Latitude],$A4450),
", Longitude:  ",INDEX(Sites[Longitude],$A4450),
", SRSName:  ",CHAR(34),LatLonDatum,CHAR(34),"}"))</f>
        <v>#REF!</v>
      </c>
      <c r="M4450" t="e">
        <f>IF(INDEX(SamplingFeatures[Sampling Feature Type],$A4450)&lt;&gt;"Specimen","",
CONCATENATE("  - &amp;SpecimenID",TEXT(SUMPRODUCT(--($M$3:$M4449&lt;&gt;"")),"0000"),
" {","SamplingFeatureID:  *SamplingFeatureID",TEXT($A4450,"0000"),
", SpecimenTypeCV:  ",CHAR(34),INDEX(Specimens[Specimen Type],$A4450),CHAR(34),
", SpecimenMediumCV:  ",INDEX(Specimens[Specimen Medium],$A4450),
", IsFieldSpecimen:  ",CHAR(34),INDEX(Specimens[Is Field Specimen?],$A4450),CHAR(34),"}"))</f>
        <v>#REF!</v>
      </c>
      <c r="N4450" t="e">
        <f>IF(COUNTA(SpatialOffsets[])=0,"", IF(INDEX(SpatialOffsets[Spatial Offset Type],$A4450)="","",
CONCATENATE("  - &amp;SpatialOffsetID",TEXT($A4450,"0000"),
" {","SpatialOffsetTypeCV:  ",CHAR(34),INDEX(SpatialOffsets[Spatial Offset Type],$A4450),CHAR(34),
", Offset1Value:  ",INDEX(SpatialOffsets[Offset 1 Value],$A4450),
", Offset1UnitID:  ",CHAR(34),INDEX(SpatialOffsets[Offset 1 Unit],$A4450),CHAR(34),
", Offset2Value:  ",INDEX(SpatialOffsets[Offset 2 Value],$A4450),
", Offset2UnitID:  ",CHAR(34),INDEX(SpatialOffsets[Offset 2 Unit],$A4450),CHAR(34),
", Offset3Value:  ",INDEX(SpatialOffsets[Offset 3 Value],$A4450),
", Offset3UnitID:  ",CHAR(34),INDEX(SpatialOffsets[Offset 3 Unit],$A4450),CHAR(34),,"}")))</f>
        <v>#REF!</v>
      </c>
      <c r="O4450" t="e">
        <f>IF(COUNTA(RelatedFeatures[])=0,"", IF(INDEX(RelatedFeatures[First Sampling Feature Code],$A4450)="","",
CONCATENATE("  - &amp;RelationID",TEXT($A4450,"0000"),
" {","SamplingFeatureID:  *SamplingFeatureID",TEXT(MATCH(INDEX(RelatedFeatures[First Sampling Feature Code],$A4450),SamplingFeatures[Feature Code],0),"0000"),
", RelationshipTypeCV:  ",CHAR(34),INDEX(RelatedFeatures[Relationship Type],$A4450),CHAR(34),
", RelatedFeatureID: *SamplingFeatureID",TEXT(MATCH(INDEX(RelatedFeatures[Second Sampling Feature Code],$A4450),SamplingFeatures[Feature Code],0),"0000"),
", SpatialOffsetID:  ",IF(INDEX(RelatedFeatures[Offset Number],$A4450)="","",CONCATENATE("*SpatialOffsetID",TEXT(INDEX(RelatedFeatures[Offset Number],$A4450),"0000"))),"}")))</f>
        <v>#REF!</v>
      </c>
      <c r="P4450" t="e">
        <f>IF(INDEX(Methods[Method Type],$A4450)="","",
CONCATENATE("  - &amp;MethodID",TEXT($A4450,"0000"),
" {","MethodTypeCV:  ",CHAR(34),INDEX(Methods[Method Type],$A4450),CHAR(34),
", MethodCode:  ",CHAR(34),INDEX(Methods[Method Code],$A4450),CHAR(34),
", MethodName:  ",CHAR(34),INDEX(Methods[Method Name],$A4450),CHAR(34),
", MethodDescription:  ",CHAR(34),INDEX(Methods[Method Description],$A4450),CHAR(34),
", MethodLink:  ",CHAR(34),INDEX(Methods[Method Link],$A4450),CHAR(34),
", OrganizationID: *OrganizationID",TEXT(MATCH(INDEX(Methods[Organization Name],$A4450),Organizations[Organization Name],0),"0000"),"}"))</f>
        <v>#REF!</v>
      </c>
      <c r="Q4450" t="e">
        <f>IF(INDEX(Variables[Variable Type],$A4450)="","",
CONCATENATE("  - &amp;VariableID",TEXT($A4450,"0000"),
" {","VariableTypeCV:  ",CHAR(34),INDEX(Variables[Variable Type],$A4450),CHAR(34),
", VariableCode:  ",CHAR(34),INDEX(Variables[Variable Code],$A4450),CHAR(34),
", VariableNameCV:  ",CHAR(34),INDEX(Variables[Variable Name],$A4450),CHAR(34),
", VariableDefinition:  ",CHAR(34),INDEX(Variables[Variable Definition],$A4450),CHAR(34),
", SpecciationCV:  ",CHAR(34),INDEX(Variables[Speciation],$A4450),CHAR(34),
", NoDataValue:  ",CHAR(34),INDEX(Variables[No Data Value],$A4450),CHAR(34),"}"))</f>
        <v>#REF!</v>
      </c>
    </row>
    <row r="4451" spans="1:17" x14ac:dyDescent="0.25">
      <c r="A4451">
        <v>4448</v>
      </c>
      <c r="D4451" t="e">
        <f>IF(INDEX(People[First Name],$A4451)="","",
CONCATENATE("  - &amp;PersonID",TEXT($A4451,"0000"),
" {","PersonFirstName:  ",CHAR(34),INDEX(People[First Name],$A4451),CHAR(34),
", PersonMiddleName:  ",CHAR(34),INDEX(People[Middle Name],$A4451),CHAR(34),
", PersonLastName:  ",CHAR(34),INDEX(People[Last Name],$A4451),CHAR(34),"}"))</f>
        <v>#REF!</v>
      </c>
      <c r="E4451" t="e">
        <f>IF(INDEX(Organizations[Organization Type '[CV']],$A4451)="","",
CONCATENATE("  - &amp;OrganizationID",TEXT($A4451,"0000"),
" {","OrganizationTypeCV:  ",CHAR(34),INDEX(Organizations[Organization Type '[CV']],$A4451),CHAR(34),
", OrganizationCode:  ",CHAR(34),INDEX(Organizations[Organization Code],$A4451),CHAR(34),
", OrganizationName:  ",CHAR(34),INDEX(Organizations[Organization Name],$A4451),CHAR(34),
", OrganizationDescription:  ",CHAR(34),INDEX(Organizations[Organization Description],$A4451),CHAR(34),
", OrganizationLink:  ",CHAR(34),INDEX(Organizations[Organization Link],$A4451),CHAR(34),"}"))</f>
        <v>#REF!</v>
      </c>
      <c r="F4451" t="e">
        <f>IF(INDEX(People[First Name],$A4451)="","",
CONCATENATE("  - &amp;AffiliationID",TEXT($A4451,"0000"),
" {PersonID: *PersonID",TEXT($A4451,"0000"),
", OrganizationID: *OrganizationID",TEXT(MATCH(INDEX(People[Organization Name],$A4451),Organizations[Organization Name],0),"0000"),
", IsPrimaryOrganizationContact: , AffiliationStartDate: , AffiliationEndDate: , PrimaryPhone: ",
", PrimaryEmail: ",CHAR(34),INDEX(People[Primary Email],$A4451),CHAR(34),
", PrimaryAddress: ",CHAR(34),INDEX(People[Primary Address],$A4451),CHAR(34),
", PersonLink: }"))</f>
        <v>#REF!</v>
      </c>
      <c r="H4451" t="e">
        <f>IF(COUNTA(CitationInformation)=0,"",IF(INDEX(AuthorList[Author Name],$A4451)="","",
CONCATENATE("  - &amp;AuthorListID",TEXT($A4451,"0000"),
"  {CitationID: *CitationID0001",
", PersonID: *PersonID",TEXT(MATCH(INDEX(AuthorList[Author Name],$A4451),People[Full Name],0),"0000"),
", AuthorOrder: ",INDEX(AuthorList[Author Number],$A4451),"}")))</f>
        <v>#REF!</v>
      </c>
      <c r="K4451" t="e">
        <f>IF(INDEX(SamplingFeatures[Feature Code],$A4451)="","",
CONCATENATE("  - &amp;SamplingFeatureID",TEXT($A4451,"0000"),
" {","SamplingFeatureUUID:  ",CHAR(34),INDEX(SamplingFeatures[Sampling Feature UUID],$A4451),CHAR(34),
", SamplingFeatureTypeCV:  ",CHAR(34),INDEX(SamplingFeatures[Sampling Feature Type],$A4451),CHAR(34),
", SamplingFeatureCode:  ",CHAR(34),INDEX(SamplingFeatures[Feature Code],$A4451),CHAR(34),
", SamplingFeatureName:  ",CHAR(34),INDEX(SamplingFeatures[Feature Name],$A4451),CHAR(34),
", SamplingFeatureDescription:  ",CHAR(34),INDEX(SamplingFeatures[Feature Description],$A4451),CHAR(34),
", SamplingFeatureGeotypeCV:  ",CHAR(34),INDEX(SamplingFeatures[Feature Geo Type],$A4451),CHAR(34),
", FeatureGeometry:  ",CHAR(34),INDEX(SamplingFeatures[Feature Geometry],$A4451),CHAR(34),
", Elevation_m:  ",CHAR(34),INDEX(SamplingFeatures[Elevation_m],$A4451),CHAR(34),
", ElevationDatumCV:  ",CHAR(34),ElevationDatum,CHAR(34),"}"))</f>
        <v>#REF!</v>
      </c>
      <c r="L4451" t="e">
        <f>IF(INDEX(SamplingFeatures[Sampling Feature Type],$A4451)&lt;&gt;"Site","",
CONCATENATE("  - &amp;SiteID",TEXT(SUMPRODUCT(--($L$3:$L4450&lt;&gt;"")),"0000"),
" {","SamplingFeatureID:  *SamplingFeatureID",TEXT($A4451,"0000"),
", SiteTypeCV:  ",CHAR(34),INDEX(Sites[Site Type],$A4451),CHAR(34),
", Latitude:  ",INDEX(Sites[Latitude],$A4451),
", Longitude:  ",INDEX(Sites[Longitude],$A4451),
", SRSName:  ",CHAR(34),LatLonDatum,CHAR(34),"}"))</f>
        <v>#REF!</v>
      </c>
      <c r="M4451" t="e">
        <f>IF(INDEX(SamplingFeatures[Sampling Feature Type],$A4451)&lt;&gt;"Specimen","",
CONCATENATE("  - &amp;SpecimenID",TEXT(SUMPRODUCT(--($M$3:$M4450&lt;&gt;"")),"0000"),
" {","SamplingFeatureID:  *SamplingFeatureID",TEXT($A4451,"0000"),
", SpecimenTypeCV:  ",CHAR(34),INDEX(Specimens[Specimen Type],$A4451),CHAR(34),
", SpecimenMediumCV:  ",INDEX(Specimens[Specimen Medium],$A4451),
", IsFieldSpecimen:  ",CHAR(34),INDEX(Specimens[Is Field Specimen?],$A4451),CHAR(34),"}"))</f>
        <v>#REF!</v>
      </c>
      <c r="N4451" t="e">
        <f>IF(COUNTA(SpatialOffsets[])=0,"", IF(INDEX(SpatialOffsets[Spatial Offset Type],$A4451)="","",
CONCATENATE("  - &amp;SpatialOffsetID",TEXT($A4451,"0000"),
" {","SpatialOffsetTypeCV:  ",CHAR(34),INDEX(SpatialOffsets[Spatial Offset Type],$A4451),CHAR(34),
", Offset1Value:  ",INDEX(SpatialOffsets[Offset 1 Value],$A4451),
", Offset1UnitID:  ",CHAR(34),INDEX(SpatialOffsets[Offset 1 Unit],$A4451),CHAR(34),
", Offset2Value:  ",INDEX(SpatialOffsets[Offset 2 Value],$A4451),
", Offset2UnitID:  ",CHAR(34),INDEX(SpatialOffsets[Offset 2 Unit],$A4451),CHAR(34),
", Offset3Value:  ",INDEX(SpatialOffsets[Offset 3 Value],$A4451),
", Offset3UnitID:  ",CHAR(34),INDEX(SpatialOffsets[Offset 3 Unit],$A4451),CHAR(34),,"}")))</f>
        <v>#REF!</v>
      </c>
      <c r="O4451" t="e">
        <f>IF(COUNTA(RelatedFeatures[])=0,"", IF(INDEX(RelatedFeatures[First Sampling Feature Code],$A4451)="","",
CONCATENATE("  - &amp;RelationID",TEXT($A4451,"0000"),
" {","SamplingFeatureID:  *SamplingFeatureID",TEXT(MATCH(INDEX(RelatedFeatures[First Sampling Feature Code],$A4451),SamplingFeatures[Feature Code],0),"0000"),
", RelationshipTypeCV:  ",CHAR(34),INDEX(RelatedFeatures[Relationship Type],$A4451),CHAR(34),
", RelatedFeatureID: *SamplingFeatureID",TEXT(MATCH(INDEX(RelatedFeatures[Second Sampling Feature Code],$A4451),SamplingFeatures[Feature Code],0),"0000"),
", SpatialOffsetID:  ",IF(INDEX(RelatedFeatures[Offset Number],$A4451)="","",CONCATENATE("*SpatialOffsetID",TEXT(INDEX(RelatedFeatures[Offset Number],$A4451),"0000"))),"}")))</f>
        <v>#REF!</v>
      </c>
      <c r="P4451" t="e">
        <f>IF(INDEX(Methods[Method Type],$A4451)="","",
CONCATENATE("  - &amp;MethodID",TEXT($A4451,"0000"),
" {","MethodTypeCV:  ",CHAR(34),INDEX(Methods[Method Type],$A4451),CHAR(34),
", MethodCode:  ",CHAR(34),INDEX(Methods[Method Code],$A4451),CHAR(34),
", MethodName:  ",CHAR(34),INDEX(Methods[Method Name],$A4451),CHAR(34),
", MethodDescription:  ",CHAR(34),INDEX(Methods[Method Description],$A4451),CHAR(34),
", MethodLink:  ",CHAR(34),INDEX(Methods[Method Link],$A4451),CHAR(34),
", OrganizationID: *OrganizationID",TEXT(MATCH(INDEX(Methods[Organization Name],$A4451),Organizations[Organization Name],0),"0000"),"}"))</f>
        <v>#REF!</v>
      </c>
      <c r="Q4451" t="e">
        <f>IF(INDEX(Variables[Variable Type],$A4451)="","",
CONCATENATE("  - &amp;VariableID",TEXT($A4451,"0000"),
" {","VariableTypeCV:  ",CHAR(34),INDEX(Variables[Variable Type],$A4451),CHAR(34),
", VariableCode:  ",CHAR(34),INDEX(Variables[Variable Code],$A4451),CHAR(34),
", VariableNameCV:  ",CHAR(34),INDEX(Variables[Variable Name],$A4451),CHAR(34),
", VariableDefinition:  ",CHAR(34),INDEX(Variables[Variable Definition],$A4451),CHAR(34),
", SpecciationCV:  ",CHAR(34),INDEX(Variables[Speciation],$A4451),CHAR(34),
", NoDataValue:  ",CHAR(34),INDEX(Variables[No Data Value],$A4451),CHAR(34),"}"))</f>
        <v>#REF!</v>
      </c>
    </row>
    <row r="4452" spans="1:17" x14ac:dyDescent="0.25">
      <c r="A4452">
        <v>4449</v>
      </c>
      <c r="D4452" t="e">
        <f>IF(INDEX(People[First Name],$A4452)="","",
CONCATENATE("  - &amp;PersonID",TEXT($A4452,"0000"),
" {","PersonFirstName:  ",CHAR(34),INDEX(People[First Name],$A4452),CHAR(34),
", PersonMiddleName:  ",CHAR(34),INDEX(People[Middle Name],$A4452),CHAR(34),
", PersonLastName:  ",CHAR(34),INDEX(People[Last Name],$A4452),CHAR(34),"}"))</f>
        <v>#REF!</v>
      </c>
      <c r="E4452" t="e">
        <f>IF(INDEX(Organizations[Organization Type '[CV']],$A4452)="","",
CONCATENATE("  - &amp;OrganizationID",TEXT($A4452,"0000"),
" {","OrganizationTypeCV:  ",CHAR(34),INDEX(Organizations[Organization Type '[CV']],$A4452),CHAR(34),
", OrganizationCode:  ",CHAR(34),INDEX(Organizations[Organization Code],$A4452),CHAR(34),
", OrganizationName:  ",CHAR(34),INDEX(Organizations[Organization Name],$A4452),CHAR(34),
", OrganizationDescription:  ",CHAR(34),INDEX(Organizations[Organization Description],$A4452),CHAR(34),
", OrganizationLink:  ",CHAR(34),INDEX(Organizations[Organization Link],$A4452),CHAR(34),"}"))</f>
        <v>#REF!</v>
      </c>
      <c r="F4452" t="e">
        <f>IF(INDEX(People[First Name],$A4452)="","",
CONCATENATE("  - &amp;AffiliationID",TEXT($A4452,"0000"),
" {PersonID: *PersonID",TEXT($A4452,"0000"),
", OrganizationID: *OrganizationID",TEXT(MATCH(INDEX(People[Organization Name],$A4452),Organizations[Organization Name],0),"0000"),
", IsPrimaryOrganizationContact: , AffiliationStartDate: , AffiliationEndDate: , PrimaryPhone: ",
", PrimaryEmail: ",CHAR(34),INDEX(People[Primary Email],$A4452),CHAR(34),
", PrimaryAddress: ",CHAR(34),INDEX(People[Primary Address],$A4452),CHAR(34),
", PersonLink: }"))</f>
        <v>#REF!</v>
      </c>
      <c r="H4452" t="e">
        <f>IF(COUNTA(CitationInformation)=0,"",IF(INDEX(AuthorList[Author Name],$A4452)="","",
CONCATENATE("  - &amp;AuthorListID",TEXT($A4452,"0000"),
"  {CitationID: *CitationID0001",
", PersonID: *PersonID",TEXT(MATCH(INDEX(AuthorList[Author Name],$A4452),People[Full Name],0),"0000"),
", AuthorOrder: ",INDEX(AuthorList[Author Number],$A4452),"}")))</f>
        <v>#REF!</v>
      </c>
      <c r="K4452" t="e">
        <f>IF(INDEX(SamplingFeatures[Feature Code],$A4452)="","",
CONCATENATE("  - &amp;SamplingFeatureID",TEXT($A4452,"0000"),
" {","SamplingFeatureUUID:  ",CHAR(34),INDEX(SamplingFeatures[Sampling Feature UUID],$A4452),CHAR(34),
", SamplingFeatureTypeCV:  ",CHAR(34),INDEX(SamplingFeatures[Sampling Feature Type],$A4452),CHAR(34),
", SamplingFeatureCode:  ",CHAR(34),INDEX(SamplingFeatures[Feature Code],$A4452),CHAR(34),
", SamplingFeatureName:  ",CHAR(34),INDEX(SamplingFeatures[Feature Name],$A4452),CHAR(34),
", SamplingFeatureDescription:  ",CHAR(34),INDEX(SamplingFeatures[Feature Description],$A4452),CHAR(34),
", SamplingFeatureGeotypeCV:  ",CHAR(34),INDEX(SamplingFeatures[Feature Geo Type],$A4452),CHAR(34),
", FeatureGeometry:  ",CHAR(34),INDEX(SamplingFeatures[Feature Geometry],$A4452),CHAR(34),
", Elevation_m:  ",CHAR(34),INDEX(SamplingFeatures[Elevation_m],$A4452),CHAR(34),
", ElevationDatumCV:  ",CHAR(34),ElevationDatum,CHAR(34),"}"))</f>
        <v>#REF!</v>
      </c>
      <c r="L4452" t="e">
        <f>IF(INDEX(SamplingFeatures[Sampling Feature Type],$A4452)&lt;&gt;"Site","",
CONCATENATE("  - &amp;SiteID",TEXT(SUMPRODUCT(--($L$3:$L4451&lt;&gt;"")),"0000"),
" {","SamplingFeatureID:  *SamplingFeatureID",TEXT($A4452,"0000"),
", SiteTypeCV:  ",CHAR(34),INDEX(Sites[Site Type],$A4452),CHAR(34),
", Latitude:  ",INDEX(Sites[Latitude],$A4452),
", Longitude:  ",INDEX(Sites[Longitude],$A4452),
", SRSName:  ",CHAR(34),LatLonDatum,CHAR(34),"}"))</f>
        <v>#REF!</v>
      </c>
      <c r="M4452" t="e">
        <f>IF(INDEX(SamplingFeatures[Sampling Feature Type],$A4452)&lt;&gt;"Specimen","",
CONCATENATE("  - &amp;SpecimenID",TEXT(SUMPRODUCT(--($M$3:$M4451&lt;&gt;"")),"0000"),
" {","SamplingFeatureID:  *SamplingFeatureID",TEXT($A4452,"0000"),
", SpecimenTypeCV:  ",CHAR(34),INDEX(Specimens[Specimen Type],$A4452),CHAR(34),
", SpecimenMediumCV:  ",INDEX(Specimens[Specimen Medium],$A4452),
", IsFieldSpecimen:  ",CHAR(34),INDEX(Specimens[Is Field Specimen?],$A4452),CHAR(34),"}"))</f>
        <v>#REF!</v>
      </c>
      <c r="N4452" t="e">
        <f>IF(COUNTA(SpatialOffsets[])=0,"", IF(INDEX(SpatialOffsets[Spatial Offset Type],$A4452)="","",
CONCATENATE("  - &amp;SpatialOffsetID",TEXT($A4452,"0000"),
" {","SpatialOffsetTypeCV:  ",CHAR(34),INDEX(SpatialOffsets[Spatial Offset Type],$A4452),CHAR(34),
", Offset1Value:  ",INDEX(SpatialOffsets[Offset 1 Value],$A4452),
", Offset1UnitID:  ",CHAR(34),INDEX(SpatialOffsets[Offset 1 Unit],$A4452),CHAR(34),
", Offset2Value:  ",INDEX(SpatialOffsets[Offset 2 Value],$A4452),
", Offset2UnitID:  ",CHAR(34),INDEX(SpatialOffsets[Offset 2 Unit],$A4452),CHAR(34),
", Offset3Value:  ",INDEX(SpatialOffsets[Offset 3 Value],$A4452),
", Offset3UnitID:  ",CHAR(34),INDEX(SpatialOffsets[Offset 3 Unit],$A4452),CHAR(34),,"}")))</f>
        <v>#REF!</v>
      </c>
      <c r="O4452" t="e">
        <f>IF(COUNTA(RelatedFeatures[])=0,"", IF(INDEX(RelatedFeatures[First Sampling Feature Code],$A4452)="","",
CONCATENATE("  - &amp;RelationID",TEXT($A4452,"0000"),
" {","SamplingFeatureID:  *SamplingFeatureID",TEXT(MATCH(INDEX(RelatedFeatures[First Sampling Feature Code],$A4452),SamplingFeatures[Feature Code],0),"0000"),
", RelationshipTypeCV:  ",CHAR(34),INDEX(RelatedFeatures[Relationship Type],$A4452),CHAR(34),
", RelatedFeatureID: *SamplingFeatureID",TEXT(MATCH(INDEX(RelatedFeatures[Second Sampling Feature Code],$A4452),SamplingFeatures[Feature Code],0),"0000"),
", SpatialOffsetID:  ",IF(INDEX(RelatedFeatures[Offset Number],$A4452)="","",CONCATENATE("*SpatialOffsetID",TEXT(INDEX(RelatedFeatures[Offset Number],$A4452),"0000"))),"}")))</f>
        <v>#REF!</v>
      </c>
      <c r="P4452" t="e">
        <f>IF(INDEX(Methods[Method Type],$A4452)="","",
CONCATENATE("  - &amp;MethodID",TEXT($A4452,"0000"),
" {","MethodTypeCV:  ",CHAR(34),INDEX(Methods[Method Type],$A4452),CHAR(34),
", MethodCode:  ",CHAR(34),INDEX(Methods[Method Code],$A4452),CHAR(34),
", MethodName:  ",CHAR(34),INDEX(Methods[Method Name],$A4452),CHAR(34),
", MethodDescription:  ",CHAR(34),INDEX(Methods[Method Description],$A4452),CHAR(34),
", MethodLink:  ",CHAR(34),INDEX(Methods[Method Link],$A4452),CHAR(34),
", OrganizationID: *OrganizationID",TEXT(MATCH(INDEX(Methods[Organization Name],$A4452),Organizations[Organization Name],0),"0000"),"}"))</f>
        <v>#REF!</v>
      </c>
      <c r="Q4452" t="e">
        <f>IF(INDEX(Variables[Variable Type],$A4452)="","",
CONCATENATE("  - &amp;VariableID",TEXT($A4452,"0000"),
" {","VariableTypeCV:  ",CHAR(34),INDEX(Variables[Variable Type],$A4452),CHAR(34),
", VariableCode:  ",CHAR(34),INDEX(Variables[Variable Code],$A4452),CHAR(34),
", VariableNameCV:  ",CHAR(34),INDEX(Variables[Variable Name],$A4452),CHAR(34),
", VariableDefinition:  ",CHAR(34),INDEX(Variables[Variable Definition],$A4452),CHAR(34),
", SpecciationCV:  ",CHAR(34),INDEX(Variables[Speciation],$A4452),CHAR(34),
", NoDataValue:  ",CHAR(34),INDEX(Variables[No Data Value],$A4452),CHAR(34),"}"))</f>
        <v>#REF!</v>
      </c>
    </row>
    <row r="4453" spans="1:17" x14ac:dyDescent="0.25">
      <c r="A4453">
        <v>4450</v>
      </c>
      <c r="D4453" t="e">
        <f>IF(INDEX(People[First Name],$A4453)="","",
CONCATENATE("  - &amp;PersonID",TEXT($A4453,"0000"),
" {","PersonFirstName:  ",CHAR(34),INDEX(People[First Name],$A4453),CHAR(34),
", PersonMiddleName:  ",CHAR(34),INDEX(People[Middle Name],$A4453),CHAR(34),
", PersonLastName:  ",CHAR(34),INDEX(People[Last Name],$A4453),CHAR(34),"}"))</f>
        <v>#REF!</v>
      </c>
      <c r="E4453" t="e">
        <f>IF(INDEX(Organizations[Organization Type '[CV']],$A4453)="","",
CONCATENATE("  - &amp;OrganizationID",TEXT($A4453,"0000"),
" {","OrganizationTypeCV:  ",CHAR(34),INDEX(Organizations[Organization Type '[CV']],$A4453),CHAR(34),
", OrganizationCode:  ",CHAR(34),INDEX(Organizations[Organization Code],$A4453),CHAR(34),
", OrganizationName:  ",CHAR(34),INDEX(Organizations[Organization Name],$A4453),CHAR(34),
", OrganizationDescription:  ",CHAR(34),INDEX(Organizations[Organization Description],$A4453),CHAR(34),
", OrganizationLink:  ",CHAR(34),INDEX(Organizations[Organization Link],$A4453),CHAR(34),"}"))</f>
        <v>#REF!</v>
      </c>
      <c r="F4453" t="e">
        <f>IF(INDEX(People[First Name],$A4453)="","",
CONCATENATE("  - &amp;AffiliationID",TEXT($A4453,"0000"),
" {PersonID: *PersonID",TEXT($A4453,"0000"),
", OrganizationID: *OrganizationID",TEXT(MATCH(INDEX(People[Organization Name],$A4453),Organizations[Organization Name],0),"0000"),
", IsPrimaryOrganizationContact: , AffiliationStartDate: , AffiliationEndDate: , PrimaryPhone: ",
", PrimaryEmail: ",CHAR(34),INDEX(People[Primary Email],$A4453),CHAR(34),
", PrimaryAddress: ",CHAR(34),INDEX(People[Primary Address],$A4453),CHAR(34),
", PersonLink: }"))</f>
        <v>#REF!</v>
      </c>
      <c r="H4453" t="e">
        <f>IF(COUNTA(CitationInformation)=0,"",IF(INDEX(AuthorList[Author Name],$A4453)="","",
CONCATENATE("  - &amp;AuthorListID",TEXT($A4453,"0000"),
"  {CitationID: *CitationID0001",
", PersonID: *PersonID",TEXT(MATCH(INDEX(AuthorList[Author Name],$A4453),People[Full Name],0),"0000"),
", AuthorOrder: ",INDEX(AuthorList[Author Number],$A4453),"}")))</f>
        <v>#REF!</v>
      </c>
      <c r="K4453" t="e">
        <f>IF(INDEX(SamplingFeatures[Feature Code],$A4453)="","",
CONCATENATE("  - &amp;SamplingFeatureID",TEXT($A4453,"0000"),
" {","SamplingFeatureUUID:  ",CHAR(34),INDEX(SamplingFeatures[Sampling Feature UUID],$A4453),CHAR(34),
", SamplingFeatureTypeCV:  ",CHAR(34),INDEX(SamplingFeatures[Sampling Feature Type],$A4453),CHAR(34),
", SamplingFeatureCode:  ",CHAR(34),INDEX(SamplingFeatures[Feature Code],$A4453),CHAR(34),
", SamplingFeatureName:  ",CHAR(34),INDEX(SamplingFeatures[Feature Name],$A4453),CHAR(34),
", SamplingFeatureDescription:  ",CHAR(34),INDEX(SamplingFeatures[Feature Description],$A4453),CHAR(34),
", SamplingFeatureGeotypeCV:  ",CHAR(34),INDEX(SamplingFeatures[Feature Geo Type],$A4453),CHAR(34),
", FeatureGeometry:  ",CHAR(34),INDEX(SamplingFeatures[Feature Geometry],$A4453),CHAR(34),
", Elevation_m:  ",CHAR(34),INDEX(SamplingFeatures[Elevation_m],$A4453),CHAR(34),
", ElevationDatumCV:  ",CHAR(34),ElevationDatum,CHAR(34),"}"))</f>
        <v>#REF!</v>
      </c>
      <c r="L4453" t="e">
        <f>IF(INDEX(SamplingFeatures[Sampling Feature Type],$A4453)&lt;&gt;"Site","",
CONCATENATE("  - &amp;SiteID",TEXT(SUMPRODUCT(--($L$3:$L4452&lt;&gt;"")),"0000"),
" {","SamplingFeatureID:  *SamplingFeatureID",TEXT($A4453,"0000"),
", SiteTypeCV:  ",CHAR(34),INDEX(Sites[Site Type],$A4453),CHAR(34),
", Latitude:  ",INDEX(Sites[Latitude],$A4453),
", Longitude:  ",INDEX(Sites[Longitude],$A4453),
", SRSName:  ",CHAR(34),LatLonDatum,CHAR(34),"}"))</f>
        <v>#REF!</v>
      </c>
      <c r="M4453" t="e">
        <f>IF(INDEX(SamplingFeatures[Sampling Feature Type],$A4453)&lt;&gt;"Specimen","",
CONCATENATE("  - &amp;SpecimenID",TEXT(SUMPRODUCT(--($M$3:$M4452&lt;&gt;"")),"0000"),
" {","SamplingFeatureID:  *SamplingFeatureID",TEXT($A4453,"0000"),
", SpecimenTypeCV:  ",CHAR(34),INDEX(Specimens[Specimen Type],$A4453),CHAR(34),
", SpecimenMediumCV:  ",INDEX(Specimens[Specimen Medium],$A4453),
", IsFieldSpecimen:  ",CHAR(34),INDEX(Specimens[Is Field Specimen?],$A4453),CHAR(34),"}"))</f>
        <v>#REF!</v>
      </c>
      <c r="N4453" t="e">
        <f>IF(COUNTA(SpatialOffsets[])=0,"", IF(INDEX(SpatialOffsets[Spatial Offset Type],$A4453)="","",
CONCATENATE("  - &amp;SpatialOffsetID",TEXT($A4453,"0000"),
" {","SpatialOffsetTypeCV:  ",CHAR(34),INDEX(SpatialOffsets[Spatial Offset Type],$A4453),CHAR(34),
", Offset1Value:  ",INDEX(SpatialOffsets[Offset 1 Value],$A4453),
", Offset1UnitID:  ",CHAR(34),INDEX(SpatialOffsets[Offset 1 Unit],$A4453),CHAR(34),
", Offset2Value:  ",INDEX(SpatialOffsets[Offset 2 Value],$A4453),
", Offset2UnitID:  ",CHAR(34),INDEX(SpatialOffsets[Offset 2 Unit],$A4453),CHAR(34),
", Offset3Value:  ",INDEX(SpatialOffsets[Offset 3 Value],$A4453),
", Offset3UnitID:  ",CHAR(34),INDEX(SpatialOffsets[Offset 3 Unit],$A4453),CHAR(34),,"}")))</f>
        <v>#REF!</v>
      </c>
      <c r="O4453" t="e">
        <f>IF(COUNTA(RelatedFeatures[])=0,"", IF(INDEX(RelatedFeatures[First Sampling Feature Code],$A4453)="","",
CONCATENATE("  - &amp;RelationID",TEXT($A4453,"0000"),
" {","SamplingFeatureID:  *SamplingFeatureID",TEXT(MATCH(INDEX(RelatedFeatures[First Sampling Feature Code],$A4453),SamplingFeatures[Feature Code],0),"0000"),
", RelationshipTypeCV:  ",CHAR(34),INDEX(RelatedFeatures[Relationship Type],$A4453),CHAR(34),
", RelatedFeatureID: *SamplingFeatureID",TEXT(MATCH(INDEX(RelatedFeatures[Second Sampling Feature Code],$A4453),SamplingFeatures[Feature Code],0),"0000"),
", SpatialOffsetID:  ",IF(INDEX(RelatedFeatures[Offset Number],$A4453)="","",CONCATENATE("*SpatialOffsetID",TEXT(INDEX(RelatedFeatures[Offset Number],$A4453),"0000"))),"}")))</f>
        <v>#REF!</v>
      </c>
      <c r="P4453" t="e">
        <f>IF(INDEX(Methods[Method Type],$A4453)="","",
CONCATENATE("  - &amp;MethodID",TEXT($A4453,"0000"),
" {","MethodTypeCV:  ",CHAR(34),INDEX(Methods[Method Type],$A4453),CHAR(34),
", MethodCode:  ",CHAR(34),INDEX(Methods[Method Code],$A4453),CHAR(34),
", MethodName:  ",CHAR(34),INDEX(Methods[Method Name],$A4453),CHAR(34),
", MethodDescription:  ",CHAR(34),INDEX(Methods[Method Description],$A4453),CHAR(34),
", MethodLink:  ",CHAR(34),INDEX(Methods[Method Link],$A4453),CHAR(34),
", OrganizationID: *OrganizationID",TEXT(MATCH(INDEX(Methods[Organization Name],$A4453),Organizations[Organization Name],0),"0000"),"}"))</f>
        <v>#REF!</v>
      </c>
      <c r="Q4453" t="e">
        <f>IF(INDEX(Variables[Variable Type],$A4453)="","",
CONCATENATE("  - &amp;VariableID",TEXT($A4453,"0000"),
" {","VariableTypeCV:  ",CHAR(34),INDEX(Variables[Variable Type],$A4453),CHAR(34),
", VariableCode:  ",CHAR(34),INDEX(Variables[Variable Code],$A4453),CHAR(34),
", VariableNameCV:  ",CHAR(34),INDEX(Variables[Variable Name],$A4453),CHAR(34),
", VariableDefinition:  ",CHAR(34),INDEX(Variables[Variable Definition],$A4453),CHAR(34),
", SpecciationCV:  ",CHAR(34),INDEX(Variables[Speciation],$A4453),CHAR(34),
", NoDataValue:  ",CHAR(34),INDEX(Variables[No Data Value],$A4453),CHAR(34),"}"))</f>
        <v>#REF!</v>
      </c>
    </row>
    <row r="4454" spans="1:17" x14ac:dyDescent="0.25">
      <c r="A4454">
        <v>4451</v>
      </c>
      <c r="D4454" t="e">
        <f>IF(INDEX(People[First Name],$A4454)="","",
CONCATENATE("  - &amp;PersonID",TEXT($A4454,"0000"),
" {","PersonFirstName:  ",CHAR(34),INDEX(People[First Name],$A4454),CHAR(34),
", PersonMiddleName:  ",CHAR(34),INDEX(People[Middle Name],$A4454),CHAR(34),
", PersonLastName:  ",CHAR(34),INDEX(People[Last Name],$A4454),CHAR(34),"}"))</f>
        <v>#REF!</v>
      </c>
      <c r="E4454" t="e">
        <f>IF(INDEX(Organizations[Organization Type '[CV']],$A4454)="","",
CONCATENATE("  - &amp;OrganizationID",TEXT($A4454,"0000"),
" {","OrganizationTypeCV:  ",CHAR(34),INDEX(Organizations[Organization Type '[CV']],$A4454),CHAR(34),
", OrganizationCode:  ",CHAR(34),INDEX(Organizations[Organization Code],$A4454),CHAR(34),
", OrganizationName:  ",CHAR(34),INDEX(Organizations[Organization Name],$A4454),CHAR(34),
", OrganizationDescription:  ",CHAR(34),INDEX(Organizations[Organization Description],$A4454),CHAR(34),
", OrganizationLink:  ",CHAR(34),INDEX(Organizations[Organization Link],$A4454),CHAR(34),"}"))</f>
        <v>#REF!</v>
      </c>
      <c r="F4454" t="e">
        <f>IF(INDEX(People[First Name],$A4454)="","",
CONCATENATE("  - &amp;AffiliationID",TEXT($A4454,"0000"),
" {PersonID: *PersonID",TEXT($A4454,"0000"),
", OrganizationID: *OrganizationID",TEXT(MATCH(INDEX(People[Organization Name],$A4454),Organizations[Organization Name],0),"0000"),
", IsPrimaryOrganizationContact: , AffiliationStartDate: , AffiliationEndDate: , PrimaryPhone: ",
", PrimaryEmail: ",CHAR(34),INDEX(People[Primary Email],$A4454),CHAR(34),
", PrimaryAddress: ",CHAR(34),INDEX(People[Primary Address],$A4454),CHAR(34),
", PersonLink: }"))</f>
        <v>#REF!</v>
      </c>
      <c r="H4454" t="e">
        <f>IF(COUNTA(CitationInformation)=0,"",IF(INDEX(AuthorList[Author Name],$A4454)="","",
CONCATENATE("  - &amp;AuthorListID",TEXT($A4454,"0000"),
"  {CitationID: *CitationID0001",
", PersonID: *PersonID",TEXT(MATCH(INDEX(AuthorList[Author Name],$A4454),People[Full Name],0),"0000"),
", AuthorOrder: ",INDEX(AuthorList[Author Number],$A4454),"}")))</f>
        <v>#REF!</v>
      </c>
      <c r="K4454" t="e">
        <f>IF(INDEX(SamplingFeatures[Feature Code],$A4454)="","",
CONCATENATE("  - &amp;SamplingFeatureID",TEXT($A4454,"0000"),
" {","SamplingFeatureUUID:  ",CHAR(34),INDEX(SamplingFeatures[Sampling Feature UUID],$A4454),CHAR(34),
", SamplingFeatureTypeCV:  ",CHAR(34),INDEX(SamplingFeatures[Sampling Feature Type],$A4454),CHAR(34),
", SamplingFeatureCode:  ",CHAR(34),INDEX(SamplingFeatures[Feature Code],$A4454),CHAR(34),
", SamplingFeatureName:  ",CHAR(34),INDEX(SamplingFeatures[Feature Name],$A4454),CHAR(34),
", SamplingFeatureDescription:  ",CHAR(34),INDEX(SamplingFeatures[Feature Description],$A4454),CHAR(34),
", SamplingFeatureGeotypeCV:  ",CHAR(34),INDEX(SamplingFeatures[Feature Geo Type],$A4454),CHAR(34),
", FeatureGeometry:  ",CHAR(34),INDEX(SamplingFeatures[Feature Geometry],$A4454),CHAR(34),
", Elevation_m:  ",CHAR(34),INDEX(SamplingFeatures[Elevation_m],$A4454),CHAR(34),
", ElevationDatumCV:  ",CHAR(34),ElevationDatum,CHAR(34),"}"))</f>
        <v>#REF!</v>
      </c>
      <c r="L4454" t="e">
        <f>IF(INDEX(SamplingFeatures[Sampling Feature Type],$A4454)&lt;&gt;"Site","",
CONCATENATE("  - &amp;SiteID",TEXT(SUMPRODUCT(--($L$3:$L4453&lt;&gt;"")),"0000"),
" {","SamplingFeatureID:  *SamplingFeatureID",TEXT($A4454,"0000"),
", SiteTypeCV:  ",CHAR(34),INDEX(Sites[Site Type],$A4454),CHAR(34),
", Latitude:  ",INDEX(Sites[Latitude],$A4454),
", Longitude:  ",INDEX(Sites[Longitude],$A4454),
", SRSName:  ",CHAR(34),LatLonDatum,CHAR(34),"}"))</f>
        <v>#REF!</v>
      </c>
      <c r="M4454" t="e">
        <f>IF(INDEX(SamplingFeatures[Sampling Feature Type],$A4454)&lt;&gt;"Specimen","",
CONCATENATE("  - &amp;SpecimenID",TEXT(SUMPRODUCT(--($M$3:$M4453&lt;&gt;"")),"0000"),
" {","SamplingFeatureID:  *SamplingFeatureID",TEXT($A4454,"0000"),
", SpecimenTypeCV:  ",CHAR(34),INDEX(Specimens[Specimen Type],$A4454),CHAR(34),
", SpecimenMediumCV:  ",INDEX(Specimens[Specimen Medium],$A4454),
", IsFieldSpecimen:  ",CHAR(34),INDEX(Specimens[Is Field Specimen?],$A4454),CHAR(34),"}"))</f>
        <v>#REF!</v>
      </c>
      <c r="N4454" t="e">
        <f>IF(COUNTA(SpatialOffsets[])=0,"", IF(INDEX(SpatialOffsets[Spatial Offset Type],$A4454)="","",
CONCATENATE("  - &amp;SpatialOffsetID",TEXT($A4454,"0000"),
" {","SpatialOffsetTypeCV:  ",CHAR(34),INDEX(SpatialOffsets[Spatial Offset Type],$A4454),CHAR(34),
", Offset1Value:  ",INDEX(SpatialOffsets[Offset 1 Value],$A4454),
", Offset1UnitID:  ",CHAR(34),INDEX(SpatialOffsets[Offset 1 Unit],$A4454),CHAR(34),
", Offset2Value:  ",INDEX(SpatialOffsets[Offset 2 Value],$A4454),
", Offset2UnitID:  ",CHAR(34),INDEX(SpatialOffsets[Offset 2 Unit],$A4454),CHAR(34),
", Offset3Value:  ",INDEX(SpatialOffsets[Offset 3 Value],$A4454),
", Offset3UnitID:  ",CHAR(34),INDEX(SpatialOffsets[Offset 3 Unit],$A4454),CHAR(34),,"}")))</f>
        <v>#REF!</v>
      </c>
      <c r="O4454" t="e">
        <f>IF(COUNTA(RelatedFeatures[])=0,"", IF(INDEX(RelatedFeatures[First Sampling Feature Code],$A4454)="","",
CONCATENATE("  - &amp;RelationID",TEXT($A4454,"0000"),
" {","SamplingFeatureID:  *SamplingFeatureID",TEXT(MATCH(INDEX(RelatedFeatures[First Sampling Feature Code],$A4454),SamplingFeatures[Feature Code],0),"0000"),
", RelationshipTypeCV:  ",CHAR(34),INDEX(RelatedFeatures[Relationship Type],$A4454),CHAR(34),
", RelatedFeatureID: *SamplingFeatureID",TEXT(MATCH(INDEX(RelatedFeatures[Second Sampling Feature Code],$A4454),SamplingFeatures[Feature Code],0),"0000"),
", SpatialOffsetID:  ",IF(INDEX(RelatedFeatures[Offset Number],$A4454)="","",CONCATENATE("*SpatialOffsetID",TEXT(INDEX(RelatedFeatures[Offset Number],$A4454),"0000"))),"}")))</f>
        <v>#REF!</v>
      </c>
      <c r="P4454" t="e">
        <f>IF(INDEX(Methods[Method Type],$A4454)="","",
CONCATENATE("  - &amp;MethodID",TEXT($A4454,"0000"),
" {","MethodTypeCV:  ",CHAR(34),INDEX(Methods[Method Type],$A4454),CHAR(34),
", MethodCode:  ",CHAR(34),INDEX(Methods[Method Code],$A4454),CHAR(34),
", MethodName:  ",CHAR(34),INDEX(Methods[Method Name],$A4454),CHAR(34),
", MethodDescription:  ",CHAR(34),INDEX(Methods[Method Description],$A4454),CHAR(34),
", MethodLink:  ",CHAR(34),INDEX(Methods[Method Link],$A4454),CHAR(34),
", OrganizationID: *OrganizationID",TEXT(MATCH(INDEX(Methods[Organization Name],$A4454),Organizations[Organization Name],0),"0000"),"}"))</f>
        <v>#REF!</v>
      </c>
      <c r="Q4454" t="e">
        <f>IF(INDEX(Variables[Variable Type],$A4454)="","",
CONCATENATE("  - &amp;VariableID",TEXT($A4454,"0000"),
" {","VariableTypeCV:  ",CHAR(34),INDEX(Variables[Variable Type],$A4454),CHAR(34),
", VariableCode:  ",CHAR(34),INDEX(Variables[Variable Code],$A4454),CHAR(34),
", VariableNameCV:  ",CHAR(34),INDEX(Variables[Variable Name],$A4454),CHAR(34),
", VariableDefinition:  ",CHAR(34),INDEX(Variables[Variable Definition],$A4454),CHAR(34),
", SpecciationCV:  ",CHAR(34),INDEX(Variables[Speciation],$A4454),CHAR(34),
", NoDataValue:  ",CHAR(34),INDEX(Variables[No Data Value],$A4454),CHAR(34),"}"))</f>
        <v>#REF!</v>
      </c>
    </row>
    <row r="4455" spans="1:17" x14ac:dyDescent="0.25">
      <c r="A4455">
        <v>4452</v>
      </c>
      <c r="D4455" t="e">
        <f>IF(INDEX(People[First Name],$A4455)="","",
CONCATENATE("  - &amp;PersonID",TEXT($A4455,"0000"),
" {","PersonFirstName:  ",CHAR(34),INDEX(People[First Name],$A4455),CHAR(34),
", PersonMiddleName:  ",CHAR(34),INDEX(People[Middle Name],$A4455),CHAR(34),
", PersonLastName:  ",CHAR(34),INDEX(People[Last Name],$A4455),CHAR(34),"}"))</f>
        <v>#REF!</v>
      </c>
      <c r="E4455" t="e">
        <f>IF(INDEX(Organizations[Organization Type '[CV']],$A4455)="","",
CONCATENATE("  - &amp;OrganizationID",TEXT($A4455,"0000"),
" {","OrganizationTypeCV:  ",CHAR(34),INDEX(Organizations[Organization Type '[CV']],$A4455),CHAR(34),
", OrganizationCode:  ",CHAR(34),INDEX(Organizations[Organization Code],$A4455),CHAR(34),
", OrganizationName:  ",CHAR(34),INDEX(Organizations[Organization Name],$A4455),CHAR(34),
", OrganizationDescription:  ",CHAR(34),INDEX(Organizations[Organization Description],$A4455),CHAR(34),
", OrganizationLink:  ",CHAR(34),INDEX(Organizations[Organization Link],$A4455),CHAR(34),"}"))</f>
        <v>#REF!</v>
      </c>
      <c r="F4455" t="e">
        <f>IF(INDEX(People[First Name],$A4455)="","",
CONCATENATE("  - &amp;AffiliationID",TEXT($A4455,"0000"),
" {PersonID: *PersonID",TEXT($A4455,"0000"),
", OrganizationID: *OrganizationID",TEXT(MATCH(INDEX(People[Organization Name],$A4455),Organizations[Organization Name],0),"0000"),
", IsPrimaryOrganizationContact: , AffiliationStartDate: , AffiliationEndDate: , PrimaryPhone: ",
", PrimaryEmail: ",CHAR(34),INDEX(People[Primary Email],$A4455),CHAR(34),
", PrimaryAddress: ",CHAR(34),INDEX(People[Primary Address],$A4455),CHAR(34),
", PersonLink: }"))</f>
        <v>#REF!</v>
      </c>
      <c r="H4455" t="e">
        <f>IF(COUNTA(CitationInformation)=0,"",IF(INDEX(AuthorList[Author Name],$A4455)="","",
CONCATENATE("  - &amp;AuthorListID",TEXT($A4455,"0000"),
"  {CitationID: *CitationID0001",
", PersonID: *PersonID",TEXT(MATCH(INDEX(AuthorList[Author Name],$A4455),People[Full Name],0),"0000"),
", AuthorOrder: ",INDEX(AuthorList[Author Number],$A4455),"}")))</f>
        <v>#REF!</v>
      </c>
      <c r="K4455" t="e">
        <f>IF(INDEX(SamplingFeatures[Feature Code],$A4455)="","",
CONCATENATE("  - &amp;SamplingFeatureID",TEXT($A4455,"0000"),
" {","SamplingFeatureUUID:  ",CHAR(34),INDEX(SamplingFeatures[Sampling Feature UUID],$A4455),CHAR(34),
", SamplingFeatureTypeCV:  ",CHAR(34),INDEX(SamplingFeatures[Sampling Feature Type],$A4455),CHAR(34),
", SamplingFeatureCode:  ",CHAR(34),INDEX(SamplingFeatures[Feature Code],$A4455),CHAR(34),
", SamplingFeatureName:  ",CHAR(34),INDEX(SamplingFeatures[Feature Name],$A4455),CHAR(34),
", SamplingFeatureDescription:  ",CHAR(34),INDEX(SamplingFeatures[Feature Description],$A4455),CHAR(34),
", SamplingFeatureGeotypeCV:  ",CHAR(34),INDEX(SamplingFeatures[Feature Geo Type],$A4455),CHAR(34),
", FeatureGeometry:  ",CHAR(34),INDEX(SamplingFeatures[Feature Geometry],$A4455),CHAR(34),
", Elevation_m:  ",CHAR(34),INDEX(SamplingFeatures[Elevation_m],$A4455),CHAR(34),
", ElevationDatumCV:  ",CHAR(34),ElevationDatum,CHAR(34),"}"))</f>
        <v>#REF!</v>
      </c>
      <c r="L4455" t="e">
        <f>IF(INDEX(SamplingFeatures[Sampling Feature Type],$A4455)&lt;&gt;"Site","",
CONCATENATE("  - &amp;SiteID",TEXT(SUMPRODUCT(--($L$3:$L4454&lt;&gt;"")),"0000"),
" {","SamplingFeatureID:  *SamplingFeatureID",TEXT($A4455,"0000"),
", SiteTypeCV:  ",CHAR(34),INDEX(Sites[Site Type],$A4455),CHAR(34),
", Latitude:  ",INDEX(Sites[Latitude],$A4455),
", Longitude:  ",INDEX(Sites[Longitude],$A4455),
", SRSName:  ",CHAR(34),LatLonDatum,CHAR(34),"}"))</f>
        <v>#REF!</v>
      </c>
      <c r="M4455" t="e">
        <f>IF(INDEX(SamplingFeatures[Sampling Feature Type],$A4455)&lt;&gt;"Specimen","",
CONCATENATE("  - &amp;SpecimenID",TEXT(SUMPRODUCT(--($M$3:$M4454&lt;&gt;"")),"0000"),
" {","SamplingFeatureID:  *SamplingFeatureID",TEXT($A4455,"0000"),
", SpecimenTypeCV:  ",CHAR(34),INDEX(Specimens[Specimen Type],$A4455),CHAR(34),
", SpecimenMediumCV:  ",INDEX(Specimens[Specimen Medium],$A4455),
", IsFieldSpecimen:  ",CHAR(34),INDEX(Specimens[Is Field Specimen?],$A4455),CHAR(34),"}"))</f>
        <v>#REF!</v>
      </c>
      <c r="N4455" t="e">
        <f>IF(COUNTA(SpatialOffsets[])=0,"", IF(INDEX(SpatialOffsets[Spatial Offset Type],$A4455)="","",
CONCATENATE("  - &amp;SpatialOffsetID",TEXT($A4455,"0000"),
" {","SpatialOffsetTypeCV:  ",CHAR(34),INDEX(SpatialOffsets[Spatial Offset Type],$A4455),CHAR(34),
", Offset1Value:  ",INDEX(SpatialOffsets[Offset 1 Value],$A4455),
", Offset1UnitID:  ",CHAR(34),INDEX(SpatialOffsets[Offset 1 Unit],$A4455),CHAR(34),
", Offset2Value:  ",INDEX(SpatialOffsets[Offset 2 Value],$A4455),
", Offset2UnitID:  ",CHAR(34),INDEX(SpatialOffsets[Offset 2 Unit],$A4455),CHAR(34),
", Offset3Value:  ",INDEX(SpatialOffsets[Offset 3 Value],$A4455),
", Offset3UnitID:  ",CHAR(34),INDEX(SpatialOffsets[Offset 3 Unit],$A4455),CHAR(34),,"}")))</f>
        <v>#REF!</v>
      </c>
      <c r="O4455" t="e">
        <f>IF(COUNTA(RelatedFeatures[])=0,"", IF(INDEX(RelatedFeatures[First Sampling Feature Code],$A4455)="","",
CONCATENATE("  - &amp;RelationID",TEXT($A4455,"0000"),
" {","SamplingFeatureID:  *SamplingFeatureID",TEXT(MATCH(INDEX(RelatedFeatures[First Sampling Feature Code],$A4455),SamplingFeatures[Feature Code],0),"0000"),
", RelationshipTypeCV:  ",CHAR(34),INDEX(RelatedFeatures[Relationship Type],$A4455),CHAR(34),
", RelatedFeatureID: *SamplingFeatureID",TEXT(MATCH(INDEX(RelatedFeatures[Second Sampling Feature Code],$A4455),SamplingFeatures[Feature Code],0),"0000"),
", SpatialOffsetID:  ",IF(INDEX(RelatedFeatures[Offset Number],$A4455)="","",CONCATENATE("*SpatialOffsetID",TEXT(INDEX(RelatedFeatures[Offset Number],$A4455),"0000"))),"}")))</f>
        <v>#REF!</v>
      </c>
      <c r="P4455" t="e">
        <f>IF(INDEX(Methods[Method Type],$A4455)="","",
CONCATENATE("  - &amp;MethodID",TEXT($A4455,"0000"),
" {","MethodTypeCV:  ",CHAR(34),INDEX(Methods[Method Type],$A4455),CHAR(34),
", MethodCode:  ",CHAR(34),INDEX(Methods[Method Code],$A4455),CHAR(34),
", MethodName:  ",CHAR(34),INDEX(Methods[Method Name],$A4455),CHAR(34),
", MethodDescription:  ",CHAR(34),INDEX(Methods[Method Description],$A4455),CHAR(34),
", MethodLink:  ",CHAR(34),INDEX(Methods[Method Link],$A4455),CHAR(34),
", OrganizationID: *OrganizationID",TEXT(MATCH(INDEX(Methods[Organization Name],$A4455),Organizations[Organization Name],0),"0000"),"}"))</f>
        <v>#REF!</v>
      </c>
      <c r="Q4455" t="e">
        <f>IF(INDEX(Variables[Variable Type],$A4455)="","",
CONCATENATE("  - &amp;VariableID",TEXT($A4455,"0000"),
" {","VariableTypeCV:  ",CHAR(34),INDEX(Variables[Variable Type],$A4455),CHAR(34),
", VariableCode:  ",CHAR(34),INDEX(Variables[Variable Code],$A4455),CHAR(34),
", VariableNameCV:  ",CHAR(34),INDEX(Variables[Variable Name],$A4455),CHAR(34),
", VariableDefinition:  ",CHAR(34),INDEX(Variables[Variable Definition],$A4455),CHAR(34),
", SpecciationCV:  ",CHAR(34),INDEX(Variables[Speciation],$A4455),CHAR(34),
", NoDataValue:  ",CHAR(34),INDEX(Variables[No Data Value],$A4455),CHAR(34),"}"))</f>
        <v>#REF!</v>
      </c>
    </row>
    <row r="4456" spans="1:17" x14ac:dyDescent="0.25">
      <c r="A4456">
        <v>4453</v>
      </c>
      <c r="D4456" t="e">
        <f>IF(INDEX(People[First Name],$A4456)="","",
CONCATENATE("  - &amp;PersonID",TEXT($A4456,"0000"),
" {","PersonFirstName:  ",CHAR(34),INDEX(People[First Name],$A4456),CHAR(34),
", PersonMiddleName:  ",CHAR(34),INDEX(People[Middle Name],$A4456),CHAR(34),
", PersonLastName:  ",CHAR(34),INDEX(People[Last Name],$A4456),CHAR(34),"}"))</f>
        <v>#REF!</v>
      </c>
      <c r="E4456" t="e">
        <f>IF(INDEX(Organizations[Organization Type '[CV']],$A4456)="","",
CONCATENATE("  - &amp;OrganizationID",TEXT($A4456,"0000"),
" {","OrganizationTypeCV:  ",CHAR(34),INDEX(Organizations[Organization Type '[CV']],$A4456),CHAR(34),
", OrganizationCode:  ",CHAR(34),INDEX(Organizations[Organization Code],$A4456),CHAR(34),
", OrganizationName:  ",CHAR(34),INDEX(Organizations[Organization Name],$A4456),CHAR(34),
", OrganizationDescription:  ",CHAR(34),INDEX(Organizations[Organization Description],$A4456),CHAR(34),
", OrganizationLink:  ",CHAR(34),INDEX(Organizations[Organization Link],$A4456),CHAR(34),"}"))</f>
        <v>#REF!</v>
      </c>
      <c r="F4456" t="e">
        <f>IF(INDEX(People[First Name],$A4456)="","",
CONCATENATE("  - &amp;AffiliationID",TEXT($A4456,"0000"),
" {PersonID: *PersonID",TEXT($A4456,"0000"),
", OrganizationID: *OrganizationID",TEXT(MATCH(INDEX(People[Organization Name],$A4456),Organizations[Organization Name],0),"0000"),
", IsPrimaryOrganizationContact: , AffiliationStartDate: , AffiliationEndDate: , PrimaryPhone: ",
", PrimaryEmail: ",CHAR(34),INDEX(People[Primary Email],$A4456),CHAR(34),
", PrimaryAddress: ",CHAR(34),INDEX(People[Primary Address],$A4456),CHAR(34),
", PersonLink: }"))</f>
        <v>#REF!</v>
      </c>
      <c r="H4456" t="e">
        <f>IF(COUNTA(CitationInformation)=0,"",IF(INDEX(AuthorList[Author Name],$A4456)="","",
CONCATENATE("  - &amp;AuthorListID",TEXT($A4456,"0000"),
"  {CitationID: *CitationID0001",
", PersonID: *PersonID",TEXT(MATCH(INDEX(AuthorList[Author Name],$A4456),People[Full Name],0),"0000"),
", AuthorOrder: ",INDEX(AuthorList[Author Number],$A4456),"}")))</f>
        <v>#REF!</v>
      </c>
      <c r="K4456" t="e">
        <f>IF(INDEX(SamplingFeatures[Feature Code],$A4456)="","",
CONCATENATE("  - &amp;SamplingFeatureID",TEXT($A4456,"0000"),
" {","SamplingFeatureUUID:  ",CHAR(34),INDEX(SamplingFeatures[Sampling Feature UUID],$A4456),CHAR(34),
", SamplingFeatureTypeCV:  ",CHAR(34),INDEX(SamplingFeatures[Sampling Feature Type],$A4456),CHAR(34),
", SamplingFeatureCode:  ",CHAR(34),INDEX(SamplingFeatures[Feature Code],$A4456),CHAR(34),
", SamplingFeatureName:  ",CHAR(34),INDEX(SamplingFeatures[Feature Name],$A4456),CHAR(34),
", SamplingFeatureDescription:  ",CHAR(34),INDEX(SamplingFeatures[Feature Description],$A4456),CHAR(34),
", SamplingFeatureGeotypeCV:  ",CHAR(34),INDEX(SamplingFeatures[Feature Geo Type],$A4456),CHAR(34),
", FeatureGeometry:  ",CHAR(34),INDEX(SamplingFeatures[Feature Geometry],$A4456),CHAR(34),
", Elevation_m:  ",CHAR(34),INDEX(SamplingFeatures[Elevation_m],$A4456),CHAR(34),
", ElevationDatumCV:  ",CHAR(34),ElevationDatum,CHAR(34),"}"))</f>
        <v>#REF!</v>
      </c>
      <c r="L4456" t="e">
        <f>IF(INDEX(SamplingFeatures[Sampling Feature Type],$A4456)&lt;&gt;"Site","",
CONCATENATE("  - &amp;SiteID",TEXT(SUMPRODUCT(--($L$3:$L4455&lt;&gt;"")),"0000"),
" {","SamplingFeatureID:  *SamplingFeatureID",TEXT($A4456,"0000"),
", SiteTypeCV:  ",CHAR(34),INDEX(Sites[Site Type],$A4456),CHAR(34),
", Latitude:  ",INDEX(Sites[Latitude],$A4456),
", Longitude:  ",INDEX(Sites[Longitude],$A4456),
", SRSName:  ",CHAR(34),LatLonDatum,CHAR(34),"}"))</f>
        <v>#REF!</v>
      </c>
      <c r="M4456" t="e">
        <f>IF(INDEX(SamplingFeatures[Sampling Feature Type],$A4456)&lt;&gt;"Specimen","",
CONCATENATE("  - &amp;SpecimenID",TEXT(SUMPRODUCT(--($M$3:$M4455&lt;&gt;"")),"0000"),
" {","SamplingFeatureID:  *SamplingFeatureID",TEXT($A4456,"0000"),
", SpecimenTypeCV:  ",CHAR(34),INDEX(Specimens[Specimen Type],$A4456),CHAR(34),
", SpecimenMediumCV:  ",INDEX(Specimens[Specimen Medium],$A4456),
", IsFieldSpecimen:  ",CHAR(34),INDEX(Specimens[Is Field Specimen?],$A4456),CHAR(34),"}"))</f>
        <v>#REF!</v>
      </c>
      <c r="N4456" t="e">
        <f>IF(COUNTA(SpatialOffsets[])=0,"", IF(INDEX(SpatialOffsets[Spatial Offset Type],$A4456)="","",
CONCATENATE("  - &amp;SpatialOffsetID",TEXT($A4456,"0000"),
" {","SpatialOffsetTypeCV:  ",CHAR(34),INDEX(SpatialOffsets[Spatial Offset Type],$A4456),CHAR(34),
", Offset1Value:  ",INDEX(SpatialOffsets[Offset 1 Value],$A4456),
", Offset1UnitID:  ",CHAR(34),INDEX(SpatialOffsets[Offset 1 Unit],$A4456),CHAR(34),
", Offset2Value:  ",INDEX(SpatialOffsets[Offset 2 Value],$A4456),
", Offset2UnitID:  ",CHAR(34),INDEX(SpatialOffsets[Offset 2 Unit],$A4456),CHAR(34),
", Offset3Value:  ",INDEX(SpatialOffsets[Offset 3 Value],$A4456),
", Offset3UnitID:  ",CHAR(34),INDEX(SpatialOffsets[Offset 3 Unit],$A4456),CHAR(34),,"}")))</f>
        <v>#REF!</v>
      </c>
      <c r="O4456" t="e">
        <f>IF(COUNTA(RelatedFeatures[])=0,"", IF(INDEX(RelatedFeatures[First Sampling Feature Code],$A4456)="","",
CONCATENATE("  - &amp;RelationID",TEXT($A4456,"0000"),
" {","SamplingFeatureID:  *SamplingFeatureID",TEXT(MATCH(INDEX(RelatedFeatures[First Sampling Feature Code],$A4456),SamplingFeatures[Feature Code],0),"0000"),
", RelationshipTypeCV:  ",CHAR(34),INDEX(RelatedFeatures[Relationship Type],$A4456),CHAR(34),
", RelatedFeatureID: *SamplingFeatureID",TEXT(MATCH(INDEX(RelatedFeatures[Second Sampling Feature Code],$A4456),SamplingFeatures[Feature Code],0),"0000"),
", SpatialOffsetID:  ",IF(INDEX(RelatedFeatures[Offset Number],$A4456)="","",CONCATENATE("*SpatialOffsetID",TEXT(INDEX(RelatedFeatures[Offset Number],$A4456),"0000"))),"}")))</f>
        <v>#REF!</v>
      </c>
      <c r="P4456" t="e">
        <f>IF(INDEX(Methods[Method Type],$A4456)="","",
CONCATENATE("  - &amp;MethodID",TEXT($A4456,"0000"),
" {","MethodTypeCV:  ",CHAR(34),INDEX(Methods[Method Type],$A4456),CHAR(34),
", MethodCode:  ",CHAR(34),INDEX(Methods[Method Code],$A4456),CHAR(34),
", MethodName:  ",CHAR(34),INDEX(Methods[Method Name],$A4456),CHAR(34),
", MethodDescription:  ",CHAR(34),INDEX(Methods[Method Description],$A4456),CHAR(34),
", MethodLink:  ",CHAR(34),INDEX(Methods[Method Link],$A4456),CHAR(34),
", OrganizationID: *OrganizationID",TEXT(MATCH(INDEX(Methods[Organization Name],$A4456),Organizations[Organization Name],0),"0000"),"}"))</f>
        <v>#REF!</v>
      </c>
      <c r="Q4456" t="e">
        <f>IF(INDEX(Variables[Variable Type],$A4456)="","",
CONCATENATE("  - &amp;VariableID",TEXT($A4456,"0000"),
" {","VariableTypeCV:  ",CHAR(34),INDEX(Variables[Variable Type],$A4456),CHAR(34),
", VariableCode:  ",CHAR(34),INDEX(Variables[Variable Code],$A4456),CHAR(34),
", VariableNameCV:  ",CHAR(34),INDEX(Variables[Variable Name],$A4456),CHAR(34),
", VariableDefinition:  ",CHAR(34),INDEX(Variables[Variable Definition],$A4456),CHAR(34),
", SpecciationCV:  ",CHAR(34),INDEX(Variables[Speciation],$A4456),CHAR(34),
", NoDataValue:  ",CHAR(34),INDEX(Variables[No Data Value],$A4456),CHAR(34),"}"))</f>
        <v>#REF!</v>
      </c>
    </row>
    <row r="4457" spans="1:17" x14ac:dyDescent="0.25">
      <c r="A4457">
        <v>4454</v>
      </c>
      <c r="D4457" t="e">
        <f>IF(INDEX(People[First Name],$A4457)="","",
CONCATENATE("  - &amp;PersonID",TEXT($A4457,"0000"),
" {","PersonFirstName:  ",CHAR(34),INDEX(People[First Name],$A4457),CHAR(34),
", PersonMiddleName:  ",CHAR(34),INDEX(People[Middle Name],$A4457),CHAR(34),
", PersonLastName:  ",CHAR(34),INDEX(People[Last Name],$A4457),CHAR(34),"}"))</f>
        <v>#REF!</v>
      </c>
      <c r="E4457" t="e">
        <f>IF(INDEX(Organizations[Organization Type '[CV']],$A4457)="","",
CONCATENATE("  - &amp;OrganizationID",TEXT($A4457,"0000"),
" {","OrganizationTypeCV:  ",CHAR(34),INDEX(Organizations[Organization Type '[CV']],$A4457),CHAR(34),
", OrganizationCode:  ",CHAR(34),INDEX(Organizations[Organization Code],$A4457),CHAR(34),
", OrganizationName:  ",CHAR(34),INDEX(Organizations[Organization Name],$A4457),CHAR(34),
", OrganizationDescription:  ",CHAR(34),INDEX(Organizations[Organization Description],$A4457),CHAR(34),
", OrganizationLink:  ",CHAR(34),INDEX(Organizations[Organization Link],$A4457),CHAR(34),"}"))</f>
        <v>#REF!</v>
      </c>
      <c r="F4457" t="e">
        <f>IF(INDEX(People[First Name],$A4457)="","",
CONCATENATE("  - &amp;AffiliationID",TEXT($A4457,"0000"),
" {PersonID: *PersonID",TEXT($A4457,"0000"),
", OrganizationID: *OrganizationID",TEXT(MATCH(INDEX(People[Organization Name],$A4457),Organizations[Organization Name],0),"0000"),
", IsPrimaryOrganizationContact: , AffiliationStartDate: , AffiliationEndDate: , PrimaryPhone: ",
", PrimaryEmail: ",CHAR(34),INDEX(People[Primary Email],$A4457),CHAR(34),
", PrimaryAddress: ",CHAR(34),INDEX(People[Primary Address],$A4457),CHAR(34),
", PersonLink: }"))</f>
        <v>#REF!</v>
      </c>
      <c r="H4457" t="e">
        <f>IF(COUNTA(CitationInformation)=0,"",IF(INDEX(AuthorList[Author Name],$A4457)="","",
CONCATENATE("  - &amp;AuthorListID",TEXT($A4457,"0000"),
"  {CitationID: *CitationID0001",
", PersonID: *PersonID",TEXT(MATCH(INDEX(AuthorList[Author Name],$A4457),People[Full Name],0),"0000"),
", AuthorOrder: ",INDEX(AuthorList[Author Number],$A4457),"}")))</f>
        <v>#REF!</v>
      </c>
      <c r="K4457" t="e">
        <f>IF(INDEX(SamplingFeatures[Feature Code],$A4457)="","",
CONCATENATE("  - &amp;SamplingFeatureID",TEXT($A4457,"0000"),
" {","SamplingFeatureUUID:  ",CHAR(34),INDEX(SamplingFeatures[Sampling Feature UUID],$A4457),CHAR(34),
", SamplingFeatureTypeCV:  ",CHAR(34),INDEX(SamplingFeatures[Sampling Feature Type],$A4457),CHAR(34),
", SamplingFeatureCode:  ",CHAR(34),INDEX(SamplingFeatures[Feature Code],$A4457),CHAR(34),
", SamplingFeatureName:  ",CHAR(34),INDEX(SamplingFeatures[Feature Name],$A4457),CHAR(34),
", SamplingFeatureDescription:  ",CHAR(34),INDEX(SamplingFeatures[Feature Description],$A4457),CHAR(34),
", SamplingFeatureGeotypeCV:  ",CHAR(34),INDEX(SamplingFeatures[Feature Geo Type],$A4457),CHAR(34),
", FeatureGeometry:  ",CHAR(34),INDEX(SamplingFeatures[Feature Geometry],$A4457),CHAR(34),
", Elevation_m:  ",CHAR(34),INDEX(SamplingFeatures[Elevation_m],$A4457),CHAR(34),
", ElevationDatumCV:  ",CHAR(34),ElevationDatum,CHAR(34),"}"))</f>
        <v>#REF!</v>
      </c>
      <c r="L4457" t="e">
        <f>IF(INDEX(SamplingFeatures[Sampling Feature Type],$A4457)&lt;&gt;"Site","",
CONCATENATE("  - &amp;SiteID",TEXT(SUMPRODUCT(--($L$3:$L4456&lt;&gt;"")),"0000"),
" {","SamplingFeatureID:  *SamplingFeatureID",TEXT($A4457,"0000"),
", SiteTypeCV:  ",CHAR(34),INDEX(Sites[Site Type],$A4457),CHAR(34),
", Latitude:  ",INDEX(Sites[Latitude],$A4457),
", Longitude:  ",INDEX(Sites[Longitude],$A4457),
", SRSName:  ",CHAR(34),LatLonDatum,CHAR(34),"}"))</f>
        <v>#REF!</v>
      </c>
      <c r="M4457" t="e">
        <f>IF(INDEX(SamplingFeatures[Sampling Feature Type],$A4457)&lt;&gt;"Specimen","",
CONCATENATE("  - &amp;SpecimenID",TEXT(SUMPRODUCT(--($M$3:$M4456&lt;&gt;"")),"0000"),
" {","SamplingFeatureID:  *SamplingFeatureID",TEXT($A4457,"0000"),
", SpecimenTypeCV:  ",CHAR(34),INDEX(Specimens[Specimen Type],$A4457),CHAR(34),
", SpecimenMediumCV:  ",INDEX(Specimens[Specimen Medium],$A4457),
", IsFieldSpecimen:  ",CHAR(34),INDEX(Specimens[Is Field Specimen?],$A4457),CHAR(34),"}"))</f>
        <v>#REF!</v>
      </c>
      <c r="N4457" t="e">
        <f>IF(COUNTA(SpatialOffsets[])=0,"", IF(INDEX(SpatialOffsets[Spatial Offset Type],$A4457)="","",
CONCATENATE("  - &amp;SpatialOffsetID",TEXT($A4457,"0000"),
" {","SpatialOffsetTypeCV:  ",CHAR(34),INDEX(SpatialOffsets[Spatial Offset Type],$A4457),CHAR(34),
", Offset1Value:  ",INDEX(SpatialOffsets[Offset 1 Value],$A4457),
", Offset1UnitID:  ",CHAR(34),INDEX(SpatialOffsets[Offset 1 Unit],$A4457),CHAR(34),
", Offset2Value:  ",INDEX(SpatialOffsets[Offset 2 Value],$A4457),
", Offset2UnitID:  ",CHAR(34),INDEX(SpatialOffsets[Offset 2 Unit],$A4457),CHAR(34),
", Offset3Value:  ",INDEX(SpatialOffsets[Offset 3 Value],$A4457),
", Offset3UnitID:  ",CHAR(34),INDEX(SpatialOffsets[Offset 3 Unit],$A4457),CHAR(34),,"}")))</f>
        <v>#REF!</v>
      </c>
      <c r="O4457" t="e">
        <f>IF(COUNTA(RelatedFeatures[])=0,"", IF(INDEX(RelatedFeatures[First Sampling Feature Code],$A4457)="","",
CONCATENATE("  - &amp;RelationID",TEXT($A4457,"0000"),
" {","SamplingFeatureID:  *SamplingFeatureID",TEXT(MATCH(INDEX(RelatedFeatures[First Sampling Feature Code],$A4457),SamplingFeatures[Feature Code],0),"0000"),
", RelationshipTypeCV:  ",CHAR(34),INDEX(RelatedFeatures[Relationship Type],$A4457),CHAR(34),
", RelatedFeatureID: *SamplingFeatureID",TEXT(MATCH(INDEX(RelatedFeatures[Second Sampling Feature Code],$A4457),SamplingFeatures[Feature Code],0),"0000"),
", SpatialOffsetID:  ",IF(INDEX(RelatedFeatures[Offset Number],$A4457)="","",CONCATENATE("*SpatialOffsetID",TEXT(INDEX(RelatedFeatures[Offset Number],$A4457),"0000"))),"}")))</f>
        <v>#REF!</v>
      </c>
      <c r="P4457" t="e">
        <f>IF(INDEX(Methods[Method Type],$A4457)="","",
CONCATENATE("  - &amp;MethodID",TEXT($A4457,"0000"),
" {","MethodTypeCV:  ",CHAR(34),INDEX(Methods[Method Type],$A4457),CHAR(34),
", MethodCode:  ",CHAR(34),INDEX(Methods[Method Code],$A4457),CHAR(34),
", MethodName:  ",CHAR(34),INDEX(Methods[Method Name],$A4457),CHAR(34),
", MethodDescription:  ",CHAR(34),INDEX(Methods[Method Description],$A4457),CHAR(34),
", MethodLink:  ",CHAR(34),INDEX(Methods[Method Link],$A4457),CHAR(34),
", OrganizationID: *OrganizationID",TEXT(MATCH(INDEX(Methods[Organization Name],$A4457),Organizations[Organization Name],0),"0000"),"}"))</f>
        <v>#REF!</v>
      </c>
      <c r="Q4457" t="e">
        <f>IF(INDEX(Variables[Variable Type],$A4457)="","",
CONCATENATE("  - &amp;VariableID",TEXT($A4457,"0000"),
" {","VariableTypeCV:  ",CHAR(34),INDEX(Variables[Variable Type],$A4457),CHAR(34),
", VariableCode:  ",CHAR(34),INDEX(Variables[Variable Code],$A4457),CHAR(34),
", VariableNameCV:  ",CHAR(34),INDEX(Variables[Variable Name],$A4457),CHAR(34),
", VariableDefinition:  ",CHAR(34),INDEX(Variables[Variable Definition],$A4457),CHAR(34),
", SpecciationCV:  ",CHAR(34),INDEX(Variables[Speciation],$A4457),CHAR(34),
", NoDataValue:  ",CHAR(34),INDEX(Variables[No Data Value],$A4457),CHAR(34),"}"))</f>
        <v>#REF!</v>
      </c>
    </row>
    <row r="4458" spans="1:17" x14ac:dyDescent="0.25">
      <c r="A4458">
        <v>4455</v>
      </c>
      <c r="D4458" t="e">
        <f>IF(INDEX(People[First Name],$A4458)="","",
CONCATENATE("  - &amp;PersonID",TEXT($A4458,"0000"),
" {","PersonFirstName:  ",CHAR(34),INDEX(People[First Name],$A4458),CHAR(34),
", PersonMiddleName:  ",CHAR(34),INDEX(People[Middle Name],$A4458),CHAR(34),
", PersonLastName:  ",CHAR(34),INDEX(People[Last Name],$A4458),CHAR(34),"}"))</f>
        <v>#REF!</v>
      </c>
      <c r="E4458" t="e">
        <f>IF(INDEX(Organizations[Organization Type '[CV']],$A4458)="","",
CONCATENATE("  - &amp;OrganizationID",TEXT($A4458,"0000"),
" {","OrganizationTypeCV:  ",CHAR(34),INDEX(Organizations[Organization Type '[CV']],$A4458),CHAR(34),
", OrganizationCode:  ",CHAR(34),INDEX(Organizations[Organization Code],$A4458),CHAR(34),
", OrganizationName:  ",CHAR(34),INDEX(Organizations[Organization Name],$A4458),CHAR(34),
", OrganizationDescription:  ",CHAR(34),INDEX(Organizations[Organization Description],$A4458),CHAR(34),
", OrganizationLink:  ",CHAR(34),INDEX(Organizations[Organization Link],$A4458),CHAR(34),"}"))</f>
        <v>#REF!</v>
      </c>
      <c r="F4458" t="e">
        <f>IF(INDEX(People[First Name],$A4458)="","",
CONCATENATE("  - &amp;AffiliationID",TEXT($A4458,"0000"),
" {PersonID: *PersonID",TEXT($A4458,"0000"),
", OrganizationID: *OrganizationID",TEXT(MATCH(INDEX(People[Organization Name],$A4458),Organizations[Organization Name],0),"0000"),
", IsPrimaryOrganizationContact: , AffiliationStartDate: , AffiliationEndDate: , PrimaryPhone: ",
", PrimaryEmail: ",CHAR(34),INDEX(People[Primary Email],$A4458),CHAR(34),
", PrimaryAddress: ",CHAR(34),INDEX(People[Primary Address],$A4458),CHAR(34),
", PersonLink: }"))</f>
        <v>#REF!</v>
      </c>
      <c r="H4458" t="e">
        <f>IF(COUNTA(CitationInformation)=0,"",IF(INDEX(AuthorList[Author Name],$A4458)="","",
CONCATENATE("  - &amp;AuthorListID",TEXT($A4458,"0000"),
"  {CitationID: *CitationID0001",
", PersonID: *PersonID",TEXT(MATCH(INDEX(AuthorList[Author Name],$A4458),People[Full Name],0),"0000"),
", AuthorOrder: ",INDEX(AuthorList[Author Number],$A4458),"}")))</f>
        <v>#REF!</v>
      </c>
      <c r="K4458" t="e">
        <f>IF(INDEX(SamplingFeatures[Feature Code],$A4458)="","",
CONCATENATE("  - &amp;SamplingFeatureID",TEXT($A4458,"0000"),
" {","SamplingFeatureUUID:  ",CHAR(34),INDEX(SamplingFeatures[Sampling Feature UUID],$A4458),CHAR(34),
", SamplingFeatureTypeCV:  ",CHAR(34),INDEX(SamplingFeatures[Sampling Feature Type],$A4458),CHAR(34),
", SamplingFeatureCode:  ",CHAR(34),INDEX(SamplingFeatures[Feature Code],$A4458),CHAR(34),
", SamplingFeatureName:  ",CHAR(34),INDEX(SamplingFeatures[Feature Name],$A4458),CHAR(34),
", SamplingFeatureDescription:  ",CHAR(34),INDEX(SamplingFeatures[Feature Description],$A4458),CHAR(34),
", SamplingFeatureGeotypeCV:  ",CHAR(34),INDEX(SamplingFeatures[Feature Geo Type],$A4458),CHAR(34),
", FeatureGeometry:  ",CHAR(34),INDEX(SamplingFeatures[Feature Geometry],$A4458),CHAR(34),
", Elevation_m:  ",CHAR(34),INDEX(SamplingFeatures[Elevation_m],$A4458),CHAR(34),
", ElevationDatumCV:  ",CHAR(34),ElevationDatum,CHAR(34),"}"))</f>
        <v>#REF!</v>
      </c>
      <c r="L4458" t="e">
        <f>IF(INDEX(SamplingFeatures[Sampling Feature Type],$A4458)&lt;&gt;"Site","",
CONCATENATE("  - &amp;SiteID",TEXT(SUMPRODUCT(--($L$3:$L4457&lt;&gt;"")),"0000"),
" {","SamplingFeatureID:  *SamplingFeatureID",TEXT($A4458,"0000"),
", SiteTypeCV:  ",CHAR(34),INDEX(Sites[Site Type],$A4458),CHAR(34),
", Latitude:  ",INDEX(Sites[Latitude],$A4458),
", Longitude:  ",INDEX(Sites[Longitude],$A4458),
", SRSName:  ",CHAR(34),LatLonDatum,CHAR(34),"}"))</f>
        <v>#REF!</v>
      </c>
      <c r="M4458" t="e">
        <f>IF(INDEX(SamplingFeatures[Sampling Feature Type],$A4458)&lt;&gt;"Specimen","",
CONCATENATE("  - &amp;SpecimenID",TEXT(SUMPRODUCT(--($M$3:$M4457&lt;&gt;"")),"0000"),
" {","SamplingFeatureID:  *SamplingFeatureID",TEXT($A4458,"0000"),
", SpecimenTypeCV:  ",CHAR(34),INDEX(Specimens[Specimen Type],$A4458),CHAR(34),
", SpecimenMediumCV:  ",INDEX(Specimens[Specimen Medium],$A4458),
", IsFieldSpecimen:  ",CHAR(34),INDEX(Specimens[Is Field Specimen?],$A4458),CHAR(34),"}"))</f>
        <v>#REF!</v>
      </c>
      <c r="N4458" t="e">
        <f>IF(COUNTA(SpatialOffsets[])=0,"", IF(INDEX(SpatialOffsets[Spatial Offset Type],$A4458)="","",
CONCATENATE("  - &amp;SpatialOffsetID",TEXT($A4458,"0000"),
" {","SpatialOffsetTypeCV:  ",CHAR(34),INDEX(SpatialOffsets[Spatial Offset Type],$A4458),CHAR(34),
", Offset1Value:  ",INDEX(SpatialOffsets[Offset 1 Value],$A4458),
", Offset1UnitID:  ",CHAR(34),INDEX(SpatialOffsets[Offset 1 Unit],$A4458),CHAR(34),
", Offset2Value:  ",INDEX(SpatialOffsets[Offset 2 Value],$A4458),
", Offset2UnitID:  ",CHAR(34),INDEX(SpatialOffsets[Offset 2 Unit],$A4458),CHAR(34),
", Offset3Value:  ",INDEX(SpatialOffsets[Offset 3 Value],$A4458),
", Offset3UnitID:  ",CHAR(34),INDEX(SpatialOffsets[Offset 3 Unit],$A4458),CHAR(34),,"}")))</f>
        <v>#REF!</v>
      </c>
      <c r="O4458" t="e">
        <f>IF(COUNTA(RelatedFeatures[])=0,"", IF(INDEX(RelatedFeatures[First Sampling Feature Code],$A4458)="","",
CONCATENATE("  - &amp;RelationID",TEXT($A4458,"0000"),
" {","SamplingFeatureID:  *SamplingFeatureID",TEXT(MATCH(INDEX(RelatedFeatures[First Sampling Feature Code],$A4458),SamplingFeatures[Feature Code],0),"0000"),
", RelationshipTypeCV:  ",CHAR(34),INDEX(RelatedFeatures[Relationship Type],$A4458),CHAR(34),
", RelatedFeatureID: *SamplingFeatureID",TEXT(MATCH(INDEX(RelatedFeatures[Second Sampling Feature Code],$A4458),SamplingFeatures[Feature Code],0),"0000"),
", SpatialOffsetID:  ",IF(INDEX(RelatedFeatures[Offset Number],$A4458)="","",CONCATENATE("*SpatialOffsetID",TEXT(INDEX(RelatedFeatures[Offset Number],$A4458),"0000"))),"}")))</f>
        <v>#REF!</v>
      </c>
      <c r="P4458" t="e">
        <f>IF(INDEX(Methods[Method Type],$A4458)="","",
CONCATENATE("  - &amp;MethodID",TEXT($A4458,"0000"),
" {","MethodTypeCV:  ",CHAR(34),INDEX(Methods[Method Type],$A4458),CHAR(34),
", MethodCode:  ",CHAR(34),INDEX(Methods[Method Code],$A4458),CHAR(34),
", MethodName:  ",CHAR(34),INDEX(Methods[Method Name],$A4458),CHAR(34),
", MethodDescription:  ",CHAR(34),INDEX(Methods[Method Description],$A4458),CHAR(34),
", MethodLink:  ",CHAR(34),INDEX(Methods[Method Link],$A4458),CHAR(34),
", OrganizationID: *OrganizationID",TEXT(MATCH(INDEX(Methods[Organization Name],$A4458),Organizations[Organization Name],0),"0000"),"}"))</f>
        <v>#REF!</v>
      </c>
      <c r="Q4458" t="e">
        <f>IF(INDEX(Variables[Variable Type],$A4458)="","",
CONCATENATE("  - &amp;VariableID",TEXT($A4458,"0000"),
" {","VariableTypeCV:  ",CHAR(34),INDEX(Variables[Variable Type],$A4458),CHAR(34),
", VariableCode:  ",CHAR(34),INDEX(Variables[Variable Code],$A4458),CHAR(34),
", VariableNameCV:  ",CHAR(34),INDEX(Variables[Variable Name],$A4458),CHAR(34),
", VariableDefinition:  ",CHAR(34),INDEX(Variables[Variable Definition],$A4458),CHAR(34),
", SpecciationCV:  ",CHAR(34),INDEX(Variables[Speciation],$A4458),CHAR(34),
", NoDataValue:  ",CHAR(34),INDEX(Variables[No Data Value],$A4458),CHAR(34),"}"))</f>
        <v>#REF!</v>
      </c>
    </row>
    <row r="4459" spans="1:17" x14ac:dyDescent="0.25">
      <c r="A4459">
        <v>4456</v>
      </c>
      <c r="D4459" t="e">
        <f>IF(INDEX(People[First Name],$A4459)="","",
CONCATENATE("  - &amp;PersonID",TEXT($A4459,"0000"),
" {","PersonFirstName:  ",CHAR(34),INDEX(People[First Name],$A4459),CHAR(34),
", PersonMiddleName:  ",CHAR(34),INDEX(People[Middle Name],$A4459),CHAR(34),
", PersonLastName:  ",CHAR(34),INDEX(People[Last Name],$A4459),CHAR(34),"}"))</f>
        <v>#REF!</v>
      </c>
      <c r="E4459" t="e">
        <f>IF(INDEX(Organizations[Organization Type '[CV']],$A4459)="","",
CONCATENATE("  - &amp;OrganizationID",TEXT($A4459,"0000"),
" {","OrganizationTypeCV:  ",CHAR(34),INDEX(Organizations[Organization Type '[CV']],$A4459),CHAR(34),
", OrganizationCode:  ",CHAR(34),INDEX(Organizations[Organization Code],$A4459),CHAR(34),
", OrganizationName:  ",CHAR(34),INDEX(Organizations[Organization Name],$A4459),CHAR(34),
", OrganizationDescription:  ",CHAR(34),INDEX(Organizations[Organization Description],$A4459),CHAR(34),
", OrganizationLink:  ",CHAR(34),INDEX(Organizations[Organization Link],$A4459),CHAR(34),"}"))</f>
        <v>#REF!</v>
      </c>
      <c r="F4459" t="e">
        <f>IF(INDEX(People[First Name],$A4459)="","",
CONCATENATE("  - &amp;AffiliationID",TEXT($A4459,"0000"),
" {PersonID: *PersonID",TEXT($A4459,"0000"),
", OrganizationID: *OrganizationID",TEXT(MATCH(INDEX(People[Organization Name],$A4459),Organizations[Organization Name],0),"0000"),
", IsPrimaryOrganizationContact: , AffiliationStartDate: , AffiliationEndDate: , PrimaryPhone: ",
", PrimaryEmail: ",CHAR(34),INDEX(People[Primary Email],$A4459),CHAR(34),
", PrimaryAddress: ",CHAR(34),INDEX(People[Primary Address],$A4459),CHAR(34),
", PersonLink: }"))</f>
        <v>#REF!</v>
      </c>
      <c r="H4459" t="e">
        <f>IF(COUNTA(CitationInformation)=0,"",IF(INDEX(AuthorList[Author Name],$A4459)="","",
CONCATENATE("  - &amp;AuthorListID",TEXT($A4459,"0000"),
"  {CitationID: *CitationID0001",
", PersonID: *PersonID",TEXT(MATCH(INDEX(AuthorList[Author Name],$A4459),People[Full Name],0),"0000"),
", AuthorOrder: ",INDEX(AuthorList[Author Number],$A4459),"}")))</f>
        <v>#REF!</v>
      </c>
      <c r="K4459" t="e">
        <f>IF(INDEX(SamplingFeatures[Feature Code],$A4459)="","",
CONCATENATE("  - &amp;SamplingFeatureID",TEXT($A4459,"0000"),
" {","SamplingFeatureUUID:  ",CHAR(34),INDEX(SamplingFeatures[Sampling Feature UUID],$A4459),CHAR(34),
", SamplingFeatureTypeCV:  ",CHAR(34),INDEX(SamplingFeatures[Sampling Feature Type],$A4459),CHAR(34),
", SamplingFeatureCode:  ",CHAR(34),INDEX(SamplingFeatures[Feature Code],$A4459),CHAR(34),
", SamplingFeatureName:  ",CHAR(34),INDEX(SamplingFeatures[Feature Name],$A4459),CHAR(34),
", SamplingFeatureDescription:  ",CHAR(34),INDEX(SamplingFeatures[Feature Description],$A4459),CHAR(34),
", SamplingFeatureGeotypeCV:  ",CHAR(34),INDEX(SamplingFeatures[Feature Geo Type],$A4459),CHAR(34),
", FeatureGeometry:  ",CHAR(34),INDEX(SamplingFeatures[Feature Geometry],$A4459),CHAR(34),
", Elevation_m:  ",CHAR(34),INDEX(SamplingFeatures[Elevation_m],$A4459),CHAR(34),
", ElevationDatumCV:  ",CHAR(34),ElevationDatum,CHAR(34),"}"))</f>
        <v>#REF!</v>
      </c>
      <c r="L4459" t="e">
        <f>IF(INDEX(SamplingFeatures[Sampling Feature Type],$A4459)&lt;&gt;"Site","",
CONCATENATE("  - &amp;SiteID",TEXT(SUMPRODUCT(--($L$3:$L4458&lt;&gt;"")),"0000"),
" {","SamplingFeatureID:  *SamplingFeatureID",TEXT($A4459,"0000"),
", SiteTypeCV:  ",CHAR(34),INDEX(Sites[Site Type],$A4459),CHAR(34),
", Latitude:  ",INDEX(Sites[Latitude],$A4459),
", Longitude:  ",INDEX(Sites[Longitude],$A4459),
", SRSName:  ",CHAR(34),LatLonDatum,CHAR(34),"}"))</f>
        <v>#REF!</v>
      </c>
      <c r="M4459" t="e">
        <f>IF(INDEX(SamplingFeatures[Sampling Feature Type],$A4459)&lt;&gt;"Specimen","",
CONCATENATE("  - &amp;SpecimenID",TEXT(SUMPRODUCT(--($M$3:$M4458&lt;&gt;"")),"0000"),
" {","SamplingFeatureID:  *SamplingFeatureID",TEXT($A4459,"0000"),
", SpecimenTypeCV:  ",CHAR(34),INDEX(Specimens[Specimen Type],$A4459),CHAR(34),
", SpecimenMediumCV:  ",INDEX(Specimens[Specimen Medium],$A4459),
", IsFieldSpecimen:  ",CHAR(34),INDEX(Specimens[Is Field Specimen?],$A4459),CHAR(34),"}"))</f>
        <v>#REF!</v>
      </c>
      <c r="N4459" t="e">
        <f>IF(COUNTA(SpatialOffsets[])=0,"", IF(INDEX(SpatialOffsets[Spatial Offset Type],$A4459)="","",
CONCATENATE("  - &amp;SpatialOffsetID",TEXT($A4459,"0000"),
" {","SpatialOffsetTypeCV:  ",CHAR(34),INDEX(SpatialOffsets[Spatial Offset Type],$A4459),CHAR(34),
", Offset1Value:  ",INDEX(SpatialOffsets[Offset 1 Value],$A4459),
", Offset1UnitID:  ",CHAR(34),INDEX(SpatialOffsets[Offset 1 Unit],$A4459),CHAR(34),
", Offset2Value:  ",INDEX(SpatialOffsets[Offset 2 Value],$A4459),
", Offset2UnitID:  ",CHAR(34),INDEX(SpatialOffsets[Offset 2 Unit],$A4459),CHAR(34),
", Offset3Value:  ",INDEX(SpatialOffsets[Offset 3 Value],$A4459),
", Offset3UnitID:  ",CHAR(34),INDEX(SpatialOffsets[Offset 3 Unit],$A4459),CHAR(34),,"}")))</f>
        <v>#REF!</v>
      </c>
      <c r="O4459" t="e">
        <f>IF(COUNTA(RelatedFeatures[])=0,"", IF(INDEX(RelatedFeatures[First Sampling Feature Code],$A4459)="","",
CONCATENATE("  - &amp;RelationID",TEXT($A4459,"0000"),
" {","SamplingFeatureID:  *SamplingFeatureID",TEXT(MATCH(INDEX(RelatedFeatures[First Sampling Feature Code],$A4459),SamplingFeatures[Feature Code],0),"0000"),
", RelationshipTypeCV:  ",CHAR(34),INDEX(RelatedFeatures[Relationship Type],$A4459),CHAR(34),
", RelatedFeatureID: *SamplingFeatureID",TEXT(MATCH(INDEX(RelatedFeatures[Second Sampling Feature Code],$A4459),SamplingFeatures[Feature Code],0),"0000"),
", SpatialOffsetID:  ",IF(INDEX(RelatedFeatures[Offset Number],$A4459)="","",CONCATENATE("*SpatialOffsetID",TEXT(INDEX(RelatedFeatures[Offset Number],$A4459),"0000"))),"}")))</f>
        <v>#REF!</v>
      </c>
      <c r="P4459" t="e">
        <f>IF(INDEX(Methods[Method Type],$A4459)="","",
CONCATENATE("  - &amp;MethodID",TEXT($A4459,"0000"),
" {","MethodTypeCV:  ",CHAR(34),INDEX(Methods[Method Type],$A4459),CHAR(34),
", MethodCode:  ",CHAR(34),INDEX(Methods[Method Code],$A4459),CHAR(34),
", MethodName:  ",CHAR(34),INDEX(Methods[Method Name],$A4459),CHAR(34),
", MethodDescription:  ",CHAR(34),INDEX(Methods[Method Description],$A4459),CHAR(34),
", MethodLink:  ",CHAR(34),INDEX(Methods[Method Link],$A4459),CHAR(34),
", OrganizationID: *OrganizationID",TEXT(MATCH(INDEX(Methods[Organization Name],$A4459),Organizations[Organization Name],0),"0000"),"}"))</f>
        <v>#REF!</v>
      </c>
      <c r="Q4459" t="e">
        <f>IF(INDEX(Variables[Variable Type],$A4459)="","",
CONCATENATE("  - &amp;VariableID",TEXT($A4459,"0000"),
" {","VariableTypeCV:  ",CHAR(34),INDEX(Variables[Variable Type],$A4459),CHAR(34),
", VariableCode:  ",CHAR(34),INDEX(Variables[Variable Code],$A4459),CHAR(34),
", VariableNameCV:  ",CHAR(34),INDEX(Variables[Variable Name],$A4459),CHAR(34),
", VariableDefinition:  ",CHAR(34),INDEX(Variables[Variable Definition],$A4459),CHAR(34),
", SpecciationCV:  ",CHAR(34),INDEX(Variables[Speciation],$A4459),CHAR(34),
", NoDataValue:  ",CHAR(34),INDEX(Variables[No Data Value],$A4459),CHAR(34),"}"))</f>
        <v>#REF!</v>
      </c>
    </row>
    <row r="4460" spans="1:17" x14ac:dyDescent="0.25">
      <c r="A4460">
        <v>4457</v>
      </c>
      <c r="D4460" t="e">
        <f>IF(INDEX(People[First Name],$A4460)="","",
CONCATENATE("  - &amp;PersonID",TEXT($A4460,"0000"),
" {","PersonFirstName:  ",CHAR(34),INDEX(People[First Name],$A4460),CHAR(34),
", PersonMiddleName:  ",CHAR(34),INDEX(People[Middle Name],$A4460),CHAR(34),
", PersonLastName:  ",CHAR(34),INDEX(People[Last Name],$A4460),CHAR(34),"}"))</f>
        <v>#REF!</v>
      </c>
      <c r="E4460" t="e">
        <f>IF(INDEX(Organizations[Organization Type '[CV']],$A4460)="","",
CONCATENATE("  - &amp;OrganizationID",TEXT($A4460,"0000"),
" {","OrganizationTypeCV:  ",CHAR(34),INDEX(Organizations[Organization Type '[CV']],$A4460),CHAR(34),
", OrganizationCode:  ",CHAR(34),INDEX(Organizations[Organization Code],$A4460),CHAR(34),
", OrganizationName:  ",CHAR(34),INDEX(Organizations[Organization Name],$A4460),CHAR(34),
", OrganizationDescription:  ",CHAR(34),INDEX(Organizations[Organization Description],$A4460),CHAR(34),
", OrganizationLink:  ",CHAR(34),INDEX(Organizations[Organization Link],$A4460),CHAR(34),"}"))</f>
        <v>#REF!</v>
      </c>
      <c r="F4460" t="e">
        <f>IF(INDEX(People[First Name],$A4460)="","",
CONCATENATE("  - &amp;AffiliationID",TEXT($A4460,"0000"),
" {PersonID: *PersonID",TEXT($A4460,"0000"),
", OrganizationID: *OrganizationID",TEXT(MATCH(INDEX(People[Organization Name],$A4460),Organizations[Organization Name],0),"0000"),
", IsPrimaryOrganizationContact: , AffiliationStartDate: , AffiliationEndDate: , PrimaryPhone: ",
", PrimaryEmail: ",CHAR(34),INDEX(People[Primary Email],$A4460),CHAR(34),
", PrimaryAddress: ",CHAR(34),INDEX(People[Primary Address],$A4460),CHAR(34),
", PersonLink: }"))</f>
        <v>#REF!</v>
      </c>
      <c r="H4460" t="e">
        <f>IF(COUNTA(CitationInformation)=0,"",IF(INDEX(AuthorList[Author Name],$A4460)="","",
CONCATENATE("  - &amp;AuthorListID",TEXT($A4460,"0000"),
"  {CitationID: *CitationID0001",
", PersonID: *PersonID",TEXT(MATCH(INDEX(AuthorList[Author Name],$A4460),People[Full Name],0),"0000"),
", AuthorOrder: ",INDEX(AuthorList[Author Number],$A4460),"}")))</f>
        <v>#REF!</v>
      </c>
      <c r="K4460" t="e">
        <f>IF(INDEX(SamplingFeatures[Feature Code],$A4460)="","",
CONCATENATE("  - &amp;SamplingFeatureID",TEXT($A4460,"0000"),
" {","SamplingFeatureUUID:  ",CHAR(34),INDEX(SamplingFeatures[Sampling Feature UUID],$A4460),CHAR(34),
", SamplingFeatureTypeCV:  ",CHAR(34),INDEX(SamplingFeatures[Sampling Feature Type],$A4460),CHAR(34),
", SamplingFeatureCode:  ",CHAR(34),INDEX(SamplingFeatures[Feature Code],$A4460),CHAR(34),
", SamplingFeatureName:  ",CHAR(34),INDEX(SamplingFeatures[Feature Name],$A4460),CHAR(34),
", SamplingFeatureDescription:  ",CHAR(34),INDEX(SamplingFeatures[Feature Description],$A4460),CHAR(34),
", SamplingFeatureGeotypeCV:  ",CHAR(34),INDEX(SamplingFeatures[Feature Geo Type],$A4460),CHAR(34),
", FeatureGeometry:  ",CHAR(34),INDEX(SamplingFeatures[Feature Geometry],$A4460),CHAR(34),
", Elevation_m:  ",CHAR(34),INDEX(SamplingFeatures[Elevation_m],$A4460),CHAR(34),
", ElevationDatumCV:  ",CHAR(34),ElevationDatum,CHAR(34),"}"))</f>
        <v>#REF!</v>
      </c>
      <c r="L4460" t="e">
        <f>IF(INDEX(SamplingFeatures[Sampling Feature Type],$A4460)&lt;&gt;"Site","",
CONCATENATE("  - &amp;SiteID",TEXT(SUMPRODUCT(--($L$3:$L4459&lt;&gt;"")),"0000"),
" {","SamplingFeatureID:  *SamplingFeatureID",TEXT($A4460,"0000"),
", SiteTypeCV:  ",CHAR(34),INDEX(Sites[Site Type],$A4460),CHAR(34),
", Latitude:  ",INDEX(Sites[Latitude],$A4460),
", Longitude:  ",INDEX(Sites[Longitude],$A4460),
", SRSName:  ",CHAR(34),LatLonDatum,CHAR(34),"}"))</f>
        <v>#REF!</v>
      </c>
      <c r="M4460" t="e">
        <f>IF(INDEX(SamplingFeatures[Sampling Feature Type],$A4460)&lt;&gt;"Specimen","",
CONCATENATE("  - &amp;SpecimenID",TEXT(SUMPRODUCT(--($M$3:$M4459&lt;&gt;"")),"0000"),
" {","SamplingFeatureID:  *SamplingFeatureID",TEXT($A4460,"0000"),
", SpecimenTypeCV:  ",CHAR(34),INDEX(Specimens[Specimen Type],$A4460),CHAR(34),
", SpecimenMediumCV:  ",INDEX(Specimens[Specimen Medium],$A4460),
", IsFieldSpecimen:  ",CHAR(34),INDEX(Specimens[Is Field Specimen?],$A4460),CHAR(34),"}"))</f>
        <v>#REF!</v>
      </c>
      <c r="N4460" t="e">
        <f>IF(COUNTA(SpatialOffsets[])=0,"", IF(INDEX(SpatialOffsets[Spatial Offset Type],$A4460)="","",
CONCATENATE("  - &amp;SpatialOffsetID",TEXT($A4460,"0000"),
" {","SpatialOffsetTypeCV:  ",CHAR(34),INDEX(SpatialOffsets[Spatial Offset Type],$A4460),CHAR(34),
", Offset1Value:  ",INDEX(SpatialOffsets[Offset 1 Value],$A4460),
", Offset1UnitID:  ",CHAR(34),INDEX(SpatialOffsets[Offset 1 Unit],$A4460),CHAR(34),
", Offset2Value:  ",INDEX(SpatialOffsets[Offset 2 Value],$A4460),
", Offset2UnitID:  ",CHAR(34),INDEX(SpatialOffsets[Offset 2 Unit],$A4460),CHAR(34),
", Offset3Value:  ",INDEX(SpatialOffsets[Offset 3 Value],$A4460),
", Offset3UnitID:  ",CHAR(34),INDEX(SpatialOffsets[Offset 3 Unit],$A4460),CHAR(34),,"}")))</f>
        <v>#REF!</v>
      </c>
      <c r="O4460" t="e">
        <f>IF(COUNTA(RelatedFeatures[])=0,"", IF(INDEX(RelatedFeatures[First Sampling Feature Code],$A4460)="","",
CONCATENATE("  - &amp;RelationID",TEXT($A4460,"0000"),
" {","SamplingFeatureID:  *SamplingFeatureID",TEXT(MATCH(INDEX(RelatedFeatures[First Sampling Feature Code],$A4460),SamplingFeatures[Feature Code],0),"0000"),
", RelationshipTypeCV:  ",CHAR(34),INDEX(RelatedFeatures[Relationship Type],$A4460),CHAR(34),
", RelatedFeatureID: *SamplingFeatureID",TEXT(MATCH(INDEX(RelatedFeatures[Second Sampling Feature Code],$A4460),SamplingFeatures[Feature Code],0),"0000"),
", SpatialOffsetID:  ",IF(INDEX(RelatedFeatures[Offset Number],$A4460)="","",CONCATENATE("*SpatialOffsetID",TEXT(INDEX(RelatedFeatures[Offset Number],$A4460),"0000"))),"}")))</f>
        <v>#REF!</v>
      </c>
      <c r="P4460" t="e">
        <f>IF(INDEX(Methods[Method Type],$A4460)="","",
CONCATENATE("  - &amp;MethodID",TEXT($A4460,"0000"),
" {","MethodTypeCV:  ",CHAR(34),INDEX(Methods[Method Type],$A4460),CHAR(34),
", MethodCode:  ",CHAR(34),INDEX(Methods[Method Code],$A4460),CHAR(34),
", MethodName:  ",CHAR(34),INDEX(Methods[Method Name],$A4460),CHAR(34),
", MethodDescription:  ",CHAR(34),INDEX(Methods[Method Description],$A4460),CHAR(34),
", MethodLink:  ",CHAR(34),INDEX(Methods[Method Link],$A4460),CHAR(34),
", OrganizationID: *OrganizationID",TEXT(MATCH(INDEX(Methods[Organization Name],$A4460),Organizations[Organization Name],0),"0000"),"}"))</f>
        <v>#REF!</v>
      </c>
      <c r="Q4460" t="e">
        <f>IF(INDEX(Variables[Variable Type],$A4460)="","",
CONCATENATE("  - &amp;VariableID",TEXT($A4460,"0000"),
" {","VariableTypeCV:  ",CHAR(34),INDEX(Variables[Variable Type],$A4460),CHAR(34),
", VariableCode:  ",CHAR(34),INDEX(Variables[Variable Code],$A4460),CHAR(34),
", VariableNameCV:  ",CHAR(34),INDEX(Variables[Variable Name],$A4460),CHAR(34),
", VariableDefinition:  ",CHAR(34),INDEX(Variables[Variable Definition],$A4460),CHAR(34),
", SpecciationCV:  ",CHAR(34),INDEX(Variables[Speciation],$A4460),CHAR(34),
", NoDataValue:  ",CHAR(34),INDEX(Variables[No Data Value],$A4460),CHAR(34),"}"))</f>
        <v>#REF!</v>
      </c>
    </row>
    <row r="4461" spans="1:17" x14ac:dyDescent="0.25">
      <c r="A4461">
        <v>4458</v>
      </c>
      <c r="D4461" t="e">
        <f>IF(INDEX(People[First Name],$A4461)="","",
CONCATENATE("  - &amp;PersonID",TEXT($A4461,"0000"),
" {","PersonFirstName:  ",CHAR(34),INDEX(People[First Name],$A4461),CHAR(34),
", PersonMiddleName:  ",CHAR(34),INDEX(People[Middle Name],$A4461),CHAR(34),
", PersonLastName:  ",CHAR(34),INDEX(People[Last Name],$A4461),CHAR(34),"}"))</f>
        <v>#REF!</v>
      </c>
      <c r="E4461" t="e">
        <f>IF(INDEX(Organizations[Organization Type '[CV']],$A4461)="","",
CONCATENATE("  - &amp;OrganizationID",TEXT($A4461,"0000"),
" {","OrganizationTypeCV:  ",CHAR(34),INDEX(Organizations[Organization Type '[CV']],$A4461),CHAR(34),
", OrganizationCode:  ",CHAR(34),INDEX(Organizations[Organization Code],$A4461),CHAR(34),
", OrganizationName:  ",CHAR(34),INDEX(Organizations[Organization Name],$A4461),CHAR(34),
", OrganizationDescription:  ",CHAR(34),INDEX(Organizations[Organization Description],$A4461),CHAR(34),
", OrganizationLink:  ",CHAR(34),INDEX(Organizations[Organization Link],$A4461),CHAR(34),"}"))</f>
        <v>#REF!</v>
      </c>
      <c r="F4461" t="e">
        <f>IF(INDEX(People[First Name],$A4461)="","",
CONCATENATE("  - &amp;AffiliationID",TEXT($A4461,"0000"),
" {PersonID: *PersonID",TEXT($A4461,"0000"),
", OrganizationID: *OrganizationID",TEXT(MATCH(INDEX(People[Organization Name],$A4461),Organizations[Organization Name],0),"0000"),
", IsPrimaryOrganizationContact: , AffiliationStartDate: , AffiliationEndDate: , PrimaryPhone: ",
", PrimaryEmail: ",CHAR(34),INDEX(People[Primary Email],$A4461),CHAR(34),
", PrimaryAddress: ",CHAR(34),INDEX(People[Primary Address],$A4461),CHAR(34),
", PersonLink: }"))</f>
        <v>#REF!</v>
      </c>
      <c r="H4461" t="e">
        <f>IF(COUNTA(CitationInformation)=0,"",IF(INDEX(AuthorList[Author Name],$A4461)="","",
CONCATENATE("  - &amp;AuthorListID",TEXT($A4461,"0000"),
"  {CitationID: *CitationID0001",
", PersonID: *PersonID",TEXT(MATCH(INDEX(AuthorList[Author Name],$A4461),People[Full Name],0),"0000"),
", AuthorOrder: ",INDEX(AuthorList[Author Number],$A4461),"}")))</f>
        <v>#REF!</v>
      </c>
      <c r="K4461" t="e">
        <f>IF(INDEX(SamplingFeatures[Feature Code],$A4461)="","",
CONCATENATE("  - &amp;SamplingFeatureID",TEXT($A4461,"0000"),
" {","SamplingFeatureUUID:  ",CHAR(34),INDEX(SamplingFeatures[Sampling Feature UUID],$A4461),CHAR(34),
", SamplingFeatureTypeCV:  ",CHAR(34),INDEX(SamplingFeatures[Sampling Feature Type],$A4461),CHAR(34),
", SamplingFeatureCode:  ",CHAR(34),INDEX(SamplingFeatures[Feature Code],$A4461),CHAR(34),
", SamplingFeatureName:  ",CHAR(34),INDEX(SamplingFeatures[Feature Name],$A4461),CHAR(34),
", SamplingFeatureDescription:  ",CHAR(34),INDEX(SamplingFeatures[Feature Description],$A4461),CHAR(34),
", SamplingFeatureGeotypeCV:  ",CHAR(34),INDEX(SamplingFeatures[Feature Geo Type],$A4461),CHAR(34),
", FeatureGeometry:  ",CHAR(34),INDEX(SamplingFeatures[Feature Geometry],$A4461),CHAR(34),
", Elevation_m:  ",CHAR(34),INDEX(SamplingFeatures[Elevation_m],$A4461),CHAR(34),
", ElevationDatumCV:  ",CHAR(34),ElevationDatum,CHAR(34),"}"))</f>
        <v>#REF!</v>
      </c>
      <c r="L4461" t="e">
        <f>IF(INDEX(SamplingFeatures[Sampling Feature Type],$A4461)&lt;&gt;"Site","",
CONCATENATE("  - &amp;SiteID",TEXT(SUMPRODUCT(--($L$3:$L4460&lt;&gt;"")),"0000"),
" {","SamplingFeatureID:  *SamplingFeatureID",TEXT($A4461,"0000"),
", SiteTypeCV:  ",CHAR(34),INDEX(Sites[Site Type],$A4461),CHAR(34),
", Latitude:  ",INDEX(Sites[Latitude],$A4461),
", Longitude:  ",INDEX(Sites[Longitude],$A4461),
", SRSName:  ",CHAR(34),LatLonDatum,CHAR(34),"}"))</f>
        <v>#REF!</v>
      </c>
      <c r="M4461" t="e">
        <f>IF(INDEX(SamplingFeatures[Sampling Feature Type],$A4461)&lt;&gt;"Specimen","",
CONCATENATE("  - &amp;SpecimenID",TEXT(SUMPRODUCT(--($M$3:$M4460&lt;&gt;"")),"0000"),
" {","SamplingFeatureID:  *SamplingFeatureID",TEXT($A4461,"0000"),
", SpecimenTypeCV:  ",CHAR(34),INDEX(Specimens[Specimen Type],$A4461),CHAR(34),
", SpecimenMediumCV:  ",INDEX(Specimens[Specimen Medium],$A4461),
", IsFieldSpecimen:  ",CHAR(34),INDEX(Specimens[Is Field Specimen?],$A4461),CHAR(34),"}"))</f>
        <v>#REF!</v>
      </c>
      <c r="N4461" t="e">
        <f>IF(COUNTA(SpatialOffsets[])=0,"", IF(INDEX(SpatialOffsets[Spatial Offset Type],$A4461)="","",
CONCATENATE("  - &amp;SpatialOffsetID",TEXT($A4461,"0000"),
" {","SpatialOffsetTypeCV:  ",CHAR(34),INDEX(SpatialOffsets[Spatial Offset Type],$A4461),CHAR(34),
", Offset1Value:  ",INDEX(SpatialOffsets[Offset 1 Value],$A4461),
", Offset1UnitID:  ",CHAR(34),INDEX(SpatialOffsets[Offset 1 Unit],$A4461),CHAR(34),
", Offset2Value:  ",INDEX(SpatialOffsets[Offset 2 Value],$A4461),
", Offset2UnitID:  ",CHAR(34),INDEX(SpatialOffsets[Offset 2 Unit],$A4461),CHAR(34),
", Offset3Value:  ",INDEX(SpatialOffsets[Offset 3 Value],$A4461),
", Offset3UnitID:  ",CHAR(34),INDEX(SpatialOffsets[Offset 3 Unit],$A4461),CHAR(34),,"}")))</f>
        <v>#REF!</v>
      </c>
      <c r="O4461" t="e">
        <f>IF(COUNTA(RelatedFeatures[])=0,"", IF(INDEX(RelatedFeatures[First Sampling Feature Code],$A4461)="","",
CONCATENATE("  - &amp;RelationID",TEXT($A4461,"0000"),
" {","SamplingFeatureID:  *SamplingFeatureID",TEXT(MATCH(INDEX(RelatedFeatures[First Sampling Feature Code],$A4461),SamplingFeatures[Feature Code],0),"0000"),
", RelationshipTypeCV:  ",CHAR(34),INDEX(RelatedFeatures[Relationship Type],$A4461),CHAR(34),
", RelatedFeatureID: *SamplingFeatureID",TEXT(MATCH(INDEX(RelatedFeatures[Second Sampling Feature Code],$A4461),SamplingFeatures[Feature Code],0),"0000"),
", SpatialOffsetID:  ",IF(INDEX(RelatedFeatures[Offset Number],$A4461)="","",CONCATENATE("*SpatialOffsetID",TEXT(INDEX(RelatedFeatures[Offset Number],$A4461),"0000"))),"}")))</f>
        <v>#REF!</v>
      </c>
      <c r="P4461" t="e">
        <f>IF(INDEX(Methods[Method Type],$A4461)="","",
CONCATENATE("  - &amp;MethodID",TEXT($A4461,"0000"),
" {","MethodTypeCV:  ",CHAR(34),INDEX(Methods[Method Type],$A4461),CHAR(34),
", MethodCode:  ",CHAR(34),INDEX(Methods[Method Code],$A4461),CHAR(34),
", MethodName:  ",CHAR(34),INDEX(Methods[Method Name],$A4461),CHAR(34),
", MethodDescription:  ",CHAR(34),INDEX(Methods[Method Description],$A4461),CHAR(34),
", MethodLink:  ",CHAR(34),INDEX(Methods[Method Link],$A4461),CHAR(34),
", OrganizationID: *OrganizationID",TEXT(MATCH(INDEX(Methods[Organization Name],$A4461),Organizations[Organization Name],0),"0000"),"}"))</f>
        <v>#REF!</v>
      </c>
      <c r="Q4461" t="e">
        <f>IF(INDEX(Variables[Variable Type],$A4461)="","",
CONCATENATE("  - &amp;VariableID",TEXT($A4461,"0000"),
" {","VariableTypeCV:  ",CHAR(34),INDEX(Variables[Variable Type],$A4461),CHAR(34),
", VariableCode:  ",CHAR(34),INDEX(Variables[Variable Code],$A4461),CHAR(34),
", VariableNameCV:  ",CHAR(34),INDEX(Variables[Variable Name],$A4461),CHAR(34),
", VariableDefinition:  ",CHAR(34),INDEX(Variables[Variable Definition],$A4461),CHAR(34),
", SpecciationCV:  ",CHAR(34),INDEX(Variables[Speciation],$A4461),CHAR(34),
", NoDataValue:  ",CHAR(34),INDEX(Variables[No Data Value],$A4461),CHAR(34),"}"))</f>
        <v>#REF!</v>
      </c>
    </row>
    <row r="4462" spans="1:17" x14ac:dyDescent="0.25">
      <c r="A4462">
        <v>4459</v>
      </c>
      <c r="D4462" t="e">
        <f>IF(INDEX(People[First Name],$A4462)="","",
CONCATENATE("  - &amp;PersonID",TEXT($A4462,"0000"),
" {","PersonFirstName:  ",CHAR(34),INDEX(People[First Name],$A4462),CHAR(34),
", PersonMiddleName:  ",CHAR(34),INDEX(People[Middle Name],$A4462),CHAR(34),
", PersonLastName:  ",CHAR(34),INDEX(People[Last Name],$A4462),CHAR(34),"}"))</f>
        <v>#REF!</v>
      </c>
      <c r="E4462" t="e">
        <f>IF(INDEX(Organizations[Organization Type '[CV']],$A4462)="","",
CONCATENATE("  - &amp;OrganizationID",TEXT($A4462,"0000"),
" {","OrganizationTypeCV:  ",CHAR(34),INDEX(Organizations[Organization Type '[CV']],$A4462),CHAR(34),
", OrganizationCode:  ",CHAR(34),INDEX(Organizations[Organization Code],$A4462),CHAR(34),
", OrganizationName:  ",CHAR(34),INDEX(Organizations[Organization Name],$A4462),CHAR(34),
", OrganizationDescription:  ",CHAR(34),INDEX(Organizations[Organization Description],$A4462),CHAR(34),
", OrganizationLink:  ",CHAR(34),INDEX(Organizations[Organization Link],$A4462),CHAR(34),"}"))</f>
        <v>#REF!</v>
      </c>
      <c r="F4462" t="e">
        <f>IF(INDEX(People[First Name],$A4462)="","",
CONCATENATE("  - &amp;AffiliationID",TEXT($A4462,"0000"),
" {PersonID: *PersonID",TEXT($A4462,"0000"),
", OrganizationID: *OrganizationID",TEXT(MATCH(INDEX(People[Organization Name],$A4462),Organizations[Organization Name],0),"0000"),
", IsPrimaryOrganizationContact: , AffiliationStartDate: , AffiliationEndDate: , PrimaryPhone: ",
", PrimaryEmail: ",CHAR(34),INDEX(People[Primary Email],$A4462),CHAR(34),
", PrimaryAddress: ",CHAR(34),INDEX(People[Primary Address],$A4462),CHAR(34),
", PersonLink: }"))</f>
        <v>#REF!</v>
      </c>
      <c r="H4462" t="e">
        <f>IF(COUNTA(CitationInformation)=0,"",IF(INDEX(AuthorList[Author Name],$A4462)="","",
CONCATENATE("  - &amp;AuthorListID",TEXT($A4462,"0000"),
"  {CitationID: *CitationID0001",
", PersonID: *PersonID",TEXT(MATCH(INDEX(AuthorList[Author Name],$A4462),People[Full Name],0),"0000"),
", AuthorOrder: ",INDEX(AuthorList[Author Number],$A4462),"}")))</f>
        <v>#REF!</v>
      </c>
      <c r="K4462" t="e">
        <f>IF(INDEX(SamplingFeatures[Feature Code],$A4462)="","",
CONCATENATE("  - &amp;SamplingFeatureID",TEXT($A4462,"0000"),
" {","SamplingFeatureUUID:  ",CHAR(34),INDEX(SamplingFeatures[Sampling Feature UUID],$A4462),CHAR(34),
", SamplingFeatureTypeCV:  ",CHAR(34),INDEX(SamplingFeatures[Sampling Feature Type],$A4462),CHAR(34),
", SamplingFeatureCode:  ",CHAR(34),INDEX(SamplingFeatures[Feature Code],$A4462),CHAR(34),
", SamplingFeatureName:  ",CHAR(34),INDEX(SamplingFeatures[Feature Name],$A4462),CHAR(34),
", SamplingFeatureDescription:  ",CHAR(34),INDEX(SamplingFeatures[Feature Description],$A4462),CHAR(34),
", SamplingFeatureGeotypeCV:  ",CHAR(34),INDEX(SamplingFeatures[Feature Geo Type],$A4462),CHAR(34),
", FeatureGeometry:  ",CHAR(34),INDEX(SamplingFeatures[Feature Geometry],$A4462),CHAR(34),
", Elevation_m:  ",CHAR(34),INDEX(SamplingFeatures[Elevation_m],$A4462),CHAR(34),
", ElevationDatumCV:  ",CHAR(34),ElevationDatum,CHAR(34),"}"))</f>
        <v>#REF!</v>
      </c>
      <c r="L4462" t="e">
        <f>IF(INDEX(SamplingFeatures[Sampling Feature Type],$A4462)&lt;&gt;"Site","",
CONCATENATE("  - &amp;SiteID",TEXT(SUMPRODUCT(--($L$3:$L4461&lt;&gt;"")),"0000"),
" {","SamplingFeatureID:  *SamplingFeatureID",TEXT($A4462,"0000"),
", SiteTypeCV:  ",CHAR(34),INDEX(Sites[Site Type],$A4462),CHAR(34),
", Latitude:  ",INDEX(Sites[Latitude],$A4462),
", Longitude:  ",INDEX(Sites[Longitude],$A4462),
", SRSName:  ",CHAR(34),LatLonDatum,CHAR(34),"}"))</f>
        <v>#REF!</v>
      </c>
      <c r="M4462" t="e">
        <f>IF(INDEX(SamplingFeatures[Sampling Feature Type],$A4462)&lt;&gt;"Specimen","",
CONCATENATE("  - &amp;SpecimenID",TEXT(SUMPRODUCT(--($M$3:$M4461&lt;&gt;"")),"0000"),
" {","SamplingFeatureID:  *SamplingFeatureID",TEXT($A4462,"0000"),
", SpecimenTypeCV:  ",CHAR(34),INDEX(Specimens[Specimen Type],$A4462),CHAR(34),
", SpecimenMediumCV:  ",INDEX(Specimens[Specimen Medium],$A4462),
", IsFieldSpecimen:  ",CHAR(34),INDEX(Specimens[Is Field Specimen?],$A4462),CHAR(34),"}"))</f>
        <v>#REF!</v>
      </c>
      <c r="N4462" t="e">
        <f>IF(COUNTA(SpatialOffsets[])=0,"", IF(INDEX(SpatialOffsets[Spatial Offset Type],$A4462)="","",
CONCATENATE("  - &amp;SpatialOffsetID",TEXT($A4462,"0000"),
" {","SpatialOffsetTypeCV:  ",CHAR(34),INDEX(SpatialOffsets[Spatial Offset Type],$A4462),CHAR(34),
", Offset1Value:  ",INDEX(SpatialOffsets[Offset 1 Value],$A4462),
", Offset1UnitID:  ",CHAR(34),INDEX(SpatialOffsets[Offset 1 Unit],$A4462),CHAR(34),
", Offset2Value:  ",INDEX(SpatialOffsets[Offset 2 Value],$A4462),
", Offset2UnitID:  ",CHAR(34),INDEX(SpatialOffsets[Offset 2 Unit],$A4462),CHAR(34),
", Offset3Value:  ",INDEX(SpatialOffsets[Offset 3 Value],$A4462),
", Offset3UnitID:  ",CHAR(34),INDEX(SpatialOffsets[Offset 3 Unit],$A4462),CHAR(34),,"}")))</f>
        <v>#REF!</v>
      </c>
      <c r="O4462" t="e">
        <f>IF(COUNTA(RelatedFeatures[])=0,"", IF(INDEX(RelatedFeatures[First Sampling Feature Code],$A4462)="","",
CONCATENATE("  - &amp;RelationID",TEXT($A4462,"0000"),
" {","SamplingFeatureID:  *SamplingFeatureID",TEXT(MATCH(INDEX(RelatedFeatures[First Sampling Feature Code],$A4462),SamplingFeatures[Feature Code],0),"0000"),
", RelationshipTypeCV:  ",CHAR(34),INDEX(RelatedFeatures[Relationship Type],$A4462),CHAR(34),
", RelatedFeatureID: *SamplingFeatureID",TEXT(MATCH(INDEX(RelatedFeatures[Second Sampling Feature Code],$A4462),SamplingFeatures[Feature Code],0),"0000"),
", SpatialOffsetID:  ",IF(INDEX(RelatedFeatures[Offset Number],$A4462)="","",CONCATENATE("*SpatialOffsetID",TEXT(INDEX(RelatedFeatures[Offset Number],$A4462),"0000"))),"}")))</f>
        <v>#REF!</v>
      </c>
      <c r="P4462" t="e">
        <f>IF(INDEX(Methods[Method Type],$A4462)="","",
CONCATENATE("  - &amp;MethodID",TEXT($A4462,"0000"),
" {","MethodTypeCV:  ",CHAR(34),INDEX(Methods[Method Type],$A4462),CHAR(34),
", MethodCode:  ",CHAR(34),INDEX(Methods[Method Code],$A4462),CHAR(34),
", MethodName:  ",CHAR(34),INDEX(Methods[Method Name],$A4462),CHAR(34),
", MethodDescription:  ",CHAR(34),INDEX(Methods[Method Description],$A4462),CHAR(34),
", MethodLink:  ",CHAR(34),INDEX(Methods[Method Link],$A4462),CHAR(34),
", OrganizationID: *OrganizationID",TEXT(MATCH(INDEX(Methods[Organization Name],$A4462),Organizations[Organization Name],0),"0000"),"}"))</f>
        <v>#REF!</v>
      </c>
      <c r="Q4462" t="e">
        <f>IF(INDEX(Variables[Variable Type],$A4462)="","",
CONCATENATE("  - &amp;VariableID",TEXT($A4462,"0000"),
" {","VariableTypeCV:  ",CHAR(34),INDEX(Variables[Variable Type],$A4462),CHAR(34),
", VariableCode:  ",CHAR(34),INDEX(Variables[Variable Code],$A4462),CHAR(34),
", VariableNameCV:  ",CHAR(34),INDEX(Variables[Variable Name],$A4462),CHAR(34),
", VariableDefinition:  ",CHAR(34),INDEX(Variables[Variable Definition],$A4462),CHAR(34),
", SpecciationCV:  ",CHAR(34),INDEX(Variables[Speciation],$A4462),CHAR(34),
", NoDataValue:  ",CHAR(34),INDEX(Variables[No Data Value],$A4462),CHAR(34),"}"))</f>
        <v>#REF!</v>
      </c>
    </row>
    <row r="4463" spans="1:17" x14ac:dyDescent="0.25">
      <c r="A4463">
        <v>4460</v>
      </c>
      <c r="D4463" t="e">
        <f>IF(INDEX(People[First Name],$A4463)="","",
CONCATENATE("  - &amp;PersonID",TEXT($A4463,"0000"),
" {","PersonFirstName:  ",CHAR(34),INDEX(People[First Name],$A4463),CHAR(34),
", PersonMiddleName:  ",CHAR(34),INDEX(People[Middle Name],$A4463),CHAR(34),
", PersonLastName:  ",CHAR(34),INDEX(People[Last Name],$A4463),CHAR(34),"}"))</f>
        <v>#REF!</v>
      </c>
      <c r="E4463" t="e">
        <f>IF(INDEX(Organizations[Organization Type '[CV']],$A4463)="","",
CONCATENATE("  - &amp;OrganizationID",TEXT($A4463,"0000"),
" {","OrganizationTypeCV:  ",CHAR(34),INDEX(Organizations[Organization Type '[CV']],$A4463),CHAR(34),
", OrganizationCode:  ",CHAR(34),INDEX(Organizations[Organization Code],$A4463),CHAR(34),
", OrganizationName:  ",CHAR(34),INDEX(Organizations[Organization Name],$A4463),CHAR(34),
", OrganizationDescription:  ",CHAR(34),INDEX(Organizations[Organization Description],$A4463),CHAR(34),
", OrganizationLink:  ",CHAR(34),INDEX(Organizations[Organization Link],$A4463),CHAR(34),"}"))</f>
        <v>#REF!</v>
      </c>
      <c r="F4463" t="e">
        <f>IF(INDEX(People[First Name],$A4463)="","",
CONCATENATE("  - &amp;AffiliationID",TEXT($A4463,"0000"),
" {PersonID: *PersonID",TEXT($A4463,"0000"),
", OrganizationID: *OrganizationID",TEXT(MATCH(INDEX(People[Organization Name],$A4463),Organizations[Organization Name],0),"0000"),
", IsPrimaryOrganizationContact: , AffiliationStartDate: , AffiliationEndDate: , PrimaryPhone: ",
", PrimaryEmail: ",CHAR(34),INDEX(People[Primary Email],$A4463),CHAR(34),
", PrimaryAddress: ",CHAR(34),INDEX(People[Primary Address],$A4463),CHAR(34),
", PersonLink: }"))</f>
        <v>#REF!</v>
      </c>
      <c r="H4463" t="e">
        <f>IF(COUNTA(CitationInformation)=0,"",IF(INDEX(AuthorList[Author Name],$A4463)="","",
CONCATENATE("  - &amp;AuthorListID",TEXT($A4463,"0000"),
"  {CitationID: *CitationID0001",
", PersonID: *PersonID",TEXT(MATCH(INDEX(AuthorList[Author Name],$A4463),People[Full Name],0),"0000"),
", AuthorOrder: ",INDEX(AuthorList[Author Number],$A4463),"}")))</f>
        <v>#REF!</v>
      </c>
      <c r="K4463" t="e">
        <f>IF(INDEX(SamplingFeatures[Feature Code],$A4463)="","",
CONCATENATE("  - &amp;SamplingFeatureID",TEXT($A4463,"0000"),
" {","SamplingFeatureUUID:  ",CHAR(34),INDEX(SamplingFeatures[Sampling Feature UUID],$A4463),CHAR(34),
", SamplingFeatureTypeCV:  ",CHAR(34),INDEX(SamplingFeatures[Sampling Feature Type],$A4463),CHAR(34),
", SamplingFeatureCode:  ",CHAR(34),INDEX(SamplingFeatures[Feature Code],$A4463),CHAR(34),
", SamplingFeatureName:  ",CHAR(34),INDEX(SamplingFeatures[Feature Name],$A4463),CHAR(34),
", SamplingFeatureDescription:  ",CHAR(34),INDEX(SamplingFeatures[Feature Description],$A4463),CHAR(34),
", SamplingFeatureGeotypeCV:  ",CHAR(34),INDEX(SamplingFeatures[Feature Geo Type],$A4463),CHAR(34),
", FeatureGeometry:  ",CHAR(34),INDEX(SamplingFeatures[Feature Geometry],$A4463),CHAR(34),
", Elevation_m:  ",CHAR(34),INDEX(SamplingFeatures[Elevation_m],$A4463),CHAR(34),
", ElevationDatumCV:  ",CHAR(34),ElevationDatum,CHAR(34),"}"))</f>
        <v>#REF!</v>
      </c>
      <c r="L4463" t="e">
        <f>IF(INDEX(SamplingFeatures[Sampling Feature Type],$A4463)&lt;&gt;"Site","",
CONCATENATE("  - &amp;SiteID",TEXT(SUMPRODUCT(--($L$3:$L4462&lt;&gt;"")),"0000"),
" {","SamplingFeatureID:  *SamplingFeatureID",TEXT($A4463,"0000"),
", SiteTypeCV:  ",CHAR(34),INDEX(Sites[Site Type],$A4463),CHAR(34),
", Latitude:  ",INDEX(Sites[Latitude],$A4463),
", Longitude:  ",INDEX(Sites[Longitude],$A4463),
", SRSName:  ",CHAR(34),LatLonDatum,CHAR(34),"}"))</f>
        <v>#REF!</v>
      </c>
      <c r="M4463" t="e">
        <f>IF(INDEX(SamplingFeatures[Sampling Feature Type],$A4463)&lt;&gt;"Specimen","",
CONCATENATE("  - &amp;SpecimenID",TEXT(SUMPRODUCT(--($M$3:$M4462&lt;&gt;"")),"0000"),
" {","SamplingFeatureID:  *SamplingFeatureID",TEXT($A4463,"0000"),
", SpecimenTypeCV:  ",CHAR(34),INDEX(Specimens[Specimen Type],$A4463),CHAR(34),
", SpecimenMediumCV:  ",INDEX(Specimens[Specimen Medium],$A4463),
", IsFieldSpecimen:  ",CHAR(34),INDEX(Specimens[Is Field Specimen?],$A4463),CHAR(34),"}"))</f>
        <v>#REF!</v>
      </c>
      <c r="N4463" t="e">
        <f>IF(COUNTA(SpatialOffsets[])=0,"", IF(INDEX(SpatialOffsets[Spatial Offset Type],$A4463)="","",
CONCATENATE("  - &amp;SpatialOffsetID",TEXT($A4463,"0000"),
" {","SpatialOffsetTypeCV:  ",CHAR(34),INDEX(SpatialOffsets[Spatial Offset Type],$A4463),CHAR(34),
", Offset1Value:  ",INDEX(SpatialOffsets[Offset 1 Value],$A4463),
", Offset1UnitID:  ",CHAR(34),INDEX(SpatialOffsets[Offset 1 Unit],$A4463),CHAR(34),
", Offset2Value:  ",INDEX(SpatialOffsets[Offset 2 Value],$A4463),
", Offset2UnitID:  ",CHAR(34),INDEX(SpatialOffsets[Offset 2 Unit],$A4463),CHAR(34),
", Offset3Value:  ",INDEX(SpatialOffsets[Offset 3 Value],$A4463),
", Offset3UnitID:  ",CHAR(34),INDEX(SpatialOffsets[Offset 3 Unit],$A4463),CHAR(34),,"}")))</f>
        <v>#REF!</v>
      </c>
      <c r="O4463" t="e">
        <f>IF(COUNTA(RelatedFeatures[])=0,"", IF(INDEX(RelatedFeatures[First Sampling Feature Code],$A4463)="","",
CONCATENATE("  - &amp;RelationID",TEXT($A4463,"0000"),
" {","SamplingFeatureID:  *SamplingFeatureID",TEXT(MATCH(INDEX(RelatedFeatures[First Sampling Feature Code],$A4463),SamplingFeatures[Feature Code],0),"0000"),
", RelationshipTypeCV:  ",CHAR(34),INDEX(RelatedFeatures[Relationship Type],$A4463),CHAR(34),
", RelatedFeatureID: *SamplingFeatureID",TEXT(MATCH(INDEX(RelatedFeatures[Second Sampling Feature Code],$A4463),SamplingFeatures[Feature Code],0),"0000"),
", SpatialOffsetID:  ",IF(INDEX(RelatedFeatures[Offset Number],$A4463)="","",CONCATENATE("*SpatialOffsetID",TEXT(INDEX(RelatedFeatures[Offset Number],$A4463),"0000"))),"}")))</f>
        <v>#REF!</v>
      </c>
      <c r="P4463" t="e">
        <f>IF(INDEX(Methods[Method Type],$A4463)="","",
CONCATENATE("  - &amp;MethodID",TEXT($A4463,"0000"),
" {","MethodTypeCV:  ",CHAR(34),INDEX(Methods[Method Type],$A4463),CHAR(34),
", MethodCode:  ",CHAR(34),INDEX(Methods[Method Code],$A4463),CHAR(34),
", MethodName:  ",CHAR(34),INDEX(Methods[Method Name],$A4463),CHAR(34),
", MethodDescription:  ",CHAR(34),INDEX(Methods[Method Description],$A4463),CHAR(34),
", MethodLink:  ",CHAR(34),INDEX(Methods[Method Link],$A4463),CHAR(34),
", OrganizationID: *OrganizationID",TEXT(MATCH(INDEX(Methods[Organization Name],$A4463),Organizations[Organization Name],0),"0000"),"}"))</f>
        <v>#REF!</v>
      </c>
      <c r="Q4463" t="e">
        <f>IF(INDEX(Variables[Variable Type],$A4463)="","",
CONCATENATE("  - &amp;VariableID",TEXT($A4463,"0000"),
" {","VariableTypeCV:  ",CHAR(34),INDEX(Variables[Variable Type],$A4463),CHAR(34),
", VariableCode:  ",CHAR(34),INDEX(Variables[Variable Code],$A4463),CHAR(34),
", VariableNameCV:  ",CHAR(34),INDEX(Variables[Variable Name],$A4463),CHAR(34),
", VariableDefinition:  ",CHAR(34),INDEX(Variables[Variable Definition],$A4463),CHAR(34),
", SpecciationCV:  ",CHAR(34),INDEX(Variables[Speciation],$A4463),CHAR(34),
", NoDataValue:  ",CHAR(34),INDEX(Variables[No Data Value],$A4463),CHAR(34),"}"))</f>
        <v>#REF!</v>
      </c>
    </row>
    <row r="4464" spans="1:17" x14ac:dyDescent="0.25">
      <c r="A4464">
        <v>4461</v>
      </c>
      <c r="D4464" t="e">
        <f>IF(INDEX(People[First Name],$A4464)="","",
CONCATENATE("  - &amp;PersonID",TEXT($A4464,"0000"),
" {","PersonFirstName:  ",CHAR(34),INDEX(People[First Name],$A4464),CHAR(34),
", PersonMiddleName:  ",CHAR(34),INDEX(People[Middle Name],$A4464),CHAR(34),
", PersonLastName:  ",CHAR(34),INDEX(People[Last Name],$A4464),CHAR(34),"}"))</f>
        <v>#REF!</v>
      </c>
      <c r="E4464" t="e">
        <f>IF(INDEX(Organizations[Organization Type '[CV']],$A4464)="","",
CONCATENATE("  - &amp;OrganizationID",TEXT($A4464,"0000"),
" {","OrganizationTypeCV:  ",CHAR(34),INDEX(Organizations[Organization Type '[CV']],$A4464),CHAR(34),
", OrganizationCode:  ",CHAR(34),INDEX(Organizations[Organization Code],$A4464),CHAR(34),
", OrganizationName:  ",CHAR(34),INDEX(Organizations[Organization Name],$A4464),CHAR(34),
", OrganizationDescription:  ",CHAR(34),INDEX(Organizations[Organization Description],$A4464),CHAR(34),
", OrganizationLink:  ",CHAR(34),INDEX(Organizations[Organization Link],$A4464),CHAR(34),"}"))</f>
        <v>#REF!</v>
      </c>
      <c r="F4464" t="e">
        <f>IF(INDEX(People[First Name],$A4464)="","",
CONCATENATE("  - &amp;AffiliationID",TEXT($A4464,"0000"),
" {PersonID: *PersonID",TEXT($A4464,"0000"),
", OrganizationID: *OrganizationID",TEXT(MATCH(INDEX(People[Organization Name],$A4464),Organizations[Organization Name],0),"0000"),
", IsPrimaryOrganizationContact: , AffiliationStartDate: , AffiliationEndDate: , PrimaryPhone: ",
", PrimaryEmail: ",CHAR(34),INDEX(People[Primary Email],$A4464),CHAR(34),
", PrimaryAddress: ",CHAR(34),INDEX(People[Primary Address],$A4464),CHAR(34),
", PersonLink: }"))</f>
        <v>#REF!</v>
      </c>
      <c r="H4464" t="e">
        <f>IF(COUNTA(CitationInformation)=0,"",IF(INDEX(AuthorList[Author Name],$A4464)="","",
CONCATENATE("  - &amp;AuthorListID",TEXT($A4464,"0000"),
"  {CitationID: *CitationID0001",
", PersonID: *PersonID",TEXT(MATCH(INDEX(AuthorList[Author Name],$A4464),People[Full Name],0),"0000"),
", AuthorOrder: ",INDEX(AuthorList[Author Number],$A4464),"}")))</f>
        <v>#REF!</v>
      </c>
      <c r="K4464" t="e">
        <f>IF(INDEX(SamplingFeatures[Feature Code],$A4464)="","",
CONCATENATE("  - &amp;SamplingFeatureID",TEXT($A4464,"0000"),
" {","SamplingFeatureUUID:  ",CHAR(34),INDEX(SamplingFeatures[Sampling Feature UUID],$A4464),CHAR(34),
", SamplingFeatureTypeCV:  ",CHAR(34),INDEX(SamplingFeatures[Sampling Feature Type],$A4464),CHAR(34),
", SamplingFeatureCode:  ",CHAR(34),INDEX(SamplingFeatures[Feature Code],$A4464),CHAR(34),
", SamplingFeatureName:  ",CHAR(34),INDEX(SamplingFeatures[Feature Name],$A4464),CHAR(34),
", SamplingFeatureDescription:  ",CHAR(34),INDEX(SamplingFeatures[Feature Description],$A4464),CHAR(34),
", SamplingFeatureGeotypeCV:  ",CHAR(34),INDEX(SamplingFeatures[Feature Geo Type],$A4464),CHAR(34),
", FeatureGeometry:  ",CHAR(34),INDEX(SamplingFeatures[Feature Geometry],$A4464),CHAR(34),
", Elevation_m:  ",CHAR(34),INDEX(SamplingFeatures[Elevation_m],$A4464),CHAR(34),
", ElevationDatumCV:  ",CHAR(34),ElevationDatum,CHAR(34),"}"))</f>
        <v>#REF!</v>
      </c>
      <c r="L4464" t="e">
        <f>IF(INDEX(SamplingFeatures[Sampling Feature Type],$A4464)&lt;&gt;"Site","",
CONCATENATE("  - &amp;SiteID",TEXT(SUMPRODUCT(--($L$3:$L4463&lt;&gt;"")),"0000"),
" {","SamplingFeatureID:  *SamplingFeatureID",TEXT($A4464,"0000"),
", SiteTypeCV:  ",CHAR(34),INDEX(Sites[Site Type],$A4464),CHAR(34),
", Latitude:  ",INDEX(Sites[Latitude],$A4464),
", Longitude:  ",INDEX(Sites[Longitude],$A4464),
", SRSName:  ",CHAR(34),LatLonDatum,CHAR(34),"}"))</f>
        <v>#REF!</v>
      </c>
      <c r="M4464" t="e">
        <f>IF(INDEX(SamplingFeatures[Sampling Feature Type],$A4464)&lt;&gt;"Specimen","",
CONCATENATE("  - &amp;SpecimenID",TEXT(SUMPRODUCT(--($M$3:$M4463&lt;&gt;"")),"0000"),
" {","SamplingFeatureID:  *SamplingFeatureID",TEXT($A4464,"0000"),
", SpecimenTypeCV:  ",CHAR(34),INDEX(Specimens[Specimen Type],$A4464),CHAR(34),
", SpecimenMediumCV:  ",INDEX(Specimens[Specimen Medium],$A4464),
", IsFieldSpecimen:  ",CHAR(34),INDEX(Specimens[Is Field Specimen?],$A4464),CHAR(34),"}"))</f>
        <v>#REF!</v>
      </c>
      <c r="N4464" t="e">
        <f>IF(COUNTA(SpatialOffsets[])=0,"", IF(INDEX(SpatialOffsets[Spatial Offset Type],$A4464)="","",
CONCATENATE("  - &amp;SpatialOffsetID",TEXT($A4464,"0000"),
" {","SpatialOffsetTypeCV:  ",CHAR(34),INDEX(SpatialOffsets[Spatial Offset Type],$A4464),CHAR(34),
", Offset1Value:  ",INDEX(SpatialOffsets[Offset 1 Value],$A4464),
", Offset1UnitID:  ",CHAR(34),INDEX(SpatialOffsets[Offset 1 Unit],$A4464),CHAR(34),
", Offset2Value:  ",INDEX(SpatialOffsets[Offset 2 Value],$A4464),
", Offset2UnitID:  ",CHAR(34),INDEX(SpatialOffsets[Offset 2 Unit],$A4464),CHAR(34),
", Offset3Value:  ",INDEX(SpatialOffsets[Offset 3 Value],$A4464),
", Offset3UnitID:  ",CHAR(34),INDEX(SpatialOffsets[Offset 3 Unit],$A4464),CHAR(34),,"}")))</f>
        <v>#REF!</v>
      </c>
      <c r="O4464" t="e">
        <f>IF(COUNTA(RelatedFeatures[])=0,"", IF(INDEX(RelatedFeatures[First Sampling Feature Code],$A4464)="","",
CONCATENATE("  - &amp;RelationID",TEXT($A4464,"0000"),
" {","SamplingFeatureID:  *SamplingFeatureID",TEXT(MATCH(INDEX(RelatedFeatures[First Sampling Feature Code],$A4464),SamplingFeatures[Feature Code],0),"0000"),
", RelationshipTypeCV:  ",CHAR(34),INDEX(RelatedFeatures[Relationship Type],$A4464),CHAR(34),
", RelatedFeatureID: *SamplingFeatureID",TEXT(MATCH(INDEX(RelatedFeatures[Second Sampling Feature Code],$A4464),SamplingFeatures[Feature Code],0),"0000"),
", SpatialOffsetID:  ",IF(INDEX(RelatedFeatures[Offset Number],$A4464)="","",CONCATENATE("*SpatialOffsetID",TEXT(INDEX(RelatedFeatures[Offset Number],$A4464),"0000"))),"}")))</f>
        <v>#REF!</v>
      </c>
      <c r="P4464" t="e">
        <f>IF(INDEX(Methods[Method Type],$A4464)="","",
CONCATENATE("  - &amp;MethodID",TEXT($A4464,"0000"),
" {","MethodTypeCV:  ",CHAR(34),INDEX(Methods[Method Type],$A4464),CHAR(34),
", MethodCode:  ",CHAR(34),INDEX(Methods[Method Code],$A4464),CHAR(34),
", MethodName:  ",CHAR(34),INDEX(Methods[Method Name],$A4464),CHAR(34),
", MethodDescription:  ",CHAR(34),INDEX(Methods[Method Description],$A4464),CHAR(34),
", MethodLink:  ",CHAR(34),INDEX(Methods[Method Link],$A4464),CHAR(34),
", OrganizationID: *OrganizationID",TEXT(MATCH(INDEX(Methods[Organization Name],$A4464),Organizations[Organization Name],0),"0000"),"}"))</f>
        <v>#REF!</v>
      </c>
      <c r="Q4464" t="e">
        <f>IF(INDEX(Variables[Variable Type],$A4464)="","",
CONCATENATE("  - &amp;VariableID",TEXT($A4464,"0000"),
" {","VariableTypeCV:  ",CHAR(34),INDEX(Variables[Variable Type],$A4464),CHAR(34),
", VariableCode:  ",CHAR(34),INDEX(Variables[Variable Code],$A4464),CHAR(34),
", VariableNameCV:  ",CHAR(34),INDEX(Variables[Variable Name],$A4464),CHAR(34),
", VariableDefinition:  ",CHAR(34),INDEX(Variables[Variable Definition],$A4464),CHAR(34),
", SpecciationCV:  ",CHAR(34),INDEX(Variables[Speciation],$A4464),CHAR(34),
", NoDataValue:  ",CHAR(34),INDEX(Variables[No Data Value],$A4464),CHAR(34),"}"))</f>
        <v>#REF!</v>
      </c>
    </row>
    <row r="4465" spans="1:17" x14ac:dyDescent="0.25">
      <c r="A4465">
        <v>4462</v>
      </c>
      <c r="D4465" t="e">
        <f>IF(INDEX(People[First Name],$A4465)="","",
CONCATENATE("  - &amp;PersonID",TEXT($A4465,"0000"),
" {","PersonFirstName:  ",CHAR(34),INDEX(People[First Name],$A4465),CHAR(34),
", PersonMiddleName:  ",CHAR(34),INDEX(People[Middle Name],$A4465),CHAR(34),
", PersonLastName:  ",CHAR(34),INDEX(People[Last Name],$A4465),CHAR(34),"}"))</f>
        <v>#REF!</v>
      </c>
      <c r="E4465" t="e">
        <f>IF(INDEX(Organizations[Organization Type '[CV']],$A4465)="","",
CONCATENATE("  - &amp;OrganizationID",TEXT($A4465,"0000"),
" {","OrganizationTypeCV:  ",CHAR(34),INDEX(Organizations[Organization Type '[CV']],$A4465),CHAR(34),
", OrganizationCode:  ",CHAR(34),INDEX(Organizations[Organization Code],$A4465),CHAR(34),
", OrganizationName:  ",CHAR(34),INDEX(Organizations[Organization Name],$A4465),CHAR(34),
", OrganizationDescription:  ",CHAR(34),INDEX(Organizations[Organization Description],$A4465),CHAR(34),
", OrganizationLink:  ",CHAR(34),INDEX(Organizations[Organization Link],$A4465),CHAR(34),"}"))</f>
        <v>#REF!</v>
      </c>
      <c r="F4465" t="e">
        <f>IF(INDEX(People[First Name],$A4465)="","",
CONCATENATE("  - &amp;AffiliationID",TEXT($A4465,"0000"),
" {PersonID: *PersonID",TEXT($A4465,"0000"),
", OrganizationID: *OrganizationID",TEXT(MATCH(INDEX(People[Organization Name],$A4465),Organizations[Organization Name],0),"0000"),
", IsPrimaryOrganizationContact: , AffiliationStartDate: , AffiliationEndDate: , PrimaryPhone: ",
", PrimaryEmail: ",CHAR(34),INDEX(People[Primary Email],$A4465),CHAR(34),
", PrimaryAddress: ",CHAR(34),INDEX(People[Primary Address],$A4465),CHAR(34),
", PersonLink: }"))</f>
        <v>#REF!</v>
      </c>
      <c r="H4465" t="e">
        <f>IF(COUNTA(CitationInformation)=0,"",IF(INDEX(AuthorList[Author Name],$A4465)="","",
CONCATENATE("  - &amp;AuthorListID",TEXT($A4465,"0000"),
"  {CitationID: *CitationID0001",
", PersonID: *PersonID",TEXT(MATCH(INDEX(AuthorList[Author Name],$A4465),People[Full Name],0),"0000"),
", AuthorOrder: ",INDEX(AuthorList[Author Number],$A4465),"}")))</f>
        <v>#REF!</v>
      </c>
      <c r="K4465" t="e">
        <f>IF(INDEX(SamplingFeatures[Feature Code],$A4465)="","",
CONCATENATE("  - &amp;SamplingFeatureID",TEXT($A4465,"0000"),
" {","SamplingFeatureUUID:  ",CHAR(34),INDEX(SamplingFeatures[Sampling Feature UUID],$A4465),CHAR(34),
", SamplingFeatureTypeCV:  ",CHAR(34),INDEX(SamplingFeatures[Sampling Feature Type],$A4465),CHAR(34),
", SamplingFeatureCode:  ",CHAR(34),INDEX(SamplingFeatures[Feature Code],$A4465),CHAR(34),
", SamplingFeatureName:  ",CHAR(34),INDEX(SamplingFeatures[Feature Name],$A4465),CHAR(34),
", SamplingFeatureDescription:  ",CHAR(34),INDEX(SamplingFeatures[Feature Description],$A4465),CHAR(34),
", SamplingFeatureGeotypeCV:  ",CHAR(34),INDEX(SamplingFeatures[Feature Geo Type],$A4465),CHAR(34),
", FeatureGeometry:  ",CHAR(34),INDEX(SamplingFeatures[Feature Geometry],$A4465),CHAR(34),
", Elevation_m:  ",CHAR(34),INDEX(SamplingFeatures[Elevation_m],$A4465),CHAR(34),
", ElevationDatumCV:  ",CHAR(34),ElevationDatum,CHAR(34),"}"))</f>
        <v>#REF!</v>
      </c>
      <c r="L4465" t="e">
        <f>IF(INDEX(SamplingFeatures[Sampling Feature Type],$A4465)&lt;&gt;"Site","",
CONCATENATE("  - &amp;SiteID",TEXT(SUMPRODUCT(--($L$3:$L4464&lt;&gt;"")),"0000"),
" {","SamplingFeatureID:  *SamplingFeatureID",TEXT($A4465,"0000"),
", SiteTypeCV:  ",CHAR(34),INDEX(Sites[Site Type],$A4465),CHAR(34),
", Latitude:  ",INDEX(Sites[Latitude],$A4465),
", Longitude:  ",INDEX(Sites[Longitude],$A4465),
", SRSName:  ",CHAR(34),LatLonDatum,CHAR(34),"}"))</f>
        <v>#REF!</v>
      </c>
      <c r="M4465" t="e">
        <f>IF(INDEX(SamplingFeatures[Sampling Feature Type],$A4465)&lt;&gt;"Specimen","",
CONCATENATE("  - &amp;SpecimenID",TEXT(SUMPRODUCT(--($M$3:$M4464&lt;&gt;"")),"0000"),
" {","SamplingFeatureID:  *SamplingFeatureID",TEXT($A4465,"0000"),
", SpecimenTypeCV:  ",CHAR(34),INDEX(Specimens[Specimen Type],$A4465),CHAR(34),
", SpecimenMediumCV:  ",INDEX(Specimens[Specimen Medium],$A4465),
", IsFieldSpecimen:  ",CHAR(34),INDEX(Specimens[Is Field Specimen?],$A4465),CHAR(34),"}"))</f>
        <v>#REF!</v>
      </c>
      <c r="N4465" t="e">
        <f>IF(COUNTA(SpatialOffsets[])=0,"", IF(INDEX(SpatialOffsets[Spatial Offset Type],$A4465)="","",
CONCATENATE("  - &amp;SpatialOffsetID",TEXT($A4465,"0000"),
" {","SpatialOffsetTypeCV:  ",CHAR(34),INDEX(SpatialOffsets[Spatial Offset Type],$A4465),CHAR(34),
", Offset1Value:  ",INDEX(SpatialOffsets[Offset 1 Value],$A4465),
", Offset1UnitID:  ",CHAR(34),INDEX(SpatialOffsets[Offset 1 Unit],$A4465),CHAR(34),
", Offset2Value:  ",INDEX(SpatialOffsets[Offset 2 Value],$A4465),
", Offset2UnitID:  ",CHAR(34),INDEX(SpatialOffsets[Offset 2 Unit],$A4465),CHAR(34),
", Offset3Value:  ",INDEX(SpatialOffsets[Offset 3 Value],$A4465),
", Offset3UnitID:  ",CHAR(34),INDEX(SpatialOffsets[Offset 3 Unit],$A4465),CHAR(34),,"}")))</f>
        <v>#REF!</v>
      </c>
      <c r="O4465" t="e">
        <f>IF(COUNTA(RelatedFeatures[])=0,"", IF(INDEX(RelatedFeatures[First Sampling Feature Code],$A4465)="","",
CONCATENATE("  - &amp;RelationID",TEXT($A4465,"0000"),
" {","SamplingFeatureID:  *SamplingFeatureID",TEXT(MATCH(INDEX(RelatedFeatures[First Sampling Feature Code],$A4465),SamplingFeatures[Feature Code],0),"0000"),
", RelationshipTypeCV:  ",CHAR(34),INDEX(RelatedFeatures[Relationship Type],$A4465),CHAR(34),
", RelatedFeatureID: *SamplingFeatureID",TEXT(MATCH(INDEX(RelatedFeatures[Second Sampling Feature Code],$A4465),SamplingFeatures[Feature Code],0),"0000"),
", SpatialOffsetID:  ",IF(INDEX(RelatedFeatures[Offset Number],$A4465)="","",CONCATENATE("*SpatialOffsetID",TEXT(INDEX(RelatedFeatures[Offset Number],$A4465),"0000"))),"}")))</f>
        <v>#REF!</v>
      </c>
      <c r="P4465" t="e">
        <f>IF(INDEX(Methods[Method Type],$A4465)="","",
CONCATENATE("  - &amp;MethodID",TEXT($A4465,"0000"),
" {","MethodTypeCV:  ",CHAR(34),INDEX(Methods[Method Type],$A4465),CHAR(34),
", MethodCode:  ",CHAR(34),INDEX(Methods[Method Code],$A4465),CHAR(34),
", MethodName:  ",CHAR(34),INDEX(Methods[Method Name],$A4465),CHAR(34),
", MethodDescription:  ",CHAR(34),INDEX(Methods[Method Description],$A4465),CHAR(34),
", MethodLink:  ",CHAR(34),INDEX(Methods[Method Link],$A4465),CHAR(34),
", OrganizationID: *OrganizationID",TEXT(MATCH(INDEX(Methods[Organization Name],$A4465),Organizations[Organization Name],0),"0000"),"}"))</f>
        <v>#REF!</v>
      </c>
      <c r="Q4465" t="e">
        <f>IF(INDEX(Variables[Variable Type],$A4465)="","",
CONCATENATE("  - &amp;VariableID",TEXT($A4465,"0000"),
" {","VariableTypeCV:  ",CHAR(34),INDEX(Variables[Variable Type],$A4465),CHAR(34),
", VariableCode:  ",CHAR(34),INDEX(Variables[Variable Code],$A4465),CHAR(34),
", VariableNameCV:  ",CHAR(34),INDEX(Variables[Variable Name],$A4465),CHAR(34),
", VariableDefinition:  ",CHAR(34),INDEX(Variables[Variable Definition],$A4465),CHAR(34),
", SpecciationCV:  ",CHAR(34),INDEX(Variables[Speciation],$A4465),CHAR(34),
", NoDataValue:  ",CHAR(34),INDEX(Variables[No Data Value],$A4465),CHAR(34),"}"))</f>
        <v>#REF!</v>
      </c>
    </row>
    <row r="4466" spans="1:17" x14ac:dyDescent="0.25">
      <c r="A4466">
        <v>4463</v>
      </c>
      <c r="D4466" t="e">
        <f>IF(INDEX(People[First Name],$A4466)="","",
CONCATENATE("  - &amp;PersonID",TEXT($A4466,"0000"),
" {","PersonFirstName:  ",CHAR(34),INDEX(People[First Name],$A4466),CHAR(34),
", PersonMiddleName:  ",CHAR(34),INDEX(People[Middle Name],$A4466),CHAR(34),
", PersonLastName:  ",CHAR(34),INDEX(People[Last Name],$A4466),CHAR(34),"}"))</f>
        <v>#REF!</v>
      </c>
      <c r="E4466" t="e">
        <f>IF(INDEX(Organizations[Organization Type '[CV']],$A4466)="","",
CONCATENATE("  - &amp;OrganizationID",TEXT($A4466,"0000"),
" {","OrganizationTypeCV:  ",CHAR(34),INDEX(Organizations[Organization Type '[CV']],$A4466),CHAR(34),
", OrganizationCode:  ",CHAR(34),INDEX(Organizations[Organization Code],$A4466),CHAR(34),
", OrganizationName:  ",CHAR(34),INDEX(Organizations[Organization Name],$A4466),CHAR(34),
", OrganizationDescription:  ",CHAR(34),INDEX(Organizations[Organization Description],$A4466),CHAR(34),
", OrganizationLink:  ",CHAR(34),INDEX(Organizations[Organization Link],$A4466),CHAR(34),"}"))</f>
        <v>#REF!</v>
      </c>
      <c r="F4466" t="e">
        <f>IF(INDEX(People[First Name],$A4466)="","",
CONCATENATE("  - &amp;AffiliationID",TEXT($A4466,"0000"),
" {PersonID: *PersonID",TEXT($A4466,"0000"),
", OrganizationID: *OrganizationID",TEXT(MATCH(INDEX(People[Organization Name],$A4466),Organizations[Organization Name],0),"0000"),
", IsPrimaryOrganizationContact: , AffiliationStartDate: , AffiliationEndDate: , PrimaryPhone: ",
", PrimaryEmail: ",CHAR(34),INDEX(People[Primary Email],$A4466),CHAR(34),
", PrimaryAddress: ",CHAR(34),INDEX(People[Primary Address],$A4466),CHAR(34),
", PersonLink: }"))</f>
        <v>#REF!</v>
      </c>
      <c r="H4466" t="e">
        <f>IF(COUNTA(CitationInformation)=0,"",IF(INDEX(AuthorList[Author Name],$A4466)="","",
CONCATENATE("  - &amp;AuthorListID",TEXT($A4466,"0000"),
"  {CitationID: *CitationID0001",
", PersonID: *PersonID",TEXT(MATCH(INDEX(AuthorList[Author Name],$A4466),People[Full Name],0),"0000"),
", AuthorOrder: ",INDEX(AuthorList[Author Number],$A4466),"}")))</f>
        <v>#REF!</v>
      </c>
      <c r="K4466" t="e">
        <f>IF(INDEX(SamplingFeatures[Feature Code],$A4466)="","",
CONCATENATE("  - &amp;SamplingFeatureID",TEXT($A4466,"0000"),
" {","SamplingFeatureUUID:  ",CHAR(34),INDEX(SamplingFeatures[Sampling Feature UUID],$A4466),CHAR(34),
", SamplingFeatureTypeCV:  ",CHAR(34),INDEX(SamplingFeatures[Sampling Feature Type],$A4466),CHAR(34),
", SamplingFeatureCode:  ",CHAR(34),INDEX(SamplingFeatures[Feature Code],$A4466),CHAR(34),
", SamplingFeatureName:  ",CHAR(34),INDEX(SamplingFeatures[Feature Name],$A4466),CHAR(34),
", SamplingFeatureDescription:  ",CHAR(34),INDEX(SamplingFeatures[Feature Description],$A4466),CHAR(34),
", SamplingFeatureGeotypeCV:  ",CHAR(34),INDEX(SamplingFeatures[Feature Geo Type],$A4466),CHAR(34),
", FeatureGeometry:  ",CHAR(34),INDEX(SamplingFeatures[Feature Geometry],$A4466),CHAR(34),
", Elevation_m:  ",CHAR(34),INDEX(SamplingFeatures[Elevation_m],$A4466),CHAR(34),
", ElevationDatumCV:  ",CHAR(34),ElevationDatum,CHAR(34),"}"))</f>
        <v>#REF!</v>
      </c>
      <c r="L4466" t="e">
        <f>IF(INDEX(SamplingFeatures[Sampling Feature Type],$A4466)&lt;&gt;"Site","",
CONCATENATE("  - &amp;SiteID",TEXT(SUMPRODUCT(--($L$3:$L4465&lt;&gt;"")),"0000"),
" {","SamplingFeatureID:  *SamplingFeatureID",TEXT($A4466,"0000"),
", SiteTypeCV:  ",CHAR(34),INDEX(Sites[Site Type],$A4466),CHAR(34),
", Latitude:  ",INDEX(Sites[Latitude],$A4466),
", Longitude:  ",INDEX(Sites[Longitude],$A4466),
", SRSName:  ",CHAR(34),LatLonDatum,CHAR(34),"}"))</f>
        <v>#REF!</v>
      </c>
      <c r="M4466" t="e">
        <f>IF(INDEX(SamplingFeatures[Sampling Feature Type],$A4466)&lt;&gt;"Specimen","",
CONCATENATE("  - &amp;SpecimenID",TEXT(SUMPRODUCT(--($M$3:$M4465&lt;&gt;"")),"0000"),
" {","SamplingFeatureID:  *SamplingFeatureID",TEXT($A4466,"0000"),
", SpecimenTypeCV:  ",CHAR(34),INDEX(Specimens[Specimen Type],$A4466),CHAR(34),
", SpecimenMediumCV:  ",INDEX(Specimens[Specimen Medium],$A4466),
", IsFieldSpecimen:  ",CHAR(34),INDEX(Specimens[Is Field Specimen?],$A4466),CHAR(34),"}"))</f>
        <v>#REF!</v>
      </c>
      <c r="N4466" t="e">
        <f>IF(COUNTA(SpatialOffsets[])=0,"", IF(INDEX(SpatialOffsets[Spatial Offset Type],$A4466)="","",
CONCATENATE("  - &amp;SpatialOffsetID",TEXT($A4466,"0000"),
" {","SpatialOffsetTypeCV:  ",CHAR(34),INDEX(SpatialOffsets[Spatial Offset Type],$A4466),CHAR(34),
", Offset1Value:  ",INDEX(SpatialOffsets[Offset 1 Value],$A4466),
", Offset1UnitID:  ",CHAR(34),INDEX(SpatialOffsets[Offset 1 Unit],$A4466),CHAR(34),
", Offset2Value:  ",INDEX(SpatialOffsets[Offset 2 Value],$A4466),
", Offset2UnitID:  ",CHAR(34),INDEX(SpatialOffsets[Offset 2 Unit],$A4466),CHAR(34),
", Offset3Value:  ",INDEX(SpatialOffsets[Offset 3 Value],$A4466),
", Offset3UnitID:  ",CHAR(34),INDEX(SpatialOffsets[Offset 3 Unit],$A4466),CHAR(34),,"}")))</f>
        <v>#REF!</v>
      </c>
      <c r="O4466" t="e">
        <f>IF(COUNTA(RelatedFeatures[])=0,"", IF(INDEX(RelatedFeatures[First Sampling Feature Code],$A4466)="","",
CONCATENATE("  - &amp;RelationID",TEXT($A4466,"0000"),
" {","SamplingFeatureID:  *SamplingFeatureID",TEXT(MATCH(INDEX(RelatedFeatures[First Sampling Feature Code],$A4466),SamplingFeatures[Feature Code],0),"0000"),
", RelationshipTypeCV:  ",CHAR(34),INDEX(RelatedFeatures[Relationship Type],$A4466),CHAR(34),
", RelatedFeatureID: *SamplingFeatureID",TEXT(MATCH(INDEX(RelatedFeatures[Second Sampling Feature Code],$A4466),SamplingFeatures[Feature Code],0),"0000"),
", SpatialOffsetID:  ",IF(INDEX(RelatedFeatures[Offset Number],$A4466)="","",CONCATENATE("*SpatialOffsetID",TEXT(INDEX(RelatedFeatures[Offset Number],$A4466),"0000"))),"}")))</f>
        <v>#REF!</v>
      </c>
      <c r="P4466" t="e">
        <f>IF(INDEX(Methods[Method Type],$A4466)="","",
CONCATENATE("  - &amp;MethodID",TEXT($A4466,"0000"),
" {","MethodTypeCV:  ",CHAR(34),INDEX(Methods[Method Type],$A4466),CHAR(34),
", MethodCode:  ",CHAR(34),INDEX(Methods[Method Code],$A4466),CHAR(34),
", MethodName:  ",CHAR(34),INDEX(Methods[Method Name],$A4466),CHAR(34),
", MethodDescription:  ",CHAR(34),INDEX(Methods[Method Description],$A4466),CHAR(34),
", MethodLink:  ",CHAR(34),INDEX(Methods[Method Link],$A4466),CHAR(34),
", OrganizationID: *OrganizationID",TEXT(MATCH(INDEX(Methods[Organization Name],$A4466),Organizations[Organization Name],0),"0000"),"}"))</f>
        <v>#REF!</v>
      </c>
      <c r="Q4466" t="e">
        <f>IF(INDEX(Variables[Variable Type],$A4466)="","",
CONCATENATE("  - &amp;VariableID",TEXT($A4466,"0000"),
" {","VariableTypeCV:  ",CHAR(34),INDEX(Variables[Variable Type],$A4466),CHAR(34),
", VariableCode:  ",CHAR(34),INDEX(Variables[Variable Code],$A4466),CHAR(34),
", VariableNameCV:  ",CHAR(34),INDEX(Variables[Variable Name],$A4466),CHAR(34),
", VariableDefinition:  ",CHAR(34),INDEX(Variables[Variable Definition],$A4466),CHAR(34),
", SpecciationCV:  ",CHAR(34),INDEX(Variables[Speciation],$A4466),CHAR(34),
", NoDataValue:  ",CHAR(34),INDEX(Variables[No Data Value],$A4466),CHAR(34),"}"))</f>
        <v>#REF!</v>
      </c>
    </row>
    <row r="4467" spans="1:17" x14ac:dyDescent="0.25">
      <c r="A4467">
        <v>4464</v>
      </c>
      <c r="D4467" t="e">
        <f>IF(INDEX(People[First Name],$A4467)="","",
CONCATENATE("  - &amp;PersonID",TEXT($A4467,"0000"),
" {","PersonFirstName:  ",CHAR(34),INDEX(People[First Name],$A4467),CHAR(34),
", PersonMiddleName:  ",CHAR(34),INDEX(People[Middle Name],$A4467),CHAR(34),
", PersonLastName:  ",CHAR(34),INDEX(People[Last Name],$A4467),CHAR(34),"}"))</f>
        <v>#REF!</v>
      </c>
      <c r="E4467" t="e">
        <f>IF(INDEX(Organizations[Organization Type '[CV']],$A4467)="","",
CONCATENATE("  - &amp;OrganizationID",TEXT($A4467,"0000"),
" {","OrganizationTypeCV:  ",CHAR(34),INDEX(Organizations[Organization Type '[CV']],$A4467),CHAR(34),
", OrganizationCode:  ",CHAR(34),INDEX(Organizations[Organization Code],$A4467),CHAR(34),
", OrganizationName:  ",CHAR(34),INDEX(Organizations[Organization Name],$A4467),CHAR(34),
", OrganizationDescription:  ",CHAR(34),INDEX(Organizations[Organization Description],$A4467),CHAR(34),
", OrganizationLink:  ",CHAR(34),INDEX(Organizations[Organization Link],$A4467),CHAR(34),"}"))</f>
        <v>#REF!</v>
      </c>
      <c r="F4467" t="e">
        <f>IF(INDEX(People[First Name],$A4467)="","",
CONCATENATE("  - &amp;AffiliationID",TEXT($A4467,"0000"),
" {PersonID: *PersonID",TEXT($A4467,"0000"),
", OrganizationID: *OrganizationID",TEXT(MATCH(INDEX(People[Organization Name],$A4467),Organizations[Organization Name],0),"0000"),
", IsPrimaryOrganizationContact: , AffiliationStartDate: , AffiliationEndDate: , PrimaryPhone: ",
", PrimaryEmail: ",CHAR(34),INDEX(People[Primary Email],$A4467),CHAR(34),
", PrimaryAddress: ",CHAR(34),INDEX(People[Primary Address],$A4467),CHAR(34),
", PersonLink: }"))</f>
        <v>#REF!</v>
      </c>
      <c r="H4467" t="e">
        <f>IF(COUNTA(CitationInformation)=0,"",IF(INDEX(AuthorList[Author Name],$A4467)="","",
CONCATENATE("  - &amp;AuthorListID",TEXT($A4467,"0000"),
"  {CitationID: *CitationID0001",
", PersonID: *PersonID",TEXT(MATCH(INDEX(AuthorList[Author Name],$A4467),People[Full Name],0),"0000"),
", AuthorOrder: ",INDEX(AuthorList[Author Number],$A4467),"}")))</f>
        <v>#REF!</v>
      </c>
      <c r="K4467" t="e">
        <f>IF(INDEX(SamplingFeatures[Feature Code],$A4467)="","",
CONCATENATE("  - &amp;SamplingFeatureID",TEXT($A4467,"0000"),
" {","SamplingFeatureUUID:  ",CHAR(34),INDEX(SamplingFeatures[Sampling Feature UUID],$A4467),CHAR(34),
", SamplingFeatureTypeCV:  ",CHAR(34),INDEX(SamplingFeatures[Sampling Feature Type],$A4467),CHAR(34),
", SamplingFeatureCode:  ",CHAR(34),INDEX(SamplingFeatures[Feature Code],$A4467),CHAR(34),
", SamplingFeatureName:  ",CHAR(34),INDEX(SamplingFeatures[Feature Name],$A4467),CHAR(34),
", SamplingFeatureDescription:  ",CHAR(34),INDEX(SamplingFeatures[Feature Description],$A4467),CHAR(34),
", SamplingFeatureGeotypeCV:  ",CHAR(34),INDEX(SamplingFeatures[Feature Geo Type],$A4467),CHAR(34),
", FeatureGeometry:  ",CHAR(34),INDEX(SamplingFeatures[Feature Geometry],$A4467),CHAR(34),
", Elevation_m:  ",CHAR(34),INDEX(SamplingFeatures[Elevation_m],$A4467),CHAR(34),
", ElevationDatumCV:  ",CHAR(34),ElevationDatum,CHAR(34),"}"))</f>
        <v>#REF!</v>
      </c>
      <c r="L4467" t="e">
        <f>IF(INDEX(SamplingFeatures[Sampling Feature Type],$A4467)&lt;&gt;"Site","",
CONCATENATE("  - &amp;SiteID",TEXT(SUMPRODUCT(--($L$3:$L4466&lt;&gt;"")),"0000"),
" {","SamplingFeatureID:  *SamplingFeatureID",TEXT($A4467,"0000"),
", SiteTypeCV:  ",CHAR(34),INDEX(Sites[Site Type],$A4467),CHAR(34),
", Latitude:  ",INDEX(Sites[Latitude],$A4467),
", Longitude:  ",INDEX(Sites[Longitude],$A4467),
", SRSName:  ",CHAR(34),LatLonDatum,CHAR(34),"}"))</f>
        <v>#REF!</v>
      </c>
      <c r="M4467" t="e">
        <f>IF(INDEX(SamplingFeatures[Sampling Feature Type],$A4467)&lt;&gt;"Specimen","",
CONCATENATE("  - &amp;SpecimenID",TEXT(SUMPRODUCT(--($M$3:$M4466&lt;&gt;"")),"0000"),
" {","SamplingFeatureID:  *SamplingFeatureID",TEXT($A4467,"0000"),
", SpecimenTypeCV:  ",CHAR(34),INDEX(Specimens[Specimen Type],$A4467),CHAR(34),
", SpecimenMediumCV:  ",INDEX(Specimens[Specimen Medium],$A4467),
", IsFieldSpecimen:  ",CHAR(34),INDEX(Specimens[Is Field Specimen?],$A4467),CHAR(34),"}"))</f>
        <v>#REF!</v>
      </c>
      <c r="N4467" t="e">
        <f>IF(COUNTA(SpatialOffsets[])=0,"", IF(INDEX(SpatialOffsets[Spatial Offset Type],$A4467)="","",
CONCATENATE("  - &amp;SpatialOffsetID",TEXT($A4467,"0000"),
" {","SpatialOffsetTypeCV:  ",CHAR(34),INDEX(SpatialOffsets[Spatial Offset Type],$A4467),CHAR(34),
", Offset1Value:  ",INDEX(SpatialOffsets[Offset 1 Value],$A4467),
", Offset1UnitID:  ",CHAR(34),INDEX(SpatialOffsets[Offset 1 Unit],$A4467),CHAR(34),
", Offset2Value:  ",INDEX(SpatialOffsets[Offset 2 Value],$A4467),
", Offset2UnitID:  ",CHAR(34),INDEX(SpatialOffsets[Offset 2 Unit],$A4467),CHAR(34),
", Offset3Value:  ",INDEX(SpatialOffsets[Offset 3 Value],$A4467),
", Offset3UnitID:  ",CHAR(34),INDEX(SpatialOffsets[Offset 3 Unit],$A4467),CHAR(34),,"}")))</f>
        <v>#REF!</v>
      </c>
      <c r="O4467" t="e">
        <f>IF(COUNTA(RelatedFeatures[])=0,"", IF(INDEX(RelatedFeatures[First Sampling Feature Code],$A4467)="","",
CONCATENATE("  - &amp;RelationID",TEXT($A4467,"0000"),
" {","SamplingFeatureID:  *SamplingFeatureID",TEXT(MATCH(INDEX(RelatedFeatures[First Sampling Feature Code],$A4467),SamplingFeatures[Feature Code],0),"0000"),
", RelationshipTypeCV:  ",CHAR(34),INDEX(RelatedFeatures[Relationship Type],$A4467),CHAR(34),
", RelatedFeatureID: *SamplingFeatureID",TEXT(MATCH(INDEX(RelatedFeatures[Second Sampling Feature Code],$A4467),SamplingFeatures[Feature Code],0),"0000"),
", SpatialOffsetID:  ",IF(INDEX(RelatedFeatures[Offset Number],$A4467)="","",CONCATENATE("*SpatialOffsetID",TEXT(INDEX(RelatedFeatures[Offset Number],$A4467),"0000"))),"}")))</f>
        <v>#REF!</v>
      </c>
      <c r="P4467" t="e">
        <f>IF(INDEX(Methods[Method Type],$A4467)="","",
CONCATENATE("  - &amp;MethodID",TEXT($A4467,"0000"),
" {","MethodTypeCV:  ",CHAR(34),INDEX(Methods[Method Type],$A4467),CHAR(34),
", MethodCode:  ",CHAR(34),INDEX(Methods[Method Code],$A4467),CHAR(34),
", MethodName:  ",CHAR(34),INDEX(Methods[Method Name],$A4467),CHAR(34),
", MethodDescription:  ",CHAR(34),INDEX(Methods[Method Description],$A4467),CHAR(34),
", MethodLink:  ",CHAR(34),INDEX(Methods[Method Link],$A4467),CHAR(34),
", OrganizationID: *OrganizationID",TEXT(MATCH(INDEX(Methods[Organization Name],$A4467),Organizations[Organization Name],0),"0000"),"}"))</f>
        <v>#REF!</v>
      </c>
      <c r="Q4467" t="e">
        <f>IF(INDEX(Variables[Variable Type],$A4467)="","",
CONCATENATE("  - &amp;VariableID",TEXT($A4467,"0000"),
" {","VariableTypeCV:  ",CHAR(34),INDEX(Variables[Variable Type],$A4467),CHAR(34),
", VariableCode:  ",CHAR(34),INDEX(Variables[Variable Code],$A4467),CHAR(34),
", VariableNameCV:  ",CHAR(34),INDEX(Variables[Variable Name],$A4467),CHAR(34),
", VariableDefinition:  ",CHAR(34),INDEX(Variables[Variable Definition],$A4467),CHAR(34),
", SpecciationCV:  ",CHAR(34),INDEX(Variables[Speciation],$A4467),CHAR(34),
", NoDataValue:  ",CHAR(34),INDEX(Variables[No Data Value],$A4467),CHAR(34),"}"))</f>
        <v>#REF!</v>
      </c>
    </row>
    <row r="4468" spans="1:17" x14ac:dyDescent="0.25">
      <c r="A4468">
        <v>4465</v>
      </c>
      <c r="D4468" t="e">
        <f>IF(INDEX(People[First Name],$A4468)="","",
CONCATENATE("  - &amp;PersonID",TEXT($A4468,"0000"),
" {","PersonFirstName:  ",CHAR(34),INDEX(People[First Name],$A4468),CHAR(34),
", PersonMiddleName:  ",CHAR(34),INDEX(People[Middle Name],$A4468),CHAR(34),
", PersonLastName:  ",CHAR(34),INDEX(People[Last Name],$A4468),CHAR(34),"}"))</f>
        <v>#REF!</v>
      </c>
      <c r="E4468" t="e">
        <f>IF(INDEX(Organizations[Organization Type '[CV']],$A4468)="","",
CONCATENATE("  - &amp;OrganizationID",TEXT($A4468,"0000"),
" {","OrganizationTypeCV:  ",CHAR(34),INDEX(Organizations[Organization Type '[CV']],$A4468),CHAR(34),
", OrganizationCode:  ",CHAR(34),INDEX(Organizations[Organization Code],$A4468),CHAR(34),
", OrganizationName:  ",CHAR(34),INDEX(Organizations[Organization Name],$A4468),CHAR(34),
", OrganizationDescription:  ",CHAR(34),INDEX(Organizations[Organization Description],$A4468),CHAR(34),
", OrganizationLink:  ",CHAR(34),INDEX(Organizations[Organization Link],$A4468),CHAR(34),"}"))</f>
        <v>#REF!</v>
      </c>
      <c r="F4468" t="e">
        <f>IF(INDEX(People[First Name],$A4468)="","",
CONCATENATE("  - &amp;AffiliationID",TEXT($A4468,"0000"),
" {PersonID: *PersonID",TEXT($A4468,"0000"),
", OrganizationID: *OrganizationID",TEXT(MATCH(INDEX(People[Organization Name],$A4468),Organizations[Organization Name],0),"0000"),
", IsPrimaryOrganizationContact: , AffiliationStartDate: , AffiliationEndDate: , PrimaryPhone: ",
", PrimaryEmail: ",CHAR(34),INDEX(People[Primary Email],$A4468),CHAR(34),
", PrimaryAddress: ",CHAR(34),INDEX(People[Primary Address],$A4468),CHAR(34),
", PersonLink: }"))</f>
        <v>#REF!</v>
      </c>
      <c r="H4468" t="e">
        <f>IF(COUNTA(CitationInformation)=0,"",IF(INDEX(AuthorList[Author Name],$A4468)="","",
CONCATENATE("  - &amp;AuthorListID",TEXT($A4468,"0000"),
"  {CitationID: *CitationID0001",
", PersonID: *PersonID",TEXT(MATCH(INDEX(AuthorList[Author Name],$A4468),People[Full Name],0),"0000"),
", AuthorOrder: ",INDEX(AuthorList[Author Number],$A4468),"}")))</f>
        <v>#REF!</v>
      </c>
      <c r="K4468" t="e">
        <f>IF(INDEX(SamplingFeatures[Feature Code],$A4468)="","",
CONCATENATE("  - &amp;SamplingFeatureID",TEXT($A4468,"0000"),
" {","SamplingFeatureUUID:  ",CHAR(34),INDEX(SamplingFeatures[Sampling Feature UUID],$A4468),CHAR(34),
", SamplingFeatureTypeCV:  ",CHAR(34),INDEX(SamplingFeatures[Sampling Feature Type],$A4468),CHAR(34),
", SamplingFeatureCode:  ",CHAR(34),INDEX(SamplingFeatures[Feature Code],$A4468),CHAR(34),
", SamplingFeatureName:  ",CHAR(34),INDEX(SamplingFeatures[Feature Name],$A4468),CHAR(34),
", SamplingFeatureDescription:  ",CHAR(34),INDEX(SamplingFeatures[Feature Description],$A4468),CHAR(34),
", SamplingFeatureGeotypeCV:  ",CHAR(34),INDEX(SamplingFeatures[Feature Geo Type],$A4468),CHAR(34),
", FeatureGeometry:  ",CHAR(34),INDEX(SamplingFeatures[Feature Geometry],$A4468),CHAR(34),
", Elevation_m:  ",CHAR(34),INDEX(SamplingFeatures[Elevation_m],$A4468),CHAR(34),
", ElevationDatumCV:  ",CHAR(34),ElevationDatum,CHAR(34),"}"))</f>
        <v>#REF!</v>
      </c>
      <c r="L4468" t="e">
        <f>IF(INDEX(SamplingFeatures[Sampling Feature Type],$A4468)&lt;&gt;"Site","",
CONCATENATE("  - &amp;SiteID",TEXT(SUMPRODUCT(--($L$3:$L4467&lt;&gt;"")),"0000"),
" {","SamplingFeatureID:  *SamplingFeatureID",TEXT($A4468,"0000"),
", SiteTypeCV:  ",CHAR(34),INDEX(Sites[Site Type],$A4468),CHAR(34),
", Latitude:  ",INDEX(Sites[Latitude],$A4468),
", Longitude:  ",INDEX(Sites[Longitude],$A4468),
", SRSName:  ",CHAR(34),LatLonDatum,CHAR(34),"}"))</f>
        <v>#REF!</v>
      </c>
      <c r="M4468" t="e">
        <f>IF(INDEX(SamplingFeatures[Sampling Feature Type],$A4468)&lt;&gt;"Specimen","",
CONCATENATE("  - &amp;SpecimenID",TEXT(SUMPRODUCT(--($M$3:$M4467&lt;&gt;"")),"0000"),
" {","SamplingFeatureID:  *SamplingFeatureID",TEXT($A4468,"0000"),
", SpecimenTypeCV:  ",CHAR(34),INDEX(Specimens[Specimen Type],$A4468),CHAR(34),
", SpecimenMediumCV:  ",INDEX(Specimens[Specimen Medium],$A4468),
", IsFieldSpecimen:  ",CHAR(34),INDEX(Specimens[Is Field Specimen?],$A4468),CHAR(34),"}"))</f>
        <v>#REF!</v>
      </c>
      <c r="N4468" t="e">
        <f>IF(COUNTA(SpatialOffsets[])=0,"", IF(INDEX(SpatialOffsets[Spatial Offset Type],$A4468)="","",
CONCATENATE("  - &amp;SpatialOffsetID",TEXT($A4468,"0000"),
" {","SpatialOffsetTypeCV:  ",CHAR(34),INDEX(SpatialOffsets[Spatial Offset Type],$A4468),CHAR(34),
", Offset1Value:  ",INDEX(SpatialOffsets[Offset 1 Value],$A4468),
", Offset1UnitID:  ",CHAR(34),INDEX(SpatialOffsets[Offset 1 Unit],$A4468),CHAR(34),
", Offset2Value:  ",INDEX(SpatialOffsets[Offset 2 Value],$A4468),
", Offset2UnitID:  ",CHAR(34),INDEX(SpatialOffsets[Offset 2 Unit],$A4468),CHAR(34),
", Offset3Value:  ",INDEX(SpatialOffsets[Offset 3 Value],$A4468),
", Offset3UnitID:  ",CHAR(34),INDEX(SpatialOffsets[Offset 3 Unit],$A4468),CHAR(34),,"}")))</f>
        <v>#REF!</v>
      </c>
      <c r="O4468" t="e">
        <f>IF(COUNTA(RelatedFeatures[])=0,"", IF(INDEX(RelatedFeatures[First Sampling Feature Code],$A4468)="","",
CONCATENATE("  - &amp;RelationID",TEXT($A4468,"0000"),
" {","SamplingFeatureID:  *SamplingFeatureID",TEXT(MATCH(INDEX(RelatedFeatures[First Sampling Feature Code],$A4468),SamplingFeatures[Feature Code],0),"0000"),
", RelationshipTypeCV:  ",CHAR(34),INDEX(RelatedFeatures[Relationship Type],$A4468),CHAR(34),
", RelatedFeatureID: *SamplingFeatureID",TEXT(MATCH(INDEX(RelatedFeatures[Second Sampling Feature Code],$A4468),SamplingFeatures[Feature Code],0),"0000"),
", SpatialOffsetID:  ",IF(INDEX(RelatedFeatures[Offset Number],$A4468)="","",CONCATENATE("*SpatialOffsetID",TEXT(INDEX(RelatedFeatures[Offset Number],$A4468),"0000"))),"}")))</f>
        <v>#REF!</v>
      </c>
      <c r="P4468" t="e">
        <f>IF(INDEX(Methods[Method Type],$A4468)="","",
CONCATENATE("  - &amp;MethodID",TEXT($A4468,"0000"),
" {","MethodTypeCV:  ",CHAR(34),INDEX(Methods[Method Type],$A4468),CHAR(34),
", MethodCode:  ",CHAR(34),INDEX(Methods[Method Code],$A4468),CHAR(34),
", MethodName:  ",CHAR(34),INDEX(Methods[Method Name],$A4468),CHAR(34),
", MethodDescription:  ",CHAR(34),INDEX(Methods[Method Description],$A4468),CHAR(34),
", MethodLink:  ",CHAR(34),INDEX(Methods[Method Link],$A4468),CHAR(34),
", OrganizationID: *OrganizationID",TEXT(MATCH(INDEX(Methods[Organization Name],$A4468),Organizations[Organization Name],0),"0000"),"}"))</f>
        <v>#REF!</v>
      </c>
      <c r="Q4468" t="e">
        <f>IF(INDEX(Variables[Variable Type],$A4468)="","",
CONCATENATE("  - &amp;VariableID",TEXT($A4468,"0000"),
" {","VariableTypeCV:  ",CHAR(34),INDEX(Variables[Variable Type],$A4468),CHAR(34),
", VariableCode:  ",CHAR(34),INDEX(Variables[Variable Code],$A4468),CHAR(34),
", VariableNameCV:  ",CHAR(34),INDEX(Variables[Variable Name],$A4468),CHAR(34),
", VariableDefinition:  ",CHAR(34),INDEX(Variables[Variable Definition],$A4468),CHAR(34),
", SpecciationCV:  ",CHAR(34),INDEX(Variables[Speciation],$A4468),CHAR(34),
", NoDataValue:  ",CHAR(34),INDEX(Variables[No Data Value],$A4468),CHAR(34),"}"))</f>
        <v>#REF!</v>
      </c>
    </row>
    <row r="4469" spans="1:17" x14ac:dyDescent="0.25">
      <c r="A4469">
        <v>4466</v>
      </c>
      <c r="D4469" t="e">
        <f>IF(INDEX(People[First Name],$A4469)="","",
CONCATENATE("  - &amp;PersonID",TEXT($A4469,"0000"),
" {","PersonFirstName:  ",CHAR(34),INDEX(People[First Name],$A4469),CHAR(34),
", PersonMiddleName:  ",CHAR(34),INDEX(People[Middle Name],$A4469),CHAR(34),
", PersonLastName:  ",CHAR(34),INDEX(People[Last Name],$A4469),CHAR(34),"}"))</f>
        <v>#REF!</v>
      </c>
      <c r="E4469" t="e">
        <f>IF(INDEX(Organizations[Organization Type '[CV']],$A4469)="","",
CONCATENATE("  - &amp;OrganizationID",TEXT($A4469,"0000"),
" {","OrganizationTypeCV:  ",CHAR(34),INDEX(Organizations[Organization Type '[CV']],$A4469),CHAR(34),
", OrganizationCode:  ",CHAR(34),INDEX(Organizations[Organization Code],$A4469),CHAR(34),
", OrganizationName:  ",CHAR(34),INDEX(Organizations[Organization Name],$A4469),CHAR(34),
", OrganizationDescription:  ",CHAR(34),INDEX(Organizations[Organization Description],$A4469),CHAR(34),
", OrganizationLink:  ",CHAR(34),INDEX(Organizations[Organization Link],$A4469),CHAR(34),"}"))</f>
        <v>#REF!</v>
      </c>
      <c r="F4469" t="e">
        <f>IF(INDEX(People[First Name],$A4469)="","",
CONCATENATE("  - &amp;AffiliationID",TEXT($A4469,"0000"),
" {PersonID: *PersonID",TEXT($A4469,"0000"),
", OrganizationID: *OrganizationID",TEXT(MATCH(INDEX(People[Organization Name],$A4469),Organizations[Organization Name],0),"0000"),
", IsPrimaryOrganizationContact: , AffiliationStartDate: , AffiliationEndDate: , PrimaryPhone: ",
", PrimaryEmail: ",CHAR(34),INDEX(People[Primary Email],$A4469),CHAR(34),
", PrimaryAddress: ",CHAR(34),INDEX(People[Primary Address],$A4469),CHAR(34),
", PersonLink: }"))</f>
        <v>#REF!</v>
      </c>
      <c r="H4469" t="e">
        <f>IF(COUNTA(CitationInformation)=0,"",IF(INDEX(AuthorList[Author Name],$A4469)="","",
CONCATENATE("  - &amp;AuthorListID",TEXT($A4469,"0000"),
"  {CitationID: *CitationID0001",
", PersonID: *PersonID",TEXT(MATCH(INDEX(AuthorList[Author Name],$A4469),People[Full Name],0),"0000"),
", AuthorOrder: ",INDEX(AuthorList[Author Number],$A4469),"}")))</f>
        <v>#REF!</v>
      </c>
      <c r="K4469" t="e">
        <f>IF(INDEX(SamplingFeatures[Feature Code],$A4469)="","",
CONCATENATE("  - &amp;SamplingFeatureID",TEXT($A4469,"0000"),
" {","SamplingFeatureUUID:  ",CHAR(34),INDEX(SamplingFeatures[Sampling Feature UUID],$A4469),CHAR(34),
", SamplingFeatureTypeCV:  ",CHAR(34),INDEX(SamplingFeatures[Sampling Feature Type],$A4469),CHAR(34),
", SamplingFeatureCode:  ",CHAR(34),INDEX(SamplingFeatures[Feature Code],$A4469),CHAR(34),
", SamplingFeatureName:  ",CHAR(34),INDEX(SamplingFeatures[Feature Name],$A4469),CHAR(34),
", SamplingFeatureDescription:  ",CHAR(34),INDEX(SamplingFeatures[Feature Description],$A4469),CHAR(34),
", SamplingFeatureGeotypeCV:  ",CHAR(34),INDEX(SamplingFeatures[Feature Geo Type],$A4469),CHAR(34),
", FeatureGeometry:  ",CHAR(34),INDEX(SamplingFeatures[Feature Geometry],$A4469),CHAR(34),
", Elevation_m:  ",CHAR(34),INDEX(SamplingFeatures[Elevation_m],$A4469),CHAR(34),
", ElevationDatumCV:  ",CHAR(34),ElevationDatum,CHAR(34),"}"))</f>
        <v>#REF!</v>
      </c>
      <c r="L4469" t="e">
        <f>IF(INDEX(SamplingFeatures[Sampling Feature Type],$A4469)&lt;&gt;"Site","",
CONCATENATE("  - &amp;SiteID",TEXT(SUMPRODUCT(--($L$3:$L4468&lt;&gt;"")),"0000"),
" {","SamplingFeatureID:  *SamplingFeatureID",TEXT($A4469,"0000"),
", SiteTypeCV:  ",CHAR(34),INDEX(Sites[Site Type],$A4469),CHAR(34),
", Latitude:  ",INDEX(Sites[Latitude],$A4469),
", Longitude:  ",INDEX(Sites[Longitude],$A4469),
", SRSName:  ",CHAR(34),LatLonDatum,CHAR(34),"}"))</f>
        <v>#REF!</v>
      </c>
      <c r="M4469" t="e">
        <f>IF(INDEX(SamplingFeatures[Sampling Feature Type],$A4469)&lt;&gt;"Specimen","",
CONCATENATE("  - &amp;SpecimenID",TEXT(SUMPRODUCT(--($M$3:$M4468&lt;&gt;"")),"0000"),
" {","SamplingFeatureID:  *SamplingFeatureID",TEXT($A4469,"0000"),
", SpecimenTypeCV:  ",CHAR(34),INDEX(Specimens[Specimen Type],$A4469),CHAR(34),
", SpecimenMediumCV:  ",INDEX(Specimens[Specimen Medium],$A4469),
", IsFieldSpecimen:  ",CHAR(34),INDEX(Specimens[Is Field Specimen?],$A4469),CHAR(34),"}"))</f>
        <v>#REF!</v>
      </c>
      <c r="N4469" t="e">
        <f>IF(COUNTA(SpatialOffsets[])=0,"", IF(INDEX(SpatialOffsets[Spatial Offset Type],$A4469)="","",
CONCATENATE("  - &amp;SpatialOffsetID",TEXT($A4469,"0000"),
" {","SpatialOffsetTypeCV:  ",CHAR(34),INDEX(SpatialOffsets[Spatial Offset Type],$A4469),CHAR(34),
", Offset1Value:  ",INDEX(SpatialOffsets[Offset 1 Value],$A4469),
", Offset1UnitID:  ",CHAR(34),INDEX(SpatialOffsets[Offset 1 Unit],$A4469),CHAR(34),
", Offset2Value:  ",INDEX(SpatialOffsets[Offset 2 Value],$A4469),
", Offset2UnitID:  ",CHAR(34),INDEX(SpatialOffsets[Offset 2 Unit],$A4469),CHAR(34),
", Offset3Value:  ",INDEX(SpatialOffsets[Offset 3 Value],$A4469),
", Offset3UnitID:  ",CHAR(34),INDEX(SpatialOffsets[Offset 3 Unit],$A4469),CHAR(34),,"}")))</f>
        <v>#REF!</v>
      </c>
      <c r="O4469" t="e">
        <f>IF(COUNTA(RelatedFeatures[])=0,"", IF(INDEX(RelatedFeatures[First Sampling Feature Code],$A4469)="","",
CONCATENATE("  - &amp;RelationID",TEXT($A4469,"0000"),
" {","SamplingFeatureID:  *SamplingFeatureID",TEXT(MATCH(INDEX(RelatedFeatures[First Sampling Feature Code],$A4469),SamplingFeatures[Feature Code],0),"0000"),
", RelationshipTypeCV:  ",CHAR(34),INDEX(RelatedFeatures[Relationship Type],$A4469),CHAR(34),
", RelatedFeatureID: *SamplingFeatureID",TEXT(MATCH(INDEX(RelatedFeatures[Second Sampling Feature Code],$A4469),SamplingFeatures[Feature Code],0),"0000"),
", SpatialOffsetID:  ",IF(INDEX(RelatedFeatures[Offset Number],$A4469)="","",CONCATENATE("*SpatialOffsetID",TEXT(INDEX(RelatedFeatures[Offset Number],$A4469),"0000"))),"}")))</f>
        <v>#REF!</v>
      </c>
      <c r="P4469" t="e">
        <f>IF(INDEX(Methods[Method Type],$A4469)="","",
CONCATENATE("  - &amp;MethodID",TEXT($A4469,"0000"),
" {","MethodTypeCV:  ",CHAR(34),INDEX(Methods[Method Type],$A4469),CHAR(34),
", MethodCode:  ",CHAR(34),INDEX(Methods[Method Code],$A4469),CHAR(34),
", MethodName:  ",CHAR(34),INDEX(Methods[Method Name],$A4469),CHAR(34),
", MethodDescription:  ",CHAR(34),INDEX(Methods[Method Description],$A4469),CHAR(34),
", MethodLink:  ",CHAR(34),INDEX(Methods[Method Link],$A4469),CHAR(34),
", OrganizationID: *OrganizationID",TEXT(MATCH(INDEX(Methods[Organization Name],$A4469),Organizations[Organization Name],0),"0000"),"}"))</f>
        <v>#REF!</v>
      </c>
      <c r="Q4469" t="e">
        <f>IF(INDEX(Variables[Variable Type],$A4469)="","",
CONCATENATE("  - &amp;VariableID",TEXT($A4469,"0000"),
" {","VariableTypeCV:  ",CHAR(34),INDEX(Variables[Variable Type],$A4469),CHAR(34),
", VariableCode:  ",CHAR(34),INDEX(Variables[Variable Code],$A4469),CHAR(34),
", VariableNameCV:  ",CHAR(34),INDEX(Variables[Variable Name],$A4469),CHAR(34),
", VariableDefinition:  ",CHAR(34),INDEX(Variables[Variable Definition],$A4469),CHAR(34),
", SpecciationCV:  ",CHAR(34),INDEX(Variables[Speciation],$A4469),CHAR(34),
", NoDataValue:  ",CHAR(34),INDEX(Variables[No Data Value],$A4469),CHAR(34),"}"))</f>
        <v>#REF!</v>
      </c>
    </row>
    <row r="4470" spans="1:17" x14ac:dyDescent="0.25">
      <c r="A4470">
        <v>4467</v>
      </c>
      <c r="D4470" t="e">
        <f>IF(INDEX(People[First Name],$A4470)="","",
CONCATENATE("  - &amp;PersonID",TEXT($A4470,"0000"),
" {","PersonFirstName:  ",CHAR(34),INDEX(People[First Name],$A4470),CHAR(34),
", PersonMiddleName:  ",CHAR(34),INDEX(People[Middle Name],$A4470),CHAR(34),
", PersonLastName:  ",CHAR(34),INDEX(People[Last Name],$A4470),CHAR(34),"}"))</f>
        <v>#REF!</v>
      </c>
      <c r="E4470" t="e">
        <f>IF(INDEX(Organizations[Organization Type '[CV']],$A4470)="","",
CONCATENATE("  - &amp;OrganizationID",TEXT($A4470,"0000"),
" {","OrganizationTypeCV:  ",CHAR(34),INDEX(Organizations[Organization Type '[CV']],$A4470),CHAR(34),
", OrganizationCode:  ",CHAR(34),INDEX(Organizations[Organization Code],$A4470),CHAR(34),
", OrganizationName:  ",CHAR(34),INDEX(Organizations[Organization Name],$A4470),CHAR(34),
", OrganizationDescription:  ",CHAR(34),INDEX(Organizations[Organization Description],$A4470),CHAR(34),
", OrganizationLink:  ",CHAR(34),INDEX(Organizations[Organization Link],$A4470),CHAR(34),"}"))</f>
        <v>#REF!</v>
      </c>
      <c r="F4470" t="e">
        <f>IF(INDEX(People[First Name],$A4470)="","",
CONCATENATE("  - &amp;AffiliationID",TEXT($A4470,"0000"),
" {PersonID: *PersonID",TEXT($A4470,"0000"),
", OrganizationID: *OrganizationID",TEXT(MATCH(INDEX(People[Organization Name],$A4470),Organizations[Organization Name],0),"0000"),
", IsPrimaryOrganizationContact: , AffiliationStartDate: , AffiliationEndDate: , PrimaryPhone: ",
", PrimaryEmail: ",CHAR(34),INDEX(People[Primary Email],$A4470),CHAR(34),
", PrimaryAddress: ",CHAR(34),INDEX(People[Primary Address],$A4470),CHAR(34),
", PersonLink: }"))</f>
        <v>#REF!</v>
      </c>
      <c r="H4470" t="e">
        <f>IF(COUNTA(CitationInformation)=0,"",IF(INDEX(AuthorList[Author Name],$A4470)="","",
CONCATENATE("  - &amp;AuthorListID",TEXT($A4470,"0000"),
"  {CitationID: *CitationID0001",
", PersonID: *PersonID",TEXT(MATCH(INDEX(AuthorList[Author Name],$A4470),People[Full Name],0),"0000"),
", AuthorOrder: ",INDEX(AuthorList[Author Number],$A4470),"}")))</f>
        <v>#REF!</v>
      </c>
      <c r="K4470" t="e">
        <f>IF(INDEX(SamplingFeatures[Feature Code],$A4470)="","",
CONCATENATE("  - &amp;SamplingFeatureID",TEXT($A4470,"0000"),
" {","SamplingFeatureUUID:  ",CHAR(34),INDEX(SamplingFeatures[Sampling Feature UUID],$A4470),CHAR(34),
", SamplingFeatureTypeCV:  ",CHAR(34),INDEX(SamplingFeatures[Sampling Feature Type],$A4470),CHAR(34),
", SamplingFeatureCode:  ",CHAR(34),INDEX(SamplingFeatures[Feature Code],$A4470),CHAR(34),
", SamplingFeatureName:  ",CHAR(34),INDEX(SamplingFeatures[Feature Name],$A4470),CHAR(34),
", SamplingFeatureDescription:  ",CHAR(34),INDEX(SamplingFeatures[Feature Description],$A4470),CHAR(34),
", SamplingFeatureGeotypeCV:  ",CHAR(34),INDEX(SamplingFeatures[Feature Geo Type],$A4470),CHAR(34),
", FeatureGeometry:  ",CHAR(34),INDEX(SamplingFeatures[Feature Geometry],$A4470),CHAR(34),
", Elevation_m:  ",CHAR(34),INDEX(SamplingFeatures[Elevation_m],$A4470),CHAR(34),
", ElevationDatumCV:  ",CHAR(34),ElevationDatum,CHAR(34),"}"))</f>
        <v>#REF!</v>
      </c>
      <c r="L4470" t="e">
        <f>IF(INDEX(SamplingFeatures[Sampling Feature Type],$A4470)&lt;&gt;"Site","",
CONCATENATE("  - &amp;SiteID",TEXT(SUMPRODUCT(--($L$3:$L4469&lt;&gt;"")),"0000"),
" {","SamplingFeatureID:  *SamplingFeatureID",TEXT($A4470,"0000"),
", SiteTypeCV:  ",CHAR(34),INDEX(Sites[Site Type],$A4470),CHAR(34),
", Latitude:  ",INDEX(Sites[Latitude],$A4470),
", Longitude:  ",INDEX(Sites[Longitude],$A4470),
", SRSName:  ",CHAR(34),LatLonDatum,CHAR(34),"}"))</f>
        <v>#REF!</v>
      </c>
      <c r="M4470" t="e">
        <f>IF(INDEX(SamplingFeatures[Sampling Feature Type],$A4470)&lt;&gt;"Specimen","",
CONCATENATE("  - &amp;SpecimenID",TEXT(SUMPRODUCT(--($M$3:$M4469&lt;&gt;"")),"0000"),
" {","SamplingFeatureID:  *SamplingFeatureID",TEXT($A4470,"0000"),
", SpecimenTypeCV:  ",CHAR(34),INDEX(Specimens[Specimen Type],$A4470),CHAR(34),
", SpecimenMediumCV:  ",INDEX(Specimens[Specimen Medium],$A4470),
", IsFieldSpecimen:  ",CHAR(34),INDEX(Specimens[Is Field Specimen?],$A4470),CHAR(34),"}"))</f>
        <v>#REF!</v>
      </c>
      <c r="N4470" t="e">
        <f>IF(COUNTA(SpatialOffsets[])=0,"", IF(INDEX(SpatialOffsets[Spatial Offset Type],$A4470)="","",
CONCATENATE("  - &amp;SpatialOffsetID",TEXT($A4470,"0000"),
" {","SpatialOffsetTypeCV:  ",CHAR(34),INDEX(SpatialOffsets[Spatial Offset Type],$A4470),CHAR(34),
", Offset1Value:  ",INDEX(SpatialOffsets[Offset 1 Value],$A4470),
", Offset1UnitID:  ",CHAR(34),INDEX(SpatialOffsets[Offset 1 Unit],$A4470),CHAR(34),
", Offset2Value:  ",INDEX(SpatialOffsets[Offset 2 Value],$A4470),
", Offset2UnitID:  ",CHAR(34),INDEX(SpatialOffsets[Offset 2 Unit],$A4470),CHAR(34),
", Offset3Value:  ",INDEX(SpatialOffsets[Offset 3 Value],$A4470),
", Offset3UnitID:  ",CHAR(34),INDEX(SpatialOffsets[Offset 3 Unit],$A4470),CHAR(34),,"}")))</f>
        <v>#REF!</v>
      </c>
      <c r="O4470" t="e">
        <f>IF(COUNTA(RelatedFeatures[])=0,"", IF(INDEX(RelatedFeatures[First Sampling Feature Code],$A4470)="","",
CONCATENATE("  - &amp;RelationID",TEXT($A4470,"0000"),
" {","SamplingFeatureID:  *SamplingFeatureID",TEXT(MATCH(INDEX(RelatedFeatures[First Sampling Feature Code],$A4470),SamplingFeatures[Feature Code],0),"0000"),
", RelationshipTypeCV:  ",CHAR(34),INDEX(RelatedFeatures[Relationship Type],$A4470),CHAR(34),
", RelatedFeatureID: *SamplingFeatureID",TEXT(MATCH(INDEX(RelatedFeatures[Second Sampling Feature Code],$A4470),SamplingFeatures[Feature Code],0),"0000"),
", SpatialOffsetID:  ",IF(INDEX(RelatedFeatures[Offset Number],$A4470)="","",CONCATENATE("*SpatialOffsetID",TEXT(INDEX(RelatedFeatures[Offset Number],$A4470),"0000"))),"}")))</f>
        <v>#REF!</v>
      </c>
      <c r="P4470" t="e">
        <f>IF(INDEX(Methods[Method Type],$A4470)="","",
CONCATENATE("  - &amp;MethodID",TEXT($A4470,"0000"),
" {","MethodTypeCV:  ",CHAR(34),INDEX(Methods[Method Type],$A4470),CHAR(34),
", MethodCode:  ",CHAR(34),INDEX(Methods[Method Code],$A4470),CHAR(34),
", MethodName:  ",CHAR(34),INDEX(Methods[Method Name],$A4470),CHAR(34),
", MethodDescription:  ",CHAR(34),INDEX(Methods[Method Description],$A4470),CHAR(34),
", MethodLink:  ",CHAR(34),INDEX(Methods[Method Link],$A4470),CHAR(34),
", OrganizationID: *OrganizationID",TEXT(MATCH(INDEX(Methods[Organization Name],$A4470),Organizations[Organization Name],0),"0000"),"}"))</f>
        <v>#REF!</v>
      </c>
      <c r="Q4470" t="e">
        <f>IF(INDEX(Variables[Variable Type],$A4470)="","",
CONCATENATE("  - &amp;VariableID",TEXT($A4470,"0000"),
" {","VariableTypeCV:  ",CHAR(34),INDEX(Variables[Variable Type],$A4470),CHAR(34),
", VariableCode:  ",CHAR(34),INDEX(Variables[Variable Code],$A4470),CHAR(34),
", VariableNameCV:  ",CHAR(34),INDEX(Variables[Variable Name],$A4470),CHAR(34),
", VariableDefinition:  ",CHAR(34),INDEX(Variables[Variable Definition],$A4470),CHAR(34),
", SpecciationCV:  ",CHAR(34),INDEX(Variables[Speciation],$A4470),CHAR(34),
", NoDataValue:  ",CHAR(34),INDEX(Variables[No Data Value],$A4470),CHAR(34),"}"))</f>
        <v>#REF!</v>
      </c>
    </row>
    <row r="4471" spans="1:17" x14ac:dyDescent="0.25">
      <c r="A4471">
        <v>4468</v>
      </c>
      <c r="D4471" t="e">
        <f>IF(INDEX(People[First Name],$A4471)="","",
CONCATENATE("  - &amp;PersonID",TEXT($A4471,"0000"),
" {","PersonFirstName:  ",CHAR(34),INDEX(People[First Name],$A4471),CHAR(34),
", PersonMiddleName:  ",CHAR(34),INDEX(People[Middle Name],$A4471),CHAR(34),
", PersonLastName:  ",CHAR(34),INDEX(People[Last Name],$A4471),CHAR(34),"}"))</f>
        <v>#REF!</v>
      </c>
      <c r="E4471" t="e">
        <f>IF(INDEX(Organizations[Organization Type '[CV']],$A4471)="","",
CONCATENATE("  - &amp;OrganizationID",TEXT($A4471,"0000"),
" {","OrganizationTypeCV:  ",CHAR(34),INDEX(Organizations[Organization Type '[CV']],$A4471),CHAR(34),
", OrganizationCode:  ",CHAR(34),INDEX(Organizations[Organization Code],$A4471),CHAR(34),
", OrganizationName:  ",CHAR(34),INDEX(Organizations[Organization Name],$A4471),CHAR(34),
", OrganizationDescription:  ",CHAR(34),INDEX(Organizations[Organization Description],$A4471),CHAR(34),
", OrganizationLink:  ",CHAR(34),INDEX(Organizations[Organization Link],$A4471),CHAR(34),"}"))</f>
        <v>#REF!</v>
      </c>
      <c r="F4471" t="e">
        <f>IF(INDEX(People[First Name],$A4471)="","",
CONCATENATE("  - &amp;AffiliationID",TEXT($A4471,"0000"),
" {PersonID: *PersonID",TEXT($A4471,"0000"),
", OrganizationID: *OrganizationID",TEXT(MATCH(INDEX(People[Organization Name],$A4471),Organizations[Organization Name],0),"0000"),
", IsPrimaryOrganizationContact: , AffiliationStartDate: , AffiliationEndDate: , PrimaryPhone: ",
", PrimaryEmail: ",CHAR(34),INDEX(People[Primary Email],$A4471),CHAR(34),
", PrimaryAddress: ",CHAR(34),INDEX(People[Primary Address],$A4471),CHAR(34),
", PersonLink: }"))</f>
        <v>#REF!</v>
      </c>
      <c r="H4471" t="e">
        <f>IF(COUNTA(CitationInformation)=0,"",IF(INDEX(AuthorList[Author Name],$A4471)="","",
CONCATENATE("  - &amp;AuthorListID",TEXT($A4471,"0000"),
"  {CitationID: *CitationID0001",
", PersonID: *PersonID",TEXT(MATCH(INDEX(AuthorList[Author Name],$A4471),People[Full Name],0),"0000"),
", AuthorOrder: ",INDEX(AuthorList[Author Number],$A4471),"}")))</f>
        <v>#REF!</v>
      </c>
      <c r="K4471" t="e">
        <f>IF(INDEX(SamplingFeatures[Feature Code],$A4471)="","",
CONCATENATE("  - &amp;SamplingFeatureID",TEXT($A4471,"0000"),
" {","SamplingFeatureUUID:  ",CHAR(34),INDEX(SamplingFeatures[Sampling Feature UUID],$A4471),CHAR(34),
", SamplingFeatureTypeCV:  ",CHAR(34),INDEX(SamplingFeatures[Sampling Feature Type],$A4471),CHAR(34),
", SamplingFeatureCode:  ",CHAR(34),INDEX(SamplingFeatures[Feature Code],$A4471),CHAR(34),
", SamplingFeatureName:  ",CHAR(34),INDEX(SamplingFeatures[Feature Name],$A4471),CHAR(34),
", SamplingFeatureDescription:  ",CHAR(34),INDEX(SamplingFeatures[Feature Description],$A4471),CHAR(34),
", SamplingFeatureGeotypeCV:  ",CHAR(34),INDEX(SamplingFeatures[Feature Geo Type],$A4471),CHAR(34),
", FeatureGeometry:  ",CHAR(34),INDEX(SamplingFeatures[Feature Geometry],$A4471),CHAR(34),
", Elevation_m:  ",CHAR(34),INDEX(SamplingFeatures[Elevation_m],$A4471),CHAR(34),
", ElevationDatumCV:  ",CHAR(34),ElevationDatum,CHAR(34),"}"))</f>
        <v>#REF!</v>
      </c>
      <c r="L4471" t="e">
        <f>IF(INDEX(SamplingFeatures[Sampling Feature Type],$A4471)&lt;&gt;"Site","",
CONCATENATE("  - &amp;SiteID",TEXT(SUMPRODUCT(--($L$3:$L4470&lt;&gt;"")),"0000"),
" {","SamplingFeatureID:  *SamplingFeatureID",TEXT($A4471,"0000"),
", SiteTypeCV:  ",CHAR(34),INDEX(Sites[Site Type],$A4471),CHAR(34),
", Latitude:  ",INDEX(Sites[Latitude],$A4471),
", Longitude:  ",INDEX(Sites[Longitude],$A4471),
", SRSName:  ",CHAR(34),LatLonDatum,CHAR(34),"}"))</f>
        <v>#REF!</v>
      </c>
      <c r="M4471" t="e">
        <f>IF(INDEX(SamplingFeatures[Sampling Feature Type],$A4471)&lt;&gt;"Specimen","",
CONCATENATE("  - &amp;SpecimenID",TEXT(SUMPRODUCT(--($M$3:$M4470&lt;&gt;"")),"0000"),
" {","SamplingFeatureID:  *SamplingFeatureID",TEXT($A4471,"0000"),
", SpecimenTypeCV:  ",CHAR(34),INDEX(Specimens[Specimen Type],$A4471),CHAR(34),
", SpecimenMediumCV:  ",INDEX(Specimens[Specimen Medium],$A4471),
", IsFieldSpecimen:  ",CHAR(34),INDEX(Specimens[Is Field Specimen?],$A4471),CHAR(34),"}"))</f>
        <v>#REF!</v>
      </c>
      <c r="N4471" t="e">
        <f>IF(COUNTA(SpatialOffsets[])=0,"", IF(INDEX(SpatialOffsets[Spatial Offset Type],$A4471)="","",
CONCATENATE("  - &amp;SpatialOffsetID",TEXT($A4471,"0000"),
" {","SpatialOffsetTypeCV:  ",CHAR(34),INDEX(SpatialOffsets[Spatial Offset Type],$A4471),CHAR(34),
", Offset1Value:  ",INDEX(SpatialOffsets[Offset 1 Value],$A4471),
", Offset1UnitID:  ",CHAR(34),INDEX(SpatialOffsets[Offset 1 Unit],$A4471),CHAR(34),
", Offset2Value:  ",INDEX(SpatialOffsets[Offset 2 Value],$A4471),
", Offset2UnitID:  ",CHAR(34),INDEX(SpatialOffsets[Offset 2 Unit],$A4471),CHAR(34),
", Offset3Value:  ",INDEX(SpatialOffsets[Offset 3 Value],$A4471),
", Offset3UnitID:  ",CHAR(34),INDEX(SpatialOffsets[Offset 3 Unit],$A4471),CHAR(34),,"}")))</f>
        <v>#REF!</v>
      </c>
      <c r="O4471" t="e">
        <f>IF(COUNTA(RelatedFeatures[])=0,"", IF(INDEX(RelatedFeatures[First Sampling Feature Code],$A4471)="","",
CONCATENATE("  - &amp;RelationID",TEXT($A4471,"0000"),
" {","SamplingFeatureID:  *SamplingFeatureID",TEXT(MATCH(INDEX(RelatedFeatures[First Sampling Feature Code],$A4471),SamplingFeatures[Feature Code],0),"0000"),
", RelationshipTypeCV:  ",CHAR(34),INDEX(RelatedFeatures[Relationship Type],$A4471),CHAR(34),
", RelatedFeatureID: *SamplingFeatureID",TEXT(MATCH(INDEX(RelatedFeatures[Second Sampling Feature Code],$A4471),SamplingFeatures[Feature Code],0),"0000"),
", SpatialOffsetID:  ",IF(INDEX(RelatedFeatures[Offset Number],$A4471)="","",CONCATENATE("*SpatialOffsetID",TEXT(INDEX(RelatedFeatures[Offset Number],$A4471),"0000"))),"}")))</f>
        <v>#REF!</v>
      </c>
      <c r="P4471" t="e">
        <f>IF(INDEX(Methods[Method Type],$A4471)="","",
CONCATENATE("  - &amp;MethodID",TEXT($A4471,"0000"),
" {","MethodTypeCV:  ",CHAR(34),INDEX(Methods[Method Type],$A4471),CHAR(34),
", MethodCode:  ",CHAR(34),INDEX(Methods[Method Code],$A4471),CHAR(34),
", MethodName:  ",CHAR(34),INDEX(Methods[Method Name],$A4471),CHAR(34),
", MethodDescription:  ",CHAR(34),INDEX(Methods[Method Description],$A4471),CHAR(34),
", MethodLink:  ",CHAR(34),INDEX(Methods[Method Link],$A4471),CHAR(34),
", OrganizationID: *OrganizationID",TEXT(MATCH(INDEX(Methods[Organization Name],$A4471),Organizations[Organization Name],0),"0000"),"}"))</f>
        <v>#REF!</v>
      </c>
      <c r="Q4471" t="e">
        <f>IF(INDEX(Variables[Variable Type],$A4471)="","",
CONCATENATE("  - &amp;VariableID",TEXT($A4471,"0000"),
" {","VariableTypeCV:  ",CHAR(34),INDEX(Variables[Variable Type],$A4471),CHAR(34),
", VariableCode:  ",CHAR(34),INDEX(Variables[Variable Code],$A4471),CHAR(34),
", VariableNameCV:  ",CHAR(34),INDEX(Variables[Variable Name],$A4471),CHAR(34),
", VariableDefinition:  ",CHAR(34),INDEX(Variables[Variable Definition],$A4471),CHAR(34),
", SpecciationCV:  ",CHAR(34),INDEX(Variables[Speciation],$A4471),CHAR(34),
", NoDataValue:  ",CHAR(34),INDEX(Variables[No Data Value],$A4471),CHAR(34),"}"))</f>
        <v>#REF!</v>
      </c>
    </row>
    <row r="4472" spans="1:17" x14ac:dyDescent="0.25">
      <c r="A4472">
        <v>4469</v>
      </c>
      <c r="D4472" t="e">
        <f>IF(INDEX(People[First Name],$A4472)="","",
CONCATENATE("  - &amp;PersonID",TEXT($A4472,"0000"),
" {","PersonFirstName:  ",CHAR(34),INDEX(People[First Name],$A4472),CHAR(34),
", PersonMiddleName:  ",CHAR(34),INDEX(People[Middle Name],$A4472),CHAR(34),
", PersonLastName:  ",CHAR(34),INDEX(People[Last Name],$A4472),CHAR(34),"}"))</f>
        <v>#REF!</v>
      </c>
      <c r="E4472" t="e">
        <f>IF(INDEX(Organizations[Organization Type '[CV']],$A4472)="","",
CONCATENATE("  - &amp;OrganizationID",TEXT($A4472,"0000"),
" {","OrganizationTypeCV:  ",CHAR(34),INDEX(Organizations[Organization Type '[CV']],$A4472),CHAR(34),
", OrganizationCode:  ",CHAR(34),INDEX(Organizations[Organization Code],$A4472),CHAR(34),
", OrganizationName:  ",CHAR(34),INDEX(Organizations[Organization Name],$A4472),CHAR(34),
", OrganizationDescription:  ",CHAR(34),INDEX(Organizations[Organization Description],$A4472),CHAR(34),
", OrganizationLink:  ",CHAR(34),INDEX(Organizations[Organization Link],$A4472),CHAR(34),"}"))</f>
        <v>#REF!</v>
      </c>
      <c r="F4472" t="e">
        <f>IF(INDEX(People[First Name],$A4472)="","",
CONCATENATE("  - &amp;AffiliationID",TEXT($A4472,"0000"),
" {PersonID: *PersonID",TEXT($A4472,"0000"),
", OrganizationID: *OrganizationID",TEXT(MATCH(INDEX(People[Organization Name],$A4472),Organizations[Organization Name],0),"0000"),
", IsPrimaryOrganizationContact: , AffiliationStartDate: , AffiliationEndDate: , PrimaryPhone: ",
", PrimaryEmail: ",CHAR(34),INDEX(People[Primary Email],$A4472),CHAR(34),
", PrimaryAddress: ",CHAR(34),INDEX(People[Primary Address],$A4472),CHAR(34),
", PersonLink: }"))</f>
        <v>#REF!</v>
      </c>
      <c r="H4472" t="e">
        <f>IF(COUNTA(CitationInformation)=0,"",IF(INDEX(AuthorList[Author Name],$A4472)="","",
CONCATENATE("  - &amp;AuthorListID",TEXT($A4472,"0000"),
"  {CitationID: *CitationID0001",
", PersonID: *PersonID",TEXT(MATCH(INDEX(AuthorList[Author Name],$A4472),People[Full Name],0),"0000"),
", AuthorOrder: ",INDEX(AuthorList[Author Number],$A4472),"}")))</f>
        <v>#REF!</v>
      </c>
      <c r="K4472" t="e">
        <f>IF(INDEX(SamplingFeatures[Feature Code],$A4472)="","",
CONCATENATE("  - &amp;SamplingFeatureID",TEXT($A4472,"0000"),
" {","SamplingFeatureUUID:  ",CHAR(34),INDEX(SamplingFeatures[Sampling Feature UUID],$A4472),CHAR(34),
", SamplingFeatureTypeCV:  ",CHAR(34),INDEX(SamplingFeatures[Sampling Feature Type],$A4472),CHAR(34),
", SamplingFeatureCode:  ",CHAR(34),INDEX(SamplingFeatures[Feature Code],$A4472),CHAR(34),
", SamplingFeatureName:  ",CHAR(34),INDEX(SamplingFeatures[Feature Name],$A4472),CHAR(34),
", SamplingFeatureDescription:  ",CHAR(34),INDEX(SamplingFeatures[Feature Description],$A4472),CHAR(34),
", SamplingFeatureGeotypeCV:  ",CHAR(34),INDEX(SamplingFeatures[Feature Geo Type],$A4472),CHAR(34),
", FeatureGeometry:  ",CHAR(34),INDEX(SamplingFeatures[Feature Geometry],$A4472),CHAR(34),
", Elevation_m:  ",CHAR(34),INDEX(SamplingFeatures[Elevation_m],$A4472),CHAR(34),
", ElevationDatumCV:  ",CHAR(34),ElevationDatum,CHAR(34),"}"))</f>
        <v>#REF!</v>
      </c>
      <c r="L4472" t="e">
        <f>IF(INDEX(SamplingFeatures[Sampling Feature Type],$A4472)&lt;&gt;"Site","",
CONCATENATE("  - &amp;SiteID",TEXT(SUMPRODUCT(--($L$3:$L4471&lt;&gt;"")),"0000"),
" {","SamplingFeatureID:  *SamplingFeatureID",TEXT($A4472,"0000"),
", SiteTypeCV:  ",CHAR(34),INDEX(Sites[Site Type],$A4472),CHAR(34),
", Latitude:  ",INDEX(Sites[Latitude],$A4472),
", Longitude:  ",INDEX(Sites[Longitude],$A4472),
", SRSName:  ",CHAR(34),LatLonDatum,CHAR(34),"}"))</f>
        <v>#REF!</v>
      </c>
      <c r="M4472" t="e">
        <f>IF(INDEX(SamplingFeatures[Sampling Feature Type],$A4472)&lt;&gt;"Specimen","",
CONCATENATE("  - &amp;SpecimenID",TEXT(SUMPRODUCT(--($M$3:$M4471&lt;&gt;"")),"0000"),
" {","SamplingFeatureID:  *SamplingFeatureID",TEXT($A4472,"0000"),
", SpecimenTypeCV:  ",CHAR(34),INDEX(Specimens[Specimen Type],$A4472),CHAR(34),
", SpecimenMediumCV:  ",INDEX(Specimens[Specimen Medium],$A4472),
", IsFieldSpecimen:  ",CHAR(34),INDEX(Specimens[Is Field Specimen?],$A4472),CHAR(34),"}"))</f>
        <v>#REF!</v>
      </c>
      <c r="N4472" t="e">
        <f>IF(COUNTA(SpatialOffsets[])=0,"", IF(INDEX(SpatialOffsets[Spatial Offset Type],$A4472)="","",
CONCATENATE("  - &amp;SpatialOffsetID",TEXT($A4472,"0000"),
" {","SpatialOffsetTypeCV:  ",CHAR(34),INDEX(SpatialOffsets[Spatial Offset Type],$A4472),CHAR(34),
", Offset1Value:  ",INDEX(SpatialOffsets[Offset 1 Value],$A4472),
", Offset1UnitID:  ",CHAR(34),INDEX(SpatialOffsets[Offset 1 Unit],$A4472),CHAR(34),
", Offset2Value:  ",INDEX(SpatialOffsets[Offset 2 Value],$A4472),
", Offset2UnitID:  ",CHAR(34),INDEX(SpatialOffsets[Offset 2 Unit],$A4472),CHAR(34),
", Offset3Value:  ",INDEX(SpatialOffsets[Offset 3 Value],$A4472),
", Offset3UnitID:  ",CHAR(34),INDEX(SpatialOffsets[Offset 3 Unit],$A4472),CHAR(34),,"}")))</f>
        <v>#REF!</v>
      </c>
      <c r="O4472" t="e">
        <f>IF(COUNTA(RelatedFeatures[])=0,"", IF(INDEX(RelatedFeatures[First Sampling Feature Code],$A4472)="","",
CONCATENATE("  - &amp;RelationID",TEXT($A4472,"0000"),
" {","SamplingFeatureID:  *SamplingFeatureID",TEXT(MATCH(INDEX(RelatedFeatures[First Sampling Feature Code],$A4472),SamplingFeatures[Feature Code],0),"0000"),
", RelationshipTypeCV:  ",CHAR(34),INDEX(RelatedFeatures[Relationship Type],$A4472),CHAR(34),
", RelatedFeatureID: *SamplingFeatureID",TEXT(MATCH(INDEX(RelatedFeatures[Second Sampling Feature Code],$A4472),SamplingFeatures[Feature Code],0),"0000"),
", SpatialOffsetID:  ",IF(INDEX(RelatedFeatures[Offset Number],$A4472)="","",CONCATENATE("*SpatialOffsetID",TEXT(INDEX(RelatedFeatures[Offset Number],$A4472),"0000"))),"}")))</f>
        <v>#REF!</v>
      </c>
      <c r="P4472" t="e">
        <f>IF(INDEX(Methods[Method Type],$A4472)="","",
CONCATENATE("  - &amp;MethodID",TEXT($A4472,"0000"),
" {","MethodTypeCV:  ",CHAR(34),INDEX(Methods[Method Type],$A4472),CHAR(34),
", MethodCode:  ",CHAR(34),INDEX(Methods[Method Code],$A4472),CHAR(34),
", MethodName:  ",CHAR(34),INDEX(Methods[Method Name],$A4472),CHAR(34),
", MethodDescription:  ",CHAR(34),INDEX(Methods[Method Description],$A4472),CHAR(34),
", MethodLink:  ",CHAR(34),INDEX(Methods[Method Link],$A4472),CHAR(34),
", OrganizationID: *OrganizationID",TEXT(MATCH(INDEX(Methods[Organization Name],$A4472),Organizations[Organization Name],0),"0000"),"}"))</f>
        <v>#REF!</v>
      </c>
      <c r="Q4472" t="e">
        <f>IF(INDEX(Variables[Variable Type],$A4472)="","",
CONCATENATE("  - &amp;VariableID",TEXT($A4472,"0000"),
" {","VariableTypeCV:  ",CHAR(34),INDEX(Variables[Variable Type],$A4472),CHAR(34),
", VariableCode:  ",CHAR(34),INDEX(Variables[Variable Code],$A4472),CHAR(34),
", VariableNameCV:  ",CHAR(34),INDEX(Variables[Variable Name],$A4472),CHAR(34),
", VariableDefinition:  ",CHAR(34),INDEX(Variables[Variable Definition],$A4472),CHAR(34),
", SpecciationCV:  ",CHAR(34),INDEX(Variables[Speciation],$A4472),CHAR(34),
", NoDataValue:  ",CHAR(34),INDEX(Variables[No Data Value],$A4472),CHAR(34),"}"))</f>
        <v>#REF!</v>
      </c>
    </row>
    <row r="4473" spans="1:17" x14ac:dyDescent="0.25">
      <c r="A4473">
        <v>4470</v>
      </c>
      <c r="D4473" t="e">
        <f>IF(INDEX(People[First Name],$A4473)="","",
CONCATENATE("  - &amp;PersonID",TEXT($A4473,"0000"),
" {","PersonFirstName:  ",CHAR(34),INDEX(People[First Name],$A4473),CHAR(34),
", PersonMiddleName:  ",CHAR(34),INDEX(People[Middle Name],$A4473),CHAR(34),
", PersonLastName:  ",CHAR(34),INDEX(People[Last Name],$A4473),CHAR(34),"}"))</f>
        <v>#REF!</v>
      </c>
      <c r="E4473" t="e">
        <f>IF(INDEX(Organizations[Organization Type '[CV']],$A4473)="","",
CONCATENATE("  - &amp;OrganizationID",TEXT($A4473,"0000"),
" {","OrganizationTypeCV:  ",CHAR(34),INDEX(Organizations[Organization Type '[CV']],$A4473),CHAR(34),
", OrganizationCode:  ",CHAR(34),INDEX(Organizations[Organization Code],$A4473),CHAR(34),
", OrganizationName:  ",CHAR(34),INDEX(Organizations[Organization Name],$A4473),CHAR(34),
", OrganizationDescription:  ",CHAR(34),INDEX(Organizations[Organization Description],$A4473),CHAR(34),
", OrganizationLink:  ",CHAR(34),INDEX(Organizations[Organization Link],$A4473),CHAR(34),"}"))</f>
        <v>#REF!</v>
      </c>
      <c r="F4473" t="e">
        <f>IF(INDEX(People[First Name],$A4473)="","",
CONCATENATE("  - &amp;AffiliationID",TEXT($A4473,"0000"),
" {PersonID: *PersonID",TEXT($A4473,"0000"),
", OrganizationID: *OrganizationID",TEXT(MATCH(INDEX(People[Organization Name],$A4473),Organizations[Organization Name],0),"0000"),
", IsPrimaryOrganizationContact: , AffiliationStartDate: , AffiliationEndDate: , PrimaryPhone: ",
", PrimaryEmail: ",CHAR(34),INDEX(People[Primary Email],$A4473),CHAR(34),
", PrimaryAddress: ",CHAR(34),INDEX(People[Primary Address],$A4473),CHAR(34),
", PersonLink: }"))</f>
        <v>#REF!</v>
      </c>
      <c r="H4473" t="e">
        <f>IF(COUNTA(CitationInformation)=0,"",IF(INDEX(AuthorList[Author Name],$A4473)="","",
CONCATENATE("  - &amp;AuthorListID",TEXT($A4473,"0000"),
"  {CitationID: *CitationID0001",
", PersonID: *PersonID",TEXT(MATCH(INDEX(AuthorList[Author Name],$A4473),People[Full Name],0),"0000"),
", AuthorOrder: ",INDEX(AuthorList[Author Number],$A4473),"}")))</f>
        <v>#REF!</v>
      </c>
      <c r="K4473" t="e">
        <f>IF(INDEX(SamplingFeatures[Feature Code],$A4473)="","",
CONCATENATE("  - &amp;SamplingFeatureID",TEXT($A4473,"0000"),
" {","SamplingFeatureUUID:  ",CHAR(34),INDEX(SamplingFeatures[Sampling Feature UUID],$A4473),CHAR(34),
", SamplingFeatureTypeCV:  ",CHAR(34),INDEX(SamplingFeatures[Sampling Feature Type],$A4473),CHAR(34),
", SamplingFeatureCode:  ",CHAR(34),INDEX(SamplingFeatures[Feature Code],$A4473),CHAR(34),
", SamplingFeatureName:  ",CHAR(34),INDEX(SamplingFeatures[Feature Name],$A4473),CHAR(34),
", SamplingFeatureDescription:  ",CHAR(34),INDEX(SamplingFeatures[Feature Description],$A4473),CHAR(34),
", SamplingFeatureGeotypeCV:  ",CHAR(34),INDEX(SamplingFeatures[Feature Geo Type],$A4473),CHAR(34),
", FeatureGeometry:  ",CHAR(34),INDEX(SamplingFeatures[Feature Geometry],$A4473),CHAR(34),
", Elevation_m:  ",CHAR(34),INDEX(SamplingFeatures[Elevation_m],$A4473),CHAR(34),
", ElevationDatumCV:  ",CHAR(34),ElevationDatum,CHAR(34),"}"))</f>
        <v>#REF!</v>
      </c>
      <c r="L4473" t="e">
        <f>IF(INDEX(SamplingFeatures[Sampling Feature Type],$A4473)&lt;&gt;"Site","",
CONCATENATE("  - &amp;SiteID",TEXT(SUMPRODUCT(--($L$3:$L4472&lt;&gt;"")),"0000"),
" {","SamplingFeatureID:  *SamplingFeatureID",TEXT($A4473,"0000"),
", SiteTypeCV:  ",CHAR(34),INDEX(Sites[Site Type],$A4473),CHAR(34),
", Latitude:  ",INDEX(Sites[Latitude],$A4473),
", Longitude:  ",INDEX(Sites[Longitude],$A4473),
", SRSName:  ",CHAR(34),LatLonDatum,CHAR(34),"}"))</f>
        <v>#REF!</v>
      </c>
      <c r="M4473" t="e">
        <f>IF(INDEX(SamplingFeatures[Sampling Feature Type],$A4473)&lt;&gt;"Specimen","",
CONCATENATE("  - &amp;SpecimenID",TEXT(SUMPRODUCT(--($M$3:$M4472&lt;&gt;"")),"0000"),
" {","SamplingFeatureID:  *SamplingFeatureID",TEXT($A4473,"0000"),
", SpecimenTypeCV:  ",CHAR(34),INDEX(Specimens[Specimen Type],$A4473),CHAR(34),
", SpecimenMediumCV:  ",INDEX(Specimens[Specimen Medium],$A4473),
", IsFieldSpecimen:  ",CHAR(34),INDEX(Specimens[Is Field Specimen?],$A4473),CHAR(34),"}"))</f>
        <v>#REF!</v>
      </c>
      <c r="N4473" t="e">
        <f>IF(COUNTA(SpatialOffsets[])=0,"", IF(INDEX(SpatialOffsets[Spatial Offset Type],$A4473)="","",
CONCATENATE("  - &amp;SpatialOffsetID",TEXT($A4473,"0000"),
" {","SpatialOffsetTypeCV:  ",CHAR(34),INDEX(SpatialOffsets[Spatial Offset Type],$A4473),CHAR(34),
", Offset1Value:  ",INDEX(SpatialOffsets[Offset 1 Value],$A4473),
", Offset1UnitID:  ",CHAR(34),INDEX(SpatialOffsets[Offset 1 Unit],$A4473),CHAR(34),
", Offset2Value:  ",INDEX(SpatialOffsets[Offset 2 Value],$A4473),
", Offset2UnitID:  ",CHAR(34),INDEX(SpatialOffsets[Offset 2 Unit],$A4473),CHAR(34),
", Offset3Value:  ",INDEX(SpatialOffsets[Offset 3 Value],$A4473),
", Offset3UnitID:  ",CHAR(34),INDEX(SpatialOffsets[Offset 3 Unit],$A4473),CHAR(34),,"}")))</f>
        <v>#REF!</v>
      </c>
      <c r="O4473" t="e">
        <f>IF(COUNTA(RelatedFeatures[])=0,"", IF(INDEX(RelatedFeatures[First Sampling Feature Code],$A4473)="","",
CONCATENATE("  - &amp;RelationID",TEXT($A4473,"0000"),
" {","SamplingFeatureID:  *SamplingFeatureID",TEXT(MATCH(INDEX(RelatedFeatures[First Sampling Feature Code],$A4473),SamplingFeatures[Feature Code],0),"0000"),
", RelationshipTypeCV:  ",CHAR(34),INDEX(RelatedFeatures[Relationship Type],$A4473),CHAR(34),
", RelatedFeatureID: *SamplingFeatureID",TEXT(MATCH(INDEX(RelatedFeatures[Second Sampling Feature Code],$A4473),SamplingFeatures[Feature Code],0),"0000"),
", SpatialOffsetID:  ",IF(INDEX(RelatedFeatures[Offset Number],$A4473)="","",CONCATENATE("*SpatialOffsetID",TEXT(INDEX(RelatedFeatures[Offset Number],$A4473),"0000"))),"}")))</f>
        <v>#REF!</v>
      </c>
      <c r="P4473" t="e">
        <f>IF(INDEX(Methods[Method Type],$A4473)="","",
CONCATENATE("  - &amp;MethodID",TEXT($A4473,"0000"),
" {","MethodTypeCV:  ",CHAR(34),INDEX(Methods[Method Type],$A4473),CHAR(34),
", MethodCode:  ",CHAR(34),INDEX(Methods[Method Code],$A4473),CHAR(34),
", MethodName:  ",CHAR(34),INDEX(Methods[Method Name],$A4473),CHAR(34),
", MethodDescription:  ",CHAR(34),INDEX(Methods[Method Description],$A4473),CHAR(34),
", MethodLink:  ",CHAR(34),INDEX(Methods[Method Link],$A4473),CHAR(34),
", OrganizationID: *OrganizationID",TEXT(MATCH(INDEX(Methods[Organization Name],$A4473),Organizations[Organization Name],0),"0000"),"}"))</f>
        <v>#REF!</v>
      </c>
      <c r="Q4473" t="e">
        <f>IF(INDEX(Variables[Variable Type],$A4473)="","",
CONCATENATE("  - &amp;VariableID",TEXT($A4473,"0000"),
" {","VariableTypeCV:  ",CHAR(34),INDEX(Variables[Variable Type],$A4473),CHAR(34),
", VariableCode:  ",CHAR(34),INDEX(Variables[Variable Code],$A4473),CHAR(34),
", VariableNameCV:  ",CHAR(34),INDEX(Variables[Variable Name],$A4473),CHAR(34),
", VariableDefinition:  ",CHAR(34),INDEX(Variables[Variable Definition],$A4473),CHAR(34),
", SpecciationCV:  ",CHAR(34),INDEX(Variables[Speciation],$A4473),CHAR(34),
", NoDataValue:  ",CHAR(34),INDEX(Variables[No Data Value],$A4473),CHAR(34),"}"))</f>
        <v>#REF!</v>
      </c>
    </row>
    <row r="4474" spans="1:17" x14ac:dyDescent="0.25">
      <c r="A4474">
        <v>4471</v>
      </c>
      <c r="D4474" t="e">
        <f>IF(INDEX(People[First Name],$A4474)="","",
CONCATENATE("  - &amp;PersonID",TEXT($A4474,"0000"),
" {","PersonFirstName:  ",CHAR(34),INDEX(People[First Name],$A4474),CHAR(34),
", PersonMiddleName:  ",CHAR(34),INDEX(People[Middle Name],$A4474),CHAR(34),
", PersonLastName:  ",CHAR(34),INDEX(People[Last Name],$A4474),CHAR(34),"}"))</f>
        <v>#REF!</v>
      </c>
      <c r="E4474" t="e">
        <f>IF(INDEX(Organizations[Organization Type '[CV']],$A4474)="","",
CONCATENATE("  - &amp;OrganizationID",TEXT($A4474,"0000"),
" {","OrganizationTypeCV:  ",CHAR(34),INDEX(Organizations[Organization Type '[CV']],$A4474),CHAR(34),
", OrganizationCode:  ",CHAR(34),INDEX(Organizations[Organization Code],$A4474),CHAR(34),
", OrganizationName:  ",CHAR(34),INDEX(Organizations[Organization Name],$A4474),CHAR(34),
", OrganizationDescription:  ",CHAR(34),INDEX(Organizations[Organization Description],$A4474),CHAR(34),
", OrganizationLink:  ",CHAR(34),INDEX(Organizations[Organization Link],$A4474),CHAR(34),"}"))</f>
        <v>#REF!</v>
      </c>
      <c r="F4474" t="e">
        <f>IF(INDEX(People[First Name],$A4474)="","",
CONCATENATE("  - &amp;AffiliationID",TEXT($A4474,"0000"),
" {PersonID: *PersonID",TEXT($A4474,"0000"),
", OrganizationID: *OrganizationID",TEXT(MATCH(INDEX(People[Organization Name],$A4474),Organizations[Organization Name],0),"0000"),
", IsPrimaryOrganizationContact: , AffiliationStartDate: , AffiliationEndDate: , PrimaryPhone: ",
", PrimaryEmail: ",CHAR(34),INDEX(People[Primary Email],$A4474),CHAR(34),
", PrimaryAddress: ",CHAR(34),INDEX(People[Primary Address],$A4474),CHAR(34),
", PersonLink: }"))</f>
        <v>#REF!</v>
      </c>
      <c r="H4474" t="e">
        <f>IF(COUNTA(CitationInformation)=0,"",IF(INDEX(AuthorList[Author Name],$A4474)="","",
CONCATENATE("  - &amp;AuthorListID",TEXT($A4474,"0000"),
"  {CitationID: *CitationID0001",
", PersonID: *PersonID",TEXT(MATCH(INDEX(AuthorList[Author Name],$A4474),People[Full Name],0),"0000"),
", AuthorOrder: ",INDEX(AuthorList[Author Number],$A4474),"}")))</f>
        <v>#REF!</v>
      </c>
      <c r="K4474" t="e">
        <f>IF(INDEX(SamplingFeatures[Feature Code],$A4474)="","",
CONCATENATE("  - &amp;SamplingFeatureID",TEXT($A4474,"0000"),
" {","SamplingFeatureUUID:  ",CHAR(34),INDEX(SamplingFeatures[Sampling Feature UUID],$A4474),CHAR(34),
", SamplingFeatureTypeCV:  ",CHAR(34),INDEX(SamplingFeatures[Sampling Feature Type],$A4474),CHAR(34),
", SamplingFeatureCode:  ",CHAR(34),INDEX(SamplingFeatures[Feature Code],$A4474),CHAR(34),
", SamplingFeatureName:  ",CHAR(34),INDEX(SamplingFeatures[Feature Name],$A4474),CHAR(34),
", SamplingFeatureDescription:  ",CHAR(34),INDEX(SamplingFeatures[Feature Description],$A4474),CHAR(34),
", SamplingFeatureGeotypeCV:  ",CHAR(34),INDEX(SamplingFeatures[Feature Geo Type],$A4474),CHAR(34),
", FeatureGeometry:  ",CHAR(34),INDEX(SamplingFeatures[Feature Geometry],$A4474),CHAR(34),
", Elevation_m:  ",CHAR(34),INDEX(SamplingFeatures[Elevation_m],$A4474),CHAR(34),
", ElevationDatumCV:  ",CHAR(34),ElevationDatum,CHAR(34),"}"))</f>
        <v>#REF!</v>
      </c>
      <c r="L4474" t="e">
        <f>IF(INDEX(SamplingFeatures[Sampling Feature Type],$A4474)&lt;&gt;"Site","",
CONCATENATE("  - &amp;SiteID",TEXT(SUMPRODUCT(--($L$3:$L4473&lt;&gt;"")),"0000"),
" {","SamplingFeatureID:  *SamplingFeatureID",TEXT($A4474,"0000"),
", SiteTypeCV:  ",CHAR(34),INDEX(Sites[Site Type],$A4474),CHAR(34),
", Latitude:  ",INDEX(Sites[Latitude],$A4474),
", Longitude:  ",INDEX(Sites[Longitude],$A4474),
", SRSName:  ",CHAR(34),LatLonDatum,CHAR(34),"}"))</f>
        <v>#REF!</v>
      </c>
      <c r="M4474" t="e">
        <f>IF(INDEX(SamplingFeatures[Sampling Feature Type],$A4474)&lt;&gt;"Specimen","",
CONCATENATE("  - &amp;SpecimenID",TEXT(SUMPRODUCT(--($M$3:$M4473&lt;&gt;"")),"0000"),
" {","SamplingFeatureID:  *SamplingFeatureID",TEXT($A4474,"0000"),
", SpecimenTypeCV:  ",CHAR(34),INDEX(Specimens[Specimen Type],$A4474),CHAR(34),
", SpecimenMediumCV:  ",INDEX(Specimens[Specimen Medium],$A4474),
", IsFieldSpecimen:  ",CHAR(34),INDEX(Specimens[Is Field Specimen?],$A4474),CHAR(34),"}"))</f>
        <v>#REF!</v>
      </c>
      <c r="N4474" t="e">
        <f>IF(COUNTA(SpatialOffsets[])=0,"", IF(INDEX(SpatialOffsets[Spatial Offset Type],$A4474)="","",
CONCATENATE("  - &amp;SpatialOffsetID",TEXT($A4474,"0000"),
" {","SpatialOffsetTypeCV:  ",CHAR(34),INDEX(SpatialOffsets[Spatial Offset Type],$A4474),CHAR(34),
", Offset1Value:  ",INDEX(SpatialOffsets[Offset 1 Value],$A4474),
", Offset1UnitID:  ",CHAR(34),INDEX(SpatialOffsets[Offset 1 Unit],$A4474),CHAR(34),
", Offset2Value:  ",INDEX(SpatialOffsets[Offset 2 Value],$A4474),
", Offset2UnitID:  ",CHAR(34),INDEX(SpatialOffsets[Offset 2 Unit],$A4474),CHAR(34),
", Offset3Value:  ",INDEX(SpatialOffsets[Offset 3 Value],$A4474),
", Offset3UnitID:  ",CHAR(34),INDEX(SpatialOffsets[Offset 3 Unit],$A4474),CHAR(34),,"}")))</f>
        <v>#REF!</v>
      </c>
      <c r="O4474" t="e">
        <f>IF(COUNTA(RelatedFeatures[])=0,"", IF(INDEX(RelatedFeatures[First Sampling Feature Code],$A4474)="","",
CONCATENATE("  - &amp;RelationID",TEXT($A4474,"0000"),
" {","SamplingFeatureID:  *SamplingFeatureID",TEXT(MATCH(INDEX(RelatedFeatures[First Sampling Feature Code],$A4474),SamplingFeatures[Feature Code],0),"0000"),
", RelationshipTypeCV:  ",CHAR(34),INDEX(RelatedFeatures[Relationship Type],$A4474),CHAR(34),
", RelatedFeatureID: *SamplingFeatureID",TEXT(MATCH(INDEX(RelatedFeatures[Second Sampling Feature Code],$A4474),SamplingFeatures[Feature Code],0),"0000"),
", SpatialOffsetID:  ",IF(INDEX(RelatedFeatures[Offset Number],$A4474)="","",CONCATENATE("*SpatialOffsetID",TEXT(INDEX(RelatedFeatures[Offset Number],$A4474),"0000"))),"}")))</f>
        <v>#REF!</v>
      </c>
      <c r="P4474" t="e">
        <f>IF(INDEX(Methods[Method Type],$A4474)="","",
CONCATENATE("  - &amp;MethodID",TEXT($A4474,"0000"),
" {","MethodTypeCV:  ",CHAR(34),INDEX(Methods[Method Type],$A4474),CHAR(34),
", MethodCode:  ",CHAR(34),INDEX(Methods[Method Code],$A4474),CHAR(34),
", MethodName:  ",CHAR(34),INDEX(Methods[Method Name],$A4474),CHAR(34),
", MethodDescription:  ",CHAR(34),INDEX(Methods[Method Description],$A4474),CHAR(34),
", MethodLink:  ",CHAR(34),INDEX(Methods[Method Link],$A4474),CHAR(34),
", OrganizationID: *OrganizationID",TEXT(MATCH(INDEX(Methods[Organization Name],$A4474),Organizations[Organization Name],0),"0000"),"}"))</f>
        <v>#REF!</v>
      </c>
      <c r="Q4474" t="e">
        <f>IF(INDEX(Variables[Variable Type],$A4474)="","",
CONCATENATE("  - &amp;VariableID",TEXT($A4474,"0000"),
" {","VariableTypeCV:  ",CHAR(34),INDEX(Variables[Variable Type],$A4474),CHAR(34),
", VariableCode:  ",CHAR(34),INDEX(Variables[Variable Code],$A4474),CHAR(34),
", VariableNameCV:  ",CHAR(34),INDEX(Variables[Variable Name],$A4474),CHAR(34),
", VariableDefinition:  ",CHAR(34),INDEX(Variables[Variable Definition],$A4474),CHAR(34),
", SpecciationCV:  ",CHAR(34),INDEX(Variables[Speciation],$A4474),CHAR(34),
", NoDataValue:  ",CHAR(34),INDEX(Variables[No Data Value],$A4474),CHAR(34),"}"))</f>
        <v>#REF!</v>
      </c>
    </row>
    <row r="4475" spans="1:17" x14ac:dyDescent="0.25">
      <c r="A4475">
        <v>4472</v>
      </c>
      <c r="D4475" t="e">
        <f>IF(INDEX(People[First Name],$A4475)="","",
CONCATENATE("  - &amp;PersonID",TEXT($A4475,"0000"),
" {","PersonFirstName:  ",CHAR(34),INDEX(People[First Name],$A4475),CHAR(34),
", PersonMiddleName:  ",CHAR(34),INDEX(People[Middle Name],$A4475),CHAR(34),
", PersonLastName:  ",CHAR(34),INDEX(People[Last Name],$A4475),CHAR(34),"}"))</f>
        <v>#REF!</v>
      </c>
      <c r="E4475" t="e">
        <f>IF(INDEX(Organizations[Organization Type '[CV']],$A4475)="","",
CONCATENATE("  - &amp;OrganizationID",TEXT($A4475,"0000"),
" {","OrganizationTypeCV:  ",CHAR(34),INDEX(Organizations[Organization Type '[CV']],$A4475),CHAR(34),
", OrganizationCode:  ",CHAR(34),INDEX(Organizations[Organization Code],$A4475),CHAR(34),
", OrganizationName:  ",CHAR(34),INDEX(Organizations[Organization Name],$A4475),CHAR(34),
", OrganizationDescription:  ",CHAR(34),INDEX(Organizations[Organization Description],$A4475),CHAR(34),
", OrganizationLink:  ",CHAR(34),INDEX(Organizations[Organization Link],$A4475),CHAR(34),"}"))</f>
        <v>#REF!</v>
      </c>
      <c r="F4475" t="e">
        <f>IF(INDEX(People[First Name],$A4475)="","",
CONCATENATE("  - &amp;AffiliationID",TEXT($A4475,"0000"),
" {PersonID: *PersonID",TEXT($A4475,"0000"),
", OrganizationID: *OrganizationID",TEXT(MATCH(INDEX(People[Organization Name],$A4475),Organizations[Organization Name],0),"0000"),
", IsPrimaryOrganizationContact: , AffiliationStartDate: , AffiliationEndDate: , PrimaryPhone: ",
", PrimaryEmail: ",CHAR(34),INDEX(People[Primary Email],$A4475),CHAR(34),
", PrimaryAddress: ",CHAR(34),INDEX(People[Primary Address],$A4475),CHAR(34),
", PersonLink: }"))</f>
        <v>#REF!</v>
      </c>
      <c r="H4475" t="e">
        <f>IF(COUNTA(CitationInformation)=0,"",IF(INDEX(AuthorList[Author Name],$A4475)="","",
CONCATENATE("  - &amp;AuthorListID",TEXT($A4475,"0000"),
"  {CitationID: *CitationID0001",
", PersonID: *PersonID",TEXT(MATCH(INDEX(AuthorList[Author Name],$A4475),People[Full Name],0),"0000"),
", AuthorOrder: ",INDEX(AuthorList[Author Number],$A4475),"}")))</f>
        <v>#REF!</v>
      </c>
      <c r="K4475" t="e">
        <f>IF(INDEX(SamplingFeatures[Feature Code],$A4475)="","",
CONCATENATE("  - &amp;SamplingFeatureID",TEXT($A4475,"0000"),
" {","SamplingFeatureUUID:  ",CHAR(34),INDEX(SamplingFeatures[Sampling Feature UUID],$A4475),CHAR(34),
", SamplingFeatureTypeCV:  ",CHAR(34),INDEX(SamplingFeatures[Sampling Feature Type],$A4475),CHAR(34),
", SamplingFeatureCode:  ",CHAR(34),INDEX(SamplingFeatures[Feature Code],$A4475),CHAR(34),
", SamplingFeatureName:  ",CHAR(34),INDEX(SamplingFeatures[Feature Name],$A4475),CHAR(34),
", SamplingFeatureDescription:  ",CHAR(34),INDEX(SamplingFeatures[Feature Description],$A4475),CHAR(34),
", SamplingFeatureGeotypeCV:  ",CHAR(34),INDEX(SamplingFeatures[Feature Geo Type],$A4475),CHAR(34),
", FeatureGeometry:  ",CHAR(34),INDEX(SamplingFeatures[Feature Geometry],$A4475),CHAR(34),
", Elevation_m:  ",CHAR(34),INDEX(SamplingFeatures[Elevation_m],$A4475),CHAR(34),
", ElevationDatumCV:  ",CHAR(34),ElevationDatum,CHAR(34),"}"))</f>
        <v>#REF!</v>
      </c>
      <c r="L4475" t="e">
        <f>IF(INDEX(SamplingFeatures[Sampling Feature Type],$A4475)&lt;&gt;"Site","",
CONCATENATE("  - &amp;SiteID",TEXT(SUMPRODUCT(--($L$3:$L4474&lt;&gt;"")),"0000"),
" {","SamplingFeatureID:  *SamplingFeatureID",TEXT($A4475,"0000"),
", SiteTypeCV:  ",CHAR(34),INDEX(Sites[Site Type],$A4475),CHAR(34),
", Latitude:  ",INDEX(Sites[Latitude],$A4475),
", Longitude:  ",INDEX(Sites[Longitude],$A4475),
", SRSName:  ",CHAR(34),LatLonDatum,CHAR(34),"}"))</f>
        <v>#REF!</v>
      </c>
      <c r="M4475" t="e">
        <f>IF(INDEX(SamplingFeatures[Sampling Feature Type],$A4475)&lt;&gt;"Specimen","",
CONCATENATE("  - &amp;SpecimenID",TEXT(SUMPRODUCT(--($M$3:$M4474&lt;&gt;"")),"0000"),
" {","SamplingFeatureID:  *SamplingFeatureID",TEXT($A4475,"0000"),
", SpecimenTypeCV:  ",CHAR(34),INDEX(Specimens[Specimen Type],$A4475),CHAR(34),
", SpecimenMediumCV:  ",INDEX(Specimens[Specimen Medium],$A4475),
", IsFieldSpecimen:  ",CHAR(34),INDEX(Specimens[Is Field Specimen?],$A4475),CHAR(34),"}"))</f>
        <v>#REF!</v>
      </c>
      <c r="N4475" t="e">
        <f>IF(COUNTA(SpatialOffsets[])=0,"", IF(INDEX(SpatialOffsets[Spatial Offset Type],$A4475)="","",
CONCATENATE("  - &amp;SpatialOffsetID",TEXT($A4475,"0000"),
" {","SpatialOffsetTypeCV:  ",CHAR(34),INDEX(SpatialOffsets[Spatial Offset Type],$A4475),CHAR(34),
", Offset1Value:  ",INDEX(SpatialOffsets[Offset 1 Value],$A4475),
", Offset1UnitID:  ",CHAR(34),INDEX(SpatialOffsets[Offset 1 Unit],$A4475),CHAR(34),
", Offset2Value:  ",INDEX(SpatialOffsets[Offset 2 Value],$A4475),
", Offset2UnitID:  ",CHAR(34),INDEX(SpatialOffsets[Offset 2 Unit],$A4475),CHAR(34),
", Offset3Value:  ",INDEX(SpatialOffsets[Offset 3 Value],$A4475),
", Offset3UnitID:  ",CHAR(34),INDEX(SpatialOffsets[Offset 3 Unit],$A4475),CHAR(34),,"}")))</f>
        <v>#REF!</v>
      </c>
      <c r="O4475" t="e">
        <f>IF(COUNTA(RelatedFeatures[])=0,"", IF(INDEX(RelatedFeatures[First Sampling Feature Code],$A4475)="","",
CONCATENATE("  - &amp;RelationID",TEXT($A4475,"0000"),
" {","SamplingFeatureID:  *SamplingFeatureID",TEXT(MATCH(INDEX(RelatedFeatures[First Sampling Feature Code],$A4475),SamplingFeatures[Feature Code],0),"0000"),
", RelationshipTypeCV:  ",CHAR(34),INDEX(RelatedFeatures[Relationship Type],$A4475),CHAR(34),
", RelatedFeatureID: *SamplingFeatureID",TEXT(MATCH(INDEX(RelatedFeatures[Second Sampling Feature Code],$A4475),SamplingFeatures[Feature Code],0),"0000"),
", SpatialOffsetID:  ",IF(INDEX(RelatedFeatures[Offset Number],$A4475)="","",CONCATENATE("*SpatialOffsetID",TEXT(INDEX(RelatedFeatures[Offset Number],$A4475),"0000"))),"}")))</f>
        <v>#REF!</v>
      </c>
      <c r="P4475" t="e">
        <f>IF(INDEX(Methods[Method Type],$A4475)="","",
CONCATENATE("  - &amp;MethodID",TEXT($A4475,"0000"),
" {","MethodTypeCV:  ",CHAR(34),INDEX(Methods[Method Type],$A4475),CHAR(34),
", MethodCode:  ",CHAR(34),INDEX(Methods[Method Code],$A4475),CHAR(34),
", MethodName:  ",CHAR(34),INDEX(Methods[Method Name],$A4475),CHAR(34),
", MethodDescription:  ",CHAR(34),INDEX(Methods[Method Description],$A4475),CHAR(34),
", MethodLink:  ",CHAR(34),INDEX(Methods[Method Link],$A4475),CHAR(34),
", OrganizationID: *OrganizationID",TEXT(MATCH(INDEX(Methods[Organization Name],$A4475),Organizations[Organization Name],0),"0000"),"}"))</f>
        <v>#REF!</v>
      </c>
      <c r="Q4475" t="e">
        <f>IF(INDEX(Variables[Variable Type],$A4475)="","",
CONCATENATE("  - &amp;VariableID",TEXT($A4475,"0000"),
" {","VariableTypeCV:  ",CHAR(34),INDEX(Variables[Variable Type],$A4475),CHAR(34),
", VariableCode:  ",CHAR(34),INDEX(Variables[Variable Code],$A4475),CHAR(34),
", VariableNameCV:  ",CHAR(34),INDEX(Variables[Variable Name],$A4475),CHAR(34),
", VariableDefinition:  ",CHAR(34),INDEX(Variables[Variable Definition],$A4475),CHAR(34),
", SpecciationCV:  ",CHAR(34),INDEX(Variables[Speciation],$A4475),CHAR(34),
", NoDataValue:  ",CHAR(34),INDEX(Variables[No Data Value],$A4475),CHAR(34),"}"))</f>
        <v>#REF!</v>
      </c>
    </row>
    <row r="4476" spans="1:17" x14ac:dyDescent="0.25">
      <c r="A4476">
        <v>4473</v>
      </c>
      <c r="D4476" t="e">
        <f>IF(INDEX(People[First Name],$A4476)="","",
CONCATENATE("  - &amp;PersonID",TEXT($A4476,"0000"),
" {","PersonFirstName:  ",CHAR(34),INDEX(People[First Name],$A4476),CHAR(34),
", PersonMiddleName:  ",CHAR(34),INDEX(People[Middle Name],$A4476),CHAR(34),
", PersonLastName:  ",CHAR(34),INDEX(People[Last Name],$A4476),CHAR(34),"}"))</f>
        <v>#REF!</v>
      </c>
      <c r="E4476" t="e">
        <f>IF(INDEX(Organizations[Organization Type '[CV']],$A4476)="","",
CONCATENATE("  - &amp;OrganizationID",TEXT($A4476,"0000"),
" {","OrganizationTypeCV:  ",CHAR(34),INDEX(Organizations[Organization Type '[CV']],$A4476),CHAR(34),
", OrganizationCode:  ",CHAR(34),INDEX(Organizations[Organization Code],$A4476),CHAR(34),
", OrganizationName:  ",CHAR(34),INDEX(Organizations[Organization Name],$A4476),CHAR(34),
", OrganizationDescription:  ",CHAR(34),INDEX(Organizations[Organization Description],$A4476),CHAR(34),
", OrganizationLink:  ",CHAR(34),INDEX(Organizations[Organization Link],$A4476),CHAR(34),"}"))</f>
        <v>#REF!</v>
      </c>
      <c r="F4476" t="e">
        <f>IF(INDEX(People[First Name],$A4476)="","",
CONCATENATE("  - &amp;AffiliationID",TEXT($A4476,"0000"),
" {PersonID: *PersonID",TEXT($A4476,"0000"),
", OrganizationID: *OrganizationID",TEXT(MATCH(INDEX(People[Organization Name],$A4476),Organizations[Organization Name],0),"0000"),
", IsPrimaryOrganizationContact: , AffiliationStartDate: , AffiliationEndDate: , PrimaryPhone: ",
", PrimaryEmail: ",CHAR(34),INDEX(People[Primary Email],$A4476),CHAR(34),
", PrimaryAddress: ",CHAR(34),INDEX(People[Primary Address],$A4476),CHAR(34),
", PersonLink: }"))</f>
        <v>#REF!</v>
      </c>
      <c r="H4476" t="e">
        <f>IF(COUNTA(CitationInformation)=0,"",IF(INDEX(AuthorList[Author Name],$A4476)="","",
CONCATENATE("  - &amp;AuthorListID",TEXT($A4476,"0000"),
"  {CitationID: *CitationID0001",
", PersonID: *PersonID",TEXT(MATCH(INDEX(AuthorList[Author Name],$A4476),People[Full Name],0),"0000"),
", AuthorOrder: ",INDEX(AuthorList[Author Number],$A4476),"}")))</f>
        <v>#REF!</v>
      </c>
      <c r="K4476" t="e">
        <f>IF(INDEX(SamplingFeatures[Feature Code],$A4476)="","",
CONCATENATE("  - &amp;SamplingFeatureID",TEXT($A4476,"0000"),
" {","SamplingFeatureUUID:  ",CHAR(34),INDEX(SamplingFeatures[Sampling Feature UUID],$A4476),CHAR(34),
", SamplingFeatureTypeCV:  ",CHAR(34),INDEX(SamplingFeatures[Sampling Feature Type],$A4476),CHAR(34),
", SamplingFeatureCode:  ",CHAR(34),INDEX(SamplingFeatures[Feature Code],$A4476),CHAR(34),
", SamplingFeatureName:  ",CHAR(34),INDEX(SamplingFeatures[Feature Name],$A4476),CHAR(34),
", SamplingFeatureDescription:  ",CHAR(34),INDEX(SamplingFeatures[Feature Description],$A4476),CHAR(34),
", SamplingFeatureGeotypeCV:  ",CHAR(34),INDEX(SamplingFeatures[Feature Geo Type],$A4476),CHAR(34),
", FeatureGeometry:  ",CHAR(34),INDEX(SamplingFeatures[Feature Geometry],$A4476),CHAR(34),
", Elevation_m:  ",CHAR(34),INDEX(SamplingFeatures[Elevation_m],$A4476),CHAR(34),
", ElevationDatumCV:  ",CHAR(34),ElevationDatum,CHAR(34),"}"))</f>
        <v>#REF!</v>
      </c>
      <c r="L4476" t="e">
        <f>IF(INDEX(SamplingFeatures[Sampling Feature Type],$A4476)&lt;&gt;"Site","",
CONCATENATE("  - &amp;SiteID",TEXT(SUMPRODUCT(--($L$3:$L4475&lt;&gt;"")),"0000"),
" {","SamplingFeatureID:  *SamplingFeatureID",TEXT($A4476,"0000"),
", SiteTypeCV:  ",CHAR(34),INDEX(Sites[Site Type],$A4476),CHAR(34),
", Latitude:  ",INDEX(Sites[Latitude],$A4476),
", Longitude:  ",INDEX(Sites[Longitude],$A4476),
", SRSName:  ",CHAR(34),LatLonDatum,CHAR(34),"}"))</f>
        <v>#REF!</v>
      </c>
      <c r="M4476" t="e">
        <f>IF(INDEX(SamplingFeatures[Sampling Feature Type],$A4476)&lt;&gt;"Specimen","",
CONCATENATE("  - &amp;SpecimenID",TEXT(SUMPRODUCT(--($M$3:$M4475&lt;&gt;"")),"0000"),
" {","SamplingFeatureID:  *SamplingFeatureID",TEXT($A4476,"0000"),
", SpecimenTypeCV:  ",CHAR(34),INDEX(Specimens[Specimen Type],$A4476),CHAR(34),
", SpecimenMediumCV:  ",INDEX(Specimens[Specimen Medium],$A4476),
", IsFieldSpecimen:  ",CHAR(34),INDEX(Specimens[Is Field Specimen?],$A4476),CHAR(34),"}"))</f>
        <v>#REF!</v>
      </c>
      <c r="N4476" t="e">
        <f>IF(COUNTA(SpatialOffsets[])=0,"", IF(INDEX(SpatialOffsets[Spatial Offset Type],$A4476)="","",
CONCATENATE("  - &amp;SpatialOffsetID",TEXT($A4476,"0000"),
" {","SpatialOffsetTypeCV:  ",CHAR(34),INDEX(SpatialOffsets[Spatial Offset Type],$A4476),CHAR(34),
", Offset1Value:  ",INDEX(SpatialOffsets[Offset 1 Value],$A4476),
", Offset1UnitID:  ",CHAR(34),INDEX(SpatialOffsets[Offset 1 Unit],$A4476),CHAR(34),
", Offset2Value:  ",INDEX(SpatialOffsets[Offset 2 Value],$A4476),
", Offset2UnitID:  ",CHAR(34),INDEX(SpatialOffsets[Offset 2 Unit],$A4476),CHAR(34),
", Offset3Value:  ",INDEX(SpatialOffsets[Offset 3 Value],$A4476),
", Offset3UnitID:  ",CHAR(34),INDEX(SpatialOffsets[Offset 3 Unit],$A4476),CHAR(34),,"}")))</f>
        <v>#REF!</v>
      </c>
      <c r="O4476" t="e">
        <f>IF(COUNTA(RelatedFeatures[])=0,"", IF(INDEX(RelatedFeatures[First Sampling Feature Code],$A4476)="","",
CONCATENATE("  - &amp;RelationID",TEXT($A4476,"0000"),
" {","SamplingFeatureID:  *SamplingFeatureID",TEXT(MATCH(INDEX(RelatedFeatures[First Sampling Feature Code],$A4476),SamplingFeatures[Feature Code],0),"0000"),
", RelationshipTypeCV:  ",CHAR(34),INDEX(RelatedFeatures[Relationship Type],$A4476),CHAR(34),
", RelatedFeatureID: *SamplingFeatureID",TEXT(MATCH(INDEX(RelatedFeatures[Second Sampling Feature Code],$A4476),SamplingFeatures[Feature Code],0),"0000"),
", SpatialOffsetID:  ",IF(INDEX(RelatedFeatures[Offset Number],$A4476)="","",CONCATENATE("*SpatialOffsetID",TEXT(INDEX(RelatedFeatures[Offset Number],$A4476),"0000"))),"}")))</f>
        <v>#REF!</v>
      </c>
      <c r="P4476" t="e">
        <f>IF(INDEX(Methods[Method Type],$A4476)="","",
CONCATENATE("  - &amp;MethodID",TEXT($A4476,"0000"),
" {","MethodTypeCV:  ",CHAR(34),INDEX(Methods[Method Type],$A4476),CHAR(34),
", MethodCode:  ",CHAR(34),INDEX(Methods[Method Code],$A4476),CHAR(34),
", MethodName:  ",CHAR(34),INDEX(Methods[Method Name],$A4476),CHAR(34),
", MethodDescription:  ",CHAR(34),INDEX(Methods[Method Description],$A4476),CHAR(34),
", MethodLink:  ",CHAR(34),INDEX(Methods[Method Link],$A4476),CHAR(34),
", OrganizationID: *OrganizationID",TEXT(MATCH(INDEX(Methods[Organization Name],$A4476),Organizations[Organization Name],0),"0000"),"}"))</f>
        <v>#REF!</v>
      </c>
      <c r="Q4476" t="e">
        <f>IF(INDEX(Variables[Variable Type],$A4476)="","",
CONCATENATE("  - &amp;VariableID",TEXT($A4476,"0000"),
" {","VariableTypeCV:  ",CHAR(34),INDEX(Variables[Variable Type],$A4476),CHAR(34),
", VariableCode:  ",CHAR(34),INDEX(Variables[Variable Code],$A4476),CHAR(34),
", VariableNameCV:  ",CHAR(34),INDEX(Variables[Variable Name],$A4476),CHAR(34),
", VariableDefinition:  ",CHAR(34),INDEX(Variables[Variable Definition],$A4476),CHAR(34),
", SpecciationCV:  ",CHAR(34),INDEX(Variables[Speciation],$A4476),CHAR(34),
", NoDataValue:  ",CHAR(34),INDEX(Variables[No Data Value],$A4476),CHAR(34),"}"))</f>
        <v>#REF!</v>
      </c>
    </row>
    <row r="4477" spans="1:17" x14ac:dyDescent="0.25">
      <c r="A4477">
        <v>4474</v>
      </c>
      <c r="D4477" t="e">
        <f>IF(INDEX(People[First Name],$A4477)="","",
CONCATENATE("  - &amp;PersonID",TEXT($A4477,"0000"),
" {","PersonFirstName:  ",CHAR(34),INDEX(People[First Name],$A4477),CHAR(34),
", PersonMiddleName:  ",CHAR(34),INDEX(People[Middle Name],$A4477),CHAR(34),
", PersonLastName:  ",CHAR(34),INDEX(People[Last Name],$A4477),CHAR(34),"}"))</f>
        <v>#REF!</v>
      </c>
      <c r="E4477" t="e">
        <f>IF(INDEX(Organizations[Organization Type '[CV']],$A4477)="","",
CONCATENATE("  - &amp;OrganizationID",TEXT($A4477,"0000"),
" {","OrganizationTypeCV:  ",CHAR(34),INDEX(Organizations[Organization Type '[CV']],$A4477),CHAR(34),
", OrganizationCode:  ",CHAR(34),INDEX(Organizations[Organization Code],$A4477),CHAR(34),
", OrganizationName:  ",CHAR(34),INDEX(Organizations[Organization Name],$A4477),CHAR(34),
", OrganizationDescription:  ",CHAR(34),INDEX(Organizations[Organization Description],$A4477),CHAR(34),
", OrganizationLink:  ",CHAR(34),INDEX(Organizations[Organization Link],$A4477),CHAR(34),"}"))</f>
        <v>#REF!</v>
      </c>
      <c r="F4477" t="e">
        <f>IF(INDEX(People[First Name],$A4477)="","",
CONCATENATE("  - &amp;AffiliationID",TEXT($A4477,"0000"),
" {PersonID: *PersonID",TEXT($A4477,"0000"),
", OrganizationID: *OrganizationID",TEXT(MATCH(INDEX(People[Organization Name],$A4477),Organizations[Organization Name],0),"0000"),
", IsPrimaryOrganizationContact: , AffiliationStartDate: , AffiliationEndDate: , PrimaryPhone: ",
", PrimaryEmail: ",CHAR(34),INDEX(People[Primary Email],$A4477),CHAR(34),
", PrimaryAddress: ",CHAR(34),INDEX(People[Primary Address],$A4477),CHAR(34),
", PersonLink: }"))</f>
        <v>#REF!</v>
      </c>
      <c r="H4477" t="e">
        <f>IF(COUNTA(CitationInformation)=0,"",IF(INDEX(AuthorList[Author Name],$A4477)="","",
CONCATENATE("  - &amp;AuthorListID",TEXT($A4477,"0000"),
"  {CitationID: *CitationID0001",
", PersonID: *PersonID",TEXT(MATCH(INDEX(AuthorList[Author Name],$A4477),People[Full Name],0),"0000"),
", AuthorOrder: ",INDEX(AuthorList[Author Number],$A4477),"}")))</f>
        <v>#REF!</v>
      </c>
      <c r="K4477" t="e">
        <f>IF(INDEX(SamplingFeatures[Feature Code],$A4477)="","",
CONCATENATE("  - &amp;SamplingFeatureID",TEXT($A4477,"0000"),
" {","SamplingFeatureUUID:  ",CHAR(34),INDEX(SamplingFeatures[Sampling Feature UUID],$A4477),CHAR(34),
", SamplingFeatureTypeCV:  ",CHAR(34),INDEX(SamplingFeatures[Sampling Feature Type],$A4477),CHAR(34),
", SamplingFeatureCode:  ",CHAR(34),INDEX(SamplingFeatures[Feature Code],$A4477),CHAR(34),
", SamplingFeatureName:  ",CHAR(34),INDEX(SamplingFeatures[Feature Name],$A4477),CHAR(34),
", SamplingFeatureDescription:  ",CHAR(34),INDEX(SamplingFeatures[Feature Description],$A4477),CHAR(34),
", SamplingFeatureGeotypeCV:  ",CHAR(34),INDEX(SamplingFeatures[Feature Geo Type],$A4477),CHAR(34),
", FeatureGeometry:  ",CHAR(34),INDEX(SamplingFeatures[Feature Geometry],$A4477),CHAR(34),
", Elevation_m:  ",CHAR(34),INDEX(SamplingFeatures[Elevation_m],$A4477),CHAR(34),
", ElevationDatumCV:  ",CHAR(34),ElevationDatum,CHAR(34),"}"))</f>
        <v>#REF!</v>
      </c>
      <c r="L4477" t="e">
        <f>IF(INDEX(SamplingFeatures[Sampling Feature Type],$A4477)&lt;&gt;"Site","",
CONCATENATE("  - &amp;SiteID",TEXT(SUMPRODUCT(--($L$3:$L4476&lt;&gt;"")),"0000"),
" {","SamplingFeatureID:  *SamplingFeatureID",TEXT($A4477,"0000"),
", SiteTypeCV:  ",CHAR(34),INDEX(Sites[Site Type],$A4477),CHAR(34),
", Latitude:  ",INDEX(Sites[Latitude],$A4477),
", Longitude:  ",INDEX(Sites[Longitude],$A4477),
", SRSName:  ",CHAR(34),LatLonDatum,CHAR(34),"}"))</f>
        <v>#REF!</v>
      </c>
      <c r="M4477" t="e">
        <f>IF(INDEX(SamplingFeatures[Sampling Feature Type],$A4477)&lt;&gt;"Specimen","",
CONCATENATE("  - &amp;SpecimenID",TEXT(SUMPRODUCT(--($M$3:$M4476&lt;&gt;"")),"0000"),
" {","SamplingFeatureID:  *SamplingFeatureID",TEXT($A4477,"0000"),
", SpecimenTypeCV:  ",CHAR(34),INDEX(Specimens[Specimen Type],$A4477),CHAR(34),
", SpecimenMediumCV:  ",INDEX(Specimens[Specimen Medium],$A4477),
", IsFieldSpecimen:  ",CHAR(34),INDEX(Specimens[Is Field Specimen?],$A4477),CHAR(34),"}"))</f>
        <v>#REF!</v>
      </c>
      <c r="N4477" t="e">
        <f>IF(COUNTA(SpatialOffsets[])=0,"", IF(INDEX(SpatialOffsets[Spatial Offset Type],$A4477)="","",
CONCATENATE("  - &amp;SpatialOffsetID",TEXT($A4477,"0000"),
" {","SpatialOffsetTypeCV:  ",CHAR(34),INDEX(SpatialOffsets[Spatial Offset Type],$A4477),CHAR(34),
", Offset1Value:  ",INDEX(SpatialOffsets[Offset 1 Value],$A4477),
", Offset1UnitID:  ",CHAR(34),INDEX(SpatialOffsets[Offset 1 Unit],$A4477),CHAR(34),
", Offset2Value:  ",INDEX(SpatialOffsets[Offset 2 Value],$A4477),
", Offset2UnitID:  ",CHAR(34),INDEX(SpatialOffsets[Offset 2 Unit],$A4477),CHAR(34),
", Offset3Value:  ",INDEX(SpatialOffsets[Offset 3 Value],$A4477),
", Offset3UnitID:  ",CHAR(34),INDEX(SpatialOffsets[Offset 3 Unit],$A4477),CHAR(34),,"}")))</f>
        <v>#REF!</v>
      </c>
      <c r="O4477" t="e">
        <f>IF(COUNTA(RelatedFeatures[])=0,"", IF(INDEX(RelatedFeatures[First Sampling Feature Code],$A4477)="","",
CONCATENATE("  - &amp;RelationID",TEXT($A4477,"0000"),
" {","SamplingFeatureID:  *SamplingFeatureID",TEXT(MATCH(INDEX(RelatedFeatures[First Sampling Feature Code],$A4477),SamplingFeatures[Feature Code],0),"0000"),
", RelationshipTypeCV:  ",CHAR(34),INDEX(RelatedFeatures[Relationship Type],$A4477),CHAR(34),
", RelatedFeatureID: *SamplingFeatureID",TEXT(MATCH(INDEX(RelatedFeatures[Second Sampling Feature Code],$A4477),SamplingFeatures[Feature Code],0),"0000"),
", SpatialOffsetID:  ",IF(INDEX(RelatedFeatures[Offset Number],$A4477)="","",CONCATENATE("*SpatialOffsetID",TEXT(INDEX(RelatedFeatures[Offset Number],$A4477),"0000"))),"}")))</f>
        <v>#REF!</v>
      </c>
      <c r="P4477" t="e">
        <f>IF(INDEX(Methods[Method Type],$A4477)="","",
CONCATENATE("  - &amp;MethodID",TEXT($A4477,"0000"),
" {","MethodTypeCV:  ",CHAR(34),INDEX(Methods[Method Type],$A4477),CHAR(34),
", MethodCode:  ",CHAR(34),INDEX(Methods[Method Code],$A4477),CHAR(34),
", MethodName:  ",CHAR(34),INDEX(Methods[Method Name],$A4477),CHAR(34),
", MethodDescription:  ",CHAR(34),INDEX(Methods[Method Description],$A4477),CHAR(34),
", MethodLink:  ",CHAR(34),INDEX(Methods[Method Link],$A4477),CHAR(34),
", OrganizationID: *OrganizationID",TEXT(MATCH(INDEX(Methods[Organization Name],$A4477),Organizations[Organization Name],0),"0000"),"}"))</f>
        <v>#REF!</v>
      </c>
      <c r="Q4477" t="e">
        <f>IF(INDEX(Variables[Variable Type],$A4477)="","",
CONCATENATE("  - &amp;VariableID",TEXT($A4477,"0000"),
" {","VariableTypeCV:  ",CHAR(34),INDEX(Variables[Variable Type],$A4477),CHAR(34),
", VariableCode:  ",CHAR(34),INDEX(Variables[Variable Code],$A4477),CHAR(34),
", VariableNameCV:  ",CHAR(34),INDEX(Variables[Variable Name],$A4477),CHAR(34),
", VariableDefinition:  ",CHAR(34),INDEX(Variables[Variable Definition],$A4477),CHAR(34),
", SpecciationCV:  ",CHAR(34),INDEX(Variables[Speciation],$A4477),CHAR(34),
", NoDataValue:  ",CHAR(34),INDEX(Variables[No Data Value],$A4477),CHAR(34),"}"))</f>
        <v>#REF!</v>
      </c>
    </row>
    <row r="4478" spans="1:17" x14ac:dyDescent="0.25">
      <c r="A4478">
        <v>4475</v>
      </c>
      <c r="D4478" t="e">
        <f>IF(INDEX(People[First Name],$A4478)="","",
CONCATENATE("  - &amp;PersonID",TEXT($A4478,"0000"),
" {","PersonFirstName:  ",CHAR(34),INDEX(People[First Name],$A4478),CHAR(34),
", PersonMiddleName:  ",CHAR(34),INDEX(People[Middle Name],$A4478),CHAR(34),
", PersonLastName:  ",CHAR(34),INDEX(People[Last Name],$A4478),CHAR(34),"}"))</f>
        <v>#REF!</v>
      </c>
      <c r="E4478" t="e">
        <f>IF(INDEX(Organizations[Organization Type '[CV']],$A4478)="","",
CONCATENATE("  - &amp;OrganizationID",TEXT($A4478,"0000"),
" {","OrganizationTypeCV:  ",CHAR(34),INDEX(Organizations[Organization Type '[CV']],$A4478),CHAR(34),
", OrganizationCode:  ",CHAR(34),INDEX(Organizations[Organization Code],$A4478),CHAR(34),
", OrganizationName:  ",CHAR(34),INDEX(Organizations[Organization Name],$A4478),CHAR(34),
", OrganizationDescription:  ",CHAR(34),INDEX(Organizations[Organization Description],$A4478),CHAR(34),
", OrganizationLink:  ",CHAR(34),INDEX(Organizations[Organization Link],$A4478),CHAR(34),"}"))</f>
        <v>#REF!</v>
      </c>
      <c r="F4478" t="e">
        <f>IF(INDEX(People[First Name],$A4478)="","",
CONCATENATE("  - &amp;AffiliationID",TEXT($A4478,"0000"),
" {PersonID: *PersonID",TEXT($A4478,"0000"),
", OrganizationID: *OrganizationID",TEXT(MATCH(INDEX(People[Organization Name],$A4478),Organizations[Organization Name],0),"0000"),
", IsPrimaryOrganizationContact: , AffiliationStartDate: , AffiliationEndDate: , PrimaryPhone: ",
", PrimaryEmail: ",CHAR(34),INDEX(People[Primary Email],$A4478),CHAR(34),
", PrimaryAddress: ",CHAR(34),INDEX(People[Primary Address],$A4478),CHAR(34),
", PersonLink: }"))</f>
        <v>#REF!</v>
      </c>
      <c r="H4478" t="e">
        <f>IF(COUNTA(CitationInformation)=0,"",IF(INDEX(AuthorList[Author Name],$A4478)="","",
CONCATENATE("  - &amp;AuthorListID",TEXT($A4478,"0000"),
"  {CitationID: *CitationID0001",
", PersonID: *PersonID",TEXT(MATCH(INDEX(AuthorList[Author Name],$A4478),People[Full Name],0),"0000"),
", AuthorOrder: ",INDEX(AuthorList[Author Number],$A4478),"}")))</f>
        <v>#REF!</v>
      </c>
      <c r="K4478" t="e">
        <f>IF(INDEX(SamplingFeatures[Feature Code],$A4478)="","",
CONCATENATE("  - &amp;SamplingFeatureID",TEXT($A4478,"0000"),
" {","SamplingFeatureUUID:  ",CHAR(34),INDEX(SamplingFeatures[Sampling Feature UUID],$A4478),CHAR(34),
", SamplingFeatureTypeCV:  ",CHAR(34),INDEX(SamplingFeatures[Sampling Feature Type],$A4478),CHAR(34),
", SamplingFeatureCode:  ",CHAR(34),INDEX(SamplingFeatures[Feature Code],$A4478),CHAR(34),
", SamplingFeatureName:  ",CHAR(34),INDEX(SamplingFeatures[Feature Name],$A4478),CHAR(34),
", SamplingFeatureDescription:  ",CHAR(34),INDEX(SamplingFeatures[Feature Description],$A4478),CHAR(34),
", SamplingFeatureGeotypeCV:  ",CHAR(34),INDEX(SamplingFeatures[Feature Geo Type],$A4478),CHAR(34),
", FeatureGeometry:  ",CHAR(34),INDEX(SamplingFeatures[Feature Geometry],$A4478),CHAR(34),
", Elevation_m:  ",CHAR(34),INDEX(SamplingFeatures[Elevation_m],$A4478),CHAR(34),
", ElevationDatumCV:  ",CHAR(34),ElevationDatum,CHAR(34),"}"))</f>
        <v>#REF!</v>
      </c>
      <c r="L4478" t="e">
        <f>IF(INDEX(SamplingFeatures[Sampling Feature Type],$A4478)&lt;&gt;"Site","",
CONCATENATE("  - &amp;SiteID",TEXT(SUMPRODUCT(--($L$3:$L4477&lt;&gt;"")),"0000"),
" {","SamplingFeatureID:  *SamplingFeatureID",TEXT($A4478,"0000"),
", SiteTypeCV:  ",CHAR(34),INDEX(Sites[Site Type],$A4478),CHAR(34),
", Latitude:  ",INDEX(Sites[Latitude],$A4478),
", Longitude:  ",INDEX(Sites[Longitude],$A4478),
", SRSName:  ",CHAR(34),LatLonDatum,CHAR(34),"}"))</f>
        <v>#REF!</v>
      </c>
      <c r="M4478" t="e">
        <f>IF(INDEX(SamplingFeatures[Sampling Feature Type],$A4478)&lt;&gt;"Specimen","",
CONCATENATE("  - &amp;SpecimenID",TEXT(SUMPRODUCT(--($M$3:$M4477&lt;&gt;"")),"0000"),
" {","SamplingFeatureID:  *SamplingFeatureID",TEXT($A4478,"0000"),
", SpecimenTypeCV:  ",CHAR(34),INDEX(Specimens[Specimen Type],$A4478),CHAR(34),
", SpecimenMediumCV:  ",INDEX(Specimens[Specimen Medium],$A4478),
", IsFieldSpecimen:  ",CHAR(34),INDEX(Specimens[Is Field Specimen?],$A4478),CHAR(34),"}"))</f>
        <v>#REF!</v>
      </c>
      <c r="N4478" t="e">
        <f>IF(COUNTA(SpatialOffsets[])=0,"", IF(INDEX(SpatialOffsets[Spatial Offset Type],$A4478)="","",
CONCATENATE("  - &amp;SpatialOffsetID",TEXT($A4478,"0000"),
" {","SpatialOffsetTypeCV:  ",CHAR(34),INDEX(SpatialOffsets[Spatial Offset Type],$A4478),CHAR(34),
", Offset1Value:  ",INDEX(SpatialOffsets[Offset 1 Value],$A4478),
", Offset1UnitID:  ",CHAR(34),INDEX(SpatialOffsets[Offset 1 Unit],$A4478),CHAR(34),
", Offset2Value:  ",INDEX(SpatialOffsets[Offset 2 Value],$A4478),
", Offset2UnitID:  ",CHAR(34),INDEX(SpatialOffsets[Offset 2 Unit],$A4478),CHAR(34),
", Offset3Value:  ",INDEX(SpatialOffsets[Offset 3 Value],$A4478),
", Offset3UnitID:  ",CHAR(34),INDEX(SpatialOffsets[Offset 3 Unit],$A4478),CHAR(34),,"}")))</f>
        <v>#REF!</v>
      </c>
      <c r="O4478" t="e">
        <f>IF(COUNTA(RelatedFeatures[])=0,"", IF(INDEX(RelatedFeatures[First Sampling Feature Code],$A4478)="","",
CONCATENATE("  - &amp;RelationID",TEXT($A4478,"0000"),
" {","SamplingFeatureID:  *SamplingFeatureID",TEXT(MATCH(INDEX(RelatedFeatures[First Sampling Feature Code],$A4478),SamplingFeatures[Feature Code],0),"0000"),
", RelationshipTypeCV:  ",CHAR(34),INDEX(RelatedFeatures[Relationship Type],$A4478),CHAR(34),
", RelatedFeatureID: *SamplingFeatureID",TEXT(MATCH(INDEX(RelatedFeatures[Second Sampling Feature Code],$A4478),SamplingFeatures[Feature Code],0),"0000"),
", SpatialOffsetID:  ",IF(INDEX(RelatedFeatures[Offset Number],$A4478)="","",CONCATENATE("*SpatialOffsetID",TEXT(INDEX(RelatedFeatures[Offset Number],$A4478),"0000"))),"}")))</f>
        <v>#REF!</v>
      </c>
      <c r="P4478" t="e">
        <f>IF(INDEX(Methods[Method Type],$A4478)="","",
CONCATENATE("  - &amp;MethodID",TEXT($A4478,"0000"),
" {","MethodTypeCV:  ",CHAR(34),INDEX(Methods[Method Type],$A4478),CHAR(34),
", MethodCode:  ",CHAR(34),INDEX(Methods[Method Code],$A4478),CHAR(34),
", MethodName:  ",CHAR(34),INDEX(Methods[Method Name],$A4478),CHAR(34),
", MethodDescription:  ",CHAR(34),INDEX(Methods[Method Description],$A4478),CHAR(34),
", MethodLink:  ",CHAR(34),INDEX(Methods[Method Link],$A4478),CHAR(34),
", OrganizationID: *OrganizationID",TEXT(MATCH(INDEX(Methods[Organization Name],$A4478),Organizations[Organization Name],0),"0000"),"}"))</f>
        <v>#REF!</v>
      </c>
      <c r="Q4478" t="e">
        <f>IF(INDEX(Variables[Variable Type],$A4478)="","",
CONCATENATE("  - &amp;VariableID",TEXT($A4478,"0000"),
" {","VariableTypeCV:  ",CHAR(34),INDEX(Variables[Variable Type],$A4478),CHAR(34),
", VariableCode:  ",CHAR(34),INDEX(Variables[Variable Code],$A4478),CHAR(34),
", VariableNameCV:  ",CHAR(34),INDEX(Variables[Variable Name],$A4478),CHAR(34),
", VariableDefinition:  ",CHAR(34),INDEX(Variables[Variable Definition],$A4478),CHAR(34),
", SpecciationCV:  ",CHAR(34),INDEX(Variables[Speciation],$A4478),CHAR(34),
", NoDataValue:  ",CHAR(34),INDEX(Variables[No Data Value],$A4478),CHAR(34),"}"))</f>
        <v>#REF!</v>
      </c>
    </row>
    <row r="4479" spans="1:17" x14ac:dyDescent="0.25">
      <c r="A4479">
        <v>4476</v>
      </c>
      <c r="D4479" t="e">
        <f>IF(INDEX(People[First Name],$A4479)="","",
CONCATENATE("  - &amp;PersonID",TEXT($A4479,"0000"),
" {","PersonFirstName:  ",CHAR(34),INDEX(People[First Name],$A4479),CHAR(34),
", PersonMiddleName:  ",CHAR(34),INDEX(People[Middle Name],$A4479),CHAR(34),
", PersonLastName:  ",CHAR(34),INDEX(People[Last Name],$A4479),CHAR(34),"}"))</f>
        <v>#REF!</v>
      </c>
      <c r="E4479" t="e">
        <f>IF(INDEX(Organizations[Organization Type '[CV']],$A4479)="","",
CONCATENATE("  - &amp;OrganizationID",TEXT($A4479,"0000"),
" {","OrganizationTypeCV:  ",CHAR(34),INDEX(Organizations[Organization Type '[CV']],$A4479),CHAR(34),
", OrganizationCode:  ",CHAR(34),INDEX(Organizations[Organization Code],$A4479),CHAR(34),
", OrganizationName:  ",CHAR(34),INDEX(Organizations[Organization Name],$A4479),CHAR(34),
", OrganizationDescription:  ",CHAR(34),INDEX(Organizations[Organization Description],$A4479),CHAR(34),
", OrganizationLink:  ",CHAR(34),INDEX(Organizations[Organization Link],$A4479),CHAR(34),"}"))</f>
        <v>#REF!</v>
      </c>
      <c r="F4479" t="e">
        <f>IF(INDEX(People[First Name],$A4479)="","",
CONCATENATE("  - &amp;AffiliationID",TEXT($A4479,"0000"),
" {PersonID: *PersonID",TEXT($A4479,"0000"),
", OrganizationID: *OrganizationID",TEXT(MATCH(INDEX(People[Organization Name],$A4479),Organizations[Organization Name],0),"0000"),
", IsPrimaryOrganizationContact: , AffiliationStartDate: , AffiliationEndDate: , PrimaryPhone: ",
", PrimaryEmail: ",CHAR(34),INDEX(People[Primary Email],$A4479),CHAR(34),
", PrimaryAddress: ",CHAR(34),INDEX(People[Primary Address],$A4479),CHAR(34),
", PersonLink: }"))</f>
        <v>#REF!</v>
      </c>
      <c r="H4479" t="e">
        <f>IF(COUNTA(CitationInformation)=0,"",IF(INDEX(AuthorList[Author Name],$A4479)="","",
CONCATENATE("  - &amp;AuthorListID",TEXT($A4479,"0000"),
"  {CitationID: *CitationID0001",
", PersonID: *PersonID",TEXT(MATCH(INDEX(AuthorList[Author Name],$A4479),People[Full Name],0),"0000"),
", AuthorOrder: ",INDEX(AuthorList[Author Number],$A4479),"}")))</f>
        <v>#REF!</v>
      </c>
      <c r="K4479" t="e">
        <f>IF(INDEX(SamplingFeatures[Feature Code],$A4479)="","",
CONCATENATE("  - &amp;SamplingFeatureID",TEXT($A4479,"0000"),
" {","SamplingFeatureUUID:  ",CHAR(34),INDEX(SamplingFeatures[Sampling Feature UUID],$A4479),CHAR(34),
", SamplingFeatureTypeCV:  ",CHAR(34),INDEX(SamplingFeatures[Sampling Feature Type],$A4479),CHAR(34),
", SamplingFeatureCode:  ",CHAR(34),INDEX(SamplingFeatures[Feature Code],$A4479),CHAR(34),
", SamplingFeatureName:  ",CHAR(34),INDEX(SamplingFeatures[Feature Name],$A4479),CHAR(34),
", SamplingFeatureDescription:  ",CHAR(34),INDEX(SamplingFeatures[Feature Description],$A4479),CHAR(34),
", SamplingFeatureGeotypeCV:  ",CHAR(34),INDEX(SamplingFeatures[Feature Geo Type],$A4479),CHAR(34),
", FeatureGeometry:  ",CHAR(34),INDEX(SamplingFeatures[Feature Geometry],$A4479),CHAR(34),
", Elevation_m:  ",CHAR(34),INDEX(SamplingFeatures[Elevation_m],$A4479),CHAR(34),
", ElevationDatumCV:  ",CHAR(34),ElevationDatum,CHAR(34),"}"))</f>
        <v>#REF!</v>
      </c>
      <c r="L4479" t="e">
        <f>IF(INDEX(SamplingFeatures[Sampling Feature Type],$A4479)&lt;&gt;"Site","",
CONCATENATE("  - &amp;SiteID",TEXT(SUMPRODUCT(--($L$3:$L4478&lt;&gt;"")),"0000"),
" {","SamplingFeatureID:  *SamplingFeatureID",TEXT($A4479,"0000"),
", SiteTypeCV:  ",CHAR(34),INDEX(Sites[Site Type],$A4479),CHAR(34),
", Latitude:  ",INDEX(Sites[Latitude],$A4479),
", Longitude:  ",INDEX(Sites[Longitude],$A4479),
", SRSName:  ",CHAR(34),LatLonDatum,CHAR(34),"}"))</f>
        <v>#REF!</v>
      </c>
      <c r="M4479" t="e">
        <f>IF(INDEX(SamplingFeatures[Sampling Feature Type],$A4479)&lt;&gt;"Specimen","",
CONCATENATE("  - &amp;SpecimenID",TEXT(SUMPRODUCT(--($M$3:$M4478&lt;&gt;"")),"0000"),
" {","SamplingFeatureID:  *SamplingFeatureID",TEXT($A4479,"0000"),
", SpecimenTypeCV:  ",CHAR(34),INDEX(Specimens[Specimen Type],$A4479),CHAR(34),
", SpecimenMediumCV:  ",INDEX(Specimens[Specimen Medium],$A4479),
", IsFieldSpecimen:  ",CHAR(34),INDEX(Specimens[Is Field Specimen?],$A4479),CHAR(34),"}"))</f>
        <v>#REF!</v>
      </c>
      <c r="N4479" t="e">
        <f>IF(COUNTA(SpatialOffsets[])=0,"", IF(INDEX(SpatialOffsets[Spatial Offset Type],$A4479)="","",
CONCATENATE("  - &amp;SpatialOffsetID",TEXT($A4479,"0000"),
" {","SpatialOffsetTypeCV:  ",CHAR(34),INDEX(SpatialOffsets[Spatial Offset Type],$A4479),CHAR(34),
", Offset1Value:  ",INDEX(SpatialOffsets[Offset 1 Value],$A4479),
", Offset1UnitID:  ",CHAR(34),INDEX(SpatialOffsets[Offset 1 Unit],$A4479),CHAR(34),
", Offset2Value:  ",INDEX(SpatialOffsets[Offset 2 Value],$A4479),
", Offset2UnitID:  ",CHAR(34),INDEX(SpatialOffsets[Offset 2 Unit],$A4479),CHAR(34),
", Offset3Value:  ",INDEX(SpatialOffsets[Offset 3 Value],$A4479),
", Offset3UnitID:  ",CHAR(34),INDEX(SpatialOffsets[Offset 3 Unit],$A4479),CHAR(34),,"}")))</f>
        <v>#REF!</v>
      </c>
      <c r="O4479" t="e">
        <f>IF(COUNTA(RelatedFeatures[])=0,"", IF(INDEX(RelatedFeatures[First Sampling Feature Code],$A4479)="","",
CONCATENATE("  - &amp;RelationID",TEXT($A4479,"0000"),
" {","SamplingFeatureID:  *SamplingFeatureID",TEXT(MATCH(INDEX(RelatedFeatures[First Sampling Feature Code],$A4479),SamplingFeatures[Feature Code],0),"0000"),
", RelationshipTypeCV:  ",CHAR(34),INDEX(RelatedFeatures[Relationship Type],$A4479),CHAR(34),
", RelatedFeatureID: *SamplingFeatureID",TEXT(MATCH(INDEX(RelatedFeatures[Second Sampling Feature Code],$A4479),SamplingFeatures[Feature Code],0),"0000"),
", SpatialOffsetID:  ",IF(INDEX(RelatedFeatures[Offset Number],$A4479)="","",CONCATENATE("*SpatialOffsetID",TEXT(INDEX(RelatedFeatures[Offset Number],$A4479),"0000"))),"}")))</f>
        <v>#REF!</v>
      </c>
      <c r="P4479" t="e">
        <f>IF(INDEX(Methods[Method Type],$A4479)="","",
CONCATENATE("  - &amp;MethodID",TEXT($A4479,"0000"),
" {","MethodTypeCV:  ",CHAR(34),INDEX(Methods[Method Type],$A4479),CHAR(34),
", MethodCode:  ",CHAR(34),INDEX(Methods[Method Code],$A4479),CHAR(34),
", MethodName:  ",CHAR(34),INDEX(Methods[Method Name],$A4479),CHAR(34),
", MethodDescription:  ",CHAR(34),INDEX(Methods[Method Description],$A4479),CHAR(34),
", MethodLink:  ",CHAR(34),INDEX(Methods[Method Link],$A4479),CHAR(34),
", OrganizationID: *OrganizationID",TEXT(MATCH(INDEX(Methods[Organization Name],$A4479),Organizations[Organization Name],0),"0000"),"}"))</f>
        <v>#REF!</v>
      </c>
      <c r="Q4479" t="e">
        <f>IF(INDEX(Variables[Variable Type],$A4479)="","",
CONCATENATE("  - &amp;VariableID",TEXT($A4479,"0000"),
" {","VariableTypeCV:  ",CHAR(34),INDEX(Variables[Variable Type],$A4479),CHAR(34),
", VariableCode:  ",CHAR(34),INDEX(Variables[Variable Code],$A4479),CHAR(34),
", VariableNameCV:  ",CHAR(34),INDEX(Variables[Variable Name],$A4479),CHAR(34),
", VariableDefinition:  ",CHAR(34),INDEX(Variables[Variable Definition],$A4479),CHAR(34),
", SpecciationCV:  ",CHAR(34),INDEX(Variables[Speciation],$A4479),CHAR(34),
", NoDataValue:  ",CHAR(34),INDEX(Variables[No Data Value],$A4479),CHAR(34),"}"))</f>
        <v>#REF!</v>
      </c>
    </row>
    <row r="4480" spans="1:17" x14ac:dyDescent="0.25">
      <c r="A4480">
        <v>4477</v>
      </c>
      <c r="D4480" t="e">
        <f>IF(INDEX(People[First Name],$A4480)="","",
CONCATENATE("  - &amp;PersonID",TEXT($A4480,"0000"),
" {","PersonFirstName:  ",CHAR(34),INDEX(People[First Name],$A4480),CHAR(34),
", PersonMiddleName:  ",CHAR(34),INDEX(People[Middle Name],$A4480),CHAR(34),
", PersonLastName:  ",CHAR(34),INDEX(People[Last Name],$A4480),CHAR(34),"}"))</f>
        <v>#REF!</v>
      </c>
      <c r="E4480" t="e">
        <f>IF(INDEX(Organizations[Organization Type '[CV']],$A4480)="","",
CONCATENATE("  - &amp;OrganizationID",TEXT($A4480,"0000"),
" {","OrganizationTypeCV:  ",CHAR(34),INDEX(Organizations[Organization Type '[CV']],$A4480),CHAR(34),
", OrganizationCode:  ",CHAR(34),INDEX(Organizations[Organization Code],$A4480),CHAR(34),
", OrganizationName:  ",CHAR(34),INDEX(Organizations[Organization Name],$A4480),CHAR(34),
", OrganizationDescription:  ",CHAR(34),INDEX(Organizations[Organization Description],$A4480),CHAR(34),
", OrganizationLink:  ",CHAR(34),INDEX(Organizations[Organization Link],$A4480),CHAR(34),"}"))</f>
        <v>#REF!</v>
      </c>
      <c r="F4480" t="e">
        <f>IF(INDEX(People[First Name],$A4480)="","",
CONCATENATE("  - &amp;AffiliationID",TEXT($A4480,"0000"),
" {PersonID: *PersonID",TEXT($A4480,"0000"),
", OrganizationID: *OrganizationID",TEXT(MATCH(INDEX(People[Organization Name],$A4480),Organizations[Organization Name],0),"0000"),
", IsPrimaryOrganizationContact: , AffiliationStartDate: , AffiliationEndDate: , PrimaryPhone: ",
", PrimaryEmail: ",CHAR(34),INDEX(People[Primary Email],$A4480),CHAR(34),
", PrimaryAddress: ",CHAR(34),INDEX(People[Primary Address],$A4480),CHAR(34),
", PersonLink: }"))</f>
        <v>#REF!</v>
      </c>
      <c r="H4480" t="e">
        <f>IF(COUNTA(CitationInformation)=0,"",IF(INDEX(AuthorList[Author Name],$A4480)="","",
CONCATENATE("  - &amp;AuthorListID",TEXT($A4480,"0000"),
"  {CitationID: *CitationID0001",
", PersonID: *PersonID",TEXT(MATCH(INDEX(AuthorList[Author Name],$A4480),People[Full Name],0),"0000"),
", AuthorOrder: ",INDEX(AuthorList[Author Number],$A4480),"}")))</f>
        <v>#REF!</v>
      </c>
      <c r="K4480" t="e">
        <f>IF(INDEX(SamplingFeatures[Feature Code],$A4480)="","",
CONCATENATE("  - &amp;SamplingFeatureID",TEXT($A4480,"0000"),
" {","SamplingFeatureUUID:  ",CHAR(34),INDEX(SamplingFeatures[Sampling Feature UUID],$A4480),CHAR(34),
", SamplingFeatureTypeCV:  ",CHAR(34),INDEX(SamplingFeatures[Sampling Feature Type],$A4480),CHAR(34),
", SamplingFeatureCode:  ",CHAR(34),INDEX(SamplingFeatures[Feature Code],$A4480),CHAR(34),
", SamplingFeatureName:  ",CHAR(34),INDEX(SamplingFeatures[Feature Name],$A4480),CHAR(34),
", SamplingFeatureDescription:  ",CHAR(34),INDEX(SamplingFeatures[Feature Description],$A4480),CHAR(34),
", SamplingFeatureGeotypeCV:  ",CHAR(34),INDEX(SamplingFeatures[Feature Geo Type],$A4480),CHAR(34),
", FeatureGeometry:  ",CHAR(34),INDEX(SamplingFeatures[Feature Geometry],$A4480),CHAR(34),
", Elevation_m:  ",CHAR(34),INDEX(SamplingFeatures[Elevation_m],$A4480),CHAR(34),
", ElevationDatumCV:  ",CHAR(34),ElevationDatum,CHAR(34),"}"))</f>
        <v>#REF!</v>
      </c>
      <c r="L4480" t="e">
        <f>IF(INDEX(SamplingFeatures[Sampling Feature Type],$A4480)&lt;&gt;"Site","",
CONCATENATE("  - &amp;SiteID",TEXT(SUMPRODUCT(--($L$3:$L4479&lt;&gt;"")),"0000"),
" {","SamplingFeatureID:  *SamplingFeatureID",TEXT($A4480,"0000"),
", SiteTypeCV:  ",CHAR(34),INDEX(Sites[Site Type],$A4480),CHAR(34),
", Latitude:  ",INDEX(Sites[Latitude],$A4480),
", Longitude:  ",INDEX(Sites[Longitude],$A4480),
", SRSName:  ",CHAR(34),LatLonDatum,CHAR(34),"}"))</f>
        <v>#REF!</v>
      </c>
      <c r="M4480" t="e">
        <f>IF(INDEX(SamplingFeatures[Sampling Feature Type],$A4480)&lt;&gt;"Specimen","",
CONCATENATE("  - &amp;SpecimenID",TEXT(SUMPRODUCT(--($M$3:$M4479&lt;&gt;"")),"0000"),
" {","SamplingFeatureID:  *SamplingFeatureID",TEXT($A4480,"0000"),
", SpecimenTypeCV:  ",CHAR(34),INDEX(Specimens[Specimen Type],$A4480),CHAR(34),
", SpecimenMediumCV:  ",INDEX(Specimens[Specimen Medium],$A4480),
", IsFieldSpecimen:  ",CHAR(34),INDEX(Specimens[Is Field Specimen?],$A4480),CHAR(34),"}"))</f>
        <v>#REF!</v>
      </c>
      <c r="N4480" t="e">
        <f>IF(COUNTA(SpatialOffsets[])=0,"", IF(INDEX(SpatialOffsets[Spatial Offset Type],$A4480)="","",
CONCATENATE("  - &amp;SpatialOffsetID",TEXT($A4480,"0000"),
" {","SpatialOffsetTypeCV:  ",CHAR(34),INDEX(SpatialOffsets[Spatial Offset Type],$A4480),CHAR(34),
", Offset1Value:  ",INDEX(SpatialOffsets[Offset 1 Value],$A4480),
", Offset1UnitID:  ",CHAR(34),INDEX(SpatialOffsets[Offset 1 Unit],$A4480),CHAR(34),
", Offset2Value:  ",INDEX(SpatialOffsets[Offset 2 Value],$A4480),
", Offset2UnitID:  ",CHAR(34),INDEX(SpatialOffsets[Offset 2 Unit],$A4480),CHAR(34),
", Offset3Value:  ",INDEX(SpatialOffsets[Offset 3 Value],$A4480),
", Offset3UnitID:  ",CHAR(34),INDEX(SpatialOffsets[Offset 3 Unit],$A4480),CHAR(34),,"}")))</f>
        <v>#REF!</v>
      </c>
      <c r="O4480" t="e">
        <f>IF(COUNTA(RelatedFeatures[])=0,"", IF(INDEX(RelatedFeatures[First Sampling Feature Code],$A4480)="","",
CONCATENATE("  - &amp;RelationID",TEXT($A4480,"0000"),
" {","SamplingFeatureID:  *SamplingFeatureID",TEXT(MATCH(INDEX(RelatedFeatures[First Sampling Feature Code],$A4480),SamplingFeatures[Feature Code],0),"0000"),
", RelationshipTypeCV:  ",CHAR(34),INDEX(RelatedFeatures[Relationship Type],$A4480),CHAR(34),
", RelatedFeatureID: *SamplingFeatureID",TEXT(MATCH(INDEX(RelatedFeatures[Second Sampling Feature Code],$A4480),SamplingFeatures[Feature Code],0),"0000"),
", SpatialOffsetID:  ",IF(INDEX(RelatedFeatures[Offset Number],$A4480)="","",CONCATENATE("*SpatialOffsetID",TEXT(INDEX(RelatedFeatures[Offset Number],$A4480),"0000"))),"}")))</f>
        <v>#REF!</v>
      </c>
      <c r="P4480" t="e">
        <f>IF(INDEX(Methods[Method Type],$A4480)="","",
CONCATENATE("  - &amp;MethodID",TEXT($A4480,"0000"),
" {","MethodTypeCV:  ",CHAR(34),INDEX(Methods[Method Type],$A4480),CHAR(34),
", MethodCode:  ",CHAR(34),INDEX(Methods[Method Code],$A4480),CHAR(34),
", MethodName:  ",CHAR(34),INDEX(Methods[Method Name],$A4480),CHAR(34),
", MethodDescription:  ",CHAR(34),INDEX(Methods[Method Description],$A4480),CHAR(34),
", MethodLink:  ",CHAR(34),INDEX(Methods[Method Link],$A4480),CHAR(34),
", OrganizationID: *OrganizationID",TEXT(MATCH(INDEX(Methods[Organization Name],$A4480),Organizations[Organization Name],0),"0000"),"}"))</f>
        <v>#REF!</v>
      </c>
      <c r="Q4480" t="e">
        <f>IF(INDEX(Variables[Variable Type],$A4480)="","",
CONCATENATE("  - &amp;VariableID",TEXT($A4480,"0000"),
" {","VariableTypeCV:  ",CHAR(34),INDEX(Variables[Variable Type],$A4480),CHAR(34),
", VariableCode:  ",CHAR(34),INDEX(Variables[Variable Code],$A4480),CHAR(34),
", VariableNameCV:  ",CHAR(34),INDEX(Variables[Variable Name],$A4480),CHAR(34),
", VariableDefinition:  ",CHAR(34),INDEX(Variables[Variable Definition],$A4480),CHAR(34),
", SpecciationCV:  ",CHAR(34),INDEX(Variables[Speciation],$A4480),CHAR(34),
", NoDataValue:  ",CHAR(34),INDEX(Variables[No Data Value],$A4480),CHAR(34),"}"))</f>
        <v>#REF!</v>
      </c>
    </row>
    <row r="4481" spans="1:17" x14ac:dyDescent="0.25">
      <c r="A4481">
        <v>4478</v>
      </c>
      <c r="D4481" t="e">
        <f>IF(INDEX(People[First Name],$A4481)="","",
CONCATENATE("  - &amp;PersonID",TEXT($A4481,"0000"),
" {","PersonFirstName:  ",CHAR(34),INDEX(People[First Name],$A4481),CHAR(34),
", PersonMiddleName:  ",CHAR(34),INDEX(People[Middle Name],$A4481),CHAR(34),
", PersonLastName:  ",CHAR(34),INDEX(People[Last Name],$A4481),CHAR(34),"}"))</f>
        <v>#REF!</v>
      </c>
      <c r="E4481" t="e">
        <f>IF(INDEX(Organizations[Organization Type '[CV']],$A4481)="","",
CONCATENATE("  - &amp;OrganizationID",TEXT($A4481,"0000"),
" {","OrganizationTypeCV:  ",CHAR(34),INDEX(Organizations[Organization Type '[CV']],$A4481),CHAR(34),
", OrganizationCode:  ",CHAR(34),INDEX(Organizations[Organization Code],$A4481),CHAR(34),
", OrganizationName:  ",CHAR(34),INDEX(Organizations[Organization Name],$A4481),CHAR(34),
", OrganizationDescription:  ",CHAR(34),INDEX(Organizations[Organization Description],$A4481),CHAR(34),
", OrganizationLink:  ",CHAR(34),INDEX(Organizations[Organization Link],$A4481),CHAR(34),"}"))</f>
        <v>#REF!</v>
      </c>
      <c r="F4481" t="e">
        <f>IF(INDEX(People[First Name],$A4481)="","",
CONCATENATE("  - &amp;AffiliationID",TEXT($A4481,"0000"),
" {PersonID: *PersonID",TEXT($A4481,"0000"),
", OrganizationID: *OrganizationID",TEXT(MATCH(INDEX(People[Organization Name],$A4481),Organizations[Organization Name],0),"0000"),
", IsPrimaryOrganizationContact: , AffiliationStartDate: , AffiliationEndDate: , PrimaryPhone: ",
", PrimaryEmail: ",CHAR(34),INDEX(People[Primary Email],$A4481),CHAR(34),
", PrimaryAddress: ",CHAR(34),INDEX(People[Primary Address],$A4481),CHAR(34),
", PersonLink: }"))</f>
        <v>#REF!</v>
      </c>
      <c r="H4481" t="e">
        <f>IF(COUNTA(CitationInformation)=0,"",IF(INDEX(AuthorList[Author Name],$A4481)="","",
CONCATENATE("  - &amp;AuthorListID",TEXT($A4481,"0000"),
"  {CitationID: *CitationID0001",
", PersonID: *PersonID",TEXT(MATCH(INDEX(AuthorList[Author Name],$A4481),People[Full Name],0),"0000"),
", AuthorOrder: ",INDEX(AuthorList[Author Number],$A4481),"}")))</f>
        <v>#REF!</v>
      </c>
      <c r="K4481" t="e">
        <f>IF(INDEX(SamplingFeatures[Feature Code],$A4481)="","",
CONCATENATE("  - &amp;SamplingFeatureID",TEXT($A4481,"0000"),
" {","SamplingFeatureUUID:  ",CHAR(34),INDEX(SamplingFeatures[Sampling Feature UUID],$A4481),CHAR(34),
", SamplingFeatureTypeCV:  ",CHAR(34),INDEX(SamplingFeatures[Sampling Feature Type],$A4481),CHAR(34),
", SamplingFeatureCode:  ",CHAR(34),INDEX(SamplingFeatures[Feature Code],$A4481),CHAR(34),
", SamplingFeatureName:  ",CHAR(34),INDEX(SamplingFeatures[Feature Name],$A4481),CHAR(34),
", SamplingFeatureDescription:  ",CHAR(34),INDEX(SamplingFeatures[Feature Description],$A4481),CHAR(34),
", SamplingFeatureGeotypeCV:  ",CHAR(34),INDEX(SamplingFeatures[Feature Geo Type],$A4481),CHAR(34),
", FeatureGeometry:  ",CHAR(34),INDEX(SamplingFeatures[Feature Geometry],$A4481),CHAR(34),
", Elevation_m:  ",CHAR(34),INDEX(SamplingFeatures[Elevation_m],$A4481),CHAR(34),
", ElevationDatumCV:  ",CHAR(34),ElevationDatum,CHAR(34),"}"))</f>
        <v>#REF!</v>
      </c>
      <c r="L4481" t="e">
        <f>IF(INDEX(SamplingFeatures[Sampling Feature Type],$A4481)&lt;&gt;"Site","",
CONCATENATE("  - &amp;SiteID",TEXT(SUMPRODUCT(--($L$3:$L4480&lt;&gt;"")),"0000"),
" {","SamplingFeatureID:  *SamplingFeatureID",TEXT($A4481,"0000"),
", SiteTypeCV:  ",CHAR(34),INDEX(Sites[Site Type],$A4481),CHAR(34),
", Latitude:  ",INDEX(Sites[Latitude],$A4481),
", Longitude:  ",INDEX(Sites[Longitude],$A4481),
", SRSName:  ",CHAR(34),LatLonDatum,CHAR(34),"}"))</f>
        <v>#REF!</v>
      </c>
      <c r="M4481" t="e">
        <f>IF(INDEX(SamplingFeatures[Sampling Feature Type],$A4481)&lt;&gt;"Specimen","",
CONCATENATE("  - &amp;SpecimenID",TEXT(SUMPRODUCT(--($M$3:$M4480&lt;&gt;"")),"0000"),
" {","SamplingFeatureID:  *SamplingFeatureID",TEXT($A4481,"0000"),
", SpecimenTypeCV:  ",CHAR(34),INDEX(Specimens[Specimen Type],$A4481),CHAR(34),
", SpecimenMediumCV:  ",INDEX(Specimens[Specimen Medium],$A4481),
", IsFieldSpecimen:  ",CHAR(34),INDEX(Specimens[Is Field Specimen?],$A4481),CHAR(34),"}"))</f>
        <v>#REF!</v>
      </c>
      <c r="N4481" t="e">
        <f>IF(COUNTA(SpatialOffsets[])=0,"", IF(INDEX(SpatialOffsets[Spatial Offset Type],$A4481)="","",
CONCATENATE("  - &amp;SpatialOffsetID",TEXT($A4481,"0000"),
" {","SpatialOffsetTypeCV:  ",CHAR(34),INDEX(SpatialOffsets[Spatial Offset Type],$A4481),CHAR(34),
", Offset1Value:  ",INDEX(SpatialOffsets[Offset 1 Value],$A4481),
", Offset1UnitID:  ",CHAR(34),INDEX(SpatialOffsets[Offset 1 Unit],$A4481),CHAR(34),
", Offset2Value:  ",INDEX(SpatialOffsets[Offset 2 Value],$A4481),
", Offset2UnitID:  ",CHAR(34),INDEX(SpatialOffsets[Offset 2 Unit],$A4481),CHAR(34),
", Offset3Value:  ",INDEX(SpatialOffsets[Offset 3 Value],$A4481),
", Offset3UnitID:  ",CHAR(34),INDEX(SpatialOffsets[Offset 3 Unit],$A4481),CHAR(34),,"}")))</f>
        <v>#REF!</v>
      </c>
      <c r="O4481" t="e">
        <f>IF(COUNTA(RelatedFeatures[])=0,"", IF(INDEX(RelatedFeatures[First Sampling Feature Code],$A4481)="","",
CONCATENATE("  - &amp;RelationID",TEXT($A4481,"0000"),
" {","SamplingFeatureID:  *SamplingFeatureID",TEXT(MATCH(INDEX(RelatedFeatures[First Sampling Feature Code],$A4481),SamplingFeatures[Feature Code],0),"0000"),
", RelationshipTypeCV:  ",CHAR(34),INDEX(RelatedFeatures[Relationship Type],$A4481),CHAR(34),
", RelatedFeatureID: *SamplingFeatureID",TEXT(MATCH(INDEX(RelatedFeatures[Second Sampling Feature Code],$A4481),SamplingFeatures[Feature Code],0),"0000"),
", SpatialOffsetID:  ",IF(INDEX(RelatedFeatures[Offset Number],$A4481)="","",CONCATENATE("*SpatialOffsetID",TEXT(INDEX(RelatedFeatures[Offset Number],$A4481),"0000"))),"}")))</f>
        <v>#REF!</v>
      </c>
      <c r="P4481" t="e">
        <f>IF(INDEX(Methods[Method Type],$A4481)="","",
CONCATENATE("  - &amp;MethodID",TEXT($A4481,"0000"),
" {","MethodTypeCV:  ",CHAR(34),INDEX(Methods[Method Type],$A4481),CHAR(34),
", MethodCode:  ",CHAR(34),INDEX(Methods[Method Code],$A4481),CHAR(34),
", MethodName:  ",CHAR(34),INDEX(Methods[Method Name],$A4481),CHAR(34),
", MethodDescription:  ",CHAR(34),INDEX(Methods[Method Description],$A4481),CHAR(34),
", MethodLink:  ",CHAR(34),INDEX(Methods[Method Link],$A4481),CHAR(34),
", OrganizationID: *OrganizationID",TEXT(MATCH(INDEX(Methods[Organization Name],$A4481),Organizations[Organization Name],0),"0000"),"}"))</f>
        <v>#REF!</v>
      </c>
      <c r="Q4481" t="e">
        <f>IF(INDEX(Variables[Variable Type],$A4481)="","",
CONCATENATE("  - &amp;VariableID",TEXT($A4481,"0000"),
" {","VariableTypeCV:  ",CHAR(34),INDEX(Variables[Variable Type],$A4481),CHAR(34),
", VariableCode:  ",CHAR(34),INDEX(Variables[Variable Code],$A4481),CHAR(34),
", VariableNameCV:  ",CHAR(34),INDEX(Variables[Variable Name],$A4481),CHAR(34),
", VariableDefinition:  ",CHAR(34),INDEX(Variables[Variable Definition],$A4481),CHAR(34),
", SpecciationCV:  ",CHAR(34),INDEX(Variables[Speciation],$A4481),CHAR(34),
", NoDataValue:  ",CHAR(34),INDEX(Variables[No Data Value],$A4481),CHAR(34),"}"))</f>
        <v>#REF!</v>
      </c>
    </row>
    <row r="4482" spans="1:17" x14ac:dyDescent="0.25">
      <c r="A4482">
        <v>4479</v>
      </c>
      <c r="D4482" t="e">
        <f>IF(INDEX(People[First Name],$A4482)="","",
CONCATENATE("  - &amp;PersonID",TEXT($A4482,"0000"),
" {","PersonFirstName:  ",CHAR(34),INDEX(People[First Name],$A4482),CHAR(34),
", PersonMiddleName:  ",CHAR(34),INDEX(People[Middle Name],$A4482),CHAR(34),
", PersonLastName:  ",CHAR(34),INDEX(People[Last Name],$A4482),CHAR(34),"}"))</f>
        <v>#REF!</v>
      </c>
      <c r="E4482" t="e">
        <f>IF(INDEX(Organizations[Organization Type '[CV']],$A4482)="","",
CONCATENATE("  - &amp;OrganizationID",TEXT($A4482,"0000"),
" {","OrganizationTypeCV:  ",CHAR(34),INDEX(Organizations[Organization Type '[CV']],$A4482),CHAR(34),
", OrganizationCode:  ",CHAR(34),INDEX(Organizations[Organization Code],$A4482),CHAR(34),
", OrganizationName:  ",CHAR(34),INDEX(Organizations[Organization Name],$A4482),CHAR(34),
", OrganizationDescription:  ",CHAR(34),INDEX(Organizations[Organization Description],$A4482),CHAR(34),
", OrganizationLink:  ",CHAR(34),INDEX(Organizations[Organization Link],$A4482),CHAR(34),"}"))</f>
        <v>#REF!</v>
      </c>
      <c r="F4482" t="e">
        <f>IF(INDEX(People[First Name],$A4482)="","",
CONCATENATE("  - &amp;AffiliationID",TEXT($A4482,"0000"),
" {PersonID: *PersonID",TEXT($A4482,"0000"),
", OrganizationID: *OrganizationID",TEXT(MATCH(INDEX(People[Organization Name],$A4482),Organizations[Organization Name],0),"0000"),
", IsPrimaryOrganizationContact: , AffiliationStartDate: , AffiliationEndDate: , PrimaryPhone: ",
", PrimaryEmail: ",CHAR(34),INDEX(People[Primary Email],$A4482),CHAR(34),
", PrimaryAddress: ",CHAR(34),INDEX(People[Primary Address],$A4482),CHAR(34),
", PersonLink: }"))</f>
        <v>#REF!</v>
      </c>
      <c r="H4482" t="e">
        <f>IF(COUNTA(CitationInformation)=0,"",IF(INDEX(AuthorList[Author Name],$A4482)="","",
CONCATENATE("  - &amp;AuthorListID",TEXT($A4482,"0000"),
"  {CitationID: *CitationID0001",
", PersonID: *PersonID",TEXT(MATCH(INDEX(AuthorList[Author Name],$A4482),People[Full Name],0),"0000"),
", AuthorOrder: ",INDEX(AuthorList[Author Number],$A4482),"}")))</f>
        <v>#REF!</v>
      </c>
      <c r="K4482" t="e">
        <f>IF(INDEX(SamplingFeatures[Feature Code],$A4482)="","",
CONCATENATE("  - &amp;SamplingFeatureID",TEXT($A4482,"0000"),
" {","SamplingFeatureUUID:  ",CHAR(34),INDEX(SamplingFeatures[Sampling Feature UUID],$A4482),CHAR(34),
", SamplingFeatureTypeCV:  ",CHAR(34),INDEX(SamplingFeatures[Sampling Feature Type],$A4482),CHAR(34),
", SamplingFeatureCode:  ",CHAR(34),INDEX(SamplingFeatures[Feature Code],$A4482),CHAR(34),
", SamplingFeatureName:  ",CHAR(34),INDEX(SamplingFeatures[Feature Name],$A4482),CHAR(34),
", SamplingFeatureDescription:  ",CHAR(34),INDEX(SamplingFeatures[Feature Description],$A4482),CHAR(34),
", SamplingFeatureGeotypeCV:  ",CHAR(34),INDEX(SamplingFeatures[Feature Geo Type],$A4482),CHAR(34),
", FeatureGeometry:  ",CHAR(34),INDEX(SamplingFeatures[Feature Geometry],$A4482),CHAR(34),
", Elevation_m:  ",CHAR(34),INDEX(SamplingFeatures[Elevation_m],$A4482),CHAR(34),
", ElevationDatumCV:  ",CHAR(34),ElevationDatum,CHAR(34),"}"))</f>
        <v>#REF!</v>
      </c>
      <c r="L4482" t="e">
        <f>IF(INDEX(SamplingFeatures[Sampling Feature Type],$A4482)&lt;&gt;"Site","",
CONCATENATE("  - &amp;SiteID",TEXT(SUMPRODUCT(--($L$3:$L4481&lt;&gt;"")),"0000"),
" {","SamplingFeatureID:  *SamplingFeatureID",TEXT($A4482,"0000"),
", SiteTypeCV:  ",CHAR(34),INDEX(Sites[Site Type],$A4482),CHAR(34),
", Latitude:  ",INDEX(Sites[Latitude],$A4482),
", Longitude:  ",INDEX(Sites[Longitude],$A4482),
", SRSName:  ",CHAR(34),LatLonDatum,CHAR(34),"}"))</f>
        <v>#REF!</v>
      </c>
      <c r="M4482" t="e">
        <f>IF(INDEX(SamplingFeatures[Sampling Feature Type],$A4482)&lt;&gt;"Specimen","",
CONCATENATE("  - &amp;SpecimenID",TEXT(SUMPRODUCT(--($M$3:$M4481&lt;&gt;"")),"0000"),
" {","SamplingFeatureID:  *SamplingFeatureID",TEXT($A4482,"0000"),
", SpecimenTypeCV:  ",CHAR(34),INDEX(Specimens[Specimen Type],$A4482),CHAR(34),
", SpecimenMediumCV:  ",INDEX(Specimens[Specimen Medium],$A4482),
", IsFieldSpecimen:  ",CHAR(34),INDEX(Specimens[Is Field Specimen?],$A4482),CHAR(34),"}"))</f>
        <v>#REF!</v>
      </c>
      <c r="N4482" t="e">
        <f>IF(COUNTA(SpatialOffsets[])=0,"", IF(INDEX(SpatialOffsets[Spatial Offset Type],$A4482)="","",
CONCATENATE("  - &amp;SpatialOffsetID",TEXT($A4482,"0000"),
" {","SpatialOffsetTypeCV:  ",CHAR(34),INDEX(SpatialOffsets[Spatial Offset Type],$A4482),CHAR(34),
", Offset1Value:  ",INDEX(SpatialOffsets[Offset 1 Value],$A4482),
", Offset1UnitID:  ",CHAR(34),INDEX(SpatialOffsets[Offset 1 Unit],$A4482),CHAR(34),
", Offset2Value:  ",INDEX(SpatialOffsets[Offset 2 Value],$A4482),
", Offset2UnitID:  ",CHAR(34),INDEX(SpatialOffsets[Offset 2 Unit],$A4482),CHAR(34),
", Offset3Value:  ",INDEX(SpatialOffsets[Offset 3 Value],$A4482),
", Offset3UnitID:  ",CHAR(34),INDEX(SpatialOffsets[Offset 3 Unit],$A4482),CHAR(34),,"}")))</f>
        <v>#REF!</v>
      </c>
      <c r="O4482" t="e">
        <f>IF(COUNTA(RelatedFeatures[])=0,"", IF(INDEX(RelatedFeatures[First Sampling Feature Code],$A4482)="","",
CONCATENATE("  - &amp;RelationID",TEXT($A4482,"0000"),
" {","SamplingFeatureID:  *SamplingFeatureID",TEXT(MATCH(INDEX(RelatedFeatures[First Sampling Feature Code],$A4482),SamplingFeatures[Feature Code],0),"0000"),
", RelationshipTypeCV:  ",CHAR(34),INDEX(RelatedFeatures[Relationship Type],$A4482),CHAR(34),
", RelatedFeatureID: *SamplingFeatureID",TEXT(MATCH(INDEX(RelatedFeatures[Second Sampling Feature Code],$A4482),SamplingFeatures[Feature Code],0),"0000"),
", SpatialOffsetID:  ",IF(INDEX(RelatedFeatures[Offset Number],$A4482)="","",CONCATENATE("*SpatialOffsetID",TEXT(INDEX(RelatedFeatures[Offset Number],$A4482),"0000"))),"}")))</f>
        <v>#REF!</v>
      </c>
      <c r="P4482" t="e">
        <f>IF(INDEX(Methods[Method Type],$A4482)="","",
CONCATENATE("  - &amp;MethodID",TEXT($A4482,"0000"),
" {","MethodTypeCV:  ",CHAR(34),INDEX(Methods[Method Type],$A4482),CHAR(34),
", MethodCode:  ",CHAR(34),INDEX(Methods[Method Code],$A4482),CHAR(34),
", MethodName:  ",CHAR(34),INDEX(Methods[Method Name],$A4482),CHAR(34),
", MethodDescription:  ",CHAR(34),INDEX(Methods[Method Description],$A4482),CHAR(34),
", MethodLink:  ",CHAR(34),INDEX(Methods[Method Link],$A4482),CHAR(34),
", OrganizationID: *OrganizationID",TEXT(MATCH(INDEX(Methods[Organization Name],$A4482),Organizations[Organization Name],0),"0000"),"}"))</f>
        <v>#REF!</v>
      </c>
      <c r="Q4482" t="e">
        <f>IF(INDEX(Variables[Variable Type],$A4482)="","",
CONCATENATE("  - &amp;VariableID",TEXT($A4482,"0000"),
" {","VariableTypeCV:  ",CHAR(34),INDEX(Variables[Variable Type],$A4482),CHAR(34),
", VariableCode:  ",CHAR(34),INDEX(Variables[Variable Code],$A4482),CHAR(34),
", VariableNameCV:  ",CHAR(34),INDEX(Variables[Variable Name],$A4482),CHAR(34),
", VariableDefinition:  ",CHAR(34),INDEX(Variables[Variable Definition],$A4482),CHAR(34),
", SpecciationCV:  ",CHAR(34),INDEX(Variables[Speciation],$A4482),CHAR(34),
", NoDataValue:  ",CHAR(34),INDEX(Variables[No Data Value],$A4482),CHAR(34),"}"))</f>
        <v>#REF!</v>
      </c>
    </row>
    <row r="4483" spans="1:17" x14ac:dyDescent="0.25">
      <c r="A4483">
        <v>4480</v>
      </c>
      <c r="D4483" t="e">
        <f>IF(INDEX(People[First Name],$A4483)="","",
CONCATENATE("  - &amp;PersonID",TEXT($A4483,"0000"),
" {","PersonFirstName:  ",CHAR(34),INDEX(People[First Name],$A4483),CHAR(34),
", PersonMiddleName:  ",CHAR(34),INDEX(People[Middle Name],$A4483),CHAR(34),
", PersonLastName:  ",CHAR(34),INDEX(People[Last Name],$A4483),CHAR(34),"}"))</f>
        <v>#REF!</v>
      </c>
      <c r="E4483" t="e">
        <f>IF(INDEX(Organizations[Organization Type '[CV']],$A4483)="","",
CONCATENATE("  - &amp;OrganizationID",TEXT($A4483,"0000"),
" {","OrganizationTypeCV:  ",CHAR(34),INDEX(Organizations[Organization Type '[CV']],$A4483),CHAR(34),
", OrganizationCode:  ",CHAR(34),INDEX(Organizations[Organization Code],$A4483),CHAR(34),
", OrganizationName:  ",CHAR(34),INDEX(Organizations[Organization Name],$A4483),CHAR(34),
", OrganizationDescription:  ",CHAR(34),INDEX(Organizations[Organization Description],$A4483),CHAR(34),
", OrganizationLink:  ",CHAR(34),INDEX(Organizations[Organization Link],$A4483),CHAR(34),"}"))</f>
        <v>#REF!</v>
      </c>
      <c r="F4483" t="e">
        <f>IF(INDEX(People[First Name],$A4483)="","",
CONCATENATE("  - &amp;AffiliationID",TEXT($A4483,"0000"),
" {PersonID: *PersonID",TEXT($A4483,"0000"),
", OrganizationID: *OrganizationID",TEXT(MATCH(INDEX(People[Organization Name],$A4483),Organizations[Organization Name],0),"0000"),
", IsPrimaryOrganizationContact: , AffiliationStartDate: , AffiliationEndDate: , PrimaryPhone: ",
", PrimaryEmail: ",CHAR(34),INDEX(People[Primary Email],$A4483),CHAR(34),
", PrimaryAddress: ",CHAR(34),INDEX(People[Primary Address],$A4483),CHAR(34),
", PersonLink: }"))</f>
        <v>#REF!</v>
      </c>
      <c r="H4483" t="e">
        <f>IF(COUNTA(CitationInformation)=0,"",IF(INDEX(AuthorList[Author Name],$A4483)="","",
CONCATENATE("  - &amp;AuthorListID",TEXT($A4483,"0000"),
"  {CitationID: *CitationID0001",
", PersonID: *PersonID",TEXT(MATCH(INDEX(AuthorList[Author Name],$A4483),People[Full Name],0),"0000"),
", AuthorOrder: ",INDEX(AuthorList[Author Number],$A4483),"}")))</f>
        <v>#REF!</v>
      </c>
      <c r="K4483" t="e">
        <f>IF(INDEX(SamplingFeatures[Feature Code],$A4483)="","",
CONCATENATE("  - &amp;SamplingFeatureID",TEXT($A4483,"0000"),
" {","SamplingFeatureUUID:  ",CHAR(34),INDEX(SamplingFeatures[Sampling Feature UUID],$A4483),CHAR(34),
", SamplingFeatureTypeCV:  ",CHAR(34),INDEX(SamplingFeatures[Sampling Feature Type],$A4483),CHAR(34),
", SamplingFeatureCode:  ",CHAR(34),INDEX(SamplingFeatures[Feature Code],$A4483),CHAR(34),
", SamplingFeatureName:  ",CHAR(34),INDEX(SamplingFeatures[Feature Name],$A4483),CHAR(34),
", SamplingFeatureDescription:  ",CHAR(34),INDEX(SamplingFeatures[Feature Description],$A4483),CHAR(34),
", SamplingFeatureGeotypeCV:  ",CHAR(34),INDEX(SamplingFeatures[Feature Geo Type],$A4483),CHAR(34),
", FeatureGeometry:  ",CHAR(34),INDEX(SamplingFeatures[Feature Geometry],$A4483),CHAR(34),
", Elevation_m:  ",CHAR(34),INDEX(SamplingFeatures[Elevation_m],$A4483),CHAR(34),
", ElevationDatumCV:  ",CHAR(34),ElevationDatum,CHAR(34),"}"))</f>
        <v>#REF!</v>
      </c>
      <c r="L4483" t="e">
        <f>IF(INDEX(SamplingFeatures[Sampling Feature Type],$A4483)&lt;&gt;"Site","",
CONCATENATE("  - &amp;SiteID",TEXT(SUMPRODUCT(--($L$3:$L4482&lt;&gt;"")),"0000"),
" {","SamplingFeatureID:  *SamplingFeatureID",TEXT($A4483,"0000"),
", SiteTypeCV:  ",CHAR(34),INDEX(Sites[Site Type],$A4483),CHAR(34),
", Latitude:  ",INDEX(Sites[Latitude],$A4483),
", Longitude:  ",INDEX(Sites[Longitude],$A4483),
", SRSName:  ",CHAR(34),LatLonDatum,CHAR(34),"}"))</f>
        <v>#REF!</v>
      </c>
      <c r="M4483" t="e">
        <f>IF(INDEX(SamplingFeatures[Sampling Feature Type],$A4483)&lt;&gt;"Specimen","",
CONCATENATE("  - &amp;SpecimenID",TEXT(SUMPRODUCT(--($M$3:$M4482&lt;&gt;"")),"0000"),
" {","SamplingFeatureID:  *SamplingFeatureID",TEXT($A4483,"0000"),
", SpecimenTypeCV:  ",CHAR(34),INDEX(Specimens[Specimen Type],$A4483),CHAR(34),
", SpecimenMediumCV:  ",INDEX(Specimens[Specimen Medium],$A4483),
", IsFieldSpecimen:  ",CHAR(34),INDEX(Specimens[Is Field Specimen?],$A4483),CHAR(34),"}"))</f>
        <v>#REF!</v>
      </c>
      <c r="N4483" t="e">
        <f>IF(COUNTA(SpatialOffsets[])=0,"", IF(INDEX(SpatialOffsets[Spatial Offset Type],$A4483)="","",
CONCATENATE("  - &amp;SpatialOffsetID",TEXT($A4483,"0000"),
" {","SpatialOffsetTypeCV:  ",CHAR(34),INDEX(SpatialOffsets[Spatial Offset Type],$A4483),CHAR(34),
", Offset1Value:  ",INDEX(SpatialOffsets[Offset 1 Value],$A4483),
", Offset1UnitID:  ",CHAR(34),INDEX(SpatialOffsets[Offset 1 Unit],$A4483),CHAR(34),
", Offset2Value:  ",INDEX(SpatialOffsets[Offset 2 Value],$A4483),
", Offset2UnitID:  ",CHAR(34),INDEX(SpatialOffsets[Offset 2 Unit],$A4483),CHAR(34),
", Offset3Value:  ",INDEX(SpatialOffsets[Offset 3 Value],$A4483),
", Offset3UnitID:  ",CHAR(34),INDEX(SpatialOffsets[Offset 3 Unit],$A4483),CHAR(34),,"}")))</f>
        <v>#REF!</v>
      </c>
      <c r="O4483" t="e">
        <f>IF(COUNTA(RelatedFeatures[])=0,"", IF(INDEX(RelatedFeatures[First Sampling Feature Code],$A4483)="","",
CONCATENATE("  - &amp;RelationID",TEXT($A4483,"0000"),
" {","SamplingFeatureID:  *SamplingFeatureID",TEXT(MATCH(INDEX(RelatedFeatures[First Sampling Feature Code],$A4483),SamplingFeatures[Feature Code],0),"0000"),
", RelationshipTypeCV:  ",CHAR(34),INDEX(RelatedFeatures[Relationship Type],$A4483),CHAR(34),
", RelatedFeatureID: *SamplingFeatureID",TEXT(MATCH(INDEX(RelatedFeatures[Second Sampling Feature Code],$A4483),SamplingFeatures[Feature Code],0),"0000"),
", SpatialOffsetID:  ",IF(INDEX(RelatedFeatures[Offset Number],$A4483)="","",CONCATENATE("*SpatialOffsetID",TEXT(INDEX(RelatedFeatures[Offset Number],$A4483),"0000"))),"}")))</f>
        <v>#REF!</v>
      </c>
      <c r="P4483" t="e">
        <f>IF(INDEX(Methods[Method Type],$A4483)="","",
CONCATENATE("  - &amp;MethodID",TEXT($A4483,"0000"),
" {","MethodTypeCV:  ",CHAR(34),INDEX(Methods[Method Type],$A4483),CHAR(34),
", MethodCode:  ",CHAR(34),INDEX(Methods[Method Code],$A4483),CHAR(34),
", MethodName:  ",CHAR(34),INDEX(Methods[Method Name],$A4483),CHAR(34),
", MethodDescription:  ",CHAR(34),INDEX(Methods[Method Description],$A4483),CHAR(34),
", MethodLink:  ",CHAR(34),INDEX(Methods[Method Link],$A4483),CHAR(34),
", OrganizationID: *OrganizationID",TEXT(MATCH(INDEX(Methods[Organization Name],$A4483),Organizations[Organization Name],0),"0000"),"}"))</f>
        <v>#REF!</v>
      </c>
      <c r="Q4483" t="e">
        <f>IF(INDEX(Variables[Variable Type],$A4483)="","",
CONCATENATE("  - &amp;VariableID",TEXT($A4483,"0000"),
" {","VariableTypeCV:  ",CHAR(34),INDEX(Variables[Variable Type],$A4483),CHAR(34),
", VariableCode:  ",CHAR(34),INDEX(Variables[Variable Code],$A4483),CHAR(34),
", VariableNameCV:  ",CHAR(34),INDEX(Variables[Variable Name],$A4483),CHAR(34),
", VariableDefinition:  ",CHAR(34),INDEX(Variables[Variable Definition],$A4483),CHAR(34),
", SpecciationCV:  ",CHAR(34),INDEX(Variables[Speciation],$A4483),CHAR(34),
", NoDataValue:  ",CHAR(34),INDEX(Variables[No Data Value],$A4483),CHAR(34),"}"))</f>
        <v>#REF!</v>
      </c>
    </row>
    <row r="4484" spans="1:17" x14ac:dyDescent="0.25">
      <c r="A4484">
        <v>4481</v>
      </c>
      <c r="D4484" t="e">
        <f>IF(INDEX(People[First Name],$A4484)="","",
CONCATENATE("  - &amp;PersonID",TEXT($A4484,"0000"),
" {","PersonFirstName:  ",CHAR(34),INDEX(People[First Name],$A4484),CHAR(34),
", PersonMiddleName:  ",CHAR(34),INDEX(People[Middle Name],$A4484),CHAR(34),
", PersonLastName:  ",CHAR(34),INDEX(People[Last Name],$A4484),CHAR(34),"}"))</f>
        <v>#REF!</v>
      </c>
      <c r="E4484" t="e">
        <f>IF(INDEX(Organizations[Organization Type '[CV']],$A4484)="","",
CONCATENATE("  - &amp;OrganizationID",TEXT($A4484,"0000"),
" {","OrganizationTypeCV:  ",CHAR(34),INDEX(Organizations[Organization Type '[CV']],$A4484),CHAR(34),
", OrganizationCode:  ",CHAR(34),INDEX(Organizations[Organization Code],$A4484),CHAR(34),
", OrganizationName:  ",CHAR(34),INDEX(Organizations[Organization Name],$A4484),CHAR(34),
", OrganizationDescription:  ",CHAR(34),INDEX(Organizations[Organization Description],$A4484),CHAR(34),
", OrganizationLink:  ",CHAR(34),INDEX(Organizations[Organization Link],$A4484),CHAR(34),"}"))</f>
        <v>#REF!</v>
      </c>
      <c r="F4484" t="e">
        <f>IF(INDEX(People[First Name],$A4484)="","",
CONCATENATE("  - &amp;AffiliationID",TEXT($A4484,"0000"),
" {PersonID: *PersonID",TEXT($A4484,"0000"),
", OrganizationID: *OrganizationID",TEXT(MATCH(INDEX(People[Organization Name],$A4484),Organizations[Organization Name],0),"0000"),
", IsPrimaryOrganizationContact: , AffiliationStartDate: , AffiliationEndDate: , PrimaryPhone: ",
", PrimaryEmail: ",CHAR(34),INDEX(People[Primary Email],$A4484),CHAR(34),
", PrimaryAddress: ",CHAR(34),INDEX(People[Primary Address],$A4484),CHAR(34),
", PersonLink: }"))</f>
        <v>#REF!</v>
      </c>
      <c r="H4484" t="e">
        <f>IF(COUNTA(CitationInformation)=0,"",IF(INDEX(AuthorList[Author Name],$A4484)="","",
CONCATENATE("  - &amp;AuthorListID",TEXT($A4484,"0000"),
"  {CitationID: *CitationID0001",
", PersonID: *PersonID",TEXT(MATCH(INDEX(AuthorList[Author Name],$A4484),People[Full Name],0),"0000"),
", AuthorOrder: ",INDEX(AuthorList[Author Number],$A4484),"}")))</f>
        <v>#REF!</v>
      </c>
      <c r="K4484" t="e">
        <f>IF(INDEX(SamplingFeatures[Feature Code],$A4484)="","",
CONCATENATE("  - &amp;SamplingFeatureID",TEXT($A4484,"0000"),
" {","SamplingFeatureUUID:  ",CHAR(34),INDEX(SamplingFeatures[Sampling Feature UUID],$A4484),CHAR(34),
", SamplingFeatureTypeCV:  ",CHAR(34),INDEX(SamplingFeatures[Sampling Feature Type],$A4484),CHAR(34),
", SamplingFeatureCode:  ",CHAR(34),INDEX(SamplingFeatures[Feature Code],$A4484),CHAR(34),
", SamplingFeatureName:  ",CHAR(34),INDEX(SamplingFeatures[Feature Name],$A4484),CHAR(34),
", SamplingFeatureDescription:  ",CHAR(34),INDEX(SamplingFeatures[Feature Description],$A4484),CHAR(34),
", SamplingFeatureGeotypeCV:  ",CHAR(34),INDEX(SamplingFeatures[Feature Geo Type],$A4484),CHAR(34),
", FeatureGeometry:  ",CHAR(34),INDEX(SamplingFeatures[Feature Geometry],$A4484),CHAR(34),
", Elevation_m:  ",CHAR(34),INDEX(SamplingFeatures[Elevation_m],$A4484),CHAR(34),
", ElevationDatumCV:  ",CHAR(34),ElevationDatum,CHAR(34),"}"))</f>
        <v>#REF!</v>
      </c>
      <c r="L4484" t="e">
        <f>IF(INDEX(SamplingFeatures[Sampling Feature Type],$A4484)&lt;&gt;"Site","",
CONCATENATE("  - &amp;SiteID",TEXT(SUMPRODUCT(--($L$3:$L4483&lt;&gt;"")),"0000"),
" {","SamplingFeatureID:  *SamplingFeatureID",TEXT($A4484,"0000"),
", SiteTypeCV:  ",CHAR(34),INDEX(Sites[Site Type],$A4484),CHAR(34),
", Latitude:  ",INDEX(Sites[Latitude],$A4484),
", Longitude:  ",INDEX(Sites[Longitude],$A4484),
", SRSName:  ",CHAR(34),LatLonDatum,CHAR(34),"}"))</f>
        <v>#REF!</v>
      </c>
      <c r="M4484" t="e">
        <f>IF(INDEX(SamplingFeatures[Sampling Feature Type],$A4484)&lt;&gt;"Specimen","",
CONCATENATE("  - &amp;SpecimenID",TEXT(SUMPRODUCT(--($M$3:$M4483&lt;&gt;"")),"0000"),
" {","SamplingFeatureID:  *SamplingFeatureID",TEXT($A4484,"0000"),
", SpecimenTypeCV:  ",CHAR(34),INDEX(Specimens[Specimen Type],$A4484),CHAR(34),
", SpecimenMediumCV:  ",INDEX(Specimens[Specimen Medium],$A4484),
", IsFieldSpecimen:  ",CHAR(34),INDEX(Specimens[Is Field Specimen?],$A4484),CHAR(34),"}"))</f>
        <v>#REF!</v>
      </c>
      <c r="N4484" t="e">
        <f>IF(COUNTA(SpatialOffsets[])=0,"", IF(INDEX(SpatialOffsets[Spatial Offset Type],$A4484)="","",
CONCATENATE("  - &amp;SpatialOffsetID",TEXT($A4484,"0000"),
" {","SpatialOffsetTypeCV:  ",CHAR(34),INDEX(SpatialOffsets[Spatial Offset Type],$A4484),CHAR(34),
", Offset1Value:  ",INDEX(SpatialOffsets[Offset 1 Value],$A4484),
", Offset1UnitID:  ",CHAR(34),INDEX(SpatialOffsets[Offset 1 Unit],$A4484),CHAR(34),
", Offset2Value:  ",INDEX(SpatialOffsets[Offset 2 Value],$A4484),
", Offset2UnitID:  ",CHAR(34),INDEX(SpatialOffsets[Offset 2 Unit],$A4484),CHAR(34),
", Offset3Value:  ",INDEX(SpatialOffsets[Offset 3 Value],$A4484),
", Offset3UnitID:  ",CHAR(34),INDEX(SpatialOffsets[Offset 3 Unit],$A4484),CHAR(34),,"}")))</f>
        <v>#REF!</v>
      </c>
      <c r="O4484" t="e">
        <f>IF(COUNTA(RelatedFeatures[])=0,"", IF(INDEX(RelatedFeatures[First Sampling Feature Code],$A4484)="","",
CONCATENATE("  - &amp;RelationID",TEXT($A4484,"0000"),
" {","SamplingFeatureID:  *SamplingFeatureID",TEXT(MATCH(INDEX(RelatedFeatures[First Sampling Feature Code],$A4484),SamplingFeatures[Feature Code],0),"0000"),
", RelationshipTypeCV:  ",CHAR(34),INDEX(RelatedFeatures[Relationship Type],$A4484),CHAR(34),
", RelatedFeatureID: *SamplingFeatureID",TEXT(MATCH(INDEX(RelatedFeatures[Second Sampling Feature Code],$A4484),SamplingFeatures[Feature Code],0),"0000"),
", SpatialOffsetID:  ",IF(INDEX(RelatedFeatures[Offset Number],$A4484)="","",CONCATENATE("*SpatialOffsetID",TEXT(INDEX(RelatedFeatures[Offset Number],$A4484),"0000"))),"}")))</f>
        <v>#REF!</v>
      </c>
      <c r="P4484" t="e">
        <f>IF(INDEX(Methods[Method Type],$A4484)="","",
CONCATENATE("  - &amp;MethodID",TEXT($A4484,"0000"),
" {","MethodTypeCV:  ",CHAR(34),INDEX(Methods[Method Type],$A4484),CHAR(34),
", MethodCode:  ",CHAR(34),INDEX(Methods[Method Code],$A4484),CHAR(34),
", MethodName:  ",CHAR(34),INDEX(Methods[Method Name],$A4484),CHAR(34),
", MethodDescription:  ",CHAR(34),INDEX(Methods[Method Description],$A4484),CHAR(34),
", MethodLink:  ",CHAR(34),INDEX(Methods[Method Link],$A4484),CHAR(34),
", OrganizationID: *OrganizationID",TEXT(MATCH(INDEX(Methods[Organization Name],$A4484),Organizations[Organization Name],0),"0000"),"}"))</f>
        <v>#REF!</v>
      </c>
      <c r="Q4484" t="e">
        <f>IF(INDEX(Variables[Variable Type],$A4484)="","",
CONCATENATE("  - &amp;VariableID",TEXT($A4484,"0000"),
" {","VariableTypeCV:  ",CHAR(34),INDEX(Variables[Variable Type],$A4484),CHAR(34),
", VariableCode:  ",CHAR(34),INDEX(Variables[Variable Code],$A4484),CHAR(34),
", VariableNameCV:  ",CHAR(34),INDEX(Variables[Variable Name],$A4484),CHAR(34),
", VariableDefinition:  ",CHAR(34),INDEX(Variables[Variable Definition],$A4484),CHAR(34),
", SpecciationCV:  ",CHAR(34),INDEX(Variables[Speciation],$A4484),CHAR(34),
", NoDataValue:  ",CHAR(34),INDEX(Variables[No Data Value],$A4484),CHAR(34),"}"))</f>
        <v>#REF!</v>
      </c>
    </row>
    <row r="4485" spans="1:17" x14ac:dyDescent="0.25">
      <c r="A4485">
        <v>4482</v>
      </c>
      <c r="D4485" t="e">
        <f>IF(INDEX(People[First Name],$A4485)="","",
CONCATENATE("  - &amp;PersonID",TEXT($A4485,"0000"),
" {","PersonFirstName:  ",CHAR(34),INDEX(People[First Name],$A4485),CHAR(34),
", PersonMiddleName:  ",CHAR(34),INDEX(People[Middle Name],$A4485),CHAR(34),
", PersonLastName:  ",CHAR(34),INDEX(People[Last Name],$A4485),CHAR(34),"}"))</f>
        <v>#REF!</v>
      </c>
      <c r="E4485" t="e">
        <f>IF(INDEX(Organizations[Organization Type '[CV']],$A4485)="","",
CONCATENATE("  - &amp;OrganizationID",TEXT($A4485,"0000"),
" {","OrganizationTypeCV:  ",CHAR(34),INDEX(Organizations[Organization Type '[CV']],$A4485),CHAR(34),
", OrganizationCode:  ",CHAR(34),INDEX(Organizations[Organization Code],$A4485),CHAR(34),
", OrganizationName:  ",CHAR(34),INDEX(Organizations[Organization Name],$A4485),CHAR(34),
", OrganizationDescription:  ",CHAR(34),INDEX(Organizations[Organization Description],$A4485),CHAR(34),
", OrganizationLink:  ",CHAR(34),INDEX(Organizations[Organization Link],$A4485),CHAR(34),"}"))</f>
        <v>#REF!</v>
      </c>
      <c r="F4485" t="e">
        <f>IF(INDEX(People[First Name],$A4485)="","",
CONCATENATE("  - &amp;AffiliationID",TEXT($A4485,"0000"),
" {PersonID: *PersonID",TEXT($A4485,"0000"),
", OrganizationID: *OrganizationID",TEXT(MATCH(INDEX(People[Organization Name],$A4485),Organizations[Organization Name],0),"0000"),
", IsPrimaryOrganizationContact: , AffiliationStartDate: , AffiliationEndDate: , PrimaryPhone: ",
", PrimaryEmail: ",CHAR(34),INDEX(People[Primary Email],$A4485),CHAR(34),
", PrimaryAddress: ",CHAR(34),INDEX(People[Primary Address],$A4485),CHAR(34),
", PersonLink: }"))</f>
        <v>#REF!</v>
      </c>
      <c r="H4485" t="e">
        <f>IF(COUNTA(CitationInformation)=0,"",IF(INDEX(AuthorList[Author Name],$A4485)="","",
CONCATENATE("  - &amp;AuthorListID",TEXT($A4485,"0000"),
"  {CitationID: *CitationID0001",
", PersonID: *PersonID",TEXT(MATCH(INDEX(AuthorList[Author Name],$A4485),People[Full Name],0),"0000"),
", AuthorOrder: ",INDEX(AuthorList[Author Number],$A4485),"}")))</f>
        <v>#REF!</v>
      </c>
      <c r="K4485" t="e">
        <f>IF(INDEX(SamplingFeatures[Feature Code],$A4485)="","",
CONCATENATE("  - &amp;SamplingFeatureID",TEXT($A4485,"0000"),
" {","SamplingFeatureUUID:  ",CHAR(34),INDEX(SamplingFeatures[Sampling Feature UUID],$A4485),CHAR(34),
", SamplingFeatureTypeCV:  ",CHAR(34),INDEX(SamplingFeatures[Sampling Feature Type],$A4485),CHAR(34),
", SamplingFeatureCode:  ",CHAR(34),INDEX(SamplingFeatures[Feature Code],$A4485),CHAR(34),
", SamplingFeatureName:  ",CHAR(34),INDEX(SamplingFeatures[Feature Name],$A4485),CHAR(34),
", SamplingFeatureDescription:  ",CHAR(34),INDEX(SamplingFeatures[Feature Description],$A4485),CHAR(34),
", SamplingFeatureGeotypeCV:  ",CHAR(34),INDEX(SamplingFeatures[Feature Geo Type],$A4485),CHAR(34),
", FeatureGeometry:  ",CHAR(34),INDEX(SamplingFeatures[Feature Geometry],$A4485),CHAR(34),
", Elevation_m:  ",CHAR(34),INDEX(SamplingFeatures[Elevation_m],$A4485),CHAR(34),
", ElevationDatumCV:  ",CHAR(34),ElevationDatum,CHAR(34),"}"))</f>
        <v>#REF!</v>
      </c>
      <c r="L4485" t="e">
        <f>IF(INDEX(SamplingFeatures[Sampling Feature Type],$A4485)&lt;&gt;"Site","",
CONCATENATE("  - &amp;SiteID",TEXT(SUMPRODUCT(--($L$3:$L4484&lt;&gt;"")),"0000"),
" {","SamplingFeatureID:  *SamplingFeatureID",TEXT($A4485,"0000"),
", SiteTypeCV:  ",CHAR(34),INDEX(Sites[Site Type],$A4485),CHAR(34),
", Latitude:  ",INDEX(Sites[Latitude],$A4485),
", Longitude:  ",INDEX(Sites[Longitude],$A4485),
", SRSName:  ",CHAR(34),LatLonDatum,CHAR(34),"}"))</f>
        <v>#REF!</v>
      </c>
      <c r="M4485" t="e">
        <f>IF(INDEX(SamplingFeatures[Sampling Feature Type],$A4485)&lt;&gt;"Specimen","",
CONCATENATE("  - &amp;SpecimenID",TEXT(SUMPRODUCT(--($M$3:$M4484&lt;&gt;"")),"0000"),
" {","SamplingFeatureID:  *SamplingFeatureID",TEXT($A4485,"0000"),
", SpecimenTypeCV:  ",CHAR(34),INDEX(Specimens[Specimen Type],$A4485),CHAR(34),
", SpecimenMediumCV:  ",INDEX(Specimens[Specimen Medium],$A4485),
", IsFieldSpecimen:  ",CHAR(34),INDEX(Specimens[Is Field Specimen?],$A4485),CHAR(34),"}"))</f>
        <v>#REF!</v>
      </c>
      <c r="N4485" t="e">
        <f>IF(COUNTA(SpatialOffsets[])=0,"", IF(INDEX(SpatialOffsets[Spatial Offset Type],$A4485)="","",
CONCATENATE("  - &amp;SpatialOffsetID",TEXT($A4485,"0000"),
" {","SpatialOffsetTypeCV:  ",CHAR(34),INDEX(SpatialOffsets[Spatial Offset Type],$A4485),CHAR(34),
", Offset1Value:  ",INDEX(SpatialOffsets[Offset 1 Value],$A4485),
", Offset1UnitID:  ",CHAR(34),INDEX(SpatialOffsets[Offset 1 Unit],$A4485),CHAR(34),
", Offset2Value:  ",INDEX(SpatialOffsets[Offset 2 Value],$A4485),
", Offset2UnitID:  ",CHAR(34),INDEX(SpatialOffsets[Offset 2 Unit],$A4485),CHAR(34),
", Offset3Value:  ",INDEX(SpatialOffsets[Offset 3 Value],$A4485),
", Offset3UnitID:  ",CHAR(34),INDEX(SpatialOffsets[Offset 3 Unit],$A4485),CHAR(34),,"}")))</f>
        <v>#REF!</v>
      </c>
      <c r="O4485" t="e">
        <f>IF(COUNTA(RelatedFeatures[])=0,"", IF(INDEX(RelatedFeatures[First Sampling Feature Code],$A4485)="","",
CONCATENATE("  - &amp;RelationID",TEXT($A4485,"0000"),
" {","SamplingFeatureID:  *SamplingFeatureID",TEXT(MATCH(INDEX(RelatedFeatures[First Sampling Feature Code],$A4485),SamplingFeatures[Feature Code],0),"0000"),
", RelationshipTypeCV:  ",CHAR(34),INDEX(RelatedFeatures[Relationship Type],$A4485),CHAR(34),
", RelatedFeatureID: *SamplingFeatureID",TEXT(MATCH(INDEX(RelatedFeatures[Second Sampling Feature Code],$A4485),SamplingFeatures[Feature Code],0),"0000"),
", SpatialOffsetID:  ",IF(INDEX(RelatedFeatures[Offset Number],$A4485)="","",CONCATENATE("*SpatialOffsetID",TEXT(INDEX(RelatedFeatures[Offset Number],$A4485),"0000"))),"}")))</f>
        <v>#REF!</v>
      </c>
      <c r="P4485" t="e">
        <f>IF(INDEX(Methods[Method Type],$A4485)="","",
CONCATENATE("  - &amp;MethodID",TEXT($A4485,"0000"),
" {","MethodTypeCV:  ",CHAR(34),INDEX(Methods[Method Type],$A4485),CHAR(34),
", MethodCode:  ",CHAR(34),INDEX(Methods[Method Code],$A4485),CHAR(34),
", MethodName:  ",CHAR(34),INDEX(Methods[Method Name],$A4485),CHAR(34),
", MethodDescription:  ",CHAR(34),INDEX(Methods[Method Description],$A4485),CHAR(34),
", MethodLink:  ",CHAR(34),INDEX(Methods[Method Link],$A4485),CHAR(34),
", OrganizationID: *OrganizationID",TEXT(MATCH(INDEX(Methods[Organization Name],$A4485),Organizations[Organization Name],0),"0000"),"}"))</f>
        <v>#REF!</v>
      </c>
      <c r="Q4485" t="e">
        <f>IF(INDEX(Variables[Variable Type],$A4485)="","",
CONCATENATE("  - &amp;VariableID",TEXT($A4485,"0000"),
" {","VariableTypeCV:  ",CHAR(34),INDEX(Variables[Variable Type],$A4485),CHAR(34),
", VariableCode:  ",CHAR(34),INDEX(Variables[Variable Code],$A4485),CHAR(34),
", VariableNameCV:  ",CHAR(34),INDEX(Variables[Variable Name],$A4485),CHAR(34),
", VariableDefinition:  ",CHAR(34),INDEX(Variables[Variable Definition],$A4485),CHAR(34),
", SpecciationCV:  ",CHAR(34),INDEX(Variables[Speciation],$A4485),CHAR(34),
", NoDataValue:  ",CHAR(34),INDEX(Variables[No Data Value],$A4485),CHAR(34),"}"))</f>
        <v>#REF!</v>
      </c>
    </row>
    <row r="4486" spans="1:17" x14ac:dyDescent="0.25">
      <c r="A4486">
        <v>4483</v>
      </c>
      <c r="D4486" t="e">
        <f>IF(INDEX(People[First Name],$A4486)="","",
CONCATENATE("  - &amp;PersonID",TEXT($A4486,"0000"),
" {","PersonFirstName:  ",CHAR(34),INDEX(People[First Name],$A4486),CHAR(34),
", PersonMiddleName:  ",CHAR(34),INDEX(People[Middle Name],$A4486),CHAR(34),
", PersonLastName:  ",CHAR(34),INDEX(People[Last Name],$A4486),CHAR(34),"}"))</f>
        <v>#REF!</v>
      </c>
      <c r="E4486" t="e">
        <f>IF(INDEX(Organizations[Organization Type '[CV']],$A4486)="","",
CONCATENATE("  - &amp;OrganizationID",TEXT($A4486,"0000"),
" {","OrganizationTypeCV:  ",CHAR(34),INDEX(Organizations[Organization Type '[CV']],$A4486),CHAR(34),
", OrganizationCode:  ",CHAR(34),INDEX(Organizations[Organization Code],$A4486),CHAR(34),
", OrganizationName:  ",CHAR(34),INDEX(Organizations[Organization Name],$A4486),CHAR(34),
", OrganizationDescription:  ",CHAR(34),INDEX(Organizations[Organization Description],$A4486),CHAR(34),
", OrganizationLink:  ",CHAR(34),INDEX(Organizations[Organization Link],$A4486),CHAR(34),"}"))</f>
        <v>#REF!</v>
      </c>
      <c r="F4486" t="e">
        <f>IF(INDEX(People[First Name],$A4486)="","",
CONCATENATE("  - &amp;AffiliationID",TEXT($A4486,"0000"),
" {PersonID: *PersonID",TEXT($A4486,"0000"),
", OrganizationID: *OrganizationID",TEXT(MATCH(INDEX(People[Organization Name],$A4486),Organizations[Organization Name],0),"0000"),
", IsPrimaryOrganizationContact: , AffiliationStartDate: , AffiliationEndDate: , PrimaryPhone: ",
", PrimaryEmail: ",CHAR(34),INDEX(People[Primary Email],$A4486),CHAR(34),
", PrimaryAddress: ",CHAR(34),INDEX(People[Primary Address],$A4486),CHAR(34),
", PersonLink: }"))</f>
        <v>#REF!</v>
      </c>
      <c r="H4486" t="e">
        <f>IF(COUNTA(CitationInformation)=0,"",IF(INDEX(AuthorList[Author Name],$A4486)="","",
CONCATENATE("  - &amp;AuthorListID",TEXT($A4486,"0000"),
"  {CitationID: *CitationID0001",
", PersonID: *PersonID",TEXT(MATCH(INDEX(AuthorList[Author Name],$A4486),People[Full Name],0),"0000"),
", AuthorOrder: ",INDEX(AuthorList[Author Number],$A4486),"}")))</f>
        <v>#REF!</v>
      </c>
      <c r="K4486" t="e">
        <f>IF(INDEX(SamplingFeatures[Feature Code],$A4486)="","",
CONCATENATE("  - &amp;SamplingFeatureID",TEXT($A4486,"0000"),
" {","SamplingFeatureUUID:  ",CHAR(34),INDEX(SamplingFeatures[Sampling Feature UUID],$A4486),CHAR(34),
", SamplingFeatureTypeCV:  ",CHAR(34),INDEX(SamplingFeatures[Sampling Feature Type],$A4486),CHAR(34),
", SamplingFeatureCode:  ",CHAR(34),INDEX(SamplingFeatures[Feature Code],$A4486),CHAR(34),
", SamplingFeatureName:  ",CHAR(34),INDEX(SamplingFeatures[Feature Name],$A4486),CHAR(34),
", SamplingFeatureDescription:  ",CHAR(34),INDEX(SamplingFeatures[Feature Description],$A4486),CHAR(34),
", SamplingFeatureGeotypeCV:  ",CHAR(34),INDEX(SamplingFeatures[Feature Geo Type],$A4486),CHAR(34),
", FeatureGeometry:  ",CHAR(34),INDEX(SamplingFeatures[Feature Geometry],$A4486),CHAR(34),
", Elevation_m:  ",CHAR(34),INDEX(SamplingFeatures[Elevation_m],$A4486),CHAR(34),
", ElevationDatumCV:  ",CHAR(34),ElevationDatum,CHAR(34),"}"))</f>
        <v>#REF!</v>
      </c>
      <c r="L4486" t="e">
        <f>IF(INDEX(SamplingFeatures[Sampling Feature Type],$A4486)&lt;&gt;"Site","",
CONCATENATE("  - &amp;SiteID",TEXT(SUMPRODUCT(--($L$3:$L4485&lt;&gt;"")),"0000"),
" {","SamplingFeatureID:  *SamplingFeatureID",TEXT($A4486,"0000"),
", SiteTypeCV:  ",CHAR(34),INDEX(Sites[Site Type],$A4486),CHAR(34),
", Latitude:  ",INDEX(Sites[Latitude],$A4486),
", Longitude:  ",INDEX(Sites[Longitude],$A4486),
", SRSName:  ",CHAR(34),LatLonDatum,CHAR(34),"}"))</f>
        <v>#REF!</v>
      </c>
      <c r="M4486" t="e">
        <f>IF(INDEX(SamplingFeatures[Sampling Feature Type],$A4486)&lt;&gt;"Specimen","",
CONCATENATE("  - &amp;SpecimenID",TEXT(SUMPRODUCT(--($M$3:$M4485&lt;&gt;"")),"0000"),
" {","SamplingFeatureID:  *SamplingFeatureID",TEXT($A4486,"0000"),
", SpecimenTypeCV:  ",CHAR(34),INDEX(Specimens[Specimen Type],$A4486),CHAR(34),
", SpecimenMediumCV:  ",INDEX(Specimens[Specimen Medium],$A4486),
", IsFieldSpecimen:  ",CHAR(34),INDEX(Specimens[Is Field Specimen?],$A4486),CHAR(34),"}"))</f>
        <v>#REF!</v>
      </c>
      <c r="N4486" t="e">
        <f>IF(COUNTA(SpatialOffsets[])=0,"", IF(INDEX(SpatialOffsets[Spatial Offset Type],$A4486)="","",
CONCATENATE("  - &amp;SpatialOffsetID",TEXT($A4486,"0000"),
" {","SpatialOffsetTypeCV:  ",CHAR(34),INDEX(SpatialOffsets[Spatial Offset Type],$A4486),CHAR(34),
", Offset1Value:  ",INDEX(SpatialOffsets[Offset 1 Value],$A4486),
", Offset1UnitID:  ",CHAR(34),INDEX(SpatialOffsets[Offset 1 Unit],$A4486),CHAR(34),
", Offset2Value:  ",INDEX(SpatialOffsets[Offset 2 Value],$A4486),
", Offset2UnitID:  ",CHAR(34),INDEX(SpatialOffsets[Offset 2 Unit],$A4486),CHAR(34),
", Offset3Value:  ",INDEX(SpatialOffsets[Offset 3 Value],$A4486),
", Offset3UnitID:  ",CHAR(34),INDEX(SpatialOffsets[Offset 3 Unit],$A4486),CHAR(34),,"}")))</f>
        <v>#REF!</v>
      </c>
      <c r="O4486" t="e">
        <f>IF(COUNTA(RelatedFeatures[])=0,"", IF(INDEX(RelatedFeatures[First Sampling Feature Code],$A4486)="","",
CONCATENATE("  - &amp;RelationID",TEXT($A4486,"0000"),
" {","SamplingFeatureID:  *SamplingFeatureID",TEXT(MATCH(INDEX(RelatedFeatures[First Sampling Feature Code],$A4486),SamplingFeatures[Feature Code],0),"0000"),
", RelationshipTypeCV:  ",CHAR(34),INDEX(RelatedFeatures[Relationship Type],$A4486),CHAR(34),
", RelatedFeatureID: *SamplingFeatureID",TEXT(MATCH(INDEX(RelatedFeatures[Second Sampling Feature Code],$A4486),SamplingFeatures[Feature Code],0),"0000"),
", SpatialOffsetID:  ",IF(INDEX(RelatedFeatures[Offset Number],$A4486)="","",CONCATENATE("*SpatialOffsetID",TEXT(INDEX(RelatedFeatures[Offset Number],$A4486),"0000"))),"}")))</f>
        <v>#REF!</v>
      </c>
      <c r="P4486" t="e">
        <f>IF(INDEX(Methods[Method Type],$A4486)="","",
CONCATENATE("  - &amp;MethodID",TEXT($A4486,"0000"),
" {","MethodTypeCV:  ",CHAR(34),INDEX(Methods[Method Type],$A4486),CHAR(34),
", MethodCode:  ",CHAR(34),INDEX(Methods[Method Code],$A4486),CHAR(34),
", MethodName:  ",CHAR(34),INDEX(Methods[Method Name],$A4486),CHAR(34),
", MethodDescription:  ",CHAR(34),INDEX(Methods[Method Description],$A4486),CHAR(34),
", MethodLink:  ",CHAR(34),INDEX(Methods[Method Link],$A4486),CHAR(34),
", OrganizationID: *OrganizationID",TEXT(MATCH(INDEX(Methods[Organization Name],$A4486),Organizations[Organization Name],0),"0000"),"}"))</f>
        <v>#REF!</v>
      </c>
      <c r="Q4486" t="e">
        <f>IF(INDEX(Variables[Variable Type],$A4486)="","",
CONCATENATE("  - &amp;VariableID",TEXT($A4486,"0000"),
" {","VariableTypeCV:  ",CHAR(34),INDEX(Variables[Variable Type],$A4486),CHAR(34),
", VariableCode:  ",CHAR(34),INDEX(Variables[Variable Code],$A4486),CHAR(34),
", VariableNameCV:  ",CHAR(34),INDEX(Variables[Variable Name],$A4486),CHAR(34),
", VariableDefinition:  ",CHAR(34),INDEX(Variables[Variable Definition],$A4486),CHAR(34),
", SpecciationCV:  ",CHAR(34),INDEX(Variables[Speciation],$A4486),CHAR(34),
", NoDataValue:  ",CHAR(34),INDEX(Variables[No Data Value],$A4486),CHAR(34),"}"))</f>
        <v>#REF!</v>
      </c>
    </row>
    <row r="4487" spans="1:17" x14ac:dyDescent="0.25">
      <c r="A4487">
        <v>4484</v>
      </c>
      <c r="D4487" t="e">
        <f>IF(INDEX(People[First Name],$A4487)="","",
CONCATENATE("  - &amp;PersonID",TEXT($A4487,"0000"),
" {","PersonFirstName:  ",CHAR(34),INDEX(People[First Name],$A4487),CHAR(34),
", PersonMiddleName:  ",CHAR(34),INDEX(People[Middle Name],$A4487),CHAR(34),
", PersonLastName:  ",CHAR(34),INDEX(People[Last Name],$A4487),CHAR(34),"}"))</f>
        <v>#REF!</v>
      </c>
      <c r="E4487" t="e">
        <f>IF(INDEX(Organizations[Organization Type '[CV']],$A4487)="","",
CONCATENATE("  - &amp;OrganizationID",TEXT($A4487,"0000"),
" {","OrganizationTypeCV:  ",CHAR(34),INDEX(Organizations[Organization Type '[CV']],$A4487),CHAR(34),
", OrganizationCode:  ",CHAR(34),INDEX(Organizations[Organization Code],$A4487),CHAR(34),
", OrganizationName:  ",CHAR(34),INDEX(Organizations[Organization Name],$A4487),CHAR(34),
", OrganizationDescription:  ",CHAR(34),INDEX(Organizations[Organization Description],$A4487),CHAR(34),
", OrganizationLink:  ",CHAR(34),INDEX(Organizations[Organization Link],$A4487),CHAR(34),"}"))</f>
        <v>#REF!</v>
      </c>
      <c r="F4487" t="e">
        <f>IF(INDEX(People[First Name],$A4487)="","",
CONCATENATE("  - &amp;AffiliationID",TEXT($A4487,"0000"),
" {PersonID: *PersonID",TEXT($A4487,"0000"),
", OrganizationID: *OrganizationID",TEXT(MATCH(INDEX(People[Organization Name],$A4487),Organizations[Organization Name],0),"0000"),
", IsPrimaryOrganizationContact: , AffiliationStartDate: , AffiliationEndDate: , PrimaryPhone: ",
", PrimaryEmail: ",CHAR(34),INDEX(People[Primary Email],$A4487),CHAR(34),
", PrimaryAddress: ",CHAR(34),INDEX(People[Primary Address],$A4487),CHAR(34),
", PersonLink: }"))</f>
        <v>#REF!</v>
      </c>
      <c r="H4487" t="e">
        <f>IF(COUNTA(CitationInformation)=0,"",IF(INDEX(AuthorList[Author Name],$A4487)="","",
CONCATENATE("  - &amp;AuthorListID",TEXT($A4487,"0000"),
"  {CitationID: *CitationID0001",
", PersonID: *PersonID",TEXT(MATCH(INDEX(AuthorList[Author Name],$A4487),People[Full Name],0),"0000"),
", AuthorOrder: ",INDEX(AuthorList[Author Number],$A4487),"}")))</f>
        <v>#REF!</v>
      </c>
      <c r="K4487" t="e">
        <f>IF(INDEX(SamplingFeatures[Feature Code],$A4487)="","",
CONCATENATE("  - &amp;SamplingFeatureID",TEXT($A4487,"0000"),
" {","SamplingFeatureUUID:  ",CHAR(34),INDEX(SamplingFeatures[Sampling Feature UUID],$A4487),CHAR(34),
", SamplingFeatureTypeCV:  ",CHAR(34),INDEX(SamplingFeatures[Sampling Feature Type],$A4487),CHAR(34),
", SamplingFeatureCode:  ",CHAR(34),INDEX(SamplingFeatures[Feature Code],$A4487),CHAR(34),
", SamplingFeatureName:  ",CHAR(34),INDEX(SamplingFeatures[Feature Name],$A4487),CHAR(34),
", SamplingFeatureDescription:  ",CHAR(34),INDEX(SamplingFeatures[Feature Description],$A4487),CHAR(34),
", SamplingFeatureGeotypeCV:  ",CHAR(34),INDEX(SamplingFeatures[Feature Geo Type],$A4487),CHAR(34),
", FeatureGeometry:  ",CHAR(34),INDEX(SamplingFeatures[Feature Geometry],$A4487),CHAR(34),
", Elevation_m:  ",CHAR(34),INDEX(SamplingFeatures[Elevation_m],$A4487),CHAR(34),
", ElevationDatumCV:  ",CHAR(34),ElevationDatum,CHAR(34),"}"))</f>
        <v>#REF!</v>
      </c>
      <c r="L4487" t="e">
        <f>IF(INDEX(SamplingFeatures[Sampling Feature Type],$A4487)&lt;&gt;"Site","",
CONCATENATE("  - &amp;SiteID",TEXT(SUMPRODUCT(--($L$3:$L4486&lt;&gt;"")),"0000"),
" {","SamplingFeatureID:  *SamplingFeatureID",TEXT($A4487,"0000"),
", SiteTypeCV:  ",CHAR(34),INDEX(Sites[Site Type],$A4487),CHAR(34),
", Latitude:  ",INDEX(Sites[Latitude],$A4487),
", Longitude:  ",INDEX(Sites[Longitude],$A4487),
", SRSName:  ",CHAR(34),LatLonDatum,CHAR(34),"}"))</f>
        <v>#REF!</v>
      </c>
      <c r="M4487" t="e">
        <f>IF(INDEX(SamplingFeatures[Sampling Feature Type],$A4487)&lt;&gt;"Specimen","",
CONCATENATE("  - &amp;SpecimenID",TEXT(SUMPRODUCT(--($M$3:$M4486&lt;&gt;"")),"0000"),
" {","SamplingFeatureID:  *SamplingFeatureID",TEXT($A4487,"0000"),
", SpecimenTypeCV:  ",CHAR(34),INDEX(Specimens[Specimen Type],$A4487),CHAR(34),
", SpecimenMediumCV:  ",INDEX(Specimens[Specimen Medium],$A4487),
", IsFieldSpecimen:  ",CHAR(34),INDEX(Specimens[Is Field Specimen?],$A4487),CHAR(34),"}"))</f>
        <v>#REF!</v>
      </c>
      <c r="N4487" t="e">
        <f>IF(COUNTA(SpatialOffsets[])=0,"", IF(INDEX(SpatialOffsets[Spatial Offset Type],$A4487)="","",
CONCATENATE("  - &amp;SpatialOffsetID",TEXT($A4487,"0000"),
" {","SpatialOffsetTypeCV:  ",CHAR(34),INDEX(SpatialOffsets[Spatial Offset Type],$A4487),CHAR(34),
", Offset1Value:  ",INDEX(SpatialOffsets[Offset 1 Value],$A4487),
", Offset1UnitID:  ",CHAR(34),INDEX(SpatialOffsets[Offset 1 Unit],$A4487),CHAR(34),
", Offset2Value:  ",INDEX(SpatialOffsets[Offset 2 Value],$A4487),
", Offset2UnitID:  ",CHAR(34),INDEX(SpatialOffsets[Offset 2 Unit],$A4487),CHAR(34),
", Offset3Value:  ",INDEX(SpatialOffsets[Offset 3 Value],$A4487),
", Offset3UnitID:  ",CHAR(34),INDEX(SpatialOffsets[Offset 3 Unit],$A4487),CHAR(34),,"}")))</f>
        <v>#REF!</v>
      </c>
      <c r="O4487" t="e">
        <f>IF(COUNTA(RelatedFeatures[])=0,"", IF(INDEX(RelatedFeatures[First Sampling Feature Code],$A4487)="","",
CONCATENATE("  - &amp;RelationID",TEXT($A4487,"0000"),
" {","SamplingFeatureID:  *SamplingFeatureID",TEXT(MATCH(INDEX(RelatedFeatures[First Sampling Feature Code],$A4487),SamplingFeatures[Feature Code],0),"0000"),
", RelationshipTypeCV:  ",CHAR(34),INDEX(RelatedFeatures[Relationship Type],$A4487),CHAR(34),
", RelatedFeatureID: *SamplingFeatureID",TEXT(MATCH(INDEX(RelatedFeatures[Second Sampling Feature Code],$A4487),SamplingFeatures[Feature Code],0),"0000"),
", SpatialOffsetID:  ",IF(INDEX(RelatedFeatures[Offset Number],$A4487)="","",CONCATENATE("*SpatialOffsetID",TEXT(INDEX(RelatedFeatures[Offset Number],$A4487),"0000"))),"}")))</f>
        <v>#REF!</v>
      </c>
      <c r="P4487" t="e">
        <f>IF(INDEX(Methods[Method Type],$A4487)="","",
CONCATENATE("  - &amp;MethodID",TEXT($A4487,"0000"),
" {","MethodTypeCV:  ",CHAR(34),INDEX(Methods[Method Type],$A4487),CHAR(34),
", MethodCode:  ",CHAR(34),INDEX(Methods[Method Code],$A4487),CHAR(34),
", MethodName:  ",CHAR(34),INDEX(Methods[Method Name],$A4487),CHAR(34),
", MethodDescription:  ",CHAR(34),INDEX(Methods[Method Description],$A4487),CHAR(34),
", MethodLink:  ",CHAR(34),INDEX(Methods[Method Link],$A4487),CHAR(34),
", OrganizationID: *OrganizationID",TEXT(MATCH(INDEX(Methods[Organization Name],$A4487),Organizations[Organization Name],0),"0000"),"}"))</f>
        <v>#REF!</v>
      </c>
      <c r="Q4487" t="e">
        <f>IF(INDEX(Variables[Variable Type],$A4487)="","",
CONCATENATE("  - &amp;VariableID",TEXT($A4487,"0000"),
" {","VariableTypeCV:  ",CHAR(34),INDEX(Variables[Variable Type],$A4487),CHAR(34),
", VariableCode:  ",CHAR(34),INDEX(Variables[Variable Code],$A4487),CHAR(34),
", VariableNameCV:  ",CHAR(34),INDEX(Variables[Variable Name],$A4487),CHAR(34),
", VariableDefinition:  ",CHAR(34),INDEX(Variables[Variable Definition],$A4487),CHAR(34),
", SpecciationCV:  ",CHAR(34),INDEX(Variables[Speciation],$A4487),CHAR(34),
", NoDataValue:  ",CHAR(34),INDEX(Variables[No Data Value],$A4487),CHAR(34),"}"))</f>
        <v>#REF!</v>
      </c>
    </row>
    <row r="4488" spans="1:17" x14ac:dyDescent="0.25">
      <c r="A4488">
        <v>4485</v>
      </c>
      <c r="D4488" t="e">
        <f>IF(INDEX(People[First Name],$A4488)="","",
CONCATENATE("  - &amp;PersonID",TEXT($A4488,"0000"),
" {","PersonFirstName:  ",CHAR(34),INDEX(People[First Name],$A4488),CHAR(34),
", PersonMiddleName:  ",CHAR(34),INDEX(People[Middle Name],$A4488),CHAR(34),
", PersonLastName:  ",CHAR(34),INDEX(People[Last Name],$A4488),CHAR(34),"}"))</f>
        <v>#REF!</v>
      </c>
      <c r="E4488" t="e">
        <f>IF(INDEX(Organizations[Organization Type '[CV']],$A4488)="","",
CONCATENATE("  - &amp;OrganizationID",TEXT($A4488,"0000"),
" {","OrganizationTypeCV:  ",CHAR(34),INDEX(Organizations[Organization Type '[CV']],$A4488),CHAR(34),
", OrganizationCode:  ",CHAR(34),INDEX(Organizations[Organization Code],$A4488),CHAR(34),
", OrganizationName:  ",CHAR(34),INDEX(Organizations[Organization Name],$A4488),CHAR(34),
", OrganizationDescription:  ",CHAR(34),INDEX(Organizations[Organization Description],$A4488),CHAR(34),
", OrganizationLink:  ",CHAR(34),INDEX(Organizations[Organization Link],$A4488),CHAR(34),"}"))</f>
        <v>#REF!</v>
      </c>
      <c r="F4488" t="e">
        <f>IF(INDEX(People[First Name],$A4488)="","",
CONCATENATE("  - &amp;AffiliationID",TEXT($A4488,"0000"),
" {PersonID: *PersonID",TEXT($A4488,"0000"),
", OrganizationID: *OrganizationID",TEXT(MATCH(INDEX(People[Organization Name],$A4488),Organizations[Organization Name],0),"0000"),
", IsPrimaryOrganizationContact: , AffiliationStartDate: , AffiliationEndDate: , PrimaryPhone: ",
", PrimaryEmail: ",CHAR(34),INDEX(People[Primary Email],$A4488),CHAR(34),
", PrimaryAddress: ",CHAR(34),INDEX(People[Primary Address],$A4488),CHAR(34),
", PersonLink: }"))</f>
        <v>#REF!</v>
      </c>
      <c r="H4488" t="e">
        <f>IF(COUNTA(CitationInformation)=0,"",IF(INDEX(AuthorList[Author Name],$A4488)="","",
CONCATENATE("  - &amp;AuthorListID",TEXT($A4488,"0000"),
"  {CitationID: *CitationID0001",
", PersonID: *PersonID",TEXT(MATCH(INDEX(AuthorList[Author Name],$A4488),People[Full Name],0),"0000"),
", AuthorOrder: ",INDEX(AuthorList[Author Number],$A4488),"}")))</f>
        <v>#REF!</v>
      </c>
      <c r="K4488" t="e">
        <f>IF(INDEX(SamplingFeatures[Feature Code],$A4488)="","",
CONCATENATE("  - &amp;SamplingFeatureID",TEXT($A4488,"0000"),
" {","SamplingFeatureUUID:  ",CHAR(34),INDEX(SamplingFeatures[Sampling Feature UUID],$A4488),CHAR(34),
", SamplingFeatureTypeCV:  ",CHAR(34),INDEX(SamplingFeatures[Sampling Feature Type],$A4488),CHAR(34),
", SamplingFeatureCode:  ",CHAR(34),INDEX(SamplingFeatures[Feature Code],$A4488),CHAR(34),
", SamplingFeatureName:  ",CHAR(34),INDEX(SamplingFeatures[Feature Name],$A4488),CHAR(34),
", SamplingFeatureDescription:  ",CHAR(34),INDEX(SamplingFeatures[Feature Description],$A4488),CHAR(34),
", SamplingFeatureGeotypeCV:  ",CHAR(34),INDEX(SamplingFeatures[Feature Geo Type],$A4488),CHAR(34),
", FeatureGeometry:  ",CHAR(34),INDEX(SamplingFeatures[Feature Geometry],$A4488),CHAR(34),
", Elevation_m:  ",CHAR(34),INDEX(SamplingFeatures[Elevation_m],$A4488),CHAR(34),
", ElevationDatumCV:  ",CHAR(34),ElevationDatum,CHAR(34),"}"))</f>
        <v>#REF!</v>
      </c>
      <c r="L4488" t="e">
        <f>IF(INDEX(SamplingFeatures[Sampling Feature Type],$A4488)&lt;&gt;"Site","",
CONCATENATE("  - &amp;SiteID",TEXT(SUMPRODUCT(--($L$3:$L4487&lt;&gt;"")),"0000"),
" {","SamplingFeatureID:  *SamplingFeatureID",TEXT($A4488,"0000"),
", SiteTypeCV:  ",CHAR(34),INDEX(Sites[Site Type],$A4488),CHAR(34),
", Latitude:  ",INDEX(Sites[Latitude],$A4488),
", Longitude:  ",INDEX(Sites[Longitude],$A4488),
", SRSName:  ",CHAR(34),LatLonDatum,CHAR(34),"}"))</f>
        <v>#REF!</v>
      </c>
      <c r="M4488" t="e">
        <f>IF(INDEX(SamplingFeatures[Sampling Feature Type],$A4488)&lt;&gt;"Specimen","",
CONCATENATE("  - &amp;SpecimenID",TEXT(SUMPRODUCT(--($M$3:$M4487&lt;&gt;"")),"0000"),
" {","SamplingFeatureID:  *SamplingFeatureID",TEXT($A4488,"0000"),
", SpecimenTypeCV:  ",CHAR(34),INDEX(Specimens[Specimen Type],$A4488),CHAR(34),
", SpecimenMediumCV:  ",INDEX(Specimens[Specimen Medium],$A4488),
", IsFieldSpecimen:  ",CHAR(34),INDEX(Specimens[Is Field Specimen?],$A4488),CHAR(34),"}"))</f>
        <v>#REF!</v>
      </c>
      <c r="N4488" t="e">
        <f>IF(COUNTA(SpatialOffsets[])=0,"", IF(INDEX(SpatialOffsets[Spatial Offset Type],$A4488)="","",
CONCATENATE("  - &amp;SpatialOffsetID",TEXT($A4488,"0000"),
" {","SpatialOffsetTypeCV:  ",CHAR(34),INDEX(SpatialOffsets[Spatial Offset Type],$A4488),CHAR(34),
", Offset1Value:  ",INDEX(SpatialOffsets[Offset 1 Value],$A4488),
", Offset1UnitID:  ",CHAR(34),INDEX(SpatialOffsets[Offset 1 Unit],$A4488),CHAR(34),
", Offset2Value:  ",INDEX(SpatialOffsets[Offset 2 Value],$A4488),
", Offset2UnitID:  ",CHAR(34),INDEX(SpatialOffsets[Offset 2 Unit],$A4488),CHAR(34),
", Offset3Value:  ",INDEX(SpatialOffsets[Offset 3 Value],$A4488),
", Offset3UnitID:  ",CHAR(34),INDEX(SpatialOffsets[Offset 3 Unit],$A4488),CHAR(34),,"}")))</f>
        <v>#REF!</v>
      </c>
      <c r="O4488" t="e">
        <f>IF(COUNTA(RelatedFeatures[])=0,"", IF(INDEX(RelatedFeatures[First Sampling Feature Code],$A4488)="","",
CONCATENATE("  - &amp;RelationID",TEXT($A4488,"0000"),
" {","SamplingFeatureID:  *SamplingFeatureID",TEXT(MATCH(INDEX(RelatedFeatures[First Sampling Feature Code],$A4488),SamplingFeatures[Feature Code],0),"0000"),
", RelationshipTypeCV:  ",CHAR(34),INDEX(RelatedFeatures[Relationship Type],$A4488),CHAR(34),
", RelatedFeatureID: *SamplingFeatureID",TEXT(MATCH(INDEX(RelatedFeatures[Second Sampling Feature Code],$A4488),SamplingFeatures[Feature Code],0),"0000"),
", SpatialOffsetID:  ",IF(INDEX(RelatedFeatures[Offset Number],$A4488)="","",CONCATENATE("*SpatialOffsetID",TEXT(INDEX(RelatedFeatures[Offset Number],$A4488),"0000"))),"}")))</f>
        <v>#REF!</v>
      </c>
      <c r="P4488" t="e">
        <f>IF(INDEX(Methods[Method Type],$A4488)="","",
CONCATENATE("  - &amp;MethodID",TEXT($A4488,"0000"),
" {","MethodTypeCV:  ",CHAR(34),INDEX(Methods[Method Type],$A4488),CHAR(34),
", MethodCode:  ",CHAR(34),INDEX(Methods[Method Code],$A4488),CHAR(34),
", MethodName:  ",CHAR(34),INDEX(Methods[Method Name],$A4488),CHAR(34),
", MethodDescription:  ",CHAR(34),INDEX(Methods[Method Description],$A4488),CHAR(34),
", MethodLink:  ",CHAR(34),INDEX(Methods[Method Link],$A4488),CHAR(34),
", OrganizationID: *OrganizationID",TEXT(MATCH(INDEX(Methods[Organization Name],$A4488),Organizations[Organization Name],0),"0000"),"}"))</f>
        <v>#REF!</v>
      </c>
      <c r="Q4488" t="e">
        <f>IF(INDEX(Variables[Variable Type],$A4488)="","",
CONCATENATE("  - &amp;VariableID",TEXT($A4488,"0000"),
" {","VariableTypeCV:  ",CHAR(34),INDEX(Variables[Variable Type],$A4488),CHAR(34),
", VariableCode:  ",CHAR(34),INDEX(Variables[Variable Code],$A4488),CHAR(34),
", VariableNameCV:  ",CHAR(34),INDEX(Variables[Variable Name],$A4488),CHAR(34),
", VariableDefinition:  ",CHAR(34),INDEX(Variables[Variable Definition],$A4488),CHAR(34),
", SpecciationCV:  ",CHAR(34),INDEX(Variables[Speciation],$A4488),CHAR(34),
", NoDataValue:  ",CHAR(34),INDEX(Variables[No Data Value],$A4488),CHAR(34),"}"))</f>
        <v>#REF!</v>
      </c>
    </row>
    <row r="4489" spans="1:17" x14ac:dyDescent="0.25">
      <c r="A4489">
        <v>4486</v>
      </c>
      <c r="D4489" t="e">
        <f>IF(INDEX(People[First Name],$A4489)="","",
CONCATENATE("  - &amp;PersonID",TEXT($A4489,"0000"),
" {","PersonFirstName:  ",CHAR(34),INDEX(People[First Name],$A4489),CHAR(34),
", PersonMiddleName:  ",CHAR(34),INDEX(People[Middle Name],$A4489),CHAR(34),
", PersonLastName:  ",CHAR(34),INDEX(People[Last Name],$A4489),CHAR(34),"}"))</f>
        <v>#REF!</v>
      </c>
      <c r="E4489" t="e">
        <f>IF(INDEX(Organizations[Organization Type '[CV']],$A4489)="","",
CONCATENATE("  - &amp;OrganizationID",TEXT($A4489,"0000"),
" {","OrganizationTypeCV:  ",CHAR(34),INDEX(Organizations[Organization Type '[CV']],$A4489),CHAR(34),
", OrganizationCode:  ",CHAR(34),INDEX(Organizations[Organization Code],$A4489),CHAR(34),
", OrganizationName:  ",CHAR(34),INDEX(Organizations[Organization Name],$A4489),CHAR(34),
", OrganizationDescription:  ",CHAR(34),INDEX(Organizations[Organization Description],$A4489),CHAR(34),
", OrganizationLink:  ",CHAR(34),INDEX(Organizations[Organization Link],$A4489),CHAR(34),"}"))</f>
        <v>#REF!</v>
      </c>
      <c r="F4489" t="e">
        <f>IF(INDEX(People[First Name],$A4489)="","",
CONCATENATE("  - &amp;AffiliationID",TEXT($A4489,"0000"),
" {PersonID: *PersonID",TEXT($A4489,"0000"),
", OrganizationID: *OrganizationID",TEXT(MATCH(INDEX(People[Organization Name],$A4489),Organizations[Organization Name],0),"0000"),
", IsPrimaryOrganizationContact: , AffiliationStartDate: , AffiliationEndDate: , PrimaryPhone: ",
", PrimaryEmail: ",CHAR(34),INDEX(People[Primary Email],$A4489),CHAR(34),
", PrimaryAddress: ",CHAR(34),INDEX(People[Primary Address],$A4489),CHAR(34),
", PersonLink: }"))</f>
        <v>#REF!</v>
      </c>
      <c r="H4489" t="e">
        <f>IF(COUNTA(CitationInformation)=0,"",IF(INDEX(AuthorList[Author Name],$A4489)="","",
CONCATENATE("  - &amp;AuthorListID",TEXT($A4489,"0000"),
"  {CitationID: *CitationID0001",
", PersonID: *PersonID",TEXT(MATCH(INDEX(AuthorList[Author Name],$A4489),People[Full Name],0),"0000"),
", AuthorOrder: ",INDEX(AuthorList[Author Number],$A4489),"}")))</f>
        <v>#REF!</v>
      </c>
      <c r="K4489" t="e">
        <f>IF(INDEX(SamplingFeatures[Feature Code],$A4489)="","",
CONCATENATE("  - &amp;SamplingFeatureID",TEXT($A4489,"0000"),
" {","SamplingFeatureUUID:  ",CHAR(34),INDEX(SamplingFeatures[Sampling Feature UUID],$A4489),CHAR(34),
", SamplingFeatureTypeCV:  ",CHAR(34),INDEX(SamplingFeatures[Sampling Feature Type],$A4489),CHAR(34),
", SamplingFeatureCode:  ",CHAR(34),INDEX(SamplingFeatures[Feature Code],$A4489),CHAR(34),
", SamplingFeatureName:  ",CHAR(34),INDEX(SamplingFeatures[Feature Name],$A4489),CHAR(34),
", SamplingFeatureDescription:  ",CHAR(34),INDEX(SamplingFeatures[Feature Description],$A4489),CHAR(34),
", SamplingFeatureGeotypeCV:  ",CHAR(34),INDEX(SamplingFeatures[Feature Geo Type],$A4489),CHAR(34),
", FeatureGeometry:  ",CHAR(34),INDEX(SamplingFeatures[Feature Geometry],$A4489),CHAR(34),
", Elevation_m:  ",CHAR(34),INDEX(SamplingFeatures[Elevation_m],$A4489),CHAR(34),
", ElevationDatumCV:  ",CHAR(34),ElevationDatum,CHAR(34),"}"))</f>
        <v>#REF!</v>
      </c>
      <c r="L4489" t="e">
        <f>IF(INDEX(SamplingFeatures[Sampling Feature Type],$A4489)&lt;&gt;"Site","",
CONCATENATE("  - &amp;SiteID",TEXT(SUMPRODUCT(--($L$3:$L4488&lt;&gt;"")),"0000"),
" {","SamplingFeatureID:  *SamplingFeatureID",TEXT($A4489,"0000"),
", SiteTypeCV:  ",CHAR(34),INDEX(Sites[Site Type],$A4489),CHAR(34),
", Latitude:  ",INDEX(Sites[Latitude],$A4489),
", Longitude:  ",INDEX(Sites[Longitude],$A4489),
", SRSName:  ",CHAR(34),LatLonDatum,CHAR(34),"}"))</f>
        <v>#REF!</v>
      </c>
      <c r="M4489" t="e">
        <f>IF(INDEX(SamplingFeatures[Sampling Feature Type],$A4489)&lt;&gt;"Specimen","",
CONCATENATE("  - &amp;SpecimenID",TEXT(SUMPRODUCT(--($M$3:$M4488&lt;&gt;"")),"0000"),
" {","SamplingFeatureID:  *SamplingFeatureID",TEXT($A4489,"0000"),
", SpecimenTypeCV:  ",CHAR(34),INDEX(Specimens[Specimen Type],$A4489),CHAR(34),
", SpecimenMediumCV:  ",INDEX(Specimens[Specimen Medium],$A4489),
", IsFieldSpecimen:  ",CHAR(34),INDEX(Specimens[Is Field Specimen?],$A4489),CHAR(34),"}"))</f>
        <v>#REF!</v>
      </c>
      <c r="N4489" t="e">
        <f>IF(COUNTA(SpatialOffsets[])=0,"", IF(INDEX(SpatialOffsets[Spatial Offset Type],$A4489)="","",
CONCATENATE("  - &amp;SpatialOffsetID",TEXT($A4489,"0000"),
" {","SpatialOffsetTypeCV:  ",CHAR(34),INDEX(SpatialOffsets[Spatial Offset Type],$A4489),CHAR(34),
", Offset1Value:  ",INDEX(SpatialOffsets[Offset 1 Value],$A4489),
", Offset1UnitID:  ",CHAR(34),INDEX(SpatialOffsets[Offset 1 Unit],$A4489),CHAR(34),
", Offset2Value:  ",INDEX(SpatialOffsets[Offset 2 Value],$A4489),
", Offset2UnitID:  ",CHAR(34),INDEX(SpatialOffsets[Offset 2 Unit],$A4489),CHAR(34),
", Offset3Value:  ",INDEX(SpatialOffsets[Offset 3 Value],$A4489),
", Offset3UnitID:  ",CHAR(34),INDEX(SpatialOffsets[Offset 3 Unit],$A4489),CHAR(34),,"}")))</f>
        <v>#REF!</v>
      </c>
      <c r="O4489" t="e">
        <f>IF(COUNTA(RelatedFeatures[])=0,"", IF(INDEX(RelatedFeatures[First Sampling Feature Code],$A4489)="","",
CONCATENATE("  - &amp;RelationID",TEXT($A4489,"0000"),
" {","SamplingFeatureID:  *SamplingFeatureID",TEXT(MATCH(INDEX(RelatedFeatures[First Sampling Feature Code],$A4489),SamplingFeatures[Feature Code],0),"0000"),
", RelationshipTypeCV:  ",CHAR(34),INDEX(RelatedFeatures[Relationship Type],$A4489),CHAR(34),
", RelatedFeatureID: *SamplingFeatureID",TEXT(MATCH(INDEX(RelatedFeatures[Second Sampling Feature Code],$A4489),SamplingFeatures[Feature Code],0),"0000"),
", SpatialOffsetID:  ",IF(INDEX(RelatedFeatures[Offset Number],$A4489)="","",CONCATENATE("*SpatialOffsetID",TEXT(INDEX(RelatedFeatures[Offset Number],$A4489),"0000"))),"}")))</f>
        <v>#REF!</v>
      </c>
      <c r="P4489" t="e">
        <f>IF(INDEX(Methods[Method Type],$A4489)="","",
CONCATENATE("  - &amp;MethodID",TEXT($A4489,"0000"),
" {","MethodTypeCV:  ",CHAR(34),INDEX(Methods[Method Type],$A4489),CHAR(34),
", MethodCode:  ",CHAR(34),INDEX(Methods[Method Code],$A4489),CHAR(34),
", MethodName:  ",CHAR(34),INDEX(Methods[Method Name],$A4489),CHAR(34),
", MethodDescription:  ",CHAR(34),INDEX(Methods[Method Description],$A4489),CHAR(34),
", MethodLink:  ",CHAR(34),INDEX(Methods[Method Link],$A4489),CHAR(34),
", OrganizationID: *OrganizationID",TEXT(MATCH(INDEX(Methods[Organization Name],$A4489),Organizations[Organization Name],0),"0000"),"}"))</f>
        <v>#REF!</v>
      </c>
      <c r="Q4489" t="e">
        <f>IF(INDEX(Variables[Variable Type],$A4489)="","",
CONCATENATE("  - &amp;VariableID",TEXT($A4489,"0000"),
" {","VariableTypeCV:  ",CHAR(34),INDEX(Variables[Variable Type],$A4489),CHAR(34),
", VariableCode:  ",CHAR(34),INDEX(Variables[Variable Code],$A4489),CHAR(34),
", VariableNameCV:  ",CHAR(34),INDEX(Variables[Variable Name],$A4489),CHAR(34),
", VariableDefinition:  ",CHAR(34),INDEX(Variables[Variable Definition],$A4489),CHAR(34),
", SpecciationCV:  ",CHAR(34),INDEX(Variables[Speciation],$A4489),CHAR(34),
", NoDataValue:  ",CHAR(34),INDEX(Variables[No Data Value],$A4489),CHAR(34),"}"))</f>
        <v>#REF!</v>
      </c>
    </row>
    <row r="4490" spans="1:17" x14ac:dyDescent="0.25">
      <c r="A4490">
        <v>4487</v>
      </c>
      <c r="D4490" t="e">
        <f>IF(INDEX(People[First Name],$A4490)="","",
CONCATENATE("  - &amp;PersonID",TEXT($A4490,"0000"),
" {","PersonFirstName:  ",CHAR(34),INDEX(People[First Name],$A4490),CHAR(34),
", PersonMiddleName:  ",CHAR(34),INDEX(People[Middle Name],$A4490),CHAR(34),
", PersonLastName:  ",CHAR(34),INDEX(People[Last Name],$A4490),CHAR(34),"}"))</f>
        <v>#REF!</v>
      </c>
      <c r="E4490" t="e">
        <f>IF(INDEX(Organizations[Organization Type '[CV']],$A4490)="","",
CONCATENATE("  - &amp;OrganizationID",TEXT($A4490,"0000"),
" {","OrganizationTypeCV:  ",CHAR(34),INDEX(Organizations[Organization Type '[CV']],$A4490),CHAR(34),
", OrganizationCode:  ",CHAR(34),INDEX(Organizations[Organization Code],$A4490),CHAR(34),
", OrganizationName:  ",CHAR(34),INDEX(Organizations[Organization Name],$A4490),CHAR(34),
", OrganizationDescription:  ",CHAR(34),INDEX(Organizations[Organization Description],$A4490),CHAR(34),
", OrganizationLink:  ",CHAR(34),INDEX(Organizations[Organization Link],$A4490),CHAR(34),"}"))</f>
        <v>#REF!</v>
      </c>
      <c r="F4490" t="e">
        <f>IF(INDEX(People[First Name],$A4490)="","",
CONCATENATE("  - &amp;AffiliationID",TEXT($A4490,"0000"),
" {PersonID: *PersonID",TEXT($A4490,"0000"),
", OrganizationID: *OrganizationID",TEXT(MATCH(INDEX(People[Organization Name],$A4490),Organizations[Organization Name],0),"0000"),
", IsPrimaryOrganizationContact: , AffiliationStartDate: , AffiliationEndDate: , PrimaryPhone: ",
", PrimaryEmail: ",CHAR(34),INDEX(People[Primary Email],$A4490),CHAR(34),
", PrimaryAddress: ",CHAR(34),INDEX(People[Primary Address],$A4490),CHAR(34),
", PersonLink: }"))</f>
        <v>#REF!</v>
      </c>
      <c r="H4490" t="e">
        <f>IF(COUNTA(CitationInformation)=0,"",IF(INDEX(AuthorList[Author Name],$A4490)="","",
CONCATENATE("  - &amp;AuthorListID",TEXT($A4490,"0000"),
"  {CitationID: *CitationID0001",
", PersonID: *PersonID",TEXT(MATCH(INDEX(AuthorList[Author Name],$A4490),People[Full Name],0),"0000"),
", AuthorOrder: ",INDEX(AuthorList[Author Number],$A4490),"}")))</f>
        <v>#REF!</v>
      </c>
      <c r="K4490" t="e">
        <f>IF(INDEX(SamplingFeatures[Feature Code],$A4490)="","",
CONCATENATE("  - &amp;SamplingFeatureID",TEXT($A4490,"0000"),
" {","SamplingFeatureUUID:  ",CHAR(34),INDEX(SamplingFeatures[Sampling Feature UUID],$A4490),CHAR(34),
", SamplingFeatureTypeCV:  ",CHAR(34),INDEX(SamplingFeatures[Sampling Feature Type],$A4490),CHAR(34),
", SamplingFeatureCode:  ",CHAR(34),INDEX(SamplingFeatures[Feature Code],$A4490),CHAR(34),
", SamplingFeatureName:  ",CHAR(34),INDEX(SamplingFeatures[Feature Name],$A4490),CHAR(34),
", SamplingFeatureDescription:  ",CHAR(34),INDEX(SamplingFeatures[Feature Description],$A4490),CHAR(34),
", SamplingFeatureGeotypeCV:  ",CHAR(34),INDEX(SamplingFeatures[Feature Geo Type],$A4490),CHAR(34),
", FeatureGeometry:  ",CHAR(34),INDEX(SamplingFeatures[Feature Geometry],$A4490),CHAR(34),
", Elevation_m:  ",CHAR(34),INDEX(SamplingFeatures[Elevation_m],$A4490),CHAR(34),
", ElevationDatumCV:  ",CHAR(34),ElevationDatum,CHAR(34),"}"))</f>
        <v>#REF!</v>
      </c>
      <c r="L4490" t="e">
        <f>IF(INDEX(SamplingFeatures[Sampling Feature Type],$A4490)&lt;&gt;"Site","",
CONCATENATE("  - &amp;SiteID",TEXT(SUMPRODUCT(--($L$3:$L4489&lt;&gt;"")),"0000"),
" {","SamplingFeatureID:  *SamplingFeatureID",TEXT($A4490,"0000"),
", SiteTypeCV:  ",CHAR(34),INDEX(Sites[Site Type],$A4490),CHAR(34),
", Latitude:  ",INDEX(Sites[Latitude],$A4490),
", Longitude:  ",INDEX(Sites[Longitude],$A4490),
", SRSName:  ",CHAR(34),LatLonDatum,CHAR(34),"}"))</f>
        <v>#REF!</v>
      </c>
      <c r="M4490" t="e">
        <f>IF(INDEX(SamplingFeatures[Sampling Feature Type],$A4490)&lt;&gt;"Specimen","",
CONCATENATE("  - &amp;SpecimenID",TEXT(SUMPRODUCT(--($M$3:$M4489&lt;&gt;"")),"0000"),
" {","SamplingFeatureID:  *SamplingFeatureID",TEXT($A4490,"0000"),
", SpecimenTypeCV:  ",CHAR(34),INDEX(Specimens[Specimen Type],$A4490),CHAR(34),
", SpecimenMediumCV:  ",INDEX(Specimens[Specimen Medium],$A4490),
", IsFieldSpecimen:  ",CHAR(34),INDEX(Specimens[Is Field Specimen?],$A4490),CHAR(34),"}"))</f>
        <v>#REF!</v>
      </c>
      <c r="N4490" t="e">
        <f>IF(COUNTA(SpatialOffsets[])=0,"", IF(INDEX(SpatialOffsets[Spatial Offset Type],$A4490)="","",
CONCATENATE("  - &amp;SpatialOffsetID",TEXT($A4490,"0000"),
" {","SpatialOffsetTypeCV:  ",CHAR(34),INDEX(SpatialOffsets[Spatial Offset Type],$A4490),CHAR(34),
", Offset1Value:  ",INDEX(SpatialOffsets[Offset 1 Value],$A4490),
", Offset1UnitID:  ",CHAR(34),INDEX(SpatialOffsets[Offset 1 Unit],$A4490),CHAR(34),
", Offset2Value:  ",INDEX(SpatialOffsets[Offset 2 Value],$A4490),
", Offset2UnitID:  ",CHAR(34),INDEX(SpatialOffsets[Offset 2 Unit],$A4490),CHAR(34),
", Offset3Value:  ",INDEX(SpatialOffsets[Offset 3 Value],$A4490),
", Offset3UnitID:  ",CHAR(34),INDEX(SpatialOffsets[Offset 3 Unit],$A4490),CHAR(34),,"}")))</f>
        <v>#REF!</v>
      </c>
      <c r="O4490" t="e">
        <f>IF(COUNTA(RelatedFeatures[])=0,"", IF(INDEX(RelatedFeatures[First Sampling Feature Code],$A4490)="","",
CONCATENATE("  - &amp;RelationID",TEXT($A4490,"0000"),
" {","SamplingFeatureID:  *SamplingFeatureID",TEXT(MATCH(INDEX(RelatedFeatures[First Sampling Feature Code],$A4490),SamplingFeatures[Feature Code],0),"0000"),
", RelationshipTypeCV:  ",CHAR(34),INDEX(RelatedFeatures[Relationship Type],$A4490),CHAR(34),
", RelatedFeatureID: *SamplingFeatureID",TEXT(MATCH(INDEX(RelatedFeatures[Second Sampling Feature Code],$A4490),SamplingFeatures[Feature Code],0),"0000"),
", SpatialOffsetID:  ",IF(INDEX(RelatedFeatures[Offset Number],$A4490)="","",CONCATENATE("*SpatialOffsetID",TEXT(INDEX(RelatedFeatures[Offset Number],$A4490),"0000"))),"}")))</f>
        <v>#REF!</v>
      </c>
      <c r="P4490" t="e">
        <f>IF(INDEX(Methods[Method Type],$A4490)="","",
CONCATENATE("  - &amp;MethodID",TEXT($A4490,"0000"),
" {","MethodTypeCV:  ",CHAR(34),INDEX(Methods[Method Type],$A4490),CHAR(34),
", MethodCode:  ",CHAR(34),INDEX(Methods[Method Code],$A4490),CHAR(34),
", MethodName:  ",CHAR(34),INDEX(Methods[Method Name],$A4490),CHAR(34),
", MethodDescription:  ",CHAR(34),INDEX(Methods[Method Description],$A4490),CHAR(34),
", MethodLink:  ",CHAR(34),INDEX(Methods[Method Link],$A4490),CHAR(34),
", OrganizationID: *OrganizationID",TEXT(MATCH(INDEX(Methods[Organization Name],$A4490),Organizations[Organization Name],0),"0000"),"}"))</f>
        <v>#REF!</v>
      </c>
      <c r="Q4490" t="e">
        <f>IF(INDEX(Variables[Variable Type],$A4490)="","",
CONCATENATE("  - &amp;VariableID",TEXT($A4490,"0000"),
" {","VariableTypeCV:  ",CHAR(34),INDEX(Variables[Variable Type],$A4490),CHAR(34),
", VariableCode:  ",CHAR(34),INDEX(Variables[Variable Code],$A4490),CHAR(34),
", VariableNameCV:  ",CHAR(34),INDEX(Variables[Variable Name],$A4490),CHAR(34),
", VariableDefinition:  ",CHAR(34),INDEX(Variables[Variable Definition],$A4490),CHAR(34),
", SpecciationCV:  ",CHAR(34),INDEX(Variables[Speciation],$A4490),CHAR(34),
", NoDataValue:  ",CHAR(34),INDEX(Variables[No Data Value],$A4490),CHAR(34),"}"))</f>
        <v>#REF!</v>
      </c>
    </row>
    <row r="4491" spans="1:17" x14ac:dyDescent="0.25">
      <c r="A4491">
        <v>4488</v>
      </c>
      <c r="D4491" t="e">
        <f>IF(INDEX(People[First Name],$A4491)="","",
CONCATENATE("  - &amp;PersonID",TEXT($A4491,"0000"),
" {","PersonFirstName:  ",CHAR(34),INDEX(People[First Name],$A4491),CHAR(34),
", PersonMiddleName:  ",CHAR(34),INDEX(People[Middle Name],$A4491),CHAR(34),
", PersonLastName:  ",CHAR(34),INDEX(People[Last Name],$A4491),CHAR(34),"}"))</f>
        <v>#REF!</v>
      </c>
      <c r="E4491" t="e">
        <f>IF(INDEX(Organizations[Organization Type '[CV']],$A4491)="","",
CONCATENATE("  - &amp;OrganizationID",TEXT($A4491,"0000"),
" {","OrganizationTypeCV:  ",CHAR(34),INDEX(Organizations[Organization Type '[CV']],$A4491),CHAR(34),
", OrganizationCode:  ",CHAR(34),INDEX(Organizations[Organization Code],$A4491),CHAR(34),
", OrganizationName:  ",CHAR(34),INDEX(Organizations[Organization Name],$A4491),CHAR(34),
", OrganizationDescription:  ",CHAR(34),INDEX(Organizations[Organization Description],$A4491),CHAR(34),
", OrganizationLink:  ",CHAR(34),INDEX(Organizations[Organization Link],$A4491),CHAR(34),"}"))</f>
        <v>#REF!</v>
      </c>
      <c r="F4491" t="e">
        <f>IF(INDEX(People[First Name],$A4491)="","",
CONCATENATE("  - &amp;AffiliationID",TEXT($A4491,"0000"),
" {PersonID: *PersonID",TEXT($A4491,"0000"),
", OrganizationID: *OrganizationID",TEXT(MATCH(INDEX(People[Organization Name],$A4491),Organizations[Organization Name],0),"0000"),
", IsPrimaryOrganizationContact: , AffiliationStartDate: , AffiliationEndDate: , PrimaryPhone: ",
", PrimaryEmail: ",CHAR(34),INDEX(People[Primary Email],$A4491),CHAR(34),
", PrimaryAddress: ",CHAR(34),INDEX(People[Primary Address],$A4491),CHAR(34),
", PersonLink: }"))</f>
        <v>#REF!</v>
      </c>
      <c r="H4491" t="e">
        <f>IF(COUNTA(CitationInformation)=0,"",IF(INDEX(AuthorList[Author Name],$A4491)="","",
CONCATENATE("  - &amp;AuthorListID",TEXT($A4491,"0000"),
"  {CitationID: *CitationID0001",
", PersonID: *PersonID",TEXT(MATCH(INDEX(AuthorList[Author Name],$A4491),People[Full Name],0),"0000"),
", AuthorOrder: ",INDEX(AuthorList[Author Number],$A4491),"}")))</f>
        <v>#REF!</v>
      </c>
      <c r="K4491" t="e">
        <f>IF(INDEX(SamplingFeatures[Feature Code],$A4491)="","",
CONCATENATE("  - &amp;SamplingFeatureID",TEXT($A4491,"0000"),
" {","SamplingFeatureUUID:  ",CHAR(34),INDEX(SamplingFeatures[Sampling Feature UUID],$A4491),CHAR(34),
", SamplingFeatureTypeCV:  ",CHAR(34),INDEX(SamplingFeatures[Sampling Feature Type],$A4491),CHAR(34),
", SamplingFeatureCode:  ",CHAR(34),INDEX(SamplingFeatures[Feature Code],$A4491),CHAR(34),
", SamplingFeatureName:  ",CHAR(34),INDEX(SamplingFeatures[Feature Name],$A4491),CHAR(34),
", SamplingFeatureDescription:  ",CHAR(34),INDEX(SamplingFeatures[Feature Description],$A4491),CHAR(34),
", SamplingFeatureGeotypeCV:  ",CHAR(34),INDEX(SamplingFeatures[Feature Geo Type],$A4491),CHAR(34),
", FeatureGeometry:  ",CHAR(34),INDEX(SamplingFeatures[Feature Geometry],$A4491),CHAR(34),
", Elevation_m:  ",CHAR(34),INDEX(SamplingFeatures[Elevation_m],$A4491),CHAR(34),
", ElevationDatumCV:  ",CHAR(34),ElevationDatum,CHAR(34),"}"))</f>
        <v>#REF!</v>
      </c>
      <c r="L4491" t="e">
        <f>IF(INDEX(SamplingFeatures[Sampling Feature Type],$A4491)&lt;&gt;"Site","",
CONCATENATE("  - &amp;SiteID",TEXT(SUMPRODUCT(--($L$3:$L4490&lt;&gt;"")),"0000"),
" {","SamplingFeatureID:  *SamplingFeatureID",TEXT($A4491,"0000"),
", SiteTypeCV:  ",CHAR(34),INDEX(Sites[Site Type],$A4491),CHAR(34),
", Latitude:  ",INDEX(Sites[Latitude],$A4491),
", Longitude:  ",INDEX(Sites[Longitude],$A4491),
", SRSName:  ",CHAR(34),LatLonDatum,CHAR(34),"}"))</f>
        <v>#REF!</v>
      </c>
      <c r="M4491" t="e">
        <f>IF(INDEX(SamplingFeatures[Sampling Feature Type],$A4491)&lt;&gt;"Specimen","",
CONCATENATE("  - &amp;SpecimenID",TEXT(SUMPRODUCT(--($M$3:$M4490&lt;&gt;"")),"0000"),
" {","SamplingFeatureID:  *SamplingFeatureID",TEXT($A4491,"0000"),
", SpecimenTypeCV:  ",CHAR(34),INDEX(Specimens[Specimen Type],$A4491),CHAR(34),
", SpecimenMediumCV:  ",INDEX(Specimens[Specimen Medium],$A4491),
", IsFieldSpecimen:  ",CHAR(34),INDEX(Specimens[Is Field Specimen?],$A4491),CHAR(34),"}"))</f>
        <v>#REF!</v>
      </c>
      <c r="N4491" t="e">
        <f>IF(COUNTA(SpatialOffsets[])=0,"", IF(INDEX(SpatialOffsets[Spatial Offset Type],$A4491)="","",
CONCATENATE("  - &amp;SpatialOffsetID",TEXT($A4491,"0000"),
" {","SpatialOffsetTypeCV:  ",CHAR(34),INDEX(SpatialOffsets[Spatial Offset Type],$A4491),CHAR(34),
", Offset1Value:  ",INDEX(SpatialOffsets[Offset 1 Value],$A4491),
", Offset1UnitID:  ",CHAR(34),INDEX(SpatialOffsets[Offset 1 Unit],$A4491),CHAR(34),
", Offset2Value:  ",INDEX(SpatialOffsets[Offset 2 Value],$A4491),
", Offset2UnitID:  ",CHAR(34),INDEX(SpatialOffsets[Offset 2 Unit],$A4491),CHAR(34),
", Offset3Value:  ",INDEX(SpatialOffsets[Offset 3 Value],$A4491),
", Offset3UnitID:  ",CHAR(34),INDEX(SpatialOffsets[Offset 3 Unit],$A4491),CHAR(34),,"}")))</f>
        <v>#REF!</v>
      </c>
      <c r="O4491" t="e">
        <f>IF(COUNTA(RelatedFeatures[])=0,"", IF(INDEX(RelatedFeatures[First Sampling Feature Code],$A4491)="","",
CONCATENATE("  - &amp;RelationID",TEXT($A4491,"0000"),
" {","SamplingFeatureID:  *SamplingFeatureID",TEXT(MATCH(INDEX(RelatedFeatures[First Sampling Feature Code],$A4491),SamplingFeatures[Feature Code],0),"0000"),
", RelationshipTypeCV:  ",CHAR(34),INDEX(RelatedFeatures[Relationship Type],$A4491),CHAR(34),
", RelatedFeatureID: *SamplingFeatureID",TEXT(MATCH(INDEX(RelatedFeatures[Second Sampling Feature Code],$A4491),SamplingFeatures[Feature Code],0),"0000"),
", SpatialOffsetID:  ",IF(INDEX(RelatedFeatures[Offset Number],$A4491)="","",CONCATENATE("*SpatialOffsetID",TEXT(INDEX(RelatedFeatures[Offset Number],$A4491),"0000"))),"}")))</f>
        <v>#REF!</v>
      </c>
      <c r="P4491" t="e">
        <f>IF(INDEX(Methods[Method Type],$A4491)="","",
CONCATENATE("  - &amp;MethodID",TEXT($A4491,"0000"),
" {","MethodTypeCV:  ",CHAR(34),INDEX(Methods[Method Type],$A4491),CHAR(34),
", MethodCode:  ",CHAR(34),INDEX(Methods[Method Code],$A4491),CHAR(34),
", MethodName:  ",CHAR(34),INDEX(Methods[Method Name],$A4491),CHAR(34),
", MethodDescription:  ",CHAR(34),INDEX(Methods[Method Description],$A4491),CHAR(34),
", MethodLink:  ",CHAR(34),INDEX(Methods[Method Link],$A4491),CHAR(34),
", OrganizationID: *OrganizationID",TEXT(MATCH(INDEX(Methods[Organization Name],$A4491),Organizations[Organization Name],0),"0000"),"}"))</f>
        <v>#REF!</v>
      </c>
      <c r="Q4491" t="e">
        <f>IF(INDEX(Variables[Variable Type],$A4491)="","",
CONCATENATE("  - &amp;VariableID",TEXT($A4491,"0000"),
" {","VariableTypeCV:  ",CHAR(34),INDEX(Variables[Variable Type],$A4491),CHAR(34),
", VariableCode:  ",CHAR(34),INDEX(Variables[Variable Code],$A4491),CHAR(34),
", VariableNameCV:  ",CHAR(34),INDEX(Variables[Variable Name],$A4491),CHAR(34),
", VariableDefinition:  ",CHAR(34),INDEX(Variables[Variable Definition],$A4491),CHAR(34),
", SpecciationCV:  ",CHAR(34),INDEX(Variables[Speciation],$A4491),CHAR(34),
", NoDataValue:  ",CHAR(34),INDEX(Variables[No Data Value],$A4491),CHAR(34),"}"))</f>
        <v>#REF!</v>
      </c>
    </row>
    <row r="4492" spans="1:17" x14ac:dyDescent="0.25">
      <c r="A4492">
        <v>4489</v>
      </c>
      <c r="D4492" t="e">
        <f>IF(INDEX(People[First Name],$A4492)="","",
CONCATENATE("  - &amp;PersonID",TEXT($A4492,"0000"),
" {","PersonFirstName:  ",CHAR(34),INDEX(People[First Name],$A4492),CHAR(34),
", PersonMiddleName:  ",CHAR(34),INDEX(People[Middle Name],$A4492),CHAR(34),
", PersonLastName:  ",CHAR(34),INDEX(People[Last Name],$A4492),CHAR(34),"}"))</f>
        <v>#REF!</v>
      </c>
      <c r="E4492" t="e">
        <f>IF(INDEX(Organizations[Organization Type '[CV']],$A4492)="","",
CONCATENATE("  - &amp;OrganizationID",TEXT($A4492,"0000"),
" {","OrganizationTypeCV:  ",CHAR(34),INDEX(Organizations[Organization Type '[CV']],$A4492),CHAR(34),
", OrganizationCode:  ",CHAR(34),INDEX(Organizations[Organization Code],$A4492),CHAR(34),
", OrganizationName:  ",CHAR(34),INDEX(Organizations[Organization Name],$A4492),CHAR(34),
", OrganizationDescription:  ",CHAR(34),INDEX(Organizations[Organization Description],$A4492),CHAR(34),
", OrganizationLink:  ",CHAR(34),INDEX(Organizations[Organization Link],$A4492),CHAR(34),"}"))</f>
        <v>#REF!</v>
      </c>
      <c r="F4492" t="e">
        <f>IF(INDEX(People[First Name],$A4492)="","",
CONCATENATE("  - &amp;AffiliationID",TEXT($A4492,"0000"),
" {PersonID: *PersonID",TEXT($A4492,"0000"),
", OrganizationID: *OrganizationID",TEXT(MATCH(INDEX(People[Organization Name],$A4492),Organizations[Organization Name],0),"0000"),
", IsPrimaryOrganizationContact: , AffiliationStartDate: , AffiliationEndDate: , PrimaryPhone: ",
", PrimaryEmail: ",CHAR(34),INDEX(People[Primary Email],$A4492),CHAR(34),
", PrimaryAddress: ",CHAR(34),INDEX(People[Primary Address],$A4492),CHAR(34),
", PersonLink: }"))</f>
        <v>#REF!</v>
      </c>
      <c r="H4492" t="e">
        <f>IF(COUNTA(CitationInformation)=0,"",IF(INDEX(AuthorList[Author Name],$A4492)="","",
CONCATENATE("  - &amp;AuthorListID",TEXT($A4492,"0000"),
"  {CitationID: *CitationID0001",
", PersonID: *PersonID",TEXT(MATCH(INDEX(AuthorList[Author Name],$A4492),People[Full Name],0),"0000"),
", AuthorOrder: ",INDEX(AuthorList[Author Number],$A4492),"}")))</f>
        <v>#REF!</v>
      </c>
      <c r="K4492" t="e">
        <f>IF(INDEX(SamplingFeatures[Feature Code],$A4492)="","",
CONCATENATE("  - &amp;SamplingFeatureID",TEXT($A4492,"0000"),
" {","SamplingFeatureUUID:  ",CHAR(34),INDEX(SamplingFeatures[Sampling Feature UUID],$A4492),CHAR(34),
", SamplingFeatureTypeCV:  ",CHAR(34),INDEX(SamplingFeatures[Sampling Feature Type],$A4492),CHAR(34),
", SamplingFeatureCode:  ",CHAR(34),INDEX(SamplingFeatures[Feature Code],$A4492),CHAR(34),
", SamplingFeatureName:  ",CHAR(34),INDEX(SamplingFeatures[Feature Name],$A4492),CHAR(34),
", SamplingFeatureDescription:  ",CHAR(34),INDEX(SamplingFeatures[Feature Description],$A4492),CHAR(34),
", SamplingFeatureGeotypeCV:  ",CHAR(34),INDEX(SamplingFeatures[Feature Geo Type],$A4492),CHAR(34),
", FeatureGeometry:  ",CHAR(34),INDEX(SamplingFeatures[Feature Geometry],$A4492),CHAR(34),
", Elevation_m:  ",CHAR(34),INDEX(SamplingFeatures[Elevation_m],$A4492),CHAR(34),
", ElevationDatumCV:  ",CHAR(34),ElevationDatum,CHAR(34),"}"))</f>
        <v>#REF!</v>
      </c>
      <c r="L4492" t="e">
        <f>IF(INDEX(SamplingFeatures[Sampling Feature Type],$A4492)&lt;&gt;"Site","",
CONCATENATE("  - &amp;SiteID",TEXT(SUMPRODUCT(--($L$3:$L4491&lt;&gt;"")),"0000"),
" {","SamplingFeatureID:  *SamplingFeatureID",TEXT($A4492,"0000"),
", SiteTypeCV:  ",CHAR(34),INDEX(Sites[Site Type],$A4492),CHAR(34),
", Latitude:  ",INDEX(Sites[Latitude],$A4492),
", Longitude:  ",INDEX(Sites[Longitude],$A4492),
", SRSName:  ",CHAR(34),LatLonDatum,CHAR(34),"}"))</f>
        <v>#REF!</v>
      </c>
      <c r="M4492" t="e">
        <f>IF(INDEX(SamplingFeatures[Sampling Feature Type],$A4492)&lt;&gt;"Specimen","",
CONCATENATE("  - &amp;SpecimenID",TEXT(SUMPRODUCT(--($M$3:$M4491&lt;&gt;"")),"0000"),
" {","SamplingFeatureID:  *SamplingFeatureID",TEXT($A4492,"0000"),
", SpecimenTypeCV:  ",CHAR(34),INDEX(Specimens[Specimen Type],$A4492),CHAR(34),
", SpecimenMediumCV:  ",INDEX(Specimens[Specimen Medium],$A4492),
", IsFieldSpecimen:  ",CHAR(34),INDEX(Specimens[Is Field Specimen?],$A4492),CHAR(34),"}"))</f>
        <v>#REF!</v>
      </c>
      <c r="N4492" t="e">
        <f>IF(COUNTA(SpatialOffsets[])=0,"", IF(INDEX(SpatialOffsets[Spatial Offset Type],$A4492)="","",
CONCATENATE("  - &amp;SpatialOffsetID",TEXT($A4492,"0000"),
" {","SpatialOffsetTypeCV:  ",CHAR(34),INDEX(SpatialOffsets[Spatial Offset Type],$A4492),CHAR(34),
", Offset1Value:  ",INDEX(SpatialOffsets[Offset 1 Value],$A4492),
", Offset1UnitID:  ",CHAR(34),INDEX(SpatialOffsets[Offset 1 Unit],$A4492),CHAR(34),
", Offset2Value:  ",INDEX(SpatialOffsets[Offset 2 Value],$A4492),
", Offset2UnitID:  ",CHAR(34),INDEX(SpatialOffsets[Offset 2 Unit],$A4492),CHAR(34),
", Offset3Value:  ",INDEX(SpatialOffsets[Offset 3 Value],$A4492),
", Offset3UnitID:  ",CHAR(34),INDEX(SpatialOffsets[Offset 3 Unit],$A4492),CHAR(34),,"}")))</f>
        <v>#REF!</v>
      </c>
      <c r="O4492" t="e">
        <f>IF(COUNTA(RelatedFeatures[])=0,"", IF(INDEX(RelatedFeatures[First Sampling Feature Code],$A4492)="","",
CONCATENATE("  - &amp;RelationID",TEXT($A4492,"0000"),
" {","SamplingFeatureID:  *SamplingFeatureID",TEXT(MATCH(INDEX(RelatedFeatures[First Sampling Feature Code],$A4492),SamplingFeatures[Feature Code],0),"0000"),
", RelationshipTypeCV:  ",CHAR(34),INDEX(RelatedFeatures[Relationship Type],$A4492),CHAR(34),
", RelatedFeatureID: *SamplingFeatureID",TEXT(MATCH(INDEX(RelatedFeatures[Second Sampling Feature Code],$A4492),SamplingFeatures[Feature Code],0),"0000"),
", SpatialOffsetID:  ",IF(INDEX(RelatedFeatures[Offset Number],$A4492)="","",CONCATENATE("*SpatialOffsetID",TEXT(INDEX(RelatedFeatures[Offset Number],$A4492),"0000"))),"}")))</f>
        <v>#REF!</v>
      </c>
      <c r="P4492" t="e">
        <f>IF(INDEX(Methods[Method Type],$A4492)="","",
CONCATENATE("  - &amp;MethodID",TEXT($A4492,"0000"),
" {","MethodTypeCV:  ",CHAR(34),INDEX(Methods[Method Type],$A4492),CHAR(34),
", MethodCode:  ",CHAR(34),INDEX(Methods[Method Code],$A4492),CHAR(34),
", MethodName:  ",CHAR(34),INDEX(Methods[Method Name],$A4492),CHAR(34),
", MethodDescription:  ",CHAR(34),INDEX(Methods[Method Description],$A4492),CHAR(34),
", MethodLink:  ",CHAR(34),INDEX(Methods[Method Link],$A4492),CHAR(34),
", OrganizationID: *OrganizationID",TEXT(MATCH(INDEX(Methods[Organization Name],$A4492),Organizations[Organization Name],0),"0000"),"}"))</f>
        <v>#REF!</v>
      </c>
      <c r="Q4492" t="e">
        <f>IF(INDEX(Variables[Variable Type],$A4492)="","",
CONCATENATE("  - &amp;VariableID",TEXT($A4492,"0000"),
" {","VariableTypeCV:  ",CHAR(34),INDEX(Variables[Variable Type],$A4492),CHAR(34),
", VariableCode:  ",CHAR(34),INDEX(Variables[Variable Code],$A4492),CHAR(34),
", VariableNameCV:  ",CHAR(34),INDEX(Variables[Variable Name],$A4492),CHAR(34),
", VariableDefinition:  ",CHAR(34),INDEX(Variables[Variable Definition],$A4492),CHAR(34),
", SpecciationCV:  ",CHAR(34),INDEX(Variables[Speciation],$A4492),CHAR(34),
", NoDataValue:  ",CHAR(34),INDEX(Variables[No Data Value],$A4492),CHAR(34),"}"))</f>
        <v>#REF!</v>
      </c>
    </row>
    <row r="4493" spans="1:17" x14ac:dyDescent="0.25">
      <c r="A4493">
        <v>4490</v>
      </c>
      <c r="D4493" t="e">
        <f>IF(INDEX(People[First Name],$A4493)="","",
CONCATENATE("  - &amp;PersonID",TEXT($A4493,"0000"),
" {","PersonFirstName:  ",CHAR(34),INDEX(People[First Name],$A4493),CHAR(34),
", PersonMiddleName:  ",CHAR(34),INDEX(People[Middle Name],$A4493),CHAR(34),
", PersonLastName:  ",CHAR(34),INDEX(People[Last Name],$A4493),CHAR(34),"}"))</f>
        <v>#REF!</v>
      </c>
      <c r="E4493" t="e">
        <f>IF(INDEX(Organizations[Organization Type '[CV']],$A4493)="","",
CONCATENATE("  - &amp;OrganizationID",TEXT($A4493,"0000"),
" {","OrganizationTypeCV:  ",CHAR(34),INDEX(Organizations[Organization Type '[CV']],$A4493),CHAR(34),
", OrganizationCode:  ",CHAR(34),INDEX(Organizations[Organization Code],$A4493),CHAR(34),
", OrganizationName:  ",CHAR(34),INDEX(Organizations[Organization Name],$A4493),CHAR(34),
", OrganizationDescription:  ",CHAR(34),INDEX(Organizations[Organization Description],$A4493),CHAR(34),
", OrganizationLink:  ",CHAR(34),INDEX(Organizations[Organization Link],$A4493),CHAR(34),"}"))</f>
        <v>#REF!</v>
      </c>
      <c r="F4493" t="e">
        <f>IF(INDEX(People[First Name],$A4493)="","",
CONCATENATE("  - &amp;AffiliationID",TEXT($A4493,"0000"),
" {PersonID: *PersonID",TEXT($A4493,"0000"),
", OrganizationID: *OrganizationID",TEXT(MATCH(INDEX(People[Organization Name],$A4493),Organizations[Organization Name],0),"0000"),
", IsPrimaryOrganizationContact: , AffiliationStartDate: , AffiliationEndDate: , PrimaryPhone: ",
", PrimaryEmail: ",CHAR(34),INDEX(People[Primary Email],$A4493),CHAR(34),
", PrimaryAddress: ",CHAR(34),INDEX(People[Primary Address],$A4493),CHAR(34),
", PersonLink: }"))</f>
        <v>#REF!</v>
      </c>
      <c r="H4493" t="e">
        <f>IF(COUNTA(CitationInformation)=0,"",IF(INDEX(AuthorList[Author Name],$A4493)="","",
CONCATENATE("  - &amp;AuthorListID",TEXT($A4493,"0000"),
"  {CitationID: *CitationID0001",
", PersonID: *PersonID",TEXT(MATCH(INDEX(AuthorList[Author Name],$A4493),People[Full Name],0),"0000"),
", AuthorOrder: ",INDEX(AuthorList[Author Number],$A4493),"}")))</f>
        <v>#REF!</v>
      </c>
      <c r="K4493" t="e">
        <f>IF(INDEX(SamplingFeatures[Feature Code],$A4493)="","",
CONCATENATE("  - &amp;SamplingFeatureID",TEXT($A4493,"0000"),
" {","SamplingFeatureUUID:  ",CHAR(34),INDEX(SamplingFeatures[Sampling Feature UUID],$A4493),CHAR(34),
", SamplingFeatureTypeCV:  ",CHAR(34),INDEX(SamplingFeatures[Sampling Feature Type],$A4493),CHAR(34),
", SamplingFeatureCode:  ",CHAR(34),INDEX(SamplingFeatures[Feature Code],$A4493),CHAR(34),
", SamplingFeatureName:  ",CHAR(34),INDEX(SamplingFeatures[Feature Name],$A4493),CHAR(34),
", SamplingFeatureDescription:  ",CHAR(34),INDEX(SamplingFeatures[Feature Description],$A4493),CHAR(34),
", SamplingFeatureGeotypeCV:  ",CHAR(34),INDEX(SamplingFeatures[Feature Geo Type],$A4493),CHAR(34),
", FeatureGeometry:  ",CHAR(34),INDEX(SamplingFeatures[Feature Geometry],$A4493),CHAR(34),
", Elevation_m:  ",CHAR(34),INDEX(SamplingFeatures[Elevation_m],$A4493),CHAR(34),
", ElevationDatumCV:  ",CHAR(34),ElevationDatum,CHAR(34),"}"))</f>
        <v>#REF!</v>
      </c>
      <c r="L4493" t="e">
        <f>IF(INDEX(SamplingFeatures[Sampling Feature Type],$A4493)&lt;&gt;"Site","",
CONCATENATE("  - &amp;SiteID",TEXT(SUMPRODUCT(--($L$3:$L4492&lt;&gt;"")),"0000"),
" {","SamplingFeatureID:  *SamplingFeatureID",TEXT($A4493,"0000"),
", SiteTypeCV:  ",CHAR(34),INDEX(Sites[Site Type],$A4493),CHAR(34),
", Latitude:  ",INDEX(Sites[Latitude],$A4493),
", Longitude:  ",INDEX(Sites[Longitude],$A4493),
", SRSName:  ",CHAR(34),LatLonDatum,CHAR(34),"}"))</f>
        <v>#REF!</v>
      </c>
      <c r="M4493" t="e">
        <f>IF(INDEX(SamplingFeatures[Sampling Feature Type],$A4493)&lt;&gt;"Specimen","",
CONCATENATE("  - &amp;SpecimenID",TEXT(SUMPRODUCT(--($M$3:$M4492&lt;&gt;"")),"0000"),
" {","SamplingFeatureID:  *SamplingFeatureID",TEXT($A4493,"0000"),
", SpecimenTypeCV:  ",CHAR(34),INDEX(Specimens[Specimen Type],$A4493),CHAR(34),
", SpecimenMediumCV:  ",INDEX(Specimens[Specimen Medium],$A4493),
", IsFieldSpecimen:  ",CHAR(34),INDEX(Specimens[Is Field Specimen?],$A4493),CHAR(34),"}"))</f>
        <v>#REF!</v>
      </c>
      <c r="N4493" t="e">
        <f>IF(COUNTA(SpatialOffsets[])=0,"", IF(INDEX(SpatialOffsets[Spatial Offset Type],$A4493)="","",
CONCATENATE("  - &amp;SpatialOffsetID",TEXT($A4493,"0000"),
" {","SpatialOffsetTypeCV:  ",CHAR(34),INDEX(SpatialOffsets[Spatial Offset Type],$A4493),CHAR(34),
", Offset1Value:  ",INDEX(SpatialOffsets[Offset 1 Value],$A4493),
", Offset1UnitID:  ",CHAR(34),INDEX(SpatialOffsets[Offset 1 Unit],$A4493),CHAR(34),
", Offset2Value:  ",INDEX(SpatialOffsets[Offset 2 Value],$A4493),
", Offset2UnitID:  ",CHAR(34),INDEX(SpatialOffsets[Offset 2 Unit],$A4493),CHAR(34),
", Offset3Value:  ",INDEX(SpatialOffsets[Offset 3 Value],$A4493),
", Offset3UnitID:  ",CHAR(34),INDEX(SpatialOffsets[Offset 3 Unit],$A4493),CHAR(34),,"}")))</f>
        <v>#REF!</v>
      </c>
      <c r="O4493" t="e">
        <f>IF(COUNTA(RelatedFeatures[])=0,"", IF(INDEX(RelatedFeatures[First Sampling Feature Code],$A4493)="","",
CONCATENATE("  - &amp;RelationID",TEXT($A4493,"0000"),
" {","SamplingFeatureID:  *SamplingFeatureID",TEXT(MATCH(INDEX(RelatedFeatures[First Sampling Feature Code],$A4493),SamplingFeatures[Feature Code],0),"0000"),
", RelationshipTypeCV:  ",CHAR(34),INDEX(RelatedFeatures[Relationship Type],$A4493),CHAR(34),
", RelatedFeatureID: *SamplingFeatureID",TEXT(MATCH(INDEX(RelatedFeatures[Second Sampling Feature Code],$A4493),SamplingFeatures[Feature Code],0),"0000"),
", SpatialOffsetID:  ",IF(INDEX(RelatedFeatures[Offset Number],$A4493)="","",CONCATENATE("*SpatialOffsetID",TEXT(INDEX(RelatedFeatures[Offset Number],$A4493),"0000"))),"}")))</f>
        <v>#REF!</v>
      </c>
      <c r="P4493" t="e">
        <f>IF(INDEX(Methods[Method Type],$A4493)="","",
CONCATENATE("  - &amp;MethodID",TEXT($A4493,"0000"),
" {","MethodTypeCV:  ",CHAR(34),INDEX(Methods[Method Type],$A4493),CHAR(34),
", MethodCode:  ",CHAR(34),INDEX(Methods[Method Code],$A4493),CHAR(34),
", MethodName:  ",CHAR(34),INDEX(Methods[Method Name],$A4493),CHAR(34),
", MethodDescription:  ",CHAR(34),INDEX(Methods[Method Description],$A4493),CHAR(34),
", MethodLink:  ",CHAR(34),INDEX(Methods[Method Link],$A4493),CHAR(34),
", OrganizationID: *OrganizationID",TEXT(MATCH(INDEX(Methods[Organization Name],$A4493),Organizations[Organization Name],0),"0000"),"}"))</f>
        <v>#REF!</v>
      </c>
      <c r="Q4493" t="e">
        <f>IF(INDEX(Variables[Variable Type],$A4493)="","",
CONCATENATE("  - &amp;VariableID",TEXT($A4493,"0000"),
" {","VariableTypeCV:  ",CHAR(34),INDEX(Variables[Variable Type],$A4493),CHAR(34),
", VariableCode:  ",CHAR(34),INDEX(Variables[Variable Code],$A4493),CHAR(34),
", VariableNameCV:  ",CHAR(34),INDEX(Variables[Variable Name],$A4493),CHAR(34),
", VariableDefinition:  ",CHAR(34),INDEX(Variables[Variable Definition],$A4493),CHAR(34),
", SpecciationCV:  ",CHAR(34),INDEX(Variables[Speciation],$A4493),CHAR(34),
", NoDataValue:  ",CHAR(34),INDEX(Variables[No Data Value],$A4493),CHAR(34),"}"))</f>
        <v>#REF!</v>
      </c>
    </row>
    <row r="4494" spans="1:17" x14ac:dyDescent="0.25">
      <c r="A4494">
        <v>4491</v>
      </c>
      <c r="D4494" t="e">
        <f>IF(INDEX(People[First Name],$A4494)="","",
CONCATENATE("  - &amp;PersonID",TEXT($A4494,"0000"),
" {","PersonFirstName:  ",CHAR(34),INDEX(People[First Name],$A4494),CHAR(34),
", PersonMiddleName:  ",CHAR(34),INDEX(People[Middle Name],$A4494),CHAR(34),
", PersonLastName:  ",CHAR(34),INDEX(People[Last Name],$A4494),CHAR(34),"}"))</f>
        <v>#REF!</v>
      </c>
      <c r="E4494" t="e">
        <f>IF(INDEX(Organizations[Organization Type '[CV']],$A4494)="","",
CONCATENATE("  - &amp;OrganizationID",TEXT($A4494,"0000"),
" {","OrganizationTypeCV:  ",CHAR(34),INDEX(Organizations[Organization Type '[CV']],$A4494),CHAR(34),
", OrganizationCode:  ",CHAR(34),INDEX(Organizations[Organization Code],$A4494),CHAR(34),
", OrganizationName:  ",CHAR(34),INDEX(Organizations[Organization Name],$A4494),CHAR(34),
", OrganizationDescription:  ",CHAR(34),INDEX(Organizations[Organization Description],$A4494),CHAR(34),
", OrganizationLink:  ",CHAR(34),INDEX(Organizations[Organization Link],$A4494),CHAR(34),"}"))</f>
        <v>#REF!</v>
      </c>
      <c r="F4494" t="e">
        <f>IF(INDEX(People[First Name],$A4494)="","",
CONCATENATE("  - &amp;AffiliationID",TEXT($A4494,"0000"),
" {PersonID: *PersonID",TEXT($A4494,"0000"),
", OrganizationID: *OrganizationID",TEXT(MATCH(INDEX(People[Organization Name],$A4494),Organizations[Organization Name],0),"0000"),
", IsPrimaryOrganizationContact: , AffiliationStartDate: , AffiliationEndDate: , PrimaryPhone: ",
", PrimaryEmail: ",CHAR(34),INDEX(People[Primary Email],$A4494),CHAR(34),
", PrimaryAddress: ",CHAR(34),INDEX(People[Primary Address],$A4494),CHAR(34),
", PersonLink: }"))</f>
        <v>#REF!</v>
      </c>
      <c r="H4494" t="e">
        <f>IF(COUNTA(CitationInformation)=0,"",IF(INDEX(AuthorList[Author Name],$A4494)="","",
CONCATENATE("  - &amp;AuthorListID",TEXT($A4494,"0000"),
"  {CitationID: *CitationID0001",
", PersonID: *PersonID",TEXT(MATCH(INDEX(AuthorList[Author Name],$A4494),People[Full Name],0),"0000"),
", AuthorOrder: ",INDEX(AuthorList[Author Number],$A4494),"}")))</f>
        <v>#REF!</v>
      </c>
      <c r="K4494" t="e">
        <f>IF(INDEX(SamplingFeatures[Feature Code],$A4494)="","",
CONCATENATE("  - &amp;SamplingFeatureID",TEXT($A4494,"0000"),
" {","SamplingFeatureUUID:  ",CHAR(34),INDEX(SamplingFeatures[Sampling Feature UUID],$A4494),CHAR(34),
", SamplingFeatureTypeCV:  ",CHAR(34),INDEX(SamplingFeatures[Sampling Feature Type],$A4494),CHAR(34),
", SamplingFeatureCode:  ",CHAR(34),INDEX(SamplingFeatures[Feature Code],$A4494),CHAR(34),
", SamplingFeatureName:  ",CHAR(34),INDEX(SamplingFeatures[Feature Name],$A4494),CHAR(34),
", SamplingFeatureDescription:  ",CHAR(34),INDEX(SamplingFeatures[Feature Description],$A4494),CHAR(34),
", SamplingFeatureGeotypeCV:  ",CHAR(34),INDEX(SamplingFeatures[Feature Geo Type],$A4494),CHAR(34),
", FeatureGeometry:  ",CHAR(34),INDEX(SamplingFeatures[Feature Geometry],$A4494),CHAR(34),
", Elevation_m:  ",CHAR(34),INDEX(SamplingFeatures[Elevation_m],$A4494),CHAR(34),
", ElevationDatumCV:  ",CHAR(34),ElevationDatum,CHAR(34),"}"))</f>
        <v>#REF!</v>
      </c>
      <c r="L4494" t="e">
        <f>IF(INDEX(SamplingFeatures[Sampling Feature Type],$A4494)&lt;&gt;"Site","",
CONCATENATE("  - &amp;SiteID",TEXT(SUMPRODUCT(--($L$3:$L4493&lt;&gt;"")),"0000"),
" {","SamplingFeatureID:  *SamplingFeatureID",TEXT($A4494,"0000"),
", SiteTypeCV:  ",CHAR(34),INDEX(Sites[Site Type],$A4494),CHAR(34),
", Latitude:  ",INDEX(Sites[Latitude],$A4494),
", Longitude:  ",INDEX(Sites[Longitude],$A4494),
", SRSName:  ",CHAR(34),LatLonDatum,CHAR(34),"}"))</f>
        <v>#REF!</v>
      </c>
      <c r="M4494" t="e">
        <f>IF(INDEX(SamplingFeatures[Sampling Feature Type],$A4494)&lt;&gt;"Specimen","",
CONCATENATE("  - &amp;SpecimenID",TEXT(SUMPRODUCT(--($M$3:$M4493&lt;&gt;"")),"0000"),
" {","SamplingFeatureID:  *SamplingFeatureID",TEXT($A4494,"0000"),
", SpecimenTypeCV:  ",CHAR(34),INDEX(Specimens[Specimen Type],$A4494),CHAR(34),
", SpecimenMediumCV:  ",INDEX(Specimens[Specimen Medium],$A4494),
", IsFieldSpecimen:  ",CHAR(34),INDEX(Specimens[Is Field Specimen?],$A4494),CHAR(34),"}"))</f>
        <v>#REF!</v>
      </c>
      <c r="N4494" t="e">
        <f>IF(COUNTA(SpatialOffsets[])=0,"", IF(INDEX(SpatialOffsets[Spatial Offset Type],$A4494)="","",
CONCATENATE("  - &amp;SpatialOffsetID",TEXT($A4494,"0000"),
" {","SpatialOffsetTypeCV:  ",CHAR(34),INDEX(SpatialOffsets[Spatial Offset Type],$A4494),CHAR(34),
", Offset1Value:  ",INDEX(SpatialOffsets[Offset 1 Value],$A4494),
", Offset1UnitID:  ",CHAR(34),INDEX(SpatialOffsets[Offset 1 Unit],$A4494),CHAR(34),
", Offset2Value:  ",INDEX(SpatialOffsets[Offset 2 Value],$A4494),
", Offset2UnitID:  ",CHAR(34),INDEX(SpatialOffsets[Offset 2 Unit],$A4494),CHAR(34),
", Offset3Value:  ",INDEX(SpatialOffsets[Offset 3 Value],$A4494),
", Offset3UnitID:  ",CHAR(34),INDEX(SpatialOffsets[Offset 3 Unit],$A4494),CHAR(34),,"}")))</f>
        <v>#REF!</v>
      </c>
      <c r="O4494" t="e">
        <f>IF(COUNTA(RelatedFeatures[])=0,"", IF(INDEX(RelatedFeatures[First Sampling Feature Code],$A4494)="","",
CONCATENATE("  - &amp;RelationID",TEXT($A4494,"0000"),
" {","SamplingFeatureID:  *SamplingFeatureID",TEXT(MATCH(INDEX(RelatedFeatures[First Sampling Feature Code],$A4494),SamplingFeatures[Feature Code],0),"0000"),
", RelationshipTypeCV:  ",CHAR(34),INDEX(RelatedFeatures[Relationship Type],$A4494),CHAR(34),
", RelatedFeatureID: *SamplingFeatureID",TEXT(MATCH(INDEX(RelatedFeatures[Second Sampling Feature Code],$A4494),SamplingFeatures[Feature Code],0),"0000"),
", SpatialOffsetID:  ",IF(INDEX(RelatedFeatures[Offset Number],$A4494)="","",CONCATENATE("*SpatialOffsetID",TEXT(INDEX(RelatedFeatures[Offset Number],$A4494),"0000"))),"}")))</f>
        <v>#REF!</v>
      </c>
      <c r="P4494" t="e">
        <f>IF(INDEX(Methods[Method Type],$A4494)="","",
CONCATENATE("  - &amp;MethodID",TEXT($A4494,"0000"),
" {","MethodTypeCV:  ",CHAR(34),INDEX(Methods[Method Type],$A4494),CHAR(34),
", MethodCode:  ",CHAR(34),INDEX(Methods[Method Code],$A4494),CHAR(34),
", MethodName:  ",CHAR(34),INDEX(Methods[Method Name],$A4494),CHAR(34),
", MethodDescription:  ",CHAR(34),INDEX(Methods[Method Description],$A4494),CHAR(34),
", MethodLink:  ",CHAR(34),INDEX(Methods[Method Link],$A4494),CHAR(34),
", OrganizationID: *OrganizationID",TEXT(MATCH(INDEX(Methods[Organization Name],$A4494),Organizations[Organization Name],0),"0000"),"}"))</f>
        <v>#REF!</v>
      </c>
      <c r="Q4494" t="e">
        <f>IF(INDEX(Variables[Variable Type],$A4494)="","",
CONCATENATE("  - &amp;VariableID",TEXT($A4494,"0000"),
" {","VariableTypeCV:  ",CHAR(34),INDEX(Variables[Variable Type],$A4494),CHAR(34),
", VariableCode:  ",CHAR(34),INDEX(Variables[Variable Code],$A4494),CHAR(34),
", VariableNameCV:  ",CHAR(34),INDEX(Variables[Variable Name],$A4494),CHAR(34),
", VariableDefinition:  ",CHAR(34),INDEX(Variables[Variable Definition],$A4494),CHAR(34),
", SpecciationCV:  ",CHAR(34),INDEX(Variables[Speciation],$A4494),CHAR(34),
", NoDataValue:  ",CHAR(34),INDEX(Variables[No Data Value],$A4494),CHAR(34),"}"))</f>
        <v>#REF!</v>
      </c>
    </row>
    <row r="4495" spans="1:17" x14ac:dyDescent="0.25">
      <c r="A4495">
        <v>4492</v>
      </c>
      <c r="D4495" t="e">
        <f>IF(INDEX(People[First Name],$A4495)="","",
CONCATENATE("  - &amp;PersonID",TEXT($A4495,"0000"),
" {","PersonFirstName:  ",CHAR(34),INDEX(People[First Name],$A4495),CHAR(34),
", PersonMiddleName:  ",CHAR(34),INDEX(People[Middle Name],$A4495),CHAR(34),
", PersonLastName:  ",CHAR(34),INDEX(People[Last Name],$A4495),CHAR(34),"}"))</f>
        <v>#REF!</v>
      </c>
      <c r="E4495" t="e">
        <f>IF(INDEX(Organizations[Organization Type '[CV']],$A4495)="","",
CONCATENATE("  - &amp;OrganizationID",TEXT($A4495,"0000"),
" {","OrganizationTypeCV:  ",CHAR(34),INDEX(Organizations[Organization Type '[CV']],$A4495),CHAR(34),
", OrganizationCode:  ",CHAR(34),INDEX(Organizations[Organization Code],$A4495),CHAR(34),
", OrganizationName:  ",CHAR(34),INDEX(Organizations[Organization Name],$A4495),CHAR(34),
", OrganizationDescription:  ",CHAR(34),INDEX(Organizations[Organization Description],$A4495),CHAR(34),
", OrganizationLink:  ",CHAR(34),INDEX(Organizations[Organization Link],$A4495),CHAR(34),"}"))</f>
        <v>#REF!</v>
      </c>
      <c r="F4495" t="e">
        <f>IF(INDEX(People[First Name],$A4495)="","",
CONCATENATE("  - &amp;AffiliationID",TEXT($A4495,"0000"),
" {PersonID: *PersonID",TEXT($A4495,"0000"),
", OrganizationID: *OrganizationID",TEXT(MATCH(INDEX(People[Organization Name],$A4495),Organizations[Organization Name],0),"0000"),
", IsPrimaryOrganizationContact: , AffiliationStartDate: , AffiliationEndDate: , PrimaryPhone: ",
", PrimaryEmail: ",CHAR(34),INDEX(People[Primary Email],$A4495),CHAR(34),
", PrimaryAddress: ",CHAR(34),INDEX(People[Primary Address],$A4495),CHAR(34),
", PersonLink: }"))</f>
        <v>#REF!</v>
      </c>
      <c r="H4495" t="e">
        <f>IF(COUNTA(CitationInformation)=0,"",IF(INDEX(AuthorList[Author Name],$A4495)="","",
CONCATENATE("  - &amp;AuthorListID",TEXT($A4495,"0000"),
"  {CitationID: *CitationID0001",
", PersonID: *PersonID",TEXT(MATCH(INDEX(AuthorList[Author Name],$A4495),People[Full Name],0),"0000"),
", AuthorOrder: ",INDEX(AuthorList[Author Number],$A4495),"}")))</f>
        <v>#REF!</v>
      </c>
      <c r="K4495" t="e">
        <f>IF(INDEX(SamplingFeatures[Feature Code],$A4495)="","",
CONCATENATE("  - &amp;SamplingFeatureID",TEXT($A4495,"0000"),
" {","SamplingFeatureUUID:  ",CHAR(34),INDEX(SamplingFeatures[Sampling Feature UUID],$A4495),CHAR(34),
", SamplingFeatureTypeCV:  ",CHAR(34),INDEX(SamplingFeatures[Sampling Feature Type],$A4495),CHAR(34),
", SamplingFeatureCode:  ",CHAR(34),INDEX(SamplingFeatures[Feature Code],$A4495),CHAR(34),
", SamplingFeatureName:  ",CHAR(34),INDEX(SamplingFeatures[Feature Name],$A4495),CHAR(34),
", SamplingFeatureDescription:  ",CHAR(34),INDEX(SamplingFeatures[Feature Description],$A4495),CHAR(34),
", SamplingFeatureGeotypeCV:  ",CHAR(34),INDEX(SamplingFeatures[Feature Geo Type],$A4495),CHAR(34),
", FeatureGeometry:  ",CHAR(34),INDEX(SamplingFeatures[Feature Geometry],$A4495),CHAR(34),
", Elevation_m:  ",CHAR(34),INDEX(SamplingFeatures[Elevation_m],$A4495),CHAR(34),
", ElevationDatumCV:  ",CHAR(34),ElevationDatum,CHAR(34),"}"))</f>
        <v>#REF!</v>
      </c>
      <c r="L4495" t="e">
        <f>IF(INDEX(SamplingFeatures[Sampling Feature Type],$A4495)&lt;&gt;"Site","",
CONCATENATE("  - &amp;SiteID",TEXT(SUMPRODUCT(--($L$3:$L4494&lt;&gt;"")),"0000"),
" {","SamplingFeatureID:  *SamplingFeatureID",TEXT($A4495,"0000"),
", SiteTypeCV:  ",CHAR(34),INDEX(Sites[Site Type],$A4495),CHAR(34),
", Latitude:  ",INDEX(Sites[Latitude],$A4495),
", Longitude:  ",INDEX(Sites[Longitude],$A4495),
", SRSName:  ",CHAR(34),LatLonDatum,CHAR(34),"}"))</f>
        <v>#REF!</v>
      </c>
      <c r="M4495" t="e">
        <f>IF(INDEX(SamplingFeatures[Sampling Feature Type],$A4495)&lt;&gt;"Specimen","",
CONCATENATE("  - &amp;SpecimenID",TEXT(SUMPRODUCT(--($M$3:$M4494&lt;&gt;"")),"0000"),
" {","SamplingFeatureID:  *SamplingFeatureID",TEXT($A4495,"0000"),
", SpecimenTypeCV:  ",CHAR(34),INDEX(Specimens[Specimen Type],$A4495),CHAR(34),
", SpecimenMediumCV:  ",INDEX(Specimens[Specimen Medium],$A4495),
", IsFieldSpecimen:  ",CHAR(34),INDEX(Specimens[Is Field Specimen?],$A4495),CHAR(34),"}"))</f>
        <v>#REF!</v>
      </c>
      <c r="N4495" t="e">
        <f>IF(COUNTA(SpatialOffsets[])=0,"", IF(INDEX(SpatialOffsets[Spatial Offset Type],$A4495)="","",
CONCATENATE("  - &amp;SpatialOffsetID",TEXT($A4495,"0000"),
" {","SpatialOffsetTypeCV:  ",CHAR(34),INDEX(SpatialOffsets[Spatial Offset Type],$A4495),CHAR(34),
", Offset1Value:  ",INDEX(SpatialOffsets[Offset 1 Value],$A4495),
", Offset1UnitID:  ",CHAR(34),INDEX(SpatialOffsets[Offset 1 Unit],$A4495),CHAR(34),
", Offset2Value:  ",INDEX(SpatialOffsets[Offset 2 Value],$A4495),
", Offset2UnitID:  ",CHAR(34),INDEX(SpatialOffsets[Offset 2 Unit],$A4495),CHAR(34),
", Offset3Value:  ",INDEX(SpatialOffsets[Offset 3 Value],$A4495),
", Offset3UnitID:  ",CHAR(34),INDEX(SpatialOffsets[Offset 3 Unit],$A4495),CHAR(34),,"}")))</f>
        <v>#REF!</v>
      </c>
      <c r="O4495" t="e">
        <f>IF(COUNTA(RelatedFeatures[])=0,"", IF(INDEX(RelatedFeatures[First Sampling Feature Code],$A4495)="","",
CONCATENATE("  - &amp;RelationID",TEXT($A4495,"0000"),
" {","SamplingFeatureID:  *SamplingFeatureID",TEXT(MATCH(INDEX(RelatedFeatures[First Sampling Feature Code],$A4495),SamplingFeatures[Feature Code],0),"0000"),
", RelationshipTypeCV:  ",CHAR(34),INDEX(RelatedFeatures[Relationship Type],$A4495),CHAR(34),
", RelatedFeatureID: *SamplingFeatureID",TEXT(MATCH(INDEX(RelatedFeatures[Second Sampling Feature Code],$A4495),SamplingFeatures[Feature Code],0),"0000"),
", SpatialOffsetID:  ",IF(INDEX(RelatedFeatures[Offset Number],$A4495)="","",CONCATENATE("*SpatialOffsetID",TEXT(INDEX(RelatedFeatures[Offset Number],$A4495),"0000"))),"}")))</f>
        <v>#REF!</v>
      </c>
      <c r="P4495" t="e">
        <f>IF(INDEX(Methods[Method Type],$A4495)="","",
CONCATENATE("  - &amp;MethodID",TEXT($A4495,"0000"),
" {","MethodTypeCV:  ",CHAR(34),INDEX(Methods[Method Type],$A4495),CHAR(34),
", MethodCode:  ",CHAR(34),INDEX(Methods[Method Code],$A4495),CHAR(34),
", MethodName:  ",CHAR(34),INDEX(Methods[Method Name],$A4495),CHAR(34),
", MethodDescription:  ",CHAR(34),INDEX(Methods[Method Description],$A4495),CHAR(34),
", MethodLink:  ",CHAR(34),INDEX(Methods[Method Link],$A4495),CHAR(34),
", OrganizationID: *OrganizationID",TEXT(MATCH(INDEX(Methods[Organization Name],$A4495),Organizations[Organization Name],0),"0000"),"}"))</f>
        <v>#REF!</v>
      </c>
      <c r="Q4495" t="e">
        <f>IF(INDEX(Variables[Variable Type],$A4495)="","",
CONCATENATE("  - &amp;VariableID",TEXT($A4495,"0000"),
" {","VariableTypeCV:  ",CHAR(34),INDEX(Variables[Variable Type],$A4495),CHAR(34),
", VariableCode:  ",CHAR(34),INDEX(Variables[Variable Code],$A4495),CHAR(34),
", VariableNameCV:  ",CHAR(34),INDEX(Variables[Variable Name],$A4495),CHAR(34),
", VariableDefinition:  ",CHAR(34),INDEX(Variables[Variable Definition],$A4495),CHAR(34),
", SpecciationCV:  ",CHAR(34),INDEX(Variables[Speciation],$A4495),CHAR(34),
", NoDataValue:  ",CHAR(34),INDEX(Variables[No Data Value],$A4495),CHAR(34),"}"))</f>
        <v>#REF!</v>
      </c>
    </row>
    <row r="4496" spans="1:17" x14ac:dyDescent="0.25">
      <c r="A4496">
        <v>4493</v>
      </c>
      <c r="D4496" t="e">
        <f>IF(INDEX(People[First Name],$A4496)="","",
CONCATENATE("  - &amp;PersonID",TEXT($A4496,"0000"),
" {","PersonFirstName:  ",CHAR(34),INDEX(People[First Name],$A4496),CHAR(34),
", PersonMiddleName:  ",CHAR(34),INDEX(People[Middle Name],$A4496),CHAR(34),
", PersonLastName:  ",CHAR(34),INDEX(People[Last Name],$A4496),CHAR(34),"}"))</f>
        <v>#REF!</v>
      </c>
      <c r="E4496" t="e">
        <f>IF(INDEX(Organizations[Organization Type '[CV']],$A4496)="","",
CONCATENATE("  - &amp;OrganizationID",TEXT($A4496,"0000"),
" {","OrganizationTypeCV:  ",CHAR(34),INDEX(Organizations[Organization Type '[CV']],$A4496),CHAR(34),
", OrganizationCode:  ",CHAR(34),INDEX(Organizations[Organization Code],$A4496),CHAR(34),
", OrganizationName:  ",CHAR(34),INDEX(Organizations[Organization Name],$A4496),CHAR(34),
", OrganizationDescription:  ",CHAR(34),INDEX(Organizations[Organization Description],$A4496),CHAR(34),
", OrganizationLink:  ",CHAR(34),INDEX(Organizations[Organization Link],$A4496),CHAR(34),"}"))</f>
        <v>#REF!</v>
      </c>
      <c r="F4496" t="e">
        <f>IF(INDEX(People[First Name],$A4496)="","",
CONCATENATE("  - &amp;AffiliationID",TEXT($A4496,"0000"),
" {PersonID: *PersonID",TEXT($A4496,"0000"),
", OrganizationID: *OrganizationID",TEXT(MATCH(INDEX(People[Organization Name],$A4496),Organizations[Organization Name],0),"0000"),
", IsPrimaryOrganizationContact: , AffiliationStartDate: , AffiliationEndDate: , PrimaryPhone: ",
", PrimaryEmail: ",CHAR(34),INDEX(People[Primary Email],$A4496),CHAR(34),
", PrimaryAddress: ",CHAR(34),INDEX(People[Primary Address],$A4496),CHAR(34),
", PersonLink: }"))</f>
        <v>#REF!</v>
      </c>
      <c r="H4496" t="e">
        <f>IF(COUNTA(CitationInformation)=0,"",IF(INDEX(AuthorList[Author Name],$A4496)="","",
CONCATENATE("  - &amp;AuthorListID",TEXT($A4496,"0000"),
"  {CitationID: *CitationID0001",
", PersonID: *PersonID",TEXT(MATCH(INDEX(AuthorList[Author Name],$A4496),People[Full Name],0),"0000"),
", AuthorOrder: ",INDEX(AuthorList[Author Number],$A4496),"}")))</f>
        <v>#REF!</v>
      </c>
      <c r="K4496" t="e">
        <f>IF(INDEX(SamplingFeatures[Feature Code],$A4496)="","",
CONCATENATE("  - &amp;SamplingFeatureID",TEXT($A4496,"0000"),
" {","SamplingFeatureUUID:  ",CHAR(34),INDEX(SamplingFeatures[Sampling Feature UUID],$A4496),CHAR(34),
", SamplingFeatureTypeCV:  ",CHAR(34),INDEX(SamplingFeatures[Sampling Feature Type],$A4496),CHAR(34),
", SamplingFeatureCode:  ",CHAR(34),INDEX(SamplingFeatures[Feature Code],$A4496),CHAR(34),
", SamplingFeatureName:  ",CHAR(34),INDEX(SamplingFeatures[Feature Name],$A4496),CHAR(34),
", SamplingFeatureDescription:  ",CHAR(34),INDEX(SamplingFeatures[Feature Description],$A4496),CHAR(34),
", SamplingFeatureGeotypeCV:  ",CHAR(34),INDEX(SamplingFeatures[Feature Geo Type],$A4496),CHAR(34),
", FeatureGeometry:  ",CHAR(34),INDEX(SamplingFeatures[Feature Geometry],$A4496),CHAR(34),
", Elevation_m:  ",CHAR(34),INDEX(SamplingFeatures[Elevation_m],$A4496),CHAR(34),
", ElevationDatumCV:  ",CHAR(34),ElevationDatum,CHAR(34),"}"))</f>
        <v>#REF!</v>
      </c>
      <c r="L4496" t="e">
        <f>IF(INDEX(SamplingFeatures[Sampling Feature Type],$A4496)&lt;&gt;"Site","",
CONCATENATE("  - &amp;SiteID",TEXT(SUMPRODUCT(--($L$3:$L4495&lt;&gt;"")),"0000"),
" {","SamplingFeatureID:  *SamplingFeatureID",TEXT($A4496,"0000"),
", SiteTypeCV:  ",CHAR(34),INDEX(Sites[Site Type],$A4496),CHAR(34),
", Latitude:  ",INDEX(Sites[Latitude],$A4496),
", Longitude:  ",INDEX(Sites[Longitude],$A4496),
", SRSName:  ",CHAR(34),LatLonDatum,CHAR(34),"}"))</f>
        <v>#REF!</v>
      </c>
      <c r="M4496" t="e">
        <f>IF(INDEX(SamplingFeatures[Sampling Feature Type],$A4496)&lt;&gt;"Specimen","",
CONCATENATE("  - &amp;SpecimenID",TEXT(SUMPRODUCT(--($M$3:$M4495&lt;&gt;"")),"0000"),
" {","SamplingFeatureID:  *SamplingFeatureID",TEXT($A4496,"0000"),
", SpecimenTypeCV:  ",CHAR(34),INDEX(Specimens[Specimen Type],$A4496),CHAR(34),
", SpecimenMediumCV:  ",INDEX(Specimens[Specimen Medium],$A4496),
", IsFieldSpecimen:  ",CHAR(34),INDEX(Specimens[Is Field Specimen?],$A4496),CHAR(34),"}"))</f>
        <v>#REF!</v>
      </c>
      <c r="N4496" t="e">
        <f>IF(COUNTA(SpatialOffsets[])=0,"", IF(INDEX(SpatialOffsets[Spatial Offset Type],$A4496)="","",
CONCATENATE("  - &amp;SpatialOffsetID",TEXT($A4496,"0000"),
" {","SpatialOffsetTypeCV:  ",CHAR(34),INDEX(SpatialOffsets[Spatial Offset Type],$A4496),CHAR(34),
", Offset1Value:  ",INDEX(SpatialOffsets[Offset 1 Value],$A4496),
", Offset1UnitID:  ",CHAR(34),INDEX(SpatialOffsets[Offset 1 Unit],$A4496),CHAR(34),
", Offset2Value:  ",INDEX(SpatialOffsets[Offset 2 Value],$A4496),
", Offset2UnitID:  ",CHAR(34),INDEX(SpatialOffsets[Offset 2 Unit],$A4496),CHAR(34),
", Offset3Value:  ",INDEX(SpatialOffsets[Offset 3 Value],$A4496),
", Offset3UnitID:  ",CHAR(34),INDEX(SpatialOffsets[Offset 3 Unit],$A4496),CHAR(34),,"}")))</f>
        <v>#REF!</v>
      </c>
      <c r="O4496" t="e">
        <f>IF(COUNTA(RelatedFeatures[])=0,"", IF(INDEX(RelatedFeatures[First Sampling Feature Code],$A4496)="","",
CONCATENATE("  - &amp;RelationID",TEXT($A4496,"0000"),
" {","SamplingFeatureID:  *SamplingFeatureID",TEXT(MATCH(INDEX(RelatedFeatures[First Sampling Feature Code],$A4496),SamplingFeatures[Feature Code],0),"0000"),
", RelationshipTypeCV:  ",CHAR(34),INDEX(RelatedFeatures[Relationship Type],$A4496),CHAR(34),
", RelatedFeatureID: *SamplingFeatureID",TEXT(MATCH(INDEX(RelatedFeatures[Second Sampling Feature Code],$A4496),SamplingFeatures[Feature Code],0),"0000"),
", SpatialOffsetID:  ",IF(INDEX(RelatedFeatures[Offset Number],$A4496)="","",CONCATENATE("*SpatialOffsetID",TEXT(INDEX(RelatedFeatures[Offset Number],$A4496),"0000"))),"}")))</f>
        <v>#REF!</v>
      </c>
      <c r="P4496" t="e">
        <f>IF(INDEX(Methods[Method Type],$A4496)="","",
CONCATENATE("  - &amp;MethodID",TEXT($A4496,"0000"),
" {","MethodTypeCV:  ",CHAR(34),INDEX(Methods[Method Type],$A4496),CHAR(34),
", MethodCode:  ",CHAR(34),INDEX(Methods[Method Code],$A4496),CHAR(34),
", MethodName:  ",CHAR(34),INDEX(Methods[Method Name],$A4496),CHAR(34),
", MethodDescription:  ",CHAR(34),INDEX(Methods[Method Description],$A4496),CHAR(34),
", MethodLink:  ",CHAR(34),INDEX(Methods[Method Link],$A4496),CHAR(34),
", OrganizationID: *OrganizationID",TEXT(MATCH(INDEX(Methods[Organization Name],$A4496),Organizations[Organization Name],0),"0000"),"}"))</f>
        <v>#REF!</v>
      </c>
      <c r="Q4496" t="e">
        <f>IF(INDEX(Variables[Variable Type],$A4496)="","",
CONCATENATE("  - &amp;VariableID",TEXT($A4496,"0000"),
" {","VariableTypeCV:  ",CHAR(34),INDEX(Variables[Variable Type],$A4496),CHAR(34),
", VariableCode:  ",CHAR(34),INDEX(Variables[Variable Code],$A4496),CHAR(34),
", VariableNameCV:  ",CHAR(34),INDEX(Variables[Variable Name],$A4496),CHAR(34),
", VariableDefinition:  ",CHAR(34),INDEX(Variables[Variable Definition],$A4496),CHAR(34),
", SpecciationCV:  ",CHAR(34),INDEX(Variables[Speciation],$A4496),CHAR(34),
", NoDataValue:  ",CHAR(34),INDEX(Variables[No Data Value],$A4496),CHAR(34),"}"))</f>
        <v>#REF!</v>
      </c>
    </row>
    <row r="4497" spans="1:17" x14ac:dyDescent="0.25">
      <c r="A4497">
        <v>4494</v>
      </c>
      <c r="D4497" t="e">
        <f>IF(INDEX(People[First Name],$A4497)="","",
CONCATENATE("  - &amp;PersonID",TEXT($A4497,"0000"),
" {","PersonFirstName:  ",CHAR(34),INDEX(People[First Name],$A4497),CHAR(34),
", PersonMiddleName:  ",CHAR(34),INDEX(People[Middle Name],$A4497),CHAR(34),
", PersonLastName:  ",CHAR(34),INDEX(People[Last Name],$A4497),CHAR(34),"}"))</f>
        <v>#REF!</v>
      </c>
      <c r="E4497" t="e">
        <f>IF(INDEX(Organizations[Organization Type '[CV']],$A4497)="","",
CONCATENATE("  - &amp;OrganizationID",TEXT($A4497,"0000"),
" {","OrganizationTypeCV:  ",CHAR(34),INDEX(Organizations[Organization Type '[CV']],$A4497),CHAR(34),
", OrganizationCode:  ",CHAR(34),INDEX(Organizations[Organization Code],$A4497),CHAR(34),
", OrganizationName:  ",CHAR(34),INDEX(Organizations[Organization Name],$A4497),CHAR(34),
", OrganizationDescription:  ",CHAR(34),INDEX(Organizations[Organization Description],$A4497),CHAR(34),
", OrganizationLink:  ",CHAR(34),INDEX(Organizations[Organization Link],$A4497),CHAR(34),"}"))</f>
        <v>#REF!</v>
      </c>
      <c r="F4497" t="e">
        <f>IF(INDEX(People[First Name],$A4497)="","",
CONCATENATE("  - &amp;AffiliationID",TEXT($A4497,"0000"),
" {PersonID: *PersonID",TEXT($A4497,"0000"),
", OrganizationID: *OrganizationID",TEXT(MATCH(INDEX(People[Organization Name],$A4497),Organizations[Organization Name],0),"0000"),
", IsPrimaryOrganizationContact: , AffiliationStartDate: , AffiliationEndDate: , PrimaryPhone: ",
", PrimaryEmail: ",CHAR(34),INDEX(People[Primary Email],$A4497),CHAR(34),
", PrimaryAddress: ",CHAR(34),INDEX(People[Primary Address],$A4497),CHAR(34),
", PersonLink: }"))</f>
        <v>#REF!</v>
      </c>
      <c r="H4497" t="e">
        <f>IF(COUNTA(CitationInformation)=0,"",IF(INDEX(AuthorList[Author Name],$A4497)="","",
CONCATENATE("  - &amp;AuthorListID",TEXT($A4497,"0000"),
"  {CitationID: *CitationID0001",
", PersonID: *PersonID",TEXT(MATCH(INDEX(AuthorList[Author Name],$A4497),People[Full Name],0),"0000"),
", AuthorOrder: ",INDEX(AuthorList[Author Number],$A4497),"}")))</f>
        <v>#REF!</v>
      </c>
      <c r="K4497" t="e">
        <f>IF(INDEX(SamplingFeatures[Feature Code],$A4497)="","",
CONCATENATE("  - &amp;SamplingFeatureID",TEXT($A4497,"0000"),
" {","SamplingFeatureUUID:  ",CHAR(34),INDEX(SamplingFeatures[Sampling Feature UUID],$A4497),CHAR(34),
", SamplingFeatureTypeCV:  ",CHAR(34),INDEX(SamplingFeatures[Sampling Feature Type],$A4497),CHAR(34),
", SamplingFeatureCode:  ",CHAR(34),INDEX(SamplingFeatures[Feature Code],$A4497),CHAR(34),
", SamplingFeatureName:  ",CHAR(34),INDEX(SamplingFeatures[Feature Name],$A4497),CHAR(34),
", SamplingFeatureDescription:  ",CHAR(34),INDEX(SamplingFeatures[Feature Description],$A4497),CHAR(34),
", SamplingFeatureGeotypeCV:  ",CHAR(34),INDEX(SamplingFeatures[Feature Geo Type],$A4497),CHAR(34),
", FeatureGeometry:  ",CHAR(34),INDEX(SamplingFeatures[Feature Geometry],$A4497),CHAR(34),
", Elevation_m:  ",CHAR(34),INDEX(SamplingFeatures[Elevation_m],$A4497),CHAR(34),
", ElevationDatumCV:  ",CHAR(34),ElevationDatum,CHAR(34),"}"))</f>
        <v>#REF!</v>
      </c>
      <c r="L4497" t="e">
        <f>IF(INDEX(SamplingFeatures[Sampling Feature Type],$A4497)&lt;&gt;"Site","",
CONCATENATE("  - &amp;SiteID",TEXT(SUMPRODUCT(--($L$3:$L4496&lt;&gt;"")),"0000"),
" {","SamplingFeatureID:  *SamplingFeatureID",TEXT($A4497,"0000"),
", SiteTypeCV:  ",CHAR(34),INDEX(Sites[Site Type],$A4497),CHAR(34),
", Latitude:  ",INDEX(Sites[Latitude],$A4497),
", Longitude:  ",INDEX(Sites[Longitude],$A4497),
", SRSName:  ",CHAR(34),LatLonDatum,CHAR(34),"}"))</f>
        <v>#REF!</v>
      </c>
      <c r="M4497" t="e">
        <f>IF(INDEX(SamplingFeatures[Sampling Feature Type],$A4497)&lt;&gt;"Specimen","",
CONCATENATE("  - &amp;SpecimenID",TEXT(SUMPRODUCT(--($M$3:$M4496&lt;&gt;"")),"0000"),
" {","SamplingFeatureID:  *SamplingFeatureID",TEXT($A4497,"0000"),
", SpecimenTypeCV:  ",CHAR(34),INDEX(Specimens[Specimen Type],$A4497),CHAR(34),
", SpecimenMediumCV:  ",INDEX(Specimens[Specimen Medium],$A4497),
", IsFieldSpecimen:  ",CHAR(34),INDEX(Specimens[Is Field Specimen?],$A4497),CHAR(34),"}"))</f>
        <v>#REF!</v>
      </c>
      <c r="N4497" t="e">
        <f>IF(COUNTA(SpatialOffsets[])=0,"", IF(INDEX(SpatialOffsets[Spatial Offset Type],$A4497)="","",
CONCATENATE("  - &amp;SpatialOffsetID",TEXT($A4497,"0000"),
" {","SpatialOffsetTypeCV:  ",CHAR(34),INDEX(SpatialOffsets[Spatial Offset Type],$A4497),CHAR(34),
", Offset1Value:  ",INDEX(SpatialOffsets[Offset 1 Value],$A4497),
", Offset1UnitID:  ",CHAR(34),INDEX(SpatialOffsets[Offset 1 Unit],$A4497),CHAR(34),
", Offset2Value:  ",INDEX(SpatialOffsets[Offset 2 Value],$A4497),
", Offset2UnitID:  ",CHAR(34),INDEX(SpatialOffsets[Offset 2 Unit],$A4497),CHAR(34),
", Offset3Value:  ",INDEX(SpatialOffsets[Offset 3 Value],$A4497),
", Offset3UnitID:  ",CHAR(34),INDEX(SpatialOffsets[Offset 3 Unit],$A4497),CHAR(34),,"}")))</f>
        <v>#REF!</v>
      </c>
      <c r="O4497" t="e">
        <f>IF(COUNTA(RelatedFeatures[])=0,"", IF(INDEX(RelatedFeatures[First Sampling Feature Code],$A4497)="","",
CONCATENATE("  - &amp;RelationID",TEXT($A4497,"0000"),
" {","SamplingFeatureID:  *SamplingFeatureID",TEXT(MATCH(INDEX(RelatedFeatures[First Sampling Feature Code],$A4497),SamplingFeatures[Feature Code],0),"0000"),
", RelationshipTypeCV:  ",CHAR(34),INDEX(RelatedFeatures[Relationship Type],$A4497),CHAR(34),
", RelatedFeatureID: *SamplingFeatureID",TEXT(MATCH(INDEX(RelatedFeatures[Second Sampling Feature Code],$A4497),SamplingFeatures[Feature Code],0),"0000"),
", SpatialOffsetID:  ",IF(INDEX(RelatedFeatures[Offset Number],$A4497)="","",CONCATENATE("*SpatialOffsetID",TEXT(INDEX(RelatedFeatures[Offset Number],$A4497),"0000"))),"}")))</f>
        <v>#REF!</v>
      </c>
      <c r="P4497" t="e">
        <f>IF(INDEX(Methods[Method Type],$A4497)="","",
CONCATENATE("  - &amp;MethodID",TEXT($A4497,"0000"),
" {","MethodTypeCV:  ",CHAR(34),INDEX(Methods[Method Type],$A4497),CHAR(34),
", MethodCode:  ",CHAR(34),INDEX(Methods[Method Code],$A4497),CHAR(34),
", MethodName:  ",CHAR(34),INDEX(Methods[Method Name],$A4497),CHAR(34),
", MethodDescription:  ",CHAR(34),INDEX(Methods[Method Description],$A4497),CHAR(34),
", MethodLink:  ",CHAR(34),INDEX(Methods[Method Link],$A4497),CHAR(34),
", OrganizationID: *OrganizationID",TEXT(MATCH(INDEX(Methods[Organization Name],$A4497),Organizations[Organization Name],0),"0000"),"}"))</f>
        <v>#REF!</v>
      </c>
      <c r="Q4497" t="e">
        <f>IF(INDEX(Variables[Variable Type],$A4497)="","",
CONCATENATE("  - &amp;VariableID",TEXT($A4497,"0000"),
" {","VariableTypeCV:  ",CHAR(34),INDEX(Variables[Variable Type],$A4497),CHAR(34),
", VariableCode:  ",CHAR(34),INDEX(Variables[Variable Code],$A4497),CHAR(34),
", VariableNameCV:  ",CHAR(34),INDEX(Variables[Variable Name],$A4497),CHAR(34),
", VariableDefinition:  ",CHAR(34),INDEX(Variables[Variable Definition],$A4497),CHAR(34),
", SpecciationCV:  ",CHAR(34),INDEX(Variables[Speciation],$A4497),CHAR(34),
", NoDataValue:  ",CHAR(34),INDEX(Variables[No Data Value],$A4497),CHAR(34),"}"))</f>
        <v>#REF!</v>
      </c>
    </row>
    <row r="4498" spans="1:17" x14ac:dyDescent="0.25">
      <c r="A4498">
        <v>4495</v>
      </c>
      <c r="D4498" t="e">
        <f>IF(INDEX(People[First Name],$A4498)="","",
CONCATENATE("  - &amp;PersonID",TEXT($A4498,"0000"),
" {","PersonFirstName:  ",CHAR(34),INDEX(People[First Name],$A4498),CHAR(34),
", PersonMiddleName:  ",CHAR(34),INDEX(People[Middle Name],$A4498),CHAR(34),
", PersonLastName:  ",CHAR(34),INDEX(People[Last Name],$A4498),CHAR(34),"}"))</f>
        <v>#REF!</v>
      </c>
      <c r="E4498" t="e">
        <f>IF(INDEX(Organizations[Organization Type '[CV']],$A4498)="","",
CONCATENATE("  - &amp;OrganizationID",TEXT($A4498,"0000"),
" {","OrganizationTypeCV:  ",CHAR(34),INDEX(Organizations[Organization Type '[CV']],$A4498),CHAR(34),
", OrganizationCode:  ",CHAR(34),INDEX(Organizations[Organization Code],$A4498),CHAR(34),
", OrganizationName:  ",CHAR(34),INDEX(Organizations[Organization Name],$A4498),CHAR(34),
", OrganizationDescription:  ",CHAR(34),INDEX(Organizations[Organization Description],$A4498),CHAR(34),
", OrganizationLink:  ",CHAR(34),INDEX(Organizations[Organization Link],$A4498),CHAR(34),"}"))</f>
        <v>#REF!</v>
      </c>
      <c r="F4498" t="e">
        <f>IF(INDEX(People[First Name],$A4498)="","",
CONCATENATE("  - &amp;AffiliationID",TEXT($A4498,"0000"),
" {PersonID: *PersonID",TEXT($A4498,"0000"),
", OrganizationID: *OrganizationID",TEXT(MATCH(INDEX(People[Organization Name],$A4498),Organizations[Organization Name],0),"0000"),
", IsPrimaryOrganizationContact: , AffiliationStartDate: , AffiliationEndDate: , PrimaryPhone: ",
", PrimaryEmail: ",CHAR(34),INDEX(People[Primary Email],$A4498),CHAR(34),
", PrimaryAddress: ",CHAR(34),INDEX(People[Primary Address],$A4498),CHAR(34),
", PersonLink: }"))</f>
        <v>#REF!</v>
      </c>
      <c r="H4498" t="e">
        <f>IF(COUNTA(CitationInformation)=0,"",IF(INDEX(AuthorList[Author Name],$A4498)="","",
CONCATENATE("  - &amp;AuthorListID",TEXT($A4498,"0000"),
"  {CitationID: *CitationID0001",
", PersonID: *PersonID",TEXT(MATCH(INDEX(AuthorList[Author Name],$A4498),People[Full Name],0),"0000"),
", AuthorOrder: ",INDEX(AuthorList[Author Number],$A4498),"}")))</f>
        <v>#REF!</v>
      </c>
      <c r="K4498" t="e">
        <f>IF(INDEX(SamplingFeatures[Feature Code],$A4498)="","",
CONCATENATE("  - &amp;SamplingFeatureID",TEXT($A4498,"0000"),
" {","SamplingFeatureUUID:  ",CHAR(34),INDEX(SamplingFeatures[Sampling Feature UUID],$A4498),CHAR(34),
", SamplingFeatureTypeCV:  ",CHAR(34),INDEX(SamplingFeatures[Sampling Feature Type],$A4498),CHAR(34),
", SamplingFeatureCode:  ",CHAR(34),INDEX(SamplingFeatures[Feature Code],$A4498),CHAR(34),
", SamplingFeatureName:  ",CHAR(34),INDEX(SamplingFeatures[Feature Name],$A4498),CHAR(34),
", SamplingFeatureDescription:  ",CHAR(34),INDEX(SamplingFeatures[Feature Description],$A4498),CHAR(34),
", SamplingFeatureGeotypeCV:  ",CHAR(34),INDEX(SamplingFeatures[Feature Geo Type],$A4498),CHAR(34),
", FeatureGeometry:  ",CHAR(34),INDEX(SamplingFeatures[Feature Geometry],$A4498),CHAR(34),
", Elevation_m:  ",CHAR(34),INDEX(SamplingFeatures[Elevation_m],$A4498),CHAR(34),
", ElevationDatumCV:  ",CHAR(34),ElevationDatum,CHAR(34),"}"))</f>
        <v>#REF!</v>
      </c>
      <c r="L4498" t="e">
        <f>IF(INDEX(SamplingFeatures[Sampling Feature Type],$A4498)&lt;&gt;"Site","",
CONCATENATE("  - &amp;SiteID",TEXT(SUMPRODUCT(--($L$3:$L4497&lt;&gt;"")),"0000"),
" {","SamplingFeatureID:  *SamplingFeatureID",TEXT($A4498,"0000"),
", SiteTypeCV:  ",CHAR(34),INDEX(Sites[Site Type],$A4498),CHAR(34),
", Latitude:  ",INDEX(Sites[Latitude],$A4498),
", Longitude:  ",INDEX(Sites[Longitude],$A4498),
", SRSName:  ",CHAR(34),LatLonDatum,CHAR(34),"}"))</f>
        <v>#REF!</v>
      </c>
      <c r="M4498" t="e">
        <f>IF(INDEX(SamplingFeatures[Sampling Feature Type],$A4498)&lt;&gt;"Specimen","",
CONCATENATE("  - &amp;SpecimenID",TEXT(SUMPRODUCT(--($M$3:$M4497&lt;&gt;"")),"0000"),
" {","SamplingFeatureID:  *SamplingFeatureID",TEXT($A4498,"0000"),
", SpecimenTypeCV:  ",CHAR(34),INDEX(Specimens[Specimen Type],$A4498),CHAR(34),
", SpecimenMediumCV:  ",INDEX(Specimens[Specimen Medium],$A4498),
", IsFieldSpecimen:  ",CHAR(34),INDEX(Specimens[Is Field Specimen?],$A4498),CHAR(34),"}"))</f>
        <v>#REF!</v>
      </c>
      <c r="N4498" t="e">
        <f>IF(COUNTA(SpatialOffsets[])=0,"", IF(INDEX(SpatialOffsets[Spatial Offset Type],$A4498)="","",
CONCATENATE("  - &amp;SpatialOffsetID",TEXT($A4498,"0000"),
" {","SpatialOffsetTypeCV:  ",CHAR(34),INDEX(SpatialOffsets[Spatial Offset Type],$A4498),CHAR(34),
", Offset1Value:  ",INDEX(SpatialOffsets[Offset 1 Value],$A4498),
", Offset1UnitID:  ",CHAR(34),INDEX(SpatialOffsets[Offset 1 Unit],$A4498),CHAR(34),
", Offset2Value:  ",INDEX(SpatialOffsets[Offset 2 Value],$A4498),
", Offset2UnitID:  ",CHAR(34),INDEX(SpatialOffsets[Offset 2 Unit],$A4498),CHAR(34),
", Offset3Value:  ",INDEX(SpatialOffsets[Offset 3 Value],$A4498),
", Offset3UnitID:  ",CHAR(34),INDEX(SpatialOffsets[Offset 3 Unit],$A4498),CHAR(34),,"}")))</f>
        <v>#REF!</v>
      </c>
      <c r="O4498" t="e">
        <f>IF(COUNTA(RelatedFeatures[])=0,"", IF(INDEX(RelatedFeatures[First Sampling Feature Code],$A4498)="","",
CONCATENATE("  - &amp;RelationID",TEXT($A4498,"0000"),
" {","SamplingFeatureID:  *SamplingFeatureID",TEXT(MATCH(INDEX(RelatedFeatures[First Sampling Feature Code],$A4498),SamplingFeatures[Feature Code],0),"0000"),
", RelationshipTypeCV:  ",CHAR(34),INDEX(RelatedFeatures[Relationship Type],$A4498),CHAR(34),
", RelatedFeatureID: *SamplingFeatureID",TEXT(MATCH(INDEX(RelatedFeatures[Second Sampling Feature Code],$A4498),SamplingFeatures[Feature Code],0),"0000"),
", SpatialOffsetID:  ",IF(INDEX(RelatedFeatures[Offset Number],$A4498)="","",CONCATENATE("*SpatialOffsetID",TEXT(INDEX(RelatedFeatures[Offset Number],$A4498),"0000"))),"}")))</f>
        <v>#REF!</v>
      </c>
      <c r="P4498" t="e">
        <f>IF(INDEX(Methods[Method Type],$A4498)="","",
CONCATENATE("  - &amp;MethodID",TEXT($A4498,"0000"),
" {","MethodTypeCV:  ",CHAR(34),INDEX(Methods[Method Type],$A4498),CHAR(34),
", MethodCode:  ",CHAR(34),INDEX(Methods[Method Code],$A4498),CHAR(34),
", MethodName:  ",CHAR(34),INDEX(Methods[Method Name],$A4498),CHAR(34),
", MethodDescription:  ",CHAR(34),INDEX(Methods[Method Description],$A4498),CHAR(34),
", MethodLink:  ",CHAR(34),INDEX(Methods[Method Link],$A4498),CHAR(34),
", OrganizationID: *OrganizationID",TEXT(MATCH(INDEX(Methods[Organization Name],$A4498),Organizations[Organization Name],0),"0000"),"}"))</f>
        <v>#REF!</v>
      </c>
      <c r="Q4498" t="e">
        <f>IF(INDEX(Variables[Variable Type],$A4498)="","",
CONCATENATE("  - &amp;VariableID",TEXT($A4498,"0000"),
" {","VariableTypeCV:  ",CHAR(34),INDEX(Variables[Variable Type],$A4498),CHAR(34),
", VariableCode:  ",CHAR(34),INDEX(Variables[Variable Code],$A4498),CHAR(34),
", VariableNameCV:  ",CHAR(34),INDEX(Variables[Variable Name],$A4498),CHAR(34),
", VariableDefinition:  ",CHAR(34),INDEX(Variables[Variable Definition],$A4498),CHAR(34),
", SpecciationCV:  ",CHAR(34),INDEX(Variables[Speciation],$A4498),CHAR(34),
", NoDataValue:  ",CHAR(34),INDEX(Variables[No Data Value],$A4498),CHAR(34),"}"))</f>
        <v>#REF!</v>
      </c>
    </row>
    <row r="4499" spans="1:17" x14ac:dyDescent="0.25">
      <c r="A4499">
        <v>4496</v>
      </c>
      <c r="D4499" t="e">
        <f>IF(INDEX(People[First Name],$A4499)="","",
CONCATENATE("  - &amp;PersonID",TEXT($A4499,"0000"),
" {","PersonFirstName:  ",CHAR(34),INDEX(People[First Name],$A4499),CHAR(34),
", PersonMiddleName:  ",CHAR(34),INDEX(People[Middle Name],$A4499),CHAR(34),
", PersonLastName:  ",CHAR(34),INDEX(People[Last Name],$A4499),CHAR(34),"}"))</f>
        <v>#REF!</v>
      </c>
      <c r="E4499" t="e">
        <f>IF(INDEX(Organizations[Organization Type '[CV']],$A4499)="","",
CONCATENATE("  - &amp;OrganizationID",TEXT($A4499,"0000"),
" {","OrganizationTypeCV:  ",CHAR(34),INDEX(Organizations[Organization Type '[CV']],$A4499),CHAR(34),
", OrganizationCode:  ",CHAR(34),INDEX(Organizations[Organization Code],$A4499),CHAR(34),
", OrganizationName:  ",CHAR(34),INDEX(Organizations[Organization Name],$A4499),CHAR(34),
", OrganizationDescription:  ",CHAR(34),INDEX(Organizations[Organization Description],$A4499),CHAR(34),
", OrganizationLink:  ",CHAR(34),INDEX(Organizations[Organization Link],$A4499),CHAR(34),"}"))</f>
        <v>#REF!</v>
      </c>
      <c r="F4499" t="e">
        <f>IF(INDEX(People[First Name],$A4499)="","",
CONCATENATE("  - &amp;AffiliationID",TEXT($A4499,"0000"),
" {PersonID: *PersonID",TEXT($A4499,"0000"),
", OrganizationID: *OrganizationID",TEXT(MATCH(INDEX(People[Organization Name],$A4499),Organizations[Organization Name],0),"0000"),
", IsPrimaryOrganizationContact: , AffiliationStartDate: , AffiliationEndDate: , PrimaryPhone: ",
", PrimaryEmail: ",CHAR(34),INDEX(People[Primary Email],$A4499),CHAR(34),
", PrimaryAddress: ",CHAR(34),INDEX(People[Primary Address],$A4499),CHAR(34),
", PersonLink: }"))</f>
        <v>#REF!</v>
      </c>
      <c r="H4499" t="e">
        <f>IF(COUNTA(CitationInformation)=0,"",IF(INDEX(AuthorList[Author Name],$A4499)="","",
CONCATENATE("  - &amp;AuthorListID",TEXT($A4499,"0000"),
"  {CitationID: *CitationID0001",
", PersonID: *PersonID",TEXT(MATCH(INDEX(AuthorList[Author Name],$A4499),People[Full Name],0),"0000"),
", AuthorOrder: ",INDEX(AuthorList[Author Number],$A4499),"}")))</f>
        <v>#REF!</v>
      </c>
      <c r="K4499" t="e">
        <f>IF(INDEX(SamplingFeatures[Feature Code],$A4499)="","",
CONCATENATE("  - &amp;SamplingFeatureID",TEXT($A4499,"0000"),
" {","SamplingFeatureUUID:  ",CHAR(34),INDEX(SamplingFeatures[Sampling Feature UUID],$A4499),CHAR(34),
", SamplingFeatureTypeCV:  ",CHAR(34),INDEX(SamplingFeatures[Sampling Feature Type],$A4499),CHAR(34),
", SamplingFeatureCode:  ",CHAR(34),INDEX(SamplingFeatures[Feature Code],$A4499),CHAR(34),
", SamplingFeatureName:  ",CHAR(34),INDEX(SamplingFeatures[Feature Name],$A4499),CHAR(34),
", SamplingFeatureDescription:  ",CHAR(34),INDEX(SamplingFeatures[Feature Description],$A4499),CHAR(34),
", SamplingFeatureGeotypeCV:  ",CHAR(34),INDEX(SamplingFeatures[Feature Geo Type],$A4499),CHAR(34),
", FeatureGeometry:  ",CHAR(34),INDEX(SamplingFeatures[Feature Geometry],$A4499),CHAR(34),
", Elevation_m:  ",CHAR(34),INDEX(SamplingFeatures[Elevation_m],$A4499),CHAR(34),
", ElevationDatumCV:  ",CHAR(34),ElevationDatum,CHAR(34),"}"))</f>
        <v>#REF!</v>
      </c>
      <c r="L4499" t="e">
        <f>IF(INDEX(SamplingFeatures[Sampling Feature Type],$A4499)&lt;&gt;"Site","",
CONCATENATE("  - &amp;SiteID",TEXT(SUMPRODUCT(--($L$3:$L4498&lt;&gt;"")),"0000"),
" {","SamplingFeatureID:  *SamplingFeatureID",TEXT($A4499,"0000"),
", SiteTypeCV:  ",CHAR(34),INDEX(Sites[Site Type],$A4499),CHAR(34),
", Latitude:  ",INDEX(Sites[Latitude],$A4499),
", Longitude:  ",INDEX(Sites[Longitude],$A4499),
", SRSName:  ",CHAR(34),LatLonDatum,CHAR(34),"}"))</f>
        <v>#REF!</v>
      </c>
      <c r="M4499" t="e">
        <f>IF(INDEX(SamplingFeatures[Sampling Feature Type],$A4499)&lt;&gt;"Specimen","",
CONCATENATE("  - &amp;SpecimenID",TEXT(SUMPRODUCT(--($M$3:$M4498&lt;&gt;"")),"0000"),
" {","SamplingFeatureID:  *SamplingFeatureID",TEXT($A4499,"0000"),
", SpecimenTypeCV:  ",CHAR(34),INDEX(Specimens[Specimen Type],$A4499),CHAR(34),
", SpecimenMediumCV:  ",INDEX(Specimens[Specimen Medium],$A4499),
", IsFieldSpecimen:  ",CHAR(34),INDEX(Specimens[Is Field Specimen?],$A4499),CHAR(34),"}"))</f>
        <v>#REF!</v>
      </c>
      <c r="N4499" t="e">
        <f>IF(COUNTA(SpatialOffsets[])=0,"", IF(INDEX(SpatialOffsets[Spatial Offset Type],$A4499)="","",
CONCATENATE("  - &amp;SpatialOffsetID",TEXT($A4499,"0000"),
" {","SpatialOffsetTypeCV:  ",CHAR(34),INDEX(SpatialOffsets[Spatial Offset Type],$A4499),CHAR(34),
", Offset1Value:  ",INDEX(SpatialOffsets[Offset 1 Value],$A4499),
", Offset1UnitID:  ",CHAR(34),INDEX(SpatialOffsets[Offset 1 Unit],$A4499),CHAR(34),
", Offset2Value:  ",INDEX(SpatialOffsets[Offset 2 Value],$A4499),
", Offset2UnitID:  ",CHAR(34),INDEX(SpatialOffsets[Offset 2 Unit],$A4499),CHAR(34),
", Offset3Value:  ",INDEX(SpatialOffsets[Offset 3 Value],$A4499),
", Offset3UnitID:  ",CHAR(34),INDEX(SpatialOffsets[Offset 3 Unit],$A4499),CHAR(34),,"}")))</f>
        <v>#REF!</v>
      </c>
      <c r="O4499" t="e">
        <f>IF(COUNTA(RelatedFeatures[])=0,"", IF(INDEX(RelatedFeatures[First Sampling Feature Code],$A4499)="","",
CONCATENATE("  - &amp;RelationID",TEXT($A4499,"0000"),
" {","SamplingFeatureID:  *SamplingFeatureID",TEXT(MATCH(INDEX(RelatedFeatures[First Sampling Feature Code],$A4499),SamplingFeatures[Feature Code],0),"0000"),
", RelationshipTypeCV:  ",CHAR(34),INDEX(RelatedFeatures[Relationship Type],$A4499),CHAR(34),
", RelatedFeatureID: *SamplingFeatureID",TEXT(MATCH(INDEX(RelatedFeatures[Second Sampling Feature Code],$A4499),SamplingFeatures[Feature Code],0),"0000"),
", SpatialOffsetID:  ",IF(INDEX(RelatedFeatures[Offset Number],$A4499)="","",CONCATENATE("*SpatialOffsetID",TEXT(INDEX(RelatedFeatures[Offset Number],$A4499),"0000"))),"}")))</f>
        <v>#REF!</v>
      </c>
      <c r="P4499" t="e">
        <f>IF(INDEX(Methods[Method Type],$A4499)="","",
CONCATENATE("  - &amp;MethodID",TEXT($A4499,"0000"),
" {","MethodTypeCV:  ",CHAR(34),INDEX(Methods[Method Type],$A4499),CHAR(34),
", MethodCode:  ",CHAR(34),INDEX(Methods[Method Code],$A4499),CHAR(34),
", MethodName:  ",CHAR(34),INDEX(Methods[Method Name],$A4499),CHAR(34),
", MethodDescription:  ",CHAR(34),INDEX(Methods[Method Description],$A4499),CHAR(34),
", MethodLink:  ",CHAR(34),INDEX(Methods[Method Link],$A4499),CHAR(34),
", OrganizationID: *OrganizationID",TEXT(MATCH(INDEX(Methods[Organization Name],$A4499),Organizations[Organization Name],0),"0000"),"}"))</f>
        <v>#REF!</v>
      </c>
      <c r="Q4499" t="e">
        <f>IF(INDEX(Variables[Variable Type],$A4499)="","",
CONCATENATE("  - &amp;VariableID",TEXT($A4499,"0000"),
" {","VariableTypeCV:  ",CHAR(34),INDEX(Variables[Variable Type],$A4499),CHAR(34),
", VariableCode:  ",CHAR(34),INDEX(Variables[Variable Code],$A4499),CHAR(34),
", VariableNameCV:  ",CHAR(34),INDEX(Variables[Variable Name],$A4499),CHAR(34),
", VariableDefinition:  ",CHAR(34),INDEX(Variables[Variable Definition],$A4499),CHAR(34),
", SpecciationCV:  ",CHAR(34),INDEX(Variables[Speciation],$A4499),CHAR(34),
", NoDataValue:  ",CHAR(34),INDEX(Variables[No Data Value],$A4499),CHAR(34),"}"))</f>
        <v>#REF!</v>
      </c>
    </row>
    <row r="4500" spans="1:17" x14ac:dyDescent="0.25">
      <c r="A4500">
        <v>4497</v>
      </c>
      <c r="D4500" t="e">
        <f>IF(INDEX(People[First Name],$A4500)="","",
CONCATENATE("  - &amp;PersonID",TEXT($A4500,"0000"),
" {","PersonFirstName:  ",CHAR(34),INDEX(People[First Name],$A4500),CHAR(34),
", PersonMiddleName:  ",CHAR(34),INDEX(People[Middle Name],$A4500),CHAR(34),
", PersonLastName:  ",CHAR(34),INDEX(People[Last Name],$A4500),CHAR(34),"}"))</f>
        <v>#REF!</v>
      </c>
      <c r="E4500" t="e">
        <f>IF(INDEX(Organizations[Organization Type '[CV']],$A4500)="","",
CONCATENATE("  - &amp;OrganizationID",TEXT($A4500,"0000"),
" {","OrganizationTypeCV:  ",CHAR(34),INDEX(Organizations[Organization Type '[CV']],$A4500),CHAR(34),
", OrganizationCode:  ",CHAR(34),INDEX(Organizations[Organization Code],$A4500),CHAR(34),
", OrganizationName:  ",CHAR(34),INDEX(Organizations[Organization Name],$A4500),CHAR(34),
", OrganizationDescription:  ",CHAR(34),INDEX(Organizations[Organization Description],$A4500),CHAR(34),
", OrganizationLink:  ",CHAR(34),INDEX(Organizations[Organization Link],$A4500),CHAR(34),"}"))</f>
        <v>#REF!</v>
      </c>
      <c r="F4500" t="e">
        <f>IF(INDEX(People[First Name],$A4500)="","",
CONCATENATE("  - &amp;AffiliationID",TEXT($A4500,"0000"),
" {PersonID: *PersonID",TEXT($A4500,"0000"),
", OrganizationID: *OrganizationID",TEXT(MATCH(INDEX(People[Organization Name],$A4500),Organizations[Organization Name],0),"0000"),
", IsPrimaryOrganizationContact: , AffiliationStartDate: , AffiliationEndDate: , PrimaryPhone: ",
", PrimaryEmail: ",CHAR(34),INDEX(People[Primary Email],$A4500),CHAR(34),
", PrimaryAddress: ",CHAR(34),INDEX(People[Primary Address],$A4500),CHAR(34),
", PersonLink: }"))</f>
        <v>#REF!</v>
      </c>
      <c r="H4500" t="e">
        <f>IF(COUNTA(CitationInformation)=0,"",IF(INDEX(AuthorList[Author Name],$A4500)="","",
CONCATENATE("  - &amp;AuthorListID",TEXT($A4500,"0000"),
"  {CitationID: *CitationID0001",
", PersonID: *PersonID",TEXT(MATCH(INDEX(AuthorList[Author Name],$A4500),People[Full Name],0),"0000"),
", AuthorOrder: ",INDEX(AuthorList[Author Number],$A4500),"}")))</f>
        <v>#REF!</v>
      </c>
      <c r="K4500" t="e">
        <f>IF(INDEX(SamplingFeatures[Feature Code],$A4500)="","",
CONCATENATE("  - &amp;SamplingFeatureID",TEXT($A4500,"0000"),
" {","SamplingFeatureUUID:  ",CHAR(34),INDEX(SamplingFeatures[Sampling Feature UUID],$A4500),CHAR(34),
", SamplingFeatureTypeCV:  ",CHAR(34),INDEX(SamplingFeatures[Sampling Feature Type],$A4500),CHAR(34),
", SamplingFeatureCode:  ",CHAR(34),INDEX(SamplingFeatures[Feature Code],$A4500),CHAR(34),
", SamplingFeatureName:  ",CHAR(34),INDEX(SamplingFeatures[Feature Name],$A4500),CHAR(34),
", SamplingFeatureDescription:  ",CHAR(34),INDEX(SamplingFeatures[Feature Description],$A4500),CHAR(34),
", SamplingFeatureGeotypeCV:  ",CHAR(34),INDEX(SamplingFeatures[Feature Geo Type],$A4500),CHAR(34),
", FeatureGeometry:  ",CHAR(34),INDEX(SamplingFeatures[Feature Geometry],$A4500),CHAR(34),
", Elevation_m:  ",CHAR(34),INDEX(SamplingFeatures[Elevation_m],$A4500),CHAR(34),
", ElevationDatumCV:  ",CHAR(34),ElevationDatum,CHAR(34),"}"))</f>
        <v>#REF!</v>
      </c>
      <c r="L4500" t="e">
        <f>IF(INDEX(SamplingFeatures[Sampling Feature Type],$A4500)&lt;&gt;"Site","",
CONCATENATE("  - &amp;SiteID",TEXT(SUMPRODUCT(--($L$3:$L4499&lt;&gt;"")),"0000"),
" {","SamplingFeatureID:  *SamplingFeatureID",TEXT($A4500,"0000"),
", SiteTypeCV:  ",CHAR(34),INDEX(Sites[Site Type],$A4500),CHAR(34),
", Latitude:  ",INDEX(Sites[Latitude],$A4500),
", Longitude:  ",INDEX(Sites[Longitude],$A4500),
", SRSName:  ",CHAR(34),LatLonDatum,CHAR(34),"}"))</f>
        <v>#REF!</v>
      </c>
      <c r="M4500" t="e">
        <f>IF(INDEX(SamplingFeatures[Sampling Feature Type],$A4500)&lt;&gt;"Specimen","",
CONCATENATE("  - &amp;SpecimenID",TEXT(SUMPRODUCT(--($M$3:$M4499&lt;&gt;"")),"0000"),
" {","SamplingFeatureID:  *SamplingFeatureID",TEXT($A4500,"0000"),
", SpecimenTypeCV:  ",CHAR(34),INDEX(Specimens[Specimen Type],$A4500),CHAR(34),
", SpecimenMediumCV:  ",INDEX(Specimens[Specimen Medium],$A4500),
", IsFieldSpecimen:  ",CHAR(34),INDEX(Specimens[Is Field Specimen?],$A4500),CHAR(34),"}"))</f>
        <v>#REF!</v>
      </c>
      <c r="N4500" t="e">
        <f>IF(COUNTA(SpatialOffsets[])=0,"", IF(INDEX(SpatialOffsets[Spatial Offset Type],$A4500)="","",
CONCATENATE("  - &amp;SpatialOffsetID",TEXT($A4500,"0000"),
" {","SpatialOffsetTypeCV:  ",CHAR(34),INDEX(SpatialOffsets[Spatial Offset Type],$A4500),CHAR(34),
", Offset1Value:  ",INDEX(SpatialOffsets[Offset 1 Value],$A4500),
", Offset1UnitID:  ",CHAR(34),INDEX(SpatialOffsets[Offset 1 Unit],$A4500),CHAR(34),
", Offset2Value:  ",INDEX(SpatialOffsets[Offset 2 Value],$A4500),
", Offset2UnitID:  ",CHAR(34),INDEX(SpatialOffsets[Offset 2 Unit],$A4500),CHAR(34),
", Offset3Value:  ",INDEX(SpatialOffsets[Offset 3 Value],$A4500),
", Offset3UnitID:  ",CHAR(34),INDEX(SpatialOffsets[Offset 3 Unit],$A4500),CHAR(34),,"}")))</f>
        <v>#REF!</v>
      </c>
      <c r="O4500" t="e">
        <f>IF(COUNTA(RelatedFeatures[])=0,"", IF(INDEX(RelatedFeatures[First Sampling Feature Code],$A4500)="","",
CONCATENATE("  - &amp;RelationID",TEXT($A4500,"0000"),
" {","SamplingFeatureID:  *SamplingFeatureID",TEXT(MATCH(INDEX(RelatedFeatures[First Sampling Feature Code],$A4500),SamplingFeatures[Feature Code],0),"0000"),
", RelationshipTypeCV:  ",CHAR(34),INDEX(RelatedFeatures[Relationship Type],$A4500),CHAR(34),
", RelatedFeatureID: *SamplingFeatureID",TEXT(MATCH(INDEX(RelatedFeatures[Second Sampling Feature Code],$A4500),SamplingFeatures[Feature Code],0),"0000"),
", SpatialOffsetID:  ",IF(INDEX(RelatedFeatures[Offset Number],$A4500)="","",CONCATENATE("*SpatialOffsetID",TEXT(INDEX(RelatedFeatures[Offset Number],$A4500),"0000"))),"}")))</f>
        <v>#REF!</v>
      </c>
      <c r="P4500" t="e">
        <f>IF(INDEX(Methods[Method Type],$A4500)="","",
CONCATENATE("  - &amp;MethodID",TEXT($A4500,"0000"),
" {","MethodTypeCV:  ",CHAR(34),INDEX(Methods[Method Type],$A4500),CHAR(34),
", MethodCode:  ",CHAR(34),INDEX(Methods[Method Code],$A4500),CHAR(34),
", MethodName:  ",CHAR(34),INDEX(Methods[Method Name],$A4500),CHAR(34),
", MethodDescription:  ",CHAR(34),INDEX(Methods[Method Description],$A4500),CHAR(34),
", MethodLink:  ",CHAR(34),INDEX(Methods[Method Link],$A4500),CHAR(34),
", OrganizationID: *OrganizationID",TEXT(MATCH(INDEX(Methods[Organization Name],$A4500),Organizations[Organization Name],0),"0000"),"}"))</f>
        <v>#REF!</v>
      </c>
      <c r="Q4500" t="e">
        <f>IF(INDEX(Variables[Variable Type],$A4500)="","",
CONCATENATE("  - &amp;VariableID",TEXT($A4500,"0000"),
" {","VariableTypeCV:  ",CHAR(34),INDEX(Variables[Variable Type],$A4500),CHAR(34),
", VariableCode:  ",CHAR(34),INDEX(Variables[Variable Code],$A4500),CHAR(34),
", VariableNameCV:  ",CHAR(34),INDEX(Variables[Variable Name],$A4500),CHAR(34),
", VariableDefinition:  ",CHAR(34),INDEX(Variables[Variable Definition],$A4500),CHAR(34),
", SpecciationCV:  ",CHAR(34),INDEX(Variables[Speciation],$A4500),CHAR(34),
", NoDataValue:  ",CHAR(34),INDEX(Variables[No Data Value],$A4500),CHAR(34),"}"))</f>
        <v>#REF!</v>
      </c>
    </row>
    <row r="4501" spans="1:17" x14ac:dyDescent="0.25">
      <c r="A4501">
        <v>4498</v>
      </c>
      <c r="D4501" t="e">
        <f>IF(INDEX(People[First Name],$A4501)="","",
CONCATENATE("  - &amp;PersonID",TEXT($A4501,"0000"),
" {","PersonFirstName:  ",CHAR(34),INDEX(People[First Name],$A4501),CHAR(34),
", PersonMiddleName:  ",CHAR(34),INDEX(People[Middle Name],$A4501),CHAR(34),
", PersonLastName:  ",CHAR(34),INDEX(People[Last Name],$A4501),CHAR(34),"}"))</f>
        <v>#REF!</v>
      </c>
      <c r="E4501" t="e">
        <f>IF(INDEX(Organizations[Organization Type '[CV']],$A4501)="","",
CONCATENATE("  - &amp;OrganizationID",TEXT($A4501,"0000"),
" {","OrganizationTypeCV:  ",CHAR(34),INDEX(Organizations[Organization Type '[CV']],$A4501),CHAR(34),
", OrganizationCode:  ",CHAR(34),INDEX(Organizations[Organization Code],$A4501),CHAR(34),
", OrganizationName:  ",CHAR(34),INDEX(Organizations[Organization Name],$A4501),CHAR(34),
", OrganizationDescription:  ",CHAR(34),INDEX(Organizations[Organization Description],$A4501),CHAR(34),
", OrganizationLink:  ",CHAR(34),INDEX(Organizations[Organization Link],$A4501),CHAR(34),"}"))</f>
        <v>#REF!</v>
      </c>
      <c r="F4501" t="e">
        <f>IF(INDEX(People[First Name],$A4501)="","",
CONCATENATE("  - &amp;AffiliationID",TEXT($A4501,"0000"),
" {PersonID: *PersonID",TEXT($A4501,"0000"),
", OrganizationID: *OrganizationID",TEXT(MATCH(INDEX(People[Organization Name],$A4501),Organizations[Organization Name],0),"0000"),
", IsPrimaryOrganizationContact: , AffiliationStartDate: , AffiliationEndDate: , PrimaryPhone: ",
", PrimaryEmail: ",CHAR(34),INDEX(People[Primary Email],$A4501),CHAR(34),
", PrimaryAddress: ",CHAR(34),INDEX(People[Primary Address],$A4501),CHAR(34),
", PersonLink: }"))</f>
        <v>#REF!</v>
      </c>
      <c r="H4501" t="e">
        <f>IF(COUNTA(CitationInformation)=0,"",IF(INDEX(AuthorList[Author Name],$A4501)="","",
CONCATENATE("  - &amp;AuthorListID",TEXT($A4501,"0000"),
"  {CitationID: *CitationID0001",
", PersonID: *PersonID",TEXT(MATCH(INDEX(AuthorList[Author Name],$A4501),People[Full Name],0),"0000"),
", AuthorOrder: ",INDEX(AuthorList[Author Number],$A4501),"}")))</f>
        <v>#REF!</v>
      </c>
      <c r="K4501" t="e">
        <f>IF(INDEX(SamplingFeatures[Feature Code],$A4501)="","",
CONCATENATE("  - &amp;SamplingFeatureID",TEXT($A4501,"0000"),
" {","SamplingFeatureUUID:  ",CHAR(34),INDEX(SamplingFeatures[Sampling Feature UUID],$A4501),CHAR(34),
", SamplingFeatureTypeCV:  ",CHAR(34),INDEX(SamplingFeatures[Sampling Feature Type],$A4501),CHAR(34),
", SamplingFeatureCode:  ",CHAR(34),INDEX(SamplingFeatures[Feature Code],$A4501),CHAR(34),
", SamplingFeatureName:  ",CHAR(34),INDEX(SamplingFeatures[Feature Name],$A4501),CHAR(34),
", SamplingFeatureDescription:  ",CHAR(34),INDEX(SamplingFeatures[Feature Description],$A4501),CHAR(34),
", SamplingFeatureGeotypeCV:  ",CHAR(34),INDEX(SamplingFeatures[Feature Geo Type],$A4501),CHAR(34),
", FeatureGeometry:  ",CHAR(34),INDEX(SamplingFeatures[Feature Geometry],$A4501),CHAR(34),
", Elevation_m:  ",CHAR(34),INDEX(SamplingFeatures[Elevation_m],$A4501),CHAR(34),
", ElevationDatumCV:  ",CHAR(34),ElevationDatum,CHAR(34),"}"))</f>
        <v>#REF!</v>
      </c>
      <c r="L4501" t="e">
        <f>IF(INDEX(SamplingFeatures[Sampling Feature Type],$A4501)&lt;&gt;"Site","",
CONCATENATE("  - &amp;SiteID",TEXT(SUMPRODUCT(--($L$3:$L4500&lt;&gt;"")),"0000"),
" {","SamplingFeatureID:  *SamplingFeatureID",TEXT($A4501,"0000"),
", SiteTypeCV:  ",CHAR(34),INDEX(Sites[Site Type],$A4501),CHAR(34),
", Latitude:  ",INDEX(Sites[Latitude],$A4501),
", Longitude:  ",INDEX(Sites[Longitude],$A4501),
", SRSName:  ",CHAR(34),LatLonDatum,CHAR(34),"}"))</f>
        <v>#REF!</v>
      </c>
      <c r="M4501" t="e">
        <f>IF(INDEX(SamplingFeatures[Sampling Feature Type],$A4501)&lt;&gt;"Specimen","",
CONCATENATE("  - &amp;SpecimenID",TEXT(SUMPRODUCT(--($M$3:$M4500&lt;&gt;"")),"0000"),
" {","SamplingFeatureID:  *SamplingFeatureID",TEXT($A4501,"0000"),
", SpecimenTypeCV:  ",CHAR(34),INDEX(Specimens[Specimen Type],$A4501),CHAR(34),
", SpecimenMediumCV:  ",INDEX(Specimens[Specimen Medium],$A4501),
", IsFieldSpecimen:  ",CHAR(34),INDEX(Specimens[Is Field Specimen?],$A4501),CHAR(34),"}"))</f>
        <v>#REF!</v>
      </c>
      <c r="N4501" t="e">
        <f>IF(COUNTA(SpatialOffsets[])=0,"", IF(INDEX(SpatialOffsets[Spatial Offset Type],$A4501)="","",
CONCATENATE("  - &amp;SpatialOffsetID",TEXT($A4501,"0000"),
" {","SpatialOffsetTypeCV:  ",CHAR(34),INDEX(SpatialOffsets[Spatial Offset Type],$A4501),CHAR(34),
", Offset1Value:  ",INDEX(SpatialOffsets[Offset 1 Value],$A4501),
", Offset1UnitID:  ",CHAR(34),INDEX(SpatialOffsets[Offset 1 Unit],$A4501),CHAR(34),
", Offset2Value:  ",INDEX(SpatialOffsets[Offset 2 Value],$A4501),
", Offset2UnitID:  ",CHAR(34),INDEX(SpatialOffsets[Offset 2 Unit],$A4501),CHAR(34),
", Offset3Value:  ",INDEX(SpatialOffsets[Offset 3 Value],$A4501),
", Offset3UnitID:  ",CHAR(34),INDEX(SpatialOffsets[Offset 3 Unit],$A4501),CHAR(34),,"}")))</f>
        <v>#REF!</v>
      </c>
      <c r="O4501" t="e">
        <f>IF(COUNTA(RelatedFeatures[])=0,"", IF(INDEX(RelatedFeatures[First Sampling Feature Code],$A4501)="","",
CONCATENATE("  - &amp;RelationID",TEXT($A4501,"0000"),
" {","SamplingFeatureID:  *SamplingFeatureID",TEXT(MATCH(INDEX(RelatedFeatures[First Sampling Feature Code],$A4501),SamplingFeatures[Feature Code],0),"0000"),
", RelationshipTypeCV:  ",CHAR(34),INDEX(RelatedFeatures[Relationship Type],$A4501),CHAR(34),
", RelatedFeatureID: *SamplingFeatureID",TEXT(MATCH(INDEX(RelatedFeatures[Second Sampling Feature Code],$A4501),SamplingFeatures[Feature Code],0),"0000"),
", SpatialOffsetID:  ",IF(INDEX(RelatedFeatures[Offset Number],$A4501)="","",CONCATENATE("*SpatialOffsetID",TEXT(INDEX(RelatedFeatures[Offset Number],$A4501),"0000"))),"}")))</f>
        <v>#REF!</v>
      </c>
      <c r="P4501" t="e">
        <f>IF(INDEX(Methods[Method Type],$A4501)="","",
CONCATENATE("  - &amp;MethodID",TEXT($A4501,"0000"),
" {","MethodTypeCV:  ",CHAR(34),INDEX(Methods[Method Type],$A4501),CHAR(34),
", MethodCode:  ",CHAR(34),INDEX(Methods[Method Code],$A4501),CHAR(34),
", MethodName:  ",CHAR(34),INDEX(Methods[Method Name],$A4501),CHAR(34),
", MethodDescription:  ",CHAR(34),INDEX(Methods[Method Description],$A4501),CHAR(34),
", MethodLink:  ",CHAR(34),INDEX(Methods[Method Link],$A4501),CHAR(34),
", OrganizationID: *OrganizationID",TEXT(MATCH(INDEX(Methods[Organization Name],$A4501),Organizations[Organization Name],0),"0000"),"}"))</f>
        <v>#REF!</v>
      </c>
      <c r="Q4501" t="e">
        <f>IF(INDEX(Variables[Variable Type],$A4501)="","",
CONCATENATE("  - &amp;VariableID",TEXT($A4501,"0000"),
" {","VariableTypeCV:  ",CHAR(34),INDEX(Variables[Variable Type],$A4501),CHAR(34),
", VariableCode:  ",CHAR(34),INDEX(Variables[Variable Code],$A4501),CHAR(34),
", VariableNameCV:  ",CHAR(34),INDEX(Variables[Variable Name],$A4501),CHAR(34),
", VariableDefinition:  ",CHAR(34),INDEX(Variables[Variable Definition],$A4501),CHAR(34),
", SpecciationCV:  ",CHAR(34),INDEX(Variables[Speciation],$A4501),CHAR(34),
", NoDataValue:  ",CHAR(34),INDEX(Variables[No Data Value],$A4501),CHAR(34),"}"))</f>
        <v>#REF!</v>
      </c>
    </row>
    <row r="4502" spans="1:17" x14ac:dyDescent="0.25">
      <c r="A4502">
        <v>4499</v>
      </c>
      <c r="D4502" t="e">
        <f>IF(INDEX(People[First Name],$A4502)="","",
CONCATENATE("  - &amp;PersonID",TEXT($A4502,"0000"),
" {","PersonFirstName:  ",CHAR(34),INDEX(People[First Name],$A4502),CHAR(34),
", PersonMiddleName:  ",CHAR(34),INDEX(People[Middle Name],$A4502),CHAR(34),
", PersonLastName:  ",CHAR(34),INDEX(People[Last Name],$A4502),CHAR(34),"}"))</f>
        <v>#REF!</v>
      </c>
      <c r="E4502" t="e">
        <f>IF(INDEX(Organizations[Organization Type '[CV']],$A4502)="","",
CONCATENATE("  - &amp;OrganizationID",TEXT($A4502,"0000"),
" {","OrganizationTypeCV:  ",CHAR(34),INDEX(Organizations[Organization Type '[CV']],$A4502),CHAR(34),
", OrganizationCode:  ",CHAR(34),INDEX(Organizations[Organization Code],$A4502),CHAR(34),
", OrganizationName:  ",CHAR(34),INDEX(Organizations[Organization Name],$A4502),CHAR(34),
", OrganizationDescription:  ",CHAR(34),INDEX(Organizations[Organization Description],$A4502),CHAR(34),
", OrganizationLink:  ",CHAR(34),INDEX(Organizations[Organization Link],$A4502),CHAR(34),"}"))</f>
        <v>#REF!</v>
      </c>
      <c r="F4502" t="e">
        <f>IF(INDEX(People[First Name],$A4502)="","",
CONCATENATE("  - &amp;AffiliationID",TEXT($A4502,"0000"),
" {PersonID: *PersonID",TEXT($A4502,"0000"),
", OrganizationID: *OrganizationID",TEXT(MATCH(INDEX(People[Organization Name],$A4502),Organizations[Organization Name],0),"0000"),
", IsPrimaryOrganizationContact: , AffiliationStartDate: , AffiliationEndDate: , PrimaryPhone: ",
", PrimaryEmail: ",CHAR(34),INDEX(People[Primary Email],$A4502),CHAR(34),
", PrimaryAddress: ",CHAR(34),INDEX(People[Primary Address],$A4502),CHAR(34),
", PersonLink: }"))</f>
        <v>#REF!</v>
      </c>
      <c r="H4502" t="e">
        <f>IF(COUNTA(CitationInformation)=0,"",IF(INDEX(AuthorList[Author Name],$A4502)="","",
CONCATENATE("  - &amp;AuthorListID",TEXT($A4502,"0000"),
"  {CitationID: *CitationID0001",
", PersonID: *PersonID",TEXT(MATCH(INDEX(AuthorList[Author Name],$A4502),People[Full Name],0),"0000"),
", AuthorOrder: ",INDEX(AuthorList[Author Number],$A4502),"}")))</f>
        <v>#REF!</v>
      </c>
      <c r="K4502" t="e">
        <f>IF(INDEX(SamplingFeatures[Feature Code],$A4502)="","",
CONCATENATE("  - &amp;SamplingFeatureID",TEXT($A4502,"0000"),
" {","SamplingFeatureUUID:  ",CHAR(34),INDEX(SamplingFeatures[Sampling Feature UUID],$A4502),CHAR(34),
", SamplingFeatureTypeCV:  ",CHAR(34),INDEX(SamplingFeatures[Sampling Feature Type],$A4502),CHAR(34),
", SamplingFeatureCode:  ",CHAR(34),INDEX(SamplingFeatures[Feature Code],$A4502),CHAR(34),
", SamplingFeatureName:  ",CHAR(34),INDEX(SamplingFeatures[Feature Name],$A4502),CHAR(34),
", SamplingFeatureDescription:  ",CHAR(34),INDEX(SamplingFeatures[Feature Description],$A4502),CHAR(34),
", SamplingFeatureGeotypeCV:  ",CHAR(34),INDEX(SamplingFeatures[Feature Geo Type],$A4502),CHAR(34),
", FeatureGeometry:  ",CHAR(34),INDEX(SamplingFeatures[Feature Geometry],$A4502),CHAR(34),
", Elevation_m:  ",CHAR(34),INDEX(SamplingFeatures[Elevation_m],$A4502),CHAR(34),
", ElevationDatumCV:  ",CHAR(34),ElevationDatum,CHAR(34),"}"))</f>
        <v>#REF!</v>
      </c>
      <c r="L4502" t="e">
        <f>IF(INDEX(SamplingFeatures[Sampling Feature Type],$A4502)&lt;&gt;"Site","",
CONCATENATE("  - &amp;SiteID",TEXT(SUMPRODUCT(--($L$3:$L4501&lt;&gt;"")),"0000"),
" {","SamplingFeatureID:  *SamplingFeatureID",TEXT($A4502,"0000"),
", SiteTypeCV:  ",CHAR(34),INDEX(Sites[Site Type],$A4502),CHAR(34),
", Latitude:  ",INDEX(Sites[Latitude],$A4502),
", Longitude:  ",INDEX(Sites[Longitude],$A4502),
", SRSName:  ",CHAR(34),LatLonDatum,CHAR(34),"}"))</f>
        <v>#REF!</v>
      </c>
      <c r="M4502" t="e">
        <f>IF(INDEX(SamplingFeatures[Sampling Feature Type],$A4502)&lt;&gt;"Specimen","",
CONCATENATE("  - &amp;SpecimenID",TEXT(SUMPRODUCT(--($M$3:$M4501&lt;&gt;"")),"0000"),
" {","SamplingFeatureID:  *SamplingFeatureID",TEXT($A4502,"0000"),
", SpecimenTypeCV:  ",CHAR(34),INDEX(Specimens[Specimen Type],$A4502),CHAR(34),
", SpecimenMediumCV:  ",INDEX(Specimens[Specimen Medium],$A4502),
", IsFieldSpecimen:  ",CHAR(34),INDEX(Specimens[Is Field Specimen?],$A4502),CHAR(34),"}"))</f>
        <v>#REF!</v>
      </c>
      <c r="N4502" t="e">
        <f>IF(COUNTA(SpatialOffsets[])=0,"", IF(INDEX(SpatialOffsets[Spatial Offset Type],$A4502)="","",
CONCATENATE("  - &amp;SpatialOffsetID",TEXT($A4502,"0000"),
" {","SpatialOffsetTypeCV:  ",CHAR(34),INDEX(SpatialOffsets[Spatial Offset Type],$A4502),CHAR(34),
", Offset1Value:  ",INDEX(SpatialOffsets[Offset 1 Value],$A4502),
", Offset1UnitID:  ",CHAR(34),INDEX(SpatialOffsets[Offset 1 Unit],$A4502),CHAR(34),
", Offset2Value:  ",INDEX(SpatialOffsets[Offset 2 Value],$A4502),
", Offset2UnitID:  ",CHAR(34),INDEX(SpatialOffsets[Offset 2 Unit],$A4502),CHAR(34),
", Offset3Value:  ",INDEX(SpatialOffsets[Offset 3 Value],$A4502),
", Offset3UnitID:  ",CHAR(34),INDEX(SpatialOffsets[Offset 3 Unit],$A4502),CHAR(34),,"}")))</f>
        <v>#REF!</v>
      </c>
      <c r="O4502" t="e">
        <f>IF(COUNTA(RelatedFeatures[])=0,"", IF(INDEX(RelatedFeatures[First Sampling Feature Code],$A4502)="","",
CONCATENATE("  - &amp;RelationID",TEXT($A4502,"0000"),
" {","SamplingFeatureID:  *SamplingFeatureID",TEXT(MATCH(INDEX(RelatedFeatures[First Sampling Feature Code],$A4502),SamplingFeatures[Feature Code],0),"0000"),
", RelationshipTypeCV:  ",CHAR(34),INDEX(RelatedFeatures[Relationship Type],$A4502),CHAR(34),
", RelatedFeatureID: *SamplingFeatureID",TEXT(MATCH(INDEX(RelatedFeatures[Second Sampling Feature Code],$A4502),SamplingFeatures[Feature Code],0),"0000"),
", SpatialOffsetID:  ",IF(INDEX(RelatedFeatures[Offset Number],$A4502)="","",CONCATENATE("*SpatialOffsetID",TEXT(INDEX(RelatedFeatures[Offset Number],$A4502),"0000"))),"}")))</f>
        <v>#REF!</v>
      </c>
      <c r="P4502" t="e">
        <f>IF(INDEX(Methods[Method Type],$A4502)="","",
CONCATENATE("  - &amp;MethodID",TEXT($A4502,"0000"),
" {","MethodTypeCV:  ",CHAR(34),INDEX(Methods[Method Type],$A4502),CHAR(34),
", MethodCode:  ",CHAR(34),INDEX(Methods[Method Code],$A4502),CHAR(34),
", MethodName:  ",CHAR(34),INDEX(Methods[Method Name],$A4502),CHAR(34),
", MethodDescription:  ",CHAR(34),INDEX(Methods[Method Description],$A4502),CHAR(34),
", MethodLink:  ",CHAR(34),INDEX(Methods[Method Link],$A4502),CHAR(34),
", OrganizationID: *OrganizationID",TEXT(MATCH(INDEX(Methods[Organization Name],$A4502),Organizations[Organization Name],0),"0000"),"}"))</f>
        <v>#REF!</v>
      </c>
      <c r="Q4502" t="e">
        <f>IF(INDEX(Variables[Variable Type],$A4502)="","",
CONCATENATE("  - &amp;VariableID",TEXT($A4502,"0000"),
" {","VariableTypeCV:  ",CHAR(34),INDEX(Variables[Variable Type],$A4502),CHAR(34),
", VariableCode:  ",CHAR(34),INDEX(Variables[Variable Code],$A4502),CHAR(34),
", VariableNameCV:  ",CHAR(34),INDEX(Variables[Variable Name],$A4502),CHAR(34),
", VariableDefinition:  ",CHAR(34),INDEX(Variables[Variable Definition],$A4502),CHAR(34),
", SpecciationCV:  ",CHAR(34),INDEX(Variables[Speciation],$A4502),CHAR(34),
", NoDataValue:  ",CHAR(34),INDEX(Variables[No Data Value],$A4502),CHAR(34),"}"))</f>
        <v>#REF!</v>
      </c>
    </row>
    <row r="4503" spans="1:17" x14ac:dyDescent="0.25">
      <c r="A4503">
        <v>4500</v>
      </c>
      <c r="D4503" t="e">
        <f>IF(INDEX(People[First Name],$A4503)="","",
CONCATENATE("  - &amp;PersonID",TEXT($A4503,"0000"),
" {","PersonFirstName:  ",CHAR(34),INDEX(People[First Name],$A4503),CHAR(34),
", PersonMiddleName:  ",CHAR(34),INDEX(People[Middle Name],$A4503),CHAR(34),
", PersonLastName:  ",CHAR(34),INDEX(People[Last Name],$A4503),CHAR(34),"}"))</f>
        <v>#REF!</v>
      </c>
      <c r="E4503" t="e">
        <f>IF(INDEX(Organizations[Organization Type '[CV']],$A4503)="","",
CONCATENATE("  - &amp;OrganizationID",TEXT($A4503,"0000"),
" {","OrganizationTypeCV:  ",CHAR(34),INDEX(Organizations[Organization Type '[CV']],$A4503),CHAR(34),
", OrganizationCode:  ",CHAR(34),INDEX(Organizations[Organization Code],$A4503),CHAR(34),
", OrganizationName:  ",CHAR(34),INDEX(Organizations[Organization Name],$A4503),CHAR(34),
", OrganizationDescription:  ",CHAR(34),INDEX(Organizations[Organization Description],$A4503),CHAR(34),
", OrganizationLink:  ",CHAR(34),INDEX(Organizations[Organization Link],$A4503),CHAR(34),"}"))</f>
        <v>#REF!</v>
      </c>
      <c r="F4503" t="e">
        <f>IF(INDEX(People[First Name],$A4503)="","",
CONCATENATE("  - &amp;AffiliationID",TEXT($A4503,"0000"),
" {PersonID: *PersonID",TEXT($A4503,"0000"),
", OrganizationID: *OrganizationID",TEXT(MATCH(INDEX(People[Organization Name],$A4503),Organizations[Organization Name],0),"0000"),
", IsPrimaryOrganizationContact: , AffiliationStartDate: , AffiliationEndDate: , PrimaryPhone: ",
", PrimaryEmail: ",CHAR(34),INDEX(People[Primary Email],$A4503),CHAR(34),
", PrimaryAddress: ",CHAR(34),INDEX(People[Primary Address],$A4503),CHAR(34),
", PersonLink: }"))</f>
        <v>#REF!</v>
      </c>
      <c r="H4503" t="e">
        <f>IF(COUNTA(CitationInformation)=0,"",IF(INDEX(AuthorList[Author Name],$A4503)="","",
CONCATENATE("  - &amp;AuthorListID",TEXT($A4503,"0000"),
"  {CitationID: *CitationID0001",
", PersonID: *PersonID",TEXT(MATCH(INDEX(AuthorList[Author Name],$A4503),People[Full Name],0),"0000"),
", AuthorOrder: ",INDEX(AuthorList[Author Number],$A4503),"}")))</f>
        <v>#REF!</v>
      </c>
      <c r="K4503" t="e">
        <f>IF(INDEX(SamplingFeatures[Feature Code],$A4503)="","",
CONCATENATE("  - &amp;SamplingFeatureID",TEXT($A4503,"0000"),
" {","SamplingFeatureUUID:  ",CHAR(34),INDEX(SamplingFeatures[Sampling Feature UUID],$A4503),CHAR(34),
", SamplingFeatureTypeCV:  ",CHAR(34),INDEX(SamplingFeatures[Sampling Feature Type],$A4503),CHAR(34),
", SamplingFeatureCode:  ",CHAR(34),INDEX(SamplingFeatures[Feature Code],$A4503),CHAR(34),
", SamplingFeatureName:  ",CHAR(34),INDEX(SamplingFeatures[Feature Name],$A4503),CHAR(34),
", SamplingFeatureDescription:  ",CHAR(34),INDEX(SamplingFeatures[Feature Description],$A4503),CHAR(34),
", SamplingFeatureGeotypeCV:  ",CHAR(34),INDEX(SamplingFeatures[Feature Geo Type],$A4503),CHAR(34),
", FeatureGeometry:  ",CHAR(34),INDEX(SamplingFeatures[Feature Geometry],$A4503),CHAR(34),
", Elevation_m:  ",CHAR(34),INDEX(SamplingFeatures[Elevation_m],$A4503),CHAR(34),
", ElevationDatumCV:  ",CHAR(34),ElevationDatum,CHAR(34),"}"))</f>
        <v>#REF!</v>
      </c>
      <c r="L4503" t="e">
        <f>IF(INDEX(SamplingFeatures[Sampling Feature Type],$A4503)&lt;&gt;"Site","",
CONCATENATE("  - &amp;SiteID",TEXT(SUMPRODUCT(--($L$3:$L4502&lt;&gt;"")),"0000"),
" {","SamplingFeatureID:  *SamplingFeatureID",TEXT($A4503,"0000"),
", SiteTypeCV:  ",CHAR(34),INDEX(Sites[Site Type],$A4503),CHAR(34),
", Latitude:  ",INDEX(Sites[Latitude],$A4503),
", Longitude:  ",INDEX(Sites[Longitude],$A4503),
", SRSName:  ",CHAR(34),LatLonDatum,CHAR(34),"}"))</f>
        <v>#REF!</v>
      </c>
      <c r="M4503" t="e">
        <f>IF(INDEX(SamplingFeatures[Sampling Feature Type],$A4503)&lt;&gt;"Specimen","",
CONCATENATE("  - &amp;SpecimenID",TEXT(SUMPRODUCT(--($M$3:$M4502&lt;&gt;"")),"0000"),
" {","SamplingFeatureID:  *SamplingFeatureID",TEXT($A4503,"0000"),
", SpecimenTypeCV:  ",CHAR(34),INDEX(Specimens[Specimen Type],$A4503),CHAR(34),
", SpecimenMediumCV:  ",INDEX(Specimens[Specimen Medium],$A4503),
", IsFieldSpecimen:  ",CHAR(34),INDEX(Specimens[Is Field Specimen?],$A4503),CHAR(34),"}"))</f>
        <v>#REF!</v>
      </c>
      <c r="N4503" t="e">
        <f>IF(COUNTA(SpatialOffsets[])=0,"", IF(INDEX(SpatialOffsets[Spatial Offset Type],$A4503)="","",
CONCATENATE("  - &amp;SpatialOffsetID",TEXT($A4503,"0000"),
" {","SpatialOffsetTypeCV:  ",CHAR(34),INDEX(SpatialOffsets[Spatial Offset Type],$A4503),CHAR(34),
", Offset1Value:  ",INDEX(SpatialOffsets[Offset 1 Value],$A4503),
", Offset1UnitID:  ",CHAR(34),INDEX(SpatialOffsets[Offset 1 Unit],$A4503),CHAR(34),
", Offset2Value:  ",INDEX(SpatialOffsets[Offset 2 Value],$A4503),
", Offset2UnitID:  ",CHAR(34),INDEX(SpatialOffsets[Offset 2 Unit],$A4503),CHAR(34),
", Offset3Value:  ",INDEX(SpatialOffsets[Offset 3 Value],$A4503),
", Offset3UnitID:  ",CHAR(34),INDEX(SpatialOffsets[Offset 3 Unit],$A4503),CHAR(34),,"}")))</f>
        <v>#REF!</v>
      </c>
      <c r="O4503" t="e">
        <f>IF(COUNTA(RelatedFeatures[])=0,"", IF(INDEX(RelatedFeatures[First Sampling Feature Code],$A4503)="","",
CONCATENATE("  - &amp;RelationID",TEXT($A4503,"0000"),
" {","SamplingFeatureID:  *SamplingFeatureID",TEXT(MATCH(INDEX(RelatedFeatures[First Sampling Feature Code],$A4503),SamplingFeatures[Feature Code],0),"0000"),
", RelationshipTypeCV:  ",CHAR(34),INDEX(RelatedFeatures[Relationship Type],$A4503),CHAR(34),
", RelatedFeatureID: *SamplingFeatureID",TEXT(MATCH(INDEX(RelatedFeatures[Second Sampling Feature Code],$A4503),SamplingFeatures[Feature Code],0),"0000"),
", SpatialOffsetID:  ",IF(INDEX(RelatedFeatures[Offset Number],$A4503)="","",CONCATENATE("*SpatialOffsetID",TEXT(INDEX(RelatedFeatures[Offset Number],$A4503),"0000"))),"}")))</f>
        <v>#REF!</v>
      </c>
      <c r="P4503" t="e">
        <f>IF(INDEX(Methods[Method Type],$A4503)="","",
CONCATENATE("  - &amp;MethodID",TEXT($A4503,"0000"),
" {","MethodTypeCV:  ",CHAR(34),INDEX(Methods[Method Type],$A4503),CHAR(34),
", MethodCode:  ",CHAR(34),INDEX(Methods[Method Code],$A4503),CHAR(34),
", MethodName:  ",CHAR(34),INDEX(Methods[Method Name],$A4503),CHAR(34),
", MethodDescription:  ",CHAR(34),INDEX(Methods[Method Description],$A4503),CHAR(34),
", MethodLink:  ",CHAR(34),INDEX(Methods[Method Link],$A4503),CHAR(34),
", OrganizationID: *OrganizationID",TEXT(MATCH(INDEX(Methods[Organization Name],$A4503),Organizations[Organization Name],0),"0000"),"}"))</f>
        <v>#REF!</v>
      </c>
      <c r="Q4503" t="e">
        <f>IF(INDEX(Variables[Variable Type],$A4503)="","",
CONCATENATE("  - &amp;VariableID",TEXT($A4503,"0000"),
" {","VariableTypeCV:  ",CHAR(34),INDEX(Variables[Variable Type],$A4503),CHAR(34),
", VariableCode:  ",CHAR(34),INDEX(Variables[Variable Code],$A4503),CHAR(34),
", VariableNameCV:  ",CHAR(34),INDEX(Variables[Variable Name],$A4503),CHAR(34),
", VariableDefinition:  ",CHAR(34),INDEX(Variables[Variable Definition],$A4503),CHAR(34),
", SpecciationCV:  ",CHAR(34),INDEX(Variables[Speciation],$A4503),CHAR(34),
", NoDataValue:  ",CHAR(34),INDEX(Variables[No Data Value],$A4503),CHAR(34),"}"))</f>
        <v>#REF!</v>
      </c>
    </row>
    <row r="4504" spans="1:17" x14ac:dyDescent="0.25">
      <c r="A4504">
        <v>4501</v>
      </c>
      <c r="D4504" t="e">
        <f>IF(INDEX(People[First Name],$A4504)="","",
CONCATENATE("  - &amp;PersonID",TEXT($A4504,"0000"),
" {","PersonFirstName:  ",CHAR(34),INDEX(People[First Name],$A4504),CHAR(34),
", PersonMiddleName:  ",CHAR(34),INDEX(People[Middle Name],$A4504),CHAR(34),
", PersonLastName:  ",CHAR(34),INDEX(People[Last Name],$A4504),CHAR(34),"}"))</f>
        <v>#REF!</v>
      </c>
      <c r="E4504" t="e">
        <f>IF(INDEX(Organizations[Organization Type '[CV']],$A4504)="","",
CONCATENATE("  - &amp;OrganizationID",TEXT($A4504,"0000"),
" {","OrganizationTypeCV:  ",CHAR(34),INDEX(Organizations[Organization Type '[CV']],$A4504),CHAR(34),
", OrganizationCode:  ",CHAR(34),INDEX(Organizations[Organization Code],$A4504),CHAR(34),
", OrganizationName:  ",CHAR(34),INDEX(Organizations[Organization Name],$A4504),CHAR(34),
", OrganizationDescription:  ",CHAR(34),INDEX(Organizations[Organization Description],$A4504),CHAR(34),
", OrganizationLink:  ",CHAR(34),INDEX(Organizations[Organization Link],$A4504),CHAR(34),"}"))</f>
        <v>#REF!</v>
      </c>
      <c r="F4504" t="e">
        <f>IF(INDEX(People[First Name],$A4504)="","",
CONCATENATE("  - &amp;AffiliationID",TEXT($A4504,"0000"),
" {PersonID: *PersonID",TEXT($A4504,"0000"),
", OrganizationID: *OrganizationID",TEXT(MATCH(INDEX(People[Organization Name],$A4504),Organizations[Organization Name],0),"0000"),
", IsPrimaryOrganizationContact: , AffiliationStartDate: , AffiliationEndDate: , PrimaryPhone: ",
", PrimaryEmail: ",CHAR(34),INDEX(People[Primary Email],$A4504),CHAR(34),
", PrimaryAddress: ",CHAR(34),INDEX(People[Primary Address],$A4504),CHAR(34),
", PersonLink: }"))</f>
        <v>#REF!</v>
      </c>
      <c r="H4504" t="e">
        <f>IF(COUNTA(CitationInformation)=0,"",IF(INDEX(AuthorList[Author Name],$A4504)="","",
CONCATENATE("  - &amp;AuthorListID",TEXT($A4504,"0000"),
"  {CitationID: *CitationID0001",
", PersonID: *PersonID",TEXT(MATCH(INDEX(AuthorList[Author Name],$A4504),People[Full Name],0),"0000"),
", AuthorOrder: ",INDEX(AuthorList[Author Number],$A4504),"}")))</f>
        <v>#REF!</v>
      </c>
      <c r="K4504" t="e">
        <f>IF(INDEX(SamplingFeatures[Feature Code],$A4504)="","",
CONCATENATE("  - &amp;SamplingFeatureID",TEXT($A4504,"0000"),
" {","SamplingFeatureUUID:  ",CHAR(34),INDEX(SamplingFeatures[Sampling Feature UUID],$A4504),CHAR(34),
", SamplingFeatureTypeCV:  ",CHAR(34),INDEX(SamplingFeatures[Sampling Feature Type],$A4504),CHAR(34),
", SamplingFeatureCode:  ",CHAR(34),INDEX(SamplingFeatures[Feature Code],$A4504),CHAR(34),
", SamplingFeatureName:  ",CHAR(34),INDEX(SamplingFeatures[Feature Name],$A4504),CHAR(34),
", SamplingFeatureDescription:  ",CHAR(34),INDEX(SamplingFeatures[Feature Description],$A4504),CHAR(34),
", SamplingFeatureGeotypeCV:  ",CHAR(34),INDEX(SamplingFeatures[Feature Geo Type],$A4504),CHAR(34),
", FeatureGeometry:  ",CHAR(34),INDEX(SamplingFeatures[Feature Geometry],$A4504),CHAR(34),
", Elevation_m:  ",CHAR(34),INDEX(SamplingFeatures[Elevation_m],$A4504),CHAR(34),
", ElevationDatumCV:  ",CHAR(34),ElevationDatum,CHAR(34),"}"))</f>
        <v>#REF!</v>
      </c>
      <c r="L4504" t="e">
        <f>IF(INDEX(SamplingFeatures[Sampling Feature Type],$A4504)&lt;&gt;"Site","",
CONCATENATE("  - &amp;SiteID",TEXT(SUMPRODUCT(--($L$3:$L4503&lt;&gt;"")),"0000"),
" {","SamplingFeatureID:  *SamplingFeatureID",TEXT($A4504,"0000"),
", SiteTypeCV:  ",CHAR(34),INDEX(Sites[Site Type],$A4504),CHAR(34),
", Latitude:  ",INDEX(Sites[Latitude],$A4504),
", Longitude:  ",INDEX(Sites[Longitude],$A4504),
", SRSName:  ",CHAR(34),LatLonDatum,CHAR(34),"}"))</f>
        <v>#REF!</v>
      </c>
      <c r="M4504" t="e">
        <f>IF(INDEX(SamplingFeatures[Sampling Feature Type],$A4504)&lt;&gt;"Specimen","",
CONCATENATE("  - &amp;SpecimenID",TEXT(SUMPRODUCT(--($M$3:$M4503&lt;&gt;"")),"0000"),
" {","SamplingFeatureID:  *SamplingFeatureID",TEXT($A4504,"0000"),
", SpecimenTypeCV:  ",CHAR(34),INDEX(Specimens[Specimen Type],$A4504),CHAR(34),
", SpecimenMediumCV:  ",INDEX(Specimens[Specimen Medium],$A4504),
", IsFieldSpecimen:  ",CHAR(34),INDEX(Specimens[Is Field Specimen?],$A4504),CHAR(34),"}"))</f>
        <v>#REF!</v>
      </c>
      <c r="N4504" t="e">
        <f>IF(COUNTA(SpatialOffsets[])=0,"", IF(INDEX(SpatialOffsets[Spatial Offset Type],$A4504)="","",
CONCATENATE("  - &amp;SpatialOffsetID",TEXT($A4504,"0000"),
" {","SpatialOffsetTypeCV:  ",CHAR(34),INDEX(SpatialOffsets[Spatial Offset Type],$A4504),CHAR(34),
", Offset1Value:  ",INDEX(SpatialOffsets[Offset 1 Value],$A4504),
", Offset1UnitID:  ",CHAR(34),INDEX(SpatialOffsets[Offset 1 Unit],$A4504),CHAR(34),
", Offset2Value:  ",INDEX(SpatialOffsets[Offset 2 Value],$A4504),
", Offset2UnitID:  ",CHAR(34),INDEX(SpatialOffsets[Offset 2 Unit],$A4504),CHAR(34),
", Offset3Value:  ",INDEX(SpatialOffsets[Offset 3 Value],$A4504),
", Offset3UnitID:  ",CHAR(34),INDEX(SpatialOffsets[Offset 3 Unit],$A4504),CHAR(34),,"}")))</f>
        <v>#REF!</v>
      </c>
      <c r="O4504" t="e">
        <f>IF(COUNTA(RelatedFeatures[])=0,"", IF(INDEX(RelatedFeatures[First Sampling Feature Code],$A4504)="","",
CONCATENATE("  - &amp;RelationID",TEXT($A4504,"0000"),
" {","SamplingFeatureID:  *SamplingFeatureID",TEXT(MATCH(INDEX(RelatedFeatures[First Sampling Feature Code],$A4504),SamplingFeatures[Feature Code],0),"0000"),
", RelationshipTypeCV:  ",CHAR(34),INDEX(RelatedFeatures[Relationship Type],$A4504),CHAR(34),
", RelatedFeatureID: *SamplingFeatureID",TEXT(MATCH(INDEX(RelatedFeatures[Second Sampling Feature Code],$A4504),SamplingFeatures[Feature Code],0),"0000"),
", SpatialOffsetID:  ",IF(INDEX(RelatedFeatures[Offset Number],$A4504)="","",CONCATENATE("*SpatialOffsetID",TEXT(INDEX(RelatedFeatures[Offset Number],$A4504),"0000"))),"}")))</f>
        <v>#REF!</v>
      </c>
      <c r="P4504" t="e">
        <f>IF(INDEX(Methods[Method Type],$A4504)="","",
CONCATENATE("  - &amp;MethodID",TEXT($A4504,"0000"),
" {","MethodTypeCV:  ",CHAR(34),INDEX(Methods[Method Type],$A4504),CHAR(34),
", MethodCode:  ",CHAR(34),INDEX(Methods[Method Code],$A4504),CHAR(34),
", MethodName:  ",CHAR(34),INDEX(Methods[Method Name],$A4504),CHAR(34),
", MethodDescription:  ",CHAR(34),INDEX(Methods[Method Description],$A4504),CHAR(34),
", MethodLink:  ",CHAR(34),INDEX(Methods[Method Link],$A4504),CHAR(34),
", OrganizationID: *OrganizationID",TEXT(MATCH(INDEX(Methods[Organization Name],$A4504),Organizations[Organization Name],0),"0000"),"}"))</f>
        <v>#REF!</v>
      </c>
      <c r="Q4504" t="e">
        <f>IF(INDEX(Variables[Variable Type],$A4504)="","",
CONCATENATE("  - &amp;VariableID",TEXT($A4504,"0000"),
" {","VariableTypeCV:  ",CHAR(34),INDEX(Variables[Variable Type],$A4504),CHAR(34),
", VariableCode:  ",CHAR(34),INDEX(Variables[Variable Code],$A4504),CHAR(34),
", VariableNameCV:  ",CHAR(34),INDEX(Variables[Variable Name],$A4504),CHAR(34),
", VariableDefinition:  ",CHAR(34),INDEX(Variables[Variable Definition],$A4504),CHAR(34),
", SpecciationCV:  ",CHAR(34),INDEX(Variables[Speciation],$A4504),CHAR(34),
", NoDataValue:  ",CHAR(34),INDEX(Variables[No Data Value],$A4504),CHAR(34),"}"))</f>
        <v>#REF!</v>
      </c>
    </row>
    <row r="4505" spans="1:17" x14ac:dyDescent="0.25">
      <c r="A4505">
        <v>4502</v>
      </c>
      <c r="D4505" t="e">
        <f>IF(INDEX(People[First Name],$A4505)="","",
CONCATENATE("  - &amp;PersonID",TEXT($A4505,"0000"),
" {","PersonFirstName:  ",CHAR(34),INDEX(People[First Name],$A4505),CHAR(34),
", PersonMiddleName:  ",CHAR(34),INDEX(People[Middle Name],$A4505),CHAR(34),
", PersonLastName:  ",CHAR(34),INDEX(People[Last Name],$A4505),CHAR(34),"}"))</f>
        <v>#REF!</v>
      </c>
      <c r="E4505" t="e">
        <f>IF(INDEX(Organizations[Organization Type '[CV']],$A4505)="","",
CONCATENATE("  - &amp;OrganizationID",TEXT($A4505,"0000"),
" {","OrganizationTypeCV:  ",CHAR(34),INDEX(Organizations[Organization Type '[CV']],$A4505),CHAR(34),
", OrganizationCode:  ",CHAR(34),INDEX(Organizations[Organization Code],$A4505),CHAR(34),
", OrganizationName:  ",CHAR(34),INDEX(Organizations[Organization Name],$A4505),CHAR(34),
", OrganizationDescription:  ",CHAR(34),INDEX(Organizations[Organization Description],$A4505),CHAR(34),
", OrganizationLink:  ",CHAR(34),INDEX(Organizations[Organization Link],$A4505),CHAR(34),"}"))</f>
        <v>#REF!</v>
      </c>
      <c r="F4505" t="e">
        <f>IF(INDEX(People[First Name],$A4505)="","",
CONCATENATE("  - &amp;AffiliationID",TEXT($A4505,"0000"),
" {PersonID: *PersonID",TEXT($A4505,"0000"),
", OrganizationID: *OrganizationID",TEXT(MATCH(INDEX(People[Organization Name],$A4505),Organizations[Organization Name],0),"0000"),
", IsPrimaryOrganizationContact: , AffiliationStartDate: , AffiliationEndDate: , PrimaryPhone: ",
", PrimaryEmail: ",CHAR(34),INDEX(People[Primary Email],$A4505),CHAR(34),
", PrimaryAddress: ",CHAR(34),INDEX(People[Primary Address],$A4505),CHAR(34),
", PersonLink: }"))</f>
        <v>#REF!</v>
      </c>
      <c r="H4505" t="e">
        <f>IF(COUNTA(CitationInformation)=0,"",IF(INDEX(AuthorList[Author Name],$A4505)="","",
CONCATENATE("  - &amp;AuthorListID",TEXT($A4505,"0000"),
"  {CitationID: *CitationID0001",
", PersonID: *PersonID",TEXT(MATCH(INDEX(AuthorList[Author Name],$A4505),People[Full Name],0),"0000"),
", AuthorOrder: ",INDEX(AuthorList[Author Number],$A4505),"}")))</f>
        <v>#REF!</v>
      </c>
      <c r="K4505" t="e">
        <f>IF(INDEX(SamplingFeatures[Feature Code],$A4505)="","",
CONCATENATE("  - &amp;SamplingFeatureID",TEXT($A4505,"0000"),
" {","SamplingFeatureUUID:  ",CHAR(34),INDEX(SamplingFeatures[Sampling Feature UUID],$A4505),CHAR(34),
", SamplingFeatureTypeCV:  ",CHAR(34),INDEX(SamplingFeatures[Sampling Feature Type],$A4505),CHAR(34),
", SamplingFeatureCode:  ",CHAR(34),INDEX(SamplingFeatures[Feature Code],$A4505),CHAR(34),
", SamplingFeatureName:  ",CHAR(34),INDEX(SamplingFeatures[Feature Name],$A4505),CHAR(34),
", SamplingFeatureDescription:  ",CHAR(34),INDEX(SamplingFeatures[Feature Description],$A4505),CHAR(34),
", SamplingFeatureGeotypeCV:  ",CHAR(34),INDEX(SamplingFeatures[Feature Geo Type],$A4505),CHAR(34),
", FeatureGeometry:  ",CHAR(34),INDEX(SamplingFeatures[Feature Geometry],$A4505),CHAR(34),
", Elevation_m:  ",CHAR(34),INDEX(SamplingFeatures[Elevation_m],$A4505),CHAR(34),
", ElevationDatumCV:  ",CHAR(34),ElevationDatum,CHAR(34),"}"))</f>
        <v>#REF!</v>
      </c>
      <c r="L4505" t="e">
        <f>IF(INDEX(SamplingFeatures[Sampling Feature Type],$A4505)&lt;&gt;"Site","",
CONCATENATE("  - &amp;SiteID",TEXT(SUMPRODUCT(--($L$3:$L4504&lt;&gt;"")),"0000"),
" {","SamplingFeatureID:  *SamplingFeatureID",TEXT($A4505,"0000"),
", SiteTypeCV:  ",CHAR(34),INDEX(Sites[Site Type],$A4505),CHAR(34),
", Latitude:  ",INDEX(Sites[Latitude],$A4505),
", Longitude:  ",INDEX(Sites[Longitude],$A4505),
", SRSName:  ",CHAR(34),LatLonDatum,CHAR(34),"}"))</f>
        <v>#REF!</v>
      </c>
      <c r="M4505" t="e">
        <f>IF(INDEX(SamplingFeatures[Sampling Feature Type],$A4505)&lt;&gt;"Specimen","",
CONCATENATE("  - &amp;SpecimenID",TEXT(SUMPRODUCT(--($M$3:$M4504&lt;&gt;"")),"0000"),
" {","SamplingFeatureID:  *SamplingFeatureID",TEXT($A4505,"0000"),
", SpecimenTypeCV:  ",CHAR(34),INDEX(Specimens[Specimen Type],$A4505),CHAR(34),
", SpecimenMediumCV:  ",INDEX(Specimens[Specimen Medium],$A4505),
", IsFieldSpecimen:  ",CHAR(34),INDEX(Specimens[Is Field Specimen?],$A4505),CHAR(34),"}"))</f>
        <v>#REF!</v>
      </c>
      <c r="N4505" t="e">
        <f>IF(COUNTA(SpatialOffsets[])=0,"", IF(INDEX(SpatialOffsets[Spatial Offset Type],$A4505)="","",
CONCATENATE("  - &amp;SpatialOffsetID",TEXT($A4505,"0000"),
" {","SpatialOffsetTypeCV:  ",CHAR(34),INDEX(SpatialOffsets[Spatial Offset Type],$A4505),CHAR(34),
", Offset1Value:  ",INDEX(SpatialOffsets[Offset 1 Value],$A4505),
", Offset1UnitID:  ",CHAR(34),INDEX(SpatialOffsets[Offset 1 Unit],$A4505),CHAR(34),
", Offset2Value:  ",INDEX(SpatialOffsets[Offset 2 Value],$A4505),
", Offset2UnitID:  ",CHAR(34),INDEX(SpatialOffsets[Offset 2 Unit],$A4505),CHAR(34),
", Offset3Value:  ",INDEX(SpatialOffsets[Offset 3 Value],$A4505),
", Offset3UnitID:  ",CHAR(34),INDEX(SpatialOffsets[Offset 3 Unit],$A4505),CHAR(34),,"}")))</f>
        <v>#REF!</v>
      </c>
      <c r="O4505" t="e">
        <f>IF(COUNTA(RelatedFeatures[])=0,"", IF(INDEX(RelatedFeatures[First Sampling Feature Code],$A4505)="","",
CONCATENATE("  - &amp;RelationID",TEXT($A4505,"0000"),
" {","SamplingFeatureID:  *SamplingFeatureID",TEXT(MATCH(INDEX(RelatedFeatures[First Sampling Feature Code],$A4505),SamplingFeatures[Feature Code],0),"0000"),
", RelationshipTypeCV:  ",CHAR(34),INDEX(RelatedFeatures[Relationship Type],$A4505),CHAR(34),
", RelatedFeatureID: *SamplingFeatureID",TEXT(MATCH(INDEX(RelatedFeatures[Second Sampling Feature Code],$A4505),SamplingFeatures[Feature Code],0),"0000"),
", SpatialOffsetID:  ",IF(INDEX(RelatedFeatures[Offset Number],$A4505)="","",CONCATENATE("*SpatialOffsetID",TEXT(INDEX(RelatedFeatures[Offset Number],$A4505),"0000"))),"}")))</f>
        <v>#REF!</v>
      </c>
      <c r="P4505" t="e">
        <f>IF(INDEX(Methods[Method Type],$A4505)="","",
CONCATENATE("  - &amp;MethodID",TEXT($A4505,"0000"),
" {","MethodTypeCV:  ",CHAR(34),INDEX(Methods[Method Type],$A4505),CHAR(34),
", MethodCode:  ",CHAR(34),INDEX(Methods[Method Code],$A4505),CHAR(34),
", MethodName:  ",CHAR(34),INDEX(Methods[Method Name],$A4505),CHAR(34),
", MethodDescription:  ",CHAR(34),INDEX(Methods[Method Description],$A4505),CHAR(34),
", MethodLink:  ",CHAR(34),INDEX(Methods[Method Link],$A4505),CHAR(34),
", OrganizationID: *OrganizationID",TEXT(MATCH(INDEX(Methods[Organization Name],$A4505),Organizations[Organization Name],0),"0000"),"}"))</f>
        <v>#REF!</v>
      </c>
      <c r="Q4505" t="e">
        <f>IF(INDEX(Variables[Variable Type],$A4505)="","",
CONCATENATE("  - &amp;VariableID",TEXT($A4505,"0000"),
" {","VariableTypeCV:  ",CHAR(34),INDEX(Variables[Variable Type],$A4505),CHAR(34),
", VariableCode:  ",CHAR(34),INDEX(Variables[Variable Code],$A4505),CHAR(34),
", VariableNameCV:  ",CHAR(34),INDEX(Variables[Variable Name],$A4505),CHAR(34),
", VariableDefinition:  ",CHAR(34),INDEX(Variables[Variable Definition],$A4505),CHAR(34),
", SpecciationCV:  ",CHAR(34),INDEX(Variables[Speciation],$A4505),CHAR(34),
", NoDataValue:  ",CHAR(34),INDEX(Variables[No Data Value],$A4505),CHAR(34),"}"))</f>
        <v>#REF!</v>
      </c>
    </row>
    <row r="4506" spans="1:17" x14ac:dyDescent="0.25">
      <c r="A4506">
        <v>4503</v>
      </c>
      <c r="D4506" t="e">
        <f>IF(INDEX(People[First Name],$A4506)="","",
CONCATENATE("  - &amp;PersonID",TEXT($A4506,"0000"),
" {","PersonFirstName:  ",CHAR(34),INDEX(People[First Name],$A4506),CHAR(34),
", PersonMiddleName:  ",CHAR(34),INDEX(People[Middle Name],$A4506),CHAR(34),
", PersonLastName:  ",CHAR(34),INDEX(People[Last Name],$A4506),CHAR(34),"}"))</f>
        <v>#REF!</v>
      </c>
      <c r="E4506" t="e">
        <f>IF(INDEX(Organizations[Organization Type '[CV']],$A4506)="","",
CONCATENATE("  - &amp;OrganizationID",TEXT($A4506,"0000"),
" {","OrganizationTypeCV:  ",CHAR(34),INDEX(Organizations[Organization Type '[CV']],$A4506),CHAR(34),
", OrganizationCode:  ",CHAR(34),INDEX(Organizations[Organization Code],$A4506),CHAR(34),
", OrganizationName:  ",CHAR(34),INDEX(Organizations[Organization Name],$A4506),CHAR(34),
", OrganizationDescription:  ",CHAR(34),INDEX(Organizations[Organization Description],$A4506),CHAR(34),
", OrganizationLink:  ",CHAR(34),INDEX(Organizations[Organization Link],$A4506),CHAR(34),"}"))</f>
        <v>#REF!</v>
      </c>
      <c r="F4506" t="e">
        <f>IF(INDEX(People[First Name],$A4506)="","",
CONCATENATE("  - &amp;AffiliationID",TEXT($A4506,"0000"),
" {PersonID: *PersonID",TEXT($A4506,"0000"),
", OrganizationID: *OrganizationID",TEXT(MATCH(INDEX(People[Organization Name],$A4506),Organizations[Organization Name],0),"0000"),
", IsPrimaryOrganizationContact: , AffiliationStartDate: , AffiliationEndDate: , PrimaryPhone: ",
", PrimaryEmail: ",CHAR(34),INDEX(People[Primary Email],$A4506),CHAR(34),
", PrimaryAddress: ",CHAR(34),INDEX(People[Primary Address],$A4506),CHAR(34),
", PersonLink: }"))</f>
        <v>#REF!</v>
      </c>
      <c r="H4506" t="e">
        <f>IF(COUNTA(CitationInformation)=0,"",IF(INDEX(AuthorList[Author Name],$A4506)="","",
CONCATENATE("  - &amp;AuthorListID",TEXT($A4506,"0000"),
"  {CitationID: *CitationID0001",
", PersonID: *PersonID",TEXT(MATCH(INDEX(AuthorList[Author Name],$A4506),People[Full Name],0),"0000"),
", AuthorOrder: ",INDEX(AuthorList[Author Number],$A4506),"}")))</f>
        <v>#REF!</v>
      </c>
      <c r="K4506" t="e">
        <f>IF(INDEX(SamplingFeatures[Feature Code],$A4506)="","",
CONCATENATE("  - &amp;SamplingFeatureID",TEXT($A4506,"0000"),
" {","SamplingFeatureUUID:  ",CHAR(34),INDEX(SamplingFeatures[Sampling Feature UUID],$A4506),CHAR(34),
", SamplingFeatureTypeCV:  ",CHAR(34),INDEX(SamplingFeatures[Sampling Feature Type],$A4506),CHAR(34),
", SamplingFeatureCode:  ",CHAR(34),INDEX(SamplingFeatures[Feature Code],$A4506),CHAR(34),
", SamplingFeatureName:  ",CHAR(34),INDEX(SamplingFeatures[Feature Name],$A4506),CHAR(34),
", SamplingFeatureDescription:  ",CHAR(34),INDEX(SamplingFeatures[Feature Description],$A4506),CHAR(34),
", SamplingFeatureGeotypeCV:  ",CHAR(34),INDEX(SamplingFeatures[Feature Geo Type],$A4506),CHAR(34),
", FeatureGeometry:  ",CHAR(34),INDEX(SamplingFeatures[Feature Geometry],$A4506),CHAR(34),
", Elevation_m:  ",CHAR(34),INDEX(SamplingFeatures[Elevation_m],$A4506),CHAR(34),
", ElevationDatumCV:  ",CHAR(34),ElevationDatum,CHAR(34),"}"))</f>
        <v>#REF!</v>
      </c>
      <c r="L4506" t="e">
        <f>IF(INDEX(SamplingFeatures[Sampling Feature Type],$A4506)&lt;&gt;"Site","",
CONCATENATE("  - &amp;SiteID",TEXT(SUMPRODUCT(--($L$3:$L4505&lt;&gt;"")),"0000"),
" {","SamplingFeatureID:  *SamplingFeatureID",TEXT($A4506,"0000"),
", SiteTypeCV:  ",CHAR(34),INDEX(Sites[Site Type],$A4506),CHAR(34),
", Latitude:  ",INDEX(Sites[Latitude],$A4506),
", Longitude:  ",INDEX(Sites[Longitude],$A4506),
", SRSName:  ",CHAR(34),LatLonDatum,CHAR(34),"}"))</f>
        <v>#REF!</v>
      </c>
      <c r="M4506" t="e">
        <f>IF(INDEX(SamplingFeatures[Sampling Feature Type],$A4506)&lt;&gt;"Specimen","",
CONCATENATE("  - &amp;SpecimenID",TEXT(SUMPRODUCT(--($M$3:$M4505&lt;&gt;"")),"0000"),
" {","SamplingFeatureID:  *SamplingFeatureID",TEXT($A4506,"0000"),
", SpecimenTypeCV:  ",CHAR(34),INDEX(Specimens[Specimen Type],$A4506),CHAR(34),
", SpecimenMediumCV:  ",INDEX(Specimens[Specimen Medium],$A4506),
", IsFieldSpecimen:  ",CHAR(34),INDEX(Specimens[Is Field Specimen?],$A4506),CHAR(34),"}"))</f>
        <v>#REF!</v>
      </c>
      <c r="N4506" t="e">
        <f>IF(COUNTA(SpatialOffsets[])=0,"", IF(INDEX(SpatialOffsets[Spatial Offset Type],$A4506)="","",
CONCATENATE("  - &amp;SpatialOffsetID",TEXT($A4506,"0000"),
" {","SpatialOffsetTypeCV:  ",CHAR(34),INDEX(SpatialOffsets[Spatial Offset Type],$A4506),CHAR(34),
", Offset1Value:  ",INDEX(SpatialOffsets[Offset 1 Value],$A4506),
", Offset1UnitID:  ",CHAR(34),INDEX(SpatialOffsets[Offset 1 Unit],$A4506),CHAR(34),
", Offset2Value:  ",INDEX(SpatialOffsets[Offset 2 Value],$A4506),
", Offset2UnitID:  ",CHAR(34),INDEX(SpatialOffsets[Offset 2 Unit],$A4506),CHAR(34),
", Offset3Value:  ",INDEX(SpatialOffsets[Offset 3 Value],$A4506),
", Offset3UnitID:  ",CHAR(34),INDEX(SpatialOffsets[Offset 3 Unit],$A4506),CHAR(34),,"}")))</f>
        <v>#REF!</v>
      </c>
      <c r="O4506" t="e">
        <f>IF(COUNTA(RelatedFeatures[])=0,"", IF(INDEX(RelatedFeatures[First Sampling Feature Code],$A4506)="","",
CONCATENATE("  - &amp;RelationID",TEXT($A4506,"0000"),
" {","SamplingFeatureID:  *SamplingFeatureID",TEXT(MATCH(INDEX(RelatedFeatures[First Sampling Feature Code],$A4506),SamplingFeatures[Feature Code],0),"0000"),
", RelationshipTypeCV:  ",CHAR(34),INDEX(RelatedFeatures[Relationship Type],$A4506),CHAR(34),
", RelatedFeatureID: *SamplingFeatureID",TEXT(MATCH(INDEX(RelatedFeatures[Second Sampling Feature Code],$A4506),SamplingFeatures[Feature Code],0),"0000"),
", SpatialOffsetID:  ",IF(INDEX(RelatedFeatures[Offset Number],$A4506)="","",CONCATENATE("*SpatialOffsetID",TEXT(INDEX(RelatedFeatures[Offset Number],$A4506),"0000"))),"}")))</f>
        <v>#REF!</v>
      </c>
      <c r="P4506" t="e">
        <f>IF(INDEX(Methods[Method Type],$A4506)="","",
CONCATENATE("  - &amp;MethodID",TEXT($A4506,"0000"),
" {","MethodTypeCV:  ",CHAR(34),INDEX(Methods[Method Type],$A4506),CHAR(34),
", MethodCode:  ",CHAR(34),INDEX(Methods[Method Code],$A4506),CHAR(34),
", MethodName:  ",CHAR(34),INDEX(Methods[Method Name],$A4506),CHAR(34),
", MethodDescription:  ",CHAR(34),INDEX(Methods[Method Description],$A4506),CHAR(34),
", MethodLink:  ",CHAR(34),INDEX(Methods[Method Link],$A4506),CHAR(34),
", OrganizationID: *OrganizationID",TEXT(MATCH(INDEX(Methods[Organization Name],$A4506),Organizations[Organization Name],0),"0000"),"}"))</f>
        <v>#REF!</v>
      </c>
      <c r="Q4506" t="e">
        <f>IF(INDEX(Variables[Variable Type],$A4506)="","",
CONCATENATE("  - &amp;VariableID",TEXT($A4506,"0000"),
" {","VariableTypeCV:  ",CHAR(34),INDEX(Variables[Variable Type],$A4506),CHAR(34),
", VariableCode:  ",CHAR(34),INDEX(Variables[Variable Code],$A4506),CHAR(34),
", VariableNameCV:  ",CHAR(34),INDEX(Variables[Variable Name],$A4506),CHAR(34),
", VariableDefinition:  ",CHAR(34),INDEX(Variables[Variable Definition],$A4506),CHAR(34),
", SpecciationCV:  ",CHAR(34),INDEX(Variables[Speciation],$A4506),CHAR(34),
", NoDataValue:  ",CHAR(34),INDEX(Variables[No Data Value],$A4506),CHAR(34),"}"))</f>
        <v>#REF!</v>
      </c>
    </row>
    <row r="4507" spans="1:17" x14ac:dyDescent="0.25">
      <c r="A4507">
        <v>4504</v>
      </c>
      <c r="D4507" t="e">
        <f>IF(INDEX(People[First Name],$A4507)="","",
CONCATENATE("  - &amp;PersonID",TEXT($A4507,"0000"),
" {","PersonFirstName:  ",CHAR(34),INDEX(People[First Name],$A4507),CHAR(34),
", PersonMiddleName:  ",CHAR(34),INDEX(People[Middle Name],$A4507),CHAR(34),
", PersonLastName:  ",CHAR(34),INDEX(People[Last Name],$A4507),CHAR(34),"}"))</f>
        <v>#REF!</v>
      </c>
      <c r="E4507" t="e">
        <f>IF(INDEX(Organizations[Organization Type '[CV']],$A4507)="","",
CONCATENATE("  - &amp;OrganizationID",TEXT($A4507,"0000"),
" {","OrganizationTypeCV:  ",CHAR(34),INDEX(Organizations[Organization Type '[CV']],$A4507),CHAR(34),
", OrganizationCode:  ",CHAR(34),INDEX(Organizations[Organization Code],$A4507),CHAR(34),
", OrganizationName:  ",CHAR(34),INDEX(Organizations[Organization Name],$A4507),CHAR(34),
", OrganizationDescription:  ",CHAR(34),INDEX(Organizations[Organization Description],$A4507),CHAR(34),
", OrganizationLink:  ",CHAR(34),INDEX(Organizations[Organization Link],$A4507),CHAR(34),"}"))</f>
        <v>#REF!</v>
      </c>
      <c r="F4507" t="e">
        <f>IF(INDEX(People[First Name],$A4507)="","",
CONCATENATE("  - &amp;AffiliationID",TEXT($A4507,"0000"),
" {PersonID: *PersonID",TEXT($A4507,"0000"),
", OrganizationID: *OrganizationID",TEXT(MATCH(INDEX(People[Organization Name],$A4507),Organizations[Organization Name],0),"0000"),
", IsPrimaryOrganizationContact: , AffiliationStartDate: , AffiliationEndDate: , PrimaryPhone: ",
", PrimaryEmail: ",CHAR(34),INDEX(People[Primary Email],$A4507),CHAR(34),
", PrimaryAddress: ",CHAR(34),INDEX(People[Primary Address],$A4507),CHAR(34),
", PersonLink: }"))</f>
        <v>#REF!</v>
      </c>
      <c r="H4507" t="e">
        <f>IF(COUNTA(CitationInformation)=0,"",IF(INDEX(AuthorList[Author Name],$A4507)="","",
CONCATENATE("  - &amp;AuthorListID",TEXT($A4507,"0000"),
"  {CitationID: *CitationID0001",
", PersonID: *PersonID",TEXT(MATCH(INDEX(AuthorList[Author Name],$A4507),People[Full Name],0),"0000"),
", AuthorOrder: ",INDEX(AuthorList[Author Number],$A4507),"}")))</f>
        <v>#REF!</v>
      </c>
      <c r="K4507" t="e">
        <f>IF(INDEX(SamplingFeatures[Feature Code],$A4507)="","",
CONCATENATE("  - &amp;SamplingFeatureID",TEXT($A4507,"0000"),
" {","SamplingFeatureUUID:  ",CHAR(34),INDEX(SamplingFeatures[Sampling Feature UUID],$A4507),CHAR(34),
", SamplingFeatureTypeCV:  ",CHAR(34),INDEX(SamplingFeatures[Sampling Feature Type],$A4507),CHAR(34),
", SamplingFeatureCode:  ",CHAR(34),INDEX(SamplingFeatures[Feature Code],$A4507),CHAR(34),
", SamplingFeatureName:  ",CHAR(34),INDEX(SamplingFeatures[Feature Name],$A4507),CHAR(34),
", SamplingFeatureDescription:  ",CHAR(34),INDEX(SamplingFeatures[Feature Description],$A4507),CHAR(34),
", SamplingFeatureGeotypeCV:  ",CHAR(34),INDEX(SamplingFeatures[Feature Geo Type],$A4507),CHAR(34),
", FeatureGeometry:  ",CHAR(34),INDEX(SamplingFeatures[Feature Geometry],$A4507),CHAR(34),
", Elevation_m:  ",CHAR(34),INDEX(SamplingFeatures[Elevation_m],$A4507),CHAR(34),
", ElevationDatumCV:  ",CHAR(34),ElevationDatum,CHAR(34),"}"))</f>
        <v>#REF!</v>
      </c>
      <c r="L4507" t="e">
        <f>IF(INDEX(SamplingFeatures[Sampling Feature Type],$A4507)&lt;&gt;"Site","",
CONCATENATE("  - &amp;SiteID",TEXT(SUMPRODUCT(--($L$3:$L4506&lt;&gt;"")),"0000"),
" {","SamplingFeatureID:  *SamplingFeatureID",TEXT($A4507,"0000"),
", SiteTypeCV:  ",CHAR(34),INDEX(Sites[Site Type],$A4507),CHAR(34),
", Latitude:  ",INDEX(Sites[Latitude],$A4507),
", Longitude:  ",INDEX(Sites[Longitude],$A4507),
", SRSName:  ",CHAR(34),LatLonDatum,CHAR(34),"}"))</f>
        <v>#REF!</v>
      </c>
      <c r="M4507" t="e">
        <f>IF(INDEX(SamplingFeatures[Sampling Feature Type],$A4507)&lt;&gt;"Specimen","",
CONCATENATE("  - &amp;SpecimenID",TEXT(SUMPRODUCT(--($M$3:$M4506&lt;&gt;"")),"0000"),
" {","SamplingFeatureID:  *SamplingFeatureID",TEXT($A4507,"0000"),
", SpecimenTypeCV:  ",CHAR(34),INDEX(Specimens[Specimen Type],$A4507),CHAR(34),
", SpecimenMediumCV:  ",INDEX(Specimens[Specimen Medium],$A4507),
", IsFieldSpecimen:  ",CHAR(34),INDEX(Specimens[Is Field Specimen?],$A4507),CHAR(34),"}"))</f>
        <v>#REF!</v>
      </c>
      <c r="N4507" t="e">
        <f>IF(COUNTA(SpatialOffsets[])=0,"", IF(INDEX(SpatialOffsets[Spatial Offset Type],$A4507)="","",
CONCATENATE("  - &amp;SpatialOffsetID",TEXT($A4507,"0000"),
" {","SpatialOffsetTypeCV:  ",CHAR(34),INDEX(SpatialOffsets[Spatial Offset Type],$A4507),CHAR(34),
", Offset1Value:  ",INDEX(SpatialOffsets[Offset 1 Value],$A4507),
", Offset1UnitID:  ",CHAR(34),INDEX(SpatialOffsets[Offset 1 Unit],$A4507),CHAR(34),
", Offset2Value:  ",INDEX(SpatialOffsets[Offset 2 Value],$A4507),
", Offset2UnitID:  ",CHAR(34),INDEX(SpatialOffsets[Offset 2 Unit],$A4507),CHAR(34),
", Offset3Value:  ",INDEX(SpatialOffsets[Offset 3 Value],$A4507),
", Offset3UnitID:  ",CHAR(34),INDEX(SpatialOffsets[Offset 3 Unit],$A4507),CHAR(34),,"}")))</f>
        <v>#REF!</v>
      </c>
      <c r="O4507" t="e">
        <f>IF(COUNTA(RelatedFeatures[])=0,"", IF(INDEX(RelatedFeatures[First Sampling Feature Code],$A4507)="","",
CONCATENATE("  - &amp;RelationID",TEXT($A4507,"0000"),
" {","SamplingFeatureID:  *SamplingFeatureID",TEXT(MATCH(INDEX(RelatedFeatures[First Sampling Feature Code],$A4507),SamplingFeatures[Feature Code],0),"0000"),
", RelationshipTypeCV:  ",CHAR(34),INDEX(RelatedFeatures[Relationship Type],$A4507),CHAR(34),
", RelatedFeatureID: *SamplingFeatureID",TEXT(MATCH(INDEX(RelatedFeatures[Second Sampling Feature Code],$A4507),SamplingFeatures[Feature Code],0),"0000"),
", SpatialOffsetID:  ",IF(INDEX(RelatedFeatures[Offset Number],$A4507)="","",CONCATENATE("*SpatialOffsetID",TEXT(INDEX(RelatedFeatures[Offset Number],$A4507),"0000"))),"}")))</f>
        <v>#REF!</v>
      </c>
      <c r="P4507" t="e">
        <f>IF(INDEX(Methods[Method Type],$A4507)="","",
CONCATENATE("  - &amp;MethodID",TEXT($A4507,"0000"),
" {","MethodTypeCV:  ",CHAR(34),INDEX(Methods[Method Type],$A4507),CHAR(34),
", MethodCode:  ",CHAR(34),INDEX(Methods[Method Code],$A4507),CHAR(34),
", MethodName:  ",CHAR(34),INDEX(Methods[Method Name],$A4507),CHAR(34),
", MethodDescription:  ",CHAR(34),INDEX(Methods[Method Description],$A4507),CHAR(34),
", MethodLink:  ",CHAR(34),INDEX(Methods[Method Link],$A4507),CHAR(34),
", OrganizationID: *OrganizationID",TEXT(MATCH(INDEX(Methods[Organization Name],$A4507),Organizations[Organization Name],0),"0000"),"}"))</f>
        <v>#REF!</v>
      </c>
      <c r="Q4507" t="e">
        <f>IF(INDEX(Variables[Variable Type],$A4507)="","",
CONCATENATE("  - &amp;VariableID",TEXT($A4507,"0000"),
" {","VariableTypeCV:  ",CHAR(34),INDEX(Variables[Variable Type],$A4507),CHAR(34),
", VariableCode:  ",CHAR(34),INDEX(Variables[Variable Code],$A4507),CHAR(34),
", VariableNameCV:  ",CHAR(34),INDEX(Variables[Variable Name],$A4507),CHAR(34),
", VariableDefinition:  ",CHAR(34),INDEX(Variables[Variable Definition],$A4507),CHAR(34),
", SpecciationCV:  ",CHAR(34),INDEX(Variables[Speciation],$A4507),CHAR(34),
", NoDataValue:  ",CHAR(34),INDEX(Variables[No Data Value],$A4507),CHAR(34),"}"))</f>
        <v>#REF!</v>
      </c>
    </row>
    <row r="4508" spans="1:17" x14ac:dyDescent="0.25">
      <c r="A4508">
        <v>4505</v>
      </c>
      <c r="D4508" t="e">
        <f>IF(INDEX(People[First Name],$A4508)="","",
CONCATENATE("  - &amp;PersonID",TEXT($A4508,"0000"),
" {","PersonFirstName:  ",CHAR(34),INDEX(People[First Name],$A4508),CHAR(34),
", PersonMiddleName:  ",CHAR(34),INDEX(People[Middle Name],$A4508),CHAR(34),
", PersonLastName:  ",CHAR(34),INDEX(People[Last Name],$A4508),CHAR(34),"}"))</f>
        <v>#REF!</v>
      </c>
      <c r="E4508" t="e">
        <f>IF(INDEX(Organizations[Organization Type '[CV']],$A4508)="","",
CONCATENATE("  - &amp;OrganizationID",TEXT($A4508,"0000"),
" {","OrganizationTypeCV:  ",CHAR(34),INDEX(Organizations[Organization Type '[CV']],$A4508),CHAR(34),
", OrganizationCode:  ",CHAR(34),INDEX(Organizations[Organization Code],$A4508),CHAR(34),
", OrganizationName:  ",CHAR(34),INDEX(Organizations[Organization Name],$A4508),CHAR(34),
", OrganizationDescription:  ",CHAR(34),INDEX(Organizations[Organization Description],$A4508),CHAR(34),
", OrganizationLink:  ",CHAR(34),INDEX(Organizations[Organization Link],$A4508),CHAR(34),"}"))</f>
        <v>#REF!</v>
      </c>
      <c r="F4508" t="e">
        <f>IF(INDEX(People[First Name],$A4508)="","",
CONCATENATE("  - &amp;AffiliationID",TEXT($A4508,"0000"),
" {PersonID: *PersonID",TEXT($A4508,"0000"),
", OrganizationID: *OrganizationID",TEXT(MATCH(INDEX(People[Organization Name],$A4508),Organizations[Organization Name],0),"0000"),
", IsPrimaryOrganizationContact: , AffiliationStartDate: , AffiliationEndDate: , PrimaryPhone: ",
", PrimaryEmail: ",CHAR(34),INDEX(People[Primary Email],$A4508),CHAR(34),
", PrimaryAddress: ",CHAR(34),INDEX(People[Primary Address],$A4508),CHAR(34),
", PersonLink: }"))</f>
        <v>#REF!</v>
      </c>
      <c r="H4508" t="e">
        <f>IF(COUNTA(CitationInformation)=0,"",IF(INDEX(AuthorList[Author Name],$A4508)="","",
CONCATENATE("  - &amp;AuthorListID",TEXT($A4508,"0000"),
"  {CitationID: *CitationID0001",
", PersonID: *PersonID",TEXT(MATCH(INDEX(AuthorList[Author Name],$A4508),People[Full Name],0),"0000"),
", AuthorOrder: ",INDEX(AuthorList[Author Number],$A4508),"}")))</f>
        <v>#REF!</v>
      </c>
      <c r="K4508" t="e">
        <f>IF(INDEX(SamplingFeatures[Feature Code],$A4508)="","",
CONCATENATE("  - &amp;SamplingFeatureID",TEXT($A4508,"0000"),
" {","SamplingFeatureUUID:  ",CHAR(34),INDEX(SamplingFeatures[Sampling Feature UUID],$A4508),CHAR(34),
", SamplingFeatureTypeCV:  ",CHAR(34),INDEX(SamplingFeatures[Sampling Feature Type],$A4508),CHAR(34),
", SamplingFeatureCode:  ",CHAR(34),INDEX(SamplingFeatures[Feature Code],$A4508),CHAR(34),
", SamplingFeatureName:  ",CHAR(34),INDEX(SamplingFeatures[Feature Name],$A4508),CHAR(34),
", SamplingFeatureDescription:  ",CHAR(34),INDEX(SamplingFeatures[Feature Description],$A4508),CHAR(34),
", SamplingFeatureGeotypeCV:  ",CHAR(34),INDEX(SamplingFeatures[Feature Geo Type],$A4508),CHAR(34),
", FeatureGeometry:  ",CHAR(34),INDEX(SamplingFeatures[Feature Geometry],$A4508),CHAR(34),
", Elevation_m:  ",CHAR(34),INDEX(SamplingFeatures[Elevation_m],$A4508),CHAR(34),
", ElevationDatumCV:  ",CHAR(34),ElevationDatum,CHAR(34),"}"))</f>
        <v>#REF!</v>
      </c>
      <c r="L4508" t="e">
        <f>IF(INDEX(SamplingFeatures[Sampling Feature Type],$A4508)&lt;&gt;"Site","",
CONCATENATE("  - &amp;SiteID",TEXT(SUMPRODUCT(--($L$3:$L4507&lt;&gt;"")),"0000"),
" {","SamplingFeatureID:  *SamplingFeatureID",TEXT($A4508,"0000"),
", SiteTypeCV:  ",CHAR(34),INDEX(Sites[Site Type],$A4508),CHAR(34),
", Latitude:  ",INDEX(Sites[Latitude],$A4508),
", Longitude:  ",INDEX(Sites[Longitude],$A4508),
", SRSName:  ",CHAR(34),LatLonDatum,CHAR(34),"}"))</f>
        <v>#REF!</v>
      </c>
      <c r="M4508" t="e">
        <f>IF(INDEX(SamplingFeatures[Sampling Feature Type],$A4508)&lt;&gt;"Specimen","",
CONCATENATE("  - &amp;SpecimenID",TEXT(SUMPRODUCT(--($M$3:$M4507&lt;&gt;"")),"0000"),
" {","SamplingFeatureID:  *SamplingFeatureID",TEXT($A4508,"0000"),
", SpecimenTypeCV:  ",CHAR(34),INDEX(Specimens[Specimen Type],$A4508),CHAR(34),
", SpecimenMediumCV:  ",INDEX(Specimens[Specimen Medium],$A4508),
", IsFieldSpecimen:  ",CHAR(34),INDEX(Specimens[Is Field Specimen?],$A4508),CHAR(34),"}"))</f>
        <v>#REF!</v>
      </c>
      <c r="N4508" t="e">
        <f>IF(COUNTA(SpatialOffsets[])=0,"", IF(INDEX(SpatialOffsets[Spatial Offset Type],$A4508)="","",
CONCATENATE("  - &amp;SpatialOffsetID",TEXT($A4508,"0000"),
" {","SpatialOffsetTypeCV:  ",CHAR(34),INDEX(SpatialOffsets[Spatial Offset Type],$A4508),CHAR(34),
", Offset1Value:  ",INDEX(SpatialOffsets[Offset 1 Value],$A4508),
", Offset1UnitID:  ",CHAR(34),INDEX(SpatialOffsets[Offset 1 Unit],$A4508),CHAR(34),
", Offset2Value:  ",INDEX(SpatialOffsets[Offset 2 Value],$A4508),
", Offset2UnitID:  ",CHAR(34),INDEX(SpatialOffsets[Offset 2 Unit],$A4508),CHAR(34),
", Offset3Value:  ",INDEX(SpatialOffsets[Offset 3 Value],$A4508),
", Offset3UnitID:  ",CHAR(34),INDEX(SpatialOffsets[Offset 3 Unit],$A4508),CHAR(34),,"}")))</f>
        <v>#REF!</v>
      </c>
      <c r="O4508" t="e">
        <f>IF(COUNTA(RelatedFeatures[])=0,"", IF(INDEX(RelatedFeatures[First Sampling Feature Code],$A4508)="","",
CONCATENATE("  - &amp;RelationID",TEXT($A4508,"0000"),
" {","SamplingFeatureID:  *SamplingFeatureID",TEXT(MATCH(INDEX(RelatedFeatures[First Sampling Feature Code],$A4508),SamplingFeatures[Feature Code],0),"0000"),
", RelationshipTypeCV:  ",CHAR(34),INDEX(RelatedFeatures[Relationship Type],$A4508),CHAR(34),
", RelatedFeatureID: *SamplingFeatureID",TEXT(MATCH(INDEX(RelatedFeatures[Second Sampling Feature Code],$A4508),SamplingFeatures[Feature Code],0),"0000"),
", SpatialOffsetID:  ",IF(INDEX(RelatedFeatures[Offset Number],$A4508)="","",CONCATENATE("*SpatialOffsetID",TEXT(INDEX(RelatedFeatures[Offset Number],$A4508),"0000"))),"}")))</f>
        <v>#REF!</v>
      </c>
      <c r="P4508" t="e">
        <f>IF(INDEX(Methods[Method Type],$A4508)="","",
CONCATENATE("  - &amp;MethodID",TEXT($A4508,"0000"),
" {","MethodTypeCV:  ",CHAR(34),INDEX(Methods[Method Type],$A4508),CHAR(34),
", MethodCode:  ",CHAR(34),INDEX(Methods[Method Code],$A4508),CHAR(34),
", MethodName:  ",CHAR(34),INDEX(Methods[Method Name],$A4508),CHAR(34),
", MethodDescription:  ",CHAR(34),INDEX(Methods[Method Description],$A4508),CHAR(34),
", MethodLink:  ",CHAR(34),INDEX(Methods[Method Link],$A4508),CHAR(34),
", OrganizationID: *OrganizationID",TEXT(MATCH(INDEX(Methods[Organization Name],$A4508),Organizations[Organization Name],0),"0000"),"}"))</f>
        <v>#REF!</v>
      </c>
      <c r="Q4508" t="e">
        <f>IF(INDEX(Variables[Variable Type],$A4508)="","",
CONCATENATE("  - &amp;VariableID",TEXT($A4508,"0000"),
" {","VariableTypeCV:  ",CHAR(34),INDEX(Variables[Variable Type],$A4508),CHAR(34),
", VariableCode:  ",CHAR(34),INDEX(Variables[Variable Code],$A4508),CHAR(34),
", VariableNameCV:  ",CHAR(34),INDEX(Variables[Variable Name],$A4508),CHAR(34),
", VariableDefinition:  ",CHAR(34),INDEX(Variables[Variable Definition],$A4508),CHAR(34),
", SpecciationCV:  ",CHAR(34),INDEX(Variables[Speciation],$A4508),CHAR(34),
", NoDataValue:  ",CHAR(34),INDEX(Variables[No Data Value],$A4508),CHAR(34),"}"))</f>
        <v>#REF!</v>
      </c>
    </row>
    <row r="4509" spans="1:17" x14ac:dyDescent="0.25">
      <c r="A4509">
        <v>4506</v>
      </c>
      <c r="D4509" t="e">
        <f>IF(INDEX(People[First Name],$A4509)="","",
CONCATENATE("  - &amp;PersonID",TEXT($A4509,"0000"),
" {","PersonFirstName:  ",CHAR(34),INDEX(People[First Name],$A4509),CHAR(34),
", PersonMiddleName:  ",CHAR(34),INDEX(People[Middle Name],$A4509),CHAR(34),
", PersonLastName:  ",CHAR(34),INDEX(People[Last Name],$A4509),CHAR(34),"}"))</f>
        <v>#REF!</v>
      </c>
      <c r="E4509" t="e">
        <f>IF(INDEX(Organizations[Organization Type '[CV']],$A4509)="","",
CONCATENATE("  - &amp;OrganizationID",TEXT($A4509,"0000"),
" {","OrganizationTypeCV:  ",CHAR(34),INDEX(Organizations[Organization Type '[CV']],$A4509),CHAR(34),
", OrganizationCode:  ",CHAR(34),INDEX(Organizations[Organization Code],$A4509),CHAR(34),
", OrganizationName:  ",CHAR(34),INDEX(Organizations[Organization Name],$A4509),CHAR(34),
", OrganizationDescription:  ",CHAR(34),INDEX(Organizations[Organization Description],$A4509),CHAR(34),
", OrganizationLink:  ",CHAR(34),INDEX(Organizations[Organization Link],$A4509),CHAR(34),"}"))</f>
        <v>#REF!</v>
      </c>
      <c r="F4509" t="e">
        <f>IF(INDEX(People[First Name],$A4509)="","",
CONCATENATE("  - &amp;AffiliationID",TEXT($A4509,"0000"),
" {PersonID: *PersonID",TEXT($A4509,"0000"),
", OrganizationID: *OrganizationID",TEXT(MATCH(INDEX(People[Organization Name],$A4509),Organizations[Organization Name],0),"0000"),
", IsPrimaryOrganizationContact: , AffiliationStartDate: , AffiliationEndDate: , PrimaryPhone: ",
", PrimaryEmail: ",CHAR(34),INDEX(People[Primary Email],$A4509),CHAR(34),
", PrimaryAddress: ",CHAR(34),INDEX(People[Primary Address],$A4509),CHAR(34),
", PersonLink: }"))</f>
        <v>#REF!</v>
      </c>
      <c r="H4509" t="e">
        <f>IF(COUNTA(CitationInformation)=0,"",IF(INDEX(AuthorList[Author Name],$A4509)="","",
CONCATENATE("  - &amp;AuthorListID",TEXT($A4509,"0000"),
"  {CitationID: *CitationID0001",
", PersonID: *PersonID",TEXT(MATCH(INDEX(AuthorList[Author Name],$A4509),People[Full Name],0),"0000"),
", AuthorOrder: ",INDEX(AuthorList[Author Number],$A4509),"}")))</f>
        <v>#REF!</v>
      </c>
      <c r="K4509" t="e">
        <f>IF(INDEX(SamplingFeatures[Feature Code],$A4509)="","",
CONCATENATE("  - &amp;SamplingFeatureID",TEXT($A4509,"0000"),
" {","SamplingFeatureUUID:  ",CHAR(34),INDEX(SamplingFeatures[Sampling Feature UUID],$A4509),CHAR(34),
", SamplingFeatureTypeCV:  ",CHAR(34),INDEX(SamplingFeatures[Sampling Feature Type],$A4509),CHAR(34),
", SamplingFeatureCode:  ",CHAR(34),INDEX(SamplingFeatures[Feature Code],$A4509),CHAR(34),
", SamplingFeatureName:  ",CHAR(34),INDEX(SamplingFeatures[Feature Name],$A4509),CHAR(34),
", SamplingFeatureDescription:  ",CHAR(34),INDEX(SamplingFeatures[Feature Description],$A4509),CHAR(34),
", SamplingFeatureGeotypeCV:  ",CHAR(34),INDEX(SamplingFeatures[Feature Geo Type],$A4509),CHAR(34),
", FeatureGeometry:  ",CHAR(34),INDEX(SamplingFeatures[Feature Geometry],$A4509),CHAR(34),
", Elevation_m:  ",CHAR(34),INDEX(SamplingFeatures[Elevation_m],$A4509),CHAR(34),
", ElevationDatumCV:  ",CHAR(34),ElevationDatum,CHAR(34),"}"))</f>
        <v>#REF!</v>
      </c>
      <c r="L4509" t="e">
        <f>IF(INDEX(SamplingFeatures[Sampling Feature Type],$A4509)&lt;&gt;"Site","",
CONCATENATE("  - &amp;SiteID",TEXT(SUMPRODUCT(--($L$3:$L4508&lt;&gt;"")),"0000"),
" {","SamplingFeatureID:  *SamplingFeatureID",TEXT($A4509,"0000"),
", SiteTypeCV:  ",CHAR(34),INDEX(Sites[Site Type],$A4509),CHAR(34),
", Latitude:  ",INDEX(Sites[Latitude],$A4509),
", Longitude:  ",INDEX(Sites[Longitude],$A4509),
", SRSName:  ",CHAR(34),LatLonDatum,CHAR(34),"}"))</f>
        <v>#REF!</v>
      </c>
      <c r="M4509" t="e">
        <f>IF(INDEX(SamplingFeatures[Sampling Feature Type],$A4509)&lt;&gt;"Specimen","",
CONCATENATE("  - &amp;SpecimenID",TEXT(SUMPRODUCT(--($M$3:$M4508&lt;&gt;"")),"0000"),
" {","SamplingFeatureID:  *SamplingFeatureID",TEXT($A4509,"0000"),
", SpecimenTypeCV:  ",CHAR(34),INDEX(Specimens[Specimen Type],$A4509),CHAR(34),
", SpecimenMediumCV:  ",INDEX(Specimens[Specimen Medium],$A4509),
", IsFieldSpecimen:  ",CHAR(34),INDEX(Specimens[Is Field Specimen?],$A4509),CHAR(34),"}"))</f>
        <v>#REF!</v>
      </c>
      <c r="N4509" t="e">
        <f>IF(COUNTA(SpatialOffsets[])=0,"", IF(INDEX(SpatialOffsets[Spatial Offset Type],$A4509)="","",
CONCATENATE("  - &amp;SpatialOffsetID",TEXT($A4509,"0000"),
" {","SpatialOffsetTypeCV:  ",CHAR(34),INDEX(SpatialOffsets[Spatial Offset Type],$A4509),CHAR(34),
", Offset1Value:  ",INDEX(SpatialOffsets[Offset 1 Value],$A4509),
", Offset1UnitID:  ",CHAR(34),INDEX(SpatialOffsets[Offset 1 Unit],$A4509),CHAR(34),
", Offset2Value:  ",INDEX(SpatialOffsets[Offset 2 Value],$A4509),
", Offset2UnitID:  ",CHAR(34),INDEX(SpatialOffsets[Offset 2 Unit],$A4509),CHAR(34),
", Offset3Value:  ",INDEX(SpatialOffsets[Offset 3 Value],$A4509),
", Offset3UnitID:  ",CHAR(34),INDEX(SpatialOffsets[Offset 3 Unit],$A4509),CHAR(34),,"}")))</f>
        <v>#REF!</v>
      </c>
      <c r="O4509" t="e">
        <f>IF(COUNTA(RelatedFeatures[])=0,"", IF(INDEX(RelatedFeatures[First Sampling Feature Code],$A4509)="","",
CONCATENATE("  - &amp;RelationID",TEXT($A4509,"0000"),
" {","SamplingFeatureID:  *SamplingFeatureID",TEXT(MATCH(INDEX(RelatedFeatures[First Sampling Feature Code],$A4509),SamplingFeatures[Feature Code],0),"0000"),
", RelationshipTypeCV:  ",CHAR(34),INDEX(RelatedFeatures[Relationship Type],$A4509),CHAR(34),
", RelatedFeatureID: *SamplingFeatureID",TEXT(MATCH(INDEX(RelatedFeatures[Second Sampling Feature Code],$A4509),SamplingFeatures[Feature Code],0),"0000"),
", SpatialOffsetID:  ",IF(INDEX(RelatedFeatures[Offset Number],$A4509)="","",CONCATENATE("*SpatialOffsetID",TEXT(INDEX(RelatedFeatures[Offset Number],$A4509),"0000"))),"}")))</f>
        <v>#REF!</v>
      </c>
      <c r="P4509" t="e">
        <f>IF(INDEX(Methods[Method Type],$A4509)="","",
CONCATENATE("  - &amp;MethodID",TEXT($A4509,"0000"),
" {","MethodTypeCV:  ",CHAR(34),INDEX(Methods[Method Type],$A4509),CHAR(34),
", MethodCode:  ",CHAR(34),INDEX(Methods[Method Code],$A4509),CHAR(34),
", MethodName:  ",CHAR(34),INDEX(Methods[Method Name],$A4509),CHAR(34),
", MethodDescription:  ",CHAR(34),INDEX(Methods[Method Description],$A4509),CHAR(34),
", MethodLink:  ",CHAR(34),INDEX(Methods[Method Link],$A4509),CHAR(34),
", OrganizationID: *OrganizationID",TEXT(MATCH(INDEX(Methods[Organization Name],$A4509),Organizations[Organization Name],0),"0000"),"}"))</f>
        <v>#REF!</v>
      </c>
      <c r="Q4509" t="e">
        <f>IF(INDEX(Variables[Variable Type],$A4509)="","",
CONCATENATE("  - &amp;VariableID",TEXT($A4509,"0000"),
" {","VariableTypeCV:  ",CHAR(34),INDEX(Variables[Variable Type],$A4509),CHAR(34),
", VariableCode:  ",CHAR(34),INDEX(Variables[Variable Code],$A4509),CHAR(34),
", VariableNameCV:  ",CHAR(34),INDEX(Variables[Variable Name],$A4509),CHAR(34),
", VariableDefinition:  ",CHAR(34),INDEX(Variables[Variable Definition],$A4509),CHAR(34),
", SpecciationCV:  ",CHAR(34),INDEX(Variables[Speciation],$A4509),CHAR(34),
", NoDataValue:  ",CHAR(34),INDEX(Variables[No Data Value],$A4509),CHAR(34),"}"))</f>
        <v>#REF!</v>
      </c>
    </row>
    <row r="4510" spans="1:17" x14ac:dyDescent="0.25">
      <c r="A4510">
        <v>4507</v>
      </c>
      <c r="D4510" t="e">
        <f>IF(INDEX(People[First Name],$A4510)="","",
CONCATENATE("  - &amp;PersonID",TEXT($A4510,"0000"),
" {","PersonFirstName:  ",CHAR(34),INDEX(People[First Name],$A4510),CHAR(34),
", PersonMiddleName:  ",CHAR(34),INDEX(People[Middle Name],$A4510),CHAR(34),
", PersonLastName:  ",CHAR(34),INDEX(People[Last Name],$A4510),CHAR(34),"}"))</f>
        <v>#REF!</v>
      </c>
      <c r="E4510" t="e">
        <f>IF(INDEX(Organizations[Organization Type '[CV']],$A4510)="","",
CONCATENATE("  - &amp;OrganizationID",TEXT($A4510,"0000"),
" {","OrganizationTypeCV:  ",CHAR(34),INDEX(Organizations[Organization Type '[CV']],$A4510),CHAR(34),
", OrganizationCode:  ",CHAR(34),INDEX(Organizations[Organization Code],$A4510),CHAR(34),
", OrganizationName:  ",CHAR(34),INDEX(Organizations[Organization Name],$A4510),CHAR(34),
", OrganizationDescription:  ",CHAR(34),INDEX(Organizations[Organization Description],$A4510),CHAR(34),
", OrganizationLink:  ",CHAR(34),INDEX(Organizations[Organization Link],$A4510),CHAR(34),"}"))</f>
        <v>#REF!</v>
      </c>
      <c r="F4510" t="e">
        <f>IF(INDEX(People[First Name],$A4510)="","",
CONCATENATE("  - &amp;AffiliationID",TEXT($A4510,"0000"),
" {PersonID: *PersonID",TEXT($A4510,"0000"),
", OrganizationID: *OrganizationID",TEXT(MATCH(INDEX(People[Organization Name],$A4510),Organizations[Organization Name],0),"0000"),
", IsPrimaryOrganizationContact: , AffiliationStartDate: , AffiliationEndDate: , PrimaryPhone: ",
", PrimaryEmail: ",CHAR(34),INDEX(People[Primary Email],$A4510),CHAR(34),
", PrimaryAddress: ",CHAR(34),INDEX(People[Primary Address],$A4510),CHAR(34),
", PersonLink: }"))</f>
        <v>#REF!</v>
      </c>
      <c r="H4510" t="e">
        <f>IF(COUNTA(CitationInformation)=0,"",IF(INDEX(AuthorList[Author Name],$A4510)="","",
CONCATENATE("  - &amp;AuthorListID",TEXT($A4510,"0000"),
"  {CitationID: *CitationID0001",
", PersonID: *PersonID",TEXT(MATCH(INDEX(AuthorList[Author Name],$A4510),People[Full Name],0),"0000"),
", AuthorOrder: ",INDEX(AuthorList[Author Number],$A4510),"}")))</f>
        <v>#REF!</v>
      </c>
      <c r="K4510" t="e">
        <f>IF(INDEX(SamplingFeatures[Feature Code],$A4510)="","",
CONCATENATE("  - &amp;SamplingFeatureID",TEXT($A4510,"0000"),
" {","SamplingFeatureUUID:  ",CHAR(34),INDEX(SamplingFeatures[Sampling Feature UUID],$A4510),CHAR(34),
", SamplingFeatureTypeCV:  ",CHAR(34),INDEX(SamplingFeatures[Sampling Feature Type],$A4510),CHAR(34),
", SamplingFeatureCode:  ",CHAR(34),INDEX(SamplingFeatures[Feature Code],$A4510),CHAR(34),
", SamplingFeatureName:  ",CHAR(34),INDEX(SamplingFeatures[Feature Name],$A4510),CHAR(34),
", SamplingFeatureDescription:  ",CHAR(34),INDEX(SamplingFeatures[Feature Description],$A4510),CHAR(34),
", SamplingFeatureGeotypeCV:  ",CHAR(34),INDEX(SamplingFeatures[Feature Geo Type],$A4510),CHAR(34),
", FeatureGeometry:  ",CHAR(34),INDEX(SamplingFeatures[Feature Geometry],$A4510),CHAR(34),
", Elevation_m:  ",CHAR(34),INDEX(SamplingFeatures[Elevation_m],$A4510),CHAR(34),
", ElevationDatumCV:  ",CHAR(34),ElevationDatum,CHAR(34),"}"))</f>
        <v>#REF!</v>
      </c>
      <c r="L4510" t="e">
        <f>IF(INDEX(SamplingFeatures[Sampling Feature Type],$A4510)&lt;&gt;"Site","",
CONCATENATE("  - &amp;SiteID",TEXT(SUMPRODUCT(--($L$3:$L4509&lt;&gt;"")),"0000"),
" {","SamplingFeatureID:  *SamplingFeatureID",TEXT($A4510,"0000"),
", SiteTypeCV:  ",CHAR(34),INDEX(Sites[Site Type],$A4510),CHAR(34),
", Latitude:  ",INDEX(Sites[Latitude],$A4510),
", Longitude:  ",INDEX(Sites[Longitude],$A4510),
", SRSName:  ",CHAR(34),LatLonDatum,CHAR(34),"}"))</f>
        <v>#REF!</v>
      </c>
      <c r="M4510" t="e">
        <f>IF(INDEX(SamplingFeatures[Sampling Feature Type],$A4510)&lt;&gt;"Specimen","",
CONCATENATE("  - &amp;SpecimenID",TEXT(SUMPRODUCT(--($M$3:$M4509&lt;&gt;"")),"0000"),
" {","SamplingFeatureID:  *SamplingFeatureID",TEXT($A4510,"0000"),
", SpecimenTypeCV:  ",CHAR(34),INDEX(Specimens[Specimen Type],$A4510),CHAR(34),
", SpecimenMediumCV:  ",INDEX(Specimens[Specimen Medium],$A4510),
", IsFieldSpecimen:  ",CHAR(34),INDEX(Specimens[Is Field Specimen?],$A4510),CHAR(34),"}"))</f>
        <v>#REF!</v>
      </c>
      <c r="N4510" t="e">
        <f>IF(COUNTA(SpatialOffsets[])=0,"", IF(INDEX(SpatialOffsets[Spatial Offset Type],$A4510)="","",
CONCATENATE("  - &amp;SpatialOffsetID",TEXT($A4510,"0000"),
" {","SpatialOffsetTypeCV:  ",CHAR(34),INDEX(SpatialOffsets[Spatial Offset Type],$A4510),CHAR(34),
", Offset1Value:  ",INDEX(SpatialOffsets[Offset 1 Value],$A4510),
", Offset1UnitID:  ",CHAR(34),INDEX(SpatialOffsets[Offset 1 Unit],$A4510),CHAR(34),
", Offset2Value:  ",INDEX(SpatialOffsets[Offset 2 Value],$A4510),
", Offset2UnitID:  ",CHAR(34),INDEX(SpatialOffsets[Offset 2 Unit],$A4510),CHAR(34),
", Offset3Value:  ",INDEX(SpatialOffsets[Offset 3 Value],$A4510),
", Offset3UnitID:  ",CHAR(34),INDEX(SpatialOffsets[Offset 3 Unit],$A4510),CHAR(34),,"}")))</f>
        <v>#REF!</v>
      </c>
      <c r="O4510" t="e">
        <f>IF(COUNTA(RelatedFeatures[])=0,"", IF(INDEX(RelatedFeatures[First Sampling Feature Code],$A4510)="","",
CONCATENATE("  - &amp;RelationID",TEXT($A4510,"0000"),
" {","SamplingFeatureID:  *SamplingFeatureID",TEXT(MATCH(INDEX(RelatedFeatures[First Sampling Feature Code],$A4510),SamplingFeatures[Feature Code],0),"0000"),
", RelationshipTypeCV:  ",CHAR(34),INDEX(RelatedFeatures[Relationship Type],$A4510),CHAR(34),
", RelatedFeatureID: *SamplingFeatureID",TEXT(MATCH(INDEX(RelatedFeatures[Second Sampling Feature Code],$A4510),SamplingFeatures[Feature Code],0),"0000"),
", SpatialOffsetID:  ",IF(INDEX(RelatedFeatures[Offset Number],$A4510)="","",CONCATENATE("*SpatialOffsetID",TEXT(INDEX(RelatedFeatures[Offset Number],$A4510),"0000"))),"}")))</f>
        <v>#REF!</v>
      </c>
      <c r="P4510" t="e">
        <f>IF(INDEX(Methods[Method Type],$A4510)="","",
CONCATENATE("  - &amp;MethodID",TEXT($A4510,"0000"),
" {","MethodTypeCV:  ",CHAR(34),INDEX(Methods[Method Type],$A4510),CHAR(34),
", MethodCode:  ",CHAR(34),INDEX(Methods[Method Code],$A4510),CHAR(34),
", MethodName:  ",CHAR(34),INDEX(Methods[Method Name],$A4510),CHAR(34),
", MethodDescription:  ",CHAR(34),INDEX(Methods[Method Description],$A4510),CHAR(34),
", MethodLink:  ",CHAR(34),INDEX(Methods[Method Link],$A4510),CHAR(34),
", OrganizationID: *OrganizationID",TEXT(MATCH(INDEX(Methods[Organization Name],$A4510),Organizations[Organization Name],0),"0000"),"}"))</f>
        <v>#REF!</v>
      </c>
      <c r="Q4510" t="e">
        <f>IF(INDEX(Variables[Variable Type],$A4510)="","",
CONCATENATE("  - &amp;VariableID",TEXT($A4510,"0000"),
" {","VariableTypeCV:  ",CHAR(34),INDEX(Variables[Variable Type],$A4510),CHAR(34),
", VariableCode:  ",CHAR(34),INDEX(Variables[Variable Code],$A4510),CHAR(34),
", VariableNameCV:  ",CHAR(34),INDEX(Variables[Variable Name],$A4510),CHAR(34),
", VariableDefinition:  ",CHAR(34),INDEX(Variables[Variable Definition],$A4510),CHAR(34),
", SpecciationCV:  ",CHAR(34),INDEX(Variables[Speciation],$A4510),CHAR(34),
", NoDataValue:  ",CHAR(34),INDEX(Variables[No Data Value],$A4510),CHAR(34),"}"))</f>
        <v>#REF!</v>
      </c>
    </row>
    <row r="4511" spans="1:17" x14ac:dyDescent="0.25">
      <c r="A4511">
        <v>4508</v>
      </c>
      <c r="D4511" t="e">
        <f>IF(INDEX(People[First Name],$A4511)="","",
CONCATENATE("  - &amp;PersonID",TEXT($A4511,"0000"),
" {","PersonFirstName:  ",CHAR(34),INDEX(People[First Name],$A4511),CHAR(34),
", PersonMiddleName:  ",CHAR(34),INDEX(People[Middle Name],$A4511),CHAR(34),
", PersonLastName:  ",CHAR(34),INDEX(People[Last Name],$A4511),CHAR(34),"}"))</f>
        <v>#REF!</v>
      </c>
      <c r="E4511" t="e">
        <f>IF(INDEX(Organizations[Organization Type '[CV']],$A4511)="","",
CONCATENATE("  - &amp;OrganizationID",TEXT($A4511,"0000"),
" {","OrganizationTypeCV:  ",CHAR(34),INDEX(Organizations[Organization Type '[CV']],$A4511),CHAR(34),
", OrganizationCode:  ",CHAR(34),INDEX(Organizations[Organization Code],$A4511),CHAR(34),
", OrganizationName:  ",CHAR(34),INDEX(Organizations[Organization Name],$A4511),CHAR(34),
", OrganizationDescription:  ",CHAR(34),INDEX(Organizations[Organization Description],$A4511),CHAR(34),
", OrganizationLink:  ",CHAR(34),INDEX(Organizations[Organization Link],$A4511),CHAR(34),"}"))</f>
        <v>#REF!</v>
      </c>
      <c r="F4511" t="e">
        <f>IF(INDEX(People[First Name],$A4511)="","",
CONCATENATE("  - &amp;AffiliationID",TEXT($A4511,"0000"),
" {PersonID: *PersonID",TEXT($A4511,"0000"),
", OrganizationID: *OrganizationID",TEXT(MATCH(INDEX(People[Organization Name],$A4511),Organizations[Organization Name],0),"0000"),
", IsPrimaryOrganizationContact: , AffiliationStartDate: , AffiliationEndDate: , PrimaryPhone: ",
", PrimaryEmail: ",CHAR(34),INDEX(People[Primary Email],$A4511),CHAR(34),
", PrimaryAddress: ",CHAR(34),INDEX(People[Primary Address],$A4511),CHAR(34),
", PersonLink: }"))</f>
        <v>#REF!</v>
      </c>
      <c r="H4511" t="e">
        <f>IF(COUNTA(CitationInformation)=0,"",IF(INDEX(AuthorList[Author Name],$A4511)="","",
CONCATENATE("  - &amp;AuthorListID",TEXT($A4511,"0000"),
"  {CitationID: *CitationID0001",
", PersonID: *PersonID",TEXT(MATCH(INDEX(AuthorList[Author Name],$A4511),People[Full Name],0),"0000"),
", AuthorOrder: ",INDEX(AuthorList[Author Number],$A4511),"}")))</f>
        <v>#REF!</v>
      </c>
      <c r="K4511" t="e">
        <f>IF(INDEX(SamplingFeatures[Feature Code],$A4511)="","",
CONCATENATE("  - &amp;SamplingFeatureID",TEXT($A4511,"0000"),
" {","SamplingFeatureUUID:  ",CHAR(34),INDEX(SamplingFeatures[Sampling Feature UUID],$A4511),CHAR(34),
", SamplingFeatureTypeCV:  ",CHAR(34),INDEX(SamplingFeatures[Sampling Feature Type],$A4511),CHAR(34),
", SamplingFeatureCode:  ",CHAR(34),INDEX(SamplingFeatures[Feature Code],$A4511),CHAR(34),
", SamplingFeatureName:  ",CHAR(34),INDEX(SamplingFeatures[Feature Name],$A4511),CHAR(34),
", SamplingFeatureDescription:  ",CHAR(34),INDEX(SamplingFeatures[Feature Description],$A4511),CHAR(34),
", SamplingFeatureGeotypeCV:  ",CHAR(34),INDEX(SamplingFeatures[Feature Geo Type],$A4511),CHAR(34),
", FeatureGeometry:  ",CHAR(34),INDEX(SamplingFeatures[Feature Geometry],$A4511),CHAR(34),
", Elevation_m:  ",CHAR(34),INDEX(SamplingFeatures[Elevation_m],$A4511),CHAR(34),
", ElevationDatumCV:  ",CHAR(34),ElevationDatum,CHAR(34),"}"))</f>
        <v>#REF!</v>
      </c>
      <c r="L4511" t="e">
        <f>IF(INDEX(SamplingFeatures[Sampling Feature Type],$A4511)&lt;&gt;"Site","",
CONCATENATE("  - &amp;SiteID",TEXT(SUMPRODUCT(--($L$3:$L4510&lt;&gt;"")),"0000"),
" {","SamplingFeatureID:  *SamplingFeatureID",TEXT($A4511,"0000"),
", SiteTypeCV:  ",CHAR(34),INDEX(Sites[Site Type],$A4511),CHAR(34),
", Latitude:  ",INDEX(Sites[Latitude],$A4511),
", Longitude:  ",INDEX(Sites[Longitude],$A4511),
", SRSName:  ",CHAR(34),LatLonDatum,CHAR(34),"}"))</f>
        <v>#REF!</v>
      </c>
      <c r="M4511" t="e">
        <f>IF(INDEX(SamplingFeatures[Sampling Feature Type],$A4511)&lt;&gt;"Specimen","",
CONCATENATE("  - &amp;SpecimenID",TEXT(SUMPRODUCT(--($M$3:$M4510&lt;&gt;"")),"0000"),
" {","SamplingFeatureID:  *SamplingFeatureID",TEXT($A4511,"0000"),
", SpecimenTypeCV:  ",CHAR(34),INDEX(Specimens[Specimen Type],$A4511),CHAR(34),
", SpecimenMediumCV:  ",INDEX(Specimens[Specimen Medium],$A4511),
", IsFieldSpecimen:  ",CHAR(34),INDEX(Specimens[Is Field Specimen?],$A4511),CHAR(34),"}"))</f>
        <v>#REF!</v>
      </c>
      <c r="N4511" t="e">
        <f>IF(COUNTA(SpatialOffsets[])=0,"", IF(INDEX(SpatialOffsets[Spatial Offset Type],$A4511)="","",
CONCATENATE("  - &amp;SpatialOffsetID",TEXT($A4511,"0000"),
" {","SpatialOffsetTypeCV:  ",CHAR(34),INDEX(SpatialOffsets[Spatial Offset Type],$A4511),CHAR(34),
", Offset1Value:  ",INDEX(SpatialOffsets[Offset 1 Value],$A4511),
", Offset1UnitID:  ",CHAR(34),INDEX(SpatialOffsets[Offset 1 Unit],$A4511),CHAR(34),
", Offset2Value:  ",INDEX(SpatialOffsets[Offset 2 Value],$A4511),
", Offset2UnitID:  ",CHAR(34),INDEX(SpatialOffsets[Offset 2 Unit],$A4511),CHAR(34),
", Offset3Value:  ",INDEX(SpatialOffsets[Offset 3 Value],$A4511),
", Offset3UnitID:  ",CHAR(34),INDEX(SpatialOffsets[Offset 3 Unit],$A4511),CHAR(34),,"}")))</f>
        <v>#REF!</v>
      </c>
      <c r="O4511" t="e">
        <f>IF(COUNTA(RelatedFeatures[])=0,"", IF(INDEX(RelatedFeatures[First Sampling Feature Code],$A4511)="","",
CONCATENATE("  - &amp;RelationID",TEXT($A4511,"0000"),
" {","SamplingFeatureID:  *SamplingFeatureID",TEXT(MATCH(INDEX(RelatedFeatures[First Sampling Feature Code],$A4511),SamplingFeatures[Feature Code],0),"0000"),
", RelationshipTypeCV:  ",CHAR(34),INDEX(RelatedFeatures[Relationship Type],$A4511),CHAR(34),
", RelatedFeatureID: *SamplingFeatureID",TEXT(MATCH(INDEX(RelatedFeatures[Second Sampling Feature Code],$A4511),SamplingFeatures[Feature Code],0),"0000"),
", SpatialOffsetID:  ",IF(INDEX(RelatedFeatures[Offset Number],$A4511)="","",CONCATENATE("*SpatialOffsetID",TEXT(INDEX(RelatedFeatures[Offset Number],$A4511),"0000"))),"}")))</f>
        <v>#REF!</v>
      </c>
      <c r="P4511" t="e">
        <f>IF(INDEX(Methods[Method Type],$A4511)="","",
CONCATENATE("  - &amp;MethodID",TEXT($A4511,"0000"),
" {","MethodTypeCV:  ",CHAR(34),INDEX(Methods[Method Type],$A4511),CHAR(34),
", MethodCode:  ",CHAR(34),INDEX(Methods[Method Code],$A4511),CHAR(34),
", MethodName:  ",CHAR(34),INDEX(Methods[Method Name],$A4511),CHAR(34),
", MethodDescription:  ",CHAR(34),INDEX(Methods[Method Description],$A4511),CHAR(34),
", MethodLink:  ",CHAR(34),INDEX(Methods[Method Link],$A4511),CHAR(34),
", OrganizationID: *OrganizationID",TEXT(MATCH(INDEX(Methods[Organization Name],$A4511),Organizations[Organization Name],0),"0000"),"}"))</f>
        <v>#REF!</v>
      </c>
      <c r="Q4511" t="e">
        <f>IF(INDEX(Variables[Variable Type],$A4511)="","",
CONCATENATE("  - &amp;VariableID",TEXT($A4511,"0000"),
" {","VariableTypeCV:  ",CHAR(34),INDEX(Variables[Variable Type],$A4511),CHAR(34),
", VariableCode:  ",CHAR(34),INDEX(Variables[Variable Code],$A4511),CHAR(34),
", VariableNameCV:  ",CHAR(34),INDEX(Variables[Variable Name],$A4511),CHAR(34),
", VariableDefinition:  ",CHAR(34),INDEX(Variables[Variable Definition],$A4511),CHAR(34),
", SpecciationCV:  ",CHAR(34),INDEX(Variables[Speciation],$A4511),CHAR(34),
", NoDataValue:  ",CHAR(34),INDEX(Variables[No Data Value],$A4511),CHAR(34),"}"))</f>
        <v>#REF!</v>
      </c>
    </row>
    <row r="4512" spans="1:17" x14ac:dyDescent="0.25">
      <c r="A4512">
        <v>4509</v>
      </c>
      <c r="D4512" t="e">
        <f>IF(INDEX(People[First Name],$A4512)="","",
CONCATENATE("  - &amp;PersonID",TEXT($A4512,"0000"),
" {","PersonFirstName:  ",CHAR(34),INDEX(People[First Name],$A4512),CHAR(34),
", PersonMiddleName:  ",CHAR(34),INDEX(People[Middle Name],$A4512),CHAR(34),
", PersonLastName:  ",CHAR(34),INDEX(People[Last Name],$A4512),CHAR(34),"}"))</f>
        <v>#REF!</v>
      </c>
      <c r="E4512" t="e">
        <f>IF(INDEX(Organizations[Organization Type '[CV']],$A4512)="","",
CONCATENATE("  - &amp;OrganizationID",TEXT($A4512,"0000"),
" {","OrganizationTypeCV:  ",CHAR(34),INDEX(Organizations[Organization Type '[CV']],$A4512),CHAR(34),
", OrganizationCode:  ",CHAR(34),INDEX(Organizations[Organization Code],$A4512),CHAR(34),
", OrganizationName:  ",CHAR(34),INDEX(Organizations[Organization Name],$A4512),CHAR(34),
", OrganizationDescription:  ",CHAR(34),INDEX(Organizations[Organization Description],$A4512),CHAR(34),
", OrganizationLink:  ",CHAR(34),INDEX(Organizations[Organization Link],$A4512),CHAR(34),"}"))</f>
        <v>#REF!</v>
      </c>
      <c r="F4512" t="e">
        <f>IF(INDEX(People[First Name],$A4512)="","",
CONCATENATE("  - &amp;AffiliationID",TEXT($A4512,"0000"),
" {PersonID: *PersonID",TEXT($A4512,"0000"),
", OrganizationID: *OrganizationID",TEXT(MATCH(INDEX(People[Organization Name],$A4512),Organizations[Organization Name],0),"0000"),
", IsPrimaryOrganizationContact: , AffiliationStartDate: , AffiliationEndDate: , PrimaryPhone: ",
", PrimaryEmail: ",CHAR(34),INDEX(People[Primary Email],$A4512),CHAR(34),
", PrimaryAddress: ",CHAR(34),INDEX(People[Primary Address],$A4512),CHAR(34),
", PersonLink: }"))</f>
        <v>#REF!</v>
      </c>
      <c r="H4512" t="e">
        <f>IF(COUNTA(CitationInformation)=0,"",IF(INDEX(AuthorList[Author Name],$A4512)="","",
CONCATENATE("  - &amp;AuthorListID",TEXT($A4512,"0000"),
"  {CitationID: *CitationID0001",
", PersonID: *PersonID",TEXT(MATCH(INDEX(AuthorList[Author Name],$A4512),People[Full Name],0),"0000"),
", AuthorOrder: ",INDEX(AuthorList[Author Number],$A4512),"}")))</f>
        <v>#REF!</v>
      </c>
      <c r="K4512" t="e">
        <f>IF(INDEX(SamplingFeatures[Feature Code],$A4512)="","",
CONCATENATE("  - &amp;SamplingFeatureID",TEXT($A4512,"0000"),
" {","SamplingFeatureUUID:  ",CHAR(34),INDEX(SamplingFeatures[Sampling Feature UUID],$A4512),CHAR(34),
", SamplingFeatureTypeCV:  ",CHAR(34),INDEX(SamplingFeatures[Sampling Feature Type],$A4512),CHAR(34),
", SamplingFeatureCode:  ",CHAR(34),INDEX(SamplingFeatures[Feature Code],$A4512),CHAR(34),
", SamplingFeatureName:  ",CHAR(34),INDEX(SamplingFeatures[Feature Name],$A4512),CHAR(34),
", SamplingFeatureDescription:  ",CHAR(34),INDEX(SamplingFeatures[Feature Description],$A4512),CHAR(34),
", SamplingFeatureGeotypeCV:  ",CHAR(34),INDEX(SamplingFeatures[Feature Geo Type],$A4512),CHAR(34),
", FeatureGeometry:  ",CHAR(34),INDEX(SamplingFeatures[Feature Geometry],$A4512),CHAR(34),
", Elevation_m:  ",CHAR(34),INDEX(SamplingFeatures[Elevation_m],$A4512),CHAR(34),
", ElevationDatumCV:  ",CHAR(34),ElevationDatum,CHAR(34),"}"))</f>
        <v>#REF!</v>
      </c>
      <c r="L4512" t="e">
        <f>IF(INDEX(SamplingFeatures[Sampling Feature Type],$A4512)&lt;&gt;"Site","",
CONCATENATE("  - &amp;SiteID",TEXT(SUMPRODUCT(--($L$3:$L4511&lt;&gt;"")),"0000"),
" {","SamplingFeatureID:  *SamplingFeatureID",TEXT($A4512,"0000"),
", SiteTypeCV:  ",CHAR(34),INDEX(Sites[Site Type],$A4512),CHAR(34),
", Latitude:  ",INDEX(Sites[Latitude],$A4512),
", Longitude:  ",INDEX(Sites[Longitude],$A4512),
", SRSName:  ",CHAR(34),LatLonDatum,CHAR(34),"}"))</f>
        <v>#REF!</v>
      </c>
      <c r="M4512" t="e">
        <f>IF(INDEX(SamplingFeatures[Sampling Feature Type],$A4512)&lt;&gt;"Specimen","",
CONCATENATE("  - &amp;SpecimenID",TEXT(SUMPRODUCT(--($M$3:$M4511&lt;&gt;"")),"0000"),
" {","SamplingFeatureID:  *SamplingFeatureID",TEXT($A4512,"0000"),
", SpecimenTypeCV:  ",CHAR(34),INDEX(Specimens[Specimen Type],$A4512),CHAR(34),
", SpecimenMediumCV:  ",INDEX(Specimens[Specimen Medium],$A4512),
", IsFieldSpecimen:  ",CHAR(34),INDEX(Specimens[Is Field Specimen?],$A4512),CHAR(34),"}"))</f>
        <v>#REF!</v>
      </c>
      <c r="N4512" t="e">
        <f>IF(COUNTA(SpatialOffsets[])=0,"", IF(INDEX(SpatialOffsets[Spatial Offset Type],$A4512)="","",
CONCATENATE("  - &amp;SpatialOffsetID",TEXT($A4512,"0000"),
" {","SpatialOffsetTypeCV:  ",CHAR(34),INDEX(SpatialOffsets[Spatial Offset Type],$A4512),CHAR(34),
", Offset1Value:  ",INDEX(SpatialOffsets[Offset 1 Value],$A4512),
", Offset1UnitID:  ",CHAR(34),INDEX(SpatialOffsets[Offset 1 Unit],$A4512),CHAR(34),
", Offset2Value:  ",INDEX(SpatialOffsets[Offset 2 Value],$A4512),
", Offset2UnitID:  ",CHAR(34),INDEX(SpatialOffsets[Offset 2 Unit],$A4512),CHAR(34),
", Offset3Value:  ",INDEX(SpatialOffsets[Offset 3 Value],$A4512),
", Offset3UnitID:  ",CHAR(34),INDEX(SpatialOffsets[Offset 3 Unit],$A4512),CHAR(34),,"}")))</f>
        <v>#REF!</v>
      </c>
      <c r="O4512" t="e">
        <f>IF(COUNTA(RelatedFeatures[])=0,"", IF(INDEX(RelatedFeatures[First Sampling Feature Code],$A4512)="","",
CONCATENATE("  - &amp;RelationID",TEXT($A4512,"0000"),
" {","SamplingFeatureID:  *SamplingFeatureID",TEXT(MATCH(INDEX(RelatedFeatures[First Sampling Feature Code],$A4512),SamplingFeatures[Feature Code],0),"0000"),
", RelationshipTypeCV:  ",CHAR(34),INDEX(RelatedFeatures[Relationship Type],$A4512),CHAR(34),
", RelatedFeatureID: *SamplingFeatureID",TEXT(MATCH(INDEX(RelatedFeatures[Second Sampling Feature Code],$A4512),SamplingFeatures[Feature Code],0),"0000"),
", SpatialOffsetID:  ",IF(INDEX(RelatedFeatures[Offset Number],$A4512)="","",CONCATENATE("*SpatialOffsetID",TEXT(INDEX(RelatedFeatures[Offset Number],$A4512),"0000"))),"}")))</f>
        <v>#REF!</v>
      </c>
      <c r="P4512" t="e">
        <f>IF(INDEX(Methods[Method Type],$A4512)="","",
CONCATENATE("  - &amp;MethodID",TEXT($A4512,"0000"),
" {","MethodTypeCV:  ",CHAR(34),INDEX(Methods[Method Type],$A4512),CHAR(34),
", MethodCode:  ",CHAR(34),INDEX(Methods[Method Code],$A4512),CHAR(34),
", MethodName:  ",CHAR(34),INDEX(Methods[Method Name],$A4512),CHAR(34),
", MethodDescription:  ",CHAR(34),INDEX(Methods[Method Description],$A4512),CHAR(34),
", MethodLink:  ",CHAR(34),INDEX(Methods[Method Link],$A4512),CHAR(34),
", OrganizationID: *OrganizationID",TEXT(MATCH(INDEX(Methods[Organization Name],$A4512),Organizations[Organization Name],0),"0000"),"}"))</f>
        <v>#REF!</v>
      </c>
      <c r="Q4512" t="e">
        <f>IF(INDEX(Variables[Variable Type],$A4512)="","",
CONCATENATE("  - &amp;VariableID",TEXT($A4512,"0000"),
" {","VariableTypeCV:  ",CHAR(34),INDEX(Variables[Variable Type],$A4512),CHAR(34),
", VariableCode:  ",CHAR(34),INDEX(Variables[Variable Code],$A4512),CHAR(34),
", VariableNameCV:  ",CHAR(34),INDEX(Variables[Variable Name],$A4512),CHAR(34),
", VariableDefinition:  ",CHAR(34),INDEX(Variables[Variable Definition],$A4512),CHAR(34),
", SpecciationCV:  ",CHAR(34),INDEX(Variables[Speciation],$A4512),CHAR(34),
", NoDataValue:  ",CHAR(34),INDEX(Variables[No Data Value],$A4512),CHAR(34),"}"))</f>
        <v>#REF!</v>
      </c>
    </row>
    <row r="4513" spans="1:17" x14ac:dyDescent="0.25">
      <c r="A4513">
        <v>4510</v>
      </c>
      <c r="D4513" t="e">
        <f>IF(INDEX(People[First Name],$A4513)="","",
CONCATENATE("  - &amp;PersonID",TEXT($A4513,"0000"),
" {","PersonFirstName:  ",CHAR(34),INDEX(People[First Name],$A4513),CHAR(34),
", PersonMiddleName:  ",CHAR(34),INDEX(People[Middle Name],$A4513),CHAR(34),
", PersonLastName:  ",CHAR(34),INDEX(People[Last Name],$A4513),CHAR(34),"}"))</f>
        <v>#REF!</v>
      </c>
      <c r="E4513" t="e">
        <f>IF(INDEX(Organizations[Organization Type '[CV']],$A4513)="","",
CONCATENATE("  - &amp;OrganizationID",TEXT($A4513,"0000"),
" {","OrganizationTypeCV:  ",CHAR(34),INDEX(Organizations[Organization Type '[CV']],$A4513),CHAR(34),
", OrganizationCode:  ",CHAR(34),INDEX(Organizations[Organization Code],$A4513),CHAR(34),
", OrganizationName:  ",CHAR(34),INDEX(Organizations[Organization Name],$A4513),CHAR(34),
", OrganizationDescription:  ",CHAR(34),INDEX(Organizations[Organization Description],$A4513),CHAR(34),
", OrganizationLink:  ",CHAR(34),INDEX(Organizations[Organization Link],$A4513),CHAR(34),"}"))</f>
        <v>#REF!</v>
      </c>
      <c r="F4513" t="e">
        <f>IF(INDEX(People[First Name],$A4513)="","",
CONCATENATE("  - &amp;AffiliationID",TEXT($A4513,"0000"),
" {PersonID: *PersonID",TEXT($A4513,"0000"),
", OrganizationID: *OrganizationID",TEXT(MATCH(INDEX(People[Organization Name],$A4513),Organizations[Organization Name],0),"0000"),
", IsPrimaryOrganizationContact: , AffiliationStartDate: , AffiliationEndDate: , PrimaryPhone: ",
", PrimaryEmail: ",CHAR(34),INDEX(People[Primary Email],$A4513),CHAR(34),
", PrimaryAddress: ",CHAR(34),INDEX(People[Primary Address],$A4513),CHAR(34),
", PersonLink: }"))</f>
        <v>#REF!</v>
      </c>
      <c r="H4513" t="e">
        <f>IF(COUNTA(CitationInformation)=0,"",IF(INDEX(AuthorList[Author Name],$A4513)="","",
CONCATENATE("  - &amp;AuthorListID",TEXT($A4513,"0000"),
"  {CitationID: *CitationID0001",
", PersonID: *PersonID",TEXT(MATCH(INDEX(AuthorList[Author Name],$A4513),People[Full Name],0),"0000"),
", AuthorOrder: ",INDEX(AuthorList[Author Number],$A4513),"}")))</f>
        <v>#REF!</v>
      </c>
      <c r="K4513" t="e">
        <f>IF(INDEX(SamplingFeatures[Feature Code],$A4513)="","",
CONCATENATE("  - &amp;SamplingFeatureID",TEXT($A4513,"0000"),
" {","SamplingFeatureUUID:  ",CHAR(34),INDEX(SamplingFeatures[Sampling Feature UUID],$A4513),CHAR(34),
", SamplingFeatureTypeCV:  ",CHAR(34),INDEX(SamplingFeatures[Sampling Feature Type],$A4513),CHAR(34),
", SamplingFeatureCode:  ",CHAR(34),INDEX(SamplingFeatures[Feature Code],$A4513),CHAR(34),
", SamplingFeatureName:  ",CHAR(34),INDEX(SamplingFeatures[Feature Name],$A4513),CHAR(34),
", SamplingFeatureDescription:  ",CHAR(34),INDEX(SamplingFeatures[Feature Description],$A4513),CHAR(34),
", SamplingFeatureGeotypeCV:  ",CHAR(34),INDEX(SamplingFeatures[Feature Geo Type],$A4513),CHAR(34),
", FeatureGeometry:  ",CHAR(34),INDEX(SamplingFeatures[Feature Geometry],$A4513),CHAR(34),
", Elevation_m:  ",CHAR(34),INDEX(SamplingFeatures[Elevation_m],$A4513),CHAR(34),
", ElevationDatumCV:  ",CHAR(34),ElevationDatum,CHAR(34),"}"))</f>
        <v>#REF!</v>
      </c>
      <c r="L4513" t="e">
        <f>IF(INDEX(SamplingFeatures[Sampling Feature Type],$A4513)&lt;&gt;"Site","",
CONCATENATE("  - &amp;SiteID",TEXT(SUMPRODUCT(--($L$3:$L4512&lt;&gt;"")),"0000"),
" {","SamplingFeatureID:  *SamplingFeatureID",TEXT($A4513,"0000"),
", SiteTypeCV:  ",CHAR(34),INDEX(Sites[Site Type],$A4513),CHAR(34),
", Latitude:  ",INDEX(Sites[Latitude],$A4513),
", Longitude:  ",INDEX(Sites[Longitude],$A4513),
", SRSName:  ",CHAR(34),LatLonDatum,CHAR(34),"}"))</f>
        <v>#REF!</v>
      </c>
      <c r="M4513" t="e">
        <f>IF(INDEX(SamplingFeatures[Sampling Feature Type],$A4513)&lt;&gt;"Specimen","",
CONCATENATE("  - &amp;SpecimenID",TEXT(SUMPRODUCT(--($M$3:$M4512&lt;&gt;"")),"0000"),
" {","SamplingFeatureID:  *SamplingFeatureID",TEXT($A4513,"0000"),
", SpecimenTypeCV:  ",CHAR(34),INDEX(Specimens[Specimen Type],$A4513),CHAR(34),
", SpecimenMediumCV:  ",INDEX(Specimens[Specimen Medium],$A4513),
", IsFieldSpecimen:  ",CHAR(34),INDEX(Specimens[Is Field Specimen?],$A4513),CHAR(34),"}"))</f>
        <v>#REF!</v>
      </c>
      <c r="N4513" t="e">
        <f>IF(COUNTA(SpatialOffsets[])=0,"", IF(INDEX(SpatialOffsets[Spatial Offset Type],$A4513)="","",
CONCATENATE("  - &amp;SpatialOffsetID",TEXT($A4513,"0000"),
" {","SpatialOffsetTypeCV:  ",CHAR(34),INDEX(SpatialOffsets[Spatial Offset Type],$A4513),CHAR(34),
", Offset1Value:  ",INDEX(SpatialOffsets[Offset 1 Value],$A4513),
", Offset1UnitID:  ",CHAR(34),INDEX(SpatialOffsets[Offset 1 Unit],$A4513),CHAR(34),
", Offset2Value:  ",INDEX(SpatialOffsets[Offset 2 Value],$A4513),
", Offset2UnitID:  ",CHAR(34),INDEX(SpatialOffsets[Offset 2 Unit],$A4513),CHAR(34),
", Offset3Value:  ",INDEX(SpatialOffsets[Offset 3 Value],$A4513),
", Offset3UnitID:  ",CHAR(34),INDEX(SpatialOffsets[Offset 3 Unit],$A4513),CHAR(34),,"}")))</f>
        <v>#REF!</v>
      </c>
      <c r="O4513" t="e">
        <f>IF(COUNTA(RelatedFeatures[])=0,"", IF(INDEX(RelatedFeatures[First Sampling Feature Code],$A4513)="","",
CONCATENATE("  - &amp;RelationID",TEXT($A4513,"0000"),
" {","SamplingFeatureID:  *SamplingFeatureID",TEXT(MATCH(INDEX(RelatedFeatures[First Sampling Feature Code],$A4513),SamplingFeatures[Feature Code],0),"0000"),
", RelationshipTypeCV:  ",CHAR(34),INDEX(RelatedFeatures[Relationship Type],$A4513),CHAR(34),
", RelatedFeatureID: *SamplingFeatureID",TEXT(MATCH(INDEX(RelatedFeatures[Second Sampling Feature Code],$A4513),SamplingFeatures[Feature Code],0),"0000"),
", SpatialOffsetID:  ",IF(INDEX(RelatedFeatures[Offset Number],$A4513)="","",CONCATENATE("*SpatialOffsetID",TEXT(INDEX(RelatedFeatures[Offset Number],$A4513),"0000"))),"}")))</f>
        <v>#REF!</v>
      </c>
      <c r="P4513" t="e">
        <f>IF(INDEX(Methods[Method Type],$A4513)="","",
CONCATENATE("  - &amp;MethodID",TEXT($A4513,"0000"),
" {","MethodTypeCV:  ",CHAR(34),INDEX(Methods[Method Type],$A4513),CHAR(34),
", MethodCode:  ",CHAR(34),INDEX(Methods[Method Code],$A4513),CHAR(34),
", MethodName:  ",CHAR(34),INDEX(Methods[Method Name],$A4513),CHAR(34),
", MethodDescription:  ",CHAR(34),INDEX(Methods[Method Description],$A4513),CHAR(34),
", MethodLink:  ",CHAR(34),INDEX(Methods[Method Link],$A4513),CHAR(34),
", OrganizationID: *OrganizationID",TEXT(MATCH(INDEX(Methods[Organization Name],$A4513),Organizations[Organization Name],0),"0000"),"}"))</f>
        <v>#REF!</v>
      </c>
      <c r="Q4513" t="e">
        <f>IF(INDEX(Variables[Variable Type],$A4513)="","",
CONCATENATE("  - &amp;VariableID",TEXT($A4513,"0000"),
" {","VariableTypeCV:  ",CHAR(34),INDEX(Variables[Variable Type],$A4513),CHAR(34),
", VariableCode:  ",CHAR(34),INDEX(Variables[Variable Code],$A4513),CHAR(34),
", VariableNameCV:  ",CHAR(34),INDEX(Variables[Variable Name],$A4513),CHAR(34),
", VariableDefinition:  ",CHAR(34),INDEX(Variables[Variable Definition],$A4513),CHAR(34),
", SpecciationCV:  ",CHAR(34),INDEX(Variables[Speciation],$A4513),CHAR(34),
", NoDataValue:  ",CHAR(34),INDEX(Variables[No Data Value],$A4513),CHAR(34),"}"))</f>
        <v>#REF!</v>
      </c>
    </row>
    <row r="4514" spans="1:17" x14ac:dyDescent="0.25">
      <c r="A4514">
        <v>4511</v>
      </c>
      <c r="D4514" t="e">
        <f>IF(INDEX(People[First Name],$A4514)="","",
CONCATENATE("  - &amp;PersonID",TEXT($A4514,"0000"),
" {","PersonFirstName:  ",CHAR(34),INDEX(People[First Name],$A4514),CHAR(34),
", PersonMiddleName:  ",CHAR(34),INDEX(People[Middle Name],$A4514),CHAR(34),
", PersonLastName:  ",CHAR(34),INDEX(People[Last Name],$A4514),CHAR(34),"}"))</f>
        <v>#REF!</v>
      </c>
      <c r="E4514" t="e">
        <f>IF(INDEX(Organizations[Organization Type '[CV']],$A4514)="","",
CONCATENATE("  - &amp;OrganizationID",TEXT($A4514,"0000"),
" {","OrganizationTypeCV:  ",CHAR(34),INDEX(Organizations[Organization Type '[CV']],$A4514),CHAR(34),
", OrganizationCode:  ",CHAR(34),INDEX(Organizations[Organization Code],$A4514),CHAR(34),
", OrganizationName:  ",CHAR(34),INDEX(Organizations[Organization Name],$A4514),CHAR(34),
", OrganizationDescription:  ",CHAR(34),INDEX(Organizations[Organization Description],$A4514),CHAR(34),
", OrganizationLink:  ",CHAR(34),INDEX(Organizations[Organization Link],$A4514),CHAR(34),"}"))</f>
        <v>#REF!</v>
      </c>
      <c r="F4514" t="e">
        <f>IF(INDEX(People[First Name],$A4514)="","",
CONCATENATE("  - &amp;AffiliationID",TEXT($A4514,"0000"),
" {PersonID: *PersonID",TEXT($A4514,"0000"),
", OrganizationID: *OrganizationID",TEXT(MATCH(INDEX(People[Organization Name],$A4514),Organizations[Organization Name],0),"0000"),
", IsPrimaryOrganizationContact: , AffiliationStartDate: , AffiliationEndDate: , PrimaryPhone: ",
", PrimaryEmail: ",CHAR(34),INDEX(People[Primary Email],$A4514),CHAR(34),
", PrimaryAddress: ",CHAR(34),INDEX(People[Primary Address],$A4514),CHAR(34),
", PersonLink: }"))</f>
        <v>#REF!</v>
      </c>
      <c r="H4514" t="e">
        <f>IF(COUNTA(CitationInformation)=0,"",IF(INDEX(AuthorList[Author Name],$A4514)="","",
CONCATENATE("  - &amp;AuthorListID",TEXT($A4514,"0000"),
"  {CitationID: *CitationID0001",
", PersonID: *PersonID",TEXT(MATCH(INDEX(AuthorList[Author Name],$A4514),People[Full Name],0),"0000"),
", AuthorOrder: ",INDEX(AuthorList[Author Number],$A4514),"}")))</f>
        <v>#REF!</v>
      </c>
      <c r="K4514" t="e">
        <f>IF(INDEX(SamplingFeatures[Feature Code],$A4514)="","",
CONCATENATE("  - &amp;SamplingFeatureID",TEXT($A4514,"0000"),
" {","SamplingFeatureUUID:  ",CHAR(34),INDEX(SamplingFeatures[Sampling Feature UUID],$A4514),CHAR(34),
", SamplingFeatureTypeCV:  ",CHAR(34),INDEX(SamplingFeatures[Sampling Feature Type],$A4514),CHAR(34),
", SamplingFeatureCode:  ",CHAR(34),INDEX(SamplingFeatures[Feature Code],$A4514),CHAR(34),
", SamplingFeatureName:  ",CHAR(34),INDEX(SamplingFeatures[Feature Name],$A4514),CHAR(34),
", SamplingFeatureDescription:  ",CHAR(34),INDEX(SamplingFeatures[Feature Description],$A4514),CHAR(34),
", SamplingFeatureGeotypeCV:  ",CHAR(34),INDEX(SamplingFeatures[Feature Geo Type],$A4514),CHAR(34),
", FeatureGeometry:  ",CHAR(34),INDEX(SamplingFeatures[Feature Geometry],$A4514),CHAR(34),
", Elevation_m:  ",CHAR(34),INDEX(SamplingFeatures[Elevation_m],$A4514),CHAR(34),
", ElevationDatumCV:  ",CHAR(34),ElevationDatum,CHAR(34),"}"))</f>
        <v>#REF!</v>
      </c>
      <c r="L4514" t="e">
        <f>IF(INDEX(SamplingFeatures[Sampling Feature Type],$A4514)&lt;&gt;"Site","",
CONCATENATE("  - &amp;SiteID",TEXT(SUMPRODUCT(--($L$3:$L4513&lt;&gt;"")),"0000"),
" {","SamplingFeatureID:  *SamplingFeatureID",TEXT($A4514,"0000"),
", SiteTypeCV:  ",CHAR(34),INDEX(Sites[Site Type],$A4514),CHAR(34),
", Latitude:  ",INDEX(Sites[Latitude],$A4514),
", Longitude:  ",INDEX(Sites[Longitude],$A4514),
", SRSName:  ",CHAR(34),LatLonDatum,CHAR(34),"}"))</f>
        <v>#REF!</v>
      </c>
      <c r="M4514" t="e">
        <f>IF(INDEX(SamplingFeatures[Sampling Feature Type],$A4514)&lt;&gt;"Specimen","",
CONCATENATE("  - &amp;SpecimenID",TEXT(SUMPRODUCT(--($M$3:$M4513&lt;&gt;"")),"0000"),
" {","SamplingFeatureID:  *SamplingFeatureID",TEXT($A4514,"0000"),
", SpecimenTypeCV:  ",CHAR(34),INDEX(Specimens[Specimen Type],$A4514),CHAR(34),
", SpecimenMediumCV:  ",INDEX(Specimens[Specimen Medium],$A4514),
", IsFieldSpecimen:  ",CHAR(34),INDEX(Specimens[Is Field Specimen?],$A4514),CHAR(34),"}"))</f>
        <v>#REF!</v>
      </c>
      <c r="N4514" t="e">
        <f>IF(COUNTA(SpatialOffsets[])=0,"", IF(INDEX(SpatialOffsets[Spatial Offset Type],$A4514)="","",
CONCATENATE("  - &amp;SpatialOffsetID",TEXT($A4514,"0000"),
" {","SpatialOffsetTypeCV:  ",CHAR(34),INDEX(SpatialOffsets[Spatial Offset Type],$A4514),CHAR(34),
", Offset1Value:  ",INDEX(SpatialOffsets[Offset 1 Value],$A4514),
", Offset1UnitID:  ",CHAR(34),INDEX(SpatialOffsets[Offset 1 Unit],$A4514),CHAR(34),
", Offset2Value:  ",INDEX(SpatialOffsets[Offset 2 Value],$A4514),
", Offset2UnitID:  ",CHAR(34),INDEX(SpatialOffsets[Offset 2 Unit],$A4514),CHAR(34),
", Offset3Value:  ",INDEX(SpatialOffsets[Offset 3 Value],$A4514),
", Offset3UnitID:  ",CHAR(34),INDEX(SpatialOffsets[Offset 3 Unit],$A4514),CHAR(34),,"}")))</f>
        <v>#REF!</v>
      </c>
      <c r="O4514" t="e">
        <f>IF(COUNTA(RelatedFeatures[])=0,"", IF(INDEX(RelatedFeatures[First Sampling Feature Code],$A4514)="","",
CONCATENATE("  - &amp;RelationID",TEXT($A4514,"0000"),
" {","SamplingFeatureID:  *SamplingFeatureID",TEXT(MATCH(INDEX(RelatedFeatures[First Sampling Feature Code],$A4514),SamplingFeatures[Feature Code],0),"0000"),
", RelationshipTypeCV:  ",CHAR(34),INDEX(RelatedFeatures[Relationship Type],$A4514),CHAR(34),
", RelatedFeatureID: *SamplingFeatureID",TEXT(MATCH(INDEX(RelatedFeatures[Second Sampling Feature Code],$A4514),SamplingFeatures[Feature Code],0),"0000"),
", SpatialOffsetID:  ",IF(INDEX(RelatedFeatures[Offset Number],$A4514)="","",CONCATENATE("*SpatialOffsetID",TEXT(INDEX(RelatedFeatures[Offset Number],$A4514),"0000"))),"}")))</f>
        <v>#REF!</v>
      </c>
      <c r="P4514" t="e">
        <f>IF(INDEX(Methods[Method Type],$A4514)="","",
CONCATENATE("  - &amp;MethodID",TEXT($A4514,"0000"),
" {","MethodTypeCV:  ",CHAR(34),INDEX(Methods[Method Type],$A4514),CHAR(34),
", MethodCode:  ",CHAR(34),INDEX(Methods[Method Code],$A4514),CHAR(34),
", MethodName:  ",CHAR(34),INDEX(Methods[Method Name],$A4514),CHAR(34),
", MethodDescription:  ",CHAR(34),INDEX(Methods[Method Description],$A4514),CHAR(34),
", MethodLink:  ",CHAR(34),INDEX(Methods[Method Link],$A4514),CHAR(34),
", OrganizationID: *OrganizationID",TEXT(MATCH(INDEX(Methods[Organization Name],$A4514),Organizations[Organization Name],0),"0000"),"}"))</f>
        <v>#REF!</v>
      </c>
      <c r="Q4514" t="e">
        <f>IF(INDEX(Variables[Variable Type],$A4514)="","",
CONCATENATE("  - &amp;VariableID",TEXT($A4514,"0000"),
" {","VariableTypeCV:  ",CHAR(34),INDEX(Variables[Variable Type],$A4514),CHAR(34),
", VariableCode:  ",CHAR(34),INDEX(Variables[Variable Code],$A4514),CHAR(34),
", VariableNameCV:  ",CHAR(34),INDEX(Variables[Variable Name],$A4514),CHAR(34),
", VariableDefinition:  ",CHAR(34),INDEX(Variables[Variable Definition],$A4514),CHAR(34),
", SpecciationCV:  ",CHAR(34),INDEX(Variables[Speciation],$A4514),CHAR(34),
", NoDataValue:  ",CHAR(34),INDEX(Variables[No Data Value],$A4514),CHAR(34),"}"))</f>
        <v>#REF!</v>
      </c>
    </row>
    <row r="4515" spans="1:17" x14ac:dyDescent="0.25">
      <c r="A4515">
        <v>4512</v>
      </c>
      <c r="D4515" t="e">
        <f>IF(INDEX(People[First Name],$A4515)="","",
CONCATENATE("  - &amp;PersonID",TEXT($A4515,"0000"),
" {","PersonFirstName:  ",CHAR(34),INDEX(People[First Name],$A4515),CHAR(34),
", PersonMiddleName:  ",CHAR(34),INDEX(People[Middle Name],$A4515),CHAR(34),
", PersonLastName:  ",CHAR(34),INDEX(People[Last Name],$A4515),CHAR(34),"}"))</f>
        <v>#REF!</v>
      </c>
      <c r="E4515" t="e">
        <f>IF(INDEX(Organizations[Organization Type '[CV']],$A4515)="","",
CONCATENATE("  - &amp;OrganizationID",TEXT($A4515,"0000"),
" {","OrganizationTypeCV:  ",CHAR(34),INDEX(Organizations[Organization Type '[CV']],$A4515),CHAR(34),
", OrganizationCode:  ",CHAR(34),INDEX(Organizations[Organization Code],$A4515),CHAR(34),
", OrganizationName:  ",CHAR(34),INDEX(Organizations[Organization Name],$A4515),CHAR(34),
", OrganizationDescription:  ",CHAR(34),INDEX(Organizations[Organization Description],$A4515),CHAR(34),
", OrganizationLink:  ",CHAR(34),INDEX(Organizations[Organization Link],$A4515),CHAR(34),"}"))</f>
        <v>#REF!</v>
      </c>
      <c r="F4515" t="e">
        <f>IF(INDEX(People[First Name],$A4515)="","",
CONCATENATE("  - &amp;AffiliationID",TEXT($A4515,"0000"),
" {PersonID: *PersonID",TEXT($A4515,"0000"),
", OrganizationID: *OrganizationID",TEXT(MATCH(INDEX(People[Organization Name],$A4515),Organizations[Organization Name],0),"0000"),
", IsPrimaryOrganizationContact: , AffiliationStartDate: , AffiliationEndDate: , PrimaryPhone: ",
", PrimaryEmail: ",CHAR(34),INDEX(People[Primary Email],$A4515),CHAR(34),
", PrimaryAddress: ",CHAR(34),INDEX(People[Primary Address],$A4515),CHAR(34),
", PersonLink: }"))</f>
        <v>#REF!</v>
      </c>
      <c r="H4515" t="e">
        <f>IF(COUNTA(CitationInformation)=0,"",IF(INDEX(AuthorList[Author Name],$A4515)="","",
CONCATENATE("  - &amp;AuthorListID",TEXT($A4515,"0000"),
"  {CitationID: *CitationID0001",
", PersonID: *PersonID",TEXT(MATCH(INDEX(AuthorList[Author Name],$A4515),People[Full Name],0),"0000"),
", AuthorOrder: ",INDEX(AuthorList[Author Number],$A4515),"}")))</f>
        <v>#REF!</v>
      </c>
      <c r="K4515" t="e">
        <f>IF(INDEX(SamplingFeatures[Feature Code],$A4515)="","",
CONCATENATE("  - &amp;SamplingFeatureID",TEXT($A4515,"0000"),
" {","SamplingFeatureUUID:  ",CHAR(34),INDEX(SamplingFeatures[Sampling Feature UUID],$A4515),CHAR(34),
", SamplingFeatureTypeCV:  ",CHAR(34),INDEX(SamplingFeatures[Sampling Feature Type],$A4515),CHAR(34),
", SamplingFeatureCode:  ",CHAR(34),INDEX(SamplingFeatures[Feature Code],$A4515),CHAR(34),
", SamplingFeatureName:  ",CHAR(34),INDEX(SamplingFeatures[Feature Name],$A4515),CHAR(34),
", SamplingFeatureDescription:  ",CHAR(34),INDEX(SamplingFeatures[Feature Description],$A4515),CHAR(34),
", SamplingFeatureGeotypeCV:  ",CHAR(34),INDEX(SamplingFeatures[Feature Geo Type],$A4515),CHAR(34),
", FeatureGeometry:  ",CHAR(34),INDEX(SamplingFeatures[Feature Geometry],$A4515),CHAR(34),
", Elevation_m:  ",CHAR(34),INDEX(SamplingFeatures[Elevation_m],$A4515),CHAR(34),
", ElevationDatumCV:  ",CHAR(34),ElevationDatum,CHAR(34),"}"))</f>
        <v>#REF!</v>
      </c>
      <c r="L4515" t="e">
        <f>IF(INDEX(SamplingFeatures[Sampling Feature Type],$A4515)&lt;&gt;"Site","",
CONCATENATE("  - &amp;SiteID",TEXT(SUMPRODUCT(--($L$3:$L4514&lt;&gt;"")),"0000"),
" {","SamplingFeatureID:  *SamplingFeatureID",TEXT($A4515,"0000"),
", SiteTypeCV:  ",CHAR(34),INDEX(Sites[Site Type],$A4515),CHAR(34),
", Latitude:  ",INDEX(Sites[Latitude],$A4515),
", Longitude:  ",INDEX(Sites[Longitude],$A4515),
", SRSName:  ",CHAR(34),LatLonDatum,CHAR(34),"}"))</f>
        <v>#REF!</v>
      </c>
      <c r="M4515" t="e">
        <f>IF(INDEX(SamplingFeatures[Sampling Feature Type],$A4515)&lt;&gt;"Specimen","",
CONCATENATE("  - &amp;SpecimenID",TEXT(SUMPRODUCT(--($M$3:$M4514&lt;&gt;"")),"0000"),
" {","SamplingFeatureID:  *SamplingFeatureID",TEXT($A4515,"0000"),
", SpecimenTypeCV:  ",CHAR(34),INDEX(Specimens[Specimen Type],$A4515),CHAR(34),
", SpecimenMediumCV:  ",INDEX(Specimens[Specimen Medium],$A4515),
", IsFieldSpecimen:  ",CHAR(34),INDEX(Specimens[Is Field Specimen?],$A4515),CHAR(34),"}"))</f>
        <v>#REF!</v>
      </c>
      <c r="N4515" t="e">
        <f>IF(COUNTA(SpatialOffsets[])=0,"", IF(INDEX(SpatialOffsets[Spatial Offset Type],$A4515)="","",
CONCATENATE("  - &amp;SpatialOffsetID",TEXT($A4515,"0000"),
" {","SpatialOffsetTypeCV:  ",CHAR(34),INDEX(SpatialOffsets[Spatial Offset Type],$A4515),CHAR(34),
", Offset1Value:  ",INDEX(SpatialOffsets[Offset 1 Value],$A4515),
", Offset1UnitID:  ",CHAR(34),INDEX(SpatialOffsets[Offset 1 Unit],$A4515),CHAR(34),
", Offset2Value:  ",INDEX(SpatialOffsets[Offset 2 Value],$A4515),
", Offset2UnitID:  ",CHAR(34),INDEX(SpatialOffsets[Offset 2 Unit],$A4515),CHAR(34),
", Offset3Value:  ",INDEX(SpatialOffsets[Offset 3 Value],$A4515),
", Offset3UnitID:  ",CHAR(34),INDEX(SpatialOffsets[Offset 3 Unit],$A4515),CHAR(34),,"}")))</f>
        <v>#REF!</v>
      </c>
      <c r="O4515" t="e">
        <f>IF(COUNTA(RelatedFeatures[])=0,"", IF(INDEX(RelatedFeatures[First Sampling Feature Code],$A4515)="","",
CONCATENATE("  - &amp;RelationID",TEXT($A4515,"0000"),
" {","SamplingFeatureID:  *SamplingFeatureID",TEXT(MATCH(INDEX(RelatedFeatures[First Sampling Feature Code],$A4515),SamplingFeatures[Feature Code],0),"0000"),
", RelationshipTypeCV:  ",CHAR(34),INDEX(RelatedFeatures[Relationship Type],$A4515),CHAR(34),
", RelatedFeatureID: *SamplingFeatureID",TEXT(MATCH(INDEX(RelatedFeatures[Second Sampling Feature Code],$A4515),SamplingFeatures[Feature Code],0),"0000"),
", SpatialOffsetID:  ",IF(INDEX(RelatedFeatures[Offset Number],$A4515)="","",CONCATENATE("*SpatialOffsetID",TEXT(INDEX(RelatedFeatures[Offset Number],$A4515),"0000"))),"}")))</f>
        <v>#REF!</v>
      </c>
      <c r="P4515" t="e">
        <f>IF(INDEX(Methods[Method Type],$A4515)="","",
CONCATENATE("  - &amp;MethodID",TEXT($A4515,"0000"),
" {","MethodTypeCV:  ",CHAR(34),INDEX(Methods[Method Type],$A4515),CHAR(34),
", MethodCode:  ",CHAR(34),INDEX(Methods[Method Code],$A4515),CHAR(34),
", MethodName:  ",CHAR(34),INDEX(Methods[Method Name],$A4515),CHAR(34),
", MethodDescription:  ",CHAR(34),INDEX(Methods[Method Description],$A4515),CHAR(34),
", MethodLink:  ",CHAR(34),INDEX(Methods[Method Link],$A4515),CHAR(34),
", OrganizationID: *OrganizationID",TEXT(MATCH(INDEX(Methods[Organization Name],$A4515),Organizations[Organization Name],0),"0000"),"}"))</f>
        <v>#REF!</v>
      </c>
      <c r="Q4515" t="e">
        <f>IF(INDEX(Variables[Variable Type],$A4515)="","",
CONCATENATE("  - &amp;VariableID",TEXT($A4515,"0000"),
" {","VariableTypeCV:  ",CHAR(34),INDEX(Variables[Variable Type],$A4515),CHAR(34),
", VariableCode:  ",CHAR(34),INDEX(Variables[Variable Code],$A4515),CHAR(34),
", VariableNameCV:  ",CHAR(34),INDEX(Variables[Variable Name],$A4515),CHAR(34),
", VariableDefinition:  ",CHAR(34),INDEX(Variables[Variable Definition],$A4515),CHAR(34),
", SpecciationCV:  ",CHAR(34),INDEX(Variables[Speciation],$A4515),CHAR(34),
", NoDataValue:  ",CHAR(34),INDEX(Variables[No Data Value],$A4515),CHAR(34),"}"))</f>
        <v>#REF!</v>
      </c>
    </row>
    <row r="4516" spans="1:17" x14ac:dyDescent="0.25">
      <c r="A4516">
        <v>4513</v>
      </c>
      <c r="D4516" t="e">
        <f>IF(INDEX(People[First Name],$A4516)="","",
CONCATENATE("  - &amp;PersonID",TEXT($A4516,"0000"),
" {","PersonFirstName:  ",CHAR(34),INDEX(People[First Name],$A4516),CHAR(34),
", PersonMiddleName:  ",CHAR(34),INDEX(People[Middle Name],$A4516),CHAR(34),
", PersonLastName:  ",CHAR(34),INDEX(People[Last Name],$A4516),CHAR(34),"}"))</f>
        <v>#REF!</v>
      </c>
      <c r="E4516" t="e">
        <f>IF(INDEX(Organizations[Organization Type '[CV']],$A4516)="","",
CONCATENATE("  - &amp;OrganizationID",TEXT($A4516,"0000"),
" {","OrganizationTypeCV:  ",CHAR(34),INDEX(Organizations[Organization Type '[CV']],$A4516),CHAR(34),
", OrganizationCode:  ",CHAR(34),INDEX(Organizations[Organization Code],$A4516),CHAR(34),
", OrganizationName:  ",CHAR(34),INDEX(Organizations[Organization Name],$A4516),CHAR(34),
", OrganizationDescription:  ",CHAR(34),INDEX(Organizations[Organization Description],$A4516),CHAR(34),
", OrganizationLink:  ",CHAR(34),INDEX(Organizations[Organization Link],$A4516),CHAR(34),"}"))</f>
        <v>#REF!</v>
      </c>
      <c r="F4516" t="e">
        <f>IF(INDEX(People[First Name],$A4516)="","",
CONCATENATE("  - &amp;AffiliationID",TEXT($A4516,"0000"),
" {PersonID: *PersonID",TEXT($A4516,"0000"),
", OrganizationID: *OrganizationID",TEXT(MATCH(INDEX(People[Organization Name],$A4516),Organizations[Organization Name],0),"0000"),
", IsPrimaryOrganizationContact: , AffiliationStartDate: , AffiliationEndDate: , PrimaryPhone: ",
", PrimaryEmail: ",CHAR(34),INDEX(People[Primary Email],$A4516),CHAR(34),
", PrimaryAddress: ",CHAR(34),INDEX(People[Primary Address],$A4516),CHAR(34),
", PersonLink: }"))</f>
        <v>#REF!</v>
      </c>
      <c r="H4516" t="e">
        <f>IF(COUNTA(CitationInformation)=0,"",IF(INDEX(AuthorList[Author Name],$A4516)="","",
CONCATENATE("  - &amp;AuthorListID",TEXT($A4516,"0000"),
"  {CitationID: *CitationID0001",
", PersonID: *PersonID",TEXT(MATCH(INDEX(AuthorList[Author Name],$A4516),People[Full Name],0),"0000"),
", AuthorOrder: ",INDEX(AuthorList[Author Number],$A4516),"}")))</f>
        <v>#REF!</v>
      </c>
      <c r="K4516" t="e">
        <f>IF(INDEX(SamplingFeatures[Feature Code],$A4516)="","",
CONCATENATE("  - &amp;SamplingFeatureID",TEXT($A4516,"0000"),
" {","SamplingFeatureUUID:  ",CHAR(34),INDEX(SamplingFeatures[Sampling Feature UUID],$A4516),CHAR(34),
", SamplingFeatureTypeCV:  ",CHAR(34),INDEX(SamplingFeatures[Sampling Feature Type],$A4516),CHAR(34),
", SamplingFeatureCode:  ",CHAR(34),INDEX(SamplingFeatures[Feature Code],$A4516),CHAR(34),
", SamplingFeatureName:  ",CHAR(34),INDEX(SamplingFeatures[Feature Name],$A4516),CHAR(34),
", SamplingFeatureDescription:  ",CHAR(34),INDEX(SamplingFeatures[Feature Description],$A4516),CHAR(34),
", SamplingFeatureGeotypeCV:  ",CHAR(34),INDEX(SamplingFeatures[Feature Geo Type],$A4516),CHAR(34),
", FeatureGeometry:  ",CHAR(34),INDEX(SamplingFeatures[Feature Geometry],$A4516),CHAR(34),
", Elevation_m:  ",CHAR(34),INDEX(SamplingFeatures[Elevation_m],$A4516),CHAR(34),
", ElevationDatumCV:  ",CHAR(34),ElevationDatum,CHAR(34),"}"))</f>
        <v>#REF!</v>
      </c>
      <c r="L4516" t="e">
        <f>IF(INDEX(SamplingFeatures[Sampling Feature Type],$A4516)&lt;&gt;"Site","",
CONCATENATE("  - &amp;SiteID",TEXT(SUMPRODUCT(--($L$3:$L4515&lt;&gt;"")),"0000"),
" {","SamplingFeatureID:  *SamplingFeatureID",TEXT($A4516,"0000"),
", SiteTypeCV:  ",CHAR(34),INDEX(Sites[Site Type],$A4516),CHAR(34),
", Latitude:  ",INDEX(Sites[Latitude],$A4516),
", Longitude:  ",INDEX(Sites[Longitude],$A4516),
", SRSName:  ",CHAR(34),LatLonDatum,CHAR(34),"}"))</f>
        <v>#REF!</v>
      </c>
      <c r="M4516" t="e">
        <f>IF(INDEX(SamplingFeatures[Sampling Feature Type],$A4516)&lt;&gt;"Specimen","",
CONCATENATE("  - &amp;SpecimenID",TEXT(SUMPRODUCT(--($M$3:$M4515&lt;&gt;"")),"0000"),
" {","SamplingFeatureID:  *SamplingFeatureID",TEXT($A4516,"0000"),
", SpecimenTypeCV:  ",CHAR(34),INDEX(Specimens[Specimen Type],$A4516),CHAR(34),
", SpecimenMediumCV:  ",INDEX(Specimens[Specimen Medium],$A4516),
", IsFieldSpecimen:  ",CHAR(34),INDEX(Specimens[Is Field Specimen?],$A4516),CHAR(34),"}"))</f>
        <v>#REF!</v>
      </c>
      <c r="N4516" t="e">
        <f>IF(COUNTA(SpatialOffsets[])=0,"", IF(INDEX(SpatialOffsets[Spatial Offset Type],$A4516)="","",
CONCATENATE("  - &amp;SpatialOffsetID",TEXT($A4516,"0000"),
" {","SpatialOffsetTypeCV:  ",CHAR(34),INDEX(SpatialOffsets[Spatial Offset Type],$A4516),CHAR(34),
", Offset1Value:  ",INDEX(SpatialOffsets[Offset 1 Value],$A4516),
", Offset1UnitID:  ",CHAR(34),INDEX(SpatialOffsets[Offset 1 Unit],$A4516),CHAR(34),
", Offset2Value:  ",INDEX(SpatialOffsets[Offset 2 Value],$A4516),
", Offset2UnitID:  ",CHAR(34),INDEX(SpatialOffsets[Offset 2 Unit],$A4516),CHAR(34),
", Offset3Value:  ",INDEX(SpatialOffsets[Offset 3 Value],$A4516),
", Offset3UnitID:  ",CHAR(34),INDEX(SpatialOffsets[Offset 3 Unit],$A4516),CHAR(34),,"}")))</f>
        <v>#REF!</v>
      </c>
      <c r="O4516" t="e">
        <f>IF(COUNTA(RelatedFeatures[])=0,"", IF(INDEX(RelatedFeatures[First Sampling Feature Code],$A4516)="","",
CONCATENATE("  - &amp;RelationID",TEXT($A4516,"0000"),
" {","SamplingFeatureID:  *SamplingFeatureID",TEXT(MATCH(INDEX(RelatedFeatures[First Sampling Feature Code],$A4516),SamplingFeatures[Feature Code],0),"0000"),
", RelationshipTypeCV:  ",CHAR(34),INDEX(RelatedFeatures[Relationship Type],$A4516),CHAR(34),
", RelatedFeatureID: *SamplingFeatureID",TEXT(MATCH(INDEX(RelatedFeatures[Second Sampling Feature Code],$A4516),SamplingFeatures[Feature Code],0),"0000"),
", SpatialOffsetID:  ",IF(INDEX(RelatedFeatures[Offset Number],$A4516)="","",CONCATENATE("*SpatialOffsetID",TEXT(INDEX(RelatedFeatures[Offset Number],$A4516),"0000"))),"}")))</f>
        <v>#REF!</v>
      </c>
      <c r="P4516" t="e">
        <f>IF(INDEX(Methods[Method Type],$A4516)="","",
CONCATENATE("  - &amp;MethodID",TEXT($A4516,"0000"),
" {","MethodTypeCV:  ",CHAR(34),INDEX(Methods[Method Type],$A4516),CHAR(34),
", MethodCode:  ",CHAR(34),INDEX(Methods[Method Code],$A4516),CHAR(34),
", MethodName:  ",CHAR(34),INDEX(Methods[Method Name],$A4516),CHAR(34),
", MethodDescription:  ",CHAR(34),INDEX(Methods[Method Description],$A4516),CHAR(34),
", MethodLink:  ",CHAR(34),INDEX(Methods[Method Link],$A4516),CHAR(34),
", OrganizationID: *OrganizationID",TEXT(MATCH(INDEX(Methods[Organization Name],$A4516),Organizations[Organization Name],0),"0000"),"}"))</f>
        <v>#REF!</v>
      </c>
      <c r="Q4516" t="e">
        <f>IF(INDEX(Variables[Variable Type],$A4516)="","",
CONCATENATE("  - &amp;VariableID",TEXT($A4516,"0000"),
" {","VariableTypeCV:  ",CHAR(34),INDEX(Variables[Variable Type],$A4516),CHAR(34),
", VariableCode:  ",CHAR(34),INDEX(Variables[Variable Code],$A4516),CHAR(34),
", VariableNameCV:  ",CHAR(34),INDEX(Variables[Variable Name],$A4516),CHAR(34),
", VariableDefinition:  ",CHAR(34),INDEX(Variables[Variable Definition],$A4516),CHAR(34),
", SpecciationCV:  ",CHAR(34),INDEX(Variables[Speciation],$A4516),CHAR(34),
", NoDataValue:  ",CHAR(34),INDEX(Variables[No Data Value],$A4516),CHAR(34),"}"))</f>
        <v>#REF!</v>
      </c>
    </row>
    <row r="4517" spans="1:17" x14ac:dyDescent="0.25">
      <c r="A4517">
        <v>4514</v>
      </c>
      <c r="D4517" t="e">
        <f>IF(INDEX(People[First Name],$A4517)="","",
CONCATENATE("  - &amp;PersonID",TEXT($A4517,"0000"),
" {","PersonFirstName:  ",CHAR(34),INDEX(People[First Name],$A4517),CHAR(34),
", PersonMiddleName:  ",CHAR(34),INDEX(People[Middle Name],$A4517),CHAR(34),
", PersonLastName:  ",CHAR(34),INDEX(People[Last Name],$A4517),CHAR(34),"}"))</f>
        <v>#REF!</v>
      </c>
      <c r="E4517" t="e">
        <f>IF(INDEX(Organizations[Organization Type '[CV']],$A4517)="","",
CONCATENATE("  - &amp;OrganizationID",TEXT($A4517,"0000"),
" {","OrganizationTypeCV:  ",CHAR(34),INDEX(Organizations[Organization Type '[CV']],$A4517),CHAR(34),
", OrganizationCode:  ",CHAR(34),INDEX(Organizations[Organization Code],$A4517),CHAR(34),
", OrganizationName:  ",CHAR(34),INDEX(Organizations[Organization Name],$A4517),CHAR(34),
", OrganizationDescription:  ",CHAR(34),INDEX(Organizations[Organization Description],$A4517),CHAR(34),
", OrganizationLink:  ",CHAR(34),INDEX(Organizations[Organization Link],$A4517),CHAR(34),"}"))</f>
        <v>#REF!</v>
      </c>
      <c r="F4517" t="e">
        <f>IF(INDEX(People[First Name],$A4517)="","",
CONCATENATE("  - &amp;AffiliationID",TEXT($A4517,"0000"),
" {PersonID: *PersonID",TEXT($A4517,"0000"),
", OrganizationID: *OrganizationID",TEXT(MATCH(INDEX(People[Organization Name],$A4517),Organizations[Organization Name],0),"0000"),
", IsPrimaryOrganizationContact: , AffiliationStartDate: , AffiliationEndDate: , PrimaryPhone: ",
", PrimaryEmail: ",CHAR(34),INDEX(People[Primary Email],$A4517),CHAR(34),
", PrimaryAddress: ",CHAR(34),INDEX(People[Primary Address],$A4517),CHAR(34),
", PersonLink: }"))</f>
        <v>#REF!</v>
      </c>
      <c r="H4517" t="e">
        <f>IF(COUNTA(CitationInformation)=0,"",IF(INDEX(AuthorList[Author Name],$A4517)="","",
CONCATENATE("  - &amp;AuthorListID",TEXT($A4517,"0000"),
"  {CitationID: *CitationID0001",
", PersonID: *PersonID",TEXT(MATCH(INDEX(AuthorList[Author Name],$A4517),People[Full Name],0),"0000"),
", AuthorOrder: ",INDEX(AuthorList[Author Number],$A4517),"}")))</f>
        <v>#REF!</v>
      </c>
      <c r="K4517" t="e">
        <f>IF(INDEX(SamplingFeatures[Feature Code],$A4517)="","",
CONCATENATE("  - &amp;SamplingFeatureID",TEXT($A4517,"0000"),
" {","SamplingFeatureUUID:  ",CHAR(34),INDEX(SamplingFeatures[Sampling Feature UUID],$A4517),CHAR(34),
", SamplingFeatureTypeCV:  ",CHAR(34),INDEX(SamplingFeatures[Sampling Feature Type],$A4517),CHAR(34),
", SamplingFeatureCode:  ",CHAR(34),INDEX(SamplingFeatures[Feature Code],$A4517),CHAR(34),
", SamplingFeatureName:  ",CHAR(34),INDEX(SamplingFeatures[Feature Name],$A4517),CHAR(34),
", SamplingFeatureDescription:  ",CHAR(34),INDEX(SamplingFeatures[Feature Description],$A4517),CHAR(34),
", SamplingFeatureGeotypeCV:  ",CHAR(34),INDEX(SamplingFeatures[Feature Geo Type],$A4517),CHAR(34),
", FeatureGeometry:  ",CHAR(34),INDEX(SamplingFeatures[Feature Geometry],$A4517),CHAR(34),
", Elevation_m:  ",CHAR(34),INDEX(SamplingFeatures[Elevation_m],$A4517),CHAR(34),
", ElevationDatumCV:  ",CHAR(34),ElevationDatum,CHAR(34),"}"))</f>
        <v>#REF!</v>
      </c>
      <c r="L4517" t="e">
        <f>IF(INDEX(SamplingFeatures[Sampling Feature Type],$A4517)&lt;&gt;"Site","",
CONCATENATE("  - &amp;SiteID",TEXT(SUMPRODUCT(--($L$3:$L4516&lt;&gt;"")),"0000"),
" {","SamplingFeatureID:  *SamplingFeatureID",TEXT($A4517,"0000"),
", SiteTypeCV:  ",CHAR(34),INDEX(Sites[Site Type],$A4517),CHAR(34),
", Latitude:  ",INDEX(Sites[Latitude],$A4517),
", Longitude:  ",INDEX(Sites[Longitude],$A4517),
", SRSName:  ",CHAR(34),LatLonDatum,CHAR(34),"}"))</f>
        <v>#REF!</v>
      </c>
      <c r="M4517" t="e">
        <f>IF(INDEX(SamplingFeatures[Sampling Feature Type],$A4517)&lt;&gt;"Specimen","",
CONCATENATE("  - &amp;SpecimenID",TEXT(SUMPRODUCT(--($M$3:$M4516&lt;&gt;"")),"0000"),
" {","SamplingFeatureID:  *SamplingFeatureID",TEXT($A4517,"0000"),
", SpecimenTypeCV:  ",CHAR(34),INDEX(Specimens[Specimen Type],$A4517),CHAR(34),
", SpecimenMediumCV:  ",INDEX(Specimens[Specimen Medium],$A4517),
", IsFieldSpecimen:  ",CHAR(34),INDEX(Specimens[Is Field Specimen?],$A4517),CHAR(34),"}"))</f>
        <v>#REF!</v>
      </c>
      <c r="N4517" t="e">
        <f>IF(COUNTA(SpatialOffsets[])=0,"", IF(INDEX(SpatialOffsets[Spatial Offset Type],$A4517)="","",
CONCATENATE("  - &amp;SpatialOffsetID",TEXT($A4517,"0000"),
" {","SpatialOffsetTypeCV:  ",CHAR(34),INDEX(SpatialOffsets[Spatial Offset Type],$A4517),CHAR(34),
", Offset1Value:  ",INDEX(SpatialOffsets[Offset 1 Value],$A4517),
", Offset1UnitID:  ",CHAR(34),INDEX(SpatialOffsets[Offset 1 Unit],$A4517),CHAR(34),
", Offset2Value:  ",INDEX(SpatialOffsets[Offset 2 Value],$A4517),
", Offset2UnitID:  ",CHAR(34),INDEX(SpatialOffsets[Offset 2 Unit],$A4517),CHAR(34),
", Offset3Value:  ",INDEX(SpatialOffsets[Offset 3 Value],$A4517),
", Offset3UnitID:  ",CHAR(34),INDEX(SpatialOffsets[Offset 3 Unit],$A4517),CHAR(34),,"}")))</f>
        <v>#REF!</v>
      </c>
      <c r="O4517" t="e">
        <f>IF(COUNTA(RelatedFeatures[])=0,"", IF(INDEX(RelatedFeatures[First Sampling Feature Code],$A4517)="","",
CONCATENATE("  - &amp;RelationID",TEXT($A4517,"0000"),
" {","SamplingFeatureID:  *SamplingFeatureID",TEXT(MATCH(INDEX(RelatedFeatures[First Sampling Feature Code],$A4517),SamplingFeatures[Feature Code],0),"0000"),
", RelationshipTypeCV:  ",CHAR(34),INDEX(RelatedFeatures[Relationship Type],$A4517),CHAR(34),
", RelatedFeatureID: *SamplingFeatureID",TEXT(MATCH(INDEX(RelatedFeatures[Second Sampling Feature Code],$A4517),SamplingFeatures[Feature Code],0),"0000"),
", SpatialOffsetID:  ",IF(INDEX(RelatedFeatures[Offset Number],$A4517)="","",CONCATENATE("*SpatialOffsetID",TEXT(INDEX(RelatedFeatures[Offset Number],$A4517),"0000"))),"}")))</f>
        <v>#REF!</v>
      </c>
      <c r="P4517" t="e">
        <f>IF(INDEX(Methods[Method Type],$A4517)="","",
CONCATENATE("  - &amp;MethodID",TEXT($A4517,"0000"),
" {","MethodTypeCV:  ",CHAR(34),INDEX(Methods[Method Type],$A4517),CHAR(34),
", MethodCode:  ",CHAR(34),INDEX(Methods[Method Code],$A4517),CHAR(34),
", MethodName:  ",CHAR(34),INDEX(Methods[Method Name],$A4517),CHAR(34),
", MethodDescription:  ",CHAR(34),INDEX(Methods[Method Description],$A4517),CHAR(34),
", MethodLink:  ",CHAR(34),INDEX(Methods[Method Link],$A4517),CHAR(34),
", OrganizationID: *OrganizationID",TEXT(MATCH(INDEX(Methods[Organization Name],$A4517),Organizations[Organization Name],0),"0000"),"}"))</f>
        <v>#REF!</v>
      </c>
      <c r="Q4517" t="e">
        <f>IF(INDEX(Variables[Variable Type],$A4517)="","",
CONCATENATE("  - &amp;VariableID",TEXT($A4517,"0000"),
" {","VariableTypeCV:  ",CHAR(34),INDEX(Variables[Variable Type],$A4517),CHAR(34),
", VariableCode:  ",CHAR(34),INDEX(Variables[Variable Code],$A4517),CHAR(34),
", VariableNameCV:  ",CHAR(34),INDEX(Variables[Variable Name],$A4517),CHAR(34),
", VariableDefinition:  ",CHAR(34),INDEX(Variables[Variable Definition],$A4517),CHAR(34),
", SpecciationCV:  ",CHAR(34),INDEX(Variables[Speciation],$A4517),CHAR(34),
", NoDataValue:  ",CHAR(34),INDEX(Variables[No Data Value],$A4517),CHAR(34),"}"))</f>
        <v>#REF!</v>
      </c>
    </row>
    <row r="4518" spans="1:17" x14ac:dyDescent="0.25">
      <c r="A4518">
        <v>4515</v>
      </c>
      <c r="D4518" t="e">
        <f>IF(INDEX(People[First Name],$A4518)="","",
CONCATENATE("  - &amp;PersonID",TEXT($A4518,"0000"),
" {","PersonFirstName:  ",CHAR(34),INDEX(People[First Name],$A4518),CHAR(34),
", PersonMiddleName:  ",CHAR(34),INDEX(People[Middle Name],$A4518),CHAR(34),
", PersonLastName:  ",CHAR(34),INDEX(People[Last Name],$A4518),CHAR(34),"}"))</f>
        <v>#REF!</v>
      </c>
      <c r="E4518" t="e">
        <f>IF(INDEX(Organizations[Organization Type '[CV']],$A4518)="","",
CONCATENATE("  - &amp;OrganizationID",TEXT($A4518,"0000"),
" {","OrganizationTypeCV:  ",CHAR(34),INDEX(Organizations[Organization Type '[CV']],$A4518),CHAR(34),
", OrganizationCode:  ",CHAR(34),INDEX(Organizations[Organization Code],$A4518),CHAR(34),
", OrganizationName:  ",CHAR(34),INDEX(Organizations[Organization Name],$A4518),CHAR(34),
", OrganizationDescription:  ",CHAR(34),INDEX(Organizations[Organization Description],$A4518),CHAR(34),
", OrganizationLink:  ",CHAR(34),INDEX(Organizations[Organization Link],$A4518),CHAR(34),"}"))</f>
        <v>#REF!</v>
      </c>
      <c r="F4518" t="e">
        <f>IF(INDEX(People[First Name],$A4518)="","",
CONCATENATE("  - &amp;AffiliationID",TEXT($A4518,"0000"),
" {PersonID: *PersonID",TEXT($A4518,"0000"),
", OrganizationID: *OrganizationID",TEXT(MATCH(INDEX(People[Organization Name],$A4518),Organizations[Organization Name],0),"0000"),
", IsPrimaryOrganizationContact: , AffiliationStartDate: , AffiliationEndDate: , PrimaryPhone: ",
", PrimaryEmail: ",CHAR(34),INDEX(People[Primary Email],$A4518),CHAR(34),
", PrimaryAddress: ",CHAR(34),INDEX(People[Primary Address],$A4518),CHAR(34),
", PersonLink: }"))</f>
        <v>#REF!</v>
      </c>
      <c r="H4518" t="e">
        <f>IF(COUNTA(CitationInformation)=0,"",IF(INDEX(AuthorList[Author Name],$A4518)="","",
CONCATENATE("  - &amp;AuthorListID",TEXT($A4518,"0000"),
"  {CitationID: *CitationID0001",
", PersonID: *PersonID",TEXT(MATCH(INDEX(AuthorList[Author Name],$A4518),People[Full Name],0),"0000"),
", AuthorOrder: ",INDEX(AuthorList[Author Number],$A4518),"}")))</f>
        <v>#REF!</v>
      </c>
      <c r="K4518" t="e">
        <f>IF(INDEX(SamplingFeatures[Feature Code],$A4518)="","",
CONCATENATE("  - &amp;SamplingFeatureID",TEXT($A4518,"0000"),
" {","SamplingFeatureUUID:  ",CHAR(34),INDEX(SamplingFeatures[Sampling Feature UUID],$A4518),CHAR(34),
", SamplingFeatureTypeCV:  ",CHAR(34),INDEX(SamplingFeatures[Sampling Feature Type],$A4518),CHAR(34),
", SamplingFeatureCode:  ",CHAR(34),INDEX(SamplingFeatures[Feature Code],$A4518),CHAR(34),
", SamplingFeatureName:  ",CHAR(34),INDEX(SamplingFeatures[Feature Name],$A4518),CHAR(34),
", SamplingFeatureDescription:  ",CHAR(34),INDEX(SamplingFeatures[Feature Description],$A4518),CHAR(34),
", SamplingFeatureGeotypeCV:  ",CHAR(34),INDEX(SamplingFeatures[Feature Geo Type],$A4518),CHAR(34),
", FeatureGeometry:  ",CHAR(34),INDEX(SamplingFeatures[Feature Geometry],$A4518),CHAR(34),
", Elevation_m:  ",CHAR(34),INDEX(SamplingFeatures[Elevation_m],$A4518),CHAR(34),
", ElevationDatumCV:  ",CHAR(34),ElevationDatum,CHAR(34),"}"))</f>
        <v>#REF!</v>
      </c>
      <c r="L4518" t="e">
        <f>IF(INDEX(SamplingFeatures[Sampling Feature Type],$A4518)&lt;&gt;"Site","",
CONCATENATE("  - &amp;SiteID",TEXT(SUMPRODUCT(--($L$3:$L4517&lt;&gt;"")),"0000"),
" {","SamplingFeatureID:  *SamplingFeatureID",TEXT($A4518,"0000"),
", SiteTypeCV:  ",CHAR(34),INDEX(Sites[Site Type],$A4518),CHAR(34),
", Latitude:  ",INDEX(Sites[Latitude],$A4518),
", Longitude:  ",INDEX(Sites[Longitude],$A4518),
", SRSName:  ",CHAR(34),LatLonDatum,CHAR(34),"}"))</f>
        <v>#REF!</v>
      </c>
      <c r="M4518" t="e">
        <f>IF(INDEX(SamplingFeatures[Sampling Feature Type],$A4518)&lt;&gt;"Specimen","",
CONCATENATE("  - &amp;SpecimenID",TEXT(SUMPRODUCT(--($M$3:$M4517&lt;&gt;"")),"0000"),
" {","SamplingFeatureID:  *SamplingFeatureID",TEXT($A4518,"0000"),
", SpecimenTypeCV:  ",CHAR(34),INDEX(Specimens[Specimen Type],$A4518),CHAR(34),
", SpecimenMediumCV:  ",INDEX(Specimens[Specimen Medium],$A4518),
", IsFieldSpecimen:  ",CHAR(34),INDEX(Specimens[Is Field Specimen?],$A4518),CHAR(34),"}"))</f>
        <v>#REF!</v>
      </c>
      <c r="N4518" t="e">
        <f>IF(COUNTA(SpatialOffsets[])=0,"", IF(INDEX(SpatialOffsets[Spatial Offset Type],$A4518)="","",
CONCATENATE("  - &amp;SpatialOffsetID",TEXT($A4518,"0000"),
" {","SpatialOffsetTypeCV:  ",CHAR(34),INDEX(SpatialOffsets[Spatial Offset Type],$A4518),CHAR(34),
", Offset1Value:  ",INDEX(SpatialOffsets[Offset 1 Value],$A4518),
", Offset1UnitID:  ",CHAR(34),INDEX(SpatialOffsets[Offset 1 Unit],$A4518),CHAR(34),
", Offset2Value:  ",INDEX(SpatialOffsets[Offset 2 Value],$A4518),
", Offset2UnitID:  ",CHAR(34),INDEX(SpatialOffsets[Offset 2 Unit],$A4518),CHAR(34),
", Offset3Value:  ",INDEX(SpatialOffsets[Offset 3 Value],$A4518),
", Offset3UnitID:  ",CHAR(34),INDEX(SpatialOffsets[Offset 3 Unit],$A4518),CHAR(34),,"}")))</f>
        <v>#REF!</v>
      </c>
      <c r="O4518" t="e">
        <f>IF(COUNTA(RelatedFeatures[])=0,"", IF(INDEX(RelatedFeatures[First Sampling Feature Code],$A4518)="","",
CONCATENATE("  - &amp;RelationID",TEXT($A4518,"0000"),
" {","SamplingFeatureID:  *SamplingFeatureID",TEXT(MATCH(INDEX(RelatedFeatures[First Sampling Feature Code],$A4518),SamplingFeatures[Feature Code],0),"0000"),
", RelationshipTypeCV:  ",CHAR(34),INDEX(RelatedFeatures[Relationship Type],$A4518),CHAR(34),
", RelatedFeatureID: *SamplingFeatureID",TEXT(MATCH(INDEX(RelatedFeatures[Second Sampling Feature Code],$A4518),SamplingFeatures[Feature Code],0),"0000"),
", SpatialOffsetID:  ",IF(INDEX(RelatedFeatures[Offset Number],$A4518)="","",CONCATENATE("*SpatialOffsetID",TEXT(INDEX(RelatedFeatures[Offset Number],$A4518),"0000"))),"}")))</f>
        <v>#REF!</v>
      </c>
      <c r="P4518" t="e">
        <f>IF(INDEX(Methods[Method Type],$A4518)="","",
CONCATENATE("  - &amp;MethodID",TEXT($A4518,"0000"),
" {","MethodTypeCV:  ",CHAR(34),INDEX(Methods[Method Type],$A4518),CHAR(34),
", MethodCode:  ",CHAR(34),INDEX(Methods[Method Code],$A4518),CHAR(34),
", MethodName:  ",CHAR(34),INDEX(Methods[Method Name],$A4518),CHAR(34),
", MethodDescription:  ",CHAR(34),INDEX(Methods[Method Description],$A4518),CHAR(34),
", MethodLink:  ",CHAR(34),INDEX(Methods[Method Link],$A4518),CHAR(34),
", OrganizationID: *OrganizationID",TEXT(MATCH(INDEX(Methods[Organization Name],$A4518),Organizations[Organization Name],0),"0000"),"}"))</f>
        <v>#REF!</v>
      </c>
      <c r="Q4518" t="e">
        <f>IF(INDEX(Variables[Variable Type],$A4518)="","",
CONCATENATE("  - &amp;VariableID",TEXT($A4518,"0000"),
" {","VariableTypeCV:  ",CHAR(34),INDEX(Variables[Variable Type],$A4518),CHAR(34),
", VariableCode:  ",CHAR(34),INDEX(Variables[Variable Code],$A4518),CHAR(34),
", VariableNameCV:  ",CHAR(34),INDEX(Variables[Variable Name],$A4518),CHAR(34),
", VariableDefinition:  ",CHAR(34),INDEX(Variables[Variable Definition],$A4518),CHAR(34),
", SpecciationCV:  ",CHAR(34),INDEX(Variables[Speciation],$A4518),CHAR(34),
", NoDataValue:  ",CHAR(34),INDEX(Variables[No Data Value],$A4518),CHAR(34),"}"))</f>
        <v>#REF!</v>
      </c>
    </row>
    <row r="4519" spans="1:17" x14ac:dyDescent="0.25">
      <c r="A4519">
        <v>4516</v>
      </c>
      <c r="D4519" t="e">
        <f>IF(INDEX(People[First Name],$A4519)="","",
CONCATENATE("  - &amp;PersonID",TEXT($A4519,"0000"),
" {","PersonFirstName:  ",CHAR(34),INDEX(People[First Name],$A4519),CHAR(34),
", PersonMiddleName:  ",CHAR(34),INDEX(People[Middle Name],$A4519),CHAR(34),
", PersonLastName:  ",CHAR(34),INDEX(People[Last Name],$A4519),CHAR(34),"}"))</f>
        <v>#REF!</v>
      </c>
      <c r="E4519" t="e">
        <f>IF(INDEX(Organizations[Organization Type '[CV']],$A4519)="","",
CONCATENATE("  - &amp;OrganizationID",TEXT($A4519,"0000"),
" {","OrganizationTypeCV:  ",CHAR(34),INDEX(Organizations[Organization Type '[CV']],$A4519),CHAR(34),
", OrganizationCode:  ",CHAR(34),INDEX(Organizations[Organization Code],$A4519),CHAR(34),
", OrganizationName:  ",CHAR(34),INDEX(Organizations[Organization Name],$A4519),CHAR(34),
", OrganizationDescription:  ",CHAR(34),INDEX(Organizations[Organization Description],$A4519),CHAR(34),
", OrganizationLink:  ",CHAR(34),INDEX(Organizations[Organization Link],$A4519),CHAR(34),"}"))</f>
        <v>#REF!</v>
      </c>
      <c r="F4519" t="e">
        <f>IF(INDEX(People[First Name],$A4519)="","",
CONCATENATE("  - &amp;AffiliationID",TEXT($A4519,"0000"),
" {PersonID: *PersonID",TEXT($A4519,"0000"),
", OrganizationID: *OrganizationID",TEXT(MATCH(INDEX(People[Organization Name],$A4519),Organizations[Organization Name],0),"0000"),
", IsPrimaryOrganizationContact: , AffiliationStartDate: , AffiliationEndDate: , PrimaryPhone: ",
", PrimaryEmail: ",CHAR(34),INDEX(People[Primary Email],$A4519),CHAR(34),
", PrimaryAddress: ",CHAR(34),INDEX(People[Primary Address],$A4519),CHAR(34),
", PersonLink: }"))</f>
        <v>#REF!</v>
      </c>
      <c r="H4519" t="e">
        <f>IF(COUNTA(CitationInformation)=0,"",IF(INDEX(AuthorList[Author Name],$A4519)="","",
CONCATENATE("  - &amp;AuthorListID",TEXT($A4519,"0000"),
"  {CitationID: *CitationID0001",
", PersonID: *PersonID",TEXT(MATCH(INDEX(AuthorList[Author Name],$A4519),People[Full Name],0),"0000"),
", AuthorOrder: ",INDEX(AuthorList[Author Number],$A4519),"}")))</f>
        <v>#REF!</v>
      </c>
      <c r="K4519" t="e">
        <f>IF(INDEX(SamplingFeatures[Feature Code],$A4519)="","",
CONCATENATE("  - &amp;SamplingFeatureID",TEXT($A4519,"0000"),
" {","SamplingFeatureUUID:  ",CHAR(34),INDEX(SamplingFeatures[Sampling Feature UUID],$A4519),CHAR(34),
", SamplingFeatureTypeCV:  ",CHAR(34),INDEX(SamplingFeatures[Sampling Feature Type],$A4519),CHAR(34),
", SamplingFeatureCode:  ",CHAR(34),INDEX(SamplingFeatures[Feature Code],$A4519),CHAR(34),
", SamplingFeatureName:  ",CHAR(34),INDEX(SamplingFeatures[Feature Name],$A4519),CHAR(34),
", SamplingFeatureDescription:  ",CHAR(34),INDEX(SamplingFeatures[Feature Description],$A4519),CHAR(34),
", SamplingFeatureGeotypeCV:  ",CHAR(34),INDEX(SamplingFeatures[Feature Geo Type],$A4519),CHAR(34),
", FeatureGeometry:  ",CHAR(34),INDEX(SamplingFeatures[Feature Geometry],$A4519),CHAR(34),
", Elevation_m:  ",CHAR(34),INDEX(SamplingFeatures[Elevation_m],$A4519),CHAR(34),
", ElevationDatumCV:  ",CHAR(34),ElevationDatum,CHAR(34),"}"))</f>
        <v>#REF!</v>
      </c>
      <c r="L4519" t="e">
        <f>IF(INDEX(SamplingFeatures[Sampling Feature Type],$A4519)&lt;&gt;"Site","",
CONCATENATE("  - &amp;SiteID",TEXT(SUMPRODUCT(--($L$3:$L4518&lt;&gt;"")),"0000"),
" {","SamplingFeatureID:  *SamplingFeatureID",TEXT($A4519,"0000"),
", SiteTypeCV:  ",CHAR(34),INDEX(Sites[Site Type],$A4519),CHAR(34),
", Latitude:  ",INDEX(Sites[Latitude],$A4519),
", Longitude:  ",INDEX(Sites[Longitude],$A4519),
", SRSName:  ",CHAR(34),LatLonDatum,CHAR(34),"}"))</f>
        <v>#REF!</v>
      </c>
      <c r="M4519" t="e">
        <f>IF(INDEX(SamplingFeatures[Sampling Feature Type],$A4519)&lt;&gt;"Specimen","",
CONCATENATE("  - &amp;SpecimenID",TEXT(SUMPRODUCT(--($M$3:$M4518&lt;&gt;"")),"0000"),
" {","SamplingFeatureID:  *SamplingFeatureID",TEXT($A4519,"0000"),
", SpecimenTypeCV:  ",CHAR(34),INDEX(Specimens[Specimen Type],$A4519),CHAR(34),
", SpecimenMediumCV:  ",INDEX(Specimens[Specimen Medium],$A4519),
", IsFieldSpecimen:  ",CHAR(34),INDEX(Specimens[Is Field Specimen?],$A4519),CHAR(34),"}"))</f>
        <v>#REF!</v>
      </c>
      <c r="N4519" t="e">
        <f>IF(COUNTA(SpatialOffsets[])=0,"", IF(INDEX(SpatialOffsets[Spatial Offset Type],$A4519)="","",
CONCATENATE("  - &amp;SpatialOffsetID",TEXT($A4519,"0000"),
" {","SpatialOffsetTypeCV:  ",CHAR(34),INDEX(SpatialOffsets[Spatial Offset Type],$A4519),CHAR(34),
", Offset1Value:  ",INDEX(SpatialOffsets[Offset 1 Value],$A4519),
", Offset1UnitID:  ",CHAR(34),INDEX(SpatialOffsets[Offset 1 Unit],$A4519),CHAR(34),
", Offset2Value:  ",INDEX(SpatialOffsets[Offset 2 Value],$A4519),
", Offset2UnitID:  ",CHAR(34),INDEX(SpatialOffsets[Offset 2 Unit],$A4519),CHAR(34),
", Offset3Value:  ",INDEX(SpatialOffsets[Offset 3 Value],$A4519),
", Offset3UnitID:  ",CHAR(34),INDEX(SpatialOffsets[Offset 3 Unit],$A4519),CHAR(34),,"}")))</f>
        <v>#REF!</v>
      </c>
      <c r="O4519" t="e">
        <f>IF(COUNTA(RelatedFeatures[])=0,"", IF(INDEX(RelatedFeatures[First Sampling Feature Code],$A4519)="","",
CONCATENATE("  - &amp;RelationID",TEXT($A4519,"0000"),
" {","SamplingFeatureID:  *SamplingFeatureID",TEXT(MATCH(INDEX(RelatedFeatures[First Sampling Feature Code],$A4519),SamplingFeatures[Feature Code],0),"0000"),
", RelationshipTypeCV:  ",CHAR(34),INDEX(RelatedFeatures[Relationship Type],$A4519),CHAR(34),
", RelatedFeatureID: *SamplingFeatureID",TEXT(MATCH(INDEX(RelatedFeatures[Second Sampling Feature Code],$A4519),SamplingFeatures[Feature Code],0),"0000"),
", SpatialOffsetID:  ",IF(INDEX(RelatedFeatures[Offset Number],$A4519)="","",CONCATENATE("*SpatialOffsetID",TEXT(INDEX(RelatedFeatures[Offset Number],$A4519),"0000"))),"}")))</f>
        <v>#REF!</v>
      </c>
      <c r="P4519" t="e">
        <f>IF(INDEX(Methods[Method Type],$A4519)="","",
CONCATENATE("  - &amp;MethodID",TEXT($A4519,"0000"),
" {","MethodTypeCV:  ",CHAR(34),INDEX(Methods[Method Type],$A4519),CHAR(34),
", MethodCode:  ",CHAR(34),INDEX(Methods[Method Code],$A4519),CHAR(34),
", MethodName:  ",CHAR(34),INDEX(Methods[Method Name],$A4519),CHAR(34),
", MethodDescription:  ",CHAR(34),INDEX(Methods[Method Description],$A4519),CHAR(34),
", MethodLink:  ",CHAR(34),INDEX(Methods[Method Link],$A4519),CHAR(34),
", OrganizationID: *OrganizationID",TEXT(MATCH(INDEX(Methods[Organization Name],$A4519),Organizations[Organization Name],0),"0000"),"}"))</f>
        <v>#REF!</v>
      </c>
      <c r="Q4519" t="e">
        <f>IF(INDEX(Variables[Variable Type],$A4519)="","",
CONCATENATE("  - &amp;VariableID",TEXT($A4519,"0000"),
" {","VariableTypeCV:  ",CHAR(34),INDEX(Variables[Variable Type],$A4519),CHAR(34),
", VariableCode:  ",CHAR(34),INDEX(Variables[Variable Code],$A4519),CHAR(34),
", VariableNameCV:  ",CHAR(34),INDEX(Variables[Variable Name],$A4519),CHAR(34),
", VariableDefinition:  ",CHAR(34),INDEX(Variables[Variable Definition],$A4519),CHAR(34),
", SpecciationCV:  ",CHAR(34),INDEX(Variables[Speciation],$A4519),CHAR(34),
", NoDataValue:  ",CHAR(34),INDEX(Variables[No Data Value],$A4519),CHAR(34),"}"))</f>
        <v>#REF!</v>
      </c>
    </row>
    <row r="4520" spans="1:17" x14ac:dyDescent="0.25">
      <c r="A4520">
        <v>4517</v>
      </c>
      <c r="D4520" t="e">
        <f>IF(INDEX(People[First Name],$A4520)="","",
CONCATENATE("  - &amp;PersonID",TEXT($A4520,"0000"),
" {","PersonFirstName:  ",CHAR(34),INDEX(People[First Name],$A4520),CHAR(34),
", PersonMiddleName:  ",CHAR(34),INDEX(People[Middle Name],$A4520),CHAR(34),
", PersonLastName:  ",CHAR(34),INDEX(People[Last Name],$A4520),CHAR(34),"}"))</f>
        <v>#REF!</v>
      </c>
      <c r="E4520" t="e">
        <f>IF(INDEX(Organizations[Organization Type '[CV']],$A4520)="","",
CONCATENATE("  - &amp;OrganizationID",TEXT($A4520,"0000"),
" {","OrganizationTypeCV:  ",CHAR(34),INDEX(Organizations[Organization Type '[CV']],$A4520),CHAR(34),
", OrganizationCode:  ",CHAR(34),INDEX(Organizations[Organization Code],$A4520),CHAR(34),
", OrganizationName:  ",CHAR(34),INDEX(Organizations[Organization Name],$A4520),CHAR(34),
", OrganizationDescription:  ",CHAR(34),INDEX(Organizations[Organization Description],$A4520),CHAR(34),
", OrganizationLink:  ",CHAR(34),INDEX(Organizations[Organization Link],$A4520),CHAR(34),"}"))</f>
        <v>#REF!</v>
      </c>
      <c r="F4520" t="e">
        <f>IF(INDEX(People[First Name],$A4520)="","",
CONCATENATE("  - &amp;AffiliationID",TEXT($A4520,"0000"),
" {PersonID: *PersonID",TEXT($A4520,"0000"),
", OrganizationID: *OrganizationID",TEXT(MATCH(INDEX(People[Organization Name],$A4520),Organizations[Organization Name],0),"0000"),
", IsPrimaryOrganizationContact: , AffiliationStartDate: , AffiliationEndDate: , PrimaryPhone: ",
", PrimaryEmail: ",CHAR(34),INDEX(People[Primary Email],$A4520),CHAR(34),
", PrimaryAddress: ",CHAR(34),INDEX(People[Primary Address],$A4520),CHAR(34),
", PersonLink: }"))</f>
        <v>#REF!</v>
      </c>
      <c r="H4520" t="e">
        <f>IF(COUNTA(CitationInformation)=0,"",IF(INDEX(AuthorList[Author Name],$A4520)="","",
CONCATENATE("  - &amp;AuthorListID",TEXT($A4520,"0000"),
"  {CitationID: *CitationID0001",
", PersonID: *PersonID",TEXT(MATCH(INDEX(AuthorList[Author Name],$A4520),People[Full Name],0),"0000"),
", AuthorOrder: ",INDEX(AuthorList[Author Number],$A4520),"}")))</f>
        <v>#REF!</v>
      </c>
      <c r="K4520" t="e">
        <f>IF(INDEX(SamplingFeatures[Feature Code],$A4520)="","",
CONCATENATE("  - &amp;SamplingFeatureID",TEXT($A4520,"0000"),
" {","SamplingFeatureUUID:  ",CHAR(34),INDEX(SamplingFeatures[Sampling Feature UUID],$A4520),CHAR(34),
", SamplingFeatureTypeCV:  ",CHAR(34),INDEX(SamplingFeatures[Sampling Feature Type],$A4520),CHAR(34),
", SamplingFeatureCode:  ",CHAR(34),INDEX(SamplingFeatures[Feature Code],$A4520),CHAR(34),
", SamplingFeatureName:  ",CHAR(34),INDEX(SamplingFeatures[Feature Name],$A4520),CHAR(34),
", SamplingFeatureDescription:  ",CHAR(34),INDEX(SamplingFeatures[Feature Description],$A4520),CHAR(34),
", SamplingFeatureGeotypeCV:  ",CHAR(34),INDEX(SamplingFeatures[Feature Geo Type],$A4520),CHAR(34),
", FeatureGeometry:  ",CHAR(34),INDEX(SamplingFeatures[Feature Geometry],$A4520),CHAR(34),
", Elevation_m:  ",CHAR(34),INDEX(SamplingFeatures[Elevation_m],$A4520),CHAR(34),
", ElevationDatumCV:  ",CHAR(34),ElevationDatum,CHAR(34),"}"))</f>
        <v>#REF!</v>
      </c>
      <c r="L4520" t="e">
        <f>IF(INDEX(SamplingFeatures[Sampling Feature Type],$A4520)&lt;&gt;"Site","",
CONCATENATE("  - &amp;SiteID",TEXT(SUMPRODUCT(--($L$3:$L4519&lt;&gt;"")),"0000"),
" {","SamplingFeatureID:  *SamplingFeatureID",TEXT($A4520,"0000"),
", SiteTypeCV:  ",CHAR(34),INDEX(Sites[Site Type],$A4520),CHAR(34),
", Latitude:  ",INDEX(Sites[Latitude],$A4520),
", Longitude:  ",INDEX(Sites[Longitude],$A4520),
", SRSName:  ",CHAR(34),LatLonDatum,CHAR(34),"}"))</f>
        <v>#REF!</v>
      </c>
      <c r="M4520" t="e">
        <f>IF(INDEX(SamplingFeatures[Sampling Feature Type],$A4520)&lt;&gt;"Specimen","",
CONCATENATE("  - &amp;SpecimenID",TEXT(SUMPRODUCT(--($M$3:$M4519&lt;&gt;"")),"0000"),
" {","SamplingFeatureID:  *SamplingFeatureID",TEXT($A4520,"0000"),
", SpecimenTypeCV:  ",CHAR(34),INDEX(Specimens[Specimen Type],$A4520),CHAR(34),
", SpecimenMediumCV:  ",INDEX(Specimens[Specimen Medium],$A4520),
", IsFieldSpecimen:  ",CHAR(34),INDEX(Specimens[Is Field Specimen?],$A4520),CHAR(34),"}"))</f>
        <v>#REF!</v>
      </c>
      <c r="N4520" t="e">
        <f>IF(COUNTA(SpatialOffsets[])=0,"", IF(INDEX(SpatialOffsets[Spatial Offset Type],$A4520)="","",
CONCATENATE("  - &amp;SpatialOffsetID",TEXT($A4520,"0000"),
" {","SpatialOffsetTypeCV:  ",CHAR(34),INDEX(SpatialOffsets[Spatial Offset Type],$A4520),CHAR(34),
", Offset1Value:  ",INDEX(SpatialOffsets[Offset 1 Value],$A4520),
", Offset1UnitID:  ",CHAR(34),INDEX(SpatialOffsets[Offset 1 Unit],$A4520),CHAR(34),
", Offset2Value:  ",INDEX(SpatialOffsets[Offset 2 Value],$A4520),
", Offset2UnitID:  ",CHAR(34),INDEX(SpatialOffsets[Offset 2 Unit],$A4520),CHAR(34),
", Offset3Value:  ",INDEX(SpatialOffsets[Offset 3 Value],$A4520),
", Offset3UnitID:  ",CHAR(34),INDEX(SpatialOffsets[Offset 3 Unit],$A4520),CHAR(34),,"}")))</f>
        <v>#REF!</v>
      </c>
      <c r="O4520" t="e">
        <f>IF(COUNTA(RelatedFeatures[])=0,"", IF(INDEX(RelatedFeatures[First Sampling Feature Code],$A4520)="","",
CONCATENATE("  - &amp;RelationID",TEXT($A4520,"0000"),
" {","SamplingFeatureID:  *SamplingFeatureID",TEXT(MATCH(INDEX(RelatedFeatures[First Sampling Feature Code],$A4520),SamplingFeatures[Feature Code],0),"0000"),
", RelationshipTypeCV:  ",CHAR(34),INDEX(RelatedFeatures[Relationship Type],$A4520),CHAR(34),
", RelatedFeatureID: *SamplingFeatureID",TEXT(MATCH(INDEX(RelatedFeatures[Second Sampling Feature Code],$A4520),SamplingFeatures[Feature Code],0),"0000"),
", SpatialOffsetID:  ",IF(INDEX(RelatedFeatures[Offset Number],$A4520)="","",CONCATENATE("*SpatialOffsetID",TEXT(INDEX(RelatedFeatures[Offset Number],$A4520),"0000"))),"}")))</f>
        <v>#REF!</v>
      </c>
      <c r="P4520" t="e">
        <f>IF(INDEX(Methods[Method Type],$A4520)="","",
CONCATENATE("  - &amp;MethodID",TEXT($A4520,"0000"),
" {","MethodTypeCV:  ",CHAR(34),INDEX(Methods[Method Type],$A4520),CHAR(34),
", MethodCode:  ",CHAR(34),INDEX(Methods[Method Code],$A4520),CHAR(34),
", MethodName:  ",CHAR(34),INDEX(Methods[Method Name],$A4520),CHAR(34),
", MethodDescription:  ",CHAR(34),INDEX(Methods[Method Description],$A4520),CHAR(34),
", MethodLink:  ",CHAR(34),INDEX(Methods[Method Link],$A4520),CHAR(34),
", OrganizationID: *OrganizationID",TEXT(MATCH(INDEX(Methods[Organization Name],$A4520),Organizations[Organization Name],0),"0000"),"}"))</f>
        <v>#REF!</v>
      </c>
      <c r="Q4520" t="e">
        <f>IF(INDEX(Variables[Variable Type],$A4520)="","",
CONCATENATE("  - &amp;VariableID",TEXT($A4520,"0000"),
" {","VariableTypeCV:  ",CHAR(34),INDEX(Variables[Variable Type],$A4520),CHAR(34),
", VariableCode:  ",CHAR(34),INDEX(Variables[Variable Code],$A4520),CHAR(34),
", VariableNameCV:  ",CHAR(34),INDEX(Variables[Variable Name],$A4520),CHAR(34),
", VariableDefinition:  ",CHAR(34),INDEX(Variables[Variable Definition],$A4520),CHAR(34),
", SpecciationCV:  ",CHAR(34),INDEX(Variables[Speciation],$A4520),CHAR(34),
", NoDataValue:  ",CHAR(34),INDEX(Variables[No Data Value],$A4520),CHAR(34),"}"))</f>
        <v>#REF!</v>
      </c>
    </row>
    <row r="4521" spans="1:17" x14ac:dyDescent="0.25">
      <c r="A4521">
        <v>4518</v>
      </c>
      <c r="D4521" t="e">
        <f>IF(INDEX(People[First Name],$A4521)="","",
CONCATENATE("  - &amp;PersonID",TEXT($A4521,"0000"),
" {","PersonFirstName:  ",CHAR(34),INDEX(People[First Name],$A4521),CHAR(34),
", PersonMiddleName:  ",CHAR(34),INDEX(People[Middle Name],$A4521),CHAR(34),
", PersonLastName:  ",CHAR(34),INDEX(People[Last Name],$A4521),CHAR(34),"}"))</f>
        <v>#REF!</v>
      </c>
      <c r="E4521" t="e">
        <f>IF(INDEX(Organizations[Organization Type '[CV']],$A4521)="","",
CONCATENATE("  - &amp;OrganizationID",TEXT($A4521,"0000"),
" {","OrganizationTypeCV:  ",CHAR(34),INDEX(Organizations[Organization Type '[CV']],$A4521),CHAR(34),
", OrganizationCode:  ",CHAR(34),INDEX(Organizations[Organization Code],$A4521),CHAR(34),
", OrganizationName:  ",CHAR(34),INDEX(Organizations[Organization Name],$A4521),CHAR(34),
", OrganizationDescription:  ",CHAR(34),INDEX(Organizations[Organization Description],$A4521),CHAR(34),
", OrganizationLink:  ",CHAR(34),INDEX(Organizations[Organization Link],$A4521),CHAR(34),"}"))</f>
        <v>#REF!</v>
      </c>
      <c r="F4521" t="e">
        <f>IF(INDEX(People[First Name],$A4521)="","",
CONCATENATE("  - &amp;AffiliationID",TEXT($A4521,"0000"),
" {PersonID: *PersonID",TEXT($A4521,"0000"),
", OrganizationID: *OrganizationID",TEXT(MATCH(INDEX(People[Organization Name],$A4521),Organizations[Organization Name],0),"0000"),
", IsPrimaryOrganizationContact: , AffiliationStartDate: , AffiliationEndDate: , PrimaryPhone: ",
", PrimaryEmail: ",CHAR(34),INDEX(People[Primary Email],$A4521),CHAR(34),
", PrimaryAddress: ",CHAR(34),INDEX(People[Primary Address],$A4521),CHAR(34),
", PersonLink: }"))</f>
        <v>#REF!</v>
      </c>
      <c r="H4521" t="e">
        <f>IF(COUNTA(CitationInformation)=0,"",IF(INDEX(AuthorList[Author Name],$A4521)="","",
CONCATENATE("  - &amp;AuthorListID",TEXT($A4521,"0000"),
"  {CitationID: *CitationID0001",
", PersonID: *PersonID",TEXT(MATCH(INDEX(AuthorList[Author Name],$A4521),People[Full Name],0),"0000"),
", AuthorOrder: ",INDEX(AuthorList[Author Number],$A4521),"}")))</f>
        <v>#REF!</v>
      </c>
      <c r="K4521" t="e">
        <f>IF(INDEX(SamplingFeatures[Feature Code],$A4521)="","",
CONCATENATE("  - &amp;SamplingFeatureID",TEXT($A4521,"0000"),
" {","SamplingFeatureUUID:  ",CHAR(34),INDEX(SamplingFeatures[Sampling Feature UUID],$A4521),CHAR(34),
", SamplingFeatureTypeCV:  ",CHAR(34),INDEX(SamplingFeatures[Sampling Feature Type],$A4521),CHAR(34),
", SamplingFeatureCode:  ",CHAR(34),INDEX(SamplingFeatures[Feature Code],$A4521),CHAR(34),
", SamplingFeatureName:  ",CHAR(34),INDEX(SamplingFeatures[Feature Name],$A4521),CHAR(34),
", SamplingFeatureDescription:  ",CHAR(34),INDEX(SamplingFeatures[Feature Description],$A4521),CHAR(34),
", SamplingFeatureGeotypeCV:  ",CHAR(34),INDEX(SamplingFeatures[Feature Geo Type],$A4521),CHAR(34),
", FeatureGeometry:  ",CHAR(34),INDEX(SamplingFeatures[Feature Geometry],$A4521),CHAR(34),
", Elevation_m:  ",CHAR(34),INDEX(SamplingFeatures[Elevation_m],$A4521),CHAR(34),
", ElevationDatumCV:  ",CHAR(34),ElevationDatum,CHAR(34),"}"))</f>
        <v>#REF!</v>
      </c>
      <c r="L4521" t="e">
        <f>IF(INDEX(SamplingFeatures[Sampling Feature Type],$A4521)&lt;&gt;"Site","",
CONCATENATE("  - &amp;SiteID",TEXT(SUMPRODUCT(--($L$3:$L4520&lt;&gt;"")),"0000"),
" {","SamplingFeatureID:  *SamplingFeatureID",TEXT($A4521,"0000"),
", SiteTypeCV:  ",CHAR(34),INDEX(Sites[Site Type],$A4521),CHAR(34),
", Latitude:  ",INDEX(Sites[Latitude],$A4521),
", Longitude:  ",INDEX(Sites[Longitude],$A4521),
", SRSName:  ",CHAR(34),LatLonDatum,CHAR(34),"}"))</f>
        <v>#REF!</v>
      </c>
      <c r="M4521" t="e">
        <f>IF(INDEX(SamplingFeatures[Sampling Feature Type],$A4521)&lt;&gt;"Specimen","",
CONCATENATE("  - &amp;SpecimenID",TEXT(SUMPRODUCT(--($M$3:$M4520&lt;&gt;"")),"0000"),
" {","SamplingFeatureID:  *SamplingFeatureID",TEXT($A4521,"0000"),
", SpecimenTypeCV:  ",CHAR(34),INDEX(Specimens[Specimen Type],$A4521),CHAR(34),
", SpecimenMediumCV:  ",INDEX(Specimens[Specimen Medium],$A4521),
", IsFieldSpecimen:  ",CHAR(34),INDEX(Specimens[Is Field Specimen?],$A4521),CHAR(34),"}"))</f>
        <v>#REF!</v>
      </c>
      <c r="N4521" t="e">
        <f>IF(COUNTA(SpatialOffsets[])=0,"", IF(INDEX(SpatialOffsets[Spatial Offset Type],$A4521)="","",
CONCATENATE("  - &amp;SpatialOffsetID",TEXT($A4521,"0000"),
" {","SpatialOffsetTypeCV:  ",CHAR(34),INDEX(SpatialOffsets[Spatial Offset Type],$A4521),CHAR(34),
", Offset1Value:  ",INDEX(SpatialOffsets[Offset 1 Value],$A4521),
", Offset1UnitID:  ",CHAR(34),INDEX(SpatialOffsets[Offset 1 Unit],$A4521),CHAR(34),
", Offset2Value:  ",INDEX(SpatialOffsets[Offset 2 Value],$A4521),
", Offset2UnitID:  ",CHAR(34),INDEX(SpatialOffsets[Offset 2 Unit],$A4521),CHAR(34),
", Offset3Value:  ",INDEX(SpatialOffsets[Offset 3 Value],$A4521),
", Offset3UnitID:  ",CHAR(34),INDEX(SpatialOffsets[Offset 3 Unit],$A4521),CHAR(34),,"}")))</f>
        <v>#REF!</v>
      </c>
      <c r="O4521" t="e">
        <f>IF(COUNTA(RelatedFeatures[])=0,"", IF(INDEX(RelatedFeatures[First Sampling Feature Code],$A4521)="","",
CONCATENATE("  - &amp;RelationID",TEXT($A4521,"0000"),
" {","SamplingFeatureID:  *SamplingFeatureID",TEXT(MATCH(INDEX(RelatedFeatures[First Sampling Feature Code],$A4521),SamplingFeatures[Feature Code],0),"0000"),
", RelationshipTypeCV:  ",CHAR(34),INDEX(RelatedFeatures[Relationship Type],$A4521),CHAR(34),
", RelatedFeatureID: *SamplingFeatureID",TEXT(MATCH(INDEX(RelatedFeatures[Second Sampling Feature Code],$A4521),SamplingFeatures[Feature Code],0),"0000"),
", SpatialOffsetID:  ",IF(INDEX(RelatedFeatures[Offset Number],$A4521)="","",CONCATENATE("*SpatialOffsetID",TEXT(INDEX(RelatedFeatures[Offset Number],$A4521),"0000"))),"}")))</f>
        <v>#REF!</v>
      </c>
      <c r="P4521" t="e">
        <f>IF(INDEX(Methods[Method Type],$A4521)="","",
CONCATENATE("  - &amp;MethodID",TEXT($A4521,"0000"),
" {","MethodTypeCV:  ",CHAR(34),INDEX(Methods[Method Type],$A4521),CHAR(34),
", MethodCode:  ",CHAR(34),INDEX(Methods[Method Code],$A4521),CHAR(34),
", MethodName:  ",CHAR(34),INDEX(Methods[Method Name],$A4521),CHAR(34),
", MethodDescription:  ",CHAR(34),INDEX(Methods[Method Description],$A4521),CHAR(34),
", MethodLink:  ",CHAR(34),INDEX(Methods[Method Link],$A4521),CHAR(34),
", OrganizationID: *OrganizationID",TEXT(MATCH(INDEX(Methods[Organization Name],$A4521),Organizations[Organization Name],0),"0000"),"}"))</f>
        <v>#REF!</v>
      </c>
      <c r="Q4521" t="e">
        <f>IF(INDEX(Variables[Variable Type],$A4521)="","",
CONCATENATE("  - &amp;VariableID",TEXT($A4521,"0000"),
" {","VariableTypeCV:  ",CHAR(34),INDEX(Variables[Variable Type],$A4521),CHAR(34),
", VariableCode:  ",CHAR(34),INDEX(Variables[Variable Code],$A4521),CHAR(34),
", VariableNameCV:  ",CHAR(34),INDEX(Variables[Variable Name],$A4521),CHAR(34),
", VariableDefinition:  ",CHAR(34),INDEX(Variables[Variable Definition],$A4521),CHAR(34),
", SpecciationCV:  ",CHAR(34),INDEX(Variables[Speciation],$A4521),CHAR(34),
", NoDataValue:  ",CHAR(34),INDEX(Variables[No Data Value],$A4521),CHAR(34),"}"))</f>
        <v>#REF!</v>
      </c>
    </row>
    <row r="4522" spans="1:17" x14ac:dyDescent="0.25">
      <c r="A4522">
        <v>4519</v>
      </c>
      <c r="D4522" t="e">
        <f>IF(INDEX(People[First Name],$A4522)="","",
CONCATENATE("  - &amp;PersonID",TEXT($A4522,"0000"),
" {","PersonFirstName:  ",CHAR(34),INDEX(People[First Name],$A4522),CHAR(34),
", PersonMiddleName:  ",CHAR(34),INDEX(People[Middle Name],$A4522),CHAR(34),
", PersonLastName:  ",CHAR(34),INDEX(People[Last Name],$A4522),CHAR(34),"}"))</f>
        <v>#REF!</v>
      </c>
      <c r="E4522" t="e">
        <f>IF(INDEX(Organizations[Organization Type '[CV']],$A4522)="","",
CONCATENATE("  - &amp;OrganizationID",TEXT($A4522,"0000"),
" {","OrganizationTypeCV:  ",CHAR(34),INDEX(Organizations[Organization Type '[CV']],$A4522),CHAR(34),
", OrganizationCode:  ",CHAR(34),INDEX(Organizations[Organization Code],$A4522),CHAR(34),
", OrganizationName:  ",CHAR(34),INDEX(Organizations[Organization Name],$A4522),CHAR(34),
", OrganizationDescription:  ",CHAR(34),INDEX(Organizations[Organization Description],$A4522),CHAR(34),
", OrganizationLink:  ",CHAR(34),INDEX(Organizations[Organization Link],$A4522),CHAR(34),"}"))</f>
        <v>#REF!</v>
      </c>
      <c r="F4522" t="e">
        <f>IF(INDEX(People[First Name],$A4522)="","",
CONCATENATE("  - &amp;AffiliationID",TEXT($A4522,"0000"),
" {PersonID: *PersonID",TEXT($A4522,"0000"),
", OrganizationID: *OrganizationID",TEXT(MATCH(INDEX(People[Organization Name],$A4522),Organizations[Organization Name],0),"0000"),
", IsPrimaryOrganizationContact: , AffiliationStartDate: , AffiliationEndDate: , PrimaryPhone: ",
", PrimaryEmail: ",CHAR(34),INDEX(People[Primary Email],$A4522),CHAR(34),
", PrimaryAddress: ",CHAR(34),INDEX(People[Primary Address],$A4522),CHAR(34),
", PersonLink: }"))</f>
        <v>#REF!</v>
      </c>
      <c r="H4522" t="e">
        <f>IF(COUNTA(CitationInformation)=0,"",IF(INDEX(AuthorList[Author Name],$A4522)="","",
CONCATENATE("  - &amp;AuthorListID",TEXT($A4522,"0000"),
"  {CitationID: *CitationID0001",
", PersonID: *PersonID",TEXT(MATCH(INDEX(AuthorList[Author Name],$A4522),People[Full Name],0),"0000"),
", AuthorOrder: ",INDEX(AuthorList[Author Number],$A4522),"}")))</f>
        <v>#REF!</v>
      </c>
      <c r="K4522" t="e">
        <f>IF(INDEX(SamplingFeatures[Feature Code],$A4522)="","",
CONCATENATE("  - &amp;SamplingFeatureID",TEXT($A4522,"0000"),
" {","SamplingFeatureUUID:  ",CHAR(34),INDEX(SamplingFeatures[Sampling Feature UUID],$A4522),CHAR(34),
", SamplingFeatureTypeCV:  ",CHAR(34),INDEX(SamplingFeatures[Sampling Feature Type],$A4522),CHAR(34),
", SamplingFeatureCode:  ",CHAR(34),INDEX(SamplingFeatures[Feature Code],$A4522),CHAR(34),
", SamplingFeatureName:  ",CHAR(34),INDEX(SamplingFeatures[Feature Name],$A4522),CHAR(34),
", SamplingFeatureDescription:  ",CHAR(34),INDEX(SamplingFeatures[Feature Description],$A4522),CHAR(34),
", SamplingFeatureGeotypeCV:  ",CHAR(34),INDEX(SamplingFeatures[Feature Geo Type],$A4522),CHAR(34),
", FeatureGeometry:  ",CHAR(34),INDEX(SamplingFeatures[Feature Geometry],$A4522),CHAR(34),
", Elevation_m:  ",CHAR(34),INDEX(SamplingFeatures[Elevation_m],$A4522),CHAR(34),
", ElevationDatumCV:  ",CHAR(34),ElevationDatum,CHAR(34),"}"))</f>
        <v>#REF!</v>
      </c>
      <c r="L4522" t="e">
        <f>IF(INDEX(SamplingFeatures[Sampling Feature Type],$A4522)&lt;&gt;"Site","",
CONCATENATE("  - &amp;SiteID",TEXT(SUMPRODUCT(--($L$3:$L4521&lt;&gt;"")),"0000"),
" {","SamplingFeatureID:  *SamplingFeatureID",TEXT($A4522,"0000"),
", SiteTypeCV:  ",CHAR(34),INDEX(Sites[Site Type],$A4522),CHAR(34),
", Latitude:  ",INDEX(Sites[Latitude],$A4522),
", Longitude:  ",INDEX(Sites[Longitude],$A4522),
", SRSName:  ",CHAR(34),LatLonDatum,CHAR(34),"}"))</f>
        <v>#REF!</v>
      </c>
      <c r="M4522" t="e">
        <f>IF(INDEX(SamplingFeatures[Sampling Feature Type],$A4522)&lt;&gt;"Specimen","",
CONCATENATE("  - &amp;SpecimenID",TEXT(SUMPRODUCT(--($M$3:$M4521&lt;&gt;"")),"0000"),
" {","SamplingFeatureID:  *SamplingFeatureID",TEXT($A4522,"0000"),
", SpecimenTypeCV:  ",CHAR(34),INDEX(Specimens[Specimen Type],$A4522),CHAR(34),
", SpecimenMediumCV:  ",INDEX(Specimens[Specimen Medium],$A4522),
", IsFieldSpecimen:  ",CHAR(34),INDEX(Specimens[Is Field Specimen?],$A4522),CHAR(34),"}"))</f>
        <v>#REF!</v>
      </c>
      <c r="N4522" t="e">
        <f>IF(COUNTA(SpatialOffsets[])=0,"", IF(INDEX(SpatialOffsets[Spatial Offset Type],$A4522)="","",
CONCATENATE("  - &amp;SpatialOffsetID",TEXT($A4522,"0000"),
" {","SpatialOffsetTypeCV:  ",CHAR(34),INDEX(SpatialOffsets[Spatial Offset Type],$A4522),CHAR(34),
", Offset1Value:  ",INDEX(SpatialOffsets[Offset 1 Value],$A4522),
", Offset1UnitID:  ",CHAR(34),INDEX(SpatialOffsets[Offset 1 Unit],$A4522),CHAR(34),
", Offset2Value:  ",INDEX(SpatialOffsets[Offset 2 Value],$A4522),
", Offset2UnitID:  ",CHAR(34),INDEX(SpatialOffsets[Offset 2 Unit],$A4522),CHAR(34),
", Offset3Value:  ",INDEX(SpatialOffsets[Offset 3 Value],$A4522),
", Offset3UnitID:  ",CHAR(34),INDEX(SpatialOffsets[Offset 3 Unit],$A4522),CHAR(34),,"}")))</f>
        <v>#REF!</v>
      </c>
      <c r="O4522" t="e">
        <f>IF(COUNTA(RelatedFeatures[])=0,"", IF(INDEX(RelatedFeatures[First Sampling Feature Code],$A4522)="","",
CONCATENATE("  - &amp;RelationID",TEXT($A4522,"0000"),
" {","SamplingFeatureID:  *SamplingFeatureID",TEXT(MATCH(INDEX(RelatedFeatures[First Sampling Feature Code],$A4522),SamplingFeatures[Feature Code],0),"0000"),
", RelationshipTypeCV:  ",CHAR(34),INDEX(RelatedFeatures[Relationship Type],$A4522),CHAR(34),
", RelatedFeatureID: *SamplingFeatureID",TEXT(MATCH(INDEX(RelatedFeatures[Second Sampling Feature Code],$A4522),SamplingFeatures[Feature Code],0),"0000"),
", SpatialOffsetID:  ",IF(INDEX(RelatedFeatures[Offset Number],$A4522)="","",CONCATENATE("*SpatialOffsetID",TEXT(INDEX(RelatedFeatures[Offset Number],$A4522),"0000"))),"}")))</f>
        <v>#REF!</v>
      </c>
      <c r="P4522" t="e">
        <f>IF(INDEX(Methods[Method Type],$A4522)="","",
CONCATENATE("  - &amp;MethodID",TEXT($A4522,"0000"),
" {","MethodTypeCV:  ",CHAR(34),INDEX(Methods[Method Type],$A4522),CHAR(34),
", MethodCode:  ",CHAR(34),INDEX(Methods[Method Code],$A4522),CHAR(34),
", MethodName:  ",CHAR(34),INDEX(Methods[Method Name],$A4522),CHAR(34),
", MethodDescription:  ",CHAR(34),INDEX(Methods[Method Description],$A4522),CHAR(34),
", MethodLink:  ",CHAR(34),INDEX(Methods[Method Link],$A4522),CHAR(34),
", OrganizationID: *OrganizationID",TEXT(MATCH(INDEX(Methods[Organization Name],$A4522),Organizations[Organization Name],0),"0000"),"}"))</f>
        <v>#REF!</v>
      </c>
      <c r="Q4522" t="e">
        <f>IF(INDEX(Variables[Variable Type],$A4522)="","",
CONCATENATE("  - &amp;VariableID",TEXT($A4522,"0000"),
" {","VariableTypeCV:  ",CHAR(34),INDEX(Variables[Variable Type],$A4522),CHAR(34),
", VariableCode:  ",CHAR(34),INDEX(Variables[Variable Code],$A4522),CHAR(34),
", VariableNameCV:  ",CHAR(34),INDEX(Variables[Variable Name],$A4522),CHAR(34),
", VariableDefinition:  ",CHAR(34),INDEX(Variables[Variable Definition],$A4522),CHAR(34),
", SpecciationCV:  ",CHAR(34),INDEX(Variables[Speciation],$A4522),CHAR(34),
", NoDataValue:  ",CHAR(34),INDEX(Variables[No Data Value],$A4522),CHAR(34),"}"))</f>
        <v>#REF!</v>
      </c>
    </row>
    <row r="4523" spans="1:17" x14ac:dyDescent="0.25">
      <c r="A4523">
        <v>4520</v>
      </c>
      <c r="D4523" t="e">
        <f>IF(INDEX(People[First Name],$A4523)="","",
CONCATENATE("  - &amp;PersonID",TEXT($A4523,"0000"),
" {","PersonFirstName:  ",CHAR(34),INDEX(People[First Name],$A4523),CHAR(34),
", PersonMiddleName:  ",CHAR(34),INDEX(People[Middle Name],$A4523),CHAR(34),
", PersonLastName:  ",CHAR(34),INDEX(People[Last Name],$A4523),CHAR(34),"}"))</f>
        <v>#REF!</v>
      </c>
      <c r="E4523" t="e">
        <f>IF(INDEX(Organizations[Organization Type '[CV']],$A4523)="","",
CONCATENATE("  - &amp;OrganizationID",TEXT($A4523,"0000"),
" {","OrganizationTypeCV:  ",CHAR(34),INDEX(Organizations[Organization Type '[CV']],$A4523),CHAR(34),
", OrganizationCode:  ",CHAR(34),INDEX(Organizations[Organization Code],$A4523),CHAR(34),
", OrganizationName:  ",CHAR(34),INDEX(Organizations[Organization Name],$A4523),CHAR(34),
", OrganizationDescription:  ",CHAR(34),INDEX(Organizations[Organization Description],$A4523),CHAR(34),
", OrganizationLink:  ",CHAR(34),INDEX(Organizations[Organization Link],$A4523),CHAR(34),"}"))</f>
        <v>#REF!</v>
      </c>
      <c r="F4523" t="e">
        <f>IF(INDEX(People[First Name],$A4523)="","",
CONCATENATE("  - &amp;AffiliationID",TEXT($A4523,"0000"),
" {PersonID: *PersonID",TEXT($A4523,"0000"),
", OrganizationID: *OrganizationID",TEXT(MATCH(INDEX(People[Organization Name],$A4523),Organizations[Organization Name],0),"0000"),
", IsPrimaryOrganizationContact: , AffiliationStartDate: , AffiliationEndDate: , PrimaryPhone: ",
", PrimaryEmail: ",CHAR(34),INDEX(People[Primary Email],$A4523),CHAR(34),
", PrimaryAddress: ",CHAR(34),INDEX(People[Primary Address],$A4523),CHAR(34),
", PersonLink: }"))</f>
        <v>#REF!</v>
      </c>
      <c r="H4523" t="e">
        <f>IF(COUNTA(CitationInformation)=0,"",IF(INDEX(AuthorList[Author Name],$A4523)="","",
CONCATENATE("  - &amp;AuthorListID",TEXT($A4523,"0000"),
"  {CitationID: *CitationID0001",
", PersonID: *PersonID",TEXT(MATCH(INDEX(AuthorList[Author Name],$A4523),People[Full Name],0),"0000"),
", AuthorOrder: ",INDEX(AuthorList[Author Number],$A4523),"}")))</f>
        <v>#REF!</v>
      </c>
      <c r="K4523" t="e">
        <f>IF(INDEX(SamplingFeatures[Feature Code],$A4523)="","",
CONCATENATE("  - &amp;SamplingFeatureID",TEXT($A4523,"0000"),
" {","SamplingFeatureUUID:  ",CHAR(34),INDEX(SamplingFeatures[Sampling Feature UUID],$A4523),CHAR(34),
", SamplingFeatureTypeCV:  ",CHAR(34),INDEX(SamplingFeatures[Sampling Feature Type],$A4523),CHAR(34),
", SamplingFeatureCode:  ",CHAR(34),INDEX(SamplingFeatures[Feature Code],$A4523),CHAR(34),
", SamplingFeatureName:  ",CHAR(34),INDEX(SamplingFeatures[Feature Name],$A4523),CHAR(34),
", SamplingFeatureDescription:  ",CHAR(34),INDEX(SamplingFeatures[Feature Description],$A4523),CHAR(34),
", SamplingFeatureGeotypeCV:  ",CHAR(34),INDEX(SamplingFeatures[Feature Geo Type],$A4523),CHAR(34),
", FeatureGeometry:  ",CHAR(34),INDEX(SamplingFeatures[Feature Geometry],$A4523),CHAR(34),
", Elevation_m:  ",CHAR(34),INDEX(SamplingFeatures[Elevation_m],$A4523),CHAR(34),
", ElevationDatumCV:  ",CHAR(34),ElevationDatum,CHAR(34),"}"))</f>
        <v>#REF!</v>
      </c>
      <c r="L4523" t="e">
        <f>IF(INDEX(SamplingFeatures[Sampling Feature Type],$A4523)&lt;&gt;"Site","",
CONCATENATE("  - &amp;SiteID",TEXT(SUMPRODUCT(--($L$3:$L4522&lt;&gt;"")),"0000"),
" {","SamplingFeatureID:  *SamplingFeatureID",TEXT($A4523,"0000"),
", SiteTypeCV:  ",CHAR(34),INDEX(Sites[Site Type],$A4523),CHAR(34),
", Latitude:  ",INDEX(Sites[Latitude],$A4523),
", Longitude:  ",INDEX(Sites[Longitude],$A4523),
", SRSName:  ",CHAR(34),LatLonDatum,CHAR(34),"}"))</f>
        <v>#REF!</v>
      </c>
      <c r="M4523" t="e">
        <f>IF(INDEX(SamplingFeatures[Sampling Feature Type],$A4523)&lt;&gt;"Specimen","",
CONCATENATE("  - &amp;SpecimenID",TEXT(SUMPRODUCT(--($M$3:$M4522&lt;&gt;"")),"0000"),
" {","SamplingFeatureID:  *SamplingFeatureID",TEXT($A4523,"0000"),
", SpecimenTypeCV:  ",CHAR(34),INDEX(Specimens[Specimen Type],$A4523),CHAR(34),
", SpecimenMediumCV:  ",INDEX(Specimens[Specimen Medium],$A4523),
", IsFieldSpecimen:  ",CHAR(34),INDEX(Specimens[Is Field Specimen?],$A4523),CHAR(34),"}"))</f>
        <v>#REF!</v>
      </c>
      <c r="N4523" t="e">
        <f>IF(COUNTA(SpatialOffsets[])=0,"", IF(INDEX(SpatialOffsets[Spatial Offset Type],$A4523)="","",
CONCATENATE("  - &amp;SpatialOffsetID",TEXT($A4523,"0000"),
" {","SpatialOffsetTypeCV:  ",CHAR(34),INDEX(SpatialOffsets[Spatial Offset Type],$A4523),CHAR(34),
", Offset1Value:  ",INDEX(SpatialOffsets[Offset 1 Value],$A4523),
", Offset1UnitID:  ",CHAR(34),INDEX(SpatialOffsets[Offset 1 Unit],$A4523),CHAR(34),
", Offset2Value:  ",INDEX(SpatialOffsets[Offset 2 Value],$A4523),
", Offset2UnitID:  ",CHAR(34),INDEX(SpatialOffsets[Offset 2 Unit],$A4523),CHAR(34),
", Offset3Value:  ",INDEX(SpatialOffsets[Offset 3 Value],$A4523),
", Offset3UnitID:  ",CHAR(34),INDEX(SpatialOffsets[Offset 3 Unit],$A4523),CHAR(34),,"}")))</f>
        <v>#REF!</v>
      </c>
      <c r="O4523" t="e">
        <f>IF(COUNTA(RelatedFeatures[])=0,"", IF(INDEX(RelatedFeatures[First Sampling Feature Code],$A4523)="","",
CONCATENATE("  - &amp;RelationID",TEXT($A4523,"0000"),
" {","SamplingFeatureID:  *SamplingFeatureID",TEXT(MATCH(INDEX(RelatedFeatures[First Sampling Feature Code],$A4523),SamplingFeatures[Feature Code],0),"0000"),
", RelationshipTypeCV:  ",CHAR(34),INDEX(RelatedFeatures[Relationship Type],$A4523),CHAR(34),
", RelatedFeatureID: *SamplingFeatureID",TEXT(MATCH(INDEX(RelatedFeatures[Second Sampling Feature Code],$A4523),SamplingFeatures[Feature Code],0),"0000"),
", SpatialOffsetID:  ",IF(INDEX(RelatedFeatures[Offset Number],$A4523)="","",CONCATENATE("*SpatialOffsetID",TEXT(INDEX(RelatedFeatures[Offset Number],$A4523),"0000"))),"}")))</f>
        <v>#REF!</v>
      </c>
      <c r="P4523" t="e">
        <f>IF(INDEX(Methods[Method Type],$A4523)="","",
CONCATENATE("  - &amp;MethodID",TEXT($A4523,"0000"),
" {","MethodTypeCV:  ",CHAR(34),INDEX(Methods[Method Type],$A4523),CHAR(34),
", MethodCode:  ",CHAR(34),INDEX(Methods[Method Code],$A4523),CHAR(34),
", MethodName:  ",CHAR(34),INDEX(Methods[Method Name],$A4523),CHAR(34),
", MethodDescription:  ",CHAR(34),INDEX(Methods[Method Description],$A4523),CHAR(34),
", MethodLink:  ",CHAR(34),INDEX(Methods[Method Link],$A4523),CHAR(34),
", OrganizationID: *OrganizationID",TEXT(MATCH(INDEX(Methods[Organization Name],$A4523),Organizations[Organization Name],0),"0000"),"}"))</f>
        <v>#REF!</v>
      </c>
      <c r="Q4523" t="e">
        <f>IF(INDEX(Variables[Variable Type],$A4523)="","",
CONCATENATE("  - &amp;VariableID",TEXT($A4523,"0000"),
" {","VariableTypeCV:  ",CHAR(34),INDEX(Variables[Variable Type],$A4523),CHAR(34),
", VariableCode:  ",CHAR(34),INDEX(Variables[Variable Code],$A4523),CHAR(34),
", VariableNameCV:  ",CHAR(34),INDEX(Variables[Variable Name],$A4523),CHAR(34),
", VariableDefinition:  ",CHAR(34),INDEX(Variables[Variable Definition],$A4523),CHAR(34),
", SpecciationCV:  ",CHAR(34),INDEX(Variables[Speciation],$A4523),CHAR(34),
", NoDataValue:  ",CHAR(34),INDEX(Variables[No Data Value],$A4523),CHAR(34),"}"))</f>
        <v>#REF!</v>
      </c>
    </row>
    <row r="4524" spans="1:17" x14ac:dyDescent="0.25">
      <c r="A4524">
        <v>4521</v>
      </c>
      <c r="D4524" t="e">
        <f>IF(INDEX(People[First Name],$A4524)="","",
CONCATENATE("  - &amp;PersonID",TEXT($A4524,"0000"),
" {","PersonFirstName:  ",CHAR(34),INDEX(People[First Name],$A4524),CHAR(34),
", PersonMiddleName:  ",CHAR(34),INDEX(People[Middle Name],$A4524),CHAR(34),
", PersonLastName:  ",CHAR(34),INDEX(People[Last Name],$A4524),CHAR(34),"}"))</f>
        <v>#REF!</v>
      </c>
      <c r="E4524" t="e">
        <f>IF(INDEX(Organizations[Organization Type '[CV']],$A4524)="","",
CONCATENATE("  - &amp;OrganizationID",TEXT($A4524,"0000"),
" {","OrganizationTypeCV:  ",CHAR(34),INDEX(Organizations[Organization Type '[CV']],$A4524),CHAR(34),
", OrganizationCode:  ",CHAR(34),INDEX(Organizations[Organization Code],$A4524),CHAR(34),
", OrganizationName:  ",CHAR(34),INDEX(Organizations[Organization Name],$A4524),CHAR(34),
", OrganizationDescription:  ",CHAR(34),INDEX(Organizations[Organization Description],$A4524),CHAR(34),
", OrganizationLink:  ",CHAR(34),INDEX(Organizations[Organization Link],$A4524),CHAR(34),"}"))</f>
        <v>#REF!</v>
      </c>
      <c r="F4524" t="e">
        <f>IF(INDEX(People[First Name],$A4524)="","",
CONCATENATE("  - &amp;AffiliationID",TEXT($A4524,"0000"),
" {PersonID: *PersonID",TEXT($A4524,"0000"),
", OrganizationID: *OrganizationID",TEXT(MATCH(INDEX(People[Organization Name],$A4524),Organizations[Organization Name],0),"0000"),
", IsPrimaryOrganizationContact: , AffiliationStartDate: , AffiliationEndDate: , PrimaryPhone: ",
", PrimaryEmail: ",CHAR(34),INDEX(People[Primary Email],$A4524),CHAR(34),
", PrimaryAddress: ",CHAR(34),INDEX(People[Primary Address],$A4524),CHAR(34),
", PersonLink: }"))</f>
        <v>#REF!</v>
      </c>
      <c r="H4524" t="e">
        <f>IF(COUNTA(CitationInformation)=0,"",IF(INDEX(AuthorList[Author Name],$A4524)="","",
CONCATENATE("  - &amp;AuthorListID",TEXT($A4524,"0000"),
"  {CitationID: *CitationID0001",
", PersonID: *PersonID",TEXT(MATCH(INDEX(AuthorList[Author Name],$A4524),People[Full Name],0),"0000"),
", AuthorOrder: ",INDEX(AuthorList[Author Number],$A4524),"}")))</f>
        <v>#REF!</v>
      </c>
      <c r="K4524" t="e">
        <f>IF(INDEX(SamplingFeatures[Feature Code],$A4524)="","",
CONCATENATE("  - &amp;SamplingFeatureID",TEXT($A4524,"0000"),
" {","SamplingFeatureUUID:  ",CHAR(34),INDEX(SamplingFeatures[Sampling Feature UUID],$A4524),CHAR(34),
", SamplingFeatureTypeCV:  ",CHAR(34),INDEX(SamplingFeatures[Sampling Feature Type],$A4524),CHAR(34),
", SamplingFeatureCode:  ",CHAR(34),INDEX(SamplingFeatures[Feature Code],$A4524),CHAR(34),
", SamplingFeatureName:  ",CHAR(34),INDEX(SamplingFeatures[Feature Name],$A4524),CHAR(34),
", SamplingFeatureDescription:  ",CHAR(34),INDEX(SamplingFeatures[Feature Description],$A4524),CHAR(34),
", SamplingFeatureGeotypeCV:  ",CHAR(34),INDEX(SamplingFeatures[Feature Geo Type],$A4524),CHAR(34),
", FeatureGeometry:  ",CHAR(34),INDEX(SamplingFeatures[Feature Geometry],$A4524),CHAR(34),
", Elevation_m:  ",CHAR(34),INDEX(SamplingFeatures[Elevation_m],$A4524),CHAR(34),
", ElevationDatumCV:  ",CHAR(34),ElevationDatum,CHAR(34),"}"))</f>
        <v>#REF!</v>
      </c>
      <c r="L4524" t="e">
        <f>IF(INDEX(SamplingFeatures[Sampling Feature Type],$A4524)&lt;&gt;"Site","",
CONCATENATE("  - &amp;SiteID",TEXT(SUMPRODUCT(--($L$3:$L4523&lt;&gt;"")),"0000"),
" {","SamplingFeatureID:  *SamplingFeatureID",TEXT($A4524,"0000"),
", SiteTypeCV:  ",CHAR(34),INDEX(Sites[Site Type],$A4524),CHAR(34),
", Latitude:  ",INDEX(Sites[Latitude],$A4524),
", Longitude:  ",INDEX(Sites[Longitude],$A4524),
", SRSName:  ",CHAR(34),LatLonDatum,CHAR(34),"}"))</f>
        <v>#REF!</v>
      </c>
      <c r="M4524" t="e">
        <f>IF(INDEX(SamplingFeatures[Sampling Feature Type],$A4524)&lt;&gt;"Specimen","",
CONCATENATE("  - &amp;SpecimenID",TEXT(SUMPRODUCT(--($M$3:$M4523&lt;&gt;"")),"0000"),
" {","SamplingFeatureID:  *SamplingFeatureID",TEXT($A4524,"0000"),
", SpecimenTypeCV:  ",CHAR(34),INDEX(Specimens[Specimen Type],$A4524),CHAR(34),
", SpecimenMediumCV:  ",INDEX(Specimens[Specimen Medium],$A4524),
", IsFieldSpecimen:  ",CHAR(34),INDEX(Specimens[Is Field Specimen?],$A4524),CHAR(34),"}"))</f>
        <v>#REF!</v>
      </c>
      <c r="N4524" t="e">
        <f>IF(COUNTA(SpatialOffsets[])=0,"", IF(INDEX(SpatialOffsets[Spatial Offset Type],$A4524)="","",
CONCATENATE("  - &amp;SpatialOffsetID",TEXT($A4524,"0000"),
" {","SpatialOffsetTypeCV:  ",CHAR(34),INDEX(SpatialOffsets[Spatial Offset Type],$A4524),CHAR(34),
", Offset1Value:  ",INDEX(SpatialOffsets[Offset 1 Value],$A4524),
", Offset1UnitID:  ",CHAR(34),INDEX(SpatialOffsets[Offset 1 Unit],$A4524),CHAR(34),
", Offset2Value:  ",INDEX(SpatialOffsets[Offset 2 Value],$A4524),
", Offset2UnitID:  ",CHAR(34),INDEX(SpatialOffsets[Offset 2 Unit],$A4524),CHAR(34),
", Offset3Value:  ",INDEX(SpatialOffsets[Offset 3 Value],$A4524),
", Offset3UnitID:  ",CHAR(34),INDEX(SpatialOffsets[Offset 3 Unit],$A4524),CHAR(34),,"}")))</f>
        <v>#REF!</v>
      </c>
      <c r="O4524" t="e">
        <f>IF(COUNTA(RelatedFeatures[])=0,"", IF(INDEX(RelatedFeatures[First Sampling Feature Code],$A4524)="","",
CONCATENATE("  - &amp;RelationID",TEXT($A4524,"0000"),
" {","SamplingFeatureID:  *SamplingFeatureID",TEXT(MATCH(INDEX(RelatedFeatures[First Sampling Feature Code],$A4524),SamplingFeatures[Feature Code],0),"0000"),
", RelationshipTypeCV:  ",CHAR(34),INDEX(RelatedFeatures[Relationship Type],$A4524),CHAR(34),
", RelatedFeatureID: *SamplingFeatureID",TEXT(MATCH(INDEX(RelatedFeatures[Second Sampling Feature Code],$A4524),SamplingFeatures[Feature Code],0),"0000"),
", SpatialOffsetID:  ",IF(INDEX(RelatedFeatures[Offset Number],$A4524)="","",CONCATENATE("*SpatialOffsetID",TEXT(INDEX(RelatedFeatures[Offset Number],$A4524),"0000"))),"}")))</f>
        <v>#REF!</v>
      </c>
      <c r="P4524" t="e">
        <f>IF(INDEX(Methods[Method Type],$A4524)="","",
CONCATENATE("  - &amp;MethodID",TEXT($A4524,"0000"),
" {","MethodTypeCV:  ",CHAR(34),INDEX(Methods[Method Type],$A4524),CHAR(34),
", MethodCode:  ",CHAR(34),INDEX(Methods[Method Code],$A4524),CHAR(34),
", MethodName:  ",CHAR(34),INDEX(Methods[Method Name],$A4524),CHAR(34),
", MethodDescription:  ",CHAR(34),INDEX(Methods[Method Description],$A4524),CHAR(34),
", MethodLink:  ",CHAR(34),INDEX(Methods[Method Link],$A4524),CHAR(34),
", OrganizationID: *OrganizationID",TEXT(MATCH(INDEX(Methods[Organization Name],$A4524),Organizations[Organization Name],0),"0000"),"}"))</f>
        <v>#REF!</v>
      </c>
      <c r="Q4524" t="e">
        <f>IF(INDEX(Variables[Variable Type],$A4524)="","",
CONCATENATE("  - &amp;VariableID",TEXT($A4524,"0000"),
" {","VariableTypeCV:  ",CHAR(34),INDEX(Variables[Variable Type],$A4524),CHAR(34),
", VariableCode:  ",CHAR(34),INDEX(Variables[Variable Code],$A4524),CHAR(34),
", VariableNameCV:  ",CHAR(34),INDEX(Variables[Variable Name],$A4524),CHAR(34),
", VariableDefinition:  ",CHAR(34),INDEX(Variables[Variable Definition],$A4524),CHAR(34),
", SpecciationCV:  ",CHAR(34),INDEX(Variables[Speciation],$A4524),CHAR(34),
", NoDataValue:  ",CHAR(34),INDEX(Variables[No Data Value],$A4524),CHAR(34),"}"))</f>
        <v>#REF!</v>
      </c>
    </row>
    <row r="4525" spans="1:17" x14ac:dyDescent="0.25">
      <c r="A4525">
        <v>4522</v>
      </c>
      <c r="D4525" t="e">
        <f>IF(INDEX(People[First Name],$A4525)="","",
CONCATENATE("  - &amp;PersonID",TEXT($A4525,"0000"),
" {","PersonFirstName:  ",CHAR(34),INDEX(People[First Name],$A4525),CHAR(34),
", PersonMiddleName:  ",CHAR(34),INDEX(People[Middle Name],$A4525),CHAR(34),
", PersonLastName:  ",CHAR(34),INDEX(People[Last Name],$A4525),CHAR(34),"}"))</f>
        <v>#REF!</v>
      </c>
      <c r="E4525" t="e">
        <f>IF(INDEX(Organizations[Organization Type '[CV']],$A4525)="","",
CONCATENATE("  - &amp;OrganizationID",TEXT($A4525,"0000"),
" {","OrganizationTypeCV:  ",CHAR(34),INDEX(Organizations[Organization Type '[CV']],$A4525),CHAR(34),
", OrganizationCode:  ",CHAR(34),INDEX(Organizations[Organization Code],$A4525),CHAR(34),
", OrganizationName:  ",CHAR(34),INDEX(Organizations[Organization Name],$A4525),CHAR(34),
", OrganizationDescription:  ",CHAR(34),INDEX(Organizations[Organization Description],$A4525),CHAR(34),
", OrganizationLink:  ",CHAR(34),INDEX(Organizations[Organization Link],$A4525),CHAR(34),"}"))</f>
        <v>#REF!</v>
      </c>
      <c r="F4525" t="e">
        <f>IF(INDEX(People[First Name],$A4525)="","",
CONCATENATE("  - &amp;AffiliationID",TEXT($A4525,"0000"),
" {PersonID: *PersonID",TEXT($A4525,"0000"),
", OrganizationID: *OrganizationID",TEXT(MATCH(INDEX(People[Organization Name],$A4525),Organizations[Organization Name],0),"0000"),
", IsPrimaryOrganizationContact: , AffiliationStartDate: , AffiliationEndDate: , PrimaryPhone: ",
", PrimaryEmail: ",CHAR(34),INDEX(People[Primary Email],$A4525),CHAR(34),
", PrimaryAddress: ",CHAR(34),INDEX(People[Primary Address],$A4525),CHAR(34),
", PersonLink: }"))</f>
        <v>#REF!</v>
      </c>
      <c r="H4525" t="e">
        <f>IF(COUNTA(CitationInformation)=0,"",IF(INDEX(AuthorList[Author Name],$A4525)="","",
CONCATENATE("  - &amp;AuthorListID",TEXT($A4525,"0000"),
"  {CitationID: *CitationID0001",
", PersonID: *PersonID",TEXT(MATCH(INDEX(AuthorList[Author Name],$A4525),People[Full Name],0),"0000"),
", AuthorOrder: ",INDEX(AuthorList[Author Number],$A4525),"}")))</f>
        <v>#REF!</v>
      </c>
      <c r="K4525" t="e">
        <f>IF(INDEX(SamplingFeatures[Feature Code],$A4525)="","",
CONCATENATE("  - &amp;SamplingFeatureID",TEXT($A4525,"0000"),
" {","SamplingFeatureUUID:  ",CHAR(34),INDEX(SamplingFeatures[Sampling Feature UUID],$A4525),CHAR(34),
", SamplingFeatureTypeCV:  ",CHAR(34),INDEX(SamplingFeatures[Sampling Feature Type],$A4525),CHAR(34),
", SamplingFeatureCode:  ",CHAR(34),INDEX(SamplingFeatures[Feature Code],$A4525),CHAR(34),
", SamplingFeatureName:  ",CHAR(34),INDEX(SamplingFeatures[Feature Name],$A4525),CHAR(34),
", SamplingFeatureDescription:  ",CHAR(34),INDEX(SamplingFeatures[Feature Description],$A4525),CHAR(34),
", SamplingFeatureGeotypeCV:  ",CHAR(34),INDEX(SamplingFeatures[Feature Geo Type],$A4525),CHAR(34),
", FeatureGeometry:  ",CHAR(34),INDEX(SamplingFeatures[Feature Geometry],$A4525),CHAR(34),
", Elevation_m:  ",CHAR(34),INDEX(SamplingFeatures[Elevation_m],$A4525),CHAR(34),
", ElevationDatumCV:  ",CHAR(34),ElevationDatum,CHAR(34),"}"))</f>
        <v>#REF!</v>
      </c>
      <c r="L4525" t="e">
        <f>IF(INDEX(SamplingFeatures[Sampling Feature Type],$A4525)&lt;&gt;"Site","",
CONCATENATE("  - &amp;SiteID",TEXT(SUMPRODUCT(--($L$3:$L4524&lt;&gt;"")),"0000"),
" {","SamplingFeatureID:  *SamplingFeatureID",TEXT($A4525,"0000"),
", SiteTypeCV:  ",CHAR(34),INDEX(Sites[Site Type],$A4525),CHAR(34),
", Latitude:  ",INDEX(Sites[Latitude],$A4525),
", Longitude:  ",INDEX(Sites[Longitude],$A4525),
", SRSName:  ",CHAR(34),LatLonDatum,CHAR(34),"}"))</f>
        <v>#REF!</v>
      </c>
      <c r="M4525" t="e">
        <f>IF(INDEX(SamplingFeatures[Sampling Feature Type],$A4525)&lt;&gt;"Specimen","",
CONCATENATE("  - &amp;SpecimenID",TEXT(SUMPRODUCT(--($M$3:$M4524&lt;&gt;"")),"0000"),
" {","SamplingFeatureID:  *SamplingFeatureID",TEXT($A4525,"0000"),
", SpecimenTypeCV:  ",CHAR(34),INDEX(Specimens[Specimen Type],$A4525),CHAR(34),
", SpecimenMediumCV:  ",INDEX(Specimens[Specimen Medium],$A4525),
", IsFieldSpecimen:  ",CHAR(34),INDEX(Specimens[Is Field Specimen?],$A4525),CHAR(34),"}"))</f>
        <v>#REF!</v>
      </c>
      <c r="N4525" t="e">
        <f>IF(COUNTA(SpatialOffsets[])=0,"", IF(INDEX(SpatialOffsets[Spatial Offset Type],$A4525)="","",
CONCATENATE("  - &amp;SpatialOffsetID",TEXT($A4525,"0000"),
" {","SpatialOffsetTypeCV:  ",CHAR(34),INDEX(SpatialOffsets[Spatial Offset Type],$A4525),CHAR(34),
", Offset1Value:  ",INDEX(SpatialOffsets[Offset 1 Value],$A4525),
", Offset1UnitID:  ",CHAR(34),INDEX(SpatialOffsets[Offset 1 Unit],$A4525),CHAR(34),
", Offset2Value:  ",INDEX(SpatialOffsets[Offset 2 Value],$A4525),
", Offset2UnitID:  ",CHAR(34),INDEX(SpatialOffsets[Offset 2 Unit],$A4525),CHAR(34),
", Offset3Value:  ",INDEX(SpatialOffsets[Offset 3 Value],$A4525),
", Offset3UnitID:  ",CHAR(34),INDEX(SpatialOffsets[Offset 3 Unit],$A4525),CHAR(34),,"}")))</f>
        <v>#REF!</v>
      </c>
      <c r="O4525" t="e">
        <f>IF(COUNTA(RelatedFeatures[])=0,"", IF(INDEX(RelatedFeatures[First Sampling Feature Code],$A4525)="","",
CONCATENATE("  - &amp;RelationID",TEXT($A4525,"0000"),
" {","SamplingFeatureID:  *SamplingFeatureID",TEXT(MATCH(INDEX(RelatedFeatures[First Sampling Feature Code],$A4525),SamplingFeatures[Feature Code],0),"0000"),
", RelationshipTypeCV:  ",CHAR(34),INDEX(RelatedFeatures[Relationship Type],$A4525),CHAR(34),
", RelatedFeatureID: *SamplingFeatureID",TEXT(MATCH(INDEX(RelatedFeatures[Second Sampling Feature Code],$A4525),SamplingFeatures[Feature Code],0),"0000"),
", SpatialOffsetID:  ",IF(INDEX(RelatedFeatures[Offset Number],$A4525)="","",CONCATENATE("*SpatialOffsetID",TEXT(INDEX(RelatedFeatures[Offset Number],$A4525),"0000"))),"}")))</f>
        <v>#REF!</v>
      </c>
      <c r="P4525" t="e">
        <f>IF(INDEX(Methods[Method Type],$A4525)="","",
CONCATENATE("  - &amp;MethodID",TEXT($A4525,"0000"),
" {","MethodTypeCV:  ",CHAR(34),INDEX(Methods[Method Type],$A4525),CHAR(34),
", MethodCode:  ",CHAR(34),INDEX(Methods[Method Code],$A4525),CHAR(34),
", MethodName:  ",CHAR(34),INDEX(Methods[Method Name],$A4525),CHAR(34),
", MethodDescription:  ",CHAR(34),INDEX(Methods[Method Description],$A4525),CHAR(34),
", MethodLink:  ",CHAR(34),INDEX(Methods[Method Link],$A4525),CHAR(34),
", OrganizationID: *OrganizationID",TEXT(MATCH(INDEX(Methods[Organization Name],$A4525),Organizations[Organization Name],0),"0000"),"}"))</f>
        <v>#REF!</v>
      </c>
      <c r="Q4525" t="e">
        <f>IF(INDEX(Variables[Variable Type],$A4525)="","",
CONCATENATE("  - &amp;VariableID",TEXT($A4525,"0000"),
" {","VariableTypeCV:  ",CHAR(34),INDEX(Variables[Variable Type],$A4525),CHAR(34),
", VariableCode:  ",CHAR(34),INDEX(Variables[Variable Code],$A4525),CHAR(34),
", VariableNameCV:  ",CHAR(34),INDEX(Variables[Variable Name],$A4525),CHAR(34),
", VariableDefinition:  ",CHAR(34),INDEX(Variables[Variable Definition],$A4525),CHAR(34),
", SpecciationCV:  ",CHAR(34),INDEX(Variables[Speciation],$A4525),CHAR(34),
", NoDataValue:  ",CHAR(34),INDEX(Variables[No Data Value],$A4525),CHAR(34),"}"))</f>
        <v>#REF!</v>
      </c>
    </row>
    <row r="4526" spans="1:17" x14ac:dyDescent="0.25">
      <c r="A4526">
        <v>4523</v>
      </c>
      <c r="D4526" t="e">
        <f>IF(INDEX(People[First Name],$A4526)="","",
CONCATENATE("  - &amp;PersonID",TEXT($A4526,"0000"),
" {","PersonFirstName:  ",CHAR(34),INDEX(People[First Name],$A4526),CHAR(34),
", PersonMiddleName:  ",CHAR(34),INDEX(People[Middle Name],$A4526),CHAR(34),
", PersonLastName:  ",CHAR(34),INDEX(People[Last Name],$A4526),CHAR(34),"}"))</f>
        <v>#REF!</v>
      </c>
      <c r="E4526" t="e">
        <f>IF(INDEX(Organizations[Organization Type '[CV']],$A4526)="","",
CONCATENATE("  - &amp;OrganizationID",TEXT($A4526,"0000"),
" {","OrganizationTypeCV:  ",CHAR(34),INDEX(Organizations[Organization Type '[CV']],$A4526),CHAR(34),
", OrganizationCode:  ",CHAR(34),INDEX(Organizations[Organization Code],$A4526),CHAR(34),
", OrganizationName:  ",CHAR(34),INDEX(Organizations[Organization Name],$A4526),CHAR(34),
", OrganizationDescription:  ",CHAR(34),INDEX(Organizations[Organization Description],$A4526),CHAR(34),
", OrganizationLink:  ",CHAR(34),INDEX(Organizations[Organization Link],$A4526),CHAR(34),"}"))</f>
        <v>#REF!</v>
      </c>
      <c r="F4526" t="e">
        <f>IF(INDEX(People[First Name],$A4526)="","",
CONCATENATE("  - &amp;AffiliationID",TEXT($A4526,"0000"),
" {PersonID: *PersonID",TEXT($A4526,"0000"),
", OrganizationID: *OrganizationID",TEXT(MATCH(INDEX(People[Organization Name],$A4526),Organizations[Organization Name],0),"0000"),
", IsPrimaryOrganizationContact: , AffiliationStartDate: , AffiliationEndDate: , PrimaryPhone: ",
", PrimaryEmail: ",CHAR(34),INDEX(People[Primary Email],$A4526),CHAR(34),
", PrimaryAddress: ",CHAR(34),INDEX(People[Primary Address],$A4526),CHAR(34),
", PersonLink: }"))</f>
        <v>#REF!</v>
      </c>
      <c r="H4526" t="e">
        <f>IF(COUNTA(CitationInformation)=0,"",IF(INDEX(AuthorList[Author Name],$A4526)="","",
CONCATENATE("  - &amp;AuthorListID",TEXT($A4526,"0000"),
"  {CitationID: *CitationID0001",
", PersonID: *PersonID",TEXT(MATCH(INDEX(AuthorList[Author Name],$A4526),People[Full Name],0),"0000"),
", AuthorOrder: ",INDEX(AuthorList[Author Number],$A4526),"}")))</f>
        <v>#REF!</v>
      </c>
      <c r="K4526" t="e">
        <f>IF(INDEX(SamplingFeatures[Feature Code],$A4526)="","",
CONCATENATE("  - &amp;SamplingFeatureID",TEXT($A4526,"0000"),
" {","SamplingFeatureUUID:  ",CHAR(34),INDEX(SamplingFeatures[Sampling Feature UUID],$A4526),CHAR(34),
", SamplingFeatureTypeCV:  ",CHAR(34),INDEX(SamplingFeatures[Sampling Feature Type],$A4526),CHAR(34),
", SamplingFeatureCode:  ",CHAR(34),INDEX(SamplingFeatures[Feature Code],$A4526),CHAR(34),
", SamplingFeatureName:  ",CHAR(34),INDEX(SamplingFeatures[Feature Name],$A4526),CHAR(34),
", SamplingFeatureDescription:  ",CHAR(34),INDEX(SamplingFeatures[Feature Description],$A4526),CHAR(34),
", SamplingFeatureGeotypeCV:  ",CHAR(34),INDEX(SamplingFeatures[Feature Geo Type],$A4526),CHAR(34),
", FeatureGeometry:  ",CHAR(34),INDEX(SamplingFeatures[Feature Geometry],$A4526),CHAR(34),
", Elevation_m:  ",CHAR(34),INDEX(SamplingFeatures[Elevation_m],$A4526),CHAR(34),
", ElevationDatumCV:  ",CHAR(34),ElevationDatum,CHAR(34),"}"))</f>
        <v>#REF!</v>
      </c>
      <c r="L4526" t="e">
        <f>IF(INDEX(SamplingFeatures[Sampling Feature Type],$A4526)&lt;&gt;"Site","",
CONCATENATE("  - &amp;SiteID",TEXT(SUMPRODUCT(--($L$3:$L4525&lt;&gt;"")),"0000"),
" {","SamplingFeatureID:  *SamplingFeatureID",TEXT($A4526,"0000"),
", SiteTypeCV:  ",CHAR(34),INDEX(Sites[Site Type],$A4526),CHAR(34),
", Latitude:  ",INDEX(Sites[Latitude],$A4526),
", Longitude:  ",INDEX(Sites[Longitude],$A4526),
", SRSName:  ",CHAR(34),LatLonDatum,CHAR(34),"}"))</f>
        <v>#REF!</v>
      </c>
      <c r="M4526" t="e">
        <f>IF(INDEX(SamplingFeatures[Sampling Feature Type],$A4526)&lt;&gt;"Specimen","",
CONCATENATE("  - &amp;SpecimenID",TEXT(SUMPRODUCT(--($M$3:$M4525&lt;&gt;"")),"0000"),
" {","SamplingFeatureID:  *SamplingFeatureID",TEXT($A4526,"0000"),
", SpecimenTypeCV:  ",CHAR(34),INDEX(Specimens[Specimen Type],$A4526),CHAR(34),
", SpecimenMediumCV:  ",INDEX(Specimens[Specimen Medium],$A4526),
", IsFieldSpecimen:  ",CHAR(34),INDEX(Specimens[Is Field Specimen?],$A4526),CHAR(34),"}"))</f>
        <v>#REF!</v>
      </c>
      <c r="N4526" t="e">
        <f>IF(COUNTA(SpatialOffsets[])=0,"", IF(INDEX(SpatialOffsets[Spatial Offset Type],$A4526)="","",
CONCATENATE("  - &amp;SpatialOffsetID",TEXT($A4526,"0000"),
" {","SpatialOffsetTypeCV:  ",CHAR(34),INDEX(SpatialOffsets[Spatial Offset Type],$A4526),CHAR(34),
", Offset1Value:  ",INDEX(SpatialOffsets[Offset 1 Value],$A4526),
", Offset1UnitID:  ",CHAR(34),INDEX(SpatialOffsets[Offset 1 Unit],$A4526),CHAR(34),
", Offset2Value:  ",INDEX(SpatialOffsets[Offset 2 Value],$A4526),
", Offset2UnitID:  ",CHAR(34),INDEX(SpatialOffsets[Offset 2 Unit],$A4526),CHAR(34),
", Offset3Value:  ",INDEX(SpatialOffsets[Offset 3 Value],$A4526),
", Offset3UnitID:  ",CHAR(34),INDEX(SpatialOffsets[Offset 3 Unit],$A4526),CHAR(34),,"}")))</f>
        <v>#REF!</v>
      </c>
      <c r="O4526" t="e">
        <f>IF(COUNTA(RelatedFeatures[])=0,"", IF(INDEX(RelatedFeatures[First Sampling Feature Code],$A4526)="","",
CONCATENATE("  - &amp;RelationID",TEXT($A4526,"0000"),
" {","SamplingFeatureID:  *SamplingFeatureID",TEXT(MATCH(INDEX(RelatedFeatures[First Sampling Feature Code],$A4526),SamplingFeatures[Feature Code],0),"0000"),
", RelationshipTypeCV:  ",CHAR(34),INDEX(RelatedFeatures[Relationship Type],$A4526),CHAR(34),
", RelatedFeatureID: *SamplingFeatureID",TEXT(MATCH(INDEX(RelatedFeatures[Second Sampling Feature Code],$A4526),SamplingFeatures[Feature Code],0),"0000"),
", SpatialOffsetID:  ",IF(INDEX(RelatedFeatures[Offset Number],$A4526)="","",CONCATENATE("*SpatialOffsetID",TEXT(INDEX(RelatedFeatures[Offset Number],$A4526),"0000"))),"}")))</f>
        <v>#REF!</v>
      </c>
      <c r="P4526" t="e">
        <f>IF(INDEX(Methods[Method Type],$A4526)="","",
CONCATENATE("  - &amp;MethodID",TEXT($A4526,"0000"),
" {","MethodTypeCV:  ",CHAR(34),INDEX(Methods[Method Type],$A4526),CHAR(34),
", MethodCode:  ",CHAR(34),INDEX(Methods[Method Code],$A4526),CHAR(34),
", MethodName:  ",CHAR(34),INDEX(Methods[Method Name],$A4526),CHAR(34),
", MethodDescription:  ",CHAR(34),INDEX(Methods[Method Description],$A4526),CHAR(34),
", MethodLink:  ",CHAR(34),INDEX(Methods[Method Link],$A4526),CHAR(34),
", OrganizationID: *OrganizationID",TEXT(MATCH(INDEX(Methods[Organization Name],$A4526),Organizations[Organization Name],0),"0000"),"}"))</f>
        <v>#REF!</v>
      </c>
      <c r="Q4526" t="e">
        <f>IF(INDEX(Variables[Variable Type],$A4526)="","",
CONCATENATE("  - &amp;VariableID",TEXT($A4526,"0000"),
" {","VariableTypeCV:  ",CHAR(34),INDEX(Variables[Variable Type],$A4526),CHAR(34),
", VariableCode:  ",CHAR(34),INDEX(Variables[Variable Code],$A4526),CHAR(34),
", VariableNameCV:  ",CHAR(34),INDEX(Variables[Variable Name],$A4526),CHAR(34),
", VariableDefinition:  ",CHAR(34),INDEX(Variables[Variable Definition],$A4526),CHAR(34),
", SpecciationCV:  ",CHAR(34),INDEX(Variables[Speciation],$A4526),CHAR(34),
", NoDataValue:  ",CHAR(34),INDEX(Variables[No Data Value],$A4526),CHAR(34),"}"))</f>
        <v>#REF!</v>
      </c>
    </row>
    <row r="4527" spans="1:17" x14ac:dyDescent="0.25">
      <c r="A4527">
        <v>4524</v>
      </c>
      <c r="D4527" t="e">
        <f>IF(INDEX(People[First Name],$A4527)="","",
CONCATENATE("  - &amp;PersonID",TEXT($A4527,"0000"),
" {","PersonFirstName:  ",CHAR(34),INDEX(People[First Name],$A4527),CHAR(34),
", PersonMiddleName:  ",CHAR(34),INDEX(People[Middle Name],$A4527),CHAR(34),
", PersonLastName:  ",CHAR(34),INDEX(People[Last Name],$A4527),CHAR(34),"}"))</f>
        <v>#REF!</v>
      </c>
      <c r="E4527" t="e">
        <f>IF(INDEX(Organizations[Organization Type '[CV']],$A4527)="","",
CONCATENATE("  - &amp;OrganizationID",TEXT($A4527,"0000"),
" {","OrganizationTypeCV:  ",CHAR(34),INDEX(Organizations[Organization Type '[CV']],$A4527),CHAR(34),
", OrganizationCode:  ",CHAR(34),INDEX(Organizations[Organization Code],$A4527),CHAR(34),
", OrganizationName:  ",CHAR(34),INDEX(Organizations[Organization Name],$A4527),CHAR(34),
", OrganizationDescription:  ",CHAR(34),INDEX(Organizations[Organization Description],$A4527),CHAR(34),
", OrganizationLink:  ",CHAR(34),INDEX(Organizations[Organization Link],$A4527),CHAR(34),"}"))</f>
        <v>#REF!</v>
      </c>
      <c r="F4527" t="e">
        <f>IF(INDEX(People[First Name],$A4527)="","",
CONCATENATE("  - &amp;AffiliationID",TEXT($A4527,"0000"),
" {PersonID: *PersonID",TEXT($A4527,"0000"),
", OrganizationID: *OrganizationID",TEXT(MATCH(INDEX(People[Organization Name],$A4527),Organizations[Organization Name],0),"0000"),
", IsPrimaryOrganizationContact: , AffiliationStartDate: , AffiliationEndDate: , PrimaryPhone: ",
", PrimaryEmail: ",CHAR(34),INDEX(People[Primary Email],$A4527),CHAR(34),
", PrimaryAddress: ",CHAR(34),INDEX(People[Primary Address],$A4527),CHAR(34),
", PersonLink: }"))</f>
        <v>#REF!</v>
      </c>
      <c r="H4527" t="e">
        <f>IF(COUNTA(CitationInformation)=0,"",IF(INDEX(AuthorList[Author Name],$A4527)="","",
CONCATENATE("  - &amp;AuthorListID",TEXT($A4527,"0000"),
"  {CitationID: *CitationID0001",
", PersonID: *PersonID",TEXT(MATCH(INDEX(AuthorList[Author Name],$A4527),People[Full Name],0),"0000"),
", AuthorOrder: ",INDEX(AuthorList[Author Number],$A4527),"}")))</f>
        <v>#REF!</v>
      </c>
      <c r="K4527" t="e">
        <f>IF(INDEX(SamplingFeatures[Feature Code],$A4527)="","",
CONCATENATE("  - &amp;SamplingFeatureID",TEXT($A4527,"0000"),
" {","SamplingFeatureUUID:  ",CHAR(34),INDEX(SamplingFeatures[Sampling Feature UUID],$A4527),CHAR(34),
", SamplingFeatureTypeCV:  ",CHAR(34),INDEX(SamplingFeatures[Sampling Feature Type],$A4527),CHAR(34),
", SamplingFeatureCode:  ",CHAR(34),INDEX(SamplingFeatures[Feature Code],$A4527),CHAR(34),
", SamplingFeatureName:  ",CHAR(34),INDEX(SamplingFeatures[Feature Name],$A4527),CHAR(34),
", SamplingFeatureDescription:  ",CHAR(34),INDEX(SamplingFeatures[Feature Description],$A4527),CHAR(34),
", SamplingFeatureGeotypeCV:  ",CHAR(34),INDEX(SamplingFeatures[Feature Geo Type],$A4527),CHAR(34),
", FeatureGeometry:  ",CHAR(34),INDEX(SamplingFeatures[Feature Geometry],$A4527),CHAR(34),
", Elevation_m:  ",CHAR(34),INDEX(SamplingFeatures[Elevation_m],$A4527),CHAR(34),
", ElevationDatumCV:  ",CHAR(34),ElevationDatum,CHAR(34),"}"))</f>
        <v>#REF!</v>
      </c>
      <c r="L4527" t="e">
        <f>IF(INDEX(SamplingFeatures[Sampling Feature Type],$A4527)&lt;&gt;"Site","",
CONCATENATE("  - &amp;SiteID",TEXT(SUMPRODUCT(--($L$3:$L4526&lt;&gt;"")),"0000"),
" {","SamplingFeatureID:  *SamplingFeatureID",TEXT($A4527,"0000"),
", SiteTypeCV:  ",CHAR(34),INDEX(Sites[Site Type],$A4527),CHAR(34),
", Latitude:  ",INDEX(Sites[Latitude],$A4527),
", Longitude:  ",INDEX(Sites[Longitude],$A4527),
", SRSName:  ",CHAR(34),LatLonDatum,CHAR(34),"}"))</f>
        <v>#REF!</v>
      </c>
      <c r="M4527" t="e">
        <f>IF(INDEX(SamplingFeatures[Sampling Feature Type],$A4527)&lt;&gt;"Specimen","",
CONCATENATE("  - &amp;SpecimenID",TEXT(SUMPRODUCT(--($M$3:$M4526&lt;&gt;"")),"0000"),
" {","SamplingFeatureID:  *SamplingFeatureID",TEXT($A4527,"0000"),
", SpecimenTypeCV:  ",CHAR(34),INDEX(Specimens[Specimen Type],$A4527),CHAR(34),
", SpecimenMediumCV:  ",INDEX(Specimens[Specimen Medium],$A4527),
", IsFieldSpecimen:  ",CHAR(34),INDEX(Specimens[Is Field Specimen?],$A4527),CHAR(34),"}"))</f>
        <v>#REF!</v>
      </c>
      <c r="N4527" t="e">
        <f>IF(COUNTA(SpatialOffsets[])=0,"", IF(INDEX(SpatialOffsets[Spatial Offset Type],$A4527)="","",
CONCATENATE("  - &amp;SpatialOffsetID",TEXT($A4527,"0000"),
" {","SpatialOffsetTypeCV:  ",CHAR(34),INDEX(SpatialOffsets[Spatial Offset Type],$A4527),CHAR(34),
", Offset1Value:  ",INDEX(SpatialOffsets[Offset 1 Value],$A4527),
", Offset1UnitID:  ",CHAR(34),INDEX(SpatialOffsets[Offset 1 Unit],$A4527),CHAR(34),
", Offset2Value:  ",INDEX(SpatialOffsets[Offset 2 Value],$A4527),
", Offset2UnitID:  ",CHAR(34),INDEX(SpatialOffsets[Offset 2 Unit],$A4527),CHAR(34),
", Offset3Value:  ",INDEX(SpatialOffsets[Offset 3 Value],$A4527),
", Offset3UnitID:  ",CHAR(34),INDEX(SpatialOffsets[Offset 3 Unit],$A4527),CHAR(34),,"}")))</f>
        <v>#REF!</v>
      </c>
      <c r="O4527" t="e">
        <f>IF(COUNTA(RelatedFeatures[])=0,"", IF(INDEX(RelatedFeatures[First Sampling Feature Code],$A4527)="","",
CONCATENATE("  - &amp;RelationID",TEXT($A4527,"0000"),
" {","SamplingFeatureID:  *SamplingFeatureID",TEXT(MATCH(INDEX(RelatedFeatures[First Sampling Feature Code],$A4527),SamplingFeatures[Feature Code],0),"0000"),
", RelationshipTypeCV:  ",CHAR(34),INDEX(RelatedFeatures[Relationship Type],$A4527),CHAR(34),
", RelatedFeatureID: *SamplingFeatureID",TEXT(MATCH(INDEX(RelatedFeatures[Second Sampling Feature Code],$A4527),SamplingFeatures[Feature Code],0),"0000"),
", SpatialOffsetID:  ",IF(INDEX(RelatedFeatures[Offset Number],$A4527)="","",CONCATENATE("*SpatialOffsetID",TEXT(INDEX(RelatedFeatures[Offset Number],$A4527),"0000"))),"}")))</f>
        <v>#REF!</v>
      </c>
      <c r="P4527" t="e">
        <f>IF(INDEX(Methods[Method Type],$A4527)="","",
CONCATENATE("  - &amp;MethodID",TEXT($A4527,"0000"),
" {","MethodTypeCV:  ",CHAR(34),INDEX(Methods[Method Type],$A4527),CHAR(34),
", MethodCode:  ",CHAR(34),INDEX(Methods[Method Code],$A4527),CHAR(34),
", MethodName:  ",CHAR(34),INDEX(Methods[Method Name],$A4527),CHAR(34),
", MethodDescription:  ",CHAR(34),INDEX(Methods[Method Description],$A4527),CHAR(34),
", MethodLink:  ",CHAR(34),INDEX(Methods[Method Link],$A4527),CHAR(34),
", OrganizationID: *OrganizationID",TEXT(MATCH(INDEX(Methods[Organization Name],$A4527),Organizations[Organization Name],0),"0000"),"}"))</f>
        <v>#REF!</v>
      </c>
      <c r="Q4527" t="e">
        <f>IF(INDEX(Variables[Variable Type],$A4527)="","",
CONCATENATE("  - &amp;VariableID",TEXT($A4527,"0000"),
" {","VariableTypeCV:  ",CHAR(34),INDEX(Variables[Variable Type],$A4527),CHAR(34),
", VariableCode:  ",CHAR(34),INDEX(Variables[Variable Code],$A4527),CHAR(34),
", VariableNameCV:  ",CHAR(34),INDEX(Variables[Variable Name],$A4527),CHAR(34),
", VariableDefinition:  ",CHAR(34),INDEX(Variables[Variable Definition],$A4527),CHAR(34),
", SpecciationCV:  ",CHAR(34),INDEX(Variables[Speciation],$A4527),CHAR(34),
", NoDataValue:  ",CHAR(34),INDEX(Variables[No Data Value],$A4527),CHAR(34),"}"))</f>
        <v>#REF!</v>
      </c>
    </row>
    <row r="4528" spans="1:17" x14ac:dyDescent="0.25">
      <c r="A4528">
        <v>4525</v>
      </c>
      <c r="D4528" t="e">
        <f>IF(INDEX(People[First Name],$A4528)="","",
CONCATENATE("  - &amp;PersonID",TEXT($A4528,"0000"),
" {","PersonFirstName:  ",CHAR(34),INDEX(People[First Name],$A4528),CHAR(34),
", PersonMiddleName:  ",CHAR(34),INDEX(People[Middle Name],$A4528),CHAR(34),
", PersonLastName:  ",CHAR(34),INDEX(People[Last Name],$A4528),CHAR(34),"}"))</f>
        <v>#REF!</v>
      </c>
      <c r="E4528" t="e">
        <f>IF(INDEX(Organizations[Organization Type '[CV']],$A4528)="","",
CONCATENATE("  - &amp;OrganizationID",TEXT($A4528,"0000"),
" {","OrganizationTypeCV:  ",CHAR(34),INDEX(Organizations[Organization Type '[CV']],$A4528),CHAR(34),
", OrganizationCode:  ",CHAR(34),INDEX(Organizations[Organization Code],$A4528),CHAR(34),
", OrganizationName:  ",CHAR(34),INDEX(Organizations[Organization Name],$A4528),CHAR(34),
", OrganizationDescription:  ",CHAR(34),INDEX(Organizations[Organization Description],$A4528),CHAR(34),
", OrganizationLink:  ",CHAR(34),INDEX(Organizations[Organization Link],$A4528),CHAR(34),"}"))</f>
        <v>#REF!</v>
      </c>
      <c r="F4528" t="e">
        <f>IF(INDEX(People[First Name],$A4528)="","",
CONCATENATE("  - &amp;AffiliationID",TEXT($A4528,"0000"),
" {PersonID: *PersonID",TEXT($A4528,"0000"),
", OrganizationID: *OrganizationID",TEXT(MATCH(INDEX(People[Organization Name],$A4528),Organizations[Organization Name],0),"0000"),
", IsPrimaryOrganizationContact: , AffiliationStartDate: , AffiliationEndDate: , PrimaryPhone: ",
", PrimaryEmail: ",CHAR(34),INDEX(People[Primary Email],$A4528),CHAR(34),
", PrimaryAddress: ",CHAR(34),INDEX(People[Primary Address],$A4528),CHAR(34),
", PersonLink: }"))</f>
        <v>#REF!</v>
      </c>
      <c r="H4528" t="e">
        <f>IF(COUNTA(CitationInformation)=0,"",IF(INDEX(AuthorList[Author Name],$A4528)="","",
CONCATENATE("  - &amp;AuthorListID",TEXT($A4528,"0000"),
"  {CitationID: *CitationID0001",
", PersonID: *PersonID",TEXT(MATCH(INDEX(AuthorList[Author Name],$A4528),People[Full Name],0),"0000"),
", AuthorOrder: ",INDEX(AuthorList[Author Number],$A4528),"}")))</f>
        <v>#REF!</v>
      </c>
      <c r="K4528" t="e">
        <f>IF(INDEX(SamplingFeatures[Feature Code],$A4528)="","",
CONCATENATE("  - &amp;SamplingFeatureID",TEXT($A4528,"0000"),
" {","SamplingFeatureUUID:  ",CHAR(34),INDEX(SamplingFeatures[Sampling Feature UUID],$A4528),CHAR(34),
", SamplingFeatureTypeCV:  ",CHAR(34),INDEX(SamplingFeatures[Sampling Feature Type],$A4528),CHAR(34),
", SamplingFeatureCode:  ",CHAR(34),INDEX(SamplingFeatures[Feature Code],$A4528),CHAR(34),
", SamplingFeatureName:  ",CHAR(34),INDEX(SamplingFeatures[Feature Name],$A4528),CHAR(34),
", SamplingFeatureDescription:  ",CHAR(34),INDEX(SamplingFeatures[Feature Description],$A4528),CHAR(34),
", SamplingFeatureGeotypeCV:  ",CHAR(34),INDEX(SamplingFeatures[Feature Geo Type],$A4528),CHAR(34),
", FeatureGeometry:  ",CHAR(34),INDEX(SamplingFeatures[Feature Geometry],$A4528),CHAR(34),
", Elevation_m:  ",CHAR(34),INDEX(SamplingFeatures[Elevation_m],$A4528),CHAR(34),
", ElevationDatumCV:  ",CHAR(34),ElevationDatum,CHAR(34),"}"))</f>
        <v>#REF!</v>
      </c>
      <c r="L4528" t="e">
        <f>IF(INDEX(SamplingFeatures[Sampling Feature Type],$A4528)&lt;&gt;"Site","",
CONCATENATE("  - &amp;SiteID",TEXT(SUMPRODUCT(--($L$3:$L4527&lt;&gt;"")),"0000"),
" {","SamplingFeatureID:  *SamplingFeatureID",TEXT($A4528,"0000"),
", SiteTypeCV:  ",CHAR(34),INDEX(Sites[Site Type],$A4528),CHAR(34),
", Latitude:  ",INDEX(Sites[Latitude],$A4528),
", Longitude:  ",INDEX(Sites[Longitude],$A4528),
", SRSName:  ",CHAR(34),LatLonDatum,CHAR(34),"}"))</f>
        <v>#REF!</v>
      </c>
      <c r="M4528" t="e">
        <f>IF(INDEX(SamplingFeatures[Sampling Feature Type],$A4528)&lt;&gt;"Specimen","",
CONCATENATE("  - &amp;SpecimenID",TEXT(SUMPRODUCT(--($M$3:$M4527&lt;&gt;"")),"0000"),
" {","SamplingFeatureID:  *SamplingFeatureID",TEXT($A4528,"0000"),
", SpecimenTypeCV:  ",CHAR(34),INDEX(Specimens[Specimen Type],$A4528),CHAR(34),
", SpecimenMediumCV:  ",INDEX(Specimens[Specimen Medium],$A4528),
", IsFieldSpecimen:  ",CHAR(34),INDEX(Specimens[Is Field Specimen?],$A4528),CHAR(34),"}"))</f>
        <v>#REF!</v>
      </c>
      <c r="N4528" t="e">
        <f>IF(COUNTA(SpatialOffsets[])=0,"", IF(INDEX(SpatialOffsets[Spatial Offset Type],$A4528)="","",
CONCATENATE("  - &amp;SpatialOffsetID",TEXT($A4528,"0000"),
" {","SpatialOffsetTypeCV:  ",CHAR(34),INDEX(SpatialOffsets[Spatial Offset Type],$A4528),CHAR(34),
", Offset1Value:  ",INDEX(SpatialOffsets[Offset 1 Value],$A4528),
", Offset1UnitID:  ",CHAR(34),INDEX(SpatialOffsets[Offset 1 Unit],$A4528),CHAR(34),
", Offset2Value:  ",INDEX(SpatialOffsets[Offset 2 Value],$A4528),
", Offset2UnitID:  ",CHAR(34),INDEX(SpatialOffsets[Offset 2 Unit],$A4528),CHAR(34),
", Offset3Value:  ",INDEX(SpatialOffsets[Offset 3 Value],$A4528),
", Offset3UnitID:  ",CHAR(34),INDEX(SpatialOffsets[Offset 3 Unit],$A4528),CHAR(34),,"}")))</f>
        <v>#REF!</v>
      </c>
      <c r="O4528" t="e">
        <f>IF(COUNTA(RelatedFeatures[])=0,"", IF(INDEX(RelatedFeatures[First Sampling Feature Code],$A4528)="","",
CONCATENATE("  - &amp;RelationID",TEXT($A4528,"0000"),
" {","SamplingFeatureID:  *SamplingFeatureID",TEXT(MATCH(INDEX(RelatedFeatures[First Sampling Feature Code],$A4528),SamplingFeatures[Feature Code],0),"0000"),
", RelationshipTypeCV:  ",CHAR(34),INDEX(RelatedFeatures[Relationship Type],$A4528),CHAR(34),
", RelatedFeatureID: *SamplingFeatureID",TEXT(MATCH(INDEX(RelatedFeatures[Second Sampling Feature Code],$A4528),SamplingFeatures[Feature Code],0),"0000"),
", SpatialOffsetID:  ",IF(INDEX(RelatedFeatures[Offset Number],$A4528)="","",CONCATENATE("*SpatialOffsetID",TEXT(INDEX(RelatedFeatures[Offset Number],$A4528),"0000"))),"}")))</f>
        <v>#REF!</v>
      </c>
      <c r="P4528" t="e">
        <f>IF(INDEX(Methods[Method Type],$A4528)="","",
CONCATENATE("  - &amp;MethodID",TEXT($A4528,"0000"),
" {","MethodTypeCV:  ",CHAR(34),INDEX(Methods[Method Type],$A4528),CHAR(34),
", MethodCode:  ",CHAR(34),INDEX(Methods[Method Code],$A4528),CHAR(34),
", MethodName:  ",CHAR(34),INDEX(Methods[Method Name],$A4528),CHAR(34),
", MethodDescription:  ",CHAR(34),INDEX(Methods[Method Description],$A4528),CHAR(34),
", MethodLink:  ",CHAR(34),INDEX(Methods[Method Link],$A4528),CHAR(34),
", OrganizationID: *OrganizationID",TEXT(MATCH(INDEX(Methods[Organization Name],$A4528),Organizations[Organization Name],0),"0000"),"}"))</f>
        <v>#REF!</v>
      </c>
      <c r="Q4528" t="e">
        <f>IF(INDEX(Variables[Variable Type],$A4528)="","",
CONCATENATE("  - &amp;VariableID",TEXT($A4528,"0000"),
" {","VariableTypeCV:  ",CHAR(34),INDEX(Variables[Variable Type],$A4528),CHAR(34),
", VariableCode:  ",CHAR(34),INDEX(Variables[Variable Code],$A4528),CHAR(34),
", VariableNameCV:  ",CHAR(34),INDEX(Variables[Variable Name],$A4528),CHAR(34),
", VariableDefinition:  ",CHAR(34),INDEX(Variables[Variable Definition],$A4528),CHAR(34),
", SpecciationCV:  ",CHAR(34),INDEX(Variables[Speciation],$A4528),CHAR(34),
", NoDataValue:  ",CHAR(34),INDEX(Variables[No Data Value],$A4528),CHAR(34),"}"))</f>
        <v>#REF!</v>
      </c>
    </row>
    <row r="4529" spans="1:17" x14ac:dyDescent="0.25">
      <c r="A4529">
        <v>4526</v>
      </c>
      <c r="D4529" t="e">
        <f>IF(INDEX(People[First Name],$A4529)="","",
CONCATENATE("  - &amp;PersonID",TEXT($A4529,"0000"),
" {","PersonFirstName:  ",CHAR(34),INDEX(People[First Name],$A4529),CHAR(34),
", PersonMiddleName:  ",CHAR(34),INDEX(People[Middle Name],$A4529),CHAR(34),
", PersonLastName:  ",CHAR(34),INDEX(People[Last Name],$A4529),CHAR(34),"}"))</f>
        <v>#REF!</v>
      </c>
      <c r="E4529" t="e">
        <f>IF(INDEX(Organizations[Organization Type '[CV']],$A4529)="","",
CONCATENATE("  - &amp;OrganizationID",TEXT($A4529,"0000"),
" {","OrganizationTypeCV:  ",CHAR(34),INDEX(Organizations[Organization Type '[CV']],$A4529),CHAR(34),
", OrganizationCode:  ",CHAR(34),INDEX(Organizations[Organization Code],$A4529),CHAR(34),
", OrganizationName:  ",CHAR(34),INDEX(Organizations[Organization Name],$A4529),CHAR(34),
", OrganizationDescription:  ",CHAR(34),INDEX(Organizations[Organization Description],$A4529),CHAR(34),
", OrganizationLink:  ",CHAR(34),INDEX(Organizations[Organization Link],$A4529),CHAR(34),"}"))</f>
        <v>#REF!</v>
      </c>
      <c r="F4529" t="e">
        <f>IF(INDEX(People[First Name],$A4529)="","",
CONCATENATE("  - &amp;AffiliationID",TEXT($A4529,"0000"),
" {PersonID: *PersonID",TEXT($A4529,"0000"),
", OrganizationID: *OrganizationID",TEXT(MATCH(INDEX(People[Organization Name],$A4529),Organizations[Organization Name],0),"0000"),
", IsPrimaryOrganizationContact: , AffiliationStartDate: , AffiliationEndDate: , PrimaryPhone: ",
", PrimaryEmail: ",CHAR(34),INDEX(People[Primary Email],$A4529),CHAR(34),
", PrimaryAddress: ",CHAR(34),INDEX(People[Primary Address],$A4529),CHAR(34),
", PersonLink: }"))</f>
        <v>#REF!</v>
      </c>
      <c r="H4529" t="e">
        <f>IF(COUNTA(CitationInformation)=0,"",IF(INDEX(AuthorList[Author Name],$A4529)="","",
CONCATENATE("  - &amp;AuthorListID",TEXT($A4529,"0000"),
"  {CitationID: *CitationID0001",
", PersonID: *PersonID",TEXT(MATCH(INDEX(AuthorList[Author Name],$A4529),People[Full Name],0),"0000"),
", AuthorOrder: ",INDEX(AuthorList[Author Number],$A4529),"}")))</f>
        <v>#REF!</v>
      </c>
      <c r="K4529" t="e">
        <f>IF(INDEX(SamplingFeatures[Feature Code],$A4529)="","",
CONCATENATE("  - &amp;SamplingFeatureID",TEXT($A4529,"0000"),
" {","SamplingFeatureUUID:  ",CHAR(34),INDEX(SamplingFeatures[Sampling Feature UUID],$A4529),CHAR(34),
", SamplingFeatureTypeCV:  ",CHAR(34),INDEX(SamplingFeatures[Sampling Feature Type],$A4529),CHAR(34),
", SamplingFeatureCode:  ",CHAR(34),INDEX(SamplingFeatures[Feature Code],$A4529),CHAR(34),
", SamplingFeatureName:  ",CHAR(34),INDEX(SamplingFeatures[Feature Name],$A4529),CHAR(34),
", SamplingFeatureDescription:  ",CHAR(34),INDEX(SamplingFeatures[Feature Description],$A4529),CHAR(34),
", SamplingFeatureGeotypeCV:  ",CHAR(34),INDEX(SamplingFeatures[Feature Geo Type],$A4529),CHAR(34),
", FeatureGeometry:  ",CHAR(34),INDEX(SamplingFeatures[Feature Geometry],$A4529),CHAR(34),
", Elevation_m:  ",CHAR(34),INDEX(SamplingFeatures[Elevation_m],$A4529),CHAR(34),
", ElevationDatumCV:  ",CHAR(34),ElevationDatum,CHAR(34),"}"))</f>
        <v>#REF!</v>
      </c>
      <c r="L4529" t="e">
        <f>IF(INDEX(SamplingFeatures[Sampling Feature Type],$A4529)&lt;&gt;"Site","",
CONCATENATE("  - &amp;SiteID",TEXT(SUMPRODUCT(--($L$3:$L4528&lt;&gt;"")),"0000"),
" {","SamplingFeatureID:  *SamplingFeatureID",TEXT($A4529,"0000"),
", SiteTypeCV:  ",CHAR(34),INDEX(Sites[Site Type],$A4529),CHAR(34),
", Latitude:  ",INDEX(Sites[Latitude],$A4529),
", Longitude:  ",INDEX(Sites[Longitude],$A4529),
", SRSName:  ",CHAR(34),LatLonDatum,CHAR(34),"}"))</f>
        <v>#REF!</v>
      </c>
      <c r="M4529" t="e">
        <f>IF(INDEX(SamplingFeatures[Sampling Feature Type],$A4529)&lt;&gt;"Specimen","",
CONCATENATE("  - &amp;SpecimenID",TEXT(SUMPRODUCT(--($M$3:$M4528&lt;&gt;"")),"0000"),
" {","SamplingFeatureID:  *SamplingFeatureID",TEXT($A4529,"0000"),
", SpecimenTypeCV:  ",CHAR(34),INDEX(Specimens[Specimen Type],$A4529),CHAR(34),
", SpecimenMediumCV:  ",INDEX(Specimens[Specimen Medium],$A4529),
", IsFieldSpecimen:  ",CHAR(34),INDEX(Specimens[Is Field Specimen?],$A4529),CHAR(34),"}"))</f>
        <v>#REF!</v>
      </c>
      <c r="N4529" t="e">
        <f>IF(COUNTA(SpatialOffsets[])=0,"", IF(INDEX(SpatialOffsets[Spatial Offset Type],$A4529)="","",
CONCATENATE("  - &amp;SpatialOffsetID",TEXT($A4529,"0000"),
" {","SpatialOffsetTypeCV:  ",CHAR(34),INDEX(SpatialOffsets[Spatial Offset Type],$A4529),CHAR(34),
", Offset1Value:  ",INDEX(SpatialOffsets[Offset 1 Value],$A4529),
", Offset1UnitID:  ",CHAR(34),INDEX(SpatialOffsets[Offset 1 Unit],$A4529),CHAR(34),
", Offset2Value:  ",INDEX(SpatialOffsets[Offset 2 Value],$A4529),
", Offset2UnitID:  ",CHAR(34),INDEX(SpatialOffsets[Offset 2 Unit],$A4529),CHAR(34),
", Offset3Value:  ",INDEX(SpatialOffsets[Offset 3 Value],$A4529),
", Offset3UnitID:  ",CHAR(34),INDEX(SpatialOffsets[Offset 3 Unit],$A4529),CHAR(34),,"}")))</f>
        <v>#REF!</v>
      </c>
      <c r="O4529" t="e">
        <f>IF(COUNTA(RelatedFeatures[])=0,"", IF(INDEX(RelatedFeatures[First Sampling Feature Code],$A4529)="","",
CONCATENATE("  - &amp;RelationID",TEXT($A4529,"0000"),
" {","SamplingFeatureID:  *SamplingFeatureID",TEXT(MATCH(INDEX(RelatedFeatures[First Sampling Feature Code],$A4529),SamplingFeatures[Feature Code],0),"0000"),
", RelationshipTypeCV:  ",CHAR(34),INDEX(RelatedFeatures[Relationship Type],$A4529),CHAR(34),
", RelatedFeatureID: *SamplingFeatureID",TEXT(MATCH(INDEX(RelatedFeatures[Second Sampling Feature Code],$A4529),SamplingFeatures[Feature Code],0),"0000"),
", SpatialOffsetID:  ",IF(INDEX(RelatedFeatures[Offset Number],$A4529)="","",CONCATENATE("*SpatialOffsetID",TEXT(INDEX(RelatedFeatures[Offset Number],$A4529),"0000"))),"}")))</f>
        <v>#REF!</v>
      </c>
      <c r="P4529" t="e">
        <f>IF(INDEX(Methods[Method Type],$A4529)="","",
CONCATENATE("  - &amp;MethodID",TEXT($A4529,"0000"),
" {","MethodTypeCV:  ",CHAR(34),INDEX(Methods[Method Type],$A4529),CHAR(34),
", MethodCode:  ",CHAR(34),INDEX(Methods[Method Code],$A4529),CHAR(34),
", MethodName:  ",CHAR(34),INDEX(Methods[Method Name],$A4529),CHAR(34),
", MethodDescription:  ",CHAR(34),INDEX(Methods[Method Description],$A4529),CHAR(34),
", MethodLink:  ",CHAR(34),INDEX(Methods[Method Link],$A4529),CHAR(34),
", OrganizationID: *OrganizationID",TEXT(MATCH(INDEX(Methods[Organization Name],$A4529),Organizations[Organization Name],0),"0000"),"}"))</f>
        <v>#REF!</v>
      </c>
      <c r="Q4529" t="e">
        <f>IF(INDEX(Variables[Variable Type],$A4529)="","",
CONCATENATE("  - &amp;VariableID",TEXT($A4529,"0000"),
" {","VariableTypeCV:  ",CHAR(34),INDEX(Variables[Variable Type],$A4529),CHAR(34),
", VariableCode:  ",CHAR(34),INDEX(Variables[Variable Code],$A4529),CHAR(34),
", VariableNameCV:  ",CHAR(34),INDEX(Variables[Variable Name],$A4529),CHAR(34),
", VariableDefinition:  ",CHAR(34),INDEX(Variables[Variable Definition],$A4529),CHAR(34),
", SpecciationCV:  ",CHAR(34),INDEX(Variables[Speciation],$A4529),CHAR(34),
", NoDataValue:  ",CHAR(34),INDEX(Variables[No Data Value],$A4529),CHAR(34),"}"))</f>
        <v>#REF!</v>
      </c>
    </row>
    <row r="4530" spans="1:17" x14ac:dyDescent="0.25">
      <c r="A4530">
        <v>4527</v>
      </c>
      <c r="D4530" t="e">
        <f>IF(INDEX(People[First Name],$A4530)="","",
CONCATENATE("  - &amp;PersonID",TEXT($A4530,"0000"),
" {","PersonFirstName:  ",CHAR(34),INDEX(People[First Name],$A4530),CHAR(34),
", PersonMiddleName:  ",CHAR(34),INDEX(People[Middle Name],$A4530),CHAR(34),
", PersonLastName:  ",CHAR(34),INDEX(People[Last Name],$A4530),CHAR(34),"}"))</f>
        <v>#REF!</v>
      </c>
      <c r="E4530" t="e">
        <f>IF(INDEX(Organizations[Organization Type '[CV']],$A4530)="","",
CONCATENATE("  - &amp;OrganizationID",TEXT($A4530,"0000"),
" {","OrganizationTypeCV:  ",CHAR(34),INDEX(Organizations[Organization Type '[CV']],$A4530),CHAR(34),
", OrganizationCode:  ",CHAR(34),INDEX(Organizations[Organization Code],$A4530),CHAR(34),
", OrganizationName:  ",CHAR(34),INDEX(Organizations[Organization Name],$A4530),CHAR(34),
", OrganizationDescription:  ",CHAR(34),INDEX(Organizations[Organization Description],$A4530),CHAR(34),
", OrganizationLink:  ",CHAR(34),INDEX(Organizations[Organization Link],$A4530),CHAR(34),"}"))</f>
        <v>#REF!</v>
      </c>
      <c r="F4530" t="e">
        <f>IF(INDEX(People[First Name],$A4530)="","",
CONCATENATE("  - &amp;AffiliationID",TEXT($A4530,"0000"),
" {PersonID: *PersonID",TEXT($A4530,"0000"),
", OrganizationID: *OrganizationID",TEXT(MATCH(INDEX(People[Organization Name],$A4530),Organizations[Organization Name],0),"0000"),
", IsPrimaryOrganizationContact: , AffiliationStartDate: , AffiliationEndDate: , PrimaryPhone: ",
", PrimaryEmail: ",CHAR(34),INDEX(People[Primary Email],$A4530),CHAR(34),
", PrimaryAddress: ",CHAR(34),INDEX(People[Primary Address],$A4530),CHAR(34),
", PersonLink: }"))</f>
        <v>#REF!</v>
      </c>
      <c r="H4530" t="e">
        <f>IF(COUNTA(CitationInformation)=0,"",IF(INDEX(AuthorList[Author Name],$A4530)="","",
CONCATENATE("  - &amp;AuthorListID",TEXT($A4530,"0000"),
"  {CitationID: *CitationID0001",
", PersonID: *PersonID",TEXT(MATCH(INDEX(AuthorList[Author Name],$A4530),People[Full Name],0),"0000"),
", AuthorOrder: ",INDEX(AuthorList[Author Number],$A4530),"}")))</f>
        <v>#REF!</v>
      </c>
      <c r="K4530" t="e">
        <f>IF(INDEX(SamplingFeatures[Feature Code],$A4530)="","",
CONCATENATE("  - &amp;SamplingFeatureID",TEXT($A4530,"0000"),
" {","SamplingFeatureUUID:  ",CHAR(34),INDEX(SamplingFeatures[Sampling Feature UUID],$A4530),CHAR(34),
", SamplingFeatureTypeCV:  ",CHAR(34),INDEX(SamplingFeatures[Sampling Feature Type],$A4530),CHAR(34),
", SamplingFeatureCode:  ",CHAR(34),INDEX(SamplingFeatures[Feature Code],$A4530),CHAR(34),
", SamplingFeatureName:  ",CHAR(34),INDEX(SamplingFeatures[Feature Name],$A4530),CHAR(34),
", SamplingFeatureDescription:  ",CHAR(34),INDEX(SamplingFeatures[Feature Description],$A4530),CHAR(34),
", SamplingFeatureGeotypeCV:  ",CHAR(34),INDEX(SamplingFeatures[Feature Geo Type],$A4530),CHAR(34),
", FeatureGeometry:  ",CHAR(34),INDEX(SamplingFeatures[Feature Geometry],$A4530),CHAR(34),
", Elevation_m:  ",CHAR(34),INDEX(SamplingFeatures[Elevation_m],$A4530),CHAR(34),
", ElevationDatumCV:  ",CHAR(34),ElevationDatum,CHAR(34),"}"))</f>
        <v>#REF!</v>
      </c>
      <c r="L4530" t="e">
        <f>IF(INDEX(SamplingFeatures[Sampling Feature Type],$A4530)&lt;&gt;"Site","",
CONCATENATE("  - &amp;SiteID",TEXT(SUMPRODUCT(--($L$3:$L4529&lt;&gt;"")),"0000"),
" {","SamplingFeatureID:  *SamplingFeatureID",TEXT($A4530,"0000"),
", SiteTypeCV:  ",CHAR(34),INDEX(Sites[Site Type],$A4530),CHAR(34),
", Latitude:  ",INDEX(Sites[Latitude],$A4530),
", Longitude:  ",INDEX(Sites[Longitude],$A4530),
", SRSName:  ",CHAR(34),LatLonDatum,CHAR(34),"}"))</f>
        <v>#REF!</v>
      </c>
      <c r="M4530" t="e">
        <f>IF(INDEX(SamplingFeatures[Sampling Feature Type],$A4530)&lt;&gt;"Specimen","",
CONCATENATE("  - &amp;SpecimenID",TEXT(SUMPRODUCT(--($M$3:$M4529&lt;&gt;"")),"0000"),
" {","SamplingFeatureID:  *SamplingFeatureID",TEXT($A4530,"0000"),
", SpecimenTypeCV:  ",CHAR(34),INDEX(Specimens[Specimen Type],$A4530),CHAR(34),
", SpecimenMediumCV:  ",INDEX(Specimens[Specimen Medium],$A4530),
", IsFieldSpecimen:  ",CHAR(34),INDEX(Specimens[Is Field Specimen?],$A4530),CHAR(34),"}"))</f>
        <v>#REF!</v>
      </c>
      <c r="N4530" t="e">
        <f>IF(COUNTA(SpatialOffsets[])=0,"", IF(INDEX(SpatialOffsets[Spatial Offset Type],$A4530)="","",
CONCATENATE("  - &amp;SpatialOffsetID",TEXT($A4530,"0000"),
" {","SpatialOffsetTypeCV:  ",CHAR(34),INDEX(SpatialOffsets[Spatial Offset Type],$A4530),CHAR(34),
", Offset1Value:  ",INDEX(SpatialOffsets[Offset 1 Value],$A4530),
", Offset1UnitID:  ",CHAR(34),INDEX(SpatialOffsets[Offset 1 Unit],$A4530),CHAR(34),
", Offset2Value:  ",INDEX(SpatialOffsets[Offset 2 Value],$A4530),
", Offset2UnitID:  ",CHAR(34),INDEX(SpatialOffsets[Offset 2 Unit],$A4530),CHAR(34),
", Offset3Value:  ",INDEX(SpatialOffsets[Offset 3 Value],$A4530),
", Offset3UnitID:  ",CHAR(34),INDEX(SpatialOffsets[Offset 3 Unit],$A4530),CHAR(34),,"}")))</f>
        <v>#REF!</v>
      </c>
      <c r="O4530" t="e">
        <f>IF(COUNTA(RelatedFeatures[])=0,"", IF(INDEX(RelatedFeatures[First Sampling Feature Code],$A4530)="","",
CONCATENATE("  - &amp;RelationID",TEXT($A4530,"0000"),
" {","SamplingFeatureID:  *SamplingFeatureID",TEXT(MATCH(INDEX(RelatedFeatures[First Sampling Feature Code],$A4530),SamplingFeatures[Feature Code],0),"0000"),
", RelationshipTypeCV:  ",CHAR(34),INDEX(RelatedFeatures[Relationship Type],$A4530),CHAR(34),
", RelatedFeatureID: *SamplingFeatureID",TEXT(MATCH(INDEX(RelatedFeatures[Second Sampling Feature Code],$A4530),SamplingFeatures[Feature Code],0),"0000"),
", SpatialOffsetID:  ",IF(INDEX(RelatedFeatures[Offset Number],$A4530)="","",CONCATENATE("*SpatialOffsetID",TEXT(INDEX(RelatedFeatures[Offset Number],$A4530),"0000"))),"}")))</f>
        <v>#REF!</v>
      </c>
      <c r="P4530" t="e">
        <f>IF(INDEX(Methods[Method Type],$A4530)="","",
CONCATENATE("  - &amp;MethodID",TEXT($A4530,"0000"),
" {","MethodTypeCV:  ",CHAR(34),INDEX(Methods[Method Type],$A4530),CHAR(34),
", MethodCode:  ",CHAR(34),INDEX(Methods[Method Code],$A4530),CHAR(34),
", MethodName:  ",CHAR(34),INDEX(Methods[Method Name],$A4530),CHAR(34),
", MethodDescription:  ",CHAR(34),INDEX(Methods[Method Description],$A4530),CHAR(34),
", MethodLink:  ",CHAR(34),INDEX(Methods[Method Link],$A4530),CHAR(34),
", OrganizationID: *OrganizationID",TEXT(MATCH(INDEX(Methods[Organization Name],$A4530),Organizations[Organization Name],0),"0000"),"}"))</f>
        <v>#REF!</v>
      </c>
      <c r="Q4530" t="e">
        <f>IF(INDEX(Variables[Variable Type],$A4530)="","",
CONCATENATE("  - &amp;VariableID",TEXT($A4530,"0000"),
" {","VariableTypeCV:  ",CHAR(34),INDEX(Variables[Variable Type],$A4530),CHAR(34),
", VariableCode:  ",CHAR(34),INDEX(Variables[Variable Code],$A4530),CHAR(34),
", VariableNameCV:  ",CHAR(34),INDEX(Variables[Variable Name],$A4530),CHAR(34),
", VariableDefinition:  ",CHAR(34),INDEX(Variables[Variable Definition],$A4530),CHAR(34),
", SpecciationCV:  ",CHAR(34),INDEX(Variables[Speciation],$A4530),CHAR(34),
", NoDataValue:  ",CHAR(34),INDEX(Variables[No Data Value],$A4530),CHAR(34),"}"))</f>
        <v>#REF!</v>
      </c>
    </row>
    <row r="4531" spans="1:17" x14ac:dyDescent="0.25">
      <c r="A4531">
        <v>4528</v>
      </c>
      <c r="D4531" t="e">
        <f>IF(INDEX(People[First Name],$A4531)="","",
CONCATENATE("  - &amp;PersonID",TEXT($A4531,"0000"),
" {","PersonFirstName:  ",CHAR(34),INDEX(People[First Name],$A4531),CHAR(34),
", PersonMiddleName:  ",CHAR(34),INDEX(People[Middle Name],$A4531),CHAR(34),
", PersonLastName:  ",CHAR(34),INDEX(People[Last Name],$A4531),CHAR(34),"}"))</f>
        <v>#REF!</v>
      </c>
      <c r="E4531" t="e">
        <f>IF(INDEX(Organizations[Organization Type '[CV']],$A4531)="","",
CONCATENATE("  - &amp;OrganizationID",TEXT($A4531,"0000"),
" {","OrganizationTypeCV:  ",CHAR(34),INDEX(Organizations[Organization Type '[CV']],$A4531),CHAR(34),
", OrganizationCode:  ",CHAR(34),INDEX(Organizations[Organization Code],$A4531),CHAR(34),
", OrganizationName:  ",CHAR(34),INDEX(Organizations[Organization Name],$A4531),CHAR(34),
", OrganizationDescription:  ",CHAR(34),INDEX(Organizations[Organization Description],$A4531),CHAR(34),
", OrganizationLink:  ",CHAR(34),INDEX(Organizations[Organization Link],$A4531),CHAR(34),"}"))</f>
        <v>#REF!</v>
      </c>
      <c r="F4531" t="e">
        <f>IF(INDEX(People[First Name],$A4531)="","",
CONCATENATE("  - &amp;AffiliationID",TEXT($A4531,"0000"),
" {PersonID: *PersonID",TEXT($A4531,"0000"),
", OrganizationID: *OrganizationID",TEXT(MATCH(INDEX(People[Organization Name],$A4531),Organizations[Organization Name],0),"0000"),
", IsPrimaryOrganizationContact: , AffiliationStartDate: , AffiliationEndDate: , PrimaryPhone: ",
", PrimaryEmail: ",CHAR(34),INDEX(People[Primary Email],$A4531),CHAR(34),
", PrimaryAddress: ",CHAR(34),INDEX(People[Primary Address],$A4531),CHAR(34),
", PersonLink: }"))</f>
        <v>#REF!</v>
      </c>
      <c r="H4531" t="e">
        <f>IF(COUNTA(CitationInformation)=0,"",IF(INDEX(AuthorList[Author Name],$A4531)="","",
CONCATENATE("  - &amp;AuthorListID",TEXT($A4531,"0000"),
"  {CitationID: *CitationID0001",
", PersonID: *PersonID",TEXT(MATCH(INDEX(AuthorList[Author Name],$A4531),People[Full Name],0),"0000"),
", AuthorOrder: ",INDEX(AuthorList[Author Number],$A4531),"}")))</f>
        <v>#REF!</v>
      </c>
      <c r="K4531" t="e">
        <f>IF(INDEX(SamplingFeatures[Feature Code],$A4531)="","",
CONCATENATE("  - &amp;SamplingFeatureID",TEXT($A4531,"0000"),
" {","SamplingFeatureUUID:  ",CHAR(34),INDEX(SamplingFeatures[Sampling Feature UUID],$A4531),CHAR(34),
", SamplingFeatureTypeCV:  ",CHAR(34),INDEX(SamplingFeatures[Sampling Feature Type],$A4531),CHAR(34),
", SamplingFeatureCode:  ",CHAR(34),INDEX(SamplingFeatures[Feature Code],$A4531),CHAR(34),
", SamplingFeatureName:  ",CHAR(34),INDEX(SamplingFeatures[Feature Name],$A4531),CHAR(34),
", SamplingFeatureDescription:  ",CHAR(34),INDEX(SamplingFeatures[Feature Description],$A4531),CHAR(34),
", SamplingFeatureGeotypeCV:  ",CHAR(34),INDEX(SamplingFeatures[Feature Geo Type],$A4531),CHAR(34),
", FeatureGeometry:  ",CHAR(34),INDEX(SamplingFeatures[Feature Geometry],$A4531),CHAR(34),
", Elevation_m:  ",CHAR(34),INDEX(SamplingFeatures[Elevation_m],$A4531),CHAR(34),
", ElevationDatumCV:  ",CHAR(34),ElevationDatum,CHAR(34),"}"))</f>
        <v>#REF!</v>
      </c>
      <c r="L4531" t="e">
        <f>IF(INDEX(SamplingFeatures[Sampling Feature Type],$A4531)&lt;&gt;"Site","",
CONCATENATE("  - &amp;SiteID",TEXT(SUMPRODUCT(--($L$3:$L4530&lt;&gt;"")),"0000"),
" {","SamplingFeatureID:  *SamplingFeatureID",TEXT($A4531,"0000"),
", SiteTypeCV:  ",CHAR(34),INDEX(Sites[Site Type],$A4531),CHAR(34),
", Latitude:  ",INDEX(Sites[Latitude],$A4531),
", Longitude:  ",INDEX(Sites[Longitude],$A4531),
", SRSName:  ",CHAR(34),LatLonDatum,CHAR(34),"}"))</f>
        <v>#REF!</v>
      </c>
      <c r="M4531" t="e">
        <f>IF(INDEX(SamplingFeatures[Sampling Feature Type],$A4531)&lt;&gt;"Specimen","",
CONCATENATE("  - &amp;SpecimenID",TEXT(SUMPRODUCT(--($M$3:$M4530&lt;&gt;"")),"0000"),
" {","SamplingFeatureID:  *SamplingFeatureID",TEXT($A4531,"0000"),
", SpecimenTypeCV:  ",CHAR(34),INDEX(Specimens[Specimen Type],$A4531),CHAR(34),
", SpecimenMediumCV:  ",INDEX(Specimens[Specimen Medium],$A4531),
", IsFieldSpecimen:  ",CHAR(34),INDEX(Specimens[Is Field Specimen?],$A4531),CHAR(34),"}"))</f>
        <v>#REF!</v>
      </c>
      <c r="N4531" t="e">
        <f>IF(COUNTA(SpatialOffsets[])=0,"", IF(INDEX(SpatialOffsets[Spatial Offset Type],$A4531)="","",
CONCATENATE("  - &amp;SpatialOffsetID",TEXT($A4531,"0000"),
" {","SpatialOffsetTypeCV:  ",CHAR(34),INDEX(SpatialOffsets[Spatial Offset Type],$A4531),CHAR(34),
", Offset1Value:  ",INDEX(SpatialOffsets[Offset 1 Value],$A4531),
", Offset1UnitID:  ",CHAR(34),INDEX(SpatialOffsets[Offset 1 Unit],$A4531),CHAR(34),
", Offset2Value:  ",INDEX(SpatialOffsets[Offset 2 Value],$A4531),
", Offset2UnitID:  ",CHAR(34),INDEX(SpatialOffsets[Offset 2 Unit],$A4531),CHAR(34),
", Offset3Value:  ",INDEX(SpatialOffsets[Offset 3 Value],$A4531),
", Offset3UnitID:  ",CHAR(34),INDEX(SpatialOffsets[Offset 3 Unit],$A4531),CHAR(34),,"}")))</f>
        <v>#REF!</v>
      </c>
      <c r="O4531" t="e">
        <f>IF(COUNTA(RelatedFeatures[])=0,"", IF(INDEX(RelatedFeatures[First Sampling Feature Code],$A4531)="","",
CONCATENATE("  - &amp;RelationID",TEXT($A4531,"0000"),
" {","SamplingFeatureID:  *SamplingFeatureID",TEXT(MATCH(INDEX(RelatedFeatures[First Sampling Feature Code],$A4531),SamplingFeatures[Feature Code],0),"0000"),
", RelationshipTypeCV:  ",CHAR(34),INDEX(RelatedFeatures[Relationship Type],$A4531),CHAR(34),
", RelatedFeatureID: *SamplingFeatureID",TEXT(MATCH(INDEX(RelatedFeatures[Second Sampling Feature Code],$A4531),SamplingFeatures[Feature Code],0),"0000"),
", SpatialOffsetID:  ",IF(INDEX(RelatedFeatures[Offset Number],$A4531)="","",CONCATENATE("*SpatialOffsetID",TEXT(INDEX(RelatedFeatures[Offset Number],$A4531),"0000"))),"}")))</f>
        <v>#REF!</v>
      </c>
      <c r="P4531" t="e">
        <f>IF(INDEX(Methods[Method Type],$A4531)="","",
CONCATENATE("  - &amp;MethodID",TEXT($A4531,"0000"),
" {","MethodTypeCV:  ",CHAR(34),INDEX(Methods[Method Type],$A4531),CHAR(34),
", MethodCode:  ",CHAR(34),INDEX(Methods[Method Code],$A4531),CHAR(34),
", MethodName:  ",CHAR(34),INDEX(Methods[Method Name],$A4531),CHAR(34),
", MethodDescription:  ",CHAR(34),INDEX(Methods[Method Description],$A4531),CHAR(34),
", MethodLink:  ",CHAR(34),INDEX(Methods[Method Link],$A4531),CHAR(34),
", OrganizationID: *OrganizationID",TEXT(MATCH(INDEX(Methods[Organization Name],$A4531),Organizations[Organization Name],0),"0000"),"}"))</f>
        <v>#REF!</v>
      </c>
      <c r="Q4531" t="e">
        <f>IF(INDEX(Variables[Variable Type],$A4531)="","",
CONCATENATE("  - &amp;VariableID",TEXT($A4531,"0000"),
" {","VariableTypeCV:  ",CHAR(34),INDEX(Variables[Variable Type],$A4531),CHAR(34),
", VariableCode:  ",CHAR(34),INDEX(Variables[Variable Code],$A4531),CHAR(34),
", VariableNameCV:  ",CHAR(34),INDEX(Variables[Variable Name],$A4531),CHAR(34),
", VariableDefinition:  ",CHAR(34),INDEX(Variables[Variable Definition],$A4531),CHAR(34),
", SpecciationCV:  ",CHAR(34),INDEX(Variables[Speciation],$A4531),CHAR(34),
", NoDataValue:  ",CHAR(34),INDEX(Variables[No Data Value],$A4531),CHAR(34),"}"))</f>
        <v>#REF!</v>
      </c>
    </row>
    <row r="4532" spans="1:17" x14ac:dyDescent="0.25">
      <c r="A4532">
        <v>4529</v>
      </c>
      <c r="D4532" t="e">
        <f>IF(INDEX(People[First Name],$A4532)="","",
CONCATENATE("  - &amp;PersonID",TEXT($A4532,"0000"),
" {","PersonFirstName:  ",CHAR(34),INDEX(People[First Name],$A4532),CHAR(34),
", PersonMiddleName:  ",CHAR(34),INDEX(People[Middle Name],$A4532),CHAR(34),
", PersonLastName:  ",CHAR(34),INDEX(People[Last Name],$A4532),CHAR(34),"}"))</f>
        <v>#REF!</v>
      </c>
      <c r="E4532" t="e">
        <f>IF(INDEX(Organizations[Organization Type '[CV']],$A4532)="","",
CONCATENATE("  - &amp;OrganizationID",TEXT($A4532,"0000"),
" {","OrganizationTypeCV:  ",CHAR(34),INDEX(Organizations[Organization Type '[CV']],$A4532),CHAR(34),
", OrganizationCode:  ",CHAR(34),INDEX(Organizations[Organization Code],$A4532),CHAR(34),
", OrganizationName:  ",CHAR(34),INDEX(Organizations[Organization Name],$A4532),CHAR(34),
", OrganizationDescription:  ",CHAR(34),INDEX(Organizations[Organization Description],$A4532),CHAR(34),
", OrganizationLink:  ",CHAR(34),INDEX(Organizations[Organization Link],$A4532),CHAR(34),"}"))</f>
        <v>#REF!</v>
      </c>
      <c r="F4532" t="e">
        <f>IF(INDEX(People[First Name],$A4532)="","",
CONCATENATE("  - &amp;AffiliationID",TEXT($A4532,"0000"),
" {PersonID: *PersonID",TEXT($A4532,"0000"),
", OrganizationID: *OrganizationID",TEXT(MATCH(INDEX(People[Organization Name],$A4532),Organizations[Organization Name],0),"0000"),
", IsPrimaryOrganizationContact: , AffiliationStartDate: , AffiliationEndDate: , PrimaryPhone: ",
", PrimaryEmail: ",CHAR(34),INDEX(People[Primary Email],$A4532),CHAR(34),
", PrimaryAddress: ",CHAR(34),INDEX(People[Primary Address],$A4532),CHAR(34),
", PersonLink: }"))</f>
        <v>#REF!</v>
      </c>
      <c r="H4532" t="e">
        <f>IF(COUNTA(CitationInformation)=0,"",IF(INDEX(AuthorList[Author Name],$A4532)="","",
CONCATENATE("  - &amp;AuthorListID",TEXT($A4532,"0000"),
"  {CitationID: *CitationID0001",
", PersonID: *PersonID",TEXT(MATCH(INDEX(AuthorList[Author Name],$A4532),People[Full Name],0),"0000"),
", AuthorOrder: ",INDEX(AuthorList[Author Number],$A4532),"}")))</f>
        <v>#REF!</v>
      </c>
      <c r="K4532" t="e">
        <f>IF(INDEX(SamplingFeatures[Feature Code],$A4532)="","",
CONCATENATE("  - &amp;SamplingFeatureID",TEXT($A4532,"0000"),
" {","SamplingFeatureUUID:  ",CHAR(34),INDEX(SamplingFeatures[Sampling Feature UUID],$A4532),CHAR(34),
", SamplingFeatureTypeCV:  ",CHAR(34),INDEX(SamplingFeatures[Sampling Feature Type],$A4532),CHAR(34),
", SamplingFeatureCode:  ",CHAR(34),INDEX(SamplingFeatures[Feature Code],$A4532),CHAR(34),
", SamplingFeatureName:  ",CHAR(34),INDEX(SamplingFeatures[Feature Name],$A4532),CHAR(34),
", SamplingFeatureDescription:  ",CHAR(34),INDEX(SamplingFeatures[Feature Description],$A4532),CHAR(34),
", SamplingFeatureGeotypeCV:  ",CHAR(34),INDEX(SamplingFeatures[Feature Geo Type],$A4532),CHAR(34),
", FeatureGeometry:  ",CHAR(34),INDEX(SamplingFeatures[Feature Geometry],$A4532),CHAR(34),
", Elevation_m:  ",CHAR(34),INDEX(SamplingFeatures[Elevation_m],$A4532),CHAR(34),
", ElevationDatumCV:  ",CHAR(34),ElevationDatum,CHAR(34),"}"))</f>
        <v>#REF!</v>
      </c>
      <c r="L4532" t="e">
        <f>IF(INDEX(SamplingFeatures[Sampling Feature Type],$A4532)&lt;&gt;"Site","",
CONCATENATE("  - &amp;SiteID",TEXT(SUMPRODUCT(--($L$3:$L4531&lt;&gt;"")),"0000"),
" {","SamplingFeatureID:  *SamplingFeatureID",TEXT($A4532,"0000"),
", SiteTypeCV:  ",CHAR(34),INDEX(Sites[Site Type],$A4532),CHAR(34),
", Latitude:  ",INDEX(Sites[Latitude],$A4532),
", Longitude:  ",INDEX(Sites[Longitude],$A4532),
", SRSName:  ",CHAR(34),LatLonDatum,CHAR(34),"}"))</f>
        <v>#REF!</v>
      </c>
      <c r="M4532" t="e">
        <f>IF(INDEX(SamplingFeatures[Sampling Feature Type],$A4532)&lt;&gt;"Specimen","",
CONCATENATE("  - &amp;SpecimenID",TEXT(SUMPRODUCT(--($M$3:$M4531&lt;&gt;"")),"0000"),
" {","SamplingFeatureID:  *SamplingFeatureID",TEXT($A4532,"0000"),
", SpecimenTypeCV:  ",CHAR(34),INDEX(Specimens[Specimen Type],$A4532),CHAR(34),
", SpecimenMediumCV:  ",INDEX(Specimens[Specimen Medium],$A4532),
", IsFieldSpecimen:  ",CHAR(34),INDEX(Specimens[Is Field Specimen?],$A4532),CHAR(34),"}"))</f>
        <v>#REF!</v>
      </c>
      <c r="N4532" t="e">
        <f>IF(COUNTA(SpatialOffsets[])=0,"", IF(INDEX(SpatialOffsets[Spatial Offset Type],$A4532)="","",
CONCATENATE("  - &amp;SpatialOffsetID",TEXT($A4532,"0000"),
" {","SpatialOffsetTypeCV:  ",CHAR(34),INDEX(SpatialOffsets[Spatial Offset Type],$A4532),CHAR(34),
", Offset1Value:  ",INDEX(SpatialOffsets[Offset 1 Value],$A4532),
", Offset1UnitID:  ",CHAR(34),INDEX(SpatialOffsets[Offset 1 Unit],$A4532),CHAR(34),
", Offset2Value:  ",INDEX(SpatialOffsets[Offset 2 Value],$A4532),
", Offset2UnitID:  ",CHAR(34),INDEX(SpatialOffsets[Offset 2 Unit],$A4532),CHAR(34),
", Offset3Value:  ",INDEX(SpatialOffsets[Offset 3 Value],$A4532),
", Offset3UnitID:  ",CHAR(34),INDEX(SpatialOffsets[Offset 3 Unit],$A4532),CHAR(34),,"}")))</f>
        <v>#REF!</v>
      </c>
      <c r="O4532" t="e">
        <f>IF(COUNTA(RelatedFeatures[])=0,"", IF(INDEX(RelatedFeatures[First Sampling Feature Code],$A4532)="","",
CONCATENATE("  - &amp;RelationID",TEXT($A4532,"0000"),
" {","SamplingFeatureID:  *SamplingFeatureID",TEXT(MATCH(INDEX(RelatedFeatures[First Sampling Feature Code],$A4532),SamplingFeatures[Feature Code],0),"0000"),
", RelationshipTypeCV:  ",CHAR(34),INDEX(RelatedFeatures[Relationship Type],$A4532),CHAR(34),
", RelatedFeatureID: *SamplingFeatureID",TEXT(MATCH(INDEX(RelatedFeatures[Second Sampling Feature Code],$A4532),SamplingFeatures[Feature Code],0),"0000"),
", SpatialOffsetID:  ",IF(INDEX(RelatedFeatures[Offset Number],$A4532)="","",CONCATENATE("*SpatialOffsetID",TEXT(INDEX(RelatedFeatures[Offset Number],$A4532),"0000"))),"}")))</f>
        <v>#REF!</v>
      </c>
      <c r="P4532" t="e">
        <f>IF(INDEX(Methods[Method Type],$A4532)="","",
CONCATENATE("  - &amp;MethodID",TEXT($A4532,"0000"),
" {","MethodTypeCV:  ",CHAR(34),INDEX(Methods[Method Type],$A4532),CHAR(34),
", MethodCode:  ",CHAR(34),INDEX(Methods[Method Code],$A4532),CHAR(34),
", MethodName:  ",CHAR(34),INDEX(Methods[Method Name],$A4532),CHAR(34),
", MethodDescription:  ",CHAR(34),INDEX(Methods[Method Description],$A4532),CHAR(34),
", MethodLink:  ",CHAR(34),INDEX(Methods[Method Link],$A4532),CHAR(34),
", OrganizationID: *OrganizationID",TEXT(MATCH(INDEX(Methods[Organization Name],$A4532),Organizations[Organization Name],0),"0000"),"}"))</f>
        <v>#REF!</v>
      </c>
      <c r="Q4532" t="e">
        <f>IF(INDEX(Variables[Variable Type],$A4532)="","",
CONCATENATE("  - &amp;VariableID",TEXT($A4532,"0000"),
" {","VariableTypeCV:  ",CHAR(34),INDEX(Variables[Variable Type],$A4532),CHAR(34),
", VariableCode:  ",CHAR(34),INDEX(Variables[Variable Code],$A4532),CHAR(34),
", VariableNameCV:  ",CHAR(34),INDEX(Variables[Variable Name],$A4532),CHAR(34),
", VariableDefinition:  ",CHAR(34),INDEX(Variables[Variable Definition],$A4532),CHAR(34),
", SpecciationCV:  ",CHAR(34),INDEX(Variables[Speciation],$A4532),CHAR(34),
", NoDataValue:  ",CHAR(34),INDEX(Variables[No Data Value],$A4532),CHAR(34),"}"))</f>
        <v>#REF!</v>
      </c>
    </row>
    <row r="4533" spans="1:17" x14ac:dyDescent="0.25">
      <c r="A4533">
        <v>4530</v>
      </c>
      <c r="D4533" t="e">
        <f>IF(INDEX(People[First Name],$A4533)="","",
CONCATENATE("  - &amp;PersonID",TEXT($A4533,"0000"),
" {","PersonFirstName:  ",CHAR(34),INDEX(People[First Name],$A4533),CHAR(34),
", PersonMiddleName:  ",CHAR(34),INDEX(People[Middle Name],$A4533),CHAR(34),
", PersonLastName:  ",CHAR(34),INDEX(People[Last Name],$A4533),CHAR(34),"}"))</f>
        <v>#REF!</v>
      </c>
      <c r="E4533" t="e">
        <f>IF(INDEX(Organizations[Organization Type '[CV']],$A4533)="","",
CONCATENATE("  - &amp;OrganizationID",TEXT($A4533,"0000"),
" {","OrganizationTypeCV:  ",CHAR(34),INDEX(Organizations[Organization Type '[CV']],$A4533),CHAR(34),
", OrganizationCode:  ",CHAR(34),INDEX(Organizations[Organization Code],$A4533),CHAR(34),
", OrganizationName:  ",CHAR(34),INDEX(Organizations[Organization Name],$A4533),CHAR(34),
", OrganizationDescription:  ",CHAR(34),INDEX(Organizations[Organization Description],$A4533),CHAR(34),
", OrganizationLink:  ",CHAR(34),INDEX(Organizations[Organization Link],$A4533),CHAR(34),"}"))</f>
        <v>#REF!</v>
      </c>
      <c r="F4533" t="e">
        <f>IF(INDEX(People[First Name],$A4533)="","",
CONCATENATE("  - &amp;AffiliationID",TEXT($A4533,"0000"),
" {PersonID: *PersonID",TEXT($A4533,"0000"),
", OrganizationID: *OrganizationID",TEXT(MATCH(INDEX(People[Organization Name],$A4533),Organizations[Organization Name],0),"0000"),
", IsPrimaryOrganizationContact: , AffiliationStartDate: , AffiliationEndDate: , PrimaryPhone: ",
", PrimaryEmail: ",CHAR(34),INDEX(People[Primary Email],$A4533),CHAR(34),
", PrimaryAddress: ",CHAR(34),INDEX(People[Primary Address],$A4533),CHAR(34),
", PersonLink: }"))</f>
        <v>#REF!</v>
      </c>
      <c r="H4533" t="e">
        <f>IF(COUNTA(CitationInformation)=0,"",IF(INDEX(AuthorList[Author Name],$A4533)="","",
CONCATENATE("  - &amp;AuthorListID",TEXT($A4533,"0000"),
"  {CitationID: *CitationID0001",
", PersonID: *PersonID",TEXT(MATCH(INDEX(AuthorList[Author Name],$A4533),People[Full Name],0),"0000"),
", AuthorOrder: ",INDEX(AuthorList[Author Number],$A4533),"}")))</f>
        <v>#REF!</v>
      </c>
      <c r="K4533" t="e">
        <f>IF(INDEX(SamplingFeatures[Feature Code],$A4533)="","",
CONCATENATE("  - &amp;SamplingFeatureID",TEXT($A4533,"0000"),
" {","SamplingFeatureUUID:  ",CHAR(34),INDEX(SamplingFeatures[Sampling Feature UUID],$A4533),CHAR(34),
", SamplingFeatureTypeCV:  ",CHAR(34),INDEX(SamplingFeatures[Sampling Feature Type],$A4533),CHAR(34),
", SamplingFeatureCode:  ",CHAR(34),INDEX(SamplingFeatures[Feature Code],$A4533),CHAR(34),
", SamplingFeatureName:  ",CHAR(34),INDEX(SamplingFeatures[Feature Name],$A4533),CHAR(34),
", SamplingFeatureDescription:  ",CHAR(34),INDEX(SamplingFeatures[Feature Description],$A4533),CHAR(34),
", SamplingFeatureGeotypeCV:  ",CHAR(34),INDEX(SamplingFeatures[Feature Geo Type],$A4533),CHAR(34),
", FeatureGeometry:  ",CHAR(34),INDEX(SamplingFeatures[Feature Geometry],$A4533),CHAR(34),
", Elevation_m:  ",CHAR(34),INDEX(SamplingFeatures[Elevation_m],$A4533),CHAR(34),
", ElevationDatumCV:  ",CHAR(34),ElevationDatum,CHAR(34),"}"))</f>
        <v>#REF!</v>
      </c>
      <c r="L4533" t="e">
        <f>IF(INDEX(SamplingFeatures[Sampling Feature Type],$A4533)&lt;&gt;"Site","",
CONCATENATE("  - &amp;SiteID",TEXT(SUMPRODUCT(--($L$3:$L4532&lt;&gt;"")),"0000"),
" {","SamplingFeatureID:  *SamplingFeatureID",TEXT($A4533,"0000"),
", SiteTypeCV:  ",CHAR(34),INDEX(Sites[Site Type],$A4533),CHAR(34),
", Latitude:  ",INDEX(Sites[Latitude],$A4533),
", Longitude:  ",INDEX(Sites[Longitude],$A4533),
", SRSName:  ",CHAR(34),LatLonDatum,CHAR(34),"}"))</f>
        <v>#REF!</v>
      </c>
      <c r="M4533" t="e">
        <f>IF(INDEX(SamplingFeatures[Sampling Feature Type],$A4533)&lt;&gt;"Specimen","",
CONCATENATE("  - &amp;SpecimenID",TEXT(SUMPRODUCT(--($M$3:$M4532&lt;&gt;"")),"0000"),
" {","SamplingFeatureID:  *SamplingFeatureID",TEXT($A4533,"0000"),
", SpecimenTypeCV:  ",CHAR(34),INDEX(Specimens[Specimen Type],$A4533),CHAR(34),
", SpecimenMediumCV:  ",INDEX(Specimens[Specimen Medium],$A4533),
", IsFieldSpecimen:  ",CHAR(34),INDEX(Specimens[Is Field Specimen?],$A4533),CHAR(34),"}"))</f>
        <v>#REF!</v>
      </c>
      <c r="N4533" t="e">
        <f>IF(COUNTA(SpatialOffsets[])=0,"", IF(INDEX(SpatialOffsets[Spatial Offset Type],$A4533)="","",
CONCATENATE("  - &amp;SpatialOffsetID",TEXT($A4533,"0000"),
" {","SpatialOffsetTypeCV:  ",CHAR(34),INDEX(SpatialOffsets[Spatial Offset Type],$A4533),CHAR(34),
", Offset1Value:  ",INDEX(SpatialOffsets[Offset 1 Value],$A4533),
", Offset1UnitID:  ",CHAR(34),INDEX(SpatialOffsets[Offset 1 Unit],$A4533),CHAR(34),
", Offset2Value:  ",INDEX(SpatialOffsets[Offset 2 Value],$A4533),
", Offset2UnitID:  ",CHAR(34),INDEX(SpatialOffsets[Offset 2 Unit],$A4533),CHAR(34),
", Offset3Value:  ",INDEX(SpatialOffsets[Offset 3 Value],$A4533),
", Offset3UnitID:  ",CHAR(34),INDEX(SpatialOffsets[Offset 3 Unit],$A4533),CHAR(34),,"}")))</f>
        <v>#REF!</v>
      </c>
      <c r="O4533" t="e">
        <f>IF(COUNTA(RelatedFeatures[])=0,"", IF(INDEX(RelatedFeatures[First Sampling Feature Code],$A4533)="","",
CONCATENATE("  - &amp;RelationID",TEXT($A4533,"0000"),
" {","SamplingFeatureID:  *SamplingFeatureID",TEXT(MATCH(INDEX(RelatedFeatures[First Sampling Feature Code],$A4533),SamplingFeatures[Feature Code],0),"0000"),
", RelationshipTypeCV:  ",CHAR(34),INDEX(RelatedFeatures[Relationship Type],$A4533),CHAR(34),
", RelatedFeatureID: *SamplingFeatureID",TEXT(MATCH(INDEX(RelatedFeatures[Second Sampling Feature Code],$A4533),SamplingFeatures[Feature Code],0),"0000"),
", SpatialOffsetID:  ",IF(INDEX(RelatedFeatures[Offset Number],$A4533)="","",CONCATENATE("*SpatialOffsetID",TEXT(INDEX(RelatedFeatures[Offset Number],$A4533),"0000"))),"}")))</f>
        <v>#REF!</v>
      </c>
      <c r="P4533" t="e">
        <f>IF(INDEX(Methods[Method Type],$A4533)="","",
CONCATENATE("  - &amp;MethodID",TEXT($A4533,"0000"),
" {","MethodTypeCV:  ",CHAR(34),INDEX(Methods[Method Type],$A4533),CHAR(34),
", MethodCode:  ",CHAR(34),INDEX(Methods[Method Code],$A4533),CHAR(34),
", MethodName:  ",CHAR(34),INDEX(Methods[Method Name],$A4533),CHAR(34),
", MethodDescription:  ",CHAR(34),INDEX(Methods[Method Description],$A4533),CHAR(34),
", MethodLink:  ",CHAR(34),INDEX(Methods[Method Link],$A4533),CHAR(34),
", OrganizationID: *OrganizationID",TEXT(MATCH(INDEX(Methods[Organization Name],$A4533),Organizations[Organization Name],0),"0000"),"}"))</f>
        <v>#REF!</v>
      </c>
      <c r="Q4533" t="e">
        <f>IF(INDEX(Variables[Variable Type],$A4533)="","",
CONCATENATE("  - &amp;VariableID",TEXT($A4533,"0000"),
" {","VariableTypeCV:  ",CHAR(34),INDEX(Variables[Variable Type],$A4533),CHAR(34),
", VariableCode:  ",CHAR(34),INDEX(Variables[Variable Code],$A4533),CHAR(34),
", VariableNameCV:  ",CHAR(34),INDEX(Variables[Variable Name],$A4533),CHAR(34),
", VariableDefinition:  ",CHAR(34),INDEX(Variables[Variable Definition],$A4533),CHAR(34),
", SpecciationCV:  ",CHAR(34),INDEX(Variables[Speciation],$A4533),CHAR(34),
", NoDataValue:  ",CHAR(34),INDEX(Variables[No Data Value],$A4533),CHAR(34),"}"))</f>
        <v>#REF!</v>
      </c>
    </row>
    <row r="4534" spans="1:17" x14ac:dyDescent="0.25">
      <c r="A4534">
        <v>4531</v>
      </c>
      <c r="D4534" t="e">
        <f>IF(INDEX(People[First Name],$A4534)="","",
CONCATENATE("  - &amp;PersonID",TEXT($A4534,"0000"),
" {","PersonFirstName:  ",CHAR(34),INDEX(People[First Name],$A4534),CHAR(34),
", PersonMiddleName:  ",CHAR(34),INDEX(People[Middle Name],$A4534),CHAR(34),
", PersonLastName:  ",CHAR(34),INDEX(People[Last Name],$A4534),CHAR(34),"}"))</f>
        <v>#REF!</v>
      </c>
      <c r="E4534" t="e">
        <f>IF(INDEX(Organizations[Organization Type '[CV']],$A4534)="","",
CONCATENATE("  - &amp;OrganizationID",TEXT($A4534,"0000"),
" {","OrganizationTypeCV:  ",CHAR(34),INDEX(Organizations[Organization Type '[CV']],$A4534),CHAR(34),
", OrganizationCode:  ",CHAR(34),INDEX(Organizations[Organization Code],$A4534),CHAR(34),
", OrganizationName:  ",CHAR(34),INDEX(Organizations[Organization Name],$A4534),CHAR(34),
", OrganizationDescription:  ",CHAR(34),INDEX(Organizations[Organization Description],$A4534),CHAR(34),
", OrganizationLink:  ",CHAR(34),INDEX(Organizations[Organization Link],$A4534),CHAR(34),"}"))</f>
        <v>#REF!</v>
      </c>
      <c r="F4534" t="e">
        <f>IF(INDEX(People[First Name],$A4534)="","",
CONCATENATE("  - &amp;AffiliationID",TEXT($A4534,"0000"),
" {PersonID: *PersonID",TEXT($A4534,"0000"),
", OrganizationID: *OrganizationID",TEXT(MATCH(INDEX(People[Organization Name],$A4534),Organizations[Organization Name],0),"0000"),
", IsPrimaryOrganizationContact: , AffiliationStartDate: , AffiliationEndDate: , PrimaryPhone: ",
", PrimaryEmail: ",CHAR(34),INDEX(People[Primary Email],$A4534),CHAR(34),
", PrimaryAddress: ",CHAR(34),INDEX(People[Primary Address],$A4534),CHAR(34),
", PersonLink: }"))</f>
        <v>#REF!</v>
      </c>
      <c r="H4534" t="e">
        <f>IF(COUNTA(CitationInformation)=0,"",IF(INDEX(AuthorList[Author Name],$A4534)="","",
CONCATENATE("  - &amp;AuthorListID",TEXT($A4534,"0000"),
"  {CitationID: *CitationID0001",
", PersonID: *PersonID",TEXT(MATCH(INDEX(AuthorList[Author Name],$A4534),People[Full Name],0),"0000"),
", AuthorOrder: ",INDEX(AuthorList[Author Number],$A4534),"}")))</f>
        <v>#REF!</v>
      </c>
      <c r="K4534" t="e">
        <f>IF(INDEX(SamplingFeatures[Feature Code],$A4534)="","",
CONCATENATE("  - &amp;SamplingFeatureID",TEXT($A4534,"0000"),
" {","SamplingFeatureUUID:  ",CHAR(34),INDEX(SamplingFeatures[Sampling Feature UUID],$A4534),CHAR(34),
", SamplingFeatureTypeCV:  ",CHAR(34),INDEX(SamplingFeatures[Sampling Feature Type],$A4534),CHAR(34),
", SamplingFeatureCode:  ",CHAR(34),INDEX(SamplingFeatures[Feature Code],$A4534),CHAR(34),
", SamplingFeatureName:  ",CHAR(34),INDEX(SamplingFeatures[Feature Name],$A4534),CHAR(34),
", SamplingFeatureDescription:  ",CHAR(34),INDEX(SamplingFeatures[Feature Description],$A4534),CHAR(34),
", SamplingFeatureGeotypeCV:  ",CHAR(34),INDEX(SamplingFeatures[Feature Geo Type],$A4534),CHAR(34),
", FeatureGeometry:  ",CHAR(34),INDEX(SamplingFeatures[Feature Geometry],$A4534),CHAR(34),
", Elevation_m:  ",CHAR(34),INDEX(SamplingFeatures[Elevation_m],$A4534),CHAR(34),
", ElevationDatumCV:  ",CHAR(34),ElevationDatum,CHAR(34),"}"))</f>
        <v>#REF!</v>
      </c>
      <c r="L4534" t="e">
        <f>IF(INDEX(SamplingFeatures[Sampling Feature Type],$A4534)&lt;&gt;"Site","",
CONCATENATE("  - &amp;SiteID",TEXT(SUMPRODUCT(--($L$3:$L4533&lt;&gt;"")),"0000"),
" {","SamplingFeatureID:  *SamplingFeatureID",TEXT($A4534,"0000"),
", SiteTypeCV:  ",CHAR(34),INDEX(Sites[Site Type],$A4534),CHAR(34),
", Latitude:  ",INDEX(Sites[Latitude],$A4534),
", Longitude:  ",INDEX(Sites[Longitude],$A4534),
", SRSName:  ",CHAR(34),LatLonDatum,CHAR(34),"}"))</f>
        <v>#REF!</v>
      </c>
      <c r="M4534" t="e">
        <f>IF(INDEX(SamplingFeatures[Sampling Feature Type],$A4534)&lt;&gt;"Specimen","",
CONCATENATE("  - &amp;SpecimenID",TEXT(SUMPRODUCT(--($M$3:$M4533&lt;&gt;"")),"0000"),
" {","SamplingFeatureID:  *SamplingFeatureID",TEXT($A4534,"0000"),
", SpecimenTypeCV:  ",CHAR(34),INDEX(Specimens[Specimen Type],$A4534),CHAR(34),
", SpecimenMediumCV:  ",INDEX(Specimens[Specimen Medium],$A4534),
", IsFieldSpecimen:  ",CHAR(34),INDEX(Specimens[Is Field Specimen?],$A4534),CHAR(34),"}"))</f>
        <v>#REF!</v>
      </c>
      <c r="N4534" t="e">
        <f>IF(COUNTA(SpatialOffsets[])=0,"", IF(INDEX(SpatialOffsets[Spatial Offset Type],$A4534)="","",
CONCATENATE("  - &amp;SpatialOffsetID",TEXT($A4534,"0000"),
" {","SpatialOffsetTypeCV:  ",CHAR(34),INDEX(SpatialOffsets[Spatial Offset Type],$A4534),CHAR(34),
", Offset1Value:  ",INDEX(SpatialOffsets[Offset 1 Value],$A4534),
", Offset1UnitID:  ",CHAR(34),INDEX(SpatialOffsets[Offset 1 Unit],$A4534),CHAR(34),
", Offset2Value:  ",INDEX(SpatialOffsets[Offset 2 Value],$A4534),
", Offset2UnitID:  ",CHAR(34),INDEX(SpatialOffsets[Offset 2 Unit],$A4534),CHAR(34),
", Offset3Value:  ",INDEX(SpatialOffsets[Offset 3 Value],$A4534),
", Offset3UnitID:  ",CHAR(34),INDEX(SpatialOffsets[Offset 3 Unit],$A4534),CHAR(34),,"}")))</f>
        <v>#REF!</v>
      </c>
      <c r="O4534" t="e">
        <f>IF(COUNTA(RelatedFeatures[])=0,"", IF(INDEX(RelatedFeatures[First Sampling Feature Code],$A4534)="","",
CONCATENATE("  - &amp;RelationID",TEXT($A4534,"0000"),
" {","SamplingFeatureID:  *SamplingFeatureID",TEXT(MATCH(INDEX(RelatedFeatures[First Sampling Feature Code],$A4534),SamplingFeatures[Feature Code],0),"0000"),
", RelationshipTypeCV:  ",CHAR(34),INDEX(RelatedFeatures[Relationship Type],$A4534),CHAR(34),
", RelatedFeatureID: *SamplingFeatureID",TEXT(MATCH(INDEX(RelatedFeatures[Second Sampling Feature Code],$A4534),SamplingFeatures[Feature Code],0),"0000"),
", SpatialOffsetID:  ",IF(INDEX(RelatedFeatures[Offset Number],$A4534)="","",CONCATENATE("*SpatialOffsetID",TEXT(INDEX(RelatedFeatures[Offset Number],$A4534),"0000"))),"}")))</f>
        <v>#REF!</v>
      </c>
      <c r="P4534" t="e">
        <f>IF(INDEX(Methods[Method Type],$A4534)="","",
CONCATENATE("  - &amp;MethodID",TEXT($A4534,"0000"),
" {","MethodTypeCV:  ",CHAR(34),INDEX(Methods[Method Type],$A4534),CHAR(34),
", MethodCode:  ",CHAR(34),INDEX(Methods[Method Code],$A4534),CHAR(34),
", MethodName:  ",CHAR(34),INDEX(Methods[Method Name],$A4534),CHAR(34),
", MethodDescription:  ",CHAR(34),INDEX(Methods[Method Description],$A4534),CHAR(34),
", MethodLink:  ",CHAR(34),INDEX(Methods[Method Link],$A4534),CHAR(34),
", OrganizationID: *OrganizationID",TEXT(MATCH(INDEX(Methods[Organization Name],$A4534),Organizations[Organization Name],0),"0000"),"}"))</f>
        <v>#REF!</v>
      </c>
      <c r="Q4534" t="e">
        <f>IF(INDEX(Variables[Variable Type],$A4534)="","",
CONCATENATE("  - &amp;VariableID",TEXT($A4534,"0000"),
" {","VariableTypeCV:  ",CHAR(34),INDEX(Variables[Variable Type],$A4534),CHAR(34),
", VariableCode:  ",CHAR(34),INDEX(Variables[Variable Code],$A4534),CHAR(34),
", VariableNameCV:  ",CHAR(34),INDEX(Variables[Variable Name],$A4534),CHAR(34),
", VariableDefinition:  ",CHAR(34),INDEX(Variables[Variable Definition],$A4534),CHAR(34),
", SpecciationCV:  ",CHAR(34),INDEX(Variables[Speciation],$A4534),CHAR(34),
", NoDataValue:  ",CHAR(34),INDEX(Variables[No Data Value],$A4534),CHAR(34),"}"))</f>
        <v>#REF!</v>
      </c>
    </row>
    <row r="4535" spans="1:17" x14ac:dyDescent="0.25">
      <c r="A4535">
        <v>4532</v>
      </c>
      <c r="D4535" t="e">
        <f>IF(INDEX(People[First Name],$A4535)="","",
CONCATENATE("  - &amp;PersonID",TEXT($A4535,"0000"),
" {","PersonFirstName:  ",CHAR(34),INDEX(People[First Name],$A4535),CHAR(34),
", PersonMiddleName:  ",CHAR(34),INDEX(People[Middle Name],$A4535),CHAR(34),
", PersonLastName:  ",CHAR(34),INDEX(People[Last Name],$A4535),CHAR(34),"}"))</f>
        <v>#REF!</v>
      </c>
      <c r="E4535" t="e">
        <f>IF(INDEX(Organizations[Organization Type '[CV']],$A4535)="","",
CONCATENATE("  - &amp;OrganizationID",TEXT($A4535,"0000"),
" {","OrganizationTypeCV:  ",CHAR(34),INDEX(Organizations[Organization Type '[CV']],$A4535),CHAR(34),
", OrganizationCode:  ",CHAR(34),INDEX(Organizations[Organization Code],$A4535),CHAR(34),
", OrganizationName:  ",CHAR(34),INDEX(Organizations[Organization Name],$A4535),CHAR(34),
", OrganizationDescription:  ",CHAR(34),INDEX(Organizations[Organization Description],$A4535),CHAR(34),
", OrganizationLink:  ",CHAR(34),INDEX(Organizations[Organization Link],$A4535),CHAR(34),"}"))</f>
        <v>#REF!</v>
      </c>
      <c r="F4535" t="e">
        <f>IF(INDEX(People[First Name],$A4535)="","",
CONCATENATE("  - &amp;AffiliationID",TEXT($A4535,"0000"),
" {PersonID: *PersonID",TEXT($A4535,"0000"),
", OrganizationID: *OrganizationID",TEXT(MATCH(INDEX(People[Organization Name],$A4535),Organizations[Organization Name],0),"0000"),
", IsPrimaryOrganizationContact: , AffiliationStartDate: , AffiliationEndDate: , PrimaryPhone: ",
", PrimaryEmail: ",CHAR(34),INDEX(People[Primary Email],$A4535),CHAR(34),
", PrimaryAddress: ",CHAR(34),INDEX(People[Primary Address],$A4535),CHAR(34),
", PersonLink: }"))</f>
        <v>#REF!</v>
      </c>
      <c r="H4535" t="e">
        <f>IF(COUNTA(CitationInformation)=0,"",IF(INDEX(AuthorList[Author Name],$A4535)="","",
CONCATENATE("  - &amp;AuthorListID",TEXT($A4535,"0000"),
"  {CitationID: *CitationID0001",
", PersonID: *PersonID",TEXT(MATCH(INDEX(AuthorList[Author Name],$A4535),People[Full Name],0),"0000"),
", AuthorOrder: ",INDEX(AuthorList[Author Number],$A4535),"}")))</f>
        <v>#REF!</v>
      </c>
      <c r="K4535" t="e">
        <f>IF(INDEX(SamplingFeatures[Feature Code],$A4535)="","",
CONCATENATE("  - &amp;SamplingFeatureID",TEXT($A4535,"0000"),
" {","SamplingFeatureUUID:  ",CHAR(34),INDEX(SamplingFeatures[Sampling Feature UUID],$A4535),CHAR(34),
", SamplingFeatureTypeCV:  ",CHAR(34),INDEX(SamplingFeatures[Sampling Feature Type],$A4535),CHAR(34),
", SamplingFeatureCode:  ",CHAR(34),INDEX(SamplingFeatures[Feature Code],$A4535),CHAR(34),
", SamplingFeatureName:  ",CHAR(34),INDEX(SamplingFeatures[Feature Name],$A4535),CHAR(34),
", SamplingFeatureDescription:  ",CHAR(34),INDEX(SamplingFeatures[Feature Description],$A4535),CHAR(34),
", SamplingFeatureGeotypeCV:  ",CHAR(34),INDEX(SamplingFeatures[Feature Geo Type],$A4535),CHAR(34),
", FeatureGeometry:  ",CHAR(34),INDEX(SamplingFeatures[Feature Geometry],$A4535),CHAR(34),
", Elevation_m:  ",CHAR(34),INDEX(SamplingFeatures[Elevation_m],$A4535),CHAR(34),
", ElevationDatumCV:  ",CHAR(34),ElevationDatum,CHAR(34),"}"))</f>
        <v>#REF!</v>
      </c>
      <c r="L4535" t="e">
        <f>IF(INDEX(SamplingFeatures[Sampling Feature Type],$A4535)&lt;&gt;"Site","",
CONCATENATE("  - &amp;SiteID",TEXT(SUMPRODUCT(--($L$3:$L4534&lt;&gt;"")),"0000"),
" {","SamplingFeatureID:  *SamplingFeatureID",TEXT($A4535,"0000"),
", SiteTypeCV:  ",CHAR(34),INDEX(Sites[Site Type],$A4535),CHAR(34),
", Latitude:  ",INDEX(Sites[Latitude],$A4535),
", Longitude:  ",INDEX(Sites[Longitude],$A4535),
", SRSName:  ",CHAR(34),LatLonDatum,CHAR(34),"}"))</f>
        <v>#REF!</v>
      </c>
      <c r="M4535" t="e">
        <f>IF(INDEX(SamplingFeatures[Sampling Feature Type],$A4535)&lt;&gt;"Specimen","",
CONCATENATE("  - &amp;SpecimenID",TEXT(SUMPRODUCT(--($M$3:$M4534&lt;&gt;"")),"0000"),
" {","SamplingFeatureID:  *SamplingFeatureID",TEXT($A4535,"0000"),
", SpecimenTypeCV:  ",CHAR(34),INDEX(Specimens[Specimen Type],$A4535),CHAR(34),
", SpecimenMediumCV:  ",INDEX(Specimens[Specimen Medium],$A4535),
", IsFieldSpecimen:  ",CHAR(34),INDEX(Specimens[Is Field Specimen?],$A4535),CHAR(34),"}"))</f>
        <v>#REF!</v>
      </c>
      <c r="N4535" t="e">
        <f>IF(COUNTA(SpatialOffsets[])=0,"", IF(INDEX(SpatialOffsets[Spatial Offset Type],$A4535)="","",
CONCATENATE("  - &amp;SpatialOffsetID",TEXT($A4535,"0000"),
" {","SpatialOffsetTypeCV:  ",CHAR(34),INDEX(SpatialOffsets[Spatial Offset Type],$A4535),CHAR(34),
", Offset1Value:  ",INDEX(SpatialOffsets[Offset 1 Value],$A4535),
", Offset1UnitID:  ",CHAR(34),INDEX(SpatialOffsets[Offset 1 Unit],$A4535),CHAR(34),
", Offset2Value:  ",INDEX(SpatialOffsets[Offset 2 Value],$A4535),
", Offset2UnitID:  ",CHAR(34),INDEX(SpatialOffsets[Offset 2 Unit],$A4535),CHAR(34),
", Offset3Value:  ",INDEX(SpatialOffsets[Offset 3 Value],$A4535),
", Offset3UnitID:  ",CHAR(34),INDEX(SpatialOffsets[Offset 3 Unit],$A4535),CHAR(34),,"}")))</f>
        <v>#REF!</v>
      </c>
      <c r="O4535" t="e">
        <f>IF(COUNTA(RelatedFeatures[])=0,"", IF(INDEX(RelatedFeatures[First Sampling Feature Code],$A4535)="","",
CONCATENATE("  - &amp;RelationID",TEXT($A4535,"0000"),
" {","SamplingFeatureID:  *SamplingFeatureID",TEXT(MATCH(INDEX(RelatedFeatures[First Sampling Feature Code],$A4535),SamplingFeatures[Feature Code],0),"0000"),
", RelationshipTypeCV:  ",CHAR(34),INDEX(RelatedFeatures[Relationship Type],$A4535),CHAR(34),
", RelatedFeatureID: *SamplingFeatureID",TEXT(MATCH(INDEX(RelatedFeatures[Second Sampling Feature Code],$A4535),SamplingFeatures[Feature Code],0),"0000"),
", SpatialOffsetID:  ",IF(INDEX(RelatedFeatures[Offset Number],$A4535)="","",CONCATENATE("*SpatialOffsetID",TEXT(INDEX(RelatedFeatures[Offset Number],$A4535),"0000"))),"}")))</f>
        <v>#REF!</v>
      </c>
      <c r="P4535" t="e">
        <f>IF(INDEX(Methods[Method Type],$A4535)="","",
CONCATENATE("  - &amp;MethodID",TEXT($A4535,"0000"),
" {","MethodTypeCV:  ",CHAR(34),INDEX(Methods[Method Type],$A4535),CHAR(34),
", MethodCode:  ",CHAR(34),INDEX(Methods[Method Code],$A4535),CHAR(34),
", MethodName:  ",CHAR(34),INDEX(Methods[Method Name],$A4535),CHAR(34),
", MethodDescription:  ",CHAR(34),INDEX(Methods[Method Description],$A4535),CHAR(34),
", MethodLink:  ",CHAR(34),INDEX(Methods[Method Link],$A4535),CHAR(34),
", OrganizationID: *OrganizationID",TEXT(MATCH(INDEX(Methods[Organization Name],$A4535),Organizations[Organization Name],0),"0000"),"}"))</f>
        <v>#REF!</v>
      </c>
      <c r="Q4535" t="e">
        <f>IF(INDEX(Variables[Variable Type],$A4535)="","",
CONCATENATE("  - &amp;VariableID",TEXT($A4535,"0000"),
" {","VariableTypeCV:  ",CHAR(34),INDEX(Variables[Variable Type],$A4535),CHAR(34),
", VariableCode:  ",CHAR(34),INDEX(Variables[Variable Code],$A4535),CHAR(34),
", VariableNameCV:  ",CHAR(34),INDEX(Variables[Variable Name],$A4535),CHAR(34),
", VariableDefinition:  ",CHAR(34),INDEX(Variables[Variable Definition],$A4535),CHAR(34),
", SpecciationCV:  ",CHAR(34),INDEX(Variables[Speciation],$A4535),CHAR(34),
", NoDataValue:  ",CHAR(34),INDEX(Variables[No Data Value],$A4535),CHAR(34),"}"))</f>
        <v>#REF!</v>
      </c>
    </row>
    <row r="4536" spans="1:17" x14ac:dyDescent="0.25">
      <c r="A4536">
        <v>4533</v>
      </c>
      <c r="D4536" t="e">
        <f>IF(INDEX(People[First Name],$A4536)="","",
CONCATENATE("  - &amp;PersonID",TEXT($A4536,"0000"),
" {","PersonFirstName:  ",CHAR(34),INDEX(People[First Name],$A4536),CHAR(34),
", PersonMiddleName:  ",CHAR(34),INDEX(People[Middle Name],$A4536),CHAR(34),
", PersonLastName:  ",CHAR(34),INDEX(People[Last Name],$A4536),CHAR(34),"}"))</f>
        <v>#REF!</v>
      </c>
      <c r="E4536" t="e">
        <f>IF(INDEX(Organizations[Organization Type '[CV']],$A4536)="","",
CONCATENATE("  - &amp;OrganizationID",TEXT($A4536,"0000"),
" {","OrganizationTypeCV:  ",CHAR(34),INDEX(Organizations[Organization Type '[CV']],$A4536),CHAR(34),
", OrganizationCode:  ",CHAR(34),INDEX(Organizations[Organization Code],$A4536),CHAR(34),
", OrganizationName:  ",CHAR(34),INDEX(Organizations[Organization Name],$A4536),CHAR(34),
", OrganizationDescription:  ",CHAR(34),INDEX(Organizations[Organization Description],$A4536),CHAR(34),
", OrganizationLink:  ",CHAR(34),INDEX(Organizations[Organization Link],$A4536),CHAR(34),"}"))</f>
        <v>#REF!</v>
      </c>
      <c r="F4536" t="e">
        <f>IF(INDEX(People[First Name],$A4536)="","",
CONCATENATE("  - &amp;AffiliationID",TEXT($A4536,"0000"),
" {PersonID: *PersonID",TEXT($A4536,"0000"),
", OrganizationID: *OrganizationID",TEXT(MATCH(INDEX(People[Organization Name],$A4536),Organizations[Organization Name],0),"0000"),
", IsPrimaryOrganizationContact: , AffiliationStartDate: , AffiliationEndDate: , PrimaryPhone: ",
", PrimaryEmail: ",CHAR(34),INDEX(People[Primary Email],$A4536),CHAR(34),
", PrimaryAddress: ",CHAR(34),INDEX(People[Primary Address],$A4536),CHAR(34),
", PersonLink: }"))</f>
        <v>#REF!</v>
      </c>
      <c r="H4536" t="e">
        <f>IF(COUNTA(CitationInformation)=0,"",IF(INDEX(AuthorList[Author Name],$A4536)="","",
CONCATENATE("  - &amp;AuthorListID",TEXT($A4536,"0000"),
"  {CitationID: *CitationID0001",
", PersonID: *PersonID",TEXT(MATCH(INDEX(AuthorList[Author Name],$A4536),People[Full Name],0),"0000"),
", AuthorOrder: ",INDEX(AuthorList[Author Number],$A4536),"}")))</f>
        <v>#REF!</v>
      </c>
      <c r="K4536" t="e">
        <f>IF(INDEX(SamplingFeatures[Feature Code],$A4536)="","",
CONCATENATE("  - &amp;SamplingFeatureID",TEXT($A4536,"0000"),
" {","SamplingFeatureUUID:  ",CHAR(34),INDEX(SamplingFeatures[Sampling Feature UUID],$A4536),CHAR(34),
", SamplingFeatureTypeCV:  ",CHAR(34),INDEX(SamplingFeatures[Sampling Feature Type],$A4536),CHAR(34),
", SamplingFeatureCode:  ",CHAR(34),INDEX(SamplingFeatures[Feature Code],$A4536),CHAR(34),
", SamplingFeatureName:  ",CHAR(34),INDEX(SamplingFeatures[Feature Name],$A4536),CHAR(34),
", SamplingFeatureDescription:  ",CHAR(34),INDEX(SamplingFeatures[Feature Description],$A4536),CHAR(34),
", SamplingFeatureGeotypeCV:  ",CHAR(34),INDEX(SamplingFeatures[Feature Geo Type],$A4536),CHAR(34),
", FeatureGeometry:  ",CHAR(34),INDEX(SamplingFeatures[Feature Geometry],$A4536),CHAR(34),
", Elevation_m:  ",CHAR(34),INDEX(SamplingFeatures[Elevation_m],$A4536),CHAR(34),
", ElevationDatumCV:  ",CHAR(34),ElevationDatum,CHAR(34),"}"))</f>
        <v>#REF!</v>
      </c>
      <c r="L4536" t="e">
        <f>IF(INDEX(SamplingFeatures[Sampling Feature Type],$A4536)&lt;&gt;"Site","",
CONCATENATE("  - &amp;SiteID",TEXT(SUMPRODUCT(--($L$3:$L4535&lt;&gt;"")),"0000"),
" {","SamplingFeatureID:  *SamplingFeatureID",TEXT($A4536,"0000"),
", SiteTypeCV:  ",CHAR(34),INDEX(Sites[Site Type],$A4536),CHAR(34),
", Latitude:  ",INDEX(Sites[Latitude],$A4536),
", Longitude:  ",INDEX(Sites[Longitude],$A4536),
", SRSName:  ",CHAR(34),LatLonDatum,CHAR(34),"}"))</f>
        <v>#REF!</v>
      </c>
      <c r="M4536" t="e">
        <f>IF(INDEX(SamplingFeatures[Sampling Feature Type],$A4536)&lt;&gt;"Specimen","",
CONCATENATE("  - &amp;SpecimenID",TEXT(SUMPRODUCT(--($M$3:$M4535&lt;&gt;"")),"0000"),
" {","SamplingFeatureID:  *SamplingFeatureID",TEXT($A4536,"0000"),
", SpecimenTypeCV:  ",CHAR(34),INDEX(Specimens[Specimen Type],$A4536),CHAR(34),
", SpecimenMediumCV:  ",INDEX(Specimens[Specimen Medium],$A4536),
", IsFieldSpecimen:  ",CHAR(34),INDEX(Specimens[Is Field Specimen?],$A4536),CHAR(34),"}"))</f>
        <v>#REF!</v>
      </c>
      <c r="N4536" t="e">
        <f>IF(COUNTA(SpatialOffsets[])=0,"", IF(INDEX(SpatialOffsets[Spatial Offset Type],$A4536)="","",
CONCATENATE("  - &amp;SpatialOffsetID",TEXT($A4536,"0000"),
" {","SpatialOffsetTypeCV:  ",CHAR(34),INDEX(SpatialOffsets[Spatial Offset Type],$A4536),CHAR(34),
", Offset1Value:  ",INDEX(SpatialOffsets[Offset 1 Value],$A4536),
", Offset1UnitID:  ",CHAR(34),INDEX(SpatialOffsets[Offset 1 Unit],$A4536),CHAR(34),
", Offset2Value:  ",INDEX(SpatialOffsets[Offset 2 Value],$A4536),
", Offset2UnitID:  ",CHAR(34),INDEX(SpatialOffsets[Offset 2 Unit],$A4536),CHAR(34),
", Offset3Value:  ",INDEX(SpatialOffsets[Offset 3 Value],$A4536),
", Offset3UnitID:  ",CHAR(34),INDEX(SpatialOffsets[Offset 3 Unit],$A4536),CHAR(34),,"}")))</f>
        <v>#REF!</v>
      </c>
      <c r="O4536" t="e">
        <f>IF(COUNTA(RelatedFeatures[])=0,"", IF(INDEX(RelatedFeatures[First Sampling Feature Code],$A4536)="","",
CONCATENATE("  - &amp;RelationID",TEXT($A4536,"0000"),
" {","SamplingFeatureID:  *SamplingFeatureID",TEXT(MATCH(INDEX(RelatedFeatures[First Sampling Feature Code],$A4536),SamplingFeatures[Feature Code],0),"0000"),
", RelationshipTypeCV:  ",CHAR(34),INDEX(RelatedFeatures[Relationship Type],$A4536),CHAR(34),
", RelatedFeatureID: *SamplingFeatureID",TEXT(MATCH(INDEX(RelatedFeatures[Second Sampling Feature Code],$A4536),SamplingFeatures[Feature Code],0),"0000"),
", SpatialOffsetID:  ",IF(INDEX(RelatedFeatures[Offset Number],$A4536)="","",CONCATENATE("*SpatialOffsetID",TEXT(INDEX(RelatedFeatures[Offset Number],$A4536),"0000"))),"}")))</f>
        <v>#REF!</v>
      </c>
      <c r="P4536" t="e">
        <f>IF(INDEX(Methods[Method Type],$A4536)="","",
CONCATENATE("  - &amp;MethodID",TEXT($A4536,"0000"),
" {","MethodTypeCV:  ",CHAR(34),INDEX(Methods[Method Type],$A4536),CHAR(34),
", MethodCode:  ",CHAR(34),INDEX(Methods[Method Code],$A4536),CHAR(34),
", MethodName:  ",CHAR(34),INDEX(Methods[Method Name],$A4536),CHAR(34),
", MethodDescription:  ",CHAR(34),INDEX(Methods[Method Description],$A4536),CHAR(34),
", MethodLink:  ",CHAR(34),INDEX(Methods[Method Link],$A4536),CHAR(34),
", OrganizationID: *OrganizationID",TEXT(MATCH(INDEX(Methods[Organization Name],$A4536),Organizations[Organization Name],0),"0000"),"}"))</f>
        <v>#REF!</v>
      </c>
      <c r="Q4536" t="e">
        <f>IF(INDEX(Variables[Variable Type],$A4536)="","",
CONCATENATE("  - &amp;VariableID",TEXT($A4536,"0000"),
" {","VariableTypeCV:  ",CHAR(34),INDEX(Variables[Variable Type],$A4536),CHAR(34),
", VariableCode:  ",CHAR(34),INDEX(Variables[Variable Code],$A4536),CHAR(34),
", VariableNameCV:  ",CHAR(34),INDEX(Variables[Variable Name],$A4536),CHAR(34),
", VariableDefinition:  ",CHAR(34),INDEX(Variables[Variable Definition],$A4536),CHAR(34),
", SpecciationCV:  ",CHAR(34),INDEX(Variables[Speciation],$A4536),CHAR(34),
", NoDataValue:  ",CHAR(34),INDEX(Variables[No Data Value],$A4536),CHAR(34),"}"))</f>
        <v>#REF!</v>
      </c>
    </row>
    <row r="4537" spans="1:17" x14ac:dyDescent="0.25">
      <c r="A4537">
        <v>4534</v>
      </c>
      <c r="D4537" t="e">
        <f>IF(INDEX(People[First Name],$A4537)="","",
CONCATENATE("  - &amp;PersonID",TEXT($A4537,"0000"),
" {","PersonFirstName:  ",CHAR(34),INDEX(People[First Name],$A4537),CHAR(34),
", PersonMiddleName:  ",CHAR(34),INDEX(People[Middle Name],$A4537),CHAR(34),
", PersonLastName:  ",CHAR(34),INDEX(People[Last Name],$A4537),CHAR(34),"}"))</f>
        <v>#REF!</v>
      </c>
      <c r="E4537" t="e">
        <f>IF(INDEX(Organizations[Organization Type '[CV']],$A4537)="","",
CONCATENATE("  - &amp;OrganizationID",TEXT($A4537,"0000"),
" {","OrganizationTypeCV:  ",CHAR(34),INDEX(Organizations[Organization Type '[CV']],$A4537),CHAR(34),
", OrganizationCode:  ",CHAR(34),INDEX(Organizations[Organization Code],$A4537),CHAR(34),
", OrganizationName:  ",CHAR(34),INDEX(Organizations[Organization Name],$A4537),CHAR(34),
", OrganizationDescription:  ",CHAR(34),INDEX(Organizations[Organization Description],$A4537),CHAR(34),
", OrganizationLink:  ",CHAR(34),INDEX(Organizations[Organization Link],$A4537),CHAR(34),"}"))</f>
        <v>#REF!</v>
      </c>
      <c r="F4537" t="e">
        <f>IF(INDEX(People[First Name],$A4537)="","",
CONCATENATE("  - &amp;AffiliationID",TEXT($A4537,"0000"),
" {PersonID: *PersonID",TEXT($A4537,"0000"),
", OrganizationID: *OrganizationID",TEXT(MATCH(INDEX(People[Organization Name],$A4537),Organizations[Organization Name],0),"0000"),
", IsPrimaryOrganizationContact: , AffiliationStartDate: , AffiliationEndDate: , PrimaryPhone: ",
", PrimaryEmail: ",CHAR(34),INDEX(People[Primary Email],$A4537),CHAR(34),
", PrimaryAddress: ",CHAR(34),INDEX(People[Primary Address],$A4537),CHAR(34),
", PersonLink: }"))</f>
        <v>#REF!</v>
      </c>
      <c r="H4537" t="e">
        <f>IF(COUNTA(CitationInformation)=0,"",IF(INDEX(AuthorList[Author Name],$A4537)="","",
CONCATENATE("  - &amp;AuthorListID",TEXT($A4537,"0000"),
"  {CitationID: *CitationID0001",
", PersonID: *PersonID",TEXT(MATCH(INDEX(AuthorList[Author Name],$A4537),People[Full Name],0),"0000"),
", AuthorOrder: ",INDEX(AuthorList[Author Number],$A4537),"}")))</f>
        <v>#REF!</v>
      </c>
      <c r="K4537" t="e">
        <f>IF(INDEX(SamplingFeatures[Feature Code],$A4537)="","",
CONCATENATE("  - &amp;SamplingFeatureID",TEXT($A4537,"0000"),
" {","SamplingFeatureUUID:  ",CHAR(34),INDEX(SamplingFeatures[Sampling Feature UUID],$A4537),CHAR(34),
", SamplingFeatureTypeCV:  ",CHAR(34),INDEX(SamplingFeatures[Sampling Feature Type],$A4537),CHAR(34),
", SamplingFeatureCode:  ",CHAR(34),INDEX(SamplingFeatures[Feature Code],$A4537),CHAR(34),
", SamplingFeatureName:  ",CHAR(34),INDEX(SamplingFeatures[Feature Name],$A4537),CHAR(34),
", SamplingFeatureDescription:  ",CHAR(34),INDEX(SamplingFeatures[Feature Description],$A4537),CHAR(34),
", SamplingFeatureGeotypeCV:  ",CHAR(34),INDEX(SamplingFeatures[Feature Geo Type],$A4537),CHAR(34),
", FeatureGeometry:  ",CHAR(34),INDEX(SamplingFeatures[Feature Geometry],$A4537),CHAR(34),
", Elevation_m:  ",CHAR(34),INDEX(SamplingFeatures[Elevation_m],$A4537),CHAR(34),
", ElevationDatumCV:  ",CHAR(34),ElevationDatum,CHAR(34),"}"))</f>
        <v>#REF!</v>
      </c>
      <c r="L4537" t="e">
        <f>IF(INDEX(SamplingFeatures[Sampling Feature Type],$A4537)&lt;&gt;"Site","",
CONCATENATE("  - &amp;SiteID",TEXT(SUMPRODUCT(--($L$3:$L4536&lt;&gt;"")),"0000"),
" {","SamplingFeatureID:  *SamplingFeatureID",TEXT($A4537,"0000"),
", SiteTypeCV:  ",CHAR(34),INDEX(Sites[Site Type],$A4537),CHAR(34),
", Latitude:  ",INDEX(Sites[Latitude],$A4537),
", Longitude:  ",INDEX(Sites[Longitude],$A4537),
", SRSName:  ",CHAR(34),LatLonDatum,CHAR(34),"}"))</f>
        <v>#REF!</v>
      </c>
      <c r="M4537" t="e">
        <f>IF(INDEX(SamplingFeatures[Sampling Feature Type],$A4537)&lt;&gt;"Specimen","",
CONCATENATE("  - &amp;SpecimenID",TEXT(SUMPRODUCT(--($M$3:$M4536&lt;&gt;"")),"0000"),
" {","SamplingFeatureID:  *SamplingFeatureID",TEXT($A4537,"0000"),
", SpecimenTypeCV:  ",CHAR(34),INDEX(Specimens[Specimen Type],$A4537),CHAR(34),
", SpecimenMediumCV:  ",INDEX(Specimens[Specimen Medium],$A4537),
", IsFieldSpecimen:  ",CHAR(34),INDEX(Specimens[Is Field Specimen?],$A4537),CHAR(34),"}"))</f>
        <v>#REF!</v>
      </c>
      <c r="N4537" t="e">
        <f>IF(COUNTA(SpatialOffsets[])=0,"", IF(INDEX(SpatialOffsets[Spatial Offset Type],$A4537)="","",
CONCATENATE("  - &amp;SpatialOffsetID",TEXT($A4537,"0000"),
" {","SpatialOffsetTypeCV:  ",CHAR(34),INDEX(SpatialOffsets[Spatial Offset Type],$A4537),CHAR(34),
", Offset1Value:  ",INDEX(SpatialOffsets[Offset 1 Value],$A4537),
", Offset1UnitID:  ",CHAR(34),INDEX(SpatialOffsets[Offset 1 Unit],$A4537),CHAR(34),
", Offset2Value:  ",INDEX(SpatialOffsets[Offset 2 Value],$A4537),
", Offset2UnitID:  ",CHAR(34),INDEX(SpatialOffsets[Offset 2 Unit],$A4537),CHAR(34),
", Offset3Value:  ",INDEX(SpatialOffsets[Offset 3 Value],$A4537),
", Offset3UnitID:  ",CHAR(34),INDEX(SpatialOffsets[Offset 3 Unit],$A4537),CHAR(34),,"}")))</f>
        <v>#REF!</v>
      </c>
      <c r="O4537" t="e">
        <f>IF(COUNTA(RelatedFeatures[])=0,"", IF(INDEX(RelatedFeatures[First Sampling Feature Code],$A4537)="","",
CONCATENATE("  - &amp;RelationID",TEXT($A4537,"0000"),
" {","SamplingFeatureID:  *SamplingFeatureID",TEXT(MATCH(INDEX(RelatedFeatures[First Sampling Feature Code],$A4537),SamplingFeatures[Feature Code],0),"0000"),
", RelationshipTypeCV:  ",CHAR(34),INDEX(RelatedFeatures[Relationship Type],$A4537),CHAR(34),
", RelatedFeatureID: *SamplingFeatureID",TEXT(MATCH(INDEX(RelatedFeatures[Second Sampling Feature Code],$A4537),SamplingFeatures[Feature Code],0),"0000"),
", SpatialOffsetID:  ",IF(INDEX(RelatedFeatures[Offset Number],$A4537)="","",CONCATENATE("*SpatialOffsetID",TEXT(INDEX(RelatedFeatures[Offset Number],$A4537),"0000"))),"}")))</f>
        <v>#REF!</v>
      </c>
      <c r="P4537" t="e">
        <f>IF(INDEX(Methods[Method Type],$A4537)="","",
CONCATENATE("  - &amp;MethodID",TEXT($A4537,"0000"),
" {","MethodTypeCV:  ",CHAR(34),INDEX(Methods[Method Type],$A4537),CHAR(34),
", MethodCode:  ",CHAR(34),INDEX(Methods[Method Code],$A4537),CHAR(34),
", MethodName:  ",CHAR(34),INDEX(Methods[Method Name],$A4537),CHAR(34),
", MethodDescription:  ",CHAR(34),INDEX(Methods[Method Description],$A4537),CHAR(34),
", MethodLink:  ",CHAR(34),INDEX(Methods[Method Link],$A4537),CHAR(34),
", OrganizationID: *OrganizationID",TEXT(MATCH(INDEX(Methods[Organization Name],$A4537),Organizations[Organization Name],0),"0000"),"}"))</f>
        <v>#REF!</v>
      </c>
      <c r="Q4537" t="e">
        <f>IF(INDEX(Variables[Variable Type],$A4537)="","",
CONCATENATE("  - &amp;VariableID",TEXT($A4537,"0000"),
" {","VariableTypeCV:  ",CHAR(34),INDEX(Variables[Variable Type],$A4537),CHAR(34),
", VariableCode:  ",CHAR(34),INDEX(Variables[Variable Code],$A4537),CHAR(34),
", VariableNameCV:  ",CHAR(34),INDEX(Variables[Variable Name],$A4537),CHAR(34),
", VariableDefinition:  ",CHAR(34),INDEX(Variables[Variable Definition],$A4537),CHAR(34),
", SpecciationCV:  ",CHAR(34),INDEX(Variables[Speciation],$A4537),CHAR(34),
", NoDataValue:  ",CHAR(34),INDEX(Variables[No Data Value],$A4537),CHAR(34),"}"))</f>
        <v>#REF!</v>
      </c>
    </row>
    <row r="4538" spans="1:17" x14ac:dyDescent="0.25">
      <c r="A4538">
        <v>4535</v>
      </c>
      <c r="D4538" t="e">
        <f>IF(INDEX(People[First Name],$A4538)="","",
CONCATENATE("  - &amp;PersonID",TEXT($A4538,"0000"),
" {","PersonFirstName:  ",CHAR(34),INDEX(People[First Name],$A4538),CHAR(34),
", PersonMiddleName:  ",CHAR(34),INDEX(People[Middle Name],$A4538),CHAR(34),
", PersonLastName:  ",CHAR(34),INDEX(People[Last Name],$A4538),CHAR(34),"}"))</f>
        <v>#REF!</v>
      </c>
      <c r="E4538" t="e">
        <f>IF(INDEX(Organizations[Organization Type '[CV']],$A4538)="","",
CONCATENATE("  - &amp;OrganizationID",TEXT($A4538,"0000"),
" {","OrganizationTypeCV:  ",CHAR(34),INDEX(Organizations[Organization Type '[CV']],$A4538),CHAR(34),
", OrganizationCode:  ",CHAR(34),INDEX(Organizations[Organization Code],$A4538),CHAR(34),
", OrganizationName:  ",CHAR(34),INDEX(Organizations[Organization Name],$A4538),CHAR(34),
", OrganizationDescription:  ",CHAR(34),INDEX(Organizations[Organization Description],$A4538),CHAR(34),
", OrganizationLink:  ",CHAR(34),INDEX(Organizations[Organization Link],$A4538),CHAR(34),"}"))</f>
        <v>#REF!</v>
      </c>
      <c r="F4538" t="e">
        <f>IF(INDEX(People[First Name],$A4538)="","",
CONCATENATE("  - &amp;AffiliationID",TEXT($A4538,"0000"),
" {PersonID: *PersonID",TEXT($A4538,"0000"),
", OrganizationID: *OrganizationID",TEXT(MATCH(INDEX(People[Organization Name],$A4538),Organizations[Organization Name],0),"0000"),
", IsPrimaryOrganizationContact: , AffiliationStartDate: , AffiliationEndDate: , PrimaryPhone: ",
", PrimaryEmail: ",CHAR(34),INDEX(People[Primary Email],$A4538),CHAR(34),
", PrimaryAddress: ",CHAR(34),INDEX(People[Primary Address],$A4538),CHAR(34),
", PersonLink: }"))</f>
        <v>#REF!</v>
      </c>
      <c r="H4538" t="e">
        <f>IF(COUNTA(CitationInformation)=0,"",IF(INDEX(AuthorList[Author Name],$A4538)="","",
CONCATENATE("  - &amp;AuthorListID",TEXT($A4538,"0000"),
"  {CitationID: *CitationID0001",
", PersonID: *PersonID",TEXT(MATCH(INDEX(AuthorList[Author Name],$A4538),People[Full Name],0),"0000"),
", AuthorOrder: ",INDEX(AuthorList[Author Number],$A4538),"}")))</f>
        <v>#REF!</v>
      </c>
      <c r="K4538" t="e">
        <f>IF(INDEX(SamplingFeatures[Feature Code],$A4538)="","",
CONCATENATE("  - &amp;SamplingFeatureID",TEXT($A4538,"0000"),
" {","SamplingFeatureUUID:  ",CHAR(34),INDEX(SamplingFeatures[Sampling Feature UUID],$A4538),CHAR(34),
", SamplingFeatureTypeCV:  ",CHAR(34),INDEX(SamplingFeatures[Sampling Feature Type],$A4538),CHAR(34),
", SamplingFeatureCode:  ",CHAR(34),INDEX(SamplingFeatures[Feature Code],$A4538),CHAR(34),
", SamplingFeatureName:  ",CHAR(34),INDEX(SamplingFeatures[Feature Name],$A4538),CHAR(34),
", SamplingFeatureDescription:  ",CHAR(34),INDEX(SamplingFeatures[Feature Description],$A4538),CHAR(34),
", SamplingFeatureGeotypeCV:  ",CHAR(34),INDEX(SamplingFeatures[Feature Geo Type],$A4538),CHAR(34),
", FeatureGeometry:  ",CHAR(34),INDEX(SamplingFeatures[Feature Geometry],$A4538),CHAR(34),
", Elevation_m:  ",CHAR(34),INDEX(SamplingFeatures[Elevation_m],$A4538),CHAR(34),
", ElevationDatumCV:  ",CHAR(34),ElevationDatum,CHAR(34),"}"))</f>
        <v>#REF!</v>
      </c>
      <c r="L4538" t="e">
        <f>IF(INDEX(SamplingFeatures[Sampling Feature Type],$A4538)&lt;&gt;"Site","",
CONCATENATE("  - &amp;SiteID",TEXT(SUMPRODUCT(--($L$3:$L4537&lt;&gt;"")),"0000"),
" {","SamplingFeatureID:  *SamplingFeatureID",TEXT($A4538,"0000"),
", SiteTypeCV:  ",CHAR(34),INDEX(Sites[Site Type],$A4538),CHAR(34),
", Latitude:  ",INDEX(Sites[Latitude],$A4538),
", Longitude:  ",INDEX(Sites[Longitude],$A4538),
", SRSName:  ",CHAR(34),LatLonDatum,CHAR(34),"}"))</f>
        <v>#REF!</v>
      </c>
      <c r="M4538" t="e">
        <f>IF(INDEX(SamplingFeatures[Sampling Feature Type],$A4538)&lt;&gt;"Specimen","",
CONCATENATE("  - &amp;SpecimenID",TEXT(SUMPRODUCT(--($M$3:$M4537&lt;&gt;"")),"0000"),
" {","SamplingFeatureID:  *SamplingFeatureID",TEXT($A4538,"0000"),
", SpecimenTypeCV:  ",CHAR(34),INDEX(Specimens[Specimen Type],$A4538),CHAR(34),
", SpecimenMediumCV:  ",INDEX(Specimens[Specimen Medium],$A4538),
", IsFieldSpecimen:  ",CHAR(34),INDEX(Specimens[Is Field Specimen?],$A4538),CHAR(34),"}"))</f>
        <v>#REF!</v>
      </c>
      <c r="N4538" t="e">
        <f>IF(COUNTA(SpatialOffsets[])=0,"", IF(INDEX(SpatialOffsets[Spatial Offset Type],$A4538)="","",
CONCATENATE("  - &amp;SpatialOffsetID",TEXT($A4538,"0000"),
" {","SpatialOffsetTypeCV:  ",CHAR(34),INDEX(SpatialOffsets[Spatial Offset Type],$A4538),CHAR(34),
", Offset1Value:  ",INDEX(SpatialOffsets[Offset 1 Value],$A4538),
", Offset1UnitID:  ",CHAR(34),INDEX(SpatialOffsets[Offset 1 Unit],$A4538),CHAR(34),
", Offset2Value:  ",INDEX(SpatialOffsets[Offset 2 Value],$A4538),
", Offset2UnitID:  ",CHAR(34),INDEX(SpatialOffsets[Offset 2 Unit],$A4538),CHAR(34),
", Offset3Value:  ",INDEX(SpatialOffsets[Offset 3 Value],$A4538),
", Offset3UnitID:  ",CHAR(34),INDEX(SpatialOffsets[Offset 3 Unit],$A4538),CHAR(34),,"}")))</f>
        <v>#REF!</v>
      </c>
      <c r="O4538" t="e">
        <f>IF(COUNTA(RelatedFeatures[])=0,"", IF(INDEX(RelatedFeatures[First Sampling Feature Code],$A4538)="","",
CONCATENATE("  - &amp;RelationID",TEXT($A4538,"0000"),
" {","SamplingFeatureID:  *SamplingFeatureID",TEXT(MATCH(INDEX(RelatedFeatures[First Sampling Feature Code],$A4538),SamplingFeatures[Feature Code],0),"0000"),
", RelationshipTypeCV:  ",CHAR(34),INDEX(RelatedFeatures[Relationship Type],$A4538),CHAR(34),
", RelatedFeatureID: *SamplingFeatureID",TEXT(MATCH(INDEX(RelatedFeatures[Second Sampling Feature Code],$A4538),SamplingFeatures[Feature Code],0),"0000"),
", SpatialOffsetID:  ",IF(INDEX(RelatedFeatures[Offset Number],$A4538)="","",CONCATENATE("*SpatialOffsetID",TEXT(INDEX(RelatedFeatures[Offset Number],$A4538),"0000"))),"}")))</f>
        <v>#REF!</v>
      </c>
      <c r="P4538" t="e">
        <f>IF(INDEX(Methods[Method Type],$A4538)="","",
CONCATENATE("  - &amp;MethodID",TEXT($A4538,"0000"),
" {","MethodTypeCV:  ",CHAR(34),INDEX(Methods[Method Type],$A4538),CHAR(34),
", MethodCode:  ",CHAR(34),INDEX(Methods[Method Code],$A4538),CHAR(34),
", MethodName:  ",CHAR(34),INDEX(Methods[Method Name],$A4538),CHAR(34),
", MethodDescription:  ",CHAR(34),INDEX(Methods[Method Description],$A4538),CHAR(34),
", MethodLink:  ",CHAR(34),INDEX(Methods[Method Link],$A4538),CHAR(34),
", OrganizationID: *OrganizationID",TEXT(MATCH(INDEX(Methods[Organization Name],$A4538),Organizations[Organization Name],0),"0000"),"}"))</f>
        <v>#REF!</v>
      </c>
      <c r="Q4538" t="e">
        <f>IF(INDEX(Variables[Variable Type],$A4538)="","",
CONCATENATE("  - &amp;VariableID",TEXT($A4538,"0000"),
" {","VariableTypeCV:  ",CHAR(34),INDEX(Variables[Variable Type],$A4538),CHAR(34),
", VariableCode:  ",CHAR(34),INDEX(Variables[Variable Code],$A4538),CHAR(34),
", VariableNameCV:  ",CHAR(34),INDEX(Variables[Variable Name],$A4538),CHAR(34),
", VariableDefinition:  ",CHAR(34),INDEX(Variables[Variable Definition],$A4538),CHAR(34),
", SpecciationCV:  ",CHAR(34),INDEX(Variables[Speciation],$A4538),CHAR(34),
", NoDataValue:  ",CHAR(34),INDEX(Variables[No Data Value],$A4538),CHAR(34),"}"))</f>
        <v>#REF!</v>
      </c>
    </row>
    <row r="4539" spans="1:17" x14ac:dyDescent="0.25">
      <c r="A4539">
        <v>4536</v>
      </c>
      <c r="D4539" t="e">
        <f>IF(INDEX(People[First Name],$A4539)="","",
CONCATENATE("  - &amp;PersonID",TEXT($A4539,"0000"),
" {","PersonFirstName:  ",CHAR(34),INDEX(People[First Name],$A4539),CHAR(34),
", PersonMiddleName:  ",CHAR(34),INDEX(People[Middle Name],$A4539),CHAR(34),
", PersonLastName:  ",CHAR(34),INDEX(People[Last Name],$A4539),CHAR(34),"}"))</f>
        <v>#REF!</v>
      </c>
      <c r="E4539" t="e">
        <f>IF(INDEX(Organizations[Organization Type '[CV']],$A4539)="","",
CONCATENATE("  - &amp;OrganizationID",TEXT($A4539,"0000"),
" {","OrganizationTypeCV:  ",CHAR(34),INDEX(Organizations[Organization Type '[CV']],$A4539),CHAR(34),
", OrganizationCode:  ",CHAR(34),INDEX(Organizations[Organization Code],$A4539),CHAR(34),
", OrganizationName:  ",CHAR(34),INDEX(Organizations[Organization Name],$A4539),CHAR(34),
", OrganizationDescription:  ",CHAR(34),INDEX(Organizations[Organization Description],$A4539),CHAR(34),
", OrganizationLink:  ",CHAR(34),INDEX(Organizations[Organization Link],$A4539),CHAR(34),"}"))</f>
        <v>#REF!</v>
      </c>
      <c r="F4539" t="e">
        <f>IF(INDEX(People[First Name],$A4539)="","",
CONCATENATE("  - &amp;AffiliationID",TEXT($A4539,"0000"),
" {PersonID: *PersonID",TEXT($A4539,"0000"),
", OrganizationID: *OrganizationID",TEXT(MATCH(INDEX(People[Organization Name],$A4539),Organizations[Organization Name],0),"0000"),
", IsPrimaryOrganizationContact: , AffiliationStartDate: , AffiliationEndDate: , PrimaryPhone: ",
", PrimaryEmail: ",CHAR(34),INDEX(People[Primary Email],$A4539),CHAR(34),
", PrimaryAddress: ",CHAR(34),INDEX(People[Primary Address],$A4539),CHAR(34),
", PersonLink: }"))</f>
        <v>#REF!</v>
      </c>
      <c r="H4539" t="e">
        <f>IF(COUNTA(CitationInformation)=0,"",IF(INDEX(AuthorList[Author Name],$A4539)="","",
CONCATENATE("  - &amp;AuthorListID",TEXT($A4539,"0000"),
"  {CitationID: *CitationID0001",
", PersonID: *PersonID",TEXT(MATCH(INDEX(AuthorList[Author Name],$A4539),People[Full Name],0),"0000"),
", AuthorOrder: ",INDEX(AuthorList[Author Number],$A4539),"}")))</f>
        <v>#REF!</v>
      </c>
      <c r="K4539" t="e">
        <f>IF(INDEX(SamplingFeatures[Feature Code],$A4539)="","",
CONCATENATE("  - &amp;SamplingFeatureID",TEXT($A4539,"0000"),
" {","SamplingFeatureUUID:  ",CHAR(34),INDEX(SamplingFeatures[Sampling Feature UUID],$A4539),CHAR(34),
", SamplingFeatureTypeCV:  ",CHAR(34),INDEX(SamplingFeatures[Sampling Feature Type],$A4539),CHAR(34),
", SamplingFeatureCode:  ",CHAR(34),INDEX(SamplingFeatures[Feature Code],$A4539),CHAR(34),
", SamplingFeatureName:  ",CHAR(34),INDEX(SamplingFeatures[Feature Name],$A4539),CHAR(34),
", SamplingFeatureDescription:  ",CHAR(34),INDEX(SamplingFeatures[Feature Description],$A4539),CHAR(34),
", SamplingFeatureGeotypeCV:  ",CHAR(34),INDEX(SamplingFeatures[Feature Geo Type],$A4539),CHAR(34),
", FeatureGeometry:  ",CHAR(34),INDEX(SamplingFeatures[Feature Geometry],$A4539),CHAR(34),
", Elevation_m:  ",CHAR(34),INDEX(SamplingFeatures[Elevation_m],$A4539),CHAR(34),
", ElevationDatumCV:  ",CHAR(34),ElevationDatum,CHAR(34),"}"))</f>
        <v>#REF!</v>
      </c>
      <c r="L4539" t="e">
        <f>IF(INDEX(SamplingFeatures[Sampling Feature Type],$A4539)&lt;&gt;"Site","",
CONCATENATE("  - &amp;SiteID",TEXT(SUMPRODUCT(--($L$3:$L4538&lt;&gt;"")),"0000"),
" {","SamplingFeatureID:  *SamplingFeatureID",TEXT($A4539,"0000"),
", SiteTypeCV:  ",CHAR(34),INDEX(Sites[Site Type],$A4539),CHAR(34),
", Latitude:  ",INDEX(Sites[Latitude],$A4539),
", Longitude:  ",INDEX(Sites[Longitude],$A4539),
", SRSName:  ",CHAR(34),LatLonDatum,CHAR(34),"}"))</f>
        <v>#REF!</v>
      </c>
      <c r="M4539" t="e">
        <f>IF(INDEX(SamplingFeatures[Sampling Feature Type],$A4539)&lt;&gt;"Specimen","",
CONCATENATE("  - &amp;SpecimenID",TEXT(SUMPRODUCT(--($M$3:$M4538&lt;&gt;"")),"0000"),
" {","SamplingFeatureID:  *SamplingFeatureID",TEXT($A4539,"0000"),
", SpecimenTypeCV:  ",CHAR(34),INDEX(Specimens[Specimen Type],$A4539),CHAR(34),
", SpecimenMediumCV:  ",INDEX(Specimens[Specimen Medium],$A4539),
", IsFieldSpecimen:  ",CHAR(34),INDEX(Specimens[Is Field Specimen?],$A4539),CHAR(34),"}"))</f>
        <v>#REF!</v>
      </c>
      <c r="N4539" t="e">
        <f>IF(COUNTA(SpatialOffsets[])=0,"", IF(INDEX(SpatialOffsets[Spatial Offset Type],$A4539)="","",
CONCATENATE("  - &amp;SpatialOffsetID",TEXT($A4539,"0000"),
" {","SpatialOffsetTypeCV:  ",CHAR(34),INDEX(SpatialOffsets[Spatial Offset Type],$A4539),CHAR(34),
", Offset1Value:  ",INDEX(SpatialOffsets[Offset 1 Value],$A4539),
", Offset1UnitID:  ",CHAR(34),INDEX(SpatialOffsets[Offset 1 Unit],$A4539),CHAR(34),
", Offset2Value:  ",INDEX(SpatialOffsets[Offset 2 Value],$A4539),
", Offset2UnitID:  ",CHAR(34),INDEX(SpatialOffsets[Offset 2 Unit],$A4539),CHAR(34),
", Offset3Value:  ",INDEX(SpatialOffsets[Offset 3 Value],$A4539),
", Offset3UnitID:  ",CHAR(34),INDEX(SpatialOffsets[Offset 3 Unit],$A4539),CHAR(34),,"}")))</f>
        <v>#REF!</v>
      </c>
      <c r="O4539" t="e">
        <f>IF(COUNTA(RelatedFeatures[])=0,"", IF(INDEX(RelatedFeatures[First Sampling Feature Code],$A4539)="","",
CONCATENATE("  - &amp;RelationID",TEXT($A4539,"0000"),
" {","SamplingFeatureID:  *SamplingFeatureID",TEXT(MATCH(INDEX(RelatedFeatures[First Sampling Feature Code],$A4539),SamplingFeatures[Feature Code],0),"0000"),
", RelationshipTypeCV:  ",CHAR(34),INDEX(RelatedFeatures[Relationship Type],$A4539),CHAR(34),
", RelatedFeatureID: *SamplingFeatureID",TEXT(MATCH(INDEX(RelatedFeatures[Second Sampling Feature Code],$A4539),SamplingFeatures[Feature Code],0),"0000"),
", SpatialOffsetID:  ",IF(INDEX(RelatedFeatures[Offset Number],$A4539)="","",CONCATENATE("*SpatialOffsetID",TEXT(INDEX(RelatedFeatures[Offset Number],$A4539),"0000"))),"}")))</f>
        <v>#REF!</v>
      </c>
      <c r="P4539" t="e">
        <f>IF(INDEX(Methods[Method Type],$A4539)="","",
CONCATENATE("  - &amp;MethodID",TEXT($A4539,"0000"),
" {","MethodTypeCV:  ",CHAR(34),INDEX(Methods[Method Type],$A4539),CHAR(34),
", MethodCode:  ",CHAR(34),INDEX(Methods[Method Code],$A4539),CHAR(34),
", MethodName:  ",CHAR(34),INDEX(Methods[Method Name],$A4539),CHAR(34),
", MethodDescription:  ",CHAR(34),INDEX(Methods[Method Description],$A4539),CHAR(34),
", MethodLink:  ",CHAR(34),INDEX(Methods[Method Link],$A4539),CHAR(34),
", OrganizationID: *OrganizationID",TEXT(MATCH(INDEX(Methods[Organization Name],$A4539),Organizations[Organization Name],0),"0000"),"}"))</f>
        <v>#REF!</v>
      </c>
      <c r="Q4539" t="e">
        <f>IF(INDEX(Variables[Variable Type],$A4539)="","",
CONCATENATE("  - &amp;VariableID",TEXT($A4539,"0000"),
" {","VariableTypeCV:  ",CHAR(34),INDEX(Variables[Variable Type],$A4539),CHAR(34),
", VariableCode:  ",CHAR(34),INDEX(Variables[Variable Code],$A4539),CHAR(34),
", VariableNameCV:  ",CHAR(34),INDEX(Variables[Variable Name],$A4539),CHAR(34),
", VariableDefinition:  ",CHAR(34),INDEX(Variables[Variable Definition],$A4539),CHAR(34),
", SpecciationCV:  ",CHAR(34),INDEX(Variables[Speciation],$A4539),CHAR(34),
", NoDataValue:  ",CHAR(34),INDEX(Variables[No Data Value],$A4539),CHAR(34),"}"))</f>
        <v>#REF!</v>
      </c>
    </row>
    <row r="4540" spans="1:17" x14ac:dyDescent="0.25">
      <c r="A4540">
        <v>4537</v>
      </c>
      <c r="D4540" t="e">
        <f>IF(INDEX(People[First Name],$A4540)="","",
CONCATENATE("  - &amp;PersonID",TEXT($A4540,"0000"),
" {","PersonFirstName:  ",CHAR(34),INDEX(People[First Name],$A4540),CHAR(34),
", PersonMiddleName:  ",CHAR(34),INDEX(People[Middle Name],$A4540),CHAR(34),
", PersonLastName:  ",CHAR(34),INDEX(People[Last Name],$A4540),CHAR(34),"}"))</f>
        <v>#REF!</v>
      </c>
      <c r="E4540" t="e">
        <f>IF(INDEX(Organizations[Organization Type '[CV']],$A4540)="","",
CONCATENATE("  - &amp;OrganizationID",TEXT($A4540,"0000"),
" {","OrganizationTypeCV:  ",CHAR(34),INDEX(Organizations[Organization Type '[CV']],$A4540),CHAR(34),
", OrganizationCode:  ",CHAR(34),INDEX(Organizations[Organization Code],$A4540),CHAR(34),
", OrganizationName:  ",CHAR(34),INDEX(Organizations[Organization Name],$A4540),CHAR(34),
", OrganizationDescription:  ",CHAR(34),INDEX(Organizations[Organization Description],$A4540),CHAR(34),
", OrganizationLink:  ",CHAR(34),INDEX(Organizations[Organization Link],$A4540),CHAR(34),"}"))</f>
        <v>#REF!</v>
      </c>
      <c r="F4540" t="e">
        <f>IF(INDEX(People[First Name],$A4540)="","",
CONCATENATE("  - &amp;AffiliationID",TEXT($A4540,"0000"),
" {PersonID: *PersonID",TEXT($A4540,"0000"),
", OrganizationID: *OrganizationID",TEXT(MATCH(INDEX(People[Organization Name],$A4540),Organizations[Organization Name],0),"0000"),
", IsPrimaryOrganizationContact: , AffiliationStartDate: , AffiliationEndDate: , PrimaryPhone: ",
", PrimaryEmail: ",CHAR(34),INDEX(People[Primary Email],$A4540),CHAR(34),
", PrimaryAddress: ",CHAR(34),INDEX(People[Primary Address],$A4540),CHAR(34),
", PersonLink: }"))</f>
        <v>#REF!</v>
      </c>
      <c r="H4540" t="e">
        <f>IF(COUNTA(CitationInformation)=0,"",IF(INDEX(AuthorList[Author Name],$A4540)="","",
CONCATENATE("  - &amp;AuthorListID",TEXT($A4540,"0000"),
"  {CitationID: *CitationID0001",
", PersonID: *PersonID",TEXT(MATCH(INDEX(AuthorList[Author Name],$A4540),People[Full Name],0),"0000"),
", AuthorOrder: ",INDEX(AuthorList[Author Number],$A4540),"}")))</f>
        <v>#REF!</v>
      </c>
      <c r="K4540" t="e">
        <f>IF(INDEX(SamplingFeatures[Feature Code],$A4540)="","",
CONCATENATE("  - &amp;SamplingFeatureID",TEXT($A4540,"0000"),
" {","SamplingFeatureUUID:  ",CHAR(34),INDEX(SamplingFeatures[Sampling Feature UUID],$A4540),CHAR(34),
", SamplingFeatureTypeCV:  ",CHAR(34),INDEX(SamplingFeatures[Sampling Feature Type],$A4540),CHAR(34),
", SamplingFeatureCode:  ",CHAR(34),INDEX(SamplingFeatures[Feature Code],$A4540),CHAR(34),
", SamplingFeatureName:  ",CHAR(34),INDEX(SamplingFeatures[Feature Name],$A4540),CHAR(34),
", SamplingFeatureDescription:  ",CHAR(34),INDEX(SamplingFeatures[Feature Description],$A4540),CHAR(34),
", SamplingFeatureGeotypeCV:  ",CHAR(34),INDEX(SamplingFeatures[Feature Geo Type],$A4540),CHAR(34),
", FeatureGeometry:  ",CHAR(34),INDEX(SamplingFeatures[Feature Geometry],$A4540),CHAR(34),
", Elevation_m:  ",CHAR(34),INDEX(SamplingFeatures[Elevation_m],$A4540),CHAR(34),
", ElevationDatumCV:  ",CHAR(34),ElevationDatum,CHAR(34),"}"))</f>
        <v>#REF!</v>
      </c>
      <c r="L4540" t="e">
        <f>IF(INDEX(SamplingFeatures[Sampling Feature Type],$A4540)&lt;&gt;"Site","",
CONCATENATE("  - &amp;SiteID",TEXT(SUMPRODUCT(--($L$3:$L4539&lt;&gt;"")),"0000"),
" {","SamplingFeatureID:  *SamplingFeatureID",TEXT($A4540,"0000"),
", SiteTypeCV:  ",CHAR(34),INDEX(Sites[Site Type],$A4540),CHAR(34),
", Latitude:  ",INDEX(Sites[Latitude],$A4540),
", Longitude:  ",INDEX(Sites[Longitude],$A4540),
", SRSName:  ",CHAR(34),LatLonDatum,CHAR(34),"}"))</f>
        <v>#REF!</v>
      </c>
      <c r="M4540" t="e">
        <f>IF(INDEX(SamplingFeatures[Sampling Feature Type],$A4540)&lt;&gt;"Specimen","",
CONCATENATE("  - &amp;SpecimenID",TEXT(SUMPRODUCT(--($M$3:$M4539&lt;&gt;"")),"0000"),
" {","SamplingFeatureID:  *SamplingFeatureID",TEXT($A4540,"0000"),
", SpecimenTypeCV:  ",CHAR(34),INDEX(Specimens[Specimen Type],$A4540),CHAR(34),
", SpecimenMediumCV:  ",INDEX(Specimens[Specimen Medium],$A4540),
", IsFieldSpecimen:  ",CHAR(34),INDEX(Specimens[Is Field Specimen?],$A4540),CHAR(34),"}"))</f>
        <v>#REF!</v>
      </c>
      <c r="N4540" t="e">
        <f>IF(COUNTA(SpatialOffsets[])=0,"", IF(INDEX(SpatialOffsets[Spatial Offset Type],$A4540)="","",
CONCATENATE("  - &amp;SpatialOffsetID",TEXT($A4540,"0000"),
" {","SpatialOffsetTypeCV:  ",CHAR(34),INDEX(SpatialOffsets[Spatial Offset Type],$A4540),CHAR(34),
", Offset1Value:  ",INDEX(SpatialOffsets[Offset 1 Value],$A4540),
", Offset1UnitID:  ",CHAR(34),INDEX(SpatialOffsets[Offset 1 Unit],$A4540),CHAR(34),
", Offset2Value:  ",INDEX(SpatialOffsets[Offset 2 Value],$A4540),
", Offset2UnitID:  ",CHAR(34),INDEX(SpatialOffsets[Offset 2 Unit],$A4540),CHAR(34),
", Offset3Value:  ",INDEX(SpatialOffsets[Offset 3 Value],$A4540),
", Offset3UnitID:  ",CHAR(34),INDEX(SpatialOffsets[Offset 3 Unit],$A4540),CHAR(34),,"}")))</f>
        <v>#REF!</v>
      </c>
      <c r="O4540" t="e">
        <f>IF(COUNTA(RelatedFeatures[])=0,"", IF(INDEX(RelatedFeatures[First Sampling Feature Code],$A4540)="","",
CONCATENATE("  - &amp;RelationID",TEXT($A4540,"0000"),
" {","SamplingFeatureID:  *SamplingFeatureID",TEXT(MATCH(INDEX(RelatedFeatures[First Sampling Feature Code],$A4540),SamplingFeatures[Feature Code],0),"0000"),
", RelationshipTypeCV:  ",CHAR(34),INDEX(RelatedFeatures[Relationship Type],$A4540),CHAR(34),
", RelatedFeatureID: *SamplingFeatureID",TEXT(MATCH(INDEX(RelatedFeatures[Second Sampling Feature Code],$A4540),SamplingFeatures[Feature Code],0),"0000"),
", SpatialOffsetID:  ",IF(INDEX(RelatedFeatures[Offset Number],$A4540)="","",CONCATENATE("*SpatialOffsetID",TEXT(INDEX(RelatedFeatures[Offset Number],$A4540),"0000"))),"}")))</f>
        <v>#REF!</v>
      </c>
      <c r="P4540" t="e">
        <f>IF(INDEX(Methods[Method Type],$A4540)="","",
CONCATENATE("  - &amp;MethodID",TEXT($A4540,"0000"),
" {","MethodTypeCV:  ",CHAR(34),INDEX(Methods[Method Type],$A4540),CHAR(34),
", MethodCode:  ",CHAR(34),INDEX(Methods[Method Code],$A4540),CHAR(34),
", MethodName:  ",CHAR(34),INDEX(Methods[Method Name],$A4540),CHAR(34),
", MethodDescription:  ",CHAR(34),INDEX(Methods[Method Description],$A4540),CHAR(34),
", MethodLink:  ",CHAR(34),INDEX(Methods[Method Link],$A4540),CHAR(34),
", OrganizationID: *OrganizationID",TEXT(MATCH(INDEX(Methods[Organization Name],$A4540),Organizations[Organization Name],0),"0000"),"}"))</f>
        <v>#REF!</v>
      </c>
      <c r="Q4540" t="e">
        <f>IF(INDEX(Variables[Variable Type],$A4540)="","",
CONCATENATE("  - &amp;VariableID",TEXT($A4540,"0000"),
" {","VariableTypeCV:  ",CHAR(34),INDEX(Variables[Variable Type],$A4540),CHAR(34),
", VariableCode:  ",CHAR(34),INDEX(Variables[Variable Code],$A4540),CHAR(34),
", VariableNameCV:  ",CHAR(34),INDEX(Variables[Variable Name],$A4540),CHAR(34),
", VariableDefinition:  ",CHAR(34),INDEX(Variables[Variable Definition],$A4540),CHAR(34),
", SpecciationCV:  ",CHAR(34),INDEX(Variables[Speciation],$A4540),CHAR(34),
", NoDataValue:  ",CHAR(34),INDEX(Variables[No Data Value],$A4540),CHAR(34),"}"))</f>
        <v>#REF!</v>
      </c>
    </row>
    <row r="4541" spans="1:17" x14ac:dyDescent="0.25">
      <c r="A4541">
        <v>4538</v>
      </c>
      <c r="D4541" t="e">
        <f>IF(INDEX(People[First Name],$A4541)="","",
CONCATENATE("  - &amp;PersonID",TEXT($A4541,"0000"),
" {","PersonFirstName:  ",CHAR(34),INDEX(People[First Name],$A4541),CHAR(34),
", PersonMiddleName:  ",CHAR(34),INDEX(People[Middle Name],$A4541),CHAR(34),
", PersonLastName:  ",CHAR(34),INDEX(People[Last Name],$A4541),CHAR(34),"}"))</f>
        <v>#REF!</v>
      </c>
      <c r="E4541" t="e">
        <f>IF(INDEX(Organizations[Organization Type '[CV']],$A4541)="","",
CONCATENATE("  - &amp;OrganizationID",TEXT($A4541,"0000"),
" {","OrganizationTypeCV:  ",CHAR(34),INDEX(Organizations[Organization Type '[CV']],$A4541),CHAR(34),
", OrganizationCode:  ",CHAR(34),INDEX(Organizations[Organization Code],$A4541),CHAR(34),
", OrganizationName:  ",CHAR(34),INDEX(Organizations[Organization Name],$A4541),CHAR(34),
", OrganizationDescription:  ",CHAR(34),INDEX(Organizations[Organization Description],$A4541),CHAR(34),
", OrganizationLink:  ",CHAR(34),INDEX(Organizations[Organization Link],$A4541),CHAR(34),"}"))</f>
        <v>#REF!</v>
      </c>
      <c r="F4541" t="e">
        <f>IF(INDEX(People[First Name],$A4541)="","",
CONCATENATE("  - &amp;AffiliationID",TEXT($A4541,"0000"),
" {PersonID: *PersonID",TEXT($A4541,"0000"),
", OrganizationID: *OrganizationID",TEXT(MATCH(INDEX(People[Organization Name],$A4541),Organizations[Organization Name],0),"0000"),
", IsPrimaryOrganizationContact: , AffiliationStartDate: , AffiliationEndDate: , PrimaryPhone: ",
", PrimaryEmail: ",CHAR(34),INDEX(People[Primary Email],$A4541),CHAR(34),
", PrimaryAddress: ",CHAR(34),INDEX(People[Primary Address],$A4541),CHAR(34),
", PersonLink: }"))</f>
        <v>#REF!</v>
      </c>
      <c r="H4541" t="e">
        <f>IF(COUNTA(CitationInformation)=0,"",IF(INDEX(AuthorList[Author Name],$A4541)="","",
CONCATENATE("  - &amp;AuthorListID",TEXT($A4541,"0000"),
"  {CitationID: *CitationID0001",
", PersonID: *PersonID",TEXT(MATCH(INDEX(AuthorList[Author Name],$A4541),People[Full Name],0),"0000"),
", AuthorOrder: ",INDEX(AuthorList[Author Number],$A4541),"}")))</f>
        <v>#REF!</v>
      </c>
      <c r="K4541" t="e">
        <f>IF(INDEX(SamplingFeatures[Feature Code],$A4541)="","",
CONCATENATE("  - &amp;SamplingFeatureID",TEXT($A4541,"0000"),
" {","SamplingFeatureUUID:  ",CHAR(34),INDEX(SamplingFeatures[Sampling Feature UUID],$A4541),CHAR(34),
", SamplingFeatureTypeCV:  ",CHAR(34),INDEX(SamplingFeatures[Sampling Feature Type],$A4541),CHAR(34),
", SamplingFeatureCode:  ",CHAR(34),INDEX(SamplingFeatures[Feature Code],$A4541),CHAR(34),
", SamplingFeatureName:  ",CHAR(34),INDEX(SamplingFeatures[Feature Name],$A4541),CHAR(34),
", SamplingFeatureDescription:  ",CHAR(34),INDEX(SamplingFeatures[Feature Description],$A4541),CHAR(34),
", SamplingFeatureGeotypeCV:  ",CHAR(34),INDEX(SamplingFeatures[Feature Geo Type],$A4541),CHAR(34),
", FeatureGeometry:  ",CHAR(34),INDEX(SamplingFeatures[Feature Geometry],$A4541),CHAR(34),
", Elevation_m:  ",CHAR(34),INDEX(SamplingFeatures[Elevation_m],$A4541),CHAR(34),
", ElevationDatumCV:  ",CHAR(34),ElevationDatum,CHAR(34),"}"))</f>
        <v>#REF!</v>
      </c>
      <c r="L4541" t="e">
        <f>IF(INDEX(SamplingFeatures[Sampling Feature Type],$A4541)&lt;&gt;"Site","",
CONCATENATE("  - &amp;SiteID",TEXT(SUMPRODUCT(--($L$3:$L4540&lt;&gt;"")),"0000"),
" {","SamplingFeatureID:  *SamplingFeatureID",TEXT($A4541,"0000"),
", SiteTypeCV:  ",CHAR(34),INDEX(Sites[Site Type],$A4541),CHAR(34),
", Latitude:  ",INDEX(Sites[Latitude],$A4541),
", Longitude:  ",INDEX(Sites[Longitude],$A4541),
", SRSName:  ",CHAR(34),LatLonDatum,CHAR(34),"}"))</f>
        <v>#REF!</v>
      </c>
      <c r="M4541" t="e">
        <f>IF(INDEX(SamplingFeatures[Sampling Feature Type],$A4541)&lt;&gt;"Specimen","",
CONCATENATE("  - &amp;SpecimenID",TEXT(SUMPRODUCT(--($M$3:$M4540&lt;&gt;"")),"0000"),
" {","SamplingFeatureID:  *SamplingFeatureID",TEXT($A4541,"0000"),
", SpecimenTypeCV:  ",CHAR(34),INDEX(Specimens[Specimen Type],$A4541),CHAR(34),
", SpecimenMediumCV:  ",INDEX(Specimens[Specimen Medium],$A4541),
", IsFieldSpecimen:  ",CHAR(34),INDEX(Specimens[Is Field Specimen?],$A4541),CHAR(34),"}"))</f>
        <v>#REF!</v>
      </c>
      <c r="N4541" t="e">
        <f>IF(COUNTA(SpatialOffsets[])=0,"", IF(INDEX(SpatialOffsets[Spatial Offset Type],$A4541)="","",
CONCATENATE("  - &amp;SpatialOffsetID",TEXT($A4541,"0000"),
" {","SpatialOffsetTypeCV:  ",CHAR(34),INDEX(SpatialOffsets[Spatial Offset Type],$A4541),CHAR(34),
", Offset1Value:  ",INDEX(SpatialOffsets[Offset 1 Value],$A4541),
", Offset1UnitID:  ",CHAR(34),INDEX(SpatialOffsets[Offset 1 Unit],$A4541),CHAR(34),
", Offset2Value:  ",INDEX(SpatialOffsets[Offset 2 Value],$A4541),
", Offset2UnitID:  ",CHAR(34),INDEX(SpatialOffsets[Offset 2 Unit],$A4541),CHAR(34),
", Offset3Value:  ",INDEX(SpatialOffsets[Offset 3 Value],$A4541),
", Offset3UnitID:  ",CHAR(34),INDEX(SpatialOffsets[Offset 3 Unit],$A4541),CHAR(34),,"}")))</f>
        <v>#REF!</v>
      </c>
      <c r="O4541" t="e">
        <f>IF(COUNTA(RelatedFeatures[])=0,"", IF(INDEX(RelatedFeatures[First Sampling Feature Code],$A4541)="","",
CONCATENATE("  - &amp;RelationID",TEXT($A4541,"0000"),
" {","SamplingFeatureID:  *SamplingFeatureID",TEXT(MATCH(INDEX(RelatedFeatures[First Sampling Feature Code],$A4541),SamplingFeatures[Feature Code],0),"0000"),
", RelationshipTypeCV:  ",CHAR(34),INDEX(RelatedFeatures[Relationship Type],$A4541),CHAR(34),
", RelatedFeatureID: *SamplingFeatureID",TEXT(MATCH(INDEX(RelatedFeatures[Second Sampling Feature Code],$A4541),SamplingFeatures[Feature Code],0),"0000"),
", SpatialOffsetID:  ",IF(INDEX(RelatedFeatures[Offset Number],$A4541)="","",CONCATENATE("*SpatialOffsetID",TEXT(INDEX(RelatedFeatures[Offset Number],$A4541),"0000"))),"}")))</f>
        <v>#REF!</v>
      </c>
      <c r="P4541" t="e">
        <f>IF(INDEX(Methods[Method Type],$A4541)="","",
CONCATENATE("  - &amp;MethodID",TEXT($A4541,"0000"),
" {","MethodTypeCV:  ",CHAR(34),INDEX(Methods[Method Type],$A4541),CHAR(34),
", MethodCode:  ",CHAR(34),INDEX(Methods[Method Code],$A4541),CHAR(34),
", MethodName:  ",CHAR(34),INDEX(Methods[Method Name],$A4541),CHAR(34),
", MethodDescription:  ",CHAR(34),INDEX(Methods[Method Description],$A4541),CHAR(34),
", MethodLink:  ",CHAR(34),INDEX(Methods[Method Link],$A4541),CHAR(34),
", OrganizationID: *OrganizationID",TEXT(MATCH(INDEX(Methods[Organization Name],$A4541),Organizations[Organization Name],0),"0000"),"}"))</f>
        <v>#REF!</v>
      </c>
      <c r="Q4541" t="e">
        <f>IF(INDEX(Variables[Variable Type],$A4541)="","",
CONCATENATE("  - &amp;VariableID",TEXT($A4541,"0000"),
" {","VariableTypeCV:  ",CHAR(34),INDEX(Variables[Variable Type],$A4541),CHAR(34),
", VariableCode:  ",CHAR(34),INDEX(Variables[Variable Code],$A4541),CHAR(34),
", VariableNameCV:  ",CHAR(34),INDEX(Variables[Variable Name],$A4541),CHAR(34),
", VariableDefinition:  ",CHAR(34),INDEX(Variables[Variable Definition],$A4541),CHAR(34),
", SpecciationCV:  ",CHAR(34),INDEX(Variables[Speciation],$A4541),CHAR(34),
", NoDataValue:  ",CHAR(34),INDEX(Variables[No Data Value],$A4541),CHAR(34),"}"))</f>
        <v>#REF!</v>
      </c>
    </row>
    <row r="4542" spans="1:17" x14ac:dyDescent="0.25">
      <c r="A4542">
        <v>4539</v>
      </c>
      <c r="D4542" t="e">
        <f>IF(INDEX(People[First Name],$A4542)="","",
CONCATENATE("  - &amp;PersonID",TEXT($A4542,"0000"),
" {","PersonFirstName:  ",CHAR(34),INDEX(People[First Name],$A4542),CHAR(34),
", PersonMiddleName:  ",CHAR(34),INDEX(People[Middle Name],$A4542),CHAR(34),
", PersonLastName:  ",CHAR(34),INDEX(People[Last Name],$A4542),CHAR(34),"}"))</f>
        <v>#REF!</v>
      </c>
      <c r="E4542" t="e">
        <f>IF(INDEX(Organizations[Organization Type '[CV']],$A4542)="","",
CONCATENATE("  - &amp;OrganizationID",TEXT($A4542,"0000"),
" {","OrganizationTypeCV:  ",CHAR(34),INDEX(Organizations[Organization Type '[CV']],$A4542),CHAR(34),
", OrganizationCode:  ",CHAR(34),INDEX(Organizations[Organization Code],$A4542),CHAR(34),
", OrganizationName:  ",CHAR(34),INDEX(Organizations[Organization Name],$A4542),CHAR(34),
", OrganizationDescription:  ",CHAR(34),INDEX(Organizations[Organization Description],$A4542),CHAR(34),
", OrganizationLink:  ",CHAR(34),INDEX(Organizations[Organization Link],$A4542),CHAR(34),"}"))</f>
        <v>#REF!</v>
      </c>
      <c r="F4542" t="e">
        <f>IF(INDEX(People[First Name],$A4542)="","",
CONCATENATE("  - &amp;AffiliationID",TEXT($A4542,"0000"),
" {PersonID: *PersonID",TEXT($A4542,"0000"),
", OrganizationID: *OrganizationID",TEXT(MATCH(INDEX(People[Organization Name],$A4542),Organizations[Organization Name],0),"0000"),
", IsPrimaryOrganizationContact: , AffiliationStartDate: , AffiliationEndDate: , PrimaryPhone: ",
", PrimaryEmail: ",CHAR(34),INDEX(People[Primary Email],$A4542),CHAR(34),
", PrimaryAddress: ",CHAR(34),INDEX(People[Primary Address],$A4542),CHAR(34),
", PersonLink: }"))</f>
        <v>#REF!</v>
      </c>
      <c r="H4542" t="e">
        <f>IF(COUNTA(CitationInformation)=0,"",IF(INDEX(AuthorList[Author Name],$A4542)="","",
CONCATENATE("  - &amp;AuthorListID",TEXT($A4542,"0000"),
"  {CitationID: *CitationID0001",
", PersonID: *PersonID",TEXT(MATCH(INDEX(AuthorList[Author Name],$A4542),People[Full Name],0),"0000"),
", AuthorOrder: ",INDEX(AuthorList[Author Number],$A4542),"}")))</f>
        <v>#REF!</v>
      </c>
      <c r="K4542" t="e">
        <f>IF(INDEX(SamplingFeatures[Feature Code],$A4542)="","",
CONCATENATE("  - &amp;SamplingFeatureID",TEXT($A4542,"0000"),
" {","SamplingFeatureUUID:  ",CHAR(34),INDEX(SamplingFeatures[Sampling Feature UUID],$A4542),CHAR(34),
", SamplingFeatureTypeCV:  ",CHAR(34),INDEX(SamplingFeatures[Sampling Feature Type],$A4542),CHAR(34),
", SamplingFeatureCode:  ",CHAR(34),INDEX(SamplingFeatures[Feature Code],$A4542),CHAR(34),
", SamplingFeatureName:  ",CHAR(34),INDEX(SamplingFeatures[Feature Name],$A4542),CHAR(34),
", SamplingFeatureDescription:  ",CHAR(34),INDEX(SamplingFeatures[Feature Description],$A4542),CHAR(34),
", SamplingFeatureGeotypeCV:  ",CHAR(34),INDEX(SamplingFeatures[Feature Geo Type],$A4542),CHAR(34),
", FeatureGeometry:  ",CHAR(34),INDEX(SamplingFeatures[Feature Geometry],$A4542),CHAR(34),
", Elevation_m:  ",CHAR(34),INDEX(SamplingFeatures[Elevation_m],$A4542),CHAR(34),
", ElevationDatumCV:  ",CHAR(34),ElevationDatum,CHAR(34),"}"))</f>
        <v>#REF!</v>
      </c>
      <c r="L4542" t="e">
        <f>IF(INDEX(SamplingFeatures[Sampling Feature Type],$A4542)&lt;&gt;"Site","",
CONCATENATE("  - &amp;SiteID",TEXT(SUMPRODUCT(--($L$3:$L4541&lt;&gt;"")),"0000"),
" {","SamplingFeatureID:  *SamplingFeatureID",TEXT($A4542,"0000"),
", SiteTypeCV:  ",CHAR(34),INDEX(Sites[Site Type],$A4542),CHAR(34),
", Latitude:  ",INDEX(Sites[Latitude],$A4542),
", Longitude:  ",INDEX(Sites[Longitude],$A4542),
", SRSName:  ",CHAR(34),LatLonDatum,CHAR(34),"}"))</f>
        <v>#REF!</v>
      </c>
      <c r="M4542" t="e">
        <f>IF(INDEX(SamplingFeatures[Sampling Feature Type],$A4542)&lt;&gt;"Specimen","",
CONCATENATE("  - &amp;SpecimenID",TEXT(SUMPRODUCT(--($M$3:$M4541&lt;&gt;"")),"0000"),
" {","SamplingFeatureID:  *SamplingFeatureID",TEXT($A4542,"0000"),
", SpecimenTypeCV:  ",CHAR(34),INDEX(Specimens[Specimen Type],$A4542),CHAR(34),
", SpecimenMediumCV:  ",INDEX(Specimens[Specimen Medium],$A4542),
", IsFieldSpecimen:  ",CHAR(34),INDEX(Specimens[Is Field Specimen?],$A4542),CHAR(34),"}"))</f>
        <v>#REF!</v>
      </c>
      <c r="N4542" t="e">
        <f>IF(COUNTA(SpatialOffsets[])=0,"", IF(INDEX(SpatialOffsets[Spatial Offset Type],$A4542)="","",
CONCATENATE("  - &amp;SpatialOffsetID",TEXT($A4542,"0000"),
" {","SpatialOffsetTypeCV:  ",CHAR(34),INDEX(SpatialOffsets[Spatial Offset Type],$A4542),CHAR(34),
", Offset1Value:  ",INDEX(SpatialOffsets[Offset 1 Value],$A4542),
", Offset1UnitID:  ",CHAR(34),INDEX(SpatialOffsets[Offset 1 Unit],$A4542),CHAR(34),
", Offset2Value:  ",INDEX(SpatialOffsets[Offset 2 Value],$A4542),
", Offset2UnitID:  ",CHAR(34),INDEX(SpatialOffsets[Offset 2 Unit],$A4542),CHAR(34),
", Offset3Value:  ",INDEX(SpatialOffsets[Offset 3 Value],$A4542),
", Offset3UnitID:  ",CHAR(34),INDEX(SpatialOffsets[Offset 3 Unit],$A4542),CHAR(34),,"}")))</f>
        <v>#REF!</v>
      </c>
      <c r="O4542" t="e">
        <f>IF(COUNTA(RelatedFeatures[])=0,"", IF(INDEX(RelatedFeatures[First Sampling Feature Code],$A4542)="","",
CONCATENATE("  - &amp;RelationID",TEXT($A4542,"0000"),
" {","SamplingFeatureID:  *SamplingFeatureID",TEXT(MATCH(INDEX(RelatedFeatures[First Sampling Feature Code],$A4542),SamplingFeatures[Feature Code],0),"0000"),
", RelationshipTypeCV:  ",CHAR(34),INDEX(RelatedFeatures[Relationship Type],$A4542),CHAR(34),
", RelatedFeatureID: *SamplingFeatureID",TEXT(MATCH(INDEX(RelatedFeatures[Second Sampling Feature Code],$A4542),SamplingFeatures[Feature Code],0),"0000"),
", SpatialOffsetID:  ",IF(INDEX(RelatedFeatures[Offset Number],$A4542)="","",CONCATENATE("*SpatialOffsetID",TEXT(INDEX(RelatedFeatures[Offset Number],$A4542),"0000"))),"}")))</f>
        <v>#REF!</v>
      </c>
      <c r="P4542" t="e">
        <f>IF(INDEX(Methods[Method Type],$A4542)="","",
CONCATENATE("  - &amp;MethodID",TEXT($A4542,"0000"),
" {","MethodTypeCV:  ",CHAR(34),INDEX(Methods[Method Type],$A4542),CHAR(34),
", MethodCode:  ",CHAR(34),INDEX(Methods[Method Code],$A4542),CHAR(34),
", MethodName:  ",CHAR(34),INDEX(Methods[Method Name],$A4542),CHAR(34),
", MethodDescription:  ",CHAR(34),INDEX(Methods[Method Description],$A4542),CHAR(34),
", MethodLink:  ",CHAR(34),INDEX(Methods[Method Link],$A4542),CHAR(34),
", OrganizationID: *OrganizationID",TEXT(MATCH(INDEX(Methods[Organization Name],$A4542),Organizations[Organization Name],0),"0000"),"}"))</f>
        <v>#REF!</v>
      </c>
      <c r="Q4542" t="e">
        <f>IF(INDEX(Variables[Variable Type],$A4542)="","",
CONCATENATE("  - &amp;VariableID",TEXT($A4542,"0000"),
" {","VariableTypeCV:  ",CHAR(34),INDEX(Variables[Variable Type],$A4542),CHAR(34),
", VariableCode:  ",CHAR(34),INDEX(Variables[Variable Code],$A4542),CHAR(34),
", VariableNameCV:  ",CHAR(34),INDEX(Variables[Variable Name],$A4542),CHAR(34),
", VariableDefinition:  ",CHAR(34),INDEX(Variables[Variable Definition],$A4542),CHAR(34),
", SpecciationCV:  ",CHAR(34),INDEX(Variables[Speciation],$A4542),CHAR(34),
", NoDataValue:  ",CHAR(34),INDEX(Variables[No Data Value],$A4542),CHAR(34),"}"))</f>
        <v>#REF!</v>
      </c>
    </row>
    <row r="4543" spans="1:17" x14ac:dyDescent="0.25">
      <c r="A4543">
        <v>4540</v>
      </c>
      <c r="D4543" t="e">
        <f>IF(INDEX(People[First Name],$A4543)="","",
CONCATENATE("  - &amp;PersonID",TEXT($A4543,"0000"),
" {","PersonFirstName:  ",CHAR(34),INDEX(People[First Name],$A4543),CHAR(34),
", PersonMiddleName:  ",CHAR(34),INDEX(People[Middle Name],$A4543),CHAR(34),
", PersonLastName:  ",CHAR(34),INDEX(People[Last Name],$A4543),CHAR(34),"}"))</f>
        <v>#REF!</v>
      </c>
      <c r="E4543" t="e">
        <f>IF(INDEX(Organizations[Organization Type '[CV']],$A4543)="","",
CONCATENATE("  - &amp;OrganizationID",TEXT($A4543,"0000"),
" {","OrganizationTypeCV:  ",CHAR(34),INDEX(Organizations[Organization Type '[CV']],$A4543),CHAR(34),
", OrganizationCode:  ",CHAR(34),INDEX(Organizations[Organization Code],$A4543),CHAR(34),
", OrganizationName:  ",CHAR(34),INDEX(Organizations[Organization Name],$A4543),CHAR(34),
", OrganizationDescription:  ",CHAR(34),INDEX(Organizations[Organization Description],$A4543),CHAR(34),
", OrganizationLink:  ",CHAR(34),INDEX(Organizations[Organization Link],$A4543),CHAR(34),"}"))</f>
        <v>#REF!</v>
      </c>
      <c r="F4543" t="e">
        <f>IF(INDEX(People[First Name],$A4543)="","",
CONCATENATE("  - &amp;AffiliationID",TEXT($A4543,"0000"),
" {PersonID: *PersonID",TEXT($A4543,"0000"),
", OrganizationID: *OrganizationID",TEXT(MATCH(INDEX(People[Organization Name],$A4543),Organizations[Organization Name],0),"0000"),
", IsPrimaryOrganizationContact: , AffiliationStartDate: , AffiliationEndDate: , PrimaryPhone: ",
", PrimaryEmail: ",CHAR(34),INDEX(People[Primary Email],$A4543),CHAR(34),
", PrimaryAddress: ",CHAR(34),INDEX(People[Primary Address],$A4543),CHAR(34),
", PersonLink: }"))</f>
        <v>#REF!</v>
      </c>
      <c r="H4543" t="e">
        <f>IF(COUNTA(CitationInformation)=0,"",IF(INDEX(AuthorList[Author Name],$A4543)="","",
CONCATENATE("  - &amp;AuthorListID",TEXT($A4543,"0000"),
"  {CitationID: *CitationID0001",
", PersonID: *PersonID",TEXT(MATCH(INDEX(AuthorList[Author Name],$A4543),People[Full Name],0),"0000"),
", AuthorOrder: ",INDEX(AuthorList[Author Number],$A4543),"}")))</f>
        <v>#REF!</v>
      </c>
      <c r="K4543" t="e">
        <f>IF(INDEX(SamplingFeatures[Feature Code],$A4543)="","",
CONCATENATE("  - &amp;SamplingFeatureID",TEXT($A4543,"0000"),
" {","SamplingFeatureUUID:  ",CHAR(34),INDEX(SamplingFeatures[Sampling Feature UUID],$A4543),CHAR(34),
", SamplingFeatureTypeCV:  ",CHAR(34),INDEX(SamplingFeatures[Sampling Feature Type],$A4543),CHAR(34),
", SamplingFeatureCode:  ",CHAR(34),INDEX(SamplingFeatures[Feature Code],$A4543),CHAR(34),
", SamplingFeatureName:  ",CHAR(34),INDEX(SamplingFeatures[Feature Name],$A4543),CHAR(34),
", SamplingFeatureDescription:  ",CHAR(34),INDEX(SamplingFeatures[Feature Description],$A4543),CHAR(34),
", SamplingFeatureGeotypeCV:  ",CHAR(34),INDEX(SamplingFeatures[Feature Geo Type],$A4543),CHAR(34),
", FeatureGeometry:  ",CHAR(34),INDEX(SamplingFeatures[Feature Geometry],$A4543),CHAR(34),
", Elevation_m:  ",CHAR(34),INDEX(SamplingFeatures[Elevation_m],$A4543),CHAR(34),
", ElevationDatumCV:  ",CHAR(34),ElevationDatum,CHAR(34),"}"))</f>
        <v>#REF!</v>
      </c>
      <c r="L4543" t="e">
        <f>IF(INDEX(SamplingFeatures[Sampling Feature Type],$A4543)&lt;&gt;"Site","",
CONCATENATE("  - &amp;SiteID",TEXT(SUMPRODUCT(--($L$3:$L4542&lt;&gt;"")),"0000"),
" {","SamplingFeatureID:  *SamplingFeatureID",TEXT($A4543,"0000"),
", SiteTypeCV:  ",CHAR(34),INDEX(Sites[Site Type],$A4543),CHAR(34),
", Latitude:  ",INDEX(Sites[Latitude],$A4543),
", Longitude:  ",INDEX(Sites[Longitude],$A4543),
", SRSName:  ",CHAR(34),LatLonDatum,CHAR(34),"}"))</f>
        <v>#REF!</v>
      </c>
      <c r="M4543" t="e">
        <f>IF(INDEX(SamplingFeatures[Sampling Feature Type],$A4543)&lt;&gt;"Specimen","",
CONCATENATE("  - &amp;SpecimenID",TEXT(SUMPRODUCT(--($M$3:$M4542&lt;&gt;"")),"0000"),
" {","SamplingFeatureID:  *SamplingFeatureID",TEXT($A4543,"0000"),
", SpecimenTypeCV:  ",CHAR(34),INDEX(Specimens[Specimen Type],$A4543),CHAR(34),
", SpecimenMediumCV:  ",INDEX(Specimens[Specimen Medium],$A4543),
", IsFieldSpecimen:  ",CHAR(34),INDEX(Specimens[Is Field Specimen?],$A4543),CHAR(34),"}"))</f>
        <v>#REF!</v>
      </c>
      <c r="N4543" t="e">
        <f>IF(COUNTA(SpatialOffsets[])=0,"", IF(INDEX(SpatialOffsets[Spatial Offset Type],$A4543)="","",
CONCATENATE("  - &amp;SpatialOffsetID",TEXT($A4543,"0000"),
" {","SpatialOffsetTypeCV:  ",CHAR(34),INDEX(SpatialOffsets[Spatial Offset Type],$A4543),CHAR(34),
", Offset1Value:  ",INDEX(SpatialOffsets[Offset 1 Value],$A4543),
", Offset1UnitID:  ",CHAR(34),INDEX(SpatialOffsets[Offset 1 Unit],$A4543),CHAR(34),
", Offset2Value:  ",INDEX(SpatialOffsets[Offset 2 Value],$A4543),
", Offset2UnitID:  ",CHAR(34),INDEX(SpatialOffsets[Offset 2 Unit],$A4543),CHAR(34),
", Offset3Value:  ",INDEX(SpatialOffsets[Offset 3 Value],$A4543),
", Offset3UnitID:  ",CHAR(34),INDEX(SpatialOffsets[Offset 3 Unit],$A4543),CHAR(34),,"}")))</f>
        <v>#REF!</v>
      </c>
      <c r="O4543" t="e">
        <f>IF(COUNTA(RelatedFeatures[])=0,"", IF(INDEX(RelatedFeatures[First Sampling Feature Code],$A4543)="","",
CONCATENATE("  - &amp;RelationID",TEXT($A4543,"0000"),
" {","SamplingFeatureID:  *SamplingFeatureID",TEXT(MATCH(INDEX(RelatedFeatures[First Sampling Feature Code],$A4543),SamplingFeatures[Feature Code],0),"0000"),
", RelationshipTypeCV:  ",CHAR(34),INDEX(RelatedFeatures[Relationship Type],$A4543),CHAR(34),
", RelatedFeatureID: *SamplingFeatureID",TEXT(MATCH(INDEX(RelatedFeatures[Second Sampling Feature Code],$A4543),SamplingFeatures[Feature Code],0),"0000"),
", SpatialOffsetID:  ",IF(INDEX(RelatedFeatures[Offset Number],$A4543)="","",CONCATENATE("*SpatialOffsetID",TEXT(INDEX(RelatedFeatures[Offset Number],$A4543),"0000"))),"}")))</f>
        <v>#REF!</v>
      </c>
      <c r="P4543" t="e">
        <f>IF(INDEX(Methods[Method Type],$A4543)="","",
CONCATENATE("  - &amp;MethodID",TEXT($A4543,"0000"),
" {","MethodTypeCV:  ",CHAR(34),INDEX(Methods[Method Type],$A4543),CHAR(34),
", MethodCode:  ",CHAR(34),INDEX(Methods[Method Code],$A4543),CHAR(34),
", MethodName:  ",CHAR(34),INDEX(Methods[Method Name],$A4543),CHAR(34),
", MethodDescription:  ",CHAR(34),INDEX(Methods[Method Description],$A4543),CHAR(34),
", MethodLink:  ",CHAR(34),INDEX(Methods[Method Link],$A4543),CHAR(34),
", OrganizationID: *OrganizationID",TEXT(MATCH(INDEX(Methods[Organization Name],$A4543),Organizations[Organization Name],0),"0000"),"}"))</f>
        <v>#REF!</v>
      </c>
      <c r="Q4543" t="e">
        <f>IF(INDEX(Variables[Variable Type],$A4543)="","",
CONCATENATE("  - &amp;VariableID",TEXT($A4543,"0000"),
" {","VariableTypeCV:  ",CHAR(34),INDEX(Variables[Variable Type],$A4543),CHAR(34),
", VariableCode:  ",CHAR(34),INDEX(Variables[Variable Code],$A4543),CHAR(34),
", VariableNameCV:  ",CHAR(34),INDEX(Variables[Variable Name],$A4543),CHAR(34),
", VariableDefinition:  ",CHAR(34),INDEX(Variables[Variable Definition],$A4543),CHAR(34),
", SpecciationCV:  ",CHAR(34),INDEX(Variables[Speciation],$A4543),CHAR(34),
", NoDataValue:  ",CHAR(34),INDEX(Variables[No Data Value],$A4543),CHAR(34),"}"))</f>
        <v>#REF!</v>
      </c>
    </row>
    <row r="4544" spans="1:17" x14ac:dyDescent="0.25">
      <c r="A4544">
        <v>4541</v>
      </c>
      <c r="D4544" t="e">
        <f>IF(INDEX(People[First Name],$A4544)="","",
CONCATENATE("  - &amp;PersonID",TEXT($A4544,"0000"),
" {","PersonFirstName:  ",CHAR(34),INDEX(People[First Name],$A4544),CHAR(34),
", PersonMiddleName:  ",CHAR(34),INDEX(People[Middle Name],$A4544),CHAR(34),
", PersonLastName:  ",CHAR(34),INDEX(People[Last Name],$A4544),CHAR(34),"}"))</f>
        <v>#REF!</v>
      </c>
      <c r="E4544" t="e">
        <f>IF(INDEX(Organizations[Organization Type '[CV']],$A4544)="","",
CONCATENATE("  - &amp;OrganizationID",TEXT($A4544,"0000"),
" {","OrganizationTypeCV:  ",CHAR(34),INDEX(Organizations[Organization Type '[CV']],$A4544),CHAR(34),
", OrganizationCode:  ",CHAR(34),INDEX(Organizations[Organization Code],$A4544),CHAR(34),
", OrganizationName:  ",CHAR(34),INDEX(Organizations[Organization Name],$A4544),CHAR(34),
", OrganizationDescription:  ",CHAR(34),INDEX(Organizations[Organization Description],$A4544),CHAR(34),
", OrganizationLink:  ",CHAR(34),INDEX(Organizations[Organization Link],$A4544),CHAR(34),"}"))</f>
        <v>#REF!</v>
      </c>
      <c r="F4544" t="e">
        <f>IF(INDEX(People[First Name],$A4544)="","",
CONCATENATE("  - &amp;AffiliationID",TEXT($A4544,"0000"),
" {PersonID: *PersonID",TEXT($A4544,"0000"),
", OrganizationID: *OrganizationID",TEXT(MATCH(INDEX(People[Organization Name],$A4544),Organizations[Organization Name],0),"0000"),
", IsPrimaryOrganizationContact: , AffiliationStartDate: , AffiliationEndDate: , PrimaryPhone: ",
", PrimaryEmail: ",CHAR(34),INDEX(People[Primary Email],$A4544),CHAR(34),
", PrimaryAddress: ",CHAR(34),INDEX(People[Primary Address],$A4544),CHAR(34),
", PersonLink: }"))</f>
        <v>#REF!</v>
      </c>
      <c r="H4544" t="e">
        <f>IF(COUNTA(CitationInformation)=0,"",IF(INDEX(AuthorList[Author Name],$A4544)="","",
CONCATENATE("  - &amp;AuthorListID",TEXT($A4544,"0000"),
"  {CitationID: *CitationID0001",
", PersonID: *PersonID",TEXT(MATCH(INDEX(AuthorList[Author Name],$A4544),People[Full Name],0),"0000"),
", AuthorOrder: ",INDEX(AuthorList[Author Number],$A4544),"}")))</f>
        <v>#REF!</v>
      </c>
      <c r="K4544" t="e">
        <f>IF(INDEX(SamplingFeatures[Feature Code],$A4544)="","",
CONCATENATE("  - &amp;SamplingFeatureID",TEXT($A4544,"0000"),
" {","SamplingFeatureUUID:  ",CHAR(34),INDEX(SamplingFeatures[Sampling Feature UUID],$A4544),CHAR(34),
", SamplingFeatureTypeCV:  ",CHAR(34),INDEX(SamplingFeatures[Sampling Feature Type],$A4544),CHAR(34),
", SamplingFeatureCode:  ",CHAR(34),INDEX(SamplingFeatures[Feature Code],$A4544),CHAR(34),
", SamplingFeatureName:  ",CHAR(34),INDEX(SamplingFeatures[Feature Name],$A4544),CHAR(34),
", SamplingFeatureDescription:  ",CHAR(34),INDEX(SamplingFeatures[Feature Description],$A4544),CHAR(34),
", SamplingFeatureGeotypeCV:  ",CHAR(34),INDEX(SamplingFeatures[Feature Geo Type],$A4544),CHAR(34),
", FeatureGeometry:  ",CHAR(34),INDEX(SamplingFeatures[Feature Geometry],$A4544),CHAR(34),
", Elevation_m:  ",CHAR(34),INDEX(SamplingFeatures[Elevation_m],$A4544),CHAR(34),
", ElevationDatumCV:  ",CHAR(34),ElevationDatum,CHAR(34),"}"))</f>
        <v>#REF!</v>
      </c>
      <c r="L4544" t="e">
        <f>IF(INDEX(SamplingFeatures[Sampling Feature Type],$A4544)&lt;&gt;"Site","",
CONCATENATE("  - &amp;SiteID",TEXT(SUMPRODUCT(--($L$3:$L4543&lt;&gt;"")),"0000"),
" {","SamplingFeatureID:  *SamplingFeatureID",TEXT($A4544,"0000"),
", SiteTypeCV:  ",CHAR(34),INDEX(Sites[Site Type],$A4544),CHAR(34),
", Latitude:  ",INDEX(Sites[Latitude],$A4544),
", Longitude:  ",INDEX(Sites[Longitude],$A4544),
", SRSName:  ",CHAR(34),LatLonDatum,CHAR(34),"}"))</f>
        <v>#REF!</v>
      </c>
      <c r="M4544" t="e">
        <f>IF(INDEX(SamplingFeatures[Sampling Feature Type],$A4544)&lt;&gt;"Specimen","",
CONCATENATE("  - &amp;SpecimenID",TEXT(SUMPRODUCT(--($M$3:$M4543&lt;&gt;"")),"0000"),
" {","SamplingFeatureID:  *SamplingFeatureID",TEXT($A4544,"0000"),
", SpecimenTypeCV:  ",CHAR(34),INDEX(Specimens[Specimen Type],$A4544),CHAR(34),
", SpecimenMediumCV:  ",INDEX(Specimens[Specimen Medium],$A4544),
", IsFieldSpecimen:  ",CHAR(34),INDEX(Specimens[Is Field Specimen?],$A4544),CHAR(34),"}"))</f>
        <v>#REF!</v>
      </c>
      <c r="N4544" t="e">
        <f>IF(COUNTA(SpatialOffsets[])=0,"", IF(INDEX(SpatialOffsets[Spatial Offset Type],$A4544)="","",
CONCATENATE("  - &amp;SpatialOffsetID",TEXT($A4544,"0000"),
" {","SpatialOffsetTypeCV:  ",CHAR(34),INDEX(SpatialOffsets[Spatial Offset Type],$A4544),CHAR(34),
", Offset1Value:  ",INDEX(SpatialOffsets[Offset 1 Value],$A4544),
", Offset1UnitID:  ",CHAR(34),INDEX(SpatialOffsets[Offset 1 Unit],$A4544),CHAR(34),
", Offset2Value:  ",INDEX(SpatialOffsets[Offset 2 Value],$A4544),
", Offset2UnitID:  ",CHAR(34),INDEX(SpatialOffsets[Offset 2 Unit],$A4544),CHAR(34),
", Offset3Value:  ",INDEX(SpatialOffsets[Offset 3 Value],$A4544),
", Offset3UnitID:  ",CHAR(34),INDEX(SpatialOffsets[Offset 3 Unit],$A4544),CHAR(34),,"}")))</f>
        <v>#REF!</v>
      </c>
      <c r="O4544" t="e">
        <f>IF(COUNTA(RelatedFeatures[])=0,"", IF(INDEX(RelatedFeatures[First Sampling Feature Code],$A4544)="","",
CONCATENATE("  - &amp;RelationID",TEXT($A4544,"0000"),
" {","SamplingFeatureID:  *SamplingFeatureID",TEXT(MATCH(INDEX(RelatedFeatures[First Sampling Feature Code],$A4544),SamplingFeatures[Feature Code],0),"0000"),
", RelationshipTypeCV:  ",CHAR(34),INDEX(RelatedFeatures[Relationship Type],$A4544),CHAR(34),
", RelatedFeatureID: *SamplingFeatureID",TEXT(MATCH(INDEX(RelatedFeatures[Second Sampling Feature Code],$A4544),SamplingFeatures[Feature Code],0),"0000"),
", SpatialOffsetID:  ",IF(INDEX(RelatedFeatures[Offset Number],$A4544)="","",CONCATENATE("*SpatialOffsetID",TEXT(INDEX(RelatedFeatures[Offset Number],$A4544),"0000"))),"}")))</f>
        <v>#REF!</v>
      </c>
      <c r="P4544" t="e">
        <f>IF(INDEX(Methods[Method Type],$A4544)="","",
CONCATENATE("  - &amp;MethodID",TEXT($A4544,"0000"),
" {","MethodTypeCV:  ",CHAR(34),INDEX(Methods[Method Type],$A4544),CHAR(34),
", MethodCode:  ",CHAR(34),INDEX(Methods[Method Code],$A4544),CHAR(34),
", MethodName:  ",CHAR(34),INDEX(Methods[Method Name],$A4544),CHAR(34),
", MethodDescription:  ",CHAR(34),INDEX(Methods[Method Description],$A4544),CHAR(34),
", MethodLink:  ",CHAR(34),INDEX(Methods[Method Link],$A4544),CHAR(34),
", OrganizationID: *OrganizationID",TEXT(MATCH(INDEX(Methods[Organization Name],$A4544),Organizations[Organization Name],0),"0000"),"}"))</f>
        <v>#REF!</v>
      </c>
      <c r="Q4544" t="e">
        <f>IF(INDEX(Variables[Variable Type],$A4544)="","",
CONCATENATE("  - &amp;VariableID",TEXT($A4544,"0000"),
" {","VariableTypeCV:  ",CHAR(34),INDEX(Variables[Variable Type],$A4544),CHAR(34),
", VariableCode:  ",CHAR(34),INDEX(Variables[Variable Code],$A4544),CHAR(34),
", VariableNameCV:  ",CHAR(34),INDEX(Variables[Variable Name],$A4544),CHAR(34),
", VariableDefinition:  ",CHAR(34),INDEX(Variables[Variable Definition],$A4544),CHAR(34),
", SpecciationCV:  ",CHAR(34),INDEX(Variables[Speciation],$A4544),CHAR(34),
", NoDataValue:  ",CHAR(34),INDEX(Variables[No Data Value],$A4544),CHAR(34),"}"))</f>
        <v>#REF!</v>
      </c>
    </row>
    <row r="4545" spans="1:17" x14ac:dyDescent="0.25">
      <c r="A4545">
        <v>4542</v>
      </c>
      <c r="D4545" t="e">
        <f>IF(INDEX(People[First Name],$A4545)="","",
CONCATENATE("  - &amp;PersonID",TEXT($A4545,"0000"),
" {","PersonFirstName:  ",CHAR(34),INDEX(People[First Name],$A4545),CHAR(34),
", PersonMiddleName:  ",CHAR(34),INDEX(People[Middle Name],$A4545),CHAR(34),
", PersonLastName:  ",CHAR(34),INDEX(People[Last Name],$A4545),CHAR(34),"}"))</f>
        <v>#REF!</v>
      </c>
      <c r="E4545" t="e">
        <f>IF(INDEX(Organizations[Organization Type '[CV']],$A4545)="","",
CONCATENATE("  - &amp;OrganizationID",TEXT($A4545,"0000"),
" {","OrganizationTypeCV:  ",CHAR(34),INDEX(Organizations[Organization Type '[CV']],$A4545),CHAR(34),
", OrganizationCode:  ",CHAR(34),INDEX(Organizations[Organization Code],$A4545),CHAR(34),
", OrganizationName:  ",CHAR(34),INDEX(Organizations[Organization Name],$A4545),CHAR(34),
", OrganizationDescription:  ",CHAR(34),INDEX(Organizations[Organization Description],$A4545),CHAR(34),
", OrganizationLink:  ",CHAR(34),INDEX(Organizations[Organization Link],$A4545),CHAR(34),"}"))</f>
        <v>#REF!</v>
      </c>
      <c r="F4545" t="e">
        <f>IF(INDEX(People[First Name],$A4545)="","",
CONCATENATE("  - &amp;AffiliationID",TEXT($A4545,"0000"),
" {PersonID: *PersonID",TEXT($A4545,"0000"),
", OrganizationID: *OrganizationID",TEXT(MATCH(INDEX(People[Organization Name],$A4545),Organizations[Organization Name],0),"0000"),
", IsPrimaryOrganizationContact: , AffiliationStartDate: , AffiliationEndDate: , PrimaryPhone: ",
", PrimaryEmail: ",CHAR(34),INDEX(People[Primary Email],$A4545),CHAR(34),
", PrimaryAddress: ",CHAR(34),INDEX(People[Primary Address],$A4545),CHAR(34),
", PersonLink: }"))</f>
        <v>#REF!</v>
      </c>
      <c r="H4545" t="e">
        <f>IF(COUNTA(CitationInformation)=0,"",IF(INDEX(AuthorList[Author Name],$A4545)="","",
CONCATENATE("  - &amp;AuthorListID",TEXT($A4545,"0000"),
"  {CitationID: *CitationID0001",
", PersonID: *PersonID",TEXT(MATCH(INDEX(AuthorList[Author Name],$A4545),People[Full Name],0),"0000"),
", AuthorOrder: ",INDEX(AuthorList[Author Number],$A4545),"}")))</f>
        <v>#REF!</v>
      </c>
      <c r="K4545" t="e">
        <f>IF(INDEX(SamplingFeatures[Feature Code],$A4545)="","",
CONCATENATE("  - &amp;SamplingFeatureID",TEXT($A4545,"0000"),
" {","SamplingFeatureUUID:  ",CHAR(34),INDEX(SamplingFeatures[Sampling Feature UUID],$A4545),CHAR(34),
", SamplingFeatureTypeCV:  ",CHAR(34),INDEX(SamplingFeatures[Sampling Feature Type],$A4545),CHAR(34),
", SamplingFeatureCode:  ",CHAR(34),INDEX(SamplingFeatures[Feature Code],$A4545),CHAR(34),
", SamplingFeatureName:  ",CHAR(34),INDEX(SamplingFeatures[Feature Name],$A4545),CHAR(34),
", SamplingFeatureDescription:  ",CHAR(34),INDEX(SamplingFeatures[Feature Description],$A4545),CHAR(34),
", SamplingFeatureGeotypeCV:  ",CHAR(34),INDEX(SamplingFeatures[Feature Geo Type],$A4545),CHAR(34),
", FeatureGeometry:  ",CHAR(34),INDEX(SamplingFeatures[Feature Geometry],$A4545),CHAR(34),
", Elevation_m:  ",CHAR(34),INDEX(SamplingFeatures[Elevation_m],$A4545),CHAR(34),
", ElevationDatumCV:  ",CHAR(34),ElevationDatum,CHAR(34),"}"))</f>
        <v>#REF!</v>
      </c>
      <c r="L4545" t="e">
        <f>IF(INDEX(SamplingFeatures[Sampling Feature Type],$A4545)&lt;&gt;"Site","",
CONCATENATE("  - &amp;SiteID",TEXT(SUMPRODUCT(--($L$3:$L4544&lt;&gt;"")),"0000"),
" {","SamplingFeatureID:  *SamplingFeatureID",TEXT($A4545,"0000"),
", SiteTypeCV:  ",CHAR(34),INDEX(Sites[Site Type],$A4545),CHAR(34),
", Latitude:  ",INDEX(Sites[Latitude],$A4545),
", Longitude:  ",INDEX(Sites[Longitude],$A4545),
", SRSName:  ",CHAR(34),LatLonDatum,CHAR(34),"}"))</f>
        <v>#REF!</v>
      </c>
      <c r="M4545" t="e">
        <f>IF(INDEX(SamplingFeatures[Sampling Feature Type],$A4545)&lt;&gt;"Specimen","",
CONCATENATE("  - &amp;SpecimenID",TEXT(SUMPRODUCT(--($M$3:$M4544&lt;&gt;"")),"0000"),
" {","SamplingFeatureID:  *SamplingFeatureID",TEXT($A4545,"0000"),
", SpecimenTypeCV:  ",CHAR(34),INDEX(Specimens[Specimen Type],$A4545),CHAR(34),
", SpecimenMediumCV:  ",INDEX(Specimens[Specimen Medium],$A4545),
", IsFieldSpecimen:  ",CHAR(34),INDEX(Specimens[Is Field Specimen?],$A4545),CHAR(34),"}"))</f>
        <v>#REF!</v>
      </c>
      <c r="N4545" t="e">
        <f>IF(COUNTA(SpatialOffsets[])=0,"", IF(INDEX(SpatialOffsets[Spatial Offset Type],$A4545)="","",
CONCATENATE("  - &amp;SpatialOffsetID",TEXT($A4545,"0000"),
" {","SpatialOffsetTypeCV:  ",CHAR(34),INDEX(SpatialOffsets[Spatial Offset Type],$A4545),CHAR(34),
", Offset1Value:  ",INDEX(SpatialOffsets[Offset 1 Value],$A4545),
", Offset1UnitID:  ",CHAR(34),INDEX(SpatialOffsets[Offset 1 Unit],$A4545),CHAR(34),
", Offset2Value:  ",INDEX(SpatialOffsets[Offset 2 Value],$A4545),
", Offset2UnitID:  ",CHAR(34),INDEX(SpatialOffsets[Offset 2 Unit],$A4545),CHAR(34),
", Offset3Value:  ",INDEX(SpatialOffsets[Offset 3 Value],$A4545),
", Offset3UnitID:  ",CHAR(34),INDEX(SpatialOffsets[Offset 3 Unit],$A4545),CHAR(34),,"}")))</f>
        <v>#REF!</v>
      </c>
      <c r="O4545" t="e">
        <f>IF(COUNTA(RelatedFeatures[])=0,"", IF(INDEX(RelatedFeatures[First Sampling Feature Code],$A4545)="","",
CONCATENATE("  - &amp;RelationID",TEXT($A4545,"0000"),
" {","SamplingFeatureID:  *SamplingFeatureID",TEXT(MATCH(INDEX(RelatedFeatures[First Sampling Feature Code],$A4545),SamplingFeatures[Feature Code],0),"0000"),
", RelationshipTypeCV:  ",CHAR(34),INDEX(RelatedFeatures[Relationship Type],$A4545),CHAR(34),
", RelatedFeatureID: *SamplingFeatureID",TEXT(MATCH(INDEX(RelatedFeatures[Second Sampling Feature Code],$A4545),SamplingFeatures[Feature Code],0),"0000"),
", SpatialOffsetID:  ",IF(INDEX(RelatedFeatures[Offset Number],$A4545)="","",CONCATENATE("*SpatialOffsetID",TEXT(INDEX(RelatedFeatures[Offset Number],$A4545),"0000"))),"}")))</f>
        <v>#REF!</v>
      </c>
      <c r="P4545" t="e">
        <f>IF(INDEX(Methods[Method Type],$A4545)="","",
CONCATENATE("  - &amp;MethodID",TEXT($A4545,"0000"),
" {","MethodTypeCV:  ",CHAR(34),INDEX(Methods[Method Type],$A4545),CHAR(34),
", MethodCode:  ",CHAR(34),INDEX(Methods[Method Code],$A4545),CHAR(34),
", MethodName:  ",CHAR(34),INDEX(Methods[Method Name],$A4545),CHAR(34),
", MethodDescription:  ",CHAR(34),INDEX(Methods[Method Description],$A4545),CHAR(34),
", MethodLink:  ",CHAR(34),INDEX(Methods[Method Link],$A4545),CHAR(34),
", OrganizationID: *OrganizationID",TEXT(MATCH(INDEX(Methods[Organization Name],$A4545),Organizations[Organization Name],0),"0000"),"}"))</f>
        <v>#REF!</v>
      </c>
      <c r="Q4545" t="e">
        <f>IF(INDEX(Variables[Variable Type],$A4545)="","",
CONCATENATE("  - &amp;VariableID",TEXT($A4545,"0000"),
" {","VariableTypeCV:  ",CHAR(34),INDEX(Variables[Variable Type],$A4545),CHAR(34),
", VariableCode:  ",CHAR(34),INDEX(Variables[Variable Code],$A4545),CHAR(34),
", VariableNameCV:  ",CHAR(34),INDEX(Variables[Variable Name],$A4545),CHAR(34),
", VariableDefinition:  ",CHAR(34),INDEX(Variables[Variable Definition],$A4545),CHAR(34),
", SpecciationCV:  ",CHAR(34),INDEX(Variables[Speciation],$A4545),CHAR(34),
", NoDataValue:  ",CHAR(34),INDEX(Variables[No Data Value],$A4545),CHAR(34),"}"))</f>
        <v>#REF!</v>
      </c>
    </row>
    <row r="4546" spans="1:17" x14ac:dyDescent="0.25">
      <c r="A4546">
        <v>4543</v>
      </c>
      <c r="D4546" t="e">
        <f>IF(INDEX(People[First Name],$A4546)="","",
CONCATENATE("  - &amp;PersonID",TEXT($A4546,"0000"),
" {","PersonFirstName:  ",CHAR(34),INDEX(People[First Name],$A4546),CHAR(34),
", PersonMiddleName:  ",CHAR(34),INDEX(People[Middle Name],$A4546),CHAR(34),
", PersonLastName:  ",CHAR(34),INDEX(People[Last Name],$A4546),CHAR(34),"}"))</f>
        <v>#REF!</v>
      </c>
      <c r="E4546" t="e">
        <f>IF(INDEX(Organizations[Organization Type '[CV']],$A4546)="","",
CONCATENATE("  - &amp;OrganizationID",TEXT($A4546,"0000"),
" {","OrganizationTypeCV:  ",CHAR(34),INDEX(Organizations[Organization Type '[CV']],$A4546),CHAR(34),
", OrganizationCode:  ",CHAR(34),INDEX(Organizations[Organization Code],$A4546),CHAR(34),
", OrganizationName:  ",CHAR(34),INDEX(Organizations[Organization Name],$A4546),CHAR(34),
", OrganizationDescription:  ",CHAR(34),INDEX(Organizations[Organization Description],$A4546),CHAR(34),
", OrganizationLink:  ",CHAR(34),INDEX(Organizations[Organization Link],$A4546),CHAR(34),"}"))</f>
        <v>#REF!</v>
      </c>
      <c r="F4546" t="e">
        <f>IF(INDEX(People[First Name],$A4546)="","",
CONCATENATE("  - &amp;AffiliationID",TEXT($A4546,"0000"),
" {PersonID: *PersonID",TEXT($A4546,"0000"),
", OrganizationID: *OrganizationID",TEXT(MATCH(INDEX(People[Organization Name],$A4546),Organizations[Organization Name],0),"0000"),
", IsPrimaryOrganizationContact: , AffiliationStartDate: , AffiliationEndDate: , PrimaryPhone: ",
", PrimaryEmail: ",CHAR(34),INDEX(People[Primary Email],$A4546),CHAR(34),
", PrimaryAddress: ",CHAR(34),INDEX(People[Primary Address],$A4546),CHAR(34),
", PersonLink: }"))</f>
        <v>#REF!</v>
      </c>
      <c r="H4546" t="e">
        <f>IF(COUNTA(CitationInformation)=0,"",IF(INDEX(AuthorList[Author Name],$A4546)="","",
CONCATENATE("  - &amp;AuthorListID",TEXT($A4546,"0000"),
"  {CitationID: *CitationID0001",
", PersonID: *PersonID",TEXT(MATCH(INDEX(AuthorList[Author Name],$A4546),People[Full Name],0),"0000"),
", AuthorOrder: ",INDEX(AuthorList[Author Number],$A4546),"}")))</f>
        <v>#REF!</v>
      </c>
      <c r="K4546" t="e">
        <f>IF(INDEX(SamplingFeatures[Feature Code],$A4546)="","",
CONCATENATE("  - &amp;SamplingFeatureID",TEXT($A4546,"0000"),
" {","SamplingFeatureUUID:  ",CHAR(34),INDEX(SamplingFeatures[Sampling Feature UUID],$A4546),CHAR(34),
", SamplingFeatureTypeCV:  ",CHAR(34),INDEX(SamplingFeatures[Sampling Feature Type],$A4546),CHAR(34),
", SamplingFeatureCode:  ",CHAR(34),INDEX(SamplingFeatures[Feature Code],$A4546),CHAR(34),
", SamplingFeatureName:  ",CHAR(34),INDEX(SamplingFeatures[Feature Name],$A4546),CHAR(34),
", SamplingFeatureDescription:  ",CHAR(34),INDEX(SamplingFeatures[Feature Description],$A4546),CHAR(34),
", SamplingFeatureGeotypeCV:  ",CHAR(34),INDEX(SamplingFeatures[Feature Geo Type],$A4546),CHAR(34),
", FeatureGeometry:  ",CHAR(34),INDEX(SamplingFeatures[Feature Geometry],$A4546),CHAR(34),
", Elevation_m:  ",CHAR(34),INDEX(SamplingFeatures[Elevation_m],$A4546),CHAR(34),
", ElevationDatumCV:  ",CHAR(34),ElevationDatum,CHAR(34),"}"))</f>
        <v>#REF!</v>
      </c>
      <c r="L4546" t="e">
        <f>IF(INDEX(SamplingFeatures[Sampling Feature Type],$A4546)&lt;&gt;"Site","",
CONCATENATE("  - &amp;SiteID",TEXT(SUMPRODUCT(--($L$3:$L4545&lt;&gt;"")),"0000"),
" {","SamplingFeatureID:  *SamplingFeatureID",TEXT($A4546,"0000"),
", SiteTypeCV:  ",CHAR(34),INDEX(Sites[Site Type],$A4546),CHAR(34),
", Latitude:  ",INDEX(Sites[Latitude],$A4546),
", Longitude:  ",INDEX(Sites[Longitude],$A4546),
", SRSName:  ",CHAR(34),LatLonDatum,CHAR(34),"}"))</f>
        <v>#REF!</v>
      </c>
      <c r="M4546" t="e">
        <f>IF(INDEX(SamplingFeatures[Sampling Feature Type],$A4546)&lt;&gt;"Specimen","",
CONCATENATE("  - &amp;SpecimenID",TEXT(SUMPRODUCT(--($M$3:$M4545&lt;&gt;"")),"0000"),
" {","SamplingFeatureID:  *SamplingFeatureID",TEXT($A4546,"0000"),
", SpecimenTypeCV:  ",CHAR(34),INDEX(Specimens[Specimen Type],$A4546),CHAR(34),
", SpecimenMediumCV:  ",INDEX(Specimens[Specimen Medium],$A4546),
", IsFieldSpecimen:  ",CHAR(34),INDEX(Specimens[Is Field Specimen?],$A4546),CHAR(34),"}"))</f>
        <v>#REF!</v>
      </c>
      <c r="N4546" t="e">
        <f>IF(COUNTA(SpatialOffsets[])=0,"", IF(INDEX(SpatialOffsets[Spatial Offset Type],$A4546)="","",
CONCATENATE("  - &amp;SpatialOffsetID",TEXT($A4546,"0000"),
" {","SpatialOffsetTypeCV:  ",CHAR(34),INDEX(SpatialOffsets[Spatial Offset Type],$A4546),CHAR(34),
", Offset1Value:  ",INDEX(SpatialOffsets[Offset 1 Value],$A4546),
", Offset1UnitID:  ",CHAR(34),INDEX(SpatialOffsets[Offset 1 Unit],$A4546),CHAR(34),
", Offset2Value:  ",INDEX(SpatialOffsets[Offset 2 Value],$A4546),
", Offset2UnitID:  ",CHAR(34),INDEX(SpatialOffsets[Offset 2 Unit],$A4546),CHAR(34),
", Offset3Value:  ",INDEX(SpatialOffsets[Offset 3 Value],$A4546),
", Offset3UnitID:  ",CHAR(34),INDEX(SpatialOffsets[Offset 3 Unit],$A4546),CHAR(34),,"}")))</f>
        <v>#REF!</v>
      </c>
      <c r="O4546" t="e">
        <f>IF(COUNTA(RelatedFeatures[])=0,"", IF(INDEX(RelatedFeatures[First Sampling Feature Code],$A4546)="","",
CONCATENATE("  - &amp;RelationID",TEXT($A4546,"0000"),
" {","SamplingFeatureID:  *SamplingFeatureID",TEXT(MATCH(INDEX(RelatedFeatures[First Sampling Feature Code],$A4546),SamplingFeatures[Feature Code],0),"0000"),
", RelationshipTypeCV:  ",CHAR(34),INDEX(RelatedFeatures[Relationship Type],$A4546),CHAR(34),
", RelatedFeatureID: *SamplingFeatureID",TEXT(MATCH(INDEX(RelatedFeatures[Second Sampling Feature Code],$A4546),SamplingFeatures[Feature Code],0),"0000"),
", SpatialOffsetID:  ",IF(INDEX(RelatedFeatures[Offset Number],$A4546)="","",CONCATENATE("*SpatialOffsetID",TEXT(INDEX(RelatedFeatures[Offset Number],$A4546),"0000"))),"}")))</f>
        <v>#REF!</v>
      </c>
      <c r="P4546" t="e">
        <f>IF(INDEX(Methods[Method Type],$A4546)="","",
CONCATENATE("  - &amp;MethodID",TEXT($A4546,"0000"),
" {","MethodTypeCV:  ",CHAR(34),INDEX(Methods[Method Type],$A4546),CHAR(34),
", MethodCode:  ",CHAR(34),INDEX(Methods[Method Code],$A4546),CHAR(34),
", MethodName:  ",CHAR(34),INDEX(Methods[Method Name],$A4546),CHAR(34),
", MethodDescription:  ",CHAR(34),INDEX(Methods[Method Description],$A4546),CHAR(34),
", MethodLink:  ",CHAR(34),INDEX(Methods[Method Link],$A4546),CHAR(34),
", OrganizationID: *OrganizationID",TEXT(MATCH(INDEX(Methods[Organization Name],$A4546),Organizations[Organization Name],0),"0000"),"}"))</f>
        <v>#REF!</v>
      </c>
      <c r="Q4546" t="e">
        <f>IF(INDEX(Variables[Variable Type],$A4546)="","",
CONCATENATE("  - &amp;VariableID",TEXT($A4546,"0000"),
" {","VariableTypeCV:  ",CHAR(34),INDEX(Variables[Variable Type],$A4546),CHAR(34),
", VariableCode:  ",CHAR(34),INDEX(Variables[Variable Code],$A4546),CHAR(34),
", VariableNameCV:  ",CHAR(34),INDEX(Variables[Variable Name],$A4546),CHAR(34),
", VariableDefinition:  ",CHAR(34),INDEX(Variables[Variable Definition],$A4546),CHAR(34),
", SpecciationCV:  ",CHAR(34),INDEX(Variables[Speciation],$A4546),CHAR(34),
", NoDataValue:  ",CHAR(34),INDEX(Variables[No Data Value],$A4546),CHAR(34),"}"))</f>
        <v>#REF!</v>
      </c>
    </row>
    <row r="4547" spans="1:17" x14ac:dyDescent="0.25">
      <c r="A4547">
        <v>4544</v>
      </c>
      <c r="D4547" t="e">
        <f>IF(INDEX(People[First Name],$A4547)="","",
CONCATENATE("  - &amp;PersonID",TEXT($A4547,"0000"),
" {","PersonFirstName:  ",CHAR(34),INDEX(People[First Name],$A4547),CHAR(34),
", PersonMiddleName:  ",CHAR(34),INDEX(People[Middle Name],$A4547),CHAR(34),
", PersonLastName:  ",CHAR(34),INDEX(People[Last Name],$A4547),CHAR(34),"}"))</f>
        <v>#REF!</v>
      </c>
      <c r="E4547" t="e">
        <f>IF(INDEX(Organizations[Organization Type '[CV']],$A4547)="","",
CONCATENATE("  - &amp;OrganizationID",TEXT($A4547,"0000"),
" {","OrganizationTypeCV:  ",CHAR(34),INDEX(Organizations[Organization Type '[CV']],$A4547),CHAR(34),
", OrganizationCode:  ",CHAR(34),INDEX(Organizations[Organization Code],$A4547),CHAR(34),
", OrganizationName:  ",CHAR(34),INDEX(Organizations[Organization Name],$A4547),CHAR(34),
", OrganizationDescription:  ",CHAR(34),INDEX(Organizations[Organization Description],$A4547),CHAR(34),
", OrganizationLink:  ",CHAR(34),INDEX(Organizations[Organization Link],$A4547),CHAR(34),"}"))</f>
        <v>#REF!</v>
      </c>
      <c r="F4547" t="e">
        <f>IF(INDEX(People[First Name],$A4547)="","",
CONCATENATE("  - &amp;AffiliationID",TEXT($A4547,"0000"),
" {PersonID: *PersonID",TEXT($A4547,"0000"),
", OrganizationID: *OrganizationID",TEXT(MATCH(INDEX(People[Organization Name],$A4547),Organizations[Organization Name],0),"0000"),
", IsPrimaryOrganizationContact: , AffiliationStartDate: , AffiliationEndDate: , PrimaryPhone: ",
", PrimaryEmail: ",CHAR(34),INDEX(People[Primary Email],$A4547),CHAR(34),
", PrimaryAddress: ",CHAR(34),INDEX(People[Primary Address],$A4547),CHAR(34),
", PersonLink: }"))</f>
        <v>#REF!</v>
      </c>
      <c r="H4547" t="e">
        <f>IF(COUNTA(CitationInformation)=0,"",IF(INDEX(AuthorList[Author Name],$A4547)="","",
CONCATENATE("  - &amp;AuthorListID",TEXT($A4547,"0000"),
"  {CitationID: *CitationID0001",
", PersonID: *PersonID",TEXT(MATCH(INDEX(AuthorList[Author Name],$A4547),People[Full Name],0),"0000"),
", AuthorOrder: ",INDEX(AuthorList[Author Number],$A4547),"}")))</f>
        <v>#REF!</v>
      </c>
      <c r="K4547" t="e">
        <f>IF(INDEX(SamplingFeatures[Feature Code],$A4547)="","",
CONCATENATE("  - &amp;SamplingFeatureID",TEXT($A4547,"0000"),
" {","SamplingFeatureUUID:  ",CHAR(34),INDEX(SamplingFeatures[Sampling Feature UUID],$A4547),CHAR(34),
", SamplingFeatureTypeCV:  ",CHAR(34),INDEX(SamplingFeatures[Sampling Feature Type],$A4547),CHAR(34),
", SamplingFeatureCode:  ",CHAR(34),INDEX(SamplingFeatures[Feature Code],$A4547),CHAR(34),
", SamplingFeatureName:  ",CHAR(34),INDEX(SamplingFeatures[Feature Name],$A4547),CHAR(34),
", SamplingFeatureDescription:  ",CHAR(34),INDEX(SamplingFeatures[Feature Description],$A4547),CHAR(34),
", SamplingFeatureGeotypeCV:  ",CHAR(34),INDEX(SamplingFeatures[Feature Geo Type],$A4547),CHAR(34),
", FeatureGeometry:  ",CHAR(34),INDEX(SamplingFeatures[Feature Geometry],$A4547),CHAR(34),
", Elevation_m:  ",CHAR(34),INDEX(SamplingFeatures[Elevation_m],$A4547),CHAR(34),
", ElevationDatumCV:  ",CHAR(34),ElevationDatum,CHAR(34),"}"))</f>
        <v>#REF!</v>
      </c>
      <c r="L4547" t="e">
        <f>IF(INDEX(SamplingFeatures[Sampling Feature Type],$A4547)&lt;&gt;"Site","",
CONCATENATE("  - &amp;SiteID",TEXT(SUMPRODUCT(--($L$3:$L4546&lt;&gt;"")),"0000"),
" {","SamplingFeatureID:  *SamplingFeatureID",TEXT($A4547,"0000"),
", SiteTypeCV:  ",CHAR(34),INDEX(Sites[Site Type],$A4547),CHAR(34),
", Latitude:  ",INDEX(Sites[Latitude],$A4547),
", Longitude:  ",INDEX(Sites[Longitude],$A4547),
", SRSName:  ",CHAR(34),LatLonDatum,CHAR(34),"}"))</f>
        <v>#REF!</v>
      </c>
      <c r="M4547" t="e">
        <f>IF(INDEX(SamplingFeatures[Sampling Feature Type],$A4547)&lt;&gt;"Specimen","",
CONCATENATE("  - &amp;SpecimenID",TEXT(SUMPRODUCT(--($M$3:$M4546&lt;&gt;"")),"0000"),
" {","SamplingFeatureID:  *SamplingFeatureID",TEXT($A4547,"0000"),
", SpecimenTypeCV:  ",CHAR(34),INDEX(Specimens[Specimen Type],$A4547),CHAR(34),
", SpecimenMediumCV:  ",INDEX(Specimens[Specimen Medium],$A4547),
", IsFieldSpecimen:  ",CHAR(34),INDEX(Specimens[Is Field Specimen?],$A4547),CHAR(34),"}"))</f>
        <v>#REF!</v>
      </c>
      <c r="N4547" t="e">
        <f>IF(COUNTA(SpatialOffsets[])=0,"", IF(INDEX(SpatialOffsets[Spatial Offset Type],$A4547)="","",
CONCATENATE("  - &amp;SpatialOffsetID",TEXT($A4547,"0000"),
" {","SpatialOffsetTypeCV:  ",CHAR(34),INDEX(SpatialOffsets[Spatial Offset Type],$A4547),CHAR(34),
", Offset1Value:  ",INDEX(SpatialOffsets[Offset 1 Value],$A4547),
", Offset1UnitID:  ",CHAR(34),INDEX(SpatialOffsets[Offset 1 Unit],$A4547),CHAR(34),
", Offset2Value:  ",INDEX(SpatialOffsets[Offset 2 Value],$A4547),
", Offset2UnitID:  ",CHAR(34),INDEX(SpatialOffsets[Offset 2 Unit],$A4547),CHAR(34),
", Offset3Value:  ",INDEX(SpatialOffsets[Offset 3 Value],$A4547),
", Offset3UnitID:  ",CHAR(34),INDEX(SpatialOffsets[Offset 3 Unit],$A4547),CHAR(34),,"}")))</f>
        <v>#REF!</v>
      </c>
      <c r="O4547" t="e">
        <f>IF(COUNTA(RelatedFeatures[])=0,"", IF(INDEX(RelatedFeatures[First Sampling Feature Code],$A4547)="","",
CONCATENATE("  - &amp;RelationID",TEXT($A4547,"0000"),
" {","SamplingFeatureID:  *SamplingFeatureID",TEXT(MATCH(INDEX(RelatedFeatures[First Sampling Feature Code],$A4547),SamplingFeatures[Feature Code],0),"0000"),
", RelationshipTypeCV:  ",CHAR(34),INDEX(RelatedFeatures[Relationship Type],$A4547),CHAR(34),
", RelatedFeatureID: *SamplingFeatureID",TEXT(MATCH(INDEX(RelatedFeatures[Second Sampling Feature Code],$A4547),SamplingFeatures[Feature Code],0),"0000"),
", SpatialOffsetID:  ",IF(INDEX(RelatedFeatures[Offset Number],$A4547)="","",CONCATENATE("*SpatialOffsetID",TEXT(INDEX(RelatedFeatures[Offset Number],$A4547),"0000"))),"}")))</f>
        <v>#REF!</v>
      </c>
      <c r="P4547" t="e">
        <f>IF(INDEX(Methods[Method Type],$A4547)="","",
CONCATENATE("  - &amp;MethodID",TEXT($A4547,"0000"),
" {","MethodTypeCV:  ",CHAR(34),INDEX(Methods[Method Type],$A4547),CHAR(34),
", MethodCode:  ",CHAR(34),INDEX(Methods[Method Code],$A4547),CHAR(34),
", MethodName:  ",CHAR(34),INDEX(Methods[Method Name],$A4547),CHAR(34),
", MethodDescription:  ",CHAR(34),INDEX(Methods[Method Description],$A4547),CHAR(34),
", MethodLink:  ",CHAR(34),INDEX(Methods[Method Link],$A4547),CHAR(34),
", OrganizationID: *OrganizationID",TEXT(MATCH(INDEX(Methods[Organization Name],$A4547),Organizations[Organization Name],0),"0000"),"}"))</f>
        <v>#REF!</v>
      </c>
      <c r="Q4547" t="e">
        <f>IF(INDEX(Variables[Variable Type],$A4547)="","",
CONCATENATE("  - &amp;VariableID",TEXT($A4547,"0000"),
" {","VariableTypeCV:  ",CHAR(34),INDEX(Variables[Variable Type],$A4547),CHAR(34),
", VariableCode:  ",CHAR(34),INDEX(Variables[Variable Code],$A4547),CHAR(34),
", VariableNameCV:  ",CHAR(34),INDEX(Variables[Variable Name],$A4547),CHAR(34),
", VariableDefinition:  ",CHAR(34),INDEX(Variables[Variable Definition],$A4547),CHAR(34),
", SpecciationCV:  ",CHAR(34),INDEX(Variables[Speciation],$A4547),CHAR(34),
", NoDataValue:  ",CHAR(34),INDEX(Variables[No Data Value],$A4547),CHAR(34),"}"))</f>
        <v>#REF!</v>
      </c>
    </row>
    <row r="4548" spans="1:17" x14ac:dyDescent="0.25">
      <c r="A4548">
        <v>4545</v>
      </c>
      <c r="D4548" t="e">
        <f>IF(INDEX(People[First Name],$A4548)="","",
CONCATENATE("  - &amp;PersonID",TEXT($A4548,"0000"),
" {","PersonFirstName:  ",CHAR(34),INDEX(People[First Name],$A4548),CHAR(34),
", PersonMiddleName:  ",CHAR(34),INDEX(People[Middle Name],$A4548),CHAR(34),
", PersonLastName:  ",CHAR(34),INDEX(People[Last Name],$A4548),CHAR(34),"}"))</f>
        <v>#REF!</v>
      </c>
      <c r="E4548" t="e">
        <f>IF(INDEX(Organizations[Organization Type '[CV']],$A4548)="","",
CONCATENATE("  - &amp;OrganizationID",TEXT($A4548,"0000"),
" {","OrganizationTypeCV:  ",CHAR(34),INDEX(Organizations[Organization Type '[CV']],$A4548),CHAR(34),
", OrganizationCode:  ",CHAR(34),INDEX(Organizations[Organization Code],$A4548),CHAR(34),
", OrganizationName:  ",CHAR(34),INDEX(Organizations[Organization Name],$A4548),CHAR(34),
", OrganizationDescription:  ",CHAR(34),INDEX(Organizations[Organization Description],$A4548),CHAR(34),
", OrganizationLink:  ",CHAR(34),INDEX(Organizations[Organization Link],$A4548),CHAR(34),"}"))</f>
        <v>#REF!</v>
      </c>
      <c r="F4548" t="e">
        <f>IF(INDEX(People[First Name],$A4548)="","",
CONCATENATE("  - &amp;AffiliationID",TEXT($A4548,"0000"),
" {PersonID: *PersonID",TEXT($A4548,"0000"),
", OrganizationID: *OrganizationID",TEXT(MATCH(INDEX(People[Organization Name],$A4548),Organizations[Organization Name],0),"0000"),
", IsPrimaryOrganizationContact: , AffiliationStartDate: , AffiliationEndDate: , PrimaryPhone: ",
", PrimaryEmail: ",CHAR(34),INDEX(People[Primary Email],$A4548),CHAR(34),
", PrimaryAddress: ",CHAR(34),INDEX(People[Primary Address],$A4548),CHAR(34),
", PersonLink: }"))</f>
        <v>#REF!</v>
      </c>
      <c r="H4548" t="e">
        <f>IF(COUNTA(CitationInformation)=0,"",IF(INDEX(AuthorList[Author Name],$A4548)="","",
CONCATENATE("  - &amp;AuthorListID",TEXT($A4548,"0000"),
"  {CitationID: *CitationID0001",
", PersonID: *PersonID",TEXT(MATCH(INDEX(AuthorList[Author Name],$A4548),People[Full Name],0),"0000"),
", AuthorOrder: ",INDEX(AuthorList[Author Number],$A4548),"}")))</f>
        <v>#REF!</v>
      </c>
      <c r="K4548" t="e">
        <f>IF(INDEX(SamplingFeatures[Feature Code],$A4548)="","",
CONCATENATE("  - &amp;SamplingFeatureID",TEXT($A4548,"0000"),
" {","SamplingFeatureUUID:  ",CHAR(34),INDEX(SamplingFeatures[Sampling Feature UUID],$A4548),CHAR(34),
", SamplingFeatureTypeCV:  ",CHAR(34),INDEX(SamplingFeatures[Sampling Feature Type],$A4548),CHAR(34),
", SamplingFeatureCode:  ",CHAR(34),INDEX(SamplingFeatures[Feature Code],$A4548),CHAR(34),
", SamplingFeatureName:  ",CHAR(34),INDEX(SamplingFeatures[Feature Name],$A4548),CHAR(34),
", SamplingFeatureDescription:  ",CHAR(34),INDEX(SamplingFeatures[Feature Description],$A4548),CHAR(34),
", SamplingFeatureGeotypeCV:  ",CHAR(34),INDEX(SamplingFeatures[Feature Geo Type],$A4548),CHAR(34),
", FeatureGeometry:  ",CHAR(34),INDEX(SamplingFeatures[Feature Geometry],$A4548),CHAR(34),
", Elevation_m:  ",CHAR(34),INDEX(SamplingFeatures[Elevation_m],$A4548),CHAR(34),
", ElevationDatumCV:  ",CHAR(34),ElevationDatum,CHAR(34),"}"))</f>
        <v>#REF!</v>
      </c>
      <c r="L4548" t="e">
        <f>IF(INDEX(SamplingFeatures[Sampling Feature Type],$A4548)&lt;&gt;"Site","",
CONCATENATE("  - &amp;SiteID",TEXT(SUMPRODUCT(--($L$3:$L4547&lt;&gt;"")),"0000"),
" {","SamplingFeatureID:  *SamplingFeatureID",TEXT($A4548,"0000"),
", SiteTypeCV:  ",CHAR(34),INDEX(Sites[Site Type],$A4548),CHAR(34),
", Latitude:  ",INDEX(Sites[Latitude],$A4548),
", Longitude:  ",INDEX(Sites[Longitude],$A4548),
", SRSName:  ",CHAR(34),LatLonDatum,CHAR(34),"}"))</f>
        <v>#REF!</v>
      </c>
      <c r="M4548" t="e">
        <f>IF(INDEX(SamplingFeatures[Sampling Feature Type],$A4548)&lt;&gt;"Specimen","",
CONCATENATE("  - &amp;SpecimenID",TEXT(SUMPRODUCT(--($M$3:$M4547&lt;&gt;"")),"0000"),
" {","SamplingFeatureID:  *SamplingFeatureID",TEXT($A4548,"0000"),
", SpecimenTypeCV:  ",CHAR(34),INDEX(Specimens[Specimen Type],$A4548),CHAR(34),
", SpecimenMediumCV:  ",INDEX(Specimens[Specimen Medium],$A4548),
", IsFieldSpecimen:  ",CHAR(34),INDEX(Specimens[Is Field Specimen?],$A4548),CHAR(34),"}"))</f>
        <v>#REF!</v>
      </c>
      <c r="N4548" t="e">
        <f>IF(COUNTA(SpatialOffsets[])=0,"", IF(INDEX(SpatialOffsets[Spatial Offset Type],$A4548)="","",
CONCATENATE("  - &amp;SpatialOffsetID",TEXT($A4548,"0000"),
" {","SpatialOffsetTypeCV:  ",CHAR(34),INDEX(SpatialOffsets[Spatial Offset Type],$A4548),CHAR(34),
", Offset1Value:  ",INDEX(SpatialOffsets[Offset 1 Value],$A4548),
", Offset1UnitID:  ",CHAR(34),INDEX(SpatialOffsets[Offset 1 Unit],$A4548),CHAR(34),
", Offset2Value:  ",INDEX(SpatialOffsets[Offset 2 Value],$A4548),
", Offset2UnitID:  ",CHAR(34),INDEX(SpatialOffsets[Offset 2 Unit],$A4548),CHAR(34),
", Offset3Value:  ",INDEX(SpatialOffsets[Offset 3 Value],$A4548),
", Offset3UnitID:  ",CHAR(34),INDEX(SpatialOffsets[Offset 3 Unit],$A4548),CHAR(34),,"}")))</f>
        <v>#REF!</v>
      </c>
      <c r="O4548" t="e">
        <f>IF(COUNTA(RelatedFeatures[])=0,"", IF(INDEX(RelatedFeatures[First Sampling Feature Code],$A4548)="","",
CONCATENATE("  - &amp;RelationID",TEXT($A4548,"0000"),
" {","SamplingFeatureID:  *SamplingFeatureID",TEXT(MATCH(INDEX(RelatedFeatures[First Sampling Feature Code],$A4548),SamplingFeatures[Feature Code],0),"0000"),
", RelationshipTypeCV:  ",CHAR(34),INDEX(RelatedFeatures[Relationship Type],$A4548),CHAR(34),
", RelatedFeatureID: *SamplingFeatureID",TEXT(MATCH(INDEX(RelatedFeatures[Second Sampling Feature Code],$A4548),SamplingFeatures[Feature Code],0),"0000"),
", SpatialOffsetID:  ",IF(INDEX(RelatedFeatures[Offset Number],$A4548)="","",CONCATENATE("*SpatialOffsetID",TEXT(INDEX(RelatedFeatures[Offset Number],$A4548),"0000"))),"}")))</f>
        <v>#REF!</v>
      </c>
      <c r="P4548" t="e">
        <f>IF(INDEX(Methods[Method Type],$A4548)="","",
CONCATENATE("  - &amp;MethodID",TEXT($A4548,"0000"),
" {","MethodTypeCV:  ",CHAR(34),INDEX(Methods[Method Type],$A4548),CHAR(34),
", MethodCode:  ",CHAR(34),INDEX(Methods[Method Code],$A4548),CHAR(34),
", MethodName:  ",CHAR(34),INDEX(Methods[Method Name],$A4548),CHAR(34),
", MethodDescription:  ",CHAR(34),INDEX(Methods[Method Description],$A4548),CHAR(34),
", MethodLink:  ",CHAR(34),INDEX(Methods[Method Link],$A4548),CHAR(34),
", OrganizationID: *OrganizationID",TEXT(MATCH(INDEX(Methods[Organization Name],$A4548),Organizations[Organization Name],0),"0000"),"}"))</f>
        <v>#REF!</v>
      </c>
      <c r="Q4548" t="e">
        <f>IF(INDEX(Variables[Variable Type],$A4548)="","",
CONCATENATE("  - &amp;VariableID",TEXT($A4548,"0000"),
" {","VariableTypeCV:  ",CHAR(34),INDEX(Variables[Variable Type],$A4548),CHAR(34),
", VariableCode:  ",CHAR(34),INDEX(Variables[Variable Code],$A4548),CHAR(34),
", VariableNameCV:  ",CHAR(34),INDEX(Variables[Variable Name],$A4548),CHAR(34),
", VariableDefinition:  ",CHAR(34),INDEX(Variables[Variable Definition],$A4548),CHAR(34),
", SpecciationCV:  ",CHAR(34),INDEX(Variables[Speciation],$A4548),CHAR(34),
", NoDataValue:  ",CHAR(34),INDEX(Variables[No Data Value],$A4548),CHAR(34),"}"))</f>
        <v>#REF!</v>
      </c>
    </row>
    <row r="4549" spans="1:17" x14ac:dyDescent="0.25">
      <c r="A4549">
        <v>4546</v>
      </c>
      <c r="D4549" t="e">
        <f>IF(INDEX(People[First Name],$A4549)="","",
CONCATENATE("  - &amp;PersonID",TEXT($A4549,"0000"),
" {","PersonFirstName:  ",CHAR(34),INDEX(People[First Name],$A4549),CHAR(34),
", PersonMiddleName:  ",CHAR(34),INDEX(People[Middle Name],$A4549),CHAR(34),
", PersonLastName:  ",CHAR(34),INDEX(People[Last Name],$A4549),CHAR(34),"}"))</f>
        <v>#REF!</v>
      </c>
      <c r="E4549" t="e">
        <f>IF(INDEX(Organizations[Organization Type '[CV']],$A4549)="","",
CONCATENATE("  - &amp;OrganizationID",TEXT($A4549,"0000"),
" {","OrganizationTypeCV:  ",CHAR(34),INDEX(Organizations[Organization Type '[CV']],$A4549),CHAR(34),
", OrganizationCode:  ",CHAR(34),INDEX(Organizations[Organization Code],$A4549),CHAR(34),
", OrganizationName:  ",CHAR(34),INDEX(Organizations[Organization Name],$A4549),CHAR(34),
", OrganizationDescription:  ",CHAR(34),INDEX(Organizations[Organization Description],$A4549),CHAR(34),
", OrganizationLink:  ",CHAR(34),INDEX(Organizations[Organization Link],$A4549),CHAR(34),"}"))</f>
        <v>#REF!</v>
      </c>
      <c r="F4549" t="e">
        <f>IF(INDEX(People[First Name],$A4549)="","",
CONCATENATE("  - &amp;AffiliationID",TEXT($A4549,"0000"),
" {PersonID: *PersonID",TEXT($A4549,"0000"),
", OrganizationID: *OrganizationID",TEXT(MATCH(INDEX(People[Organization Name],$A4549),Organizations[Organization Name],0),"0000"),
", IsPrimaryOrganizationContact: , AffiliationStartDate: , AffiliationEndDate: , PrimaryPhone: ",
", PrimaryEmail: ",CHAR(34),INDEX(People[Primary Email],$A4549),CHAR(34),
", PrimaryAddress: ",CHAR(34),INDEX(People[Primary Address],$A4549),CHAR(34),
", PersonLink: }"))</f>
        <v>#REF!</v>
      </c>
      <c r="H4549" t="e">
        <f>IF(COUNTA(CitationInformation)=0,"",IF(INDEX(AuthorList[Author Name],$A4549)="","",
CONCATENATE("  - &amp;AuthorListID",TEXT($A4549,"0000"),
"  {CitationID: *CitationID0001",
", PersonID: *PersonID",TEXT(MATCH(INDEX(AuthorList[Author Name],$A4549),People[Full Name],0),"0000"),
", AuthorOrder: ",INDEX(AuthorList[Author Number],$A4549),"}")))</f>
        <v>#REF!</v>
      </c>
      <c r="K4549" t="e">
        <f>IF(INDEX(SamplingFeatures[Feature Code],$A4549)="","",
CONCATENATE("  - &amp;SamplingFeatureID",TEXT($A4549,"0000"),
" {","SamplingFeatureUUID:  ",CHAR(34),INDEX(SamplingFeatures[Sampling Feature UUID],$A4549),CHAR(34),
", SamplingFeatureTypeCV:  ",CHAR(34),INDEX(SamplingFeatures[Sampling Feature Type],$A4549),CHAR(34),
", SamplingFeatureCode:  ",CHAR(34),INDEX(SamplingFeatures[Feature Code],$A4549),CHAR(34),
", SamplingFeatureName:  ",CHAR(34),INDEX(SamplingFeatures[Feature Name],$A4549),CHAR(34),
", SamplingFeatureDescription:  ",CHAR(34),INDEX(SamplingFeatures[Feature Description],$A4549),CHAR(34),
", SamplingFeatureGeotypeCV:  ",CHAR(34),INDEX(SamplingFeatures[Feature Geo Type],$A4549),CHAR(34),
", FeatureGeometry:  ",CHAR(34),INDEX(SamplingFeatures[Feature Geometry],$A4549),CHAR(34),
", Elevation_m:  ",CHAR(34),INDEX(SamplingFeatures[Elevation_m],$A4549),CHAR(34),
", ElevationDatumCV:  ",CHAR(34),ElevationDatum,CHAR(34),"}"))</f>
        <v>#REF!</v>
      </c>
      <c r="L4549" t="e">
        <f>IF(INDEX(SamplingFeatures[Sampling Feature Type],$A4549)&lt;&gt;"Site","",
CONCATENATE("  - &amp;SiteID",TEXT(SUMPRODUCT(--($L$3:$L4548&lt;&gt;"")),"0000"),
" {","SamplingFeatureID:  *SamplingFeatureID",TEXT($A4549,"0000"),
", SiteTypeCV:  ",CHAR(34),INDEX(Sites[Site Type],$A4549),CHAR(34),
", Latitude:  ",INDEX(Sites[Latitude],$A4549),
", Longitude:  ",INDEX(Sites[Longitude],$A4549),
", SRSName:  ",CHAR(34),LatLonDatum,CHAR(34),"}"))</f>
        <v>#REF!</v>
      </c>
      <c r="M4549" t="e">
        <f>IF(INDEX(SamplingFeatures[Sampling Feature Type],$A4549)&lt;&gt;"Specimen","",
CONCATENATE("  - &amp;SpecimenID",TEXT(SUMPRODUCT(--($M$3:$M4548&lt;&gt;"")),"0000"),
" {","SamplingFeatureID:  *SamplingFeatureID",TEXT($A4549,"0000"),
", SpecimenTypeCV:  ",CHAR(34),INDEX(Specimens[Specimen Type],$A4549),CHAR(34),
", SpecimenMediumCV:  ",INDEX(Specimens[Specimen Medium],$A4549),
", IsFieldSpecimen:  ",CHAR(34),INDEX(Specimens[Is Field Specimen?],$A4549),CHAR(34),"}"))</f>
        <v>#REF!</v>
      </c>
      <c r="N4549" t="e">
        <f>IF(COUNTA(SpatialOffsets[])=0,"", IF(INDEX(SpatialOffsets[Spatial Offset Type],$A4549)="","",
CONCATENATE("  - &amp;SpatialOffsetID",TEXT($A4549,"0000"),
" {","SpatialOffsetTypeCV:  ",CHAR(34),INDEX(SpatialOffsets[Spatial Offset Type],$A4549),CHAR(34),
", Offset1Value:  ",INDEX(SpatialOffsets[Offset 1 Value],$A4549),
", Offset1UnitID:  ",CHAR(34),INDEX(SpatialOffsets[Offset 1 Unit],$A4549),CHAR(34),
", Offset2Value:  ",INDEX(SpatialOffsets[Offset 2 Value],$A4549),
", Offset2UnitID:  ",CHAR(34),INDEX(SpatialOffsets[Offset 2 Unit],$A4549),CHAR(34),
", Offset3Value:  ",INDEX(SpatialOffsets[Offset 3 Value],$A4549),
", Offset3UnitID:  ",CHAR(34),INDEX(SpatialOffsets[Offset 3 Unit],$A4549),CHAR(34),,"}")))</f>
        <v>#REF!</v>
      </c>
      <c r="O4549" t="e">
        <f>IF(COUNTA(RelatedFeatures[])=0,"", IF(INDEX(RelatedFeatures[First Sampling Feature Code],$A4549)="","",
CONCATENATE("  - &amp;RelationID",TEXT($A4549,"0000"),
" {","SamplingFeatureID:  *SamplingFeatureID",TEXT(MATCH(INDEX(RelatedFeatures[First Sampling Feature Code],$A4549),SamplingFeatures[Feature Code],0),"0000"),
", RelationshipTypeCV:  ",CHAR(34),INDEX(RelatedFeatures[Relationship Type],$A4549),CHAR(34),
", RelatedFeatureID: *SamplingFeatureID",TEXT(MATCH(INDEX(RelatedFeatures[Second Sampling Feature Code],$A4549),SamplingFeatures[Feature Code],0),"0000"),
", SpatialOffsetID:  ",IF(INDEX(RelatedFeatures[Offset Number],$A4549)="","",CONCATENATE("*SpatialOffsetID",TEXT(INDEX(RelatedFeatures[Offset Number],$A4549),"0000"))),"}")))</f>
        <v>#REF!</v>
      </c>
      <c r="P4549" t="e">
        <f>IF(INDEX(Methods[Method Type],$A4549)="","",
CONCATENATE("  - &amp;MethodID",TEXT($A4549,"0000"),
" {","MethodTypeCV:  ",CHAR(34),INDEX(Methods[Method Type],$A4549),CHAR(34),
", MethodCode:  ",CHAR(34),INDEX(Methods[Method Code],$A4549),CHAR(34),
", MethodName:  ",CHAR(34),INDEX(Methods[Method Name],$A4549),CHAR(34),
", MethodDescription:  ",CHAR(34),INDEX(Methods[Method Description],$A4549),CHAR(34),
", MethodLink:  ",CHAR(34),INDEX(Methods[Method Link],$A4549),CHAR(34),
", OrganizationID: *OrganizationID",TEXT(MATCH(INDEX(Methods[Organization Name],$A4549),Organizations[Organization Name],0),"0000"),"}"))</f>
        <v>#REF!</v>
      </c>
      <c r="Q4549" t="e">
        <f>IF(INDEX(Variables[Variable Type],$A4549)="","",
CONCATENATE("  - &amp;VariableID",TEXT($A4549,"0000"),
" {","VariableTypeCV:  ",CHAR(34),INDEX(Variables[Variable Type],$A4549),CHAR(34),
", VariableCode:  ",CHAR(34),INDEX(Variables[Variable Code],$A4549),CHAR(34),
", VariableNameCV:  ",CHAR(34),INDEX(Variables[Variable Name],$A4549),CHAR(34),
", VariableDefinition:  ",CHAR(34),INDEX(Variables[Variable Definition],$A4549),CHAR(34),
", SpecciationCV:  ",CHAR(34),INDEX(Variables[Speciation],$A4549),CHAR(34),
", NoDataValue:  ",CHAR(34),INDEX(Variables[No Data Value],$A4549),CHAR(34),"}"))</f>
        <v>#REF!</v>
      </c>
    </row>
    <row r="4550" spans="1:17" x14ac:dyDescent="0.25">
      <c r="A4550">
        <v>4547</v>
      </c>
      <c r="D4550" t="e">
        <f>IF(INDEX(People[First Name],$A4550)="","",
CONCATENATE("  - &amp;PersonID",TEXT($A4550,"0000"),
" {","PersonFirstName:  ",CHAR(34),INDEX(People[First Name],$A4550),CHAR(34),
", PersonMiddleName:  ",CHAR(34),INDEX(People[Middle Name],$A4550),CHAR(34),
", PersonLastName:  ",CHAR(34),INDEX(People[Last Name],$A4550),CHAR(34),"}"))</f>
        <v>#REF!</v>
      </c>
      <c r="E4550" t="e">
        <f>IF(INDEX(Organizations[Organization Type '[CV']],$A4550)="","",
CONCATENATE("  - &amp;OrganizationID",TEXT($A4550,"0000"),
" {","OrganizationTypeCV:  ",CHAR(34),INDEX(Organizations[Organization Type '[CV']],$A4550),CHAR(34),
", OrganizationCode:  ",CHAR(34),INDEX(Organizations[Organization Code],$A4550),CHAR(34),
", OrganizationName:  ",CHAR(34),INDEX(Organizations[Organization Name],$A4550),CHAR(34),
", OrganizationDescription:  ",CHAR(34),INDEX(Organizations[Organization Description],$A4550),CHAR(34),
", OrganizationLink:  ",CHAR(34),INDEX(Organizations[Organization Link],$A4550),CHAR(34),"}"))</f>
        <v>#REF!</v>
      </c>
      <c r="F4550" t="e">
        <f>IF(INDEX(People[First Name],$A4550)="","",
CONCATENATE("  - &amp;AffiliationID",TEXT($A4550,"0000"),
" {PersonID: *PersonID",TEXT($A4550,"0000"),
", OrganizationID: *OrganizationID",TEXT(MATCH(INDEX(People[Organization Name],$A4550),Organizations[Organization Name],0),"0000"),
", IsPrimaryOrganizationContact: , AffiliationStartDate: , AffiliationEndDate: , PrimaryPhone: ",
", PrimaryEmail: ",CHAR(34),INDEX(People[Primary Email],$A4550),CHAR(34),
", PrimaryAddress: ",CHAR(34),INDEX(People[Primary Address],$A4550),CHAR(34),
", PersonLink: }"))</f>
        <v>#REF!</v>
      </c>
      <c r="H4550" t="e">
        <f>IF(COUNTA(CitationInformation)=0,"",IF(INDEX(AuthorList[Author Name],$A4550)="","",
CONCATENATE("  - &amp;AuthorListID",TEXT($A4550,"0000"),
"  {CitationID: *CitationID0001",
", PersonID: *PersonID",TEXT(MATCH(INDEX(AuthorList[Author Name],$A4550),People[Full Name],0),"0000"),
", AuthorOrder: ",INDEX(AuthorList[Author Number],$A4550),"}")))</f>
        <v>#REF!</v>
      </c>
      <c r="K4550" t="e">
        <f>IF(INDEX(SamplingFeatures[Feature Code],$A4550)="","",
CONCATENATE("  - &amp;SamplingFeatureID",TEXT($A4550,"0000"),
" {","SamplingFeatureUUID:  ",CHAR(34),INDEX(SamplingFeatures[Sampling Feature UUID],$A4550),CHAR(34),
", SamplingFeatureTypeCV:  ",CHAR(34),INDEX(SamplingFeatures[Sampling Feature Type],$A4550),CHAR(34),
", SamplingFeatureCode:  ",CHAR(34),INDEX(SamplingFeatures[Feature Code],$A4550),CHAR(34),
", SamplingFeatureName:  ",CHAR(34),INDEX(SamplingFeatures[Feature Name],$A4550),CHAR(34),
", SamplingFeatureDescription:  ",CHAR(34),INDEX(SamplingFeatures[Feature Description],$A4550),CHAR(34),
", SamplingFeatureGeotypeCV:  ",CHAR(34),INDEX(SamplingFeatures[Feature Geo Type],$A4550),CHAR(34),
", FeatureGeometry:  ",CHAR(34),INDEX(SamplingFeatures[Feature Geometry],$A4550),CHAR(34),
", Elevation_m:  ",CHAR(34),INDEX(SamplingFeatures[Elevation_m],$A4550),CHAR(34),
", ElevationDatumCV:  ",CHAR(34),ElevationDatum,CHAR(34),"}"))</f>
        <v>#REF!</v>
      </c>
      <c r="L4550" t="e">
        <f>IF(INDEX(SamplingFeatures[Sampling Feature Type],$A4550)&lt;&gt;"Site","",
CONCATENATE("  - &amp;SiteID",TEXT(SUMPRODUCT(--($L$3:$L4549&lt;&gt;"")),"0000"),
" {","SamplingFeatureID:  *SamplingFeatureID",TEXT($A4550,"0000"),
", SiteTypeCV:  ",CHAR(34),INDEX(Sites[Site Type],$A4550),CHAR(34),
", Latitude:  ",INDEX(Sites[Latitude],$A4550),
", Longitude:  ",INDEX(Sites[Longitude],$A4550),
", SRSName:  ",CHAR(34),LatLonDatum,CHAR(34),"}"))</f>
        <v>#REF!</v>
      </c>
      <c r="M4550" t="e">
        <f>IF(INDEX(SamplingFeatures[Sampling Feature Type],$A4550)&lt;&gt;"Specimen","",
CONCATENATE("  - &amp;SpecimenID",TEXT(SUMPRODUCT(--($M$3:$M4549&lt;&gt;"")),"0000"),
" {","SamplingFeatureID:  *SamplingFeatureID",TEXT($A4550,"0000"),
", SpecimenTypeCV:  ",CHAR(34),INDEX(Specimens[Specimen Type],$A4550),CHAR(34),
", SpecimenMediumCV:  ",INDEX(Specimens[Specimen Medium],$A4550),
", IsFieldSpecimen:  ",CHAR(34),INDEX(Specimens[Is Field Specimen?],$A4550),CHAR(34),"}"))</f>
        <v>#REF!</v>
      </c>
      <c r="N4550" t="e">
        <f>IF(COUNTA(SpatialOffsets[])=0,"", IF(INDEX(SpatialOffsets[Spatial Offset Type],$A4550)="","",
CONCATENATE("  - &amp;SpatialOffsetID",TEXT($A4550,"0000"),
" {","SpatialOffsetTypeCV:  ",CHAR(34),INDEX(SpatialOffsets[Spatial Offset Type],$A4550),CHAR(34),
", Offset1Value:  ",INDEX(SpatialOffsets[Offset 1 Value],$A4550),
", Offset1UnitID:  ",CHAR(34),INDEX(SpatialOffsets[Offset 1 Unit],$A4550),CHAR(34),
", Offset2Value:  ",INDEX(SpatialOffsets[Offset 2 Value],$A4550),
", Offset2UnitID:  ",CHAR(34),INDEX(SpatialOffsets[Offset 2 Unit],$A4550),CHAR(34),
", Offset3Value:  ",INDEX(SpatialOffsets[Offset 3 Value],$A4550),
", Offset3UnitID:  ",CHAR(34),INDEX(SpatialOffsets[Offset 3 Unit],$A4550),CHAR(34),,"}")))</f>
        <v>#REF!</v>
      </c>
      <c r="O4550" t="e">
        <f>IF(COUNTA(RelatedFeatures[])=0,"", IF(INDEX(RelatedFeatures[First Sampling Feature Code],$A4550)="","",
CONCATENATE("  - &amp;RelationID",TEXT($A4550,"0000"),
" {","SamplingFeatureID:  *SamplingFeatureID",TEXT(MATCH(INDEX(RelatedFeatures[First Sampling Feature Code],$A4550),SamplingFeatures[Feature Code],0),"0000"),
", RelationshipTypeCV:  ",CHAR(34),INDEX(RelatedFeatures[Relationship Type],$A4550),CHAR(34),
", RelatedFeatureID: *SamplingFeatureID",TEXT(MATCH(INDEX(RelatedFeatures[Second Sampling Feature Code],$A4550),SamplingFeatures[Feature Code],0),"0000"),
", SpatialOffsetID:  ",IF(INDEX(RelatedFeatures[Offset Number],$A4550)="","",CONCATENATE("*SpatialOffsetID",TEXT(INDEX(RelatedFeatures[Offset Number],$A4550),"0000"))),"}")))</f>
        <v>#REF!</v>
      </c>
      <c r="P4550" t="e">
        <f>IF(INDEX(Methods[Method Type],$A4550)="","",
CONCATENATE("  - &amp;MethodID",TEXT($A4550,"0000"),
" {","MethodTypeCV:  ",CHAR(34),INDEX(Methods[Method Type],$A4550),CHAR(34),
", MethodCode:  ",CHAR(34),INDEX(Methods[Method Code],$A4550),CHAR(34),
", MethodName:  ",CHAR(34),INDEX(Methods[Method Name],$A4550),CHAR(34),
", MethodDescription:  ",CHAR(34),INDEX(Methods[Method Description],$A4550),CHAR(34),
", MethodLink:  ",CHAR(34),INDEX(Methods[Method Link],$A4550),CHAR(34),
", OrganizationID: *OrganizationID",TEXT(MATCH(INDEX(Methods[Organization Name],$A4550),Organizations[Organization Name],0),"0000"),"}"))</f>
        <v>#REF!</v>
      </c>
      <c r="Q4550" t="e">
        <f>IF(INDEX(Variables[Variable Type],$A4550)="","",
CONCATENATE("  - &amp;VariableID",TEXT($A4550,"0000"),
" {","VariableTypeCV:  ",CHAR(34),INDEX(Variables[Variable Type],$A4550),CHAR(34),
", VariableCode:  ",CHAR(34),INDEX(Variables[Variable Code],$A4550),CHAR(34),
", VariableNameCV:  ",CHAR(34),INDEX(Variables[Variable Name],$A4550),CHAR(34),
", VariableDefinition:  ",CHAR(34),INDEX(Variables[Variable Definition],$A4550),CHAR(34),
", SpecciationCV:  ",CHAR(34),INDEX(Variables[Speciation],$A4550),CHAR(34),
", NoDataValue:  ",CHAR(34),INDEX(Variables[No Data Value],$A4550),CHAR(34),"}"))</f>
        <v>#REF!</v>
      </c>
    </row>
    <row r="4551" spans="1:17" x14ac:dyDescent="0.25">
      <c r="A4551">
        <v>4548</v>
      </c>
      <c r="D4551" t="e">
        <f>IF(INDEX(People[First Name],$A4551)="","",
CONCATENATE("  - &amp;PersonID",TEXT($A4551,"0000"),
" {","PersonFirstName:  ",CHAR(34),INDEX(People[First Name],$A4551),CHAR(34),
", PersonMiddleName:  ",CHAR(34),INDEX(People[Middle Name],$A4551),CHAR(34),
", PersonLastName:  ",CHAR(34),INDEX(People[Last Name],$A4551),CHAR(34),"}"))</f>
        <v>#REF!</v>
      </c>
      <c r="E4551" t="e">
        <f>IF(INDEX(Organizations[Organization Type '[CV']],$A4551)="","",
CONCATENATE("  - &amp;OrganizationID",TEXT($A4551,"0000"),
" {","OrganizationTypeCV:  ",CHAR(34),INDEX(Organizations[Organization Type '[CV']],$A4551),CHAR(34),
", OrganizationCode:  ",CHAR(34),INDEX(Organizations[Organization Code],$A4551),CHAR(34),
", OrganizationName:  ",CHAR(34),INDEX(Organizations[Organization Name],$A4551),CHAR(34),
", OrganizationDescription:  ",CHAR(34),INDEX(Organizations[Organization Description],$A4551),CHAR(34),
", OrganizationLink:  ",CHAR(34),INDEX(Organizations[Organization Link],$A4551),CHAR(34),"}"))</f>
        <v>#REF!</v>
      </c>
      <c r="F4551" t="e">
        <f>IF(INDEX(People[First Name],$A4551)="","",
CONCATENATE("  - &amp;AffiliationID",TEXT($A4551,"0000"),
" {PersonID: *PersonID",TEXT($A4551,"0000"),
", OrganizationID: *OrganizationID",TEXT(MATCH(INDEX(People[Organization Name],$A4551),Organizations[Organization Name],0),"0000"),
", IsPrimaryOrganizationContact: , AffiliationStartDate: , AffiliationEndDate: , PrimaryPhone: ",
", PrimaryEmail: ",CHAR(34),INDEX(People[Primary Email],$A4551),CHAR(34),
", PrimaryAddress: ",CHAR(34),INDEX(People[Primary Address],$A4551),CHAR(34),
", PersonLink: }"))</f>
        <v>#REF!</v>
      </c>
      <c r="H4551" t="e">
        <f>IF(COUNTA(CitationInformation)=0,"",IF(INDEX(AuthorList[Author Name],$A4551)="","",
CONCATENATE("  - &amp;AuthorListID",TEXT($A4551,"0000"),
"  {CitationID: *CitationID0001",
", PersonID: *PersonID",TEXT(MATCH(INDEX(AuthorList[Author Name],$A4551),People[Full Name],0),"0000"),
", AuthorOrder: ",INDEX(AuthorList[Author Number],$A4551),"}")))</f>
        <v>#REF!</v>
      </c>
      <c r="K4551" t="e">
        <f>IF(INDEX(SamplingFeatures[Feature Code],$A4551)="","",
CONCATENATE("  - &amp;SamplingFeatureID",TEXT($A4551,"0000"),
" {","SamplingFeatureUUID:  ",CHAR(34),INDEX(SamplingFeatures[Sampling Feature UUID],$A4551),CHAR(34),
", SamplingFeatureTypeCV:  ",CHAR(34),INDEX(SamplingFeatures[Sampling Feature Type],$A4551),CHAR(34),
", SamplingFeatureCode:  ",CHAR(34),INDEX(SamplingFeatures[Feature Code],$A4551),CHAR(34),
", SamplingFeatureName:  ",CHAR(34),INDEX(SamplingFeatures[Feature Name],$A4551),CHAR(34),
", SamplingFeatureDescription:  ",CHAR(34),INDEX(SamplingFeatures[Feature Description],$A4551),CHAR(34),
", SamplingFeatureGeotypeCV:  ",CHAR(34),INDEX(SamplingFeatures[Feature Geo Type],$A4551),CHAR(34),
", FeatureGeometry:  ",CHAR(34),INDEX(SamplingFeatures[Feature Geometry],$A4551),CHAR(34),
", Elevation_m:  ",CHAR(34),INDEX(SamplingFeatures[Elevation_m],$A4551),CHAR(34),
", ElevationDatumCV:  ",CHAR(34),ElevationDatum,CHAR(34),"}"))</f>
        <v>#REF!</v>
      </c>
      <c r="L4551" t="e">
        <f>IF(INDEX(SamplingFeatures[Sampling Feature Type],$A4551)&lt;&gt;"Site","",
CONCATENATE("  - &amp;SiteID",TEXT(SUMPRODUCT(--($L$3:$L4550&lt;&gt;"")),"0000"),
" {","SamplingFeatureID:  *SamplingFeatureID",TEXT($A4551,"0000"),
", SiteTypeCV:  ",CHAR(34),INDEX(Sites[Site Type],$A4551),CHAR(34),
", Latitude:  ",INDEX(Sites[Latitude],$A4551),
", Longitude:  ",INDEX(Sites[Longitude],$A4551),
", SRSName:  ",CHAR(34),LatLonDatum,CHAR(34),"}"))</f>
        <v>#REF!</v>
      </c>
      <c r="M4551" t="e">
        <f>IF(INDEX(SamplingFeatures[Sampling Feature Type],$A4551)&lt;&gt;"Specimen","",
CONCATENATE("  - &amp;SpecimenID",TEXT(SUMPRODUCT(--($M$3:$M4550&lt;&gt;"")),"0000"),
" {","SamplingFeatureID:  *SamplingFeatureID",TEXT($A4551,"0000"),
", SpecimenTypeCV:  ",CHAR(34),INDEX(Specimens[Specimen Type],$A4551),CHAR(34),
", SpecimenMediumCV:  ",INDEX(Specimens[Specimen Medium],$A4551),
", IsFieldSpecimen:  ",CHAR(34),INDEX(Specimens[Is Field Specimen?],$A4551),CHAR(34),"}"))</f>
        <v>#REF!</v>
      </c>
      <c r="N4551" t="e">
        <f>IF(COUNTA(SpatialOffsets[])=0,"", IF(INDEX(SpatialOffsets[Spatial Offset Type],$A4551)="","",
CONCATENATE("  - &amp;SpatialOffsetID",TEXT($A4551,"0000"),
" {","SpatialOffsetTypeCV:  ",CHAR(34),INDEX(SpatialOffsets[Spatial Offset Type],$A4551),CHAR(34),
", Offset1Value:  ",INDEX(SpatialOffsets[Offset 1 Value],$A4551),
", Offset1UnitID:  ",CHAR(34),INDEX(SpatialOffsets[Offset 1 Unit],$A4551),CHAR(34),
", Offset2Value:  ",INDEX(SpatialOffsets[Offset 2 Value],$A4551),
", Offset2UnitID:  ",CHAR(34),INDEX(SpatialOffsets[Offset 2 Unit],$A4551),CHAR(34),
", Offset3Value:  ",INDEX(SpatialOffsets[Offset 3 Value],$A4551),
", Offset3UnitID:  ",CHAR(34),INDEX(SpatialOffsets[Offset 3 Unit],$A4551),CHAR(34),,"}")))</f>
        <v>#REF!</v>
      </c>
      <c r="O4551" t="e">
        <f>IF(COUNTA(RelatedFeatures[])=0,"", IF(INDEX(RelatedFeatures[First Sampling Feature Code],$A4551)="","",
CONCATENATE("  - &amp;RelationID",TEXT($A4551,"0000"),
" {","SamplingFeatureID:  *SamplingFeatureID",TEXT(MATCH(INDEX(RelatedFeatures[First Sampling Feature Code],$A4551),SamplingFeatures[Feature Code],0),"0000"),
", RelationshipTypeCV:  ",CHAR(34),INDEX(RelatedFeatures[Relationship Type],$A4551),CHAR(34),
", RelatedFeatureID: *SamplingFeatureID",TEXT(MATCH(INDEX(RelatedFeatures[Second Sampling Feature Code],$A4551),SamplingFeatures[Feature Code],0),"0000"),
", SpatialOffsetID:  ",IF(INDEX(RelatedFeatures[Offset Number],$A4551)="","",CONCATENATE("*SpatialOffsetID",TEXT(INDEX(RelatedFeatures[Offset Number],$A4551),"0000"))),"}")))</f>
        <v>#REF!</v>
      </c>
      <c r="P4551" t="e">
        <f>IF(INDEX(Methods[Method Type],$A4551)="","",
CONCATENATE("  - &amp;MethodID",TEXT($A4551,"0000"),
" {","MethodTypeCV:  ",CHAR(34),INDEX(Methods[Method Type],$A4551),CHAR(34),
", MethodCode:  ",CHAR(34),INDEX(Methods[Method Code],$A4551),CHAR(34),
", MethodName:  ",CHAR(34),INDEX(Methods[Method Name],$A4551),CHAR(34),
", MethodDescription:  ",CHAR(34),INDEX(Methods[Method Description],$A4551),CHAR(34),
", MethodLink:  ",CHAR(34),INDEX(Methods[Method Link],$A4551),CHAR(34),
", OrganizationID: *OrganizationID",TEXT(MATCH(INDEX(Methods[Organization Name],$A4551),Organizations[Organization Name],0),"0000"),"}"))</f>
        <v>#REF!</v>
      </c>
      <c r="Q4551" t="e">
        <f>IF(INDEX(Variables[Variable Type],$A4551)="","",
CONCATENATE("  - &amp;VariableID",TEXT($A4551,"0000"),
" {","VariableTypeCV:  ",CHAR(34),INDEX(Variables[Variable Type],$A4551),CHAR(34),
", VariableCode:  ",CHAR(34),INDEX(Variables[Variable Code],$A4551),CHAR(34),
", VariableNameCV:  ",CHAR(34),INDEX(Variables[Variable Name],$A4551),CHAR(34),
", VariableDefinition:  ",CHAR(34),INDEX(Variables[Variable Definition],$A4551),CHAR(34),
", SpecciationCV:  ",CHAR(34),INDEX(Variables[Speciation],$A4551),CHAR(34),
", NoDataValue:  ",CHAR(34),INDEX(Variables[No Data Value],$A4551),CHAR(34),"}"))</f>
        <v>#REF!</v>
      </c>
    </row>
    <row r="4552" spans="1:17" x14ac:dyDescent="0.25">
      <c r="A4552">
        <v>4549</v>
      </c>
      <c r="D4552" t="e">
        <f>IF(INDEX(People[First Name],$A4552)="","",
CONCATENATE("  - &amp;PersonID",TEXT($A4552,"0000"),
" {","PersonFirstName:  ",CHAR(34),INDEX(People[First Name],$A4552),CHAR(34),
", PersonMiddleName:  ",CHAR(34),INDEX(People[Middle Name],$A4552),CHAR(34),
", PersonLastName:  ",CHAR(34),INDEX(People[Last Name],$A4552),CHAR(34),"}"))</f>
        <v>#REF!</v>
      </c>
      <c r="E4552" t="e">
        <f>IF(INDEX(Organizations[Organization Type '[CV']],$A4552)="","",
CONCATENATE("  - &amp;OrganizationID",TEXT($A4552,"0000"),
" {","OrganizationTypeCV:  ",CHAR(34),INDEX(Organizations[Organization Type '[CV']],$A4552),CHAR(34),
", OrganizationCode:  ",CHAR(34),INDEX(Organizations[Organization Code],$A4552),CHAR(34),
", OrganizationName:  ",CHAR(34),INDEX(Organizations[Organization Name],$A4552),CHAR(34),
", OrganizationDescription:  ",CHAR(34),INDEX(Organizations[Organization Description],$A4552),CHAR(34),
", OrganizationLink:  ",CHAR(34),INDEX(Organizations[Organization Link],$A4552),CHAR(34),"}"))</f>
        <v>#REF!</v>
      </c>
      <c r="F4552" t="e">
        <f>IF(INDEX(People[First Name],$A4552)="","",
CONCATENATE("  - &amp;AffiliationID",TEXT($A4552,"0000"),
" {PersonID: *PersonID",TEXT($A4552,"0000"),
", OrganizationID: *OrganizationID",TEXT(MATCH(INDEX(People[Organization Name],$A4552),Organizations[Organization Name],0),"0000"),
", IsPrimaryOrganizationContact: , AffiliationStartDate: , AffiliationEndDate: , PrimaryPhone: ",
", PrimaryEmail: ",CHAR(34),INDEX(People[Primary Email],$A4552),CHAR(34),
", PrimaryAddress: ",CHAR(34),INDEX(People[Primary Address],$A4552),CHAR(34),
", PersonLink: }"))</f>
        <v>#REF!</v>
      </c>
      <c r="H4552" t="e">
        <f>IF(COUNTA(CitationInformation)=0,"",IF(INDEX(AuthorList[Author Name],$A4552)="","",
CONCATENATE("  - &amp;AuthorListID",TEXT($A4552,"0000"),
"  {CitationID: *CitationID0001",
", PersonID: *PersonID",TEXT(MATCH(INDEX(AuthorList[Author Name],$A4552),People[Full Name],0),"0000"),
", AuthorOrder: ",INDEX(AuthorList[Author Number],$A4552),"}")))</f>
        <v>#REF!</v>
      </c>
      <c r="K4552" t="e">
        <f>IF(INDEX(SamplingFeatures[Feature Code],$A4552)="","",
CONCATENATE("  - &amp;SamplingFeatureID",TEXT($A4552,"0000"),
" {","SamplingFeatureUUID:  ",CHAR(34),INDEX(SamplingFeatures[Sampling Feature UUID],$A4552),CHAR(34),
", SamplingFeatureTypeCV:  ",CHAR(34),INDEX(SamplingFeatures[Sampling Feature Type],$A4552),CHAR(34),
", SamplingFeatureCode:  ",CHAR(34),INDEX(SamplingFeatures[Feature Code],$A4552),CHAR(34),
", SamplingFeatureName:  ",CHAR(34),INDEX(SamplingFeatures[Feature Name],$A4552),CHAR(34),
", SamplingFeatureDescription:  ",CHAR(34),INDEX(SamplingFeatures[Feature Description],$A4552),CHAR(34),
", SamplingFeatureGeotypeCV:  ",CHAR(34),INDEX(SamplingFeatures[Feature Geo Type],$A4552),CHAR(34),
", FeatureGeometry:  ",CHAR(34),INDEX(SamplingFeatures[Feature Geometry],$A4552),CHAR(34),
", Elevation_m:  ",CHAR(34),INDEX(SamplingFeatures[Elevation_m],$A4552),CHAR(34),
", ElevationDatumCV:  ",CHAR(34),ElevationDatum,CHAR(34),"}"))</f>
        <v>#REF!</v>
      </c>
      <c r="L4552" t="e">
        <f>IF(INDEX(SamplingFeatures[Sampling Feature Type],$A4552)&lt;&gt;"Site","",
CONCATENATE("  - &amp;SiteID",TEXT(SUMPRODUCT(--($L$3:$L4551&lt;&gt;"")),"0000"),
" {","SamplingFeatureID:  *SamplingFeatureID",TEXT($A4552,"0000"),
", SiteTypeCV:  ",CHAR(34),INDEX(Sites[Site Type],$A4552),CHAR(34),
", Latitude:  ",INDEX(Sites[Latitude],$A4552),
", Longitude:  ",INDEX(Sites[Longitude],$A4552),
", SRSName:  ",CHAR(34),LatLonDatum,CHAR(34),"}"))</f>
        <v>#REF!</v>
      </c>
      <c r="M4552" t="e">
        <f>IF(INDEX(SamplingFeatures[Sampling Feature Type],$A4552)&lt;&gt;"Specimen","",
CONCATENATE("  - &amp;SpecimenID",TEXT(SUMPRODUCT(--($M$3:$M4551&lt;&gt;"")),"0000"),
" {","SamplingFeatureID:  *SamplingFeatureID",TEXT($A4552,"0000"),
", SpecimenTypeCV:  ",CHAR(34),INDEX(Specimens[Specimen Type],$A4552),CHAR(34),
", SpecimenMediumCV:  ",INDEX(Specimens[Specimen Medium],$A4552),
", IsFieldSpecimen:  ",CHAR(34),INDEX(Specimens[Is Field Specimen?],$A4552),CHAR(34),"}"))</f>
        <v>#REF!</v>
      </c>
      <c r="N4552" t="e">
        <f>IF(COUNTA(SpatialOffsets[])=0,"", IF(INDEX(SpatialOffsets[Spatial Offset Type],$A4552)="","",
CONCATENATE("  - &amp;SpatialOffsetID",TEXT($A4552,"0000"),
" {","SpatialOffsetTypeCV:  ",CHAR(34),INDEX(SpatialOffsets[Spatial Offset Type],$A4552),CHAR(34),
", Offset1Value:  ",INDEX(SpatialOffsets[Offset 1 Value],$A4552),
", Offset1UnitID:  ",CHAR(34),INDEX(SpatialOffsets[Offset 1 Unit],$A4552),CHAR(34),
", Offset2Value:  ",INDEX(SpatialOffsets[Offset 2 Value],$A4552),
", Offset2UnitID:  ",CHAR(34),INDEX(SpatialOffsets[Offset 2 Unit],$A4552),CHAR(34),
", Offset3Value:  ",INDEX(SpatialOffsets[Offset 3 Value],$A4552),
", Offset3UnitID:  ",CHAR(34),INDEX(SpatialOffsets[Offset 3 Unit],$A4552),CHAR(34),,"}")))</f>
        <v>#REF!</v>
      </c>
      <c r="O4552" t="e">
        <f>IF(COUNTA(RelatedFeatures[])=0,"", IF(INDEX(RelatedFeatures[First Sampling Feature Code],$A4552)="","",
CONCATENATE("  - &amp;RelationID",TEXT($A4552,"0000"),
" {","SamplingFeatureID:  *SamplingFeatureID",TEXT(MATCH(INDEX(RelatedFeatures[First Sampling Feature Code],$A4552),SamplingFeatures[Feature Code],0),"0000"),
", RelationshipTypeCV:  ",CHAR(34),INDEX(RelatedFeatures[Relationship Type],$A4552),CHAR(34),
", RelatedFeatureID: *SamplingFeatureID",TEXT(MATCH(INDEX(RelatedFeatures[Second Sampling Feature Code],$A4552),SamplingFeatures[Feature Code],0),"0000"),
", SpatialOffsetID:  ",IF(INDEX(RelatedFeatures[Offset Number],$A4552)="","",CONCATENATE("*SpatialOffsetID",TEXT(INDEX(RelatedFeatures[Offset Number],$A4552),"0000"))),"}")))</f>
        <v>#REF!</v>
      </c>
      <c r="P4552" t="e">
        <f>IF(INDEX(Methods[Method Type],$A4552)="","",
CONCATENATE("  - &amp;MethodID",TEXT($A4552,"0000"),
" {","MethodTypeCV:  ",CHAR(34),INDEX(Methods[Method Type],$A4552),CHAR(34),
", MethodCode:  ",CHAR(34),INDEX(Methods[Method Code],$A4552),CHAR(34),
", MethodName:  ",CHAR(34),INDEX(Methods[Method Name],$A4552),CHAR(34),
", MethodDescription:  ",CHAR(34),INDEX(Methods[Method Description],$A4552),CHAR(34),
", MethodLink:  ",CHAR(34),INDEX(Methods[Method Link],$A4552),CHAR(34),
", OrganizationID: *OrganizationID",TEXT(MATCH(INDEX(Methods[Organization Name],$A4552),Organizations[Organization Name],0),"0000"),"}"))</f>
        <v>#REF!</v>
      </c>
      <c r="Q4552" t="e">
        <f>IF(INDEX(Variables[Variable Type],$A4552)="","",
CONCATENATE("  - &amp;VariableID",TEXT($A4552,"0000"),
" {","VariableTypeCV:  ",CHAR(34),INDEX(Variables[Variable Type],$A4552),CHAR(34),
", VariableCode:  ",CHAR(34),INDEX(Variables[Variable Code],$A4552),CHAR(34),
", VariableNameCV:  ",CHAR(34),INDEX(Variables[Variable Name],$A4552),CHAR(34),
", VariableDefinition:  ",CHAR(34),INDEX(Variables[Variable Definition],$A4552),CHAR(34),
", SpecciationCV:  ",CHAR(34),INDEX(Variables[Speciation],$A4552),CHAR(34),
", NoDataValue:  ",CHAR(34),INDEX(Variables[No Data Value],$A4552),CHAR(34),"}"))</f>
        <v>#REF!</v>
      </c>
    </row>
    <row r="4553" spans="1:17" x14ac:dyDescent="0.25">
      <c r="A4553">
        <v>4550</v>
      </c>
      <c r="D4553" t="e">
        <f>IF(INDEX(People[First Name],$A4553)="","",
CONCATENATE("  - &amp;PersonID",TEXT($A4553,"0000"),
" {","PersonFirstName:  ",CHAR(34),INDEX(People[First Name],$A4553),CHAR(34),
", PersonMiddleName:  ",CHAR(34),INDEX(People[Middle Name],$A4553),CHAR(34),
", PersonLastName:  ",CHAR(34),INDEX(People[Last Name],$A4553),CHAR(34),"}"))</f>
        <v>#REF!</v>
      </c>
      <c r="E4553" t="e">
        <f>IF(INDEX(Organizations[Organization Type '[CV']],$A4553)="","",
CONCATENATE("  - &amp;OrganizationID",TEXT($A4553,"0000"),
" {","OrganizationTypeCV:  ",CHAR(34),INDEX(Organizations[Organization Type '[CV']],$A4553),CHAR(34),
", OrganizationCode:  ",CHAR(34),INDEX(Organizations[Organization Code],$A4553),CHAR(34),
", OrganizationName:  ",CHAR(34),INDEX(Organizations[Organization Name],$A4553),CHAR(34),
", OrganizationDescription:  ",CHAR(34),INDEX(Organizations[Organization Description],$A4553),CHAR(34),
", OrganizationLink:  ",CHAR(34),INDEX(Organizations[Organization Link],$A4553),CHAR(34),"}"))</f>
        <v>#REF!</v>
      </c>
      <c r="F4553" t="e">
        <f>IF(INDEX(People[First Name],$A4553)="","",
CONCATENATE("  - &amp;AffiliationID",TEXT($A4553,"0000"),
" {PersonID: *PersonID",TEXT($A4553,"0000"),
", OrganizationID: *OrganizationID",TEXT(MATCH(INDEX(People[Organization Name],$A4553),Organizations[Organization Name],0),"0000"),
", IsPrimaryOrganizationContact: , AffiliationStartDate: , AffiliationEndDate: , PrimaryPhone: ",
", PrimaryEmail: ",CHAR(34),INDEX(People[Primary Email],$A4553),CHAR(34),
", PrimaryAddress: ",CHAR(34),INDEX(People[Primary Address],$A4553),CHAR(34),
", PersonLink: }"))</f>
        <v>#REF!</v>
      </c>
      <c r="H4553" t="e">
        <f>IF(COUNTA(CitationInformation)=0,"",IF(INDEX(AuthorList[Author Name],$A4553)="","",
CONCATENATE("  - &amp;AuthorListID",TEXT($A4553,"0000"),
"  {CitationID: *CitationID0001",
", PersonID: *PersonID",TEXT(MATCH(INDEX(AuthorList[Author Name],$A4553),People[Full Name],0),"0000"),
", AuthorOrder: ",INDEX(AuthorList[Author Number],$A4553),"}")))</f>
        <v>#REF!</v>
      </c>
      <c r="K4553" t="e">
        <f>IF(INDEX(SamplingFeatures[Feature Code],$A4553)="","",
CONCATENATE("  - &amp;SamplingFeatureID",TEXT($A4553,"0000"),
" {","SamplingFeatureUUID:  ",CHAR(34),INDEX(SamplingFeatures[Sampling Feature UUID],$A4553),CHAR(34),
", SamplingFeatureTypeCV:  ",CHAR(34),INDEX(SamplingFeatures[Sampling Feature Type],$A4553),CHAR(34),
", SamplingFeatureCode:  ",CHAR(34),INDEX(SamplingFeatures[Feature Code],$A4553),CHAR(34),
", SamplingFeatureName:  ",CHAR(34),INDEX(SamplingFeatures[Feature Name],$A4553),CHAR(34),
", SamplingFeatureDescription:  ",CHAR(34),INDEX(SamplingFeatures[Feature Description],$A4553),CHAR(34),
", SamplingFeatureGeotypeCV:  ",CHAR(34),INDEX(SamplingFeatures[Feature Geo Type],$A4553),CHAR(34),
", FeatureGeometry:  ",CHAR(34),INDEX(SamplingFeatures[Feature Geometry],$A4553),CHAR(34),
", Elevation_m:  ",CHAR(34),INDEX(SamplingFeatures[Elevation_m],$A4553),CHAR(34),
", ElevationDatumCV:  ",CHAR(34),ElevationDatum,CHAR(34),"}"))</f>
        <v>#REF!</v>
      </c>
      <c r="L4553" t="e">
        <f>IF(INDEX(SamplingFeatures[Sampling Feature Type],$A4553)&lt;&gt;"Site","",
CONCATENATE("  - &amp;SiteID",TEXT(SUMPRODUCT(--($L$3:$L4552&lt;&gt;"")),"0000"),
" {","SamplingFeatureID:  *SamplingFeatureID",TEXT($A4553,"0000"),
", SiteTypeCV:  ",CHAR(34),INDEX(Sites[Site Type],$A4553),CHAR(34),
", Latitude:  ",INDEX(Sites[Latitude],$A4553),
", Longitude:  ",INDEX(Sites[Longitude],$A4553),
", SRSName:  ",CHAR(34),LatLonDatum,CHAR(34),"}"))</f>
        <v>#REF!</v>
      </c>
      <c r="M4553" t="e">
        <f>IF(INDEX(SamplingFeatures[Sampling Feature Type],$A4553)&lt;&gt;"Specimen","",
CONCATENATE("  - &amp;SpecimenID",TEXT(SUMPRODUCT(--($M$3:$M4552&lt;&gt;"")),"0000"),
" {","SamplingFeatureID:  *SamplingFeatureID",TEXT($A4553,"0000"),
", SpecimenTypeCV:  ",CHAR(34),INDEX(Specimens[Specimen Type],$A4553),CHAR(34),
", SpecimenMediumCV:  ",INDEX(Specimens[Specimen Medium],$A4553),
", IsFieldSpecimen:  ",CHAR(34),INDEX(Specimens[Is Field Specimen?],$A4553),CHAR(34),"}"))</f>
        <v>#REF!</v>
      </c>
      <c r="N4553" t="e">
        <f>IF(COUNTA(SpatialOffsets[])=0,"", IF(INDEX(SpatialOffsets[Spatial Offset Type],$A4553)="","",
CONCATENATE("  - &amp;SpatialOffsetID",TEXT($A4553,"0000"),
" {","SpatialOffsetTypeCV:  ",CHAR(34),INDEX(SpatialOffsets[Spatial Offset Type],$A4553),CHAR(34),
", Offset1Value:  ",INDEX(SpatialOffsets[Offset 1 Value],$A4553),
", Offset1UnitID:  ",CHAR(34),INDEX(SpatialOffsets[Offset 1 Unit],$A4553),CHAR(34),
", Offset2Value:  ",INDEX(SpatialOffsets[Offset 2 Value],$A4553),
", Offset2UnitID:  ",CHAR(34),INDEX(SpatialOffsets[Offset 2 Unit],$A4553),CHAR(34),
", Offset3Value:  ",INDEX(SpatialOffsets[Offset 3 Value],$A4553),
", Offset3UnitID:  ",CHAR(34),INDEX(SpatialOffsets[Offset 3 Unit],$A4553),CHAR(34),,"}")))</f>
        <v>#REF!</v>
      </c>
      <c r="O4553" t="e">
        <f>IF(COUNTA(RelatedFeatures[])=0,"", IF(INDEX(RelatedFeatures[First Sampling Feature Code],$A4553)="","",
CONCATENATE("  - &amp;RelationID",TEXT($A4553,"0000"),
" {","SamplingFeatureID:  *SamplingFeatureID",TEXT(MATCH(INDEX(RelatedFeatures[First Sampling Feature Code],$A4553),SamplingFeatures[Feature Code],0),"0000"),
", RelationshipTypeCV:  ",CHAR(34),INDEX(RelatedFeatures[Relationship Type],$A4553),CHAR(34),
", RelatedFeatureID: *SamplingFeatureID",TEXT(MATCH(INDEX(RelatedFeatures[Second Sampling Feature Code],$A4553),SamplingFeatures[Feature Code],0),"0000"),
", SpatialOffsetID:  ",IF(INDEX(RelatedFeatures[Offset Number],$A4553)="","",CONCATENATE("*SpatialOffsetID",TEXT(INDEX(RelatedFeatures[Offset Number],$A4553),"0000"))),"}")))</f>
        <v>#REF!</v>
      </c>
      <c r="P4553" t="e">
        <f>IF(INDEX(Methods[Method Type],$A4553)="","",
CONCATENATE("  - &amp;MethodID",TEXT($A4553,"0000"),
" {","MethodTypeCV:  ",CHAR(34),INDEX(Methods[Method Type],$A4553),CHAR(34),
", MethodCode:  ",CHAR(34),INDEX(Methods[Method Code],$A4553),CHAR(34),
", MethodName:  ",CHAR(34),INDEX(Methods[Method Name],$A4553),CHAR(34),
", MethodDescription:  ",CHAR(34),INDEX(Methods[Method Description],$A4553),CHAR(34),
", MethodLink:  ",CHAR(34),INDEX(Methods[Method Link],$A4553),CHAR(34),
", OrganizationID: *OrganizationID",TEXT(MATCH(INDEX(Methods[Organization Name],$A4553),Organizations[Organization Name],0),"0000"),"}"))</f>
        <v>#REF!</v>
      </c>
      <c r="Q4553" t="e">
        <f>IF(INDEX(Variables[Variable Type],$A4553)="","",
CONCATENATE("  - &amp;VariableID",TEXT($A4553,"0000"),
" {","VariableTypeCV:  ",CHAR(34),INDEX(Variables[Variable Type],$A4553),CHAR(34),
", VariableCode:  ",CHAR(34),INDEX(Variables[Variable Code],$A4553),CHAR(34),
", VariableNameCV:  ",CHAR(34),INDEX(Variables[Variable Name],$A4553),CHAR(34),
", VariableDefinition:  ",CHAR(34),INDEX(Variables[Variable Definition],$A4553),CHAR(34),
", SpecciationCV:  ",CHAR(34),INDEX(Variables[Speciation],$A4553),CHAR(34),
", NoDataValue:  ",CHAR(34),INDEX(Variables[No Data Value],$A4553),CHAR(34),"}"))</f>
        <v>#REF!</v>
      </c>
    </row>
    <row r="4554" spans="1:17" x14ac:dyDescent="0.25">
      <c r="A4554">
        <v>4551</v>
      </c>
      <c r="D4554" t="e">
        <f>IF(INDEX(People[First Name],$A4554)="","",
CONCATENATE("  - &amp;PersonID",TEXT($A4554,"0000"),
" {","PersonFirstName:  ",CHAR(34),INDEX(People[First Name],$A4554),CHAR(34),
", PersonMiddleName:  ",CHAR(34),INDEX(People[Middle Name],$A4554),CHAR(34),
", PersonLastName:  ",CHAR(34),INDEX(People[Last Name],$A4554),CHAR(34),"}"))</f>
        <v>#REF!</v>
      </c>
      <c r="E4554" t="e">
        <f>IF(INDEX(Organizations[Organization Type '[CV']],$A4554)="","",
CONCATENATE("  - &amp;OrganizationID",TEXT($A4554,"0000"),
" {","OrganizationTypeCV:  ",CHAR(34),INDEX(Organizations[Organization Type '[CV']],$A4554),CHAR(34),
", OrganizationCode:  ",CHAR(34),INDEX(Organizations[Organization Code],$A4554),CHAR(34),
", OrganizationName:  ",CHAR(34),INDEX(Organizations[Organization Name],$A4554),CHAR(34),
", OrganizationDescription:  ",CHAR(34),INDEX(Organizations[Organization Description],$A4554),CHAR(34),
", OrganizationLink:  ",CHAR(34),INDEX(Organizations[Organization Link],$A4554),CHAR(34),"}"))</f>
        <v>#REF!</v>
      </c>
      <c r="F4554" t="e">
        <f>IF(INDEX(People[First Name],$A4554)="","",
CONCATENATE("  - &amp;AffiliationID",TEXT($A4554,"0000"),
" {PersonID: *PersonID",TEXT($A4554,"0000"),
", OrganizationID: *OrganizationID",TEXT(MATCH(INDEX(People[Organization Name],$A4554),Organizations[Organization Name],0),"0000"),
", IsPrimaryOrganizationContact: , AffiliationStartDate: , AffiliationEndDate: , PrimaryPhone: ",
", PrimaryEmail: ",CHAR(34),INDEX(People[Primary Email],$A4554),CHAR(34),
", PrimaryAddress: ",CHAR(34),INDEX(People[Primary Address],$A4554),CHAR(34),
", PersonLink: }"))</f>
        <v>#REF!</v>
      </c>
      <c r="H4554" t="e">
        <f>IF(COUNTA(CitationInformation)=0,"",IF(INDEX(AuthorList[Author Name],$A4554)="","",
CONCATENATE("  - &amp;AuthorListID",TEXT($A4554,"0000"),
"  {CitationID: *CitationID0001",
", PersonID: *PersonID",TEXT(MATCH(INDEX(AuthorList[Author Name],$A4554),People[Full Name],0),"0000"),
", AuthorOrder: ",INDEX(AuthorList[Author Number],$A4554),"}")))</f>
        <v>#REF!</v>
      </c>
      <c r="K4554" t="e">
        <f>IF(INDEX(SamplingFeatures[Feature Code],$A4554)="","",
CONCATENATE("  - &amp;SamplingFeatureID",TEXT($A4554,"0000"),
" {","SamplingFeatureUUID:  ",CHAR(34),INDEX(SamplingFeatures[Sampling Feature UUID],$A4554),CHAR(34),
", SamplingFeatureTypeCV:  ",CHAR(34),INDEX(SamplingFeatures[Sampling Feature Type],$A4554),CHAR(34),
", SamplingFeatureCode:  ",CHAR(34),INDEX(SamplingFeatures[Feature Code],$A4554),CHAR(34),
", SamplingFeatureName:  ",CHAR(34),INDEX(SamplingFeatures[Feature Name],$A4554),CHAR(34),
", SamplingFeatureDescription:  ",CHAR(34),INDEX(SamplingFeatures[Feature Description],$A4554),CHAR(34),
", SamplingFeatureGeotypeCV:  ",CHAR(34),INDEX(SamplingFeatures[Feature Geo Type],$A4554),CHAR(34),
", FeatureGeometry:  ",CHAR(34),INDEX(SamplingFeatures[Feature Geometry],$A4554),CHAR(34),
", Elevation_m:  ",CHAR(34),INDEX(SamplingFeatures[Elevation_m],$A4554),CHAR(34),
", ElevationDatumCV:  ",CHAR(34),ElevationDatum,CHAR(34),"}"))</f>
        <v>#REF!</v>
      </c>
      <c r="L4554" t="e">
        <f>IF(INDEX(SamplingFeatures[Sampling Feature Type],$A4554)&lt;&gt;"Site","",
CONCATENATE("  - &amp;SiteID",TEXT(SUMPRODUCT(--($L$3:$L4553&lt;&gt;"")),"0000"),
" {","SamplingFeatureID:  *SamplingFeatureID",TEXT($A4554,"0000"),
", SiteTypeCV:  ",CHAR(34),INDEX(Sites[Site Type],$A4554),CHAR(34),
", Latitude:  ",INDEX(Sites[Latitude],$A4554),
", Longitude:  ",INDEX(Sites[Longitude],$A4554),
", SRSName:  ",CHAR(34),LatLonDatum,CHAR(34),"}"))</f>
        <v>#REF!</v>
      </c>
      <c r="M4554" t="e">
        <f>IF(INDEX(SamplingFeatures[Sampling Feature Type],$A4554)&lt;&gt;"Specimen","",
CONCATENATE("  - &amp;SpecimenID",TEXT(SUMPRODUCT(--($M$3:$M4553&lt;&gt;"")),"0000"),
" {","SamplingFeatureID:  *SamplingFeatureID",TEXT($A4554,"0000"),
", SpecimenTypeCV:  ",CHAR(34),INDEX(Specimens[Specimen Type],$A4554),CHAR(34),
", SpecimenMediumCV:  ",INDEX(Specimens[Specimen Medium],$A4554),
", IsFieldSpecimen:  ",CHAR(34),INDEX(Specimens[Is Field Specimen?],$A4554),CHAR(34),"}"))</f>
        <v>#REF!</v>
      </c>
      <c r="N4554" t="e">
        <f>IF(COUNTA(SpatialOffsets[])=0,"", IF(INDEX(SpatialOffsets[Spatial Offset Type],$A4554)="","",
CONCATENATE("  - &amp;SpatialOffsetID",TEXT($A4554,"0000"),
" {","SpatialOffsetTypeCV:  ",CHAR(34),INDEX(SpatialOffsets[Spatial Offset Type],$A4554),CHAR(34),
", Offset1Value:  ",INDEX(SpatialOffsets[Offset 1 Value],$A4554),
", Offset1UnitID:  ",CHAR(34),INDEX(SpatialOffsets[Offset 1 Unit],$A4554),CHAR(34),
", Offset2Value:  ",INDEX(SpatialOffsets[Offset 2 Value],$A4554),
", Offset2UnitID:  ",CHAR(34),INDEX(SpatialOffsets[Offset 2 Unit],$A4554),CHAR(34),
", Offset3Value:  ",INDEX(SpatialOffsets[Offset 3 Value],$A4554),
", Offset3UnitID:  ",CHAR(34),INDEX(SpatialOffsets[Offset 3 Unit],$A4554),CHAR(34),,"}")))</f>
        <v>#REF!</v>
      </c>
      <c r="O4554" t="e">
        <f>IF(COUNTA(RelatedFeatures[])=0,"", IF(INDEX(RelatedFeatures[First Sampling Feature Code],$A4554)="","",
CONCATENATE("  - &amp;RelationID",TEXT($A4554,"0000"),
" {","SamplingFeatureID:  *SamplingFeatureID",TEXT(MATCH(INDEX(RelatedFeatures[First Sampling Feature Code],$A4554),SamplingFeatures[Feature Code],0),"0000"),
", RelationshipTypeCV:  ",CHAR(34),INDEX(RelatedFeatures[Relationship Type],$A4554),CHAR(34),
", RelatedFeatureID: *SamplingFeatureID",TEXT(MATCH(INDEX(RelatedFeatures[Second Sampling Feature Code],$A4554),SamplingFeatures[Feature Code],0),"0000"),
", SpatialOffsetID:  ",IF(INDEX(RelatedFeatures[Offset Number],$A4554)="","",CONCATENATE("*SpatialOffsetID",TEXT(INDEX(RelatedFeatures[Offset Number],$A4554),"0000"))),"}")))</f>
        <v>#REF!</v>
      </c>
      <c r="P4554" t="e">
        <f>IF(INDEX(Methods[Method Type],$A4554)="","",
CONCATENATE("  - &amp;MethodID",TEXT($A4554,"0000"),
" {","MethodTypeCV:  ",CHAR(34),INDEX(Methods[Method Type],$A4554),CHAR(34),
", MethodCode:  ",CHAR(34),INDEX(Methods[Method Code],$A4554),CHAR(34),
", MethodName:  ",CHAR(34),INDEX(Methods[Method Name],$A4554),CHAR(34),
", MethodDescription:  ",CHAR(34),INDEX(Methods[Method Description],$A4554),CHAR(34),
", MethodLink:  ",CHAR(34),INDEX(Methods[Method Link],$A4554),CHAR(34),
", OrganizationID: *OrganizationID",TEXT(MATCH(INDEX(Methods[Organization Name],$A4554),Organizations[Organization Name],0),"0000"),"}"))</f>
        <v>#REF!</v>
      </c>
      <c r="Q4554" t="e">
        <f>IF(INDEX(Variables[Variable Type],$A4554)="","",
CONCATENATE("  - &amp;VariableID",TEXT($A4554,"0000"),
" {","VariableTypeCV:  ",CHAR(34),INDEX(Variables[Variable Type],$A4554),CHAR(34),
", VariableCode:  ",CHAR(34),INDEX(Variables[Variable Code],$A4554),CHAR(34),
", VariableNameCV:  ",CHAR(34),INDEX(Variables[Variable Name],$A4554),CHAR(34),
", VariableDefinition:  ",CHAR(34),INDEX(Variables[Variable Definition],$A4554),CHAR(34),
", SpecciationCV:  ",CHAR(34),INDEX(Variables[Speciation],$A4554),CHAR(34),
", NoDataValue:  ",CHAR(34),INDEX(Variables[No Data Value],$A4554),CHAR(34),"}"))</f>
        <v>#REF!</v>
      </c>
    </row>
    <row r="4555" spans="1:17" x14ac:dyDescent="0.25">
      <c r="A4555">
        <v>4552</v>
      </c>
      <c r="D4555" t="e">
        <f>IF(INDEX(People[First Name],$A4555)="","",
CONCATENATE("  - &amp;PersonID",TEXT($A4555,"0000"),
" {","PersonFirstName:  ",CHAR(34),INDEX(People[First Name],$A4555),CHAR(34),
", PersonMiddleName:  ",CHAR(34),INDEX(People[Middle Name],$A4555),CHAR(34),
", PersonLastName:  ",CHAR(34),INDEX(People[Last Name],$A4555),CHAR(34),"}"))</f>
        <v>#REF!</v>
      </c>
      <c r="E4555" t="e">
        <f>IF(INDEX(Organizations[Organization Type '[CV']],$A4555)="","",
CONCATENATE("  - &amp;OrganizationID",TEXT($A4555,"0000"),
" {","OrganizationTypeCV:  ",CHAR(34),INDEX(Organizations[Organization Type '[CV']],$A4555),CHAR(34),
", OrganizationCode:  ",CHAR(34),INDEX(Organizations[Organization Code],$A4555),CHAR(34),
", OrganizationName:  ",CHAR(34),INDEX(Organizations[Organization Name],$A4555),CHAR(34),
", OrganizationDescription:  ",CHAR(34),INDEX(Organizations[Organization Description],$A4555),CHAR(34),
", OrganizationLink:  ",CHAR(34),INDEX(Organizations[Organization Link],$A4555),CHAR(34),"}"))</f>
        <v>#REF!</v>
      </c>
      <c r="F4555" t="e">
        <f>IF(INDEX(People[First Name],$A4555)="","",
CONCATENATE("  - &amp;AffiliationID",TEXT($A4555,"0000"),
" {PersonID: *PersonID",TEXT($A4555,"0000"),
", OrganizationID: *OrganizationID",TEXT(MATCH(INDEX(People[Organization Name],$A4555),Organizations[Organization Name],0),"0000"),
", IsPrimaryOrganizationContact: , AffiliationStartDate: , AffiliationEndDate: , PrimaryPhone: ",
", PrimaryEmail: ",CHAR(34),INDEX(People[Primary Email],$A4555),CHAR(34),
", PrimaryAddress: ",CHAR(34),INDEX(People[Primary Address],$A4555),CHAR(34),
", PersonLink: }"))</f>
        <v>#REF!</v>
      </c>
      <c r="H4555" t="e">
        <f>IF(COUNTA(CitationInformation)=0,"",IF(INDEX(AuthorList[Author Name],$A4555)="","",
CONCATENATE("  - &amp;AuthorListID",TEXT($A4555,"0000"),
"  {CitationID: *CitationID0001",
", PersonID: *PersonID",TEXT(MATCH(INDEX(AuthorList[Author Name],$A4555),People[Full Name],0),"0000"),
", AuthorOrder: ",INDEX(AuthorList[Author Number],$A4555),"}")))</f>
        <v>#REF!</v>
      </c>
      <c r="K4555" t="e">
        <f>IF(INDEX(SamplingFeatures[Feature Code],$A4555)="","",
CONCATENATE("  - &amp;SamplingFeatureID",TEXT($A4555,"0000"),
" {","SamplingFeatureUUID:  ",CHAR(34),INDEX(SamplingFeatures[Sampling Feature UUID],$A4555),CHAR(34),
", SamplingFeatureTypeCV:  ",CHAR(34),INDEX(SamplingFeatures[Sampling Feature Type],$A4555),CHAR(34),
", SamplingFeatureCode:  ",CHAR(34),INDEX(SamplingFeatures[Feature Code],$A4555),CHAR(34),
", SamplingFeatureName:  ",CHAR(34),INDEX(SamplingFeatures[Feature Name],$A4555),CHAR(34),
", SamplingFeatureDescription:  ",CHAR(34),INDEX(SamplingFeatures[Feature Description],$A4555),CHAR(34),
", SamplingFeatureGeotypeCV:  ",CHAR(34),INDEX(SamplingFeatures[Feature Geo Type],$A4555),CHAR(34),
", FeatureGeometry:  ",CHAR(34),INDEX(SamplingFeatures[Feature Geometry],$A4555),CHAR(34),
", Elevation_m:  ",CHAR(34),INDEX(SamplingFeatures[Elevation_m],$A4555),CHAR(34),
", ElevationDatumCV:  ",CHAR(34),ElevationDatum,CHAR(34),"}"))</f>
        <v>#REF!</v>
      </c>
      <c r="L4555" t="e">
        <f>IF(INDEX(SamplingFeatures[Sampling Feature Type],$A4555)&lt;&gt;"Site","",
CONCATENATE("  - &amp;SiteID",TEXT(SUMPRODUCT(--($L$3:$L4554&lt;&gt;"")),"0000"),
" {","SamplingFeatureID:  *SamplingFeatureID",TEXT($A4555,"0000"),
", SiteTypeCV:  ",CHAR(34),INDEX(Sites[Site Type],$A4555),CHAR(34),
", Latitude:  ",INDEX(Sites[Latitude],$A4555),
", Longitude:  ",INDEX(Sites[Longitude],$A4555),
", SRSName:  ",CHAR(34),LatLonDatum,CHAR(34),"}"))</f>
        <v>#REF!</v>
      </c>
      <c r="M4555" t="e">
        <f>IF(INDEX(SamplingFeatures[Sampling Feature Type],$A4555)&lt;&gt;"Specimen","",
CONCATENATE("  - &amp;SpecimenID",TEXT(SUMPRODUCT(--($M$3:$M4554&lt;&gt;"")),"0000"),
" {","SamplingFeatureID:  *SamplingFeatureID",TEXT($A4555,"0000"),
", SpecimenTypeCV:  ",CHAR(34),INDEX(Specimens[Specimen Type],$A4555),CHAR(34),
", SpecimenMediumCV:  ",INDEX(Specimens[Specimen Medium],$A4555),
", IsFieldSpecimen:  ",CHAR(34),INDEX(Specimens[Is Field Specimen?],$A4555),CHAR(34),"}"))</f>
        <v>#REF!</v>
      </c>
      <c r="N4555" t="e">
        <f>IF(COUNTA(SpatialOffsets[])=0,"", IF(INDEX(SpatialOffsets[Spatial Offset Type],$A4555)="","",
CONCATENATE("  - &amp;SpatialOffsetID",TEXT($A4555,"0000"),
" {","SpatialOffsetTypeCV:  ",CHAR(34),INDEX(SpatialOffsets[Spatial Offset Type],$A4555),CHAR(34),
", Offset1Value:  ",INDEX(SpatialOffsets[Offset 1 Value],$A4555),
", Offset1UnitID:  ",CHAR(34),INDEX(SpatialOffsets[Offset 1 Unit],$A4555),CHAR(34),
", Offset2Value:  ",INDEX(SpatialOffsets[Offset 2 Value],$A4555),
", Offset2UnitID:  ",CHAR(34),INDEX(SpatialOffsets[Offset 2 Unit],$A4555),CHAR(34),
", Offset3Value:  ",INDEX(SpatialOffsets[Offset 3 Value],$A4555),
", Offset3UnitID:  ",CHAR(34),INDEX(SpatialOffsets[Offset 3 Unit],$A4555),CHAR(34),,"}")))</f>
        <v>#REF!</v>
      </c>
      <c r="O4555" t="e">
        <f>IF(COUNTA(RelatedFeatures[])=0,"", IF(INDEX(RelatedFeatures[First Sampling Feature Code],$A4555)="","",
CONCATENATE("  - &amp;RelationID",TEXT($A4555,"0000"),
" {","SamplingFeatureID:  *SamplingFeatureID",TEXT(MATCH(INDEX(RelatedFeatures[First Sampling Feature Code],$A4555),SamplingFeatures[Feature Code],0),"0000"),
", RelationshipTypeCV:  ",CHAR(34),INDEX(RelatedFeatures[Relationship Type],$A4555),CHAR(34),
", RelatedFeatureID: *SamplingFeatureID",TEXT(MATCH(INDEX(RelatedFeatures[Second Sampling Feature Code],$A4555),SamplingFeatures[Feature Code],0),"0000"),
", SpatialOffsetID:  ",IF(INDEX(RelatedFeatures[Offset Number],$A4555)="","",CONCATENATE("*SpatialOffsetID",TEXT(INDEX(RelatedFeatures[Offset Number],$A4555),"0000"))),"}")))</f>
        <v>#REF!</v>
      </c>
      <c r="P4555" t="e">
        <f>IF(INDEX(Methods[Method Type],$A4555)="","",
CONCATENATE("  - &amp;MethodID",TEXT($A4555,"0000"),
" {","MethodTypeCV:  ",CHAR(34),INDEX(Methods[Method Type],$A4555),CHAR(34),
", MethodCode:  ",CHAR(34),INDEX(Methods[Method Code],$A4555),CHAR(34),
", MethodName:  ",CHAR(34),INDEX(Methods[Method Name],$A4555),CHAR(34),
", MethodDescription:  ",CHAR(34),INDEX(Methods[Method Description],$A4555),CHAR(34),
", MethodLink:  ",CHAR(34),INDEX(Methods[Method Link],$A4555),CHAR(34),
", OrganizationID: *OrganizationID",TEXT(MATCH(INDEX(Methods[Organization Name],$A4555),Organizations[Organization Name],0),"0000"),"}"))</f>
        <v>#REF!</v>
      </c>
      <c r="Q4555" t="e">
        <f>IF(INDEX(Variables[Variable Type],$A4555)="","",
CONCATENATE("  - &amp;VariableID",TEXT($A4555,"0000"),
" {","VariableTypeCV:  ",CHAR(34),INDEX(Variables[Variable Type],$A4555),CHAR(34),
", VariableCode:  ",CHAR(34),INDEX(Variables[Variable Code],$A4555),CHAR(34),
", VariableNameCV:  ",CHAR(34),INDEX(Variables[Variable Name],$A4555),CHAR(34),
", VariableDefinition:  ",CHAR(34),INDEX(Variables[Variable Definition],$A4555),CHAR(34),
", SpecciationCV:  ",CHAR(34),INDEX(Variables[Speciation],$A4555),CHAR(34),
", NoDataValue:  ",CHAR(34),INDEX(Variables[No Data Value],$A4555),CHAR(34),"}"))</f>
        <v>#REF!</v>
      </c>
    </row>
    <row r="4556" spans="1:17" x14ac:dyDescent="0.25">
      <c r="A4556">
        <v>4553</v>
      </c>
      <c r="D4556" t="e">
        <f>IF(INDEX(People[First Name],$A4556)="","",
CONCATENATE("  - &amp;PersonID",TEXT($A4556,"0000"),
" {","PersonFirstName:  ",CHAR(34),INDEX(People[First Name],$A4556),CHAR(34),
", PersonMiddleName:  ",CHAR(34),INDEX(People[Middle Name],$A4556),CHAR(34),
", PersonLastName:  ",CHAR(34),INDEX(People[Last Name],$A4556),CHAR(34),"}"))</f>
        <v>#REF!</v>
      </c>
      <c r="E4556" t="e">
        <f>IF(INDEX(Organizations[Organization Type '[CV']],$A4556)="","",
CONCATENATE("  - &amp;OrganizationID",TEXT($A4556,"0000"),
" {","OrganizationTypeCV:  ",CHAR(34),INDEX(Organizations[Organization Type '[CV']],$A4556),CHAR(34),
", OrganizationCode:  ",CHAR(34),INDEX(Organizations[Organization Code],$A4556),CHAR(34),
", OrganizationName:  ",CHAR(34),INDEX(Organizations[Organization Name],$A4556),CHAR(34),
", OrganizationDescription:  ",CHAR(34),INDEX(Organizations[Organization Description],$A4556),CHAR(34),
", OrganizationLink:  ",CHAR(34),INDEX(Organizations[Organization Link],$A4556),CHAR(34),"}"))</f>
        <v>#REF!</v>
      </c>
      <c r="F4556" t="e">
        <f>IF(INDEX(People[First Name],$A4556)="","",
CONCATENATE("  - &amp;AffiliationID",TEXT($A4556,"0000"),
" {PersonID: *PersonID",TEXT($A4556,"0000"),
", OrganizationID: *OrganizationID",TEXT(MATCH(INDEX(People[Organization Name],$A4556),Organizations[Organization Name],0),"0000"),
", IsPrimaryOrganizationContact: , AffiliationStartDate: , AffiliationEndDate: , PrimaryPhone: ",
", PrimaryEmail: ",CHAR(34),INDEX(People[Primary Email],$A4556),CHAR(34),
", PrimaryAddress: ",CHAR(34),INDEX(People[Primary Address],$A4556),CHAR(34),
", PersonLink: }"))</f>
        <v>#REF!</v>
      </c>
      <c r="H4556" t="e">
        <f>IF(COUNTA(CitationInformation)=0,"",IF(INDEX(AuthorList[Author Name],$A4556)="","",
CONCATENATE("  - &amp;AuthorListID",TEXT($A4556,"0000"),
"  {CitationID: *CitationID0001",
", PersonID: *PersonID",TEXT(MATCH(INDEX(AuthorList[Author Name],$A4556),People[Full Name],0),"0000"),
", AuthorOrder: ",INDEX(AuthorList[Author Number],$A4556),"}")))</f>
        <v>#REF!</v>
      </c>
      <c r="K4556" t="e">
        <f>IF(INDEX(SamplingFeatures[Feature Code],$A4556)="","",
CONCATENATE("  - &amp;SamplingFeatureID",TEXT($A4556,"0000"),
" {","SamplingFeatureUUID:  ",CHAR(34),INDEX(SamplingFeatures[Sampling Feature UUID],$A4556),CHAR(34),
", SamplingFeatureTypeCV:  ",CHAR(34),INDEX(SamplingFeatures[Sampling Feature Type],$A4556),CHAR(34),
", SamplingFeatureCode:  ",CHAR(34),INDEX(SamplingFeatures[Feature Code],$A4556),CHAR(34),
", SamplingFeatureName:  ",CHAR(34),INDEX(SamplingFeatures[Feature Name],$A4556),CHAR(34),
", SamplingFeatureDescription:  ",CHAR(34),INDEX(SamplingFeatures[Feature Description],$A4556),CHAR(34),
", SamplingFeatureGeotypeCV:  ",CHAR(34),INDEX(SamplingFeatures[Feature Geo Type],$A4556),CHAR(34),
", FeatureGeometry:  ",CHAR(34),INDEX(SamplingFeatures[Feature Geometry],$A4556),CHAR(34),
", Elevation_m:  ",CHAR(34),INDEX(SamplingFeatures[Elevation_m],$A4556),CHAR(34),
", ElevationDatumCV:  ",CHAR(34),ElevationDatum,CHAR(34),"}"))</f>
        <v>#REF!</v>
      </c>
      <c r="L4556" t="e">
        <f>IF(INDEX(SamplingFeatures[Sampling Feature Type],$A4556)&lt;&gt;"Site","",
CONCATENATE("  - &amp;SiteID",TEXT(SUMPRODUCT(--($L$3:$L4555&lt;&gt;"")),"0000"),
" {","SamplingFeatureID:  *SamplingFeatureID",TEXT($A4556,"0000"),
", SiteTypeCV:  ",CHAR(34),INDEX(Sites[Site Type],$A4556),CHAR(34),
", Latitude:  ",INDEX(Sites[Latitude],$A4556),
", Longitude:  ",INDEX(Sites[Longitude],$A4556),
", SRSName:  ",CHAR(34),LatLonDatum,CHAR(34),"}"))</f>
        <v>#REF!</v>
      </c>
      <c r="M4556" t="e">
        <f>IF(INDEX(SamplingFeatures[Sampling Feature Type],$A4556)&lt;&gt;"Specimen","",
CONCATENATE("  - &amp;SpecimenID",TEXT(SUMPRODUCT(--($M$3:$M4555&lt;&gt;"")),"0000"),
" {","SamplingFeatureID:  *SamplingFeatureID",TEXT($A4556,"0000"),
", SpecimenTypeCV:  ",CHAR(34),INDEX(Specimens[Specimen Type],$A4556),CHAR(34),
", SpecimenMediumCV:  ",INDEX(Specimens[Specimen Medium],$A4556),
", IsFieldSpecimen:  ",CHAR(34),INDEX(Specimens[Is Field Specimen?],$A4556),CHAR(34),"}"))</f>
        <v>#REF!</v>
      </c>
      <c r="N4556" t="e">
        <f>IF(COUNTA(SpatialOffsets[])=0,"", IF(INDEX(SpatialOffsets[Spatial Offset Type],$A4556)="","",
CONCATENATE("  - &amp;SpatialOffsetID",TEXT($A4556,"0000"),
" {","SpatialOffsetTypeCV:  ",CHAR(34),INDEX(SpatialOffsets[Spatial Offset Type],$A4556),CHAR(34),
", Offset1Value:  ",INDEX(SpatialOffsets[Offset 1 Value],$A4556),
", Offset1UnitID:  ",CHAR(34),INDEX(SpatialOffsets[Offset 1 Unit],$A4556),CHAR(34),
", Offset2Value:  ",INDEX(SpatialOffsets[Offset 2 Value],$A4556),
", Offset2UnitID:  ",CHAR(34),INDEX(SpatialOffsets[Offset 2 Unit],$A4556),CHAR(34),
", Offset3Value:  ",INDEX(SpatialOffsets[Offset 3 Value],$A4556),
", Offset3UnitID:  ",CHAR(34),INDEX(SpatialOffsets[Offset 3 Unit],$A4556),CHAR(34),,"}")))</f>
        <v>#REF!</v>
      </c>
      <c r="O4556" t="e">
        <f>IF(COUNTA(RelatedFeatures[])=0,"", IF(INDEX(RelatedFeatures[First Sampling Feature Code],$A4556)="","",
CONCATENATE("  - &amp;RelationID",TEXT($A4556,"0000"),
" {","SamplingFeatureID:  *SamplingFeatureID",TEXT(MATCH(INDEX(RelatedFeatures[First Sampling Feature Code],$A4556),SamplingFeatures[Feature Code],0),"0000"),
", RelationshipTypeCV:  ",CHAR(34),INDEX(RelatedFeatures[Relationship Type],$A4556),CHAR(34),
", RelatedFeatureID: *SamplingFeatureID",TEXT(MATCH(INDEX(RelatedFeatures[Second Sampling Feature Code],$A4556),SamplingFeatures[Feature Code],0),"0000"),
", SpatialOffsetID:  ",IF(INDEX(RelatedFeatures[Offset Number],$A4556)="","",CONCATENATE("*SpatialOffsetID",TEXT(INDEX(RelatedFeatures[Offset Number],$A4556),"0000"))),"}")))</f>
        <v>#REF!</v>
      </c>
      <c r="P4556" t="e">
        <f>IF(INDEX(Methods[Method Type],$A4556)="","",
CONCATENATE("  - &amp;MethodID",TEXT($A4556,"0000"),
" {","MethodTypeCV:  ",CHAR(34),INDEX(Methods[Method Type],$A4556),CHAR(34),
", MethodCode:  ",CHAR(34),INDEX(Methods[Method Code],$A4556),CHAR(34),
", MethodName:  ",CHAR(34),INDEX(Methods[Method Name],$A4556),CHAR(34),
", MethodDescription:  ",CHAR(34),INDEX(Methods[Method Description],$A4556),CHAR(34),
", MethodLink:  ",CHAR(34),INDEX(Methods[Method Link],$A4556),CHAR(34),
", OrganizationID: *OrganizationID",TEXT(MATCH(INDEX(Methods[Organization Name],$A4556),Organizations[Organization Name],0),"0000"),"}"))</f>
        <v>#REF!</v>
      </c>
      <c r="Q4556" t="e">
        <f>IF(INDEX(Variables[Variable Type],$A4556)="","",
CONCATENATE("  - &amp;VariableID",TEXT($A4556,"0000"),
" {","VariableTypeCV:  ",CHAR(34),INDEX(Variables[Variable Type],$A4556),CHAR(34),
", VariableCode:  ",CHAR(34),INDEX(Variables[Variable Code],$A4556),CHAR(34),
", VariableNameCV:  ",CHAR(34),INDEX(Variables[Variable Name],$A4556),CHAR(34),
", VariableDefinition:  ",CHAR(34),INDEX(Variables[Variable Definition],$A4556),CHAR(34),
", SpecciationCV:  ",CHAR(34),INDEX(Variables[Speciation],$A4556),CHAR(34),
", NoDataValue:  ",CHAR(34),INDEX(Variables[No Data Value],$A4556),CHAR(34),"}"))</f>
        <v>#REF!</v>
      </c>
    </row>
    <row r="4557" spans="1:17" x14ac:dyDescent="0.25">
      <c r="A4557">
        <v>4554</v>
      </c>
      <c r="D4557" t="e">
        <f>IF(INDEX(People[First Name],$A4557)="","",
CONCATENATE("  - &amp;PersonID",TEXT($A4557,"0000"),
" {","PersonFirstName:  ",CHAR(34),INDEX(People[First Name],$A4557),CHAR(34),
", PersonMiddleName:  ",CHAR(34),INDEX(People[Middle Name],$A4557),CHAR(34),
", PersonLastName:  ",CHAR(34),INDEX(People[Last Name],$A4557),CHAR(34),"}"))</f>
        <v>#REF!</v>
      </c>
      <c r="E4557" t="e">
        <f>IF(INDEX(Organizations[Organization Type '[CV']],$A4557)="","",
CONCATENATE("  - &amp;OrganizationID",TEXT($A4557,"0000"),
" {","OrganizationTypeCV:  ",CHAR(34),INDEX(Organizations[Organization Type '[CV']],$A4557),CHAR(34),
", OrganizationCode:  ",CHAR(34),INDEX(Organizations[Organization Code],$A4557),CHAR(34),
", OrganizationName:  ",CHAR(34),INDEX(Organizations[Organization Name],$A4557),CHAR(34),
", OrganizationDescription:  ",CHAR(34),INDEX(Organizations[Organization Description],$A4557),CHAR(34),
", OrganizationLink:  ",CHAR(34),INDEX(Organizations[Organization Link],$A4557),CHAR(34),"}"))</f>
        <v>#REF!</v>
      </c>
      <c r="F4557" t="e">
        <f>IF(INDEX(People[First Name],$A4557)="","",
CONCATENATE("  - &amp;AffiliationID",TEXT($A4557,"0000"),
" {PersonID: *PersonID",TEXT($A4557,"0000"),
", OrganizationID: *OrganizationID",TEXT(MATCH(INDEX(People[Organization Name],$A4557),Organizations[Organization Name],0),"0000"),
", IsPrimaryOrganizationContact: , AffiliationStartDate: , AffiliationEndDate: , PrimaryPhone: ",
", PrimaryEmail: ",CHAR(34),INDEX(People[Primary Email],$A4557),CHAR(34),
", PrimaryAddress: ",CHAR(34),INDEX(People[Primary Address],$A4557),CHAR(34),
", PersonLink: }"))</f>
        <v>#REF!</v>
      </c>
      <c r="H4557" t="e">
        <f>IF(COUNTA(CitationInformation)=0,"",IF(INDEX(AuthorList[Author Name],$A4557)="","",
CONCATENATE("  - &amp;AuthorListID",TEXT($A4557,"0000"),
"  {CitationID: *CitationID0001",
", PersonID: *PersonID",TEXT(MATCH(INDEX(AuthorList[Author Name],$A4557),People[Full Name],0),"0000"),
", AuthorOrder: ",INDEX(AuthorList[Author Number],$A4557),"}")))</f>
        <v>#REF!</v>
      </c>
      <c r="K4557" t="e">
        <f>IF(INDEX(SamplingFeatures[Feature Code],$A4557)="","",
CONCATENATE("  - &amp;SamplingFeatureID",TEXT($A4557,"0000"),
" {","SamplingFeatureUUID:  ",CHAR(34),INDEX(SamplingFeatures[Sampling Feature UUID],$A4557),CHAR(34),
", SamplingFeatureTypeCV:  ",CHAR(34),INDEX(SamplingFeatures[Sampling Feature Type],$A4557),CHAR(34),
", SamplingFeatureCode:  ",CHAR(34),INDEX(SamplingFeatures[Feature Code],$A4557),CHAR(34),
", SamplingFeatureName:  ",CHAR(34),INDEX(SamplingFeatures[Feature Name],$A4557),CHAR(34),
", SamplingFeatureDescription:  ",CHAR(34),INDEX(SamplingFeatures[Feature Description],$A4557),CHAR(34),
", SamplingFeatureGeotypeCV:  ",CHAR(34),INDEX(SamplingFeatures[Feature Geo Type],$A4557),CHAR(34),
", FeatureGeometry:  ",CHAR(34),INDEX(SamplingFeatures[Feature Geometry],$A4557),CHAR(34),
", Elevation_m:  ",CHAR(34),INDEX(SamplingFeatures[Elevation_m],$A4557),CHAR(34),
", ElevationDatumCV:  ",CHAR(34),ElevationDatum,CHAR(34),"}"))</f>
        <v>#REF!</v>
      </c>
      <c r="L4557" t="e">
        <f>IF(INDEX(SamplingFeatures[Sampling Feature Type],$A4557)&lt;&gt;"Site","",
CONCATENATE("  - &amp;SiteID",TEXT(SUMPRODUCT(--($L$3:$L4556&lt;&gt;"")),"0000"),
" {","SamplingFeatureID:  *SamplingFeatureID",TEXT($A4557,"0000"),
", SiteTypeCV:  ",CHAR(34),INDEX(Sites[Site Type],$A4557),CHAR(34),
", Latitude:  ",INDEX(Sites[Latitude],$A4557),
", Longitude:  ",INDEX(Sites[Longitude],$A4557),
", SRSName:  ",CHAR(34),LatLonDatum,CHAR(34),"}"))</f>
        <v>#REF!</v>
      </c>
      <c r="M4557" t="e">
        <f>IF(INDEX(SamplingFeatures[Sampling Feature Type],$A4557)&lt;&gt;"Specimen","",
CONCATENATE("  - &amp;SpecimenID",TEXT(SUMPRODUCT(--($M$3:$M4556&lt;&gt;"")),"0000"),
" {","SamplingFeatureID:  *SamplingFeatureID",TEXT($A4557,"0000"),
", SpecimenTypeCV:  ",CHAR(34),INDEX(Specimens[Specimen Type],$A4557),CHAR(34),
", SpecimenMediumCV:  ",INDEX(Specimens[Specimen Medium],$A4557),
", IsFieldSpecimen:  ",CHAR(34),INDEX(Specimens[Is Field Specimen?],$A4557),CHAR(34),"}"))</f>
        <v>#REF!</v>
      </c>
      <c r="N4557" t="e">
        <f>IF(COUNTA(SpatialOffsets[])=0,"", IF(INDEX(SpatialOffsets[Spatial Offset Type],$A4557)="","",
CONCATENATE("  - &amp;SpatialOffsetID",TEXT($A4557,"0000"),
" {","SpatialOffsetTypeCV:  ",CHAR(34),INDEX(SpatialOffsets[Spatial Offset Type],$A4557),CHAR(34),
", Offset1Value:  ",INDEX(SpatialOffsets[Offset 1 Value],$A4557),
", Offset1UnitID:  ",CHAR(34),INDEX(SpatialOffsets[Offset 1 Unit],$A4557),CHAR(34),
", Offset2Value:  ",INDEX(SpatialOffsets[Offset 2 Value],$A4557),
", Offset2UnitID:  ",CHAR(34),INDEX(SpatialOffsets[Offset 2 Unit],$A4557),CHAR(34),
", Offset3Value:  ",INDEX(SpatialOffsets[Offset 3 Value],$A4557),
", Offset3UnitID:  ",CHAR(34),INDEX(SpatialOffsets[Offset 3 Unit],$A4557),CHAR(34),,"}")))</f>
        <v>#REF!</v>
      </c>
      <c r="O4557" t="e">
        <f>IF(COUNTA(RelatedFeatures[])=0,"", IF(INDEX(RelatedFeatures[First Sampling Feature Code],$A4557)="","",
CONCATENATE("  - &amp;RelationID",TEXT($A4557,"0000"),
" {","SamplingFeatureID:  *SamplingFeatureID",TEXT(MATCH(INDEX(RelatedFeatures[First Sampling Feature Code],$A4557),SamplingFeatures[Feature Code],0),"0000"),
", RelationshipTypeCV:  ",CHAR(34),INDEX(RelatedFeatures[Relationship Type],$A4557),CHAR(34),
", RelatedFeatureID: *SamplingFeatureID",TEXT(MATCH(INDEX(RelatedFeatures[Second Sampling Feature Code],$A4557),SamplingFeatures[Feature Code],0),"0000"),
", SpatialOffsetID:  ",IF(INDEX(RelatedFeatures[Offset Number],$A4557)="","",CONCATENATE("*SpatialOffsetID",TEXT(INDEX(RelatedFeatures[Offset Number],$A4557),"0000"))),"}")))</f>
        <v>#REF!</v>
      </c>
      <c r="P4557" t="e">
        <f>IF(INDEX(Methods[Method Type],$A4557)="","",
CONCATENATE("  - &amp;MethodID",TEXT($A4557,"0000"),
" {","MethodTypeCV:  ",CHAR(34),INDEX(Methods[Method Type],$A4557),CHAR(34),
", MethodCode:  ",CHAR(34),INDEX(Methods[Method Code],$A4557),CHAR(34),
", MethodName:  ",CHAR(34),INDEX(Methods[Method Name],$A4557),CHAR(34),
", MethodDescription:  ",CHAR(34),INDEX(Methods[Method Description],$A4557),CHAR(34),
", MethodLink:  ",CHAR(34),INDEX(Methods[Method Link],$A4557),CHAR(34),
", OrganizationID: *OrganizationID",TEXT(MATCH(INDEX(Methods[Organization Name],$A4557),Organizations[Organization Name],0),"0000"),"}"))</f>
        <v>#REF!</v>
      </c>
      <c r="Q4557" t="e">
        <f>IF(INDEX(Variables[Variable Type],$A4557)="","",
CONCATENATE("  - &amp;VariableID",TEXT($A4557,"0000"),
" {","VariableTypeCV:  ",CHAR(34),INDEX(Variables[Variable Type],$A4557),CHAR(34),
", VariableCode:  ",CHAR(34),INDEX(Variables[Variable Code],$A4557),CHAR(34),
", VariableNameCV:  ",CHAR(34),INDEX(Variables[Variable Name],$A4557),CHAR(34),
", VariableDefinition:  ",CHAR(34),INDEX(Variables[Variable Definition],$A4557),CHAR(34),
", SpecciationCV:  ",CHAR(34),INDEX(Variables[Speciation],$A4557),CHAR(34),
", NoDataValue:  ",CHAR(34),INDEX(Variables[No Data Value],$A4557),CHAR(34),"}"))</f>
        <v>#REF!</v>
      </c>
    </row>
    <row r="4558" spans="1:17" x14ac:dyDescent="0.25">
      <c r="A4558">
        <v>4555</v>
      </c>
      <c r="D4558" t="e">
        <f>IF(INDEX(People[First Name],$A4558)="","",
CONCATENATE("  - &amp;PersonID",TEXT($A4558,"0000"),
" {","PersonFirstName:  ",CHAR(34),INDEX(People[First Name],$A4558),CHAR(34),
", PersonMiddleName:  ",CHAR(34),INDEX(People[Middle Name],$A4558),CHAR(34),
", PersonLastName:  ",CHAR(34),INDEX(People[Last Name],$A4558),CHAR(34),"}"))</f>
        <v>#REF!</v>
      </c>
      <c r="E4558" t="e">
        <f>IF(INDEX(Organizations[Organization Type '[CV']],$A4558)="","",
CONCATENATE("  - &amp;OrganizationID",TEXT($A4558,"0000"),
" {","OrganizationTypeCV:  ",CHAR(34),INDEX(Organizations[Organization Type '[CV']],$A4558),CHAR(34),
", OrganizationCode:  ",CHAR(34),INDEX(Organizations[Organization Code],$A4558),CHAR(34),
", OrganizationName:  ",CHAR(34),INDEX(Organizations[Organization Name],$A4558),CHAR(34),
", OrganizationDescription:  ",CHAR(34),INDEX(Organizations[Organization Description],$A4558),CHAR(34),
", OrganizationLink:  ",CHAR(34),INDEX(Organizations[Organization Link],$A4558),CHAR(34),"}"))</f>
        <v>#REF!</v>
      </c>
      <c r="F4558" t="e">
        <f>IF(INDEX(People[First Name],$A4558)="","",
CONCATENATE("  - &amp;AffiliationID",TEXT($A4558,"0000"),
" {PersonID: *PersonID",TEXT($A4558,"0000"),
", OrganizationID: *OrganizationID",TEXT(MATCH(INDEX(People[Organization Name],$A4558),Organizations[Organization Name],0),"0000"),
", IsPrimaryOrganizationContact: , AffiliationStartDate: , AffiliationEndDate: , PrimaryPhone: ",
", PrimaryEmail: ",CHAR(34),INDEX(People[Primary Email],$A4558),CHAR(34),
", PrimaryAddress: ",CHAR(34),INDEX(People[Primary Address],$A4558),CHAR(34),
", PersonLink: }"))</f>
        <v>#REF!</v>
      </c>
      <c r="H4558" t="e">
        <f>IF(COUNTA(CitationInformation)=0,"",IF(INDEX(AuthorList[Author Name],$A4558)="","",
CONCATENATE("  - &amp;AuthorListID",TEXT($A4558,"0000"),
"  {CitationID: *CitationID0001",
", PersonID: *PersonID",TEXT(MATCH(INDEX(AuthorList[Author Name],$A4558),People[Full Name],0),"0000"),
", AuthorOrder: ",INDEX(AuthorList[Author Number],$A4558),"}")))</f>
        <v>#REF!</v>
      </c>
      <c r="K4558" t="e">
        <f>IF(INDEX(SamplingFeatures[Feature Code],$A4558)="","",
CONCATENATE("  - &amp;SamplingFeatureID",TEXT($A4558,"0000"),
" {","SamplingFeatureUUID:  ",CHAR(34),INDEX(SamplingFeatures[Sampling Feature UUID],$A4558),CHAR(34),
", SamplingFeatureTypeCV:  ",CHAR(34),INDEX(SamplingFeatures[Sampling Feature Type],$A4558),CHAR(34),
", SamplingFeatureCode:  ",CHAR(34),INDEX(SamplingFeatures[Feature Code],$A4558),CHAR(34),
", SamplingFeatureName:  ",CHAR(34),INDEX(SamplingFeatures[Feature Name],$A4558),CHAR(34),
", SamplingFeatureDescription:  ",CHAR(34),INDEX(SamplingFeatures[Feature Description],$A4558),CHAR(34),
", SamplingFeatureGeotypeCV:  ",CHAR(34),INDEX(SamplingFeatures[Feature Geo Type],$A4558),CHAR(34),
", FeatureGeometry:  ",CHAR(34),INDEX(SamplingFeatures[Feature Geometry],$A4558),CHAR(34),
", Elevation_m:  ",CHAR(34),INDEX(SamplingFeatures[Elevation_m],$A4558),CHAR(34),
", ElevationDatumCV:  ",CHAR(34),ElevationDatum,CHAR(34),"}"))</f>
        <v>#REF!</v>
      </c>
      <c r="L4558" t="e">
        <f>IF(INDEX(SamplingFeatures[Sampling Feature Type],$A4558)&lt;&gt;"Site","",
CONCATENATE("  - &amp;SiteID",TEXT(SUMPRODUCT(--($L$3:$L4557&lt;&gt;"")),"0000"),
" {","SamplingFeatureID:  *SamplingFeatureID",TEXT($A4558,"0000"),
", SiteTypeCV:  ",CHAR(34),INDEX(Sites[Site Type],$A4558),CHAR(34),
", Latitude:  ",INDEX(Sites[Latitude],$A4558),
", Longitude:  ",INDEX(Sites[Longitude],$A4558),
", SRSName:  ",CHAR(34),LatLonDatum,CHAR(34),"}"))</f>
        <v>#REF!</v>
      </c>
      <c r="M4558" t="e">
        <f>IF(INDEX(SamplingFeatures[Sampling Feature Type],$A4558)&lt;&gt;"Specimen","",
CONCATENATE("  - &amp;SpecimenID",TEXT(SUMPRODUCT(--($M$3:$M4557&lt;&gt;"")),"0000"),
" {","SamplingFeatureID:  *SamplingFeatureID",TEXT($A4558,"0000"),
", SpecimenTypeCV:  ",CHAR(34),INDEX(Specimens[Specimen Type],$A4558),CHAR(34),
", SpecimenMediumCV:  ",INDEX(Specimens[Specimen Medium],$A4558),
", IsFieldSpecimen:  ",CHAR(34),INDEX(Specimens[Is Field Specimen?],$A4558),CHAR(34),"}"))</f>
        <v>#REF!</v>
      </c>
      <c r="N4558" t="e">
        <f>IF(COUNTA(SpatialOffsets[])=0,"", IF(INDEX(SpatialOffsets[Spatial Offset Type],$A4558)="","",
CONCATENATE("  - &amp;SpatialOffsetID",TEXT($A4558,"0000"),
" {","SpatialOffsetTypeCV:  ",CHAR(34),INDEX(SpatialOffsets[Spatial Offset Type],$A4558),CHAR(34),
", Offset1Value:  ",INDEX(SpatialOffsets[Offset 1 Value],$A4558),
", Offset1UnitID:  ",CHAR(34),INDEX(SpatialOffsets[Offset 1 Unit],$A4558),CHAR(34),
", Offset2Value:  ",INDEX(SpatialOffsets[Offset 2 Value],$A4558),
", Offset2UnitID:  ",CHAR(34),INDEX(SpatialOffsets[Offset 2 Unit],$A4558),CHAR(34),
", Offset3Value:  ",INDEX(SpatialOffsets[Offset 3 Value],$A4558),
", Offset3UnitID:  ",CHAR(34),INDEX(SpatialOffsets[Offset 3 Unit],$A4558),CHAR(34),,"}")))</f>
        <v>#REF!</v>
      </c>
      <c r="O4558" t="e">
        <f>IF(COUNTA(RelatedFeatures[])=0,"", IF(INDEX(RelatedFeatures[First Sampling Feature Code],$A4558)="","",
CONCATENATE("  - &amp;RelationID",TEXT($A4558,"0000"),
" {","SamplingFeatureID:  *SamplingFeatureID",TEXT(MATCH(INDEX(RelatedFeatures[First Sampling Feature Code],$A4558),SamplingFeatures[Feature Code],0),"0000"),
", RelationshipTypeCV:  ",CHAR(34),INDEX(RelatedFeatures[Relationship Type],$A4558),CHAR(34),
", RelatedFeatureID: *SamplingFeatureID",TEXT(MATCH(INDEX(RelatedFeatures[Second Sampling Feature Code],$A4558),SamplingFeatures[Feature Code],0),"0000"),
", SpatialOffsetID:  ",IF(INDEX(RelatedFeatures[Offset Number],$A4558)="","",CONCATENATE("*SpatialOffsetID",TEXT(INDEX(RelatedFeatures[Offset Number],$A4558),"0000"))),"}")))</f>
        <v>#REF!</v>
      </c>
      <c r="P4558" t="e">
        <f>IF(INDEX(Methods[Method Type],$A4558)="","",
CONCATENATE("  - &amp;MethodID",TEXT($A4558,"0000"),
" {","MethodTypeCV:  ",CHAR(34),INDEX(Methods[Method Type],$A4558),CHAR(34),
", MethodCode:  ",CHAR(34),INDEX(Methods[Method Code],$A4558),CHAR(34),
", MethodName:  ",CHAR(34),INDEX(Methods[Method Name],$A4558),CHAR(34),
", MethodDescription:  ",CHAR(34),INDEX(Methods[Method Description],$A4558),CHAR(34),
", MethodLink:  ",CHAR(34),INDEX(Methods[Method Link],$A4558),CHAR(34),
", OrganizationID: *OrganizationID",TEXT(MATCH(INDEX(Methods[Organization Name],$A4558),Organizations[Organization Name],0),"0000"),"}"))</f>
        <v>#REF!</v>
      </c>
      <c r="Q4558" t="e">
        <f>IF(INDEX(Variables[Variable Type],$A4558)="","",
CONCATENATE("  - &amp;VariableID",TEXT($A4558,"0000"),
" {","VariableTypeCV:  ",CHAR(34),INDEX(Variables[Variable Type],$A4558),CHAR(34),
", VariableCode:  ",CHAR(34),INDEX(Variables[Variable Code],$A4558),CHAR(34),
", VariableNameCV:  ",CHAR(34),INDEX(Variables[Variable Name],$A4558),CHAR(34),
", VariableDefinition:  ",CHAR(34),INDEX(Variables[Variable Definition],$A4558),CHAR(34),
", SpecciationCV:  ",CHAR(34),INDEX(Variables[Speciation],$A4558),CHAR(34),
", NoDataValue:  ",CHAR(34),INDEX(Variables[No Data Value],$A4558),CHAR(34),"}"))</f>
        <v>#REF!</v>
      </c>
    </row>
    <row r="4559" spans="1:17" x14ac:dyDescent="0.25">
      <c r="A4559">
        <v>4556</v>
      </c>
      <c r="D4559" t="e">
        <f>IF(INDEX(People[First Name],$A4559)="","",
CONCATENATE("  - &amp;PersonID",TEXT($A4559,"0000"),
" {","PersonFirstName:  ",CHAR(34),INDEX(People[First Name],$A4559),CHAR(34),
", PersonMiddleName:  ",CHAR(34),INDEX(People[Middle Name],$A4559),CHAR(34),
", PersonLastName:  ",CHAR(34),INDEX(People[Last Name],$A4559),CHAR(34),"}"))</f>
        <v>#REF!</v>
      </c>
      <c r="E4559" t="e">
        <f>IF(INDEX(Organizations[Organization Type '[CV']],$A4559)="","",
CONCATENATE("  - &amp;OrganizationID",TEXT($A4559,"0000"),
" {","OrganizationTypeCV:  ",CHAR(34),INDEX(Organizations[Organization Type '[CV']],$A4559),CHAR(34),
", OrganizationCode:  ",CHAR(34),INDEX(Organizations[Organization Code],$A4559),CHAR(34),
", OrganizationName:  ",CHAR(34),INDEX(Organizations[Organization Name],$A4559),CHAR(34),
", OrganizationDescription:  ",CHAR(34),INDEX(Organizations[Organization Description],$A4559),CHAR(34),
", OrganizationLink:  ",CHAR(34),INDEX(Organizations[Organization Link],$A4559),CHAR(34),"}"))</f>
        <v>#REF!</v>
      </c>
      <c r="F4559" t="e">
        <f>IF(INDEX(People[First Name],$A4559)="","",
CONCATENATE("  - &amp;AffiliationID",TEXT($A4559,"0000"),
" {PersonID: *PersonID",TEXT($A4559,"0000"),
", OrganizationID: *OrganizationID",TEXT(MATCH(INDEX(People[Organization Name],$A4559),Organizations[Organization Name],0),"0000"),
", IsPrimaryOrganizationContact: , AffiliationStartDate: , AffiliationEndDate: , PrimaryPhone: ",
", PrimaryEmail: ",CHAR(34),INDEX(People[Primary Email],$A4559),CHAR(34),
", PrimaryAddress: ",CHAR(34),INDEX(People[Primary Address],$A4559),CHAR(34),
", PersonLink: }"))</f>
        <v>#REF!</v>
      </c>
      <c r="H4559" t="e">
        <f>IF(COUNTA(CitationInformation)=0,"",IF(INDEX(AuthorList[Author Name],$A4559)="","",
CONCATENATE("  - &amp;AuthorListID",TEXT($A4559,"0000"),
"  {CitationID: *CitationID0001",
", PersonID: *PersonID",TEXT(MATCH(INDEX(AuthorList[Author Name],$A4559),People[Full Name],0),"0000"),
", AuthorOrder: ",INDEX(AuthorList[Author Number],$A4559),"}")))</f>
        <v>#REF!</v>
      </c>
      <c r="K4559" t="e">
        <f>IF(INDEX(SamplingFeatures[Feature Code],$A4559)="","",
CONCATENATE("  - &amp;SamplingFeatureID",TEXT($A4559,"0000"),
" {","SamplingFeatureUUID:  ",CHAR(34),INDEX(SamplingFeatures[Sampling Feature UUID],$A4559),CHAR(34),
", SamplingFeatureTypeCV:  ",CHAR(34),INDEX(SamplingFeatures[Sampling Feature Type],$A4559),CHAR(34),
", SamplingFeatureCode:  ",CHAR(34),INDEX(SamplingFeatures[Feature Code],$A4559),CHAR(34),
", SamplingFeatureName:  ",CHAR(34),INDEX(SamplingFeatures[Feature Name],$A4559),CHAR(34),
", SamplingFeatureDescription:  ",CHAR(34),INDEX(SamplingFeatures[Feature Description],$A4559),CHAR(34),
", SamplingFeatureGeotypeCV:  ",CHAR(34),INDEX(SamplingFeatures[Feature Geo Type],$A4559),CHAR(34),
", FeatureGeometry:  ",CHAR(34),INDEX(SamplingFeatures[Feature Geometry],$A4559),CHAR(34),
", Elevation_m:  ",CHAR(34),INDEX(SamplingFeatures[Elevation_m],$A4559),CHAR(34),
", ElevationDatumCV:  ",CHAR(34),ElevationDatum,CHAR(34),"}"))</f>
        <v>#REF!</v>
      </c>
      <c r="L4559" t="e">
        <f>IF(INDEX(SamplingFeatures[Sampling Feature Type],$A4559)&lt;&gt;"Site","",
CONCATENATE("  - &amp;SiteID",TEXT(SUMPRODUCT(--($L$3:$L4558&lt;&gt;"")),"0000"),
" {","SamplingFeatureID:  *SamplingFeatureID",TEXT($A4559,"0000"),
", SiteTypeCV:  ",CHAR(34),INDEX(Sites[Site Type],$A4559),CHAR(34),
", Latitude:  ",INDEX(Sites[Latitude],$A4559),
", Longitude:  ",INDEX(Sites[Longitude],$A4559),
", SRSName:  ",CHAR(34),LatLonDatum,CHAR(34),"}"))</f>
        <v>#REF!</v>
      </c>
      <c r="M4559" t="e">
        <f>IF(INDEX(SamplingFeatures[Sampling Feature Type],$A4559)&lt;&gt;"Specimen","",
CONCATENATE("  - &amp;SpecimenID",TEXT(SUMPRODUCT(--($M$3:$M4558&lt;&gt;"")),"0000"),
" {","SamplingFeatureID:  *SamplingFeatureID",TEXT($A4559,"0000"),
", SpecimenTypeCV:  ",CHAR(34),INDEX(Specimens[Specimen Type],$A4559),CHAR(34),
", SpecimenMediumCV:  ",INDEX(Specimens[Specimen Medium],$A4559),
", IsFieldSpecimen:  ",CHAR(34),INDEX(Specimens[Is Field Specimen?],$A4559),CHAR(34),"}"))</f>
        <v>#REF!</v>
      </c>
      <c r="N4559" t="e">
        <f>IF(COUNTA(SpatialOffsets[])=0,"", IF(INDEX(SpatialOffsets[Spatial Offset Type],$A4559)="","",
CONCATENATE("  - &amp;SpatialOffsetID",TEXT($A4559,"0000"),
" {","SpatialOffsetTypeCV:  ",CHAR(34),INDEX(SpatialOffsets[Spatial Offset Type],$A4559),CHAR(34),
", Offset1Value:  ",INDEX(SpatialOffsets[Offset 1 Value],$A4559),
", Offset1UnitID:  ",CHAR(34),INDEX(SpatialOffsets[Offset 1 Unit],$A4559),CHAR(34),
", Offset2Value:  ",INDEX(SpatialOffsets[Offset 2 Value],$A4559),
", Offset2UnitID:  ",CHAR(34),INDEX(SpatialOffsets[Offset 2 Unit],$A4559),CHAR(34),
", Offset3Value:  ",INDEX(SpatialOffsets[Offset 3 Value],$A4559),
", Offset3UnitID:  ",CHAR(34),INDEX(SpatialOffsets[Offset 3 Unit],$A4559),CHAR(34),,"}")))</f>
        <v>#REF!</v>
      </c>
      <c r="O4559" t="e">
        <f>IF(COUNTA(RelatedFeatures[])=0,"", IF(INDEX(RelatedFeatures[First Sampling Feature Code],$A4559)="","",
CONCATENATE("  - &amp;RelationID",TEXT($A4559,"0000"),
" {","SamplingFeatureID:  *SamplingFeatureID",TEXT(MATCH(INDEX(RelatedFeatures[First Sampling Feature Code],$A4559),SamplingFeatures[Feature Code],0),"0000"),
", RelationshipTypeCV:  ",CHAR(34),INDEX(RelatedFeatures[Relationship Type],$A4559),CHAR(34),
", RelatedFeatureID: *SamplingFeatureID",TEXT(MATCH(INDEX(RelatedFeatures[Second Sampling Feature Code],$A4559),SamplingFeatures[Feature Code],0),"0000"),
", SpatialOffsetID:  ",IF(INDEX(RelatedFeatures[Offset Number],$A4559)="","",CONCATENATE("*SpatialOffsetID",TEXT(INDEX(RelatedFeatures[Offset Number],$A4559),"0000"))),"}")))</f>
        <v>#REF!</v>
      </c>
      <c r="P4559" t="e">
        <f>IF(INDEX(Methods[Method Type],$A4559)="","",
CONCATENATE("  - &amp;MethodID",TEXT($A4559,"0000"),
" {","MethodTypeCV:  ",CHAR(34),INDEX(Methods[Method Type],$A4559),CHAR(34),
", MethodCode:  ",CHAR(34),INDEX(Methods[Method Code],$A4559),CHAR(34),
", MethodName:  ",CHAR(34),INDEX(Methods[Method Name],$A4559),CHAR(34),
", MethodDescription:  ",CHAR(34),INDEX(Methods[Method Description],$A4559),CHAR(34),
", MethodLink:  ",CHAR(34),INDEX(Methods[Method Link],$A4559),CHAR(34),
", OrganizationID: *OrganizationID",TEXT(MATCH(INDEX(Methods[Organization Name],$A4559),Organizations[Organization Name],0),"0000"),"}"))</f>
        <v>#REF!</v>
      </c>
      <c r="Q4559" t="e">
        <f>IF(INDEX(Variables[Variable Type],$A4559)="","",
CONCATENATE("  - &amp;VariableID",TEXT($A4559,"0000"),
" {","VariableTypeCV:  ",CHAR(34),INDEX(Variables[Variable Type],$A4559),CHAR(34),
", VariableCode:  ",CHAR(34),INDEX(Variables[Variable Code],$A4559),CHAR(34),
", VariableNameCV:  ",CHAR(34),INDEX(Variables[Variable Name],$A4559),CHAR(34),
", VariableDefinition:  ",CHAR(34),INDEX(Variables[Variable Definition],$A4559),CHAR(34),
", SpecciationCV:  ",CHAR(34),INDEX(Variables[Speciation],$A4559),CHAR(34),
", NoDataValue:  ",CHAR(34),INDEX(Variables[No Data Value],$A4559),CHAR(34),"}"))</f>
        <v>#REF!</v>
      </c>
    </row>
    <row r="4560" spans="1:17" x14ac:dyDescent="0.25">
      <c r="A4560">
        <v>4557</v>
      </c>
      <c r="D4560" t="e">
        <f>IF(INDEX(People[First Name],$A4560)="","",
CONCATENATE("  - &amp;PersonID",TEXT($A4560,"0000"),
" {","PersonFirstName:  ",CHAR(34),INDEX(People[First Name],$A4560),CHAR(34),
", PersonMiddleName:  ",CHAR(34),INDEX(People[Middle Name],$A4560),CHAR(34),
", PersonLastName:  ",CHAR(34),INDEX(People[Last Name],$A4560),CHAR(34),"}"))</f>
        <v>#REF!</v>
      </c>
      <c r="E4560" t="e">
        <f>IF(INDEX(Organizations[Organization Type '[CV']],$A4560)="","",
CONCATENATE("  - &amp;OrganizationID",TEXT($A4560,"0000"),
" {","OrganizationTypeCV:  ",CHAR(34),INDEX(Organizations[Organization Type '[CV']],$A4560),CHAR(34),
", OrganizationCode:  ",CHAR(34),INDEX(Organizations[Organization Code],$A4560),CHAR(34),
", OrganizationName:  ",CHAR(34),INDEX(Organizations[Organization Name],$A4560),CHAR(34),
", OrganizationDescription:  ",CHAR(34),INDEX(Organizations[Organization Description],$A4560),CHAR(34),
", OrganizationLink:  ",CHAR(34),INDEX(Organizations[Organization Link],$A4560),CHAR(34),"}"))</f>
        <v>#REF!</v>
      </c>
      <c r="F4560" t="e">
        <f>IF(INDEX(People[First Name],$A4560)="","",
CONCATENATE("  - &amp;AffiliationID",TEXT($A4560,"0000"),
" {PersonID: *PersonID",TEXT($A4560,"0000"),
", OrganizationID: *OrganizationID",TEXT(MATCH(INDEX(People[Organization Name],$A4560),Organizations[Organization Name],0),"0000"),
", IsPrimaryOrganizationContact: , AffiliationStartDate: , AffiliationEndDate: , PrimaryPhone: ",
", PrimaryEmail: ",CHAR(34),INDEX(People[Primary Email],$A4560),CHAR(34),
", PrimaryAddress: ",CHAR(34),INDEX(People[Primary Address],$A4560),CHAR(34),
", PersonLink: }"))</f>
        <v>#REF!</v>
      </c>
      <c r="H4560" t="e">
        <f>IF(COUNTA(CitationInformation)=0,"",IF(INDEX(AuthorList[Author Name],$A4560)="","",
CONCATENATE("  - &amp;AuthorListID",TEXT($A4560,"0000"),
"  {CitationID: *CitationID0001",
", PersonID: *PersonID",TEXT(MATCH(INDEX(AuthorList[Author Name],$A4560),People[Full Name],0),"0000"),
", AuthorOrder: ",INDEX(AuthorList[Author Number],$A4560),"}")))</f>
        <v>#REF!</v>
      </c>
      <c r="K4560" t="e">
        <f>IF(INDEX(SamplingFeatures[Feature Code],$A4560)="","",
CONCATENATE("  - &amp;SamplingFeatureID",TEXT($A4560,"0000"),
" {","SamplingFeatureUUID:  ",CHAR(34),INDEX(SamplingFeatures[Sampling Feature UUID],$A4560),CHAR(34),
", SamplingFeatureTypeCV:  ",CHAR(34),INDEX(SamplingFeatures[Sampling Feature Type],$A4560),CHAR(34),
", SamplingFeatureCode:  ",CHAR(34),INDEX(SamplingFeatures[Feature Code],$A4560),CHAR(34),
", SamplingFeatureName:  ",CHAR(34),INDEX(SamplingFeatures[Feature Name],$A4560),CHAR(34),
", SamplingFeatureDescription:  ",CHAR(34),INDEX(SamplingFeatures[Feature Description],$A4560),CHAR(34),
", SamplingFeatureGeotypeCV:  ",CHAR(34),INDEX(SamplingFeatures[Feature Geo Type],$A4560),CHAR(34),
", FeatureGeometry:  ",CHAR(34),INDEX(SamplingFeatures[Feature Geometry],$A4560),CHAR(34),
", Elevation_m:  ",CHAR(34),INDEX(SamplingFeatures[Elevation_m],$A4560),CHAR(34),
", ElevationDatumCV:  ",CHAR(34),ElevationDatum,CHAR(34),"}"))</f>
        <v>#REF!</v>
      </c>
      <c r="L4560" t="e">
        <f>IF(INDEX(SamplingFeatures[Sampling Feature Type],$A4560)&lt;&gt;"Site","",
CONCATENATE("  - &amp;SiteID",TEXT(SUMPRODUCT(--($L$3:$L4559&lt;&gt;"")),"0000"),
" {","SamplingFeatureID:  *SamplingFeatureID",TEXT($A4560,"0000"),
", SiteTypeCV:  ",CHAR(34),INDEX(Sites[Site Type],$A4560),CHAR(34),
", Latitude:  ",INDEX(Sites[Latitude],$A4560),
", Longitude:  ",INDEX(Sites[Longitude],$A4560),
", SRSName:  ",CHAR(34),LatLonDatum,CHAR(34),"}"))</f>
        <v>#REF!</v>
      </c>
      <c r="M4560" t="e">
        <f>IF(INDEX(SamplingFeatures[Sampling Feature Type],$A4560)&lt;&gt;"Specimen","",
CONCATENATE("  - &amp;SpecimenID",TEXT(SUMPRODUCT(--($M$3:$M4559&lt;&gt;"")),"0000"),
" {","SamplingFeatureID:  *SamplingFeatureID",TEXT($A4560,"0000"),
", SpecimenTypeCV:  ",CHAR(34),INDEX(Specimens[Specimen Type],$A4560),CHAR(34),
", SpecimenMediumCV:  ",INDEX(Specimens[Specimen Medium],$A4560),
", IsFieldSpecimen:  ",CHAR(34),INDEX(Specimens[Is Field Specimen?],$A4560),CHAR(34),"}"))</f>
        <v>#REF!</v>
      </c>
      <c r="N4560" t="e">
        <f>IF(COUNTA(SpatialOffsets[])=0,"", IF(INDEX(SpatialOffsets[Spatial Offset Type],$A4560)="","",
CONCATENATE("  - &amp;SpatialOffsetID",TEXT($A4560,"0000"),
" {","SpatialOffsetTypeCV:  ",CHAR(34),INDEX(SpatialOffsets[Spatial Offset Type],$A4560),CHAR(34),
", Offset1Value:  ",INDEX(SpatialOffsets[Offset 1 Value],$A4560),
", Offset1UnitID:  ",CHAR(34),INDEX(SpatialOffsets[Offset 1 Unit],$A4560),CHAR(34),
", Offset2Value:  ",INDEX(SpatialOffsets[Offset 2 Value],$A4560),
", Offset2UnitID:  ",CHAR(34),INDEX(SpatialOffsets[Offset 2 Unit],$A4560),CHAR(34),
", Offset3Value:  ",INDEX(SpatialOffsets[Offset 3 Value],$A4560),
", Offset3UnitID:  ",CHAR(34),INDEX(SpatialOffsets[Offset 3 Unit],$A4560),CHAR(34),,"}")))</f>
        <v>#REF!</v>
      </c>
      <c r="O4560" t="e">
        <f>IF(COUNTA(RelatedFeatures[])=0,"", IF(INDEX(RelatedFeatures[First Sampling Feature Code],$A4560)="","",
CONCATENATE("  - &amp;RelationID",TEXT($A4560,"0000"),
" {","SamplingFeatureID:  *SamplingFeatureID",TEXT(MATCH(INDEX(RelatedFeatures[First Sampling Feature Code],$A4560),SamplingFeatures[Feature Code],0),"0000"),
", RelationshipTypeCV:  ",CHAR(34),INDEX(RelatedFeatures[Relationship Type],$A4560),CHAR(34),
", RelatedFeatureID: *SamplingFeatureID",TEXT(MATCH(INDEX(RelatedFeatures[Second Sampling Feature Code],$A4560),SamplingFeatures[Feature Code],0),"0000"),
", SpatialOffsetID:  ",IF(INDEX(RelatedFeatures[Offset Number],$A4560)="","",CONCATENATE("*SpatialOffsetID",TEXT(INDEX(RelatedFeatures[Offset Number],$A4560),"0000"))),"}")))</f>
        <v>#REF!</v>
      </c>
      <c r="P4560" t="e">
        <f>IF(INDEX(Methods[Method Type],$A4560)="","",
CONCATENATE("  - &amp;MethodID",TEXT($A4560,"0000"),
" {","MethodTypeCV:  ",CHAR(34),INDEX(Methods[Method Type],$A4560),CHAR(34),
", MethodCode:  ",CHAR(34),INDEX(Methods[Method Code],$A4560),CHAR(34),
", MethodName:  ",CHAR(34),INDEX(Methods[Method Name],$A4560),CHAR(34),
", MethodDescription:  ",CHAR(34),INDEX(Methods[Method Description],$A4560),CHAR(34),
", MethodLink:  ",CHAR(34),INDEX(Methods[Method Link],$A4560),CHAR(34),
", OrganizationID: *OrganizationID",TEXT(MATCH(INDEX(Methods[Organization Name],$A4560),Organizations[Organization Name],0),"0000"),"}"))</f>
        <v>#REF!</v>
      </c>
      <c r="Q4560" t="e">
        <f>IF(INDEX(Variables[Variable Type],$A4560)="","",
CONCATENATE("  - &amp;VariableID",TEXT($A4560,"0000"),
" {","VariableTypeCV:  ",CHAR(34),INDEX(Variables[Variable Type],$A4560),CHAR(34),
", VariableCode:  ",CHAR(34),INDEX(Variables[Variable Code],$A4560),CHAR(34),
", VariableNameCV:  ",CHAR(34),INDEX(Variables[Variable Name],$A4560),CHAR(34),
", VariableDefinition:  ",CHAR(34),INDEX(Variables[Variable Definition],$A4560),CHAR(34),
", SpecciationCV:  ",CHAR(34),INDEX(Variables[Speciation],$A4560),CHAR(34),
", NoDataValue:  ",CHAR(34),INDEX(Variables[No Data Value],$A4560),CHAR(34),"}"))</f>
        <v>#REF!</v>
      </c>
    </row>
    <row r="4561" spans="1:17" x14ac:dyDescent="0.25">
      <c r="A4561">
        <v>4558</v>
      </c>
      <c r="D4561" t="e">
        <f>IF(INDEX(People[First Name],$A4561)="","",
CONCATENATE("  - &amp;PersonID",TEXT($A4561,"0000"),
" {","PersonFirstName:  ",CHAR(34),INDEX(People[First Name],$A4561),CHAR(34),
", PersonMiddleName:  ",CHAR(34),INDEX(People[Middle Name],$A4561),CHAR(34),
", PersonLastName:  ",CHAR(34),INDEX(People[Last Name],$A4561),CHAR(34),"}"))</f>
        <v>#REF!</v>
      </c>
      <c r="E4561" t="e">
        <f>IF(INDEX(Organizations[Organization Type '[CV']],$A4561)="","",
CONCATENATE("  - &amp;OrganizationID",TEXT($A4561,"0000"),
" {","OrganizationTypeCV:  ",CHAR(34),INDEX(Organizations[Organization Type '[CV']],$A4561),CHAR(34),
", OrganizationCode:  ",CHAR(34),INDEX(Organizations[Organization Code],$A4561),CHAR(34),
", OrganizationName:  ",CHAR(34),INDEX(Organizations[Organization Name],$A4561),CHAR(34),
", OrganizationDescription:  ",CHAR(34),INDEX(Organizations[Organization Description],$A4561),CHAR(34),
", OrganizationLink:  ",CHAR(34),INDEX(Organizations[Organization Link],$A4561),CHAR(34),"}"))</f>
        <v>#REF!</v>
      </c>
      <c r="F4561" t="e">
        <f>IF(INDEX(People[First Name],$A4561)="","",
CONCATENATE("  - &amp;AffiliationID",TEXT($A4561,"0000"),
" {PersonID: *PersonID",TEXT($A4561,"0000"),
", OrganizationID: *OrganizationID",TEXT(MATCH(INDEX(People[Organization Name],$A4561),Organizations[Organization Name],0),"0000"),
", IsPrimaryOrganizationContact: , AffiliationStartDate: , AffiliationEndDate: , PrimaryPhone: ",
", PrimaryEmail: ",CHAR(34),INDEX(People[Primary Email],$A4561),CHAR(34),
", PrimaryAddress: ",CHAR(34),INDEX(People[Primary Address],$A4561),CHAR(34),
", PersonLink: }"))</f>
        <v>#REF!</v>
      </c>
      <c r="H4561" t="e">
        <f>IF(COUNTA(CitationInformation)=0,"",IF(INDEX(AuthorList[Author Name],$A4561)="","",
CONCATENATE("  - &amp;AuthorListID",TEXT($A4561,"0000"),
"  {CitationID: *CitationID0001",
", PersonID: *PersonID",TEXT(MATCH(INDEX(AuthorList[Author Name],$A4561),People[Full Name],0),"0000"),
", AuthorOrder: ",INDEX(AuthorList[Author Number],$A4561),"}")))</f>
        <v>#REF!</v>
      </c>
      <c r="K4561" t="e">
        <f>IF(INDEX(SamplingFeatures[Feature Code],$A4561)="","",
CONCATENATE("  - &amp;SamplingFeatureID",TEXT($A4561,"0000"),
" {","SamplingFeatureUUID:  ",CHAR(34),INDEX(SamplingFeatures[Sampling Feature UUID],$A4561),CHAR(34),
", SamplingFeatureTypeCV:  ",CHAR(34),INDEX(SamplingFeatures[Sampling Feature Type],$A4561),CHAR(34),
", SamplingFeatureCode:  ",CHAR(34),INDEX(SamplingFeatures[Feature Code],$A4561),CHAR(34),
", SamplingFeatureName:  ",CHAR(34),INDEX(SamplingFeatures[Feature Name],$A4561),CHAR(34),
", SamplingFeatureDescription:  ",CHAR(34),INDEX(SamplingFeatures[Feature Description],$A4561),CHAR(34),
", SamplingFeatureGeotypeCV:  ",CHAR(34),INDEX(SamplingFeatures[Feature Geo Type],$A4561),CHAR(34),
", FeatureGeometry:  ",CHAR(34),INDEX(SamplingFeatures[Feature Geometry],$A4561),CHAR(34),
", Elevation_m:  ",CHAR(34),INDEX(SamplingFeatures[Elevation_m],$A4561),CHAR(34),
", ElevationDatumCV:  ",CHAR(34),ElevationDatum,CHAR(34),"}"))</f>
        <v>#REF!</v>
      </c>
      <c r="L4561" t="e">
        <f>IF(INDEX(SamplingFeatures[Sampling Feature Type],$A4561)&lt;&gt;"Site","",
CONCATENATE("  - &amp;SiteID",TEXT(SUMPRODUCT(--($L$3:$L4560&lt;&gt;"")),"0000"),
" {","SamplingFeatureID:  *SamplingFeatureID",TEXT($A4561,"0000"),
", SiteTypeCV:  ",CHAR(34),INDEX(Sites[Site Type],$A4561),CHAR(34),
", Latitude:  ",INDEX(Sites[Latitude],$A4561),
", Longitude:  ",INDEX(Sites[Longitude],$A4561),
", SRSName:  ",CHAR(34),LatLonDatum,CHAR(34),"}"))</f>
        <v>#REF!</v>
      </c>
      <c r="M4561" t="e">
        <f>IF(INDEX(SamplingFeatures[Sampling Feature Type],$A4561)&lt;&gt;"Specimen","",
CONCATENATE("  - &amp;SpecimenID",TEXT(SUMPRODUCT(--($M$3:$M4560&lt;&gt;"")),"0000"),
" {","SamplingFeatureID:  *SamplingFeatureID",TEXT($A4561,"0000"),
", SpecimenTypeCV:  ",CHAR(34),INDEX(Specimens[Specimen Type],$A4561),CHAR(34),
", SpecimenMediumCV:  ",INDEX(Specimens[Specimen Medium],$A4561),
", IsFieldSpecimen:  ",CHAR(34),INDEX(Specimens[Is Field Specimen?],$A4561),CHAR(34),"}"))</f>
        <v>#REF!</v>
      </c>
      <c r="N4561" t="e">
        <f>IF(COUNTA(SpatialOffsets[])=0,"", IF(INDEX(SpatialOffsets[Spatial Offset Type],$A4561)="","",
CONCATENATE("  - &amp;SpatialOffsetID",TEXT($A4561,"0000"),
" {","SpatialOffsetTypeCV:  ",CHAR(34),INDEX(SpatialOffsets[Spatial Offset Type],$A4561),CHAR(34),
", Offset1Value:  ",INDEX(SpatialOffsets[Offset 1 Value],$A4561),
", Offset1UnitID:  ",CHAR(34),INDEX(SpatialOffsets[Offset 1 Unit],$A4561),CHAR(34),
", Offset2Value:  ",INDEX(SpatialOffsets[Offset 2 Value],$A4561),
", Offset2UnitID:  ",CHAR(34),INDEX(SpatialOffsets[Offset 2 Unit],$A4561),CHAR(34),
", Offset3Value:  ",INDEX(SpatialOffsets[Offset 3 Value],$A4561),
", Offset3UnitID:  ",CHAR(34),INDEX(SpatialOffsets[Offset 3 Unit],$A4561),CHAR(34),,"}")))</f>
        <v>#REF!</v>
      </c>
      <c r="O4561" t="e">
        <f>IF(COUNTA(RelatedFeatures[])=0,"", IF(INDEX(RelatedFeatures[First Sampling Feature Code],$A4561)="","",
CONCATENATE("  - &amp;RelationID",TEXT($A4561,"0000"),
" {","SamplingFeatureID:  *SamplingFeatureID",TEXT(MATCH(INDEX(RelatedFeatures[First Sampling Feature Code],$A4561),SamplingFeatures[Feature Code],0),"0000"),
", RelationshipTypeCV:  ",CHAR(34),INDEX(RelatedFeatures[Relationship Type],$A4561),CHAR(34),
", RelatedFeatureID: *SamplingFeatureID",TEXT(MATCH(INDEX(RelatedFeatures[Second Sampling Feature Code],$A4561),SamplingFeatures[Feature Code],0),"0000"),
", SpatialOffsetID:  ",IF(INDEX(RelatedFeatures[Offset Number],$A4561)="","",CONCATENATE("*SpatialOffsetID",TEXT(INDEX(RelatedFeatures[Offset Number],$A4561),"0000"))),"}")))</f>
        <v>#REF!</v>
      </c>
      <c r="P4561" t="e">
        <f>IF(INDEX(Methods[Method Type],$A4561)="","",
CONCATENATE("  - &amp;MethodID",TEXT($A4561,"0000"),
" {","MethodTypeCV:  ",CHAR(34),INDEX(Methods[Method Type],$A4561),CHAR(34),
", MethodCode:  ",CHAR(34),INDEX(Methods[Method Code],$A4561),CHAR(34),
", MethodName:  ",CHAR(34),INDEX(Methods[Method Name],$A4561),CHAR(34),
", MethodDescription:  ",CHAR(34),INDEX(Methods[Method Description],$A4561),CHAR(34),
", MethodLink:  ",CHAR(34),INDEX(Methods[Method Link],$A4561),CHAR(34),
", OrganizationID: *OrganizationID",TEXT(MATCH(INDEX(Methods[Organization Name],$A4561),Organizations[Organization Name],0),"0000"),"}"))</f>
        <v>#REF!</v>
      </c>
      <c r="Q4561" t="e">
        <f>IF(INDEX(Variables[Variable Type],$A4561)="","",
CONCATENATE("  - &amp;VariableID",TEXT($A4561,"0000"),
" {","VariableTypeCV:  ",CHAR(34),INDEX(Variables[Variable Type],$A4561),CHAR(34),
", VariableCode:  ",CHAR(34),INDEX(Variables[Variable Code],$A4561),CHAR(34),
", VariableNameCV:  ",CHAR(34),INDEX(Variables[Variable Name],$A4561),CHAR(34),
", VariableDefinition:  ",CHAR(34),INDEX(Variables[Variable Definition],$A4561),CHAR(34),
", SpecciationCV:  ",CHAR(34),INDEX(Variables[Speciation],$A4561),CHAR(34),
", NoDataValue:  ",CHAR(34),INDEX(Variables[No Data Value],$A4561),CHAR(34),"}"))</f>
        <v>#REF!</v>
      </c>
    </row>
    <row r="4562" spans="1:17" x14ac:dyDescent="0.25">
      <c r="A4562">
        <v>4559</v>
      </c>
      <c r="D4562" t="e">
        <f>IF(INDEX(People[First Name],$A4562)="","",
CONCATENATE("  - &amp;PersonID",TEXT($A4562,"0000"),
" {","PersonFirstName:  ",CHAR(34),INDEX(People[First Name],$A4562),CHAR(34),
", PersonMiddleName:  ",CHAR(34),INDEX(People[Middle Name],$A4562),CHAR(34),
", PersonLastName:  ",CHAR(34),INDEX(People[Last Name],$A4562),CHAR(34),"}"))</f>
        <v>#REF!</v>
      </c>
      <c r="E4562" t="e">
        <f>IF(INDEX(Organizations[Organization Type '[CV']],$A4562)="","",
CONCATENATE("  - &amp;OrganizationID",TEXT($A4562,"0000"),
" {","OrganizationTypeCV:  ",CHAR(34),INDEX(Organizations[Organization Type '[CV']],$A4562),CHAR(34),
", OrganizationCode:  ",CHAR(34),INDEX(Organizations[Organization Code],$A4562),CHAR(34),
", OrganizationName:  ",CHAR(34),INDEX(Organizations[Organization Name],$A4562),CHAR(34),
", OrganizationDescription:  ",CHAR(34),INDEX(Organizations[Organization Description],$A4562),CHAR(34),
", OrganizationLink:  ",CHAR(34),INDEX(Organizations[Organization Link],$A4562),CHAR(34),"}"))</f>
        <v>#REF!</v>
      </c>
      <c r="F4562" t="e">
        <f>IF(INDEX(People[First Name],$A4562)="","",
CONCATENATE("  - &amp;AffiliationID",TEXT($A4562,"0000"),
" {PersonID: *PersonID",TEXT($A4562,"0000"),
", OrganizationID: *OrganizationID",TEXT(MATCH(INDEX(People[Organization Name],$A4562),Organizations[Organization Name],0),"0000"),
", IsPrimaryOrganizationContact: , AffiliationStartDate: , AffiliationEndDate: , PrimaryPhone: ",
", PrimaryEmail: ",CHAR(34),INDEX(People[Primary Email],$A4562),CHAR(34),
", PrimaryAddress: ",CHAR(34),INDEX(People[Primary Address],$A4562),CHAR(34),
", PersonLink: }"))</f>
        <v>#REF!</v>
      </c>
      <c r="H4562" t="e">
        <f>IF(COUNTA(CitationInformation)=0,"",IF(INDEX(AuthorList[Author Name],$A4562)="","",
CONCATENATE("  - &amp;AuthorListID",TEXT($A4562,"0000"),
"  {CitationID: *CitationID0001",
", PersonID: *PersonID",TEXT(MATCH(INDEX(AuthorList[Author Name],$A4562),People[Full Name],0),"0000"),
", AuthorOrder: ",INDEX(AuthorList[Author Number],$A4562),"}")))</f>
        <v>#REF!</v>
      </c>
      <c r="K4562" t="e">
        <f>IF(INDEX(SamplingFeatures[Feature Code],$A4562)="","",
CONCATENATE("  - &amp;SamplingFeatureID",TEXT($A4562,"0000"),
" {","SamplingFeatureUUID:  ",CHAR(34),INDEX(SamplingFeatures[Sampling Feature UUID],$A4562),CHAR(34),
", SamplingFeatureTypeCV:  ",CHAR(34),INDEX(SamplingFeatures[Sampling Feature Type],$A4562),CHAR(34),
", SamplingFeatureCode:  ",CHAR(34),INDEX(SamplingFeatures[Feature Code],$A4562),CHAR(34),
", SamplingFeatureName:  ",CHAR(34),INDEX(SamplingFeatures[Feature Name],$A4562),CHAR(34),
", SamplingFeatureDescription:  ",CHAR(34),INDEX(SamplingFeatures[Feature Description],$A4562),CHAR(34),
", SamplingFeatureGeotypeCV:  ",CHAR(34),INDEX(SamplingFeatures[Feature Geo Type],$A4562),CHAR(34),
", FeatureGeometry:  ",CHAR(34),INDEX(SamplingFeatures[Feature Geometry],$A4562),CHAR(34),
", Elevation_m:  ",CHAR(34),INDEX(SamplingFeatures[Elevation_m],$A4562),CHAR(34),
", ElevationDatumCV:  ",CHAR(34),ElevationDatum,CHAR(34),"}"))</f>
        <v>#REF!</v>
      </c>
      <c r="L4562" t="e">
        <f>IF(INDEX(SamplingFeatures[Sampling Feature Type],$A4562)&lt;&gt;"Site","",
CONCATENATE("  - &amp;SiteID",TEXT(SUMPRODUCT(--($L$3:$L4561&lt;&gt;"")),"0000"),
" {","SamplingFeatureID:  *SamplingFeatureID",TEXT($A4562,"0000"),
", SiteTypeCV:  ",CHAR(34),INDEX(Sites[Site Type],$A4562),CHAR(34),
", Latitude:  ",INDEX(Sites[Latitude],$A4562),
", Longitude:  ",INDEX(Sites[Longitude],$A4562),
", SRSName:  ",CHAR(34),LatLonDatum,CHAR(34),"}"))</f>
        <v>#REF!</v>
      </c>
      <c r="M4562" t="e">
        <f>IF(INDEX(SamplingFeatures[Sampling Feature Type],$A4562)&lt;&gt;"Specimen","",
CONCATENATE("  - &amp;SpecimenID",TEXT(SUMPRODUCT(--($M$3:$M4561&lt;&gt;"")),"0000"),
" {","SamplingFeatureID:  *SamplingFeatureID",TEXT($A4562,"0000"),
", SpecimenTypeCV:  ",CHAR(34),INDEX(Specimens[Specimen Type],$A4562),CHAR(34),
", SpecimenMediumCV:  ",INDEX(Specimens[Specimen Medium],$A4562),
", IsFieldSpecimen:  ",CHAR(34),INDEX(Specimens[Is Field Specimen?],$A4562),CHAR(34),"}"))</f>
        <v>#REF!</v>
      </c>
      <c r="N4562" t="e">
        <f>IF(COUNTA(SpatialOffsets[])=0,"", IF(INDEX(SpatialOffsets[Spatial Offset Type],$A4562)="","",
CONCATENATE("  - &amp;SpatialOffsetID",TEXT($A4562,"0000"),
" {","SpatialOffsetTypeCV:  ",CHAR(34),INDEX(SpatialOffsets[Spatial Offset Type],$A4562),CHAR(34),
", Offset1Value:  ",INDEX(SpatialOffsets[Offset 1 Value],$A4562),
", Offset1UnitID:  ",CHAR(34),INDEX(SpatialOffsets[Offset 1 Unit],$A4562),CHAR(34),
", Offset2Value:  ",INDEX(SpatialOffsets[Offset 2 Value],$A4562),
", Offset2UnitID:  ",CHAR(34),INDEX(SpatialOffsets[Offset 2 Unit],$A4562),CHAR(34),
", Offset3Value:  ",INDEX(SpatialOffsets[Offset 3 Value],$A4562),
", Offset3UnitID:  ",CHAR(34),INDEX(SpatialOffsets[Offset 3 Unit],$A4562),CHAR(34),,"}")))</f>
        <v>#REF!</v>
      </c>
      <c r="O4562" t="e">
        <f>IF(COUNTA(RelatedFeatures[])=0,"", IF(INDEX(RelatedFeatures[First Sampling Feature Code],$A4562)="","",
CONCATENATE("  - &amp;RelationID",TEXT($A4562,"0000"),
" {","SamplingFeatureID:  *SamplingFeatureID",TEXT(MATCH(INDEX(RelatedFeatures[First Sampling Feature Code],$A4562),SamplingFeatures[Feature Code],0),"0000"),
", RelationshipTypeCV:  ",CHAR(34),INDEX(RelatedFeatures[Relationship Type],$A4562),CHAR(34),
", RelatedFeatureID: *SamplingFeatureID",TEXT(MATCH(INDEX(RelatedFeatures[Second Sampling Feature Code],$A4562),SamplingFeatures[Feature Code],0),"0000"),
", SpatialOffsetID:  ",IF(INDEX(RelatedFeatures[Offset Number],$A4562)="","",CONCATENATE("*SpatialOffsetID",TEXT(INDEX(RelatedFeatures[Offset Number],$A4562),"0000"))),"}")))</f>
        <v>#REF!</v>
      </c>
      <c r="P4562" t="e">
        <f>IF(INDEX(Methods[Method Type],$A4562)="","",
CONCATENATE("  - &amp;MethodID",TEXT($A4562,"0000"),
" {","MethodTypeCV:  ",CHAR(34),INDEX(Methods[Method Type],$A4562),CHAR(34),
", MethodCode:  ",CHAR(34),INDEX(Methods[Method Code],$A4562),CHAR(34),
", MethodName:  ",CHAR(34),INDEX(Methods[Method Name],$A4562),CHAR(34),
", MethodDescription:  ",CHAR(34),INDEX(Methods[Method Description],$A4562),CHAR(34),
", MethodLink:  ",CHAR(34),INDEX(Methods[Method Link],$A4562),CHAR(34),
", OrganizationID: *OrganizationID",TEXT(MATCH(INDEX(Methods[Organization Name],$A4562),Organizations[Organization Name],0),"0000"),"}"))</f>
        <v>#REF!</v>
      </c>
      <c r="Q4562" t="e">
        <f>IF(INDEX(Variables[Variable Type],$A4562)="","",
CONCATENATE("  - &amp;VariableID",TEXT($A4562,"0000"),
" {","VariableTypeCV:  ",CHAR(34),INDEX(Variables[Variable Type],$A4562),CHAR(34),
", VariableCode:  ",CHAR(34),INDEX(Variables[Variable Code],$A4562),CHAR(34),
", VariableNameCV:  ",CHAR(34),INDEX(Variables[Variable Name],$A4562),CHAR(34),
", VariableDefinition:  ",CHAR(34),INDEX(Variables[Variable Definition],$A4562),CHAR(34),
", SpecciationCV:  ",CHAR(34),INDEX(Variables[Speciation],$A4562),CHAR(34),
", NoDataValue:  ",CHAR(34),INDEX(Variables[No Data Value],$A4562),CHAR(34),"}"))</f>
        <v>#REF!</v>
      </c>
    </row>
    <row r="4563" spans="1:17" x14ac:dyDescent="0.25">
      <c r="A4563">
        <v>4560</v>
      </c>
      <c r="D4563" t="e">
        <f>IF(INDEX(People[First Name],$A4563)="","",
CONCATENATE("  - &amp;PersonID",TEXT($A4563,"0000"),
" {","PersonFirstName:  ",CHAR(34),INDEX(People[First Name],$A4563),CHAR(34),
", PersonMiddleName:  ",CHAR(34),INDEX(People[Middle Name],$A4563),CHAR(34),
", PersonLastName:  ",CHAR(34),INDEX(People[Last Name],$A4563),CHAR(34),"}"))</f>
        <v>#REF!</v>
      </c>
      <c r="E4563" t="e">
        <f>IF(INDEX(Organizations[Organization Type '[CV']],$A4563)="","",
CONCATENATE("  - &amp;OrganizationID",TEXT($A4563,"0000"),
" {","OrganizationTypeCV:  ",CHAR(34),INDEX(Organizations[Organization Type '[CV']],$A4563),CHAR(34),
", OrganizationCode:  ",CHAR(34),INDEX(Organizations[Organization Code],$A4563),CHAR(34),
", OrganizationName:  ",CHAR(34),INDEX(Organizations[Organization Name],$A4563),CHAR(34),
", OrganizationDescription:  ",CHAR(34),INDEX(Organizations[Organization Description],$A4563),CHAR(34),
", OrganizationLink:  ",CHAR(34),INDEX(Organizations[Organization Link],$A4563),CHAR(34),"}"))</f>
        <v>#REF!</v>
      </c>
      <c r="F4563" t="e">
        <f>IF(INDEX(People[First Name],$A4563)="","",
CONCATENATE("  - &amp;AffiliationID",TEXT($A4563,"0000"),
" {PersonID: *PersonID",TEXT($A4563,"0000"),
", OrganizationID: *OrganizationID",TEXT(MATCH(INDEX(People[Organization Name],$A4563),Organizations[Organization Name],0),"0000"),
", IsPrimaryOrganizationContact: , AffiliationStartDate: , AffiliationEndDate: , PrimaryPhone: ",
", PrimaryEmail: ",CHAR(34),INDEX(People[Primary Email],$A4563),CHAR(34),
", PrimaryAddress: ",CHAR(34),INDEX(People[Primary Address],$A4563),CHAR(34),
", PersonLink: }"))</f>
        <v>#REF!</v>
      </c>
      <c r="H4563" t="e">
        <f>IF(COUNTA(CitationInformation)=0,"",IF(INDEX(AuthorList[Author Name],$A4563)="","",
CONCATENATE("  - &amp;AuthorListID",TEXT($A4563,"0000"),
"  {CitationID: *CitationID0001",
", PersonID: *PersonID",TEXT(MATCH(INDEX(AuthorList[Author Name],$A4563),People[Full Name],0),"0000"),
", AuthorOrder: ",INDEX(AuthorList[Author Number],$A4563),"}")))</f>
        <v>#REF!</v>
      </c>
      <c r="K4563" t="e">
        <f>IF(INDEX(SamplingFeatures[Feature Code],$A4563)="","",
CONCATENATE("  - &amp;SamplingFeatureID",TEXT($A4563,"0000"),
" {","SamplingFeatureUUID:  ",CHAR(34),INDEX(SamplingFeatures[Sampling Feature UUID],$A4563),CHAR(34),
", SamplingFeatureTypeCV:  ",CHAR(34),INDEX(SamplingFeatures[Sampling Feature Type],$A4563),CHAR(34),
", SamplingFeatureCode:  ",CHAR(34),INDEX(SamplingFeatures[Feature Code],$A4563),CHAR(34),
", SamplingFeatureName:  ",CHAR(34),INDEX(SamplingFeatures[Feature Name],$A4563),CHAR(34),
", SamplingFeatureDescription:  ",CHAR(34),INDEX(SamplingFeatures[Feature Description],$A4563),CHAR(34),
", SamplingFeatureGeotypeCV:  ",CHAR(34),INDEX(SamplingFeatures[Feature Geo Type],$A4563),CHAR(34),
", FeatureGeometry:  ",CHAR(34),INDEX(SamplingFeatures[Feature Geometry],$A4563),CHAR(34),
", Elevation_m:  ",CHAR(34),INDEX(SamplingFeatures[Elevation_m],$A4563),CHAR(34),
", ElevationDatumCV:  ",CHAR(34),ElevationDatum,CHAR(34),"}"))</f>
        <v>#REF!</v>
      </c>
      <c r="L4563" t="e">
        <f>IF(INDEX(SamplingFeatures[Sampling Feature Type],$A4563)&lt;&gt;"Site","",
CONCATENATE("  - &amp;SiteID",TEXT(SUMPRODUCT(--($L$3:$L4562&lt;&gt;"")),"0000"),
" {","SamplingFeatureID:  *SamplingFeatureID",TEXT($A4563,"0000"),
", SiteTypeCV:  ",CHAR(34),INDEX(Sites[Site Type],$A4563),CHAR(34),
", Latitude:  ",INDEX(Sites[Latitude],$A4563),
", Longitude:  ",INDEX(Sites[Longitude],$A4563),
", SRSName:  ",CHAR(34),LatLonDatum,CHAR(34),"}"))</f>
        <v>#REF!</v>
      </c>
      <c r="M4563" t="e">
        <f>IF(INDEX(SamplingFeatures[Sampling Feature Type],$A4563)&lt;&gt;"Specimen","",
CONCATENATE("  - &amp;SpecimenID",TEXT(SUMPRODUCT(--($M$3:$M4562&lt;&gt;"")),"0000"),
" {","SamplingFeatureID:  *SamplingFeatureID",TEXT($A4563,"0000"),
", SpecimenTypeCV:  ",CHAR(34),INDEX(Specimens[Specimen Type],$A4563),CHAR(34),
", SpecimenMediumCV:  ",INDEX(Specimens[Specimen Medium],$A4563),
", IsFieldSpecimen:  ",CHAR(34),INDEX(Specimens[Is Field Specimen?],$A4563),CHAR(34),"}"))</f>
        <v>#REF!</v>
      </c>
      <c r="N4563" t="e">
        <f>IF(COUNTA(SpatialOffsets[])=0,"", IF(INDEX(SpatialOffsets[Spatial Offset Type],$A4563)="","",
CONCATENATE("  - &amp;SpatialOffsetID",TEXT($A4563,"0000"),
" {","SpatialOffsetTypeCV:  ",CHAR(34),INDEX(SpatialOffsets[Spatial Offset Type],$A4563),CHAR(34),
", Offset1Value:  ",INDEX(SpatialOffsets[Offset 1 Value],$A4563),
", Offset1UnitID:  ",CHAR(34),INDEX(SpatialOffsets[Offset 1 Unit],$A4563),CHAR(34),
", Offset2Value:  ",INDEX(SpatialOffsets[Offset 2 Value],$A4563),
", Offset2UnitID:  ",CHAR(34),INDEX(SpatialOffsets[Offset 2 Unit],$A4563),CHAR(34),
", Offset3Value:  ",INDEX(SpatialOffsets[Offset 3 Value],$A4563),
", Offset3UnitID:  ",CHAR(34),INDEX(SpatialOffsets[Offset 3 Unit],$A4563),CHAR(34),,"}")))</f>
        <v>#REF!</v>
      </c>
      <c r="O4563" t="e">
        <f>IF(COUNTA(RelatedFeatures[])=0,"", IF(INDEX(RelatedFeatures[First Sampling Feature Code],$A4563)="","",
CONCATENATE("  - &amp;RelationID",TEXT($A4563,"0000"),
" {","SamplingFeatureID:  *SamplingFeatureID",TEXT(MATCH(INDEX(RelatedFeatures[First Sampling Feature Code],$A4563),SamplingFeatures[Feature Code],0),"0000"),
", RelationshipTypeCV:  ",CHAR(34),INDEX(RelatedFeatures[Relationship Type],$A4563),CHAR(34),
", RelatedFeatureID: *SamplingFeatureID",TEXT(MATCH(INDEX(RelatedFeatures[Second Sampling Feature Code],$A4563),SamplingFeatures[Feature Code],0),"0000"),
", SpatialOffsetID:  ",IF(INDEX(RelatedFeatures[Offset Number],$A4563)="","",CONCATENATE("*SpatialOffsetID",TEXT(INDEX(RelatedFeatures[Offset Number],$A4563),"0000"))),"}")))</f>
        <v>#REF!</v>
      </c>
      <c r="P4563" t="e">
        <f>IF(INDEX(Methods[Method Type],$A4563)="","",
CONCATENATE("  - &amp;MethodID",TEXT($A4563,"0000"),
" {","MethodTypeCV:  ",CHAR(34),INDEX(Methods[Method Type],$A4563),CHAR(34),
", MethodCode:  ",CHAR(34),INDEX(Methods[Method Code],$A4563),CHAR(34),
", MethodName:  ",CHAR(34),INDEX(Methods[Method Name],$A4563),CHAR(34),
", MethodDescription:  ",CHAR(34),INDEX(Methods[Method Description],$A4563),CHAR(34),
", MethodLink:  ",CHAR(34),INDEX(Methods[Method Link],$A4563),CHAR(34),
", OrganizationID: *OrganizationID",TEXT(MATCH(INDEX(Methods[Organization Name],$A4563),Organizations[Organization Name],0),"0000"),"}"))</f>
        <v>#REF!</v>
      </c>
      <c r="Q4563" t="e">
        <f>IF(INDEX(Variables[Variable Type],$A4563)="","",
CONCATENATE("  - &amp;VariableID",TEXT($A4563,"0000"),
" {","VariableTypeCV:  ",CHAR(34),INDEX(Variables[Variable Type],$A4563),CHAR(34),
", VariableCode:  ",CHAR(34),INDEX(Variables[Variable Code],$A4563),CHAR(34),
", VariableNameCV:  ",CHAR(34),INDEX(Variables[Variable Name],$A4563),CHAR(34),
", VariableDefinition:  ",CHAR(34),INDEX(Variables[Variable Definition],$A4563),CHAR(34),
", SpecciationCV:  ",CHAR(34),INDEX(Variables[Speciation],$A4563),CHAR(34),
", NoDataValue:  ",CHAR(34),INDEX(Variables[No Data Value],$A4563),CHAR(34),"}"))</f>
        <v>#REF!</v>
      </c>
    </row>
    <row r="4564" spans="1:17" x14ac:dyDescent="0.25">
      <c r="A4564">
        <v>4561</v>
      </c>
      <c r="D4564" t="e">
        <f>IF(INDEX(People[First Name],$A4564)="","",
CONCATENATE("  - &amp;PersonID",TEXT($A4564,"0000"),
" {","PersonFirstName:  ",CHAR(34),INDEX(People[First Name],$A4564),CHAR(34),
", PersonMiddleName:  ",CHAR(34),INDEX(People[Middle Name],$A4564),CHAR(34),
", PersonLastName:  ",CHAR(34),INDEX(People[Last Name],$A4564),CHAR(34),"}"))</f>
        <v>#REF!</v>
      </c>
      <c r="E4564" t="e">
        <f>IF(INDEX(Organizations[Organization Type '[CV']],$A4564)="","",
CONCATENATE("  - &amp;OrganizationID",TEXT($A4564,"0000"),
" {","OrganizationTypeCV:  ",CHAR(34),INDEX(Organizations[Organization Type '[CV']],$A4564),CHAR(34),
", OrganizationCode:  ",CHAR(34),INDEX(Organizations[Organization Code],$A4564),CHAR(34),
", OrganizationName:  ",CHAR(34),INDEX(Organizations[Organization Name],$A4564),CHAR(34),
", OrganizationDescription:  ",CHAR(34),INDEX(Organizations[Organization Description],$A4564),CHAR(34),
", OrganizationLink:  ",CHAR(34),INDEX(Organizations[Organization Link],$A4564),CHAR(34),"}"))</f>
        <v>#REF!</v>
      </c>
      <c r="F4564" t="e">
        <f>IF(INDEX(People[First Name],$A4564)="","",
CONCATENATE("  - &amp;AffiliationID",TEXT($A4564,"0000"),
" {PersonID: *PersonID",TEXT($A4564,"0000"),
", OrganizationID: *OrganizationID",TEXT(MATCH(INDEX(People[Organization Name],$A4564),Organizations[Organization Name],0),"0000"),
", IsPrimaryOrganizationContact: , AffiliationStartDate: , AffiliationEndDate: , PrimaryPhone: ",
", PrimaryEmail: ",CHAR(34),INDEX(People[Primary Email],$A4564),CHAR(34),
", PrimaryAddress: ",CHAR(34),INDEX(People[Primary Address],$A4564),CHAR(34),
", PersonLink: }"))</f>
        <v>#REF!</v>
      </c>
      <c r="H4564" t="e">
        <f>IF(COUNTA(CitationInformation)=0,"",IF(INDEX(AuthorList[Author Name],$A4564)="","",
CONCATENATE("  - &amp;AuthorListID",TEXT($A4564,"0000"),
"  {CitationID: *CitationID0001",
", PersonID: *PersonID",TEXT(MATCH(INDEX(AuthorList[Author Name],$A4564),People[Full Name],0),"0000"),
", AuthorOrder: ",INDEX(AuthorList[Author Number],$A4564),"}")))</f>
        <v>#REF!</v>
      </c>
      <c r="K4564" t="e">
        <f>IF(INDEX(SamplingFeatures[Feature Code],$A4564)="","",
CONCATENATE("  - &amp;SamplingFeatureID",TEXT($A4564,"0000"),
" {","SamplingFeatureUUID:  ",CHAR(34),INDEX(SamplingFeatures[Sampling Feature UUID],$A4564),CHAR(34),
", SamplingFeatureTypeCV:  ",CHAR(34),INDEX(SamplingFeatures[Sampling Feature Type],$A4564),CHAR(34),
", SamplingFeatureCode:  ",CHAR(34),INDEX(SamplingFeatures[Feature Code],$A4564),CHAR(34),
", SamplingFeatureName:  ",CHAR(34),INDEX(SamplingFeatures[Feature Name],$A4564),CHAR(34),
", SamplingFeatureDescription:  ",CHAR(34),INDEX(SamplingFeatures[Feature Description],$A4564),CHAR(34),
", SamplingFeatureGeotypeCV:  ",CHAR(34),INDEX(SamplingFeatures[Feature Geo Type],$A4564),CHAR(34),
", FeatureGeometry:  ",CHAR(34),INDEX(SamplingFeatures[Feature Geometry],$A4564),CHAR(34),
", Elevation_m:  ",CHAR(34),INDEX(SamplingFeatures[Elevation_m],$A4564),CHAR(34),
", ElevationDatumCV:  ",CHAR(34),ElevationDatum,CHAR(34),"}"))</f>
        <v>#REF!</v>
      </c>
      <c r="L4564" t="e">
        <f>IF(INDEX(SamplingFeatures[Sampling Feature Type],$A4564)&lt;&gt;"Site","",
CONCATENATE("  - &amp;SiteID",TEXT(SUMPRODUCT(--($L$3:$L4563&lt;&gt;"")),"0000"),
" {","SamplingFeatureID:  *SamplingFeatureID",TEXT($A4564,"0000"),
", SiteTypeCV:  ",CHAR(34),INDEX(Sites[Site Type],$A4564),CHAR(34),
", Latitude:  ",INDEX(Sites[Latitude],$A4564),
", Longitude:  ",INDEX(Sites[Longitude],$A4564),
", SRSName:  ",CHAR(34),LatLonDatum,CHAR(34),"}"))</f>
        <v>#REF!</v>
      </c>
      <c r="M4564" t="e">
        <f>IF(INDEX(SamplingFeatures[Sampling Feature Type],$A4564)&lt;&gt;"Specimen","",
CONCATENATE("  - &amp;SpecimenID",TEXT(SUMPRODUCT(--($M$3:$M4563&lt;&gt;"")),"0000"),
" {","SamplingFeatureID:  *SamplingFeatureID",TEXT($A4564,"0000"),
", SpecimenTypeCV:  ",CHAR(34),INDEX(Specimens[Specimen Type],$A4564),CHAR(34),
", SpecimenMediumCV:  ",INDEX(Specimens[Specimen Medium],$A4564),
", IsFieldSpecimen:  ",CHAR(34),INDEX(Specimens[Is Field Specimen?],$A4564),CHAR(34),"}"))</f>
        <v>#REF!</v>
      </c>
      <c r="N4564" t="e">
        <f>IF(COUNTA(SpatialOffsets[])=0,"", IF(INDEX(SpatialOffsets[Spatial Offset Type],$A4564)="","",
CONCATENATE("  - &amp;SpatialOffsetID",TEXT($A4564,"0000"),
" {","SpatialOffsetTypeCV:  ",CHAR(34),INDEX(SpatialOffsets[Spatial Offset Type],$A4564),CHAR(34),
", Offset1Value:  ",INDEX(SpatialOffsets[Offset 1 Value],$A4564),
", Offset1UnitID:  ",CHAR(34),INDEX(SpatialOffsets[Offset 1 Unit],$A4564),CHAR(34),
", Offset2Value:  ",INDEX(SpatialOffsets[Offset 2 Value],$A4564),
", Offset2UnitID:  ",CHAR(34),INDEX(SpatialOffsets[Offset 2 Unit],$A4564),CHAR(34),
", Offset3Value:  ",INDEX(SpatialOffsets[Offset 3 Value],$A4564),
", Offset3UnitID:  ",CHAR(34),INDEX(SpatialOffsets[Offset 3 Unit],$A4564),CHAR(34),,"}")))</f>
        <v>#REF!</v>
      </c>
      <c r="O4564" t="e">
        <f>IF(COUNTA(RelatedFeatures[])=0,"", IF(INDEX(RelatedFeatures[First Sampling Feature Code],$A4564)="","",
CONCATENATE("  - &amp;RelationID",TEXT($A4564,"0000"),
" {","SamplingFeatureID:  *SamplingFeatureID",TEXT(MATCH(INDEX(RelatedFeatures[First Sampling Feature Code],$A4564),SamplingFeatures[Feature Code],0),"0000"),
", RelationshipTypeCV:  ",CHAR(34),INDEX(RelatedFeatures[Relationship Type],$A4564),CHAR(34),
", RelatedFeatureID: *SamplingFeatureID",TEXT(MATCH(INDEX(RelatedFeatures[Second Sampling Feature Code],$A4564),SamplingFeatures[Feature Code],0),"0000"),
", SpatialOffsetID:  ",IF(INDEX(RelatedFeatures[Offset Number],$A4564)="","",CONCATENATE("*SpatialOffsetID",TEXT(INDEX(RelatedFeatures[Offset Number],$A4564),"0000"))),"}")))</f>
        <v>#REF!</v>
      </c>
      <c r="P4564" t="e">
        <f>IF(INDEX(Methods[Method Type],$A4564)="","",
CONCATENATE("  - &amp;MethodID",TEXT($A4564,"0000"),
" {","MethodTypeCV:  ",CHAR(34),INDEX(Methods[Method Type],$A4564),CHAR(34),
", MethodCode:  ",CHAR(34),INDEX(Methods[Method Code],$A4564),CHAR(34),
", MethodName:  ",CHAR(34),INDEX(Methods[Method Name],$A4564),CHAR(34),
", MethodDescription:  ",CHAR(34),INDEX(Methods[Method Description],$A4564),CHAR(34),
", MethodLink:  ",CHAR(34),INDEX(Methods[Method Link],$A4564),CHAR(34),
", OrganizationID: *OrganizationID",TEXT(MATCH(INDEX(Methods[Organization Name],$A4564),Organizations[Organization Name],0),"0000"),"}"))</f>
        <v>#REF!</v>
      </c>
      <c r="Q4564" t="e">
        <f>IF(INDEX(Variables[Variable Type],$A4564)="","",
CONCATENATE("  - &amp;VariableID",TEXT($A4564,"0000"),
" {","VariableTypeCV:  ",CHAR(34),INDEX(Variables[Variable Type],$A4564),CHAR(34),
", VariableCode:  ",CHAR(34),INDEX(Variables[Variable Code],$A4564),CHAR(34),
", VariableNameCV:  ",CHAR(34),INDEX(Variables[Variable Name],$A4564),CHAR(34),
", VariableDefinition:  ",CHAR(34),INDEX(Variables[Variable Definition],$A4564),CHAR(34),
", SpecciationCV:  ",CHAR(34),INDEX(Variables[Speciation],$A4564),CHAR(34),
", NoDataValue:  ",CHAR(34),INDEX(Variables[No Data Value],$A4564),CHAR(34),"}"))</f>
        <v>#REF!</v>
      </c>
    </row>
    <row r="4565" spans="1:17" x14ac:dyDescent="0.25">
      <c r="A4565">
        <v>4562</v>
      </c>
      <c r="D4565" t="e">
        <f>IF(INDEX(People[First Name],$A4565)="","",
CONCATENATE("  - &amp;PersonID",TEXT($A4565,"0000"),
" {","PersonFirstName:  ",CHAR(34),INDEX(People[First Name],$A4565),CHAR(34),
", PersonMiddleName:  ",CHAR(34),INDEX(People[Middle Name],$A4565),CHAR(34),
", PersonLastName:  ",CHAR(34),INDEX(People[Last Name],$A4565),CHAR(34),"}"))</f>
        <v>#REF!</v>
      </c>
      <c r="E4565" t="e">
        <f>IF(INDEX(Organizations[Organization Type '[CV']],$A4565)="","",
CONCATENATE("  - &amp;OrganizationID",TEXT($A4565,"0000"),
" {","OrganizationTypeCV:  ",CHAR(34),INDEX(Organizations[Organization Type '[CV']],$A4565),CHAR(34),
", OrganizationCode:  ",CHAR(34),INDEX(Organizations[Organization Code],$A4565),CHAR(34),
", OrganizationName:  ",CHAR(34),INDEX(Organizations[Organization Name],$A4565),CHAR(34),
", OrganizationDescription:  ",CHAR(34),INDEX(Organizations[Organization Description],$A4565),CHAR(34),
", OrganizationLink:  ",CHAR(34),INDEX(Organizations[Organization Link],$A4565),CHAR(34),"}"))</f>
        <v>#REF!</v>
      </c>
      <c r="F4565" t="e">
        <f>IF(INDEX(People[First Name],$A4565)="","",
CONCATENATE("  - &amp;AffiliationID",TEXT($A4565,"0000"),
" {PersonID: *PersonID",TEXT($A4565,"0000"),
", OrganizationID: *OrganizationID",TEXT(MATCH(INDEX(People[Organization Name],$A4565),Organizations[Organization Name],0),"0000"),
", IsPrimaryOrganizationContact: , AffiliationStartDate: , AffiliationEndDate: , PrimaryPhone: ",
", PrimaryEmail: ",CHAR(34),INDEX(People[Primary Email],$A4565),CHAR(34),
", PrimaryAddress: ",CHAR(34),INDEX(People[Primary Address],$A4565),CHAR(34),
", PersonLink: }"))</f>
        <v>#REF!</v>
      </c>
      <c r="H4565" t="e">
        <f>IF(COUNTA(CitationInformation)=0,"",IF(INDEX(AuthorList[Author Name],$A4565)="","",
CONCATENATE("  - &amp;AuthorListID",TEXT($A4565,"0000"),
"  {CitationID: *CitationID0001",
", PersonID: *PersonID",TEXT(MATCH(INDEX(AuthorList[Author Name],$A4565),People[Full Name],0),"0000"),
", AuthorOrder: ",INDEX(AuthorList[Author Number],$A4565),"}")))</f>
        <v>#REF!</v>
      </c>
      <c r="K4565" t="e">
        <f>IF(INDEX(SamplingFeatures[Feature Code],$A4565)="","",
CONCATENATE("  - &amp;SamplingFeatureID",TEXT($A4565,"0000"),
" {","SamplingFeatureUUID:  ",CHAR(34),INDEX(SamplingFeatures[Sampling Feature UUID],$A4565),CHAR(34),
", SamplingFeatureTypeCV:  ",CHAR(34),INDEX(SamplingFeatures[Sampling Feature Type],$A4565),CHAR(34),
", SamplingFeatureCode:  ",CHAR(34),INDEX(SamplingFeatures[Feature Code],$A4565),CHAR(34),
", SamplingFeatureName:  ",CHAR(34),INDEX(SamplingFeatures[Feature Name],$A4565),CHAR(34),
", SamplingFeatureDescription:  ",CHAR(34),INDEX(SamplingFeatures[Feature Description],$A4565),CHAR(34),
", SamplingFeatureGeotypeCV:  ",CHAR(34),INDEX(SamplingFeatures[Feature Geo Type],$A4565),CHAR(34),
", FeatureGeometry:  ",CHAR(34),INDEX(SamplingFeatures[Feature Geometry],$A4565),CHAR(34),
", Elevation_m:  ",CHAR(34),INDEX(SamplingFeatures[Elevation_m],$A4565),CHAR(34),
", ElevationDatumCV:  ",CHAR(34),ElevationDatum,CHAR(34),"}"))</f>
        <v>#REF!</v>
      </c>
      <c r="L4565" t="e">
        <f>IF(INDEX(SamplingFeatures[Sampling Feature Type],$A4565)&lt;&gt;"Site","",
CONCATENATE("  - &amp;SiteID",TEXT(SUMPRODUCT(--($L$3:$L4564&lt;&gt;"")),"0000"),
" {","SamplingFeatureID:  *SamplingFeatureID",TEXT($A4565,"0000"),
", SiteTypeCV:  ",CHAR(34),INDEX(Sites[Site Type],$A4565),CHAR(34),
", Latitude:  ",INDEX(Sites[Latitude],$A4565),
", Longitude:  ",INDEX(Sites[Longitude],$A4565),
", SRSName:  ",CHAR(34),LatLonDatum,CHAR(34),"}"))</f>
        <v>#REF!</v>
      </c>
      <c r="M4565" t="e">
        <f>IF(INDEX(SamplingFeatures[Sampling Feature Type],$A4565)&lt;&gt;"Specimen","",
CONCATENATE("  - &amp;SpecimenID",TEXT(SUMPRODUCT(--($M$3:$M4564&lt;&gt;"")),"0000"),
" {","SamplingFeatureID:  *SamplingFeatureID",TEXT($A4565,"0000"),
", SpecimenTypeCV:  ",CHAR(34),INDEX(Specimens[Specimen Type],$A4565),CHAR(34),
", SpecimenMediumCV:  ",INDEX(Specimens[Specimen Medium],$A4565),
", IsFieldSpecimen:  ",CHAR(34),INDEX(Specimens[Is Field Specimen?],$A4565),CHAR(34),"}"))</f>
        <v>#REF!</v>
      </c>
      <c r="N4565" t="e">
        <f>IF(COUNTA(SpatialOffsets[])=0,"", IF(INDEX(SpatialOffsets[Spatial Offset Type],$A4565)="","",
CONCATENATE("  - &amp;SpatialOffsetID",TEXT($A4565,"0000"),
" {","SpatialOffsetTypeCV:  ",CHAR(34),INDEX(SpatialOffsets[Spatial Offset Type],$A4565),CHAR(34),
", Offset1Value:  ",INDEX(SpatialOffsets[Offset 1 Value],$A4565),
", Offset1UnitID:  ",CHAR(34),INDEX(SpatialOffsets[Offset 1 Unit],$A4565),CHAR(34),
", Offset2Value:  ",INDEX(SpatialOffsets[Offset 2 Value],$A4565),
", Offset2UnitID:  ",CHAR(34),INDEX(SpatialOffsets[Offset 2 Unit],$A4565),CHAR(34),
", Offset3Value:  ",INDEX(SpatialOffsets[Offset 3 Value],$A4565),
", Offset3UnitID:  ",CHAR(34),INDEX(SpatialOffsets[Offset 3 Unit],$A4565),CHAR(34),,"}")))</f>
        <v>#REF!</v>
      </c>
      <c r="O4565" t="e">
        <f>IF(COUNTA(RelatedFeatures[])=0,"", IF(INDEX(RelatedFeatures[First Sampling Feature Code],$A4565)="","",
CONCATENATE("  - &amp;RelationID",TEXT($A4565,"0000"),
" {","SamplingFeatureID:  *SamplingFeatureID",TEXT(MATCH(INDEX(RelatedFeatures[First Sampling Feature Code],$A4565),SamplingFeatures[Feature Code],0),"0000"),
", RelationshipTypeCV:  ",CHAR(34),INDEX(RelatedFeatures[Relationship Type],$A4565),CHAR(34),
", RelatedFeatureID: *SamplingFeatureID",TEXT(MATCH(INDEX(RelatedFeatures[Second Sampling Feature Code],$A4565),SamplingFeatures[Feature Code],0),"0000"),
", SpatialOffsetID:  ",IF(INDEX(RelatedFeatures[Offset Number],$A4565)="","",CONCATENATE("*SpatialOffsetID",TEXT(INDEX(RelatedFeatures[Offset Number],$A4565),"0000"))),"}")))</f>
        <v>#REF!</v>
      </c>
      <c r="P4565" t="e">
        <f>IF(INDEX(Methods[Method Type],$A4565)="","",
CONCATENATE("  - &amp;MethodID",TEXT($A4565,"0000"),
" {","MethodTypeCV:  ",CHAR(34),INDEX(Methods[Method Type],$A4565),CHAR(34),
", MethodCode:  ",CHAR(34),INDEX(Methods[Method Code],$A4565),CHAR(34),
", MethodName:  ",CHAR(34),INDEX(Methods[Method Name],$A4565),CHAR(34),
", MethodDescription:  ",CHAR(34),INDEX(Methods[Method Description],$A4565),CHAR(34),
", MethodLink:  ",CHAR(34),INDEX(Methods[Method Link],$A4565),CHAR(34),
", OrganizationID: *OrganizationID",TEXT(MATCH(INDEX(Methods[Organization Name],$A4565),Organizations[Organization Name],0),"0000"),"}"))</f>
        <v>#REF!</v>
      </c>
      <c r="Q4565" t="e">
        <f>IF(INDEX(Variables[Variable Type],$A4565)="","",
CONCATENATE("  - &amp;VariableID",TEXT($A4565,"0000"),
" {","VariableTypeCV:  ",CHAR(34),INDEX(Variables[Variable Type],$A4565),CHAR(34),
", VariableCode:  ",CHAR(34),INDEX(Variables[Variable Code],$A4565),CHAR(34),
", VariableNameCV:  ",CHAR(34),INDEX(Variables[Variable Name],$A4565),CHAR(34),
", VariableDefinition:  ",CHAR(34),INDEX(Variables[Variable Definition],$A4565),CHAR(34),
", SpecciationCV:  ",CHAR(34),INDEX(Variables[Speciation],$A4565),CHAR(34),
", NoDataValue:  ",CHAR(34),INDEX(Variables[No Data Value],$A4565),CHAR(34),"}"))</f>
        <v>#REF!</v>
      </c>
    </row>
    <row r="4566" spans="1:17" x14ac:dyDescent="0.25">
      <c r="A4566">
        <v>4563</v>
      </c>
      <c r="D4566" t="e">
        <f>IF(INDEX(People[First Name],$A4566)="","",
CONCATENATE("  - &amp;PersonID",TEXT($A4566,"0000"),
" {","PersonFirstName:  ",CHAR(34),INDEX(People[First Name],$A4566),CHAR(34),
", PersonMiddleName:  ",CHAR(34),INDEX(People[Middle Name],$A4566),CHAR(34),
", PersonLastName:  ",CHAR(34),INDEX(People[Last Name],$A4566),CHAR(34),"}"))</f>
        <v>#REF!</v>
      </c>
      <c r="E4566" t="e">
        <f>IF(INDEX(Organizations[Organization Type '[CV']],$A4566)="","",
CONCATENATE("  - &amp;OrganizationID",TEXT($A4566,"0000"),
" {","OrganizationTypeCV:  ",CHAR(34),INDEX(Organizations[Organization Type '[CV']],$A4566),CHAR(34),
", OrganizationCode:  ",CHAR(34),INDEX(Organizations[Organization Code],$A4566),CHAR(34),
", OrganizationName:  ",CHAR(34),INDEX(Organizations[Organization Name],$A4566),CHAR(34),
", OrganizationDescription:  ",CHAR(34),INDEX(Organizations[Organization Description],$A4566),CHAR(34),
", OrganizationLink:  ",CHAR(34),INDEX(Organizations[Organization Link],$A4566),CHAR(34),"}"))</f>
        <v>#REF!</v>
      </c>
      <c r="F4566" t="e">
        <f>IF(INDEX(People[First Name],$A4566)="","",
CONCATENATE("  - &amp;AffiliationID",TEXT($A4566,"0000"),
" {PersonID: *PersonID",TEXT($A4566,"0000"),
", OrganizationID: *OrganizationID",TEXT(MATCH(INDEX(People[Organization Name],$A4566),Organizations[Organization Name],0),"0000"),
", IsPrimaryOrganizationContact: , AffiliationStartDate: , AffiliationEndDate: , PrimaryPhone: ",
", PrimaryEmail: ",CHAR(34),INDEX(People[Primary Email],$A4566),CHAR(34),
", PrimaryAddress: ",CHAR(34),INDEX(People[Primary Address],$A4566),CHAR(34),
", PersonLink: }"))</f>
        <v>#REF!</v>
      </c>
      <c r="H4566" t="e">
        <f>IF(COUNTA(CitationInformation)=0,"",IF(INDEX(AuthorList[Author Name],$A4566)="","",
CONCATENATE("  - &amp;AuthorListID",TEXT($A4566,"0000"),
"  {CitationID: *CitationID0001",
", PersonID: *PersonID",TEXT(MATCH(INDEX(AuthorList[Author Name],$A4566),People[Full Name],0),"0000"),
", AuthorOrder: ",INDEX(AuthorList[Author Number],$A4566),"}")))</f>
        <v>#REF!</v>
      </c>
      <c r="K4566" t="e">
        <f>IF(INDEX(SamplingFeatures[Feature Code],$A4566)="","",
CONCATENATE("  - &amp;SamplingFeatureID",TEXT($A4566,"0000"),
" {","SamplingFeatureUUID:  ",CHAR(34),INDEX(SamplingFeatures[Sampling Feature UUID],$A4566),CHAR(34),
", SamplingFeatureTypeCV:  ",CHAR(34),INDEX(SamplingFeatures[Sampling Feature Type],$A4566),CHAR(34),
", SamplingFeatureCode:  ",CHAR(34),INDEX(SamplingFeatures[Feature Code],$A4566),CHAR(34),
", SamplingFeatureName:  ",CHAR(34),INDEX(SamplingFeatures[Feature Name],$A4566),CHAR(34),
", SamplingFeatureDescription:  ",CHAR(34),INDEX(SamplingFeatures[Feature Description],$A4566),CHAR(34),
", SamplingFeatureGeotypeCV:  ",CHAR(34),INDEX(SamplingFeatures[Feature Geo Type],$A4566),CHAR(34),
", FeatureGeometry:  ",CHAR(34),INDEX(SamplingFeatures[Feature Geometry],$A4566),CHAR(34),
", Elevation_m:  ",CHAR(34),INDEX(SamplingFeatures[Elevation_m],$A4566),CHAR(34),
", ElevationDatumCV:  ",CHAR(34),ElevationDatum,CHAR(34),"}"))</f>
        <v>#REF!</v>
      </c>
      <c r="L4566" t="e">
        <f>IF(INDEX(SamplingFeatures[Sampling Feature Type],$A4566)&lt;&gt;"Site","",
CONCATENATE("  - &amp;SiteID",TEXT(SUMPRODUCT(--($L$3:$L4565&lt;&gt;"")),"0000"),
" {","SamplingFeatureID:  *SamplingFeatureID",TEXT($A4566,"0000"),
", SiteTypeCV:  ",CHAR(34),INDEX(Sites[Site Type],$A4566),CHAR(34),
", Latitude:  ",INDEX(Sites[Latitude],$A4566),
", Longitude:  ",INDEX(Sites[Longitude],$A4566),
", SRSName:  ",CHAR(34),LatLonDatum,CHAR(34),"}"))</f>
        <v>#REF!</v>
      </c>
      <c r="M4566" t="e">
        <f>IF(INDEX(SamplingFeatures[Sampling Feature Type],$A4566)&lt;&gt;"Specimen","",
CONCATENATE("  - &amp;SpecimenID",TEXT(SUMPRODUCT(--($M$3:$M4565&lt;&gt;"")),"0000"),
" {","SamplingFeatureID:  *SamplingFeatureID",TEXT($A4566,"0000"),
", SpecimenTypeCV:  ",CHAR(34),INDEX(Specimens[Specimen Type],$A4566),CHAR(34),
", SpecimenMediumCV:  ",INDEX(Specimens[Specimen Medium],$A4566),
", IsFieldSpecimen:  ",CHAR(34),INDEX(Specimens[Is Field Specimen?],$A4566),CHAR(34),"}"))</f>
        <v>#REF!</v>
      </c>
      <c r="N4566" t="e">
        <f>IF(COUNTA(SpatialOffsets[])=0,"", IF(INDEX(SpatialOffsets[Spatial Offset Type],$A4566)="","",
CONCATENATE("  - &amp;SpatialOffsetID",TEXT($A4566,"0000"),
" {","SpatialOffsetTypeCV:  ",CHAR(34),INDEX(SpatialOffsets[Spatial Offset Type],$A4566),CHAR(34),
", Offset1Value:  ",INDEX(SpatialOffsets[Offset 1 Value],$A4566),
", Offset1UnitID:  ",CHAR(34),INDEX(SpatialOffsets[Offset 1 Unit],$A4566),CHAR(34),
", Offset2Value:  ",INDEX(SpatialOffsets[Offset 2 Value],$A4566),
", Offset2UnitID:  ",CHAR(34),INDEX(SpatialOffsets[Offset 2 Unit],$A4566),CHAR(34),
", Offset3Value:  ",INDEX(SpatialOffsets[Offset 3 Value],$A4566),
", Offset3UnitID:  ",CHAR(34),INDEX(SpatialOffsets[Offset 3 Unit],$A4566),CHAR(34),,"}")))</f>
        <v>#REF!</v>
      </c>
      <c r="O4566" t="e">
        <f>IF(COUNTA(RelatedFeatures[])=0,"", IF(INDEX(RelatedFeatures[First Sampling Feature Code],$A4566)="","",
CONCATENATE("  - &amp;RelationID",TEXT($A4566,"0000"),
" {","SamplingFeatureID:  *SamplingFeatureID",TEXT(MATCH(INDEX(RelatedFeatures[First Sampling Feature Code],$A4566),SamplingFeatures[Feature Code],0),"0000"),
", RelationshipTypeCV:  ",CHAR(34),INDEX(RelatedFeatures[Relationship Type],$A4566),CHAR(34),
", RelatedFeatureID: *SamplingFeatureID",TEXT(MATCH(INDEX(RelatedFeatures[Second Sampling Feature Code],$A4566),SamplingFeatures[Feature Code],0),"0000"),
", SpatialOffsetID:  ",IF(INDEX(RelatedFeatures[Offset Number],$A4566)="","",CONCATENATE("*SpatialOffsetID",TEXT(INDEX(RelatedFeatures[Offset Number],$A4566),"0000"))),"}")))</f>
        <v>#REF!</v>
      </c>
      <c r="P4566" t="e">
        <f>IF(INDEX(Methods[Method Type],$A4566)="","",
CONCATENATE("  - &amp;MethodID",TEXT($A4566,"0000"),
" {","MethodTypeCV:  ",CHAR(34),INDEX(Methods[Method Type],$A4566),CHAR(34),
", MethodCode:  ",CHAR(34),INDEX(Methods[Method Code],$A4566),CHAR(34),
", MethodName:  ",CHAR(34),INDEX(Methods[Method Name],$A4566),CHAR(34),
", MethodDescription:  ",CHAR(34),INDEX(Methods[Method Description],$A4566),CHAR(34),
", MethodLink:  ",CHAR(34),INDEX(Methods[Method Link],$A4566),CHAR(34),
", OrganizationID: *OrganizationID",TEXT(MATCH(INDEX(Methods[Organization Name],$A4566),Organizations[Organization Name],0),"0000"),"}"))</f>
        <v>#REF!</v>
      </c>
      <c r="Q4566" t="e">
        <f>IF(INDEX(Variables[Variable Type],$A4566)="","",
CONCATENATE("  - &amp;VariableID",TEXT($A4566,"0000"),
" {","VariableTypeCV:  ",CHAR(34),INDEX(Variables[Variable Type],$A4566),CHAR(34),
", VariableCode:  ",CHAR(34),INDEX(Variables[Variable Code],$A4566),CHAR(34),
", VariableNameCV:  ",CHAR(34),INDEX(Variables[Variable Name],$A4566),CHAR(34),
", VariableDefinition:  ",CHAR(34),INDEX(Variables[Variable Definition],$A4566),CHAR(34),
", SpecciationCV:  ",CHAR(34),INDEX(Variables[Speciation],$A4566),CHAR(34),
", NoDataValue:  ",CHAR(34),INDEX(Variables[No Data Value],$A4566),CHAR(34),"}"))</f>
        <v>#REF!</v>
      </c>
    </row>
    <row r="4567" spans="1:17" x14ac:dyDescent="0.25">
      <c r="A4567">
        <v>4564</v>
      </c>
      <c r="D4567" t="e">
        <f>IF(INDEX(People[First Name],$A4567)="","",
CONCATENATE("  - &amp;PersonID",TEXT($A4567,"0000"),
" {","PersonFirstName:  ",CHAR(34),INDEX(People[First Name],$A4567),CHAR(34),
", PersonMiddleName:  ",CHAR(34),INDEX(People[Middle Name],$A4567),CHAR(34),
", PersonLastName:  ",CHAR(34),INDEX(People[Last Name],$A4567),CHAR(34),"}"))</f>
        <v>#REF!</v>
      </c>
      <c r="E4567" t="e">
        <f>IF(INDEX(Organizations[Organization Type '[CV']],$A4567)="","",
CONCATENATE("  - &amp;OrganizationID",TEXT($A4567,"0000"),
" {","OrganizationTypeCV:  ",CHAR(34),INDEX(Organizations[Organization Type '[CV']],$A4567),CHAR(34),
", OrganizationCode:  ",CHAR(34),INDEX(Organizations[Organization Code],$A4567),CHAR(34),
", OrganizationName:  ",CHAR(34),INDEX(Organizations[Organization Name],$A4567),CHAR(34),
", OrganizationDescription:  ",CHAR(34),INDEX(Organizations[Organization Description],$A4567),CHAR(34),
", OrganizationLink:  ",CHAR(34),INDEX(Organizations[Organization Link],$A4567),CHAR(34),"}"))</f>
        <v>#REF!</v>
      </c>
      <c r="F4567" t="e">
        <f>IF(INDEX(People[First Name],$A4567)="","",
CONCATENATE("  - &amp;AffiliationID",TEXT($A4567,"0000"),
" {PersonID: *PersonID",TEXT($A4567,"0000"),
", OrganizationID: *OrganizationID",TEXT(MATCH(INDEX(People[Organization Name],$A4567),Organizations[Organization Name],0),"0000"),
", IsPrimaryOrganizationContact: , AffiliationStartDate: , AffiliationEndDate: , PrimaryPhone: ",
", PrimaryEmail: ",CHAR(34),INDEX(People[Primary Email],$A4567),CHAR(34),
", PrimaryAddress: ",CHAR(34),INDEX(People[Primary Address],$A4567),CHAR(34),
", PersonLink: }"))</f>
        <v>#REF!</v>
      </c>
      <c r="H4567" t="e">
        <f>IF(COUNTA(CitationInformation)=0,"",IF(INDEX(AuthorList[Author Name],$A4567)="","",
CONCATENATE("  - &amp;AuthorListID",TEXT($A4567,"0000"),
"  {CitationID: *CitationID0001",
", PersonID: *PersonID",TEXT(MATCH(INDEX(AuthorList[Author Name],$A4567),People[Full Name],0),"0000"),
", AuthorOrder: ",INDEX(AuthorList[Author Number],$A4567),"}")))</f>
        <v>#REF!</v>
      </c>
      <c r="K4567" t="e">
        <f>IF(INDEX(SamplingFeatures[Feature Code],$A4567)="","",
CONCATENATE("  - &amp;SamplingFeatureID",TEXT($A4567,"0000"),
" {","SamplingFeatureUUID:  ",CHAR(34),INDEX(SamplingFeatures[Sampling Feature UUID],$A4567),CHAR(34),
", SamplingFeatureTypeCV:  ",CHAR(34),INDEX(SamplingFeatures[Sampling Feature Type],$A4567),CHAR(34),
", SamplingFeatureCode:  ",CHAR(34),INDEX(SamplingFeatures[Feature Code],$A4567),CHAR(34),
", SamplingFeatureName:  ",CHAR(34),INDEX(SamplingFeatures[Feature Name],$A4567),CHAR(34),
", SamplingFeatureDescription:  ",CHAR(34),INDEX(SamplingFeatures[Feature Description],$A4567),CHAR(34),
", SamplingFeatureGeotypeCV:  ",CHAR(34),INDEX(SamplingFeatures[Feature Geo Type],$A4567),CHAR(34),
", FeatureGeometry:  ",CHAR(34),INDEX(SamplingFeatures[Feature Geometry],$A4567),CHAR(34),
", Elevation_m:  ",CHAR(34),INDEX(SamplingFeatures[Elevation_m],$A4567),CHAR(34),
", ElevationDatumCV:  ",CHAR(34),ElevationDatum,CHAR(34),"}"))</f>
        <v>#REF!</v>
      </c>
      <c r="L4567" t="e">
        <f>IF(INDEX(SamplingFeatures[Sampling Feature Type],$A4567)&lt;&gt;"Site","",
CONCATENATE("  - &amp;SiteID",TEXT(SUMPRODUCT(--($L$3:$L4566&lt;&gt;"")),"0000"),
" {","SamplingFeatureID:  *SamplingFeatureID",TEXT($A4567,"0000"),
", SiteTypeCV:  ",CHAR(34),INDEX(Sites[Site Type],$A4567),CHAR(34),
", Latitude:  ",INDEX(Sites[Latitude],$A4567),
", Longitude:  ",INDEX(Sites[Longitude],$A4567),
", SRSName:  ",CHAR(34),LatLonDatum,CHAR(34),"}"))</f>
        <v>#REF!</v>
      </c>
      <c r="M4567" t="e">
        <f>IF(INDEX(SamplingFeatures[Sampling Feature Type],$A4567)&lt;&gt;"Specimen","",
CONCATENATE("  - &amp;SpecimenID",TEXT(SUMPRODUCT(--($M$3:$M4566&lt;&gt;"")),"0000"),
" {","SamplingFeatureID:  *SamplingFeatureID",TEXT($A4567,"0000"),
", SpecimenTypeCV:  ",CHAR(34),INDEX(Specimens[Specimen Type],$A4567),CHAR(34),
", SpecimenMediumCV:  ",INDEX(Specimens[Specimen Medium],$A4567),
", IsFieldSpecimen:  ",CHAR(34),INDEX(Specimens[Is Field Specimen?],$A4567),CHAR(34),"}"))</f>
        <v>#REF!</v>
      </c>
      <c r="N4567" t="e">
        <f>IF(COUNTA(SpatialOffsets[])=0,"", IF(INDEX(SpatialOffsets[Spatial Offset Type],$A4567)="","",
CONCATENATE("  - &amp;SpatialOffsetID",TEXT($A4567,"0000"),
" {","SpatialOffsetTypeCV:  ",CHAR(34),INDEX(SpatialOffsets[Spatial Offset Type],$A4567),CHAR(34),
", Offset1Value:  ",INDEX(SpatialOffsets[Offset 1 Value],$A4567),
", Offset1UnitID:  ",CHAR(34),INDEX(SpatialOffsets[Offset 1 Unit],$A4567),CHAR(34),
", Offset2Value:  ",INDEX(SpatialOffsets[Offset 2 Value],$A4567),
", Offset2UnitID:  ",CHAR(34),INDEX(SpatialOffsets[Offset 2 Unit],$A4567),CHAR(34),
", Offset3Value:  ",INDEX(SpatialOffsets[Offset 3 Value],$A4567),
", Offset3UnitID:  ",CHAR(34),INDEX(SpatialOffsets[Offset 3 Unit],$A4567),CHAR(34),,"}")))</f>
        <v>#REF!</v>
      </c>
      <c r="O4567" t="e">
        <f>IF(COUNTA(RelatedFeatures[])=0,"", IF(INDEX(RelatedFeatures[First Sampling Feature Code],$A4567)="","",
CONCATENATE("  - &amp;RelationID",TEXT($A4567,"0000"),
" {","SamplingFeatureID:  *SamplingFeatureID",TEXT(MATCH(INDEX(RelatedFeatures[First Sampling Feature Code],$A4567),SamplingFeatures[Feature Code],0),"0000"),
", RelationshipTypeCV:  ",CHAR(34),INDEX(RelatedFeatures[Relationship Type],$A4567),CHAR(34),
", RelatedFeatureID: *SamplingFeatureID",TEXT(MATCH(INDEX(RelatedFeatures[Second Sampling Feature Code],$A4567),SamplingFeatures[Feature Code],0),"0000"),
", SpatialOffsetID:  ",IF(INDEX(RelatedFeatures[Offset Number],$A4567)="","",CONCATENATE("*SpatialOffsetID",TEXT(INDEX(RelatedFeatures[Offset Number],$A4567),"0000"))),"}")))</f>
        <v>#REF!</v>
      </c>
      <c r="P4567" t="e">
        <f>IF(INDEX(Methods[Method Type],$A4567)="","",
CONCATENATE("  - &amp;MethodID",TEXT($A4567,"0000"),
" {","MethodTypeCV:  ",CHAR(34),INDEX(Methods[Method Type],$A4567),CHAR(34),
", MethodCode:  ",CHAR(34),INDEX(Methods[Method Code],$A4567),CHAR(34),
", MethodName:  ",CHAR(34),INDEX(Methods[Method Name],$A4567),CHAR(34),
", MethodDescription:  ",CHAR(34),INDEX(Methods[Method Description],$A4567),CHAR(34),
", MethodLink:  ",CHAR(34),INDEX(Methods[Method Link],$A4567),CHAR(34),
", OrganizationID: *OrganizationID",TEXT(MATCH(INDEX(Methods[Organization Name],$A4567),Organizations[Organization Name],0),"0000"),"}"))</f>
        <v>#REF!</v>
      </c>
      <c r="Q4567" t="e">
        <f>IF(INDEX(Variables[Variable Type],$A4567)="","",
CONCATENATE("  - &amp;VariableID",TEXT($A4567,"0000"),
" {","VariableTypeCV:  ",CHAR(34),INDEX(Variables[Variable Type],$A4567),CHAR(34),
", VariableCode:  ",CHAR(34),INDEX(Variables[Variable Code],$A4567),CHAR(34),
", VariableNameCV:  ",CHAR(34),INDEX(Variables[Variable Name],$A4567),CHAR(34),
", VariableDefinition:  ",CHAR(34),INDEX(Variables[Variable Definition],$A4567),CHAR(34),
", SpecciationCV:  ",CHAR(34),INDEX(Variables[Speciation],$A4567),CHAR(34),
", NoDataValue:  ",CHAR(34),INDEX(Variables[No Data Value],$A4567),CHAR(34),"}"))</f>
        <v>#REF!</v>
      </c>
    </row>
    <row r="4568" spans="1:17" x14ac:dyDescent="0.25">
      <c r="A4568">
        <v>4565</v>
      </c>
      <c r="D4568" t="e">
        <f>IF(INDEX(People[First Name],$A4568)="","",
CONCATENATE("  - &amp;PersonID",TEXT($A4568,"0000"),
" {","PersonFirstName:  ",CHAR(34),INDEX(People[First Name],$A4568),CHAR(34),
", PersonMiddleName:  ",CHAR(34),INDEX(People[Middle Name],$A4568),CHAR(34),
", PersonLastName:  ",CHAR(34),INDEX(People[Last Name],$A4568),CHAR(34),"}"))</f>
        <v>#REF!</v>
      </c>
      <c r="E4568" t="e">
        <f>IF(INDEX(Organizations[Organization Type '[CV']],$A4568)="","",
CONCATENATE("  - &amp;OrganizationID",TEXT($A4568,"0000"),
" {","OrganizationTypeCV:  ",CHAR(34),INDEX(Organizations[Organization Type '[CV']],$A4568),CHAR(34),
", OrganizationCode:  ",CHAR(34),INDEX(Organizations[Organization Code],$A4568),CHAR(34),
", OrganizationName:  ",CHAR(34),INDEX(Organizations[Organization Name],$A4568),CHAR(34),
", OrganizationDescription:  ",CHAR(34),INDEX(Organizations[Organization Description],$A4568),CHAR(34),
", OrganizationLink:  ",CHAR(34),INDEX(Organizations[Organization Link],$A4568),CHAR(34),"}"))</f>
        <v>#REF!</v>
      </c>
      <c r="F4568" t="e">
        <f>IF(INDEX(People[First Name],$A4568)="","",
CONCATENATE("  - &amp;AffiliationID",TEXT($A4568,"0000"),
" {PersonID: *PersonID",TEXT($A4568,"0000"),
", OrganizationID: *OrganizationID",TEXT(MATCH(INDEX(People[Organization Name],$A4568),Organizations[Organization Name],0),"0000"),
", IsPrimaryOrganizationContact: , AffiliationStartDate: , AffiliationEndDate: , PrimaryPhone: ",
", PrimaryEmail: ",CHAR(34),INDEX(People[Primary Email],$A4568),CHAR(34),
", PrimaryAddress: ",CHAR(34),INDEX(People[Primary Address],$A4568),CHAR(34),
", PersonLink: }"))</f>
        <v>#REF!</v>
      </c>
      <c r="H4568" t="e">
        <f>IF(COUNTA(CitationInformation)=0,"",IF(INDEX(AuthorList[Author Name],$A4568)="","",
CONCATENATE("  - &amp;AuthorListID",TEXT($A4568,"0000"),
"  {CitationID: *CitationID0001",
", PersonID: *PersonID",TEXT(MATCH(INDEX(AuthorList[Author Name],$A4568),People[Full Name],0),"0000"),
", AuthorOrder: ",INDEX(AuthorList[Author Number],$A4568),"}")))</f>
        <v>#REF!</v>
      </c>
      <c r="K4568" t="e">
        <f>IF(INDEX(SamplingFeatures[Feature Code],$A4568)="","",
CONCATENATE("  - &amp;SamplingFeatureID",TEXT($A4568,"0000"),
" {","SamplingFeatureUUID:  ",CHAR(34),INDEX(SamplingFeatures[Sampling Feature UUID],$A4568),CHAR(34),
", SamplingFeatureTypeCV:  ",CHAR(34),INDEX(SamplingFeatures[Sampling Feature Type],$A4568),CHAR(34),
", SamplingFeatureCode:  ",CHAR(34),INDEX(SamplingFeatures[Feature Code],$A4568),CHAR(34),
", SamplingFeatureName:  ",CHAR(34),INDEX(SamplingFeatures[Feature Name],$A4568),CHAR(34),
", SamplingFeatureDescription:  ",CHAR(34),INDEX(SamplingFeatures[Feature Description],$A4568),CHAR(34),
", SamplingFeatureGeotypeCV:  ",CHAR(34),INDEX(SamplingFeatures[Feature Geo Type],$A4568),CHAR(34),
", FeatureGeometry:  ",CHAR(34),INDEX(SamplingFeatures[Feature Geometry],$A4568),CHAR(34),
", Elevation_m:  ",CHAR(34),INDEX(SamplingFeatures[Elevation_m],$A4568),CHAR(34),
", ElevationDatumCV:  ",CHAR(34),ElevationDatum,CHAR(34),"}"))</f>
        <v>#REF!</v>
      </c>
      <c r="L4568" t="e">
        <f>IF(INDEX(SamplingFeatures[Sampling Feature Type],$A4568)&lt;&gt;"Site","",
CONCATENATE("  - &amp;SiteID",TEXT(SUMPRODUCT(--($L$3:$L4567&lt;&gt;"")),"0000"),
" {","SamplingFeatureID:  *SamplingFeatureID",TEXT($A4568,"0000"),
", SiteTypeCV:  ",CHAR(34),INDEX(Sites[Site Type],$A4568),CHAR(34),
", Latitude:  ",INDEX(Sites[Latitude],$A4568),
", Longitude:  ",INDEX(Sites[Longitude],$A4568),
", SRSName:  ",CHAR(34),LatLonDatum,CHAR(34),"}"))</f>
        <v>#REF!</v>
      </c>
      <c r="M4568" t="e">
        <f>IF(INDEX(SamplingFeatures[Sampling Feature Type],$A4568)&lt;&gt;"Specimen","",
CONCATENATE("  - &amp;SpecimenID",TEXT(SUMPRODUCT(--($M$3:$M4567&lt;&gt;"")),"0000"),
" {","SamplingFeatureID:  *SamplingFeatureID",TEXT($A4568,"0000"),
", SpecimenTypeCV:  ",CHAR(34),INDEX(Specimens[Specimen Type],$A4568),CHAR(34),
", SpecimenMediumCV:  ",INDEX(Specimens[Specimen Medium],$A4568),
", IsFieldSpecimen:  ",CHAR(34),INDEX(Specimens[Is Field Specimen?],$A4568),CHAR(34),"}"))</f>
        <v>#REF!</v>
      </c>
      <c r="N4568" t="e">
        <f>IF(COUNTA(SpatialOffsets[])=0,"", IF(INDEX(SpatialOffsets[Spatial Offset Type],$A4568)="","",
CONCATENATE("  - &amp;SpatialOffsetID",TEXT($A4568,"0000"),
" {","SpatialOffsetTypeCV:  ",CHAR(34),INDEX(SpatialOffsets[Spatial Offset Type],$A4568),CHAR(34),
", Offset1Value:  ",INDEX(SpatialOffsets[Offset 1 Value],$A4568),
", Offset1UnitID:  ",CHAR(34),INDEX(SpatialOffsets[Offset 1 Unit],$A4568),CHAR(34),
", Offset2Value:  ",INDEX(SpatialOffsets[Offset 2 Value],$A4568),
", Offset2UnitID:  ",CHAR(34),INDEX(SpatialOffsets[Offset 2 Unit],$A4568),CHAR(34),
", Offset3Value:  ",INDEX(SpatialOffsets[Offset 3 Value],$A4568),
", Offset3UnitID:  ",CHAR(34),INDEX(SpatialOffsets[Offset 3 Unit],$A4568),CHAR(34),,"}")))</f>
        <v>#REF!</v>
      </c>
      <c r="O4568" t="e">
        <f>IF(COUNTA(RelatedFeatures[])=0,"", IF(INDEX(RelatedFeatures[First Sampling Feature Code],$A4568)="","",
CONCATENATE("  - &amp;RelationID",TEXT($A4568,"0000"),
" {","SamplingFeatureID:  *SamplingFeatureID",TEXT(MATCH(INDEX(RelatedFeatures[First Sampling Feature Code],$A4568),SamplingFeatures[Feature Code],0),"0000"),
", RelationshipTypeCV:  ",CHAR(34),INDEX(RelatedFeatures[Relationship Type],$A4568),CHAR(34),
", RelatedFeatureID: *SamplingFeatureID",TEXT(MATCH(INDEX(RelatedFeatures[Second Sampling Feature Code],$A4568),SamplingFeatures[Feature Code],0),"0000"),
", SpatialOffsetID:  ",IF(INDEX(RelatedFeatures[Offset Number],$A4568)="","",CONCATENATE("*SpatialOffsetID",TEXT(INDEX(RelatedFeatures[Offset Number],$A4568),"0000"))),"}")))</f>
        <v>#REF!</v>
      </c>
      <c r="P4568" t="e">
        <f>IF(INDEX(Methods[Method Type],$A4568)="","",
CONCATENATE("  - &amp;MethodID",TEXT($A4568,"0000"),
" {","MethodTypeCV:  ",CHAR(34),INDEX(Methods[Method Type],$A4568),CHAR(34),
", MethodCode:  ",CHAR(34),INDEX(Methods[Method Code],$A4568),CHAR(34),
", MethodName:  ",CHAR(34),INDEX(Methods[Method Name],$A4568),CHAR(34),
", MethodDescription:  ",CHAR(34),INDEX(Methods[Method Description],$A4568),CHAR(34),
", MethodLink:  ",CHAR(34),INDEX(Methods[Method Link],$A4568),CHAR(34),
", OrganizationID: *OrganizationID",TEXT(MATCH(INDEX(Methods[Organization Name],$A4568),Organizations[Organization Name],0),"0000"),"}"))</f>
        <v>#REF!</v>
      </c>
      <c r="Q4568" t="e">
        <f>IF(INDEX(Variables[Variable Type],$A4568)="","",
CONCATENATE("  - &amp;VariableID",TEXT($A4568,"0000"),
" {","VariableTypeCV:  ",CHAR(34),INDEX(Variables[Variable Type],$A4568),CHAR(34),
", VariableCode:  ",CHAR(34),INDEX(Variables[Variable Code],$A4568),CHAR(34),
", VariableNameCV:  ",CHAR(34),INDEX(Variables[Variable Name],$A4568),CHAR(34),
", VariableDefinition:  ",CHAR(34),INDEX(Variables[Variable Definition],$A4568),CHAR(34),
", SpecciationCV:  ",CHAR(34),INDEX(Variables[Speciation],$A4568),CHAR(34),
", NoDataValue:  ",CHAR(34),INDEX(Variables[No Data Value],$A4568),CHAR(34),"}"))</f>
        <v>#REF!</v>
      </c>
    </row>
    <row r="4569" spans="1:17" x14ac:dyDescent="0.25">
      <c r="A4569">
        <v>4566</v>
      </c>
      <c r="D4569" t="e">
        <f>IF(INDEX(People[First Name],$A4569)="","",
CONCATENATE("  - &amp;PersonID",TEXT($A4569,"0000"),
" {","PersonFirstName:  ",CHAR(34),INDEX(People[First Name],$A4569),CHAR(34),
", PersonMiddleName:  ",CHAR(34),INDEX(People[Middle Name],$A4569),CHAR(34),
", PersonLastName:  ",CHAR(34),INDEX(People[Last Name],$A4569),CHAR(34),"}"))</f>
        <v>#REF!</v>
      </c>
      <c r="E4569" t="e">
        <f>IF(INDEX(Organizations[Organization Type '[CV']],$A4569)="","",
CONCATENATE("  - &amp;OrganizationID",TEXT($A4569,"0000"),
" {","OrganizationTypeCV:  ",CHAR(34),INDEX(Organizations[Organization Type '[CV']],$A4569),CHAR(34),
", OrganizationCode:  ",CHAR(34),INDEX(Organizations[Organization Code],$A4569),CHAR(34),
", OrganizationName:  ",CHAR(34),INDEX(Organizations[Organization Name],$A4569),CHAR(34),
", OrganizationDescription:  ",CHAR(34),INDEX(Organizations[Organization Description],$A4569),CHAR(34),
", OrganizationLink:  ",CHAR(34),INDEX(Organizations[Organization Link],$A4569),CHAR(34),"}"))</f>
        <v>#REF!</v>
      </c>
      <c r="F4569" t="e">
        <f>IF(INDEX(People[First Name],$A4569)="","",
CONCATENATE("  - &amp;AffiliationID",TEXT($A4569,"0000"),
" {PersonID: *PersonID",TEXT($A4569,"0000"),
", OrganizationID: *OrganizationID",TEXT(MATCH(INDEX(People[Organization Name],$A4569),Organizations[Organization Name],0),"0000"),
", IsPrimaryOrganizationContact: , AffiliationStartDate: , AffiliationEndDate: , PrimaryPhone: ",
", PrimaryEmail: ",CHAR(34),INDEX(People[Primary Email],$A4569),CHAR(34),
", PrimaryAddress: ",CHAR(34),INDEX(People[Primary Address],$A4569),CHAR(34),
", PersonLink: }"))</f>
        <v>#REF!</v>
      </c>
      <c r="H4569" t="e">
        <f>IF(COUNTA(CitationInformation)=0,"",IF(INDEX(AuthorList[Author Name],$A4569)="","",
CONCATENATE("  - &amp;AuthorListID",TEXT($A4569,"0000"),
"  {CitationID: *CitationID0001",
", PersonID: *PersonID",TEXT(MATCH(INDEX(AuthorList[Author Name],$A4569),People[Full Name],0),"0000"),
", AuthorOrder: ",INDEX(AuthorList[Author Number],$A4569),"}")))</f>
        <v>#REF!</v>
      </c>
      <c r="K4569" t="e">
        <f>IF(INDEX(SamplingFeatures[Feature Code],$A4569)="","",
CONCATENATE("  - &amp;SamplingFeatureID",TEXT($A4569,"0000"),
" {","SamplingFeatureUUID:  ",CHAR(34),INDEX(SamplingFeatures[Sampling Feature UUID],$A4569),CHAR(34),
", SamplingFeatureTypeCV:  ",CHAR(34),INDEX(SamplingFeatures[Sampling Feature Type],$A4569),CHAR(34),
", SamplingFeatureCode:  ",CHAR(34),INDEX(SamplingFeatures[Feature Code],$A4569),CHAR(34),
", SamplingFeatureName:  ",CHAR(34),INDEX(SamplingFeatures[Feature Name],$A4569),CHAR(34),
", SamplingFeatureDescription:  ",CHAR(34),INDEX(SamplingFeatures[Feature Description],$A4569),CHAR(34),
", SamplingFeatureGeotypeCV:  ",CHAR(34),INDEX(SamplingFeatures[Feature Geo Type],$A4569),CHAR(34),
", FeatureGeometry:  ",CHAR(34),INDEX(SamplingFeatures[Feature Geometry],$A4569),CHAR(34),
", Elevation_m:  ",CHAR(34),INDEX(SamplingFeatures[Elevation_m],$A4569),CHAR(34),
", ElevationDatumCV:  ",CHAR(34),ElevationDatum,CHAR(34),"}"))</f>
        <v>#REF!</v>
      </c>
      <c r="L4569" t="e">
        <f>IF(INDEX(SamplingFeatures[Sampling Feature Type],$A4569)&lt;&gt;"Site","",
CONCATENATE("  - &amp;SiteID",TEXT(SUMPRODUCT(--($L$3:$L4568&lt;&gt;"")),"0000"),
" {","SamplingFeatureID:  *SamplingFeatureID",TEXT($A4569,"0000"),
", SiteTypeCV:  ",CHAR(34),INDEX(Sites[Site Type],$A4569),CHAR(34),
", Latitude:  ",INDEX(Sites[Latitude],$A4569),
", Longitude:  ",INDEX(Sites[Longitude],$A4569),
", SRSName:  ",CHAR(34),LatLonDatum,CHAR(34),"}"))</f>
        <v>#REF!</v>
      </c>
      <c r="M4569" t="e">
        <f>IF(INDEX(SamplingFeatures[Sampling Feature Type],$A4569)&lt;&gt;"Specimen","",
CONCATENATE("  - &amp;SpecimenID",TEXT(SUMPRODUCT(--($M$3:$M4568&lt;&gt;"")),"0000"),
" {","SamplingFeatureID:  *SamplingFeatureID",TEXT($A4569,"0000"),
", SpecimenTypeCV:  ",CHAR(34),INDEX(Specimens[Specimen Type],$A4569),CHAR(34),
", SpecimenMediumCV:  ",INDEX(Specimens[Specimen Medium],$A4569),
", IsFieldSpecimen:  ",CHAR(34),INDEX(Specimens[Is Field Specimen?],$A4569),CHAR(34),"}"))</f>
        <v>#REF!</v>
      </c>
      <c r="N4569" t="e">
        <f>IF(COUNTA(SpatialOffsets[])=0,"", IF(INDEX(SpatialOffsets[Spatial Offset Type],$A4569)="","",
CONCATENATE("  - &amp;SpatialOffsetID",TEXT($A4569,"0000"),
" {","SpatialOffsetTypeCV:  ",CHAR(34),INDEX(SpatialOffsets[Spatial Offset Type],$A4569),CHAR(34),
", Offset1Value:  ",INDEX(SpatialOffsets[Offset 1 Value],$A4569),
", Offset1UnitID:  ",CHAR(34),INDEX(SpatialOffsets[Offset 1 Unit],$A4569),CHAR(34),
", Offset2Value:  ",INDEX(SpatialOffsets[Offset 2 Value],$A4569),
", Offset2UnitID:  ",CHAR(34),INDEX(SpatialOffsets[Offset 2 Unit],$A4569),CHAR(34),
", Offset3Value:  ",INDEX(SpatialOffsets[Offset 3 Value],$A4569),
", Offset3UnitID:  ",CHAR(34),INDEX(SpatialOffsets[Offset 3 Unit],$A4569),CHAR(34),,"}")))</f>
        <v>#REF!</v>
      </c>
      <c r="O4569" t="e">
        <f>IF(COUNTA(RelatedFeatures[])=0,"", IF(INDEX(RelatedFeatures[First Sampling Feature Code],$A4569)="","",
CONCATENATE("  - &amp;RelationID",TEXT($A4569,"0000"),
" {","SamplingFeatureID:  *SamplingFeatureID",TEXT(MATCH(INDEX(RelatedFeatures[First Sampling Feature Code],$A4569),SamplingFeatures[Feature Code],0),"0000"),
", RelationshipTypeCV:  ",CHAR(34),INDEX(RelatedFeatures[Relationship Type],$A4569),CHAR(34),
", RelatedFeatureID: *SamplingFeatureID",TEXT(MATCH(INDEX(RelatedFeatures[Second Sampling Feature Code],$A4569),SamplingFeatures[Feature Code],0),"0000"),
", SpatialOffsetID:  ",IF(INDEX(RelatedFeatures[Offset Number],$A4569)="","",CONCATENATE("*SpatialOffsetID",TEXT(INDEX(RelatedFeatures[Offset Number],$A4569),"0000"))),"}")))</f>
        <v>#REF!</v>
      </c>
      <c r="P4569" t="e">
        <f>IF(INDEX(Methods[Method Type],$A4569)="","",
CONCATENATE("  - &amp;MethodID",TEXT($A4569,"0000"),
" {","MethodTypeCV:  ",CHAR(34),INDEX(Methods[Method Type],$A4569),CHAR(34),
", MethodCode:  ",CHAR(34),INDEX(Methods[Method Code],$A4569),CHAR(34),
", MethodName:  ",CHAR(34),INDEX(Methods[Method Name],$A4569),CHAR(34),
", MethodDescription:  ",CHAR(34),INDEX(Methods[Method Description],$A4569),CHAR(34),
", MethodLink:  ",CHAR(34),INDEX(Methods[Method Link],$A4569),CHAR(34),
", OrganizationID: *OrganizationID",TEXT(MATCH(INDEX(Methods[Organization Name],$A4569),Organizations[Organization Name],0),"0000"),"}"))</f>
        <v>#REF!</v>
      </c>
      <c r="Q4569" t="e">
        <f>IF(INDEX(Variables[Variable Type],$A4569)="","",
CONCATENATE("  - &amp;VariableID",TEXT($A4569,"0000"),
" {","VariableTypeCV:  ",CHAR(34),INDEX(Variables[Variable Type],$A4569),CHAR(34),
", VariableCode:  ",CHAR(34),INDEX(Variables[Variable Code],$A4569),CHAR(34),
", VariableNameCV:  ",CHAR(34),INDEX(Variables[Variable Name],$A4569),CHAR(34),
", VariableDefinition:  ",CHAR(34),INDEX(Variables[Variable Definition],$A4569),CHAR(34),
", SpecciationCV:  ",CHAR(34),INDEX(Variables[Speciation],$A4569),CHAR(34),
", NoDataValue:  ",CHAR(34),INDEX(Variables[No Data Value],$A4569),CHAR(34),"}"))</f>
        <v>#REF!</v>
      </c>
    </row>
    <row r="4570" spans="1:17" x14ac:dyDescent="0.25">
      <c r="A4570">
        <v>4567</v>
      </c>
      <c r="D4570" t="e">
        <f>IF(INDEX(People[First Name],$A4570)="","",
CONCATENATE("  - &amp;PersonID",TEXT($A4570,"0000"),
" {","PersonFirstName:  ",CHAR(34),INDEX(People[First Name],$A4570),CHAR(34),
", PersonMiddleName:  ",CHAR(34),INDEX(People[Middle Name],$A4570),CHAR(34),
", PersonLastName:  ",CHAR(34),INDEX(People[Last Name],$A4570),CHAR(34),"}"))</f>
        <v>#REF!</v>
      </c>
      <c r="E4570" t="e">
        <f>IF(INDEX(Organizations[Organization Type '[CV']],$A4570)="","",
CONCATENATE("  - &amp;OrganizationID",TEXT($A4570,"0000"),
" {","OrganizationTypeCV:  ",CHAR(34),INDEX(Organizations[Organization Type '[CV']],$A4570),CHAR(34),
", OrganizationCode:  ",CHAR(34),INDEX(Organizations[Organization Code],$A4570),CHAR(34),
", OrganizationName:  ",CHAR(34),INDEX(Organizations[Organization Name],$A4570),CHAR(34),
", OrganizationDescription:  ",CHAR(34),INDEX(Organizations[Organization Description],$A4570),CHAR(34),
", OrganizationLink:  ",CHAR(34),INDEX(Organizations[Organization Link],$A4570),CHAR(34),"}"))</f>
        <v>#REF!</v>
      </c>
      <c r="F4570" t="e">
        <f>IF(INDEX(People[First Name],$A4570)="","",
CONCATENATE("  - &amp;AffiliationID",TEXT($A4570,"0000"),
" {PersonID: *PersonID",TEXT($A4570,"0000"),
", OrganizationID: *OrganizationID",TEXT(MATCH(INDEX(People[Organization Name],$A4570),Organizations[Organization Name],0),"0000"),
", IsPrimaryOrganizationContact: , AffiliationStartDate: , AffiliationEndDate: , PrimaryPhone: ",
", PrimaryEmail: ",CHAR(34),INDEX(People[Primary Email],$A4570),CHAR(34),
", PrimaryAddress: ",CHAR(34),INDEX(People[Primary Address],$A4570),CHAR(34),
", PersonLink: }"))</f>
        <v>#REF!</v>
      </c>
      <c r="H4570" t="e">
        <f>IF(COUNTA(CitationInformation)=0,"",IF(INDEX(AuthorList[Author Name],$A4570)="","",
CONCATENATE("  - &amp;AuthorListID",TEXT($A4570,"0000"),
"  {CitationID: *CitationID0001",
", PersonID: *PersonID",TEXT(MATCH(INDEX(AuthorList[Author Name],$A4570),People[Full Name],0),"0000"),
", AuthorOrder: ",INDEX(AuthorList[Author Number],$A4570),"}")))</f>
        <v>#REF!</v>
      </c>
      <c r="K4570" t="e">
        <f>IF(INDEX(SamplingFeatures[Feature Code],$A4570)="","",
CONCATENATE("  - &amp;SamplingFeatureID",TEXT($A4570,"0000"),
" {","SamplingFeatureUUID:  ",CHAR(34),INDEX(SamplingFeatures[Sampling Feature UUID],$A4570),CHAR(34),
", SamplingFeatureTypeCV:  ",CHAR(34),INDEX(SamplingFeatures[Sampling Feature Type],$A4570),CHAR(34),
", SamplingFeatureCode:  ",CHAR(34),INDEX(SamplingFeatures[Feature Code],$A4570),CHAR(34),
", SamplingFeatureName:  ",CHAR(34),INDEX(SamplingFeatures[Feature Name],$A4570),CHAR(34),
", SamplingFeatureDescription:  ",CHAR(34),INDEX(SamplingFeatures[Feature Description],$A4570),CHAR(34),
", SamplingFeatureGeotypeCV:  ",CHAR(34),INDEX(SamplingFeatures[Feature Geo Type],$A4570),CHAR(34),
", FeatureGeometry:  ",CHAR(34),INDEX(SamplingFeatures[Feature Geometry],$A4570),CHAR(34),
", Elevation_m:  ",CHAR(34),INDEX(SamplingFeatures[Elevation_m],$A4570),CHAR(34),
", ElevationDatumCV:  ",CHAR(34),ElevationDatum,CHAR(34),"}"))</f>
        <v>#REF!</v>
      </c>
      <c r="L4570" t="e">
        <f>IF(INDEX(SamplingFeatures[Sampling Feature Type],$A4570)&lt;&gt;"Site","",
CONCATENATE("  - &amp;SiteID",TEXT(SUMPRODUCT(--($L$3:$L4569&lt;&gt;"")),"0000"),
" {","SamplingFeatureID:  *SamplingFeatureID",TEXT($A4570,"0000"),
", SiteTypeCV:  ",CHAR(34),INDEX(Sites[Site Type],$A4570),CHAR(34),
", Latitude:  ",INDEX(Sites[Latitude],$A4570),
", Longitude:  ",INDEX(Sites[Longitude],$A4570),
", SRSName:  ",CHAR(34),LatLonDatum,CHAR(34),"}"))</f>
        <v>#REF!</v>
      </c>
      <c r="M4570" t="e">
        <f>IF(INDEX(SamplingFeatures[Sampling Feature Type],$A4570)&lt;&gt;"Specimen","",
CONCATENATE("  - &amp;SpecimenID",TEXT(SUMPRODUCT(--($M$3:$M4569&lt;&gt;"")),"0000"),
" {","SamplingFeatureID:  *SamplingFeatureID",TEXT($A4570,"0000"),
", SpecimenTypeCV:  ",CHAR(34),INDEX(Specimens[Specimen Type],$A4570),CHAR(34),
", SpecimenMediumCV:  ",INDEX(Specimens[Specimen Medium],$A4570),
", IsFieldSpecimen:  ",CHAR(34),INDEX(Specimens[Is Field Specimen?],$A4570),CHAR(34),"}"))</f>
        <v>#REF!</v>
      </c>
      <c r="N4570" t="e">
        <f>IF(COUNTA(SpatialOffsets[])=0,"", IF(INDEX(SpatialOffsets[Spatial Offset Type],$A4570)="","",
CONCATENATE("  - &amp;SpatialOffsetID",TEXT($A4570,"0000"),
" {","SpatialOffsetTypeCV:  ",CHAR(34),INDEX(SpatialOffsets[Spatial Offset Type],$A4570),CHAR(34),
", Offset1Value:  ",INDEX(SpatialOffsets[Offset 1 Value],$A4570),
", Offset1UnitID:  ",CHAR(34),INDEX(SpatialOffsets[Offset 1 Unit],$A4570),CHAR(34),
", Offset2Value:  ",INDEX(SpatialOffsets[Offset 2 Value],$A4570),
", Offset2UnitID:  ",CHAR(34),INDEX(SpatialOffsets[Offset 2 Unit],$A4570),CHAR(34),
", Offset3Value:  ",INDEX(SpatialOffsets[Offset 3 Value],$A4570),
", Offset3UnitID:  ",CHAR(34),INDEX(SpatialOffsets[Offset 3 Unit],$A4570),CHAR(34),,"}")))</f>
        <v>#REF!</v>
      </c>
      <c r="O4570" t="e">
        <f>IF(COUNTA(RelatedFeatures[])=0,"", IF(INDEX(RelatedFeatures[First Sampling Feature Code],$A4570)="","",
CONCATENATE("  - &amp;RelationID",TEXT($A4570,"0000"),
" {","SamplingFeatureID:  *SamplingFeatureID",TEXT(MATCH(INDEX(RelatedFeatures[First Sampling Feature Code],$A4570),SamplingFeatures[Feature Code],0),"0000"),
", RelationshipTypeCV:  ",CHAR(34),INDEX(RelatedFeatures[Relationship Type],$A4570),CHAR(34),
", RelatedFeatureID: *SamplingFeatureID",TEXT(MATCH(INDEX(RelatedFeatures[Second Sampling Feature Code],$A4570),SamplingFeatures[Feature Code],0),"0000"),
", SpatialOffsetID:  ",IF(INDEX(RelatedFeatures[Offset Number],$A4570)="","",CONCATENATE("*SpatialOffsetID",TEXT(INDEX(RelatedFeatures[Offset Number],$A4570),"0000"))),"}")))</f>
        <v>#REF!</v>
      </c>
      <c r="P4570" t="e">
        <f>IF(INDEX(Methods[Method Type],$A4570)="","",
CONCATENATE("  - &amp;MethodID",TEXT($A4570,"0000"),
" {","MethodTypeCV:  ",CHAR(34),INDEX(Methods[Method Type],$A4570),CHAR(34),
", MethodCode:  ",CHAR(34),INDEX(Methods[Method Code],$A4570),CHAR(34),
", MethodName:  ",CHAR(34),INDEX(Methods[Method Name],$A4570),CHAR(34),
", MethodDescription:  ",CHAR(34),INDEX(Methods[Method Description],$A4570),CHAR(34),
", MethodLink:  ",CHAR(34),INDEX(Methods[Method Link],$A4570),CHAR(34),
", OrganizationID: *OrganizationID",TEXT(MATCH(INDEX(Methods[Organization Name],$A4570),Organizations[Organization Name],0),"0000"),"}"))</f>
        <v>#REF!</v>
      </c>
      <c r="Q4570" t="e">
        <f>IF(INDEX(Variables[Variable Type],$A4570)="","",
CONCATENATE("  - &amp;VariableID",TEXT($A4570,"0000"),
" {","VariableTypeCV:  ",CHAR(34),INDEX(Variables[Variable Type],$A4570),CHAR(34),
", VariableCode:  ",CHAR(34),INDEX(Variables[Variable Code],$A4570),CHAR(34),
", VariableNameCV:  ",CHAR(34),INDEX(Variables[Variable Name],$A4570),CHAR(34),
", VariableDefinition:  ",CHAR(34),INDEX(Variables[Variable Definition],$A4570),CHAR(34),
", SpecciationCV:  ",CHAR(34),INDEX(Variables[Speciation],$A4570),CHAR(34),
", NoDataValue:  ",CHAR(34),INDEX(Variables[No Data Value],$A4570),CHAR(34),"}"))</f>
        <v>#REF!</v>
      </c>
    </row>
    <row r="4571" spans="1:17" x14ac:dyDescent="0.25">
      <c r="A4571">
        <v>4568</v>
      </c>
      <c r="D4571" t="e">
        <f>IF(INDEX(People[First Name],$A4571)="","",
CONCATENATE("  - &amp;PersonID",TEXT($A4571,"0000"),
" {","PersonFirstName:  ",CHAR(34),INDEX(People[First Name],$A4571),CHAR(34),
", PersonMiddleName:  ",CHAR(34),INDEX(People[Middle Name],$A4571),CHAR(34),
", PersonLastName:  ",CHAR(34),INDEX(People[Last Name],$A4571),CHAR(34),"}"))</f>
        <v>#REF!</v>
      </c>
      <c r="E4571" t="e">
        <f>IF(INDEX(Organizations[Organization Type '[CV']],$A4571)="","",
CONCATENATE("  - &amp;OrganizationID",TEXT($A4571,"0000"),
" {","OrganizationTypeCV:  ",CHAR(34),INDEX(Organizations[Organization Type '[CV']],$A4571),CHAR(34),
", OrganizationCode:  ",CHAR(34),INDEX(Organizations[Organization Code],$A4571),CHAR(34),
", OrganizationName:  ",CHAR(34),INDEX(Organizations[Organization Name],$A4571),CHAR(34),
", OrganizationDescription:  ",CHAR(34),INDEX(Organizations[Organization Description],$A4571),CHAR(34),
", OrganizationLink:  ",CHAR(34),INDEX(Organizations[Organization Link],$A4571),CHAR(34),"}"))</f>
        <v>#REF!</v>
      </c>
      <c r="F4571" t="e">
        <f>IF(INDEX(People[First Name],$A4571)="","",
CONCATENATE("  - &amp;AffiliationID",TEXT($A4571,"0000"),
" {PersonID: *PersonID",TEXT($A4571,"0000"),
", OrganizationID: *OrganizationID",TEXT(MATCH(INDEX(People[Organization Name],$A4571),Organizations[Organization Name],0),"0000"),
", IsPrimaryOrganizationContact: , AffiliationStartDate: , AffiliationEndDate: , PrimaryPhone: ",
", PrimaryEmail: ",CHAR(34),INDEX(People[Primary Email],$A4571),CHAR(34),
", PrimaryAddress: ",CHAR(34),INDEX(People[Primary Address],$A4571),CHAR(34),
", PersonLink: }"))</f>
        <v>#REF!</v>
      </c>
      <c r="H4571" t="e">
        <f>IF(COUNTA(CitationInformation)=0,"",IF(INDEX(AuthorList[Author Name],$A4571)="","",
CONCATENATE("  - &amp;AuthorListID",TEXT($A4571,"0000"),
"  {CitationID: *CitationID0001",
", PersonID: *PersonID",TEXT(MATCH(INDEX(AuthorList[Author Name],$A4571),People[Full Name],0),"0000"),
", AuthorOrder: ",INDEX(AuthorList[Author Number],$A4571),"}")))</f>
        <v>#REF!</v>
      </c>
      <c r="K4571" t="e">
        <f>IF(INDEX(SamplingFeatures[Feature Code],$A4571)="","",
CONCATENATE("  - &amp;SamplingFeatureID",TEXT($A4571,"0000"),
" {","SamplingFeatureUUID:  ",CHAR(34),INDEX(SamplingFeatures[Sampling Feature UUID],$A4571),CHAR(34),
", SamplingFeatureTypeCV:  ",CHAR(34),INDEX(SamplingFeatures[Sampling Feature Type],$A4571),CHAR(34),
", SamplingFeatureCode:  ",CHAR(34),INDEX(SamplingFeatures[Feature Code],$A4571),CHAR(34),
", SamplingFeatureName:  ",CHAR(34),INDEX(SamplingFeatures[Feature Name],$A4571),CHAR(34),
", SamplingFeatureDescription:  ",CHAR(34),INDEX(SamplingFeatures[Feature Description],$A4571),CHAR(34),
", SamplingFeatureGeotypeCV:  ",CHAR(34),INDEX(SamplingFeatures[Feature Geo Type],$A4571),CHAR(34),
", FeatureGeometry:  ",CHAR(34),INDEX(SamplingFeatures[Feature Geometry],$A4571),CHAR(34),
", Elevation_m:  ",CHAR(34),INDEX(SamplingFeatures[Elevation_m],$A4571),CHAR(34),
", ElevationDatumCV:  ",CHAR(34),ElevationDatum,CHAR(34),"}"))</f>
        <v>#REF!</v>
      </c>
      <c r="L4571" t="e">
        <f>IF(INDEX(SamplingFeatures[Sampling Feature Type],$A4571)&lt;&gt;"Site","",
CONCATENATE("  - &amp;SiteID",TEXT(SUMPRODUCT(--($L$3:$L4570&lt;&gt;"")),"0000"),
" {","SamplingFeatureID:  *SamplingFeatureID",TEXT($A4571,"0000"),
", SiteTypeCV:  ",CHAR(34),INDEX(Sites[Site Type],$A4571),CHAR(34),
", Latitude:  ",INDEX(Sites[Latitude],$A4571),
", Longitude:  ",INDEX(Sites[Longitude],$A4571),
", SRSName:  ",CHAR(34),LatLonDatum,CHAR(34),"}"))</f>
        <v>#REF!</v>
      </c>
      <c r="M4571" t="e">
        <f>IF(INDEX(SamplingFeatures[Sampling Feature Type],$A4571)&lt;&gt;"Specimen","",
CONCATENATE("  - &amp;SpecimenID",TEXT(SUMPRODUCT(--($M$3:$M4570&lt;&gt;"")),"0000"),
" {","SamplingFeatureID:  *SamplingFeatureID",TEXT($A4571,"0000"),
", SpecimenTypeCV:  ",CHAR(34),INDEX(Specimens[Specimen Type],$A4571),CHAR(34),
", SpecimenMediumCV:  ",INDEX(Specimens[Specimen Medium],$A4571),
", IsFieldSpecimen:  ",CHAR(34),INDEX(Specimens[Is Field Specimen?],$A4571),CHAR(34),"}"))</f>
        <v>#REF!</v>
      </c>
      <c r="N4571" t="e">
        <f>IF(COUNTA(SpatialOffsets[])=0,"", IF(INDEX(SpatialOffsets[Spatial Offset Type],$A4571)="","",
CONCATENATE("  - &amp;SpatialOffsetID",TEXT($A4571,"0000"),
" {","SpatialOffsetTypeCV:  ",CHAR(34),INDEX(SpatialOffsets[Spatial Offset Type],$A4571),CHAR(34),
", Offset1Value:  ",INDEX(SpatialOffsets[Offset 1 Value],$A4571),
", Offset1UnitID:  ",CHAR(34),INDEX(SpatialOffsets[Offset 1 Unit],$A4571),CHAR(34),
", Offset2Value:  ",INDEX(SpatialOffsets[Offset 2 Value],$A4571),
", Offset2UnitID:  ",CHAR(34),INDEX(SpatialOffsets[Offset 2 Unit],$A4571),CHAR(34),
", Offset3Value:  ",INDEX(SpatialOffsets[Offset 3 Value],$A4571),
", Offset3UnitID:  ",CHAR(34),INDEX(SpatialOffsets[Offset 3 Unit],$A4571),CHAR(34),,"}")))</f>
        <v>#REF!</v>
      </c>
      <c r="O4571" t="e">
        <f>IF(COUNTA(RelatedFeatures[])=0,"", IF(INDEX(RelatedFeatures[First Sampling Feature Code],$A4571)="","",
CONCATENATE("  - &amp;RelationID",TEXT($A4571,"0000"),
" {","SamplingFeatureID:  *SamplingFeatureID",TEXT(MATCH(INDEX(RelatedFeatures[First Sampling Feature Code],$A4571),SamplingFeatures[Feature Code],0),"0000"),
", RelationshipTypeCV:  ",CHAR(34),INDEX(RelatedFeatures[Relationship Type],$A4571),CHAR(34),
", RelatedFeatureID: *SamplingFeatureID",TEXT(MATCH(INDEX(RelatedFeatures[Second Sampling Feature Code],$A4571),SamplingFeatures[Feature Code],0),"0000"),
", SpatialOffsetID:  ",IF(INDEX(RelatedFeatures[Offset Number],$A4571)="","",CONCATENATE("*SpatialOffsetID",TEXT(INDEX(RelatedFeatures[Offset Number],$A4571),"0000"))),"}")))</f>
        <v>#REF!</v>
      </c>
      <c r="P4571" t="e">
        <f>IF(INDEX(Methods[Method Type],$A4571)="","",
CONCATENATE("  - &amp;MethodID",TEXT($A4571,"0000"),
" {","MethodTypeCV:  ",CHAR(34),INDEX(Methods[Method Type],$A4571),CHAR(34),
", MethodCode:  ",CHAR(34),INDEX(Methods[Method Code],$A4571),CHAR(34),
", MethodName:  ",CHAR(34),INDEX(Methods[Method Name],$A4571),CHAR(34),
", MethodDescription:  ",CHAR(34),INDEX(Methods[Method Description],$A4571),CHAR(34),
", MethodLink:  ",CHAR(34),INDEX(Methods[Method Link],$A4571),CHAR(34),
", OrganizationID: *OrganizationID",TEXT(MATCH(INDEX(Methods[Organization Name],$A4571),Organizations[Organization Name],0),"0000"),"}"))</f>
        <v>#REF!</v>
      </c>
      <c r="Q4571" t="e">
        <f>IF(INDEX(Variables[Variable Type],$A4571)="","",
CONCATENATE("  - &amp;VariableID",TEXT($A4571,"0000"),
" {","VariableTypeCV:  ",CHAR(34),INDEX(Variables[Variable Type],$A4571),CHAR(34),
", VariableCode:  ",CHAR(34),INDEX(Variables[Variable Code],$A4571),CHAR(34),
", VariableNameCV:  ",CHAR(34),INDEX(Variables[Variable Name],$A4571),CHAR(34),
", VariableDefinition:  ",CHAR(34),INDEX(Variables[Variable Definition],$A4571),CHAR(34),
", SpecciationCV:  ",CHAR(34),INDEX(Variables[Speciation],$A4571),CHAR(34),
", NoDataValue:  ",CHAR(34),INDEX(Variables[No Data Value],$A4571),CHAR(34),"}"))</f>
        <v>#REF!</v>
      </c>
    </row>
    <row r="4572" spans="1:17" x14ac:dyDescent="0.25">
      <c r="A4572">
        <v>4569</v>
      </c>
      <c r="D4572" t="e">
        <f>IF(INDEX(People[First Name],$A4572)="","",
CONCATENATE("  - &amp;PersonID",TEXT($A4572,"0000"),
" {","PersonFirstName:  ",CHAR(34),INDEX(People[First Name],$A4572),CHAR(34),
", PersonMiddleName:  ",CHAR(34),INDEX(People[Middle Name],$A4572),CHAR(34),
", PersonLastName:  ",CHAR(34),INDEX(People[Last Name],$A4572),CHAR(34),"}"))</f>
        <v>#REF!</v>
      </c>
      <c r="E4572" t="e">
        <f>IF(INDEX(Organizations[Organization Type '[CV']],$A4572)="","",
CONCATENATE("  - &amp;OrganizationID",TEXT($A4572,"0000"),
" {","OrganizationTypeCV:  ",CHAR(34),INDEX(Organizations[Organization Type '[CV']],$A4572),CHAR(34),
", OrganizationCode:  ",CHAR(34),INDEX(Organizations[Organization Code],$A4572),CHAR(34),
", OrganizationName:  ",CHAR(34),INDEX(Organizations[Organization Name],$A4572),CHAR(34),
", OrganizationDescription:  ",CHAR(34),INDEX(Organizations[Organization Description],$A4572),CHAR(34),
", OrganizationLink:  ",CHAR(34),INDEX(Organizations[Organization Link],$A4572),CHAR(34),"}"))</f>
        <v>#REF!</v>
      </c>
      <c r="F4572" t="e">
        <f>IF(INDEX(People[First Name],$A4572)="","",
CONCATENATE("  - &amp;AffiliationID",TEXT($A4572,"0000"),
" {PersonID: *PersonID",TEXT($A4572,"0000"),
", OrganizationID: *OrganizationID",TEXT(MATCH(INDEX(People[Organization Name],$A4572),Organizations[Organization Name],0),"0000"),
", IsPrimaryOrganizationContact: , AffiliationStartDate: , AffiliationEndDate: , PrimaryPhone: ",
", PrimaryEmail: ",CHAR(34),INDEX(People[Primary Email],$A4572),CHAR(34),
", PrimaryAddress: ",CHAR(34),INDEX(People[Primary Address],$A4572),CHAR(34),
", PersonLink: }"))</f>
        <v>#REF!</v>
      </c>
      <c r="H4572" t="e">
        <f>IF(COUNTA(CitationInformation)=0,"",IF(INDEX(AuthorList[Author Name],$A4572)="","",
CONCATENATE("  - &amp;AuthorListID",TEXT($A4572,"0000"),
"  {CitationID: *CitationID0001",
", PersonID: *PersonID",TEXT(MATCH(INDEX(AuthorList[Author Name],$A4572),People[Full Name],0),"0000"),
", AuthorOrder: ",INDEX(AuthorList[Author Number],$A4572),"}")))</f>
        <v>#REF!</v>
      </c>
      <c r="K4572" t="e">
        <f>IF(INDEX(SamplingFeatures[Feature Code],$A4572)="","",
CONCATENATE("  - &amp;SamplingFeatureID",TEXT($A4572,"0000"),
" {","SamplingFeatureUUID:  ",CHAR(34),INDEX(SamplingFeatures[Sampling Feature UUID],$A4572),CHAR(34),
", SamplingFeatureTypeCV:  ",CHAR(34),INDEX(SamplingFeatures[Sampling Feature Type],$A4572),CHAR(34),
", SamplingFeatureCode:  ",CHAR(34),INDEX(SamplingFeatures[Feature Code],$A4572),CHAR(34),
", SamplingFeatureName:  ",CHAR(34),INDEX(SamplingFeatures[Feature Name],$A4572),CHAR(34),
", SamplingFeatureDescription:  ",CHAR(34),INDEX(SamplingFeatures[Feature Description],$A4572),CHAR(34),
", SamplingFeatureGeotypeCV:  ",CHAR(34),INDEX(SamplingFeatures[Feature Geo Type],$A4572),CHAR(34),
", FeatureGeometry:  ",CHAR(34),INDEX(SamplingFeatures[Feature Geometry],$A4572),CHAR(34),
", Elevation_m:  ",CHAR(34),INDEX(SamplingFeatures[Elevation_m],$A4572),CHAR(34),
", ElevationDatumCV:  ",CHAR(34),ElevationDatum,CHAR(34),"}"))</f>
        <v>#REF!</v>
      </c>
      <c r="L4572" t="e">
        <f>IF(INDEX(SamplingFeatures[Sampling Feature Type],$A4572)&lt;&gt;"Site","",
CONCATENATE("  - &amp;SiteID",TEXT(SUMPRODUCT(--($L$3:$L4571&lt;&gt;"")),"0000"),
" {","SamplingFeatureID:  *SamplingFeatureID",TEXT($A4572,"0000"),
", SiteTypeCV:  ",CHAR(34),INDEX(Sites[Site Type],$A4572),CHAR(34),
", Latitude:  ",INDEX(Sites[Latitude],$A4572),
", Longitude:  ",INDEX(Sites[Longitude],$A4572),
", SRSName:  ",CHAR(34),LatLonDatum,CHAR(34),"}"))</f>
        <v>#REF!</v>
      </c>
      <c r="M4572" t="e">
        <f>IF(INDEX(SamplingFeatures[Sampling Feature Type],$A4572)&lt;&gt;"Specimen","",
CONCATENATE("  - &amp;SpecimenID",TEXT(SUMPRODUCT(--($M$3:$M4571&lt;&gt;"")),"0000"),
" {","SamplingFeatureID:  *SamplingFeatureID",TEXT($A4572,"0000"),
", SpecimenTypeCV:  ",CHAR(34),INDEX(Specimens[Specimen Type],$A4572),CHAR(34),
", SpecimenMediumCV:  ",INDEX(Specimens[Specimen Medium],$A4572),
", IsFieldSpecimen:  ",CHAR(34),INDEX(Specimens[Is Field Specimen?],$A4572),CHAR(34),"}"))</f>
        <v>#REF!</v>
      </c>
      <c r="N4572" t="e">
        <f>IF(COUNTA(SpatialOffsets[])=0,"", IF(INDEX(SpatialOffsets[Spatial Offset Type],$A4572)="","",
CONCATENATE("  - &amp;SpatialOffsetID",TEXT($A4572,"0000"),
" {","SpatialOffsetTypeCV:  ",CHAR(34),INDEX(SpatialOffsets[Spatial Offset Type],$A4572),CHAR(34),
", Offset1Value:  ",INDEX(SpatialOffsets[Offset 1 Value],$A4572),
", Offset1UnitID:  ",CHAR(34),INDEX(SpatialOffsets[Offset 1 Unit],$A4572),CHAR(34),
", Offset2Value:  ",INDEX(SpatialOffsets[Offset 2 Value],$A4572),
", Offset2UnitID:  ",CHAR(34),INDEX(SpatialOffsets[Offset 2 Unit],$A4572),CHAR(34),
", Offset3Value:  ",INDEX(SpatialOffsets[Offset 3 Value],$A4572),
", Offset3UnitID:  ",CHAR(34),INDEX(SpatialOffsets[Offset 3 Unit],$A4572),CHAR(34),,"}")))</f>
        <v>#REF!</v>
      </c>
      <c r="O4572" t="e">
        <f>IF(COUNTA(RelatedFeatures[])=0,"", IF(INDEX(RelatedFeatures[First Sampling Feature Code],$A4572)="","",
CONCATENATE("  - &amp;RelationID",TEXT($A4572,"0000"),
" {","SamplingFeatureID:  *SamplingFeatureID",TEXT(MATCH(INDEX(RelatedFeatures[First Sampling Feature Code],$A4572),SamplingFeatures[Feature Code],0),"0000"),
", RelationshipTypeCV:  ",CHAR(34),INDEX(RelatedFeatures[Relationship Type],$A4572),CHAR(34),
", RelatedFeatureID: *SamplingFeatureID",TEXT(MATCH(INDEX(RelatedFeatures[Second Sampling Feature Code],$A4572),SamplingFeatures[Feature Code],0),"0000"),
", SpatialOffsetID:  ",IF(INDEX(RelatedFeatures[Offset Number],$A4572)="","",CONCATENATE("*SpatialOffsetID",TEXT(INDEX(RelatedFeatures[Offset Number],$A4572),"0000"))),"}")))</f>
        <v>#REF!</v>
      </c>
      <c r="P4572" t="e">
        <f>IF(INDEX(Methods[Method Type],$A4572)="","",
CONCATENATE("  - &amp;MethodID",TEXT($A4572,"0000"),
" {","MethodTypeCV:  ",CHAR(34),INDEX(Methods[Method Type],$A4572),CHAR(34),
", MethodCode:  ",CHAR(34),INDEX(Methods[Method Code],$A4572),CHAR(34),
", MethodName:  ",CHAR(34),INDEX(Methods[Method Name],$A4572),CHAR(34),
", MethodDescription:  ",CHAR(34),INDEX(Methods[Method Description],$A4572),CHAR(34),
", MethodLink:  ",CHAR(34),INDEX(Methods[Method Link],$A4572),CHAR(34),
", OrganizationID: *OrganizationID",TEXT(MATCH(INDEX(Methods[Organization Name],$A4572),Organizations[Organization Name],0),"0000"),"}"))</f>
        <v>#REF!</v>
      </c>
      <c r="Q4572" t="e">
        <f>IF(INDEX(Variables[Variable Type],$A4572)="","",
CONCATENATE("  - &amp;VariableID",TEXT($A4572,"0000"),
" {","VariableTypeCV:  ",CHAR(34),INDEX(Variables[Variable Type],$A4572),CHAR(34),
", VariableCode:  ",CHAR(34),INDEX(Variables[Variable Code],$A4572),CHAR(34),
", VariableNameCV:  ",CHAR(34),INDEX(Variables[Variable Name],$A4572),CHAR(34),
", VariableDefinition:  ",CHAR(34),INDEX(Variables[Variable Definition],$A4572),CHAR(34),
", SpecciationCV:  ",CHAR(34),INDEX(Variables[Speciation],$A4572),CHAR(34),
", NoDataValue:  ",CHAR(34),INDEX(Variables[No Data Value],$A4572),CHAR(34),"}"))</f>
        <v>#REF!</v>
      </c>
    </row>
    <row r="4573" spans="1:17" x14ac:dyDescent="0.25">
      <c r="A4573">
        <v>4570</v>
      </c>
      <c r="D4573" t="e">
        <f>IF(INDEX(People[First Name],$A4573)="","",
CONCATENATE("  - &amp;PersonID",TEXT($A4573,"0000"),
" {","PersonFirstName:  ",CHAR(34),INDEX(People[First Name],$A4573),CHAR(34),
", PersonMiddleName:  ",CHAR(34),INDEX(People[Middle Name],$A4573),CHAR(34),
", PersonLastName:  ",CHAR(34),INDEX(People[Last Name],$A4573),CHAR(34),"}"))</f>
        <v>#REF!</v>
      </c>
      <c r="E4573" t="e">
        <f>IF(INDEX(Organizations[Organization Type '[CV']],$A4573)="","",
CONCATENATE("  - &amp;OrganizationID",TEXT($A4573,"0000"),
" {","OrganizationTypeCV:  ",CHAR(34),INDEX(Organizations[Organization Type '[CV']],$A4573),CHAR(34),
", OrganizationCode:  ",CHAR(34),INDEX(Organizations[Organization Code],$A4573),CHAR(34),
", OrganizationName:  ",CHAR(34),INDEX(Organizations[Organization Name],$A4573),CHAR(34),
", OrganizationDescription:  ",CHAR(34),INDEX(Organizations[Organization Description],$A4573),CHAR(34),
", OrganizationLink:  ",CHAR(34),INDEX(Organizations[Organization Link],$A4573),CHAR(34),"}"))</f>
        <v>#REF!</v>
      </c>
      <c r="F4573" t="e">
        <f>IF(INDEX(People[First Name],$A4573)="","",
CONCATENATE("  - &amp;AffiliationID",TEXT($A4573,"0000"),
" {PersonID: *PersonID",TEXT($A4573,"0000"),
", OrganizationID: *OrganizationID",TEXT(MATCH(INDEX(People[Organization Name],$A4573),Organizations[Organization Name],0),"0000"),
", IsPrimaryOrganizationContact: , AffiliationStartDate: , AffiliationEndDate: , PrimaryPhone: ",
", PrimaryEmail: ",CHAR(34),INDEX(People[Primary Email],$A4573),CHAR(34),
", PrimaryAddress: ",CHAR(34),INDEX(People[Primary Address],$A4573),CHAR(34),
", PersonLink: }"))</f>
        <v>#REF!</v>
      </c>
      <c r="H4573" t="e">
        <f>IF(COUNTA(CitationInformation)=0,"",IF(INDEX(AuthorList[Author Name],$A4573)="","",
CONCATENATE("  - &amp;AuthorListID",TEXT($A4573,"0000"),
"  {CitationID: *CitationID0001",
", PersonID: *PersonID",TEXT(MATCH(INDEX(AuthorList[Author Name],$A4573),People[Full Name],0),"0000"),
", AuthorOrder: ",INDEX(AuthorList[Author Number],$A4573),"}")))</f>
        <v>#REF!</v>
      </c>
      <c r="K4573" t="e">
        <f>IF(INDEX(SamplingFeatures[Feature Code],$A4573)="","",
CONCATENATE("  - &amp;SamplingFeatureID",TEXT($A4573,"0000"),
" {","SamplingFeatureUUID:  ",CHAR(34),INDEX(SamplingFeatures[Sampling Feature UUID],$A4573),CHAR(34),
", SamplingFeatureTypeCV:  ",CHAR(34),INDEX(SamplingFeatures[Sampling Feature Type],$A4573),CHAR(34),
", SamplingFeatureCode:  ",CHAR(34),INDEX(SamplingFeatures[Feature Code],$A4573),CHAR(34),
", SamplingFeatureName:  ",CHAR(34),INDEX(SamplingFeatures[Feature Name],$A4573),CHAR(34),
", SamplingFeatureDescription:  ",CHAR(34),INDEX(SamplingFeatures[Feature Description],$A4573),CHAR(34),
", SamplingFeatureGeotypeCV:  ",CHAR(34),INDEX(SamplingFeatures[Feature Geo Type],$A4573),CHAR(34),
", FeatureGeometry:  ",CHAR(34),INDEX(SamplingFeatures[Feature Geometry],$A4573),CHAR(34),
", Elevation_m:  ",CHAR(34),INDEX(SamplingFeatures[Elevation_m],$A4573),CHAR(34),
", ElevationDatumCV:  ",CHAR(34),ElevationDatum,CHAR(34),"}"))</f>
        <v>#REF!</v>
      </c>
      <c r="L4573" t="e">
        <f>IF(INDEX(SamplingFeatures[Sampling Feature Type],$A4573)&lt;&gt;"Site","",
CONCATENATE("  - &amp;SiteID",TEXT(SUMPRODUCT(--($L$3:$L4572&lt;&gt;"")),"0000"),
" {","SamplingFeatureID:  *SamplingFeatureID",TEXT($A4573,"0000"),
", SiteTypeCV:  ",CHAR(34),INDEX(Sites[Site Type],$A4573),CHAR(34),
", Latitude:  ",INDEX(Sites[Latitude],$A4573),
", Longitude:  ",INDEX(Sites[Longitude],$A4573),
", SRSName:  ",CHAR(34),LatLonDatum,CHAR(34),"}"))</f>
        <v>#REF!</v>
      </c>
      <c r="M4573" t="e">
        <f>IF(INDEX(SamplingFeatures[Sampling Feature Type],$A4573)&lt;&gt;"Specimen","",
CONCATENATE("  - &amp;SpecimenID",TEXT(SUMPRODUCT(--($M$3:$M4572&lt;&gt;"")),"0000"),
" {","SamplingFeatureID:  *SamplingFeatureID",TEXT($A4573,"0000"),
", SpecimenTypeCV:  ",CHAR(34),INDEX(Specimens[Specimen Type],$A4573),CHAR(34),
", SpecimenMediumCV:  ",INDEX(Specimens[Specimen Medium],$A4573),
", IsFieldSpecimen:  ",CHAR(34),INDEX(Specimens[Is Field Specimen?],$A4573),CHAR(34),"}"))</f>
        <v>#REF!</v>
      </c>
      <c r="N4573" t="e">
        <f>IF(COUNTA(SpatialOffsets[])=0,"", IF(INDEX(SpatialOffsets[Spatial Offset Type],$A4573)="","",
CONCATENATE("  - &amp;SpatialOffsetID",TEXT($A4573,"0000"),
" {","SpatialOffsetTypeCV:  ",CHAR(34),INDEX(SpatialOffsets[Spatial Offset Type],$A4573),CHAR(34),
", Offset1Value:  ",INDEX(SpatialOffsets[Offset 1 Value],$A4573),
", Offset1UnitID:  ",CHAR(34),INDEX(SpatialOffsets[Offset 1 Unit],$A4573),CHAR(34),
", Offset2Value:  ",INDEX(SpatialOffsets[Offset 2 Value],$A4573),
", Offset2UnitID:  ",CHAR(34),INDEX(SpatialOffsets[Offset 2 Unit],$A4573),CHAR(34),
", Offset3Value:  ",INDEX(SpatialOffsets[Offset 3 Value],$A4573),
", Offset3UnitID:  ",CHAR(34),INDEX(SpatialOffsets[Offset 3 Unit],$A4573),CHAR(34),,"}")))</f>
        <v>#REF!</v>
      </c>
      <c r="O4573" t="e">
        <f>IF(COUNTA(RelatedFeatures[])=0,"", IF(INDEX(RelatedFeatures[First Sampling Feature Code],$A4573)="","",
CONCATENATE("  - &amp;RelationID",TEXT($A4573,"0000"),
" {","SamplingFeatureID:  *SamplingFeatureID",TEXT(MATCH(INDEX(RelatedFeatures[First Sampling Feature Code],$A4573),SamplingFeatures[Feature Code],0),"0000"),
", RelationshipTypeCV:  ",CHAR(34),INDEX(RelatedFeatures[Relationship Type],$A4573),CHAR(34),
", RelatedFeatureID: *SamplingFeatureID",TEXT(MATCH(INDEX(RelatedFeatures[Second Sampling Feature Code],$A4573),SamplingFeatures[Feature Code],0),"0000"),
", SpatialOffsetID:  ",IF(INDEX(RelatedFeatures[Offset Number],$A4573)="","",CONCATENATE("*SpatialOffsetID",TEXT(INDEX(RelatedFeatures[Offset Number],$A4573),"0000"))),"}")))</f>
        <v>#REF!</v>
      </c>
      <c r="P4573" t="e">
        <f>IF(INDEX(Methods[Method Type],$A4573)="","",
CONCATENATE("  - &amp;MethodID",TEXT($A4573,"0000"),
" {","MethodTypeCV:  ",CHAR(34),INDEX(Methods[Method Type],$A4573),CHAR(34),
", MethodCode:  ",CHAR(34),INDEX(Methods[Method Code],$A4573),CHAR(34),
", MethodName:  ",CHAR(34),INDEX(Methods[Method Name],$A4573),CHAR(34),
", MethodDescription:  ",CHAR(34),INDEX(Methods[Method Description],$A4573),CHAR(34),
", MethodLink:  ",CHAR(34),INDEX(Methods[Method Link],$A4573),CHAR(34),
", OrganizationID: *OrganizationID",TEXT(MATCH(INDEX(Methods[Organization Name],$A4573),Organizations[Organization Name],0),"0000"),"}"))</f>
        <v>#REF!</v>
      </c>
      <c r="Q4573" t="e">
        <f>IF(INDEX(Variables[Variable Type],$A4573)="","",
CONCATENATE("  - &amp;VariableID",TEXT($A4573,"0000"),
" {","VariableTypeCV:  ",CHAR(34),INDEX(Variables[Variable Type],$A4573),CHAR(34),
", VariableCode:  ",CHAR(34),INDEX(Variables[Variable Code],$A4573),CHAR(34),
", VariableNameCV:  ",CHAR(34),INDEX(Variables[Variable Name],$A4573),CHAR(34),
", VariableDefinition:  ",CHAR(34),INDEX(Variables[Variable Definition],$A4573),CHAR(34),
", SpecciationCV:  ",CHAR(34),INDEX(Variables[Speciation],$A4573),CHAR(34),
", NoDataValue:  ",CHAR(34),INDEX(Variables[No Data Value],$A4573),CHAR(34),"}"))</f>
        <v>#REF!</v>
      </c>
    </row>
    <row r="4574" spans="1:17" x14ac:dyDescent="0.25">
      <c r="A4574">
        <v>4571</v>
      </c>
      <c r="D4574" t="e">
        <f>IF(INDEX(People[First Name],$A4574)="","",
CONCATENATE("  - &amp;PersonID",TEXT($A4574,"0000"),
" {","PersonFirstName:  ",CHAR(34),INDEX(People[First Name],$A4574),CHAR(34),
", PersonMiddleName:  ",CHAR(34),INDEX(People[Middle Name],$A4574),CHAR(34),
", PersonLastName:  ",CHAR(34),INDEX(People[Last Name],$A4574),CHAR(34),"}"))</f>
        <v>#REF!</v>
      </c>
      <c r="E4574" t="e">
        <f>IF(INDEX(Organizations[Organization Type '[CV']],$A4574)="","",
CONCATENATE("  - &amp;OrganizationID",TEXT($A4574,"0000"),
" {","OrganizationTypeCV:  ",CHAR(34),INDEX(Organizations[Organization Type '[CV']],$A4574),CHAR(34),
", OrganizationCode:  ",CHAR(34),INDEX(Organizations[Organization Code],$A4574),CHAR(34),
", OrganizationName:  ",CHAR(34),INDEX(Organizations[Organization Name],$A4574),CHAR(34),
", OrganizationDescription:  ",CHAR(34),INDEX(Organizations[Organization Description],$A4574),CHAR(34),
", OrganizationLink:  ",CHAR(34),INDEX(Organizations[Organization Link],$A4574),CHAR(34),"}"))</f>
        <v>#REF!</v>
      </c>
      <c r="F4574" t="e">
        <f>IF(INDEX(People[First Name],$A4574)="","",
CONCATENATE("  - &amp;AffiliationID",TEXT($A4574,"0000"),
" {PersonID: *PersonID",TEXT($A4574,"0000"),
", OrganizationID: *OrganizationID",TEXT(MATCH(INDEX(People[Organization Name],$A4574),Organizations[Organization Name],0),"0000"),
", IsPrimaryOrganizationContact: , AffiliationStartDate: , AffiliationEndDate: , PrimaryPhone: ",
", PrimaryEmail: ",CHAR(34),INDEX(People[Primary Email],$A4574),CHAR(34),
", PrimaryAddress: ",CHAR(34),INDEX(People[Primary Address],$A4574),CHAR(34),
", PersonLink: }"))</f>
        <v>#REF!</v>
      </c>
      <c r="H4574" t="e">
        <f>IF(COUNTA(CitationInformation)=0,"",IF(INDEX(AuthorList[Author Name],$A4574)="","",
CONCATENATE("  - &amp;AuthorListID",TEXT($A4574,"0000"),
"  {CitationID: *CitationID0001",
", PersonID: *PersonID",TEXT(MATCH(INDEX(AuthorList[Author Name],$A4574),People[Full Name],0),"0000"),
", AuthorOrder: ",INDEX(AuthorList[Author Number],$A4574),"}")))</f>
        <v>#REF!</v>
      </c>
      <c r="K4574" t="e">
        <f>IF(INDEX(SamplingFeatures[Feature Code],$A4574)="","",
CONCATENATE("  - &amp;SamplingFeatureID",TEXT($A4574,"0000"),
" {","SamplingFeatureUUID:  ",CHAR(34),INDEX(SamplingFeatures[Sampling Feature UUID],$A4574),CHAR(34),
", SamplingFeatureTypeCV:  ",CHAR(34),INDEX(SamplingFeatures[Sampling Feature Type],$A4574),CHAR(34),
", SamplingFeatureCode:  ",CHAR(34),INDEX(SamplingFeatures[Feature Code],$A4574),CHAR(34),
", SamplingFeatureName:  ",CHAR(34),INDEX(SamplingFeatures[Feature Name],$A4574),CHAR(34),
", SamplingFeatureDescription:  ",CHAR(34),INDEX(SamplingFeatures[Feature Description],$A4574),CHAR(34),
", SamplingFeatureGeotypeCV:  ",CHAR(34),INDEX(SamplingFeatures[Feature Geo Type],$A4574),CHAR(34),
", FeatureGeometry:  ",CHAR(34),INDEX(SamplingFeatures[Feature Geometry],$A4574),CHAR(34),
", Elevation_m:  ",CHAR(34),INDEX(SamplingFeatures[Elevation_m],$A4574),CHAR(34),
", ElevationDatumCV:  ",CHAR(34),ElevationDatum,CHAR(34),"}"))</f>
        <v>#REF!</v>
      </c>
      <c r="L4574" t="e">
        <f>IF(INDEX(SamplingFeatures[Sampling Feature Type],$A4574)&lt;&gt;"Site","",
CONCATENATE("  - &amp;SiteID",TEXT(SUMPRODUCT(--($L$3:$L4573&lt;&gt;"")),"0000"),
" {","SamplingFeatureID:  *SamplingFeatureID",TEXT($A4574,"0000"),
", SiteTypeCV:  ",CHAR(34),INDEX(Sites[Site Type],$A4574),CHAR(34),
", Latitude:  ",INDEX(Sites[Latitude],$A4574),
", Longitude:  ",INDEX(Sites[Longitude],$A4574),
", SRSName:  ",CHAR(34),LatLonDatum,CHAR(34),"}"))</f>
        <v>#REF!</v>
      </c>
      <c r="M4574" t="e">
        <f>IF(INDEX(SamplingFeatures[Sampling Feature Type],$A4574)&lt;&gt;"Specimen","",
CONCATENATE("  - &amp;SpecimenID",TEXT(SUMPRODUCT(--($M$3:$M4573&lt;&gt;"")),"0000"),
" {","SamplingFeatureID:  *SamplingFeatureID",TEXT($A4574,"0000"),
", SpecimenTypeCV:  ",CHAR(34),INDEX(Specimens[Specimen Type],$A4574),CHAR(34),
", SpecimenMediumCV:  ",INDEX(Specimens[Specimen Medium],$A4574),
", IsFieldSpecimen:  ",CHAR(34),INDEX(Specimens[Is Field Specimen?],$A4574),CHAR(34),"}"))</f>
        <v>#REF!</v>
      </c>
      <c r="N4574" t="e">
        <f>IF(COUNTA(SpatialOffsets[])=0,"", IF(INDEX(SpatialOffsets[Spatial Offset Type],$A4574)="","",
CONCATENATE("  - &amp;SpatialOffsetID",TEXT($A4574,"0000"),
" {","SpatialOffsetTypeCV:  ",CHAR(34),INDEX(SpatialOffsets[Spatial Offset Type],$A4574),CHAR(34),
", Offset1Value:  ",INDEX(SpatialOffsets[Offset 1 Value],$A4574),
", Offset1UnitID:  ",CHAR(34),INDEX(SpatialOffsets[Offset 1 Unit],$A4574),CHAR(34),
", Offset2Value:  ",INDEX(SpatialOffsets[Offset 2 Value],$A4574),
", Offset2UnitID:  ",CHAR(34),INDEX(SpatialOffsets[Offset 2 Unit],$A4574),CHAR(34),
", Offset3Value:  ",INDEX(SpatialOffsets[Offset 3 Value],$A4574),
", Offset3UnitID:  ",CHAR(34),INDEX(SpatialOffsets[Offset 3 Unit],$A4574),CHAR(34),,"}")))</f>
        <v>#REF!</v>
      </c>
      <c r="O4574" t="e">
        <f>IF(COUNTA(RelatedFeatures[])=0,"", IF(INDEX(RelatedFeatures[First Sampling Feature Code],$A4574)="","",
CONCATENATE("  - &amp;RelationID",TEXT($A4574,"0000"),
" {","SamplingFeatureID:  *SamplingFeatureID",TEXT(MATCH(INDEX(RelatedFeatures[First Sampling Feature Code],$A4574),SamplingFeatures[Feature Code],0),"0000"),
", RelationshipTypeCV:  ",CHAR(34),INDEX(RelatedFeatures[Relationship Type],$A4574),CHAR(34),
", RelatedFeatureID: *SamplingFeatureID",TEXT(MATCH(INDEX(RelatedFeatures[Second Sampling Feature Code],$A4574),SamplingFeatures[Feature Code],0),"0000"),
", SpatialOffsetID:  ",IF(INDEX(RelatedFeatures[Offset Number],$A4574)="","",CONCATENATE("*SpatialOffsetID",TEXT(INDEX(RelatedFeatures[Offset Number],$A4574),"0000"))),"}")))</f>
        <v>#REF!</v>
      </c>
      <c r="P4574" t="e">
        <f>IF(INDEX(Methods[Method Type],$A4574)="","",
CONCATENATE("  - &amp;MethodID",TEXT($A4574,"0000"),
" {","MethodTypeCV:  ",CHAR(34),INDEX(Methods[Method Type],$A4574),CHAR(34),
", MethodCode:  ",CHAR(34),INDEX(Methods[Method Code],$A4574),CHAR(34),
", MethodName:  ",CHAR(34),INDEX(Methods[Method Name],$A4574),CHAR(34),
", MethodDescription:  ",CHAR(34),INDEX(Methods[Method Description],$A4574),CHAR(34),
", MethodLink:  ",CHAR(34),INDEX(Methods[Method Link],$A4574),CHAR(34),
", OrganizationID: *OrganizationID",TEXT(MATCH(INDEX(Methods[Organization Name],$A4574),Organizations[Organization Name],0),"0000"),"}"))</f>
        <v>#REF!</v>
      </c>
      <c r="Q4574" t="e">
        <f>IF(INDEX(Variables[Variable Type],$A4574)="","",
CONCATENATE("  - &amp;VariableID",TEXT($A4574,"0000"),
" {","VariableTypeCV:  ",CHAR(34),INDEX(Variables[Variable Type],$A4574),CHAR(34),
", VariableCode:  ",CHAR(34),INDEX(Variables[Variable Code],$A4574),CHAR(34),
", VariableNameCV:  ",CHAR(34),INDEX(Variables[Variable Name],$A4574),CHAR(34),
", VariableDefinition:  ",CHAR(34),INDEX(Variables[Variable Definition],$A4574),CHAR(34),
", SpecciationCV:  ",CHAR(34),INDEX(Variables[Speciation],$A4574),CHAR(34),
", NoDataValue:  ",CHAR(34),INDEX(Variables[No Data Value],$A4574),CHAR(34),"}"))</f>
        <v>#REF!</v>
      </c>
    </row>
    <row r="4575" spans="1:17" x14ac:dyDescent="0.25">
      <c r="A4575">
        <v>4572</v>
      </c>
      <c r="D4575" t="e">
        <f>IF(INDEX(People[First Name],$A4575)="","",
CONCATENATE("  - &amp;PersonID",TEXT($A4575,"0000"),
" {","PersonFirstName:  ",CHAR(34),INDEX(People[First Name],$A4575),CHAR(34),
", PersonMiddleName:  ",CHAR(34),INDEX(People[Middle Name],$A4575),CHAR(34),
", PersonLastName:  ",CHAR(34),INDEX(People[Last Name],$A4575),CHAR(34),"}"))</f>
        <v>#REF!</v>
      </c>
      <c r="E4575" t="e">
        <f>IF(INDEX(Organizations[Organization Type '[CV']],$A4575)="","",
CONCATENATE("  - &amp;OrganizationID",TEXT($A4575,"0000"),
" {","OrganizationTypeCV:  ",CHAR(34),INDEX(Organizations[Organization Type '[CV']],$A4575),CHAR(34),
", OrganizationCode:  ",CHAR(34),INDEX(Organizations[Organization Code],$A4575),CHAR(34),
", OrganizationName:  ",CHAR(34),INDEX(Organizations[Organization Name],$A4575),CHAR(34),
", OrganizationDescription:  ",CHAR(34),INDEX(Organizations[Organization Description],$A4575),CHAR(34),
", OrganizationLink:  ",CHAR(34),INDEX(Organizations[Organization Link],$A4575),CHAR(34),"}"))</f>
        <v>#REF!</v>
      </c>
      <c r="F4575" t="e">
        <f>IF(INDEX(People[First Name],$A4575)="","",
CONCATENATE("  - &amp;AffiliationID",TEXT($A4575,"0000"),
" {PersonID: *PersonID",TEXT($A4575,"0000"),
", OrganizationID: *OrganizationID",TEXT(MATCH(INDEX(People[Organization Name],$A4575),Organizations[Organization Name],0),"0000"),
", IsPrimaryOrganizationContact: , AffiliationStartDate: , AffiliationEndDate: , PrimaryPhone: ",
", PrimaryEmail: ",CHAR(34),INDEX(People[Primary Email],$A4575),CHAR(34),
", PrimaryAddress: ",CHAR(34),INDEX(People[Primary Address],$A4575),CHAR(34),
", PersonLink: }"))</f>
        <v>#REF!</v>
      </c>
      <c r="H4575" t="e">
        <f>IF(COUNTA(CitationInformation)=0,"",IF(INDEX(AuthorList[Author Name],$A4575)="","",
CONCATENATE("  - &amp;AuthorListID",TEXT($A4575,"0000"),
"  {CitationID: *CitationID0001",
", PersonID: *PersonID",TEXT(MATCH(INDEX(AuthorList[Author Name],$A4575),People[Full Name],0),"0000"),
", AuthorOrder: ",INDEX(AuthorList[Author Number],$A4575),"}")))</f>
        <v>#REF!</v>
      </c>
      <c r="K4575" t="e">
        <f>IF(INDEX(SamplingFeatures[Feature Code],$A4575)="","",
CONCATENATE("  - &amp;SamplingFeatureID",TEXT($A4575,"0000"),
" {","SamplingFeatureUUID:  ",CHAR(34),INDEX(SamplingFeatures[Sampling Feature UUID],$A4575),CHAR(34),
", SamplingFeatureTypeCV:  ",CHAR(34),INDEX(SamplingFeatures[Sampling Feature Type],$A4575),CHAR(34),
", SamplingFeatureCode:  ",CHAR(34),INDEX(SamplingFeatures[Feature Code],$A4575),CHAR(34),
", SamplingFeatureName:  ",CHAR(34),INDEX(SamplingFeatures[Feature Name],$A4575),CHAR(34),
", SamplingFeatureDescription:  ",CHAR(34),INDEX(SamplingFeatures[Feature Description],$A4575),CHAR(34),
", SamplingFeatureGeotypeCV:  ",CHAR(34),INDEX(SamplingFeatures[Feature Geo Type],$A4575),CHAR(34),
", FeatureGeometry:  ",CHAR(34),INDEX(SamplingFeatures[Feature Geometry],$A4575),CHAR(34),
", Elevation_m:  ",CHAR(34),INDEX(SamplingFeatures[Elevation_m],$A4575),CHAR(34),
", ElevationDatumCV:  ",CHAR(34),ElevationDatum,CHAR(34),"}"))</f>
        <v>#REF!</v>
      </c>
      <c r="L4575" t="e">
        <f>IF(INDEX(SamplingFeatures[Sampling Feature Type],$A4575)&lt;&gt;"Site","",
CONCATENATE("  - &amp;SiteID",TEXT(SUMPRODUCT(--($L$3:$L4574&lt;&gt;"")),"0000"),
" {","SamplingFeatureID:  *SamplingFeatureID",TEXT($A4575,"0000"),
", SiteTypeCV:  ",CHAR(34),INDEX(Sites[Site Type],$A4575),CHAR(34),
", Latitude:  ",INDEX(Sites[Latitude],$A4575),
", Longitude:  ",INDEX(Sites[Longitude],$A4575),
", SRSName:  ",CHAR(34),LatLonDatum,CHAR(34),"}"))</f>
        <v>#REF!</v>
      </c>
      <c r="M4575" t="e">
        <f>IF(INDEX(SamplingFeatures[Sampling Feature Type],$A4575)&lt;&gt;"Specimen","",
CONCATENATE("  - &amp;SpecimenID",TEXT(SUMPRODUCT(--($M$3:$M4574&lt;&gt;"")),"0000"),
" {","SamplingFeatureID:  *SamplingFeatureID",TEXT($A4575,"0000"),
", SpecimenTypeCV:  ",CHAR(34),INDEX(Specimens[Specimen Type],$A4575),CHAR(34),
", SpecimenMediumCV:  ",INDEX(Specimens[Specimen Medium],$A4575),
", IsFieldSpecimen:  ",CHAR(34),INDEX(Specimens[Is Field Specimen?],$A4575),CHAR(34),"}"))</f>
        <v>#REF!</v>
      </c>
      <c r="N4575" t="e">
        <f>IF(COUNTA(SpatialOffsets[])=0,"", IF(INDEX(SpatialOffsets[Spatial Offset Type],$A4575)="","",
CONCATENATE("  - &amp;SpatialOffsetID",TEXT($A4575,"0000"),
" {","SpatialOffsetTypeCV:  ",CHAR(34),INDEX(SpatialOffsets[Spatial Offset Type],$A4575),CHAR(34),
", Offset1Value:  ",INDEX(SpatialOffsets[Offset 1 Value],$A4575),
", Offset1UnitID:  ",CHAR(34),INDEX(SpatialOffsets[Offset 1 Unit],$A4575),CHAR(34),
", Offset2Value:  ",INDEX(SpatialOffsets[Offset 2 Value],$A4575),
", Offset2UnitID:  ",CHAR(34),INDEX(SpatialOffsets[Offset 2 Unit],$A4575),CHAR(34),
", Offset3Value:  ",INDEX(SpatialOffsets[Offset 3 Value],$A4575),
", Offset3UnitID:  ",CHAR(34),INDEX(SpatialOffsets[Offset 3 Unit],$A4575),CHAR(34),,"}")))</f>
        <v>#REF!</v>
      </c>
      <c r="O4575" t="e">
        <f>IF(COUNTA(RelatedFeatures[])=0,"", IF(INDEX(RelatedFeatures[First Sampling Feature Code],$A4575)="","",
CONCATENATE("  - &amp;RelationID",TEXT($A4575,"0000"),
" {","SamplingFeatureID:  *SamplingFeatureID",TEXT(MATCH(INDEX(RelatedFeatures[First Sampling Feature Code],$A4575),SamplingFeatures[Feature Code],0),"0000"),
", RelationshipTypeCV:  ",CHAR(34),INDEX(RelatedFeatures[Relationship Type],$A4575),CHAR(34),
", RelatedFeatureID: *SamplingFeatureID",TEXT(MATCH(INDEX(RelatedFeatures[Second Sampling Feature Code],$A4575),SamplingFeatures[Feature Code],0),"0000"),
", SpatialOffsetID:  ",IF(INDEX(RelatedFeatures[Offset Number],$A4575)="","",CONCATENATE("*SpatialOffsetID",TEXT(INDEX(RelatedFeatures[Offset Number],$A4575),"0000"))),"}")))</f>
        <v>#REF!</v>
      </c>
      <c r="P4575" t="e">
        <f>IF(INDEX(Methods[Method Type],$A4575)="","",
CONCATENATE("  - &amp;MethodID",TEXT($A4575,"0000"),
" {","MethodTypeCV:  ",CHAR(34),INDEX(Methods[Method Type],$A4575),CHAR(34),
", MethodCode:  ",CHAR(34),INDEX(Methods[Method Code],$A4575),CHAR(34),
", MethodName:  ",CHAR(34),INDEX(Methods[Method Name],$A4575),CHAR(34),
", MethodDescription:  ",CHAR(34),INDEX(Methods[Method Description],$A4575),CHAR(34),
", MethodLink:  ",CHAR(34),INDEX(Methods[Method Link],$A4575),CHAR(34),
", OrganizationID: *OrganizationID",TEXT(MATCH(INDEX(Methods[Organization Name],$A4575),Organizations[Organization Name],0),"0000"),"}"))</f>
        <v>#REF!</v>
      </c>
      <c r="Q4575" t="e">
        <f>IF(INDEX(Variables[Variable Type],$A4575)="","",
CONCATENATE("  - &amp;VariableID",TEXT($A4575,"0000"),
" {","VariableTypeCV:  ",CHAR(34),INDEX(Variables[Variable Type],$A4575),CHAR(34),
", VariableCode:  ",CHAR(34),INDEX(Variables[Variable Code],$A4575),CHAR(34),
", VariableNameCV:  ",CHAR(34),INDEX(Variables[Variable Name],$A4575),CHAR(34),
", VariableDefinition:  ",CHAR(34),INDEX(Variables[Variable Definition],$A4575),CHAR(34),
", SpecciationCV:  ",CHAR(34),INDEX(Variables[Speciation],$A4575),CHAR(34),
", NoDataValue:  ",CHAR(34),INDEX(Variables[No Data Value],$A4575),CHAR(34),"}"))</f>
        <v>#REF!</v>
      </c>
    </row>
    <row r="4576" spans="1:17" x14ac:dyDescent="0.25">
      <c r="A4576">
        <v>4573</v>
      </c>
      <c r="D4576" t="e">
        <f>IF(INDEX(People[First Name],$A4576)="","",
CONCATENATE("  - &amp;PersonID",TEXT($A4576,"0000"),
" {","PersonFirstName:  ",CHAR(34),INDEX(People[First Name],$A4576),CHAR(34),
", PersonMiddleName:  ",CHAR(34),INDEX(People[Middle Name],$A4576),CHAR(34),
", PersonLastName:  ",CHAR(34),INDEX(People[Last Name],$A4576),CHAR(34),"}"))</f>
        <v>#REF!</v>
      </c>
      <c r="E4576" t="e">
        <f>IF(INDEX(Organizations[Organization Type '[CV']],$A4576)="","",
CONCATENATE("  - &amp;OrganizationID",TEXT($A4576,"0000"),
" {","OrganizationTypeCV:  ",CHAR(34),INDEX(Organizations[Organization Type '[CV']],$A4576),CHAR(34),
", OrganizationCode:  ",CHAR(34),INDEX(Organizations[Organization Code],$A4576),CHAR(34),
", OrganizationName:  ",CHAR(34),INDEX(Organizations[Organization Name],$A4576),CHAR(34),
", OrganizationDescription:  ",CHAR(34),INDEX(Organizations[Organization Description],$A4576),CHAR(34),
", OrganizationLink:  ",CHAR(34),INDEX(Organizations[Organization Link],$A4576),CHAR(34),"}"))</f>
        <v>#REF!</v>
      </c>
      <c r="F4576" t="e">
        <f>IF(INDEX(People[First Name],$A4576)="","",
CONCATENATE("  - &amp;AffiliationID",TEXT($A4576,"0000"),
" {PersonID: *PersonID",TEXT($A4576,"0000"),
", OrganizationID: *OrganizationID",TEXT(MATCH(INDEX(People[Organization Name],$A4576),Organizations[Organization Name],0),"0000"),
", IsPrimaryOrganizationContact: , AffiliationStartDate: , AffiliationEndDate: , PrimaryPhone: ",
", PrimaryEmail: ",CHAR(34),INDEX(People[Primary Email],$A4576),CHAR(34),
", PrimaryAddress: ",CHAR(34),INDEX(People[Primary Address],$A4576),CHAR(34),
", PersonLink: }"))</f>
        <v>#REF!</v>
      </c>
      <c r="H4576" t="e">
        <f>IF(COUNTA(CitationInformation)=0,"",IF(INDEX(AuthorList[Author Name],$A4576)="","",
CONCATENATE("  - &amp;AuthorListID",TEXT($A4576,"0000"),
"  {CitationID: *CitationID0001",
", PersonID: *PersonID",TEXT(MATCH(INDEX(AuthorList[Author Name],$A4576),People[Full Name],0),"0000"),
", AuthorOrder: ",INDEX(AuthorList[Author Number],$A4576),"}")))</f>
        <v>#REF!</v>
      </c>
      <c r="K4576" t="e">
        <f>IF(INDEX(SamplingFeatures[Feature Code],$A4576)="","",
CONCATENATE("  - &amp;SamplingFeatureID",TEXT($A4576,"0000"),
" {","SamplingFeatureUUID:  ",CHAR(34),INDEX(SamplingFeatures[Sampling Feature UUID],$A4576),CHAR(34),
", SamplingFeatureTypeCV:  ",CHAR(34),INDEX(SamplingFeatures[Sampling Feature Type],$A4576),CHAR(34),
", SamplingFeatureCode:  ",CHAR(34),INDEX(SamplingFeatures[Feature Code],$A4576),CHAR(34),
", SamplingFeatureName:  ",CHAR(34),INDEX(SamplingFeatures[Feature Name],$A4576),CHAR(34),
", SamplingFeatureDescription:  ",CHAR(34),INDEX(SamplingFeatures[Feature Description],$A4576),CHAR(34),
", SamplingFeatureGeotypeCV:  ",CHAR(34),INDEX(SamplingFeatures[Feature Geo Type],$A4576),CHAR(34),
", FeatureGeometry:  ",CHAR(34),INDEX(SamplingFeatures[Feature Geometry],$A4576),CHAR(34),
", Elevation_m:  ",CHAR(34),INDEX(SamplingFeatures[Elevation_m],$A4576),CHAR(34),
", ElevationDatumCV:  ",CHAR(34),ElevationDatum,CHAR(34),"}"))</f>
        <v>#REF!</v>
      </c>
      <c r="L4576" t="e">
        <f>IF(INDEX(SamplingFeatures[Sampling Feature Type],$A4576)&lt;&gt;"Site","",
CONCATENATE("  - &amp;SiteID",TEXT(SUMPRODUCT(--($L$3:$L4575&lt;&gt;"")),"0000"),
" {","SamplingFeatureID:  *SamplingFeatureID",TEXT($A4576,"0000"),
", SiteTypeCV:  ",CHAR(34),INDEX(Sites[Site Type],$A4576),CHAR(34),
", Latitude:  ",INDEX(Sites[Latitude],$A4576),
", Longitude:  ",INDEX(Sites[Longitude],$A4576),
", SRSName:  ",CHAR(34),LatLonDatum,CHAR(34),"}"))</f>
        <v>#REF!</v>
      </c>
      <c r="M4576" t="e">
        <f>IF(INDEX(SamplingFeatures[Sampling Feature Type],$A4576)&lt;&gt;"Specimen","",
CONCATENATE("  - &amp;SpecimenID",TEXT(SUMPRODUCT(--($M$3:$M4575&lt;&gt;"")),"0000"),
" {","SamplingFeatureID:  *SamplingFeatureID",TEXT($A4576,"0000"),
", SpecimenTypeCV:  ",CHAR(34),INDEX(Specimens[Specimen Type],$A4576),CHAR(34),
", SpecimenMediumCV:  ",INDEX(Specimens[Specimen Medium],$A4576),
", IsFieldSpecimen:  ",CHAR(34),INDEX(Specimens[Is Field Specimen?],$A4576),CHAR(34),"}"))</f>
        <v>#REF!</v>
      </c>
      <c r="N4576" t="e">
        <f>IF(COUNTA(SpatialOffsets[])=0,"", IF(INDEX(SpatialOffsets[Spatial Offset Type],$A4576)="","",
CONCATENATE("  - &amp;SpatialOffsetID",TEXT($A4576,"0000"),
" {","SpatialOffsetTypeCV:  ",CHAR(34),INDEX(SpatialOffsets[Spatial Offset Type],$A4576),CHAR(34),
", Offset1Value:  ",INDEX(SpatialOffsets[Offset 1 Value],$A4576),
", Offset1UnitID:  ",CHAR(34),INDEX(SpatialOffsets[Offset 1 Unit],$A4576),CHAR(34),
", Offset2Value:  ",INDEX(SpatialOffsets[Offset 2 Value],$A4576),
", Offset2UnitID:  ",CHAR(34),INDEX(SpatialOffsets[Offset 2 Unit],$A4576),CHAR(34),
", Offset3Value:  ",INDEX(SpatialOffsets[Offset 3 Value],$A4576),
", Offset3UnitID:  ",CHAR(34),INDEX(SpatialOffsets[Offset 3 Unit],$A4576),CHAR(34),,"}")))</f>
        <v>#REF!</v>
      </c>
      <c r="O4576" t="e">
        <f>IF(COUNTA(RelatedFeatures[])=0,"", IF(INDEX(RelatedFeatures[First Sampling Feature Code],$A4576)="","",
CONCATENATE("  - &amp;RelationID",TEXT($A4576,"0000"),
" {","SamplingFeatureID:  *SamplingFeatureID",TEXT(MATCH(INDEX(RelatedFeatures[First Sampling Feature Code],$A4576),SamplingFeatures[Feature Code],0),"0000"),
", RelationshipTypeCV:  ",CHAR(34),INDEX(RelatedFeatures[Relationship Type],$A4576),CHAR(34),
", RelatedFeatureID: *SamplingFeatureID",TEXT(MATCH(INDEX(RelatedFeatures[Second Sampling Feature Code],$A4576),SamplingFeatures[Feature Code],0),"0000"),
", SpatialOffsetID:  ",IF(INDEX(RelatedFeatures[Offset Number],$A4576)="","",CONCATENATE("*SpatialOffsetID",TEXT(INDEX(RelatedFeatures[Offset Number],$A4576),"0000"))),"}")))</f>
        <v>#REF!</v>
      </c>
      <c r="P4576" t="e">
        <f>IF(INDEX(Methods[Method Type],$A4576)="","",
CONCATENATE("  - &amp;MethodID",TEXT($A4576,"0000"),
" {","MethodTypeCV:  ",CHAR(34),INDEX(Methods[Method Type],$A4576),CHAR(34),
", MethodCode:  ",CHAR(34),INDEX(Methods[Method Code],$A4576),CHAR(34),
", MethodName:  ",CHAR(34),INDEX(Methods[Method Name],$A4576),CHAR(34),
", MethodDescription:  ",CHAR(34),INDEX(Methods[Method Description],$A4576),CHAR(34),
", MethodLink:  ",CHAR(34),INDEX(Methods[Method Link],$A4576),CHAR(34),
", OrganizationID: *OrganizationID",TEXT(MATCH(INDEX(Methods[Organization Name],$A4576),Organizations[Organization Name],0),"0000"),"}"))</f>
        <v>#REF!</v>
      </c>
      <c r="Q4576" t="e">
        <f>IF(INDEX(Variables[Variable Type],$A4576)="","",
CONCATENATE("  - &amp;VariableID",TEXT($A4576,"0000"),
" {","VariableTypeCV:  ",CHAR(34),INDEX(Variables[Variable Type],$A4576),CHAR(34),
", VariableCode:  ",CHAR(34),INDEX(Variables[Variable Code],$A4576),CHAR(34),
", VariableNameCV:  ",CHAR(34),INDEX(Variables[Variable Name],$A4576),CHAR(34),
", VariableDefinition:  ",CHAR(34),INDEX(Variables[Variable Definition],$A4576),CHAR(34),
", SpecciationCV:  ",CHAR(34),INDEX(Variables[Speciation],$A4576),CHAR(34),
", NoDataValue:  ",CHAR(34),INDEX(Variables[No Data Value],$A4576),CHAR(34),"}"))</f>
        <v>#REF!</v>
      </c>
    </row>
    <row r="4577" spans="1:17" x14ac:dyDescent="0.25">
      <c r="A4577">
        <v>4574</v>
      </c>
      <c r="D4577" t="e">
        <f>IF(INDEX(People[First Name],$A4577)="","",
CONCATENATE("  - &amp;PersonID",TEXT($A4577,"0000"),
" {","PersonFirstName:  ",CHAR(34),INDEX(People[First Name],$A4577),CHAR(34),
", PersonMiddleName:  ",CHAR(34),INDEX(People[Middle Name],$A4577),CHAR(34),
", PersonLastName:  ",CHAR(34),INDEX(People[Last Name],$A4577),CHAR(34),"}"))</f>
        <v>#REF!</v>
      </c>
      <c r="E4577" t="e">
        <f>IF(INDEX(Organizations[Organization Type '[CV']],$A4577)="","",
CONCATENATE("  - &amp;OrganizationID",TEXT($A4577,"0000"),
" {","OrganizationTypeCV:  ",CHAR(34),INDEX(Organizations[Organization Type '[CV']],$A4577),CHAR(34),
", OrganizationCode:  ",CHAR(34),INDEX(Organizations[Organization Code],$A4577),CHAR(34),
", OrganizationName:  ",CHAR(34),INDEX(Organizations[Organization Name],$A4577),CHAR(34),
", OrganizationDescription:  ",CHAR(34),INDEX(Organizations[Organization Description],$A4577),CHAR(34),
", OrganizationLink:  ",CHAR(34),INDEX(Organizations[Organization Link],$A4577),CHAR(34),"}"))</f>
        <v>#REF!</v>
      </c>
      <c r="F4577" t="e">
        <f>IF(INDEX(People[First Name],$A4577)="","",
CONCATENATE("  - &amp;AffiliationID",TEXT($A4577,"0000"),
" {PersonID: *PersonID",TEXT($A4577,"0000"),
", OrganizationID: *OrganizationID",TEXT(MATCH(INDEX(People[Organization Name],$A4577),Organizations[Organization Name],0),"0000"),
", IsPrimaryOrganizationContact: , AffiliationStartDate: , AffiliationEndDate: , PrimaryPhone: ",
", PrimaryEmail: ",CHAR(34),INDEX(People[Primary Email],$A4577),CHAR(34),
", PrimaryAddress: ",CHAR(34),INDEX(People[Primary Address],$A4577),CHAR(34),
", PersonLink: }"))</f>
        <v>#REF!</v>
      </c>
      <c r="H4577" t="e">
        <f>IF(COUNTA(CitationInformation)=0,"",IF(INDEX(AuthorList[Author Name],$A4577)="","",
CONCATENATE("  - &amp;AuthorListID",TEXT($A4577,"0000"),
"  {CitationID: *CitationID0001",
", PersonID: *PersonID",TEXT(MATCH(INDEX(AuthorList[Author Name],$A4577),People[Full Name],0),"0000"),
", AuthorOrder: ",INDEX(AuthorList[Author Number],$A4577),"}")))</f>
        <v>#REF!</v>
      </c>
      <c r="K4577" t="e">
        <f>IF(INDEX(SamplingFeatures[Feature Code],$A4577)="","",
CONCATENATE("  - &amp;SamplingFeatureID",TEXT($A4577,"0000"),
" {","SamplingFeatureUUID:  ",CHAR(34),INDEX(SamplingFeatures[Sampling Feature UUID],$A4577),CHAR(34),
", SamplingFeatureTypeCV:  ",CHAR(34),INDEX(SamplingFeatures[Sampling Feature Type],$A4577),CHAR(34),
", SamplingFeatureCode:  ",CHAR(34),INDEX(SamplingFeatures[Feature Code],$A4577),CHAR(34),
", SamplingFeatureName:  ",CHAR(34),INDEX(SamplingFeatures[Feature Name],$A4577),CHAR(34),
", SamplingFeatureDescription:  ",CHAR(34),INDEX(SamplingFeatures[Feature Description],$A4577),CHAR(34),
", SamplingFeatureGeotypeCV:  ",CHAR(34),INDEX(SamplingFeatures[Feature Geo Type],$A4577),CHAR(34),
", FeatureGeometry:  ",CHAR(34),INDEX(SamplingFeatures[Feature Geometry],$A4577),CHAR(34),
", Elevation_m:  ",CHAR(34),INDEX(SamplingFeatures[Elevation_m],$A4577),CHAR(34),
", ElevationDatumCV:  ",CHAR(34),ElevationDatum,CHAR(34),"}"))</f>
        <v>#REF!</v>
      </c>
      <c r="L4577" t="e">
        <f>IF(INDEX(SamplingFeatures[Sampling Feature Type],$A4577)&lt;&gt;"Site","",
CONCATENATE("  - &amp;SiteID",TEXT(SUMPRODUCT(--($L$3:$L4576&lt;&gt;"")),"0000"),
" {","SamplingFeatureID:  *SamplingFeatureID",TEXT($A4577,"0000"),
", SiteTypeCV:  ",CHAR(34),INDEX(Sites[Site Type],$A4577),CHAR(34),
", Latitude:  ",INDEX(Sites[Latitude],$A4577),
", Longitude:  ",INDEX(Sites[Longitude],$A4577),
", SRSName:  ",CHAR(34),LatLonDatum,CHAR(34),"}"))</f>
        <v>#REF!</v>
      </c>
      <c r="M4577" t="e">
        <f>IF(INDEX(SamplingFeatures[Sampling Feature Type],$A4577)&lt;&gt;"Specimen","",
CONCATENATE("  - &amp;SpecimenID",TEXT(SUMPRODUCT(--($M$3:$M4576&lt;&gt;"")),"0000"),
" {","SamplingFeatureID:  *SamplingFeatureID",TEXT($A4577,"0000"),
", SpecimenTypeCV:  ",CHAR(34),INDEX(Specimens[Specimen Type],$A4577),CHAR(34),
", SpecimenMediumCV:  ",INDEX(Specimens[Specimen Medium],$A4577),
", IsFieldSpecimen:  ",CHAR(34),INDEX(Specimens[Is Field Specimen?],$A4577),CHAR(34),"}"))</f>
        <v>#REF!</v>
      </c>
      <c r="N4577" t="e">
        <f>IF(COUNTA(SpatialOffsets[])=0,"", IF(INDEX(SpatialOffsets[Spatial Offset Type],$A4577)="","",
CONCATENATE("  - &amp;SpatialOffsetID",TEXT($A4577,"0000"),
" {","SpatialOffsetTypeCV:  ",CHAR(34),INDEX(SpatialOffsets[Spatial Offset Type],$A4577),CHAR(34),
", Offset1Value:  ",INDEX(SpatialOffsets[Offset 1 Value],$A4577),
", Offset1UnitID:  ",CHAR(34),INDEX(SpatialOffsets[Offset 1 Unit],$A4577),CHAR(34),
", Offset2Value:  ",INDEX(SpatialOffsets[Offset 2 Value],$A4577),
", Offset2UnitID:  ",CHAR(34),INDEX(SpatialOffsets[Offset 2 Unit],$A4577),CHAR(34),
", Offset3Value:  ",INDEX(SpatialOffsets[Offset 3 Value],$A4577),
", Offset3UnitID:  ",CHAR(34),INDEX(SpatialOffsets[Offset 3 Unit],$A4577),CHAR(34),,"}")))</f>
        <v>#REF!</v>
      </c>
      <c r="O4577" t="e">
        <f>IF(COUNTA(RelatedFeatures[])=0,"", IF(INDEX(RelatedFeatures[First Sampling Feature Code],$A4577)="","",
CONCATENATE("  - &amp;RelationID",TEXT($A4577,"0000"),
" {","SamplingFeatureID:  *SamplingFeatureID",TEXT(MATCH(INDEX(RelatedFeatures[First Sampling Feature Code],$A4577),SamplingFeatures[Feature Code],0),"0000"),
", RelationshipTypeCV:  ",CHAR(34),INDEX(RelatedFeatures[Relationship Type],$A4577),CHAR(34),
", RelatedFeatureID: *SamplingFeatureID",TEXT(MATCH(INDEX(RelatedFeatures[Second Sampling Feature Code],$A4577),SamplingFeatures[Feature Code],0),"0000"),
", SpatialOffsetID:  ",IF(INDEX(RelatedFeatures[Offset Number],$A4577)="","",CONCATENATE("*SpatialOffsetID",TEXT(INDEX(RelatedFeatures[Offset Number],$A4577),"0000"))),"}")))</f>
        <v>#REF!</v>
      </c>
      <c r="P4577" t="e">
        <f>IF(INDEX(Methods[Method Type],$A4577)="","",
CONCATENATE("  - &amp;MethodID",TEXT($A4577,"0000"),
" {","MethodTypeCV:  ",CHAR(34),INDEX(Methods[Method Type],$A4577),CHAR(34),
", MethodCode:  ",CHAR(34),INDEX(Methods[Method Code],$A4577),CHAR(34),
", MethodName:  ",CHAR(34),INDEX(Methods[Method Name],$A4577),CHAR(34),
", MethodDescription:  ",CHAR(34),INDEX(Methods[Method Description],$A4577),CHAR(34),
", MethodLink:  ",CHAR(34),INDEX(Methods[Method Link],$A4577),CHAR(34),
", OrganizationID: *OrganizationID",TEXT(MATCH(INDEX(Methods[Organization Name],$A4577),Organizations[Organization Name],0),"0000"),"}"))</f>
        <v>#REF!</v>
      </c>
      <c r="Q4577" t="e">
        <f>IF(INDEX(Variables[Variable Type],$A4577)="","",
CONCATENATE("  - &amp;VariableID",TEXT($A4577,"0000"),
" {","VariableTypeCV:  ",CHAR(34),INDEX(Variables[Variable Type],$A4577),CHAR(34),
", VariableCode:  ",CHAR(34),INDEX(Variables[Variable Code],$A4577),CHAR(34),
", VariableNameCV:  ",CHAR(34),INDEX(Variables[Variable Name],$A4577),CHAR(34),
", VariableDefinition:  ",CHAR(34),INDEX(Variables[Variable Definition],$A4577),CHAR(34),
", SpecciationCV:  ",CHAR(34),INDEX(Variables[Speciation],$A4577),CHAR(34),
", NoDataValue:  ",CHAR(34),INDEX(Variables[No Data Value],$A4577),CHAR(34),"}"))</f>
        <v>#REF!</v>
      </c>
    </row>
    <row r="4578" spans="1:17" x14ac:dyDescent="0.25">
      <c r="A4578">
        <v>4575</v>
      </c>
      <c r="D4578" t="e">
        <f>IF(INDEX(People[First Name],$A4578)="","",
CONCATENATE("  - &amp;PersonID",TEXT($A4578,"0000"),
" {","PersonFirstName:  ",CHAR(34),INDEX(People[First Name],$A4578),CHAR(34),
", PersonMiddleName:  ",CHAR(34),INDEX(People[Middle Name],$A4578),CHAR(34),
", PersonLastName:  ",CHAR(34),INDEX(People[Last Name],$A4578),CHAR(34),"}"))</f>
        <v>#REF!</v>
      </c>
      <c r="E4578" t="e">
        <f>IF(INDEX(Organizations[Organization Type '[CV']],$A4578)="","",
CONCATENATE("  - &amp;OrganizationID",TEXT($A4578,"0000"),
" {","OrganizationTypeCV:  ",CHAR(34),INDEX(Organizations[Organization Type '[CV']],$A4578),CHAR(34),
", OrganizationCode:  ",CHAR(34),INDEX(Organizations[Organization Code],$A4578),CHAR(34),
", OrganizationName:  ",CHAR(34),INDEX(Organizations[Organization Name],$A4578),CHAR(34),
", OrganizationDescription:  ",CHAR(34),INDEX(Organizations[Organization Description],$A4578),CHAR(34),
", OrganizationLink:  ",CHAR(34),INDEX(Organizations[Organization Link],$A4578),CHAR(34),"}"))</f>
        <v>#REF!</v>
      </c>
      <c r="F4578" t="e">
        <f>IF(INDEX(People[First Name],$A4578)="","",
CONCATENATE("  - &amp;AffiliationID",TEXT($A4578,"0000"),
" {PersonID: *PersonID",TEXT($A4578,"0000"),
", OrganizationID: *OrganizationID",TEXT(MATCH(INDEX(People[Organization Name],$A4578),Organizations[Organization Name],0),"0000"),
", IsPrimaryOrganizationContact: , AffiliationStartDate: , AffiliationEndDate: , PrimaryPhone: ",
", PrimaryEmail: ",CHAR(34),INDEX(People[Primary Email],$A4578),CHAR(34),
", PrimaryAddress: ",CHAR(34),INDEX(People[Primary Address],$A4578),CHAR(34),
", PersonLink: }"))</f>
        <v>#REF!</v>
      </c>
      <c r="H4578" t="e">
        <f>IF(COUNTA(CitationInformation)=0,"",IF(INDEX(AuthorList[Author Name],$A4578)="","",
CONCATENATE("  - &amp;AuthorListID",TEXT($A4578,"0000"),
"  {CitationID: *CitationID0001",
", PersonID: *PersonID",TEXT(MATCH(INDEX(AuthorList[Author Name],$A4578),People[Full Name],0),"0000"),
", AuthorOrder: ",INDEX(AuthorList[Author Number],$A4578),"}")))</f>
        <v>#REF!</v>
      </c>
      <c r="K4578" t="e">
        <f>IF(INDEX(SamplingFeatures[Feature Code],$A4578)="","",
CONCATENATE("  - &amp;SamplingFeatureID",TEXT($A4578,"0000"),
" {","SamplingFeatureUUID:  ",CHAR(34),INDEX(SamplingFeatures[Sampling Feature UUID],$A4578),CHAR(34),
", SamplingFeatureTypeCV:  ",CHAR(34),INDEX(SamplingFeatures[Sampling Feature Type],$A4578),CHAR(34),
", SamplingFeatureCode:  ",CHAR(34),INDEX(SamplingFeatures[Feature Code],$A4578),CHAR(34),
", SamplingFeatureName:  ",CHAR(34),INDEX(SamplingFeatures[Feature Name],$A4578),CHAR(34),
", SamplingFeatureDescription:  ",CHAR(34),INDEX(SamplingFeatures[Feature Description],$A4578),CHAR(34),
", SamplingFeatureGeotypeCV:  ",CHAR(34),INDEX(SamplingFeatures[Feature Geo Type],$A4578),CHAR(34),
", FeatureGeometry:  ",CHAR(34),INDEX(SamplingFeatures[Feature Geometry],$A4578),CHAR(34),
", Elevation_m:  ",CHAR(34),INDEX(SamplingFeatures[Elevation_m],$A4578),CHAR(34),
", ElevationDatumCV:  ",CHAR(34),ElevationDatum,CHAR(34),"}"))</f>
        <v>#REF!</v>
      </c>
      <c r="L4578" t="e">
        <f>IF(INDEX(SamplingFeatures[Sampling Feature Type],$A4578)&lt;&gt;"Site","",
CONCATENATE("  - &amp;SiteID",TEXT(SUMPRODUCT(--($L$3:$L4577&lt;&gt;"")),"0000"),
" {","SamplingFeatureID:  *SamplingFeatureID",TEXT($A4578,"0000"),
", SiteTypeCV:  ",CHAR(34),INDEX(Sites[Site Type],$A4578),CHAR(34),
", Latitude:  ",INDEX(Sites[Latitude],$A4578),
", Longitude:  ",INDEX(Sites[Longitude],$A4578),
", SRSName:  ",CHAR(34),LatLonDatum,CHAR(34),"}"))</f>
        <v>#REF!</v>
      </c>
      <c r="M4578" t="e">
        <f>IF(INDEX(SamplingFeatures[Sampling Feature Type],$A4578)&lt;&gt;"Specimen","",
CONCATENATE("  - &amp;SpecimenID",TEXT(SUMPRODUCT(--($M$3:$M4577&lt;&gt;"")),"0000"),
" {","SamplingFeatureID:  *SamplingFeatureID",TEXT($A4578,"0000"),
", SpecimenTypeCV:  ",CHAR(34),INDEX(Specimens[Specimen Type],$A4578),CHAR(34),
", SpecimenMediumCV:  ",INDEX(Specimens[Specimen Medium],$A4578),
", IsFieldSpecimen:  ",CHAR(34),INDEX(Specimens[Is Field Specimen?],$A4578),CHAR(34),"}"))</f>
        <v>#REF!</v>
      </c>
      <c r="N4578" t="e">
        <f>IF(COUNTA(SpatialOffsets[])=0,"", IF(INDEX(SpatialOffsets[Spatial Offset Type],$A4578)="","",
CONCATENATE("  - &amp;SpatialOffsetID",TEXT($A4578,"0000"),
" {","SpatialOffsetTypeCV:  ",CHAR(34),INDEX(SpatialOffsets[Spatial Offset Type],$A4578),CHAR(34),
", Offset1Value:  ",INDEX(SpatialOffsets[Offset 1 Value],$A4578),
", Offset1UnitID:  ",CHAR(34),INDEX(SpatialOffsets[Offset 1 Unit],$A4578),CHAR(34),
", Offset2Value:  ",INDEX(SpatialOffsets[Offset 2 Value],$A4578),
", Offset2UnitID:  ",CHAR(34),INDEX(SpatialOffsets[Offset 2 Unit],$A4578),CHAR(34),
", Offset3Value:  ",INDEX(SpatialOffsets[Offset 3 Value],$A4578),
", Offset3UnitID:  ",CHAR(34),INDEX(SpatialOffsets[Offset 3 Unit],$A4578),CHAR(34),,"}")))</f>
        <v>#REF!</v>
      </c>
      <c r="O4578" t="e">
        <f>IF(COUNTA(RelatedFeatures[])=0,"", IF(INDEX(RelatedFeatures[First Sampling Feature Code],$A4578)="","",
CONCATENATE("  - &amp;RelationID",TEXT($A4578,"0000"),
" {","SamplingFeatureID:  *SamplingFeatureID",TEXT(MATCH(INDEX(RelatedFeatures[First Sampling Feature Code],$A4578),SamplingFeatures[Feature Code],0),"0000"),
", RelationshipTypeCV:  ",CHAR(34),INDEX(RelatedFeatures[Relationship Type],$A4578),CHAR(34),
", RelatedFeatureID: *SamplingFeatureID",TEXT(MATCH(INDEX(RelatedFeatures[Second Sampling Feature Code],$A4578),SamplingFeatures[Feature Code],0),"0000"),
", SpatialOffsetID:  ",IF(INDEX(RelatedFeatures[Offset Number],$A4578)="","",CONCATENATE("*SpatialOffsetID",TEXT(INDEX(RelatedFeatures[Offset Number],$A4578),"0000"))),"}")))</f>
        <v>#REF!</v>
      </c>
      <c r="P4578" t="e">
        <f>IF(INDEX(Methods[Method Type],$A4578)="","",
CONCATENATE("  - &amp;MethodID",TEXT($A4578,"0000"),
" {","MethodTypeCV:  ",CHAR(34),INDEX(Methods[Method Type],$A4578),CHAR(34),
", MethodCode:  ",CHAR(34),INDEX(Methods[Method Code],$A4578),CHAR(34),
", MethodName:  ",CHAR(34),INDEX(Methods[Method Name],$A4578),CHAR(34),
", MethodDescription:  ",CHAR(34),INDEX(Methods[Method Description],$A4578),CHAR(34),
", MethodLink:  ",CHAR(34),INDEX(Methods[Method Link],$A4578),CHAR(34),
", OrganizationID: *OrganizationID",TEXT(MATCH(INDEX(Methods[Organization Name],$A4578),Organizations[Organization Name],0),"0000"),"}"))</f>
        <v>#REF!</v>
      </c>
      <c r="Q4578" t="e">
        <f>IF(INDEX(Variables[Variable Type],$A4578)="","",
CONCATENATE("  - &amp;VariableID",TEXT($A4578,"0000"),
" {","VariableTypeCV:  ",CHAR(34),INDEX(Variables[Variable Type],$A4578),CHAR(34),
", VariableCode:  ",CHAR(34),INDEX(Variables[Variable Code],$A4578),CHAR(34),
", VariableNameCV:  ",CHAR(34),INDEX(Variables[Variable Name],$A4578),CHAR(34),
", VariableDefinition:  ",CHAR(34),INDEX(Variables[Variable Definition],$A4578),CHAR(34),
", SpecciationCV:  ",CHAR(34),INDEX(Variables[Speciation],$A4578),CHAR(34),
", NoDataValue:  ",CHAR(34),INDEX(Variables[No Data Value],$A4578),CHAR(34),"}"))</f>
        <v>#REF!</v>
      </c>
    </row>
    <row r="4579" spans="1:17" x14ac:dyDescent="0.25">
      <c r="A4579">
        <v>4576</v>
      </c>
      <c r="D4579" t="e">
        <f>IF(INDEX(People[First Name],$A4579)="","",
CONCATENATE("  - &amp;PersonID",TEXT($A4579,"0000"),
" {","PersonFirstName:  ",CHAR(34),INDEX(People[First Name],$A4579),CHAR(34),
", PersonMiddleName:  ",CHAR(34),INDEX(People[Middle Name],$A4579),CHAR(34),
", PersonLastName:  ",CHAR(34),INDEX(People[Last Name],$A4579),CHAR(34),"}"))</f>
        <v>#REF!</v>
      </c>
      <c r="E4579" t="e">
        <f>IF(INDEX(Organizations[Organization Type '[CV']],$A4579)="","",
CONCATENATE("  - &amp;OrganizationID",TEXT($A4579,"0000"),
" {","OrganizationTypeCV:  ",CHAR(34),INDEX(Organizations[Organization Type '[CV']],$A4579),CHAR(34),
", OrganizationCode:  ",CHAR(34),INDEX(Organizations[Organization Code],$A4579),CHAR(34),
", OrganizationName:  ",CHAR(34),INDEX(Organizations[Organization Name],$A4579),CHAR(34),
", OrganizationDescription:  ",CHAR(34),INDEX(Organizations[Organization Description],$A4579),CHAR(34),
", OrganizationLink:  ",CHAR(34),INDEX(Organizations[Organization Link],$A4579),CHAR(34),"}"))</f>
        <v>#REF!</v>
      </c>
      <c r="F4579" t="e">
        <f>IF(INDEX(People[First Name],$A4579)="","",
CONCATENATE("  - &amp;AffiliationID",TEXT($A4579,"0000"),
" {PersonID: *PersonID",TEXT($A4579,"0000"),
", OrganizationID: *OrganizationID",TEXT(MATCH(INDEX(People[Organization Name],$A4579),Organizations[Organization Name],0),"0000"),
", IsPrimaryOrganizationContact: , AffiliationStartDate: , AffiliationEndDate: , PrimaryPhone: ",
", PrimaryEmail: ",CHAR(34),INDEX(People[Primary Email],$A4579),CHAR(34),
", PrimaryAddress: ",CHAR(34),INDEX(People[Primary Address],$A4579),CHAR(34),
", PersonLink: }"))</f>
        <v>#REF!</v>
      </c>
      <c r="H4579" t="e">
        <f>IF(COUNTA(CitationInformation)=0,"",IF(INDEX(AuthorList[Author Name],$A4579)="","",
CONCATENATE("  - &amp;AuthorListID",TEXT($A4579,"0000"),
"  {CitationID: *CitationID0001",
", PersonID: *PersonID",TEXT(MATCH(INDEX(AuthorList[Author Name],$A4579),People[Full Name],0),"0000"),
", AuthorOrder: ",INDEX(AuthorList[Author Number],$A4579),"}")))</f>
        <v>#REF!</v>
      </c>
      <c r="K4579" t="e">
        <f>IF(INDEX(SamplingFeatures[Feature Code],$A4579)="","",
CONCATENATE("  - &amp;SamplingFeatureID",TEXT($A4579,"0000"),
" {","SamplingFeatureUUID:  ",CHAR(34),INDEX(SamplingFeatures[Sampling Feature UUID],$A4579),CHAR(34),
", SamplingFeatureTypeCV:  ",CHAR(34),INDEX(SamplingFeatures[Sampling Feature Type],$A4579),CHAR(34),
", SamplingFeatureCode:  ",CHAR(34),INDEX(SamplingFeatures[Feature Code],$A4579),CHAR(34),
", SamplingFeatureName:  ",CHAR(34),INDEX(SamplingFeatures[Feature Name],$A4579),CHAR(34),
", SamplingFeatureDescription:  ",CHAR(34),INDEX(SamplingFeatures[Feature Description],$A4579),CHAR(34),
", SamplingFeatureGeotypeCV:  ",CHAR(34),INDEX(SamplingFeatures[Feature Geo Type],$A4579),CHAR(34),
", FeatureGeometry:  ",CHAR(34),INDEX(SamplingFeatures[Feature Geometry],$A4579),CHAR(34),
", Elevation_m:  ",CHAR(34),INDEX(SamplingFeatures[Elevation_m],$A4579),CHAR(34),
", ElevationDatumCV:  ",CHAR(34),ElevationDatum,CHAR(34),"}"))</f>
        <v>#REF!</v>
      </c>
      <c r="L4579" t="e">
        <f>IF(INDEX(SamplingFeatures[Sampling Feature Type],$A4579)&lt;&gt;"Site","",
CONCATENATE("  - &amp;SiteID",TEXT(SUMPRODUCT(--($L$3:$L4578&lt;&gt;"")),"0000"),
" {","SamplingFeatureID:  *SamplingFeatureID",TEXT($A4579,"0000"),
", SiteTypeCV:  ",CHAR(34),INDEX(Sites[Site Type],$A4579),CHAR(34),
", Latitude:  ",INDEX(Sites[Latitude],$A4579),
", Longitude:  ",INDEX(Sites[Longitude],$A4579),
", SRSName:  ",CHAR(34),LatLonDatum,CHAR(34),"}"))</f>
        <v>#REF!</v>
      </c>
      <c r="M4579" t="e">
        <f>IF(INDEX(SamplingFeatures[Sampling Feature Type],$A4579)&lt;&gt;"Specimen","",
CONCATENATE("  - &amp;SpecimenID",TEXT(SUMPRODUCT(--($M$3:$M4578&lt;&gt;"")),"0000"),
" {","SamplingFeatureID:  *SamplingFeatureID",TEXT($A4579,"0000"),
", SpecimenTypeCV:  ",CHAR(34),INDEX(Specimens[Specimen Type],$A4579),CHAR(34),
", SpecimenMediumCV:  ",INDEX(Specimens[Specimen Medium],$A4579),
", IsFieldSpecimen:  ",CHAR(34),INDEX(Specimens[Is Field Specimen?],$A4579),CHAR(34),"}"))</f>
        <v>#REF!</v>
      </c>
      <c r="N4579" t="e">
        <f>IF(COUNTA(SpatialOffsets[])=0,"", IF(INDEX(SpatialOffsets[Spatial Offset Type],$A4579)="","",
CONCATENATE("  - &amp;SpatialOffsetID",TEXT($A4579,"0000"),
" {","SpatialOffsetTypeCV:  ",CHAR(34),INDEX(SpatialOffsets[Spatial Offset Type],$A4579),CHAR(34),
", Offset1Value:  ",INDEX(SpatialOffsets[Offset 1 Value],$A4579),
", Offset1UnitID:  ",CHAR(34),INDEX(SpatialOffsets[Offset 1 Unit],$A4579),CHAR(34),
", Offset2Value:  ",INDEX(SpatialOffsets[Offset 2 Value],$A4579),
", Offset2UnitID:  ",CHAR(34),INDEX(SpatialOffsets[Offset 2 Unit],$A4579),CHAR(34),
", Offset3Value:  ",INDEX(SpatialOffsets[Offset 3 Value],$A4579),
", Offset3UnitID:  ",CHAR(34),INDEX(SpatialOffsets[Offset 3 Unit],$A4579),CHAR(34),,"}")))</f>
        <v>#REF!</v>
      </c>
      <c r="O4579" t="e">
        <f>IF(COUNTA(RelatedFeatures[])=0,"", IF(INDEX(RelatedFeatures[First Sampling Feature Code],$A4579)="","",
CONCATENATE("  - &amp;RelationID",TEXT($A4579,"0000"),
" {","SamplingFeatureID:  *SamplingFeatureID",TEXT(MATCH(INDEX(RelatedFeatures[First Sampling Feature Code],$A4579),SamplingFeatures[Feature Code],0),"0000"),
", RelationshipTypeCV:  ",CHAR(34),INDEX(RelatedFeatures[Relationship Type],$A4579),CHAR(34),
", RelatedFeatureID: *SamplingFeatureID",TEXT(MATCH(INDEX(RelatedFeatures[Second Sampling Feature Code],$A4579),SamplingFeatures[Feature Code],0),"0000"),
", SpatialOffsetID:  ",IF(INDEX(RelatedFeatures[Offset Number],$A4579)="","",CONCATENATE("*SpatialOffsetID",TEXT(INDEX(RelatedFeatures[Offset Number],$A4579),"0000"))),"}")))</f>
        <v>#REF!</v>
      </c>
      <c r="P4579" t="e">
        <f>IF(INDEX(Methods[Method Type],$A4579)="","",
CONCATENATE("  - &amp;MethodID",TEXT($A4579,"0000"),
" {","MethodTypeCV:  ",CHAR(34),INDEX(Methods[Method Type],$A4579),CHAR(34),
", MethodCode:  ",CHAR(34),INDEX(Methods[Method Code],$A4579),CHAR(34),
", MethodName:  ",CHAR(34),INDEX(Methods[Method Name],$A4579),CHAR(34),
", MethodDescription:  ",CHAR(34),INDEX(Methods[Method Description],$A4579),CHAR(34),
", MethodLink:  ",CHAR(34),INDEX(Methods[Method Link],$A4579),CHAR(34),
", OrganizationID: *OrganizationID",TEXT(MATCH(INDEX(Methods[Organization Name],$A4579),Organizations[Organization Name],0),"0000"),"}"))</f>
        <v>#REF!</v>
      </c>
      <c r="Q4579" t="e">
        <f>IF(INDEX(Variables[Variable Type],$A4579)="","",
CONCATENATE("  - &amp;VariableID",TEXT($A4579,"0000"),
" {","VariableTypeCV:  ",CHAR(34),INDEX(Variables[Variable Type],$A4579),CHAR(34),
", VariableCode:  ",CHAR(34),INDEX(Variables[Variable Code],$A4579),CHAR(34),
", VariableNameCV:  ",CHAR(34),INDEX(Variables[Variable Name],$A4579),CHAR(34),
", VariableDefinition:  ",CHAR(34),INDEX(Variables[Variable Definition],$A4579),CHAR(34),
", SpecciationCV:  ",CHAR(34),INDEX(Variables[Speciation],$A4579),CHAR(34),
", NoDataValue:  ",CHAR(34),INDEX(Variables[No Data Value],$A4579),CHAR(34),"}"))</f>
        <v>#REF!</v>
      </c>
    </row>
    <row r="4580" spans="1:17" x14ac:dyDescent="0.25">
      <c r="A4580">
        <v>4577</v>
      </c>
      <c r="D4580" t="e">
        <f>IF(INDEX(People[First Name],$A4580)="","",
CONCATENATE("  - &amp;PersonID",TEXT($A4580,"0000"),
" {","PersonFirstName:  ",CHAR(34),INDEX(People[First Name],$A4580),CHAR(34),
", PersonMiddleName:  ",CHAR(34),INDEX(People[Middle Name],$A4580),CHAR(34),
", PersonLastName:  ",CHAR(34),INDEX(People[Last Name],$A4580),CHAR(34),"}"))</f>
        <v>#REF!</v>
      </c>
      <c r="E4580" t="e">
        <f>IF(INDEX(Organizations[Organization Type '[CV']],$A4580)="","",
CONCATENATE("  - &amp;OrganizationID",TEXT($A4580,"0000"),
" {","OrganizationTypeCV:  ",CHAR(34),INDEX(Organizations[Organization Type '[CV']],$A4580),CHAR(34),
", OrganizationCode:  ",CHAR(34),INDEX(Organizations[Organization Code],$A4580),CHAR(34),
", OrganizationName:  ",CHAR(34),INDEX(Organizations[Organization Name],$A4580),CHAR(34),
", OrganizationDescription:  ",CHAR(34),INDEX(Organizations[Organization Description],$A4580),CHAR(34),
", OrganizationLink:  ",CHAR(34),INDEX(Organizations[Organization Link],$A4580),CHAR(34),"}"))</f>
        <v>#REF!</v>
      </c>
      <c r="F4580" t="e">
        <f>IF(INDEX(People[First Name],$A4580)="","",
CONCATENATE("  - &amp;AffiliationID",TEXT($A4580,"0000"),
" {PersonID: *PersonID",TEXT($A4580,"0000"),
", OrganizationID: *OrganizationID",TEXT(MATCH(INDEX(People[Organization Name],$A4580),Organizations[Organization Name],0),"0000"),
", IsPrimaryOrganizationContact: , AffiliationStartDate: , AffiliationEndDate: , PrimaryPhone: ",
", PrimaryEmail: ",CHAR(34),INDEX(People[Primary Email],$A4580),CHAR(34),
", PrimaryAddress: ",CHAR(34),INDEX(People[Primary Address],$A4580),CHAR(34),
", PersonLink: }"))</f>
        <v>#REF!</v>
      </c>
      <c r="H4580" t="e">
        <f>IF(COUNTA(CitationInformation)=0,"",IF(INDEX(AuthorList[Author Name],$A4580)="","",
CONCATENATE("  - &amp;AuthorListID",TEXT($A4580,"0000"),
"  {CitationID: *CitationID0001",
", PersonID: *PersonID",TEXT(MATCH(INDEX(AuthorList[Author Name],$A4580),People[Full Name],0),"0000"),
", AuthorOrder: ",INDEX(AuthorList[Author Number],$A4580),"}")))</f>
        <v>#REF!</v>
      </c>
      <c r="K4580" t="e">
        <f>IF(INDEX(SamplingFeatures[Feature Code],$A4580)="","",
CONCATENATE("  - &amp;SamplingFeatureID",TEXT($A4580,"0000"),
" {","SamplingFeatureUUID:  ",CHAR(34),INDEX(SamplingFeatures[Sampling Feature UUID],$A4580),CHAR(34),
", SamplingFeatureTypeCV:  ",CHAR(34),INDEX(SamplingFeatures[Sampling Feature Type],$A4580),CHAR(34),
", SamplingFeatureCode:  ",CHAR(34),INDEX(SamplingFeatures[Feature Code],$A4580),CHAR(34),
", SamplingFeatureName:  ",CHAR(34),INDEX(SamplingFeatures[Feature Name],$A4580),CHAR(34),
", SamplingFeatureDescription:  ",CHAR(34),INDEX(SamplingFeatures[Feature Description],$A4580),CHAR(34),
", SamplingFeatureGeotypeCV:  ",CHAR(34),INDEX(SamplingFeatures[Feature Geo Type],$A4580),CHAR(34),
", FeatureGeometry:  ",CHAR(34),INDEX(SamplingFeatures[Feature Geometry],$A4580),CHAR(34),
", Elevation_m:  ",CHAR(34),INDEX(SamplingFeatures[Elevation_m],$A4580),CHAR(34),
", ElevationDatumCV:  ",CHAR(34),ElevationDatum,CHAR(34),"}"))</f>
        <v>#REF!</v>
      </c>
      <c r="L4580" t="e">
        <f>IF(INDEX(SamplingFeatures[Sampling Feature Type],$A4580)&lt;&gt;"Site","",
CONCATENATE("  - &amp;SiteID",TEXT(SUMPRODUCT(--($L$3:$L4579&lt;&gt;"")),"0000"),
" {","SamplingFeatureID:  *SamplingFeatureID",TEXT($A4580,"0000"),
", SiteTypeCV:  ",CHAR(34),INDEX(Sites[Site Type],$A4580),CHAR(34),
", Latitude:  ",INDEX(Sites[Latitude],$A4580),
", Longitude:  ",INDEX(Sites[Longitude],$A4580),
", SRSName:  ",CHAR(34),LatLonDatum,CHAR(34),"}"))</f>
        <v>#REF!</v>
      </c>
      <c r="M4580" t="e">
        <f>IF(INDEX(SamplingFeatures[Sampling Feature Type],$A4580)&lt;&gt;"Specimen","",
CONCATENATE("  - &amp;SpecimenID",TEXT(SUMPRODUCT(--($M$3:$M4579&lt;&gt;"")),"0000"),
" {","SamplingFeatureID:  *SamplingFeatureID",TEXT($A4580,"0000"),
", SpecimenTypeCV:  ",CHAR(34),INDEX(Specimens[Specimen Type],$A4580),CHAR(34),
", SpecimenMediumCV:  ",INDEX(Specimens[Specimen Medium],$A4580),
", IsFieldSpecimen:  ",CHAR(34),INDEX(Specimens[Is Field Specimen?],$A4580),CHAR(34),"}"))</f>
        <v>#REF!</v>
      </c>
      <c r="N4580" t="e">
        <f>IF(COUNTA(SpatialOffsets[])=0,"", IF(INDEX(SpatialOffsets[Spatial Offset Type],$A4580)="","",
CONCATENATE("  - &amp;SpatialOffsetID",TEXT($A4580,"0000"),
" {","SpatialOffsetTypeCV:  ",CHAR(34),INDEX(SpatialOffsets[Spatial Offset Type],$A4580),CHAR(34),
", Offset1Value:  ",INDEX(SpatialOffsets[Offset 1 Value],$A4580),
", Offset1UnitID:  ",CHAR(34),INDEX(SpatialOffsets[Offset 1 Unit],$A4580),CHAR(34),
", Offset2Value:  ",INDEX(SpatialOffsets[Offset 2 Value],$A4580),
", Offset2UnitID:  ",CHAR(34),INDEX(SpatialOffsets[Offset 2 Unit],$A4580),CHAR(34),
", Offset3Value:  ",INDEX(SpatialOffsets[Offset 3 Value],$A4580),
", Offset3UnitID:  ",CHAR(34),INDEX(SpatialOffsets[Offset 3 Unit],$A4580),CHAR(34),,"}")))</f>
        <v>#REF!</v>
      </c>
      <c r="O4580" t="e">
        <f>IF(COUNTA(RelatedFeatures[])=0,"", IF(INDEX(RelatedFeatures[First Sampling Feature Code],$A4580)="","",
CONCATENATE("  - &amp;RelationID",TEXT($A4580,"0000"),
" {","SamplingFeatureID:  *SamplingFeatureID",TEXT(MATCH(INDEX(RelatedFeatures[First Sampling Feature Code],$A4580),SamplingFeatures[Feature Code],0),"0000"),
", RelationshipTypeCV:  ",CHAR(34),INDEX(RelatedFeatures[Relationship Type],$A4580),CHAR(34),
", RelatedFeatureID: *SamplingFeatureID",TEXT(MATCH(INDEX(RelatedFeatures[Second Sampling Feature Code],$A4580),SamplingFeatures[Feature Code],0),"0000"),
", SpatialOffsetID:  ",IF(INDEX(RelatedFeatures[Offset Number],$A4580)="","",CONCATENATE("*SpatialOffsetID",TEXT(INDEX(RelatedFeatures[Offset Number],$A4580),"0000"))),"}")))</f>
        <v>#REF!</v>
      </c>
      <c r="P4580" t="e">
        <f>IF(INDEX(Methods[Method Type],$A4580)="","",
CONCATENATE("  - &amp;MethodID",TEXT($A4580,"0000"),
" {","MethodTypeCV:  ",CHAR(34),INDEX(Methods[Method Type],$A4580),CHAR(34),
", MethodCode:  ",CHAR(34),INDEX(Methods[Method Code],$A4580),CHAR(34),
", MethodName:  ",CHAR(34),INDEX(Methods[Method Name],$A4580),CHAR(34),
", MethodDescription:  ",CHAR(34),INDEX(Methods[Method Description],$A4580),CHAR(34),
", MethodLink:  ",CHAR(34),INDEX(Methods[Method Link],$A4580),CHAR(34),
", OrganizationID: *OrganizationID",TEXT(MATCH(INDEX(Methods[Organization Name],$A4580),Organizations[Organization Name],0),"0000"),"}"))</f>
        <v>#REF!</v>
      </c>
      <c r="Q4580" t="e">
        <f>IF(INDEX(Variables[Variable Type],$A4580)="","",
CONCATENATE("  - &amp;VariableID",TEXT($A4580,"0000"),
" {","VariableTypeCV:  ",CHAR(34),INDEX(Variables[Variable Type],$A4580),CHAR(34),
", VariableCode:  ",CHAR(34),INDEX(Variables[Variable Code],$A4580),CHAR(34),
", VariableNameCV:  ",CHAR(34),INDEX(Variables[Variable Name],$A4580),CHAR(34),
", VariableDefinition:  ",CHAR(34),INDEX(Variables[Variable Definition],$A4580),CHAR(34),
", SpecciationCV:  ",CHAR(34),INDEX(Variables[Speciation],$A4580),CHAR(34),
", NoDataValue:  ",CHAR(34),INDEX(Variables[No Data Value],$A4580),CHAR(34),"}"))</f>
        <v>#REF!</v>
      </c>
    </row>
    <row r="4581" spans="1:17" x14ac:dyDescent="0.25">
      <c r="A4581">
        <v>4578</v>
      </c>
      <c r="D4581" t="e">
        <f>IF(INDEX(People[First Name],$A4581)="","",
CONCATENATE("  - &amp;PersonID",TEXT($A4581,"0000"),
" {","PersonFirstName:  ",CHAR(34),INDEX(People[First Name],$A4581),CHAR(34),
", PersonMiddleName:  ",CHAR(34),INDEX(People[Middle Name],$A4581),CHAR(34),
", PersonLastName:  ",CHAR(34),INDEX(People[Last Name],$A4581),CHAR(34),"}"))</f>
        <v>#REF!</v>
      </c>
      <c r="E4581" t="e">
        <f>IF(INDEX(Organizations[Organization Type '[CV']],$A4581)="","",
CONCATENATE("  - &amp;OrganizationID",TEXT($A4581,"0000"),
" {","OrganizationTypeCV:  ",CHAR(34),INDEX(Organizations[Organization Type '[CV']],$A4581),CHAR(34),
", OrganizationCode:  ",CHAR(34),INDEX(Organizations[Organization Code],$A4581),CHAR(34),
", OrganizationName:  ",CHAR(34),INDEX(Organizations[Organization Name],$A4581),CHAR(34),
", OrganizationDescription:  ",CHAR(34),INDEX(Organizations[Organization Description],$A4581),CHAR(34),
", OrganizationLink:  ",CHAR(34),INDEX(Organizations[Organization Link],$A4581),CHAR(34),"}"))</f>
        <v>#REF!</v>
      </c>
      <c r="F4581" t="e">
        <f>IF(INDEX(People[First Name],$A4581)="","",
CONCATENATE("  - &amp;AffiliationID",TEXT($A4581,"0000"),
" {PersonID: *PersonID",TEXT($A4581,"0000"),
", OrganizationID: *OrganizationID",TEXT(MATCH(INDEX(People[Organization Name],$A4581),Organizations[Organization Name],0),"0000"),
", IsPrimaryOrganizationContact: , AffiliationStartDate: , AffiliationEndDate: , PrimaryPhone: ",
", PrimaryEmail: ",CHAR(34),INDEX(People[Primary Email],$A4581),CHAR(34),
", PrimaryAddress: ",CHAR(34),INDEX(People[Primary Address],$A4581),CHAR(34),
", PersonLink: }"))</f>
        <v>#REF!</v>
      </c>
      <c r="H4581" t="e">
        <f>IF(COUNTA(CitationInformation)=0,"",IF(INDEX(AuthorList[Author Name],$A4581)="","",
CONCATENATE("  - &amp;AuthorListID",TEXT($A4581,"0000"),
"  {CitationID: *CitationID0001",
", PersonID: *PersonID",TEXT(MATCH(INDEX(AuthorList[Author Name],$A4581),People[Full Name],0),"0000"),
", AuthorOrder: ",INDEX(AuthorList[Author Number],$A4581),"}")))</f>
        <v>#REF!</v>
      </c>
      <c r="K4581" t="e">
        <f>IF(INDEX(SamplingFeatures[Feature Code],$A4581)="","",
CONCATENATE("  - &amp;SamplingFeatureID",TEXT($A4581,"0000"),
" {","SamplingFeatureUUID:  ",CHAR(34),INDEX(SamplingFeatures[Sampling Feature UUID],$A4581),CHAR(34),
", SamplingFeatureTypeCV:  ",CHAR(34),INDEX(SamplingFeatures[Sampling Feature Type],$A4581),CHAR(34),
", SamplingFeatureCode:  ",CHAR(34),INDEX(SamplingFeatures[Feature Code],$A4581),CHAR(34),
", SamplingFeatureName:  ",CHAR(34),INDEX(SamplingFeatures[Feature Name],$A4581),CHAR(34),
", SamplingFeatureDescription:  ",CHAR(34),INDEX(SamplingFeatures[Feature Description],$A4581),CHAR(34),
", SamplingFeatureGeotypeCV:  ",CHAR(34),INDEX(SamplingFeatures[Feature Geo Type],$A4581),CHAR(34),
", FeatureGeometry:  ",CHAR(34),INDEX(SamplingFeatures[Feature Geometry],$A4581),CHAR(34),
", Elevation_m:  ",CHAR(34),INDEX(SamplingFeatures[Elevation_m],$A4581),CHAR(34),
", ElevationDatumCV:  ",CHAR(34),ElevationDatum,CHAR(34),"}"))</f>
        <v>#REF!</v>
      </c>
      <c r="L4581" t="e">
        <f>IF(INDEX(SamplingFeatures[Sampling Feature Type],$A4581)&lt;&gt;"Site","",
CONCATENATE("  - &amp;SiteID",TEXT(SUMPRODUCT(--($L$3:$L4580&lt;&gt;"")),"0000"),
" {","SamplingFeatureID:  *SamplingFeatureID",TEXT($A4581,"0000"),
", SiteTypeCV:  ",CHAR(34),INDEX(Sites[Site Type],$A4581),CHAR(34),
", Latitude:  ",INDEX(Sites[Latitude],$A4581),
", Longitude:  ",INDEX(Sites[Longitude],$A4581),
", SRSName:  ",CHAR(34),LatLonDatum,CHAR(34),"}"))</f>
        <v>#REF!</v>
      </c>
      <c r="M4581" t="e">
        <f>IF(INDEX(SamplingFeatures[Sampling Feature Type],$A4581)&lt;&gt;"Specimen","",
CONCATENATE("  - &amp;SpecimenID",TEXT(SUMPRODUCT(--($M$3:$M4580&lt;&gt;"")),"0000"),
" {","SamplingFeatureID:  *SamplingFeatureID",TEXT($A4581,"0000"),
", SpecimenTypeCV:  ",CHAR(34),INDEX(Specimens[Specimen Type],$A4581),CHAR(34),
", SpecimenMediumCV:  ",INDEX(Specimens[Specimen Medium],$A4581),
", IsFieldSpecimen:  ",CHAR(34),INDEX(Specimens[Is Field Specimen?],$A4581),CHAR(34),"}"))</f>
        <v>#REF!</v>
      </c>
      <c r="N4581" t="e">
        <f>IF(COUNTA(SpatialOffsets[])=0,"", IF(INDEX(SpatialOffsets[Spatial Offset Type],$A4581)="","",
CONCATENATE("  - &amp;SpatialOffsetID",TEXT($A4581,"0000"),
" {","SpatialOffsetTypeCV:  ",CHAR(34),INDEX(SpatialOffsets[Spatial Offset Type],$A4581),CHAR(34),
", Offset1Value:  ",INDEX(SpatialOffsets[Offset 1 Value],$A4581),
", Offset1UnitID:  ",CHAR(34),INDEX(SpatialOffsets[Offset 1 Unit],$A4581),CHAR(34),
", Offset2Value:  ",INDEX(SpatialOffsets[Offset 2 Value],$A4581),
", Offset2UnitID:  ",CHAR(34),INDEX(SpatialOffsets[Offset 2 Unit],$A4581),CHAR(34),
", Offset3Value:  ",INDEX(SpatialOffsets[Offset 3 Value],$A4581),
", Offset3UnitID:  ",CHAR(34),INDEX(SpatialOffsets[Offset 3 Unit],$A4581),CHAR(34),,"}")))</f>
        <v>#REF!</v>
      </c>
      <c r="O4581" t="e">
        <f>IF(COUNTA(RelatedFeatures[])=0,"", IF(INDEX(RelatedFeatures[First Sampling Feature Code],$A4581)="","",
CONCATENATE("  - &amp;RelationID",TEXT($A4581,"0000"),
" {","SamplingFeatureID:  *SamplingFeatureID",TEXT(MATCH(INDEX(RelatedFeatures[First Sampling Feature Code],$A4581),SamplingFeatures[Feature Code],0),"0000"),
", RelationshipTypeCV:  ",CHAR(34),INDEX(RelatedFeatures[Relationship Type],$A4581),CHAR(34),
", RelatedFeatureID: *SamplingFeatureID",TEXT(MATCH(INDEX(RelatedFeatures[Second Sampling Feature Code],$A4581),SamplingFeatures[Feature Code],0),"0000"),
", SpatialOffsetID:  ",IF(INDEX(RelatedFeatures[Offset Number],$A4581)="","",CONCATENATE("*SpatialOffsetID",TEXT(INDEX(RelatedFeatures[Offset Number],$A4581),"0000"))),"}")))</f>
        <v>#REF!</v>
      </c>
      <c r="P4581" t="e">
        <f>IF(INDEX(Methods[Method Type],$A4581)="","",
CONCATENATE("  - &amp;MethodID",TEXT($A4581,"0000"),
" {","MethodTypeCV:  ",CHAR(34),INDEX(Methods[Method Type],$A4581),CHAR(34),
", MethodCode:  ",CHAR(34),INDEX(Methods[Method Code],$A4581),CHAR(34),
", MethodName:  ",CHAR(34),INDEX(Methods[Method Name],$A4581),CHAR(34),
", MethodDescription:  ",CHAR(34),INDEX(Methods[Method Description],$A4581),CHAR(34),
", MethodLink:  ",CHAR(34),INDEX(Methods[Method Link],$A4581),CHAR(34),
", OrganizationID: *OrganizationID",TEXT(MATCH(INDEX(Methods[Organization Name],$A4581),Organizations[Organization Name],0),"0000"),"}"))</f>
        <v>#REF!</v>
      </c>
      <c r="Q4581" t="e">
        <f>IF(INDEX(Variables[Variable Type],$A4581)="","",
CONCATENATE("  - &amp;VariableID",TEXT($A4581,"0000"),
" {","VariableTypeCV:  ",CHAR(34),INDEX(Variables[Variable Type],$A4581),CHAR(34),
", VariableCode:  ",CHAR(34),INDEX(Variables[Variable Code],$A4581),CHAR(34),
", VariableNameCV:  ",CHAR(34),INDEX(Variables[Variable Name],$A4581),CHAR(34),
", VariableDefinition:  ",CHAR(34),INDEX(Variables[Variable Definition],$A4581),CHAR(34),
", SpecciationCV:  ",CHAR(34),INDEX(Variables[Speciation],$A4581),CHAR(34),
", NoDataValue:  ",CHAR(34),INDEX(Variables[No Data Value],$A4581),CHAR(34),"}"))</f>
        <v>#REF!</v>
      </c>
    </row>
    <row r="4582" spans="1:17" x14ac:dyDescent="0.25">
      <c r="A4582">
        <v>4579</v>
      </c>
      <c r="D4582" t="e">
        <f>IF(INDEX(People[First Name],$A4582)="","",
CONCATENATE("  - &amp;PersonID",TEXT($A4582,"0000"),
" {","PersonFirstName:  ",CHAR(34),INDEX(People[First Name],$A4582),CHAR(34),
", PersonMiddleName:  ",CHAR(34),INDEX(People[Middle Name],$A4582),CHAR(34),
", PersonLastName:  ",CHAR(34),INDEX(People[Last Name],$A4582),CHAR(34),"}"))</f>
        <v>#REF!</v>
      </c>
      <c r="E4582" t="e">
        <f>IF(INDEX(Organizations[Organization Type '[CV']],$A4582)="","",
CONCATENATE("  - &amp;OrganizationID",TEXT($A4582,"0000"),
" {","OrganizationTypeCV:  ",CHAR(34),INDEX(Organizations[Organization Type '[CV']],$A4582),CHAR(34),
", OrganizationCode:  ",CHAR(34),INDEX(Organizations[Organization Code],$A4582),CHAR(34),
", OrganizationName:  ",CHAR(34),INDEX(Organizations[Organization Name],$A4582),CHAR(34),
", OrganizationDescription:  ",CHAR(34),INDEX(Organizations[Organization Description],$A4582),CHAR(34),
", OrganizationLink:  ",CHAR(34),INDEX(Organizations[Organization Link],$A4582),CHAR(34),"}"))</f>
        <v>#REF!</v>
      </c>
      <c r="F4582" t="e">
        <f>IF(INDEX(People[First Name],$A4582)="","",
CONCATENATE("  - &amp;AffiliationID",TEXT($A4582,"0000"),
" {PersonID: *PersonID",TEXT($A4582,"0000"),
", OrganizationID: *OrganizationID",TEXT(MATCH(INDEX(People[Organization Name],$A4582),Organizations[Organization Name],0),"0000"),
", IsPrimaryOrganizationContact: , AffiliationStartDate: , AffiliationEndDate: , PrimaryPhone: ",
", PrimaryEmail: ",CHAR(34),INDEX(People[Primary Email],$A4582),CHAR(34),
", PrimaryAddress: ",CHAR(34),INDEX(People[Primary Address],$A4582),CHAR(34),
", PersonLink: }"))</f>
        <v>#REF!</v>
      </c>
      <c r="H4582" t="e">
        <f>IF(COUNTA(CitationInformation)=0,"",IF(INDEX(AuthorList[Author Name],$A4582)="","",
CONCATENATE("  - &amp;AuthorListID",TEXT($A4582,"0000"),
"  {CitationID: *CitationID0001",
", PersonID: *PersonID",TEXT(MATCH(INDEX(AuthorList[Author Name],$A4582),People[Full Name],0),"0000"),
", AuthorOrder: ",INDEX(AuthorList[Author Number],$A4582),"}")))</f>
        <v>#REF!</v>
      </c>
      <c r="K4582" t="e">
        <f>IF(INDEX(SamplingFeatures[Feature Code],$A4582)="","",
CONCATENATE("  - &amp;SamplingFeatureID",TEXT($A4582,"0000"),
" {","SamplingFeatureUUID:  ",CHAR(34),INDEX(SamplingFeatures[Sampling Feature UUID],$A4582),CHAR(34),
", SamplingFeatureTypeCV:  ",CHAR(34),INDEX(SamplingFeatures[Sampling Feature Type],$A4582),CHAR(34),
", SamplingFeatureCode:  ",CHAR(34),INDEX(SamplingFeatures[Feature Code],$A4582),CHAR(34),
", SamplingFeatureName:  ",CHAR(34),INDEX(SamplingFeatures[Feature Name],$A4582),CHAR(34),
", SamplingFeatureDescription:  ",CHAR(34),INDEX(SamplingFeatures[Feature Description],$A4582),CHAR(34),
", SamplingFeatureGeotypeCV:  ",CHAR(34),INDEX(SamplingFeatures[Feature Geo Type],$A4582),CHAR(34),
", FeatureGeometry:  ",CHAR(34),INDEX(SamplingFeatures[Feature Geometry],$A4582),CHAR(34),
", Elevation_m:  ",CHAR(34),INDEX(SamplingFeatures[Elevation_m],$A4582),CHAR(34),
", ElevationDatumCV:  ",CHAR(34),ElevationDatum,CHAR(34),"}"))</f>
        <v>#REF!</v>
      </c>
      <c r="L4582" t="e">
        <f>IF(INDEX(SamplingFeatures[Sampling Feature Type],$A4582)&lt;&gt;"Site","",
CONCATENATE("  - &amp;SiteID",TEXT(SUMPRODUCT(--($L$3:$L4581&lt;&gt;"")),"0000"),
" {","SamplingFeatureID:  *SamplingFeatureID",TEXT($A4582,"0000"),
", SiteTypeCV:  ",CHAR(34),INDEX(Sites[Site Type],$A4582),CHAR(34),
", Latitude:  ",INDEX(Sites[Latitude],$A4582),
", Longitude:  ",INDEX(Sites[Longitude],$A4582),
", SRSName:  ",CHAR(34),LatLonDatum,CHAR(34),"}"))</f>
        <v>#REF!</v>
      </c>
      <c r="M4582" t="e">
        <f>IF(INDEX(SamplingFeatures[Sampling Feature Type],$A4582)&lt;&gt;"Specimen","",
CONCATENATE("  - &amp;SpecimenID",TEXT(SUMPRODUCT(--($M$3:$M4581&lt;&gt;"")),"0000"),
" {","SamplingFeatureID:  *SamplingFeatureID",TEXT($A4582,"0000"),
", SpecimenTypeCV:  ",CHAR(34),INDEX(Specimens[Specimen Type],$A4582),CHAR(34),
", SpecimenMediumCV:  ",INDEX(Specimens[Specimen Medium],$A4582),
", IsFieldSpecimen:  ",CHAR(34),INDEX(Specimens[Is Field Specimen?],$A4582),CHAR(34),"}"))</f>
        <v>#REF!</v>
      </c>
      <c r="N4582" t="e">
        <f>IF(COUNTA(SpatialOffsets[])=0,"", IF(INDEX(SpatialOffsets[Spatial Offset Type],$A4582)="","",
CONCATENATE("  - &amp;SpatialOffsetID",TEXT($A4582,"0000"),
" {","SpatialOffsetTypeCV:  ",CHAR(34),INDEX(SpatialOffsets[Spatial Offset Type],$A4582),CHAR(34),
", Offset1Value:  ",INDEX(SpatialOffsets[Offset 1 Value],$A4582),
", Offset1UnitID:  ",CHAR(34),INDEX(SpatialOffsets[Offset 1 Unit],$A4582),CHAR(34),
", Offset2Value:  ",INDEX(SpatialOffsets[Offset 2 Value],$A4582),
", Offset2UnitID:  ",CHAR(34),INDEX(SpatialOffsets[Offset 2 Unit],$A4582),CHAR(34),
", Offset3Value:  ",INDEX(SpatialOffsets[Offset 3 Value],$A4582),
", Offset3UnitID:  ",CHAR(34),INDEX(SpatialOffsets[Offset 3 Unit],$A4582),CHAR(34),,"}")))</f>
        <v>#REF!</v>
      </c>
      <c r="O4582" t="e">
        <f>IF(COUNTA(RelatedFeatures[])=0,"", IF(INDEX(RelatedFeatures[First Sampling Feature Code],$A4582)="","",
CONCATENATE("  - &amp;RelationID",TEXT($A4582,"0000"),
" {","SamplingFeatureID:  *SamplingFeatureID",TEXT(MATCH(INDEX(RelatedFeatures[First Sampling Feature Code],$A4582),SamplingFeatures[Feature Code],0),"0000"),
", RelationshipTypeCV:  ",CHAR(34),INDEX(RelatedFeatures[Relationship Type],$A4582),CHAR(34),
", RelatedFeatureID: *SamplingFeatureID",TEXT(MATCH(INDEX(RelatedFeatures[Second Sampling Feature Code],$A4582),SamplingFeatures[Feature Code],0),"0000"),
", SpatialOffsetID:  ",IF(INDEX(RelatedFeatures[Offset Number],$A4582)="","",CONCATENATE("*SpatialOffsetID",TEXT(INDEX(RelatedFeatures[Offset Number],$A4582),"0000"))),"}")))</f>
        <v>#REF!</v>
      </c>
      <c r="P4582" t="e">
        <f>IF(INDEX(Methods[Method Type],$A4582)="","",
CONCATENATE("  - &amp;MethodID",TEXT($A4582,"0000"),
" {","MethodTypeCV:  ",CHAR(34),INDEX(Methods[Method Type],$A4582),CHAR(34),
", MethodCode:  ",CHAR(34),INDEX(Methods[Method Code],$A4582),CHAR(34),
", MethodName:  ",CHAR(34),INDEX(Methods[Method Name],$A4582),CHAR(34),
", MethodDescription:  ",CHAR(34),INDEX(Methods[Method Description],$A4582),CHAR(34),
", MethodLink:  ",CHAR(34),INDEX(Methods[Method Link],$A4582),CHAR(34),
", OrganizationID: *OrganizationID",TEXT(MATCH(INDEX(Methods[Organization Name],$A4582),Organizations[Organization Name],0),"0000"),"}"))</f>
        <v>#REF!</v>
      </c>
      <c r="Q4582" t="e">
        <f>IF(INDEX(Variables[Variable Type],$A4582)="","",
CONCATENATE("  - &amp;VariableID",TEXT($A4582,"0000"),
" {","VariableTypeCV:  ",CHAR(34),INDEX(Variables[Variable Type],$A4582),CHAR(34),
", VariableCode:  ",CHAR(34),INDEX(Variables[Variable Code],$A4582),CHAR(34),
", VariableNameCV:  ",CHAR(34),INDEX(Variables[Variable Name],$A4582),CHAR(34),
", VariableDefinition:  ",CHAR(34),INDEX(Variables[Variable Definition],$A4582),CHAR(34),
", SpecciationCV:  ",CHAR(34),INDEX(Variables[Speciation],$A4582),CHAR(34),
", NoDataValue:  ",CHAR(34),INDEX(Variables[No Data Value],$A4582),CHAR(34),"}"))</f>
        <v>#REF!</v>
      </c>
    </row>
    <row r="4583" spans="1:17" x14ac:dyDescent="0.25">
      <c r="A4583">
        <v>4580</v>
      </c>
      <c r="D4583" t="e">
        <f>IF(INDEX(People[First Name],$A4583)="","",
CONCATENATE("  - &amp;PersonID",TEXT($A4583,"0000"),
" {","PersonFirstName:  ",CHAR(34),INDEX(People[First Name],$A4583),CHAR(34),
", PersonMiddleName:  ",CHAR(34),INDEX(People[Middle Name],$A4583),CHAR(34),
", PersonLastName:  ",CHAR(34),INDEX(People[Last Name],$A4583),CHAR(34),"}"))</f>
        <v>#REF!</v>
      </c>
      <c r="E4583" t="e">
        <f>IF(INDEX(Organizations[Organization Type '[CV']],$A4583)="","",
CONCATENATE("  - &amp;OrganizationID",TEXT($A4583,"0000"),
" {","OrganizationTypeCV:  ",CHAR(34),INDEX(Organizations[Organization Type '[CV']],$A4583),CHAR(34),
", OrganizationCode:  ",CHAR(34),INDEX(Organizations[Organization Code],$A4583),CHAR(34),
", OrganizationName:  ",CHAR(34),INDEX(Organizations[Organization Name],$A4583),CHAR(34),
", OrganizationDescription:  ",CHAR(34),INDEX(Organizations[Organization Description],$A4583),CHAR(34),
", OrganizationLink:  ",CHAR(34),INDEX(Organizations[Organization Link],$A4583),CHAR(34),"}"))</f>
        <v>#REF!</v>
      </c>
      <c r="F4583" t="e">
        <f>IF(INDEX(People[First Name],$A4583)="","",
CONCATENATE("  - &amp;AffiliationID",TEXT($A4583,"0000"),
" {PersonID: *PersonID",TEXT($A4583,"0000"),
", OrganizationID: *OrganizationID",TEXT(MATCH(INDEX(People[Organization Name],$A4583),Organizations[Organization Name],0),"0000"),
", IsPrimaryOrganizationContact: , AffiliationStartDate: , AffiliationEndDate: , PrimaryPhone: ",
", PrimaryEmail: ",CHAR(34),INDEX(People[Primary Email],$A4583),CHAR(34),
", PrimaryAddress: ",CHAR(34),INDEX(People[Primary Address],$A4583),CHAR(34),
", PersonLink: }"))</f>
        <v>#REF!</v>
      </c>
      <c r="H4583" t="e">
        <f>IF(COUNTA(CitationInformation)=0,"",IF(INDEX(AuthorList[Author Name],$A4583)="","",
CONCATENATE("  - &amp;AuthorListID",TEXT($A4583,"0000"),
"  {CitationID: *CitationID0001",
", PersonID: *PersonID",TEXT(MATCH(INDEX(AuthorList[Author Name],$A4583),People[Full Name],0),"0000"),
", AuthorOrder: ",INDEX(AuthorList[Author Number],$A4583),"}")))</f>
        <v>#REF!</v>
      </c>
      <c r="K4583" t="e">
        <f>IF(INDEX(SamplingFeatures[Feature Code],$A4583)="","",
CONCATENATE("  - &amp;SamplingFeatureID",TEXT($A4583,"0000"),
" {","SamplingFeatureUUID:  ",CHAR(34),INDEX(SamplingFeatures[Sampling Feature UUID],$A4583),CHAR(34),
", SamplingFeatureTypeCV:  ",CHAR(34),INDEX(SamplingFeatures[Sampling Feature Type],$A4583),CHAR(34),
", SamplingFeatureCode:  ",CHAR(34),INDEX(SamplingFeatures[Feature Code],$A4583),CHAR(34),
", SamplingFeatureName:  ",CHAR(34),INDEX(SamplingFeatures[Feature Name],$A4583),CHAR(34),
", SamplingFeatureDescription:  ",CHAR(34),INDEX(SamplingFeatures[Feature Description],$A4583),CHAR(34),
", SamplingFeatureGeotypeCV:  ",CHAR(34),INDEX(SamplingFeatures[Feature Geo Type],$A4583),CHAR(34),
", FeatureGeometry:  ",CHAR(34),INDEX(SamplingFeatures[Feature Geometry],$A4583),CHAR(34),
", Elevation_m:  ",CHAR(34),INDEX(SamplingFeatures[Elevation_m],$A4583),CHAR(34),
", ElevationDatumCV:  ",CHAR(34),ElevationDatum,CHAR(34),"}"))</f>
        <v>#REF!</v>
      </c>
      <c r="L4583" t="e">
        <f>IF(INDEX(SamplingFeatures[Sampling Feature Type],$A4583)&lt;&gt;"Site","",
CONCATENATE("  - &amp;SiteID",TEXT(SUMPRODUCT(--($L$3:$L4582&lt;&gt;"")),"0000"),
" {","SamplingFeatureID:  *SamplingFeatureID",TEXT($A4583,"0000"),
", SiteTypeCV:  ",CHAR(34),INDEX(Sites[Site Type],$A4583),CHAR(34),
", Latitude:  ",INDEX(Sites[Latitude],$A4583),
", Longitude:  ",INDEX(Sites[Longitude],$A4583),
", SRSName:  ",CHAR(34),LatLonDatum,CHAR(34),"}"))</f>
        <v>#REF!</v>
      </c>
      <c r="M4583" t="e">
        <f>IF(INDEX(SamplingFeatures[Sampling Feature Type],$A4583)&lt;&gt;"Specimen","",
CONCATENATE("  - &amp;SpecimenID",TEXT(SUMPRODUCT(--($M$3:$M4582&lt;&gt;"")),"0000"),
" {","SamplingFeatureID:  *SamplingFeatureID",TEXT($A4583,"0000"),
", SpecimenTypeCV:  ",CHAR(34),INDEX(Specimens[Specimen Type],$A4583),CHAR(34),
", SpecimenMediumCV:  ",INDEX(Specimens[Specimen Medium],$A4583),
", IsFieldSpecimen:  ",CHAR(34),INDEX(Specimens[Is Field Specimen?],$A4583),CHAR(34),"}"))</f>
        <v>#REF!</v>
      </c>
      <c r="N4583" t="e">
        <f>IF(COUNTA(SpatialOffsets[])=0,"", IF(INDEX(SpatialOffsets[Spatial Offset Type],$A4583)="","",
CONCATENATE("  - &amp;SpatialOffsetID",TEXT($A4583,"0000"),
" {","SpatialOffsetTypeCV:  ",CHAR(34),INDEX(SpatialOffsets[Spatial Offset Type],$A4583),CHAR(34),
", Offset1Value:  ",INDEX(SpatialOffsets[Offset 1 Value],$A4583),
", Offset1UnitID:  ",CHAR(34),INDEX(SpatialOffsets[Offset 1 Unit],$A4583),CHAR(34),
", Offset2Value:  ",INDEX(SpatialOffsets[Offset 2 Value],$A4583),
", Offset2UnitID:  ",CHAR(34),INDEX(SpatialOffsets[Offset 2 Unit],$A4583),CHAR(34),
", Offset3Value:  ",INDEX(SpatialOffsets[Offset 3 Value],$A4583),
", Offset3UnitID:  ",CHAR(34),INDEX(SpatialOffsets[Offset 3 Unit],$A4583),CHAR(34),,"}")))</f>
        <v>#REF!</v>
      </c>
      <c r="O4583" t="e">
        <f>IF(COUNTA(RelatedFeatures[])=0,"", IF(INDEX(RelatedFeatures[First Sampling Feature Code],$A4583)="","",
CONCATENATE("  - &amp;RelationID",TEXT($A4583,"0000"),
" {","SamplingFeatureID:  *SamplingFeatureID",TEXT(MATCH(INDEX(RelatedFeatures[First Sampling Feature Code],$A4583),SamplingFeatures[Feature Code],0),"0000"),
", RelationshipTypeCV:  ",CHAR(34),INDEX(RelatedFeatures[Relationship Type],$A4583),CHAR(34),
", RelatedFeatureID: *SamplingFeatureID",TEXT(MATCH(INDEX(RelatedFeatures[Second Sampling Feature Code],$A4583),SamplingFeatures[Feature Code],0),"0000"),
", SpatialOffsetID:  ",IF(INDEX(RelatedFeatures[Offset Number],$A4583)="","",CONCATENATE("*SpatialOffsetID",TEXT(INDEX(RelatedFeatures[Offset Number],$A4583),"0000"))),"}")))</f>
        <v>#REF!</v>
      </c>
      <c r="P4583" t="e">
        <f>IF(INDEX(Methods[Method Type],$A4583)="","",
CONCATENATE("  - &amp;MethodID",TEXT($A4583,"0000"),
" {","MethodTypeCV:  ",CHAR(34),INDEX(Methods[Method Type],$A4583),CHAR(34),
", MethodCode:  ",CHAR(34),INDEX(Methods[Method Code],$A4583),CHAR(34),
", MethodName:  ",CHAR(34),INDEX(Methods[Method Name],$A4583),CHAR(34),
", MethodDescription:  ",CHAR(34),INDEX(Methods[Method Description],$A4583),CHAR(34),
", MethodLink:  ",CHAR(34),INDEX(Methods[Method Link],$A4583),CHAR(34),
", OrganizationID: *OrganizationID",TEXT(MATCH(INDEX(Methods[Organization Name],$A4583),Organizations[Organization Name],0),"0000"),"}"))</f>
        <v>#REF!</v>
      </c>
      <c r="Q4583" t="e">
        <f>IF(INDEX(Variables[Variable Type],$A4583)="","",
CONCATENATE("  - &amp;VariableID",TEXT($A4583,"0000"),
" {","VariableTypeCV:  ",CHAR(34),INDEX(Variables[Variable Type],$A4583),CHAR(34),
", VariableCode:  ",CHAR(34),INDEX(Variables[Variable Code],$A4583),CHAR(34),
", VariableNameCV:  ",CHAR(34),INDEX(Variables[Variable Name],$A4583),CHAR(34),
", VariableDefinition:  ",CHAR(34),INDEX(Variables[Variable Definition],$A4583),CHAR(34),
", SpecciationCV:  ",CHAR(34),INDEX(Variables[Speciation],$A4583),CHAR(34),
", NoDataValue:  ",CHAR(34),INDEX(Variables[No Data Value],$A4583),CHAR(34),"}"))</f>
        <v>#REF!</v>
      </c>
    </row>
    <row r="4584" spans="1:17" x14ac:dyDescent="0.25">
      <c r="A4584">
        <v>4581</v>
      </c>
      <c r="D4584" t="e">
        <f>IF(INDEX(People[First Name],$A4584)="","",
CONCATENATE("  - &amp;PersonID",TEXT($A4584,"0000"),
" {","PersonFirstName:  ",CHAR(34),INDEX(People[First Name],$A4584),CHAR(34),
", PersonMiddleName:  ",CHAR(34),INDEX(People[Middle Name],$A4584),CHAR(34),
", PersonLastName:  ",CHAR(34),INDEX(People[Last Name],$A4584),CHAR(34),"}"))</f>
        <v>#REF!</v>
      </c>
      <c r="E4584" t="e">
        <f>IF(INDEX(Organizations[Organization Type '[CV']],$A4584)="","",
CONCATENATE("  - &amp;OrganizationID",TEXT($A4584,"0000"),
" {","OrganizationTypeCV:  ",CHAR(34),INDEX(Organizations[Organization Type '[CV']],$A4584),CHAR(34),
", OrganizationCode:  ",CHAR(34),INDEX(Organizations[Organization Code],$A4584),CHAR(34),
", OrganizationName:  ",CHAR(34),INDEX(Organizations[Organization Name],$A4584),CHAR(34),
", OrganizationDescription:  ",CHAR(34),INDEX(Organizations[Organization Description],$A4584),CHAR(34),
", OrganizationLink:  ",CHAR(34),INDEX(Organizations[Organization Link],$A4584),CHAR(34),"}"))</f>
        <v>#REF!</v>
      </c>
      <c r="F4584" t="e">
        <f>IF(INDEX(People[First Name],$A4584)="","",
CONCATENATE("  - &amp;AffiliationID",TEXT($A4584,"0000"),
" {PersonID: *PersonID",TEXT($A4584,"0000"),
", OrganizationID: *OrganizationID",TEXT(MATCH(INDEX(People[Organization Name],$A4584),Organizations[Organization Name],0),"0000"),
", IsPrimaryOrganizationContact: , AffiliationStartDate: , AffiliationEndDate: , PrimaryPhone: ",
", PrimaryEmail: ",CHAR(34),INDEX(People[Primary Email],$A4584),CHAR(34),
", PrimaryAddress: ",CHAR(34),INDEX(People[Primary Address],$A4584),CHAR(34),
", PersonLink: }"))</f>
        <v>#REF!</v>
      </c>
      <c r="H4584" t="e">
        <f>IF(COUNTA(CitationInformation)=0,"",IF(INDEX(AuthorList[Author Name],$A4584)="","",
CONCATENATE("  - &amp;AuthorListID",TEXT($A4584,"0000"),
"  {CitationID: *CitationID0001",
", PersonID: *PersonID",TEXT(MATCH(INDEX(AuthorList[Author Name],$A4584),People[Full Name],0),"0000"),
", AuthorOrder: ",INDEX(AuthorList[Author Number],$A4584),"}")))</f>
        <v>#REF!</v>
      </c>
      <c r="K4584" t="e">
        <f>IF(INDEX(SamplingFeatures[Feature Code],$A4584)="","",
CONCATENATE("  - &amp;SamplingFeatureID",TEXT($A4584,"0000"),
" {","SamplingFeatureUUID:  ",CHAR(34),INDEX(SamplingFeatures[Sampling Feature UUID],$A4584),CHAR(34),
", SamplingFeatureTypeCV:  ",CHAR(34),INDEX(SamplingFeatures[Sampling Feature Type],$A4584),CHAR(34),
", SamplingFeatureCode:  ",CHAR(34),INDEX(SamplingFeatures[Feature Code],$A4584),CHAR(34),
", SamplingFeatureName:  ",CHAR(34),INDEX(SamplingFeatures[Feature Name],$A4584),CHAR(34),
", SamplingFeatureDescription:  ",CHAR(34),INDEX(SamplingFeatures[Feature Description],$A4584),CHAR(34),
", SamplingFeatureGeotypeCV:  ",CHAR(34),INDEX(SamplingFeatures[Feature Geo Type],$A4584),CHAR(34),
", FeatureGeometry:  ",CHAR(34),INDEX(SamplingFeatures[Feature Geometry],$A4584),CHAR(34),
", Elevation_m:  ",CHAR(34),INDEX(SamplingFeatures[Elevation_m],$A4584),CHAR(34),
", ElevationDatumCV:  ",CHAR(34),ElevationDatum,CHAR(34),"}"))</f>
        <v>#REF!</v>
      </c>
      <c r="L4584" t="e">
        <f>IF(INDEX(SamplingFeatures[Sampling Feature Type],$A4584)&lt;&gt;"Site","",
CONCATENATE("  - &amp;SiteID",TEXT(SUMPRODUCT(--($L$3:$L4583&lt;&gt;"")),"0000"),
" {","SamplingFeatureID:  *SamplingFeatureID",TEXT($A4584,"0000"),
", SiteTypeCV:  ",CHAR(34),INDEX(Sites[Site Type],$A4584),CHAR(34),
", Latitude:  ",INDEX(Sites[Latitude],$A4584),
", Longitude:  ",INDEX(Sites[Longitude],$A4584),
", SRSName:  ",CHAR(34),LatLonDatum,CHAR(34),"}"))</f>
        <v>#REF!</v>
      </c>
      <c r="M4584" t="e">
        <f>IF(INDEX(SamplingFeatures[Sampling Feature Type],$A4584)&lt;&gt;"Specimen","",
CONCATENATE("  - &amp;SpecimenID",TEXT(SUMPRODUCT(--($M$3:$M4583&lt;&gt;"")),"0000"),
" {","SamplingFeatureID:  *SamplingFeatureID",TEXT($A4584,"0000"),
", SpecimenTypeCV:  ",CHAR(34),INDEX(Specimens[Specimen Type],$A4584),CHAR(34),
", SpecimenMediumCV:  ",INDEX(Specimens[Specimen Medium],$A4584),
", IsFieldSpecimen:  ",CHAR(34),INDEX(Specimens[Is Field Specimen?],$A4584),CHAR(34),"}"))</f>
        <v>#REF!</v>
      </c>
      <c r="N4584" t="e">
        <f>IF(COUNTA(SpatialOffsets[])=0,"", IF(INDEX(SpatialOffsets[Spatial Offset Type],$A4584)="","",
CONCATENATE("  - &amp;SpatialOffsetID",TEXT($A4584,"0000"),
" {","SpatialOffsetTypeCV:  ",CHAR(34),INDEX(SpatialOffsets[Spatial Offset Type],$A4584),CHAR(34),
", Offset1Value:  ",INDEX(SpatialOffsets[Offset 1 Value],$A4584),
", Offset1UnitID:  ",CHAR(34),INDEX(SpatialOffsets[Offset 1 Unit],$A4584),CHAR(34),
", Offset2Value:  ",INDEX(SpatialOffsets[Offset 2 Value],$A4584),
", Offset2UnitID:  ",CHAR(34),INDEX(SpatialOffsets[Offset 2 Unit],$A4584),CHAR(34),
", Offset3Value:  ",INDEX(SpatialOffsets[Offset 3 Value],$A4584),
", Offset3UnitID:  ",CHAR(34),INDEX(SpatialOffsets[Offset 3 Unit],$A4584),CHAR(34),,"}")))</f>
        <v>#REF!</v>
      </c>
      <c r="O4584" t="e">
        <f>IF(COUNTA(RelatedFeatures[])=0,"", IF(INDEX(RelatedFeatures[First Sampling Feature Code],$A4584)="","",
CONCATENATE("  - &amp;RelationID",TEXT($A4584,"0000"),
" {","SamplingFeatureID:  *SamplingFeatureID",TEXT(MATCH(INDEX(RelatedFeatures[First Sampling Feature Code],$A4584),SamplingFeatures[Feature Code],0),"0000"),
", RelationshipTypeCV:  ",CHAR(34),INDEX(RelatedFeatures[Relationship Type],$A4584),CHAR(34),
", RelatedFeatureID: *SamplingFeatureID",TEXT(MATCH(INDEX(RelatedFeatures[Second Sampling Feature Code],$A4584),SamplingFeatures[Feature Code],0),"0000"),
", SpatialOffsetID:  ",IF(INDEX(RelatedFeatures[Offset Number],$A4584)="","",CONCATENATE("*SpatialOffsetID",TEXT(INDEX(RelatedFeatures[Offset Number],$A4584),"0000"))),"}")))</f>
        <v>#REF!</v>
      </c>
      <c r="P4584" t="e">
        <f>IF(INDEX(Methods[Method Type],$A4584)="","",
CONCATENATE("  - &amp;MethodID",TEXT($A4584,"0000"),
" {","MethodTypeCV:  ",CHAR(34),INDEX(Methods[Method Type],$A4584),CHAR(34),
", MethodCode:  ",CHAR(34),INDEX(Methods[Method Code],$A4584),CHAR(34),
", MethodName:  ",CHAR(34),INDEX(Methods[Method Name],$A4584),CHAR(34),
", MethodDescription:  ",CHAR(34),INDEX(Methods[Method Description],$A4584),CHAR(34),
", MethodLink:  ",CHAR(34),INDEX(Methods[Method Link],$A4584),CHAR(34),
", OrganizationID: *OrganizationID",TEXT(MATCH(INDEX(Methods[Organization Name],$A4584),Organizations[Organization Name],0),"0000"),"}"))</f>
        <v>#REF!</v>
      </c>
      <c r="Q4584" t="e">
        <f>IF(INDEX(Variables[Variable Type],$A4584)="","",
CONCATENATE("  - &amp;VariableID",TEXT($A4584,"0000"),
" {","VariableTypeCV:  ",CHAR(34),INDEX(Variables[Variable Type],$A4584),CHAR(34),
", VariableCode:  ",CHAR(34),INDEX(Variables[Variable Code],$A4584),CHAR(34),
", VariableNameCV:  ",CHAR(34),INDEX(Variables[Variable Name],$A4584),CHAR(34),
", VariableDefinition:  ",CHAR(34),INDEX(Variables[Variable Definition],$A4584),CHAR(34),
", SpecciationCV:  ",CHAR(34),INDEX(Variables[Speciation],$A4584),CHAR(34),
", NoDataValue:  ",CHAR(34),INDEX(Variables[No Data Value],$A4584),CHAR(34),"}"))</f>
        <v>#REF!</v>
      </c>
    </row>
    <row r="4585" spans="1:17" x14ac:dyDescent="0.25">
      <c r="A4585">
        <v>4582</v>
      </c>
      <c r="D4585" t="e">
        <f>IF(INDEX(People[First Name],$A4585)="","",
CONCATENATE("  - &amp;PersonID",TEXT($A4585,"0000"),
" {","PersonFirstName:  ",CHAR(34),INDEX(People[First Name],$A4585),CHAR(34),
", PersonMiddleName:  ",CHAR(34),INDEX(People[Middle Name],$A4585),CHAR(34),
", PersonLastName:  ",CHAR(34),INDEX(People[Last Name],$A4585),CHAR(34),"}"))</f>
        <v>#REF!</v>
      </c>
      <c r="E4585" t="e">
        <f>IF(INDEX(Organizations[Organization Type '[CV']],$A4585)="","",
CONCATENATE("  - &amp;OrganizationID",TEXT($A4585,"0000"),
" {","OrganizationTypeCV:  ",CHAR(34),INDEX(Organizations[Organization Type '[CV']],$A4585),CHAR(34),
", OrganizationCode:  ",CHAR(34),INDEX(Organizations[Organization Code],$A4585),CHAR(34),
", OrganizationName:  ",CHAR(34),INDEX(Organizations[Organization Name],$A4585),CHAR(34),
", OrganizationDescription:  ",CHAR(34),INDEX(Organizations[Organization Description],$A4585),CHAR(34),
", OrganizationLink:  ",CHAR(34),INDEX(Organizations[Organization Link],$A4585),CHAR(34),"}"))</f>
        <v>#REF!</v>
      </c>
      <c r="F4585" t="e">
        <f>IF(INDEX(People[First Name],$A4585)="","",
CONCATENATE("  - &amp;AffiliationID",TEXT($A4585,"0000"),
" {PersonID: *PersonID",TEXT($A4585,"0000"),
", OrganizationID: *OrganizationID",TEXT(MATCH(INDEX(People[Organization Name],$A4585),Organizations[Organization Name],0),"0000"),
", IsPrimaryOrganizationContact: , AffiliationStartDate: , AffiliationEndDate: , PrimaryPhone: ",
", PrimaryEmail: ",CHAR(34),INDEX(People[Primary Email],$A4585),CHAR(34),
", PrimaryAddress: ",CHAR(34),INDEX(People[Primary Address],$A4585),CHAR(34),
", PersonLink: }"))</f>
        <v>#REF!</v>
      </c>
      <c r="H4585" t="e">
        <f>IF(COUNTA(CitationInformation)=0,"",IF(INDEX(AuthorList[Author Name],$A4585)="","",
CONCATENATE("  - &amp;AuthorListID",TEXT($A4585,"0000"),
"  {CitationID: *CitationID0001",
", PersonID: *PersonID",TEXT(MATCH(INDEX(AuthorList[Author Name],$A4585),People[Full Name],0),"0000"),
", AuthorOrder: ",INDEX(AuthorList[Author Number],$A4585),"}")))</f>
        <v>#REF!</v>
      </c>
      <c r="K4585" t="e">
        <f>IF(INDEX(SamplingFeatures[Feature Code],$A4585)="","",
CONCATENATE("  - &amp;SamplingFeatureID",TEXT($A4585,"0000"),
" {","SamplingFeatureUUID:  ",CHAR(34),INDEX(SamplingFeatures[Sampling Feature UUID],$A4585),CHAR(34),
", SamplingFeatureTypeCV:  ",CHAR(34),INDEX(SamplingFeatures[Sampling Feature Type],$A4585),CHAR(34),
", SamplingFeatureCode:  ",CHAR(34),INDEX(SamplingFeatures[Feature Code],$A4585),CHAR(34),
", SamplingFeatureName:  ",CHAR(34),INDEX(SamplingFeatures[Feature Name],$A4585),CHAR(34),
", SamplingFeatureDescription:  ",CHAR(34),INDEX(SamplingFeatures[Feature Description],$A4585),CHAR(34),
", SamplingFeatureGeotypeCV:  ",CHAR(34),INDEX(SamplingFeatures[Feature Geo Type],$A4585),CHAR(34),
", FeatureGeometry:  ",CHAR(34),INDEX(SamplingFeatures[Feature Geometry],$A4585),CHAR(34),
", Elevation_m:  ",CHAR(34),INDEX(SamplingFeatures[Elevation_m],$A4585),CHAR(34),
", ElevationDatumCV:  ",CHAR(34),ElevationDatum,CHAR(34),"}"))</f>
        <v>#REF!</v>
      </c>
      <c r="L4585" t="e">
        <f>IF(INDEX(SamplingFeatures[Sampling Feature Type],$A4585)&lt;&gt;"Site","",
CONCATENATE("  - &amp;SiteID",TEXT(SUMPRODUCT(--($L$3:$L4584&lt;&gt;"")),"0000"),
" {","SamplingFeatureID:  *SamplingFeatureID",TEXT($A4585,"0000"),
", SiteTypeCV:  ",CHAR(34),INDEX(Sites[Site Type],$A4585),CHAR(34),
", Latitude:  ",INDEX(Sites[Latitude],$A4585),
", Longitude:  ",INDEX(Sites[Longitude],$A4585),
", SRSName:  ",CHAR(34),LatLonDatum,CHAR(34),"}"))</f>
        <v>#REF!</v>
      </c>
      <c r="M4585" t="e">
        <f>IF(INDEX(SamplingFeatures[Sampling Feature Type],$A4585)&lt;&gt;"Specimen","",
CONCATENATE("  - &amp;SpecimenID",TEXT(SUMPRODUCT(--($M$3:$M4584&lt;&gt;"")),"0000"),
" {","SamplingFeatureID:  *SamplingFeatureID",TEXT($A4585,"0000"),
", SpecimenTypeCV:  ",CHAR(34),INDEX(Specimens[Specimen Type],$A4585),CHAR(34),
", SpecimenMediumCV:  ",INDEX(Specimens[Specimen Medium],$A4585),
", IsFieldSpecimen:  ",CHAR(34),INDEX(Specimens[Is Field Specimen?],$A4585),CHAR(34),"}"))</f>
        <v>#REF!</v>
      </c>
      <c r="N4585" t="e">
        <f>IF(COUNTA(SpatialOffsets[])=0,"", IF(INDEX(SpatialOffsets[Spatial Offset Type],$A4585)="","",
CONCATENATE("  - &amp;SpatialOffsetID",TEXT($A4585,"0000"),
" {","SpatialOffsetTypeCV:  ",CHAR(34),INDEX(SpatialOffsets[Spatial Offset Type],$A4585),CHAR(34),
", Offset1Value:  ",INDEX(SpatialOffsets[Offset 1 Value],$A4585),
", Offset1UnitID:  ",CHAR(34),INDEX(SpatialOffsets[Offset 1 Unit],$A4585),CHAR(34),
", Offset2Value:  ",INDEX(SpatialOffsets[Offset 2 Value],$A4585),
", Offset2UnitID:  ",CHAR(34),INDEX(SpatialOffsets[Offset 2 Unit],$A4585),CHAR(34),
", Offset3Value:  ",INDEX(SpatialOffsets[Offset 3 Value],$A4585),
", Offset3UnitID:  ",CHAR(34),INDEX(SpatialOffsets[Offset 3 Unit],$A4585),CHAR(34),,"}")))</f>
        <v>#REF!</v>
      </c>
      <c r="O4585" t="e">
        <f>IF(COUNTA(RelatedFeatures[])=0,"", IF(INDEX(RelatedFeatures[First Sampling Feature Code],$A4585)="","",
CONCATENATE("  - &amp;RelationID",TEXT($A4585,"0000"),
" {","SamplingFeatureID:  *SamplingFeatureID",TEXT(MATCH(INDEX(RelatedFeatures[First Sampling Feature Code],$A4585),SamplingFeatures[Feature Code],0),"0000"),
", RelationshipTypeCV:  ",CHAR(34),INDEX(RelatedFeatures[Relationship Type],$A4585),CHAR(34),
", RelatedFeatureID: *SamplingFeatureID",TEXT(MATCH(INDEX(RelatedFeatures[Second Sampling Feature Code],$A4585),SamplingFeatures[Feature Code],0),"0000"),
", SpatialOffsetID:  ",IF(INDEX(RelatedFeatures[Offset Number],$A4585)="","",CONCATENATE("*SpatialOffsetID",TEXT(INDEX(RelatedFeatures[Offset Number],$A4585),"0000"))),"}")))</f>
        <v>#REF!</v>
      </c>
      <c r="P4585" t="e">
        <f>IF(INDEX(Methods[Method Type],$A4585)="","",
CONCATENATE("  - &amp;MethodID",TEXT($A4585,"0000"),
" {","MethodTypeCV:  ",CHAR(34),INDEX(Methods[Method Type],$A4585),CHAR(34),
", MethodCode:  ",CHAR(34),INDEX(Methods[Method Code],$A4585),CHAR(34),
", MethodName:  ",CHAR(34),INDEX(Methods[Method Name],$A4585),CHAR(34),
", MethodDescription:  ",CHAR(34),INDEX(Methods[Method Description],$A4585),CHAR(34),
", MethodLink:  ",CHAR(34),INDEX(Methods[Method Link],$A4585),CHAR(34),
", OrganizationID: *OrganizationID",TEXT(MATCH(INDEX(Methods[Organization Name],$A4585),Organizations[Organization Name],0),"0000"),"}"))</f>
        <v>#REF!</v>
      </c>
      <c r="Q4585" t="e">
        <f>IF(INDEX(Variables[Variable Type],$A4585)="","",
CONCATENATE("  - &amp;VariableID",TEXT($A4585,"0000"),
" {","VariableTypeCV:  ",CHAR(34),INDEX(Variables[Variable Type],$A4585),CHAR(34),
", VariableCode:  ",CHAR(34),INDEX(Variables[Variable Code],$A4585),CHAR(34),
", VariableNameCV:  ",CHAR(34),INDEX(Variables[Variable Name],$A4585),CHAR(34),
", VariableDefinition:  ",CHAR(34),INDEX(Variables[Variable Definition],$A4585),CHAR(34),
", SpecciationCV:  ",CHAR(34),INDEX(Variables[Speciation],$A4585),CHAR(34),
", NoDataValue:  ",CHAR(34),INDEX(Variables[No Data Value],$A4585),CHAR(34),"}"))</f>
        <v>#REF!</v>
      </c>
    </row>
    <row r="4586" spans="1:17" x14ac:dyDescent="0.25">
      <c r="A4586">
        <v>4583</v>
      </c>
      <c r="D4586" t="e">
        <f>IF(INDEX(People[First Name],$A4586)="","",
CONCATENATE("  - &amp;PersonID",TEXT($A4586,"0000"),
" {","PersonFirstName:  ",CHAR(34),INDEX(People[First Name],$A4586),CHAR(34),
", PersonMiddleName:  ",CHAR(34),INDEX(People[Middle Name],$A4586),CHAR(34),
", PersonLastName:  ",CHAR(34),INDEX(People[Last Name],$A4586),CHAR(34),"}"))</f>
        <v>#REF!</v>
      </c>
      <c r="E4586" t="e">
        <f>IF(INDEX(Organizations[Organization Type '[CV']],$A4586)="","",
CONCATENATE("  - &amp;OrganizationID",TEXT($A4586,"0000"),
" {","OrganizationTypeCV:  ",CHAR(34),INDEX(Organizations[Organization Type '[CV']],$A4586),CHAR(34),
", OrganizationCode:  ",CHAR(34),INDEX(Organizations[Organization Code],$A4586),CHAR(34),
", OrganizationName:  ",CHAR(34),INDEX(Organizations[Organization Name],$A4586),CHAR(34),
", OrganizationDescription:  ",CHAR(34),INDEX(Organizations[Organization Description],$A4586),CHAR(34),
", OrganizationLink:  ",CHAR(34),INDEX(Organizations[Organization Link],$A4586),CHAR(34),"}"))</f>
        <v>#REF!</v>
      </c>
      <c r="F4586" t="e">
        <f>IF(INDEX(People[First Name],$A4586)="","",
CONCATENATE("  - &amp;AffiliationID",TEXT($A4586,"0000"),
" {PersonID: *PersonID",TEXT($A4586,"0000"),
", OrganizationID: *OrganizationID",TEXT(MATCH(INDEX(People[Organization Name],$A4586),Organizations[Organization Name],0),"0000"),
", IsPrimaryOrganizationContact: , AffiliationStartDate: , AffiliationEndDate: , PrimaryPhone: ",
", PrimaryEmail: ",CHAR(34),INDEX(People[Primary Email],$A4586),CHAR(34),
", PrimaryAddress: ",CHAR(34),INDEX(People[Primary Address],$A4586),CHAR(34),
", PersonLink: }"))</f>
        <v>#REF!</v>
      </c>
      <c r="H4586" t="e">
        <f>IF(COUNTA(CitationInformation)=0,"",IF(INDEX(AuthorList[Author Name],$A4586)="","",
CONCATENATE("  - &amp;AuthorListID",TEXT($A4586,"0000"),
"  {CitationID: *CitationID0001",
", PersonID: *PersonID",TEXT(MATCH(INDEX(AuthorList[Author Name],$A4586),People[Full Name],0),"0000"),
", AuthorOrder: ",INDEX(AuthorList[Author Number],$A4586),"}")))</f>
        <v>#REF!</v>
      </c>
      <c r="K4586" t="e">
        <f>IF(INDEX(SamplingFeatures[Feature Code],$A4586)="","",
CONCATENATE("  - &amp;SamplingFeatureID",TEXT($A4586,"0000"),
" {","SamplingFeatureUUID:  ",CHAR(34),INDEX(SamplingFeatures[Sampling Feature UUID],$A4586),CHAR(34),
", SamplingFeatureTypeCV:  ",CHAR(34),INDEX(SamplingFeatures[Sampling Feature Type],$A4586),CHAR(34),
", SamplingFeatureCode:  ",CHAR(34),INDEX(SamplingFeatures[Feature Code],$A4586),CHAR(34),
", SamplingFeatureName:  ",CHAR(34),INDEX(SamplingFeatures[Feature Name],$A4586),CHAR(34),
", SamplingFeatureDescription:  ",CHAR(34),INDEX(SamplingFeatures[Feature Description],$A4586),CHAR(34),
", SamplingFeatureGeotypeCV:  ",CHAR(34),INDEX(SamplingFeatures[Feature Geo Type],$A4586),CHAR(34),
", FeatureGeometry:  ",CHAR(34),INDEX(SamplingFeatures[Feature Geometry],$A4586),CHAR(34),
", Elevation_m:  ",CHAR(34),INDEX(SamplingFeatures[Elevation_m],$A4586),CHAR(34),
", ElevationDatumCV:  ",CHAR(34),ElevationDatum,CHAR(34),"}"))</f>
        <v>#REF!</v>
      </c>
      <c r="L4586" t="e">
        <f>IF(INDEX(SamplingFeatures[Sampling Feature Type],$A4586)&lt;&gt;"Site","",
CONCATENATE("  - &amp;SiteID",TEXT(SUMPRODUCT(--($L$3:$L4585&lt;&gt;"")),"0000"),
" {","SamplingFeatureID:  *SamplingFeatureID",TEXT($A4586,"0000"),
", SiteTypeCV:  ",CHAR(34),INDEX(Sites[Site Type],$A4586),CHAR(34),
", Latitude:  ",INDEX(Sites[Latitude],$A4586),
", Longitude:  ",INDEX(Sites[Longitude],$A4586),
", SRSName:  ",CHAR(34),LatLonDatum,CHAR(34),"}"))</f>
        <v>#REF!</v>
      </c>
      <c r="M4586" t="e">
        <f>IF(INDEX(SamplingFeatures[Sampling Feature Type],$A4586)&lt;&gt;"Specimen","",
CONCATENATE("  - &amp;SpecimenID",TEXT(SUMPRODUCT(--($M$3:$M4585&lt;&gt;"")),"0000"),
" {","SamplingFeatureID:  *SamplingFeatureID",TEXT($A4586,"0000"),
", SpecimenTypeCV:  ",CHAR(34),INDEX(Specimens[Specimen Type],$A4586),CHAR(34),
", SpecimenMediumCV:  ",INDEX(Specimens[Specimen Medium],$A4586),
", IsFieldSpecimen:  ",CHAR(34),INDEX(Specimens[Is Field Specimen?],$A4586),CHAR(34),"}"))</f>
        <v>#REF!</v>
      </c>
      <c r="N4586" t="e">
        <f>IF(COUNTA(SpatialOffsets[])=0,"", IF(INDEX(SpatialOffsets[Spatial Offset Type],$A4586)="","",
CONCATENATE("  - &amp;SpatialOffsetID",TEXT($A4586,"0000"),
" {","SpatialOffsetTypeCV:  ",CHAR(34),INDEX(SpatialOffsets[Spatial Offset Type],$A4586),CHAR(34),
", Offset1Value:  ",INDEX(SpatialOffsets[Offset 1 Value],$A4586),
", Offset1UnitID:  ",CHAR(34),INDEX(SpatialOffsets[Offset 1 Unit],$A4586),CHAR(34),
", Offset2Value:  ",INDEX(SpatialOffsets[Offset 2 Value],$A4586),
", Offset2UnitID:  ",CHAR(34),INDEX(SpatialOffsets[Offset 2 Unit],$A4586),CHAR(34),
", Offset3Value:  ",INDEX(SpatialOffsets[Offset 3 Value],$A4586),
", Offset3UnitID:  ",CHAR(34),INDEX(SpatialOffsets[Offset 3 Unit],$A4586),CHAR(34),,"}")))</f>
        <v>#REF!</v>
      </c>
      <c r="O4586" t="e">
        <f>IF(COUNTA(RelatedFeatures[])=0,"", IF(INDEX(RelatedFeatures[First Sampling Feature Code],$A4586)="","",
CONCATENATE("  - &amp;RelationID",TEXT($A4586,"0000"),
" {","SamplingFeatureID:  *SamplingFeatureID",TEXT(MATCH(INDEX(RelatedFeatures[First Sampling Feature Code],$A4586),SamplingFeatures[Feature Code],0),"0000"),
", RelationshipTypeCV:  ",CHAR(34),INDEX(RelatedFeatures[Relationship Type],$A4586),CHAR(34),
", RelatedFeatureID: *SamplingFeatureID",TEXT(MATCH(INDEX(RelatedFeatures[Second Sampling Feature Code],$A4586),SamplingFeatures[Feature Code],0),"0000"),
", SpatialOffsetID:  ",IF(INDEX(RelatedFeatures[Offset Number],$A4586)="","",CONCATENATE("*SpatialOffsetID",TEXT(INDEX(RelatedFeatures[Offset Number],$A4586),"0000"))),"}")))</f>
        <v>#REF!</v>
      </c>
      <c r="P4586" t="e">
        <f>IF(INDEX(Methods[Method Type],$A4586)="","",
CONCATENATE("  - &amp;MethodID",TEXT($A4586,"0000"),
" {","MethodTypeCV:  ",CHAR(34),INDEX(Methods[Method Type],$A4586),CHAR(34),
", MethodCode:  ",CHAR(34),INDEX(Methods[Method Code],$A4586),CHAR(34),
", MethodName:  ",CHAR(34),INDEX(Methods[Method Name],$A4586),CHAR(34),
", MethodDescription:  ",CHAR(34),INDEX(Methods[Method Description],$A4586),CHAR(34),
", MethodLink:  ",CHAR(34),INDEX(Methods[Method Link],$A4586),CHAR(34),
", OrganizationID: *OrganizationID",TEXT(MATCH(INDEX(Methods[Organization Name],$A4586),Organizations[Organization Name],0),"0000"),"}"))</f>
        <v>#REF!</v>
      </c>
      <c r="Q4586" t="e">
        <f>IF(INDEX(Variables[Variable Type],$A4586)="","",
CONCATENATE("  - &amp;VariableID",TEXT($A4586,"0000"),
" {","VariableTypeCV:  ",CHAR(34),INDEX(Variables[Variable Type],$A4586),CHAR(34),
", VariableCode:  ",CHAR(34),INDEX(Variables[Variable Code],$A4586),CHAR(34),
", VariableNameCV:  ",CHAR(34),INDEX(Variables[Variable Name],$A4586),CHAR(34),
", VariableDefinition:  ",CHAR(34),INDEX(Variables[Variable Definition],$A4586),CHAR(34),
", SpecciationCV:  ",CHAR(34),INDEX(Variables[Speciation],$A4586),CHAR(34),
", NoDataValue:  ",CHAR(34),INDEX(Variables[No Data Value],$A4586),CHAR(34),"}"))</f>
        <v>#REF!</v>
      </c>
    </row>
    <row r="4587" spans="1:17" x14ac:dyDescent="0.25">
      <c r="A4587">
        <v>4584</v>
      </c>
      <c r="D4587" t="e">
        <f>IF(INDEX(People[First Name],$A4587)="","",
CONCATENATE("  - &amp;PersonID",TEXT($A4587,"0000"),
" {","PersonFirstName:  ",CHAR(34),INDEX(People[First Name],$A4587),CHAR(34),
", PersonMiddleName:  ",CHAR(34),INDEX(People[Middle Name],$A4587),CHAR(34),
", PersonLastName:  ",CHAR(34),INDEX(People[Last Name],$A4587),CHAR(34),"}"))</f>
        <v>#REF!</v>
      </c>
      <c r="E4587" t="e">
        <f>IF(INDEX(Organizations[Organization Type '[CV']],$A4587)="","",
CONCATENATE("  - &amp;OrganizationID",TEXT($A4587,"0000"),
" {","OrganizationTypeCV:  ",CHAR(34),INDEX(Organizations[Organization Type '[CV']],$A4587),CHAR(34),
", OrganizationCode:  ",CHAR(34),INDEX(Organizations[Organization Code],$A4587),CHAR(34),
", OrganizationName:  ",CHAR(34),INDEX(Organizations[Organization Name],$A4587),CHAR(34),
", OrganizationDescription:  ",CHAR(34),INDEX(Organizations[Organization Description],$A4587),CHAR(34),
", OrganizationLink:  ",CHAR(34),INDEX(Organizations[Organization Link],$A4587),CHAR(34),"}"))</f>
        <v>#REF!</v>
      </c>
      <c r="F4587" t="e">
        <f>IF(INDEX(People[First Name],$A4587)="","",
CONCATENATE("  - &amp;AffiliationID",TEXT($A4587,"0000"),
" {PersonID: *PersonID",TEXT($A4587,"0000"),
", OrganizationID: *OrganizationID",TEXT(MATCH(INDEX(People[Organization Name],$A4587),Organizations[Organization Name],0),"0000"),
", IsPrimaryOrganizationContact: , AffiliationStartDate: , AffiliationEndDate: , PrimaryPhone: ",
", PrimaryEmail: ",CHAR(34),INDEX(People[Primary Email],$A4587),CHAR(34),
", PrimaryAddress: ",CHAR(34),INDEX(People[Primary Address],$A4587),CHAR(34),
", PersonLink: }"))</f>
        <v>#REF!</v>
      </c>
      <c r="H4587" t="e">
        <f>IF(COUNTA(CitationInformation)=0,"",IF(INDEX(AuthorList[Author Name],$A4587)="","",
CONCATENATE("  - &amp;AuthorListID",TEXT($A4587,"0000"),
"  {CitationID: *CitationID0001",
", PersonID: *PersonID",TEXT(MATCH(INDEX(AuthorList[Author Name],$A4587),People[Full Name],0),"0000"),
", AuthorOrder: ",INDEX(AuthorList[Author Number],$A4587),"}")))</f>
        <v>#REF!</v>
      </c>
      <c r="K4587" t="e">
        <f>IF(INDEX(SamplingFeatures[Feature Code],$A4587)="","",
CONCATENATE("  - &amp;SamplingFeatureID",TEXT($A4587,"0000"),
" {","SamplingFeatureUUID:  ",CHAR(34),INDEX(SamplingFeatures[Sampling Feature UUID],$A4587),CHAR(34),
", SamplingFeatureTypeCV:  ",CHAR(34),INDEX(SamplingFeatures[Sampling Feature Type],$A4587),CHAR(34),
", SamplingFeatureCode:  ",CHAR(34),INDEX(SamplingFeatures[Feature Code],$A4587),CHAR(34),
", SamplingFeatureName:  ",CHAR(34),INDEX(SamplingFeatures[Feature Name],$A4587),CHAR(34),
", SamplingFeatureDescription:  ",CHAR(34),INDEX(SamplingFeatures[Feature Description],$A4587),CHAR(34),
", SamplingFeatureGeotypeCV:  ",CHAR(34),INDEX(SamplingFeatures[Feature Geo Type],$A4587),CHAR(34),
", FeatureGeometry:  ",CHAR(34),INDEX(SamplingFeatures[Feature Geometry],$A4587),CHAR(34),
", Elevation_m:  ",CHAR(34),INDEX(SamplingFeatures[Elevation_m],$A4587),CHAR(34),
", ElevationDatumCV:  ",CHAR(34),ElevationDatum,CHAR(34),"}"))</f>
        <v>#REF!</v>
      </c>
      <c r="L4587" t="e">
        <f>IF(INDEX(SamplingFeatures[Sampling Feature Type],$A4587)&lt;&gt;"Site","",
CONCATENATE("  - &amp;SiteID",TEXT(SUMPRODUCT(--($L$3:$L4586&lt;&gt;"")),"0000"),
" {","SamplingFeatureID:  *SamplingFeatureID",TEXT($A4587,"0000"),
", SiteTypeCV:  ",CHAR(34),INDEX(Sites[Site Type],$A4587),CHAR(34),
", Latitude:  ",INDEX(Sites[Latitude],$A4587),
", Longitude:  ",INDEX(Sites[Longitude],$A4587),
", SRSName:  ",CHAR(34),LatLonDatum,CHAR(34),"}"))</f>
        <v>#REF!</v>
      </c>
      <c r="M4587" t="e">
        <f>IF(INDEX(SamplingFeatures[Sampling Feature Type],$A4587)&lt;&gt;"Specimen","",
CONCATENATE("  - &amp;SpecimenID",TEXT(SUMPRODUCT(--($M$3:$M4586&lt;&gt;"")),"0000"),
" {","SamplingFeatureID:  *SamplingFeatureID",TEXT($A4587,"0000"),
", SpecimenTypeCV:  ",CHAR(34),INDEX(Specimens[Specimen Type],$A4587),CHAR(34),
", SpecimenMediumCV:  ",INDEX(Specimens[Specimen Medium],$A4587),
", IsFieldSpecimen:  ",CHAR(34),INDEX(Specimens[Is Field Specimen?],$A4587),CHAR(34),"}"))</f>
        <v>#REF!</v>
      </c>
      <c r="N4587" t="e">
        <f>IF(COUNTA(SpatialOffsets[])=0,"", IF(INDEX(SpatialOffsets[Spatial Offset Type],$A4587)="","",
CONCATENATE("  - &amp;SpatialOffsetID",TEXT($A4587,"0000"),
" {","SpatialOffsetTypeCV:  ",CHAR(34),INDEX(SpatialOffsets[Spatial Offset Type],$A4587),CHAR(34),
", Offset1Value:  ",INDEX(SpatialOffsets[Offset 1 Value],$A4587),
", Offset1UnitID:  ",CHAR(34),INDEX(SpatialOffsets[Offset 1 Unit],$A4587),CHAR(34),
", Offset2Value:  ",INDEX(SpatialOffsets[Offset 2 Value],$A4587),
", Offset2UnitID:  ",CHAR(34),INDEX(SpatialOffsets[Offset 2 Unit],$A4587),CHAR(34),
", Offset3Value:  ",INDEX(SpatialOffsets[Offset 3 Value],$A4587),
", Offset3UnitID:  ",CHAR(34),INDEX(SpatialOffsets[Offset 3 Unit],$A4587),CHAR(34),,"}")))</f>
        <v>#REF!</v>
      </c>
      <c r="O4587" t="e">
        <f>IF(COUNTA(RelatedFeatures[])=0,"", IF(INDEX(RelatedFeatures[First Sampling Feature Code],$A4587)="","",
CONCATENATE("  - &amp;RelationID",TEXT($A4587,"0000"),
" {","SamplingFeatureID:  *SamplingFeatureID",TEXT(MATCH(INDEX(RelatedFeatures[First Sampling Feature Code],$A4587),SamplingFeatures[Feature Code],0),"0000"),
", RelationshipTypeCV:  ",CHAR(34),INDEX(RelatedFeatures[Relationship Type],$A4587),CHAR(34),
", RelatedFeatureID: *SamplingFeatureID",TEXT(MATCH(INDEX(RelatedFeatures[Second Sampling Feature Code],$A4587),SamplingFeatures[Feature Code],0),"0000"),
", SpatialOffsetID:  ",IF(INDEX(RelatedFeatures[Offset Number],$A4587)="","",CONCATENATE("*SpatialOffsetID",TEXT(INDEX(RelatedFeatures[Offset Number],$A4587),"0000"))),"}")))</f>
        <v>#REF!</v>
      </c>
      <c r="P4587" t="e">
        <f>IF(INDEX(Methods[Method Type],$A4587)="","",
CONCATENATE("  - &amp;MethodID",TEXT($A4587,"0000"),
" {","MethodTypeCV:  ",CHAR(34),INDEX(Methods[Method Type],$A4587),CHAR(34),
", MethodCode:  ",CHAR(34),INDEX(Methods[Method Code],$A4587),CHAR(34),
", MethodName:  ",CHAR(34),INDEX(Methods[Method Name],$A4587),CHAR(34),
", MethodDescription:  ",CHAR(34),INDEX(Methods[Method Description],$A4587),CHAR(34),
", MethodLink:  ",CHAR(34),INDEX(Methods[Method Link],$A4587),CHAR(34),
", OrganizationID: *OrganizationID",TEXT(MATCH(INDEX(Methods[Organization Name],$A4587),Organizations[Organization Name],0),"0000"),"}"))</f>
        <v>#REF!</v>
      </c>
      <c r="Q4587" t="e">
        <f>IF(INDEX(Variables[Variable Type],$A4587)="","",
CONCATENATE("  - &amp;VariableID",TEXT($A4587,"0000"),
" {","VariableTypeCV:  ",CHAR(34),INDEX(Variables[Variable Type],$A4587),CHAR(34),
", VariableCode:  ",CHAR(34),INDEX(Variables[Variable Code],$A4587),CHAR(34),
", VariableNameCV:  ",CHAR(34),INDEX(Variables[Variable Name],$A4587),CHAR(34),
", VariableDefinition:  ",CHAR(34),INDEX(Variables[Variable Definition],$A4587),CHAR(34),
", SpecciationCV:  ",CHAR(34),INDEX(Variables[Speciation],$A4587),CHAR(34),
", NoDataValue:  ",CHAR(34),INDEX(Variables[No Data Value],$A4587),CHAR(34),"}"))</f>
        <v>#REF!</v>
      </c>
    </row>
    <row r="4588" spans="1:17" x14ac:dyDescent="0.25">
      <c r="A4588">
        <v>4585</v>
      </c>
      <c r="D4588" t="e">
        <f>IF(INDEX(People[First Name],$A4588)="","",
CONCATENATE("  - &amp;PersonID",TEXT($A4588,"0000"),
" {","PersonFirstName:  ",CHAR(34),INDEX(People[First Name],$A4588),CHAR(34),
", PersonMiddleName:  ",CHAR(34),INDEX(People[Middle Name],$A4588),CHAR(34),
", PersonLastName:  ",CHAR(34),INDEX(People[Last Name],$A4588),CHAR(34),"}"))</f>
        <v>#REF!</v>
      </c>
      <c r="E4588" t="e">
        <f>IF(INDEX(Organizations[Organization Type '[CV']],$A4588)="","",
CONCATENATE("  - &amp;OrganizationID",TEXT($A4588,"0000"),
" {","OrganizationTypeCV:  ",CHAR(34),INDEX(Organizations[Organization Type '[CV']],$A4588),CHAR(34),
", OrganizationCode:  ",CHAR(34),INDEX(Organizations[Organization Code],$A4588),CHAR(34),
", OrganizationName:  ",CHAR(34),INDEX(Organizations[Organization Name],$A4588),CHAR(34),
", OrganizationDescription:  ",CHAR(34),INDEX(Organizations[Organization Description],$A4588),CHAR(34),
", OrganizationLink:  ",CHAR(34),INDEX(Organizations[Organization Link],$A4588),CHAR(34),"}"))</f>
        <v>#REF!</v>
      </c>
      <c r="F4588" t="e">
        <f>IF(INDEX(People[First Name],$A4588)="","",
CONCATENATE("  - &amp;AffiliationID",TEXT($A4588,"0000"),
" {PersonID: *PersonID",TEXT($A4588,"0000"),
", OrganizationID: *OrganizationID",TEXT(MATCH(INDEX(People[Organization Name],$A4588),Organizations[Organization Name],0),"0000"),
", IsPrimaryOrganizationContact: , AffiliationStartDate: , AffiliationEndDate: , PrimaryPhone: ",
", PrimaryEmail: ",CHAR(34),INDEX(People[Primary Email],$A4588),CHAR(34),
", PrimaryAddress: ",CHAR(34),INDEX(People[Primary Address],$A4588),CHAR(34),
", PersonLink: }"))</f>
        <v>#REF!</v>
      </c>
      <c r="H4588" t="e">
        <f>IF(COUNTA(CitationInformation)=0,"",IF(INDEX(AuthorList[Author Name],$A4588)="","",
CONCATENATE("  - &amp;AuthorListID",TEXT($A4588,"0000"),
"  {CitationID: *CitationID0001",
", PersonID: *PersonID",TEXT(MATCH(INDEX(AuthorList[Author Name],$A4588),People[Full Name],0),"0000"),
", AuthorOrder: ",INDEX(AuthorList[Author Number],$A4588),"}")))</f>
        <v>#REF!</v>
      </c>
      <c r="K4588" t="e">
        <f>IF(INDEX(SamplingFeatures[Feature Code],$A4588)="","",
CONCATENATE("  - &amp;SamplingFeatureID",TEXT($A4588,"0000"),
" {","SamplingFeatureUUID:  ",CHAR(34),INDEX(SamplingFeatures[Sampling Feature UUID],$A4588),CHAR(34),
", SamplingFeatureTypeCV:  ",CHAR(34),INDEX(SamplingFeatures[Sampling Feature Type],$A4588),CHAR(34),
", SamplingFeatureCode:  ",CHAR(34),INDEX(SamplingFeatures[Feature Code],$A4588),CHAR(34),
", SamplingFeatureName:  ",CHAR(34),INDEX(SamplingFeatures[Feature Name],$A4588),CHAR(34),
", SamplingFeatureDescription:  ",CHAR(34),INDEX(SamplingFeatures[Feature Description],$A4588),CHAR(34),
", SamplingFeatureGeotypeCV:  ",CHAR(34),INDEX(SamplingFeatures[Feature Geo Type],$A4588),CHAR(34),
", FeatureGeometry:  ",CHAR(34),INDEX(SamplingFeatures[Feature Geometry],$A4588),CHAR(34),
", Elevation_m:  ",CHAR(34),INDEX(SamplingFeatures[Elevation_m],$A4588),CHAR(34),
", ElevationDatumCV:  ",CHAR(34),ElevationDatum,CHAR(34),"}"))</f>
        <v>#REF!</v>
      </c>
      <c r="L4588" t="e">
        <f>IF(INDEX(SamplingFeatures[Sampling Feature Type],$A4588)&lt;&gt;"Site","",
CONCATENATE("  - &amp;SiteID",TEXT(SUMPRODUCT(--($L$3:$L4587&lt;&gt;"")),"0000"),
" {","SamplingFeatureID:  *SamplingFeatureID",TEXT($A4588,"0000"),
", SiteTypeCV:  ",CHAR(34),INDEX(Sites[Site Type],$A4588),CHAR(34),
", Latitude:  ",INDEX(Sites[Latitude],$A4588),
", Longitude:  ",INDEX(Sites[Longitude],$A4588),
", SRSName:  ",CHAR(34),LatLonDatum,CHAR(34),"}"))</f>
        <v>#REF!</v>
      </c>
      <c r="M4588" t="e">
        <f>IF(INDEX(SamplingFeatures[Sampling Feature Type],$A4588)&lt;&gt;"Specimen","",
CONCATENATE("  - &amp;SpecimenID",TEXT(SUMPRODUCT(--($M$3:$M4587&lt;&gt;"")),"0000"),
" {","SamplingFeatureID:  *SamplingFeatureID",TEXT($A4588,"0000"),
", SpecimenTypeCV:  ",CHAR(34),INDEX(Specimens[Specimen Type],$A4588),CHAR(34),
", SpecimenMediumCV:  ",INDEX(Specimens[Specimen Medium],$A4588),
", IsFieldSpecimen:  ",CHAR(34),INDEX(Specimens[Is Field Specimen?],$A4588),CHAR(34),"}"))</f>
        <v>#REF!</v>
      </c>
      <c r="N4588" t="e">
        <f>IF(COUNTA(SpatialOffsets[])=0,"", IF(INDEX(SpatialOffsets[Spatial Offset Type],$A4588)="","",
CONCATENATE("  - &amp;SpatialOffsetID",TEXT($A4588,"0000"),
" {","SpatialOffsetTypeCV:  ",CHAR(34),INDEX(SpatialOffsets[Spatial Offset Type],$A4588),CHAR(34),
", Offset1Value:  ",INDEX(SpatialOffsets[Offset 1 Value],$A4588),
", Offset1UnitID:  ",CHAR(34),INDEX(SpatialOffsets[Offset 1 Unit],$A4588),CHAR(34),
", Offset2Value:  ",INDEX(SpatialOffsets[Offset 2 Value],$A4588),
", Offset2UnitID:  ",CHAR(34),INDEX(SpatialOffsets[Offset 2 Unit],$A4588),CHAR(34),
", Offset3Value:  ",INDEX(SpatialOffsets[Offset 3 Value],$A4588),
", Offset3UnitID:  ",CHAR(34),INDEX(SpatialOffsets[Offset 3 Unit],$A4588),CHAR(34),,"}")))</f>
        <v>#REF!</v>
      </c>
      <c r="O4588" t="e">
        <f>IF(COUNTA(RelatedFeatures[])=0,"", IF(INDEX(RelatedFeatures[First Sampling Feature Code],$A4588)="","",
CONCATENATE("  - &amp;RelationID",TEXT($A4588,"0000"),
" {","SamplingFeatureID:  *SamplingFeatureID",TEXT(MATCH(INDEX(RelatedFeatures[First Sampling Feature Code],$A4588),SamplingFeatures[Feature Code],0),"0000"),
", RelationshipTypeCV:  ",CHAR(34),INDEX(RelatedFeatures[Relationship Type],$A4588),CHAR(34),
", RelatedFeatureID: *SamplingFeatureID",TEXT(MATCH(INDEX(RelatedFeatures[Second Sampling Feature Code],$A4588),SamplingFeatures[Feature Code],0),"0000"),
", SpatialOffsetID:  ",IF(INDEX(RelatedFeatures[Offset Number],$A4588)="","",CONCATENATE("*SpatialOffsetID",TEXT(INDEX(RelatedFeatures[Offset Number],$A4588),"0000"))),"}")))</f>
        <v>#REF!</v>
      </c>
      <c r="P4588" t="e">
        <f>IF(INDEX(Methods[Method Type],$A4588)="","",
CONCATENATE("  - &amp;MethodID",TEXT($A4588,"0000"),
" {","MethodTypeCV:  ",CHAR(34),INDEX(Methods[Method Type],$A4588),CHAR(34),
", MethodCode:  ",CHAR(34),INDEX(Methods[Method Code],$A4588),CHAR(34),
", MethodName:  ",CHAR(34),INDEX(Methods[Method Name],$A4588),CHAR(34),
", MethodDescription:  ",CHAR(34),INDEX(Methods[Method Description],$A4588),CHAR(34),
", MethodLink:  ",CHAR(34),INDEX(Methods[Method Link],$A4588),CHAR(34),
", OrganizationID: *OrganizationID",TEXT(MATCH(INDEX(Methods[Organization Name],$A4588),Organizations[Organization Name],0),"0000"),"}"))</f>
        <v>#REF!</v>
      </c>
      <c r="Q4588" t="e">
        <f>IF(INDEX(Variables[Variable Type],$A4588)="","",
CONCATENATE("  - &amp;VariableID",TEXT($A4588,"0000"),
" {","VariableTypeCV:  ",CHAR(34),INDEX(Variables[Variable Type],$A4588),CHAR(34),
", VariableCode:  ",CHAR(34),INDEX(Variables[Variable Code],$A4588),CHAR(34),
", VariableNameCV:  ",CHAR(34),INDEX(Variables[Variable Name],$A4588),CHAR(34),
", VariableDefinition:  ",CHAR(34),INDEX(Variables[Variable Definition],$A4588),CHAR(34),
", SpecciationCV:  ",CHAR(34),INDEX(Variables[Speciation],$A4588),CHAR(34),
", NoDataValue:  ",CHAR(34),INDEX(Variables[No Data Value],$A4588),CHAR(34),"}"))</f>
        <v>#REF!</v>
      </c>
    </row>
    <row r="4589" spans="1:17" x14ac:dyDescent="0.25">
      <c r="A4589">
        <v>4586</v>
      </c>
      <c r="D4589" t="e">
        <f>IF(INDEX(People[First Name],$A4589)="","",
CONCATENATE("  - &amp;PersonID",TEXT($A4589,"0000"),
" {","PersonFirstName:  ",CHAR(34),INDEX(People[First Name],$A4589),CHAR(34),
", PersonMiddleName:  ",CHAR(34),INDEX(People[Middle Name],$A4589),CHAR(34),
", PersonLastName:  ",CHAR(34),INDEX(People[Last Name],$A4589),CHAR(34),"}"))</f>
        <v>#REF!</v>
      </c>
      <c r="E4589" t="e">
        <f>IF(INDEX(Organizations[Organization Type '[CV']],$A4589)="","",
CONCATENATE("  - &amp;OrganizationID",TEXT($A4589,"0000"),
" {","OrganizationTypeCV:  ",CHAR(34),INDEX(Organizations[Organization Type '[CV']],$A4589),CHAR(34),
", OrganizationCode:  ",CHAR(34),INDEX(Organizations[Organization Code],$A4589),CHAR(34),
", OrganizationName:  ",CHAR(34),INDEX(Organizations[Organization Name],$A4589),CHAR(34),
", OrganizationDescription:  ",CHAR(34),INDEX(Organizations[Organization Description],$A4589),CHAR(34),
", OrganizationLink:  ",CHAR(34),INDEX(Organizations[Organization Link],$A4589),CHAR(34),"}"))</f>
        <v>#REF!</v>
      </c>
      <c r="F4589" t="e">
        <f>IF(INDEX(People[First Name],$A4589)="","",
CONCATENATE("  - &amp;AffiliationID",TEXT($A4589,"0000"),
" {PersonID: *PersonID",TEXT($A4589,"0000"),
", OrganizationID: *OrganizationID",TEXT(MATCH(INDEX(People[Organization Name],$A4589),Organizations[Organization Name],0),"0000"),
", IsPrimaryOrganizationContact: , AffiliationStartDate: , AffiliationEndDate: , PrimaryPhone: ",
", PrimaryEmail: ",CHAR(34),INDEX(People[Primary Email],$A4589),CHAR(34),
", PrimaryAddress: ",CHAR(34),INDEX(People[Primary Address],$A4589),CHAR(34),
", PersonLink: }"))</f>
        <v>#REF!</v>
      </c>
      <c r="H4589" t="e">
        <f>IF(COUNTA(CitationInformation)=0,"",IF(INDEX(AuthorList[Author Name],$A4589)="","",
CONCATENATE("  - &amp;AuthorListID",TEXT($A4589,"0000"),
"  {CitationID: *CitationID0001",
", PersonID: *PersonID",TEXT(MATCH(INDEX(AuthorList[Author Name],$A4589),People[Full Name],0),"0000"),
", AuthorOrder: ",INDEX(AuthorList[Author Number],$A4589),"}")))</f>
        <v>#REF!</v>
      </c>
      <c r="K4589" t="e">
        <f>IF(INDEX(SamplingFeatures[Feature Code],$A4589)="","",
CONCATENATE("  - &amp;SamplingFeatureID",TEXT($A4589,"0000"),
" {","SamplingFeatureUUID:  ",CHAR(34),INDEX(SamplingFeatures[Sampling Feature UUID],$A4589),CHAR(34),
", SamplingFeatureTypeCV:  ",CHAR(34),INDEX(SamplingFeatures[Sampling Feature Type],$A4589),CHAR(34),
", SamplingFeatureCode:  ",CHAR(34),INDEX(SamplingFeatures[Feature Code],$A4589),CHAR(34),
", SamplingFeatureName:  ",CHAR(34),INDEX(SamplingFeatures[Feature Name],$A4589),CHAR(34),
", SamplingFeatureDescription:  ",CHAR(34),INDEX(SamplingFeatures[Feature Description],$A4589),CHAR(34),
", SamplingFeatureGeotypeCV:  ",CHAR(34),INDEX(SamplingFeatures[Feature Geo Type],$A4589),CHAR(34),
", FeatureGeometry:  ",CHAR(34),INDEX(SamplingFeatures[Feature Geometry],$A4589),CHAR(34),
", Elevation_m:  ",CHAR(34),INDEX(SamplingFeatures[Elevation_m],$A4589),CHAR(34),
", ElevationDatumCV:  ",CHAR(34),ElevationDatum,CHAR(34),"}"))</f>
        <v>#REF!</v>
      </c>
      <c r="L4589" t="e">
        <f>IF(INDEX(SamplingFeatures[Sampling Feature Type],$A4589)&lt;&gt;"Site","",
CONCATENATE("  - &amp;SiteID",TEXT(SUMPRODUCT(--($L$3:$L4588&lt;&gt;"")),"0000"),
" {","SamplingFeatureID:  *SamplingFeatureID",TEXT($A4589,"0000"),
", SiteTypeCV:  ",CHAR(34),INDEX(Sites[Site Type],$A4589),CHAR(34),
", Latitude:  ",INDEX(Sites[Latitude],$A4589),
", Longitude:  ",INDEX(Sites[Longitude],$A4589),
", SRSName:  ",CHAR(34),LatLonDatum,CHAR(34),"}"))</f>
        <v>#REF!</v>
      </c>
      <c r="M4589" t="e">
        <f>IF(INDEX(SamplingFeatures[Sampling Feature Type],$A4589)&lt;&gt;"Specimen","",
CONCATENATE("  - &amp;SpecimenID",TEXT(SUMPRODUCT(--($M$3:$M4588&lt;&gt;"")),"0000"),
" {","SamplingFeatureID:  *SamplingFeatureID",TEXT($A4589,"0000"),
", SpecimenTypeCV:  ",CHAR(34),INDEX(Specimens[Specimen Type],$A4589),CHAR(34),
", SpecimenMediumCV:  ",INDEX(Specimens[Specimen Medium],$A4589),
", IsFieldSpecimen:  ",CHAR(34),INDEX(Specimens[Is Field Specimen?],$A4589),CHAR(34),"}"))</f>
        <v>#REF!</v>
      </c>
      <c r="N4589" t="e">
        <f>IF(COUNTA(SpatialOffsets[])=0,"", IF(INDEX(SpatialOffsets[Spatial Offset Type],$A4589)="","",
CONCATENATE("  - &amp;SpatialOffsetID",TEXT($A4589,"0000"),
" {","SpatialOffsetTypeCV:  ",CHAR(34),INDEX(SpatialOffsets[Spatial Offset Type],$A4589),CHAR(34),
", Offset1Value:  ",INDEX(SpatialOffsets[Offset 1 Value],$A4589),
", Offset1UnitID:  ",CHAR(34),INDEX(SpatialOffsets[Offset 1 Unit],$A4589),CHAR(34),
", Offset2Value:  ",INDEX(SpatialOffsets[Offset 2 Value],$A4589),
", Offset2UnitID:  ",CHAR(34),INDEX(SpatialOffsets[Offset 2 Unit],$A4589),CHAR(34),
", Offset3Value:  ",INDEX(SpatialOffsets[Offset 3 Value],$A4589),
", Offset3UnitID:  ",CHAR(34),INDEX(SpatialOffsets[Offset 3 Unit],$A4589),CHAR(34),,"}")))</f>
        <v>#REF!</v>
      </c>
      <c r="O4589" t="e">
        <f>IF(COUNTA(RelatedFeatures[])=0,"", IF(INDEX(RelatedFeatures[First Sampling Feature Code],$A4589)="","",
CONCATENATE("  - &amp;RelationID",TEXT($A4589,"0000"),
" {","SamplingFeatureID:  *SamplingFeatureID",TEXT(MATCH(INDEX(RelatedFeatures[First Sampling Feature Code],$A4589),SamplingFeatures[Feature Code],0),"0000"),
", RelationshipTypeCV:  ",CHAR(34),INDEX(RelatedFeatures[Relationship Type],$A4589),CHAR(34),
", RelatedFeatureID: *SamplingFeatureID",TEXT(MATCH(INDEX(RelatedFeatures[Second Sampling Feature Code],$A4589),SamplingFeatures[Feature Code],0),"0000"),
", SpatialOffsetID:  ",IF(INDEX(RelatedFeatures[Offset Number],$A4589)="","",CONCATENATE("*SpatialOffsetID",TEXT(INDEX(RelatedFeatures[Offset Number],$A4589),"0000"))),"}")))</f>
        <v>#REF!</v>
      </c>
      <c r="P4589" t="e">
        <f>IF(INDEX(Methods[Method Type],$A4589)="","",
CONCATENATE("  - &amp;MethodID",TEXT($A4589,"0000"),
" {","MethodTypeCV:  ",CHAR(34),INDEX(Methods[Method Type],$A4589),CHAR(34),
", MethodCode:  ",CHAR(34),INDEX(Methods[Method Code],$A4589),CHAR(34),
", MethodName:  ",CHAR(34),INDEX(Methods[Method Name],$A4589),CHAR(34),
", MethodDescription:  ",CHAR(34),INDEX(Methods[Method Description],$A4589),CHAR(34),
", MethodLink:  ",CHAR(34),INDEX(Methods[Method Link],$A4589),CHAR(34),
", OrganizationID: *OrganizationID",TEXT(MATCH(INDEX(Methods[Organization Name],$A4589),Organizations[Organization Name],0),"0000"),"}"))</f>
        <v>#REF!</v>
      </c>
      <c r="Q4589" t="e">
        <f>IF(INDEX(Variables[Variable Type],$A4589)="","",
CONCATENATE("  - &amp;VariableID",TEXT($A4589,"0000"),
" {","VariableTypeCV:  ",CHAR(34),INDEX(Variables[Variable Type],$A4589),CHAR(34),
", VariableCode:  ",CHAR(34),INDEX(Variables[Variable Code],$A4589),CHAR(34),
", VariableNameCV:  ",CHAR(34),INDEX(Variables[Variable Name],$A4589),CHAR(34),
", VariableDefinition:  ",CHAR(34),INDEX(Variables[Variable Definition],$A4589),CHAR(34),
", SpecciationCV:  ",CHAR(34),INDEX(Variables[Speciation],$A4589),CHAR(34),
", NoDataValue:  ",CHAR(34),INDEX(Variables[No Data Value],$A4589),CHAR(34),"}"))</f>
        <v>#REF!</v>
      </c>
    </row>
    <row r="4590" spans="1:17" x14ac:dyDescent="0.25">
      <c r="A4590">
        <v>4587</v>
      </c>
      <c r="D4590" t="e">
        <f>IF(INDEX(People[First Name],$A4590)="","",
CONCATENATE("  - &amp;PersonID",TEXT($A4590,"0000"),
" {","PersonFirstName:  ",CHAR(34),INDEX(People[First Name],$A4590),CHAR(34),
", PersonMiddleName:  ",CHAR(34),INDEX(People[Middle Name],$A4590),CHAR(34),
", PersonLastName:  ",CHAR(34),INDEX(People[Last Name],$A4590),CHAR(34),"}"))</f>
        <v>#REF!</v>
      </c>
      <c r="E4590" t="e">
        <f>IF(INDEX(Organizations[Organization Type '[CV']],$A4590)="","",
CONCATENATE("  - &amp;OrganizationID",TEXT($A4590,"0000"),
" {","OrganizationTypeCV:  ",CHAR(34),INDEX(Organizations[Organization Type '[CV']],$A4590),CHAR(34),
", OrganizationCode:  ",CHAR(34),INDEX(Organizations[Organization Code],$A4590),CHAR(34),
", OrganizationName:  ",CHAR(34),INDEX(Organizations[Organization Name],$A4590),CHAR(34),
", OrganizationDescription:  ",CHAR(34),INDEX(Organizations[Organization Description],$A4590),CHAR(34),
", OrganizationLink:  ",CHAR(34),INDEX(Organizations[Organization Link],$A4590),CHAR(34),"}"))</f>
        <v>#REF!</v>
      </c>
      <c r="F4590" t="e">
        <f>IF(INDEX(People[First Name],$A4590)="","",
CONCATENATE("  - &amp;AffiliationID",TEXT($A4590,"0000"),
" {PersonID: *PersonID",TEXT($A4590,"0000"),
", OrganizationID: *OrganizationID",TEXT(MATCH(INDEX(People[Organization Name],$A4590),Organizations[Organization Name],0),"0000"),
", IsPrimaryOrganizationContact: , AffiliationStartDate: , AffiliationEndDate: , PrimaryPhone: ",
", PrimaryEmail: ",CHAR(34),INDEX(People[Primary Email],$A4590),CHAR(34),
", PrimaryAddress: ",CHAR(34),INDEX(People[Primary Address],$A4590),CHAR(34),
", PersonLink: }"))</f>
        <v>#REF!</v>
      </c>
      <c r="H4590" t="e">
        <f>IF(COUNTA(CitationInformation)=0,"",IF(INDEX(AuthorList[Author Name],$A4590)="","",
CONCATENATE("  - &amp;AuthorListID",TEXT($A4590,"0000"),
"  {CitationID: *CitationID0001",
", PersonID: *PersonID",TEXT(MATCH(INDEX(AuthorList[Author Name],$A4590),People[Full Name],0),"0000"),
", AuthorOrder: ",INDEX(AuthorList[Author Number],$A4590),"}")))</f>
        <v>#REF!</v>
      </c>
      <c r="K4590" t="e">
        <f>IF(INDEX(SamplingFeatures[Feature Code],$A4590)="","",
CONCATENATE("  - &amp;SamplingFeatureID",TEXT($A4590,"0000"),
" {","SamplingFeatureUUID:  ",CHAR(34),INDEX(SamplingFeatures[Sampling Feature UUID],$A4590),CHAR(34),
", SamplingFeatureTypeCV:  ",CHAR(34),INDEX(SamplingFeatures[Sampling Feature Type],$A4590),CHAR(34),
", SamplingFeatureCode:  ",CHAR(34),INDEX(SamplingFeatures[Feature Code],$A4590),CHAR(34),
", SamplingFeatureName:  ",CHAR(34),INDEX(SamplingFeatures[Feature Name],$A4590),CHAR(34),
", SamplingFeatureDescription:  ",CHAR(34),INDEX(SamplingFeatures[Feature Description],$A4590),CHAR(34),
", SamplingFeatureGeotypeCV:  ",CHAR(34),INDEX(SamplingFeatures[Feature Geo Type],$A4590),CHAR(34),
", FeatureGeometry:  ",CHAR(34),INDEX(SamplingFeatures[Feature Geometry],$A4590),CHAR(34),
", Elevation_m:  ",CHAR(34),INDEX(SamplingFeatures[Elevation_m],$A4590),CHAR(34),
", ElevationDatumCV:  ",CHAR(34),ElevationDatum,CHAR(34),"}"))</f>
        <v>#REF!</v>
      </c>
      <c r="L4590" t="e">
        <f>IF(INDEX(SamplingFeatures[Sampling Feature Type],$A4590)&lt;&gt;"Site","",
CONCATENATE("  - &amp;SiteID",TEXT(SUMPRODUCT(--($L$3:$L4589&lt;&gt;"")),"0000"),
" {","SamplingFeatureID:  *SamplingFeatureID",TEXT($A4590,"0000"),
", SiteTypeCV:  ",CHAR(34),INDEX(Sites[Site Type],$A4590),CHAR(34),
", Latitude:  ",INDEX(Sites[Latitude],$A4590),
", Longitude:  ",INDEX(Sites[Longitude],$A4590),
", SRSName:  ",CHAR(34),LatLonDatum,CHAR(34),"}"))</f>
        <v>#REF!</v>
      </c>
      <c r="M4590" t="e">
        <f>IF(INDEX(SamplingFeatures[Sampling Feature Type],$A4590)&lt;&gt;"Specimen","",
CONCATENATE("  - &amp;SpecimenID",TEXT(SUMPRODUCT(--($M$3:$M4589&lt;&gt;"")),"0000"),
" {","SamplingFeatureID:  *SamplingFeatureID",TEXT($A4590,"0000"),
", SpecimenTypeCV:  ",CHAR(34),INDEX(Specimens[Specimen Type],$A4590),CHAR(34),
", SpecimenMediumCV:  ",INDEX(Specimens[Specimen Medium],$A4590),
", IsFieldSpecimen:  ",CHAR(34),INDEX(Specimens[Is Field Specimen?],$A4590),CHAR(34),"}"))</f>
        <v>#REF!</v>
      </c>
      <c r="N4590" t="e">
        <f>IF(COUNTA(SpatialOffsets[])=0,"", IF(INDEX(SpatialOffsets[Spatial Offset Type],$A4590)="","",
CONCATENATE("  - &amp;SpatialOffsetID",TEXT($A4590,"0000"),
" {","SpatialOffsetTypeCV:  ",CHAR(34),INDEX(SpatialOffsets[Spatial Offset Type],$A4590),CHAR(34),
", Offset1Value:  ",INDEX(SpatialOffsets[Offset 1 Value],$A4590),
", Offset1UnitID:  ",CHAR(34),INDEX(SpatialOffsets[Offset 1 Unit],$A4590),CHAR(34),
", Offset2Value:  ",INDEX(SpatialOffsets[Offset 2 Value],$A4590),
", Offset2UnitID:  ",CHAR(34),INDEX(SpatialOffsets[Offset 2 Unit],$A4590),CHAR(34),
", Offset3Value:  ",INDEX(SpatialOffsets[Offset 3 Value],$A4590),
", Offset3UnitID:  ",CHAR(34),INDEX(SpatialOffsets[Offset 3 Unit],$A4590),CHAR(34),,"}")))</f>
        <v>#REF!</v>
      </c>
      <c r="O4590" t="e">
        <f>IF(COUNTA(RelatedFeatures[])=0,"", IF(INDEX(RelatedFeatures[First Sampling Feature Code],$A4590)="","",
CONCATENATE("  - &amp;RelationID",TEXT($A4590,"0000"),
" {","SamplingFeatureID:  *SamplingFeatureID",TEXT(MATCH(INDEX(RelatedFeatures[First Sampling Feature Code],$A4590),SamplingFeatures[Feature Code],0),"0000"),
", RelationshipTypeCV:  ",CHAR(34),INDEX(RelatedFeatures[Relationship Type],$A4590),CHAR(34),
", RelatedFeatureID: *SamplingFeatureID",TEXT(MATCH(INDEX(RelatedFeatures[Second Sampling Feature Code],$A4590),SamplingFeatures[Feature Code],0),"0000"),
", SpatialOffsetID:  ",IF(INDEX(RelatedFeatures[Offset Number],$A4590)="","",CONCATENATE("*SpatialOffsetID",TEXT(INDEX(RelatedFeatures[Offset Number],$A4590),"0000"))),"}")))</f>
        <v>#REF!</v>
      </c>
      <c r="P4590" t="e">
        <f>IF(INDEX(Methods[Method Type],$A4590)="","",
CONCATENATE("  - &amp;MethodID",TEXT($A4590,"0000"),
" {","MethodTypeCV:  ",CHAR(34),INDEX(Methods[Method Type],$A4590),CHAR(34),
", MethodCode:  ",CHAR(34),INDEX(Methods[Method Code],$A4590),CHAR(34),
", MethodName:  ",CHAR(34),INDEX(Methods[Method Name],$A4590),CHAR(34),
", MethodDescription:  ",CHAR(34),INDEX(Methods[Method Description],$A4590),CHAR(34),
", MethodLink:  ",CHAR(34),INDEX(Methods[Method Link],$A4590),CHAR(34),
", OrganizationID: *OrganizationID",TEXT(MATCH(INDEX(Methods[Organization Name],$A4590),Organizations[Organization Name],0),"0000"),"}"))</f>
        <v>#REF!</v>
      </c>
      <c r="Q4590" t="e">
        <f>IF(INDEX(Variables[Variable Type],$A4590)="","",
CONCATENATE("  - &amp;VariableID",TEXT($A4590,"0000"),
" {","VariableTypeCV:  ",CHAR(34),INDEX(Variables[Variable Type],$A4590),CHAR(34),
", VariableCode:  ",CHAR(34),INDEX(Variables[Variable Code],$A4590),CHAR(34),
", VariableNameCV:  ",CHAR(34),INDEX(Variables[Variable Name],$A4590),CHAR(34),
", VariableDefinition:  ",CHAR(34),INDEX(Variables[Variable Definition],$A4590),CHAR(34),
", SpecciationCV:  ",CHAR(34),INDEX(Variables[Speciation],$A4590),CHAR(34),
", NoDataValue:  ",CHAR(34),INDEX(Variables[No Data Value],$A4590),CHAR(34),"}"))</f>
        <v>#REF!</v>
      </c>
    </row>
    <row r="4591" spans="1:17" x14ac:dyDescent="0.25">
      <c r="A4591">
        <v>4588</v>
      </c>
      <c r="D4591" t="e">
        <f>IF(INDEX(People[First Name],$A4591)="","",
CONCATENATE("  - &amp;PersonID",TEXT($A4591,"0000"),
" {","PersonFirstName:  ",CHAR(34),INDEX(People[First Name],$A4591),CHAR(34),
", PersonMiddleName:  ",CHAR(34),INDEX(People[Middle Name],$A4591),CHAR(34),
", PersonLastName:  ",CHAR(34),INDEX(People[Last Name],$A4591),CHAR(34),"}"))</f>
        <v>#REF!</v>
      </c>
      <c r="E4591" t="e">
        <f>IF(INDEX(Organizations[Organization Type '[CV']],$A4591)="","",
CONCATENATE("  - &amp;OrganizationID",TEXT($A4591,"0000"),
" {","OrganizationTypeCV:  ",CHAR(34),INDEX(Organizations[Organization Type '[CV']],$A4591),CHAR(34),
", OrganizationCode:  ",CHAR(34),INDEX(Organizations[Organization Code],$A4591),CHAR(34),
", OrganizationName:  ",CHAR(34),INDEX(Organizations[Organization Name],$A4591),CHAR(34),
", OrganizationDescription:  ",CHAR(34),INDEX(Organizations[Organization Description],$A4591),CHAR(34),
", OrganizationLink:  ",CHAR(34),INDEX(Organizations[Organization Link],$A4591),CHAR(34),"}"))</f>
        <v>#REF!</v>
      </c>
      <c r="F4591" t="e">
        <f>IF(INDEX(People[First Name],$A4591)="","",
CONCATENATE("  - &amp;AffiliationID",TEXT($A4591,"0000"),
" {PersonID: *PersonID",TEXT($A4591,"0000"),
", OrganizationID: *OrganizationID",TEXT(MATCH(INDEX(People[Organization Name],$A4591),Organizations[Organization Name],0),"0000"),
", IsPrimaryOrganizationContact: , AffiliationStartDate: , AffiliationEndDate: , PrimaryPhone: ",
", PrimaryEmail: ",CHAR(34),INDEX(People[Primary Email],$A4591),CHAR(34),
", PrimaryAddress: ",CHAR(34),INDEX(People[Primary Address],$A4591),CHAR(34),
", PersonLink: }"))</f>
        <v>#REF!</v>
      </c>
      <c r="H4591" t="e">
        <f>IF(COUNTA(CitationInformation)=0,"",IF(INDEX(AuthorList[Author Name],$A4591)="","",
CONCATENATE("  - &amp;AuthorListID",TEXT($A4591,"0000"),
"  {CitationID: *CitationID0001",
", PersonID: *PersonID",TEXT(MATCH(INDEX(AuthorList[Author Name],$A4591),People[Full Name],0),"0000"),
", AuthorOrder: ",INDEX(AuthorList[Author Number],$A4591),"}")))</f>
        <v>#REF!</v>
      </c>
      <c r="K4591" t="e">
        <f>IF(INDEX(SamplingFeatures[Feature Code],$A4591)="","",
CONCATENATE("  - &amp;SamplingFeatureID",TEXT($A4591,"0000"),
" {","SamplingFeatureUUID:  ",CHAR(34),INDEX(SamplingFeatures[Sampling Feature UUID],$A4591),CHAR(34),
", SamplingFeatureTypeCV:  ",CHAR(34),INDEX(SamplingFeatures[Sampling Feature Type],$A4591),CHAR(34),
", SamplingFeatureCode:  ",CHAR(34),INDEX(SamplingFeatures[Feature Code],$A4591),CHAR(34),
", SamplingFeatureName:  ",CHAR(34),INDEX(SamplingFeatures[Feature Name],$A4591),CHAR(34),
", SamplingFeatureDescription:  ",CHAR(34),INDEX(SamplingFeatures[Feature Description],$A4591),CHAR(34),
", SamplingFeatureGeotypeCV:  ",CHAR(34),INDEX(SamplingFeatures[Feature Geo Type],$A4591),CHAR(34),
", FeatureGeometry:  ",CHAR(34),INDEX(SamplingFeatures[Feature Geometry],$A4591),CHAR(34),
", Elevation_m:  ",CHAR(34),INDEX(SamplingFeatures[Elevation_m],$A4591),CHAR(34),
", ElevationDatumCV:  ",CHAR(34),ElevationDatum,CHAR(34),"}"))</f>
        <v>#REF!</v>
      </c>
      <c r="L4591" t="e">
        <f>IF(INDEX(SamplingFeatures[Sampling Feature Type],$A4591)&lt;&gt;"Site","",
CONCATENATE("  - &amp;SiteID",TEXT(SUMPRODUCT(--($L$3:$L4590&lt;&gt;"")),"0000"),
" {","SamplingFeatureID:  *SamplingFeatureID",TEXT($A4591,"0000"),
", SiteTypeCV:  ",CHAR(34),INDEX(Sites[Site Type],$A4591),CHAR(34),
", Latitude:  ",INDEX(Sites[Latitude],$A4591),
", Longitude:  ",INDEX(Sites[Longitude],$A4591),
", SRSName:  ",CHAR(34),LatLonDatum,CHAR(34),"}"))</f>
        <v>#REF!</v>
      </c>
      <c r="M4591" t="e">
        <f>IF(INDEX(SamplingFeatures[Sampling Feature Type],$A4591)&lt;&gt;"Specimen","",
CONCATENATE("  - &amp;SpecimenID",TEXT(SUMPRODUCT(--($M$3:$M4590&lt;&gt;"")),"0000"),
" {","SamplingFeatureID:  *SamplingFeatureID",TEXT($A4591,"0000"),
", SpecimenTypeCV:  ",CHAR(34),INDEX(Specimens[Specimen Type],$A4591),CHAR(34),
", SpecimenMediumCV:  ",INDEX(Specimens[Specimen Medium],$A4591),
", IsFieldSpecimen:  ",CHAR(34),INDEX(Specimens[Is Field Specimen?],$A4591),CHAR(34),"}"))</f>
        <v>#REF!</v>
      </c>
      <c r="N4591" t="e">
        <f>IF(COUNTA(SpatialOffsets[])=0,"", IF(INDEX(SpatialOffsets[Spatial Offset Type],$A4591)="","",
CONCATENATE("  - &amp;SpatialOffsetID",TEXT($A4591,"0000"),
" {","SpatialOffsetTypeCV:  ",CHAR(34),INDEX(SpatialOffsets[Spatial Offset Type],$A4591),CHAR(34),
", Offset1Value:  ",INDEX(SpatialOffsets[Offset 1 Value],$A4591),
", Offset1UnitID:  ",CHAR(34),INDEX(SpatialOffsets[Offset 1 Unit],$A4591),CHAR(34),
", Offset2Value:  ",INDEX(SpatialOffsets[Offset 2 Value],$A4591),
", Offset2UnitID:  ",CHAR(34),INDEX(SpatialOffsets[Offset 2 Unit],$A4591),CHAR(34),
", Offset3Value:  ",INDEX(SpatialOffsets[Offset 3 Value],$A4591),
", Offset3UnitID:  ",CHAR(34),INDEX(SpatialOffsets[Offset 3 Unit],$A4591),CHAR(34),,"}")))</f>
        <v>#REF!</v>
      </c>
      <c r="O4591" t="e">
        <f>IF(COUNTA(RelatedFeatures[])=0,"", IF(INDEX(RelatedFeatures[First Sampling Feature Code],$A4591)="","",
CONCATENATE("  - &amp;RelationID",TEXT($A4591,"0000"),
" {","SamplingFeatureID:  *SamplingFeatureID",TEXT(MATCH(INDEX(RelatedFeatures[First Sampling Feature Code],$A4591),SamplingFeatures[Feature Code],0),"0000"),
", RelationshipTypeCV:  ",CHAR(34),INDEX(RelatedFeatures[Relationship Type],$A4591),CHAR(34),
", RelatedFeatureID: *SamplingFeatureID",TEXT(MATCH(INDEX(RelatedFeatures[Second Sampling Feature Code],$A4591),SamplingFeatures[Feature Code],0),"0000"),
", SpatialOffsetID:  ",IF(INDEX(RelatedFeatures[Offset Number],$A4591)="","",CONCATENATE("*SpatialOffsetID",TEXT(INDEX(RelatedFeatures[Offset Number],$A4591),"0000"))),"}")))</f>
        <v>#REF!</v>
      </c>
      <c r="P4591" t="e">
        <f>IF(INDEX(Methods[Method Type],$A4591)="","",
CONCATENATE("  - &amp;MethodID",TEXT($A4591,"0000"),
" {","MethodTypeCV:  ",CHAR(34),INDEX(Methods[Method Type],$A4591),CHAR(34),
", MethodCode:  ",CHAR(34),INDEX(Methods[Method Code],$A4591),CHAR(34),
", MethodName:  ",CHAR(34),INDEX(Methods[Method Name],$A4591),CHAR(34),
", MethodDescription:  ",CHAR(34),INDEX(Methods[Method Description],$A4591),CHAR(34),
", MethodLink:  ",CHAR(34),INDEX(Methods[Method Link],$A4591),CHAR(34),
", OrganizationID: *OrganizationID",TEXT(MATCH(INDEX(Methods[Organization Name],$A4591),Organizations[Organization Name],0),"0000"),"}"))</f>
        <v>#REF!</v>
      </c>
      <c r="Q4591" t="e">
        <f>IF(INDEX(Variables[Variable Type],$A4591)="","",
CONCATENATE("  - &amp;VariableID",TEXT($A4591,"0000"),
" {","VariableTypeCV:  ",CHAR(34),INDEX(Variables[Variable Type],$A4591),CHAR(34),
", VariableCode:  ",CHAR(34),INDEX(Variables[Variable Code],$A4591),CHAR(34),
", VariableNameCV:  ",CHAR(34),INDEX(Variables[Variable Name],$A4591),CHAR(34),
", VariableDefinition:  ",CHAR(34),INDEX(Variables[Variable Definition],$A4591),CHAR(34),
", SpecciationCV:  ",CHAR(34),INDEX(Variables[Speciation],$A4591),CHAR(34),
", NoDataValue:  ",CHAR(34),INDEX(Variables[No Data Value],$A4591),CHAR(34),"}"))</f>
        <v>#REF!</v>
      </c>
    </row>
    <row r="4592" spans="1:17" x14ac:dyDescent="0.25">
      <c r="A4592">
        <v>4589</v>
      </c>
      <c r="D4592" t="e">
        <f>IF(INDEX(People[First Name],$A4592)="","",
CONCATENATE("  - &amp;PersonID",TEXT($A4592,"0000"),
" {","PersonFirstName:  ",CHAR(34),INDEX(People[First Name],$A4592),CHAR(34),
", PersonMiddleName:  ",CHAR(34),INDEX(People[Middle Name],$A4592),CHAR(34),
", PersonLastName:  ",CHAR(34),INDEX(People[Last Name],$A4592),CHAR(34),"}"))</f>
        <v>#REF!</v>
      </c>
      <c r="E4592" t="e">
        <f>IF(INDEX(Organizations[Organization Type '[CV']],$A4592)="","",
CONCATENATE("  - &amp;OrganizationID",TEXT($A4592,"0000"),
" {","OrganizationTypeCV:  ",CHAR(34),INDEX(Organizations[Organization Type '[CV']],$A4592),CHAR(34),
", OrganizationCode:  ",CHAR(34),INDEX(Organizations[Organization Code],$A4592),CHAR(34),
", OrganizationName:  ",CHAR(34),INDEX(Organizations[Organization Name],$A4592),CHAR(34),
", OrganizationDescription:  ",CHAR(34),INDEX(Organizations[Organization Description],$A4592),CHAR(34),
", OrganizationLink:  ",CHAR(34),INDEX(Organizations[Organization Link],$A4592),CHAR(34),"}"))</f>
        <v>#REF!</v>
      </c>
      <c r="F4592" t="e">
        <f>IF(INDEX(People[First Name],$A4592)="","",
CONCATENATE("  - &amp;AffiliationID",TEXT($A4592,"0000"),
" {PersonID: *PersonID",TEXT($A4592,"0000"),
", OrganizationID: *OrganizationID",TEXT(MATCH(INDEX(People[Organization Name],$A4592),Organizations[Organization Name],0),"0000"),
", IsPrimaryOrganizationContact: , AffiliationStartDate: , AffiliationEndDate: , PrimaryPhone: ",
", PrimaryEmail: ",CHAR(34),INDEX(People[Primary Email],$A4592),CHAR(34),
", PrimaryAddress: ",CHAR(34),INDEX(People[Primary Address],$A4592),CHAR(34),
", PersonLink: }"))</f>
        <v>#REF!</v>
      </c>
      <c r="H4592" t="e">
        <f>IF(COUNTA(CitationInformation)=0,"",IF(INDEX(AuthorList[Author Name],$A4592)="","",
CONCATENATE("  - &amp;AuthorListID",TEXT($A4592,"0000"),
"  {CitationID: *CitationID0001",
", PersonID: *PersonID",TEXT(MATCH(INDEX(AuthorList[Author Name],$A4592),People[Full Name],0),"0000"),
", AuthorOrder: ",INDEX(AuthorList[Author Number],$A4592),"}")))</f>
        <v>#REF!</v>
      </c>
      <c r="K4592" t="e">
        <f>IF(INDEX(SamplingFeatures[Feature Code],$A4592)="","",
CONCATENATE("  - &amp;SamplingFeatureID",TEXT($A4592,"0000"),
" {","SamplingFeatureUUID:  ",CHAR(34),INDEX(SamplingFeatures[Sampling Feature UUID],$A4592),CHAR(34),
", SamplingFeatureTypeCV:  ",CHAR(34),INDEX(SamplingFeatures[Sampling Feature Type],$A4592),CHAR(34),
", SamplingFeatureCode:  ",CHAR(34),INDEX(SamplingFeatures[Feature Code],$A4592),CHAR(34),
", SamplingFeatureName:  ",CHAR(34),INDEX(SamplingFeatures[Feature Name],$A4592),CHAR(34),
", SamplingFeatureDescription:  ",CHAR(34),INDEX(SamplingFeatures[Feature Description],$A4592),CHAR(34),
", SamplingFeatureGeotypeCV:  ",CHAR(34),INDEX(SamplingFeatures[Feature Geo Type],$A4592),CHAR(34),
", FeatureGeometry:  ",CHAR(34),INDEX(SamplingFeatures[Feature Geometry],$A4592),CHAR(34),
", Elevation_m:  ",CHAR(34),INDEX(SamplingFeatures[Elevation_m],$A4592),CHAR(34),
", ElevationDatumCV:  ",CHAR(34),ElevationDatum,CHAR(34),"}"))</f>
        <v>#REF!</v>
      </c>
      <c r="L4592" t="e">
        <f>IF(INDEX(SamplingFeatures[Sampling Feature Type],$A4592)&lt;&gt;"Site","",
CONCATENATE("  - &amp;SiteID",TEXT(SUMPRODUCT(--($L$3:$L4591&lt;&gt;"")),"0000"),
" {","SamplingFeatureID:  *SamplingFeatureID",TEXT($A4592,"0000"),
", SiteTypeCV:  ",CHAR(34),INDEX(Sites[Site Type],$A4592),CHAR(34),
", Latitude:  ",INDEX(Sites[Latitude],$A4592),
", Longitude:  ",INDEX(Sites[Longitude],$A4592),
", SRSName:  ",CHAR(34),LatLonDatum,CHAR(34),"}"))</f>
        <v>#REF!</v>
      </c>
      <c r="M4592" t="e">
        <f>IF(INDEX(SamplingFeatures[Sampling Feature Type],$A4592)&lt;&gt;"Specimen","",
CONCATENATE("  - &amp;SpecimenID",TEXT(SUMPRODUCT(--($M$3:$M4591&lt;&gt;"")),"0000"),
" {","SamplingFeatureID:  *SamplingFeatureID",TEXT($A4592,"0000"),
", SpecimenTypeCV:  ",CHAR(34),INDEX(Specimens[Specimen Type],$A4592),CHAR(34),
", SpecimenMediumCV:  ",INDEX(Specimens[Specimen Medium],$A4592),
", IsFieldSpecimen:  ",CHAR(34),INDEX(Specimens[Is Field Specimen?],$A4592),CHAR(34),"}"))</f>
        <v>#REF!</v>
      </c>
      <c r="N4592" t="e">
        <f>IF(COUNTA(SpatialOffsets[])=0,"", IF(INDEX(SpatialOffsets[Spatial Offset Type],$A4592)="","",
CONCATENATE("  - &amp;SpatialOffsetID",TEXT($A4592,"0000"),
" {","SpatialOffsetTypeCV:  ",CHAR(34),INDEX(SpatialOffsets[Spatial Offset Type],$A4592),CHAR(34),
", Offset1Value:  ",INDEX(SpatialOffsets[Offset 1 Value],$A4592),
", Offset1UnitID:  ",CHAR(34),INDEX(SpatialOffsets[Offset 1 Unit],$A4592),CHAR(34),
", Offset2Value:  ",INDEX(SpatialOffsets[Offset 2 Value],$A4592),
", Offset2UnitID:  ",CHAR(34),INDEX(SpatialOffsets[Offset 2 Unit],$A4592),CHAR(34),
", Offset3Value:  ",INDEX(SpatialOffsets[Offset 3 Value],$A4592),
", Offset3UnitID:  ",CHAR(34),INDEX(SpatialOffsets[Offset 3 Unit],$A4592),CHAR(34),,"}")))</f>
        <v>#REF!</v>
      </c>
      <c r="O4592" t="e">
        <f>IF(COUNTA(RelatedFeatures[])=0,"", IF(INDEX(RelatedFeatures[First Sampling Feature Code],$A4592)="","",
CONCATENATE("  - &amp;RelationID",TEXT($A4592,"0000"),
" {","SamplingFeatureID:  *SamplingFeatureID",TEXT(MATCH(INDEX(RelatedFeatures[First Sampling Feature Code],$A4592),SamplingFeatures[Feature Code],0),"0000"),
", RelationshipTypeCV:  ",CHAR(34),INDEX(RelatedFeatures[Relationship Type],$A4592),CHAR(34),
", RelatedFeatureID: *SamplingFeatureID",TEXT(MATCH(INDEX(RelatedFeatures[Second Sampling Feature Code],$A4592),SamplingFeatures[Feature Code],0),"0000"),
", SpatialOffsetID:  ",IF(INDEX(RelatedFeatures[Offset Number],$A4592)="","",CONCATENATE("*SpatialOffsetID",TEXT(INDEX(RelatedFeatures[Offset Number],$A4592),"0000"))),"}")))</f>
        <v>#REF!</v>
      </c>
      <c r="P4592" t="e">
        <f>IF(INDEX(Methods[Method Type],$A4592)="","",
CONCATENATE("  - &amp;MethodID",TEXT($A4592,"0000"),
" {","MethodTypeCV:  ",CHAR(34),INDEX(Methods[Method Type],$A4592),CHAR(34),
", MethodCode:  ",CHAR(34),INDEX(Methods[Method Code],$A4592),CHAR(34),
", MethodName:  ",CHAR(34),INDEX(Methods[Method Name],$A4592),CHAR(34),
", MethodDescription:  ",CHAR(34),INDEX(Methods[Method Description],$A4592),CHAR(34),
", MethodLink:  ",CHAR(34),INDEX(Methods[Method Link],$A4592),CHAR(34),
", OrganizationID: *OrganizationID",TEXT(MATCH(INDEX(Methods[Organization Name],$A4592),Organizations[Organization Name],0),"0000"),"}"))</f>
        <v>#REF!</v>
      </c>
      <c r="Q4592" t="e">
        <f>IF(INDEX(Variables[Variable Type],$A4592)="","",
CONCATENATE("  - &amp;VariableID",TEXT($A4592,"0000"),
" {","VariableTypeCV:  ",CHAR(34),INDEX(Variables[Variable Type],$A4592),CHAR(34),
", VariableCode:  ",CHAR(34),INDEX(Variables[Variable Code],$A4592),CHAR(34),
", VariableNameCV:  ",CHAR(34),INDEX(Variables[Variable Name],$A4592),CHAR(34),
", VariableDefinition:  ",CHAR(34),INDEX(Variables[Variable Definition],$A4592),CHAR(34),
", SpecciationCV:  ",CHAR(34),INDEX(Variables[Speciation],$A4592),CHAR(34),
", NoDataValue:  ",CHAR(34),INDEX(Variables[No Data Value],$A4592),CHAR(34),"}"))</f>
        <v>#REF!</v>
      </c>
    </row>
    <row r="4593" spans="1:17" x14ac:dyDescent="0.25">
      <c r="A4593">
        <v>4590</v>
      </c>
      <c r="D4593" t="e">
        <f>IF(INDEX(People[First Name],$A4593)="","",
CONCATENATE("  - &amp;PersonID",TEXT($A4593,"0000"),
" {","PersonFirstName:  ",CHAR(34),INDEX(People[First Name],$A4593),CHAR(34),
", PersonMiddleName:  ",CHAR(34),INDEX(People[Middle Name],$A4593),CHAR(34),
", PersonLastName:  ",CHAR(34),INDEX(People[Last Name],$A4593),CHAR(34),"}"))</f>
        <v>#REF!</v>
      </c>
      <c r="E4593" t="e">
        <f>IF(INDEX(Organizations[Organization Type '[CV']],$A4593)="","",
CONCATENATE("  - &amp;OrganizationID",TEXT($A4593,"0000"),
" {","OrganizationTypeCV:  ",CHAR(34),INDEX(Organizations[Organization Type '[CV']],$A4593),CHAR(34),
", OrganizationCode:  ",CHAR(34),INDEX(Organizations[Organization Code],$A4593),CHAR(34),
", OrganizationName:  ",CHAR(34),INDEX(Organizations[Organization Name],$A4593),CHAR(34),
", OrganizationDescription:  ",CHAR(34),INDEX(Organizations[Organization Description],$A4593),CHAR(34),
", OrganizationLink:  ",CHAR(34),INDEX(Organizations[Organization Link],$A4593),CHAR(34),"}"))</f>
        <v>#REF!</v>
      </c>
      <c r="F4593" t="e">
        <f>IF(INDEX(People[First Name],$A4593)="","",
CONCATENATE("  - &amp;AffiliationID",TEXT($A4593,"0000"),
" {PersonID: *PersonID",TEXT($A4593,"0000"),
", OrganizationID: *OrganizationID",TEXT(MATCH(INDEX(People[Organization Name],$A4593),Organizations[Organization Name],0),"0000"),
", IsPrimaryOrganizationContact: , AffiliationStartDate: , AffiliationEndDate: , PrimaryPhone: ",
", PrimaryEmail: ",CHAR(34),INDEX(People[Primary Email],$A4593),CHAR(34),
", PrimaryAddress: ",CHAR(34),INDEX(People[Primary Address],$A4593),CHAR(34),
", PersonLink: }"))</f>
        <v>#REF!</v>
      </c>
      <c r="H4593" t="e">
        <f>IF(COUNTA(CitationInformation)=0,"",IF(INDEX(AuthorList[Author Name],$A4593)="","",
CONCATENATE("  - &amp;AuthorListID",TEXT($A4593,"0000"),
"  {CitationID: *CitationID0001",
", PersonID: *PersonID",TEXT(MATCH(INDEX(AuthorList[Author Name],$A4593),People[Full Name],0),"0000"),
", AuthorOrder: ",INDEX(AuthorList[Author Number],$A4593),"}")))</f>
        <v>#REF!</v>
      </c>
      <c r="K4593" t="e">
        <f>IF(INDEX(SamplingFeatures[Feature Code],$A4593)="","",
CONCATENATE("  - &amp;SamplingFeatureID",TEXT($A4593,"0000"),
" {","SamplingFeatureUUID:  ",CHAR(34),INDEX(SamplingFeatures[Sampling Feature UUID],$A4593),CHAR(34),
", SamplingFeatureTypeCV:  ",CHAR(34),INDEX(SamplingFeatures[Sampling Feature Type],$A4593),CHAR(34),
", SamplingFeatureCode:  ",CHAR(34),INDEX(SamplingFeatures[Feature Code],$A4593),CHAR(34),
", SamplingFeatureName:  ",CHAR(34),INDEX(SamplingFeatures[Feature Name],$A4593),CHAR(34),
", SamplingFeatureDescription:  ",CHAR(34),INDEX(SamplingFeatures[Feature Description],$A4593),CHAR(34),
", SamplingFeatureGeotypeCV:  ",CHAR(34),INDEX(SamplingFeatures[Feature Geo Type],$A4593),CHAR(34),
", FeatureGeometry:  ",CHAR(34),INDEX(SamplingFeatures[Feature Geometry],$A4593),CHAR(34),
", Elevation_m:  ",CHAR(34),INDEX(SamplingFeatures[Elevation_m],$A4593),CHAR(34),
", ElevationDatumCV:  ",CHAR(34),ElevationDatum,CHAR(34),"}"))</f>
        <v>#REF!</v>
      </c>
      <c r="L4593" t="e">
        <f>IF(INDEX(SamplingFeatures[Sampling Feature Type],$A4593)&lt;&gt;"Site","",
CONCATENATE("  - &amp;SiteID",TEXT(SUMPRODUCT(--($L$3:$L4592&lt;&gt;"")),"0000"),
" {","SamplingFeatureID:  *SamplingFeatureID",TEXT($A4593,"0000"),
", SiteTypeCV:  ",CHAR(34),INDEX(Sites[Site Type],$A4593),CHAR(34),
", Latitude:  ",INDEX(Sites[Latitude],$A4593),
", Longitude:  ",INDEX(Sites[Longitude],$A4593),
", SRSName:  ",CHAR(34),LatLonDatum,CHAR(34),"}"))</f>
        <v>#REF!</v>
      </c>
      <c r="M4593" t="e">
        <f>IF(INDEX(SamplingFeatures[Sampling Feature Type],$A4593)&lt;&gt;"Specimen","",
CONCATENATE("  - &amp;SpecimenID",TEXT(SUMPRODUCT(--($M$3:$M4592&lt;&gt;"")),"0000"),
" {","SamplingFeatureID:  *SamplingFeatureID",TEXT($A4593,"0000"),
", SpecimenTypeCV:  ",CHAR(34),INDEX(Specimens[Specimen Type],$A4593),CHAR(34),
", SpecimenMediumCV:  ",INDEX(Specimens[Specimen Medium],$A4593),
", IsFieldSpecimen:  ",CHAR(34),INDEX(Specimens[Is Field Specimen?],$A4593),CHAR(34),"}"))</f>
        <v>#REF!</v>
      </c>
      <c r="N4593" t="e">
        <f>IF(COUNTA(SpatialOffsets[])=0,"", IF(INDEX(SpatialOffsets[Spatial Offset Type],$A4593)="","",
CONCATENATE("  - &amp;SpatialOffsetID",TEXT($A4593,"0000"),
" {","SpatialOffsetTypeCV:  ",CHAR(34),INDEX(SpatialOffsets[Spatial Offset Type],$A4593),CHAR(34),
", Offset1Value:  ",INDEX(SpatialOffsets[Offset 1 Value],$A4593),
", Offset1UnitID:  ",CHAR(34),INDEX(SpatialOffsets[Offset 1 Unit],$A4593),CHAR(34),
", Offset2Value:  ",INDEX(SpatialOffsets[Offset 2 Value],$A4593),
", Offset2UnitID:  ",CHAR(34),INDEX(SpatialOffsets[Offset 2 Unit],$A4593),CHAR(34),
", Offset3Value:  ",INDEX(SpatialOffsets[Offset 3 Value],$A4593),
", Offset3UnitID:  ",CHAR(34),INDEX(SpatialOffsets[Offset 3 Unit],$A4593),CHAR(34),,"}")))</f>
        <v>#REF!</v>
      </c>
      <c r="O4593" t="e">
        <f>IF(COUNTA(RelatedFeatures[])=0,"", IF(INDEX(RelatedFeatures[First Sampling Feature Code],$A4593)="","",
CONCATENATE("  - &amp;RelationID",TEXT($A4593,"0000"),
" {","SamplingFeatureID:  *SamplingFeatureID",TEXT(MATCH(INDEX(RelatedFeatures[First Sampling Feature Code],$A4593),SamplingFeatures[Feature Code],0),"0000"),
", RelationshipTypeCV:  ",CHAR(34),INDEX(RelatedFeatures[Relationship Type],$A4593),CHAR(34),
", RelatedFeatureID: *SamplingFeatureID",TEXT(MATCH(INDEX(RelatedFeatures[Second Sampling Feature Code],$A4593),SamplingFeatures[Feature Code],0),"0000"),
", SpatialOffsetID:  ",IF(INDEX(RelatedFeatures[Offset Number],$A4593)="","",CONCATENATE("*SpatialOffsetID",TEXT(INDEX(RelatedFeatures[Offset Number],$A4593),"0000"))),"}")))</f>
        <v>#REF!</v>
      </c>
      <c r="P4593" t="e">
        <f>IF(INDEX(Methods[Method Type],$A4593)="","",
CONCATENATE("  - &amp;MethodID",TEXT($A4593,"0000"),
" {","MethodTypeCV:  ",CHAR(34),INDEX(Methods[Method Type],$A4593),CHAR(34),
", MethodCode:  ",CHAR(34),INDEX(Methods[Method Code],$A4593),CHAR(34),
", MethodName:  ",CHAR(34),INDEX(Methods[Method Name],$A4593),CHAR(34),
", MethodDescription:  ",CHAR(34),INDEX(Methods[Method Description],$A4593),CHAR(34),
", MethodLink:  ",CHAR(34),INDEX(Methods[Method Link],$A4593),CHAR(34),
", OrganizationID: *OrganizationID",TEXT(MATCH(INDEX(Methods[Organization Name],$A4593),Organizations[Organization Name],0),"0000"),"}"))</f>
        <v>#REF!</v>
      </c>
      <c r="Q4593" t="e">
        <f>IF(INDEX(Variables[Variable Type],$A4593)="","",
CONCATENATE("  - &amp;VariableID",TEXT($A4593,"0000"),
" {","VariableTypeCV:  ",CHAR(34),INDEX(Variables[Variable Type],$A4593),CHAR(34),
", VariableCode:  ",CHAR(34),INDEX(Variables[Variable Code],$A4593),CHAR(34),
", VariableNameCV:  ",CHAR(34),INDEX(Variables[Variable Name],$A4593),CHAR(34),
", VariableDefinition:  ",CHAR(34),INDEX(Variables[Variable Definition],$A4593),CHAR(34),
", SpecciationCV:  ",CHAR(34),INDEX(Variables[Speciation],$A4593),CHAR(34),
", NoDataValue:  ",CHAR(34),INDEX(Variables[No Data Value],$A4593),CHAR(34),"}"))</f>
        <v>#REF!</v>
      </c>
    </row>
    <row r="4594" spans="1:17" x14ac:dyDescent="0.25">
      <c r="A4594">
        <v>4591</v>
      </c>
      <c r="D4594" t="e">
        <f>IF(INDEX(People[First Name],$A4594)="","",
CONCATENATE("  - &amp;PersonID",TEXT($A4594,"0000"),
" {","PersonFirstName:  ",CHAR(34),INDEX(People[First Name],$A4594),CHAR(34),
", PersonMiddleName:  ",CHAR(34),INDEX(People[Middle Name],$A4594),CHAR(34),
", PersonLastName:  ",CHAR(34),INDEX(People[Last Name],$A4594),CHAR(34),"}"))</f>
        <v>#REF!</v>
      </c>
      <c r="E4594" t="e">
        <f>IF(INDEX(Organizations[Organization Type '[CV']],$A4594)="","",
CONCATENATE("  - &amp;OrganizationID",TEXT($A4594,"0000"),
" {","OrganizationTypeCV:  ",CHAR(34),INDEX(Organizations[Organization Type '[CV']],$A4594),CHAR(34),
", OrganizationCode:  ",CHAR(34),INDEX(Organizations[Organization Code],$A4594),CHAR(34),
", OrganizationName:  ",CHAR(34),INDEX(Organizations[Organization Name],$A4594),CHAR(34),
", OrganizationDescription:  ",CHAR(34),INDEX(Organizations[Organization Description],$A4594),CHAR(34),
", OrganizationLink:  ",CHAR(34),INDEX(Organizations[Organization Link],$A4594),CHAR(34),"}"))</f>
        <v>#REF!</v>
      </c>
      <c r="F4594" t="e">
        <f>IF(INDEX(People[First Name],$A4594)="","",
CONCATENATE("  - &amp;AffiliationID",TEXT($A4594,"0000"),
" {PersonID: *PersonID",TEXT($A4594,"0000"),
", OrganizationID: *OrganizationID",TEXT(MATCH(INDEX(People[Organization Name],$A4594),Organizations[Organization Name],0),"0000"),
", IsPrimaryOrganizationContact: , AffiliationStartDate: , AffiliationEndDate: , PrimaryPhone: ",
", PrimaryEmail: ",CHAR(34),INDEX(People[Primary Email],$A4594),CHAR(34),
", PrimaryAddress: ",CHAR(34),INDEX(People[Primary Address],$A4594),CHAR(34),
", PersonLink: }"))</f>
        <v>#REF!</v>
      </c>
      <c r="H4594" t="e">
        <f>IF(COUNTA(CitationInformation)=0,"",IF(INDEX(AuthorList[Author Name],$A4594)="","",
CONCATENATE("  - &amp;AuthorListID",TEXT($A4594,"0000"),
"  {CitationID: *CitationID0001",
", PersonID: *PersonID",TEXT(MATCH(INDEX(AuthorList[Author Name],$A4594),People[Full Name],0),"0000"),
", AuthorOrder: ",INDEX(AuthorList[Author Number],$A4594),"}")))</f>
        <v>#REF!</v>
      </c>
      <c r="K4594" t="e">
        <f>IF(INDEX(SamplingFeatures[Feature Code],$A4594)="","",
CONCATENATE("  - &amp;SamplingFeatureID",TEXT($A4594,"0000"),
" {","SamplingFeatureUUID:  ",CHAR(34),INDEX(SamplingFeatures[Sampling Feature UUID],$A4594),CHAR(34),
", SamplingFeatureTypeCV:  ",CHAR(34),INDEX(SamplingFeatures[Sampling Feature Type],$A4594),CHAR(34),
", SamplingFeatureCode:  ",CHAR(34),INDEX(SamplingFeatures[Feature Code],$A4594),CHAR(34),
", SamplingFeatureName:  ",CHAR(34),INDEX(SamplingFeatures[Feature Name],$A4594),CHAR(34),
", SamplingFeatureDescription:  ",CHAR(34),INDEX(SamplingFeatures[Feature Description],$A4594),CHAR(34),
", SamplingFeatureGeotypeCV:  ",CHAR(34),INDEX(SamplingFeatures[Feature Geo Type],$A4594),CHAR(34),
", FeatureGeometry:  ",CHAR(34),INDEX(SamplingFeatures[Feature Geometry],$A4594),CHAR(34),
", Elevation_m:  ",CHAR(34),INDEX(SamplingFeatures[Elevation_m],$A4594),CHAR(34),
", ElevationDatumCV:  ",CHAR(34),ElevationDatum,CHAR(34),"}"))</f>
        <v>#REF!</v>
      </c>
      <c r="L4594" t="e">
        <f>IF(INDEX(SamplingFeatures[Sampling Feature Type],$A4594)&lt;&gt;"Site","",
CONCATENATE("  - &amp;SiteID",TEXT(SUMPRODUCT(--($L$3:$L4593&lt;&gt;"")),"0000"),
" {","SamplingFeatureID:  *SamplingFeatureID",TEXT($A4594,"0000"),
", SiteTypeCV:  ",CHAR(34),INDEX(Sites[Site Type],$A4594),CHAR(34),
", Latitude:  ",INDEX(Sites[Latitude],$A4594),
", Longitude:  ",INDEX(Sites[Longitude],$A4594),
", SRSName:  ",CHAR(34),LatLonDatum,CHAR(34),"}"))</f>
        <v>#REF!</v>
      </c>
      <c r="M4594" t="e">
        <f>IF(INDEX(SamplingFeatures[Sampling Feature Type],$A4594)&lt;&gt;"Specimen","",
CONCATENATE("  - &amp;SpecimenID",TEXT(SUMPRODUCT(--($M$3:$M4593&lt;&gt;"")),"0000"),
" {","SamplingFeatureID:  *SamplingFeatureID",TEXT($A4594,"0000"),
", SpecimenTypeCV:  ",CHAR(34),INDEX(Specimens[Specimen Type],$A4594),CHAR(34),
", SpecimenMediumCV:  ",INDEX(Specimens[Specimen Medium],$A4594),
", IsFieldSpecimen:  ",CHAR(34),INDEX(Specimens[Is Field Specimen?],$A4594),CHAR(34),"}"))</f>
        <v>#REF!</v>
      </c>
      <c r="N4594" t="e">
        <f>IF(COUNTA(SpatialOffsets[])=0,"", IF(INDEX(SpatialOffsets[Spatial Offset Type],$A4594)="","",
CONCATENATE("  - &amp;SpatialOffsetID",TEXT($A4594,"0000"),
" {","SpatialOffsetTypeCV:  ",CHAR(34),INDEX(SpatialOffsets[Spatial Offset Type],$A4594),CHAR(34),
", Offset1Value:  ",INDEX(SpatialOffsets[Offset 1 Value],$A4594),
", Offset1UnitID:  ",CHAR(34),INDEX(SpatialOffsets[Offset 1 Unit],$A4594),CHAR(34),
", Offset2Value:  ",INDEX(SpatialOffsets[Offset 2 Value],$A4594),
", Offset2UnitID:  ",CHAR(34),INDEX(SpatialOffsets[Offset 2 Unit],$A4594),CHAR(34),
", Offset3Value:  ",INDEX(SpatialOffsets[Offset 3 Value],$A4594),
", Offset3UnitID:  ",CHAR(34),INDEX(SpatialOffsets[Offset 3 Unit],$A4594),CHAR(34),,"}")))</f>
        <v>#REF!</v>
      </c>
      <c r="O4594" t="e">
        <f>IF(COUNTA(RelatedFeatures[])=0,"", IF(INDEX(RelatedFeatures[First Sampling Feature Code],$A4594)="","",
CONCATENATE("  - &amp;RelationID",TEXT($A4594,"0000"),
" {","SamplingFeatureID:  *SamplingFeatureID",TEXT(MATCH(INDEX(RelatedFeatures[First Sampling Feature Code],$A4594),SamplingFeatures[Feature Code],0),"0000"),
", RelationshipTypeCV:  ",CHAR(34),INDEX(RelatedFeatures[Relationship Type],$A4594),CHAR(34),
", RelatedFeatureID: *SamplingFeatureID",TEXT(MATCH(INDEX(RelatedFeatures[Second Sampling Feature Code],$A4594),SamplingFeatures[Feature Code],0),"0000"),
", SpatialOffsetID:  ",IF(INDEX(RelatedFeatures[Offset Number],$A4594)="","",CONCATENATE("*SpatialOffsetID",TEXT(INDEX(RelatedFeatures[Offset Number],$A4594),"0000"))),"}")))</f>
        <v>#REF!</v>
      </c>
      <c r="P4594" t="e">
        <f>IF(INDEX(Methods[Method Type],$A4594)="","",
CONCATENATE("  - &amp;MethodID",TEXT($A4594,"0000"),
" {","MethodTypeCV:  ",CHAR(34),INDEX(Methods[Method Type],$A4594),CHAR(34),
", MethodCode:  ",CHAR(34),INDEX(Methods[Method Code],$A4594),CHAR(34),
", MethodName:  ",CHAR(34),INDEX(Methods[Method Name],$A4594),CHAR(34),
", MethodDescription:  ",CHAR(34),INDEX(Methods[Method Description],$A4594),CHAR(34),
", MethodLink:  ",CHAR(34),INDEX(Methods[Method Link],$A4594),CHAR(34),
", OrganizationID: *OrganizationID",TEXT(MATCH(INDEX(Methods[Organization Name],$A4594),Organizations[Organization Name],0),"0000"),"}"))</f>
        <v>#REF!</v>
      </c>
      <c r="Q4594" t="e">
        <f>IF(INDEX(Variables[Variable Type],$A4594)="","",
CONCATENATE("  - &amp;VariableID",TEXT($A4594,"0000"),
" {","VariableTypeCV:  ",CHAR(34),INDEX(Variables[Variable Type],$A4594),CHAR(34),
", VariableCode:  ",CHAR(34),INDEX(Variables[Variable Code],$A4594),CHAR(34),
", VariableNameCV:  ",CHAR(34),INDEX(Variables[Variable Name],$A4594),CHAR(34),
", VariableDefinition:  ",CHAR(34),INDEX(Variables[Variable Definition],$A4594),CHAR(34),
", SpecciationCV:  ",CHAR(34),INDEX(Variables[Speciation],$A4594),CHAR(34),
", NoDataValue:  ",CHAR(34),INDEX(Variables[No Data Value],$A4594),CHAR(34),"}"))</f>
        <v>#REF!</v>
      </c>
    </row>
    <row r="4595" spans="1:17" x14ac:dyDescent="0.25">
      <c r="A4595">
        <v>4592</v>
      </c>
      <c r="D4595" t="e">
        <f>IF(INDEX(People[First Name],$A4595)="","",
CONCATENATE("  - &amp;PersonID",TEXT($A4595,"0000"),
" {","PersonFirstName:  ",CHAR(34),INDEX(People[First Name],$A4595),CHAR(34),
", PersonMiddleName:  ",CHAR(34),INDEX(People[Middle Name],$A4595),CHAR(34),
", PersonLastName:  ",CHAR(34),INDEX(People[Last Name],$A4595),CHAR(34),"}"))</f>
        <v>#REF!</v>
      </c>
      <c r="E4595" t="e">
        <f>IF(INDEX(Organizations[Organization Type '[CV']],$A4595)="","",
CONCATENATE("  - &amp;OrganizationID",TEXT($A4595,"0000"),
" {","OrganizationTypeCV:  ",CHAR(34),INDEX(Organizations[Organization Type '[CV']],$A4595),CHAR(34),
", OrganizationCode:  ",CHAR(34),INDEX(Organizations[Organization Code],$A4595),CHAR(34),
", OrganizationName:  ",CHAR(34),INDEX(Organizations[Organization Name],$A4595),CHAR(34),
", OrganizationDescription:  ",CHAR(34),INDEX(Organizations[Organization Description],$A4595),CHAR(34),
", OrganizationLink:  ",CHAR(34),INDEX(Organizations[Organization Link],$A4595),CHAR(34),"}"))</f>
        <v>#REF!</v>
      </c>
      <c r="F4595" t="e">
        <f>IF(INDEX(People[First Name],$A4595)="","",
CONCATENATE("  - &amp;AffiliationID",TEXT($A4595,"0000"),
" {PersonID: *PersonID",TEXT($A4595,"0000"),
", OrganizationID: *OrganizationID",TEXT(MATCH(INDEX(People[Organization Name],$A4595),Organizations[Organization Name],0),"0000"),
", IsPrimaryOrganizationContact: , AffiliationStartDate: , AffiliationEndDate: , PrimaryPhone: ",
", PrimaryEmail: ",CHAR(34),INDEX(People[Primary Email],$A4595),CHAR(34),
", PrimaryAddress: ",CHAR(34),INDEX(People[Primary Address],$A4595),CHAR(34),
", PersonLink: }"))</f>
        <v>#REF!</v>
      </c>
      <c r="H4595" t="e">
        <f>IF(COUNTA(CitationInformation)=0,"",IF(INDEX(AuthorList[Author Name],$A4595)="","",
CONCATENATE("  - &amp;AuthorListID",TEXT($A4595,"0000"),
"  {CitationID: *CitationID0001",
", PersonID: *PersonID",TEXT(MATCH(INDEX(AuthorList[Author Name],$A4595),People[Full Name],0),"0000"),
", AuthorOrder: ",INDEX(AuthorList[Author Number],$A4595),"}")))</f>
        <v>#REF!</v>
      </c>
      <c r="K4595" t="e">
        <f>IF(INDEX(SamplingFeatures[Feature Code],$A4595)="","",
CONCATENATE("  - &amp;SamplingFeatureID",TEXT($A4595,"0000"),
" {","SamplingFeatureUUID:  ",CHAR(34),INDEX(SamplingFeatures[Sampling Feature UUID],$A4595),CHAR(34),
", SamplingFeatureTypeCV:  ",CHAR(34),INDEX(SamplingFeatures[Sampling Feature Type],$A4595),CHAR(34),
", SamplingFeatureCode:  ",CHAR(34),INDEX(SamplingFeatures[Feature Code],$A4595),CHAR(34),
", SamplingFeatureName:  ",CHAR(34),INDEX(SamplingFeatures[Feature Name],$A4595),CHAR(34),
", SamplingFeatureDescription:  ",CHAR(34),INDEX(SamplingFeatures[Feature Description],$A4595),CHAR(34),
", SamplingFeatureGeotypeCV:  ",CHAR(34),INDEX(SamplingFeatures[Feature Geo Type],$A4595),CHAR(34),
", FeatureGeometry:  ",CHAR(34),INDEX(SamplingFeatures[Feature Geometry],$A4595),CHAR(34),
", Elevation_m:  ",CHAR(34),INDEX(SamplingFeatures[Elevation_m],$A4595),CHAR(34),
", ElevationDatumCV:  ",CHAR(34),ElevationDatum,CHAR(34),"}"))</f>
        <v>#REF!</v>
      </c>
      <c r="L4595" t="e">
        <f>IF(INDEX(SamplingFeatures[Sampling Feature Type],$A4595)&lt;&gt;"Site","",
CONCATENATE("  - &amp;SiteID",TEXT(SUMPRODUCT(--($L$3:$L4594&lt;&gt;"")),"0000"),
" {","SamplingFeatureID:  *SamplingFeatureID",TEXT($A4595,"0000"),
", SiteTypeCV:  ",CHAR(34),INDEX(Sites[Site Type],$A4595),CHAR(34),
", Latitude:  ",INDEX(Sites[Latitude],$A4595),
", Longitude:  ",INDEX(Sites[Longitude],$A4595),
", SRSName:  ",CHAR(34),LatLonDatum,CHAR(34),"}"))</f>
        <v>#REF!</v>
      </c>
      <c r="M4595" t="e">
        <f>IF(INDEX(SamplingFeatures[Sampling Feature Type],$A4595)&lt;&gt;"Specimen","",
CONCATENATE("  - &amp;SpecimenID",TEXT(SUMPRODUCT(--($M$3:$M4594&lt;&gt;"")),"0000"),
" {","SamplingFeatureID:  *SamplingFeatureID",TEXT($A4595,"0000"),
", SpecimenTypeCV:  ",CHAR(34),INDEX(Specimens[Specimen Type],$A4595),CHAR(34),
", SpecimenMediumCV:  ",INDEX(Specimens[Specimen Medium],$A4595),
", IsFieldSpecimen:  ",CHAR(34),INDEX(Specimens[Is Field Specimen?],$A4595),CHAR(34),"}"))</f>
        <v>#REF!</v>
      </c>
      <c r="N4595" t="e">
        <f>IF(COUNTA(SpatialOffsets[])=0,"", IF(INDEX(SpatialOffsets[Spatial Offset Type],$A4595)="","",
CONCATENATE("  - &amp;SpatialOffsetID",TEXT($A4595,"0000"),
" {","SpatialOffsetTypeCV:  ",CHAR(34),INDEX(SpatialOffsets[Spatial Offset Type],$A4595),CHAR(34),
", Offset1Value:  ",INDEX(SpatialOffsets[Offset 1 Value],$A4595),
", Offset1UnitID:  ",CHAR(34),INDEX(SpatialOffsets[Offset 1 Unit],$A4595),CHAR(34),
", Offset2Value:  ",INDEX(SpatialOffsets[Offset 2 Value],$A4595),
", Offset2UnitID:  ",CHAR(34),INDEX(SpatialOffsets[Offset 2 Unit],$A4595),CHAR(34),
", Offset3Value:  ",INDEX(SpatialOffsets[Offset 3 Value],$A4595),
", Offset3UnitID:  ",CHAR(34),INDEX(SpatialOffsets[Offset 3 Unit],$A4595),CHAR(34),,"}")))</f>
        <v>#REF!</v>
      </c>
      <c r="O4595" t="e">
        <f>IF(COUNTA(RelatedFeatures[])=0,"", IF(INDEX(RelatedFeatures[First Sampling Feature Code],$A4595)="","",
CONCATENATE("  - &amp;RelationID",TEXT($A4595,"0000"),
" {","SamplingFeatureID:  *SamplingFeatureID",TEXT(MATCH(INDEX(RelatedFeatures[First Sampling Feature Code],$A4595),SamplingFeatures[Feature Code],0),"0000"),
", RelationshipTypeCV:  ",CHAR(34),INDEX(RelatedFeatures[Relationship Type],$A4595),CHAR(34),
", RelatedFeatureID: *SamplingFeatureID",TEXT(MATCH(INDEX(RelatedFeatures[Second Sampling Feature Code],$A4595),SamplingFeatures[Feature Code],0),"0000"),
", SpatialOffsetID:  ",IF(INDEX(RelatedFeatures[Offset Number],$A4595)="","",CONCATENATE("*SpatialOffsetID",TEXT(INDEX(RelatedFeatures[Offset Number],$A4595),"0000"))),"}")))</f>
        <v>#REF!</v>
      </c>
      <c r="P4595" t="e">
        <f>IF(INDEX(Methods[Method Type],$A4595)="","",
CONCATENATE("  - &amp;MethodID",TEXT($A4595,"0000"),
" {","MethodTypeCV:  ",CHAR(34),INDEX(Methods[Method Type],$A4595),CHAR(34),
", MethodCode:  ",CHAR(34),INDEX(Methods[Method Code],$A4595),CHAR(34),
", MethodName:  ",CHAR(34),INDEX(Methods[Method Name],$A4595),CHAR(34),
", MethodDescription:  ",CHAR(34),INDEX(Methods[Method Description],$A4595),CHAR(34),
", MethodLink:  ",CHAR(34),INDEX(Methods[Method Link],$A4595),CHAR(34),
", OrganizationID: *OrganizationID",TEXT(MATCH(INDEX(Methods[Organization Name],$A4595),Organizations[Organization Name],0),"0000"),"}"))</f>
        <v>#REF!</v>
      </c>
      <c r="Q4595" t="e">
        <f>IF(INDEX(Variables[Variable Type],$A4595)="","",
CONCATENATE("  - &amp;VariableID",TEXT($A4595,"0000"),
" {","VariableTypeCV:  ",CHAR(34),INDEX(Variables[Variable Type],$A4595),CHAR(34),
", VariableCode:  ",CHAR(34),INDEX(Variables[Variable Code],$A4595),CHAR(34),
", VariableNameCV:  ",CHAR(34),INDEX(Variables[Variable Name],$A4595),CHAR(34),
", VariableDefinition:  ",CHAR(34),INDEX(Variables[Variable Definition],$A4595),CHAR(34),
", SpecciationCV:  ",CHAR(34),INDEX(Variables[Speciation],$A4595),CHAR(34),
", NoDataValue:  ",CHAR(34),INDEX(Variables[No Data Value],$A4595),CHAR(34),"}"))</f>
        <v>#REF!</v>
      </c>
    </row>
    <row r="4596" spans="1:17" x14ac:dyDescent="0.25">
      <c r="A4596">
        <v>4593</v>
      </c>
      <c r="D4596" t="e">
        <f>IF(INDEX(People[First Name],$A4596)="","",
CONCATENATE("  - &amp;PersonID",TEXT($A4596,"0000"),
" {","PersonFirstName:  ",CHAR(34),INDEX(People[First Name],$A4596),CHAR(34),
", PersonMiddleName:  ",CHAR(34),INDEX(People[Middle Name],$A4596),CHAR(34),
", PersonLastName:  ",CHAR(34),INDEX(People[Last Name],$A4596),CHAR(34),"}"))</f>
        <v>#REF!</v>
      </c>
      <c r="E4596" t="e">
        <f>IF(INDEX(Organizations[Organization Type '[CV']],$A4596)="","",
CONCATENATE("  - &amp;OrganizationID",TEXT($A4596,"0000"),
" {","OrganizationTypeCV:  ",CHAR(34),INDEX(Organizations[Organization Type '[CV']],$A4596),CHAR(34),
", OrganizationCode:  ",CHAR(34),INDEX(Organizations[Organization Code],$A4596),CHAR(34),
", OrganizationName:  ",CHAR(34),INDEX(Organizations[Organization Name],$A4596),CHAR(34),
", OrganizationDescription:  ",CHAR(34),INDEX(Organizations[Organization Description],$A4596),CHAR(34),
", OrganizationLink:  ",CHAR(34),INDEX(Organizations[Organization Link],$A4596),CHAR(34),"}"))</f>
        <v>#REF!</v>
      </c>
      <c r="F4596" t="e">
        <f>IF(INDEX(People[First Name],$A4596)="","",
CONCATENATE("  - &amp;AffiliationID",TEXT($A4596,"0000"),
" {PersonID: *PersonID",TEXT($A4596,"0000"),
", OrganizationID: *OrganizationID",TEXT(MATCH(INDEX(People[Organization Name],$A4596),Organizations[Organization Name],0),"0000"),
", IsPrimaryOrganizationContact: , AffiliationStartDate: , AffiliationEndDate: , PrimaryPhone: ",
", PrimaryEmail: ",CHAR(34),INDEX(People[Primary Email],$A4596),CHAR(34),
", PrimaryAddress: ",CHAR(34),INDEX(People[Primary Address],$A4596),CHAR(34),
", PersonLink: }"))</f>
        <v>#REF!</v>
      </c>
      <c r="H4596" t="e">
        <f>IF(COUNTA(CitationInformation)=0,"",IF(INDEX(AuthorList[Author Name],$A4596)="","",
CONCATENATE("  - &amp;AuthorListID",TEXT($A4596,"0000"),
"  {CitationID: *CitationID0001",
", PersonID: *PersonID",TEXT(MATCH(INDEX(AuthorList[Author Name],$A4596),People[Full Name],0),"0000"),
", AuthorOrder: ",INDEX(AuthorList[Author Number],$A4596),"}")))</f>
        <v>#REF!</v>
      </c>
      <c r="K4596" t="e">
        <f>IF(INDEX(SamplingFeatures[Feature Code],$A4596)="","",
CONCATENATE("  - &amp;SamplingFeatureID",TEXT($A4596,"0000"),
" {","SamplingFeatureUUID:  ",CHAR(34),INDEX(SamplingFeatures[Sampling Feature UUID],$A4596),CHAR(34),
", SamplingFeatureTypeCV:  ",CHAR(34),INDEX(SamplingFeatures[Sampling Feature Type],$A4596),CHAR(34),
", SamplingFeatureCode:  ",CHAR(34),INDEX(SamplingFeatures[Feature Code],$A4596),CHAR(34),
", SamplingFeatureName:  ",CHAR(34),INDEX(SamplingFeatures[Feature Name],$A4596),CHAR(34),
", SamplingFeatureDescription:  ",CHAR(34),INDEX(SamplingFeatures[Feature Description],$A4596),CHAR(34),
", SamplingFeatureGeotypeCV:  ",CHAR(34),INDEX(SamplingFeatures[Feature Geo Type],$A4596),CHAR(34),
", FeatureGeometry:  ",CHAR(34),INDEX(SamplingFeatures[Feature Geometry],$A4596),CHAR(34),
", Elevation_m:  ",CHAR(34),INDEX(SamplingFeatures[Elevation_m],$A4596),CHAR(34),
", ElevationDatumCV:  ",CHAR(34),ElevationDatum,CHAR(34),"}"))</f>
        <v>#REF!</v>
      </c>
      <c r="L4596" t="e">
        <f>IF(INDEX(SamplingFeatures[Sampling Feature Type],$A4596)&lt;&gt;"Site","",
CONCATENATE("  - &amp;SiteID",TEXT(SUMPRODUCT(--($L$3:$L4595&lt;&gt;"")),"0000"),
" {","SamplingFeatureID:  *SamplingFeatureID",TEXT($A4596,"0000"),
", SiteTypeCV:  ",CHAR(34),INDEX(Sites[Site Type],$A4596),CHAR(34),
", Latitude:  ",INDEX(Sites[Latitude],$A4596),
", Longitude:  ",INDEX(Sites[Longitude],$A4596),
", SRSName:  ",CHAR(34),LatLonDatum,CHAR(34),"}"))</f>
        <v>#REF!</v>
      </c>
      <c r="M4596" t="e">
        <f>IF(INDEX(SamplingFeatures[Sampling Feature Type],$A4596)&lt;&gt;"Specimen","",
CONCATENATE("  - &amp;SpecimenID",TEXT(SUMPRODUCT(--($M$3:$M4595&lt;&gt;"")),"0000"),
" {","SamplingFeatureID:  *SamplingFeatureID",TEXT($A4596,"0000"),
", SpecimenTypeCV:  ",CHAR(34),INDEX(Specimens[Specimen Type],$A4596),CHAR(34),
", SpecimenMediumCV:  ",INDEX(Specimens[Specimen Medium],$A4596),
", IsFieldSpecimen:  ",CHAR(34),INDEX(Specimens[Is Field Specimen?],$A4596),CHAR(34),"}"))</f>
        <v>#REF!</v>
      </c>
      <c r="N4596" t="e">
        <f>IF(COUNTA(SpatialOffsets[])=0,"", IF(INDEX(SpatialOffsets[Spatial Offset Type],$A4596)="","",
CONCATENATE("  - &amp;SpatialOffsetID",TEXT($A4596,"0000"),
" {","SpatialOffsetTypeCV:  ",CHAR(34),INDEX(SpatialOffsets[Spatial Offset Type],$A4596),CHAR(34),
", Offset1Value:  ",INDEX(SpatialOffsets[Offset 1 Value],$A4596),
", Offset1UnitID:  ",CHAR(34),INDEX(SpatialOffsets[Offset 1 Unit],$A4596),CHAR(34),
", Offset2Value:  ",INDEX(SpatialOffsets[Offset 2 Value],$A4596),
", Offset2UnitID:  ",CHAR(34),INDEX(SpatialOffsets[Offset 2 Unit],$A4596),CHAR(34),
", Offset3Value:  ",INDEX(SpatialOffsets[Offset 3 Value],$A4596),
", Offset3UnitID:  ",CHAR(34),INDEX(SpatialOffsets[Offset 3 Unit],$A4596),CHAR(34),,"}")))</f>
        <v>#REF!</v>
      </c>
      <c r="O4596" t="e">
        <f>IF(COUNTA(RelatedFeatures[])=0,"", IF(INDEX(RelatedFeatures[First Sampling Feature Code],$A4596)="","",
CONCATENATE("  - &amp;RelationID",TEXT($A4596,"0000"),
" {","SamplingFeatureID:  *SamplingFeatureID",TEXT(MATCH(INDEX(RelatedFeatures[First Sampling Feature Code],$A4596),SamplingFeatures[Feature Code],0),"0000"),
", RelationshipTypeCV:  ",CHAR(34),INDEX(RelatedFeatures[Relationship Type],$A4596),CHAR(34),
", RelatedFeatureID: *SamplingFeatureID",TEXT(MATCH(INDEX(RelatedFeatures[Second Sampling Feature Code],$A4596),SamplingFeatures[Feature Code],0),"0000"),
", SpatialOffsetID:  ",IF(INDEX(RelatedFeatures[Offset Number],$A4596)="","",CONCATENATE("*SpatialOffsetID",TEXT(INDEX(RelatedFeatures[Offset Number],$A4596),"0000"))),"}")))</f>
        <v>#REF!</v>
      </c>
      <c r="P4596" t="e">
        <f>IF(INDEX(Methods[Method Type],$A4596)="","",
CONCATENATE("  - &amp;MethodID",TEXT($A4596,"0000"),
" {","MethodTypeCV:  ",CHAR(34),INDEX(Methods[Method Type],$A4596),CHAR(34),
", MethodCode:  ",CHAR(34),INDEX(Methods[Method Code],$A4596),CHAR(34),
", MethodName:  ",CHAR(34),INDEX(Methods[Method Name],$A4596),CHAR(34),
", MethodDescription:  ",CHAR(34),INDEX(Methods[Method Description],$A4596),CHAR(34),
", MethodLink:  ",CHAR(34),INDEX(Methods[Method Link],$A4596),CHAR(34),
", OrganizationID: *OrganizationID",TEXT(MATCH(INDEX(Methods[Organization Name],$A4596),Organizations[Organization Name],0),"0000"),"}"))</f>
        <v>#REF!</v>
      </c>
      <c r="Q4596" t="e">
        <f>IF(INDEX(Variables[Variable Type],$A4596)="","",
CONCATENATE("  - &amp;VariableID",TEXT($A4596,"0000"),
" {","VariableTypeCV:  ",CHAR(34),INDEX(Variables[Variable Type],$A4596),CHAR(34),
", VariableCode:  ",CHAR(34),INDEX(Variables[Variable Code],$A4596),CHAR(34),
", VariableNameCV:  ",CHAR(34),INDEX(Variables[Variable Name],$A4596),CHAR(34),
", VariableDefinition:  ",CHAR(34),INDEX(Variables[Variable Definition],$A4596),CHAR(34),
", SpecciationCV:  ",CHAR(34),INDEX(Variables[Speciation],$A4596),CHAR(34),
", NoDataValue:  ",CHAR(34),INDEX(Variables[No Data Value],$A4596),CHAR(34),"}"))</f>
        <v>#REF!</v>
      </c>
    </row>
    <row r="4597" spans="1:17" x14ac:dyDescent="0.25">
      <c r="A4597">
        <v>4594</v>
      </c>
      <c r="D4597" t="e">
        <f>IF(INDEX(People[First Name],$A4597)="","",
CONCATENATE("  - &amp;PersonID",TEXT($A4597,"0000"),
" {","PersonFirstName:  ",CHAR(34),INDEX(People[First Name],$A4597),CHAR(34),
", PersonMiddleName:  ",CHAR(34),INDEX(People[Middle Name],$A4597),CHAR(34),
", PersonLastName:  ",CHAR(34),INDEX(People[Last Name],$A4597),CHAR(34),"}"))</f>
        <v>#REF!</v>
      </c>
      <c r="E4597" t="e">
        <f>IF(INDEX(Organizations[Organization Type '[CV']],$A4597)="","",
CONCATENATE("  - &amp;OrganizationID",TEXT($A4597,"0000"),
" {","OrganizationTypeCV:  ",CHAR(34),INDEX(Organizations[Organization Type '[CV']],$A4597),CHAR(34),
", OrganizationCode:  ",CHAR(34),INDEX(Organizations[Organization Code],$A4597),CHAR(34),
", OrganizationName:  ",CHAR(34),INDEX(Organizations[Organization Name],$A4597),CHAR(34),
", OrganizationDescription:  ",CHAR(34),INDEX(Organizations[Organization Description],$A4597),CHAR(34),
", OrganizationLink:  ",CHAR(34),INDEX(Organizations[Organization Link],$A4597),CHAR(34),"}"))</f>
        <v>#REF!</v>
      </c>
      <c r="F4597" t="e">
        <f>IF(INDEX(People[First Name],$A4597)="","",
CONCATENATE("  - &amp;AffiliationID",TEXT($A4597,"0000"),
" {PersonID: *PersonID",TEXT($A4597,"0000"),
", OrganizationID: *OrganizationID",TEXT(MATCH(INDEX(People[Organization Name],$A4597),Organizations[Organization Name],0),"0000"),
", IsPrimaryOrganizationContact: , AffiliationStartDate: , AffiliationEndDate: , PrimaryPhone: ",
", PrimaryEmail: ",CHAR(34),INDEX(People[Primary Email],$A4597),CHAR(34),
", PrimaryAddress: ",CHAR(34),INDEX(People[Primary Address],$A4597),CHAR(34),
", PersonLink: }"))</f>
        <v>#REF!</v>
      </c>
      <c r="H4597" t="e">
        <f>IF(COUNTA(CitationInformation)=0,"",IF(INDEX(AuthorList[Author Name],$A4597)="","",
CONCATENATE("  - &amp;AuthorListID",TEXT($A4597,"0000"),
"  {CitationID: *CitationID0001",
", PersonID: *PersonID",TEXT(MATCH(INDEX(AuthorList[Author Name],$A4597),People[Full Name],0),"0000"),
", AuthorOrder: ",INDEX(AuthorList[Author Number],$A4597),"}")))</f>
        <v>#REF!</v>
      </c>
      <c r="K4597" t="e">
        <f>IF(INDEX(SamplingFeatures[Feature Code],$A4597)="","",
CONCATENATE("  - &amp;SamplingFeatureID",TEXT($A4597,"0000"),
" {","SamplingFeatureUUID:  ",CHAR(34),INDEX(SamplingFeatures[Sampling Feature UUID],$A4597),CHAR(34),
", SamplingFeatureTypeCV:  ",CHAR(34),INDEX(SamplingFeatures[Sampling Feature Type],$A4597),CHAR(34),
", SamplingFeatureCode:  ",CHAR(34),INDEX(SamplingFeatures[Feature Code],$A4597),CHAR(34),
", SamplingFeatureName:  ",CHAR(34),INDEX(SamplingFeatures[Feature Name],$A4597),CHAR(34),
", SamplingFeatureDescription:  ",CHAR(34),INDEX(SamplingFeatures[Feature Description],$A4597),CHAR(34),
", SamplingFeatureGeotypeCV:  ",CHAR(34),INDEX(SamplingFeatures[Feature Geo Type],$A4597),CHAR(34),
", FeatureGeometry:  ",CHAR(34),INDEX(SamplingFeatures[Feature Geometry],$A4597),CHAR(34),
", Elevation_m:  ",CHAR(34),INDEX(SamplingFeatures[Elevation_m],$A4597),CHAR(34),
", ElevationDatumCV:  ",CHAR(34),ElevationDatum,CHAR(34),"}"))</f>
        <v>#REF!</v>
      </c>
      <c r="L4597" t="e">
        <f>IF(INDEX(SamplingFeatures[Sampling Feature Type],$A4597)&lt;&gt;"Site","",
CONCATENATE("  - &amp;SiteID",TEXT(SUMPRODUCT(--($L$3:$L4596&lt;&gt;"")),"0000"),
" {","SamplingFeatureID:  *SamplingFeatureID",TEXT($A4597,"0000"),
", SiteTypeCV:  ",CHAR(34),INDEX(Sites[Site Type],$A4597),CHAR(34),
", Latitude:  ",INDEX(Sites[Latitude],$A4597),
", Longitude:  ",INDEX(Sites[Longitude],$A4597),
", SRSName:  ",CHAR(34),LatLonDatum,CHAR(34),"}"))</f>
        <v>#REF!</v>
      </c>
      <c r="M4597" t="e">
        <f>IF(INDEX(SamplingFeatures[Sampling Feature Type],$A4597)&lt;&gt;"Specimen","",
CONCATENATE("  - &amp;SpecimenID",TEXT(SUMPRODUCT(--($M$3:$M4596&lt;&gt;"")),"0000"),
" {","SamplingFeatureID:  *SamplingFeatureID",TEXT($A4597,"0000"),
", SpecimenTypeCV:  ",CHAR(34),INDEX(Specimens[Specimen Type],$A4597),CHAR(34),
", SpecimenMediumCV:  ",INDEX(Specimens[Specimen Medium],$A4597),
", IsFieldSpecimen:  ",CHAR(34),INDEX(Specimens[Is Field Specimen?],$A4597),CHAR(34),"}"))</f>
        <v>#REF!</v>
      </c>
      <c r="N4597" t="e">
        <f>IF(COUNTA(SpatialOffsets[])=0,"", IF(INDEX(SpatialOffsets[Spatial Offset Type],$A4597)="","",
CONCATENATE("  - &amp;SpatialOffsetID",TEXT($A4597,"0000"),
" {","SpatialOffsetTypeCV:  ",CHAR(34),INDEX(SpatialOffsets[Spatial Offset Type],$A4597),CHAR(34),
", Offset1Value:  ",INDEX(SpatialOffsets[Offset 1 Value],$A4597),
", Offset1UnitID:  ",CHAR(34),INDEX(SpatialOffsets[Offset 1 Unit],$A4597),CHAR(34),
", Offset2Value:  ",INDEX(SpatialOffsets[Offset 2 Value],$A4597),
", Offset2UnitID:  ",CHAR(34),INDEX(SpatialOffsets[Offset 2 Unit],$A4597),CHAR(34),
", Offset3Value:  ",INDEX(SpatialOffsets[Offset 3 Value],$A4597),
", Offset3UnitID:  ",CHAR(34),INDEX(SpatialOffsets[Offset 3 Unit],$A4597),CHAR(34),,"}")))</f>
        <v>#REF!</v>
      </c>
      <c r="O4597" t="e">
        <f>IF(COUNTA(RelatedFeatures[])=0,"", IF(INDEX(RelatedFeatures[First Sampling Feature Code],$A4597)="","",
CONCATENATE("  - &amp;RelationID",TEXT($A4597,"0000"),
" {","SamplingFeatureID:  *SamplingFeatureID",TEXT(MATCH(INDEX(RelatedFeatures[First Sampling Feature Code],$A4597),SamplingFeatures[Feature Code],0),"0000"),
", RelationshipTypeCV:  ",CHAR(34),INDEX(RelatedFeatures[Relationship Type],$A4597),CHAR(34),
", RelatedFeatureID: *SamplingFeatureID",TEXT(MATCH(INDEX(RelatedFeatures[Second Sampling Feature Code],$A4597),SamplingFeatures[Feature Code],0),"0000"),
", SpatialOffsetID:  ",IF(INDEX(RelatedFeatures[Offset Number],$A4597)="","",CONCATENATE("*SpatialOffsetID",TEXT(INDEX(RelatedFeatures[Offset Number],$A4597),"0000"))),"}")))</f>
        <v>#REF!</v>
      </c>
      <c r="P4597" t="e">
        <f>IF(INDEX(Methods[Method Type],$A4597)="","",
CONCATENATE("  - &amp;MethodID",TEXT($A4597,"0000"),
" {","MethodTypeCV:  ",CHAR(34),INDEX(Methods[Method Type],$A4597),CHAR(34),
", MethodCode:  ",CHAR(34),INDEX(Methods[Method Code],$A4597),CHAR(34),
", MethodName:  ",CHAR(34),INDEX(Methods[Method Name],$A4597),CHAR(34),
", MethodDescription:  ",CHAR(34),INDEX(Methods[Method Description],$A4597),CHAR(34),
", MethodLink:  ",CHAR(34),INDEX(Methods[Method Link],$A4597),CHAR(34),
", OrganizationID: *OrganizationID",TEXT(MATCH(INDEX(Methods[Organization Name],$A4597),Organizations[Organization Name],0),"0000"),"}"))</f>
        <v>#REF!</v>
      </c>
      <c r="Q4597" t="e">
        <f>IF(INDEX(Variables[Variable Type],$A4597)="","",
CONCATENATE("  - &amp;VariableID",TEXT($A4597,"0000"),
" {","VariableTypeCV:  ",CHAR(34),INDEX(Variables[Variable Type],$A4597),CHAR(34),
", VariableCode:  ",CHAR(34),INDEX(Variables[Variable Code],$A4597),CHAR(34),
", VariableNameCV:  ",CHAR(34),INDEX(Variables[Variable Name],$A4597),CHAR(34),
", VariableDefinition:  ",CHAR(34),INDEX(Variables[Variable Definition],$A4597),CHAR(34),
", SpecciationCV:  ",CHAR(34),INDEX(Variables[Speciation],$A4597),CHAR(34),
", NoDataValue:  ",CHAR(34),INDEX(Variables[No Data Value],$A4597),CHAR(34),"}"))</f>
        <v>#REF!</v>
      </c>
    </row>
    <row r="4598" spans="1:17" x14ac:dyDescent="0.25">
      <c r="A4598">
        <v>4595</v>
      </c>
      <c r="D4598" t="e">
        <f>IF(INDEX(People[First Name],$A4598)="","",
CONCATENATE("  - &amp;PersonID",TEXT($A4598,"0000"),
" {","PersonFirstName:  ",CHAR(34),INDEX(People[First Name],$A4598),CHAR(34),
", PersonMiddleName:  ",CHAR(34),INDEX(People[Middle Name],$A4598),CHAR(34),
", PersonLastName:  ",CHAR(34),INDEX(People[Last Name],$A4598),CHAR(34),"}"))</f>
        <v>#REF!</v>
      </c>
      <c r="E4598" t="e">
        <f>IF(INDEX(Organizations[Organization Type '[CV']],$A4598)="","",
CONCATENATE("  - &amp;OrganizationID",TEXT($A4598,"0000"),
" {","OrganizationTypeCV:  ",CHAR(34),INDEX(Organizations[Organization Type '[CV']],$A4598),CHAR(34),
", OrganizationCode:  ",CHAR(34),INDEX(Organizations[Organization Code],$A4598),CHAR(34),
", OrganizationName:  ",CHAR(34),INDEX(Organizations[Organization Name],$A4598),CHAR(34),
", OrganizationDescription:  ",CHAR(34),INDEX(Organizations[Organization Description],$A4598),CHAR(34),
", OrganizationLink:  ",CHAR(34),INDEX(Organizations[Organization Link],$A4598),CHAR(34),"}"))</f>
        <v>#REF!</v>
      </c>
      <c r="F4598" t="e">
        <f>IF(INDEX(People[First Name],$A4598)="","",
CONCATENATE("  - &amp;AffiliationID",TEXT($A4598,"0000"),
" {PersonID: *PersonID",TEXT($A4598,"0000"),
", OrganizationID: *OrganizationID",TEXT(MATCH(INDEX(People[Organization Name],$A4598),Organizations[Organization Name],0),"0000"),
", IsPrimaryOrganizationContact: , AffiliationStartDate: , AffiliationEndDate: , PrimaryPhone: ",
", PrimaryEmail: ",CHAR(34),INDEX(People[Primary Email],$A4598),CHAR(34),
", PrimaryAddress: ",CHAR(34),INDEX(People[Primary Address],$A4598),CHAR(34),
", PersonLink: }"))</f>
        <v>#REF!</v>
      </c>
      <c r="H4598" t="e">
        <f>IF(COUNTA(CitationInformation)=0,"",IF(INDEX(AuthorList[Author Name],$A4598)="","",
CONCATENATE("  - &amp;AuthorListID",TEXT($A4598,"0000"),
"  {CitationID: *CitationID0001",
", PersonID: *PersonID",TEXT(MATCH(INDEX(AuthorList[Author Name],$A4598),People[Full Name],0),"0000"),
", AuthorOrder: ",INDEX(AuthorList[Author Number],$A4598),"}")))</f>
        <v>#REF!</v>
      </c>
      <c r="K4598" t="e">
        <f>IF(INDEX(SamplingFeatures[Feature Code],$A4598)="","",
CONCATENATE("  - &amp;SamplingFeatureID",TEXT($A4598,"0000"),
" {","SamplingFeatureUUID:  ",CHAR(34),INDEX(SamplingFeatures[Sampling Feature UUID],$A4598),CHAR(34),
", SamplingFeatureTypeCV:  ",CHAR(34),INDEX(SamplingFeatures[Sampling Feature Type],$A4598),CHAR(34),
", SamplingFeatureCode:  ",CHAR(34),INDEX(SamplingFeatures[Feature Code],$A4598),CHAR(34),
", SamplingFeatureName:  ",CHAR(34),INDEX(SamplingFeatures[Feature Name],$A4598),CHAR(34),
", SamplingFeatureDescription:  ",CHAR(34),INDEX(SamplingFeatures[Feature Description],$A4598),CHAR(34),
", SamplingFeatureGeotypeCV:  ",CHAR(34),INDEX(SamplingFeatures[Feature Geo Type],$A4598),CHAR(34),
", FeatureGeometry:  ",CHAR(34),INDEX(SamplingFeatures[Feature Geometry],$A4598),CHAR(34),
", Elevation_m:  ",CHAR(34),INDEX(SamplingFeatures[Elevation_m],$A4598),CHAR(34),
", ElevationDatumCV:  ",CHAR(34),ElevationDatum,CHAR(34),"}"))</f>
        <v>#REF!</v>
      </c>
      <c r="L4598" t="e">
        <f>IF(INDEX(SamplingFeatures[Sampling Feature Type],$A4598)&lt;&gt;"Site","",
CONCATENATE("  - &amp;SiteID",TEXT(SUMPRODUCT(--($L$3:$L4597&lt;&gt;"")),"0000"),
" {","SamplingFeatureID:  *SamplingFeatureID",TEXT($A4598,"0000"),
", SiteTypeCV:  ",CHAR(34),INDEX(Sites[Site Type],$A4598),CHAR(34),
", Latitude:  ",INDEX(Sites[Latitude],$A4598),
", Longitude:  ",INDEX(Sites[Longitude],$A4598),
", SRSName:  ",CHAR(34),LatLonDatum,CHAR(34),"}"))</f>
        <v>#REF!</v>
      </c>
      <c r="M4598" t="e">
        <f>IF(INDEX(SamplingFeatures[Sampling Feature Type],$A4598)&lt;&gt;"Specimen","",
CONCATENATE("  - &amp;SpecimenID",TEXT(SUMPRODUCT(--($M$3:$M4597&lt;&gt;"")),"0000"),
" {","SamplingFeatureID:  *SamplingFeatureID",TEXT($A4598,"0000"),
", SpecimenTypeCV:  ",CHAR(34),INDEX(Specimens[Specimen Type],$A4598),CHAR(34),
", SpecimenMediumCV:  ",INDEX(Specimens[Specimen Medium],$A4598),
", IsFieldSpecimen:  ",CHAR(34),INDEX(Specimens[Is Field Specimen?],$A4598),CHAR(34),"}"))</f>
        <v>#REF!</v>
      </c>
      <c r="N4598" t="e">
        <f>IF(COUNTA(SpatialOffsets[])=0,"", IF(INDEX(SpatialOffsets[Spatial Offset Type],$A4598)="","",
CONCATENATE("  - &amp;SpatialOffsetID",TEXT($A4598,"0000"),
" {","SpatialOffsetTypeCV:  ",CHAR(34),INDEX(SpatialOffsets[Spatial Offset Type],$A4598),CHAR(34),
", Offset1Value:  ",INDEX(SpatialOffsets[Offset 1 Value],$A4598),
", Offset1UnitID:  ",CHAR(34),INDEX(SpatialOffsets[Offset 1 Unit],$A4598),CHAR(34),
", Offset2Value:  ",INDEX(SpatialOffsets[Offset 2 Value],$A4598),
", Offset2UnitID:  ",CHAR(34),INDEX(SpatialOffsets[Offset 2 Unit],$A4598),CHAR(34),
", Offset3Value:  ",INDEX(SpatialOffsets[Offset 3 Value],$A4598),
", Offset3UnitID:  ",CHAR(34),INDEX(SpatialOffsets[Offset 3 Unit],$A4598),CHAR(34),,"}")))</f>
        <v>#REF!</v>
      </c>
      <c r="O4598" t="e">
        <f>IF(COUNTA(RelatedFeatures[])=0,"", IF(INDEX(RelatedFeatures[First Sampling Feature Code],$A4598)="","",
CONCATENATE("  - &amp;RelationID",TEXT($A4598,"0000"),
" {","SamplingFeatureID:  *SamplingFeatureID",TEXT(MATCH(INDEX(RelatedFeatures[First Sampling Feature Code],$A4598),SamplingFeatures[Feature Code],0),"0000"),
", RelationshipTypeCV:  ",CHAR(34),INDEX(RelatedFeatures[Relationship Type],$A4598),CHAR(34),
", RelatedFeatureID: *SamplingFeatureID",TEXT(MATCH(INDEX(RelatedFeatures[Second Sampling Feature Code],$A4598),SamplingFeatures[Feature Code],0),"0000"),
", SpatialOffsetID:  ",IF(INDEX(RelatedFeatures[Offset Number],$A4598)="","",CONCATENATE("*SpatialOffsetID",TEXT(INDEX(RelatedFeatures[Offset Number],$A4598),"0000"))),"}")))</f>
        <v>#REF!</v>
      </c>
      <c r="P4598" t="e">
        <f>IF(INDEX(Methods[Method Type],$A4598)="","",
CONCATENATE("  - &amp;MethodID",TEXT($A4598,"0000"),
" {","MethodTypeCV:  ",CHAR(34),INDEX(Methods[Method Type],$A4598),CHAR(34),
", MethodCode:  ",CHAR(34),INDEX(Methods[Method Code],$A4598),CHAR(34),
", MethodName:  ",CHAR(34),INDEX(Methods[Method Name],$A4598),CHAR(34),
", MethodDescription:  ",CHAR(34),INDEX(Methods[Method Description],$A4598),CHAR(34),
", MethodLink:  ",CHAR(34),INDEX(Methods[Method Link],$A4598),CHAR(34),
", OrganizationID: *OrganizationID",TEXT(MATCH(INDEX(Methods[Organization Name],$A4598),Organizations[Organization Name],0),"0000"),"}"))</f>
        <v>#REF!</v>
      </c>
      <c r="Q4598" t="e">
        <f>IF(INDEX(Variables[Variable Type],$A4598)="","",
CONCATENATE("  - &amp;VariableID",TEXT($A4598,"0000"),
" {","VariableTypeCV:  ",CHAR(34),INDEX(Variables[Variable Type],$A4598),CHAR(34),
", VariableCode:  ",CHAR(34),INDEX(Variables[Variable Code],$A4598),CHAR(34),
", VariableNameCV:  ",CHAR(34),INDEX(Variables[Variable Name],$A4598),CHAR(34),
", VariableDefinition:  ",CHAR(34),INDEX(Variables[Variable Definition],$A4598),CHAR(34),
", SpecciationCV:  ",CHAR(34),INDEX(Variables[Speciation],$A4598),CHAR(34),
", NoDataValue:  ",CHAR(34),INDEX(Variables[No Data Value],$A4598),CHAR(34),"}"))</f>
        <v>#REF!</v>
      </c>
    </row>
    <row r="4599" spans="1:17" x14ac:dyDescent="0.25">
      <c r="A4599">
        <v>4596</v>
      </c>
      <c r="D4599" t="e">
        <f>IF(INDEX(People[First Name],$A4599)="","",
CONCATENATE("  - &amp;PersonID",TEXT($A4599,"0000"),
" {","PersonFirstName:  ",CHAR(34),INDEX(People[First Name],$A4599),CHAR(34),
", PersonMiddleName:  ",CHAR(34),INDEX(People[Middle Name],$A4599),CHAR(34),
", PersonLastName:  ",CHAR(34),INDEX(People[Last Name],$A4599),CHAR(34),"}"))</f>
        <v>#REF!</v>
      </c>
      <c r="E4599" t="e">
        <f>IF(INDEX(Organizations[Organization Type '[CV']],$A4599)="","",
CONCATENATE("  - &amp;OrganizationID",TEXT($A4599,"0000"),
" {","OrganizationTypeCV:  ",CHAR(34),INDEX(Organizations[Organization Type '[CV']],$A4599),CHAR(34),
", OrganizationCode:  ",CHAR(34),INDEX(Organizations[Organization Code],$A4599),CHAR(34),
", OrganizationName:  ",CHAR(34),INDEX(Organizations[Organization Name],$A4599),CHAR(34),
", OrganizationDescription:  ",CHAR(34),INDEX(Organizations[Organization Description],$A4599),CHAR(34),
", OrganizationLink:  ",CHAR(34),INDEX(Organizations[Organization Link],$A4599),CHAR(34),"}"))</f>
        <v>#REF!</v>
      </c>
      <c r="F4599" t="e">
        <f>IF(INDEX(People[First Name],$A4599)="","",
CONCATENATE("  - &amp;AffiliationID",TEXT($A4599,"0000"),
" {PersonID: *PersonID",TEXT($A4599,"0000"),
", OrganizationID: *OrganizationID",TEXT(MATCH(INDEX(People[Organization Name],$A4599),Organizations[Organization Name],0),"0000"),
", IsPrimaryOrganizationContact: , AffiliationStartDate: , AffiliationEndDate: , PrimaryPhone: ",
", PrimaryEmail: ",CHAR(34),INDEX(People[Primary Email],$A4599),CHAR(34),
", PrimaryAddress: ",CHAR(34),INDEX(People[Primary Address],$A4599),CHAR(34),
", PersonLink: }"))</f>
        <v>#REF!</v>
      </c>
      <c r="H4599" t="e">
        <f>IF(COUNTA(CitationInformation)=0,"",IF(INDEX(AuthorList[Author Name],$A4599)="","",
CONCATENATE("  - &amp;AuthorListID",TEXT($A4599,"0000"),
"  {CitationID: *CitationID0001",
", PersonID: *PersonID",TEXT(MATCH(INDEX(AuthorList[Author Name],$A4599),People[Full Name],0),"0000"),
", AuthorOrder: ",INDEX(AuthorList[Author Number],$A4599),"}")))</f>
        <v>#REF!</v>
      </c>
      <c r="K4599" t="e">
        <f>IF(INDEX(SamplingFeatures[Feature Code],$A4599)="","",
CONCATENATE("  - &amp;SamplingFeatureID",TEXT($A4599,"0000"),
" {","SamplingFeatureUUID:  ",CHAR(34),INDEX(SamplingFeatures[Sampling Feature UUID],$A4599),CHAR(34),
", SamplingFeatureTypeCV:  ",CHAR(34),INDEX(SamplingFeatures[Sampling Feature Type],$A4599),CHAR(34),
", SamplingFeatureCode:  ",CHAR(34),INDEX(SamplingFeatures[Feature Code],$A4599),CHAR(34),
", SamplingFeatureName:  ",CHAR(34),INDEX(SamplingFeatures[Feature Name],$A4599),CHAR(34),
", SamplingFeatureDescription:  ",CHAR(34),INDEX(SamplingFeatures[Feature Description],$A4599),CHAR(34),
", SamplingFeatureGeotypeCV:  ",CHAR(34),INDEX(SamplingFeatures[Feature Geo Type],$A4599),CHAR(34),
", FeatureGeometry:  ",CHAR(34),INDEX(SamplingFeatures[Feature Geometry],$A4599),CHAR(34),
", Elevation_m:  ",CHAR(34),INDEX(SamplingFeatures[Elevation_m],$A4599),CHAR(34),
", ElevationDatumCV:  ",CHAR(34),ElevationDatum,CHAR(34),"}"))</f>
        <v>#REF!</v>
      </c>
      <c r="L4599" t="e">
        <f>IF(INDEX(SamplingFeatures[Sampling Feature Type],$A4599)&lt;&gt;"Site","",
CONCATENATE("  - &amp;SiteID",TEXT(SUMPRODUCT(--($L$3:$L4598&lt;&gt;"")),"0000"),
" {","SamplingFeatureID:  *SamplingFeatureID",TEXT($A4599,"0000"),
", SiteTypeCV:  ",CHAR(34),INDEX(Sites[Site Type],$A4599),CHAR(34),
", Latitude:  ",INDEX(Sites[Latitude],$A4599),
", Longitude:  ",INDEX(Sites[Longitude],$A4599),
", SRSName:  ",CHAR(34),LatLonDatum,CHAR(34),"}"))</f>
        <v>#REF!</v>
      </c>
      <c r="M4599" t="e">
        <f>IF(INDEX(SamplingFeatures[Sampling Feature Type],$A4599)&lt;&gt;"Specimen","",
CONCATENATE("  - &amp;SpecimenID",TEXT(SUMPRODUCT(--($M$3:$M4598&lt;&gt;"")),"0000"),
" {","SamplingFeatureID:  *SamplingFeatureID",TEXT($A4599,"0000"),
", SpecimenTypeCV:  ",CHAR(34),INDEX(Specimens[Specimen Type],$A4599),CHAR(34),
", SpecimenMediumCV:  ",INDEX(Specimens[Specimen Medium],$A4599),
", IsFieldSpecimen:  ",CHAR(34),INDEX(Specimens[Is Field Specimen?],$A4599),CHAR(34),"}"))</f>
        <v>#REF!</v>
      </c>
      <c r="N4599" t="e">
        <f>IF(COUNTA(SpatialOffsets[])=0,"", IF(INDEX(SpatialOffsets[Spatial Offset Type],$A4599)="","",
CONCATENATE("  - &amp;SpatialOffsetID",TEXT($A4599,"0000"),
" {","SpatialOffsetTypeCV:  ",CHAR(34),INDEX(SpatialOffsets[Spatial Offset Type],$A4599),CHAR(34),
", Offset1Value:  ",INDEX(SpatialOffsets[Offset 1 Value],$A4599),
", Offset1UnitID:  ",CHAR(34),INDEX(SpatialOffsets[Offset 1 Unit],$A4599),CHAR(34),
", Offset2Value:  ",INDEX(SpatialOffsets[Offset 2 Value],$A4599),
", Offset2UnitID:  ",CHAR(34),INDEX(SpatialOffsets[Offset 2 Unit],$A4599),CHAR(34),
", Offset3Value:  ",INDEX(SpatialOffsets[Offset 3 Value],$A4599),
", Offset3UnitID:  ",CHAR(34),INDEX(SpatialOffsets[Offset 3 Unit],$A4599),CHAR(34),,"}")))</f>
        <v>#REF!</v>
      </c>
      <c r="O4599" t="e">
        <f>IF(COUNTA(RelatedFeatures[])=0,"", IF(INDEX(RelatedFeatures[First Sampling Feature Code],$A4599)="","",
CONCATENATE("  - &amp;RelationID",TEXT($A4599,"0000"),
" {","SamplingFeatureID:  *SamplingFeatureID",TEXT(MATCH(INDEX(RelatedFeatures[First Sampling Feature Code],$A4599),SamplingFeatures[Feature Code],0),"0000"),
", RelationshipTypeCV:  ",CHAR(34),INDEX(RelatedFeatures[Relationship Type],$A4599),CHAR(34),
", RelatedFeatureID: *SamplingFeatureID",TEXT(MATCH(INDEX(RelatedFeatures[Second Sampling Feature Code],$A4599),SamplingFeatures[Feature Code],0),"0000"),
", SpatialOffsetID:  ",IF(INDEX(RelatedFeatures[Offset Number],$A4599)="","",CONCATENATE("*SpatialOffsetID",TEXT(INDEX(RelatedFeatures[Offset Number],$A4599),"0000"))),"}")))</f>
        <v>#REF!</v>
      </c>
      <c r="P4599" t="e">
        <f>IF(INDEX(Methods[Method Type],$A4599)="","",
CONCATENATE("  - &amp;MethodID",TEXT($A4599,"0000"),
" {","MethodTypeCV:  ",CHAR(34),INDEX(Methods[Method Type],$A4599),CHAR(34),
", MethodCode:  ",CHAR(34),INDEX(Methods[Method Code],$A4599),CHAR(34),
", MethodName:  ",CHAR(34),INDEX(Methods[Method Name],$A4599),CHAR(34),
", MethodDescription:  ",CHAR(34),INDEX(Methods[Method Description],$A4599),CHAR(34),
", MethodLink:  ",CHAR(34),INDEX(Methods[Method Link],$A4599),CHAR(34),
", OrganizationID: *OrganizationID",TEXT(MATCH(INDEX(Methods[Organization Name],$A4599),Organizations[Organization Name],0),"0000"),"}"))</f>
        <v>#REF!</v>
      </c>
      <c r="Q4599" t="e">
        <f>IF(INDEX(Variables[Variable Type],$A4599)="","",
CONCATENATE("  - &amp;VariableID",TEXT($A4599,"0000"),
" {","VariableTypeCV:  ",CHAR(34),INDEX(Variables[Variable Type],$A4599),CHAR(34),
", VariableCode:  ",CHAR(34),INDEX(Variables[Variable Code],$A4599),CHAR(34),
", VariableNameCV:  ",CHAR(34),INDEX(Variables[Variable Name],$A4599),CHAR(34),
", VariableDefinition:  ",CHAR(34),INDEX(Variables[Variable Definition],$A4599),CHAR(34),
", SpecciationCV:  ",CHAR(34),INDEX(Variables[Speciation],$A4599),CHAR(34),
", NoDataValue:  ",CHAR(34),INDEX(Variables[No Data Value],$A4599),CHAR(34),"}"))</f>
        <v>#REF!</v>
      </c>
    </row>
    <row r="4600" spans="1:17" x14ac:dyDescent="0.25">
      <c r="A4600">
        <v>4597</v>
      </c>
      <c r="D4600" t="e">
        <f>IF(INDEX(People[First Name],$A4600)="","",
CONCATENATE("  - &amp;PersonID",TEXT($A4600,"0000"),
" {","PersonFirstName:  ",CHAR(34),INDEX(People[First Name],$A4600),CHAR(34),
", PersonMiddleName:  ",CHAR(34),INDEX(People[Middle Name],$A4600),CHAR(34),
", PersonLastName:  ",CHAR(34),INDEX(People[Last Name],$A4600),CHAR(34),"}"))</f>
        <v>#REF!</v>
      </c>
      <c r="E4600" t="e">
        <f>IF(INDEX(Organizations[Organization Type '[CV']],$A4600)="","",
CONCATENATE("  - &amp;OrganizationID",TEXT($A4600,"0000"),
" {","OrganizationTypeCV:  ",CHAR(34),INDEX(Organizations[Organization Type '[CV']],$A4600),CHAR(34),
", OrganizationCode:  ",CHAR(34),INDEX(Organizations[Organization Code],$A4600),CHAR(34),
", OrganizationName:  ",CHAR(34),INDEX(Organizations[Organization Name],$A4600),CHAR(34),
", OrganizationDescription:  ",CHAR(34),INDEX(Organizations[Organization Description],$A4600),CHAR(34),
", OrganizationLink:  ",CHAR(34),INDEX(Organizations[Organization Link],$A4600),CHAR(34),"}"))</f>
        <v>#REF!</v>
      </c>
      <c r="F4600" t="e">
        <f>IF(INDEX(People[First Name],$A4600)="","",
CONCATENATE("  - &amp;AffiliationID",TEXT($A4600,"0000"),
" {PersonID: *PersonID",TEXT($A4600,"0000"),
", OrganizationID: *OrganizationID",TEXT(MATCH(INDEX(People[Organization Name],$A4600),Organizations[Organization Name],0),"0000"),
", IsPrimaryOrganizationContact: , AffiliationStartDate: , AffiliationEndDate: , PrimaryPhone: ",
", PrimaryEmail: ",CHAR(34),INDEX(People[Primary Email],$A4600),CHAR(34),
", PrimaryAddress: ",CHAR(34),INDEX(People[Primary Address],$A4600),CHAR(34),
", PersonLink: }"))</f>
        <v>#REF!</v>
      </c>
      <c r="H4600" t="e">
        <f>IF(COUNTA(CitationInformation)=0,"",IF(INDEX(AuthorList[Author Name],$A4600)="","",
CONCATENATE("  - &amp;AuthorListID",TEXT($A4600,"0000"),
"  {CitationID: *CitationID0001",
", PersonID: *PersonID",TEXT(MATCH(INDEX(AuthorList[Author Name],$A4600),People[Full Name],0),"0000"),
", AuthorOrder: ",INDEX(AuthorList[Author Number],$A4600),"}")))</f>
        <v>#REF!</v>
      </c>
      <c r="K4600" t="e">
        <f>IF(INDEX(SamplingFeatures[Feature Code],$A4600)="","",
CONCATENATE("  - &amp;SamplingFeatureID",TEXT($A4600,"0000"),
" {","SamplingFeatureUUID:  ",CHAR(34),INDEX(SamplingFeatures[Sampling Feature UUID],$A4600),CHAR(34),
", SamplingFeatureTypeCV:  ",CHAR(34),INDEX(SamplingFeatures[Sampling Feature Type],$A4600),CHAR(34),
", SamplingFeatureCode:  ",CHAR(34),INDEX(SamplingFeatures[Feature Code],$A4600),CHAR(34),
", SamplingFeatureName:  ",CHAR(34),INDEX(SamplingFeatures[Feature Name],$A4600),CHAR(34),
", SamplingFeatureDescription:  ",CHAR(34),INDEX(SamplingFeatures[Feature Description],$A4600),CHAR(34),
", SamplingFeatureGeotypeCV:  ",CHAR(34),INDEX(SamplingFeatures[Feature Geo Type],$A4600),CHAR(34),
", FeatureGeometry:  ",CHAR(34),INDEX(SamplingFeatures[Feature Geometry],$A4600),CHAR(34),
", Elevation_m:  ",CHAR(34),INDEX(SamplingFeatures[Elevation_m],$A4600),CHAR(34),
", ElevationDatumCV:  ",CHAR(34),ElevationDatum,CHAR(34),"}"))</f>
        <v>#REF!</v>
      </c>
      <c r="L4600" t="e">
        <f>IF(INDEX(SamplingFeatures[Sampling Feature Type],$A4600)&lt;&gt;"Site","",
CONCATENATE("  - &amp;SiteID",TEXT(SUMPRODUCT(--($L$3:$L4599&lt;&gt;"")),"0000"),
" {","SamplingFeatureID:  *SamplingFeatureID",TEXT($A4600,"0000"),
", SiteTypeCV:  ",CHAR(34),INDEX(Sites[Site Type],$A4600),CHAR(34),
", Latitude:  ",INDEX(Sites[Latitude],$A4600),
", Longitude:  ",INDEX(Sites[Longitude],$A4600),
", SRSName:  ",CHAR(34),LatLonDatum,CHAR(34),"}"))</f>
        <v>#REF!</v>
      </c>
      <c r="M4600" t="e">
        <f>IF(INDEX(SamplingFeatures[Sampling Feature Type],$A4600)&lt;&gt;"Specimen","",
CONCATENATE("  - &amp;SpecimenID",TEXT(SUMPRODUCT(--($M$3:$M4599&lt;&gt;"")),"0000"),
" {","SamplingFeatureID:  *SamplingFeatureID",TEXT($A4600,"0000"),
", SpecimenTypeCV:  ",CHAR(34),INDEX(Specimens[Specimen Type],$A4600),CHAR(34),
", SpecimenMediumCV:  ",INDEX(Specimens[Specimen Medium],$A4600),
", IsFieldSpecimen:  ",CHAR(34),INDEX(Specimens[Is Field Specimen?],$A4600),CHAR(34),"}"))</f>
        <v>#REF!</v>
      </c>
      <c r="N4600" t="e">
        <f>IF(COUNTA(SpatialOffsets[])=0,"", IF(INDEX(SpatialOffsets[Spatial Offset Type],$A4600)="","",
CONCATENATE("  - &amp;SpatialOffsetID",TEXT($A4600,"0000"),
" {","SpatialOffsetTypeCV:  ",CHAR(34),INDEX(SpatialOffsets[Spatial Offset Type],$A4600),CHAR(34),
", Offset1Value:  ",INDEX(SpatialOffsets[Offset 1 Value],$A4600),
", Offset1UnitID:  ",CHAR(34),INDEX(SpatialOffsets[Offset 1 Unit],$A4600),CHAR(34),
", Offset2Value:  ",INDEX(SpatialOffsets[Offset 2 Value],$A4600),
", Offset2UnitID:  ",CHAR(34),INDEX(SpatialOffsets[Offset 2 Unit],$A4600),CHAR(34),
", Offset3Value:  ",INDEX(SpatialOffsets[Offset 3 Value],$A4600),
", Offset3UnitID:  ",CHAR(34),INDEX(SpatialOffsets[Offset 3 Unit],$A4600),CHAR(34),,"}")))</f>
        <v>#REF!</v>
      </c>
      <c r="O4600" t="e">
        <f>IF(COUNTA(RelatedFeatures[])=0,"", IF(INDEX(RelatedFeatures[First Sampling Feature Code],$A4600)="","",
CONCATENATE("  - &amp;RelationID",TEXT($A4600,"0000"),
" {","SamplingFeatureID:  *SamplingFeatureID",TEXT(MATCH(INDEX(RelatedFeatures[First Sampling Feature Code],$A4600),SamplingFeatures[Feature Code],0),"0000"),
", RelationshipTypeCV:  ",CHAR(34),INDEX(RelatedFeatures[Relationship Type],$A4600),CHAR(34),
", RelatedFeatureID: *SamplingFeatureID",TEXT(MATCH(INDEX(RelatedFeatures[Second Sampling Feature Code],$A4600),SamplingFeatures[Feature Code],0),"0000"),
", SpatialOffsetID:  ",IF(INDEX(RelatedFeatures[Offset Number],$A4600)="","",CONCATENATE("*SpatialOffsetID",TEXT(INDEX(RelatedFeatures[Offset Number],$A4600),"0000"))),"}")))</f>
        <v>#REF!</v>
      </c>
      <c r="P4600" t="e">
        <f>IF(INDEX(Methods[Method Type],$A4600)="","",
CONCATENATE("  - &amp;MethodID",TEXT($A4600,"0000"),
" {","MethodTypeCV:  ",CHAR(34),INDEX(Methods[Method Type],$A4600),CHAR(34),
", MethodCode:  ",CHAR(34),INDEX(Methods[Method Code],$A4600),CHAR(34),
", MethodName:  ",CHAR(34),INDEX(Methods[Method Name],$A4600),CHAR(34),
", MethodDescription:  ",CHAR(34),INDEX(Methods[Method Description],$A4600),CHAR(34),
", MethodLink:  ",CHAR(34),INDEX(Methods[Method Link],$A4600),CHAR(34),
", OrganizationID: *OrganizationID",TEXT(MATCH(INDEX(Methods[Organization Name],$A4600),Organizations[Organization Name],0),"0000"),"}"))</f>
        <v>#REF!</v>
      </c>
      <c r="Q4600" t="e">
        <f>IF(INDEX(Variables[Variable Type],$A4600)="","",
CONCATENATE("  - &amp;VariableID",TEXT($A4600,"0000"),
" {","VariableTypeCV:  ",CHAR(34),INDEX(Variables[Variable Type],$A4600),CHAR(34),
", VariableCode:  ",CHAR(34),INDEX(Variables[Variable Code],$A4600),CHAR(34),
", VariableNameCV:  ",CHAR(34),INDEX(Variables[Variable Name],$A4600),CHAR(34),
", VariableDefinition:  ",CHAR(34),INDEX(Variables[Variable Definition],$A4600),CHAR(34),
", SpecciationCV:  ",CHAR(34),INDEX(Variables[Speciation],$A4600),CHAR(34),
", NoDataValue:  ",CHAR(34),INDEX(Variables[No Data Value],$A4600),CHAR(34),"}"))</f>
        <v>#REF!</v>
      </c>
    </row>
    <row r="4601" spans="1:17" x14ac:dyDescent="0.25">
      <c r="A4601">
        <v>4598</v>
      </c>
      <c r="D4601" t="e">
        <f>IF(INDEX(People[First Name],$A4601)="","",
CONCATENATE("  - &amp;PersonID",TEXT($A4601,"0000"),
" {","PersonFirstName:  ",CHAR(34),INDEX(People[First Name],$A4601),CHAR(34),
", PersonMiddleName:  ",CHAR(34),INDEX(People[Middle Name],$A4601),CHAR(34),
", PersonLastName:  ",CHAR(34),INDEX(People[Last Name],$A4601),CHAR(34),"}"))</f>
        <v>#REF!</v>
      </c>
      <c r="E4601" t="e">
        <f>IF(INDEX(Organizations[Organization Type '[CV']],$A4601)="","",
CONCATENATE("  - &amp;OrganizationID",TEXT($A4601,"0000"),
" {","OrganizationTypeCV:  ",CHAR(34),INDEX(Organizations[Organization Type '[CV']],$A4601),CHAR(34),
", OrganizationCode:  ",CHAR(34),INDEX(Organizations[Organization Code],$A4601),CHAR(34),
", OrganizationName:  ",CHAR(34),INDEX(Organizations[Organization Name],$A4601),CHAR(34),
", OrganizationDescription:  ",CHAR(34),INDEX(Organizations[Organization Description],$A4601),CHAR(34),
", OrganizationLink:  ",CHAR(34),INDEX(Organizations[Organization Link],$A4601),CHAR(34),"}"))</f>
        <v>#REF!</v>
      </c>
      <c r="F4601" t="e">
        <f>IF(INDEX(People[First Name],$A4601)="","",
CONCATENATE("  - &amp;AffiliationID",TEXT($A4601,"0000"),
" {PersonID: *PersonID",TEXT($A4601,"0000"),
", OrganizationID: *OrganizationID",TEXT(MATCH(INDEX(People[Organization Name],$A4601),Organizations[Organization Name],0),"0000"),
", IsPrimaryOrganizationContact: , AffiliationStartDate: , AffiliationEndDate: , PrimaryPhone: ",
", PrimaryEmail: ",CHAR(34),INDEX(People[Primary Email],$A4601),CHAR(34),
", PrimaryAddress: ",CHAR(34),INDEX(People[Primary Address],$A4601),CHAR(34),
", PersonLink: }"))</f>
        <v>#REF!</v>
      </c>
      <c r="H4601" t="e">
        <f>IF(COUNTA(CitationInformation)=0,"",IF(INDEX(AuthorList[Author Name],$A4601)="","",
CONCATENATE("  - &amp;AuthorListID",TEXT($A4601,"0000"),
"  {CitationID: *CitationID0001",
", PersonID: *PersonID",TEXT(MATCH(INDEX(AuthorList[Author Name],$A4601),People[Full Name],0),"0000"),
", AuthorOrder: ",INDEX(AuthorList[Author Number],$A4601),"}")))</f>
        <v>#REF!</v>
      </c>
      <c r="K4601" t="e">
        <f>IF(INDEX(SamplingFeatures[Feature Code],$A4601)="","",
CONCATENATE("  - &amp;SamplingFeatureID",TEXT($A4601,"0000"),
" {","SamplingFeatureUUID:  ",CHAR(34),INDEX(SamplingFeatures[Sampling Feature UUID],$A4601),CHAR(34),
", SamplingFeatureTypeCV:  ",CHAR(34),INDEX(SamplingFeatures[Sampling Feature Type],$A4601),CHAR(34),
", SamplingFeatureCode:  ",CHAR(34),INDEX(SamplingFeatures[Feature Code],$A4601),CHAR(34),
", SamplingFeatureName:  ",CHAR(34),INDEX(SamplingFeatures[Feature Name],$A4601),CHAR(34),
", SamplingFeatureDescription:  ",CHAR(34),INDEX(SamplingFeatures[Feature Description],$A4601),CHAR(34),
", SamplingFeatureGeotypeCV:  ",CHAR(34),INDEX(SamplingFeatures[Feature Geo Type],$A4601),CHAR(34),
", FeatureGeometry:  ",CHAR(34),INDEX(SamplingFeatures[Feature Geometry],$A4601),CHAR(34),
", Elevation_m:  ",CHAR(34),INDEX(SamplingFeatures[Elevation_m],$A4601),CHAR(34),
", ElevationDatumCV:  ",CHAR(34),ElevationDatum,CHAR(34),"}"))</f>
        <v>#REF!</v>
      </c>
      <c r="L4601" t="e">
        <f>IF(INDEX(SamplingFeatures[Sampling Feature Type],$A4601)&lt;&gt;"Site","",
CONCATENATE("  - &amp;SiteID",TEXT(SUMPRODUCT(--($L$3:$L4600&lt;&gt;"")),"0000"),
" {","SamplingFeatureID:  *SamplingFeatureID",TEXT($A4601,"0000"),
", SiteTypeCV:  ",CHAR(34),INDEX(Sites[Site Type],$A4601),CHAR(34),
", Latitude:  ",INDEX(Sites[Latitude],$A4601),
", Longitude:  ",INDEX(Sites[Longitude],$A4601),
", SRSName:  ",CHAR(34),LatLonDatum,CHAR(34),"}"))</f>
        <v>#REF!</v>
      </c>
      <c r="M4601" t="e">
        <f>IF(INDEX(SamplingFeatures[Sampling Feature Type],$A4601)&lt;&gt;"Specimen","",
CONCATENATE("  - &amp;SpecimenID",TEXT(SUMPRODUCT(--($M$3:$M4600&lt;&gt;"")),"0000"),
" {","SamplingFeatureID:  *SamplingFeatureID",TEXT($A4601,"0000"),
", SpecimenTypeCV:  ",CHAR(34),INDEX(Specimens[Specimen Type],$A4601),CHAR(34),
", SpecimenMediumCV:  ",INDEX(Specimens[Specimen Medium],$A4601),
", IsFieldSpecimen:  ",CHAR(34),INDEX(Specimens[Is Field Specimen?],$A4601),CHAR(34),"}"))</f>
        <v>#REF!</v>
      </c>
      <c r="N4601" t="e">
        <f>IF(COUNTA(SpatialOffsets[])=0,"", IF(INDEX(SpatialOffsets[Spatial Offset Type],$A4601)="","",
CONCATENATE("  - &amp;SpatialOffsetID",TEXT($A4601,"0000"),
" {","SpatialOffsetTypeCV:  ",CHAR(34),INDEX(SpatialOffsets[Spatial Offset Type],$A4601),CHAR(34),
", Offset1Value:  ",INDEX(SpatialOffsets[Offset 1 Value],$A4601),
", Offset1UnitID:  ",CHAR(34),INDEX(SpatialOffsets[Offset 1 Unit],$A4601),CHAR(34),
", Offset2Value:  ",INDEX(SpatialOffsets[Offset 2 Value],$A4601),
", Offset2UnitID:  ",CHAR(34),INDEX(SpatialOffsets[Offset 2 Unit],$A4601),CHAR(34),
", Offset3Value:  ",INDEX(SpatialOffsets[Offset 3 Value],$A4601),
", Offset3UnitID:  ",CHAR(34),INDEX(SpatialOffsets[Offset 3 Unit],$A4601),CHAR(34),,"}")))</f>
        <v>#REF!</v>
      </c>
      <c r="O4601" t="e">
        <f>IF(COUNTA(RelatedFeatures[])=0,"", IF(INDEX(RelatedFeatures[First Sampling Feature Code],$A4601)="","",
CONCATENATE("  - &amp;RelationID",TEXT($A4601,"0000"),
" {","SamplingFeatureID:  *SamplingFeatureID",TEXT(MATCH(INDEX(RelatedFeatures[First Sampling Feature Code],$A4601),SamplingFeatures[Feature Code],0),"0000"),
", RelationshipTypeCV:  ",CHAR(34),INDEX(RelatedFeatures[Relationship Type],$A4601),CHAR(34),
", RelatedFeatureID: *SamplingFeatureID",TEXT(MATCH(INDEX(RelatedFeatures[Second Sampling Feature Code],$A4601),SamplingFeatures[Feature Code],0),"0000"),
", SpatialOffsetID:  ",IF(INDEX(RelatedFeatures[Offset Number],$A4601)="","",CONCATENATE("*SpatialOffsetID",TEXT(INDEX(RelatedFeatures[Offset Number],$A4601),"0000"))),"}")))</f>
        <v>#REF!</v>
      </c>
      <c r="P4601" t="e">
        <f>IF(INDEX(Methods[Method Type],$A4601)="","",
CONCATENATE("  - &amp;MethodID",TEXT($A4601,"0000"),
" {","MethodTypeCV:  ",CHAR(34),INDEX(Methods[Method Type],$A4601),CHAR(34),
", MethodCode:  ",CHAR(34),INDEX(Methods[Method Code],$A4601),CHAR(34),
", MethodName:  ",CHAR(34),INDEX(Methods[Method Name],$A4601),CHAR(34),
", MethodDescription:  ",CHAR(34),INDEX(Methods[Method Description],$A4601),CHAR(34),
", MethodLink:  ",CHAR(34),INDEX(Methods[Method Link],$A4601),CHAR(34),
", OrganizationID: *OrganizationID",TEXT(MATCH(INDEX(Methods[Organization Name],$A4601),Organizations[Organization Name],0),"0000"),"}"))</f>
        <v>#REF!</v>
      </c>
      <c r="Q4601" t="e">
        <f>IF(INDEX(Variables[Variable Type],$A4601)="","",
CONCATENATE("  - &amp;VariableID",TEXT($A4601,"0000"),
" {","VariableTypeCV:  ",CHAR(34),INDEX(Variables[Variable Type],$A4601),CHAR(34),
", VariableCode:  ",CHAR(34),INDEX(Variables[Variable Code],$A4601),CHAR(34),
", VariableNameCV:  ",CHAR(34),INDEX(Variables[Variable Name],$A4601),CHAR(34),
", VariableDefinition:  ",CHAR(34),INDEX(Variables[Variable Definition],$A4601),CHAR(34),
", SpecciationCV:  ",CHAR(34),INDEX(Variables[Speciation],$A4601),CHAR(34),
", NoDataValue:  ",CHAR(34),INDEX(Variables[No Data Value],$A4601),CHAR(34),"}"))</f>
        <v>#REF!</v>
      </c>
    </row>
    <row r="4602" spans="1:17" x14ac:dyDescent="0.25">
      <c r="A4602">
        <v>4599</v>
      </c>
      <c r="D4602" t="e">
        <f>IF(INDEX(People[First Name],$A4602)="","",
CONCATENATE("  - &amp;PersonID",TEXT($A4602,"0000"),
" {","PersonFirstName:  ",CHAR(34),INDEX(People[First Name],$A4602),CHAR(34),
", PersonMiddleName:  ",CHAR(34),INDEX(People[Middle Name],$A4602),CHAR(34),
", PersonLastName:  ",CHAR(34),INDEX(People[Last Name],$A4602),CHAR(34),"}"))</f>
        <v>#REF!</v>
      </c>
      <c r="E4602" t="e">
        <f>IF(INDEX(Organizations[Organization Type '[CV']],$A4602)="","",
CONCATENATE("  - &amp;OrganizationID",TEXT($A4602,"0000"),
" {","OrganizationTypeCV:  ",CHAR(34),INDEX(Organizations[Organization Type '[CV']],$A4602),CHAR(34),
", OrganizationCode:  ",CHAR(34),INDEX(Organizations[Organization Code],$A4602),CHAR(34),
", OrganizationName:  ",CHAR(34),INDEX(Organizations[Organization Name],$A4602),CHAR(34),
", OrganizationDescription:  ",CHAR(34),INDEX(Organizations[Organization Description],$A4602),CHAR(34),
", OrganizationLink:  ",CHAR(34),INDEX(Organizations[Organization Link],$A4602),CHAR(34),"}"))</f>
        <v>#REF!</v>
      </c>
      <c r="F4602" t="e">
        <f>IF(INDEX(People[First Name],$A4602)="","",
CONCATENATE("  - &amp;AffiliationID",TEXT($A4602,"0000"),
" {PersonID: *PersonID",TEXT($A4602,"0000"),
", OrganizationID: *OrganizationID",TEXT(MATCH(INDEX(People[Organization Name],$A4602),Organizations[Organization Name],0),"0000"),
", IsPrimaryOrganizationContact: , AffiliationStartDate: , AffiliationEndDate: , PrimaryPhone: ",
", PrimaryEmail: ",CHAR(34),INDEX(People[Primary Email],$A4602),CHAR(34),
", PrimaryAddress: ",CHAR(34),INDEX(People[Primary Address],$A4602),CHAR(34),
", PersonLink: }"))</f>
        <v>#REF!</v>
      </c>
      <c r="H4602" t="e">
        <f>IF(COUNTA(CitationInformation)=0,"",IF(INDEX(AuthorList[Author Name],$A4602)="","",
CONCATENATE("  - &amp;AuthorListID",TEXT($A4602,"0000"),
"  {CitationID: *CitationID0001",
", PersonID: *PersonID",TEXT(MATCH(INDEX(AuthorList[Author Name],$A4602),People[Full Name],0),"0000"),
", AuthorOrder: ",INDEX(AuthorList[Author Number],$A4602),"}")))</f>
        <v>#REF!</v>
      </c>
      <c r="K4602" t="e">
        <f>IF(INDEX(SamplingFeatures[Feature Code],$A4602)="","",
CONCATENATE("  - &amp;SamplingFeatureID",TEXT($A4602,"0000"),
" {","SamplingFeatureUUID:  ",CHAR(34),INDEX(SamplingFeatures[Sampling Feature UUID],$A4602),CHAR(34),
", SamplingFeatureTypeCV:  ",CHAR(34),INDEX(SamplingFeatures[Sampling Feature Type],$A4602),CHAR(34),
", SamplingFeatureCode:  ",CHAR(34),INDEX(SamplingFeatures[Feature Code],$A4602),CHAR(34),
", SamplingFeatureName:  ",CHAR(34),INDEX(SamplingFeatures[Feature Name],$A4602),CHAR(34),
", SamplingFeatureDescription:  ",CHAR(34),INDEX(SamplingFeatures[Feature Description],$A4602),CHAR(34),
", SamplingFeatureGeotypeCV:  ",CHAR(34),INDEX(SamplingFeatures[Feature Geo Type],$A4602),CHAR(34),
", FeatureGeometry:  ",CHAR(34),INDEX(SamplingFeatures[Feature Geometry],$A4602),CHAR(34),
", Elevation_m:  ",CHAR(34),INDEX(SamplingFeatures[Elevation_m],$A4602),CHAR(34),
", ElevationDatumCV:  ",CHAR(34),ElevationDatum,CHAR(34),"}"))</f>
        <v>#REF!</v>
      </c>
      <c r="L4602" t="e">
        <f>IF(INDEX(SamplingFeatures[Sampling Feature Type],$A4602)&lt;&gt;"Site","",
CONCATENATE("  - &amp;SiteID",TEXT(SUMPRODUCT(--($L$3:$L4601&lt;&gt;"")),"0000"),
" {","SamplingFeatureID:  *SamplingFeatureID",TEXT($A4602,"0000"),
", SiteTypeCV:  ",CHAR(34),INDEX(Sites[Site Type],$A4602),CHAR(34),
", Latitude:  ",INDEX(Sites[Latitude],$A4602),
", Longitude:  ",INDEX(Sites[Longitude],$A4602),
", SRSName:  ",CHAR(34),LatLonDatum,CHAR(34),"}"))</f>
        <v>#REF!</v>
      </c>
      <c r="M4602" t="e">
        <f>IF(INDEX(SamplingFeatures[Sampling Feature Type],$A4602)&lt;&gt;"Specimen","",
CONCATENATE("  - &amp;SpecimenID",TEXT(SUMPRODUCT(--($M$3:$M4601&lt;&gt;"")),"0000"),
" {","SamplingFeatureID:  *SamplingFeatureID",TEXT($A4602,"0000"),
", SpecimenTypeCV:  ",CHAR(34),INDEX(Specimens[Specimen Type],$A4602),CHAR(34),
", SpecimenMediumCV:  ",INDEX(Specimens[Specimen Medium],$A4602),
", IsFieldSpecimen:  ",CHAR(34),INDEX(Specimens[Is Field Specimen?],$A4602),CHAR(34),"}"))</f>
        <v>#REF!</v>
      </c>
      <c r="N4602" t="e">
        <f>IF(COUNTA(SpatialOffsets[])=0,"", IF(INDEX(SpatialOffsets[Spatial Offset Type],$A4602)="","",
CONCATENATE("  - &amp;SpatialOffsetID",TEXT($A4602,"0000"),
" {","SpatialOffsetTypeCV:  ",CHAR(34),INDEX(SpatialOffsets[Spatial Offset Type],$A4602),CHAR(34),
", Offset1Value:  ",INDEX(SpatialOffsets[Offset 1 Value],$A4602),
", Offset1UnitID:  ",CHAR(34),INDEX(SpatialOffsets[Offset 1 Unit],$A4602),CHAR(34),
", Offset2Value:  ",INDEX(SpatialOffsets[Offset 2 Value],$A4602),
", Offset2UnitID:  ",CHAR(34),INDEX(SpatialOffsets[Offset 2 Unit],$A4602),CHAR(34),
", Offset3Value:  ",INDEX(SpatialOffsets[Offset 3 Value],$A4602),
", Offset3UnitID:  ",CHAR(34),INDEX(SpatialOffsets[Offset 3 Unit],$A4602),CHAR(34),,"}")))</f>
        <v>#REF!</v>
      </c>
      <c r="O4602" t="e">
        <f>IF(COUNTA(RelatedFeatures[])=0,"", IF(INDEX(RelatedFeatures[First Sampling Feature Code],$A4602)="","",
CONCATENATE("  - &amp;RelationID",TEXT($A4602,"0000"),
" {","SamplingFeatureID:  *SamplingFeatureID",TEXT(MATCH(INDEX(RelatedFeatures[First Sampling Feature Code],$A4602),SamplingFeatures[Feature Code],0),"0000"),
", RelationshipTypeCV:  ",CHAR(34),INDEX(RelatedFeatures[Relationship Type],$A4602),CHAR(34),
", RelatedFeatureID: *SamplingFeatureID",TEXT(MATCH(INDEX(RelatedFeatures[Second Sampling Feature Code],$A4602),SamplingFeatures[Feature Code],0),"0000"),
", SpatialOffsetID:  ",IF(INDEX(RelatedFeatures[Offset Number],$A4602)="","",CONCATENATE("*SpatialOffsetID",TEXT(INDEX(RelatedFeatures[Offset Number],$A4602),"0000"))),"}")))</f>
        <v>#REF!</v>
      </c>
      <c r="P4602" t="e">
        <f>IF(INDEX(Methods[Method Type],$A4602)="","",
CONCATENATE("  - &amp;MethodID",TEXT($A4602,"0000"),
" {","MethodTypeCV:  ",CHAR(34),INDEX(Methods[Method Type],$A4602),CHAR(34),
", MethodCode:  ",CHAR(34),INDEX(Methods[Method Code],$A4602),CHAR(34),
", MethodName:  ",CHAR(34),INDEX(Methods[Method Name],$A4602),CHAR(34),
", MethodDescription:  ",CHAR(34),INDEX(Methods[Method Description],$A4602),CHAR(34),
", MethodLink:  ",CHAR(34),INDEX(Methods[Method Link],$A4602),CHAR(34),
", OrganizationID: *OrganizationID",TEXT(MATCH(INDEX(Methods[Organization Name],$A4602),Organizations[Organization Name],0),"0000"),"}"))</f>
        <v>#REF!</v>
      </c>
      <c r="Q4602" t="e">
        <f>IF(INDEX(Variables[Variable Type],$A4602)="","",
CONCATENATE("  - &amp;VariableID",TEXT($A4602,"0000"),
" {","VariableTypeCV:  ",CHAR(34),INDEX(Variables[Variable Type],$A4602),CHAR(34),
", VariableCode:  ",CHAR(34),INDEX(Variables[Variable Code],$A4602),CHAR(34),
", VariableNameCV:  ",CHAR(34),INDEX(Variables[Variable Name],$A4602),CHAR(34),
", VariableDefinition:  ",CHAR(34),INDEX(Variables[Variable Definition],$A4602),CHAR(34),
", SpecciationCV:  ",CHAR(34),INDEX(Variables[Speciation],$A4602),CHAR(34),
", NoDataValue:  ",CHAR(34),INDEX(Variables[No Data Value],$A4602),CHAR(34),"}"))</f>
        <v>#REF!</v>
      </c>
    </row>
    <row r="4603" spans="1:17" x14ac:dyDescent="0.25">
      <c r="A4603">
        <v>4600</v>
      </c>
      <c r="D4603" t="e">
        <f>IF(INDEX(People[First Name],$A4603)="","",
CONCATENATE("  - &amp;PersonID",TEXT($A4603,"0000"),
" {","PersonFirstName:  ",CHAR(34),INDEX(People[First Name],$A4603),CHAR(34),
", PersonMiddleName:  ",CHAR(34),INDEX(People[Middle Name],$A4603),CHAR(34),
", PersonLastName:  ",CHAR(34),INDEX(People[Last Name],$A4603),CHAR(34),"}"))</f>
        <v>#REF!</v>
      </c>
      <c r="E4603" t="e">
        <f>IF(INDEX(Organizations[Organization Type '[CV']],$A4603)="","",
CONCATENATE("  - &amp;OrganizationID",TEXT($A4603,"0000"),
" {","OrganizationTypeCV:  ",CHAR(34),INDEX(Organizations[Organization Type '[CV']],$A4603),CHAR(34),
", OrganizationCode:  ",CHAR(34),INDEX(Organizations[Organization Code],$A4603),CHAR(34),
", OrganizationName:  ",CHAR(34),INDEX(Organizations[Organization Name],$A4603),CHAR(34),
", OrganizationDescription:  ",CHAR(34),INDEX(Organizations[Organization Description],$A4603),CHAR(34),
", OrganizationLink:  ",CHAR(34),INDEX(Organizations[Organization Link],$A4603),CHAR(34),"}"))</f>
        <v>#REF!</v>
      </c>
      <c r="F4603" t="e">
        <f>IF(INDEX(People[First Name],$A4603)="","",
CONCATENATE("  - &amp;AffiliationID",TEXT($A4603,"0000"),
" {PersonID: *PersonID",TEXT($A4603,"0000"),
", OrganizationID: *OrganizationID",TEXT(MATCH(INDEX(People[Organization Name],$A4603),Organizations[Organization Name],0),"0000"),
", IsPrimaryOrganizationContact: , AffiliationStartDate: , AffiliationEndDate: , PrimaryPhone: ",
", PrimaryEmail: ",CHAR(34),INDEX(People[Primary Email],$A4603),CHAR(34),
", PrimaryAddress: ",CHAR(34),INDEX(People[Primary Address],$A4603),CHAR(34),
", PersonLink: }"))</f>
        <v>#REF!</v>
      </c>
      <c r="H4603" t="e">
        <f>IF(COUNTA(CitationInformation)=0,"",IF(INDEX(AuthorList[Author Name],$A4603)="","",
CONCATENATE("  - &amp;AuthorListID",TEXT($A4603,"0000"),
"  {CitationID: *CitationID0001",
", PersonID: *PersonID",TEXT(MATCH(INDEX(AuthorList[Author Name],$A4603),People[Full Name],0),"0000"),
", AuthorOrder: ",INDEX(AuthorList[Author Number],$A4603),"}")))</f>
        <v>#REF!</v>
      </c>
      <c r="K4603" t="e">
        <f>IF(INDEX(SamplingFeatures[Feature Code],$A4603)="","",
CONCATENATE("  - &amp;SamplingFeatureID",TEXT($A4603,"0000"),
" {","SamplingFeatureUUID:  ",CHAR(34),INDEX(SamplingFeatures[Sampling Feature UUID],$A4603),CHAR(34),
", SamplingFeatureTypeCV:  ",CHAR(34),INDEX(SamplingFeatures[Sampling Feature Type],$A4603),CHAR(34),
", SamplingFeatureCode:  ",CHAR(34),INDEX(SamplingFeatures[Feature Code],$A4603),CHAR(34),
", SamplingFeatureName:  ",CHAR(34),INDEX(SamplingFeatures[Feature Name],$A4603),CHAR(34),
", SamplingFeatureDescription:  ",CHAR(34),INDEX(SamplingFeatures[Feature Description],$A4603),CHAR(34),
", SamplingFeatureGeotypeCV:  ",CHAR(34),INDEX(SamplingFeatures[Feature Geo Type],$A4603),CHAR(34),
", FeatureGeometry:  ",CHAR(34),INDEX(SamplingFeatures[Feature Geometry],$A4603),CHAR(34),
", Elevation_m:  ",CHAR(34),INDEX(SamplingFeatures[Elevation_m],$A4603),CHAR(34),
", ElevationDatumCV:  ",CHAR(34),ElevationDatum,CHAR(34),"}"))</f>
        <v>#REF!</v>
      </c>
      <c r="L4603" t="e">
        <f>IF(INDEX(SamplingFeatures[Sampling Feature Type],$A4603)&lt;&gt;"Site","",
CONCATENATE("  - &amp;SiteID",TEXT(SUMPRODUCT(--($L$3:$L4602&lt;&gt;"")),"0000"),
" {","SamplingFeatureID:  *SamplingFeatureID",TEXT($A4603,"0000"),
", SiteTypeCV:  ",CHAR(34),INDEX(Sites[Site Type],$A4603),CHAR(34),
", Latitude:  ",INDEX(Sites[Latitude],$A4603),
", Longitude:  ",INDEX(Sites[Longitude],$A4603),
", SRSName:  ",CHAR(34),LatLonDatum,CHAR(34),"}"))</f>
        <v>#REF!</v>
      </c>
      <c r="M4603" t="e">
        <f>IF(INDEX(SamplingFeatures[Sampling Feature Type],$A4603)&lt;&gt;"Specimen","",
CONCATENATE("  - &amp;SpecimenID",TEXT(SUMPRODUCT(--($M$3:$M4602&lt;&gt;"")),"0000"),
" {","SamplingFeatureID:  *SamplingFeatureID",TEXT($A4603,"0000"),
", SpecimenTypeCV:  ",CHAR(34),INDEX(Specimens[Specimen Type],$A4603),CHAR(34),
", SpecimenMediumCV:  ",INDEX(Specimens[Specimen Medium],$A4603),
", IsFieldSpecimen:  ",CHAR(34),INDEX(Specimens[Is Field Specimen?],$A4603),CHAR(34),"}"))</f>
        <v>#REF!</v>
      </c>
      <c r="N4603" t="e">
        <f>IF(COUNTA(SpatialOffsets[])=0,"", IF(INDEX(SpatialOffsets[Spatial Offset Type],$A4603)="","",
CONCATENATE("  - &amp;SpatialOffsetID",TEXT($A4603,"0000"),
" {","SpatialOffsetTypeCV:  ",CHAR(34),INDEX(SpatialOffsets[Spatial Offset Type],$A4603),CHAR(34),
", Offset1Value:  ",INDEX(SpatialOffsets[Offset 1 Value],$A4603),
", Offset1UnitID:  ",CHAR(34),INDEX(SpatialOffsets[Offset 1 Unit],$A4603),CHAR(34),
", Offset2Value:  ",INDEX(SpatialOffsets[Offset 2 Value],$A4603),
", Offset2UnitID:  ",CHAR(34),INDEX(SpatialOffsets[Offset 2 Unit],$A4603),CHAR(34),
", Offset3Value:  ",INDEX(SpatialOffsets[Offset 3 Value],$A4603),
", Offset3UnitID:  ",CHAR(34),INDEX(SpatialOffsets[Offset 3 Unit],$A4603),CHAR(34),,"}")))</f>
        <v>#REF!</v>
      </c>
      <c r="O4603" t="e">
        <f>IF(COUNTA(RelatedFeatures[])=0,"", IF(INDEX(RelatedFeatures[First Sampling Feature Code],$A4603)="","",
CONCATENATE("  - &amp;RelationID",TEXT($A4603,"0000"),
" {","SamplingFeatureID:  *SamplingFeatureID",TEXT(MATCH(INDEX(RelatedFeatures[First Sampling Feature Code],$A4603),SamplingFeatures[Feature Code],0),"0000"),
", RelationshipTypeCV:  ",CHAR(34),INDEX(RelatedFeatures[Relationship Type],$A4603),CHAR(34),
", RelatedFeatureID: *SamplingFeatureID",TEXT(MATCH(INDEX(RelatedFeatures[Second Sampling Feature Code],$A4603),SamplingFeatures[Feature Code],0),"0000"),
", SpatialOffsetID:  ",IF(INDEX(RelatedFeatures[Offset Number],$A4603)="","",CONCATENATE("*SpatialOffsetID",TEXT(INDEX(RelatedFeatures[Offset Number],$A4603),"0000"))),"}")))</f>
        <v>#REF!</v>
      </c>
      <c r="P4603" t="e">
        <f>IF(INDEX(Methods[Method Type],$A4603)="","",
CONCATENATE("  - &amp;MethodID",TEXT($A4603,"0000"),
" {","MethodTypeCV:  ",CHAR(34),INDEX(Methods[Method Type],$A4603),CHAR(34),
", MethodCode:  ",CHAR(34),INDEX(Methods[Method Code],$A4603),CHAR(34),
", MethodName:  ",CHAR(34),INDEX(Methods[Method Name],$A4603),CHAR(34),
", MethodDescription:  ",CHAR(34),INDEX(Methods[Method Description],$A4603),CHAR(34),
", MethodLink:  ",CHAR(34),INDEX(Methods[Method Link],$A4603),CHAR(34),
", OrganizationID: *OrganizationID",TEXT(MATCH(INDEX(Methods[Organization Name],$A4603),Organizations[Organization Name],0),"0000"),"}"))</f>
        <v>#REF!</v>
      </c>
      <c r="Q4603" t="e">
        <f>IF(INDEX(Variables[Variable Type],$A4603)="","",
CONCATENATE("  - &amp;VariableID",TEXT($A4603,"0000"),
" {","VariableTypeCV:  ",CHAR(34),INDEX(Variables[Variable Type],$A4603),CHAR(34),
", VariableCode:  ",CHAR(34),INDEX(Variables[Variable Code],$A4603),CHAR(34),
", VariableNameCV:  ",CHAR(34),INDEX(Variables[Variable Name],$A4603),CHAR(34),
", VariableDefinition:  ",CHAR(34),INDEX(Variables[Variable Definition],$A4603),CHAR(34),
", SpecciationCV:  ",CHAR(34),INDEX(Variables[Speciation],$A4603),CHAR(34),
", NoDataValue:  ",CHAR(34),INDEX(Variables[No Data Value],$A4603),CHAR(34),"}"))</f>
        <v>#REF!</v>
      </c>
    </row>
    <row r="4604" spans="1:17" x14ac:dyDescent="0.25">
      <c r="A4604">
        <v>4601</v>
      </c>
      <c r="D4604" t="e">
        <f>IF(INDEX(People[First Name],$A4604)="","",
CONCATENATE("  - &amp;PersonID",TEXT($A4604,"0000"),
" {","PersonFirstName:  ",CHAR(34),INDEX(People[First Name],$A4604),CHAR(34),
", PersonMiddleName:  ",CHAR(34),INDEX(People[Middle Name],$A4604),CHAR(34),
", PersonLastName:  ",CHAR(34),INDEX(People[Last Name],$A4604),CHAR(34),"}"))</f>
        <v>#REF!</v>
      </c>
      <c r="E4604" t="e">
        <f>IF(INDEX(Organizations[Organization Type '[CV']],$A4604)="","",
CONCATENATE("  - &amp;OrganizationID",TEXT($A4604,"0000"),
" {","OrganizationTypeCV:  ",CHAR(34),INDEX(Organizations[Organization Type '[CV']],$A4604),CHAR(34),
", OrganizationCode:  ",CHAR(34),INDEX(Organizations[Organization Code],$A4604),CHAR(34),
", OrganizationName:  ",CHAR(34),INDEX(Organizations[Organization Name],$A4604),CHAR(34),
", OrganizationDescription:  ",CHAR(34),INDEX(Organizations[Organization Description],$A4604),CHAR(34),
", OrganizationLink:  ",CHAR(34),INDEX(Organizations[Organization Link],$A4604),CHAR(34),"}"))</f>
        <v>#REF!</v>
      </c>
      <c r="F4604" t="e">
        <f>IF(INDEX(People[First Name],$A4604)="","",
CONCATENATE("  - &amp;AffiliationID",TEXT($A4604,"0000"),
" {PersonID: *PersonID",TEXT($A4604,"0000"),
", OrganizationID: *OrganizationID",TEXT(MATCH(INDEX(People[Organization Name],$A4604),Organizations[Organization Name],0),"0000"),
", IsPrimaryOrganizationContact: , AffiliationStartDate: , AffiliationEndDate: , PrimaryPhone: ",
", PrimaryEmail: ",CHAR(34),INDEX(People[Primary Email],$A4604),CHAR(34),
", PrimaryAddress: ",CHAR(34),INDEX(People[Primary Address],$A4604),CHAR(34),
", PersonLink: }"))</f>
        <v>#REF!</v>
      </c>
      <c r="H4604" t="e">
        <f>IF(COUNTA(CitationInformation)=0,"",IF(INDEX(AuthorList[Author Name],$A4604)="","",
CONCATENATE("  - &amp;AuthorListID",TEXT($A4604,"0000"),
"  {CitationID: *CitationID0001",
", PersonID: *PersonID",TEXT(MATCH(INDEX(AuthorList[Author Name],$A4604),People[Full Name],0),"0000"),
", AuthorOrder: ",INDEX(AuthorList[Author Number],$A4604),"}")))</f>
        <v>#REF!</v>
      </c>
      <c r="K4604" t="e">
        <f>IF(INDEX(SamplingFeatures[Feature Code],$A4604)="","",
CONCATENATE("  - &amp;SamplingFeatureID",TEXT($A4604,"0000"),
" {","SamplingFeatureUUID:  ",CHAR(34),INDEX(SamplingFeatures[Sampling Feature UUID],$A4604),CHAR(34),
", SamplingFeatureTypeCV:  ",CHAR(34),INDEX(SamplingFeatures[Sampling Feature Type],$A4604),CHAR(34),
", SamplingFeatureCode:  ",CHAR(34),INDEX(SamplingFeatures[Feature Code],$A4604),CHAR(34),
", SamplingFeatureName:  ",CHAR(34),INDEX(SamplingFeatures[Feature Name],$A4604),CHAR(34),
", SamplingFeatureDescription:  ",CHAR(34),INDEX(SamplingFeatures[Feature Description],$A4604),CHAR(34),
", SamplingFeatureGeotypeCV:  ",CHAR(34),INDEX(SamplingFeatures[Feature Geo Type],$A4604),CHAR(34),
", FeatureGeometry:  ",CHAR(34),INDEX(SamplingFeatures[Feature Geometry],$A4604),CHAR(34),
", Elevation_m:  ",CHAR(34),INDEX(SamplingFeatures[Elevation_m],$A4604),CHAR(34),
", ElevationDatumCV:  ",CHAR(34),ElevationDatum,CHAR(34),"}"))</f>
        <v>#REF!</v>
      </c>
      <c r="L4604" t="e">
        <f>IF(INDEX(SamplingFeatures[Sampling Feature Type],$A4604)&lt;&gt;"Site","",
CONCATENATE("  - &amp;SiteID",TEXT(SUMPRODUCT(--($L$3:$L4603&lt;&gt;"")),"0000"),
" {","SamplingFeatureID:  *SamplingFeatureID",TEXT($A4604,"0000"),
", SiteTypeCV:  ",CHAR(34),INDEX(Sites[Site Type],$A4604),CHAR(34),
", Latitude:  ",INDEX(Sites[Latitude],$A4604),
", Longitude:  ",INDEX(Sites[Longitude],$A4604),
", SRSName:  ",CHAR(34),LatLonDatum,CHAR(34),"}"))</f>
        <v>#REF!</v>
      </c>
      <c r="M4604" t="e">
        <f>IF(INDEX(SamplingFeatures[Sampling Feature Type],$A4604)&lt;&gt;"Specimen","",
CONCATENATE("  - &amp;SpecimenID",TEXT(SUMPRODUCT(--($M$3:$M4603&lt;&gt;"")),"0000"),
" {","SamplingFeatureID:  *SamplingFeatureID",TEXT($A4604,"0000"),
", SpecimenTypeCV:  ",CHAR(34),INDEX(Specimens[Specimen Type],$A4604),CHAR(34),
", SpecimenMediumCV:  ",INDEX(Specimens[Specimen Medium],$A4604),
", IsFieldSpecimen:  ",CHAR(34),INDEX(Specimens[Is Field Specimen?],$A4604),CHAR(34),"}"))</f>
        <v>#REF!</v>
      </c>
      <c r="N4604" t="e">
        <f>IF(COUNTA(SpatialOffsets[])=0,"", IF(INDEX(SpatialOffsets[Spatial Offset Type],$A4604)="","",
CONCATENATE("  - &amp;SpatialOffsetID",TEXT($A4604,"0000"),
" {","SpatialOffsetTypeCV:  ",CHAR(34),INDEX(SpatialOffsets[Spatial Offset Type],$A4604),CHAR(34),
", Offset1Value:  ",INDEX(SpatialOffsets[Offset 1 Value],$A4604),
", Offset1UnitID:  ",CHAR(34),INDEX(SpatialOffsets[Offset 1 Unit],$A4604),CHAR(34),
", Offset2Value:  ",INDEX(SpatialOffsets[Offset 2 Value],$A4604),
", Offset2UnitID:  ",CHAR(34),INDEX(SpatialOffsets[Offset 2 Unit],$A4604),CHAR(34),
", Offset3Value:  ",INDEX(SpatialOffsets[Offset 3 Value],$A4604),
", Offset3UnitID:  ",CHAR(34),INDEX(SpatialOffsets[Offset 3 Unit],$A4604),CHAR(34),,"}")))</f>
        <v>#REF!</v>
      </c>
      <c r="O4604" t="e">
        <f>IF(COUNTA(RelatedFeatures[])=0,"", IF(INDEX(RelatedFeatures[First Sampling Feature Code],$A4604)="","",
CONCATENATE("  - &amp;RelationID",TEXT($A4604,"0000"),
" {","SamplingFeatureID:  *SamplingFeatureID",TEXT(MATCH(INDEX(RelatedFeatures[First Sampling Feature Code],$A4604),SamplingFeatures[Feature Code],0),"0000"),
", RelationshipTypeCV:  ",CHAR(34),INDEX(RelatedFeatures[Relationship Type],$A4604),CHAR(34),
", RelatedFeatureID: *SamplingFeatureID",TEXT(MATCH(INDEX(RelatedFeatures[Second Sampling Feature Code],$A4604),SamplingFeatures[Feature Code],0),"0000"),
", SpatialOffsetID:  ",IF(INDEX(RelatedFeatures[Offset Number],$A4604)="","",CONCATENATE("*SpatialOffsetID",TEXT(INDEX(RelatedFeatures[Offset Number],$A4604),"0000"))),"}")))</f>
        <v>#REF!</v>
      </c>
      <c r="P4604" t="e">
        <f>IF(INDEX(Methods[Method Type],$A4604)="","",
CONCATENATE("  - &amp;MethodID",TEXT($A4604,"0000"),
" {","MethodTypeCV:  ",CHAR(34),INDEX(Methods[Method Type],$A4604),CHAR(34),
", MethodCode:  ",CHAR(34),INDEX(Methods[Method Code],$A4604),CHAR(34),
", MethodName:  ",CHAR(34),INDEX(Methods[Method Name],$A4604),CHAR(34),
", MethodDescription:  ",CHAR(34),INDEX(Methods[Method Description],$A4604),CHAR(34),
", MethodLink:  ",CHAR(34),INDEX(Methods[Method Link],$A4604),CHAR(34),
", OrganizationID: *OrganizationID",TEXT(MATCH(INDEX(Methods[Organization Name],$A4604),Organizations[Organization Name],0),"0000"),"}"))</f>
        <v>#REF!</v>
      </c>
      <c r="Q4604" t="e">
        <f>IF(INDEX(Variables[Variable Type],$A4604)="","",
CONCATENATE("  - &amp;VariableID",TEXT($A4604,"0000"),
" {","VariableTypeCV:  ",CHAR(34),INDEX(Variables[Variable Type],$A4604),CHAR(34),
", VariableCode:  ",CHAR(34),INDEX(Variables[Variable Code],$A4604),CHAR(34),
", VariableNameCV:  ",CHAR(34),INDEX(Variables[Variable Name],$A4604),CHAR(34),
", VariableDefinition:  ",CHAR(34),INDEX(Variables[Variable Definition],$A4604),CHAR(34),
", SpecciationCV:  ",CHAR(34),INDEX(Variables[Speciation],$A4604),CHAR(34),
", NoDataValue:  ",CHAR(34),INDEX(Variables[No Data Value],$A4604),CHAR(34),"}"))</f>
        <v>#REF!</v>
      </c>
    </row>
    <row r="4605" spans="1:17" x14ac:dyDescent="0.25">
      <c r="A4605">
        <v>4602</v>
      </c>
      <c r="D4605" t="e">
        <f>IF(INDEX(People[First Name],$A4605)="","",
CONCATENATE("  - &amp;PersonID",TEXT($A4605,"0000"),
" {","PersonFirstName:  ",CHAR(34),INDEX(People[First Name],$A4605),CHAR(34),
", PersonMiddleName:  ",CHAR(34),INDEX(People[Middle Name],$A4605),CHAR(34),
", PersonLastName:  ",CHAR(34),INDEX(People[Last Name],$A4605),CHAR(34),"}"))</f>
        <v>#REF!</v>
      </c>
      <c r="E4605" t="e">
        <f>IF(INDEX(Organizations[Organization Type '[CV']],$A4605)="","",
CONCATENATE("  - &amp;OrganizationID",TEXT($A4605,"0000"),
" {","OrganizationTypeCV:  ",CHAR(34),INDEX(Organizations[Organization Type '[CV']],$A4605),CHAR(34),
", OrganizationCode:  ",CHAR(34),INDEX(Organizations[Organization Code],$A4605),CHAR(34),
", OrganizationName:  ",CHAR(34),INDEX(Organizations[Organization Name],$A4605),CHAR(34),
", OrganizationDescription:  ",CHAR(34),INDEX(Organizations[Organization Description],$A4605),CHAR(34),
", OrganizationLink:  ",CHAR(34),INDEX(Organizations[Organization Link],$A4605),CHAR(34),"}"))</f>
        <v>#REF!</v>
      </c>
      <c r="F4605" t="e">
        <f>IF(INDEX(People[First Name],$A4605)="","",
CONCATENATE("  - &amp;AffiliationID",TEXT($A4605,"0000"),
" {PersonID: *PersonID",TEXT($A4605,"0000"),
", OrganizationID: *OrganizationID",TEXT(MATCH(INDEX(People[Organization Name],$A4605),Organizations[Organization Name],0),"0000"),
", IsPrimaryOrganizationContact: , AffiliationStartDate: , AffiliationEndDate: , PrimaryPhone: ",
", PrimaryEmail: ",CHAR(34),INDEX(People[Primary Email],$A4605),CHAR(34),
", PrimaryAddress: ",CHAR(34),INDEX(People[Primary Address],$A4605),CHAR(34),
", PersonLink: }"))</f>
        <v>#REF!</v>
      </c>
      <c r="H4605" t="e">
        <f>IF(COUNTA(CitationInformation)=0,"",IF(INDEX(AuthorList[Author Name],$A4605)="","",
CONCATENATE("  - &amp;AuthorListID",TEXT($A4605,"0000"),
"  {CitationID: *CitationID0001",
", PersonID: *PersonID",TEXT(MATCH(INDEX(AuthorList[Author Name],$A4605),People[Full Name],0),"0000"),
", AuthorOrder: ",INDEX(AuthorList[Author Number],$A4605),"}")))</f>
        <v>#REF!</v>
      </c>
      <c r="K4605" t="e">
        <f>IF(INDEX(SamplingFeatures[Feature Code],$A4605)="","",
CONCATENATE("  - &amp;SamplingFeatureID",TEXT($A4605,"0000"),
" {","SamplingFeatureUUID:  ",CHAR(34),INDEX(SamplingFeatures[Sampling Feature UUID],$A4605),CHAR(34),
", SamplingFeatureTypeCV:  ",CHAR(34),INDEX(SamplingFeatures[Sampling Feature Type],$A4605),CHAR(34),
", SamplingFeatureCode:  ",CHAR(34),INDEX(SamplingFeatures[Feature Code],$A4605),CHAR(34),
", SamplingFeatureName:  ",CHAR(34),INDEX(SamplingFeatures[Feature Name],$A4605),CHAR(34),
", SamplingFeatureDescription:  ",CHAR(34),INDEX(SamplingFeatures[Feature Description],$A4605),CHAR(34),
", SamplingFeatureGeotypeCV:  ",CHAR(34),INDEX(SamplingFeatures[Feature Geo Type],$A4605),CHAR(34),
", FeatureGeometry:  ",CHAR(34),INDEX(SamplingFeatures[Feature Geometry],$A4605),CHAR(34),
", Elevation_m:  ",CHAR(34),INDEX(SamplingFeatures[Elevation_m],$A4605),CHAR(34),
", ElevationDatumCV:  ",CHAR(34),ElevationDatum,CHAR(34),"}"))</f>
        <v>#REF!</v>
      </c>
      <c r="L4605" t="e">
        <f>IF(INDEX(SamplingFeatures[Sampling Feature Type],$A4605)&lt;&gt;"Site","",
CONCATENATE("  - &amp;SiteID",TEXT(SUMPRODUCT(--($L$3:$L4604&lt;&gt;"")),"0000"),
" {","SamplingFeatureID:  *SamplingFeatureID",TEXT($A4605,"0000"),
", SiteTypeCV:  ",CHAR(34),INDEX(Sites[Site Type],$A4605),CHAR(34),
", Latitude:  ",INDEX(Sites[Latitude],$A4605),
", Longitude:  ",INDEX(Sites[Longitude],$A4605),
", SRSName:  ",CHAR(34),LatLonDatum,CHAR(34),"}"))</f>
        <v>#REF!</v>
      </c>
      <c r="M4605" t="e">
        <f>IF(INDEX(SamplingFeatures[Sampling Feature Type],$A4605)&lt;&gt;"Specimen","",
CONCATENATE("  - &amp;SpecimenID",TEXT(SUMPRODUCT(--($M$3:$M4604&lt;&gt;"")),"0000"),
" {","SamplingFeatureID:  *SamplingFeatureID",TEXT($A4605,"0000"),
", SpecimenTypeCV:  ",CHAR(34),INDEX(Specimens[Specimen Type],$A4605),CHAR(34),
", SpecimenMediumCV:  ",INDEX(Specimens[Specimen Medium],$A4605),
", IsFieldSpecimen:  ",CHAR(34),INDEX(Specimens[Is Field Specimen?],$A4605),CHAR(34),"}"))</f>
        <v>#REF!</v>
      </c>
      <c r="N4605" t="e">
        <f>IF(COUNTA(SpatialOffsets[])=0,"", IF(INDEX(SpatialOffsets[Spatial Offset Type],$A4605)="","",
CONCATENATE("  - &amp;SpatialOffsetID",TEXT($A4605,"0000"),
" {","SpatialOffsetTypeCV:  ",CHAR(34),INDEX(SpatialOffsets[Spatial Offset Type],$A4605),CHAR(34),
", Offset1Value:  ",INDEX(SpatialOffsets[Offset 1 Value],$A4605),
", Offset1UnitID:  ",CHAR(34),INDEX(SpatialOffsets[Offset 1 Unit],$A4605),CHAR(34),
", Offset2Value:  ",INDEX(SpatialOffsets[Offset 2 Value],$A4605),
", Offset2UnitID:  ",CHAR(34),INDEX(SpatialOffsets[Offset 2 Unit],$A4605),CHAR(34),
", Offset3Value:  ",INDEX(SpatialOffsets[Offset 3 Value],$A4605),
", Offset3UnitID:  ",CHAR(34),INDEX(SpatialOffsets[Offset 3 Unit],$A4605),CHAR(34),,"}")))</f>
        <v>#REF!</v>
      </c>
      <c r="O4605" t="e">
        <f>IF(COUNTA(RelatedFeatures[])=0,"", IF(INDEX(RelatedFeatures[First Sampling Feature Code],$A4605)="","",
CONCATENATE("  - &amp;RelationID",TEXT($A4605,"0000"),
" {","SamplingFeatureID:  *SamplingFeatureID",TEXT(MATCH(INDEX(RelatedFeatures[First Sampling Feature Code],$A4605),SamplingFeatures[Feature Code],0),"0000"),
", RelationshipTypeCV:  ",CHAR(34),INDEX(RelatedFeatures[Relationship Type],$A4605),CHAR(34),
", RelatedFeatureID: *SamplingFeatureID",TEXT(MATCH(INDEX(RelatedFeatures[Second Sampling Feature Code],$A4605),SamplingFeatures[Feature Code],0),"0000"),
", SpatialOffsetID:  ",IF(INDEX(RelatedFeatures[Offset Number],$A4605)="","",CONCATENATE("*SpatialOffsetID",TEXT(INDEX(RelatedFeatures[Offset Number],$A4605),"0000"))),"}")))</f>
        <v>#REF!</v>
      </c>
      <c r="P4605" t="e">
        <f>IF(INDEX(Methods[Method Type],$A4605)="","",
CONCATENATE("  - &amp;MethodID",TEXT($A4605,"0000"),
" {","MethodTypeCV:  ",CHAR(34),INDEX(Methods[Method Type],$A4605),CHAR(34),
", MethodCode:  ",CHAR(34),INDEX(Methods[Method Code],$A4605),CHAR(34),
", MethodName:  ",CHAR(34),INDEX(Methods[Method Name],$A4605),CHAR(34),
", MethodDescription:  ",CHAR(34),INDEX(Methods[Method Description],$A4605),CHAR(34),
", MethodLink:  ",CHAR(34),INDEX(Methods[Method Link],$A4605),CHAR(34),
", OrganizationID: *OrganizationID",TEXT(MATCH(INDEX(Methods[Organization Name],$A4605),Organizations[Organization Name],0),"0000"),"}"))</f>
        <v>#REF!</v>
      </c>
      <c r="Q4605" t="e">
        <f>IF(INDEX(Variables[Variable Type],$A4605)="","",
CONCATENATE("  - &amp;VariableID",TEXT($A4605,"0000"),
" {","VariableTypeCV:  ",CHAR(34),INDEX(Variables[Variable Type],$A4605),CHAR(34),
", VariableCode:  ",CHAR(34),INDEX(Variables[Variable Code],$A4605),CHAR(34),
", VariableNameCV:  ",CHAR(34),INDEX(Variables[Variable Name],$A4605),CHAR(34),
", VariableDefinition:  ",CHAR(34),INDEX(Variables[Variable Definition],$A4605),CHAR(34),
", SpecciationCV:  ",CHAR(34),INDEX(Variables[Speciation],$A4605),CHAR(34),
", NoDataValue:  ",CHAR(34),INDEX(Variables[No Data Value],$A4605),CHAR(34),"}"))</f>
        <v>#REF!</v>
      </c>
    </row>
    <row r="4606" spans="1:17" x14ac:dyDescent="0.25">
      <c r="A4606">
        <v>4603</v>
      </c>
      <c r="D4606" t="e">
        <f>IF(INDEX(People[First Name],$A4606)="","",
CONCATENATE("  - &amp;PersonID",TEXT($A4606,"0000"),
" {","PersonFirstName:  ",CHAR(34),INDEX(People[First Name],$A4606),CHAR(34),
", PersonMiddleName:  ",CHAR(34),INDEX(People[Middle Name],$A4606),CHAR(34),
", PersonLastName:  ",CHAR(34),INDEX(People[Last Name],$A4606),CHAR(34),"}"))</f>
        <v>#REF!</v>
      </c>
      <c r="E4606" t="e">
        <f>IF(INDEX(Organizations[Organization Type '[CV']],$A4606)="","",
CONCATENATE("  - &amp;OrganizationID",TEXT($A4606,"0000"),
" {","OrganizationTypeCV:  ",CHAR(34),INDEX(Organizations[Organization Type '[CV']],$A4606),CHAR(34),
", OrganizationCode:  ",CHAR(34),INDEX(Organizations[Organization Code],$A4606),CHAR(34),
", OrganizationName:  ",CHAR(34),INDEX(Organizations[Organization Name],$A4606),CHAR(34),
", OrganizationDescription:  ",CHAR(34),INDEX(Organizations[Organization Description],$A4606),CHAR(34),
", OrganizationLink:  ",CHAR(34),INDEX(Organizations[Organization Link],$A4606),CHAR(34),"}"))</f>
        <v>#REF!</v>
      </c>
      <c r="F4606" t="e">
        <f>IF(INDEX(People[First Name],$A4606)="","",
CONCATENATE("  - &amp;AffiliationID",TEXT($A4606,"0000"),
" {PersonID: *PersonID",TEXT($A4606,"0000"),
", OrganizationID: *OrganizationID",TEXT(MATCH(INDEX(People[Organization Name],$A4606),Organizations[Organization Name],0),"0000"),
", IsPrimaryOrganizationContact: , AffiliationStartDate: , AffiliationEndDate: , PrimaryPhone: ",
", PrimaryEmail: ",CHAR(34),INDEX(People[Primary Email],$A4606),CHAR(34),
", PrimaryAddress: ",CHAR(34),INDEX(People[Primary Address],$A4606),CHAR(34),
", PersonLink: }"))</f>
        <v>#REF!</v>
      </c>
      <c r="H4606" t="e">
        <f>IF(COUNTA(CitationInformation)=0,"",IF(INDEX(AuthorList[Author Name],$A4606)="","",
CONCATENATE("  - &amp;AuthorListID",TEXT($A4606,"0000"),
"  {CitationID: *CitationID0001",
", PersonID: *PersonID",TEXT(MATCH(INDEX(AuthorList[Author Name],$A4606),People[Full Name],0),"0000"),
", AuthorOrder: ",INDEX(AuthorList[Author Number],$A4606),"}")))</f>
        <v>#REF!</v>
      </c>
      <c r="K4606" t="e">
        <f>IF(INDEX(SamplingFeatures[Feature Code],$A4606)="","",
CONCATENATE("  - &amp;SamplingFeatureID",TEXT($A4606,"0000"),
" {","SamplingFeatureUUID:  ",CHAR(34),INDEX(SamplingFeatures[Sampling Feature UUID],$A4606),CHAR(34),
", SamplingFeatureTypeCV:  ",CHAR(34),INDEX(SamplingFeatures[Sampling Feature Type],$A4606),CHAR(34),
", SamplingFeatureCode:  ",CHAR(34),INDEX(SamplingFeatures[Feature Code],$A4606),CHAR(34),
", SamplingFeatureName:  ",CHAR(34),INDEX(SamplingFeatures[Feature Name],$A4606),CHAR(34),
", SamplingFeatureDescription:  ",CHAR(34),INDEX(SamplingFeatures[Feature Description],$A4606),CHAR(34),
", SamplingFeatureGeotypeCV:  ",CHAR(34),INDEX(SamplingFeatures[Feature Geo Type],$A4606),CHAR(34),
", FeatureGeometry:  ",CHAR(34),INDEX(SamplingFeatures[Feature Geometry],$A4606),CHAR(34),
", Elevation_m:  ",CHAR(34),INDEX(SamplingFeatures[Elevation_m],$A4606),CHAR(34),
", ElevationDatumCV:  ",CHAR(34),ElevationDatum,CHAR(34),"}"))</f>
        <v>#REF!</v>
      </c>
      <c r="L4606" t="e">
        <f>IF(INDEX(SamplingFeatures[Sampling Feature Type],$A4606)&lt;&gt;"Site","",
CONCATENATE("  - &amp;SiteID",TEXT(SUMPRODUCT(--($L$3:$L4605&lt;&gt;"")),"0000"),
" {","SamplingFeatureID:  *SamplingFeatureID",TEXT($A4606,"0000"),
", SiteTypeCV:  ",CHAR(34),INDEX(Sites[Site Type],$A4606),CHAR(34),
", Latitude:  ",INDEX(Sites[Latitude],$A4606),
", Longitude:  ",INDEX(Sites[Longitude],$A4606),
", SRSName:  ",CHAR(34),LatLonDatum,CHAR(34),"}"))</f>
        <v>#REF!</v>
      </c>
      <c r="M4606" t="e">
        <f>IF(INDEX(SamplingFeatures[Sampling Feature Type],$A4606)&lt;&gt;"Specimen","",
CONCATENATE("  - &amp;SpecimenID",TEXT(SUMPRODUCT(--($M$3:$M4605&lt;&gt;"")),"0000"),
" {","SamplingFeatureID:  *SamplingFeatureID",TEXT($A4606,"0000"),
", SpecimenTypeCV:  ",CHAR(34),INDEX(Specimens[Specimen Type],$A4606),CHAR(34),
", SpecimenMediumCV:  ",INDEX(Specimens[Specimen Medium],$A4606),
", IsFieldSpecimen:  ",CHAR(34),INDEX(Specimens[Is Field Specimen?],$A4606),CHAR(34),"}"))</f>
        <v>#REF!</v>
      </c>
      <c r="N4606" t="e">
        <f>IF(COUNTA(SpatialOffsets[])=0,"", IF(INDEX(SpatialOffsets[Spatial Offset Type],$A4606)="","",
CONCATENATE("  - &amp;SpatialOffsetID",TEXT($A4606,"0000"),
" {","SpatialOffsetTypeCV:  ",CHAR(34),INDEX(SpatialOffsets[Spatial Offset Type],$A4606),CHAR(34),
", Offset1Value:  ",INDEX(SpatialOffsets[Offset 1 Value],$A4606),
", Offset1UnitID:  ",CHAR(34),INDEX(SpatialOffsets[Offset 1 Unit],$A4606),CHAR(34),
", Offset2Value:  ",INDEX(SpatialOffsets[Offset 2 Value],$A4606),
", Offset2UnitID:  ",CHAR(34),INDEX(SpatialOffsets[Offset 2 Unit],$A4606),CHAR(34),
", Offset3Value:  ",INDEX(SpatialOffsets[Offset 3 Value],$A4606),
", Offset3UnitID:  ",CHAR(34),INDEX(SpatialOffsets[Offset 3 Unit],$A4606),CHAR(34),,"}")))</f>
        <v>#REF!</v>
      </c>
      <c r="O4606" t="e">
        <f>IF(COUNTA(RelatedFeatures[])=0,"", IF(INDEX(RelatedFeatures[First Sampling Feature Code],$A4606)="","",
CONCATENATE("  - &amp;RelationID",TEXT($A4606,"0000"),
" {","SamplingFeatureID:  *SamplingFeatureID",TEXT(MATCH(INDEX(RelatedFeatures[First Sampling Feature Code],$A4606),SamplingFeatures[Feature Code],0),"0000"),
", RelationshipTypeCV:  ",CHAR(34),INDEX(RelatedFeatures[Relationship Type],$A4606),CHAR(34),
", RelatedFeatureID: *SamplingFeatureID",TEXT(MATCH(INDEX(RelatedFeatures[Second Sampling Feature Code],$A4606),SamplingFeatures[Feature Code],0),"0000"),
", SpatialOffsetID:  ",IF(INDEX(RelatedFeatures[Offset Number],$A4606)="","",CONCATENATE("*SpatialOffsetID",TEXT(INDEX(RelatedFeatures[Offset Number],$A4606),"0000"))),"}")))</f>
        <v>#REF!</v>
      </c>
      <c r="P4606" t="e">
        <f>IF(INDEX(Methods[Method Type],$A4606)="","",
CONCATENATE("  - &amp;MethodID",TEXT($A4606,"0000"),
" {","MethodTypeCV:  ",CHAR(34),INDEX(Methods[Method Type],$A4606),CHAR(34),
", MethodCode:  ",CHAR(34),INDEX(Methods[Method Code],$A4606),CHAR(34),
", MethodName:  ",CHAR(34),INDEX(Methods[Method Name],$A4606),CHAR(34),
", MethodDescription:  ",CHAR(34),INDEX(Methods[Method Description],$A4606),CHAR(34),
", MethodLink:  ",CHAR(34),INDEX(Methods[Method Link],$A4606),CHAR(34),
", OrganizationID: *OrganizationID",TEXT(MATCH(INDEX(Methods[Organization Name],$A4606),Organizations[Organization Name],0),"0000"),"}"))</f>
        <v>#REF!</v>
      </c>
      <c r="Q4606" t="e">
        <f>IF(INDEX(Variables[Variable Type],$A4606)="","",
CONCATENATE("  - &amp;VariableID",TEXT($A4606,"0000"),
" {","VariableTypeCV:  ",CHAR(34),INDEX(Variables[Variable Type],$A4606),CHAR(34),
", VariableCode:  ",CHAR(34),INDEX(Variables[Variable Code],$A4606),CHAR(34),
", VariableNameCV:  ",CHAR(34),INDEX(Variables[Variable Name],$A4606),CHAR(34),
", VariableDefinition:  ",CHAR(34),INDEX(Variables[Variable Definition],$A4606),CHAR(34),
", SpecciationCV:  ",CHAR(34),INDEX(Variables[Speciation],$A4606),CHAR(34),
", NoDataValue:  ",CHAR(34),INDEX(Variables[No Data Value],$A4606),CHAR(34),"}"))</f>
        <v>#REF!</v>
      </c>
    </row>
    <row r="4607" spans="1:17" x14ac:dyDescent="0.25">
      <c r="A4607">
        <v>4604</v>
      </c>
      <c r="D4607" t="e">
        <f>IF(INDEX(People[First Name],$A4607)="","",
CONCATENATE("  - &amp;PersonID",TEXT($A4607,"0000"),
" {","PersonFirstName:  ",CHAR(34),INDEX(People[First Name],$A4607),CHAR(34),
", PersonMiddleName:  ",CHAR(34),INDEX(People[Middle Name],$A4607),CHAR(34),
", PersonLastName:  ",CHAR(34),INDEX(People[Last Name],$A4607),CHAR(34),"}"))</f>
        <v>#REF!</v>
      </c>
      <c r="E4607" t="e">
        <f>IF(INDEX(Organizations[Organization Type '[CV']],$A4607)="","",
CONCATENATE("  - &amp;OrganizationID",TEXT($A4607,"0000"),
" {","OrganizationTypeCV:  ",CHAR(34),INDEX(Organizations[Organization Type '[CV']],$A4607),CHAR(34),
", OrganizationCode:  ",CHAR(34),INDEX(Organizations[Organization Code],$A4607),CHAR(34),
", OrganizationName:  ",CHAR(34),INDEX(Organizations[Organization Name],$A4607),CHAR(34),
", OrganizationDescription:  ",CHAR(34),INDEX(Organizations[Organization Description],$A4607),CHAR(34),
", OrganizationLink:  ",CHAR(34),INDEX(Organizations[Organization Link],$A4607),CHAR(34),"}"))</f>
        <v>#REF!</v>
      </c>
      <c r="F4607" t="e">
        <f>IF(INDEX(People[First Name],$A4607)="","",
CONCATENATE("  - &amp;AffiliationID",TEXT($A4607,"0000"),
" {PersonID: *PersonID",TEXT($A4607,"0000"),
", OrganizationID: *OrganizationID",TEXT(MATCH(INDEX(People[Organization Name],$A4607),Organizations[Organization Name],0),"0000"),
", IsPrimaryOrganizationContact: , AffiliationStartDate: , AffiliationEndDate: , PrimaryPhone: ",
", PrimaryEmail: ",CHAR(34),INDEX(People[Primary Email],$A4607),CHAR(34),
", PrimaryAddress: ",CHAR(34),INDEX(People[Primary Address],$A4607),CHAR(34),
", PersonLink: }"))</f>
        <v>#REF!</v>
      </c>
      <c r="H4607" t="e">
        <f>IF(COUNTA(CitationInformation)=0,"",IF(INDEX(AuthorList[Author Name],$A4607)="","",
CONCATENATE("  - &amp;AuthorListID",TEXT($A4607,"0000"),
"  {CitationID: *CitationID0001",
", PersonID: *PersonID",TEXT(MATCH(INDEX(AuthorList[Author Name],$A4607),People[Full Name],0),"0000"),
", AuthorOrder: ",INDEX(AuthorList[Author Number],$A4607),"}")))</f>
        <v>#REF!</v>
      </c>
      <c r="K4607" t="e">
        <f>IF(INDEX(SamplingFeatures[Feature Code],$A4607)="","",
CONCATENATE("  - &amp;SamplingFeatureID",TEXT($A4607,"0000"),
" {","SamplingFeatureUUID:  ",CHAR(34),INDEX(SamplingFeatures[Sampling Feature UUID],$A4607),CHAR(34),
", SamplingFeatureTypeCV:  ",CHAR(34),INDEX(SamplingFeatures[Sampling Feature Type],$A4607),CHAR(34),
", SamplingFeatureCode:  ",CHAR(34),INDEX(SamplingFeatures[Feature Code],$A4607),CHAR(34),
", SamplingFeatureName:  ",CHAR(34),INDEX(SamplingFeatures[Feature Name],$A4607),CHAR(34),
", SamplingFeatureDescription:  ",CHAR(34),INDEX(SamplingFeatures[Feature Description],$A4607),CHAR(34),
", SamplingFeatureGeotypeCV:  ",CHAR(34),INDEX(SamplingFeatures[Feature Geo Type],$A4607),CHAR(34),
", FeatureGeometry:  ",CHAR(34),INDEX(SamplingFeatures[Feature Geometry],$A4607),CHAR(34),
", Elevation_m:  ",CHAR(34),INDEX(SamplingFeatures[Elevation_m],$A4607),CHAR(34),
", ElevationDatumCV:  ",CHAR(34),ElevationDatum,CHAR(34),"}"))</f>
        <v>#REF!</v>
      </c>
      <c r="L4607" t="e">
        <f>IF(INDEX(SamplingFeatures[Sampling Feature Type],$A4607)&lt;&gt;"Site","",
CONCATENATE("  - &amp;SiteID",TEXT(SUMPRODUCT(--($L$3:$L4606&lt;&gt;"")),"0000"),
" {","SamplingFeatureID:  *SamplingFeatureID",TEXT($A4607,"0000"),
", SiteTypeCV:  ",CHAR(34),INDEX(Sites[Site Type],$A4607),CHAR(34),
", Latitude:  ",INDEX(Sites[Latitude],$A4607),
", Longitude:  ",INDEX(Sites[Longitude],$A4607),
", SRSName:  ",CHAR(34),LatLonDatum,CHAR(34),"}"))</f>
        <v>#REF!</v>
      </c>
      <c r="M4607" t="e">
        <f>IF(INDEX(SamplingFeatures[Sampling Feature Type],$A4607)&lt;&gt;"Specimen","",
CONCATENATE("  - &amp;SpecimenID",TEXT(SUMPRODUCT(--($M$3:$M4606&lt;&gt;"")),"0000"),
" {","SamplingFeatureID:  *SamplingFeatureID",TEXT($A4607,"0000"),
", SpecimenTypeCV:  ",CHAR(34),INDEX(Specimens[Specimen Type],$A4607),CHAR(34),
", SpecimenMediumCV:  ",INDEX(Specimens[Specimen Medium],$A4607),
", IsFieldSpecimen:  ",CHAR(34),INDEX(Specimens[Is Field Specimen?],$A4607),CHAR(34),"}"))</f>
        <v>#REF!</v>
      </c>
      <c r="N4607" t="e">
        <f>IF(COUNTA(SpatialOffsets[])=0,"", IF(INDEX(SpatialOffsets[Spatial Offset Type],$A4607)="","",
CONCATENATE("  - &amp;SpatialOffsetID",TEXT($A4607,"0000"),
" {","SpatialOffsetTypeCV:  ",CHAR(34),INDEX(SpatialOffsets[Spatial Offset Type],$A4607),CHAR(34),
", Offset1Value:  ",INDEX(SpatialOffsets[Offset 1 Value],$A4607),
", Offset1UnitID:  ",CHAR(34),INDEX(SpatialOffsets[Offset 1 Unit],$A4607),CHAR(34),
", Offset2Value:  ",INDEX(SpatialOffsets[Offset 2 Value],$A4607),
", Offset2UnitID:  ",CHAR(34),INDEX(SpatialOffsets[Offset 2 Unit],$A4607),CHAR(34),
", Offset3Value:  ",INDEX(SpatialOffsets[Offset 3 Value],$A4607),
", Offset3UnitID:  ",CHAR(34),INDEX(SpatialOffsets[Offset 3 Unit],$A4607),CHAR(34),,"}")))</f>
        <v>#REF!</v>
      </c>
      <c r="O4607" t="e">
        <f>IF(COUNTA(RelatedFeatures[])=0,"", IF(INDEX(RelatedFeatures[First Sampling Feature Code],$A4607)="","",
CONCATENATE("  - &amp;RelationID",TEXT($A4607,"0000"),
" {","SamplingFeatureID:  *SamplingFeatureID",TEXT(MATCH(INDEX(RelatedFeatures[First Sampling Feature Code],$A4607),SamplingFeatures[Feature Code],0),"0000"),
", RelationshipTypeCV:  ",CHAR(34),INDEX(RelatedFeatures[Relationship Type],$A4607),CHAR(34),
", RelatedFeatureID: *SamplingFeatureID",TEXT(MATCH(INDEX(RelatedFeatures[Second Sampling Feature Code],$A4607),SamplingFeatures[Feature Code],0),"0000"),
", SpatialOffsetID:  ",IF(INDEX(RelatedFeatures[Offset Number],$A4607)="","",CONCATENATE("*SpatialOffsetID",TEXT(INDEX(RelatedFeatures[Offset Number],$A4607),"0000"))),"}")))</f>
        <v>#REF!</v>
      </c>
      <c r="P4607" t="e">
        <f>IF(INDEX(Methods[Method Type],$A4607)="","",
CONCATENATE("  - &amp;MethodID",TEXT($A4607,"0000"),
" {","MethodTypeCV:  ",CHAR(34),INDEX(Methods[Method Type],$A4607),CHAR(34),
", MethodCode:  ",CHAR(34),INDEX(Methods[Method Code],$A4607),CHAR(34),
", MethodName:  ",CHAR(34),INDEX(Methods[Method Name],$A4607),CHAR(34),
", MethodDescription:  ",CHAR(34),INDEX(Methods[Method Description],$A4607),CHAR(34),
", MethodLink:  ",CHAR(34),INDEX(Methods[Method Link],$A4607),CHAR(34),
", OrganizationID: *OrganizationID",TEXT(MATCH(INDEX(Methods[Organization Name],$A4607),Organizations[Organization Name],0),"0000"),"}"))</f>
        <v>#REF!</v>
      </c>
      <c r="Q4607" t="e">
        <f>IF(INDEX(Variables[Variable Type],$A4607)="","",
CONCATENATE("  - &amp;VariableID",TEXT($A4607,"0000"),
" {","VariableTypeCV:  ",CHAR(34),INDEX(Variables[Variable Type],$A4607),CHAR(34),
", VariableCode:  ",CHAR(34),INDEX(Variables[Variable Code],$A4607),CHAR(34),
", VariableNameCV:  ",CHAR(34),INDEX(Variables[Variable Name],$A4607),CHAR(34),
", VariableDefinition:  ",CHAR(34),INDEX(Variables[Variable Definition],$A4607),CHAR(34),
", SpecciationCV:  ",CHAR(34),INDEX(Variables[Speciation],$A4607),CHAR(34),
", NoDataValue:  ",CHAR(34),INDEX(Variables[No Data Value],$A4607),CHAR(34),"}"))</f>
        <v>#REF!</v>
      </c>
    </row>
    <row r="4608" spans="1:17" x14ac:dyDescent="0.25">
      <c r="A4608">
        <v>4605</v>
      </c>
      <c r="D4608" t="e">
        <f>IF(INDEX(People[First Name],$A4608)="","",
CONCATENATE("  - &amp;PersonID",TEXT($A4608,"0000"),
" {","PersonFirstName:  ",CHAR(34),INDEX(People[First Name],$A4608),CHAR(34),
", PersonMiddleName:  ",CHAR(34),INDEX(People[Middle Name],$A4608),CHAR(34),
", PersonLastName:  ",CHAR(34),INDEX(People[Last Name],$A4608),CHAR(34),"}"))</f>
        <v>#REF!</v>
      </c>
      <c r="E4608" t="e">
        <f>IF(INDEX(Organizations[Organization Type '[CV']],$A4608)="","",
CONCATENATE("  - &amp;OrganizationID",TEXT($A4608,"0000"),
" {","OrganizationTypeCV:  ",CHAR(34),INDEX(Organizations[Organization Type '[CV']],$A4608),CHAR(34),
", OrganizationCode:  ",CHAR(34),INDEX(Organizations[Organization Code],$A4608),CHAR(34),
", OrganizationName:  ",CHAR(34),INDEX(Organizations[Organization Name],$A4608),CHAR(34),
", OrganizationDescription:  ",CHAR(34),INDEX(Organizations[Organization Description],$A4608),CHAR(34),
", OrganizationLink:  ",CHAR(34),INDEX(Organizations[Organization Link],$A4608),CHAR(34),"}"))</f>
        <v>#REF!</v>
      </c>
      <c r="F4608" t="e">
        <f>IF(INDEX(People[First Name],$A4608)="","",
CONCATENATE("  - &amp;AffiliationID",TEXT($A4608,"0000"),
" {PersonID: *PersonID",TEXT($A4608,"0000"),
", OrganizationID: *OrganizationID",TEXT(MATCH(INDEX(People[Organization Name],$A4608),Organizations[Organization Name],0),"0000"),
", IsPrimaryOrganizationContact: , AffiliationStartDate: , AffiliationEndDate: , PrimaryPhone: ",
", PrimaryEmail: ",CHAR(34),INDEX(People[Primary Email],$A4608),CHAR(34),
", PrimaryAddress: ",CHAR(34),INDEX(People[Primary Address],$A4608),CHAR(34),
", PersonLink: }"))</f>
        <v>#REF!</v>
      </c>
      <c r="H4608" t="e">
        <f>IF(COUNTA(CitationInformation)=0,"",IF(INDEX(AuthorList[Author Name],$A4608)="","",
CONCATENATE("  - &amp;AuthorListID",TEXT($A4608,"0000"),
"  {CitationID: *CitationID0001",
", PersonID: *PersonID",TEXT(MATCH(INDEX(AuthorList[Author Name],$A4608),People[Full Name],0),"0000"),
", AuthorOrder: ",INDEX(AuthorList[Author Number],$A4608),"}")))</f>
        <v>#REF!</v>
      </c>
      <c r="K4608" t="e">
        <f>IF(INDEX(SamplingFeatures[Feature Code],$A4608)="","",
CONCATENATE("  - &amp;SamplingFeatureID",TEXT($A4608,"0000"),
" {","SamplingFeatureUUID:  ",CHAR(34),INDEX(SamplingFeatures[Sampling Feature UUID],$A4608),CHAR(34),
", SamplingFeatureTypeCV:  ",CHAR(34),INDEX(SamplingFeatures[Sampling Feature Type],$A4608),CHAR(34),
", SamplingFeatureCode:  ",CHAR(34),INDEX(SamplingFeatures[Feature Code],$A4608),CHAR(34),
", SamplingFeatureName:  ",CHAR(34),INDEX(SamplingFeatures[Feature Name],$A4608),CHAR(34),
", SamplingFeatureDescription:  ",CHAR(34),INDEX(SamplingFeatures[Feature Description],$A4608),CHAR(34),
", SamplingFeatureGeotypeCV:  ",CHAR(34),INDEX(SamplingFeatures[Feature Geo Type],$A4608),CHAR(34),
", FeatureGeometry:  ",CHAR(34),INDEX(SamplingFeatures[Feature Geometry],$A4608),CHAR(34),
", Elevation_m:  ",CHAR(34),INDEX(SamplingFeatures[Elevation_m],$A4608),CHAR(34),
", ElevationDatumCV:  ",CHAR(34),ElevationDatum,CHAR(34),"}"))</f>
        <v>#REF!</v>
      </c>
      <c r="L4608" t="e">
        <f>IF(INDEX(SamplingFeatures[Sampling Feature Type],$A4608)&lt;&gt;"Site","",
CONCATENATE("  - &amp;SiteID",TEXT(SUMPRODUCT(--($L$3:$L4607&lt;&gt;"")),"0000"),
" {","SamplingFeatureID:  *SamplingFeatureID",TEXT($A4608,"0000"),
", SiteTypeCV:  ",CHAR(34),INDEX(Sites[Site Type],$A4608),CHAR(34),
", Latitude:  ",INDEX(Sites[Latitude],$A4608),
", Longitude:  ",INDEX(Sites[Longitude],$A4608),
", SRSName:  ",CHAR(34),LatLonDatum,CHAR(34),"}"))</f>
        <v>#REF!</v>
      </c>
      <c r="M4608" t="e">
        <f>IF(INDEX(SamplingFeatures[Sampling Feature Type],$A4608)&lt;&gt;"Specimen","",
CONCATENATE("  - &amp;SpecimenID",TEXT(SUMPRODUCT(--($M$3:$M4607&lt;&gt;"")),"0000"),
" {","SamplingFeatureID:  *SamplingFeatureID",TEXT($A4608,"0000"),
", SpecimenTypeCV:  ",CHAR(34),INDEX(Specimens[Specimen Type],$A4608),CHAR(34),
", SpecimenMediumCV:  ",INDEX(Specimens[Specimen Medium],$A4608),
", IsFieldSpecimen:  ",CHAR(34),INDEX(Specimens[Is Field Specimen?],$A4608),CHAR(34),"}"))</f>
        <v>#REF!</v>
      </c>
      <c r="N4608" t="e">
        <f>IF(COUNTA(SpatialOffsets[])=0,"", IF(INDEX(SpatialOffsets[Spatial Offset Type],$A4608)="","",
CONCATENATE("  - &amp;SpatialOffsetID",TEXT($A4608,"0000"),
" {","SpatialOffsetTypeCV:  ",CHAR(34),INDEX(SpatialOffsets[Spatial Offset Type],$A4608),CHAR(34),
", Offset1Value:  ",INDEX(SpatialOffsets[Offset 1 Value],$A4608),
", Offset1UnitID:  ",CHAR(34),INDEX(SpatialOffsets[Offset 1 Unit],$A4608),CHAR(34),
", Offset2Value:  ",INDEX(SpatialOffsets[Offset 2 Value],$A4608),
", Offset2UnitID:  ",CHAR(34),INDEX(SpatialOffsets[Offset 2 Unit],$A4608),CHAR(34),
", Offset3Value:  ",INDEX(SpatialOffsets[Offset 3 Value],$A4608),
", Offset3UnitID:  ",CHAR(34),INDEX(SpatialOffsets[Offset 3 Unit],$A4608),CHAR(34),,"}")))</f>
        <v>#REF!</v>
      </c>
      <c r="O4608" t="e">
        <f>IF(COUNTA(RelatedFeatures[])=0,"", IF(INDEX(RelatedFeatures[First Sampling Feature Code],$A4608)="","",
CONCATENATE("  - &amp;RelationID",TEXT($A4608,"0000"),
" {","SamplingFeatureID:  *SamplingFeatureID",TEXT(MATCH(INDEX(RelatedFeatures[First Sampling Feature Code],$A4608),SamplingFeatures[Feature Code],0),"0000"),
", RelationshipTypeCV:  ",CHAR(34),INDEX(RelatedFeatures[Relationship Type],$A4608),CHAR(34),
", RelatedFeatureID: *SamplingFeatureID",TEXT(MATCH(INDEX(RelatedFeatures[Second Sampling Feature Code],$A4608),SamplingFeatures[Feature Code],0),"0000"),
", SpatialOffsetID:  ",IF(INDEX(RelatedFeatures[Offset Number],$A4608)="","",CONCATENATE("*SpatialOffsetID",TEXT(INDEX(RelatedFeatures[Offset Number],$A4608),"0000"))),"}")))</f>
        <v>#REF!</v>
      </c>
      <c r="P4608" t="e">
        <f>IF(INDEX(Methods[Method Type],$A4608)="","",
CONCATENATE("  - &amp;MethodID",TEXT($A4608,"0000"),
" {","MethodTypeCV:  ",CHAR(34),INDEX(Methods[Method Type],$A4608),CHAR(34),
", MethodCode:  ",CHAR(34),INDEX(Methods[Method Code],$A4608),CHAR(34),
", MethodName:  ",CHAR(34),INDEX(Methods[Method Name],$A4608),CHAR(34),
", MethodDescription:  ",CHAR(34),INDEX(Methods[Method Description],$A4608),CHAR(34),
", MethodLink:  ",CHAR(34),INDEX(Methods[Method Link],$A4608),CHAR(34),
", OrganizationID: *OrganizationID",TEXT(MATCH(INDEX(Methods[Organization Name],$A4608),Organizations[Organization Name],0),"0000"),"}"))</f>
        <v>#REF!</v>
      </c>
      <c r="Q4608" t="e">
        <f>IF(INDEX(Variables[Variable Type],$A4608)="","",
CONCATENATE("  - &amp;VariableID",TEXT($A4608,"0000"),
" {","VariableTypeCV:  ",CHAR(34),INDEX(Variables[Variable Type],$A4608),CHAR(34),
", VariableCode:  ",CHAR(34),INDEX(Variables[Variable Code],$A4608),CHAR(34),
", VariableNameCV:  ",CHAR(34),INDEX(Variables[Variable Name],$A4608),CHAR(34),
", VariableDefinition:  ",CHAR(34),INDEX(Variables[Variable Definition],$A4608),CHAR(34),
", SpecciationCV:  ",CHAR(34),INDEX(Variables[Speciation],$A4608),CHAR(34),
", NoDataValue:  ",CHAR(34),INDEX(Variables[No Data Value],$A4608),CHAR(34),"}"))</f>
        <v>#REF!</v>
      </c>
    </row>
    <row r="4609" spans="1:17" x14ac:dyDescent="0.25">
      <c r="A4609">
        <v>4606</v>
      </c>
      <c r="D4609" t="e">
        <f>IF(INDEX(People[First Name],$A4609)="","",
CONCATENATE("  - &amp;PersonID",TEXT($A4609,"0000"),
" {","PersonFirstName:  ",CHAR(34),INDEX(People[First Name],$A4609),CHAR(34),
", PersonMiddleName:  ",CHAR(34),INDEX(People[Middle Name],$A4609),CHAR(34),
", PersonLastName:  ",CHAR(34),INDEX(People[Last Name],$A4609),CHAR(34),"}"))</f>
        <v>#REF!</v>
      </c>
      <c r="E4609" t="e">
        <f>IF(INDEX(Organizations[Organization Type '[CV']],$A4609)="","",
CONCATENATE("  - &amp;OrganizationID",TEXT($A4609,"0000"),
" {","OrganizationTypeCV:  ",CHAR(34),INDEX(Organizations[Organization Type '[CV']],$A4609),CHAR(34),
", OrganizationCode:  ",CHAR(34),INDEX(Organizations[Organization Code],$A4609),CHAR(34),
", OrganizationName:  ",CHAR(34),INDEX(Organizations[Organization Name],$A4609),CHAR(34),
", OrganizationDescription:  ",CHAR(34),INDEX(Organizations[Organization Description],$A4609),CHAR(34),
", OrganizationLink:  ",CHAR(34),INDEX(Organizations[Organization Link],$A4609),CHAR(34),"}"))</f>
        <v>#REF!</v>
      </c>
      <c r="F4609" t="e">
        <f>IF(INDEX(People[First Name],$A4609)="","",
CONCATENATE("  - &amp;AffiliationID",TEXT($A4609,"0000"),
" {PersonID: *PersonID",TEXT($A4609,"0000"),
", OrganizationID: *OrganizationID",TEXT(MATCH(INDEX(People[Organization Name],$A4609),Organizations[Organization Name],0),"0000"),
", IsPrimaryOrganizationContact: , AffiliationStartDate: , AffiliationEndDate: , PrimaryPhone: ",
", PrimaryEmail: ",CHAR(34),INDEX(People[Primary Email],$A4609),CHAR(34),
", PrimaryAddress: ",CHAR(34),INDEX(People[Primary Address],$A4609),CHAR(34),
", PersonLink: }"))</f>
        <v>#REF!</v>
      </c>
      <c r="H4609" t="e">
        <f>IF(COUNTA(CitationInformation)=0,"",IF(INDEX(AuthorList[Author Name],$A4609)="","",
CONCATENATE("  - &amp;AuthorListID",TEXT($A4609,"0000"),
"  {CitationID: *CitationID0001",
", PersonID: *PersonID",TEXT(MATCH(INDEX(AuthorList[Author Name],$A4609),People[Full Name],0),"0000"),
", AuthorOrder: ",INDEX(AuthorList[Author Number],$A4609),"}")))</f>
        <v>#REF!</v>
      </c>
      <c r="K4609" t="e">
        <f>IF(INDEX(SamplingFeatures[Feature Code],$A4609)="","",
CONCATENATE("  - &amp;SamplingFeatureID",TEXT($A4609,"0000"),
" {","SamplingFeatureUUID:  ",CHAR(34),INDEX(SamplingFeatures[Sampling Feature UUID],$A4609),CHAR(34),
", SamplingFeatureTypeCV:  ",CHAR(34),INDEX(SamplingFeatures[Sampling Feature Type],$A4609),CHAR(34),
", SamplingFeatureCode:  ",CHAR(34),INDEX(SamplingFeatures[Feature Code],$A4609),CHAR(34),
", SamplingFeatureName:  ",CHAR(34),INDEX(SamplingFeatures[Feature Name],$A4609),CHAR(34),
", SamplingFeatureDescription:  ",CHAR(34),INDEX(SamplingFeatures[Feature Description],$A4609),CHAR(34),
", SamplingFeatureGeotypeCV:  ",CHAR(34),INDEX(SamplingFeatures[Feature Geo Type],$A4609),CHAR(34),
", FeatureGeometry:  ",CHAR(34),INDEX(SamplingFeatures[Feature Geometry],$A4609),CHAR(34),
", Elevation_m:  ",CHAR(34),INDEX(SamplingFeatures[Elevation_m],$A4609),CHAR(34),
", ElevationDatumCV:  ",CHAR(34),ElevationDatum,CHAR(34),"}"))</f>
        <v>#REF!</v>
      </c>
      <c r="L4609" t="e">
        <f>IF(INDEX(SamplingFeatures[Sampling Feature Type],$A4609)&lt;&gt;"Site","",
CONCATENATE("  - &amp;SiteID",TEXT(SUMPRODUCT(--($L$3:$L4608&lt;&gt;"")),"0000"),
" {","SamplingFeatureID:  *SamplingFeatureID",TEXT($A4609,"0000"),
", SiteTypeCV:  ",CHAR(34),INDEX(Sites[Site Type],$A4609),CHAR(34),
", Latitude:  ",INDEX(Sites[Latitude],$A4609),
", Longitude:  ",INDEX(Sites[Longitude],$A4609),
", SRSName:  ",CHAR(34),LatLonDatum,CHAR(34),"}"))</f>
        <v>#REF!</v>
      </c>
      <c r="M4609" t="e">
        <f>IF(INDEX(SamplingFeatures[Sampling Feature Type],$A4609)&lt;&gt;"Specimen","",
CONCATENATE("  - &amp;SpecimenID",TEXT(SUMPRODUCT(--($M$3:$M4608&lt;&gt;"")),"0000"),
" {","SamplingFeatureID:  *SamplingFeatureID",TEXT($A4609,"0000"),
", SpecimenTypeCV:  ",CHAR(34),INDEX(Specimens[Specimen Type],$A4609),CHAR(34),
", SpecimenMediumCV:  ",INDEX(Specimens[Specimen Medium],$A4609),
", IsFieldSpecimen:  ",CHAR(34),INDEX(Specimens[Is Field Specimen?],$A4609),CHAR(34),"}"))</f>
        <v>#REF!</v>
      </c>
      <c r="N4609" t="e">
        <f>IF(COUNTA(SpatialOffsets[])=0,"", IF(INDEX(SpatialOffsets[Spatial Offset Type],$A4609)="","",
CONCATENATE("  - &amp;SpatialOffsetID",TEXT($A4609,"0000"),
" {","SpatialOffsetTypeCV:  ",CHAR(34),INDEX(SpatialOffsets[Spatial Offset Type],$A4609),CHAR(34),
", Offset1Value:  ",INDEX(SpatialOffsets[Offset 1 Value],$A4609),
", Offset1UnitID:  ",CHAR(34),INDEX(SpatialOffsets[Offset 1 Unit],$A4609),CHAR(34),
", Offset2Value:  ",INDEX(SpatialOffsets[Offset 2 Value],$A4609),
", Offset2UnitID:  ",CHAR(34),INDEX(SpatialOffsets[Offset 2 Unit],$A4609),CHAR(34),
", Offset3Value:  ",INDEX(SpatialOffsets[Offset 3 Value],$A4609),
", Offset3UnitID:  ",CHAR(34),INDEX(SpatialOffsets[Offset 3 Unit],$A4609),CHAR(34),,"}")))</f>
        <v>#REF!</v>
      </c>
      <c r="O4609" t="e">
        <f>IF(COUNTA(RelatedFeatures[])=0,"", IF(INDEX(RelatedFeatures[First Sampling Feature Code],$A4609)="","",
CONCATENATE("  - &amp;RelationID",TEXT($A4609,"0000"),
" {","SamplingFeatureID:  *SamplingFeatureID",TEXT(MATCH(INDEX(RelatedFeatures[First Sampling Feature Code],$A4609),SamplingFeatures[Feature Code],0),"0000"),
", RelationshipTypeCV:  ",CHAR(34),INDEX(RelatedFeatures[Relationship Type],$A4609),CHAR(34),
", RelatedFeatureID: *SamplingFeatureID",TEXT(MATCH(INDEX(RelatedFeatures[Second Sampling Feature Code],$A4609),SamplingFeatures[Feature Code],0),"0000"),
", SpatialOffsetID:  ",IF(INDEX(RelatedFeatures[Offset Number],$A4609)="","",CONCATENATE("*SpatialOffsetID",TEXT(INDEX(RelatedFeatures[Offset Number],$A4609),"0000"))),"}")))</f>
        <v>#REF!</v>
      </c>
      <c r="P4609" t="e">
        <f>IF(INDEX(Methods[Method Type],$A4609)="","",
CONCATENATE("  - &amp;MethodID",TEXT($A4609,"0000"),
" {","MethodTypeCV:  ",CHAR(34),INDEX(Methods[Method Type],$A4609),CHAR(34),
", MethodCode:  ",CHAR(34),INDEX(Methods[Method Code],$A4609),CHAR(34),
", MethodName:  ",CHAR(34),INDEX(Methods[Method Name],$A4609),CHAR(34),
", MethodDescription:  ",CHAR(34),INDEX(Methods[Method Description],$A4609),CHAR(34),
", MethodLink:  ",CHAR(34),INDEX(Methods[Method Link],$A4609),CHAR(34),
", OrganizationID: *OrganizationID",TEXT(MATCH(INDEX(Methods[Organization Name],$A4609),Organizations[Organization Name],0),"0000"),"}"))</f>
        <v>#REF!</v>
      </c>
      <c r="Q4609" t="e">
        <f>IF(INDEX(Variables[Variable Type],$A4609)="","",
CONCATENATE("  - &amp;VariableID",TEXT($A4609,"0000"),
" {","VariableTypeCV:  ",CHAR(34),INDEX(Variables[Variable Type],$A4609),CHAR(34),
", VariableCode:  ",CHAR(34),INDEX(Variables[Variable Code],$A4609),CHAR(34),
", VariableNameCV:  ",CHAR(34),INDEX(Variables[Variable Name],$A4609),CHAR(34),
", VariableDefinition:  ",CHAR(34),INDEX(Variables[Variable Definition],$A4609),CHAR(34),
", SpecciationCV:  ",CHAR(34),INDEX(Variables[Speciation],$A4609),CHAR(34),
", NoDataValue:  ",CHAR(34),INDEX(Variables[No Data Value],$A4609),CHAR(34),"}"))</f>
        <v>#REF!</v>
      </c>
    </row>
    <row r="4610" spans="1:17" x14ac:dyDescent="0.25">
      <c r="A4610">
        <v>4607</v>
      </c>
      <c r="D4610" t="e">
        <f>IF(INDEX(People[First Name],$A4610)="","",
CONCATENATE("  - &amp;PersonID",TEXT($A4610,"0000"),
" {","PersonFirstName:  ",CHAR(34),INDEX(People[First Name],$A4610),CHAR(34),
", PersonMiddleName:  ",CHAR(34),INDEX(People[Middle Name],$A4610),CHAR(34),
", PersonLastName:  ",CHAR(34),INDEX(People[Last Name],$A4610),CHAR(34),"}"))</f>
        <v>#REF!</v>
      </c>
      <c r="E4610" t="e">
        <f>IF(INDEX(Organizations[Organization Type '[CV']],$A4610)="","",
CONCATENATE("  - &amp;OrganizationID",TEXT($A4610,"0000"),
" {","OrganizationTypeCV:  ",CHAR(34),INDEX(Organizations[Organization Type '[CV']],$A4610),CHAR(34),
", OrganizationCode:  ",CHAR(34),INDEX(Organizations[Organization Code],$A4610),CHAR(34),
", OrganizationName:  ",CHAR(34),INDEX(Organizations[Organization Name],$A4610),CHAR(34),
", OrganizationDescription:  ",CHAR(34),INDEX(Organizations[Organization Description],$A4610),CHAR(34),
", OrganizationLink:  ",CHAR(34),INDEX(Organizations[Organization Link],$A4610),CHAR(34),"}"))</f>
        <v>#REF!</v>
      </c>
      <c r="F4610" t="e">
        <f>IF(INDEX(People[First Name],$A4610)="","",
CONCATENATE("  - &amp;AffiliationID",TEXT($A4610,"0000"),
" {PersonID: *PersonID",TEXT($A4610,"0000"),
", OrganizationID: *OrganizationID",TEXT(MATCH(INDEX(People[Organization Name],$A4610),Organizations[Organization Name],0),"0000"),
", IsPrimaryOrganizationContact: , AffiliationStartDate: , AffiliationEndDate: , PrimaryPhone: ",
", PrimaryEmail: ",CHAR(34),INDEX(People[Primary Email],$A4610),CHAR(34),
", PrimaryAddress: ",CHAR(34),INDEX(People[Primary Address],$A4610),CHAR(34),
", PersonLink: }"))</f>
        <v>#REF!</v>
      </c>
      <c r="H4610" t="e">
        <f>IF(COUNTA(CitationInformation)=0,"",IF(INDEX(AuthorList[Author Name],$A4610)="","",
CONCATENATE("  - &amp;AuthorListID",TEXT($A4610,"0000"),
"  {CitationID: *CitationID0001",
", PersonID: *PersonID",TEXT(MATCH(INDEX(AuthorList[Author Name],$A4610),People[Full Name],0),"0000"),
", AuthorOrder: ",INDEX(AuthorList[Author Number],$A4610),"}")))</f>
        <v>#REF!</v>
      </c>
      <c r="K4610" t="e">
        <f>IF(INDEX(SamplingFeatures[Feature Code],$A4610)="","",
CONCATENATE("  - &amp;SamplingFeatureID",TEXT($A4610,"0000"),
" {","SamplingFeatureUUID:  ",CHAR(34),INDEX(SamplingFeatures[Sampling Feature UUID],$A4610),CHAR(34),
", SamplingFeatureTypeCV:  ",CHAR(34),INDEX(SamplingFeatures[Sampling Feature Type],$A4610),CHAR(34),
", SamplingFeatureCode:  ",CHAR(34),INDEX(SamplingFeatures[Feature Code],$A4610),CHAR(34),
", SamplingFeatureName:  ",CHAR(34),INDEX(SamplingFeatures[Feature Name],$A4610),CHAR(34),
", SamplingFeatureDescription:  ",CHAR(34),INDEX(SamplingFeatures[Feature Description],$A4610),CHAR(34),
", SamplingFeatureGeotypeCV:  ",CHAR(34),INDEX(SamplingFeatures[Feature Geo Type],$A4610),CHAR(34),
", FeatureGeometry:  ",CHAR(34),INDEX(SamplingFeatures[Feature Geometry],$A4610),CHAR(34),
", Elevation_m:  ",CHAR(34),INDEX(SamplingFeatures[Elevation_m],$A4610),CHAR(34),
", ElevationDatumCV:  ",CHAR(34),ElevationDatum,CHAR(34),"}"))</f>
        <v>#REF!</v>
      </c>
      <c r="L4610" t="e">
        <f>IF(INDEX(SamplingFeatures[Sampling Feature Type],$A4610)&lt;&gt;"Site","",
CONCATENATE("  - &amp;SiteID",TEXT(SUMPRODUCT(--($L$3:$L4609&lt;&gt;"")),"0000"),
" {","SamplingFeatureID:  *SamplingFeatureID",TEXT($A4610,"0000"),
", SiteTypeCV:  ",CHAR(34),INDEX(Sites[Site Type],$A4610),CHAR(34),
", Latitude:  ",INDEX(Sites[Latitude],$A4610),
", Longitude:  ",INDEX(Sites[Longitude],$A4610),
", SRSName:  ",CHAR(34),LatLonDatum,CHAR(34),"}"))</f>
        <v>#REF!</v>
      </c>
      <c r="M4610" t="e">
        <f>IF(INDEX(SamplingFeatures[Sampling Feature Type],$A4610)&lt;&gt;"Specimen","",
CONCATENATE("  - &amp;SpecimenID",TEXT(SUMPRODUCT(--($M$3:$M4609&lt;&gt;"")),"0000"),
" {","SamplingFeatureID:  *SamplingFeatureID",TEXT($A4610,"0000"),
", SpecimenTypeCV:  ",CHAR(34),INDEX(Specimens[Specimen Type],$A4610),CHAR(34),
", SpecimenMediumCV:  ",INDEX(Specimens[Specimen Medium],$A4610),
", IsFieldSpecimen:  ",CHAR(34),INDEX(Specimens[Is Field Specimen?],$A4610),CHAR(34),"}"))</f>
        <v>#REF!</v>
      </c>
      <c r="N4610" t="e">
        <f>IF(COUNTA(SpatialOffsets[])=0,"", IF(INDEX(SpatialOffsets[Spatial Offset Type],$A4610)="","",
CONCATENATE("  - &amp;SpatialOffsetID",TEXT($A4610,"0000"),
" {","SpatialOffsetTypeCV:  ",CHAR(34),INDEX(SpatialOffsets[Spatial Offset Type],$A4610),CHAR(34),
", Offset1Value:  ",INDEX(SpatialOffsets[Offset 1 Value],$A4610),
", Offset1UnitID:  ",CHAR(34),INDEX(SpatialOffsets[Offset 1 Unit],$A4610),CHAR(34),
", Offset2Value:  ",INDEX(SpatialOffsets[Offset 2 Value],$A4610),
", Offset2UnitID:  ",CHAR(34),INDEX(SpatialOffsets[Offset 2 Unit],$A4610),CHAR(34),
", Offset3Value:  ",INDEX(SpatialOffsets[Offset 3 Value],$A4610),
", Offset3UnitID:  ",CHAR(34),INDEX(SpatialOffsets[Offset 3 Unit],$A4610),CHAR(34),,"}")))</f>
        <v>#REF!</v>
      </c>
      <c r="O4610" t="e">
        <f>IF(COUNTA(RelatedFeatures[])=0,"", IF(INDEX(RelatedFeatures[First Sampling Feature Code],$A4610)="","",
CONCATENATE("  - &amp;RelationID",TEXT($A4610,"0000"),
" {","SamplingFeatureID:  *SamplingFeatureID",TEXT(MATCH(INDEX(RelatedFeatures[First Sampling Feature Code],$A4610),SamplingFeatures[Feature Code],0),"0000"),
", RelationshipTypeCV:  ",CHAR(34),INDEX(RelatedFeatures[Relationship Type],$A4610),CHAR(34),
", RelatedFeatureID: *SamplingFeatureID",TEXT(MATCH(INDEX(RelatedFeatures[Second Sampling Feature Code],$A4610),SamplingFeatures[Feature Code],0),"0000"),
", SpatialOffsetID:  ",IF(INDEX(RelatedFeatures[Offset Number],$A4610)="","",CONCATENATE("*SpatialOffsetID",TEXT(INDEX(RelatedFeatures[Offset Number],$A4610),"0000"))),"}")))</f>
        <v>#REF!</v>
      </c>
      <c r="P4610" t="e">
        <f>IF(INDEX(Methods[Method Type],$A4610)="","",
CONCATENATE("  - &amp;MethodID",TEXT($A4610,"0000"),
" {","MethodTypeCV:  ",CHAR(34),INDEX(Methods[Method Type],$A4610),CHAR(34),
", MethodCode:  ",CHAR(34),INDEX(Methods[Method Code],$A4610),CHAR(34),
", MethodName:  ",CHAR(34),INDEX(Methods[Method Name],$A4610),CHAR(34),
", MethodDescription:  ",CHAR(34),INDEX(Methods[Method Description],$A4610),CHAR(34),
", MethodLink:  ",CHAR(34),INDEX(Methods[Method Link],$A4610),CHAR(34),
", OrganizationID: *OrganizationID",TEXT(MATCH(INDEX(Methods[Organization Name],$A4610),Organizations[Organization Name],0),"0000"),"}"))</f>
        <v>#REF!</v>
      </c>
      <c r="Q4610" t="e">
        <f>IF(INDEX(Variables[Variable Type],$A4610)="","",
CONCATENATE("  - &amp;VariableID",TEXT($A4610,"0000"),
" {","VariableTypeCV:  ",CHAR(34),INDEX(Variables[Variable Type],$A4610),CHAR(34),
", VariableCode:  ",CHAR(34),INDEX(Variables[Variable Code],$A4610),CHAR(34),
", VariableNameCV:  ",CHAR(34),INDEX(Variables[Variable Name],$A4610),CHAR(34),
", VariableDefinition:  ",CHAR(34),INDEX(Variables[Variable Definition],$A4610),CHAR(34),
", SpecciationCV:  ",CHAR(34),INDEX(Variables[Speciation],$A4610),CHAR(34),
", NoDataValue:  ",CHAR(34),INDEX(Variables[No Data Value],$A4610),CHAR(34),"}"))</f>
        <v>#REF!</v>
      </c>
    </row>
    <row r="4611" spans="1:17" x14ac:dyDescent="0.25">
      <c r="A4611">
        <v>4608</v>
      </c>
      <c r="D4611" t="e">
        <f>IF(INDEX(People[First Name],$A4611)="","",
CONCATENATE("  - &amp;PersonID",TEXT($A4611,"0000"),
" {","PersonFirstName:  ",CHAR(34),INDEX(People[First Name],$A4611),CHAR(34),
", PersonMiddleName:  ",CHAR(34),INDEX(People[Middle Name],$A4611),CHAR(34),
", PersonLastName:  ",CHAR(34),INDEX(People[Last Name],$A4611),CHAR(34),"}"))</f>
        <v>#REF!</v>
      </c>
      <c r="E4611" t="e">
        <f>IF(INDEX(Organizations[Organization Type '[CV']],$A4611)="","",
CONCATENATE("  - &amp;OrganizationID",TEXT($A4611,"0000"),
" {","OrganizationTypeCV:  ",CHAR(34),INDEX(Organizations[Organization Type '[CV']],$A4611),CHAR(34),
", OrganizationCode:  ",CHAR(34),INDEX(Organizations[Organization Code],$A4611),CHAR(34),
", OrganizationName:  ",CHAR(34),INDEX(Organizations[Organization Name],$A4611),CHAR(34),
", OrganizationDescription:  ",CHAR(34),INDEX(Organizations[Organization Description],$A4611),CHAR(34),
", OrganizationLink:  ",CHAR(34),INDEX(Organizations[Organization Link],$A4611),CHAR(34),"}"))</f>
        <v>#REF!</v>
      </c>
      <c r="F4611" t="e">
        <f>IF(INDEX(People[First Name],$A4611)="","",
CONCATENATE("  - &amp;AffiliationID",TEXT($A4611,"0000"),
" {PersonID: *PersonID",TEXT($A4611,"0000"),
", OrganizationID: *OrganizationID",TEXT(MATCH(INDEX(People[Organization Name],$A4611),Organizations[Organization Name],0),"0000"),
", IsPrimaryOrganizationContact: , AffiliationStartDate: , AffiliationEndDate: , PrimaryPhone: ",
", PrimaryEmail: ",CHAR(34),INDEX(People[Primary Email],$A4611),CHAR(34),
", PrimaryAddress: ",CHAR(34),INDEX(People[Primary Address],$A4611),CHAR(34),
", PersonLink: }"))</f>
        <v>#REF!</v>
      </c>
      <c r="H4611" t="e">
        <f>IF(COUNTA(CitationInformation)=0,"",IF(INDEX(AuthorList[Author Name],$A4611)="","",
CONCATENATE("  - &amp;AuthorListID",TEXT($A4611,"0000"),
"  {CitationID: *CitationID0001",
", PersonID: *PersonID",TEXT(MATCH(INDEX(AuthorList[Author Name],$A4611),People[Full Name],0),"0000"),
", AuthorOrder: ",INDEX(AuthorList[Author Number],$A4611),"}")))</f>
        <v>#REF!</v>
      </c>
      <c r="K4611" t="e">
        <f>IF(INDEX(SamplingFeatures[Feature Code],$A4611)="","",
CONCATENATE("  - &amp;SamplingFeatureID",TEXT($A4611,"0000"),
" {","SamplingFeatureUUID:  ",CHAR(34),INDEX(SamplingFeatures[Sampling Feature UUID],$A4611),CHAR(34),
", SamplingFeatureTypeCV:  ",CHAR(34),INDEX(SamplingFeatures[Sampling Feature Type],$A4611),CHAR(34),
", SamplingFeatureCode:  ",CHAR(34),INDEX(SamplingFeatures[Feature Code],$A4611),CHAR(34),
", SamplingFeatureName:  ",CHAR(34),INDEX(SamplingFeatures[Feature Name],$A4611),CHAR(34),
", SamplingFeatureDescription:  ",CHAR(34),INDEX(SamplingFeatures[Feature Description],$A4611),CHAR(34),
", SamplingFeatureGeotypeCV:  ",CHAR(34),INDEX(SamplingFeatures[Feature Geo Type],$A4611),CHAR(34),
", FeatureGeometry:  ",CHAR(34),INDEX(SamplingFeatures[Feature Geometry],$A4611),CHAR(34),
", Elevation_m:  ",CHAR(34),INDEX(SamplingFeatures[Elevation_m],$A4611),CHAR(34),
", ElevationDatumCV:  ",CHAR(34),ElevationDatum,CHAR(34),"}"))</f>
        <v>#REF!</v>
      </c>
      <c r="L4611" t="e">
        <f>IF(INDEX(SamplingFeatures[Sampling Feature Type],$A4611)&lt;&gt;"Site","",
CONCATENATE("  - &amp;SiteID",TEXT(SUMPRODUCT(--($L$3:$L4610&lt;&gt;"")),"0000"),
" {","SamplingFeatureID:  *SamplingFeatureID",TEXT($A4611,"0000"),
", SiteTypeCV:  ",CHAR(34),INDEX(Sites[Site Type],$A4611),CHAR(34),
", Latitude:  ",INDEX(Sites[Latitude],$A4611),
", Longitude:  ",INDEX(Sites[Longitude],$A4611),
", SRSName:  ",CHAR(34),LatLonDatum,CHAR(34),"}"))</f>
        <v>#REF!</v>
      </c>
      <c r="M4611" t="e">
        <f>IF(INDEX(SamplingFeatures[Sampling Feature Type],$A4611)&lt;&gt;"Specimen","",
CONCATENATE("  - &amp;SpecimenID",TEXT(SUMPRODUCT(--($M$3:$M4610&lt;&gt;"")),"0000"),
" {","SamplingFeatureID:  *SamplingFeatureID",TEXT($A4611,"0000"),
", SpecimenTypeCV:  ",CHAR(34),INDEX(Specimens[Specimen Type],$A4611),CHAR(34),
", SpecimenMediumCV:  ",INDEX(Specimens[Specimen Medium],$A4611),
", IsFieldSpecimen:  ",CHAR(34),INDEX(Specimens[Is Field Specimen?],$A4611),CHAR(34),"}"))</f>
        <v>#REF!</v>
      </c>
      <c r="N4611" t="e">
        <f>IF(COUNTA(SpatialOffsets[])=0,"", IF(INDEX(SpatialOffsets[Spatial Offset Type],$A4611)="","",
CONCATENATE("  - &amp;SpatialOffsetID",TEXT($A4611,"0000"),
" {","SpatialOffsetTypeCV:  ",CHAR(34),INDEX(SpatialOffsets[Spatial Offset Type],$A4611),CHAR(34),
", Offset1Value:  ",INDEX(SpatialOffsets[Offset 1 Value],$A4611),
", Offset1UnitID:  ",CHAR(34),INDEX(SpatialOffsets[Offset 1 Unit],$A4611),CHAR(34),
", Offset2Value:  ",INDEX(SpatialOffsets[Offset 2 Value],$A4611),
", Offset2UnitID:  ",CHAR(34),INDEX(SpatialOffsets[Offset 2 Unit],$A4611),CHAR(34),
", Offset3Value:  ",INDEX(SpatialOffsets[Offset 3 Value],$A4611),
", Offset3UnitID:  ",CHAR(34),INDEX(SpatialOffsets[Offset 3 Unit],$A4611),CHAR(34),,"}")))</f>
        <v>#REF!</v>
      </c>
      <c r="O4611" t="e">
        <f>IF(COUNTA(RelatedFeatures[])=0,"", IF(INDEX(RelatedFeatures[First Sampling Feature Code],$A4611)="","",
CONCATENATE("  - &amp;RelationID",TEXT($A4611,"0000"),
" {","SamplingFeatureID:  *SamplingFeatureID",TEXT(MATCH(INDEX(RelatedFeatures[First Sampling Feature Code],$A4611),SamplingFeatures[Feature Code],0),"0000"),
", RelationshipTypeCV:  ",CHAR(34),INDEX(RelatedFeatures[Relationship Type],$A4611),CHAR(34),
", RelatedFeatureID: *SamplingFeatureID",TEXT(MATCH(INDEX(RelatedFeatures[Second Sampling Feature Code],$A4611),SamplingFeatures[Feature Code],0),"0000"),
", SpatialOffsetID:  ",IF(INDEX(RelatedFeatures[Offset Number],$A4611)="","",CONCATENATE("*SpatialOffsetID",TEXT(INDEX(RelatedFeatures[Offset Number],$A4611),"0000"))),"}")))</f>
        <v>#REF!</v>
      </c>
      <c r="P4611" t="e">
        <f>IF(INDEX(Methods[Method Type],$A4611)="","",
CONCATENATE("  - &amp;MethodID",TEXT($A4611,"0000"),
" {","MethodTypeCV:  ",CHAR(34),INDEX(Methods[Method Type],$A4611),CHAR(34),
", MethodCode:  ",CHAR(34),INDEX(Methods[Method Code],$A4611),CHAR(34),
", MethodName:  ",CHAR(34),INDEX(Methods[Method Name],$A4611),CHAR(34),
", MethodDescription:  ",CHAR(34),INDEX(Methods[Method Description],$A4611),CHAR(34),
", MethodLink:  ",CHAR(34),INDEX(Methods[Method Link],$A4611),CHAR(34),
", OrganizationID: *OrganizationID",TEXT(MATCH(INDEX(Methods[Organization Name],$A4611),Organizations[Organization Name],0),"0000"),"}"))</f>
        <v>#REF!</v>
      </c>
      <c r="Q4611" t="e">
        <f>IF(INDEX(Variables[Variable Type],$A4611)="","",
CONCATENATE("  - &amp;VariableID",TEXT($A4611,"0000"),
" {","VariableTypeCV:  ",CHAR(34),INDEX(Variables[Variable Type],$A4611),CHAR(34),
", VariableCode:  ",CHAR(34),INDEX(Variables[Variable Code],$A4611),CHAR(34),
", VariableNameCV:  ",CHAR(34),INDEX(Variables[Variable Name],$A4611),CHAR(34),
", VariableDefinition:  ",CHAR(34),INDEX(Variables[Variable Definition],$A4611),CHAR(34),
", SpecciationCV:  ",CHAR(34),INDEX(Variables[Speciation],$A4611),CHAR(34),
", NoDataValue:  ",CHAR(34),INDEX(Variables[No Data Value],$A4611),CHAR(34),"}"))</f>
        <v>#REF!</v>
      </c>
    </row>
    <row r="4612" spans="1:17" x14ac:dyDescent="0.25">
      <c r="A4612">
        <v>4609</v>
      </c>
      <c r="D4612" t="e">
        <f>IF(INDEX(People[First Name],$A4612)="","",
CONCATENATE("  - &amp;PersonID",TEXT($A4612,"0000"),
" {","PersonFirstName:  ",CHAR(34),INDEX(People[First Name],$A4612),CHAR(34),
", PersonMiddleName:  ",CHAR(34),INDEX(People[Middle Name],$A4612),CHAR(34),
", PersonLastName:  ",CHAR(34),INDEX(People[Last Name],$A4612),CHAR(34),"}"))</f>
        <v>#REF!</v>
      </c>
      <c r="E4612" t="e">
        <f>IF(INDEX(Organizations[Organization Type '[CV']],$A4612)="","",
CONCATENATE("  - &amp;OrganizationID",TEXT($A4612,"0000"),
" {","OrganizationTypeCV:  ",CHAR(34),INDEX(Organizations[Organization Type '[CV']],$A4612),CHAR(34),
", OrganizationCode:  ",CHAR(34),INDEX(Organizations[Organization Code],$A4612),CHAR(34),
", OrganizationName:  ",CHAR(34),INDEX(Organizations[Organization Name],$A4612),CHAR(34),
", OrganizationDescription:  ",CHAR(34),INDEX(Organizations[Organization Description],$A4612),CHAR(34),
", OrganizationLink:  ",CHAR(34),INDEX(Organizations[Organization Link],$A4612),CHAR(34),"}"))</f>
        <v>#REF!</v>
      </c>
      <c r="F4612" t="e">
        <f>IF(INDEX(People[First Name],$A4612)="","",
CONCATENATE("  - &amp;AffiliationID",TEXT($A4612,"0000"),
" {PersonID: *PersonID",TEXT($A4612,"0000"),
", OrganizationID: *OrganizationID",TEXT(MATCH(INDEX(People[Organization Name],$A4612),Organizations[Organization Name],0),"0000"),
", IsPrimaryOrganizationContact: , AffiliationStartDate: , AffiliationEndDate: , PrimaryPhone: ",
", PrimaryEmail: ",CHAR(34),INDEX(People[Primary Email],$A4612),CHAR(34),
", PrimaryAddress: ",CHAR(34),INDEX(People[Primary Address],$A4612),CHAR(34),
", PersonLink: }"))</f>
        <v>#REF!</v>
      </c>
      <c r="H4612" t="e">
        <f>IF(COUNTA(CitationInformation)=0,"",IF(INDEX(AuthorList[Author Name],$A4612)="","",
CONCATENATE("  - &amp;AuthorListID",TEXT($A4612,"0000"),
"  {CitationID: *CitationID0001",
", PersonID: *PersonID",TEXT(MATCH(INDEX(AuthorList[Author Name],$A4612),People[Full Name],0),"0000"),
", AuthorOrder: ",INDEX(AuthorList[Author Number],$A4612),"}")))</f>
        <v>#REF!</v>
      </c>
      <c r="K4612" t="e">
        <f>IF(INDEX(SamplingFeatures[Feature Code],$A4612)="","",
CONCATENATE("  - &amp;SamplingFeatureID",TEXT($A4612,"0000"),
" {","SamplingFeatureUUID:  ",CHAR(34),INDEX(SamplingFeatures[Sampling Feature UUID],$A4612),CHAR(34),
", SamplingFeatureTypeCV:  ",CHAR(34),INDEX(SamplingFeatures[Sampling Feature Type],$A4612),CHAR(34),
", SamplingFeatureCode:  ",CHAR(34),INDEX(SamplingFeatures[Feature Code],$A4612),CHAR(34),
", SamplingFeatureName:  ",CHAR(34),INDEX(SamplingFeatures[Feature Name],$A4612),CHAR(34),
", SamplingFeatureDescription:  ",CHAR(34),INDEX(SamplingFeatures[Feature Description],$A4612),CHAR(34),
", SamplingFeatureGeotypeCV:  ",CHAR(34),INDEX(SamplingFeatures[Feature Geo Type],$A4612),CHAR(34),
", FeatureGeometry:  ",CHAR(34),INDEX(SamplingFeatures[Feature Geometry],$A4612),CHAR(34),
", Elevation_m:  ",CHAR(34),INDEX(SamplingFeatures[Elevation_m],$A4612),CHAR(34),
", ElevationDatumCV:  ",CHAR(34),ElevationDatum,CHAR(34),"}"))</f>
        <v>#REF!</v>
      </c>
      <c r="L4612" t="e">
        <f>IF(INDEX(SamplingFeatures[Sampling Feature Type],$A4612)&lt;&gt;"Site","",
CONCATENATE("  - &amp;SiteID",TEXT(SUMPRODUCT(--($L$3:$L4611&lt;&gt;"")),"0000"),
" {","SamplingFeatureID:  *SamplingFeatureID",TEXT($A4612,"0000"),
", SiteTypeCV:  ",CHAR(34),INDEX(Sites[Site Type],$A4612),CHAR(34),
", Latitude:  ",INDEX(Sites[Latitude],$A4612),
", Longitude:  ",INDEX(Sites[Longitude],$A4612),
", SRSName:  ",CHAR(34),LatLonDatum,CHAR(34),"}"))</f>
        <v>#REF!</v>
      </c>
      <c r="M4612" t="e">
        <f>IF(INDEX(SamplingFeatures[Sampling Feature Type],$A4612)&lt;&gt;"Specimen","",
CONCATENATE("  - &amp;SpecimenID",TEXT(SUMPRODUCT(--($M$3:$M4611&lt;&gt;"")),"0000"),
" {","SamplingFeatureID:  *SamplingFeatureID",TEXT($A4612,"0000"),
", SpecimenTypeCV:  ",CHAR(34),INDEX(Specimens[Specimen Type],$A4612),CHAR(34),
", SpecimenMediumCV:  ",INDEX(Specimens[Specimen Medium],$A4612),
", IsFieldSpecimen:  ",CHAR(34),INDEX(Specimens[Is Field Specimen?],$A4612),CHAR(34),"}"))</f>
        <v>#REF!</v>
      </c>
      <c r="N4612" t="e">
        <f>IF(COUNTA(SpatialOffsets[])=0,"", IF(INDEX(SpatialOffsets[Spatial Offset Type],$A4612)="","",
CONCATENATE("  - &amp;SpatialOffsetID",TEXT($A4612,"0000"),
" {","SpatialOffsetTypeCV:  ",CHAR(34),INDEX(SpatialOffsets[Spatial Offset Type],$A4612),CHAR(34),
", Offset1Value:  ",INDEX(SpatialOffsets[Offset 1 Value],$A4612),
", Offset1UnitID:  ",CHAR(34),INDEX(SpatialOffsets[Offset 1 Unit],$A4612),CHAR(34),
", Offset2Value:  ",INDEX(SpatialOffsets[Offset 2 Value],$A4612),
", Offset2UnitID:  ",CHAR(34),INDEX(SpatialOffsets[Offset 2 Unit],$A4612),CHAR(34),
", Offset3Value:  ",INDEX(SpatialOffsets[Offset 3 Value],$A4612),
", Offset3UnitID:  ",CHAR(34),INDEX(SpatialOffsets[Offset 3 Unit],$A4612),CHAR(34),,"}")))</f>
        <v>#REF!</v>
      </c>
      <c r="O4612" t="e">
        <f>IF(COUNTA(RelatedFeatures[])=0,"", IF(INDEX(RelatedFeatures[First Sampling Feature Code],$A4612)="","",
CONCATENATE("  - &amp;RelationID",TEXT($A4612,"0000"),
" {","SamplingFeatureID:  *SamplingFeatureID",TEXT(MATCH(INDEX(RelatedFeatures[First Sampling Feature Code],$A4612),SamplingFeatures[Feature Code],0),"0000"),
", RelationshipTypeCV:  ",CHAR(34),INDEX(RelatedFeatures[Relationship Type],$A4612),CHAR(34),
", RelatedFeatureID: *SamplingFeatureID",TEXT(MATCH(INDEX(RelatedFeatures[Second Sampling Feature Code],$A4612),SamplingFeatures[Feature Code],0),"0000"),
", SpatialOffsetID:  ",IF(INDEX(RelatedFeatures[Offset Number],$A4612)="","",CONCATENATE("*SpatialOffsetID",TEXT(INDEX(RelatedFeatures[Offset Number],$A4612),"0000"))),"}")))</f>
        <v>#REF!</v>
      </c>
      <c r="P4612" t="e">
        <f>IF(INDEX(Methods[Method Type],$A4612)="","",
CONCATENATE("  - &amp;MethodID",TEXT($A4612,"0000"),
" {","MethodTypeCV:  ",CHAR(34),INDEX(Methods[Method Type],$A4612),CHAR(34),
", MethodCode:  ",CHAR(34),INDEX(Methods[Method Code],$A4612),CHAR(34),
", MethodName:  ",CHAR(34),INDEX(Methods[Method Name],$A4612),CHAR(34),
", MethodDescription:  ",CHAR(34),INDEX(Methods[Method Description],$A4612),CHAR(34),
", MethodLink:  ",CHAR(34),INDEX(Methods[Method Link],$A4612),CHAR(34),
", OrganizationID: *OrganizationID",TEXT(MATCH(INDEX(Methods[Organization Name],$A4612),Organizations[Organization Name],0),"0000"),"}"))</f>
        <v>#REF!</v>
      </c>
      <c r="Q4612" t="e">
        <f>IF(INDEX(Variables[Variable Type],$A4612)="","",
CONCATENATE("  - &amp;VariableID",TEXT($A4612,"0000"),
" {","VariableTypeCV:  ",CHAR(34),INDEX(Variables[Variable Type],$A4612),CHAR(34),
", VariableCode:  ",CHAR(34),INDEX(Variables[Variable Code],$A4612),CHAR(34),
", VariableNameCV:  ",CHAR(34),INDEX(Variables[Variable Name],$A4612),CHAR(34),
", VariableDefinition:  ",CHAR(34),INDEX(Variables[Variable Definition],$A4612),CHAR(34),
", SpecciationCV:  ",CHAR(34),INDEX(Variables[Speciation],$A4612),CHAR(34),
", NoDataValue:  ",CHAR(34),INDEX(Variables[No Data Value],$A4612),CHAR(34),"}"))</f>
        <v>#REF!</v>
      </c>
    </row>
    <row r="4613" spans="1:17" x14ac:dyDescent="0.25">
      <c r="A4613">
        <v>4610</v>
      </c>
      <c r="D4613" t="e">
        <f>IF(INDEX(People[First Name],$A4613)="","",
CONCATENATE("  - &amp;PersonID",TEXT($A4613,"0000"),
" {","PersonFirstName:  ",CHAR(34),INDEX(People[First Name],$A4613),CHAR(34),
", PersonMiddleName:  ",CHAR(34),INDEX(People[Middle Name],$A4613),CHAR(34),
", PersonLastName:  ",CHAR(34),INDEX(People[Last Name],$A4613),CHAR(34),"}"))</f>
        <v>#REF!</v>
      </c>
      <c r="E4613" t="e">
        <f>IF(INDEX(Organizations[Organization Type '[CV']],$A4613)="","",
CONCATENATE("  - &amp;OrganizationID",TEXT($A4613,"0000"),
" {","OrganizationTypeCV:  ",CHAR(34),INDEX(Organizations[Organization Type '[CV']],$A4613),CHAR(34),
", OrganizationCode:  ",CHAR(34),INDEX(Organizations[Organization Code],$A4613),CHAR(34),
", OrganizationName:  ",CHAR(34),INDEX(Organizations[Organization Name],$A4613),CHAR(34),
", OrganizationDescription:  ",CHAR(34),INDEX(Organizations[Organization Description],$A4613),CHAR(34),
", OrganizationLink:  ",CHAR(34),INDEX(Organizations[Organization Link],$A4613),CHAR(34),"}"))</f>
        <v>#REF!</v>
      </c>
      <c r="F4613" t="e">
        <f>IF(INDEX(People[First Name],$A4613)="","",
CONCATENATE("  - &amp;AffiliationID",TEXT($A4613,"0000"),
" {PersonID: *PersonID",TEXT($A4613,"0000"),
", OrganizationID: *OrganizationID",TEXT(MATCH(INDEX(People[Organization Name],$A4613),Organizations[Organization Name],0),"0000"),
", IsPrimaryOrganizationContact: , AffiliationStartDate: , AffiliationEndDate: , PrimaryPhone: ",
", PrimaryEmail: ",CHAR(34),INDEX(People[Primary Email],$A4613),CHAR(34),
", PrimaryAddress: ",CHAR(34),INDEX(People[Primary Address],$A4613),CHAR(34),
", PersonLink: }"))</f>
        <v>#REF!</v>
      </c>
      <c r="H4613" t="e">
        <f>IF(COUNTA(CitationInformation)=0,"",IF(INDEX(AuthorList[Author Name],$A4613)="","",
CONCATENATE("  - &amp;AuthorListID",TEXT($A4613,"0000"),
"  {CitationID: *CitationID0001",
", PersonID: *PersonID",TEXT(MATCH(INDEX(AuthorList[Author Name],$A4613),People[Full Name],0),"0000"),
", AuthorOrder: ",INDEX(AuthorList[Author Number],$A4613),"}")))</f>
        <v>#REF!</v>
      </c>
      <c r="K4613" t="e">
        <f>IF(INDEX(SamplingFeatures[Feature Code],$A4613)="","",
CONCATENATE("  - &amp;SamplingFeatureID",TEXT($A4613,"0000"),
" {","SamplingFeatureUUID:  ",CHAR(34),INDEX(SamplingFeatures[Sampling Feature UUID],$A4613),CHAR(34),
", SamplingFeatureTypeCV:  ",CHAR(34),INDEX(SamplingFeatures[Sampling Feature Type],$A4613),CHAR(34),
", SamplingFeatureCode:  ",CHAR(34),INDEX(SamplingFeatures[Feature Code],$A4613),CHAR(34),
", SamplingFeatureName:  ",CHAR(34),INDEX(SamplingFeatures[Feature Name],$A4613),CHAR(34),
", SamplingFeatureDescription:  ",CHAR(34),INDEX(SamplingFeatures[Feature Description],$A4613),CHAR(34),
", SamplingFeatureGeotypeCV:  ",CHAR(34),INDEX(SamplingFeatures[Feature Geo Type],$A4613),CHAR(34),
", FeatureGeometry:  ",CHAR(34),INDEX(SamplingFeatures[Feature Geometry],$A4613),CHAR(34),
", Elevation_m:  ",CHAR(34),INDEX(SamplingFeatures[Elevation_m],$A4613),CHAR(34),
", ElevationDatumCV:  ",CHAR(34),ElevationDatum,CHAR(34),"}"))</f>
        <v>#REF!</v>
      </c>
      <c r="L4613" t="e">
        <f>IF(INDEX(SamplingFeatures[Sampling Feature Type],$A4613)&lt;&gt;"Site","",
CONCATENATE("  - &amp;SiteID",TEXT(SUMPRODUCT(--($L$3:$L4612&lt;&gt;"")),"0000"),
" {","SamplingFeatureID:  *SamplingFeatureID",TEXT($A4613,"0000"),
", SiteTypeCV:  ",CHAR(34),INDEX(Sites[Site Type],$A4613),CHAR(34),
", Latitude:  ",INDEX(Sites[Latitude],$A4613),
", Longitude:  ",INDEX(Sites[Longitude],$A4613),
", SRSName:  ",CHAR(34),LatLonDatum,CHAR(34),"}"))</f>
        <v>#REF!</v>
      </c>
      <c r="M4613" t="e">
        <f>IF(INDEX(SamplingFeatures[Sampling Feature Type],$A4613)&lt;&gt;"Specimen","",
CONCATENATE("  - &amp;SpecimenID",TEXT(SUMPRODUCT(--($M$3:$M4612&lt;&gt;"")),"0000"),
" {","SamplingFeatureID:  *SamplingFeatureID",TEXT($A4613,"0000"),
", SpecimenTypeCV:  ",CHAR(34),INDEX(Specimens[Specimen Type],$A4613),CHAR(34),
", SpecimenMediumCV:  ",INDEX(Specimens[Specimen Medium],$A4613),
", IsFieldSpecimen:  ",CHAR(34),INDEX(Specimens[Is Field Specimen?],$A4613),CHAR(34),"}"))</f>
        <v>#REF!</v>
      </c>
      <c r="N4613" t="e">
        <f>IF(COUNTA(SpatialOffsets[])=0,"", IF(INDEX(SpatialOffsets[Spatial Offset Type],$A4613)="","",
CONCATENATE("  - &amp;SpatialOffsetID",TEXT($A4613,"0000"),
" {","SpatialOffsetTypeCV:  ",CHAR(34),INDEX(SpatialOffsets[Spatial Offset Type],$A4613),CHAR(34),
", Offset1Value:  ",INDEX(SpatialOffsets[Offset 1 Value],$A4613),
", Offset1UnitID:  ",CHAR(34),INDEX(SpatialOffsets[Offset 1 Unit],$A4613),CHAR(34),
", Offset2Value:  ",INDEX(SpatialOffsets[Offset 2 Value],$A4613),
", Offset2UnitID:  ",CHAR(34),INDEX(SpatialOffsets[Offset 2 Unit],$A4613),CHAR(34),
", Offset3Value:  ",INDEX(SpatialOffsets[Offset 3 Value],$A4613),
", Offset3UnitID:  ",CHAR(34),INDEX(SpatialOffsets[Offset 3 Unit],$A4613),CHAR(34),,"}")))</f>
        <v>#REF!</v>
      </c>
      <c r="O4613" t="e">
        <f>IF(COUNTA(RelatedFeatures[])=0,"", IF(INDEX(RelatedFeatures[First Sampling Feature Code],$A4613)="","",
CONCATENATE("  - &amp;RelationID",TEXT($A4613,"0000"),
" {","SamplingFeatureID:  *SamplingFeatureID",TEXT(MATCH(INDEX(RelatedFeatures[First Sampling Feature Code],$A4613),SamplingFeatures[Feature Code],0),"0000"),
", RelationshipTypeCV:  ",CHAR(34),INDEX(RelatedFeatures[Relationship Type],$A4613),CHAR(34),
", RelatedFeatureID: *SamplingFeatureID",TEXT(MATCH(INDEX(RelatedFeatures[Second Sampling Feature Code],$A4613),SamplingFeatures[Feature Code],0),"0000"),
", SpatialOffsetID:  ",IF(INDEX(RelatedFeatures[Offset Number],$A4613)="","",CONCATENATE("*SpatialOffsetID",TEXT(INDEX(RelatedFeatures[Offset Number],$A4613),"0000"))),"}")))</f>
        <v>#REF!</v>
      </c>
      <c r="P4613" t="e">
        <f>IF(INDEX(Methods[Method Type],$A4613)="","",
CONCATENATE("  - &amp;MethodID",TEXT($A4613,"0000"),
" {","MethodTypeCV:  ",CHAR(34),INDEX(Methods[Method Type],$A4613),CHAR(34),
", MethodCode:  ",CHAR(34),INDEX(Methods[Method Code],$A4613),CHAR(34),
", MethodName:  ",CHAR(34),INDEX(Methods[Method Name],$A4613),CHAR(34),
", MethodDescription:  ",CHAR(34),INDEX(Methods[Method Description],$A4613),CHAR(34),
", MethodLink:  ",CHAR(34),INDEX(Methods[Method Link],$A4613),CHAR(34),
", OrganizationID: *OrganizationID",TEXT(MATCH(INDEX(Methods[Organization Name],$A4613),Organizations[Organization Name],0),"0000"),"}"))</f>
        <v>#REF!</v>
      </c>
      <c r="Q4613" t="e">
        <f>IF(INDEX(Variables[Variable Type],$A4613)="","",
CONCATENATE("  - &amp;VariableID",TEXT($A4613,"0000"),
" {","VariableTypeCV:  ",CHAR(34),INDEX(Variables[Variable Type],$A4613),CHAR(34),
", VariableCode:  ",CHAR(34),INDEX(Variables[Variable Code],$A4613),CHAR(34),
", VariableNameCV:  ",CHAR(34),INDEX(Variables[Variable Name],$A4613),CHAR(34),
", VariableDefinition:  ",CHAR(34),INDEX(Variables[Variable Definition],$A4613),CHAR(34),
", SpecciationCV:  ",CHAR(34),INDEX(Variables[Speciation],$A4613),CHAR(34),
", NoDataValue:  ",CHAR(34),INDEX(Variables[No Data Value],$A4613),CHAR(34),"}"))</f>
        <v>#REF!</v>
      </c>
    </row>
    <row r="4614" spans="1:17" x14ac:dyDescent="0.25">
      <c r="A4614">
        <v>4611</v>
      </c>
      <c r="D4614" t="e">
        <f>IF(INDEX(People[First Name],$A4614)="","",
CONCATENATE("  - &amp;PersonID",TEXT($A4614,"0000"),
" {","PersonFirstName:  ",CHAR(34),INDEX(People[First Name],$A4614),CHAR(34),
", PersonMiddleName:  ",CHAR(34),INDEX(People[Middle Name],$A4614),CHAR(34),
", PersonLastName:  ",CHAR(34),INDEX(People[Last Name],$A4614),CHAR(34),"}"))</f>
        <v>#REF!</v>
      </c>
      <c r="E4614" t="e">
        <f>IF(INDEX(Organizations[Organization Type '[CV']],$A4614)="","",
CONCATENATE("  - &amp;OrganizationID",TEXT($A4614,"0000"),
" {","OrganizationTypeCV:  ",CHAR(34),INDEX(Organizations[Organization Type '[CV']],$A4614),CHAR(34),
", OrganizationCode:  ",CHAR(34),INDEX(Organizations[Organization Code],$A4614),CHAR(34),
", OrganizationName:  ",CHAR(34),INDEX(Organizations[Organization Name],$A4614),CHAR(34),
", OrganizationDescription:  ",CHAR(34),INDEX(Organizations[Organization Description],$A4614),CHAR(34),
", OrganizationLink:  ",CHAR(34),INDEX(Organizations[Organization Link],$A4614),CHAR(34),"}"))</f>
        <v>#REF!</v>
      </c>
      <c r="F4614" t="e">
        <f>IF(INDEX(People[First Name],$A4614)="","",
CONCATENATE("  - &amp;AffiliationID",TEXT($A4614,"0000"),
" {PersonID: *PersonID",TEXT($A4614,"0000"),
", OrganizationID: *OrganizationID",TEXT(MATCH(INDEX(People[Organization Name],$A4614),Organizations[Organization Name],0),"0000"),
", IsPrimaryOrganizationContact: , AffiliationStartDate: , AffiliationEndDate: , PrimaryPhone: ",
", PrimaryEmail: ",CHAR(34),INDEX(People[Primary Email],$A4614),CHAR(34),
", PrimaryAddress: ",CHAR(34),INDEX(People[Primary Address],$A4614),CHAR(34),
", PersonLink: }"))</f>
        <v>#REF!</v>
      </c>
      <c r="H4614" t="e">
        <f>IF(COUNTA(CitationInformation)=0,"",IF(INDEX(AuthorList[Author Name],$A4614)="","",
CONCATENATE("  - &amp;AuthorListID",TEXT($A4614,"0000"),
"  {CitationID: *CitationID0001",
", PersonID: *PersonID",TEXT(MATCH(INDEX(AuthorList[Author Name],$A4614),People[Full Name],0),"0000"),
", AuthorOrder: ",INDEX(AuthorList[Author Number],$A4614),"}")))</f>
        <v>#REF!</v>
      </c>
      <c r="K4614" t="e">
        <f>IF(INDEX(SamplingFeatures[Feature Code],$A4614)="","",
CONCATENATE("  - &amp;SamplingFeatureID",TEXT($A4614,"0000"),
" {","SamplingFeatureUUID:  ",CHAR(34),INDEX(SamplingFeatures[Sampling Feature UUID],$A4614),CHAR(34),
", SamplingFeatureTypeCV:  ",CHAR(34),INDEX(SamplingFeatures[Sampling Feature Type],$A4614),CHAR(34),
", SamplingFeatureCode:  ",CHAR(34),INDEX(SamplingFeatures[Feature Code],$A4614),CHAR(34),
", SamplingFeatureName:  ",CHAR(34),INDEX(SamplingFeatures[Feature Name],$A4614),CHAR(34),
", SamplingFeatureDescription:  ",CHAR(34),INDEX(SamplingFeatures[Feature Description],$A4614),CHAR(34),
", SamplingFeatureGeotypeCV:  ",CHAR(34),INDEX(SamplingFeatures[Feature Geo Type],$A4614),CHAR(34),
", FeatureGeometry:  ",CHAR(34),INDEX(SamplingFeatures[Feature Geometry],$A4614),CHAR(34),
", Elevation_m:  ",CHAR(34),INDEX(SamplingFeatures[Elevation_m],$A4614),CHAR(34),
", ElevationDatumCV:  ",CHAR(34),ElevationDatum,CHAR(34),"}"))</f>
        <v>#REF!</v>
      </c>
      <c r="L4614" t="e">
        <f>IF(INDEX(SamplingFeatures[Sampling Feature Type],$A4614)&lt;&gt;"Site","",
CONCATENATE("  - &amp;SiteID",TEXT(SUMPRODUCT(--($L$3:$L4613&lt;&gt;"")),"0000"),
" {","SamplingFeatureID:  *SamplingFeatureID",TEXT($A4614,"0000"),
", SiteTypeCV:  ",CHAR(34),INDEX(Sites[Site Type],$A4614),CHAR(34),
", Latitude:  ",INDEX(Sites[Latitude],$A4614),
", Longitude:  ",INDEX(Sites[Longitude],$A4614),
", SRSName:  ",CHAR(34),LatLonDatum,CHAR(34),"}"))</f>
        <v>#REF!</v>
      </c>
      <c r="M4614" t="e">
        <f>IF(INDEX(SamplingFeatures[Sampling Feature Type],$A4614)&lt;&gt;"Specimen","",
CONCATENATE("  - &amp;SpecimenID",TEXT(SUMPRODUCT(--($M$3:$M4613&lt;&gt;"")),"0000"),
" {","SamplingFeatureID:  *SamplingFeatureID",TEXT($A4614,"0000"),
", SpecimenTypeCV:  ",CHAR(34),INDEX(Specimens[Specimen Type],$A4614),CHAR(34),
", SpecimenMediumCV:  ",INDEX(Specimens[Specimen Medium],$A4614),
", IsFieldSpecimen:  ",CHAR(34),INDEX(Specimens[Is Field Specimen?],$A4614),CHAR(34),"}"))</f>
        <v>#REF!</v>
      </c>
      <c r="N4614" t="e">
        <f>IF(COUNTA(SpatialOffsets[])=0,"", IF(INDEX(SpatialOffsets[Spatial Offset Type],$A4614)="","",
CONCATENATE("  - &amp;SpatialOffsetID",TEXT($A4614,"0000"),
" {","SpatialOffsetTypeCV:  ",CHAR(34),INDEX(SpatialOffsets[Spatial Offset Type],$A4614),CHAR(34),
", Offset1Value:  ",INDEX(SpatialOffsets[Offset 1 Value],$A4614),
", Offset1UnitID:  ",CHAR(34),INDEX(SpatialOffsets[Offset 1 Unit],$A4614),CHAR(34),
", Offset2Value:  ",INDEX(SpatialOffsets[Offset 2 Value],$A4614),
", Offset2UnitID:  ",CHAR(34),INDEX(SpatialOffsets[Offset 2 Unit],$A4614),CHAR(34),
", Offset3Value:  ",INDEX(SpatialOffsets[Offset 3 Value],$A4614),
", Offset3UnitID:  ",CHAR(34),INDEX(SpatialOffsets[Offset 3 Unit],$A4614),CHAR(34),,"}")))</f>
        <v>#REF!</v>
      </c>
      <c r="O4614" t="e">
        <f>IF(COUNTA(RelatedFeatures[])=0,"", IF(INDEX(RelatedFeatures[First Sampling Feature Code],$A4614)="","",
CONCATENATE("  - &amp;RelationID",TEXT($A4614,"0000"),
" {","SamplingFeatureID:  *SamplingFeatureID",TEXT(MATCH(INDEX(RelatedFeatures[First Sampling Feature Code],$A4614),SamplingFeatures[Feature Code],0),"0000"),
", RelationshipTypeCV:  ",CHAR(34),INDEX(RelatedFeatures[Relationship Type],$A4614),CHAR(34),
", RelatedFeatureID: *SamplingFeatureID",TEXT(MATCH(INDEX(RelatedFeatures[Second Sampling Feature Code],$A4614),SamplingFeatures[Feature Code],0),"0000"),
", SpatialOffsetID:  ",IF(INDEX(RelatedFeatures[Offset Number],$A4614)="","",CONCATENATE("*SpatialOffsetID",TEXT(INDEX(RelatedFeatures[Offset Number],$A4614),"0000"))),"}")))</f>
        <v>#REF!</v>
      </c>
      <c r="P4614" t="e">
        <f>IF(INDEX(Methods[Method Type],$A4614)="","",
CONCATENATE("  - &amp;MethodID",TEXT($A4614,"0000"),
" {","MethodTypeCV:  ",CHAR(34),INDEX(Methods[Method Type],$A4614),CHAR(34),
", MethodCode:  ",CHAR(34),INDEX(Methods[Method Code],$A4614),CHAR(34),
", MethodName:  ",CHAR(34),INDEX(Methods[Method Name],$A4614),CHAR(34),
", MethodDescription:  ",CHAR(34),INDEX(Methods[Method Description],$A4614),CHAR(34),
", MethodLink:  ",CHAR(34),INDEX(Methods[Method Link],$A4614),CHAR(34),
", OrganizationID: *OrganizationID",TEXT(MATCH(INDEX(Methods[Organization Name],$A4614),Organizations[Organization Name],0),"0000"),"}"))</f>
        <v>#REF!</v>
      </c>
      <c r="Q4614" t="e">
        <f>IF(INDEX(Variables[Variable Type],$A4614)="","",
CONCATENATE("  - &amp;VariableID",TEXT($A4614,"0000"),
" {","VariableTypeCV:  ",CHAR(34),INDEX(Variables[Variable Type],$A4614),CHAR(34),
", VariableCode:  ",CHAR(34),INDEX(Variables[Variable Code],$A4614),CHAR(34),
", VariableNameCV:  ",CHAR(34),INDEX(Variables[Variable Name],$A4614),CHAR(34),
", VariableDefinition:  ",CHAR(34),INDEX(Variables[Variable Definition],$A4614),CHAR(34),
", SpecciationCV:  ",CHAR(34),INDEX(Variables[Speciation],$A4614),CHAR(34),
", NoDataValue:  ",CHAR(34),INDEX(Variables[No Data Value],$A4614),CHAR(34),"}"))</f>
        <v>#REF!</v>
      </c>
    </row>
    <row r="4615" spans="1:17" x14ac:dyDescent="0.25">
      <c r="A4615">
        <v>4612</v>
      </c>
      <c r="D4615" t="e">
        <f>IF(INDEX(People[First Name],$A4615)="","",
CONCATENATE("  - &amp;PersonID",TEXT($A4615,"0000"),
" {","PersonFirstName:  ",CHAR(34),INDEX(People[First Name],$A4615),CHAR(34),
", PersonMiddleName:  ",CHAR(34),INDEX(People[Middle Name],$A4615),CHAR(34),
", PersonLastName:  ",CHAR(34),INDEX(People[Last Name],$A4615),CHAR(34),"}"))</f>
        <v>#REF!</v>
      </c>
      <c r="E4615" t="e">
        <f>IF(INDEX(Organizations[Organization Type '[CV']],$A4615)="","",
CONCATENATE("  - &amp;OrganizationID",TEXT($A4615,"0000"),
" {","OrganizationTypeCV:  ",CHAR(34),INDEX(Organizations[Organization Type '[CV']],$A4615),CHAR(34),
", OrganizationCode:  ",CHAR(34),INDEX(Organizations[Organization Code],$A4615),CHAR(34),
", OrganizationName:  ",CHAR(34),INDEX(Organizations[Organization Name],$A4615),CHAR(34),
", OrganizationDescription:  ",CHAR(34),INDEX(Organizations[Organization Description],$A4615),CHAR(34),
", OrganizationLink:  ",CHAR(34),INDEX(Organizations[Organization Link],$A4615),CHAR(34),"}"))</f>
        <v>#REF!</v>
      </c>
      <c r="F4615" t="e">
        <f>IF(INDEX(People[First Name],$A4615)="","",
CONCATENATE("  - &amp;AffiliationID",TEXT($A4615,"0000"),
" {PersonID: *PersonID",TEXT($A4615,"0000"),
", OrganizationID: *OrganizationID",TEXT(MATCH(INDEX(People[Organization Name],$A4615),Organizations[Organization Name],0),"0000"),
", IsPrimaryOrganizationContact: , AffiliationStartDate: , AffiliationEndDate: , PrimaryPhone: ",
", PrimaryEmail: ",CHAR(34),INDEX(People[Primary Email],$A4615),CHAR(34),
", PrimaryAddress: ",CHAR(34),INDEX(People[Primary Address],$A4615),CHAR(34),
", PersonLink: }"))</f>
        <v>#REF!</v>
      </c>
      <c r="H4615" t="e">
        <f>IF(COUNTA(CitationInformation)=0,"",IF(INDEX(AuthorList[Author Name],$A4615)="","",
CONCATENATE("  - &amp;AuthorListID",TEXT($A4615,"0000"),
"  {CitationID: *CitationID0001",
", PersonID: *PersonID",TEXT(MATCH(INDEX(AuthorList[Author Name],$A4615),People[Full Name],0),"0000"),
", AuthorOrder: ",INDEX(AuthorList[Author Number],$A4615),"}")))</f>
        <v>#REF!</v>
      </c>
      <c r="K4615" t="e">
        <f>IF(INDEX(SamplingFeatures[Feature Code],$A4615)="","",
CONCATENATE("  - &amp;SamplingFeatureID",TEXT($A4615,"0000"),
" {","SamplingFeatureUUID:  ",CHAR(34),INDEX(SamplingFeatures[Sampling Feature UUID],$A4615),CHAR(34),
", SamplingFeatureTypeCV:  ",CHAR(34),INDEX(SamplingFeatures[Sampling Feature Type],$A4615),CHAR(34),
", SamplingFeatureCode:  ",CHAR(34),INDEX(SamplingFeatures[Feature Code],$A4615),CHAR(34),
", SamplingFeatureName:  ",CHAR(34),INDEX(SamplingFeatures[Feature Name],$A4615),CHAR(34),
", SamplingFeatureDescription:  ",CHAR(34),INDEX(SamplingFeatures[Feature Description],$A4615),CHAR(34),
", SamplingFeatureGeotypeCV:  ",CHAR(34),INDEX(SamplingFeatures[Feature Geo Type],$A4615),CHAR(34),
", FeatureGeometry:  ",CHAR(34),INDEX(SamplingFeatures[Feature Geometry],$A4615),CHAR(34),
", Elevation_m:  ",CHAR(34),INDEX(SamplingFeatures[Elevation_m],$A4615),CHAR(34),
", ElevationDatumCV:  ",CHAR(34),ElevationDatum,CHAR(34),"}"))</f>
        <v>#REF!</v>
      </c>
      <c r="L4615" t="e">
        <f>IF(INDEX(SamplingFeatures[Sampling Feature Type],$A4615)&lt;&gt;"Site","",
CONCATENATE("  - &amp;SiteID",TEXT(SUMPRODUCT(--($L$3:$L4614&lt;&gt;"")),"0000"),
" {","SamplingFeatureID:  *SamplingFeatureID",TEXT($A4615,"0000"),
", SiteTypeCV:  ",CHAR(34),INDEX(Sites[Site Type],$A4615),CHAR(34),
", Latitude:  ",INDEX(Sites[Latitude],$A4615),
", Longitude:  ",INDEX(Sites[Longitude],$A4615),
", SRSName:  ",CHAR(34),LatLonDatum,CHAR(34),"}"))</f>
        <v>#REF!</v>
      </c>
      <c r="M4615" t="e">
        <f>IF(INDEX(SamplingFeatures[Sampling Feature Type],$A4615)&lt;&gt;"Specimen","",
CONCATENATE("  - &amp;SpecimenID",TEXT(SUMPRODUCT(--($M$3:$M4614&lt;&gt;"")),"0000"),
" {","SamplingFeatureID:  *SamplingFeatureID",TEXT($A4615,"0000"),
", SpecimenTypeCV:  ",CHAR(34),INDEX(Specimens[Specimen Type],$A4615),CHAR(34),
", SpecimenMediumCV:  ",INDEX(Specimens[Specimen Medium],$A4615),
", IsFieldSpecimen:  ",CHAR(34),INDEX(Specimens[Is Field Specimen?],$A4615),CHAR(34),"}"))</f>
        <v>#REF!</v>
      </c>
      <c r="N4615" t="e">
        <f>IF(COUNTA(SpatialOffsets[])=0,"", IF(INDEX(SpatialOffsets[Spatial Offset Type],$A4615)="","",
CONCATENATE("  - &amp;SpatialOffsetID",TEXT($A4615,"0000"),
" {","SpatialOffsetTypeCV:  ",CHAR(34),INDEX(SpatialOffsets[Spatial Offset Type],$A4615),CHAR(34),
", Offset1Value:  ",INDEX(SpatialOffsets[Offset 1 Value],$A4615),
", Offset1UnitID:  ",CHAR(34),INDEX(SpatialOffsets[Offset 1 Unit],$A4615),CHAR(34),
", Offset2Value:  ",INDEX(SpatialOffsets[Offset 2 Value],$A4615),
", Offset2UnitID:  ",CHAR(34),INDEX(SpatialOffsets[Offset 2 Unit],$A4615),CHAR(34),
", Offset3Value:  ",INDEX(SpatialOffsets[Offset 3 Value],$A4615),
", Offset3UnitID:  ",CHAR(34),INDEX(SpatialOffsets[Offset 3 Unit],$A4615),CHAR(34),,"}")))</f>
        <v>#REF!</v>
      </c>
      <c r="O4615" t="e">
        <f>IF(COUNTA(RelatedFeatures[])=0,"", IF(INDEX(RelatedFeatures[First Sampling Feature Code],$A4615)="","",
CONCATENATE("  - &amp;RelationID",TEXT($A4615,"0000"),
" {","SamplingFeatureID:  *SamplingFeatureID",TEXT(MATCH(INDEX(RelatedFeatures[First Sampling Feature Code],$A4615),SamplingFeatures[Feature Code],0),"0000"),
", RelationshipTypeCV:  ",CHAR(34),INDEX(RelatedFeatures[Relationship Type],$A4615),CHAR(34),
", RelatedFeatureID: *SamplingFeatureID",TEXT(MATCH(INDEX(RelatedFeatures[Second Sampling Feature Code],$A4615),SamplingFeatures[Feature Code],0),"0000"),
", SpatialOffsetID:  ",IF(INDEX(RelatedFeatures[Offset Number],$A4615)="","",CONCATENATE("*SpatialOffsetID",TEXT(INDEX(RelatedFeatures[Offset Number],$A4615),"0000"))),"}")))</f>
        <v>#REF!</v>
      </c>
      <c r="P4615" t="e">
        <f>IF(INDEX(Methods[Method Type],$A4615)="","",
CONCATENATE("  - &amp;MethodID",TEXT($A4615,"0000"),
" {","MethodTypeCV:  ",CHAR(34),INDEX(Methods[Method Type],$A4615),CHAR(34),
", MethodCode:  ",CHAR(34),INDEX(Methods[Method Code],$A4615),CHAR(34),
", MethodName:  ",CHAR(34),INDEX(Methods[Method Name],$A4615),CHAR(34),
", MethodDescription:  ",CHAR(34),INDEX(Methods[Method Description],$A4615),CHAR(34),
", MethodLink:  ",CHAR(34),INDEX(Methods[Method Link],$A4615),CHAR(34),
", OrganizationID: *OrganizationID",TEXT(MATCH(INDEX(Methods[Organization Name],$A4615),Organizations[Organization Name],0),"0000"),"}"))</f>
        <v>#REF!</v>
      </c>
      <c r="Q4615" t="e">
        <f>IF(INDEX(Variables[Variable Type],$A4615)="","",
CONCATENATE("  - &amp;VariableID",TEXT($A4615,"0000"),
" {","VariableTypeCV:  ",CHAR(34),INDEX(Variables[Variable Type],$A4615),CHAR(34),
", VariableCode:  ",CHAR(34),INDEX(Variables[Variable Code],$A4615),CHAR(34),
", VariableNameCV:  ",CHAR(34),INDEX(Variables[Variable Name],$A4615),CHAR(34),
", VariableDefinition:  ",CHAR(34),INDEX(Variables[Variable Definition],$A4615),CHAR(34),
", SpecciationCV:  ",CHAR(34),INDEX(Variables[Speciation],$A4615),CHAR(34),
", NoDataValue:  ",CHAR(34),INDEX(Variables[No Data Value],$A4615),CHAR(34),"}"))</f>
        <v>#REF!</v>
      </c>
    </row>
    <row r="4616" spans="1:17" x14ac:dyDescent="0.25">
      <c r="A4616">
        <v>4613</v>
      </c>
      <c r="D4616" t="e">
        <f>IF(INDEX(People[First Name],$A4616)="","",
CONCATENATE("  - &amp;PersonID",TEXT($A4616,"0000"),
" {","PersonFirstName:  ",CHAR(34),INDEX(People[First Name],$A4616),CHAR(34),
", PersonMiddleName:  ",CHAR(34),INDEX(People[Middle Name],$A4616),CHAR(34),
", PersonLastName:  ",CHAR(34),INDEX(People[Last Name],$A4616),CHAR(34),"}"))</f>
        <v>#REF!</v>
      </c>
      <c r="E4616" t="e">
        <f>IF(INDEX(Organizations[Organization Type '[CV']],$A4616)="","",
CONCATENATE("  - &amp;OrganizationID",TEXT($A4616,"0000"),
" {","OrganizationTypeCV:  ",CHAR(34),INDEX(Organizations[Organization Type '[CV']],$A4616),CHAR(34),
", OrganizationCode:  ",CHAR(34),INDEX(Organizations[Organization Code],$A4616),CHAR(34),
", OrganizationName:  ",CHAR(34),INDEX(Organizations[Organization Name],$A4616),CHAR(34),
", OrganizationDescription:  ",CHAR(34),INDEX(Organizations[Organization Description],$A4616),CHAR(34),
", OrganizationLink:  ",CHAR(34),INDEX(Organizations[Organization Link],$A4616),CHAR(34),"}"))</f>
        <v>#REF!</v>
      </c>
      <c r="F4616" t="e">
        <f>IF(INDEX(People[First Name],$A4616)="","",
CONCATENATE("  - &amp;AffiliationID",TEXT($A4616,"0000"),
" {PersonID: *PersonID",TEXT($A4616,"0000"),
", OrganizationID: *OrganizationID",TEXT(MATCH(INDEX(People[Organization Name],$A4616),Organizations[Organization Name],0),"0000"),
", IsPrimaryOrganizationContact: , AffiliationStartDate: , AffiliationEndDate: , PrimaryPhone: ",
", PrimaryEmail: ",CHAR(34),INDEX(People[Primary Email],$A4616),CHAR(34),
", PrimaryAddress: ",CHAR(34),INDEX(People[Primary Address],$A4616),CHAR(34),
", PersonLink: }"))</f>
        <v>#REF!</v>
      </c>
      <c r="H4616" t="e">
        <f>IF(COUNTA(CitationInformation)=0,"",IF(INDEX(AuthorList[Author Name],$A4616)="","",
CONCATENATE("  - &amp;AuthorListID",TEXT($A4616,"0000"),
"  {CitationID: *CitationID0001",
", PersonID: *PersonID",TEXT(MATCH(INDEX(AuthorList[Author Name],$A4616),People[Full Name],0),"0000"),
", AuthorOrder: ",INDEX(AuthorList[Author Number],$A4616),"}")))</f>
        <v>#REF!</v>
      </c>
      <c r="K4616" t="e">
        <f>IF(INDEX(SamplingFeatures[Feature Code],$A4616)="","",
CONCATENATE("  - &amp;SamplingFeatureID",TEXT($A4616,"0000"),
" {","SamplingFeatureUUID:  ",CHAR(34),INDEX(SamplingFeatures[Sampling Feature UUID],$A4616),CHAR(34),
", SamplingFeatureTypeCV:  ",CHAR(34),INDEX(SamplingFeatures[Sampling Feature Type],$A4616),CHAR(34),
", SamplingFeatureCode:  ",CHAR(34),INDEX(SamplingFeatures[Feature Code],$A4616),CHAR(34),
", SamplingFeatureName:  ",CHAR(34),INDEX(SamplingFeatures[Feature Name],$A4616),CHAR(34),
", SamplingFeatureDescription:  ",CHAR(34),INDEX(SamplingFeatures[Feature Description],$A4616),CHAR(34),
", SamplingFeatureGeotypeCV:  ",CHAR(34),INDEX(SamplingFeatures[Feature Geo Type],$A4616),CHAR(34),
", FeatureGeometry:  ",CHAR(34),INDEX(SamplingFeatures[Feature Geometry],$A4616),CHAR(34),
", Elevation_m:  ",CHAR(34),INDEX(SamplingFeatures[Elevation_m],$A4616),CHAR(34),
", ElevationDatumCV:  ",CHAR(34),ElevationDatum,CHAR(34),"}"))</f>
        <v>#REF!</v>
      </c>
      <c r="L4616" t="e">
        <f>IF(INDEX(SamplingFeatures[Sampling Feature Type],$A4616)&lt;&gt;"Site","",
CONCATENATE("  - &amp;SiteID",TEXT(SUMPRODUCT(--($L$3:$L4615&lt;&gt;"")),"0000"),
" {","SamplingFeatureID:  *SamplingFeatureID",TEXT($A4616,"0000"),
", SiteTypeCV:  ",CHAR(34),INDEX(Sites[Site Type],$A4616),CHAR(34),
", Latitude:  ",INDEX(Sites[Latitude],$A4616),
", Longitude:  ",INDEX(Sites[Longitude],$A4616),
", SRSName:  ",CHAR(34),LatLonDatum,CHAR(34),"}"))</f>
        <v>#REF!</v>
      </c>
      <c r="M4616" t="e">
        <f>IF(INDEX(SamplingFeatures[Sampling Feature Type],$A4616)&lt;&gt;"Specimen","",
CONCATENATE("  - &amp;SpecimenID",TEXT(SUMPRODUCT(--($M$3:$M4615&lt;&gt;"")),"0000"),
" {","SamplingFeatureID:  *SamplingFeatureID",TEXT($A4616,"0000"),
", SpecimenTypeCV:  ",CHAR(34),INDEX(Specimens[Specimen Type],$A4616),CHAR(34),
", SpecimenMediumCV:  ",INDEX(Specimens[Specimen Medium],$A4616),
", IsFieldSpecimen:  ",CHAR(34),INDEX(Specimens[Is Field Specimen?],$A4616),CHAR(34),"}"))</f>
        <v>#REF!</v>
      </c>
      <c r="N4616" t="e">
        <f>IF(COUNTA(SpatialOffsets[])=0,"", IF(INDEX(SpatialOffsets[Spatial Offset Type],$A4616)="","",
CONCATENATE("  - &amp;SpatialOffsetID",TEXT($A4616,"0000"),
" {","SpatialOffsetTypeCV:  ",CHAR(34),INDEX(SpatialOffsets[Spatial Offset Type],$A4616),CHAR(34),
", Offset1Value:  ",INDEX(SpatialOffsets[Offset 1 Value],$A4616),
", Offset1UnitID:  ",CHAR(34),INDEX(SpatialOffsets[Offset 1 Unit],$A4616),CHAR(34),
", Offset2Value:  ",INDEX(SpatialOffsets[Offset 2 Value],$A4616),
", Offset2UnitID:  ",CHAR(34),INDEX(SpatialOffsets[Offset 2 Unit],$A4616),CHAR(34),
", Offset3Value:  ",INDEX(SpatialOffsets[Offset 3 Value],$A4616),
", Offset3UnitID:  ",CHAR(34),INDEX(SpatialOffsets[Offset 3 Unit],$A4616),CHAR(34),,"}")))</f>
        <v>#REF!</v>
      </c>
      <c r="O4616" t="e">
        <f>IF(COUNTA(RelatedFeatures[])=0,"", IF(INDEX(RelatedFeatures[First Sampling Feature Code],$A4616)="","",
CONCATENATE("  - &amp;RelationID",TEXT($A4616,"0000"),
" {","SamplingFeatureID:  *SamplingFeatureID",TEXT(MATCH(INDEX(RelatedFeatures[First Sampling Feature Code],$A4616),SamplingFeatures[Feature Code],0),"0000"),
", RelationshipTypeCV:  ",CHAR(34),INDEX(RelatedFeatures[Relationship Type],$A4616),CHAR(34),
", RelatedFeatureID: *SamplingFeatureID",TEXT(MATCH(INDEX(RelatedFeatures[Second Sampling Feature Code],$A4616),SamplingFeatures[Feature Code],0),"0000"),
", SpatialOffsetID:  ",IF(INDEX(RelatedFeatures[Offset Number],$A4616)="","",CONCATENATE("*SpatialOffsetID",TEXT(INDEX(RelatedFeatures[Offset Number],$A4616),"0000"))),"}")))</f>
        <v>#REF!</v>
      </c>
      <c r="P4616" t="e">
        <f>IF(INDEX(Methods[Method Type],$A4616)="","",
CONCATENATE("  - &amp;MethodID",TEXT($A4616,"0000"),
" {","MethodTypeCV:  ",CHAR(34),INDEX(Methods[Method Type],$A4616),CHAR(34),
", MethodCode:  ",CHAR(34),INDEX(Methods[Method Code],$A4616),CHAR(34),
", MethodName:  ",CHAR(34),INDEX(Methods[Method Name],$A4616),CHAR(34),
", MethodDescription:  ",CHAR(34),INDEX(Methods[Method Description],$A4616),CHAR(34),
", MethodLink:  ",CHAR(34),INDEX(Methods[Method Link],$A4616),CHAR(34),
", OrganizationID: *OrganizationID",TEXT(MATCH(INDEX(Methods[Organization Name],$A4616),Organizations[Organization Name],0),"0000"),"}"))</f>
        <v>#REF!</v>
      </c>
      <c r="Q4616" t="e">
        <f>IF(INDEX(Variables[Variable Type],$A4616)="","",
CONCATENATE("  - &amp;VariableID",TEXT($A4616,"0000"),
" {","VariableTypeCV:  ",CHAR(34),INDEX(Variables[Variable Type],$A4616),CHAR(34),
", VariableCode:  ",CHAR(34),INDEX(Variables[Variable Code],$A4616),CHAR(34),
", VariableNameCV:  ",CHAR(34),INDEX(Variables[Variable Name],$A4616),CHAR(34),
", VariableDefinition:  ",CHAR(34),INDEX(Variables[Variable Definition],$A4616),CHAR(34),
", SpecciationCV:  ",CHAR(34),INDEX(Variables[Speciation],$A4616),CHAR(34),
", NoDataValue:  ",CHAR(34),INDEX(Variables[No Data Value],$A4616),CHAR(34),"}"))</f>
        <v>#REF!</v>
      </c>
    </row>
    <row r="4617" spans="1:17" x14ac:dyDescent="0.25">
      <c r="A4617">
        <v>4614</v>
      </c>
      <c r="D4617" t="e">
        <f>IF(INDEX(People[First Name],$A4617)="","",
CONCATENATE("  - &amp;PersonID",TEXT($A4617,"0000"),
" {","PersonFirstName:  ",CHAR(34),INDEX(People[First Name],$A4617),CHAR(34),
", PersonMiddleName:  ",CHAR(34),INDEX(People[Middle Name],$A4617),CHAR(34),
", PersonLastName:  ",CHAR(34),INDEX(People[Last Name],$A4617),CHAR(34),"}"))</f>
        <v>#REF!</v>
      </c>
      <c r="E4617" t="e">
        <f>IF(INDEX(Organizations[Organization Type '[CV']],$A4617)="","",
CONCATENATE("  - &amp;OrganizationID",TEXT($A4617,"0000"),
" {","OrganizationTypeCV:  ",CHAR(34),INDEX(Organizations[Organization Type '[CV']],$A4617),CHAR(34),
", OrganizationCode:  ",CHAR(34),INDEX(Organizations[Organization Code],$A4617),CHAR(34),
", OrganizationName:  ",CHAR(34),INDEX(Organizations[Organization Name],$A4617),CHAR(34),
", OrganizationDescription:  ",CHAR(34),INDEX(Organizations[Organization Description],$A4617),CHAR(34),
", OrganizationLink:  ",CHAR(34),INDEX(Organizations[Organization Link],$A4617),CHAR(34),"}"))</f>
        <v>#REF!</v>
      </c>
      <c r="F4617" t="e">
        <f>IF(INDEX(People[First Name],$A4617)="","",
CONCATENATE("  - &amp;AffiliationID",TEXT($A4617,"0000"),
" {PersonID: *PersonID",TEXT($A4617,"0000"),
", OrganizationID: *OrganizationID",TEXT(MATCH(INDEX(People[Organization Name],$A4617),Organizations[Organization Name],0),"0000"),
", IsPrimaryOrganizationContact: , AffiliationStartDate: , AffiliationEndDate: , PrimaryPhone: ",
", PrimaryEmail: ",CHAR(34),INDEX(People[Primary Email],$A4617),CHAR(34),
", PrimaryAddress: ",CHAR(34),INDEX(People[Primary Address],$A4617),CHAR(34),
", PersonLink: }"))</f>
        <v>#REF!</v>
      </c>
      <c r="H4617" t="e">
        <f>IF(COUNTA(CitationInformation)=0,"",IF(INDEX(AuthorList[Author Name],$A4617)="","",
CONCATENATE("  - &amp;AuthorListID",TEXT($A4617,"0000"),
"  {CitationID: *CitationID0001",
", PersonID: *PersonID",TEXT(MATCH(INDEX(AuthorList[Author Name],$A4617),People[Full Name],0),"0000"),
", AuthorOrder: ",INDEX(AuthorList[Author Number],$A4617),"}")))</f>
        <v>#REF!</v>
      </c>
      <c r="K4617" t="e">
        <f>IF(INDEX(SamplingFeatures[Feature Code],$A4617)="","",
CONCATENATE("  - &amp;SamplingFeatureID",TEXT($A4617,"0000"),
" {","SamplingFeatureUUID:  ",CHAR(34),INDEX(SamplingFeatures[Sampling Feature UUID],$A4617),CHAR(34),
", SamplingFeatureTypeCV:  ",CHAR(34),INDEX(SamplingFeatures[Sampling Feature Type],$A4617),CHAR(34),
", SamplingFeatureCode:  ",CHAR(34),INDEX(SamplingFeatures[Feature Code],$A4617),CHAR(34),
", SamplingFeatureName:  ",CHAR(34),INDEX(SamplingFeatures[Feature Name],$A4617),CHAR(34),
", SamplingFeatureDescription:  ",CHAR(34),INDEX(SamplingFeatures[Feature Description],$A4617),CHAR(34),
", SamplingFeatureGeotypeCV:  ",CHAR(34),INDEX(SamplingFeatures[Feature Geo Type],$A4617),CHAR(34),
", FeatureGeometry:  ",CHAR(34),INDEX(SamplingFeatures[Feature Geometry],$A4617),CHAR(34),
", Elevation_m:  ",CHAR(34),INDEX(SamplingFeatures[Elevation_m],$A4617),CHAR(34),
", ElevationDatumCV:  ",CHAR(34),ElevationDatum,CHAR(34),"}"))</f>
        <v>#REF!</v>
      </c>
      <c r="L4617" t="e">
        <f>IF(INDEX(SamplingFeatures[Sampling Feature Type],$A4617)&lt;&gt;"Site","",
CONCATENATE("  - &amp;SiteID",TEXT(SUMPRODUCT(--($L$3:$L4616&lt;&gt;"")),"0000"),
" {","SamplingFeatureID:  *SamplingFeatureID",TEXT($A4617,"0000"),
", SiteTypeCV:  ",CHAR(34),INDEX(Sites[Site Type],$A4617),CHAR(34),
", Latitude:  ",INDEX(Sites[Latitude],$A4617),
", Longitude:  ",INDEX(Sites[Longitude],$A4617),
", SRSName:  ",CHAR(34),LatLonDatum,CHAR(34),"}"))</f>
        <v>#REF!</v>
      </c>
      <c r="M4617" t="e">
        <f>IF(INDEX(SamplingFeatures[Sampling Feature Type],$A4617)&lt;&gt;"Specimen","",
CONCATENATE("  - &amp;SpecimenID",TEXT(SUMPRODUCT(--($M$3:$M4616&lt;&gt;"")),"0000"),
" {","SamplingFeatureID:  *SamplingFeatureID",TEXT($A4617,"0000"),
", SpecimenTypeCV:  ",CHAR(34),INDEX(Specimens[Specimen Type],$A4617),CHAR(34),
", SpecimenMediumCV:  ",INDEX(Specimens[Specimen Medium],$A4617),
", IsFieldSpecimen:  ",CHAR(34),INDEX(Specimens[Is Field Specimen?],$A4617),CHAR(34),"}"))</f>
        <v>#REF!</v>
      </c>
      <c r="N4617" t="e">
        <f>IF(COUNTA(SpatialOffsets[])=0,"", IF(INDEX(SpatialOffsets[Spatial Offset Type],$A4617)="","",
CONCATENATE("  - &amp;SpatialOffsetID",TEXT($A4617,"0000"),
" {","SpatialOffsetTypeCV:  ",CHAR(34),INDEX(SpatialOffsets[Spatial Offset Type],$A4617),CHAR(34),
", Offset1Value:  ",INDEX(SpatialOffsets[Offset 1 Value],$A4617),
", Offset1UnitID:  ",CHAR(34),INDEX(SpatialOffsets[Offset 1 Unit],$A4617),CHAR(34),
", Offset2Value:  ",INDEX(SpatialOffsets[Offset 2 Value],$A4617),
", Offset2UnitID:  ",CHAR(34),INDEX(SpatialOffsets[Offset 2 Unit],$A4617),CHAR(34),
", Offset3Value:  ",INDEX(SpatialOffsets[Offset 3 Value],$A4617),
", Offset3UnitID:  ",CHAR(34),INDEX(SpatialOffsets[Offset 3 Unit],$A4617),CHAR(34),,"}")))</f>
        <v>#REF!</v>
      </c>
      <c r="O4617" t="e">
        <f>IF(COUNTA(RelatedFeatures[])=0,"", IF(INDEX(RelatedFeatures[First Sampling Feature Code],$A4617)="","",
CONCATENATE("  - &amp;RelationID",TEXT($A4617,"0000"),
" {","SamplingFeatureID:  *SamplingFeatureID",TEXT(MATCH(INDEX(RelatedFeatures[First Sampling Feature Code],$A4617),SamplingFeatures[Feature Code],0),"0000"),
", RelationshipTypeCV:  ",CHAR(34),INDEX(RelatedFeatures[Relationship Type],$A4617),CHAR(34),
", RelatedFeatureID: *SamplingFeatureID",TEXT(MATCH(INDEX(RelatedFeatures[Second Sampling Feature Code],$A4617),SamplingFeatures[Feature Code],0),"0000"),
", SpatialOffsetID:  ",IF(INDEX(RelatedFeatures[Offset Number],$A4617)="","",CONCATENATE("*SpatialOffsetID",TEXT(INDEX(RelatedFeatures[Offset Number],$A4617),"0000"))),"}")))</f>
        <v>#REF!</v>
      </c>
      <c r="P4617" t="e">
        <f>IF(INDEX(Methods[Method Type],$A4617)="","",
CONCATENATE("  - &amp;MethodID",TEXT($A4617,"0000"),
" {","MethodTypeCV:  ",CHAR(34),INDEX(Methods[Method Type],$A4617),CHAR(34),
", MethodCode:  ",CHAR(34),INDEX(Methods[Method Code],$A4617),CHAR(34),
", MethodName:  ",CHAR(34),INDEX(Methods[Method Name],$A4617),CHAR(34),
", MethodDescription:  ",CHAR(34),INDEX(Methods[Method Description],$A4617),CHAR(34),
", MethodLink:  ",CHAR(34),INDEX(Methods[Method Link],$A4617),CHAR(34),
", OrganizationID: *OrganizationID",TEXT(MATCH(INDEX(Methods[Organization Name],$A4617),Organizations[Organization Name],0),"0000"),"}"))</f>
        <v>#REF!</v>
      </c>
      <c r="Q4617" t="e">
        <f>IF(INDEX(Variables[Variable Type],$A4617)="","",
CONCATENATE("  - &amp;VariableID",TEXT($A4617,"0000"),
" {","VariableTypeCV:  ",CHAR(34),INDEX(Variables[Variable Type],$A4617),CHAR(34),
", VariableCode:  ",CHAR(34),INDEX(Variables[Variable Code],$A4617),CHAR(34),
", VariableNameCV:  ",CHAR(34),INDEX(Variables[Variable Name],$A4617),CHAR(34),
", VariableDefinition:  ",CHAR(34),INDEX(Variables[Variable Definition],$A4617),CHAR(34),
", SpecciationCV:  ",CHAR(34),INDEX(Variables[Speciation],$A4617),CHAR(34),
", NoDataValue:  ",CHAR(34),INDEX(Variables[No Data Value],$A4617),CHAR(34),"}"))</f>
        <v>#REF!</v>
      </c>
    </row>
    <row r="4618" spans="1:17" x14ac:dyDescent="0.25">
      <c r="A4618">
        <v>4615</v>
      </c>
      <c r="D4618" t="e">
        <f>IF(INDEX(People[First Name],$A4618)="","",
CONCATENATE("  - &amp;PersonID",TEXT($A4618,"0000"),
" {","PersonFirstName:  ",CHAR(34),INDEX(People[First Name],$A4618),CHAR(34),
", PersonMiddleName:  ",CHAR(34),INDEX(People[Middle Name],$A4618),CHAR(34),
", PersonLastName:  ",CHAR(34),INDEX(People[Last Name],$A4618),CHAR(34),"}"))</f>
        <v>#REF!</v>
      </c>
      <c r="E4618" t="e">
        <f>IF(INDEX(Organizations[Organization Type '[CV']],$A4618)="","",
CONCATENATE("  - &amp;OrganizationID",TEXT($A4618,"0000"),
" {","OrganizationTypeCV:  ",CHAR(34),INDEX(Organizations[Organization Type '[CV']],$A4618),CHAR(34),
", OrganizationCode:  ",CHAR(34),INDEX(Organizations[Organization Code],$A4618),CHAR(34),
", OrganizationName:  ",CHAR(34),INDEX(Organizations[Organization Name],$A4618),CHAR(34),
", OrganizationDescription:  ",CHAR(34),INDEX(Organizations[Organization Description],$A4618),CHAR(34),
", OrganizationLink:  ",CHAR(34),INDEX(Organizations[Organization Link],$A4618),CHAR(34),"}"))</f>
        <v>#REF!</v>
      </c>
      <c r="F4618" t="e">
        <f>IF(INDEX(People[First Name],$A4618)="","",
CONCATENATE("  - &amp;AffiliationID",TEXT($A4618,"0000"),
" {PersonID: *PersonID",TEXT($A4618,"0000"),
", OrganizationID: *OrganizationID",TEXT(MATCH(INDEX(People[Organization Name],$A4618),Organizations[Organization Name],0),"0000"),
", IsPrimaryOrganizationContact: , AffiliationStartDate: , AffiliationEndDate: , PrimaryPhone: ",
", PrimaryEmail: ",CHAR(34),INDEX(People[Primary Email],$A4618),CHAR(34),
", PrimaryAddress: ",CHAR(34),INDEX(People[Primary Address],$A4618),CHAR(34),
", PersonLink: }"))</f>
        <v>#REF!</v>
      </c>
      <c r="H4618" t="e">
        <f>IF(COUNTA(CitationInformation)=0,"",IF(INDEX(AuthorList[Author Name],$A4618)="","",
CONCATENATE("  - &amp;AuthorListID",TEXT($A4618,"0000"),
"  {CitationID: *CitationID0001",
", PersonID: *PersonID",TEXT(MATCH(INDEX(AuthorList[Author Name],$A4618),People[Full Name],0),"0000"),
", AuthorOrder: ",INDEX(AuthorList[Author Number],$A4618),"}")))</f>
        <v>#REF!</v>
      </c>
      <c r="K4618" t="e">
        <f>IF(INDEX(SamplingFeatures[Feature Code],$A4618)="","",
CONCATENATE("  - &amp;SamplingFeatureID",TEXT($A4618,"0000"),
" {","SamplingFeatureUUID:  ",CHAR(34),INDEX(SamplingFeatures[Sampling Feature UUID],$A4618),CHAR(34),
", SamplingFeatureTypeCV:  ",CHAR(34),INDEX(SamplingFeatures[Sampling Feature Type],$A4618),CHAR(34),
", SamplingFeatureCode:  ",CHAR(34),INDEX(SamplingFeatures[Feature Code],$A4618),CHAR(34),
", SamplingFeatureName:  ",CHAR(34),INDEX(SamplingFeatures[Feature Name],$A4618),CHAR(34),
", SamplingFeatureDescription:  ",CHAR(34),INDEX(SamplingFeatures[Feature Description],$A4618),CHAR(34),
", SamplingFeatureGeotypeCV:  ",CHAR(34),INDEX(SamplingFeatures[Feature Geo Type],$A4618),CHAR(34),
", FeatureGeometry:  ",CHAR(34),INDEX(SamplingFeatures[Feature Geometry],$A4618),CHAR(34),
", Elevation_m:  ",CHAR(34),INDEX(SamplingFeatures[Elevation_m],$A4618),CHAR(34),
", ElevationDatumCV:  ",CHAR(34),ElevationDatum,CHAR(34),"}"))</f>
        <v>#REF!</v>
      </c>
      <c r="L4618" t="e">
        <f>IF(INDEX(SamplingFeatures[Sampling Feature Type],$A4618)&lt;&gt;"Site","",
CONCATENATE("  - &amp;SiteID",TEXT(SUMPRODUCT(--($L$3:$L4617&lt;&gt;"")),"0000"),
" {","SamplingFeatureID:  *SamplingFeatureID",TEXT($A4618,"0000"),
", SiteTypeCV:  ",CHAR(34),INDEX(Sites[Site Type],$A4618),CHAR(34),
", Latitude:  ",INDEX(Sites[Latitude],$A4618),
", Longitude:  ",INDEX(Sites[Longitude],$A4618),
", SRSName:  ",CHAR(34),LatLonDatum,CHAR(34),"}"))</f>
        <v>#REF!</v>
      </c>
      <c r="M4618" t="e">
        <f>IF(INDEX(SamplingFeatures[Sampling Feature Type],$A4618)&lt;&gt;"Specimen","",
CONCATENATE("  - &amp;SpecimenID",TEXT(SUMPRODUCT(--($M$3:$M4617&lt;&gt;"")),"0000"),
" {","SamplingFeatureID:  *SamplingFeatureID",TEXT($A4618,"0000"),
", SpecimenTypeCV:  ",CHAR(34),INDEX(Specimens[Specimen Type],$A4618),CHAR(34),
", SpecimenMediumCV:  ",INDEX(Specimens[Specimen Medium],$A4618),
", IsFieldSpecimen:  ",CHAR(34),INDEX(Specimens[Is Field Specimen?],$A4618),CHAR(34),"}"))</f>
        <v>#REF!</v>
      </c>
      <c r="N4618" t="e">
        <f>IF(COUNTA(SpatialOffsets[])=0,"", IF(INDEX(SpatialOffsets[Spatial Offset Type],$A4618)="","",
CONCATENATE("  - &amp;SpatialOffsetID",TEXT($A4618,"0000"),
" {","SpatialOffsetTypeCV:  ",CHAR(34),INDEX(SpatialOffsets[Spatial Offset Type],$A4618),CHAR(34),
", Offset1Value:  ",INDEX(SpatialOffsets[Offset 1 Value],$A4618),
", Offset1UnitID:  ",CHAR(34),INDEX(SpatialOffsets[Offset 1 Unit],$A4618),CHAR(34),
", Offset2Value:  ",INDEX(SpatialOffsets[Offset 2 Value],$A4618),
", Offset2UnitID:  ",CHAR(34),INDEX(SpatialOffsets[Offset 2 Unit],$A4618),CHAR(34),
", Offset3Value:  ",INDEX(SpatialOffsets[Offset 3 Value],$A4618),
", Offset3UnitID:  ",CHAR(34),INDEX(SpatialOffsets[Offset 3 Unit],$A4618),CHAR(34),,"}")))</f>
        <v>#REF!</v>
      </c>
      <c r="O4618" t="e">
        <f>IF(COUNTA(RelatedFeatures[])=0,"", IF(INDEX(RelatedFeatures[First Sampling Feature Code],$A4618)="","",
CONCATENATE("  - &amp;RelationID",TEXT($A4618,"0000"),
" {","SamplingFeatureID:  *SamplingFeatureID",TEXT(MATCH(INDEX(RelatedFeatures[First Sampling Feature Code],$A4618),SamplingFeatures[Feature Code],0),"0000"),
", RelationshipTypeCV:  ",CHAR(34),INDEX(RelatedFeatures[Relationship Type],$A4618),CHAR(34),
", RelatedFeatureID: *SamplingFeatureID",TEXT(MATCH(INDEX(RelatedFeatures[Second Sampling Feature Code],$A4618),SamplingFeatures[Feature Code],0),"0000"),
", SpatialOffsetID:  ",IF(INDEX(RelatedFeatures[Offset Number],$A4618)="","",CONCATENATE("*SpatialOffsetID",TEXT(INDEX(RelatedFeatures[Offset Number],$A4618),"0000"))),"}")))</f>
        <v>#REF!</v>
      </c>
      <c r="P4618" t="e">
        <f>IF(INDEX(Methods[Method Type],$A4618)="","",
CONCATENATE("  - &amp;MethodID",TEXT($A4618,"0000"),
" {","MethodTypeCV:  ",CHAR(34),INDEX(Methods[Method Type],$A4618),CHAR(34),
", MethodCode:  ",CHAR(34),INDEX(Methods[Method Code],$A4618),CHAR(34),
", MethodName:  ",CHAR(34),INDEX(Methods[Method Name],$A4618),CHAR(34),
", MethodDescription:  ",CHAR(34),INDEX(Methods[Method Description],$A4618),CHAR(34),
", MethodLink:  ",CHAR(34),INDEX(Methods[Method Link],$A4618),CHAR(34),
", OrganizationID: *OrganizationID",TEXT(MATCH(INDEX(Methods[Organization Name],$A4618),Organizations[Organization Name],0),"0000"),"}"))</f>
        <v>#REF!</v>
      </c>
      <c r="Q4618" t="e">
        <f>IF(INDEX(Variables[Variable Type],$A4618)="","",
CONCATENATE("  - &amp;VariableID",TEXT($A4618,"0000"),
" {","VariableTypeCV:  ",CHAR(34),INDEX(Variables[Variable Type],$A4618),CHAR(34),
", VariableCode:  ",CHAR(34),INDEX(Variables[Variable Code],$A4618),CHAR(34),
", VariableNameCV:  ",CHAR(34),INDEX(Variables[Variable Name],$A4618),CHAR(34),
", VariableDefinition:  ",CHAR(34),INDEX(Variables[Variable Definition],$A4618),CHAR(34),
", SpecciationCV:  ",CHAR(34),INDEX(Variables[Speciation],$A4618),CHAR(34),
", NoDataValue:  ",CHAR(34),INDEX(Variables[No Data Value],$A4618),CHAR(34),"}"))</f>
        <v>#REF!</v>
      </c>
    </row>
    <row r="4619" spans="1:17" x14ac:dyDescent="0.25">
      <c r="A4619">
        <v>4616</v>
      </c>
      <c r="D4619" t="e">
        <f>IF(INDEX(People[First Name],$A4619)="","",
CONCATENATE("  - &amp;PersonID",TEXT($A4619,"0000"),
" {","PersonFirstName:  ",CHAR(34),INDEX(People[First Name],$A4619),CHAR(34),
", PersonMiddleName:  ",CHAR(34),INDEX(People[Middle Name],$A4619),CHAR(34),
", PersonLastName:  ",CHAR(34),INDEX(People[Last Name],$A4619),CHAR(34),"}"))</f>
        <v>#REF!</v>
      </c>
      <c r="E4619" t="e">
        <f>IF(INDEX(Organizations[Organization Type '[CV']],$A4619)="","",
CONCATENATE("  - &amp;OrganizationID",TEXT($A4619,"0000"),
" {","OrganizationTypeCV:  ",CHAR(34),INDEX(Organizations[Organization Type '[CV']],$A4619),CHAR(34),
", OrganizationCode:  ",CHAR(34),INDEX(Organizations[Organization Code],$A4619),CHAR(34),
", OrganizationName:  ",CHAR(34),INDEX(Organizations[Organization Name],$A4619),CHAR(34),
", OrganizationDescription:  ",CHAR(34),INDEX(Organizations[Organization Description],$A4619),CHAR(34),
", OrganizationLink:  ",CHAR(34),INDEX(Organizations[Organization Link],$A4619),CHAR(34),"}"))</f>
        <v>#REF!</v>
      </c>
      <c r="F4619" t="e">
        <f>IF(INDEX(People[First Name],$A4619)="","",
CONCATENATE("  - &amp;AffiliationID",TEXT($A4619,"0000"),
" {PersonID: *PersonID",TEXT($A4619,"0000"),
", OrganizationID: *OrganizationID",TEXT(MATCH(INDEX(People[Organization Name],$A4619),Organizations[Organization Name],0),"0000"),
", IsPrimaryOrganizationContact: , AffiliationStartDate: , AffiliationEndDate: , PrimaryPhone: ",
", PrimaryEmail: ",CHAR(34),INDEX(People[Primary Email],$A4619),CHAR(34),
", PrimaryAddress: ",CHAR(34),INDEX(People[Primary Address],$A4619),CHAR(34),
", PersonLink: }"))</f>
        <v>#REF!</v>
      </c>
      <c r="H4619" t="e">
        <f>IF(COUNTA(CitationInformation)=0,"",IF(INDEX(AuthorList[Author Name],$A4619)="","",
CONCATENATE("  - &amp;AuthorListID",TEXT($A4619,"0000"),
"  {CitationID: *CitationID0001",
", PersonID: *PersonID",TEXT(MATCH(INDEX(AuthorList[Author Name],$A4619),People[Full Name],0),"0000"),
", AuthorOrder: ",INDEX(AuthorList[Author Number],$A4619),"}")))</f>
        <v>#REF!</v>
      </c>
      <c r="K4619" t="e">
        <f>IF(INDEX(SamplingFeatures[Feature Code],$A4619)="","",
CONCATENATE("  - &amp;SamplingFeatureID",TEXT($A4619,"0000"),
" {","SamplingFeatureUUID:  ",CHAR(34),INDEX(SamplingFeatures[Sampling Feature UUID],$A4619),CHAR(34),
", SamplingFeatureTypeCV:  ",CHAR(34),INDEX(SamplingFeatures[Sampling Feature Type],$A4619),CHAR(34),
", SamplingFeatureCode:  ",CHAR(34),INDEX(SamplingFeatures[Feature Code],$A4619),CHAR(34),
", SamplingFeatureName:  ",CHAR(34),INDEX(SamplingFeatures[Feature Name],$A4619),CHAR(34),
", SamplingFeatureDescription:  ",CHAR(34),INDEX(SamplingFeatures[Feature Description],$A4619),CHAR(34),
", SamplingFeatureGeotypeCV:  ",CHAR(34),INDEX(SamplingFeatures[Feature Geo Type],$A4619),CHAR(34),
", FeatureGeometry:  ",CHAR(34),INDEX(SamplingFeatures[Feature Geometry],$A4619),CHAR(34),
", Elevation_m:  ",CHAR(34),INDEX(SamplingFeatures[Elevation_m],$A4619),CHAR(34),
", ElevationDatumCV:  ",CHAR(34),ElevationDatum,CHAR(34),"}"))</f>
        <v>#REF!</v>
      </c>
      <c r="L4619" t="e">
        <f>IF(INDEX(SamplingFeatures[Sampling Feature Type],$A4619)&lt;&gt;"Site","",
CONCATENATE("  - &amp;SiteID",TEXT(SUMPRODUCT(--($L$3:$L4618&lt;&gt;"")),"0000"),
" {","SamplingFeatureID:  *SamplingFeatureID",TEXT($A4619,"0000"),
", SiteTypeCV:  ",CHAR(34),INDEX(Sites[Site Type],$A4619),CHAR(34),
", Latitude:  ",INDEX(Sites[Latitude],$A4619),
", Longitude:  ",INDEX(Sites[Longitude],$A4619),
", SRSName:  ",CHAR(34),LatLonDatum,CHAR(34),"}"))</f>
        <v>#REF!</v>
      </c>
      <c r="M4619" t="e">
        <f>IF(INDEX(SamplingFeatures[Sampling Feature Type],$A4619)&lt;&gt;"Specimen","",
CONCATENATE("  - &amp;SpecimenID",TEXT(SUMPRODUCT(--($M$3:$M4618&lt;&gt;"")),"0000"),
" {","SamplingFeatureID:  *SamplingFeatureID",TEXT($A4619,"0000"),
", SpecimenTypeCV:  ",CHAR(34),INDEX(Specimens[Specimen Type],$A4619),CHAR(34),
", SpecimenMediumCV:  ",INDEX(Specimens[Specimen Medium],$A4619),
", IsFieldSpecimen:  ",CHAR(34),INDEX(Specimens[Is Field Specimen?],$A4619),CHAR(34),"}"))</f>
        <v>#REF!</v>
      </c>
      <c r="N4619" t="e">
        <f>IF(COUNTA(SpatialOffsets[])=0,"", IF(INDEX(SpatialOffsets[Spatial Offset Type],$A4619)="","",
CONCATENATE("  - &amp;SpatialOffsetID",TEXT($A4619,"0000"),
" {","SpatialOffsetTypeCV:  ",CHAR(34),INDEX(SpatialOffsets[Spatial Offset Type],$A4619),CHAR(34),
", Offset1Value:  ",INDEX(SpatialOffsets[Offset 1 Value],$A4619),
", Offset1UnitID:  ",CHAR(34),INDEX(SpatialOffsets[Offset 1 Unit],$A4619),CHAR(34),
", Offset2Value:  ",INDEX(SpatialOffsets[Offset 2 Value],$A4619),
", Offset2UnitID:  ",CHAR(34),INDEX(SpatialOffsets[Offset 2 Unit],$A4619),CHAR(34),
", Offset3Value:  ",INDEX(SpatialOffsets[Offset 3 Value],$A4619),
", Offset3UnitID:  ",CHAR(34),INDEX(SpatialOffsets[Offset 3 Unit],$A4619),CHAR(34),,"}")))</f>
        <v>#REF!</v>
      </c>
      <c r="O4619" t="e">
        <f>IF(COUNTA(RelatedFeatures[])=0,"", IF(INDEX(RelatedFeatures[First Sampling Feature Code],$A4619)="","",
CONCATENATE("  - &amp;RelationID",TEXT($A4619,"0000"),
" {","SamplingFeatureID:  *SamplingFeatureID",TEXT(MATCH(INDEX(RelatedFeatures[First Sampling Feature Code],$A4619),SamplingFeatures[Feature Code],0),"0000"),
", RelationshipTypeCV:  ",CHAR(34),INDEX(RelatedFeatures[Relationship Type],$A4619),CHAR(34),
", RelatedFeatureID: *SamplingFeatureID",TEXT(MATCH(INDEX(RelatedFeatures[Second Sampling Feature Code],$A4619),SamplingFeatures[Feature Code],0),"0000"),
", SpatialOffsetID:  ",IF(INDEX(RelatedFeatures[Offset Number],$A4619)="","",CONCATENATE("*SpatialOffsetID",TEXT(INDEX(RelatedFeatures[Offset Number],$A4619),"0000"))),"}")))</f>
        <v>#REF!</v>
      </c>
      <c r="P4619" t="e">
        <f>IF(INDEX(Methods[Method Type],$A4619)="","",
CONCATENATE("  - &amp;MethodID",TEXT($A4619,"0000"),
" {","MethodTypeCV:  ",CHAR(34),INDEX(Methods[Method Type],$A4619),CHAR(34),
", MethodCode:  ",CHAR(34),INDEX(Methods[Method Code],$A4619),CHAR(34),
", MethodName:  ",CHAR(34),INDEX(Methods[Method Name],$A4619),CHAR(34),
", MethodDescription:  ",CHAR(34),INDEX(Methods[Method Description],$A4619),CHAR(34),
", MethodLink:  ",CHAR(34),INDEX(Methods[Method Link],$A4619),CHAR(34),
", OrganizationID: *OrganizationID",TEXT(MATCH(INDEX(Methods[Organization Name],$A4619),Organizations[Organization Name],0),"0000"),"}"))</f>
        <v>#REF!</v>
      </c>
      <c r="Q4619" t="e">
        <f>IF(INDEX(Variables[Variable Type],$A4619)="","",
CONCATENATE("  - &amp;VariableID",TEXT($A4619,"0000"),
" {","VariableTypeCV:  ",CHAR(34),INDEX(Variables[Variable Type],$A4619),CHAR(34),
", VariableCode:  ",CHAR(34),INDEX(Variables[Variable Code],$A4619),CHAR(34),
", VariableNameCV:  ",CHAR(34),INDEX(Variables[Variable Name],$A4619),CHAR(34),
", VariableDefinition:  ",CHAR(34),INDEX(Variables[Variable Definition],$A4619),CHAR(34),
", SpecciationCV:  ",CHAR(34),INDEX(Variables[Speciation],$A4619),CHAR(34),
", NoDataValue:  ",CHAR(34),INDEX(Variables[No Data Value],$A4619),CHAR(34),"}"))</f>
        <v>#REF!</v>
      </c>
    </row>
    <row r="4620" spans="1:17" x14ac:dyDescent="0.25">
      <c r="A4620">
        <v>4617</v>
      </c>
      <c r="D4620" t="e">
        <f>IF(INDEX(People[First Name],$A4620)="","",
CONCATENATE("  - &amp;PersonID",TEXT($A4620,"0000"),
" {","PersonFirstName:  ",CHAR(34),INDEX(People[First Name],$A4620),CHAR(34),
", PersonMiddleName:  ",CHAR(34),INDEX(People[Middle Name],$A4620),CHAR(34),
", PersonLastName:  ",CHAR(34),INDEX(People[Last Name],$A4620),CHAR(34),"}"))</f>
        <v>#REF!</v>
      </c>
      <c r="E4620" t="e">
        <f>IF(INDEX(Organizations[Organization Type '[CV']],$A4620)="","",
CONCATENATE("  - &amp;OrganizationID",TEXT($A4620,"0000"),
" {","OrganizationTypeCV:  ",CHAR(34),INDEX(Organizations[Organization Type '[CV']],$A4620),CHAR(34),
", OrganizationCode:  ",CHAR(34),INDEX(Organizations[Organization Code],$A4620),CHAR(34),
", OrganizationName:  ",CHAR(34),INDEX(Organizations[Organization Name],$A4620),CHAR(34),
", OrganizationDescription:  ",CHAR(34),INDEX(Organizations[Organization Description],$A4620),CHAR(34),
", OrganizationLink:  ",CHAR(34),INDEX(Organizations[Organization Link],$A4620),CHAR(34),"}"))</f>
        <v>#REF!</v>
      </c>
      <c r="F4620" t="e">
        <f>IF(INDEX(People[First Name],$A4620)="","",
CONCATENATE("  - &amp;AffiliationID",TEXT($A4620,"0000"),
" {PersonID: *PersonID",TEXT($A4620,"0000"),
", OrganizationID: *OrganizationID",TEXT(MATCH(INDEX(People[Organization Name],$A4620),Organizations[Organization Name],0),"0000"),
", IsPrimaryOrganizationContact: , AffiliationStartDate: , AffiliationEndDate: , PrimaryPhone: ",
", PrimaryEmail: ",CHAR(34),INDEX(People[Primary Email],$A4620),CHAR(34),
", PrimaryAddress: ",CHAR(34),INDEX(People[Primary Address],$A4620),CHAR(34),
", PersonLink: }"))</f>
        <v>#REF!</v>
      </c>
      <c r="H4620" t="e">
        <f>IF(COUNTA(CitationInformation)=0,"",IF(INDEX(AuthorList[Author Name],$A4620)="","",
CONCATENATE("  - &amp;AuthorListID",TEXT($A4620,"0000"),
"  {CitationID: *CitationID0001",
", PersonID: *PersonID",TEXT(MATCH(INDEX(AuthorList[Author Name],$A4620),People[Full Name],0),"0000"),
", AuthorOrder: ",INDEX(AuthorList[Author Number],$A4620),"}")))</f>
        <v>#REF!</v>
      </c>
      <c r="K4620" t="e">
        <f>IF(INDEX(SamplingFeatures[Feature Code],$A4620)="","",
CONCATENATE("  - &amp;SamplingFeatureID",TEXT($A4620,"0000"),
" {","SamplingFeatureUUID:  ",CHAR(34),INDEX(SamplingFeatures[Sampling Feature UUID],$A4620),CHAR(34),
", SamplingFeatureTypeCV:  ",CHAR(34),INDEX(SamplingFeatures[Sampling Feature Type],$A4620),CHAR(34),
", SamplingFeatureCode:  ",CHAR(34),INDEX(SamplingFeatures[Feature Code],$A4620),CHAR(34),
", SamplingFeatureName:  ",CHAR(34),INDEX(SamplingFeatures[Feature Name],$A4620),CHAR(34),
", SamplingFeatureDescription:  ",CHAR(34),INDEX(SamplingFeatures[Feature Description],$A4620),CHAR(34),
", SamplingFeatureGeotypeCV:  ",CHAR(34),INDEX(SamplingFeatures[Feature Geo Type],$A4620),CHAR(34),
", FeatureGeometry:  ",CHAR(34),INDEX(SamplingFeatures[Feature Geometry],$A4620),CHAR(34),
", Elevation_m:  ",CHAR(34),INDEX(SamplingFeatures[Elevation_m],$A4620),CHAR(34),
", ElevationDatumCV:  ",CHAR(34),ElevationDatum,CHAR(34),"}"))</f>
        <v>#REF!</v>
      </c>
      <c r="L4620" t="e">
        <f>IF(INDEX(SamplingFeatures[Sampling Feature Type],$A4620)&lt;&gt;"Site","",
CONCATENATE("  - &amp;SiteID",TEXT(SUMPRODUCT(--($L$3:$L4619&lt;&gt;"")),"0000"),
" {","SamplingFeatureID:  *SamplingFeatureID",TEXT($A4620,"0000"),
", SiteTypeCV:  ",CHAR(34),INDEX(Sites[Site Type],$A4620),CHAR(34),
", Latitude:  ",INDEX(Sites[Latitude],$A4620),
", Longitude:  ",INDEX(Sites[Longitude],$A4620),
", SRSName:  ",CHAR(34),LatLonDatum,CHAR(34),"}"))</f>
        <v>#REF!</v>
      </c>
      <c r="M4620" t="e">
        <f>IF(INDEX(SamplingFeatures[Sampling Feature Type],$A4620)&lt;&gt;"Specimen","",
CONCATENATE("  - &amp;SpecimenID",TEXT(SUMPRODUCT(--($M$3:$M4619&lt;&gt;"")),"0000"),
" {","SamplingFeatureID:  *SamplingFeatureID",TEXT($A4620,"0000"),
", SpecimenTypeCV:  ",CHAR(34),INDEX(Specimens[Specimen Type],$A4620),CHAR(34),
", SpecimenMediumCV:  ",INDEX(Specimens[Specimen Medium],$A4620),
", IsFieldSpecimen:  ",CHAR(34),INDEX(Specimens[Is Field Specimen?],$A4620),CHAR(34),"}"))</f>
        <v>#REF!</v>
      </c>
      <c r="N4620" t="e">
        <f>IF(COUNTA(SpatialOffsets[])=0,"", IF(INDEX(SpatialOffsets[Spatial Offset Type],$A4620)="","",
CONCATENATE("  - &amp;SpatialOffsetID",TEXT($A4620,"0000"),
" {","SpatialOffsetTypeCV:  ",CHAR(34),INDEX(SpatialOffsets[Spatial Offset Type],$A4620),CHAR(34),
", Offset1Value:  ",INDEX(SpatialOffsets[Offset 1 Value],$A4620),
", Offset1UnitID:  ",CHAR(34),INDEX(SpatialOffsets[Offset 1 Unit],$A4620),CHAR(34),
", Offset2Value:  ",INDEX(SpatialOffsets[Offset 2 Value],$A4620),
", Offset2UnitID:  ",CHAR(34),INDEX(SpatialOffsets[Offset 2 Unit],$A4620),CHAR(34),
", Offset3Value:  ",INDEX(SpatialOffsets[Offset 3 Value],$A4620),
", Offset3UnitID:  ",CHAR(34),INDEX(SpatialOffsets[Offset 3 Unit],$A4620),CHAR(34),,"}")))</f>
        <v>#REF!</v>
      </c>
      <c r="O4620" t="e">
        <f>IF(COUNTA(RelatedFeatures[])=0,"", IF(INDEX(RelatedFeatures[First Sampling Feature Code],$A4620)="","",
CONCATENATE("  - &amp;RelationID",TEXT($A4620,"0000"),
" {","SamplingFeatureID:  *SamplingFeatureID",TEXT(MATCH(INDEX(RelatedFeatures[First Sampling Feature Code],$A4620),SamplingFeatures[Feature Code],0),"0000"),
", RelationshipTypeCV:  ",CHAR(34),INDEX(RelatedFeatures[Relationship Type],$A4620),CHAR(34),
", RelatedFeatureID: *SamplingFeatureID",TEXT(MATCH(INDEX(RelatedFeatures[Second Sampling Feature Code],$A4620),SamplingFeatures[Feature Code],0),"0000"),
", SpatialOffsetID:  ",IF(INDEX(RelatedFeatures[Offset Number],$A4620)="","",CONCATENATE("*SpatialOffsetID",TEXT(INDEX(RelatedFeatures[Offset Number],$A4620),"0000"))),"}")))</f>
        <v>#REF!</v>
      </c>
      <c r="P4620" t="e">
        <f>IF(INDEX(Methods[Method Type],$A4620)="","",
CONCATENATE("  - &amp;MethodID",TEXT($A4620,"0000"),
" {","MethodTypeCV:  ",CHAR(34),INDEX(Methods[Method Type],$A4620),CHAR(34),
", MethodCode:  ",CHAR(34),INDEX(Methods[Method Code],$A4620),CHAR(34),
", MethodName:  ",CHAR(34),INDEX(Methods[Method Name],$A4620),CHAR(34),
", MethodDescription:  ",CHAR(34),INDEX(Methods[Method Description],$A4620),CHAR(34),
", MethodLink:  ",CHAR(34),INDEX(Methods[Method Link],$A4620),CHAR(34),
", OrganizationID: *OrganizationID",TEXT(MATCH(INDEX(Methods[Organization Name],$A4620),Organizations[Organization Name],0),"0000"),"}"))</f>
        <v>#REF!</v>
      </c>
      <c r="Q4620" t="e">
        <f>IF(INDEX(Variables[Variable Type],$A4620)="","",
CONCATENATE("  - &amp;VariableID",TEXT($A4620,"0000"),
" {","VariableTypeCV:  ",CHAR(34),INDEX(Variables[Variable Type],$A4620),CHAR(34),
", VariableCode:  ",CHAR(34),INDEX(Variables[Variable Code],$A4620),CHAR(34),
", VariableNameCV:  ",CHAR(34),INDEX(Variables[Variable Name],$A4620),CHAR(34),
", VariableDefinition:  ",CHAR(34),INDEX(Variables[Variable Definition],$A4620),CHAR(34),
", SpecciationCV:  ",CHAR(34),INDEX(Variables[Speciation],$A4620),CHAR(34),
", NoDataValue:  ",CHAR(34),INDEX(Variables[No Data Value],$A4620),CHAR(34),"}"))</f>
        <v>#REF!</v>
      </c>
    </row>
    <row r="4621" spans="1:17" x14ac:dyDescent="0.25">
      <c r="A4621">
        <v>4618</v>
      </c>
      <c r="D4621" t="e">
        <f>IF(INDEX(People[First Name],$A4621)="","",
CONCATENATE("  - &amp;PersonID",TEXT($A4621,"0000"),
" {","PersonFirstName:  ",CHAR(34),INDEX(People[First Name],$A4621),CHAR(34),
", PersonMiddleName:  ",CHAR(34),INDEX(People[Middle Name],$A4621),CHAR(34),
", PersonLastName:  ",CHAR(34),INDEX(People[Last Name],$A4621),CHAR(34),"}"))</f>
        <v>#REF!</v>
      </c>
      <c r="E4621" t="e">
        <f>IF(INDEX(Organizations[Organization Type '[CV']],$A4621)="","",
CONCATENATE("  - &amp;OrganizationID",TEXT($A4621,"0000"),
" {","OrganizationTypeCV:  ",CHAR(34),INDEX(Organizations[Organization Type '[CV']],$A4621),CHAR(34),
", OrganizationCode:  ",CHAR(34),INDEX(Organizations[Organization Code],$A4621),CHAR(34),
", OrganizationName:  ",CHAR(34),INDEX(Organizations[Organization Name],$A4621),CHAR(34),
", OrganizationDescription:  ",CHAR(34),INDEX(Organizations[Organization Description],$A4621),CHAR(34),
", OrganizationLink:  ",CHAR(34),INDEX(Organizations[Organization Link],$A4621),CHAR(34),"}"))</f>
        <v>#REF!</v>
      </c>
      <c r="F4621" t="e">
        <f>IF(INDEX(People[First Name],$A4621)="","",
CONCATENATE("  - &amp;AffiliationID",TEXT($A4621,"0000"),
" {PersonID: *PersonID",TEXT($A4621,"0000"),
", OrganizationID: *OrganizationID",TEXT(MATCH(INDEX(People[Organization Name],$A4621),Organizations[Organization Name],0),"0000"),
", IsPrimaryOrganizationContact: , AffiliationStartDate: , AffiliationEndDate: , PrimaryPhone: ",
", PrimaryEmail: ",CHAR(34),INDEX(People[Primary Email],$A4621),CHAR(34),
", PrimaryAddress: ",CHAR(34),INDEX(People[Primary Address],$A4621),CHAR(34),
", PersonLink: }"))</f>
        <v>#REF!</v>
      </c>
      <c r="H4621" t="e">
        <f>IF(COUNTA(CitationInformation)=0,"",IF(INDEX(AuthorList[Author Name],$A4621)="","",
CONCATENATE("  - &amp;AuthorListID",TEXT($A4621,"0000"),
"  {CitationID: *CitationID0001",
", PersonID: *PersonID",TEXT(MATCH(INDEX(AuthorList[Author Name],$A4621),People[Full Name],0),"0000"),
", AuthorOrder: ",INDEX(AuthorList[Author Number],$A4621),"}")))</f>
        <v>#REF!</v>
      </c>
      <c r="K4621" t="e">
        <f>IF(INDEX(SamplingFeatures[Feature Code],$A4621)="","",
CONCATENATE("  - &amp;SamplingFeatureID",TEXT($A4621,"0000"),
" {","SamplingFeatureUUID:  ",CHAR(34),INDEX(SamplingFeatures[Sampling Feature UUID],$A4621),CHAR(34),
", SamplingFeatureTypeCV:  ",CHAR(34),INDEX(SamplingFeatures[Sampling Feature Type],$A4621),CHAR(34),
", SamplingFeatureCode:  ",CHAR(34),INDEX(SamplingFeatures[Feature Code],$A4621),CHAR(34),
", SamplingFeatureName:  ",CHAR(34),INDEX(SamplingFeatures[Feature Name],$A4621),CHAR(34),
", SamplingFeatureDescription:  ",CHAR(34),INDEX(SamplingFeatures[Feature Description],$A4621),CHAR(34),
", SamplingFeatureGeotypeCV:  ",CHAR(34),INDEX(SamplingFeatures[Feature Geo Type],$A4621),CHAR(34),
", FeatureGeometry:  ",CHAR(34),INDEX(SamplingFeatures[Feature Geometry],$A4621),CHAR(34),
", Elevation_m:  ",CHAR(34),INDEX(SamplingFeatures[Elevation_m],$A4621),CHAR(34),
", ElevationDatumCV:  ",CHAR(34),ElevationDatum,CHAR(34),"}"))</f>
        <v>#REF!</v>
      </c>
      <c r="L4621" t="e">
        <f>IF(INDEX(SamplingFeatures[Sampling Feature Type],$A4621)&lt;&gt;"Site","",
CONCATENATE("  - &amp;SiteID",TEXT(SUMPRODUCT(--($L$3:$L4620&lt;&gt;"")),"0000"),
" {","SamplingFeatureID:  *SamplingFeatureID",TEXT($A4621,"0000"),
", SiteTypeCV:  ",CHAR(34),INDEX(Sites[Site Type],$A4621),CHAR(34),
", Latitude:  ",INDEX(Sites[Latitude],$A4621),
", Longitude:  ",INDEX(Sites[Longitude],$A4621),
", SRSName:  ",CHAR(34),LatLonDatum,CHAR(34),"}"))</f>
        <v>#REF!</v>
      </c>
      <c r="M4621" t="e">
        <f>IF(INDEX(SamplingFeatures[Sampling Feature Type],$A4621)&lt;&gt;"Specimen","",
CONCATENATE("  - &amp;SpecimenID",TEXT(SUMPRODUCT(--($M$3:$M4620&lt;&gt;"")),"0000"),
" {","SamplingFeatureID:  *SamplingFeatureID",TEXT($A4621,"0000"),
", SpecimenTypeCV:  ",CHAR(34),INDEX(Specimens[Specimen Type],$A4621),CHAR(34),
", SpecimenMediumCV:  ",INDEX(Specimens[Specimen Medium],$A4621),
", IsFieldSpecimen:  ",CHAR(34),INDEX(Specimens[Is Field Specimen?],$A4621),CHAR(34),"}"))</f>
        <v>#REF!</v>
      </c>
      <c r="N4621" t="e">
        <f>IF(COUNTA(SpatialOffsets[])=0,"", IF(INDEX(SpatialOffsets[Spatial Offset Type],$A4621)="","",
CONCATENATE("  - &amp;SpatialOffsetID",TEXT($A4621,"0000"),
" {","SpatialOffsetTypeCV:  ",CHAR(34),INDEX(SpatialOffsets[Spatial Offset Type],$A4621),CHAR(34),
", Offset1Value:  ",INDEX(SpatialOffsets[Offset 1 Value],$A4621),
", Offset1UnitID:  ",CHAR(34),INDEX(SpatialOffsets[Offset 1 Unit],$A4621),CHAR(34),
", Offset2Value:  ",INDEX(SpatialOffsets[Offset 2 Value],$A4621),
", Offset2UnitID:  ",CHAR(34),INDEX(SpatialOffsets[Offset 2 Unit],$A4621),CHAR(34),
", Offset3Value:  ",INDEX(SpatialOffsets[Offset 3 Value],$A4621),
", Offset3UnitID:  ",CHAR(34),INDEX(SpatialOffsets[Offset 3 Unit],$A4621),CHAR(34),,"}")))</f>
        <v>#REF!</v>
      </c>
      <c r="O4621" t="e">
        <f>IF(COUNTA(RelatedFeatures[])=0,"", IF(INDEX(RelatedFeatures[First Sampling Feature Code],$A4621)="","",
CONCATENATE("  - &amp;RelationID",TEXT($A4621,"0000"),
" {","SamplingFeatureID:  *SamplingFeatureID",TEXT(MATCH(INDEX(RelatedFeatures[First Sampling Feature Code],$A4621),SamplingFeatures[Feature Code],0),"0000"),
", RelationshipTypeCV:  ",CHAR(34),INDEX(RelatedFeatures[Relationship Type],$A4621),CHAR(34),
", RelatedFeatureID: *SamplingFeatureID",TEXT(MATCH(INDEX(RelatedFeatures[Second Sampling Feature Code],$A4621),SamplingFeatures[Feature Code],0),"0000"),
", SpatialOffsetID:  ",IF(INDEX(RelatedFeatures[Offset Number],$A4621)="","",CONCATENATE("*SpatialOffsetID",TEXT(INDEX(RelatedFeatures[Offset Number],$A4621),"0000"))),"}")))</f>
        <v>#REF!</v>
      </c>
      <c r="P4621" t="e">
        <f>IF(INDEX(Methods[Method Type],$A4621)="","",
CONCATENATE("  - &amp;MethodID",TEXT($A4621,"0000"),
" {","MethodTypeCV:  ",CHAR(34),INDEX(Methods[Method Type],$A4621),CHAR(34),
", MethodCode:  ",CHAR(34),INDEX(Methods[Method Code],$A4621),CHAR(34),
", MethodName:  ",CHAR(34),INDEX(Methods[Method Name],$A4621),CHAR(34),
", MethodDescription:  ",CHAR(34),INDEX(Methods[Method Description],$A4621),CHAR(34),
", MethodLink:  ",CHAR(34),INDEX(Methods[Method Link],$A4621),CHAR(34),
", OrganizationID: *OrganizationID",TEXT(MATCH(INDEX(Methods[Organization Name],$A4621),Organizations[Organization Name],0),"0000"),"}"))</f>
        <v>#REF!</v>
      </c>
      <c r="Q4621" t="e">
        <f>IF(INDEX(Variables[Variable Type],$A4621)="","",
CONCATENATE("  - &amp;VariableID",TEXT($A4621,"0000"),
" {","VariableTypeCV:  ",CHAR(34),INDEX(Variables[Variable Type],$A4621),CHAR(34),
", VariableCode:  ",CHAR(34),INDEX(Variables[Variable Code],$A4621),CHAR(34),
", VariableNameCV:  ",CHAR(34),INDEX(Variables[Variable Name],$A4621),CHAR(34),
", VariableDefinition:  ",CHAR(34),INDEX(Variables[Variable Definition],$A4621),CHAR(34),
", SpecciationCV:  ",CHAR(34),INDEX(Variables[Speciation],$A4621),CHAR(34),
", NoDataValue:  ",CHAR(34),INDEX(Variables[No Data Value],$A4621),CHAR(34),"}"))</f>
        <v>#REF!</v>
      </c>
    </row>
    <row r="4622" spans="1:17" x14ac:dyDescent="0.25">
      <c r="A4622">
        <v>4619</v>
      </c>
      <c r="D4622" t="e">
        <f>IF(INDEX(People[First Name],$A4622)="","",
CONCATENATE("  - &amp;PersonID",TEXT($A4622,"0000"),
" {","PersonFirstName:  ",CHAR(34),INDEX(People[First Name],$A4622),CHAR(34),
", PersonMiddleName:  ",CHAR(34),INDEX(People[Middle Name],$A4622),CHAR(34),
", PersonLastName:  ",CHAR(34),INDEX(People[Last Name],$A4622),CHAR(34),"}"))</f>
        <v>#REF!</v>
      </c>
      <c r="E4622" t="e">
        <f>IF(INDEX(Organizations[Organization Type '[CV']],$A4622)="","",
CONCATENATE("  - &amp;OrganizationID",TEXT($A4622,"0000"),
" {","OrganizationTypeCV:  ",CHAR(34),INDEX(Organizations[Organization Type '[CV']],$A4622),CHAR(34),
", OrganizationCode:  ",CHAR(34),INDEX(Organizations[Organization Code],$A4622),CHAR(34),
", OrganizationName:  ",CHAR(34),INDEX(Organizations[Organization Name],$A4622),CHAR(34),
", OrganizationDescription:  ",CHAR(34),INDEX(Organizations[Organization Description],$A4622),CHAR(34),
", OrganizationLink:  ",CHAR(34),INDEX(Organizations[Organization Link],$A4622),CHAR(34),"}"))</f>
        <v>#REF!</v>
      </c>
      <c r="F4622" t="e">
        <f>IF(INDEX(People[First Name],$A4622)="","",
CONCATENATE("  - &amp;AffiliationID",TEXT($A4622,"0000"),
" {PersonID: *PersonID",TEXT($A4622,"0000"),
", OrganizationID: *OrganizationID",TEXT(MATCH(INDEX(People[Organization Name],$A4622),Organizations[Organization Name],0),"0000"),
", IsPrimaryOrganizationContact: , AffiliationStartDate: , AffiliationEndDate: , PrimaryPhone: ",
", PrimaryEmail: ",CHAR(34),INDEX(People[Primary Email],$A4622),CHAR(34),
", PrimaryAddress: ",CHAR(34),INDEX(People[Primary Address],$A4622),CHAR(34),
", PersonLink: }"))</f>
        <v>#REF!</v>
      </c>
      <c r="H4622" t="e">
        <f>IF(COUNTA(CitationInformation)=0,"",IF(INDEX(AuthorList[Author Name],$A4622)="","",
CONCATENATE("  - &amp;AuthorListID",TEXT($A4622,"0000"),
"  {CitationID: *CitationID0001",
", PersonID: *PersonID",TEXT(MATCH(INDEX(AuthorList[Author Name],$A4622),People[Full Name],0),"0000"),
", AuthorOrder: ",INDEX(AuthorList[Author Number],$A4622),"}")))</f>
        <v>#REF!</v>
      </c>
      <c r="K4622" t="e">
        <f>IF(INDEX(SamplingFeatures[Feature Code],$A4622)="","",
CONCATENATE("  - &amp;SamplingFeatureID",TEXT($A4622,"0000"),
" {","SamplingFeatureUUID:  ",CHAR(34),INDEX(SamplingFeatures[Sampling Feature UUID],$A4622),CHAR(34),
", SamplingFeatureTypeCV:  ",CHAR(34),INDEX(SamplingFeatures[Sampling Feature Type],$A4622),CHAR(34),
", SamplingFeatureCode:  ",CHAR(34),INDEX(SamplingFeatures[Feature Code],$A4622),CHAR(34),
", SamplingFeatureName:  ",CHAR(34),INDEX(SamplingFeatures[Feature Name],$A4622),CHAR(34),
", SamplingFeatureDescription:  ",CHAR(34),INDEX(SamplingFeatures[Feature Description],$A4622),CHAR(34),
", SamplingFeatureGeotypeCV:  ",CHAR(34),INDEX(SamplingFeatures[Feature Geo Type],$A4622),CHAR(34),
", FeatureGeometry:  ",CHAR(34),INDEX(SamplingFeatures[Feature Geometry],$A4622),CHAR(34),
", Elevation_m:  ",CHAR(34),INDEX(SamplingFeatures[Elevation_m],$A4622),CHAR(34),
", ElevationDatumCV:  ",CHAR(34),ElevationDatum,CHAR(34),"}"))</f>
        <v>#REF!</v>
      </c>
      <c r="L4622" t="e">
        <f>IF(INDEX(SamplingFeatures[Sampling Feature Type],$A4622)&lt;&gt;"Site","",
CONCATENATE("  - &amp;SiteID",TEXT(SUMPRODUCT(--($L$3:$L4621&lt;&gt;"")),"0000"),
" {","SamplingFeatureID:  *SamplingFeatureID",TEXT($A4622,"0000"),
", SiteTypeCV:  ",CHAR(34),INDEX(Sites[Site Type],$A4622),CHAR(34),
", Latitude:  ",INDEX(Sites[Latitude],$A4622),
", Longitude:  ",INDEX(Sites[Longitude],$A4622),
", SRSName:  ",CHAR(34),LatLonDatum,CHAR(34),"}"))</f>
        <v>#REF!</v>
      </c>
      <c r="M4622" t="e">
        <f>IF(INDEX(SamplingFeatures[Sampling Feature Type],$A4622)&lt;&gt;"Specimen","",
CONCATENATE("  - &amp;SpecimenID",TEXT(SUMPRODUCT(--($M$3:$M4621&lt;&gt;"")),"0000"),
" {","SamplingFeatureID:  *SamplingFeatureID",TEXT($A4622,"0000"),
", SpecimenTypeCV:  ",CHAR(34),INDEX(Specimens[Specimen Type],$A4622),CHAR(34),
", SpecimenMediumCV:  ",INDEX(Specimens[Specimen Medium],$A4622),
", IsFieldSpecimen:  ",CHAR(34),INDEX(Specimens[Is Field Specimen?],$A4622),CHAR(34),"}"))</f>
        <v>#REF!</v>
      </c>
      <c r="N4622" t="e">
        <f>IF(COUNTA(SpatialOffsets[])=0,"", IF(INDEX(SpatialOffsets[Spatial Offset Type],$A4622)="","",
CONCATENATE("  - &amp;SpatialOffsetID",TEXT($A4622,"0000"),
" {","SpatialOffsetTypeCV:  ",CHAR(34),INDEX(SpatialOffsets[Spatial Offset Type],$A4622),CHAR(34),
", Offset1Value:  ",INDEX(SpatialOffsets[Offset 1 Value],$A4622),
", Offset1UnitID:  ",CHAR(34),INDEX(SpatialOffsets[Offset 1 Unit],$A4622),CHAR(34),
", Offset2Value:  ",INDEX(SpatialOffsets[Offset 2 Value],$A4622),
", Offset2UnitID:  ",CHAR(34),INDEX(SpatialOffsets[Offset 2 Unit],$A4622),CHAR(34),
", Offset3Value:  ",INDEX(SpatialOffsets[Offset 3 Value],$A4622),
", Offset3UnitID:  ",CHAR(34),INDEX(SpatialOffsets[Offset 3 Unit],$A4622),CHAR(34),,"}")))</f>
        <v>#REF!</v>
      </c>
      <c r="O4622" t="e">
        <f>IF(COUNTA(RelatedFeatures[])=0,"", IF(INDEX(RelatedFeatures[First Sampling Feature Code],$A4622)="","",
CONCATENATE("  - &amp;RelationID",TEXT($A4622,"0000"),
" {","SamplingFeatureID:  *SamplingFeatureID",TEXT(MATCH(INDEX(RelatedFeatures[First Sampling Feature Code],$A4622),SamplingFeatures[Feature Code],0),"0000"),
", RelationshipTypeCV:  ",CHAR(34),INDEX(RelatedFeatures[Relationship Type],$A4622),CHAR(34),
", RelatedFeatureID: *SamplingFeatureID",TEXT(MATCH(INDEX(RelatedFeatures[Second Sampling Feature Code],$A4622),SamplingFeatures[Feature Code],0),"0000"),
", SpatialOffsetID:  ",IF(INDEX(RelatedFeatures[Offset Number],$A4622)="","",CONCATENATE("*SpatialOffsetID",TEXT(INDEX(RelatedFeatures[Offset Number],$A4622),"0000"))),"}")))</f>
        <v>#REF!</v>
      </c>
      <c r="P4622" t="e">
        <f>IF(INDEX(Methods[Method Type],$A4622)="","",
CONCATENATE("  - &amp;MethodID",TEXT($A4622,"0000"),
" {","MethodTypeCV:  ",CHAR(34),INDEX(Methods[Method Type],$A4622),CHAR(34),
", MethodCode:  ",CHAR(34),INDEX(Methods[Method Code],$A4622),CHAR(34),
", MethodName:  ",CHAR(34),INDEX(Methods[Method Name],$A4622),CHAR(34),
", MethodDescription:  ",CHAR(34),INDEX(Methods[Method Description],$A4622),CHAR(34),
", MethodLink:  ",CHAR(34),INDEX(Methods[Method Link],$A4622),CHAR(34),
", OrganizationID: *OrganizationID",TEXT(MATCH(INDEX(Methods[Organization Name],$A4622),Organizations[Organization Name],0),"0000"),"}"))</f>
        <v>#REF!</v>
      </c>
      <c r="Q4622" t="e">
        <f>IF(INDEX(Variables[Variable Type],$A4622)="","",
CONCATENATE("  - &amp;VariableID",TEXT($A4622,"0000"),
" {","VariableTypeCV:  ",CHAR(34),INDEX(Variables[Variable Type],$A4622),CHAR(34),
", VariableCode:  ",CHAR(34),INDEX(Variables[Variable Code],$A4622),CHAR(34),
", VariableNameCV:  ",CHAR(34),INDEX(Variables[Variable Name],$A4622),CHAR(34),
", VariableDefinition:  ",CHAR(34),INDEX(Variables[Variable Definition],$A4622),CHAR(34),
", SpecciationCV:  ",CHAR(34),INDEX(Variables[Speciation],$A4622),CHAR(34),
", NoDataValue:  ",CHAR(34),INDEX(Variables[No Data Value],$A4622),CHAR(34),"}"))</f>
        <v>#REF!</v>
      </c>
    </row>
    <row r="4623" spans="1:17" x14ac:dyDescent="0.25">
      <c r="A4623">
        <v>4620</v>
      </c>
      <c r="D4623" t="e">
        <f>IF(INDEX(People[First Name],$A4623)="","",
CONCATENATE("  - &amp;PersonID",TEXT($A4623,"0000"),
" {","PersonFirstName:  ",CHAR(34),INDEX(People[First Name],$A4623),CHAR(34),
", PersonMiddleName:  ",CHAR(34),INDEX(People[Middle Name],$A4623),CHAR(34),
", PersonLastName:  ",CHAR(34),INDEX(People[Last Name],$A4623),CHAR(34),"}"))</f>
        <v>#REF!</v>
      </c>
      <c r="E4623" t="e">
        <f>IF(INDEX(Organizations[Organization Type '[CV']],$A4623)="","",
CONCATENATE("  - &amp;OrganizationID",TEXT($A4623,"0000"),
" {","OrganizationTypeCV:  ",CHAR(34),INDEX(Organizations[Organization Type '[CV']],$A4623),CHAR(34),
", OrganizationCode:  ",CHAR(34),INDEX(Organizations[Organization Code],$A4623),CHAR(34),
", OrganizationName:  ",CHAR(34),INDEX(Organizations[Organization Name],$A4623),CHAR(34),
", OrganizationDescription:  ",CHAR(34),INDEX(Organizations[Organization Description],$A4623),CHAR(34),
", OrganizationLink:  ",CHAR(34),INDEX(Organizations[Organization Link],$A4623),CHAR(34),"}"))</f>
        <v>#REF!</v>
      </c>
      <c r="F4623" t="e">
        <f>IF(INDEX(People[First Name],$A4623)="","",
CONCATENATE("  - &amp;AffiliationID",TEXT($A4623,"0000"),
" {PersonID: *PersonID",TEXT($A4623,"0000"),
", OrganizationID: *OrganizationID",TEXT(MATCH(INDEX(People[Organization Name],$A4623),Organizations[Organization Name],0),"0000"),
", IsPrimaryOrganizationContact: , AffiliationStartDate: , AffiliationEndDate: , PrimaryPhone: ",
", PrimaryEmail: ",CHAR(34),INDEX(People[Primary Email],$A4623),CHAR(34),
", PrimaryAddress: ",CHAR(34),INDEX(People[Primary Address],$A4623),CHAR(34),
", PersonLink: }"))</f>
        <v>#REF!</v>
      </c>
      <c r="H4623" t="e">
        <f>IF(COUNTA(CitationInformation)=0,"",IF(INDEX(AuthorList[Author Name],$A4623)="","",
CONCATENATE("  - &amp;AuthorListID",TEXT($A4623,"0000"),
"  {CitationID: *CitationID0001",
", PersonID: *PersonID",TEXT(MATCH(INDEX(AuthorList[Author Name],$A4623),People[Full Name],0),"0000"),
", AuthorOrder: ",INDEX(AuthorList[Author Number],$A4623),"}")))</f>
        <v>#REF!</v>
      </c>
      <c r="K4623" t="e">
        <f>IF(INDEX(SamplingFeatures[Feature Code],$A4623)="","",
CONCATENATE("  - &amp;SamplingFeatureID",TEXT($A4623,"0000"),
" {","SamplingFeatureUUID:  ",CHAR(34),INDEX(SamplingFeatures[Sampling Feature UUID],$A4623),CHAR(34),
", SamplingFeatureTypeCV:  ",CHAR(34),INDEX(SamplingFeatures[Sampling Feature Type],$A4623),CHAR(34),
", SamplingFeatureCode:  ",CHAR(34),INDEX(SamplingFeatures[Feature Code],$A4623),CHAR(34),
", SamplingFeatureName:  ",CHAR(34),INDEX(SamplingFeatures[Feature Name],$A4623),CHAR(34),
", SamplingFeatureDescription:  ",CHAR(34),INDEX(SamplingFeatures[Feature Description],$A4623),CHAR(34),
", SamplingFeatureGeotypeCV:  ",CHAR(34),INDEX(SamplingFeatures[Feature Geo Type],$A4623),CHAR(34),
", FeatureGeometry:  ",CHAR(34),INDEX(SamplingFeatures[Feature Geometry],$A4623),CHAR(34),
", Elevation_m:  ",CHAR(34),INDEX(SamplingFeatures[Elevation_m],$A4623),CHAR(34),
", ElevationDatumCV:  ",CHAR(34),ElevationDatum,CHAR(34),"}"))</f>
        <v>#REF!</v>
      </c>
      <c r="L4623" t="e">
        <f>IF(INDEX(SamplingFeatures[Sampling Feature Type],$A4623)&lt;&gt;"Site","",
CONCATENATE("  - &amp;SiteID",TEXT(SUMPRODUCT(--($L$3:$L4622&lt;&gt;"")),"0000"),
" {","SamplingFeatureID:  *SamplingFeatureID",TEXT($A4623,"0000"),
", SiteTypeCV:  ",CHAR(34),INDEX(Sites[Site Type],$A4623),CHAR(34),
", Latitude:  ",INDEX(Sites[Latitude],$A4623),
", Longitude:  ",INDEX(Sites[Longitude],$A4623),
", SRSName:  ",CHAR(34),LatLonDatum,CHAR(34),"}"))</f>
        <v>#REF!</v>
      </c>
      <c r="M4623" t="e">
        <f>IF(INDEX(SamplingFeatures[Sampling Feature Type],$A4623)&lt;&gt;"Specimen","",
CONCATENATE("  - &amp;SpecimenID",TEXT(SUMPRODUCT(--($M$3:$M4622&lt;&gt;"")),"0000"),
" {","SamplingFeatureID:  *SamplingFeatureID",TEXT($A4623,"0000"),
", SpecimenTypeCV:  ",CHAR(34),INDEX(Specimens[Specimen Type],$A4623),CHAR(34),
", SpecimenMediumCV:  ",INDEX(Specimens[Specimen Medium],$A4623),
", IsFieldSpecimen:  ",CHAR(34),INDEX(Specimens[Is Field Specimen?],$A4623),CHAR(34),"}"))</f>
        <v>#REF!</v>
      </c>
      <c r="N4623" t="e">
        <f>IF(COUNTA(SpatialOffsets[])=0,"", IF(INDEX(SpatialOffsets[Spatial Offset Type],$A4623)="","",
CONCATENATE("  - &amp;SpatialOffsetID",TEXT($A4623,"0000"),
" {","SpatialOffsetTypeCV:  ",CHAR(34),INDEX(SpatialOffsets[Spatial Offset Type],$A4623),CHAR(34),
", Offset1Value:  ",INDEX(SpatialOffsets[Offset 1 Value],$A4623),
", Offset1UnitID:  ",CHAR(34),INDEX(SpatialOffsets[Offset 1 Unit],$A4623),CHAR(34),
", Offset2Value:  ",INDEX(SpatialOffsets[Offset 2 Value],$A4623),
", Offset2UnitID:  ",CHAR(34),INDEX(SpatialOffsets[Offset 2 Unit],$A4623),CHAR(34),
", Offset3Value:  ",INDEX(SpatialOffsets[Offset 3 Value],$A4623),
", Offset3UnitID:  ",CHAR(34),INDEX(SpatialOffsets[Offset 3 Unit],$A4623),CHAR(34),,"}")))</f>
        <v>#REF!</v>
      </c>
      <c r="O4623" t="e">
        <f>IF(COUNTA(RelatedFeatures[])=0,"", IF(INDEX(RelatedFeatures[First Sampling Feature Code],$A4623)="","",
CONCATENATE("  - &amp;RelationID",TEXT($A4623,"0000"),
" {","SamplingFeatureID:  *SamplingFeatureID",TEXT(MATCH(INDEX(RelatedFeatures[First Sampling Feature Code],$A4623),SamplingFeatures[Feature Code],0),"0000"),
", RelationshipTypeCV:  ",CHAR(34),INDEX(RelatedFeatures[Relationship Type],$A4623),CHAR(34),
", RelatedFeatureID: *SamplingFeatureID",TEXT(MATCH(INDEX(RelatedFeatures[Second Sampling Feature Code],$A4623),SamplingFeatures[Feature Code],0),"0000"),
", SpatialOffsetID:  ",IF(INDEX(RelatedFeatures[Offset Number],$A4623)="","",CONCATENATE("*SpatialOffsetID",TEXT(INDEX(RelatedFeatures[Offset Number],$A4623),"0000"))),"}")))</f>
        <v>#REF!</v>
      </c>
      <c r="P4623" t="e">
        <f>IF(INDEX(Methods[Method Type],$A4623)="","",
CONCATENATE("  - &amp;MethodID",TEXT($A4623,"0000"),
" {","MethodTypeCV:  ",CHAR(34),INDEX(Methods[Method Type],$A4623),CHAR(34),
", MethodCode:  ",CHAR(34),INDEX(Methods[Method Code],$A4623),CHAR(34),
", MethodName:  ",CHAR(34),INDEX(Methods[Method Name],$A4623),CHAR(34),
", MethodDescription:  ",CHAR(34),INDEX(Methods[Method Description],$A4623),CHAR(34),
", MethodLink:  ",CHAR(34),INDEX(Methods[Method Link],$A4623),CHAR(34),
", OrganizationID: *OrganizationID",TEXT(MATCH(INDEX(Methods[Organization Name],$A4623),Organizations[Organization Name],0),"0000"),"}"))</f>
        <v>#REF!</v>
      </c>
      <c r="Q4623" t="e">
        <f>IF(INDEX(Variables[Variable Type],$A4623)="","",
CONCATENATE("  - &amp;VariableID",TEXT($A4623,"0000"),
" {","VariableTypeCV:  ",CHAR(34),INDEX(Variables[Variable Type],$A4623),CHAR(34),
", VariableCode:  ",CHAR(34),INDEX(Variables[Variable Code],$A4623),CHAR(34),
", VariableNameCV:  ",CHAR(34),INDEX(Variables[Variable Name],$A4623),CHAR(34),
", VariableDefinition:  ",CHAR(34),INDEX(Variables[Variable Definition],$A4623),CHAR(34),
", SpecciationCV:  ",CHAR(34),INDEX(Variables[Speciation],$A4623),CHAR(34),
", NoDataValue:  ",CHAR(34),INDEX(Variables[No Data Value],$A4623),CHAR(34),"}"))</f>
        <v>#REF!</v>
      </c>
    </row>
    <row r="4624" spans="1:17" x14ac:dyDescent="0.25">
      <c r="A4624">
        <v>4621</v>
      </c>
      <c r="D4624" t="e">
        <f>IF(INDEX(People[First Name],$A4624)="","",
CONCATENATE("  - &amp;PersonID",TEXT($A4624,"0000"),
" {","PersonFirstName:  ",CHAR(34),INDEX(People[First Name],$A4624),CHAR(34),
", PersonMiddleName:  ",CHAR(34),INDEX(People[Middle Name],$A4624),CHAR(34),
", PersonLastName:  ",CHAR(34),INDEX(People[Last Name],$A4624),CHAR(34),"}"))</f>
        <v>#REF!</v>
      </c>
      <c r="E4624" t="e">
        <f>IF(INDEX(Organizations[Organization Type '[CV']],$A4624)="","",
CONCATENATE("  - &amp;OrganizationID",TEXT($A4624,"0000"),
" {","OrganizationTypeCV:  ",CHAR(34),INDEX(Organizations[Organization Type '[CV']],$A4624),CHAR(34),
", OrganizationCode:  ",CHAR(34),INDEX(Organizations[Organization Code],$A4624),CHAR(34),
", OrganizationName:  ",CHAR(34),INDEX(Organizations[Organization Name],$A4624),CHAR(34),
", OrganizationDescription:  ",CHAR(34),INDEX(Organizations[Organization Description],$A4624),CHAR(34),
", OrganizationLink:  ",CHAR(34),INDEX(Organizations[Organization Link],$A4624),CHAR(34),"}"))</f>
        <v>#REF!</v>
      </c>
      <c r="F4624" t="e">
        <f>IF(INDEX(People[First Name],$A4624)="","",
CONCATENATE("  - &amp;AffiliationID",TEXT($A4624,"0000"),
" {PersonID: *PersonID",TEXT($A4624,"0000"),
", OrganizationID: *OrganizationID",TEXT(MATCH(INDEX(People[Organization Name],$A4624),Organizations[Organization Name],0),"0000"),
", IsPrimaryOrganizationContact: , AffiliationStartDate: , AffiliationEndDate: , PrimaryPhone: ",
", PrimaryEmail: ",CHAR(34),INDEX(People[Primary Email],$A4624),CHAR(34),
", PrimaryAddress: ",CHAR(34),INDEX(People[Primary Address],$A4624),CHAR(34),
", PersonLink: }"))</f>
        <v>#REF!</v>
      </c>
      <c r="H4624" t="e">
        <f>IF(COUNTA(CitationInformation)=0,"",IF(INDEX(AuthorList[Author Name],$A4624)="","",
CONCATENATE("  - &amp;AuthorListID",TEXT($A4624,"0000"),
"  {CitationID: *CitationID0001",
", PersonID: *PersonID",TEXT(MATCH(INDEX(AuthorList[Author Name],$A4624),People[Full Name],0),"0000"),
", AuthorOrder: ",INDEX(AuthorList[Author Number],$A4624),"}")))</f>
        <v>#REF!</v>
      </c>
      <c r="K4624" t="e">
        <f>IF(INDEX(SamplingFeatures[Feature Code],$A4624)="","",
CONCATENATE("  - &amp;SamplingFeatureID",TEXT($A4624,"0000"),
" {","SamplingFeatureUUID:  ",CHAR(34),INDEX(SamplingFeatures[Sampling Feature UUID],$A4624),CHAR(34),
", SamplingFeatureTypeCV:  ",CHAR(34),INDEX(SamplingFeatures[Sampling Feature Type],$A4624),CHAR(34),
", SamplingFeatureCode:  ",CHAR(34),INDEX(SamplingFeatures[Feature Code],$A4624),CHAR(34),
", SamplingFeatureName:  ",CHAR(34),INDEX(SamplingFeatures[Feature Name],$A4624),CHAR(34),
", SamplingFeatureDescription:  ",CHAR(34),INDEX(SamplingFeatures[Feature Description],$A4624),CHAR(34),
", SamplingFeatureGeotypeCV:  ",CHAR(34),INDEX(SamplingFeatures[Feature Geo Type],$A4624),CHAR(34),
", FeatureGeometry:  ",CHAR(34),INDEX(SamplingFeatures[Feature Geometry],$A4624),CHAR(34),
", Elevation_m:  ",CHAR(34),INDEX(SamplingFeatures[Elevation_m],$A4624),CHAR(34),
", ElevationDatumCV:  ",CHAR(34),ElevationDatum,CHAR(34),"}"))</f>
        <v>#REF!</v>
      </c>
      <c r="L4624" t="e">
        <f>IF(INDEX(SamplingFeatures[Sampling Feature Type],$A4624)&lt;&gt;"Site","",
CONCATENATE("  - &amp;SiteID",TEXT(SUMPRODUCT(--($L$3:$L4623&lt;&gt;"")),"0000"),
" {","SamplingFeatureID:  *SamplingFeatureID",TEXT($A4624,"0000"),
", SiteTypeCV:  ",CHAR(34),INDEX(Sites[Site Type],$A4624),CHAR(34),
", Latitude:  ",INDEX(Sites[Latitude],$A4624),
", Longitude:  ",INDEX(Sites[Longitude],$A4624),
", SRSName:  ",CHAR(34),LatLonDatum,CHAR(34),"}"))</f>
        <v>#REF!</v>
      </c>
      <c r="M4624" t="e">
        <f>IF(INDEX(SamplingFeatures[Sampling Feature Type],$A4624)&lt;&gt;"Specimen","",
CONCATENATE("  - &amp;SpecimenID",TEXT(SUMPRODUCT(--($M$3:$M4623&lt;&gt;"")),"0000"),
" {","SamplingFeatureID:  *SamplingFeatureID",TEXT($A4624,"0000"),
", SpecimenTypeCV:  ",CHAR(34),INDEX(Specimens[Specimen Type],$A4624),CHAR(34),
", SpecimenMediumCV:  ",INDEX(Specimens[Specimen Medium],$A4624),
", IsFieldSpecimen:  ",CHAR(34),INDEX(Specimens[Is Field Specimen?],$A4624),CHAR(34),"}"))</f>
        <v>#REF!</v>
      </c>
      <c r="N4624" t="e">
        <f>IF(COUNTA(SpatialOffsets[])=0,"", IF(INDEX(SpatialOffsets[Spatial Offset Type],$A4624)="","",
CONCATENATE("  - &amp;SpatialOffsetID",TEXT($A4624,"0000"),
" {","SpatialOffsetTypeCV:  ",CHAR(34),INDEX(SpatialOffsets[Spatial Offset Type],$A4624),CHAR(34),
", Offset1Value:  ",INDEX(SpatialOffsets[Offset 1 Value],$A4624),
", Offset1UnitID:  ",CHAR(34),INDEX(SpatialOffsets[Offset 1 Unit],$A4624),CHAR(34),
", Offset2Value:  ",INDEX(SpatialOffsets[Offset 2 Value],$A4624),
", Offset2UnitID:  ",CHAR(34),INDEX(SpatialOffsets[Offset 2 Unit],$A4624),CHAR(34),
", Offset3Value:  ",INDEX(SpatialOffsets[Offset 3 Value],$A4624),
", Offset3UnitID:  ",CHAR(34),INDEX(SpatialOffsets[Offset 3 Unit],$A4624),CHAR(34),,"}")))</f>
        <v>#REF!</v>
      </c>
      <c r="O4624" t="e">
        <f>IF(COUNTA(RelatedFeatures[])=0,"", IF(INDEX(RelatedFeatures[First Sampling Feature Code],$A4624)="","",
CONCATENATE("  - &amp;RelationID",TEXT($A4624,"0000"),
" {","SamplingFeatureID:  *SamplingFeatureID",TEXT(MATCH(INDEX(RelatedFeatures[First Sampling Feature Code],$A4624),SamplingFeatures[Feature Code],0),"0000"),
", RelationshipTypeCV:  ",CHAR(34),INDEX(RelatedFeatures[Relationship Type],$A4624),CHAR(34),
", RelatedFeatureID: *SamplingFeatureID",TEXT(MATCH(INDEX(RelatedFeatures[Second Sampling Feature Code],$A4624),SamplingFeatures[Feature Code],0),"0000"),
", SpatialOffsetID:  ",IF(INDEX(RelatedFeatures[Offset Number],$A4624)="","",CONCATENATE("*SpatialOffsetID",TEXT(INDEX(RelatedFeatures[Offset Number],$A4624),"0000"))),"}")))</f>
        <v>#REF!</v>
      </c>
      <c r="P4624" t="e">
        <f>IF(INDEX(Methods[Method Type],$A4624)="","",
CONCATENATE("  - &amp;MethodID",TEXT($A4624,"0000"),
" {","MethodTypeCV:  ",CHAR(34),INDEX(Methods[Method Type],$A4624),CHAR(34),
", MethodCode:  ",CHAR(34),INDEX(Methods[Method Code],$A4624),CHAR(34),
", MethodName:  ",CHAR(34),INDEX(Methods[Method Name],$A4624),CHAR(34),
", MethodDescription:  ",CHAR(34),INDEX(Methods[Method Description],$A4624),CHAR(34),
", MethodLink:  ",CHAR(34),INDEX(Methods[Method Link],$A4624),CHAR(34),
", OrganizationID: *OrganizationID",TEXT(MATCH(INDEX(Methods[Organization Name],$A4624),Organizations[Organization Name],0),"0000"),"}"))</f>
        <v>#REF!</v>
      </c>
      <c r="Q4624" t="e">
        <f>IF(INDEX(Variables[Variable Type],$A4624)="","",
CONCATENATE("  - &amp;VariableID",TEXT($A4624,"0000"),
" {","VariableTypeCV:  ",CHAR(34),INDEX(Variables[Variable Type],$A4624),CHAR(34),
", VariableCode:  ",CHAR(34),INDEX(Variables[Variable Code],$A4624),CHAR(34),
", VariableNameCV:  ",CHAR(34),INDEX(Variables[Variable Name],$A4624),CHAR(34),
", VariableDefinition:  ",CHAR(34),INDEX(Variables[Variable Definition],$A4624),CHAR(34),
", SpecciationCV:  ",CHAR(34),INDEX(Variables[Speciation],$A4624),CHAR(34),
", NoDataValue:  ",CHAR(34),INDEX(Variables[No Data Value],$A4624),CHAR(34),"}"))</f>
        <v>#REF!</v>
      </c>
    </row>
    <row r="4625" spans="1:17" x14ac:dyDescent="0.25">
      <c r="A4625">
        <v>4622</v>
      </c>
      <c r="D4625" t="e">
        <f>IF(INDEX(People[First Name],$A4625)="","",
CONCATENATE("  - &amp;PersonID",TEXT($A4625,"0000"),
" {","PersonFirstName:  ",CHAR(34),INDEX(People[First Name],$A4625),CHAR(34),
", PersonMiddleName:  ",CHAR(34),INDEX(People[Middle Name],$A4625),CHAR(34),
", PersonLastName:  ",CHAR(34),INDEX(People[Last Name],$A4625),CHAR(34),"}"))</f>
        <v>#REF!</v>
      </c>
      <c r="E4625" t="e">
        <f>IF(INDEX(Organizations[Organization Type '[CV']],$A4625)="","",
CONCATENATE("  - &amp;OrganizationID",TEXT($A4625,"0000"),
" {","OrganizationTypeCV:  ",CHAR(34),INDEX(Organizations[Organization Type '[CV']],$A4625),CHAR(34),
", OrganizationCode:  ",CHAR(34),INDEX(Organizations[Organization Code],$A4625),CHAR(34),
", OrganizationName:  ",CHAR(34),INDEX(Organizations[Organization Name],$A4625),CHAR(34),
", OrganizationDescription:  ",CHAR(34),INDEX(Organizations[Organization Description],$A4625),CHAR(34),
", OrganizationLink:  ",CHAR(34),INDEX(Organizations[Organization Link],$A4625),CHAR(34),"}"))</f>
        <v>#REF!</v>
      </c>
      <c r="F4625" t="e">
        <f>IF(INDEX(People[First Name],$A4625)="","",
CONCATENATE("  - &amp;AffiliationID",TEXT($A4625,"0000"),
" {PersonID: *PersonID",TEXT($A4625,"0000"),
", OrganizationID: *OrganizationID",TEXT(MATCH(INDEX(People[Organization Name],$A4625),Organizations[Organization Name],0),"0000"),
", IsPrimaryOrganizationContact: , AffiliationStartDate: , AffiliationEndDate: , PrimaryPhone: ",
", PrimaryEmail: ",CHAR(34),INDEX(People[Primary Email],$A4625),CHAR(34),
", PrimaryAddress: ",CHAR(34),INDEX(People[Primary Address],$A4625),CHAR(34),
", PersonLink: }"))</f>
        <v>#REF!</v>
      </c>
      <c r="H4625" t="e">
        <f>IF(COUNTA(CitationInformation)=0,"",IF(INDEX(AuthorList[Author Name],$A4625)="","",
CONCATENATE("  - &amp;AuthorListID",TEXT($A4625,"0000"),
"  {CitationID: *CitationID0001",
", PersonID: *PersonID",TEXT(MATCH(INDEX(AuthorList[Author Name],$A4625),People[Full Name],0),"0000"),
", AuthorOrder: ",INDEX(AuthorList[Author Number],$A4625),"}")))</f>
        <v>#REF!</v>
      </c>
      <c r="K4625" t="e">
        <f>IF(INDEX(SamplingFeatures[Feature Code],$A4625)="","",
CONCATENATE("  - &amp;SamplingFeatureID",TEXT($A4625,"0000"),
" {","SamplingFeatureUUID:  ",CHAR(34),INDEX(SamplingFeatures[Sampling Feature UUID],$A4625),CHAR(34),
", SamplingFeatureTypeCV:  ",CHAR(34),INDEX(SamplingFeatures[Sampling Feature Type],$A4625),CHAR(34),
", SamplingFeatureCode:  ",CHAR(34),INDEX(SamplingFeatures[Feature Code],$A4625),CHAR(34),
", SamplingFeatureName:  ",CHAR(34),INDEX(SamplingFeatures[Feature Name],$A4625),CHAR(34),
", SamplingFeatureDescription:  ",CHAR(34),INDEX(SamplingFeatures[Feature Description],$A4625),CHAR(34),
", SamplingFeatureGeotypeCV:  ",CHAR(34),INDEX(SamplingFeatures[Feature Geo Type],$A4625),CHAR(34),
", FeatureGeometry:  ",CHAR(34),INDEX(SamplingFeatures[Feature Geometry],$A4625),CHAR(34),
", Elevation_m:  ",CHAR(34),INDEX(SamplingFeatures[Elevation_m],$A4625),CHAR(34),
", ElevationDatumCV:  ",CHAR(34),ElevationDatum,CHAR(34),"}"))</f>
        <v>#REF!</v>
      </c>
      <c r="L4625" t="e">
        <f>IF(INDEX(SamplingFeatures[Sampling Feature Type],$A4625)&lt;&gt;"Site","",
CONCATENATE("  - &amp;SiteID",TEXT(SUMPRODUCT(--($L$3:$L4624&lt;&gt;"")),"0000"),
" {","SamplingFeatureID:  *SamplingFeatureID",TEXT($A4625,"0000"),
", SiteTypeCV:  ",CHAR(34),INDEX(Sites[Site Type],$A4625),CHAR(34),
", Latitude:  ",INDEX(Sites[Latitude],$A4625),
", Longitude:  ",INDEX(Sites[Longitude],$A4625),
", SRSName:  ",CHAR(34),LatLonDatum,CHAR(34),"}"))</f>
        <v>#REF!</v>
      </c>
      <c r="M4625" t="e">
        <f>IF(INDEX(SamplingFeatures[Sampling Feature Type],$A4625)&lt;&gt;"Specimen","",
CONCATENATE("  - &amp;SpecimenID",TEXT(SUMPRODUCT(--($M$3:$M4624&lt;&gt;"")),"0000"),
" {","SamplingFeatureID:  *SamplingFeatureID",TEXT($A4625,"0000"),
", SpecimenTypeCV:  ",CHAR(34),INDEX(Specimens[Specimen Type],$A4625),CHAR(34),
", SpecimenMediumCV:  ",INDEX(Specimens[Specimen Medium],$A4625),
", IsFieldSpecimen:  ",CHAR(34),INDEX(Specimens[Is Field Specimen?],$A4625),CHAR(34),"}"))</f>
        <v>#REF!</v>
      </c>
      <c r="N4625" t="e">
        <f>IF(COUNTA(SpatialOffsets[])=0,"", IF(INDEX(SpatialOffsets[Spatial Offset Type],$A4625)="","",
CONCATENATE("  - &amp;SpatialOffsetID",TEXT($A4625,"0000"),
" {","SpatialOffsetTypeCV:  ",CHAR(34),INDEX(SpatialOffsets[Spatial Offset Type],$A4625),CHAR(34),
", Offset1Value:  ",INDEX(SpatialOffsets[Offset 1 Value],$A4625),
", Offset1UnitID:  ",CHAR(34),INDEX(SpatialOffsets[Offset 1 Unit],$A4625),CHAR(34),
", Offset2Value:  ",INDEX(SpatialOffsets[Offset 2 Value],$A4625),
", Offset2UnitID:  ",CHAR(34),INDEX(SpatialOffsets[Offset 2 Unit],$A4625),CHAR(34),
", Offset3Value:  ",INDEX(SpatialOffsets[Offset 3 Value],$A4625),
", Offset3UnitID:  ",CHAR(34),INDEX(SpatialOffsets[Offset 3 Unit],$A4625),CHAR(34),,"}")))</f>
        <v>#REF!</v>
      </c>
      <c r="O4625" t="e">
        <f>IF(COUNTA(RelatedFeatures[])=0,"", IF(INDEX(RelatedFeatures[First Sampling Feature Code],$A4625)="","",
CONCATENATE("  - &amp;RelationID",TEXT($A4625,"0000"),
" {","SamplingFeatureID:  *SamplingFeatureID",TEXT(MATCH(INDEX(RelatedFeatures[First Sampling Feature Code],$A4625),SamplingFeatures[Feature Code],0),"0000"),
", RelationshipTypeCV:  ",CHAR(34),INDEX(RelatedFeatures[Relationship Type],$A4625),CHAR(34),
", RelatedFeatureID: *SamplingFeatureID",TEXT(MATCH(INDEX(RelatedFeatures[Second Sampling Feature Code],$A4625),SamplingFeatures[Feature Code],0),"0000"),
", SpatialOffsetID:  ",IF(INDEX(RelatedFeatures[Offset Number],$A4625)="","",CONCATENATE("*SpatialOffsetID",TEXT(INDEX(RelatedFeatures[Offset Number],$A4625),"0000"))),"}")))</f>
        <v>#REF!</v>
      </c>
      <c r="P4625" t="e">
        <f>IF(INDEX(Methods[Method Type],$A4625)="","",
CONCATENATE("  - &amp;MethodID",TEXT($A4625,"0000"),
" {","MethodTypeCV:  ",CHAR(34),INDEX(Methods[Method Type],$A4625),CHAR(34),
", MethodCode:  ",CHAR(34),INDEX(Methods[Method Code],$A4625),CHAR(34),
", MethodName:  ",CHAR(34),INDEX(Methods[Method Name],$A4625),CHAR(34),
", MethodDescription:  ",CHAR(34),INDEX(Methods[Method Description],$A4625),CHAR(34),
", MethodLink:  ",CHAR(34),INDEX(Methods[Method Link],$A4625),CHAR(34),
", OrganizationID: *OrganizationID",TEXT(MATCH(INDEX(Methods[Organization Name],$A4625),Organizations[Organization Name],0),"0000"),"}"))</f>
        <v>#REF!</v>
      </c>
      <c r="Q4625" t="e">
        <f>IF(INDEX(Variables[Variable Type],$A4625)="","",
CONCATENATE("  - &amp;VariableID",TEXT($A4625,"0000"),
" {","VariableTypeCV:  ",CHAR(34),INDEX(Variables[Variable Type],$A4625),CHAR(34),
", VariableCode:  ",CHAR(34),INDEX(Variables[Variable Code],$A4625),CHAR(34),
", VariableNameCV:  ",CHAR(34),INDEX(Variables[Variable Name],$A4625),CHAR(34),
", VariableDefinition:  ",CHAR(34),INDEX(Variables[Variable Definition],$A4625),CHAR(34),
", SpecciationCV:  ",CHAR(34),INDEX(Variables[Speciation],$A4625),CHAR(34),
", NoDataValue:  ",CHAR(34),INDEX(Variables[No Data Value],$A4625),CHAR(34),"}"))</f>
        <v>#REF!</v>
      </c>
    </row>
    <row r="4626" spans="1:17" x14ac:dyDescent="0.25">
      <c r="A4626">
        <v>4623</v>
      </c>
      <c r="D4626" t="e">
        <f>IF(INDEX(People[First Name],$A4626)="","",
CONCATENATE("  - &amp;PersonID",TEXT($A4626,"0000"),
" {","PersonFirstName:  ",CHAR(34),INDEX(People[First Name],$A4626),CHAR(34),
", PersonMiddleName:  ",CHAR(34),INDEX(People[Middle Name],$A4626),CHAR(34),
", PersonLastName:  ",CHAR(34),INDEX(People[Last Name],$A4626),CHAR(34),"}"))</f>
        <v>#REF!</v>
      </c>
      <c r="E4626" t="e">
        <f>IF(INDEX(Organizations[Organization Type '[CV']],$A4626)="","",
CONCATENATE("  - &amp;OrganizationID",TEXT($A4626,"0000"),
" {","OrganizationTypeCV:  ",CHAR(34),INDEX(Organizations[Organization Type '[CV']],$A4626),CHAR(34),
", OrganizationCode:  ",CHAR(34),INDEX(Organizations[Organization Code],$A4626),CHAR(34),
", OrganizationName:  ",CHAR(34),INDEX(Organizations[Organization Name],$A4626),CHAR(34),
", OrganizationDescription:  ",CHAR(34),INDEX(Organizations[Organization Description],$A4626),CHAR(34),
", OrganizationLink:  ",CHAR(34),INDEX(Organizations[Organization Link],$A4626),CHAR(34),"}"))</f>
        <v>#REF!</v>
      </c>
      <c r="F4626" t="e">
        <f>IF(INDEX(People[First Name],$A4626)="","",
CONCATENATE("  - &amp;AffiliationID",TEXT($A4626,"0000"),
" {PersonID: *PersonID",TEXT($A4626,"0000"),
", OrganizationID: *OrganizationID",TEXT(MATCH(INDEX(People[Organization Name],$A4626),Organizations[Organization Name],0),"0000"),
", IsPrimaryOrganizationContact: , AffiliationStartDate: , AffiliationEndDate: , PrimaryPhone: ",
", PrimaryEmail: ",CHAR(34),INDEX(People[Primary Email],$A4626),CHAR(34),
", PrimaryAddress: ",CHAR(34),INDEX(People[Primary Address],$A4626),CHAR(34),
", PersonLink: }"))</f>
        <v>#REF!</v>
      </c>
      <c r="H4626" t="e">
        <f>IF(COUNTA(CitationInformation)=0,"",IF(INDEX(AuthorList[Author Name],$A4626)="","",
CONCATENATE("  - &amp;AuthorListID",TEXT($A4626,"0000"),
"  {CitationID: *CitationID0001",
", PersonID: *PersonID",TEXT(MATCH(INDEX(AuthorList[Author Name],$A4626),People[Full Name],0),"0000"),
", AuthorOrder: ",INDEX(AuthorList[Author Number],$A4626),"}")))</f>
        <v>#REF!</v>
      </c>
      <c r="K4626" t="e">
        <f>IF(INDEX(SamplingFeatures[Feature Code],$A4626)="","",
CONCATENATE("  - &amp;SamplingFeatureID",TEXT($A4626,"0000"),
" {","SamplingFeatureUUID:  ",CHAR(34),INDEX(SamplingFeatures[Sampling Feature UUID],$A4626),CHAR(34),
", SamplingFeatureTypeCV:  ",CHAR(34),INDEX(SamplingFeatures[Sampling Feature Type],$A4626),CHAR(34),
", SamplingFeatureCode:  ",CHAR(34),INDEX(SamplingFeatures[Feature Code],$A4626),CHAR(34),
", SamplingFeatureName:  ",CHAR(34),INDEX(SamplingFeatures[Feature Name],$A4626),CHAR(34),
", SamplingFeatureDescription:  ",CHAR(34),INDEX(SamplingFeatures[Feature Description],$A4626),CHAR(34),
", SamplingFeatureGeotypeCV:  ",CHAR(34),INDEX(SamplingFeatures[Feature Geo Type],$A4626),CHAR(34),
", FeatureGeometry:  ",CHAR(34),INDEX(SamplingFeatures[Feature Geometry],$A4626),CHAR(34),
", Elevation_m:  ",CHAR(34),INDEX(SamplingFeatures[Elevation_m],$A4626),CHAR(34),
", ElevationDatumCV:  ",CHAR(34),ElevationDatum,CHAR(34),"}"))</f>
        <v>#REF!</v>
      </c>
      <c r="L4626" t="e">
        <f>IF(INDEX(SamplingFeatures[Sampling Feature Type],$A4626)&lt;&gt;"Site","",
CONCATENATE("  - &amp;SiteID",TEXT(SUMPRODUCT(--($L$3:$L4625&lt;&gt;"")),"0000"),
" {","SamplingFeatureID:  *SamplingFeatureID",TEXT($A4626,"0000"),
", SiteTypeCV:  ",CHAR(34),INDEX(Sites[Site Type],$A4626),CHAR(34),
", Latitude:  ",INDEX(Sites[Latitude],$A4626),
", Longitude:  ",INDEX(Sites[Longitude],$A4626),
", SRSName:  ",CHAR(34),LatLonDatum,CHAR(34),"}"))</f>
        <v>#REF!</v>
      </c>
      <c r="M4626" t="e">
        <f>IF(INDEX(SamplingFeatures[Sampling Feature Type],$A4626)&lt;&gt;"Specimen","",
CONCATENATE("  - &amp;SpecimenID",TEXT(SUMPRODUCT(--($M$3:$M4625&lt;&gt;"")),"0000"),
" {","SamplingFeatureID:  *SamplingFeatureID",TEXT($A4626,"0000"),
", SpecimenTypeCV:  ",CHAR(34),INDEX(Specimens[Specimen Type],$A4626),CHAR(34),
", SpecimenMediumCV:  ",INDEX(Specimens[Specimen Medium],$A4626),
", IsFieldSpecimen:  ",CHAR(34),INDEX(Specimens[Is Field Specimen?],$A4626),CHAR(34),"}"))</f>
        <v>#REF!</v>
      </c>
      <c r="N4626" t="e">
        <f>IF(COUNTA(SpatialOffsets[])=0,"", IF(INDEX(SpatialOffsets[Spatial Offset Type],$A4626)="","",
CONCATENATE("  - &amp;SpatialOffsetID",TEXT($A4626,"0000"),
" {","SpatialOffsetTypeCV:  ",CHAR(34),INDEX(SpatialOffsets[Spatial Offset Type],$A4626),CHAR(34),
", Offset1Value:  ",INDEX(SpatialOffsets[Offset 1 Value],$A4626),
", Offset1UnitID:  ",CHAR(34),INDEX(SpatialOffsets[Offset 1 Unit],$A4626),CHAR(34),
", Offset2Value:  ",INDEX(SpatialOffsets[Offset 2 Value],$A4626),
", Offset2UnitID:  ",CHAR(34),INDEX(SpatialOffsets[Offset 2 Unit],$A4626),CHAR(34),
", Offset3Value:  ",INDEX(SpatialOffsets[Offset 3 Value],$A4626),
", Offset3UnitID:  ",CHAR(34),INDEX(SpatialOffsets[Offset 3 Unit],$A4626),CHAR(34),,"}")))</f>
        <v>#REF!</v>
      </c>
      <c r="O4626" t="e">
        <f>IF(COUNTA(RelatedFeatures[])=0,"", IF(INDEX(RelatedFeatures[First Sampling Feature Code],$A4626)="","",
CONCATENATE("  - &amp;RelationID",TEXT($A4626,"0000"),
" {","SamplingFeatureID:  *SamplingFeatureID",TEXT(MATCH(INDEX(RelatedFeatures[First Sampling Feature Code],$A4626),SamplingFeatures[Feature Code],0),"0000"),
", RelationshipTypeCV:  ",CHAR(34),INDEX(RelatedFeatures[Relationship Type],$A4626),CHAR(34),
", RelatedFeatureID: *SamplingFeatureID",TEXT(MATCH(INDEX(RelatedFeatures[Second Sampling Feature Code],$A4626),SamplingFeatures[Feature Code],0),"0000"),
", SpatialOffsetID:  ",IF(INDEX(RelatedFeatures[Offset Number],$A4626)="","",CONCATENATE("*SpatialOffsetID",TEXT(INDEX(RelatedFeatures[Offset Number],$A4626),"0000"))),"}")))</f>
        <v>#REF!</v>
      </c>
      <c r="P4626" t="e">
        <f>IF(INDEX(Methods[Method Type],$A4626)="","",
CONCATENATE("  - &amp;MethodID",TEXT($A4626,"0000"),
" {","MethodTypeCV:  ",CHAR(34),INDEX(Methods[Method Type],$A4626),CHAR(34),
", MethodCode:  ",CHAR(34),INDEX(Methods[Method Code],$A4626),CHAR(34),
", MethodName:  ",CHAR(34),INDEX(Methods[Method Name],$A4626),CHAR(34),
", MethodDescription:  ",CHAR(34),INDEX(Methods[Method Description],$A4626),CHAR(34),
", MethodLink:  ",CHAR(34),INDEX(Methods[Method Link],$A4626),CHAR(34),
", OrganizationID: *OrganizationID",TEXT(MATCH(INDEX(Methods[Organization Name],$A4626),Organizations[Organization Name],0),"0000"),"}"))</f>
        <v>#REF!</v>
      </c>
      <c r="Q4626" t="e">
        <f>IF(INDEX(Variables[Variable Type],$A4626)="","",
CONCATENATE("  - &amp;VariableID",TEXT($A4626,"0000"),
" {","VariableTypeCV:  ",CHAR(34),INDEX(Variables[Variable Type],$A4626),CHAR(34),
", VariableCode:  ",CHAR(34),INDEX(Variables[Variable Code],$A4626),CHAR(34),
", VariableNameCV:  ",CHAR(34),INDEX(Variables[Variable Name],$A4626),CHAR(34),
", VariableDefinition:  ",CHAR(34),INDEX(Variables[Variable Definition],$A4626),CHAR(34),
", SpecciationCV:  ",CHAR(34),INDEX(Variables[Speciation],$A4626),CHAR(34),
", NoDataValue:  ",CHAR(34),INDEX(Variables[No Data Value],$A4626),CHAR(34),"}"))</f>
        <v>#REF!</v>
      </c>
    </row>
    <row r="4627" spans="1:17" x14ac:dyDescent="0.25">
      <c r="A4627">
        <v>4624</v>
      </c>
      <c r="D4627" t="e">
        <f>IF(INDEX(People[First Name],$A4627)="","",
CONCATENATE("  - &amp;PersonID",TEXT($A4627,"0000"),
" {","PersonFirstName:  ",CHAR(34),INDEX(People[First Name],$A4627),CHAR(34),
", PersonMiddleName:  ",CHAR(34),INDEX(People[Middle Name],$A4627),CHAR(34),
", PersonLastName:  ",CHAR(34),INDEX(People[Last Name],$A4627),CHAR(34),"}"))</f>
        <v>#REF!</v>
      </c>
      <c r="E4627" t="e">
        <f>IF(INDEX(Organizations[Organization Type '[CV']],$A4627)="","",
CONCATENATE("  - &amp;OrganizationID",TEXT($A4627,"0000"),
" {","OrganizationTypeCV:  ",CHAR(34),INDEX(Organizations[Organization Type '[CV']],$A4627),CHAR(34),
", OrganizationCode:  ",CHAR(34),INDEX(Organizations[Organization Code],$A4627),CHAR(34),
", OrganizationName:  ",CHAR(34),INDEX(Organizations[Organization Name],$A4627),CHAR(34),
", OrganizationDescription:  ",CHAR(34),INDEX(Organizations[Organization Description],$A4627),CHAR(34),
", OrganizationLink:  ",CHAR(34),INDEX(Organizations[Organization Link],$A4627),CHAR(34),"}"))</f>
        <v>#REF!</v>
      </c>
      <c r="F4627" t="e">
        <f>IF(INDEX(People[First Name],$A4627)="","",
CONCATENATE("  - &amp;AffiliationID",TEXT($A4627,"0000"),
" {PersonID: *PersonID",TEXT($A4627,"0000"),
", OrganizationID: *OrganizationID",TEXT(MATCH(INDEX(People[Organization Name],$A4627),Organizations[Organization Name],0),"0000"),
", IsPrimaryOrganizationContact: , AffiliationStartDate: , AffiliationEndDate: , PrimaryPhone: ",
", PrimaryEmail: ",CHAR(34),INDEX(People[Primary Email],$A4627),CHAR(34),
", PrimaryAddress: ",CHAR(34),INDEX(People[Primary Address],$A4627),CHAR(34),
", PersonLink: }"))</f>
        <v>#REF!</v>
      </c>
      <c r="H4627" t="e">
        <f>IF(COUNTA(CitationInformation)=0,"",IF(INDEX(AuthorList[Author Name],$A4627)="","",
CONCATENATE("  - &amp;AuthorListID",TEXT($A4627,"0000"),
"  {CitationID: *CitationID0001",
", PersonID: *PersonID",TEXT(MATCH(INDEX(AuthorList[Author Name],$A4627),People[Full Name],0),"0000"),
", AuthorOrder: ",INDEX(AuthorList[Author Number],$A4627),"}")))</f>
        <v>#REF!</v>
      </c>
      <c r="K4627" t="e">
        <f>IF(INDEX(SamplingFeatures[Feature Code],$A4627)="","",
CONCATENATE("  - &amp;SamplingFeatureID",TEXT($A4627,"0000"),
" {","SamplingFeatureUUID:  ",CHAR(34),INDEX(SamplingFeatures[Sampling Feature UUID],$A4627),CHAR(34),
", SamplingFeatureTypeCV:  ",CHAR(34),INDEX(SamplingFeatures[Sampling Feature Type],$A4627),CHAR(34),
", SamplingFeatureCode:  ",CHAR(34),INDEX(SamplingFeatures[Feature Code],$A4627),CHAR(34),
", SamplingFeatureName:  ",CHAR(34),INDEX(SamplingFeatures[Feature Name],$A4627),CHAR(34),
", SamplingFeatureDescription:  ",CHAR(34),INDEX(SamplingFeatures[Feature Description],$A4627),CHAR(34),
", SamplingFeatureGeotypeCV:  ",CHAR(34),INDEX(SamplingFeatures[Feature Geo Type],$A4627),CHAR(34),
", FeatureGeometry:  ",CHAR(34),INDEX(SamplingFeatures[Feature Geometry],$A4627),CHAR(34),
", Elevation_m:  ",CHAR(34),INDEX(SamplingFeatures[Elevation_m],$A4627),CHAR(34),
", ElevationDatumCV:  ",CHAR(34),ElevationDatum,CHAR(34),"}"))</f>
        <v>#REF!</v>
      </c>
      <c r="L4627" t="e">
        <f>IF(INDEX(SamplingFeatures[Sampling Feature Type],$A4627)&lt;&gt;"Site","",
CONCATENATE("  - &amp;SiteID",TEXT(SUMPRODUCT(--($L$3:$L4626&lt;&gt;"")),"0000"),
" {","SamplingFeatureID:  *SamplingFeatureID",TEXT($A4627,"0000"),
", SiteTypeCV:  ",CHAR(34),INDEX(Sites[Site Type],$A4627),CHAR(34),
", Latitude:  ",INDEX(Sites[Latitude],$A4627),
", Longitude:  ",INDEX(Sites[Longitude],$A4627),
", SRSName:  ",CHAR(34),LatLonDatum,CHAR(34),"}"))</f>
        <v>#REF!</v>
      </c>
      <c r="M4627" t="e">
        <f>IF(INDEX(SamplingFeatures[Sampling Feature Type],$A4627)&lt;&gt;"Specimen","",
CONCATENATE("  - &amp;SpecimenID",TEXT(SUMPRODUCT(--($M$3:$M4626&lt;&gt;"")),"0000"),
" {","SamplingFeatureID:  *SamplingFeatureID",TEXT($A4627,"0000"),
", SpecimenTypeCV:  ",CHAR(34),INDEX(Specimens[Specimen Type],$A4627),CHAR(34),
", SpecimenMediumCV:  ",INDEX(Specimens[Specimen Medium],$A4627),
", IsFieldSpecimen:  ",CHAR(34),INDEX(Specimens[Is Field Specimen?],$A4627),CHAR(34),"}"))</f>
        <v>#REF!</v>
      </c>
      <c r="N4627" t="e">
        <f>IF(COUNTA(SpatialOffsets[])=0,"", IF(INDEX(SpatialOffsets[Spatial Offset Type],$A4627)="","",
CONCATENATE("  - &amp;SpatialOffsetID",TEXT($A4627,"0000"),
" {","SpatialOffsetTypeCV:  ",CHAR(34),INDEX(SpatialOffsets[Spatial Offset Type],$A4627),CHAR(34),
", Offset1Value:  ",INDEX(SpatialOffsets[Offset 1 Value],$A4627),
", Offset1UnitID:  ",CHAR(34),INDEX(SpatialOffsets[Offset 1 Unit],$A4627),CHAR(34),
", Offset2Value:  ",INDEX(SpatialOffsets[Offset 2 Value],$A4627),
", Offset2UnitID:  ",CHAR(34),INDEX(SpatialOffsets[Offset 2 Unit],$A4627),CHAR(34),
", Offset3Value:  ",INDEX(SpatialOffsets[Offset 3 Value],$A4627),
", Offset3UnitID:  ",CHAR(34),INDEX(SpatialOffsets[Offset 3 Unit],$A4627),CHAR(34),,"}")))</f>
        <v>#REF!</v>
      </c>
      <c r="O4627" t="e">
        <f>IF(COUNTA(RelatedFeatures[])=0,"", IF(INDEX(RelatedFeatures[First Sampling Feature Code],$A4627)="","",
CONCATENATE("  - &amp;RelationID",TEXT($A4627,"0000"),
" {","SamplingFeatureID:  *SamplingFeatureID",TEXT(MATCH(INDEX(RelatedFeatures[First Sampling Feature Code],$A4627),SamplingFeatures[Feature Code],0),"0000"),
", RelationshipTypeCV:  ",CHAR(34),INDEX(RelatedFeatures[Relationship Type],$A4627),CHAR(34),
", RelatedFeatureID: *SamplingFeatureID",TEXT(MATCH(INDEX(RelatedFeatures[Second Sampling Feature Code],$A4627),SamplingFeatures[Feature Code],0),"0000"),
", SpatialOffsetID:  ",IF(INDEX(RelatedFeatures[Offset Number],$A4627)="","",CONCATENATE("*SpatialOffsetID",TEXT(INDEX(RelatedFeatures[Offset Number],$A4627),"0000"))),"}")))</f>
        <v>#REF!</v>
      </c>
      <c r="P4627" t="e">
        <f>IF(INDEX(Methods[Method Type],$A4627)="","",
CONCATENATE("  - &amp;MethodID",TEXT($A4627,"0000"),
" {","MethodTypeCV:  ",CHAR(34),INDEX(Methods[Method Type],$A4627),CHAR(34),
", MethodCode:  ",CHAR(34),INDEX(Methods[Method Code],$A4627),CHAR(34),
", MethodName:  ",CHAR(34),INDEX(Methods[Method Name],$A4627),CHAR(34),
", MethodDescription:  ",CHAR(34),INDEX(Methods[Method Description],$A4627),CHAR(34),
", MethodLink:  ",CHAR(34),INDEX(Methods[Method Link],$A4627),CHAR(34),
", OrganizationID: *OrganizationID",TEXT(MATCH(INDEX(Methods[Organization Name],$A4627),Organizations[Organization Name],0),"0000"),"}"))</f>
        <v>#REF!</v>
      </c>
      <c r="Q4627" t="e">
        <f>IF(INDEX(Variables[Variable Type],$A4627)="","",
CONCATENATE("  - &amp;VariableID",TEXT($A4627,"0000"),
" {","VariableTypeCV:  ",CHAR(34),INDEX(Variables[Variable Type],$A4627),CHAR(34),
", VariableCode:  ",CHAR(34),INDEX(Variables[Variable Code],$A4627),CHAR(34),
", VariableNameCV:  ",CHAR(34),INDEX(Variables[Variable Name],$A4627),CHAR(34),
", VariableDefinition:  ",CHAR(34),INDEX(Variables[Variable Definition],$A4627),CHAR(34),
", SpecciationCV:  ",CHAR(34),INDEX(Variables[Speciation],$A4627),CHAR(34),
", NoDataValue:  ",CHAR(34),INDEX(Variables[No Data Value],$A4627),CHAR(34),"}"))</f>
        <v>#REF!</v>
      </c>
    </row>
    <row r="4628" spans="1:17" x14ac:dyDescent="0.25">
      <c r="A4628">
        <v>4625</v>
      </c>
      <c r="D4628" t="e">
        <f>IF(INDEX(People[First Name],$A4628)="","",
CONCATENATE("  - &amp;PersonID",TEXT($A4628,"0000"),
" {","PersonFirstName:  ",CHAR(34),INDEX(People[First Name],$A4628),CHAR(34),
", PersonMiddleName:  ",CHAR(34),INDEX(People[Middle Name],$A4628),CHAR(34),
", PersonLastName:  ",CHAR(34),INDEX(People[Last Name],$A4628),CHAR(34),"}"))</f>
        <v>#REF!</v>
      </c>
      <c r="E4628" t="e">
        <f>IF(INDEX(Organizations[Organization Type '[CV']],$A4628)="","",
CONCATENATE("  - &amp;OrganizationID",TEXT($A4628,"0000"),
" {","OrganizationTypeCV:  ",CHAR(34),INDEX(Organizations[Organization Type '[CV']],$A4628),CHAR(34),
", OrganizationCode:  ",CHAR(34),INDEX(Organizations[Organization Code],$A4628),CHAR(34),
", OrganizationName:  ",CHAR(34),INDEX(Organizations[Organization Name],$A4628),CHAR(34),
", OrganizationDescription:  ",CHAR(34),INDEX(Organizations[Organization Description],$A4628),CHAR(34),
", OrganizationLink:  ",CHAR(34),INDEX(Organizations[Organization Link],$A4628),CHAR(34),"}"))</f>
        <v>#REF!</v>
      </c>
      <c r="F4628" t="e">
        <f>IF(INDEX(People[First Name],$A4628)="","",
CONCATENATE("  - &amp;AffiliationID",TEXT($A4628,"0000"),
" {PersonID: *PersonID",TEXT($A4628,"0000"),
", OrganizationID: *OrganizationID",TEXT(MATCH(INDEX(People[Organization Name],$A4628),Organizations[Organization Name],0),"0000"),
", IsPrimaryOrganizationContact: , AffiliationStartDate: , AffiliationEndDate: , PrimaryPhone: ",
", PrimaryEmail: ",CHAR(34),INDEX(People[Primary Email],$A4628),CHAR(34),
", PrimaryAddress: ",CHAR(34),INDEX(People[Primary Address],$A4628),CHAR(34),
", PersonLink: }"))</f>
        <v>#REF!</v>
      </c>
      <c r="H4628" t="e">
        <f>IF(COUNTA(CitationInformation)=0,"",IF(INDEX(AuthorList[Author Name],$A4628)="","",
CONCATENATE("  - &amp;AuthorListID",TEXT($A4628,"0000"),
"  {CitationID: *CitationID0001",
", PersonID: *PersonID",TEXT(MATCH(INDEX(AuthorList[Author Name],$A4628),People[Full Name],0),"0000"),
", AuthorOrder: ",INDEX(AuthorList[Author Number],$A4628),"}")))</f>
        <v>#REF!</v>
      </c>
      <c r="K4628" t="e">
        <f>IF(INDEX(SamplingFeatures[Feature Code],$A4628)="","",
CONCATENATE("  - &amp;SamplingFeatureID",TEXT($A4628,"0000"),
" {","SamplingFeatureUUID:  ",CHAR(34),INDEX(SamplingFeatures[Sampling Feature UUID],$A4628),CHAR(34),
", SamplingFeatureTypeCV:  ",CHAR(34),INDEX(SamplingFeatures[Sampling Feature Type],$A4628),CHAR(34),
", SamplingFeatureCode:  ",CHAR(34),INDEX(SamplingFeatures[Feature Code],$A4628),CHAR(34),
", SamplingFeatureName:  ",CHAR(34),INDEX(SamplingFeatures[Feature Name],$A4628),CHAR(34),
", SamplingFeatureDescription:  ",CHAR(34),INDEX(SamplingFeatures[Feature Description],$A4628),CHAR(34),
", SamplingFeatureGeotypeCV:  ",CHAR(34),INDEX(SamplingFeatures[Feature Geo Type],$A4628),CHAR(34),
", FeatureGeometry:  ",CHAR(34),INDEX(SamplingFeatures[Feature Geometry],$A4628),CHAR(34),
", Elevation_m:  ",CHAR(34),INDEX(SamplingFeatures[Elevation_m],$A4628),CHAR(34),
", ElevationDatumCV:  ",CHAR(34),ElevationDatum,CHAR(34),"}"))</f>
        <v>#REF!</v>
      </c>
      <c r="L4628" t="e">
        <f>IF(INDEX(SamplingFeatures[Sampling Feature Type],$A4628)&lt;&gt;"Site","",
CONCATENATE("  - &amp;SiteID",TEXT(SUMPRODUCT(--($L$3:$L4627&lt;&gt;"")),"0000"),
" {","SamplingFeatureID:  *SamplingFeatureID",TEXT($A4628,"0000"),
", SiteTypeCV:  ",CHAR(34),INDEX(Sites[Site Type],$A4628),CHAR(34),
", Latitude:  ",INDEX(Sites[Latitude],$A4628),
", Longitude:  ",INDEX(Sites[Longitude],$A4628),
", SRSName:  ",CHAR(34),LatLonDatum,CHAR(34),"}"))</f>
        <v>#REF!</v>
      </c>
      <c r="M4628" t="e">
        <f>IF(INDEX(SamplingFeatures[Sampling Feature Type],$A4628)&lt;&gt;"Specimen","",
CONCATENATE("  - &amp;SpecimenID",TEXT(SUMPRODUCT(--($M$3:$M4627&lt;&gt;"")),"0000"),
" {","SamplingFeatureID:  *SamplingFeatureID",TEXT($A4628,"0000"),
", SpecimenTypeCV:  ",CHAR(34),INDEX(Specimens[Specimen Type],$A4628),CHAR(34),
", SpecimenMediumCV:  ",INDEX(Specimens[Specimen Medium],$A4628),
", IsFieldSpecimen:  ",CHAR(34),INDEX(Specimens[Is Field Specimen?],$A4628),CHAR(34),"}"))</f>
        <v>#REF!</v>
      </c>
      <c r="N4628" t="e">
        <f>IF(COUNTA(SpatialOffsets[])=0,"", IF(INDEX(SpatialOffsets[Spatial Offset Type],$A4628)="","",
CONCATENATE("  - &amp;SpatialOffsetID",TEXT($A4628,"0000"),
" {","SpatialOffsetTypeCV:  ",CHAR(34),INDEX(SpatialOffsets[Spatial Offset Type],$A4628),CHAR(34),
", Offset1Value:  ",INDEX(SpatialOffsets[Offset 1 Value],$A4628),
", Offset1UnitID:  ",CHAR(34),INDEX(SpatialOffsets[Offset 1 Unit],$A4628),CHAR(34),
", Offset2Value:  ",INDEX(SpatialOffsets[Offset 2 Value],$A4628),
", Offset2UnitID:  ",CHAR(34),INDEX(SpatialOffsets[Offset 2 Unit],$A4628),CHAR(34),
", Offset3Value:  ",INDEX(SpatialOffsets[Offset 3 Value],$A4628),
", Offset3UnitID:  ",CHAR(34),INDEX(SpatialOffsets[Offset 3 Unit],$A4628),CHAR(34),,"}")))</f>
        <v>#REF!</v>
      </c>
      <c r="O4628" t="e">
        <f>IF(COUNTA(RelatedFeatures[])=0,"", IF(INDEX(RelatedFeatures[First Sampling Feature Code],$A4628)="","",
CONCATENATE("  - &amp;RelationID",TEXT($A4628,"0000"),
" {","SamplingFeatureID:  *SamplingFeatureID",TEXT(MATCH(INDEX(RelatedFeatures[First Sampling Feature Code],$A4628),SamplingFeatures[Feature Code],0),"0000"),
", RelationshipTypeCV:  ",CHAR(34),INDEX(RelatedFeatures[Relationship Type],$A4628),CHAR(34),
", RelatedFeatureID: *SamplingFeatureID",TEXT(MATCH(INDEX(RelatedFeatures[Second Sampling Feature Code],$A4628),SamplingFeatures[Feature Code],0),"0000"),
", SpatialOffsetID:  ",IF(INDEX(RelatedFeatures[Offset Number],$A4628)="","",CONCATENATE("*SpatialOffsetID",TEXT(INDEX(RelatedFeatures[Offset Number],$A4628),"0000"))),"}")))</f>
        <v>#REF!</v>
      </c>
      <c r="P4628" t="e">
        <f>IF(INDEX(Methods[Method Type],$A4628)="","",
CONCATENATE("  - &amp;MethodID",TEXT($A4628,"0000"),
" {","MethodTypeCV:  ",CHAR(34),INDEX(Methods[Method Type],$A4628),CHAR(34),
", MethodCode:  ",CHAR(34),INDEX(Methods[Method Code],$A4628),CHAR(34),
", MethodName:  ",CHAR(34),INDEX(Methods[Method Name],$A4628),CHAR(34),
", MethodDescription:  ",CHAR(34),INDEX(Methods[Method Description],$A4628),CHAR(34),
", MethodLink:  ",CHAR(34),INDEX(Methods[Method Link],$A4628),CHAR(34),
", OrganizationID: *OrganizationID",TEXT(MATCH(INDEX(Methods[Organization Name],$A4628),Organizations[Organization Name],0),"0000"),"}"))</f>
        <v>#REF!</v>
      </c>
      <c r="Q4628" t="e">
        <f>IF(INDEX(Variables[Variable Type],$A4628)="","",
CONCATENATE("  - &amp;VariableID",TEXT($A4628,"0000"),
" {","VariableTypeCV:  ",CHAR(34),INDEX(Variables[Variable Type],$A4628),CHAR(34),
", VariableCode:  ",CHAR(34),INDEX(Variables[Variable Code],$A4628),CHAR(34),
", VariableNameCV:  ",CHAR(34),INDEX(Variables[Variable Name],$A4628),CHAR(34),
", VariableDefinition:  ",CHAR(34),INDEX(Variables[Variable Definition],$A4628),CHAR(34),
", SpecciationCV:  ",CHAR(34),INDEX(Variables[Speciation],$A4628),CHAR(34),
", NoDataValue:  ",CHAR(34),INDEX(Variables[No Data Value],$A4628),CHAR(34),"}"))</f>
        <v>#REF!</v>
      </c>
    </row>
    <row r="4629" spans="1:17" x14ac:dyDescent="0.25">
      <c r="A4629">
        <v>4626</v>
      </c>
      <c r="D4629" t="e">
        <f>IF(INDEX(People[First Name],$A4629)="","",
CONCATENATE("  - &amp;PersonID",TEXT($A4629,"0000"),
" {","PersonFirstName:  ",CHAR(34),INDEX(People[First Name],$A4629),CHAR(34),
", PersonMiddleName:  ",CHAR(34),INDEX(People[Middle Name],$A4629),CHAR(34),
", PersonLastName:  ",CHAR(34),INDEX(People[Last Name],$A4629),CHAR(34),"}"))</f>
        <v>#REF!</v>
      </c>
      <c r="E4629" t="e">
        <f>IF(INDEX(Organizations[Organization Type '[CV']],$A4629)="","",
CONCATENATE("  - &amp;OrganizationID",TEXT($A4629,"0000"),
" {","OrganizationTypeCV:  ",CHAR(34),INDEX(Organizations[Organization Type '[CV']],$A4629),CHAR(34),
", OrganizationCode:  ",CHAR(34),INDEX(Organizations[Organization Code],$A4629),CHAR(34),
", OrganizationName:  ",CHAR(34),INDEX(Organizations[Organization Name],$A4629),CHAR(34),
", OrganizationDescription:  ",CHAR(34),INDEX(Organizations[Organization Description],$A4629),CHAR(34),
", OrganizationLink:  ",CHAR(34),INDEX(Organizations[Organization Link],$A4629),CHAR(34),"}"))</f>
        <v>#REF!</v>
      </c>
      <c r="F4629" t="e">
        <f>IF(INDEX(People[First Name],$A4629)="","",
CONCATENATE("  - &amp;AffiliationID",TEXT($A4629,"0000"),
" {PersonID: *PersonID",TEXT($A4629,"0000"),
", OrganizationID: *OrganizationID",TEXT(MATCH(INDEX(People[Organization Name],$A4629),Organizations[Organization Name],0),"0000"),
", IsPrimaryOrganizationContact: , AffiliationStartDate: , AffiliationEndDate: , PrimaryPhone: ",
", PrimaryEmail: ",CHAR(34),INDEX(People[Primary Email],$A4629),CHAR(34),
", PrimaryAddress: ",CHAR(34),INDEX(People[Primary Address],$A4629),CHAR(34),
", PersonLink: }"))</f>
        <v>#REF!</v>
      </c>
      <c r="H4629" t="e">
        <f>IF(COUNTA(CitationInformation)=0,"",IF(INDEX(AuthorList[Author Name],$A4629)="","",
CONCATENATE("  - &amp;AuthorListID",TEXT($A4629,"0000"),
"  {CitationID: *CitationID0001",
", PersonID: *PersonID",TEXT(MATCH(INDEX(AuthorList[Author Name],$A4629),People[Full Name],0),"0000"),
", AuthorOrder: ",INDEX(AuthorList[Author Number],$A4629),"}")))</f>
        <v>#REF!</v>
      </c>
      <c r="K4629" t="e">
        <f>IF(INDEX(SamplingFeatures[Feature Code],$A4629)="","",
CONCATENATE("  - &amp;SamplingFeatureID",TEXT($A4629,"0000"),
" {","SamplingFeatureUUID:  ",CHAR(34),INDEX(SamplingFeatures[Sampling Feature UUID],$A4629),CHAR(34),
", SamplingFeatureTypeCV:  ",CHAR(34),INDEX(SamplingFeatures[Sampling Feature Type],$A4629),CHAR(34),
", SamplingFeatureCode:  ",CHAR(34),INDEX(SamplingFeatures[Feature Code],$A4629),CHAR(34),
", SamplingFeatureName:  ",CHAR(34),INDEX(SamplingFeatures[Feature Name],$A4629),CHAR(34),
", SamplingFeatureDescription:  ",CHAR(34),INDEX(SamplingFeatures[Feature Description],$A4629),CHAR(34),
", SamplingFeatureGeotypeCV:  ",CHAR(34),INDEX(SamplingFeatures[Feature Geo Type],$A4629),CHAR(34),
", FeatureGeometry:  ",CHAR(34),INDEX(SamplingFeatures[Feature Geometry],$A4629),CHAR(34),
", Elevation_m:  ",CHAR(34),INDEX(SamplingFeatures[Elevation_m],$A4629),CHAR(34),
", ElevationDatumCV:  ",CHAR(34),ElevationDatum,CHAR(34),"}"))</f>
        <v>#REF!</v>
      </c>
      <c r="L4629" t="e">
        <f>IF(INDEX(SamplingFeatures[Sampling Feature Type],$A4629)&lt;&gt;"Site","",
CONCATENATE("  - &amp;SiteID",TEXT(SUMPRODUCT(--($L$3:$L4628&lt;&gt;"")),"0000"),
" {","SamplingFeatureID:  *SamplingFeatureID",TEXT($A4629,"0000"),
", SiteTypeCV:  ",CHAR(34),INDEX(Sites[Site Type],$A4629),CHAR(34),
", Latitude:  ",INDEX(Sites[Latitude],$A4629),
", Longitude:  ",INDEX(Sites[Longitude],$A4629),
", SRSName:  ",CHAR(34),LatLonDatum,CHAR(34),"}"))</f>
        <v>#REF!</v>
      </c>
      <c r="M4629" t="e">
        <f>IF(INDEX(SamplingFeatures[Sampling Feature Type],$A4629)&lt;&gt;"Specimen","",
CONCATENATE("  - &amp;SpecimenID",TEXT(SUMPRODUCT(--($M$3:$M4628&lt;&gt;"")),"0000"),
" {","SamplingFeatureID:  *SamplingFeatureID",TEXT($A4629,"0000"),
", SpecimenTypeCV:  ",CHAR(34),INDEX(Specimens[Specimen Type],$A4629),CHAR(34),
", SpecimenMediumCV:  ",INDEX(Specimens[Specimen Medium],$A4629),
", IsFieldSpecimen:  ",CHAR(34),INDEX(Specimens[Is Field Specimen?],$A4629),CHAR(34),"}"))</f>
        <v>#REF!</v>
      </c>
      <c r="N4629" t="e">
        <f>IF(COUNTA(SpatialOffsets[])=0,"", IF(INDEX(SpatialOffsets[Spatial Offset Type],$A4629)="","",
CONCATENATE("  - &amp;SpatialOffsetID",TEXT($A4629,"0000"),
" {","SpatialOffsetTypeCV:  ",CHAR(34),INDEX(SpatialOffsets[Spatial Offset Type],$A4629),CHAR(34),
", Offset1Value:  ",INDEX(SpatialOffsets[Offset 1 Value],$A4629),
", Offset1UnitID:  ",CHAR(34),INDEX(SpatialOffsets[Offset 1 Unit],$A4629),CHAR(34),
", Offset2Value:  ",INDEX(SpatialOffsets[Offset 2 Value],$A4629),
", Offset2UnitID:  ",CHAR(34),INDEX(SpatialOffsets[Offset 2 Unit],$A4629),CHAR(34),
", Offset3Value:  ",INDEX(SpatialOffsets[Offset 3 Value],$A4629),
", Offset3UnitID:  ",CHAR(34),INDEX(SpatialOffsets[Offset 3 Unit],$A4629),CHAR(34),,"}")))</f>
        <v>#REF!</v>
      </c>
      <c r="O4629" t="e">
        <f>IF(COUNTA(RelatedFeatures[])=0,"", IF(INDEX(RelatedFeatures[First Sampling Feature Code],$A4629)="","",
CONCATENATE("  - &amp;RelationID",TEXT($A4629,"0000"),
" {","SamplingFeatureID:  *SamplingFeatureID",TEXT(MATCH(INDEX(RelatedFeatures[First Sampling Feature Code],$A4629),SamplingFeatures[Feature Code],0),"0000"),
", RelationshipTypeCV:  ",CHAR(34),INDEX(RelatedFeatures[Relationship Type],$A4629),CHAR(34),
", RelatedFeatureID: *SamplingFeatureID",TEXT(MATCH(INDEX(RelatedFeatures[Second Sampling Feature Code],$A4629),SamplingFeatures[Feature Code],0),"0000"),
", SpatialOffsetID:  ",IF(INDEX(RelatedFeatures[Offset Number],$A4629)="","",CONCATENATE("*SpatialOffsetID",TEXT(INDEX(RelatedFeatures[Offset Number],$A4629),"0000"))),"}")))</f>
        <v>#REF!</v>
      </c>
      <c r="P4629" t="e">
        <f>IF(INDEX(Methods[Method Type],$A4629)="","",
CONCATENATE("  - &amp;MethodID",TEXT($A4629,"0000"),
" {","MethodTypeCV:  ",CHAR(34),INDEX(Methods[Method Type],$A4629),CHAR(34),
", MethodCode:  ",CHAR(34),INDEX(Methods[Method Code],$A4629),CHAR(34),
", MethodName:  ",CHAR(34),INDEX(Methods[Method Name],$A4629),CHAR(34),
", MethodDescription:  ",CHAR(34),INDEX(Methods[Method Description],$A4629),CHAR(34),
", MethodLink:  ",CHAR(34),INDEX(Methods[Method Link],$A4629),CHAR(34),
", OrganizationID: *OrganizationID",TEXT(MATCH(INDEX(Methods[Organization Name],$A4629),Organizations[Organization Name],0),"0000"),"}"))</f>
        <v>#REF!</v>
      </c>
      <c r="Q4629" t="e">
        <f>IF(INDEX(Variables[Variable Type],$A4629)="","",
CONCATENATE("  - &amp;VariableID",TEXT($A4629,"0000"),
" {","VariableTypeCV:  ",CHAR(34),INDEX(Variables[Variable Type],$A4629),CHAR(34),
", VariableCode:  ",CHAR(34),INDEX(Variables[Variable Code],$A4629),CHAR(34),
", VariableNameCV:  ",CHAR(34),INDEX(Variables[Variable Name],$A4629),CHAR(34),
", VariableDefinition:  ",CHAR(34),INDEX(Variables[Variable Definition],$A4629),CHAR(34),
", SpecciationCV:  ",CHAR(34),INDEX(Variables[Speciation],$A4629),CHAR(34),
", NoDataValue:  ",CHAR(34),INDEX(Variables[No Data Value],$A4629),CHAR(34),"}"))</f>
        <v>#REF!</v>
      </c>
    </row>
    <row r="4630" spans="1:17" x14ac:dyDescent="0.25">
      <c r="A4630">
        <v>4627</v>
      </c>
      <c r="D4630" t="e">
        <f>IF(INDEX(People[First Name],$A4630)="","",
CONCATENATE("  - &amp;PersonID",TEXT($A4630,"0000"),
" {","PersonFirstName:  ",CHAR(34),INDEX(People[First Name],$A4630),CHAR(34),
", PersonMiddleName:  ",CHAR(34),INDEX(People[Middle Name],$A4630),CHAR(34),
", PersonLastName:  ",CHAR(34),INDEX(People[Last Name],$A4630),CHAR(34),"}"))</f>
        <v>#REF!</v>
      </c>
      <c r="E4630" t="e">
        <f>IF(INDEX(Organizations[Organization Type '[CV']],$A4630)="","",
CONCATENATE("  - &amp;OrganizationID",TEXT($A4630,"0000"),
" {","OrganizationTypeCV:  ",CHAR(34),INDEX(Organizations[Organization Type '[CV']],$A4630),CHAR(34),
", OrganizationCode:  ",CHAR(34),INDEX(Organizations[Organization Code],$A4630),CHAR(34),
", OrganizationName:  ",CHAR(34),INDEX(Organizations[Organization Name],$A4630),CHAR(34),
", OrganizationDescription:  ",CHAR(34),INDEX(Organizations[Organization Description],$A4630),CHAR(34),
", OrganizationLink:  ",CHAR(34),INDEX(Organizations[Organization Link],$A4630),CHAR(34),"}"))</f>
        <v>#REF!</v>
      </c>
      <c r="F4630" t="e">
        <f>IF(INDEX(People[First Name],$A4630)="","",
CONCATENATE("  - &amp;AffiliationID",TEXT($A4630,"0000"),
" {PersonID: *PersonID",TEXT($A4630,"0000"),
", OrganizationID: *OrganizationID",TEXT(MATCH(INDEX(People[Organization Name],$A4630),Organizations[Organization Name],0),"0000"),
", IsPrimaryOrganizationContact: , AffiliationStartDate: , AffiliationEndDate: , PrimaryPhone: ",
", PrimaryEmail: ",CHAR(34),INDEX(People[Primary Email],$A4630),CHAR(34),
", PrimaryAddress: ",CHAR(34),INDEX(People[Primary Address],$A4630),CHAR(34),
", PersonLink: }"))</f>
        <v>#REF!</v>
      </c>
      <c r="H4630" t="e">
        <f>IF(COUNTA(CitationInformation)=0,"",IF(INDEX(AuthorList[Author Name],$A4630)="","",
CONCATENATE("  - &amp;AuthorListID",TEXT($A4630,"0000"),
"  {CitationID: *CitationID0001",
", PersonID: *PersonID",TEXT(MATCH(INDEX(AuthorList[Author Name],$A4630),People[Full Name],0),"0000"),
", AuthorOrder: ",INDEX(AuthorList[Author Number],$A4630),"}")))</f>
        <v>#REF!</v>
      </c>
      <c r="K4630" t="e">
        <f>IF(INDEX(SamplingFeatures[Feature Code],$A4630)="","",
CONCATENATE("  - &amp;SamplingFeatureID",TEXT($A4630,"0000"),
" {","SamplingFeatureUUID:  ",CHAR(34),INDEX(SamplingFeatures[Sampling Feature UUID],$A4630),CHAR(34),
", SamplingFeatureTypeCV:  ",CHAR(34),INDEX(SamplingFeatures[Sampling Feature Type],$A4630),CHAR(34),
", SamplingFeatureCode:  ",CHAR(34),INDEX(SamplingFeatures[Feature Code],$A4630),CHAR(34),
", SamplingFeatureName:  ",CHAR(34),INDEX(SamplingFeatures[Feature Name],$A4630),CHAR(34),
", SamplingFeatureDescription:  ",CHAR(34),INDEX(SamplingFeatures[Feature Description],$A4630),CHAR(34),
", SamplingFeatureGeotypeCV:  ",CHAR(34),INDEX(SamplingFeatures[Feature Geo Type],$A4630),CHAR(34),
", FeatureGeometry:  ",CHAR(34),INDEX(SamplingFeatures[Feature Geometry],$A4630),CHAR(34),
", Elevation_m:  ",CHAR(34),INDEX(SamplingFeatures[Elevation_m],$A4630),CHAR(34),
", ElevationDatumCV:  ",CHAR(34),ElevationDatum,CHAR(34),"}"))</f>
        <v>#REF!</v>
      </c>
      <c r="L4630" t="e">
        <f>IF(INDEX(SamplingFeatures[Sampling Feature Type],$A4630)&lt;&gt;"Site","",
CONCATENATE("  - &amp;SiteID",TEXT(SUMPRODUCT(--($L$3:$L4629&lt;&gt;"")),"0000"),
" {","SamplingFeatureID:  *SamplingFeatureID",TEXT($A4630,"0000"),
", SiteTypeCV:  ",CHAR(34),INDEX(Sites[Site Type],$A4630),CHAR(34),
", Latitude:  ",INDEX(Sites[Latitude],$A4630),
", Longitude:  ",INDEX(Sites[Longitude],$A4630),
", SRSName:  ",CHAR(34),LatLonDatum,CHAR(34),"}"))</f>
        <v>#REF!</v>
      </c>
      <c r="M4630" t="e">
        <f>IF(INDEX(SamplingFeatures[Sampling Feature Type],$A4630)&lt;&gt;"Specimen","",
CONCATENATE("  - &amp;SpecimenID",TEXT(SUMPRODUCT(--($M$3:$M4629&lt;&gt;"")),"0000"),
" {","SamplingFeatureID:  *SamplingFeatureID",TEXT($A4630,"0000"),
", SpecimenTypeCV:  ",CHAR(34),INDEX(Specimens[Specimen Type],$A4630),CHAR(34),
", SpecimenMediumCV:  ",INDEX(Specimens[Specimen Medium],$A4630),
", IsFieldSpecimen:  ",CHAR(34),INDEX(Specimens[Is Field Specimen?],$A4630),CHAR(34),"}"))</f>
        <v>#REF!</v>
      </c>
      <c r="N4630" t="e">
        <f>IF(COUNTA(SpatialOffsets[])=0,"", IF(INDEX(SpatialOffsets[Spatial Offset Type],$A4630)="","",
CONCATENATE("  - &amp;SpatialOffsetID",TEXT($A4630,"0000"),
" {","SpatialOffsetTypeCV:  ",CHAR(34),INDEX(SpatialOffsets[Spatial Offset Type],$A4630),CHAR(34),
", Offset1Value:  ",INDEX(SpatialOffsets[Offset 1 Value],$A4630),
", Offset1UnitID:  ",CHAR(34),INDEX(SpatialOffsets[Offset 1 Unit],$A4630),CHAR(34),
", Offset2Value:  ",INDEX(SpatialOffsets[Offset 2 Value],$A4630),
", Offset2UnitID:  ",CHAR(34),INDEX(SpatialOffsets[Offset 2 Unit],$A4630),CHAR(34),
", Offset3Value:  ",INDEX(SpatialOffsets[Offset 3 Value],$A4630),
", Offset3UnitID:  ",CHAR(34),INDEX(SpatialOffsets[Offset 3 Unit],$A4630),CHAR(34),,"}")))</f>
        <v>#REF!</v>
      </c>
      <c r="O4630" t="e">
        <f>IF(COUNTA(RelatedFeatures[])=0,"", IF(INDEX(RelatedFeatures[First Sampling Feature Code],$A4630)="","",
CONCATENATE("  - &amp;RelationID",TEXT($A4630,"0000"),
" {","SamplingFeatureID:  *SamplingFeatureID",TEXT(MATCH(INDEX(RelatedFeatures[First Sampling Feature Code],$A4630),SamplingFeatures[Feature Code],0),"0000"),
", RelationshipTypeCV:  ",CHAR(34),INDEX(RelatedFeatures[Relationship Type],$A4630),CHAR(34),
", RelatedFeatureID: *SamplingFeatureID",TEXT(MATCH(INDEX(RelatedFeatures[Second Sampling Feature Code],$A4630),SamplingFeatures[Feature Code],0),"0000"),
", SpatialOffsetID:  ",IF(INDEX(RelatedFeatures[Offset Number],$A4630)="","",CONCATENATE("*SpatialOffsetID",TEXT(INDEX(RelatedFeatures[Offset Number],$A4630),"0000"))),"}")))</f>
        <v>#REF!</v>
      </c>
      <c r="P4630" t="e">
        <f>IF(INDEX(Methods[Method Type],$A4630)="","",
CONCATENATE("  - &amp;MethodID",TEXT($A4630,"0000"),
" {","MethodTypeCV:  ",CHAR(34),INDEX(Methods[Method Type],$A4630),CHAR(34),
", MethodCode:  ",CHAR(34),INDEX(Methods[Method Code],$A4630),CHAR(34),
", MethodName:  ",CHAR(34),INDEX(Methods[Method Name],$A4630),CHAR(34),
", MethodDescription:  ",CHAR(34),INDEX(Methods[Method Description],$A4630),CHAR(34),
", MethodLink:  ",CHAR(34),INDEX(Methods[Method Link],$A4630),CHAR(34),
", OrganizationID: *OrganizationID",TEXT(MATCH(INDEX(Methods[Organization Name],$A4630),Organizations[Organization Name],0),"0000"),"}"))</f>
        <v>#REF!</v>
      </c>
      <c r="Q4630" t="e">
        <f>IF(INDEX(Variables[Variable Type],$A4630)="","",
CONCATENATE("  - &amp;VariableID",TEXT($A4630,"0000"),
" {","VariableTypeCV:  ",CHAR(34),INDEX(Variables[Variable Type],$A4630),CHAR(34),
", VariableCode:  ",CHAR(34),INDEX(Variables[Variable Code],$A4630),CHAR(34),
", VariableNameCV:  ",CHAR(34),INDEX(Variables[Variable Name],$A4630),CHAR(34),
", VariableDefinition:  ",CHAR(34),INDEX(Variables[Variable Definition],$A4630),CHAR(34),
", SpecciationCV:  ",CHAR(34),INDEX(Variables[Speciation],$A4630),CHAR(34),
", NoDataValue:  ",CHAR(34),INDEX(Variables[No Data Value],$A4630),CHAR(34),"}"))</f>
        <v>#REF!</v>
      </c>
    </row>
    <row r="4631" spans="1:17" x14ac:dyDescent="0.25">
      <c r="A4631">
        <v>4628</v>
      </c>
      <c r="D4631" t="e">
        <f>IF(INDEX(People[First Name],$A4631)="","",
CONCATENATE("  - &amp;PersonID",TEXT($A4631,"0000"),
" {","PersonFirstName:  ",CHAR(34),INDEX(People[First Name],$A4631),CHAR(34),
", PersonMiddleName:  ",CHAR(34),INDEX(People[Middle Name],$A4631),CHAR(34),
", PersonLastName:  ",CHAR(34),INDEX(People[Last Name],$A4631),CHAR(34),"}"))</f>
        <v>#REF!</v>
      </c>
      <c r="E4631" t="e">
        <f>IF(INDEX(Organizations[Organization Type '[CV']],$A4631)="","",
CONCATENATE("  - &amp;OrganizationID",TEXT($A4631,"0000"),
" {","OrganizationTypeCV:  ",CHAR(34),INDEX(Organizations[Organization Type '[CV']],$A4631),CHAR(34),
", OrganizationCode:  ",CHAR(34),INDEX(Organizations[Organization Code],$A4631),CHAR(34),
", OrganizationName:  ",CHAR(34),INDEX(Organizations[Organization Name],$A4631),CHAR(34),
", OrganizationDescription:  ",CHAR(34),INDEX(Organizations[Organization Description],$A4631),CHAR(34),
", OrganizationLink:  ",CHAR(34),INDEX(Organizations[Organization Link],$A4631),CHAR(34),"}"))</f>
        <v>#REF!</v>
      </c>
      <c r="F4631" t="e">
        <f>IF(INDEX(People[First Name],$A4631)="","",
CONCATENATE("  - &amp;AffiliationID",TEXT($A4631,"0000"),
" {PersonID: *PersonID",TEXT($A4631,"0000"),
", OrganizationID: *OrganizationID",TEXT(MATCH(INDEX(People[Organization Name],$A4631),Organizations[Organization Name],0),"0000"),
", IsPrimaryOrganizationContact: , AffiliationStartDate: , AffiliationEndDate: , PrimaryPhone: ",
", PrimaryEmail: ",CHAR(34),INDEX(People[Primary Email],$A4631),CHAR(34),
", PrimaryAddress: ",CHAR(34),INDEX(People[Primary Address],$A4631),CHAR(34),
", PersonLink: }"))</f>
        <v>#REF!</v>
      </c>
      <c r="H4631" t="e">
        <f>IF(COUNTA(CitationInformation)=0,"",IF(INDEX(AuthorList[Author Name],$A4631)="","",
CONCATENATE("  - &amp;AuthorListID",TEXT($A4631,"0000"),
"  {CitationID: *CitationID0001",
", PersonID: *PersonID",TEXT(MATCH(INDEX(AuthorList[Author Name],$A4631),People[Full Name],0),"0000"),
", AuthorOrder: ",INDEX(AuthorList[Author Number],$A4631),"}")))</f>
        <v>#REF!</v>
      </c>
      <c r="K4631" t="e">
        <f>IF(INDEX(SamplingFeatures[Feature Code],$A4631)="","",
CONCATENATE("  - &amp;SamplingFeatureID",TEXT($A4631,"0000"),
" {","SamplingFeatureUUID:  ",CHAR(34),INDEX(SamplingFeatures[Sampling Feature UUID],$A4631),CHAR(34),
", SamplingFeatureTypeCV:  ",CHAR(34),INDEX(SamplingFeatures[Sampling Feature Type],$A4631),CHAR(34),
", SamplingFeatureCode:  ",CHAR(34),INDEX(SamplingFeatures[Feature Code],$A4631),CHAR(34),
", SamplingFeatureName:  ",CHAR(34),INDEX(SamplingFeatures[Feature Name],$A4631),CHAR(34),
", SamplingFeatureDescription:  ",CHAR(34),INDEX(SamplingFeatures[Feature Description],$A4631),CHAR(34),
", SamplingFeatureGeotypeCV:  ",CHAR(34),INDEX(SamplingFeatures[Feature Geo Type],$A4631),CHAR(34),
", FeatureGeometry:  ",CHAR(34),INDEX(SamplingFeatures[Feature Geometry],$A4631),CHAR(34),
", Elevation_m:  ",CHAR(34),INDEX(SamplingFeatures[Elevation_m],$A4631),CHAR(34),
", ElevationDatumCV:  ",CHAR(34),ElevationDatum,CHAR(34),"}"))</f>
        <v>#REF!</v>
      </c>
      <c r="L4631" t="e">
        <f>IF(INDEX(SamplingFeatures[Sampling Feature Type],$A4631)&lt;&gt;"Site","",
CONCATENATE("  - &amp;SiteID",TEXT(SUMPRODUCT(--($L$3:$L4630&lt;&gt;"")),"0000"),
" {","SamplingFeatureID:  *SamplingFeatureID",TEXT($A4631,"0000"),
", SiteTypeCV:  ",CHAR(34),INDEX(Sites[Site Type],$A4631),CHAR(34),
", Latitude:  ",INDEX(Sites[Latitude],$A4631),
", Longitude:  ",INDEX(Sites[Longitude],$A4631),
", SRSName:  ",CHAR(34),LatLonDatum,CHAR(34),"}"))</f>
        <v>#REF!</v>
      </c>
      <c r="M4631" t="e">
        <f>IF(INDEX(SamplingFeatures[Sampling Feature Type],$A4631)&lt;&gt;"Specimen","",
CONCATENATE("  - &amp;SpecimenID",TEXT(SUMPRODUCT(--($M$3:$M4630&lt;&gt;"")),"0000"),
" {","SamplingFeatureID:  *SamplingFeatureID",TEXT($A4631,"0000"),
", SpecimenTypeCV:  ",CHAR(34),INDEX(Specimens[Specimen Type],$A4631),CHAR(34),
", SpecimenMediumCV:  ",INDEX(Specimens[Specimen Medium],$A4631),
", IsFieldSpecimen:  ",CHAR(34),INDEX(Specimens[Is Field Specimen?],$A4631),CHAR(34),"}"))</f>
        <v>#REF!</v>
      </c>
      <c r="N4631" t="e">
        <f>IF(COUNTA(SpatialOffsets[])=0,"", IF(INDEX(SpatialOffsets[Spatial Offset Type],$A4631)="","",
CONCATENATE("  - &amp;SpatialOffsetID",TEXT($A4631,"0000"),
" {","SpatialOffsetTypeCV:  ",CHAR(34),INDEX(SpatialOffsets[Spatial Offset Type],$A4631),CHAR(34),
", Offset1Value:  ",INDEX(SpatialOffsets[Offset 1 Value],$A4631),
", Offset1UnitID:  ",CHAR(34),INDEX(SpatialOffsets[Offset 1 Unit],$A4631),CHAR(34),
", Offset2Value:  ",INDEX(SpatialOffsets[Offset 2 Value],$A4631),
", Offset2UnitID:  ",CHAR(34),INDEX(SpatialOffsets[Offset 2 Unit],$A4631),CHAR(34),
", Offset3Value:  ",INDEX(SpatialOffsets[Offset 3 Value],$A4631),
", Offset3UnitID:  ",CHAR(34),INDEX(SpatialOffsets[Offset 3 Unit],$A4631),CHAR(34),,"}")))</f>
        <v>#REF!</v>
      </c>
      <c r="O4631" t="e">
        <f>IF(COUNTA(RelatedFeatures[])=0,"", IF(INDEX(RelatedFeatures[First Sampling Feature Code],$A4631)="","",
CONCATENATE("  - &amp;RelationID",TEXT($A4631,"0000"),
" {","SamplingFeatureID:  *SamplingFeatureID",TEXT(MATCH(INDEX(RelatedFeatures[First Sampling Feature Code],$A4631),SamplingFeatures[Feature Code],0),"0000"),
", RelationshipTypeCV:  ",CHAR(34),INDEX(RelatedFeatures[Relationship Type],$A4631),CHAR(34),
", RelatedFeatureID: *SamplingFeatureID",TEXT(MATCH(INDEX(RelatedFeatures[Second Sampling Feature Code],$A4631),SamplingFeatures[Feature Code],0),"0000"),
", SpatialOffsetID:  ",IF(INDEX(RelatedFeatures[Offset Number],$A4631)="","",CONCATENATE("*SpatialOffsetID",TEXT(INDEX(RelatedFeatures[Offset Number],$A4631),"0000"))),"}")))</f>
        <v>#REF!</v>
      </c>
      <c r="P4631" t="e">
        <f>IF(INDEX(Methods[Method Type],$A4631)="","",
CONCATENATE("  - &amp;MethodID",TEXT($A4631,"0000"),
" {","MethodTypeCV:  ",CHAR(34),INDEX(Methods[Method Type],$A4631),CHAR(34),
", MethodCode:  ",CHAR(34),INDEX(Methods[Method Code],$A4631),CHAR(34),
", MethodName:  ",CHAR(34),INDEX(Methods[Method Name],$A4631),CHAR(34),
", MethodDescription:  ",CHAR(34),INDEX(Methods[Method Description],$A4631),CHAR(34),
", MethodLink:  ",CHAR(34),INDEX(Methods[Method Link],$A4631),CHAR(34),
", OrganizationID: *OrganizationID",TEXT(MATCH(INDEX(Methods[Organization Name],$A4631),Organizations[Organization Name],0),"0000"),"}"))</f>
        <v>#REF!</v>
      </c>
      <c r="Q4631" t="e">
        <f>IF(INDEX(Variables[Variable Type],$A4631)="","",
CONCATENATE("  - &amp;VariableID",TEXT($A4631,"0000"),
" {","VariableTypeCV:  ",CHAR(34),INDEX(Variables[Variable Type],$A4631),CHAR(34),
", VariableCode:  ",CHAR(34),INDEX(Variables[Variable Code],$A4631),CHAR(34),
", VariableNameCV:  ",CHAR(34),INDEX(Variables[Variable Name],$A4631),CHAR(34),
", VariableDefinition:  ",CHAR(34),INDEX(Variables[Variable Definition],$A4631),CHAR(34),
", SpecciationCV:  ",CHAR(34),INDEX(Variables[Speciation],$A4631),CHAR(34),
", NoDataValue:  ",CHAR(34),INDEX(Variables[No Data Value],$A4631),CHAR(34),"}"))</f>
        <v>#REF!</v>
      </c>
    </row>
    <row r="4632" spans="1:17" x14ac:dyDescent="0.25">
      <c r="A4632">
        <v>4629</v>
      </c>
      <c r="D4632" t="e">
        <f>IF(INDEX(People[First Name],$A4632)="","",
CONCATENATE("  - &amp;PersonID",TEXT($A4632,"0000"),
" {","PersonFirstName:  ",CHAR(34),INDEX(People[First Name],$A4632),CHAR(34),
", PersonMiddleName:  ",CHAR(34),INDEX(People[Middle Name],$A4632),CHAR(34),
", PersonLastName:  ",CHAR(34),INDEX(People[Last Name],$A4632),CHAR(34),"}"))</f>
        <v>#REF!</v>
      </c>
      <c r="E4632" t="e">
        <f>IF(INDEX(Organizations[Organization Type '[CV']],$A4632)="","",
CONCATENATE("  - &amp;OrganizationID",TEXT($A4632,"0000"),
" {","OrganizationTypeCV:  ",CHAR(34),INDEX(Organizations[Organization Type '[CV']],$A4632),CHAR(34),
", OrganizationCode:  ",CHAR(34),INDEX(Organizations[Organization Code],$A4632),CHAR(34),
", OrganizationName:  ",CHAR(34),INDEX(Organizations[Organization Name],$A4632),CHAR(34),
", OrganizationDescription:  ",CHAR(34),INDEX(Organizations[Organization Description],$A4632),CHAR(34),
", OrganizationLink:  ",CHAR(34),INDEX(Organizations[Organization Link],$A4632),CHAR(34),"}"))</f>
        <v>#REF!</v>
      </c>
      <c r="F4632" t="e">
        <f>IF(INDEX(People[First Name],$A4632)="","",
CONCATENATE("  - &amp;AffiliationID",TEXT($A4632,"0000"),
" {PersonID: *PersonID",TEXT($A4632,"0000"),
", OrganizationID: *OrganizationID",TEXT(MATCH(INDEX(People[Organization Name],$A4632),Organizations[Organization Name],0),"0000"),
", IsPrimaryOrganizationContact: , AffiliationStartDate: , AffiliationEndDate: , PrimaryPhone: ",
", PrimaryEmail: ",CHAR(34),INDEX(People[Primary Email],$A4632),CHAR(34),
", PrimaryAddress: ",CHAR(34),INDEX(People[Primary Address],$A4632),CHAR(34),
", PersonLink: }"))</f>
        <v>#REF!</v>
      </c>
      <c r="H4632" t="e">
        <f>IF(COUNTA(CitationInformation)=0,"",IF(INDEX(AuthorList[Author Name],$A4632)="","",
CONCATENATE("  - &amp;AuthorListID",TEXT($A4632,"0000"),
"  {CitationID: *CitationID0001",
", PersonID: *PersonID",TEXT(MATCH(INDEX(AuthorList[Author Name],$A4632),People[Full Name],0),"0000"),
", AuthorOrder: ",INDEX(AuthorList[Author Number],$A4632),"}")))</f>
        <v>#REF!</v>
      </c>
      <c r="K4632" t="e">
        <f>IF(INDEX(SamplingFeatures[Feature Code],$A4632)="","",
CONCATENATE("  - &amp;SamplingFeatureID",TEXT($A4632,"0000"),
" {","SamplingFeatureUUID:  ",CHAR(34),INDEX(SamplingFeatures[Sampling Feature UUID],$A4632),CHAR(34),
", SamplingFeatureTypeCV:  ",CHAR(34),INDEX(SamplingFeatures[Sampling Feature Type],$A4632),CHAR(34),
", SamplingFeatureCode:  ",CHAR(34),INDEX(SamplingFeatures[Feature Code],$A4632),CHAR(34),
", SamplingFeatureName:  ",CHAR(34),INDEX(SamplingFeatures[Feature Name],$A4632),CHAR(34),
", SamplingFeatureDescription:  ",CHAR(34),INDEX(SamplingFeatures[Feature Description],$A4632),CHAR(34),
", SamplingFeatureGeotypeCV:  ",CHAR(34),INDEX(SamplingFeatures[Feature Geo Type],$A4632),CHAR(34),
", FeatureGeometry:  ",CHAR(34),INDEX(SamplingFeatures[Feature Geometry],$A4632),CHAR(34),
", Elevation_m:  ",CHAR(34),INDEX(SamplingFeatures[Elevation_m],$A4632),CHAR(34),
", ElevationDatumCV:  ",CHAR(34),ElevationDatum,CHAR(34),"}"))</f>
        <v>#REF!</v>
      </c>
      <c r="L4632" t="e">
        <f>IF(INDEX(SamplingFeatures[Sampling Feature Type],$A4632)&lt;&gt;"Site","",
CONCATENATE("  - &amp;SiteID",TEXT(SUMPRODUCT(--($L$3:$L4631&lt;&gt;"")),"0000"),
" {","SamplingFeatureID:  *SamplingFeatureID",TEXT($A4632,"0000"),
", SiteTypeCV:  ",CHAR(34),INDEX(Sites[Site Type],$A4632),CHAR(34),
", Latitude:  ",INDEX(Sites[Latitude],$A4632),
", Longitude:  ",INDEX(Sites[Longitude],$A4632),
", SRSName:  ",CHAR(34),LatLonDatum,CHAR(34),"}"))</f>
        <v>#REF!</v>
      </c>
      <c r="M4632" t="e">
        <f>IF(INDEX(SamplingFeatures[Sampling Feature Type],$A4632)&lt;&gt;"Specimen","",
CONCATENATE("  - &amp;SpecimenID",TEXT(SUMPRODUCT(--($M$3:$M4631&lt;&gt;"")),"0000"),
" {","SamplingFeatureID:  *SamplingFeatureID",TEXT($A4632,"0000"),
", SpecimenTypeCV:  ",CHAR(34),INDEX(Specimens[Specimen Type],$A4632),CHAR(34),
", SpecimenMediumCV:  ",INDEX(Specimens[Specimen Medium],$A4632),
", IsFieldSpecimen:  ",CHAR(34),INDEX(Specimens[Is Field Specimen?],$A4632),CHAR(34),"}"))</f>
        <v>#REF!</v>
      </c>
      <c r="N4632" t="e">
        <f>IF(COUNTA(SpatialOffsets[])=0,"", IF(INDEX(SpatialOffsets[Spatial Offset Type],$A4632)="","",
CONCATENATE("  - &amp;SpatialOffsetID",TEXT($A4632,"0000"),
" {","SpatialOffsetTypeCV:  ",CHAR(34),INDEX(SpatialOffsets[Spatial Offset Type],$A4632),CHAR(34),
", Offset1Value:  ",INDEX(SpatialOffsets[Offset 1 Value],$A4632),
", Offset1UnitID:  ",CHAR(34),INDEX(SpatialOffsets[Offset 1 Unit],$A4632),CHAR(34),
", Offset2Value:  ",INDEX(SpatialOffsets[Offset 2 Value],$A4632),
", Offset2UnitID:  ",CHAR(34),INDEX(SpatialOffsets[Offset 2 Unit],$A4632),CHAR(34),
", Offset3Value:  ",INDEX(SpatialOffsets[Offset 3 Value],$A4632),
", Offset3UnitID:  ",CHAR(34),INDEX(SpatialOffsets[Offset 3 Unit],$A4632),CHAR(34),,"}")))</f>
        <v>#REF!</v>
      </c>
      <c r="O4632" t="e">
        <f>IF(COUNTA(RelatedFeatures[])=0,"", IF(INDEX(RelatedFeatures[First Sampling Feature Code],$A4632)="","",
CONCATENATE("  - &amp;RelationID",TEXT($A4632,"0000"),
" {","SamplingFeatureID:  *SamplingFeatureID",TEXT(MATCH(INDEX(RelatedFeatures[First Sampling Feature Code],$A4632),SamplingFeatures[Feature Code],0),"0000"),
", RelationshipTypeCV:  ",CHAR(34),INDEX(RelatedFeatures[Relationship Type],$A4632),CHAR(34),
", RelatedFeatureID: *SamplingFeatureID",TEXT(MATCH(INDEX(RelatedFeatures[Second Sampling Feature Code],$A4632),SamplingFeatures[Feature Code],0),"0000"),
", SpatialOffsetID:  ",IF(INDEX(RelatedFeatures[Offset Number],$A4632)="","",CONCATENATE("*SpatialOffsetID",TEXT(INDEX(RelatedFeatures[Offset Number],$A4632),"0000"))),"}")))</f>
        <v>#REF!</v>
      </c>
      <c r="P4632" t="e">
        <f>IF(INDEX(Methods[Method Type],$A4632)="","",
CONCATENATE("  - &amp;MethodID",TEXT($A4632,"0000"),
" {","MethodTypeCV:  ",CHAR(34),INDEX(Methods[Method Type],$A4632),CHAR(34),
", MethodCode:  ",CHAR(34),INDEX(Methods[Method Code],$A4632),CHAR(34),
", MethodName:  ",CHAR(34),INDEX(Methods[Method Name],$A4632),CHAR(34),
", MethodDescription:  ",CHAR(34),INDEX(Methods[Method Description],$A4632),CHAR(34),
", MethodLink:  ",CHAR(34),INDEX(Methods[Method Link],$A4632),CHAR(34),
", OrganizationID: *OrganizationID",TEXT(MATCH(INDEX(Methods[Organization Name],$A4632),Organizations[Organization Name],0),"0000"),"}"))</f>
        <v>#REF!</v>
      </c>
      <c r="Q4632" t="e">
        <f>IF(INDEX(Variables[Variable Type],$A4632)="","",
CONCATENATE("  - &amp;VariableID",TEXT($A4632,"0000"),
" {","VariableTypeCV:  ",CHAR(34),INDEX(Variables[Variable Type],$A4632),CHAR(34),
", VariableCode:  ",CHAR(34),INDEX(Variables[Variable Code],$A4632),CHAR(34),
", VariableNameCV:  ",CHAR(34),INDEX(Variables[Variable Name],$A4632),CHAR(34),
", VariableDefinition:  ",CHAR(34),INDEX(Variables[Variable Definition],$A4632),CHAR(34),
", SpecciationCV:  ",CHAR(34),INDEX(Variables[Speciation],$A4632),CHAR(34),
", NoDataValue:  ",CHAR(34),INDEX(Variables[No Data Value],$A4632),CHAR(34),"}"))</f>
        <v>#REF!</v>
      </c>
    </row>
    <row r="4633" spans="1:17" x14ac:dyDescent="0.25">
      <c r="A4633">
        <v>4630</v>
      </c>
      <c r="D4633" t="e">
        <f>IF(INDEX(People[First Name],$A4633)="","",
CONCATENATE("  - &amp;PersonID",TEXT($A4633,"0000"),
" {","PersonFirstName:  ",CHAR(34),INDEX(People[First Name],$A4633),CHAR(34),
", PersonMiddleName:  ",CHAR(34),INDEX(People[Middle Name],$A4633),CHAR(34),
", PersonLastName:  ",CHAR(34),INDEX(People[Last Name],$A4633),CHAR(34),"}"))</f>
        <v>#REF!</v>
      </c>
      <c r="E4633" t="e">
        <f>IF(INDEX(Organizations[Organization Type '[CV']],$A4633)="","",
CONCATENATE("  - &amp;OrganizationID",TEXT($A4633,"0000"),
" {","OrganizationTypeCV:  ",CHAR(34),INDEX(Organizations[Organization Type '[CV']],$A4633),CHAR(34),
", OrganizationCode:  ",CHAR(34),INDEX(Organizations[Organization Code],$A4633),CHAR(34),
", OrganizationName:  ",CHAR(34),INDEX(Organizations[Organization Name],$A4633),CHAR(34),
", OrganizationDescription:  ",CHAR(34),INDEX(Organizations[Organization Description],$A4633),CHAR(34),
", OrganizationLink:  ",CHAR(34),INDEX(Organizations[Organization Link],$A4633),CHAR(34),"}"))</f>
        <v>#REF!</v>
      </c>
      <c r="F4633" t="e">
        <f>IF(INDEX(People[First Name],$A4633)="","",
CONCATENATE("  - &amp;AffiliationID",TEXT($A4633,"0000"),
" {PersonID: *PersonID",TEXT($A4633,"0000"),
", OrganizationID: *OrganizationID",TEXT(MATCH(INDEX(People[Organization Name],$A4633),Organizations[Organization Name],0),"0000"),
", IsPrimaryOrganizationContact: , AffiliationStartDate: , AffiliationEndDate: , PrimaryPhone: ",
", PrimaryEmail: ",CHAR(34),INDEX(People[Primary Email],$A4633),CHAR(34),
", PrimaryAddress: ",CHAR(34),INDEX(People[Primary Address],$A4633),CHAR(34),
", PersonLink: }"))</f>
        <v>#REF!</v>
      </c>
      <c r="H4633" t="e">
        <f>IF(COUNTA(CitationInformation)=0,"",IF(INDEX(AuthorList[Author Name],$A4633)="","",
CONCATENATE("  - &amp;AuthorListID",TEXT($A4633,"0000"),
"  {CitationID: *CitationID0001",
", PersonID: *PersonID",TEXT(MATCH(INDEX(AuthorList[Author Name],$A4633),People[Full Name],0),"0000"),
", AuthorOrder: ",INDEX(AuthorList[Author Number],$A4633),"}")))</f>
        <v>#REF!</v>
      </c>
      <c r="K4633" t="e">
        <f>IF(INDEX(SamplingFeatures[Feature Code],$A4633)="","",
CONCATENATE("  - &amp;SamplingFeatureID",TEXT($A4633,"0000"),
" {","SamplingFeatureUUID:  ",CHAR(34),INDEX(SamplingFeatures[Sampling Feature UUID],$A4633),CHAR(34),
", SamplingFeatureTypeCV:  ",CHAR(34),INDEX(SamplingFeatures[Sampling Feature Type],$A4633),CHAR(34),
", SamplingFeatureCode:  ",CHAR(34),INDEX(SamplingFeatures[Feature Code],$A4633),CHAR(34),
", SamplingFeatureName:  ",CHAR(34),INDEX(SamplingFeatures[Feature Name],$A4633),CHAR(34),
", SamplingFeatureDescription:  ",CHAR(34),INDEX(SamplingFeatures[Feature Description],$A4633),CHAR(34),
", SamplingFeatureGeotypeCV:  ",CHAR(34),INDEX(SamplingFeatures[Feature Geo Type],$A4633),CHAR(34),
", FeatureGeometry:  ",CHAR(34),INDEX(SamplingFeatures[Feature Geometry],$A4633),CHAR(34),
", Elevation_m:  ",CHAR(34),INDEX(SamplingFeatures[Elevation_m],$A4633),CHAR(34),
", ElevationDatumCV:  ",CHAR(34),ElevationDatum,CHAR(34),"}"))</f>
        <v>#REF!</v>
      </c>
      <c r="L4633" t="e">
        <f>IF(INDEX(SamplingFeatures[Sampling Feature Type],$A4633)&lt;&gt;"Site","",
CONCATENATE("  - &amp;SiteID",TEXT(SUMPRODUCT(--($L$3:$L4632&lt;&gt;"")),"0000"),
" {","SamplingFeatureID:  *SamplingFeatureID",TEXT($A4633,"0000"),
", SiteTypeCV:  ",CHAR(34),INDEX(Sites[Site Type],$A4633),CHAR(34),
", Latitude:  ",INDEX(Sites[Latitude],$A4633),
", Longitude:  ",INDEX(Sites[Longitude],$A4633),
", SRSName:  ",CHAR(34),LatLonDatum,CHAR(34),"}"))</f>
        <v>#REF!</v>
      </c>
      <c r="M4633" t="e">
        <f>IF(INDEX(SamplingFeatures[Sampling Feature Type],$A4633)&lt;&gt;"Specimen","",
CONCATENATE("  - &amp;SpecimenID",TEXT(SUMPRODUCT(--($M$3:$M4632&lt;&gt;"")),"0000"),
" {","SamplingFeatureID:  *SamplingFeatureID",TEXT($A4633,"0000"),
", SpecimenTypeCV:  ",CHAR(34),INDEX(Specimens[Specimen Type],$A4633),CHAR(34),
", SpecimenMediumCV:  ",INDEX(Specimens[Specimen Medium],$A4633),
", IsFieldSpecimen:  ",CHAR(34),INDEX(Specimens[Is Field Specimen?],$A4633),CHAR(34),"}"))</f>
        <v>#REF!</v>
      </c>
      <c r="N4633" t="e">
        <f>IF(COUNTA(SpatialOffsets[])=0,"", IF(INDEX(SpatialOffsets[Spatial Offset Type],$A4633)="","",
CONCATENATE("  - &amp;SpatialOffsetID",TEXT($A4633,"0000"),
" {","SpatialOffsetTypeCV:  ",CHAR(34),INDEX(SpatialOffsets[Spatial Offset Type],$A4633),CHAR(34),
", Offset1Value:  ",INDEX(SpatialOffsets[Offset 1 Value],$A4633),
", Offset1UnitID:  ",CHAR(34),INDEX(SpatialOffsets[Offset 1 Unit],$A4633),CHAR(34),
", Offset2Value:  ",INDEX(SpatialOffsets[Offset 2 Value],$A4633),
", Offset2UnitID:  ",CHAR(34),INDEX(SpatialOffsets[Offset 2 Unit],$A4633),CHAR(34),
", Offset3Value:  ",INDEX(SpatialOffsets[Offset 3 Value],$A4633),
", Offset3UnitID:  ",CHAR(34),INDEX(SpatialOffsets[Offset 3 Unit],$A4633),CHAR(34),,"}")))</f>
        <v>#REF!</v>
      </c>
      <c r="O4633" t="e">
        <f>IF(COUNTA(RelatedFeatures[])=0,"", IF(INDEX(RelatedFeatures[First Sampling Feature Code],$A4633)="","",
CONCATENATE("  - &amp;RelationID",TEXT($A4633,"0000"),
" {","SamplingFeatureID:  *SamplingFeatureID",TEXT(MATCH(INDEX(RelatedFeatures[First Sampling Feature Code],$A4633),SamplingFeatures[Feature Code],0),"0000"),
", RelationshipTypeCV:  ",CHAR(34),INDEX(RelatedFeatures[Relationship Type],$A4633),CHAR(34),
", RelatedFeatureID: *SamplingFeatureID",TEXT(MATCH(INDEX(RelatedFeatures[Second Sampling Feature Code],$A4633),SamplingFeatures[Feature Code],0),"0000"),
", SpatialOffsetID:  ",IF(INDEX(RelatedFeatures[Offset Number],$A4633)="","",CONCATENATE("*SpatialOffsetID",TEXT(INDEX(RelatedFeatures[Offset Number],$A4633),"0000"))),"}")))</f>
        <v>#REF!</v>
      </c>
      <c r="P4633" t="e">
        <f>IF(INDEX(Methods[Method Type],$A4633)="","",
CONCATENATE("  - &amp;MethodID",TEXT($A4633,"0000"),
" {","MethodTypeCV:  ",CHAR(34),INDEX(Methods[Method Type],$A4633),CHAR(34),
", MethodCode:  ",CHAR(34),INDEX(Methods[Method Code],$A4633),CHAR(34),
", MethodName:  ",CHAR(34),INDEX(Methods[Method Name],$A4633),CHAR(34),
", MethodDescription:  ",CHAR(34),INDEX(Methods[Method Description],$A4633),CHAR(34),
", MethodLink:  ",CHAR(34),INDEX(Methods[Method Link],$A4633),CHAR(34),
", OrganizationID: *OrganizationID",TEXT(MATCH(INDEX(Methods[Organization Name],$A4633),Organizations[Organization Name],0),"0000"),"}"))</f>
        <v>#REF!</v>
      </c>
      <c r="Q4633" t="e">
        <f>IF(INDEX(Variables[Variable Type],$A4633)="","",
CONCATENATE("  - &amp;VariableID",TEXT($A4633,"0000"),
" {","VariableTypeCV:  ",CHAR(34),INDEX(Variables[Variable Type],$A4633),CHAR(34),
", VariableCode:  ",CHAR(34),INDEX(Variables[Variable Code],$A4633),CHAR(34),
", VariableNameCV:  ",CHAR(34),INDEX(Variables[Variable Name],$A4633),CHAR(34),
", VariableDefinition:  ",CHAR(34),INDEX(Variables[Variable Definition],$A4633),CHAR(34),
", SpecciationCV:  ",CHAR(34),INDEX(Variables[Speciation],$A4633),CHAR(34),
", NoDataValue:  ",CHAR(34),INDEX(Variables[No Data Value],$A4633),CHAR(34),"}"))</f>
        <v>#REF!</v>
      </c>
    </row>
    <row r="4634" spans="1:17" x14ac:dyDescent="0.25">
      <c r="A4634">
        <v>4631</v>
      </c>
      <c r="D4634" t="e">
        <f>IF(INDEX(People[First Name],$A4634)="","",
CONCATENATE("  - &amp;PersonID",TEXT($A4634,"0000"),
" {","PersonFirstName:  ",CHAR(34),INDEX(People[First Name],$A4634),CHAR(34),
", PersonMiddleName:  ",CHAR(34),INDEX(People[Middle Name],$A4634),CHAR(34),
", PersonLastName:  ",CHAR(34),INDEX(People[Last Name],$A4634),CHAR(34),"}"))</f>
        <v>#REF!</v>
      </c>
      <c r="E4634" t="e">
        <f>IF(INDEX(Organizations[Organization Type '[CV']],$A4634)="","",
CONCATENATE("  - &amp;OrganizationID",TEXT($A4634,"0000"),
" {","OrganizationTypeCV:  ",CHAR(34),INDEX(Organizations[Organization Type '[CV']],$A4634),CHAR(34),
", OrganizationCode:  ",CHAR(34),INDEX(Organizations[Organization Code],$A4634),CHAR(34),
", OrganizationName:  ",CHAR(34),INDEX(Organizations[Organization Name],$A4634),CHAR(34),
", OrganizationDescription:  ",CHAR(34),INDEX(Organizations[Organization Description],$A4634),CHAR(34),
", OrganizationLink:  ",CHAR(34),INDEX(Organizations[Organization Link],$A4634),CHAR(34),"}"))</f>
        <v>#REF!</v>
      </c>
      <c r="F4634" t="e">
        <f>IF(INDEX(People[First Name],$A4634)="","",
CONCATENATE("  - &amp;AffiliationID",TEXT($A4634,"0000"),
" {PersonID: *PersonID",TEXT($A4634,"0000"),
", OrganizationID: *OrganizationID",TEXT(MATCH(INDEX(People[Organization Name],$A4634),Organizations[Organization Name],0),"0000"),
", IsPrimaryOrganizationContact: , AffiliationStartDate: , AffiliationEndDate: , PrimaryPhone: ",
", PrimaryEmail: ",CHAR(34),INDEX(People[Primary Email],$A4634),CHAR(34),
", PrimaryAddress: ",CHAR(34),INDEX(People[Primary Address],$A4634),CHAR(34),
", PersonLink: }"))</f>
        <v>#REF!</v>
      </c>
      <c r="H4634" t="e">
        <f>IF(COUNTA(CitationInformation)=0,"",IF(INDEX(AuthorList[Author Name],$A4634)="","",
CONCATENATE("  - &amp;AuthorListID",TEXT($A4634,"0000"),
"  {CitationID: *CitationID0001",
", PersonID: *PersonID",TEXT(MATCH(INDEX(AuthorList[Author Name],$A4634),People[Full Name],0),"0000"),
", AuthorOrder: ",INDEX(AuthorList[Author Number],$A4634),"}")))</f>
        <v>#REF!</v>
      </c>
      <c r="K4634" t="e">
        <f>IF(INDEX(SamplingFeatures[Feature Code],$A4634)="","",
CONCATENATE("  - &amp;SamplingFeatureID",TEXT($A4634,"0000"),
" {","SamplingFeatureUUID:  ",CHAR(34),INDEX(SamplingFeatures[Sampling Feature UUID],$A4634),CHAR(34),
", SamplingFeatureTypeCV:  ",CHAR(34),INDEX(SamplingFeatures[Sampling Feature Type],$A4634),CHAR(34),
", SamplingFeatureCode:  ",CHAR(34),INDEX(SamplingFeatures[Feature Code],$A4634),CHAR(34),
", SamplingFeatureName:  ",CHAR(34),INDEX(SamplingFeatures[Feature Name],$A4634),CHAR(34),
", SamplingFeatureDescription:  ",CHAR(34),INDEX(SamplingFeatures[Feature Description],$A4634),CHAR(34),
", SamplingFeatureGeotypeCV:  ",CHAR(34),INDEX(SamplingFeatures[Feature Geo Type],$A4634),CHAR(34),
", FeatureGeometry:  ",CHAR(34),INDEX(SamplingFeatures[Feature Geometry],$A4634),CHAR(34),
", Elevation_m:  ",CHAR(34),INDEX(SamplingFeatures[Elevation_m],$A4634),CHAR(34),
", ElevationDatumCV:  ",CHAR(34),ElevationDatum,CHAR(34),"}"))</f>
        <v>#REF!</v>
      </c>
      <c r="L4634" t="e">
        <f>IF(INDEX(SamplingFeatures[Sampling Feature Type],$A4634)&lt;&gt;"Site","",
CONCATENATE("  - &amp;SiteID",TEXT(SUMPRODUCT(--($L$3:$L4633&lt;&gt;"")),"0000"),
" {","SamplingFeatureID:  *SamplingFeatureID",TEXT($A4634,"0000"),
", SiteTypeCV:  ",CHAR(34),INDEX(Sites[Site Type],$A4634),CHAR(34),
", Latitude:  ",INDEX(Sites[Latitude],$A4634),
", Longitude:  ",INDEX(Sites[Longitude],$A4634),
", SRSName:  ",CHAR(34),LatLonDatum,CHAR(34),"}"))</f>
        <v>#REF!</v>
      </c>
      <c r="M4634" t="e">
        <f>IF(INDEX(SamplingFeatures[Sampling Feature Type],$A4634)&lt;&gt;"Specimen","",
CONCATENATE("  - &amp;SpecimenID",TEXT(SUMPRODUCT(--($M$3:$M4633&lt;&gt;"")),"0000"),
" {","SamplingFeatureID:  *SamplingFeatureID",TEXT($A4634,"0000"),
", SpecimenTypeCV:  ",CHAR(34),INDEX(Specimens[Specimen Type],$A4634),CHAR(34),
", SpecimenMediumCV:  ",INDEX(Specimens[Specimen Medium],$A4634),
", IsFieldSpecimen:  ",CHAR(34),INDEX(Specimens[Is Field Specimen?],$A4634),CHAR(34),"}"))</f>
        <v>#REF!</v>
      </c>
      <c r="N4634" t="e">
        <f>IF(COUNTA(SpatialOffsets[])=0,"", IF(INDEX(SpatialOffsets[Spatial Offset Type],$A4634)="","",
CONCATENATE("  - &amp;SpatialOffsetID",TEXT($A4634,"0000"),
" {","SpatialOffsetTypeCV:  ",CHAR(34),INDEX(SpatialOffsets[Spatial Offset Type],$A4634),CHAR(34),
", Offset1Value:  ",INDEX(SpatialOffsets[Offset 1 Value],$A4634),
", Offset1UnitID:  ",CHAR(34),INDEX(SpatialOffsets[Offset 1 Unit],$A4634),CHAR(34),
", Offset2Value:  ",INDEX(SpatialOffsets[Offset 2 Value],$A4634),
", Offset2UnitID:  ",CHAR(34),INDEX(SpatialOffsets[Offset 2 Unit],$A4634),CHAR(34),
", Offset3Value:  ",INDEX(SpatialOffsets[Offset 3 Value],$A4634),
", Offset3UnitID:  ",CHAR(34),INDEX(SpatialOffsets[Offset 3 Unit],$A4634),CHAR(34),,"}")))</f>
        <v>#REF!</v>
      </c>
      <c r="O4634" t="e">
        <f>IF(COUNTA(RelatedFeatures[])=0,"", IF(INDEX(RelatedFeatures[First Sampling Feature Code],$A4634)="","",
CONCATENATE("  - &amp;RelationID",TEXT($A4634,"0000"),
" {","SamplingFeatureID:  *SamplingFeatureID",TEXT(MATCH(INDEX(RelatedFeatures[First Sampling Feature Code],$A4634),SamplingFeatures[Feature Code],0),"0000"),
", RelationshipTypeCV:  ",CHAR(34),INDEX(RelatedFeatures[Relationship Type],$A4634),CHAR(34),
", RelatedFeatureID: *SamplingFeatureID",TEXT(MATCH(INDEX(RelatedFeatures[Second Sampling Feature Code],$A4634),SamplingFeatures[Feature Code],0),"0000"),
", SpatialOffsetID:  ",IF(INDEX(RelatedFeatures[Offset Number],$A4634)="","",CONCATENATE("*SpatialOffsetID",TEXT(INDEX(RelatedFeatures[Offset Number],$A4634),"0000"))),"}")))</f>
        <v>#REF!</v>
      </c>
      <c r="P4634" t="e">
        <f>IF(INDEX(Methods[Method Type],$A4634)="","",
CONCATENATE("  - &amp;MethodID",TEXT($A4634,"0000"),
" {","MethodTypeCV:  ",CHAR(34),INDEX(Methods[Method Type],$A4634),CHAR(34),
", MethodCode:  ",CHAR(34),INDEX(Methods[Method Code],$A4634),CHAR(34),
", MethodName:  ",CHAR(34),INDEX(Methods[Method Name],$A4634),CHAR(34),
", MethodDescription:  ",CHAR(34),INDEX(Methods[Method Description],$A4634),CHAR(34),
", MethodLink:  ",CHAR(34),INDEX(Methods[Method Link],$A4634),CHAR(34),
", OrganizationID: *OrganizationID",TEXT(MATCH(INDEX(Methods[Organization Name],$A4634),Organizations[Organization Name],0),"0000"),"}"))</f>
        <v>#REF!</v>
      </c>
      <c r="Q4634" t="e">
        <f>IF(INDEX(Variables[Variable Type],$A4634)="","",
CONCATENATE("  - &amp;VariableID",TEXT($A4634,"0000"),
" {","VariableTypeCV:  ",CHAR(34),INDEX(Variables[Variable Type],$A4634),CHAR(34),
", VariableCode:  ",CHAR(34),INDEX(Variables[Variable Code],$A4634),CHAR(34),
", VariableNameCV:  ",CHAR(34),INDEX(Variables[Variable Name],$A4634),CHAR(34),
", VariableDefinition:  ",CHAR(34),INDEX(Variables[Variable Definition],$A4634),CHAR(34),
", SpecciationCV:  ",CHAR(34),INDEX(Variables[Speciation],$A4634),CHAR(34),
", NoDataValue:  ",CHAR(34),INDEX(Variables[No Data Value],$A4634),CHAR(34),"}"))</f>
        <v>#REF!</v>
      </c>
    </row>
    <row r="4635" spans="1:17" x14ac:dyDescent="0.25">
      <c r="A4635">
        <v>4632</v>
      </c>
      <c r="D4635" t="e">
        <f>IF(INDEX(People[First Name],$A4635)="","",
CONCATENATE("  - &amp;PersonID",TEXT($A4635,"0000"),
" {","PersonFirstName:  ",CHAR(34),INDEX(People[First Name],$A4635),CHAR(34),
", PersonMiddleName:  ",CHAR(34),INDEX(People[Middle Name],$A4635),CHAR(34),
", PersonLastName:  ",CHAR(34),INDEX(People[Last Name],$A4635),CHAR(34),"}"))</f>
        <v>#REF!</v>
      </c>
      <c r="E4635" t="e">
        <f>IF(INDEX(Organizations[Organization Type '[CV']],$A4635)="","",
CONCATENATE("  - &amp;OrganizationID",TEXT($A4635,"0000"),
" {","OrganizationTypeCV:  ",CHAR(34),INDEX(Organizations[Organization Type '[CV']],$A4635),CHAR(34),
", OrganizationCode:  ",CHAR(34),INDEX(Organizations[Organization Code],$A4635),CHAR(34),
", OrganizationName:  ",CHAR(34),INDEX(Organizations[Organization Name],$A4635),CHAR(34),
", OrganizationDescription:  ",CHAR(34),INDEX(Organizations[Organization Description],$A4635),CHAR(34),
", OrganizationLink:  ",CHAR(34),INDEX(Organizations[Organization Link],$A4635),CHAR(34),"}"))</f>
        <v>#REF!</v>
      </c>
      <c r="F4635" t="e">
        <f>IF(INDEX(People[First Name],$A4635)="","",
CONCATENATE("  - &amp;AffiliationID",TEXT($A4635,"0000"),
" {PersonID: *PersonID",TEXT($A4635,"0000"),
", OrganizationID: *OrganizationID",TEXT(MATCH(INDEX(People[Organization Name],$A4635),Organizations[Organization Name],0),"0000"),
", IsPrimaryOrganizationContact: , AffiliationStartDate: , AffiliationEndDate: , PrimaryPhone: ",
", PrimaryEmail: ",CHAR(34),INDEX(People[Primary Email],$A4635),CHAR(34),
", PrimaryAddress: ",CHAR(34),INDEX(People[Primary Address],$A4635),CHAR(34),
", PersonLink: }"))</f>
        <v>#REF!</v>
      </c>
      <c r="H4635" t="e">
        <f>IF(COUNTA(CitationInformation)=0,"",IF(INDEX(AuthorList[Author Name],$A4635)="","",
CONCATENATE("  - &amp;AuthorListID",TEXT($A4635,"0000"),
"  {CitationID: *CitationID0001",
", PersonID: *PersonID",TEXT(MATCH(INDEX(AuthorList[Author Name],$A4635),People[Full Name],0),"0000"),
", AuthorOrder: ",INDEX(AuthorList[Author Number],$A4635),"}")))</f>
        <v>#REF!</v>
      </c>
      <c r="K4635" t="e">
        <f>IF(INDEX(SamplingFeatures[Feature Code],$A4635)="","",
CONCATENATE("  - &amp;SamplingFeatureID",TEXT($A4635,"0000"),
" {","SamplingFeatureUUID:  ",CHAR(34),INDEX(SamplingFeatures[Sampling Feature UUID],$A4635),CHAR(34),
", SamplingFeatureTypeCV:  ",CHAR(34),INDEX(SamplingFeatures[Sampling Feature Type],$A4635),CHAR(34),
", SamplingFeatureCode:  ",CHAR(34),INDEX(SamplingFeatures[Feature Code],$A4635),CHAR(34),
", SamplingFeatureName:  ",CHAR(34),INDEX(SamplingFeatures[Feature Name],$A4635),CHAR(34),
", SamplingFeatureDescription:  ",CHAR(34),INDEX(SamplingFeatures[Feature Description],$A4635),CHAR(34),
", SamplingFeatureGeotypeCV:  ",CHAR(34),INDEX(SamplingFeatures[Feature Geo Type],$A4635),CHAR(34),
", FeatureGeometry:  ",CHAR(34),INDEX(SamplingFeatures[Feature Geometry],$A4635),CHAR(34),
", Elevation_m:  ",CHAR(34),INDEX(SamplingFeatures[Elevation_m],$A4635),CHAR(34),
", ElevationDatumCV:  ",CHAR(34),ElevationDatum,CHAR(34),"}"))</f>
        <v>#REF!</v>
      </c>
      <c r="L4635" t="e">
        <f>IF(INDEX(SamplingFeatures[Sampling Feature Type],$A4635)&lt;&gt;"Site","",
CONCATENATE("  - &amp;SiteID",TEXT(SUMPRODUCT(--($L$3:$L4634&lt;&gt;"")),"0000"),
" {","SamplingFeatureID:  *SamplingFeatureID",TEXT($A4635,"0000"),
", SiteTypeCV:  ",CHAR(34),INDEX(Sites[Site Type],$A4635),CHAR(34),
", Latitude:  ",INDEX(Sites[Latitude],$A4635),
", Longitude:  ",INDEX(Sites[Longitude],$A4635),
", SRSName:  ",CHAR(34),LatLonDatum,CHAR(34),"}"))</f>
        <v>#REF!</v>
      </c>
      <c r="M4635" t="e">
        <f>IF(INDEX(SamplingFeatures[Sampling Feature Type],$A4635)&lt;&gt;"Specimen","",
CONCATENATE("  - &amp;SpecimenID",TEXT(SUMPRODUCT(--($M$3:$M4634&lt;&gt;"")),"0000"),
" {","SamplingFeatureID:  *SamplingFeatureID",TEXT($A4635,"0000"),
", SpecimenTypeCV:  ",CHAR(34),INDEX(Specimens[Specimen Type],$A4635),CHAR(34),
", SpecimenMediumCV:  ",INDEX(Specimens[Specimen Medium],$A4635),
", IsFieldSpecimen:  ",CHAR(34),INDEX(Specimens[Is Field Specimen?],$A4635),CHAR(34),"}"))</f>
        <v>#REF!</v>
      </c>
      <c r="N4635" t="e">
        <f>IF(COUNTA(SpatialOffsets[])=0,"", IF(INDEX(SpatialOffsets[Spatial Offset Type],$A4635)="","",
CONCATENATE("  - &amp;SpatialOffsetID",TEXT($A4635,"0000"),
" {","SpatialOffsetTypeCV:  ",CHAR(34),INDEX(SpatialOffsets[Spatial Offset Type],$A4635),CHAR(34),
", Offset1Value:  ",INDEX(SpatialOffsets[Offset 1 Value],$A4635),
", Offset1UnitID:  ",CHAR(34),INDEX(SpatialOffsets[Offset 1 Unit],$A4635),CHAR(34),
", Offset2Value:  ",INDEX(SpatialOffsets[Offset 2 Value],$A4635),
", Offset2UnitID:  ",CHAR(34),INDEX(SpatialOffsets[Offset 2 Unit],$A4635),CHAR(34),
", Offset3Value:  ",INDEX(SpatialOffsets[Offset 3 Value],$A4635),
", Offset3UnitID:  ",CHAR(34),INDEX(SpatialOffsets[Offset 3 Unit],$A4635),CHAR(34),,"}")))</f>
        <v>#REF!</v>
      </c>
      <c r="O4635" t="e">
        <f>IF(COUNTA(RelatedFeatures[])=0,"", IF(INDEX(RelatedFeatures[First Sampling Feature Code],$A4635)="","",
CONCATENATE("  - &amp;RelationID",TEXT($A4635,"0000"),
" {","SamplingFeatureID:  *SamplingFeatureID",TEXT(MATCH(INDEX(RelatedFeatures[First Sampling Feature Code],$A4635),SamplingFeatures[Feature Code],0),"0000"),
", RelationshipTypeCV:  ",CHAR(34),INDEX(RelatedFeatures[Relationship Type],$A4635),CHAR(34),
", RelatedFeatureID: *SamplingFeatureID",TEXT(MATCH(INDEX(RelatedFeatures[Second Sampling Feature Code],$A4635),SamplingFeatures[Feature Code],0),"0000"),
", SpatialOffsetID:  ",IF(INDEX(RelatedFeatures[Offset Number],$A4635)="","",CONCATENATE("*SpatialOffsetID",TEXT(INDEX(RelatedFeatures[Offset Number],$A4635),"0000"))),"}")))</f>
        <v>#REF!</v>
      </c>
      <c r="P4635" t="e">
        <f>IF(INDEX(Methods[Method Type],$A4635)="","",
CONCATENATE("  - &amp;MethodID",TEXT($A4635,"0000"),
" {","MethodTypeCV:  ",CHAR(34),INDEX(Methods[Method Type],$A4635),CHAR(34),
", MethodCode:  ",CHAR(34),INDEX(Methods[Method Code],$A4635),CHAR(34),
", MethodName:  ",CHAR(34),INDEX(Methods[Method Name],$A4635),CHAR(34),
", MethodDescription:  ",CHAR(34),INDEX(Methods[Method Description],$A4635),CHAR(34),
", MethodLink:  ",CHAR(34),INDEX(Methods[Method Link],$A4635),CHAR(34),
", OrganizationID: *OrganizationID",TEXT(MATCH(INDEX(Methods[Organization Name],$A4635),Organizations[Organization Name],0),"0000"),"}"))</f>
        <v>#REF!</v>
      </c>
      <c r="Q4635" t="e">
        <f>IF(INDEX(Variables[Variable Type],$A4635)="","",
CONCATENATE("  - &amp;VariableID",TEXT($A4635,"0000"),
" {","VariableTypeCV:  ",CHAR(34),INDEX(Variables[Variable Type],$A4635),CHAR(34),
", VariableCode:  ",CHAR(34),INDEX(Variables[Variable Code],$A4635),CHAR(34),
", VariableNameCV:  ",CHAR(34),INDEX(Variables[Variable Name],$A4635),CHAR(34),
", VariableDefinition:  ",CHAR(34),INDEX(Variables[Variable Definition],$A4635),CHAR(34),
", SpecciationCV:  ",CHAR(34),INDEX(Variables[Speciation],$A4635),CHAR(34),
", NoDataValue:  ",CHAR(34),INDEX(Variables[No Data Value],$A4635),CHAR(34),"}"))</f>
        <v>#REF!</v>
      </c>
    </row>
    <row r="4636" spans="1:17" x14ac:dyDescent="0.25">
      <c r="A4636">
        <v>4633</v>
      </c>
      <c r="D4636" t="e">
        <f>IF(INDEX(People[First Name],$A4636)="","",
CONCATENATE("  - &amp;PersonID",TEXT($A4636,"0000"),
" {","PersonFirstName:  ",CHAR(34),INDEX(People[First Name],$A4636),CHAR(34),
", PersonMiddleName:  ",CHAR(34),INDEX(People[Middle Name],$A4636),CHAR(34),
", PersonLastName:  ",CHAR(34),INDEX(People[Last Name],$A4636),CHAR(34),"}"))</f>
        <v>#REF!</v>
      </c>
      <c r="E4636" t="e">
        <f>IF(INDEX(Organizations[Organization Type '[CV']],$A4636)="","",
CONCATENATE("  - &amp;OrganizationID",TEXT($A4636,"0000"),
" {","OrganizationTypeCV:  ",CHAR(34),INDEX(Organizations[Organization Type '[CV']],$A4636),CHAR(34),
", OrganizationCode:  ",CHAR(34),INDEX(Organizations[Organization Code],$A4636),CHAR(34),
", OrganizationName:  ",CHAR(34),INDEX(Organizations[Organization Name],$A4636),CHAR(34),
", OrganizationDescription:  ",CHAR(34),INDEX(Organizations[Organization Description],$A4636),CHAR(34),
", OrganizationLink:  ",CHAR(34),INDEX(Organizations[Organization Link],$A4636),CHAR(34),"}"))</f>
        <v>#REF!</v>
      </c>
      <c r="F4636" t="e">
        <f>IF(INDEX(People[First Name],$A4636)="","",
CONCATENATE("  - &amp;AffiliationID",TEXT($A4636,"0000"),
" {PersonID: *PersonID",TEXT($A4636,"0000"),
", OrganizationID: *OrganizationID",TEXT(MATCH(INDEX(People[Organization Name],$A4636),Organizations[Organization Name],0),"0000"),
", IsPrimaryOrganizationContact: , AffiliationStartDate: , AffiliationEndDate: , PrimaryPhone: ",
", PrimaryEmail: ",CHAR(34),INDEX(People[Primary Email],$A4636),CHAR(34),
", PrimaryAddress: ",CHAR(34),INDEX(People[Primary Address],$A4636),CHAR(34),
", PersonLink: }"))</f>
        <v>#REF!</v>
      </c>
      <c r="H4636" t="e">
        <f>IF(COUNTA(CitationInformation)=0,"",IF(INDEX(AuthorList[Author Name],$A4636)="","",
CONCATENATE("  - &amp;AuthorListID",TEXT($A4636,"0000"),
"  {CitationID: *CitationID0001",
", PersonID: *PersonID",TEXT(MATCH(INDEX(AuthorList[Author Name],$A4636),People[Full Name],0),"0000"),
", AuthorOrder: ",INDEX(AuthorList[Author Number],$A4636),"}")))</f>
        <v>#REF!</v>
      </c>
      <c r="K4636" t="e">
        <f>IF(INDEX(SamplingFeatures[Feature Code],$A4636)="","",
CONCATENATE("  - &amp;SamplingFeatureID",TEXT($A4636,"0000"),
" {","SamplingFeatureUUID:  ",CHAR(34),INDEX(SamplingFeatures[Sampling Feature UUID],$A4636),CHAR(34),
", SamplingFeatureTypeCV:  ",CHAR(34),INDEX(SamplingFeatures[Sampling Feature Type],$A4636),CHAR(34),
", SamplingFeatureCode:  ",CHAR(34),INDEX(SamplingFeatures[Feature Code],$A4636),CHAR(34),
", SamplingFeatureName:  ",CHAR(34),INDEX(SamplingFeatures[Feature Name],$A4636),CHAR(34),
", SamplingFeatureDescription:  ",CHAR(34),INDEX(SamplingFeatures[Feature Description],$A4636),CHAR(34),
", SamplingFeatureGeotypeCV:  ",CHAR(34),INDEX(SamplingFeatures[Feature Geo Type],$A4636),CHAR(34),
", FeatureGeometry:  ",CHAR(34),INDEX(SamplingFeatures[Feature Geometry],$A4636),CHAR(34),
", Elevation_m:  ",CHAR(34),INDEX(SamplingFeatures[Elevation_m],$A4636),CHAR(34),
", ElevationDatumCV:  ",CHAR(34),ElevationDatum,CHAR(34),"}"))</f>
        <v>#REF!</v>
      </c>
      <c r="L4636" t="e">
        <f>IF(INDEX(SamplingFeatures[Sampling Feature Type],$A4636)&lt;&gt;"Site","",
CONCATENATE("  - &amp;SiteID",TEXT(SUMPRODUCT(--($L$3:$L4635&lt;&gt;"")),"0000"),
" {","SamplingFeatureID:  *SamplingFeatureID",TEXT($A4636,"0000"),
", SiteTypeCV:  ",CHAR(34),INDEX(Sites[Site Type],$A4636),CHAR(34),
", Latitude:  ",INDEX(Sites[Latitude],$A4636),
", Longitude:  ",INDEX(Sites[Longitude],$A4636),
", SRSName:  ",CHAR(34),LatLonDatum,CHAR(34),"}"))</f>
        <v>#REF!</v>
      </c>
      <c r="M4636" t="e">
        <f>IF(INDEX(SamplingFeatures[Sampling Feature Type],$A4636)&lt;&gt;"Specimen","",
CONCATENATE("  - &amp;SpecimenID",TEXT(SUMPRODUCT(--($M$3:$M4635&lt;&gt;"")),"0000"),
" {","SamplingFeatureID:  *SamplingFeatureID",TEXT($A4636,"0000"),
", SpecimenTypeCV:  ",CHAR(34),INDEX(Specimens[Specimen Type],$A4636),CHAR(34),
", SpecimenMediumCV:  ",INDEX(Specimens[Specimen Medium],$A4636),
", IsFieldSpecimen:  ",CHAR(34),INDEX(Specimens[Is Field Specimen?],$A4636),CHAR(34),"}"))</f>
        <v>#REF!</v>
      </c>
      <c r="N4636" t="e">
        <f>IF(COUNTA(SpatialOffsets[])=0,"", IF(INDEX(SpatialOffsets[Spatial Offset Type],$A4636)="","",
CONCATENATE("  - &amp;SpatialOffsetID",TEXT($A4636,"0000"),
" {","SpatialOffsetTypeCV:  ",CHAR(34),INDEX(SpatialOffsets[Spatial Offset Type],$A4636),CHAR(34),
", Offset1Value:  ",INDEX(SpatialOffsets[Offset 1 Value],$A4636),
", Offset1UnitID:  ",CHAR(34),INDEX(SpatialOffsets[Offset 1 Unit],$A4636),CHAR(34),
", Offset2Value:  ",INDEX(SpatialOffsets[Offset 2 Value],$A4636),
", Offset2UnitID:  ",CHAR(34),INDEX(SpatialOffsets[Offset 2 Unit],$A4636),CHAR(34),
", Offset3Value:  ",INDEX(SpatialOffsets[Offset 3 Value],$A4636),
", Offset3UnitID:  ",CHAR(34),INDEX(SpatialOffsets[Offset 3 Unit],$A4636),CHAR(34),,"}")))</f>
        <v>#REF!</v>
      </c>
      <c r="O4636" t="e">
        <f>IF(COUNTA(RelatedFeatures[])=0,"", IF(INDEX(RelatedFeatures[First Sampling Feature Code],$A4636)="","",
CONCATENATE("  - &amp;RelationID",TEXT($A4636,"0000"),
" {","SamplingFeatureID:  *SamplingFeatureID",TEXT(MATCH(INDEX(RelatedFeatures[First Sampling Feature Code],$A4636),SamplingFeatures[Feature Code],0),"0000"),
", RelationshipTypeCV:  ",CHAR(34),INDEX(RelatedFeatures[Relationship Type],$A4636),CHAR(34),
", RelatedFeatureID: *SamplingFeatureID",TEXT(MATCH(INDEX(RelatedFeatures[Second Sampling Feature Code],$A4636),SamplingFeatures[Feature Code],0),"0000"),
", SpatialOffsetID:  ",IF(INDEX(RelatedFeatures[Offset Number],$A4636)="","",CONCATENATE("*SpatialOffsetID",TEXT(INDEX(RelatedFeatures[Offset Number],$A4636),"0000"))),"}")))</f>
        <v>#REF!</v>
      </c>
      <c r="P4636" t="e">
        <f>IF(INDEX(Methods[Method Type],$A4636)="","",
CONCATENATE("  - &amp;MethodID",TEXT($A4636,"0000"),
" {","MethodTypeCV:  ",CHAR(34),INDEX(Methods[Method Type],$A4636),CHAR(34),
", MethodCode:  ",CHAR(34),INDEX(Methods[Method Code],$A4636),CHAR(34),
", MethodName:  ",CHAR(34),INDEX(Methods[Method Name],$A4636),CHAR(34),
", MethodDescription:  ",CHAR(34),INDEX(Methods[Method Description],$A4636),CHAR(34),
", MethodLink:  ",CHAR(34),INDEX(Methods[Method Link],$A4636),CHAR(34),
", OrganizationID: *OrganizationID",TEXT(MATCH(INDEX(Methods[Organization Name],$A4636),Organizations[Organization Name],0),"0000"),"}"))</f>
        <v>#REF!</v>
      </c>
      <c r="Q4636" t="e">
        <f>IF(INDEX(Variables[Variable Type],$A4636)="","",
CONCATENATE("  - &amp;VariableID",TEXT($A4636,"0000"),
" {","VariableTypeCV:  ",CHAR(34),INDEX(Variables[Variable Type],$A4636),CHAR(34),
", VariableCode:  ",CHAR(34),INDEX(Variables[Variable Code],$A4636),CHAR(34),
", VariableNameCV:  ",CHAR(34),INDEX(Variables[Variable Name],$A4636),CHAR(34),
", VariableDefinition:  ",CHAR(34),INDEX(Variables[Variable Definition],$A4636),CHAR(34),
", SpecciationCV:  ",CHAR(34),INDEX(Variables[Speciation],$A4636),CHAR(34),
", NoDataValue:  ",CHAR(34),INDEX(Variables[No Data Value],$A4636),CHAR(34),"}"))</f>
        <v>#REF!</v>
      </c>
    </row>
    <row r="4637" spans="1:17" x14ac:dyDescent="0.25">
      <c r="A4637">
        <v>4634</v>
      </c>
      <c r="D4637" t="e">
        <f>IF(INDEX(People[First Name],$A4637)="","",
CONCATENATE("  - &amp;PersonID",TEXT($A4637,"0000"),
" {","PersonFirstName:  ",CHAR(34),INDEX(People[First Name],$A4637),CHAR(34),
", PersonMiddleName:  ",CHAR(34),INDEX(People[Middle Name],$A4637),CHAR(34),
", PersonLastName:  ",CHAR(34),INDEX(People[Last Name],$A4637),CHAR(34),"}"))</f>
        <v>#REF!</v>
      </c>
      <c r="E4637" t="e">
        <f>IF(INDEX(Organizations[Organization Type '[CV']],$A4637)="","",
CONCATENATE("  - &amp;OrganizationID",TEXT($A4637,"0000"),
" {","OrganizationTypeCV:  ",CHAR(34),INDEX(Organizations[Organization Type '[CV']],$A4637),CHAR(34),
", OrganizationCode:  ",CHAR(34),INDEX(Organizations[Organization Code],$A4637),CHAR(34),
", OrganizationName:  ",CHAR(34),INDEX(Organizations[Organization Name],$A4637),CHAR(34),
", OrganizationDescription:  ",CHAR(34),INDEX(Organizations[Organization Description],$A4637),CHAR(34),
", OrganizationLink:  ",CHAR(34),INDEX(Organizations[Organization Link],$A4637),CHAR(34),"}"))</f>
        <v>#REF!</v>
      </c>
      <c r="F4637" t="e">
        <f>IF(INDEX(People[First Name],$A4637)="","",
CONCATENATE("  - &amp;AffiliationID",TEXT($A4637,"0000"),
" {PersonID: *PersonID",TEXT($A4637,"0000"),
", OrganizationID: *OrganizationID",TEXT(MATCH(INDEX(People[Organization Name],$A4637),Organizations[Organization Name],0),"0000"),
", IsPrimaryOrganizationContact: , AffiliationStartDate: , AffiliationEndDate: , PrimaryPhone: ",
", PrimaryEmail: ",CHAR(34),INDEX(People[Primary Email],$A4637),CHAR(34),
", PrimaryAddress: ",CHAR(34),INDEX(People[Primary Address],$A4637),CHAR(34),
", PersonLink: }"))</f>
        <v>#REF!</v>
      </c>
      <c r="H4637" t="e">
        <f>IF(COUNTA(CitationInformation)=0,"",IF(INDEX(AuthorList[Author Name],$A4637)="","",
CONCATENATE("  - &amp;AuthorListID",TEXT($A4637,"0000"),
"  {CitationID: *CitationID0001",
", PersonID: *PersonID",TEXT(MATCH(INDEX(AuthorList[Author Name],$A4637),People[Full Name],0),"0000"),
", AuthorOrder: ",INDEX(AuthorList[Author Number],$A4637),"}")))</f>
        <v>#REF!</v>
      </c>
      <c r="K4637" t="e">
        <f>IF(INDEX(SamplingFeatures[Feature Code],$A4637)="","",
CONCATENATE("  - &amp;SamplingFeatureID",TEXT($A4637,"0000"),
" {","SamplingFeatureUUID:  ",CHAR(34),INDEX(SamplingFeatures[Sampling Feature UUID],$A4637),CHAR(34),
", SamplingFeatureTypeCV:  ",CHAR(34),INDEX(SamplingFeatures[Sampling Feature Type],$A4637),CHAR(34),
", SamplingFeatureCode:  ",CHAR(34),INDEX(SamplingFeatures[Feature Code],$A4637),CHAR(34),
", SamplingFeatureName:  ",CHAR(34),INDEX(SamplingFeatures[Feature Name],$A4637),CHAR(34),
", SamplingFeatureDescription:  ",CHAR(34),INDEX(SamplingFeatures[Feature Description],$A4637),CHAR(34),
", SamplingFeatureGeotypeCV:  ",CHAR(34),INDEX(SamplingFeatures[Feature Geo Type],$A4637),CHAR(34),
", FeatureGeometry:  ",CHAR(34),INDEX(SamplingFeatures[Feature Geometry],$A4637),CHAR(34),
", Elevation_m:  ",CHAR(34),INDEX(SamplingFeatures[Elevation_m],$A4637),CHAR(34),
", ElevationDatumCV:  ",CHAR(34),ElevationDatum,CHAR(34),"}"))</f>
        <v>#REF!</v>
      </c>
      <c r="L4637" t="e">
        <f>IF(INDEX(SamplingFeatures[Sampling Feature Type],$A4637)&lt;&gt;"Site","",
CONCATENATE("  - &amp;SiteID",TEXT(SUMPRODUCT(--($L$3:$L4636&lt;&gt;"")),"0000"),
" {","SamplingFeatureID:  *SamplingFeatureID",TEXT($A4637,"0000"),
", SiteTypeCV:  ",CHAR(34),INDEX(Sites[Site Type],$A4637),CHAR(34),
", Latitude:  ",INDEX(Sites[Latitude],$A4637),
", Longitude:  ",INDEX(Sites[Longitude],$A4637),
", SRSName:  ",CHAR(34),LatLonDatum,CHAR(34),"}"))</f>
        <v>#REF!</v>
      </c>
      <c r="M4637" t="e">
        <f>IF(INDEX(SamplingFeatures[Sampling Feature Type],$A4637)&lt;&gt;"Specimen","",
CONCATENATE("  - &amp;SpecimenID",TEXT(SUMPRODUCT(--($M$3:$M4636&lt;&gt;"")),"0000"),
" {","SamplingFeatureID:  *SamplingFeatureID",TEXT($A4637,"0000"),
", SpecimenTypeCV:  ",CHAR(34),INDEX(Specimens[Specimen Type],$A4637),CHAR(34),
", SpecimenMediumCV:  ",INDEX(Specimens[Specimen Medium],$A4637),
", IsFieldSpecimen:  ",CHAR(34),INDEX(Specimens[Is Field Specimen?],$A4637),CHAR(34),"}"))</f>
        <v>#REF!</v>
      </c>
      <c r="N4637" t="e">
        <f>IF(COUNTA(SpatialOffsets[])=0,"", IF(INDEX(SpatialOffsets[Spatial Offset Type],$A4637)="","",
CONCATENATE("  - &amp;SpatialOffsetID",TEXT($A4637,"0000"),
" {","SpatialOffsetTypeCV:  ",CHAR(34),INDEX(SpatialOffsets[Spatial Offset Type],$A4637),CHAR(34),
", Offset1Value:  ",INDEX(SpatialOffsets[Offset 1 Value],$A4637),
", Offset1UnitID:  ",CHAR(34),INDEX(SpatialOffsets[Offset 1 Unit],$A4637),CHAR(34),
", Offset2Value:  ",INDEX(SpatialOffsets[Offset 2 Value],$A4637),
", Offset2UnitID:  ",CHAR(34),INDEX(SpatialOffsets[Offset 2 Unit],$A4637),CHAR(34),
", Offset3Value:  ",INDEX(SpatialOffsets[Offset 3 Value],$A4637),
", Offset3UnitID:  ",CHAR(34),INDEX(SpatialOffsets[Offset 3 Unit],$A4637),CHAR(34),,"}")))</f>
        <v>#REF!</v>
      </c>
      <c r="O4637" t="e">
        <f>IF(COUNTA(RelatedFeatures[])=0,"", IF(INDEX(RelatedFeatures[First Sampling Feature Code],$A4637)="","",
CONCATENATE("  - &amp;RelationID",TEXT($A4637,"0000"),
" {","SamplingFeatureID:  *SamplingFeatureID",TEXT(MATCH(INDEX(RelatedFeatures[First Sampling Feature Code],$A4637),SamplingFeatures[Feature Code],0),"0000"),
", RelationshipTypeCV:  ",CHAR(34),INDEX(RelatedFeatures[Relationship Type],$A4637),CHAR(34),
", RelatedFeatureID: *SamplingFeatureID",TEXT(MATCH(INDEX(RelatedFeatures[Second Sampling Feature Code],$A4637),SamplingFeatures[Feature Code],0),"0000"),
", SpatialOffsetID:  ",IF(INDEX(RelatedFeatures[Offset Number],$A4637)="","",CONCATENATE("*SpatialOffsetID",TEXT(INDEX(RelatedFeatures[Offset Number],$A4637),"0000"))),"}")))</f>
        <v>#REF!</v>
      </c>
      <c r="P4637" t="e">
        <f>IF(INDEX(Methods[Method Type],$A4637)="","",
CONCATENATE("  - &amp;MethodID",TEXT($A4637,"0000"),
" {","MethodTypeCV:  ",CHAR(34),INDEX(Methods[Method Type],$A4637),CHAR(34),
", MethodCode:  ",CHAR(34),INDEX(Methods[Method Code],$A4637),CHAR(34),
", MethodName:  ",CHAR(34),INDEX(Methods[Method Name],$A4637),CHAR(34),
", MethodDescription:  ",CHAR(34),INDEX(Methods[Method Description],$A4637),CHAR(34),
", MethodLink:  ",CHAR(34),INDEX(Methods[Method Link],$A4637),CHAR(34),
", OrganizationID: *OrganizationID",TEXT(MATCH(INDEX(Methods[Organization Name],$A4637),Organizations[Organization Name],0),"0000"),"}"))</f>
        <v>#REF!</v>
      </c>
      <c r="Q4637" t="e">
        <f>IF(INDEX(Variables[Variable Type],$A4637)="","",
CONCATENATE("  - &amp;VariableID",TEXT($A4637,"0000"),
" {","VariableTypeCV:  ",CHAR(34),INDEX(Variables[Variable Type],$A4637),CHAR(34),
", VariableCode:  ",CHAR(34),INDEX(Variables[Variable Code],$A4637),CHAR(34),
", VariableNameCV:  ",CHAR(34),INDEX(Variables[Variable Name],$A4637),CHAR(34),
", VariableDefinition:  ",CHAR(34),INDEX(Variables[Variable Definition],$A4637),CHAR(34),
", SpecciationCV:  ",CHAR(34),INDEX(Variables[Speciation],$A4637),CHAR(34),
", NoDataValue:  ",CHAR(34),INDEX(Variables[No Data Value],$A4637),CHAR(34),"}"))</f>
        <v>#REF!</v>
      </c>
    </row>
    <row r="4638" spans="1:17" x14ac:dyDescent="0.25">
      <c r="A4638">
        <v>4635</v>
      </c>
      <c r="D4638" t="e">
        <f>IF(INDEX(People[First Name],$A4638)="","",
CONCATENATE("  - &amp;PersonID",TEXT($A4638,"0000"),
" {","PersonFirstName:  ",CHAR(34),INDEX(People[First Name],$A4638),CHAR(34),
", PersonMiddleName:  ",CHAR(34),INDEX(People[Middle Name],$A4638),CHAR(34),
", PersonLastName:  ",CHAR(34),INDEX(People[Last Name],$A4638),CHAR(34),"}"))</f>
        <v>#REF!</v>
      </c>
      <c r="E4638" t="e">
        <f>IF(INDEX(Organizations[Organization Type '[CV']],$A4638)="","",
CONCATENATE("  - &amp;OrganizationID",TEXT($A4638,"0000"),
" {","OrganizationTypeCV:  ",CHAR(34),INDEX(Organizations[Organization Type '[CV']],$A4638),CHAR(34),
", OrganizationCode:  ",CHAR(34),INDEX(Organizations[Organization Code],$A4638),CHAR(34),
", OrganizationName:  ",CHAR(34),INDEX(Organizations[Organization Name],$A4638),CHAR(34),
", OrganizationDescription:  ",CHAR(34),INDEX(Organizations[Organization Description],$A4638),CHAR(34),
", OrganizationLink:  ",CHAR(34),INDEX(Organizations[Organization Link],$A4638),CHAR(34),"}"))</f>
        <v>#REF!</v>
      </c>
      <c r="F4638" t="e">
        <f>IF(INDEX(People[First Name],$A4638)="","",
CONCATENATE("  - &amp;AffiliationID",TEXT($A4638,"0000"),
" {PersonID: *PersonID",TEXT($A4638,"0000"),
", OrganizationID: *OrganizationID",TEXT(MATCH(INDEX(People[Organization Name],$A4638),Organizations[Organization Name],0),"0000"),
", IsPrimaryOrganizationContact: , AffiliationStartDate: , AffiliationEndDate: , PrimaryPhone: ",
", PrimaryEmail: ",CHAR(34),INDEX(People[Primary Email],$A4638),CHAR(34),
", PrimaryAddress: ",CHAR(34),INDEX(People[Primary Address],$A4638),CHAR(34),
", PersonLink: }"))</f>
        <v>#REF!</v>
      </c>
      <c r="H4638" t="e">
        <f>IF(COUNTA(CitationInformation)=0,"",IF(INDEX(AuthorList[Author Name],$A4638)="","",
CONCATENATE("  - &amp;AuthorListID",TEXT($A4638,"0000"),
"  {CitationID: *CitationID0001",
", PersonID: *PersonID",TEXT(MATCH(INDEX(AuthorList[Author Name],$A4638),People[Full Name],0),"0000"),
", AuthorOrder: ",INDEX(AuthorList[Author Number],$A4638),"}")))</f>
        <v>#REF!</v>
      </c>
      <c r="K4638" t="e">
        <f>IF(INDEX(SamplingFeatures[Feature Code],$A4638)="","",
CONCATENATE("  - &amp;SamplingFeatureID",TEXT($A4638,"0000"),
" {","SamplingFeatureUUID:  ",CHAR(34),INDEX(SamplingFeatures[Sampling Feature UUID],$A4638),CHAR(34),
", SamplingFeatureTypeCV:  ",CHAR(34),INDEX(SamplingFeatures[Sampling Feature Type],$A4638),CHAR(34),
", SamplingFeatureCode:  ",CHAR(34),INDEX(SamplingFeatures[Feature Code],$A4638),CHAR(34),
", SamplingFeatureName:  ",CHAR(34),INDEX(SamplingFeatures[Feature Name],$A4638),CHAR(34),
", SamplingFeatureDescription:  ",CHAR(34),INDEX(SamplingFeatures[Feature Description],$A4638),CHAR(34),
", SamplingFeatureGeotypeCV:  ",CHAR(34),INDEX(SamplingFeatures[Feature Geo Type],$A4638),CHAR(34),
", FeatureGeometry:  ",CHAR(34),INDEX(SamplingFeatures[Feature Geometry],$A4638),CHAR(34),
", Elevation_m:  ",CHAR(34),INDEX(SamplingFeatures[Elevation_m],$A4638),CHAR(34),
", ElevationDatumCV:  ",CHAR(34),ElevationDatum,CHAR(34),"}"))</f>
        <v>#REF!</v>
      </c>
      <c r="L4638" t="e">
        <f>IF(INDEX(SamplingFeatures[Sampling Feature Type],$A4638)&lt;&gt;"Site","",
CONCATENATE("  - &amp;SiteID",TEXT(SUMPRODUCT(--($L$3:$L4637&lt;&gt;"")),"0000"),
" {","SamplingFeatureID:  *SamplingFeatureID",TEXT($A4638,"0000"),
", SiteTypeCV:  ",CHAR(34),INDEX(Sites[Site Type],$A4638),CHAR(34),
", Latitude:  ",INDEX(Sites[Latitude],$A4638),
", Longitude:  ",INDEX(Sites[Longitude],$A4638),
", SRSName:  ",CHAR(34),LatLonDatum,CHAR(34),"}"))</f>
        <v>#REF!</v>
      </c>
      <c r="M4638" t="e">
        <f>IF(INDEX(SamplingFeatures[Sampling Feature Type],$A4638)&lt;&gt;"Specimen","",
CONCATENATE("  - &amp;SpecimenID",TEXT(SUMPRODUCT(--($M$3:$M4637&lt;&gt;"")),"0000"),
" {","SamplingFeatureID:  *SamplingFeatureID",TEXT($A4638,"0000"),
", SpecimenTypeCV:  ",CHAR(34),INDEX(Specimens[Specimen Type],$A4638),CHAR(34),
", SpecimenMediumCV:  ",INDEX(Specimens[Specimen Medium],$A4638),
", IsFieldSpecimen:  ",CHAR(34),INDEX(Specimens[Is Field Specimen?],$A4638),CHAR(34),"}"))</f>
        <v>#REF!</v>
      </c>
      <c r="N4638" t="e">
        <f>IF(COUNTA(SpatialOffsets[])=0,"", IF(INDEX(SpatialOffsets[Spatial Offset Type],$A4638)="","",
CONCATENATE("  - &amp;SpatialOffsetID",TEXT($A4638,"0000"),
" {","SpatialOffsetTypeCV:  ",CHAR(34),INDEX(SpatialOffsets[Spatial Offset Type],$A4638),CHAR(34),
", Offset1Value:  ",INDEX(SpatialOffsets[Offset 1 Value],$A4638),
", Offset1UnitID:  ",CHAR(34),INDEX(SpatialOffsets[Offset 1 Unit],$A4638),CHAR(34),
", Offset2Value:  ",INDEX(SpatialOffsets[Offset 2 Value],$A4638),
", Offset2UnitID:  ",CHAR(34),INDEX(SpatialOffsets[Offset 2 Unit],$A4638),CHAR(34),
", Offset3Value:  ",INDEX(SpatialOffsets[Offset 3 Value],$A4638),
", Offset3UnitID:  ",CHAR(34),INDEX(SpatialOffsets[Offset 3 Unit],$A4638),CHAR(34),,"}")))</f>
        <v>#REF!</v>
      </c>
      <c r="O4638" t="e">
        <f>IF(COUNTA(RelatedFeatures[])=0,"", IF(INDEX(RelatedFeatures[First Sampling Feature Code],$A4638)="","",
CONCATENATE("  - &amp;RelationID",TEXT($A4638,"0000"),
" {","SamplingFeatureID:  *SamplingFeatureID",TEXT(MATCH(INDEX(RelatedFeatures[First Sampling Feature Code],$A4638),SamplingFeatures[Feature Code],0),"0000"),
", RelationshipTypeCV:  ",CHAR(34),INDEX(RelatedFeatures[Relationship Type],$A4638),CHAR(34),
", RelatedFeatureID: *SamplingFeatureID",TEXT(MATCH(INDEX(RelatedFeatures[Second Sampling Feature Code],$A4638),SamplingFeatures[Feature Code],0),"0000"),
", SpatialOffsetID:  ",IF(INDEX(RelatedFeatures[Offset Number],$A4638)="","",CONCATENATE("*SpatialOffsetID",TEXT(INDEX(RelatedFeatures[Offset Number],$A4638),"0000"))),"}")))</f>
        <v>#REF!</v>
      </c>
      <c r="P4638" t="e">
        <f>IF(INDEX(Methods[Method Type],$A4638)="","",
CONCATENATE("  - &amp;MethodID",TEXT($A4638,"0000"),
" {","MethodTypeCV:  ",CHAR(34),INDEX(Methods[Method Type],$A4638),CHAR(34),
", MethodCode:  ",CHAR(34),INDEX(Methods[Method Code],$A4638),CHAR(34),
", MethodName:  ",CHAR(34),INDEX(Methods[Method Name],$A4638),CHAR(34),
", MethodDescription:  ",CHAR(34),INDEX(Methods[Method Description],$A4638),CHAR(34),
", MethodLink:  ",CHAR(34),INDEX(Methods[Method Link],$A4638),CHAR(34),
", OrganizationID: *OrganizationID",TEXT(MATCH(INDEX(Methods[Organization Name],$A4638),Organizations[Organization Name],0),"0000"),"}"))</f>
        <v>#REF!</v>
      </c>
      <c r="Q4638" t="e">
        <f>IF(INDEX(Variables[Variable Type],$A4638)="","",
CONCATENATE("  - &amp;VariableID",TEXT($A4638,"0000"),
" {","VariableTypeCV:  ",CHAR(34),INDEX(Variables[Variable Type],$A4638),CHAR(34),
", VariableCode:  ",CHAR(34),INDEX(Variables[Variable Code],$A4638),CHAR(34),
", VariableNameCV:  ",CHAR(34),INDEX(Variables[Variable Name],$A4638),CHAR(34),
", VariableDefinition:  ",CHAR(34),INDEX(Variables[Variable Definition],$A4638),CHAR(34),
", SpecciationCV:  ",CHAR(34),INDEX(Variables[Speciation],$A4638),CHAR(34),
", NoDataValue:  ",CHAR(34),INDEX(Variables[No Data Value],$A4638),CHAR(34),"}"))</f>
        <v>#REF!</v>
      </c>
    </row>
    <row r="4639" spans="1:17" x14ac:dyDescent="0.25">
      <c r="A4639">
        <v>4636</v>
      </c>
      <c r="D4639" t="e">
        <f>IF(INDEX(People[First Name],$A4639)="","",
CONCATENATE("  - &amp;PersonID",TEXT($A4639,"0000"),
" {","PersonFirstName:  ",CHAR(34),INDEX(People[First Name],$A4639),CHAR(34),
", PersonMiddleName:  ",CHAR(34),INDEX(People[Middle Name],$A4639),CHAR(34),
", PersonLastName:  ",CHAR(34),INDEX(People[Last Name],$A4639),CHAR(34),"}"))</f>
        <v>#REF!</v>
      </c>
      <c r="E4639" t="e">
        <f>IF(INDEX(Organizations[Organization Type '[CV']],$A4639)="","",
CONCATENATE("  - &amp;OrganizationID",TEXT($A4639,"0000"),
" {","OrganizationTypeCV:  ",CHAR(34),INDEX(Organizations[Organization Type '[CV']],$A4639),CHAR(34),
", OrganizationCode:  ",CHAR(34),INDEX(Organizations[Organization Code],$A4639),CHAR(34),
", OrganizationName:  ",CHAR(34),INDEX(Organizations[Organization Name],$A4639),CHAR(34),
", OrganizationDescription:  ",CHAR(34),INDEX(Organizations[Organization Description],$A4639),CHAR(34),
", OrganizationLink:  ",CHAR(34),INDEX(Organizations[Organization Link],$A4639),CHAR(34),"}"))</f>
        <v>#REF!</v>
      </c>
      <c r="F4639" t="e">
        <f>IF(INDEX(People[First Name],$A4639)="","",
CONCATENATE("  - &amp;AffiliationID",TEXT($A4639,"0000"),
" {PersonID: *PersonID",TEXT($A4639,"0000"),
", OrganizationID: *OrganizationID",TEXT(MATCH(INDEX(People[Organization Name],$A4639),Organizations[Organization Name],0),"0000"),
", IsPrimaryOrganizationContact: , AffiliationStartDate: , AffiliationEndDate: , PrimaryPhone: ",
", PrimaryEmail: ",CHAR(34),INDEX(People[Primary Email],$A4639),CHAR(34),
", PrimaryAddress: ",CHAR(34),INDEX(People[Primary Address],$A4639),CHAR(34),
", PersonLink: }"))</f>
        <v>#REF!</v>
      </c>
      <c r="H4639" t="e">
        <f>IF(COUNTA(CitationInformation)=0,"",IF(INDEX(AuthorList[Author Name],$A4639)="","",
CONCATENATE("  - &amp;AuthorListID",TEXT($A4639,"0000"),
"  {CitationID: *CitationID0001",
", PersonID: *PersonID",TEXT(MATCH(INDEX(AuthorList[Author Name],$A4639),People[Full Name],0),"0000"),
", AuthorOrder: ",INDEX(AuthorList[Author Number],$A4639),"}")))</f>
        <v>#REF!</v>
      </c>
      <c r="K4639" t="e">
        <f>IF(INDEX(SamplingFeatures[Feature Code],$A4639)="","",
CONCATENATE("  - &amp;SamplingFeatureID",TEXT($A4639,"0000"),
" {","SamplingFeatureUUID:  ",CHAR(34),INDEX(SamplingFeatures[Sampling Feature UUID],$A4639),CHAR(34),
", SamplingFeatureTypeCV:  ",CHAR(34),INDEX(SamplingFeatures[Sampling Feature Type],$A4639),CHAR(34),
", SamplingFeatureCode:  ",CHAR(34),INDEX(SamplingFeatures[Feature Code],$A4639),CHAR(34),
", SamplingFeatureName:  ",CHAR(34),INDEX(SamplingFeatures[Feature Name],$A4639),CHAR(34),
", SamplingFeatureDescription:  ",CHAR(34),INDEX(SamplingFeatures[Feature Description],$A4639),CHAR(34),
", SamplingFeatureGeotypeCV:  ",CHAR(34),INDEX(SamplingFeatures[Feature Geo Type],$A4639),CHAR(34),
", FeatureGeometry:  ",CHAR(34),INDEX(SamplingFeatures[Feature Geometry],$A4639),CHAR(34),
", Elevation_m:  ",CHAR(34),INDEX(SamplingFeatures[Elevation_m],$A4639),CHAR(34),
", ElevationDatumCV:  ",CHAR(34),ElevationDatum,CHAR(34),"}"))</f>
        <v>#REF!</v>
      </c>
      <c r="L4639" t="e">
        <f>IF(INDEX(SamplingFeatures[Sampling Feature Type],$A4639)&lt;&gt;"Site","",
CONCATENATE("  - &amp;SiteID",TEXT(SUMPRODUCT(--($L$3:$L4638&lt;&gt;"")),"0000"),
" {","SamplingFeatureID:  *SamplingFeatureID",TEXT($A4639,"0000"),
", SiteTypeCV:  ",CHAR(34),INDEX(Sites[Site Type],$A4639),CHAR(34),
", Latitude:  ",INDEX(Sites[Latitude],$A4639),
", Longitude:  ",INDEX(Sites[Longitude],$A4639),
", SRSName:  ",CHAR(34),LatLonDatum,CHAR(34),"}"))</f>
        <v>#REF!</v>
      </c>
      <c r="M4639" t="e">
        <f>IF(INDEX(SamplingFeatures[Sampling Feature Type],$A4639)&lt;&gt;"Specimen","",
CONCATENATE("  - &amp;SpecimenID",TEXT(SUMPRODUCT(--($M$3:$M4638&lt;&gt;"")),"0000"),
" {","SamplingFeatureID:  *SamplingFeatureID",TEXT($A4639,"0000"),
", SpecimenTypeCV:  ",CHAR(34),INDEX(Specimens[Specimen Type],$A4639),CHAR(34),
", SpecimenMediumCV:  ",INDEX(Specimens[Specimen Medium],$A4639),
", IsFieldSpecimen:  ",CHAR(34),INDEX(Specimens[Is Field Specimen?],$A4639),CHAR(34),"}"))</f>
        <v>#REF!</v>
      </c>
      <c r="N4639" t="e">
        <f>IF(COUNTA(SpatialOffsets[])=0,"", IF(INDEX(SpatialOffsets[Spatial Offset Type],$A4639)="","",
CONCATENATE("  - &amp;SpatialOffsetID",TEXT($A4639,"0000"),
" {","SpatialOffsetTypeCV:  ",CHAR(34),INDEX(SpatialOffsets[Spatial Offset Type],$A4639),CHAR(34),
", Offset1Value:  ",INDEX(SpatialOffsets[Offset 1 Value],$A4639),
", Offset1UnitID:  ",CHAR(34),INDEX(SpatialOffsets[Offset 1 Unit],$A4639),CHAR(34),
", Offset2Value:  ",INDEX(SpatialOffsets[Offset 2 Value],$A4639),
", Offset2UnitID:  ",CHAR(34),INDEX(SpatialOffsets[Offset 2 Unit],$A4639),CHAR(34),
", Offset3Value:  ",INDEX(SpatialOffsets[Offset 3 Value],$A4639),
", Offset3UnitID:  ",CHAR(34),INDEX(SpatialOffsets[Offset 3 Unit],$A4639),CHAR(34),,"}")))</f>
        <v>#REF!</v>
      </c>
      <c r="O4639" t="e">
        <f>IF(COUNTA(RelatedFeatures[])=0,"", IF(INDEX(RelatedFeatures[First Sampling Feature Code],$A4639)="","",
CONCATENATE("  - &amp;RelationID",TEXT($A4639,"0000"),
" {","SamplingFeatureID:  *SamplingFeatureID",TEXT(MATCH(INDEX(RelatedFeatures[First Sampling Feature Code],$A4639),SamplingFeatures[Feature Code],0),"0000"),
", RelationshipTypeCV:  ",CHAR(34),INDEX(RelatedFeatures[Relationship Type],$A4639),CHAR(34),
", RelatedFeatureID: *SamplingFeatureID",TEXT(MATCH(INDEX(RelatedFeatures[Second Sampling Feature Code],$A4639),SamplingFeatures[Feature Code],0),"0000"),
", SpatialOffsetID:  ",IF(INDEX(RelatedFeatures[Offset Number],$A4639)="","",CONCATENATE("*SpatialOffsetID",TEXT(INDEX(RelatedFeatures[Offset Number],$A4639),"0000"))),"}")))</f>
        <v>#REF!</v>
      </c>
      <c r="P4639" t="e">
        <f>IF(INDEX(Methods[Method Type],$A4639)="","",
CONCATENATE("  - &amp;MethodID",TEXT($A4639,"0000"),
" {","MethodTypeCV:  ",CHAR(34),INDEX(Methods[Method Type],$A4639),CHAR(34),
", MethodCode:  ",CHAR(34),INDEX(Methods[Method Code],$A4639),CHAR(34),
", MethodName:  ",CHAR(34),INDEX(Methods[Method Name],$A4639),CHAR(34),
", MethodDescription:  ",CHAR(34),INDEX(Methods[Method Description],$A4639),CHAR(34),
", MethodLink:  ",CHAR(34),INDEX(Methods[Method Link],$A4639),CHAR(34),
", OrganizationID: *OrganizationID",TEXT(MATCH(INDEX(Methods[Organization Name],$A4639),Organizations[Organization Name],0),"0000"),"}"))</f>
        <v>#REF!</v>
      </c>
      <c r="Q4639" t="e">
        <f>IF(INDEX(Variables[Variable Type],$A4639)="","",
CONCATENATE("  - &amp;VariableID",TEXT($A4639,"0000"),
" {","VariableTypeCV:  ",CHAR(34),INDEX(Variables[Variable Type],$A4639),CHAR(34),
", VariableCode:  ",CHAR(34),INDEX(Variables[Variable Code],$A4639),CHAR(34),
", VariableNameCV:  ",CHAR(34),INDEX(Variables[Variable Name],$A4639),CHAR(34),
", VariableDefinition:  ",CHAR(34),INDEX(Variables[Variable Definition],$A4639),CHAR(34),
", SpecciationCV:  ",CHAR(34),INDEX(Variables[Speciation],$A4639),CHAR(34),
", NoDataValue:  ",CHAR(34),INDEX(Variables[No Data Value],$A4639),CHAR(34),"}"))</f>
        <v>#REF!</v>
      </c>
    </row>
    <row r="4640" spans="1:17" x14ac:dyDescent="0.25">
      <c r="A4640">
        <v>4637</v>
      </c>
      <c r="D4640" t="e">
        <f>IF(INDEX(People[First Name],$A4640)="","",
CONCATENATE("  - &amp;PersonID",TEXT($A4640,"0000"),
" {","PersonFirstName:  ",CHAR(34),INDEX(People[First Name],$A4640),CHAR(34),
", PersonMiddleName:  ",CHAR(34),INDEX(People[Middle Name],$A4640),CHAR(34),
", PersonLastName:  ",CHAR(34),INDEX(People[Last Name],$A4640),CHAR(34),"}"))</f>
        <v>#REF!</v>
      </c>
      <c r="E4640" t="e">
        <f>IF(INDEX(Organizations[Organization Type '[CV']],$A4640)="","",
CONCATENATE("  - &amp;OrganizationID",TEXT($A4640,"0000"),
" {","OrganizationTypeCV:  ",CHAR(34),INDEX(Organizations[Organization Type '[CV']],$A4640),CHAR(34),
", OrganizationCode:  ",CHAR(34),INDEX(Organizations[Organization Code],$A4640),CHAR(34),
", OrganizationName:  ",CHAR(34),INDEX(Organizations[Organization Name],$A4640),CHAR(34),
", OrganizationDescription:  ",CHAR(34),INDEX(Organizations[Organization Description],$A4640),CHAR(34),
", OrganizationLink:  ",CHAR(34),INDEX(Organizations[Organization Link],$A4640),CHAR(34),"}"))</f>
        <v>#REF!</v>
      </c>
      <c r="F4640" t="e">
        <f>IF(INDEX(People[First Name],$A4640)="","",
CONCATENATE("  - &amp;AffiliationID",TEXT($A4640,"0000"),
" {PersonID: *PersonID",TEXT($A4640,"0000"),
", OrganizationID: *OrganizationID",TEXT(MATCH(INDEX(People[Organization Name],$A4640),Organizations[Organization Name],0),"0000"),
", IsPrimaryOrganizationContact: , AffiliationStartDate: , AffiliationEndDate: , PrimaryPhone: ",
", PrimaryEmail: ",CHAR(34),INDEX(People[Primary Email],$A4640),CHAR(34),
", PrimaryAddress: ",CHAR(34),INDEX(People[Primary Address],$A4640),CHAR(34),
", PersonLink: }"))</f>
        <v>#REF!</v>
      </c>
      <c r="H4640" t="e">
        <f>IF(COUNTA(CitationInformation)=0,"",IF(INDEX(AuthorList[Author Name],$A4640)="","",
CONCATENATE("  - &amp;AuthorListID",TEXT($A4640,"0000"),
"  {CitationID: *CitationID0001",
", PersonID: *PersonID",TEXT(MATCH(INDEX(AuthorList[Author Name],$A4640),People[Full Name],0),"0000"),
", AuthorOrder: ",INDEX(AuthorList[Author Number],$A4640),"}")))</f>
        <v>#REF!</v>
      </c>
      <c r="K4640" t="e">
        <f>IF(INDEX(SamplingFeatures[Feature Code],$A4640)="","",
CONCATENATE("  - &amp;SamplingFeatureID",TEXT($A4640,"0000"),
" {","SamplingFeatureUUID:  ",CHAR(34),INDEX(SamplingFeatures[Sampling Feature UUID],$A4640),CHAR(34),
", SamplingFeatureTypeCV:  ",CHAR(34),INDEX(SamplingFeatures[Sampling Feature Type],$A4640),CHAR(34),
", SamplingFeatureCode:  ",CHAR(34),INDEX(SamplingFeatures[Feature Code],$A4640),CHAR(34),
", SamplingFeatureName:  ",CHAR(34),INDEX(SamplingFeatures[Feature Name],$A4640),CHAR(34),
", SamplingFeatureDescription:  ",CHAR(34),INDEX(SamplingFeatures[Feature Description],$A4640),CHAR(34),
", SamplingFeatureGeotypeCV:  ",CHAR(34),INDEX(SamplingFeatures[Feature Geo Type],$A4640),CHAR(34),
", FeatureGeometry:  ",CHAR(34),INDEX(SamplingFeatures[Feature Geometry],$A4640),CHAR(34),
", Elevation_m:  ",CHAR(34),INDEX(SamplingFeatures[Elevation_m],$A4640),CHAR(34),
", ElevationDatumCV:  ",CHAR(34),ElevationDatum,CHAR(34),"}"))</f>
        <v>#REF!</v>
      </c>
      <c r="L4640" t="e">
        <f>IF(INDEX(SamplingFeatures[Sampling Feature Type],$A4640)&lt;&gt;"Site","",
CONCATENATE("  - &amp;SiteID",TEXT(SUMPRODUCT(--($L$3:$L4639&lt;&gt;"")),"0000"),
" {","SamplingFeatureID:  *SamplingFeatureID",TEXT($A4640,"0000"),
", SiteTypeCV:  ",CHAR(34),INDEX(Sites[Site Type],$A4640),CHAR(34),
", Latitude:  ",INDEX(Sites[Latitude],$A4640),
", Longitude:  ",INDEX(Sites[Longitude],$A4640),
", SRSName:  ",CHAR(34),LatLonDatum,CHAR(34),"}"))</f>
        <v>#REF!</v>
      </c>
      <c r="M4640" t="e">
        <f>IF(INDEX(SamplingFeatures[Sampling Feature Type],$A4640)&lt;&gt;"Specimen","",
CONCATENATE("  - &amp;SpecimenID",TEXT(SUMPRODUCT(--($M$3:$M4639&lt;&gt;"")),"0000"),
" {","SamplingFeatureID:  *SamplingFeatureID",TEXT($A4640,"0000"),
", SpecimenTypeCV:  ",CHAR(34),INDEX(Specimens[Specimen Type],$A4640),CHAR(34),
", SpecimenMediumCV:  ",INDEX(Specimens[Specimen Medium],$A4640),
", IsFieldSpecimen:  ",CHAR(34),INDEX(Specimens[Is Field Specimen?],$A4640),CHAR(34),"}"))</f>
        <v>#REF!</v>
      </c>
      <c r="N4640" t="e">
        <f>IF(COUNTA(SpatialOffsets[])=0,"", IF(INDEX(SpatialOffsets[Spatial Offset Type],$A4640)="","",
CONCATENATE("  - &amp;SpatialOffsetID",TEXT($A4640,"0000"),
" {","SpatialOffsetTypeCV:  ",CHAR(34),INDEX(SpatialOffsets[Spatial Offset Type],$A4640),CHAR(34),
", Offset1Value:  ",INDEX(SpatialOffsets[Offset 1 Value],$A4640),
", Offset1UnitID:  ",CHAR(34),INDEX(SpatialOffsets[Offset 1 Unit],$A4640),CHAR(34),
", Offset2Value:  ",INDEX(SpatialOffsets[Offset 2 Value],$A4640),
", Offset2UnitID:  ",CHAR(34),INDEX(SpatialOffsets[Offset 2 Unit],$A4640),CHAR(34),
", Offset3Value:  ",INDEX(SpatialOffsets[Offset 3 Value],$A4640),
", Offset3UnitID:  ",CHAR(34),INDEX(SpatialOffsets[Offset 3 Unit],$A4640),CHAR(34),,"}")))</f>
        <v>#REF!</v>
      </c>
      <c r="O4640" t="e">
        <f>IF(COUNTA(RelatedFeatures[])=0,"", IF(INDEX(RelatedFeatures[First Sampling Feature Code],$A4640)="","",
CONCATENATE("  - &amp;RelationID",TEXT($A4640,"0000"),
" {","SamplingFeatureID:  *SamplingFeatureID",TEXT(MATCH(INDEX(RelatedFeatures[First Sampling Feature Code],$A4640),SamplingFeatures[Feature Code],0),"0000"),
", RelationshipTypeCV:  ",CHAR(34),INDEX(RelatedFeatures[Relationship Type],$A4640),CHAR(34),
", RelatedFeatureID: *SamplingFeatureID",TEXT(MATCH(INDEX(RelatedFeatures[Second Sampling Feature Code],$A4640),SamplingFeatures[Feature Code],0),"0000"),
", SpatialOffsetID:  ",IF(INDEX(RelatedFeatures[Offset Number],$A4640)="","",CONCATENATE("*SpatialOffsetID",TEXT(INDEX(RelatedFeatures[Offset Number],$A4640),"0000"))),"}")))</f>
        <v>#REF!</v>
      </c>
      <c r="P4640" t="e">
        <f>IF(INDEX(Methods[Method Type],$A4640)="","",
CONCATENATE("  - &amp;MethodID",TEXT($A4640,"0000"),
" {","MethodTypeCV:  ",CHAR(34),INDEX(Methods[Method Type],$A4640),CHAR(34),
", MethodCode:  ",CHAR(34),INDEX(Methods[Method Code],$A4640),CHAR(34),
", MethodName:  ",CHAR(34),INDEX(Methods[Method Name],$A4640),CHAR(34),
", MethodDescription:  ",CHAR(34),INDEX(Methods[Method Description],$A4640),CHAR(34),
", MethodLink:  ",CHAR(34),INDEX(Methods[Method Link],$A4640),CHAR(34),
", OrganizationID: *OrganizationID",TEXT(MATCH(INDEX(Methods[Organization Name],$A4640),Organizations[Organization Name],0),"0000"),"}"))</f>
        <v>#REF!</v>
      </c>
      <c r="Q4640" t="e">
        <f>IF(INDEX(Variables[Variable Type],$A4640)="","",
CONCATENATE("  - &amp;VariableID",TEXT($A4640,"0000"),
" {","VariableTypeCV:  ",CHAR(34),INDEX(Variables[Variable Type],$A4640),CHAR(34),
", VariableCode:  ",CHAR(34),INDEX(Variables[Variable Code],$A4640),CHAR(34),
", VariableNameCV:  ",CHAR(34),INDEX(Variables[Variable Name],$A4640),CHAR(34),
", VariableDefinition:  ",CHAR(34),INDEX(Variables[Variable Definition],$A4640),CHAR(34),
", SpecciationCV:  ",CHAR(34),INDEX(Variables[Speciation],$A4640),CHAR(34),
", NoDataValue:  ",CHAR(34),INDEX(Variables[No Data Value],$A4640),CHAR(34),"}"))</f>
        <v>#REF!</v>
      </c>
    </row>
    <row r="4641" spans="1:17" x14ac:dyDescent="0.25">
      <c r="A4641">
        <v>4638</v>
      </c>
      <c r="D4641" t="e">
        <f>IF(INDEX(People[First Name],$A4641)="","",
CONCATENATE("  - &amp;PersonID",TEXT($A4641,"0000"),
" {","PersonFirstName:  ",CHAR(34),INDEX(People[First Name],$A4641),CHAR(34),
", PersonMiddleName:  ",CHAR(34),INDEX(People[Middle Name],$A4641),CHAR(34),
", PersonLastName:  ",CHAR(34),INDEX(People[Last Name],$A4641),CHAR(34),"}"))</f>
        <v>#REF!</v>
      </c>
      <c r="E4641" t="e">
        <f>IF(INDEX(Organizations[Organization Type '[CV']],$A4641)="","",
CONCATENATE("  - &amp;OrganizationID",TEXT($A4641,"0000"),
" {","OrganizationTypeCV:  ",CHAR(34),INDEX(Organizations[Organization Type '[CV']],$A4641),CHAR(34),
", OrganizationCode:  ",CHAR(34),INDEX(Organizations[Organization Code],$A4641),CHAR(34),
", OrganizationName:  ",CHAR(34),INDEX(Organizations[Organization Name],$A4641),CHAR(34),
", OrganizationDescription:  ",CHAR(34),INDEX(Organizations[Organization Description],$A4641),CHAR(34),
", OrganizationLink:  ",CHAR(34),INDEX(Organizations[Organization Link],$A4641),CHAR(34),"}"))</f>
        <v>#REF!</v>
      </c>
      <c r="F4641" t="e">
        <f>IF(INDEX(People[First Name],$A4641)="","",
CONCATENATE("  - &amp;AffiliationID",TEXT($A4641,"0000"),
" {PersonID: *PersonID",TEXT($A4641,"0000"),
", OrganizationID: *OrganizationID",TEXT(MATCH(INDEX(People[Organization Name],$A4641),Organizations[Organization Name],0),"0000"),
", IsPrimaryOrganizationContact: , AffiliationStartDate: , AffiliationEndDate: , PrimaryPhone: ",
", PrimaryEmail: ",CHAR(34),INDEX(People[Primary Email],$A4641),CHAR(34),
", PrimaryAddress: ",CHAR(34),INDEX(People[Primary Address],$A4641),CHAR(34),
", PersonLink: }"))</f>
        <v>#REF!</v>
      </c>
      <c r="H4641" t="e">
        <f>IF(COUNTA(CitationInformation)=0,"",IF(INDEX(AuthorList[Author Name],$A4641)="","",
CONCATENATE("  - &amp;AuthorListID",TEXT($A4641,"0000"),
"  {CitationID: *CitationID0001",
", PersonID: *PersonID",TEXT(MATCH(INDEX(AuthorList[Author Name],$A4641),People[Full Name],0),"0000"),
", AuthorOrder: ",INDEX(AuthorList[Author Number],$A4641),"}")))</f>
        <v>#REF!</v>
      </c>
      <c r="K4641" t="e">
        <f>IF(INDEX(SamplingFeatures[Feature Code],$A4641)="","",
CONCATENATE("  - &amp;SamplingFeatureID",TEXT($A4641,"0000"),
" {","SamplingFeatureUUID:  ",CHAR(34),INDEX(SamplingFeatures[Sampling Feature UUID],$A4641),CHAR(34),
", SamplingFeatureTypeCV:  ",CHAR(34),INDEX(SamplingFeatures[Sampling Feature Type],$A4641),CHAR(34),
", SamplingFeatureCode:  ",CHAR(34),INDEX(SamplingFeatures[Feature Code],$A4641),CHAR(34),
", SamplingFeatureName:  ",CHAR(34),INDEX(SamplingFeatures[Feature Name],$A4641),CHAR(34),
", SamplingFeatureDescription:  ",CHAR(34),INDEX(SamplingFeatures[Feature Description],$A4641),CHAR(34),
", SamplingFeatureGeotypeCV:  ",CHAR(34),INDEX(SamplingFeatures[Feature Geo Type],$A4641),CHAR(34),
", FeatureGeometry:  ",CHAR(34),INDEX(SamplingFeatures[Feature Geometry],$A4641),CHAR(34),
", Elevation_m:  ",CHAR(34),INDEX(SamplingFeatures[Elevation_m],$A4641),CHAR(34),
", ElevationDatumCV:  ",CHAR(34),ElevationDatum,CHAR(34),"}"))</f>
        <v>#REF!</v>
      </c>
      <c r="L4641" t="e">
        <f>IF(INDEX(SamplingFeatures[Sampling Feature Type],$A4641)&lt;&gt;"Site","",
CONCATENATE("  - &amp;SiteID",TEXT(SUMPRODUCT(--($L$3:$L4640&lt;&gt;"")),"0000"),
" {","SamplingFeatureID:  *SamplingFeatureID",TEXT($A4641,"0000"),
", SiteTypeCV:  ",CHAR(34),INDEX(Sites[Site Type],$A4641),CHAR(34),
", Latitude:  ",INDEX(Sites[Latitude],$A4641),
", Longitude:  ",INDEX(Sites[Longitude],$A4641),
", SRSName:  ",CHAR(34),LatLonDatum,CHAR(34),"}"))</f>
        <v>#REF!</v>
      </c>
      <c r="M4641" t="e">
        <f>IF(INDEX(SamplingFeatures[Sampling Feature Type],$A4641)&lt;&gt;"Specimen","",
CONCATENATE("  - &amp;SpecimenID",TEXT(SUMPRODUCT(--($M$3:$M4640&lt;&gt;"")),"0000"),
" {","SamplingFeatureID:  *SamplingFeatureID",TEXT($A4641,"0000"),
", SpecimenTypeCV:  ",CHAR(34),INDEX(Specimens[Specimen Type],$A4641),CHAR(34),
", SpecimenMediumCV:  ",INDEX(Specimens[Specimen Medium],$A4641),
", IsFieldSpecimen:  ",CHAR(34),INDEX(Specimens[Is Field Specimen?],$A4641),CHAR(34),"}"))</f>
        <v>#REF!</v>
      </c>
      <c r="N4641" t="e">
        <f>IF(COUNTA(SpatialOffsets[])=0,"", IF(INDEX(SpatialOffsets[Spatial Offset Type],$A4641)="","",
CONCATENATE("  - &amp;SpatialOffsetID",TEXT($A4641,"0000"),
" {","SpatialOffsetTypeCV:  ",CHAR(34),INDEX(SpatialOffsets[Spatial Offset Type],$A4641),CHAR(34),
", Offset1Value:  ",INDEX(SpatialOffsets[Offset 1 Value],$A4641),
", Offset1UnitID:  ",CHAR(34),INDEX(SpatialOffsets[Offset 1 Unit],$A4641),CHAR(34),
", Offset2Value:  ",INDEX(SpatialOffsets[Offset 2 Value],$A4641),
", Offset2UnitID:  ",CHAR(34),INDEX(SpatialOffsets[Offset 2 Unit],$A4641),CHAR(34),
", Offset3Value:  ",INDEX(SpatialOffsets[Offset 3 Value],$A4641),
", Offset3UnitID:  ",CHAR(34),INDEX(SpatialOffsets[Offset 3 Unit],$A4641),CHAR(34),,"}")))</f>
        <v>#REF!</v>
      </c>
      <c r="O4641" t="e">
        <f>IF(COUNTA(RelatedFeatures[])=0,"", IF(INDEX(RelatedFeatures[First Sampling Feature Code],$A4641)="","",
CONCATENATE("  - &amp;RelationID",TEXT($A4641,"0000"),
" {","SamplingFeatureID:  *SamplingFeatureID",TEXT(MATCH(INDEX(RelatedFeatures[First Sampling Feature Code],$A4641),SamplingFeatures[Feature Code],0),"0000"),
", RelationshipTypeCV:  ",CHAR(34),INDEX(RelatedFeatures[Relationship Type],$A4641),CHAR(34),
", RelatedFeatureID: *SamplingFeatureID",TEXT(MATCH(INDEX(RelatedFeatures[Second Sampling Feature Code],$A4641),SamplingFeatures[Feature Code],0),"0000"),
", SpatialOffsetID:  ",IF(INDEX(RelatedFeatures[Offset Number],$A4641)="","",CONCATENATE("*SpatialOffsetID",TEXT(INDEX(RelatedFeatures[Offset Number],$A4641),"0000"))),"}")))</f>
        <v>#REF!</v>
      </c>
      <c r="P4641" t="e">
        <f>IF(INDEX(Methods[Method Type],$A4641)="","",
CONCATENATE("  - &amp;MethodID",TEXT($A4641,"0000"),
" {","MethodTypeCV:  ",CHAR(34),INDEX(Methods[Method Type],$A4641),CHAR(34),
", MethodCode:  ",CHAR(34),INDEX(Methods[Method Code],$A4641),CHAR(34),
", MethodName:  ",CHAR(34),INDEX(Methods[Method Name],$A4641),CHAR(34),
", MethodDescription:  ",CHAR(34),INDEX(Methods[Method Description],$A4641),CHAR(34),
", MethodLink:  ",CHAR(34),INDEX(Methods[Method Link],$A4641),CHAR(34),
", OrganizationID: *OrganizationID",TEXT(MATCH(INDEX(Methods[Organization Name],$A4641),Organizations[Organization Name],0),"0000"),"}"))</f>
        <v>#REF!</v>
      </c>
      <c r="Q4641" t="e">
        <f>IF(INDEX(Variables[Variable Type],$A4641)="","",
CONCATENATE("  - &amp;VariableID",TEXT($A4641,"0000"),
" {","VariableTypeCV:  ",CHAR(34),INDEX(Variables[Variable Type],$A4641),CHAR(34),
", VariableCode:  ",CHAR(34),INDEX(Variables[Variable Code],$A4641),CHAR(34),
", VariableNameCV:  ",CHAR(34),INDEX(Variables[Variable Name],$A4641),CHAR(34),
", VariableDefinition:  ",CHAR(34),INDEX(Variables[Variable Definition],$A4641),CHAR(34),
", SpecciationCV:  ",CHAR(34),INDEX(Variables[Speciation],$A4641),CHAR(34),
", NoDataValue:  ",CHAR(34),INDEX(Variables[No Data Value],$A4641),CHAR(34),"}"))</f>
        <v>#REF!</v>
      </c>
    </row>
    <row r="4642" spans="1:17" x14ac:dyDescent="0.25">
      <c r="A4642">
        <v>4639</v>
      </c>
      <c r="D4642" t="e">
        <f>IF(INDEX(People[First Name],$A4642)="","",
CONCATENATE("  - &amp;PersonID",TEXT($A4642,"0000"),
" {","PersonFirstName:  ",CHAR(34),INDEX(People[First Name],$A4642),CHAR(34),
", PersonMiddleName:  ",CHAR(34),INDEX(People[Middle Name],$A4642),CHAR(34),
", PersonLastName:  ",CHAR(34),INDEX(People[Last Name],$A4642),CHAR(34),"}"))</f>
        <v>#REF!</v>
      </c>
      <c r="E4642" t="e">
        <f>IF(INDEX(Organizations[Organization Type '[CV']],$A4642)="","",
CONCATENATE("  - &amp;OrganizationID",TEXT($A4642,"0000"),
" {","OrganizationTypeCV:  ",CHAR(34),INDEX(Organizations[Organization Type '[CV']],$A4642),CHAR(34),
", OrganizationCode:  ",CHAR(34),INDEX(Organizations[Organization Code],$A4642),CHAR(34),
", OrganizationName:  ",CHAR(34),INDEX(Organizations[Organization Name],$A4642),CHAR(34),
", OrganizationDescription:  ",CHAR(34),INDEX(Organizations[Organization Description],$A4642),CHAR(34),
", OrganizationLink:  ",CHAR(34),INDEX(Organizations[Organization Link],$A4642),CHAR(34),"}"))</f>
        <v>#REF!</v>
      </c>
      <c r="F4642" t="e">
        <f>IF(INDEX(People[First Name],$A4642)="","",
CONCATENATE("  - &amp;AffiliationID",TEXT($A4642,"0000"),
" {PersonID: *PersonID",TEXT($A4642,"0000"),
", OrganizationID: *OrganizationID",TEXT(MATCH(INDEX(People[Organization Name],$A4642),Organizations[Organization Name],0),"0000"),
", IsPrimaryOrganizationContact: , AffiliationStartDate: , AffiliationEndDate: , PrimaryPhone: ",
", PrimaryEmail: ",CHAR(34),INDEX(People[Primary Email],$A4642),CHAR(34),
", PrimaryAddress: ",CHAR(34),INDEX(People[Primary Address],$A4642),CHAR(34),
", PersonLink: }"))</f>
        <v>#REF!</v>
      </c>
      <c r="H4642" t="e">
        <f>IF(COUNTA(CitationInformation)=0,"",IF(INDEX(AuthorList[Author Name],$A4642)="","",
CONCATENATE("  - &amp;AuthorListID",TEXT($A4642,"0000"),
"  {CitationID: *CitationID0001",
", PersonID: *PersonID",TEXT(MATCH(INDEX(AuthorList[Author Name],$A4642),People[Full Name],0),"0000"),
", AuthorOrder: ",INDEX(AuthorList[Author Number],$A4642),"}")))</f>
        <v>#REF!</v>
      </c>
      <c r="K4642" t="e">
        <f>IF(INDEX(SamplingFeatures[Feature Code],$A4642)="","",
CONCATENATE("  - &amp;SamplingFeatureID",TEXT($A4642,"0000"),
" {","SamplingFeatureUUID:  ",CHAR(34),INDEX(SamplingFeatures[Sampling Feature UUID],$A4642),CHAR(34),
", SamplingFeatureTypeCV:  ",CHAR(34),INDEX(SamplingFeatures[Sampling Feature Type],$A4642),CHAR(34),
", SamplingFeatureCode:  ",CHAR(34),INDEX(SamplingFeatures[Feature Code],$A4642),CHAR(34),
", SamplingFeatureName:  ",CHAR(34),INDEX(SamplingFeatures[Feature Name],$A4642),CHAR(34),
", SamplingFeatureDescription:  ",CHAR(34),INDEX(SamplingFeatures[Feature Description],$A4642),CHAR(34),
", SamplingFeatureGeotypeCV:  ",CHAR(34),INDEX(SamplingFeatures[Feature Geo Type],$A4642),CHAR(34),
", FeatureGeometry:  ",CHAR(34),INDEX(SamplingFeatures[Feature Geometry],$A4642),CHAR(34),
", Elevation_m:  ",CHAR(34),INDEX(SamplingFeatures[Elevation_m],$A4642),CHAR(34),
", ElevationDatumCV:  ",CHAR(34),ElevationDatum,CHAR(34),"}"))</f>
        <v>#REF!</v>
      </c>
      <c r="L4642" t="e">
        <f>IF(INDEX(SamplingFeatures[Sampling Feature Type],$A4642)&lt;&gt;"Site","",
CONCATENATE("  - &amp;SiteID",TEXT(SUMPRODUCT(--($L$3:$L4641&lt;&gt;"")),"0000"),
" {","SamplingFeatureID:  *SamplingFeatureID",TEXT($A4642,"0000"),
", SiteTypeCV:  ",CHAR(34),INDEX(Sites[Site Type],$A4642),CHAR(34),
", Latitude:  ",INDEX(Sites[Latitude],$A4642),
", Longitude:  ",INDEX(Sites[Longitude],$A4642),
", SRSName:  ",CHAR(34),LatLonDatum,CHAR(34),"}"))</f>
        <v>#REF!</v>
      </c>
      <c r="M4642" t="e">
        <f>IF(INDEX(SamplingFeatures[Sampling Feature Type],$A4642)&lt;&gt;"Specimen","",
CONCATENATE("  - &amp;SpecimenID",TEXT(SUMPRODUCT(--($M$3:$M4641&lt;&gt;"")),"0000"),
" {","SamplingFeatureID:  *SamplingFeatureID",TEXT($A4642,"0000"),
", SpecimenTypeCV:  ",CHAR(34),INDEX(Specimens[Specimen Type],$A4642),CHAR(34),
", SpecimenMediumCV:  ",INDEX(Specimens[Specimen Medium],$A4642),
", IsFieldSpecimen:  ",CHAR(34),INDEX(Specimens[Is Field Specimen?],$A4642),CHAR(34),"}"))</f>
        <v>#REF!</v>
      </c>
      <c r="N4642" t="e">
        <f>IF(COUNTA(SpatialOffsets[])=0,"", IF(INDEX(SpatialOffsets[Spatial Offset Type],$A4642)="","",
CONCATENATE("  - &amp;SpatialOffsetID",TEXT($A4642,"0000"),
" {","SpatialOffsetTypeCV:  ",CHAR(34),INDEX(SpatialOffsets[Spatial Offset Type],$A4642),CHAR(34),
", Offset1Value:  ",INDEX(SpatialOffsets[Offset 1 Value],$A4642),
", Offset1UnitID:  ",CHAR(34),INDEX(SpatialOffsets[Offset 1 Unit],$A4642),CHAR(34),
", Offset2Value:  ",INDEX(SpatialOffsets[Offset 2 Value],$A4642),
", Offset2UnitID:  ",CHAR(34),INDEX(SpatialOffsets[Offset 2 Unit],$A4642),CHAR(34),
", Offset3Value:  ",INDEX(SpatialOffsets[Offset 3 Value],$A4642),
", Offset3UnitID:  ",CHAR(34),INDEX(SpatialOffsets[Offset 3 Unit],$A4642),CHAR(34),,"}")))</f>
        <v>#REF!</v>
      </c>
      <c r="O4642" t="e">
        <f>IF(COUNTA(RelatedFeatures[])=0,"", IF(INDEX(RelatedFeatures[First Sampling Feature Code],$A4642)="","",
CONCATENATE("  - &amp;RelationID",TEXT($A4642,"0000"),
" {","SamplingFeatureID:  *SamplingFeatureID",TEXT(MATCH(INDEX(RelatedFeatures[First Sampling Feature Code],$A4642),SamplingFeatures[Feature Code],0),"0000"),
", RelationshipTypeCV:  ",CHAR(34),INDEX(RelatedFeatures[Relationship Type],$A4642),CHAR(34),
", RelatedFeatureID: *SamplingFeatureID",TEXT(MATCH(INDEX(RelatedFeatures[Second Sampling Feature Code],$A4642),SamplingFeatures[Feature Code],0),"0000"),
", SpatialOffsetID:  ",IF(INDEX(RelatedFeatures[Offset Number],$A4642)="","",CONCATENATE("*SpatialOffsetID",TEXT(INDEX(RelatedFeatures[Offset Number],$A4642),"0000"))),"}")))</f>
        <v>#REF!</v>
      </c>
      <c r="P4642" t="e">
        <f>IF(INDEX(Methods[Method Type],$A4642)="","",
CONCATENATE("  - &amp;MethodID",TEXT($A4642,"0000"),
" {","MethodTypeCV:  ",CHAR(34),INDEX(Methods[Method Type],$A4642),CHAR(34),
", MethodCode:  ",CHAR(34),INDEX(Methods[Method Code],$A4642),CHAR(34),
", MethodName:  ",CHAR(34),INDEX(Methods[Method Name],$A4642),CHAR(34),
", MethodDescription:  ",CHAR(34),INDEX(Methods[Method Description],$A4642),CHAR(34),
", MethodLink:  ",CHAR(34),INDEX(Methods[Method Link],$A4642),CHAR(34),
", OrganizationID: *OrganizationID",TEXT(MATCH(INDEX(Methods[Organization Name],$A4642),Organizations[Organization Name],0),"0000"),"}"))</f>
        <v>#REF!</v>
      </c>
      <c r="Q4642" t="e">
        <f>IF(INDEX(Variables[Variable Type],$A4642)="","",
CONCATENATE("  - &amp;VariableID",TEXT($A4642,"0000"),
" {","VariableTypeCV:  ",CHAR(34),INDEX(Variables[Variable Type],$A4642),CHAR(34),
", VariableCode:  ",CHAR(34),INDEX(Variables[Variable Code],$A4642),CHAR(34),
", VariableNameCV:  ",CHAR(34),INDEX(Variables[Variable Name],$A4642),CHAR(34),
", VariableDefinition:  ",CHAR(34),INDEX(Variables[Variable Definition],$A4642),CHAR(34),
", SpecciationCV:  ",CHAR(34),INDEX(Variables[Speciation],$A4642),CHAR(34),
", NoDataValue:  ",CHAR(34),INDEX(Variables[No Data Value],$A4642),CHAR(34),"}"))</f>
        <v>#REF!</v>
      </c>
    </row>
    <row r="4643" spans="1:17" x14ac:dyDescent="0.25">
      <c r="A4643">
        <v>4640</v>
      </c>
      <c r="D4643" t="e">
        <f>IF(INDEX(People[First Name],$A4643)="","",
CONCATENATE("  - &amp;PersonID",TEXT($A4643,"0000"),
" {","PersonFirstName:  ",CHAR(34),INDEX(People[First Name],$A4643),CHAR(34),
", PersonMiddleName:  ",CHAR(34),INDEX(People[Middle Name],$A4643),CHAR(34),
", PersonLastName:  ",CHAR(34),INDEX(People[Last Name],$A4643),CHAR(34),"}"))</f>
        <v>#REF!</v>
      </c>
      <c r="E4643" t="e">
        <f>IF(INDEX(Organizations[Organization Type '[CV']],$A4643)="","",
CONCATENATE("  - &amp;OrganizationID",TEXT($A4643,"0000"),
" {","OrganizationTypeCV:  ",CHAR(34),INDEX(Organizations[Organization Type '[CV']],$A4643),CHAR(34),
", OrganizationCode:  ",CHAR(34),INDEX(Organizations[Organization Code],$A4643),CHAR(34),
", OrganizationName:  ",CHAR(34),INDEX(Organizations[Organization Name],$A4643),CHAR(34),
", OrganizationDescription:  ",CHAR(34),INDEX(Organizations[Organization Description],$A4643),CHAR(34),
", OrganizationLink:  ",CHAR(34),INDEX(Organizations[Organization Link],$A4643),CHAR(34),"}"))</f>
        <v>#REF!</v>
      </c>
      <c r="F4643" t="e">
        <f>IF(INDEX(People[First Name],$A4643)="","",
CONCATENATE("  - &amp;AffiliationID",TEXT($A4643,"0000"),
" {PersonID: *PersonID",TEXT($A4643,"0000"),
", OrganizationID: *OrganizationID",TEXT(MATCH(INDEX(People[Organization Name],$A4643),Organizations[Organization Name],0),"0000"),
", IsPrimaryOrganizationContact: , AffiliationStartDate: , AffiliationEndDate: , PrimaryPhone: ",
", PrimaryEmail: ",CHAR(34),INDEX(People[Primary Email],$A4643),CHAR(34),
", PrimaryAddress: ",CHAR(34),INDEX(People[Primary Address],$A4643),CHAR(34),
", PersonLink: }"))</f>
        <v>#REF!</v>
      </c>
      <c r="H4643" t="e">
        <f>IF(COUNTA(CitationInformation)=0,"",IF(INDEX(AuthorList[Author Name],$A4643)="","",
CONCATENATE("  - &amp;AuthorListID",TEXT($A4643,"0000"),
"  {CitationID: *CitationID0001",
", PersonID: *PersonID",TEXT(MATCH(INDEX(AuthorList[Author Name],$A4643),People[Full Name],0),"0000"),
", AuthorOrder: ",INDEX(AuthorList[Author Number],$A4643),"}")))</f>
        <v>#REF!</v>
      </c>
      <c r="K4643" t="e">
        <f>IF(INDEX(SamplingFeatures[Feature Code],$A4643)="","",
CONCATENATE("  - &amp;SamplingFeatureID",TEXT($A4643,"0000"),
" {","SamplingFeatureUUID:  ",CHAR(34),INDEX(SamplingFeatures[Sampling Feature UUID],$A4643),CHAR(34),
", SamplingFeatureTypeCV:  ",CHAR(34),INDEX(SamplingFeatures[Sampling Feature Type],$A4643),CHAR(34),
", SamplingFeatureCode:  ",CHAR(34),INDEX(SamplingFeatures[Feature Code],$A4643),CHAR(34),
", SamplingFeatureName:  ",CHAR(34),INDEX(SamplingFeatures[Feature Name],$A4643),CHAR(34),
", SamplingFeatureDescription:  ",CHAR(34),INDEX(SamplingFeatures[Feature Description],$A4643),CHAR(34),
", SamplingFeatureGeotypeCV:  ",CHAR(34),INDEX(SamplingFeatures[Feature Geo Type],$A4643),CHAR(34),
", FeatureGeometry:  ",CHAR(34),INDEX(SamplingFeatures[Feature Geometry],$A4643),CHAR(34),
", Elevation_m:  ",CHAR(34),INDEX(SamplingFeatures[Elevation_m],$A4643),CHAR(34),
", ElevationDatumCV:  ",CHAR(34),ElevationDatum,CHAR(34),"}"))</f>
        <v>#REF!</v>
      </c>
      <c r="L4643" t="e">
        <f>IF(INDEX(SamplingFeatures[Sampling Feature Type],$A4643)&lt;&gt;"Site","",
CONCATENATE("  - &amp;SiteID",TEXT(SUMPRODUCT(--($L$3:$L4642&lt;&gt;"")),"0000"),
" {","SamplingFeatureID:  *SamplingFeatureID",TEXT($A4643,"0000"),
", SiteTypeCV:  ",CHAR(34),INDEX(Sites[Site Type],$A4643),CHAR(34),
", Latitude:  ",INDEX(Sites[Latitude],$A4643),
", Longitude:  ",INDEX(Sites[Longitude],$A4643),
", SRSName:  ",CHAR(34),LatLonDatum,CHAR(34),"}"))</f>
        <v>#REF!</v>
      </c>
      <c r="M4643" t="e">
        <f>IF(INDEX(SamplingFeatures[Sampling Feature Type],$A4643)&lt;&gt;"Specimen","",
CONCATENATE("  - &amp;SpecimenID",TEXT(SUMPRODUCT(--($M$3:$M4642&lt;&gt;"")),"0000"),
" {","SamplingFeatureID:  *SamplingFeatureID",TEXT($A4643,"0000"),
", SpecimenTypeCV:  ",CHAR(34),INDEX(Specimens[Specimen Type],$A4643),CHAR(34),
", SpecimenMediumCV:  ",INDEX(Specimens[Specimen Medium],$A4643),
", IsFieldSpecimen:  ",CHAR(34),INDEX(Specimens[Is Field Specimen?],$A4643),CHAR(34),"}"))</f>
        <v>#REF!</v>
      </c>
      <c r="N4643" t="e">
        <f>IF(COUNTA(SpatialOffsets[])=0,"", IF(INDEX(SpatialOffsets[Spatial Offset Type],$A4643)="","",
CONCATENATE("  - &amp;SpatialOffsetID",TEXT($A4643,"0000"),
" {","SpatialOffsetTypeCV:  ",CHAR(34),INDEX(SpatialOffsets[Spatial Offset Type],$A4643),CHAR(34),
", Offset1Value:  ",INDEX(SpatialOffsets[Offset 1 Value],$A4643),
", Offset1UnitID:  ",CHAR(34),INDEX(SpatialOffsets[Offset 1 Unit],$A4643),CHAR(34),
", Offset2Value:  ",INDEX(SpatialOffsets[Offset 2 Value],$A4643),
", Offset2UnitID:  ",CHAR(34),INDEX(SpatialOffsets[Offset 2 Unit],$A4643),CHAR(34),
", Offset3Value:  ",INDEX(SpatialOffsets[Offset 3 Value],$A4643),
", Offset3UnitID:  ",CHAR(34),INDEX(SpatialOffsets[Offset 3 Unit],$A4643),CHAR(34),,"}")))</f>
        <v>#REF!</v>
      </c>
      <c r="O4643" t="e">
        <f>IF(COUNTA(RelatedFeatures[])=0,"", IF(INDEX(RelatedFeatures[First Sampling Feature Code],$A4643)="","",
CONCATENATE("  - &amp;RelationID",TEXT($A4643,"0000"),
" {","SamplingFeatureID:  *SamplingFeatureID",TEXT(MATCH(INDEX(RelatedFeatures[First Sampling Feature Code],$A4643),SamplingFeatures[Feature Code],0),"0000"),
", RelationshipTypeCV:  ",CHAR(34),INDEX(RelatedFeatures[Relationship Type],$A4643),CHAR(34),
", RelatedFeatureID: *SamplingFeatureID",TEXT(MATCH(INDEX(RelatedFeatures[Second Sampling Feature Code],$A4643),SamplingFeatures[Feature Code],0),"0000"),
", SpatialOffsetID:  ",IF(INDEX(RelatedFeatures[Offset Number],$A4643)="","",CONCATENATE("*SpatialOffsetID",TEXT(INDEX(RelatedFeatures[Offset Number],$A4643),"0000"))),"}")))</f>
        <v>#REF!</v>
      </c>
      <c r="P4643" t="e">
        <f>IF(INDEX(Methods[Method Type],$A4643)="","",
CONCATENATE("  - &amp;MethodID",TEXT($A4643,"0000"),
" {","MethodTypeCV:  ",CHAR(34),INDEX(Methods[Method Type],$A4643),CHAR(34),
", MethodCode:  ",CHAR(34),INDEX(Methods[Method Code],$A4643),CHAR(34),
", MethodName:  ",CHAR(34),INDEX(Methods[Method Name],$A4643),CHAR(34),
", MethodDescription:  ",CHAR(34),INDEX(Methods[Method Description],$A4643),CHAR(34),
", MethodLink:  ",CHAR(34),INDEX(Methods[Method Link],$A4643),CHAR(34),
", OrganizationID: *OrganizationID",TEXT(MATCH(INDEX(Methods[Organization Name],$A4643),Organizations[Organization Name],0),"0000"),"}"))</f>
        <v>#REF!</v>
      </c>
      <c r="Q4643" t="e">
        <f>IF(INDEX(Variables[Variable Type],$A4643)="","",
CONCATENATE("  - &amp;VariableID",TEXT($A4643,"0000"),
" {","VariableTypeCV:  ",CHAR(34),INDEX(Variables[Variable Type],$A4643),CHAR(34),
", VariableCode:  ",CHAR(34),INDEX(Variables[Variable Code],$A4643),CHAR(34),
", VariableNameCV:  ",CHAR(34),INDEX(Variables[Variable Name],$A4643),CHAR(34),
", VariableDefinition:  ",CHAR(34),INDEX(Variables[Variable Definition],$A4643),CHAR(34),
", SpecciationCV:  ",CHAR(34),INDEX(Variables[Speciation],$A4643),CHAR(34),
", NoDataValue:  ",CHAR(34),INDEX(Variables[No Data Value],$A4643),CHAR(34),"}"))</f>
        <v>#REF!</v>
      </c>
    </row>
    <row r="4644" spans="1:17" x14ac:dyDescent="0.25">
      <c r="A4644">
        <v>4641</v>
      </c>
      <c r="D4644" t="e">
        <f>IF(INDEX(People[First Name],$A4644)="","",
CONCATENATE("  - &amp;PersonID",TEXT($A4644,"0000"),
" {","PersonFirstName:  ",CHAR(34),INDEX(People[First Name],$A4644),CHAR(34),
", PersonMiddleName:  ",CHAR(34),INDEX(People[Middle Name],$A4644),CHAR(34),
", PersonLastName:  ",CHAR(34),INDEX(People[Last Name],$A4644),CHAR(34),"}"))</f>
        <v>#REF!</v>
      </c>
      <c r="E4644" t="e">
        <f>IF(INDEX(Organizations[Organization Type '[CV']],$A4644)="","",
CONCATENATE("  - &amp;OrganizationID",TEXT($A4644,"0000"),
" {","OrganizationTypeCV:  ",CHAR(34),INDEX(Organizations[Organization Type '[CV']],$A4644),CHAR(34),
", OrganizationCode:  ",CHAR(34),INDEX(Organizations[Organization Code],$A4644),CHAR(34),
", OrganizationName:  ",CHAR(34),INDEX(Organizations[Organization Name],$A4644),CHAR(34),
", OrganizationDescription:  ",CHAR(34),INDEX(Organizations[Organization Description],$A4644),CHAR(34),
", OrganizationLink:  ",CHAR(34),INDEX(Organizations[Organization Link],$A4644),CHAR(34),"}"))</f>
        <v>#REF!</v>
      </c>
      <c r="F4644" t="e">
        <f>IF(INDEX(People[First Name],$A4644)="","",
CONCATENATE("  - &amp;AffiliationID",TEXT($A4644,"0000"),
" {PersonID: *PersonID",TEXT($A4644,"0000"),
", OrganizationID: *OrganizationID",TEXT(MATCH(INDEX(People[Organization Name],$A4644),Organizations[Organization Name],0),"0000"),
", IsPrimaryOrganizationContact: , AffiliationStartDate: , AffiliationEndDate: , PrimaryPhone: ",
", PrimaryEmail: ",CHAR(34),INDEX(People[Primary Email],$A4644),CHAR(34),
", PrimaryAddress: ",CHAR(34),INDEX(People[Primary Address],$A4644),CHAR(34),
", PersonLink: }"))</f>
        <v>#REF!</v>
      </c>
      <c r="H4644" t="e">
        <f>IF(COUNTA(CitationInformation)=0,"",IF(INDEX(AuthorList[Author Name],$A4644)="","",
CONCATENATE("  - &amp;AuthorListID",TEXT($A4644,"0000"),
"  {CitationID: *CitationID0001",
", PersonID: *PersonID",TEXT(MATCH(INDEX(AuthorList[Author Name],$A4644),People[Full Name],0),"0000"),
", AuthorOrder: ",INDEX(AuthorList[Author Number],$A4644),"}")))</f>
        <v>#REF!</v>
      </c>
      <c r="K4644" t="e">
        <f>IF(INDEX(SamplingFeatures[Feature Code],$A4644)="","",
CONCATENATE("  - &amp;SamplingFeatureID",TEXT($A4644,"0000"),
" {","SamplingFeatureUUID:  ",CHAR(34),INDEX(SamplingFeatures[Sampling Feature UUID],$A4644),CHAR(34),
", SamplingFeatureTypeCV:  ",CHAR(34),INDEX(SamplingFeatures[Sampling Feature Type],$A4644),CHAR(34),
", SamplingFeatureCode:  ",CHAR(34),INDEX(SamplingFeatures[Feature Code],$A4644),CHAR(34),
", SamplingFeatureName:  ",CHAR(34),INDEX(SamplingFeatures[Feature Name],$A4644),CHAR(34),
", SamplingFeatureDescription:  ",CHAR(34),INDEX(SamplingFeatures[Feature Description],$A4644),CHAR(34),
", SamplingFeatureGeotypeCV:  ",CHAR(34),INDEX(SamplingFeatures[Feature Geo Type],$A4644),CHAR(34),
", FeatureGeometry:  ",CHAR(34),INDEX(SamplingFeatures[Feature Geometry],$A4644),CHAR(34),
", Elevation_m:  ",CHAR(34),INDEX(SamplingFeatures[Elevation_m],$A4644),CHAR(34),
", ElevationDatumCV:  ",CHAR(34),ElevationDatum,CHAR(34),"}"))</f>
        <v>#REF!</v>
      </c>
      <c r="L4644" t="e">
        <f>IF(INDEX(SamplingFeatures[Sampling Feature Type],$A4644)&lt;&gt;"Site","",
CONCATENATE("  - &amp;SiteID",TEXT(SUMPRODUCT(--($L$3:$L4643&lt;&gt;"")),"0000"),
" {","SamplingFeatureID:  *SamplingFeatureID",TEXT($A4644,"0000"),
", SiteTypeCV:  ",CHAR(34),INDEX(Sites[Site Type],$A4644),CHAR(34),
", Latitude:  ",INDEX(Sites[Latitude],$A4644),
", Longitude:  ",INDEX(Sites[Longitude],$A4644),
", SRSName:  ",CHAR(34),LatLonDatum,CHAR(34),"}"))</f>
        <v>#REF!</v>
      </c>
      <c r="M4644" t="e">
        <f>IF(INDEX(SamplingFeatures[Sampling Feature Type],$A4644)&lt;&gt;"Specimen","",
CONCATENATE("  - &amp;SpecimenID",TEXT(SUMPRODUCT(--($M$3:$M4643&lt;&gt;"")),"0000"),
" {","SamplingFeatureID:  *SamplingFeatureID",TEXT($A4644,"0000"),
", SpecimenTypeCV:  ",CHAR(34),INDEX(Specimens[Specimen Type],$A4644),CHAR(34),
", SpecimenMediumCV:  ",INDEX(Specimens[Specimen Medium],$A4644),
", IsFieldSpecimen:  ",CHAR(34),INDEX(Specimens[Is Field Specimen?],$A4644),CHAR(34),"}"))</f>
        <v>#REF!</v>
      </c>
      <c r="N4644" t="e">
        <f>IF(COUNTA(SpatialOffsets[])=0,"", IF(INDEX(SpatialOffsets[Spatial Offset Type],$A4644)="","",
CONCATENATE("  - &amp;SpatialOffsetID",TEXT($A4644,"0000"),
" {","SpatialOffsetTypeCV:  ",CHAR(34),INDEX(SpatialOffsets[Spatial Offset Type],$A4644),CHAR(34),
", Offset1Value:  ",INDEX(SpatialOffsets[Offset 1 Value],$A4644),
", Offset1UnitID:  ",CHAR(34),INDEX(SpatialOffsets[Offset 1 Unit],$A4644),CHAR(34),
", Offset2Value:  ",INDEX(SpatialOffsets[Offset 2 Value],$A4644),
", Offset2UnitID:  ",CHAR(34),INDEX(SpatialOffsets[Offset 2 Unit],$A4644),CHAR(34),
", Offset3Value:  ",INDEX(SpatialOffsets[Offset 3 Value],$A4644),
", Offset3UnitID:  ",CHAR(34),INDEX(SpatialOffsets[Offset 3 Unit],$A4644),CHAR(34),,"}")))</f>
        <v>#REF!</v>
      </c>
      <c r="O4644" t="e">
        <f>IF(COUNTA(RelatedFeatures[])=0,"", IF(INDEX(RelatedFeatures[First Sampling Feature Code],$A4644)="","",
CONCATENATE("  - &amp;RelationID",TEXT($A4644,"0000"),
" {","SamplingFeatureID:  *SamplingFeatureID",TEXT(MATCH(INDEX(RelatedFeatures[First Sampling Feature Code],$A4644),SamplingFeatures[Feature Code],0),"0000"),
", RelationshipTypeCV:  ",CHAR(34),INDEX(RelatedFeatures[Relationship Type],$A4644),CHAR(34),
", RelatedFeatureID: *SamplingFeatureID",TEXT(MATCH(INDEX(RelatedFeatures[Second Sampling Feature Code],$A4644),SamplingFeatures[Feature Code],0),"0000"),
", SpatialOffsetID:  ",IF(INDEX(RelatedFeatures[Offset Number],$A4644)="","",CONCATENATE("*SpatialOffsetID",TEXT(INDEX(RelatedFeatures[Offset Number],$A4644),"0000"))),"}")))</f>
        <v>#REF!</v>
      </c>
      <c r="P4644" t="e">
        <f>IF(INDEX(Methods[Method Type],$A4644)="","",
CONCATENATE("  - &amp;MethodID",TEXT($A4644,"0000"),
" {","MethodTypeCV:  ",CHAR(34),INDEX(Methods[Method Type],$A4644),CHAR(34),
", MethodCode:  ",CHAR(34),INDEX(Methods[Method Code],$A4644),CHAR(34),
", MethodName:  ",CHAR(34),INDEX(Methods[Method Name],$A4644),CHAR(34),
", MethodDescription:  ",CHAR(34),INDEX(Methods[Method Description],$A4644),CHAR(34),
", MethodLink:  ",CHAR(34),INDEX(Methods[Method Link],$A4644),CHAR(34),
", OrganizationID: *OrganizationID",TEXT(MATCH(INDEX(Methods[Organization Name],$A4644),Organizations[Organization Name],0),"0000"),"}"))</f>
        <v>#REF!</v>
      </c>
      <c r="Q4644" t="e">
        <f>IF(INDEX(Variables[Variable Type],$A4644)="","",
CONCATENATE("  - &amp;VariableID",TEXT($A4644,"0000"),
" {","VariableTypeCV:  ",CHAR(34),INDEX(Variables[Variable Type],$A4644),CHAR(34),
", VariableCode:  ",CHAR(34),INDEX(Variables[Variable Code],$A4644),CHAR(34),
", VariableNameCV:  ",CHAR(34),INDEX(Variables[Variable Name],$A4644),CHAR(34),
", VariableDefinition:  ",CHAR(34),INDEX(Variables[Variable Definition],$A4644),CHAR(34),
", SpecciationCV:  ",CHAR(34),INDEX(Variables[Speciation],$A4644),CHAR(34),
", NoDataValue:  ",CHAR(34),INDEX(Variables[No Data Value],$A4644),CHAR(34),"}"))</f>
        <v>#REF!</v>
      </c>
    </row>
    <row r="4645" spans="1:17" x14ac:dyDescent="0.25">
      <c r="A4645">
        <v>4642</v>
      </c>
      <c r="D4645" t="e">
        <f>IF(INDEX(People[First Name],$A4645)="","",
CONCATENATE("  - &amp;PersonID",TEXT($A4645,"0000"),
" {","PersonFirstName:  ",CHAR(34),INDEX(People[First Name],$A4645),CHAR(34),
", PersonMiddleName:  ",CHAR(34),INDEX(People[Middle Name],$A4645),CHAR(34),
", PersonLastName:  ",CHAR(34),INDEX(People[Last Name],$A4645),CHAR(34),"}"))</f>
        <v>#REF!</v>
      </c>
      <c r="E4645" t="e">
        <f>IF(INDEX(Organizations[Organization Type '[CV']],$A4645)="","",
CONCATENATE("  - &amp;OrganizationID",TEXT($A4645,"0000"),
" {","OrganizationTypeCV:  ",CHAR(34),INDEX(Organizations[Organization Type '[CV']],$A4645),CHAR(34),
", OrganizationCode:  ",CHAR(34),INDEX(Organizations[Organization Code],$A4645),CHAR(34),
", OrganizationName:  ",CHAR(34),INDEX(Organizations[Organization Name],$A4645),CHAR(34),
", OrganizationDescription:  ",CHAR(34),INDEX(Organizations[Organization Description],$A4645),CHAR(34),
", OrganizationLink:  ",CHAR(34),INDEX(Organizations[Organization Link],$A4645),CHAR(34),"}"))</f>
        <v>#REF!</v>
      </c>
      <c r="F4645" t="e">
        <f>IF(INDEX(People[First Name],$A4645)="","",
CONCATENATE("  - &amp;AffiliationID",TEXT($A4645,"0000"),
" {PersonID: *PersonID",TEXT($A4645,"0000"),
", OrganizationID: *OrganizationID",TEXT(MATCH(INDEX(People[Organization Name],$A4645),Organizations[Organization Name],0),"0000"),
", IsPrimaryOrganizationContact: , AffiliationStartDate: , AffiliationEndDate: , PrimaryPhone: ",
", PrimaryEmail: ",CHAR(34),INDEX(People[Primary Email],$A4645),CHAR(34),
", PrimaryAddress: ",CHAR(34),INDEX(People[Primary Address],$A4645),CHAR(34),
", PersonLink: }"))</f>
        <v>#REF!</v>
      </c>
      <c r="H4645" t="e">
        <f>IF(COUNTA(CitationInformation)=0,"",IF(INDEX(AuthorList[Author Name],$A4645)="","",
CONCATENATE("  - &amp;AuthorListID",TEXT($A4645,"0000"),
"  {CitationID: *CitationID0001",
", PersonID: *PersonID",TEXT(MATCH(INDEX(AuthorList[Author Name],$A4645),People[Full Name],0),"0000"),
", AuthorOrder: ",INDEX(AuthorList[Author Number],$A4645),"}")))</f>
        <v>#REF!</v>
      </c>
      <c r="K4645" t="e">
        <f>IF(INDEX(SamplingFeatures[Feature Code],$A4645)="","",
CONCATENATE("  - &amp;SamplingFeatureID",TEXT($A4645,"0000"),
" {","SamplingFeatureUUID:  ",CHAR(34),INDEX(SamplingFeatures[Sampling Feature UUID],$A4645),CHAR(34),
", SamplingFeatureTypeCV:  ",CHAR(34),INDEX(SamplingFeatures[Sampling Feature Type],$A4645),CHAR(34),
", SamplingFeatureCode:  ",CHAR(34),INDEX(SamplingFeatures[Feature Code],$A4645),CHAR(34),
", SamplingFeatureName:  ",CHAR(34),INDEX(SamplingFeatures[Feature Name],$A4645),CHAR(34),
", SamplingFeatureDescription:  ",CHAR(34),INDEX(SamplingFeatures[Feature Description],$A4645),CHAR(34),
", SamplingFeatureGeotypeCV:  ",CHAR(34),INDEX(SamplingFeatures[Feature Geo Type],$A4645),CHAR(34),
", FeatureGeometry:  ",CHAR(34),INDEX(SamplingFeatures[Feature Geometry],$A4645),CHAR(34),
", Elevation_m:  ",CHAR(34),INDEX(SamplingFeatures[Elevation_m],$A4645),CHAR(34),
", ElevationDatumCV:  ",CHAR(34),ElevationDatum,CHAR(34),"}"))</f>
        <v>#REF!</v>
      </c>
      <c r="L4645" t="e">
        <f>IF(INDEX(SamplingFeatures[Sampling Feature Type],$A4645)&lt;&gt;"Site","",
CONCATENATE("  - &amp;SiteID",TEXT(SUMPRODUCT(--($L$3:$L4644&lt;&gt;"")),"0000"),
" {","SamplingFeatureID:  *SamplingFeatureID",TEXT($A4645,"0000"),
", SiteTypeCV:  ",CHAR(34),INDEX(Sites[Site Type],$A4645),CHAR(34),
", Latitude:  ",INDEX(Sites[Latitude],$A4645),
", Longitude:  ",INDEX(Sites[Longitude],$A4645),
", SRSName:  ",CHAR(34),LatLonDatum,CHAR(34),"}"))</f>
        <v>#REF!</v>
      </c>
      <c r="M4645" t="e">
        <f>IF(INDEX(SamplingFeatures[Sampling Feature Type],$A4645)&lt;&gt;"Specimen","",
CONCATENATE("  - &amp;SpecimenID",TEXT(SUMPRODUCT(--($M$3:$M4644&lt;&gt;"")),"0000"),
" {","SamplingFeatureID:  *SamplingFeatureID",TEXT($A4645,"0000"),
", SpecimenTypeCV:  ",CHAR(34),INDEX(Specimens[Specimen Type],$A4645),CHAR(34),
", SpecimenMediumCV:  ",INDEX(Specimens[Specimen Medium],$A4645),
", IsFieldSpecimen:  ",CHAR(34),INDEX(Specimens[Is Field Specimen?],$A4645),CHAR(34),"}"))</f>
        <v>#REF!</v>
      </c>
      <c r="N4645" t="e">
        <f>IF(COUNTA(SpatialOffsets[])=0,"", IF(INDEX(SpatialOffsets[Spatial Offset Type],$A4645)="","",
CONCATENATE("  - &amp;SpatialOffsetID",TEXT($A4645,"0000"),
" {","SpatialOffsetTypeCV:  ",CHAR(34),INDEX(SpatialOffsets[Spatial Offset Type],$A4645),CHAR(34),
", Offset1Value:  ",INDEX(SpatialOffsets[Offset 1 Value],$A4645),
", Offset1UnitID:  ",CHAR(34),INDEX(SpatialOffsets[Offset 1 Unit],$A4645),CHAR(34),
", Offset2Value:  ",INDEX(SpatialOffsets[Offset 2 Value],$A4645),
", Offset2UnitID:  ",CHAR(34),INDEX(SpatialOffsets[Offset 2 Unit],$A4645),CHAR(34),
", Offset3Value:  ",INDEX(SpatialOffsets[Offset 3 Value],$A4645),
", Offset3UnitID:  ",CHAR(34),INDEX(SpatialOffsets[Offset 3 Unit],$A4645),CHAR(34),,"}")))</f>
        <v>#REF!</v>
      </c>
      <c r="O4645" t="e">
        <f>IF(COUNTA(RelatedFeatures[])=0,"", IF(INDEX(RelatedFeatures[First Sampling Feature Code],$A4645)="","",
CONCATENATE("  - &amp;RelationID",TEXT($A4645,"0000"),
" {","SamplingFeatureID:  *SamplingFeatureID",TEXT(MATCH(INDEX(RelatedFeatures[First Sampling Feature Code],$A4645),SamplingFeatures[Feature Code],0),"0000"),
", RelationshipTypeCV:  ",CHAR(34),INDEX(RelatedFeatures[Relationship Type],$A4645),CHAR(34),
", RelatedFeatureID: *SamplingFeatureID",TEXT(MATCH(INDEX(RelatedFeatures[Second Sampling Feature Code],$A4645),SamplingFeatures[Feature Code],0),"0000"),
", SpatialOffsetID:  ",IF(INDEX(RelatedFeatures[Offset Number],$A4645)="","",CONCATENATE("*SpatialOffsetID",TEXT(INDEX(RelatedFeatures[Offset Number],$A4645),"0000"))),"}")))</f>
        <v>#REF!</v>
      </c>
      <c r="P4645" t="e">
        <f>IF(INDEX(Methods[Method Type],$A4645)="","",
CONCATENATE("  - &amp;MethodID",TEXT($A4645,"0000"),
" {","MethodTypeCV:  ",CHAR(34),INDEX(Methods[Method Type],$A4645),CHAR(34),
", MethodCode:  ",CHAR(34),INDEX(Methods[Method Code],$A4645),CHAR(34),
", MethodName:  ",CHAR(34),INDEX(Methods[Method Name],$A4645),CHAR(34),
", MethodDescription:  ",CHAR(34),INDEX(Methods[Method Description],$A4645),CHAR(34),
", MethodLink:  ",CHAR(34),INDEX(Methods[Method Link],$A4645),CHAR(34),
", OrganizationID: *OrganizationID",TEXT(MATCH(INDEX(Methods[Organization Name],$A4645),Organizations[Organization Name],0),"0000"),"}"))</f>
        <v>#REF!</v>
      </c>
      <c r="Q4645" t="e">
        <f>IF(INDEX(Variables[Variable Type],$A4645)="","",
CONCATENATE("  - &amp;VariableID",TEXT($A4645,"0000"),
" {","VariableTypeCV:  ",CHAR(34),INDEX(Variables[Variable Type],$A4645),CHAR(34),
", VariableCode:  ",CHAR(34),INDEX(Variables[Variable Code],$A4645),CHAR(34),
", VariableNameCV:  ",CHAR(34),INDEX(Variables[Variable Name],$A4645),CHAR(34),
", VariableDefinition:  ",CHAR(34),INDEX(Variables[Variable Definition],$A4645),CHAR(34),
", SpecciationCV:  ",CHAR(34),INDEX(Variables[Speciation],$A4645),CHAR(34),
", NoDataValue:  ",CHAR(34),INDEX(Variables[No Data Value],$A4645),CHAR(34),"}"))</f>
        <v>#REF!</v>
      </c>
    </row>
    <row r="4646" spans="1:17" x14ac:dyDescent="0.25">
      <c r="A4646">
        <v>4643</v>
      </c>
      <c r="D4646" t="e">
        <f>IF(INDEX(People[First Name],$A4646)="","",
CONCATENATE("  - &amp;PersonID",TEXT($A4646,"0000"),
" {","PersonFirstName:  ",CHAR(34),INDEX(People[First Name],$A4646),CHAR(34),
", PersonMiddleName:  ",CHAR(34),INDEX(People[Middle Name],$A4646),CHAR(34),
", PersonLastName:  ",CHAR(34),INDEX(People[Last Name],$A4646),CHAR(34),"}"))</f>
        <v>#REF!</v>
      </c>
      <c r="E4646" t="e">
        <f>IF(INDEX(Organizations[Organization Type '[CV']],$A4646)="","",
CONCATENATE("  - &amp;OrganizationID",TEXT($A4646,"0000"),
" {","OrganizationTypeCV:  ",CHAR(34),INDEX(Organizations[Organization Type '[CV']],$A4646),CHAR(34),
", OrganizationCode:  ",CHAR(34),INDEX(Organizations[Organization Code],$A4646),CHAR(34),
", OrganizationName:  ",CHAR(34),INDEX(Organizations[Organization Name],$A4646),CHAR(34),
", OrganizationDescription:  ",CHAR(34),INDEX(Organizations[Organization Description],$A4646),CHAR(34),
", OrganizationLink:  ",CHAR(34),INDEX(Organizations[Organization Link],$A4646),CHAR(34),"}"))</f>
        <v>#REF!</v>
      </c>
      <c r="F4646" t="e">
        <f>IF(INDEX(People[First Name],$A4646)="","",
CONCATENATE("  - &amp;AffiliationID",TEXT($A4646,"0000"),
" {PersonID: *PersonID",TEXT($A4646,"0000"),
", OrganizationID: *OrganizationID",TEXT(MATCH(INDEX(People[Organization Name],$A4646),Organizations[Organization Name],0),"0000"),
", IsPrimaryOrganizationContact: , AffiliationStartDate: , AffiliationEndDate: , PrimaryPhone: ",
", PrimaryEmail: ",CHAR(34),INDEX(People[Primary Email],$A4646),CHAR(34),
", PrimaryAddress: ",CHAR(34),INDEX(People[Primary Address],$A4646),CHAR(34),
", PersonLink: }"))</f>
        <v>#REF!</v>
      </c>
      <c r="H4646" t="e">
        <f>IF(COUNTA(CitationInformation)=0,"",IF(INDEX(AuthorList[Author Name],$A4646)="","",
CONCATENATE("  - &amp;AuthorListID",TEXT($A4646,"0000"),
"  {CitationID: *CitationID0001",
", PersonID: *PersonID",TEXT(MATCH(INDEX(AuthorList[Author Name],$A4646),People[Full Name],0),"0000"),
", AuthorOrder: ",INDEX(AuthorList[Author Number],$A4646),"}")))</f>
        <v>#REF!</v>
      </c>
      <c r="K4646" t="e">
        <f>IF(INDEX(SamplingFeatures[Feature Code],$A4646)="","",
CONCATENATE("  - &amp;SamplingFeatureID",TEXT($A4646,"0000"),
" {","SamplingFeatureUUID:  ",CHAR(34),INDEX(SamplingFeatures[Sampling Feature UUID],$A4646),CHAR(34),
", SamplingFeatureTypeCV:  ",CHAR(34),INDEX(SamplingFeatures[Sampling Feature Type],$A4646),CHAR(34),
", SamplingFeatureCode:  ",CHAR(34),INDEX(SamplingFeatures[Feature Code],$A4646),CHAR(34),
", SamplingFeatureName:  ",CHAR(34),INDEX(SamplingFeatures[Feature Name],$A4646),CHAR(34),
", SamplingFeatureDescription:  ",CHAR(34),INDEX(SamplingFeatures[Feature Description],$A4646),CHAR(34),
", SamplingFeatureGeotypeCV:  ",CHAR(34),INDEX(SamplingFeatures[Feature Geo Type],$A4646),CHAR(34),
", FeatureGeometry:  ",CHAR(34),INDEX(SamplingFeatures[Feature Geometry],$A4646),CHAR(34),
", Elevation_m:  ",CHAR(34),INDEX(SamplingFeatures[Elevation_m],$A4646),CHAR(34),
", ElevationDatumCV:  ",CHAR(34),ElevationDatum,CHAR(34),"}"))</f>
        <v>#REF!</v>
      </c>
      <c r="L4646" t="e">
        <f>IF(INDEX(SamplingFeatures[Sampling Feature Type],$A4646)&lt;&gt;"Site","",
CONCATENATE("  - &amp;SiteID",TEXT(SUMPRODUCT(--($L$3:$L4645&lt;&gt;"")),"0000"),
" {","SamplingFeatureID:  *SamplingFeatureID",TEXT($A4646,"0000"),
", SiteTypeCV:  ",CHAR(34),INDEX(Sites[Site Type],$A4646),CHAR(34),
", Latitude:  ",INDEX(Sites[Latitude],$A4646),
", Longitude:  ",INDEX(Sites[Longitude],$A4646),
", SRSName:  ",CHAR(34),LatLonDatum,CHAR(34),"}"))</f>
        <v>#REF!</v>
      </c>
      <c r="M4646" t="e">
        <f>IF(INDEX(SamplingFeatures[Sampling Feature Type],$A4646)&lt;&gt;"Specimen","",
CONCATENATE("  - &amp;SpecimenID",TEXT(SUMPRODUCT(--($M$3:$M4645&lt;&gt;"")),"0000"),
" {","SamplingFeatureID:  *SamplingFeatureID",TEXT($A4646,"0000"),
", SpecimenTypeCV:  ",CHAR(34),INDEX(Specimens[Specimen Type],$A4646),CHAR(34),
", SpecimenMediumCV:  ",INDEX(Specimens[Specimen Medium],$A4646),
", IsFieldSpecimen:  ",CHAR(34),INDEX(Specimens[Is Field Specimen?],$A4646),CHAR(34),"}"))</f>
        <v>#REF!</v>
      </c>
      <c r="N4646" t="e">
        <f>IF(COUNTA(SpatialOffsets[])=0,"", IF(INDEX(SpatialOffsets[Spatial Offset Type],$A4646)="","",
CONCATENATE("  - &amp;SpatialOffsetID",TEXT($A4646,"0000"),
" {","SpatialOffsetTypeCV:  ",CHAR(34),INDEX(SpatialOffsets[Spatial Offset Type],$A4646),CHAR(34),
", Offset1Value:  ",INDEX(SpatialOffsets[Offset 1 Value],$A4646),
", Offset1UnitID:  ",CHAR(34),INDEX(SpatialOffsets[Offset 1 Unit],$A4646),CHAR(34),
", Offset2Value:  ",INDEX(SpatialOffsets[Offset 2 Value],$A4646),
", Offset2UnitID:  ",CHAR(34),INDEX(SpatialOffsets[Offset 2 Unit],$A4646),CHAR(34),
", Offset3Value:  ",INDEX(SpatialOffsets[Offset 3 Value],$A4646),
", Offset3UnitID:  ",CHAR(34),INDEX(SpatialOffsets[Offset 3 Unit],$A4646),CHAR(34),,"}")))</f>
        <v>#REF!</v>
      </c>
      <c r="O4646" t="e">
        <f>IF(COUNTA(RelatedFeatures[])=0,"", IF(INDEX(RelatedFeatures[First Sampling Feature Code],$A4646)="","",
CONCATENATE("  - &amp;RelationID",TEXT($A4646,"0000"),
" {","SamplingFeatureID:  *SamplingFeatureID",TEXT(MATCH(INDEX(RelatedFeatures[First Sampling Feature Code],$A4646),SamplingFeatures[Feature Code],0),"0000"),
", RelationshipTypeCV:  ",CHAR(34),INDEX(RelatedFeatures[Relationship Type],$A4646),CHAR(34),
", RelatedFeatureID: *SamplingFeatureID",TEXT(MATCH(INDEX(RelatedFeatures[Second Sampling Feature Code],$A4646),SamplingFeatures[Feature Code],0),"0000"),
", SpatialOffsetID:  ",IF(INDEX(RelatedFeatures[Offset Number],$A4646)="","",CONCATENATE("*SpatialOffsetID",TEXT(INDEX(RelatedFeatures[Offset Number],$A4646),"0000"))),"}")))</f>
        <v>#REF!</v>
      </c>
      <c r="P4646" t="e">
        <f>IF(INDEX(Methods[Method Type],$A4646)="","",
CONCATENATE("  - &amp;MethodID",TEXT($A4646,"0000"),
" {","MethodTypeCV:  ",CHAR(34),INDEX(Methods[Method Type],$A4646),CHAR(34),
", MethodCode:  ",CHAR(34),INDEX(Methods[Method Code],$A4646),CHAR(34),
", MethodName:  ",CHAR(34),INDEX(Methods[Method Name],$A4646),CHAR(34),
", MethodDescription:  ",CHAR(34),INDEX(Methods[Method Description],$A4646),CHAR(34),
", MethodLink:  ",CHAR(34),INDEX(Methods[Method Link],$A4646),CHAR(34),
", OrganizationID: *OrganizationID",TEXT(MATCH(INDEX(Methods[Organization Name],$A4646),Organizations[Organization Name],0),"0000"),"}"))</f>
        <v>#REF!</v>
      </c>
      <c r="Q4646" t="e">
        <f>IF(INDEX(Variables[Variable Type],$A4646)="","",
CONCATENATE("  - &amp;VariableID",TEXT($A4646,"0000"),
" {","VariableTypeCV:  ",CHAR(34),INDEX(Variables[Variable Type],$A4646),CHAR(34),
", VariableCode:  ",CHAR(34),INDEX(Variables[Variable Code],$A4646),CHAR(34),
", VariableNameCV:  ",CHAR(34),INDEX(Variables[Variable Name],$A4646),CHAR(34),
", VariableDefinition:  ",CHAR(34),INDEX(Variables[Variable Definition],$A4646),CHAR(34),
", SpecciationCV:  ",CHAR(34),INDEX(Variables[Speciation],$A4646),CHAR(34),
", NoDataValue:  ",CHAR(34),INDEX(Variables[No Data Value],$A4646),CHAR(34),"}"))</f>
        <v>#REF!</v>
      </c>
    </row>
    <row r="4647" spans="1:17" x14ac:dyDescent="0.25">
      <c r="A4647">
        <v>4644</v>
      </c>
      <c r="D4647" t="e">
        <f>IF(INDEX(People[First Name],$A4647)="","",
CONCATENATE("  - &amp;PersonID",TEXT($A4647,"0000"),
" {","PersonFirstName:  ",CHAR(34),INDEX(People[First Name],$A4647),CHAR(34),
", PersonMiddleName:  ",CHAR(34),INDEX(People[Middle Name],$A4647),CHAR(34),
", PersonLastName:  ",CHAR(34),INDEX(People[Last Name],$A4647),CHAR(34),"}"))</f>
        <v>#REF!</v>
      </c>
      <c r="E4647" t="e">
        <f>IF(INDEX(Organizations[Organization Type '[CV']],$A4647)="","",
CONCATENATE("  - &amp;OrganizationID",TEXT($A4647,"0000"),
" {","OrganizationTypeCV:  ",CHAR(34),INDEX(Organizations[Organization Type '[CV']],$A4647),CHAR(34),
", OrganizationCode:  ",CHAR(34),INDEX(Organizations[Organization Code],$A4647),CHAR(34),
", OrganizationName:  ",CHAR(34),INDEX(Organizations[Organization Name],$A4647),CHAR(34),
", OrganizationDescription:  ",CHAR(34),INDEX(Organizations[Organization Description],$A4647),CHAR(34),
", OrganizationLink:  ",CHAR(34),INDEX(Organizations[Organization Link],$A4647),CHAR(34),"}"))</f>
        <v>#REF!</v>
      </c>
      <c r="F4647" t="e">
        <f>IF(INDEX(People[First Name],$A4647)="","",
CONCATENATE("  - &amp;AffiliationID",TEXT($A4647,"0000"),
" {PersonID: *PersonID",TEXT($A4647,"0000"),
", OrganizationID: *OrganizationID",TEXT(MATCH(INDEX(People[Organization Name],$A4647),Organizations[Organization Name],0),"0000"),
", IsPrimaryOrganizationContact: , AffiliationStartDate: , AffiliationEndDate: , PrimaryPhone: ",
", PrimaryEmail: ",CHAR(34),INDEX(People[Primary Email],$A4647),CHAR(34),
", PrimaryAddress: ",CHAR(34),INDEX(People[Primary Address],$A4647),CHAR(34),
", PersonLink: }"))</f>
        <v>#REF!</v>
      </c>
      <c r="H4647" t="e">
        <f>IF(COUNTA(CitationInformation)=0,"",IF(INDEX(AuthorList[Author Name],$A4647)="","",
CONCATENATE("  - &amp;AuthorListID",TEXT($A4647,"0000"),
"  {CitationID: *CitationID0001",
", PersonID: *PersonID",TEXT(MATCH(INDEX(AuthorList[Author Name],$A4647),People[Full Name],0),"0000"),
", AuthorOrder: ",INDEX(AuthorList[Author Number],$A4647),"}")))</f>
        <v>#REF!</v>
      </c>
      <c r="K4647" t="e">
        <f>IF(INDEX(SamplingFeatures[Feature Code],$A4647)="","",
CONCATENATE("  - &amp;SamplingFeatureID",TEXT($A4647,"0000"),
" {","SamplingFeatureUUID:  ",CHAR(34),INDEX(SamplingFeatures[Sampling Feature UUID],$A4647),CHAR(34),
", SamplingFeatureTypeCV:  ",CHAR(34),INDEX(SamplingFeatures[Sampling Feature Type],$A4647),CHAR(34),
", SamplingFeatureCode:  ",CHAR(34),INDEX(SamplingFeatures[Feature Code],$A4647),CHAR(34),
", SamplingFeatureName:  ",CHAR(34),INDEX(SamplingFeatures[Feature Name],$A4647),CHAR(34),
", SamplingFeatureDescription:  ",CHAR(34),INDEX(SamplingFeatures[Feature Description],$A4647),CHAR(34),
", SamplingFeatureGeotypeCV:  ",CHAR(34),INDEX(SamplingFeatures[Feature Geo Type],$A4647),CHAR(34),
", FeatureGeometry:  ",CHAR(34),INDEX(SamplingFeatures[Feature Geometry],$A4647),CHAR(34),
", Elevation_m:  ",CHAR(34),INDEX(SamplingFeatures[Elevation_m],$A4647),CHAR(34),
", ElevationDatumCV:  ",CHAR(34),ElevationDatum,CHAR(34),"}"))</f>
        <v>#REF!</v>
      </c>
      <c r="L4647" t="e">
        <f>IF(INDEX(SamplingFeatures[Sampling Feature Type],$A4647)&lt;&gt;"Site","",
CONCATENATE("  - &amp;SiteID",TEXT(SUMPRODUCT(--($L$3:$L4646&lt;&gt;"")),"0000"),
" {","SamplingFeatureID:  *SamplingFeatureID",TEXT($A4647,"0000"),
", SiteTypeCV:  ",CHAR(34),INDEX(Sites[Site Type],$A4647),CHAR(34),
", Latitude:  ",INDEX(Sites[Latitude],$A4647),
", Longitude:  ",INDEX(Sites[Longitude],$A4647),
", SRSName:  ",CHAR(34),LatLonDatum,CHAR(34),"}"))</f>
        <v>#REF!</v>
      </c>
      <c r="M4647" t="e">
        <f>IF(INDEX(SamplingFeatures[Sampling Feature Type],$A4647)&lt;&gt;"Specimen","",
CONCATENATE("  - &amp;SpecimenID",TEXT(SUMPRODUCT(--($M$3:$M4646&lt;&gt;"")),"0000"),
" {","SamplingFeatureID:  *SamplingFeatureID",TEXT($A4647,"0000"),
", SpecimenTypeCV:  ",CHAR(34),INDEX(Specimens[Specimen Type],$A4647),CHAR(34),
", SpecimenMediumCV:  ",INDEX(Specimens[Specimen Medium],$A4647),
", IsFieldSpecimen:  ",CHAR(34),INDEX(Specimens[Is Field Specimen?],$A4647),CHAR(34),"}"))</f>
        <v>#REF!</v>
      </c>
      <c r="N4647" t="e">
        <f>IF(COUNTA(SpatialOffsets[])=0,"", IF(INDEX(SpatialOffsets[Spatial Offset Type],$A4647)="","",
CONCATENATE("  - &amp;SpatialOffsetID",TEXT($A4647,"0000"),
" {","SpatialOffsetTypeCV:  ",CHAR(34),INDEX(SpatialOffsets[Spatial Offset Type],$A4647),CHAR(34),
", Offset1Value:  ",INDEX(SpatialOffsets[Offset 1 Value],$A4647),
", Offset1UnitID:  ",CHAR(34),INDEX(SpatialOffsets[Offset 1 Unit],$A4647),CHAR(34),
", Offset2Value:  ",INDEX(SpatialOffsets[Offset 2 Value],$A4647),
", Offset2UnitID:  ",CHAR(34),INDEX(SpatialOffsets[Offset 2 Unit],$A4647),CHAR(34),
", Offset3Value:  ",INDEX(SpatialOffsets[Offset 3 Value],$A4647),
", Offset3UnitID:  ",CHAR(34),INDEX(SpatialOffsets[Offset 3 Unit],$A4647),CHAR(34),,"}")))</f>
        <v>#REF!</v>
      </c>
      <c r="O4647" t="e">
        <f>IF(COUNTA(RelatedFeatures[])=0,"", IF(INDEX(RelatedFeatures[First Sampling Feature Code],$A4647)="","",
CONCATENATE("  - &amp;RelationID",TEXT($A4647,"0000"),
" {","SamplingFeatureID:  *SamplingFeatureID",TEXT(MATCH(INDEX(RelatedFeatures[First Sampling Feature Code],$A4647),SamplingFeatures[Feature Code],0),"0000"),
", RelationshipTypeCV:  ",CHAR(34),INDEX(RelatedFeatures[Relationship Type],$A4647),CHAR(34),
", RelatedFeatureID: *SamplingFeatureID",TEXT(MATCH(INDEX(RelatedFeatures[Second Sampling Feature Code],$A4647),SamplingFeatures[Feature Code],0),"0000"),
", SpatialOffsetID:  ",IF(INDEX(RelatedFeatures[Offset Number],$A4647)="","",CONCATENATE("*SpatialOffsetID",TEXT(INDEX(RelatedFeatures[Offset Number],$A4647),"0000"))),"}")))</f>
        <v>#REF!</v>
      </c>
      <c r="P4647" t="e">
        <f>IF(INDEX(Methods[Method Type],$A4647)="","",
CONCATENATE("  - &amp;MethodID",TEXT($A4647,"0000"),
" {","MethodTypeCV:  ",CHAR(34),INDEX(Methods[Method Type],$A4647),CHAR(34),
", MethodCode:  ",CHAR(34),INDEX(Methods[Method Code],$A4647),CHAR(34),
", MethodName:  ",CHAR(34),INDEX(Methods[Method Name],$A4647),CHAR(34),
", MethodDescription:  ",CHAR(34),INDEX(Methods[Method Description],$A4647),CHAR(34),
", MethodLink:  ",CHAR(34),INDEX(Methods[Method Link],$A4647),CHAR(34),
", OrganizationID: *OrganizationID",TEXT(MATCH(INDEX(Methods[Organization Name],$A4647),Organizations[Organization Name],0),"0000"),"}"))</f>
        <v>#REF!</v>
      </c>
      <c r="Q4647" t="e">
        <f>IF(INDEX(Variables[Variable Type],$A4647)="","",
CONCATENATE("  - &amp;VariableID",TEXT($A4647,"0000"),
" {","VariableTypeCV:  ",CHAR(34),INDEX(Variables[Variable Type],$A4647),CHAR(34),
", VariableCode:  ",CHAR(34),INDEX(Variables[Variable Code],$A4647),CHAR(34),
", VariableNameCV:  ",CHAR(34),INDEX(Variables[Variable Name],$A4647),CHAR(34),
", VariableDefinition:  ",CHAR(34),INDEX(Variables[Variable Definition],$A4647),CHAR(34),
", SpecciationCV:  ",CHAR(34),INDEX(Variables[Speciation],$A4647),CHAR(34),
", NoDataValue:  ",CHAR(34),INDEX(Variables[No Data Value],$A4647),CHAR(34),"}"))</f>
        <v>#REF!</v>
      </c>
    </row>
    <row r="4648" spans="1:17" x14ac:dyDescent="0.25">
      <c r="A4648">
        <v>4645</v>
      </c>
      <c r="D4648" t="e">
        <f>IF(INDEX(People[First Name],$A4648)="","",
CONCATENATE("  - &amp;PersonID",TEXT($A4648,"0000"),
" {","PersonFirstName:  ",CHAR(34),INDEX(People[First Name],$A4648),CHAR(34),
", PersonMiddleName:  ",CHAR(34),INDEX(People[Middle Name],$A4648),CHAR(34),
", PersonLastName:  ",CHAR(34),INDEX(People[Last Name],$A4648),CHAR(34),"}"))</f>
        <v>#REF!</v>
      </c>
      <c r="E4648" t="e">
        <f>IF(INDEX(Organizations[Organization Type '[CV']],$A4648)="","",
CONCATENATE("  - &amp;OrganizationID",TEXT($A4648,"0000"),
" {","OrganizationTypeCV:  ",CHAR(34),INDEX(Organizations[Organization Type '[CV']],$A4648),CHAR(34),
", OrganizationCode:  ",CHAR(34),INDEX(Organizations[Organization Code],$A4648),CHAR(34),
", OrganizationName:  ",CHAR(34),INDEX(Organizations[Organization Name],$A4648),CHAR(34),
", OrganizationDescription:  ",CHAR(34),INDEX(Organizations[Organization Description],$A4648),CHAR(34),
", OrganizationLink:  ",CHAR(34),INDEX(Organizations[Organization Link],$A4648),CHAR(34),"}"))</f>
        <v>#REF!</v>
      </c>
      <c r="F4648" t="e">
        <f>IF(INDEX(People[First Name],$A4648)="","",
CONCATENATE("  - &amp;AffiliationID",TEXT($A4648,"0000"),
" {PersonID: *PersonID",TEXT($A4648,"0000"),
", OrganizationID: *OrganizationID",TEXT(MATCH(INDEX(People[Organization Name],$A4648),Organizations[Organization Name],0),"0000"),
", IsPrimaryOrganizationContact: , AffiliationStartDate: , AffiliationEndDate: , PrimaryPhone: ",
", PrimaryEmail: ",CHAR(34),INDEX(People[Primary Email],$A4648),CHAR(34),
", PrimaryAddress: ",CHAR(34),INDEX(People[Primary Address],$A4648),CHAR(34),
", PersonLink: }"))</f>
        <v>#REF!</v>
      </c>
      <c r="H4648" t="e">
        <f>IF(COUNTA(CitationInformation)=0,"",IF(INDEX(AuthorList[Author Name],$A4648)="","",
CONCATENATE("  - &amp;AuthorListID",TEXT($A4648,"0000"),
"  {CitationID: *CitationID0001",
", PersonID: *PersonID",TEXT(MATCH(INDEX(AuthorList[Author Name],$A4648),People[Full Name],0),"0000"),
", AuthorOrder: ",INDEX(AuthorList[Author Number],$A4648),"}")))</f>
        <v>#REF!</v>
      </c>
      <c r="K4648" t="e">
        <f>IF(INDEX(SamplingFeatures[Feature Code],$A4648)="","",
CONCATENATE("  - &amp;SamplingFeatureID",TEXT($A4648,"0000"),
" {","SamplingFeatureUUID:  ",CHAR(34),INDEX(SamplingFeatures[Sampling Feature UUID],$A4648),CHAR(34),
", SamplingFeatureTypeCV:  ",CHAR(34),INDEX(SamplingFeatures[Sampling Feature Type],$A4648),CHAR(34),
", SamplingFeatureCode:  ",CHAR(34),INDEX(SamplingFeatures[Feature Code],$A4648),CHAR(34),
", SamplingFeatureName:  ",CHAR(34),INDEX(SamplingFeatures[Feature Name],$A4648),CHAR(34),
", SamplingFeatureDescription:  ",CHAR(34),INDEX(SamplingFeatures[Feature Description],$A4648),CHAR(34),
", SamplingFeatureGeotypeCV:  ",CHAR(34),INDEX(SamplingFeatures[Feature Geo Type],$A4648),CHAR(34),
", FeatureGeometry:  ",CHAR(34),INDEX(SamplingFeatures[Feature Geometry],$A4648),CHAR(34),
", Elevation_m:  ",CHAR(34),INDEX(SamplingFeatures[Elevation_m],$A4648),CHAR(34),
", ElevationDatumCV:  ",CHAR(34),ElevationDatum,CHAR(34),"}"))</f>
        <v>#REF!</v>
      </c>
      <c r="L4648" t="e">
        <f>IF(INDEX(SamplingFeatures[Sampling Feature Type],$A4648)&lt;&gt;"Site","",
CONCATENATE("  - &amp;SiteID",TEXT(SUMPRODUCT(--($L$3:$L4647&lt;&gt;"")),"0000"),
" {","SamplingFeatureID:  *SamplingFeatureID",TEXT($A4648,"0000"),
", SiteTypeCV:  ",CHAR(34),INDEX(Sites[Site Type],$A4648),CHAR(34),
", Latitude:  ",INDEX(Sites[Latitude],$A4648),
", Longitude:  ",INDEX(Sites[Longitude],$A4648),
", SRSName:  ",CHAR(34),LatLonDatum,CHAR(34),"}"))</f>
        <v>#REF!</v>
      </c>
      <c r="M4648" t="e">
        <f>IF(INDEX(SamplingFeatures[Sampling Feature Type],$A4648)&lt;&gt;"Specimen","",
CONCATENATE("  - &amp;SpecimenID",TEXT(SUMPRODUCT(--($M$3:$M4647&lt;&gt;"")),"0000"),
" {","SamplingFeatureID:  *SamplingFeatureID",TEXT($A4648,"0000"),
", SpecimenTypeCV:  ",CHAR(34),INDEX(Specimens[Specimen Type],$A4648),CHAR(34),
", SpecimenMediumCV:  ",INDEX(Specimens[Specimen Medium],$A4648),
", IsFieldSpecimen:  ",CHAR(34),INDEX(Specimens[Is Field Specimen?],$A4648),CHAR(34),"}"))</f>
        <v>#REF!</v>
      </c>
      <c r="N4648" t="e">
        <f>IF(COUNTA(SpatialOffsets[])=0,"", IF(INDEX(SpatialOffsets[Spatial Offset Type],$A4648)="","",
CONCATENATE("  - &amp;SpatialOffsetID",TEXT($A4648,"0000"),
" {","SpatialOffsetTypeCV:  ",CHAR(34),INDEX(SpatialOffsets[Spatial Offset Type],$A4648),CHAR(34),
", Offset1Value:  ",INDEX(SpatialOffsets[Offset 1 Value],$A4648),
", Offset1UnitID:  ",CHAR(34),INDEX(SpatialOffsets[Offset 1 Unit],$A4648),CHAR(34),
", Offset2Value:  ",INDEX(SpatialOffsets[Offset 2 Value],$A4648),
", Offset2UnitID:  ",CHAR(34),INDEX(SpatialOffsets[Offset 2 Unit],$A4648),CHAR(34),
", Offset3Value:  ",INDEX(SpatialOffsets[Offset 3 Value],$A4648),
", Offset3UnitID:  ",CHAR(34),INDEX(SpatialOffsets[Offset 3 Unit],$A4648),CHAR(34),,"}")))</f>
        <v>#REF!</v>
      </c>
      <c r="O4648" t="e">
        <f>IF(COUNTA(RelatedFeatures[])=0,"", IF(INDEX(RelatedFeatures[First Sampling Feature Code],$A4648)="","",
CONCATENATE("  - &amp;RelationID",TEXT($A4648,"0000"),
" {","SamplingFeatureID:  *SamplingFeatureID",TEXT(MATCH(INDEX(RelatedFeatures[First Sampling Feature Code],$A4648),SamplingFeatures[Feature Code],0),"0000"),
", RelationshipTypeCV:  ",CHAR(34),INDEX(RelatedFeatures[Relationship Type],$A4648),CHAR(34),
", RelatedFeatureID: *SamplingFeatureID",TEXT(MATCH(INDEX(RelatedFeatures[Second Sampling Feature Code],$A4648),SamplingFeatures[Feature Code],0),"0000"),
", SpatialOffsetID:  ",IF(INDEX(RelatedFeatures[Offset Number],$A4648)="","",CONCATENATE("*SpatialOffsetID",TEXT(INDEX(RelatedFeatures[Offset Number],$A4648),"0000"))),"}")))</f>
        <v>#REF!</v>
      </c>
      <c r="P4648" t="e">
        <f>IF(INDEX(Methods[Method Type],$A4648)="","",
CONCATENATE("  - &amp;MethodID",TEXT($A4648,"0000"),
" {","MethodTypeCV:  ",CHAR(34),INDEX(Methods[Method Type],$A4648),CHAR(34),
", MethodCode:  ",CHAR(34),INDEX(Methods[Method Code],$A4648),CHAR(34),
", MethodName:  ",CHAR(34),INDEX(Methods[Method Name],$A4648),CHAR(34),
", MethodDescription:  ",CHAR(34),INDEX(Methods[Method Description],$A4648),CHAR(34),
", MethodLink:  ",CHAR(34),INDEX(Methods[Method Link],$A4648),CHAR(34),
", OrganizationID: *OrganizationID",TEXT(MATCH(INDEX(Methods[Organization Name],$A4648),Organizations[Organization Name],0),"0000"),"}"))</f>
        <v>#REF!</v>
      </c>
      <c r="Q4648" t="e">
        <f>IF(INDEX(Variables[Variable Type],$A4648)="","",
CONCATENATE("  - &amp;VariableID",TEXT($A4648,"0000"),
" {","VariableTypeCV:  ",CHAR(34),INDEX(Variables[Variable Type],$A4648),CHAR(34),
", VariableCode:  ",CHAR(34),INDEX(Variables[Variable Code],$A4648),CHAR(34),
", VariableNameCV:  ",CHAR(34),INDEX(Variables[Variable Name],$A4648),CHAR(34),
", VariableDefinition:  ",CHAR(34),INDEX(Variables[Variable Definition],$A4648),CHAR(34),
", SpecciationCV:  ",CHAR(34),INDEX(Variables[Speciation],$A4648),CHAR(34),
", NoDataValue:  ",CHAR(34),INDEX(Variables[No Data Value],$A4648),CHAR(34),"}"))</f>
        <v>#REF!</v>
      </c>
    </row>
    <row r="4649" spans="1:17" x14ac:dyDescent="0.25">
      <c r="A4649">
        <v>4646</v>
      </c>
      <c r="D4649" t="e">
        <f>IF(INDEX(People[First Name],$A4649)="","",
CONCATENATE("  - &amp;PersonID",TEXT($A4649,"0000"),
" {","PersonFirstName:  ",CHAR(34),INDEX(People[First Name],$A4649),CHAR(34),
", PersonMiddleName:  ",CHAR(34),INDEX(People[Middle Name],$A4649),CHAR(34),
", PersonLastName:  ",CHAR(34),INDEX(People[Last Name],$A4649),CHAR(34),"}"))</f>
        <v>#REF!</v>
      </c>
      <c r="E4649" t="e">
        <f>IF(INDEX(Organizations[Organization Type '[CV']],$A4649)="","",
CONCATENATE("  - &amp;OrganizationID",TEXT($A4649,"0000"),
" {","OrganizationTypeCV:  ",CHAR(34),INDEX(Organizations[Organization Type '[CV']],$A4649),CHAR(34),
", OrganizationCode:  ",CHAR(34),INDEX(Organizations[Organization Code],$A4649),CHAR(34),
", OrganizationName:  ",CHAR(34),INDEX(Organizations[Organization Name],$A4649),CHAR(34),
", OrganizationDescription:  ",CHAR(34),INDEX(Organizations[Organization Description],$A4649),CHAR(34),
", OrganizationLink:  ",CHAR(34),INDEX(Organizations[Organization Link],$A4649),CHAR(34),"}"))</f>
        <v>#REF!</v>
      </c>
      <c r="F4649" t="e">
        <f>IF(INDEX(People[First Name],$A4649)="","",
CONCATENATE("  - &amp;AffiliationID",TEXT($A4649,"0000"),
" {PersonID: *PersonID",TEXT($A4649,"0000"),
", OrganizationID: *OrganizationID",TEXT(MATCH(INDEX(People[Organization Name],$A4649),Organizations[Organization Name],0),"0000"),
", IsPrimaryOrganizationContact: , AffiliationStartDate: , AffiliationEndDate: , PrimaryPhone: ",
", PrimaryEmail: ",CHAR(34),INDEX(People[Primary Email],$A4649),CHAR(34),
", PrimaryAddress: ",CHAR(34),INDEX(People[Primary Address],$A4649),CHAR(34),
", PersonLink: }"))</f>
        <v>#REF!</v>
      </c>
      <c r="H4649" t="e">
        <f>IF(COUNTA(CitationInformation)=0,"",IF(INDEX(AuthorList[Author Name],$A4649)="","",
CONCATENATE("  - &amp;AuthorListID",TEXT($A4649,"0000"),
"  {CitationID: *CitationID0001",
", PersonID: *PersonID",TEXT(MATCH(INDEX(AuthorList[Author Name],$A4649),People[Full Name],0),"0000"),
", AuthorOrder: ",INDEX(AuthorList[Author Number],$A4649),"}")))</f>
        <v>#REF!</v>
      </c>
      <c r="K4649" t="e">
        <f>IF(INDEX(SamplingFeatures[Feature Code],$A4649)="","",
CONCATENATE("  - &amp;SamplingFeatureID",TEXT($A4649,"0000"),
" {","SamplingFeatureUUID:  ",CHAR(34),INDEX(SamplingFeatures[Sampling Feature UUID],$A4649),CHAR(34),
", SamplingFeatureTypeCV:  ",CHAR(34),INDEX(SamplingFeatures[Sampling Feature Type],$A4649),CHAR(34),
", SamplingFeatureCode:  ",CHAR(34),INDEX(SamplingFeatures[Feature Code],$A4649),CHAR(34),
", SamplingFeatureName:  ",CHAR(34),INDEX(SamplingFeatures[Feature Name],$A4649),CHAR(34),
", SamplingFeatureDescription:  ",CHAR(34),INDEX(SamplingFeatures[Feature Description],$A4649),CHAR(34),
", SamplingFeatureGeotypeCV:  ",CHAR(34),INDEX(SamplingFeatures[Feature Geo Type],$A4649),CHAR(34),
", FeatureGeometry:  ",CHAR(34),INDEX(SamplingFeatures[Feature Geometry],$A4649),CHAR(34),
", Elevation_m:  ",CHAR(34),INDEX(SamplingFeatures[Elevation_m],$A4649),CHAR(34),
", ElevationDatumCV:  ",CHAR(34),ElevationDatum,CHAR(34),"}"))</f>
        <v>#REF!</v>
      </c>
      <c r="L4649" t="e">
        <f>IF(INDEX(SamplingFeatures[Sampling Feature Type],$A4649)&lt;&gt;"Site","",
CONCATENATE("  - &amp;SiteID",TEXT(SUMPRODUCT(--($L$3:$L4648&lt;&gt;"")),"0000"),
" {","SamplingFeatureID:  *SamplingFeatureID",TEXT($A4649,"0000"),
", SiteTypeCV:  ",CHAR(34),INDEX(Sites[Site Type],$A4649),CHAR(34),
", Latitude:  ",INDEX(Sites[Latitude],$A4649),
", Longitude:  ",INDEX(Sites[Longitude],$A4649),
", SRSName:  ",CHAR(34),LatLonDatum,CHAR(34),"}"))</f>
        <v>#REF!</v>
      </c>
      <c r="M4649" t="e">
        <f>IF(INDEX(SamplingFeatures[Sampling Feature Type],$A4649)&lt;&gt;"Specimen","",
CONCATENATE("  - &amp;SpecimenID",TEXT(SUMPRODUCT(--($M$3:$M4648&lt;&gt;"")),"0000"),
" {","SamplingFeatureID:  *SamplingFeatureID",TEXT($A4649,"0000"),
", SpecimenTypeCV:  ",CHAR(34),INDEX(Specimens[Specimen Type],$A4649),CHAR(34),
", SpecimenMediumCV:  ",INDEX(Specimens[Specimen Medium],$A4649),
", IsFieldSpecimen:  ",CHAR(34),INDEX(Specimens[Is Field Specimen?],$A4649),CHAR(34),"}"))</f>
        <v>#REF!</v>
      </c>
      <c r="N4649" t="e">
        <f>IF(COUNTA(SpatialOffsets[])=0,"", IF(INDEX(SpatialOffsets[Spatial Offset Type],$A4649)="","",
CONCATENATE("  - &amp;SpatialOffsetID",TEXT($A4649,"0000"),
" {","SpatialOffsetTypeCV:  ",CHAR(34),INDEX(SpatialOffsets[Spatial Offset Type],$A4649),CHAR(34),
", Offset1Value:  ",INDEX(SpatialOffsets[Offset 1 Value],$A4649),
", Offset1UnitID:  ",CHAR(34),INDEX(SpatialOffsets[Offset 1 Unit],$A4649),CHAR(34),
", Offset2Value:  ",INDEX(SpatialOffsets[Offset 2 Value],$A4649),
", Offset2UnitID:  ",CHAR(34),INDEX(SpatialOffsets[Offset 2 Unit],$A4649),CHAR(34),
", Offset3Value:  ",INDEX(SpatialOffsets[Offset 3 Value],$A4649),
", Offset3UnitID:  ",CHAR(34),INDEX(SpatialOffsets[Offset 3 Unit],$A4649),CHAR(34),,"}")))</f>
        <v>#REF!</v>
      </c>
      <c r="O4649" t="e">
        <f>IF(COUNTA(RelatedFeatures[])=0,"", IF(INDEX(RelatedFeatures[First Sampling Feature Code],$A4649)="","",
CONCATENATE("  - &amp;RelationID",TEXT($A4649,"0000"),
" {","SamplingFeatureID:  *SamplingFeatureID",TEXT(MATCH(INDEX(RelatedFeatures[First Sampling Feature Code],$A4649),SamplingFeatures[Feature Code],0),"0000"),
", RelationshipTypeCV:  ",CHAR(34),INDEX(RelatedFeatures[Relationship Type],$A4649),CHAR(34),
", RelatedFeatureID: *SamplingFeatureID",TEXT(MATCH(INDEX(RelatedFeatures[Second Sampling Feature Code],$A4649),SamplingFeatures[Feature Code],0),"0000"),
", SpatialOffsetID:  ",IF(INDEX(RelatedFeatures[Offset Number],$A4649)="","",CONCATENATE("*SpatialOffsetID",TEXT(INDEX(RelatedFeatures[Offset Number],$A4649),"0000"))),"}")))</f>
        <v>#REF!</v>
      </c>
      <c r="P4649" t="e">
        <f>IF(INDEX(Methods[Method Type],$A4649)="","",
CONCATENATE("  - &amp;MethodID",TEXT($A4649,"0000"),
" {","MethodTypeCV:  ",CHAR(34),INDEX(Methods[Method Type],$A4649),CHAR(34),
", MethodCode:  ",CHAR(34),INDEX(Methods[Method Code],$A4649),CHAR(34),
", MethodName:  ",CHAR(34),INDEX(Methods[Method Name],$A4649),CHAR(34),
", MethodDescription:  ",CHAR(34),INDEX(Methods[Method Description],$A4649),CHAR(34),
", MethodLink:  ",CHAR(34),INDEX(Methods[Method Link],$A4649),CHAR(34),
", OrganizationID: *OrganizationID",TEXT(MATCH(INDEX(Methods[Organization Name],$A4649),Organizations[Organization Name],0),"0000"),"}"))</f>
        <v>#REF!</v>
      </c>
      <c r="Q4649" t="e">
        <f>IF(INDEX(Variables[Variable Type],$A4649)="","",
CONCATENATE("  - &amp;VariableID",TEXT($A4649,"0000"),
" {","VariableTypeCV:  ",CHAR(34),INDEX(Variables[Variable Type],$A4649),CHAR(34),
", VariableCode:  ",CHAR(34),INDEX(Variables[Variable Code],$A4649),CHAR(34),
", VariableNameCV:  ",CHAR(34),INDEX(Variables[Variable Name],$A4649),CHAR(34),
", VariableDefinition:  ",CHAR(34),INDEX(Variables[Variable Definition],$A4649),CHAR(34),
", SpecciationCV:  ",CHAR(34),INDEX(Variables[Speciation],$A4649),CHAR(34),
", NoDataValue:  ",CHAR(34),INDEX(Variables[No Data Value],$A4649),CHAR(34),"}"))</f>
        <v>#REF!</v>
      </c>
    </row>
    <row r="4650" spans="1:17" x14ac:dyDescent="0.25">
      <c r="A4650">
        <v>4647</v>
      </c>
      <c r="D4650" t="e">
        <f>IF(INDEX(People[First Name],$A4650)="","",
CONCATENATE("  - &amp;PersonID",TEXT($A4650,"0000"),
" {","PersonFirstName:  ",CHAR(34),INDEX(People[First Name],$A4650),CHAR(34),
", PersonMiddleName:  ",CHAR(34),INDEX(People[Middle Name],$A4650),CHAR(34),
", PersonLastName:  ",CHAR(34),INDEX(People[Last Name],$A4650),CHAR(34),"}"))</f>
        <v>#REF!</v>
      </c>
      <c r="E4650" t="e">
        <f>IF(INDEX(Organizations[Organization Type '[CV']],$A4650)="","",
CONCATENATE("  - &amp;OrganizationID",TEXT($A4650,"0000"),
" {","OrganizationTypeCV:  ",CHAR(34),INDEX(Organizations[Organization Type '[CV']],$A4650),CHAR(34),
", OrganizationCode:  ",CHAR(34),INDEX(Organizations[Organization Code],$A4650),CHAR(34),
", OrganizationName:  ",CHAR(34),INDEX(Organizations[Organization Name],$A4650),CHAR(34),
", OrganizationDescription:  ",CHAR(34),INDEX(Organizations[Organization Description],$A4650),CHAR(34),
", OrganizationLink:  ",CHAR(34),INDEX(Organizations[Organization Link],$A4650),CHAR(34),"}"))</f>
        <v>#REF!</v>
      </c>
      <c r="F4650" t="e">
        <f>IF(INDEX(People[First Name],$A4650)="","",
CONCATENATE("  - &amp;AffiliationID",TEXT($A4650,"0000"),
" {PersonID: *PersonID",TEXT($A4650,"0000"),
", OrganizationID: *OrganizationID",TEXT(MATCH(INDEX(People[Organization Name],$A4650),Organizations[Organization Name],0),"0000"),
", IsPrimaryOrganizationContact: , AffiliationStartDate: , AffiliationEndDate: , PrimaryPhone: ",
", PrimaryEmail: ",CHAR(34),INDEX(People[Primary Email],$A4650),CHAR(34),
", PrimaryAddress: ",CHAR(34),INDEX(People[Primary Address],$A4650),CHAR(34),
", PersonLink: }"))</f>
        <v>#REF!</v>
      </c>
      <c r="H4650" t="e">
        <f>IF(COUNTA(CitationInformation)=0,"",IF(INDEX(AuthorList[Author Name],$A4650)="","",
CONCATENATE("  - &amp;AuthorListID",TEXT($A4650,"0000"),
"  {CitationID: *CitationID0001",
", PersonID: *PersonID",TEXT(MATCH(INDEX(AuthorList[Author Name],$A4650),People[Full Name],0),"0000"),
", AuthorOrder: ",INDEX(AuthorList[Author Number],$A4650),"}")))</f>
        <v>#REF!</v>
      </c>
      <c r="K4650" t="e">
        <f>IF(INDEX(SamplingFeatures[Feature Code],$A4650)="","",
CONCATENATE("  - &amp;SamplingFeatureID",TEXT($A4650,"0000"),
" {","SamplingFeatureUUID:  ",CHAR(34),INDEX(SamplingFeatures[Sampling Feature UUID],$A4650),CHAR(34),
", SamplingFeatureTypeCV:  ",CHAR(34),INDEX(SamplingFeatures[Sampling Feature Type],$A4650),CHAR(34),
", SamplingFeatureCode:  ",CHAR(34),INDEX(SamplingFeatures[Feature Code],$A4650),CHAR(34),
", SamplingFeatureName:  ",CHAR(34),INDEX(SamplingFeatures[Feature Name],$A4650),CHAR(34),
", SamplingFeatureDescription:  ",CHAR(34),INDEX(SamplingFeatures[Feature Description],$A4650),CHAR(34),
", SamplingFeatureGeotypeCV:  ",CHAR(34),INDEX(SamplingFeatures[Feature Geo Type],$A4650),CHAR(34),
", FeatureGeometry:  ",CHAR(34),INDEX(SamplingFeatures[Feature Geometry],$A4650),CHAR(34),
", Elevation_m:  ",CHAR(34),INDEX(SamplingFeatures[Elevation_m],$A4650),CHAR(34),
", ElevationDatumCV:  ",CHAR(34),ElevationDatum,CHAR(34),"}"))</f>
        <v>#REF!</v>
      </c>
      <c r="L4650" t="e">
        <f>IF(INDEX(SamplingFeatures[Sampling Feature Type],$A4650)&lt;&gt;"Site","",
CONCATENATE("  - &amp;SiteID",TEXT(SUMPRODUCT(--($L$3:$L4649&lt;&gt;"")),"0000"),
" {","SamplingFeatureID:  *SamplingFeatureID",TEXT($A4650,"0000"),
", SiteTypeCV:  ",CHAR(34),INDEX(Sites[Site Type],$A4650),CHAR(34),
", Latitude:  ",INDEX(Sites[Latitude],$A4650),
", Longitude:  ",INDEX(Sites[Longitude],$A4650),
", SRSName:  ",CHAR(34),LatLonDatum,CHAR(34),"}"))</f>
        <v>#REF!</v>
      </c>
      <c r="M4650" t="e">
        <f>IF(INDEX(SamplingFeatures[Sampling Feature Type],$A4650)&lt;&gt;"Specimen","",
CONCATENATE("  - &amp;SpecimenID",TEXT(SUMPRODUCT(--($M$3:$M4649&lt;&gt;"")),"0000"),
" {","SamplingFeatureID:  *SamplingFeatureID",TEXT($A4650,"0000"),
", SpecimenTypeCV:  ",CHAR(34),INDEX(Specimens[Specimen Type],$A4650),CHAR(34),
", SpecimenMediumCV:  ",INDEX(Specimens[Specimen Medium],$A4650),
", IsFieldSpecimen:  ",CHAR(34),INDEX(Specimens[Is Field Specimen?],$A4650),CHAR(34),"}"))</f>
        <v>#REF!</v>
      </c>
      <c r="N4650" t="e">
        <f>IF(COUNTA(SpatialOffsets[])=0,"", IF(INDEX(SpatialOffsets[Spatial Offset Type],$A4650)="","",
CONCATENATE("  - &amp;SpatialOffsetID",TEXT($A4650,"0000"),
" {","SpatialOffsetTypeCV:  ",CHAR(34),INDEX(SpatialOffsets[Spatial Offset Type],$A4650),CHAR(34),
", Offset1Value:  ",INDEX(SpatialOffsets[Offset 1 Value],$A4650),
", Offset1UnitID:  ",CHAR(34),INDEX(SpatialOffsets[Offset 1 Unit],$A4650),CHAR(34),
", Offset2Value:  ",INDEX(SpatialOffsets[Offset 2 Value],$A4650),
", Offset2UnitID:  ",CHAR(34),INDEX(SpatialOffsets[Offset 2 Unit],$A4650),CHAR(34),
", Offset3Value:  ",INDEX(SpatialOffsets[Offset 3 Value],$A4650),
", Offset3UnitID:  ",CHAR(34),INDEX(SpatialOffsets[Offset 3 Unit],$A4650),CHAR(34),,"}")))</f>
        <v>#REF!</v>
      </c>
      <c r="O4650" t="e">
        <f>IF(COUNTA(RelatedFeatures[])=0,"", IF(INDEX(RelatedFeatures[First Sampling Feature Code],$A4650)="","",
CONCATENATE("  - &amp;RelationID",TEXT($A4650,"0000"),
" {","SamplingFeatureID:  *SamplingFeatureID",TEXT(MATCH(INDEX(RelatedFeatures[First Sampling Feature Code],$A4650),SamplingFeatures[Feature Code],0),"0000"),
", RelationshipTypeCV:  ",CHAR(34),INDEX(RelatedFeatures[Relationship Type],$A4650),CHAR(34),
", RelatedFeatureID: *SamplingFeatureID",TEXT(MATCH(INDEX(RelatedFeatures[Second Sampling Feature Code],$A4650),SamplingFeatures[Feature Code],0),"0000"),
", SpatialOffsetID:  ",IF(INDEX(RelatedFeatures[Offset Number],$A4650)="","",CONCATENATE("*SpatialOffsetID",TEXT(INDEX(RelatedFeatures[Offset Number],$A4650),"0000"))),"}")))</f>
        <v>#REF!</v>
      </c>
      <c r="P4650" t="e">
        <f>IF(INDEX(Methods[Method Type],$A4650)="","",
CONCATENATE("  - &amp;MethodID",TEXT($A4650,"0000"),
" {","MethodTypeCV:  ",CHAR(34),INDEX(Methods[Method Type],$A4650),CHAR(34),
", MethodCode:  ",CHAR(34),INDEX(Methods[Method Code],$A4650),CHAR(34),
", MethodName:  ",CHAR(34),INDEX(Methods[Method Name],$A4650),CHAR(34),
", MethodDescription:  ",CHAR(34),INDEX(Methods[Method Description],$A4650),CHAR(34),
", MethodLink:  ",CHAR(34),INDEX(Methods[Method Link],$A4650),CHAR(34),
", OrganizationID: *OrganizationID",TEXT(MATCH(INDEX(Methods[Organization Name],$A4650),Organizations[Organization Name],0),"0000"),"}"))</f>
        <v>#REF!</v>
      </c>
      <c r="Q4650" t="e">
        <f>IF(INDEX(Variables[Variable Type],$A4650)="","",
CONCATENATE("  - &amp;VariableID",TEXT($A4650,"0000"),
" {","VariableTypeCV:  ",CHAR(34),INDEX(Variables[Variable Type],$A4650),CHAR(34),
", VariableCode:  ",CHAR(34),INDEX(Variables[Variable Code],$A4650),CHAR(34),
", VariableNameCV:  ",CHAR(34),INDEX(Variables[Variable Name],$A4650),CHAR(34),
", VariableDefinition:  ",CHAR(34),INDEX(Variables[Variable Definition],$A4650),CHAR(34),
", SpecciationCV:  ",CHAR(34),INDEX(Variables[Speciation],$A4650),CHAR(34),
", NoDataValue:  ",CHAR(34),INDEX(Variables[No Data Value],$A4650),CHAR(34),"}"))</f>
        <v>#REF!</v>
      </c>
    </row>
    <row r="4651" spans="1:17" x14ac:dyDescent="0.25">
      <c r="A4651">
        <v>4648</v>
      </c>
      <c r="D4651" t="e">
        <f>IF(INDEX(People[First Name],$A4651)="","",
CONCATENATE("  - &amp;PersonID",TEXT($A4651,"0000"),
" {","PersonFirstName:  ",CHAR(34),INDEX(People[First Name],$A4651),CHAR(34),
", PersonMiddleName:  ",CHAR(34),INDEX(People[Middle Name],$A4651),CHAR(34),
", PersonLastName:  ",CHAR(34),INDEX(People[Last Name],$A4651),CHAR(34),"}"))</f>
        <v>#REF!</v>
      </c>
      <c r="E4651" t="e">
        <f>IF(INDEX(Organizations[Organization Type '[CV']],$A4651)="","",
CONCATENATE("  - &amp;OrganizationID",TEXT($A4651,"0000"),
" {","OrganizationTypeCV:  ",CHAR(34),INDEX(Organizations[Organization Type '[CV']],$A4651),CHAR(34),
", OrganizationCode:  ",CHAR(34),INDEX(Organizations[Organization Code],$A4651),CHAR(34),
", OrganizationName:  ",CHAR(34),INDEX(Organizations[Organization Name],$A4651),CHAR(34),
", OrganizationDescription:  ",CHAR(34),INDEX(Organizations[Organization Description],$A4651),CHAR(34),
", OrganizationLink:  ",CHAR(34),INDEX(Organizations[Organization Link],$A4651),CHAR(34),"}"))</f>
        <v>#REF!</v>
      </c>
      <c r="F4651" t="e">
        <f>IF(INDEX(People[First Name],$A4651)="","",
CONCATENATE("  - &amp;AffiliationID",TEXT($A4651,"0000"),
" {PersonID: *PersonID",TEXT($A4651,"0000"),
", OrganizationID: *OrganizationID",TEXT(MATCH(INDEX(People[Organization Name],$A4651),Organizations[Organization Name],0),"0000"),
", IsPrimaryOrganizationContact: , AffiliationStartDate: , AffiliationEndDate: , PrimaryPhone: ",
", PrimaryEmail: ",CHAR(34),INDEX(People[Primary Email],$A4651),CHAR(34),
", PrimaryAddress: ",CHAR(34),INDEX(People[Primary Address],$A4651),CHAR(34),
", PersonLink: }"))</f>
        <v>#REF!</v>
      </c>
      <c r="H4651" t="e">
        <f>IF(COUNTA(CitationInformation)=0,"",IF(INDEX(AuthorList[Author Name],$A4651)="","",
CONCATENATE("  - &amp;AuthorListID",TEXT($A4651,"0000"),
"  {CitationID: *CitationID0001",
", PersonID: *PersonID",TEXT(MATCH(INDEX(AuthorList[Author Name],$A4651),People[Full Name],0),"0000"),
", AuthorOrder: ",INDEX(AuthorList[Author Number],$A4651),"}")))</f>
        <v>#REF!</v>
      </c>
      <c r="K4651" t="e">
        <f>IF(INDEX(SamplingFeatures[Feature Code],$A4651)="","",
CONCATENATE("  - &amp;SamplingFeatureID",TEXT($A4651,"0000"),
" {","SamplingFeatureUUID:  ",CHAR(34),INDEX(SamplingFeatures[Sampling Feature UUID],$A4651),CHAR(34),
", SamplingFeatureTypeCV:  ",CHAR(34),INDEX(SamplingFeatures[Sampling Feature Type],$A4651),CHAR(34),
", SamplingFeatureCode:  ",CHAR(34),INDEX(SamplingFeatures[Feature Code],$A4651),CHAR(34),
", SamplingFeatureName:  ",CHAR(34),INDEX(SamplingFeatures[Feature Name],$A4651),CHAR(34),
", SamplingFeatureDescription:  ",CHAR(34),INDEX(SamplingFeatures[Feature Description],$A4651),CHAR(34),
", SamplingFeatureGeotypeCV:  ",CHAR(34),INDEX(SamplingFeatures[Feature Geo Type],$A4651),CHAR(34),
", FeatureGeometry:  ",CHAR(34),INDEX(SamplingFeatures[Feature Geometry],$A4651),CHAR(34),
", Elevation_m:  ",CHAR(34),INDEX(SamplingFeatures[Elevation_m],$A4651),CHAR(34),
", ElevationDatumCV:  ",CHAR(34),ElevationDatum,CHAR(34),"}"))</f>
        <v>#REF!</v>
      </c>
      <c r="L4651" t="e">
        <f>IF(INDEX(SamplingFeatures[Sampling Feature Type],$A4651)&lt;&gt;"Site","",
CONCATENATE("  - &amp;SiteID",TEXT(SUMPRODUCT(--($L$3:$L4650&lt;&gt;"")),"0000"),
" {","SamplingFeatureID:  *SamplingFeatureID",TEXT($A4651,"0000"),
", SiteTypeCV:  ",CHAR(34),INDEX(Sites[Site Type],$A4651),CHAR(34),
", Latitude:  ",INDEX(Sites[Latitude],$A4651),
", Longitude:  ",INDEX(Sites[Longitude],$A4651),
", SRSName:  ",CHAR(34),LatLonDatum,CHAR(34),"}"))</f>
        <v>#REF!</v>
      </c>
      <c r="M4651" t="e">
        <f>IF(INDEX(SamplingFeatures[Sampling Feature Type],$A4651)&lt;&gt;"Specimen","",
CONCATENATE("  - &amp;SpecimenID",TEXT(SUMPRODUCT(--($M$3:$M4650&lt;&gt;"")),"0000"),
" {","SamplingFeatureID:  *SamplingFeatureID",TEXT($A4651,"0000"),
", SpecimenTypeCV:  ",CHAR(34),INDEX(Specimens[Specimen Type],$A4651),CHAR(34),
", SpecimenMediumCV:  ",INDEX(Specimens[Specimen Medium],$A4651),
", IsFieldSpecimen:  ",CHAR(34),INDEX(Specimens[Is Field Specimen?],$A4651),CHAR(34),"}"))</f>
        <v>#REF!</v>
      </c>
      <c r="N4651" t="e">
        <f>IF(COUNTA(SpatialOffsets[])=0,"", IF(INDEX(SpatialOffsets[Spatial Offset Type],$A4651)="","",
CONCATENATE("  - &amp;SpatialOffsetID",TEXT($A4651,"0000"),
" {","SpatialOffsetTypeCV:  ",CHAR(34),INDEX(SpatialOffsets[Spatial Offset Type],$A4651),CHAR(34),
", Offset1Value:  ",INDEX(SpatialOffsets[Offset 1 Value],$A4651),
", Offset1UnitID:  ",CHAR(34),INDEX(SpatialOffsets[Offset 1 Unit],$A4651),CHAR(34),
", Offset2Value:  ",INDEX(SpatialOffsets[Offset 2 Value],$A4651),
", Offset2UnitID:  ",CHAR(34),INDEX(SpatialOffsets[Offset 2 Unit],$A4651),CHAR(34),
", Offset3Value:  ",INDEX(SpatialOffsets[Offset 3 Value],$A4651),
", Offset3UnitID:  ",CHAR(34),INDEX(SpatialOffsets[Offset 3 Unit],$A4651),CHAR(34),,"}")))</f>
        <v>#REF!</v>
      </c>
      <c r="O4651" t="e">
        <f>IF(COUNTA(RelatedFeatures[])=0,"", IF(INDEX(RelatedFeatures[First Sampling Feature Code],$A4651)="","",
CONCATENATE("  - &amp;RelationID",TEXT($A4651,"0000"),
" {","SamplingFeatureID:  *SamplingFeatureID",TEXT(MATCH(INDEX(RelatedFeatures[First Sampling Feature Code],$A4651),SamplingFeatures[Feature Code],0),"0000"),
", RelationshipTypeCV:  ",CHAR(34),INDEX(RelatedFeatures[Relationship Type],$A4651),CHAR(34),
", RelatedFeatureID: *SamplingFeatureID",TEXT(MATCH(INDEX(RelatedFeatures[Second Sampling Feature Code],$A4651),SamplingFeatures[Feature Code],0),"0000"),
", SpatialOffsetID:  ",IF(INDEX(RelatedFeatures[Offset Number],$A4651)="","",CONCATENATE("*SpatialOffsetID",TEXT(INDEX(RelatedFeatures[Offset Number],$A4651),"0000"))),"}")))</f>
        <v>#REF!</v>
      </c>
      <c r="P4651" t="e">
        <f>IF(INDEX(Methods[Method Type],$A4651)="","",
CONCATENATE("  - &amp;MethodID",TEXT($A4651,"0000"),
" {","MethodTypeCV:  ",CHAR(34),INDEX(Methods[Method Type],$A4651),CHAR(34),
", MethodCode:  ",CHAR(34),INDEX(Methods[Method Code],$A4651),CHAR(34),
", MethodName:  ",CHAR(34),INDEX(Methods[Method Name],$A4651),CHAR(34),
", MethodDescription:  ",CHAR(34),INDEX(Methods[Method Description],$A4651),CHAR(34),
", MethodLink:  ",CHAR(34),INDEX(Methods[Method Link],$A4651),CHAR(34),
", OrganizationID: *OrganizationID",TEXT(MATCH(INDEX(Methods[Organization Name],$A4651),Organizations[Organization Name],0),"0000"),"}"))</f>
        <v>#REF!</v>
      </c>
      <c r="Q4651" t="e">
        <f>IF(INDEX(Variables[Variable Type],$A4651)="","",
CONCATENATE("  - &amp;VariableID",TEXT($A4651,"0000"),
" {","VariableTypeCV:  ",CHAR(34),INDEX(Variables[Variable Type],$A4651),CHAR(34),
", VariableCode:  ",CHAR(34),INDEX(Variables[Variable Code],$A4651),CHAR(34),
", VariableNameCV:  ",CHAR(34),INDEX(Variables[Variable Name],$A4651),CHAR(34),
", VariableDefinition:  ",CHAR(34),INDEX(Variables[Variable Definition],$A4651),CHAR(34),
", SpecciationCV:  ",CHAR(34),INDEX(Variables[Speciation],$A4651),CHAR(34),
", NoDataValue:  ",CHAR(34),INDEX(Variables[No Data Value],$A4651),CHAR(34),"}"))</f>
        <v>#REF!</v>
      </c>
    </row>
    <row r="4652" spans="1:17" x14ac:dyDescent="0.25">
      <c r="A4652">
        <v>4649</v>
      </c>
      <c r="D4652" t="e">
        <f>IF(INDEX(People[First Name],$A4652)="","",
CONCATENATE("  - &amp;PersonID",TEXT($A4652,"0000"),
" {","PersonFirstName:  ",CHAR(34),INDEX(People[First Name],$A4652),CHAR(34),
", PersonMiddleName:  ",CHAR(34),INDEX(People[Middle Name],$A4652),CHAR(34),
", PersonLastName:  ",CHAR(34),INDEX(People[Last Name],$A4652),CHAR(34),"}"))</f>
        <v>#REF!</v>
      </c>
      <c r="E4652" t="e">
        <f>IF(INDEX(Organizations[Organization Type '[CV']],$A4652)="","",
CONCATENATE("  - &amp;OrganizationID",TEXT($A4652,"0000"),
" {","OrganizationTypeCV:  ",CHAR(34),INDEX(Organizations[Organization Type '[CV']],$A4652),CHAR(34),
", OrganizationCode:  ",CHAR(34),INDEX(Organizations[Organization Code],$A4652),CHAR(34),
", OrganizationName:  ",CHAR(34),INDEX(Organizations[Organization Name],$A4652),CHAR(34),
", OrganizationDescription:  ",CHAR(34),INDEX(Organizations[Organization Description],$A4652),CHAR(34),
", OrganizationLink:  ",CHAR(34),INDEX(Organizations[Organization Link],$A4652),CHAR(34),"}"))</f>
        <v>#REF!</v>
      </c>
      <c r="F4652" t="e">
        <f>IF(INDEX(People[First Name],$A4652)="","",
CONCATENATE("  - &amp;AffiliationID",TEXT($A4652,"0000"),
" {PersonID: *PersonID",TEXT($A4652,"0000"),
", OrganizationID: *OrganizationID",TEXT(MATCH(INDEX(People[Organization Name],$A4652),Organizations[Organization Name],0),"0000"),
", IsPrimaryOrganizationContact: , AffiliationStartDate: , AffiliationEndDate: , PrimaryPhone: ",
", PrimaryEmail: ",CHAR(34),INDEX(People[Primary Email],$A4652),CHAR(34),
", PrimaryAddress: ",CHAR(34),INDEX(People[Primary Address],$A4652),CHAR(34),
", PersonLink: }"))</f>
        <v>#REF!</v>
      </c>
      <c r="H4652" t="e">
        <f>IF(COUNTA(CitationInformation)=0,"",IF(INDEX(AuthorList[Author Name],$A4652)="","",
CONCATENATE("  - &amp;AuthorListID",TEXT($A4652,"0000"),
"  {CitationID: *CitationID0001",
", PersonID: *PersonID",TEXT(MATCH(INDEX(AuthorList[Author Name],$A4652),People[Full Name],0),"0000"),
", AuthorOrder: ",INDEX(AuthorList[Author Number],$A4652),"}")))</f>
        <v>#REF!</v>
      </c>
      <c r="K4652" t="e">
        <f>IF(INDEX(SamplingFeatures[Feature Code],$A4652)="","",
CONCATENATE("  - &amp;SamplingFeatureID",TEXT($A4652,"0000"),
" {","SamplingFeatureUUID:  ",CHAR(34),INDEX(SamplingFeatures[Sampling Feature UUID],$A4652),CHAR(34),
", SamplingFeatureTypeCV:  ",CHAR(34),INDEX(SamplingFeatures[Sampling Feature Type],$A4652),CHAR(34),
", SamplingFeatureCode:  ",CHAR(34),INDEX(SamplingFeatures[Feature Code],$A4652),CHAR(34),
", SamplingFeatureName:  ",CHAR(34),INDEX(SamplingFeatures[Feature Name],$A4652),CHAR(34),
", SamplingFeatureDescription:  ",CHAR(34),INDEX(SamplingFeatures[Feature Description],$A4652),CHAR(34),
", SamplingFeatureGeotypeCV:  ",CHAR(34),INDEX(SamplingFeatures[Feature Geo Type],$A4652),CHAR(34),
", FeatureGeometry:  ",CHAR(34),INDEX(SamplingFeatures[Feature Geometry],$A4652),CHAR(34),
", Elevation_m:  ",CHAR(34),INDEX(SamplingFeatures[Elevation_m],$A4652),CHAR(34),
", ElevationDatumCV:  ",CHAR(34),ElevationDatum,CHAR(34),"}"))</f>
        <v>#REF!</v>
      </c>
      <c r="L4652" t="e">
        <f>IF(INDEX(SamplingFeatures[Sampling Feature Type],$A4652)&lt;&gt;"Site","",
CONCATENATE("  - &amp;SiteID",TEXT(SUMPRODUCT(--($L$3:$L4651&lt;&gt;"")),"0000"),
" {","SamplingFeatureID:  *SamplingFeatureID",TEXT($A4652,"0000"),
", SiteTypeCV:  ",CHAR(34),INDEX(Sites[Site Type],$A4652),CHAR(34),
", Latitude:  ",INDEX(Sites[Latitude],$A4652),
", Longitude:  ",INDEX(Sites[Longitude],$A4652),
", SRSName:  ",CHAR(34),LatLonDatum,CHAR(34),"}"))</f>
        <v>#REF!</v>
      </c>
      <c r="M4652" t="e">
        <f>IF(INDEX(SamplingFeatures[Sampling Feature Type],$A4652)&lt;&gt;"Specimen","",
CONCATENATE("  - &amp;SpecimenID",TEXT(SUMPRODUCT(--($M$3:$M4651&lt;&gt;"")),"0000"),
" {","SamplingFeatureID:  *SamplingFeatureID",TEXT($A4652,"0000"),
", SpecimenTypeCV:  ",CHAR(34),INDEX(Specimens[Specimen Type],$A4652),CHAR(34),
", SpecimenMediumCV:  ",INDEX(Specimens[Specimen Medium],$A4652),
", IsFieldSpecimen:  ",CHAR(34),INDEX(Specimens[Is Field Specimen?],$A4652),CHAR(34),"}"))</f>
        <v>#REF!</v>
      </c>
      <c r="N4652" t="e">
        <f>IF(COUNTA(SpatialOffsets[])=0,"", IF(INDEX(SpatialOffsets[Spatial Offset Type],$A4652)="","",
CONCATENATE("  - &amp;SpatialOffsetID",TEXT($A4652,"0000"),
" {","SpatialOffsetTypeCV:  ",CHAR(34),INDEX(SpatialOffsets[Spatial Offset Type],$A4652),CHAR(34),
", Offset1Value:  ",INDEX(SpatialOffsets[Offset 1 Value],$A4652),
", Offset1UnitID:  ",CHAR(34),INDEX(SpatialOffsets[Offset 1 Unit],$A4652),CHAR(34),
", Offset2Value:  ",INDEX(SpatialOffsets[Offset 2 Value],$A4652),
", Offset2UnitID:  ",CHAR(34),INDEX(SpatialOffsets[Offset 2 Unit],$A4652),CHAR(34),
", Offset3Value:  ",INDEX(SpatialOffsets[Offset 3 Value],$A4652),
", Offset3UnitID:  ",CHAR(34),INDEX(SpatialOffsets[Offset 3 Unit],$A4652),CHAR(34),,"}")))</f>
        <v>#REF!</v>
      </c>
      <c r="O4652" t="e">
        <f>IF(COUNTA(RelatedFeatures[])=0,"", IF(INDEX(RelatedFeatures[First Sampling Feature Code],$A4652)="","",
CONCATENATE("  - &amp;RelationID",TEXT($A4652,"0000"),
" {","SamplingFeatureID:  *SamplingFeatureID",TEXT(MATCH(INDEX(RelatedFeatures[First Sampling Feature Code],$A4652),SamplingFeatures[Feature Code],0),"0000"),
", RelationshipTypeCV:  ",CHAR(34),INDEX(RelatedFeatures[Relationship Type],$A4652),CHAR(34),
", RelatedFeatureID: *SamplingFeatureID",TEXT(MATCH(INDEX(RelatedFeatures[Second Sampling Feature Code],$A4652),SamplingFeatures[Feature Code],0),"0000"),
", SpatialOffsetID:  ",IF(INDEX(RelatedFeatures[Offset Number],$A4652)="","",CONCATENATE("*SpatialOffsetID",TEXT(INDEX(RelatedFeatures[Offset Number],$A4652),"0000"))),"}")))</f>
        <v>#REF!</v>
      </c>
      <c r="P4652" t="e">
        <f>IF(INDEX(Methods[Method Type],$A4652)="","",
CONCATENATE("  - &amp;MethodID",TEXT($A4652,"0000"),
" {","MethodTypeCV:  ",CHAR(34),INDEX(Methods[Method Type],$A4652),CHAR(34),
", MethodCode:  ",CHAR(34),INDEX(Methods[Method Code],$A4652),CHAR(34),
", MethodName:  ",CHAR(34),INDEX(Methods[Method Name],$A4652),CHAR(34),
", MethodDescription:  ",CHAR(34),INDEX(Methods[Method Description],$A4652),CHAR(34),
", MethodLink:  ",CHAR(34),INDEX(Methods[Method Link],$A4652),CHAR(34),
", OrganizationID: *OrganizationID",TEXT(MATCH(INDEX(Methods[Organization Name],$A4652),Organizations[Organization Name],0),"0000"),"}"))</f>
        <v>#REF!</v>
      </c>
      <c r="Q4652" t="e">
        <f>IF(INDEX(Variables[Variable Type],$A4652)="","",
CONCATENATE("  - &amp;VariableID",TEXT($A4652,"0000"),
" {","VariableTypeCV:  ",CHAR(34),INDEX(Variables[Variable Type],$A4652),CHAR(34),
", VariableCode:  ",CHAR(34),INDEX(Variables[Variable Code],$A4652),CHAR(34),
", VariableNameCV:  ",CHAR(34),INDEX(Variables[Variable Name],$A4652),CHAR(34),
", VariableDefinition:  ",CHAR(34),INDEX(Variables[Variable Definition],$A4652),CHAR(34),
", SpecciationCV:  ",CHAR(34),INDEX(Variables[Speciation],$A4652),CHAR(34),
", NoDataValue:  ",CHAR(34),INDEX(Variables[No Data Value],$A4652),CHAR(34),"}"))</f>
        <v>#REF!</v>
      </c>
    </row>
    <row r="4653" spans="1:17" x14ac:dyDescent="0.25">
      <c r="A4653">
        <v>4650</v>
      </c>
      <c r="D4653" t="e">
        <f>IF(INDEX(People[First Name],$A4653)="","",
CONCATENATE("  - &amp;PersonID",TEXT($A4653,"0000"),
" {","PersonFirstName:  ",CHAR(34),INDEX(People[First Name],$A4653),CHAR(34),
", PersonMiddleName:  ",CHAR(34),INDEX(People[Middle Name],$A4653),CHAR(34),
", PersonLastName:  ",CHAR(34),INDEX(People[Last Name],$A4653),CHAR(34),"}"))</f>
        <v>#REF!</v>
      </c>
      <c r="E4653" t="e">
        <f>IF(INDEX(Organizations[Organization Type '[CV']],$A4653)="","",
CONCATENATE("  - &amp;OrganizationID",TEXT($A4653,"0000"),
" {","OrganizationTypeCV:  ",CHAR(34),INDEX(Organizations[Organization Type '[CV']],$A4653),CHAR(34),
", OrganizationCode:  ",CHAR(34),INDEX(Organizations[Organization Code],$A4653),CHAR(34),
", OrganizationName:  ",CHAR(34),INDEX(Organizations[Organization Name],$A4653),CHAR(34),
", OrganizationDescription:  ",CHAR(34),INDEX(Organizations[Organization Description],$A4653),CHAR(34),
", OrganizationLink:  ",CHAR(34),INDEX(Organizations[Organization Link],$A4653),CHAR(34),"}"))</f>
        <v>#REF!</v>
      </c>
      <c r="F4653" t="e">
        <f>IF(INDEX(People[First Name],$A4653)="","",
CONCATENATE("  - &amp;AffiliationID",TEXT($A4653,"0000"),
" {PersonID: *PersonID",TEXT($A4653,"0000"),
", OrganizationID: *OrganizationID",TEXT(MATCH(INDEX(People[Organization Name],$A4653),Organizations[Organization Name],0),"0000"),
", IsPrimaryOrganizationContact: , AffiliationStartDate: , AffiliationEndDate: , PrimaryPhone: ",
", PrimaryEmail: ",CHAR(34),INDEX(People[Primary Email],$A4653),CHAR(34),
", PrimaryAddress: ",CHAR(34),INDEX(People[Primary Address],$A4653),CHAR(34),
", PersonLink: }"))</f>
        <v>#REF!</v>
      </c>
      <c r="H4653" t="e">
        <f>IF(COUNTA(CitationInformation)=0,"",IF(INDEX(AuthorList[Author Name],$A4653)="","",
CONCATENATE("  - &amp;AuthorListID",TEXT($A4653,"0000"),
"  {CitationID: *CitationID0001",
", PersonID: *PersonID",TEXT(MATCH(INDEX(AuthorList[Author Name],$A4653),People[Full Name],0),"0000"),
", AuthorOrder: ",INDEX(AuthorList[Author Number],$A4653),"}")))</f>
        <v>#REF!</v>
      </c>
      <c r="K4653" t="e">
        <f>IF(INDEX(SamplingFeatures[Feature Code],$A4653)="","",
CONCATENATE("  - &amp;SamplingFeatureID",TEXT($A4653,"0000"),
" {","SamplingFeatureUUID:  ",CHAR(34),INDEX(SamplingFeatures[Sampling Feature UUID],$A4653),CHAR(34),
", SamplingFeatureTypeCV:  ",CHAR(34),INDEX(SamplingFeatures[Sampling Feature Type],$A4653),CHAR(34),
", SamplingFeatureCode:  ",CHAR(34),INDEX(SamplingFeatures[Feature Code],$A4653),CHAR(34),
", SamplingFeatureName:  ",CHAR(34),INDEX(SamplingFeatures[Feature Name],$A4653),CHAR(34),
", SamplingFeatureDescription:  ",CHAR(34),INDEX(SamplingFeatures[Feature Description],$A4653),CHAR(34),
", SamplingFeatureGeotypeCV:  ",CHAR(34),INDEX(SamplingFeatures[Feature Geo Type],$A4653),CHAR(34),
", FeatureGeometry:  ",CHAR(34),INDEX(SamplingFeatures[Feature Geometry],$A4653),CHAR(34),
", Elevation_m:  ",CHAR(34),INDEX(SamplingFeatures[Elevation_m],$A4653),CHAR(34),
", ElevationDatumCV:  ",CHAR(34),ElevationDatum,CHAR(34),"}"))</f>
        <v>#REF!</v>
      </c>
      <c r="L4653" t="e">
        <f>IF(INDEX(SamplingFeatures[Sampling Feature Type],$A4653)&lt;&gt;"Site","",
CONCATENATE("  - &amp;SiteID",TEXT(SUMPRODUCT(--($L$3:$L4652&lt;&gt;"")),"0000"),
" {","SamplingFeatureID:  *SamplingFeatureID",TEXT($A4653,"0000"),
", SiteTypeCV:  ",CHAR(34),INDEX(Sites[Site Type],$A4653),CHAR(34),
", Latitude:  ",INDEX(Sites[Latitude],$A4653),
", Longitude:  ",INDEX(Sites[Longitude],$A4653),
", SRSName:  ",CHAR(34),LatLonDatum,CHAR(34),"}"))</f>
        <v>#REF!</v>
      </c>
      <c r="M4653" t="e">
        <f>IF(INDEX(SamplingFeatures[Sampling Feature Type],$A4653)&lt;&gt;"Specimen","",
CONCATENATE("  - &amp;SpecimenID",TEXT(SUMPRODUCT(--($M$3:$M4652&lt;&gt;"")),"0000"),
" {","SamplingFeatureID:  *SamplingFeatureID",TEXT($A4653,"0000"),
", SpecimenTypeCV:  ",CHAR(34),INDEX(Specimens[Specimen Type],$A4653),CHAR(34),
", SpecimenMediumCV:  ",INDEX(Specimens[Specimen Medium],$A4653),
", IsFieldSpecimen:  ",CHAR(34),INDEX(Specimens[Is Field Specimen?],$A4653),CHAR(34),"}"))</f>
        <v>#REF!</v>
      </c>
      <c r="N4653" t="e">
        <f>IF(COUNTA(SpatialOffsets[])=0,"", IF(INDEX(SpatialOffsets[Spatial Offset Type],$A4653)="","",
CONCATENATE("  - &amp;SpatialOffsetID",TEXT($A4653,"0000"),
" {","SpatialOffsetTypeCV:  ",CHAR(34),INDEX(SpatialOffsets[Spatial Offset Type],$A4653),CHAR(34),
", Offset1Value:  ",INDEX(SpatialOffsets[Offset 1 Value],$A4653),
", Offset1UnitID:  ",CHAR(34),INDEX(SpatialOffsets[Offset 1 Unit],$A4653),CHAR(34),
", Offset2Value:  ",INDEX(SpatialOffsets[Offset 2 Value],$A4653),
", Offset2UnitID:  ",CHAR(34),INDEX(SpatialOffsets[Offset 2 Unit],$A4653),CHAR(34),
", Offset3Value:  ",INDEX(SpatialOffsets[Offset 3 Value],$A4653),
", Offset3UnitID:  ",CHAR(34),INDEX(SpatialOffsets[Offset 3 Unit],$A4653),CHAR(34),,"}")))</f>
        <v>#REF!</v>
      </c>
      <c r="O4653" t="e">
        <f>IF(COUNTA(RelatedFeatures[])=0,"", IF(INDEX(RelatedFeatures[First Sampling Feature Code],$A4653)="","",
CONCATENATE("  - &amp;RelationID",TEXT($A4653,"0000"),
" {","SamplingFeatureID:  *SamplingFeatureID",TEXT(MATCH(INDEX(RelatedFeatures[First Sampling Feature Code],$A4653),SamplingFeatures[Feature Code],0),"0000"),
", RelationshipTypeCV:  ",CHAR(34),INDEX(RelatedFeatures[Relationship Type],$A4653),CHAR(34),
", RelatedFeatureID: *SamplingFeatureID",TEXT(MATCH(INDEX(RelatedFeatures[Second Sampling Feature Code],$A4653),SamplingFeatures[Feature Code],0),"0000"),
", SpatialOffsetID:  ",IF(INDEX(RelatedFeatures[Offset Number],$A4653)="","",CONCATENATE("*SpatialOffsetID",TEXT(INDEX(RelatedFeatures[Offset Number],$A4653),"0000"))),"}")))</f>
        <v>#REF!</v>
      </c>
      <c r="P4653" t="e">
        <f>IF(INDEX(Methods[Method Type],$A4653)="","",
CONCATENATE("  - &amp;MethodID",TEXT($A4653,"0000"),
" {","MethodTypeCV:  ",CHAR(34),INDEX(Methods[Method Type],$A4653),CHAR(34),
", MethodCode:  ",CHAR(34),INDEX(Methods[Method Code],$A4653),CHAR(34),
", MethodName:  ",CHAR(34),INDEX(Methods[Method Name],$A4653),CHAR(34),
", MethodDescription:  ",CHAR(34),INDEX(Methods[Method Description],$A4653),CHAR(34),
", MethodLink:  ",CHAR(34),INDEX(Methods[Method Link],$A4653),CHAR(34),
", OrganizationID: *OrganizationID",TEXT(MATCH(INDEX(Methods[Organization Name],$A4653),Organizations[Organization Name],0),"0000"),"}"))</f>
        <v>#REF!</v>
      </c>
      <c r="Q4653" t="e">
        <f>IF(INDEX(Variables[Variable Type],$A4653)="","",
CONCATENATE("  - &amp;VariableID",TEXT($A4653,"0000"),
" {","VariableTypeCV:  ",CHAR(34),INDEX(Variables[Variable Type],$A4653),CHAR(34),
", VariableCode:  ",CHAR(34),INDEX(Variables[Variable Code],$A4653),CHAR(34),
", VariableNameCV:  ",CHAR(34),INDEX(Variables[Variable Name],$A4653),CHAR(34),
", VariableDefinition:  ",CHAR(34),INDEX(Variables[Variable Definition],$A4653),CHAR(34),
", SpecciationCV:  ",CHAR(34),INDEX(Variables[Speciation],$A4653),CHAR(34),
", NoDataValue:  ",CHAR(34),INDEX(Variables[No Data Value],$A4653),CHAR(34),"}"))</f>
        <v>#REF!</v>
      </c>
    </row>
    <row r="4654" spans="1:17" x14ac:dyDescent="0.25">
      <c r="A4654">
        <v>4651</v>
      </c>
      <c r="D4654" t="e">
        <f>IF(INDEX(People[First Name],$A4654)="","",
CONCATENATE("  - &amp;PersonID",TEXT($A4654,"0000"),
" {","PersonFirstName:  ",CHAR(34),INDEX(People[First Name],$A4654),CHAR(34),
", PersonMiddleName:  ",CHAR(34),INDEX(People[Middle Name],$A4654),CHAR(34),
", PersonLastName:  ",CHAR(34),INDEX(People[Last Name],$A4654),CHAR(34),"}"))</f>
        <v>#REF!</v>
      </c>
      <c r="E4654" t="e">
        <f>IF(INDEX(Organizations[Organization Type '[CV']],$A4654)="","",
CONCATENATE("  - &amp;OrganizationID",TEXT($A4654,"0000"),
" {","OrganizationTypeCV:  ",CHAR(34),INDEX(Organizations[Organization Type '[CV']],$A4654),CHAR(34),
", OrganizationCode:  ",CHAR(34),INDEX(Organizations[Organization Code],$A4654),CHAR(34),
", OrganizationName:  ",CHAR(34),INDEX(Organizations[Organization Name],$A4654),CHAR(34),
", OrganizationDescription:  ",CHAR(34),INDEX(Organizations[Organization Description],$A4654),CHAR(34),
", OrganizationLink:  ",CHAR(34),INDEX(Organizations[Organization Link],$A4654),CHAR(34),"}"))</f>
        <v>#REF!</v>
      </c>
      <c r="F4654" t="e">
        <f>IF(INDEX(People[First Name],$A4654)="","",
CONCATENATE("  - &amp;AffiliationID",TEXT($A4654,"0000"),
" {PersonID: *PersonID",TEXT($A4654,"0000"),
", OrganizationID: *OrganizationID",TEXT(MATCH(INDEX(People[Organization Name],$A4654),Organizations[Organization Name],0),"0000"),
", IsPrimaryOrganizationContact: , AffiliationStartDate: , AffiliationEndDate: , PrimaryPhone: ",
", PrimaryEmail: ",CHAR(34),INDEX(People[Primary Email],$A4654),CHAR(34),
", PrimaryAddress: ",CHAR(34),INDEX(People[Primary Address],$A4654),CHAR(34),
", PersonLink: }"))</f>
        <v>#REF!</v>
      </c>
      <c r="H4654" t="e">
        <f>IF(COUNTA(CitationInformation)=0,"",IF(INDEX(AuthorList[Author Name],$A4654)="","",
CONCATENATE("  - &amp;AuthorListID",TEXT($A4654,"0000"),
"  {CitationID: *CitationID0001",
", PersonID: *PersonID",TEXT(MATCH(INDEX(AuthorList[Author Name],$A4654),People[Full Name],0),"0000"),
", AuthorOrder: ",INDEX(AuthorList[Author Number],$A4654),"}")))</f>
        <v>#REF!</v>
      </c>
      <c r="K4654" t="e">
        <f>IF(INDEX(SamplingFeatures[Feature Code],$A4654)="","",
CONCATENATE("  - &amp;SamplingFeatureID",TEXT($A4654,"0000"),
" {","SamplingFeatureUUID:  ",CHAR(34),INDEX(SamplingFeatures[Sampling Feature UUID],$A4654),CHAR(34),
", SamplingFeatureTypeCV:  ",CHAR(34),INDEX(SamplingFeatures[Sampling Feature Type],$A4654),CHAR(34),
", SamplingFeatureCode:  ",CHAR(34),INDEX(SamplingFeatures[Feature Code],$A4654),CHAR(34),
", SamplingFeatureName:  ",CHAR(34),INDEX(SamplingFeatures[Feature Name],$A4654),CHAR(34),
", SamplingFeatureDescription:  ",CHAR(34),INDEX(SamplingFeatures[Feature Description],$A4654),CHAR(34),
", SamplingFeatureGeotypeCV:  ",CHAR(34),INDEX(SamplingFeatures[Feature Geo Type],$A4654),CHAR(34),
", FeatureGeometry:  ",CHAR(34),INDEX(SamplingFeatures[Feature Geometry],$A4654),CHAR(34),
", Elevation_m:  ",CHAR(34),INDEX(SamplingFeatures[Elevation_m],$A4654),CHAR(34),
", ElevationDatumCV:  ",CHAR(34),ElevationDatum,CHAR(34),"}"))</f>
        <v>#REF!</v>
      </c>
      <c r="L4654" t="e">
        <f>IF(INDEX(SamplingFeatures[Sampling Feature Type],$A4654)&lt;&gt;"Site","",
CONCATENATE("  - &amp;SiteID",TEXT(SUMPRODUCT(--($L$3:$L4653&lt;&gt;"")),"0000"),
" {","SamplingFeatureID:  *SamplingFeatureID",TEXT($A4654,"0000"),
", SiteTypeCV:  ",CHAR(34),INDEX(Sites[Site Type],$A4654),CHAR(34),
", Latitude:  ",INDEX(Sites[Latitude],$A4654),
", Longitude:  ",INDEX(Sites[Longitude],$A4654),
", SRSName:  ",CHAR(34),LatLonDatum,CHAR(34),"}"))</f>
        <v>#REF!</v>
      </c>
      <c r="M4654" t="e">
        <f>IF(INDEX(SamplingFeatures[Sampling Feature Type],$A4654)&lt;&gt;"Specimen","",
CONCATENATE("  - &amp;SpecimenID",TEXT(SUMPRODUCT(--($M$3:$M4653&lt;&gt;"")),"0000"),
" {","SamplingFeatureID:  *SamplingFeatureID",TEXT($A4654,"0000"),
", SpecimenTypeCV:  ",CHAR(34),INDEX(Specimens[Specimen Type],$A4654),CHAR(34),
", SpecimenMediumCV:  ",INDEX(Specimens[Specimen Medium],$A4654),
", IsFieldSpecimen:  ",CHAR(34),INDEX(Specimens[Is Field Specimen?],$A4654),CHAR(34),"}"))</f>
        <v>#REF!</v>
      </c>
      <c r="N4654" t="e">
        <f>IF(COUNTA(SpatialOffsets[])=0,"", IF(INDEX(SpatialOffsets[Spatial Offset Type],$A4654)="","",
CONCATENATE("  - &amp;SpatialOffsetID",TEXT($A4654,"0000"),
" {","SpatialOffsetTypeCV:  ",CHAR(34),INDEX(SpatialOffsets[Spatial Offset Type],$A4654),CHAR(34),
", Offset1Value:  ",INDEX(SpatialOffsets[Offset 1 Value],$A4654),
", Offset1UnitID:  ",CHAR(34),INDEX(SpatialOffsets[Offset 1 Unit],$A4654),CHAR(34),
", Offset2Value:  ",INDEX(SpatialOffsets[Offset 2 Value],$A4654),
", Offset2UnitID:  ",CHAR(34),INDEX(SpatialOffsets[Offset 2 Unit],$A4654),CHAR(34),
", Offset3Value:  ",INDEX(SpatialOffsets[Offset 3 Value],$A4654),
", Offset3UnitID:  ",CHAR(34),INDEX(SpatialOffsets[Offset 3 Unit],$A4654),CHAR(34),,"}")))</f>
        <v>#REF!</v>
      </c>
      <c r="O4654" t="e">
        <f>IF(COUNTA(RelatedFeatures[])=0,"", IF(INDEX(RelatedFeatures[First Sampling Feature Code],$A4654)="","",
CONCATENATE("  - &amp;RelationID",TEXT($A4654,"0000"),
" {","SamplingFeatureID:  *SamplingFeatureID",TEXT(MATCH(INDEX(RelatedFeatures[First Sampling Feature Code],$A4654),SamplingFeatures[Feature Code],0),"0000"),
", RelationshipTypeCV:  ",CHAR(34),INDEX(RelatedFeatures[Relationship Type],$A4654),CHAR(34),
", RelatedFeatureID: *SamplingFeatureID",TEXT(MATCH(INDEX(RelatedFeatures[Second Sampling Feature Code],$A4654),SamplingFeatures[Feature Code],0),"0000"),
", SpatialOffsetID:  ",IF(INDEX(RelatedFeatures[Offset Number],$A4654)="","",CONCATENATE("*SpatialOffsetID",TEXT(INDEX(RelatedFeatures[Offset Number],$A4654),"0000"))),"}")))</f>
        <v>#REF!</v>
      </c>
      <c r="P4654" t="e">
        <f>IF(INDEX(Methods[Method Type],$A4654)="","",
CONCATENATE("  - &amp;MethodID",TEXT($A4654,"0000"),
" {","MethodTypeCV:  ",CHAR(34),INDEX(Methods[Method Type],$A4654),CHAR(34),
", MethodCode:  ",CHAR(34),INDEX(Methods[Method Code],$A4654),CHAR(34),
", MethodName:  ",CHAR(34),INDEX(Methods[Method Name],$A4654),CHAR(34),
", MethodDescription:  ",CHAR(34),INDEX(Methods[Method Description],$A4654),CHAR(34),
", MethodLink:  ",CHAR(34),INDEX(Methods[Method Link],$A4654),CHAR(34),
", OrganizationID: *OrganizationID",TEXT(MATCH(INDEX(Methods[Organization Name],$A4654),Organizations[Organization Name],0),"0000"),"}"))</f>
        <v>#REF!</v>
      </c>
      <c r="Q4654" t="e">
        <f>IF(INDEX(Variables[Variable Type],$A4654)="","",
CONCATENATE("  - &amp;VariableID",TEXT($A4654,"0000"),
" {","VariableTypeCV:  ",CHAR(34),INDEX(Variables[Variable Type],$A4654),CHAR(34),
", VariableCode:  ",CHAR(34),INDEX(Variables[Variable Code],$A4654),CHAR(34),
", VariableNameCV:  ",CHAR(34),INDEX(Variables[Variable Name],$A4654),CHAR(34),
", VariableDefinition:  ",CHAR(34),INDEX(Variables[Variable Definition],$A4654),CHAR(34),
", SpecciationCV:  ",CHAR(34),INDEX(Variables[Speciation],$A4654),CHAR(34),
", NoDataValue:  ",CHAR(34),INDEX(Variables[No Data Value],$A4654),CHAR(34),"}"))</f>
        <v>#REF!</v>
      </c>
    </row>
    <row r="4655" spans="1:17" x14ac:dyDescent="0.25">
      <c r="A4655">
        <v>4652</v>
      </c>
      <c r="D4655" t="e">
        <f>IF(INDEX(People[First Name],$A4655)="","",
CONCATENATE("  - &amp;PersonID",TEXT($A4655,"0000"),
" {","PersonFirstName:  ",CHAR(34),INDEX(People[First Name],$A4655),CHAR(34),
", PersonMiddleName:  ",CHAR(34),INDEX(People[Middle Name],$A4655),CHAR(34),
", PersonLastName:  ",CHAR(34),INDEX(People[Last Name],$A4655),CHAR(34),"}"))</f>
        <v>#REF!</v>
      </c>
      <c r="E4655" t="e">
        <f>IF(INDEX(Organizations[Organization Type '[CV']],$A4655)="","",
CONCATENATE("  - &amp;OrganizationID",TEXT($A4655,"0000"),
" {","OrganizationTypeCV:  ",CHAR(34),INDEX(Organizations[Organization Type '[CV']],$A4655),CHAR(34),
", OrganizationCode:  ",CHAR(34),INDEX(Organizations[Organization Code],$A4655),CHAR(34),
", OrganizationName:  ",CHAR(34),INDEX(Organizations[Organization Name],$A4655),CHAR(34),
", OrganizationDescription:  ",CHAR(34),INDEX(Organizations[Organization Description],$A4655),CHAR(34),
", OrganizationLink:  ",CHAR(34),INDEX(Organizations[Organization Link],$A4655),CHAR(34),"}"))</f>
        <v>#REF!</v>
      </c>
      <c r="F4655" t="e">
        <f>IF(INDEX(People[First Name],$A4655)="","",
CONCATENATE("  - &amp;AffiliationID",TEXT($A4655,"0000"),
" {PersonID: *PersonID",TEXT($A4655,"0000"),
", OrganizationID: *OrganizationID",TEXT(MATCH(INDEX(People[Organization Name],$A4655),Organizations[Organization Name],0),"0000"),
", IsPrimaryOrganizationContact: , AffiliationStartDate: , AffiliationEndDate: , PrimaryPhone: ",
", PrimaryEmail: ",CHAR(34),INDEX(People[Primary Email],$A4655),CHAR(34),
", PrimaryAddress: ",CHAR(34),INDEX(People[Primary Address],$A4655),CHAR(34),
", PersonLink: }"))</f>
        <v>#REF!</v>
      </c>
      <c r="H4655" t="e">
        <f>IF(COUNTA(CitationInformation)=0,"",IF(INDEX(AuthorList[Author Name],$A4655)="","",
CONCATENATE("  - &amp;AuthorListID",TEXT($A4655,"0000"),
"  {CitationID: *CitationID0001",
", PersonID: *PersonID",TEXT(MATCH(INDEX(AuthorList[Author Name],$A4655),People[Full Name],0),"0000"),
", AuthorOrder: ",INDEX(AuthorList[Author Number],$A4655),"}")))</f>
        <v>#REF!</v>
      </c>
      <c r="K4655" t="e">
        <f>IF(INDEX(SamplingFeatures[Feature Code],$A4655)="","",
CONCATENATE("  - &amp;SamplingFeatureID",TEXT($A4655,"0000"),
" {","SamplingFeatureUUID:  ",CHAR(34),INDEX(SamplingFeatures[Sampling Feature UUID],$A4655),CHAR(34),
", SamplingFeatureTypeCV:  ",CHAR(34),INDEX(SamplingFeatures[Sampling Feature Type],$A4655),CHAR(34),
", SamplingFeatureCode:  ",CHAR(34),INDEX(SamplingFeatures[Feature Code],$A4655),CHAR(34),
", SamplingFeatureName:  ",CHAR(34),INDEX(SamplingFeatures[Feature Name],$A4655),CHAR(34),
", SamplingFeatureDescription:  ",CHAR(34),INDEX(SamplingFeatures[Feature Description],$A4655),CHAR(34),
", SamplingFeatureGeotypeCV:  ",CHAR(34),INDEX(SamplingFeatures[Feature Geo Type],$A4655),CHAR(34),
", FeatureGeometry:  ",CHAR(34),INDEX(SamplingFeatures[Feature Geometry],$A4655),CHAR(34),
", Elevation_m:  ",CHAR(34),INDEX(SamplingFeatures[Elevation_m],$A4655),CHAR(34),
", ElevationDatumCV:  ",CHAR(34),ElevationDatum,CHAR(34),"}"))</f>
        <v>#REF!</v>
      </c>
      <c r="L4655" t="e">
        <f>IF(INDEX(SamplingFeatures[Sampling Feature Type],$A4655)&lt;&gt;"Site","",
CONCATENATE("  - &amp;SiteID",TEXT(SUMPRODUCT(--($L$3:$L4654&lt;&gt;"")),"0000"),
" {","SamplingFeatureID:  *SamplingFeatureID",TEXT($A4655,"0000"),
", SiteTypeCV:  ",CHAR(34),INDEX(Sites[Site Type],$A4655),CHAR(34),
", Latitude:  ",INDEX(Sites[Latitude],$A4655),
", Longitude:  ",INDEX(Sites[Longitude],$A4655),
", SRSName:  ",CHAR(34),LatLonDatum,CHAR(34),"}"))</f>
        <v>#REF!</v>
      </c>
      <c r="M4655" t="e">
        <f>IF(INDEX(SamplingFeatures[Sampling Feature Type],$A4655)&lt;&gt;"Specimen","",
CONCATENATE("  - &amp;SpecimenID",TEXT(SUMPRODUCT(--($M$3:$M4654&lt;&gt;"")),"0000"),
" {","SamplingFeatureID:  *SamplingFeatureID",TEXT($A4655,"0000"),
", SpecimenTypeCV:  ",CHAR(34),INDEX(Specimens[Specimen Type],$A4655),CHAR(34),
", SpecimenMediumCV:  ",INDEX(Specimens[Specimen Medium],$A4655),
", IsFieldSpecimen:  ",CHAR(34),INDEX(Specimens[Is Field Specimen?],$A4655),CHAR(34),"}"))</f>
        <v>#REF!</v>
      </c>
      <c r="N4655" t="e">
        <f>IF(COUNTA(SpatialOffsets[])=0,"", IF(INDEX(SpatialOffsets[Spatial Offset Type],$A4655)="","",
CONCATENATE("  - &amp;SpatialOffsetID",TEXT($A4655,"0000"),
" {","SpatialOffsetTypeCV:  ",CHAR(34),INDEX(SpatialOffsets[Spatial Offset Type],$A4655),CHAR(34),
", Offset1Value:  ",INDEX(SpatialOffsets[Offset 1 Value],$A4655),
", Offset1UnitID:  ",CHAR(34),INDEX(SpatialOffsets[Offset 1 Unit],$A4655),CHAR(34),
", Offset2Value:  ",INDEX(SpatialOffsets[Offset 2 Value],$A4655),
", Offset2UnitID:  ",CHAR(34),INDEX(SpatialOffsets[Offset 2 Unit],$A4655),CHAR(34),
", Offset3Value:  ",INDEX(SpatialOffsets[Offset 3 Value],$A4655),
", Offset3UnitID:  ",CHAR(34),INDEX(SpatialOffsets[Offset 3 Unit],$A4655),CHAR(34),,"}")))</f>
        <v>#REF!</v>
      </c>
      <c r="O4655" t="e">
        <f>IF(COUNTA(RelatedFeatures[])=0,"", IF(INDEX(RelatedFeatures[First Sampling Feature Code],$A4655)="","",
CONCATENATE("  - &amp;RelationID",TEXT($A4655,"0000"),
" {","SamplingFeatureID:  *SamplingFeatureID",TEXT(MATCH(INDEX(RelatedFeatures[First Sampling Feature Code],$A4655),SamplingFeatures[Feature Code],0),"0000"),
", RelationshipTypeCV:  ",CHAR(34),INDEX(RelatedFeatures[Relationship Type],$A4655),CHAR(34),
", RelatedFeatureID: *SamplingFeatureID",TEXT(MATCH(INDEX(RelatedFeatures[Second Sampling Feature Code],$A4655),SamplingFeatures[Feature Code],0),"0000"),
", SpatialOffsetID:  ",IF(INDEX(RelatedFeatures[Offset Number],$A4655)="","",CONCATENATE("*SpatialOffsetID",TEXT(INDEX(RelatedFeatures[Offset Number],$A4655),"0000"))),"}")))</f>
        <v>#REF!</v>
      </c>
      <c r="P4655" t="e">
        <f>IF(INDEX(Methods[Method Type],$A4655)="","",
CONCATENATE("  - &amp;MethodID",TEXT($A4655,"0000"),
" {","MethodTypeCV:  ",CHAR(34),INDEX(Methods[Method Type],$A4655),CHAR(34),
", MethodCode:  ",CHAR(34),INDEX(Methods[Method Code],$A4655),CHAR(34),
", MethodName:  ",CHAR(34),INDEX(Methods[Method Name],$A4655),CHAR(34),
", MethodDescription:  ",CHAR(34),INDEX(Methods[Method Description],$A4655),CHAR(34),
", MethodLink:  ",CHAR(34),INDEX(Methods[Method Link],$A4655),CHAR(34),
", OrganizationID: *OrganizationID",TEXT(MATCH(INDEX(Methods[Organization Name],$A4655),Organizations[Organization Name],0),"0000"),"}"))</f>
        <v>#REF!</v>
      </c>
      <c r="Q4655" t="e">
        <f>IF(INDEX(Variables[Variable Type],$A4655)="","",
CONCATENATE("  - &amp;VariableID",TEXT($A4655,"0000"),
" {","VariableTypeCV:  ",CHAR(34),INDEX(Variables[Variable Type],$A4655),CHAR(34),
", VariableCode:  ",CHAR(34),INDEX(Variables[Variable Code],$A4655),CHAR(34),
", VariableNameCV:  ",CHAR(34),INDEX(Variables[Variable Name],$A4655),CHAR(34),
", VariableDefinition:  ",CHAR(34),INDEX(Variables[Variable Definition],$A4655),CHAR(34),
", SpecciationCV:  ",CHAR(34),INDEX(Variables[Speciation],$A4655),CHAR(34),
", NoDataValue:  ",CHAR(34),INDEX(Variables[No Data Value],$A4655),CHAR(34),"}"))</f>
        <v>#REF!</v>
      </c>
    </row>
    <row r="4656" spans="1:17" x14ac:dyDescent="0.25">
      <c r="A4656">
        <v>4653</v>
      </c>
      <c r="D4656" t="e">
        <f>IF(INDEX(People[First Name],$A4656)="","",
CONCATENATE("  - &amp;PersonID",TEXT($A4656,"0000"),
" {","PersonFirstName:  ",CHAR(34),INDEX(People[First Name],$A4656),CHAR(34),
", PersonMiddleName:  ",CHAR(34),INDEX(People[Middle Name],$A4656),CHAR(34),
", PersonLastName:  ",CHAR(34),INDEX(People[Last Name],$A4656),CHAR(34),"}"))</f>
        <v>#REF!</v>
      </c>
      <c r="E4656" t="e">
        <f>IF(INDEX(Organizations[Organization Type '[CV']],$A4656)="","",
CONCATENATE("  - &amp;OrganizationID",TEXT($A4656,"0000"),
" {","OrganizationTypeCV:  ",CHAR(34),INDEX(Organizations[Organization Type '[CV']],$A4656),CHAR(34),
", OrganizationCode:  ",CHAR(34),INDEX(Organizations[Organization Code],$A4656),CHAR(34),
", OrganizationName:  ",CHAR(34),INDEX(Organizations[Organization Name],$A4656),CHAR(34),
", OrganizationDescription:  ",CHAR(34),INDEX(Organizations[Organization Description],$A4656),CHAR(34),
", OrganizationLink:  ",CHAR(34),INDEX(Organizations[Organization Link],$A4656),CHAR(34),"}"))</f>
        <v>#REF!</v>
      </c>
      <c r="F4656" t="e">
        <f>IF(INDEX(People[First Name],$A4656)="","",
CONCATENATE("  - &amp;AffiliationID",TEXT($A4656,"0000"),
" {PersonID: *PersonID",TEXT($A4656,"0000"),
", OrganizationID: *OrganizationID",TEXT(MATCH(INDEX(People[Organization Name],$A4656),Organizations[Organization Name],0),"0000"),
", IsPrimaryOrganizationContact: , AffiliationStartDate: , AffiliationEndDate: , PrimaryPhone: ",
", PrimaryEmail: ",CHAR(34),INDEX(People[Primary Email],$A4656),CHAR(34),
", PrimaryAddress: ",CHAR(34),INDEX(People[Primary Address],$A4656),CHAR(34),
", PersonLink: }"))</f>
        <v>#REF!</v>
      </c>
      <c r="H4656" t="e">
        <f>IF(COUNTA(CitationInformation)=0,"",IF(INDEX(AuthorList[Author Name],$A4656)="","",
CONCATENATE("  - &amp;AuthorListID",TEXT($A4656,"0000"),
"  {CitationID: *CitationID0001",
", PersonID: *PersonID",TEXT(MATCH(INDEX(AuthorList[Author Name],$A4656),People[Full Name],0),"0000"),
", AuthorOrder: ",INDEX(AuthorList[Author Number],$A4656),"}")))</f>
        <v>#REF!</v>
      </c>
      <c r="K4656" t="e">
        <f>IF(INDEX(SamplingFeatures[Feature Code],$A4656)="","",
CONCATENATE("  - &amp;SamplingFeatureID",TEXT($A4656,"0000"),
" {","SamplingFeatureUUID:  ",CHAR(34),INDEX(SamplingFeatures[Sampling Feature UUID],$A4656),CHAR(34),
", SamplingFeatureTypeCV:  ",CHAR(34),INDEX(SamplingFeatures[Sampling Feature Type],$A4656),CHAR(34),
", SamplingFeatureCode:  ",CHAR(34),INDEX(SamplingFeatures[Feature Code],$A4656),CHAR(34),
", SamplingFeatureName:  ",CHAR(34),INDEX(SamplingFeatures[Feature Name],$A4656),CHAR(34),
", SamplingFeatureDescription:  ",CHAR(34),INDEX(SamplingFeatures[Feature Description],$A4656),CHAR(34),
", SamplingFeatureGeotypeCV:  ",CHAR(34),INDEX(SamplingFeatures[Feature Geo Type],$A4656),CHAR(34),
", FeatureGeometry:  ",CHAR(34),INDEX(SamplingFeatures[Feature Geometry],$A4656),CHAR(34),
", Elevation_m:  ",CHAR(34),INDEX(SamplingFeatures[Elevation_m],$A4656),CHAR(34),
", ElevationDatumCV:  ",CHAR(34),ElevationDatum,CHAR(34),"}"))</f>
        <v>#REF!</v>
      </c>
      <c r="L4656" t="e">
        <f>IF(INDEX(SamplingFeatures[Sampling Feature Type],$A4656)&lt;&gt;"Site","",
CONCATENATE("  - &amp;SiteID",TEXT(SUMPRODUCT(--($L$3:$L4655&lt;&gt;"")),"0000"),
" {","SamplingFeatureID:  *SamplingFeatureID",TEXT($A4656,"0000"),
", SiteTypeCV:  ",CHAR(34),INDEX(Sites[Site Type],$A4656),CHAR(34),
", Latitude:  ",INDEX(Sites[Latitude],$A4656),
", Longitude:  ",INDEX(Sites[Longitude],$A4656),
", SRSName:  ",CHAR(34),LatLonDatum,CHAR(34),"}"))</f>
        <v>#REF!</v>
      </c>
      <c r="M4656" t="e">
        <f>IF(INDEX(SamplingFeatures[Sampling Feature Type],$A4656)&lt;&gt;"Specimen","",
CONCATENATE("  - &amp;SpecimenID",TEXT(SUMPRODUCT(--($M$3:$M4655&lt;&gt;"")),"0000"),
" {","SamplingFeatureID:  *SamplingFeatureID",TEXT($A4656,"0000"),
", SpecimenTypeCV:  ",CHAR(34),INDEX(Specimens[Specimen Type],$A4656),CHAR(34),
", SpecimenMediumCV:  ",INDEX(Specimens[Specimen Medium],$A4656),
", IsFieldSpecimen:  ",CHAR(34),INDEX(Specimens[Is Field Specimen?],$A4656),CHAR(34),"}"))</f>
        <v>#REF!</v>
      </c>
      <c r="N4656" t="e">
        <f>IF(COUNTA(SpatialOffsets[])=0,"", IF(INDEX(SpatialOffsets[Spatial Offset Type],$A4656)="","",
CONCATENATE("  - &amp;SpatialOffsetID",TEXT($A4656,"0000"),
" {","SpatialOffsetTypeCV:  ",CHAR(34),INDEX(SpatialOffsets[Spatial Offset Type],$A4656),CHAR(34),
", Offset1Value:  ",INDEX(SpatialOffsets[Offset 1 Value],$A4656),
", Offset1UnitID:  ",CHAR(34),INDEX(SpatialOffsets[Offset 1 Unit],$A4656),CHAR(34),
", Offset2Value:  ",INDEX(SpatialOffsets[Offset 2 Value],$A4656),
", Offset2UnitID:  ",CHAR(34),INDEX(SpatialOffsets[Offset 2 Unit],$A4656),CHAR(34),
", Offset3Value:  ",INDEX(SpatialOffsets[Offset 3 Value],$A4656),
", Offset3UnitID:  ",CHAR(34),INDEX(SpatialOffsets[Offset 3 Unit],$A4656),CHAR(34),,"}")))</f>
        <v>#REF!</v>
      </c>
      <c r="O4656" t="e">
        <f>IF(COUNTA(RelatedFeatures[])=0,"", IF(INDEX(RelatedFeatures[First Sampling Feature Code],$A4656)="","",
CONCATENATE("  - &amp;RelationID",TEXT($A4656,"0000"),
" {","SamplingFeatureID:  *SamplingFeatureID",TEXT(MATCH(INDEX(RelatedFeatures[First Sampling Feature Code],$A4656),SamplingFeatures[Feature Code],0),"0000"),
", RelationshipTypeCV:  ",CHAR(34),INDEX(RelatedFeatures[Relationship Type],$A4656),CHAR(34),
", RelatedFeatureID: *SamplingFeatureID",TEXT(MATCH(INDEX(RelatedFeatures[Second Sampling Feature Code],$A4656),SamplingFeatures[Feature Code],0),"0000"),
", SpatialOffsetID:  ",IF(INDEX(RelatedFeatures[Offset Number],$A4656)="","",CONCATENATE("*SpatialOffsetID",TEXT(INDEX(RelatedFeatures[Offset Number],$A4656),"0000"))),"}")))</f>
        <v>#REF!</v>
      </c>
      <c r="P4656" t="e">
        <f>IF(INDEX(Methods[Method Type],$A4656)="","",
CONCATENATE("  - &amp;MethodID",TEXT($A4656,"0000"),
" {","MethodTypeCV:  ",CHAR(34),INDEX(Methods[Method Type],$A4656),CHAR(34),
", MethodCode:  ",CHAR(34),INDEX(Methods[Method Code],$A4656),CHAR(34),
", MethodName:  ",CHAR(34),INDEX(Methods[Method Name],$A4656),CHAR(34),
", MethodDescription:  ",CHAR(34),INDEX(Methods[Method Description],$A4656),CHAR(34),
", MethodLink:  ",CHAR(34),INDEX(Methods[Method Link],$A4656),CHAR(34),
", OrganizationID: *OrganizationID",TEXT(MATCH(INDEX(Methods[Organization Name],$A4656),Organizations[Organization Name],0),"0000"),"}"))</f>
        <v>#REF!</v>
      </c>
      <c r="Q4656" t="e">
        <f>IF(INDEX(Variables[Variable Type],$A4656)="","",
CONCATENATE("  - &amp;VariableID",TEXT($A4656,"0000"),
" {","VariableTypeCV:  ",CHAR(34),INDEX(Variables[Variable Type],$A4656),CHAR(34),
", VariableCode:  ",CHAR(34),INDEX(Variables[Variable Code],$A4656),CHAR(34),
", VariableNameCV:  ",CHAR(34),INDEX(Variables[Variable Name],$A4656),CHAR(34),
", VariableDefinition:  ",CHAR(34),INDEX(Variables[Variable Definition],$A4656),CHAR(34),
", SpecciationCV:  ",CHAR(34),INDEX(Variables[Speciation],$A4656),CHAR(34),
", NoDataValue:  ",CHAR(34),INDEX(Variables[No Data Value],$A4656),CHAR(34),"}"))</f>
        <v>#REF!</v>
      </c>
    </row>
    <row r="4657" spans="1:17" x14ac:dyDescent="0.25">
      <c r="A4657">
        <v>4654</v>
      </c>
      <c r="D4657" t="e">
        <f>IF(INDEX(People[First Name],$A4657)="","",
CONCATENATE("  - &amp;PersonID",TEXT($A4657,"0000"),
" {","PersonFirstName:  ",CHAR(34),INDEX(People[First Name],$A4657),CHAR(34),
", PersonMiddleName:  ",CHAR(34),INDEX(People[Middle Name],$A4657),CHAR(34),
", PersonLastName:  ",CHAR(34),INDEX(People[Last Name],$A4657),CHAR(34),"}"))</f>
        <v>#REF!</v>
      </c>
      <c r="E4657" t="e">
        <f>IF(INDEX(Organizations[Organization Type '[CV']],$A4657)="","",
CONCATENATE("  - &amp;OrganizationID",TEXT($A4657,"0000"),
" {","OrganizationTypeCV:  ",CHAR(34),INDEX(Organizations[Organization Type '[CV']],$A4657),CHAR(34),
", OrganizationCode:  ",CHAR(34),INDEX(Organizations[Organization Code],$A4657),CHAR(34),
", OrganizationName:  ",CHAR(34),INDEX(Organizations[Organization Name],$A4657),CHAR(34),
", OrganizationDescription:  ",CHAR(34),INDEX(Organizations[Organization Description],$A4657),CHAR(34),
", OrganizationLink:  ",CHAR(34),INDEX(Organizations[Organization Link],$A4657),CHAR(34),"}"))</f>
        <v>#REF!</v>
      </c>
      <c r="F4657" t="e">
        <f>IF(INDEX(People[First Name],$A4657)="","",
CONCATENATE("  - &amp;AffiliationID",TEXT($A4657,"0000"),
" {PersonID: *PersonID",TEXT($A4657,"0000"),
", OrganizationID: *OrganizationID",TEXT(MATCH(INDEX(People[Organization Name],$A4657),Organizations[Organization Name],0),"0000"),
", IsPrimaryOrganizationContact: , AffiliationStartDate: , AffiliationEndDate: , PrimaryPhone: ",
", PrimaryEmail: ",CHAR(34),INDEX(People[Primary Email],$A4657),CHAR(34),
", PrimaryAddress: ",CHAR(34),INDEX(People[Primary Address],$A4657),CHAR(34),
", PersonLink: }"))</f>
        <v>#REF!</v>
      </c>
      <c r="H4657" t="e">
        <f>IF(COUNTA(CitationInformation)=0,"",IF(INDEX(AuthorList[Author Name],$A4657)="","",
CONCATENATE("  - &amp;AuthorListID",TEXT($A4657,"0000"),
"  {CitationID: *CitationID0001",
", PersonID: *PersonID",TEXT(MATCH(INDEX(AuthorList[Author Name],$A4657),People[Full Name],0),"0000"),
", AuthorOrder: ",INDEX(AuthorList[Author Number],$A4657),"}")))</f>
        <v>#REF!</v>
      </c>
      <c r="K4657" t="e">
        <f>IF(INDEX(SamplingFeatures[Feature Code],$A4657)="","",
CONCATENATE("  - &amp;SamplingFeatureID",TEXT($A4657,"0000"),
" {","SamplingFeatureUUID:  ",CHAR(34),INDEX(SamplingFeatures[Sampling Feature UUID],$A4657),CHAR(34),
", SamplingFeatureTypeCV:  ",CHAR(34),INDEX(SamplingFeatures[Sampling Feature Type],$A4657),CHAR(34),
", SamplingFeatureCode:  ",CHAR(34),INDEX(SamplingFeatures[Feature Code],$A4657),CHAR(34),
", SamplingFeatureName:  ",CHAR(34),INDEX(SamplingFeatures[Feature Name],$A4657),CHAR(34),
", SamplingFeatureDescription:  ",CHAR(34),INDEX(SamplingFeatures[Feature Description],$A4657),CHAR(34),
", SamplingFeatureGeotypeCV:  ",CHAR(34),INDEX(SamplingFeatures[Feature Geo Type],$A4657),CHAR(34),
", FeatureGeometry:  ",CHAR(34),INDEX(SamplingFeatures[Feature Geometry],$A4657),CHAR(34),
", Elevation_m:  ",CHAR(34),INDEX(SamplingFeatures[Elevation_m],$A4657),CHAR(34),
", ElevationDatumCV:  ",CHAR(34),ElevationDatum,CHAR(34),"}"))</f>
        <v>#REF!</v>
      </c>
      <c r="L4657" t="e">
        <f>IF(INDEX(SamplingFeatures[Sampling Feature Type],$A4657)&lt;&gt;"Site","",
CONCATENATE("  - &amp;SiteID",TEXT(SUMPRODUCT(--($L$3:$L4656&lt;&gt;"")),"0000"),
" {","SamplingFeatureID:  *SamplingFeatureID",TEXT($A4657,"0000"),
", SiteTypeCV:  ",CHAR(34),INDEX(Sites[Site Type],$A4657),CHAR(34),
", Latitude:  ",INDEX(Sites[Latitude],$A4657),
", Longitude:  ",INDEX(Sites[Longitude],$A4657),
", SRSName:  ",CHAR(34),LatLonDatum,CHAR(34),"}"))</f>
        <v>#REF!</v>
      </c>
      <c r="M4657" t="e">
        <f>IF(INDEX(SamplingFeatures[Sampling Feature Type],$A4657)&lt;&gt;"Specimen","",
CONCATENATE("  - &amp;SpecimenID",TEXT(SUMPRODUCT(--($M$3:$M4656&lt;&gt;"")),"0000"),
" {","SamplingFeatureID:  *SamplingFeatureID",TEXT($A4657,"0000"),
", SpecimenTypeCV:  ",CHAR(34),INDEX(Specimens[Specimen Type],$A4657),CHAR(34),
", SpecimenMediumCV:  ",INDEX(Specimens[Specimen Medium],$A4657),
", IsFieldSpecimen:  ",CHAR(34),INDEX(Specimens[Is Field Specimen?],$A4657),CHAR(34),"}"))</f>
        <v>#REF!</v>
      </c>
      <c r="N4657" t="e">
        <f>IF(COUNTA(SpatialOffsets[])=0,"", IF(INDEX(SpatialOffsets[Spatial Offset Type],$A4657)="","",
CONCATENATE("  - &amp;SpatialOffsetID",TEXT($A4657,"0000"),
" {","SpatialOffsetTypeCV:  ",CHAR(34),INDEX(SpatialOffsets[Spatial Offset Type],$A4657),CHAR(34),
", Offset1Value:  ",INDEX(SpatialOffsets[Offset 1 Value],$A4657),
", Offset1UnitID:  ",CHAR(34),INDEX(SpatialOffsets[Offset 1 Unit],$A4657),CHAR(34),
", Offset2Value:  ",INDEX(SpatialOffsets[Offset 2 Value],$A4657),
", Offset2UnitID:  ",CHAR(34),INDEX(SpatialOffsets[Offset 2 Unit],$A4657),CHAR(34),
", Offset3Value:  ",INDEX(SpatialOffsets[Offset 3 Value],$A4657),
", Offset3UnitID:  ",CHAR(34),INDEX(SpatialOffsets[Offset 3 Unit],$A4657),CHAR(34),,"}")))</f>
        <v>#REF!</v>
      </c>
      <c r="O4657" t="e">
        <f>IF(COUNTA(RelatedFeatures[])=0,"", IF(INDEX(RelatedFeatures[First Sampling Feature Code],$A4657)="","",
CONCATENATE("  - &amp;RelationID",TEXT($A4657,"0000"),
" {","SamplingFeatureID:  *SamplingFeatureID",TEXT(MATCH(INDEX(RelatedFeatures[First Sampling Feature Code],$A4657),SamplingFeatures[Feature Code],0),"0000"),
", RelationshipTypeCV:  ",CHAR(34),INDEX(RelatedFeatures[Relationship Type],$A4657),CHAR(34),
", RelatedFeatureID: *SamplingFeatureID",TEXT(MATCH(INDEX(RelatedFeatures[Second Sampling Feature Code],$A4657),SamplingFeatures[Feature Code],0),"0000"),
", SpatialOffsetID:  ",IF(INDEX(RelatedFeatures[Offset Number],$A4657)="","",CONCATENATE("*SpatialOffsetID",TEXT(INDEX(RelatedFeatures[Offset Number],$A4657),"0000"))),"}")))</f>
        <v>#REF!</v>
      </c>
      <c r="P4657" t="e">
        <f>IF(INDEX(Methods[Method Type],$A4657)="","",
CONCATENATE("  - &amp;MethodID",TEXT($A4657,"0000"),
" {","MethodTypeCV:  ",CHAR(34),INDEX(Methods[Method Type],$A4657),CHAR(34),
", MethodCode:  ",CHAR(34),INDEX(Methods[Method Code],$A4657),CHAR(34),
", MethodName:  ",CHAR(34),INDEX(Methods[Method Name],$A4657),CHAR(34),
", MethodDescription:  ",CHAR(34),INDEX(Methods[Method Description],$A4657),CHAR(34),
", MethodLink:  ",CHAR(34),INDEX(Methods[Method Link],$A4657),CHAR(34),
", OrganizationID: *OrganizationID",TEXT(MATCH(INDEX(Methods[Organization Name],$A4657),Organizations[Organization Name],0),"0000"),"}"))</f>
        <v>#REF!</v>
      </c>
      <c r="Q4657" t="e">
        <f>IF(INDEX(Variables[Variable Type],$A4657)="","",
CONCATENATE("  - &amp;VariableID",TEXT($A4657,"0000"),
" {","VariableTypeCV:  ",CHAR(34),INDEX(Variables[Variable Type],$A4657),CHAR(34),
", VariableCode:  ",CHAR(34),INDEX(Variables[Variable Code],$A4657),CHAR(34),
", VariableNameCV:  ",CHAR(34),INDEX(Variables[Variable Name],$A4657),CHAR(34),
", VariableDefinition:  ",CHAR(34),INDEX(Variables[Variable Definition],$A4657),CHAR(34),
", SpecciationCV:  ",CHAR(34),INDEX(Variables[Speciation],$A4657),CHAR(34),
", NoDataValue:  ",CHAR(34),INDEX(Variables[No Data Value],$A4657),CHAR(34),"}"))</f>
        <v>#REF!</v>
      </c>
    </row>
    <row r="4658" spans="1:17" x14ac:dyDescent="0.25">
      <c r="A4658">
        <v>4655</v>
      </c>
      <c r="D4658" t="e">
        <f>IF(INDEX(People[First Name],$A4658)="","",
CONCATENATE("  - &amp;PersonID",TEXT($A4658,"0000"),
" {","PersonFirstName:  ",CHAR(34),INDEX(People[First Name],$A4658),CHAR(34),
", PersonMiddleName:  ",CHAR(34),INDEX(People[Middle Name],$A4658),CHAR(34),
", PersonLastName:  ",CHAR(34),INDEX(People[Last Name],$A4658),CHAR(34),"}"))</f>
        <v>#REF!</v>
      </c>
      <c r="E4658" t="e">
        <f>IF(INDEX(Organizations[Organization Type '[CV']],$A4658)="","",
CONCATENATE("  - &amp;OrganizationID",TEXT($A4658,"0000"),
" {","OrganizationTypeCV:  ",CHAR(34),INDEX(Organizations[Organization Type '[CV']],$A4658),CHAR(34),
", OrganizationCode:  ",CHAR(34),INDEX(Organizations[Organization Code],$A4658),CHAR(34),
", OrganizationName:  ",CHAR(34),INDEX(Organizations[Organization Name],$A4658),CHAR(34),
", OrganizationDescription:  ",CHAR(34),INDEX(Organizations[Organization Description],$A4658),CHAR(34),
", OrganizationLink:  ",CHAR(34),INDEX(Organizations[Organization Link],$A4658),CHAR(34),"}"))</f>
        <v>#REF!</v>
      </c>
      <c r="F4658" t="e">
        <f>IF(INDEX(People[First Name],$A4658)="","",
CONCATENATE("  - &amp;AffiliationID",TEXT($A4658,"0000"),
" {PersonID: *PersonID",TEXT($A4658,"0000"),
", OrganizationID: *OrganizationID",TEXT(MATCH(INDEX(People[Organization Name],$A4658),Organizations[Organization Name],0),"0000"),
", IsPrimaryOrganizationContact: , AffiliationStartDate: , AffiliationEndDate: , PrimaryPhone: ",
", PrimaryEmail: ",CHAR(34),INDEX(People[Primary Email],$A4658),CHAR(34),
", PrimaryAddress: ",CHAR(34),INDEX(People[Primary Address],$A4658),CHAR(34),
", PersonLink: }"))</f>
        <v>#REF!</v>
      </c>
      <c r="H4658" t="e">
        <f>IF(COUNTA(CitationInformation)=0,"",IF(INDEX(AuthorList[Author Name],$A4658)="","",
CONCATENATE("  - &amp;AuthorListID",TEXT($A4658,"0000"),
"  {CitationID: *CitationID0001",
", PersonID: *PersonID",TEXT(MATCH(INDEX(AuthorList[Author Name],$A4658),People[Full Name],0),"0000"),
", AuthorOrder: ",INDEX(AuthorList[Author Number],$A4658),"}")))</f>
        <v>#REF!</v>
      </c>
      <c r="K4658" t="e">
        <f>IF(INDEX(SamplingFeatures[Feature Code],$A4658)="","",
CONCATENATE("  - &amp;SamplingFeatureID",TEXT($A4658,"0000"),
" {","SamplingFeatureUUID:  ",CHAR(34),INDEX(SamplingFeatures[Sampling Feature UUID],$A4658),CHAR(34),
", SamplingFeatureTypeCV:  ",CHAR(34),INDEX(SamplingFeatures[Sampling Feature Type],$A4658),CHAR(34),
", SamplingFeatureCode:  ",CHAR(34),INDEX(SamplingFeatures[Feature Code],$A4658),CHAR(34),
", SamplingFeatureName:  ",CHAR(34),INDEX(SamplingFeatures[Feature Name],$A4658),CHAR(34),
", SamplingFeatureDescription:  ",CHAR(34),INDEX(SamplingFeatures[Feature Description],$A4658),CHAR(34),
", SamplingFeatureGeotypeCV:  ",CHAR(34),INDEX(SamplingFeatures[Feature Geo Type],$A4658),CHAR(34),
", FeatureGeometry:  ",CHAR(34),INDEX(SamplingFeatures[Feature Geometry],$A4658),CHAR(34),
", Elevation_m:  ",CHAR(34),INDEX(SamplingFeatures[Elevation_m],$A4658),CHAR(34),
", ElevationDatumCV:  ",CHAR(34),ElevationDatum,CHAR(34),"}"))</f>
        <v>#REF!</v>
      </c>
      <c r="L4658" t="e">
        <f>IF(INDEX(SamplingFeatures[Sampling Feature Type],$A4658)&lt;&gt;"Site","",
CONCATENATE("  - &amp;SiteID",TEXT(SUMPRODUCT(--($L$3:$L4657&lt;&gt;"")),"0000"),
" {","SamplingFeatureID:  *SamplingFeatureID",TEXT($A4658,"0000"),
", SiteTypeCV:  ",CHAR(34),INDEX(Sites[Site Type],$A4658),CHAR(34),
", Latitude:  ",INDEX(Sites[Latitude],$A4658),
", Longitude:  ",INDEX(Sites[Longitude],$A4658),
", SRSName:  ",CHAR(34),LatLonDatum,CHAR(34),"}"))</f>
        <v>#REF!</v>
      </c>
      <c r="M4658" t="e">
        <f>IF(INDEX(SamplingFeatures[Sampling Feature Type],$A4658)&lt;&gt;"Specimen","",
CONCATENATE("  - &amp;SpecimenID",TEXT(SUMPRODUCT(--($M$3:$M4657&lt;&gt;"")),"0000"),
" {","SamplingFeatureID:  *SamplingFeatureID",TEXT($A4658,"0000"),
", SpecimenTypeCV:  ",CHAR(34),INDEX(Specimens[Specimen Type],$A4658),CHAR(34),
", SpecimenMediumCV:  ",INDEX(Specimens[Specimen Medium],$A4658),
", IsFieldSpecimen:  ",CHAR(34),INDEX(Specimens[Is Field Specimen?],$A4658),CHAR(34),"}"))</f>
        <v>#REF!</v>
      </c>
      <c r="N4658" t="e">
        <f>IF(COUNTA(SpatialOffsets[])=0,"", IF(INDEX(SpatialOffsets[Spatial Offset Type],$A4658)="","",
CONCATENATE("  - &amp;SpatialOffsetID",TEXT($A4658,"0000"),
" {","SpatialOffsetTypeCV:  ",CHAR(34),INDEX(SpatialOffsets[Spatial Offset Type],$A4658),CHAR(34),
", Offset1Value:  ",INDEX(SpatialOffsets[Offset 1 Value],$A4658),
", Offset1UnitID:  ",CHAR(34),INDEX(SpatialOffsets[Offset 1 Unit],$A4658),CHAR(34),
", Offset2Value:  ",INDEX(SpatialOffsets[Offset 2 Value],$A4658),
", Offset2UnitID:  ",CHAR(34),INDEX(SpatialOffsets[Offset 2 Unit],$A4658),CHAR(34),
", Offset3Value:  ",INDEX(SpatialOffsets[Offset 3 Value],$A4658),
", Offset3UnitID:  ",CHAR(34),INDEX(SpatialOffsets[Offset 3 Unit],$A4658),CHAR(34),,"}")))</f>
        <v>#REF!</v>
      </c>
      <c r="O4658" t="e">
        <f>IF(COUNTA(RelatedFeatures[])=0,"", IF(INDEX(RelatedFeatures[First Sampling Feature Code],$A4658)="","",
CONCATENATE("  - &amp;RelationID",TEXT($A4658,"0000"),
" {","SamplingFeatureID:  *SamplingFeatureID",TEXT(MATCH(INDEX(RelatedFeatures[First Sampling Feature Code],$A4658),SamplingFeatures[Feature Code],0),"0000"),
", RelationshipTypeCV:  ",CHAR(34),INDEX(RelatedFeatures[Relationship Type],$A4658),CHAR(34),
", RelatedFeatureID: *SamplingFeatureID",TEXT(MATCH(INDEX(RelatedFeatures[Second Sampling Feature Code],$A4658),SamplingFeatures[Feature Code],0),"0000"),
", SpatialOffsetID:  ",IF(INDEX(RelatedFeatures[Offset Number],$A4658)="","",CONCATENATE("*SpatialOffsetID",TEXT(INDEX(RelatedFeatures[Offset Number],$A4658),"0000"))),"}")))</f>
        <v>#REF!</v>
      </c>
      <c r="P4658" t="e">
        <f>IF(INDEX(Methods[Method Type],$A4658)="","",
CONCATENATE("  - &amp;MethodID",TEXT($A4658,"0000"),
" {","MethodTypeCV:  ",CHAR(34),INDEX(Methods[Method Type],$A4658),CHAR(34),
", MethodCode:  ",CHAR(34),INDEX(Methods[Method Code],$A4658),CHAR(34),
", MethodName:  ",CHAR(34),INDEX(Methods[Method Name],$A4658),CHAR(34),
", MethodDescription:  ",CHAR(34),INDEX(Methods[Method Description],$A4658),CHAR(34),
", MethodLink:  ",CHAR(34),INDEX(Methods[Method Link],$A4658),CHAR(34),
", OrganizationID: *OrganizationID",TEXT(MATCH(INDEX(Methods[Organization Name],$A4658),Organizations[Organization Name],0),"0000"),"}"))</f>
        <v>#REF!</v>
      </c>
      <c r="Q4658" t="e">
        <f>IF(INDEX(Variables[Variable Type],$A4658)="","",
CONCATENATE("  - &amp;VariableID",TEXT($A4658,"0000"),
" {","VariableTypeCV:  ",CHAR(34),INDEX(Variables[Variable Type],$A4658),CHAR(34),
", VariableCode:  ",CHAR(34),INDEX(Variables[Variable Code],$A4658),CHAR(34),
", VariableNameCV:  ",CHAR(34),INDEX(Variables[Variable Name],$A4658),CHAR(34),
", VariableDefinition:  ",CHAR(34),INDEX(Variables[Variable Definition],$A4658),CHAR(34),
", SpecciationCV:  ",CHAR(34),INDEX(Variables[Speciation],$A4658),CHAR(34),
", NoDataValue:  ",CHAR(34),INDEX(Variables[No Data Value],$A4658),CHAR(34),"}"))</f>
        <v>#REF!</v>
      </c>
    </row>
    <row r="4659" spans="1:17" x14ac:dyDescent="0.25">
      <c r="A4659">
        <v>4656</v>
      </c>
      <c r="D4659" t="e">
        <f>IF(INDEX(People[First Name],$A4659)="","",
CONCATENATE("  - &amp;PersonID",TEXT($A4659,"0000"),
" {","PersonFirstName:  ",CHAR(34),INDEX(People[First Name],$A4659),CHAR(34),
", PersonMiddleName:  ",CHAR(34),INDEX(People[Middle Name],$A4659),CHAR(34),
", PersonLastName:  ",CHAR(34),INDEX(People[Last Name],$A4659),CHAR(34),"}"))</f>
        <v>#REF!</v>
      </c>
      <c r="E4659" t="e">
        <f>IF(INDEX(Organizations[Organization Type '[CV']],$A4659)="","",
CONCATENATE("  - &amp;OrganizationID",TEXT($A4659,"0000"),
" {","OrganizationTypeCV:  ",CHAR(34),INDEX(Organizations[Organization Type '[CV']],$A4659),CHAR(34),
", OrganizationCode:  ",CHAR(34),INDEX(Organizations[Organization Code],$A4659),CHAR(34),
", OrganizationName:  ",CHAR(34),INDEX(Organizations[Organization Name],$A4659),CHAR(34),
", OrganizationDescription:  ",CHAR(34),INDEX(Organizations[Organization Description],$A4659),CHAR(34),
", OrganizationLink:  ",CHAR(34),INDEX(Organizations[Organization Link],$A4659),CHAR(34),"}"))</f>
        <v>#REF!</v>
      </c>
      <c r="F4659" t="e">
        <f>IF(INDEX(People[First Name],$A4659)="","",
CONCATENATE("  - &amp;AffiliationID",TEXT($A4659,"0000"),
" {PersonID: *PersonID",TEXT($A4659,"0000"),
", OrganizationID: *OrganizationID",TEXT(MATCH(INDEX(People[Organization Name],$A4659),Organizations[Organization Name],0),"0000"),
", IsPrimaryOrganizationContact: , AffiliationStartDate: , AffiliationEndDate: , PrimaryPhone: ",
", PrimaryEmail: ",CHAR(34),INDEX(People[Primary Email],$A4659),CHAR(34),
", PrimaryAddress: ",CHAR(34),INDEX(People[Primary Address],$A4659),CHAR(34),
", PersonLink: }"))</f>
        <v>#REF!</v>
      </c>
      <c r="H4659" t="e">
        <f>IF(COUNTA(CitationInformation)=0,"",IF(INDEX(AuthorList[Author Name],$A4659)="","",
CONCATENATE("  - &amp;AuthorListID",TEXT($A4659,"0000"),
"  {CitationID: *CitationID0001",
", PersonID: *PersonID",TEXT(MATCH(INDEX(AuthorList[Author Name],$A4659),People[Full Name],0),"0000"),
", AuthorOrder: ",INDEX(AuthorList[Author Number],$A4659),"}")))</f>
        <v>#REF!</v>
      </c>
      <c r="K4659" t="e">
        <f>IF(INDEX(SamplingFeatures[Feature Code],$A4659)="","",
CONCATENATE("  - &amp;SamplingFeatureID",TEXT($A4659,"0000"),
" {","SamplingFeatureUUID:  ",CHAR(34),INDEX(SamplingFeatures[Sampling Feature UUID],$A4659),CHAR(34),
", SamplingFeatureTypeCV:  ",CHAR(34),INDEX(SamplingFeatures[Sampling Feature Type],$A4659),CHAR(34),
", SamplingFeatureCode:  ",CHAR(34),INDEX(SamplingFeatures[Feature Code],$A4659),CHAR(34),
", SamplingFeatureName:  ",CHAR(34),INDEX(SamplingFeatures[Feature Name],$A4659),CHAR(34),
", SamplingFeatureDescription:  ",CHAR(34),INDEX(SamplingFeatures[Feature Description],$A4659),CHAR(34),
", SamplingFeatureGeotypeCV:  ",CHAR(34),INDEX(SamplingFeatures[Feature Geo Type],$A4659),CHAR(34),
", FeatureGeometry:  ",CHAR(34),INDEX(SamplingFeatures[Feature Geometry],$A4659),CHAR(34),
", Elevation_m:  ",CHAR(34),INDEX(SamplingFeatures[Elevation_m],$A4659),CHAR(34),
", ElevationDatumCV:  ",CHAR(34),ElevationDatum,CHAR(34),"}"))</f>
        <v>#REF!</v>
      </c>
      <c r="L4659" t="e">
        <f>IF(INDEX(SamplingFeatures[Sampling Feature Type],$A4659)&lt;&gt;"Site","",
CONCATENATE("  - &amp;SiteID",TEXT(SUMPRODUCT(--($L$3:$L4658&lt;&gt;"")),"0000"),
" {","SamplingFeatureID:  *SamplingFeatureID",TEXT($A4659,"0000"),
", SiteTypeCV:  ",CHAR(34),INDEX(Sites[Site Type],$A4659),CHAR(34),
", Latitude:  ",INDEX(Sites[Latitude],$A4659),
", Longitude:  ",INDEX(Sites[Longitude],$A4659),
", SRSName:  ",CHAR(34),LatLonDatum,CHAR(34),"}"))</f>
        <v>#REF!</v>
      </c>
      <c r="M4659" t="e">
        <f>IF(INDEX(SamplingFeatures[Sampling Feature Type],$A4659)&lt;&gt;"Specimen","",
CONCATENATE("  - &amp;SpecimenID",TEXT(SUMPRODUCT(--($M$3:$M4658&lt;&gt;"")),"0000"),
" {","SamplingFeatureID:  *SamplingFeatureID",TEXT($A4659,"0000"),
", SpecimenTypeCV:  ",CHAR(34),INDEX(Specimens[Specimen Type],$A4659),CHAR(34),
", SpecimenMediumCV:  ",INDEX(Specimens[Specimen Medium],$A4659),
", IsFieldSpecimen:  ",CHAR(34),INDEX(Specimens[Is Field Specimen?],$A4659),CHAR(34),"}"))</f>
        <v>#REF!</v>
      </c>
      <c r="N4659" t="e">
        <f>IF(COUNTA(SpatialOffsets[])=0,"", IF(INDEX(SpatialOffsets[Spatial Offset Type],$A4659)="","",
CONCATENATE("  - &amp;SpatialOffsetID",TEXT($A4659,"0000"),
" {","SpatialOffsetTypeCV:  ",CHAR(34),INDEX(SpatialOffsets[Spatial Offset Type],$A4659),CHAR(34),
", Offset1Value:  ",INDEX(SpatialOffsets[Offset 1 Value],$A4659),
", Offset1UnitID:  ",CHAR(34),INDEX(SpatialOffsets[Offset 1 Unit],$A4659),CHAR(34),
", Offset2Value:  ",INDEX(SpatialOffsets[Offset 2 Value],$A4659),
", Offset2UnitID:  ",CHAR(34),INDEX(SpatialOffsets[Offset 2 Unit],$A4659),CHAR(34),
", Offset3Value:  ",INDEX(SpatialOffsets[Offset 3 Value],$A4659),
", Offset3UnitID:  ",CHAR(34),INDEX(SpatialOffsets[Offset 3 Unit],$A4659),CHAR(34),,"}")))</f>
        <v>#REF!</v>
      </c>
      <c r="O4659" t="e">
        <f>IF(COUNTA(RelatedFeatures[])=0,"", IF(INDEX(RelatedFeatures[First Sampling Feature Code],$A4659)="","",
CONCATENATE("  - &amp;RelationID",TEXT($A4659,"0000"),
" {","SamplingFeatureID:  *SamplingFeatureID",TEXT(MATCH(INDEX(RelatedFeatures[First Sampling Feature Code],$A4659),SamplingFeatures[Feature Code],0),"0000"),
", RelationshipTypeCV:  ",CHAR(34),INDEX(RelatedFeatures[Relationship Type],$A4659),CHAR(34),
", RelatedFeatureID: *SamplingFeatureID",TEXT(MATCH(INDEX(RelatedFeatures[Second Sampling Feature Code],$A4659),SamplingFeatures[Feature Code],0),"0000"),
", SpatialOffsetID:  ",IF(INDEX(RelatedFeatures[Offset Number],$A4659)="","",CONCATENATE("*SpatialOffsetID",TEXT(INDEX(RelatedFeatures[Offset Number],$A4659),"0000"))),"}")))</f>
        <v>#REF!</v>
      </c>
      <c r="P4659" t="e">
        <f>IF(INDEX(Methods[Method Type],$A4659)="","",
CONCATENATE("  - &amp;MethodID",TEXT($A4659,"0000"),
" {","MethodTypeCV:  ",CHAR(34),INDEX(Methods[Method Type],$A4659),CHAR(34),
", MethodCode:  ",CHAR(34),INDEX(Methods[Method Code],$A4659),CHAR(34),
", MethodName:  ",CHAR(34),INDEX(Methods[Method Name],$A4659),CHAR(34),
", MethodDescription:  ",CHAR(34),INDEX(Methods[Method Description],$A4659),CHAR(34),
", MethodLink:  ",CHAR(34),INDEX(Methods[Method Link],$A4659),CHAR(34),
", OrganizationID: *OrganizationID",TEXT(MATCH(INDEX(Methods[Organization Name],$A4659),Organizations[Organization Name],0),"0000"),"}"))</f>
        <v>#REF!</v>
      </c>
      <c r="Q4659" t="e">
        <f>IF(INDEX(Variables[Variable Type],$A4659)="","",
CONCATENATE("  - &amp;VariableID",TEXT($A4659,"0000"),
" {","VariableTypeCV:  ",CHAR(34),INDEX(Variables[Variable Type],$A4659),CHAR(34),
", VariableCode:  ",CHAR(34),INDEX(Variables[Variable Code],$A4659),CHAR(34),
", VariableNameCV:  ",CHAR(34),INDEX(Variables[Variable Name],$A4659),CHAR(34),
", VariableDefinition:  ",CHAR(34),INDEX(Variables[Variable Definition],$A4659),CHAR(34),
", SpecciationCV:  ",CHAR(34),INDEX(Variables[Speciation],$A4659),CHAR(34),
", NoDataValue:  ",CHAR(34),INDEX(Variables[No Data Value],$A4659),CHAR(34),"}"))</f>
        <v>#REF!</v>
      </c>
    </row>
    <row r="4660" spans="1:17" x14ac:dyDescent="0.25">
      <c r="A4660">
        <v>4657</v>
      </c>
      <c r="D4660" t="e">
        <f>IF(INDEX(People[First Name],$A4660)="","",
CONCATENATE("  - &amp;PersonID",TEXT($A4660,"0000"),
" {","PersonFirstName:  ",CHAR(34),INDEX(People[First Name],$A4660),CHAR(34),
", PersonMiddleName:  ",CHAR(34),INDEX(People[Middle Name],$A4660),CHAR(34),
", PersonLastName:  ",CHAR(34),INDEX(People[Last Name],$A4660),CHAR(34),"}"))</f>
        <v>#REF!</v>
      </c>
      <c r="E4660" t="e">
        <f>IF(INDEX(Organizations[Organization Type '[CV']],$A4660)="","",
CONCATENATE("  - &amp;OrganizationID",TEXT($A4660,"0000"),
" {","OrganizationTypeCV:  ",CHAR(34),INDEX(Organizations[Organization Type '[CV']],$A4660),CHAR(34),
", OrganizationCode:  ",CHAR(34),INDEX(Organizations[Organization Code],$A4660),CHAR(34),
", OrganizationName:  ",CHAR(34),INDEX(Organizations[Organization Name],$A4660),CHAR(34),
", OrganizationDescription:  ",CHAR(34),INDEX(Organizations[Organization Description],$A4660),CHAR(34),
", OrganizationLink:  ",CHAR(34),INDEX(Organizations[Organization Link],$A4660),CHAR(34),"}"))</f>
        <v>#REF!</v>
      </c>
      <c r="F4660" t="e">
        <f>IF(INDEX(People[First Name],$A4660)="","",
CONCATENATE("  - &amp;AffiliationID",TEXT($A4660,"0000"),
" {PersonID: *PersonID",TEXT($A4660,"0000"),
", OrganizationID: *OrganizationID",TEXT(MATCH(INDEX(People[Organization Name],$A4660),Organizations[Organization Name],0),"0000"),
", IsPrimaryOrganizationContact: , AffiliationStartDate: , AffiliationEndDate: , PrimaryPhone: ",
", PrimaryEmail: ",CHAR(34),INDEX(People[Primary Email],$A4660),CHAR(34),
", PrimaryAddress: ",CHAR(34),INDEX(People[Primary Address],$A4660),CHAR(34),
", PersonLink: }"))</f>
        <v>#REF!</v>
      </c>
      <c r="H4660" t="e">
        <f>IF(COUNTA(CitationInformation)=0,"",IF(INDEX(AuthorList[Author Name],$A4660)="","",
CONCATENATE("  - &amp;AuthorListID",TEXT($A4660,"0000"),
"  {CitationID: *CitationID0001",
", PersonID: *PersonID",TEXT(MATCH(INDEX(AuthorList[Author Name],$A4660),People[Full Name],0),"0000"),
", AuthorOrder: ",INDEX(AuthorList[Author Number],$A4660),"}")))</f>
        <v>#REF!</v>
      </c>
      <c r="K4660" t="e">
        <f>IF(INDEX(SamplingFeatures[Feature Code],$A4660)="","",
CONCATENATE("  - &amp;SamplingFeatureID",TEXT($A4660,"0000"),
" {","SamplingFeatureUUID:  ",CHAR(34),INDEX(SamplingFeatures[Sampling Feature UUID],$A4660),CHAR(34),
", SamplingFeatureTypeCV:  ",CHAR(34),INDEX(SamplingFeatures[Sampling Feature Type],$A4660),CHAR(34),
", SamplingFeatureCode:  ",CHAR(34),INDEX(SamplingFeatures[Feature Code],$A4660),CHAR(34),
", SamplingFeatureName:  ",CHAR(34),INDEX(SamplingFeatures[Feature Name],$A4660),CHAR(34),
", SamplingFeatureDescription:  ",CHAR(34),INDEX(SamplingFeatures[Feature Description],$A4660),CHAR(34),
", SamplingFeatureGeotypeCV:  ",CHAR(34),INDEX(SamplingFeatures[Feature Geo Type],$A4660),CHAR(34),
", FeatureGeometry:  ",CHAR(34),INDEX(SamplingFeatures[Feature Geometry],$A4660),CHAR(34),
", Elevation_m:  ",CHAR(34),INDEX(SamplingFeatures[Elevation_m],$A4660),CHAR(34),
", ElevationDatumCV:  ",CHAR(34),ElevationDatum,CHAR(34),"}"))</f>
        <v>#REF!</v>
      </c>
      <c r="L4660" t="e">
        <f>IF(INDEX(SamplingFeatures[Sampling Feature Type],$A4660)&lt;&gt;"Site","",
CONCATENATE("  - &amp;SiteID",TEXT(SUMPRODUCT(--($L$3:$L4659&lt;&gt;"")),"0000"),
" {","SamplingFeatureID:  *SamplingFeatureID",TEXT($A4660,"0000"),
", SiteTypeCV:  ",CHAR(34),INDEX(Sites[Site Type],$A4660),CHAR(34),
", Latitude:  ",INDEX(Sites[Latitude],$A4660),
", Longitude:  ",INDEX(Sites[Longitude],$A4660),
", SRSName:  ",CHAR(34),LatLonDatum,CHAR(34),"}"))</f>
        <v>#REF!</v>
      </c>
      <c r="M4660" t="e">
        <f>IF(INDEX(SamplingFeatures[Sampling Feature Type],$A4660)&lt;&gt;"Specimen","",
CONCATENATE("  - &amp;SpecimenID",TEXT(SUMPRODUCT(--($M$3:$M4659&lt;&gt;"")),"0000"),
" {","SamplingFeatureID:  *SamplingFeatureID",TEXT($A4660,"0000"),
", SpecimenTypeCV:  ",CHAR(34),INDEX(Specimens[Specimen Type],$A4660),CHAR(34),
", SpecimenMediumCV:  ",INDEX(Specimens[Specimen Medium],$A4660),
", IsFieldSpecimen:  ",CHAR(34),INDEX(Specimens[Is Field Specimen?],$A4660),CHAR(34),"}"))</f>
        <v>#REF!</v>
      </c>
      <c r="N4660" t="e">
        <f>IF(COUNTA(SpatialOffsets[])=0,"", IF(INDEX(SpatialOffsets[Spatial Offset Type],$A4660)="","",
CONCATENATE("  - &amp;SpatialOffsetID",TEXT($A4660,"0000"),
" {","SpatialOffsetTypeCV:  ",CHAR(34),INDEX(SpatialOffsets[Spatial Offset Type],$A4660),CHAR(34),
", Offset1Value:  ",INDEX(SpatialOffsets[Offset 1 Value],$A4660),
", Offset1UnitID:  ",CHAR(34),INDEX(SpatialOffsets[Offset 1 Unit],$A4660),CHAR(34),
", Offset2Value:  ",INDEX(SpatialOffsets[Offset 2 Value],$A4660),
", Offset2UnitID:  ",CHAR(34),INDEX(SpatialOffsets[Offset 2 Unit],$A4660),CHAR(34),
", Offset3Value:  ",INDEX(SpatialOffsets[Offset 3 Value],$A4660),
", Offset3UnitID:  ",CHAR(34),INDEX(SpatialOffsets[Offset 3 Unit],$A4660),CHAR(34),,"}")))</f>
        <v>#REF!</v>
      </c>
      <c r="O4660" t="e">
        <f>IF(COUNTA(RelatedFeatures[])=0,"", IF(INDEX(RelatedFeatures[First Sampling Feature Code],$A4660)="","",
CONCATENATE("  - &amp;RelationID",TEXT($A4660,"0000"),
" {","SamplingFeatureID:  *SamplingFeatureID",TEXT(MATCH(INDEX(RelatedFeatures[First Sampling Feature Code],$A4660),SamplingFeatures[Feature Code],0),"0000"),
", RelationshipTypeCV:  ",CHAR(34),INDEX(RelatedFeatures[Relationship Type],$A4660),CHAR(34),
", RelatedFeatureID: *SamplingFeatureID",TEXT(MATCH(INDEX(RelatedFeatures[Second Sampling Feature Code],$A4660),SamplingFeatures[Feature Code],0),"0000"),
", SpatialOffsetID:  ",IF(INDEX(RelatedFeatures[Offset Number],$A4660)="","",CONCATENATE("*SpatialOffsetID",TEXT(INDEX(RelatedFeatures[Offset Number],$A4660),"0000"))),"}")))</f>
        <v>#REF!</v>
      </c>
      <c r="P4660" t="e">
        <f>IF(INDEX(Methods[Method Type],$A4660)="","",
CONCATENATE("  - &amp;MethodID",TEXT($A4660,"0000"),
" {","MethodTypeCV:  ",CHAR(34),INDEX(Methods[Method Type],$A4660),CHAR(34),
", MethodCode:  ",CHAR(34),INDEX(Methods[Method Code],$A4660),CHAR(34),
", MethodName:  ",CHAR(34),INDEX(Methods[Method Name],$A4660),CHAR(34),
", MethodDescription:  ",CHAR(34),INDEX(Methods[Method Description],$A4660),CHAR(34),
", MethodLink:  ",CHAR(34),INDEX(Methods[Method Link],$A4660),CHAR(34),
", OrganizationID: *OrganizationID",TEXT(MATCH(INDEX(Methods[Organization Name],$A4660),Organizations[Organization Name],0),"0000"),"}"))</f>
        <v>#REF!</v>
      </c>
      <c r="Q4660" t="e">
        <f>IF(INDEX(Variables[Variable Type],$A4660)="","",
CONCATENATE("  - &amp;VariableID",TEXT($A4660,"0000"),
" {","VariableTypeCV:  ",CHAR(34),INDEX(Variables[Variable Type],$A4660),CHAR(34),
", VariableCode:  ",CHAR(34),INDEX(Variables[Variable Code],$A4660),CHAR(34),
", VariableNameCV:  ",CHAR(34),INDEX(Variables[Variable Name],$A4660),CHAR(34),
", VariableDefinition:  ",CHAR(34),INDEX(Variables[Variable Definition],$A4660),CHAR(34),
", SpecciationCV:  ",CHAR(34),INDEX(Variables[Speciation],$A4660),CHAR(34),
", NoDataValue:  ",CHAR(34),INDEX(Variables[No Data Value],$A4660),CHAR(34),"}"))</f>
        <v>#REF!</v>
      </c>
    </row>
    <row r="4661" spans="1:17" x14ac:dyDescent="0.25">
      <c r="A4661">
        <v>4658</v>
      </c>
      <c r="D4661" t="e">
        <f>IF(INDEX(People[First Name],$A4661)="","",
CONCATENATE("  - &amp;PersonID",TEXT($A4661,"0000"),
" {","PersonFirstName:  ",CHAR(34),INDEX(People[First Name],$A4661),CHAR(34),
", PersonMiddleName:  ",CHAR(34),INDEX(People[Middle Name],$A4661),CHAR(34),
", PersonLastName:  ",CHAR(34),INDEX(People[Last Name],$A4661),CHAR(34),"}"))</f>
        <v>#REF!</v>
      </c>
      <c r="E4661" t="e">
        <f>IF(INDEX(Organizations[Organization Type '[CV']],$A4661)="","",
CONCATENATE("  - &amp;OrganizationID",TEXT($A4661,"0000"),
" {","OrganizationTypeCV:  ",CHAR(34),INDEX(Organizations[Organization Type '[CV']],$A4661),CHAR(34),
", OrganizationCode:  ",CHAR(34),INDEX(Organizations[Organization Code],$A4661),CHAR(34),
", OrganizationName:  ",CHAR(34),INDEX(Organizations[Organization Name],$A4661),CHAR(34),
", OrganizationDescription:  ",CHAR(34),INDEX(Organizations[Organization Description],$A4661),CHAR(34),
", OrganizationLink:  ",CHAR(34),INDEX(Organizations[Organization Link],$A4661),CHAR(34),"}"))</f>
        <v>#REF!</v>
      </c>
      <c r="F4661" t="e">
        <f>IF(INDEX(People[First Name],$A4661)="","",
CONCATENATE("  - &amp;AffiliationID",TEXT($A4661,"0000"),
" {PersonID: *PersonID",TEXT($A4661,"0000"),
", OrganizationID: *OrganizationID",TEXT(MATCH(INDEX(People[Organization Name],$A4661),Organizations[Organization Name],0),"0000"),
", IsPrimaryOrganizationContact: , AffiliationStartDate: , AffiliationEndDate: , PrimaryPhone: ",
", PrimaryEmail: ",CHAR(34),INDEX(People[Primary Email],$A4661),CHAR(34),
", PrimaryAddress: ",CHAR(34),INDEX(People[Primary Address],$A4661),CHAR(34),
", PersonLink: }"))</f>
        <v>#REF!</v>
      </c>
      <c r="H4661" t="e">
        <f>IF(COUNTA(CitationInformation)=0,"",IF(INDEX(AuthorList[Author Name],$A4661)="","",
CONCATENATE("  - &amp;AuthorListID",TEXT($A4661,"0000"),
"  {CitationID: *CitationID0001",
", PersonID: *PersonID",TEXT(MATCH(INDEX(AuthorList[Author Name],$A4661),People[Full Name],0),"0000"),
", AuthorOrder: ",INDEX(AuthorList[Author Number],$A4661),"}")))</f>
        <v>#REF!</v>
      </c>
      <c r="K4661" t="e">
        <f>IF(INDEX(SamplingFeatures[Feature Code],$A4661)="","",
CONCATENATE("  - &amp;SamplingFeatureID",TEXT($A4661,"0000"),
" {","SamplingFeatureUUID:  ",CHAR(34),INDEX(SamplingFeatures[Sampling Feature UUID],$A4661),CHAR(34),
", SamplingFeatureTypeCV:  ",CHAR(34),INDEX(SamplingFeatures[Sampling Feature Type],$A4661),CHAR(34),
", SamplingFeatureCode:  ",CHAR(34),INDEX(SamplingFeatures[Feature Code],$A4661),CHAR(34),
", SamplingFeatureName:  ",CHAR(34),INDEX(SamplingFeatures[Feature Name],$A4661),CHAR(34),
", SamplingFeatureDescription:  ",CHAR(34),INDEX(SamplingFeatures[Feature Description],$A4661),CHAR(34),
", SamplingFeatureGeotypeCV:  ",CHAR(34),INDEX(SamplingFeatures[Feature Geo Type],$A4661),CHAR(34),
", FeatureGeometry:  ",CHAR(34),INDEX(SamplingFeatures[Feature Geometry],$A4661),CHAR(34),
", Elevation_m:  ",CHAR(34),INDEX(SamplingFeatures[Elevation_m],$A4661),CHAR(34),
", ElevationDatumCV:  ",CHAR(34),ElevationDatum,CHAR(34),"}"))</f>
        <v>#REF!</v>
      </c>
      <c r="L4661" t="e">
        <f>IF(INDEX(SamplingFeatures[Sampling Feature Type],$A4661)&lt;&gt;"Site","",
CONCATENATE("  - &amp;SiteID",TEXT(SUMPRODUCT(--($L$3:$L4660&lt;&gt;"")),"0000"),
" {","SamplingFeatureID:  *SamplingFeatureID",TEXT($A4661,"0000"),
", SiteTypeCV:  ",CHAR(34),INDEX(Sites[Site Type],$A4661),CHAR(34),
", Latitude:  ",INDEX(Sites[Latitude],$A4661),
", Longitude:  ",INDEX(Sites[Longitude],$A4661),
", SRSName:  ",CHAR(34),LatLonDatum,CHAR(34),"}"))</f>
        <v>#REF!</v>
      </c>
      <c r="M4661" t="e">
        <f>IF(INDEX(SamplingFeatures[Sampling Feature Type],$A4661)&lt;&gt;"Specimen","",
CONCATENATE("  - &amp;SpecimenID",TEXT(SUMPRODUCT(--($M$3:$M4660&lt;&gt;"")),"0000"),
" {","SamplingFeatureID:  *SamplingFeatureID",TEXT($A4661,"0000"),
", SpecimenTypeCV:  ",CHAR(34),INDEX(Specimens[Specimen Type],$A4661),CHAR(34),
", SpecimenMediumCV:  ",INDEX(Specimens[Specimen Medium],$A4661),
", IsFieldSpecimen:  ",CHAR(34),INDEX(Specimens[Is Field Specimen?],$A4661),CHAR(34),"}"))</f>
        <v>#REF!</v>
      </c>
      <c r="N4661" t="e">
        <f>IF(COUNTA(SpatialOffsets[])=0,"", IF(INDEX(SpatialOffsets[Spatial Offset Type],$A4661)="","",
CONCATENATE("  - &amp;SpatialOffsetID",TEXT($A4661,"0000"),
" {","SpatialOffsetTypeCV:  ",CHAR(34),INDEX(SpatialOffsets[Spatial Offset Type],$A4661),CHAR(34),
", Offset1Value:  ",INDEX(SpatialOffsets[Offset 1 Value],$A4661),
", Offset1UnitID:  ",CHAR(34),INDEX(SpatialOffsets[Offset 1 Unit],$A4661),CHAR(34),
", Offset2Value:  ",INDEX(SpatialOffsets[Offset 2 Value],$A4661),
", Offset2UnitID:  ",CHAR(34),INDEX(SpatialOffsets[Offset 2 Unit],$A4661),CHAR(34),
", Offset3Value:  ",INDEX(SpatialOffsets[Offset 3 Value],$A4661),
", Offset3UnitID:  ",CHAR(34),INDEX(SpatialOffsets[Offset 3 Unit],$A4661),CHAR(34),,"}")))</f>
        <v>#REF!</v>
      </c>
      <c r="O4661" t="e">
        <f>IF(COUNTA(RelatedFeatures[])=0,"", IF(INDEX(RelatedFeatures[First Sampling Feature Code],$A4661)="","",
CONCATENATE("  - &amp;RelationID",TEXT($A4661,"0000"),
" {","SamplingFeatureID:  *SamplingFeatureID",TEXT(MATCH(INDEX(RelatedFeatures[First Sampling Feature Code],$A4661),SamplingFeatures[Feature Code],0),"0000"),
", RelationshipTypeCV:  ",CHAR(34),INDEX(RelatedFeatures[Relationship Type],$A4661),CHAR(34),
", RelatedFeatureID: *SamplingFeatureID",TEXT(MATCH(INDEX(RelatedFeatures[Second Sampling Feature Code],$A4661),SamplingFeatures[Feature Code],0),"0000"),
", SpatialOffsetID:  ",IF(INDEX(RelatedFeatures[Offset Number],$A4661)="","",CONCATENATE("*SpatialOffsetID",TEXT(INDEX(RelatedFeatures[Offset Number],$A4661),"0000"))),"}")))</f>
        <v>#REF!</v>
      </c>
      <c r="P4661" t="e">
        <f>IF(INDEX(Methods[Method Type],$A4661)="","",
CONCATENATE("  - &amp;MethodID",TEXT($A4661,"0000"),
" {","MethodTypeCV:  ",CHAR(34),INDEX(Methods[Method Type],$A4661),CHAR(34),
", MethodCode:  ",CHAR(34),INDEX(Methods[Method Code],$A4661),CHAR(34),
", MethodName:  ",CHAR(34),INDEX(Methods[Method Name],$A4661),CHAR(34),
", MethodDescription:  ",CHAR(34),INDEX(Methods[Method Description],$A4661),CHAR(34),
", MethodLink:  ",CHAR(34),INDEX(Methods[Method Link],$A4661),CHAR(34),
", OrganizationID: *OrganizationID",TEXT(MATCH(INDEX(Methods[Organization Name],$A4661),Organizations[Organization Name],0),"0000"),"}"))</f>
        <v>#REF!</v>
      </c>
      <c r="Q4661" t="e">
        <f>IF(INDEX(Variables[Variable Type],$A4661)="","",
CONCATENATE("  - &amp;VariableID",TEXT($A4661,"0000"),
" {","VariableTypeCV:  ",CHAR(34),INDEX(Variables[Variable Type],$A4661),CHAR(34),
", VariableCode:  ",CHAR(34),INDEX(Variables[Variable Code],$A4661),CHAR(34),
", VariableNameCV:  ",CHAR(34),INDEX(Variables[Variable Name],$A4661),CHAR(34),
", VariableDefinition:  ",CHAR(34),INDEX(Variables[Variable Definition],$A4661),CHAR(34),
", SpecciationCV:  ",CHAR(34),INDEX(Variables[Speciation],$A4661),CHAR(34),
", NoDataValue:  ",CHAR(34),INDEX(Variables[No Data Value],$A4661),CHAR(34),"}"))</f>
        <v>#REF!</v>
      </c>
    </row>
    <row r="4662" spans="1:17" x14ac:dyDescent="0.25">
      <c r="A4662">
        <v>4659</v>
      </c>
      <c r="D4662" t="e">
        <f>IF(INDEX(People[First Name],$A4662)="","",
CONCATENATE("  - &amp;PersonID",TEXT($A4662,"0000"),
" {","PersonFirstName:  ",CHAR(34),INDEX(People[First Name],$A4662),CHAR(34),
", PersonMiddleName:  ",CHAR(34),INDEX(People[Middle Name],$A4662),CHAR(34),
", PersonLastName:  ",CHAR(34),INDEX(People[Last Name],$A4662),CHAR(34),"}"))</f>
        <v>#REF!</v>
      </c>
      <c r="E4662" t="e">
        <f>IF(INDEX(Organizations[Organization Type '[CV']],$A4662)="","",
CONCATENATE("  - &amp;OrganizationID",TEXT($A4662,"0000"),
" {","OrganizationTypeCV:  ",CHAR(34),INDEX(Organizations[Organization Type '[CV']],$A4662),CHAR(34),
", OrganizationCode:  ",CHAR(34),INDEX(Organizations[Organization Code],$A4662),CHAR(34),
", OrganizationName:  ",CHAR(34),INDEX(Organizations[Organization Name],$A4662),CHAR(34),
", OrganizationDescription:  ",CHAR(34),INDEX(Organizations[Organization Description],$A4662),CHAR(34),
", OrganizationLink:  ",CHAR(34),INDEX(Organizations[Organization Link],$A4662),CHAR(34),"}"))</f>
        <v>#REF!</v>
      </c>
      <c r="F4662" t="e">
        <f>IF(INDEX(People[First Name],$A4662)="","",
CONCATENATE("  - &amp;AffiliationID",TEXT($A4662,"0000"),
" {PersonID: *PersonID",TEXT($A4662,"0000"),
", OrganizationID: *OrganizationID",TEXT(MATCH(INDEX(People[Organization Name],$A4662),Organizations[Organization Name],0),"0000"),
", IsPrimaryOrganizationContact: , AffiliationStartDate: , AffiliationEndDate: , PrimaryPhone: ",
", PrimaryEmail: ",CHAR(34),INDEX(People[Primary Email],$A4662),CHAR(34),
", PrimaryAddress: ",CHAR(34),INDEX(People[Primary Address],$A4662),CHAR(34),
", PersonLink: }"))</f>
        <v>#REF!</v>
      </c>
      <c r="H4662" t="e">
        <f>IF(COUNTA(CitationInformation)=0,"",IF(INDEX(AuthorList[Author Name],$A4662)="","",
CONCATENATE("  - &amp;AuthorListID",TEXT($A4662,"0000"),
"  {CitationID: *CitationID0001",
", PersonID: *PersonID",TEXT(MATCH(INDEX(AuthorList[Author Name],$A4662),People[Full Name],0),"0000"),
", AuthorOrder: ",INDEX(AuthorList[Author Number],$A4662),"}")))</f>
        <v>#REF!</v>
      </c>
      <c r="K4662" t="e">
        <f>IF(INDEX(SamplingFeatures[Feature Code],$A4662)="","",
CONCATENATE("  - &amp;SamplingFeatureID",TEXT($A4662,"0000"),
" {","SamplingFeatureUUID:  ",CHAR(34),INDEX(SamplingFeatures[Sampling Feature UUID],$A4662),CHAR(34),
", SamplingFeatureTypeCV:  ",CHAR(34),INDEX(SamplingFeatures[Sampling Feature Type],$A4662),CHAR(34),
", SamplingFeatureCode:  ",CHAR(34),INDEX(SamplingFeatures[Feature Code],$A4662),CHAR(34),
", SamplingFeatureName:  ",CHAR(34),INDEX(SamplingFeatures[Feature Name],$A4662),CHAR(34),
", SamplingFeatureDescription:  ",CHAR(34),INDEX(SamplingFeatures[Feature Description],$A4662),CHAR(34),
", SamplingFeatureGeotypeCV:  ",CHAR(34),INDEX(SamplingFeatures[Feature Geo Type],$A4662),CHAR(34),
", FeatureGeometry:  ",CHAR(34),INDEX(SamplingFeatures[Feature Geometry],$A4662),CHAR(34),
", Elevation_m:  ",CHAR(34),INDEX(SamplingFeatures[Elevation_m],$A4662),CHAR(34),
", ElevationDatumCV:  ",CHAR(34),ElevationDatum,CHAR(34),"}"))</f>
        <v>#REF!</v>
      </c>
      <c r="L4662" t="e">
        <f>IF(INDEX(SamplingFeatures[Sampling Feature Type],$A4662)&lt;&gt;"Site","",
CONCATENATE("  - &amp;SiteID",TEXT(SUMPRODUCT(--($L$3:$L4661&lt;&gt;"")),"0000"),
" {","SamplingFeatureID:  *SamplingFeatureID",TEXT($A4662,"0000"),
", SiteTypeCV:  ",CHAR(34),INDEX(Sites[Site Type],$A4662),CHAR(34),
", Latitude:  ",INDEX(Sites[Latitude],$A4662),
", Longitude:  ",INDEX(Sites[Longitude],$A4662),
", SRSName:  ",CHAR(34),LatLonDatum,CHAR(34),"}"))</f>
        <v>#REF!</v>
      </c>
      <c r="M4662" t="e">
        <f>IF(INDEX(SamplingFeatures[Sampling Feature Type],$A4662)&lt;&gt;"Specimen","",
CONCATENATE("  - &amp;SpecimenID",TEXT(SUMPRODUCT(--($M$3:$M4661&lt;&gt;"")),"0000"),
" {","SamplingFeatureID:  *SamplingFeatureID",TEXT($A4662,"0000"),
", SpecimenTypeCV:  ",CHAR(34),INDEX(Specimens[Specimen Type],$A4662),CHAR(34),
", SpecimenMediumCV:  ",INDEX(Specimens[Specimen Medium],$A4662),
", IsFieldSpecimen:  ",CHAR(34),INDEX(Specimens[Is Field Specimen?],$A4662),CHAR(34),"}"))</f>
        <v>#REF!</v>
      </c>
      <c r="N4662" t="e">
        <f>IF(COUNTA(SpatialOffsets[])=0,"", IF(INDEX(SpatialOffsets[Spatial Offset Type],$A4662)="","",
CONCATENATE("  - &amp;SpatialOffsetID",TEXT($A4662,"0000"),
" {","SpatialOffsetTypeCV:  ",CHAR(34),INDEX(SpatialOffsets[Spatial Offset Type],$A4662),CHAR(34),
", Offset1Value:  ",INDEX(SpatialOffsets[Offset 1 Value],$A4662),
", Offset1UnitID:  ",CHAR(34),INDEX(SpatialOffsets[Offset 1 Unit],$A4662),CHAR(34),
", Offset2Value:  ",INDEX(SpatialOffsets[Offset 2 Value],$A4662),
", Offset2UnitID:  ",CHAR(34),INDEX(SpatialOffsets[Offset 2 Unit],$A4662),CHAR(34),
", Offset3Value:  ",INDEX(SpatialOffsets[Offset 3 Value],$A4662),
", Offset3UnitID:  ",CHAR(34),INDEX(SpatialOffsets[Offset 3 Unit],$A4662),CHAR(34),,"}")))</f>
        <v>#REF!</v>
      </c>
      <c r="O4662" t="e">
        <f>IF(COUNTA(RelatedFeatures[])=0,"", IF(INDEX(RelatedFeatures[First Sampling Feature Code],$A4662)="","",
CONCATENATE("  - &amp;RelationID",TEXT($A4662,"0000"),
" {","SamplingFeatureID:  *SamplingFeatureID",TEXT(MATCH(INDEX(RelatedFeatures[First Sampling Feature Code],$A4662),SamplingFeatures[Feature Code],0),"0000"),
", RelationshipTypeCV:  ",CHAR(34),INDEX(RelatedFeatures[Relationship Type],$A4662),CHAR(34),
", RelatedFeatureID: *SamplingFeatureID",TEXT(MATCH(INDEX(RelatedFeatures[Second Sampling Feature Code],$A4662),SamplingFeatures[Feature Code],0),"0000"),
", SpatialOffsetID:  ",IF(INDEX(RelatedFeatures[Offset Number],$A4662)="","",CONCATENATE("*SpatialOffsetID",TEXT(INDEX(RelatedFeatures[Offset Number],$A4662),"0000"))),"}")))</f>
        <v>#REF!</v>
      </c>
      <c r="P4662" t="e">
        <f>IF(INDEX(Methods[Method Type],$A4662)="","",
CONCATENATE("  - &amp;MethodID",TEXT($A4662,"0000"),
" {","MethodTypeCV:  ",CHAR(34),INDEX(Methods[Method Type],$A4662),CHAR(34),
", MethodCode:  ",CHAR(34),INDEX(Methods[Method Code],$A4662),CHAR(34),
", MethodName:  ",CHAR(34),INDEX(Methods[Method Name],$A4662),CHAR(34),
", MethodDescription:  ",CHAR(34),INDEX(Methods[Method Description],$A4662),CHAR(34),
", MethodLink:  ",CHAR(34),INDEX(Methods[Method Link],$A4662),CHAR(34),
", OrganizationID: *OrganizationID",TEXT(MATCH(INDEX(Methods[Organization Name],$A4662),Organizations[Organization Name],0),"0000"),"}"))</f>
        <v>#REF!</v>
      </c>
      <c r="Q4662" t="e">
        <f>IF(INDEX(Variables[Variable Type],$A4662)="","",
CONCATENATE("  - &amp;VariableID",TEXT($A4662,"0000"),
" {","VariableTypeCV:  ",CHAR(34),INDEX(Variables[Variable Type],$A4662),CHAR(34),
", VariableCode:  ",CHAR(34),INDEX(Variables[Variable Code],$A4662),CHAR(34),
", VariableNameCV:  ",CHAR(34),INDEX(Variables[Variable Name],$A4662),CHAR(34),
", VariableDefinition:  ",CHAR(34),INDEX(Variables[Variable Definition],$A4662),CHAR(34),
", SpecciationCV:  ",CHAR(34),INDEX(Variables[Speciation],$A4662),CHAR(34),
", NoDataValue:  ",CHAR(34),INDEX(Variables[No Data Value],$A4662),CHAR(34),"}"))</f>
        <v>#REF!</v>
      </c>
    </row>
    <row r="4663" spans="1:17" x14ac:dyDescent="0.25">
      <c r="A4663">
        <v>4660</v>
      </c>
      <c r="D4663" t="e">
        <f>IF(INDEX(People[First Name],$A4663)="","",
CONCATENATE("  - &amp;PersonID",TEXT($A4663,"0000"),
" {","PersonFirstName:  ",CHAR(34),INDEX(People[First Name],$A4663),CHAR(34),
", PersonMiddleName:  ",CHAR(34),INDEX(People[Middle Name],$A4663),CHAR(34),
", PersonLastName:  ",CHAR(34),INDEX(People[Last Name],$A4663),CHAR(34),"}"))</f>
        <v>#REF!</v>
      </c>
      <c r="E4663" t="e">
        <f>IF(INDEX(Organizations[Organization Type '[CV']],$A4663)="","",
CONCATENATE("  - &amp;OrganizationID",TEXT($A4663,"0000"),
" {","OrganizationTypeCV:  ",CHAR(34),INDEX(Organizations[Organization Type '[CV']],$A4663),CHAR(34),
", OrganizationCode:  ",CHAR(34),INDEX(Organizations[Organization Code],$A4663),CHAR(34),
", OrganizationName:  ",CHAR(34),INDEX(Organizations[Organization Name],$A4663),CHAR(34),
", OrganizationDescription:  ",CHAR(34),INDEX(Organizations[Organization Description],$A4663),CHAR(34),
", OrganizationLink:  ",CHAR(34),INDEX(Organizations[Organization Link],$A4663),CHAR(34),"}"))</f>
        <v>#REF!</v>
      </c>
      <c r="F4663" t="e">
        <f>IF(INDEX(People[First Name],$A4663)="","",
CONCATENATE("  - &amp;AffiliationID",TEXT($A4663,"0000"),
" {PersonID: *PersonID",TEXT($A4663,"0000"),
", OrganizationID: *OrganizationID",TEXT(MATCH(INDEX(People[Organization Name],$A4663),Organizations[Organization Name],0),"0000"),
", IsPrimaryOrganizationContact: , AffiliationStartDate: , AffiliationEndDate: , PrimaryPhone: ",
", PrimaryEmail: ",CHAR(34),INDEX(People[Primary Email],$A4663),CHAR(34),
", PrimaryAddress: ",CHAR(34),INDEX(People[Primary Address],$A4663),CHAR(34),
", PersonLink: }"))</f>
        <v>#REF!</v>
      </c>
      <c r="H4663" t="e">
        <f>IF(COUNTA(CitationInformation)=0,"",IF(INDEX(AuthorList[Author Name],$A4663)="","",
CONCATENATE("  - &amp;AuthorListID",TEXT($A4663,"0000"),
"  {CitationID: *CitationID0001",
", PersonID: *PersonID",TEXT(MATCH(INDEX(AuthorList[Author Name],$A4663),People[Full Name],0),"0000"),
", AuthorOrder: ",INDEX(AuthorList[Author Number],$A4663),"}")))</f>
        <v>#REF!</v>
      </c>
      <c r="K4663" t="e">
        <f>IF(INDEX(SamplingFeatures[Feature Code],$A4663)="","",
CONCATENATE("  - &amp;SamplingFeatureID",TEXT($A4663,"0000"),
" {","SamplingFeatureUUID:  ",CHAR(34),INDEX(SamplingFeatures[Sampling Feature UUID],$A4663),CHAR(34),
", SamplingFeatureTypeCV:  ",CHAR(34),INDEX(SamplingFeatures[Sampling Feature Type],$A4663),CHAR(34),
", SamplingFeatureCode:  ",CHAR(34),INDEX(SamplingFeatures[Feature Code],$A4663),CHAR(34),
", SamplingFeatureName:  ",CHAR(34),INDEX(SamplingFeatures[Feature Name],$A4663),CHAR(34),
", SamplingFeatureDescription:  ",CHAR(34),INDEX(SamplingFeatures[Feature Description],$A4663),CHAR(34),
", SamplingFeatureGeotypeCV:  ",CHAR(34),INDEX(SamplingFeatures[Feature Geo Type],$A4663),CHAR(34),
", FeatureGeometry:  ",CHAR(34),INDEX(SamplingFeatures[Feature Geometry],$A4663),CHAR(34),
", Elevation_m:  ",CHAR(34),INDEX(SamplingFeatures[Elevation_m],$A4663),CHAR(34),
", ElevationDatumCV:  ",CHAR(34),ElevationDatum,CHAR(34),"}"))</f>
        <v>#REF!</v>
      </c>
      <c r="L4663" t="e">
        <f>IF(INDEX(SamplingFeatures[Sampling Feature Type],$A4663)&lt;&gt;"Site","",
CONCATENATE("  - &amp;SiteID",TEXT(SUMPRODUCT(--($L$3:$L4662&lt;&gt;"")),"0000"),
" {","SamplingFeatureID:  *SamplingFeatureID",TEXT($A4663,"0000"),
", SiteTypeCV:  ",CHAR(34),INDEX(Sites[Site Type],$A4663),CHAR(34),
", Latitude:  ",INDEX(Sites[Latitude],$A4663),
", Longitude:  ",INDEX(Sites[Longitude],$A4663),
", SRSName:  ",CHAR(34),LatLonDatum,CHAR(34),"}"))</f>
        <v>#REF!</v>
      </c>
      <c r="M4663" t="e">
        <f>IF(INDEX(SamplingFeatures[Sampling Feature Type],$A4663)&lt;&gt;"Specimen","",
CONCATENATE("  - &amp;SpecimenID",TEXT(SUMPRODUCT(--($M$3:$M4662&lt;&gt;"")),"0000"),
" {","SamplingFeatureID:  *SamplingFeatureID",TEXT($A4663,"0000"),
", SpecimenTypeCV:  ",CHAR(34),INDEX(Specimens[Specimen Type],$A4663),CHAR(34),
", SpecimenMediumCV:  ",INDEX(Specimens[Specimen Medium],$A4663),
", IsFieldSpecimen:  ",CHAR(34),INDEX(Specimens[Is Field Specimen?],$A4663),CHAR(34),"}"))</f>
        <v>#REF!</v>
      </c>
      <c r="N4663" t="e">
        <f>IF(COUNTA(SpatialOffsets[])=0,"", IF(INDEX(SpatialOffsets[Spatial Offset Type],$A4663)="","",
CONCATENATE("  - &amp;SpatialOffsetID",TEXT($A4663,"0000"),
" {","SpatialOffsetTypeCV:  ",CHAR(34),INDEX(SpatialOffsets[Spatial Offset Type],$A4663),CHAR(34),
", Offset1Value:  ",INDEX(SpatialOffsets[Offset 1 Value],$A4663),
", Offset1UnitID:  ",CHAR(34),INDEX(SpatialOffsets[Offset 1 Unit],$A4663),CHAR(34),
", Offset2Value:  ",INDEX(SpatialOffsets[Offset 2 Value],$A4663),
", Offset2UnitID:  ",CHAR(34),INDEX(SpatialOffsets[Offset 2 Unit],$A4663),CHAR(34),
", Offset3Value:  ",INDEX(SpatialOffsets[Offset 3 Value],$A4663),
", Offset3UnitID:  ",CHAR(34),INDEX(SpatialOffsets[Offset 3 Unit],$A4663),CHAR(34),,"}")))</f>
        <v>#REF!</v>
      </c>
      <c r="O4663" t="e">
        <f>IF(COUNTA(RelatedFeatures[])=0,"", IF(INDEX(RelatedFeatures[First Sampling Feature Code],$A4663)="","",
CONCATENATE("  - &amp;RelationID",TEXT($A4663,"0000"),
" {","SamplingFeatureID:  *SamplingFeatureID",TEXT(MATCH(INDEX(RelatedFeatures[First Sampling Feature Code],$A4663),SamplingFeatures[Feature Code],0),"0000"),
", RelationshipTypeCV:  ",CHAR(34),INDEX(RelatedFeatures[Relationship Type],$A4663),CHAR(34),
", RelatedFeatureID: *SamplingFeatureID",TEXT(MATCH(INDEX(RelatedFeatures[Second Sampling Feature Code],$A4663),SamplingFeatures[Feature Code],0),"0000"),
", SpatialOffsetID:  ",IF(INDEX(RelatedFeatures[Offset Number],$A4663)="","",CONCATENATE("*SpatialOffsetID",TEXT(INDEX(RelatedFeatures[Offset Number],$A4663),"0000"))),"}")))</f>
        <v>#REF!</v>
      </c>
      <c r="P4663" t="e">
        <f>IF(INDEX(Methods[Method Type],$A4663)="","",
CONCATENATE("  - &amp;MethodID",TEXT($A4663,"0000"),
" {","MethodTypeCV:  ",CHAR(34),INDEX(Methods[Method Type],$A4663),CHAR(34),
", MethodCode:  ",CHAR(34),INDEX(Methods[Method Code],$A4663),CHAR(34),
", MethodName:  ",CHAR(34),INDEX(Methods[Method Name],$A4663),CHAR(34),
", MethodDescription:  ",CHAR(34),INDEX(Methods[Method Description],$A4663),CHAR(34),
", MethodLink:  ",CHAR(34),INDEX(Methods[Method Link],$A4663),CHAR(34),
", OrganizationID: *OrganizationID",TEXT(MATCH(INDEX(Methods[Organization Name],$A4663),Organizations[Organization Name],0),"0000"),"}"))</f>
        <v>#REF!</v>
      </c>
      <c r="Q4663" t="e">
        <f>IF(INDEX(Variables[Variable Type],$A4663)="","",
CONCATENATE("  - &amp;VariableID",TEXT($A4663,"0000"),
" {","VariableTypeCV:  ",CHAR(34),INDEX(Variables[Variable Type],$A4663),CHAR(34),
", VariableCode:  ",CHAR(34),INDEX(Variables[Variable Code],$A4663),CHAR(34),
", VariableNameCV:  ",CHAR(34),INDEX(Variables[Variable Name],$A4663),CHAR(34),
", VariableDefinition:  ",CHAR(34),INDEX(Variables[Variable Definition],$A4663),CHAR(34),
", SpecciationCV:  ",CHAR(34),INDEX(Variables[Speciation],$A4663),CHAR(34),
", NoDataValue:  ",CHAR(34),INDEX(Variables[No Data Value],$A4663),CHAR(34),"}"))</f>
        <v>#REF!</v>
      </c>
    </row>
    <row r="4664" spans="1:17" x14ac:dyDescent="0.25">
      <c r="A4664">
        <v>4661</v>
      </c>
      <c r="D4664" t="e">
        <f>IF(INDEX(People[First Name],$A4664)="","",
CONCATENATE("  - &amp;PersonID",TEXT($A4664,"0000"),
" {","PersonFirstName:  ",CHAR(34),INDEX(People[First Name],$A4664),CHAR(34),
", PersonMiddleName:  ",CHAR(34),INDEX(People[Middle Name],$A4664),CHAR(34),
", PersonLastName:  ",CHAR(34),INDEX(People[Last Name],$A4664),CHAR(34),"}"))</f>
        <v>#REF!</v>
      </c>
      <c r="E4664" t="e">
        <f>IF(INDEX(Organizations[Organization Type '[CV']],$A4664)="","",
CONCATENATE("  - &amp;OrganizationID",TEXT($A4664,"0000"),
" {","OrganizationTypeCV:  ",CHAR(34),INDEX(Organizations[Organization Type '[CV']],$A4664),CHAR(34),
", OrganizationCode:  ",CHAR(34),INDEX(Organizations[Organization Code],$A4664),CHAR(34),
", OrganizationName:  ",CHAR(34),INDEX(Organizations[Organization Name],$A4664),CHAR(34),
", OrganizationDescription:  ",CHAR(34),INDEX(Organizations[Organization Description],$A4664),CHAR(34),
", OrganizationLink:  ",CHAR(34),INDEX(Organizations[Organization Link],$A4664),CHAR(34),"}"))</f>
        <v>#REF!</v>
      </c>
      <c r="F4664" t="e">
        <f>IF(INDEX(People[First Name],$A4664)="","",
CONCATENATE("  - &amp;AffiliationID",TEXT($A4664,"0000"),
" {PersonID: *PersonID",TEXT($A4664,"0000"),
", OrganizationID: *OrganizationID",TEXT(MATCH(INDEX(People[Organization Name],$A4664),Organizations[Organization Name],0),"0000"),
", IsPrimaryOrganizationContact: , AffiliationStartDate: , AffiliationEndDate: , PrimaryPhone: ",
", PrimaryEmail: ",CHAR(34),INDEX(People[Primary Email],$A4664),CHAR(34),
", PrimaryAddress: ",CHAR(34),INDEX(People[Primary Address],$A4664),CHAR(34),
", PersonLink: }"))</f>
        <v>#REF!</v>
      </c>
      <c r="H4664" t="e">
        <f>IF(COUNTA(CitationInformation)=0,"",IF(INDEX(AuthorList[Author Name],$A4664)="","",
CONCATENATE("  - &amp;AuthorListID",TEXT($A4664,"0000"),
"  {CitationID: *CitationID0001",
", PersonID: *PersonID",TEXT(MATCH(INDEX(AuthorList[Author Name],$A4664),People[Full Name],0),"0000"),
", AuthorOrder: ",INDEX(AuthorList[Author Number],$A4664),"}")))</f>
        <v>#REF!</v>
      </c>
      <c r="K4664" t="e">
        <f>IF(INDEX(SamplingFeatures[Feature Code],$A4664)="","",
CONCATENATE("  - &amp;SamplingFeatureID",TEXT($A4664,"0000"),
" {","SamplingFeatureUUID:  ",CHAR(34),INDEX(SamplingFeatures[Sampling Feature UUID],$A4664),CHAR(34),
", SamplingFeatureTypeCV:  ",CHAR(34),INDEX(SamplingFeatures[Sampling Feature Type],$A4664),CHAR(34),
", SamplingFeatureCode:  ",CHAR(34),INDEX(SamplingFeatures[Feature Code],$A4664),CHAR(34),
", SamplingFeatureName:  ",CHAR(34),INDEX(SamplingFeatures[Feature Name],$A4664),CHAR(34),
", SamplingFeatureDescription:  ",CHAR(34),INDEX(SamplingFeatures[Feature Description],$A4664),CHAR(34),
", SamplingFeatureGeotypeCV:  ",CHAR(34),INDEX(SamplingFeatures[Feature Geo Type],$A4664),CHAR(34),
", FeatureGeometry:  ",CHAR(34),INDEX(SamplingFeatures[Feature Geometry],$A4664),CHAR(34),
", Elevation_m:  ",CHAR(34),INDEX(SamplingFeatures[Elevation_m],$A4664),CHAR(34),
", ElevationDatumCV:  ",CHAR(34),ElevationDatum,CHAR(34),"}"))</f>
        <v>#REF!</v>
      </c>
      <c r="L4664" t="e">
        <f>IF(INDEX(SamplingFeatures[Sampling Feature Type],$A4664)&lt;&gt;"Site","",
CONCATENATE("  - &amp;SiteID",TEXT(SUMPRODUCT(--($L$3:$L4663&lt;&gt;"")),"0000"),
" {","SamplingFeatureID:  *SamplingFeatureID",TEXT($A4664,"0000"),
", SiteTypeCV:  ",CHAR(34),INDEX(Sites[Site Type],$A4664),CHAR(34),
", Latitude:  ",INDEX(Sites[Latitude],$A4664),
", Longitude:  ",INDEX(Sites[Longitude],$A4664),
", SRSName:  ",CHAR(34),LatLonDatum,CHAR(34),"}"))</f>
        <v>#REF!</v>
      </c>
      <c r="M4664" t="e">
        <f>IF(INDEX(SamplingFeatures[Sampling Feature Type],$A4664)&lt;&gt;"Specimen","",
CONCATENATE("  - &amp;SpecimenID",TEXT(SUMPRODUCT(--($M$3:$M4663&lt;&gt;"")),"0000"),
" {","SamplingFeatureID:  *SamplingFeatureID",TEXT($A4664,"0000"),
", SpecimenTypeCV:  ",CHAR(34),INDEX(Specimens[Specimen Type],$A4664),CHAR(34),
", SpecimenMediumCV:  ",INDEX(Specimens[Specimen Medium],$A4664),
", IsFieldSpecimen:  ",CHAR(34),INDEX(Specimens[Is Field Specimen?],$A4664),CHAR(34),"}"))</f>
        <v>#REF!</v>
      </c>
      <c r="N4664" t="e">
        <f>IF(COUNTA(SpatialOffsets[])=0,"", IF(INDEX(SpatialOffsets[Spatial Offset Type],$A4664)="","",
CONCATENATE("  - &amp;SpatialOffsetID",TEXT($A4664,"0000"),
" {","SpatialOffsetTypeCV:  ",CHAR(34),INDEX(SpatialOffsets[Spatial Offset Type],$A4664),CHAR(34),
", Offset1Value:  ",INDEX(SpatialOffsets[Offset 1 Value],$A4664),
", Offset1UnitID:  ",CHAR(34),INDEX(SpatialOffsets[Offset 1 Unit],$A4664),CHAR(34),
", Offset2Value:  ",INDEX(SpatialOffsets[Offset 2 Value],$A4664),
", Offset2UnitID:  ",CHAR(34),INDEX(SpatialOffsets[Offset 2 Unit],$A4664),CHAR(34),
", Offset3Value:  ",INDEX(SpatialOffsets[Offset 3 Value],$A4664),
", Offset3UnitID:  ",CHAR(34),INDEX(SpatialOffsets[Offset 3 Unit],$A4664),CHAR(34),,"}")))</f>
        <v>#REF!</v>
      </c>
      <c r="O4664" t="e">
        <f>IF(COUNTA(RelatedFeatures[])=0,"", IF(INDEX(RelatedFeatures[First Sampling Feature Code],$A4664)="","",
CONCATENATE("  - &amp;RelationID",TEXT($A4664,"0000"),
" {","SamplingFeatureID:  *SamplingFeatureID",TEXT(MATCH(INDEX(RelatedFeatures[First Sampling Feature Code],$A4664),SamplingFeatures[Feature Code],0),"0000"),
", RelationshipTypeCV:  ",CHAR(34),INDEX(RelatedFeatures[Relationship Type],$A4664),CHAR(34),
", RelatedFeatureID: *SamplingFeatureID",TEXT(MATCH(INDEX(RelatedFeatures[Second Sampling Feature Code],$A4664),SamplingFeatures[Feature Code],0),"0000"),
", SpatialOffsetID:  ",IF(INDEX(RelatedFeatures[Offset Number],$A4664)="","",CONCATENATE("*SpatialOffsetID",TEXT(INDEX(RelatedFeatures[Offset Number],$A4664),"0000"))),"}")))</f>
        <v>#REF!</v>
      </c>
      <c r="P4664" t="e">
        <f>IF(INDEX(Methods[Method Type],$A4664)="","",
CONCATENATE("  - &amp;MethodID",TEXT($A4664,"0000"),
" {","MethodTypeCV:  ",CHAR(34),INDEX(Methods[Method Type],$A4664),CHAR(34),
", MethodCode:  ",CHAR(34),INDEX(Methods[Method Code],$A4664),CHAR(34),
", MethodName:  ",CHAR(34),INDEX(Methods[Method Name],$A4664),CHAR(34),
", MethodDescription:  ",CHAR(34),INDEX(Methods[Method Description],$A4664),CHAR(34),
", MethodLink:  ",CHAR(34),INDEX(Methods[Method Link],$A4664),CHAR(34),
", OrganizationID: *OrganizationID",TEXT(MATCH(INDEX(Methods[Organization Name],$A4664),Organizations[Organization Name],0),"0000"),"}"))</f>
        <v>#REF!</v>
      </c>
      <c r="Q4664" t="e">
        <f>IF(INDEX(Variables[Variable Type],$A4664)="","",
CONCATENATE("  - &amp;VariableID",TEXT($A4664,"0000"),
" {","VariableTypeCV:  ",CHAR(34),INDEX(Variables[Variable Type],$A4664),CHAR(34),
", VariableCode:  ",CHAR(34),INDEX(Variables[Variable Code],$A4664),CHAR(34),
", VariableNameCV:  ",CHAR(34),INDEX(Variables[Variable Name],$A4664),CHAR(34),
", VariableDefinition:  ",CHAR(34),INDEX(Variables[Variable Definition],$A4664),CHAR(34),
", SpecciationCV:  ",CHAR(34),INDEX(Variables[Speciation],$A4664),CHAR(34),
", NoDataValue:  ",CHAR(34),INDEX(Variables[No Data Value],$A4664),CHAR(34),"}"))</f>
        <v>#REF!</v>
      </c>
    </row>
    <row r="4665" spans="1:17" x14ac:dyDescent="0.25">
      <c r="A4665">
        <v>4662</v>
      </c>
      <c r="D4665" t="e">
        <f>IF(INDEX(People[First Name],$A4665)="","",
CONCATENATE("  - &amp;PersonID",TEXT($A4665,"0000"),
" {","PersonFirstName:  ",CHAR(34),INDEX(People[First Name],$A4665),CHAR(34),
", PersonMiddleName:  ",CHAR(34),INDEX(People[Middle Name],$A4665),CHAR(34),
", PersonLastName:  ",CHAR(34),INDEX(People[Last Name],$A4665),CHAR(34),"}"))</f>
        <v>#REF!</v>
      </c>
      <c r="E4665" t="e">
        <f>IF(INDEX(Organizations[Organization Type '[CV']],$A4665)="","",
CONCATENATE("  - &amp;OrganizationID",TEXT($A4665,"0000"),
" {","OrganizationTypeCV:  ",CHAR(34),INDEX(Organizations[Organization Type '[CV']],$A4665),CHAR(34),
", OrganizationCode:  ",CHAR(34),INDEX(Organizations[Organization Code],$A4665),CHAR(34),
", OrganizationName:  ",CHAR(34),INDEX(Organizations[Organization Name],$A4665),CHAR(34),
", OrganizationDescription:  ",CHAR(34),INDEX(Organizations[Organization Description],$A4665),CHAR(34),
", OrganizationLink:  ",CHAR(34),INDEX(Organizations[Organization Link],$A4665),CHAR(34),"}"))</f>
        <v>#REF!</v>
      </c>
      <c r="F4665" t="e">
        <f>IF(INDEX(People[First Name],$A4665)="","",
CONCATENATE("  - &amp;AffiliationID",TEXT($A4665,"0000"),
" {PersonID: *PersonID",TEXT($A4665,"0000"),
", OrganizationID: *OrganizationID",TEXT(MATCH(INDEX(People[Organization Name],$A4665),Organizations[Organization Name],0),"0000"),
", IsPrimaryOrganizationContact: , AffiliationStartDate: , AffiliationEndDate: , PrimaryPhone: ",
", PrimaryEmail: ",CHAR(34),INDEX(People[Primary Email],$A4665),CHAR(34),
", PrimaryAddress: ",CHAR(34),INDEX(People[Primary Address],$A4665),CHAR(34),
", PersonLink: }"))</f>
        <v>#REF!</v>
      </c>
      <c r="H4665" t="e">
        <f>IF(COUNTA(CitationInformation)=0,"",IF(INDEX(AuthorList[Author Name],$A4665)="","",
CONCATENATE("  - &amp;AuthorListID",TEXT($A4665,"0000"),
"  {CitationID: *CitationID0001",
", PersonID: *PersonID",TEXT(MATCH(INDEX(AuthorList[Author Name],$A4665),People[Full Name],0),"0000"),
", AuthorOrder: ",INDEX(AuthorList[Author Number],$A4665),"}")))</f>
        <v>#REF!</v>
      </c>
      <c r="K4665" t="e">
        <f>IF(INDEX(SamplingFeatures[Feature Code],$A4665)="","",
CONCATENATE("  - &amp;SamplingFeatureID",TEXT($A4665,"0000"),
" {","SamplingFeatureUUID:  ",CHAR(34),INDEX(SamplingFeatures[Sampling Feature UUID],$A4665),CHAR(34),
", SamplingFeatureTypeCV:  ",CHAR(34),INDEX(SamplingFeatures[Sampling Feature Type],$A4665),CHAR(34),
", SamplingFeatureCode:  ",CHAR(34),INDEX(SamplingFeatures[Feature Code],$A4665),CHAR(34),
", SamplingFeatureName:  ",CHAR(34),INDEX(SamplingFeatures[Feature Name],$A4665),CHAR(34),
", SamplingFeatureDescription:  ",CHAR(34),INDEX(SamplingFeatures[Feature Description],$A4665),CHAR(34),
", SamplingFeatureGeotypeCV:  ",CHAR(34),INDEX(SamplingFeatures[Feature Geo Type],$A4665),CHAR(34),
", FeatureGeometry:  ",CHAR(34),INDEX(SamplingFeatures[Feature Geometry],$A4665),CHAR(34),
", Elevation_m:  ",CHAR(34),INDEX(SamplingFeatures[Elevation_m],$A4665),CHAR(34),
", ElevationDatumCV:  ",CHAR(34),ElevationDatum,CHAR(34),"}"))</f>
        <v>#REF!</v>
      </c>
      <c r="L4665" t="e">
        <f>IF(INDEX(SamplingFeatures[Sampling Feature Type],$A4665)&lt;&gt;"Site","",
CONCATENATE("  - &amp;SiteID",TEXT(SUMPRODUCT(--($L$3:$L4664&lt;&gt;"")),"0000"),
" {","SamplingFeatureID:  *SamplingFeatureID",TEXT($A4665,"0000"),
", SiteTypeCV:  ",CHAR(34),INDEX(Sites[Site Type],$A4665),CHAR(34),
", Latitude:  ",INDEX(Sites[Latitude],$A4665),
", Longitude:  ",INDEX(Sites[Longitude],$A4665),
", SRSName:  ",CHAR(34),LatLonDatum,CHAR(34),"}"))</f>
        <v>#REF!</v>
      </c>
      <c r="M4665" t="e">
        <f>IF(INDEX(SamplingFeatures[Sampling Feature Type],$A4665)&lt;&gt;"Specimen","",
CONCATENATE("  - &amp;SpecimenID",TEXT(SUMPRODUCT(--($M$3:$M4664&lt;&gt;"")),"0000"),
" {","SamplingFeatureID:  *SamplingFeatureID",TEXT($A4665,"0000"),
", SpecimenTypeCV:  ",CHAR(34),INDEX(Specimens[Specimen Type],$A4665),CHAR(34),
", SpecimenMediumCV:  ",INDEX(Specimens[Specimen Medium],$A4665),
", IsFieldSpecimen:  ",CHAR(34),INDEX(Specimens[Is Field Specimen?],$A4665),CHAR(34),"}"))</f>
        <v>#REF!</v>
      </c>
      <c r="N4665" t="e">
        <f>IF(COUNTA(SpatialOffsets[])=0,"", IF(INDEX(SpatialOffsets[Spatial Offset Type],$A4665)="","",
CONCATENATE("  - &amp;SpatialOffsetID",TEXT($A4665,"0000"),
" {","SpatialOffsetTypeCV:  ",CHAR(34),INDEX(SpatialOffsets[Spatial Offset Type],$A4665),CHAR(34),
", Offset1Value:  ",INDEX(SpatialOffsets[Offset 1 Value],$A4665),
", Offset1UnitID:  ",CHAR(34),INDEX(SpatialOffsets[Offset 1 Unit],$A4665),CHAR(34),
", Offset2Value:  ",INDEX(SpatialOffsets[Offset 2 Value],$A4665),
", Offset2UnitID:  ",CHAR(34),INDEX(SpatialOffsets[Offset 2 Unit],$A4665),CHAR(34),
", Offset3Value:  ",INDEX(SpatialOffsets[Offset 3 Value],$A4665),
", Offset3UnitID:  ",CHAR(34),INDEX(SpatialOffsets[Offset 3 Unit],$A4665),CHAR(34),,"}")))</f>
        <v>#REF!</v>
      </c>
      <c r="O4665" t="e">
        <f>IF(COUNTA(RelatedFeatures[])=0,"", IF(INDEX(RelatedFeatures[First Sampling Feature Code],$A4665)="","",
CONCATENATE("  - &amp;RelationID",TEXT($A4665,"0000"),
" {","SamplingFeatureID:  *SamplingFeatureID",TEXT(MATCH(INDEX(RelatedFeatures[First Sampling Feature Code],$A4665),SamplingFeatures[Feature Code],0),"0000"),
", RelationshipTypeCV:  ",CHAR(34),INDEX(RelatedFeatures[Relationship Type],$A4665),CHAR(34),
", RelatedFeatureID: *SamplingFeatureID",TEXT(MATCH(INDEX(RelatedFeatures[Second Sampling Feature Code],$A4665),SamplingFeatures[Feature Code],0),"0000"),
", SpatialOffsetID:  ",IF(INDEX(RelatedFeatures[Offset Number],$A4665)="","",CONCATENATE("*SpatialOffsetID",TEXT(INDEX(RelatedFeatures[Offset Number],$A4665),"0000"))),"}")))</f>
        <v>#REF!</v>
      </c>
      <c r="P4665" t="e">
        <f>IF(INDEX(Methods[Method Type],$A4665)="","",
CONCATENATE("  - &amp;MethodID",TEXT($A4665,"0000"),
" {","MethodTypeCV:  ",CHAR(34),INDEX(Methods[Method Type],$A4665),CHAR(34),
", MethodCode:  ",CHAR(34),INDEX(Methods[Method Code],$A4665),CHAR(34),
", MethodName:  ",CHAR(34),INDEX(Methods[Method Name],$A4665),CHAR(34),
", MethodDescription:  ",CHAR(34),INDEX(Methods[Method Description],$A4665),CHAR(34),
", MethodLink:  ",CHAR(34),INDEX(Methods[Method Link],$A4665),CHAR(34),
", OrganizationID: *OrganizationID",TEXT(MATCH(INDEX(Methods[Organization Name],$A4665),Organizations[Organization Name],0),"0000"),"}"))</f>
        <v>#REF!</v>
      </c>
      <c r="Q4665" t="e">
        <f>IF(INDEX(Variables[Variable Type],$A4665)="","",
CONCATENATE("  - &amp;VariableID",TEXT($A4665,"0000"),
" {","VariableTypeCV:  ",CHAR(34),INDEX(Variables[Variable Type],$A4665),CHAR(34),
", VariableCode:  ",CHAR(34),INDEX(Variables[Variable Code],$A4665),CHAR(34),
", VariableNameCV:  ",CHAR(34),INDEX(Variables[Variable Name],$A4665),CHAR(34),
", VariableDefinition:  ",CHAR(34),INDEX(Variables[Variable Definition],$A4665),CHAR(34),
", SpecciationCV:  ",CHAR(34),INDEX(Variables[Speciation],$A4665),CHAR(34),
", NoDataValue:  ",CHAR(34),INDEX(Variables[No Data Value],$A4665),CHAR(34),"}"))</f>
        <v>#REF!</v>
      </c>
    </row>
    <row r="4666" spans="1:17" x14ac:dyDescent="0.25">
      <c r="A4666">
        <v>4663</v>
      </c>
      <c r="D4666" t="e">
        <f>IF(INDEX(People[First Name],$A4666)="","",
CONCATENATE("  - &amp;PersonID",TEXT($A4666,"0000"),
" {","PersonFirstName:  ",CHAR(34),INDEX(People[First Name],$A4666),CHAR(34),
", PersonMiddleName:  ",CHAR(34),INDEX(People[Middle Name],$A4666),CHAR(34),
", PersonLastName:  ",CHAR(34),INDEX(People[Last Name],$A4666),CHAR(34),"}"))</f>
        <v>#REF!</v>
      </c>
      <c r="E4666" t="e">
        <f>IF(INDEX(Organizations[Organization Type '[CV']],$A4666)="","",
CONCATENATE("  - &amp;OrganizationID",TEXT($A4666,"0000"),
" {","OrganizationTypeCV:  ",CHAR(34),INDEX(Organizations[Organization Type '[CV']],$A4666),CHAR(34),
", OrganizationCode:  ",CHAR(34),INDEX(Organizations[Organization Code],$A4666),CHAR(34),
", OrganizationName:  ",CHAR(34),INDEX(Organizations[Organization Name],$A4666),CHAR(34),
", OrganizationDescription:  ",CHAR(34),INDEX(Organizations[Organization Description],$A4666),CHAR(34),
", OrganizationLink:  ",CHAR(34),INDEX(Organizations[Organization Link],$A4666),CHAR(34),"}"))</f>
        <v>#REF!</v>
      </c>
      <c r="F4666" t="e">
        <f>IF(INDEX(People[First Name],$A4666)="","",
CONCATENATE("  - &amp;AffiliationID",TEXT($A4666,"0000"),
" {PersonID: *PersonID",TEXT($A4666,"0000"),
", OrganizationID: *OrganizationID",TEXT(MATCH(INDEX(People[Organization Name],$A4666),Organizations[Organization Name],0),"0000"),
", IsPrimaryOrganizationContact: , AffiliationStartDate: , AffiliationEndDate: , PrimaryPhone: ",
", PrimaryEmail: ",CHAR(34),INDEX(People[Primary Email],$A4666),CHAR(34),
", PrimaryAddress: ",CHAR(34),INDEX(People[Primary Address],$A4666),CHAR(34),
", PersonLink: }"))</f>
        <v>#REF!</v>
      </c>
      <c r="H4666" t="e">
        <f>IF(COUNTA(CitationInformation)=0,"",IF(INDEX(AuthorList[Author Name],$A4666)="","",
CONCATENATE("  - &amp;AuthorListID",TEXT($A4666,"0000"),
"  {CitationID: *CitationID0001",
", PersonID: *PersonID",TEXT(MATCH(INDEX(AuthorList[Author Name],$A4666),People[Full Name],0),"0000"),
", AuthorOrder: ",INDEX(AuthorList[Author Number],$A4666),"}")))</f>
        <v>#REF!</v>
      </c>
      <c r="K4666" t="e">
        <f>IF(INDEX(SamplingFeatures[Feature Code],$A4666)="","",
CONCATENATE("  - &amp;SamplingFeatureID",TEXT($A4666,"0000"),
" {","SamplingFeatureUUID:  ",CHAR(34),INDEX(SamplingFeatures[Sampling Feature UUID],$A4666),CHAR(34),
", SamplingFeatureTypeCV:  ",CHAR(34),INDEX(SamplingFeatures[Sampling Feature Type],$A4666),CHAR(34),
", SamplingFeatureCode:  ",CHAR(34),INDEX(SamplingFeatures[Feature Code],$A4666),CHAR(34),
", SamplingFeatureName:  ",CHAR(34),INDEX(SamplingFeatures[Feature Name],$A4666),CHAR(34),
", SamplingFeatureDescription:  ",CHAR(34),INDEX(SamplingFeatures[Feature Description],$A4666),CHAR(34),
", SamplingFeatureGeotypeCV:  ",CHAR(34),INDEX(SamplingFeatures[Feature Geo Type],$A4666),CHAR(34),
", FeatureGeometry:  ",CHAR(34),INDEX(SamplingFeatures[Feature Geometry],$A4666),CHAR(34),
", Elevation_m:  ",CHAR(34),INDEX(SamplingFeatures[Elevation_m],$A4666),CHAR(34),
", ElevationDatumCV:  ",CHAR(34),ElevationDatum,CHAR(34),"}"))</f>
        <v>#REF!</v>
      </c>
      <c r="L4666" t="e">
        <f>IF(INDEX(SamplingFeatures[Sampling Feature Type],$A4666)&lt;&gt;"Site","",
CONCATENATE("  - &amp;SiteID",TEXT(SUMPRODUCT(--($L$3:$L4665&lt;&gt;"")),"0000"),
" {","SamplingFeatureID:  *SamplingFeatureID",TEXT($A4666,"0000"),
", SiteTypeCV:  ",CHAR(34),INDEX(Sites[Site Type],$A4666),CHAR(34),
", Latitude:  ",INDEX(Sites[Latitude],$A4666),
", Longitude:  ",INDEX(Sites[Longitude],$A4666),
", SRSName:  ",CHAR(34),LatLonDatum,CHAR(34),"}"))</f>
        <v>#REF!</v>
      </c>
      <c r="M4666" t="e">
        <f>IF(INDEX(SamplingFeatures[Sampling Feature Type],$A4666)&lt;&gt;"Specimen","",
CONCATENATE("  - &amp;SpecimenID",TEXT(SUMPRODUCT(--($M$3:$M4665&lt;&gt;"")),"0000"),
" {","SamplingFeatureID:  *SamplingFeatureID",TEXT($A4666,"0000"),
", SpecimenTypeCV:  ",CHAR(34),INDEX(Specimens[Specimen Type],$A4666),CHAR(34),
", SpecimenMediumCV:  ",INDEX(Specimens[Specimen Medium],$A4666),
", IsFieldSpecimen:  ",CHAR(34),INDEX(Specimens[Is Field Specimen?],$A4666),CHAR(34),"}"))</f>
        <v>#REF!</v>
      </c>
      <c r="N4666" t="e">
        <f>IF(COUNTA(SpatialOffsets[])=0,"", IF(INDEX(SpatialOffsets[Spatial Offset Type],$A4666)="","",
CONCATENATE("  - &amp;SpatialOffsetID",TEXT($A4666,"0000"),
" {","SpatialOffsetTypeCV:  ",CHAR(34),INDEX(SpatialOffsets[Spatial Offset Type],$A4666),CHAR(34),
", Offset1Value:  ",INDEX(SpatialOffsets[Offset 1 Value],$A4666),
", Offset1UnitID:  ",CHAR(34),INDEX(SpatialOffsets[Offset 1 Unit],$A4666),CHAR(34),
", Offset2Value:  ",INDEX(SpatialOffsets[Offset 2 Value],$A4666),
", Offset2UnitID:  ",CHAR(34),INDEX(SpatialOffsets[Offset 2 Unit],$A4666),CHAR(34),
", Offset3Value:  ",INDEX(SpatialOffsets[Offset 3 Value],$A4666),
", Offset3UnitID:  ",CHAR(34),INDEX(SpatialOffsets[Offset 3 Unit],$A4666),CHAR(34),,"}")))</f>
        <v>#REF!</v>
      </c>
      <c r="O4666" t="e">
        <f>IF(COUNTA(RelatedFeatures[])=0,"", IF(INDEX(RelatedFeatures[First Sampling Feature Code],$A4666)="","",
CONCATENATE("  - &amp;RelationID",TEXT($A4666,"0000"),
" {","SamplingFeatureID:  *SamplingFeatureID",TEXT(MATCH(INDEX(RelatedFeatures[First Sampling Feature Code],$A4666),SamplingFeatures[Feature Code],0),"0000"),
", RelationshipTypeCV:  ",CHAR(34),INDEX(RelatedFeatures[Relationship Type],$A4666),CHAR(34),
", RelatedFeatureID: *SamplingFeatureID",TEXT(MATCH(INDEX(RelatedFeatures[Second Sampling Feature Code],$A4666),SamplingFeatures[Feature Code],0),"0000"),
", SpatialOffsetID:  ",IF(INDEX(RelatedFeatures[Offset Number],$A4666)="","",CONCATENATE("*SpatialOffsetID",TEXT(INDEX(RelatedFeatures[Offset Number],$A4666),"0000"))),"}")))</f>
        <v>#REF!</v>
      </c>
      <c r="P4666" t="e">
        <f>IF(INDEX(Methods[Method Type],$A4666)="","",
CONCATENATE("  - &amp;MethodID",TEXT($A4666,"0000"),
" {","MethodTypeCV:  ",CHAR(34),INDEX(Methods[Method Type],$A4666),CHAR(34),
", MethodCode:  ",CHAR(34),INDEX(Methods[Method Code],$A4666),CHAR(34),
", MethodName:  ",CHAR(34),INDEX(Methods[Method Name],$A4666),CHAR(34),
", MethodDescription:  ",CHAR(34),INDEX(Methods[Method Description],$A4666),CHAR(34),
", MethodLink:  ",CHAR(34),INDEX(Methods[Method Link],$A4666),CHAR(34),
", OrganizationID: *OrganizationID",TEXT(MATCH(INDEX(Methods[Organization Name],$A4666),Organizations[Organization Name],0),"0000"),"}"))</f>
        <v>#REF!</v>
      </c>
      <c r="Q4666" t="e">
        <f>IF(INDEX(Variables[Variable Type],$A4666)="","",
CONCATENATE("  - &amp;VariableID",TEXT($A4666,"0000"),
" {","VariableTypeCV:  ",CHAR(34),INDEX(Variables[Variable Type],$A4666),CHAR(34),
", VariableCode:  ",CHAR(34),INDEX(Variables[Variable Code],$A4666),CHAR(34),
", VariableNameCV:  ",CHAR(34),INDEX(Variables[Variable Name],$A4666),CHAR(34),
", VariableDefinition:  ",CHAR(34),INDEX(Variables[Variable Definition],$A4666),CHAR(34),
", SpecciationCV:  ",CHAR(34),INDEX(Variables[Speciation],$A4666),CHAR(34),
", NoDataValue:  ",CHAR(34),INDEX(Variables[No Data Value],$A4666),CHAR(34),"}"))</f>
        <v>#REF!</v>
      </c>
    </row>
    <row r="4667" spans="1:17" x14ac:dyDescent="0.25">
      <c r="A4667">
        <v>4664</v>
      </c>
      <c r="D4667" t="e">
        <f>IF(INDEX(People[First Name],$A4667)="","",
CONCATENATE("  - &amp;PersonID",TEXT($A4667,"0000"),
" {","PersonFirstName:  ",CHAR(34),INDEX(People[First Name],$A4667),CHAR(34),
", PersonMiddleName:  ",CHAR(34),INDEX(People[Middle Name],$A4667),CHAR(34),
", PersonLastName:  ",CHAR(34),INDEX(People[Last Name],$A4667),CHAR(34),"}"))</f>
        <v>#REF!</v>
      </c>
      <c r="E4667" t="e">
        <f>IF(INDEX(Organizations[Organization Type '[CV']],$A4667)="","",
CONCATENATE("  - &amp;OrganizationID",TEXT($A4667,"0000"),
" {","OrganizationTypeCV:  ",CHAR(34),INDEX(Organizations[Organization Type '[CV']],$A4667),CHAR(34),
", OrganizationCode:  ",CHAR(34),INDEX(Organizations[Organization Code],$A4667),CHAR(34),
", OrganizationName:  ",CHAR(34),INDEX(Organizations[Organization Name],$A4667),CHAR(34),
", OrganizationDescription:  ",CHAR(34),INDEX(Organizations[Organization Description],$A4667),CHAR(34),
", OrganizationLink:  ",CHAR(34),INDEX(Organizations[Organization Link],$A4667),CHAR(34),"}"))</f>
        <v>#REF!</v>
      </c>
      <c r="F4667" t="e">
        <f>IF(INDEX(People[First Name],$A4667)="","",
CONCATENATE("  - &amp;AffiliationID",TEXT($A4667,"0000"),
" {PersonID: *PersonID",TEXT($A4667,"0000"),
", OrganizationID: *OrganizationID",TEXT(MATCH(INDEX(People[Organization Name],$A4667),Organizations[Organization Name],0),"0000"),
", IsPrimaryOrganizationContact: , AffiliationStartDate: , AffiliationEndDate: , PrimaryPhone: ",
", PrimaryEmail: ",CHAR(34),INDEX(People[Primary Email],$A4667),CHAR(34),
", PrimaryAddress: ",CHAR(34),INDEX(People[Primary Address],$A4667),CHAR(34),
", PersonLink: }"))</f>
        <v>#REF!</v>
      </c>
      <c r="H4667" t="e">
        <f>IF(COUNTA(CitationInformation)=0,"",IF(INDEX(AuthorList[Author Name],$A4667)="","",
CONCATENATE("  - &amp;AuthorListID",TEXT($A4667,"0000"),
"  {CitationID: *CitationID0001",
", PersonID: *PersonID",TEXT(MATCH(INDEX(AuthorList[Author Name],$A4667),People[Full Name],0),"0000"),
", AuthorOrder: ",INDEX(AuthorList[Author Number],$A4667),"}")))</f>
        <v>#REF!</v>
      </c>
      <c r="K4667" t="e">
        <f>IF(INDEX(SamplingFeatures[Feature Code],$A4667)="","",
CONCATENATE("  - &amp;SamplingFeatureID",TEXT($A4667,"0000"),
" {","SamplingFeatureUUID:  ",CHAR(34),INDEX(SamplingFeatures[Sampling Feature UUID],$A4667),CHAR(34),
", SamplingFeatureTypeCV:  ",CHAR(34),INDEX(SamplingFeatures[Sampling Feature Type],$A4667),CHAR(34),
", SamplingFeatureCode:  ",CHAR(34),INDEX(SamplingFeatures[Feature Code],$A4667),CHAR(34),
", SamplingFeatureName:  ",CHAR(34),INDEX(SamplingFeatures[Feature Name],$A4667),CHAR(34),
", SamplingFeatureDescription:  ",CHAR(34),INDEX(SamplingFeatures[Feature Description],$A4667),CHAR(34),
", SamplingFeatureGeotypeCV:  ",CHAR(34),INDEX(SamplingFeatures[Feature Geo Type],$A4667),CHAR(34),
", FeatureGeometry:  ",CHAR(34),INDEX(SamplingFeatures[Feature Geometry],$A4667),CHAR(34),
", Elevation_m:  ",CHAR(34),INDEX(SamplingFeatures[Elevation_m],$A4667),CHAR(34),
", ElevationDatumCV:  ",CHAR(34),ElevationDatum,CHAR(34),"}"))</f>
        <v>#REF!</v>
      </c>
      <c r="L4667" t="e">
        <f>IF(INDEX(SamplingFeatures[Sampling Feature Type],$A4667)&lt;&gt;"Site","",
CONCATENATE("  - &amp;SiteID",TEXT(SUMPRODUCT(--($L$3:$L4666&lt;&gt;"")),"0000"),
" {","SamplingFeatureID:  *SamplingFeatureID",TEXT($A4667,"0000"),
", SiteTypeCV:  ",CHAR(34),INDEX(Sites[Site Type],$A4667),CHAR(34),
", Latitude:  ",INDEX(Sites[Latitude],$A4667),
", Longitude:  ",INDEX(Sites[Longitude],$A4667),
", SRSName:  ",CHAR(34),LatLonDatum,CHAR(34),"}"))</f>
        <v>#REF!</v>
      </c>
      <c r="M4667" t="e">
        <f>IF(INDEX(SamplingFeatures[Sampling Feature Type],$A4667)&lt;&gt;"Specimen","",
CONCATENATE("  - &amp;SpecimenID",TEXT(SUMPRODUCT(--($M$3:$M4666&lt;&gt;"")),"0000"),
" {","SamplingFeatureID:  *SamplingFeatureID",TEXT($A4667,"0000"),
", SpecimenTypeCV:  ",CHAR(34),INDEX(Specimens[Specimen Type],$A4667),CHAR(34),
", SpecimenMediumCV:  ",INDEX(Specimens[Specimen Medium],$A4667),
", IsFieldSpecimen:  ",CHAR(34),INDEX(Specimens[Is Field Specimen?],$A4667),CHAR(34),"}"))</f>
        <v>#REF!</v>
      </c>
      <c r="N4667" t="e">
        <f>IF(COUNTA(SpatialOffsets[])=0,"", IF(INDEX(SpatialOffsets[Spatial Offset Type],$A4667)="","",
CONCATENATE("  - &amp;SpatialOffsetID",TEXT($A4667,"0000"),
" {","SpatialOffsetTypeCV:  ",CHAR(34),INDEX(SpatialOffsets[Spatial Offset Type],$A4667),CHAR(34),
", Offset1Value:  ",INDEX(SpatialOffsets[Offset 1 Value],$A4667),
", Offset1UnitID:  ",CHAR(34),INDEX(SpatialOffsets[Offset 1 Unit],$A4667),CHAR(34),
", Offset2Value:  ",INDEX(SpatialOffsets[Offset 2 Value],$A4667),
", Offset2UnitID:  ",CHAR(34),INDEX(SpatialOffsets[Offset 2 Unit],$A4667),CHAR(34),
", Offset3Value:  ",INDEX(SpatialOffsets[Offset 3 Value],$A4667),
", Offset3UnitID:  ",CHAR(34),INDEX(SpatialOffsets[Offset 3 Unit],$A4667),CHAR(34),,"}")))</f>
        <v>#REF!</v>
      </c>
      <c r="O4667" t="e">
        <f>IF(COUNTA(RelatedFeatures[])=0,"", IF(INDEX(RelatedFeatures[First Sampling Feature Code],$A4667)="","",
CONCATENATE("  - &amp;RelationID",TEXT($A4667,"0000"),
" {","SamplingFeatureID:  *SamplingFeatureID",TEXT(MATCH(INDEX(RelatedFeatures[First Sampling Feature Code],$A4667),SamplingFeatures[Feature Code],0),"0000"),
", RelationshipTypeCV:  ",CHAR(34),INDEX(RelatedFeatures[Relationship Type],$A4667),CHAR(34),
", RelatedFeatureID: *SamplingFeatureID",TEXT(MATCH(INDEX(RelatedFeatures[Second Sampling Feature Code],$A4667),SamplingFeatures[Feature Code],0),"0000"),
", SpatialOffsetID:  ",IF(INDEX(RelatedFeatures[Offset Number],$A4667)="","",CONCATENATE("*SpatialOffsetID",TEXT(INDEX(RelatedFeatures[Offset Number],$A4667),"0000"))),"}")))</f>
        <v>#REF!</v>
      </c>
      <c r="P4667" t="e">
        <f>IF(INDEX(Methods[Method Type],$A4667)="","",
CONCATENATE("  - &amp;MethodID",TEXT($A4667,"0000"),
" {","MethodTypeCV:  ",CHAR(34),INDEX(Methods[Method Type],$A4667),CHAR(34),
", MethodCode:  ",CHAR(34),INDEX(Methods[Method Code],$A4667),CHAR(34),
", MethodName:  ",CHAR(34),INDEX(Methods[Method Name],$A4667),CHAR(34),
", MethodDescription:  ",CHAR(34),INDEX(Methods[Method Description],$A4667),CHAR(34),
", MethodLink:  ",CHAR(34),INDEX(Methods[Method Link],$A4667),CHAR(34),
", OrganizationID: *OrganizationID",TEXT(MATCH(INDEX(Methods[Organization Name],$A4667),Organizations[Organization Name],0),"0000"),"}"))</f>
        <v>#REF!</v>
      </c>
      <c r="Q4667" t="e">
        <f>IF(INDEX(Variables[Variable Type],$A4667)="","",
CONCATENATE("  - &amp;VariableID",TEXT($A4667,"0000"),
" {","VariableTypeCV:  ",CHAR(34),INDEX(Variables[Variable Type],$A4667),CHAR(34),
", VariableCode:  ",CHAR(34),INDEX(Variables[Variable Code],$A4667),CHAR(34),
", VariableNameCV:  ",CHAR(34),INDEX(Variables[Variable Name],$A4667),CHAR(34),
", VariableDefinition:  ",CHAR(34),INDEX(Variables[Variable Definition],$A4667),CHAR(34),
", SpecciationCV:  ",CHAR(34),INDEX(Variables[Speciation],$A4667),CHAR(34),
", NoDataValue:  ",CHAR(34),INDEX(Variables[No Data Value],$A4667),CHAR(34),"}"))</f>
        <v>#REF!</v>
      </c>
    </row>
    <row r="4668" spans="1:17" x14ac:dyDescent="0.25">
      <c r="A4668">
        <v>4665</v>
      </c>
      <c r="D4668" t="e">
        <f>IF(INDEX(People[First Name],$A4668)="","",
CONCATENATE("  - &amp;PersonID",TEXT($A4668,"0000"),
" {","PersonFirstName:  ",CHAR(34),INDEX(People[First Name],$A4668),CHAR(34),
", PersonMiddleName:  ",CHAR(34),INDEX(People[Middle Name],$A4668),CHAR(34),
", PersonLastName:  ",CHAR(34),INDEX(People[Last Name],$A4668),CHAR(34),"}"))</f>
        <v>#REF!</v>
      </c>
      <c r="E4668" t="e">
        <f>IF(INDEX(Organizations[Organization Type '[CV']],$A4668)="","",
CONCATENATE("  - &amp;OrganizationID",TEXT($A4668,"0000"),
" {","OrganizationTypeCV:  ",CHAR(34),INDEX(Organizations[Organization Type '[CV']],$A4668),CHAR(34),
", OrganizationCode:  ",CHAR(34),INDEX(Organizations[Organization Code],$A4668),CHAR(34),
", OrganizationName:  ",CHAR(34),INDEX(Organizations[Organization Name],$A4668),CHAR(34),
", OrganizationDescription:  ",CHAR(34),INDEX(Organizations[Organization Description],$A4668),CHAR(34),
", OrganizationLink:  ",CHAR(34),INDEX(Organizations[Organization Link],$A4668),CHAR(34),"}"))</f>
        <v>#REF!</v>
      </c>
      <c r="F4668" t="e">
        <f>IF(INDEX(People[First Name],$A4668)="","",
CONCATENATE("  - &amp;AffiliationID",TEXT($A4668,"0000"),
" {PersonID: *PersonID",TEXT($A4668,"0000"),
", OrganizationID: *OrganizationID",TEXT(MATCH(INDEX(People[Organization Name],$A4668),Organizations[Organization Name],0),"0000"),
", IsPrimaryOrganizationContact: , AffiliationStartDate: , AffiliationEndDate: , PrimaryPhone: ",
", PrimaryEmail: ",CHAR(34),INDEX(People[Primary Email],$A4668),CHAR(34),
", PrimaryAddress: ",CHAR(34),INDEX(People[Primary Address],$A4668),CHAR(34),
", PersonLink: }"))</f>
        <v>#REF!</v>
      </c>
      <c r="H4668" t="e">
        <f>IF(COUNTA(CitationInformation)=0,"",IF(INDEX(AuthorList[Author Name],$A4668)="","",
CONCATENATE("  - &amp;AuthorListID",TEXT($A4668,"0000"),
"  {CitationID: *CitationID0001",
", PersonID: *PersonID",TEXT(MATCH(INDEX(AuthorList[Author Name],$A4668),People[Full Name],0),"0000"),
", AuthorOrder: ",INDEX(AuthorList[Author Number],$A4668),"}")))</f>
        <v>#REF!</v>
      </c>
      <c r="K4668" t="e">
        <f>IF(INDEX(SamplingFeatures[Feature Code],$A4668)="","",
CONCATENATE("  - &amp;SamplingFeatureID",TEXT($A4668,"0000"),
" {","SamplingFeatureUUID:  ",CHAR(34),INDEX(SamplingFeatures[Sampling Feature UUID],$A4668),CHAR(34),
", SamplingFeatureTypeCV:  ",CHAR(34),INDEX(SamplingFeatures[Sampling Feature Type],$A4668),CHAR(34),
", SamplingFeatureCode:  ",CHAR(34),INDEX(SamplingFeatures[Feature Code],$A4668),CHAR(34),
", SamplingFeatureName:  ",CHAR(34),INDEX(SamplingFeatures[Feature Name],$A4668),CHAR(34),
", SamplingFeatureDescription:  ",CHAR(34),INDEX(SamplingFeatures[Feature Description],$A4668),CHAR(34),
", SamplingFeatureGeotypeCV:  ",CHAR(34),INDEX(SamplingFeatures[Feature Geo Type],$A4668),CHAR(34),
", FeatureGeometry:  ",CHAR(34),INDEX(SamplingFeatures[Feature Geometry],$A4668),CHAR(34),
", Elevation_m:  ",CHAR(34),INDEX(SamplingFeatures[Elevation_m],$A4668),CHAR(34),
", ElevationDatumCV:  ",CHAR(34),ElevationDatum,CHAR(34),"}"))</f>
        <v>#REF!</v>
      </c>
      <c r="L4668" t="e">
        <f>IF(INDEX(SamplingFeatures[Sampling Feature Type],$A4668)&lt;&gt;"Site","",
CONCATENATE("  - &amp;SiteID",TEXT(SUMPRODUCT(--($L$3:$L4667&lt;&gt;"")),"0000"),
" {","SamplingFeatureID:  *SamplingFeatureID",TEXT($A4668,"0000"),
", SiteTypeCV:  ",CHAR(34),INDEX(Sites[Site Type],$A4668),CHAR(34),
", Latitude:  ",INDEX(Sites[Latitude],$A4668),
", Longitude:  ",INDEX(Sites[Longitude],$A4668),
", SRSName:  ",CHAR(34),LatLonDatum,CHAR(34),"}"))</f>
        <v>#REF!</v>
      </c>
      <c r="M4668" t="e">
        <f>IF(INDEX(SamplingFeatures[Sampling Feature Type],$A4668)&lt;&gt;"Specimen","",
CONCATENATE("  - &amp;SpecimenID",TEXT(SUMPRODUCT(--($M$3:$M4667&lt;&gt;"")),"0000"),
" {","SamplingFeatureID:  *SamplingFeatureID",TEXT($A4668,"0000"),
", SpecimenTypeCV:  ",CHAR(34),INDEX(Specimens[Specimen Type],$A4668),CHAR(34),
", SpecimenMediumCV:  ",INDEX(Specimens[Specimen Medium],$A4668),
", IsFieldSpecimen:  ",CHAR(34),INDEX(Specimens[Is Field Specimen?],$A4668),CHAR(34),"}"))</f>
        <v>#REF!</v>
      </c>
      <c r="N4668" t="e">
        <f>IF(COUNTA(SpatialOffsets[])=0,"", IF(INDEX(SpatialOffsets[Spatial Offset Type],$A4668)="","",
CONCATENATE("  - &amp;SpatialOffsetID",TEXT($A4668,"0000"),
" {","SpatialOffsetTypeCV:  ",CHAR(34),INDEX(SpatialOffsets[Spatial Offset Type],$A4668),CHAR(34),
", Offset1Value:  ",INDEX(SpatialOffsets[Offset 1 Value],$A4668),
", Offset1UnitID:  ",CHAR(34),INDEX(SpatialOffsets[Offset 1 Unit],$A4668),CHAR(34),
", Offset2Value:  ",INDEX(SpatialOffsets[Offset 2 Value],$A4668),
", Offset2UnitID:  ",CHAR(34),INDEX(SpatialOffsets[Offset 2 Unit],$A4668),CHAR(34),
", Offset3Value:  ",INDEX(SpatialOffsets[Offset 3 Value],$A4668),
", Offset3UnitID:  ",CHAR(34),INDEX(SpatialOffsets[Offset 3 Unit],$A4668),CHAR(34),,"}")))</f>
        <v>#REF!</v>
      </c>
      <c r="O4668" t="e">
        <f>IF(COUNTA(RelatedFeatures[])=0,"", IF(INDEX(RelatedFeatures[First Sampling Feature Code],$A4668)="","",
CONCATENATE("  - &amp;RelationID",TEXT($A4668,"0000"),
" {","SamplingFeatureID:  *SamplingFeatureID",TEXT(MATCH(INDEX(RelatedFeatures[First Sampling Feature Code],$A4668),SamplingFeatures[Feature Code],0),"0000"),
", RelationshipTypeCV:  ",CHAR(34),INDEX(RelatedFeatures[Relationship Type],$A4668),CHAR(34),
", RelatedFeatureID: *SamplingFeatureID",TEXT(MATCH(INDEX(RelatedFeatures[Second Sampling Feature Code],$A4668),SamplingFeatures[Feature Code],0),"0000"),
", SpatialOffsetID:  ",IF(INDEX(RelatedFeatures[Offset Number],$A4668)="","",CONCATENATE("*SpatialOffsetID",TEXT(INDEX(RelatedFeatures[Offset Number],$A4668),"0000"))),"}")))</f>
        <v>#REF!</v>
      </c>
      <c r="P4668" t="e">
        <f>IF(INDEX(Methods[Method Type],$A4668)="","",
CONCATENATE("  - &amp;MethodID",TEXT($A4668,"0000"),
" {","MethodTypeCV:  ",CHAR(34),INDEX(Methods[Method Type],$A4668),CHAR(34),
", MethodCode:  ",CHAR(34),INDEX(Methods[Method Code],$A4668),CHAR(34),
", MethodName:  ",CHAR(34),INDEX(Methods[Method Name],$A4668),CHAR(34),
", MethodDescription:  ",CHAR(34),INDEX(Methods[Method Description],$A4668),CHAR(34),
", MethodLink:  ",CHAR(34),INDEX(Methods[Method Link],$A4668),CHAR(34),
", OrganizationID: *OrganizationID",TEXT(MATCH(INDEX(Methods[Organization Name],$A4668),Organizations[Organization Name],0),"0000"),"}"))</f>
        <v>#REF!</v>
      </c>
      <c r="Q4668" t="e">
        <f>IF(INDEX(Variables[Variable Type],$A4668)="","",
CONCATENATE("  - &amp;VariableID",TEXT($A4668,"0000"),
" {","VariableTypeCV:  ",CHAR(34),INDEX(Variables[Variable Type],$A4668),CHAR(34),
", VariableCode:  ",CHAR(34),INDEX(Variables[Variable Code],$A4668),CHAR(34),
", VariableNameCV:  ",CHAR(34),INDEX(Variables[Variable Name],$A4668),CHAR(34),
", VariableDefinition:  ",CHAR(34),INDEX(Variables[Variable Definition],$A4668),CHAR(34),
", SpecciationCV:  ",CHAR(34),INDEX(Variables[Speciation],$A4668),CHAR(34),
", NoDataValue:  ",CHAR(34),INDEX(Variables[No Data Value],$A4668),CHAR(34),"}"))</f>
        <v>#REF!</v>
      </c>
    </row>
    <row r="4669" spans="1:17" x14ac:dyDescent="0.25">
      <c r="A4669">
        <v>4666</v>
      </c>
      <c r="D4669" t="e">
        <f>IF(INDEX(People[First Name],$A4669)="","",
CONCATENATE("  - &amp;PersonID",TEXT($A4669,"0000"),
" {","PersonFirstName:  ",CHAR(34),INDEX(People[First Name],$A4669),CHAR(34),
", PersonMiddleName:  ",CHAR(34),INDEX(People[Middle Name],$A4669),CHAR(34),
", PersonLastName:  ",CHAR(34),INDEX(People[Last Name],$A4669),CHAR(34),"}"))</f>
        <v>#REF!</v>
      </c>
      <c r="E4669" t="e">
        <f>IF(INDEX(Organizations[Organization Type '[CV']],$A4669)="","",
CONCATENATE("  - &amp;OrganizationID",TEXT($A4669,"0000"),
" {","OrganizationTypeCV:  ",CHAR(34),INDEX(Organizations[Organization Type '[CV']],$A4669),CHAR(34),
", OrganizationCode:  ",CHAR(34),INDEX(Organizations[Organization Code],$A4669),CHAR(34),
", OrganizationName:  ",CHAR(34),INDEX(Organizations[Organization Name],$A4669),CHAR(34),
", OrganizationDescription:  ",CHAR(34),INDEX(Organizations[Organization Description],$A4669),CHAR(34),
", OrganizationLink:  ",CHAR(34),INDEX(Organizations[Organization Link],$A4669),CHAR(34),"}"))</f>
        <v>#REF!</v>
      </c>
      <c r="F4669" t="e">
        <f>IF(INDEX(People[First Name],$A4669)="","",
CONCATENATE("  - &amp;AffiliationID",TEXT($A4669,"0000"),
" {PersonID: *PersonID",TEXT($A4669,"0000"),
", OrganizationID: *OrganizationID",TEXT(MATCH(INDEX(People[Organization Name],$A4669),Organizations[Organization Name],0),"0000"),
", IsPrimaryOrganizationContact: , AffiliationStartDate: , AffiliationEndDate: , PrimaryPhone: ",
", PrimaryEmail: ",CHAR(34),INDEX(People[Primary Email],$A4669),CHAR(34),
", PrimaryAddress: ",CHAR(34),INDEX(People[Primary Address],$A4669),CHAR(34),
", PersonLink: }"))</f>
        <v>#REF!</v>
      </c>
      <c r="H4669" t="e">
        <f>IF(COUNTA(CitationInformation)=0,"",IF(INDEX(AuthorList[Author Name],$A4669)="","",
CONCATENATE("  - &amp;AuthorListID",TEXT($A4669,"0000"),
"  {CitationID: *CitationID0001",
", PersonID: *PersonID",TEXT(MATCH(INDEX(AuthorList[Author Name],$A4669),People[Full Name],0),"0000"),
", AuthorOrder: ",INDEX(AuthorList[Author Number],$A4669),"}")))</f>
        <v>#REF!</v>
      </c>
      <c r="K4669" t="e">
        <f>IF(INDEX(SamplingFeatures[Feature Code],$A4669)="","",
CONCATENATE("  - &amp;SamplingFeatureID",TEXT($A4669,"0000"),
" {","SamplingFeatureUUID:  ",CHAR(34),INDEX(SamplingFeatures[Sampling Feature UUID],$A4669),CHAR(34),
", SamplingFeatureTypeCV:  ",CHAR(34),INDEX(SamplingFeatures[Sampling Feature Type],$A4669),CHAR(34),
", SamplingFeatureCode:  ",CHAR(34),INDEX(SamplingFeatures[Feature Code],$A4669),CHAR(34),
", SamplingFeatureName:  ",CHAR(34),INDEX(SamplingFeatures[Feature Name],$A4669),CHAR(34),
", SamplingFeatureDescription:  ",CHAR(34),INDEX(SamplingFeatures[Feature Description],$A4669),CHAR(34),
", SamplingFeatureGeotypeCV:  ",CHAR(34),INDEX(SamplingFeatures[Feature Geo Type],$A4669),CHAR(34),
", FeatureGeometry:  ",CHAR(34),INDEX(SamplingFeatures[Feature Geometry],$A4669),CHAR(34),
", Elevation_m:  ",CHAR(34),INDEX(SamplingFeatures[Elevation_m],$A4669),CHAR(34),
", ElevationDatumCV:  ",CHAR(34),ElevationDatum,CHAR(34),"}"))</f>
        <v>#REF!</v>
      </c>
      <c r="L4669" t="e">
        <f>IF(INDEX(SamplingFeatures[Sampling Feature Type],$A4669)&lt;&gt;"Site","",
CONCATENATE("  - &amp;SiteID",TEXT(SUMPRODUCT(--($L$3:$L4668&lt;&gt;"")),"0000"),
" {","SamplingFeatureID:  *SamplingFeatureID",TEXT($A4669,"0000"),
", SiteTypeCV:  ",CHAR(34),INDEX(Sites[Site Type],$A4669),CHAR(34),
", Latitude:  ",INDEX(Sites[Latitude],$A4669),
", Longitude:  ",INDEX(Sites[Longitude],$A4669),
", SRSName:  ",CHAR(34),LatLonDatum,CHAR(34),"}"))</f>
        <v>#REF!</v>
      </c>
      <c r="M4669" t="e">
        <f>IF(INDEX(SamplingFeatures[Sampling Feature Type],$A4669)&lt;&gt;"Specimen","",
CONCATENATE("  - &amp;SpecimenID",TEXT(SUMPRODUCT(--($M$3:$M4668&lt;&gt;"")),"0000"),
" {","SamplingFeatureID:  *SamplingFeatureID",TEXT($A4669,"0000"),
", SpecimenTypeCV:  ",CHAR(34),INDEX(Specimens[Specimen Type],$A4669),CHAR(34),
", SpecimenMediumCV:  ",INDEX(Specimens[Specimen Medium],$A4669),
", IsFieldSpecimen:  ",CHAR(34),INDEX(Specimens[Is Field Specimen?],$A4669),CHAR(34),"}"))</f>
        <v>#REF!</v>
      </c>
      <c r="N4669" t="e">
        <f>IF(COUNTA(SpatialOffsets[])=0,"", IF(INDEX(SpatialOffsets[Spatial Offset Type],$A4669)="","",
CONCATENATE("  - &amp;SpatialOffsetID",TEXT($A4669,"0000"),
" {","SpatialOffsetTypeCV:  ",CHAR(34),INDEX(SpatialOffsets[Spatial Offset Type],$A4669),CHAR(34),
", Offset1Value:  ",INDEX(SpatialOffsets[Offset 1 Value],$A4669),
", Offset1UnitID:  ",CHAR(34),INDEX(SpatialOffsets[Offset 1 Unit],$A4669),CHAR(34),
", Offset2Value:  ",INDEX(SpatialOffsets[Offset 2 Value],$A4669),
", Offset2UnitID:  ",CHAR(34),INDEX(SpatialOffsets[Offset 2 Unit],$A4669),CHAR(34),
", Offset3Value:  ",INDEX(SpatialOffsets[Offset 3 Value],$A4669),
", Offset3UnitID:  ",CHAR(34),INDEX(SpatialOffsets[Offset 3 Unit],$A4669),CHAR(34),,"}")))</f>
        <v>#REF!</v>
      </c>
      <c r="O4669" t="e">
        <f>IF(COUNTA(RelatedFeatures[])=0,"", IF(INDEX(RelatedFeatures[First Sampling Feature Code],$A4669)="","",
CONCATENATE("  - &amp;RelationID",TEXT($A4669,"0000"),
" {","SamplingFeatureID:  *SamplingFeatureID",TEXT(MATCH(INDEX(RelatedFeatures[First Sampling Feature Code],$A4669),SamplingFeatures[Feature Code],0),"0000"),
", RelationshipTypeCV:  ",CHAR(34),INDEX(RelatedFeatures[Relationship Type],$A4669),CHAR(34),
", RelatedFeatureID: *SamplingFeatureID",TEXT(MATCH(INDEX(RelatedFeatures[Second Sampling Feature Code],$A4669),SamplingFeatures[Feature Code],0),"0000"),
", SpatialOffsetID:  ",IF(INDEX(RelatedFeatures[Offset Number],$A4669)="","",CONCATENATE("*SpatialOffsetID",TEXT(INDEX(RelatedFeatures[Offset Number],$A4669),"0000"))),"}")))</f>
        <v>#REF!</v>
      </c>
      <c r="P4669" t="e">
        <f>IF(INDEX(Methods[Method Type],$A4669)="","",
CONCATENATE("  - &amp;MethodID",TEXT($A4669,"0000"),
" {","MethodTypeCV:  ",CHAR(34),INDEX(Methods[Method Type],$A4669),CHAR(34),
", MethodCode:  ",CHAR(34),INDEX(Methods[Method Code],$A4669),CHAR(34),
", MethodName:  ",CHAR(34),INDEX(Methods[Method Name],$A4669),CHAR(34),
", MethodDescription:  ",CHAR(34),INDEX(Methods[Method Description],$A4669),CHAR(34),
", MethodLink:  ",CHAR(34),INDEX(Methods[Method Link],$A4669),CHAR(34),
", OrganizationID: *OrganizationID",TEXT(MATCH(INDEX(Methods[Organization Name],$A4669),Organizations[Organization Name],0),"0000"),"}"))</f>
        <v>#REF!</v>
      </c>
      <c r="Q4669" t="e">
        <f>IF(INDEX(Variables[Variable Type],$A4669)="","",
CONCATENATE("  - &amp;VariableID",TEXT($A4669,"0000"),
" {","VariableTypeCV:  ",CHAR(34),INDEX(Variables[Variable Type],$A4669),CHAR(34),
", VariableCode:  ",CHAR(34),INDEX(Variables[Variable Code],$A4669),CHAR(34),
", VariableNameCV:  ",CHAR(34),INDEX(Variables[Variable Name],$A4669),CHAR(34),
", VariableDefinition:  ",CHAR(34),INDEX(Variables[Variable Definition],$A4669),CHAR(34),
", SpecciationCV:  ",CHAR(34),INDEX(Variables[Speciation],$A4669),CHAR(34),
", NoDataValue:  ",CHAR(34),INDEX(Variables[No Data Value],$A4669),CHAR(34),"}"))</f>
        <v>#REF!</v>
      </c>
    </row>
    <row r="4670" spans="1:17" x14ac:dyDescent="0.25">
      <c r="A4670">
        <v>4667</v>
      </c>
      <c r="D4670" t="e">
        <f>IF(INDEX(People[First Name],$A4670)="","",
CONCATENATE("  - &amp;PersonID",TEXT($A4670,"0000"),
" {","PersonFirstName:  ",CHAR(34),INDEX(People[First Name],$A4670),CHAR(34),
", PersonMiddleName:  ",CHAR(34),INDEX(People[Middle Name],$A4670),CHAR(34),
", PersonLastName:  ",CHAR(34),INDEX(People[Last Name],$A4670),CHAR(34),"}"))</f>
        <v>#REF!</v>
      </c>
      <c r="E4670" t="e">
        <f>IF(INDEX(Organizations[Organization Type '[CV']],$A4670)="","",
CONCATENATE("  - &amp;OrganizationID",TEXT($A4670,"0000"),
" {","OrganizationTypeCV:  ",CHAR(34),INDEX(Organizations[Organization Type '[CV']],$A4670),CHAR(34),
", OrganizationCode:  ",CHAR(34),INDEX(Organizations[Organization Code],$A4670),CHAR(34),
", OrganizationName:  ",CHAR(34),INDEX(Organizations[Organization Name],$A4670),CHAR(34),
", OrganizationDescription:  ",CHAR(34),INDEX(Organizations[Organization Description],$A4670),CHAR(34),
", OrganizationLink:  ",CHAR(34),INDEX(Organizations[Organization Link],$A4670),CHAR(34),"}"))</f>
        <v>#REF!</v>
      </c>
      <c r="F4670" t="e">
        <f>IF(INDEX(People[First Name],$A4670)="","",
CONCATENATE("  - &amp;AffiliationID",TEXT($A4670,"0000"),
" {PersonID: *PersonID",TEXT($A4670,"0000"),
", OrganizationID: *OrganizationID",TEXT(MATCH(INDEX(People[Organization Name],$A4670),Organizations[Organization Name],0),"0000"),
", IsPrimaryOrganizationContact: , AffiliationStartDate: , AffiliationEndDate: , PrimaryPhone: ",
", PrimaryEmail: ",CHAR(34),INDEX(People[Primary Email],$A4670),CHAR(34),
", PrimaryAddress: ",CHAR(34),INDEX(People[Primary Address],$A4670),CHAR(34),
", PersonLink: }"))</f>
        <v>#REF!</v>
      </c>
      <c r="H4670" t="e">
        <f>IF(COUNTA(CitationInformation)=0,"",IF(INDEX(AuthorList[Author Name],$A4670)="","",
CONCATENATE("  - &amp;AuthorListID",TEXT($A4670,"0000"),
"  {CitationID: *CitationID0001",
", PersonID: *PersonID",TEXT(MATCH(INDEX(AuthorList[Author Name],$A4670),People[Full Name],0),"0000"),
", AuthorOrder: ",INDEX(AuthorList[Author Number],$A4670),"}")))</f>
        <v>#REF!</v>
      </c>
      <c r="K4670" t="e">
        <f>IF(INDEX(SamplingFeatures[Feature Code],$A4670)="","",
CONCATENATE("  - &amp;SamplingFeatureID",TEXT($A4670,"0000"),
" {","SamplingFeatureUUID:  ",CHAR(34),INDEX(SamplingFeatures[Sampling Feature UUID],$A4670),CHAR(34),
", SamplingFeatureTypeCV:  ",CHAR(34),INDEX(SamplingFeatures[Sampling Feature Type],$A4670),CHAR(34),
", SamplingFeatureCode:  ",CHAR(34),INDEX(SamplingFeatures[Feature Code],$A4670),CHAR(34),
", SamplingFeatureName:  ",CHAR(34),INDEX(SamplingFeatures[Feature Name],$A4670),CHAR(34),
", SamplingFeatureDescription:  ",CHAR(34),INDEX(SamplingFeatures[Feature Description],$A4670),CHAR(34),
", SamplingFeatureGeotypeCV:  ",CHAR(34),INDEX(SamplingFeatures[Feature Geo Type],$A4670),CHAR(34),
", FeatureGeometry:  ",CHAR(34),INDEX(SamplingFeatures[Feature Geometry],$A4670),CHAR(34),
", Elevation_m:  ",CHAR(34),INDEX(SamplingFeatures[Elevation_m],$A4670),CHAR(34),
", ElevationDatumCV:  ",CHAR(34),ElevationDatum,CHAR(34),"}"))</f>
        <v>#REF!</v>
      </c>
      <c r="L4670" t="e">
        <f>IF(INDEX(SamplingFeatures[Sampling Feature Type],$A4670)&lt;&gt;"Site","",
CONCATENATE("  - &amp;SiteID",TEXT(SUMPRODUCT(--($L$3:$L4669&lt;&gt;"")),"0000"),
" {","SamplingFeatureID:  *SamplingFeatureID",TEXT($A4670,"0000"),
", SiteTypeCV:  ",CHAR(34),INDEX(Sites[Site Type],$A4670),CHAR(34),
", Latitude:  ",INDEX(Sites[Latitude],$A4670),
", Longitude:  ",INDEX(Sites[Longitude],$A4670),
", SRSName:  ",CHAR(34),LatLonDatum,CHAR(34),"}"))</f>
        <v>#REF!</v>
      </c>
      <c r="M4670" t="e">
        <f>IF(INDEX(SamplingFeatures[Sampling Feature Type],$A4670)&lt;&gt;"Specimen","",
CONCATENATE("  - &amp;SpecimenID",TEXT(SUMPRODUCT(--($M$3:$M4669&lt;&gt;"")),"0000"),
" {","SamplingFeatureID:  *SamplingFeatureID",TEXT($A4670,"0000"),
", SpecimenTypeCV:  ",CHAR(34),INDEX(Specimens[Specimen Type],$A4670),CHAR(34),
", SpecimenMediumCV:  ",INDEX(Specimens[Specimen Medium],$A4670),
", IsFieldSpecimen:  ",CHAR(34),INDEX(Specimens[Is Field Specimen?],$A4670),CHAR(34),"}"))</f>
        <v>#REF!</v>
      </c>
      <c r="N4670" t="e">
        <f>IF(COUNTA(SpatialOffsets[])=0,"", IF(INDEX(SpatialOffsets[Spatial Offset Type],$A4670)="","",
CONCATENATE("  - &amp;SpatialOffsetID",TEXT($A4670,"0000"),
" {","SpatialOffsetTypeCV:  ",CHAR(34),INDEX(SpatialOffsets[Spatial Offset Type],$A4670),CHAR(34),
", Offset1Value:  ",INDEX(SpatialOffsets[Offset 1 Value],$A4670),
", Offset1UnitID:  ",CHAR(34),INDEX(SpatialOffsets[Offset 1 Unit],$A4670),CHAR(34),
", Offset2Value:  ",INDEX(SpatialOffsets[Offset 2 Value],$A4670),
", Offset2UnitID:  ",CHAR(34),INDEX(SpatialOffsets[Offset 2 Unit],$A4670),CHAR(34),
", Offset3Value:  ",INDEX(SpatialOffsets[Offset 3 Value],$A4670),
", Offset3UnitID:  ",CHAR(34),INDEX(SpatialOffsets[Offset 3 Unit],$A4670),CHAR(34),,"}")))</f>
        <v>#REF!</v>
      </c>
      <c r="O4670" t="e">
        <f>IF(COUNTA(RelatedFeatures[])=0,"", IF(INDEX(RelatedFeatures[First Sampling Feature Code],$A4670)="","",
CONCATENATE("  - &amp;RelationID",TEXT($A4670,"0000"),
" {","SamplingFeatureID:  *SamplingFeatureID",TEXT(MATCH(INDEX(RelatedFeatures[First Sampling Feature Code],$A4670),SamplingFeatures[Feature Code],0),"0000"),
", RelationshipTypeCV:  ",CHAR(34),INDEX(RelatedFeatures[Relationship Type],$A4670),CHAR(34),
", RelatedFeatureID: *SamplingFeatureID",TEXT(MATCH(INDEX(RelatedFeatures[Second Sampling Feature Code],$A4670),SamplingFeatures[Feature Code],0),"0000"),
", SpatialOffsetID:  ",IF(INDEX(RelatedFeatures[Offset Number],$A4670)="","",CONCATENATE("*SpatialOffsetID",TEXT(INDEX(RelatedFeatures[Offset Number],$A4670),"0000"))),"}")))</f>
        <v>#REF!</v>
      </c>
      <c r="P4670" t="e">
        <f>IF(INDEX(Methods[Method Type],$A4670)="","",
CONCATENATE("  - &amp;MethodID",TEXT($A4670,"0000"),
" {","MethodTypeCV:  ",CHAR(34),INDEX(Methods[Method Type],$A4670),CHAR(34),
", MethodCode:  ",CHAR(34),INDEX(Methods[Method Code],$A4670),CHAR(34),
", MethodName:  ",CHAR(34),INDEX(Methods[Method Name],$A4670),CHAR(34),
", MethodDescription:  ",CHAR(34),INDEX(Methods[Method Description],$A4670),CHAR(34),
", MethodLink:  ",CHAR(34),INDEX(Methods[Method Link],$A4670),CHAR(34),
", OrganizationID: *OrganizationID",TEXT(MATCH(INDEX(Methods[Organization Name],$A4670),Organizations[Organization Name],0),"0000"),"}"))</f>
        <v>#REF!</v>
      </c>
      <c r="Q4670" t="e">
        <f>IF(INDEX(Variables[Variable Type],$A4670)="","",
CONCATENATE("  - &amp;VariableID",TEXT($A4670,"0000"),
" {","VariableTypeCV:  ",CHAR(34),INDEX(Variables[Variable Type],$A4670),CHAR(34),
", VariableCode:  ",CHAR(34),INDEX(Variables[Variable Code],$A4670),CHAR(34),
", VariableNameCV:  ",CHAR(34),INDEX(Variables[Variable Name],$A4670),CHAR(34),
", VariableDefinition:  ",CHAR(34),INDEX(Variables[Variable Definition],$A4670),CHAR(34),
", SpecciationCV:  ",CHAR(34),INDEX(Variables[Speciation],$A4670),CHAR(34),
", NoDataValue:  ",CHAR(34),INDEX(Variables[No Data Value],$A4670),CHAR(34),"}"))</f>
        <v>#REF!</v>
      </c>
    </row>
    <row r="4671" spans="1:17" x14ac:dyDescent="0.25">
      <c r="A4671">
        <v>4668</v>
      </c>
      <c r="D4671" t="e">
        <f>IF(INDEX(People[First Name],$A4671)="","",
CONCATENATE("  - &amp;PersonID",TEXT($A4671,"0000"),
" {","PersonFirstName:  ",CHAR(34),INDEX(People[First Name],$A4671),CHAR(34),
", PersonMiddleName:  ",CHAR(34),INDEX(People[Middle Name],$A4671),CHAR(34),
", PersonLastName:  ",CHAR(34),INDEX(People[Last Name],$A4671),CHAR(34),"}"))</f>
        <v>#REF!</v>
      </c>
      <c r="E4671" t="e">
        <f>IF(INDEX(Organizations[Organization Type '[CV']],$A4671)="","",
CONCATENATE("  - &amp;OrganizationID",TEXT($A4671,"0000"),
" {","OrganizationTypeCV:  ",CHAR(34),INDEX(Organizations[Organization Type '[CV']],$A4671),CHAR(34),
", OrganizationCode:  ",CHAR(34),INDEX(Organizations[Organization Code],$A4671),CHAR(34),
", OrganizationName:  ",CHAR(34),INDEX(Organizations[Organization Name],$A4671),CHAR(34),
", OrganizationDescription:  ",CHAR(34),INDEX(Organizations[Organization Description],$A4671),CHAR(34),
", OrganizationLink:  ",CHAR(34),INDEX(Organizations[Organization Link],$A4671),CHAR(34),"}"))</f>
        <v>#REF!</v>
      </c>
      <c r="F4671" t="e">
        <f>IF(INDEX(People[First Name],$A4671)="","",
CONCATENATE("  - &amp;AffiliationID",TEXT($A4671,"0000"),
" {PersonID: *PersonID",TEXT($A4671,"0000"),
", OrganizationID: *OrganizationID",TEXT(MATCH(INDEX(People[Organization Name],$A4671),Organizations[Organization Name],0),"0000"),
", IsPrimaryOrganizationContact: , AffiliationStartDate: , AffiliationEndDate: , PrimaryPhone: ",
", PrimaryEmail: ",CHAR(34),INDEX(People[Primary Email],$A4671),CHAR(34),
", PrimaryAddress: ",CHAR(34),INDEX(People[Primary Address],$A4671),CHAR(34),
", PersonLink: }"))</f>
        <v>#REF!</v>
      </c>
      <c r="H4671" t="e">
        <f>IF(COUNTA(CitationInformation)=0,"",IF(INDEX(AuthorList[Author Name],$A4671)="","",
CONCATENATE("  - &amp;AuthorListID",TEXT($A4671,"0000"),
"  {CitationID: *CitationID0001",
", PersonID: *PersonID",TEXT(MATCH(INDEX(AuthorList[Author Name],$A4671),People[Full Name],0),"0000"),
", AuthorOrder: ",INDEX(AuthorList[Author Number],$A4671),"}")))</f>
        <v>#REF!</v>
      </c>
      <c r="K4671" t="e">
        <f>IF(INDEX(SamplingFeatures[Feature Code],$A4671)="","",
CONCATENATE("  - &amp;SamplingFeatureID",TEXT($A4671,"0000"),
" {","SamplingFeatureUUID:  ",CHAR(34),INDEX(SamplingFeatures[Sampling Feature UUID],$A4671),CHAR(34),
", SamplingFeatureTypeCV:  ",CHAR(34),INDEX(SamplingFeatures[Sampling Feature Type],$A4671),CHAR(34),
", SamplingFeatureCode:  ",CHAR(34),INDEX(SamplingFeatures[Feature Code],$A4671),CHAR(34),
", SamplingFeatureName:  ",CHAR(34),INDEX(SamplingFeatures[Feature Name],$A4671),CHAR(34),
", SamplingFeatureDescription:  ",CHAR(34),INDEX(SamplingFeatures[Feature Description],$A4671),CHAR(34),
", SamplingFeatureGeotypeCV:  ",CHAR(34),INDEX(SamplingFeatures[Feature Geo Type],$A4671),CHAR(34),
", FeatureGeometry:  ",CHAR(34),INDEX(SamplingFeatures[Feature Geometry],$A4671),CHAR(34),
", Elevation_m:  ",CHAR(34),INDEX(SamplingFeatures[Elevation_m],$A4671),CHAR(34),
", ElevationDatumCV:  ",CHAR(34),ElevationDatum,CHAR(34),"}"))</f>
        <v>#REF!</v>
      </c>
      <c r="L4671" t="e">
        <f>IF(INDEX(SamplingFeatures[Sampling Feature Type],$A4671)&lt;&gt;"Site","",
CONCATENATE("  - &amp;SiteID",TEXT(SUMPRODUCT(--($L$3:$L4670&lt;&gt;"")),"0000"),
" {","SamplingFeatureID:  *SamplingFeatureID",TEXT($A4671,"0000"),
", SiteTypeCV:  ",CHAR(34),INDEX(Sites[Site Type],$A4671),CHAR(34),
", Latitude:  ",INDEX(Sites[Latitude],$A4671),
", Longitude:  ",INDEX(Sites[Longitude],$A4671),
", SRSName:  ",CHAR(34),LatLonDatum,CHAR(34),"}"))</f>
        <v>#REF!</v>
      </c>
      <c r="M4671" t="e">
        <f>IF(INDEX(SamplingFeatures[Sampling Feature Type],$A4671)&lt;&gt;"Specimen","",
CONCATENATE("  - &amp;SpecimenID",TEXT(SUMPRODUCT(--($M$3:$M4670&lt;&gt;"")),"0000"),
" {","SamplingFeatureID:  *SamplingFeatureID",TEXT($A4671,"0000"),
", SpecimenTypeCV:  ",CHAR(34),INDEX(Specimens[Specimen Type],$A4671),CHAR(34),
", SpecimenMediumCV:  ",INDEX(Specimens[Specimen Medium],$A4671),
", IsFieldSpecimen:  ",CHAR(34),INDEX(Specimens[Is Field Specimen?],$A4671),CHAR(34),"}"))</f>
        <v>#REF!</v>
      </c>
      <c r="N4671" t="e">
        <f>IF(COUNTA(SpatialOffsets[])=0,"", IF(INDEX(SpatialOffsets[Spatial Offset Type],$A4671)="","",
CONCATENATE("  - &amp;SpatialOffsetID",TEXT($A4671,"0000"),
" {","SpatialOffsetTypeCV:  ",CHAR(34),INDEX(SpatialOffsets[Spatial Offset Type],$A4671),CHAR(34),
", Offset1Value:  ",INDEX(SpatialOffsets[Offset 1 Value],$A4671),
", Offset1UnitID:  ",CHAR(34),INDEX(SpatialOffsets[Offset 1 Unit],$A4671),CHAR(34),
", Offset2Value:  ",INDEX(SpatialOffsets[Offset 2 Value],$A4671),
", Offset2UnitID:  ",CHAR(34),INDEX(SpatialOffsets[Offset 2 Unit],$A4671),CHAR(34),
", Offset3Value:  ",INDEX(SpatialOffsets[Offset 3 Value],$A4671),
", Offset3UnitID:  ",CHAR(34),INDEX(SpatialOffsets[Offset 3 Unit],$A4671),CHAR(34),,"}")))</f>
        <v>#REF!</v>
      </c>
      <c r="O4671" t="e">
        <f>IF(COUNTA(RelatedFeatures[])=0,"", IF(INDEX(RelatedFeatures[First Sampling Feature Code],$A4671)="","",
CONCATENATE("  - &amp;RelationID",TEXT($A4671,"0000"),
" {","SamplingFeatureID:  *SamplingFeatureID",TEXT(MATCH(INDEX(RelatedFeatures[First Sampling Feature Code],$A4671),SamplingFeatures[Feature Code],0),"0000"),
", RelationshipTypeCV:  ",CHAR(34),INDEX(RelatedFeatures[Relationship Type],$A4671),CHAR(34),
", RelatedFeatureID: *SamplingFeatureID",TEXT(MATCH(INDEX(RelatedFeatures[Second Sampling Feature Code],$A4671),SamplingFeatures[Feature Code],0),"0000"),
", SpatialOffsetID:  ",IF(INDEX(RelatedFeatures[Offset Number],$A4671)="","",CONCATENATE("*SpatialOffsetID",TEXT(INDEX(RelatedFeatures[Offset Number],$A4671),"0000"))),"}")))</f>
        <v>#REF!</v>
      </c>
      <c r="P4671" t="e">
        <f>IF(INDEX(Methods[Method Type],$A4671)="","",
CONCATENATE("  - &amp;MethodID",TEXT($A4671,"0000"),
" {","MethodTypeCV:  ",CHAR(34),INDEX(Methods[Method Type],$A4671),CHAR(34),
", MethodCode:  ",CHAR(34),INDEX(Methods[Method Code],$A4671),CHAR(34),
", MethodName:  ",CHAR(34),INDEX(Methods[Method Name],$A4671),CHAR(34),
", MethodDescription:  ",CHAR(34),INDEX(Methods[Method Description],$A4671),CHAR(34),
", MethodLink:  ",CHAR(34),INDEX(Methods[Method Link],$A4671),CHAR(34),
", OrganizationID: *OrganizationID",TEXT(MATCH(INDEX(Methods[Organization Name],$A4671),Organizations[Organization Name],0),"0000"),"}"))</f>
        <v>#REF!</v>
      </c>
      <c r="Q4671" t="e">
        <f>IF(INDEX(Variables[Variable Type],$A4671)="","",
CONCATENATE("  - &amp;VariableID",TEXT($A4671,"0000"),
" {","VariableTypeCV:  ",CHAR(34),INDEX(Variables[Variable Type],$A4671),CHAR(34),
", VariableCode:  ",CHAR(34),INDEX(Variables[Variable Code],$A4671),CHAR(34),
", VariableNameCV:  ",CHAR(34),INDEX(Variables[Variable Name],$A4671),CHAR(34),
", VariableDefinition:  ",CHAR(34),INDEX(Variables[Variable Definition],$A4671),CHAR(34),
", SpecciationCV:  ",CHAR(34),INDEX(Variables[Speciation],$A4671),CHAR(34),
", NoDataValue:  ",CHAR(34),INDEX(Variables[No Data Value],$A4671),CHAR(34),"}"))</f>
        <v>#REF!</v>
      </c>
    </row>
    <row r="4672" spans="1:17" x14ac:dyDescent="0.25">
      <c r="A4672">
        <v>4669</v>
      </c>
      <c r="D4672" t="e">
        <f>IF(INDEX(People[First Name],$A4672)="","",
CONCATENATE("  - &amp;PersonID",TEXT($A4672,"0000"),
" {","PersonFirstName:  ",CHAR(34),INDEX(People[First Name],$A4672),CHAR(34),
", PersonMiddleName:  ",CHAR(34),INDEX(People[Middle Name],$A4672),CHAR(34),
", PersonLastName:  ",CHAR(34),INDEX(People[Last Name],$A4672),CHAR(34),"}"))</f>
        <v>#REF!</v>
      </c>
      <c r="E4672" t="e">
        <f>IF(INDEX(Organizations[Organization Type '[CV']],$A4672)="","",
CONCATENATE("  - &amp;OrganizationID",TEXT($A4672,"0000"),
" {","OrganizationTypeCV:  ",CHAR(34),INDEX(Organizations[Organization Type '[CV']],$A4672),CHAR(34),
", OrganizationCode:  ",CHAR(34),INDEX(Organizations[Organization Code],$A4672),CHAR(34),
", OrganizationName:  ",CHAR(34),INDEX(Organizations[Organization Name],$A4672),CHAR(34),
", OrganizationDescription:  ",CHAR(34),INDEX(Organizations[Organization Description],$A4672),CHAR(34),
", OrganizationLink:  ",CHAR(34),INDEX(Organizations[Organization Link],$A4672),CHAR(34),"}"))</f>
        <v>#REF!</v>
      </c>
      <c r="F4672" t="e">
        <f>IF(INDEX(People[First Name],$A4672)="","",
CONCATENATE("  - &amp;AffiliationID",TEXT($A4672,"0000"),
" {PersonID: *PersonID",TEXT($A4672,"0000"),
", OrganizationID: *OrganizationID",TEXT(MATCH(INDEX(People[Organization Name],$A4672),Organizations[Organization Name],0),"0000"),
", IsPrimaryOrganizationContact: , AffiliationStartDate: , AffiliationEndDate: , PrimaryPhone: ",
", PrimaryEmail: ",CHAR(34),INDEX(People[Primary Email],$A4672),CHAR(34),
", PrimaryAddress: ",CHAR(34),INDEX(People[Primary Address],$A4672),CHAR(34),
", PersonLink: }"))</f>
        <v>#REF!</v>
      </c>
      <c r="H4672" t="e">
        <f>IF(COUNTA(CitationInformation)=0,"",IF(INDEX(AuthorList[Author Name],$A4672)="","",
CONCATENATE("  - &amp;AuthorListID",TEXT($A4672,"0000"),
"  {CitationID: *CitationID0001",
", PersonID: *PersonID",TEXT(MATCH(INDEX(AuthorList[Author Name],$A4672),People[Full Name],0),"0000"),
", AuthorOrder: ",INDEX(AuthorList[Author Number],$A4672),"}")))</f>
        <v>#REF!</v>
      </c>
      <c r="K4672" t="e">
        <f>IF(INDEX(SamplingFeatures[Feature Code],$A4672)="","",
CONCATENATE("  - &amp;SamplingFeatureID",TEXT($A4672,"0000"),
" {","SamplingFeatureUUID:  ",CHAR(34),INDEX(SamplingFeatures[Sampling Feature UUID],$A4672),CHAR(34),
", SamplingFeatureTypeCV:  ",CHAR(34),INDEX(SamplingFeatures[Sampling Feature Type],$A4672),CHAR(34),
", SamplingFeatureCode:  ",CHAR(34),INDEX(SamplingFeatures[Feature Code],$A4672),CHAR(34),
", SamplingFeatureName:  ",CHAR(34),INDEX(SamplingFeatures[Feature Name],$A4672),CHAR(34),
", SamplingFeatureDescription:  ",CHAR(34),INDEX(SamplingFeatures[Feature Description],$A4672),CHAR(34),
", SamplingFeatureGeotypeCV:  ",CHAR(34),INDEX(SamplingFeatures[Feature Geo Type],$A4672),CHAR(34),
", FeatureGeometry:  ",CHAR(34),INDEX(SamplingFeatures[Feature Geometry],$A4672),CHAR(34),
", Elevation_m:  ",CHAR(34),INDEX(SamplingFeatures[Elevation_m],$A4672),CHAR(34),
", ElevationDatumCV:  ",CHAR(34),ElevationDatum,CHAR(34),"}"))</f>
        <v>#REF!</v>
      </c>
      <c r="L4672" t="e">
        <f>IF(INDEX(SamplingFeatures[Sampling Feature Type],$A4672)&lt;&gt;"Site","",
CONCATENATE("  - &amp;SiteID",TEXT(SUMPRODUCT(--($L$3:$L4671&lt;&gt;"")),"0000"),
" {","SamplingFeatureID:  *SamplingFeatureID",TEXT($A4672,"0000"),
", SiteTypeCV:  ",CHAR(34),INDEX(Sites[Site Type],$A4672),CHAR(34),
", Latitude:  ",INDEX(Sites[Latitude],$A4672),
", Longitude:  ",INDEX(Sites[Longitude],$A4672),
", SRSName:  ",CHAR(34),LatLonDatum,CHAR(34),"}"))</f>
        <v>#REF!</v>
      </c>
      <c r="M4672" t="e">
        <f>IF(INDEX(SamplingFeatures[Sampling Feature Type],$A4672)&lt;&gt;"Specimen","",
CONCATENATE("  - &amp;SpecimenID",TEXT(SUMPRODUCT(--($M$3:$M4671&lt;&gt;"")),"0000"),
" {","SamplingFeatureID:  *SamplingFeatureID",TEXT($A4672,"0000"),
", SpecimenTypeCV:  ",CHAR(34),INDEX(Specimens[Specimen Type],$A4672),CHAR(34),
", SpecimenMediumCV:  ",INDEX(Specimens[Specimen Medium],$A4672),
", IsFieldSpecimen:  ",CHAR(34),INDEX(Specimens[Is Field Specimen?],$A4672),CHAR(34),"}"))</f>
        <v>#REF!</v>
      </c>
      <c r="N4672" t="e">
        <f>IF(COUNTA(SpatialOffsets[])=0,"", IF(INDEX(SpatialOffsets[Spatial Offset Type],$A4672)="","",
CONCATENATE("  - &amp;SpatialOffsetID",TEXT($A4672,"0000"),
" {","SpatialOffsetTypeCV:  ",CHAR(34),INDEX(SpatialOffsets[Spatial Offset Type],$A4672),CHAR(34),
", Offset1Value:  ",INDEX(SpatialOffsets[Offset 1 Value],$A4672),
", Offset1UnitID:  ",CHAR(34),INDEX(SpatialOffsets[Offset 1 Unit],$A4672),CHAR(34),
", Offset2Value:  ",INDEX(SpatialOffsets[Offset 2 Value],$A4672),
", Offset2UnitID:  ",CHAR(34),INDEX(SpatialOffsets[Offset 2 Unit],$A4672),CHAR(34),
", Offset3Value:  ",INDEX(SpatialOffsets[Offset 3 Value],$A4672),
", Offset3UnitID:  ",CHAR(34),INDEX(SpatialOffsets[Offset 3 Unit],$A4672),CHAR(34),,"}")))</f>
        <v>#REF!</v>
      </c>
      <c r="O4672" t="e">
        <f>IF(COUNTA(RelatedFeatures[])=0,"", IF(INDEX(RelatedFeatures[First Sampling Feature Code],$A4672)="","",
CONCATENATE("  - &amp;RelationID",TEXT($A4672,"0000"),
" {","SamplingFeatureID:  *SamplingFeatureID",TEXT(MATCH(INDEX(RelatedFeatures[First Sampling Feature Code],$A4672),SamplingFeatures[Feature Code],0),"0000"),
", RelationshipTypeCV:  ",CHAR(34),INDEX(RelatedFeatures[Relationship Type],$A4672),CHAR(34),
", RelatedFeatureID: *SamplingFeatureID",TEXT(MATCH(INDEX(RelatedFeatures[Second Sampling Feature Code],$A4672),SamplingFeatures[Feature Code],0),"0000"),
", SpatialOffsetID:  ",IF(INDEX(RelatedFeatures[Offset Number],$A4672)="","",CONCATENATE("*SpatialOffsetID",TEXT(INDEX(RelatedFeatures[Offset Number],$A4672),"0000"))),"}")))</f>
        <v>#REF!</v>
      </c>
      <c r="P4672" t="e">
        <f>IF(INDEX(Methods[Method Type],$A4672)="","",
CONCATENATE("  - &amp;MethodID",TEXT($A4672,"0000"),
" {","MethodTypeCV:  ",CHAR(34),INDEX(Methods[Method Type],$A4672),CHAR(34),
", MethodCode:  ",CHAR(34),INDEX(Methods[Method Code],$A4672),CHAR(34),
", MethodName:  ",CHAR(34),INDEX(Methods[Method Name],$A4672),CHAR(34),
", MethodDescription:  ",CHAR(34),INDEX(Methods[Method Description],$A4672),CHAR(34),
", MethodLink:  ",CHAR(34),INDEX(Methods[Method Link],$A4672),CHAR(34),
", OrganizationID: *OrganizationID",TEXT(MATCH(INDEX(Methods[Organization Name],$A4672),Organizations[Organization Name],0),"0000"),"}"))</f>
        <v>#REF!</v>
      </c>
      <c r="Q4672" t="e">
        <f>IF(INDEX(Variables[Variable Type],$A4672)="","",
CONCATENATE("  - &amp;VariableID",TEXT($A4672,"0000"),
" {","VariableTypeCV:  ",CHAR(34),INDEX(Variables[Variable Type],$A4672),CHAR(34),
", VariableCode:  ",CHAR(34),INDEX(Variables[Variable Code],$A4672),CHAR(34),
", VariableNameCV:  ",CHAR(34),INDEX(Variables[Variable Name],$A4672),CHAR(34),
", VariableDefinition:  ",CHAR(34),INDEX(Variables[Variable Definition],$A4672),CHAR(34),
", SpecciationCV:  ",CHAR(34),INDEX(Variables[Speciation],$A4672),CHAR(34),
", NoDataValue:  ",CHAR(34),INDEX(Variables[No Data Value],$A4672),CHAR(34),"}"))</f>
        <v>#REF!</v>
      </c>
    </row>
    <row r="4673" spans="1:17" x14ac:dyDescent="0.25">
      <c r="A4673">
        <v>4670</v>
      </c>
      <c r="D4673" t="e">
        <f>IF(INDEX(People[First Name],$A4673)="","",
CONCATENATE("  - &amp;PersonID",TEXT($A4673,"0000"),
" {","PersonFirstName:  ",CHAR(34),INDEX(People[First Name],$A4673),CHAR(34),
", PersonMiddleName:  ",CHAR(34),INDEX(People[Middle Name],$A4673),CHAR(34),
", PersonLastName:  ",CHAR(34),INDEX(People[Last Name],$A4673),CHAR(34),"}"))</f>
        <v>#REF!</v>
      </c>
      <c r="E4673" t="e">
        <f>IF(INDEX(Organizations[Organization Type '[CV']],$A4673)="","",
CONCATENATE("  - &amp;OrganizationID",TEXT($A4673,"0000"),
" {","OrganizationTypeCV:  ",CHAR(34),INDEX(Organizations[Organization Type '[CV']],$A4673),CHAR(34),
", OrganizationCode:  ",CHAR(34),INDEX(Organizations[Organization Code],$A4673),CHAR(34),
", OrganizationName:  ",CHAR(34),INDEX(Organizations[Organization Name],$A4673),CHAR(34),
", OrganizationDescription:  ",CHAR(34),INDEX(Organizations[Organization Description],$A4673),CHAR(34),
", OrganizationLink:  ",CHAR(34),INDEX(Organizations[Organization Link],$A4673),CHAR(34),"}"))</f>
        <v>#REF!</v>
      </c>
      <c r="F4673" t="e">
        <f>IF(INDEX(People[First Name],$A4673)="","",
CONCATENATE("  - &amp;AffiliationID",TEXT($A4673,"0000"),
" {PersonID: *PersonID",TEXT($A4673,"0000"),
", OrganizationID: *OrganizationID",TEXT(MATCH(INDEX(People[Organization Name],$A4673),Organizations[Organization Name],0),"0000"),
", IsPrimaryOrganizationContact: , AffiliationStartDate: , AffiliationEndDate: , PrimaryPhone: ",
", PrimaryEmail: ",CHAR(34),INDEX(People[Primary Email],$A4673),CHAR(34),
", PrimaryAddress: ",CHAR(34),INDEX(People[Primary Address],$A4673),CHAR(34),
", PersonLink: }"))</f>
        <v>#REF!</v>
      </c>
      <c r="H4673" t="e">
        <f>IF(COUNTA(CitationInformation)=0,"",IF(INDEX(AuthorList[Author Name],$A4673)="","",
CONCATENATE("  - &amp;AuthorListID",TEXT($A4673,"0000"),
"  {CitationID: *CitationID0001",
", PersonID: *PersonID",TEXT(MATCH(INDEX(AuthorList[Author Name],$A4673),People[Full Name],0),"0000"),
", AuthorOrder: ",INDEX(AuthorList[Author Number],$A4673),"}")))</f>
        <v>#REF!</v>
      </c>
      <c r="K4673" t="e">
        <f>IF(INDEX(SamplingFeatures[Feature Code],$A4673)="","",
CONCATENATE("  - &amp;SamplingFeatureID",TEXT($A4673,"0000"),
" {","SamplingFeatureUUID:  ",CHAR(34),INDEX(SamplingFeatures[Sampling Feature UUID],$A4673),CHAR(34),
", SamplingFeatureTypeCV:  ",CHAR(34),INDEX(SamplingFeatures[Sampling Feature Type],$A4673),CHAR(34),
", SamplingFeatureCode:  ",CHAR(34),INDEX(SamplingFeatures[Feature Code],$A4673),CHAR(34),
", SamplingFeatureName:  ",CHAR(34),INDEX(SamplingFeatures[Feature Name],$A4673),CHAR(34),
", SamplingFeatureDescription:  ",CHAR(34),INDEX(SamplingFeatures[Feature Description],$A4673),CHAR(34),
", SamplingFeatureGeotypeCV:  ",CHAR(34),INDEX(SamplingFeatures[Feature Geo Type],$A4673),CHAR(34),
", FeatureGeometry:  ",CHAR(34),INDEX(SamplingFeatures[Feature Geometry],$A4673),CHAR(34),
", Elevation_m:  ",CHAR(34),INDEX(SamplingFeatures[Elevation_m],$A4673),CHAR(34),
", ElevationDatumCV:  ",CHAR(34),ElevationDatum,CHAR(34),"}"))</f>
        <v>#REF!</v>
      </c>
      <c r="L4673" t="e">
        <f>IF(INDEX(SamplingFeatures[Sampling Feature Type],$A4673)&lt;&gt;"Site","",
CONCATENATE("  - &amp;SiteID",TEXT(SUMPRODUCT(--($L$3:$L4672&lt;&gt;"")),"0000"),
" {","SamplingFeatureID:  *SamplingFeatureID",TEXT($A4673,"0000"),
", SiteTypeCV:  ",CHAR(34),INDEX(Sites[Site Type],$A4673),CHAR(34),
", Latitude:  ",INDEX(Sites[Latitude],$A4673),
", Longitude:  ",INDEX(Sites[Longitude],$A4673),
", SRSName:  ",CHAR(34),LatLonDatum,CHAR(34),"}"))</f>
        <v>#REF!</v>
      </c>
      <c r="M4673" t="e">
        <f>IF(INDEX(SamplingFeatures[Sampling Feature Type],$A4673)&lt;&gt;"Specimen","",
CONCATENATE("  - &amp;SpecimenID",TEXT(SUMPRODUCT(--($M$3:$M4672&lt;&gt;"")),"0000"),
" {","SamplingFeatureID:  *SamplingFeatureID",TEXT($A4673,"0000"),
", SpecimenTypeCV:  ",CHAR(34),INDEX(Specimens[Specimen Type],$A4673),CHAR(34),
", SpecimenMediumCV:  ",INDEX(Specimens[Specimen Medium],$A4673),
", IsFieldSpecimen:  ",CHAR(34),INDEX(Specimens[Is Field Specimen?],$A4673),CHAR(34),"}"))</f>
        <v>#REF!</v>
      </c>
      <c r="N4673" t="e">
        <f>IF(COUNTA(SpatialOffsets[])=0,"", IF(INDEX(SpatialOffsets[Spatial Offset Type],$A4673)="","",
CONCATENATE("  - &amp;SpatialOffsetID",TEXT($A4673,"0000"),
" {","SpatialOffsetTypeCV:  ",CHAR(34),INDEX(SpatialOffsets[Spatial Offset Type],$A4673),CHAR(34),
", Offset1Value:  ",INDEX(SpatialOffsets[Offset 1 Value],$A4673),
", Offset1UnitID:  ",CHAR(34),INDEX(SpatialOffsets[Offset 1 Unit],$A4673),CHAR(34),
", Offset2Value:  ",INDEX(SpatialOffsets[Offset 2 Value],$A4673),
", Offset2UnitID:  ",CHAR(34),INDEX(SpatialOffsets[Offset 2 Unit],$A4673),CHAR(34),
", Offset3Value:  ",INDEX(SpatialOffsets[Offset 3 Value],$A4673),
", Offset3UnitID:  ",CHAR(34),INDEX(SpatialOffsets[Offset 3 Unit],$A4673),CHAR(34),,"}")))</f>
        <v>#REF!</v>
      </c>
      <c r="O4673" t="e">
        <f>IF(COUNTA(RelatedFeatures[])=0,"", IF(INDEX(RelatedFeatures[First Sampling Feature Code],$A4673)="","",
CONCATENATE("  - &amp;RelationID",TEXT($A4673,"0000"),
" {","SamplingFeatureID:  *SamplingFeatureID",TEXT(MATCH(INDEX(RelatedFeatures[First Sampling Feature Code],$A4673),SamplingFeatures[Feature Code],0),"0000"),
", RelationshipTypeCV:  ",CHAR(34),INDEX(RelatedFeatures[Relationship Type],$A4673),CHAR(34),
", RelatedFeatureID: *SamplingFeatureID",TEXT(MATCH(INDEX(RelatedFeatures[Second Sampling Feature Code],$A4673),SamplingFeatures[Feature Code],0),"0000"),
", SpatialOffsetID:  ",IF(INDEX(RelatedFeatures[Offset Number],$A4673)="","",CONCATENATE("*SpatialOffsetID",TEXT(INDEX(RelatedFeatures[Offset Number],$A4673),"0000"))),"}")))</f>
        <v>#REF!</v>
      </c>
      <c r="P4673" t="e">
        <f>IF(INDEX(Methods[Method Type],$A4673)="","",
CONCATENATE("  - &amp;MethodID",TEXT($A4673,"0000"),
" {","MethodTypeCV:  ",CHAR(34),INDEX(Methods[Method Type],$A4673),CHAR(34),
", MethodCode:  ",CHAR(34),INDEX(Methods[Method Code],$A4673),CHAR(34),
", MethodName:  ",CHAR(34),INDEX(Methods[Method Name],$A4673),CHAR(34),
", MethodDescription:  ",CHAR(34),INDEX(Methods[Method Description],$A4673),CHAR(34),
", MethodLink:  ",CHAR(34),INDEX(Methods[Method Link],$A4673),CHAR(34),
", OrganizationID: *OrganizationID",TEXT(MATCH(INDEX(Methods[Organization Name],$A4673),Organizations[Organization Name],0),"0000"),"}"))</f>
        <v>#REF!</v>
      </c>
      <c r="Q4673" t="e">
        <f>IF(INDEX(Variables[Variable Type],$A4673)="","",
CONCATENATE("  - &amp;VariableID",TEXT($A4673,"0000"),
" {","VariableTypeCV:  ",CHAR(34),INDEX(Variables[Variable Type],$A4673),CHAR(34),
", VariableCode:  ",CHAR(34),INDEX(Variables[Variable Code],$A4673),CHAR(34),
", VariableNameCV:  ",CHAR(34),INDEX(Variables[Variable Name],$A4673),CHAR(34),
", VariableDefinition:  ",CHAR(34),INDEX(Variables[Variable Definition],$A4673),CHAR(34),
", SpecciationCV:  ",CHAR(34),INDEX(Variables[Speciation],$A4673),CHAR(34),
", NoDataValue:  ",CHAR(34),INDEX(Variables[No Data Value],$A4673),CHAR(34),"}"))</f>
        <v>#REF!</v>
      </c>
    </row>
    <row r="4674" spans="1:17" x14ac:dyDescent="0.25">
      <c r="A4674">
        <v>4671</v>
      </c>
      <c r="D4674" t="e">
        <f>IF(INDEX(People[First Name],$A4674)="","",
CONCATENATE("  - &amp;PersonID",TEXT($A4674,"0000"),
" {","PersonFirstName:  ",CHAR(34),INDEX(People[First Name],$A4674),CHAR(34),
", PersonMiddleName:  ",CHAR(34),INDEX(People[Middle Name],$A4674),CHAR(34),
", PersonLastName:  ",CHAR(34),INDEX(People[Last Name],$A4674),CHAR(34),"}"))</f>
        <v>#REF!</v>
      </c>
      <c r="E4674" t="e">
        <f>IF(INDEX(Organizations[Organization Type '[CV']],$A4674)="","",
CONCATENATE("  - &amp;OrganizationID",TEXT($A4674,"0000"),
" {","OrganizationTypeCV:  ",CHAR(34),INDEX(Organizations[Organization Type '[CV']],$A4674),CHAR(34),
", OrganizationCode:  ",CHAR(34),INDEX(Organizations[Organization Code],$A4674),CHAR(34),
", OrganizationName:  ",CHAR(34),INDEX(Organizations[Organization Name],$A4674),CHAR(34),
", OrganizationDescription:  ",CHAR(34),INDEX(Organizations[Organization Description],$A4674),CHAR(34),
", OrganizationLink:  ",CHAR(34),INDEX(Organizations[Organization Link],$A4674),CHAR(34),"}"))</f>
        <v>#REF!</v>
      </c>
      <c r="F4674" t="e">
        <f>IF(INDEX(People[First Name],$A4674)="","",
CONCATENATE("  - &amp;AffiliationID",TEXT($A4674,"0000"),
" {PersonID: *PersonID",TEXT($A4674,"0000"),
", OrganizationID: *OrganizationID",TEXT(MATCH(INDEX(People[Organization Name],$A4674),Organizations[Organization Name],0),"0000"),
", IsPrimaryOrganizationContact: , AffiliationStartDate: , AffiliationEndDate: , PrimaryPhone: ",
", PrimaryEmail: ",CHAR(34),INDEX(People[Primary Email],$A4674),CHAR(34),
", PrimaryAddress: ",CHAR(34),INDEX(People[Primary Address],$A4674),CHAR(34),
", PersonLink: }"))</f>
        <v>#REF!</v>
      </c>
      <c r="H4674" t="e">
        <f>IF(COUNTA(CitationInformation)=0,"",IF(INDEX(AuthorList[Author Name],$A4674)="","",
CONCATENATE("  - &amp;AuthorListID",TEXT($A4674,"0000"),
"  {CitationID: *CitationID0001",
", PersonID: *PersonID",TEXT(MATCH(INDEX(AuthorList[Author Name],$A4674),People[Full Name],0),"0000"),
", AuthorOrder: ",INDEX(AuthorList[Author Number],$A4674),"}")))</f>
        <v>#REF!</v>
      </c>
      <c r="K4674" t="e">
        <f>IF(INDEX(SamplingFeatures[Feature Code],$A4674)="","",
CONCATENATE("  - &amp;SamplingFeatureID",TEXT($A4674,"0000"),
" {","SamplingFeatureUUID:  ",CHAR(34),INDEX(SamplingFeatures[Sampling Feature UUID],$A4674),CHAR(34),
", SamplingFeatureTypeCV:  ",CHAR(34),INDEX(SamplingFeatures[Sampling Feature Type],$A4674),CHAR(34),
", SamplingFeatureCode:  ",CHAR(34),INDEX(SamplingFeatures[Feature Code],$A4674),CHAR(34),
", SamplingFeatureName:  ",CHAR(34),INDEX(SamplingFeatures[Feature Name],$A4674),CHAR(34),
", SamplingFeatureDescription:  ",CHAR(34),INDEX(SamplingFeatures[Feature Description],$A4674),CHAR(34),
", SamplingFeatureGeotypeCV:  ",CHAR(34),INDEX(SamplingFeatures[Feature Geo Type],$A4674),CHAR(34),
", FeatureGeometry:  ",CHAR(34),INDEX(SamplingFeatures[Feature Geometry],$A4674),CHAR(34),
", Elevation_m:  ",CHAR(34),INDEX(SamplingFeatures[Elevation_m],$A4674),CHAR(34),
", ElevationDatumCV:  ",CHAR(34),ElevationDatum,CHAR(34),"}"))</f>
        <v>#REF!</v>
      </c>
      <c r="L4674" t="e">
        <f>IF(INDEX(SamplingFeatures[Sampling Feature Type],$A4674)&lt;&gt;"Site","",
CONCATENATE("  - &amp;SiteID",TEXT(SUMPRODUCT(--($L$3:$L4673&lt;&gt;"")),"0000"),
" {","SamplingFeatureID:  *SamplingFeatureID",TEXT($A4674,"0000"),
", SiteTypeCV:  ",CHAR(34),INDEX(Sites[Site Type],$A4674),CHAR(34),
", Latitude:  ",INDEX(Sites[Latitude],$A4674),
", Longitude:  ",INDEX(Sites[Longitude],$A4674),
", SRSName:  ",CHAR(34),LatLonDatum,CHAR(34),"}"))</f>
        <v>#REF!</v>
      </c>
      <c r="M4674" t="e">
        <f>IF(INDEX(SamplingFeatures[Sampling Feature Type],$A4674)&lt;&gt;"Specimen","",
CONCATENATE("  - &amp;SpecimenID",TEXT(SUMPRODUCT(--($M$3:$M4673&lt;&gt;"")),"0000"),
" {","SamplingFeatureID:  *SamplingFeatureID",TEXT($A4674,"0000"),
", SpecimenTypeCV:  ",CHAR(34),INDEX(Specimens[Specimen Type],$A4674),CHAR(34),
", SpecimenMediumCV:  ",INDEX(Specimens[Specimen Medium],$A4674),
", IsFieldSpecimen:  ",CHAR(34),INDEX(Specimens[Is Field Specimen?],$A4674),CHAR(34),"}"))</f>
        <v>#REF!</v>
      </c>
      <c r="N4674" t="e">
        <f>IF(COUNTA(SpatialOffsets[])=0,"", IF(INDEX(SpatialOffsets[Spatial Offset Type],$A4674)="","",
CONCATENATE("  - &amp;SpatialOffsetID",TEXT($A4674,"0000"),
" {","SpatialOffsetTypeCV:  ",CHAR(34),INDEX(SpatialOffsets[Spatial Offset Type],$A4674),CHAR(34),
", Offset1Value:  ",INDEX(SpatialOffsets[Offset 1 Value],$A4674),
", Offset1UnitID:  ",CHAR(34),INDEX(SpatialOffsets[Offset 1 Unit],$A4674),CHAR(34),
", Offset2Value:  ",INDEX(SpatialOffsets[Offset 2 Value],$A4674),
", Offset2UnitID:  ",CHAR(34),INDEX(SpatialOffsets[Offset 2 Unit],$A4674),CHAR(34),
", Offset3Value:  ",INDEX(SpatialOffsets[Offset 3 Value],$A4674),
", Offset3UnitID:  ",CHAR(34),INDEX(SpatialOffsets[Offset 3 Unit],$A4674),CHAR(34),,"}")))</f>
        <v>#REF!</v>
      </c>
      <c r="O4674" t="e">
        <f>IF(COUNTA(RelatedFeatures[])=0,"", IF(INDEX(RelatedFeatures[First Sampling Feature Code],$A4674)="","",
CONCATENATE("  - &amp;RelationID",TEXT($A4674,"0000"),
" {","SamplingFeatureID:  *SamplingFeatureID",TEXT(MATCH(INDEX(RelatedFeatures[First Sampling Feature Code],$A4674),SamplingFeatures[Feature Code],0),"0000"),
", RelationshipTypeCV:  ",CHAR(34),INDEX(RelatedFeatures[Relationship Type],$A4674),CHAR(34),
", RelatedFeatureID: *SamplingFeatureID",TEXT(MATCH(INDEX(RelatedFeatures[Second Sampling Feature Code],$A4674),SamplingFeatures[Feature Code],0),"0000"),
", SpatialOffsetID:  ",IF(INDEX(RelatedFeatures[Offset Number],$A4674)="","",CONCATENATE("*SpatialOffsetID",TEXT(INDEX(RelatedFeatures[Offset Number],$A4674),"0000"))),"}")))</f>
        <v>#REF!</v>
      </c>
      <c r="P4674" t="e">
        <f>IF(INDEX(Methods[Method Type],$A4674)="","",
CONCATENATE("  - &amp;MethodID",TEXT($A4674,"0000"),
" {","MethodTypeCV:  ",CHAR(34),INDEX(Methods[Method Type],$A4674),CHAR(34),
", MethodCode:  ",CHAR(34),INDEX(Methods[Method Code],$A4674),CHAR(34),
", MethodName:  ",CHAR(34),INDEX(Methods[Method Name],$A4674),CHAR(34),
", MethodDescription:  ",CHAR(34),INDEX(Methods[Method Description],$A4674),CHAR(34),
", MethodLink:  ",CHAR(34),INDEX(Methods[Method Link],$A4674),CHAR(34),
", OrganizationID: *OrganizationID",TEXT(MATCH(INDEX(Methods[Organization Name],$A4674),Organizations[Organization Name],0),"0000"),"}"))</f>
        <v>#REF!</v>
      </c>
      <c r="Q4674" t="e">
        <f>IF(INDEX(Variables[Variable Type],$A4674)="","",
CONCATENATE("  - &amp;VariableID",TEXT($A4674,"0000"),
" {","VariableTypeCV:  ",CHAR(34),INDEX(Variables[Variable Type],$A4674),CHAR(34),
", VariableCode:  ",CHAR(34),INDEX(Variables[Variable Code],$A4674),CHAR(34),
", VariableNameCV:  ",CHAR(34),INDEX(Variables[Variable Name],$A4674),CHAR(34),
", VariableDefinition:  ",CHAR(34),INDEX(Variables[Variable Definition],$A4674),CHAR(34),
", SpecciationCV:  ",CHAR(34),INDEX(Variables[Speciation],$A4674),CHAR(34),
", NoDataValue:  ",CHAR(34),INDEX(Variables[No Data Value],$A4674),CHAR(34),"}"))</f>
        <v>#REF!</v>
      </c>
    </row>
    <row r="4675" spans="1:17" x14ac:dyDescent="0.25">
      <c r="A4675">
        <v>4672</v>
      </c>
      <c r="D4675" t="e">
        <f>IF(INDEX(People[First Name],$A4675)="","",
CONCATENATE("  - &amp;PersonID",TEXT($A4675,"0000"),
" {","PersonFirstName:  ",CHAR(34),INDEX(People[First Name],$A4675),CHAR(34),
", PersonMiddleName:  ",CHAR(34),INDEX(People[Middle Name],$A4675),CHAR(34),
", PersonLastName:  ",CHAR(34),INDEX(People[Last Name],$A4675),CHAR(34),"}"))</f>
        <v>#REF!</v>
      </c>
      <c r="E4675" t="e">
        <f>IF(INDEX(Organizations[Organization Type '[CV']],$A4675)="","",
CONCATENATE("  - &amp;OrganizationID",TEXT($A4675,"0000"),
" {","OrganizationTypeCV:  ",CHAR(34),INDEX(Organizations[Organization Type '[CV']],$A4675),CHAR(34),
", OrganizationCode:  ",CHAR(34),INDEX(Organizations[Organization Code],$A4675),CHAR(34),
", OrganizationName:  ",CHAR(34),INDEX(Organizations[Organization Name],$A4675),CHAR(34),
", OrganizationDescription:  ",CHAR(34),INDEX(Organizations[Organization Description],$A4675),CHAR(34),
", OrganizationLink:  ",CHAR(34),INDEX(Organizations[Organization Link],$A4675),CHAR(34),"}"))</f>
        <v>#REF!</v>
      </c>
      <c r="F4675" t="e">
        <f>IF(INDEX(People[First Name],$A4675)="","",
CONCATENATE("  - &amp;AffiliationID",TEXT($A4675,"0000"),
" {PersonID: *PersonID",TEXT($A4675,"0000"),
", OrganizationID: *OrganizationID",TEXT(MATCH(INDEX(People[Organization Name],$A4675),Organizations[Organization Name],0),"0000"),
", IsPrimaryOrganizationContact: , AffiliationStartDate: , AffiliationEndDate: , PrimaryPhone: ",
", PrimaryEmail: ",CHAR(34),INDEX(People[Primary Email],$A4675),CHAR(34),
", PrimaryAddress: ",CHAR(34),INDEX(People[Primary Address],$A4675),CHAR(34),
", PersonLink: }"))</f>
        <v>#REF!</v>
      </c>
      <c r="H4675" t="e">
        <f>IF(COUNTA(CitationInformation)=0,"",IF(INDEX(AuthorList[Author Name],$A4675)="","",
CONCATENATE("  - &amp;AuthorListID",TEXT($A4675,"0000"),
"  {CitationID: *CitationID0001",
", PersonID: *PersonID",TEXT(MATCH(INDEX(AuthorList[Author Name],$A4675),People[Full Name],0),"0000"),
", AuthorOrder: ",INDEX(AuthorList[Author Number],$A4675),"}")))</f>
        <v>#REF!</v>
      </c>
      <c r="K4675" t="e">
        <f>IF(INDEX(SamplingFeatures[Feature Code],$A4675)="","",
CONCATENATE("  - &amp;SamplingFeatureID",TEXT($A4675,"0000"),
" {","SamplingFeatureUUID:  ",CHAR(34),INDEX(SamplingFeatures[Sampling Feature UUID],$A4675),CHAR(34),
", SamplingFeatureTypeCV:  ",CHAR(34),INDEX(SamplingFeatures[Sampling Feature Type],$A4675),CHAR(34),
", SamplingFeatureCode:  ",CHAR(34),INDEX(SamplingFeatures[Feature Code],$A4675),CHAR(34),
", SamplingFeatureName:  ",CHAR(34),INDEX(SamplingFeatures[Feature Name],$A4675),CHAR(34),
", SamplingFeatureDescription:  ",CHAR(34),INDEX(SamplingFeatures[Feature Description],$A4675),CHAR(34),
", SamplingFeatureGeotypeCV:  ",CHAR(34),INDEX(SamplingFeatures[Feature Geo Type],$A4675),CHAR(34),
", FeatureGeometry:  ",CHAR(34),INDEX(SamplingFeatures[Feature Geometry],$A4675),CHAR(34),
", Elevation_m:  ",CHAR(34),INDEX(SamplingFeatures[Elevation_m],$A4675),CHAR(34),
", ElevationDatumCV:  ",CHAR(34),ElevationDatum,CHAR(34),"}"))</f>
        <v>#REF!</v>
      </c>
      <c r="L4675" t="e">
        <f>IF(INDEX(SamplingFeatures[Sampling Feature Type],$A4675)&lt;&gt;"Site","",
CONCATENATE("  - &amp;SiteID",TEXT(SUMPRODUCT(--($L$3:$L4674&lt;&gt;"")),"0000"),
" {","SamplingFeatureID:  *SamplingFeatureID",TEXT($A4675,"0000"),
", SiteTypeCV:  ",CHAR(34),INDEX(Sites[Site Type],$A4675),CHAR(34),
", Latitude:  ",INDEX(Sites[Latitude],$A4675),
", Longitude:  ",INDEX(Sites[Longitude],$A4675),
", SRSName:  ",CHAR(34),LatLonDatum,CHAR(34),"}"))</f>
        <v>#REF!</v>
      </c>
      <c r="M4675" t="e">
        <f>IF(INDEX(SamplingFeatures[Sampling Feature Type],$A4675)&lt;&gt;"Specimen","",
CONCATENATE("  - &amp;SpecimenID",TEXT(SUMPRODUCT(--($M$3:$M4674&lt;&gt;"")),"0000"),
" {","SamplingFeatureID:  *SamplingFeatureID",TEXT($A4675,"0000"),
", SpecimenTypeCV:  ",CHAR(34),INDEX(Specimens[Specimen Type],$A4675),CHAR(34),
", SpecimenMediumCV:  ",INDEX(Specimens[Specimen Medium],$A4675),
", IsFieldSpecimen:  ",CHAR(34),INDEX(Specimens[Is Field Specimen?],$A4675),CHAR(34),"}"))</f>
        <v>#REF!</v>
      </c>
      <c r="N4675" t="e">
        <f>IF(COUNTA(SpatialOffsets[])=0,"", IF(INDEX(SpatialOffsets[Spatial Offset Type],$A4675)="","",
CONCATENATE("  - &amp;SpatialOffsetID",TEXT($A4675,"0000"),
" {","SpatialOffsetTypeCV:  ",CHAR(34),INDEX(SpatialOffsets[Spatial Offset Type],$A4675),CHAR(34),
", Offset1Value:  ",INDEX(SpatialOffsets[Offset 1 Value],$A4675),
", Offset1UnitID:  ",CHAR(34),INDEX(SpatialOffsets[Offset 1 Unit],$A4675),CHAR(34),
", Offset2Value:  ",INDEX(SpatialOffsets[Offset 2 Value],$A4675),
", Offset2UnitID:  ",CHAR(34),INDEX(SpatialOffsets[Offset 2 Unit],$A4675),CHAR(34),
", Offset3Value:  ",INDEX(SpatialOffsets[Offset 3 Value],$A4675),
", Offset3UnitID:  ",CHAR(34),INDEX(SpatialOffsets[Offset 3 Unit],$A4675),CHAR(34),,"}")))</f>
        <v>#REF!</v>
      </c>
      <c r="O4675" t="e">
        <f>IF(COUNTA(RelatedFeatures[])=0,"", IF(INDEX(RelatedFeatures[First Sampling Feature Code],$A4675)="","",
CONCATENATE("  - &amp;RelationID",TEXT($A4675,"0000"),
" {","SamplingFeatureID:  *SamplingFeatureID",TEXT(MATCH(INDEX(RelatedFeatures[First Sampling Feature Code],$A4675),SamplingFeatures[Feature Code],0),"0000"),
", RelationshipTypeCV:  ",CHAR(34),INDEX(RelatedFeatures[Relationship Type],$A4675),CHAR(34),
", RelatedFeatureID: *SamplingFeatureID",TEXT(MATCH(INDEX(RelatedFeatures[Second Sampling Feature Code],$A4675),SamplingFeatures[Feature Code],0),"0000"),
", SpatialOffsetID:  ",IF(INDEX(RelatedFeatures[Offset Number],$A4675)="","",CONCATENATE("*SpatialOffsetID",TEXT(INDEX(RelatedFeatures[Offset Number],$A4675),"0000"))),"}")))</f>
        <v>#REF!</v>
      </c>
      <c r="P4675" t="e">
        <f>IF(INDEX(Methods[Method Type],$A4675)="","",
CONCATENATE("  - &amp;MethodID",TEXT($A4675,"0000"),
" {","MethodTypeCV:  ",CHAR(34),INDEX(Methods[Method Type],$A4675),CHAR(34),
", MethodCode:  ",CHAR(34),INDEX(Methods[Method Code],$A4675),CHAR(34),
", MethodName:  ",CHAR(34),INDEX(Methods[Method Name],$A4675),CHAR(34),
", MethodDescription:  ",CHAR(34),INDEX(Methods[Method Description],$A4675),CHAR(34),
", MethodLink:  ",CHAR(34),INDEX(Methods[Method Link],$A4675),CHAR(34),
", OrganizationID: *OrganizationID",TEXT(MATCH(INDEX(Methods[Organization Name],$A4675),Organizations[Organization Name],0),"0000"),"}"))</f>
        <v>#REF!</v>
      </c>
      <c r="Q4675" t="e">
        <f>IF(INDEX(Variables[Variable Type],$A4675)="","",
CONCATENATE("  - &amp;VariableID",TEXT($A4675,"0000"),
" {","VariableTypeCV:  ",CHAR(34),INDEX(Variables[Variable Type],$A4675),CHAR(34),
", VariableCode:  ",CHAR(34),INDEX(Variables[Variable Code],$A4675),CHAR(34),
", VariableNameCV:  ",CHAR(34),INDEX(Variables[Variable Name],$A4675),CHAR(34),
", VariableDefinition:  ",CHAR(34),INDEX(Variables[Variable Definition],$A4675),CHAR(34),
", SpecciationCV:  ",CHAR(34),INDEX(Variables[Speciation],$A4675),CHAR(34),
", NoDataValue:  ",CHAR(34),INDEX(Variables[No Data Value],$A4675),CHAR(34),"}"))</f>
        <v>#REF!</v>
      </c>
    </row>
    <row r="4676" spans="1:17" x14ac:dyDescent="0.25">
      <c r="A4676">
        <v>4673</v>
      </c>
      <c r="D4676" t="e">
        <f>IF(INDEX(People[First Name],$A4676)="","",
CONCATENATE("  - &amp;PersonID",TEXT($A4676,"0000"),
" {","PersonFirstName:  ",CHAR(34),INDEX(People[First Name],$A4676),CHAR(34),
", PersonMiddleName:  ",CHAR(34),INDEX(People[Middle Name],$A4676),CHAR(34),
", PersonLastName:  ",CHAR(34),INDEX(People[Last Name],$A4676),CHAR(34),"}"))</f>
        <v>#REF!</v>
      </c>
      <c r="E4676" t="e">
        <f>IF(INDEX(Organizations[Organization Type '[CV']],$A4676)="","",
CONCATENATE("  - &amp;OrganizationID",TEXT($A4676,"0000"),
" {","OrganizationTypeCV:  ",CHAR(34),INDEX(Organizations[Organization Type '[CV']],$A4676),CHAR(34),
", OrganizationCode:  ",CHAR(34),INDEX(Organizations[Organization Code],$A4676),CHAR(34),
", OrganizationName:  ",CHAR(34),INDEX(Organizations[Organization Name],$A4676),CHAR(34),
", OrganizationDescription:  ",CHAR(34),INDEX(Organizations[Organization Description],$A4676),CHAR(34),
", OrganizationLink:  ",CHAR(34),INDEX(Organizations[Organization Link],$A4676),CHAR(34),"}"))</f>
        <v>#REF!</v>
      </c>
      <c r="F4676" t="e">
        <f>IF(INDEX(People[First Name],$A4676)="","",
CONCATENATE("  - &amp;AffiliationID",TEXT($A4676,"0000"),
" {PersonID: *PersonID",TEXT($A4676,"0000"),
", OrganizationID: *OrganizationID",TEXT(MATCH(INDEX(People[Organization Name],$A4676),Organizations[Organization Name],0),"0000"),
", IsPrimaryOrganizationContact: , AffiliationStartDate: , AffiliationEndDate: , PrimaryPhone: ",
", PrimaryEmail: ",CHAR(34),INDEX(People[Primary Email],$A4676),CHAR(34),
", PrimaryAddress: ",CHAR(34),INDEX(People[Primary Address],$A4676),CHAR(34),
", PersonLink: }"))</f>
        <v>#REF!</v>
      </c>
      <c r="H4676" t="e">
        <f>IF(COUNTA(CitationInformation)=0,"",IF(INDEX(AuthorList[Author Name],$A4676)="","",
CONCATENATE("  - &amp;AuthorListID",TEXT($A4676,"0000"),
"  {CitationID: *CitationID0001",
", PersonID: *PersonID",TEXT(MATCH(INDEX(AuthorList[Author Name],$A4676),People[Full Name],0),"0000"),
", AuthorOrder: ",INDEX(AuthorList[Author Number],$A4676),"}")))</f>
        <v>#REF!</v>
      </c>
      <c r="K4676" t="e">
        <f>IF(INDEX(SamplingFeatures[Feature Code],$A4676)="","",
CONCATENATE("  - &amp;SamplingFeatureID",TEXT($A4676,"0000"),
" {","SamplingFeatureUUID:  ",CHAR(34),INDEX(SamplingFeatures[Sampling Feature UUID],$A4676),CHAR(34),
", SamplingFeatureTypeCV:  ",CHAR(34),INDEX(SamplingFeatures[Sampling Feature Type],$A4676),CHAR(34),
", SamplingFeatureCode:  ",CHAR(34),INDEX(SamplingFeatures[Feature Code],$A4676),CHAR(34),
", SamplingFeatureName:  ",CHAR(34),INDEX(SamplingFeatures[Feature Name],$A4676),CHAR(34),
", SamplingFeatureDescription:  ",CHAR(34),INDEX(SamplingFeatures[Feature Description],$A4676),CHAR(34),
", SamplingFeatureGeotypeCV:  ",CHAR(34),INDEX(SamplingFeatures[Feature Geo Type],$A4676),CHAR(34),
", FeatureGeometry:  ",CHAR(34),INDEX(SamplingFeatures[Feature Geometry],$A4676),CHAR(34),
", Elevation_m:  ",CHAR(34),INDEX(SamplingFeatures[Elevation_m],$A4676),CHAR(34),
", ElevationDatumCV:  ",CHAR(34),ElevationDatum,CHAR(34),"}"))</f>
        <v>#REF!</v>
      </c>
      <c r="L4676" t="e">
        <f>IF(INDEX(SamplingFeatures[Sampling Feature Type],$A4676)&lt;&gt;"Site","",
CONCATENATE("  - &amp;SiteID",TEXT(SUMPRODUCT(--($L$3:$L4675&lt;&gt;"")),"0000"),
" {","SamplingFeatureID:  *SamplingFeatureID",TEXT($A4676,"0000"),
", SiteTypeCV:  ",CHAR(34),INDEX(Sites[Site Type],$A4676),CHAR(34),
", Latitude:  ",INDEX(Sites[Latitude],$A4676),
", Longitude:  ",INDEX(Sites[Longitude],$A4676),
", SRSName:  ",CHAR(34),LatLonDatum,CHAR(34),"}"))</f>
        <v>#REF!</v>
      </c>
      <c r="M4676" t="e">
        <f>IF(INDEX(SamplingFeatures[Sampling Feature Type],$A4676)&lt;&gt;"Specimen","",
CONCATENATE("  - &amp;SpecimenID",TEXT(SUMPRODUCT(--($M$3:$M4675&lt;&gt;"")),"0000"),
" {","SamplingFeatureID:  *SamplingFeatureID",TEXT($A4676,"0000"),
", SpecimenTypeCV:  ",CHAR(34),INDEX(Specimens[Specimen Type],$A4676),CHAR(34),
", SpecimenMediumCV:  ",INDEX(Specimens[Specimen Medium],$A4676),
", IsFieldSpecimen:  ",CHAR(34),INDEX(Specimens[Is Field Specimen?],$A4676),CHAR(34),"}"))</f>
        <v>#REF!</v>
      </c>
      <c r="N4676" t="e">
        <f>IF(COUNTA(SpatialOffsets[])=0,"", IF(INDEX(SpatialOffsets[Spatial Offset Type],$A4676)="","",
CONCATENATE("  - &amp;SpatialOffsetID",TEXT($A4676,"0000"),
" {","SpatialOffsetTypeCV:  ",CHAR(34),INDEX(SpatialOffsets[Spatial Offset Type],$A4676),CHAR(34),
", Offset1Value:  ",INDEX(SpatialOffsets[Offset 1 Value],$A4676),
", Offset1UnitID:  ",CHAR(34),INDEX(SpatialOffsets[Offset 1 Unit],$A4676),CHAR(34),
", Offset2Value:  ",INDEX(SpatialOffsets[Offset 2 Value],$A4676),
", Offset2UnitID:  ",CHAR(34),INDEX(SpatialOffsets[Offset 2 Unit],$A4676),CHAR(34),
", Offset3Value:  ",INDEX(SpatialOffsets[Offset 3 Value],$A4676),
", Offset3UnitID:  ",CHAR(34),INDEX(SpatialOffsets[Offset 3 Unit],$A4676),CHAR(34),,"}")))</f>
        <v>#REF!</v>
      </c>
      <c r="O4676" t="e">
        <f>IF(COUNTA(RelatedFeatures[])=0,"", IF(INDEX(RelatedFeatures[First Sampling Feature Code],$A4676)="","",
CONCATENATE("  - &amp;RelationID",TEXT($A4676,"0000"),
" {","SamplingFeatureID:  *SamplingFeatureID",TEXT(MATCH(INDEX(RelatedFeatures[First Sampling Feature Code],$A4676),SamplingFeatures[Feature Code],0),"0000"),
", RelationshipTypeCV:  ",CHAR(34),INDEX(RelatedFeatures[Relationship Type],$A4676),CHAR(34),
", RelatedFeatureID: *SamplingFeatureID",TEXT(MATCH(INDEX(RelatedFeatures[Second Sampling Feature Code],$A4676),SamplingFeatures[Feature Code],0),"0000"),
", SpatialOffsetID:  ",IF(INDEX(RelatedFeatures[Offset Number],$A4676)="","",CONCATENATE("*SpatialOffsetID",TEXT(INDEX(RelatedFeatures[Offset Number],$A4676),"0000"))),"}")))</f>
        <v>#REF!</v>
      </c>
      <c r="P4676" t="e">
        <f>IF(INDEX(Methods[Method Type],$A4676)="","",
CONCATENATE("  - &amp;MethodID",TEXT($A4676,"0000"),
" {","MethodTypeCV:  ",CHAR(34),INDEX(Methods[Method Type],$A4676),CHAR(34),
", MethodCode:  ",CHAR(34),INDEX(Methods[Method Code],$A4676),CHAR(34),
", MethodName:  ",CHAR(34),INDEX(Methods[Method Name],$A4676),CHAR(34),
", MethodDescription:  ",CHAR(34),INDEX(Methods[Method Description],$A4676),CHAR(34),
", MethodLink:  ",CHAR(34),INDEX(Methods[Method Link],$A4676),CHAR(34),
", OrganizationID: *OrganizationID",TEXT(MATCH(INDEX(Methods[Organization Name],$A4676),Organizations[Organization Name],0),"0000"),"}"))</f>
        <v>#REF!</v>
      </c>
      <c r="Q4676" t="e">
        <f>IF(INDEX(Variables[Variable Type],$A4676)="","",
CONCATENATE("  - &amp;VariableID",TEXT($A4676,"0000"),
" {","VariableTypeCV:  ",CHAR(34),INDEX(Variables[Variable Type],$A4676),CHAR(34),
", VariableCode:  ",CHAR(34),INDEX(Variables[Variable Code],$A4676),CHAR(34),
", VariableNameCV:  ",CHAR(34),INDEX(Variables[Variable Name],$A4676),CHAR(34),
", VariableDefinition:  ",CHAR(34),INDEX(Variables[Variable Definition],$A4676),CHAR(34),
", SpecciationCV:  ",CHAR(34),INDEX(Variables[Speciation],$A4676),CHAR(34),
", NoDataValue:  ",CHAR(34),INDEX(Variables[No Data Value],$A4676),CHAR(34),"}"))</f>
        <v>#REF!</v>
      </c>
    </row>
    <row r="4677" spans="1:17" x14ac:dyDescent="0.25">
      <c r="A4677">
        <v>4674</v>
      </c>
      <c r="D4677" t="e">
        <f>IF(INDEX(People[First Name],$A4677)="","",
CONCATENATE("  - &amp;PersonID",TEXT($A4677,"0000"),
" {","PersonFirstName:  ",CHAR(34),INDEX(People[First Name],$A4677),CHAR(34),
", PersonMiddleName:  ",CHAR(34),INDEX(People[Middle Name],$A4677),CHAR(34),
", PersonLastName:  ",CHAR(34),INDEX(People[Last Name],$A4677),CHAR(34),"}"))</f>
        <v>#REF!</v>
      </c>
      <c r="E4677" t="e">
        <f>IF(INDEX(Organizations[Organization Type '[CV']],$A4677)="","",
CONCATENATE("  - &amp;OrganizationID",TEXT($A4677,"0000"),
" {","OrganizationTypeCV:  ",CHAR(34),INDEX(Organizations[Organization Type '[CV']],$A4677),CHAR(34),
", OrganizationCode:  ",CHAR(34),INDEX(Organizations[Organization Code],$A4677),CHAR(34),
", OrganizationName:  ",CHAR(34),INDEX(Organizations[Organization Name],$A4677),CHAR(34),
", OrganizationDescription:  ",CHAR(34),INDEX(Organizations[Organization Description],$A4677),CHAR(34),
", OrganizationLink:  ",CHAR(34),INDEX(Organizations[Organization Link],$A4677),CHAR(34),"}"))</f>
        <v>#REF!</v>
      </c>
      <c r="F4677" t="e">
        <f>IF(INDEX(People[First Name],$A4677)="","",
CONCATENATE("  - &amp;AffiliationID",TEXT($A4677,"0000"),
" {PersonID: *PersonID",TEXT($A4677,"0000"),
", OrganizationID: *OrganizationID",TEXT(MATCH(INDEX(People[Organization Name],$A4677),Organizations[Organization Name],0),"0000"),
", IsPrimaryOrganizationContact: , AffiliationStartDate: , AffiliationEndDate: , PrimaryPhone: ",
", PrimaryEmail: ",CHAR(34),INDEX(People[Primary Email],$A4677),CHAR(34),
", PrimaryAddress: ",CHAR(34),INDEX(People[Primary Address],$A4677),CHAR(34),
", PersonLink: }"))</f>
        <v>#REF!</v>
      </c>
      <c r="H4677" t="e">
        <f>IF(COUNTA(CitationInformation)=0,"",IF(INDEX(AuthorList[Author Name],$A4677)="","",
CONCATENATE("  - &amp;AuthorListID",TEXT($A4677,"0000"),
"  {CitationID: *CitationID0001",
", PersonID: *PersonID",TEXT(MATCH(INDEX(AuthorList[Author Name],$A4677),People[Full Name],0),"0000"),
", AuthorOrder: ",INDEX(AuthorList[Author Number],$A4677),"}")))</f>
        <v>#REF!</v>
      </c>
      <c r="K4677" t="e">
        <f>IF(INDEX(SamplingFeatures[Feature Code],$A4677)="","",
CONCATENATE("  - &amp;SamplingFeatureID",TEXT($A4677,"0000"),
" {","SamplingFeatureUUID:  ",CHAR(34),INDEX(SamplingFeatures[Sampling Feature UUID],$A4677),CHAR(34),
", SamplingFeatureTypeCV:  ",CHAR(34),INDEX(SamplingFeatures[Sampling Feature Type],$A4677),CHAR(34),
", SamplingFeatureCode:  ",CHAR(34),INDEX(SamplingFeatures[Feature Code],$A4677),CHAR(34),
", SamplingFeatureName:  ",CHAR(34),INDEX(SamplingFeatures[Feature Name],$A4677),CHAR(34),
", SamplingFeatureDescription:  ",CHAR(34),INDEX(SamplingFeatures[Feature Description],$A4677),CHAR(34),
", SamplingFeatureGeotypeCV:  ",CHAR(34),INDEX(SamplingFeatures[Feature Geo Type],$A4677),CHAR(34),
", FeatureGeometry:  ",CHAR(34),INDEX(SamplingFeatures[Feature Geometry],$A4677),CHAR(34),
", Elevation_m:  ",CHAR(34),INDEX(SamplingFeatures[Elevation_m],$A4677),CHAR(34),
", ElevationDatumCV:  ",CHAR(34),ElevationDatum,CHAR(34),"}"))</f>
        <v>#REF!</v>
      </c>
      <c r="L4677" t="e">
        <f>IF(INDEX(SamplingFeatures[Sampling Feature Type],$A4677)&lt;&gt;"Site","",
CONCATENATE("  - &amp;SiteID",TEXT(SUMPRODUCT(--($L$3:$L4676&lt;&gt;"")),"0000"),
" {","SamplingFeatureID:  *SamplingFeatureID",TEXT($A4677,"0000"),
", SiteTypeCV:  ",CHAR(34),INDEX(Sites[Site Type],$A4677),CHAR(34),
", Latitude:  ",INDEX(Sites[Latitude],$A4677),
", Longitude:  ",INDEX(Sites[Longitude],$A4677),
", SRSName:  ",CHAR(34),LatLonDatum,CHAR(34),"}"))</f>
        <v>#REF!</v>
      </c>
      <c r="M4677" t="e">
        <f>IF(INDEX(SamplingFeatures[Sampling Feature Type],$A4677)&lt;&gt;"Specimen","",
CONCATENATE("  - &amp;SpecimenID",TEXT(SUMPRODUCT(--($M$3:$M4676&lt;&gt;"")),"0000"),
" {","SamplingFeatureID:  *SamplingFeatureID",TEXT($A4677,"0000"),
", SpecimenTypeCV:  ",CHAR(34),INDEX(Specimens[Specimen Type],$A4677),CHAR(34),
", SpecimenMediumCV:  ",INDEX(Specimens[Specimen Medium],$A4677),
", IsFieldSpecimen:  ",CHAR(34),INDEX(Specimens[Is Field Specimen?],$A4677),CHAR(34),"}"))</f>
        <v>#REF!</v>
      </c>
      <c r="N4677" t="e">
        <f>IF(COUNTA(SpatialOffsets[])=0,"", IF(INDEX(SpatialOffsets[Spatial Offset Type],$A4677)="","",
CONCATENATE("  - &amp;SpatialOffsetID",TEXT($A4677,"0000"),
" {","SpatialOffsetTypeCV:  ",CHAR(34),INDEX(SpatialOffsets[Spatial Offset Type],$A4677),CHAR(34),
", Offset1Value:  ",INDEX(SpatialOffsets[Offset 1 Value],$A4677),
", Offset1UnitID:  ",CHAR(34),INDEX(SpatialOffsets[Offset 1 Unit],$A4677),CHAR(34),
", Offset2Value:  ",INDEX(SpatialOffsets[Offset 2 Value],$A4677),
", Offset2UnitID:  ",CHAR(34),INDEX(SpatialOffsets[Offset 2 Unit],$A4677),CHAR(34),
", Offset3Value:  ",INDEX(SpatialOffsets[Offset 3 Value],$A4677),
", Offset3UnitID:  ",CHAR(34),INDEX(SpatialOffsets[Offset 3 Unit],$A4677),CHAR(34),,"}")))</f>
        <v>#REF!</v>
      </c>
      <c r="O4677" t="e">
        <f>IF(COUNTA(RelatedFeatures[])=0,"", IF(INDEX(RelatedFeatures[First Sampling Feature Code],$A4677)="","",
CONCATENATE("  - &amp;RelationID",TEXT($A4677,"0000"),
" {","SamplingFeatureID:  *SamplingFeatureID",TEXT(MATCH(INDEX(RelatedFeatures[First Sampling Feature Code],$A4677),SamplingFeatures[Feature Code],0),"0000"),
", RelationshipTypeCV:  ",CHAR(34),INDEX(RelatedFeatures[Relationship Type],$A4677),CHAR(34),
", RelatedFeatureID: *SamplingFeatureID",TEXT(MATCH(INDEX(RelatedFeatures[Second Sampling Feature Code],$A4677),SamplingFeatures[Feature Code],0),"0000"),
", SpatialOffsetID:  ",IF(INDEX(RelatedFeatures[Offset Number],$A4677)="","",CONCATENATE("*SpatialOffsetID",TEXT(INDEX(RelatedFeatures[Offset Number],$A4677),"0000"))),"}")))</f>
        <v>#REF!</v>
      </c>
      <c r="P4677" t="e">
        <f>IF(INDEX(Methods[Method Type],$A4677)="","",
CONCATENATE("  - &amp;MethodID",TEXT($A4677,"0000"),
" {","MethodTypeCV:  ",CHAR(34),INDEX(Methods[Method Type],$A4677),CHAR(34),
", MethodCode:  ",CHAR(34),INDEX(Methods[Method Code],$A4677),CHAR(34),
", MethodName:  ",CHAR(34),INDEX(Methods[Method Name],$A4677),CHAR(34),
", MethodDescription:  ",CHAR(34),INDEX(Methods[Method Description],$A4677),CHAR(34),
", MethodLink:  ",CHAR(34),INDEX(Methods[Method Link],$A4677),CHAR(34),
", OrganizationID: *OrganizationID",TEXT(MATCH(INDEX(Methods[Organization Name],$A4677),Organizations[Organization Name],0),"0000"),"}"))</f>
        <v>#REF!</v>
      </c>
      <c r="Q4677" t="e">
        <f>IF(INDEX(Variables[Variable Type],$A4677)="","",
CONCATENATE("  - &amp;VariableID",TEXT($A4677,"0000"),
" {","VariableTypeCV:  ",CHAR(34),INDEX(Variables[Variable Type],$A4677),CHAR(34),
", VariableCode:  ",CHAR(34),INDEX(Variables[Variable Code],$A4677),CHAR(34),
", VariableNameCV:  ",CHAR(34),INDEX(Variables[Variable Name],$A4677),CHAR(34),
", VariableDefinition:  ",CHAR(34),INDEX(Variables[Variable Definition],$A4677),CHAR(34),
", SpecciationCV:  ",CHAR(34),INDEX(Variables[Speciation],$A4677),CHAR(34),
", NoDataValue:  ",CHAR(34),INDEX(Variables[No Data Value],$A4677),CHAR(34),"}"))</f>
        <v>#REF!</v>
      </c>
    </row>
    <row r="4678" spans="1:17" x14ac:dyDescent="0.25">
      <c r="A4678">
        <v>4675</v>
      </c>
      <c r="D4678" t="e">
        <f>IF(INDEX(People[First Name],$A4678)="","",
CONCATENATE("  - &amp;PersonID",TEXT($A4678,"0000"),
" {","PersonFirstName:  ",CHAR(34),INDEX(People[First Name],$A4678),CHAR(34),
", PersonMiddleName:  ",CHAR(34),INDEX(People[Middle Name],$A4678),CHAR(34),
", PersonLastName:  ",CHAR(34),INDEX(People[Last Name],$A4678),CHAR(34),"}"))</f>
        <v>#REF!</v>
      </c>
      <c r="E4678" t="e">
        <f>IF(INDEX(Organizations[Organization Type '[CV']],$A4678)="","",
CONCATENATE("  - &amp;OrganizationID",TEXT($A4678,"0000"),
" {","OrganizationTypeCV:  ",CHAR(34),INDEX(Organizations[Organization Type '[CV']],$A4678),CHAR(34),
", OrganizationCode:  ",CHAR(34),INDEX(Organizations[Organization Code],$A4678),CHAR(34),
", OrganizationName:  ",CHAR(34),INDEX(Organizations[Organization Name],$A4678),CHAR(34),
", OrganizationDescription:  ",CHAR(34),INDEX(Organizations[Organization Description],$A4678),CHAR(34),
", OrganizationLink:  ",CHAR(34),INDEX(Organizations[Organization Link],$A4678),CHAR(34),"}"))</f>
        <v>#REF!</v>
      </c>
      <c r="F4678" t="e">
        <f>IF(INDEX(People[First Name],$A4678)="","",
CONCATENATE("  - &amp;AffiliationID",TEXT($A4678,"0000"),
" {PersonID: *PersonID",TEXT($A4678,"0000"),
", OrganizationID: *OrganizationID",TEXT(MATCH(INDEX(People[Organization Name],$A4678),Organizations[Organization Name],0),"0000"),
", IsPrimaryOrganizationContact: , AffiliationStartDate: , AffiliationEndDate: , PrimaryPhone: ",
", PrimaryEmail: ",CHAR(34),INDEX(People[Primary Email],$A4678),CHAR(34),
", PrimaryAddress: ",CHAR(34),INDEX(People[Primary Address],$A4678),CHAR(34),
", PersonLink: }"))</f>
        <v>#REF!</v>
      </c>
      <c r="H4678" t="e">
        <f>IF(COUNTA(CitationInformation)=0,"",IF(INDEX(AuthorList[Author Name],$A4678)="","",
CONCATENATE("  - &amp;AuthorListID",TEXT($A4678,"0000"),
"  {CitationID: *CitationID0001",
", PersonID: *PersonID",TEXT(MATCH(INDEX(AuthorList[Author Name],$A4678),People[Full Name],0),"0000"),
", AuthorOrder: ",INDEX(AuthorList[Author Number],$A4678),"}")))</f>
        <v>#REF!</v>
      </c>
      <c r="K4678" t="e">
        <f>IF(INDEX(SamplingFeatures[Feature Code],$A4678)="","",
CONCATENATE("  - &amp;SamplingFeatureID",TEXT($A4678,"0000"),
" {","SamplingFeatureUUID:  ",CHAR(34),INDEX(SamplingFeatures[Sampling Feature UUID],$A4678),CHAR(34),
", SamplingFeatureTypeCV:  ",CHAR(34),INDEX(SamplingFeatures[Sampling Feature Type],$A4678),CHAR(34),
", SamplingFeatureCode:  ",CHAR(34),INDEX(SamplingFeatures[Feature Code],$A4678),CHAR(34),
", SamplingFeatureName:  ",CHAR(34),INDEX(SamplingFeatures[Feature Name],$A4678),CHAR(34),
", SamplingFeatureDescription:  ",CHAR(34),INDEX(SamplingFeatures[Feature Description],$A4678),CHAR(34),
", SamplingFeatureGeotypeCV:  ",CHAR(34),INDEX(SamplingFeatures[Feature Geo Type],$A4678),CHAR(34),
", FeatureGeometry:  ",CHAR(34),INDEX(SamplingFeatures[Feature Geometry],$A4678),CHAR(34),
", Elevation_m:  ",CHAR(34),INDEX(SamplingFeatures[Elevation_m],$A4678),CHAR(34),
", ElevationDatumCV:  ",CHAR(34),ElevationDatum,CHAR(34),"}"))</f>
        <v>#REF!</v>
      </c>
      <c r="L4678" t="e">
        <f>IF(INDEX(SamplingFeatures[Sampling Feature Type],$A4678)&lt;&gt;"Site","",
CONCATENATE("  - &amp;SiteID",TEXT(SUMPRODUCT(--($L$3:$L4677&lt;&gt;"")),"0000"),
" {","SamplingFeatureID:  *SamplingFeatureID",TEXT($A4678,"0000"),
", SiteTypeCV:  ",CHAR(34),INDEX(Sites[Site Type],$A4678),CHAR(34),
", Latitude:  ",INDEX(Sites[Latitude],$A4678),
", Longitude:  ",INDEX(Sites[Longitude],$A4678),
", SRSName:  ",CHAR(34),LatLonDatum,CHAR(34),"}"))</f>
        <v>#REF!</v>
      </c>
      <c r="M4678" t="e">
        <f>IF(INDEX(SamplingFeatures[Sampling Feature Type],$A4678)&lt;&gt;"Specimen","",
CONCATENATE("  - &amp;SpecimenID",TEXT(SUMPRODUCT(--($M$3:$M4677&lt;&gt;"")),"0000"),
" {","SamplingFeatureID:  *SamplingFeatureID",TEXT($A4678,"0000"),
", SpecimenTypeCV:  ",CHAR(34),INDEX(Specimens[Specimen Type],$A4678),CHAR(34),
", SpecimenMediumCV:  ",INDEX(Specimens[Specimen Medium],$A4678),
", IsFieldSpecimen:  ",CHAR(34),INDEX(Specimens[Is Field Specimen?],$A4678),CHAR(34),"}"))</f>
        <v>#REF!</v>
      </c>
      <c r="N4678" t="e">
        <f>IF(COUNTA(SpatialOffsets[])=0,"", IF(INDEX(SpatialOffsets[Spatial Offset Type],$A4678)="","",
CONCATENATE("  - &amp;SpatialOffsetID",TEXT($A4678,"0000"),
" {","SpatialOffsetTypeCV:  ",CHAR(34),INDEX(SpatialOffsets[Spatial Offset Type],$A4678),CHAR(34),
", Offset1Value:  ",INDEX(SpatialOffsets[Offset 1 Value],$A4678),
", Offset1UnitID:  ",CHAR(34),INDEX(SpatialOffsets[Offset 1 Unit],$A4678),CHAR(34),
", Offset2Value:  ",INDEX(SpatialOffsets[Offset 2 Value],$A4678),
", Offset2UnitID:  ",CHAR(34),INDEX(SpatialOffsets[Offset 2 Unit],$A4678),CHAR(34),
", Offset3Value:  ",INDEX(SpatialOffsets[Offset 3 Value],$A4678),
", Offset3UnitID:  ",CHAR(34),INDEX(SpatialOffsets[Offset 3 Unit],$A4678),CHAR(34),,"}")))</f>
        <v>#REF!</v>
      </c>
      <c r="O4678" t="e">
        <f>IF(COUNTA(RelatedFeatures[])=0,"", IF(INDEX(RelatedFeatures[First Sampling Feature Code],$A4678)="","",
CONCATENATE("  - &amp;RelationID",TEXT($A4678,"0000"),
" {","SamplingFeatureID:  *SamplingFeatureID",TEXT(MATCH(INDEX(RelatedFeatures[First Sampling Feature Code],$A4678),SamplingFeatures[Feature Code],0),"0000"),
", RelationshipTypeCV:  ",CHAR(34),INDEX(RelatedFeatures[Relationship Type],$A4678),CHAR(34),
", RelatedFeatureID: *SamplingFeatureID",TEXT(MATCH(INDEX(RelatedFeatures[Second Sampling Feature Code],$A4678),SamplingFeatures[Feature Code],0),"0000"),
", SpatialOffsetID:  ",IF(INDEX(RelatedFeatures[Offset Number],$A4678)="","",CONCATENATE("*SpatialOffsetID",TEXT(INDEX(RelatedFeatures[Offset Number],$A4678),"0000"))),"}")))</f>
        <v>#REF!</v>
      </c>
      <c r="P4678" t="e">
        <f>IF(INDEX(Methods[Method Type],$A4678)="","",
CONCATENATE("  - &amp;MethodID",TEXT($A4678,"0000"),
" {","MethodTypeCV:  ",CHAR(34),INDEX(Methods[Method Type],$A4678),CHAR(34),
", MethodCode:  ",CHAR(34),INDEX(Methods[Method Code],$A4678),CHAR(34),
", MethodName:  ",CHAR(34),INDEX(Methods[Method Name],$A4678),CHAR(34),
", MethodDescription:  ",CHAR(34),INDEX(Methods[Method Description],$A4678),CHAR(34),
", MethodLink:  ",CHAR(34),INDEX(Methods[Method Link],$A4678),CHAR(34),
", OrganizationID: *OrganizationID",TEXT(MATCH(INDEX(Methods[Organization Name],$A4678),Organizations[Organization Name],0),"0000"),"}"))</f>
        <v>#REF!</v>
      </c>
      <c r="Q4678" t="e">
        <f>IF(INDEX(Variables[Variable Type],$A4678)="","",
CONCATENATE("  - &amp;VariableID",TEXT($A4678,"0000"),
" {","VariableTypeCV:  ",CHAR(34),INDEX(Variables[Variable Type],$A4678),CHAR(34),
", VariableCode:  ",CHAR(34),INDEX(Variables[Variable Code],$A4678),CHAR(34),
", VariableNameCV:  ",CHAR(34),INDEX(Variables[Variable Name],$A4678),CHAR(34),
", VariableDefinition:  ",CHAR(34),INDEX(Variables[Variable Definition],$A4678),CHAR(34),
", SpecciationCV:  ",CHAR(34),INDEX(Variables[Speciation],$A4678),CHAR(34),
", NoDataValue:  ",CHAR(34),INDEX(Variables[No Data Value],$A4678),CHAR(34),"}"))</f>
        <v>#REF!</v>
      </c>
    </row>
    <row r="4679" spans="1:17" x14ac:dyDescent="0.25">
      <c r="A4679">
        <v>4676</v>
      </c>
      <c r="D4679" t="e">
        <f>IF(INDEX(People[First Name],$A4679)="","",
CONCATENATE("  - &amp;PersonID",TEXT($A4679,"0000"),
" {","PersonFirstName:  ",CHAR(34),INDEX(People[First Name],$A4679),CHAR(34),
", PersonMiddleName:  ",CHAR(34),INDEX(People[Middle Name],$A4679),CHAR(34),
", PersonLastName:  ",CHAR(34),INDEX(People[Last Name],$A4679),CHAR(34),"}"))</f>
        <v>#REF!</v>
      </c>
      <c r="E4679" t="e">
        <f>IF(INDEX(Organizations[Organization Type '[CV']],$A4679)="","",
CONCATENATE("  - &amp;OrganizationID",TEXT($A4679,"0000"),
" {","OrganizationTypeCV:  ",CHAR(34),INDEX(Organizations[Organization Type '[CV']],$A4679),CHAR(34),
", OrganizationCode:  ",CHAR(34),INDEX(Organizations[Organization Code],$A4679),CHAR(34),
", OrganizationName:  ",CHAR(34),INDEX(Organizations[Organization Name],$A4679),CHAR(34),
", OrganizationDescription:  ",CHAR(34),INDEX(Organizations[Organization Description],$A4679),CHAR(34),
", OrganizationLink:  ",CHAR(34),INDEX(Organizations[Organization Link],$A4679),CHAR(34),"}"))</f>
        <v>#REF!</v>
      </c>
      <c r="F4679" t="e">
        <f>IF(INDEX(People[First Name],$A4679)="","",
CONCATENATE("  - &amp;AffiliationID",TEXT($A4679,"0000"),
" {PersonID: *PersonID",TEXT($A4679,"0000"),
", OrganizationID: *OrganizationID",TEXT(MATCH(INDEX(People[Organization Name],$A4679),Organizations[Organization Name],0),"0000"),
", IsPrimaryOrganizationContact: , AffiliationStartDate: , AffiliationEndDate: , PrimaryPhone: ",
", PrimaryEmail: ",CHAR(34),INDEX(People[Primary Email],$A4679),CHAR(34),
", PrimaryAddress: ",CHAR(34),INDEX(People[Primary Address],$A4679),CHAR(34),
", PersonLink: }"))</f>
        <v>#REF!</v>
      </c>
      <c r="H4679" t="e">
        <f>IF(COUNTA(CitationInformation)=0,"",IF(INDEX(AuthorList[Author Name],$A4679)="","",
CONCATENATE("  - &amp;AuthorListID",TEXT($A4679,"0000"),
"  {CitationID: *CitationID0001",
", PersonID: *PersonID",TEXT(MATCH(INDEX(AuthorList[Author Name],$A4679),People[Full Name],0),"0000"),
", AuthorOrder: ",INDEX(AuthorList[Author Number],$A4679),"}")))</f>
        <v>#REF!</v>
      </c>
      <c r="K4679" t="e">
        <f>IF(INDEX(SamplingFeatures[Feature Code],$A4679)="","",
CONCATENATE("  - &amp;SamplingFeatureID",TEXT($A4679,"0000"),
" {","SamplingFeatureUUID:  ",CHAR(34),INDEX(SamplingFeatures[Sampling Feature UUID],$A4679),CHAR(34),
", SamplingFeatureTypeCV:  ",CHAR(34),INDEX(SamplingFeatures[Sampling Feature Type],$A4679),CHAR(34),
", SamplingFeatureCode:  ",CHAR(34),INDEX(SamplingFeatures[Feature Code],$A4679),CHAR(34),
", SamplingFeatureName:  ",CHAR(34),INDEX(SamplingFeatures[Feature Name],$A4679),CHAR(34),
", SamplingFeatureDescription:  ",CHAR(34),INDEX(SamplingFeatures[Feature Description],$A4679),CHAR(34),
", SamplingFeatureGeotypeCV:  ",CHAR(34),INDEX(SamplingFeatures[Feature Geo Type],$A4679),CHAR(34),
", FeatureGeometry:  ",CHAR(34),INDEX(SamplingFeatures[Feature Geometry],$A4679),CHAR(34),
", Elevation_m:  ",CHAR(34),INDEX(SamplingFeatures[Elevation_m],$A4679),CHAR(34),
", ElevationDatumCV:  ",CHAR(34),ElevationDatum,CHAR(34),"}"))</f>
        <v>#REF!</v>
      </c>
      <c r="L4679" t="e">
        <f>IF(INDEX(SamplingFeatures[Sampling Feature Type],$A4679)&lt;&gt;"Site","",
CONCATENATE("  - &amp;SiteID",TEXT(SUMPRODUCT(--($L$3:$L4678&lt;&gt;"")),"0000"),
" {","SamplingFeatureID:  *SamplingFeatureID",TEXT($A4679,"0000"),
", SiteTypeCV:  ",CHAR(34),INDEX(Sites[Site Type],$A4679),CHAR(34),
", Latitude:  ",INDEX(Sites[Latitude],$A4679),
", Longitude:  ",INDEX(Sites[Longitude],$A4679),
", SRSName:  ",CHAR(34),LatLonDatum,CHAR(34),"}"))</f>
        <v>#REF!</v>
      </c>
      <c r="M4679" t="e">
        <f>IF(INDEX(SamplingFeatures[Sampling Feature Type],$A4679)&lt;&gt;"Specimen","",
CONCATENATE("  - &amp;SpecimenID",TEXT(SUMPRODUCT(--($M$3:$M4678&lt;&gt;"")),"0000"),
" {","SamplingFeatureID:  *SamplingFeatureID",TEXT($A4679,"0000"),
", SpecimenTypeCV:  ",CHAR(34),INDEX(Specimens[Specimen Type],$A4679),CHAR(34),
", SpecimenMediumCV:  ",INDEX(Specimens[Specimen Medium],$A4679),
", IsFieldSpecimen:  ",CHAR(34),INDEX(Specimens[Is Field Specimen?],$A4679),CHAR(34),"}"))</f>
        <v>#REF!</v>
      </c>
      <c r="N4679" t="e">
        <f>IF(COUNTA(SpatialOffsets[])=0,"", IF(INDEX(SpatialOffsets[Spatial Offset Type],$A4679)="","",
CONCATENATE("  - &amp;SpatialOffsetID",TEXT($A4679,"0000"),
" {","SpatialOffsetTypeCV:  ",CHAR(34),INDEX(SpatialOffsets[Spatial Offset Type],$A4679),CHAR(34),
", Offset1Value:  ",INDEX(SpatialOffsets[Offset 1 Value],$A4679),
", Offset1UnitID:  ",CHAR(34),INDEX(SpatialOffsets[Offset 1 Unit],$A4679),CHAR(34),
", Offset2Value:  ",INDEX(SpatialOffsets[Offset 2 Value],$A4679),
", Offset2UnitID:  ",CHAR(34),INDEX(SpatialOffsets[Offset 2 Unit],$A4679),CHAR(34),
", Offset3Value:  ",INDEX(SpatialOffsets[Offset 3 Value],$A4679),
", Offset3UnitID:  ",CHAR(34),INDEX(SpatialOffsets[Offset 3 Unit],$A4679),CHAR(34),,"}")))</f>
        <v>#REF!</v>
      </c>
      <c r="O4679" t="e">
        <f>IF(COUNTA(RelatedFeatures[])=0,"", IF(INDEX(RelatedFeatures[First Sampling Feature Code],$A4679)="","",
CONCATENATE("  - &amp;RelationID",TEXT($A4679,"0000"),
" {","SamplingFeatureID:  *SamplingFeatureID",TEXT(MATCH(INDEX(RelatedFeatures[First Sampling Feature Code],$A4679),SamplingFeatures[Feature Code],0),"0000"),
", RelationshipTypeCV:  ",CHAR(34),INDEX(RelatedFeatures[Relationship Type],$A4679),CHAR(34),
", RelatedFeatureID: *SamplingFeatureID",TEXT(MATCH(INDEX(RelatedFeatures[Second Sampling Feature Code],$A4679),SamplingFeatures[Feature Code],0),"0000"),
", SpatialOffsetID:  ",IF(INDEX(RelatedFeatures[Offset Number],$A4679)="","",CONCATENATE("*SpatialOffsetID",TEXT(INDEX(RelatedFeatures[Offset Number],$A4679),"0000"))),"}")))</f>
        <v>#REF!</v>
      </c>
      <c r="P4679" t="e">
        <f>IF(INDEX(Methods[Method Type],$A4679)="","",
CONCATENATE("  - &amp;MethodID",TEXT($A4679,"0000"),
" {","MethodTypeCV:  ",CHAR(34),INDEX(Methods[Method Type],$A4679),CHAR(34),
", MethodCode:  ",CHAR(34),INDEX(Methods[Method Code],$A4679),CHAR(34),
", MethodName:  ",CHAR(34),INDEX(Methods[Method Name],$A4679),CHAR(34),
", MethodDescription:  ",CHAR(34),INDEX(Methods[Method Description],$A4679),CHAR(34),
", MethodLink:  ",CHAR(34),INDEX(Methods[Method Link],$A4679),CHAR(34),
", OrganizationID: *OrganizationID",TEXT(MATCH(INDEX(Methods[Organization Name],$A4679),Organizations[Organization Name],0),"0000"),"}"))</f>
        <v>#REF!</v>
      </c>
      <c r="Q4679" t="e">
        <f>IF(INDEX(Variables[Variable Type],$A4679)="","",
CONCATENATE("  - &amp;VariableID",TEXT($A4679,"0000"),
" {","VariableTypeCV:  ",CHAR(34),INDEX(Variables[Variable Type],$A4679),CHAR(34),
", VariableCode:  ",CHAR(34),INDEX(Variables[Variable Code],$A4679),CHAR(34),
", VariableNameCV:  ",CHAR(34),INDEX(Variables[Variable Name],$A4679),CHAR(34),
", VariableDefinition:  ",CHAR(34),INDEX(Variables[Variable Definition],$A4679),CHAR(34),
", SpecciationCV:  ",CHAR(34),INDEX(Variables[Speciation],$A4679),CHAR(34),
", NoDataValue:  ",CHAR(34),INDEX(Variables[No Data Value],$A4679),CHAR(34),"}"))</f>
        <v>#REF!</v>
      </c>
    </row>
    <row r="4680" spans="1:17" x14ac:dyDescent="0.25">
      <c r="A4680">
        <v>4677</v>
      </c>
      <c r="D4680" t="e">
        <f>IF(INDEX(People[First Name],$A4680)="","",
CONCATENATE("  - &amp;PersonID",TEXT($A4680,"0000"),
" {","PersonFirstName:  ",CHAR(34),INDEX(People[First Name],$A4680),CHAR(34),
", PersonMiddleName:  ",CHAR(34),INDEX(People[Middle Name],$A4680),CHAR(34),
", PersonLastName:  ",CHAR(34),INDEX(People[Last Name],$A4680),CHAR(34),"}"))</f>
        <v>#REF!</v>
      </c>
      <c r="E4680" t="e">
        <f>IF(INDEX(Organizations[Organization Type '[CV']],$A4680)="","",
CONCATENATE("  - &amp;OrganizationID",TEXT($A4680,"0000"),
" {","OrganizationTypeCV:  ",CHAR(34),INDEX(Organizations[Organization Type '[CV']],$A4680),CHAR(34),
", OrganizationCode:  ",CHAR(34),INDEX(Organizations[Organization Code],$A4680),CHAR(34),
", OrganizationName:  ",CHAR(34),INDEX(Organizations[Organization Name],$A4680),CHAR(34),
", OrganizationDescription:  ",CHAR(34),INDEX(Organizations[Organization Description],$A4680),CHAR(34),
", OrganizationLink:  ",CHAR(34),INDEX(Organizations[Organization Link],$A4680),CHAR(34),"}"))</f>
        <v>#REF!</v>
      </c>
      <c r="F4680" t="e">
        <f>IF(INDEX(People[First Name],$A4680)="","",
CONCATENATE("  - &amp;AffiliationID",TEXT($A4680,"0000"),
" {PersonID: *PersonID",TEXT($A4680,"0000"),
", OrganizationID: *OrganizationID",TEXT(MATCH(INDEX(People[Organization Name],$A4680),Organizations[Organization Name],0),"0000"),
", IsPrimaryOrganizationContact: , AffiliationStartDate: , AffiliationEndDate: , PrimaryPhone: ",
", PrimaryEmail: ",CHAR(34),INDEX(People[Primary Email],$A4680),CHAR(34),
", PrimaryAddress: ",CHAR(34),INDEX(People[Primary Address],$A4680),CHAR(34),
", PersonLink: }"))</f>
        <v>#REF!</v>
      </c>
      <c r="H4680" t="e">
        <f>IF(COUNTA(CitationInformation)=0,"",IF(INDEX(AuthorList[Author Name],$A4680)="","",
CONCATENATE("  - &amp;AuthorListID",TEXT($A4680,"0000"),
"  {CitationID: *CitationID0001",
", PersonID: *PersonID",TEXT(MATCH(INDEX(AuthorList[Author Name],$A4680),People[Full Name],0),"0000"),
", AuthorOrder: ",INDEX(AuthorList[Author Number],$A4680),"}")))</f>
        <v>#REF!</v>
      </c>
      <c r="K4680" t="e">
        <f>IF(INDEX(SamplingFeatures[Feature Code],$A4680)="","",
CONCATENATE("  - &amp;SamplingFeatureID",TEXT($A4680,"0000"),
" {","SamplingFeatureUUID:  ",CHAR(34),INDEX(SamplingFeatures[Sampling Feature UUID],$A4680),CHAR(34),
", SamplingFeatureTypeCV:  ",CHAR(34),INDEX(SamplingFeatures[Sampling Feature Type],$A4680),CHAR(34),
", SamplingFeatureCode:  ",CHAR(34),INDEX(SamplingFeatures[Feature Code],$A4680),CHAR(34),
", SamplingFeatureName:  ",CHAR(34),INDEX(SamplingFeatures[Feature Name],$A4680),CHAR(34),
", SamplingFeatureDescription:  ",CHAR(34),INDEX(SamplingFeatures[Feature Description],$A4680),CHAR(34),
", SamplingFeatureGeotypeCV:  ",CHAR(34),INDEX(SamplingFeatures[Feature Geo Type],$A4680),CHAR(34),
", FeatureGeometry:  ",CHAR(34),INDEX(SamplingFeatures[Feature Geometry],$A4680),CHAR(34),
", Elevation_m:  ",CHAR(34),INDEX(SamplingFeatures[Elevation_m],$A4680),CHAR(34),
", ElevationDatumCV:  ",CHAR(34),ElevationDatum,CHAR(34),"}"))</f>
        <v>#REF!</v>
      </c>
      <c r="L4680" t="e">
        <f>IF(INDEX(SamplingFeatures[Sampling Feature Type],$A4680)&lt;&gt;"Site","",
CONCATENATE("  - &amp;SiteID",TEXT(SUMPRODUCT(--($L$3:$L4679&lt;&gt;"")),"0000"),
" {","SamplingFeatureID:  *SamplingFeatureID",TEXT($A4680,"0000"),
", SiteTypeCV:  ",CHAR(34),INDEX(Sites[Site Type],$A4680),CHAR(34),
", Latitude:  ",INDEX(Sites[Latitude],$A4680),
", Longitude:  ",INDEX(Sites[Longitude],$A4680),
", SRSName:  ",CHAR(34),LatLonDatum,CHAR(34),"}"))</f>
        <v>#REF!</v>
      </c>
      <c r="M4680" t="e">
        <f>IF(INDEX(SamplingFeatures[Sampling Feature Type],$A4680)&lt;&gt;"Specimen","",
CONCATENATE("  - &amp;SpecimenID",TEXT(SUMPRODUCT(--($M$3:$M4679&lt;&gt;"")),"0000"),
" {","SamplingFeatureID:  *SamplingFeatureID",TEXT($A4680,"0000"),
", SpecimenTypeCV:  ",CHAR(34),INDEX(Specimens[Specimen Type],$A4680),CHAR(34),
", SpecimenMediumCV:  ",INDEX(Specimens[Specimen Medium],$A4680),
", IsFieldSpecimen:  ",CHAR(34),INDEX(Specimens[Is Field Specimen?],$A4680),CHAR(34),"}"))</f>
        <v>#REF!</v>
      </c>
      <c r="N4680" t="e">
        <f>IF(COUNTA(SpatialOffsets[])=0,"", IF(INDEX(SpatialOffsets[Spatial Offset Type],$A4680)="","",
CONCATENATE("  - &amp;SpatialOffsetID",TEXT($A4680,"0000"),
" {","SpatialOffsetTypeCV:  ",CHAR(34),INDEX(SpatialOffsets[Spatial Offset Type],$A4680),CHAR(34),
", Offset1Value:  ",INDEX(SpatialOffsets[Offset 1 Value],$A4680),
", Offset1UnitID:  ",CHAR(34),INDEX(SpatialOffsets[Offset 1 Unit],$A4680),CHAR(34),
", Offset2Value:  ",INDEX(SpatialOffsets[Offset 2 Value],$A4680),
", Offset2UnitID:  ",CHAR(34),INDEX(SpatialOffsets[Offset 2 Unit],$A4680),CHAR(34),
", Offset3Value:  ",INDEX(SpatialOffsets[Offset 3 Value],$A4680),
", Offset3UnitID:  ",CHAR(34),INDEX(SpatialOffsets[Offset 3 Unit],$A4680),CHAR(34),,"}")))</f>
        <v>#REF!</v>
      </c>
      <c r="O4680" t="e">
        <f>IF(COUNTA(RelatedFeatures[])=0,"", IF(INDEX(RelatedFeatures[First Sampling Feature Code],$A4680)="","",
CONCATENATE("  - &amp;RelationID",TEXT($A4680,"0000"),
" {","SamplingFeatureID:  *SamplingFeatureID",TEXT(MATCH(INDEX(RelatedFeatures[First Sampling Feature Code],$A4680),SamplingFeatures[Feature Code],0),"0000"),
", RelationshipTypeCV:  ",CHAR(34),INDEX(RelatedFeatures[Relationship Type],$A4680),CHAR(34),
", RelatedFeatureID: *SamplingFeatureID",TEXT(MATCH(INDEX(RelatedFeatures[Second Sampling Feature Code],$A4680),SamplingFeatures[Feature Code],0),"0000"),
", SpatialOffsetID:  ",IF(INDEX(RelatedFeatures[Offset Number],$A4680)="","",CONCATENATE("*SpatialOffsetID",TEXT(INDEX(RelatedFeatures[Offset Number],$A4680),"0000"))),"}")))</f>
        <v>#REF!</v>
      </c>
      <c r="P4680" t="e">
        <f>IF(INDEX(Methods[Method Type],$A4680)="","",
CONCATENATE("  - &amp;MethodID",TEXT($A4680,"0000"),
" {","MethodTypeCV:  ",CHAR(34),INDEX(Methods[Method Type],$A4680),CHAR(34),
", MethodCode:  ",CHAR(34),INDEX(Methods[Method Code],$A4680),CHAR(34),
", MethodName:  ",CHAR(34),INDEX(Methods[Method Name],$A4680),CHAR(34),
", MethodDescription:  ",CHAR(34),INDEX(Methods[Method Description],$A4680),CHAR(34),
", MethodLink:  ",CHAR(34),INDEX(Methods[Method Link],$A4680),CHAR(34),
", OrganizationID: *OrganizationID",TEXT(MATCH(INDEX(Methods[Organization Name],$A4680),Organizations[Organization Name],0),"0000"),"}"))</f>
        <v>#REF!</v>
      </c>
      <c r="Q4680" t="e">
        <f>IF(INDEX(Variables[Variable Type],$A4680)="","",
CONCATENATE("  - &amp;VariableID",TEXT($A4680,"0000"),
" {","VariableTypeCV:  ",CHAR(34),INDEX(Variables[Variable Type],$A4680),CHAR(34),
", VariableCode:  ",CHAR(34),INDEX(Variables[Variable Code],$A4680),CHAR(34),
", VariableNameCV:  ",CHAR(34),INDEX(Variables[Variable Name],$A4680),CHAR(34),
", VariableDefinition:  ",CHAR(34),INDEX(Variables[Variable Definition],$A4680),CHAR(34),
", SpecciationCV:  ",CHAR(34),INDEX(Variables[Speciation],$A4680),CHAR(34),
", NoDataValue:  ",CHAR(34),INDEX(Variables[No Data Value],$A4680),CHAR(34),"}"))</f>
        <v>#REF!</v>
      </c>
    </row>
    <row r="4681" spans="1:17" x14ac:dyDescent="0.25">
      <c r="A4681">
        <v>4678</v>
      </c>
      <c r="D4681" t="e">
        <f>IF(INDEX(People[First Name],$A4681)="","",
CONCATENATE("  - &amp;PersonID",TEXT($A4681,"0000"),
" {","PersonFirstName:  ",CHAR(34),INDEX(People[First Name],$A4681),CHAR(34),
", PersonMiddleName:  ",CHAR(34),INDEX(People[Middle Name],$A4681),CHAR(34),
", PersonLastName:  ",CHAR(34),INDEX(People[Last Name],$A4681),CHAR(34),"}"))</f>
        <v>#REF!</v>
      </c>
      <c r="E4681" t="e">
        <f>IF(INDEX(Organizations[Organization Type '[CV']],$A4681)="","",
CONCATENATE("  - &amp;OrganizationID",TEXT($A4681,"0000"),
" {","OrganizationTypeCV:  ",CHAR(34),INDEX(Organizations[Organization Type '[CV']],$A4681),CHAR(34),
", OrganizationCode:  ",CHAR(34),INDEX(Organizations[Organization Code],$A4681),CHAR(34),
", OrganizationName:  ",CHAR(34),INDEX(Organizations[Organization Name],$A4681),CHAR(34),
", OrganizationDescription:  ",CHAR(34),INDEX(Organizations[Organization Description],$A4681),CHAR(34),
", OrganizationLink:  ",CHAR(34),INDEX(Organizations[Organization Link],$A4681),CHAR(34),"}"))</f>
        <v>#REF!</v>
      </c>
      <c r="F4681" t="e">
        <f>IF(INDEX(People[First Name],$A4681)="","",
CONCATENATE("  - &amp;AffiliationID",TEXT($A4681,"0000"),
" {PersonID: *PersonID",TEXT($A4681,"0000"),
", OrganizationID: *OrganizationID",TEXT(MATCH(INDEX(People[Organization Name],$A4681),Organizations[Organization Name],0),"0000"),
", IsPrimaryOrganizationContact: , AffiliationStartDate: , AffiliationEndDate: , PrimaryPhone: ",
", PrimaryEmail: ",CHAR(34),INDEX(People[Primary Email],$A4681),CHAR(34),
", PrimaryAddress: ",CHAR(34),INDEX(People[Primary Address],$A4681),CHAR(34),
", PersonLink: }"))</f>
        <v>#REF!</v>
      </c>
      <c r="H4681" t="e">
        <f>IF(COUNTA(CitationInformation)=0,"",IF(INDEX(AuthorList[Author Name],$A4681)="","",
CONCATENATE("  - &amp;AuthorListID",TEXT($A4681,"0000"),
"  {CitationID: *CitationID0001",
", PersonID: *PersonID",TEXT(MATCH(INDEX(AuthorList[Author Name],$A4681),People[Full Name],0),"0000"),
", AuthorOrder: ",INDEX(AuthorList[Author Number],$A4681),"}")))</f>
        <v>#REF!</v>
      </c>
      <c r="K4681" t="e">
        <f>IF(INDEX(SamplingFeatures[Feature Code],$A4681)="","",
CONCATENATE("  - &amp;SamplingFeatureID",TEXT($A4681,"0000"),
" {","SamplingFeatureUUID:  ",CHAR(34),INDEX(SamplingFeatures[Sampling Feature UUID],$A4681),CHAR(34),
", SamplingFeatureTypeCV:  ",CHAR(34),INDEX(SamplingFeatures[Sampling Feature Type],$A4681),CHAR(34),
", SamplingFeatureCode:  ",CHAR(34),INDEX(SamplingFeatures[Feature Code],$A4681),CHAR(34),
", SamplingFeatureName:  ",CHAR(34),INDEX(SamplingFeatures[Feature Name],$A4681),CHAR(34),
", SamplingFeatureDescription:  ",CHAR(34),INDEX(SamplingFeatures[Feature Description],$A4681),CHAR(34),
", SamplingFeatureGeotypeCV:  ",CHAR(34),INDEX(SamplingFeatures[Feature Geo Type],$A4681),CHAR(34),
", FeatureGeometry:  ",CHAR(34),INDEX(SamplingFeatures[Feature Geometry],$A4681),CHAR(34),
", Elevation_m:  ",CHAR(34),INDEX(SamplingFeatures[Elevation_m],$A4681),CHAR(34),
", ElevationDatumCV:  ",CHAR(34),ElevationDatum,CHAR(34),"}"))</f>
        <v>#REF!</v>
      </c>
      <c r="L4681" t="e">
        <f>IF(INDEX(SamplingFeatures[Sampling Feature Type],$A4681)&lt;&gt;"Site","",
CONCATENATE("  - &amp;SiteID",TEXT(SUMPRODUCT(--($L$3:$L4680&lt;&gt;"")),"0000"),
" {","SamplingFeatureID:  *SamplingFeatureID",TEXT($A4681,"0000"),
", SiteTypeCV:  ",CHAR(34),INDEX(Sites[Site Type],$A4681),CHAR(34),
", Latitude:  ",INDEX(Sites[Latitude],$A4681),
", Longitude:  ",INDEX(Sites[Longitude],$A4681),
", SRSName:  ",CHAR(34),LatLonDatum,CHAR(34),"}"))</f>
        <v>#REF!</v>
      </c>
      <c r="M4681" t="e">
        <f>IF(INDEX(SamplingFeatures[Sampling Feature Type],$A4681)&lt;&gt;"Specimen","",
CONCATENATE("  - &amp;SpecimenID",TEXT(SUMPRODUCT(--($M$3:$M4680&lt;&gt;"")),"0000"),
" {","SamplingFeatureID:  *SamplingFeatureID",TEXT($A4681,"0000"),
", SpecimenTypeCV:  ",CHAR(34),INDEX(Specimens[Specimen Type],$A4681),CHAR(34),
", SpecimenMediumCV:  ",INDEX(Specimens[Specimen Medium],$A4681),
", IsFieldSpecimen:  ",CHAR(34),INDEX(Specimens[Is Field Specimen?],$A4681),CHAR(34),"}"))</f>
        <v>#REF!</v>
      </c>
      <c r="N4681" t="e">
        <f>IF(COUNTA(SpatialOffsets[])=0,"", IF(INDEX(SpatialOffsets[Spatial Offset Type],$A4681)="","",
CONCATENATE("  - &amp;SpatialOffsetID",TEXT($A4681,"0000"),
" {","SpatialOffsetTypeCV:  ",CHAR(34),INDEX(SpatialOffsets[Spatial Offset Type],$A4681),CHAR(34),
", Offset1Value:  ",INDEX(SpatialOffsets[Offset 1 Value],$A4681),
", Offset1UnitID:  ",CHAR(34),INDEX(SpatialOffsets[Offset 1 Unit],$A4681),CHAR(34),
", Offset2Value:  ",INDEX(SpatialOffsets[Offset 2 Value],$A4681),
", Offset2UnitID:  ",CHAR(34),INDEX(SpatialOffsets[Offset 2 Unit],$A4681),CHAR(34),
", Offset3Value:  ",INDEX(SpatialOffsets[Offset 3 Value],$A4681),
", Offset3UnitID:  ",CHAR(34),INDEX(SpatialOffsets[Offset 3 Unit],$A4681),CHAR(34),,"}")))</f>
        <v>#REF!</v>
      </c>
      <c r="O4681" t="e">
        <f>IF(COUNTA(RelatedFeatures[])=0,"", IF(INDEX(RelatedFeatures[First Sampling Feature Code],$A4681)="","",
CONCATENATE("  - &amp;RelationID",TEXT($A4681,"0000"),
" {","SamplingFeatureID:  *SamplingFeatureID",TEXT(MATCH(INDEX(RelatedFeatures[First Sampling Feature Code],$A4681),SamplingFeatures[Feature Code],0),"0000"),
", RelationshipTypeCV:  ",CHAR(34),INDEX(RelatedFeatures[Relationship Type],$A4681),CHAR(34),
", RelatedFeatureID: *SamplingFeatureID",TEXT(MATCH(INDEX(RelatedFeatures[Second Sampling Feature Code],$A4681),SamplingFeatures[Feature Code],0),"0000"),
", SpatialOffsetID:  ",IF(INDEX(RelatedFeatures[Offset Number],$A4681)="","",CONCATENATE("*SpatialOffsetID",TEXT(INDEX(RelatedFeatures[Offset Number],$A4681),"0000"))),"}")))</f>
        <v>#REF!</v>
      </c>
      <c r="P4681" t="e">
        <f>IF(INDEX(Methods[Method Type],$A4681)="","",
CONCATENATE("  - &amp;MethodID",TEXT($A4681,"0000"),
" {","MethodTypeCV:  ",CHAR(34),INDEX(Methods[Method Type],$A4681),CHAR(34),
", MethodCode:  ",CHAR(34),INDEX(Methods[Method Code],$A4681),CHAR(34),
", MethodName:  ",CHAR(34),INDEX(Methods[Method Name],$A4681),CHAR(34),
", MethodDescription:  ",CHAR(34),INDEX(Methods[Method Description],$A4681),CHAR(34),
", MethodLink:  ",CHAR(34),INDEX(Methods[Method Link],$A4681),CHAR(34),
", OrganizationID: *OrganizationID",TEXT(MATCH(INDEX(Methods[Organization Name],$A4681),Organizations[Organization Name],0),"0000"),"}"))</f>
        <v>#REF!</v>
      </c>
      <c r="Q4681" t="e">
        <f>IF(INDEX(Variables[Variable Type],$A4681)="","",
CONCATENATE("  - &amp;VariableID",TEXT($A4681,"0000"),
" {","VariableTypeCV:  ",CHAR(34),INDEX(Variables[Variable Type],$A4681),CHAR(34),
", VariableCode:  ",CHAR(34),INDEX(Variables[Variable Code],$A4681),CHAR(34),
", VariableNameCV:  ",CHAR(34),INDEX(Variables[Variable Name],$A4681),CHAR(34),
", VariableDefinition:  ",CHAR(34),INDEX(Variables[Variable Definition],$A4681),CHAR(34),
", SpecciationCV:  ",CHAR(34),INDEX(Variables[Speciation],$A4681),CHAR(34),
", NoDataValue:  ",CHAR(34),INDEX(Variables[No Data Value],$A4681),CHAR(34),"}"))</f>
        <v>#REF!</v>
      </c>
    </row>
    <row r="4682" spans="1:17" x14ac:dyDescent="0.25">
      <c r="A4682">
        <v>4679</v>
      </c>
      <c r="D4682" t="e">
        <f>IF(INDEX(People[First Name],$A4682)="","",
CONCATENATE("  - &amp;PersonID",TEXT($A4682,"0000"),
" {","PersonFirstName:  ",CHAR(34),INDEX(People[First Name],$A4682),CHAR(34),
", PersonMiddleName:  ",CHAR(34),INDEX(People[Middle Name],$A4682),CHAR(34),
", PersonLastName:  ",CHAR(34),INDEX(People[Last Name],$A4682),CHAR(34),"}"))</f>
        <v>#REF!</v>
      </c>
      <c r="E4682" t="e">
        <f>IF(INDEX(Organizations[Organization Type '[CV']],$A4682)="","",
CONCATENATE("  - &amp;OrganizationID",TEXT($A4682,"0000"),
" {","OrganizationTypeCV:  ",CHAR(34),INDEX(Organizations[Organization Type '[CV']],$A4682),CHAR(34),
", OrganizationCode:  ",CHAR(34),INDEX(Organizations[Organization Code],$A4682),CHAR(34),
", OrganizationName:  ",CHAR(34),INDEX(Organizations[Organization Name],$A4682),CHAR(34),
", OrganizationDescription:  ",CHAR(34),INDEX(Organizations[Organization Description],$A4682),CHAR(34),
", OrganizationLink:  ",CHAR(34),INDEX(Organizations[Organization Link],$A4682),CHAR(34),"}"))</f>
        <v>#REF!</v>
      </c>
      <c r="F4682" t="e">
        <f>IF(INDEX(People[First Name],$A4682)="","",
CONCATENATE("  - &amp;AffiliationID",TEXT($A4682,"0000"),
" {PersonID: *PersonID",TEXT($A4682,"0000"),
", OrganizationID: *OrganizationID",TEXT(MATCH(INDEX(People[Organization Name],$A4682),Organizations[Organization Name],0),"0000"),
", IsPrimaryOrganizationContact: , AffiliationStartDate: , AffiliationEndDate: , PrimaryPhone: ",
", PrimaryEmail: ",CHAR(34),INDEX(People[Primary Email],$A4682),CHAR(34),
", PrimaryAddress: ",CHAR(34),INDEX(People[Primary Address],$A4682),CHAR(34),
", PersonLink: }"))</f>
        <v>#REF!</v>
      </c>
      <c r="H4682" t="e">
        <f>IF(COUNTA(CitationInformation)=0,"",IF(INDEX(AuthorList[Author Name],$A4682)="","",
CONCATENATE("  - &amp;AuthorListID",TEXT($A4682,"0000"),
"  {CitationID: *CitationID0001",
", PersonID: *PersonID",TEXT(MATCH(INDEX(AuthorList[Author Name],$A4682),People[Full Name],0),"0000"),
", AuthorOrder: ",INDEX(AuthorList[Author Number],$A4682),"}")))</f>
        <v>#REF!</v>
      </c>
      <c r="K4682" t="e">
        <f>IF(INDEX(SamplingFeatures[Feature Code],$A4682)="","",
CONCATENATE("  - &amp;SamplingFeatureID",TEXT($A4682,"0000"),
" {","SamplingFeatureUUID:  ",CHAR(34),INDEX(SamplingFeatures[Sampling Feature UUID],$A4682),CHAR(34),
", SamplingFeatureTypeCV:  ",CHAR(34),INDEX(SamplingFeatures[Sampling Feature Type],$A4682),CHAR(34),
", SamplingFeatureCode:  ",CHAR(34),INDEX(SamplingFeatures[Feature Code],$A4682),CHAR(34),
", SamplingFeatureName:  ",CHAR(34),INDEX(SamplingFeatures[Feature Name],$A4682),CHAR(34),
", SamplingFeatureDescription:  ",CHAR(34),INDEX(SamplingFeatures[Feature Description],$A4682),CHAR(34),
", SamplingFeatureGeotypeCV:  ",CHAR(34),INDEX(SamplingFeatures[Feature Geo Type],$A4682),CHAR(34),
", FeatureGeometry:  ",CHAR(34),INDEX(SamplingFeatures[Feature Geometry],$A4682),CHAR(34),
", Elevation_m:  ",CHAR(34),INDEX(SamplingFeatures[Elevation_m],$A4682),CHAR(34),
", ElevationDatumCV:  ",CHAR(34),ElevationDatum,CHAR(34),"}"))</f>
        <v>#REF!</v>
      </c>
      <c r="L4682" t="e">
        <f>IF(INDEX(SamplingFeatures[Sampling Feature Type],$A4682)&lt;&gt;"Site","",
CONCATENATE("  - &amp;SiteID",TEXT(SUMPRODUCT(--($L$3:$L4681&lt;&gt;"")),"0000"),
" {","SamplingFeatureID:  *SamplingFeatureID",TEXT($A4682,"0000"),
", SiteTypeCV:  ",CHAR(34),INDEX(Sites[Site Type],$A4682),CHAR(34),
", Latitude:  ",INDEX(Sites[Latitude],$A4682),
", Longitude:  ",INDEX(Sites[Longitude],$A4682),
", SRSName:  ",CHAR(34),LatLonDatum,CHAR(34),"}"))</f>
        <v>#REF!</v>
      </c>
      <c r="M4682" t="e">
        <f>IF(INDEX(SamplingFeatures[Sampling Feature Type],$A4682)&lt;&gt;"Specimen","",
CONCATENATE("  - &amp;SpecimenID",TEXT(SUMPRODUCT(--($M$3:$M4681&lt;&gt;"")),"0000"),
" {","SamplingFeatureID:  *SamplingFeatureID",TEXT($A4682,"0000"),
", SpecimenTypeCV:  ",CHAR(34),INDEX(Specimens[Specimen Type],$A4682),CHAR(34),
", SpecimenMediumCV:  ",INDEX(Specimens[Specimen Medium],$A4682),
", IsFieldSpecimen:  ",CHAR(34),INDEX(Specimens[Is Field Specimen?],$A4682),CHAR(34),"}"))</f>
        <v>#REF!</v>
      </c>
      <c r="N4682" t="e">
        <f>IF(COUNTA(SpatialOffsets[])=0,"", IF(INDEX(SpatialOffsets[Spatial Offset Type],$A4682)="","",
CONCATENATE("  - &amp;SpatialOffsetID",TEXT($A4682,"0000"),
" {","SpatialOffsetTypeCV:  ",CHAR(34),INDEX(SpatialOffsets[Spatial Offset Type],$A4682),CHAR(34),
", Offset1Value:  ",INDEX(SpatialOffsets[Offset 1 Value],$A4682),
", Offset1UnitID:  ",CHAR(34),INDEX(SpatialOffsets[Offset 1 Unit],$A4682),CHAR(34),
", Offset2Value:  ",INDEX(SpatialOffsets[Offset 2 Value],$A4682),
", Offset2UnitID:  ",CHAR(34),INDEX(SpatialOffsets[Offset 2 Unit],$A4682),CHAR(34),
", Offset3Value:  ",INDEX(SpatialOffsets[Offset 3 Value],$A4682),
", Offset3UnitID:  ",CHAR(34),INDEX(SpatialOffsets[Offset 3 Unit],$A4682),CHAR(34),,"}")))</f>
        <v>#REF!</v>
      </c>
      <c r="O4682" t="e">
        <f>IF(COUNTA(RelatedFeatures[])=0,"", IF(INDEX(RelatedFeatures[First Sampling Feature Code],$A4682)="","",
CONCATENATE("  - &amp;RelationID",TEXT($A4682,"0000"),
" {","SamplingFeatureID:  *SamplingFeatureID",TEXT(MATCH(INDEX(RelatedFeatures[First Sampling Feature Code],$A4682),SamplingFeatures[Feature Code],0),"0000"),
", RelationshipTypeCV:  ",CHAR(34),INDEX(RelatedFeatures[Relationship Type],$A4682),CHAR(34),
", RelatedFeatureID: *SamplingFeatureID",TEXT(MATCH(INDEX(RelatedFeatures[Second Sampling Feature Code],$A4682),SamplingFeatures[Feature Code],0),"0000"),
", SpatialOffsetID:  ",IF(INDEX(RelatedFeatures[Offset Number],$A4682)="","",CONCATENATE("*SpatialOffsetID",TEXT(INDEX(RelatedFeatures[Offset Number],$A4682),"0000"))),"}")))</f>
        <v>#REF!</v>
      </c>
      <c r="P4682" t="e">
        <f>IF(INDEX(Methods[Method Type],$A4682)="","",
CONCATENATE("  - &amp;MethodID",TEXT($A4682,"0000"),
" {","MethodTypeCV:  ",CHAR(34),INDEX(Methods[Method Type],$A4682),CHAR(34),
", MethodCode:  ",CHAR(34),INDEX(Methods[Method Code],$A4682),CHAR(34),
", MethodName:  ",CHAR(34),INDEX(Methods[Method Name],$A4682),CHAR(34),
", MethodDescription:  ",CHAR(34),INDEX(Methods[Method Description],$A4682),CHAR(34),
", MethodLink:  ",CHAR(34),INDEX(Methods[Method Link],$A4682),CHAR(34),
", OrganizationID: *OrganizationID",TEXT(MATCH(INDEX(Methods[Organization Name],$A4682),Organizations[Organization Name],0),"0000"),"}"))</f>
        <v>#REF!</v>
      </c>
      <c r="Q4682" t="e">
        <f>IF(INDEX(Variables[Variable Type],$A4682)="","",
CONCATENATE("  - &amp;VariableID",TEXT($A4682,"0000"),
" {","VariableTypeCV:  ",CHAR(34),INDEX(Variables[Variable Type],$A4682),CHAR(34),
", VariableCode:  ",CHAR(34),INDEX(Variables[Variable Code],$A4682),CHAR(34),
", VariableNameCV:  ",CHAR(34),INDEX(Variables[Variable Name],$A4682),CHAR(34),
", VariableDefinition:  ",CHAR(34),INDEX(Variables[Variable Definition],$A4682),CHAR(34),
", SpecciationCV:  ",CHAR(34),INDEX(Variables[Speciation],$A4682),CHAR(34),
", NoDataValue:  ",CHAR(34),INDEX(Variables[No Data Value],$A4682),CHAR(34),"}"))</f>
        <v>#REF!</v>
      </c>
    </row>
    <row r="4683" spans="1:17" x14ac:dyDescent="0.25">
      <c r="A4683">
        <v>4680</v>
      </c>
      <c r="D4683" t="e">
        <f>IF(INDEX(People[First Name],$A4683)="","",
CONCATENATE("  - &amp;PersonID",TEXT($A4683,"0000"),
" {","PersonFirstName:  ",CHAR(34),INDEX(People[First Name],$A4683),CHAR(34),
", PersonMiddleName:  ",CHAR(34),INDEX(People[Middle Name],$A4683),CHAR(34),
", PersonLastName:  ",CHAR(34),INDEX(People[Last Name],$A4683),CHAR(34),"}"))</f>
        <v>#REF!</v>
      </c>
      <c r="E4683" t="e">
        <f>IF(INDEX(Organizations[Organization Type '[CV']],$A4683)="","",
CONCATENATE("  - &amp;OrganizationID",TEXT($A4683,"0000"),
" {","OrganizationTypeCV:  ",CHAR(34),INDEX(Organizations[Organization Type '[CV']],$A4683),CHAR(34),
", OrganizationCode:  ",CHAR(34),INDEX(Organizations[Organization Code],$A4683),CHAR(34),
", OrganizationName:  ",CHAR(34),INDEX(Organizations[Organization Name],$A4683),CHAR(34),
", OrganizationDescription:  ",CHAR(34),INDEX(Organizations[Organization Description],$A4683),CHAR(34),
", OrganizationLink:  ",CHAR(34),INDEX(Organizations[Organization Link],$A4683),CHAR(34),"}"))</f>
        <v>#REF!</v>
      </c>
      <c r="F4683" t="e">
        <f>IF(INDEX(People[First Name],$A4683)="","",
CONCATENATE("  - &amp;AffiliationID",TEXT($A4683,"0000"),
" {PersonID: *PersonID",TEXT($A4683,"0000"),
", OrganizationID: *OrganizationID",TEXT(MATCH(INDEX(People[Organization Name],$A4683),Organizations[Organization Name],0),"0000"),
", IsPrimaryOrganizationContact: , AffiliationStartDate: , AffiliationEndDate: , PrimaryPhone: ",
", PrimaryEmail: ",CHAR(34),INDEX(People[Primary Email],$A4683),CHAR(34),
", PrimaryAddress: ",CHAR(34),INDEX(People[Primary Address],$A4683),CHAR(34),
", PersonLink: }"))</f>
        <v>#REF!</v>
      </c>
      <c r="H4683" t="e">
        <f>IF(COUNTA(CitationInformation)=0,"",IF(INDEX(AuthorList[Author Name],$A4683)="","",
CONCATENATE("  - &amp;AuthorListID",TEXT($A4683,"0000"),
"  {CitationID: *CitationID0001",
", PersonID: *PersonID",TEXT(MATCH(INDEX(AuthorList[Author Name],$A4683),People[Full Name],0),"0000"),
", AuthorOrder: ",INDEX(AuthorList[Author Number],$A4683),"}")))</f>
        <v>#REF!</v>
      </c>
      <c r="K4683" t="e">
        <f>IF(INDEX(SamplingFeatures[Feature Code],$A4683)="","",
CONCATENATE("  - &amp;SamplingFeatureID",TEXT($A4683,"0000"),
" {","SamplingFeatureUUID:  ",CHAR(34),INDEX(SamplingFeatures[Sampling Feature UUID],$A4683),CHAR(34),
", SamplingFeatureTypeCV:  ",CHAR(34),INDEX(SamplingFeatures[Sampling Feature Type],$A4683),CHAR(34),
", SamplingFeatureCode:  ",CHAR(34),INDEX(SamplingFeatures[Feature Code],$A4683),CHAR(34),
", SamplingFeatureName:  ",CHAR(34),INDEX(SamplingFeatures[Feature Name],$A4683),CHAR(34),
", SamplingFeatureDescription:  ",CHAR(34),INDEX(SamplingFeatures[Feature Description],$A4683),CHAR(34),
", SamplingFeatureGeotypeCV:  ",CHAR(34),INDEX(SamplingFeatures[Feature Geo Type],$A4683),CHAR(34),
", FeatureGeometry:  ",CHAR(34),INDEX(SamplingFeatures[Feature Geometry],$A4683),CHAR(34),
", Elevation_m:  ",CHAR(34),INDEX(SamplingFeatures[Elevation_m],$A4683),CHAR(34),
", ElevationDatumCV:  ",CHAR(34),ElevationDatum,CHAR(34),"}"))</f>
        <v>#REF!</v>
      </c>
      <c r="L4683" t="e">
        <f>IF(INDEX(SamplingFeatures[Sampling Feature Type],$A4683)&lt;&gt;"Site","",
CONCATENATE("  - &amp;SiteID",TEXT(SUMPRODUCT(--($L$3:$L4682&lt;&gt;"")),"0000"),
" {","SamplingFeatureID:  *SamplingFeatureID",TEXT($A4683,"0000"),
", SiteTypeCV:  ",CHAR(34),INDEX(Sites[Site Type],$A4683),CHAR(34),
", Latitude:  ",INDEX(Sites[Latitude],$A4683),
", Longitude:  ",INDEX(Sites[Longitude],$A4683),
", SRSName:  ",CHAR(34),LatLonDatum,CHAR(34),"}"))</f>
        <v>#REF!</v>
      </c>
      <c r="M4683" t="e">
        <f>IF(INDEX(SamplingFeatures[Sampling Feature Type],$A4683)&lt;&gt;"Specimen","",
CONCATENATE("  - &amp;SpecimenID",TEXT(SUMPRODUCT(--($M$3:$M4682&lt;&gt;"")),"0000"),
" {","SamplingFeatureID:  *SamplingFeatureID",TEXT($A4683,"0000"),
", SpecimenTypeCV:  ",CHAR(34),INDEX(Specimens[Specimen Type],$A4683),CHAR(34),
", SpecimenMediumCV:  ",INDEX(Specimens[Specimen Medium],$A4683),
", IsFieldSpecimen:  ",CHAR(34),INDEX(Specimens[Is Field Specimen?],$A4683),CHAR(34),"}"))</f>
        <v>#REF!</v>
      </c>
      <c r="N4683" t="e">
        <f>IF(COUNTA(SpatialOffsets[])=0,"", IF(INDEX(SpatialOffsets[Spatial Offset Type],$A4683)="","",
CONCATENATE("  - &amp;SpatialOffsetID",TEXT($A4683,"0000"),
" {","SpatialOffsetTypeCV:  ",CHAR(34),INDEX(SpatialOffsets[Spatial Offset Type],$A4683),CHAR(34),
", Offset1Value:  ",INDEX(SpatialOffsets[Offset 1 Value],$A4683),
", Offset1UnitID:  ",CHAR(34),INDEX(SpatialOffsets[Offset 1 Unit],$A4683),CHAR(34),
", Offset2Value:  ",INDEX(SpatialOffsets[Offset 2 Value],$A4683),
", Offset2UnitID:  ",CHAR(34),INDEX(SpatialOffsets[Offset 2 Unit],$A4683),CHAR(34),
", Offset3Value:  ",INDEX(SpatialOffsets[Offset 3 Value],$A4683),
", Offset3UnitID:  ",CHAR(34),INDEX(SpatialOffsets[Offset 3 Unit],$A4683),CHAR(34),,"}")))</f>
        <v>#REF!</v>
      </c>
      <c r="O4683" t="e">
        <f>IF(COUNTA(RelatedFeatures[])=0,"", IF(INDEX(RelatedFeatures[First Sampling Feature Code],$A4683)="","",
CONCATENATE("  - &amp;RelationID",TEXT($A4683,"0000"),
" {","SamplingFeatureID:  *SamplingFeatureID",TEXT(MATCH(INDEX(RelatedFeatures[First Sampling Feature Code],$A4683),SamplingFeatures[Feature Code],0),"0000"),
", RelationshipTypeCV:  ",CHAR(34),INDEX(RelatedFeatures[Relationship Type],$A4683),CHAR(34),
", RelatedFeatureID: *SamplingFeatureID",TEXT(MATCH(INDEX(RelatedFeatures[Second Sampling Feature Code],$A4683),SamplingFeatures[Feature Code],0),"0000"),
", SpatialOffsetID:  ",IF(INDEX(RelatedFeatures[Offset Number],$A4683)="","",CONCATENATE("*SpatialOffsetID",TEXT(INDEX(RelatedFeatures[Offset Number],$A4683),"0000"))),"}")))</f>
        <v>#REF!</v>
      </c>
      <c r="P4683" t="e">
        <f>IF(INDEX(Methods[Method Type],$A4683)="","",
CONCATENATE("  - &amp;MethodID",TEXT($A4683,"0000"),
" {","MethodTypeCV:  ",CHAR(34),INDEX(Methods[Method Type],$A4683),CHAR(34),
", MethodCode:  ",CHAR(34),INDEX(Methods[Method Code],$A4683),CHAR(34),
", MethodName:  ",CHAR(34),INDEX(Methods[Method Name],$A4683),CHAR(34),
", MethodDescription:  ",CHAR(34),INDEX(Methods[Method Description],$A4683),CHAR(34),
", MethodLink:  ",CHAR(34),INDEX(Methods[Method Link],$A4683),CHAR(34),
", OrganizationID: *OrganizationID",TEXT(MATCH(INDEX(Methods[Organization Name],$A4683),Organizations[Organization Name],0),"0000"),"}"))</f>
        <v>#REF!</v>
      </c>
      <c r="Q4683" t="e">
        <f>IF(INDEX(Variables[Variable Type],$A4683)="","",
CONCATENATE("  - &amp;VariableID",TEXT($A4683,"0000"),
" {","VariableTypeCV:  ",CHAR(34),INDEX(Variables[Variable Type],$A4683),CHAR(34),
", VariableCode:  ",CHAR(34),INDEX(Variables[Variable Code],$A4683),CHAR(34),
", VariableNameCV:  ",CHAR(34),INDEX(Variables[Variable Name],$A4683),CHAR(34),
", VariableDefinition:  ",CHAR(34),INDEX(Variables[Variable Definition],$A4683),CHAR(34),
", SpecciationCV:  ",CHAR(34),INDEX(Variables[Speciation],$A4683),CHAR(34),
", NoDataValue:  ",CHAR(34),INDEX(Variables[No Data Value],$A4683),CHAR(34),"}"))</f>
        <v>#REF!</v>
      </c>
    </row>
    <row r="4684" spans="1:17" x14ac:dyDescent="0.25">
      <c r="A4684">
        <v>4681</v>
      </c>
      <c r="D4684" t="e">
        <f>IF(INDEX(People[First Name],$A4684)="","",
CONCATENATE("  - &amp;PersonID",TEXT($A4684,"0000"),
" {","PersonFirstName:  ",CHAR(34),INDEX(People[First Name],$A4684),CHAR(34),
", PersonMiddleName:  ",CHAR(34),INDEX(People[Middle Name],$A4684),CHAR(34),
", PersonLastName:  ",CHAR(34),INDEX(People[Last Name],$A4684),CHAR(34),"}"))</f>
        <v>#REF!</v>
      </c>
      <c r="E4684" t="e">
        <f>IF(INDEX(Organizations[Organization Type '[CV']],$A4684)="","",
CONCATENATE("  - &amp;OrganizationID",TEXT($A4684,"0000"),
" {","OrganizationTypeCV:  ",CHAR(34),INDEX(Organizations[Organization Type '[CV']],$A4684),CHAR(34),
", OrganizationCode:  ",CHAR(34),INDEX(Organizations[Organization Code],$A4684),CHAR(34),
", OrganizationName:  ",CHAR(34),INDEX(Organizations[Organization Name],$A4684),CHAR(34),
", OrganizationDescription:  ",CHAR(34),INDEX(Organizations[Organization Description],$A4684),CHAR(34),
", OrganizationLink:  ",CHAR(34),INDEX(Organizations[Organization Link],$A4684),CHAR(34),"}"))</f>
        <v>#REF!</v>
      </c>
      <c r="F4684" t="e">
        <f>IF(INDEX(People[First Name],$A4684)="","",
CONCATENATE("  - &amp;AffiliationID",TEXT($A4684,"0000"),
" {PersonID: *PersonID",TEXT($A4684,"0000"),
", OrganizationID: *OrganizationID",TEXT(MATCH(INDEX(People[Organization Name],$A4684),Organizations[Organization Name],0),"0000"),
", IsPrimaryOrganizationContact: , AffiliationStartDate: , AffiliationEndDate: , PrimaryPhone: ",
", PrimaryEmail: ",CHAR(34),INDEX(People[Primary Email],$A4684),CHAR(34),
", PrimaryAddress: ",CHAR(34),INDEX(People[Primary Address],$A4684),CHAR(34),
", PersonLink: }"))</f>
        <v>#REF!</v>
      </c>
      <c r="H4684" t="e">
        <f>IF(COUNTA(CitationInformation)=0,"",IF(INDEX(AuthorList[Author Name],$A4684)="","",
CONCATENATE("  - &amp;AuthorListID",TEXT($A4684,"0000"),
"  {CitationID: *CitationID0001",
", PersonID: *PersonID",TEXT(MATCH(INDEX(AuthorList[Author Name],$A4684),People[Full Name],0),"0000"),
", AuthorOrder: ",INDEX(AuthorList[Author Number],$A4684),"}")))</f>
        <v>#REF!</v>
      </c>
      <c r="K4684" t="e">
        <f>IF(INDEX(SamplingFeatures[Feature Code],$A4684)="","",
CONCATENATE("  - &amp;SamplingFeatureID",TEXT($A4684,"0000"),
" {","SamplingFeatureUUID:  ",CHAR(34),INDEX(SamplingFeatures[Sampling Feature UUID],$A4684),CHAR(34),
", SamplingFeatureTypeCV:  ",CHAR(34),INDEX(SamplingFeatures[Sampling Feature Type],$A4684),CHAR(34),
", SamplingFeatureCode:  ",CHAR(34),INDEX(SamplingFeatures[Feature Code],$A4684),CHAR(34),
", SamplingFeatureName:  ",CHAR(34),INDEX(SamplingFeatures[Feature Name],$A4684),CHAR(34),
", SamplingFeatureDescription:  ",CHAR(34),INDEX(SamplingFeatures[Feature Description],$A4684),CHAR(34),
", SamplingFeatureGeotypeCV:  ",CHAR(34),INDEX(SamplingFeatures[Feature Geo Type],$A4684),CHAR(34),
", FeatureGeometry:  ",CHAR(34),INDEX(SamplingFeatures[Feature Geometry],$A4684),CHAR(34),
", Elevation_m:  ",CHAR(34),INDEX(SamplingFeatures[Elevation_m],$A4684),CHAR(34),
", ElevationDatumCV:  ",CHAR(34),ElevationDatum,CHAR(34),"}"))</f>
        <v>#REF!</v>
      </c>
      <c r="L4684" t="e">
        <f>IF(INDEX(SamplingFeatures[Sampling Feature Type],$A4684)&lt;&gt;"Site","",
CONCATENATE("  - &amp;SiteID",TEXT(SUMPRODUCT(--($L$3:$L4683&lt;&gt;"")),"0000"),
" {","SamplingFeatureID:  *SamplingFeatureID",TEXT($A4684,"0000"),
", SiteTypeCV:  ",CHAR(34),INDEX(Sites[Site Type],$A4684),CHAR(34),
", Latitude:  ",INDEX(Sites[Latitude],$A4684),
", Longitude:  ",INDEX(Sites[Longitude],$A4684),
", SRSName:  ",CHAR(34),LatLonDatum,CHAR(34),"}"))</f>
        <v>#REF!</v>
      </c>
      <c r="M4684" t="e">
        <f>IF(INDEX(SamplingFeatures[Sampling Feature Type],$A4684)&lt;&gt;"Specimen","",
CONCATENATE("  - &amp;SpecimenID",TEXT(SUMPRODUCT(--($M$3:$M4683&lt;&gt;"")),"0000"),
" {","SamplingFeatureID:  *SamplingFeatureID",TEXT($A4684,"0000"),
", SpecimenTypeCV:  ",CHAR(34),INDEX(Specimens[Specimen Type],$A4684),CHAR(34),
", SpecimenMediumCV:  ",INDEX(Specimens[Specimen Medium],$A4684),
", IsFieldSpecimen:  ",CHAR(34),INDEX(Specimens[Is Field Specimen?],$A4684),CHAR(34),"}"))</f>
        <v>#REF!</v>
      </c>
      <c r="N4684" t="e">
        <f>IF(COUNTA(SpatialOffsets[])=0,"", IF(INDEX(SpatialOffsets[Spatial Offset Type],$A4684)="","",
CONCATENATE("  - &amp;SpatialOffsetID",TEXT($A4684,"0000"),
" {","SpatialOffsetTypeCV:  ",CHAR(34),INDEX(SpatialOffsets[Spatial Offset Type],$A4684),CHAR(34),
", Offset1Value:  ",INDEX(SpatialOffsets[Offset 1 Value],$A4684),
", Offset1UnitID:  ",CHAR(34),INDEX(SpatialOffsets[Offset 1 Unit],$A4684),CHAR(34),
", Offset2Value:  ",INDEX(SpatialOffsets[Offset 2 Value],$A4684),
", Offset2UnitID:  ",CHAR(34),INDEX(SpatialOffsets[Offset 2 Unit],$A4684),CHAR(34),
", Offset3Value:  ",INDEX(SpatialOffsets[Offset 3 Value],$A4684),
", Offset3UnitID:  ",CHAR(34),INDEX(SpatialOffsets[Offset 3 Unit],$A4684),CHAR(34),,"}")))</f>
        <v>#REF!</v>
      </c>
      <c r="O4684" t="e">
        <f>IF(COUNTA(RelatedFeatures[])=0,"", IF(INDEX(RelatedFeatures[First Sampling Feature Code],$A4684)="","",
CONCATENATE("  - &amp;RelationID",TEXT($A4684,"0000"),
" {","SamplingFeatureID:  *SamplingFeatureID",TEXT(MATCH(INDEX(RelatedFeatures[First Sampling Feature Code],$A4684),SamplingFeatures[Feature Code],0),"0000"),
", RelationshipTypeCV:  ",CHAR(34),INDEX(RelatedFeatures[Relationship Type],$A4684),CHAR(34),
", RelatedFeatureID: *SamplingFeatureID",TEXT(MATCH(INDEX(RelatedFeatures[Second Sampling Feature Code],$A4684),SamplingFeatures[Feature Code],0),"0000"),
", SpatialOffsetID:  ",IF(INDEX(RelatedFeatures[Offset Number],$A4684)="","",CONCATENATE("*SpatialOffsetID",TEXT(INDEX(RelatedFeatures[Offset Number],$A4684),"0000"))),"}")))</f>
        <v>#REF!</v>
      </c>
      <c r="P4684" t="e">
        <f>IF(INDEX(Methods[Method Type],$A4684)="","",
CONCATENATE("  - &amp;MethodID",TEXT($A4684,"0000"),
" {","MethodTypeCV:  ",CHAR(34),INDEX(Methods[Method Type],$A4684),CHAR(34),
", MethodCode:  ",CHAR(34),INDEX(Methods[Method Code],$A4684),CHAR(34),
", MethodName:  ",CHAR(34),INDEX(Methods[Method Name],$A4684),CHAR(34),
", MethodDescription:  ",CHAR(34),INDEX(Methods[Method Description],$A4684),CHAR(34),
", MethodLink:  ",CHAR(34),INDEX(Methods[Method Link],$A4684),CHAR(34),
", OrganizationID: *OrganizationID",TEXT(MATCH(INDEX(Methods[Organization Name],$A4684),Organizations[Organization Name],0),"0000"),"}"))</f>
        <v>#REF!</v>
      </c>
      <c r="Q4684" t="e">
        <f>IF(INDEX(Variables[Variable Type],$A4684)="","",
CONCATENATE("  - &amp;VariableID",TEXT($A4684,"0000"),
" {","VariableTypeCV:  ",CHAR(34),INDEX(Variables[Variable Type],$A4684),CHAR(34),
", VariableCode:  ",CHAR(34),INDEX(Variables[Variable Code],$A4684),CHAR(34),
", VariableNameCV:  ",CHAR(34),INDEX(Variables[Variable Name],$A4684),CHAR(34),
", VariableDefinition:  ",CHAR(34),INDEX(Variables[Variable Definition],$A4684),CHAR(34),
", SpecciationCV:  ",CHAR(34),INDEX(Variables[Speciation],$A4684),CHAR(34),
", NoDataValue:  ",CHAR(34),INDEX(Variables[No Data Value],$A4684),CHAR(34),"}"))</f>
        <v>#REF!</v>
      </c>
    </row>
    <row r="4685" spans="1:17" x14ac:dyDescent="0.25">
      <c r="A4685">
        <v>4682</v>
      </c>
      <c r="D4685" t="e">
        <f>IF(INDEX(People[First Name],$A4685)="","",
CONCATENATE("  - &amp;PersonID",TEXT($A4685,"0000"),
" {","PersonFirstName:  ",CHAR(34),INDEX(People[First Name],$A4685),CHAR(34),
", PersonMiddleName:  ",CHAR(34),INDEX(People[Middle Name],$A4685),CHAR(34),
", PersonLastName:  ",CHAR(34),INDEX(People[Last Name],$A4685),CHAR(34),"}"))</f>
        <v>#REF!</v>
      </c>
      <c r="E4685" t="e">
        <f>IF(INDEX(Organizations[Organization Type '[CV']],$A4685)="","",
CONCATENATE("  - &amp;OrganizationID",TEXT($A4685,"0000"),
" {","OrganizationTypeCV:  ",CHAR(34),INDEX(Organizations[Organization Type '[CV']],$A4685),CHAR(34),
", OrganizationCode:  ",CHAR(34),INDEX(Organizations[Organization Code],$A4685),CHAR(34),
", OrganizationName:  ",CHAR(34),INDEX(Organizations[Organization Name],$A4685),CHAR(34),
", OrganizationDescription:  ",CHAR(34),INDEX(Organizations[Organization Description],$A4685),CHAR(34),
", OrganizationLink:  ",CHAR(34),INDEX(Organizations[Organization Link],$A4685),CHAR(34),"}"))</f>
        <v>#REF!</v>
      </c>
      <c r="F4685" t="e">
        <f>IF(INDEX(People[First Name],$A4685)="","",
CONCATENATE("  - &amp;AffiliationID",TEXT($A4685,"0000"),
" {PersonID: *PersonID",TEXT($A4685,"0000"),
", OrganizationID: *OrganizationID",TEXT(MATCH(INDEX(People[Organization Name],$A4685),Organizations[Organization Name],0),"0000"),
", IsPrimaryOrganizationContact: , AffiliationStartDate: , AffiliationEndDate: , PrimaryPhone: ",
", PrimaryEmail: ",CHAR(34),INDEX(People[Primary Email],$A4685),CHAR(34),
", PrimaryAddress: ",CHAR(34),INDEX(People[Primary Address],$A4685),CHAR(34),
", PersonLink: }"))</f>
        <v>#REF!</v>
      </c>
      <c r="H4685" t="e">
        <f>IF(COUNTA(CitationInformation)=0,"",IF(INDEX(AuthorList[Author Name],$A4685)="","",
CONCATENATE("  - &amp;AuthorListID",TEXT($A4685,"0000"),
"  {CitationID: *CitationID0001",
", PersonID: *PersonID",TEXT(MATCH(INDEX(AuthorList[Author Name],$A4685),People[Full Name],0),"0000"),
", AuthorOrder: ",INDEX(AuthorList[Author Number],$A4685),"}")))</f>
        <v>#REF!</v>
      </c>
      <c r="K4685" t="e">
        <f>IF(INDEX(SamplingFeatures[Feature Code],$A4685)="","",
CONCATENATE("  - &amp;SamplingFeatureID",TEXT($A4685,"0000"),
" {","SamplingFeatureUUID:  ",CHAR(34),INDEX(SamplingFeatures[Sampling Feature UUID],$A4685),CHAR(34),
", SamplingFeatureTypeCV:  ",CHAR(34),INDEX(SamplingFeatures[Sampling Feature Type],$A4685),CHAR(34),
", SamplingFeatureCode:  ",CHAR(34),INDEX(SamplingFeatures[Feature Code],$A4685),CHAR(34),
", SamplingFeatureName:  ",CHAR(34),INDEX(SamplingFeatures[Feature Name],$A4685),CHAR(34),
", SamplingFeatureDescription:  ",CHAR(34),INDEX(SamplingFeatures[Feature Description],$A4685),CHAR(34),
", SamplingFeatureGeotypeCV:  ",CHAR(34),INDEX(SamplingFeatures[Feature Geo Type],$A4685),CHAR(34),
", FeatureGeometry:  ",CHAR(34),INDEX(SamplingFeatures[Feature Geometry],$A4685),CHAR(34),
", Elevation_m:  ",CHAR(34),INDEX(SamplingFeatures[Elevation_m],$A4685),CHAR(34),
", ElevationDatumCV:  ",CHAR(34),ElevationDatum,CHAR(34),"}"))</f>
        <v>#REF!</v>
      </c>
      <c r="L4685" t="e">
        <f>IF(INDEX(SamplingFeatures[Sampling Feature Type],$A4685)&lt;&gt;"Site","",
CONCATENATE("  - &amp;SiteID",TEXT(SUMPRODUCT(--($L$3:$L4684&lt;&gt;"")),"0000"),
" {","SamplingFeatureID:  *SamplingFeatureID",TEXT($A4685,"0000"),
", SiteTypeCV:  ",CHAR(34),INDEX(Sites[Site Type],$A4685),CHAR(34),
", Latitude:  ",INDEX(Sites[Latitude],$A4685),
", Longitude:  ",INDEX(Sites[Longitude],$A4685),
", SRSName:  ",CHAR(34),LatLonDatum,CHAR(34),"}"))</f>
        <v>#REF!</v>
      </c>
      <c r="M4685" t="e">
        <f>IF(INDEX(SamplingFeatures[Sampling Feature Type],$A4685)&lt;&gt;"Specimen","",
CONCATENATE("  - &amp;SpecimenID",TEXT(SUMPRODUCT(--($M$3:$M4684&lt;&gt;"")),"0000"),
" {","SamplingFeatureID:  *SamplingFeatureID",TEXT($A4685,"0000"),
", SpecimenTypeCV:  ",CHAR(34),INDEX(Specimens[Specimen Type],$A4685),CHAR(34),
", SpecimenMediumCV:  ",INDEX(Specimens[Specimen Medium],$A4685),
", IsFieldSpecimen:  ",CHAR(34),INDEX(Specimens[Is Field Specimen?],$A4685),CHAR(34),"}"))</f>
        <v>#REF!</v>
      </c>
      <c r="N4685" t="e">
        <f>IF(COUNTA(SpatialOffsets[])=0,"", IF(INDEX(SpatialOffsets[Spatial Offset Type],$A4685)="","",
CONCATENATE("  - &amp;SpatialOffsetID",TEXT($A4685,"0000"),
" {","SpatialOffsetTypeCV:  ",CHAR(34),INDEX(SpatialOffsets[Spatial Offset Type],$A4685),CHAR(34),
", Offset1Value:  ",INDEX(SpatialOffsets[Offset 1 Value],$A4685),
", Offset1UnitID:  ",CHAR(34),INDEX(SpatialOffsets[Offset 1 Unit],$A4685),CHAR(34),
", Offset2Value:  ",INDEX(SpatialOffsets[Offset 2 Value],$A4685),
", Offset2UnitID:  ",CHAR(34),INDEX(SpatialOffsets[Offset 2 Unit],$A4685),CHAR(34),
", Offset3Value:  ",INDEX(SpatialOffsets[Offset 3 Value],$A4685),
", Offset3UnitID:  ",CHAR(34),INDEX(SpatialOffsets[Offset 3 Unit],$A4685),CHAR(34),,"}")))</f>
        <v>#REF!</v>
      </c>
      <c r="O4685" t="e">
        <f>IF(COUNTA(RelatedFeatures[])=0,"", IF(INDEX(RelatedFeatures[First Sampling Feature Code],$A4685)="","",
CONCATENATE("  - &amp;RelationID",TEXT($A4685,"0000"),
" {","SamplingFeatureID:  *SamplingFeatureID",TEXT(MATCH(INDEX(RelatedFeatures[First Sampling Feature Code],$A4685),SamplingFeatures[Feature Code],0),"0000"),
", RelationshipTypeCV:  ",CHAR(34),INDEX(RelatedFeatures[Relationship Type],$A4685),CHAR(34),
", RelatedFeatureID: *SamplingFeatureID",TEXT(MATCH(INDEX(RelatedFeatures[Second Sampling Feature Code],$A4685),SamplingFeatures[Feature Code],0),"0000"),
", SpatialOffsetID:  ",IF(INDEX(RelatedFeatures[Offset Number],$A4685)="","",CONCATENATE("*SpatialOffsetID",TEXT(INDEX(RelatedFeatures[Offset Number],$A4685),"0000"))),"}")))</f>
        <v>#REF!</v>
      </c>
      <c r="P4685" t="e">
        <f>IF(INDEX(Methods[Method Type],$A4685)="","",
CONCATENATE("  - &amp;MethodID",TEXT($A4685,"0000"),
" {","MethodTypeCV:  ",CHAR(34),INDEX(Methods[Method Type],$A4685),CHAR(34),
", MethodCode:  ",CHAR(34),INDEX(Methods[Method Code],$A4685),CHAR(34),
", MethodName:  ",CHAR(34),INDEX(Methods[Method Name],$A4685),CHAR(34),
", MethodDescription:  ",CHAR(34),INDEX(Methods[Method Description],$A4685),CHAR(34),
", MethodLink:  ",CHAR(34),INDEX(Methods[Method Link],$A4685),CHAR(34),
", OrganizationID: *OrganizationID",TEXT(MATCH(INDEX(Methods[Organization Name],$A4685),Organizations[Organization Name],0),"0000"),"}"))</f>
        <v>#REF!</v>
      </c>
      <c r="Q4685" t="e">
        <f>IF(INDEX(Variables[Variable Type],$A4685)="","",
CONCATENATE("  - &amp;VariableID",TEXT($A4685,"0000"),
" {","VariableTypeCV:  ",CHAR(34),INDEX(Variables[Variable Type],$A4685),CHAR(34),
", VariableCode:  ",CHAR(34),INDEX(Variables[Variable Code],$A4685),CHAR(34),
", VariableNameCV:  ",CHAR(34),INDEX(Variables[Variable Name],$A4685),CHAR(34),
", VariableDefinition:  ",CHAR(34),INDEX(Variables[Variable Definition],$A4685),CHAR(34),
", SpecciationCV:  ",CHAR(34),INDEX(Variables[Speciation],$A4685),CHAR(34),
", NoDataValue:  ",CHAR(34),INDEX(Variables[No Data Value],$A4685),CHAR(34),"}"))</f>
        <v>#REF!</v>
      </c>
    </row>
    <row r="4686" spans="1:17" x14ac:dyDescent="0.25">
      <c r="A4686">
        <v>4683</v>
      </c>
      <c r="D4686" t="e">
        <f>IF(INDEX(People[First Name],$A4686)="","",
CONCATENATE("  - &amp;PersonID",TEXT($A4686,"0000"),
" {","PersonFirstName:  ",CHAR(34),INDEX(People[First Name],$A4686),CHAR(34),
", PersonMiddleName:  ",CHAR(34),INDEX(People[Middle Name],$A4686),CHAR(34),
", PersonLastName:  ",CHAR(34),INDEX(People[Last Name],$A4686),CHAR(34),"}"))</f>
        <v>#REF!</v>
      </c>
      <c r="E4686" t="e">
        <f>IF(INDEX(Organizations[Organization Type '[CV']],$A4686)="","",
CONCATENATE("  - &amp;OrganizationID",TEXT($A4686,"0000"),
" {","OrganizationTypeCV:  ",CHAR(34),INDEX(Organizations[Organization Type '[CV']],$A4686),CHAR(34),
", OrganizationCode:  ",CHAR(34),INDEX(Organizations[Organization Code],$A4686),CHAR(34),
", OrganizationName:  ",CHAR(34),INDEX(Organizations[Organization Name],$A4686),CHAR(34),
", OrganizationDescription:  ",CHAR(34),INDEX(Organizations[Organization Description],$A4686),CHAR(34),
", OrganizationLink:  ",CHAR(34),INDEX(Organizations[Organization Link],$A4686),CHAR(34),"}"))</f>
        <v>#REF!</v>
      </c>
      <c r="F4686" t="e">
        <f>IF(INDEX(People[First Name],$A4686)="","",
CONCATENATE("  - &amp;AffiliationID",TEXT($A4686,"0000"),
" {PersonID: *PersonID",TEXT($A4686,"0000"),
", OrganizationID: *OrganizationID",TEXT(MATCH(INDEX(People[Organization Name],$A4686),Organizations[Organization Name],0),"0000"),
", IsPrimaryOrganizationContact: , AffiliationStartDate: , AffiliationEndDate: , PrimaryPhone: ",
", PrimaryEmail: ",CHAR(34),INDEX(People[Primary Email],$A4686),CHAR(34),
", PrimaryAddress: ",CHAR(34),INDEX(People[Primary Address],$A4686),CHAR(34),
", PersonLink: }"))</f>
        <v>#REF!</v>
      </c>
      <c r="H4686" t="e">
        <f>IF(COUNTA(CitationInformation)=0,"",IF(INDEX(AuthorList[Author Name],$A4686)="","",
CONCATENATE("  - &amp;AuthorListID",TEXT($A4686,"0000"),
"  {CitationID: *CitationID0001",
", PersonID: *PersonID",TEXT(MATCH(INDEX(AuthorList[Author Name],$A4686),People[Full Name],0),"0000"),
", AuthorOrder: ",INDEX(AuthorList[Author Number],$A4686),"}")))</f>
        <v>#REF!</v>
      </c>
      <c r="K4686" t="e">
        <f>IF(INDEX(SamplingFeatures[Feature Code],$A4686)="","",
CONCATENATE("  - &amp;SamplingFeatureID",TEXT($A4686,"0000"),
" {","SamplingFeatureUUID:  ",CHAR(34),INDEX(SamplingFeatures[Sampling Feature UUID],$A4686),CHAR(34),
", SamplingFeatureTypeCV:  ",CHAR(34),INDEX(SamplingFeatures[Sampling Feature Type],$A4686),CHAR(34),
", SamplingFeatureCode:  ",CHAR(34),INDEX(SamplingFeatures[Feature Code],$A4686),CHAR(34),
", SamplingFeatureName:  ",CHAR(34),INDEX(SamplingFeatures[Feature Name],$A4686),CHAR(34),
", SamplingFeatureDescription:  ",CHAR(34),INDEX(SamplingFeatures[Feature Description],$A4686),CHAR(34),
", SamplingFeatureGeotypeCV:  ",CHAR(34),INDEX(SamplingFeatures[Feature Geo Type],$A4686),CHAR(34),
", FeatureGeometry:  ",CHAR(34),INDEX(SamplingFeatures[Feature Geometry],$A4686),CHAR(34),
", Elevation_m:  ",CHAR(34),INDEX(SamplingFeatures[Elevation_m],$A4686),CHAR(34),
", ElevationDatumCV:  ",CHAR(34),ElevationDatum,CHAR(34),"}"))</f>
        <v>#REF!</v>
      </c>
      <c r="L4686" t="e">
        <f>IF(INDEX(SamplingFeatures[Sampling Feature Type],$A4686)&lt;&gt;"Site","",
CONCATENATE("  - &amp;SiteID",TEXT(SUMPRODUCT(--($L$3:$L4685&lt;&gt;"")),"0000"),
" {","SamplingFeatureID:  *SamplingFeatureID",TEXT($A4686,"0000"),
", SiteTypeCV:  ",CHAR(34),INDEX(Sites[Site Type],$A4686),CHAR(34),
", Latitude:  ",INDEX(Sites[Latitude],$A4686),
", Longitude:  ",INDEX(Sites[Longitude],$A4686),
", SRSName:  ",CHAR(34),LatLonDatum,CHAR(34),"}"))</f>
        <v>#REF!</v>
      </c>
      <c r="M4686" t="e">
        <f>IF(INDEX(SamplingFeatures[Sampling Feature Type],$A4686)&lt;&gt;"Specimen","",
CONCATENATE("  - &amp;SpecimenID",TEXT(SUMPRODUCT(--($M$3:$M4685&lt;&gt;"")),"0000"),
" {","SamplingFeatureID:  *SamplingFeatureID",TEXT($A4686,"0000"),
", SpecimenTypeCV:  ",CHAR(34),INDEX(Specimens[Specimen Type],$A4686),CHAR(34),
", SpecimenMediumCV:  ",INDEX(Specimens[Specimen Medium],$A4686),
", IsFieldSpecimen:  ",CHAR(34),INDEX(Specimens[Is Field Specimen?],$A4686),CHAR(34),"}"))</f>
        <v>#REF!</v>
      </c>
      <c r="N4686" t="e">
        <f>IF(COUNTA(SpatialOffsets[])=0,"", IF(INDEX(SpatialOffsets[Spatial Offset Type],$A4686)="","",
CONCATENATE("  - &amp;SpatialOffsetID",TEXT($A4686,"0000"),
" {","SpatialOffsetTypeCV:  ",CHAR(34),INDEX(SpatialOffsets[Spatial Offset Type],$A4686),CHAR(34),
", Offset1Value:  ",INDEX(SpatialOffsets[Offset 1 Value],$A4686),
", Offset1UnitID:  ",CHAR(34),INDEX(SpatialOffsets[Offset 1 Unit],$A4686),CHAR(34),
", Offset2Value:  ",INDEX(SpatialOffsets[Offset 2 Value],$A4686),
", Offset2UnitID:  ",CHAR(34),INDEX(SpatialOffsets[Offset 2 Unit],$A4686),CHAR(34),
", Offset3Value:  ",INDEX(SpatialOffsets[Offset 3 Value],$A4686),
", Offset3UnitID:  ",CHAR(34),INDEX(SpatialOffsets[Offset 3 Unit],$A4686),CHAR(34),,"}")))</f>
        <v>#REF!</v>
      </c>
      <c r="O4686" t="e">
        <f>IF(COUNTA(RelatedFeatures[])=0,"", IF(INDEX(RelatedFeatures[First Sampling Feature Code],$A4686)="","",
CONCATENATE("  - &amp;RelationID",TEXT($A4686,"0000"),
" {","SamplingFeatureID:  *SamplingFeatureID",TEXT(MATCH(INDEX(RelatedFeatures[First Sampling Feature Code],$A4686),SamplingFeatures[Feature Code],0),"0000"),
", RelationshipTypeCV:  ",CHAR(34),INDEX(RelatedFeatures[Relationship Type],$A4686),CHAR(34),
", RelatedFeatureID: *SamplingFeatureID",TEXT(MATCH(INDEX(RelatedFeatures[Second Sampling Feature Code],$A4686),SamplingFeatures[Feature Code],0),"0000"),
", SpatialOffsetID:  ",IF(INDEX(RelatedFeatures[Offset Number],$A4686)="","",CONCATENATE("*SpatialOffsetID",TEXT(INDEX(RelatedFeatures[Offset Number],$A4686),"0000"))),"}")))</f>
        <v>#REF!</v>
      </c>
      <c r="P4686" t="e">
        <f>IF(INDEX(Methods[Method Type],$A4686)="","",
CONCATENATE("  - &amp;MethodID",TEXT($A4686,"0000"),
" {","MethodTypeCV:  ",CHAR(34),INDEX(Methods[Method Type],$A4686),CHAR(34),
", MethodCode:  ",CHAR(34),INDEX(Methods[Method Code],$A4686),CHAR(34),
", MethodName:  ",CHAR(34),INDEX(Methods[Method Name],$A4686),CHAR(34),
", MethodDescription:  ",CHAR(34),INDEX(Methods[Method Description],$A4686),CHAR(34),
", MethodLink:  ",CHAR(34),INDEX(Methods[Method Link],$A4686),CHAR(34),
", OrganizationID: *OrganizationID",TEXT(MATCH(INDEX(Methods[Organization Name],$A4686),Organizations[Organization Name],0),"0000"),"}"))</f>
        <v>#REF!</v>
      </c>
      <c r="Q4686" t="e">
        <f>IF(INDEX(Variables[Variable Type],$A4686)="","",
CONCATENATE("  - &amp;VariableID",TEXT($A4686,"0000"),
" {","VariableTypeCV:  ",CHAR(34),INDEX(Variables[Variable Type],$A4686),CHAR(34),
", VariableCode:  ",CHAR(34),INDEX(Variables[Variable Code],$A4686),CHAR(34),
", VariableNameCV:  ",CHAR(34),INDEX(Variables[Variable Name],$A4686),CHAR(34),
", VariableDefinition:  ",CHAR(34),INDEX(Variables[Variable Definition],$A4686),CHAR(34),
", SpecciationCV:  ",CHAR(34),INDEX(Variables[Speciation],$A4686),CHAR(34),
", NoDataValue:  ",CHAR(34),INDEX(Variables[No Data Value],$A4686),CHAR(34),"}"))</f>
        <v>#REF!</v>
      </c>
    </row>
    <row r="4687" spans="1:17" x14ac:dyDescent="0.25">
      <c r="A4687">
        <v>4684</v>
      </c>
      <c r="D4687" t="e">
        <f>IF(INDEX(People[First Name],$A4687)="","",
CONCATENATE("  - &amp;PersonID",TEXT($A4687,"0000"),
" {","PersonFirstName:  ",CHAR(34),INDEX(People[First Name],$A4687),CHAR(34),
", PersonMiddleName:  ",CHAR(34),INDEX(People[Middle Name],$A4687),CHAR(34),
", PersonLastName:  ",CHAR(34),INDEX(People[Last Name],$A4687),CHAR(34),"}"))</f>
        <v>#REF!</v>
      </c>
      <c r="E4687" t="e">
        <f>IF(INDEX(Organizations[Organization Type '[CV']],$A4687)="","",
CONCATENATE("  - &amp;OrganizationID",TEXT($A4687,"0000"),
" {","OrganizationTypeCV:  ",CHAR(34),INDEX(Organizations[Organization Type '[CV']],$A4687),CHAR(34),
", OrganizationCode:  ",CHAR(34),INDEX(Organizations[Organization Code],$A4687),CHAR(34),
", OrganizationName:  ",CHAR(34),INDEX(Organizations[Organization Name],$A4687),CHAR(34),
", OrganizationDescription:  ",CHAR(34),INDEX(Organizations[Organization Description],$A4687),CHAR(34),
", OrganizationLink:  ",CHAR(34),INDEX(Organizations[Organization Link],$A4687),CHAR(34),"}"))</f>
        <v>#REF!</v>
      </c>
      <c r="F4687" t="e">
        <f>IF(INDEX(People[First Name],$A4687)="","",
CONCATENATE("  - &amp;AffiliationID",TEXT($A4687,"0000"),
" {PersonID: *PersonID",TEXT($A4687,"0000"),
", OrganizationID: *OrganizationID",TEXT(MATCH(INDEX(People[Organization Name],$A4687),Organizations[Organization Name],0),"0000"),
", IsPrimaryOrganizationContact: , AffiliationStartDate: , AffiliationEndDate: , PrimaryPhone: ",
", PrimaryEmail: ",CHAR(34),INDEX(People[Primary Email],$A4687),CHAR(34),
", PrimaryAddress: ",CHAR(34),INDEX(People[Primary Address],$A4687),CHAR(34),
", PersonLink: }"))</f>
        <v>#REF!</v>
      </c>
      <c r="H4687" t="e">
        <f>IF(COUNTA(CitationInformation)=0,"",IF(INDEX(AuthorList[Author Name],$A4687)="","",
CONCATENATE("  - &amp;AuthorListID",TEXT($A4687,"0000"),
"  {CitationID: *CitationID0001",
", PersonID: *PersonID",TEXT(MATCH(INDEX(AuthorList[Author Name],$A4687),People[Full Name],0),"0000"),
", AuthorOrder: ",INDEX(AuthorList[Author Number],$A4687),"}")))</f>
        <v>#REF!</v>
      </c>
      <c r="K4687" t="e">
        <f>IF(INDEX(SamplingFeatures[Feature Code],$A4687)="","",
CONCATENATE("  - &amp;SamplingFeatureID",TEXT($A4687,"0000"),
" {","SamplingFeatureUUID:  ",CHAR(34),INDEX(SamplingFeatures[Sampling Feature UUID],$A4687),CHAR(34),
", SamplingFeatureTypeCV:  ",CHAR(34),INDEX(SamplingFeatures[Sampling Feature Type],$A4687),CHAR(34),
", SamplingFeatureCode:  ",CHAR(34),INDEX(SamplingFeatures[Feature Code],$A4687),CHAR(34),
", SamplingFeatureName:  ",CHAR(34),INDEX(SamplingFeatures[Feature Name],$A4687),CHAR(34),
", SamplingFeatureDescription:  ",CHAR(34),INDEX(SamplingFeatures[Feature Description],$A4687),CHAR(34),
", SamplingFeatureGeotypeCV:  ",CHAR(34),INDEX(SamplingFeatures[Feature Geo Type],$A4687),CHAR(34),
", FeatureGeometry:  ",CHAR(34),INDEX(SamplingFeatures[Feature Geometry],$A4687),CHAR(34),
", Elevation_m:  ",CHAR(34),INDEX(SamplingFeatures[Elevation_m],$A4687),CHAR(34),
", ElevationDatumCV:  ",CHAR(34),ElevationDatum,CHAR(34),"}"))</f>
        <v>#REF!</v>
      </c>
      <c r="L4687" t="e">
        <f>IF(INDEX(SamplingFeatures[Sampling Feature Type],$A4687)&lt;&gt;"Site","",
CONCATENATE("  - &amp;SiteID",TEXT(SUMPRODUCT(--($L$3:$L4686&lt;&gt;"")),"0000"),
" {","SamplingFeatureID:  *SamplingFeatureID",TEXT($A4687,"0000"),
", SiteTypeCV:  ",CHAR(34),INDEX(Sites[Site Type],$A4687),CHAR(34),
", Latitude:  ",INDEX(Sites[Latitude],$A4687),
", Longitude:  ",INDEX(Sites[Longitude],$A4687),
", SRSName:  ",CHAR(34),LatLonDatum,CHAR(34),"}"))</f>
        <v>#REF!</v>
      </c>
      <c r="M4687" t="e">
        <f>IF(INDEX(SamplingFeatures[Sampling Feature Type],$A4687)&lt;&gt;"Specimen","",
CONCATENATE("  - &amp;SpecimenID",TEXT(SUMPRODUCT(--($M$3:$M4686&lt;&gt;"")),"0000"),
" {","SamplingFeatureID:  *SamplingFeatureID",TEXT($A4687,"0000"),
", SpecimenTypeCV:  ",CHAR(34),INDEX(Specimens[Specimen Type],$A4687),CHAR(34),
", SpecimenMediumCV:  ",INDEX(Specimens[Specimen Medium],$A4687),
", IsFieldSpecimen:  ",CHAR(34),INDEX(Specimens[Is Field Specimen?],$A4687),CHAR(34),"}"))</f>
        <v>#REF!</v>
      </c>
      <c r="N4687" t="e">
        <f>IF(COUNTA(SpatialOffsets[])=0,"", IF(INDEX(SpatialOffsets[Spatial Offset Type],$A4687)="","",
CONCATENATE("  - &amp;SpatialOffsetID",TEXT($A4687,"0000"),
" {","SpatialOffsetTypeCV:  ",CHAR(34),INDEX(SpatialOffsets[Spatial Offset Type],$A4687),CHAR(34),
", Offset1Value:  ",INDEX(SpatialOffsets[Offset 1 Value],$A4687),
", Offset1UnitID:  ",CHAR(34),INDEX(SpatialOffsets[Offset 1 Unit],$A4687),CHAR(34),
", Offset2Value:  ",INDEX(SpatialOffsets[Offset 2 Value],$A4687),
", Offset2UnitID:  ",CHAR(34),INDEX(SpatialOffsets[Offset 2 Unit],$A4687),CHAR(34),
", Offset3Value:  ",INDEX(SpatialOffsets[Offset 3 Value],$A4687),
", Offset3UnitID:  ",CHAR(34),INDEX(SpatialOffsets[Offset 3 Unit],$A4687),CHAR(34),,"}")))</f>
        <v>#REF!</v>
      </c>
      <c r="O4687" t="e">
        <f>IF(COUNTA(RelatedFeatures[])=0,"", IF(INDEX(RelatedFeatures[First Sampling Feature Code],$A4687)="","",
CONCATENATE("  - &amp;RelationID",TEXT($A4687,"0000"),
" {","SamplingFeatureID:  *SamplingFeatureID",TEXT(MATCH(INDEX(RelatedFeatures[First Sampling Feature Code],$A4687),SamplingFeatures[Feature Code],0),"0000"),
", RelationshipTypeCV:  ",CHAR(34),INDEX(RelatedFeatures[Relationship Type],$A4687),CHAR(34),
", RelatedFeatureID: *SamplingFeatureID",TEXT(MATCH(INDEX(RelatedFeatures[Second Sampling Feature Code],$A4687),SamplingFeatures[Feature Code],0),"0000"),
", SpatialOffsetID:  ",IF(INDEX(RelatedFeatures[Offset Number],$A4687)="","",CONCATENATE("*SpatialOffsetID",TEXT(INDEX(RelatedFeatures[Offset Number],$A4687),"0000"))),"}")))</f>
        <v>#REF!</v>
      </c>
      <c r="P4687" t="e">
        <f>IF(INDEX(Methods[Method Type],$A4687)="","",
CONCATENATE("  - &amp;MethodID",TEXT($A4687,"0000"),
" {","MethodTypeCV:  ",CHAR(34),INDEX(Methods[Method Type],$A4687),CHAR(34),
", MethodCode:  ",CHAR(34),INDEX(Methods[Method Code],$A4687),CHAR(34),
", MethodName:  ",CHAR(34),INDEX(Methods[Method Name],$A4687),CHAR(34),
", MethodDescription:  ",CHAR(34),INDEX(Methods[Method Description],$A4687),CHAR(34),
", MethodLink:  ",CHAR(34),INDEX(Methods[Method Link],$A4687),CHAR(34),
", OrganizationID: *OrganizationID",TEXT(MATCH(INDEX(Methods[Organization Name],$A4687),Organizations[Organization Name],0),"0000"),"}"))</f>
        <v>#REF!</v>
      </c>
      <c r="Q4687" t="e">
        <f>IF(INDEX(Variables[Variable Type],$A4687)="","",
CONCATENATE("  - &amp;VariableID",TEXT($A4687,"0000"),
" {","VariableTypeCV:  ",CHAR(34),INDEX(Variables[Variable Type],$A4687),CHAR(34),
", VariableCode:  ",CHAR(34),INDEX(Variables[Variable Code],$A4687),CHAR(34),
", VariableNameCV:  ",CHAR(34),INDEX(Variables[Variable Name],$A4687),CHAR(34),
", VariableDefinition:  ",CHAR(34),INDEX(Variables[Variable Definition],$A4687),CHAR(34),
", SpecciationCV:  ",CHAR(34),INDEX(Variables[Speciation],$A4687),CHAR(34),
", NoDataValue:  ",CHAR(34),INDEX(Variables[No Data Value],$A4687),CHAR(34),"}"))</f>
        <v>#REF!</v>
      </c>
    </row>
    <row r="4688" spans="1:17" x14ac:dyDescent="0.25">
      <c r="A4688">
        <v>4685</v>
      </c>
      <c r="D4688" t="e">
        <f>IF(INDEX(People[First Name],$A4688)="","",
CONCATENATE("  - &amp;PersonID",TEXT($A4688,"0000"),
" {","PersonFirstName:  ",CHAR(34),INDEX(People[First Name],$A4688),CHAR(34),
", PersonMiddleName:  ",CHAR(34),INDEX(People[Middle Name],$A4688),CHAR(34),
", PersonLastName:  ",CHAR(34),INDEX(People[Last Name],$A4688),CHAR(34),"}"))</f>
        <v>#REF!</v>
      </c>
      <c r="E4688" t="e">
        <f>IF(INDEX(Organizations[Organization Type '[CV']],$A4688)="","",
CONCATENATE("  - &amp;OrganizationID",TEXT($A4688,"0000"),
" {","OrganizationTypeCV:  ",CHAR(34),INDEX(Organizations[Organization Type '[CV']],$A4688),CHAR(34),
", OrganizationCode:  ",CHAR(34),INDEX(Organizations[Organization Code],$A4688),CHAR(34),
", OrganizationName:  ",CHAR(34),INDEX(Organizations[Organization Name],$A4688),CHAR(34),
", OrganizationDescription:  ",CHAR(34),INDEX(Organizations[Organization Description],$A4688),CHAR(34),
", OrganizationLink:  ",CHAR(34),INDEX(Organizations[Organization Link],$A4688),CHAR(34),"}"))</f>
        <v>#REF!</v>
      </c>
      <c r="F4688" t="e">
        <f>IF(INDEX(People[First Name],$A4688)="","",
CONCATENATE("  - &amp;AffiliationID",TEXT($A4688,"0000"),
" {PersonID: *PersonID",TEXT($A4688,"0000"),
", OrganizationID: *OrganizationID",TEXT(MATCH(INDEX(People[Organization Name],$A4688),Organizations[Organization Name],0),"0000"),
", IsPrimaryOrganizationContact: , AffiliationStartDate: , AffiliationEndDate: , PrimaryPhone: ",
", PrimaryEmail: ",CHAR(34),INDEX(People[Primary Email],$A4688),CHAR(34),
", PrimaryAddress: ",CHAR(34),INDEX(People[Primary Address],$A4688),CHAR(34),
", PersonLink: }"))</f>
        <v>#REF!</v>
      </c>
      <c r="H4688" t="e">
        <f>IF(COUNTA(CitationInformation)=0,"",IF(INDEX(AuthorList[Author Name],$A4688)="","",
CONCATENATE("  - &amp;AuthorListID",TEXT($A4688,"0000"),
"  {CitationID: *CitationID0001",
", PersonID: *PersonID",TEXT(MATCH(INDEX(AuthorList[Author Name],$A4688),People[Full Name],0),"0000"),
", AuthorOrder: ",INDEX(AuthorList[Author Number],$A4688),"}")))</f>
        <v>#REF!</v>
      </c>
      <c r="K4688" t="e">
        <f>IF(INDEX(SamplingFeatures[Feature Code],$A4688)="","",
CONCATENATE("  - &amp;SamplingFeatureID",TEXT($A4688,"0000"),
" {","SamplingFeatureUUID:  ",CHAR(34),INDEX(SamplingFeatures[Sampling Feature UUID],$A4688),CHAR(34),
", SamplingFeatureTypeCV:  ",CHAR(34),INDEX(SamplingFeatures[Sampling Feature Type],$A4688),CHAR(34),
", SamplingFeatureCode:  ",CHAR(34),INDEX(SamplingFeatures[Feature Code],$A4688),CHAR(34),
", SamplingFeatureName:  ",CHAR(34),INDEX(SamplingFeatures[Feature Name],$A4688),CHAR(34),
", SamplingFeatureDescription:  ",CHAR(34),INDEX(SamplingFeatures[Feature Description],$A4688),CHAR(34),
", SamplingFeatureGeotypeCV:  ",CHAR(34),INDEX(SamplingFeatures[Feature Geo Type],$A4688),CHAR(34),
", FeatureGeometry:  ",CHAR(34),INDEX(SamplingFeatures[Feature Geometry],$A4688),CHAR(34),
", Elevation_m:  ",CHAR(34),INDEX(SamplingFeatures[Elevation_m],$A4688),CHAR(34),
", ElevationDatumCV:  ",CHAR(34),ElevationDatum,CHAR(34),"}"))</f>
        <v>#REF!</v>
      </c>
      <c r="L4688" t="e">
        <f>IF(INDEX(SamplingFeatures[Sampling Feature Type],$A4688)&lt;&gt;"Site","",
CONCATENATE("  - &amp;SiteID",TEXT(SUMPRODUCT(--($L$3:$L4687&lt;&gt;"")),"0000"),
" {","SamplingFeatureID:  *SamplingFeatureID",TEXT($A4688,"0000"),
", SiteTypeCV:  ",CHAR(34),INDEX(Sites[Site Type],$A4688),CHAR(34),
", Latitude:  ",INDEX(Sites[Latitude],$A4688),
", Longitude:  ",INDEX(Sites[Longitude],$A4688),
", SRSName:  ",CHAR(34),LatLonDatum,CHAR(34),"}"))</f>
        <v>#REF!</v>
      </c>
      <c r="M4688" t="e">
        <f>IF(INDEX(SamplingFeatures[Sampling Feature Type],$A4688)&lt;&gt;"Specimen","",
CONCATENATE("  - &amp;SpecimenID",TEXT(SUMPRODUCT(--($M$3:$M4687&lt;&gt;"")),"0000"),
" {","SamplingFeatureID:  *SamplingFeatureID",TEXT($A4688,"0000"),
", SpecimenTypeCV:  ",CHAR(34),INDEX(Specimens[Specimen Type],$A4688),CHAR(34),
", SpecimenMediumCV:  ",INDEX(Specimens[Specimen Medium],$A4688),
", IsFieldSpecimen:  ",CHAR(34),INDEX(Specimens[Is Field Specimen?],$A4688),CHAR(34),"}"))</f>
        <v>#REF!</v>
      </c>
      <c r="N4688" t="e">
        <f>IF(COUNTA(SpatialOffsets[])=0,"", IF(INDEX(SpatialOffsets[Spatial Offset Type],$A4688)="","",
CONCATENATE("  - &amp;SpatialOffsetID",TEXT($A4688,"0000"),
" {","SpatialOffsetTypeCV:  ",CHAR(34),INDEX(SpatialOffsets[Spatial Offset Type],$A4688),CHAR(34),
", Offset1Value:  ",INDEX(SpatialOffsets[Offset 1 Value],$A4688),
", Offset1UnitID:  ",CHAR(34),INDEX(SpatialOffsets[Offset 1 Unit],$A4688),CHAR(34),
", Offset2Value:  ",INDEX(SpatialOffsets[Offset 2 Value],$A4688),
", Offset2UnitID:  ",CHAR(34),INDEX(SpatialOffsets[Offset 2 Unit],$A4688),CHAR(34),
", Offset3Value:  ",INDEX(SpatialOffsets[Offset 3 Value],$A4688),
", Offset3UnitID:  ",CHAR(34),INDEX(SpatialOffsets[Offset 3 Unit],$A4688),CHAR(34),,"}")))</f>
        <v>#REF!</v>
      </c>
      <c r="O4688" t="e">
        <f>IF(COUNTA(RelatedFeatures[])=0,"", IF(INDEX(RelatedFeatures[First Sampling Feature Code],$A4688)="","",
CONCATENATE("  - &amp;RelationID",TEXT($A4688,"0000"),
" {","SamplingFeatureID:  *SamplingFeatureID",TEXT(MATCH(INDEX(RelatedFeatures[First Sampling Feature Code],$A4688),SamplingFeatures[Feature Code],0),"0000"),
", RelationshipTypeCV:  ",CHAR(34),INDEX(RelatedFeatures[Relationship Type],$A4688),CHAR(34),
", RelatedFeatureID: *SamplingFeatureID",TEXT(MATCH(INDEX(RelatedFeatures[Second Sampling Feature Code],$A4688),SamplingFeatures[Feature Code],0),"0000"),
", SpatialOffsetID:  ",IF(INDEX(RelatedFeatures[Offset Number],$A4688)="","",CONCATENATE("*SpatialOffsetID",TEXT(INDEX(RelatedFeatures[Offset Number],$A4688),"0000"))),"}")))</f>
        <v>#REF!</v>
      </c>
      <c r="P4688" t="e">
        <f>IF(INDEX(Methods[Method Type],$A4688)="","",
CONCATENATE("  - &amp;MethodID",TEXT($A4688,"0000"),
" {","MethodTypeCV:  ",CHAR(34),INDEX(Methods[Method Type],$A4688),CHAR(34),
", MethodCode:  ",CHAR(34),INDEX(Methods[Method Code],$A4688),CHAR(34),
", MethodName:  ",CHAR(34),INDEX(Methods[Method Name],$A4688),CHAR(34),
", MethodDescription:  ",CHAR(34),INDEX(Methods[Method Description],$A4688),CHAR(34),
", MethodLink:  ",CHAR(34),INDEX(Methods[Method Link],$A4688),CHAR(34),
", OrganizationID: *OrganizationID",TEXT(MATCH(INDEX(Methods[Organization Name],$A4688),Organizations[Organization Name],0),"0000"),"}"))</f>
        <v>#REF!</v>
      </c>
      <c r="Q4688" t="e">
        <f>IF(INDEX(Variables[Variable Type],$A4688)="","",
CONCATENATE("  - &amp;VariableID",TEXT($A4688,"0000"),
" {","VariableTypeCV:  ",CHAR(34),INDEX(Variables[Variable Type],$A4688),CHAR(34),
", VariableCode:  ",CHAR(34),INDEX(Variables[Variable Code],$A4688),CHAR(34),
", VariableNameCV:  ",CHAR(34),INDEX(Variables[Variable Name],$A4688),CHAR(34),
", VariableDefinition:  ",CHAR(34),INDEX(Variables[Variable Definition],$A4688),CHAR(34),
", SpecciationCV:  ",CHAR(34),INDEX(Variables[Speciation],$A4688),CHAR(34),
", NoDataValue:  ",CHAR(34),INDEX(Variables[No Data Value],$A4688),CHAR(34),"}"))</f>
        <v>#REF!</v>
      </c>
    </row>
    <row r="4689" spans="1:17" x14ac:dyDescent="0.25">
      <c r="A4689">
        <v>4686</v>
      </c>
      <c r="D4689" t="e">
        <f>IF(INDEX(People[First Name],$A4689)="","",
CONCATENATE("  - &amp;PersonID",TEXT($A4689,"0000"),
" {","PersonFirstName:  ",CHAR(34),INDEX(People[First Name],$A4689),CHAR(34),
", PersonMiddleName:  ",CHAR(34),INDEX(People[Middle Name],$A4689),CHAR(34),
", PersonLastName:  ",CHAR(34),INDEX(People[Last Name],$A4689),CHAR(34),"}"))</f>
        <v>#REF!</v>
      </c>
      <c r="E4689" t="e">
        <f>IF(INDEX(Organizations[Organization Type '[CV']],$A4689)="","",
CONCATENATE("  - &amp;OrganizationID",TEXT($A4689,"0000"),
" {","OrganizationTypeCV:  ",CHAR(34),INDEX(Organizations[Organization Type '[CV']],$A4689),CHAR(34),
", OrganizationCode:  ",CHAR(34),INDEX(Organizations[Organization Code],$A4689),CHAR(34),
", OrganizationName:  ",CHAR(34),INDEX(Organizations[Organization Name],$A4689),CHAR(34),
", OrganizationDescription:  ",CHAR(34),INDEX(Organizations[Organization Description],$A4689),CHAR(34),
", OrganizationLink:  ",CHAR(34),INDEX(Organizations[Organization Link],$A4689),CHAR(34),"}"))</f>
        <v>#REF!</v>
      </c>
      <c r="F4689" t="e">
        <f>IF(INDEX(People[First Name],$A4689)="","",
CONCATENATE("  - &amp;AffiliationID",TEXT($A4689,"0000"),
" {PersonID: *PersonID",TEXT($A4689,"0000"),
", OrganizationID: *OrganizationID",TEXT(MATCH(INDEX(People[Organization Name],$A4689),Organizations[Organization Name],0),"0000"),
", IsPrimaryOrganizationContact: , AffiliationStartDate: , AffiliationEndDate: , PrimaryPhone: ",
", PrimaryEmail: ",CHAR(34),INDEX(People[Primary Email],$A4689),CHAR(34),
", PrimaryAddress: ",CHAR(34),INDEX(People[Primary Address],$A4689),CHAR(34),
", PersonLink: }"))</f>
        <v>#REF!</v>
      </c>
      <c r="H4689" t="e">
        <f>IF(COUNTA(CitationInformation)=0,"",IF(INDEX(AuthorList[Author Name],$A4689)="","",
CONCATENATE("  - &amp;AuthorListID",TEXT($A4689,"0000"),
"  {CitationID: *CitationID0001",
", PersonID: *PersonID",TEXT(MATCH(INDEX(AuthorList[Author Name],$A4689),People[Full Name],0),"0000"),
", AuthorOrder: ",INDEX(AuthorList[Author Number],$A4689),"}")))</f>
        <v>#REF!</v>
      </c>
      <c r="K4689" t="e">
        <f>IF(INDEX(SamplingFeatures[Feature Code],$A4689)="","",
CONCATENATE("  - &amp;SamplingFeatureID",TEXT($A4689,"0000"),
" {","SamplingFeatureUUID:  ",CHAR(34),INDEX(SamplingFeatures[Sampling Feature UUID],$A4689),CHAR(34),
", SamplingFeatureTypeCV:  ",CHAR(34),INDEX(SamplingFeatures[Sampling Feature Type],$A4689),CHAR(34),
", SamplingFeatureCode:  ",CHAR(34),INDEX(SamplingFeatures[Feature Code],$A4689),CHAR(34),
", SamplingFeatureName:  ",CHAR(34),INDEX(SamplingFeatures[Feature Name],$A4689),CHAR(34),
", SamplingFeatureDescription:  ",CHAR(34),INDEX(SamplingFeatures[Feature Description],$A4689),CHAR(34),
", SamplingFeatureGeotypeCV:  ",CHAR(34),INDEX(SamplingFeatures[Feature Geo Type],$A4689),CHAR(34),
", FeatureGeometry:  ",CHAR(34),INDEX(SamplingFeatures[Feature Geometry],$A4689),CHAR(34),
", Elevation_m:  ",CHAR(34),INDEX(SamplingFeatures[Elevation_m],$A4689),CHAR(34),
", ElevationDatumCV:  ",CHAR(34),ElevationDatum,CHAR(34),"}"))</f>
        <v>#REF!</v>
      </c>
      <c r="L4689" t="e">
        <f>IF(INDEX(SamplingFeatures[Sampling Feature Type],$A4689)&lt;&gt;"Site","",
CONCATENATE("  - &amp;SiteID",TEXT(SUMPRODUCT(--($L$3:$L4688&lt;&gt;"")),"0000"),
" {","SamplingFeatureID:  *SamplingFeatureID",TEXT($A4689,"0000"),
", SiteTypeCV:  ",CHAR(34),INDEX(Sites[Site Type],$A4689),CHAR(34),
", Latitude:  ",INDEX(Sites[Latitude],$A4689),
", Longitude:  ",INDEX(Sites[Longitude],$A4689),
", SRSName:  ",CHAR(34),LatLonDatum,CHAR(34),"}"))</f>
        <v>#REF!</v>
      </c>
      <c r="M4689" t="e">
        <f>IF(INDEX(SamplingFeatures[Sampling Feature Type],$A4689)&lt;&gt;"Specimen","",
CONCATENATE("  - &amp;SpecimenID",TEXT(SUMPRODUCT(--($M$3:$M4688&lt;&gt;"")),"0000"),
" {","SamplingFeatureID:  *SamplingFeatureID",TEXT($A4689,"0000"),
", SpecimenTypeCV:  ",CHAR(34),INDEX(Specimens[Specimen Type],$A4689),CHAR(34),
", SpecimenMediumCV:  ",INDEX(Specimens[Specimen Medium],$A4689),
", IsFieldSpecimen:  ",CHAR(34),INDEX(Specimens[Is Field Specimen?],$A4689),CHAR(34),"}"))</f>
        <v>#REF!</v>
      </c>
      <c r="N4689" t="e">
        <f>IF(COUNTA(SpatialOffsets[])=0,"", IF(INDEX(SpatialOffsets[Spatial Offset Type],$A4689)="","",
CONCATENATE("  - &amp;SpatialOffsetID",TEXT($A4689,"0000"),
" {","SpatialOffsetTypeCV:  ",CHAR(34),INDEX(SpatialOffsets[Spatial Offset Type],$A4689),CHAR(34),
", Offset1Value:  ",INDEX(SpatialOffsets[Offset 1 Value],$A4689),
", Offset1UnitID:  ",CHAR(34),INDEX(SpatialOffsets[Offset 1 Unit],$A4689),CHAR(34),
", Offset2Value:  ",INDEX(SpatialOffsets[Offset 2 Value],$A4689),
", Offset2UnitID:  ",CHAR(34),INDEX(SpatialOffsets[Offset 2 Unit],$A4689),CHAR(34),
", Offset3Value:  ",INDEX(SpatialOffsets[Offset 3 Value],$A4689),
", Offset3UnitID:  ",CHAR(34),INDEX(SpatialOffsets[Offset 3 Unit],$A4689),CHAR(34),,"}")))</f>
        <v>#REF!</v>
      </c>
      <c r="O4689" t="e">
        <f>IF(COUNTA(RelatedFeatures[])=0,"", IF(INDEX(RelatedFeatures[First Sampling Feature Code],$A4689)="","",
CONCATENATE("  - &amp;RelationID",TEXT($A4689,"0000"),
" {","SamplingFeatureID:  *SamplingFeatureID",TEXT(MATCH(INDEX(RelatedFeatures[First Sampling Feature Code],$A4689),SamplingFeatures[Feature Code],0),"0000"),
", RelationshipTypeCV:  ",CHAR(34),INDEX(RelatedFeatures[Relationship Type],$A4689),CHAR(34),
", RelatedFeatureID: *SamplingFeatureID",TEXT(MATCH(INDEX(RelatedFeatures[Second Sampling Feature Code],$A4689),SamplingFeatures[Feature Code],0),"0000"),
", SpatialOffsetID:  ",IF(INDEX(RelatedFeatures[Offset Number],$A4689)="","",CONCATENATE("*SpatialOffsetID",TEXT(INDEX(RelatedFeatures[Offset Number],$A4689),"0000"))),"}")))</f>
        <v>#REF!</v>
      </c>
      <c r="P4689" t="e">
        <f>IF(INDEX(Methods[Method Type],$A4689)="","",
CONCATENATE("  - &amp;MethodID",TEXT($A4689,"0000"),
" {","MethodTypeCV:  ",CHAR(34),INDEX(Methods[Method Type],$A4689),CHAR(34),
", MethodCode:  ",CHAR(34),INDEX(Methods[Method Code],$A4689),CHAR(34),
", MethodName:  ",CHAR(34),INDEX(Methods[Method Name],$A4689),CHAR(34),
", MethodDescription:  ",CHAR(34),INDEX(Methods[Method Description],$A4689),CHAR(34),
", MethodLink:  ",CHAR(34),INDEX(Methods[Method Link],$A4689),CHAR(34),
", OrganizationID: *OrganizationID",TEXT(MATCH(INDEX(Methods[Organization Name],$A4689),Organizations[Organization Name],0),"0000"),"}"))</f>
        <v>#REF!</v>
      </c>
      <c r="Q4689" t="e">
        <f>IF(INDEX(Variables[Variable Type],$A4689)="","",
CONCATENATE("  - &amp;VariableID",TEXT($A4689,"0000"),
" {","VariableTypeCV:  ",CHAR(34),INDEX(Variables[Variable Type],$A4689),CHAR(34),
", VariableCode:  ",CHAR(34),INDEX(Variables[Variable Code],$A4689),CHAR(34),
", VariableNameCV:  ",CHAR(34),INDEX(Variables[Variable Name],$A4689),CHAR(34),
", VariableDefinition:  ",CHAR(34),INDEX(Variables[Variable Definition],$A4689),CHAR(34),
", SpecciationCV:  ",CHAR(34),INDEX(Variables[Speciation],$A4689),CHAR(34),
", NoDataValue:  ",CHAR(34),INDEX(Variables[No Data Value],$A4689),CHAR(34),"}"))</f>
        <v>#REF!</v>
      </c>
    </row>
    <row r="4690" spans="1:17" x14ac:dyDescent="0.25">
      <c r="A4690">
        <v>4687</v>
      </c>
      <c r="D4690" t="e">
        <f>IF(INDEX(People[First Name],$A4690)="","",
CONCATENATE("  - &amp;PersonID",TEXT($A4690,"0000"),
" {","PersonFirstName:  ",CHAR(34),INDEX(People[First Name],$A4690),CHAR(34),
", PersonMiddleName:  ",CHAR(34),INDEX(People[Middle Name],$A4690),CHAR(34),
", PersonLastName:  ",CHAR(34),INDEX(People[Last Name],$A4690),CHAR(34),"}"))</f>
        <v>#REF!</v>
      </c>
      <c r="E4690" t="e">
        <f>IF(INDEX(Organizations[Organization Type '[CV']],$A4690)="","",
CONCATENATE("  - &amp;OrganizationID",TEXT($A4690,"0000"),
" {","OrganizationTypeCV:  ",CHAR(34),INDEX(Organizations[Organization Type '[CV']],$A4690),CHAR(34),
", OrganizationCode:  ",CHAR(34),INDEX(Organizations[Organization Code],$A4690),CHAR(34),
", OrganizationName:  ",CHAR(34),INDEX(Organizations[Organization Name],$A4690),CHAR(34),
", OrganizationDescription:  ",CHAR(34),INDEX(Organizations[Organization Description],$A4690),CHAR(34),
", OrganizationLink:  ",CHAR(34),INDEX(Organizations[Organization Link],$A4690),CHAR(34),"}"))</f>
        <v>#REF!</v>
      </c>
      <c r="F4690" t="e">
        <f>IF(INDEX(People[First Name],$A4690)="","",
CONCATENATE("  - &amp;AffiliationID",TEXT($A4690,"0000"),
" {PersonID: *PersonID",TEXT($A4690,"0000"),
", OrganizationID: *OrganizationID",TEXT(MATCH(INDEX(People[Organization Name],$A4690),Organizations[Organization Name],0),"0000"),
", IsPrimaryOrganizationContact: , AffiliationStartDate: , AffiliationEndDate: , PrimaryPhone: ",
", PrimaryEmail: ",CHAR(34),INDEX(People[Primary Email],$A4690),CHAR(34),
", PrimaryAddress: ",CHAR(34),INDEX(People[Primary Address],$A4690),CHAR(34),
", PersonLink: }"))</f>
        <v>#REF!</v>
      </c>
      <c r="H4690" t="e">
        <f>IF(COUNTA(CitationInformation)=0,"",IF(INDEX(AuthorList[Author Name],$A4690)="","",
CONCATENATE("  - &amp;AuthorListID",TEXT($A4690,"0000"),
"  {CitationID: *CitationID0001",
", PersonID: *PersonID",TEXT(MATCH(INDEX(AuthorList[Author Name],$A4690),People[Full Name],0),"0000"),
", AuthorOrder: ",INDEX(AuthorList[Author Number],$A4690),"}")))</f>
        <v>#REF!</v>
      </c>
      <c r="K4690" t="e">
        <f>IF(INDEX(SamplingFeatures[Feature Code],$A4690)="","",
CONCATENATE("  - &amp;SamplingFeatureID",TEXT($A4690,"0000"),
" {","SamplingFeatureUUID:  ",CHAR(34),INDEX(SamplingFeatures[Sampling Feature UUID],$A4690),CHAR(34),
", SamplingFeatureTypeCV:  ",CHAR(34),INDEX(SamplingFeatures[Sampling Feature Type],$A4690),CHAR(34),
", SamplingFeatureCode:  ",CHAR(34),INDEX(SamplingFeatures[Feature Code],$A4690),CHAR(34),
", SamplingFeatureName:  ",CHAR(34),INDEX(SamplingFeatures[Feature Name],$A4690),CHAR(34),
", SamplingFeatureDescription:  ",CHAR(34),INDEX(SamplingFeatures[Feature Description],$A4690),CHAR(34),
", SamplingFeatureGeotypeCV:  ",CHAR(34),INDEX(SamplingFeatures[Feature Geo Type],$A4690),CHAR(34),
", FeatureGeometry:  ",CHAR(34),INDEX(SamplingFeatures[Feature Geometry],$A4690),CHAR(34),
", Elevation_m:  ",CHAR(34),INDEX(SamplingFeatures[Elevation_m],$A4690),CHAR(34),
", ElevationDatumCV:  ",CHAR(34),ElevationDatum,CHAR(34),"}"))</f>
        <v>#REF!</v>
      </c>
      <c r="L4690" t="e">
        <f>IF(INDEX(SamplingFeatures[Sampling Feature Type],$A4690)&lt;&gt;"Site","",
CONCATENATE("  - &amp;SiteID",TEXT(SUMPRODUCT(--($L$3:$L4689&lt;&gt;"")),"0000"),
" {","SamplingFeatureID:  *SamplingFeatureID",TEXT($A4690,"0000"),
", SiteTypeCV:  ",CHAR(34),INDEX(Sites[Site Type],$A4690),CHAR(34),
", Latitude:  ",INDEX(Sites[Latitude],$A4690),
", Longitude:  ",INDEX(Sites[Longitude],$A4690),
", SRSName:  ",CHAR(34),LatLonDatum,CHAR(34),"}"))</f>
        <v>#REF!</v>
      </c>
      <c r="M4690" t="e">
        <f>IF(INDEX(SamplingFeatures[Sampling Feature Type],$A4690)&lt;&gt;"Specimen","",
CONCATENATE("  - &amp;SpecimenID",TEXT(SUMPRODUCT(--($M$3:$M4689&lt;&gt;"")),"0000"),
" {","SamplingFeatureID:  *SamplingFeatureID",TEXT($A4690,"0000"),
", SpecimenTypeCV:  ",CHAR(34),INDEX(Specimens[Specimen Type],$A4690),CHAR(34),
", SpecimenMediumCV:  ",INDEX(Specimens[Specimen Medium],$A4690),
", IsFieldSpecimen:  ",CHAR(34),INDEX(Specimens[Is Field Specimen?],$A4690),CHAR(34),"}"))</f>
        <v>#REF!</v>
      </c>
      <c r="N4690" t="e">
        <f>IF(COUNTA(SpatialOffsets[])=0,"", IF(INDEX(SpatialOffsets[Spatial Offset Type],$A4690)="","",
CONCATENATE("  - &amp;SpatialOffsetID",TEXT($A4690,"0000"),
" {","SpatialOffsetTypeCV:  ",CHAR(34),INDEX(SpatialOffsets[Spatial Offset Type],$A4690),CHAR(34),
", Offset1Value:  ",INDEX(SpatialOffsets[Offset 1 Value],$A4690),
", Offset1UnitID:  ",CHAR(34),INDEX(SpatialOffsets[Offset 1 Unit],$A4690),CHAR(34),
", Offset2Value:  ",INDEX(SpatialOffsets[Offset 2 Value],$A4690),
", Offset2UnitID:  ",CHAR(34),INDEX(SpatialOffsets[Offset 2 Unit],$A4690),CHAR(34),
", Offset3Value:  ",INDEX(SpatialOffsets[Offset 3 Value],$A4690),
", Offset3UnitID:  ",CHAR(34),INDEX(SpatialOffsets[Offset 3 Unit],$A4690),CHAR(34),,"}")))</f>
        <v>#REF!</v>
      </c>
      <c r="O4690" t="e">
        <f>IF(COUNTA(RelatedFeatures[])=0,"", IF(INDEX(RelatedFeatures[First Sampling Feature Code],$A4690)="","",
CONCATENATE("  - &amp;RelationID",TEXT($A4690,"0000"),
" {","SamplingFeatureID:  *SamplingFeatureID",TEXT(MATCH(INDEX(RelatedFeatures[First Sampling Feature Code],$A4690),SamplingFeatures[Feature Code],0),"0000"),
", RelationshipTypeCV:  ",CHAR(34),INDEX(RelatedFeatures[Relationship Type],$A4690),CHAR(34),
", RelatedFeatureID: *SamplingFeatureID",TEXT(MATCH(INDEX(RelatedFeatures[Second Sampling Feature Code],$A4690),SamplingFeatures[Feature Code],0),"0000"),
", SpatialOffsetID:  ",IF(INDEX(RelatedFeatures[Offset Number],$A4690)="","",CONCATENATE("*SpatialOffsetID",TEXT(INDEX(RelatedFeatures[Offset Number],$A4690),"0000"))),"}")))</f>
        <v>#REF!</v>
      </c>
      <c r="P4690" t="e">
        <f>IF(INDEX(Methods[Method Type],$A4690)="","",
CONCATENATE("  - &amp;MethodID",TEXT($A4690,"0000"),
" {","MethodTypeCV:  ",CHAR(34),INDEX(Methods[Method Type],$A4690),CHAR(34),
", MethodCode:  ",CHAR(34),INDEX(Methods[Method Code],$A4690),CHAR(34),
", MethodName:  ",CHAR(34),INDEX(Methods[Method Name],$A4690),CHAR(34),
", MethodDescription:  ",CHAR(34),INDEX(Methods[Method Description],$A4690),CHAR(34),
", MethodLink:  ",CHAR(34),INDEX(Methods[Method Link],$A4690),CHAR(34),
", OrganizationID: *OrganizationID",TEXT(MATCH(INDEX(Methods[Organization Name],$A4690),Organizations[Organization Name],0),"0000"),"}"))</f>
        <v>#REF!</v>
      </c>
      <c r="Q4690" t="e">
        <f>IF(INDEX(Variables[Variable Type],$A4690)="","",
CONCATENATE("  - &amp;VariableID",TEXT($A4690,"0000"),
" {","VariableTypeCV:  ",CHAR(34),INDEX(Variables[Variable Type],$A4690),CHAR(34),
", VariableCode:  ",CHAR(34),INDEX(Variables[Variable Code],$A4690),CHAR(34),
", VariableNameCV:  ",CHAR(34),INDEX(Variables[Variable Name],$A4690),CHAR(34),
", VariableDefinition:  ",CHAR(34),INDEX(Variables[Variable Definition],$A4690),CHAR(34),
", SpecciationCV:  ",CHAR(34),INDEX(Variables[Speciation],$A4690),CHAR(34),
", NoDataValue:  ",CHAR(34),INDEX(Variables[No Data Value],$A4690),CHAR(34),"}"))</f>
        <v>#REF!</v>
      </c>
    </row>
    <row r="4691" spans="1:17" x14ac:dyDescent="0.25">
      <c r="A4691">
        <v>4688</v>
      </c>
      <c r="D4691" t="e">
        <f>IF(INDEX(People[First Name],$A4691)="","",
CONCATENATE("  - &amp;PersonID",TEXT($A4691,"0000"),
" {","PersonFirstName:  ",CHAR(34),INDEX(People[First Name],$A4691),CHAR(34),
", PersonMiddleName:  ",CHAR(34),INDEX(People[Middle Name],$A4691),CHAR(34),
", PersonLastName:  ",CHAR(34),INDEX(People[Last Name],$A4691),CHAR(34),"}"))</f>
        <v>#REF!</v>
      </c>
      <c r="E4691" t="e">
        <f>IF(INDEX(Organizations[Organization Type '[CV']],$A4691)="","",
CONCATENATE("  - &amp;OrganizationID",TEXT($A4691,"0000"),
" {","OrganizationTypeCV:  ",CHAR(34),INDEX(Organizations[Organization Type '[CV']],$A4691),CHAR(34),
", OrganizationCode:  ",CHAR(34),INDEX(Organizations[Organization Code],$A4691),CHAR(34),
", OrganizationName:  ",CHAR(34),INDEX(Organizations[Organization Name],$A4691),CHAR(34),
", OrganizationDescription:  ",CHAR(34),INDEX(Organizations[Organization Description],$A4691),CHAR(34),
", OrganizationLink:  ",CHAR(34),INDEX(Organizations[Organization Link],$A4691),CHAR(34),"}"))</f>
        <v>#REF!</v>
      </c>
      <c r="F4691" t="e">
        <f>IF(INDEX(People[First Name],$A4691)="","",
CONCATENATE("  - &amp;AffiliationID",TEXT($A4691,"0000"),
" {PersonID: *PersonID",TEXT($A4691,"0000"),
", OrganizationID: *OrganizationID",TEXT(MATCH(INDEX(People[Organization Name],$A4691),Organizations[Organization Name],0),"0000"),
", IsPrimaryOrganizationContact: , AffiliationStartDate: , AffiliationEndDate: , PrimaryPhone: ",
", PrimaryEmail: ",CHAR(34),INDEX(People[Primary Email],$A4691),CHAR(34),
", PrimaryAddress: ",CHAR(34),INDEX(People[Primary Address],$A4691),CHAR(34),
", PersonLink: }"))</f>
        <v>#REF!</v>
      </c>
      <c r="H4691" t="e">
        <f>IF(COUNTA(CitationInformation)=0,"",IF(INDEX(AuthorList[Author Name],$A4691)="","",
CONCATENATE("  - &amp;AuthorListID",TEXT($A4691,"0000"),
"  {CitationID: *CitationID0001",
", PersonID: *PersonID",TEXT(MATCH(INDEX(AuthorList[Author Name],$A4691),People[Full Name],0),"0000"),
", AuthorOrder: ",INDEX(AuthorList[Author Number],$A4691),"}")))</f>
        <v>#REF!</v>
      </c>
      <c r="K4691" t="e">
        <f>IF(INDEX(SamplingFeatures[Feature Code],$A4691)="","",
CONCATENATE("  - &amp;SamplingFeatureID",TEXT($A4691,"0000"),
" {","SamplingFeatureUUID:  ",CHAR(34),INDEX(SamplingFeatures[Sampling Feature UUID],$A4691),CHAR(34),
", SamplingFeatureTypeCV:  ",CHAR(34),INDEX(SamplingFeatures[Sampling Feature Type],$A4691),CHAR(34),
", SamplingFeatureCode:  ",CHAR(34),INDEX(SamplingFeatures[Feature Code],$A4691),CHAR(34),
", SamplingFeatureName:  ",CHAR(34),INDEX(SamplingFeatures[Feature Name],$A4691),CHAR(34),
", SamplingFeatureDescription:  ",CHAR(34),INDEX(SamplingFeatures[Feature Description],$A4691),CHAR(34),
", SamplingFeatureGeotypeCV:  ",CHAR(34),INDEX(SamplingFeatures[Feature Geo Type],$A4691),CHAR(34),
", FeatureGeometry:  ",CHAR(34),INDEX(SamplingFeatures[Feature Geometry],$A4691),CHAR(34),
", Elevation_m:  ",CHAR(34),INDEX(SamplingFeatures[Elevation_m],$A4691),CHAR(34),
", ElevationDatumCV:  ",CHAR(34),ElevationDatum,CHAR(34),"}"))</f>
        <v>#REF!</v>
      </c>
      <c r="L4691" t="e">
        <f>IF(INDEX(SamplingFeatures[Sampling Feature Type],$A4691)&lt;&gt;"Site","",
CONCATENATE("  - &amp;SiteID",TEXT(SUMPRODUCT(--($L$3:$L4690&lt;&gt;"")),"0000"),
" {","SamplingFeatureID:  *SamplingFeatureID",TEXT($A4691,"0000"),
", SiteTypeCV:  ",CHAR(34),INDEX(Sites[Site Type],$A4691),CHAR(34),
", Latitude:  ",INDEX(Sites[Latitude],$A4691),
", Longitude:  ",INDEX(Sites[Longitude],$A4691),
", SRSName:  ",CHAR(34),LatLonDatum,CHAR(34),"}"))</f>
        <v>#REF!</v>
      </c>
      <c r="M4691" t="e">
        <f>IF(INDEX(SamplingFeatures[Sampling Feature Type],$A4691)&lt;&gt;"Specimen","",
CONCATENATE("  - &amp;SpecimenID",TEXT(SUMPRODUCT(--($M$3:$M4690&lt;&gt;"")),"0000"),
" {","SamplingFeatureID:  *SamplingFeatureID",TEXT($A4691,"0000"),
", SpecimenTypeCV:  ",CHAR(34),INDEX(Specimens[Specimen Type],$A4691),CHAR(34),
", SpecimenMediumCV:  ",INDEX(Specimens[Specimen Medium],$A4691),
", IsFieldSpecimen:  ",CHAR(34),INDEX(Specimens[Is Field Specimen?],$A4691),CHAR(34),"}"))</f>
        <v>#REF!</v>
      </c>
      <c r="N4691" t="e">
        <f>IF(COUNTA(SpatialOffsets[])=0,"", IF(INDEX(SpatialOffsets[Spatial Offset Type],$A4691)="","",
CONCATENATE("  - &amp;SpatialOffsetID",TEXT($A4691,"0000"),
" {","SpatialOffsetTypeCV:  ",CHAR(34),INDEX(SpatialOffsets[Spatial Offset Type],$A4691),CHAR(34),
", Offset1Value:  ",INDEX(SpatialOffsets[Offset 1 Value],$A4691),
", Offset1UnitID:  ",CHAR(34),INDEX(SpatialOffsets[Offset 1 Unit],$A4691),CHAR(34),
", Offset2Value:  ",INDEX(SpatialOffsets[Offset 2 Value],$A4691),
", Offset2UnitID:  ",CHAR(34),INDEX(SpatialOffsets[Offset 2 Unit],$A4691),CHAR(34),
", Offset3Value:  ",INDEX(SpatialOffsets[Offset 3 Value],$A4691),
", Offset3UnitID:  ",CHAR(34),INDEX(SpatialOffsets[Offset 3 Unit],$A4691),CHAR(34),,"}")))</f>
        <v>#REF!</v>
      </c>
      <c r="O4691" t="e">
        <f>IF(COUNTA(RelatedFeatures[])=0,"", IF(INDEX(RelatedFeatures[First Sampling Feature Code],$A4691)="","",
CONCATENATE("  - &amp;RelationID",TEXT($A4691,"0000"),
" {","SamplingFeatureID:  *SamplingFeatureID",TEXT(MATCH(INDEX(RelatedFeatures[First Sampling Feature Code],$A4691),SamplingFeatures[Feature Code],0),"0000"),
", RelationshipTypeCV:  ",CHAR(34),INDEX(RelatedFeatures[Relationship Type],$A4691),CHAR(34),
", RelatedFeatureID: *SamplingFeatureID",TEXT(MATCH(INDEX(RelatedFeatures[Second Sampling Feature Code],$A4691),SamplingFeatures[Feature Code],0),"0000"),
", SpatialOffsetID:  ",IF(INDEX(RelatedFeatures[Offset Number],$A4691)="","",CONCATENATE("*SpatialOffsetID",TEXT(INDEX(RelatedFeatures[Offset Number],$A4691),"0000"))),"}")))</f>
        <v>#REF!</v>
      </c>
      <c r="P4691" t="e">
        <f>IF(INDEX(Methods[Method Type],$A4691)="","",
CONCATENATE("  - &amp;MethodID",TEXT($A4691,"0000"),
" {","MethodTypeCV:  ",CHAR(34),INDEX(Methods[Method Type],$A4691),CHAR(34),
", MethodCode:  ",CHAR(34),INDEX(Methods[Method Code],$A4691),CHAR(34),
", MethodName:  ",CHAR(34),INDEX(Methods[Method Name],$A4691),CHAR(34),
", MethodDescription:  ",CHAR(34),INDEX(Methods[Method Description],$A4691),CHAR(34),
", MethodLink:  ",CHAR(34),INDEX(Methods[Method Link],$A4691),CHAR(34),
", OrganizationID: *OrganizationID",TEXT(MATCH(INDEX(Methods[Organization Name],$A4691),Organizations[Organization Name],0),"0000"),"}"))</f>
        <v>#REF!</v>
      </c>
      <c r="Q4691" t="e">
        <f>IF(INDEX(Variables[Variable Type],$A4691)="","",
CONCATENATE("  - &amp;VariableID",TEXT($A4691,"0000"),
" {","VariableTypeCV:  ",CHAR(34),INDEX(Variables[Variable Type],$A4691),CHAR(34),
", VariableCode:  ",CHAR(34),INDEX(Variables[Variable Code],$A4691),CHAR(34),
", VariableNameCV:  ",CHAR(34),INDEX(Variables[Variable Name],$A4691),CHAR(34),
", VariableDefinition:  ",CHAR(34),INDEX(Variables[Variable Definition],$A4691),CHAR(34),
", SpecciationCV:  ",CHAR(34),INDEX(Variables[Speciation],$A4691),CHAR(34),
", NoDataValue:  ",CHAR(34),INDEX(Variables[No Data Value],$A4691),CHAR(34),"}"))</f>
        <v>#REF!</v>
      </c>
    </row>
    <row r="4692" spans="1:17" x14ac:dyDescent="0.25">
      <c r="A4692">
        <v>4689</v>
      </c>
      <c r="D4692" t="e">
        <f>IF(INDEX(People[First Name],$A4692)="","",
CONCATENATE("  - &amp;PersonID",TEXT($A4692,"0000"),
" {","PersonFirstName:  ",CHAR(34),INDEX(People[First Name],$A4692),CHAR(34),
", PersonMiddleName:  ",CHAR(34),INDEX(People[Middle Name],$A4692),CHAR(34),
", PersonLastName:  ",CHAR(34),INDEX(People[Last Name],$A4692),CHAR(34),"}"))</f>
        <v>#REF!</v>
      </c>
      <c r="E4692" t="e">
        <f>IF(INDEX(Organizations[Organization Type '[CV']],$A4692)="","",
CONCATENATE("  - &amp;OrganizationID",TEXT($A4692,"0000"),
" {","OrganizationTypeCV:  ",CHAR(34),INDEX(Organizations[Organization Type '[CV']],$A4692),CHAR(34),
", OrganizationCode:  ",CHAR(34),INDEX(Organizations[Organization Code],$A4692),CHAR(34),
", OrganizationName:  ",CHAR(34),INDEX(Organizations[Organization Name],$A4692),CHAR(34),
", OrganizationDescription:  ",CHAR(34),INDEX(Organizations[Organization Description],$A4692),CHAR(34),
", OrganizationLink:  ",CHAR(34),INDEX(Organizations[Organization Link],$A4692),CHAR(34),"}"))</f>
        <v>#REF!</v>
      </c>
      <c r="F4692" t="e">
        <f>IF(INDEX(People[First Name],$A4692)="","",
CONCATENATE("  - &amp;AffiliationID",TEXT($A4692,"0000"),
" {PersonID: *PersonID",TEXT($A4692,"0000"),
", OrganizationID: *OrganizationID",TEXT(MATCH(INDEX(People[Organization Name],$A4692),Organizations[Organization Name],0),"0000"),
", IsPrimaryOrganizationContact: , AffiliationStartDate: , AffiliationEndDate: , PrimaryPhone: ",
", PrimaryEmail: ",CHAR(34),INDEX(People[Primary Email],$A4692),CHAR(34),
", PrimaryAddress: ",CHAR(34),INDEX(People[Primary Address],$A4692),CHAR(34),
", PersonLink: }"))</f>
        <v>#REF!</v>
      </c>
      <c r="H4692" t="e">
        <f>IF(COUNTA(CitationInformation)=0,"",IF(INDEX(AuthorList[Author Name],$A4692)="","",
CONCATENATE("  - &amp;AuthorListID",TEXT($A4692,"0000"),
"  {CitationID: *CitationID0001",
", PersonID: *PersonID",TEXT(MATCH(INDEX(AuthorList[Author Name],$A4692),People[Full Name],0),"0000"),
", AuthorOrder: ",INDEX(AuthorList[Author Number],$A4692),"}")))</f>
        <v>#REF!</v>
      </c>
      <c r="K4692" t="e">
        <f>IF(INDEX(SamplingFeatures[Feature Code],$A4692)="","",
CONCATENATE("  - &amp;SamplingFeatureID",TEXT($A4692,"0000"),
" {","SamplingFeatureUUID:  ",CHAR(34),INDEX(SamplingFeatures[Sampling Feature UUID],$A4692),CHAR(34),
", SamplingFeatureTypeCV:  ",CHAR(34),INDEX(SamplingFeatures[Sampling Feature Type],$A4692),CHAR(34),
", SamplingFeatureCode:  ",CHAR(34),INDEX(SamplingFeatures[Feature Code],$A4692),CHAR(34),
", SamplingFeatureName:  ",CHAR(34),INDEX(SamplingFeatures[Feature Name],$A4692),CHAR(34),
", SamplingFeatureDescription:  ",CHAR(34),INDEX(SamplingFeatures[Feature Description],$A4692),CHAR(34),
", SamplingFeatureGeotypeCV:  ",CHAR(34),INDEX(SamplingFeatures[Feature Geo Type],$A4692),CHAR(34),
", FeatureGeometry:  ",CHAR(34),INDEX(SamplingFeatures[Feature Geometry],$A4692),CHAR(34),
", Elevation_m:  ",CHAR(34),INDEX(SamplingFeatures[Elevation_m],$A4692),CHAR(34),
", ElevationDatumCV:  ",CHAR(34),ElevationDatum,CHAR(34),"}"))</f>
        <v>#REF!</v>
      </c>
      <c r="L4692" t="e">
        <f>IF(INDEX(SamplingFeatures[Sampling Feature Type],$A4692)&lt;&gt;"Site","",
CONCATENATE("  - &amp;SiteID",TEXT(SUMPRODUCT(--($L$3:$L4691&lt;&gt;"")),"0000"),
" {","SamplingFeatureID:  *SamplingFeatureID",TEXT($A4692,"0000"),
", SiteTypeCV:  ",CHAR(34),INDEX(Sites[Site Type],$A4692),CHAR(34),
", Latitude:  ",INDEX(Sites[Latitude],$A4692),
", Longitude:  ",INDEX(Sites[Longitude],$A4692),
", SRSName:  ",CHAR(34),LatLonDatum,CHAR(34),"}"))</f>
        <v>#REF!</v>
      </c>
      <c r="M4692" t="e">
        <f>IF(INDEX(SamplingFeatures[Sampling Feature Type],$A4692)&lt;&gt;"Specimen","",
CONCATENATE("  - &amp;SpecimenID",TEXT(SUMPRODUCT(--($M$3:$M4691&lt;&gt;"")),"0000"),
" {","SamplingFeatureID:  *SamplingFeatureID",TEXT($A4692,"0000"),
", SpecimenTypeCV:  ",CHAR(34),INDEX(Specimens[Specimen Type],$A4692),CHAR(34),
", SpecimenMediumCV:  ",INDEX(Specimens[Specimen Medium],$A4692),
", IsFieldSpecimen:  ",CHAR(34),INDEX(Specimens[Is Field Specimen?],$A4692),CHAR(34),"}"))</f>
        <v>#REF!</v>
      </c>
      <c r="N4692" t="e">
        <f>IF(COUNTA(SpatialOffsets[])=0,"", IF(INDEX(SpatialOffsets[Spatial Offset Type],$A4692)="","",
CONCATENATE("  - &amp;SpatialOffsetID",TEXT($A4692,"0000"),
" {","SpatialOffsetTypeCV:  ",CHAR(34),INDEX(SpatialOffsets[Spatial Offset Type],$A4692),CHAR(34),
", Offset1Value:  ",INDEX(SpatialOffsets[Offset 1 Value],$A4692),
", Offset1UnitID:  ",CHAR(34),INDEX(SpatialOffsets[Offset 1 Unit],$A4692),CHAR(34),
", Offset2Value:  ",INDEX(SpatialOffsets[Offset 2 Value],$A4692),
", Offset2UnitID:  ",CHAR(34),INDEX(SpatialOffsets[Offset 2 Unit],$A4692),CHAR(34),
", Offset3Value:  ",INDEX(SpatialOffsets[Offset 3 Value],$A4692),
", Offset3UnitID:  ",CHAR(34),INDEX(SpatialOffsets[Offset 3 Unit],$A4692),CHAR(34),,"}")))</f>
        <v>#REF!</v>
      </c>
      <c r="O4692" t="e">
        <f>IF(COUNTA(RelatedFeatures[])=0,"", IF(INDEX(RelatedFeatures[First Sampling Feature Code],$A4692)="","",
CONCATENATE("  - &amp;RelationID",TEXT($A4692,"0000"),
" {","SamplingFeatureID:  *SamplingFeatureID",TEXT(MATCH(INDEX(RelatedFeatures[First Sampling Feature Code],$A4692),SamplingFeatures[Feature Code],0),"0000"),
", RelationshipTypeCV:  ",CHAR(34),INDEX(RelatedFeatures[Relationship Type],$A4692),CHAR(34),
", RelatedFeatureID: *SamplingFeatureID",TEXT(MATCH(INDEX(RelatedFeatures[Second Sampling Feature Code],$A4692),SamplingFeatures[Feature Code],0),"0000"),
", SpatialOffsetID:  ",IF(INDEX(RelatedFeatures[Offset Number],$A4692)="","",CONCATENATE("*SpatialOffsetID",TEXT(INDEX(RelatedFeatures[Offset Number],$A4692),"0000"))),"}")))</f>
        <v>#REF!</v>
      </c>
      <c r="P4692" t="e">
        <f>IF(INDEX(Methods[Method Type],$A4692)="","",
CONCATENATE("  - &amp;MethodID",TEXT($A4692,"0000"),
" {","MethodTypeCV:  ",CHAR(34),INDEX(Methods[Method Type],$A4692),CHAR(34),
", MethodCode:  ",CHAR(34),INDEX(Methods[Method Code],$A4692),CHAR(34),
", MethodName:  ",CHAR(34),INDEX(Methods[Method Name],$A4692),CHAR(34),
", MethodDescription:  ",CHAR(34),INDEX(Methods[Method Description],$A4692),CHAR(34),
", MethodLink:  ",CHAR(34),INDEX(Methods[Method Link],$A4692),CHAR(34),
", OrganizationID: *OrganizationID",TEXT(MATCH(INDEX(Methods[Organization Name],$A4692),Organizations[Organization Name],0),"0000"),"}"))</f>
        <v>#REF!</v>
      </c>
      <c r="Q4692" t="e">
        <f>IF(INDEX(Variables[Variable Type],$A4692)="","",
CONCATENATE("  - &amp;VariableID",TEXT($A4692,"0000"),
" {","VariableTypeCV:  ",CHAR(34),INDEX(Variables[Variable Type],$A4692),CHAR(34),
", VariableCode:  ",CHAR(34),INDEX(Variables[Variable Code],$A4692),CHAR(34),
", VariableNameCV:  ",CHAR(34),INDEX(Variables[Variable Name],$A4692),CHAR(34),
", VariableDefinition:  ",CHAR(34),INDEX(Variables[Variable Definition],$A4692),CHAR(34),
", SpecciationCV:  ",CHAR(34),INDEX(Variables[Speciation],$A4692),CHAR(34),
", NoDataValue:  ",CHAR(34),INDEX(Variables[No Data Value],$A4692),CHAR(34),"}"))</f>
        <v>#REF!</v>
      </c>
    </row>
    <row r="4693" spans="1:17" x14ac:dyDescent="0.25">
      <c r="A4693">
        <v>4690</v>
      </c>
      <c r="D4693" t="e">
        <f>IF(INDEX(People[First Name],$A4693)="","",
CONCATENATE("  - &amp;PersonID",TEXT($A4693,"0000"),
" {","PersonFirstName:  ",CHAR(34),INDEX(People[First Name],$A4693),CHAR(34),
", PersonMiddleName:  ",CHAR(34),INDEX(People[Middle Name],$A4693),CHAR(34),
", PersonLastName:  ",CHAR(34),INDEX(People[Last Name],$A4693),CHAR(34),"}"))</f>
        <v>#REF!</v>
      </c>
      <c r="E4693" t="e">
        <f>IF(INDEX(Organizations[Organization Type '[CV']],$A4693)="","",
CONCATENATE("  - &amp;OrganizationID",TEXT($A4693,"0000"),
" {","OrganizationTypeCV:  ",CHAR(34),INDEX(Organizations[Organization Type '[CV']],$A4693),CHAR(34),
", OrganizationCode:  ",CHAR(34),INDEX(Organizations[Organization Code],$A4693),CHAR(34),
", OrganizationName:  ",CHAR(34),INDEX(Organizations[Organization Name],$A4693),CHAR(34),
", OrganizationDescription:  ",CHAR(34),INDEX(Organizations[Organization Description],$A4693),CHAR(34),
", OrganizationLink:  ",CHAR(34),INDEX(Organizations[Organization Link],$A4693),CHAR(34),"}"))</f>
        <v>#REF!</v>
      </c>
      <c r="F4693" t="e">
        <f>IF(INDEX(People[First Name],$A4693)="","",
CONCATENATE("  - &amp;AffiliationID",TEXT($A4693,"0000"),
" {PersonID: *PersonID",TEXT($A4693,"0000"),
", OrganizationID: *OrganizationID",TEXT(MATCH(INDEX(People[Organization Name],$A4693),Organizations[Organization Name],0),"0000"),
", IsPrimaryOrganizationContact: , AffiliationStartDate: , AffiliationEndDate: , PrimaryPhone: ",
", PrimaryEmail: ",CHAR(34),INDEX(People[Primary Email],$A4693),CHAR(34),
", PrimaryAddress: ",CHAR(34),INDEX(People[Primary Address],$A4693),CHAR(34),
", PersonLink: }"))</f>
        <v>#REF!</v>
      </c>
      <c r="H4693" t="e">
        <f>IF(COUNTA(CitationInformation)=0,"",IF(INDEX(AuthorList[Author Name],$A4693)="","",
CONCATENATE("  - &amp;AuthorListID",TEXT($A4693,"0000"),
"  {CitationID: *CitationID0001",
", PersonID: *PersonID",TEXT(MATCH(INDEX(AuthorList[Author Name],$A4693),People[Full Name],0),"0000"),
", AuthorOrder: ",INDEX(AuthorList[Author Number],$A4693),"}")))</f>
        <v>#REF!</v>
      </c>
      <c r="K4693" t="e">
        <f>IF(INDEX(SamplingFeatures[Feature Code],$A4693)="","",
CONCATENATE("  - &amp;SamplingFeatureID",TEXT($A4693,"0000"),
" {","SamplingFeatureUUID:  ",CHAR(34),INDEX(SamplingFeatures[Sampling Feature UUID],$A4693),CHAR(34),
", SamplingFeatureTypeCV:  ",CHAR(34),INDEX(SamplingFeatures[Sampling Feature Type],$A4693),CHAR(34),
", SamplingFeatureCode:  ",CHAR(34),INDEX(SamplingFeatures[Feature Code],$A4693),CHAR(34),
", SamplingFeatureName:  ",CHAR(34),INDEX(SamplingFeatures[Feature Name],$A4693),CHAR(34),
", SamplingFeatureDescription:  ",CHAR(34),INDEX(SamplingFeatures[Feature Description],$A4693),CHAR(34),
", SamplingFeatureGeotypeCV:  ",CHAR(34),INDEX(SamplingFeatures[Feature Geo Type],$A4693),CHAR(34),
", FeatureGeometry:  ",CHAR(34),INDEX(SamplingFeatures[Feature Geometry],$A4693),CHAR(34),
", Elevation_m:  ",CHAR(34),INDEX(SamplingFeatures[Elevation_m],$A4693),CHAR(34),
", ElevationDatumCV:  ",CHAR(34),ElevationDatum,CHAR(34),"}"))</f>
        <v>#REF!</v>
      </c>
      <c r="L4693" t="e">
        <f>IF(INDEX(SamplingFeatures[Sampling Feature Type],$A4693)&lt;&gt;"Site","",
CONCATENATE("  - &amp;SiteID",TEXT(SUMPRODUCT(--($L$3:$L4692&lt;&gt;"")),"0000"),
" {","SamplingFeatureID:  *SamplingFeatureID",TEXT($A4693,"0000"),
", SiteTypeCV:  ",CHAR(34),INDEX(Sites[Site Type],$A4693),CHAR(34),
", Latitude:  ",INDEX(Sites[Latitude],$A4693),
", Longitude:  ",INDEX(Sites[Longitude],$A4693),
", SRSName:  ",CHAR(34),LatLonDatum,CHAR(34),"}"))</f>
        <v>#REF!</v>
      </c>
      <c r="M4693" t="e">
        <f>IF(INDEX(SamplingFeatures[Sampling Feature Type],$A4693)&lt;&gt;"Specimen","",
CONCATENATE("  - &amp;SpecimenID",TEXT(SUMPRODUCT(--($M$3:$M4692&lt;&gt;"")),"0000"),
" {","SamplingFeatureID:  *SamplingFeatureID",TEXT($A4693,"0000"),
", SpecimenTypeCV:  ",CHAR(34),INDEX(Specimens[Specimen Type],$A4693),CHAR(34),
", SpecimenMediumCV:  ",INDEX(Specimens[Specimen Medium],$A4693),
", IsFieldSpecimen:  ",CHAR(34),INDEX(Specimens[Is Field Specimen?],$A4693),CHAR(34),"}"))</f>
        <v>#REF!</v>
      </c>
      <c r="N4693" t="e">
        <f>IF(COUNTA(SpatialOffsets[])=0,"", IF(INDEX(SpatialOffsets[Spatial Offset Type],$A4693)="","",
CONCATENATE("  - &amp;SpatialOffsetID",TEXT($A4693,"0000"),
" {","SpatialOffsetTypeCV:  ",CHAR(34),INDEX(SpatialOffsets[Spatial Offset Type],$A4693),CHAR(34),
", Offset1Value:  ",INDEX(SpatialOffsets[Offset 1 Value],$A4693),
", Offset1UnitID:  ",CHAR(34),INDEX(SpatialOffsets[Offset 1 Unit],$A4693),CHAR(34),
", Offset2Value:  ",INDEX(SpatialOffsets[Offset 2 Value],$A4693),
", Offset2UnitID:  ",CHAR(34),INDEX(SpatialOffsets[Offset 2 Unit],$A4693),CHAR(34),
", Offset3Value:  ",INDEX(SpatialOffsets[Offset 3 Value],$A4693),
", Offset3UnitID:  ",CHAR(34),INDEX(SpatialOffsets[Offset 3 Unit],$A4693),CHAR(34),,"}")))</f>
        <v>#REF!</v>
      </c>
      <c r="O4693" t="e">
        <f>IF(COUNTA(RelatedFeatures[])=0,"", IF(INDEX(RelatedFeatures[First Sampling Feature Code],$A4693)="","",
CONCATENATE("  - &amp;RelationID",TEXT($A4693,"0000"),
" {","SamplingFeatureID:  *SamplingFeatureID",TEXT(MATCH(INDEX(RelatedFeatures[First Sampling Feature Code],$A4693),SamplingFeatures[Feature Code],0),"0000"),
", RelationshipTypeCV:  ",CHAR(34),INDEX(RelatedFeatures[Relationship Type],$A4693),CHAR(34),
", RelatedFeatureID: *SamplingFeatureID",TEXT(MATCH(INDEX(RelatedFeatures[Second Sampling Feature Code],$A4693),SamplingFeatures[Feature Code],0),"0000"),
", SpatialOffsetID:  ",IF(INDEX(RelatedFeatures[Offset Number],$A4693)="","",CONCATENATE("*SpatialOffsetID",TEXT(INDEX(RelatedFeatures[Offset Number],$A4693),"0000"))),"}")))</f>
        <v>#REF!</v>
      </c>
      <c r="P4693" t="e">
        <f>IF(INDEX(Methods[Method Type],$A4693)="","",
CONCATENATE("  - &amp;MethodID",TEXT($A4693,"0000"),
" {","MethodTypeCV:  ",CHAR(34),INDEX(Methods[Method Type],$A4693),CHAR(34),
", MethodCode:  ",CHAR(34),INDEX(Methods[Method Code],$A4693),CHAR(34),
", MethodName:  ",CHAR(34),INDEX(Methods[Method Name],$A4693),CHAR(34),
", MethodDescription:  ",CHAR(34),INDEX(Methods[Method Description],$A4693),CHAR(34),
", MethodLink:  ",CHAR(34),INDEX(Methods[Method Link],$A4693),CHAR(34),
", OrganizationID: *OrganizationID",TEXT(MATCH(INDEX(Methods[Organization Name],$A4693),Organizations[Organization Name],0),"0000"),"}"))</f>
        <v>#REF!</v>
      </c>
      <c r="Q4693" t="e">
        <f>IF(INDEX(Variables[Variable Type],$A4693)="","",
CONCATENATE("  - &amp;VariableID",TEXT($A4693,"0000"),
" {","VariableTypeCV:  ",CHAR(34),INDEX(Variables[Variable Type],$A4693),CHAR(34),
", VariableCode:  ",CHAR(34),INDEX(Variables[Variable Code],$A4693),CHAR(34),
", VariableNameCV:  ",CHAR(34),INDEX(Variables[Variable Name],$A4693),CHAR(34),
", VariableDefinition:  ",CHAR(34),INDEX(Variables[Variable Definition],$A4693),CHAR(34),
", SpecciationCV:  ",CHAR(34),INDEX(Variables[Speciation],$A4693),CHAR(34),
", NoDataValue:  ",CHAR(34),INDEX(Variables[No Data Value],$A4693),CHAR(34),"}"))</f>
        <v>#REF!</v>
      </c>
    </row>
    <row r="4694" spans="1:17" x14ac:dyDescent="0.25">
      <c r="A4694">
        <v>4691</v>
      </c>
      <c r="D4694" t="e">
        <f>IF(INDEX(People[First Name],$A4694)="","",
CONCATENATE("  - &amp;PersonID",TEXT($A4694,"0000"),
" {","PersonFirstName:  ",CHAR(34),INDEX(People[First Name],$A4694),CHAR(34),
", PersonMiddleName:  ",CHAR(34),INDEX(People[Middle Name],$A4694),CHAR(34),
", PersonLastName:  ",CHAR(34),INDEX(People[Last Name],$A4694),CHAR(34),"}"))</f>
        <v>#REF!</v>
      </c>
      <c r="E4694" t="e">
        <f>IF(INDEX(Organizations[Organization Type '[CV']],$A4694)="","",
CONCATENATE("  - &amp;OrganizationID",TEXT($A4694,"0000"),
" {","OrganizationTypeCV:  ",CHAR(34),INDEX(Organizations[Organization Type '[CV']],$A4694),CHAR(34),
", OrganizationCode:  ",CHAR(34),INDEX(Organizations[Organization Code],$A4694),CHAR(34),
", OrganizationName:  ",CHAR(34),INDEX(Organizations[Organization Name],$A4694),CHAR(34),
", OrganizationDescription:  ",CHAR(34),INDEX(Organizations[Organization Description],$A4694),CHAR(34),
", OrganizationLink:  ",CHAR(34),INDEX(Organizations[Organization Link],$A4694),CHAR(34),"}"))</f>
        <v>#REF!</v>
      </c>
      <c r="F4694" t="e">
        <f>IF(INDEX(People[First Name],$A4694)="","",
CONCATENATE("  - &amp;AffiliationID",TEXT($A4694,"0000"),
" {PersonID: *PersonID",TEXT($A4694,"0000"),
", OrganizationID: *OrganizationID",TEXT(MATCH(INDEX(People[Organization Name],$A4694),Organizations[Organization Name],0),"0000"),
", IsPrimaryOrganizationContact: , AffiliationStartDate: , AffiliationEndDate: , PrimaryPhone: ",
", PrimaryEmail: ",CHAR(34),INDEX(People[Primary Email],$A4694),CHAR(34),
", PrimaryAddress: ",CHAR(34),INDEX(People[Primary Address],$A4694),CHAR(34),
", PersonLink: }"))</f>
        <v>#REF!</v>
      </c>
      <c r="H4694" t="e">
        <f>IF(COUNTA(CitationInformation)=0,"",IF(INDEX(AuthorList[Author Name],$A4694)="","",
CONCATENATE("  - &amp;AuthorListID",TEXT($A4694,"0000"),
"  {CitationID: *CitationID0001",
", PersonID: *PersonID",TEXT(MATCH(INDEX(AuthorList[Author Name],$A4694),People[Full Name],0),"0000"),
", AuthorOrder: ",INDEX(AuthorList[Author Number],$A4694),"}")))</f>
        <v>#REF!</v>
      </c>
      <c r="K4694" t="e">
        <f>IF(INDEX(SamplingFeatures[Feature Code],$A4694)="","",
CONCATENATE("  - &amp;SamplingFeatureID",TEXT($A4694,"0000"),
" {","SamplingFeatureUUID:  ",CHAR(34),INDEX(SamplingFeatures[Sampling Feature UUID],$A4694),CHAR(34),
", SamplingFeatureTypeCV:  ",CHAR(34),INDEX(SamplingFeatures[Sampling Feature Type],$A4694),CHAR(34),
", SamplingFeatureCode:  ",CHAR(34),INDEX(SamplingFeatures[Feature Code],$A4694),CHAR(34),
", SamplingFeatureName:  ",CHAR(34),INDEX(SamplingFeatures[Feature Name],$A4694),CHAR(34),
", SamplingFeatureDescription:  ",CHAR(34),INDEX(SamplingFeatures[Feature Description],$A4694),CHAR(34),
", SamplingFeatureGeotypeCV:  ",CHAR(34),INDEX(SamplingFeatures[Feature Geo Type],$A4694),CHAR(34),
", FeatureGeometry:  ",CHAR(34),INDEX(SamplingFeatures[Feature Geometry],$A4694),CHAR(34),
", Elevation_m:  ",CHAR(34),INDEX(SamplingFeatures[Elevation_m],$A4694),CHAR(34),
", ElevationDatumCV:  ",CHAR(34),ElevationDatum,CHAR(34),"}"))</f>
        <v>#REF!</v>
      </c>
      <c r="L4694" t="e">
        <f>IF(INDEX(SamplingFeatures[Sampling Feature Type],$A4694)&lt;&gt;"Site","",
CONCATENATE("  - &amp;SiteID",TEXT(SUMPRODUCT(--($L$3:$L4693&lt;&gt;"")),"0000"),
" {","SamplingFeatureID:  *SamplingFeatureID",TEXT($A4694,"0000"),
", SiteTypeCV:  ",CHAR(34),INDEX(Sites[Site Type],$A4694),CHAR(34),
", Latitude:  ",INDEX(Sites[Latitude],$A4694),
", Longitude:  ",INDEX(Sites[Longitude],$A4694),
", SRSName:  ",CHAR(34),LatLonDatum,CHAR(34),"}"))</f>
        <v>#REF!</v>
      </c>
      <c r="M4694" t="e">
        <f>IF(INDEX(SamplingFeatures[Sampling Feature Type],$A4694)&lt;&gt;"Specimen","",
CONCATENATE("  - &amp;SpecimenID",TEXT(SUMPRODUCT(--($M$3:$M4693&lt;&gt;"")),"0000"),
" {","SamplingFeatureID:  *SamplingFeatureID",TEXT($A4694,"0000"),
", SpecimenTypeCV:  ",CHAR(34),INDEX(Specimens[Specimen Type],$A4694),CHAR(34),
", SpecimenMediumCV:  ",INDEX(Specimens[Specimen Medium],$A4694),
", IsFieldSpecimen:  ",CHAR(34),INDEX(Specimens[Is Field Specimen?],$A4694),CHAR(34),"}"))</f>
        <v>#REF!</v>
      </c>
      <c r="N4694" t="e">
        <f>IF(COUNTA(SpatialOffsets[])=0,"", IF(INDEX(SpatialOffsets[Spatial Offset Type],$A4694)="","",
CONCATENATE("  - &amp;SpatialOffsetID",TEXT($A4694,"0000"),
" {","SpatialOffsetTypeCV:  ",CHAR(34),INDEX(SpatialOffsets[Spatial Offset Type],$A4694),CHAR(34),
", Offset1Value:  ",INDEX(SpatialOffsets[Offset 1 Value],$A4694),
", Offset1UnitID:  ",CHAR(34),INDEX(SpatialOffsets[Offset 1 Unit],$A4694),CHAR(34),
", Offset2Value:  ",INDEX(SpatialOffsets[Offset 2 Value],$A4694),
", Offset2UnitID:  ",CHAR(34),INDEX(SpatialOffsets[Offset 2 Unit],$A4694),CHAR(34),
", Offset3Value:  ",INDEX(SpatialOffsets[Offset 3 Value],$A4694),
", Offset3UnitID:  ",CHAR(34),INDEX(SpatialOffsets[Offset 3 Unit],$A4694),CHAR(34),,"}")))</f>
        <v>#REF!</v>
      </c>
      <c r="O4694" t="e">
        <f>IF(COUNTA(RelatedFeatures[])=0,"", IF(INDEX(RelatedFeatures[First Sampling Feature Code],$A4694)="","",
CONCATENATE("  - &amp;RelationID",TEXT($A4694,"0000"),
" {","SamplingFeatureID:  *SamplingFeatureID",TEXT(MATCH(INDEX(RelatedFeatures[First Sampling Feature Code],$A4694),SamplingFeatures[Feature Code],0),"0000"),
", RelationshipTypeCV:  ",CHAR(34),INDEX(RelatedFeatures[Relationship Type],$A4694),CHAR(34),
", RelatedFeatureID: *SamplingFeatureID",TEXT(MATCH(INDEX(RelatedFeatures[Second Sampling Feature Code],$A4694),SamplingFeatures[Feature Code],0),"0000"),
", SpatialOffsetID:  ",IF(INDEX(RelatedFeatures[Offset Number],$A4694)="","",CONCATENATE("*SpatialOffsetID",TEXT(INDEX(RelatedFeatures[Offset Number],$A4694),"0000"))),"}")))</f>
        <v>#REF!</v>
      </c>
      <c r="P4694" t="e">
        <f>IF(INDEX(Methods[Method Type],$A4694)="","",
CONCATENATE("  - &amp;MethodID",TEXT($A4694,"0000"),
" {","MethodTypeCV:  ",CHAR(34),INDEX(Methods[Method Type],$A4694),CHAR(34),
", MethodCode:  ",CHAR(34),INDEX(Methods[Method Code],$A4694),CHAR(34),
", MethodName:  ",CHAR(34),INDEX(Methods[Method Name],$A4694),CHAR(34),
", MethodDescription:  ",CHAR(34),INDEX(Methods[Method Description],$A4694),CHAR(34),
", MethodLink:  ",CHAR(34),INDEX(Methods[Method Link],$A4694),CHAR(34),
", OrganizationID: *OrganizationID",TEXT(MATCH(INDEX(Methods[Organization Name],$A4694),Organizations[Organization Name],0),"0000"),"}"))</f>
        <v>#REF!</v>
      </c>
      <c r="Q4694" t="e">
        <f>IF(INDEX(Variables[Variable Type],$A4694)="","",
CONCATENATE("  - &amp;VariableID",TEXT($A4694,"0000"),
" {","VariableTypeCV:  ",CHAR(34),INDEX(Variables[Variable Type],$A4694),CHAR(34),
", VariableCode:  ",CHAR(34),INDEX(Variables[Variable Code],$A4694),CHAR(34),
", VariableNameCV:  ",CHAR(34),INDEX(Variables[Variable Name],$A4694),CHAR(34),
", VariableDefinition:  ",CHAR(34),INDEX(Variables[Variable Definition],$A4694),CHAR(34),
", SpecciationCV:  ",CHAR(34),INDEX(Variables[Speciation],$A4694),CHAR(34),
", NoDataValue:  ",CHAR(34),INDEX(Variables[No Data Value],$A4694),CHAR(34),"}"))</f>
        <v>#REF!</v>
      </c>
    </row>
    <row r="4695" spans="1:17" x14ac:dyDescent="0.25">
      <c r="A4695">
        <v>4692</v>
      </c>
      <c r="D4695" t="e">
        <f>IF(INDEX(People[First Name],$A4695)="","",
CONCATENATE("  - &amp;PersonID",TEXT($A4695,"0000"),
" {","PersonFirstName:  ",CHAR(34),INDEX(People[First Name],$A4695),CHAR(34),
", PersonMiddleName:  ",CHAR(34),INDEX(People[Middle Name],$A4695),CHAR(34),
", PersonLastName:  ",CHAR(34),INDEX(People[Last Name],$A4695),CHAR(34),"}"))</f>
        <v>#REF!</v>
      </c>
      <c r="E4695" t="e">
        <f>IF(INDEX(Organizations[Organization Type '[CV']],$A4695)="","",
CONCATENATE("  - &amp;OrganizationID",TEXT($A4695,"0000"),
" {","OrganizationTypeCV:  ",CHAR(34),INDEX(Organizations[Organization Type '[CV']],$A4695),CHAR(34),
", OrganizationCode:  ",CHAR(34),INDEX(Organizations[Organization Code],$A4695),CHAR(34),
", OrganizationName:  ",CHAR(34),INDEX(Organizations[Organization Name],$A4695),CHAR(34),
", OrganizationDescription:  ",CHAR(34),INDEX(Organizations[Organization Description],$A4695),CHAR(34),
", OrganizationLink:  ",CHAR(34),INDEX(Organizations[Organization Link],$A4695),CHAR(34),"}"))</f>
        <v>#REF!</v>
      </c>
      <c r="F4695" t="e">
        <f>IF(INDEX(People[First Name],$A4695)="","",
CONCATENATE("  - &amp;AffiliationID",TEXT($A4695,"0000"),
" {PersonID: *PersonID",TEXT($A4695,"0000"),
", OrganizationID: *OrganizationID",TEXT(MATCH(INDEX(People[Organization Name],$A4695),Organizations[Organization Name],0),"0000"),
", IsPrimaryOrganizationContact: , AffiliationStartDate: , AffiliationEndDate: , PrimaryPhone: ",
", PrimaryEmail: ",CHAR(34),INDEX(People[Primary Email],$A4695),CHAR(34),
", PrimaryAddress: ",CHAR(34),INDEX(People[Primary Address],$A4695),CHAR(34),
", PersonLink: }"))</f>
        <v>#REF!</v>
      </c>
      <c r="H4695" t="e">
        <f>IF(COUNTA(CitationInformation)=0,"",IF(INDEX(AuthorList[Author Name],$A4695)="","",
CONCATENATE("  - &amp;AuthorListID",TEXT($A4695,"0000"),
"  {CitationID: *CitationID0001",
", PersonID: *PersonID",TEXT(MATCH(INDEX(AuthorList[Author Name],$A4695),People[Full Name],0),"0000"),
", AuthorOrder: ",INDEX(AuthorList[Author Number],$A4695),"}")))</f>
        <v>#REF!</v>
      </c>
      <c r="K4695" t="e">
        <f>IF(INDEX(SamplingFeatures[Feature Code],$A4695)="","",
CONCATENATE("  - &amp;SamplingFeatureID",TEXT($A4695,"0000"),
" {","SamplingFeatureUUID:  ",CHAR(34),INDEX(SamplingFeatures[Sampling Feature UUID],$A4695),CHAR(34),
", SamplingFeatureTypeCV:  ",CHAR(34),INDEX(SamplingFeatures[Sampling Feature Type],$A4695),CHAR(34),
", SamplingFeatureCode:  ",CHAR(34),INDEX(SamplingFeatures[Feature Code],$A4695),CHAR(34),
", SamplingFeatureName:  ",CHAR(34),INDEX(SamplingFeatures[Feature Name],$A4695),CHAR(34),
", SamplingFeatureDescription:  ",CHAR(34),INDEX(SamplingFeatures[Feature Description],$A4695),CHAR(34),
", SamplingFeatureGeotypeCV:  ",CHAR(34),INDEX(SamplingFeatures[Feature Geo Type],$A4695),CHAR(34),
", FeatureGeometry:  ",CHAR(34),INDEX(SamplingFeatures[Feature Geometry],$A4695),CHAR(34),
", Elevation_m:  ",CHAR(34),INDEX(SamplingFeatures[Elevation_m],$A4695),CHAR(34),
", ElevationDatumCV:  ",CHAR(34),ElevationDatum,CHAR(34),"}"))</f>
        <v>#REF!</v>
      </c>
      <c r="L4695" t="e">
        <f>IF(INDEX(SamplingFeatures[Sampling Feature Type],$A4695)&lt;&gt;"Site","",
CONCATENATE("  - &amp;SiteID",TEXT(SUMPRODUCT(--($L$3:$L4694&lt;&gt;"")),"0000"),
" {","SamplingFeatureID:  *SamplingFeatureID",TEXT($A4695,"0000"),
", SiteTypeCV:  ",CHAR(34),INDEX(Sites[Site Type],$A4695),CHAR(34),
", Latitude:  ",INDEX(Sites[Latitude],$A4695),
", Longitude:  ",INDEX(Sites[Longitude],$A4695),
", SRSName:  ",CHAR(34),LatLonDatum,CHAR(34),"}"))</f>
        <v>#REF!</v>
      </c>
      <c r="M4695" t="e">
        <f>IF(INDEX(SamplingFeatures[Sampling Feature Type],$A4695)&lt;&gt;"Specimen","",
CONCATENATE("  - &amp;SpecimenID",TEXT(SUMPRODUCT(--($M$3:$M4694&lt;&gt;"")),"0000"),
" {","SamplingFeatureID:  *SamplingFeatureID",TEXT($A4695,"0000"),
", SpecimenTypeCV:  ",CHAR(34),INDEX(Specimens[Specimen Type],$A4695),CHAR(34),
", SpecimenMediumCV:  ",INDEX(Specimens[Specimen Medium],$A4695),
", IsFieldSpecimen:  ",CHAR(34),INDEX(Specimens[Is Field Specimen?],$A4695),CHAR(34),"}"))</f>
        <v>#REF!</v>
      </c>
      <c r="N4695" t="e">
        <f>IF(COUNTA(SpatialOffsets[])=0,"", IF(INDEX(SpatialOffsets[Spatial Offset Type],$A4695)="","",
CONCATENATE("  - &amp;SpatialOffsetID",TEXT($A4695,"0000"),
" {","SpatialOffsetTypeCV:  ",CHAR(34),INDEX(SpatialOffsets[Spatial Offset Type],$A4695),CHAR(34),
", Offset1Value:  ",INDEX(SpatialOffsets[Offset 1 Value],$A4695),
", Offset1UnitID:  ",CHAR(34),INDEX(SpatialOffsets[Offset 1 Unit],$A4695),CHAR(34),
", Offset2Value:  ",INDEX(SpatialOffsets[Offset 2 Value],$A4695),
", Offset2UnitID:  ",CHAR(34),INDEX(SpatialOffsets[Offset 2 Unit],$A4695),CHAR(34),
", Offset3Value:  ",INDEX(SpatialOffsets[Offset 3 Value],$A4695),
", Offset3UnitID:  ",CHAR(34),INDEX(SpatialOffsets[Offset 3 Unit],$A4695),CHAR(34),,"}")))</f>
        <v>#REF!</v>
      </c>
      <c r="O4695" t="e">
        <f>IF(COUNTA(RelatedFeatures[])=0,"", IF(INDEX(RelatedFeatures[First Sampling Feature Code],$A4695)="","",
CONCATENATE("  - &amp;RelationID",TEXT($A4695,"0000"),
" {","SamplingFeatureID:  *SamplingFeatureID",TEXT(MATCH(INDEX(RelatedFeatures[First Sampling Feature Code],$A4695),SamplingFeatures[Feature Code],0),"0000"),
", RelationshipTypeCV:  ",CHAR(34),INDEX(RelatedFeatures[Relationship Type],$A4695),CHAR(34),
", RelatedFeatureID: *SamplingFeatureID",TEXT(MATCH(INDEX(RelatedFeatures[Second Sampling Feature Code],$A4695),SamplingFeatures[Feature Code],0),"0000"),
", SpatialOffsetID:  ",IF(INDEX(RelatedFeatures[Offset Number],$A4695)="","",CONCATENATE("*SpatialOffsetID",TEXT(INDEX(RelatedFeatures[Offset Number],$A4695),"0000"))),"}")))</f>
        <v>#REF!</v>
      </c>
      <c r="P4695" t="e">
        <f>IF(INDEX(Methods[Method Type],$A4695)="","",
CONCATENATE("  - &amp;MethodID",TEXT($A4695,"0000"),
" {","MethodTypeCV:  ",CHAR(34),INDEX(Methods[Method Type],$A4695),CHAR(34),
", MethodCode:  ",CHAR(34),INDEX(Methods[Method Code],$A4695),CHAR(34),
", MethodName:  ",CHAR(34),INDEX(Methods[Method Name],$A4695),CHAR(34),
", MethodDescription:  ",CHAR(34),INDEX(Methods[Method Description],$A4695),CHAR(34),
", MethodLink:  ",CHAR(34),INDEX(Methods[Method Link],$A4695),CHAR(34),
", OrganizationID: *OrganizationID",TEXT(MATCH(INDEX(Methods[Organization Name],$A4695),Organizations[Organization Name],0),"0000"),"}"))</f>
        <v>#REF!</v>
      </c>
      <c r="Q4695" t="e">
        <f>IF(INDEX(Variables[Variable Type],$A4695)="","",
CONCATENATE("  - &amp;VariableID",TEXT($A4695,"0000"),
" {","VariableTypeCV:  ",CHAR(34),INDEX(Variables[Variable Type],$A4695),CHAR(34),
", VariableCode:  ",CHAR(34),INDEX(Variables[Variable Code],$A4695),CHAR(34),
", VariableNameCV:  ",CHAR(34),INDEX(Variables[Variable Name],$A4695),CHAR(34),
", VariableDefinition:  ",CHAR(34),INDEX(Variables[Variable Definition],$A4695),CHAR(34),
", SpecciationCV:  ",CHAR(34),INDEX(Variables[Speciation],$A4695),CHAR(34),
", NoDataValue:  ",CHAR(34),INDEX(Variables[No Data Value],$A4695),CHAR(34),"}"))</f>
        <v>#REF!</v>
      </c>
    </row>
    <row r="4696" spans="1:17" x14ac:dyDescent="0.25">
      <c r="A4696">
        <v>4693</v>
      </c>
      <c r="D4696" t="e">
        <f>IF(INDEX(People[First Name],$A4696)="","",
CONCATENATE("  - &amp;PersonID",TEXT($A4696,"0000"),
" {","PersonFirstName:  ",CHAR(34),INDEX(People[First Name],$A4696),CHAR(34),
", PersonMiddleName:  ",CHAR(34),INDEX(People[Middle Name],$A4696),CHAR(34),
", PersonLastName:  ",CHAR(34),INDEX(People[Last Name],$A4696),CHAR(34),"}"))</f>
        <v>#REF!</v>
      </c>
      <c r="E4696" t="e">
        <f>IF(INDEX(Organizations[Organization Type '[CV']],$A4696)="","",
CONCATENATE("  - &amp;OrganizationID",TEXT($A4696,"0000"),
" {","OrganizationTypeCV:  ",CHAR(34),INDEX(Organizations[Organization Type '[CV']],$A4696),CHAR(34),
", OrganizationCode:  ",CHAR(34),INDEX(Organizations[Organization Code],$A4696),CHAR(34),
", OrganizationName:  ",CHAR(34),INDEX(Organizations[Organization Name],$A4696),CHAR(34),
", OrganizationDescription:  ",CHAR(34),INDEX(Organizations[Organization Description],$A4696),CHAR(34),
", OrganizationLink:  ",CHAR(34),INDEX(Organizations[Organization Link],$A4696),CHAR(34),"}"))</f>
        <v>#REF!</v>
      </c>
      <c r="F4696" t="e">
        <f>IF(INDEX(People[First Name],$A4696)="","",
CONCATENATE("  - &amp;AffiliationID",TEXT($A4696,"0000"),
" {PersonID: *PersonID",TEXT($A4696,"0000"),
", OrganizationID: *OrganizationID",TEXT(MATCH(INDEX(People[Organization Name],$A4696),Organizations[Organization Name],0),"0000"),
", IsPrimaryOrganizationContact: , AffiliationStartDate: , AffiliationEndDate: , PrimaryPhone: ",
", PrimaryEmail: ",CHAR(34),INDEX(People[Primary Email],$A4696),CHAR(34),
", PrimaryAddress: ",CHAR(34),INDEX(People[Primary Address],$A4696),CHAR(34),
", PersonLink: }"))</f>
        <v>#REF!</v>
      </c>
      <c r="H4696" t="e">
        <f>IF(COUNTA(CitationInformation)=0,"",IF(INDEX(AuthorList[Author Name],$A4696)="","",
CONCATENATE("  - &amp;AuthorListID",TEXT($A4696,"0000"),
"  {CitationID: *CitationID0001",
", PersonID: *PersonID",TEXT(MATCH(INDEX(AuthorList[Author Name],$A4696),People[Full Name],0),"0000"),
", AuthorOrder: ",INDEX(AuthorList[Author Number],$A4696),"}")))</f>
        <v>#REF!</v>
      </c>
      <c r="K4696" t="e">
        <f>IF(INDEX(SamplingFeatures[Feature Code],$A4696)="","",
CONCATENATE("  - &amp;SamplingFeatureID",TEXT($A4696,"0000"),
" {","SamplingFeatureUUID:  ",CHAR(34),INDEX(SamplingFeatures[Sampling Feature UUID],$A4696),CHAR(34),
", SamplingFeatureTypeCV:  ",CHAR(34),INDEX(SamplingFeatures[Sampling Feature Type],$A4696),CHAR(34),
", SamplingFeatureCode:  ",CHAR(34),INDEX(SamplingFeatures[Feature Code],$A4696),CHAR(34),
", SamplingFeatureName:  ",CHAR(34),INDEX(SamplingFeatures[Feature Name],$A4696),CHAR(34),
", SamplingFeatureDescription:  ",CHAR(34),INDEX(SamplingFeatures[Feature Description],$A4696),CHAR(34),
", SamplingFeatureGeotypeCV:  ",CHAR(34),INDEX(SamplingFeatures[Feature Geo Type],$A4696),CHAR(34),
", FeatureGeometry:  ",CHAR(34),INDEX(SamplingFeatures[Feature Geometry],$A4696),CHAR(34),
", Elevation_m:  ",CHAR(34),INDEX(SamplingFeatures[Elevation_m],$A4696),CHAR(34),
", ElevationDatumCV:  ",CHAR(34),ElevationDatum,CHAR(34),"}"))</f>
        <v>#REF!</v>
      </c>
      <c r="L4696" t="e">
        <f>IF(INDEX(SamplingFeatures[Sampling Feature Type],$A4696)&lt;&gt;"Site","",
CONCATENATE("  - &amp;SiteID",TEXT(SUMPRODUCT(--($L$3:$L4695&lt;&gt;"")),"0000"),
" {","SamplingFeatureID:  *SamplingFeatureID",TEXT($A4696,"0000"),
", SiteTypeCV:  ",CHAR(34),INDEX(Sites[Site Type],$A4696),CHAR(34),
", Latitude:  ",INDEX(Sites[Latitude],$A4696),
", Longitude:  ",INDEX(Sites[Longitude],$A4696),
", SRSName:  ",CHAR(34),LatLonDatum,CHAR(34),"}"))</f>
        <v>#REF!</v>
      </c>
      <c r="M4696" t="e">
        <f>IF(INDEX(SamplingFeatures[Sampling Feature Type],$A4696)&lt;&gt;"Specimen","",
CONCATENATE("  - &amp;SpecimenID",TEXT(SUMPRODUCT(--($M$3:$M4695&lt;&gt;"")),"0000"),
" {","SamplingFeatureID:  *SamplingFeatureID",TEXT($A4696,"0000"),
", SpecimenTypeCV:  ",CHAR(34),INDEX(Specimens[Specimen Type],$A4696),CHAR(34),
", SpecimenMediumCV:  ",INDEX(Specimens[Specimen Medium],$A4696),
", IsFieldSpecimen:  ",CHAR(34),INDEX(Specimens[Is Field Specimen?],$A4696),CHAR(34),"}"))</f>
        <v>#REF!</v>
      </c>
      <c r="N4696" t="e">
        <f>IF(COUNTA(SpatialOffsets[])=0,"", IF(INDEX(SpatialOffsets[Spatial Offset Type],$A4696)="","",
CONCATENATE("  - &amp;SpatialOffsetID",TEXT($A4696,"0000"),
" {","SpatialOffsetTypeCV:  ",CHAR(34),INDEX(SpatialOffsets[Spatial Offset Type],$A4696),CHAR(34),
", Offset1Value:  ",INDEX(SpatialOffsets[Offset 1 Value],$A4696),
", Offset1UnitID:  ",CHAR(34),INDEX(SpatialOffsets[Offset 1 Unit],$A4696),CHAR(34),
", Offset2Value:  ",INDEX(SpatialOffsets[Offset 2 Value],$A4696),
", Offset2UnitID:  ",CHAR(34),INDEX(SpatialOffsets[Offset 2 Unit],$A4696),CHAR(34),
", Offset3Value:  ",INDEX(SpatialOffsets[Offset 3 Value],$A4696),
", Offset3UnitID:  ",CHAR(34),INDEX(SpatialOffsets[Offset 3 Unit],$A4696),CHAR(34),,"}")))</f>
        <v>#REF!</v>
      </c>
      <c r="O4696" t="e">
        <f>IF(COUNTA(RelatedFeatures[])=0,"", IF(INDEX(RelatedFeatures[First Sampling Feature Code],$A4696)="","",
CONCATENATE("  - &amp;RelationID",TEXT($A4696,"0000"),
" {","SamplingFeatureID:  *SamplingFeatureID",TEXT(MATCH(INDEX(RelatedFeatures[First Sampling Feature Code],$A4696),SamplingFeatures[Feature Code],0),"0000"),
", RelationshipTypeCV:  ",CHAR(34),INDEX(RelatedFeatures[Relationship Type],$A4696),CHAR(34),
", RelatedFeatureID: *SamplingFeatureID",TEXT(MATCH(INDEX(RelatedFeatures[Second Sampling Feature Code],$A4696),SamplingFeatures[Feature Code],0),"0000"),
", SpatialOffsetID:  ",IF(INDEX(RelatedFeatures[Offset Number],$A4696)="","",CONCATENATE("*SpatialOffsetID",TEXT(INDEX(RelatedFeatures[Offset Number],$A4696),"0000"))),"}")))</f>
        <v>#REF!</v>
      </c>
      <c r="P4696" t="e">
        <f>IF(INDEX(Methods[Method Type],$A4696)="","",
CONCATENATE("  - &amp;MethodID",TEXT($A4696,"0000"),
" {","MethodTypeCV:  ",CHAR(34),INDEX(Methods[Method Type],$A4696),CHAR(34),
", MethodCode:  ",CHAR(34),INDEX(Methods[Method Code],$A4696),CHAR(34),
", MethodName:  ",CHAR(34),INDEX(Methods[Method Name],$A4696),CHAR(34),
", MethodDescription:  ",CHAR(34),INDEX(Methods[Method Description],$A4696),CHAR(34),
", MethodLink:  ",CHAR(34),INDEX(Methods[Method Link],$A4696),CHAR(34),
", OrganizationID: *OrganizationID",TEXT(MATCH(INDEX(Methods[Organization Name],$A4696),Organizations[Organization Name],0),"0000"),"}"))</f>
        <v>#REF!</v>
      </c>
      <c r="Q4696" t="e">
        <f>IF(INDEX(Variables[Variable Type],$A4696)="","",
CONCATENATE("  - &amp;VariableID",TEXT($A4696,"0000"),
" {","VariableTypeCV:  ",CHAR(34),INDEX(Variables[Variable Type],$A4696),CHAR(34),
", VariableCode:  ",CHAR(34),INDEX(Variables[Variable Code],$A4696),CHAR(34),
", VariableNameCV:  ",CHAR(34),INDEX(Variables[Variable Name],$A4696),CHAR(34),
", VariableDefinition:  ",CHAR(34),INDEX(Variables[Variable Definition],$A4696),CHAR(34),
", SpecciationCV:  ",CHAR(34),INDEX(Variables[Speciation],$A4696),CHAR(34),
", NoDataValue:  ",CHAR(34),INDEX(Variables[No Data Value],$A4696),CHAR(34),"}"))</f>
        <v>#REF!</v>
      </c>
    </row>
    <row r="4697" spans="1:17" x14ac:dyDescent="0.25">
      <c r="A4697">
        <v>4694</v>
      </c>
      <c r="D4697" t="e">
        <f>IF(INDEX(People[First Name],$A4697)="","",
CONCATENATE("  - &amp;PersonID",TEXT($A4697,"0000"),
" {","PersonFirstName:  ",CHAR(34),INDEX(People[First Name],$A4697),CHAR(34),
", PersonMiddleName:  ",CHAR(34),INDEX(People[Middle Name],$A4697),CHAR(34),
", PersonLastName:  ",CHAR(34),INDEX(People[Last Name],$A4697),CHAR(34),"}"))</f>
        <v>#REF!</v>
      </c>
      <c r="E4697" t="e">
        <f>IF(INDEX(Organizations[Organization Type '[CV']],$A4697)="","",
CONCATENATE("  - &amp;OrganizationID",TEXT($A4697,"0000"),
" {","OrganizationTypeCV:  ",CHAR(34),INDEX(Organizations[Organization Type '[CV']],$A4697),CHAR(34),
", OrganizationCode:  ",CHAR(34),INDEX(Organizations[Organization Code],$A4697),CHAR(34),
", OrganizationName:  ",CHAR(34),INDEX(Organizations[Organization Name],$A4697),CHAR(34),
", OrganizationDescription:  ",CHAR(34),INDEX(Organizations[Organization Description],$A4697),CHAR(34),
", OrganizationLink:  ",CHAR(34),INDEX(Organizations[Organization Link],$A4697),CHAR(34),"}"))</f>
        <v>#REF!</v>
      </c>
      <c r="F4697" t="e">
        <f>IF(INDEX(People[First Name],$A4697)="","",
CONCATENATE("  - &amp;AffiliationID",TEXT($A4697,"0000"),
" {PersonID: *PersonID",TEXT($A4697,"0000"),
", OrganizationID: *OrganizationID",TEXT(MATCH(INDEX(People[Organization Name],$A4697),Organizations[Organization Name],0),"0000"),
", IsPrimaryOrganizationContact: , AffiliationStartDate: , AffiliationEndDate: , PrimaryPhone: ",
", PrimaryEmail: ",CHAR(34),INDEX(People[Primary Email],$A4697),CHAR(34),
", PrimaryAddress: ",CHAR(34),INDEX(People[Primary Address],$A4697),CHAR(34),
", PersonLink: }"))</f>
        <v>#REF!</v>
      </c>
      <c r="H4697" t="e">
        <f>IF(COUNTA(CitationInformation)=0,"",IF(INDEX(AuthorList[Author Name],$A4697)="","",
CONCATENATE("  - &amp;AuthorListID",TEXT($A4697,"0000"),
"  {CitationID: *CitationID0001",
", PersonID: *PersonID",TEXT(MATCH(INDEX(AuthorList[Author Name],$A4697),People[Full Name],0),"0000"),
", AuthorOrder: ",INDEX(AuthorList[Author Number],$A4697),"}")))</f>
        <v>#REF!</v>
      </c>
      <c r="K4697" t="e">
        <f>IF(INDEX(SamplingFeatures[Feature Code],$A4697)="","",
CONCATENATE("  - &amp;SamplingFeatureID",TEXT($A4697,"0000"),
" {","SamplingFeatureUUID:  ",CHAR(34),INDEX(SamplingFeatures[Sampling Feature UUID],$A4697),CHAR(34),
", SamplingFeatureTypeCV:  ",CHAR(34),INDEX(SamplingFeatures[Sampling Feature Type],$A4697),CHAR(34),
", SamplingFeatureCode:  ",CHAR(34),INDEX(SamplingFeatures[Feature Code],$A4697),CHAR(34),
", SamplingFeatureName:  ",CHAR(34),INDEX(SamplingFeatures[Feature Name],$A4697),CHAR(34),
", SamplingFeatureDescription:  ",CHAR(34),INDEX(SamplingFeatures[Feature Description],$A4697),CHAR(34),
", SamplingFeatureGeotypeCV:  ",CHAR(34),INDEX(SamplingFeatures[Feature Geo Type],$A4697),CHAR(34),
", FeatureGeometry:  ",CHAR(34),INDEX(SamplingFeatures[Feature Geometry],$A4697),CHAR(34),
", Elevation_m:  ",CHAR(34),INDEX(SamplingFeatures[Elevation_m],$A4697),CHAR(34),
", ElevationDatumCV:  ",CHAR(34),ElevationDatum,CHAR(34),"}"))</f>
        <v>#REF!</v>
      </c>
      <c r="L4697" t="e">
        <f>IF(INDEX(SamplingFeatures[Sampling Feature Type],$A4697)&lt;&gt;"Site","",
CONCATENATE("  - &amp;SiteID",TEXT(SUMPRODUCT(--($L$3:$L4696&lt;&gt;"")),"0000"),
" {","SamplingFeatureID:  *SamplingFeatureID",TEXT($A4697,"0000"),
", SiteTypeCV:  ",CHAR(34),INDEX(Sites[Site Type],$A4697),CHAR(34),
", Latitude:  ",INDEX(Sites[Latitude],$A4697),
", Longitude:  ",INDEX(Sites[Longitude],$A4697),
", SRSName:  ",CHAR(34),LatLonDatum,CHAR(34),"}"))</f>
        <v>#REF!</v>
      </c>
      <c r="M4697" t="e">
        <f>IF(INDEX(SamplingFeatures[Sampling Feature Type],$A4697)&lt;&gt;"Specimen","",
CONCATENATE("  - &amp;SpecimenID",TEXT(SUMPRODUCT(--($M$3:$M4696&lt;&gt;"")),"0000"),
" {","SamplingFeatureID:  *SamplingFeatureID",TEXT($A4697,"0000"),
", SpecimenTypeCV:  ",CHAR(34),INDEX(Specimens[Specimen Type],$A4697),CHAR(34),
", SpecimenMediumCV:  ",INDEX(Specimens[Specimen Medium],$A4697),
", IsFieldSpecimen:  ",CHAR(34),INDEX(Specimens[Is Field Specimen?],$A4697),CHAR(34),"}"))</f>
        <v>#REF!</v>
      </c>
      <c r="N4697" t="e">
        <f>IF(COUNTA(SpatialOffsets[])=0,"", IF(INDEX(SpatialOffsets[Spatial Offset Type],$A4697)="","",
CONCATENATE("  - &amp;SpatialOffsetID",TEXT($A4697,"0000"),
" {","SpatialOffsetTypeCV:  ",CHAR(34),INDEX(SpatialOffsets[Spatial Offset Type],$A4697),CHAR(34),
", Offset1Value:  ",INDEX(SpatialOffsets[Offset 1 Value],$A4697),
", Offset1UnitID:  ",CHAR(34),INDEX(SpatialOffsets[Offset 1 Unit],$A4697),CHAR(34),
", Offset2Value:  ",INDEX(SpatialOffsets[Offset 2 Value],$A4697),
", Offset2UnitID:  ",CHAR(34),INDEX(SpatialOffsets[Offset 2 Unit],$A4697),CHAR(34),
", Offset3Value:  ",INDEX(SpatialOffsets[Offset 3 Value],$A4697),
", Offset3UnitID:  ",CHAR(34),INDEX(SpatialOffsets[Offset 3 Unit],$A4697),CHAR(34),,"}")))</f>
        <v>#REF!</v>
      </c>
      <c r="O4697" t="e">
        <f>IF(COUNTA(RelatedFeatures[])=0,"", IF(INDEX(RelatedFeatures[First Sampling Feature Code],$A4697)="","",
CONCATENATE("  - &amp;RelationID",TEXT($A4697,"0000"),
" {","SamplingFeatureID:  *SamplingFeatureID",TEXT(MATCH(INDEX(RelatedFeatures[First Sampling Feature Code],$A4697),SamplingFeatures[Feature Code],0),"0000"),
", RelationshipTypeCV:  ",CHAR(34),INDEX(RelatedFeatures[Relationship Type],$A4697),CHAR(34),
", RelatedFeatureID: *SamplingFeatureID",TEXT(MATCH(INDEX(RelatedFeatures[Second Sampling Feature Code],$A4697),SamplingFeatures[Feature Code],0),"0000"),
", SpatialOffsetID:  ",IF(INDEX(RelatedFeatures[Offset Number],$A4697)="","",CONCATENATE("*SpatialOffsetID",TEXT(INDEX(RelatedFeatures[Offset Number],$A4697),"0000"))),"}")))</f>
        <v>#REF!</v>
      </c>
      <c r="P4697" t="e">
        <f>IF(INDEX(Methods[Method Type],$A4697)="","",
CONCATENATE("  - &amp;MethodID",TEXT($A4697,"0000"),
" {","MethodTypeCV:  ",CHAR(34),INDEX(Methods[Method Type],$A4697),CHAR(34),
", MethodCode:  ",CHAR(34),INDEX(Methods[Method Code],$A4697),CHAR(34),
", MethodName:  ",CHAR(34),INDEX(Methods[Method Name],$A4697),CHAR(34),
", MethodDescription:  ",CHAR(34),INDEX(Methods[Method Description],$A4697),CHAR(34),
", MethodLink:  ",CHAR(34),INDEX(Methods[Method Link],$A4697),CHAR(34),
", OrganizationID: *OrganizationID",TEXT(MATCH(INDEX(Methods[Organization Name],$A4697),Organizations[Organization Name],0),"0000"),"}"))</f>
        <v>#REF!</v>
      </c>
      <c r="Q4697" t="e">
        <f>IF(INDEX(Variables[Variable Type],$A4697)="","",
CONCATENATE("  - &amp;VariableID",TEXT($A4697,"0000"),
" {","VariableTypeCV:  ",CHAR(34),INDEX(Variables[Variable Type],$A4697),CHAR(34),
", VariableCode:  ",CHAR(34),INDEX(Variables[Variable Code],$A4697),CHAR(34),
", VariableNameCV:  ",CHAR(34),INDEX(Variables[Variable Name],$A4697),CHAR(34),
", VariableDefinition:  ",CHAR(34),INDEX(Variables[Variable Definition],$A4697),CHAR(34),
", SpecciationCV:  ",CHAR(34),INDEX(Variables[Speciation],$A4697),CHAR(34),
", NoDataValue:  ",CHAR(34),INDEX(Variables[No Data Value],$A4697),CHAR(34),"}"))</f>
        <v>#REF!</v>
      </c>
    </row>
    <row r="4698" spans="1:17" x14ac:dyDescent="0.25">
      <c r="A4698">
        <v>4695</v>
      </c>
      <c r="D4698" t="e">
        <f>IF(INDEX(People[First Name],$A4698)="","",
CONCATENATE("  - &amp;PersonID",TEXT($A4698,"0000"),
" {","PersonFirstName:  ",CHAR(34),INDEX(People[First Name],$A4698),CHAR(34),
", PersonMiddleName:  ",CHAR(34),INDEX(People[Middle Name],$A4698),CHAR(34),
", PersonLastName:  ",CHAR(34),INDEX(People[Last Name],$A4698),CHAR(34),"}"))</f>
        <v>#REF!</v>
      </c>
      <c r="E4698" t="e">
        <f>IF(INDEX(Organizations[Organization Type '[CV']],$A4698)="","",
CONCATENATE("  - &amp;OrganizationID",TEXT($A4698,"0000"),
" {","OrganizationTypeCV:  ",CHAR(34),INDEX(Organizations[Organization Type '[CV']],$A4698),CHAR(34),
", OrganizationCode:  ",CHAR(34),INDEX(Organizations[Organization Code],$A4698),CHAR(34),
", OrganizationName:  ",CHAR(34),INDEX(Organizations[Organization Name],$A4698),CHAR(34),
", OrganizationDescription:  ",CHAR(34),INDEX(Organizations[Organization Description],$A4698),CHAR(34),
", OrganizationLink:  ",CHAR(34),INDEX(Organizations[Organization Link],$A4698),CHAR(34),"}"))</f>
        <v>#REF!</v>
      </c>
      <c r="F4698" t="e">
        <f>IF(INDEX(People[First Name],$A4698)="","",
CONCATENATE("  - &amp;AffiliationID",TEXT($A4698,"0000"),
" {PersonID: *PersonID",TEXT($A4698,"0000"),
", OrganizationID: *OrganizationID",TEXT(MATCH(INDEX(People[Organization Name],$A4698),Organizations[Organization Name],0),"0000"),
", IsPrimaryOrganizationContact: , AffiliationStartDate: , AffiliationEndDate: , PrimaryPhone: ",
", PrimaryEmail: ",CHAR(34),INDEX(People[Primary Email],$A4698),CHAR(34),
", PrimaryAddress: ",CHAR(34),INDEX(People[Primary Address],$A4698),CHAR(34),
", PersonLink: }"))</f>
        <v>#REF!</v>
      </c>
      <c r="H4698" t="e">
        <f>IF(COUNTA(CitationInformation)=0,"",IF(INDEX(AuthorList[Author Name],$A4698)="","",
CONCATENATE("  - &amp;AuthorListID",TEXT($A4698,"0000"),
"  {CitationID: *CitationID0001",
", PersonID: *PersonID",TEXT(MATCH(INDEX(AuthorList[Author Name],$A4698),People[Full Name],0),"0000"),
", AuthorOrder: ",INDEX(AuthorList[Author Number],$A4698),"}")))</f>
        <v>#REF!</v>
      </c>
      <c r="K4698" t="e">
        <f>IF(INDEX(SamplingFeatures[Feature Code],$A4698)="","",
CONCATENATE("  - &amp;SamplingFeatureID",TEXT($A4698,"0000"),
" {","SamplingFeatureUUID:  ",CHAR(34),INDEX(SamplingFeatures[Sampling Feature UUID],$A4698),CHAR(34),
", SamplingFeatureTypeCV:  ",CHAR(34),INDEX(SamplingFeatures[Sampling Feature Type],$A4698),CHAR(34),
", SamplingFeatureCode:  ",CHAR(34),INDEX(SamplingFeatures[Feature Code],$A4698),CHAR(34),
", SamplingFeatureName:  ",CHAR(34),INDEX(SamplingFeatures[Feature Name],$A4698),CHAR(34),
", SamplingFeatureDescription:  ",CHAR(34),INDEX(SamplingFeatures[Feature Description],$A4698),CHAR(34),
", SamplingFeatureGeotypeCV:  ",CHAR(34),INDEX(SamplingFeatures[Feature Geo Type],$A4698),CHAR(34),
", FeatureGeometry:  ",CHAR(34),INDEX(SamplingFeatures[Feature Geometry],$A4698),CHAR(34),
", Elevation_m:  ",CHAR(34),INDEX(SamplingFeatures[Elevation_m],$A4698),CHAR(34),
", ElevationDatumCV:  ",CHAR(34),ElevationDatum,CHAR(34),"}"))</f>
        <v>#REF!</v>
      </c>
      <c r="L4698" t="e">
        <f>IF(INDEX(SamplingFeatures[Sampling Feature Type],$A4698)&lt;&gt;"Site","",
CONCATENATE("  - &amp;SiteID",TEXT(SUMPRODUCT(--($L$3:$L4697&lt;&gt;"")),"0000"),
" {","SamplingFeatureID:  *SamplingFeatureID",TEXT($A4698,"0000"),
", SiteTypeCV:  ",CHAR(34),INDEX(Sites[Site Type],$A4698),CHAR(34),
", Latitude:  ",INDEX(Sites[Latitude],$A4698),
", Longitude:  ",INDEX(Sites[Longitude],$A4698),
", SRSName:  ",CHAR(34),LatLonDatum,CHAR(34),"}"))</f>
        <v>#REF!</v>
      </c>
      <c r="M4698" t="e">
        <f>IF(INDEX(SamplingFeatures[Sampling Feature Type],$A4698)&lt;&gt;"Specimen","",
CONCATENATE("  - &amp;SpecimenID",TEXT(SUMPRODUCT(--($M$3:$M4697&lt;&gt;"")),"0000"),
" {","SamplingFeatureID:  *SamplingFeatureID",TEXT($A4698,"0000"),
", SpecimenTypeCV:  ",CHAR(34),INDEX(Specimens[Specimen Type],$A4698),CHAR(34),
", SpecimenMediumCV:  ",INDEX(Specimens[Specimen Medium],$A4698),
", IsFieldSpecimen:  ",CHAR(34),INDEX(Specimens[Is Field Specimen?],$A4698),CHAR(34),"}"))</f>
        <v>#REF!</v>
      </c>
      <c r="N4698" t="e">
        <f>IF(COUNTA(SpatialOffsets[])=0,"", IF(INDEX(SpatialOffsets[Spatial Offset Type],$A4698)="","",
CONCATENATE("  - &amp;SpatialOffsetID",TEXT($A4698,"0000"),
" {","SpatialOffsetTypeCV:  ",CHAR(34),INDEX(SpatialOffsets[Spatial Offset Type],$A4698),CHAR(34),
", Offset1Value:  ",INDEX(SpatialOffsets[Offset 1 Value],$A4698),
", Offset1UnitID:  ",CHAR(34),INDEX(SpatialOffsets[Offset 1 Unit],$A4698),CHAR(34),
", Offset2Value:  ",INDEX(SpatialOffsets[Offset 2 Value],$A4698),
", Offset2UnitID:  ",CHAR(34),INDEX(SpatialOffsets[Offset 2 Unit],$A4698),CHAR(34),
", Offset3Value:  ",INDEX(SpatialOffsets[Offset 3 Value],$A4698),
", Offset3UnitID:  ",CHAR(34),INDEX(SpatialOffsets[Offset 3 Unit],$A4698),CHAR(34),,"}")))</f>
        <v>#REF!</v>
      </c>
      <c r="O4698" t="e">
        <f>IF(COUNTA(RelatedFeatures[])=0,"", IF(INDEX(RelatedFeatures[First Sampling Feature Code],$A4698)="","",
CONCATENATE("  - &amp;RelationID",TEXT($A4698,"0000"),
" {","SamplingFeatureID:  *SamplingFeatureID",TEXT(MATCH(INDEX(RelatedFeatures[First Sampling Feature Code],$A4698),SamplingFeatures[Feature Code],0),"0000"),
", RelationshipTypeCV:  ",CHAR(34),INDEX(RelatedFeatures[Relationship Type],$A4698),CHAR(34),
", RelatedFeatureID: *SamplingFeatureID",TEXT(MATCH(INDEX(RelatedFeatures[Second Sampling Feature Code],$A4698),SamplingFeatures[Feature Code],0),"0000"),
", SpatialOffsetID:  ",IF(INDEX(RelatedFeatures[Offset Number],$A4698)="","",CONCATENATE("*SpatialOffsetID",TEXT(INDEX(RelatedFeatures[Offset Number],$A4698),"0000"))),"}")))</f>
        <v>#REF!</v>
      </c>
      <c r="P4698" t="e">
        <f>IF(INDEX(Methods[Method Type],$A4698)="","",
CONCATENATE("  - &amp;MethodID",TEXT($A4698,"0000"),
" {","MethodTypeCV:  ",CHAR(34),INDEX(Methods[Method Type],$A4698),CHAR(34),
", MethodCode:  ",CHAR(34),INDEX(Methods[Method Code],$A4698),CHAR(34),
", MethodName:  ",CHAR(34),INDEX(Methods[Method Name],$A4698),CHAR(34),
", MethodDescription:  ",CHAR(34),INDEX(Methods[Method Description],$A4698),CHAR(34),
", MethodLink:  ",CHAR(34),INDEX(Methods[Method Link],$A4698),CHAR(34),
", OrganizationID: *OrganizationID",TEXT(MATCH(INDEX(Methods[Organization Name],$A4698),Organizations[Organization Name],0),"0000"),"}"))</f>
        <v>#REF!</v>
      </c>
      <c r="Q4698" t="e">
        <f>IF(INDEX(Variables[Variable Type],$A4698)="","",
CONCATENATE("  - &amp;VariableID",TEXT($A4698,"0000"),
" {","VariableTypeCV:  ",CHAR(34),INDEX(Variables[Variable Type],$A4698),CHAR(34),
", VariableCode:  ",CHAR(34),INDEX(Variables[Variable Code],$A4698),CHAR(34),
", VariableNameCV:  ",CHAR(34),INDEX(Variables[Variable Name],$A4698),CHAR(34),
", VariableDefinition:  ",CHAR(34),INDEX(Variables[Variable Definition],$A4698),CHAR(34),
", SpecciationCV:  ",CHAR(34),INDEX(Variables[Speciation],$A4698),CHAR(34),
", NoDataValue:  ",CHAR(34),INDEX(Variables[No Data Value],$A4698),CHAR(34),"}"))</f>
        <v>#REF!</v>
      </c>
    </row>
    <row r="4699" spans="1:17" x14ac:dyDescent="0.25">
      <c r="A4699">
        <v>4696</v>
      </c>
      <c r="D4699" t="e">
        <f>IF(INDEX(People[First Name],$A4699)="","",
CONCATENATE("  - &amp;PersonID",TEXT($A4699,"0000"),
" {","PersonFirstName:  ",CHAR(34),INDEX(People[First Name],$A4699),CHAR(34),
", PersonMiddleName:  ",CHAR(34),INDEX(People[Middle Name],$A4699),CHAR(34),
", PersonLastName:  ",CHAR(34),INDEX(People[Last Name],$A4699),CHAR(34),"}"))</f>
        <v>#REF!</v>
      </c>
      <c r="E4699" t="e">
        <f>IF(INDEX(Organizations[Organization Type '[CV']],$A4699)="","",
CONCATENATE("  - &amp;OrganizationID",TEXT($A4699,"0000"),
" {","OrganizationTypeCV:  ",CHAR(34),INDEX(Organizations[Organization Type '[CV']],$A4699),CHAR(34),
", OrganizationCode:  ",CHAR(34),INDEX(Organizations[Organization Code],$A4699),CHAR(34),
", OrganizationName:  ",CHAR(34),INDEX(Organizations[Organization Name],$A4699),CHAR(34),
", OrganizationDescription:  ",CHAR(34),INDEX(Organizations[Organization Description],$A4699),CHAR(34),
", OrganizationLink:  ",CHAR(34),INDEX(Organizations[Organization Link],$A4699),CHAR(34),"}"))</f>
        <v>#REF!</v>
      </c>
      <c r="F4699" t="e">
        <f>IF(INDEX(People[First Name],$A4699)="","",
CONCATENATE("  - &amp;AffiliationID",TEXT($A4699,"0000"),
" {PersonID: *PersonID",TEXT($A4699,"0000"),
", OrganizationID: *OrganizationID",TEXT(MATCH(INDEX(People[Organization Name],$A4699),Organizations[Organization Name],0),"0000"),
", IsPrimaryOrganizationContact: , AffiliationStartDate: , AffiliationEndDate: , PrimaryPhone: ",
", PrimaryEmail: ",CHAR(34),INDEX(People[Primary Email],$A4699),CHAR(34),
", PrimaryAddress: ",CHAR(34),INDEX(People[Primary Address],$A4699),CHAR(34),
", PersonLink: }"))</f>
        <v>#REF!</v>
      </c>
      <c r="H4699" t="e">
        <f>IF(COUNTA(CitationInformation)=0,"",IF(INDEX(AuthorList[Author Name],$A4699)="","",
CONCATENATE("  - &amp;AuthorListID",TEXT($A4699,"0000"),
"  {CitationID: *CitationID0001",
", PersonID: *PersonID",TEXT(MATCH(INDEX(AuthorList[Author Name],$A4699),People[Full Name],0),"0000"),
", AuthorOrder: ",INDEX(AuthorList[Author Number],$A4699),"}")))</f>
        <v>#REF!</v>
      </c>
      <c r="K4699" t="e">
        <f>IF(INDEX(SamplingFeatures[Feature Code],$A4699)="","",
CONCATENATE("  - &amp;SamplingFeatureID",TEXT($A4699,"0000"),
" {","SamplingFeatureUUID:  ",CHAR(34),INDEX(SamplingFeatures[Sampling Feature UUID],$A4699),CHAR(34),
", SamplingFeatureTypeCV:  ",CHAR(34),INDEX(SamplingFeatures[Sampling Feature Type],$A4699),CHAR(34),
", SamplingFeatureCode:  ",CHAR(34),INDEX(SamplingFeatures[Feature Code],$A4699),CHAR(34),
", SamplingFeatureName:  ",CHAR(34),INDEX(SamplingFeatures[Feature Name],$A4699),CHAR(34),
", SamplingFeatureDescription:  ",CHAR(34),INDEX(SamplingFeatures[Feature Description],$A4699),CHAR(34),
", SamplingFeatureGeotypeCV:  ",CHAR(34),INDEX(SamplingFeatures[Feature Geo Type],$A4699),CHAR(34),
", FeatureGeometry:  ",CHAR(34),INDEX(SamplingFeatures[Feature Geometry],$A4699),CHAR(34),
", Elevation_m:  ",CHAR(34),INDEX(SamplingFeatures[Elevation_m],$A4699),CHAR(34),
", ElevationDatumCV:  ",CHAR(34),ElevationDatum,CHAR(34),"}"))</f>
        <v>#REF!</v>
      </c>
      <c r="L4699" t="e">
        <f>IF(INDEX(SamplingFeatures[Sampling Feature Type],$A4699)&lt;&gt;"Site","",
CONCATENATE("  - &amp;SiteID",TEXT(SUMPRODUCT(--($L$3:$L4698&lt;&gt;"")),"0000"),
" {","SamplingFeatureID:  *SamplingFeatureID",TEXT($A4699,"0000"),
", SiteTypeCV:  ",CHAR(34),INDEX(Sites[Site Type],$A4699),CHAR(34),
", Latitude:  ",INDEX(Sites[Latitude],$A4699),
", Longitude:  ",INDEX(Sites[Longitude],$A4699),
", SRSName:  ",CHAR(34),LatLonDatum,CHAR(34),"}"))</f>
        <v>#REF!</v>
      </c>
      <c r="M4699" t="e">
        <f>IF(INDEX(SamplingFeatures[Sampling Feature Type],$A4699)&lt;&gt;"Specimen","",
CONCATENATE("  - &amp;SpecimenID",TEXT(SUMPRODUCT(--($M$3:$M4698&lt;&gt;"")),"0000"),
" {","SamplingFeatureID:  *SamplingFeatureID",TEXT($A4699,"0000"),
", SpecimenTypeCV:  ",CHAR(34),INDEX(Specimens[Specimen Type],$A4699),CHAR(34),
", SpecimenMediumCV:  ",INDEX(Specimens[Specimen Medium],$A4699),
", IsFieldSpecimen:  ",CHAR(34),INDEX(Specimens[Is Field Specimen?],$A4699),CHAR(34),"}"))</f>
        <v>#REF!</v>
      </c>
      <c r="N4699" t="e">
        <f>IF(COUNTA(SpatialOffsets[])=0,"", IF(INDEX(SpatialOffsets[Spatial Offset Type],$A4699)="","",
CONCATENATE("  - &amp;SpatialOffsetID",TEXT($A4699,"0000"),
" {","SpatialOffsetTypeCV:  ",CHAR(34),INDEX(SpatialOffsets[Spatial Offset Type],$A4699),CHAR(34),
", Offset1Value:  ",INDEX(SpatialOffsets[Offset 1 Value],$A4699),
", Offset1UnitID:  ",CHAR(34),INDEX(SpatialOffsets[Offset 1 Unit],$A4699),CHAR(34),
", Offset2Value:  ",INDEX(SpatialOffsets[Offset 2 Value],$A4699),
", Offset2UnitID:  ",CHAR(34),INDEX(SpatialOffsets[Offset 2 Unit],$A4699),CHAR(34),
", Offset3Value:  ",INDEX(SpatialOffsets[Offset 3 Value],$A4699),
", Offset3UnitID:  ",CHAR(34),INDEX(SpatialOffsets[Offset 3 Unit],$A4699),CHAR(34),,"}")))</f>
        <v>#REF!</v>
      </c>
      <c r="O4699" t="e">
        <f>IF(COUNTA(RelatedFeatures[])=0,"", IF(INDEX(RelatedFeatures[First Sampling Feature Code],$A4699)="","",
CONCATENATE("  - &amp;RelationID",TEXT($A4699,"0000"),
" {","SamplingFeatureID:  *SamplingFeatureID",TEXT(MATCH(INDEX(RelatedFeatures[First Sampling Feature Code],$A4699),SamplingFeatures[Feature Code],0),"0000"),
", RelationshipTypeCV:  ",CHAR(34),INDEX(RelatedFeatures[Relationship Type],$A4699),CHAR(34),
", RelatedFeatureID: *SamplingFeatureID",TEXT(MATCH(INDEX(RelatedFeatures[Second Sampling Feature Code],$A4699),SamplingFeatures[Feature Code],0),"0000"),
", SpatialOffsetID:  ",IF(INDEX(RelatedFeatures[Offset Number],$A4699)="","",CONCATENATE("*SpatialOffsetID",TEXT(INDEX(RelatedFeatures[Offset Number],$A4699),"0000"))),"}")))</f>
        <v>#REF!</v>
      </c>
      <c r="P4699" t="e">
        <f>IF(INDEX(Methods[Method Type],$A4699)="","",
CONCATENATE("  - &amp;MethodID",TEXT($A4699,"0000"),
" {","MethodTypeCV:  ",CHAR(34),INDEX(Methods[Method Type],$A4699),CHAR(34),
", MethodCode:  ",CHAR(34),INDEX(Methods[Method Code],$A4699),CHAR(34),
", MethodName:  ",CHAR(34),INDEX(Methods[Method Name],$A4699),CHAR(34),
", MethodDescription:  ",CHAR(34),INDEX(Methods[Method Description],$A4699),CHAR(34),
", MethodLink:  ",CHAR(34),INDEX(Methods[Method Link],$A4699),CHAR(34),
", OrganizationID: *OrganizationID",TEXT(MATCH(INDEX(Methods[Organization Name],$A4699),Organizations[Organization Name],0),"0000"),"}"))</f>
        <v>#REF!</v>
      </c>
      <c r="Q4699" t="e">
        <f>IF(INDEX(Variables[Variable Type],$A4699)="","",
CONCATENATE("  - &amp;VariableID",TEXT($A4699,"0000"),
" {","VariableTypeCV:  ",CHAR(34),INDEX(Variables[Variable Type],$A4699),CHAR(34),
", VariableCode:  ",CHAR(34),INDEX(Variables[Variable Code],$A4699),CHAR(34),
", VariableNameCV:  ",CHAR(34),INDEX(Variables[Variable Name],$A4699),CHAR(34),
", VariableDefinition:  ",CHAR(34),INDEX(Variables[Variable Definition],$A4699),CHAR(34),
", SpecciationCV:  ",CHAR(34),INDEX(Variables[Speciation],$A4699),CHAR(34),
", NoDataValue:  ",CHAR(34),INDEX(Variables[No Data Value],$A4699),CHAR(34),"}"))</f>
        <v>#REF!</v>
      </c>
    </row>
    <row r="4700" spans="1:17" x14ac:dyDescent="0.25">
      <c r="A4700">
        <v>4697</v>
      </c>
      <c r="D4700" t="e">
        <f>IF(INDEX(People[First Name],$A4700)="","",
CONCATENATE("  - &amp;PersonID",TEXT($A4700,"0000"),
" {","PersonFirstName:  ",CHAR(34),INDEX(People[First Name],$A4700),CHAR(34),
", PersonMiddleName:  ",CHAR(34),INDEX(People[Middle Name],$A4700),CHAR(34),
", PersonLastName:  ",CHAR(34),INDEX(People[Last Name],$A4700),CHAR(34),"}"))</f>
        <v>#REF!</v>
      </c>
      <c r="E4700" t="e">
        <f>IF(INDEX(Organizations[Organization Type '[CV']],$A4700)="","",
CONCATENATE("  - &amp;OrganizationID",TEXT($A4700,"0000"),
" {","OrganizationTypeCV:  ",CHAR(34),INDEX(Organizations[Organization Type '[CV']],$A4700),CHAR(34),
", OrganizationCode:  ",CHAR(34),INDEX(Organizations[Organization Code],$A4700),CHAR(34),
", OrganizationName:  ",CHAR(34),INDEX(Organizations[Organization Name],$A4700),CHAR(34),
", OrganizationDescription:  ",CHAR(34),INDEX(Organizations[Organization Description],$A4700),CHAR(34),
", OrganizationLink:  ",CHAR(34),INDEX(Organizations[Organization Link],$A4700),CHAR(34),"}"))</f>
        <v>#REF!</v>
      </c>
      <c r="F4700" t="e">
        <f>IF(INDEX(People[First Name],$A4700)="","",
CONCATENATE("  - &amp;AffiliationID",TEXT($A4700,"0000"),
" {PersonID: *PersonID",TEXT($A4700,"0000"),
", OrganizationID: *OrganizationID",TEXT(MATCH(INDEX(People[Organization Name],$A4700),Organizations[Organization Name],0),"0000"),
", IsPrimaryOrganizationContact: , AffiliationStartDate: , AffiliationEndDate: , PrimaryPhone: ",
", PrimaryEmail: ",CHAR(34),INDEX(People[Primary Email],$A4700),CHAR(34),
", PrimaryAddress: ",CHAR(34),INDEX(People[Primary Address],$A4700),CHAR(34),
", PersonLink: }"))</f>
        <v>#REF!</v>
      </c>
      <c r="H4700" t="e">
        <f>IF(COUNTA(CitationInformation)=0,"",IF(INDEX(AuthorList[Author Name],$A4700)="","",
CONCATENATE("  - &amp;AuthorListID",TEXT($A4700,"0000"),
"  {CitationID: *CitationID0001",
", PersonID: *PersonID",TEXT(MATCH(INDEX(AuthorList[Author Name],$A4700),People[Full Name],0),"0000"),
", AuthorOrder: ",INDEX(AuthorList[Author Number],$A4700),"}")))</f>
        <v>#REF!</v>
      </c>
      <c r="K4700" t="e">
        <f>IF(INDEX(SamplingFeatures[Feature Code],$A4700)="","",
CONCATENATE("  - &amp;SamplingFeatureID",TEXT($A4700,"0000"),
" {","SamplingFeatureUUID:  ",CHAR(34),INDEX(SamplingFeatures[Sampling Feature UUID],$A4700),CHAR(34),
", SamplingFeatureTypeCV:  ",CHAR(34),INDEX(SamplingFeatures[Sampling Feature Type],$A4700),CHAR(34),
", SamplingFeatureCode:  ",CHAR(34),INDEX(SamplingFeatures[Feature Code],$A4700),CHAR(34),
", SamplingFeatureName:  ",CHAR(34),INDEX(SamplingFeatures[Feature Name],$A4700),CHAR(34),
", SamplingFeatureDescription:  ",CHAR(34),INDEX(SamplingFeatures[Feature Description],$A4700),CHAR(34),
", SamplingFeatureGeotypeCV:  ",CHAR(34),INDEX(SamplingFeatures[Feature Geo Type],$A4700),CHAR(34),
", FeatureGeometry:  ",CHAR(34),INDEX(SamplingFeatures[Feature Geometry],$A4700),CHAR(34),
", Elevation_m:  ",CHAR(34),INDEX(SamplingFeatures[Elevation_m],$A4700),CHAR(34),
", ElevationDatumCV:  ",CHAR(34),ElevationDatum,CHAR(34),"}"))</f>
        <v>#REF!</v>
      </c>
      <c r="L4700" t="e">
        <f>IF(INDEX(SamplingFeatures[Sampling Feature Type],$A4700)&lt;&gt;"Site","",
CONCATENATE("  - &amp;SiteID",TEXT(SUMPRODUCT(--($L$3:$L4699&lt;&gt;"")),"0000"),
" {","SamplingFeatureID:  *SamplingFeatureID",TEXT($A4700,"0000"),
", SiteTypeCV:  ",CHAR(34),INDEX(Sites[Site Type],$A4700),CHAR(34),
", Latitude:  ",INDEX(Sites[Latitude],$A4700),
", Longitude:  ",INDEX(Sites[Longitude],$A4700),
", SRSName:  ",CHAR(34),LatLonDatum,CHAR(34),"}"))</f>
        <v>#REF!</v>
      </c>
      <c r="M4700" t="e">
        <f>IF(INDEX(SamplingFeatures[Sampling Feature Type],$A4700)&lt;&gt;"Specimen","",
CONCATENATE("  - &amp;SpecimenID",TEXT(SUMPRODUCT(--($M$3:$M4699&lt;&gt;"")),"0000"),
" {","SamplingFeatureID:  *SamplingFeatureID",TEXT($A4700,"0000"),
", SpecimenTypeCV:  ",CHAR(34),INDEX(Specimens[Specimen Type],$A4700),CHAR(34),
", SpecimenMediumCV:  ",INDEX(Specimens[Specimen Medium],$A4700),
", IsFieldSpecimen:  ",CHAR(34),INDEX(Specimens[Is Field Specimen?],$A4700),CHAR(34),"}"))</f>
        <v>#REF!</v>
      </c>
      <c r="N4700" t="e">
        <f>IF(COUNTA(SpatialOffsets[])=0,"", IF(INDEX(SpatialOffsets[Spatial Offset Type],$A4700)="","",
CONCATENATE("  - &amp;SpatialOffsetID",TEXT($A4700,"0000"),
" {","SpatialOffsetTypeCV:  ",CHAR(34),INDEX(SpatialOffsets[Spatial Offset Type],$A4700),CHAR(34),
", Offset1Value:  ",INDEX(SpatialOffsets[Offset 1 Value],$A4700),
", Offset1UnitID:  ",CHAR(34),INDEX(SpatialOffsets[Offset 1 Unit],$A4700),CHAR(34),
", Offset2Value:  ",INDEX(SpatialOffsets[Offset 2 Value],$A4700),
", Offset2UnitID:  ",CHAR(34),INDEX(SpatialOffsets[Offset 2 Unit],$A4700),CHAR(34),
", Offset3Value:  ",INDEX(SpatialOffsets[Offset 3 Value],$A4700),
", Offset3UnitID:  ",CHAR(34),INDEX(SpatialOffsets[Offset 3 Unit],$A4700),CHAR(34),,"}")))</f>
        <v>#REF!</v>
      </c>
      <c r="O4700" t="e">
        <f>IF(COUNTA(RelatedFeatures[])=0,"", IF(INDEX(RelatedFeatures[First Sampling Feature Code],$A4700)="","",
CONCATENATE("  - &amp;RelationID",TEXT($A4700,"0000"),
" {","SamplingFeatureID:  *SamplingFeatureID",TEXT(MATCH(INDEX(RelatedFeatures[First Sampling Feature Code],$A4700),SamplingFeatures[Feature Code],0),"0000"),
", RelationshipTypeCV:  ",CHAR(34),INDEX(RelatedFeatures[Relationship Type],$A4700),CHAR(34),
", RelatedFeatureID: *SamplingFeatureID",TEXT(MATCH(INDEX(RelatedFeatures[Second Sampling Feature Code],$A4700),SamplingFeatures[Feature Code],0),"0000"),
", SpatialOffsetID:  ",IF(INDEX(RelatedFeatures[Offset Number],$A4700)="","",CONCATENATE("*SpatialOffsetID",TEXT(INDEX(RelatedFeatures[Offset Number],$A4700),"0000"))),"}")))</f>
        <v>#REF!</v>
      </c>
      <c r="P4700" t="e">
        <f>IF(INDEX(Methods[Method Type],$A4700)="","",
CONCATENATE("  - &amp;MethodID",TEXT($A4700,"0000"),
" {","MethodTypeCV:  ",CHAR(34),INDEX(Methods[Method Type],$A4700),CHAR(34),
", MethodCode:  ",CHAR(34),INDEX(Methods[Method Code],$A4700),CHAR(34),
", MethodName:  ",CHAR(34),INDEX(Methods[Method Name],$A4700),CHAR(34),
", MethodDescription:  ",CHAR(34),INDEX(Methods[Method Description],$A4700),CHAR(34),
", MethodLink:  ",CHAR(34),INDEX(Methods[Method Link],$A4700),CHAR(34),
", OrganizationID: *OrganizationID",TEXT(MATCH(INDEX(Methods[Organization Name],$A4700),Organizations[Organization Name],0),"0000"),"}"))</f>
        <v>#REF!</v>
      </c>
      <c r="Q4700" t="e">
        <f>IF(INDEX(Variables[Variable Type],$A4700)="","",
CONCATENATE("  - &amp;VariableID",TEXT($A4700,"0000"),
" {","VariableTypeCV:  ",CHAR(34),INDEX(Variables[Variable Type],$A4700),CHAR(34),
", VariableCode:  ",CHAR(34),INDEX(Variables[Variable Code],$A4700),CHAR(34),
", VariableNameCV:  ",CHAR(34),INDEX(Variables[Variable Name],$A4700),CHAR(34),
", VariableDefinition:  ",CHAR(34),INDEX(Variables[Variable Definition],$A4700),CHAR(34),
", SpecciationCV:  ",CHAR(34),INDEX(Variables[Speciation],$A4700),CHAR(34),
", NoDataValue:  ",CHAR(34),INDEX(Variables[No Data Value],$A4700),CHAR(34),"}"))</f>
        <v>#REF!</v>
      </c>
    </row>
    <row r="4701" spans="1:17" x14ac:dyDescent="0.25">
      <c r="A4701">
        <v>4698</v>
      </c>
      <c r="D4701" t="e">
        <f>IF(INDEX(People[First Name],$A4701)="","",
CONCATENATE("  - &amp;PersonID",TEXT($A4701,"0000"),
" {","PersonFirstName:  ",CHAR(34),INDEX(People[First Name],$A4701),CHAR(34),
", PersonMiddleName:  ",CHAR(34),INDEX(People[Middle Name],$A4701),CHAR(34),
", PersonLastName:  ",CHAR(34),INDEX(People[Last Name],$A4701),CHAR(34),"}"))</f>
        <v>#REF!</v>
      </c>
      <c r="E4701" t="e">
        <f>IF(INDEX(Organizations[Organization Type '[CV']],$A4701)="","",
CONCATENATE("  - &amp;OrganizationID",TEXT($A4701,"0000"),
" {","OrganizationTypeCV:  ",CHAR(34),INDEX(Organizations[Organization Type '[CV']],$A4701),CHAR(34),
", OrganizationCode:  ",CHAR(34),INDEX(Organizations[Organization Code],$A4701),CHAR(34),
", OrganizationName:  ",CHAR(34),INDEX(Organizations[Organization Name],$A4701),CHAR(34),
", OrganizationDescription:  ",CHAR(34),INDEX(Organizations[Organization Description],$A4701),CHAR(34),
", OrganizationLink:  ",CHAR(34),INDEX(Organizations[Organization Link],$A4701),CHAR(34),"}"))</f>
        <v>#REF!</v>
      </c>
      <c r="F4701" t="e">
        <f>IF(INDEX(People[First Name],$A4701)="","",
CONCATENATE("  - &amp;AffiliationID",TEXT($A4701,"0000"),
" {PersonID: *PersonID",TEXT($A4701,"0000"),
", OrganizationID: *OrganizationID",TEXT(MATCH(INDEX(People[Organization Name],$A4701),Organizations[Organization Name],0),"0000"),
", IsPrimaryOrganizationContact: , AffiliationStartDate: , AffiliationEndDate: , PrimaryPhone: ",
", PrimaryEmail: ",CHAR(34),INDEX(People[Primary Email],$A4701),CHAR(34),
", PrimaryAddress: ",CHAR(34),INDEX(People[Primary Address],$A4701),CHAR(34),
", PersonLink: }"))</f>
        <v>#REF!</v>
      </c>
      <c r="H4701" t="e">
        <f>IF(COUNTA(CitationInformation)=0,"",IF(INDEX(AuthorList[Author Name],$A4701)="","",
CONCATENATE("  - &amp;AuthorListID",TEXT($A4701,"0000"),
"  {CitationID: *CitationID0001",
", PersonID: *PersonID",TEXT(MATCH(INDEX(AuthorList[Author Name],$A4701),People[Full Name],0),"0000"),
", AuthorOrder: ",INDEX(AuthorList[Author Number],$A4701),"}")))</f>
        <v>#REF!</v>
      </c>
      <c r="K4701" t="e">
        <f>IF(INDEX(SamplingFeatures[Feature Code],$A4701)="","",
CONCATENATE("  - &amp;SamplingFeatureID",TEXT($A4701,"0000"),
" {","SamplingFeatureUUID:  ",CHAR(34),INDEX(SamplingFeatures[Sampling Feature UUID],$A4701),CHAR(34),
", SamplingFeatureTypeCV:  ",CHAR(34),INDEX(SamplingFeatures[Sampling Feature Type],$A4701),CHAR(34),
", SamplingFeatureCode:  ",CHAR(34),INDEX(SamplingFeatures[Feature Code],$A4701),CHAR(34),
", SamplingFeatureName:  ",CHAR(34),INDEX(SamplingFeatures[Feature Name],$A4701),CHAR(34),
", SamplingFeatureDescription:  ",CHAR(34),INDEX(SamplingFeatures[Feature Description],$A4701),CHAR(34),
", SamplingFeatureGeotypeCV:  ",CHAR(34),INDEX(SamplingFeatures[Feature Geo Type],$A4701),CHAR(34),
", FeatureGeometry:  ",CHAR(34),INDEX(SamplingFeatures[Feature Geometry],$A4701),CHAR(34),
", Elevation_m:  ",CHAR(34),INDEX(SamplingFeatures[Elevation_m],$A4701),CHAR(34),
", ElevationDatumCV:  ",CHAR(34),ElevationDatum,CHAR(34),"}"))</f>
        <v>#REF!</v>
      </c>
      <c r="L4701" t="e">
        <f>IF(INDEX(SamplingFeatures[Sampling Feature Type],$A4701)&lt;&gt;"Site","",
CONCATENATE("  - &amp;SiteID",TEXT(SUMPRODUCT(--($L$3:$L4700&lt;&gt;"")),"0000"),
" {","SamplingFeatureID:  *SamplingFeatureID",TEXT($A4701,"0000"),
", SiteTypeCV:  ",CHAR(34),INDEX(Sites[Site Type],$A4701),CHAR(34),
", Latitude:  ",INDEX(Sites[Latitude],$A4701),
", Longitude:  ",INDEX(Sites[Longitude],$A4701),
", SRSName:  ",CHAR(34),LatLonDatum,CHAR(34),"}"))</f>
        <v>#REF!</v>
      </c>
      <c r="M4701" t="e">
        <f>IF(INDEX(SamplingFeatures[Sampling Feature Type],$A4701)&lt;&gt;"Specimen","",
CONCATENATE("  - &amp;SpecimenID",TEXT(SUMPRODUCT(--($M$3:$M4700&lt;&gt;"")),"0000"),
" {","SamplingFeatureID:  *SamplingFeatureID",TEXT($A4701,"0000"),
", SpecimenTypeCV:  ",CHAR(34),INDEX(Specimens[Specimen Type],$A4701),CHAR(34),
", SpecimenMediumCV:  ",INDEX(Specimens[Specimen Medium],$A4701),
", IsFieldSpecimen:  ",CHAR(34),INDEX(Specimens[Is Field Specimen?],$A4701),CHAR(34),"}"))</f>
        <v>#REF!</v>
      </c>
      <c r="N4701" t="e">
        <f>IF(COUNTA(SpatialOffsets[])=0,"", IF(INDEX(SpatialOffsets[Spatial Offset Type],$A4701)="","",
CONCATENATE("  - &amp;SpatialOffsetID",TEXT($A4701,"0000"),
" {","SpatialOffsetTypeCV:  ",CHAR(34),INDEX(SpatialOffsets[Spatial Offset Type],$A4701),CHAR(34),
", Offset1Value:  ",INDEX(SpatialOffsets[Offset 1 Value],$A4701),
", Offset1UnitID:  ",CHAR(34),INDEX(SpatialOffsets[Offset 1 Unit],$A4701),CHAR(34),
", Offset2Value:  ",INDEX(SpatialOffsets[Offset 2 Value],$A4701),
", Offset2UnitID:  ",CHAR(34),INDEX(SpatialOffsets[Offset 2 Unit],$A4701),CHAR(34),
", Offset3Value:  ",INDEX(SpatialOffsets[Offset 3 Value],$A4701),
", Offset3UnitID:  ",CHAR(34),INDEX(SpatialOffsets[Offset 3 Unit],$A4701),CHAR(34),,"}")))</f>
        <v>#REF!</v>
      </c>
      <c r="O4701" t="e">
        <f>IF(COUNTA(RelatedFeatures[])=0,"", IF(INDEX(RelatedFeatures[First Sampling Feature Code],$A4701)="","",
CONCATENATE("  - &amp;RelationID",TEXT($A4701,"0000"),
" {","SamplingFeatureID:  *SamplingFeatureID",TEXT(MATCH(INDEX(RelatedFeatures[First Sampling Feature Code],$A4701),SamplingFeatures[Feature Code],0),"0000"),
", RelationshipTypeCV:  ",CHAR(34),INDEX(RelatedFeatures[Relationship Type],$A4701),CHAR(34),
", RelatedFeatureID: *SamplingFeatureID",TEXT(MATCH(INDEX(RelatedFeatures[Second Sampling Feature Code],$A4701),SamplingFeatures[Feature Code],0),"0000"),
", SpatialOffsetID:  ",IF(INDEX(RelatedFeatures[Offset Number],$A4701)="","",CONCATENATE("*SpatialOffsetID",TEXT(INDEX(RelatedFeatures[Offset Number],$A4701),"0000"))),"}")))</f>
        <v>#REF!</v>
      </c>
      <c r="P4701" t="e">
        <f>IF(INDEX(Methods[Method Type],$A4701)="","",
CONCATENATE("  - &amp;MethodID",TEXT($A4701,"0000"),
" {","MethodTypeCV:  ",CHAR(34),INDEX(Methods[Method Type],$A4701),CHAR(34),
", MethodCode:  ",CHAR(34),INDEX(Methods[Method Code],$A4701),CHAR(34),
", MethodName:  ",CHAR(34),INDEX(Methods[Method Name],$A4701),CHAR(34),
", MethodDescription:  ",CHAR(34),INDEX(Methods[Method Description],$A4701),CHAR(34),
", MethodLink:  ",CHAR(34),INDEX(Methods[Method Link],$A4701),CHAR(34),
", OrganizationID: *OrganizationID",TEXT(MATCH(INDEX(Methods[Organization Name],$A4701),Organizations[Organization Name],0),"0000"),"}"))</f>
        <v>#REF!</v>
      </c>
      <c r="Q4701" t="e">
        <f>IF(INDEX(Variables[Variable Type],$A4701)="","",
CONCATENATE("  - &amp;VariableID",TEXT($A4701,"0000"),
" {","VariableTypeCV:  ",CHAR(34),INDEX(Variables[Variable Type],$A4701),CHAR(34),
", VariableCode:  ",CHAR(34),INDEX(Variables[Variable Code],$A4701),CHAR(34),
", VariableNameCV:  ",CHAR(34),INDEX(Variables[Variable Name],$A4701),CHAR(34),
", VariableDefinition:  ",CHAR(34),INDEX(Variables[Variable Definition],$A4701),CHAR(34),
", SpecciationCV:  ",CHAR(34),INDEX(Variables[Speciation],$A4701),CHAR(34),
", NoDataValue:  ",CHAR(34),INDEX(Variables[No Data Value],$A4701),CHAR(34),"}"))</f>
        <v>#REF!</v>
      </c>
    </row>
    <row r="4702" spans="1:17" x14ac:dyDescent="0.25">
      <c r="A4702">
        <v>4699</v>
      </c>
      <c r="D4702" t="e">
        <f>IF(INDEX(People[First Name],$A4702)="","",
CONCATENATE("  - &amp;PersonID",TEXT($A4702,"0000"),
" {","PersonFirstName:  ",CHAR(34),INDEX(People[First Name],$A4702),CHAR(34),
", PersonMiddleName:  ",CHAR(34),INDEX(People[Middle Name],$A4702),CHAR(34),
", PersonLastName:  ",CHAR(34),INDEX(People[Last Name],$A4702),CHAR(34),"}"))</f>
        <v>#REF!</v>
      </c>
      <c r="E4702" t="e">
        <f>IF(INDEX(Organizations[Organization Type '[CV']],$A4702)="","",
CONCATENATE("  - &amp;OrganizationID",TEXT($A4702,"0000"),
" {","OrganizationTypeCV:  ",CHAR(34),INDEX(Organizations[Organization Type '[CV']],$A4702),CHAR(34),
", OrganizationCode:  ",CHAR(34),INDEX(Organizations[Organization Code],$A4702),CHAR(34),
", OrganizationName:  ",CHAR(34),INDEX(Organizations[Organization Name],$A4702),CHAR(34),
", OrganizationDescription:  ",CHAR(34),INDEX(Organizations[Organization Description],$A4702),CHAR(34),
", OrganizationLink:  ",CHAR(34),INDEX(Organizations[Organization Link],$A4702),CHAR(34),"}"))</f>
        <v>#REF!</v>
      </c>
      <c r="F4702" t="e">
        <f>IF(INDEX(People[First Name],$A4702)="","",
CONCATENATE("  - &amp;AffiliationID",TEXT($A4702,"0000"),
" {PersonID: *PersonID",TEXT($A4702,"0000"),
", OrganizationID: *OrganizationID",TEXT(MATCH(INDEX(People[Organization Name],$A4702),Organizations[Organization Name],0),"0000"),
", IsPrimaryOrganizationContact: , AffiliationStartDate: , AffiliationEndDate: , PrimaryPhone: ",
", PrimaryEmail: ",CHAR(34),INDEX(People[Primary Email],$A4702),CHAR(34),
", PrimaryAddress: ",CHAR(34),INDEX(People[Primary Address],$A4702),CHAR(34),
", PersonLink: }"))</f>
        <v>#REF!</v>
      </c>
      <c r="H4702" t="e">
        <f>IF(COUNTA(CitationInformation)=0,"",IF(INDEX(AuthorList[Author Name],$A4702)="","",
CONCATENATE("  - &amp;AuthorListID",TEXT($A4702,"0000"),
"  {CitationID: *CitationID0001",
", PersonID: *PersonID",TEXT(MATCH(INDEX(AuthorList[Author Name],$A4702),People[Full Name],0),"0000"),
", AuthorOrder: ",INDEX(AuthorList[Author Number],$A4702),"}")))</f>
        <v>#REF!</v>
      </c>
      <c r="K4702" t="e">
        <f>IF(INDEX(SamplingFeatures[Feature Code],$A4702)="","",
CONCATENATE("  - &amp;SamplingFeatureID",TEXT($A4702,"0000"),
" {","SamplingFeatureUUID:  ",CHAR(34),INDEX(SamplingFeatures[Sampling Feature UUID],$A4702),CHAR(34),
", SamplingFeatureTypeCV:  ",CHAR(34),INDEX(SamplingFeatures[Sampling Feature Type],$A4702),CHAR(34),
", SamplingFeatureCode:  ",CHAR(34),INDEX(SamplingFeatures[Feature Code],$A4702),CHAR(34),
", SamplingFeatureName:  ",CHAR(34),INDEX(SamplingFeatures[Feature Name],$A4702),CHAR(34),
", SamplingFeatureDescription:  ",CHAR(34),INDEX(SamplingFeatures[Feature Description],$A4702),CHAR(34),
", SamplingFeatureGeotypeCV:  ",CHAR(34),INDEX(SamplingFeatures[Feature Geo Type],$A4702),CHAR(34),
", FeatureGeometry:  ",CHAR(34),INDEX(SamplingFeatures[Feature Geometry],$A4702),CHAR(34),
", Elevation_m:  ",CHAR(34),INDEX(SamplingFeatures[Elevation_m],$A4702),CHAR(34),
", ElevationDatumCV:  ",CHAR(34),ElevationDatum,CHAR(34),"}"))</f>
        <v>#REF!</v>
      </c>
      <c r="L4702" t="e">
        <f>IF(INDEX(SamplingFeatures[Sampling Feature Type],$A4702)&lt;&gt;"Site","",
CONCATENATE("  - &amp;SiteID",TEXT(SUMPRODUCT(--($L$3:$L4701&lt;&gt;"")),"0000"),
" {","SamplingFeatureID:  *SamplingFeatureID",TEXT($A4702,"0000"),
", SiteTypeCV:  ",CHAR(34),INDEX(Sites[Site Type],$A4702),CHAR(34),
", Latitude:  ",INDEX(Sites[Latitude],$A4702),
", Longitude:  ",INDEX(Sites[Longitude],$A4702),
", SRSName:  ",CHAR(34),LatLonDatum,CHAR(34),"}"))</f>
        <v>#REF!</v>
      </c>
      <c r="M4702" t="e">
        <f>IF(INDEX(SamplingFeatures[Sampling Feature Type],$A4702)&lt;&gt;"Specimen","",
CONCATENATE("  - &amp;SpecimenID",TEXT(SUMPRODUCT(--($M$3:$M4701&lt;&gt;"")),"0000"),
" {","SamplingFeatureID:  *SamplingFeatureID",TEXT($A4702,"0000"),
", SpecimenTypeCV:  ",CHAR(34),INDEX(Specimens[Specimen Type],$A4702),CHAR(34),
", SpecimenMediumCV:  ",INDEX(Specimens[Specimen Medium],$A4702),
", IsFieldSpecimen:  ",CHAR(34),INDEX(Specimens[Is Field Specimen?],$A4702),CHAR(34),"}"))</f>
        <v>#REF!</v>
      </c>
      <c r="N4702" t="e">
        <f>IF(COUNTA(SpatialOffsets[])=0,"", IF(INDEX(SpatialOffsets[Spatial Offset Type],$A4702)="","",
CONCATENATE("  - &amp;SpatialOffsetID",TEXT($A4702,"0000"),
" {","SpatialOffsetTypeCV:  ",CHAR(34),INDEX(SpatialOffsets[Spatial Offset Type],$A4702),CHAR(34),
", Offset1Value:  ",INDEX(SpatialOffsets[Offset 1 Value],$A4702),
", Offset1UnitID:  ",CHAR(34),INDEX(SpatialOffsets[Offset 1 Unit],$A4702),CHAR(34),
", Offset2Value:  ",INDEX(SpatialOffsets[Offset 2 Value],$A4702),
", Offset2UnitID:  ",CHAR(34),INDEX(SpatialOffsets[Offset 2 Unit],$A4702),CHAR(34),
", Offset3Value:  ",INDEX(SpatialOffsets[Offset 3 Value],$A4702),
", Offset3UnitID:  ",CHAR(34),INDEX(SpatialOffsets[Offset 3 Unit],$A4702),CHAR(34),,"}")))</f>
        <v>#REF!</v>
      </c>
      <c r="O4702" t="e">
        <f>IF(COUNTA(RelatedFeatures[])=0,"", IF(INDEX(RelatedFeatures[First Sampling Feature Code],$A4702)="","",
CONCATENATE("  - &amp;RelationID",TEXT($A4702,"0000"),
" {","SamplingFeatureID:  *SamplingFeatureID",TEXT(MATCH(INDEX(RelatedFeatures[First Sampling Feature Code],$A4702),SamplingFeatures[Feature Code],0),"0000"),
", RelationshipTypeCV:  ",CHAR(34),INDEX(RelatedFeatures[Relationship Type],$A4702),CHAR(34),
", RelatedFeatureID: *SamplingFeatureID",TEXT(MATCH(INDEX(RelatedFeatures[Second Sampling Feature Code],$A4702),SamplingFeatures[Feature Code],0),"0000"),
", SpatialOffsetID:  ",IF(INDEX(RelatedFeatures[Offset Number],$A4702)="","",CONCATENATE("*SpatialOffsetID",TEXT(INDEX(RelatedFeatures[Offset Number],$A4702),"0000"))),"}")))</f>
        <v>#REF!</v>
      </c>
      <c r="P4702" t="e">
        <f>IF(INDEX(Methods[Method Type],$A4702)="","",
CONCATENATE("  - &amp;MethodID",TEXT($A4702,"0000"),
" {","MethodTypeCV:  ",CHAR(34),INDEX(Methods[Method Type],$A4702),CHAR(34),
", MethodCode:  ",CHAR(34),INDEX(Methods[Method Code],$A4702),CHAR(34),
", MethodName:  ",CHAR(34),INDEX(Methods[Method Name],$A4702),CHAR(34),
", MethodDescription:  ",CHAR(34),INDEX(Methods[Method Description],$A4702),CHAR(34),
", MethodLink:  ",CHAR(34),INDEX(Methods[Method Link],$A4702),CHAR(34),
", OrganizationID: *OrganizationID",TEXT(MATCH(INDEX(Methods[Organization Name],$A4702),Organizations[Organization Name],0),"0000"),"}"))</f>
        <v>#REF!</v>
      </c>
      <c r="Q4702" t="e">
        <f>IF(INDEX(Variables[Variable Type],$A4702)="","",
CONCATENATE("  - &amp;VariableID",TEXT($A4702,"0000"),
" {","VariableTypeCV:  ",CHAR(34),INDEX(Variables[Variable Type],$A4702),CHAR(34),
", VariableCode:  ",CHAR(34),INDEX(Variables[Variable Code],$A4702),CHAR(34),
", VariableNameCV:  ",CHAR(34),INDEX(Variables[Variable Name],$A4702),CHAR(34),
", VariableDefinition:  ",CHAR(34),INDEX(Variables[Variable Definition],$A4702),CHAR(34),
", SpecciationCV:  ",CHAR(34),INDEX(Variables[Speciation],$A4702),CHAR(34),
", NoDataValue:  ",CHAR(34),INDEX(Variables[No Data Value],$A4702),CHAR(34),"}"))</f>
        <v>#REF!</v>
      </c>
    </row>
    <row r="4703" spans="1:17" x14ac:dyDescent="0.25">
      <c r="A4703">
        <v>4700</v>
      </c>
      <c r="D4703" t="e">
        <f>IF(INDEX(People[First Name],$A4703)="","",
CONCATENATE("  - &amp;PersonID",TEXT($A4703,"0000"),
" {","PersonFirstName:  ",CHAR(34),INDEX(People[First Name],$A4703),CHAR(34),
", PersonMiddleName:  ",CHAR(34),INDEX(People[Middle Name],$A4703),CHAR(34),
", PersonLastName:  ",CHAR(34),INDEX(People[Last Name],$A4703),CHAR(34),"}"))</f>
        <v>#REF!</v>
      </c>
      <c r="E4703" t="e">
        <f>IF(INDEX(Organizations[Organization Type '[CV']],$A4703)="","",
CONCATENATE("  - &amp;OrganizationID",TEXT($A4703,"0000"),
" {","OrganizationTypeCV:  ",CHAR(34),INDEX(Organizations[Organization Type '[CV']],$A4703),CHAR(34),
", OrganizationCode:  ",CHAR(34),INDEX(Organizations[Organization Code],$A4703),CHAR(34),
", OrganizationName:  ",CHAR(34),INDEX(Organizations[Organization Name],$A4703),CHAR(34),
", OrganizationDescription:  ",CHAR(34),INDEX(Organizations[Organization Description],$A4703),CHAR(34),
", OrganizationLink:  ",CHAR(34),INDEX(Organizations[Organization Link],$A4703),CHAR(34),"}"))</f>
        <v>#REF!</v>
      </c>
      <c r="F4703" t="e">
        <f>IF(INDEX(People[First Name],$A4703)="","",
CONCATENATE("  - &amp;AffiliationID",TEXT($A4703,"0000"),
" {PersonID: *PersonID",TEXT($A4703,"0000"),
", OrganizationID: *OrganizationID",TEXT(MATCH(INDEX(People[Organization Name],$A4703),Organizations[Organization Name],0),"0000"),
", IsPrimaryOrganizationContact: , AffiliationStartDate: , AffiliationEndDate: , PrimaryPhone: ",
", PrimaryEmail: ",CHAR(34),INDEX(People[Primary Email],$A4703),CHAR(34),
", PrimaryAddress: ",CHAR(34),INDEX(People[Primary Address],$A4703),CHAR(34),
", PersonLink: }"))</f>
        <v>#REF!</v>
      </c>
      <c r="H4703" t="e">
        <f>IF(COUNTA(CitationInformation)=0,"",IF(INDEX(AuthorList[Author Name],$A4703)="","",
CONCATENATE("  - &amp;AuthorListID",TEXT($A4703,"0000"),
"  {CitationID: *CitationID0001",
", PersonID: *PersonID",TEXT(MATCH(INDEX(AuthorList[Author Name],$A4703),People[Full Name],0),"0000"),
", AuthorOrder: ",INDEX(AuthorList[Author Number],$A4703),"}")))</f>
        <v>#REF!</v>
      </c>
      <c r="K4703" t="e">
        <f>IF(INDEX(SamplingFeatures[Feature Code],$A4703)="","",
CONCATENATE("  - &amp;SamplingFeatureID",TEXT($A4703,"0000"),
" {","SamplingFeatureUUID:  ",CHAR(34),INDEX(SamplingFeatures[Sampling Feature UUID],$A4703),CHAR(34),
", SamplingFeatureTypeCV:  ",CHAR(34),INDEX(SamplingFeatures[Sampling Feature Type],$A4703),CHAR(34),
", SamplingFeatureCode:  ",CHAR(34),INDEX(SamplingFeatures[Feature Code],$A4703),CHAR(34),
", SamplingFeatureName:  ",CHAR(34),INDEX(SamplingFeatures[Feature Name],$A4703),CHAR(34),
", SamplingFeatureDescription:  ",CHAR(34),INDEX(SamplingFeatures[Feature Description],$A4703),CHAR(34),
", SamplingFeatureGeotypeCV:  ",CHAR(34),INDEX(SamplingFeatures[Feature Geo Type],$A4703),CHAR(34),
", FeatureGeometry:  ",CHAR(34),INDEX(SamplingFeatures[Feature Geometry],$A4703),CHAR(34),
", Elevation_m:  ",CHAR(34),INDEX(SamplingFeatures[Elevation_m],$A4703),CHAR(34),
", ElevationDatumCV:  ",CHAR(34),ElevationDatum,CHAR(34),"}"))</f>
        <v>#REF!</v>
      </c>
      <c r="L4703" t="e">
        <f>IF(INDEX(SamplingFeatures[Sampling Feature Type],$A4703)&lt;&gt;"Site","",
CONCATENATE("  - &amp;SiteID",TEXT(SUMPRODUCT(--($L$3:$L4702&lt;&gt;"")),"0000"),
" {","SamplingFeatureID:  *SamplingFeatureID",TEXT($A4703,"0000"),
", SiteTypeCV:  ",CHAR(34),INDEX(Sites[Site Type],$A4703),CHAR(34),
", Latitude:  ",INDEX(Sites[Latitude],$A4703),
", Longitude:  ",INDEX(Sites[Longitude],$A4703),
", SRSName:  ",CHAR(34),LatLonDatum,CHAR(34),"}"))</f>
        <v>#REF!</v>
      </c>
      <c r="M4703" t="e">
        <f>IF(INDEX(SamplingFeatures[Sampling Feature Type],$A4703)&lt;&gt;"Specimen","",
CONCATENATE("  - &amp;SpecimenID",TEXT(SUMPRODUCT(--($M$3:$M4702&lt;&gt;"")),"0000"),
" {","SamplingFeatureID:  *SamplingFeatureID",TEXT($A4703,"0000"),
", SpecimenTypeCV:  ",CHAR(34),INDEX(Specimens[Specimen Type],$A4703),CHAR(34),
", SpecimenMediumCV:  ",INDEX(Specimens[Specimen Medium],$A4703),
", IsFieldSpecimen:  ",CHAR(34),INDEX(Specimens[Is Field Specimen?],$A4703),CHAR(34),"}"))</f>
        <v>#REF!</v>
      </c>
      <c r="N4703" t="e">
        <f>IF(COUNTA(SpatialOffsets[])=0,"", IF(INDEX(SpatialOffsets[Spatial Offset Type],$A4703)="","",
CONCATENATE("  - &amp;SpatialOffsetID",TEXT($A4703,"0000"),
" {","SpatialOffsetTypeCV:  ",CHAR(34),INDEX(SpatialOffsets[Spatial Offset Type],$A4703),CHAR(34),
", Offset1Value:  ",INDEX(SpatialOffsets[Offset 1 Value],$A4703),
", Offset1UnitID:  ",CHAR(34),INDEX(SpatialOffsets[Offset 1 Unit],$A4703),CHAR(34),
", Offset2Value:  ",INDEX(SpatialOffsets[Offset 2 Value],$A4703),
", Offset2UnitID:  ",CHAR(34),INDEX(SpatialOffsets[Offset 2 Unit],$A4703),CHAR(34),
", Offset3Value:  ",INDEX(SpatialOffsets[Offset 3 Value],$A4703),
", Offset3UnitID:  ",CHAR(34),INDEX(SpatialOffsets[Offset 3 Unit],$A4703),CHAR(34),,"}")))</f>
        <v>#REF!</v>
      </c>
      <c r="O4703" t="e">
        <f>IF(COUNTA(RelatedFeatures[])=0,"", IF(INDEX(RelatedFeatures[First Sampling Feature Code],$A4703)="","",
CONCATENATE("  - &amp;RelationID",TEXT($A4703,"0000"),
" {","SamplingFeatureID:  *SamplingFeatureID",TEXT(MATCH(INDEX(RelatedFeatures[First Sampling Feature Code],$A4703),SamplingFeatures[Feature Code],0),"0000"),
", RelationshipTypeCV:  ",CHAR(34),INDEX(RelatedFeatures[Relationship Type],$A4703),CHAR(34),
", RelatedFeatureID: *SamplingFeatureID",TEXT(MATCH(INDEX(RelatedFeatures[Second Sampling Feature Code],$A4703),SamplingFeatures[Feature Code],0),"0000"),
", SpatialOffsetID:  ",IF(INDEX(RelatedFeatures[Offset Number],$A4703)="","",CONCATENATE("*SpatialOffsetID",TEXT(INDEX(RelatedFeatures[Offset Number],$A4703),"0000"))),"}")))</f>
        <v>#REF!</v>
      </c>
      <c r="P4703" t="e">
        <f>IF(INDEX(Methods[Method Type],$A4703)="","",
CONCATENATE("  - &amp;MethodID",TEXT($A4703,"0000"),
" {","MethodTypeCV:  ",CHAR(34),INDEX(Methods[Method Type],$A4703),CHAR(34),
", MethodCode:  ",CHAR(34),INDEX(Methods[Method Code],$A4703),CHAR(34),
", MethodName:  ",CHAR(34),INDEX(Methods[Method Name],$A4703),CHAR(34),
", MethodDescription:  ",CHAR(34),INDEX(Methods[Method Description],$A4703),CHAR(34),
", MethodLink:  ",CHAR(34),INDEX(Methods[Method Link],$A4703),CHAR(34),
", OrganizationID: *OrganizationID",TEXT(MATCH(INDEX(Methods[Organization Name],$A4703),Organizations[Organization Name],0),"0000"),"}"))</f>
        <v>#REF!</v>
      </c>
      <c r="Q4703" t="e">
        <f>IF(INDEX(Variables[Variable Type],$A4703)="","",
CONCATENATE("  - &amp;VariableID",TEXT($A4703,"0000"),
" {","VariableTypeCV:  ",CHAR(34),INDEX(Variables[Variable Type],$A4703),CHAR(34),
", VariableCode:  ",CHAR(34),INDEX(Variables[Variable Code],$A4703),CHAR(34),
", VariableNameCV:  ",CHAR(34),INDEX(Variables[Variable Name],$A4703),CHAR(34),
", VariableDefinition:  ",CHAR(34),INDEX(Variables[Variable Definition],$A4703),CHAR(34),
", SpecciationCV:  ",CHAR(34),INDEX(Variables[Speciation],$A4703),CHAR(34),
", NoDataValue:  ",CHAR(34),INDEX(Variables[No Data Value],$A4703),CHAR(34),"}"))</f>
        <v>#REF!</v>
      </c>
    </row>
    <row r="4704" spans="1:17" x14ac:dyDescent="0.25">
      <c r="A4704">
        <v>4701</v>
      </c>
      <c r="D4704" t="e">
        <f>IF(INDEX(People[First Name],$A4704)="","",
CONCATENATE("  - &amp;PersonID",TEXT($A4704,"0000"),
" {","PersonFirstName:  ",CHAR(34),INDEX(People[First Name],$A4704),CHAR(34),
", PersonMiddleName:  ",CHAR(34),INDEX(People[Middle Name],$A4704),CHAR(34),
", PersonLastName:  ",CHAR(34),INDEX(People[Last Name],$A4704),CHAR(34),"}"))</f>
        <v>#REF!</v>
      </c>
      <c r="E4704" t="e">
        <f>IF(INDEX(Organizations[Organization Type '[CV']],$A4704)="","",
CONCATENATE("  - &amp;OrganizationID",TEXT($A4704,"0000"),
" {","OrganizationTypeCV:  ",CHAR(34),INDEX(Organizations[Organization Type '[CV']],$A4704),CHAR(34),
", OrganizationCode:  ",CHAR(34),INDEX(Organizations[Organization Code],$A4704),CHAR(34),
", OrganizationName:  ",CHAR(34),INDEX(Organizations[Organization Name],$A4704),CHAR(34),
", OrganizationDescription:  ",CHAR(34),INDEX(Organizations[Organization Description],$A4704),CHAR(34),
", OrganizationLink:  ",CHAR(34),INDEX(Organizations[Organization Link],$A4704),CHAR(34),"}"))</f>
        <v>#REF!</v>
      </c>
      <c r="F4704" t="e">
        <f>IF(INDEX(People[First Name],$A4704)="","",
CONCATENATE("  - &amp;AffiliationID",TEXT($A4704,"0000"),
" {PersonID: *PersonID",TEXT($A4704,"0000"),
", OrganizationID: *OrganizationID",TEXT(MATCH(INDEX(People[Organization Name],$A4704),Organizations[Organization Name],0),"0000"),
", IsPrimaryOrganizationContact: , AffiliationStartDate: , AffiliationEndDate: , PrimaryPhone: ",
", PrimaryEmail: ",CHAR(34),INDEX(People[Primary Email],$A4704),CHAR(34),
", PrimaryAddress: ",CHAR(34),INDEX(People[Primary Address],$A4704),CHAR(34),
", PersonLink: }"))</f>
        <v>#REF!</v>
      </c>
      <c r="H4704" t="e">
        <f>IF(COUNTA(CitationInformation)=0,"",IF(INDEX(AuthorList[Author Name],$A4704)="","",
CONCATENATE("  - &amp;AuthorListID",TEXT($A4704,"0000"),
"  {CitationID: *CitationID0001",
", PersonID: *PersonID",TEXT(MATCH(INDEX(AuthorList[Author Name],$A4704),People[Full Name],0),"0000"),
", AuthorOrder: ",INDEX(AuthorList[Author Number],$A4704),"}")))</f>
        <v>#REF!</v>
      </c>
      <c r="K4704" t="e">
        <f>IF(INDEX(SamplingFeatures[Feature Code],$A4704)="","",
CONCATENATE("  - &amp;SamplingFeatureID",TEXT($A4704,"0000"),
" {","SamplingFeatureUUID:  ",CHAR(34),INDEX(SamplingFeatures[Sampling Feature UUID],$A4704),CHAR(34),
", SamplingFeatureTypeCV:  ",CHAR(34),INDEX(SamplingFeatures[Sampling Feature Type],$A4704),CHAR(34),
", SamplingFeatureCode:  ",CHAR(34),INDEX(SamplingFeatures[Feature Code],$A4704),CHAR(34),
", SamplingFeatureName:  ",CHAR(34),INDEX(SamplingFeatures[Feature Name],$A4704),CHAR(34),
", SamplingFeatureDescription:  ",CHAR(34),INDEX(SamplingFeatures[Feature Description],$A4704),CHAR(34),
", SamplingFeatureGeotypeCV:  ",CHAR(34),INDEX(SamplingFeatures[Feature Geo Type],$A4704),CHAR(34),
", FeatureGeometry:  ",CHAR(34),INDEX(SamplingFeatures[Feature Geometry],$A4704),CHAR(34),
", Elevation_m:  ",CHAR(34),INDEX(SamplingFeatures[Elevation_m],$A4704),CHAR(34),
", ElevationDatumCV:  ",CHAR(34),ElevationDatum,CHAR(34),"}"))</f>
        <v>#REF!</v>
      </c>
      <c r="L4704" t="e">
        <f>IF(INDEX(SamplingFeatures[Sampling Feature Type],$A4704)&lt;&gt;"Site","",
CONCATENATE("  - &amp;SiteID",TEXT(SUMPRODUCT(--($L$3:$L4703&lt;&gt;"")),"0000"),
" {","SamplingFeatureID:  *SamplingFeatureID",TEXT($A4704,"0000"),
", SiteTypeCV:  ",CHAR(34),INDEX(Sites[Site Type],$A4704),CHAR(34),
", Latitude:  ",INDEX(Sites[Latitude],$A4704),
", Longitude:  ",INDEX(Sites[Longitude],$A4704),
", SRSName:  ",CHAR(34),LatLonDatum,CHAR(34),"}"))</f>
        <v>#REF!</v>
      </c>
      <c r="M4704" t="e">
        <f>IF(INDEX(SamplingFeatures[Sampling Feature Type],$A4704)&lt;&gt;"Specimen","",
CONCATENATE("  - &amp;SpecimenID",TEXT(SUMPRODUCT(--($M$3:$M4703&lt;&gt;"")),"0000"),
" {","SamplingFeatureID:  *SamplingFeatureID",TEXT($A4704,"0000"),
", SpecimenTypeCV:  ",CHAR(34),INDEX(Specimens[Specimen Type],$A4704),CHAR(34),
", SpecimenMediumCV:  ",INDEX(Specimens[Specimen Medium],$A4704),
", IsFieldSpecimen:  ",CHAR(34),INDEX(Specimens[Is Field Specimen?],$A4704),CHAR(34),"}"))</f>
        <v>#REF!</v>
      </c>
      <c r="N4704" t="e">
        <f>IF(COUNTA(SpatialOffsets[])=0,"", IF(INDEX(SpatialOffsets[Spatial Offset Type],$A4704)="","",
CONCATENATE("  - &amp;SpatialOffsetID",TEXT($A4704,"0000"),
" {","SpatialOffsetTypeCV:  ",CHAR(34),INDEX(SpatialOffsets[Spatial Offset Type],$A4704),CHAR(34),
", Offset1Value:  ",INDEX(SpatialOffsets[Offset 1 Value],$A4704),
", Offset1UnitID:  ",CHAR(34),INDEX(SpatialOffsets[Offset 1 Unit],$A4704),CHAR(34),
", Offset2Value:  ",INDEX(SpatialOffsets[Offset 2 Value],$A4704),
", Offset2UnitID:  ",CHAR(34),INDEX(SpatialOffsets[Offset 2 Unit],$A4704),CHAR(34),
", Offset3Value:  ",INDEX(SpatialOffsets[Offset 3 Value],$A4704),
", Offset3UnitID:  ",CHAR(34),INDEX(SpatialOffsets[Offset 3 Unit],$A4704),CHAR(34),,"}")))</f>
        <v>#REF!</v>
      </c>
      <c r="O4704" t="e">
        <f>IF(COUNTA(RelatedFeatures[])=0,"", IF(INDEX(RelatedFeatures[First Sampling Feature Code],$A4704)="","",
CONCATENATE("  - &amp;RelationID",TEXT($A4704,"0000"),
" {","SamplingFeatureID:  *SamplingFeatureID",TEXT(MATCH(INDEX(RelatedFeatures[First Sampling Feature Code],$A4704),SamplingFeatures[Feature Code],0),"0000"),
", RelationshipTypeCV:  ",CHAR(34),INDEX(RelatedFeatures[Relationship Type],$A4704),CHAR(34),
", RelatedFeatureID: *SamplingFeatureID",TEXT(MATCH(INDEX(RelatedFeatures[Second Sampling Feature Code],$A4704),SamplingFeatures[Feature Code],0),"0000"),
", SpatialOffsetID:  ",IF(INDEX(RelatedFeatures[Offset Number],$A4704)="","",CONCATENATE("*SpatialOffsetID",TEXT(INDEX(RelatedFeatures[Offset Number],$A4704),"0000"))),"}")))</f>
        <v>#REF!</v>
      </c>
      <c r="P4704" t="e">
        <f>IF(INDEX(Methods[Method Type],$A4704)="","",
CONCATENATE("  - &amp;MethodID",TEXT($A4704,"0000"),
" {","MethodTypeCV:  ",CHAR(34),INDEX(Methods[Method Type],$A4704),CHAR(34),
", MethodCode:  ",CHAR(34),INDEX(Methods[Method Code],$A4704),CHAR(34),
", MethodName:  ",CHAR(34),INDEX(Methods[Method Name],$A4704),CHAR(34),
", MethodDescription:  ",CHAR(34),INDEX(Methods[Method Description],$A4704),CHAR(34),
", MethodLink:  ",CHAR(34),INDEX(Methods[Method Link],$A4704),CHAR(34),
", OrganizationID: *OrganizationID",TEXT(MATCH(INDEX(Methods[Organization Name],$A4704),Organizations[Organization Name],0),"0000"),"}"))</f>
        <v>#REF!</v>
      </c>
      <c r="Q4704" t="e">
        <f>IF(INDEX(Variables[Variable Type],$A4704)="","",
CONCATENATE("  - &amp;VariableID",TEXT($A4704,"0000"),
" {","VariableTypeCV:  ",CHAR(34),INDEX(Variables[Variable Type],$A4704),CHAR(34),
", VariableCode:  ",CHAR(34),INDEX(Variables[Variable Code],$A4704),CHAR(34),
", VariableNameCV:  ",CHAR(34),INDEX(Variables[Variable Name],$A4704),CHAR(34),
", VariableDefinition:  ",CHAR(34),INDEX(Variables[Variable Definition],$A4704),CHAR(34),
", SpecciationCV:  ",CHAR(34),INDEX(Variables[Speciation],$A4704),CHAR(34),
", NoDataValue:  ",CHAR(34),INDEX(Variables[No Data Value],$A4704),CHAR(34),"}"))</f>
        <v>#REF!</v>
      </c>
    </row>
    <row r="4705" spans="1:17" x14ac:dyDescent="0.25">
      <c r="A4705">
        <v>4702</v>
      </c>
      <c r="D4705" t="e">
        <f>IF(INDEX(People[First Name],$A4705)="","",
CONCATENATE("  - &amp;PersonID",TEXT($A4705,"0000"),
" {","PersonFirstName:  ",CHAR(34),INDEX(People[First Name],$A4705),CHAR(34),
", PersonMiddleName:  ",CHAR(34),INDEX(People[Middle Name],$A4705),CHAR(34),
", PersonLastName:  ",CHAR(34),INDEX(People[Last Name],$A4705),CHAR(34),"}"))</f>
        <v>#REF!</v>
      </c>
      <c r="E4705" t="e">
        <f>IF(INDEX(Organizations[Organization Type '[CV']],$A4705)="","",
CONCATENATE("  - &amp;OrganizationID",TEXT($A4705,"0000"),
" {","OrganizationTypeCV:  ",CHAR(34),INDEX(Organizations[Organization Type '[CV']],$A4705),CHAR(34),
", OrganizationCode:  ",CHAR(34),INDEX(Organizations[Organization Code],$A4705),CHAR(34),
", OrganizationName:  ",CHAR(34),INDEX(Organizations[Organization Name],$A4705),CHAR(34),
", OrganizationDescription:  ",CHAR(34),INDEX(Organizations[Organization Description],$A4705),CHAR(34),
", OrganizationLink:  ",CHAR(34),INDEX(Organizations[Organization Link],$A4705),CHAR(34),"}"))</f>
        <v>#REF!</v>
      </c>
      <c r="F4705" t="e">
        <f>IF(INDEX(People[First Name],$A4705)="","",
CONCATENATE("  - &amp;AffiliationID",TEXT($A4705,"0000"),
" {PersonID: *PersonID",TEXT($A4705,"0000"),
", OrganizationID: *OrganizationID",TEXT(MATCH(INDEX(People[Organization Name],$A4705),Organizations[Organization Name],0),"0000"),
", IsPrimaryOrganizationContact: , AffiliationStartDate: , AffiliationEndDate: , PrimaryPhone: ",
", PrimaryEmail: ",CHAR(34),INDEX(People[Primary Email],$A4705),CHAR(34),
", PrimaryAddress: ",CHAR(34),INDEX(People[Primary Address],$A4705),CHAR(34),
", PersonLink: }"))</f>
        <v>#REF!</v>
      </c>
      <c r="H4705" t="e">
        <f>IF(COUNTA(CitationInformation)=0,"",IF(INDEX(AuthorList[Author Name],$A4705)="","",
CONCATENATE("  - &amp;AuthorListID",TEXT($A4705,"0000"),
"  {CitationID: *CitationID0001",
", PersonID: *PersonID",TEXT(MATCH(INDEX(AuthorList[Author Name],$A4705),People[Full Name],0),"0000"),
", AuthorOrder: ",INDEX(AuthorList[Author Number],$A4705),"}")))</f>
        <v>#REF!</v>
      </c>
      <c r="K4705" t="e">
        <f>IF(INDEX(SamplingFeatures[Feature Code],$A4705)="","",
CONCATENATE("  - &amp;SamplingFeatureID",TEXT($A4705,"0000"),
" {","SamplingFeatureUUID:  ",CHAR(34),INDEX(SamplingFeatures[Sampling Feature UUID],$A4705),CHAR(34),
", SamplingFeatureTypeCV:  ",CHAR(34),INDEX(SamplingFeatures[Sampling Feature Type],$A4705),CHAR(34),
", SamplingFeatureCode:  ",CHAR(34),INDEX(SamplingFeatures[Feature Code],$A4705),CHAR(34),
", SamplingFeatureName:  ",CHAR(34),INDEX(SamplingFeatures[Feature Name],$A4705),CHAR(34),
", SamplingFeatureDescription:  ",CHAR(34),INDEX(SamplingFeatures[Feature Description],$A4705),CHAR(34),
", SamplingFeatureGeotypeCV:  ",CHAR(34),INDEX(SamplingFeatures[Feature Geo Type],$A4705),CHAR(34),
", FeatureGeometry:  ",CHAR(34),INDEX(SamplingFeatures[Feature Geometry],$A4705),CHAR(34),
", Elevation_m:  ",CHAR(34),INDEX(SamplingFeatures[Elevation_m],$A4705),CHAR(34),
", ElevationDatumCV:  ",CHAR(34),ElevationDatum,CHAR(34),"}"))</f>
        <v>#REF!</v>
      </c>
      <c r="L4705" t="e">
        <f>IF(INDEX(SamplingFeatures[Sampling Feature Type],$A4705)&lt;&gt;"Site","",
CONCATENATE("  - &amp;SiteID",TEXT(SUMPRODUCT(--($L$3:$L4704&lt;&gt;"")),"0000"),
" {","SamplingFeatureID:  *SamplingFeatureID",TEXT($A4705,"0000"),
", SiteTypeCV:  ",CHAR(34),INDEX(Sites[Site Type],$A4705),CHAR(34),
", Latitude:  ",INDEX(Sites[Latitude],$A4705),
", Longitude:  ",INDEX(Sites[Longitude],$A4705),
", SRSName:  ",CHAR(34),LatLonDatum,CHAR(34),"}"))</f>
        <v>#REF!</v>
      </c>
      <c r="M4705" t="e">
        <f>IF(INDEX(SamplingFeatures[Sampling Feature Type],$A4705)&lt;&gt;"Specimen","",
CONCATENATE("  - &amp;SpecimenID",TEXT(SUMPRODUCT(--($M$3:$M4704&lt;&gt;"")),"0000"),
" {","SamplingFeatureID:  *SamplingFeatureID",TEXT($A4705,"0000"),
", SpecimenTypeCV:  ",CHAR(34),INDEX(Specimens[Specimen Type],$A4705),CHAR(34),
", SpecimenMediumCV:  ",INDEX(Specimens[Specimen Medium],$A4705),
", IsFieldSpecimen:  ",CHAR(34),INDEX(Specimens[Is Field Specimen?],$A4705),CHAR(34),"}"))</f>
        <v>#REF!</v>
      </c>
      <c r="N4705" t="e">
        <f>IF(COUNTA(SpatialOffsets[])=0,"", IF(INDEX(SpatialOffsets[Spatial Offset Type],$A4705)="","",
CONCATENATE("  - &amp;SpatialOffsetID",TEXT($A4705,"0000"),
" {","SpatialOffsetTypeCV:  ",CHAR(34),INDEX(SpatialOffsets[Spatial Offset Type],$A4705),CHAR(34),
", Offset1Value:  ",INDEX(SpatialOffsets[Offset 1 Value],$A4705),
", Offset1UnitID:  ",CHAR(34),INDEX(SpatialOffsets[Offset 1 Unit],$A4705),CHAR(34),
", Offset2Value:  ",INDEX(SpatialOffsets[Offset 2 Value],$A4705),
", Offset2UnitID:  ",CHAR(34),INDEX(SpatialOffsets[Offset 2 Unit],$A4705),CHAR(34),
", Offset3Value:  ",INDEX(SpatialOffsets[Offset 3 Value],$A4705),
", Offset3UnitID:  ",CHAR(34),INDEX(SpatialOffsets[Offset 3 Unit],$A4705),CHAR(34),,"}")))</f>
        <v>#REF!</v>
      </c>
      <c r="O4705" t="e">
        <f>IF(COUNTA(RelatedFeatures[])=0,"", IF(INDEX(RelatedFeatures[First Sampling Feature Code],$A4705)="","",
CONCATENATE("  - &amp;RelationID",TEXT($A4705,"0000"),
" {","SamplingFeatureID:  *SamplingFeatureID",TEXT(MATCH(INDEX(RelatedFeatures[First Sampling Feature Code],$A4705),SamplingFeatures[Feature Code],0),"0000"),
", RelationshipTypeCV:  ",CHAR(34),INDEX(RelatedFeatures[Relationship Type],$A4705),CHAR(34),
", RelatedFeatureID: *SamplingFeatureID",TEXT(MATCH(INDEX(RelatedFeatures[Second Sampling Feature Code],$A4705),SamplingFeatures[Feature Code],0),"0000"),
", SpatialOffsetID:  ",IF(INDEX(RelatedFeatures[Offset Number],$A4705)="","",CONCATENATE("*SpatialOffsetID",TEXT(INDEX(RelatedFeatures[Offset Number],$A4705),"0000"))),"}")))</f>
        <v>#REF!</v>
      </c>
      <c r="P4705" t="e">
        <f>IF(INDEX(Methods[Method Type],$A4705)="","",
CONCATENATE("  - &amp;MethodID",TEXT($A4705,"0000"),
" {","MethodTypeCV:  ",CHAR(34),INDEX(Methods[Method Type],$A4705),CHAR(34),
", MethodCode:  ",CHAR(34),INDEX(Methods[Method Code],$A4705),CHAR(34),
", MethodName:  ",CHAR(34),INDEX(Methods[Method Name],$A4705),CHAR(34),
", MethodDescription:  ",CHAR(34),INDEX(Methods[Method Description],$A4705),CHAR(34),
", MethodLink:  ",CHAR(34),INDEX(Methods[Method Link],$A4705),CHAR(34),
", OrganizationID: *OrganizationID",TEXT(MATCH(INDEX(Methods[Organization Name],$A4705),Organizations[Organization Name],0),"0000"),"}"))</f>
        <v>#REF!</v>
      </c>
      <c r="Q4705" t="e">
        <f>IF(INDEX(Variables[Variable Type],$A4705)="","",
CONCATENATE("  - &amp;VariableID",TEXT($A4705,"0000"),
" {","VariableTypeCV:  ",CHAR(34),INDEX(Variables[Variable Type],$A4705),CHAR(34),
", VariableCode:  ",CHAR(34),INDEX(Variables[Variable Code],$A4705),CHAR(34),
", VariableNameCV:  ",CHAR(34),INDEX(Variables[Variable Name],$A4705),CHAR(34),
", VariableDefinition:  ",CHAR(34),INDEX(Variables[Variable Definition],$A4705),CHAR(34),
", SpecciationCV:  ",CHAR(34),INDEX(Variables[Speciation],$A4705),CHAR(34),
", NoDataValue:  ",CHAR(34),INDEX(Variables[No Data Value],$A4705),CHAR(34),"}"))</f>
        <v>#REF!</v>
      </c>
    </row>
    <row r="4706" spans="1:17" x14ac:dyDescent="0.25">
      <c r="A4706">
        <v>4703</v>
      </c>
      <c r="D4706" t="e">
        <f>IF(INDEX(People[First Name],$A4706)="","",
CONCATENATE("  - &amp;PersonID",TEXT($A4706,"0000"),
" {","PersonFirstName:  ",CHAR(34),INDEX(People[First Name],$A4706),CHAR(34),
", PersonMiddleName:  ",CHAR(34),INDEX(People[Middle Name],$A4706),CHAR(34),
", PersonLastName:  ",CHAR(34),INDEX(People[Last Name],$A4706),CHAR(34),"}"))</f>
        <v>#REF!</v>
      </c>
      <c r="E4706" t="e">
        <f>IF(INDEX(Organizations[Organization Type '[CV']],$A4706)="","",
CONCATENATE("  - &amp;OrganizationID",TEXT($A4706,"0000"),
" {","OrganizationTypeCV:  ",CHAR(34),INDEX(Organizations[Organization Type '[CV']],$A4706),CHAR(34),
", OrganizationCode:  ",CHAR(34),INDEX(Organizations[Organization Code],$A4706),CHAR(34),
", OrganizationName:  ",CHAR(34),INDEX(Organizations[Organization Name],$A4706),CHAR(34),
", OrganizationDescription:  ",CHAR(34),INDEX(Organizations[Organization Description],$A4706),CHAR(34),
", OrganizationLink:  ",CHAR(34),INDEX(Organizations[Organization Link],$A4706),CHAR(34),"}"))</f>
        <v>#REF!</v>
      </c>
      <c r="F4706" t="e">
        <f>IF(INDEX(People[First Name],$A4706)="","",
CONCATENATE("  - &amp;AffiliationID",TEXT($A4706,"0000"),
" {PersonID: *PersonID",TEXT($A4706,"0000"),
", OrganizationID: *OrganizationID",TEXT(MATCH(INDEX(People[Organization Name],$A4706),Organizations[Organization Name],0),"0000"),
", IsPrimaryOrganizationContact: , AffiliationStartDate: , AffiliationEndDate: , PrimaryPhone: ",
", PrimaryEmail: ",CHAR(34),INDEX(People[Primary Email],$A4706),CHAR(34),
", PrimaryAddress: ",CHAR(34),INDEX(People[Primary Address],$A4706),CHAR(34),
", PersonLink: }"))</f>
        <v>#REF!</v>
      </c>
      <c r="H4706" t="e">
        <f>IF(COUNTA(CitationInformation)=0,"",IF(INDEX(AuthorList[Author Name],$A4706)="","",
CONCATENATE("  - &amp;AuthorListID",TEXT($A4706,"0000"),
"  {CitationID: *CitationID0001",
", PersonID: *PersonID",TEXT(MATCH(INDEX(AuthorList[Author Name],$A4706),People[Full Name],0),"0000"),
", AuthorOrder: ",INDEX(AuthorList[Author Number],$A4706),"}")))</f>
        <v>#REF!</v>
      </c>
      <c r="K4706" t="e">
        <f>IF(INDEX(SamplingFeatures[Feature Code],$A4706)="","",
CONCATENATE("  - &amp;SamplingFeatureID",TEXT($A4706,"0000"),
" {","SamplingFeatureUUID:  ",CHAR(34),INDEX(SamplingFeatures[Sampling Feature UUID],$A4706),CHAR(34),
", SamplingFeatureTypeCV:  ",CHAR(34),INDEX(SamplingFeatures[Sampling Feature Type],$A4706),CHAR(34),
", SamplingFeatureCode:  ",CHAR(34),INDEX(SamplingFeatures[Feature Code],$A4706),CHAR(34),
", SamplingFeatureName:  ",CHAR(34),INDEX(SamplingFeatures[Feature Name],$A4706),CHAR(34),
", SamplingFeatureDescription:  ",CHAR(34),INDEX(SamplingFeatures[Feature Description],$A4706),CHAR(34),
", SamplingFeatureGeotypeCV:  ",CHAR(34),INDEX(SamplingFeatures[Feature Geo Type],$A4706),CHAR(34),
", FeatureGeometry:  ",CHAR(34),INDEX(SamplingFeatures[Feature Geometry],$A4706),CHAR(34),
", Elevation_m:  ",CHAR(34),INDEX(SamplingFeatures[Elevation_m],$A4706),CHAR(34),
", ElevationDatumCV:  ",CHAR(34),ElevationDatum,CHAR(34),"}"))</f>
        <v>#REF!</v>
      </c>
      <c r="L4706" t="e">
        <f>IF(INDEX(SamplingFeatures[Sampling Feature Type],$A4706)&lt;&gt;"Site","",
CONCATENATE("  - &amp;SiteID",TEXT(SUMPRODUCT(--($L$3:$L4705&lt;&gt;"")),"0000"),
" {","SamplingFeatureID:  *SamplingFeatureID",TEXT($A4706,"0000"),
", SiteTypeCV:  ",CHAR(34),INDEX(Sites[Site Type],$A4706),CHAR(34),
", Latitude:  ",INDEX(Sites[Latitude],$A4706),
", Longitude:  ",INDEX(Sites[Longitude],$A4706),
", SRSName:  ",CHAR(34),LatLonDatum,CHAR(34),"}"))</f>
        <v>#REF!</v>
      </c>
      <c r="M4706" t="e">
        <f>IF(INDEX(SamplingFeatures[Sampling Feature Type],$A4706)&lt;&gt;"Specimen","",
CONCATENATE("  - &amp;SpecimenID",TEXT(SUMPRODUCT(--($M$3:$M4705&lt;&gt;"")),"0000"),
" {","SamplingFeatureID:  *SamplingFeatureID",TEXT($A4706,"0000"),
", SpecimenTypeCV:  ",CHAR(34),INDEX(Specimens[Specimen Type],$A4706),CHAR(34),
", SpecimenMediumCV:  ",INDEX(Specimens[Specimen Medium],$A4706),
", IsFieldSpecimen:  ",CHAR(34),INDEX(Specimens[Is Field Specimen?],$A4706),CHAR(34),"}"))</f>
        <v>#REF!</v>
      </c>
      <c r="N4706" t="e">
        <f>IF(COUNTA(SpatialOffsets[])=0,"", IF(INDEX(SpatialOffsets[Spatial Offset Type],$A4706)="","",
CONCATENATE("  - &amp;SpatialOffsetID",TEXT($A4706,"0000"),
" {","SpatialOffsetTypeCV:  ",CHAR(34),INDEX(SpatialOffsets[Spatial Offset Type],$A4706),CHAR(34),
", Offset1Value:  ",INDEX(SpatialOffsets[Offset 1 Value],$A4706),
", Offset1UnitID:  ",CHAR(34),INDEX(SpatialOffsets[Offset 1 Unit],$A4706),CHAR(34),
", Offset2Value:  ",INDEX(SpatialOffsets[Offset 2 Value],$A4706),
", Offset2UnitID:  ",CHAR(34),INDEX(SpatialOffsets[Offset 2 Unit],$A4706),CHAR(34),
", Offset3Value:  ",INDEX(SpatialOffsets[Offset 3 Value],$A4706),
", Offset3UnitID:  ",CHAR(34),INDEX(SpatialOffsets[Offset 3 Unit],$A4706),CHAR(34),,"}")))</f>
        <v>#REF!</v>
      </c>
      <c r="O4706" t="e">
        <f>IF(COUNTA(RelatedFeatures[])=0,"", IF(INDEX(RelatedFeatures[First Sampling Feature Code],$A4706)="","",
CONCATENATE("  - &amp;RelationID",TEXT($A4706,"0000"),
" {","SamplingFeatureID:  *SamplingFeatureID",TEXT(MATCH(INDEX(RelatedFeatures[First Sampling Feature Code],$A4706),SamplingFeatures[Feature Code],0),"0000"),
", RelationshipTypeCV:  ",CHAR(34),INDEX(RelatedFeatures[Relationship Type],$A4706),CHAR(34),
", RelatedFeatureID: *SamplingFeatureID",TEXT(MATCH(INDEX(RelatedFeatures[Second Sampling Feature Code],$A4706),SamplingFeatures[Feature Code],0),"0000"),
", SpatialOffsetID:  ",IF(INDEX(RelatedFeatures[Offset Number],$A4706)="","",CONCATENATE("*SpatialOffsetID",TEXT(INDEX(RelatedFeatures[Offset Number],$A4706),"0000"))),"}")))</f>
        <v>#REF!</v>
      </c>
      <c r="P4706" t="e">
        <f>IF(INDEX(Methods[Method Type],$A4706)="","",
CONCATENATE("  - &amp;MethodID",TEXT($A4706,"0000"),
" {","MethodTypeCV:  ",CHAR(34),INDEX(Methods[Method Type],$A4706),CHAR(34),
", MethodCode:  ",CHAR(34),INDEX(Methods[Method Code],$A4706),CHAR(34),
", MethodName:  ",CHAR(34),INDEX(Methods[Method Name],$A4706),CHAR(34),
", MethodDescription:  ",CHAR(34),INDEX(Methods[Method Description],$A4706),CHAR(34),
", MethodLink:  ",CHAR(34),INDEX(Methods[Method Link],$A4706),CHAR(34),
", OrganizationID: *OrganizationID",TEXT(MATCH(INDEX(Methods[Organization Name],$A4706),Organizations[Organization Name],0),"0000"),"}"))</f>
        <v>#REF!</v>
      </c>
      <c r="Q4706" t="e">
        <f>IF(INDEX(Variables[Variable Type],$A4706)="","",
CONCATENATE("  - &amp;VariableID",TEXT($A4706,"0000"),
" {","VariableTypeCV:  ",CHAR(34),INDEX(Variables[Variable Type],$A4706),CHAR(34),
", VariableCode:  ",CHAR(34),INDEX(Variables[Variable Code],$A4706),CHAR(34),
", VariableNameCV:  ",CHAR(34),INDEX(Variables[Variable Name],$A4706),CHAR(34),
", VariableDefinition:  ",CHAR(34),INDEX(Variables[Variable Definition],$A4706),CHAR(34),
", SpecciationCV:  ",CHAR(34),INDEX(Variables[Speciation],$A4706),CHAR(34),
", NoDataValue:  ",CHAR(34),INDEX(Variables[No Data Value],$A4706),CHAR(34),"}"))</f>
        <v>#REF!</v>
      </c>
    </row>
    <row r="4707" spans="1:17" x14ac:dyDescent="0.25">
      <c r="A4707">
        <v>4704</v>
      </c>
      <c r="D4707" t="e">
        <f>IF(INDEX(People[First Name],$A4707)="","",
CONCATENATE("  - &amp;PersonID",TEXT($A4707,"0000"),
" {","PersonFirstName:  ",CHAR(34),INDEX(People[First Name],$A4707),CHAR(34),
", PersonMiddleName:  ",CHAR(34),INDEX(People[Middle Name],$A4707),CHAR(34),
", PersonLastName:  ",CHAR(34),INDEX(People[Last Name],$A4707),CHAR(34),"}"))</f>
        <v>#REF!</v>
      </c>
      <c r="E4707" t="e">
        <f>IF(INDEX(Organizations[Organization Type '[CV']],$A4707)="","",
CONCATENATE("  - &amp;OrganizationID",TEXT($A4707,"0000"),
" {","OrganizationTypeCV:  ",CHAR(34),INDEX(Organizations[Organization Type '[CV']],$A4707),CHAR(34),
", OrganizationCode:  ",CHAR(34),INDEX(Organizations[Organization Code],$A4707),CHAR(34),
", OrganizationName:  ",CHAR(34),INDEX(Organizations[Organization Name],$A4707),CHAR(34),
", OrganizationDescription:  ",CHAR(34),INDEX(Organizations[Organization Description],$A4707),CHAR(34),
", OrganizationLink:  ",CHAR(34),INDEX(Organizations[Organization Link],$A4707),CHAR(34),"}"))</f>
        <v>#REF!</v>
      </c>
      <c r="F4707" t="e">
        <f>IF(INDEX(People[First Name],$A4707)="","",
CONCATENATE("  - &amp;AffiliationID",TEXT($A4707,"0000"),
" {PersonID: *PersonID",TEXT($A4707,"0000"),
", OrganizationID: *OrganizationID",TEXT(MATCH(INDEX(People[Organization Name],$A4707),Organizations[Organization Name],0),"0000"),
", IsPrimaryOrganizationContact: , AffiliationStartDate: , AffiliationEndDate: , PrimaryPhone: ",
", PrimaryEmail: ",CHAR(34),INDEX(People[Primary Email],$A4707),CHAR(34),
", PrimaryAddress: ",CHAR(34),INDEX(People[Primary Address],$A4707),CHAR(34),
", PersonLink: }"))</f>
        <v>#REF!</v>
      </c>
      <c r="H4707" t="e">
        <f>IF(COUNTA(CitationInformation)=0,"",IF(INDEX(AuthorList[Author Name],$A4707)="","",
CONCATENATE("  - &amp;AuthorListID",TEXT($A4707,"0000"),
"  {CitationID: *CitationID0001",
", PersonID: *PersonID",TEXT(MATCH(INDEX(AuthorList[Author Name],$A4707),People[Full Name],0),"0000"),
", AuthorOrder: ",INDEX(AuthorList[Author Number],$A4707),"}")))</f>
        <v>#REF!</v>
      </c>
      <c r="K4707" t="e">
        <f>IF(INDEX(SamplingFeatures[Feature Code],$A4707)="","",
CONCATENATE("  - &amp;SamplingFeatureID",TEXT($A4707,"0000"),
" {","SamplingFeatureUUID:  ",CHAR(34),INDEX(SamplingFeatures[Sampling Feature UUID],$A4707),CHAR(34),
", SamplingFeatureTypeCV:  ",CHAR(34),INDEX(SamplingFeatures[Sampling Feature Type],$A4707),CHAR(34),
", SamplingFeatureCode:  ",CHAR(34),INDEX(SamplingFeatures[Feature Code],$A4707),CHAR(34),
", SamplingFeatureName:  ",CHAR(34),INDEX(SamplingFeatures[Feature Name],$A4707),CHAR(34),
", SamplingFeatureDescription:  ",CHAR(34),INDEX(SamplingFeatures[Feature Description],$A4707),CHAR(34),
", SamplingFeatureGeotypeCV:  ",CHAR(34),INDEX(SamplingFeatures[Feature Geo Type],$A4707),CHAR(34),
", FeatureGeometry:  ",CHAR(34),INDEX(SamplingFeatures[Feature Geometry],$A4707),CHAR(34),
", Elevation_m:  ",CHAR(34),INDEX(SamplingFeatures[Elevation_m],$A4707),CHAR(34),
", ElevationDatumCV:  ",CHAR(34),ElevationDatum,CHAR(34),"}"))</f>
        <v>#REF!</v>
      </c>
      <c r="L4707" t="e">
        <f>IF(INDEX(SamplingFeatures[Sampling Feature Type],$A4707)&lt;&gt;"Site","",
CONCATENATE("  - &amp;SiteID",TEXT(SUMPRODUCT(--($L$3:$L4706&lt;&gt;"")),"0000"),
" {","SamplingFeatureID:  *SamplingFeatureID",TEXT($A4707,"0000"),
", SiteTypeCV:  ",CHAR(34),INDEX(Sites[Site Type],$A4707),CHAR(34),
", Latitude:  ",INDEX(Sites[Latitude],$A4707),
", Longitude:  ",INDEX(Sites[Longitude],$A4707),
", SRSName:  ",CHAR(34),LatLonDatum,CHAR(34),"}"))</f>
        <v>#REF!</v>
      </c>
      <c r="M4707" t="e">
        <f>IF(INDEX(SamplingFeatures[Sampling Feature Type],$A4707)&lt;&gt;"Specimen","",
CONCATENATE("  - &amp;SpecimenID",TEXT(SUMPRODUCT(--($M$3:$M4706&lt;&gt;"")),"0000"),
" {","SamplingFeatureID:  *SamplingFeatureID",TEXT($A4707,"0000"),
", SpecimenTypeCV:  ",CHAR(34),INDEX(Specimens[Specimen Type],$A4707),CHAR(34),
", SpecimenMediumCV:  ",INDEX(Specimens[Specimen Medium],$A4707),
", IsFieldSpecimen:  ",CHAR(34),INDEX(Specimens[Is Field Specimen?],$A4707),CHAR(34),"}"))</f>
        <v>#REF!</v>
      </c>
      <c r="N4707" t="e">
        <f>IF(COUNTA(SpatialOffsets[])=0,"", IF(INDEX(SpatialOffsets[Spatial Offset Type],$A4707)="","",
CONCATENATE("  - &amp;SpatialOffsetID",TEXT($A4707,"0000"),
" {","SpatialOffsetTypeCV:  ",CHAR(34),INDEX(SpatialOffsets[Spatial Offset Type],$A4707),CHAR(34),
", Offset1Value:  ",INDEX(SpatialOffsets[Offset 1 Value],$A4707),
", Offset1UnitID:  ",CHAR(34),INDEX(SpatialOffsets[Offset 1 Unit],$A4707),CHAR(34),
", Offset2Value:  ",INDEX(SpatialOffsets[Offset 2 Value],$A4707),
", Offset2UnitID:  ",CHAR(34),INDEX(SpatialOffsets[Offset 2 Unit],$A4707),CHAR(34),
", Offset3Value:  ",INDEX(SpatialOffsets[Offset 3 Value],$A4707),
", Offset3UnitID:  ",CHAR(34),INDEX(SpatialOffsets[Offset 3 Unit],$A4707),CHAR(34),,"}")))</f>
        <v>#REF!</v>
      </c>
      <c r="O4707" t="e">
        <f>IF(COUNTA(RelatedFeatures[])=0,"", IF(INDEX(RelatedFeatures[First Sampling Feature Code],$A4707)="","",
CONCATENATE("  - &amp;RelationID",TEXT($A4707,"0000"),
" {","SamplingFeatureID:  *SamplingFeatureID",TEXT(MATCH(INDEX(RelatedFeatures[First Sampling Feature Code],$A4707),SamplingFeatures[Feature Code],0),"0000"),
", RelationshipTypeCV:  ",CHAR(34),INDEX(RelatedFeatures[Relationship Type],$A4707),CHAR(34),
", RelatedFeatureID: *SamplingFeatureID",TEXT(MATCH(INDEX(RelatedFeatures[Second Sampling Feature Code],$A4707),SamplingFeatures[Feature Code],0),"0000"),
", SpatialOffsetID:  ",IF(INDEX(RelatedFeatures[Offset Number],$A4707)="","",CONCATENATE("*SpatialOffsetID",TEXT(INDEX(RelatedFeatures[Offset Number],$A4707),"0000"))),"}")))</f>
        <v>#REF!</v>
      </c>
      <c r="P4707" t="e">
        <f>IF(INDEX(Methods[Method Type],$A4707)="","",
CONCATENATE("  - &amp;MethodID",TEXT($A4707,"0000"),
" {","MethodTypeCV:  ",CHAR(34),INDEX(Methods[Method Type],$A4707),CHAR(34),
", MethodCode:  ",CHAR(34),INDEX(Methods[Method Code],$A4707),CHAR(34),
", MethodName:  ",CHAR(34),INDEX(Methods[Method Name],$A4707),CHAR(34),
", MethodDescription:  ",CHAR(34),INDEX(Methods[Method Description],$A4707),CHAR(34),
", MethodLink:  ",CHAR(34),INDEX(Methods[Method Link],$A4707),CHAR(34),
", OrganizationID: *OrganizationID",TEXT(MATCH(INDEX(Methods[Organization Name],$A4707),Organizations[Organization Name],0),"0000"),"}"))</f>
        <v>#REF!</v>
      </c>
      <c r="Q4707" t="e">
        <f>IF(INDEX(Variables[Variable Type],$A4707)="","",
CONCATENATE("  - &amp;VariableID",TEXT($A4707,"0000"),
" {","VariableTypeCV:  ",CHAR(34),INDEX(Variables[Variable Type],$A4707),CHAR(34),
", VariableCode:  ",CHAR(34),INDEX(Variables[Variable Code],$A4707),CHAR(34),
", VariableNameCV:  ",CHAR(34),INDEX(Variables[Variable Name],$A4707),CHAR(34),
", VariableDefinition:  ",CHAR(34),INDEX(Variables[Variable Definition],$A4707),CHAR(34),
", SpecciationCV:  ",CHAR(34),INDEX(Variables[Speciation],$A4707),CHAR(34),
", NoDataValue:  ",CHAR(34),INDEX(Variables[No Data Value],$A4707),CHAR(34),"}"))</f>
        <v>#REF!</v>
      </c>
    </row>
    <row r="4708" spans="1:17" x14ac:dyDescent="0.25">
      <c r="A4708">
        <v>4705</v>
      </c>
      <c r="D4708" t="e">
        <f>IF(INDEX(People[First Name],$A4708)="","",
CONCATENATE("  - &amp;PersonID",TEXT($A4708,"0000"),
" {","PersonFirstName:  ",CHAR(34),INDEX(People[First Name],$A4708),CHAR(34),
", PersonMiddleName:  ",CHAR(34),INDEX(People[Middle Name],$A4708),CHAR(34),
", PersonLastName:  ",CHAR(34),INDEX(People[Last Name],$A4708),CHAR(34),"}"))</f>
        <v>#REF!</v>
      </c>
      <c r="E4708" t="e">
        <f>IF(INDEX(Organizations[Organization Type '[CV']],$A4708)="","",
CONCATENATE("  - &amp;OrganizationID",TEXT($A4708,"0000"),
" {","OrganizationTypeCV:  ",CHAR(34),INDEX(Organizations[Organization Type '[CV']],$A4708),CHAR(34),
", OrganizationCode:  ",CHAR(34),INDEX(Organizations[Organization Code],$A4708),CHAR(34),
", OrganizationName:  ",CHAR(34),INDEX(Organizations[Organization Name],$A4708),CHAR(34),
", OrganizationDescription:  ",CHAR(34),INDEX(Organizations[Organization Description],$A4708),CHAR(34),
", OrganizationLink:  ",CHAR(34),INDEX(Organizations[Organization Link],$A4708),CHAR(34),"}"))</f>
        <v>#REF!</v>
      </c>
      <c r="F4708" t="e">
        <f>IF(INDEX(People[First Name],$A4708)="","",
CONCATENATE("  - &amp;AffiliationID",TEXT($A4708,"0000"),
" {PersonID: *PersonID",TEXT($A4708,"0000"),
", OrganizationID: *OrganizationID",TEXT(MATCH(INDEX(People[Organization Name],$A4708),Organizations[Organization Name],0),"0000"),
", IsPrimaryOrganizationContact: , AffiliationStartDate: , AffiliationEndDate: , PrimaryPhone: ",
", PrimaryEmail: ",CHAR(34),INDEX(People[Primary Email],$A4708),CHAR(34),
", PrimaryAddress: ",CHAR(34),INDEX(People[Primary Address],$A4708),CHAR(34),
", PersonLink: }"))</f>
        <v>#REF!</v>
      </c>
      <c r="H4708" t="e">
        <f>IF(COUNTA(CitationInformation)=0,"",IF(INDEX(AuthorList[Author Name],$A4708)="","",
CONCATENATE("  - &amp;AuthorListID",TEXT($A4708,"0000"),
"  {CitationID: *CitationID0001",
", PersonID: *PersonID",TEXT(MATCH(INDEX(AuthorList[Author Name],$A4708),People[Full Name],0),"0000"),
", AuthorOrder: ",INDEX(AuthorList[Author Number],$A4708),"}")))</f>
        <v>#REF!</v>
      </c>
      <c r="K4708" t="e">
        <f>IF(INDEX(SamplingFeatures[Feature Code],$A4708)="","",
CONCATENATE("  - &amp;SamplingFeatureID",TEXT($A4708,"0000"),
" {","SamplingFeatureUUID:  ",CHAR(34),INDEX(SamplingFeatures[Sampling Feature UUID],$A4708),CHAR(34),
", SamplingFeatureTypeCV:  ",CHAR(34),INDEX(SamplingFeatures[Sampling Feature Type],$A4708),CHAR(34),
", SamplingFeatureCode:  ",CHAR(34),INDEX(SamplingFeatures[Feature Code],$A4708),CHAR(34),
", SamplingFeatureName:  ",CHAR(34),INDEX(SamplingFeatures[Feature Name],$A4708),CHAR(34),
", SamplingFeatureDescription:  ",CHAR(34),INDEX(SamplingFeatures[Feature Description],$A4708),CHAR(34),
", SamplingFeatureGeotypeCV:  ",CHAR(34),INDEX(SamplingFeatures[Feature Geo Type],$A4708),CHAR(34),
", FeatureGeometry:  ",CHAR(34),INDEX(SamplingFeatures[Feature Geometry],$A4708),CHAR(34),
", Elevation_m:  ",CHAR(34),INDEX(SamplingFeatures[Elevation_m],$A4708),CHAR(34),
", ElevationDatumCV:  ",CHAR(34),ElevationDatum,CHAR(34),"}"))</f>
        <v>#REF!</v>
      </c>
      <c r="L4708" t="e">
        <f>IF(INDEX(SamplingFeatures[Sampling Feature Type],$A4708)&lt;&gt;"Site","",
CONCATENATE("  - &amp;SiteID",TEXT(SUMPRODUCT(--($L$3:$L4707&lt;&gt;"")),"0000"),
" {","SamplingFeatureID:  *SamplingFeatureID",TEXT($A4708,"0000"),
", SiteTypeCV:  ",CHAR(34),INDEX(Sites[Site Type],$A4708),CHAR(34),
", Latitude:  ",INDEX(Sites[Latitude],$A4708),
", Longitude:  ",INDEX(Sites[Longitude],$A4708),
", SRSName:  ",CHAR(34),LatLonDatum,CHAR(34),"}"))</f>
        <v>#REF!</v>
      </c>
      <c r="M4708" t="e">
        <f>IF(INDEX(SamplingFeatures[Sampling Feature Type],$A4708)&lt;&gt;"Specimen","",
CONCATENATE("  - &amp;SpecimenID",TEXT(SUMPRODUCT(--($M$3:$M4707&lt;&gt;"")),"0000"),
" {","SamplingFeatureID:  *SamplingFeatureID",TEXT($A4708,"0000"),
", SpecimenTypeCV:  ",CHAR(34),INDEX(Specimens[Specimen Type],$A4708),CHAR(34),
", SpecimenMediumCV:  ",INDEX(Specimens[Specimen Medium],$A4708),
", IsFieldSpecimen:  ",CHAR(34),INDEX(Specimens[Is Field Specimen?],$A4708),CHAR(34),"}"))</f>
        <v>#REF!</v>
      </c>
      <c r="N4708" t="e">
        <f>IF(COUNTA(SpatialOffsets[])=0,"", IF(INDEX(SpatialOffsets[Spatial Offset Type],$A4708)="","",
CONCATENATE("  - &amp;SpatialOffsetID",TEXT($A4708,"0000"),
" {","SpatialOffsetTypeCV:  ",CHAR(34),INDEX(SpatialOffsets[Spatial Offset Type],$A4708),CHAR(34),
", Offset1Value:  ",INDEX(SpatialOffsets[Offset 1 Value],$A4708),
", Offset1UnitID:  ",CHAR(34),INDEX(SpatialOffsets[Offset 1 Unit],$A4708),CHAR(34),
", Offset2Value:  ",INDEX(SpatialOffsets[Offset 2 Value],$A4708),
", Offset2UnitID:  ",CHAR(34),INDEX(SpatialOffsets[Offset 2 Unit],$A4708),CHAR(34),
", Offset3Value:  ",INDEX(SpatialOffsets[Offset 3 Value],$A4708),
", Offset3UnitID:  ",CHAR(34),INDEX(SpatialOffsets[Offset 3 Unit],$A4708),CHAR(34),,"}")))</f>
        <v>#REF!</v>
      </c>
      <c r="O4708" t="e">
        <f>IF(COUNTA(RelatedFeatures[])=0,"", IF(INDEX(RelatedFeatures[First Sampling Feature Code],$A4708)="","",
CONCATENATE("  - &amp;RelationID",TEXT($A4708,"0000"),
" {","SamplingFeatureID:  *SamplingFeatureID",TEXT(MATCH(INDEX(RelatedFeatures[First Sampling Feature Code],$A4708),SamplingFeatures[Feature Code],0),"0000"),
", RelationshipTypeCV:  ",CHAR(34),INDEX(RelatedFeatures[Relationship Type],$A4708),CHAR(34),
", RelatedFeatureID: *SamplingFeatureID",TEXT(MATCH(INDEX(RelatedFeatures[Second Sampling Feature Code],$A4708),SamplingFeatures[Feature Code],0),"0000"),
", SpatialOffsetID:  ",IF(INDEX(RelatedFeatures[Offset Number],$A4708)="","",CONCATENATE("*SpatialOffsetID",TEXT(INDEX(RelatedFeatures[Offset Number],$A4708),"0000"))),"}")))</f>
        <v>#REF!</v>
      </c>
      <c r="P4708" t="e">
        <f>IF(INDEX(Methods[Method Type],$A4708)="","",
CONCATENATE("  - &amp;MethodID",TEXT($A4708,"0000"),
" {","MethodTypeCV:  ",CHAR(34),INDEX(Methods[Method Type],$A4708),CHAR(34),
", MethodCode:  ",CHAR(34),INDEX(Methods[Method Code],$A4708),CHAR(34),
", MethodName:  ",CHAR(34),INDEX(Methods[Method Name],$A4708),CHAR(34),
", MethodDescription:  ",CHAR(34),INDEX(Methods[Method Description],$A4708),CHAR(34),
", MethodLink:  ",CHAR(34),INDEX(Methods[Method Link],$A4708),CHAR(34),
", OrganizationID: *OrganizationID",TEXT(MATCH(INDEX(Methods[Organization Name],$A4708),Organizations[Organization Name],0),"0000"),"}"))</f>
        <v>#REF!</v>
      </c>
      <c r="Q4708" t="e">
        <f>IF(INDEX(Variables[Variable Type],$A4708)="","",
CONCATENATE("  - &amp;VariableID",TEXT($A4708,"0000"),
" {","VariableTypeCV:  ",CHAR(34),INDEX(Variables[Variable Type],$A4708),CHAR(34),
", VariableCode:  ",CHAR(34),INDEX(Variables[Variable Code],$A4708),CHAR(34),
", VariableNameCV:  ",CHAR(34),INDEX(Variables[Variable Name],$A4708),CHAR(34),
", VariableDefinition:  ",CHAR(34),INDEX(Variables[Variable Definition],$A4708),CHAR(34),
", SpecciationCV:  ",CHAR(34),INDEX(Variables[Speciation],$A4708),CHAR(34),
", NoDataValue:  ",CHAR(34),INDEX(Variables[No Data Value],$A4708),CHAR(34),"}"))</f>
        <v>#REF!</v>
      </c>
    </row>
    <row r="4709" spans="1:17" x14ac:dyDescent="0.25">
      <c r="A4709">
        <v>4706</v>
      </c>
      <c r="D4709" t="e">
        <f>IF(INDEX(People[First Name],$A4709)="","",
CONCATENATE("  - &amp;PersonID",TEXT($A4709,"0000"),
" {","PersonFirstName:  ",CHAR(34),INDEX(People[First Name],$A4709),CHAR(34),
", PersonMiddleName:  ",CHAR(34),INDEX(People[Middle Name],$A4709),CHAR(34),
", PersonLastName:  ",CHAR(34),INDEX(People[Last Name],$A4709),CHAR(34),"}"))</f>
        <v>#REF!</v>
      </c>
      <c r="E4709" t="e">
        <f>IF(INDEX(Organizations[Organization Type '[CV']],$A4709)="","",
CONCATENATE("  - &amp;OrganizationID",TEXT($A4709,"0000"),
" {","OrganizationTypeCV:  ",CHAR(34),INDEX(Organizations[Organization Type '[CV']],$A4709),CHAR(34),
", OrganizationCode:  ",CHAR(34),INDEX(Organizations[Organization Code],$A4709),CHAR(34),
", OrganizationName:  ",CHAR(34),INDEX(Organizations[Organization Name],$A4709),CHAR(34),
", OrganizationDescription:  ",CHAR(34),INDEX(Organizations[Organization Description],$A4709),CHAR(34),
", OrganizationLink:  ",CHAR(34),INDEX(Organizations[Organization Link],$A4709),CHAR(34),"}"))</f>
        <v>#REF!</v>
      </c>
      <c r="F4709" t="e">
        <f>IF(INDEX(People[First Name],$A4709)="","",
CONCATENATE("  - &amp;AffiliationID",TEXT($A4709,"0000"),
" {PersonID: *PersonID",TEXT($A4709,"0000"),
", OrganizationID: *OrganizationID",TEXT(MATCH(INDEX(People[Organization Name],$A4709),Organizations[Organization Name],0),"0000"),
", IsPrimaryOrganizationContact: , AffiliationStartDate: , AffiliationEndDate: , PrimaryPhone: ",
", PrimaryEmail: ",CHAR(34),INDEX(People[Primary Email],$A4709),CHAR(34),
", PrimaryAddress: ",CHAR(34),INDEX(People[Primary Address],$A4709),CHAR(34),
", PersonLink: }"))</f>
        <v>#REF!</v>
      </c>
      <c r="H4709" t="e">
        <f>IF(COUNTA(CitationInformation)=0,"",IF(INDEX(AuthorList[Author Name],$A4709)="","",
CONCATENATE("  - &amp;AuthorListID",TEXT($A4709,"0000"),
"  {CitationID: *CitationID0001",
", PersonID: *PersonID",TEXT(MATCH(INDEX(AuthorList[Author Name],$A4709),People[Full Name],0),"0000"),
", AuthorOrder: ",INDEX(AuthorList[Author Number],$A4709),"}")))</f>
        <v>#REF!</v>
      </c>
      <c r="K4709" t="e">
        <f>IF(INDEX(SamplingFeatures[Feature Code],$A4709)="","",
CONCATENATE("  - &amp;SamplingFeatureID",TEXT($A4709,"0000"),
" {","SamplingFeatureUUID:  ",CHAR(34),INDEX(SamplingFeatures[Sampling Feature UUID],$A4709),CHAR(34),
", SamplingFeatureTypeCV:  ",CHAR(34),INDEX(SamplingFeatures[Sampling Feature Type],$A4709),CHAR(34),
", SamplingFeatureCode:  ",CHAR(34),INDEX(SamplingFeatures[Feature Code],$A4709),CHAR(34),
", SamplingFeatureName:  ",CHAR(34),INDEX(SamplingFeatures[Feature Name],$A4709),CHAR(34),
", SamplingFeatureDescription:  ",CHAR(34),INDEX(SamplingFeatures[Feature Description],$A4709),CHAR(34),
", SamplingFeatureGeotypeCV:  ",CHAR(34),INDEX(SamplingFeatures[Feature Geo Type],$A4709),CHAR(34),
", FeatureGeometry:  ",CHAR(34),INDEX(SamplingFeatures[Feature Geometry],$A4709),CHAR(34),
", Elevation_m:  ",CHAR(34),INDEX(SamplingFeatures[Elevation_m],$A4709),CHAR(34),
", ElevationDatumCV:  ",CHAR(34),ElevationDatum,CHAR(34),"}"))</f>
        <v>#REF!</v>
      </c>
      <c r="L4709" t="e">
        <f>IF(INDEX(SamplingFeatures[Sampling Feature Type],$A4709)&lt;&gt;"Site","",
CONCATENATE("  - &amp;SiteID",TEXT(SUMPRODUCT(--($L$3:$L4708&lt;&gt;"")),"0000"),
" {","SamplingFeatureID:  *SamplingFeatureID",TEXT($A4709,"0000"),
", SiteTypeCV:  ",CHAR(34),INDEX(Sites[Site Type],$A4709),CHAR(34),
", Latitude:  ",INDEX(Sites[Latitude],$A4709),
", Longitude:  ",INDEX(Sites[Longitude],$A4709),
", SRSName:  ",CHAR(34),LatLonDatum,CHAR(34),"}"))</f>
        <v>#REF!</v>
      </c>
      <c r="M4709" t="e">
        <f>IF(INDEX(SamplingFeatures[Sampling Feature Type],$A4709)&lt;&gt;"Specimen","",
CONCATENATE("  - &amp;SpecimenID",TEXT(SUMPRODUCT(--($M$3:$M4708&lt;&gt;"")),"0000"),
" {","SamplingFeatureID:  *SamplingFeatureID",TEXT($A4709,"0000"),
", SpecimenTypeCV:  ",CHAR(34),INDEX(Specimens[Specimen Type],$A4709),CHAR(34),
", SpecimenMediumCV:  ",INDEX(Specimens[Specimen Medium],$A4709),
", IsFieldSpecimen:  ",CHAR(34),INDEX(Specimens[Is Field Specimen?],$A4709),CHAR(34),"}"))</f>
        <v>#REF!</v>
      </c>
      <c r="N4709" t="e">
        <f>IF(COUNTA(SpatialOffsets[])=0,"", IF(INDEX(SpatialOffsets[Spatial Offset Type],$A4709)="","",
CONCATENATE("  - &amp;SpatialOffsetID",TEXT($A4709,"0000"),
" {","SpatialOffsetTypeCV:  ",CHAR(34),INDEX(SpatialOffsets[Spatial Offset Type],$A4709),CHAR(34),
", Offset1Value:  ",INDEX(SpatialOffsets[Offset 1 Value],$A4709),
", Offset1UnitID:  ",CHAR(34),INDEX(SpatialOffsets[Offset 1 Unit],$A4709),CHAR(34),
", Offset2Value:  ",INDEX(SpatialOffsets[Offset 2 Value],$A4709),
", Offset2UnitID:  ",CHAR(34),INDEX(SpatialOffsets[Offset 2 Unit],$A4709),CHAR(34),
", Offset3Value:  ",INDEX(SpatialOffsets[Offset 3 Value],$A4709),
", Offset3UnitID:  ",CHAR(34),INDEX(SpatialOffsets[Offset 3 Unit],$A4709),CHAR(34),,"}")))</f>
        <v>#REF!</v>
      </c>
      <c r="O4709" t="e">
        <f>IF(COUNTA(RelatedFeatures[])=0,"", IF(INDEX(RelatedFeatures[First Sampling Feature Code],$A4709)="","",
CONCATENATE("  - &amp;RelationID",TEXT($A4709,"0000"),
" {","SamplingFeatureID:  *SamplingFeatureID",TEXT(MATCH(INDEX(RelatedFeatures[First Sampling Feature Code],$A4709),SamplingFeatures[Feature Code],0),"0000"),
", RelationshipTypeCV:  ",CHAR(34),INDEX(RelatedFeatures[Relationship Type],$A4709),CHAR(34),
", RelatedFeatureID: *SamplingFeatureID",TEXT(MATCH(INDEX(RelatedFeatures[Second Sampling Feature Code],$A4709),SamplingFeatures[Feature Code],0),"0000"),
", SpatialOffsetID:  ",IF(INDEX(RelatedFeatures[Offset Number],$A4709)="","",CONCATENATE("*SpatialOffsetID",TEXT(INDEX(RelatedFeatures[Offset Number],$A4709),"0000"))),"}")))</f>
        <v>#REF!</v>
      </c>
      <c r="P4709" t="e">
        <f>IF(INDEX(Methods[Method Type],$A4709)="","",
CONCATENATE("  - &amp;MethodID",TEXT($A4709,"0000"),
" {","MethodTypeCV:  ",CHAR(34),INDEX(Methods[Method Type],$A4709),CHAR(34),
", MethodCode:  ",CHAR(34),INDEX(Methods[Method Code],$A4709),CHAR(34),
", MethodName:  ",CHAR(34),INDEX(Methods[Method Name],$A4709),CHAR(34),
", MethodDescription:  ",CHAR(34),INDEX(Methods[Method Description],$A4709),CHAR(34),
", MethodLink:  ",CHAR(34),INDEX(Methods[Method Link],$A4709),CHAR(34),
", OrganizationID: *OrganizationID",TEXT(MATCH(INDEX(Methods[Organization Name],$A4709),Organizations[Organization Name],0),"0000"),"}"))</f>
        <v>#REF!</v>
      </c>
      <c r="Q4709" t="e">
        <f>IF(INDEX(Variables[Variable Type],$A4709)="","",
CONCATENATE("  - &amp;VariableID",TEXT($A4709,"0000"),
" {","VariableTypeCV:  ",CHAR(34),INDEX(Variables[Variable Type],$A4709),CHAR(34),
", VariableCode:  ",CHAR(34),INDEX(Variables[Variable Code],$A4709),CHAR(34),
", VariableNameCV:  ",CHAR(34),INDEX(Variables[Variable Name],$A4709),CHAR(34),
", VariableDefinition:  ",CHAR(34),INDEX(Variables[Variable Definition],$A4709),CHAR(34),
", SpecciationCV:  ",CHAR(34),INDEX(Variables[Speciation],$A4709),CHAR(34),
", NoDataValue:  ",CHAR(34),INDEX(Variables[No Data Value],$A4709),CHAR(34),"}"))</f>
        <v>#REF!</v>
      </c>
    </row>
    <row r="4710" spans="1:17" x14ac:dyDescent="0.25">
      <c r="A4710">
        <v>4707</v>
      </c>
      <c r="D4710" t="e">
        <f>IF(INDEX(People[First Name],$A4710)="","",
CONCATENATE("  - &amp;PersonID",TEXT($A4710,"0000"),
" {","PersonFirstName:  ",CHAR(34),INDEX(People[First Name],$A4710),CHAR(34),
", PersonMiddleName:  ",CHAR(34),INDEX(People[Middle Name],$A4710),CHAR(34),
", PersonLastName:  ",CHAR(34),INDEX(People[Last Name],$A4710),CHAR(34),"}"))</f>
        <v>#REF!</v>
      </c>
      <c r="E4710" t="e">
        <f>IF(INDEX(Organizations[Organization Type '[CV']],$A4710)="","",
CONCATENATE("  - &amp;OrganizationID",TEXT($A4710,"0000"),
" {","OrganizationTypeCV:  ",CHAR(34),INDEX(Organizations[Organization Type '[CV']],$A4710),CHAR(34),
", OrganizationCode:  ",CHAR(34),INDEX(Organizations[Organization Code],$A4710),CHAR(34),
", OrganizationName:  ",CHAR(34),INDEX(Organizations[Organization Name],$A4710),CHAR(34),
", OrganizationDescription:  ",CHAR(34),INDEX(Organizations[Organization Description],$A4710),CHAR(34),
", OrganizationLink:  ",CHAR(34),INDEX(Organizations[Organization Link],$A4710),CHAR(34),"}"))</f>
        <v>#REF!</v>
      </c>
      <c r="F4710" t="e">
        <f>IF(INDEX(People[First Name],$A4710)="","",
CONCATENATE("  - &amp;AffiliationID",TEXT($A4710,"0000"),
" {PersonID: *PersonID",TEXT($A4710,"0000"),
", OrganizationID: *OrganizationID",TEXT(MATCH(INDEX(People[Organization Name],$A4710),Organizations[Organization Name],0),"0000"),
", IsPrimaryOrganizationContact: , AffiliationStartDate: , AffiliationEndDate: , PrimaryPhone: ",
", PrimaryEmail: ",CHAR(34),INDEX(People[Primary Email],$A4710),CHAR(34),
", PrimaryAddress: ",CHAR(34),INDEX(People[Primary Address],$A4710),CHAR(34),
", PersonLink: }"))</f>
        <v>#REF!</v>
      </c>
      <c r="H4710" t="e">
        <f>IF(COUNTA(CitationInformation)=0,"",IF(INDEX(AuthorList[Author Name],$A4710)="","",
CONCATENATE("  - &amp;AuthorListID",TEXT($A4710,"0000"),
"  {CitationID: *CitationID0001",
", PersonID: *PersonID",TEXT(MATCH(INDEX(AuthorList[Author Name],$A4710),People[Full Name],0),"0000"),
", AuthorOrder: ",INDEX(AuthorList[Author Number],$A4710),"}")))</f>
        <v>#REF!</v>
      </c>
      <c r="K4710" t="e">
        <f>IF(INDEX(SamplingFeatures[Feature Code],$A4710)="","",
CONCATENATE("  - &amp;SamplingFeatureID",TEXT($A4710,"0000"),
" {","SamplingFeatureUUID:  ",CHAR(34),INDEX(SamplingFeatures[Sampling Feature UUID],$A4710),CHAR(34),
", SamplingFeatureTypeCV:  ",CHAR(34),INDEX(SamplingFeatures[Sampling Feature Type],$A4710),CHAR(34),
", SamplingFeatureCode:  ",CHAR(34),INDEX(SamplingFeatures[Feature Code],$A4710),CHAR(34),
", SamplingFeatureName:  ",CHAR(34),INDEX(SamplingFeatures[Feature Name],$A4710),CHAR(34),
", SamplingFeatureDescription:  ",CHAR(34),INDEX(SamplingFeatures[Feature Description],$A4710),CHAR(34),
", SamplingFeatureGeotypeCV:  ",CHAR(34),INDEX(SamplingFeatures[Feature Geo Type],$A4710),CHAR(34),
", FeatureGeometry:  ",CHAR(34),INDEX(SamplingFeatures[Feature Geometry],$A4710),CHAR(34),
", Elevation_m:  ",CHAR(34),INDEX(SamplingFeatures[Elevation_m],$A4710),CHAR(34),
", ElevationDatumCV:  ",CHAR(34),ElevationDatum,CHAR(34),"}"))</f>
        <v>#REF!</v>
      </c>
      <c r="L4710" t="e">
        <f>IF(INDEX(SamplingFeatures[Sampling Feature Type],$A4710)&lt;&gt;"Site","",
CONCATENATE("  - &amp;SiteID",TEXT(SUMPRODUCT(--($L$3:$L4709&lt;&gt;"")),"0000"),
" {","SamplingFeatureID:  *SamplingFeatureID",TEXT($A4710,"0000"),
", SiteTypeCV:  ",CHAR(34),INDEX(Sites[Site Type],$A4710),CHAR(34),
", Latitude:  ",INDEX(Sites[Latitude],$A4710),
", Longitude:  ",INDEX(Sites[Longitude],$A4710),
", SRSName:  ",CHAR(34),LatLonDatum,CHAR(34),"}"))</f>
        <v>#REF!</v>
      </c>
      <c r="M4710" t="e">
        <f>IF(INDEX(SamplingFeatures[Sampling Feature Type],$A4710)&lt;&gt;"Specimen","",
CONCATENATE("  - &amp;SpecimenID",TEXT(SUMPRODUCT(--($M$3:$M4709&lt;&gt;"")),"0000"),
" {","SamplingFeatureID:  *SamplingFeatureID",TEXT($A4710,"0000"),
", SpecimenTypeCV:  ",CHAR(34),INDEX(Specimens[Specimen Type],$A4710),CHAR(34),
", SpecimenMediumCV:  ",INDEX(Specimens[Specimen Medium],$A4710),
", IsFieldSpecimen:  ",CHAR(34),INDEX(Specimens[Is Field Specimen?],$A4710),CHAR(34),"}"))</f>
        <v>#REF!</v>
      </c>
      <c r="N4710" t="e">
        <f>IF(COUNTA(SpatialOffsets[])=0,"", IF(INDEX(SpatialOffsets[Spatial Offset Type],$A4710)="","",
CONCATENATE("  - &amp;SpatialOffsetID",TEXT($A4710,"0000"),
" {","SpatialOffsetTypeCV:  ",CHAR(34),INDEX(SpatialOffsets[Spatial Offset Type],$A4710),CHAR(34),
", Offset1Value:  ",INDEX(SpatialOffsets[Offset 1 Value],$A4710),
", Offset1UnitID:  ",CHAR(34),INDEX(SpatialOffsets[Offset 1 Unit],$A4710),CHAR(34),
", Offset2Value:  ",INDEX(SpatialOffsets[Offset 2 Value],$A4710),
", Offset2UnitID:  ",CHAR(34),INDEX(SpatialOffsets[Offset 2 Unit],$A4710),CHAR(34),
", Offset3Value:  ",INDEX(SpatialOffsets[Offset 3 Value],$A4710),
", Offset3UnitID:  ",CHAR(34),INDEX(SpatialOffsets[Offset 3 Unit],$A4710),CHAR(34),,"}")))</f>
        <v>#REF!</v>
      </c>
      <c r="O4710" t="e">
        <f>IF(COUNTA(RelatedFeatures[])=0,"", IF(INDEX(RelatedFeatures[First Sampling Feature Code],$A4710)="","",
CONCATENATE("  - &amp;RelationID",TEXT($A4710,"0000"),
" {","SamplingFeatureID:  *SamplingFeatureID",TEXT(MATCH(INDEX(RelatedFeatures[First Sampling Feature Code],$A4710),SamplingFeatures[Feature Code],0),"0000"),
", RelationshipTypeCV:  ",CHAR(34),INDEX(RelatedFeatures[Relationship Type],$A4710),CHAR(34),
", RelatedFeatureID: *SamplingFeatureID",TEXT(MATCH(INDEX(RelatedFeatures[Second Sampling Feature Code],$A4710),SamplingFeatures[Feature Code],0),"0000"),
", SpatialOffsetID:  ",IF(INDEX(RelatedFeatures[Offset Number],$A4710)="","",CONCATENATE("*SpatialOffsetID",TEXT(INDEX(RelatedFeatures[Offset Number],$A4710),"0000"))),"}")))</f>
        <v>#REF!</v>
      </c>
      <c r="P4710" t="e">
        <f>IF(INDEX(Methods[Method Type],$A4710)="","",
CONCATENATE("  - &amp;MethodID",TEXT($A4710,"0000"),
" {","MethodTypeCV:  ",CHAR(34),INDEX(Methods[Method Type],$A4710),CHAR(34),
", MethodCode:  ",CHAR(34),INDEX(Methods[Method Code],$A4710),CHAR(34),
", MethodName:  ",CHAR(34),INDEX(Methods[Method Name],$A4710),CHAR(34),
", MethodDescription:  ",CHAR(34),INDEX(Methods[Method Description],$A4710),CHAR(34),
", MethodLink:  ",CHAR(34),INDEX(Methods[Method Link],$A4710),CHAR(34),
", OrganizationID: *OrganizationID",TEXT(MATCH(INDEX(Methods[Organization Name],$A4710),Organizations[Organization Name],0),"0000"),"}"))</f>
        <v>#REF!</v>
      </c>
      <c r="Q4710" t="e">
        <f>IF(INDEX(Variables[Variable Type],$A4710)="","",
CONCATENATE("  - &amp;VariableID",TEXT($A4710,"0000"),
" {","VariableTypeCV:  ",CHAR(34),INDEX(Variables[Variable Type],$A4710),CHAR(34),
", VariableCode:  ",CHAR(34),INDEX(Variables[Variable Code],$A4710),CHAR(34),
", VariableNameCV:  ",CHAR(34),INDEX(Variables[Variable Name],$A4710),CHAR(34),
", VariableDefinition:  ",CHAR(34),INDEX(Variables[Variable Definition],$A4710),CHAR(34),
", SpecciationCV:  ",CHAR(34),INDEX(Variables[Speciation],$A4710),CHAR(34),
", NoDataValue:  ",CHAR(34),INDEX(Variables[No Data Value],$A4710),CHAR(34),"}"))</f>
        <v>#REF!</v>
      </c>
    </row>
    <row r="4711" spans="1:17" x14ac:dyDescent="0.25">
      <c r="A4711">
        <v>4708</v>
      </c>
      <c r="D4711" t="e">
        <f>IF(INDEX(People[First Name],$A4711)="","",
CONCATENATE("  - &amp;PersonID",TEXT($A4711,"0000"),
" {","PersonFirstName:  ",CHAR(34),INDEX(People[First Name],$A4711),CHAR(34),
", PersonMiddleName:  ",CHAR(34),INDEX(People[Middle Name],$A4711),CHAR(34),
", PersonLastName:  ",CHAR(34),INDEX(People[Last Name],$A4711),CHAR(34),"}"))</f>
        <v>#REF!</v>
      </c>
      <c r="E4711" t="e">
        <f>IF(INDEX(Organizations[Organization Type '[CV']],$A4711)="","",
CONCATENATE("  - &amp;OrganizationID",TEXT($A4711,"0000"),
" {","OrganizationTypeCV:  ",CHAR(34),INDEX(Organizations[Organization Type '[CV']],$A4711),CHAR(34),
", OrganizationCode:  ",CHAR(34),INDEX(Organizations[Organization Code],$A4711),CHAR(34),
", OrganizationName:  ",CHAR(34),INDEX(Organizations[Organization Name],$A4711),CHAR(34),
", OrganizationDescription:  ",CHAR(34),INDEX(Organizations[Organization Description],$A4711),CHAR(34),
", OrganizationLink:  ",CHAR(34),INDEX(Organizations[Organization Link],$A4711),CHAR(34),"}"))</f>
        <v>#REF!</v>
      </c>
      <c r="F4711" t="e">
        <f>IF(INDEX(People[First Name],$A4711)="","",
CONCATENATE("  - &amp;AffiliationID",TEXT($A4711,"0000"),
" {PersonID: *PersonID",TEXT($A4711,"0000"),
", OrganizationID: *OrganizationID",TEXT(MATCH(INDEX(People[Organization Name],$A4711),Organizations[Organization Name],0),"0000"),
", IsPrimaryOrganizationContact: , AffiliationStartDate: , AffiliationEndDate: , PrimaryPhone: ",
", PrimaryEmail: ",CHAR(34),INDEX(People[Primary Email],$A4711),CHAR(34),
", PrimaryAddress: ",CHAR(34),INDEX(People[Primary Address],$A4711),CHAR(34),
", PersonLink: }"))</f>
        <v>#REF!</v>
      </c>
      <c r="H4711" t="e">
        <f>IF(COUNTA(CitationInformation)=0,"",IF(INDEX(AuthorList[Author Name],$A4711)="","",
CONCATENATE("  - &amp;AuthorListID",TEXT($A4711,"0000"),
"  {CitationID: *CitationID0001",
", PersonID: *PersonID",TEXT(MATCH(INDEX(AuthorList[Author Name],$A4711),People[Full Name],0),"0000"),
", AuthorOrder: ",INDEX(AuthorList[Author Number],$A4711),"}")))</f>
        <v>#REF!</v>
      </c>
      <c r="K4711" t="e">
        <f>IF(INDEX(SamplingFeatures[Feature Code],$A4711)="","",
CONCATENATE("  - &amp;SamplingFeatureID",TEXT($A4711,"0000"),
" {","SamplingFeatureUUID:  ",CHAR(34),INDEX(SamplingFeatures[Sampling Feature UUID],$A4711),CHAR(34),
", SamplingFeatureTypeCV:  ",CHAR(34),INDEX(SamplingFeatures[Sampling Feature Type],$A4711),CHAR(34),
", SamplingFeatureCode:  ",CHAR(34),INDEX(SamplingFeatures[Feature Code],$A4711),CHAR(34),
", SamplingFeatureName:  ",CHAR(34),INDEX(SamplingFeatures[Feature Name],$A4711),CHAR(34),
", SamplingFeatureDescription:  ",CHAR(34),INDEX(SamplingFeatures[Feature Description],$A4711),CHAR(34),
", SamplingFeatureGeotypeCV:  ",CHAR(34),INDEX(SamplingFeatures[Feature Geo Type],$A4711),CHAR(34),
", FeatureGeometry:  ",CHAR(34),INDEX(SamplingFeatures[Feature Geometry],$A4711),CHAR(34),
", Elevation_m:  ",CHAR(34),INDEX(SamplingFeatures[Elevation_m],$A4711),CHAR(34),
", ElevationDatumCV:  ",CHAR(34),ElevationDatum,CHAR(34),"}"))</f>
        <v>#REF!</v>
      </c>
      <c r="L4711" t="e">
        <f>IF(INDEX(SamplingFeatures[Sampling Feature Type],$A4711)&lt;&gt;"Site","",
CONCATENATE("  - &amp;SiteID",TEXT(SUMPRODUCT(--($L$3:$L4710&lt;&gt;"")),"0000"),
" {","SamplingFeatureID:  *SamplingFeatureID",TEXT($A4711,"0000"),
", SiteTypeCV:  ",CHAR(34),INDEX(Sites[Site Type],$A4711),CHAR(34),
", Latitude:  ",INDEX(Sites[Latitude],$A4711),
", Longitude:  ",INDEX(Sites[Longitude],$A4711),
", SRSName:  ",CHAR(34),LatLonDatum,CHAR(34),"}"))</f>
        <v>#REF!</v>
      </c>
      <c r="M4711" t="e">
        <f>IF(INDEX(SamplingFeatures[Sampling Feature Type],$A4711)&lt;&gt;"Specimen","",
CONCATENATE("  - &amp;SpecimenID",TEXT(SUMPRODUCT(--($M$3:$M4710&lt;&gt;"")),"0000"),
" {","SamplingFeatureID:  *SamplingFeatureID",TEXT($A4711,"0000"),
", SpecimenTypeCV:  ",CHAR(34),INDEX(Specimens[Specimen Type],$A4711),CHAR(34),
", SpecimenMediumCV:  ",INDEX(Specimens[Specimen Medium],$A4711),
", IsFieldSpecimen:  ",CHAR(34),INDEX(Specimens[Is Field Specimen?],$A4711),CHAR(34),"}"))</f>
        <v>#REF!</v>
      </c>
      <c r="N4711" t="e">
        <f>IF(COUNTA(SpatialOffsets[])=0,"", IF(INDEX(SpatialOffsets[Spatial Offset Type],$A4711)="","",
CONCATENATE("  - &amp;SpatialOffsetID",TEXT($A4711,"0000"),
" {","SpatialOffsetTypeCV:  ",CHAR(34),INDEX(SpatialOffsets[Spatial Offset Type],$A4711),CHAR(34),
", Offset1Value:  ",INDEX(SpatialOffsets[Offset 1 Value],$A4711),
", Offset1UnitID:  ",CHAR(34),INDEX(SpatialOffsets[Offset 1 Unit],$A4711),CHAR(34),
", Offset2Value:  ",INDEX(SpatialOffsets[Offset 2 Value],$A4711),
", Offset2UnitID:  ",CHAR(34),INDEX(SpatialOffsets[Offset 2 Unit],$A4711),CHAR(34),
", Offset3Value:  ",INDEX(SpatialOffsets[Offset 3 Value],$A4711),
", Offset3UnitID:  ",CHAR(34),INDEX(SpatialOffsets[Offset 3 Unit],$A4711),CHAR(34),,"}")))</f>
        <v>#REF!</v>
      </c>
      <c r="O4711" t="e">
        <f>IF(COUNTA(RelatedFeatures[])=0,"", IF(INDEX(RelatedFeatures[First Sampling Feature Code],$A4711)="","",
CONCATENATE("  - &amp;RelationID",TEXT($A4711,"0000"),
" {","SamplingFeatureID:  *SamplingFeatureID",TEXT(MATCH(INDEX(RelatedFeatures[First Sampling Feature Code],$A4711),SamplingFeatures[Feature Code],0),"0000"),
", RelationshipTypeCV:  ",CHAR(34),INDEX(RelatedFeatures[Relationship Type],$A4711),CHAR(34),
", RelatedFeatureID: *SamplingFeatureID",TEXT(MATCH(INDEX(RelatedFeatures[Second Sampling Feature Code],$A4711),SamplingFeatures[Feature Code],0),"0000"),
", SpatialOffsetID:  ",IF(INDEX(RelatedFeatures[Offset Number],$A4711)="","",CONCATENATE("*SpatialOffsetID",TEXT(INDEX(RelatedFeatures[Offset Number],$A4711),"0000"))),"}")))</f>
        <v>#REF!</v>
      </c>
      <c r="P4711" t="e">
        <f>IF(INDEX(Methods[Method Type],$A4711)="","",
CONCATENATE("  - &amp;MethodID",TEXT($A4711,"0000"),
" {","MethodTypeCV:  ",CHAR(34),INDEX(Methods[Method Type],$A4711),CHAR(34),
", MethodCode:  ",CHAR(34),INDEX(Methods[Method Code],$A4711),CHAR(34),
", MethodName:  ",CHAR(34),INDEX(Methods[Method Name],$A4711),CHAR(34),
", MethodDescription:  ",CHAR(34),INDEX(Methods[Method Description],$A4711),CHAR(34),
", MethodLink:  ",CHAR(34),INDEX(Methods[Method Link],$A4711),CHAR(34),
", OrganizationID: *OrganizationID",TEXT(MATCH(INDEX(Methods[Organization Name],$A4711),Organizations[Organization Name],0),"0000"),"}"))</f>
        <v>#REF!</v>
      </c>
      <c r="Q4711" t="e">
        <f>IF(INDEX(Variables[Variable Type],$A4711)="","",
CONCATENATE("  - &amp;VariableID",TEXT($A4711,"0000"),
" {","VariableTypeCV:  ",CHAR(34),INDEX(Variables[Variable Type],$A4711),CHAR(34),
", VariableCode:  ",CHAR(34),INDEX(Variables[Variable Code],$A4711),CHAR(34),
", VariableNameCV:  ",CHAR(34),INDEX(Variables[Variable Name],$A4711),CHAR(34),
", VariableDefinition:  ",CHAR(34),INDEX(Variables[Variable Definition],$A4711),CHAR(34),
", SpecciationCV:  ",CHAR(34),INDEX(Variables[Speciation],$A4711),CHAR(34),
", NoDataValue:  ",CHAR(34),INDEX(Variables[No Data Value],$A4711),CHAR(34),"}"))</f>
        <v>#REF!</v>
      </c>
    </row>
    <row r="4712" spans="1:17" x14ac:dyDescent="0.25">
      <c r="A4712">
        <v>4709</v>
      </c>
      <c r="D4712" t="e">
        <f>IF(INDEX(People[First Name],$A4712)="","",
CONCATENATE("  - &amp;PersonID",TEXT($A4712,"0000"),
" {","PersonFirstName:  ",CHAR(34),INDEX(People[First Name],$A4712),CHAR(34),
", PersonMiddleName:  ",CHAR(34),INDEX(People[Middle Name],$A4712),CHAR(34),
", PersonLastName:  ",CHAR(34),INDEX(People[Last Name],$A4712),CHAR(34),"}"))</f>
        <v>#REF!</v>
      </c>
      <c r="E4712" t="e">
        <f>IF(INDEX(Organizations[Organization Type '[CV']],$A4712)="","",
CONCATENATE("  - &amp;OrganizationID",TEXT($A4712,"0000"),
" {","OrganizationTypeCV:  ",CHAR(34),INDEX(Organizations[Organization Type '[CV']],$A4712),CHAR(34),
", OrganizationCode:  ",CHAR(34),INDEX(Organizations[Organization Code],$A4712),CHAR(34),
", OrganizationName:  ",CHAR(34),INDEX(Organizations[Organization Name],$A4712),CHAR(34),
", OrganizationDescription:  ",CHAR(34),INDEX(Organizations[Organization Description],$A4712),CHAR(34),
", OrganizationLink:  ",CHAR(34),INDEX(Organizations[Organization Link],$A4712),CHAR(34),"}"))</f>
        <v>#REF!</v>
      </c>
      <c r="F4712" t="e">
        <f>IF(INDEX(People[First Name],$A4712)="","",
CONCATENATE("  - &amp;AffiliationID",TEXT($A4712,"0000"),
" {PersonID: *PersonID",TEXT($A4712,"0000"),
", OrganizationID: *OrganizationID",TEXT(MATCH(INDEX(People[Organization Name],$A4712),Organizations[Organization Name],0),"0000"),
", IsPrimaryOrganizationContact: , AffiliationStartDate: , AffiliationEndDate: , PrimaryPhone: ",
", PrimaryEmail: ",CHAR(34),INDEX(People[Primary Email],$A4712),CHAR(34),
", PrimaryAddress: ",CHAR(34),INDEX(People[Primary Address],$A4712),CHAR(34),
", PersonLink: }"))</f>
        <v>#REF!</v>
      </c>
      <c r="H4712" t="e">
        <f>IF(COUNTA(CitationInformation)=0,"",IF(INDEX(AuthorList[Author Name],$A4712)="","",
CONCATENATE("  - &amp;AuthorListID",TEXT($A4712,"0000"),
"  {CitationID: *CitationID0001",
", PersonID: *PersonID",TEXT(MATCH(INDEX(AuthorList[Author Name],$A4712),People[Full Name],0),"0000"),
", AuthorOrder: ",INDEX(AuthorList[Author Number],$A4712),"}")))</f>
        <v>#REF!</v>
      </c>
      <c r="K4712" t="e">
        <f>IF(INDEX(SamplingFeatures[Feature Code],$A4712)="","",
CONCATENATE("  - &amp;SamplingFeatureID",TEXT($A4712,"0000"),
" {","SamplingFeatureUUID:  ",CHAR(34),INDEX(SamplingFeatures[Sampling Feature UUID],$A4712),CHAR(34),
", SamplingFeatureTypeCV:  ",CHAR(34),INDEX(SamplingFeatures[Sampling Feature Type],$A4712),CHAR(34),
", SamplingFeatureCode:  ",CHAR(34),INDEX(SamplingFeatures[Feature Code],$A4712),CHAR(34),
", SamplingFeatureName:  ",CHAR(34),INDEX(SamplingFeatures[Feature Name],$A4712),CHAR(34),
", SamplingFeatureDescription:  ",CHAR(34),INDEX(SamplingFeatures[Feature Description],$A4712),CHAR(34),
", SamplingFeatureGeotypeCV:  ",CHAR(34),INDEX(SamplingFeatures[Feature Geo Type],$A4712),CHAR(34),
", FeatureGeometry:  ",CHAR(34),INDEX(SamplingFeatures[Feature Geometry],$A4712),CHAR(34),
", Elevation_m:  ",CHAR(34),INDEX(SamplingFeatures[Elevation_m],$A4712),CHAR(34),
", ElevationDatumCV:  ",CHAR(34),ElevationDatum,CHAR(34),"}"))</f>
        <v>#REF!</v>
      </c>
      <c r="L4712" t="e">
        <f>IF(INDEX(SamplingFeatures[Sampling Feature Type],$A4712)&lt;&gt;"Site","",
CONCATENATE("  - &amp;SiteID",TEXT(SUMPRODUCT(--($L$3:$L4711&lt;&gt;"")),"0000"),
" {","SamplingFeatureID:  *SamplingFeatureID",TEXT($A4712,"0000"),
", SiteTypeCV:  ",CHAR(34),INDEX(Sites[Site Type],$A4712),CHAR(34),
", Latitude:  ",INDEX(Sites[Latitude],$A4712),
", Longitude:  ",INDEX(Sites[Longitude],$A4712),
", SRSName:  ",CHAR(34),LatLonDatum,CHAR(34),"}"))</f>
        <v>#REF!</v>
      </c>
      <c r="M4712" t="e">
        <f>IF(INDEX(SamplingFeatures[Sampling Feature Type],$A4712)&lt;&gt;"Specimen","",
CONCATENATE("  - &amp;SpecimenID",TEXT(SUMPRODUCT(--($M$3:$M4711&lt;&gt;"")),"0000"),
" {","SamplingFeatureID:  *SamplingFeatureID",TEXT($A4712,"0000"),
", SpecimenTypeCV:  ",CHAR(34),INDEX(Specimens[Specimen Type],$A4712),CHAR(34),
", SpecimenMediumCV:  ",INDEX(Specimens[Specimen Medium],$A4712),
", IsFieldSpecimen:  ",CHAR(34),INDEX(Specimens[Is Field Specimen?],$A4712),CHAR(34),"}"))</f>
        <v>#REF!</v>
      </c>
      <c r="N4712" t="e">
        <f>IF(COUNTA(SpatialOffsets[])=0,"", IF(INDEX(SpatialOffsets[Spatial Offset Type],$A4712)="","",
CONCATENATE("  - &amp;SpatialOffsetID",TEXT($A4712,"0000"),
" {","SpatialOffsetTypeCV:  ",CHAR(34),INDEX(SpatialOffsets[Spatial Offset Type],$A4712),CHAR(34),
", Offset1Value:  ",INDEX(SpatialOffsets[Offset 1 Value],$A4712),
", Offset1UnitID:  ",CHAR(34),INDEX(SpatialOffsets[Offset 1 Unit],$A4712),CHAR(34),
", Offset2Value:  ",INDEX(SpatialOffsets[Offset 2 Value],$A4712),
", Offset2UnitID:  ",CHAR(34),INDEX(SpatialOffsets[Offset 2 Unit],$A4712),CHAR(34),
", Offset3Value:  ",INDEX(SpatialOffsets[Offset 3 Value],$A4712),
", Offset3UnitID:  ",CHAR(34),INDEX(SpatialOffsets[Offset 3 Unit],$A4712),CHAR(34),,"}")))</f>
        <v>#REF!</v>
      </c>
      <c r="O4712" t="e">
        <f>IF(COUNTA(RelatedFeatures[])=0,"", IF(INDEX(RelatedFeatures[First Sampling Feature Code],$A4712)="","",
CONCATENATE("  - &amp;RelationID",TEXT($A4712,"0000"),
" {","SamplingFeatureID:  *SamplingFeatureID",TEXT(MATCH(INDEX(RelatedFeatures[First Sampling Feature Code],$A4712),SamplingFeatures[Feature Code],0),"0000"),
", RelationshipTypeCV:  ",CHAR(34),INDEX(RelatedFeatures[Relationship Type],$A4712),CHAR(34),
", RelatedFeatureID: *SamplingFeatureID",TEXT(MATCH(INDEX(RelatedFeatures[Second Sampling Feature Code],$A4712),SamplingFeatures[Feature Code],0),"0000"),
", SpatialOffsetID:  ",IF(INDEX(RelatedFeatures[Offset Number],$A4712)="","",CONCATENATE("*SpatialOffsetID",TEXT(INDEX(RelatedFeatures[Offset Number],$A4712),"0000"))),"}")))</f>
        <v>#REF!</v>
      </c>
      <c r="P4712" t="e">
        <f>IF(INDEX(Methods[Method Type],$A4712)="","",
CONCATENATE("  - &amp;MethodID",TEXT($A4712,"0000"),
" {","MethodTypeCV:  ",CHAR(34),INDEX(Methods[Method Type],$A4712),CHAR(34),
", MethodCode:  ",CHAR(34),INDEX(Methods[Method Code],$A4712),CHAR(34),
", MethodName:  ",CHAR(34),INDEX(Methods[Method Name],$A4712),CHAR(34),
", MethodDescription:  ",CHAR(34),INDEX(Methods[Method Description],$A4712),CHAR(34),
", MethodLink:  ",CHAR(34),INDEX(Methods[Method Link],$A4712),CHAR(34),
", OrganizationID: *OrganizationID",TEXT(MATCH(INDEX(Methods[Organization Name],$A4712),Organizations[Organization Name],0),"0000"),"}"))</f>
        <v>#REF!</v>
      </c>
      <c r="Q4712" t="e">
        <f>IF(INDEX(Variables[Variable Type],$A4712)="","",
CONCATENATE("  - &amp;VariableID",TEXT($A4712,"0000"),
" {","VariableTypeCV:  ",CHAR(34),INDEX(Variables[Variable Type],$A4712),CHAR(34),
", VariableCode:  ",CHAR(34),INDEX(Variables[Variable Code],$A4712),CHAR(34),
", VariableNameCV:  ",CHAR(34),INDEX(Variables[Variable Name],$A4712),CHAR(34),
", VariableDefinition:  ",CHAR(34),INDEX(Variables[Variable Definition],$A4712),CHAR(34),
", SpecciationCV:  ",CHAR(34),INDEX(Variables[Speciation],$A4712),CHAR(34),
", NoDataValue:  ",CHAR(34),INDEX(Variables[No Data Value],$A4712),CHAR(34),"}"))</f>
        <v>#REF!</v>
      </c>
    </row>
    <row r="4713" spans="1:17" x14ac:dyDescent="0.25">
      <c r="A4713">
        <v>4710</v>
      </c>
      <c r="D4713" t="e">
        <f>IF(INDEX(People[First Name],$A4713)="","",
CONCATENATE("  - &amp;PersonID",TEXT($A4713,"0000"),
" {","PersonFirstName:  ",CHAR(34),INDEX(People[First Name],$A4713),CHAR(34),
", PersonMiddleName:  ",CHAR(34),INDEX(People[Middle Name],$A4713),CHAR(34),
", PersonLastName:  ",CHAR(34),INDEX(People[Last Name],$A4713),CHAR(34),"}"))</f>
        <v>#REF!</v>
      </c>
      <c r="E4713" t="e">
        <f>IF(INDEX(Organizations[Organization Type '[CV']],$A4713)="","",
CONCATENATE("  - &amp;OrganizationID",TEXT($A4713,"0000"),
" {","OrganizationTypeCV:  ",CHAR(34),INDEX(Organizations[Organization Type '[CV']],$A4713),CHAR(34),
", OrganizationCode:  ",CHAR(34),INDEX(Organizations[Organization Code],$A4713),CHAR(34),
", OrganizationName:  ",CHAR(34),INDEX(Organizations[Organization Name],$A4713),CHAR(34),
", OrganizationDescription:  ",CHAR(34),INDEX(Organizations[Organization Description],$A4713),CHAR(34),
", OrganizationLink:  ",CHAR(34),INDEX(Organizations[Organization Link],$A4713),CHAR(34),"}"))</f>
        <v>#REF!</v>
      </c>
      <c r="F4713" t="e">
        <f>IF(INDEX(People[First Name],$A4713)="","",
CONCATENATE("  - &amp;AffiliationID",TEXT($A4713,"0000"),
" {PersonID: *PersonID",TEXT($A4713,"0000"),
", OrganizationID: *OrganizationID",TEXT(MATCH(INDEX(People[Organization Name],$A4713),Organizations[Organization Name],0),"0000"),
", IsPrimaryOrganizationContact: , AffiliationStartDate: , AffiliationEndDate: , PrimaryPhone: ",
", PrimaryEmail: ",CHAR(34),INDEX(People[Primary Email],$A4713),CHAR(34),
", PrimaryAddress: ",CHAR(34),INDEX(People[Primary Address],$A4713),CHAR(34),
", PersonLink: }"))</f>
        <v>#REF!</v>
      </c>
      <c r="H4713" t="e">
        <f>IF(COUNTA(CitationInformation)=0,"",IF(INDEX(AuthorList[Author Name],$A4713)="","",
CONCATENATE("  - &amp;AuthorListID",TEXT($A4713,"0000"),
"  {CitationID: *CitationID0001",
", PersonID: *PersonID",TEXT(MATCH(INDEX(AuthorList[Author Name],$A4713),People[Full Name],0),"0000"),
", AuthorOrder: ",INDEX(AuthorList[Author Number],$A4713),"}")))</f>
        <v>#REF!</v>
      </c>
      <c r="K4713" t="e">
        <f>IF(INDEX(SamplingFeatures[Feature Code],$A4713)="","",
CONCATENATE("  - &amp;SamplingFeatureID",TEXT($A4713,"0000"),
" {","SamplingFeatureUUID:  ",CHAR(34),INDEX(SamplingFeatures[Sampling Feature UUID],$A4713),CHAR(34),
", SamplingFeatureTypeCV:  ",CHAR(34),INDEX(SamplingFeatures[Sampling Feature Type],$A4713),CHAR(34),
", SamplingFeatureCode:  ",CHAR(34),INDEX(SamplingFeatures[Feature Code],$A4713),CHAR(34),
", SamplingFeatureName:  ",CHAR(34),INDEX(SamplingFeatures[Feature Name],$A4713),CHAR(34),
", SamplingFeatureDescription:  ",CHAR(34),INDEX(SamplingFeatures[Feature Description],$A4713),CHAR(34),
", SamplingFeatureGeotypeCV:  ",CHAR(34),INDEX(SamplingFeatures[Feature Geo Type],$A4713),CHAR(34),
", FeatureGeometry:  ",CHAR(34),INDEX(SamplingFeatures[Feature Geometry],$A4713),CHAR(34),
", Elevation_m:  ",CHAR(34),INDEX(SamplingFeatures[Elevation_m],$A4713),CHAR(34),
", ElevationDatumCV:  ",CHAR(34),ElevationDatum,CHAR(34),"}"))</f>
        <v>#REF!</v>
      </c>
      <c r="L4713" t="e">
        <f>IF(INDEX(SamplingFeatures[Sampling Feature Type],$A4713)&lt;&gt;"Site","",
CONCATENATE("  - &amp;SiteID",TEXT(SUMPRODUCT(--($L$3:$L4712&lt;&gt;"")),"0000"),
" {","SamplingFeatureID:  *SamplingFeatureID",TEXT($A4713,"0000"),
", SiteTypeCV:  ",CHAR(34),INDEX(Sites[Site Type],$A4713),CHAR(34),
", Latitude:  ",INDEX(Sites[Latitude],$A4713),
", Longitude:  ",INDEX(Sites[Longitude],$A4713),
", SRSName:  ",CHAR(34),LatLonDatum,CHAR(34),"}"))</f>
        <v>#REF!</v>
      </c>
      <c r="M4713" t="e">
        <f>IF(INDEX(SamplingFeatures[Sampling Feature Type],$A4713)&lt;&gt;"Specimen","",
CONCATENATE("  - &amp;SpecimenID",TEXT(SUMPRODUCT(--($M$3:$M4712&lt;&gt;"")),"0000"),
" {","SamplingFeatureID:  *SamplingFeatureID",TEXT($A4713,"0000"),
", SpecimenTypeCV:  ",CHAR(34),INDEX(Specimens[Specimen Type],$A4713),CHAR(34),
", SpecimenMediumCV:  ",INDEX(Specimens[Specimen Medium],$A4713),
", IsFieldSpecimen:  ",CHAR(34),INDEX(Specimens[Is Field Specimen?],$A4713),CHAR(34),"}"))</f>
        <v>#REF!</v>
      </c>
      <c r="N4713" t="e">
        <f>IF(COUNTA(SpatialOffsets[])=0,"", IF(INDEX(SpatialOffsets[Spatial Offset Type],$A4713)="","",
CONCATENATE("  - &amp;SpatialOffsetID",TEXT($A4713,"0000"),
" {","SpatialOffsetTypeCV:  ",CHAR(34),INDEX(SpatialOffsets[Spatial Offset Type],$A4713),CHAR(34),
", Offset1Value:  ",INDEX(SpatialOffsets[Offset 1 Value],$A4713),
", Offset1UnitID:  ",CHAR(34),INDEX(SpatialOffsets[Offset 1 Unit],$A4713),CHAR(34),
", Offset2Value:  ",INDEX(SpatialOffsets[Offset 2 Value],$A4713),
", Offset2UnitID:  ",CHAR(34),INDEX(SpatialOffsets[Offset 2 Unit],$A4713),CHAR(34),
", Offset3Value:  ",INDEX(SpatialOffsets[Offset 3 Value],$A4713),
", Offset3UnitID:  ",CHAR(34),INDEX(SpatialOffsets[Offset 3 Unit],$A4713),CHAR(34),,"}")))</f>
        <v>#REF!</v>
      </c>
      <c r="O4713" t="e">
        <f>IF(COUNTA(RelatedFeatures[])=0,"", IF(INDEX(RelatedFeatures[First Sampling Feature Code],$A4713)="","",
CONCATENATE("  - &amp;RelationID",TEXT($A4713,"0000"),
" {","SamplingFeatureID:  *SamplingFeatureID",TEXT(MATCH(INDEX(RelatedFeatures[First Sampling Feature Code],$A4713),SamplingFeatures[Feature Code],0),"0000"),
", RelationshipTypeCV:  ",CHAR(34),INDEX(RelatedFeatures[Relationship Type],$A4713),CHAR(34),
", RelatedFeatureID: *SamplingFeatureID",TEXT(MATCH(INDEX(RelatedFeatures[Second Sampling Feature Code],$A4713),SamplingFeatures[Feature Code],0),"0000"),
", SpatialOffsetID:  ",IF(INDEX(RelatedFeatures[Offset Number],$A4713)="","",CONCATENATE("*SpatialOffsetID",TEXT(INDEX(RelatedFeatures[Offset Number],$A4713),"0000"))),"}")))</f>
        <v>#REF!</v>
      </c>
      <c r="P4713" t="e">
        <f>IF(INDEX(Methods[Method Type],$A4713)="","",
CONCATENATE("  - &amp;MethodID",TEXT($A4713,"0000"),
" {","MethodTypeCV:  ",CHAR(34),INDEX(Methods[Method Type],$A4713),CHAR(34),
", MethodCode:  ",CHAR(34),INDEX(Methods[Method Code],$A4713),CHAR(34),
", MethodName:  ",CHAR(34),INDEX(Methods[Method Name],$A4713),CHAR(34),
", MethodDescription:  ",CHAR(34),INDEX(Methods[Method Description],$A4713),CHAR(34),
", MethodLink:  ",CHAR(34),INDEX(Methods[Method Link],$A4713),CHAR(34),
", OrganizationID: *OrganizationID",TEXT(MATCH(INDEX(Methods[Organization Name],$A4713),Organizations[Organization Name],0),"0000"),"}"))</f>
        <v>#REF!</v>
      </c>
      <c r="Q4713" t="e">
        <f>IF(INDEX(Variables[Variable Type],$A4713)="","",
CONCATENATE("  - &amp;VariableID",TEXT($A4713,"0000"),
" {","VariableTypeCV:  ",CHAR(34),INDEX(Variables[Variable Type],$A4713),CHAR(34),
", VariableCode:  ",CHAR(34),INDEX(Variables[Variable Code],$A4713),CHAR(34),
", VariableNameCV:  ",CHAR(34),INDEX(Variables[Variable Name],$A4713),CHAR(34),
", VariableDefinition:  ",CHAR(34),INDEX(Variables[Variable Definition],$A4713),CHAR(34),
", SpecciationCV:  ",CHAR(34),INDEX(Variables[Speciation],$A4713),CHAR(34),
", NoDataValue:  ",CHAR(34),INDEX(Variables[No Data Value],$A4713),CHAR(34),"}"))</f>
        <v>#REF!</v>
      </c>
    </row>
    <row r="4714" spans="1:17" x14ac:dyDescent="0.25">
      <c r="A4714">
        <v>4711</v>
      </c>
      <c r="D4714" t="e">
        <f>IF(INDEX(People[First Name],$A4714)="","",
CONCATENATE("  - &amp;PersonID",TEXT($A4714,"0000"),
" {","PersonFirstName:  ",CHAR(34),INDEX(People[First Name],$A4714),CHAR(34),
", PersonMiddleName:  ",CHAR(34),INDEX(People[Middle Name],$A4714),CHAR(34),
", PersonLastName:  ",CHAR(34),INDEX(People[Last Name],$A4714),CHAR(34),"}"))</f>
        <v>#REF!</v>
      </c>
      <c r="E4714" t="e">
        <f>IF(INDEX(Organizations[Organization Type '[CV']],$A4714)="","",
CONCATENATE("  - &amp;OrganizationID",TEXT($A4714,"0000"),
" {","OrganizationTypeCV:  ",CHAR(34),INDEX(Organizations[Organization Type '[CV']],$A4714),CHAR(34),
", OrganizationCode:  ",CHAR(34),INDEX(Organizations[Organization Code],$A4714),CHAR(34),
", OrganizationName:  ",CHAR(34),INDEX(Organizations[Organization Name],$A4714),CHAR(34),
", OrganizationDescription:  ",CHAR(34),INDEX(Organizations[Organization Description],$A4714),CHAR(34),
", OrganizationLink:  ",CHAR(34),INDEX(Organizations[Organization Link],$A4714),CHAR(34),"}"))</f>
        <v>#REF!</v>
      </c>
      <c r="F4714" t="e">
        <f>IF(INDEX(People[First Name],$A4714)="","",
CONCATENATE("  - &amp;AffiliationID",TEXT($A4714,"0000"),
" {PersonID: *PersonID",TEXT($A4714,"0000"),
", OrganizationID: *OrganizationID",TEXT(MATCH(INDEX(People[Organization Name],$A4714),Organizations[Organization Name],0),"0000"),
", IsPrimaryOrganizationContact: , AffiliationStartDate: , AffiliationEndDate: , PrimaryPhone: ",
", PrimaryEmail: ",CHAR(34),INDEX(People[Primary Email],$A4714),CHAR(34),
", PrimaryAddress: ",CHAR(34),INDEX(People[Primary Address],$A4714),CHAR(34),
", PersonLink: }"))</f>
        <v>#REF!</v>
      </c>
      <c r="H4714" t="e">
        <f>IF(COUNTA(CitationInformation)=0,"",IF(INDEX(AuthorList[Author Name],$A4714)="","",
CONCATENATE("  - &amp;AuthorListID",TEXT($A4714,"0000"),
"  {CitationID: *CitationID0001",
", PersonID: *PersonID",TEXT(MATCH(INDEX(AuthorList[Author Name],$A4714),People[Full Name],0),"0000"),
", AuthorOrder: ",INDEX(AuthorList[Author Number],$A4714),"}")))</f>
        <v>#REF!</v>
      </c>
      <c r="K4714" t="e">
        <f>IF(INDEX(SamplingFeatures[Feature Code],$A4714)="","",
CONCATENATE("  - &amp;SamplingFeatureID",TEXT($A4714,"0000"),
" {","SamplingFeatureUUID:  ",CHAR(34),INDEX(SamplingFeatures[Sampling Feature UUID],$A4714),CHAR(34),
", SamplingFeatureTypeCV:  ",CHAR(34),INDEX(SamplingFeatures[Sampling Feature Type],$A4714),CHAR(34),
", SamplingFeatureCode:  ",CHAR(34),INDEX(SamplingFeatures[Feature Code],$A4714),CHAR(34),
", SamplingFeatureName:  ",CHAR(34),INDEX(SamplingFeatures[Feature Name],$A4714),CHAR(34),
", SamplingFeatureDescription:  ",CHAR(34),INDEX(SamplingFeatures[Feature Description],$A4714),CHAR(34),
", SamplingFeatureGeotypeCV:  ",CHAR(34),INDEX(SamplingFeatures[Feature Geo Type],$A4714),CHAR(34),
", FeatureGeometry:  ",CHAR(34),INDEX(SamplingFeatures[Feature Geometry],$A4714),CHAR(34),
", Elevation_m:  ",CHAR(34),INDEX(SamplingFeatures[Elevation_m],$A4714),CHAR(34),
", ElevationDatumCV:  ",CHAR(34),ElevationDatum,CHAR(34),"}"))</f>
        <v>#REF!</v>
      </c>
      <c r="L4714" t="e">
        <f>IF(INDEX(SamplingFeatures[Sampling Feature Type],$A4714)&lt;&gt;"Site","",
CONCATENATE("  - &amp;SiteID",TEXT(SUMPRODUCT(--($L$3:$L4713&lt;&gt;"")),"0000"),
" {","SamplingFeatureID:  *SamplingFeatureID",TEXT($A4714,"0000"),
", SiteTypeCV:  ",CHAR(34),INDEX(Sites[Site Type],$A4714),CHAR(34),
", Latitude:  ",INDEX(Sites[Latitude],$A4714),
", Longitude:  ",INDEX(Sites[Longitude],$A4714),
", SRSName:  ",CHAR(34),LatLonDatum,CHAR(34),"}"))</f>
        <v>#REF!</v>
      </c>
      <c r="M4714" t="e">
        <f>IF(INDEX(SamplingFeatures[Sampling Feature Type],$A4714)&lt;&gt;"Specimen","",
CONCATENATE("  - &amp;SpecimenID",TEXT(SUMPRODUCT(--($M$3:$M4713&lt;&gt;"")),"0000"),
" {","SamplingFeatureID:  *SamplingFeatureID",TEXT($A4714,"0000"),
", SpecimenTypeCV:  ",CHAR(34),INDEX(Specimens[Specimen Type],$A4714),CHAR(34),
", SpecimenMediumCV:  ",INDEX(Specimens[Specimen Medium],$A4714),
", IsFieldSpecimen:  ",CHAR(34),INDEX(Specimens[Is Field Specimen?],$A4714),CHAR(34),"}"))</f>
        <v>#REF!</v>
      </c>
      <c r="N4714" t="e">
        <f>IF(COUNTA(SpatialOffsets[])=0,"", IF(INDEX(SpatialOffsets[Spatial Offset Type],$A4714)="","",
CONCATENATE("  - &amp;SpatialOffsetID",TEXT($A4714,"0000"),
" {","SpatialOffsetTypeCV:  ",CHAR(34),INDEX(SpatialOffsets[Spatial Offset Type],$A4714),CHAR(34),
", Offset1Value:  ",INDEX(SpatialOffsets[Offset 1 Value],$A4714),
", Offset1UnitID:  ",CHAR(34),INDEX(SpatialOffsets[Offset 1 Unit],$A4714),CHAR(34),
", Offset2Value:  ",INDEX(SpatialOffsets[Offset 2 Value],$A4714),
", Offset2UnitID:  ",CHAR(34),INDEX(SpatialOffsets[Offset 2 Unit],$A4714),CHAR(34),
", Offset3Value:  ",INDEX(SpatialOffsets[Offset 3 Value],$A4714),
", Offset3UnitID:  ",CHAR(34),INDEX(SpatialOffsets[Offset 3 Unit],$A4714),CHAR(34),,"}")))</f>
        <v>#REF!</v>
      </c>
      <c r="O4714" t="e">
        <f>IF(COUNTA(RelatedFeatures[])=0,"", IF(INDEX(RelatedFeatures[First Sampling Feature Code],$A4714)="","",
CONCATENATE("  - &amp;RelationID",TEXT($A4714,"0000"),
" {","SamplingFeatureID:  *SamplingFeatureID",TEXT(MATCH(INDEX(RelatedFeatures[First Sampling Feature Code],$A4714),SamplingFeatures[Feature Code],0),"0000"),
", RelationshipTypeCV:  ",CHAR(34),INDEX(RelatedFeatures[Relationship Type],$A4714),CHAR(34),
", RelatedFeatureID: *SamplingFeatureID",TEXT(MATCH(INDEX(RelatedFeatures[Second Sampling Feature Code],$A4714),SamplingFeatures[Feature Code],0),"0000"),
", SpatialOffsetID:  ",IF(INDEX(RelatedFeatures[Offset Number],$A4714)="","",CONCATENATE("*SpatialOffsetID",TEXT(INDEX(RelatedFeatures[Offset Number],$A4714),"0000"))),"}")))</f>
        <v>#REF!</v>
      </c>
      <c r="P4714" t="e">
        <f>IF(INDEX(Methods[Method Type],$A4714)="","",
CONCATENATE("  - &amp;MethodID",TEXT($A4714,"0000"),
" {","MethodTypeCV:  ",CHAR(34),INDEX(Methods[Method Type],$A4714),CHAR(34),
", MethodCode:  ",CHAR(34),INDEX(Methods[Method Code],$A4714),CHAR(34),
", MethodName:  ",CHAR(34),INDEX(Methods[Method Name],$A4714),CHAR(34),
", MethodDescription:  ",CHAR(34),INDEX(Methods[Method Description],$A4714),CHAR(34),
", MethodLink:  ",CHAR(34),INDEX(Methods[Method Link],$A4714),CHAR(34),
", OrganizationID: *OrganizationID",TEXT(MATCH(INDEX(Methods[Organization Name],$A4714),Organizations[Organization Name],0),"0000"),"}"))</f>
        <v>#REF!</v>
      </c>
      <c r="Q4714" t="e">
        <f>IF(INDEX(Variables[Variable Type],$A4714)="","",
CONCATENATE("  - &amp;VariableID",TEXT($A4714,"0000"),
" {","VariableTypeCV:  ",CHAR(34),INDEX(Variables[Variable Type],$A4714),CHAR(34),
", VariableCode:  ",CHAR(34),INDEX(Variables[Variable Code],$A4714),CHAR(34),
", VariableNameCV:  ",CHAR(34),INDEX(Variables[Variable Name],$A4714),CHAR(34),
", VariableDefinition:  ",CHAR(34),INDEX(Variables[Variable Definition],$A4714),CHAR(34),
", SpecciationCV:  ",CHAR(34),INDEX(Variables[Speciation],$A4714),CHAR(34),
", NoDataValue:  ",CHAR(34),INDEX(Variables[No Data Value],$A4714),CHAR(34),"}"))</f>
        <v>#REF!</v>
      </c>
    </row>
    <row r="4715" spans="1:17" x14ac:dyDescent="0.25">
      <c r="A4715">
        <v>4712</v>
      </c>
      <c r="D4715" t="e">
        <f>IF(INDEX(People[First Name],$A4715)="","",
CONCATENATE("  - &amp;PersonID",TEXT($A4715,"0000"),
" {","PersonFirstName:  ",CHAR(34),INDEX(People[First Name],$A4715),CHAR(34),
", PersonMiddleName:  ",CHAR(34),INDEX(People[Middle Name],$A4715),CHAR(34),
", PersonLastName:  ",CHAR(34),INDEX(People[Last Name],$A4715),CHAR(34),"}"))</f>
        <v>#REF!</v>
      </c>
      <c r="E4715" t="e">
        <f>IF(INDEX(Organizations[Organization Type '[CV']],$A4715)="","",
CONCATENATE("  - &amp;OrganizationID",TEXT($A4715,"0000"),
" {","OrganizationTypeCV:  ",CHAR(34),INDEX(Organizations[Organization Type '[CV']],$A4715),CHAR(34),
", OrganizationCode:  ",CHAR(34),INDEX(Organizations[Organization Code],$A4715),CHAR(34),
", OrganizationName:  ",CHAR(34),INDEX(Organizations[Organization Name],$A4715),CHAR(34),
", OrganizationDescription:  ",CHAR(34),INDEX(Organizations[Organization Description],$A4715),CHAR(34),
", OrganizationLink:  ",CHAR(34),INDEX(Organizations[Organization Link],$A4715),CHAR(34),"}"))</f>
        <v>#REF!</v>
      </c>
      <c r="F4715" t="e">
        <f>IF(INDEX(People[First Name],$A4715)="","",
CONCATENATE("  - &amp;AffiliationID",TEXT($A4715,"0000"),
" {PersonID: *PersonID",TEXT($A4715,"0000"),
", OrganizationID: *OrganizationID",TEXT(MATCH(INDEX(People[Organization Name],$A4715),Organizations[Organization Name],0),"0000"),
", IsPrimaryOrganizationContact: , AffiliationStartDate: , AffiliationEndDate: , PrimaryPhone: ",
", PrimaryEmail: ",CHAR(34),INDEX(People[Primary Email],$A4715),CHAR(34),
", PrimaryAddress: ",CHAR(34),INDEX(People[Primary Address],$A4715),CHAR(34),
", PersonLink: }"))</f>
        <v>#REF!</v>
      </c>
      <c r="H4715" t="e">
        <f>IF(COUNTA(CitationInformation)=0,"",IF(INDEX(AuthorList[Author Name],$A4715)="","",
CONCATENATE("  - &amp;AuthorListID",TEXT($A4715,"0000"),
"  {CitationID: *CitationID0001",
", PersonID: *PersonID",TEXT(MATCH(INDEX(AuthorList[Author Name],$A4715),People[Full Name],0),"0000"),
", AuthorOrder: ",INDEX(AuthorList[Author Number],$A4715),"}")))</f>
        <v>#REF!</v>
      </c>
      <c r="K4715" t="e">
        <f>IF(INDEX(SamplingFeatures[Feature Code],$A4715)="","",
CONCATENATE("  - &amp;SamplingFeatureID",TEXT($A4715,"0000"),
" {","SamplingFeatureUUID:  ",CHAR(34),INDEX(SamplingFeatures[Sampling Feature UUID],$A4715),CHAR(34),
", SamplingFeatureTypeCV:  ",CHAR(34),INDEX(SamplingFeatures[Sampling Feature Type],$A4715),CHAR(34),
", SamplingFeatureCode:  ",CHAR(34),INDEX(SamplingFeatures[Feature Code],$A4715),CHAR(34),
", SamplingFeatureName:  ",CHAR(34),INDEX(SamplingFeatures[Feature Name],$A4715),CHAR(34),
", SamplingFeatureDescription:  ",CHAR(34),INDEX(SamplingFeatures[Feature Description],$A4715),CHAR(34),
", SamplingFeatureGeotypeCV:  ",CHAR(34),INDEX(SamplingFeatures[Feature Geo Type],$A4715),CHAR(34),
", FeatureGeometry:  ",CHAR(34),INDEX(SamplingFeatures[Feature Geometry],$A4715),CHAR(34),
", Elevation_m:  ",CHAR(34),INDEX(SamplingFeatures[Elevation_m],$A4715),CHAR(34),
", ElevationDatumCV:  ",CHAR(34),ElevationDatum,CHAR(34),"}"))</f>
        <v>#REF!</v>
      </c>
      <c r="L4715" t="e">
        <f>IF(INDEX(SamplingFeatures[Sampling Feature Type],$A4715)&lt;&gt;"Site","",
CONCATENATE("  - &amp;SiteID",TEXT(SUMPRODUCT(--($L$3:$L4714&lt;&gt;"")),"0000"),
" {","SamplingFeatureID:  *SamplingFeatureID",TEXT($A4715,"0000"),
", SiteTypeCV:  ",CHAR(34),INDEX(Sites[Site Type],$A4715),CHAR(34),
", Latitude:  ",INDEX(Sites[Latitude],$A4715),
", Longitude:  ",INDEX(Sites[Longitude],$A4715),
", SRSName:  ",CHAR(34),LatLonDatum,CHAR(34),"}"))</f>
        <v>#REF!</v>
      </c>
      <c r="M4715" t="e">
        <f>IF(INDEX(SamplingFeatures[Sampling Feature Type],$A4715)&lt;&gt;"Specimen","",
CONCATENATE("  - &amp;SpecimenID",TEXT(SUMPRODUCT(--($M$3:$M4714&lt;&gt;"")),"0000"),
" {","SamplingFeatureID:  *SamplingFeatureID",TEXT($A4715,"0000"),
", SpecimenTypeCV:  ",CHAR(34),INDEX(Specimens[Specimen Type],$A4715),CHAR(34),
", SpecimenMediumCV:  ",INDEX(Specimens[Specimen Medium],$A4715),
", IsFieldSpecimen:  ",CHAR(34),INDEX(Specimens[Is Field Specimen?],$A4715),CHAR(34),"}"))</f>
        <v>#REF!</v>
      </c>
      <c r="N4715" t="e">
        <f>IF(COUNTA(SpatialOffsets[])=0,"", IF(INDEX(SpatialOffsets[Spatial Offset Type],$A4715)="","",
CONCATENATE("  - &amp;SpatialOffsetID",TEXT($A4715,"0000"),
" {","SpatialOffsetTypeCV:  ",CHAR(34),INDEX(SpatialOffsets[Spatial Offset Type],$A4715),CHAR(34),
", Offset1Value:  ",INDEX(SpatialOffsets[Offset 1 Value],$A4715),
", Offset1UnitID:  ",CHAR(34),INDEX(SpatialOffsets[Offset 1 Unit],$A4715),CHAR(34),
", Offset2Value:  ",INDEX(SpatialOffsets[Offset 2 Value],$A4715),
", Offset2UnitID:  ",CHAR(34),INDEX(SpatialOffsets[Offset 2 Unit],$A4715),CHAR(34),
", Offset3Value:  ",INDEX(SpatialOffsets[Offset 3 Value],$A4715),
", Offset3UnitID:  ",CHAR(34),INDEX(SpatialOffsets[Offset 3 Unit],$A4715),CHAR(34),,"}")))</f>
        <v>#REF!</v>
      </c>
      <c r="O4715" t="e">
        <f>IF(COUNTA(RelatedFeatures[])=0,"", IF(INDEX(RelatedFeatures[First Sampling Feature Code],$A4715)="","",
CONCATENATE("  - &amp;RelationID",TEXT($A4715,"0000"),
" {","SamplingFeatureID:  *SamplingFeatureID",TEXT(MATCH(INDEX(RelatedFeatures[First Sampling Feature Code],$A4715),SamplingFeatures[Feature Code],0),"0000"),
", RelationshipTypeCV:  ",CHAR(34),INDEX(RelatedFeatures[Relationship Type],$A4715),CHAR(34),
", RelatedFeatureID: *SamplingFeatureID",TEXT(MATCH(INDEX(RelatedFeatures[Second Sampling Feature Code],$A4715),SamplingFeatures[Feature Code],0),"0000"),
", SpatialOffsetID:  ",IF(INDEX(RelatedFeatures[Offset Number],$A4715)="","",CONCATENATE("*SpatialOffsetID",TEXT(INDEX(RelatedFeatures[Offset Number],$A4715),"0000"))),"}")))</f>
        <v>#REF!</v>
      </c>
      <c r="P4715" t="e">
        <f>IF(INDEX(Methods[Method Type],$A4715)="","",
CONCATENATE("  - &amp;MethodID",TEXT($A4715,"0000"),
" {","MethodTypeCV:  ",CHAR(34),INDEX(Methods[Method Type],$A4715),CHAR(34),
", MethodCode:  ",CHAR(34),INDEX(Methods[Method Code],$A4715),CHAR(34),
", MethodName:  ",CHAR(34),INDEX(Methods[Method Name],$A4715),CHAR(34),
", MethodDescription:  ",CHAR(34),INDEX(Methods[Method Description],$A4715),CHAR(34),
", MethodLink:  ",CHAR(34),INDEX(Methods[Method Link],$A4715),CHAR(34),
", OrganizationID: *OrganizationID",TEXT(MATCH(INDEX(Methods[Organization Name],$A4715),Organizations[Organization Name],0),"0000"),"}"))</f>
        <v>#REF!</v>
      </c>
      <c r="Q4715" t="e">
        <f>IF(INDEX(Variables[Variable Type],$A4715)="","",
CONCATENATE("  - &amp;VariableID",TEXT($A4715,"0000"),
" {","VariableTypeCV:  ",CHAR(34),INDEX(Variables[Variable Type],$A4715),CHAR(34),
", VariableCode:  ",CHAR(34),INDEX(Variables[Variable Code],$A4715),CHAR(34),
", VariableNameCV:  ",CHAR(34),INDEX(Variables[Variable Name],$A4715),CHAR(34),
", VariableDefinition:  ",CHAR(34),INDEX(Variables[Variable Definition],$A4715),CHAR(34),
", SpecciationCV:  ",CHAR(34),INDEX(Variables[Speciation],$A4715),CHAR(34),
", NoDataValue:  ",CHAR(34),INDEX(Variables[No Data Value],$A4715),CHAR(34),"}"))</f>
        <v>#REF!</v>
      </c>
    </row>
    <row r="4716" spans="1:17" x14ac:dyDescent="0.25">
      <c r="A4716">
        <v>4713</v>
      </c>
      <c r="D4716" t="e">
        <f>IF(INDEX(People[First Name],$A4716)="","",
CONCATENATE("  - &amp;PersonID",TEXT($A4716,"0000"),
" {","PersonFirstName:  ",CHAR(34),INDEX(People[First Name],$A4716),CHAR(34),
", PersonMiddleName:  ",CHAR(34),INDEX(People[Middle Name],$A4716),CHAR(34),
", PersonLastName:  ",CHAR(34),INDEX(People[Last Name],$A4716),CHAR(34),"}"))</f>
        <v>#REF!</v>
      </c>
      <c r="E4716" t="e">
        <f>IF(INDEX(Organizations[Organization Type '[CV']],$A4716)="","",
CONCATENATE("  - &amp;OrganizationID",TEXT($A4716,"0000"),
" {","OrganizationTypeCV:  ",CHAR(34),INDEX(Organizations[Organization Type '[CV']],$A4716),CHAR(34),
", OrganizationCode:  ",CHAR(34),INDEX(Organizations[Organization Code],$A4716),CHAR(34),
", OrganizationName:  ",CHAR(34),INDEX(Organizations[Organization Name],$A4716),CHAR(34),
", OrganizationDescription:  ",CHAR(34),INDEX(Organizations[Organization Description],$A4716),CHAR(34),
", OrganizationLink:  ",CHAR(34),INDEX(Organizations[Organization Link],$A4716),CHAR(34),"}"))</f>
        <v>#REF!</v>
      </c>
      <c r="F4716" t="e">
        <f>IF(INDEX(People[First Name],$A4716)="","",
CONCATENATE("  - &amp;AffiliationID",TEXT($A4716,"0000"),
" {PersonID: *PersonID",TEXT($A4716,"0000"),
", OrganizationID: *OrganizationID",TEXT(MATCH(INDEX(People[Organization Name],$A4716),Organizations[Organization Name],0),"0000"),
", IsPrimaryOrganizationContact: , AffiliationStartDate: , AffiliationEndDate: , PrimaryPhone: ",
", PrimaryEmail: ",CHAR(34),INDEX(People[Primary Email],$A4716),CHAR(34),
", PrimaryAddress: ",CHAR(34),INDEX(People[Primary Address],$A4716),CHAR(34),
", PersonLink: }"))</f>
        <v>#REF!</v>
      </c>
      <c r="H4716" t="e">
        <f>IF(COUNTA(CitationInformation)=0,"",IF(INDEX(AuthorList[Author Name],$A4716)="","",
CONCATENATE("  - &amp;AuthorListID",TEXT($A4716,"0000"),
"  {CitationID: *CitationID0001",
", PersonID: *PersonID",TEXT(MATCH(INDEX(AuthorList[Author Name],$A4716),People[Full Name],0),"0000"),
", AuthorOrder: ",INDEX(AuthorList[Author Number],$A4716),"}")))</f>
        <v>#REF!</v>
      </c>
      <c r="K4716" t="e">
        <f>IF(INDEX(SamplingFeatures[Feature Code],$A4716)="","",
CONCATENATE("  - &amp;SamplingFeatureID",TEXT($A4716,"0000"),
" {","SamplingFeatureUUID:  ",CHAR(34),INDEX(SamplingFeatures[Sampling Feature UUID],$A4716),CHAR(34),
", SamplingFeatureTypeCV:  ",CHAR(34),INDEX(SamplingFeatures[Sampling Feature Type],$A4716),CHAR(34),
", SamplingFeatureCode:  ",CHAR(34),INDEX(SamplingFeatures[Feature Code],$A4716),CHAR(34),
", SamplingFeatureName:  ",CHAR(34),INDEX(SamplingFeatures[Feature Name],$A4716),CHAR(34),
", SamplingFeatureDescription:  ",CHAR(34),INDEX(SamplingFeatures[Feature Description],$A4716),CHAR(34),
", SamplingFeatureGeotypeCV:  ",CHAR(34),INDEX(SamplingFeatures[Feature Geo Type],$A4716),CHAR(34),
", FeatureGeometry:  ",CHAR(34),INDEX(SamplingFeatures[Feature Geometry],$A4716),CHAR(34),
", Elevation_m:  ",CHAR(34),INDEX(SamplingFeatures[Elevation_m],$A4716),CHAR(34),
", ElevationDatumCV:  ",CHAR(34),ElevationDatum,CHAR(34),"}"))</f>
        <v>#REF!</v>
      </c>
      <c r="L4716" t="e">
        <f>IF(INDEX(SamplingFeatures[Sampling Feature Type],$A4716)&lt;&gt;"Site","",
CONCATENATE("  - &amp;SiteID",TEXT(SUMPRODUCT(--($L$3:$L4715&lt;&gt;"")),"0000"),
" {","SamplingFeatureID:  *SamplingFeatureID",TEXT($A4716,"0000"),
", SiteTypeCV:  ",CHAR(34),INDEX(Sites[Site Type],$A4716),CHAR(34),
", Latitude:  ",INDEX(Sites[Latitude],$A4716),
", Longitude:  ",INDEX(Sites[Longitude],$A4716),
", SRSName:  ",CHAR(34),LatLonDatum,CHAR(34),"}"))</f>
        <v>#REF!</v>
      </c>
      <c r="M4716" t="e">
        <f>IF(INDEX(SamplingFeatures[Sampling Feature Type],$A4716)&lt;&gt;"Specimen","",
CONCATENATE("  - &amp;SpecimenID",TEXT(SUMPRODUCT(--($M$3:$M4715&lt;&gt;"")),"0000"),
" {","SamplingFeatureID:  *SamplingFeatureID",TEXT($A4716,"0000"),
", SpecimenTypeCV:  ",CHAR(34),INDEX(Specimens[Specimen Type],$A4716),CHAR(34),
", SpecimenMediumCV:  ",INDEX(Specimens[Specimen Medium],$A4716),
", IsFieldSpecimen:  ",CHAR(34),INDEX(Specimens[Is Field Specimen?],$A4716),CHAR(34),"}"))</f>
        <v>#REF!</v>
      </c>
      <c r="N4716" t="e">
        <f>IF(COUNTA(SpatialOffsets[])=0,"", IF(INDEX(SpatialOffsets[Spatial Offset Type],$A4716)="","",
CONCATENATE("  - &amp;SpatialOffsetID",TEXT($A4716,"0000"),
" {","SpatialOffsetTypeCV:  ",CHAR(34),INDEX(SpatialOffsets[Spatial Offset Type],$A4716),CHAR(34),
", Offset1Value:  ",INDEX(SpatialOffsets[Offset 1 Value],$A4716),
", Offset1UnitID:  ",CHAR(34),INDEX(SpatialOffsets[Offset 1 Unit],$A4716),CHAR(34),
", Offset2Value:  ",INDEX(SpatialOffsets[Offset 2 Value],$A4716),
", Offset2UnitID:  ",CHAR(34),INDEX(SpatialOffsets[Offset 2 Unit],$A4716),CHAR(34),
", Offset3Value:  ",INDEX(SpatialOffsets[Offset 3 Value],$A4716),
", Offset3UnitID:  ",CHAR(34),INDEX(SpatialOffsets[Offset 3 Unit],$A4716),CHAR(34),,"}")))</f>
        <v>#REF!</v>
      </c>
      <c r="O4716" t="e">
        <f>IF(COUNTA(RelatedFeatures[])=0,"", IF(INDEX(RelatedFeatures[First Sampling Feature Code],$A4716)="","",
CONCATENATE("  - &amp;RelationID",TEXT($A4716,"0000"),
" {","SamplingFeatureID:  *SamplingFeatureID",TEXT(MATCH(INDEX(RelatedFeatures[First Sampling Feature Code],$A4716),SamplingFeatures[Feature Code],0),"0000"),
", RelationshipTypeCV:  ",CHAR(34),INDEX(RelatedFeatures[Relationship Type],$A4716),CHAR(34),
", RelatedFeatureID: *SamplingFeatureID",TEXT(MATCH(INDEX(RelatedFeatures[Second Sampling Feature Code],$A4716),SamplingFeatures[Feature Code],0),"0000"),
", SpatialOffsetID:  ",IF(INDEX(RelatedFeatures[Offset Number],$A4716)="","",CONCATENATE("*SpatialOffsetID",TEXT(INDEX(RelatedFeatures[Offset Number],$A4716),"0000"))),"}")))</f>
        <v>#REF!</v>
      </c>
      <c r="P4716" t="e">
        <f>IF(INDEX(Methods[Method Type],$A4716)="","",
CONCATENATE("  - &amp;MethodID",TEXT($A4716,"0000"),
" {","MethodTypeCV:  ",CHAR(34),INDEX(Methods[Method Type],$A4716),CHAR(34),
", MethodCode:  ",CHAR(34),INDEX(Methods[Method Code],$A4716),CHAR(34),
", MethodName:  ",CHAR(34),INDEX(Methods[Method Name],$A4716),CHAR(34),
", MethodDescription:  ",CHAR(34),INDEX(Methods[Method Description],$A4716),CHAR(34),
", MethodLink:  ",CHAR(34),INDEX(Methods[Method Link],$A4716),CHAR(34),
", OrganizationID: *OrganizationID",TEXT(MATCH(INDEX(Methods[Organization Name],$A4716),Organizations[Organization Name],0),"0000"),"}"))</f>
        <v>#REF!</v>
      </c>
      <c r="Q4716" t="e">
        <f>IF(INDEX(Variables[Variable Type],$A4716)="","",
CONCATENATE("  - &amp;VariableID",TEXT($A4716,"0000"),
" {","VariableTypeCV:  ",CHAR(34),INDEX(Variables[Variable Type],$A4716),CHAR(34),
", VariableCode:  ",CHAR(34),INDEX(Variables[Variable Code],$A4716),CHAR(34),
", VariableNameCV:  ",CHAR(34),INDEX(Variables[Variable Name],$A4716),CHAR(34),
", VariableDefinition:  ",CHAR(34),INDEX(Variables[Variable Definition],$A4716),CHAR(34),
", SpecciationCV:  ",CHAR(34),INDEX(Variables[Speciation],$A4716),CHAR(34),
", NoDataValue:  ",CHAR(34),INDEX(Variables[No Data Value],$A4716),CHAR(34),"}"))</f>
        <v>#REF!</v>
      </c>
    </row>
    <row r="4717" spans="1:17" x14ac:dyDescent="0.25">
      <c r="A4717">
        <v>4714</v>
      </c>
      <c r="D4717" t="e">
        <f>IF(INDEX(People[First Name],$A4717)="","",
CONCATENATE("  - &amp;PersonID",TEXT($A4717,"0000"),
" {","PersonFirstName:  ",CHAR(34),INDEX(People[First Name],$A4717),CHAR(34),
", PersonMiddleName:  ",CHAR(34),INDEX(People[Middle Name],$A4717),CHAR(34),
", PersonLastName:  ",CHAR(34),INDEX(People[Last Name],$A4717),CHAR(34),"}"))</f>
        <v>#REF!</v>
      </c>
      <c r="E4717" t="e">
        <f>IF(INDEX(Organizations[Organization Type '[CV']],$A4717)="","",
CONCATENATE("  - &amp;OrganizationID",TEXT($A4717,"0000"),
" {","OrganizationTypeCV:  ",CHAR(34),INDEX(Organizations[Organization Type '[CV']],$A4717),CHAR(34),
", OrganizationCode:  ",CHAR(34),INDEX(Organizations[Organization Code],$A4717),CHAR(34),
", OrganizationName:  ",CHAR(34),INDEX(Organizations[Organization Name],$A4717),CHAR(34),
", OrganizationDescription:  ",CHAR(34),INDEX(Organizations[Organization Description],$A4717),CHAR(34),
", OrganizationLink:  ",CHAR(34),INDEX(Organizations[Organization Link],$A4717),CHAR(34),"}"))</f>
        <v>#REF!</v>
      </c>
      <c r="F4717" t="e">
        <f>IF(INDEX(People[First Name],$A4717)="","",
CONCATENATE("  - &amp;AffiliationID",TEXT($A4717,"0000"),
" {PersonID: *PersonID",TEXT($A4717,"0000"),
", OrganizationID: *OrganizationID",TEXT(MATCH(INDEX(People[Organization Name],$A4717),Organizations[Organization Name],0),"0000"),
", IsPrimaryOrganizationContact: , AffiliationStartDate: , AffiliationEndDate: , PrimaryPhone: ",
", PrimaryEmail: ",CHAR(34),INDEX(People[Primary Email],$A4717),CHAR(34),
", PrimaryAddress: ",CHAR(34),INDEX(People[Primary Address],$A4717),CHAR(34),
", PersonLink: }"))</f>
        <v>#REF!</v>
      </c>
      <c r="H4717" t="e">
        <f>IF(COUNTA(CitationInformation)=0,"",IF(INDEX(AuthorList[Author Name],$A4717)="","",
CONCATENATE("  - &amp;AuthorListID",TEXT($A4717,"0000"),
"  {CitationID: *CitationID0001",
", PersonID: *PersonID",TEXT(MATCH(INDEX(AuthorList[Author Name],$A4717),People[Full Name],0),"0000"),
", AuthorOrder: ",INDEX(AuthorList[Author Number],$A4717),"}")))</f>
        <v>#REF!</v>
      </c>
      <c r="K4717" t="e">
        <f>IF(INDEX(SamplingFeatures[Feature Code],$A4717)="","",
CONCATENATE("  - &amp;SamplingFeatureID",TEXT($A4717,"0000"),
" {","SamplingFeatureUUID:  ",CHAR(34),INDEX(SamplingFeatures[Sampling Feature UUID],$A4717),CHAR(34),
", SamplingFeatureTypeCV:  ",CHAR(34),INDEX(SamplingFeatures[Sampling Feature Type],$A4717),CHAR(34),
", SamplingFeatureCode:  ",CHAR(34),INDEX(SamplingFeatures[Feature Code],$A4717),CHAR(34),
", SamplingFeatureName:  ",CHAR(34),INDEX(SamplingFeatures[Feature Name],$A4717),CHAR(34),
", SamplingFeatureDescription:  ",CHAR(34),INDEX(SamplingFeatures[Feature Description],$A4717),CHAR(34),
", SamplingFeatureGeotypeCV:  ",CHAR(34),INDEX(SamplingFeatures[Feature Geo Type],$A4717),CHAR(34),
", FeatureGeometry:  ",CHAR(34),INDEX(SamplingFeatures[Feature Geometry],$A4717),CHAR(34),
", Elevation_m:  ",CHAR(34),INDEX(SamplingFeatures[Elevation_m],$A4717),CHAR(34),
", ElevationDatumCV:  ",CHAR(34),ElevationDatum,CHAR(34),"}"))</f>
        <v>#REF!</v>
      </c>
      <c r="L4717" t="e">
        <f>IF(INDEX(SamplingFeatures[Sampling Feature Type],$A4717)&lt;&gt;"Site","",
CONCATENATE("  - &amp;SiteID",TEXT(SUMPRODUCT(--($L$3:$L4716&lt;&gt;"")),"0000"),
" {","SamplingFeatureID:  *SamplingFeatureID",TEXT($A4717,"0000"),
", SiteTypeCV:  ",CHAR(34),INDEX(Sites[Site Type],$A4717),CHAR(34),
", Latitude:  ",INDEX(Sites[Latitude],$A4717),
", Longitude:  ",INDEX(Sites[Longitude],$A4717),
", SRSName:  ",CHAR(34),LatLonDatum,CHAR(34),"}"))</f>
        <v>#REF!</v>
      </c>
      <c r="M4717" t="e">
        <f>IF(INDEX(SamplingFeatures[Sampling Feature Type],$A4717)&lt;&gt;"Specimen","",
CONCATENATE("  - &amp;SpecimenID",TEXT(SUMPRODUCT(--($M$3:$M4716&lt;&gt;"")),"0000"),
" {","SamplingFeatureID:  *SamplingFeatureID",TEXT($A4717,"0000"),
", SpecimenTypeCV:  ",CHAR(34),INDEX(Specimens[Specimen Type],$A4717),CHAR(34),
", SpecimenMediumCV:  ",INDEX(Specimens[Specimen Medium],$A4717),
", IsFieldSpecimen:  ",CHAR(34),INDEX(Specimens[Is Field Specimen?],$A4717),CHAR(34),"}"))</f>
        <v>#REF!</v>
      </c>
      <c r="N4717" t="e">
        <f>IF(COUNTA(SpatialOffsets[])=0,"", IF(INDEX(SpatialOffsets[Spatial Offset Type],$A4717)="","",
CONCATENATE("  - &amp;SpatialOffsetID",TEXT($A4717,"0000"),
" {","SpatialOffsetTypeCV:  ",CHAR(34),INDEX(SpatialOffsets[Spatial Offset Type],$A4717),CHAR(34),
", Offset1Value:  ",INDEX(SpatialOffsets[Offset 1 Value],$A4717),
", Offset1UnitID:  ",CHAR(34),INDEX(SpatialOffsets[Offset 1 Unit],$A4717),CHAR(34),
", Offset2Value:  ",INDEX(SpatialOffsets[Offset 2 Value],$A4717),
", Offset2UnitID:  ",CHAR(34),INDEX(SpatialOffsets[Offset 2 Unit],$A4717),CHAR(34),
", Offset3Value:  ",INDEX(SpatialOffsets[Offset 3 Value],$A4717),
", Offset3UnitID:  ",CHAR(34),INDEX(SpatialOffsets[Offset 3 Unit],$A4717),CHAR(34),,"}")))</f>
        <v>#REF!</v>
      </c>
      <c r="O4717" t="e">
        <f>IF(COUNTA(RelatedFeatures[])=0,"", IF(INDEX(RelatedFeatures[First Sampling Feature Code],$A4717)="","",
CONCATENATE("  - &amp;RelationID",TEXT($A4717,"0000"),
" {","SamplingFeatureID:  *SamplingFeatureID",TEXT(MATCH(INDEX(RelatedFeatures[First Sampling Feature Code],$A4717),SamplingFeatures[Feature Code],0),"0000"),
", RelationshipTypeCV:  ",CHAR(34),INDEX(RelatedFeatures[Relationship Type],$A4717),CHAR(34),
", RelatedFeatureID: *SamplingFeatureID",TEXT(MATCH(INDEX(RelatedFeatures[Second Sampling Feature Code],$A4717),SamplingFeatures[Feature Code],0),"0000"),
", SpatialOffsetID:  ",IF(INDEX(RelatedFeatures[Offset Number],$A4717)="","",CONCATENATE("*SpatialOffsetID",TEXT(INDEX(RelatedFeatures[Offset Number],$A4717),"0000"))),"}")))</f>
        <v>#REF!</v>
      </c>
      <c r="P4717" t="e">
        <f>IF(INDEX(Methods[Method Type],$A4717)="","",
CONCATENATE("  - &amp;MethodID",TEXT($A4717,"0000"),
" {","MethodTypeCV:  ",CHAR(34),INDEX(Methods[Method Type],$A4717),CHAR(34),
", MethodCode:  ",CHAR(34),INDEX(Methods[Method Code],$A4717),CHAR(34),
", MethodName:  ",CHAR(34),INDEX(Methods[Method Name],$A4717),CHAR(34),
", MethodDescription:  ",CHAR(34),INDEX(Methods[Method Description],$A4717),CHAR(34),
", MethodLink:  ",CHAR(34),INDEX(Methods[Method Link],$A4717),CHAR(34),
", OrganizationID: *OrganizationID",TEXT(MATCH(INDEX(Methods[Organization Name],$A4717),Organizations[Organization Name],0),"0000"),"}"))</f>
        <v>#REF!</v>
      </c>
      <c r="Q4717" t="e">
        <f>IF(INDEX(Variables[Variable Type],$A4717)="","",
CONCATENATE("  - &amp;VariableID",TEXT($A4717,"0000"),
" {","VariableTypeCV:  ",CHAR(34),INDEX(Variables[Variable Type],$A4717),CHAR(34),
", VariableCode:  ",CHAR(34),INDEX(Variables[Variable Code],$A4717),CHAR(34),
", VariableNameCV:  ",CHAR(34),INDEX(Variables[Variable Name],$A4717),CHAR(34),
", VariableDefinition:  ",CHAR(34),INDEX(Variables[Variable Definition],$A4717),CHAR(34),
", SpecciationCV:  ",CHAR(34),INDEX(Variables[Speciation],$A4717),CHAR(34),
", NoDataValue:  ",CHAR(34),INDEX(Variables[No Data Value],$A4717),CHAR(34),"}"))</f>
        <v>#REF!</v>
      </c>
    </row>
    <row r="4718" spans="1:17" x14ac:dyDescent="0.25">
      <c r="A4718">
        <v>4715</v>
      </c>
      <c r="D4718" t="e">
        <f>IF(INDEX(People[First Name],$A4718)="","",
CONCATENATE("  - &amp;PersonID",TEXT($A4718,"0000"),
" {","PersonFirstName:  ",CHAR(34),INDEX(People[First Name],$A4718),CHAR(34),
", PersonMiddleName:  ",CHAR(34),INDEX(People[Middle Name],$A4718),CHAR(34),
", PersonLastName:  ",CHAR(34),INDEX(People[Last Name],$A4718),CHAR(34),"}"))</f>
        <v>#REF!</v>
      </c>
      <c r="E4718" t="e">
        <f>IF(INDEX(Organizations[Organization Type '[CV']],$A4718)="","",
CONCATENATE("  - &amp;OrganizationID",TEXT($A4718,"0000"),
" {","OrganizationTypeCV:  ",CHAR(34),INDEX(Organizations[Organization Type '[CV']],$A4718),CHAR(34),
", OrganizationCode:  ",CHAR(34),INDEX(Organizations[Organization Code],$A4718),CHAR(34),
", OrganizationName:  ",CHAR(34),INDEX(Organizations[Organization Name],$A4718),CHAR(34),
", OrganizationDescription:  ",CHAR(34),INDEX(Organizations[Organization Description],$A4718),CHAR(34),
", OrganizationLink:  ",CHAR(34),INDEX(Organizations[Organization Link],$A4718),CHAR(34),"}"))</f>
        <v>#REF!</v>
      </c>
      <c r="F4718" t="e">
        <f>IF(INDEX(People[First Name],$A4718)="","",
CONCATENATE("  - &amp;AffiliationID",TEXT($A4718,"0000"),
" {PersonID: *PersonID",TEXT($A4718,"0000"),
", OrganizationID: *OrganizationID",TEXT(MATCH(INDEX(People[Organization Name],$A4718),Organizations[Organization Name],0),"0000"),
", IsPrimaryOrganizationContact: , AffiliationStartDate: , AffiliationEndDate: , PrimaryPhone: ",
", PrimaryEmail: ",CHAR(34),INDEX(People[Primary Email],$A4718),CHAR(34),
", PrimaryAddress: ",CHAR(34),INDEX(People[Primary Address],$A4718),CHAR(34),
", PersonLink: }"))</f>
        <v>#REF!</v>
      </c>
      <c r="H4718" t="e">
        <f>IF(COUNTA(CitationInformation)=0,"",IF(INDEX(AuthorList[Author Name],$A4718)="","",
CONCATENATE("  - &amp;AuthorListID",TEXT($A4718,"0000"),
"  {CitationID: *CitationID0001",
", PersonID: *PersonID",TEXT(MATCH(INDEX(AuthorList[Author Name],$A4718),People[Full Name],0),"0000"),
", AuthorOrder: ",INDEX(AuthorList[Author Number],$A4718),"}")))</f>
        <v>#REF!</v>
      </c>
      <c r="K4718" t="e">
        <f>IF(INDEX(SamplingFeatures[Feature Code],$A4718)="","",
CONCATENATE("  - &amp;SamplingFeatureID",TEXT($A4718,"0000"),
" {","SamplingFeatureUUID:  ",CHAR(34),INDEX(SamplingFeatures[Sampling Feature UUID],$A4718),CHAR(34),
", SamplingFeatureTypeCV:  ",CHAR(34),INDEX(SamplingFeatures[Sampling Feature Type],$A4718),CHAR(34),
", SamplingFeatureCode:  ",CHAR(34),INDEX(SamplingFeatures[Feature Code],$A4718),CHAR(34),
", SamplingFeatureName:  ",CHAR(34),INDEX(SamplingFeatures[Feature Name],$A4718),CHAR(34),
", SamplingFeatureDescription:  ",CHAR(34),INDEX(SamplingFeatures[Feature Description],$A4718),CHAR(34),
", SamplingFeatureGeotypeCV:  ",CHAR(34),INDEX(SamplingFeatures[Feature Geo Type],$A4718),CHAR(34),
", FeatureGeometry:  ",CHAR(34),INDEX(SamplingFeatures[Feature Geometry],$A4718),CHAR(34),
", Elevation_m:  ",CHAR(34),INDEX(SamplingFeatures[Elevation_m],$A4718),CHAR(34),
", ElevationDatumCV:  ",CHAR(34),ElevationDatum,CHAR(34),"}"))</f>
        <v>#REF!</v>
      </c>
      <c r="L4718" t="e">
        <f>IF(INDEX(SamplingFeatures[Sampling Feature Type],$A4718)&lt;&gt;"Site","",
CONCATENATE("  - &amp;SiteID",TEXT(SUMPRODUCT(--($L$3:$L4717&lt;&gt;"")),"0000"),
" {","SamplingFeatureID:  *SamplingFeatureID",TEXT($A4718,"0000"),
", SiteTypeCV:  ",CHAR(34),INDEX(Sites[Site Type],$A4718),CHAR(34),
", Latitude:  ",INDEX(Sites[Latitude],$A4718),
", Longitude:  ",INDEX(Sites[Longitude],$A4718),
", SRSName:  ",CHAR(34),LatLonDatum,CHAR(34),"}"))</f>
        <v>#REF!</v>
      </c>
      <c r="M4718" t="e">
        <f>IF(INDEX(SamplingFeatures[Sampling Feature Type],$A4718)&lt;&gt;"Specimen","",
CONCATENATE("  - &amp;SpecimenID",TEXT(SUMPRODUCT(--($M$3:$M4717&lt;&gt;"")),"0000"),
" {","SamplingFeatureID:  *SamplingFeatureID",TEXT($A4718,"0000"),
", SpecimenTypeCV:  ",CHAR(34),INDEX(Specimens[Specimen Type],$A4718),CHAR(34),
", SpecimenMediumCV:  ",INDEX(Specimens[Specimen Medium],$A4718),
", IsFieldSpecimen:  ",CHAR(34),INDEX(Specimens[Is Field Specimen?],$A4718),CHAR(34),"}"))</f>
        <v>#REF!</v>
      </c>
      <c r="N4718" t="e">
        <f>IF(COUNTA(SpatialOffsets[])=0,"", IF(INDEX(SpatialOffsets[Spatial Offset Type],$A4718)="","",
CONCATENATE("  - &amp;SpatialOffsetID",TEXT($A4718,"0000"),
" {","SpatialOffsetTypeCV:  ",CHAR(34),INDEX(SpatialOffsets[Spatial Offset Type],$A4718),CHAR(34),
", Offset1Value:  ",INDEX(SpatialOffsets[Offset 1 Value],$A4718),
", Offset1UnitID:  ",CHAR(34),INDEX(SpatialOffsets[Offset 1 Unit],$A4718),CHAR(34),
", Offset2Value:  ",INDEX(SpatialOffsets[Offset 2 Value],$A4718),
", Offset2UnitID:  ",CHAR(34),INDEX(SpatialOffsets[Offset 2 Unit],$A4718),CHAR(34),
", Offset3Value:  ",INDEX(SpatialOffsets[Offset 3 Value],$A4718),
", Offset3UnitID:  ",CHAR(34),INDEX(SpatialOffsets[Offset 3 Unit],$A4718),CHAR(34),,"}")))</f>
        <v>#REF!</v>
      </c>
      <c r="O4718" t="e">
        <f>IF(COUNTA(RelatedFeatures[])=0,"", IF(INDEX(RelatedFeatures[First Sampling Feature Code],$A4718)="","",
CONCATENATE("  - &amp;RelationID",TEXT($A4718,"0000"),
" {","SamplingFeatureID:  *SamplingFeatureID",TEXT(MATCH(INDEX(RelatedFeatures[First Sampling Feature Code],$A4718),SamplingFeatures[Feature Code],0),"0000"),
", RelationshipTypeCV:  ",CHAR(34),INDEX(RelatedFeatures[Relationship Type],$A4718),CHAR(34),
", RelatedFeatureID: *SamplingFeatureID",TEXT(MATCH(INDEX(RelatedFeatures[Second Sampling Feature Code],$A4718),SamplingFeatures[Feature Code],0),"0000"),
", SpatialOffsetID:  ",IF(INDEX(RelatedFeatures[Offset Number],$A4718)="","",CONCATENATE("*SpatialOffsetID",TEXT(INDEX(RelatedFeatures[Offset Number],$A4718),"0000"))),"}")))</f>
        <v>#REF!</v>
      </c>
      <c r="P4718" t="e">
        <f>IF(INDEX(Methods[Method Type],$A4718)="","",
CONCATENATE("  - &amp;MethodID",TEXT($A4718,"0000"),
" {","MethodTypeCV:  ",CHAR(34),INDEX(Methods[Method Type],$A4718),CHAR(34),
", MethodCode:  ",CHAR(34),INDEX(Methods[Method Code],$A4718),CHAR(34),
", MethodName:  ",CHAR(34),INDEX(Methods[Method Name],$A4718),CHAR(34),
", MethodDescription:  ",CHAR(34),INDEX(Methods[Method Description],$A4718),CHAR(34),
", MethodLink:  ",CHAR(34),INDEX(Methods[Method Link],$A4718),CHAR(34),
", OrganizationID: *OrganizationID",TEXT(MATCH(INDEX(Methods[Organization Name],$A4718),Organizations[Organization Name],0),"0000"),"}"))</f>
        <v>#REF!</v>
      </c>
      <c r="Q4718" t="e">
        <f>IF(INDEX(Variables[Variable Type],$A4718)="","",
CONCATENATE("  - &amp;VariableID",TEXT($A4718,"0000"),
" {","VariableTypeCV:  ",CHAR(34),INDEX(Variables[Variable Type],$A4718),CHAR(34),
", VariableCode:  ",CHAR(34),INDEX(Variables[Variable Code],$A4718),CHAR(34),
", VariableNameCV:  ",CHAR(34),INDEX(Variables[Variable Name],$A4718),CHAR(34),
", VariableDefinition:  ",CHAR(34),INDEX(Variables[Variable Definition],$A4718),CHAR(34),
", SpecciationCV:  ",CHAR(34),INDEX(Variables[Speciation],$A4718),CHAR(34),
", NoDataValue:  ",CHAR(34),INDEX(Variables[No Data Value],$A4718),CHAR(34),"}"))</f>
        <v>#REF!</v>
      </c>
    </row>
    <row r="4719" spans="1:17" x14ac:dyDescent="0.25">
      <c r="A4719">
        <v>4716</v>
      </c>
      <c r="D4719" t="e">
        <f>IF(INDEX(People[First Name],$A4719)="","",
CONCATENATE("  - &amp;PersonID",TEXT($A4719,"0000"),
" {","PersonFirstName:  ",CHAR(34),INDEX(People[First Name],$A4719),CHAR(34),
", PersonMiddleName:  ",CHAR(34),INDEX(People[Middle Name],$A4719),CHAR(34),
", PersonLastName:  ",CHAR(34),INDEX(People[Last Name],$A4719),CHAR(34),"}"))</f>
        <v>#REF!</v>
      </c>
      <c r="E4719" t="e">
        <f>IF(INDEX(Organizations[Organization Type '[CV']],$A4719)="","",
CONCATENATE("  - &amp;OrganizationID",TEXT($A4719,"0000"),
" {","OrganizationTypeCV:  ",CHAR(34),INDEX(Organizations[Organization Type '[CV']],$A4719),CHAR(34),
", OrganizationCode:  ",CHAR(34),INDEX(Organizations[Organization Code],$A4719),CHAR(34),
", OrganizationName:  ",CHAR(34),INDEX(Organizations[Organization Name],$A4719),CHAR(34),
", OrganizationDescription:  ",CHAR(34),INDEX(Organizations[Organization Description],$A4719),CHAR(34),
", OrganizationLink:  ",CHAR(34),INDEX(Organizations[Organization Link],$A4719),CHAR(34),"}"))</f>
        <v>#REF!</v>
      </c>
      <c r="F4719" t="e">
        <f>IF(INDEX(People[First Name],$A4719)="","",
CONCATENATE("  - &amp;AffiliationID",TEXT($A4719,"0000"),
" {PersonID: *PersonID",TEXT($A4719,"0000"),
", OrganizationID: *OrganizationID",TEXT(MATCH(INDEX(People[Organization Name],$A4719),Organizations[Organization Name],0),"0000"),
", IsPrimaryOrganizationContact: , AffiliationStartDate: , AffiliationEndDate: , PrimaryPhone: ",
", PrimaryEmail: ",CHAR(34),INDEX(People[Primary Email],$A4719),CHAR(34),
", PrimaryAddress: ",CHAR(34),INDEX(People[Primary Address],$A4719),CHAR(34),
", PersonLink: }"))</f>
        <v>#REF!</v>
      </c>
      <c r="H4719" t="e">
        <f>IF(COUNTA(CitationInformation)=0,"",IF(INDEX(AuthorList[Author Name],$A4719)="","",
CONCATENATE("  - &amp;AuthorListID",TEXT($A4719,"0000"),
"  {CitationID: *CitationID0001",
", PersonID: *PersonID",TEXT(MATCH(INDEX(AuthorList[Author Name],$A4719),People[Full Name],0),"0000"),
", AuthorOrder: ",INDEX(AuthorList[Author Number],$A4719),"}")))</f>
        <v>#REF!</v>
      </c>
      <c r="K4719" t="e">
        <f>IF(INDEX(SamplingFeatures[Feature Code],$A4719)="","",
CONCATENATE("  - &amp;SamplingFeatureID",TEXT($A4719,"0000"),
" {","SamplingFeatureUUID:  ",CHAR(34),INDEX(SamplingFeatures[Sampling Feature UUID],$A4719),CHAR(34),
", SamplingFeatureTypeCV:  ",CHAR(34),INDEX(SamplingFeatures[Sampling Feature Type],$A4719),CHAR(34),
", SamplingFeatureCode:  ",CHAR(34),INDEX(SamplingFeatures[Feature Code],$A4719),CHAR(34),
", SamplingFeatureName:  ",CHAR(34),INDEX(SamplingFeatures[Feature Name],$A4719),CHAR(34),
", SamplingFeatureDescription:  ",CHAR(34),INDEX(SamplingFeatures[Feature Description],$A4719),CHAR(34),
", SamplingFeatureGeotypeCV:  ",CHAR(34),INDEX(SamplingFeatures[Feature Geo Type],$A4719),CHAR(34),
", FeatureGeometry:  ",CHAR(34),INDEX(SamplingFeatures[Feature Geometry],$A4719),CHAR(34),
", Elevation_m:  ",CHAR(34),INDEX(SamplingFeatures[Elevation_m],$A4719),CHAR(34),
", ElevationDatumCV:  ",CHAR(34),ElevationDatum,CHAR(34),"}"))</f>
        <v>#REF!</v>
      </c>
      <c r="L4719" t="e">
        <f>IF(INDEX(SamplingFeatures[Sampling Feature Type],$A4719)&lt;&gt;"Site","",
CONCATENATE("  - &amp;SiteID",TEXT(SUMPRODUCT(--($L$3:$L4718&lt;&gt;"")),"0000"),
" {","SamplingFeatureID:  *SamplingFeatureID",TEXT($A4719,"0000"),
", SiteTypeCV:  ",CHAR(34),INDEX(Sites[Site Type],$A4719),CHAR(34),
", Latitude:  ",INDEX(Sites[Latitude],$A4719),
", Longitude:  ",INDEX(Sites[Longitude],$A4719),
", SRSName:  ",CHAR(34),LatLonDatum,CHAR(34),"}"))</f>
        <v>#REF!</v>
      </c>
      <c r="M4719" t="e">
        <f>IF(INDEX(SamplingFeatures[Sampling Feature Type],$A4719)&lt;&gt;"Specimen","",
CONCATENATE("  - &amp;SpecimenID",TEXT(SUMPRODUCT(--($M$3:$M4718&lt;&gt;"")),"0000"),
" {","SamplingFeatureID:  *SamplingFeatureID",TEXT($A4719,"0000"),
", SpecimenTypeCV:  ",CHAR(34),INDEX(Specimens[Specimen Type],$A4719),CHAR(34),
", SpecimenMediumCV:  ",INDEX(Specimens[Specimen Medium],$A4719),
", IsFieldSpecimen:  ",CHAR(34),INDEX(Specimens[Is Field Specimen?],$A4719),CHAR(34),"}"))</f>
        <v>#REF!</v>
      </c>
      <c r="N4719" t="e">
        <f>IF(COUNTA(SpatialOffsets[])=0,"", IF(INDEX(SpatialOffsets[Spatial Offset Type],$A4719)="","",
CONCATENATE("  - &amp;SpatialOffsetID",TEXT($A4719,"0000"),
" {","SpatialOffsetTypeCV:  ",CHAR(34),INDEX(SpatialOffsets[Spatial Offset Type],$A4719),CHAR(34),
", Offset1Value:  ",INDEX(SpatialOffsets[Offset 1 Value],$A4719),
", Offset1UnitID:  ",CHAR(34),INDEX(SpatialOffsets[Offset 1 Unit],$A4719),CHAR(34),
", Offset2Value:  ",INDEX(SpatialOffsets[Offset 2 Value],$A4719),
", Offset2UnitID:  ",CHAR(34),INDEX(SpatialOffsets[Offset 2 Unit],$A4719),CHAR(34),
", Offset3Value:  ",INDEX(SpatialOffsets[Offset 3 Value],$A4719),
", Offset3UnitID:  ",CHAR(34),INDEX(SpatialOffsets[Offset 3 Unit],$A4719),CHAR(34),,"}")))</f>
        <v>#REF!</v>
      </c>
      <c r="O4719" t="e">
        <f>IF(COUNTA(RelatedFeatures[])=0,"", IF(INDEX(RelatedFeatures[First Sampling Feature Code],$A4719)="","",
CONCATENATE("  - &amp;RelationID",TEXT($A4719,"0000"),
" {","SamplingFeatureID:  *SamplingFeatureID",TEXT(MATCH(INDEX(RelatedFeatures[First Sampling Feature Code],$A4719),SamplingFeatures[Feature Code],0),"0000"),
", RelationshipTypeCV:  ",CHAR(34),INDEX(RelatedFeatures[Relationship Type],$A4719),CHAR(34),
", RelatedFeatureID: *SamplingFeatureID",TEXT(MATCH(INDEX(RelatedFeatures[Second Sampling Feature Code],$A4719),SamplingFeatures[Feature Code],0),"0000"),
", SpatialOffsetID:  ",IF(INDEX(RelatedFeatures[Offset Number],$A4719)="","",CONCATENATE("*SpatialOffsetID",TEXT(INDEX(RelatedFeatures[Offset Number],$A4719),"0000"))),"}")))</f>
        <v>#REF!</v>
      </c>
      <c r="P4719" t="e">
        <f>IF(INDEX(Methods[Method Type],$A4719)="","",
CONCATENATE("  - &amp;MethodID",TEXT($A4719,"0000"),
" {","MethodTypeCV:  ",CHAR(34),INDEX(Methods[Method Type],$A4719),CHAR(34),
", MethodCode:  ",CHAR(34),INDEX(Methods[Method Code],$A4719),CHAR(34),
", MethodName:  ",CHAR(34),INDEX(Methods[Method Name],$A4719),CHAR(34),
", MethodDescription:  ",CHAR(34),INDEX(Methods[Method Description],$A4719),CHAR(34),
", MethodLink:  ",CHAR(34),INDEX(Methods[Method Link],$A4719),CHAR(34),
", OrganizationID: *OrganizationID",TEXT(MATCH(INDEX(Methods[Organization Name],$A4719),Organizations[Organization Name],0),"0000"),"}"))</f>
        <v>#REF!</v>
      </c>
      <c r="Q4719" t="e">
        <f>IF(INDEX(Variables[Variable Type],$A4719)="","",
CONCATENATE("  - &amp;VariableID",TEXT($A4719,"0000"),
" {","VariableTypeCV:  ",CHAR(34),INDEX(Variables[Variable Type],$A4719),CHAR(34),
", VariableCode:  ",CHAR(34),INDEX(Variables[Variable Code],$A4719),CHAR(34),
", VariableNameCV:  ",CHAR(34),INDEX(Variables[Variable Name],$A4719),CHAR(34),
", VariableDefinition:  ",CHAR(34),INDEX(Variables[Variable Definition],$A4719),CHAR(34),
", SpecciationCV:  ",CHAR(34),INDEX(Variables[Speciation],$A4719),CHAR(34),
", NoDataValue:  ",CHAR(34),INDEX(Variables[No Data Value],$A4719),CHAR(34),"}"))</f>
        <v>#REF!</v>
      </c>
    </row>
    <row r="4720" spans="1:17" x14ac:dyDescent="0.25">
      <c r="A4720">
        <v>4717</v>
      </c>
      <c r="D4720" t="e">
        <f>IF(INDEX(People[First Name],$A4720)="","",
CONCATENATE("  - &amp;PersonID",TEXT($A4720,"0000"),
" {","PersonFirstName:  ",CHAR(34),INDEX(People[First Name],$A4720),CHAR(34),
", PersonMiddleName:  ",CHAR(34),INDEX(People[Middle Name],$A4720),CHAR(34),
", PersonLastName:  ",CHAR(34),INDEX(People[Last Name],$A4720),CHAR(34),"}"))</f>
        <v>#REF!</v>
      </c>
      <c r="E4720" t="e">
        <f>IF(INDEX(Organizations[Organization Type '[CV']],$A4720)="","",
CONCATENATE("  - &amp;OrganizationID",TEXT($A4720,"0000"),
" {","OrganizationTypeCV:  ",CHAR(34),INDEX(Organizations[Organization Type '[CV']],$A4720),CHAR(34),
", OrganizationCode:  ",CHAR(34),INDEX(Organizations[Organization Code],$A4720),CHAR(34),
", OrganizationName:  ",CHAR(34),INDEX(Organizations[Organization Name],$A4720),CHAR(34),
", OrganizationDescription:  ",CHAR(34),INDEX(Organizations[Organization Description],$A4720),CHAR(34),
", OrganizationLink:  ",CHAR(34),INDEX(Organizations[Organization Link],$A4720),CHAR(34),"}"))</f>
        <v>#REF!</v>
      </c>
      <c r="F4720" t="e">
        <f>IF(INDEX(People[First Name],$A4720)="","",
CONCATENATE("  - &amp;AffiliationID",TEXT($A4720,"0000"),
" {PersonID: *PersonID",TEXT($A4720,"0000"),
", OrganizationID: *OrganizationID",TEXT(MATCH(INDEX(People[Organization Name],$A4720),Organizations[Organization Name],0),"0000"),
", IsPrimaryOrganizationContact: , AffiliationStartDate: , AffiliationEndDate: , PrimaryPhone: ",
", PrimaryEmail: ",CHAR(34),INDEX(People[Primary Email],$A4720),CHAR(34),
", PrimaryAddress: ",CHAR(34),INDEX(People[Primary Address],$A4720),CHAR(34),
", PersonLink: }"))</f>
        <v>#REF!</v>
      </c>
      <c r="H4720" t="e">
        <f>IF(COUNTA(CitationInformation)=0,"",IF(INDEX(AuthorList[Author Name],$A4720)="","",
CONCATENATE("  - &amp;AuthorListID",TEXT($A4720,"0000"),
"  {CitationID: *CitationID0001",
", PersonID: *PersonID",TEXT(MATCH(INDEX(AuthorList[Author Name],$A4720),People[Full Name],0),"0000"),
", AuthorOrder: ",INDEX(AuthorList[Author Number],$A4720),"}")))</f>
        <v>#REF!</v>
      </c>
      <c r="K4720" t="e">
        <f>IF(INDEX(SamplingFeatures[Feature Code],$A4720)="","",
CONCATENATE("  - &amp;SamplingFeatureID",TEXT($A4720,"0000"),
" {","SamplingFeatureUUID:  ",CHAR(34),INDEX(SamplingFeatures[Sampling Feature UUID],$A4720),CHAR(34),
", SamplingFeatureTypeCV:  ",CHAR(34),INDEX(SamplingFeatures[Sampling Feature Type],$A4720),CHAR(34),
", SamplingFeatureCode:  ",CHAR(34),INDEX(SamplingFeatures[Feature Code],$A4720),CHAR(34),
", SamplingFeatureName:  ",CHAR(34),INDEX(SamplingFeatures[Feature Name],$A4720),CHAR(34),
", SamplingFeatureDescription:  ",CHAR(34),INDEX(SamplingFeatures[Feature Description],$A4720),CHAR(34),
", SamplingFeatureGeotypeCV:  ",CHAR(34),INDEX(SamplingFeatures[Feature Geo Type],$A4720),CHAR(34),
", FeatureGeometry:  ",CHAR(34),INDEX(SamplingFeatures[Feature Geometry],$A4720),CHAR(34),
", Elevation_m:  ",CHAR(34),INDEX(SamplingFeatures[Elevation_m],$A4720),CHAR(34),
", ElevationDatumCV:  ",CHAR(34),ElevationDatum,CHAR(34),"}"))</f>
        <v>#REF!</v>
      </c>
      <c r="L4720" t="e">
        <f>IF(INDEX(SamplingFeatures[Sampling Feature Type],$A4720)&lt;&gt;"Site","",
CONCATENATE("  - &amp;SiteID",TEXT(SUMPRODUCT(--($L$3:$L4719&lt;&gt;"")),"0000"),
" {","SamplingFeatureID:  *SamplingFeatureID",TEXT($A4720,"0000"),
", SiteTypeCV:  ",CHAR(34),INDEX(Sites[Site Type],$A4720),CHAR(34),
", Latitude:  ",INDEX(Sites[Latitude],$A4720),
", Longitude:  ",INDEX(Sites[Longitude],$A4720),
", SRSName:  ",CHAR(34),LatLonDatum,CHAR(34),"}"))</f>
        <v>#REF!</v>
      </c>
      <c r="M4720" t="e">
        <f>IF(INDEX(SamplingFeatures[Sampling Feature Type],$A4720)&lt;&gt;"Specimen","",
CONCATENATE("  - &amp;SpecimenID",TEXT(SUMPRODUCT(--($M$3:$M4719&lt;&gt;"")),"0000"),
" {","SamplingFeatureID:  *SamplingFeatureID",TEXT($A4720,"0000"),
", SpecimenTypeCV:  ",CHAR(34),INDEX(Specimens[Specimen Type],$A4720),CHAR(34),
", SpecimenMediumCV:  ",INDEX(Specimens[Specimen Medium],$A4720),
", IsFieldSpecimen:  ",CHAR(34),INDEX(Specimens[Is Field Specimen?],$A4720),CHAR(34),"}"))</f>
        <v>#REF!</v>
      </c>
      <c r="N4720" t="e">
        <f>IF(COUNTA(SpatialOffsets[])=0,"", IF(INDEX(SpatialOffsets[Spatial Offset Type],$A4720)="","",
CONCATENATE("  - &amp;SpatialOffsetID",TEXT($A4720,"0000"),
" {","SpatialOffsetTypeCV:  ",CHAR(34),INDEX(SpatialOffsets[Spatial Offset Type],$A4720),CHAR(34),
", Offset1Value:  ",INDEX(SpatialOffsets[Offset 1 Value],$A4720),
", Offset1UnitID:  ",CHAR(34),INDEX(SpatialOffsets[Offset 1 Unit],$A4720),CHAR(34),
", Offset2Value:  ",INDEX(SpatialOffsets[Offset 2 Value],$A4720),
", Offset2UnitID:  ",CHAR(34),INDEX(SpatialOffsets[Offset 2 Unit],$A4720),CHAR(34),
", Offset3Value:  ",INDEX(SpatialOffsets[Offset 3 Value],$A4720),
", Offset3UnitID:  ",CHAR(34),INDEX(SpatialOffsets[Offset 3 Unit],$A4720),CHAR(34),,"}")))</f>
        <v>#REF!</v>
      </c>
      <c r="O4720" t="e">
        <f>IF(COUNTA(RelatedFeatures[])=0,"", IF(INDEX(RelatedFeatures[First Sampling Feature Code],$A4720)="","",
CONCATENATE("  - &amp;RelationID",TEXT($A4720,"0000"),
" {","SamplingFeatureID:  *SamplingFeatureID",TEXT(MATCH(INDEX(RelatedFeatures[First Sampling Feature Code],$A4720),SamplingFeatures[Feature Code],0),"0000"),
", RelationshipTypeCV:  ",CHAR(34),INDEX(RelatedFeatures[Relationship Type],$A4720),CHAR(34),
", RelatedFeatureID: *SamplingFeatureID",TEXT(MATCH(INDEX(RelatedFeatures[Second Sampling Feature Code],$A4720),SamplingFeatures[Feature Code],0),"0000"),
", SpatialOffsetID:  ",IF(INDEX(RelatedFeatures[Offset Number],$A4720)="","",CONCATENATE("*SpatialOffsetID",TEXT(INDEX(RelatedFeatures[Offset Number],$A4720),"0000"))),"}")))</f>
        <v>#REF!</v>
      </c>
      <c r="P4720" t="e">
        <f>IF(INDEX(Methods[Method Type],$A4720)="","",
CONCATENATE("  - &amp;MethodID",TEXT($A4720,"0000"),
" {","MethodTypeCV:  ",CHAR(34),INDEX(Methods[Method Type],$A4720),CHAR(34),
", MethodCode:  ",CHAR(34),INDEX(Methods[Method Code],$A4720),CHAR(34),
", MethodName:  ",CHAR(34),INDEX(Methods[Method Name],$A4720),CHAR(34),
", MethodDescription:  ",CHAR(34),INDEX(Methods[Method Description],$A4720),CHAR(34),
", MethodLink:  ",CHAR(34),INDEX(Methods[Method Link],$A4720),CHAR(34),
", OrganizationID: *OrganizationID",TEXT(MATCH(INDEX(Methods[Organization Name],$A4720),Organizations[Organization Name],0),"0000"),"}"))</f>
        <v>#REF!</v>
      </c>
      <c r="Q4720" t="e">
        <f>IF(INDEX(Variables[Variable Type],$A4720)="","",
CONCATENATE("  - &amp;VariableID",TEXT($A4720,"0000"),
" {","VariableTypeCV:  ",CHAR(34),INDEX(Variables[Variable Type],$A4720),CHAR(34),
", VariableCode:  ",CHAR(34),INDEX(Variables[Variable Code],$A4720),CHAR(34),
", VariableNameCV:  ",CHAR(34),INDEX(Variables[Variable Name],$A4720),CHAR(34),
", VariableDefinition:  ",CHAR(34),INDEX(Variables[Variable Definition],$A4720),CHAR(34),
", SpecciationCV:  ",CHAR(34),INDEX(Variables[Speciation],$A4720),CHAR(34),
", NoDataValue:  ",CHAR(34),INDEX(Variables[No Data Value],$A4720),CHAR(34),"}"))</f>
        <v>#REF!</v>
      </c>
    </row>
    <row r="4721" spans="1:17" x14ac:dyDescent="0.25">
      <c r="A4721">
        <v>4718</v>
      </c>
      <c r="D4721" t="e">
        <f>IF(INDEX(People[First Name],$A4721)="","",
CONCATENATE("  - &amp;PersonID",TEXT($A4721,"0000"),
" {","PersonFirstName:  ",CHAR(34),INDEX(People[First Name],$A4721),CHAR(34),
", PersonMiddleName:  ",CHAR(34),INDEX(People[Middle Name],$A4721),CHAR(34),
", PersonLastName:  ",CHAR(34),INDEX(People[Last Name],$A4721),CHAR(34),"}"))</f>
        <v>#REF!</v>
      </c>
      <c r="E4721" t="e">
        <f>IF(INDEX(Organizations[Organization Type '[CV']],$A4721)="","",
CONCATENATE("  - &amp;OrganizationID",TEXT($A4721,"0000"),
" {","OrganizationTypeCV:  ",CHAR(34),INDEX(Organizations[Organization Type '[CV']],$A4721),CHAR(34),
", OrganizationCode:  ",CHAR(34),INDEX(Organizations[Organization Code],$A4721),CHAR(34),
", OrganizationName:  ",CHAR(34),INDEX(Organizations[Organization Name],$A4721),CHAR(34),
", OrganizationDescription:  ",CHAR(34),INDEX(Organizations[Organization Description],$A4721),CHAR(34),
", OrganizationLink:  ",CHAR(34),INDEX(Organizations[Organization Link],$A4721),CHAR(34),"}"))</f>
        <v>#REF!</v>
      </c>
      <c r="F4721" t="e">
        <f>IF(INDEX(People[First Name],$A4721)="","",
CONCATENATE("  - &amp;AffiliationID",TEXT($A4721,"0000"),
" {PersonID: *PersonID",TEXT($A4721,"0000"),
", OrganizationID: *OrganizationID",TEXT(MATCH(INDEX(People[Organization Name],$A4721),Organizations[Organization Name],0),"0000"),
", IsPrimaryOrganizationContact: , AffiliationStartDate: , AffiliationEndDate: , PrimaryPhone: ",
", PrimaryEmail: ",CHAR(34),INDEX(People[Primary Email],$A4721),CHAR(34),
", PrimaryAddress: ",CHAR(34),INDEX(People[Primary Address],$A4721),CHAR(34),
", PersonLink: }"))</f>
        <v>#REF!</v>
      </c>
      <c r="H4721" t="e">
        <f>IF(COUNTA(CitationInformation)=0,"",IF(INDEX(AuthorList[Author Name],$A4721)="","",
CONCATENATE("  - &amp;AuthorListID",TEXT($A4721,"0000"),
"  {CitationID: *CitationID0001",
", PersonID: *PersonID",TEXT(MATCH(INDEX(AuthorList[Author Name],$A4721),People[Full Name],0),"0000"),
", AuthorOrder: ",INDEX(AuthorList[Author Number],$A4721),"}")))</f>
        <v>#REF!</v>
      </c>
      <c r="K4721" t="e">
        <f>IF(INDEX(SamplingFeatures[Feature Code],$A4721)="","",
CONCATENATE("  - &amp;SamplingFeatureID",TEXT($A4721,"0000"),
" {","SamplingFeatureUUID:  ",CHAR(34),INDEX(SamplingFeatures[Sampling Feature UUID],$A4721),CHAR(34),
", SamplingFeatureTypeCV:  ",CHAR(34),INDEX(SamplingFeatures[Sampling Feature Type],$A4721),CHAR(34),
", SamplingFeatureCode:  ",CHAR(34),INDEX(SamplingFeatures[Feature Code],$A4721),CHAR(34),
", SamplingFeatureName:  ",CHAR(34),INDEX(SamplingFeatures[Feature Name],$A4721),CHAR(34),
", SamplingFeatureDescription:  ",CHAR(34),INDEX(SamplingFeatures[Feature Description],$A4721),CHAR(34),
", SamplingFeatureGeotypeCV:  ",CHAR(34),INDEX(SamplingFeatures[Feature Geo Type],$A4721),CHAR(34),
", FeatureGeometry:  ",CHAR(34),INDEX(SamplingFeatures[Feature Geometry],$A4721),CHAR(34),
", Elevation_m:  ",CHAR(34),INDEX(SamplingFeatures[Elevation_m],$A4721),CHAR(34),
", ElevationDatumCV:  ",CHAR(34),ElevationDatum,CHAR(34),"}"))</f>
        <v>#REF!</v>
      </c>
      <c r="L4721" t="e">
        <f>IF(INDEX(SamplingFeatures[Sampling Feature Type],$A4721)&lt;&gt;"Site","",
CONCATENATE("  - &amp;SiteID",TEXT(SUMPRODUCT(--($L$3:$L4720&lt;&gt;"")),"0000"),
" {","SamplingFeatureID:  *SamplingFeatureID",TEXT($A4721,"0000"),
", SiteTypeCV:  ",CHAR(34),INDEX(Sites[Site Type],$A4721),CHAR(34),
", Latitude:  ",INDEX(Sites[Latitude],$A4721),
", Longitude:  ",INDEX(Sites[Longitude],$A4721),
", SRSName:  ",CHAR(34),LatLonDatum,CHAR(34),"}"))</f>
        <v>#REF!</v>
      </c>
      <c r="M4721" t="e">
        <f>IF(INDEX(SamplingFeatures[Sampling Feature Type],$A4721)&lt;&gt;"Specimen","",
CONCATENATE("  - &amp;SpecimenID",TEXT(SUMPRODUCT(--($M$3:$M4720&lt;&gt;"")),"0000"),
" {","SamplingFeatureID:  *SamplingFeatureID",TEXT($A4721,"0000"),
", SpecimenTypeCV:  ",CHAR(34),INDEX(Specimens[Specimen Type],$A4721),CHAR(34),
", SpecimenMediumCV:  ",INDEX(Specimens[Specimen Medium],$A4721),
", IsFieldSpecimen:  ",CHAR(34),INDEX(Specimens[Is Field Specimen?],$A4721),CHAR(34),"}"))</f>
        <v>#REF!</v>
      </c>
      <c r="N4721" t="e">
        <f>IF(COUNTA(SpatialOffsets[])=0,"", IF(INDEX(SpatialOffsets[Spatial Offset Type],$A4721)="","",
CONCATENATE("  - &amp;SpatialOffsetID",TEXT($A4721,"0000"),
" {","SpatialOffsetTypeCV:  ",CHAR(34),INDEX(SpatialOffsets[Spatial Offset Type],$A4721),CHAR(34),
", Offset1Value:  ",INDEX(SpatialOffsets[Offset 1 Value],$A4721),
", Offset1UnitID:  ",CHAR(34),INDEX(SpatialOffsets[Offset 1 Unit],$A4721),CHAR(34),
", Offset2Value:  ",INDEX(SpatialOffsets[Offset 2 Value],$A4721),
", Offset2UnitID:  ",CHAR(34),INDEX(SpatialOffsets[Offset 2 Unit],$A4721),CHAR(34),
", Offset3Value:  ",INDEX(SpatialOffsets[Offset 3 Value],$A4721),
", Offset3UnitID:  ",CHAR(34),INDEX(SpatialOffsets[Offset 3 Unit],$A4721),CHAR(34),,"}")))</f>
        <v>#REF!</v>
      </c>
      <c r="O4721" t="e">
        <f>IF(COUNTA(RelatedFeatures[])=0,"", IF(INDEX(RelatedFeatures[First Sampling Feature Code],$A4721)="","",
CONCATENATE("  - &amp;RelationID",TEXT($A4721,"0000"),
" {","SamplingFeatureID:  *SamplingFeatureID",TEXT(MATCH(INDEX(RelatedFeatures[First Sampling Feature Code],$A4721),SamplingFeatures[Feature Code],0),"0000"),
", RelationshipTypeCV:  ",CHAR(34),INDEX(RelatedFeatures[Relationship Type],$A4721),CHAR(34),
", RelatedFeatureID: *SamplingFeatureID",TEXT(MATCH(INDEX(RelatedFeatures[Second Sampling Feature Code],$A4721),SamplingFeatures[Feature Code],0),"0000"),
", SpatialOffsetID:  ",IF(INDEX(RelatedFeatures[Offset Number],$A4721)="","",CONCATENATE("*SpatialOffsetID",TEXT(INDEX(RelatedFeatures[Offset Number],$A4721),"0000"))),"}")))</f>
        <v>#REF!</v>
      </c>
      <c r="P4721" t="e">
        <f>IF(INDEX(Methods[Method Type],$A4721)="","",
CONCATENATE("  - &amp;MethodID",TEXT($A4721,"0000"),
" {","MethodTypeCV:  ",CHAR(34),INDEX(Methods[Method Type],$A4721),CHAR(34),
", MethodCode:  ",CHAR(34),INDEX(Methods[Method Code],$A4721),CHAR(34),
", MethodName:  ",CHAR(34),INDEX(Methods[Method Name],$A4721),CHAR(34),
", MethodDescription:  ",CHAR(34),INDEX(Methods[Method Description],$A4721),CHAR(34),
", MethodLink:  ",CHAR(34),INDEX(Methods[Method Link],$A4721),CHAR(34),
", OrganizationID: *OrganizationID",TEXT(MATCH(INDEX(Methods[Organization Name],$A4721),Organizations[Organization Name],0),"0000"),"}"))</f>
        <v>#REF!</v>
      </c>
      <c r="Q4721" t="e">
        <f>IF(INDEX(Variables[Variable Type],$A4721)="","",
CONCATENATE("  - &amp;VariableID",TEXT($A4721,"0000"),
" {","VariableTypeCV:  ",CHAR(34),INDEX(Variables[Variable Type],$A4721),CHAR(34),
", VariableCode:  ",CHAR(34),INDEX(Variables[Variable Code],$A4721),CHAR(34),
", VariableNameCV:  ",CHAR(34),INDEX(Variables[Variable Name],$A4721),CHAR(34),
", VariableDefinition:  ",CHAR(34),INDEX(Variables[Variable Definition],$A4721),CHAR(34),
", SpecciationCV:  ",CHAR(34),INDEX(Variables[Speciation],$A4721),CHAR(34),
", NoDataValue:  ",CHAR(34),INDEX(Variables[No Data Value],$A4721),CHAR(34),"}"))</f>
        <v>#REF!</v>
      </c>
    </row>
    <row r="4722" spans="1:17" x14ac:dyDescent="0.25">
      <c r="A4722">
        <v>4719</v>
      </c>
      <c r="D4722" t="e">
        <f>IF(INDEX(People[First Name],$A4722)="","",
CONCATENATE("  - &amp;PersonID",TEXT($A4722,"0000"),
" {","PersonFirstName:  ",CHAR(34),INDEX(People[First Name],$A4722),CHAR(34),
", PersonMiddleName:  ",CHAR(34),INDEX(People[Middle Name],$A4722),CHAR(34),
", PersonLastName:  ",CHAR(34),INDEX(People[Last Name],$A4722),CHAR(34),"}"))</f>
        <v>#REF!</v>
      </c>
      <c r="E4722" t="e">
        <f>IF(INDEX(Organizations[Organization Type '[CV']],$A4722)="","",
CONCATENATE("  - &amp;OrganizationID",TEXT($A4722,"0000"),
" {","OrganizationTypeCV:  ",CHAR(34),INDEX(Organizations[Organization Type '[CV']],$A4722),CHAR(34),
", OrganizationCode:  ",CHAR(34),INDEX(Organizations[Organization Code],$A4722),CHAR(34),
", OrganizationName:  ",CHAR(34),INDEX(Organizations[Organization Name],$A4722),CHAR(34),
", OrganizationDescription:  ",CHAR(34),INDEX(Organizations[Organization Description],$A4722),CHAR(34),
", OrganizationLink:  ",CHAR(34),INDEX(Organizations[Organization Link],$A4722),CHAR(34),"}"))</f>
        <v>#REF!</v>
      </c>
      <c r="F4722" t="e">
        <f>IF(INDEX(People[First Name],$A4722)="","",
CONCATENATE("  - &amp;AffiliationID",TEXT($A4722,"0000"),
" {PersonID: *PersonID",TEXT($A4722,"0000"),
", OrganizationID: *OrganizationID",TEXT(MATCH(INDEX(People[Organization Name],$A4722),Organizations[Organization Name],0),"0000"),
", IsPrimaryOrganizationContact: , AffiliationStartDate: , AffiliationEndDate: , PrimaryPhone: ",
", PrimaryEmail: ",CHAR(34),INDEX(People[Primary Email],$A4722),CHAR(34),
", PrimaryAddress: ",CHAR(34),INDEX(People[Primary Address],$A4722),CHAR(34),
", PersonLink: }"))</f>
        <v>#REF!</v>
      </c>
      <c r="H4722" t="e">
        <f>IF(COUNTA(CitationInformation)=0,"",IF(INDEX(AuthorList[Author Name],$A4722)="","",
CONCATENATE("  - &amp;AuthorListID",TEXT($A4722,"0000"),
"  {CitationID: *CitationID0001",
", PersonID: *PersonID",TEXT(MATCH(INDEX(AuthorList[Author Name],$A4722),People[Full Name],0),"0000"),
", AuthorOrder: ",INDEX(AuthorList[Author Number],$A4722),"}")))</f>
        <v>#REF!</v>
      </c>
      <c r="K4722" t="e">
        <f>IF(INDEX(SamplingFeatures[Feature Code],$A4722)="","",
CONCATENATE("  - &amp;SamplingFeatureID",TEXT($A4722,"0000"),
" {","SamplingFeatureUUID:  ",CHAR(34),INDEX(SamplingFeatures[Sampling Feature UUID],$A4722),CHAR(34),
", SamplingFeatureTypeCV:  ",CHAR(34),INDEX(SamplingFeatures[Sampling Feature Type],$A4722),CHAR(34),
", SamplingFeatureCode:  ",CHAR(34),INDEX(SamplingFeatures[Feature Code],$A4722),CHAR(34),
", SamplingFeatureName:  ",CHAR(34),INDEX(SamplingFeatures[Feature Name],$A4722),CHAR(34),
", SamplingFeatureDescription:  ",CHAR(34),INDEX(SamplingFeatures[Feature Description],$A4722),CHAR(34),
", SamplingFeatureGeotypeCV:  ",CHAR(34),INDEX(SamplingFeatures[Feature Geo Type],$A4722),CHAR(34),
", FeatureGeometry:  ",CHAR(34),INDEX(SamplingFeatures[Feature Geometry],$A4722),CHAR(34),
", Elevation_m:  ",CHAR(34),INDEX(SamplingFeatures[Elevation_m],$A4722),CHAR(34),
", ElevationDatumCV:  ",CHAR(34),ElevationDatum,CHAR(34),"}"))</f>
        <v>#REF!</v>
      </c>
      <c r="L4722" t="e">
        <f>IF(INDEX(SamplingFeatures[Sampling Feature Type],$A4722)&lt;&gt;"Site","",
CONCATENATE("  - &amp;SiteID",TEXT(SUMPRODUCT(--($L$3:$L4721&lt;&gt;"")),"0000"),
" {","SamplingFeatureID:  *SamplingFeatureID",TEXT($A4722,"0000"),
", SiteTypeCV:  ",CHAR(34),INDEX(Sites[Site Type],$A4722),CHAR(34),
", Latitude:  ",INDEX(Sites[Latitude],$A4722),
", Longitude:  ",INDEX(Sites[Longitude],$A4722),
", SRSName:  ",CHAR(34),LatLonDatum,CHAR(34),"}"))</f>
        <v>#REF!</v>
      </c>
      <c r="M4722" t="e">
        <f>IF(INDEX(SamplingFeatures[Sampling Feature Type],$A4722)&lt;&gt;"Specimen","",
CONCATENATE("  - &amp;SpecimenID",TEXT(SUMPRODUCT(--($M$3:$M4721&lt;&gt;"")),"0000"),
" {","SamplingFeatureID:  *SamplingFeatureID",TEXT($A4722,"0000"),
", SpecimenTypeCV:  ",CHAR(34),INDEX(Specimens[Specimen Type],$A4722),CHAR(34),
", SpecimenMediumCV:  ",INDEX(Specimens[Specimen Medium],$A4722),
", IsFieldSpecimen:  ",CHAR(34),INDEX(Specimens[Is Field Specimen?],$A4722),CHAR(34),"}"))</f>
        <v>#REF!</v>
      </c>
      <c r="N4722" t="e">
        <f>IF(COUNTA(SpatialOffsets[])=0,"", IF(INDEX(SpatialOffsets[Spatial Offset Type],$A4722)="","",
CONCATENATE("  - &amp;SpatialOffsetID",TEXT($A4722,"0000"),
" {","SpatialOffsetTypeCV:  ",CHAR(34),INDEX(SpatialOffsets[Spatial Offset Type],$A4722),CHAR(34),
", Offset1Value:  ",INDEX(SpatialOffsets[Offset 1 Value],$A4722),
", Offset1UnitID:  ",CHAR(34),INDEX(SpatialOffsets[Offset 1 Unit],$A4722),CHAR(34),
", Offset2Value:  ",INDEX(SpatialOffsets[Offset 2 Value],$A4722),
", Offset2UnitID:  ",CHAR(34),INDEX(SpatialOffsets[Offset 2 Unit],$A4722),CHAR(34),
", Offset3Value:  ",INDEX(SpatialOffsets[Offset 3 Value],$A4722),
", Offset3UnitID:  ",CHAR(34),INDEX(SpatialOffsets[Offset 3 Unit],$A4722),CHAR(34),,"}")))</f>
        <v>#REF!</v>
      </c>
      <c r="O4722" t="e">
        <f>IF(COUNTA(RelatedFeatures[])=0,"", IF(INDEX(RelatedFeatures[First Sampling Feature Code],$A4722)="","",
CONCATENATE("  - &amp;RelationID",TEXT($A4722,"0000"),
" {","SamplingFeatureID:  *SamplingFeatureID",TEXT(MATCH(INDEX(RelatedFeatures[First Sampling Feature Code],$A4722),SamplingFeatures[Feature Code],0),"0000"),
", RelationshipTypeCV:  ",CHAR(34),INDEX(RelatedFeatures[Relationship Type],$A4722),CHAR(34),
", RelatedFeatureID: *SamplingFeatureID",TEXT(MATCH(INDEX(RelatedFeatures[Second Sampling Feature Code],$A4722),SamplingFeatures[Feature Code],0),"0000"),
", SpatialOffsetID:  ",IF(INDEX(RelatedFeatures[Offset Number],$A4722)="","",CONCATENATE("*SpatialOffsetID",TEXT(INDEX(RelatedFeatures[Offset Number],$A4722),"0000"))),"}")))</f>
        <v>#REF!</v>
      </c>
      <c r="P4722" t="e">
        <f>IF(INDEX(Methods[Method Type],$A4722)="","",
CONCATENATE("  - &amp;MethodID",TEXT($A4722,"0000"),
" {","MethodTypeCV:  ",CHAR(34),INDEX(Methods[Method Type],$A4722),CHAR(34),
", MethodCode:  ",CHAR(34),INDEX(Methods[Method Code],$A4722),CHAR(34),
", MethodName:  ",CHAR(34),INDEX(Methods[Method Name],$A4722),CHAR(34),
", MethodDescription:  ",CHAR(34),INDEX(Methods[Method Description],$A4722),CHAR(34),
", MethodLink:  ",CHAR(34),INDEX(Methods[Method Link],$A4722),CHAR(34),
", OrganizationID: *OrganizationID",TEXT(MATCH(INDEX(Methods[Organization Name],$A4722),Organizations[Organization Name],0),"0000"),"}"))</f>
        <v>#REF!</v>
      </c>
      <c r="Q4722" t="e">
        <f>IF(INDEX(Variables[Variable Type],$A4722)="","",
CONCATENATE("  - &amp;VariableID",TEXT($A4722,"0000"),
" {","VariableTypeCV:  ",CHAR(34),INDEX(Variables[Variable Type],$A4722),CHAR(34),
", VariableCode:  ",CHAR(34),INDEX(Variables[Variable Code],$A4722),CHAR(34),
", VariableNameCV:  ",CHAR(34),INDEX(Variables[Variable Name],$A4722),CHAR(34),
", VariableDefinition:  ",CHAR(34),INDEX(Variables[Variable Definition],$A4722),CHAR(34),
", SpecciationCV:  ",CHAR(34),INDEX(Variables[Speciation],$A4722),CHAR(34),
", NoDataValue:  ",CHAR(34),INDEX(Variables[No Data Value],$A4722),CHAR(34),"}"))</f>
        <v>#REF!</v>
      </c>
    </row>
    <row r="4723" spans="1:17" x14ac:dyDescent="0.25">
      <c r="A4723">
        <v>4720</v>
      </c>
      <c r="D4723" t="e">
        <f>IF(INDEX(People[First Name],$A4723)="","",
CONCATENATE("  - &amp;PersonID",TEXT($A4723,"0000"),
" {","PersonFirstName:  ",CHAR(34),INDEX(People[First Name],$A4723),CHAR(34),
", PersonMiddleName:  ",CHAR(34),INDEX(People[Middle Name],$A4723),CHAR(34),
", PersonLastName:  ",CHAR(34),INDEX(People[Last Name],$A4723),CHAR(34),"}"))</f>
        <v>#REF!</v>
      </c>
      <c r="E4723" t="e">
        <f>IF(INDEX(Organizations[Organization Type '[CV']],$A4723)="","",
CONCATENATE("  - &amp;OrganizationID",TEXT($A4723,"0000"),
" {","OrganizationTypeCV:  ",CHAR(34),INDEX(Organizations[Organization Type '[CV']],$A4723),CHAR(34),
", OrganizationCode:  ",CHAR(34),INDEX(Organizations[Organization Code],$A4723),CHAR(34),
", OrganizationName:  ",CHAR(34),INDEX(Organizations[Organization Name],$A4723),CHAR(34),
", OrganizationDescription:  ",CHAR(34),INDEX(Organizations[Organization Description],$A4723),CHAR(34),
", OrganizationLink:  ",CHAR(34),INDEX(Organizations[Organization Link],$A4723),CHAR(34),"}"))</f>
        <v>#REF!</v>
      </c>
      <c r="F4723" t="e">
        <f>IF(INDEX(People[First Name],$A4723)="","",
CONCATENATE("  - &amp;AffiliationID",TEXT($A4723,"0000"),
" {PersonID: *PersonID",TEXT($A4723,"0000"),
", OrganizationID: *OrganizationID",TEXT(MATCH(INDEX(People[Organization Name],$A4723),Organizations[Organization Name],0),"0000"),
", IsPrimaryOrganizationContact: , AffiliationStartDate: , AffiliationEndDate: , PrimaryPhone: ",
", PrimaryEmail: ",CHAR(34),INDEX(People[Primary Email],$A4723),CHAR(34),
", PrimaryAddress: ",CHAR(34),INDEX(People[Primary Address],$A4723),CHAR(34),
", PersonLink: }"))</f>
        <v>#REF!</v>
      </c>
      <c r="H4723" t="e">
        <f>IF(COUNTA(CitationInformation)=0,"",IF(INDEX(AuthorList[Author Name],$A4723)="","",
CONCATENATE("  - &amp;AuthorListID",TEXT($A4723,"0000"),
"  {CitationID: *CitationID0001",
", PersonID: *PersonID",TEXT(MATCH(INDEX(AuthorList[Author Name],$A4723),People[Full Name],0),"0000"),
", AuthorOrder: ",INDEX(AuthorList[Author Number],$A4723),"}")))</f>
        <v>#REF!</v>
      </c>
      <c r="K4723" t="e">
        <f>IF(INDEX(SamplingFeatures[Feature Code],$A4723)="","",
CONCATENATE("  - &amp;SamplingFeatureID",TEXT($A4723,"0000"),
" {","SamplingFeatureUUID:  ",CHAR(34),INDEX(SamplingFeatures[Sampling Feature UUID],$A4723),CHAR(34),
", SamplingFeatureTypeCV:  ",CHAR(34),INDEX(SamplingFeatures[Sampling Feature Type],$A4723),CHAR(34),
", SamplingFeatureCode:  ",CHAR(34),INDEX(SamplingFeatures[Feature Code],$A4723),CHAR(34),
", SamplingFeatureName:  ",CHAR(34),INDEX(SamplingFeatures[Feature Name],$A4723),CHAR(34),
", SamplingFeatureDescription:  ",CHAR(34),INDEX(SamplingFeatures[Feature Description],$A4723),CHAR(34),
", SamplingFeatureGeotypeCV:  ",CHAR(34),INDEX(SamplingFeatures[Feature Geo Type],$A4723),CHAR(34),
", FeatureGeometry:  ",CHAR(34),INDEX(SamplingFeatures[Feature Geometry],$A4723),CHAR(34),
", Elevation_m:  ",CHAR(34),INDEX(SamplingFeatures[Elevation_m],$A4723),CHAR(34),
", ElevationDatumCV:  ",CHAR(34),ElevationDatum,CHAR(34),"}"))</f>
        <v>#REF!</v>
      </c>
      <c r="L4723" t="e">
        <f>IF(INDEX(SamplingFeatures[Sampling Feature Type],$A4723)&lt;&gt;"Site","",
CONCATENATE("  - &amp;SiteID",TEXT(SUMPRODUCT(--($L$3:$L4722&lt;&gt;"")),"0000"),
" {","SamplingFeatureID:  *SamplingFeatureID",TEXT($A4723,"0000"),
", SiteTypeCV:  ",CHAR(34),INDEX(Sites[Site Type],$A4723),CHAR(34),
", Latitude:  ",INDEX(Sites[Latitude],$A4723),
", Longitude:  ",INDEX(Sites[Longitude],$A4723),
", SRSName:  ",CHAR(34),LatLonDatum,CHAR(34),"}"))</f>
        <v>#REF!</v>
      </c>
      <c r="M4723" t="e">
        <f>IF(INDEX(SamplingFeatures[Sampling Feature Type],$A4723)&lt;&gt;"Specimen","",
CONCATENATE("  - &amp;SpecimenID",TEXT(SUMPRODUCT(--($M$3:$M4722&lt;&gt;"")),"0000"),
" {","SamplingFeatureID:  *SamplingFeatureID",TEXT($A4723,"0000"),
", SpecimenTypeCV:  ",CHAR(34),INDEX(Specimens[Specimen Type],$A4723),CHAR(34),
", SpecimenMediumCV:  ",INDEX(Specimens[Specimen Medium],$A4723),
", IsFieldSpecimen:  ",CHAR(34),INDEX(Specimens[Is Field Specimen?],$A4723),CHAR(34),"}"))</f>
        <v>#REF!</v>
      </c>
      <c r="N4723" t="e">
        <f>IF(COUNTA(SpatialOffsets[])=0,"", IF(INDEX(SpatialOffsets[Spatial Offset Type],$A4723)="","",
CONCATENATE("  - &amp;SpatialOffsetID",TEXT($A4723,"0000"),
" {","SpatialOffsetTypeCV:  ",CHAR(34),INDEX(SpatialOffsets[Spatial Offset Type],$A4723),CHAR(34),
", Offset1Value:  ",INDEX(SpatialOffsets[Offset 1 Value],$A4723),
", Offset1UnitID:  ",CHAR(34),INDEX(SpatialOffsets[Offset 1 Unit],$A4723),CHAR(34),
", Offset2Value:  ",INDEX(SpatialOffsets[Offset 2 Value],$A4723),
", Offset2UnitID:  ",CHAR(34),INDEX(SpatialOffsets[Offset 2 Unit],$A4723),CHAR(34),
", Offset3Value:  ",INDEX(SpatialOffsets[Offset 3 Value],$A4723),
", Offset3UnitID:  ",CHAR(34),INDEX(SpatialOffsets[Offset 3 Unit],$A4723),CHAR(34),,"}")))</f>
        <v>#REF!</v>
      </c>
      <c r="O4723" t="e">
        <f>IF(COUNTA(RelatedFeatures[])=0,"", IF(INDEX(RelatedFeatures[First Sampling Feature Code],$A4723)="","",
CONCATENATE("  - &amp;RelationID",TEXT($A4723,"0000"),
" {","SamplingFeatureID:  *SamplingFeatureID",TEXT(MATCH(INDEX(RelatedFeatures[First Sampling Feature Code],$A4723),SamplingFeatures[Feature Code],0),"0000"),
", RelationshipTypeCV:  ",CHAR(34),INDEX(RelatedFeatures[Relationship Type],$A4723),CHAR(34),
", RelatedFeatureID: *SamplingFeatureID",TEXT(MATCH(INDEX(RelatedFeatures[Second Sampling Feature Code],$A4723),SamplingFeatures[Feature Code],0),"0000"),
", SpatialOffsetID:  ",IF(INDEX(RelatedFeatures[Offset Number],$A4723)="","",CONCATENATE("*SpatialOffsetID",TEXT(INDEX(RelatedFeatures[Offset Number],$A4723),"0000"))),"}")))</f>
        <v>#REF!</v>
      </c>
      <c r="P4723" t="e">
        <f>IF(INDEX(Methods[Method Type],$A4723)="","",
CONCATENATE("  - &amp;MethodID",TEXT($A4723,"0000"),
" {","MethodTypeCV:  ",CHAR(34),INDEX(Methods[Method Type],$A4723),CHAR(34),
", MethodCode:  ",CHAR(34),INDEX(Methods[Method Code],$A4723),CHAR(34),
", MethodName:  ",CHAR(34),INDEX(Methods[Method Name],$A4723),CHAR(34),
", MethodDescription:  ",CHAR(34),INDEX(Methods[Method Description],$A4723),CHAR(34),
", MethodLink:  ",CHAR(34),INDEX(Methods[Method Link],$A4723),CHAR(34),
", OrganizationID: *OrganizationID",TEXT(MATCH(INDEX(Methods[Organization Name],$A4723),Organizations[Organization Name],0),"0000"),"}"))</f>
        <v>#REF!</v>
      </c>
      <c r="Q4723" t="e">
        <f>IF(INDEX(Variables[Variable Type],$A4723)="","",
CONCATENATE("  - &amp;VariableID",TEXT($A4723,"0000"),
" {","VariableTypeCV:  ",CHAR(34),INDEX(Variables[Variable Type],$A4723),CHAR(34),
", VariableCode:  ",CHAR(34),INDEX(Variables[Variable Code],$A4723),CHAR(34),
", VariableNameCV:  ",CHAR(34),INDEX(Variables[Variable Name],$A4723),CHAR(34),
", VariableDefinition:  ",CHAR(34),INDEX(Variables[Variable Definition],$A4723),CHAR(34),
", SpecciationCV:  ",CHAR(34),INDEX(Variables[Speciation],$A4723),CHAR(34),
", NoDataValue:  ",CHAR(34),INDEX(Variables[No Data Value],$A4723),CHAR(34),"}"))</f>
        <v>#REF!</v>
      </c>
    </row>
    <row r="4724" spans="1:17" x14ac:dyDescent="0.25">
      <c r="A4724">
        <v>4721</v>
      </c>
      <c r="D4724" t="e">
        <f>IF(INDEX(People[First Name],$A4724)="","",
CONCATENATE("  - &amp;PersonID",TEXT($A4724,"0000"),
" {","PersonFirstName:  ",CHAR(34),INDEX(People[First Name],$A4724),CHAR(34),
", PersonMiddleName:  ",CHAR(34),INDEX(People[Middle Name],$A4724),CHAR(34),
", PersonLastName:  ",CHAR(34),INDEX(People[Last Name],$A4724),CHAR(34),"}"))</f>
        <v>#REF!</v>
      </c>
      <c r="E4724" t="e">
        <f>IF(INDEX(Organizations[Organization Type '[CV']],$A4724)="","",
CONCATENATE("  - &amp;OrganizationID",TEXT($A4724,"0000"),
" {","OrganizationTypeCV:  ",CHAR(34),INDEX(Organizations[Organization Type '[CV']],$A4724),CHAR(34),
", OrganizationCode:  ",CHAR(34),INDEX(Organizations[Organization Code],$A4724),CHAR(34),
", OrganizationName:  ",CHAR(34),INDEX(Organizations[Organization Name],$A4724),CHAR(34),
", OrganizationDescription:  ",CHAR(34),INDEX(Organizations[Organization Description],$A4724),CHAR(34),
", OrganizationLink:  ",CHAR(34),INDEX(Organizations[Organization Link],$A4724),CHAR(34),"}"))</f>
        <v>#REF!</v>
      </c>
      <c r="F4724" t="e">
        <f>IF(INDEX(People[First Name],$A4724)="","",
CONCATENATE("  - &amp;AffiliationID",TEXT($A4724,"0000"),
" {PersonID: *PersonID",TEXT($A4724,"0000"),
", OrganizationID: *OrganizationID",TEXT(MATCH(INDEX(People[Organization Name],$A4724),Organizations[Organization Name],0),"0000"),
", IsPrimaryOrganizationContact: , AffiliationStartDate: , AffiliationEndDate: , PrimaryPhone: ",
", PrimaryEmail: ",CHAR(34),INDEX(People[Primary Email],$A4724),CHAR(34),
", PrimaryAddress: ",CHAR(34),INDEX(People[Primary Address],$A4724),CHAR(34),
", PersonLink: }"))</f>
        <v>#REF!</v>
      </c>
      <c r="H4724" t="e">
        <f>IF(COUNTA(CitationInformation)=0,"",IF(INDEX(AuthorList[Author Name],$A4724)="","",
CONCATENATE("  - &amp;AuthorListID",TEXT($A4724,"0000"),
"  {CitationID: *CitationID0001",
", PersonID: *PersonID",TEXT(MATCH(INDEX(AuthorList[Author Name],$A4724),People[Full Name],0),"0000"),
", AuthorOrder: ",INDEX(AuthorList[Author Number],$A4724),"}")))</f>
        <v>#REF!</v>
      </c>
      <c r="K4724" t="e">
        <f>IF(INDEX(SamplingFeatures[Feature Code],$A4724)="","",
CONCATENATE("  - &amp;SamplingFeatureID",TEXT($A4724,"0000"),
" {","SamplingFeatureUUID:  ",CHAR(34),INDEX(SamplingFeatures[Sampling Feature UUID],$A4724),CHAR(34),
", SamplingFeatureTypeCV:  ",CHAR(34),INDEX(SamplingFeatures[Sampling Feature Type],$A4724),CHAR(34),
", SamplingFeatureCode:  ",CHAR(34),INDEX(SamplingFeatures[Feature Code],$A4724),CHAR(34),
", SamplingFeatureName:  ",CHAR(34),INDEX(SamplingFeatures[Feature Name],$A4724),CHAR(34),
", SamplingFeatureDescription:  ",CHAR(34),INDEX(SamplingFeatures[Feature Description],$A4724),CHAR(34),
", SamplingFeatureGeotypeCV:  ",CHAR(34),INDEX(SamplingFeatures[Feature Geo Type],$A4724),CHAR(34),
", FeatureGeometry:  ",CHAR(34),INDEX(SamplingFeatures[Feature Geometry],$A4724),CHAR(34),
", Elevation_m:  ",CHAR(34),INDEX(SamplingFeatures[Elevation_m],$A4724),CHAR(34),
", ElevationDatumCV:  ",CHAR(34),ElevationDatum,CHAR(34),"}"))</f>
        <v>#REF!</v>
      </c>
      <c r="L4724" t="e">
        <f>IF(INDEX(SamplingFeatures[Sampling Feature Type],$A4724)&lt;&gt;"Site","",
CONCATENATE("  - &amp;SiteID",TEXT(SUMPRODUCT(--($L$3:$L4723&lt;&gt;"")),"0000"),
" {","SamplingFeatureID:  *SamplingFeatureID",TEXT($A4724,"0000"),
", SiteTypeCV:  ",CHAR(34),INDEX(Sites[Site Type],$A4724),CHAR(34),
", Latitude:  ",INDEX(Sites[Latitude],$A4724),
", Longitude:  ",INDEX(Sites[Longitude],$A4724),
", SRSName:  ",CHAR(34),LatLonDatum,CHAR(34),"}"))</f>
        <v>#REF!</v>
      </c>
      <c r="M4724" t="e">
        <f>IF(INDEX(SamplingFeatures[Sampling Feature Type],$A4724)&lt;&gt;"Specimen","",
CONCATENATE("  - &amp;SpecimenID",TEXT(SUMPRODUCT(--($M$3:$M4723&lt;&gt;"")),"0000"),
" {","SamplingFeatureID:  *SamplingFeatureID",TEXT($A4724,"0000"),
", SpecimenTypeCV:  ",CHAR(34),INDEX(Specimens[Specimen Type],$A4724),CHAR(34),
", SpecimenMediumCV:  ",INDEX(Specimens[Specimen Medium],$A4724),
", IsFieldSpecimen:  ",CHAR(34),INDEX(Specimens[Is Field Specimen?],$A4724),CHAR(34),"}"))</f>
        <v>#REF!</v>
      </c>
      <c r="N4724" t="e">
        <f>IF(COUNTA(SpatialOffsets[])=0,"", IF(INDEX(SpatialOffsets[Spatial Offset Type],$A4724)="","",
CONCATENATE("  - &amp;SpatialOffsetID",TEXT($A4724,"0000"),
" {","SpatialOffsetTypeCV:  ",CHAR(34),INDEX(SpatialOffsets[Spatial Offset Type],$A4724),CHAR(34),
", Offset1Value:  ",INDEX(SpatialOffsets[Offset 1 Value],$A4724),
", Offset1UnitID:  ",CHAR(34),INDEX(SpatialOffsets[Offset 1 Unit],$A4724),CHAR(34),
", Offset2Value:  ",INDEX(SpatialOffsets[Offset 2 Value],$A4724),
", Offset2UnitID:  ",CHAR(34),INDEX(SpatialOffsets[Offset 2 Unit],$A4724),CHAR(34),
", Offset3Value:  ",INDEX(SpatialOffsets[Offset 3 Value],$A4724),
", Offset3UnitID:  ",CHAR(34),INDEX(SpatialOffsets[Offset 3 Unit],$A4724),CHAR(34),,"}")))</f>
        <v>#REF!</v>
      </c>
      <c r="O4724" t="e">
        <f>IF(COUNTA(RelatedFeatures[])=0,"", IF(INDEX(RelatedFeatures[First Sampling Feature Code],$A4724)="","",
CONCATENATE("  - &amp;RelationID",TEXT($A4724,"0000"),
" {","SamplingFeatureID:  *SamplingFeatureID",TEXT(MATCH(INDEX(RelatedFeatures[First Sampling Feature Code],$A4724),SamplingFeatures[Feature Code],0),"0000"),
", RelationshipTypeCV:  ",CHAR(34),INDEX(RelatedFeatures[Relationship Type],$A4724),CHAR(34),
", RelatedFeatureID: *SamplingFeatureID",TEXT(MATCH(INDEX(RelatedFeatures[Second Sampling Feature Code],$A4724),SamplingFeatures[Feature Code],0),"0000"),
", SpatialOffsetID:  ",IF(INDEX(RelatedFeatures[Offset Number],$A4724)="","",CONCATENATE("*SpatialOffsetID",TEXT(INDEX(RelatedFeatures[Offset Number],$A4724),"0000"))),"}")))</f>
        <v>#REF!</v>
      </c>
      <c r="P4724" t="e">
        <f>IF(INDEX(Methods[Method Type],$A4724)="","",
CONCATENATE("  - &amp;MethodID",TEXT($A4724,"0000"),
" {","MethodTypeCV:  ",CHAR(34),INDEX(Methods[Method Type],$A4724),CHAR(34),
", MethodCode:  ",CHAR(34),INDEX(Methods[Method Code],$A4724),CHAR(34),
", MethodName:  ",CHAR(34),INDEX(Methods[Method Name],$A4724),CHAR(34),
", MethodDescription:  ",CHAR(34),INDEX(Methods[Method Description],$A4724),CHAR(34),
", MethodLink:  ",CHAR(34),INDEX(Methods[Method Link],$A4724),CHAR(34),
", OrganizationID: *OrganizationID",TEXT(MATCH(INDEX(Methods[Organization Name],$A4724),Organizations[Organization Name],0),"0000"),"}"))</f>
        <v>#REF!</v>
      </c>
      <c r="Q4724" t="e">
        <f>IF(INDEX(Variables[Variable Type],$A4724)="","",
CONCATENATE("  - &amp;VariableID",TEXT($A4724,"0000"),
" {","VariableTypeCV:  ",CHAR(34),INDEX(Variables[Variable Type],$A4724),CHAR(34),
", VariableCode:  ",CHAR(34),INDEX(Variables[Variable Code],$A4724),CHAR(34),
", VariableNameCV:  ",CHAR(34),INDEX(Variables[Variable Name],$A4724),CHAR(34),
", VariableDefinition:  ",CHAR(34),INDEX(Variables[Variable Definition],$A4724),CHAR(34),
", SpecciationCV:  ",CHAR(34),INDEX(Variables[Speciation],$A4724),CHAR(34),
", NoDataValue:  ",CHAR(34),INDEX(Variables[No Data Value],$A4724),CHAR(34),"}"))</f>
        <v>#REF!</v>
      </c>
    </row>
    <row r="4725" spans="1:17" x14ac:dyDescent="0.25">
      <c r="A4725">
        <v>4722</v>
      </c>
      <c r="D4725" t="e">
        <f>IF(INDEX(People[First Name],$A4725)="","",
CONCATENATE("  - &amp;PersonID",TEXT($A4725,"0000"),
" {","PersonFirstName:  ",CHAR(34),INDEX(People[First Name],$A4725),CHAR(34),
", PersonMiddleName:  ",CHAR(34),INDEX(People[Middle Name],$A4725),CHAR(34),
", PersonLastName:  ",CHAR(34),INDEX(People[Last Name],$A4725),CHAR(34),"}"))</f>
        <v>#REF!</v>
      </c>
      <c r="E4725" t="e">
        <f>IF(INDEX(Organizations[Organization Type '[CV']],$A4725)="","",
CONCATENATE("  - &amp;OrganizationID",TEXT($A4725,"0000"),
" {","OrganizationTypeCV:  ",CHAR(34),INDEX(Organizations[Organization Type '[CV']],$A4725),CHAR(34),
", OrganizationCode:  ",CHAR(34),INDEX(Organizations[Organization Code],$A4725),CHAR(34),
", OrganizationName:  ",CHAR(34),INDEX(Organizations[Organization Name],$A4725),CHAR(34),
", OrganizationDescription:  ",CHAR(34),INDEX(Organizations[Organization Description],$A4725),CHAR(34),
", OrganizationLink:  ",CHAR(34),INDEX(Organizations[Organization Link],$A4725),CHAR(34),"}"))</f>
        <v>#REF!</v>
      </c>
      <c r="F4725" t="e">
        <f>IF(INDEX(People[First Name],$A4725)="","",
CONCATENATE("  - &amp;AffiliationID",TEXT($A4725,"0000"),
" {PersonID: *PersonID",TEXT($A4725,"0000"),
", OrganizationID: *OrganizationID",TEXT(MATCH(INDEX(People[Organization Name],$A4725),Organizations[Organization Name],0),"0000"),
", IsPrimaryOrganizationContact: , AffiliationStartDate: , AffiliationEndDate: , PrimaryPhone: ",
", PrimaryEmail: ",CHAR(34),INDEX(People[Primary Email],$A4725),CHAR(34),
", PrimaryAddress: ",CHAR(34),INDEX(People[Primary Address],$A4725),CHAR(34),
", PersonLink: }"))</f>
        <v>#REF!</v>
      </c>
      <c r="H4725" t="e">
        <f>IF(COUNTA(CitationInformation)=0,"",IF(INDEX(AuthorList[Author Name],$A4725)="","",
CONCATENATE("  - &amp;AuthorListID",TEXT($A4725,"0000"),
"  {CitationID: *CitationID0001",
", PersonID: *PersonID",TEXT(MATCH(INDEX(AuthorList[Author Name],$A4725),People[Full Name],0),"0000"),
", AuthorOrder: ",INDEX(AuthorList[Author Number],$A4725),"}")))</f>
        <v>#REF!</v>
      </c>
      <c r="K4725" t="e">
        <f>IF(INDEX(SamplingFeatures[Feature Code],$A4725)="","",
CONCATENATE("  - &amp;SamplingFeatureID",TEXT($A4725,"0000"),
" {","SamplingFeatureUUID:  ",CHAR(34),INDEX(SamplingFeatures[Sampling Feature UUID],$A4725),CHAR(34),
", SamplingFeatureTypeCV:  ",CHAR(34),INDEX(SamplingFeatures[Sampling Feature Type],$A4725),CHAR(34),
", SamplingFeatureCode:  ",CHAR(34),INDEX(SamplingFeatures[Feature Code],$A4725),CHAR(34),
", SamplingFeatureName:  ",CHAR(34),INDEX(SamplingFeatures[Feature Name],$A4725),CHAR(34),
", SamplingFeatureDescription:  ",CHAR(34),INDEX(SamplingFeatures[Feature Description],$A4725),CHAR(34),
", SamplingFeatureGeotypeCV:  ",CHAR(34),INDEX(SamplingFeatures[Feature Geo Type],$A4725),CHAR(34),
", FeatureGeometry:  ",CHAR(34),INDEX(SamplingFeatures[Feature Geometry],$A4725),CHAR(34),
", Elevation_m:  ",CHAR(34),INDEX(SamplingFeatures[Elevation_m],$A4725),CHAR(34),
", ElevationDatumCV:  ",CHAR(34),ElevationDatum,CHAR(34),"}"))</f>
        <v>#REF!</v>
      </c>
      <c r="L4725" t="e">
        <f>IF(INDEX(SamplingFeatures[Sampling Feature Type],$A4725)&lt;&gt;"Site","",
CONCATENATE("  - &amp;SiteID",TEXT(SUMPRODUCT(--($L$3:$L4724&lt;&gt;"")),"0000"),
" {","SamplingFeatureID:  *SamplingFeatureID",TEXT($A4725,"0000"),
", SiteTypeCV:  ",CHAR(34),INDEX(Sites[Site Type],$A4725),CHAR(34),
", Latitude:  ",INDEX(Sites[Latitude],$A4725),
", Longitude:  ",INDEX(Sites[Longitude],$A4725),
", SRSName:  ",CHAR(34),LatLonDatum,CHAR(34),"}"))</f>
        <v>#REF!</v>
      </c>
      <c r="M4725" t="e">
        <f>IF(INDEX(SamplingFeatures[Sampling Feature Type],$A4725)&lt;&gt;"Specimen","",
CONCATENATE("  - &amp;SpecimenID",TEXT(SUMPRODUCT(--($M$3:$M4724&lt;&gt;"")),"0000"),
" {","SamplingFeatureID:  *SamplingFeatureID",TEXT($A4725,"0000"),
", SpecimenTypeCV:  ",CHAR(34),INDEX(Specimens[Specimen Type],$A4725),CHAR(34),
", SpecimenMediumCV:  ",INDEX(Specimens[Specimen Medium],$A4725),
", IsFieldSpecimen:  ",CHAR(34),INDEX(Specimens[Is Field Specimen?],$A4725),CHAR(34),"}"))</f>
        <v>#REF!</v>
      </c>
      <c r="N4725" t="e">
        <f>IF(COUNTA(SpatialOffsets[])=0,"", IF(INDEX(SpatialOffsets[Spatial Offset Type],$A4725)="","",
CONCATENATE("  - &amp;SpatialOffsetID",TEXT($A4725,"0000"),
" {","SpatialOffsetTypeCV:  ",CHAR(34),INDEX(SpatialOffsets[Spatial Offset Type],$A4725),CHAR(34),
", Offset1Value:  ",INDEX(SpatialOffsets[Offset 1 Value],$A4725),
", Offset1UnitID:  ",CHAR(34),INDEX(SpatialOffsets[Offset 1 Unit],$A4725),CHAR(34),
", Offset2Value:  ",INDEX(SpatialOffsets[Offset 2 Value],$A4725),
", Offset2UnitID:  ",CHAR(34),INDEX(SpatialOffsets[Offset 2 Unit],$A4725),CHAR(34),
", Offset3Value:  ",INDEX(SpatialOffsets[Offset 3 Value],$A4725),
", Offset3UnitID:  ",CHAR(34),INDEX(SpatialOffsets[Offset 3 Unit],$A4725),CHAR(34),,"}")))</f>
        <v>#REF!</v>
      </c>
      <c r="O4725" t="e">
        <f>IF(COUNTA(RelatedFeatures[])=0,"", IF(INDEX(RelatedFeatures[First Sampling Feature Code],$A4725)="","",
CONCATENATE("  - &amp;RelationID",TEXT($A4725,"0000"),
" {","SamplingFeatureID:  *SamplingFeatureID",TEXT(MATCH(INDEX(RelatedFeatures[First Sampling Feature Code],$A4725),SamplingFeatures[Feature Code],0),"0000"),
", RelationshipTypeCV:  ",CHAR(34),INDEX(RelatedFeatures[Relationship Type],$A4725),CHAR(34),
", RelatedFeatureID: *SamplingFeatureID",TEXT(MATCH(INDEX(RelatedFeatures[Second Sampling Feature Code],$A4725),SamplingFeatures[Feature Code],0),"0000"),
", SpatialOffsetID:  ",IF(INDEX(RelatedFeatures[Offset Number],$A4725)="","",CONCATENATE("*SpatialOffsetID",TEXT(INDEX(RelatedFeatures[Offset Number],$A4725),"0000"))),"}")))</f>
        <v>#REF!</v>
      </c>
      <c r="P4725" t="e">
        <f>IF(INDEX(Methods[Method Type],$A4725)="","",
CONCATENATE("  - &amp;MethodID",TEXT($A4725,"0000"),
" {","MethodTypeCV:  ",CHAR(34),INDEX(Methods[Method Type],$A4725),CHAR(34),
", MethodCode:  ",CHAR(34),INDEX(Methods[Method Code],$A4725),CHAR(34),
", MethodName:  ",CHAR(34),INDEX(Methods[Method Name],$A4725),CHAR(34),
", MethodDescription:  ",CHAR(34),INDEX(Methods[Method Description],$A4725),CHAR(34),
", MethodLink:  ",CHAR(34),INDEX(Methods[Method Link],$A4725),CHAR(34),
", OrganizationID: *OrganizationID",TEXT(MATCH(INDEX(Methods[Organization Name],$A4725),Organizations[Organization Name],0),"0000"),"}"))</f>
        <v>#REF!</v>
      </c>
      <c r="Q4725" t="e">
        <f>IF(INDEX(Variables[Variable Type],$A4725)="","",
CONCATENATE("  - &amp;VariableID",TEXT($A4725,"0000"),
" {","VariableTypeCV:  ",CHAR(34),INDEX(Variables[Variable Type],$A4725),CHAR(34),
", VariableCode:  ",CHAR(34),INDEX(Variables[Variable Code],$A4725),CHAR(34),
", VariableNameCV:  ",CHAR(34),INDEX(Variables[Variable Name],$A4725),CHAR(34),
", VariableDefinition:  ",CHAR(34),INDEX(Variables[Variable Definition],$A4725),CHAR(34),
", SpecciationCV:  ",CHAR(34),INDEX(Variables[Speciation],$A4725),CHAR(34),
", NoDataValue:  ",CHAR(34),INDEX(Variables[No Data Value],$A4725),CHAR(34),"}"))</f>
        <v>#REF!</v>
      </c>
    </row>
    <row r="4726" spans="1:17" x14ac:dyDescent="0.25">
      <c r="A4726">
        <v>4723</v>
      </c>
      <c r="D4726" t="e">
        <f>IF(INDEX(People[First Name],$A4726)="","",
CONCATENATE("  - &amp;PersonID",TEXT($A4726,"0000"),
" {","PersonFirstName:  ",CHAR(34),INDEX(People[First Name],$A4726),CHAR(34),
", PersonMiddleName:  ",CHAR(34),INDEX(People[Middle Name],$A4726),CHAR(34),
", PersonLastName:  ",CHAR(34),INDEX(People[Last Name],$A4726),CHAR(34),"}"))</f>
        <v>#REF!</v>
      </c>
      <c r="E4726" t="e">
        <f>IF(INDEX(Organizations[Organization Type '[CV']],$A4726)="","",
CONCATENATE("  - &amp;OrganizationID",TEXT($A4726,"0000"),
" {","OrganizationTypeCV:  ",CHAR(34),INDEX(Organizations[Organization Type '[CV']],$A4726),CHAR(34),
", OrganizationCode:  ",CHAR(34),INDEX(Organizations[Organization Code],$A4726),CHAR(34),
", OrganizationName:  ",CHAR(34),INDEX(Organizations[Organization Name],$A4726),CHAR(34),
", OrganizationDescription:  ",CHAR(34),INDEX(Organizations[Organization Description],$A4726),CHAR(34),
", OrganizationLink:  ",CHAR(34),INDEX(Organizations[Organization Link],$A4726),CHAR(34),"}"))</f>
        <v>#REF!</v>
      </c>
      <c r="F4726" t="e">
        <f>IF(INDEX(People[First Name],$A4726)="","",
CONCATENATE("  - &amp;AffiliationID",TEXT($A4726,"0000"),
" {PersonID: *PersonID",TEXT($A4726,"0000"),
", OrganizationID: *OrganizationID",TEXT(MATCH(INDEX(People[Organization Name],$A4726),Organizations[Organization Name],0),"0000"),
", IsPrimaryOrganizationContact: , AffiliationStartDate: , AffiliationEndDate: , PrimaryPhone: ",
", PrimaryEmail: ",CHAR(34),INDEX(People[Primary Email],$A4726),CHAR(34),
", PrimaryAddress: ",CHAR(34),INDEX(People[Primary Address],$A4726),CHAR(34),
", PersonLink: }"))</f>
        <v>#REF!</v>
      </c>
      <c r="H4726" t="e">
        <f>IF(COUNTA(CitationInformation)=0,"",IF(INDEX(AuthorList[Author Name],$A4726)="","",
CONCATENATE("  - &amp;AuthorListID",TEXT($A4726,"0000"),
"  {CitationID: *CitationID0001",
", PersonID: *PersonID",TEXT(MATCH(INDEX(AuthorList[Author Name],$A4726),People[Full Name],0),"0000"),
", AuthorOrder: ",INDEX(AuthorList[Author Number],$A4726),"}")))</f>
        <v>#REF!</v>
      </c>
      <c r="K4726" t="e">
        <f>IF(INDEX(SamplingFeatures[Feature Code],$A4726)="","",
CONCATENATE("  - &amp;SamplingFeatureID",TEXT($A4726,"0000"),
" {","SamplingFeatureUUID:  ",CHAR(34),INDEX(SamplingFeatures[Sampling Feature UUID],$A4726),CHAR(34),
", SamplingFeatureTypeCV:  ",CHAR(34),INDEX(SamplingFeatures[Sampling Feature Type],$A4726),CHAR(34),
", SamplingFeatureCode:  ",CHAR(34),INDEX(SamplingFeatures[Feature Code],$A4726),CHAR(34),
", SamplingFeatureName:  ",CHAR(34),INDEX(SamplingFeatures[Feature Name],$A4726),CHAR(34),
", SamplingFeatureDescription:  ",CHAR(34),INDEX(SamplingFeatures[Feature Description],$A4726),CHAR(34),
", SamplingFeatureGeotypeCV:  ",CHAR(34),INDEX(SamplingFeatures[Feature Geo Type],$A4726),CHAR(34),
", FeatureGeometry:  ",CHAR(34),INDEX(SamplingFeatures[Feature Geometry],$A4726),CHAR(34),
", Elevation_m:  ",CHAR(34),INDEX(SamplingFeatures[Elevation_m],$A4726),CHAR(34),
", ElevationDatumCV:  ",CHAR(34),ElevationDatum,CHAR(34),"}"))</f>
        <v>#REF!</v>
      </c>
      <c r="L4726" t="e">
        <f>IF(INDEX(SamplingFeatures[Sampling Feature Type],$A4726)&lt;&gt;"Site","",
CONCATENATE("  - &amp;SiteID",TEXT(SUMPRODUCT(--($L$3:$L4725&lt;&gt;"")),"0000"),
" {","SamplingFeatureID:  *SamplingFeatureID",TEXT($A4726,"0000"),
", SiteTypeCV:  ",CHAR(34),INDEX(Sites[Site Type],$A4726),CHAR(34),
", Latitude:  ",INDEX(Sites[Latitude],$A4726),
", Longitude:  ",INDEX(Sites[Longitude],$A4726),
", SRSName:  ",CHAR(34),LatLonDatum,CHAR(34),"}"))</f>
        <v>#REF!</v>
      </c>
      <c r="M4726" t="e">
        <f>IF(INDEX(SamplingFeatures[Sampling Feature Type],$A4726)&lt;&gt;"Specimen","",
CONCATENATE("  - &amp;SpecimenID",TEXT(SUMPRODUCT(--($M$3:$M4725&lt;&gt;"")),"0000"),
" {","SamplingFeatureID:  *SamplingFeatureID",TEXT($A4726,"0000"),
", SpecimenTypeCV:  ",CHAR(34),INDEX(Specimens[Specimen Type],$A4726),CHAR(34),
", SpecimenMediumCV:  ",INDEX(Specimens[Specimen Medium],$A4726),
", IsFieldSpecimen:  ",CHAR(34),INDEX(Specimens[Is Field Specimen?],$A4726),CHAR(34),"}"))</f>
        <v>#REF!</v>
      </c>
      <c r="N4726" t="e">
        <f>IF(COUNTA(SpatialOffsets[])=0,"", IF(INDEX(SpatialOffsets[Spatial Offset Type],$A4726)="","",
CONCATENATE("  - &amp;SpatialOffsetID",TEXT($A4726,"0000"),
" {","SpatialOffsetTypeCV:  ",CHAR(34),INDEX(SpatialOffsets[Spatial Offset Type],$A4726),CHAR(34),
", Offset1Value:  ",INDEX(SpatialOffsets[Offset 1 Value],$A4726),
", Offset1UnitID:  ",CHAR(34),INDEX(SpatialOffsets[Offset 1 Unit],$A4726),CHAR(34),
", Offset2Value:  ",INDEX(SpatialOffsets[Offset 2 Value],$A4726),
", Offset2UnitID:  ",CHAR(34),INDEX(SpatialOffsets[Offset 2 Unit],$A4726),CHAR(34),
", Offset3Value:  ",INDEX(SpatialOffsets[Offset 3 Value],$A4726),
", Offset3UnitID:  ",CHAR(34),INDEX(SpatialOffsets[Offset 3 Unit],$A4726),CHAR(34),,"}")))</f>
        <v>#REF!</v>
      </c>
      <c r="O4726" t="e">
        <f>IF(COUNTA(RelatedFeatures[])=0,"", IF(INDEX(RelatedFeatures[First Sampling Feature Code],$A4726)="","",
CONCATENATE("  - &amp;RelationID",TEXT($A4726,"0000"),
" {","SamplingFeatureID:  *SamplingFeatureID",TEXT(MATCH(INDEX(RelatedFeatures[First Sampling Feature Code],$A4726),SamplingFeatures[Feature Code],0),"0000"),
", RelationshipTypeCV:  ",CHAR(34),INDEX(RelatedFeatures[Relationship Type],$A4726),CHAR(34),
", RelatedFeatureID: *SamplingFeatureID",TEXT(MATCH(INDEX(RelatedFeatures[Second Sampling Feature Code],$A4726),SamplingFeatures[Feature Code],0),"0000"),
", SpatialOffsetID:  ",IF(INDEX(RelatedFeatures[Offset Number],$A4726)="","",CONCATENATE("*SpatialOffsetID",TEXT(INDEX(RelatedFeatures[Offset Number],$A4726),"0000"))),"}")))</f>
        <v>#REF!</v>
      </c>
      <c r="P4726" t="e">
        <f>IF(INDEX(Methods[Method Type],$A4726)="","",
CONCATENATE("  - &amp;MethodID",TEXT($A4726,"0000"),
" {","MethodTypeCV:  ",CHAR(34),INDEX(Methods[Method Type],$A4726),CHAR(34),
", MethodCode:  ",CHAR(34),INDEX(Methods[Method Code],$A4726),CHAR(34),
", MethodName:  ",CHAR(34),INDEX(Methods[Method Name],$A4726),CHAR(34),
", MethodDescription:  ",CHAR(34),INDEX(Methods[Method Description],$A4726),CHAR(34),
", MethodLink:  ",CHAR(34),INDEX(Methods[Method Link],$A4726),CHAR(34),
", OrganizationID: *OrganizationID",TEXT(MATCH(INDEX(Methods[Organization Name],$A4726),Organizations[Organization Name],0),"0000"),"}"))</f>
        <v>#REF!</v>
      </c>
      <c r="Q4726" t="e">
        <f>IF(INDEX(Variables[Variable Type],$A4726)="","",
CONCATENATE("  - &amp;VariableID",TEXT($A4726,"0000"),
" {","VariableTypeCV:  ",CHAR(34),INDEX(Variables[Variable Type],$A4726),CHAR(34),
", VariableCode:  ",CHAR(34),INDEX(Variables[Variable Code],$A4726),CHAR(34),
", VariableNameCV:  ",CHAR(34),INDEX(Variables[Variable Name],$A4726),CHAR(34),
", VariableDefinition:  ",CHAR(34),INDEX(Variables[Variable Definition],$A4726),CHAR(34),
", SpecciationCV:  ",CHAR(34),INDEX(Variables[Speciation],$A4726),CHAR(34),
", NoDataValue:  ",CHAR(34),INDEX(Variables[No Data Value],$A4726),CHAR(34),"}"))</f>
        <v>#REF!</v>
      </c>
    </row>
    <row r="4727" spans="1:17" x14ac:dyDescent="0.25">
      <c r="A4727">
        <v>4724</v>
      </c>
      <c r="D4727" t="e">
        <f>IF(INDEX(People[First Name],$A4727)="","",
CONCATENATE("  - &amp;PersonID",TEXT($A4727,"0000"),
" {","PersonFirstName:  ",CHAR(34),INDEX(People[First Name],$A4727),CHAR(34),
", PersonMiddleName:  ",CHAR(34),INDEX(People[Middle Name],$A4727),CHAR(34),
", PersonLastName:  ",CHAR(34),INDEX(People[Last Name],$A4727),CHAR(34),"}"))</f>
        <v>#REF!</v>
      </c>
      <c r="E4727" t="e">
        <f>IF(INDEX(Organizations[Organization Type '[CV']],$A4727)="","",
CONCATENATE("  - &amp;OrganizationID",TEXT($A4727,"0000"),
" {","OrganizationTypeCV:  ",CHAR(34),INDEX(Organizations[Organization Type '[CV']],$A4727),CHAR(34),
", OrganizationCode:  ",CHAR(34),INDEX(Organizations[Organization Code],$A4727),CHAR(34),
", OrganizationName:  ",CHAR(34),INDEX(Organizations[Organization Name],$A4727),CHAR(34),
", OrganizationDescription:  ",CHAR(34),INDEX(Organizations[Organization Description],$A4727),CHAR(34),
", OrganizationLink:  ",CHAR(34),INDEX(Organizations[Organization Link],$A4727),CHAR(34),"}"))</f>
        <v>#REF!</v>
      </c>
      <c r="F4727" t="e">
        <f>IF(INDEX(People[First Name],$A4727)="","",
CONCATENATE("  - &amp;AffiliationID",TEXT($A4727,"0000"),
" {PersonID: *PersonID",TEXT($A4727,"0000"),
", OrganizationID: *OrganizationID",TEXT(MATCH(INDEX(People[Organization Name],$A4727),Organizations[Organization Name],0),"0000"),
", IsPrimaryOrganizationContact: , AffiliationStartDate: , AffiliationEndDate: , PrimaryPhone: ",
", PrimaryEmail: ",CHAR(34),INDEX(People[Primary Email],$A4727),CHAR(34),
", PrimaryAddress: ",CHAR(34),INDEX(People[Primary Address],$A4727),CHAR(34),
", PersonLink: }"))</f>
        <v>#REF!</v>
      </c>
      <c r="H4727" t="e">
        <f>IF(COUNTA(CitationInformation)=0,"",IF(INDEX(AuthorList[Author Name],$A4727)="","",
CONCATENATE("  - &amp;AuthorListID",TEXT($A4727,"0000"),
"  {CitationID: *CitationID0001",
", PersonID: *PersonID",TEXT(MATCH(INDEX(AuthorList[Author Name],$A4727),People[Full Name],0),"0000"),
", AuthorOrder: ",INDEX(AuthorList[Author Number],$A4727),"}")))</f>
        <v>#REF!</v>
      </c>
      <c r="K4727" t="e">
        <f>IF(INDEX(SamplingFeatures[Feature Code],$A4727)="","",
CONCATENATE("  - &amp;SamplingFeatureID",TEXT($A4727,"0000"),
" {","SamplingFeatureUUID:  ",CHAR(34),INDEX(SamplingFeatures[Sampling Feature UUID],$A4727),CHAR(34),
", SamplingFeatureTypeCV:  ",CHAR(34),INDEX(SamplingFeatures[Sampling Feature Type],$A4727),CHAR(34),
", SamplingFeatureCode:  ",CHAR(34),INDEX(SamplingFeatures[Feature Code],$A4727),CHAR(34),
", SamplingFeatureName:  ",CHAR(34),INDEX(SamplingFeatures[Feature Name],$A4727),CHAR(34),
", SamplingFeatureDescription:  ",CHAR(34),INDEX(SamplingFeatures[Feature Description],$A4727),CHAR(34),
", SamplingFeatureGeotypeCV:  ",CHAR(34),INDEX(SamplingFeatures[Feature Geo Type],$A4727),CHAR(34),
", FeatureGeometry:  ",CHAR(34),INDEX(SamplingFeatures[Feature Geometry],$A4727),CHAR(34),
", Elevation_m:  ",CHAR(34),INDEX(SamplingFeatures[Elevation_m],$A4727),CHAR(34),
", ElevationDatumCV:  ",CHAR(34),ElevationDatum,CHAR(34),"}"))</f>
        <v>#REF!</v>
      </c>
      <c r="L4727" t="e">
        <f>IF(INDEX(SamplingFeatures[Sampling Feature Type],$A4727)&lt;&gt;"Site","",
CONCATENATE("  - &amp;SiteID",TEXT(SUMPRODUCT(--($L$3:$L4726&lt;&gt;"")),"0000"),
" {","SamplingFeatureID:  *SamplingFeatureID",TEXT($A4727,"0000"),
", SiteTypeCV:  ",CHAR(34),INDEX(Sites[Site Type],$A4727),CHAR(34),
", Latitude:  ",INDEX(Sites[Latitude],$A4727),
", Longitude:  ",INDEX(Sites[Longitude],$A4727),
", SRSName:  ",CHAR(34),LatLonDatum,CHAR(34),"}"))</f>
        <v>#REF!</v>
      </c>
      <c r="M4727" t="e">
        <f>IF(INDEX(SamplingFeatures[Sampling Feature Type],$A4727)&lt;&gt;"Specimen","",
CONCATENATE("  - &amp;SpecimenID",TEXT(SUMPRODUCT(--($M$3:$M4726&lt;&gt;"")),"0000"),
" {","SamplingFeatureID:  *SamplingFeatureID",TEXT($A4727,"0000"),
", SpecimenTypeCV:  ",CHAR(34),INDEX(Specimens[Specimen Type],$A4727),CHAR(34),
", SpecimenMediumCV:  ",INDEX(Specimens[Specimen Medium],$A4727),
", IsFieldSpecimen:  ",CHAR(34),INDEX(Specimens[Is Field Specimen?],$A4727),CHAR(34),"}"))</f>
        <v>#REF!</v>
      </c>
      <c r="N4727" t="e">
        <f>IF(COUNTA(SpatialOffsets[])=0,"", IF(INDEX(SpatialOffsets[Spatial Offset Type],$A4727)="","",
CONCATENATE("  - &amp;SpatialOffsetID",TEXT($A4727,"0000"),
" {","SpatialOffsetTypeCV:  ",CHAR(34),INDEX(SpatialOffsets[Spatial Offset Type],$A4727),CHAR(34),
", Offset1Value:  ",INDEX(SpatialOffsets[Offset 1 Value],$A4727),
", Offset1UnitID:  ",CHAR(34),INDEX(SpatialOffsets[Offset 1 Unit],$A4727),CHAR(34),
", Offset2Value:  ",INDEX(SpatialOffsets[Offset 2 Value],$A4727),
", Offset2UnitID:  ",CHAR(34),INDEX(SpatialOffsets[Offset 2 Unit],$A4727),CHAR(34),
", Offset3Value:  ",INDEX(SpatialOffsets[Offset 3 Value],$A4727),
", Offset3UnitID:  ",CHAR(34),INDEX(SpatialOffsets[Offset 3 Unit],$A4727),CHAR(34),,"}")))</f>
        <v>#REF!</v>
      </c>
      <c r="O4727" t="e">
        <f>IF(COUNTA(RelatedFeatures[])=0,"", IF(INDEX(RelatedFeatures[First Sampling Feature Code],$A4727)="","",
CONCATENATE("  - &amp;RelationID",TEXT($A4727,"0000"),
" {","SamplingFeatureID:  *SamplingFeatureID",TEXT(MATCH(INDEX(RelatedFeatures[First Sampling Feature Code],$A4727),SamplingFeatures[Feature Code],0),"0000"),
", RelationshipTypeCV:  ",CHAR(34),INDEX(RelatedFeatures[Relationship Type],$A4727),CHAR(34),
", RelatedFeatureID: *SamplingFeatureID",TEXT(MATCH(INDEX(RelatedFeatures[Second Sampling Feature Code],$A4727),SamplingFeatures[Feature Code],0),"0000"),
", SpatialOffsetID:  ",IF(INDEX(RelatedFeatures[Offset Number],$A4727)="","",CONCATENATE("*SpatialOffsetID",TEXT(INDEX(RelatedFeatures[Offset Number],$A4727),"0000"))),"}")))</f>
        <v>#REF!</v>
      </c>
      <c r="P4727" t="e">
        <f>IF(INDEX(Methods[Method Type],$A4727)="","",
CONCATENATE("  - &amp;MethodID",TEXT($A4727,"0000"),
" {","MethodTypeCV:  ",CHAR(34),INDEX(Methods[Method Type],$A4727),CHAR(34),
", MethodCode:  ",CHAR(34),INDEX(Methods[Method Code],$A4727),CHAR(34),
", MethodName:  ",CHAR(34),INDEX(Methods[Method Name],$A4727),CHAR(34),
", MethodDescription:  ",CHAR(34),INDEX(Methods[Method Description],$A4727),CHAR(34),
", MethodLink:  ",CHAR(34),INDEX(Methods[Method Link],$A4727),CHAR(34),
", OrganizationID: *OrganizationID",TEXT(MATCH(INDEX(Methods[Organization Name],$A4727),Organizations[Organization Name],0),"0000"),"}"))</f>
        <v>#REF!</v>
      </c>
      <c r="Q4727" t="e">
        <f>IF(INDEX(Variables[Variable Type],$A4727)="","",
CONCATENATE("  - &amp;VariableID",TEXT($A4727,"0000"),
" {","VariableTypeCV:  ",CHAR(34),INDEX(Variables[Variable Type],$A4727),CHAR(34),
", VariableCode:  ",CHAR(34),INDEX(Variables[Variable Code],$A4727),CHAR(34),
", VariableNameCV:  ",CHAR(34),INDEX(Variables[Variable Name],$A4727),CHAR(34),
", VariableDefinition:  ",CHAR(34),INDEX(Variables[Variable Definition],$A4727),CHAR(34),
", SpecciationCV:  ",CHAR(34),INDEX(Variables[Speciation],$A4727),CHAR(34),
", NoDataValue:  ",CHAR(34),INDEX(Variables[No Data Value],$A4727),CHAR(34),"}"))</f>
        <v>#REF!</v>
      </c>
    </row>
    <row r="4728" spans="1:17" x14ac:dyDescent="0.25">
      <c r="A4728">
        <v>4725</v>
      </c>
      <c r="D4728" t="e">
        <f>IF(INDEX(People[First Name],$A4728)="","",
CONCATENATE("  - &amp;PersonID",TEXT($A4728,"0000"),
" {","PersonFirstName:  ",CHAR(34),INDEX(People[First Name],$A4728),CHAR(34),
", PersonMiddleName:  ",CHAR(34),INDEX(People[Middle Name],$A4728),CHAR(34),
", PersonLastName:  ",CHAR(34),INDEX(People[Last Name],$A4728),CHAR(34),"}"))</f>
        <v>#REF!</v>
      </c>
      <c r="E4728" t="e">
        <f>IF(INDEX(Organizations[Organization Type '[CV']],$A4728)="","",
CONCATENATE("  - &amp;OrganizationID",TEXT($A4728,"0000"),
" {","OrganizationTypeCV:  ",CHAR(34),INDEX(Organizations[Organization Type '[CV']],$A4728),CHAR(34),
", OrganizationCode:  ",CHAR(34),INDEX(Organizations[Organization Code],$A4728),CHAR(34),
", OrganizationName:  ",CHAR(34),INDEX(Organizations[Organization Name],$A4728),CHAR(34),
", OrganizationDescription:  ",CHAR(34),INDEX(Organizations[Organization Description],$A4728),CHAR(34),
", OrganizationLink:  ",CHAR(34),INDEX(Organizations[Organization Link],$A4728),CHAR(34),"}"))</f>
        <v>#REF!</v>
      </c>
      <c r="F4728" t="e">
        <f>IF(INDEX(People[First Name],$A4728)="","",
CONCATENATE("  - &amp;AffiliationID",TEXT($A4728,"0000"),
" {PersonID: *PersonID",TEXT($A4728,"0000"),
", OrganizationID: *OrganizationID",TEXT(MATCH(INDEX(People[Organization Name],$A4728),Organizations[Organization Name],0),"0000"),
", IsPrimaryOrganizationContact: , AffiliationStartDate: , AffiliationEndDate: , PrimaryPhone: ",
", PrimaryEmail: ",CHAR(34),INDEX(People[Primary Email],$A4728),CHAR(34),
", PrimaryAddress: ",CHAR(34),INDEX(People[Primary Address],$A4728),CHAR(34),
", PersonLink: }"))</f>
        <v>#REF!</v>
      </c>
      <c r="H4728" t="e">
        <f>IF(COUNTA(CitationInformation)=0,"",IF(INDEX(AuthorList[Author Name],$A4728)="","",
CONCATENATE("  - &amp;AuthorListID",TEXT($A4728,"0000"),
"  {CitationID: *CitationID0001",
", PersonID: *PersonID",TEXT(MATCH(INDEX(AuthorList[Author Name],$A4728),People[Full Name],0),"0000"),
", AuthorOrder: ",INDEX(AuthorList[Author Number],$A4728),"}")))</f>
        <v>#REF!</v>
      </c>
      <c r="K4728" t="e">
        <f>IF(INDEX(SamplingFeatures[Feature Code],$A4728)="","",
CONCATENATE("  - &amp;SamplingFeatureID",TEXT($A4728,"0000"),
" {","SamplingFeatureUUID:  ",CHAR(34),INDEX(SamplingFeatures[Sampling Feature UUID],$A4728),CHAR(34),
", SamplingFeatureTypeCV:  ",CHAR(34),INDEX(SamplingFeatures[Sampling Feature Type],$A4728),CHAR(34),
", SamplingFeatureCode:  ",CHAR(34),INDEX(SamplingFeatures[Feature Code],$A4728),CHAR(34),
", SamplingFeatureName:  ",CHAR(34),INDEX(SamplingFeatures[Feature Name],$A4728),CHAR(34),
", SamplingFeatureDescription:  ",CHAR(34),INDEX(SamplingFeatures[Feature Description],$A4728),CHAR(34),
", SamplingFeatureGeotypeCV:  ",CHAR(34),INDEX(SamplingFeatures[Feature Geo Type],$A4728),CHAR(34),
", FeatureGeometry:  ",CHAR(34),INDEX(SamplingFeatures[Feature Geometry],$A4728),CHAR(34),
", Elevation_m:  ",CHAR(34),INDEX(SamplingFeatures[Elevation_m],$A4728),CHAR(34),
", ElevationDatumCV:  ",CHAR(34),ElevationDatum,CHAR(34),"}"))</f>
        <v>#REF!</v>
      </c>
      <c r="L4728" t="e">
        <f>IF(INDEX(SamplingFeatures[Sampling Feature Type],$A4728)&lt;&gt;"Site","",
CONCATENATE("  - &amp;SiteID",TEXT(SUMPRODUCT(--($L$3:$L4727&lt;&gt;"")),"0000"),
" {","SamplingFeatureID:  *SamplingFeatureID",TEXT($A4728,"0000"),
", SiteTypeCV:  ",CHAR(34),INDEX(Sites[Site Type],$A4728),CHAR(34),
", Latitude:  ",INDEX(Sites[Latitude],$A4728),
", Longitude:  ",INDEX(Sites[Longitude],$A4728),
", SRSName:  ",CHAR(34),LatLonDatum,CHAR(34),"}"))</f>
        <v>#REF!</v>
      </c>
      <c r="M4728" t="e">
        <f>IF(INDEX(SamplingFeatures[Sampling Feature Type],$A4728)&lt;&gt;"Specimen","",
CONCATENATE("  - &amp;SpecimenID",TEXT(SUMPRODUCT(--($M$3:$M4727&lt;&gt;"")),"0000"),
" {","SamplingFeatureID:  *SamplingFeatureID",TEXT($A4728,"0000"),
", SpecimenTypeCV:  ",CHAR(34),INDEX(Specimens[Specimen Type],$A4728),CHAR(34),
", SpecimenMediumCV:  ",INDEX(Specimens[Specimen Medium],$A4728),
", IsFieldSpecimen:  ",CHAR(34),INDEX(Specimens[Is Field Specimen?],$A4728),CHAR(34),"}"))</f>
        <v>#REF!</v>
      </c>
      <c r="N4728" t="e">
        <f>IF(COUNTA(SpatialOffsets[])=0,"", IF(INDEX(SpatialOffsets[Spatial Offset Type],$A4728)="","",
CONCATENATE("  - &amp;SpatialOffsetID",TEXT($A4728,"0000"),
" {","SpatialOffsetTypeCV:  ",CHAR(34),INDEX(SpatialOffsets[Spatial Offset Type],$A4728),CHAR(34),
", Offset1Value:  ",INDEX(SpatialOffsets[Offset 1 Value],$A4728),
", Offset1UnitID:  ",CHAR(34),INDEX(SpatialOffsets[Offset 1 Unit],$A4728),CHAR(34),
", Offset2Value:  ",INDEX(SpatialOffsets[Offset 2 Value],$A4728),
", Offset2UnitID:  ",CHAR(34),INDEX(SpatialOffsets[Offset 2 Unit],$A4728),CHAR(34),
", Offset3Value:  ",INDEX(SpatialOffsets[Offset 3 Value],$A4728),
", Offset3UnitID:  ",CHAR(34),INDEX(SpatialOffsets[Offset 3 Unit],$A4728),CHAR(34),,"}")))</f>
        <v>#REF!</v>
      </c>
      <c r="O4728" t="e">
        <f>IF(COUNTA(RelatedFeatures[])=0,"", IF(INDEX(RelatedFeatures[First Sampling Feature Code],$A4728)="","",
CONCATENATE("  - &amp;RelationID",TEXT($A4728,"0000"),
" {","SamplingFeatureID:  *SamplingFeatureID",TEXT(MATCH(INDEX(RelatedFeatures[First Sampling Feature Code],$A4728),SamplingFeatures[Feature Code],0),"0000"),
", RelationshipTypeCV:  ",CHAR(34),INDEX(RelatedFeatures[Relationship Type],$A4728),CHAR(34),
", RelatedFeatureID: *SamplingFeatureID",TEXT(MATCH(INDEX(RelatedFeatures[Second Sampling Feature Code],$A4728),SamplingFeatures[Feature Code],0),"0000"),
", SpatialOffsetID:  ",IF(INDEX(RelatedFeatures[Offset Number],$A4728)="","",CONCATENATE("*SpatialOffsetID",TEXT(INDEX(RelatedFeatures[Offset Number],$A4728),"0000"))),"}")))</f>
        <v>#REF!</v>
      </c>
      <c r="P4728" t="e">
        <f>IF(INDEX(Methods[Method Type],$A4728)="","",
CONCATENATE("  - &amp;MethodID",TEXT($A4728,"0000"),
" {","MethodTypeCV:  ",CHAR(34),INDEX(Methods[Method Type],$A4728),CHAR(34),
", MethodCode:  ",CHAR(34),INDEX(Methods[Method Code],$A4728),CHAR(34),
", MethodName:  ",CHAR(34),INDEX(Methods[Method Name],$A4728),CHAR(34),
", MethodDescription:  ",CHAR(34),INDEX(Methods[Method Description],$A4728),CHAR(34),
", MethodLink:  ",CHAR(34),INDEX(Methods[Method Link],$A4728),CHAR(34),
", OrganizationID: *OrganizationID",TEXT(MATCH(INDEX(Methods[Organization Name],$A4728),Organizations[Organization Name],0),"0000"),"}"))</f>
        <v>#REF!</v>
      </c>
      <c r="Q4728" t="e">
        <f>IF(INDEX(Variables[Variable Type],$A4728)="","",
CONCATENATE("  - &amp;VariableID",TEXT($A4728,"0000"),
" {","VariableTypeCV:  ",CHAR(34),INDEX(Variables[Variable Type],$A4728),CHAR(34),
", VariableCode:  ",CHAR(34),INDEX(Variables[Variable Code],$A4728),CHAR(34),
", VariableNameCV:  ",CHAR(34),INDEX(Variables[Variable Name],$A4728),CHAR(34),
", VariableDefinition:  ",CHAR(34),INDEX(Variables[Variable Definition],$A4728),CHAR(34),
", SpecciationCV:  ",CHAR(34),INDEX(Variables[Speciation],$A4728),CHAR(34),
", NoDataValue:  ",CHAR(34),INDEX(Variables[No Data Value],$A4728),CHAR(34),"}"))</f>
        <v>#REF!</v>
      </c>
    </row>
    <row r="4729" spans="1:17" x14ac:dyDescent="0.25">
      <c r="A4729">
        <v>4726</v>
      </c>
      <c r="D4729" t="e">
        <f>IF(INDEX(People[First Name],$A4729)="","",
CONCATENATE("  - &amp;PersonID",TEXT($A4729,"0000"),
" {","PersonFirstName:  ",CHAR(34),INDEX(People[First Name],$A4729),CHAR(34),
", PersonMiddleName:  ",CHAR(34),INDEX(People[Middle Name],$A4729),CHAR(34),
", PersonLastName:  ",CHAR(34),INDEX(People[Last Name],$A4729),CHAR(34),"}"))</f>
        <v>#REF!</v>
      </c>
      <c r="E4729" t="e">
        <f>IF(INDEX(Organizations[Organization Type '[CV']],$A4729)="","",
CONCATENATE("  - &amp;OrganizationID",TEXT($A4729,"0000"),
" {","OrganizationTypeCV:  ",CHAR(34),INDEX(Organizations[Organization Type '[CV']],$A4729),CHAR(34),
", OrganizationCode:  ",CHAR(34),INDEX(Organizations[Organization Code],$A4729),CHAR(34),
", OrganizationName:  ",CHAR(34),INDEX(Organizations[Organization Name],$A4729),CHAR(34),
", OrganizationDescription:  ",CHAR(34),INDEX(Organizations[Organization Description],$A4729),CHAR(34),
", OrganizationLink:  ",CHAR(34),INDEX(Organizations[Organization Link],$A4729),CHAR(34),"}"))</f>
        <v>#REF!</v>
      </c>
      <c r="F4729" t="e">
        <f>IF(INDEX(People[First Name],$A4729)="","",
CONCATENATE("  - &amp;AffiliationID",TEXT($A4729,"0000"),
" {PersonID: *PersonID",TEXT($A4729,"0000"),
", OrganizationID: *OrganizationID",TEXT(MATCH(INDEX(People[Organization Name],$A4729),Organizations[Organization Name],0),"0000"),
", IsPrimaryOrganizationContact: , AffiliationStartDate: , AffiliationEndDate: , PrimaryPhone: ",
", PrimaryEmail: ",CHAR(34),INDEX(People[Primary Email],$A4729),CHAR(34),
", PrimaryAddress: ",CHAR(34),INDEX(People[Primary Address],$A4729),CHAR(34),
", PersonLink: }"))</f>
        <v>#REF!</v>
      </c>
      <c r="H4729" t="e">
        <f>IF(COUNTA(CitationInformation)=0,"",IF(INDEX(AuthorList[Author Name],$A4729)="","",
CONCATENATE("  - &amp;AuthorListID",TEXT($A4729,"0000"),
"  {CitationID: *CitationID0001",
", PersonID: *PersonID",TEXT(MATCH(INDEX(AuthorList[Author Name],$A4729),People[Full Name],0),"0000"),
", AuthorOrder: ",INDEX(AuthorList[Author Number],$A4729),"}")))</f>
        <v>#REF!</v>
      </c>
      <c r="K4729" t="e">
        <f>IF(INDEX(SamplingFeatures[Feature Code],$A4729)="","",
CONCATENATE("  - &amp;SamplingFeatureID",TEXT($A4729,"0000"),
" {","SamplingFeatureUUID:  ",CHAR(34),INDEX(SamplingFeatures[Sampling Feature UUID],$A4729),CHAR(34),
", SamplingFeatureTypeCV:  ",CHAR(34),INDEX(SamplingFeatures[Sampling Feature Type],$A4729),CHAR(34),
", SamplingFeatureCode:  ",CHAR(34),INDEX(SamplingFeatures[Feature Code],$A4729),CHAR(34),
", SamplingFeatureName:  ",CHAR(34),INDEX(SamplingFeatures[Feature Name],$A4729),CHAR(34),
", SamplingFeatureDescription:  ",CHAR(34),INDEX(SamplingFeatures[Feature Description],$A4729),CHAR(34),
", SamplingFeatureGeotypeCV:  ",CHAR(34),INDEX(SamplingFeatures[Feature Geo Type],$A4729),CHAR(34),
", FeatureGeometry:  ",CHAR(34),INDEX(SamplingFeatures[Feature Geometry],$A4729),CHAR(34),
", Elevation_m:  ",CHAR(34),INDEX(SamplingFeatures[Elevation_m],$A4729),CHAR(34),
", ElevationDatumCV:  ",CHAR(34),ElevationDatum,CHAR(34),"}"))</f>
        <v>#REF!</v>
      </c>
      <c r="L4729" t="e">
        <f>IF(INDEX(SamplingFeatures[Sampling Feature Type],$A4729)&lt;&gt;"Site","",
CONCATENATE("  - &amp;SiteID",TEXT(SUMPRODUCT(--($L$3:$L4728&lt;&gt;"")),"0000"),
" {","SamplingFeatureID:  *SamplingFeatureID",TEXT($A4729,"0000"),
", SiteTypeCV:  ",CHAR(34),INDEX(Sites[Site Type],$A4729),CHAR(34),
", Latitude:  ",INDEX(Sites[Latitude],$A4729),
", Longitude:  ",INDEX(Sites[Longitude],$A4729),
", SRSName:  ",CHAR(34),LatLonDatum,CHAR(34),"}"))</f>
        <v>#REF!</v>
      </c>
      <c r="M4729" t="e">
        <f>IF(INDEX(SamplingFeatures[Sampling Feature Type],$A4729)&lt;&gt;"Specimen","",
CONCATENATE("  - &amp;SpecimenID",TEXT(SUMPRODUCT(--($M$3:$M4728&lt;&gt;"")),"0000"),
" {","SamplingFeatureID:  *SamplingFeatureID",TEXT($A4729,"0000"),
", SpecimenTypeCV:  ",CHAR(34),INDEX(Specimens[Specimen Type],$A4729),CHAR(34),
", SpecimenMediumCV:  ",INDEX(Specimens[Specimen Medium],$A4729),
", IsFieldSpecimen:  ",CHAR(34),INDEX(Specimens[Is Field Specimen?],$A4729),CHAR(34),"}"))</f>
        <v>#REF!</v>
      </c>
      <c r="N4729" t="e">
        <f>IF(COUNTA(SpatialOffsets[])=0,"", IF(INDEX(SpatialOffsets[Spatial Offset Type],$A4729)="","",
CONCATENATE("  - &amp;SpatialOffsetID",TEXT($A4729,"0000"),
" {","SpatialOffsetTypeCV:  ",CHAR(34),INDEX(SpatialOffsets[Spatial Offset Type],$A4729),CHAR(34),
", Offset1Value:  ",INDEX(SpatialOffsets[Offset 1 Value],$A4729),
", Offset1UnitID:  ",CHAR(34),INDEX(SpatialOffsets[Offset 1 Unit],$A4729),CHAR(34),
", Offset2Value:  ",INDEX(SpatialOffsets[Offset 2 Value],$A4729),
", Offset2UnitID:  ",CHAR(34),INDEX(SpatialOffsets[Offset 2 Unit],$A4729),CHAR(34),
", Offset3Value:  ",INDEX(SpatialOffsets[Offset 3 Value],$A4729),
", Offset3UnitID:  ",CHAR(34),INDEX(SpatialOffsets[Offset 3 Unit],$A4729),CHAR(34),,"}")))</f>
        <v>#REF!</v>
      </c>
      <c r="O4729" t="e">
        <f>IF(COUNTA(RelatedFeatures[])=0,"", IF(INDEX(RelatedFeatures[First Sampling Feature Code],$A4729)="","",
CONCATENATE("  - &amp;RelationID",TEXT($A4729,"0000"),
" {","SamplingFeatureID:  *SamplingFeatureID",TEXT(MATCH(INDEX(RelatedFeatures[First Sampling Feature Code],$A4729),SamplingFeatures[Feature Code],0),"0000"),
", RelationshipTypeCV:  ",CHAR(34),INDEX(RelatedFeatures[Relationship Type],$A4729),CHAR(34),
", RelatedFeatureID: *SamplingFeatureID",TEXT(MATCH(INDEX(RelatedFeatures[Second Sampling Feature Code],$A4729),SamplingFeatures[Feature Code],0),"0000"),
", SpatialOffsetID:  ",IF(INDEX(RelatedFeatures[Offset Number],$A4729)="","",CONCATENATE("*SpatialOffsetID",TEXT(INDEX(RelatedFeatures[Offset Number],$A4729),"0000"))),"}")))</f>
        <v>#REF!</v>
      </c>
      <c r="P4729" t="e">
        <f>IF(INDEX(Methods[Method Type],$A4729)="","",
CONCATENATE("  - &amp;MethodID",TEXT($A4729,"0000"),
" {","MethodTypeCV:  ",CHAR(34),INDEX(Methods[Method Type],$A4729),CHAR(34),
", MethodCode:  ",CHAR(34),INDEX(Methods[Method Code],$A4729),CHAR(34),
", MethodName:  ",CHAR(34),INDEX(Methods[Method Name],$A4729),CHAR(34),
", MethodDescription:  ",CHAR(34),INDEX(Methods[Method Description],$A4729),CHAR(34),
", MethodLink:  ",CHAR(34),INDEX(Methods[Method Link],$A4729),CHAR(34),
", OrganizationID: *OrganizationID",TEXT(MATCH(INDEX(Methods[Organization Name],$A4729),Organizations[Organization Name],0),"0000"),"}"))</f>
        <v>#REF!</v>
      </c>
      <c r="Q4729" t="e">
        <f>IF(INDEX(Variables[Variable Type],$A4729)="","",
CONCATENATE("  - &amp;VariableID",TEXT($A4729,"0000"),
" {","VariableTypeCV:  ",CHAR(34),INDEX(Variables[Variable Type],$A4729),CHAR(34),
", VariableCode:  ",CHAR(34),INDEX(Variables[Variable Code],$A4729),CHAR(34),
", VariableNameCV:  ",CHAR(34),INDEX(Variables[Variable Name],$A4729),CHAR(34),
", VariableDefinition:  ",CHAR(34),INDEX(Variables[Variable Definition],$A4729),CHAR(34),
", SpecciationCV:  ",CHAR(34),INDEX(Variables[Speciation],$A4729),CHAR(34),
", NoDataValue:  ",CHAR(34),INDEX(Variables[No Data Value],$A4729),CHAR(34),"}"))</f>
        <v>#REF!</v>
      </c>
    </row>
    <row r="4730" spans="1:17" x14ac:dyDescent="0.25">
      <c r="A4730">
        <v>4727</v>
      </c>
      <c r="D4730" t="e">
        <f>IF(INDEX(People[First Name],$A4730)="","",
CONCATENATE("  - &amp;PersonID",TEXT($A4730,"0000"),
" {","PersonFirstName:  ",CHAR(34),INDEX(People[First Name],$A4730),CHAR(34),
", PersonMiddleName:  ",CHAR(34),INDEX(People[Middle Name],$A4730),CHAR(34),
", PersonLastName:  ",CHAR(34),INDEX(People[Last Name],$A4730),CHAR(34),"}"))</f>
        <v>#REF!</v>
      </c>
      <c r="E4730" t="e">
        <f>IF(INDEX(Organizations[Organization Type '[CV']],$A4730)="","",
CONCATENATE("  - &amp;OrganizationID",TEXT($A4730,"0000"),
" {","OrganizationTypeCV:  ",CHAR(34),INDEX(Organizations[Organization Type '[CV']],$A4730),CHAR(34),
", OrganizationCode:  ",CHAR(34),INDEX(Organizations[Organization Code],$A4730),CHAR(34),
", OrganizationName:  ",CHAR(34),INDEX(Organizations[Organization Name],$A4730),CHAR(34),
", OrganizationDescription:  ",CHAR(34),INDEX(Organizations[Organization Description],$A4730),CHAR(34),
", OrganizationLink:  ",CHAR(34),INDEX(Organizations[Organization Link],$A4730),CHAR(34),"}"))</f>
        <v>#REF!</v>
      </c>
      <c r="F4730" t="e">
        <f>IF(INDEX(People[First Name],$A4730)="","",
CONCATENATE("  - &amp;AffiliationID",TEXT($A4730,"0000"),
" {PersonID: *PersonID",TEXT($A4730,"0000"),
", OrganizationID: *OrganizationID",TEXT(MATCH(INDEX(People[Organization Name],$A4730),Organizations[Organization Name],0),"0000"),
", IsPrimaryOrganizationContact: , AffiliationStartDate: , AffiliationEndDate: , PrimaryPhone: ",
", PrimaryEmail: ",CHAR(34),INDEX(People[Primary Email],$A4730),CHAR(34),
", PrimaryAddress: ",CHAR(34),INDEX(People[Primary Address],$A4730),CHAR(34),
", PersonLink: }"))</f>
        <v>#REF!</v>
      </c>
      <c r="H4730" t="e">
        <f>IF(COUNTA(CitationInformation)=0,"",IF(INDEX(AuthorList[Author Name],$A4730)="","",
CONCATENATE("  - &amp;AuthorListID",TEXT($A4730,"0000"),
"  {CitationID: *CitationID0001",
", PersonID: *PersonID",TEXT(MATCH(INDEX(AuthorList[Author Name],$A4730),People[Full Name],0),"0000"),
", AuthorOrder: ",INDEX(AuthorList[Author Number],$A4730),"}")))</f>
        <v>#REF!</v>
      </c>
      <c r="K4730" t="e">
        <f>IF(INDEX(SamplingFeatures[Feature Code],$A4730)="","",
CONCATENATE("  - &amp;SamplingFeatureID",TEXT($A4730,"0000"),
" {","SamplingFeatureUUID:  ",CHAR(34),INDEX(SamplingFeatures[Sampling Feature UUID],$A4730),CHAR(34),
", SamplingFeatureTypeCV:  ",CHAR(34),INDEX(SamplingFeatures[Sampling Feature Type],$A4730),CHAR(34),
", SamplingFeatureCode:  ",CHAR(34),INDEX(SamplingFeatures[Feature Code],$A4730),CHAR(34),
", SamplingFeatureName:  ",CHAR(34),INDEX(SamplingFeatures[Feature Name],$A4730),CHAR(34),
", SamplingFeatureDescription:  ",CHAR(34),INDEX(SamplingFeatures[Feature Description],$A4730),CHAR(34),
", SamplingFeatureGeotypeCV:  ",CHAR(34),INDEX(SamplingFeatures[Feature Geo Type],$A4730),CHAR(34),
", FeatureGeometry:  ",CHAR(34),INDEX(SamplingFeatures[Feature Geometry],$A4730),CHAR(34),
", Elevation_m:  ",CHAR(34),INDEX(SamplingFeatures[Elevation_m],$A4730),CHAR(34),
", ElevationDatumCV:  ",CHAR(34),ElevationDatum,CHAR(34),"}"))</f>
        <v>#REF!</v>
      </c>
      <c r="L4730" t="e">
        <f>IF(INDEX(SamplingFeatures[Sampling Feature Type],$A4730)&lt;&gt;"Site","",
CONCATENATE("  - &amp;SiteID",TEXT(SUMPRODUCT(--($L$3:$L4729&lt;&gt;"")),"0000"),
" {","SamplingFeatureID:  *SamplingFeatureID",TEXT($A4730,"0000"),
", SiteTypeCV:  ",CHAR(34),INDEX(Sites[Site Type],$A4730),CHAR(34),
", Latitude:  ",INDEX(Sites[Latitude],$A4730),
", Longitude:  ",INDEX(Sites[Longitude],$A4730),
", SRSName:  ",CHAR(34),LatLonDatum,CHAR(34),"}"))</f>
        <v>#REF!</v>
      </c>
      <c r="M4730" t="e">
        <f>IF(INDEX(SamplingFeatures[Sampling Feature Type],$A4730)&lt;&gt;"Specimen","",
CONCATENATE("  - &amp;SpecimenID",TEXT(SUMPRODUCT(--($M$3:$M4729&lt;&gt;"")),"0000"),
" {","SamplingFeatureID:  *SamplingFeatureID",TEXT($A4730,"0000"),
", SpecimenTypeCV:  ",CHAR(34),INDEX(Specimens[Specimen Type],$A4730),CHAR(34),
", SpecimenMediumCV:  ",INDEX(Specimens[Specimen Medium],$A4730),
", IsFieldSpecimen:  ",CHAR(34),INDEX(Specimens[Is Field Specimen?],$A4730),CHAR(34),"}"))</f>
        <v>#REF!</v>
      </c>
      <c r="N4730" t="e">
        <f>IF(COUNTA(SpatialOffsets[])=0,"", IF(INDEX(SpatialOffsets[Spatial Offset Type],$A4730)="","",
CONCATENATE("  - &amp;SpatialOffsetID",TEXT($A4730,"0000"),
" {","SpatialOffsetTypeCV:  ",CHAR(34),INDEX(SpatialOffsets[Spatial Offset Type],$A4730),CHAR(34),
", Offset1Value:  ",INDEX(SpatialOffsets[Offset 1 Value],$A4730),
", Offset1UnitID:  ",CHAR(34),INDEX(SpatialOffsets[Offset 1 Unit],$A4730),CHAR(34),
", Offset2Value:  ",INDEX(SpatialOffsets[Offset 2 Value],$A4730),
", Offset2UnitID:  ",CHAR(34),INDEX(SpatialOffsets[Offset 2 Unit],$A4730),CHAR(34),
", Offset3Value:  ",INDEX(SpatialOffsets[Offset 3 Value],$A4730),
", Offset3UnitID:  ",CHAR(34),INDEX(SpatialOffsets[Offset 3 Unit],$A4730),CHAR(34),,"}")))</f>
        <v>#REF!</v>
      </c>
      <c r="O4730" t="e">
        <f>IF(COUNTA(RelatedFeatures[])=0,"", IF(INDEX(RelatedFeatures[First Sampling Feature Code],$A4730)="","",
CONCATENATE("  - &amp;RelationID",TEXT($A4730,"0000"),
" {","SamplingFeatureID:  *SamplingFeatureID",TEXT(MATCH(INDEX(RelatedFeatures[First Sampling Feature Code],$A4730),SamplingFeatures[Feature Code],0),"0000"),
", RelationshipTypeCV:  ",CHAR(34),INDEX(RelatedFeatures[Relationship Type],$A4730),CHAR(34),
", RelatedFeatureID: *SamplingFeatureID",TEXT(MATCH(INDEX(RelatedFeatures[Second Sampling Feature Code],$A4730),SamplingFeatures[Feature Code],0),"0000"),
", SpatialOffsetID:  ",IF(INDEX(RelatedFeatures[Offset Number],$A4730)="","",CONCATENATE("*SpatialOffsetID",TEXT(INDEX(RelatedFeatures[Offset Number],$A4730),"0000"))),"}")))</f>
        <v>#REF!</v>
      </c>
      <c r="P4730" t="e">
        <f>IF(INDEX(Methods[Method Type],$A4730)="","",
CONCATENATE("  - &amp;MethodID",TEXT($A4730,"0000"),
" {","MethodTypeCV:  ",CHAR(34),INDEX(Methods[Method Type],$A4730),CHAR(34),
", MethodCode:  ",CHAR(34),INDEX(Methods[Method Code],$A4730),CHAR(34),
", MethodName:  ",CHAR(34),INDEX(Methods[Method Name],$A4730),CHAR(34),
", MethodDescription:  ",CHAR(34),INDEX(Methods[Method Description],$A4730),CHAR(34),
", MethodLink:  ",CHAR(34),INDEX(Methods[Method Link],$A4730),CHAR(34),
", OrganizationID: *OrganizationID",TEXT(MATCH(INDEX(Methods[Organization Name],$A4730),Organizations[Organization Name],0),"0000"),"}"))</f>
        <v>#REF!</v>
      </c>
      <c r="Q4730" t="e">
        <f>IF(INDEX(Variables[Variable Type],$A4730)="","",
CONCATENATE("  - &amp;VariableID",TEXT($A4730,"0000"),
" {","VariableTypeCV:  ",CHAR(34),INDEX(Variables[Variable Type],$A4730),CHAR(34),
", VariableCode:  ",CHAR(34),INDEX(Variables[Variable Code],$A4730),CHAR(34),
", VariableNameCV:  ",CHAR(34),INDEX(Variables[Variable Name],$A4730),CHAR(34),
", VariableDefinition:  ",CHAR(34),INDEX(Variables[Variable Definition],$A4730),CHAR(34),
", SpecciationCV:  ",CHAR(34),INDEX(Variables[Speciation],$A4730),CHAR(34),
", NoDataValue:  ",CHAR(34),INDEX(Variables[No Data Value],$A4730),CHAR(34),"}"))</f>
        <v>#REF!</v>
      </c>
    </row>
    <row r="4731" spans="1:17" x14ac:dyDescent="0.25">
      <c r="A4731">
        <v>4728</v>
      </c>
      <c r="D4731" t="e">
        <f>IF(INDEX(People[First Name],$A4731)="","",
CONCATENATE("  - &amp;PersonID",TEXT($A4731,"0000"),
" {","PersonFirstName:  ",CHAR(34),INDEX(People[First Name],$A4731),CHAR(34),
", PersonMiddleName:  ",CHAR(34),INDEX(People[Middle Name],$A4731),CHAR(34),
", PersonLastName:  ",CHAR(34),INDEX(People[Last Name],$A4731),CHAR(34),"}"))</f>
        <v>#REF!</v>
      </c>
      <c r="E4731" t="e">
        <f>IF(INDEX(Organizations[Organization Type '[CV']],$A4731)="","",
CONCATENATE("  - &amp;OrganizationID",TEXT($A4731,"0000"),
" {","OrganizationTypeCV:  ",CHAR(34),INDEX(Organizations[Organization Type '[CV']],$A4731),CHAR(34),
", OrganizationCode:  ",CHAR(34),INDEX(Organizations[Organization Code],$A4731),CHAR(34),
", OrganizationName:  ",CHAR(34),INDEX(Organizations[Organization Name],$A4731),CHAR(34),
", OrganizationDescription:  ",CHAR(34),INDEX(Organizations[Organization Description],$A4731),CHAR(34),
", OrganizationLink:  ",CHAR(34),INDEX(Organizations[Organization Link],$A4731),CHAR(34),"}"))</f>
        <v>#REF!</v>
      </c>
      <c r="F4731" t="e">
        <f>IF(INDEX(People[First Name],$A4731)="","",
CONCATENATE("  - &amp;AffiliationID",TEXT($A4731,"0000"),
" {PersonID: *PersonID",TEXT($A4731,"0000"),
", OrganizationID: *OrganizationID",TEXT(MATCH(INDEX(People[Organization Name],$A4731),Organizations[Organization Name],0),"0000"),
", IsPrimaryOrganizationContact: , AffiliationStartDate: , AffiliationEndDate: , PrimaryPhone: ",
", PrimaryEmail: ",CHAR(34),INDEX(People[Primary Email],$A4731),CHAR(34),
", PrimaryAddress: ",CHAR(34),INDEX(People[Primary Address],$A4731),CHAR(34),
", PersonLink: }"))</f>
        <v>#REF!</v>
      </c>
      <c r="H4731" t="e">
        <f>IF(COUNTA(CitationInformation)=0,"",IF(INDEX(AuthorList[Author Name],$A4731)="","",
CONCATENATE("  - &amp;AuthorListID",TEXT($A4731,"0000"),
"  {CitationID: *CitationID0001",
", PersonID: *PersonID",TEXT(MATCH(INDEX(AuthorList[Author Name],$A4731),People[Full Name],0),"0000"),
", AuthorOrder: ",INDEX(AuthorList[Author Number],$A4731),"}")))</f>
        <v>#REF!</v>
      </c>
      <c r="K4731" t="e">
        <f>IF(INDEX(SamplingFeatures[Feature Code],$A4731)="","",
CONCATENATE("  - &amp;SamplingFeatureID",TEXT($A4731,"0000"),
" {","SamplingFeatureUUID:  ",CHAR(34),INDEX(SamplingFeatures[Sampling Feature UUID],$A4731),CHAR(34),
", SamplingFeatureTypeCV:  ",CHAR(34),INDEX(SamplingFeatures[Sampling Feature Type],$A4731),CHAR(34),
", SamplingFeatureCode:  ",CHAR(34),INDEX(SamplingFeatures[Feature Code],$A4731),CHAR(34),
", SamplingFeatureName:  ",CHAR(34),INDEX(SamplingFeatures[Feature Name],$A4731),CHAR(34),
", SamplingFeatureDescription:  ",CHAR(34),INDEX(SamplingFeatures[Feature Description],$A4731),CHAR(34),
", SamplingFeatureGeotypeCV:  ",CHAR(34),INDEX(SamplingFeatures[Feature Geo Type],$A4731),CHAR(34),
", FeatureGeometry:  ",CHAR(34),INDEX(SamplingFeatures[Feature Geometry],$A4731),CHAR(34),
", Elevation_m:  ",CHAR(34),INDEX(SamplingFeatures[Elevation_m],$A4731),CHAR(34),
", ElevationDatumCV:  ",CHAR(34),ElevationDatum,CHAR(34),"}"))</f>
        <v>#REF!</v>
      </c>
      <c r="L4731" t="e">
        <f>IF(INDEX(SamplingFeatures[Sampling Feature Type],$A4731)&lt;&gt;"Site","",
CONCATENATE("  - &amp;SiteID",TEXT(SUMPRODUCT(--($L$3:$L4730&lt;&gt;"")),"0000"),
" {","SamplingFeatureID:  *SamplingFeatureID",TEXT($A4731,"0000"),
", SiteTypeCV:  ",CHAR(34),INDEX(Sites[Site Type],$A4731),CHAR(34),
", Latitude:  ",INDEX(Sites[Latitude],$A4731),
", Longitude:  ",INDEX(Sites[Longitude],$A4731),
", SRSName:  ",CHAR(34),LatLonDatum,CHAR(34),"}"))</f>
        <v>#REF!</v>
      </c>
      <c r="M4731" t="e">
        <f>IF(INDEX(SamplingFeatures[Sampling Feature Type],$A4731)&lt;&gt;"Specimen","",
CONCATENATE("  - &amp;SpecimenID",TEXT(SUMPRODUCT(--($M$3:$M4730&lt;&gt;"")),"0000"),
" {","SamplingFeatureID:  *SamplingFeatureID",TEXT($A4731,"0000"),
", SpecimenTypeCV:  ",CHAR(34),INDEX(Specimens[Specimen Type],$A4731),CHAR(34),
", SpecimenMediumCV:  ",INDEX(Specimens[Specimen Medium],$A4731),
", IsFieldSpecimen:  ",CHAR(34),INDEX(Specimens[Is Field Specimen?],$A4731),CHAR(34),"}"))</f>
        <v>#REF!</v>
      </c>
      <c r="N4731" t="e">
        <f>IF(COUNTA(SpatialOffsets[])=0,"", IF(INDEX(SpatialOffsets[Spatial Offset Type],$A4731)="","",
CONCATENATE("  - &amp;SpatialOffsetID",TEXT($A4731,"0000"),
" {","SpatialOffsetTypeCV:  ",CHAR(34),INDEX(SpatialOffsets[Spatial Offset Type],$A4731),CHAR(34),
", Offset1Value:  ",INDEX(SpatialOffsets[Offset 1 Value],$A4731),
", Offset1UnitID:  ",CHAR(34),INDEX(SpatialOffsets[Offset 1 Unit],$A4731),CHAR(34),
", Offset2Value:  ",INDEX(SpatialOffsets[Offset 2 Value],$A4731),
", Offset2UnitID:  ",CHAR(34),INDEX(SpatialOffsets[Offset 2 Unit],$A4731),CHAR(34),
", Offset3Value:  ",INDEX(SpatialOffsets[Offset 3 Value],$A4731),
", Offset3UnitID:  ",CHAR(34),INDEX(SpatialOffsets[Offset 3 Unit],$A4731),CHAR(34),,"}")))</f>
        <v>#REF!</v>
      </c>
      <c r="O4731" t="e">
        <f>IF(COUNTA(RelatedFeatures[])=0,"", IF(INDEX(RelatedFeatures[First Sampling Feature Code],$A4731)="","",
CONCATENATE("  - &amp;RelationID",TEXT($A4731,"0000"),
" {","SamplingFeatureID:  *SamplingFeatureID",TEXT(MATCH(INDEX(RelatedFeatures[First Sampling Feature Code],$A4731),SamplingFeatures[Feature Code],0),"0000"),
", RelationshipTypeCV:  ",CHAR(34),INDEX(RelatedFeatures[Relationship Type],$A4731),CHAR(34),
", RelatedFeatureID: *SamplingFeatureID",TEXT(MATCH(INDEX(RelatedFeatures[Second Sampling Feature Code],$A4731),SamplingFeatures[Feature Code],0),"0000"),
", SpatialOffsetID:  ",IF(INDEX(RelatedFeatures[Offset Number],$A4731)="","",CONCATENATE("*SpatialOffsetID",TEXT(INDEX(RelatedFeatures[Offset Number],$A4731),"0000"))),"}")))</f>
        <v>#REF!</v>
      </c>
      <c r="P4731" t="e">
        <f>IF(INDEX(Methods[Method Type],$A4731)="","",
CONCATENATE("  - &amp;MethodID",TEXT($A4731,"0000"),
" {","MethodTypeCV:  ",CHAR(34),INDEX(Methods[Method Type],$A4731),CHAR(34),
", MethodCode:  ",CHAR(34),INDEX(Methods[Method Code],$A4731),CHAR(34),
", MethodName:  ",CHAR(34),INDEX(Methods[Method Name],$A4731),CHAR(34),
", MethodDescription:  ",CHAR(34),INDEX(Methods[Method Description],$A4731),CHAR(34),
", MethodLink:  ",CHAR(34),INDEX(Methods[Method Link],$A4731),CHAR(34),
", OrganizationID: *OrganizationID",TEXT(MATCH(INDEX(Methods[Organization Name],$A4731),Organizations[Organization Name],0),"0000"),"}"))</f>
        <v>#REF!</v>
      </c>
      <c r="Q4731" t="e">
        <f>IF(INDEX(Variables[Variable Type],$A4731)="","",
CONCATENATE("  - &amp;VariableID",TEXT($A4731,"0000"),
" {","VariableTypeCV:  ",CHAR(34),INDEX(Variables[Variable Type],$A4731),CHAR(34),
", VariableCode:  ",CHAR(34),INDEX(Variables[Variable Code],$A4731),CHAR(34),
", VariableNameCV:  ",CHAR(34),INDEX(Variables[Variable Name],$A4731),CHAR(34),
", VariableDefinition:  ",CHAR(34),INDEX(Variables[Variable Definition],$A4731),CHAR(34),
", SpecciationCV:  ",CHAR(34),INDEX(Variables[Speciation],$A4731),CHAR(34),
", NoDataValue:  ",CHAR(34),INDEX(Variables[No Data Value],$A4731),CHAR(34),"}"))</f>
        <v>#REF!</v>
      </c>
    </row>
    <row r="4732" spans="1:17" x14ac:dyDescent="0.25">
      <c r="A4732">
        <v>4729</v>
      </c>
      <c r="D4732" t="e">
        <f>IF(INDEX(People[First Name],$A4732)="","",
CONCATENATE("  - &amp;PersonID",TEXT($A4732,"0000"),
" {","PersonFirstName:  ",CHAR(34),INDEX(People[First Name],$A4732),CHAR(34),
", PersonMiddleName:  ",CHAR(34),INDEX(People[Middle Name],$A4732),CHAR(34),
", PersonLastName:  ",CHAR(34),INDEX(People[Last Name],$A4732),CHAR(34),"}"))</f>
        <v>#REF!</v>
      </c>
      <c r="E4732" t="e">
        <f>IF(INDEX(Organizations[Organization Type '[CV']],$A4732)="","",
CONCATENATE("  - &amp;OrganizationID",TEXT($A4732,"0000"),
" {","OrganizationTypeCV:  ",CHAR(34),INDEX(Organizations[Organization Type '[CV']],$A4732),CHAR(34),
", OrganizationCode:  ",CHAR(34),INDEX(Organizations[Organization Code],$A4732),CHAR(34),
", OrganizationName:  ",CHAR(34),INDEX(Organizations[Organization Name],$A4732),CHAR(34),
", OrganizationDescription:  ",CHAR(34),INDEX(Organizations[Organization Description],$A4732),CHAR(34),
", OrganizationLink:  ",CHAR(34),INDEX(Organizations[Organization Link],$A4732),CHAR(34),"}"))</f>
        <v>#REF!</v>
      </c>
      <c r="F4732" t="e">
        <f>IF(INDEX(People[First Name],$A4732)="","",
CONCATENATE("  - &amp;AffiliationID",TEXT($A4732,"0000"),
" {PersonID: *PersonID",TEXT($A4732,"0000"),
", OrganizationID: *OrganizationID",TEXT(MATCH(INDEX(People[Organization Name],$A4732),Organizations[Organization Name],0),"0000"),
", IsPrimaryOrganizationContact: , AffiliationStartDate: , AffiliationEndDate: , PrimaryPhone: ",
", PrimaryEmail: ",CHAR(34),INDEX(People[Primary Email],$A4732),CHAR(34),
", PrimaryAddress: ",CHAR(34),INDEX(People[Primary Address],$A4732),CHAR(34),
", PersonLink: }"))</f>
        <v>#REF!</v>
      </c>
      <c r="H4732" t="e">
        <f>IF(COUNTA(CitationInformation)=0,"",IF(INDEX(AuthorList[Author Name],$A4732)="","",
CONCATENATE("  - &amp;AuthorListID",TEXT($A4732,"0000"),
"  {CitationID: *CitationID0001",
", PersonID: *PersonID",TEXT(MATCH(INDEX(AuthorList[Author Name],$A4732),People[Full Name],0),"0000"),
", AuthorOrder: ",INDEX(AuthorList[Author Number],$A4732),"}")))</f>
        <v>#REF!</v>
      </c>
      <c r="K4732" t="e">
        <f>IF(INDEX(SamplingFeatures[Feature Code],$A4732)="","",
CONCATENATE("  - &amp;SamplingFeatureID",TEXT($A4732,"0000"),
" {","SamplingFeatureUUID:  ",CHAR(34),INDEX(SamplingFeatures[Sampling Feature UUID],$A4732),CHAR(34),
", SamplingFeatureTypeCV:  ",CHAR(34),INDEX(SamplingFeatures[Sampling Feature Type],$A4732),CHAR(34),
", SamplingFeatureCode:  ",CHAR(34),INDEX(SamplingFeatures[Feature Code],$A4732),CHAR(34),
", SamplingFeatureName:  ",CHAR(34),INDEX(SamplingFeatures[Feature Name],$A4732),CHAR(34),
", SamplingFeatureDescription:  ",CHAR(34),INDEX(SamplingFeatures[Feature Description],$A4732),CHAR(34),
", SamplingFeatureGeotypeCV:  ",CHAR(34),INDEX(SamplingFeatures[Feature Geo Type],$A4732),CHAR(34),
", FeatureGeometry:  ",CHAR(34),INDEX(SamplingFeatures[Feature Geometry],$A4732),CHAR(34),
", Elevation_m:  ",CHAR(34),INDEX(SamplingFeatures[Elevation_m],$A4732),CHAR(34),
", ElevationDatumCV:  ",CHAR(34),ElevationDatum,CHAR(34),"}"))</f>
        <v>#REF!</v>
      </c>
      <c r="L4732" t="e">
        <f>IF(INDEX(SamplingFeatures[Sampling Feature Type],$A4732)&lt;&gt;"Site","",
CONCATENATE("  - &amp;SiteID",TEXT(SUMPRODUCT(--($L$3:$L4731&lt;&gt;"")),"0000"),
" {","SamplingFeatureID:  *SamplingFeatureID",TEXT($A4732,"0000"),
", SiteTypeCV:  ",CHAR(34),INDEX(Sites[Site Type],$A4732),CHAR(34),
", Latitude:  ",INDEX(Sites[Latitude],$A4732),
", Longitude:  ",INDEX(Sites[Longitude],$A4732),
", SRSName:  ",CHAR(34),LatLonDatum,CHAR(34),"}"))</f>
        <v>#REF!</v>
      </c>
      <c r="M4732" t="e">
        <f>IF(INDEX(SamplingFeatures[Sampling Feature Type],$A4732)&lt;&gt;"Specimen","",
CONCATENATE("  - &amp;SpecimenID",TEXT(SUMPRODUCT(--($M$3:$M4731&lt;&gt;"")),"0000"),
" {","SamplingFeatureID:  *SamplingFeatureID",TEXT($A4732,"0000"),
", SpecimenTypeCV:  ",CHAR(34),INDEX(Specimens[Specimen Type],$A4732),CHAR(34),
", SpecimenMediumCV:  ",INDEX(Specimens[Specimen Medium],$A4732),
", IsFieldSpecimen:  ",CHAR(34),INDEX(Specimens[Is Field Specimen?],$A4732),CHAR(34),"}"))</f>
        <v>#REF!</v>
      </c>
      <c r="N4732" t="e">
        <f>IF(COUNTA(SpatialOffsets[])=0,"", IF(INDEX(SpatialOffsets[Spatial Offset Type],$A4732)="","",
CONCATENATE("  - &amp;SpatialOffsetID",TEXT($A4732,"0000"),
" {","SpatialOffsetTypeCV:  ",CHAR(34),INDEX(SpatialOffsets[Spatial Offset Type],$A4732),CHAR(34),
", Offset1Value:  ",INDEX(SpatialOffsets[Offset 1 Value],$A4732),
", Offset1UnitID:  ",CHAR(34),INDEX(SpatialOffsets[Offset 1 Unit],$A4732),CHAR(34),
", Offset2Value:  ",INDEX(SpatialOffsets[Offset 2 Value],$A4732),
", Offset2UnitID:  ",CHAR(34),INDEX(SpatialOffsets[Offset 2 Unit],$A4732),CHAR(34),
", Offset3Value:  ",INDEX(SpatialOffsets[Offset 3 Value],$A4732),
", Offset3UnitID:  ",CHAR(34),INDEX(SpatialOffsets[Offset 3 Unit],$A4732),CHAR(34),,"}")))</f>
        <v>#REF!</v>
      </c>
      <c r="O4732" t="e">
        <f>IF(COUNTA(RelatedFeatures[])=0,"", IF(INDEX(RelatedFeatures[First Sampling Feature Code],$A4732)="","",
CONCATENATE("  - &amp;RelationID",TEXT($A4732,"0000"),
" {","SamplingFeatureID:  *SamplingFeatureID",TEXT(MATCH(INDEX(RelatedFeatures[First Sampling Feature Code],$A4732),SamplingFeatures[Feature Code],0),"0000"),
", RelationshipTypeCV:  ",CHAR(34),INDEX(RelatedFeatures[Relationship Type],$A4732),CHAR(34),
", RelatedFeatureID: *SamplingFeatureID",TEXT(MATCH(INDEX(RelatedFeatures[Second Sampling Feature Code],$A4732),SamplingFeatures[Feature Code],0),"0000"),
", SpatialOffsetID:  ",IF(INDEX(RelatedFeatures[Offset Number],$A4732)="","",CONCATENATE("*SpatialOffsetID",TEXT(INDEX(RelatedFeatures[Offset Number],$A4732),"0000"))),"}")))</f>
        <v>#REF!</v>
      </c>
      <c r="P4732" t="e">
        <f>IF(INDEX(Methods[Method Type],$A4732)="","",
CONCATENATE("  - &amp;MethodID",TEXT($A4732,"0000"),
" {","MethodTypeCV:  ",CHAR(34),INDEX(Methods[Method Type],$A4732),CHAR(34),
", MethodCode:  ",CHAR(34),INDEX(Methods[Method Code],$A4732),CHAR(34),
", MethodName:  ",CHAR(34),INDEX(Methods[Method Name],$A4732),CHAR(34),
", MethodDescription:  ",CHAR(34),INDEX(Methods[Method Description],$A4732),CHAR(34),
", MethodLink:  ",CHAR(34),INDEX(Methods[Method Link],$A4732),CHAR(34),
", OrganizationID: *OrganizationID",TEXT(MATCH(INDEX(Methods[Organization Name],$A4732),Organizations[Organization Name],0),"0000"),"}"))</f>
        <v>#REF!</v>
      </c>
      <c r="Q4732" t="e">
        <f>IF(INDEX(Variables[Variable Type],$A4732)="","",
CONCATENATE("  - &amp;VariableID",TEXT($A4732,"0000"),
" {","VariableTypeCV:  ",CHAR(34),INDEX(Variables[Variable Type],$A4732),CHAR(34),
", VariableCode:  ",CHAR(34),INDEX(Variables[Variable Code],$A4732),CHAR(34),
", VariableNameCV:  ",CHAR(34),INDEX(Variables[Variable Name],$A4732),CHAR(34),
", VariableDefinition:  ",CHAR(34),INDEX(Variables[Variable Definition],$A4732),CHAR(34),
", SpecciationCV:  ",CHAR(34),INDEX(Variables[Speciation],$A4732),CHAR(34),
", NoDataValue:  ",CHAR(34),INDEX(Variables[No Data Value],$A4732),CHAR(34),"}"))</f>
        <v>#REF!</v>
      </c>
    </row>
    <row r="4733" spans="1:17" x14ac:dyDescent="0.25">
      <c r="A4733">
        <v>4730</v>
      </c>
      <c r="D4733" t="e">
        <f>IF(INDEX(People[First Name],$A4733)="","",
CONCATENATE("  - &amp;PersonID",TEXT($A4733,"0000"),
" {","PersonFirstName:  ",CHAR(34),INDEX(People[First Name],$A4733),CHAR(34),
", PersonMiddleName:  ",CHAR(34),INDEX(People[Middle Name],$A4733),CHAR(34),
", PersonLastName:  ",CHAR(34),INDEX(People[Last Name],$A4733),CHAR(34),"}"))</f>
        <v>#REF!</v>
      </c>
      <c r="E4733" t="e">
        <f>IF(INDEX(Organizations[Organization Type '[CV']],$A4733)="","",
CONCATENATE("  - &amp;OrganizationID",TEXT($A4733,"0000"),
" {","OrganizationTypeCV:  ",CHAR(34),INDEX(Organizations[Organization Type '[CV']],$A4733),CHAR(34),
", OrganizationCode:  ",CHAR(34),INDEX(Organizations[Organization Code],$A4733),CHAR(34),
", OrganizationName:  ",CHAR(34),INDEX(Organizations[Organization Name],$A4733),CHAR(34),
", OrganizationDescription:  ",CHAR(34),INDEX(Organizations[Organization Description],$A4733),CHAR(34),
", OrganizationLink:  ",CHAR(34),INDEX(Organizations[Organization Link],$A4733),CHAR(34),"}"))</f>
        <v>#REF!</v>
      </c>
      <c r="F4733" t="e">
        <f>IF(INDEX(People[First Name],$A4733)="","",
CONCATENATE("  - &amp;AffiliationID",TEXT($A4733,"0000"),
" {PersonID: *PersonID",TEXT($A4733,"0000"),
", OrganizationID: *OrganizationID",TEXT(MATCH(INDEX(People[Organization Name],$A4733),Organizations[Organization Name],0),"0000"),
", IsPrimaryOrganizationContact: , AffiliationStartDate: , AffiliationEndDate: , PrimaryPhone: ",
", PrimaryEmail: ",CHAR(34),INDEX(People[Primary Email],$A4733),CHAR(34),
", PrimaryAddress: ",CHAR(34),INDEX(People[Primary Address],$A4733),CHAR(34),
", PersonLink: }"))</f>
        <v>#REF!</v>
      </c>
      <c r="H4733" t="e">
        <f>IF(COUNTA(CitationInformation)=0,"",IF(INDEX(AuthorList[Author Name],$A4733)="","",
CONCATENATE("  - &amp;AuthorListID",TEXT($A4733,"0000"),
"  {CitationID: *CitationID0001",
", PersonID: *PersonID",TEXT(MATCH(INDEX(AuthorList[Author Name],$A4733),People[Full Name],0),"0000"),
", AuthorOrder: ",INDEX(AuthorList[Author Number],$A4733),"}")))</f>
        <v>#REF!</v>
      </c>
      <c r="K4733" t="e">
        <f>IF(INDEX(SamplingFeatures[Feature Code],$A4733)="","",
CONCATENATE("  - &amp;SamplingFeatureID",TEXT($A4733,"0000"),
" {","SamplingFeatureUUID:  ",CHAR(34),INDEX(SamplingFeatures[Sampling Feature UUID],$A4733),CHAR(34),
", SamplingFeatureTypeCV:  ",CHAR(34),INDEX(SamplingFeatures[Sampling Feature Type],$A4733),CHAR(34),
", SamplingFeatureCode:  ",CHAR(34),INDEX(SamplingFeatures[Feature Code],$A4733),CHAR(34),
", SamplingFeatureName:  ",CHAR(34),INDEX(SamplingFeatures[Feature Name],$A4733),CHAR(34),
", SamplingFeatureDescription:  ",CHAR(34),INDEX(SamplingFeatures[Feature Description],$A4733),CHAR(34),
", SamplingFeatureGeotypeCV:  ",CHAR(34),INDEX(SamplingFeatures[Feature Geo Type],$A4733),CHAR(34),
", FeatureGeometry:  ",CHAR(34),INDEX(SamplingFeatures[Feature Geometry],$A4733),CHAR(34),
", Elevation_m:  ",CHAR(34),INDEX(SamplingFeatures[Elevation_m],$A4733),CHAR(34),
", ElevationDatumCV:  ",CHAR(34),ElevationDatum,CHAR(34),"}"))</f>
        <v>#REF!</v>
      </c>
      <c r="L4733" t="e">
        <f>IF(INDEX(SamplingFeatures[Sampling Feature Type],$A4733)&lt;&gt;"Site","",
CONCATENATE("  - &amp;SiteID",TEXT(SUMPRODUCT(--($L$3:$L4732&lt;&gt;"")),"0000"),
" {","SamplingFeatureID:  *SamplingFeatureID",TEXT($A4733,"0000"),
", SiteTypeCV:  ",CHAR(34),INDEX(Sites[Site Type],$A4733),CHAR(34),
", Latitude:  ",INDEX(Sites[Latitude],$A4733),
", Longitude:  ",INDEX(Sites[Longitude],$A4733),
", SRSName:  ",CHAR(34),LatLonDatum,CHAR(34),"}"))</f>
        <v>#REF!</v>
      </c>
      <c r="M4733" t="e">
        <f>IF(INDEX(SamplingFeatures[Sampling Feature Type],$A4733)&lt;&gt;"Specimen","",
CONCATENATE("  - &amp;SpecimenID",TEXT(SUMPRODUCT(--($M$3:$M4732&lt;&gt;"")),"0000"),
" {","SamplingFeatureID:  *SamplingFeatureID",TEXT($A4733,"0000"),
", SpecimenTypeCV:  ",CHAR(34),INDEX(Specimens[Specimen Type],$A4733),CHAR(34),
", SpecimenMediumCV:  ",INDEX(Specimens[Specimen Medium],$A4733),
", IsFieldSpecimen:  ",CHAR(34),INDEX(Specimens[Is Field Specimen?],$A4733),CHAR(34),"}"))</f>
        <v>#REF!</v>
      </c>
      <c r="N4733" t="e">
        <f>IF(COUNTA(SpatialOffsets[])=0,"", IF(INDEX(SpatialOffsets[Spatial Offset Type],$A4733)="","",
CONCATENATE("  - &amp;SpatialOffsetID",TEXT($A4733,"0000"),
" {","SpatialOffsetTypeCV:  ",CHAR(34),INDEX(SpatialOffsets[Spatial Offset Type],$A4733),CHAR(34),
", Offset1Value:  ",INDEX(SpatialOffsets[Offset 1 Value],$A4733),
", Offset1UnitID:  ",CHAR(34),INDEX(SpatialOffsets[Offset 1 Unit],$A4733),CHAR(34),
", Offset2Value:  ",INDEX(SpatialOffsets[Offset 2 Value],$A4733),
", Offset2UnitID:  ",CHAR(34),INDEX(SpatialOffsets[Offset 2 Unit],$A4733),CHAR(34),
", Offset3Value:  ",INDEX(SpatialOffsets[Offset 3 Value],$A4733),
", Offset3UnitID:  ",CHAR(34),INDEX(SpatialOffsets[Offset 3 Unit],$A4733),CHAR(34),,"}")))</f>
        <v>#REF!</v>
      </c>
      <c r="O4733" t="e">
        <f>IF(COUNTA(RelatedFeatures[])=0,"", IF(INDEX(RelatedFeatures[First Sampling Feature Code],$A4733)="","",
CONCATENATE("  - &amp;RelationID",TEXT($A4733,"0000"),
" {","SamplingFeatureID:  *SamplingFeatureID",TEXT(MATCH(INDEX(RelatedFeatures[First Sampling Feature Code],$A4733),SamplingFeatures[Feature Code],0),"0000"),
", RelationshipTypeCV:  ",CHAR(34),INDEX(RelatedFeatures[Relationship Type],$A4733),CHAR(34),
", RelatedFeatureID: *SamplingFeatureID",TEXT(MATCH(INDEX(RelatedFeatures[Second Sampling Feature Code],$A4733),SamplingFeatures[Feature Code],0),"0000"),
", SpatialOffsetID:  ",IF(INDEX(RelatedFeatures[Offset Number],$A4733)="","",CONCATENATE("*SpatialOffsetID",TEXT(INDEX(RelatedFeatures[Offset Number],$A4733),"0000"))),"}")))</f>
        <v>#REF!</v>
      </c>
      <c r="P4733" t="e">
        <f>IF(INDEX(Methods[Method Type],$A4733)="","",
CONCATENATE("  - &amp;MethodID",TEXT($A4733,"0000"),
" {","MethodTypeCV:  ",CHAR(34),INDEX(Methods[Method Type],$A4733),CHAR(34),
", MethodCode:  ",CHAR(34),INDEX(Methods[Method Code],$A4733),CHAR(34),
", MethodName:  ",CHAR(34),INDEX(Methods[Method Name],$A4733),CHAR(34),
", MethodDescription:  ",CHAR(34),INDEX(Methods[Method Description],$A4733),CHAR(34),
", MethodLink:  ",CHAR(34),INDEX(Methods[Method Link],$A4733),CHAR(34),
", OrganizationID: *OrganizationID",TEXT(MATCH(INDEX(Methods[Organization Name],$A4733),Organizations[Organization Name],0),"0000"),"}"))</f>
        <v>#REF!</v>
      </c>
      <c r="Q4733" t="e">
        <f>IF(INDEX(Variables[Variable Type],$A4733)="","",
CONCATENATE("  - &amp;VariableID",TEXT($A4733,"0000"),
" {","VariableTypeCV:  ",CHAR(34),INDEX(Variables[Variable Type],$A4733),CHAR(34),
", VariableCode:  ",CHAR(34),INDEX(Variables[Variable Code],$A4733),CHAR(34),
", VariableNameCV:  ",CHAR(34),INDEX(Variables[Variable Name],$A4733),CHAR(34),
", VariableDefinition:  ",CHAR(34),INDEX(Variables[Variable Definition],$A4733),CHAR(34),
", SpecciationCV:  ",CHAR(34),INDEX(Variables[Speciation],$A4733),CHAR(34),
", NoDataValue:  ",CHAR(34),INDEX(Variables[No Data Value],$A4733),CHAR(34),"}"))</f>
        <v>#REF!</v>
      </c>
    </row>
    <row r="4734" spans="1:17" x14ac:dyDescent="0.25">
      <c r="A4734">
        <v>4731</v>
      </c>
      <c r="D4734" t="e">
        <f>IF(INDEX(People[First Name],$A4734)="","",
CONCATENATE("  - &amp;PersonID",TEXT($A4734,"0000"),
" {","PersonFirstName:  ",CHAR(34),INDEX(People[First Name],$A4734),CHAR(34),
", PersonMiddleName:  ",CHAR(34),INDEX(People[Middle Name],$A4734),CHAR(34),
", PersonLastName:  ",CHAR(34),INDEX(People[Last Name],$A4734),CHAR(34),"}"))</f>
        <v>#REF!</v>
      </c>
      <c r="E4734" t="e">
        <f>IF(INDEX(Organizations[Organization Type '[CV']],$A4734)="","",
CONCATENATE("  - &amp;OrganizationID",TEXT($A4734,"0000"),
" {","OrganizationTypeCV:  ",CHAR(34),INDEX(Organizations[Organization Type '[CV']],$A4734),CHAR(34),
", OrganizationCode:  ",CHAR(34),INDEX(Organizations[Organization Code],$A4734),CHAR(34),
", OrganizationName:  ",CHAR(34),INDEX(Organizations[Organization Name],$A4734),CHAR(34),
", OrganizationDescription:  ",CHAR(34),INDEX(Organizations[Organization Description],$A4734),CHAR(34),
", OrganizationLink:  ",CHAR(34),INDEX(Organizations[Organization Link],$A4734),CHAR(34),"}"))</f>
        <v>#REF!</v>
      </c>
      <c r="F4734" t="e">
        <f>IF(INDEX(People[First Name],$A4734)="","",
CONCATENATE("  - &amp;AffiliationID",TEXT($A4734,"0000"),
" {PersonID: *PersonID",TEXT($A4734,"0000"),
", OrganizationID: *OrganizationID",TEXT(MATCH(INDEX(People[Organization Name],$A4734),Organizations[Organization Name],0),"0000"),
", IsPrimaryOrganizationContact: , AffiliationStartDate: , AffiliationEndDate: , PrimaryPhone: ",
", PrimaryEmail: ",CHAR(34),INDEX(People[Primary Email],$A4734),CHAR(34),
", PrimaryAddress: ",CHAR(34),INDEX(People[Primary Address],$A4734),CHAR(34),
", PersonLink: }"))</f>
        <v>#REF!</v>
      </c>
      <c r="H4734" t="e">
        <f>IF(COUNTA(CitationInformation)=0,"",IF(INDEX(AuthorList[Author Name],$A4734)="","",
CONCATENATE("  - &amp;AuthorListID",TEXT($A4734,"0000"),
"  {CitationID: *CitationID0001",
", PersonID: *PersonID",TEXT(MATCH(INDEX(AuthorList[Author Name],$A4734),People[Full Name],0),"0000"),
", AuthorOrder: ",INDEX(AuthorList[Author Number],$A4734),"}")))</f>
        <v>#REF!</v>
      </c>
      <c r="K4734" t="e">
        <f>IF(INDEX(SamplingFeatures[Feature Code],$A4734)="","",
CONCATENATE("  - &amp;SamplingFeatureID",TEXT($A4734,"0000"),
" {","SamplingFeatureUUID:  ",CHAR(34),INDEX(SamplingFeatures[Sampling Feature UUID],$A4734),CHAR(34),
", SamplingFeatureTypeCV:  ",CHAR(34),INDEX(SamplingFeatures[Sampling Feature Type],$A4734),CHAR(34),
", SamplingFeatureCode:  ",CHAR(34),INDEX(SamplingFeatures[Feature Code],$A4734),CHAR(34),
", SamplingFeatureName:  ",CHAR(34),INDEX(SamplingFeatures[Feature Name],$A4734),CHAR(34),
", SamplingFeatureDescription:  ",CHAR(34),INDEX(SamplingFeatures[Feature Description],$A4734),CHAR(34),
", SamplingFeatureGeotypeCV:  ",CHAR(34),INDEX(SamplingFeatures[Feature Geo Type],$A4734),CHAR(34),
", FeatureGeometry:  ",CHAR(34),INDEX(SamplingFeatures[Feature Geometry],$A4734),CHAR(34),
", Elevation_m:  ",CHAR(34),INDEX(SamplingFeatures[Elevation_m],$A4734),CHAR(34),
", ElevationDatumCV:  ",CHAR(34),ElevationDatum,CHAR(34),"}"))</f>
        <v>#REF!</v>
      </c>
      <c r="L4734" t="e">
        <f>IF(INDEX(SamplingFeatures[Sampling Feature Type],$A4734)&lt;&gt;"Site","",
CONCATENATE("  - &amp;SiteID",TEXT(SUMPRODUCT(--($L$3:$L4733&lt;&gt;"")),"0000"),
" {","SamplingFeatureID:  *SamplingFeatureID",TEXT($A4734,"0000"),
", SiteTypeCV:  ",CHAR(34),INDEX(Sites[Site Type],$A4734),CHAR(34),
", Latitude:  ",INDEX(Sites[Latitude],$A4734),
", Longitude:  ",INDEX(Sites[Longitude],$A4734),
", SRSName:  ",CHAR(34),LatLonDatum,CHAR(34),"}"))</f>
        <v>#REF!</v>
      </c>
      <c r="M4734" t="e">
        <f>IF(INDEX(SamplingFeatures[Sampling Feature Type],$A4734)&lt;&gt;"Specimen","",
CONCATENATE("  - &amp;SpecimenID",TEXT(SUMPRODUCT(--($M$3:$M4733&lt;&gt;"")),"0000"),
" {","SamplingFeatureID:  *SamplingFeatureID",TEXT($A4734,"0000"),
", SpecimenTypeCV:  ",CHAR(34),INDEX(Specimens[Specimen Type],$A4734),CHAR(34),
", SpecimenMediumCV:  ",INDEX(Specimens[Specimen Medium],$A4734),
", IsFieldSpecimen:  ",CHAR(34),INDEX(Specimens[Is Field Specimen?],$A4734),CHAR(34),"}"))</f>
        <v>#REF!</v>
      </c>
      <c r="N4734" t="e">
        <f>IF(COUNTA(SpatialOffsets[])=0,"", IF(INDEX(SpatialOffsets[Spatial Offset Type],$A4734)="","",
CONCATENATE("  - &amp;SpatialOffsetID",TEXT($A4734,"0000"),
" {","SpatialOffsetTypeCV:  ",CHAR(34),INDEX(SpatialOffsets[Spatial Offset Type],$A4734),CHAR(34),
", Offset1Value:  ",INDEX(SpatialOffsets[Offset 1 Value],$A4734),
", Offset1UnitID:  ",CHAR(34),INDEX(SpatialOffsets[Offset 1 Unit],$A4734),CHAR(34),
", Offset2Value:  ",INDEX(SpatialOffsets[Offset 2 Value],$A4734),
", Offset2UnitID:  ",CHAR(34),INDEX(SpatialOffsets[Offset 2 Unit],$A4734),CHAR(34),
", Offset3Value:  ",INDEX(SpatialOffsets[Offset 3 Value],$A4734),
", Offset3UnitID:  ",CHAR(34),INDEX(SpatialOffsets[Offset 3 Unit],$A4734),CHAR(34),,"}")))</f>
        <v>#REF!</v>
      </c>
      <c r="O4734" t="e">
        <f>IF(COUNTA(RelatedFeatures[])=0,"", IF(INDEX(RelatedFeatures[First Sampling Feature Code],$A4734)="","",
CONCATENATE("  - &amp;RelationID",TEXT($A4734,"0000"),
" {","SamplingFeatureID:  *SamplingFeatureID",TEXT(MATCH(INDEX(RelatedFeatures[First Sampling Feature Code],$A4734),SamplingFeatures[Feature Code],0),"0000"),
", RelationshipTypeCV:  ",CHAR(34),INDEX(RelatedFeatures[Relationship Type],$A4734),CHAR(34),
", RelatedFeatureID: *SamplingFeatureID",TEXT(MATCH(INDEX(RelatedFeatures[Second Sampling Feature Code],$A4734),SamplingFeatures[Feature Code],0),"0000"),
", SpatialOffsetID:  ",IF(INDEX(RelatedFeatures[Offset Number],$A4734)="","",CONCATENATE("*SpatialOffsetID",TEXT(INDEX(RelatedFeatures[Offset Number],$A4734),"0000"))),"}")))</f>
        <v>#REF!</v>
      </c>
      <c r="P4734" t="e">
        <f>IF(INDEX(Methods[Method Type],$A4734)="","",
CONCATENATE("  - &amp;MethodID",TEXT($A4734,"0000"),
" {","MethodTypeCV:  ",CHAR(34),INDEX(Methods[Method Type],$A4734),CHAR(34),
", MethodCode:  ",CHAR(34),INDEX(Methods[Method Code],$A4734),CHAR(34),
", MethodName:  ",CHAR(34),INDEX(Methods[Method Name],$A4734),CHAR(34),
", MethodDescription:  ",CHAR(34),INDEX(Methods[Method Description],$A4734),CHAR(34),
", MethodLink:  ",CHAR(34),INDEX(Methods[Method Link],$A4734),CHAR(34),
", OrganizationID: *OrganizationID",TEXT(MATCH(INDEX(Methods[Organization Name],$A4734),Organizations[Organization Name],0),"0000"),"}"))</f>
        <v>#REF!</v>
      </c>
      <c r="Q4734" t="e">
        <f>IF(INDEX(Variables[Variable Type],$A4734)="","",
CONCATENATE("  - &amp;VariableID",TEXT($A4734,"0000"),
" {","VariableTypeCV:  ",CHAR(34),INDEX(Variables[Variable Type],$A4734),CHAR(34),
", VariableCode:  ",CHAR(34),INDEX(Variables[Variable Code],$A4734),CHAR(34),
", VariableNameCV:  ",CHAR(34),INDEX(Variables[Variable Name],$A4734),CHAR(34),
", VariableDefinition:  ",CHAR(34),INDEX(Variables[Variable Definition],$A4734),CHAR(34),
", SpecciationCV:  ",CHAR(34),INDEX(Variables[Speciation],$A4734),CHAR(34),
", NoDataValue:  ",CHAR(34),INDEX(Variables[No Data Value],$A4734),CHAR(34),"}"))</f>
        <v>#REF!</v>
      </c>
    </row>
    <row r="4735" spans="1:17" x14ac:dyDescent="0.25">
      <c r="A4735">
        <v>4732</v>
      </c>
      <c r="D4735" t="e">
        <f>IF(INDEX(People[First Name],$A4735)="","",
CONCATENATE("  - &amp;PersonID",TEXT($A4735,"0000"),
" {","PersonFirstName:  ",CHAR(34),INDEX(People[First Name],$A4735),CHAR(34),
", PersonMiddleName:  ",CHAR(34),INDEX(People[Middle Name],$A4735),CHAR(34),
", PersonLastName:  ",CHAR(34),INDEX(People[Last Name],$A4735),CHAR(34),"}"))</f>
        <v>#REF!</v>
      </c>
      <c r="E4735" t="e">
        <f>IF(INDEX(Organizations[Organization Type '[CV']],$A4735)="","",
CONCATENATE("  - &amp;OrganizationID",TEXT($A4735,"0000"),
" {","OrganizationTypeCV:  ",CHAR(34),INDEX(Organizations[Organization Type '[CV']],$A4735),CHAR(34),
", OrganizationCode:  ",CHAR(34),INDEX(Organizations[Organization Code],$A4735),CHAR(34),
", OrganizationName:  ",CHAR(34),INDEX(Organizations[Organization Name],$A4735),CHAR(34),
", OrganizationDescription:  ",CHAR(34),INDEX(Organizations[Organization Description],$A4735),CHAR(34),
", OrganizationLink:  ",CHAR(34),INDEX(Organizations[Organization Link],$A4735),CHAR(34),"}"))</f>
        <v>#REF!</v>
      </c>
      <c r="F4735" t="e">
        <f>IF(INDEX(People[First Name],$A4735)="","",
CONCATENATE("  - &amp;AffiliationID",TEXT($A4735,"0000"),
" {PersonID: *PersonID",TEXT($A4735,"0000"),
", OrganizationID: *OrganizationID",TEXT(MATCH(INDEX(People[Organization Name],$A4735),Organizations[Organization Name],0),"0000"),
", IsPrimaryOrganizationContact: , AffiliationStartDate: , AffiliationEndDate: , PrimaryPhone: ",
", PrimaryEmail: ",CHAR(34),INDEX(People[Primary Email],$A4735),CHAR(34),
", PrimaryAddress: ",CHAR(34),INDEX(People[Primary Address],$A4735),CHAR(34),
", PersonLink: }"))</f>
        <v>#REF!</v>
      </c>
      <c r="H4735" t="e">
        <f>IF(COUNTA(CitationInformation)=0,"",IF(INDEX(AuthorList[Author Name],$A4735)="","",
CONCATENATE("  - &amp;AuthorListID",TEXT($A4735,"0000"),
"  {CitationID: *CitationID0001",
", PersonID: *PersonID",TEXT(MATCH(INDEX(AuthorList[Author Name],$A4735),People[Full Name],0),"0000"),
", AuthorOrder: ",INDEX(AuthorList[Author Number],$A4735),"}")))</f>
        <v>#REF!</v>
      </c>
      <c r="K4735" t="e">
        <f>IF(INDEX(SamplingFeatures[Feature Code],$A4735)="","",
CONCATENATE("  - &amp;SamplingFeatureID",TEXT($A4735,"0000"),
" {","SamplingFeatureUUID:  ",CHAR(34),INDEX(SamplingFeatures[Sampling Feature UUID],$A4735),CHAR(34),
", SamplingFeatureTypeCV:  ",CHAR(34),INDEX(SamplingFeatures[Sampling Feature Type],$A4735),CHAR(34),
", SamplingFeatureCode:  ",CHAR(34),INDEX(SamplingFeatures[Feature Code],$A4735),CHAR(34),
", SamplingFeatureName:  ",CHAR(34),INDEX(SamplingFeatures[Feature Name],$A4735),CHAR(34),
", SamplingFeatureDescription:  ",CHAR(34),INDEX(SamplingFeatures[Feature Description],$A4735),CHAR(34),
", SamplingFeatureGeotypeCV:  ",CHAR(34),INDEX(SamplingFeatures[Feature Geo Type],$A4735),CHAR(34),
", FeatureGeometry:  ",CHAR(34),INDEX(SamplingFeatures[Feature Geometry],$A4735),CHAR(34),
", Elevation_m:  ",CHAR(34),INDEX(SamplingFeatures[Elevation_m],$A4735),CHAR(34),
", ElevationDatumCV:  ",CHAR(34),ElevationDatum,CHAR(34),"}"))</f>
        <v>#REF!</v>
      </c>
      <c r="L4735" t="e">
        <f>IF(INDEX(SamplingFeatures[Sampling Feature Type],$A4735)&lt;&gt;"Site","",
CONCATENATE("  - &amp;SiteID",TEXT(SUMPRODUCT(--($L$3:$L4734&lt;&gt;"")),"0000"),
" {","SamplingFeatureID:  *SamplingFeatureID",TEXT($A4735,"0000"),
", SiteTypeCV:  ",CHAR(34),INDEX(Sites[Site Type],$A4735),CHAR(34),
", Latitude:  ",INDEX(Sites[Latitude],$A4735),
", Longitude:  ",INDEX(Sites[Longitude],$A4735),
", SRSName:  ",CHAR(34),LatLonDatum,CHAR(34),"}"))</f>
        <v>#REF!</v>
      </c>
      <c r="M4735" t="e">
        <f>IF(INDEX(SamplingFeatures[Sampling Feature Type],$A4735)&lt;&gt;"Specimen","",
CONCATENATE("  - &amp;SpecimenID",TEXT(SUMPRODUCT(--($M$3:$M4734&lt;&gt;"")),"0000"),
" {","SamplingFeatureID:  *SamplingFeatureID",TEXT($A4735,"0000"),
", SpecimenTypeCV:  ",CHAR(34),INDEX(Specimens[Specimen Type],$A4735),CHAR(34),
", SpecimenMediumCV:  ",INDEX(Specimens[Specimen Medium],$A4735),
", IsFieldSpecimen:  ",CHAR(34),INDEX(Specimens[Is Field Specimen?],$A4735),CHAR(34),"}"))</f>
        <v>#REF!</v>
      </c>
      <c r="N4735" t="e">
        <f>IF(COUNTA(SpatialOffsets[])=0,"", IF(INDEX(SpatialOffsets[Spatial Offset Type],$A4735)="","",
CONCATENATE("  - &amp;SpatialOffsetID",TEXT($A4735,"0000"),
" {","SpatialOffsetTypeCV:  ",CHAR(34),INDEX(SpatialOffsets[Spatial Offset Type],$A4735),CHAR(34),
", Offset1Value:  ",INDEX(SpatialOffsets[Offset 1 Value],$A4735),
", Offset1UnitID:  ",CHAR(34),INDEX(SpatialOffsets[Offset 1 Unit],$A4735),CHAR(34),
", Offset2Value:  ",INDEX(SpatialOffsets[Offset 2 Value],$A4735),
", Offset2UnitID:  ",CHAR(34),INDEX(SpatialOffsets[Offset 2 Unit],$A4735),CHAR(34),
", Offset3Value:  ",INDEX(SpatialOffsets[Offset 3 Value],$A4735),
", Offset3UnitID:  ",CHAR(34),INDEX(SpatialOffsets[Offset 3 Unit],$A4735),CHAR(34),,"}")))</f>
        <v>#REF!</v>
      </c>
      <c r="O4735" t="e">
        <f>IF(COUNTA(RelatedFeatures[])=0,"", IF(INDEX(RelatedFeatures[First Sampling Feature Code],$A4735)="","",
CONCATENATE("  - &amp;RelationID",TEXT($A4735,"0000"),
" {","SamplingFeatureID:  *SamplingFeatureID",TEXT(MATCH(INDEX(RelatedFeatures[First Sampling Feature Code],$A4735),SamplingFeatures[Feature Code],0),"0000"),
", RelationshipTypeCV:  ",CHAR(34),INDEX(RelatedFeatures[Relationship Type],$A4735),CHAR(34),
", RelatedFeatureID: *SamplingFeatureID",TEXT(MATCH(INDEX(RelatedFeatures[Second Sampling Feature Code],$A4735),SamplingFeatures[Feature Code],0),"0000"),
", SpatialOffsetID:  ",IF(INDEX(RelatedFeatures[Offset Number],$A4735)="","",CONCATENATE("*SpatialOffsetID",TEXT(INDEX(RelatedFeatures[Offset Number],$A4735),"0000"))),"}")))</f>
        <v>#REF!</v>
      </c>
      <c r="P4735" t="e">
        <f>IF(INDEX(Methods[Method Type],$A4735)="","",
CONCATENATE("  - &amp;MethodID",TEXT($A4735,"0000"),
" {","MethodTypeCV:  ",CHAR(34),INDEX(Methods[Method Type],$A4735),CHAR(34),
", MethodCode:  ",CHAR(34),INDEX(Methods[Method Code],$A4735),CHAR(34),
", MethodName:  ",CHAR(34),INDEX(Methods[Method Name],$A4735),CHAR(34),
", MethodDescription:  ",CHAR(34),INDEX(Methods[Method Description],$A4735),CHAR(34),
", MethodLink:  ",CHAR(34),INDEX(Methods[Method Link],$A4735),CHAR(34),
", OrganizationID: *OrganizationID",TEXT(MATCH(INDEX(Methods[Organization Name],$A4735),Organizations[Organization Name],0),"0000"),"}"))</f>
        <v>#REF!</v>
      </c>
      <c r="Q4735" t="e">
        <f>IF(INDEX(Variables[Variable Type],$A4735)="","",
CONCATENATE("  - &amp;VariableID",TEXT($A4735,"0000"),
" {","VariableTypeCV:  ",CHAR(34),INDEX(Variables[Variable Type],$A4735),CHAR(34),
", VariableCode:  ",CHAR(34),INDEX(Variables[Variable Code],$A4735),CHAR(34),
", VariableNameCV:  ",CHAR(34),INDEX(Variables[Variable Name],$A4735),CHAR(34),
", VariableDefinition:  ",CHAR(34),INDEX(Variables[Variable Definition],$A4735),CHAR(34),
", SpecciationCV:  ",CHAR(34),INDEX(Variables[Speciation],$A4735),CHAR(34),
", NoDataValue:  ",CHAR(34),INDEX(Variables[No Data Value],$A4735),CHAR(34),"}"))</f>
        <v>#REF!</v>
      </c>
    </row>
    <row r="4736" spans="1:17" x14ac:dyDescent="0.25">
      <c r="A4736">
        <v>4733</v>
      </c>
      <c r="D4736" t="e">
        <f>IF(INDEX(People[First Name],$A4736)="","",
CONCATENATE("  - &amp;PersonID",TEXT($A4736,"0000"),
" {","PersonFirstName:  ",CHAR(34),INDEX(People[First Name],$A4736),CHAR(34),
", PersonMiddleName:  ",CHAR(34),INDEX(People[Middle Name],$A4736),CHAR(34),
", PersonLastName:  ",CHAR(34),INDEX(People[Last Name],$A4736),CHAR(34),"}"))</f>
        <v>#REF!</v>
      </c>
      <c r="E4736" t="e">
        <f>IF(INDEX(Organizations[Organization Type '[CV']],$A4736)="","",
CONCATENATE("  - &amp;OrganizationID",TEXT($A4736,"0000"),
" {","OrganizationTypeCV:  ",CHAR(34),INDEX(Organizations[Organization Type '[CV']],$A4736),CHAR(34),
", OrganizationCode:  ",CHAR(34),INDEX(Organizations[Organization Code],$A4736),CHAR(34),
", OrganizationName:  ",CHAR(34),INDEX(Organizations[Organization Name],$A4736),CHAR(34),
", OrganizationDescription:  ",CHAR(34),INDEX(Organizations[Organization Description],$A4736),CHAR(34),
", OrganizationLink:  ",CHAR(34),INDEX(Organizations[Organization Link],$A4736),CHAR(34),"}"))</f>
        <v>#REF!</v>
      </c>
      <c r="F4736" t="e">
        <f>IF(INDEX(People[First Name],$A4736)="","",
CONCATENATE("  - &amp;AffiliationID",TEXT($A4736,"0000"),
" {PersonID: *PersonID",TEXT($A4736,"0000"),
", OrganizationID: *OrganizationID",TEXT(MATCH(INDEX(People[Organization Name],$A4736),Organizations[Organization Name],0),"0000"),
", IsPrimaryOrganizationContact: , AffiliationStartDate: , AffiliationEndDate: , PrimaryPhone: ",
", PrimaryEmail: ",CHAR(34),INDEX(People[Primary Email],$A4736),CHAR(34),
", PrimaryAddress: ",CHAR(34),INDEX(People[Primary Address],$A4736),CHAR(34),
", PersonLink: }"))</f>
        <v>#REF!</v>
      </c>
      <c r="H4736" t="e">
        <f>IF(COUNTA(CitationInformation)=0,"",IF(INDEX(AuthorList[Author Name],$A4736)="","",
CONCATENATE("  - &amp;AuthorListID",TEXT($A4736,"0000"),
"  {CitationID: *CitationID0001",
", PersonID: *PersonID",TEXT(MATCH(INDEX(AuthorList[Author Name],$A4736),People[Full Name],0),"0000"),
", AuthorOrder: ",INDEX(AuthorList[Author Number],$A4736),"}")))</f>
        <v>#REF!</v>
      </c>
      <c r="K4736" t="e">
        <f>IF(INDEX(SamplingFeatures[Feature Code],$A4736)="","",
CONCATENATE("  - &amp;SamplingFeatureID",TEXT($A4736,"0000"),
" {","SamplingFeatureUUID:  ",CHAR(34),INDEX(SamplingFeatures[Sampling Feature UUID],$A4736),CHAR(34),
", SamplingFeatureTypeCV:  ",CHAR(34),INDEX(SamplingFeatures[Sampling Feature Type],$A4736),CHAR(34),
", SamplingFeatureCode:  ",CHAR(34),INDEX(SamplingFeatures[Feature Code],$A4736),CHAR(34),
", SamplingFeatureName:  ",CHAR(34),INDEX(SamplingFeatures[Feature Name],$A4736),CHAR(34),
", SamplingFeatureDescription:  ",CHAR(34),INDEX(SamplingFeatures[Feature Description],$A4736),CHAR(34),
", SamplingFeatureGeotypeCV:  ",CHAR(34),INDEX(SamplingFeatures[Feature Geo Type],$A4736),CHAR(34),
", FeatureGeometry:  ",CHAR(34),INDEX(SamplingFeatures[Feature Geometry],$A4736),CHAR(34),
", Elevation_m:  ",CHAR(34),INDEX(SamplingFeatures[Elevation_m],$A4736),CHAR(34),
", ElevationDatumCV:  ",CHAR(34),ElevationDatum,CHAR(34),"}"))</f>
        <v>#REF!</v>
      </c>
      <c r="L4736" t="e">
        <f>IF(INDEX(SamplingFeatures[Sampling Feature Type],$A4736)&lt;&gt;"Site","",
CONCATENATE("  - &amp;SiteID",TEXT(SUMPRODUCT(--($L$3:$L4735&lt;&gt;"")),"0000"),
" {","SamplingFeatureID:  *SamplingFeatureID",TEXT($A4736,"0000"),
", SiteTypeCV:  ",CHAR(34),INDEX(Sites[Site Type],$A4736),CHAR(34),
", Latitude:  ",INDEX(Sites[Latitude],$A4736),
", Longitude:  ",INDEX(Sites[Longitude],$A4736),
", SRSName:  ",CHAR(34),LatLonDatum,CHAR(34),"}"))</f>
        <v>#REF!</v>
      </c>
      <c r="M4736" t="e">
        <f>IF(INDEX(SamplingFeatures[Sampling Feature Type],$A4736)&lt;&gt;"Specimen","",
CONCATENATE("  - &amp;SpecimenID",TEXT(SUMPRODUCT(--($M$3:$M4735&lt;&gt;"")),"0000"),
" {","SamplingFeatureID:  *SamplingFeatureID",TEXT($A4736,"0000"),
", SpecimenTypeCV:  ",CHAR(34),INDEX(Specimens[Specimen Type],$A4736),CHAR(34),
", SpecimenMediumCV:  ",INDEX(Specimens[Specimen Medium],$A4736),
", IsFieldSpecimen:  ",CHAR(34),INDEX(Specimens[Is Field Specimen?],$A4736),CHAR(34),"}"))</f>
        <v>#REF!</v>
      </c>
      <c r="N4736" t="e">
        <f>IF(COUNTA(SpatialOffsets[])=0,"", IF(INDEX(SpatialOffsets[Spatial Offset Type],$A4736)="","",
CONCATENATE("  - &amp;SpatialOffsetID",TEXT($A4736,"0000"),
" {","SpatialOffsetTypeCV:  ",CHAR(34),INDEX(SpatialOffsets[Spatial Offset Type],$A4736),CHAR(34),
", Offset1Value:  ",INDEX(SpatialOffsets[Offset 1 Value],$A4736),
", Offset1UnitID:  ",CHAR(34),INDEX(SpatialOffsets[Offset 1 Unit],$A4736),CHAR(34),
", Offset2Value:  ",INDEX(SpatialOffsets[Offset 2 Value],$A4736),
", Offset2UnitID:  ",CHAR(34),INDEX(SpatialOffsets[Offset 2 Unit],$A4736),CHAR(34),
", Offset3Value:  ",INDEX(SpatialOffsets[Offset 3 Value],$A4736),
", Offset3UnitID:  ",CHAR(34),INDEX(SpatialOffsets[Offset 3 Unit],$A4736),CHAR(34),,"}")))</f>
        <v>#REF!</v>
      </c>
      <c r="O4736" t="e">
        <f>IF(COUNTA(RelatedFeatures[])=0,"", IF(INDEX(RelatedFeatures[First Sampling Feature Code],$A4736)="","",
CONCATENATE("  - &amp;RelationID",TEXT($A4736,"0000"),
" {","SamplingFeatureID:  *SamplingFeatureID",TEXT(MATCH(INDEX(RelatedFeatures[First Sampling Feature Code],$A4736),SamplingFeatures[Feature Code],0),"0000"),
", RelationshipTypeCV:  ",CHAR(34),INDEX(RelatedFeatures[Relationship Type],$A4736),CHAR(34),
", RelatedFeatureID: *SamplingFeatureID",TEXT(MATCH(INDEX(RelatedFeatures[Second Sampling Feature Code],$A4736),SamplingFeatures[Feature Code],0),"0000"),
", SpatialOffsetID:  ",IF(INDEX(RelatedFeatures[Offset Number],$A4736)="","",CONCATENATE("*SpatialOffsetID",TEXT(INDEX(RelatedFeatures[Offset Number],$A4736),"0000"))),"}")))</f>
        <v>#REF!</v>
      </c>
      <c r="P4736" t="e">
        <f>IF(INDEX(Methods[Method Type],$A4736)="","",
CONCATENATE("  - &amp;MethodID",TEXT($A4736,"0000"),
" {","MethodTypeCV:  ",CHAR(34),INDEX(Methods[Method Type],$A4736),CHAR(34),
", MethodCode:  ",CHAR(34),INDEX(Methods[Method Code],$A4736),CHAR(34),
", MethodName:  ",CHAR(34),INDEX(Methods[Method Name],$A4736),CHAR(34),
", MethodDescription:  ",CHAR(34),INDEX(Methods[Method Description],$A4736),CHAR(34),
", MethodLink:  ",CHAR(34),INDEX(Methods[Method Link],$A4736),CHAR(34),
", OrganizationID: *OrganizationID",TEXT(MATCH(INDEX(Methods[Organization Name],$A4736),Organizations[Organization Name],0),"0000"),"}"))</f>
        <v>#REF!</v>
      </c>
      <c r="Q4736" t="e">
        <f>IF(INDEX(Variables[Variable Type],$A4736)="","",
CONCATENATE("  - &amp;VariableID",TEXT($A4736,"0000"),
" {","VariableTypeCV:  ",CHAR(34),INDEX(Variables[Variable Type],$A4736),CHAR(34),
", VariableCode:  ",CHAR(34),INDEX(Variables[Variable Code],$A4736),CHAR(34),
", VariableNameCV:  ",CHAR(34),INDEX(Variables[Variable Name],$A4736),CHAR(34),
", VariableDefinition:  ",CHAR(34),INDEX(Variables[Variable Definition],$A4736),CHAR(34),
", SpecciationCV:  ",CHAR(34),INDEX(Variables[Speciation],$A4736),CHAR(34),
", NoDataValue:  ",CHAR(34),INDEX(Variables[No Data Value],$A4736),CHAR(34),"}"))</f>
        <v>#REF!</v>
      </c>
    </row>
    <row r="4737" spans="1:17" x14ac:dyDescent="0.25">
      <c r="A4737">
        <v>4734</v>
      </c>
      <c r="D4737" t="e">
        <f>IF(INDEX(People[First Name],$A4737)="","",
CONCATENATE("  - &amp;PersonID",TEXT($A4737,"0000"),
" {","PersonFirstName:  ",CHAR(34),INDEX(People[First Name],$A4737),CHAR(34),
", PersonMiddleName:  ",CHAR(34),INDEX(People[Middle Name],$A4737),CHAR(34),
", PersonLastName:  ",CHAR(34),INDEX(People[Last Name],$A4737),CHAR(34),"}"))</f>
        <v>#REF!</v>
      </c>
      <c r="E4737" t="e">
        <f>IF(INDEX(Organizations[Organization Type '[CV']],$A4737)="","",
CONCATENATE("  - &amp;OrganizationID",TEXT($A4737,"0000"),
" {","OrganizationTypeCV:  ",CHAR(34),INDEX(Organizations[Organization Type '[CV']],$A4737),CHAR(34),
", OrganizationCode:  ",CHAR(34),INDEX(Organizations[Organization Code],$A4737),CHAR(34),
", OrganizationName:  ",CHAR(34),INDEX(Organizations[Organization Name],$A4737),CHAR(34),
", OrganizationDescription:  ",CHAR(34),INDEX(Organizations[Organization Description],$A4737),CHAR(34),
", OrganizationLink:  ",CHAR(34),INDEX(Organizations[Organization Link],$A4737),CHAR(34),"}"))</f>
        <v>#REF!</v>
      </c>
      <c r="F4737" t="e">
        <f>IF(INDEX(People[First Name],$A4737)="","",
CONCATENATE("  - &amp;AffiliationID",TEXT($A4737,"0000"),
" {PersonID: *PersonID",TEXT($A4737,"0000"),
", OrganizationID: *OrganizationID",TEXT(MATCH(INDEX(People[Organization Name],$A4737),Organizations[Organization Name],0),"0000"),
", IsPrimaryOrganizationContact: , AffiliationStartDate: , AffiliationEndDate: , PrimaryPhone: ",
", PrimaryEmail: ",CHAR(34),INDEX(People[Primary Email],$A4737),CHAR(34),
", PrimaryAddress: ",CHAR(34),INDEX(People[Primary Address],$A4737),CHAR(34),
", PersonLink: }"))</f>
        <v>#REF!</v>
      </c>
      <c r="H4737" t="e">
        <f>IF(COUNTA(CitationInformation)=0,"",IF(INDEX(AuthorList[Author Name],$A4737)="","",
CONCATENATE("  - &amp;AuthorListID",TEXT($A4737,"0000"),
"  {CitationID: *CitationID0001",
", PersonID: *PersonID",TEXT(MATCH(INDEX(AuthorList[Author Name],$A4737),People[Full Name],0),"0000"),
", AuthorOrder: ",INDEX(AuthorList[Author Number],$A4737),"}")))</f>
        <v>#REF!</v>
      </c>
      <c r="K4737" t="e">
        <f>IF(INDEX(SamplingFeatures[Feature Code],$A4737)="","",
CONCATENATE("  - &amp;SamplingFeatureID",TEXT($A4737,"0000"),
" {","SamplingFeatureUUID:  ",CHAR(34),INDEX(SamplingFeatures[Sampling Feature UUID],$A4737),CHAR(34),
", SamplingFeatureTypeCV:  ",CHAR(34),INDEX(SamplingFeatures[Sampling Feature Type],$A4737),CHAR(34),
", SamplingFeatureCode:  ",CHAR(34),INDEX(SamplingFeatures[Feature Code],$A4737),CHAR(34),
", SamplingFeatureName:  ",CHAR(34),INDEX(SamplingFeatures[Feature Name],$A4737),CHAR(34),
", SamplingFeatureDescription:  ",CHAR(34),INDEX(SamplingFeatures[Feature Description],$A4737),CHAR(34),
", SamplingFeatureGeotypeCV:  ",CHAR(34),INDEX(SamplingFeatures[Feature Geo Type],$A4737),CHAR(34),
", FeatureGeometry:  ",CHAR(34),INDEX(SamplingFeatures[Feature Geometry],$A4737),CHAR(34),
", Elevation_m:  ",CHAR(34),INDEX(SamplingFeatures[Elevation_m],$A4737),CHAR(34),
", ElevationDatumCV:  ",CHAR(34),ElevationDatum,CHAR(34),"}"))</f>
        <v>#REF!</v>
      </c>
      <c r="L4737" t="e">
        <f>IF(INDEX(SamplingFeatures[Sampling Feature Type],$A4737)&lt;&gt;"Site","",
CONCATENATE("  - &amp;SiteID",TEXT(SUMPRODUCT(--($L$3:$L4736&lt;&gt;"")),"0000"),
" {","SamplingFeatureID:  *SamplingFeatureID",TEXT($A4737,"0000"),
", SiteTypeCV:  ",CHAR(34),INDEX(Sites[Site Type],$A4737),CHAR(34),
", Latitude:  ",INDEX(Sites[Latitude],$A4737),
", Longitude:  ",INDEX(Sites[Longitude],$A4737),
", SRSName:  ",CHAR(34),LatLonDatum,CHAR(34),"}"))</f>
        <v>#REF!</v>
      </c>
      <c r="M4737" t="e">
        <f>IF(INDEX(SamplingFeatures[Sampling Feature Type],$A4737)&lt;&gt;"Specimen","",
CONCATENATE("  - &amp;SpecimenID",TEXT(SUMPRODUCT(--($M$3:$M4736&lt;&gt;"")),"0000"),
" {","SamplingFeatureID:  *SamplingFeatureID",TEXT($A4737,"0000"),
", SpecimenTypeCV:  ",CHAR(34),INDEX(Specimens[Specimen Type],$A4737),CHAR(34),
", SpecimenMediumCV:  ",INDEX(Specimens[Specimen Medium],$A4737),
", IsFieldSpecimen:  ",CHAR(34),INDEX(Specimens[Is Field Specimen?],$A4737),CHAR(34),"}"))</f>
        <v>#REF!</v>
      </c>
      <c r="N4737" t="e">
        <f>IF(COUNTA(SpatialOffsets[])=0,"", IF(INDEX(SpatialOffsets[Spatial Offset Type],$A4737)="","",
CONCATENATE("  - &amp;SpatialOffsetID",TEXT($A4737,"0000"),
" {","SpatialOffsetTypeCV:  ",CHAR(34),INDEX(SpatialOffsets[Spatial Offset Type],$A4737),CHAR(34),
", Offset1Value:  ",INDEX(SpatialOffsets[Offset 1 Value],$A4737),
", Offset1UnitID:  ",CHAR(34),INDEX(SpatialOffsets[Offset 1 Unit],$A4737),CHAR(34),
", Offset2Value:  ",INDEX(SpatialOffsets[Offset 2 Value],$A4737),
", Offset2UnitID:  ",CHAR(34),INDEX(SpatialOffsets[Offset 2 Unit],$A4737),CHAR(34),
", Offset3Value:  ",INDEX(SpatialOffsets[Offset 3 Value],$A4737),
", Offset3UnitID:  ",CHAR(34),INDEX(SpatialOffsets[Offset 3 Unit],$A4737),CHAR(34),,"}")))</f>
        <v>#REF!</v>
      </c>
      <c r="O4737" t="e">
        <f>IF(COUNTA(RelatedFeatures[])=0,"", IF(INDEX(RelatedFeatures[First Sampling Feature Code],$A4737)="","",
CONCATENATE("  - &amp;RelationID",TEXT($A4737,"0000"),
" {","SamplingFeatureID:  *SamplingFeatureID",TEXT(MATCH(INDEX(RelatedFeatures[First Sampling Feature Code],$A4737),SamplingFeatures[Feature Code],0),"0000"),
", RelationshipTypeCV:  ",CHAR(34),INDEX(RelatedFeatures[Relationship Type],$A4737),CHAR(34),
", RelatedFeatureID: *SamplingFeatureID",TEXT(MATCH(INDEX(RelatedFeatures[Second Sampling Feature Code],$A4737),SamplingFeatures[Feature Code],0),"0000"),
", SpatialOffsetID:  ",IF(INDEX(RelatedFeatures[Offset Number],$A4737)="","",CONCATENATE("*SpatialOffsetID",TEXT(INDEX(RelatedFeatures[Offset Number],$A4737),"0000"))),"}")))</f>
        <v>#REF!</v>
      </c>
      <c r="P4737" t="e">
        <f>IF(INDEX(Methods[Method Type],$A4737)="","",
CONCATENATE("  - &amp;MethodID",TEXT($A4737,"0000"),
" {","MethodTypeCV:  ",CHAR(34),INDEX(Methods[Method Type],$A4737),CHAR(34),
", MethodCode:  ",CHAR(34),INDEX(Methods[Method Code],$A4737),CHAR(34),
", MethodName:  ",CHAR(34),INDEX(Methods[Method Name],$A4737),CHAR(34),
", MethodDescription:  ",CHAR(34),INDEX(Methods[Method Description],$A4737),CHAR(34),
", MethodLink:  ",CHAR(34),INDEX(Methods[Method Link],$A4737),CHAR(34),
", OrganizationID: *OrganizationID",TEXT(MATCH(INDEX(Methods[Organization Name],$A4737),Organizations[Organization Name],0),"0000"),"}"))</f>
        <v>#REF!</v>
      </c>
      <c r="Q4737" t="e">
        <f>IF(INDEX(Variables[Variable Type],$A4737)="","",
CONCATENATE("  - &amp;VariableID",TEXT($A4737,"0000"),
" {","VariableTypeCV:  ",CHAR(34),INDEX(Variables[Variable Type],$A4737),CHAR(34),
", VariableCode:  ",CHAR(34),INDEX(Variables[Variable Code],$A4737),CHAR(34),
", VariableNameCV:  ",CHAR(34),INDEX(Variables[Variable Name],$A4737),CHAR(34),
", VariableDefinition:  ",CHAR(34),INDEX(Variables[Variable Definition],$A4737),CHAR(34),
", SpecciationCV:  ",CHAR(34),INDEX(Variables[Speciation],$A4737),CHAR(34),
", NoDataValue:  ",CHAR(34),INDEX(Variables[No Data Value],$A4737),CHAR(34),"}"))</f>
        <v>#REF!</v>
      </c>
    </row>
    <row r="4738" spans="1:17" x14ac:dyDescent="0.25">
      <c r="A4738">
        <v>4735</v>
      </c>
      <c r="D4738" t="e">
        <f>IF(INDEX(People[First Name],$A4738)="","",
CONCATENATE("  - &amp;PersonID",TEXT($A4738,"0000"),
" {","PersonFirstName:  ",CHAR(34),INDEX(People[First Name],$A4738),CHAR(34),
", PersonMiddleName:  ",CHAR(34),INDEX(People[Middle Name],$A4738),CHAR(34),
", PersonLastName:  ",CHAR(34),INDEX(People[Last Name],$A4738),CHAR(34),"}"))</f>
        <v>#REF!</v>
      </c>
      <c r="E4738" t="e">
        <f>IF(INDEX(Organizations[Organization Type '[CV']],$A4738)="","",
CONCATENATE("  - &amp;OrganizationID",TEXT($A4738,"0000"),
" {","OrganizationTypeCV:  ",CHAR(34),INDEX(Organizations[Organization Type '[CV']],$A4738),CHAR(34),
", OrganizationCode:  ",CHAR(34),INDEX(Organizations[Organization Code],$A4738),CHAR(34),
", OrganizationName:  ",CHAR(34),INDEX(Organizations[Organization Name],$A4738),CHAR(34),
", OrganizationDescription:  ",CHAR(34),INDEX(Organizations[Organization Description],$A4738),CHAR(34),
", OrganizationLink:  ",CHAR(34),INDEX(Organizations[Organization Link],$A4738),CHAR(34),"}"))</f>
        <v>#REF!</v>
      </c>
      <c r="F4738" t="e">
        <f>IF(INDEX(People[First Name],$A4738)="","",
CONCATENATE("  - &amp;AffiliationID",TEXT($A4738,"0000"),
" {PersonID: *PersonID",TEXT($A4738,"0000"),
", OrganizationID: *OrganizationID",TEXT(MATCH(INDEX(People[Organization Name],$A4738),Organizations[Organization Name],0),"0000"),
", IsPrimaryOrganizationContact: , AffiliationStartDate: , AffiliationEndDate: , PrimaryPhone: ",
", PrimaryEmail: ",CHAR(34),INDEX(People[Primary Email],$A4738),CHAR(34),
", PrimaryAddress: ",CHAR(34),INDEX(People[Primary Address],$A4738),CHAR(34),
", PersonLink: }"))</f>
        <v>#REF!</v>
      </c>
      <c r="H4738" t="e">
        <f>IF(COUNTA(CitationInformation)=0,"",IF(INDEX(AuthorList[Author Name],$A4738)="","",
CONCATENATE("  - &amp;AuthorListID",TEXT($A4738,"0000"),
"  {CitationID: *CitationID0001",
", PersonID: *PersonID",TEXT(MATCH(INDEX(AuthorList[Author Name],$A4738),People[Full Name],0),"0000"),
", AuthorOrder: ",INDEX(AuthorList[Author Number],$A4738),"}")))</f>
        <v>#REF!</v>
      </c>
      <c r="K4738" t="e">
        <f>IF(INDEX(SamplingFeatures[Feature Code],$A4738)="","",
CONCATENATE("  - &amp;SamplingFeatureID",TEXT($A4738,"0000"),
" {","SamplingFeatureUUID:  ",CHAR(34),INDEX(SamplingFeatures[Sampling Feature UUID],$A4738),CHAR(34),
", SamplingFeatureTypeCV:  ",CHAR(34),INDEX(SamplingFeatures[Sampling Feature Type],$A4738),CHAR(34),
", SamplingFeatureCode:  ",CHAR(34),INDEX(SamplingFeatures[Feature Code],$A4738),CHAR(34),
", SamplingFeatureName:  ",CHAR(34),INDEX(SamplingFeatures[Feature Name],$A4738),CHAR(34),
", SamplingFeatureDescription:  ",CHAR(34),INDEX(SamplingFeatures[Feature Description],$A4738),CHAR(34),
", SamplingFeatureGeotypeCV:  ",CHAR(34),INDEX(SamplingFeatures[Feature Geo Type],$A4738),CHAR(34),
", FeatureGeometry:  ",CHAR(34),INDEX(SamplingFeatures[Feature Geometry],$A4738),CHAR(34),
", Elevation_m:  ",CHAR(34),INDEX(SamplingFeatures[Elevation_m],$A4738),CHAR(34),
", ElevationDatumCV:  ",CHAR(34),ElevationDatum,CHAR(34),"}"))</f>
        <v>#REF!</v>
      </c>
      <c r="L4738" t="e">
        <f>IF(INDEX(SamplingFeatures[Sampling Feature Type],$A4738)&lt;&gt;"Site","",
CONCATENATE("  - &amp;SiteID",TEXT(SUMPRODUCT(--($L$3:$L4737&lt;&gt;"")),"0000"),
" {","SamplingFeatureID:  *SamplingFeatureID",TEXT($A4738,"0000"),
", SiteTypeCV:  ",CHAR(34),INDEX(Sites[Site Type],$A4738),CHAR(34),
", Latitude:  ",INDEX(Sites[Latitude],$A4738),
", Longitude:  ",INDEX(Sites[Longitude],$A4738),
", SRSName:  ",CHAR(34),LatLonDatum,CHAR(34),"}"))</f>
        <v>#REF!</v>
      </c>
      <c r="M4738" t="e">
        <f>IF(INDEX(SamplingFeatures[Sampling Feature Type],$A4738)&lt;&gt;"Specimen","",
CONCATENATE("  - &amp;SpecimenID",TEXT(SUMPRODUCT(--($M$3:$M4737&lt;&gt;"")),"0000"),
" {","SamplingFeatureID:  *SamplingFeatureID",TEXT($A4738,"0000"),
", SpecimenTypeCV:  ",CHAR(34),INDEX(Specimens[Specimen Type],$A4738),CHAR(34),
", SpecimenMediumCV:  ",INDEX(Specimens[Specimen Medium],$A4738),
", IsFieldSpecimen:  ",CHAR(34),INDEX(Specimens[Is Field Specimen?],$A4738),CHAR(34),"}"))</f>
        <v>#REF!</v>
      </c>
      <c r="N4738" t="e">
        <f>IF(COUNTA(SpatialOffsets[])=0,"", IF(INDEX(SpatialOffsets[Spatial Offset Type],$A4738)="","",
CONCATENATE("  - &amp;SpatialOffsetID",TEXT($A4738,"0000"),
" {","SpatialOffsetTypeCV:  ",CHAR(34),INDEX(SpatialOffsets[Spatial Offset Type],$A4738),CHAR(34),
", Offset1Value:  ",INDEX(SpatialOffsets[Offset 1 Value],$A4738),
", Offset1UnitID:  ",CHAR(34),INDEX(SpatialOffsets[Offset 1 Unit],$A4738),CHAR(34),
", Offset2Value:  ",INDEX(SpatialOffsets[Offset 2 Value],$A4738),
", Offset2UnitID:  ",CHAR(34),INDEX(SpatialOffsets[Offset 2 Unit],$A4738),CHAR(34),
", Offset3Value:  ",INDEX(SpatialOffsets[Offset 3 Value],$A4738),
", Offset3UnitID:  ",CHAR(34),INDEX(SpatialOffsets[Offset 3 Unit],$A4738),CHAR(34),,"}")))</f>
        <v>#REF!</v>
      </c>
      <c r="O4738" t="e">
        <f>IF(COUNTA(RelatedFeatures[])=0,"", IF(INDEX(RelatedFeatures[First Sampling Feature Code],$A4738)="","",
CONCATENATE("  - &amp;RelationID",TEXT($A4738,"0000"),
" {","SamplingFeatureID:  *SamplingFeatureID",TEXT(MATCH(INDEX(RelatedFeatures[First Sampling Feature Code],$A4738),SamplingFeatures[Feature Code],0),"0000"),
", RelationshipTypeCV:  ",CHAR(34),INDEX(RelatedFeatures[Relationship Type],$A4738),CHAR(34),
", RelatedFeatureID: *SamplingFeatureID",TEXT(MATCH(INDEX(RelatedFeatures[Second Sampling Feature Code],$A4738),SamplingFeatures[Feature Code],0),"0000"),
", SpatialOffsetID:  ",IF(INDEX(RelatedFeatures[Offset Number],$A4738)="","",CONCATENATE("*SpatialOffsetID",TEXT(INDEX(RelatedFeatures[Offset Number],$A4738),"0000"))),"}")))</f>
        <v>#REF!</v>
      </c>
      <c r="P4738" t="e">
        <f>IF(INDEX(Methods[Method Type],$A4738)="","",
CONCATENATE("  - &amp;MethodID",TEXT($A4738,"0000"),
" {","MethodTypeCV:  ",CHAR(34),INDEX(Methods[Method Type],$A4738),CHAR(34),
", MethodCode:  ",CHAR(34),INDEX(Methods[Method Code],$A4738),CHAR(34),
", MethodName:  ",CHAR(34),INDEX(Methods[Method Name],$A4738),CHAR(34),
", MethodDescription:  ",CHAR(34),INDEX(Methods[Method Description],$A4738),CHAR(34),
", MethodLink:  ",CHAR(34),INDEX(Methods[Method Link],$A4738),CHAR(34),
", OrganizationID: *OrganizationID",TEXT(MATCH(INDEX(Methods[Organization Name],$A4738),Organizations[Organization Name],0),"0000"),"}"))</f>
        <v>#REF!</v>
      </c>
      <c r="Q4738" t="e">
        <f>IF(INDEX(Variables[Variable Type],$A4738)="","",
CONCATENATE("  - &amp;VariableID",TEXT($A4738,"0000"),
" {","VariableTypeCV:  ",CHAR(34),INDEX(Variables[Variable Type],$A4738),CHAR(34),
", VariableCode:  ",CHAR(34),INDEX(Variables[Variable Code],$A4738),CHAR(34),
", VariableNameCV:  ",CHAR(34),INDEX(Variables[Variable Name],$A4738),CHAR(34),
", VariableDefinition:  ",CHAR(34),INDEX(Variables[Variable Definition],$A4738),CHAR(34),
", SpecciationCV:  ",CHAR(34),INDEX(Variables[Speciation],$A4738),CHAR(34),
", NoDataValue:  ",CHAR(34),INDEX(Variables[No Data Value],$A4738),CHAR(34),"}"))</f>
        <v>#REF!</v>
      </c>
    </row>
    <row r="4739" spans="1:17" x14ac:dyDescent="0.25">
      <c r="A4739">
        <v>4736</v>
      </c>
      <c r="D4739" t="e">
        <f>IF(INDEX(People[First Name],$A4739)="","",
CONCATENATE("  - &amp;PersonID",TEXT($A4739,"0000"),
" {","PersonFirstName:  ",CHAR(34),INDEX(People[First Name],$A4739),CHAR(34),
", PersonMiddleName:  ",CHAR(34),INDEX(People[Middle Name],$A4739),CHAR(34),
", PersonLastName:  ",CHAR(34),INDEX(People[Last Name],$A4739),CHAR(34),"}"))</f>
        <v>#REF!</v>
      </c>
      <c r="E4739" t="e">
        <f>IF(INDEX(Organizations[Organization Type '[CV']],$A4739)="","",
CONCATENATE("  - &amp;OrganizationID",TEXT($A4739,"0000"),
" {","OrganizationTypeCV:  ",CHAR(34),INDEX(Organizations[Organization Type '[CV']],$A4739),CHAR(34),
", OrganizationCode:  ",CHAR(34),INDEX(Organizations[Organization Code],$A4739),CHAR(34),
", OrganizationName:  ",CHAR(34),INDEX(Organizations[Organization Name],$A4739),CHAR(34),
", OrganizationDescription:  ",CHAR(34),INDEX(Organizations[Organization Description],$A4739),CHAR(34),
", OrganizationLink:  ",CHAR(34),INDEX(Organizations[Organization Link],$A4739),CHAR(34),"}"))</f>
        <v>#REF!</v>
      </c>
      <c r="F4739" t="e">
        <f>IF(INDEX(People[First Name],$A4739)="","",
CONCATENATE("  - &amp;AffiliationID",TEXT($A4739,"0000"),
" {PersonID: *PersonID",TEXT($A4739,"0000"),
", OrganizationID: *OrganizationID",TEXT(MATCH(INDEX(People[Organization Name],$A4739),Organizations[Organization Name],0),"0000"),
", IsPrimaryOrganizationContact: , AffiliationStartDate: , AffiliationEndDate: , PrimaryPhone: ",
", PrimaryEmail: ",CHAR(34),INDEX(People[Primary Email],$A4739),CHAR(34),
", PrimaryAddress: ",CHAR(34),INDEX(People[Primary Address],$A4739),CHAR(34),
", PersonLink: }"))</f>
        <v>#REF!</v>
      </c>
      <c r="H4739" t="e">
        <f>IF(COUNTA(CitationInformation)=0,"",IF(INDEX(AuthorList[Author Name],$A4739)="","",
CONCATENATE("  - &amp;AuthorListID",TEXT($A4739,"0000"),
"  {CitationID: *CitationID0001",
", PersonID: *PersonID",TEXT(MATCH(INDEX(AuthorList[Author Name],$A4739),People[Full Name],0),"0000"),
", AuthorOrder: ",INDEX(AuthorList[Author Number],$A4739),"}")))</f>
        <v>#REF!</v>
      </c>
      <c r="K4739" t="e">
        <f>IF(INDEX(SamplingFeatures[Feature Code],$A4739)="","",
CONCATENATE("  - &amp;SamplingFeatureID",TEXT($A4739,"0000"),
" {","SamplingFeatureUUID:  ",CHAR(34),INDEX(SamplingFeatures[Sampling Feature UUID],$A4739),CHAR(34),
", SamplingFeatureTypeCV:  ",CHAR(34),INDEX(SamplingFeatures[Sampling Feature Type],$A4739),CHAR(34),
", SamplingFeatureCode:  ",CHAR(34),INDEX(SamplingFeatures[Feature Code],$A4739),CHAR(34),
", SamplingFeatureName:  ",CHAR(34),INDEX(SamplingFeatures[Feature Name],$A4739),CHAR(34),
", SamplingFeatureDescription:  ",CHAR(34),INDEX(SamplingFeatures[Feature Description],$A4739),CHAR(34),
", SamplingFeatureGeotypeCV:  ",CHAR(34),INDEX(SamplingFeatures[Feature Geo Type],$A4739),CHAR(34),
", FeatureGeometry:  ",CHAR(34),INDEX(SamplingFeatures[Feature Geometry],$A4739),CHAR(34),
", Elevation_m:  ",CHAR(34),INDEX(SamplingFeatures[Elevation_m],$A4739),CHAR(34),
", ElevationDatumCV:  ",CHAR(34),ElevationDatum,CHAR(34),"}"))</f>
        <v>#REF!</v>
      </c>
      <c r="L4739" t="e">
        <f>IF(INDEX(SamplingFeatures[Sampling Feature Type],$A4739)&lt;&gt;"Site","",
CONCATENATE("  - &amp;SiteID",TEXT(SUMPRODUCT(--($L$3:$L4738&lt;&gt;"")),"0000"),
" {","SamplingFeatureID:  *SamplingFeatureID",TEXT($A4739,"0000"),
", SiteTypeCV:  ",CHAR(34),INDEX(Sites[Site Type],$A4739),CHAR(34),
", Latitude:  ",INDEX(Sites[Latitude],$A4739),
", Longitude:  ",INDEX(Sites[Longitude],$A4739),
", SRSName:  ",CHAR(34),LatLonDatum,CHAR(34),"}"))</f>
        <v>#REF!</v>
      </c>
      <c r="M4739" t="e">
        <f>IF(INDEX(SamplingFeatures[Sampling Feature Type],$A4739)&lt;&gt;"Specimen","",
CONCATENATE("  - &amp;SpecimenID",TEXT(SUMPRODUCT(--($M$3:$M4738&lt;&gt;"")),"0000"),
" {","SamplingFeatureID:  *SamplingFeatureID",TEXT($A4739,"0000"),
", SpecimenTypeCV:  ",CHAR(34),INDEX(Specimens[Specimen Type],$A4739),CHAR(34),
", SpecimenMediumCV:  ",INDEX(Specimens[Specimen Medium],$A4739),
", IsFieldSpecimen:  ",CHAR(34),INDEX(Specimens[Is Field Specimen?],$A4739),CHAR(34),"}"))</f>
        <v>#REF!</v>
      </c>
      <c r="N4739" t="e">
        <f>IF(COUNTA(SpatialOffsets[])=0,"", IF(INDEX(SpatialOffsets[Spatial Offset Type],$A4739)="","",
CONCATENATE("  - &amp;SpatialOffsetID",TEXT($A4739,"0000"),
" {","SpatialOffsetTypeCV:  ",CHAR(34),INDEX(SpatialOffsets[Spatial Offset Type],$A4739),CHAR(34),
", Offset1Value:  ",INDEX(SpatialOffsets[Offset 1 Value],$A4739),
", Offset1UnitID:  ",CHAR(34),INDEX(SpatialOffsets[Offset 1 Unit],$A4739),CHAR(34),
", Offset2Value:  ",INDEX(SpatialOffsets[Offset 2 Value],$A4739),
", Offset2UnitID:  ",CHAR(34),INDEX(SpatialOffsets[Offset 2 Unit],$A4739),CHAR(34),
", Offset3Value:  ",INDEX(SpatialOffsets[Offset 3 Value],$A4739),
", Offset3UnitID:  ",CHAR(34),INDEX(SpatialOffsets[Offset 3 Unit],$A4739),CHAR(34),,"}")))</f>
        <v>#REF!</v>
      </c>
      <c r="O4739" t="e">
        <f>IF(COUNTA(RelatedFeatures[])=0,"", IF(INDEX(RelatedFeatures[First Sampling Feature Code],$A4739)="","",
CONCATENATE("  - &amp;RelationID",TEXT($A4739,"0000"),
" {","SamplingFeatureID:  *SamplingFeatureID",TEXT(MATCH(INDEX(RelatedFeatures[First Sampling Feature Code],$A4739),SamplingFeatures[Feature Code],0),"0000"),
", RelationshipTypeCV:  ",CHAR(34),INDEX(RelatedFeatures[Relationship Type],$A4739),CHAR(34),
", RelatedFeatureID: *SamplingFeatureID",TEXT(MATCH(INDEX(RelatedFeatures[Second Sampling Feature Code],$A4739),SamplingFeatures[Feature Code],0),"0000"),
", SpatialOffsetID:  ",IF(INDEX(RelatedFeatures[Offset Number],$A4739)="","",CONCATENATE("*SpatialOffsetID",TEXT(INDEX(RelatedFeatures[Offset Number],$A4739),"0000"))),"}")))</f>
        <v>#REF!</v>
      </c>
      <c r="P4739" t="e">
        <f>IF(INDEX(Methods[Method Type],$A4739)="","",
CONCATENATE("  - &amp;MethodID",TEXT($A4739,"0000"),
" {","MethodTypeCV:  ",CHAR(34),INDEX(Methods[Method Type],$A4739),CHAR(34),
", MethodCode:  ",CHAR(34),INDEX(Methods[Method Code],$A4739),CHAR(34),
", MethodName:  ",CHAR(34),INDEX(Methods[Method Name],$A4739),CHAR(34),
", MethodDescription:  ",CHAR(34),INDEX(Methods[Method Description],$A4739),CHAR(34),
", MethodLink:  ",CHAR(34),INDEX(Methods[Method Link],$A4739),CHAR(34),
", OrganizationID: *OrganizationID",TEXT(MATCH(INDEX(Methods[Organization Name],$A4739),Organizations[Organization Name],0),"0000"),"}"))</f>
        <v>#REF!</v>
      </c>
      <c r="Q4739" t="e">
        <f>IF(INDEX(Variables[Variable Type],$A4739)="","",
CONCATENATE("  - &amp;VariableID",TEXT($A4739,"0000"),
" {","VariableTypeCV:  ",CHAR(34),INDEX(Variables[Variable Type],$A4739),CHAR(34),
", VariableCode:  ",CHAR(34),INDEX(Variables[Variable Code],$A4739),CHAR(34),
", VariableNameCV:  ",CHAR(34),INDEX(Variables[Variable Name],$A4739),CHAR(34),
", VariableDefinition:  ",CHAR(34),INDEX(Variables[Variable Definition],$A4739),CHAR(34),
", SpecciationCV:  ",CHAR(34),INDEX(Variables[Speciation],$A4739),CHAR(34),
", NoDataValue:  ",CHAR(34),INDEX(Variables[No Data Value],$A4739),CHAR(34),"}"))</f>
        <v>#REF!</v>
      </c>
    </row>
    <row r="4740" spans="1:17" x14ac:dyDescent="0.25">
      <c r="A4740">
        <v>4737</v>
      </c>
      <c r="D4740" t="e">
        <f>IF(INDEX(People[First Name],$A4740)="","",
CONCATENATE("  - &amp;PersonID",TEXT($A4740,"0000"),
" {","PersonFirstName:  ",CHAR(34),INDEX(People[First Name],$A4740),CHAR(34),
", PersonMiddleName:  ",CHAR(34),INDEX(People[Middle Name],$A4740),CHAR(34),
", PersonLastName:  ",CHAR(34),INDEX(People[Last Name],$A4740),CHAR(34),"}"))</f>
        <v>#REF!</v>
      </c>
      <c r="E4740" t="e">
        <f>IF(INDEX(Organizations[Organization Type '[CV']],$A4740)="","",
CONCATENATE("  - &amp;OrganizationID",TEXT($A4740,"0000"),
" {","OrganizationTypeCV:  ",CHAR(34),INDEX(Organizations[Organization Type '[CV']],$A4740),CHAR(34),
", OrganizationCode:  ",CHAR(34),INDEX(Organizations[Organization Code],$A4740),CHAR(34),
", OrganizationName:  ",CHAR(34),INDEX(Organizations[Organization Name],$A4740),CHAR(34),
", OrganizationDescription:  ",CHAR(34),INDEX(Organizations[Organization Description],$A4740),CHAR(34),
", OrganizationLink:  ",CHAR(34),INDEX(Organizations[Organization Link],$A4740),CHAR(34),"}"))</f>
        <v>#REF!</v>
      </c>
      <c r="F4740" t="e">
        <f>IF(INDEX(People[First Name],$A4740)="","",
CONCATENATE("  - &amp;AffiliationID",TEXT($A4740,"0000"),
" {PersonID: *PersonID",TEXT($A4740,"0000"),
", OrganizationID: *OrganizationID",TEXT(MATCH(INDEX(People[Organization Name],$A4740),Organizations[Organization Name],0),"0000"),
", IsPrimaryOrganizationContact: , AffiliationStartDate: , AffiliationEndDate: , PrimaryPhone: ",
", PrimaryEmail: ",CHAR(34),INDEX(People[Primary Email],$A4740),CHAR(34),
", PrimaryAddress: ",CHAR(34),INDEX(People[Primary Address],$A4740),CHAR(34),
", PersonLink: }"))</f>
        <v>#REF!</v>
      </c>
      <c r="H4740" t="e">
        <f>IF(COUNTA(CitationInformation)=0,"",IF(INDEX(AuthorList[Author Name],$A4740)="","",
CONCATENATE("  - &amp;AuthorListID",TEXT($A4740,"0000"),
"  {CitationID: *CitationID0001",
", PersonID: *PersonID",TEXT(MATCH(INDEX(AuthorList[Author Name],$A4740),People[Full Name],0),"0000"),
", AuthorOrder: ",INDEX(AuthorList[Author Number],$A4740),"}")))</f>
        <v>#REF!</v>
      </c>
      <c r="K4740" t="e">
        <f>IF(INDEX(SamplingFeatures[Feature Code],$A4740)="","",
CONCATENATE("  - &amp;SamplingFeatureID",TEXT($A4740,"0000"),
" {","SamplingFeatureUUID:  ",CHAR(34),INDEX(SamplingFeatures[Sampling Feature UUID],$A4740),CHAR(34),
", SamplingFeatureTypeCV:  ",CHAR(34),INDEX(SamplingFeatures[Sampling Feature Type],$A4740),CHAR(34),
", SamplingFeatureCode:  ",CHAR(34),INDEX(SamplingFeatures[Feature Code],$A4740),CHAR(34),
", SamplingFeatureName:  ",CHAR(34),INDEX(SamplingFeatures[Feature Name],$A4740),CHAR(34),
", SamplingFeatureDescription:  ",CHAR(34),INDEX(SamplingFeatures[Feature Description],$A4740),CHAR(34),
", SamplingFeatureGeotypeCV:  ",CHAR(34),INDEX(SamplingFeatures[Feature Geo Type],$A4740),CHAR(34),
", FeatureGeometry:  ",CHAR(34),INDEX(SamplingFeatures[Feature Geometry],$A4740),CHAR(34),
", Elevation_m:  ",CHAR(34),INDEX(SamplingFeatures[Elevation_m],$A4740),CHAR(34),
", ElevationDatumCV:  ",CHAR(34),ElevationDatum,CHAR(34),"}"))</f>
        <v>#REF!</v>
      </c>
      <c r="L4740" t="e">
        <f>IF(INDEX(SamplingFeatures[Sampling Feature Type],$A4740)&lt;&gt;"Site","",
CONCATENATE("  - &amp;SiteID",TEXT(SUMPRODUCT(--($L$3:$L4739&lt;&gt;"")),"0000"),
" {","SamplingFeatureID:  *SamplingFeatureID",TEXT($A4740,"0000"),
", SiteTypeCV:  ",CHAR(34),INDEX(Sites[Site Type],$A4740),CHAR(34),
", Latitude:  ",INDEX(Sites[Latitude],$A4740),
", Longitude:  ",INDEX(Sites[Longitude],$A4740),
", SRSName:  ",CHAR(34),LatLonDatum,CHAR(34),"}"))</f>
        <v>#REF!</v>
      </c>
      <c r="M4740" t="e">
        <f>IF(INDEX(SamplingFeatures[Sampling Feature Type],$A4740)&lt;&gt;"Specimen","",
CONCATENATE("  - &amp;SpecimenID",TEXT(SUMPRODUCT(--($M$3:$M4739&lt;&gt;"")),"0000"),
" {","SamplingFeatureID:  *SamplingFeatureID",TEXT($A4740,"0000"),
", SpecimenTypeCV:  ",CHAR(34),INDEX(Specimens[Specimen Type],$A4740),CHAR(34),
", SpecimenMediumCV:  ",INDEX(Specimens[Specimen Medium],$A4740),
", IsFieldSpecimen:  ",CHAR(34),INDEX(Specimens[Is Field Specimen?],$A4740),CHAR(34),"}"))</f>
        <v>#REF!</v>
      </c>
      <c r="N4740" t="e">
        <f>IF(COUNTA(SpatialOffsets[])=0,"", IF(INDEX(SpatialOffsets[Spatial Offset Type],$A4740)="","",
CONCATENATE("  - &amp;SpatialOffsetID",TEXT($A4740,"0000"),
" {","SpatialOffsetTypeCV:  ",CHAR(34),INDEX(SpatialOffsets[Spatial Offset Type],$A4740),CHAR(34),
", Offset1Value:  ",INDEX(SpatialOffsets[Offset 1 Value],$A4740),
", Offset1UnitID:  ",CHAR(34),INDEX(SpatialOffsets[Offset 1 Unit],$A4740),CHAR(34),
", Offset2Value:  ",INDEX(SpatialOffsets[Offset 2 Value],$A4740),
", Offset2UnitID:  ",CHAR(34),INDEX(SpatialOffsets[Offset 2 Unit],$A4740),CHAR(34),
", Offset3Value:  ",INDEX(SpatialOffsets[Offset 3 Value],$A4740),
", Offset3UnitID:  ",CHAR(34),INDEX(SpatialOffsets[Offset 3 Unit],$A4740),CHAR(34),,"}")))</f>
        <v>#REF!</v>
      </c>
      <c r="O4740" t="e">
        <f>IF(COUNTA(RelatedFeatures[])=0,"", IF(INDEX(RelatedFeatures[First Sampling Feature Code],$A4740)="","",
CONCATENATE("  - &amp;RelationID",TEXT($A4740,"0000"),
" {","SamplingFeatureID:  *SamplingFeatureID",TEXT(MATCH(INDEX(RelatedFeatures[First Sampling Feature Code],$A4740),SamplingFeatures[Feature Code],0),"0000"),
", RelationshipTypeCV:  ",CHAR(34),INDEX(RelatedFeatures[Relationship Type],$A4740),CHAR(34),
", RelatedFeatureID: *SamplingFeatureID",TEXT(MATCH(INDEX(RelatedFeatures[Second Sampling Feature Code],$A4740),SamplingFeatures[Feature Code],0),"0000"),
", SpatialOffsetID:  ",IF(INDEX(RelatedFeatures[Offset Number],$A4740)="","",CONCATENATE("*SpatialOffsetID",TEXT(INDEX(RelatedFeatures[Offset Number],$A4740),"0000"))),"}")))</f>
        <v>#REF!</v>
      </c>
      <c r="P4740" t="e">
        <f>IF(INDEX(Methods[Method Type],$A4740)="","",
CONCATENATE("  - &amp;MethodID",TEXT($A4740,"0000"),
" {","MethodTypeCV:  ",CHAR(34),INDEX(Methods[Method Type],$A4740),CHAR(34),
", MethodCode:  ",CHAR(34),INDEX(Methods[Method Code],$A4740),CHAR(34),
", MethodName:  ",CHAR(34),INDEX(Methods[Method Name],$A4740),CHAR(34),
", MethodDescription:  ",CHAR(34),INDEX(Methods[Method Description],$A4740),CHAR(34),
", MethodLink:  ",CHAR(34),INDEX(Methods[Method Link],$A4740),CHAR(34),
", OrganizationID: *OrganizationID",TEXT(MATCH(INDEX(Methods[Organization Name],$A4740),Organizations[Organization Name],0),"0000"),"}"))</f>
        <v>#REF!</v>
      </c>
      <c r="Q4740" t="e">
        <f>IF(INDEX(Variables[Variable Type],$A4740)="","",
CONCATENATE("  - &amp;VariableID",TEXT($A4740,"0000"),
" {","VariableTypeCV:  ",CHAR(34),INDEX(Variables[Variable Type],$A4740),CHAR(34),
", VariableCode:  ",CHAR(34),INDEX(Variables[Variable Code],$A4740),CHAR(34),
", VariableNameCV:  ",CHAR(34),INDEX(Variables[Variable Name],$A4740),CHAR(34),
", VariableDefinition:  ",CHAR(34),INDEX(Variables[Variable Definition],$A4740),CHAR(34),
", SpecciationCV:  ",CHAR(34),INDEX(Variables[Speciation],$A4740),CHAR(34),
", NoDataValue:  ",CHAR(34),INDEX(Variables[No Data Value],$A4740),CHAR(34),"}"))</f>
        <v>#REF!</v>
      </c>
    </row>
    <row r="4741" spans="1:17" x14ac:dyDescent="0.25">
      <c r="A4741">
        <v>4738</v>
      </c>
      <c r="D4741" t="e">
        <f>IF(INDEX(People[First Name],$A4741)="","",
CONCATENATE("  - &amp;PersonID",TEXT($A4741,"0000"),
" {","PersonFirstName:  ",CHAR(34),INDEX(People[First Name],$A4741),CHAR(34),
", PersonMiddleName:  ",CHAR(34),INDEX(People[Middle Name],$A4741),CHAR(34),
", PersonLastName:  ",CHAR(34),INDEX(People[Last Name],$A4741),CHAR(34),"}"))</f>
        <v>#REF!</v>
      </c>
      <c r="E4741" t="e">
        <f>IF(INDEX(Organizations[Organization Type '[CV']],$A4741)="","",
CONCATENATE("  - &amp;OrganizationID",TEXT($A4741,"0000"),
" {","OrganizationTypeCV:  ",CHAR(34),INDEX(Organizations[Organization Type '[CV']],$A4741),CHAR(34),
", OrganizationCode:  ",CHAR(34),INDEX(Organizations[Organization Code],$A4741),CHAR(34),
", OrganizationName:  ",CHAR(34),INDEX(Organizations[Organization Name],$A4741),CHAR(34),
", OrganizationDescription:  ",CHAR(34),INDEX(Organizations[Organization Description],$A4741),CHAR(34),
", OrganizationLink:  ",CHAR(34),INDEX(Organizations[Organization Link],$A4741),CHAR(34),"}"))</f>
        <v>#REF!</v>
      </c>
      <c r="F4741" t="e">
        <f>IF(INDEX(People[First Name],$A4741)="","",
CONCATENATE("  - &amp;AffiliationID",TEXT($A4741,"0000"),
" {PersonID: *PersonID",TEXT($A4741,"0000"),
", OrganizationID: *OrganizationID",TEXT(MATCH(INDEX(People[Organization Name],$A4741),Organizations[Organization Name],0),"0000"),
", IsPrimaryOrganizationContact: , AffiliationStartDate: , AffiliationEndDate: , PrimaryPhone: ",
", PrimaryEmail: ",CHAR(34),INDEX(People[Primary Email],$A4741),CHAR(34),
", PrimaryAddress: ",CHAR(34),INDEX(People[Primary Address],$A4741),CHAR(34),
", PersonLink: }"))</f>
        <v>#REF!</v>
      </c>
      <c r="H4741" t="e">
        <f>IF(COUNTA(CitationInformation)=0,"",IF(INDEX(AuthorList[Author Name],$A4741)="","",
CONCATENATE("  - &amp;AuthorListID",TEXT($A4741,"0000"),
"  {CitationID: *CitationID0001",
", PersonID: *PersonID",TEXT(MATCH(INDEX(AuthorList[Author Name],$A4741),People[Full Name],0),"0000"),
", AuthorOrder: ",INDEX(AuthorList[Author Number],$A4741),"}")))</f>
        <v>#REF!</v>
      </c>
      <c r="K4741" t="e">
        <f>IF(INDEX(SamplingFeatures[Feature Code],$A4741)="","",
CONCATENATE("  - &amp;SamplingFeatureID",TEXT($A4741,"0000"),
" {","SamplingFeatureUUID:  ",CHAR(34),INDEX(SamplingFeatures[Sampling Feature UUID],$A4741),CHAR(34),
", SamplingFeatureTypeCV:  ",CHAR(34),INDEX(SamplingFeatures[Sampling Feature Type],$A4741),CHAR(34),
", SamplingFeatureCode:  ",CHAR(34),INDEX(SamplingFeatures[Feature Code],$A4741),CHAR(34),
", SamplingFeatureName:  ",CHAR(34),INDEX(SamplingFeatures[Feature Name],$A4741),CHAR(34),
", SamplingFeatureDescription:  ",CHAR(34),INDEX(SamplingFeatures[Feature Description],$A4741),CHAR(34),
", SamplingFeatureGeotypeCV:  ",CHAR(34),INDEX(SamplingFeatures[Feature Geo Type],$A4741),CHAR(34),
", FeatureGeometry:  ",CHAR(34),INDEX(SamplingFeatures[Feature Geometry],$A4741),CHAR(34),
", Elevation_m:  ",CHAR(34),INDEX(SamplingFeatures[Elevation_m],$A4741),CHAR(34),
", ElevationDatumCV:  ",CHAR(34),ElevationDatum,CHAR(34),"}"))</f>
        <v>#REF!</v>
      </c>
      <c r="L4741" t="e">
        <f>IF(INDEX(SamplingFeatures[Sampling Feature Type],$A4741)&lt;&gt;"Site","",
CONCATENATE("  - &amp;SiteID",TEXT(SUMPRODUCT(--($L$3:$L4740&lt;&gt;"")),"0000"),
" {","SamplingFeatureID:  *SamplingFeatureID",TEXT($A4741,"0000"),
", SiteTypeCV:  ",CHAR(34),INDEX(Sites[Site Type],$A4741),CHAR(34),
", Latitude:  ",INDEX(Sites[Latitude],$A4741),
", Longitude:  ",INDEX(Sites[Longitude],$A4741),
", SRSName:  ",CHAR(34),LatLonDatum,CHAR(34),"}"))</f>
        <v>#REF!</v>
      </c>
      <c r="M4741" t="e">
        <f>IF(INDEX(SamplingFeatures[Sampling Feature Type],$A4741)&lt;&gt;"Specimen","",
CONCATENATE("  - &amp;SpecimenID",TEXT(SUMPRODUCT(--($M$3:$M4740&lt;&gt;"")),"0000"),
" {","SamplingFeatureID:  *SamplingFeatureID",TEXT($A4741,"0000"),
", SpecimenTypeCV:  ",CHAR(34),INDEX(Specimens[Specimen Type],$A4741),CHAR(34),
", SpecimenMediumCV:  ",INDEX(Specimens[Specimen Medium],$A4741),
", IsFieldSpecimen:  ",CHAR(34),INDEX(Specimens[Is Field Specimen?],$A4741),CHAR(34),"}"))</f>
        <v>#REF!</v>
      </c>
      <c r="N4741" t="e">
        <f>IF(COUNTA(SpatialOffsets[])=0,"", IF(INDEX(SpatialOffsets[Spatial Offset Type],$A4741)="","",
CONCATENATE("  - &amp;SpatialOffsetID",TEXT($A4741,"0000"),
" {","SpatialOffsetTypeCV:  ",CHAR(34),INDEX(SpatialOffsets[Spatial Offset Type],$A4741),CHAR(34),
", Offset1Value:  ",INDEX(SpatialOffsets[Offset 1 Value],$A4741),
", Offset1UnitID:  ",CHAR(34),INDEX(SpatialOffsets[Offset 1 Unit],$A4741),CHAR(34),
", Offset2Value:  ",INDEX(SpatialOffsets[Offset 2 Value],$A4741),
", Offset2UnitID:  ",CHAR(34),INDEX(SpatialOffsets[Offset 2 Unit],$A4741),CHAR(34),
", Offset3Value:  ",INDEX(SpatialOffsets[Offset 3 Value],$A4741),
", Offset3UnitID:  ",CHAR(34),INDEX(SpatialOffsets[Offset 3 Unit],$A4741),CHAR(34),,"}")))</f>
        <v>#REF!</v>
      </c>
      <c r="O4741" t="e">
        <f>IF(COUNTA(RelatedFeatures[])=0,"", IF(INDEX(RelatedFeatures[First Sampling Feature Code],$A4741)="","",
CONCATENATE("  - &amp;RelationID",TEXT($A4741,"0000"),
" {","SamplingFeatureID:  *SamplingFeatureID",TEXT(MATCH(INDEX(RelatedFeatures[First Sampling Feature Code],$A4741),SamplingFeatures[Feature Code],0),"0000"),
", RelationshipTypeCV:  ",CHAR(34),INDEX(RelatedFeatures[Relationship Type],$A4741),CHAR(34),
", RelatedFeatureID: *SamplingFeatureID",TEXT(MATCH(INDEX(RelatedFeatures[Second Sampling Feature Code],$A4741),SamplingFeatures[Feature Code],0),"0000"),
", SpatialOffsetID:  ",IF(INDEX(RelatedFeatures[Offset Number],$A4741)="","",CONCATENATE("*SpatialOffsetID",TEXT(INDEX(RelatedFeatures[Offset Number],$A4741),"0000"))),"}")))</f>
        <v>#REF!</v>
      </c>
      <c r="P4741" t="e">
        <f>IF(INDEX(Methods[Method Type],$A4741)="","",
CONCATENATE("  - &amp;MethodID",TEXT($A4741,"0000"),
" {","MethodTypeCV:  ",CHAR(34),INDEX(Methods[Method Type],$A4741),CHAR(34),
", MethodCode:  ",CHAR(34),INDEX(Methods[Method Code],$A4741),CHAR(34),
", MethodName:  ",CHAR(34),INDEX(Methods[Method Name],$A4741),CHAR(34),
", MethodDescription:  ",CHAR(34),INDEX(Methods[Method Description],$A4741),CHAR(34),
", MethodLink:  ",CHAR(34),INDEX(Methods[Method Link],$A4741),CHAR(34),
", OrganizationID: *OrganizationID",TEXT(MATCH(INDEX(Methods[Organization Name],$A4741),Organizations[Organization Name],0),"0000"),"}"))</f>
        <v>#REF!</v>
      </c>
      <c r="Q4741" t="e">
        <f>IF(INDEX(Variables[Variable Type],$A4741)="","",
CONCATENATE("  - &amp;VariableID",TEXT($A4741,"0000"),
" {","VariableTypeCV:  ",CHAR(34),INDEX(Variables[Variable Type],$A4741),CHAR(34),
", VariableCode:  ",CHAR(34),INDEX(Variables[Variable Code],$A4741),CHAR(34),
", VariableNameCV:  ",CHAR(34),INDEX(Variables[Variable Name],$A4741),CHAR(34),
", VariableDefinition:  ",CHAR(34),INDEX(Variables[Variable Definition],$A4741),CHAR(34),
", SpecciationCV:  ",CHAR(34),INDEX(Variables[Speciation],$A4741),CHAR(34),
", NoDataValue:  ",CHAR(34),INDEX(Variables[No Data Value],$A4741),CHAR(34),"}"))</f>
        <v>#REF!</v>
      </c>
    </row>
    <row r="4742" spans="1:17" x14ac:dyDescent="0.25">
      <c r="A4742">
        <v>4739</v>
      </c>
      <c r="D4742" t="e">
        <f>IF(INDEX(People[First Name],$A4742)="","",
CONCATENATE("  - &amp;PersonID",TEXT($A4742,"0000"),
" {","PersonFirstName:  ",CHAR(34),INDEX(People[First Name],$A4742),CHAR(34),
", PersonMiddleName:  ",CHAR(34),INDEX(People[Middle Name],$A4742),CHAR(34),
", PersonLastName:  ",CHAR(34),INDEX(People[Last Name],$A4742),CHAR(34),"}"))</f>
        <v>#REF!</v>
      </c>
      <c r="E4742" t="e">
        <f>IF(INDEX(Organizations[Organization Type '[CV']],$A4742)="","",
CONCATENATE("  - &amp;OrganizationID",TEXT($A4742,"0000"),
" {","OrganizationTypeCV:  ",CHAR(34),INDEX(Organizations[Organization Type '[CV']],$A4742),CHAR(34),
", OrganizationCode:  ",CHAR(34),INDEX(Organizations[Organization Code],$A4742),CHAR(34),
", OrganizationName:  ",CHAR(34),INDEX(Organizations[Organization Name],$A4742),CHAR(34),
", OrganizationDescription:  ",CHAR(34),INDEX(Organizations[Organization Description],$A4742),CHAR(34),
", OrganizationLink:  ",CHAR(34),INDEX(Organizations[Organization Link],$A4742),CHAR(34),"}"))</f>
        <v>#REF!</v>
      </c>
      <c r="F4742" t="e">
        <f>IF(INDEX(People[First Name],$A4742)="","",
CONCATENATE("  - &amp;AffiliationID",TEXT($A4742,"0000"),
" {PersonID: *PersonID",TEXT($A4742,"0000"),
", OrganizationID: *OrganizationID",TEXT(MATCH(INDEX(People[Organization Name],$A4742),Organizations[Organization Name],0),"0000"),
", IsPrimaryOrganizationContact: , AffiliationStartDate: , AffiliationEndDate: , PrimaryPhone: ",
", PrimaryEmail: ",CHAR(34),INDEX(People[Primary Email],$A4742),CHAR(34),
", PrimaryAddress: ",CHAR(34),INDEX(People[Primary Address],$A4742),CHAR(34),
", PersonLink: }"))</f>
        <v>#REF!</v>
      </c>
      <c r="H4742" t="e">
        <f>IF(COUNTA(CitationInformation)=0,"",IF(INDEX(AuthorList[Author Name],$A4742)="","",
CONCATENATE("  - &amp;AuthorListID",TEXT($A4742,"0000"),
"  {CitationID: *CitationID0001",
", PersonID: *PersonID",TEXT(MATCH(INDEX(AuthorList[Author Name],$A4742),People[Full Name],0),"0000"),
", AuthorOrder: ",INDEX(AuthorList[Author Number],$A4742),"}")))</f>
        <v>#REF!</v>
      </c>
      <c r="K4742" t="e">
        <f>IF(INDEX(SamplingFeatures[Feature Code],$A4742)="","",
CONCATENATE("  - &amp;SamplingFeatureID",TEXT($A4742,"0000"),
" {","SamplingFeatureUUID:  ",CHAR(34),INDEX(SamplingFeatures[Sampling Feature UUID],$A4742),CHAR(34),
", SamplingFeatureTypeCV:  ",CHAR(34),INDEX(SamplingFeatures[Sampling Feature Type],$A4742),CHAR(34),
", SamplingFeatureCode:  ",CHAR(34),INDEX(SamplingFeatures[Feature Code],$A4742),CHAR(34),
", SamplingFeatureName:  ",CHAR(34),INDEX(SamplingFeatures[Feature Name],$A4742),CHAR(34),
", SamplingFeatureDescription:  ",CHAR(34),INDEX(SamplingFeatures[Feature Description],$A4742),CHAR(34),
", SamplingFeatureGeotypeCV:  ",CHAR(34),INDEX(SamplingFeatures[Feature Geo Type],$A4742),CHAR(34),
", FeatureGeometry:  ",CHAR(34),INDEX(SamplingFeatures[Feature Geometry],$A4742),CHAR(34),
", Elevation_m:  ",CHAR(34),INDEX(SamplingFeatures[Elevation_m],$A4742),CHAR(34),
", ElevationDatumCV:  ",CHAR(34),ElevationDatum,CHAR(34),"}"))</f>
        <v>#REF!</v>
      </c>
      <c r="L4742" t="e">
        <f>IF(INDEX(SamplingFeatures[Sampling Feature Type],$A4742)&lt;&gt;"Site","",
CONCATENATE("  - &amp;SiteID",TEXT(SUMPRODUCT(--($L$3:$L4741&lt;&gt;"")),"0000"),
" {","SamplingFeatureID:  *SamplingFeatureID",TEXT($A4742,"0000"),
", SiteTypeCV:  ",CHAR(34),INDEX(Sites[Site Type],$A4742),CHAR(34),
", Latitude:  ",INDEX(Sites[Latitude],$A4742),
", Longitude:  ",INDEX(Sites[Longitude],$A4742),
", SRSName:  ",CHAR(34),LatLonDatum,CHAR(34),"}"))</f>
        <v>#REF!</v>
      </c>
      <c r="M4742" t="e">
        <f>IF(INDEX(SamplingFeatures[Sampling Feature Type],$A4742)&lt;&gt;"Specimen","",
CONCATENATE("  - &amp;SpecimenID",TEXT(SUMPRODUCT(--($M$3:$M4741&lt;&gt;"")),"0000"),
" {","SamplingFeatureID:  *SamplingFeatureID",TEXT($A4742,"0000"),
", SpecimenTypeCV:  ",CHAR(34),INDEX(Specimens[Specimen Type],$A4742),CHAR(34),
", SpecimenMediumCV:  ",INDEX(Specimens[Specimen Medium],$A4742),
", IsFieldSpecimen:  ",CHAR(34),INDEX(Specimens[Is Field Specimen?],$A4742),CHAR(34),"}"))</f>
        <v>#REF!</v>
      </c>
      <c r="N4742" t="e">
        <f>IF(COUNTA(SpatialOffsets[])=0,"", IF(INDEX(SpatialOffsets[Spatial Offset Type],$A4742)="","",
CONCATENATE("  - &amp;SpatialOffsetID",TEXT($A4742,"0000"),
" {","SpatialOffsetTypeCV:  ",CHAR(34),INDEX(SpatialOffsets[Spatial Offset Type],$A4742),CHAR(34),
", Offset1Value:  ",INDEX(SpatialOffsets[Offset 1 Value],$A4742),
", Offset1UnitID:  ",CHAR(34),INDEX(SpatialOffsets[Offset 1 Unit],$A4742),CHAR(34),
", Offset2Value:  ",INDEX(SpatialOffsets[Offset 2 Value],$A4742),
", Offset2UnitID:  ",CHAR(34),INDEX(SpatialOffsets[Offset 2 Unit],$A4742),CHAR(34),
", Offset3Value:  ",INDEX(SpatialOffsets[Offset 3 Value],$A4742),
", Offset3UnitID:  ",CHAR(34),INDEX(SpatialOffsets[Offset 3 Unit],$A4742),CHAR(34),,"}")))</f>
        <v>#REF!</v>
      </c>
      <c r="O4742" t="e">
        <f>IF(COUNTA(RelatedFeatures[])=0,"", IF(INDEX(RelatedFeatures[First Sampling Feature Code],$A4742)="","",
CONCATENATE("  - &amp;RelationID",TEXT($A4742,"0000"),
" {","SamplingFeatureID:  *SamplingFeatureID",TEXT(MATCH(INDEX(RelatedFeatures[First Sampling Feature Code],$A4742),SamplingFeatures[Feature Code],0),"0000"),
", RelationshipTypeCV:  ",CHAR(34),INDEX(RelatedFeatures[Relationship Type],$A4742),CHAR(34),
", RelatedFeatureID: *SamplingFeatureID",TEXT(MATCH(INDEX(RelatedFeatures[Second Sampling Feature Code],$A4742),SamplingFeatures[Feature Code],0),"0000"),
", SpatialOffsetID:  ",IF(INDEX(RelatedFeatures[Offset Number],$A4742)="","",CONCATENATE("*SpatialOffsetID",TEXT(INDEX(RelatedFeatures[Offset Number],$A4742),"0000"))),"}")))</f>
        <v>#REF!</v>
      </c>
      <c r="P4742" t="e">
        <f>IF(INDEX(Methods[Method Type],$A4742)="","",
CONCATENATE("  - &amp;MethodID",TEXT($A4742,"0000"),
" {","MethodTypeCV:  ",CHAR(34),INDEX(Methods[Method Type],$A4742),CHAR(34),
", MethodCode:  ",CHAR(34),INDEX(Methods[Method Code],$A4742),CHAR(34),
", MethodName:  ",CHAR(34),INDEX(Methods[Method Name],$A4742),CHAR(34),
", MethodDescription:  ",CHAR(34),INDEX(Methods[Method Description],$A4742),CHAR(34),
", MethodLink:  ",CHAR(34),INDEX(Methods[Method Link],$A4742),CHAR(34),
", OrganizationID: *OrganizationID",TEXT(MATCH(INDEX(Methods[Organization Name],$A4742),Organizations[Organization Name],0),"0000"),"}"))</f>
        <v>#REF!</v>
      </c>
      <c r="Q4742" t="e">
        <f>IF(INDEX(Variables[Variable Type],$A4742)="","",
CONCATENATE("  - &amp;VariableID",TEXT($A4742,"0000"),
" {","VariableTypeCV:  ",CHAR(34),INDEX(Variables[Variable Type],$A4742),CHAR(34),
", VariableCode:  ",CHAR(34),INDEX(Variables[Variable Code],$A4742),CHAR(34),
", VariableNameCV:  ",CHAR(34),INDEX(Variables[Variable Name],$A4742),CHAR(34),
", VariableDefinition:  ",CHAR(34),INDEX(Variables[Variable Definition],$A4742),CHAR(34),
", SpecciationCV:  ",CHAR(34),INDEX(Variables[Speciation],$A4742),CHAR(34),
", NoDataValue:  ",CHAR(34),INDEX(Variables[No Data Value],$A4742),CHAR(34),"}"))</f>
        <v>#REF!</v>
      </c>
    </row>
    <row r="4743" spans="1:17" x14ac:dyDescent="0.25">
      <c r="A4743">
        <v>4740</v>
      </c>
      <c r="D4743" t="e">
        <f>IF(INDEX(People[First Name],$A4743)="","",
CONCATENATE("  - &amp;PersonID",TEXT($A4743,"0000"),
" {","PersonFirstName:  ",CHAR(34),INDEX(People[First Name],$A4743),CHAR(34),
", PersonMiddleName:  ",CHAR(34),INDEX(People[Middle Name],$A4743),CHAR(34),
", PersonLastName:  ",CHAR(34),INDEX(People[Last Name],$A4743),CHAR(34),"}"))</f>
        <v>#REF!</v>
      </c>
      <c r="E4743" t="e">
        <f>IF(INDEX(Organizations[Organization Type '[CV']],$A4743)="","",
CONCATENATE("  - &amp;OrganizationID",TEXT($A4743,"0000"),
" {","OrganizationTypeCV:  ",CHAR(34),INDEX(Organizations[Organization Type '[CV']],$A4743),CHAR(34),
", OrganizationCode:  ",CHAR(34),INDEX(Organizations[Organization Code],$A4743),CHAR(34),
", OrganizationName:  ",CHAR(34),INDEX(Organizations[Organization Name],$A4743),CHAR(34),
", OrganizationDescription:  ",CHAR(34),INDEX(Organizations[Organization Description],$A4743),CHAR(34),
", OrganizationLink:  ",CHAR(34),INDEX(Organizations[Organization Link],$A4743),CHAR(34),"}"))</f>
        <v>#REF!</v>
      </c>
      <c r="F4743" t="e">
        <f>IF(INDEX(People[First Name],$A4743)="","",
CONCATENATE("  - &amp;AffiliationID",TEXT($A4743,"0000"),
" {PersonID: *PersonID",TEXT($A4743,"0000"),
", OrganizationID: *OrganizationID",TEXT(MATCH(INDEX(People[Organization Name],$A4743),Organizations[Organization Name],0),"0000"),
", IsPrimaryOrganizationContact: , AffiliationStartDate: , AffiliationEndDate: , PrimaryPhone: ",
", PrimaryEmail: ",CHAR(34),INDEX(People[Primary Email],$A4743),CHAR(34),
", PrimaryAddress: ",CHAR(34),INDEX(People[Primary Address],$A4743),CHAR(34),
", PersonLink: }"))</f>
        <v>#REF!</v>
      </c>
      <c r="H4743" t="e">
        <f>IF(COUNTA(CitationInformation)=0,"",IF(INDEX(AuthorList[Author Name],$A4743)="","",
CONCATENATE("  - &amp;AuthorListID",TEXT($A4743,"0000"),
"  {CitationID: *CitationID0001",
", PersonID: *PersonID",TEXT(MATCH(INDEX(AuthorList[Author Name],$A4743),People[Full Name],0),"0000"),
", AuthorOrder: ",INDEX(AuthorList[Author Number],$A4743),"}")))</f>
        <v>#REF!</v>
      </c>
      <c r="K4743" t="e">
        <f>IF(INDEX(SamplingFeatures[Feature Code],$A4743)="","",
CONCATENATE("  - &amp;SamplingFeatureID",TEXT($A4743,"0000"),
" {","SamplingFeatureUUID:  ",CHAR(34),INDEX(SamplingFeatures[Sampling Feature UUID],$A4743),CHAR(34),
", SamplingFeatureTypeCV:  ",CHAR(34),INDEX(SamplingFeatures[Sampling Feature Type],$A4743),CHAR(34),
", SamplingFeatureCode:  ",CHAR(34),INDEX(SamplingFeatures[Feature Code],$A4743),CHAR(34),
", SamplingFeatureName:  ",CHAR(34),INDEX(SamplingFeatures[Feature Name],$A4743),CHAR(34),
", SamplingFeatureDescription:  ",CHAR(34),INDEX(SamplingFeatures[Feature Description],$A4743),CHAR(34),
", SamplingFeatureGeotypeCV:  ",CHAR(34),INDEX(SamplingFeatures[Feature Geo Type],$A4743),CHAR(34),
", FeatureGeometry:  ",CHAR(34),INDEX(SamplingFeatures[Feature Geometry],$A4743),CHAR(34),
", Elevation_m:  ",CHAR(34),INDEX(SamplingFeatures[Elevation_m],$A4743),CHAR(34),
", ElevationDatumCV:  ",CHAR(34),ElevationDatum,CHAR(34),"}"))</f>
        <v>#REF!</v>
      </c>
      <c r="L4743" t="e">
        <f>IF(INDEX(SamplingFeatures[Sampling Feature Type],$A4743)&lt;&gt;"Site","",
CONCATENATE("  - &amp;SiteID",TEXT(SUMPRODUCT(--($L$3:$L4742&lt;&gt;"")),"0000"),
" {","SamplingFeatureID:  *SamplingFeatureID",TEXT($A4743,"0000"),
", SiteTypeCV:  ",CHAR(34),INDEX(Sites[Site Type],$A4743),CHAR(34),
", Latitude:  ",INDEX(Sites[Latitude],$A4743),
", Longitude:  ",INDEX(Sites[Longitude],$A4743),
", SRSName:  ",CHAR(34),LatLonDatum,CHAR(34),"}"))</f>
        <v>#REF!</v>
      </c>
      <c r="M4743" t="e">
        <f>IF(INDEX(SamplingFeatures[Sampling Feature Type],$A4743)&lt;&gt;"Specimen","",
CONCATENATE("  - &amp;SpecimenID",TEXT(SUMPRODUCT(--($M$3:$M4742&lt;&gt;"")),"0000"),
" {","SamplingFeatureID:  *SamplingFeatureID",TEXT($A4743,"0000"),
", SpecimenTypeCV:  ",CHAR(34),INDEX(Specimens[Specimen Type],$A4743),CHAR(34),
", SpecimenMediumCV:  ",INDEX(Specimens[Specimen Medium],$A4743),
", IsFieldSpecimen:  ",CHAR(34),INDEX(Specimens[Is Field Specimen?],$A4743),CHAR(34),"}"))</f>
        <v>#REF!</v>
      </c>
      <c r="N4743" t="e">
        <f>IF(COUNTA(SpatialOffsets[])=0,"", IF(INDEX(SpatialOffsets[Spatial Offset Type],$A4743)="","",
CONCATENATE("  - &amp;SpatialOffsetID",TEXT($A4743,"0000"),
" {","SpatialOffsetTypeCV:  ",CHAR(34),INDEX(SpatialOffsets[Spatial Offset Type],$A4743),CHAR(34),
", Offset1Value:  ",INDEX(SpatialOffsets[Offset 1 Value],$A4743),
", Offset1UnitID:  ",CHAR(34),INDEX(SpatialOffsets[Offset 1 Unit],$A4743),CHAR(34),
", Offset2Value:  ",INDEX(SpatialOffsets[Offset 2 Value],$A4743),
", Offset2UnitID:  ",CHAR(34),INDEX(SpatialOffsets[Offset 2 Unit],$A4743),CHAR(34),
", Offset3Value:  ",INDEX(SpatialOffsets[Offset 3 Value],$A4743),
", Offset3UnitID:  ",CHAR(34),INDEX(SpatialOffsets[Offset 3 Unit],$A4743),CHAR(34),,"}")))</f>
        <v>#REF!</v>
      </c>
      <c r="O4743" t="e">
        <f>IF(COUNTA(RelatedFeatures[])=0,"", IF(INDEX(RelatedFeatures[First Sampling Feature Code],$A4743)="","",
CONCATENATE("  - &amp;RelationID",TEXT($A4743,"0000"),
" {","SamplingFeatureID:  *SamplingFeatureID",TEXT(MATCH(INDEX(RelatedFeatures[First Sampling Feature Code],$A4743),SamplingFeatures[Feature Code],0),"0000"),
", RelationshipTypeCV:  ",CHAR(34),INDEX(RelatedFeatures[Relationship Type],$A4743),CHAR(34),
", RelatedFeatureID: *SamplingFeatureID",TEXT(MATCH(INDEX(RelatedFeatures[Second Sampling Feature Code],$A4743),SamplingFeatures[Feature Code],0),"0000"),
", SpatialOffsetID:  ",IF(INDEX(RelatedFeatures[Offset Number],$A4743)="","",CONCATENATE("*SpatialOffsetID",TEXT(INDEX(RelatedFeatures[Offset Number],$A4743),"0000"))),"}")))</f>
        <v>#REF!</v>
      </c>
      <c r="P4743" t="e">
        <f>IF(INDEX(Methods[Method Type],$A4743)="","",
CONCATENATE("  - &amp;MethodID",TEXT($A4743,"0000"),
" {","MethodTypeCV:  ",CHAR(34),INDEX(Methods[Method Type],$A4743),CHAR(34),
", MethodCode:  ",CHAR(34),INDEX(Methods[Method Code],$A4743),CHAR(34),
", MethodName:  ",CHAR(34),INDEX(Methods[Method Name],$A4743),CHAR(34),
", MethodDescription:  ",CHAR(34),INDEX(Methods[Method Description],$A4743),CHAR(34),
", MethodLink:  ",CHAR(34),INDEX(Methods[Method Link],$A4743),CHAR(34),
", OrganizationID: *OrganizationID",TEXT(MATCH(INDEX(Methods[Organization Name],$A4743),Organizations[Organization Name],0),"0000"),"}"))</f>
        <v>#REF!</v>
      </c>
      <c r="Q4743" t="e">
        <f>IF(INDEX(Variables[Variable Type],$A4743)="","",
CONCATENATE("  - &amp;VariableID",TEXT($A4743,"0000"),
" {","VariableTypeCV:  ",CHAR(34),INDEX(Variables[Variable Type],$A4743),CHAR(34),
", VariableCode:  ",CHAR(34),INDEX(Variables[Variable Code],$A4743),CHAR(34),
", VariableNameCV:  ",CHAR(34),INDEX(Variables[Variable Name],$A4743),CHAR(34),
", VariableDefinition:  ",CHAR(34),INDEX(Variables[Variable Definition],$A4743),CHAR(34),
", SpecciationCV:  ",CHAR(34),INDEX(Variables[Speciation],$A4743),CHAR(34),
", NoDataValue:  ",CHAR(34),INDEX(Variables[No Data Value],$A4743),CHAR(34),"}"))</f>
        <v>#REF!</v>
      </c>
    </row>
    <row r="4744" spans="1:17" x14ac:dyDescent="0.25">
      <c r="A4744">
        <v>4741</v>
      </c>
      <c r="D4744" t="e">
        <f>IF(INDEX(People[First Name],$A4744)="","",
CONCATENATE("  - &amp;PersonID",TEXT($A4744,"0000"),
" {","PersonFirstName:  ",CHAR(34),INDEX(People[First Name],$A4744),CHAR(34),
", PersonMiddleName:  ",CHAR(34),INDEX(People[Middle Name],$A4744),CHAR(34),
", PersonLastName:  ",CHAR(34),INDEX(People[Last Name],$A4744),CHAR(34),"}"))</f>
        <v>#REF!</v>
      </c>
      <c r="E4744" t="e">
        <f>IF(INDEX(Organizations[Organization Type '[CV']],$A4744)="","",
CONCATENATE("  - &amp;OrganizationID",TEXT($A4744,"0000"),
" {","OrganizationTypeCV:  ",CHAR(34),INDEX(Organizations[Organization Type '[CV']],$A4744),CHAR(34),
", OrganizationCode:  ",CHAR(34),INDEX(Organizations[Organization Code],$A4744),CHAR(34),
", OrganizationName:  ",CHAR(34),INDEX(Organizations[Organization Name],$A4744),CHAR(34),
", OrganizationDescription:  ",CHAR(34),INDEX(Organizations[Organization Description],$A4744),CHAR(34),
", OrganizationLink:  ",CHAR(34),INDEX(Organizations[Organization Link],$A4744),CHAR(34),"}"))</f>
        <v>#REF!</v>
      </c>
      <c r="F4744" t="e">
        <f>IF(INDEX(People[First Name],$A4744)="","",
CONCATENATE("  - &amp;AffiliationID",TEXT($A4744,"0000"),
" {PersonID: *PersonID",TEXT($A4744,"0000"),
", OrganizationID: *OrganizationID",TEXT(MATCH(INDEX(People[Organization Name],$A4744),Organizations[Organization Name],0),"0000"),
", IsPrimaryOrganizationContact: , AffiliationStartDate: , AffiliationEndDate: , PrimaryPhone: ",
", PrimaryEmail: ",CHAR(34),INDEX(People[Primary Email],$A4744),CHAR(34),
", PrimaryAddress: ",CHAR(34),INDEX(People[Primary Address],$A4744),CHAR(34),
", PersonLink: }"))</f>
        <v>#REF!</v>
      </c>
      <c r="H4744" t="e">
        <f>IF(COUNTA(CitationInformation)=0,"",IF(INDEX(AuthorList[Author Name],$A4744)="","",
CONCATENATE("  - &amp;AuthorListID",TEXT($A4744,"0000"),
"  {CitationID: *CitationID0001",
", PersonID: *PersonID",TEXT(MATCH(INDEX(AuthorList[Author Name],$A4744),People[Full Name],0),"0000"),
", AuthorOrder: ",INDEX(AuthorList[Author Number],$A4744),"}")))</f>
        <v>#REF!</v>
      </c>
      <c r="K4744" t="e">
        <f>IF(INDEX(SamplingFeatures[Feature Code],$A4744)="","",
CONCATENATE("  - &amp;SamplingFeatureID",TEXT($A4744,"0000"),
" {","SamplingFeatureUUID:  ",CHAR(34),INDEX(SamplingFeatures[Sampling Feature UUID],$A4744),CHAR(34),
", SamplingFeatureTypeCV:  ",CHAR(34),INDEX(SamplingFeatures[Sampling Feature Type],$A4744),CHAR(34),
", SamplingFeatureCode:  ",CHAR(34),INDEX(SamplingFeatures[Feature Code],$A4744),CHAR(34),
", SamplingFeatureName:  ",CHAR(34),INDEX(SamplingFeatures[Feature Name],$A4744),CHAR(34),
", SamplingFeatureDescription:  ",CHAR(34),INDEX(SamplingFeatures[Feature Description],$A4744),CHAR(34),
", SamplingFeatureGeotypeCV:  ",CHAR(34),INDEX(SamplingFeatures[Feature Geo Type],$A4744),CHAR(34),
", FeatureGeometry:  ",CHAR(34),INDEX(SamplingFeatures[Feature Geometry],$A4744),CHAR(34),
", Elevation_m:  ",CHAR(34),INDEX(SamplingFeatures[Elevation_m],$A4744),CHAR(34),
", ElevationDatumCV:  ",CHAR(34),ElevationDatum,CHAR(34),"}"))</f>
        <v>#REF!</v>
      </c>
      <c r="L4744" t="e">
        <f>IF(INDEX(SamplingFeatures[Sampling Feature Type],$A4744)&lt;&gt;"Site","",
CONCATENATE("  - &amp;SiteID",TEXT(SUMPRODUCT(--($L$3:$L4743&lt;&gt;"")),"0000"),
" {","SamplingFeatureID:  *SamplingFeatureID",TEXT($A4744,"0000"),
", SiteTypeCV:  ",CHAR(34),INDEX(Sites[Site Type],$A4744),CHAR(34),
", Latitude:  ",INDEX(Sites[Latitude],$A4744),
", Longitude:  ",INDEX(Sites[Longitude],$A4744),
", SRSName:  ",CHAR(34),LatLonDatum,CHAR(34),"}"))</f>
        <v>#REF!</v>
      </c>
      <c r="M4744" t="e">
        <f>IF(INDEX(SamplingFeatures[Sampling Feature Type],$A4744)&lt;&gt;"Specimen","",
CONCATENATE("  - &amp;SpecimenID",TEXT(SUMPRODUCT(--($M$3:$M4743&lt;&gt;"")),"0000"),
" {","SamplingFeatureID:  *SamplingFeatureID",TEXT($A4744,"0000"),
", SpecimenTypeCV:  ",CHAR(34),INDEX(Specimens[Specimen Type],$A4744),CHAR(34),
", SpecimenMediumCV:  ",INDEX(Specimens[Specimen Medium],$A4744),
", IsFieldSpecimen:  ",CHAR(34),INDEX(Specimens[Is Field Specimen?],$A4744),CHAR(34),"}"))</f>
        <v>#REF!</v>
      </c>
      <c r="N4744" t="e">
        <f>IF(COUNTA(SpatialOffsets[])=0,"", IF(INDEX(SpatialOffsets[Spatial Offset Type],$A4744)="","",
CONCATENATE("  - &amp;SpatialOffsetID",TEXT($A4744,"0000"),
" {","SpatialOffsetTypeCV:  ",CHAR(34),INDEX(SpatialOffsets[Spatial Offset Type],$A4744),CHAR(34),
", Offset1Value:  ",INDEX(SpatialOffsets[Offset 1 Value],$A4744),
", Offset1UnitID:  ",CHAR(34),INDEX(SpatialOffsets[Offset 1 Unit],$A4744),CHAR(34),
", Offset2Value:  ",INDEX(SpatialOffsets[Offset 2 Value],$A4744),
", Offset2UnitID:  ",CHAR(34),INDEX(SpatialOffsets[Offset 2 Unit],$A4744),CHAR(34),
", Offset3Value:  ",INDEX(SpatialOffsets[Offset 3 Value],$A4744),
", Offset3UnitID:  ",CHAR(34),INDEX(SpatialOffsets[Offset 3 Unit],$A4744),CHAR(34),,"}")))</f>
        <v>#REF!</v>
      </c>
      <c r="O4744" t="e">
        <f>IF(COUNTA(RelatedFeatures[])=0,"", IF(INDEX(RelatedFeatures[First Sampling Feature Code],$A4744)="","",
CONCATENATE("  - &amp;RelationID",TEXT($A4744,"0000"),
" {","SamplingFeatureID:  *SamplingFeatureID",TEXT(MATCH(INDEX(RelatedFeatures[First Sampling Feature Code],$A4744),SamplingFeatures[Feature Code],0),"0000"),
", RelationshipTypeCV:  ",CHAR(34),INDEX(RelatedFeatures[Relationship Type],$A4744),CHAR(34),
", RelatedFeatureID: *SamplingFeatureID",TEXT(MATCH(INDEX(RelatedFeatures[Second Sampling Feature Code],$A4744),SamplingFeatures[Feature Code],0),"0000"),
", SpatialOffsetID:  ",IF(INDEX(RelatedFeatures[Offset Number],$A4744)="","",CONCATENATE("*SpatialOffsetID",TEXT(INDEX(RelatedFeatures[Offset Number],$A4744),"0000"))),"}")))</f>
        <v>#REF!</v>
      </c>
      <c r="P4744" t="e">
        <f>IF(INDEX(Methods[Method Type],$A4744)="","",
CONCATENATE("  - &amp;MethodID",TEXT($A4744,"0000"),
" {","MethodTypeCV:  ",CHAR(34),INDEX(Methods[Method Type],$A4744),CHAR(34),
", MethodCode:  ",CHAR(34),INDEX(Methods[Method Code],$A4744),CHAR(34),
", MethodName:  ",CHAR(34),INDEX(Methods[Method Name],$A4744),CHAR(34),
", MethodDescription:  ",CHAR(34),INDEX(Methods[Method Description],$A4744),CHAR(34),
", MethodLink:  ",CHAR(34),INDEX(Methods[Method Link],$A4744),CHAR(34),
", OrganizationID: *OrganizationID",TEXT(MATCH(INDEX(Methods[Organization Name],$A4744),Organizations[Organization Name],0),"0000"),"}"))</f>
        <v>#REF!</v>
      </c>
      <c r="Q4744" t="e">
        <f>IF(INDEX(Variables[Variable Type],$A4744)="","",
CONCATENATE("  - &amp;VariableID",TEXT($A4744,"0000"),
" {","VariableTypeCV:  ",CHAR(34),INDEX(Variables[Variable Type],$A4744),CHAR(34),
", VariableCode:  ",CHAR(34),INDEX(Variables[Variable Code],$A4744),CHAR(34),
", VariableNameCV:  ",CHAR(34),INDEX(Variables[Variable Name],$A4744),CHAR(34),
", VariableDefinition:  ",CHAR(34),INDEX(Variables[Variable Definition],$A4744),CHAR(34),
", SpecciationCV:  ",CHAR(34),INDEX(Variables[Speciation],$A4744),CHAR(34),
", NoDataValue:  ",CHAR(34),INDEX(Variables[No Data Value],$A4744),CHAR(34),"}"))</f>
        <v>#REF!</v>
      </c>
    </row>
    <row r="4745" spans="1:17" x14ac:dyDescent="0.25">
      <c r="A4745">
        <v>4742</v>
      </c>
      <c r="D4745" t="e">
        <f>IF(INDEX(People[First Name],$A4745)="","",
CONCATENATE("  - &amp;PersonID",TEXT($A4745,"0000"),
" {","PersonFirstName:  ",CHAR(34),INDEX(People[First Name],$A4745),CHAR(34),
", PersonMiddleName:  ",CHAR(34),INDEX(People[Middle Name],$A4745),CHAR(34),
", PersonLastName:  ",CHAR(34),INDEX(People[Last Name],$A4745),CHAR(34),"}"))</f>
        <v>#REF!</v>
      </c>
      <c r="E4745" t="e">
        <f>IF(INDEX(Organizations[Organization Type '[CV']],$A4745)="","",
CONCATENATE("  - &amp;OrganizationID",TEXT($A4745,"0000"),
" {","OrganizationTypeCV:  ",CHAR(34),INDEX(Organizations[Organization Type '[CV']],$A4745),CHAR(34),
", OrganizationCode:  ",CHAR(34),INDEX(Organizations[Organization Code],$A4745),CHAR(34),
", OrganizationName:  ",CHAR(34),INDEX(Organizations[Organization Name],$A4745),CHAR(34),
", OrganizationDescription:  ",CHAR(34),INDEX(Organizations[Organization Description],$A4745),CHAR(34),
", OrganizationLink:  ",CHAR(34),INDEX(Organizations[Organization Link],$A4745),CHAR(34),"}"))</f>
        <v>#REF!</v>
      </c>
      <c r="F4745" t="e">
        <f>IF(INDEX(People[First Name],$A4745)="","",
CONCATENATE("  - &amp;AffiliationID",TEXT($A4745,"0000"),
" {PersonID: *PersonID",TEXT($A4745,"0000"),
", OrganizationID: *OrganizationID",TEXT(MATCH(INDEX(People[Organization Name],$A4745),Organizations[Organization Name],0),"0000"),
", IsPrimaryOrganizationContact: , AffiliationStartDate: , AffiliationEndDate: , PrimaryPhone: ",
", PrimaryEmail: ",CHAR(34),INDEX(People[Primary Email],$A4745),CHAR(34),
", PrimaryAddress: ",CHAR(34),INDEX(People[Primary Address],$A4745),CHAR(34),
", PersonLink: }"))</f>
        <v>#REF!</v>
      </c>
      <c r="H4745" t="e">
        <f>IF(COUNTA(CitationInformation)=0,"",IF(INDEX(AuthorList[Author Name],$A4745)="","",
CONCATENATE("  - &amp;AuthorListID",TEXT($A4745,"0000"),
"  {CitationID: *CitationID0001",
", PersonID: *PersonID",TEXT(MATCH(INDEX(AuthorList[Author Name],$A4745),People[Full Name],0),"0000"),
", AuthorOrder: ",INDEX(AuthorList[Author Number],$A4745),"}")))</f>
        <v>#REF!</v>
      </c>
      <c r="K4745" t="e">
        <f>IF(INDEX(SamplingFeatures[Feature Code],$A4745)="","",
CONCATENATE("  - &amp;SamplingFeatureID",TEXT($A4745,"0000"),
" {","SamplingFeatureUUID:  ",CHAR(34),INDEX(SamplingFeatures[Sampling Feature UUID],$A4745),CHAR(34),
", SamplingFeatureTypeCV:  ",CHAR(34),INDEX(SamplingFeatures[Sampling Feature Type],$A4745),CHAR(34),
", SamplingFeatureCode:  ",CHAR(34),INDEX(SamplingFeatures[Feature Code],$A4745),CHAR(34),
", SamplingFeatureName:  ",CHAR(34),INDEX(SamplingFeatures[Feature Name],$A4745),CHAR(34),
", SamplingFeatureDescription:  ",CHAR(34),INDEX(SamplingFeatures[Feature Description],$A4745),CHAR(34),
", SamplingFeatureGeotypeCV:  ",CHAR(34),INDEX(SamplingFeatures[Feature Geo Type],$A4745),CHAR(34),
", FeatureGeometry:  ",CHAR(34),INDEX(SamplingFeatures[Feature Geometry],$A4745),CHAR(34),
", Elevation_m:  ",CHAR(34),INDEX(SamplingFeatures[Elevation_m],$A4745),CHAR(34),
", ElevationDatumCV:  ",CHAR(34),ElevationDatum,CHAR(34),"}"))</f>
        <v>#REF!</v>
      </c>
      <c r="L4745" t="e">
        <f>IF(INDEX(SamplingFeatures[Sampling Feature Type],$A4745)&lt;&gt;"Site","",
CONCATENATE("  - &amp;SiteID",TEXT(SUMPRODUCT(--($L$3:$L4744&lt;&gt;"")),"0000"),
" {","SamplingFeatureID:  *SamplingFeatureID",TEXT($A4745,"0000"),
", SiteTypeCV:  ",CHAR(34),INDEX(Sites[Site Type],$A4745),CHAR(34),
", Latitude:  ",INDEX(Sites[Latitude],$A4745),
", Longitude:  ",INDEX(Sites[Longitude],$A4745),
", SRSName:  ",CHAR(34),LatLonDatum,CHAR(34),"}"))</f>
        <v>#REF!</v>
      </c>
      <c r="M4745" t="e">
        <f>IF(INDEX(SamplingFeatures[Sampling Feature Type],$A4745)&lt;&gt;"Specimen","",
CONCATENATE("  - &amp;SpecimenID",TEXT(SUMPRODUCT(--($M$3:$M4744&lt;&gt;"")),"0000"),
" {","SamplingFeatureID:  *SamplingFeatureID",TEXT($A4745,"0000"),
", SpecimenTypeCV:  ",CHAR(34),INDEX(Specimens[Specimen Type],$A4745),CHAR(34),
", SpecimenMediumCV:  ",INDEX(Specimens[Specimen Medium],$A4745),
", IsFieldSpecimen:  ",CHAR(34),INDEX(Specimens[Is Field Specimen?],$A4745),CHAR(34),"}"))</f>
        <v>#REF!</v>
      </c>
      <c r="N4745" t="e">
        <f>IF(COUNTA(SpatialOffsets[])=0,"", IF(INDEX(SpatialOffsets[Spatial Offset Type],$A4745)="","",
CONCATENATE("  - &amp;SpatialOffsetID",TEXT($A4745,"0000"),
" {","SpatialOffsetTypeCV:  ",CHAR(34),INDEX(SpatialOffsets[Spatial Offset Type],$A4745),CHAR(34),
", Offset1Value:  ",INDEX(SpatialOffsets[Offset 1 Value],$A4745),
", Offset1UnitID:  ",CHAR(34),INDEX(SpatialOffsets[Offset 1 Unit],$A4745),CHAR(34),
", Offset2Value:  ",INDEX(SpatialOffsets[Offset 2 Value],$A4745),
", Offset2UnitID:  ",CHAR(34),INDEX(SpatialOffsets[Offset 2 Unit],$A4745),CHAR(34),
", Offset3Value:  ",INDEX(SpatialOffsets[Offset 3 Value],$A4745),
", Offset3UnitID:  ",CHAR(34),INDEX(SpatialOffsets[Offset 3 Unit],$A4745),CHAR(34),,"}")))</f>
        <v>#REF!</v>
      </c>
      <c r="O4745" t="e">
        <f>IF(COUNTA(RelatedFeatures[])=0,"", IF(INDEX(RelatedFeatures[First Sampling Feature Code],$A4745)="","",
CONCATENATE("  - &amp;RelationID",TEXT($A4745,"0000"),
" {","SamplingFeatureID:  *SamplingFeatureID",TEXT(MATCH(INDEX(RelatedFeatures[First Sampling Feature Code],$A4745),SamplingFeatures[Feature Code],0),"0000"),
", RelationshipTypeCV:  ",CHAR(34),INDEX(RelatedFeatures[Relationship Type],$A4745),CHAR(34),
", RelatedFeatureID: *SamplingFeatureID",TEXT(MATCH(INDEX(RelatedFeatures[Second Sampling Feature Code],$A4745),SamplingFeatures[Feature Code],0),"0000"),
", SpatialOffsetID:  ",IF(INDEX(RelatedFeatures[Offset Number],$A4745)="","",CONCATENATE("*SpatialOffsetID",TEXT(INDEX(RelatedFeatures[Offset Number],$A4745),"0000"))),"}")))</f>
        <v>#REF!</v>
      </c>
      <c r="P4745" t="e">
        <f>IF(INDEX(Methods[Method Type],$A4745)="","",
CONCATENATE("  - &amp;MethodID",TEXT($A4745,"0000"),
" {","MethodTypeCV:  ",CHAR(34),INDEX(Methods[Method Type],$A4745),CHAR(34),
", MethodCode:  ",CHAR(34),INDEX(Methods[Method Code],$A4745),CHAR(34),
", MethodName:  ",CHAR(34),INDEX(Methods[Method Name],$A4745),CHAR(34),
", MethodDescription:  ",CHAR(34),INDEX(Methods[Method Description],$A4745),CHAR(34),
", MethodLink:  ",CHAR(34),INDEX(Methods[Method Link],$A4745),CHAR(34),
", OrganizationID: *OrganizationID",TEXT(MATCH(INDEX(Methods[Organization Name],$A4745),Organizations[Organization Name],0),"0000"),"}"))</f>
        <v>#REF!</v>
      </c>
      <c r="Q4745" t="e">
        <f>IF(INDEX(Variables[Variable Type],$A4745)="","",
CONCATENATE("  - &amp;VariableID",TEXT($A4745,"0000"),
" {","VariableTypeCV:  ",CHAR(34),INDEX(Variables[Variable Type],$A4745),CHAR(34),
", VariableCode:  ",CHAR(34),INDEX(Variables[Variable Code],$A4745),CHAR(34),
", VariableNameCV:  ",CHAR(34),INDEX(Variables[Variable Name],$A4745),CHAR(34),
", VariableDefinition:  ",CHAR(34),INDEX(Variables[Variable Definition],$A4745),CHAR(34),
", SpecciationCV:  ",CHAR(34),INDEX(Variables[Speciation],$A4745),CHAR(34),
", NoDataValue:  ",CHAR(34),INDEX(Variables[No Data Value],$A4745),CHAR(34),"}"))</f>
        <v>#REF!</v>
      </c>
    </row>
    <row r="4746" spans="1:17" x14ac:dyDescent="0.25">
      <c r="A4746">
        <v>4743</v>
      </c>
      <c r="D4746" t="e">
        <f>IF(INDEX(People[First Name],$A4746)="","",
CONCATENATE("  - &amp;PersonID",TEXT($A4746,"0000"),
" {","PersonFirstName:  ",CHAR(34),INDEX(People[First Name],$A4746),CHAR(34),
", PersonMiddleName:  ",CHAR(34),INDEX(People[Middle Name],$A4746),CHAR(34),
", PersonLastName:  ",CHAR(34),INDEX(People[Last Name],$A4746),CHAR(34),"}"))</f>
        <v>#REF!</v>
      </c>
      <c r="E4746" t="e">
        <f>IF(INDEX(Organizations[Organization Type '[CV']],$A4746)="","",
CONCATENATE("  - &amp;OrganizationID",TEXT($A4746,"0000"),
" {","OrganizationTypeCV:  ",CHAR(34),INDEX(Organizations[Organization Type '[CV']],$A4746),CHAR(34),
", OrganizationCode:  ",CHAR(34),INDEX(Organizations[Organization Code],$A4746),CHAR(34),
", OrganizationName:  ",CHAR(34),INDEX(Organizations[Organization Name],$A4746),CHAR(34),
", OrganizationDescription:  ",CHAR(34),INDEX(Organizations[Organization Description],$A4746),CHAR(34),
", OrganizationLink:  ",CHAR(34),INDEX(Organizations[Organization Link],$A4746),CHAR(34),"}"))</f>
        <v>#REF!</v>
      </c>
      <c r="F4746" t="e">
        <f>IF(INDEX(People[First Name],$A4746)="","",
CONCATENATE("  - &amp;AffiliationID",TEXT($A4746,"0000"),
" {PersonID: *PersonID",TEXT($A4746,"0000"),
", OrganizationID: *OrganizationID",TEXT(MATCH(INDEX(People[Organization Name],$A4746),Organizations[Organization Name],0),"0000"),
", IsPrimaryOrganizationContact: , AffiliationStartDate: , AffiliationEndDate: , PrimaryPhone: ",
", PrimaryEmail: ",CHAR(34),INDEX(People[Primary Email],$A4746),CHAR(34),
", PrimaryAddress: ",CHAR(34),INDEX(People[Primary Address],$A4746),CHAR(34),
", PersonLink: }"))</f>
        <v>#REF!</v>
      </c>
      <c r="H4746" t="e">
        <f>IF(COUNTA(CitationInformation)=0,"",IF(INDEX(AuthorList[Author Name],$A4746)="","",
CONCATENATE("  - &amp;AuthorListID",TEXT($A4746,"0000"),
"  {CitationID: *CitationID0001",
", PersonID: *PersonID",TEXT(MATCH(INDEX(AuthorList[Author Name],$A4746),People[Full Name],0),"0000"),
", AuthorOrder: ",INDEX(AuthorList[Author Number],$A4746),"}")))</f>
        <v>#REF!</v>
      </c>
      <c r="K4746" t="e">
        <f>IF(INDEX(SamplingFeatures[Feature Code],$A4746)="","",
CONCATENATE("  - &amp;SamplingFeatureID",TEXT($A4746,"0000"),
" {","SamplingFeatureUUID:  ",CHAR(34),INDEX(SamplingFeatures[Sampling Feature UUID],$A4746),CHAR(34),
", SamplingFeatureTypeCV:  ",CHAR(34),INDEX(SamplingFeatures[Sampling Feature Type],$A4746),CHAR(34),
", SamplingFeatureCode:  ",CHAR(34),INDEX(SamplingFeatures[Feature Code],$A4746),CHAR(34),
", SamplingFeatureName:  ",CHAR(34),INDEX(SamplingFeatures[Feature Name],$A4746),CHAR(34),
", SamplingFeatureDescription:  ",CHAR(34),INDEX(SamplingFeatures[Feature Description],$A4746),CHAR(34),
", SamplingFeatureGeotypeCV:  ",CHAR(34),INDEX(SamplingFeatures[Feature Geo Type],$A4746),CHAR(34),
", FeatureGeometry:  ",CHAR(34),INDEX(SamplingFeatures[Feature Geometry],$A4746),CHAR(34),
", Elevation_m:  ",CHAR(34),INDEX(SamplingFeatures[Elevation_m],$A4746),CHAR(34),
", ElevationDatumCV:  ",CHAR(34),ElevationDatum,CHAR(34),"}"))</f>
        <v>#REF!</v>
      </c>
      <c r="L4746" t="e">
        <f>IF(INDEX(SamplingFeatures[Sampling Feature Type],$A4746)&lt;&gt;"Site","",
CONCATENATE("  - &amp;SiteID",TEXT(SUMPRODUCT(--($L$3:$L4745&lt;&gt;"")),"0000"),
" {","SamplingFeatureID:  *SamplingFeatureID",TEXT($A4746,"0000"),
", SiteTypeCV:  ",CHAR(34),INDEX(Sites[Site Type],$A4746),CHAR(34),
", Latitude:  ",INDEX(Sites[Latitude],$A4746),
", Longitude:  ",INDEX(Sites[Longitude],$A4746),
", SRSName:  ",CHAR(34),LatLonDatum,CHAR(34),"}"))</f>
        <v>#REF!</v>
      </c>
      <c r="M4746" t="e">
        <f>IF(INDEX(SamplingFeatures[Sampling Feature Type],$A4746)&lt;&gt;"Specimen","",
CONCATENATE("  - &amp;SpecimenID",TEXT(SUMPRODUCT(--($M$3:$M4745&lt;&gt;"")),"0000"),
" {","SamplingFeatureID:  *SamplingFeatureID",TEXT($A4746,"0000"),
", SpecimenTypeCV:  ",CHAR(34),INDEX(Specimens[Specimen Type],$A4746),CHAR(34),
", SpecimenMediumCV:  ",INDEX(Specimens[Specimen Medium],$A4746),
", IsFieldSpecimen:  ",CHAR(34),INDEX(Specimens[Is Field Specimen?],$A4746),CHAR(34),"}"))</f>
        <v>#REF!</v>
      </c>
      <c r="N4746" t="e">
        <f>IF(COUNTA(SpatialOffsets[])=0,"", IF(INDEX(SpatialOffsets[Spatial Offset Type],$A4746)="","",
CONCATENATE("  - &amp;SpatialOffsetID",TEXT($A4746,"0000"),
" {","SpatialOffsetTypeCV:  ",CHAR(34),INDEX(SpatialOffsets[Spatial Offset Type],$A4746),CHAR(34),
", Offset1Value:  ",INDEX(SpatialOffsets[Offset 1 Value],$A4746),
", Offset1UnitID:  ",CHAR(34),INDEX(SpatialOffsets[Offset 1 Unit],$A4746),CHAR(34),
", Offset2Value:  ",INDEX(SpatialOffsets[Offset 2 Value],$A4746),
", Offset2UnitID:  ",CHAR(34),INDEX(SpatialOffsets[Offset 2 Unit],$A4746),CHAR(34),
", Offset3Value:  ",INDEX(SpatialOffsets[Offset 3 Value],$A4746),
", Offset3UnitID:  ",CHAR(34),INDEX(SpatialOffsets[Offset 3 Unit],$A4746),CHAR(34),,"}")))</f>
        <v>#REF!</v>
      </c>
      <c r="O4746" t="e">
        <f>IF(COUNTA(RelatedFeatures[])=0,"", IF(INDEX(RelatedFeatures[First Sampling Feature Code],$A4746)="","",
CONCATENATE("  - &amp;RelationID",TEXT($A4746,"0000"),
" {","SamplingFeatureID:  *SamplingFeatureID",TEXT(MATCH(INDEX(RelatedFeatures[First Sampling Feature Code],$A4746),SamplingFeatures[Feature Code],0),"0000"),
", RelationshipTypeCV:  ",CHAR(34),INDEX(RelatedFeatures[Relationship Type],$A4746),CHAR(34),
", RelatedFeatureID: *SamplingFeatureID",TEXT(MATCH(INDEX(RelatedFeatures[Second Sampling Feature Code],$A4746),SamplingFeatures[Feature Code],0),"0000"),
", SpatialOffsetID:  ",IF(INDEX(RelatedFeatures[Offset Number],$A4746)="","",CONCATENATE("*SpatialOffsetID",TEXT(INDEX(RelatedFeatures[Offset Number],$A4746),"0000"))),"}")))</f>
        <v>#REF!</v>
      </c>
      <c r="P4746" t="e">
        <f>IF(INDEX(Methods[Method Type],$A4746)="","",
CONCATENATE("  - &amp;MethodID",TEXT($A4746,"0000"),
" {","MethodTypeCV:  ",CHAR(34),INDEX(Methods[Method Type],$A4746),CHAR(34),
", MethodCode:  ",CHAR(34),INDEX(Methods[Method Code],$A4746),CHAR(34),
", MethodName:  ",CHAR(34),INDEX(Methods[Method Name],$A4746),CHAR(34),
", MethodDescription:  ",CHAR(34),INDEX(Methods[Method Description],$A4746),CHAR(34),
", MethodLink:  ",CHAR(34),INDEX(Methods[Method Link],$A4746),CHAR(34),
", OrganizationID: *OrganizationID",TEXT(MATCH(INDEX(Methods[Organization Name],$A4746),Organizations[Organization Name],0),"0000"),"}"))</f>
        <v>#REF!</v>
      </c>
      <c r="Q4746" t="e">
        <f>IF(INDEX(Variables[Variable Type],$A4746)="","",
CONCATENATE("  - &amp;VariableID",TEXT($A4746,"0000"),
" {","VariableTypeCV:  ",CHAR(34),INDEX(Variables[Variable Type],$A4746),CHAR(34),
", VariableCode:  ",CHAR(34),INDEX(Variables[Variable Code],$A4746),CHAR(34),
", VariableNameCV:  ",CHAR(34),INDEX(Variables[Variable Name],$A4746),CHAR(34),
", VariableDefinition:  ",CHAR(34),INDEX(Variables[Variable Definition],$A4746),CHAR(34),
", SpecciationCV:  ",CHAR(34),INDEX(Variables[Speciation],$A4746),CHAR(34),
", NoDataValue:  ",CHAR(34),INDEX(Variables[No Data Value],$A4746),CHAR(34),"}"))</f>
        <v>#REF!</v>
      </c>
    </row>
    <row r="4747" spans="1:17" x14ac:dyDescent="0.25">
      <c r="A4747">
        <v>4744</v>
      </c>
      <c r="D4747" t="e">
        <f>IF(INDEX(People[First Name],$A4747)="","",
CONCATENATE("  - &amp;PersonID",TEXT($A4747,"0000"),
" {","PersonFirstName:  ",CHAR(34),INDEX(People[First Name],$A4747),CHAR(34),
", PersonMiddleName:  ",CHAR(34),INDEX(People[Middle Name],$A4747),CHAR(34),
", PersonLastName:  ",CHAR(34),INDEX(People[Last Name],$A4747),CHAR(34),"}"))</f>
        <v>#REF!</v>
      </c>
      <c r="E4747" t="e">
        <f>IF(INDEX(Organizations[Organization Type '[CV']],$A4747)="","",
CONCATENATE("  - &amp;OrganizationID",TEXT($A4747,"0000"),
" {","OrganizationTypeCV:  ",CHAR(34),INDEX(Organizations[Organization Type '[CV']],$A4747),CHAR(34),
", OrganizationCode:  ",CHAR(34),INDEX(Organizations[Organization Code],$A4747),CHAR(34),
", OrganizationName:  ",CHAR(34),INDEX(Organizations[Organization Name],$A4747),CHAR(34),
", OrganizationDescription:  ",CHAR(34),INDEX(Organizations[Organization Description],$A4747),CHAR(34),
", OrganizationLink:  ",CHAR(34),INDEX(Organizations[Organization Link],$A4747),CHAR(34),"}"))</f>
        <v>#REF!</v>
      </c>
      <c r="F4747" t="e">
        <f>IF(INDEX(People[First Name],$A4747)="","",
CONCATENATE("  - &amp;AffiliationID",TEXT($A4747,"0000"),
" {PersonID: *PersonID",TEXT($A4747,"0000"),
", OrganizationID: *OrganizationID",TEXT(MATCH(INDEX(People[Organization Name],$A4747),Organizations[Organization Name],0),"0000"),
", IsPrimaryOrganizationContact: , AffiliationStartDate: , AffiliationEndDate: , PrimaryPhone: ",
", PrimaryEmail: ",CHAR(34),INDEX(People[Primary Email],$A4747),CHAR(34),
", PrimaryAddress: ",CHAR(34),INDEX(People[Primary Address],$A4747),CHAR(34),
", PersonLink: }"))</f>
        <v>#REF!</v>
      </c>
      <c r="H4747" t="e">
        <f>IF(COUNTA(CitationInformation)=0,"",IF(INDEX(AuthorList[Author Name],$A4747)="","",
CONCATENATE("  - &amp;AuthorListID",TEXT($A4747,"0000"),
"  {CitationID: *CitationID0001",
", PersonID: *PersonID",TEXT(MATCH(INDEX(AuthorList[Author Name],$A4747),People[Full Name],0),"0000"),
", AuthorOrder: ",INDEX(AuthorList[Author Number],$A4747),"}")))</f>
        <v>#REF!</v>
      </c>
      <c r="K4747" t="e">
        <f>IF(INDEX(SamplingFeatures[Feature Code],$A4747)="","",
CONCATENATE("  - &amp;SamplingFeatureID",TEXT($A4747,"0000"),
" {","SamplingFeatureUUID:  ",CHAR(34),INDEX(SamplingFeatures[Sampling Feature UUID],$A4747),CHAR(34),
", SamplingFeatureTypeCV:  ",CHAR(34),INDEX(SamplingFeatures[Sampling Feature Type],$A4747),CHAR(34),
", SamplingFeatureCode:  ",CHAR(34),INDEX(SamplingFeatures[Feature Code],$A4747),CHAR(34),
", SamplingFeatureName:  ",CHAR(34),INDEX(SamplingFeatures[Feature Name],$A4747),CHAR(34),
", SamplingFeatureDescription:  ",CHAR(34),INDEX(SamplingFeatures[Feature Description],$A4747),CHAR(34),
", SamplingFeatureGeotypeCV:  ",CHAR(34),INDEX(SamplingFeatures[Feature Geo Type],$A4747),CHAR(34),
", FeatureGeometry:  ",CHAR(34),INDEX(SamplingFeatures[Feature Geometry],$A4747),CHAR(34),
", Elevation_m:  ",CHAR(34),INDEX(SamplingFeatures[Elevation_m],$A4747),CHAR(34),
", ElevationDatumCV:  ",CHAR(34),ElevationDatum,CHAR(34),"}"))</f>
        <v>#REF!</v>
      </c>
      <c r="L4747" t="e">
        <f>IF(INDEX(SamplingFeatures[Sampling Feature Type],$A4747)&lt;&gt;"Site","",
CONCATENATE("  - &amp;SiteID",TEXT(SUMPRODUCT(--($L$3:$L4746&lt;&gt;"")),"0000"),
" {","SamplingFeatureID:  *SamplingFeatureID",TEXT($A4747,"0000"),
", SiteTypeCV:  ",CHAR(34),INDEX(Sites[Site Type],$A4747),CHAR(34),
", Latitude:  ",INDEX(Sites[Latitude],$A4747),
", Longitude:  ",INDEX(Sites[Longitude],$A4747),
", SRSName:  ",CHAR(34),LatLonDatum,CHAR(34),"}"))</f>
        <v>#REF!</v>
      </c>
      <c r="M4747" t="e">
        <f>IF(INDEX(SamplingFeatures[Sampling Feature Type],$A4747)&lt;&gt;"Specimen","",
CONCATENATE("  - &amp;SpecimenID",TEXT(SUMPRODUCT(--($M$3:$M4746&lt;&gt;"")),"0000"),
" {","SamplingFeatureID:  *SamplingFeatureID",TEXT($A4747,"0000"),
", SpecimenTypeCV:  ",CHAR(34),INDEX(Specimens[Specimen Type],$A4747),CHAR(34),
", SpecimenMediumCV:  ",INDEX(Specimens[Specimen Medium],$A4747),
", IsFieldSpecimen:  ",CHAR(34),INDEX(Specimens[Is Field Specimen?],$A4747),CHAR(34),"}"))</f>
        <v>#REF!</v>
      </c>
      <c r="N4747" t="e">
        <f>IF(COUNTA(SpatialOffsets[])=0,"", IF(INDEX(SpatialOffsets[Spatial Offset Type],$A4747)="","",
CONCATENATE("  - &amp;SpatialOffsetID",TEXT($A4747,"0000"),
" {","SpatialOffsetTypeCV:  ",CHAR(34),INDEX(SpatialOffsets[Spatial Offset Type],$A4747),CHAR(34),
", Offset1Value:  ",INDEX(SpatialOffsets[Offset 1 Value],$A4747),
", Offset1UnitID:  ",CHAR(34),INDEX(SpatialOffsets[Offset 1 Unit],$A4747),CHAR(34),
", Offset2Value:  ",INDEX(SpatialOffsets[Offset 2 Value],$A4747),
", Offset2UnitID:  ",CHAR(34),INDEX(SpatialOffsets[Offset 2 Unit],$A4747),CHAR(34),
", Offset3Value:  ",INDEX(SpatialOffsets[Offset 3 Value],$A4747),
", Offset3UnitID:  ",CHAR(34),INDEX(SpatialOffsets[Offset 3 Unit],$A4747),CHAR(34),,"}")))</f>
        <v>#REF!</v>
      </c>
      <c r="O4747" t="e">
        <f>IF(COUNTA(RelatedFeatures[])=0,"", IF(INDEX(RelatedFeatures[First Sampling Feature Code],$A4747)="","",
CONCATENATE("  - &amp;RelationID",TEXT($A4747,"0000"),
" {","SamplingFeatureID:  *SamplingFeatureID",TEXT(MATCH(INDEX(RelatedFeatures[First Sampling Feature Code],$A4747),SamplingFeatures[Feature Code],0),"0000"),
", RelationshipTypeCV:  ",CHAR(34),INDEX(RelatedFeatures[Relationship Type],$A4747),CHAR(34),
", RelatedFeatureID: *SamplingFeatureID",TEXT(MATCH(INDEX(RelatedFeatures[Second Sampling Feature Code],$A4747),SamplingFeatures[Feature Code],0),"0000"),
", SpatialOffsetID:  ",IF(INDEX(RelatedFeatures[Offset Number],$A4747)="","",CONCATENATE("*SpatialOffsetID",TEXT(INDEX(RelatedFeatures[Offset Number],$A4747),"0000"))),"}")))</f>
        <v>#REF!</v>
      </c>
      <c r="P4747" t="e">
        <f>IF(INDEX(Methods[Method Type],$A4747)="","",
CONCATENATE("  - &amp;MethodID",TEXT($A4747,"0000"),
" {","MethodTypeCV:  ",CHAR(34),INDEX(Methods[Method Type],$A4747),CHAR(34),
", MethodCode:  ",CHAR(34),INDEX(Methods[Method Code],$A4747),CHAR(34),
", MethodName:  ",CHAR(34),INDEX(Methods[Method Name],$A4747),CHAR(34),
", MethodDescription:  ",CHAR(34),INDEX(Methods[Method Description],$A4747),CHAR(34),
", MethodLink:  ",CHAR(34),INDEX(Methods[Method Link],$A4747),CHAR(34),
", OrganizationID: *OrganizationID",TEXT(MATCH(INDEX(Methods[Organization Name],$A4747),Organizations[Organization Name],0),"0000"),"}"))</f>
        <v>#REF!</v>
      </c>
      <c r="Q4747" t="e">
        <f>IF(INDEX(Variables[Variable Type],$A4747)="","",
CONCATENATE("  - &amp;VariableID",TEXT($A4747,"0000"),
" {","VariableTypeCV:  ",CHAR(34),INDEX(Variables[Variable Type],$A4747),CHAR(34),
", VariableCode:  ",CHAR(34),INDEX(Variables[Variable Code],$A4747),CHAR(34),
", VariableNameCV:  ",CHAR(34),INDEX(Variables[Variable Name],$A4747),CHAR(34),
", VariableDefinition:  ",CHAR(34),INDEX(Variables[Variable Definition],$A4747),CHAR(34),
", SpecciationCV:  ",CHAR(34),INDEX(Variables[Speciation],$A4747),CHAR(34),
", NoDataValue:  ",CHAR(34),INDEX(Variables[No Data Value],$A4747),CHAR(34),"}"))</f>
        <v>#REF!</v>
      </c>
    </row>
    <row r="4748" spans="1:17" x14ac:dyDescent="0.25">
      <c r="A4748">
        <v>4745</v>
      </c>
      <c r="D4748" t="e">
        <f>IF(INDEX(People[First Name],$A4748)="","",
CONCATENATE("  - &amp;PersonID",TEXT($A4748,"0000"),
" {","PersonFirstName:  ",CHAR(34),INDEX(People[First Name],$A4748),CHAR(34),
", PersonMiddleName:  ",CHAR(34),INDEX(People[Middle Name],$A4748),CHAR(34),
", PersonLastName:  ",CHAR(34),INDEX(People[Last Name],$A4748),CHAR(34),"}"))</f>
        <v>#REF!</v>
      </c>
      <c r="E4748" t="e">
        <f>IF(INDEX(Organizations[Organization Type '[CV']],$A4748)="","",
CONCATENATE("  - &amp;OrganizationID",TEXT($A4748,"0000"),
" {","OrganizationTypeCV:  ",CHAR(34),INDEX(Organizations[Organization Type '[CV']],$A4748),CHAR(34),
", OrganizationCode:  ",CHAR(34),INDEX(Organizations[Organization Code],$A4748),CHAR(34),
", OrganizationName:  ",CHAR(34),INDEX(Organizations[Organization Name],$A4748),CHAR(34),
", OrganizationDescription:  ",CHAR(34),INDEX(Organizations[Organization Description],$A4748),CHAR(34),
", OrganizationLink:  ",CHAR(34),INDEX(Organizations[Organization Link],$A4748),CHAR(34),"}"))</f>
        <v>#REF!</v>
      </c>
      <c r="F4748" t="e">
        <f>IF(INDEX(People[First Name],$A4748)="","",
CONCATENATE("  - &amp;AffiliationID",TEXT($A4748,"0000"),
" {PersonID: *PersonID",TEXT($A4748,"0000"),
", OrganizationID: *OrganizationID",TEXT(MATCH(INDEX(People[Organization Name],$A4748),Organizations[Organization Name],0),"0000"),
", IsPrimaryOrganizationContact: , AffiliationStartDate: , AffiliationEndDate: , PrimaryPhone: ",
", PrimaryEmail: ",CHAR(34),INDEX(People[Primary Email],$A4748),CHAR(34),
", PrimaryAddress: ",CHAR(34),INDEX(People[Primary Address],$A4748),CHAR(34),
", PersonLink: }"))</f>
        <v>#REF!</v>
      </c>
      <c r="H4748" t="e">
        <f>IF(COUNTA(CitationInformation)=0,"",IF(INDEX(AuthorList[Author Name],$A4748)="","",
CONCATENATE("  - &amp;AuthorListID",TEXT($A4748,"0000"),
"  {CitationID: *CitationID0001",
", PersonID: *PersonID",TEXT(MATCH(INDEX(AuthorList[Author Name],$A4748),People[Full Name],0),"0000"),
", AuthorOrder: ",INDEX(AuthorList[Author Number],$A4748),"}")))</f>
        <v>#REF!</v>
      </c>
      <c r="K4748" t="e">
        <f>IF(INDEX(SamplingFeatures[Feature Code],$A4748)="","",
CONCATENATE("  - &amp;SamplingFeatureID",TEXT($A4748,"0000"),
" {","SamplingFeatureUUID:  ",CHAR(34),INDEX(SamplingFeatures[Sampling Feature UUID],$A4748),CHAR(34),
", SamplingFeatureTypeCV:  ",CHAR(34),INDEX(SamplingFeatures[Sampling Feature Type],$A4748),CHAR(34),
", SamplingFeatureCode:  ",CHAR(34),INDEX(SamplingFeatures[Feature Code],$A4748),CHAR(34),
", SamplingFeatureName:  ",CHAR(34),INDEX(SamplingFeatures[Feature Name],$A4748),CHAR(34),
", SamplingFeatureDescription:  ",CHAR(34),INDEX(SamplingFeatures[Feature Description],$A4748),CHAR(34),
", SamplingFeatureGeotypeCV:  ",CHAR(34),INDEX(SamplingFeatures[Feature Geo Type],$A4748),CHAR(34),
", FeatureGeometry:  ",CHAR(34),INDEX(SamplingFeatures[Feature Geometry],$A4748),CHAR(34),
", Elevation_m:  ",CHAR(34),INDEX(SamplingFeatures[Elevation_m],$A4748),CHAR(34),
", ElevationDatumCV:  ",CHAR(34),ElevationDatum,CHAR(34),"}"))</f>
        <v>#REF!</v>
      </c>
      <c r="L4748" t="e">
        <f>IF(INDEX(SamplingFeatures[Sampling Feature Type],$A4748)&lt;&gt;"Site","",
CONCATENATE("  - &amp;SiteID",TEXT(SUMPRODUCT(--($L$3:$L4747&lt;&gt;"")),"0000"),
" {","SamplingFeatureID:  *SamplingFeatureID",TEXT($A4748,"0000"),
", SiteTypeCV:  ",CHAR(34),INDEX(Sites[Site Type],$A4748),CHAR(34),
", Latitude:  ",INDEX(Sites[Latitude],$A4748),
", Longitude:  ",INDEX(Sites[Longitude],$A4748),
", SRSName:  ",CHAR(34),LatLonDatum,CHAR(34),"}"))</f>
        <v>#REF!</v>
      </c>
      <c r="M4748" t="e">
        <f>IF(INDEX(SamplingFeatures[Sampling Feature Type],$A4748)&lt;&gt;"Specimen","",
CONCATENATE("  - &amp;SpecimenID",TEXT(SUMPRODUCT(--($M$3:$M4747&lt;&gt;"")),"0000"),
" {","SamplingFeatureID:  *SamplingFeatureID",TEXT($A4748,"0000"),
", SpecimenTypeCV:  ",CHAR(34),INDEX(Specimens[Specimen Type],$A4748),CHAR(34),
", SpecimenMediumCV:  ",INDEX(Specimens[Specimen Medium],$A4748),
", IsFieldSpecimen:  ",CHAR(34),INDEX(Specimens[Is Field Specimen?],$A4748),CHAR(34),"}"))</f>
        <v>#REF!</v>
      </c>
      <c r="N4748" t="e">
        <f>IF(COUNTA(SpatialOffsets[])=0,"", IF(INDEX(SpatialOffsets[Spatial Offset Type],$A4748)="","",
CONCATENATE("  - &amp;SpatialOffsetID",TEXT($A4748,"0000"),
" {","SpatialOffsetTypeCV:  ",CHAR(34),INDEX(SpatialOffsets[Spatial Offset Type],$A4748),CHAR(34),
", Offset1Value:  ",INDEX(SpatialOffsets[Offset 1 Value],$A4748),
", Offset1UnitID:  ",CHAR(34),INDEX(SpatialOffsets[Offset 1 Unit],$A4748),CHAR(34),
", Offset2Value:  ",INDEX(SpatialOffsets[Offset 2 Value],$A4748),
", Offset2UnitID:  ",CHAR(34),INDEX(SpatialOffsets[Offset 2 Unit],$A4748),CHAR(34),
", Offset3Value:  ",INDEX(SpatialOffsets[Offset 3 Value],$A4748),
", Offset3UnitID:  ",CHAR(34),INDEX(SpatialOffsets[Offset 3 Unit],$A4748),CHAR(34),,"}")))</f>
        <v>#REF!</v>
      </c>
      <c r="O4748" t="e">
        <f>IF(COUNTA(RelatedFeatures[])=0,"", IF(INDEX(RelatedFeatures[First Sampling Feature Code],$A4748)="","",
CONCATENATE("  - &amp;RelationID",TEXT($A4748,"0000"),
" {","SamplingFeatureID:  *SamplingFeatureID",TEXT(MATCH(INDEX(RelatedFeatures[First Sampling Feature Code],$A4748),SamplingFeatures[Feature Code],0),"0000"),
", RelationshipTypeCV:  ",CHAR(34),INDEX(RelatedFeatures[Relationship Type],$A4748),CHAR(34),
", RelatedFeatureID: *SamplingFeatureID",TEXT(MATCH(INDEX(RelatedFeatures[Second Sampling Feature Code],$A4748),SamplingFeatures[Feature Code],0),"0000"),
", SpatialOffsetID:  ",IF(INDEX(RelatedFeatures[Offset Number],$A4748)="","",CONCATENATE("*SpatialOffsetID",TEXT(INDEX(RelatedFeatures[Offset Number],$A4748),"0000"))),"}")))</f>
        <v>#REF!</v>
      </c>
      <c r="P4748" t="e">
        <f>IF(INDEX(Methods[Method Type],$A4748)="","",
CONCATENATE("  - &amp;MethodID",TEXT($A4748,"0000"),
" {","MethodTypeCV:  ",CHAR(34),INDEX(Methods[Method Type],$A4748),CHAR(34),
", MethodCode:  ",CHAR(34),INDEX(Methods[Method Code],$A4748),CHAR(34),
", MethodName:  ",CHAR(34),INDEX(Methods[Method Name],$A4748),CHAR(34),
", MethodDescription:  ",CHAR(34),INDEX(Methods[Method Description],$A4748),CHAR(34),
", MethodLink:  ",CHAR(34),INDEX(Methods[Method Link],$A4748),CHAR(34),
", OrganizationID: *OrganizationID",TEXT(MATCH(INDEX(Methods[Organization Name],$A4748),Organizations[Organization Name],0),"0000"),"}"))</f>
        <v>#REF!</v>
      </c>
      <c r="Q4748" t="e">
        <f>IF(INDEX(Variables[Variable Type],$A4748)="","",
CONCATENATE("  - &amp;VariableID",TEXT($A4748,"0000"),
" {","VariableTypeCV:  ",CHAR(34),INDEX(Variables[Variable Type],$A4748),CHAR(34),
", VariableCode:  ",CHAR(34),INDEX(Variables[Variable Code],$A4748),CHAR(34),
", VariableNameCV:  ",CHAR(34),INDEX(Variables[Variable Name],$A4748),CHAR(34),
", VariableDefinition:  ",CHAR(34),INDEX(Variables[Variable Definition],$A4748),CHAR(34),
", SpecciationCV:  ",CHAR(34),INDEX(Variables[Speciation],$A4748),CHAR(34),
", NoDataValue:  ",CHAR(34),INDEX(Variables[No Data Value],$A4748),CHAR(34),"}"))</f>
        <v>#REF!</v>
      </c>
    </row>
    <row r="4749" spans="1:17" x14ac:dyDescent="0.25">
      <c r="A4749">
        <v>4746</v>
      </c>
      <c r="D4749" t="e">
        <f>IF(INDEX(People[First Name],$A4749)="","",
CONCATENATE("  - &amp;PersonID",TEXT($A4749,"0000"),
" {","PersonFirstName:  ",CHAR(34),INDEX(People[First Name],$A4749),CHAR(34),
", PersonMiddleName:  ",CHAR(34),INDEX(People[Middle Name],$A4749),CHAR(34),
", PersonLastName:  ",CHAR(34),INDEX(People[Last Name],$A4749),CHAR(34),"}"))</f>
        <v>#REF!</v>
      </c>
      <c r="E4749" t="e">
        <f>IF(INDEX(Organizations[Organization Type '[CV']],$A4749)="","",
CONCATENATE("  - &amp;OrganizationID",TEXT($A4749,"0000"),
" {","OrganizationTypeCV:  ",CHAR(34),INDEX(Organizations[Organization Type '[CV']],$A4749),CHAR(34),
", OrganizationCode:  ",CHAR(34),INDEX(Organizations[Organization Code],$A4749),CHAR(34),
", OrganizationName:  ",CHAR(34),INDEX(Organizations[Organization Name],$A4749),CHAR(34),
", OrganizationDescription:  ",CHAR(34),INDEX(Organizations[Organization Description],$A4749),CHAR(34),
", OrganizationLink:  ",CHAR(34),INDEX(Organizations[Organization Link],$A4749),CHAR(34),"}"))</f>
        <v>#REF!</v>
      </c>
      <c r="F4749" t="e">
        <f>IF(INDEX(People[First Name],$A4749)="","",
CONCATENATE("  - &amp;AffiliationID",TEXT($A4749,"0000"),
" {PersonID: *PersonID",TEXT($A4749,"0000"),
", OrganizationID: *OrganizationID",TEXT(MATCH(INDEX(People[Organization Name],$A4749),Organizations[Organization Name],0),"0000"),
", IsPrimaryOrganizationContact: , AffiliationStartDate: , AffiliationEndDate: , PrimaryPhone: ",
", PrimaryEmail: ",CHAR(34),INDEX(People[Primary Email],$A4749),CHAR(34),
", PrimaryAddress: ",CHAR(34),INDEX(People[Primary Address],$A4749),CHAR(34),
", PersonLink: }"))</f>
        <v>#REF!</v>
      </c>
      <c r="H4749" t="e">
        <f>IF(COUNTA(CitationInformation)=0,"",IF(INDEX(AuthorList[Author Name],$A4749)="","",
CONCATENATE("  - &amp;AuthorListID",TEXT($A4749,"0000"),
"  {CitationID: *CitationID0001",
", PersonID: *PersonID",TEXT(MATCH(INDEX(AuthorList[Author Name],$A4749),People[Full Name],0),"0000"),
", AuthorOrder: ",INDEX(AuthorList[Author Number],$A4749),"}")))</f>
        <v>#REF!</v>
      </c>
      <c r="K4749" t="e">
        <f>IF(INDEX(SamplingFeatures[Feature Code],$A4749)="","",
CONCATENATE("  - &amp;SamplingFeatureID",TEXT($A4749,"0000"),
" {","SamplingFeatureUUID:  ",CHAR(34),INDEX(SamplingFeatures[Sampling Feature UUID],$A4749),CHAR(34),
", SamplingFeatureTypeCV:  ",CHAR(34),INDEX(SamplingFeatures[Sampling Feature Type],$A4749),CHAR(34),
", SamplingFeatureCode:  ",CHAR(34),INDEX(SamplingFeatures[Feature Code],$A4749),CHAR(34),
", SamplingFeatureName:  ",CHAR(34),INDEX(SamplingFeatures[Feature Name],$A4749),CHAR(34),
", SamplingFeatureDescription:  ",CHAR(34),INDEX(SamplingFeatures[Feature Description],$A4749),CHAR(34),
", SamplingFeatureGeotypeCV:  ",CHAR(34),INDEX(SamplingFeatures[Feature Geo Type],$A4749),CHAR(34),
", FeatureGeometry:  ",CHAR(34),INDEX(SamplingFeatures[Feature Geometry],$A4749),CHAR(34),
", Elevation_m:  ",CHAR(34),INDEX(SamplingFeatures[Elevation_m],$A4749),CHAR(34),
", ElevationDatumCV:  ",CHAR(34),ElevationDatum,CHAR(34),"}"))</f>
        <v>#REF!</v>
      </c>
      <c r="L4749" t="e">
        <f>IF(INDEX(SamplingFeatures[Sampling Feature Type],$A4749)&lt;&gt;"Site","",
CONCATENATE("  - &amp;SiteID",TEXT(SUMPRODUCT(--($L$3:$L4748&lt;&gt;"")),"0000"),
" {","SamplingFeatureID:  *SamplingFeatureID",TEXT($A4749,"0000"),
", SiteTypeCV:  ",CHAR(34),INDEX(Sites[Site Type],$A4749),CHAR(34),
", Latitude:  ",INDEX(Sites[Latitude],$A4749),
", Longitude:  ",INDEX(Sites[Longitude],$A4749),
", SRSName:  ",CHAR(34),LatLonDatum,CHAR(34),"}"))</f>
        <v>#REF!</v>
      </c>
      <c r="M4749" t="e">
        <f>IF(INDEX(SamplingFeatures[Sampling Feature Type],$A4749)&lt;&gt;"Specimen","",
CONCATENATE("  - &amp;SpecimenID",TEXT(SUMPRODUCT(--($M$3:$M4748&lt;&gt;"")),"0000"),
" {","SamplingFeatureID:  *SamplingFeatureID",TEXT($A4749,"0000"),
", SpecimenTypeCV:  ",CHAR(34),INDEX(Specimens[Specimen Type],$A4749),CHAR(34),
", SpecimenMediumCV:  ",INDEX(Specimens[Specimen Medium],$A4749),
", IsFieldSpecimen:  ",CHAR(34),INDEX(Specimens[Is Field Specimen?],$A4749),CHAR(34),"}"))</f>
        <v>#REF!</v>
      </c>
      <c r="N4749" t="e">
        <f>IF(COUNTA(SpatialOffsets[])=0,"", IF(INDEX(SpatialOffsets[Spatial Offset Type],$A4749)="","",
CONCATENATE("  - &amp;SpatialOffsetID",TEXT($A4749,"0000"),
" {","SpatialOffsetTypeCV:  ",CHAR(34),INDEX(SpatialOffsets[Spatial Offset Type],$A4749),CHAR(34),
", Offset1Value:  ",INDEX(SpatialOffsets[Offset 1 Value],$A4749),
", Offset1UnitID:  ",CHAR(34),INDEX(SpatialOffsets[Offset 1 Unit],$A4749),CHAR(34),
", Offset2Value:  ",INDEX(SpatialOffsets[Offset 2 Value],$A4749),
", Offset2UnitID:  ",CHAR(34),INDEX(SpatialOffsets[Offset 2 Unit],$A4749),CHAR(34),
", Offset3Value:  ",INDEX(SpatialOffsets[Offset 3 Value],$A4749),
", Offset3UnitID:  ",CHAR(34),INDEX(SpatialOffsets[Offset 3 Unit],$A4749),CHAR(34),,"}")))</f>
        <v>#REF!</v>
      </c>
      <c r="O4749" t="e">
        <f>IF(COUNTA(RelatedFeatures[])=0,"", IF(INDEX(RelatedFeatures[First Sampling Feature Code],$A4749)="","",
CONCATENATE("  - &amp;RelationID",TEXT($A4749,"0000"),
" {","SamplingFeatureID:  *SamplingFeatureID",TEXT(MATCH(INDEX(RelatedFeatures[First Sampling Feature Code],$A4749),SamplingFeatures[Feature Code],0),"0000"),
", RelationshipTypeCV:  ",CHAR(34),INDEX(RelatedFeatures[Relationship Type],$A4749),CHAR(34),
", RelatedFeatureID: *SamplingFeatureID",TEXT(MATCH(INDEX(RelatedFeatures[Second Sampling Feature Code],$A4749),SamplingFeatures[Feature Code],0),"0000"),
", SpatialOffsetID:  ",IF(INDEX(RelatedFeatures[Offset Number],$A4749)="","",CONCATENATE("*SpatialOffsetID",TEXT(INDEX(RelatedFeatures[Offset Number],$A4749),"0000"))),"}")))</f>
        <v>#REF!</v>
      </c>
      <c r="P4749" t="e">
        <f>IF(INDEX(Methods[Method Type],$A4749)="","",
CONCATENATE("  - &amp;MethodID",TEXT($A4749,"0000"),
" {","MethodTypeCV:  ",CHAR(34),INDEX(Methods[Method Type],$A4749),CHAR(34),
", MethodCode:  ",CHAR(34),INDEX(Methods[Method Code],$A4749),CHAR(34),
", MethodName:  ",CHAR(34),INDEX(Methods[Method Name],$A4749),CHAR(34),
", MethodDescription:  ",CHAR(34),INDEX(Methods[Method Description],$A4749),CHAR(34),
", MethodLink:  ",CHAR(34),INDEX(Methods[Method Link],$A4749),CHAR(34),
", OrganizationID: *OrganizationID",TEXT(MATCH(INDEX(Methods[Organization Name],$A4749),Organizations[Organization Name],0),"0000"),"}"))</f>
        <v>#REF!</v>
      </c>
      <c r="Q4749" t="e">
        <f>IF(INDEX(Variables[Variable Type],$A4749)="","",
CONCATENATE("  - &amp;VariableID",TEXT($A4749,"0000"),
" {","VariableTypeCV:  ",CHAR(34),INDEX(Variables[Variable Type],$A4749),CHAR(34),
", VariableCode:  ",CHAR(34),INDEX(Variables[Variable Code],$A4749),CHAR(34),
", VariableNameCV:  ",CHAR(34),INDEX(Variables[Variable Name],$A4749),CHAR(34),
", VariableDefinition:  ",CHAR(34),INDEX(Variables[Variable Definition],$A4749),CHAR(34),
", SpecciationCV:  ",CHAR(34),INDEX(Variables[Speciation],$A4749),CHAR(34),
", NoDataValue:  ",CHAR(34),INDEX(Variables[No Data Value],$A4749),CHAR(34),"}"))</f>
        <v>#REF!</v>
      </c>
    </row>
    <row r="4750" spans="1:17" x14ac:dyDescent="0.25">
      <c r="A4750">
        <v>4747</v>
      </c>
      <c r="D4750" t="e">
        <f>IF(INDEX(People[First Name],$A4750)="","",
CONCATENATE("  - &amp;PersonID",TEXT($A4750,"0000"),
" {","PersonFirstName:  ",CHAR(34),INDEX(People[First Name],$A4750),CHAR(34),
", PersonMiddleName:  ",CHAR(34),INDEX(People[Middle Name],$A4750),CHAR(34),
", PersonLastName:  ",CHAR(34),INDEX(People[Last Name],$A4750),CHAR(34),"}"))</f>
        <v>#REF!</v>
      </c>
      <c r="E4750" t="e">
        <f>IF(INDEX(Organizations[Organization Type '[CV']],$A4750)="","",
CONCATENATE("  - &amp;OrganizationID",TEXT($A4750,"0000"),
" {","OrganizationTypeCV:  ",CHAR(34),INDEX(Organizations[Organization Type '[CV']],$A4750),CHAR(34),
", OrganizationCode:  ",CHAR(34),INDEX(Organizations[Organization Code],$A4750),CHAR(34),
", OrganizationName:  ",CHAR(34),INDEX(Organizations[Organization Name],$A4750),CHAR(34),
", OrganizationDescription:  ",CHAR(34),INDEX(Organizations[Organization Description],$A4750),CHAR(34),
", OrganizationLink:  ",CHAR(34),INDEX(Organizations[Organization Link],$A4750),CHAR(34),"}"))</f>
        <v>#REF!</v>
      </c>
      <c r="F4750" t="e">
        <f>IF(INDEX(People[First Name],$A4750)="","",
CONCATENATE("  - &amp;AffiliationID",TEXT($A4750,"0000"),
" {PersonID: *PersonID",TEXT($A4750,"0000"),
", OrganizationID: *OrganizationID",TEXT(MATCH(INDEX(People[Organization Name],$A4750),Organizations[Organization Name],0),"0000"),
", IsPrimaryOrganizationContact: , AffiliationStartDate: , AffiliationEndDate: , PrimaryPhone: ",
", PrimaryEmail: ",CHAR(34),INDEX(People[Primary Email],$A4750),CHAR(34),
", PrimaryAddress: ",CHAR(34),INDEX(People[Primary Address],$A4750),CHAR(34),
", PersonLink: }"))</f>
        <v>#REF!</v>
      </c>
      <c r="H4750" t="e">
        <f>IF(COUNTA(CitationInformation)=0,"",IF(INDEX(AuthorList[Author Name],$A4750)="","",
CONCATENATE("  - &amp;AuthorListID",TEXT($A4750,"0000"),
"  {CitationID: *CitationID0001",
", PersonID: *PersonID",TEXT(MATCH(INDEX(AuthorList[Author Name],$A4750),People[Full Name],0),"0000"),
", AuthorOrder: ",INDEX(AuthorList[Author Number],$A4750),"}")))</f>
        <v>#REF!</v>
      </c>
      <c r="K4750" t="e">
        <f>IF(INDEX(SamplingFeatures[Feature Code],$A4750)="","",
CONCATENATE("  - &amp;SamplingFeatureID",TEXT($A4750,"0000"),
" {","SamplingFeatureUUID:  ",CHAR(34),INDEX(SamplingFeatures[Sampling Feature UUID],$A4750),CHAR(34),
", SamplingFeatureTypeCV:  ",CHAR(34),INDEX(SamplingFeatures[Sampling Feature Type],$A4750),CHAR(34),
", SamplingFeatureCode:  ",CHAR(34),INDEX(SamplingFeatures[Feature Code],$A4750),CHAR(34),
", SamplingFeatureName:  ",CHAR(34),INDEX(SamplingFeatures[Feature Name],$A4750),CHAR(34),
", SamplingFeatureDescription:  ",CHAR(34),INDEX(SamplingFeatures[Feature Description],$A4750),CHAR(34),
", SamplingFeatureGeotypeCV:  ",CHAR(34),INDEX(SamplingFeatures[Feature Geo Type],$A4750),CHAR(34),
", FeatureGeometry:  ",CHAR(34),INDEX(SamplingFeatures[Feature Geometry],$A4750),CHAR(34),
", Elevation_m:  ",CHAR(34),INDEX(SamplingFeatures[Elevation_m],$A4750),CHAR(34),
", ElevationDatumCV:  ",CHAR(34),ElevationDatum,CHAR(34),"}"))</f>
        <v>#REF!</v>
      </c>
      <c r="L4750" t="e">
        <f>IF(INDEX(SamplingFeatures[Sampling Feature Type],$A4750)&lt;&gt;"Site","",
CONCATENATE("  - &amp;SiteID",TEXT(SUMPRODUCT(--($L$3:$L4749&lt;&gt;"")),"0000"),
" {","SamplingFeatureID:  *SamplingFeatureID",TEXT($A4750,"0000"),
", SiteTypeCV:  ",CHAR(34),INDEX(Sites[Site Type],$A4750),CHAR(34),
", Latitude:  ",INDEX(Sites[Latitude],$A4750),
", Longitude:  ",INDEX(Sites[Longitude],$A4750),
", SRSName:  ",CHAR(34),LatLonDatum,CHAR(34),"}"))</f>
        <v>#REF!</v>
      </c>
      <c r="M4750" t="e">
        <f>IF(INDEX(SamplingFeatures[Sampling Feature Type],$A4750)&lt;&gt;"Specimen","",
CONCATENATE("  - &amp;SpecimenID",TEXT(SUMPRODUCT(--($M$3:$M4749&lt;&gt;"")),"0000"),
" {","SamplingFeatureID:  *SamplingFeatureID",TEXT($A4750,"0000"),
", SpecimenTypeCV:  ",CHAR(34),INDEX(Specimens[Specimen Type],$A4750),CHAR(34),
", SpecimenMediumCV:  ",INDEX(Specimens[Specimen Medium],$A4750),
", IsFieldSpecimen:  ",CHAR(34),INDEX(Specimens[Is Field Specimen?],$A4750),CHAR(34),"}"))</f>
        <v>#REF!</v>
      </c>
      <c r="N4750" t="e">
        <f>IF(COUNTA(SpatialOffsets[])=0,"", IF(INDEX(SpatialOffsets[Spatial Offset Type],$A4750)="","",
CONCATENATE("  - &amp;SpatialOffsetID",TEXT($A4750,"0000"),
" {","SpatialOffsetTypeCV:  ",CHAR(34),INDEX(SpatialOffsets[Spatial Offset Type],$A4750),CHAR(34),
", Offset1Value:  ",INDEX(SpatialOffsets[Offset 1 Value],$A4750),
", Offset1UnitID:  ",CHAR(34),INDEX(SpatialOffsets[Offset 1 Unit],$A4750),CHAR(34),
", Offset2Value:  ",INDEX(SpatialOffsets[Offset 2 Value],$A4750),
", Offset2UnitID:  ",CHAR(34),INDEX(SpatialOffsets[Offset 2 Unit],$A4750),CHAR(34),
", Offset3Value:  ",INDEX(SpatialOffsets[Offset 3 Value],$A4750),
", Offset3UnitID:  ",CHAR(34),INDEX(SpatialOffsets[Offset 3 Unit],$A4750),CHAR(34),,"}")))</f>
        <v>#REF!</v>
      </c>
      <c r="O4750" t="e">
        <f>IF(COUNTA(RelatedFeatures[])=0,"", IF(INDEX(RelatedFeatures[First Sampling Feature Code],$A4750)="","",
CONCATENATE("  - &amp;RelationID",TEXT($A4750,"0000"),
" {","SamplingFeatureID:  *SamplingFeatureID",TEXT(MATCH(INDEX(RelatedFeatures[First Sampling Feature Code],$A4750),SamplingFeatures[Feature Code],0),"0000"),
", RelationshipTypeCV:  ",CHAR(34),INDEX(RelatedFeatures[Relationship Type],$A4750),CHAR(34),
", RelatedFeatureID: *SamplingFeatureID",TEXT(MATCH(INDEX(RelatedFeatures[Second Sampling Feature Code],$A4750),SamplingFeatures[Feature Code],0),"0000"),
", SpatialOffsetID:  ",IF(INDEX(RelatedFeatures[Offset Number],$A4750)="","",CONCATENATE("*SpatialOffsetID",TEXT(INDEX(RelatedFeatures[Offset Number],$A4750),"0000"))),"}")))</f>
        <v>#REF!</v>
      </c>
      <c r="P4750" t="e">
        <f>IF(INDEX(Methods[Method Type],$A4750)="","",
CONCATENATE("  - &amp;MethodID",TEXT($A4750,"0000"),
" {","MethodTypeCV:  ",CHAR(34),INDEX(Methods[Method Type],$A4750),CHAR(34),
", MethodCode:  ",CHAR(34),INDEX(Methods[Method Code],$A4750),CHAR(34),
", MethodName:  ",CHAR(34),INDEX(Methods[Method Name],$A4750),CHAR(34),
", MethodDescription:  ",CHAR(34),INDEX(Methods[Method Description],$A4750),CHAR(34),
", MethodLink:  ",CHAR(34),INDEX(Methods[Method Link],$A4750),CHAR(34),
", OrganizationID: *OrganizationID",TEXT(MATCH(INDEX(Methods[Organization Name],$A4750),Organizations[Organization Name],0),"0000"),"}"))</f>
        <v>#REF!</v>
      </c>
      <c r="Q4750" t="e">
        <f>IF(INDEX(Variables[Variable Type],$A4750)="","",
CONCATENATE("  - &amp;VariableID",TEXT($A4750,"0000"),
" {","VariableTypeCV:  ",CHAR(34),INDEX(Variables[Variable Type],$A4750),CHAR(34),
", VariableCode:  ",CHAR(34),INDEX(Variables[Variable Code],$A4750),CHAR(34),
", VariableNameCV:  ",CHAR(34),INDEX(Variables[Variable Name],$A4750),CHAR(34),
", VariableDefinition:  ",CHAR(34),INDEX(Variables[Variable Definition],$A4750),CHAR(34),
", SpecciationCV:  ",CHAR(34),INDEX(Variables[Speciation],$A4750),CHAR(34),
", NoDataValue:  ",CHAR(34),INDEX(Variables[No Data Value],$A4750),CHAR(34),"}"))</f>
        <v>#REF!</v>
      </c>
    </row>
    <row r="4751" spans="1:17" x14ac:dyDescent="0.25">
      <c r="A4751">
        <v>4748</v>
      </c>
      <c r="D4751" t="e">
        <f>IF(INDEX(People[First Name],$A4751)="","",
CONCATENATE("  - &amp;PersonID",TEXT($A4751,"0000"),
" {","PersonFirstName:  ",CHAR(34),INDEX(People[First Name],$A4751),CHAR(34),
", PersonMiddleName:  ",CHAR(34),INDEX(People[Middle Name],$A4751),CHAR(34),
", PersonLastName:  ",CHAR(34),INDEX(People[Last Name],$A4751),CHAR(34),"}"))</f>
        <v>#REF!</v>
      </c>
      <c r="E4751" t="e">
        <f>IF(INDEX(Organizations[Organization Type '[CV']],$A4751)="","",
CONCATENATE("  - &amp;OrganizationID",TEXT($A4751,"0000"),
" {","OrganizationTypeCV:  ",CHAR(34),INDEX(Organizations[Organization Type '[CV']],$A4751),CHAR(34),
", OrganizationCode:  ",CHAR(34),INDEX(Organizations[Organization Code],$A4751),CHAR(34),
", OrganizationName:  ",CHAR(34),INDEX(Organizations[Organization Name],$A4751),CHAR(34),
", OrganizationDescription:  ",CHAR(34),INDEX(Organizations[Organization Description],$A4751),CHAR(34),
", OrganizationLink:  ",CHAR(34),INDEX(Organizations[Organization Link],$A4751),CHAR(34),"}"))</f>
        <v>#REF!</v>
      </c>
      <c r="F4751" t="e">
        <f>IF(INDEX(People[First Name],$A4751)="","",
CONCATENATE("  - &amp;AffiliationID",TEXT($A4751,"0000"),
" {PersonID: *PersonID",TEXT($A4751,"0000"),
", OrganizationID: *OrganizationID",TEXT(MATCH(INDEX(People[Organization Name],$A4751),Organizations[Organization Name],0),"0000"),
", IsPrimaryOrganizationContact: , AffiliationStartDate: , AffiliationEndDate: , PrimaryPhone: ",
", PrimaryEmail: ",CHAR(34),INDEX(People[Primary Email],$A4751),CHAR(34),
", PrimaryAddress: ",CHAR(34),INDEX(People[Primary Address],$A4751),CHAR(34),
", PersonLink: }"))</f>
        <v>#REF!</v>
      </c>
      <c r="H4751" t="e">
        <f>IF(COUNTA(CitationInformation)=0,"",IF(INDEX(AuthorList[Author Name],$A4751)="","",
CONCATENATE("  - &amp;AuthorListID",TEXT($A4751,"0000"),
"  {CitationID: *CitationID0001",
", PersonID: *PersonID",TEXT(MATCH(INDEX(AuthorList[Author Name],$A4751),People[Full Name],0),"0000"),
", AuthorOrder: ",INDEX(AuthorList[Author Number],$A4751),"}")))</f>
        <v>#REF!</v>
      </c>
      <c r="K4751" t="e">
        <f>IF(INDEX(SamplingFeatures[Feature Code],$A4751)="","",
CONCATENATE("  - &amp;SamplingFeatureID",TEXT($A4751,"0000"),
" {","SamplingFeatureUUID:  ",CHAR(34),INDEX(SamplingFeatures[Sampling Feature UUID],$A4751),CHAR(34),
", SamplingFeatureTypeCV:  ",CHAR(34),INDEX(SamplingFeatures[Sampling Feature Type],$A4751),CHAR(34),
", SamplingFeatureCode:  ",CHAR(34),INDEX(SamplingFeatures[Feature Code],$A4751),CHAR(34),
", SamplingFeatureName:  ",CHAR(34),INDEX(SamplingFeatures[Feature Name],$A4751),CHAR(34),
", SamplingFeatureDescription:  ",CHAR(34),INDEX(SamplingFeatures[Feature Description],$A4751),CHAR(34),
", SamplingFeatureGeotypeCV:  ",CHAR(34),INDEX(SamplingFeatures[Feature Geo Type],$A4751),CHAR(34),
", FeatureGeometry:  ",CHAR(34),INDEX(SamplingFeatures[Feature Geometry],$A4751),CHAR(34),
", Elevation_m:  ",CHAR(34),INDEX(SamplingFeatures[Elevation_m],$A4751),CHAR(34),
", ElevationDatumCV:  ",CHAR(34),ElevationDatum,CHAR(34),"}"))</f>
        <v>#REF!</v>
      </c>
      <c r="L4751" t="e">
        <f>IF(INDEX(SamplingFeatures[Sampling Feature Type],$A4751)&lt;&gt;"Site","",
CONCATENATE("  - &amp;SiteID",TEXT(SUMPRODUCT(--($L$3:$L4750&lt;&gt;"")),"0000"),
" {","SamplingFeatureID:  *SamplingFeatureID",TEXT($A4751,"0000"),
", SiteTypeCV:  ",CHAR(34),INDEX(Sites[Site Type],$A4751),CHAR(34),
", Latitude:  ",INDEX(Sites[Latitude],$A4751),
", Longitude:  ",INDEX(Sites[Longitude],$A4751),
", SRSName:  ",CHAR(34),LatLonDatum,CHAR(34),"}"))</f>
        <v>#REF!</v>
      </c>
      <c r="M4751" t="e">
        <f>IF(INDEX(SamplingFeatures[Sampling Feature Type],$A4751)&lt;&gt;"Specimen","",
CONCATENATE("  - &amp;SpecimenID",TEXT(SUMPRODUCT(--($M$3:$M4750&lt;&gt;"")),"0000"),
" {","SamplingFeatureID:  *SamplingFeatureID",TEXT($A4751,"0000"),
", SpecimenTypeCV:  ",CHAR(34),INDEX(Specimens[Specimen Type],$A4751),CHAR(34),
", SpecimenMediumCV:  ",INDEX(Specimens[Specimen Medium],$A4751),
", IsFieldSpecimen:  ",CHAR(34),INDEX(Specimens[Is Field Specimen?],$A4751),CHAR(34),"}"))</f>
        <v>#REF!</v>
      </c>
      <c r="N4751" t="e">
        <f>IF(COUNTA(SpatialOffsets[])=0,"", IF(INDEX(SpatialOffsets[Spatial Offset Type],$A4751)="","",
CONCATENATE("  - &amp;SpatialOffsetID",TEXT($A4751,"0000"),
" {","SpatialOffsetTypeCV:  ",CHAR(34),INDEX(SpatialOffsets[Spatial Offset Type],$A4751),CHAR(34),
", Offset1Value:  ",INDEX(SpatialOffsets[Offset 1 Value],$A4751),
", Offset1UnitID:  ",CHAR(34),INDEX(SpatialOffsets[Offset 1 Unit],$A4751),CHAR(34),
", Offset2Value:  ",INDEX(SpatialOffsets[Offset 2 Value],$A4751),
", Offset2UnitID:  ",CHAR(34),INDEX(SpatialOffsets[Offset 2 Unit],$A4751),CHAR(34),
", Offset3Value:  ",INDEX(SpatialOffsets[Offset 3 Value],$A4751),
", Offset3UnitID:  ",CHAR(34),INDEX(SpatialOffsets[Offset 3 Unit],$A4751),CHAR(34),,"}")))</f>
        <v>#REF!</v>
      </c>
      <c r="O4751" t="e">
        <f>IF(COUNTA(RelatedFeatures[])=0,"", IF(INDEX(RelatedFeatures[First Sampling Feature Code],$A4751)="","",
CONCATENATE("  - &amp;RelationID",TEXT($A4751,"0000"),
" {","SamplingFeatureID:  *SamplingFeatureID",TEXT(MATCH(INDEX(RelatedFeatures[First Sampling Feature Code],$A4751),SamplingFeatures[Feature Code],0),"0000"),
", RelationshipTypeCV:  ",CHAR(34),INDEX(RelatedFeatures[Relationship Type],$A4751),CHAR(34),
", RelatedFeatureID: *SamplingFeatureID",TEXT(MATCH(INDEX(RelatedFeatures[Second Sampling Feature Code],$A4751),SamplingFeatures[Feature Code],0),"0000"),
", SpatialOffsetID:  ",IF(INDEX(RelatedFeatures[Offset Number],$A4751)="","",CONCATENATE("*SpatialOffsetID",TEXT(INDEX(RelatedFeatures[Offset Number],$A4751),"0000"))),"}")))</f>
        <v>#REF!</v>
      </c>
      <c r="P4751" t="e">
        <f>IF(INDEX(Methods[Method Type],$A4751)="","",
CONCATENATE("  - &amp;MethodID",TEXT($A4751,"0000"),
" {","MethodTypeCV:  ",CHAR(34),INDEX(Methods[Method Type],$A4751),CHAR(34),
", MethodCode:  ",CHAR(34),INDEX(Methods[Method Code],$A4751),CHAR(34),
", MethodName:  ",CHAR(34),INDEX(Methods[Method Name],$A4751),CHAR(34),
", MethodDescription:  ",CHAR(34),INDEX(Methods[Method Description],$A4751),CHAR(34),
", MethodLink:  ",CHAR(34),INDEX(Methods[Method Link],$A4751),CHAR(34),
", OrganizationID: *OrganizationID",TEXT(MATCH(INDEX(Methods[Organization Name],$A4751),Organizations[Organization Name],0),"0000"),"}"))</f>
        <v>#REF!</v>
      </c>
      <c r="Q4751" t="e">
        <f>IF(INDEX(Variables[Variable Type],$A4751)="","",
CONCATENATE("  - &amp;VariableID",TEXT($A4751,"0000"),
" {","VariableTypeCV:  ",CHAR(34),INDEX(Variables[Variable Type],$A4751),CHAR(34),
", VariableCode:  ",CHAR(34),INDEX(Variables[Variable Code],$A4751),CHAR(34),
", VariableNameCV:  ",CHAR(34),INDEX(Variables[Variable Name],$A4751),CHAR(34),
", VariableDefinition:  ",CHAR(34),INDEX(Variables[Variable Definition],$A4751),CHAR(34),
", SpecciationCV:  ",CHAR(34),INDEX(Variables[Speciation],$A4751),CHAR(34),
", NoDataValue:  ",CHAR(34),INDEX(Variables[No Data Value],$A4751),CHAR(34),"}"))</f>
        <v>#REF!</v>
      </c>
    </row>
    <row r="4752" spans="1:17" x14ac:dyDescent="0.25">
      <c r="A4752">
        <v>4749</v>
      </c>
      <c r="D4752" t="e">
        <f>IF(INDEX(People[First Name],$A4752)="","",
CONCATENATE("  - &amp;PersonID",TEXT($A4752,"0000"),
" {","PersonFirstName:  ",CHAR(34),INDEX(People[First Name],$A4752),CHAR(34),
", PersonMiddleName:  ",CHAR(34),INDEX(People[Middle Name],$A4752),CHAR(34),
", PersonLastName:  ",CHAR(34),INDEX(People[Last Name],$A4752),CHAR(34),"}"))</f>
        <v>#REF!</v>
      </c>
      <c r="E4752" t="e">
        <f>IF(INDEX(Organizations[Organization Type '[CV']],$A4752)="","",
CONCATENATE("  - &amp;OrganizationID",TEXT($A4752,"0000"),
" {","OrganizationTypeCV:  ",CHAR(34),INDEX(Organizations[Organization Type '[CV']],$A4752),CHAR(34),
", OrganizationCode:  ",CHAR(34),INDEX(Organizations[Organization Code],$A4752),CHAR(34),
", OrganizationName:  ",CHAR(34),INDEX(Organizations[Organization Name],$A4752),CHAR(34),
", OrganizationDescription:  ",CHAR(34),INDEX(Organizations[Organization Description],$A4752),CHAR(34),
", OrganizationLink:  ",CHAR(34),INDEX(Organizations[Organization Link],$A4752),CHAR(34),"}"))</f>
        <v>#REF!</v>
      </c>
      <c r="F4752" t="e">
        <f>IF(INDEX(People[First Name],$A4752)="","",
CONCATENATE("  - &amp;AffiliationID",TEXT($A4752,"0000"),
" {PersonID: *PersonID",TEXT($A4752,"0000"),
", OrganizationID: *OrganizationID",TEXT(MATCH(INDEX(People[Organization Name],$A4752),Organizations[Organization Name],0),"0000"),
", IsPrimaryOrganizationContact: , AffiliationStartDate: , AffiliationEndDate: , PrimaryPhone: ",
", PrimaryEmail: ",CHAR(34),INDEX(People[Primary Email],$A4752),CHAR(34),
", PrimaryAddress: ",CHAR(34),INDEX(People[Primary Address],$A4752),CHAR(34),
", PersonLink: }"))</f>
        <v>#REF!</v>
      </c>
      <c r="H4752" t="e">
        <f>IF(COUNTA(CitationInformation)=0,"",IF(INDEX(AuthorList[Author Name],$A4752)="","",
CONCATENATE("  - &amp;AuthorListID",TEXT($A4752,"0000"),
"  {CitationID: *CitationID0001",
", PersonID: *PersonID",TEXT(MATCH(INDEX(AuthorList[Author Name],$A4752),People[Full Name],0),"0000"),
", AuthorOrder: ",INDEX(AuthorList[Author Number],$A4752),"}")))</f>
        <v>#REF!</v>
      </c>
      <c r="K4752" t="e">
        <f>IF(INDEX(SamplingFeatures[Feature Code],$A4752)="","",
CONCATENATE("  - &amp;SamplingFeatureID",TEXT($A4752,"0000"),
" {","SamplingFeatureUUID:  ",CHAR(34),INDEX(SamplingFeatures[Sampling Feature UUID],$A4752),CHAR(34),
", SamplingFeatureTypeCV:  ",CHAR(34),INDEX(SamplingFeatures[Sampling Feature Type],$A4752),CHAR(34),
", SamplingFeatureCode:  ",CHAR(34),INDEX(SamplingFeatures[Feature Code],$A4752),CHAR(34),
", SamplingFeatureName:  ",CHAR(34),INDEX(SamplingFeatures[Feature Name],$A4752),CHAR(34),
", SamplingFeatureDescription:  ",CHAR(34),INDEX(SamplingFeatures[Feature Description],$A4752),CHAR(34),
", SamplingFeatureGeotypeCV:  ",CHAR(34),INDEX(SamplingFeatures[Feature Geo Type],$A4752),CHAR(34),
", FeatureGeometry:  ",CHAR(34),INDEX(SamplingFeatures[Feature Geometry],$A4752),CHAR(34),
", Elevation_m:  ",CHAR(34),INDEX(SamplingFeatures[Elevation_m],$A4752),CHAR(34),
", ElevationDatumCV:  ",CHAR(34),ElevationDatum,CHAR(34),"}"))</f>
        <v>#REF!</v>
      </c>
      <c r="L4752" t="e">
        <f>IF(INDEX(SamplingFeatures[Sampling Feature Type],$A4752)&lt;&gt;"Site","",
CONCATENATE("  - &amp;SiteID",TEXT(SUMPRODUCT(--($L$3:$L4751&lt;&gt;"")),"0000"),
" {","SamplingFeatureID:  *SamplingFeatureID",TEXT($A4752,"0000"),
", SiteTypeCV:  ",CHAR(34),INDEX(Sites[Site Type],$A4752),CHAR(34),
", Latitude:  ",INDEX(Sites[Latitude],$A4752),
", Longitude:  ",INDEX(Sites[Longitude],$A4752),
", SRSName:  ",CHAR(34),LatLonDatum,CHAR(34),"}"))</f>
        <v>#REF!</v>
      </c>
      <c r="M4752" t="e">
        <f>IF(INDEX(SamplingFeatures[Sampling Feature Type],$A4752)&lt;&gt;"Specimen","",
CONCATENATE("  - &amp;SpecimenID",TEXT(SUMPRODUCT(--($M$3:$M4751&lt;&gt;"")),"0000"),
" {","SamplingFeatureID:  *SamplingFeatureID",TEXT($A4752,"0000"),
", SpecimenTypeCV:  ",CHAR(34),INDEX(Specimens[Specimen Type],$A4752),CHAR(34),
", SpecimenMediumCV:  ",INDEX(Specimens[Specimen Medium],$A4752),
", IsFieldSpecimen:  ",CHAR(34),INDEX(Specimens[Is Field Specimen?],$A4752),CHAR(34),"}"))</f>
        <v>#REF!</v>
      </c>
      <c r="N4752" t="e">
        <f>IF(COUNTA(SpatialOffsets[])=0,"", IF(INDEX(SpatialOffsets[Spatial Offset Type],$A4752)="","",
CONCATENATE("  - &amp;SpatialOffsetID",TEXT($A4752,"0000"),
" {","SpatialOffsetTypeCV:  ",CHAR(34),INDEX(SpatialOffsets[Spatial Offset Type],$A4752),CHAR(34),
", Offset1Value:  ",INDEX(SpatialOffsets[Offset 1 Value],$A4752),
", Offset1UnitID:  ",CHAR(34),INDEX(SpatialOffsets[Offset 1 Unit],$A4752),CHAR(34),
", Offset2Value:  ",INDEX(SpatialOffsets[Offset 2 Value],$A4752),
", Offset2UnitID:  ",CHAR(34),INDEX(SpatialOffsets[Offset 2 Unit],$A4752),CHAR(34),
", Offset3Value:  ",INDEX(SpatialOffsets[Offset 3 Value],$A4752),
", Offset3UnitID:  ",CHAR(34),INDEX(SpatialOffsets[Offset 3 Unit],$A4752),CHAR(34),,"}")))</f>
        <v>#REF!</v>
      </c>
      <c r="O4752" t="e">
        <f>IF(COUNTA(RelatedFeatures[])=0,"", IF(INDEX(RelatedFeatures[First Sampling Feature Code],$A4752)="","",
CONCATENATE("  - &amp;RelationID",TEXT($A4752,"0000"),
" {","SamplingFeatureID:  *SamplingFeatureID",TEXT(MATCH(INDEX(RelatedFeatures[First Sampling Feature Code],$A4752),SamplingFeatures[Feature Code],0),"0000"),
", RelationshipTypeCV:  ",CHAR(34),INDEX(RelatedFeatures[Relationship Type],$A4752),CHAR(34),
", RelatedFeatureID: *SamplingFeatureID",TEXT(MATCH(INDEX(RelatedFeatures[Second Sampling Feature Code],$A4752),SamplingFeatures[Feature Code],0),"0000"),
", SpatialOffsetID:  ",IF(INDEX(RelatedFeatures[Offset Number],$A4752)="","",CONCATENATE("*SpatialOffsetID",TEXT(INDEX(RelatedFeatures[Offset Number],$A4752),"0000"))),"}")))</f>
        <v>#REF!</v>
      </c>
      <c r="P4752" t="e">
        <f>IF(INDEX(Methods[Method Type],$A4752)="","",
CONCATENATE("  - &amp;MethodID",TEXT($A4752,"0000"),
" {","MethodTypeCV:  ",CHAR(34),INDEX(Methods[Method Type],$A4752),CHAR(34),
", MethodCode:  ",CHAR(34),INDEX(Methods[Method Code],$A4752),CHAR(34),
", MethodName:  ",CHAR(34),INDEX(Methods[Method Name],$A4752),CHAR(34),
", MethodDescription:  ",CHAR(34),INDEX(Methods[Method Description],$A4752),CHAR(34),
", MethodLink:  ",CHAR(34),INDEX(Methods[Method Link],$A4752),CHAR(34),
", OrganizationID: *OrganizationID",TEXT(MATCH(INDEX(Methods[Organization Name],$A4752),Organizations[Organization Name],0),"0000"),"}"))</f>
        <v>#REF!</v>
      </c>
      <c r="Q4752" t="e">
        <f>IF(INDEX(Variables[Variable Type],$A4752)="","",
CONCATENATE("  - &amp;VariableID",TEXT($A4752,"0000"),
" {","VariableTypeCV:  ",CHAR(34),INDEX(Variables[Variable Type],$A4752),CHAR(34),
", VariableCode:  ",CHAR(34),INDEX(Variables[Variable Code],$A4752),CHAR(34),
", VariableNameCV:  ",CHAR(34),INDEX(Variables[Variable Name],$A4752),CHAR(34),
", VariableDefinition:  ",CHAR(34),INDEX(Variables[Variable Definition],$A4752),CHAR(34),
", SpecciationCV:  ",CHAR(34),INDEX(Variables[Speciation],$A4752),CHAR(34),
", NoDataValue:  ",CHAR(34),INDEX(Variables[No Data Value],$A4752),CHAR(34),"}"))</f>
        <v>#REF!</v>
      </c>
    </row>
    <row r="4753" spans="1:17" x14ac:dyDescent="0.25">
      <c r="A4753">
        <v>4750</v>
      </c>
      <c r="D4753" t="e">
        <f>IF(INDEX(People[First Name],$A4753)="","",
CONCATENATE("  - &amp;PersonID",TEXT($A4753,"0000"),
" {","PersonFirstName:  ",CHAR(34),INDEX(People[First Name],$A4753),CHAR(34),
", PersonMiddleName:  ",CHAR(34),INDEX(People[Middle Name],$A4753),CHAR(34),
", PersonLastName:  ",CHAR(34),INDEX(People[Last Name],$A4753),CHAR(34),"}"))</f>
        <v>#REF!</v>
      </c>
      <c r="E4753" t="e">
        <f>IF(INDEX(Organizations[Organization Type '[CV']],$A4753)="","",
CONCATENATE("  - &amp;OrganizationID",TEXT($A4753,"0000"),
" {","OrganizationTypeCV:  ",CHAR(34),INDEX(Organizations[Organization Type '[CV']],$A4753),CHAR(34),
", OrganizationCode:  ",CHAR(34),INDEX(Organizations[Organization Code],$A4753),CHAR(34),
", OrganizationName:  ",CHAR(34),INDEX(Organizations[Organization Name],$A4753),CHAR(34),
", OrganizationDescription:  ",CHAR(34),INDEX(Organizations[Organization Description],$A4753),CHAR(34),
", OrganizationLink:  ",CHAR(34),INDEX(Organizations[Organization Link],$A4753),CHAR(34),"}"))</f>
        <v>#REF!</v>
      </c>
      <c r="F4753" t="e">
        <f>IF(INDEX(People[First Name],$A4753)="","",
CONCATENATE("  - &amp;AffiliationID",TEXT($A4753,"0000"),
" {PersonID: *PersonID",TEXT($A4753,"0000"),
", OrganizationID: *OrganizationID",TEXT(MATCH(INDEX(People[Organization Name],$A4753),Organizations[Organization Name],0),"0000"),
", IsPrimaryOrganizationContact: , AffiliationStartDate: , AffiliationEndDate: , PrimaryPhone: ",
", PrimaryEmail: ",CHAR(34),INDEX(People[Primary Email],$A4753),CHAR(34),
", PrimaryAddress: ",CHAR(34),INDEX(People[Primary Address],$A4753),CHAR(34),
", PersonLink: }"))</f>
        <v>#REF!</v>
      </c>
      <c r="H4753" t="e">
        <f>IF(COUNTA(CitationInformation)=0,"",IF(INDEX(AuthorList[Author Name],$A4753)="","",
CONCATENATE("  - &amp;AuthorListID",TEXT($A4753,"0000"),
"  {CitationID: *CitationID0001",
", PersonID: *PersonID",TEXT(MATCH(INDEX(AuthorList[Author Name],$A4753),People[Full Name],0),"0000"),
", AuthorOrder: ",INDEX(AuthorList[Author Number],$A4753),"}")))</f>
        <v>#REF!</v>
      </c>
      <c r="K4753" t="e">
        <f>IF(INDEX(SamplingFeatures[Feature Code],$A4753)="","",
CONCATENATE("  - &amp;SamplingFeatureID",TEXT($A4753,"0000"),
" {","SamplingFeatureUUID:  ",CHAR(34),INDEX(SamplingFeatures[Sampling Feature UUID],$A4753),CHAR(34),
", SamplingFeatureTypeCV:  ",CHAR(34),INDEX(SamplingFeatures[Sampling Feature Type],$A4753),CHAR(34),
", SamplingFeatureCode:  ",CHAR(34),INDEX(SamplingFeatures[Feature Code],$A4753),CHAR(34),
", SamplingFeatureName:  ",CHAR(34),INDEX(SamplingFeatures[Feature Name],$A4753),CHAR(34),
", SamplingFeatureDescription:  ",CHAR(34),INDEX(SamplingFeatures[Feature Description],$A4753),CHAR(34),
", SamplingFeatureGeotypeCV:  ",CHAR(34),INDEX(SamplingFeatures[Feature Geo Type],$A4753),CHAR(34),
", FeatureGeometry:  ",CHAR(34),INDEX(SamplingFeatures[Feature Geometry],$A4753),CHAR(34),
", Elevation_m:  ",CHAR(34),INDEX(SamplingFeatures[Elevation_m],$A4753),CHAR(34),
", ElevationDatumCV:  ",CHAR(34),ElevationDatum,CHAR(34),"}"))</f>
        <v>#REF!</v>
      </c>
      <c r="L4753" t="e">
        <f>IF(INDEX(SamplingFeatures[Sampling Feature Type],$A4753)&lt;&gt;"Site","",
CONCATENATE("  - &amp;SiteID",TEXT(SUMPRODUCT(--($L$3:$L4752&lt;&gt;"")),"0000"),
" {","SamplingFeatureID:  *SamplingFeatureID",TEXT($A4753,"0000"),
", SiteTypeCV:  ",CHAR(34),INDEX(Sites[Site Type],$A4753),CHAR(34),
", Latitude:  ",INDEX(Sites[Latitude],$A4753),
", Longitude:  ",INDEX(Sites[Longitude],$A4753),
", SRSName:  ",CHAR(34),LatLonDatum,CHAR(34),"}"))</f>
        <v>#REF!</v>
      </c>
      <c r="M4753" t="e">
        <f>IF(INDEX(SamplingFeatures[Sampling Feature Type],$A4753)&lt;&gt;"Specimen","",
CONCATENATE("  - &amp;SpecimenID",TEXT(SUMPRODUCT(--($M$3:$M4752&lt;&gt;"")),"0000"),
" {","SamplingFeatureID:  *SamplingFeatureID",TEXT($A4753,"0000"),
", SpecimenTypeCV:  ",CHAR(34),INDEX(Specimens[Specimen Type],$A4753),CHAR(34),
", SpecimenMediumCV:  ",INDEX(Specimens[Specimen Medium],$A4753),
", IsFieldSpecimen:  ",CHAR(34),INDEX(Specimens[Is Field Specimen?],$A4753),CHAR(34),"}"))</f>
        <v>#REF!</v>
      </c>
      <c r="N4753" t="e">
        <f>IF(COUNTA(SpatialOffsets[])=0,"", IF(INDEX(SpatialOffsets[Spatial Offset Type],$A4753)="","",
CONCATENATE("  - &amp;SpatialOffsetID",TEXT($A4753,"0000"),
" {","SpatialOffsetTypeCV:  ",CHAR(34),INDEX(SpatialOffsets[Spatial Offset Type],$A4753),CHAR(34),
", Offset1Value:  ",INDEX(SpatialOffsets[Offset 1 Value],$A4753),
", Offset1UnitID:  ",CHAR(34),INDEX(SpatialOffsets[Offset 1 Unit],$A4753),CHAR(34),
", Offset2Value:  ",INDEX(SpatialOffsets[Offset 2 Value],$A4753),
", Offset2UnitID:  ",CHAR(34),INDEX(SpatialOffsets[Offset 2 Unit],$A4753),CHAR(34),
", Offset3Value:  ",INDEX(SpatialOffsets[Offset 3 Value],$A4753),
", Offset3UnitID:  ",CHAR(34),INDEX(SpatialOffsets[Offset 3 Unit],$A4753),CHAR(34),,"}")))</f>
        <v>#REF!</v>
      </c>
      <c r="O4753" t="e">
        <f>IF(COUNTA(RelatedFeatures[])=0,"", IF(INDEX(RelatedFeatures[First Sampling Feature Code],$A4753)="","",
CONCATENATE("  - &amp;RelationID",TEXT($A4753,"0000"),
" {","SamplingFeatureID:  *SamplingFeatureID",TEXT(MATCH(INDEX(RelatedFeatures[First Sampling Feature Code],$A4753),SamplingFeatures[Feature Code],0),"0000"),
", RelationshipTypeCV:  ",CHAR(34),INDEX(RelatedFeatures[Relationship Type],$A4753),CHAR(34),
", RelatedFeatureID: *SamplingFeatureID",TEXT(MATCH(INDEX(RelatedFeatures[Second Sampling Feature Code],$A4753),SamplingFeatures[Feature Code],0),"0000"),
", SpatialOffsetID:  ",IF(INDEX(RelatedFeatures[Offset Number],$A4753)="","",CONCATENATE("*SpatialOffsetID",TEXT(INDEX(RelatedFeatures[Offset Number],$A4753),"0000"))),"}")))</f>
        <v>#REF!</v>
      </c>
      <c r="P4753" t="e">
        <f>IF(INDEX(Methods[Method Type],$A4753)="","",
CONCATENATE("  - &amp;MethodID",TEXT($A4753,"0000"),
" {","MethodTypeCV:  ",CHAR(34),INDEX(Methods[Method Type],$A4753),CHAR(34),
", MethodCode:  ",CHAR(34),INDEX(Methods[Method Code],$A4753),CHAR(34),
", MethodName:  ",CHAR(34),INDEX(Methods[Method Name],$A4753),CHAR(34),
", MethodDescription:  ",CHAR(34),INDEX(Methods[Method Description],$A4753),CHAR(34),
", MethodLink:  ",CHAR(34),INDEX(Methods[Method Link],$A4753),CHAR(34),
", OrganizationID: *OrganizationID",TEXT(MATCH(INDEX(Methods[Organization Name],$A4753),Organizations[Organization Name],0),"0000"),"}"))</f>
        <v>#REF!</v>
      </c>
      <c r="Q4753" t="e">
        <f>IF(INDEX(Variables[Variable Type],$A4753)="","",
CONCATENATE("  - &amp;VariableID",TEXT($A4753,"0000"),
" {","VariableTypeCV:  ",CHAR(34),INDEX(Variables[Variable Type],$A4753),CHAR(34),
", VariableCode:  ",CHAR(34),INDEX(Variables[Variable Code],$A4753),CHAR(34),
", VariableNameCV:  ",CHAR(34),INDEX(Variables[Variable Name],$A4753),CHAR(34),
", VariableDefinition:  ",CHAR(34),INDEX(Variables[Variable Definition],$A4753),CHAR(34),
", SpecciationCV:  ",CHAR(34),INDEX(Variables[Speciation],$A4753),CHAR(34),
", NoDataValue:  ",CHAR(34),INDEX(Variables[No Data Value],$A4753),CHAR(34),"}"))</f>
        <v>#REF!</v>
      </c>
    </row>
    <row r="4754" spans="1:17" x14ac:dyDescent="0.25">
      <c r="A4754">
        <v>4751</v>
      </c>
      <c r="D4754" t="e">
        <f>IF(INDEX(People[First Name],$A4754)="","",
CONCATENATE("  - &amp;PersonID",TEXT($A4754,"0000"),
" {","PersonFirstName:  ",CHAR(34),INDEX(People[First Name],$A4754),CHAR(34),
", PersonMiddleName:  ",CHAR(34),INDEX(People[Middle Name],$A4754),CHAR(34),
", PersonLastName:  ",CHAR(34),INDEX(People[Last Name],$A4754),CHAR(34),"}"))</f>
        <v>#REF!</v>
      </c>
      <c r="E4754" t="e">
        <f>IF(INDEX(Organizations[Organization Type '[CV']],$A4754)="","",
CONCATENATE("  - &amp;OrganizationID",TEXT($A4754,"0000"),
" {","OrganizationTypeCV:  ",CHAR(34),INDEX(Organizations[Organization Type '[CV']],$A4754),CHAR(34),
", OrganizationCode:  ",CHAR(34),INDEX(Organizations[Organization Code],$A4754),CHAR(34),
", OrganizationName:  ",CHAR(34),INDEX(Organizations[Organization Name],$A4754),CHAR(34),
", OrganizationDescription:  ",CHAR(34),INDEX(Organizations[Organization Description],$A4754),CHAR(34),
", OrganizationLink:  ",CHAR(34),INDEX(Organizations[Organization Link],$A4754),CHAR(34),"}"))</f>
        <v>#REF!</v>
      </c>
      <c r="F4754" t="e">
        <f>IF(INDEX(People[First Name],$A4754)="","",
CONCATENATE("  - &amp;AffiliationID",TEXT($A4754,"0000"),
" {PersonID: *PersonID",TEXT($A4754,"0000"),
", OrganizationID: *OrganizationID",TEXT(MATCH(INDEX(People[Organization Name],$A4754),Organizations[Organization Name],0),"0000"),
", IsPrimaryOrganizationContact: , AffiliationStartDate: , AffiliationEndDate: , PrimaryPhone: ",
", PrimaryEmail: ",CHAR(34),INDEX(People[Primary Email],$A4754),CHAR(34),
", PrimaryAddress: ",CHAR(34),INDEX(People[Primary Address],$A4754),CHAR(34),
", PersonLink: }"))</f>
        <v>#REF!</v>
      </c>
      <c r="H4754" t="e">
        <f>IF(COUNTA(CitationInformation)=0,"",IF(INDEX(AuthorList[Author Name],$A4754)="","",
CONCATENATE("  - &amp;AuthorListID",TEXT($A4754,"0000"),
"  {CitationID: *CitationID0001",
", PersonID: *PersonID",TEXT(MATCH(INDEX(AuthorList[Author Name],$A4754),People[Full Name],0),"0000"),
", AuthorOrder: ",INDEX(AuthorList[Author Number],$A4754),"}")))</f>
        <v>#REF!</v>
      </c>
      <c r="K4754" t="e">
        <f>IF(INDEX(SamplingFeatures[Feature Code],$A4754)="","",
CONCATENATE("  - &amp;SamplingFeatureID",TEXT($A4754,"0000"),
" {","SamplingFeatureUUID:  ",CHAR(34),INDEX(SamplingFeatures[Sampling Feature UUID],$A4754),CHAR(34),
", SamplingFeatureTypeCV:  ",CHAR(34),INDEX(SamplingFeatures[Sampling Feature Type],$A4754),CHAR(34),
", SamplingFeatureCode:  ",CHAR(34),INDEX(SamplingFeatures[Feature Code],$A4754),CHAR(34),
", SamplingFeatureName:  ",CHAR(34),INDEX(SamplingFeatures[Feature Name],$A4754),CHAR(34),
", SamplingFeatureDescription:  ",CHAR(34),INDEX(SamplingFeatures[Feature Description],$A4754),CHAR(34),
", SamplingFeatureGeotypeCV:  ",CHAR(34),INDEX(SamplingFeatures[Feature Geo Type],$A4754),CHAR(34),
", FeatureGeometry:  ",CHAR(34),INDEX(SamplingFeatures[Feature Geometry],$A4754),CHAR(34),
", Elevation_m:  ",CHAR(34),INDEX(SamplingFeatures[Elevation_m],$A4754),CHAR(34),
", ElevationDatumCV:  ",CHAR(34),ElevationDatum,CHAR(34),"}"))</f>
        <v>#REF!</v>
      </c>
      <c r="L4754" t="e">
        <f>IF(INDEX(SamplingFeatures[Sampling Feature Type],$A4754)&lt;&gt;"Site","",
CONCATENATE("  - &amp;SiteID",TEXT(SUMPRODUCT(--($L$3:$L4753&lt;&gt;"")),"0000"),
" {","SamplingFeatureID:  *SamplingFeatureID",TEXT($A4754,"0000"),
", SiteTypeCV:  ",CHAR(34),INDEX(Sites[Site Type],$A4754),CHAR(34),
", Latitude:  ",INDEX(Sites[Latitude],$A4754),
", Longitude:  ",INDEX(Sites[Longitude],$A4754),
", SRSName:  ",CHAR(34),LatLonDatum,CHAR(34),"}"))</f>
        <v>#REF!</v>
      </c>
      <c r="M4754" t="e">
        <f>IF(INDEX(SamplingFeatures[Sampling Feature Type],$A4754)&lt;&gt;"Specimen","",
CONCATENATE("  - &amp;SpecimenID",TEXT(SUMPRODUCT(--($M$3:$M4753&lt;&gt;"")),"0000"),
" {","SamplingFeatureID:  *SamplingFeatureID",TEXT($A4754,"0000"),
", SpecimenTypeCV:  ",CHAR(34),INDEX(Specimens[Specimen Type],$A4754),CHAR(34),
", SpecimenMediumCV:  ",INDEX(Specimens[Specimen Medium],$A4754),
", IsFieldSpecimen:  ",CHAR(34),INDEX(Specimens[Is Field Specimen?],$A4754),CHAR(34),"}"))</f>
        <v>#REF!</v>
      </c>
      <c r="N4754" t="e">
        <f>IF(COUNTA(SpatialOffsets[])=0,"", IF(INDEX(SpatialOffsets[Spatial Offset Type],$A4754)="","",
CONCATENATE("  - &amp;SpatialOffsetID",TEXT($A4754,"0000"),
" {","SpatialOffsetTypeCV:  ",CHAR(34),INDEX(SpatialOffsets[Spatial Offset Type],$A4754),CHAR(34),
", Offset1Value:  ",INDEX(SpatialOffsets[Offset 1 Value],$A4754),
", Offset1UnitID:  ",CHAR(34),INDEX(SpatialOffsets[Offset 1 Unit],$A4754),CHAR(34),
", Offset2Value:  ",INDEX(SpatialOffsets[Offset 2 Value],$A4754),
", Offset2UnitID:  ",CHAR(34),INDEX(SpatialOffsets[Offset 2 Unit],$A4754),CHAR(34),
", Offset3Value:  ",INDEX(SpatialOffsets[Offset 3 Value],$A4754),
", Offset3UnitID:  ",CHAR(34),INDEX(SpatialOffsets[Offset 3 Unit],$A4754),CHAR(34),,"}")))</f>
        <v>#REF!</v>
      </c>
      <c r="O4754" t="e">
        <f>IF(COUNTA(RelatedFeatures[])=0,"", IF(INDEX(RelatedFeatures[First Sampling Feature Code],$A4754)="","",
CONCATENATE("  - &amp;RelationID",TEXT($A4754,"0000"),
" {","SamplingFeatureID:  *SamplingFeatureID",TEXT(MATCH(INDEX(RelatedFeatures[First Sampling Feature Code],$A4754),SamplingFeatures[Feature Code],0),"0000"),
", RelationshipTypeCV:  ",CHAR(34),INDEX(RelatedFeatures[Relationship Type],$A4754),CHAR(34),
", RelatedFeatureID: *SamplingFeatureID",TEXT(MATCH(INDEX(RelatedFeatures[Second Sampling Feature Code],$A4754),SamplingFeatures[Feature Code],0),"0000"),
", SpatialOffsetID:  ",IF(INDEX(RelatedFeatures[Offset Number],$A4754)="","",CONCATENATE("*SpatialOffsetID",TEXT(INDEX(RelatedFeatures[Offset Number],$A4754),"0000"))),"}")))</f>
        <v>#REF!</v>
      </c>
      <c r="P4754" t="e">
        <f>IF(INDEX(Methods[Method Type],$A4754)="","",
CONCATENATE("  - &amp;MethodID",TEXT($A4754,"0000"),
" {","MethodTypeCV:  ",CHAR(34),INDEX(Methods[Method Type],$A4754),CHAR(34),
", MethodCode:  ",CHAR(34),INDEX(Methods[Method Code],$A4754),CHAR(34),
", MethodName:  ",CHAR(34),INDEX(Methods[Method Name],$A4754),CHAR(34),
", MethodDescription:  ",CHAR(34),INDEX(Methods[Method Description],$A4754),CHAR(34),
", MethodLink:  ",CHAR(34),INDEX(Methods[Method Link],$A4754),CHAR(34),
", OrganizationID: *OrganizationID",TEXT(MATCH(INDEX(Methods[Organization Name],$A4754),Organizations[Organization Name],0),"0000"),"}"))</f>
        <v>#REF!</v>
      </c>
      <c r="Q4754" t="e">
        <f>IF(INDEX(Variables[Variable Type],$A4754)="","",
CONCATENATE("  - &amp;VariableID",TEXT($A4754,"0000"),
" {","VariableTypeCV:  ",CHAR(34),INDEX(Variables[Variable Type],$A4754),CHAR(34),
", VariableCode:  ",CHAR(34),INDEX(Variables[Variable Code],$A4754),CHAR(34),
", VariableNameCV:  ",CHAR(34),INDEX(Variables[Variable Name],$A4754),CHAR(34),
", VariableDefinition:  ",CHAR(34),INDEX(Variables[Variable Definition],$A4754),CHAR(34),
", SpecciationCV:  ",CHAR(34),INDEX(Variables[Speciation],$A4754),CHAR(34),
", NoDataValue:  ",CHAR(34),INDEX(Variables[No Data Value],$A4754),CHAR(34),"}"))</f>
        <v>#REF!</v>
      </c>
    </row>
    <row r="4755" spans="1:17" x14ac:dyDescent="0.25">
      <c r="A4755">
        <v>4752</v>
      </c>
      <c r="D4755" t="e">
        <f>IF(INDEX(People[First Name],$A4755)="","",
CONCATENATE("  - &amp;PersonID",TEXT($A4755,"0000"),
" {","PersonFirstName:  ",CHAR(34),INDEX(People[First Name],$A4755),CHAR(34),
", PersonMiddleName:  ",CHAR(34),INDEX(People[Middle Name],$A4755),CHAR(34),
", PersonLastName:  ",CHAR(34),INDEX(People[Last Name],$A4755),CHAR(34),"}"))</f>
        <v>#REF!</v>
      </c>
      <c r="E4755" t="e">
        <f>IF(INDEX(Organizations[Organization Type '[CV']],$A4755)="","",
CONCATENATE("  - &amp;OrganizationID",TEXT($A4755,"0000"),
" {","OrganizationTypeCV:  ",CHAR(34),INDEX(Organizations[Organization Type '[CV']],$A4755),CHAR(34),
", OrganizationCode:  ",CHAR(34),INDEX(Organizations[Organization Code],$A4755),CHAR(34),
", OrganizationName:  ",CHAR(34),INDEX(Organizations[Organization Name],$A4755),CHAR(34),
", OrganizationDescription:  ",CHAR(34),INDEX(Organizations[Organization Description],$A4755),CHAR(34),
", OrganizationLink:  ",CHAR(34),INDEX(Organizations[Organization Link],$A4755),CHAR(34),"}"))</f>
        <v>#REF!</v>
      </c>
      <c r="F4755" t="e">
        <f>IF(INDEX(People[First Name],$A4755)="","",
CONCATENATE("  - &amp;AffiliationID",TEXT($A4755,"0000"),
" {PersonID: *PersonID",TEXT($A4755,"0000"),
", OrganizationID: *OrganizationID",TEXT(MATCH(INDEX(People[Organization Name],$A4755),Organizations[Organization Name],0),"0000"),
", IsPrimaryOrganizationContact: , AffiliationStartDate: , AffiliationEndDate: , PrimaryPhone: ",
", PrimaryEmail: ",CHAR(34),INDEX(People[Primary Email],$A4755),CHAR(34),
", PrimaryAddress: ",CHAR(34),INDEX(People[Primary Address],$A4755),CHAR(34),
", PersonLink: }"))</f>
        <v>#REF!</v>
      </c>
      <c r="H4755" t="e">
        <f>IF(COUNTA(CitationInformation)=0,"",IF(INDEX(AuthorList[Author Name],$A4755)="","",
CONCATENATE("  - &amp;AuthorListID",TEXT($A4755,"0000"),
"  {CitationID: *CitationID0001",
", PersonID: *PersonID",TEXT(MATCH(INDEX(AuthorList[Author Name],$A4755),People[Full Name],0),"0000"),
", AuthorOrder: ",INDEX(AuthorList[Author Number],$A4755),"}")))</f>
        <v>#REF!</v>
      </c>
      <c r="K4755" t="e">
        <f>IF(INDEX(SamplingFeatures[Feature Code],$A4755)="","",
CONCATENATE("  - &amp;SamplingFeatureID",TEXT($A4755,"0000"),
" {","SamplingFeatureUUID:  ",CHAR(34),INDEX(SamplingFeatures[Sampling Feature UUID],$A4755),CHAR(34),
", SamplingFeatureTypeCV:  ",CHAR(34),INDEX(SamplingFeatures[Sampling Feature Type],$A4755),CHAR(34),
", SamplingFeatureCode:  ",CHAR(34),INDEX(SamplingFeatures[Feature Code],$A4755),CHAR(34),
", SamplingFeatureName:  ",CHAR(34),INDEX(SamplingFeatures[Feature Name],$A4755),CHAR(34),
", SamplingFeatureDescription:  ",CHAR(34),INDEX(SamplingFeatures[Feature Description],$A4755),CHAR(34),
", SamplingFeatureGeotypeCV:  ",CHAR(34),INDEX(SamplingFeatures[Feature Geo Type],$A4755),CHAR(34),
", FeatureGeometry:  ",CHAR(34),INDEX(SamplingFeatures[Feature Geometry],$A4755),CHAR(34),
", Elevation_m:  ",CHAR(34),INDEX(SamplingFeatures[Elevation_m],$A4755),CHAR(34),
", ElevationDatumCV:  ",CHAR(34),ElevationDatum,CHAR(34),"}"))</f>
        <v>#REF!</v>
      </c>
      <c r="L4755" t="e">
        <f>IF(INDEX(SamplingFeatures[Sampling Feature Type],$A4755)&lt;&gt;"Site","",
CONCATENATE("  - &amp;SiteID",TEXT(SUMPRODUCT(--($L$3:$L4754&lt;&gt;"")),"0000"),
" {","SamplingFeatureID:  *SamplingFeatureID",TEXT($A4755,"0000"),
", SiteTypeCV:  ",CHAR(34),INDEX(Sites[Site Type],$A4755),CHAR(34),
", Latitude:  ",INDEX(Sites[Latitude],$A4755),
", Longitude:  ",INDEX(Sites[Longitude],$A4755),
", SRSName:  ",CHAR(34),LatLonDatum,CHAR(34),"}"))</f>
        <v>#REF!</v>
      </c>
      <c r="M4755" t="e">
        <f>IF(INDEX(SamplingFeatures[Sampling Feature Type],$A4755)&lt;&gt;"Specimen","",
CONCATENATE("  - &amp;SpecimenID",TEXT(SUMPRODUCT(--($M$3:$M4754&lt;&gt;"")),"0000"),
" {","SamplingFeatureID:  *SamplingFeatureID",TEXT($A4755,"0000"),
", SpecimenTypeCV:  ",CHAR(34),INDEX(Specimens[Specimen Type],$A4755),CHAR(34),
", SpecimenMediumCV:  ",INDEX(Specimens[Specimen Medium],$A4755),
", IsFieldSpecimen:  ",CHAR(34),INDEX(Specimens[Is Field Specimen?],$A4755),CHAR(34),"}"))</f>
        <v>#REF!</v>
      </c>
      <c r="N4755" t="e">
        <f>IF(COUNTA(SpatialOffsets[])=0,"", IF(INDEX(SpatialOffsets[Spatial Offset Type],$A4755)="","",
CONCATENATE("  - &amp;SpatialOffsetID",TEXT($A4755,"0000"),
" {","SpatialOffsetTypeCV:  ",CHAR(34),INDEX(SpatialOffsets[Spatial Offset Type],$A4755),CHAR(34),
", Offset1Value:  ",INDEX(SpatialOffsets[Offset 1 Value],$A4755),
", Offset1UnitID:  ",CHAR(34),INDEX(SpatialOffsets[Offset 1 Unit],$A4755),CHAR(34),
", Offset2Value:  ",INDEX(SpatialOffsets[Offset 2 Value],$A4755),
", Offset2UnitID:  ",CHAR(34),INDEX(SpatialOffsets[Offset 2 Unit],$A4755),CHAR(34),
", Offset3Value:  ",INDEX(SpatialOffsets[Offset 3 Value],$A4755),
", Offset3UnitID:  ",CHAR(34),INDEX(SpatialOffsets[Offset 3 Unit],$A4755),CHAR(34),,"}")))</f>
        <v>#REF!</v>
      </c>
      <c r="O4755" t="e">
        <f>IF(COUNTA(RelatedFeatures[])=0,"", IF(INDEX(RelatedFeatures[First Sampling Feature Code],$A4755)="","",
CONCATENATE("  - &amp;RelationID",TEXT($A4755,"0000"),
" {","SamplingFeatureID:  *SamplingFeatureID",TEXT(MATCH(INDEX(RelatedFeatures[First Sampling Feature Code],$A4755),SamplingFeatures[Feature Code],0),"0000"),
", RelationshipTypeCV:  ",CHAR(34),INDEX(RelatedFeatures[Relationship Type],$A4755),CHAR(34),
", RelatedFeatureID: *SamplingFeatureID",TEXT(MATCH(INDEX(RelatedFeatures[Second Sampling Feature Code],$A4755),SamplingFeatures[Feature Code],0),"0000"),
", SpatialOffsetID:  ",IF(INDEX(RelatedFeatures[Offset Number],$A4755)="","",CONCATENATE("*SpatialOffsetID",TEXT(INDEX(RelatedFeatures[Offset Number],$A4755),"0000"))),"}")))</f>
        <v>#REF!</v>
      </c>
      <c r="P4755" t="e">
        <f>IF(INDEX(Methods[Method Type],$A4755)="","",
CONCATENATE("  - &amp;MethodID",TEXT($A4755,"0000"),
" {","MethodTypeCV:  ",CHAR(34),INDEX(Methods[Method Type],$A4755),CHAR(34),
", MethodCode:  ",CHAR(34),INDEX(Methods[Method Code],$A4755),CHAR(34),
", MethodName:  ",CHAR(34),INDEX(Methods[Method Name],$A4755),CHAR(34),
", MethodDescription:  ",CHAR(34),INDEX(Methods[Method Description],$A4755),CHAR(34),
", MethodLink:  ",CHAR(34),INDEX(Methods[Method Link],$A4755),CHAR(34),
", OrganizationID: *OrganizationID",TEXT(MATCH(INDEX(Methods[Organization Name],$A4755),Organizations[Organization Name],0),"0000"),"}"))</f>
        <v>#REF!</v>
      </c>
      <c r="Q4755" t="e">
        <f>IF(INDEX(Variables[Variable Type],$A4755)="","",
CONCATENATE("  - &amp;VariableID",TEXT($A4755,"0000"),
" {","VariableTypeCV:  ",CHAR(34),INDEX(Variables[Variable Type],$A4755),CHAR(34),
", VariableCode:  ",CHAR(34),INDEX(Variables[Variable Code],$A4755),CHAR(34),
", VariableNameCV:  ",CHAR(34),INDEX(Variables[Variable Name],$A4755),CHAR(34),
", VariableDefinition:  ",CHAR(34),INDEX(Variables[Variable Definition],$A4755),CHAR(34),
", SpecciationCV:  ",CHAR(34),INDEX(Variables[Speciation],$A4755),CHAR(34),
", NoDataValue:  ",CHAR(34),INDEX(Variables[No Data Value],$A4755),CHAR(34),"}"))</f>
        <v>#REF!</v>
      </c>
    </row>
    <row r="4756" spans="1:17" x14ac:dyDescent="0.25">
      <c r="A4756">
        <v>4753</v>
      </c>
      <c r="D4756" t="e">
        <f>IF(INDEX(People[First Name],$A4756)="","",
CONCATENATE("  - &amp;PersonID",TEXT($A4756,"0000"),
" {","PersonFirstName:  ",CHAR(34),INDEX(People[First Name],$A4756),CHAR(34),
", PersonMiddleName:  ",CHAR(34),INDEX(People[Middle Name],$A4756),CHAR(34),
", PersonLastName:  ",CHAR(34),INDEX(People[Last Name],$A4756),CHAR(34),"}"))</f>
        <v>#REF!</v>
      </c>
      <c r="E4756" t="e">
        <f>IF(INDEX(Organizations[Organization Type '[CV']],$A4756)="","",
CONCATENATE("  - &amp;OrganizationID",TEXT($A4756,"0000"),
" {","OrganizationTypeCV:  ",CHAR(34),INDEX(Organizations[Organization Type '[CV']],$A4756),CHAR(34),
", OrganizationCode:  ",CHAR(34),INDEX(Organizations[Organization Code],$A4756),CHAR(34),
", OrganizationName:  ",CHAR(34),INDEX(Organizations[Organization Name],$A4756),CHAR(34),
", OrganizationDescription:  ",CHAR(34),INDEX(Organizations[Organization Description],$A4756),CHAR(34),
", OrganizationLink:  ",CHAR(34),INDEX(Organizations[Organization Link],$A4756),CHAR(34),"}"))</f>
        <v>#REF!</v>
      </c>
      <c r="F4756" t="e">
        <f>IF(INDEX(People[First Name],$A4756)="","",
CONCATENATE("  - &amp;AffiliationID",TEXT($A4756,"0000"),
" {PersonID: *PersonID",TEXT($A4756,"0000"),
", OrganizationID: *OrganizationID",TEXT(MATCH(INDEX(People[Organization Name],$A4756),Organizations[Organization Name],0),"0000"),
", IsPrimaryOrganizationContact: , AffiliationStartDate: , AffiliationEndDate: , PrimaryPhone: ",
", PrimaryEmail: ",CHAR(34),INDEX(People[Primary Email],$A4756),CHAR(34),
", PrimaryAddress: ",CHAR(34),INDEX(People[Primary Address],$A4756),CHAR(34),
", PersonLink: }"))</f>
        <v>#REF!</v>
      </c>
      <c r="H4756" t="e">
        <f>IF(COUNTA(CitationInformation)=0,"",IF(INDEX(AuthorList[Author Name],$A4756)="","",
CONCATENATE("  - &amp;AuthorListID",TEXT($A4756,"0000"),
"  {CitationID: *CitationID0001",
", PersonID: *PersonID",TEXT(MATCH(INDEX(AuthorList[Author Name],$A4756),People[Full Name],0),"0000"),
", AuthorOrder: ",INDEX(AuthorList[Author Number],$A4756),"}")))</f>
        <v>#REF!</v>
      </c>
      <c r="K4756" t="e">
        <f>IF(INDEX(SamplingFeatures[Feature Code],$A4756)="","",
CONCATENATE("  - &amp;SamplingFeatureID",TEXT($A4756,"0000"),
" {","SamplingFeatureUUID:  ",CHAR(34),INDEX(SamplingFeatures[Sampling Feature UUID],$A4756),CHAR(34),
", SamplingFeatureTypeCV:  ",CHAR(34),INDEX(SamplingFeatures[Sampling Feature Type],$A4756),CHAR(34),
", SamplingFeatureCode:  ",CHAR(34),INDEX(SamplingFeatures[Feature Code],$A4756),CHAR(34),
", SamplingFeatureName:  ",CHAR(34),INDEX(SamplingFeatures[Feature Name],$A4756),CHAR(34),
", SamplingFeatureDescription:  ",CHAR(34),INDEX(SamplingFeatures[Feature Description],$A4756),CHAR(34),
", SamplingFeatureGeotypeCV:  ",CHAR(34),INDEX(SamplingFeatures[Feature Geo Type],$A4756),CHAR(34),
", FeatureGeometry:  ",CHAR(34),INDEX(SamplingFeatures[Feature Geometry],$A4756),CHAR(34),
", Elevation_m:  ",CHAR(34),INDEX(SamplingFeatures[Elevation_m],$A4756),CHAR(34),
", ElevationDatumCV:  ",CHAR(34),ElevationDatum,CHAR(34),"}"))</f>
        <v>#REF!</v>
      </c>
      <c r="L4756" t="e">
        <f>IF(INDEX(SamplingFeatures[Sampling Feature Type],$A4756)&lt;&gt;"Site","",
CONCATENATE("  - &amp;SiteID",TEXT(SUMPRODUCT(--($L$3:$L4755&lt;&gt;"")),"0000"),
" {","SamplingFeatureID:  *SamplingFeatureID",TEXT($A4756,"0000"),
", SiteTypeCV:  ",CHAR(34),INDEX(Sites[Site Type],$A4756),CHAR(34),
", Latitude:  ",INDEX(Sites[Latitude],$A4756),
", Longitude:  ",INDEX(Sites[Longitude],$A4756),
", SRSName:  ",CHAR(34),LatLonDatum,CHAR(34),"}"))</f>
        <v>#REF!</v>
      </c>
      <c r="M4756" t="e">
        <f>IF(INDEX(SamplingFeatures[Sampling Feature Type],$A4756)&lt;&gt;"Specimen","",
CONCATENATE("  - &amp;SpecimenID",TEXT(SUMPRODUCT(--($M$3:$M4755&lt;&gt;"")),"0000"),
" {","SamplingFeatureID:  *SamplingFeatureID",TEXT($A4756,"0000"),
", SpecimenTypeCV:  ",CHAR(34),INDEX(Specimens[Specimen Type],$A4756),CHAR(34),
", SpecimenMediumCV:  ",INDEX(Specimens[Specimen Medium],$A4756),
", IsFieldSpecimen:  ",CHAR(34),INDEX(Specimens[Is Field Specimen?],$A4756),CHAR(34),"}"))</f>
        <v>#REF!</v>
      </c>
      <c r="N4756" t="e">
        <f>IF(COUNTA(SpatialOffsets[])=0,"", IF(INDEX(SpatialOffsets[Spatial Offset Type],$A4756)="","",
CONCATENATE("  - &amp;SpatialOffsetID",TEXT($A4756,"0000"),
" {","SpatialOffsetTypeCV:  ",CHAR(34),INDEX(SpatialOffsets[Spatial Offset Type],$A4756),CHAR(34),
", Offset1Value:  ",INDEX(SpatialOffsets[Offset 1 Value],$A4756),
", Offset1UnitID:  ",CHAR(34),INDEX(SpatialOffsets[Offset 1 Unit],$A4756),CHAR(34),
", Offset2Value:  ",INDEX(SpatialOffsets[Offset 2 Value],$A4756),
", Offset2UnitID:  ",CHAR(34),INDEX(SpatialOffsets[Offset 2 Unit],$A4756),CHAR(34),
", Offset3Value:  ",INDEX(SpatialOffsets[Offset 3 Value],$A4756),
", Offset3UnitID:  ",CHAR(34),INDEX(SpatialOffsets[Offset 3 Unit],$A4756),CHAR(34),,"}")))</f>
        <v>#REF!</v>
      </c>
      <c r="O4756" t="e">
        <f>IF(COUNTA(RelatedFeatures[])=0,"", IF(INDEX(RelatedFeatures[First Sampling Feature Code],$A4756)="","",
CONCATENATE("  - &amp;RelationID",TEXT($A4756,"0000"),
" {","SamplingFeatureID:  *SamplingFeatureID",TEXT(MATCH(INDEX(RelatedFeatures[First Sampling Feature Code],$A4756),SamplingFeatures[Feature Code],0),"0000"),
", RelationshipTypeCV:  ",CHAR(34),INDEX(RelatedFeatures[Relationship Type],$A4756),CHAR(34),
", RelatedFeatureID: *SamplingFeatureID",TEXT(MATCH(INDEX(RelatedFeatures[Second Sampling Feature Code],$A4756),SamplingFeatures[Feature Code],0),"0000"),
", SpatialOffsetID:  ",IF(INDEX(RelatedFeatures[Offset Number],$A4756)="","",CONCATENATE("*SpatialOffsetID",TEXT(INDEX(RelatedFeatures[Offset Number],$A4756),"0000"))),"}")))</f>
        <v>#REF!</v>
      </c>
      <c r="P4756" t="e">
        <f>IF(INDEX(Methods[Method Type],$A4756)="","",
CONCATENATE("  - &amp;MethodID",TEXT($A4756,"0000"),
" {","MethodTypeCV:  ",CHAR(34),INDEX(Methods[Method Type],$A4756),CHAR(34),
", MethodCode:  ",CHAR(34),INDEX(Methods[Method Code],$A4756),CHAR(34),
", MethodName:  ",CHAR(34),INDEX(Methods[Method Name],$A4756),CHAR(34),
", MethodDescription:  ",CHAR(34),INDEX(Methods[Method Description],$A4756),CHAR(34),
", MethodLink:  ",CHAR(34),INDEX(Methods[Method Link],$A4756),CHAR(34),
", OrganizationID: *OrganizationID",TEXT(MATCH(INDEX(Methods[Organization Name],$A4756),Organizations[Organization Name],0),"0000"),"}"))</f>
        <v>#REF!</v>
      </c>
      <c r="Q4756" t="e">
        <f>IF(INDEX(Variables[Variable Type],$A4756)="","",
CONCATENATE("  - &amp;VariableID",TEXT($A4756,"0000"),
" {","VariableTypeCV:  ",CHAR(34),INDEX(Variables[Variable Type],$A4756),CHAR(34),
", VariableCode:  ",CHAR(34),INDEX(Variables[Variable Code],$A4756),CHAR(34),
", VariableNameCV:  ",CHAR(34),INDEX(Variables[Variable Name],$A4756),CHAR(34),
", VariableDefinition:  ",CHAR(34),INDEX(Variables[Variable Definition],$A4756),CHAR(34),
", SpecciationCV:  ",CHAR(34),INDEX(Variables[Speciation],$A4756),CHAR(34),
", NoDataValue:  ",CHAR(34),INDEX(Variables[No Data Value],$A4756),CHAR(34),"}"))</f>
        <v>#REF!</v>
      </c>
    </row>
    <row r="4757" spans="1:17" x14ac:dyDescent="0.25">
      <c r="A4757">
        <v>4754</v>
      </c>
      <c r="D4757" t="e">
        <f>IF(INDEX(People[First Name],$A4757)="","",
CONCATENATE("  - &amp;PersonID",TEXT($A4757,"0000"),
" {","PersonFirstName:  ",CHAR(34),INDEX(People[First Name],$A4757),CHAR(34),
", PersonMiddleName:  ",CHAR(34),INDEX(People[Middle Name],$A4757),CHAR(34),
", PersonLastName:  ",CHAR(34),INDEX(People[Last Name],$A4757),CHAR(34),"}"))</f>
        <v>#REF!</v>
      </c>
      <c r="E4757" t="e">
        <f>IF(INDEX(Organizations[Organization Type '[CV']],$A4757)="","",
CONCATENATE("  - &amp;OrganizationID",TEXT($A4757,"0000"),
" {","OrganizationTypeCV:  ",CHAR(34),INDEX(Organizations[Organization Type '[CV']],$A4757),CHAR(34),
", OrganizationCode:  ",CHAR(34),INDEX(Organizations[Organization Code],$A4757),CHAR(34),
", OrganizationName:  ",CHAR(34),INDEX(Organizations[Organization Name],$A4757),CHAR(34),
", OrganizationDescription:  ",CHAR(34),INDEX(Organizations[Organization Description],$A4757),CHAR(34),
", OrganizationLink:  ",CHAR(34),INDEX(Organizations[Organization Link],$A4757),CHAR(34),"}"))</f>
        <v>#REF!</v>
      </c>
      <c r="F4757" t="e">
        <f>IF(INDEX(People[First Name],$A4757)="","",
CONCATENATE("  - &amp;AffiliationID",TEXT($A4757,"0000"),
" {PersonID: *PersonID",TEXT($A4757,"0000"),
", OrganizationID: *OrganizationID",TEXT(MATCH(INDEX(People[Organization Name],$A4757),Organizations[Organization Name],0),"0000"),
", IsPrimaryOrganizationContact: , AffiliationStartDate: , AffiliationEndDate: , PrimaryPhone: ",
", PrimaryEmail: ",CHAR(34),INDEX(People[Primary Email],$A4757),CHAR(34),
", PrimaryAddress: ",CHAR(34),INDEX(People[Primary Address],$A4757),CHAR(34),
", PersonLink: }"))</f>
        <v>#REF!</v>
      </c>
      <c r="H4757" t="e">
        <f>IF(COUNTA(CitationInformation)=0,"",IF(INDEX(AuthorList[Author Name],$A4757)="","",
CONCATENATE("  - &amp;AuthorListID",TEXT($A4757,"0000"),
"  {CitationID: *CitationID0001",
", PersonID: *PersonID",TEXT(MATCH(INDEX(AuthorList[Author Name],$A4757),People[Full Name],0),"0000"),
", AuthorOrder: ",INDEX(AuthorList[Author Number],$A4757),"}")))</f>
        <v>#REF!</v>
      </c>
      <c r="K4757" t="e">
        <f>IF(INDEX(SamplingFeatures[Feature Code],$A4757)="","",
CONCATENATE("  - &amp;SamplingFeatureID",TEXT($A4757,"0000"),
" {","SamplingFeatureUUID:  ",CHAR(34),INDEX(SamplingFeatures[Sampling Feature UUID],$A4757),CHAR(34),
", SamplingFeatureTypeCV:  ",CHAR(34),INDEX(SamplingFeatures[Sampling Feature Type],$A4757),CHAR(34),
", SamplingFeatureCode:  ",CHAR(34),INDEX(SamplingFeatures[Feature Code],$A4757),CHAR(34),
", SamplingFeatureName:  ",CHAR(34),INDEX(SamplingFeatures[Feature Name],$A4757),CHAR(34),
", SamplingFeatureDescription:  ",CHAR(34),INDEX(SamplingFeatures[Feature Description],$A4757),CHAR(34),
", SamplingFeatureGeotypeCV:  ",CHAR(34),INDEX(SamplingFeatures[Feature Geo Type],$A4757),CHAR(34),
", FeatureGeometry:  ",CHAR(34),INDEX(SamplingFeatures[Feature Geometry],$A4757),CHAR(34),
", Elevation_m:  ",CHAR(34),INDEX(SamplingFeatures[Elevation_m],$A4757),CHAR(34),
", ElevationDatumCV:  ",CHAR(34),ElevationDatum,CHAR(34),"}"))</f>
        <v>#REF!</v>
      </c>
      <c r="L4757" t="e">
        <f>IF(INDEX(SamplingFeatures[Sampling Feature Type],$A4757)&lt;&gt;"Site","",
CONCATENATE("  - &amp;SiteID",TEXT(SUMPRODUCT(--($L$3:$L4756&lt;&gt;"")),"0000"),
" {","SamplingFeatureID:  *SamplingFeatureID",TEXT($A4757,"0000"),
", SiteTypeCV:  ",CHAR(34),INDEX(Sites[Site Type],$A4757),CHAR(34),
", Latitude:  ",INDEX(Sites[Latitude],$A4757),
", Longitude:  ",INDEX(Sites[Longitude],$A4757),
", SRSName:  ",CHAR(34),LatLonDatum,CHAR(34),"}"))</f>
        <v>#REF!</v>
      </c>
      <c r="M4757" t="e">
        <f>IF(INDEX(SamplingFeatures[Sampling Feature Type],$A4757)&lt;&gt;"Specimen","",
CONCATENATE("  - &amp;SpecimenID",TEXT(SUMPRODUCT(--($M$3:$M4756&lt;&gt;"")),"0000"),
" {","SamplingFeatureID:  *SamplingFeatureID",TEXT($A4757,"0000"),
", SpecimenTypeCV:  ",CHAR(34),INDEX(Specimens[Specimen Type],$A4757),CHAR(34),
", SpecimenMediumCV:  ",INDEX(Specimens[Specimen Medium],$A4757),
", IsFieldSpecimen:  ",CHAR(34),INDEX(Specimens[Is Field Specimen?],$A4757),CHAR(34),"}"))</f>
        <v>#REF!</v>
      </c>
      <c r="N4757" t="e">
        <f>IF(COUNTA(SpatialOffsets[])=0,"", IF(INDEX(SpatialOffsets[Spatial Offset Type],$A4757)="","",
CONCATENATE("  - &amp;SpatialOffsetID",TEXT($A4757,"0000"),
" {","SpatialOffsetTypeCV:  ",CHAR(34),INDEX(SpatialOffsets[Spatial Offset Type],$A4757),CHAR(34),
", Offset1Value:  ",INDEX(SpatialOffsets[Offset 1 Value],$A4757),
", Offset1UnitID:  ",CHAR(34),INDEX(SpatialOffsets[Offset 1 Unit],$A4757),CHAR(34),
", Offset2Value:  ",INDEX(SpatialOffsets[Offset 2 Value],$A4757),
", Offset2UnitID:  ",CHAR(34),INDEX(SpatialOffsets[Offset 2 Unit],$A4757),CHAR(34),
", Offset3Value:  ",INDEX(SpatialOffsets[Offset 3 Value],$A4757),
", Offset3UnitID:  ",CHAR(34),INDEX(SpatialOffsets[Offset 3 Unit],$A4757),CHAR(34),,"}")))</f>
        <v>#REF!</v>
      </c>
      <c r="O4757" t="e">
        <f>IF(COUNTA(RelatedFeatures[])=0,"", IF(INDEX(RelatedFeatures[First Sampling Feature Code],$A4757)="","",
CONCATENATE("  - &amp;RelationID",TEXT($A4757,"0000"),
" {","SamplingFeatureID:  *SamplingFeatureID",TEXT(MATCH(INDEX(RelatedFeatures[First Sampling Feature Code],$A4757),SamplingFeatures[Feature Code],0),"0000"),
", RelationshipTypeCV:  ",CHAR(34),INDEX(RelatedFeatures[Relationship Type],$A4757),CHAR(34),
", RelatedFeatureID: *SamplingFeatureID",TEXT(MATCH(INDEX(RelatedFeatures[Second Sampling Feature Code],$A4757),SamplingFeatures[Feature Code],0),"0000"),
", SpatialOffsetID:  ",IF(INDEX(RelatedFeatures[Offset Number],$A4757)="","",CONCATENATE("*SpatialOffsetID",TEXT(INDEX(RelatedFeatures[Offset Number],$A4757),"0000"))),"}")))</f>
        <v>#REF!</v>
      </c>
      <c r="P4757" t="e">
        <f>IF(INDEX(Methods[Method Type],$A4757)="","",
CONCATENATE("  - &amp;MethodID",TEXT($A4757,"0000"),
" {","MethodTypeCV:  ",CHAR(34),INDEX(Methods[Method Type],$A4757),CHAR(34),
", MethodCode:  ",CHAR(34),INDEX(Methods[Method Code],$A4757),CHAR(34),
", MethodName:  ",CHAR(34),INDEX(Methods[Method Name],$A4757),CHAR(34),
", MethodDescription:  ",CHAR(34),INDEX(Methods[Method Description],$A4757),CHAR(34),
", MethodLink:  ",CHAR(34),INDEX(Methods[Method Link],$A4757),CHAR(34),
", OrganizationID: *OrganizationID",TEXT(MATCH(INDEX(Methods[Organization Name],$A4757),Organizations[Organization Name],0),"0000"),"}"))</f>
        <v>#REF!</v>
      </c>
      <c r="Q4757" t="e">
        <f>IF(INDEX(Variables[Variable Type],$A4757)="","",
CONCATENATE("  - &amp;VariableID",TEXT($A4757,"0000"),
" {","VariableTypeCV:  ",CHAR(34),INDEX(Variables[Variable Type],$A4757),CHAR(34),
", VariableCode:  ",CHAR(34),INDEX(Variables[Variable Code],$A4757),CHAR(34),
", VariableNameCV:  ",CHAR(34),INDEX(Variables[Variable Name],$A4757),CHAR(34),
", VariableDefinition:  ",CHAR(34),INDEX(Variables[Variable Definition],$A4757),CHAR(34),
", SpecciationCV:  ",CHAR(34),INDEX(Variables[Speciation],$A4757),CHAR(34),
", NoDataValue:  ",CHAR(34),INDEX(Variables[No Data Value],$A4757),CHAR(34),"}"))</f>
        <v>#REF!</v>
      </c>
    </row>
    <row r="4758" spans="1:17" x14ac:dyDescent="0.25">
      <c r="A4758">
        <v>4755</v>
      </c>
      <c r="D4758" t="e">
        <f>IF(INDEX(People[First Name],$A4758)="","",
CONCATENATE("  - &amp;PersonID",TEXT($A4758,"0000"),
" {","PersonFirstName:  ",CHAR(34),INDEX(People[First Name],$A4758),CHAR(34),
", PersonMiddleName:  ",CHAR(34),INDEX(People[Middle Name],$A4758),CHAR(34),
", PersonLastName:  ",CHAR(34),INDEX(People[Last Name],$A4758),CHAR(34),"}"))</f>
        <v>#REF!</v>
      </c>
      <c r="E4758" t="e">
        <f>IF(INDEX(Organizations[Organization Type '[CV']],$A4758)="","",
CONCATENATE("  - &amp;OrganizationID",TEXT($A4758,"0000"),
" {","OrganizationTypeCV:  ",CHAR(34),INDEX(Organizations[Organization Type '[CV']],$A4758),CHAR(34),
", OrganizationCode:  ",CHAR(34),INDEX(Organizations[Organization Code],$A4758),CHAR(34),
", OrganizationName:  ",CHAR(34),INDEX(Organizations[Organization Name],$A4758),CHAR(34),
", OrganizationDescription:  ",CHAR(34),INDEX(Organizations[Organization Description],$A4758),CHAR(34),
", OrganizationLink:  ",CHAR(34),INDEX(Organizations[Organization Link],$A4758),CHAR(34),"}"))</f>
        <v>#REF!</v>
      </c>
      <c r="F4758" t="e">
        <f>IF(INDEX(People[First Name],$A4758)="","",
CONCATENATE("  - &amp;AffiliationID",TEXT($A4758,"0000"),
" {PersonID: *PersonID",TEXT($A4758,"0000"),
", OrganizationID: *OrganizationID",TEXT(MATCH(INDEX(People[Organization Name],$A4758),Organizations[Organization Name],0),"0000"),
", IsPrimaryOrganizationContact: , AffiliationStartDate: , AffiliationEndDate: , PrimaryPhone: ",
", PrimaryEmail: ",CHAR(34),INDEX(People[Primary Email],$A4758),CHAR(34),
", PrimaryAddress: ",CHAR(34),INDEX(People[Primary Address],$A4758),CHAR(34),
", PersonLink: }"))</f>
        <v>#REF!</v>
      </c>
      <c r="H4758" t="e">
        <f>IF(COUNTA(CitationInformation)=0,"",IF(INDEX(AuthorList[Author Name],$A4758)="","",
CONCATENATE("  - &amp;AuthorListID",TEXT($A4758,"0000"),
"  {CitationID: *CitationID0001",
", PersonID: *PersonID",TEXT(MATCH(INDEX(AuthorList[Author Name],$A4758),People[Full Name],0),"0000"),
", AuthorOrder: ",INDEX(AuthorList[Author Number],$A4758),"}")))</f>
        <v>#REF!</v>
      </c>
      <c r="K4758" t="e">
        <f>IF(INDEX(SamplingFeatures[Feature Code],$A4758)="","",
CONCATENATE("  - &amp;SamplingFeatureID",TEXT($A4758,"0000"),
" {","SamplingFeatureUUID:  ",CHAR(34),INDEX(SamplingFeatures[Sampling Feature UUID],$A4758),CHAR(34),
", SamplingFeatureTypeCV:  ",CHAR(34),INDEX(SamplingFeatures[Sampling Feature Type],$A4758),CHAR(34),
", SamplingFeatureCode:  ",CHAR(34),INDEX(SamplingFeatures[Feature Code],$A4758),CHAR(34),
", SamplingFeatureName:  ",CHAR(34),INDEX(SamplingFeatures[Feature Name],$A4758),CHAR(34),
", SamplingFeatureDescription:  ",CHAR(34),INDEX(SamplingFeatures[Feature Description],$A4758),CHAR(34),
", SamplingFeatureGeotypeCV:  ",CHAR(34),INDEX(SamplingFeatures[Feature Geo Type],$A4758),CHAR(34),
", FeatureGeometry:  ",CHAR(34),INDEX(SamplingFeatures[Feature Geometry],$A4758),CHAR(34),
", Elevation_m:  ",CHAR(34),INDEX(SamplingFeatures[Elevation_m],$A4758),CHAR(34),
", ElevationDatumCV:  ",CHAR(34),ElevationDatum,CHAR(34),"}"))</f>
        <v>#REF!</v>
      </c>
      <c r="L4758" t="e">
        <f>IF(INDEX(SamplingFeatures[Sampling Feature Type],$A4758)&lt;&gt;"Site","",
CONCATENATE("  - &amp;SiteID",TEXT(SUMPRODUCT(--($L$3:$L4757&lt;&gt;"")),"0000"),
" {","SamplingFeatureID:  *SamplingFeatureID",TEXT($A4758,"0000"),
", SiteTypeCV:  ",CHAR(34),INDEX(Sites[Site Type],$A4758),CHAR(34),
", Latitude:  ",INDEX(Sites[Latitude],$A4758),
", Longitude:  ",INDEX(Sites[Longitude],$A4758),
", SRSName:  ",CHAR(34),LatLonDatum,CHAR(34),"}"))</f>
        <v>#REF!</v>
      </c>
      <c r="M4758" t="e">
        <f>IF(INDEX(SamplingFeatures[Sampling Feature Type],$A4758)&lt;&gt;"Specimen","",
CONCATENATE("  - &amp;SpecimenID",TEXT(SUMPRODUCT(--($M$3:$M4757&lt;&gt;"")),"0000"),
" {","SamplingFeatureID:  *SamplingFeatureID",TEXT($A4758,"0000"),
", SpecimenTypeCV:  ",CHAR(34),INDEX(Specimens[Specimen Type],$A4758),CHAR(34),
", SpecimenMediumCV:  ",INDEX(Specimens[Specimen Medium],$A4758),
", IsFieldSpecimen:  ",CHAR(34),INDEX(Specimens[Is Field Specimen?],$A4758),CHAR(34),"}"))</f>
        <v>#REF!</v>
      </c>
      <c r="N4758" t="e">
        <f>IF(COUNTA(SpatialOffsets[])=0,"", IF(INDEX(SpatialOffsets[Spatial Offset Type],$A4758)="","",
CONCATENATE("  - &amp;SpatialOffsetID",TEXT($A4758,"0000"),
" {","SpatialOffsetTypeCV:  ",CHAR(34),INDEX(SpatialOffsets[Spatial Offset Type],$A4758),CHAR(34),
", Offset1Value:  ",INDEX(SpatialOffsets[Offset 1 Value],$A4758),
", Offset1UnitID:  ",CHAR(34),INDEX(SpatialOffsets[Offset 1 Unit],$A4758),CHAR(34),
", Offset2Value:  ",INDEX(SpatialOffsets[Offset 2 Value],$A4758),
", Offset2UnitID:  ",CHAR(34),INDEX(SpatialOffsets[Offset 2 Unit],$A4758),CHAR(34),
", Offset3Value:  ",INDEX(SpatialOffsets[Offset 3 Value],$A4758),
", Offset3UnitID:  ",CHAR(34),INDEX(SpatialOffsets[Offset 3 Unit],$A4758),CHAR(34),,"}")))</f>
        <v>#REF!</v>
      </c>
      <c r="O4758" t="e">
        <f>IF(COUNTA(RelatedFeatures[])=0,"", IF(INDEX(RelatedFeatures[First Sampling Feature Code],$A4758)="","",
CONCATENATE("  - &amp;RelationID",TEXT($A4758,"0000"),
" {","SamplingFeatureID:  *SamplingFeatureID",TEXT(MATCH(INDEX(RelatedFeatures[First Sampling Feature Code],$A4758),SamplingFeatures[Feature Code],0),"0000"),
", RelationshipTypeCV:  ",CHAR(34),INDEX(RelatedFeatures[Relationship Type],$A4758),CHAR(34),
", RelatedFeatureID: *SamplingFeatureID",TEXT(MATCH(INDEX(RelatedFeatures[Second Sampling Feature Code],$A4758),SamplingFeatures[Feature Code],0),"0000"),
", SpatialOffsetID:  ",IF(INDEX(RelatedFeatures[Offset Number],$A4758)="","",CONCATENATE("*SpatialOffsetID",TEXT(INDEX(RelatedFeatures[Offset Number],$A4758),"0000"))),"}")))</f>
        <v>#REF!</v>
      </c>
      <c r="P4758" t="e">
        <f>IF(INDEX(Methods[Method Type],$A4758)="","",
CONCATENATE("  - &amp;MethodID",TEXT($A4758,"0000"),
" {","MethodTypeCV:  ",CHAR(34),INDEX(Methods[Method Type],$A4758),CHAR(34),
", MethodCode:  ",CHAR(34),INDEX(Methods[Method Code],$A4758),CHAR(34),
", MethodName:  ",CHAR(34),INDEX(Methods[Method Name],$A4758),CHAR(34),
", MethodDescription:  ",CHAR(34),INDEX(Methods[Method Description],$A4758),CHAR(34),
", MethodLink:  ",CHAR(34),INDEX(Methods[Method Link],$A4758),CHAR(34),
", OrganizationID: *OrganizationID",TEXT(MATCH(INDEX(Methods[Organization Name],$A4758),Organizations[Organization Name],0),"0000"),"}"))</f>
        <v>#REF!</v>
      </c>
      <c r="Q4758" t="e">
        <f>IF(INDEX(Variables[Variable Type],$A4758)="","",
CONCATENATE("  - &amp;VariableID",TEXT($A4758,"0000"),
" {","VariableTypeCV:  ",CHAR(34),INDEX(Variables[Variable Type],$A4758),CHAR(34),
", VariableCode:  ",CHAR(34),INDEX(Variables[Variable Code],$A4758),CHAR(34),
", VariableNameCV:  ",CHAR(34),INDEX(Variables[Variable Name],$A4758),CHAR(34),
", VariableDefinition:  ",CHAR(34),INDEX(Variables[Variable Definition],$A4758),CHAR(34),
", SpecciationCV:  ",CHAR(34),INDEX(Variables[Speciation],$A4758),CHAR(34),
", NoDataValue:  ",CHAR(34),INDEX(Variables[No Data Value],$A4758),CHAR(34),"}"))</f>
        <v>#REF!</v>
      </c>
    </row>
    <row r="4759" spans="1:17" x14ac:dyDescent="0.25">
      <c r="A4759">
        <v>4756</v>
      </c>
      <c r="D4759" t="e">
        <f>IF(INDEX(People[First Name],$A4759)="","",
CONCATENATE("  - &amp;PersonID",TEXT($A4759,"0000"),
" {","PersonFirstName:  ",CHAR(34),INDEX(People[First Name],$A4759),CHAR(34),
", PersonMiddleName:  ",CHAR(34),INDEX(People[Middle Name],$A4759),CHAR(34),
", PersonLastName:  ",CHAR(34),INDEX(People[Last Name],$A4759),CHAR(34),"}"))</f>
        <v>#REF!</v>
      </c>
      <c r="E4759" t="e">
        <f>IF(INDEX(Organizations[Organization Type '[CV']],$A4759)="","",
CONCATENATE("  - &amp;OrganizationID",TEXT($A4759,"0000"),
" {","OrganizationTypeCV:  ",CHAR(34),INDEX(Organizations[Organization Type '[CV']],$A4759),CHAR(34),
", OrganizationCode:  ",CHAR(34),INDEX(Organizations[Organization Code],$A4759),CHAR(34),
", OrganizationName:  ",CHAR(34),INDEX(Organizations[Organization Name],$A4759),CHAR(34),
", OrganizationDescription:  ",CHAR(34),INDEX(Organizations[Organization Description],$A4759),CHAR(34),
", OrganizationLink:  ",CHAR(34),INDEX(Organizations[Organization Link],$A4759),CHAR(34),"}"))</f>
        <v>#REF!</v>
      </c>
      <c r="F4759" t="e">
        <f>IF(INDEX(People[First Name],$A4759)="","",
CONCATENATE("  - &amp;AffiliationID",TEXT($A4759,"0000"),
" {PersonID: *PersonID",TEXT($A4759,"0000"),
", OrganizationID: *OrganizationID",TEXT(MATCH(INDEX(People[Organization Name],$A4759),Organizations[Organization Name],0),"0000"),
", IsPrimaryOrganizationContact: , AffiliationStartDate: , AffiliationEndDate: , PrimaryPhone: ",
", PrimaryEmail: ",CHAR(34),INDEX(People[Primary Email],$A4759),CHAR(34),
", PrimaryAddress: ",CHAR(34),INDEX(People[Primary Address],$A4759),CHAR(34),
", PersonLink: }"))</f>
        <v>#REF!</v>
      </c>
      <c r="H4759" t="e">
        <f>IF(COUNTA(CitationInformation)=0,"",IF(INDEX(AuthorList[Author Name],$A4759)="","",
CONCATENATE("  - &amp;AuthorListID",TEXT($A4759,"0000"),
"  {CitationID: *CitationID0001",
", PersonID: *PersonID",TEXT(MATCH(INDEX(AuthorList[Author Name],$A4759),People[Full Name],0),"0000"),
", AuthorOrder: ",INDEX(AuthorList[Author Number],$A4759),"}")))</f>
        <v>#REF!</v>
      </c>
      <c r="K4759" t="e">
        <f>IF(INDEX(SamplingFeatures[Feature Code],$A4759)="","",
CONCATENATE("  - &amp;SamplingFeatureID",TEXT($A4759,"0000"),
" {","SamplingFeatureUUID:  ",CHAR(34),INDEX(SamplingFeatures[Sampling Feature UUID],$A4759),CHAR(34),
", SamplingFeatureTypeCV:  ",CHAR(34),INDEX(SamplingFeatures[Sampling Feature Type],$A4759),CHAR(34),
", SamplingFeatureCode:  ",CHAR(34),INDEX(SamplingFeatures[Feature Code],$A4759),CHAR(34),
", SamplingFeatureName:  ",CHAR(34),INDEX(SamplingFeatures[Feature Name],$A4759),CHAR(34),
", SamplingFeatureDescription:  ",CHAR(34),INDEX(SamplingFeatures[Feature Description],$A4759),CHAR(34),
", SamplingFeatureGeotypeCV:  ",CHAR(34),INDEX(SamplingFeatures[Feature Geo Type],$A4759),CHAR(34),
", FeatureGeometry:  ",CHAR(34),INDEX(SamplingFeatures[Feature Geometry],$A4759),CHAR(34),
", Elevation_m:  ",CHAR(34),INDEX(SamplingFeatures[Elevation_m],$A4759),CHAR(34),
", ElevationDatumCV:  ",CHAR(34),ElevationDatum,CHAR(34),"}"))</f>
        <v>#REF!</v>
      </c>
      <c r="L4759" t="e">
        <f>IF(INDEX(SamplingFeatures[Sampling Feature Type],$A4759)&lt;&gt;"Site","",
CONCATENATE("  - &amp;SiteID",TEXT(SUMPRODUCT(--($L$3:$L4758&lt;&gt;"")),"0000"),
" {","SamplingFeatureID:  *SamplingFeatureID",TEXT($A4759,"0000"),
", SiteTypeCV:  ",CHAR(34),INDEX(Sites[Site Type],$A4759),CHAR(34),
", Latitude:  ",INDEX(Sites[Latitude],$A4759),
", Longitude:  ",INDEX(Sites[Longitude],$A4759),
", SRSName:  ",CHAR(34),LatLonDatum,CHAR(34),"}"))</f>
        <v>#REF!</v>
      </c>
      <c r="M4759" t="e">
        <f>IF(INDEX(SamplingFeatures[Sampling Feature Type],$A4759)&lt;&gt;"Specimen","",
CONCATENATE("  - &amp;SpecimenID",TEXT(SUMPRODUCT(--($M$3:$M4758&lt;&gt;"")),"0000"),
" {","SamplingFeatureID:  *SamplingFeatureID",TEXT($A4759,"0000"),
", SpecimenTypeCV:  ",CHAR(34),INDEX(Specimens[Specimen Type],$A4759),CHAR(34),
", SpecimenMediumCV:  ",INDEX(Specimens[Specimen Medium],$A4759),
", IsFieldSpecimen:  ",CHAR(34),INDEX(Specimens[Is Field Specimen?],$A4759),CHAR(34),"}"))</f>
        <v>#REF!</v>
      </c>
      <c r="N4759" t="e">
        <f>IF(COUNTA(SpatialOffsets[])=0,"", IF(INDEX(SpatialOffsets[Spatial Offset Type],$A4759)="","",
CONCATENATE("  - &amp;SpatialOffsetID",TEXT($A4759,"0000"),
" {","SpatialOffsetTypeCV:  ",CHAR(34),INDEX(SpatialOffsets[Spatial Offset Type],$A4759),CHAR(34),
", Offset1Value:  ",INDEX(SpatialOffsets[Offset 1 Value],$A4759),
", Offset1UnitID:  ",CHAR(34),INDEX(SpatialOffsets[Offset 1 Unit],$A4759),CHAR(34),
", Offset2Value:  ",INDEX(SpatialOffsets[Offset 2 Value],$A4759),
", Offset2UnitID:  ",CHAR(34),INDEX(SpatialOffsets[Offset 2 Unit],$A4759),CHAR(34),
", Offset3Value:  ",INDEX(SpatialOffsets[Offset 3 Value],$A4759),
", Offset3UnitID:  ",CHAR(34),INDEX(SpatialOffsets[Offset 3 Unit],$A4759),CHAR(34),,"}")))</f>
        <v>#REF!</v>
      </c>
      <c r="O4759" t="e">
        <f>IF(COUNTA(RelatedFeatures[])=0,"", IF(INDEX(RelatedFeatures[First Sampling Feature Code],$A4759)="","",
CONCATENATE("  - &amp;RelationID",TEXT($A4759,"0000"),
" {","SamplingFeatureID:  *SamplingFeatureID",TEXT(MATCH(INDEX(RelatedFeatures[First Sampling Feature Code],$A4759),SamplingFeatures[Feature Code],0),"0000"),
", RelationshipTypeCV:  ",CHAR(34),INDEX(RelatedFeatures[Relationship Type],$A4759),CHAR(34),
", RelatedFeatureID: *SamplingFeatureID",TEXT(MATCH(INDEX(RelatedFeatures[Second Sampling Feature Code],$A4759),SamplingFeatures[Feature Code],0),"0000"),
", SpatialOffsetID:  ",IF(INDEX(RelatedFeatures[Offset Number],$A4759)="","",CONCATENATE("*SpatialOffsetID",TEXT(INDEX(RelatedFeatures[Offset Number],$A4759),"0000"))),"}")))</f>
        <v>#REF!</v>
      </c>
      <c r="P4759" t="e">
        <f>IF(INDEX(Methods[Method Type],$A4759)="","",
CONCATENATE("  - &amp;MethodID",TEXT($A4759,"0000"),
" {","MethodTypeCV:  ",CHAR(34),INDEX(Methods[Method Type],$A4759),CHAR(34),
", MethodCode:  ",CHAR(34),INDEX(Methods[Method Code],$A4759),CHAR(34),
", MethodName:  ",CHAR(34),INDEX(Methods[Method Name],$A4759),CHAR(34),
", MethodDescription:  ",CHAR(34),INDEX(Methods[Method Description],$A4759),CHAR(34),
", MethodLink:  ",CHAR(34),INDEX(Methods[Method Link],$A4759),CHAR(34),
", OrganizationID: *OrganizationID",TEXT(MATCH(INDEX(Methods[Organization Name],$A4759),Organizations[Organization Name],0),"0000"),"}"))</f>
        <v>#REF!</v>
      </c>
      <c r="Q4759" t="e">
        <f>IF(INDEX(Variables[Variable Type],$A4759)="","",
CONCATENATE("  - &amp;VariableID",TEXT($A4759,"0000"),
" {","VariableTypeCV:  ",CHAR(34),INDEX(Variables[Variable Type],$A4759),CHAR(34),
", VariableCode:  ",CHAR(34),INDEX(Variables[Variable Code],$A4759),CHAR(34),
", VariableNameCV:  ",CHAR(34),INDEX(Variables[Variable Name],$A4759),CHAR(34),
", VariableDefinition:  ",CHAR(34),INDEX(Variables[Variable Definition],$A4759),CHAR(34),
", SpecciationCV:  ",CHAR(34),INDEX(Variables[Speciation],$A4759),CHAR(34),
", NoDataValue:  ",CHAR(34),INDEX(Variables[No Data Value],$A4759),CHAR(34),"}"))</f>
        <v>#REF!</v>
      </c>
    </row>
    <row r="4760" spans="1:17" x14ac:dyDescent="0.25">
      <c r="A4760">
        <v>4757</v>
      </c>
      <c r="D4760" t="e">
        <f>IF(INDEX(People[First Name],$A4760)="","",
CONCATENATE("  - &amp;PersonID",TEXT($A4760,"0000"),
" {","PersonFirstName:  ",CHAR(34),INDEX(People[First Name],$A4760),CHAR(34),
", PersonMiddleName:  ",CHAR(34),INDEX(People[Middle Name],$A4760),CHAR(34),
", PersonLastName:  ",CHAR(34),INDEX(People[Last Name],$A4760),CHAR(34),"}"))</f>
        <v>#REF!</v>
      </c>
      <c r="E4760" t="e">
        <f>IF(INDEX(Organizations[Organization Type '[CV']],$A4760)="","",
CONCATENATE("  - &amp;OrganizationID",TEXT($A4760,"0000"),
" {","OrganizationTypeCV:  ",CHAR(34),INDEX(Organizations[Organization Type '[CV']],$A4760),CHAR(34),
", OrganizationCode:  ",CHAR(34),INDEX(Organizations[Organization Code],$A4760),CHAR(34),
", OrganizationName:  ",CHAR(34),INDEX(Organizations[Organization Name],$A4760),CHAR(34),
", OrganizationDescription:  ",CHAR(34),INDEX(Organizations[Organization Description],$A4760),CHAR(34),
", OrganizationLink:  ",CHAR(34),INDEX(Organizations[Organization Link],$A4760),CHAR(34),"}"))</f>
        <v>#REF!</v>
      </c>
      <c r="F4760" t="e">
        <f>IF(INDEX(People[First Name],$A4760)="","",
CONCATENATE("  - &amp;AffiliationID",TEXT($A4760,"0000"),
" {PersonID: *PersonID",TEXT($A4760,"0000"),
", OrganizationID: *OrganizationID",TEXT(MATCH(INDEX(People[Organization Name],$A4760),Organizations[Organization Name],0),"0000"),
", IsPrimaryOrganizationContact: , AffiliationStartDate: , AffiliationEndDate: , PrimaryPhone: ",
", PrimaryEmail: ",CHAR(34),INDEX(People[Primary Email],$A4760),CHAR(34),
", PrimaryAddress: ",CHAR(34),INDEX(People[Primary Address],$A4760),CHAR(34),
", PersonLink: }"))</f>
        <v>#REF!</v>
      </c>
      <c r="H4760" t="e">
        <f>IF(COUNTA(CitationInformation)=0,"",IF(INDEX(AuthorList[Author Name],$A4760)="","",
CONCATENATE("  - &amp;AuthorListID",TEXT($A4760,"0000"),
"  {CitationID: *CitationID0001",
", PersonID: *PersonID",TEXT(MATCH(INDEX(AuthorList[Author Name],$A4760),People[Full Name],0),"0000"),
", AuthorOrder: ",INDEX(AuthorList[Author Number],$A4760),"}")))</f>
        <v>#REF!</v>
      </c>
      <c r="K4760" t="e">
        <f>IF(INDEX(SamplingFeatures[Feature Code],$A4760)="","",
CONCATENATE("  - &amp;SamplingFeatureID",TEXT($A4760,"0000"),
" {","SamplingFeatureUUID:  ",CHAR(34),INDEX(SamplingFeatures[Sampling Feature UUID],$A4760),CHAR(34),
", SamplingFeatureTypeCV:  ",CHAR(34),INDEX(SamplingFeatures[Sampling Feature Type],$A4760),CHAR(34),
", SamplingFeatureCode:  ",CHAR(34),INDEX(SamplingFeatures[Feature Code],$A4760),CHAR(34),
", SamplingFeatureName:  ",CHAR(34),INDEX(SamplingFeatures[Feature Name],$A4760),CHAR(34),
", SamplingFeatureDescription:  ",CHAR(34),INDEX(SamplingFeatures[Feature Description],$A4760),CHAR(34),
", SamplingFeatureGeotypeCV:  ",CHAR(34),INDEX(SamplingFeatures[Feature Geo Type],$A4760),CHAR(34),
", FeatureGeometry:  ",CHAR(34),INDEX(SamplingFeatures[Feature Geometry],$A4760),CHAR(34),
", Elevation_m:  ",CHAR(34),INDEX(SamplingFeatures[Elevation_m],$A4760),CHAR(34),
", ElevationDatumCV:  ",CHAR(34),ElevationDatum,CHAR(34),"}"))</f>
        <v>#REF!</v>
      </c>
      <c r="L4760" t="e">
        <f>IF(INDEX(SamplingFeatures[Sampling Feature Type],$A4760)&lt;&gt;"Site","",
CONCATENATE("  - &amp;SiteID",TEXT(SUMPRODUCT(--($L$3:$L4759&lt;&gt;"")),"0000"),
" {","SamplingFeatureID:  *SamplingFeatureID",TEXT($A4760,"0000"),
", SiteTypeCV:  ",CHAR(34),INDEX(Sites[Site Type],$A4760),CHAR(34),
", Latitude:  ",INDEX(Sites[Latitude],$A4760),
", Longitude:  ",INDEX(Sites[Longitude],$A4760),
", SRSName:  ",CHAR(34),LatLonDatum,CHAR(34),"}"))</f>
        <v>#REF!</v>
      </c>
      <c r="M4760" t="e">
        <f>IF(INDEX(SamplingFeatures[Sampling Feature Type],$A4760)&lt;&gt;"Specimen","",
CONCATENATE("  - &amp;SpecimenID",TEXT(SUMPRODUCT(--($M$3:$M4759&lt;&gt;"")),"0000"),
" {","SamplingFeatureID:  *SamplingFeatureID",TEXT($A4760,"0000"),
", SpecimenTypeCV:  ",CHAR(34),INDEX(Specimens[Specimen Type],$A4760),CHAR(34),
", SpecimenMediumCV:  ",INDEX(Specimens[Specimen Medium],$A4760),
", IsFieldSpecimen:  ",CHAR(34),INDEX(Specimens[Is Field Specimen?],$A4760),CHAR(34),"}"))</f>
        <v>#REF!</v>
      </c>
      <c r="N4760" t="e">
        <f>IF(COUNTA(SpatialOffsets[])=0,"", IF(INDEX(SpatialOffsets[Spatial Offset Type],$A4760)="","",
CONCATENATE("  - &amp;SpatialOffsetID",TEXT($A4760,"0000"),
" {","SpatialOffsetTypeCV:  ",CHAR(34),INDEX(SpatialOffsets[Spatial Offset Type],$A4760),CHAR(34),
", Offset1Value:  ",INDEX(SpatialOffsets[Offset 1 Value],$A4760),
", Offset1UnitID:  ",CHAR(34),INDEX(SpatialOffsets[Offset 1 Unit],$A4760),CHAR(34),
", Offset2Value:  ",INDEX(SpatialOffsets[Offset 2 Value],$A4760),
", Offset2UnitID:  ",CHAR(34),INDEX(SpatialOffsets[Offset 2 Unit],$A4760),CHAR(34),
", Offset3Value:  ",INDEX(SpatialOffsets[Offset 3 Value],$A4760),
", Offset3UnitID:  ",CHAR(34),INDEX(SpatialOffsets[Offset 3 Unit],$A4760),CHAR(34),,"}")))</f>
        <v>#REF!</v>
      </c>
      <c r="O4760" t="e">
        <f>IF(COUNTA(RelatedFeatures[])=0,"", IF(INDEX(RelatedFeatures[First Sampling Feature Code],$A4760)="","",
CONCATENATE("  - &amp;RelationID",TEXT($A4760,"0000"),
" {","SamplingFeatureID:  *SamplingFeatureID",TEXT(MATCH(INDEX(RelatedFeatures[First Sampling Feature Code],$A4760),SamplingFeatures[Feature Code],0),"0000"),
", RelationshipTypeCV:  ",CHAR(34),INDEX(RelatedFeatures[Relationship Type],$A4760),CHAR(34),
", RelatedFeatureID: *SamplingFeatureID",TEXT(MATCH(INDEX(RelatedFeatures[Second Sampling Feature Code],$A4760),SamplingFeatures[Feature Code],0),"0000"),
", SpatialOffsetID:  ",IF(INDEX(RelatedFeatures[Offset Number],$A4760)="","",CONCATENATE("*SpatialOffsetID",TEXT(INDEX(RelatedFeatures[Offset Number],$A4760),"0000"))),"}")))</f>
        <v>#REF!</v>
      </c>
      <c r="P4760" t="e">
        <f>IF(INDEX(Methods[Method Type],$A4760)="","",
CONCATENATE("  - &amp;MethodID",TEXT($A4760,"0000"),
" {","MethodTypeCV:  ",CHAR(34),INDEX(Methods[Method Type],$A4760),CHAR(34),
", MethodCode:  ",CHAR(34),INDEX(Methods[Method Code],$A4760),CHAR(34),
", MethodName:  ",CHAR(34),INDEX(Methods[Method Name],$A4760),CHAR(34),
", MethodDescription:  ",CHAR(34),INDEX(Methods[Method Description],$A4760),CHAR(34),
", MethodLink:  ",CHAR(34),INDEX(Methods[Method Link],$A4760),CHAR(34),
", OrganizationID: *OrganizationID",TEXT(MATCH(INDEX(Methods[Organization Name],$A4760),Organizations[Organization Name],0),"0000"),"}"))</f>
        <v>#REF!</v>
      </c>
      <c r="Q4760" t="e">
        <f>IF(INDEX(Variables[Variable Type],$A4760)="","",
CONCATENATE("  - &amp;VariableID",TEXT($A4760,"0000"),
" {","VariableTypeCV:  ",CHAR(34),INDEX(Variables[Variable Type],$A4760),CHAR(34),
", VariableCode:  ",CHAR(34),INDEX(Variables[Variable Code],$A4760),CHAR(34),
", VariableNameCV:  ",CHAR(34),INDEX(Variables[Variable Name],$A4760),CHAR(34),
", VariableDefinition:  ",CHAR(34),INDEX(Variables[Variable Definition],$A4760),CHAR(34),
", SpecciationCV:  ",CHAR(34),INDEX(Variables[Speciation],$A4760),CHAR(34),
", NoDataValue:  ",CHAR(34),INDEX(Variables[No Data Value],$A4760),CHAR(34),"}"))</f>
        <v>#REF!</v>
      </c>
    </row>
    <row r="4761" spans="1:17" x14ac:dyDescent="0.25">
      <c r="A4761">
        <v>4758</v>
      </c>
      <c r="D4761" t="e">
        <f>IF(INDEX(People[First Name],$A4761)="","",
CONCATENATE("  - &amp;PersonID",TEXT($A4761,"0000"),
" {","PersonFirstName:  ",CHAR(34),INDEX(People[First Name],$A4761),CHAR(34),
", PersonMiddleName:  ",CHAR(34),INDEX(People[Middle Name],$A4761),CHAR(34),
", PersonLastName:  ",CHAR(34),INDEX(People[Last Name],$A4761),CHAR(34),"}"))</f>
        <v>#REF!</v>
      </c>
      <c r="E4761" t="e">
        <f>IF(INDEX(Organizations[Organization Type '[CV']],$A4761)="","",
CONCATENATE("  - &amp;OrganizationID",TEXT($A4761,"0000"),
" {","OrganizationTypeCV:  ",CHAR(34),INDEX(Organizations[Organization Type '[CV']],$A4761),CHAR(34),
", OrganizationCode:  ",CHAR(34),INDEX(Organizations[Organization Code],$A4761),CHAR(34),
", OrganizationName:  ",CHAR(34),INDEX(Organizations[Organization Name],$A4761),CHAR(34),
", OrganizationDescription:  ",CHAR(34),INDEX(Organizations[Organization Description],$A4761),CHAR(34),
", OrganizationLink:  ",CHAR(34),INDEX(Organizations[Organization Link],$A4761),CHAR(34),"}"))</f>
        <v>#REF!</v>
      </c>
      <c r="F4761" t="e">
        <f>IF(INDEX(People[First Name],$A4761)="","",
CONCATENATE("  - &amp;AffiliationID",TEXT($A4761,"0000"),
" {PersonID: *PersonID",TEXT($A4761,"0000"),
", OrganizationID: *OrganizationID",TEXT(MATCH(INDEX(People[Organization Name],$A4761),Organizations[Organization Name],0),"0000"),
", IsPrimaryOrganizationContact: , AffiliationStartDate: , AffiliationEndDate: , PrimaryPhone: ",
", PrimaryEmail: ",CHAR(34),INDEX(People[Primary Email],$A4761),CHAR(34),
", PrimaryAddress: ",CHAR(34),INDEX(People[Primary Address],$A4761),CHAR(34),
", PersonLink: }"))</f>
        <v>#REF!</v>
      </c>
      <c r="H4761" t="e">
        <f>IF(COUNTA(CitationInformation)=0,"",IF(INDEX(AuthorList[Author Name],$A4761)="","",
CONCATENATE("  - &amp;AuthorListID",TEXT($A4761,"0000"),
"  {CitationID: *CitationID0001",
", PersonID: *PersonID",TEXT(MATCH(INDEX(AuthorList[Author Name],$A4761),People[Full Name],0),"0000"),
", AuthorOrder: ",INDEX(AuthorList[Author Number],$A4761),"}")))</f>
        <v>#REF!</v>
      </c>
      <c r="K4761" t="e">
        <f>IF(INDEX(SamplingFeatures[Feature Code],$A4761)="","",
CONCATENATE("  - &amp;SamplingFeatureID",TEXT($A4761,"0000"),
" {","SamplingFeatureUUID:  ",CHAR(34),INDEX(SamplingFeatures[Sampling Feature UUID],$A4761),CHAR(34),
", SamplingFeatureTypeCV:  ",CHAR(34),INDEX(SamplingFeatures[Sampling Feature Type],$A4761),CHAR(34),
", SamplingFeatureCode:  ",CHAR(34),INDEX(SamplingFeatures[Feature Code],$A4761),CHAR(34),
", SamplingFeatureName:  ",CHAR(34),INDEX(SamplingFeatures[Feature Name],$A4761),CHAR(34),
", SamplingFeatureDescription:  ",CHAR(34),INDEX(SamplingFeatures[Feature Description],$A4761),CHAR(34),
", SamplingFeatureGeotypeCV:  ",CHAR(34),INDEX(SamplingFeatures[Feature Geo Type],$A4761),CHAR(34),
", FeatureGeometry:  ",CHAR(34),INDEX(SamplingFeatures[Feature Geometry],$A4761),CHAR(34),
", Elevation_m:  ",CHAR(34),INDEX(SamplingFeatures[Elevation_m],$A4761),CHAR(34),
", ElevationDatumCV:  ",CHAR(34),ElevationDatum,CHAR(34),"}"))</f>
        <v>#REF!</v>
      </c>
      <c r="L4761" t="e">
        <f>IF(INDEX(SamplingFeatures[Sampling Feature Type],$A4761)&lt;&gt;"Site","",
CONCATENATE("  - &amp;SiteID",TEXT(SUMPRODUCT(--($L$3:$L4760&lt;&gt;"")),"0000"),
" {","SamplingFeatureID:  *SamplingFeatureID",TEXT($A4761,"0000"),
", SiteTypeCV:  ",CHAR(34),INDEX(Sites[Site Type],$A4761),CHAR(34),
", Latitude:  ",INDEX(Sites[Latitude],$A4761),
", Longitude:  ",INDEX(Sites[Longitude],$A4761),
", SRSName:  ",CHAR(34),LatLonDatum,CHAR(34),"}"))</f>
        <v>#REF!</v>
      </c>
      <c r="M4761" t="e">
        <f>IF(INDEX(SamplingFeatures[Sampling Feature Type],$A4761)&lt;&gt;"Specimen","",
CONCATENATE("  - &amp;SpecimenID",TEXT(SUMPRODUCT(--($M$3:$M4760&lt;&gt;"")),"0000"),
" {","SamplingFeatureID:  *SamplingFeatureID",TEXT($A4761,"0000"),
", SpecimenTypeCV:  ",CHAR(34),INDEX(Specimens[Specimen Type],$A4761),CHAR(34),
", SpecimenMediumCV:  ",INDEX(Specimens[Specimen Medium],$A4761),
", IsFieldSpecimen:  ",CHAR(34),INDEX(Specimens[Is Field Specimen?],$A4761),CHAR(34),"}"))</f>
        <v>#REF!</v>
      </c>
      <c r="N4761" t="e">
        <f>IF(COUNTA(SpatialOffsets[])=0,"", IF(INDEX(SpatialOffsets[Spatial Offset Type],$A4761)="","",
CONCATENATE("  - &amp;SpatialOffsetID",TEXT($A4761,"0000"),
" {","SpatialOffsetTypeCV:  ",CHAR(34),INDEX(SpatialOffsets[Spatial Offset Type],$A4761),CHAR(34),
", Offset1Value:  ",INDEX(SpatialOffsets[Offset 1 Value],$A4761),
", Offset1UnitID:  ",CHAR(34),INDEX(SpatialOffsets[Offset 1 Unit],$A4761),CHAR(34),
", Offset2Value:  ",INDEX(SpatialOffsets[Offset 2 Value],$A4761),
", Offset2UnitID:  ",CHAR(34),INDEX(SpatialOffsets[Offset 2 Unit],$A4761),CHAR(34),
", Offset3Value:  ",INDEX(SpatialOffsets[Offset 3 Value],$A4761),
", Offset3UnitID:  ",CHAR(34),INDEX(SpatialOffsets[Offset 3 Unit],$A4761),CHAR(34),,"}")))</f>
        <v>#REF!</v>
      </c>
      <c r="O4761" t="e">
        <f>IF(COUNTA(RelatedFeatures[])=0,"", IF(INDEX(RelatedFeatures[First Sampling Feature Code],$A4761)="","",
CONCATENATE("  - &amp;RelationID",TEXT($A4761,"0000"),
" {","SamplingFeatureID:  *SamplingFeatureID",TEXT(MATCH(INDEX(RelatedFeatures[First Sampling Feature Code],$A4761),SamplingFeatures[Feature Code],0),"0000"),
", RelationshipTypeCV:  ",CHAR(34),INDEX(RelatedFeatures[Relationship Type],$A4761),CHAR(34),
", RelatedFeatureID: *SamplingFeatureID",TEXT(MATCH(INDEX(RelatedFeatures[Second Sampling Feature Code],$A4761),SamplingFeatures[Feature Code],0),"0000"),
", SpatialOffsetID:  ",IF(INDEX(RelatedFeatures[Offset Number],$A4761)="","",CONCATENATE("*SpatialOffsetID",TEXT(INDEX(RelatedFeatures[Offset Number],$A4761),"0000"))),"}")))</f>
        <v>#REF!</v>
      </c>
      <c r="P4761" t="e">
        <f>IF(INDEX(Methods[Method Type],$A4761)="","",
CONCATENATE("  - &amp;MethodID",TEXT($A4761,"0000"),
" {","MethodTypeCV:  ",CHAR(34),INDEX(Methods[Method Type],$A4761),CHAR(34),
", MethodCode:  ",CHAR(34),INDEX(Methods[Method Code],$A4761),CHAR(34),
", MethodName:  ",CHAR(34),INDEX(Methods[Method Name],$A4761),CHAR(34),
", MethodDescription:  ",CHAR(34),INDEX(Methods[Method Description],$A4761),CHAR(34),
", MethodLink:  ",CHAR(34),INDEX(Methods[Method Link],$A4761),CHAR(34),
", OrganizationID: *OrganizationID",TEXT(MATCH(INDEX(Methods[Organization Name],$A4761),Organizations[Organization Name],0),"0000"),"}"))</f>
        <v>#REF!</v>
      </c>
      <c r="Q4761" t="e">
        <f>IF(INDEX(Variables[Variable Type],$A4761)="","",
CONCATENATE("  - &amp;VariableID",TEXT($A4761,"0000"),
" {","VariableTypeCV:  ",CHAR(34),INDEX(Variables[Variable Type],$A4761),CHAR(34),
", VariableCode:  ",CHAR(34),INDEX(Variables[Variable Code],$A4761),CHAR(34),
", VariableNameCV:  ",CHAR(34),INDEX(Variables[Variable Name],$A4761),CHAR(34),
", VariableDefinition:  ",CHAR(34),INDEX(Variables[Variable Definition],$A4761),CHAR(34),
", SpecciationCV:  ",CHAR(34),INDEX(Variables[Speciation],$A4761),CHAR(34),
", NoDataValue:  ",CHAR(34),INDEX(Variables[No Data Value],$A4761),CHAR(34),"}"))</f>
        <v>#REF!</v>
      </c>
    </row>
    <row r="4762" spans="1:17" x14ac:dyDescent="0.25">
      <c r="A4762">
        <v>4759</v>
      </c>
      <c r="D4762" t="e">
        <f>IF(INDEX(People[First Name],$A4762)="","",
CONCATENATE("  - &amp;PersonID",TEXT($A4762,"0000"),
" {","PersonFirstName:  ",CHAR(34),INDEX(People[First Name],$A4762),CHAR(34),
", PersonMiddleName:  ",CHAR(34),INDEX(People[Middle Name],$A4762),CHAR(34),
", PersonLastName:  ",CHAR(34),INDEX(People[Last Name],$A4762),CHAR(34),"}"))</f>
        <v>#REF!</v>
      </c>
      <c r="E4762" t="e">
        <f>IF(INDEX(Organizations[Organization Type '[CV']],$A4762)="","",
CONCATENATE("  - &amp;OrganizationID",TEXT($A4762,"0000"),
" {","OrganizationTypeCV:  ",CHAR(34),INDEX(Organizations[Organization Type '[CV']],$A4762),CHAR(34),
", OrganizationCode:  ",CHAR(34),INDEX(Organizations[Organization Code],$A4762),CHAR(34),
", OrganizationName:  ",CHAR(34),INDEX(Organizations[Organization Name],$A4762),CHAR(34),
", OrganizationDescription:  ",CHAR(34),INDEX(Organizations[Organization Description],$A4762),CHAR(34),
", OrganizationLink:  ",CHAR(34),INDEX(Organizations[Organization Link],$A4762),CHAR(34),"}"))</f>
        <v>#REF!</v>
      </c>
      <c r="F4762" t="e">
        <f>IF(INDEX(People[First Name],$A4762)="","",
CONCATENATE("  - &amp;AffiliationID",TEXT($A4762,"0000"),
" {PersonID: *PersonID",TEXT($A4762,"0000"),
", OrganizationID: *OrganizationID",TEXT(MATCH(INDEX(People[Organization Name],$A4762),Organizations[Organization Name],0),"0000"),
", IsPrimaryOrganizationContact: , AffiliationStartDate: , AffiliationEndDate: , PrimaryPhone: ",
", PrimaryEmail: ",CHAR(34),INDEX(People[Primary Email],$A4762),CHAR(34),
", PrimaryAddress: ",CHAR(34),INDEX(People[Primary Address],$A4762),CHAR(34),
", PersonLink: }"))</f>
        <v>#REF!</v>
      </c>
      <c r="H4762" t="e">
        <f>IF(COUNTA(CitationInformation)=0,"",IF(INDEX(AuthorList[Author Name],$A4762)="","",
CONCATENATE("  - &amp;AuthorListID",TEXT($A4762,"0000"),
"  {CitationID: *CitationID0001",
", PersonID: *PersonID",TEXT(MATCH(INDEX(AuthorList[Author Name],$A4762),People[Full Name],0),"0000"),
", AuthorOrder: ",INDEX(AuthorList[Author Number],$A4762),"}")))</f>
        <v>#REF!</v>
      </c>
      <c r="K4762" t="e">
        <f>IF(INDEX(SamplingFeatures[Feature Code],$A4762)="","",
CONCATENATE("  - &amp;SamplingFeatureID",TEXT($A4762,"0000"),
" {","SamplingFeatureUUID:  ",CHAR(34),INDEX(SamplingFeatures[Sampling Feature UUID],$A4762),CHAR(34),
", SamplingFeatureTypeCV:  ",CHAR(34),INDEX(SamplingFeatures[Sampling Feature Type],$A4762),CHAR(34),
", SamplingFeatureCode:  ",CHAR(34),INDEX(SamplingFeatures[Feature Code],$A4762),CHAR(34),
", SamplingFeatureName:  ",CHAR(34),INDEX(SamplingFeatures[Feature Name],$A4762),CHAR(34),
", SamplingFeatureDescription:  ",CHAR(34),INDEX(SamplingFeatures[Feature Description],$A4762),CHAR(34),
", SamplingFeatureGeotypeCV:  ",CHAR(34),INDEX(SamplingFeatures[Feature Geo Type],$A4762),CHAR(34),
", FeatureGeometry:  ",CHAR(34),INDEX(SamplingFeatures[Feature Geometry],$A4762),CHAR(34),
", Elevation_m:  ",CHAR(34),INDEX(SamplingFeatures[Elevation_m],$A4762),CHAR(34),
", ElevationDatumCV:  ",CHAR(34),ElevationDatum,CHAR(34),"}"))</f>
        <v>#REF!</v>
      </c>
      <c r="L4762" t="e">
        <f>IF(INDEX(SamplingFeatures[Sampling Feature Type],$A4762)&lt;&gt;"Site","",
CONCATENATE("  - &amp;SiteID",TEXT(SUMPRODUCT(--($L$3:$L4761&lt;&gt;"")),"0000"),
" {","SamplingFeatureID:  *SamplingFeatureID",TEXT($A4762,"0000"),
", SiteTypeCV:  ",CHAR(34),INDEX(Sites[Site Type],$A4762),CHAR(34),
", Latitude:  ",INDEX(Sites[Latitude],$A4762),
", Longitude:  ",INDEX(Sites[Longitude],$A4762),
", SRSName:  ",CHAR(34),LatLonDatum,CHAR(34),"}"))</f>
        <v>#REF!</v>
      </c>
      <c r="M4762" t="e">
        <f>IF(INDEX(SamplingFeatures[Sampling Feature Type],$A4762)&lt;&gt;"Specimen","",
CONCATENATE("  - &amp;SpecimenID",TEXT(SUMPRODUCT(--($M$3:$M4761&lt;&gt;"")),"0000"),
" {","SamplingFeatureID:  *SamplingFeatureID",TEXT($A4762,"0000"),
", SpecimenTypeCV:  ",CHAR(34),INDEX(Specimens[Specimen Type],$A4762),CHAR(34),
", SpecimenMediumCV:  ",INDEX(Specimens[Specimen Medium],$A4762),
", IsFieldSpecimen:  ",CHAR(34),INDEX(Specimens[Is Field Specimen?],$A4762),CHAR(34),"}"))</f>
        <v>#REF!</v>
      </c>
      <c r="N4762" t="e">
        <f>IF(COUNTA(SpatialOffsets[])=0,"", IF(INDEX(SpatialOffsets[Spatial Offset Type],$A4762)="","",
CONCATENATE("  - &amp;SpatialOffsetID",TEXT($A4762,"0000"),
" {","SpatialOffsetTypeCV:  ",CHAR(34),INDEX(SpatialOffsets[Spatial Offset Type],$A4762),CHAR(34),
", Offset1Value:  ",INDEX(SpatialOffsets[Offset 1 Value],$A4762),
", Offset1UnitID:  ",CHAR(34),INDEX(SpatialOffsets[Offset 1 Unit],$A4762),CHAR(34),
", Offset2Value:  ",INDEX(SpatialOffsets[Offset 2 Value],$A4762),
", Offset2UnitID:  ",CHAR(34),INDEX(SpatialOffsets[Offset 2 Unit],$A4762),CHAR(34),
", Offset3Value:  ",INDEX(SpatialOffsets[Offset 3 Value],$A4762),
", Offset3UnitID:  ",CHAR(34),INDEX(SpatialOffsets[Offset 3 Unit],$A4762),CHAR(34),,"}")))</f>
        <v>#REF!</v>
      </c>
      <c r="O4762" t="e">
        <f>IF(COUNTA(RelatedFeatures[])=0,"", IF(INDEX(RelatedFeatures[First Sampling Feature Code],$A4762)="","",
CONCATENATE("  - &amp;RelationID",TEXT($A4762,"0000"),
" {","SamplingFeatureID:  *SamplingFeatureID",TEXT(MATCH(INDEX(RelatedFeatures[First Sampling Feature Code],$A4762),SamplingFeatures[Feature Code],0),"0000"),
", RelationshipTypeCV:  ",CHAR(34),INDEX(RelatedFeatures[Relationship Type],$A4762),CHAR(34),
", RelatedFeatureID: *SamplingFeatureID",TEXT(MATCH(INDEX(RelatedFeatures[Second Sampling Feature Code],$A4762),SamplingFeatures[Feature Code],0),"0000"),
", SpatialOffsetID:  ",IF(INDEX(RelatedFeatures[Offset Number],$A4762)="","",CONCATENATE("*SpatialOffsetID",TEXT(INDEX(RelatedFeatures[Offset Number],$A4762),"0000"))),"}")))</f>
        <v>#REF!</v>
      </c>
      <c r="P4762" t="e">
        <f>IF(INDEX(Methods[Method Type],$A4762)="","",
CONCATENATE("  - &amp;MethodID",TEXT($A4762,"0000"),
" {","MethodTypeCV:  ",CHAR(34),INDEX(Methods[Method Type],$A4762),CHAR(34),
", MethodCode:  ",CHAR(34),INDEX(Methods[Method Code],$A4762),CHAR(34),
", MethodName:  ",CHAR(34),INDEX(Methods[Method Name],$A4762),CHAR(34),
", MethodDescription:  ",CHAR(34),INDEX(Methods[Method Description],$A4762),CHAR(34),
", MethodLink:  ",CHAR(34),INDEX(Methods[Method Link],$A4762),CHAR(34),
", OrganizationID: *OrganizationID",TEXT(MATCH(INDEX(Methods[Organization Name],$A4762),Organizations[Organization Name],0),"0000"),"}"))</f>
        <v>#REF!</v>
      </c>
      <c r="Q4762" t="e">
        <f>IF(INDEX(Variables[Variable Type],$A4762)="","",
CONCATENATE("  - &amp;VariableID",TEXT($A4762,"0000"),
" {","VariableTypeCV:  ",CHAR(34),INDEX(Variables[Variable Type],$A4762),CHAR(34),
", VariableCode:  ",CHAR(34),INDEX(Variables[Variable Code],$A4762),CHAR(34),
", VariableNameCV:  ",CHAR(34),INDEX(Variables[Variable Name],$A4762),CHAR(34),
", VariableDefinition:  ",CHAR(34),INDEX(Variables[Variable Definition],$A4762),CHAR(34),
", SpecciationCV:  ",CHAR(34),INDEX(Variables[Speciation],$A4762),CHAR(34),
", NoDataValue:  ",CHAR(34),INDEX(Variables[No Data Value],$A4762),CHAR(34),"}"))</f>
        <v>#REF!</v>
      </c>
    </row>
    <row r="4763" spans="1:17" x14ac:dyDescent="0.25">
      <c r="A4763">
        <v>4760</v>
      </c>
      <c r="D4763" t="e">
        <f>IF(INDEX(People[First Name],$A4763)="","",
CONCATENATE("  - &amp;PersonID",TEXT($A4763,"0000"),
" {","PersonFirstName:  ",CHAR(34),INDEX(People[First Name],$A4763),CHAR(34),
", PersonMiddleName:  ",CHAR(34),INDEX(People[Middle Name],$A4763),CHAR(34),
", PersonLastName:  ",CHAR(34),INDEX(People[Last Name],$A4763),CHAR(34),"}"))</f>
        <v>#REF!</v>
      </c>
      <c r="E4763" t="e">
        <f>IF(INDEX(Organizations[Organization Type '[CV']],$A4763)="","",
CONCATENATE("  - &amp;OrganizationID",TEXT($A4763,"0000"),
" {","OrganizationTypeCV:  ",CHAR(34),INDEX(Organizations[Organization Type '[CV']],$A4763),CHAR(34),
", OrganizationCode:  ",CHAR(34),INDEX(Organizations[Organization Code],$A4763),CHAR(34),
", OrganizationName:  ",CHAR(34),INDEX(Organizations[Organization Name],$A4763),CHAR(34),
", OrganizationDescription:  ",CHAR(34),INDEX(Organizations[Organization Description],$A4763),CHAR(34),
", OrganizationLink:  ",CHAR(34),INDEX(Organizations[Organization Link],$A4763),CHAR(34),"}"))</f>
        <v>#REF!</v>
      </c>
      <c r="F4763" t="e">
        <f>IF(INDEX(People[First Name],$A4763)="","",
CONCATENATE("  - &amp;AffiliationID",TEXT($A4763,"0000"),
" {PersonID: *PersonID",TEXT($A4763,"0000"),
", OrganizationID: *OrganizationID",TEXT(MATCH(INDEX(People[Organization Name],$A4763),Organizations[Organization Name],0),"0000"),
", IsPrimaryOrganizationContact: , AffiliationStartDate: , AffiliationEndDate: , PrimaryPhone: ",
", PrimaryEmail: ",CHAR(34),INDEX(People[Primary Email],$A4763),CHAR(34),
", PrimaryAddress: ",CHAR(34),INDEX(People[Primary Address],$A4763),CHAR(34),
", PersonLink: }"))</f>
        <v>#REF!</v>
      </c>
      <c r="H4763" t="e">
        <f>IF(COUNTA(CitationInformation)=0,"",IF(INDEX(AuthorList[Author Name],$A4763)="","",
CONCATENATE("  - &amp;AuthorListID",TEXT($A4763,"0000"),
"  {CitationID: *CitationID0001",
", PersonID: *PersonID",TEXT(MATCH(INDEX(AuthorList[Author Name],$A4763),People[Full Name],0),"0000"),
", AuthorOrder: ",INDEX(AuthorList[Author Number],$A4763),"}")))</f>
        <v>#REF!</v>
      </c>
      <c r="K4763" t="e">
        <f>IF(INDEX(SamplingFeatures[Feature Code],$A4763)="","",
CONCATENATE("  - &amp;SamplingFeatureID",TEXT($A4763,"0000"),
" {","SamplingFeatureUUID:  ",CHAR(34),INDEX(SamplingFeatures[Sampling Feature UUID],$A4763),CHAR(34),
", SamplingFeatureTypeCV:  ",CHAR(34),INDEX(SamplingFeatures[Sampling Feature Type],$A4763),CHAR(34),
", SamplingFeatureCode:  ",CHAR(34),INDEX(SamplingFeatures[Feature Code],$A4763),CHAR(34),
", SamplingFeatureName:  ",CHAR(34),INDEX(SamplingFeatures[Feature Name],$A4763),CHAR(34),
", SamplingFeatureDescription:  ",CHAR(34),INDEX(SamplingFeatures[Feature Description],$A4763),CHAR(34),
", SamplingFeatureGeotypeCV:  ",CHAR(34),INDEX(SamplingFeatures[Feature Geo Type],$A4763),CHAR(34),
", FeatureGeometry:  ",CHAR(34),INDEX(SamplingFeatures[Feature Geometry],$A4763),CHAR(34),
", Elevation_m:  ",CHAR(34),INDEX(SamplingFeatures[Elevation_m],$A4763),CHAR(34),
", ElevationDatumCV:  ",CHAR(34),ElevationDatum,CHAR(34),"}"))</f>
        <v>#REF!</v>
      </c>
      <c r="L4763" t="e">
        <f>IF(INDEX(SamplingFeatures[Sampling Feature Type],$A4763)&lt;&gt;"Site","",
CONCATENATE("  - &amp;SiteID",TEXT(SUMPRODUCT(--($L$3:$L4762&lt;&gt;"")),"0000"),
" {","SamplingFeatureID:  *SamplingFeatureID",TEXT($A4763,"0000"),
", SiteTypeCV:  ",CHAR(34),INDEX(Sites[Site Type],$A4763),CHAR(34),
", Latitude:  ",INDEX(Sites[Latitude],$A4763),
", Longitude:  ",INDEX(Sites[Longitude],$A4763),
", SRSName:  ",CHAR(34),LatLonDatum,CHAR(34),"}"))</f>
        <v>#REF!</v>
      </c>
      <c r="M4763" t="e">
        <f>IF(INDEX(SamplingFeatures[Sampling Feature Type],$A4763)&lt;&gt;"Specimen","",
CONCATENATE("  - &amp;SpecimenID",TEXT(SUMPRODUCT(--($M$3:$M4762&lt;&gt;"")),"0000"),
" {","SamplingFeatureID:  *SamplingFeatureID",TEXT($A4763,"0000"),
", SpecimenTypeCV:  ",CHAR(34),INDEX(Specimens[Specimen Type],$A4763),CHAR(34),
", SpecimenMediumCV:  ",INDEX(Specimens[Specimen Medium],$A4763),
", IsFieldSpecimen:  ",CHAR(34),INDEX(Specimens[Is Field Specimen?],$A4763),CHAR(34),"}"))</f>
        <v>#REF!</v>
      </c>
      <c r="N4763" t="e">
        <f>IF(COUNTA(SpatialOffsets[])=0,"", IF(INDEX(SpatialOffsets[Spatial Offset Type],$A4763)="","",
CONCATENATE("  - &amp;SpatialOffsetID",TEXT($A4763,"0000"),
" {","SpatialOffsetTypeCV:  ",CHAR(34),INDEX(SpatialOffsets[Spatial Offset Type],$A4763),CHAR(34),
", Offset1Value:  ",INDEX(SpatialOffsets[Offset 1 Value],$A4763),
", Offset1UnitID:  ",CHAR(34),INDEX(SpatialOffsets[Offset 1 Unit],$A4763),CHAR(34),
", Offset2Value:  ",INDEX(SpatialOffsets[Offset 2 Value],$A4763),
", Offset2UnitID:  ",CHAR(34),INDEX(SpatialOffsets[Offset 2 Unit],$A4763),CHAR(34),
", Offset3Value:  ",INDEX(SpatialOffsets[Offset 3 Value],$A4763),
", Offset3UnitID:  ",CHAR(34),INDEX(SpatialOffsets[Offset 3 Unit],$A4763),CHAR(34),,"}")))</f>
        <v>#REF!</v>
      </c>
      <c r="O4763" t="e">
        <f>IF(COUNTA(RelatedFeatures[])=0,"", IF(INDEX(RelatedFeatures[First Sampling Feature Code],$A4763)="","",
CONCATENATE("  - &amp;RelationID",TEXT($A4763,"0000"),
" {","SamplingFeatureID:  *SamplingFeatureID",TEXT(MATCH(INDEX(RelatedFeatures[First Sampling Feature Code],$A4763),SamplingFeatures[Feature Code],0),"0000"),
", RelationshipTypeCV:  ",CHAR(34),INDEX(RelatedFeatures[Relationship Type],$A4763),CHAR(34),
", RelatedFeatureID: *SamplingFeatureID",TEXT(MATCH(INDEX(RelatedFeatures[Second Sampling Feature Code],$A4763),SamplingFeatures[Feature Code],0),"0000"),
", SpatialOffsetID:  ",IF(INDEX(RelatedFeatures[Offset Number],$A4763)="","",CONCATENATE("*SpatialOffsetID",TEXT(INDEX(RelatedFeatures[Offset Number],$A4763),"0000"))),"}")))</f>
        <v>#REF!</v>
      </c>
      <c r="P4763" t="e">
        <f>IF(INDEX(Methods[Method Type],$A4763)="","",
CONCATENATE("  - &amp;MethodID",TEXT($A4763,"0000"),
" {","MethodTypeCV:  ",CHAR(34),INDEX(Methods[Method Type],$A4763),CHAR(34),
", MethodCode:  ",CHAR(34),INDEX(Methods[Method Code],$A4763),CHAR(34),
", MethodName:  ",CHAR(34),INDEX(Methods[Method Name],$A4763),CHAR(34),
", MethodDescription:  ",CHAR(34),INDEX(Methods[Method Description],$A4763),CHAR(34),
", MethodLink:  ",CHAR(34),INDEX(Methods[Method Link],$A4763),CHAR(34),
", OrganizationID: *OrganizationID",TEXT(MATCH(INDEX(Methods[Organization Name],$A4763),Organizations[Organization Name],0),"0000"),"}"))</f>
        <v>#REF!</v>
      </c>
      <c r="Q4763" t="e">
        <f>IF(INDEX(Variables[Variable Type],$A4763)="","",
CONCATENATE("  - &amp;VariableID",TEXT($A4763,"0000"),
" {","VariableTypeCV:  ",CHAR(34),INDEX(Variables[Variable Type],$A4763),CHAR(34),
", VariableCode:  ",CHAR(34),INDEX(Variables[Variable Code],$A4763),CHAR(34),
", VariableNameCV:  ",CHAR(34),INDEX(Variables[Variable Name],$A4763),CHAR(34),
", VariableDefinition:  ",CHAR(34),INDEX(Variables[Variable Definition],$A4763),CHAR(34),
", SpecciationCV:  ",CHAR(34),INDEX(Variables[Speciation],$A4763),CHAR(34),
", NoDataValue:  ",CHAR(34),INDEX(Variables[No Data Value],$A4763),CHAR(34),"}"))</f>
        <v>#REF!</v>
      </c>
    </row>
    <row r="4764" spans="1:17" x14ac:dyDescent="0.25">
      <c r="A4764">
        <v>4761</v>
      </c>
      <c r="D4764" t="e">
        <f>IF(INDEX(People[First Name],$A4764)="","",
CONCATENATE("  - &amp;PersonID",TEXT($A4764,"0000"),
" {","PersonFirstName:  ",CHAR(34),INDEX(People[First Name],$A4764),CHAR(34),
", PersonMiddleName:  ",CHAR(34),INDEX(People[Middle Name],$A4764),CHAR(34),
", PersonLastName:  ",CHAR(34),INDEX(People[Last Name],$A4764),CHAR(34),"}"))</f>
        <v>#REF!</v>
      </c>
      <c r="E4764" t="e">
        <f>IF(INDEX(Organizations[Organization Type '[CV']],$A4764)="","",
CONCATENATE("  - &amp;OrganizationID",TEXT($A4764,"0000"),
" {","OrganizationTypeCV:  ",CHAR(34),INDEX(Organizations[Organization Type '[CV']],$A4764),CHAR(34),
", OrganizationCode:  ",CHAR(34),INDEX(Organizations[Organization Code],$A4764),CHAR(34),
", OrganizationName:  ",CHAR(34),INDEX(Organizations[Organization Name],$A4764),CHAR(34),
", OrganizationDescription:  ",CHAR(34),INDEX(Organizations[Organization Description],$A4764),CHAR(34),
", OrganizationLink:  ",CHAR(34),INDEX(Organizations[Organization Link],$A4764),CHAR(34),"}"))</f>
        <v>#REF!</v>
      </c>
      <c r="F4764" t="e">
        <f>IF(INDEX(People[First Name],$A4764)="","",
CONCATENATE("  - &amp;AffiliationID",TEXT($A4764,"0000"),
" {PersonID: *PersonID",TEXT($A4764,"0000"),
", OrganizationID: *OrganizationID",TEXT(MATCH(INDEX(People[Organization Name],$A4764),Organizations[Organization Name],0),"0000"),
", IsPrimaryOrganizationContact: , AffiliationStartDate: , AffiliationEndDate: , PrimaryPhone: ",
", PrimaryEmail: ",CHAR(34),INDEX(People[Primary Email],$A4764),CHAR(34),
", PrimaryAddress: ",CHAR(34),INDEX(People[Primary Address],$A4764),CHAR(34),
", PersonLink: }"))</f>
        <v>#REF!</v>
      </c>
      <c r="H4764" t="e">
        <f>IF(COUNTA(CitationInformation)=0,"",IF(INDEX(AuthorList[Author Name],$A4764)="","",
CONCATENATE("  - &amp;AuthorListID",TEXT($A4764,"0000"),
"  {CitationID: *CitationID0001",
", PersonID: *PersonID",TEXT(MATCH(INDEX(AuthorList[Author Name],$A4764),People[Full Name],0),"0000"),
", AuthorOrder: ",INDEX(AuthorList[Author Number],$A4764),"}")))</f>
        <v>#REF!</v>
      </c>
      <c r="K4764" t="e">
        <f>IF(INDEX(SamplingFeatures[Feature Code],$A4764)="","",
CONCATENATE("  - &amp;SamplingFeatureID",TEXT($A4764,"0000"),
" {","SamplingFeatureUUID:  ",CHAR(34),INDEX(SamplingFeatures[Sampling Feature UUID],$A4764),CHAR(34),
", SamplingFeatureTypeCV:  ",CHAR(34),INDEX(SamplingFeatures[Sampling Feature Type],$A4764),CHAR(34),
", SamplingFeatureCode:  ",CHAR(34),INDEX(SamplingFeatures[Feature Code],$A4764),CHAR(34),
", SamplingFeatureName:  ",CHAR(34),INDEX(SamplingFeatures[Feature Name],$A4764),CHAR(34),
", SamplingFeatureDescription:  ",CHAR(34),INDEX(SamplingFeatures[Feature Description],$A4764),CHAR(34),
", SamplingFeatureGeotypeCV:  ",CHAR(34),INDEX(SamplingFeatures[Feature Geo Type],$A4764),CHAR(34),
", FeatureGeometry:  ",CHAR(34),INDEX(SamplingFeatures[Feature Geometry],$A4764),CHAR(34),
", Elevation_m:  ",CHAR(34),INDEX(SamplingFeatures[Elevation_m],$A4764),CHAR(34),
", ElevationDatumCV:  ",CHAR(34),ElevationDatum,CHAR(34),"}"))</f>
        <v>#REF!</v>
      </c>
      <c r="L4764" t="e">
        <f>IF(INDEX(SamplingFeatures[Sampling Feature Type],$A4764)&lt;&gt;"Site","",
CONCATENATE("  - &amp;SiteID",TEXT(SUMPRODUCT(--($L$3:$L4763&lt;&gt;"")),"0000"),
" {","SamplingFeatureID:  *SamplingFeatureID",TEXT($A4764,"0000"),
", SiteTypeCV:  ",CHAR(34),INDEX(Sites[Site Type],$A4764),CHAR(34),
", Latitude:  ",INDEX(Sites[Latitude],$A4764),
", Longitude:  ",INDEX(Sites[Longitude],$A4764),
", SRSName:  ",CHAR(34),LatLonDatum,CHAR(34),"}"))</f>
        <v>#REF!</v>
      </c>
      <c r="M4764" t="e">
        <f>IF(INDEX(SamplingFeatures[Sampling Feature Type],$A4764)&lt;&gt;"Specimen","",
CONCATENATE("  - &amp;SpecimenID",TEXT(SUMPRODUCT(--($M$3:$M4763&lt;&gt;"")),"0000"),
" {","SamplingFeatureID:  *SamplingFeatureID",TEXT($A4764,"0000"),
", SpecimenTypeCV:  ",CHAR(34),INDEX(Specimens[Specimen Type],$A4764),CHAR(34),
", SpecimenMediumCV:  ",INDEX(Specimens[Specimen Medium],$A4764),
", IsFieldSpecimen:  ",CHAR(34),INDEX(Specimens[Is Field Specimen?],$A4764),CHAR(34),"}"))</f>
        <v>#REF!</v>
      </c>
      <c r="N4764" t="e">
        <f>IF(COUNTA(SpatialOffsets[])=0,"", IF(INDEX(SpatialOffsets[Spatial Offset Type],$A4764)="","",
CONCATENATE("  - &amp;SpatialOffsetID",TEXT($A4764,"0000"),
" {","SpatialOffsetTypeCV:  ",CHAR(34),INDEX(SpatialOffsets[Spatial Offset Type],$A4764),CHAR(34),
", Offset1Value:  ",INDEX(SpatialOffsets[Offset 1 Value],$A4764),
", Offset1UnitID:  ",CHAR(34),INDEX(SpatialOffsets[Offset 1 Unit],$A4764),CHAR(34),
", Offset2Value:  ",INDEX(SpatialOffsets[Offset 2 Value],$A4764),
", Offset2UnitID:  ",CHAR(34),INDEX(SpatialOffsets[Offset 2 Unit],$A4764),CHAR(34),
", Offset3Value:  ",INDEX(SpatialOffsets[Offset 3 Value],$A4764),
", Offset3UnitID:  ",CHAR(34),INDEX(SpatialOffsets[Offset 3 Unit],$A4764),CHAR(34),,"}")))</f>
        <v>#REF!</v>
      </c>
      <c r="O4764" t="e">
        <f>IF(COUNTA(RelatedFeatures[])=0,"", IF(INDEX(RelatedFeatures[First Sampling Feature Code],$A4764)="","",
CONCATENATE("  - &amp;RelationID",TEXT($A4764,"0000"),
" {","SamplingFeatureID:  *SamplingFeatureID",TEXT(MATCH(INDEX(RelatedFeatures[First Sampling Feature Code],$A4764),SamplingFeatures[Feature Code],0),"0000"),
", RelationshipTypeCV:  ",CHAR(34),INDEX(RelatedFeatures[Relationship Type],$A4764),CHAR(34),
", RelatedFeatureID: *SamplingFeatureID",TEXT(MATCH(INDEX(RelatedFeatures[Second Sampling Feature Code],$A4764),SamplingFeatures[Feature Code],0),"0000"),
", SpatialOffsetID:  ",IF(INDEX(RelatedFeatures[Offset Number],$A4764)="","",CONCATENATE("*SpatialOffsetID",TEXT(INDEX(RelatedFeatures[Offset Number],$A4764),"0000"))),"}")))</f>
        <v>#REF!</v>
      </c>
      <c r="P4764" t="e">
        <f>IF(INDEX(Methods[Method Type],$A4764)="","",
CONCATENATE("  - &amp;MethodID",TEXT($A4764,"0000"),
" {","MethodTypeCV:  ",CHAR(34),INDEX(Methods[Method Type],$A4764),CHAR(34),
", MethodCode:  ",CHAR(34),INDEX(Methods[Method Code],$A4764),CHAR(34),
", MethodName:  ",CHAR(34),INDEX(Methods[Method Name],$A4764),CHAR(34),
", MethodDescription:  ",CHAR(34),INDEX(Methods[Method Description],$A4764),CHAR(34),
", MethodLink:  ",CHAR(34),INDEX(Methods[Method Link],$A4764),CHAR(34),
", OrganizationID: *OrganizationID",TEXT(MATCH(INDEX(Methods[Organization Name],$A4764),Organizations[Organization Name],0),"0000"),"}"))</f>
        <v>#REF!</v>
      </c>
      <c r="Q4764" t="e">
        <f>IF(INDEX(Variables[Variable Type],$A4764)="","",
CONCATENATE("  - &amp;VariableID",TEXT($A4764,"0000"),
" {","VariableTypeCV:  ",CHAR(34),INDEX(Variables[Variable Type],$A4764),CHAR(34),
", VariableCode:  ",CHAR(34),INDEX(Variables[Variable Code],$A4764),CHAR(34),
", VariableNameCV:  ",CHAR(34),INDEX(Variables[Variable Name],$A4764),CHAR(34),
", VariableDefinition:  ",CHAR(34),INDEX(Variables[Variable Definition],$A4764),CHAR(34),
", SpecciationCV:  ",CHAR(34),INDEX(Variables[Speciation],$A4764),CHAR(34),
", NoDataValue:  ",CHAR(34),INDEX(Variables[No Data Value],$A4764),CHAR(34),"}"))</f>
        <v>#REF!</v>
      </c>
    </row>
    <row r="4765" spans="1:17" x14ac:dyDescent="0.25">
      <c r="A4765">
        <v>4762</v>
      </c>
      <c r="D4765" t="e">
        <f>IF(INDEX(People[First Name],$A4765)="","",
CONCATENATE("  - &amp;PersonID",TEXT($A4765,"0000"),
" {","PersonFirstName:  ",CHAR(34),INDEX(People[First Name],$A4765),CHAR(34),
", PersonMiddleName:  ",CHAR(34),INDEX(People[Middle Name],$A4765),CHAR(34),
", PersonLastName:  ",CHAR(34),INDEX(People[Last Name],$A4765),CHAR(34),"}"))</f>
        <v>#REF!</v>
      </c>
      <c r="E4765" t="e">
        <f>IF(INDEX(Organizations[Organization Type '[CV']],$A4765)="","",
CONCATENATE("  - &amp;OrganizationID",TEXT($A4765,"0000"),
" {","OrganizationTypeCV:  ",CHAR(34),INDEX(Organizations[Organization Type '[CV']],$A4765),CHAR(34),
", OrganizationCode:  ",CHAR(34),INDEX(Organizations[Organization Code],$A4765),CHAR(34),
", OrganizationName:  ",CHAR(34),INDEX(Organizations[Organization Name],$A4765),CHAR(34),
", OrganizationDescription:  ",CHAR(34),INDEX(Organizations[Organization Description],$A4765),CHAR(34),
", OrganizationLink:  ",CHAR(34),INDEX(Organizations[Organization Link],$A4765),CHAR(34),"}"))</f>
        <v>#REF!</v>
      </c>
      <c r="F4765" t="e">
        <f>IF(INDEX(People[First Name],$A4765)="","",
CONCATENATE("  - &amp;AffiliationID",TEXT($A4765,"0000"),
" {PersonID: *PersonID",TEXT($A4765,"0000"),
", OrganizationID: *OrganizationID",TEXT(MATCH(INDEX(People[Organization Name],$A4765),Organizations[Organization Name],0),"0000"),
", IsPrimaryOrganizationContact: , AffiliationStartDate: , AffiliationEndDate: , PrimaryPhone: ",
", PrimaryEmail: ",CHAR(34),INDEX(People[Primary Email],$A4765),CHAR(34),
", PrimaryAddress: ",CHAR(34),INDEX(People[Primary Address],$A4765),CHAR(34),
", PersonLink: }"))</f>
        <v>#REF!</v>
      </c>
      <c r="H4765" t="e">
        <f>IF(COUNTA(CitationInformation)=0,"",IF(INDEX(AuthorList[Author Name],$A4765)="","",
CONCATENATE("  - &amp;AuthorListID",TEXT($A4765,"0000"),
"  {CitationID: *CitationID0001",
", PersonID: *PersonID",TEXT(MATCH(INDEX(AuthorList[Author Name],$A4765),People[Full Name],0),"0000"),
", AuthorOrder: ",INDEX(AuthorList[Author Number],$A4765),"}")))</f>
        <v>#REF!</v>
      </c>
      <c r="K4765" t="e">
        <f>IF(INDEX(SamplingFeatures[Feature Code],$A4765)="","",
CONCATENATE("  - &amp;SamplingFeatureID",TEXT($A4765,"0000"),
" {","SamplingFeatureUUID:  ",CHAR(34),INDEX(SamplingFeatures[Sampling Feature UUID],$A4765),CHAR(34),
", SamplingFeatureTypeCV:  ",CHAR(34),INDEX(SamplingFeatures[Sampling Feature Type],$A4765),CHAR(34),
", SamplingFeatureCode:  ",CHAR(34),INDEX(SamplingFeatures[Feature Code],$A4765),CHAR(34),
", SamplingFeatureName:  ",CHAR(34),INDEX(SamplingFeatures[Feature Name],$A4765),CHAR(34),
", SamplingFeatureDescription:  ",CHAR(34),INDEX(SamplingFeatures[Feature Description],$A4765),CHAR(34),
", SamplingFeatureGeotypeCV:  ",CHAR(34),INDEX(SamplingFeatures[Feature Geo Type],$A4765),CHAR(34),
", FeatureGeometry:  ",CHAR(34),INDEX(SamplingFeatures[Feature Geometry],$A4765),CHAR(34),
", Elevation_m:  ",CHAR(34),INDEX(SamplingFeatures[Elevation_m],$A4765),CHAR(34),
", ElevationDatumCV:  ",CHAR(34),ElevationDatum,CHAR(34),"}"))</f>
        <v>#REF!</v>
      </c>
      <c r="L4765" t="e">
        <f>IF(INDEX(SamplingFeatures[Sampling Feature Type],$A4765)&lt;&gt;"Site","",
CONCATENATE("  - &amp;SiteID",TEXT(SUMPRODUCT(--($L$3:$L4764&lt;&gt;"")),"0000"),
" {","SamplingFeatureID:  *SamplingFeatureID",TEXT($A4765,"0000"),
", SiteTypeCV:  ",CHAR(34),INDEX(Sites[Site Type],$A4765),CHAR(34),
", Latitude:  ",INDEX(Sites[Latitude],$A4765),
", Longitude:  ",INDEX(Sites[Longitude],$A4765),
", SRSName:  ",CHAR(34),LatLonDatum,CHAR(34),"}"))</f>
        <v>#REF!</v>
      </c>
      <c r="M4765" t="e">
        <f>IF(INDEX(SamplingFeatures[Sampling Feature Type],$A4765)&lt;&gt;"Specimen","",
CONCATENATE("  - &amp;SpecimenID",TEXT(SUMPRODUCT(--($M$3:$M4764&lt;&gt;"")),"0000"),
" {","SamplingFeatureID:  *SamplingFeatureID",TEXT($A4765,"0000"),
", SpecimenTypeCV:  ",CHAR(34),INDEX(Specimens[Specimen Type],$A4765),CHAR(34),
", SpecimenMediumCV:  ",INDEX(Specimens[Specimen Medium],$A4765),
", IsFieldSpecimen:  ",CHAR(34),INDEX(Specimens[Is Field Specimen?],$A4765),CHAR(34),"}"))</f>
        <v>#REF!</v>
      </c>
      <c r="N4765" t="e">
        <f>IF(COUNTA(SpatialOffsets[])=0,"", IF(INDEX(SpatialOffsets[Spatial Offset Type],$A4765)="","",
CONCATENATE("  - &amp;SpatialOffsetID",TEXT($A4765,"0000"),
" {","SpatialOffsetTypeCV:  ",CHAR(34),INDEX(SpatialOffsets[Spatial Offset Type],$A4765),CHAR(34),
", Offset1Value:  ",INDEX(SpatialOffsets[Offset 1 Value],$A4765),
", Offset1UnitID:  ",CHAR(34),INDEX(SpatialOffsets[Offset 1 Unit],$A4765),CHAR(34),
", Offset2Value:  ",INDEX(SpatialOffsets[Offset 2 Value],$A4765),
", Offset2UnitID:  ",CHAR(34),INDEX(SpatialOffsets[Offset 2 Unit],$A4765),CHAR(34),
", Offset3Value:  ",INDEX(SpatialOffsets[Offset 3 Value],$A4765),
", Offset3UnitID:  ",CHAR(34),INDEX(SpatialOffsets[Offset 3 Unit],$A4765),CHAR(34),,"}")))</f>
        <v>#REF!</v>
      </c>
      <c r="O4765" t="e">
        <f>IF(COUNTA(RelatedFeatures[])=0,"", IF(INDEX(RelatedFeatures[First Sampling Feature Code],$A4765)="","",
CONCATENATE("  - &amp;RelationID",TEXT($A4765,"0000"),
" {","SamplingFeatureID:  *SamplingFeatureID",TEXT(MATCH(INDEX(RelatedFeatures[First Sampling Feature Code],$A4765),SamplingFeatures[Feature Code],0),"0000"),
", RelationshipTypeCV:  ",CHAR(34),INDEX(RelatedFeatures[Relationship Type],$A4765),CHAR(34),
", RelatedFeatureID: *SamplingFeatureID",TEXT(MATCH(INDEX(RelatedFeatures[Second Sampling Feature Code],$A4765),SamplingFeatures[Feature Code],0),"0000"),
", SpatialOffsetID:  ",IF(INDEX(RelatedFeatures[Offset Number],$A4765)="","",CONCATENATE("*SpatialOffsetID",TEXT(INDEX(RelatedFeatures[Offset Number],$A4765),"0000"))),"}")))</f>
        <v>#REF!</v>
      </c>
      <c r="P4765" t="e">
        <f>IF(INDEX(Methods[Method Type],$A4765)="","",
CONCATENATE("  - &amp;MethodID",TEXT($A4765,"0000"),
" {","MethodTypeCV:  ",CHAR(34),INDEX(Methods[Method Type],$A4765),CHAR(34),
", MethodCode:  ",CHAR(34),INDEX(Methods[Method Code],$A4765),CHAR(34),
", MethodName:  ",CHAR(34),INDEX(Methods[Method Name],$A4765),CHAR(34),
", MethodDescription:  ",CHAR(34),INDEX(Methods[Method Description],$A4765),CHAR(34),
", MethodLink:  ",CHAR(34),INDEX(Methods[Method Link],$A4765),CHAR(34),
", OrganizationID: *OrganizationID",TEXT(MATCH(INDEX(Methods[Organization Name],$A4765),Organizations[Organization Name],0),"0000"),"}"))</f>
        <v>#REF!</v>
      </c>
      <c r="Q4765" t="e">
        <f>IF(INDEX(Variables[Variable Type],$A4765)="","",
CONCATENATE("  - &amp;VariableID",TEXT($A4765,"0000"),
" {","VariableTypeCV:  ",CHAR(34),INDEX(Variables[Variable Type],$A4765),CHAR(34),
", VariableCode:  ",CHAR(34),INDEX(Variables[Variable Code],$A4765),CHAR(34),
", VariableNameCV:  ",CHAR(34),INDEX(Variables[Variable Name],$A4765),CHAR(34),
", VariableDefinition:  ",CHAR(34),INDEX(Variables[Variable Definition],$A4765),CHAR(34),
", SpecciationCV:  ",CHAR(34),INDEX(Variables[Speciation],$A4765),CHAR(34),
", NoDataValue:  ",CHAR(34),INDEX(Variables[No Data Value],$A4765),CHAR(34),"}"))</f>
        <v>#REF!</v>
      </c>
    </row>
    <row r="4766" spans="1:17" x14ac:dyDescent="0.25">
      <c r="A4766">
        <v>4763</v>
      </c>
      <c r="D4766" t="e">
        <f>IF(INDEX(People[First Name],$A4766)="","",
CONCATENATE("  - &amp;PersonID",TEXT($A4766,"0000"),
" {","PersonFirstName:  ",CHAR(34),INDEX(People[First Name],$A4766),CHAR(34),
", PersonMiddleName:  ",CHAR(34),INDEX(People[Middle Name],$A4766),CHAR(34),
", PersonLastName:  ",CHAR(34),INDEX(People[Last Name],$A4766),CHAR(34),"}"))</f>
        <v>#REF!</v>
      </c>
      <c r="E4766" t="e">
        <f>IF(INDEX(Organizations[Organization Type '[CV']],$A4766)="","",
CONCATENATE("  - &amp;OrganizationID",TEXT($A4766,"0000"),
" {","OrganizationTypeCV:  ",CHAR(34),INDEX(Organizations[Organization Type '[CV']],$A4766),CHAR(34),
", OrganizationCode:  ",CHAR(34),INDEX(Organizations[Organization Code],$A4766),CHAR(34),
", OrganizationName:  ",CHAR(34),INDEX(Organizations[Organization Name],$A4766),CHAR(34),
", OrganizationDescription:  ",CHAR(34),INDEX(Organizations[Organization Description],$A4766),CHAR(34),
", OrganizationLink:  ",CHAR(34),INDEX(Organizations[Organization Link],$A4766),CHAR(34),"}"))</f>
        <v>#REF!</v>
      </c>
      <c r="F4766" t="e">
        <f>IF(INDEX(People[First Name],$A4766)="","",
CONCATENATE("  - &amp;AffiliationID",TEXT($A4766,"0000"),
" {PersonID: *PersonID",TEXT($A4766,"0000"),
", OrganizationID: *OrganizationID",TEXT(MATCH(INDEX(People[Organization Name],$A4766),Organizations[Organization Name],0),"0000"),
", IsPrimaryOrganizationContact: , AffiliationStartDate: , AffiliationEndDate: , PrimaryPhone: ",
", PrimaryEmail: ",CHAR(34),INDEX(People[Primary Email],$A4766),CHAR(34),
", PrimaryAddress: ",CHAR(34),INDEX(People[Primary Address],$A4766),CHAR(34),
", PersonLink: }"))</f>
        <v>#REF!</v>
      </c>
      <c r="H4766" t="e">
        <f>IF(COUNTA(CitationInformation)=0,"",IF(INDEX(AuthorList[Author Name],$A4766)="","",
CONCATENATE("  - &amp;AuthorListID",TEXT($A4766,"0000"),
"  {CitationID: *CitationID0001",
", PersonID: *PersonID",TEXT(MATCH(INDEX(AuthorList[Author Name],$A4766),People[Full Name],0),"0000"),
", AuthorOrder: ",INDEX(AuthorList[Author Number],$A4766),"}")))</f>
        <v>#REF!</v>
      </c>
      <c r="K4766" t="e">
        <f>IF(INDEX(SamplingFeatures[Feature Code],$A4766)="","",
CONCATENATE("  - &amp;SamplingFeatureID",TEXT($A4766,"0000"),
" {","SamplingFeatureUUID:  ",CHAR(34),INDEX(SamplingFeatures[Sampling Feature UUID],$A4766),CHAR(34),
", SamplingFeatureTypeCV:  ",CHAR(34),INDEX(SamplingFeatures[Sampling Feature Type],$A4766),CHAR(34),
", SamplingFeatureCode:  ",CHAR(34),INDEX(SamplingFeatures[Feature Code],$A4766),CHAR(34),
", SamplingFeatureName:  ",CHAR(34),INDEX(SamplingFeatures[Feature Name],$A4766),CHAR(34),
", SamplingFeatureDescription:  ",CHAR(34),INDEX(SamplingFeatures[Feature Description],$A4766),CHAR(34),
", SamplingFeatureGeotypeCV:  ",CHAR(34),INDEX(SamplingFeatures[Feature Geo Type],$A4766),CHAR(34),
", FeatureGeometry:  ",CHAR(34),INDEX(SamplingFeatures[Feature Geometry],$A4766),CHAR(34),
", Elevation_m:  ",CHAR(34),INDEX(SamplingFeatures[Elevation_m],$A4766),CHAR(34),
", ElevationDatumCV:  ",CHAR(34),ElevationDatum,CHAR(34),"}"))</f>
        <v>#REF!</v>
      </c>
      <c r="L4766" t="e">
        <f>IF(INDEX(SamplingFeatures[Sampling Feature Type],$A4766)&lt;&gt;"Site","",
CONCATENATE("  - &amp;SiteID",TEXT(SUMPRODUCT(--($L$3:$L4765&lt;&gt;"")),"0000"),
" {","SamplingFeatureID:  *SamplingFeatureID",TEXT($A4766,"0000"),
", SiteTypeCV:  ",CHAR(34),INDEX(Sites[Site Type],$A4766),CHAR(34),
", Latitude:  ",INDEX(Sites[Latitude],$A4766),
", Longitude:  ",INDEX(Sites[Longitude],$A4766),
", SRSName:  ",CHAR(34),LatLonDatum,CHAR(34),"}"))</f>
        <v>#REF!</v>
      </c>
      <c r="M4766" t="e">
        <f>IF(INDEX(SamplingFeatures[Sampling Feature Type],$A4766)&lt;&gt;"Specimen","",
CONCATENATE("  - &amp;SpecimenID",TEXT(SUMPRODUCT(--($M$3:$M4765&lt;&gt;"")),"0000"),
" {","SamplingFeatureID:  *SamplingFeatureID",TEXT($A4766,"0000"),
", SpecimenTypeCV:  ",CHAR(34),INDEX(Specimens[Specimen Type],$A4766),CHAR(34),
", SpecimenMediumCV:  ",INDEX(Specimens[Specimen Medium],$A4766),
", IsFieldSpecimen:  ",CHAR(34),INDEX(Specimens[Is Field Specimen?],$A4766),CHAR(34),"}"))</f>
        <v>#REF!</v>
      </c>
      <c r="N4766" t="e">
        <f>IF(COUNTA(SpatialOffsets[])=0,"", IF(INDEX(SpatialOffsets[Spatial Offset Type],$A4766)="","",
CONCATENATE("  - &amp;SpatialOffsetID",TEXT($A4766,"0000"),
" {","SpatialOffsetTypeCV:  ",CHAR(34),INDEX(SpatialOffsets[Spatial Offset Type],$A4766),CHAR(34),
", Offset1Value:  ",INDEX(SpatialOffsets[Offset 1 Value],$A4766),
", Offset1UnitID:  ",CHAR(34),INDEX(SpatialOffsets[Offset 1 Unit],$A4766),CHAR(34),
", Offset2Value:  ",INDEX(SpatialOffsets[Offset 2 Value],$A4766),
", Offset2UnitID:  ",CHAR(34),INDEX(SpatialOffsets[Offset 2 Unit],$A4766),CHAR(34),
", Offset3Value:  ",INDEX(SpatialOffsets[Offset 3 Value],$A4766),
", Offset3UnitID:  ",CHAR(34),INDEX(SpatialOffsets[Offset 3 Unit],$A4766),CHAR(34),,"}")))</f>
        <v>#REF!</v>
      </c>
      <c r="O4766" t="e">
        <f>IF(COUNTA(RelatedFeatures[])=0,"", IF(INDEX(RelatedFeatures[First Sampling Feature Code],$A4766)="","",
CONCATENATE("  - &amp;RelationID",TEXT($A4766,"0000"),
" {","SamplingFeatureID:  *SamplingFeatureID",TEXT(MATCH(INDEX(RelatedFeatures[First Sampling Feature Code],$A4766),SamplingFeatures[Feature Code],0),"0000"),
", RelationshipTypeCV:  ",CHAR(34),INDEX(RelatedFeatures[Relationship Type],$A4766),CHAR(34),
", RelatedFeatureID: *SamplingFeatureID",TEXT(MATCH(INDEX(RelatedFeatures[Second Sampling Feature Code],$A4766),SamplingFeatures[Feature Code],0),"0000"),
", SpatialOffsetID:  ",IF(INDEX(RelatedFeatures[Offset Number],$A4766)="","",CONCATENATE("*SpatialOffsetID",TEXT(INDEX(RelatedFeatures[Offset Number],$A4766),"0000"))),"}")))</f>
        <v>#REF!</v>
      </c>
      <c r="P4766" t="e">
        <f>IF(INDEX(Methods[Method Type],$A4766)="","",
CONCATENATE("  - &amp;MethodID",TEXT($A4766,"0000"),
" {","MethodTypeCV:  ",CHAR(34),INDEX(Methods[Method Type],$A4766),CHAR(34),
", MethodCode:  ",CHAR(34),INDEX(Methods[Method Code],$A4766),CHAR(34),
", MethodName:  ",CHAR(34),INDEX(Methods[Method Name],$A4766),CHAR(34),
", MethodDescription:  ",CHAR(34),INDEX(Methods[Method Description],$A4766),CHAR(34),
", MethodLink:  ",CHAR(34),INDEX(Methods[Method Link],$A4766),CHAR(34),
", OrganizationID: *OrganizationID",TEXT(MATCH(INDEX(Methods[Organization Name],$A4766),Organizations[Organization Name],0),"0000"),"}"))</f>
        <v>#REF!</v>
      </c>
      <c r="Q4766" t="e">
        <f>IF(INDEX(Variables[Variable Type],$A4766)="","",
CONCATENATE("  - &amp;VariableID",TEXT($A4766,"0000"),
" {","VariableTypeCV:  ",CHAR(34),INDEX(Variables[Variable Type],$A4766),CHAR(34),
", VariableCode:  ",CHAR(34),INDEX(Variables[Variable Code],$A4766),CHAR(34),
", VariableNameCV:  ",CHAR(34),INDEX(Variables[Variable Name],$A4766),CHAR(34),
", VariableDefinition:  ",CHAR(34),INDEX(Variables[Variable Definition],$A4766),CHAR(34),
", SpecciationCV:  ",CHAR(34),INDEX(Variables[Speciation],$A4766),CHAR(34),
", NoDataValue:  ",CHAR(34),INDEX(Variables[No Data Value],$A4766),CHAR(34),"}"))</f>
        <v>#REF!</v>
      </c>
    </row>
    <row r="4767" spans="1:17" x14ac:dyDescent="0.25">
      <c r="A4767">
        <v>4764</v>
      </c>
      <c r="D4767" t="e">
        <f>IF(INDEX(People[First Name],$A4767)="","",
CONCATENATE("  - &amp;PersonID",TEXT($A4767,"0000"),
" {","PersonFirstName:  ",CHAR(34),INDEX(People[First Name],$A4767),CHAR(34),
", PersonMiddleName:  ",CHAR(34),INDEX(People[Middle Name],$A4767),CHAR(34),
", PersonLastName:  ",CHAR(34),INDEX(People[Last Name],$A4767),CHAR(34),"}"))</f>
        <v>#REF!</v>
      </c>
      <c r="E4767" t="e">
        <f>IF(INDEX(Organizations[Organization Type '[CV']],$A4767)="","",
CONCATENATE("  - &amp;OrganizationID",TEXT($A4767,"0000"),
" {","OrganizationTypeCV:  ",CHAR(34),INDEX(Organizations[Organization Type '[CV']],$A4767),CHAR(34),
", OrganizationCode:  ",CHAR(34),INDEX(Organizations[Organization Code],$A4767),CHAR(34),
", OrganizationName:  ",CHAR(34),INDEX(Organizations[Organization Name],$A4767),CHAR(34),
", OrganizationDescription:  ",CHAR(34),INDEX(Organizations[Organization Description],$A4767),CHAR(34),
", OrganizationLink:  ",CHAR(34),INDEX(Organizations[Organization Link],$A4767),CHAR(34),"}"))</f>
        <v>#REF!</v>
      </c>
      <c r="F4767" t="e">
        <f>IF(INDEX(People[First Name],$A4767)="","",
CONCATENATE("  - &amp;AffiliationID",TEXT($A4767,"0000"),
" {PersonID: *PersonID",TEXT($A4767,"0000"),
", OrganizationID: *OrganizationID",TEXT(MATCH(INDEX(People[Organization Name],$A4767),Organizations[Organization Name],0),"0000"),
", IsPrimaryOrganizationContact: , AffiliationStartDate: , AffiliationEndDate: , PrimaryPhone: ",
", PrimaryEmail: ",CHAR(34),INDEX(People[Primary Email],$A4767),CHAR(34),
", PrimaryAddress: ",CHAR(34),INDEX(People[Primary Address],$A4767),CHAR(34),
", PersonLink: }"))</f>
        <v>#REF!</v>
      </c>
      <c r="H4767" t="e">
        <f>IF(COUNTA(CitationInformation)=0,"",IF(INDEX(AuthorList[Author Name],$A4767)="","",
CONCATENATE("  - &amp;AuthorListID",TEXT($A4767,"0000"),
"  {CitationID: *CitationID0001",
", PersonID: *PersonID",TEXT(MATCH(INDEX(AuthorList[Author Name],$A4767),People[Full Name],0),"0000"),
", AuthorOrder: ",INDEX(AuthorList[Author Number],$A4767),"}")))</f>
        <v>#REF!</v>
      </c>
      <c r="K4767" t="e">
        <f>IF(INDEX(SamplingFeatures[Feature Code],$A4767)="","",
CONCATENATE("  - &amp;SamplingFeatureID",TEXT($A4767,"0000"),
" {","SamplingFeatureUUID:  ",CHAR(34),INDEX(SamplingFeatures[Sampling Feature UUID],$A4767),CHAR(34),
", SamplingFeatureTypeCV:  ",CHAR(34),INDEX(SamplingFeatures[Sampling Feature Type],$A4767),CHAR(34),
", SamplingFeatureCode:  ",CHAR(34),INDEX(SamplingFeatures[Feature Code],$A4767),CHAR(34),
", SamplingFeatureName:  ",CHAR(34),INDEX(SamplingFeatures[Feature Name],$A4767),CHAR(34),
", SamplingFeatureDescription:  ",CHAR(34),INDEX(SamplingFeatures[Feature Description],$A4767),CHAR(34),
", SamplingFeatureGeotypeCV:  ",CHAR(34),INDEX(SamplingFeatures[Feature Geo Type],$A4767),CHAR(34),
", FeatureGeometry:  ",CHAR(34),INDEX(SamplingFeatures[Feature Geometry],$A4767),CHAR(34),
", Elevation_m:  ",CHAR(34),INDEX(SamplingFeatures[Elevation_m],$A4767),CHAR(34),
", ElevationDatumCV:  ",CHAR(34),ElevationDatum,CHAR(34),"}"))</f>
        <v>#REF!</v>
      </c>
      <c r="L4767" t="e">
        <f>IF(INDEX(SamplingFeatures[Sampling Feature Type],$A4767)&lt;&gt;"Site","",
CONCATENATE("  - &amp;SiteID",TEXT(SUMPRODUCT(--($L$3:$L4766&lt;&gt;"")),"0000"),
" {","SamplingFeatureID:  *SamplingFeatureID",TEXT($A4767,"0000"),
", SiteTypeCV:  ",CHAR(34),INDEX(Sites[Site Type],$A4767),CHAR(34),
", Latitude:  ",INDEX(Sites[Latitude],$A4767),
", Longitude:  ",INDEX(Sites[Longitude],$A4767),
", SRSName:  ",CHAR(34),LatLonDatum,CHAR(34),"}"))</f>
        <v>#REF!</v>
      </c>
      <c r="M4767" t="e">
        <f>IF(INDEX(SamplingFeatures[Sampling Feature Type],$A4767)&lt;&gt;"Specimen","",
CONCATENATE("  - &amp;SpecimenID",TEXT(SUMPRODUCT(--($M$3:$M4766&lt;&gt;"")),"0000"),
" {","SamplingFeatureID:  *SamplingFeatureID",TEXT($A4767,"0000"),
", SpecimenTypeCV:  ",CHAR(34),INDEX(Specimens[Specimen Type],$A4767),CHAR(34),
", SpecimenMediumCV:  ",INDEX(Specimens[Specimen Medium],$A4767),
", IsFieldSpecimen:  ",CHAR(34),INDEX(Specimens[Is Field Specimen?],$A4767),CHAR(34),"}"))</f>
        <v>#REF!</v>
      </c>
      <c r="N4767" t="e">
        <f>IF(COUNTA(SpatialOffsets[])=0,"", IF(INDEX(SpatialOffsets[Spatial Offset Type],$A4767)="","",
CONCATENATE("  - &amp;SpatialOffsetID",TEXT($A4767,"0000"),
" {","SpatialOffsetTypeCV:  ",CHAR(34),INDEX(SpatialOffsets[Spatial Offset Type],$A4767),CHAR(34),
", Offset1Value:  ",INDEX(SpatialOffsets[Offset 1 Value],$A4767),
", Offset1UnitID:  ",CHAR(34),INDEX(SpatialOffsets[Offset 1 Unit],$A4767),CHAR(34),
", Offset2Value:  ",INDEX(SpatialOffsets[Offset 2 Value],$A4767),
", Offset2UnitID:  ",CHAR(34),INDEX(SpatialOffsets[Offset 2 Unit],$A4767),CHAR(34),
", Offset3Value:  ",INDEX(SpatialOffsets[Offset 3 Value],$A4767),
", Offset3UnitID:  ",CHAR(34),INDEX(SpatialOffsets[Offset 3 Unit],$A4767),CHAR(34),,"}")))</f>
        <v>#REF!</v>
      </c>
      <c r="O4767" t="e">
        <f>IF(COUNTA(RelatedFeatures[])=0,"", IF(INDEX(RelatedFeatures[First Sampling Feature Code],$A4767)="","",
CONCATENATE("  - &amp;RelationID",TEXT($A4767,"0000"),
" {","SamplingFeatureID:  *SamplingFeatureID",TEXT(MATCH(INDEX(RelatedFeatures[First Sampling Feature Code],$A4767),SamplingFeatures[Feature Code],0),"0000"),
", RelationshipTypeCV:  ",CHAR(34),INDEX(RelatedFeatures[Relationship Type],$A4767),CHAR(34),
", RelatedFeatureID: *SamplingFeatureID",TEXT(MATCH(INDEX(RelatedFeatures[Second Sampling Feature Code],$A4767),SamplingFeatures[Feature Code],0),"0000"),
", SpatialOffsetID:  ",IF(INDEX(RelatedFeatures[Offset Number],$A4767)="","",CONCATENATE("*SpatialOffsetID",TEXT(INDEX(RelatedFeatures[Offset Number],$A4767),"0000"))),"}")))</f>
        <v>#REF!</v>
      </c>
      <c r="P4767" t="e">
        <f>IF(INDEX(Methods[Method Type],$A4767)="","",
CONCATENATE("  - &amp;MethodID",TEXT($A4767,"0000"),
" {","MethodTypeCV:  ",CHAR(34),INDEX(Methods[Method Type],$A4767),CHAR(34),
", MethodCode:  ",CHAR(34),INDEX(Methods[Method Code],$A4767),CHAR(34),
", MethodName:  ",CHAR(34),INDEX(Methods[Method Name],$A4767),CHAR(34),
", MethodDescription:  ",CHAR(34),INDEX(Methods[Method Description],$A4767),CHAR(34),
", MethodLink:  ",CHAR(34),INDEX(Methods[Method Link],$A4767),CHAR(34),
", OrganizationID: *OrganizationID",TEXT(MATCH(INDEX(Methods[Organization Name],$A4767),Organizations[Organization Name],0),"0000"),"}"))</f>
        <v>#REF!</v>
      </c>
      <c r="Q4767" t="e">
        <f>IF(INDEX(Variables[Variable Type],$A4767)="","",
CONCATENATE("  - &amp;VariableID",TEXT($A4767,"0000"),
" {","VariableTypeCV:  ",CHAR(34),INDEX(Variables[Variable Type],$A4767),CHAR(34),
", VariableCode:  ",CHAR(34),INDEX(Variables[Variable Code],$A4767),CHAR(34),
", VariableNameCV:  ",CHAR(34),INDEX(Variables[Variable Name],$A4767),CHAR(34),
", VariableDefinition:  ",CHAR(34),INDEX(Variables[Variable Definition],$A4767),CHAR(34),
", SpecciationCV:  ",CHAR(34),INDEX(Variables[Speciation],$A4767),CHAR(34),
", NoDataValue:  ",CHAR(34),INDEX(Variables[No Data Value],$A4767),CHAR(34),"}"))</f>
        <v>#REF!</v>
      </c>
    </row>
    <row r="4768" spans="1:17" x14ac:dyDescent="0.25">
      <c r="A4768">
        <v>4765</v>
      </c>
      <c r="D4768" t="e">
        <f>IF(INDEX(People[First Name],$A4768)="","",
CONCATENATE("  - &amp;PersonID",TEXT($A4768,"0000"),
" {","PersonFirstName:  ",CHAR(34),INDEX(People[First Name],$A4768),CHAR(34),
", PersonMiddleName:  ",CHAR(34),INDEX(People[Middle Name],$A4768),CHAR(34),
", PersonLastName:  ",CHAR(34),INDEX(People[Last Name],$A4768),CHAR(34),"}"))</f>
        <v>#REF!</v>
      </c>
      <c r="E4768" t="e">
        <f>IF(INDEX(Organizations[Organization Type '[CV']],$A4768)="","",
CONCATENATE("  - &amp;OrganizationID",TEXT($A4768,"0000"),
" {","OrganizationTypeCV:  ",CHAR(34),INDEX(Organizations[Organization Type '[CV']],$A4768),CHAR(34),
", OrganizationCode:  ",CHAR(34),INDEX(Organizations[Organization Code],$A4768),CHAR(34),
", OrganizationName:  ",CHAR(34),INDEX(Organizations[Organization Name],$A4768),CHAR(34),
", OrganizationDescription:  ",CHAR(34),INDEX(Organizations[Organization Description],$A4768),CHAR(34),
", OrganizationLink:  ",CHAR(34),INDEX(Organizations[Organization Link],$A4768),CHAR(34),"}"))</f>
        <v>#REF!</v>
      </c>
      <c r="F4768" t="e">
        <f>IF(INDEX(People[First Name],$A4768)="","",
CONCATENATE("  - &amp;AffiliationID",TEXT($A4768,"0000"),
" {PersonID: *PersonID",TEXT($A4768,"0000"),
", OrganizationID: *OrganizationID",TEXT(MATCH(INDEX(People[Organization Name],$A4768),Organizations[Organization Name],0),"0000"),
", IsPrimaryOrganizationContact: , AffiliationStartDate: , AffiliationEndDate: , PrimaryPhone: ",
", PrimaryEmail: ",CHAR(34),INDEX(People[Primary Email],$A4768),CHAR(34),
", PrimaryAddress: ",CHAR(34),INDEX(People[Primary Address],$A4768),CHAR(34),
", PersonLink: }"))</f>
        <v>#REF!</v>
      </c>
      <c r="H4768" t="e">
        <f>IF(COUNTA(CitationInformation)=0,"",IF(INDEX(AuthorList[Author Name],$A4768)="","",
CONCATENATE("  - &amp;AuthorListID",TEXT($A4768,"0000"),
"  {CitationID: *CitationID0001",
", PersonID: *PersonID",TEXT(MATCH(INDEX(AuthorList[Author Name],$A4768),People[Full Name],0),"0000"),
", AuthorOrder: ",INDEX(AuthorList[Author Number],$A4768),"}")))</f>
        <v>#REF!</v>
      </c>
      <c r="K4768" t="e">
        <f>IF(INDEX(SamplingFeatures[Feature Code],$A4768)="","",
CONCATENATE("  - &amp;SamplingFeatureID",TEXT($A4768,"0000"),
" {","SamplingFeatureUUID:  ",CHAR(34),INDEX(SamplingFeatures[Sampling Feature UUID],$A4768),CHAR(34),
", SamplingFeatureTypeCV:  ",CHAR(34),INDEX(SamplingFeatures[Sampling Feature Type],$A4768),CHAR(34),
", SamplingFeatureCode:  ",CHAR(34),INDEX(SamplingFeatures[Feature Code],$A4768),CHAR(34),
", SamplingFeatureName:  ",CHAR(34),INDEX(SamplingFeatures[Feature Name],$A4768),CHAR(34),
", SamplingFeatureDescription:  ",CHAR(34),INDEX(SamplingFeatures[Feature Description],$A4768),CHAR(34),
", SamplingFeatureGeotypeCV:  ",CHAR(34),INDEX(SamplingFeatures[Feature Geo Type],$A4768),CHAR(34),
", FeatureGeometry:  ",CHAR(34),INDEX(SamplingFeatures[Feature Geometry],$A4768),CHAR(34),
", Elevation_m:  ",CHAR(34),INDEX(SamplingFeatures[Elevation_m],$A4768),CHAR(34),
", ElevationDatumCV:  ",CHAR(34),ElevationDatum,CHAR(34),"}"))</f>
        <v>#REF!</v>
      </c>
      <c r="L4768" t="e">
        <f>IF(INDEX(SamplingFeatures[Sampling Feature Type],$A4768)&lt;&gt;"Site","",
CONCATENATE("  - &amp;SiteID",TEXT(SUMPRODUCT(--($L$3:$L4767&lt;&gt;"")),"0000"),
" {","SamplingFeatureID:  *SamplingFeatureID",TEXT($A4768,"0000"),
", SiteTypeCV:  ",CHAR(34),INDEX(Sites[Site Type],$A4768),CHAR(34),
", Latitude:  ",INDEX(Sites[Latitude],$A4768),
", Longitude:  ",INDEX(Sites[Longitude],$A4768),
", SRSName:  ",CHAR(34),LatLonDatum,CHAR(34),"}"))</f>
        <v>#REF!</v>
      </c>
      <c r="M4768" t="e">
        <f>IF(INDEX(SamplingFeatures[Sampling Feature Type],$A4768)&lt;&gt;"Specimen","",
CONCATENATE("  - &amp;SpecimenID",TEXT(SUMPRODUCT(--($M$3:$M4767&lt;&gt;"")),"0000"),
" {","SamplingFeatureID:  *SamplingFeatureID",TEXT($A4768,"0000"),
", SpecimenTypeCV:  ",CHAR(34),INDEX(Specimens[Specimen Type],$A4768),CHAR(34),
", SpecimenMediumCV:  ",INDEX(Specimens[Specimen Medium],$A4768),
", IsFieldSpecimen:  ",CHAR(34),INDEX(Specimens[Is Field Specimen?],$A4768),CHAR(34),"}"))</f>
        <v>#REF!</v>
      </c>
      <c r="N4768" t="e">
        <f>IF(COUNTA(SpatialOffsets[])=0,"", IF(INDEX(SpatialOffsets[Spatial Offset Type],$A4768)="","",
CONCATENATE("  - &amp;SpatialOffsetID",TEXT($A4768,"0000"),
" {","SpatialOffsetTypeCV:  ",CHAR(34),INDEX(SpatialOffsets[Spatial Offset Type],$A4768),CHAR(34),
", Offset1Value:  ",INDEX(SpatialOffsets[Offset 1 Value],$A4768),
", Offset1UnitID:  ",CHAR(34),INDEX(SpatialOffsets[Offset 1 Unit],$A4768),CHAR(34),
", Offset2Value:  ",INDEX(SpatialOffsets[Offset 2 Value],$A4768),
", Offset2UnitID:  ",CHAR(34),INDEX(SpatialOffsets[Offset 2 Unit],$A4768),CHAR(34),
", Offset3Value:  ",INDEX(SpatialOffsets[Offset 3 Value],$A4768),
", Offset3UnitID:  ",CHAR(34),INDEX(SpatialOffsets[Offset 3 Unit],$A4768),CHAR(34),,"}")))</f>
        <v>#REF!</v>
      </c>
      <c r="O4768" t="e">
        <f>IF(COUNTA(RelatedFeatures[])=0,"", IF(INDEX(RelatedFeatures[First Sampling Feature Code],$A4768)="","",
CONCATENATE("  - &amp;RelationID",TEXT($A4768,"0000"),
" {","SamplingFeatureID:  *SamplingFeatureID",TEXT(MATCH(INDEX(RelatedFeatures[First Sampling Feature Code],$A4768),SamplingFeatures[Feature Code],0),"0000"),
", RelationshipTypeCV:  ",CHAR(34),INDEX(RelatedFeatures[Relationship Type],$A4768),CHAR(34),
", RelatedFeatureID: *SamplingFeatureID",TEXT(MATCH(INDEX(RelatedFeatures[Second Sampling Feature Code],$A4768),SamplingFeatures[Feature Code],0),"0000"),
", SpatialOffsetID:  ",IF(INDEX(RelatedFeatures[Offset Number],$A4768)="","",CONCATENATE("*SpatialOffsetID",TEXT(INDEX(RelatedFeatures[Offset Number],$A4768),"0000"))),"}")))</f>
        <v>#REF!</v>
      </c>
      <c r="P4768" t="e">
        <f>IF(INDEX(Methods[Method Type],$A4768)="","",
CONCATENATE("  - &amp;MethodID",TEXT($A4768,"0000"),
" {","MethodTypeCV:  ",CHAR(34),INDEX(Methods[Method Type],$A4768),CHAR(34),
", MethodCode:  ",CHAR(34),INDEX(Methods[Method Code],$A4768),CHAR(34),
", MethodName:  ",CHAR(34),INDEX(Methods[Method Name],$A4768),CHAR(34),
", MethodDescription:  ",CHAR(34),INDEX(Methods[Method Description],$A4768),CHAR(34),
", MethodLink:  ",CHAR(34),INDEX(Methods[Method Link],$A4768),CHAR(34),
", OrganizationID: *OrganizationID",TEXT(MATCH(INDEX(Methods[Organization Name],$A4768),Organizations[Organization Name],0),"0000"),"}"))</f>
        <v>#REF!</v>
      </c>
      <c r="Q4768" t="e">
        <f>IF(INDEX(Variables[Variable Type],$A4768)="","",
CONCATENATE("  - &amp;VariableID",TEXT($A4768,"0000"),
" {","VariableTypeCV:  ",CHAR(34),INDEX(Variables[Variable Type],$A4768),CHAR(34),
", VariableCode:  ",CHAR(34),INDEX(Variables[Variable Code],$A4768),CHAR(34),
", VariableNameCV:  ",CHAR(34),INDEX(Variables[Variable Name],$A4768),CHAR(34),
", VariableDefinition:  ",CHAR(34),INDEX(Variables[Variable Definition],$A4768),CHAR(34),
", SpecciationCV:  ",CHAR(34),INDEX(Variables[Speciation],$A4768),CHAR(34),
", NoDataValue:  ",CHAR(34),INDEX(Variables[No Data Value],$A4768),CHAR(34),"}"))</f>
        <v>#REF!</v>
      </c>
    </row>
    <row r="4769" spans="1:17" x14ac:dyDescent="0.25">
      <c r="A4769">
        <v>4766</v>
      </c>
      <c r="D4769" t="e">
        <f>IF(INDEX(People[First Name],$A4769)="","",
CONCATENATE("  - &amp;PersonID",TEXT($A4769,"0000"),
" {","PersonFirstName:  ",CHAR(34),INDEX(People[First Name],$A4769),CHAR(34),
", PersonMiddleName:  ",CHAR(34),INDEX(People[Middle Name],$A4769),CHAR(34),
", PersonLastName:  ",CHAR(34),INDEX(People[Last Name],$A4769),CHAR(34),"}"))</f>
        <v>#REF!</v>
      </c>
      <c r="E4769" t="e">
        <f>IF(INDEX(Organizations[Organization Type '[CV']],$A4769)="","",
CONCATENATE("  - &amp;OrganizationID",TEXT($A4769,"0000"),
" {","OrganizationTypeCV:  ",CHAR(34),INDEX(Organizations[Organization Type '[CV']],$A4769),CHAR(34),
", OrganizationCode:  ",CHAR(34),INDEX(Organizations[Organization Code],$A4769),CHAR(34),
", OrganizationName:  ",CHAR(34),INDEX(Organizations[Organization Name],$A4769),CHAR(34),
", OrganizationDescription:  ",CHAR(34),INDEX(Organizations[Organization Description],$A4769),CHAR(34),
", OrganizationLink:  ",CHAR(34),INDEX(Organizations[Organization Link],$A4769),CHAR(34),"}"))</f>
        <v>#REF!</v>
      </c>
      <c r="F4769" t="e">
        <f>IF(INDEX(People[First Name],$A4769)="","",
CONCATENATE("  - &amp;AffiliationID",TEXT($A4769,"0000"),
" {PersonID: *PersonID",TEXT($A4769,"0000"),
", OrganizationID: *OrganizationID",TEXT(MATCH(INDEX(People[Organization Name],$A4769),Organizations[Organization Name],0),"0000"),
", IsPrimaryOrganizationContact: , AffiliationStartDate: , AffiliationEndDate: , PrimaryPhone: ",
", PrimaryEmail: ",CHAR(34),INDEX(People[Primary Email],$A4769),CHAR(34),
", PrimaryAddress: ",CHAR(34),INDEX(People[Primary Address],$A4769),CHAR(34),
", PersonLink: }"))</f>
        <v>#REF!</v>
      </c>
      <c r="H4769" t="e">
        <f>IF(COUNTA(CitationInformation)=0,"",IF(INDEX(AuthorList[Author Name],$A4769)="","",
CONCATENATE("  - &amp;AuthorListID",TEXT($A4769,"0000"),
"  {CitationID: *CitationID0001",
", PersonID: *PersonID",TEXT(MATCH(INDEX(AuthorList[Author Name],$A4769),People[Full Name],0),"0000"),
", AuthorOrder: ",INDEX(AuthorList[Author Number],$A4769),"}")))</f>
        <v>#REF!</v>
      </c>
      <c r="K4769" t="e">
        <f>IF(INDEX(SamplingFeatures[Feature Code],$A4769)="","",
CONCATENATE("  - &amp;SamplingFeatureID",TEXT($A4769,"0000"),
" {","SamplingFeatureUUID:  ",CHAR(34),INDEX(SamplingFeatures[Sampling Feature UUID],$A4769),CHAR(34),
", SamplingFeatureTypeCV:  ",CHAR(34),INDEX(SamplingFeatures[Sampling Feature Type],$A4769),CHAR(34),
", SamplingFeatureCode:  ",CHAR(34),INDEX(SamplingFeatures[Feature Code],$A4769),CHAR(34),
", SamplingFeatureName:  ",CHAR(34),INDEX(SamplingFeatures[Feature Name],$A4769),CHAR(34),
", SamplingFeatureDescription:  ",CHAR(34),INDEX(SamplingFeatures[Feature Description],$A4769),CHAR(34),
", SamplingFeatureGeotypeCV:  ",CHAR(34),INDEX(SamplingFeatures[Feature Geo Type],$A4769),CHAR(34),
", FeatureGeometry:  ",CHAR(34),INDEX(SamplingFeatures[Feature Geometry],$A4769),CHAR(34),
", Elevation_m:  ",CHAR(34),INDEX(SamplingFeatures[Elevation_m],$A4769),CHAR(34),
", ElevationDatumCV:  ",CHAR(34),ElevationDatum,CHAR(34),"}"))</f>
        <v>#REF!</v>
      </c>
      <c r="L4769" t="e">
        <f>IF(INDEX(SamplingFeatures[Sampling Feature Type],$A4769)&lt;&gt;"Site","",
CONCATENATE("  - &amp;SiteID",TEXT(SUMPRODUCT(--($L$3:$L4768&lt;&gt;"")),"0000"),
" {","SamplingFeatureID:  *SamplingFeatureID",TEXT($A4769,"0000"),
", SiteTypeCV:  ",CHAR(34),INDEX(Sites[Site Type],$A4769),CHAR(34),
", Latitude:  ",INDEX(Sites[Latitude],$A4769),
", Longitude:  ",INDEX(Sites[Longitude],$A4769),
", SRSName:  ",CHAR(34),LatLonDatum,CHAR(34),"}"))</f>
        <v>#REF!</v>
      </c>
      <c r="M4769" t="e">
        <f>IF(INDEX(SamplingFeatures[Sampling Feature Type],$A4769)&lt;&gt;"Specimen","",
CONCATENATE("  - &amp;SpecimenID",TEXT(SUMPRODUCT(--($M$3:$M4768&lt;&gt;"")),"0000"),
" {","SamplingFeatureID:  *SamplingFeatureID",TEXT($A4769,"0000"),
", SpecimenTypeCV:  ",CHAR(34),INDEX(Specimens[Specimen Type],$A4769),CHAR(34),
", SpecimenMediumCV:  ",INDEX(Specimens[Specimen Medium],$A4769),
", IsFieldSpecimen:  ",CHAR(34),INDEX(Specimens[Is Field Specimen?],$A4769),CHAR(34),"}"))</f>
        <v>#REF!</v>
      </c>
      <c r="N4769" t="e">
        <f>IF(COUNTA(SpatialOffsets[])=0,"", IF(INDEX(SpatialOffsets[Spatial Offset Type],$A4769)="","",
CONCATENATE("  - &amp;SpatialOffsetID",TEXT($A4769,"0000"),
" {","SpatialOffsetTypeCV:  ",CHAR(34),INDEX(SpatialOffsets[Spatial Offset Type],$A4769),CHAR(34),
", Offset1Value:  ",INDEX(SpatialOffsets[Offset 1 Value],$A4769),
", Offset1UnitID:  ",CHAR(34),INDEX(SpatialOffsets[Offset 1 Unit],$A4769),CHAR(34),
", Offset2Value:  ",INDEX(SpatialOffsets[Offset 2 Value],$A4769),
", Offset2UnitID:  ",CHAR(34),INDEX(SpatialOffsets[Offset 2 Unit],$A4769),CHAR(34),
", Offset3Value:  ",INDEX(SpatialOffsets[Offset 3 Value],$A4769),
", Offset3UnitID:  ",CHAR(34),INDEX(SpatialOffsets[Offset 3 Unit],$A4769),CHAR(34),,"}")))</f>
        <v>#REF!</v>
      </c>
      <c r="O4769" t="e">
        <f>IF(COUNTA(RelatedFeatures[])=0,"", IF(INDEX(RelatedFeatures[First Sampling Feature Code],$A4769)="","",
CONCATENATE("  - &amp;RelationID",TEXT($A4769,"0000"),
" {","SamplingFeatureID:  *SamplingFeatureID",TEXT(MATCH(INDEX(RelatedFeatures[First Sampling Feature Code],$A4769),SamplingFeatures[Feature Code],0),"0000"),
", RelationshipTypeCV:  ",CHAR(34),INDEX(RelatedFeatures[Relationship Type],$A4769),CHAR(34),
", RelatedFeatureID: *SamplingFeatureID",TEXT(MATCH(INDEX(RelatedFeatures[Second Sampling Feature Code],$A4769),SamplingFeatures[Feature Code],0),"0000"),
", SpatialOffsetID:  ",IF(INDEX(RelatedFeatures[Offset Number],$A4769)="","",CONCATENATE("*SpatialOffsetID",TEXT(INDEX(RelatedFeatures[Offset Number],$A4769),"0000"))),"}")))</f>
        <v>#REF!</v>
      </c>
      <c r="P4769" t="e">
        <f>IF(INDEX(Methods[Method Type],$A4769)="","",
CONCATENATE("  - &amp;MethodID",TEXT($A4769,"0000"),
" {","MethodTypeCV:  ",CHAR(34),INDEX(Methods[Method Type],$A4769),CHAR(34),
", MethodCode:  ",CHAR(34),INDEX(Methods[Method Code],$A4769),CHAR(34),
", MethodName:  ",CHAR(34),INDEX(Methods[Method Name],$A4769),CHAR(34),
", MethodDescription:  ",CHAR(34),INDEX(Methods[Method Description],$A4769),CHAR(34),
", MethodLink:  ",CHAR(34),INDEX(Methods[Method Link],$A4769),CHAR(34),
", OrganizationID: *OrganizationID",TEXT(MATCH(INDEX(Methods[Organization Name],$A4769),Organizations[Organization Name],0),"0000"),"}"))</f>
        <v>#REF!</v>
      </c>
      <c r="Q4769" t="e">
        <f>IF(INDEX(Variables[Variable Type],$A4769)="","",
CONCATENATE("  - &amp;VariableID",TEXT($A4769,"0000"),
" {","VariableTypeCV:  ",CHAR(34),INDEX(Variables[Variable Type],$A4769),CHAR(34),
", VariableCode:  ",CHAR(34),INDEX(Variables[Variable Code],$A4769),CHAR(34),
", VariableNameCV:  ",CHAR(34),INDEX(Variables[Variable Name],$A4769),CHAR(34),
", VariableDefinition:  ",CHAR(34),INDEX(Variables[Variable Definition],$A4769),CHAR(34),
", SpecciationCV:  ",CHAR(34),INDEX(Variables[Speciation],$A4769),CHAR(34),
", NoDataValue:  ",CHAR(34),INDEX(Variables[No Data Value],$A4769),CHAR(34),"}"))</f>
        <v>#REF!</v>
      </c>
    </row>
    <row r="4770" spans="1:17" x14ac:dyDescent="0.25">
      <c r="A4770">
        <v>4767</v>
      </c>
      <c r="D4770" t="e">
        <f>IF(INDEX(People[First Name],$A4770)="","",
CONCATENATE("  - &amp;PersonID",TEXT($A4770,"0000"),
" {","PersonFirstName:  ",CHAR(34),INDEX(People[First Name],$A4770),CHAR(34),
", PersonMiddleName:  ",CHAR(34),INDEX(People[Middle Name],$A4770),CHAR(34),
", PersonLastName:  ",CHAR(34),INDEX(People[Last Name],$A4770),CHAR(34),"}"))</f>
        <v>#REF!</v>
      </c>
      <c r="E4770" t="e">
        <f>IF(INDEX(Organizations[Organization Type '[CV']],$A4770)="","",
CONCATENATE("  - &amp;OrganizationID",TEXT($A4770,"0000"),
" {","OrganizationTypeCV:  ",CHAR(34),INDEX(Organizations[Organization Type '[CV']],$A4770),CHAR(34),
", OrganizationCode:  ",CHAR(34),INDEX(Organizations[Organization Code],$A4770),CHAR(34),
", OrganizationName:  ",CHAR(34),INDEX(Organizations[Organization Name],$A4770),CHAR(34),
", OrganizationDescription:  ",CHAR(34),INDEX(Organizations[Organization Description],$A4770),CHAR(34),
", OrganizationLink:  ",CHAR(34),INDEX(Organizations[Organization Link],$A4770),CHAR(34),"}"))</f>
        <v>#REF!</v>
      </c>
      <c r="F4770" t="e">
        <f>IF(INDEX(People[First Name],$A4770)="","",
CONCATENATE("  - &amp;AffiliationID",TEXT($A4770,"0000"),
" {PersonID: *PersonID",TEXT($A4770,"0000"),
", OrganizationID: *OrganizationID",TEXT(MATCH(INDEX(People[Organization Name],$A4770),Organizations[Organization Name],0),"0000"),
", IsPrimaryOrganizationContact: , AffiliationStartDate: , AffiliationEndDate: , PrimaryPhone: ",
", PrimaryEmail: ",CHAR(34),INDEX(People[Primary Email],$A4770),CHAR(34),
", PrimaryAddress: ",CHAR(34),INDEX(People[Primary Address],$A4770),CHAR(34),
", PersonLink: }"))</f>
        <v>#REF!</v>
      </c>
      <c r="H4770" t="e">
        <f>IF(COUNTA(CitationInformation)=0,"",IF(INDEX(AuthorList[Author Name],$A4770)="","",
CONCATENATE("  - &amp;AuthorListID",TEXT($A4770,"0000"),
"  {CitationID: *CitationID0001",
", PersonID: *PersonID",TEXT(MATCH(INDEX(AuthorList[Author Name],$A4770),People[Full Name],0),"0000"),
", AuthorOrder: ",INDEX(AuthorList[Author Number],$A4770),"}")))</f>
        <v>#REF!</v>
      </c>
      <c r="K4770" t="e">
        <f>IF(INDEX(SamplingFeatures[Feature Code],$A4770)="","",
CONCATENATE("  - &amp;SamplingFeatureID",TEXT($A4770,"0000"),
" {","SamplingFeatureUUID:  ",CHAR(34),INDEX(SamplingFeatures[Sampling Feature UUID],$A4770),CHAR(34),
", SamplingFeatureTypeCV:  ",CHAR(34),INDEX(SamplingFeatures[Sampling Feature Type],$A4770),CHAR(34),
", SamplingFeatureCode:  ",CHAR(34),INDEX(SamplingFeatures[Feature Code],$A4770),CHAR(34),
", SamplingFeatureName:  ",CHAR(34),INDEX(SamplingFeatures[Feature Name],$A4770),CHAR(34),
", SamplingFeatureDescription:  ",CHAR(34),INDEX(SamplingFeatures[Feature Description],$A4770),CHAR(34),
", SamplingFeatureGeotypeCV:  ",CHAR(34),INDEX(SamplingFeatures[Feature Geo Type],$A4770),CHAR(34),
", FeatureGeometry:  ",CHAR(34),INDEX(SamplingFeatures[Feature Geometry],$A4770),CHAR(34),
", Elevation_m:  ",CHAR(34),INDEX(SamplingFeatures[Elevation_m],$A4770),CHAR(34),
", ElevationDatumCV:  ",CHAR(34),ElevationDatum,CHAR(34),"}"))</f>
        <v>#REF!</v>
      </c>
      <c r="L4770" t="e">
        <f>IF(INDEX(SamplingFeatures[Sampling Feature Type],$A4770)&lt;&gt;"Site","",
CONCATENATE("  - &amp;SiteID",TEXT(SUMPRODUCT(--($L$3:$L4769&lt;&gt;"")),"0000"),
" {","SamplingFeatureID:  *SamplingFeatureID",TEXT($A4770,"0000"),
", SiteTypeCV:  ",CHAR(34),INDEX(Sites[Site Type],$A4770),CHAR(34),
", Latitude:  ",INDEX(Sites[Latitude],$A4770),
", Longitude:  ",INDEX(Sites[Longitude],$A4770),
", SRSName:  ",CHAR(34),LatLonDatum,CHAR(34),"}"))</f>
        <v>#REF!</v>
      </c>
      <c r="M4770" t="e">
        <f>IF(INDEX(SamplingFeatures[Sampling Feature Type],$A4770)&lt;&gt;"Specimen","",
CONCATENATE("  - &amp;SpecimenID",TEXT(SUMPRODUCT(--($M$3:$M4769&lt;&gt;"")),"0000"),
" {","SamplingFeatureID:  *SamplingFeatureID",TEXT($A4770,"0000"),
", SpecimenTypeCV:  ",CHAR(34),INDEX(Specimens[Specimen Type],$A4770),CHAR(34),
", SpecimenMediumCV:  ",INDEX(Specimens[Specimen Medium],$A4770),
", IsFieldSpecimen:  ",CHAR(34),INDEX(Specimens[Is Field Specimen?],$A4770),CHAR(34),"}"))</f>
        <v>#REF!</v>
      </c>
      <c r="N4770" t="e">
        <f>IF(COUNTA(SpatialOffsets[])=0,"", IF(INDEX(SpatialOffsets[Spatial Offset Type],$A4770)="","",
CONCATENATE("  - &amp;SpatialOffsetID",TEXT($A4770,"0000"),
" {","SpatialOffsetTypeCV:  ",CHAR(34),INDEX(SpatialOffsets[Spatial Offset Type],$A4770),CHAR(34),
", Offset1Value:  ",INDEX(SpatialOffsets[Offset 1 Value],$A4770),
", Offset1UnitID:  ",CHAR(34),INDEX(SpatialOffsets[Offset 1 Unit],$A4770),CHAR(34),
", Offset2Value:  ",INDEX(SpatialOffsets[Offset 2 Value],$A4770),
", Offset2UnitID:  ",CHAR(34),INDEX(SpatialOffsets[Offset 2 Unit],$A4770),CHAR(34),
", Offset3Value:  ",INDEX(SpatialOffsets[Offset 3 Value],$A4770),
", Offset3UnitID:  ",CHAR(34),INDEX(SpatialOffsets[Offset 3 Unit],$A4770),CHAR(34),,"}")))</f>
        <v>#REF!</v>
      </c>
      <c r="O4770" t="e">
        <f>IF(COUNTA(RelatedFeatures[])=0,"", IF(INDEX(RelatedFeatures[First Sampling Feature Code],$A4770)="","",
CONCATENATE("  - &amp;RelationID",TEXT($A4770,"0000"),
" {","SamplingFeatureID:  *SamplingFeatureID",TEXT(MATCH(INDEX(RelatedFeatures[First Sampling Feature Code],$A4770),SamplingFeatures[Feature Code],0),"0000"),
", RelationshipTypeCV:  ",CHAR(34),INDEX(RelatedFeatures[Relationship Type],$A4770),CHAR(34),
", RelatedFeatureID: *SamplingFeatureID",TEXT(MATCH(INDEX(RelatedFeatures[Second Sampling Feature Code],$A4770),SamplingFeatures[Feature Code],0),"0000"),
", SpatialOffsetID:  ",IF(INDEX(RelatedFeatures[Offset Number],$A4770)="","",CONCATENATE("*SpatialOffsetID",TEXT(INDEX(RelatedFeatures[Offset Number],$A4770),"0000"))),"}")))</f>
        <v>#REF!</v>
      </c>
      <c r="P4770" t="e">
        <f>IF(INDEX(Methods[Method Type],$A4770)="","",
CONCATENATE("  - &amp;MethodID",TEXT($A4770,"0000"),
" {","MethodTypeCV:  ",CHAR(34),INDEX(Methods[Method Type],$A4770),CHAR(34),
", MethodCode:  ",CHAR(34),INDEX(Methods[Method Code],$A4770),CHAR(34),
", MethodName:  ",CHAR(34),INDEX(Methods[Method Name],$A4770),CHAR(34),
", MethodDescription:  ",CHAR(34),INDEX(Methods[Method Description],$A4770),CHAR(34),
", MethodLink:  ",CHAR(34),INDEX(Methods[Method Link],$A4770),CHAR(34),
", OrganizationID: *OrganizationID",TEXT(MATCH(INDEX(Methods[Organization Name],$A4770),Organizations[Organization Name],0),"0000"),"}"))</f>
        <v>#REF!</v>
      </c>
      <c r="Q4770" t="e">
        <f>IF(INDEX(Variables[Variable Type],$A4770)="","",
CONCATENATE("  - &amp;VariableID",TEXT($A4770,"0000"),
" {","VariableTypeCV:  ",CHAR(34),INDEX(Variables[Variable Type],$A4770),CHAR(34),
", VariableCode:  ",CHAR(34),INDEX(Variables[Variable Code],$A4770),CHAR(34),
", VariableNameCV:  ",CHAR(34),INDEX(Variables[Variable Name],$A4770),CHAR(34),
", VariableDefinition:  ",CHAR(34),INDEX(Variables[Variable Definition],$A4770),CHAR(34),
", SpecciationCV:  ",CHAR(34),INDEX(Variables[Speciation],$A4770),CHAR(34),
", NoDataValue:  ",CHAR(34),INDEX(Variables[No Data Value],$A4770),CHAR(34),"}"))</f>
        <v>#REF!</v>
      </c>
    </row>
    <row r="4771" spans="1:17" x14ac:dyDescent="0.25">
      <c r="A4771">
        <v>4768</v>
      </c>
      <c r="D4771" t="e">
        <f>IF(INDEX(People[First Name],$A4771)="","",
CONCATENATE("  - &amp;PersonID",TEXT($A4771,"0000"),
" {","PersonFirstName:  ",CHAR(34),INDEX(People[First Name],$A4771),CHAR(34),
", PersonMiddleName:  ",CHAR(34),INDEX(People[Middle Name],$A4771),CHAR(34),
", PersonLastName:  ",CHAR(34),INDEX(People[Last Name],$A4771),CHAR(34),"}"))</f>
        <v>#REF!</v>
      </c>
      <c r="E4771" t="e">
        <f>IF(INDEX(Organizations[Organization Type '[CV']],$A4771)="","",
CONCATENATE("  - &amp;OrganizationID",TEXT($A4771,"0000"),
" {","OrganizationTypeCV:  ",CHAR(34),INDEX(Organizations[Organization Type '[CV']],$A4771),CHAR(34),
", OrganizationCode:  ",CHAR(34),INDEX(Organizations[Organization Code],$A4771),CHAR(34),
", OrganizationName:  ",CHAR(34),INDEX(Organizations[Organization Name],$A4771),CHAR(34),
", OrganizationDescription:  ",CHAR(34),INDEX(Organizations[Organization Description],$A4771),CHAR(34),
", OrganizationLink:  ",CHAR(34),INDEX(Organizations[Organization Link],$A4771),CHAR(34),"}"))</f>
        <v>#REF!</v>
      </c>
      <c r="F4771" t="e">
        <f>IF(INDEX(People[First Name],$A4771)="","",
CONCATENATE("  - &amp;AffiliationID",TEXT($A4771,"0000"),
" {PersonID: *PersonID",TEXT($A4771,"0000"),
", OrganizationID: *OrganizationID",TEXT(MATCH(INDEX(People[Organization Name],$A4771),Organizations[Organization Name],0),"0000"),
", IsPrimaryOrganizationContact: , AffiliationStartDate: , AffiliationEndDate: , PrimaryPhone: ",
", PrimaryEmail: ",CHAR(34),INDEX(People[Primary Email],$A4771),CHAR(34),
", PrimaryAddress: ",CHAR(34),INDEX(People[Primary Address],$A4771),CHAR(34),
", PersonLink: }"))</f>
        <v>#REF!</v>
      </c>
      <c r="H4771" t="e">
        <f>IF(COUNTA(CitationInformation)=0,"",IF(INDEX(AuthorList[Author Name],$A4771)="","",
CONCATENATE("  - &amp;AuthorListID",TEXT($A4771,"0000"),
"  {CitationID: *CitationID0001",
", PersonID: *PersonID",TEXT(MATCH(INDEX(AuthorList[Author Name],$A4771),People[Full Name],0),"0000"),
", AuthorOrder: ",INDEX(AuthorList[Author Number],$A4771),"}")))</f>
        <v>#REF!</v>
      </c>
      <c r="K4771" t="e">
        <f>IF(INDEX(SamplingFeatures[Feature Code],$A4771)="","",
CONCATENATE("  - &amp;SamplingFeatureID",TEXT($A4771,"0000"),
" {","SamplingFeatureUUID:  ",CHAR(34),INDEX(SamplingFeatures[Sampling Feature UUID],$A4771),CHAR(34),
", SamplingFeatureTypeCV:  ",CHAR(34),INDEX(SamplingFeatures[Sampling Feature Type],$A4771),CHAR(34),
", SamplingFeatureCode:  ",CHAR(34),INDEX(SamplingFeatures[Feature Code],$A4771),CHAR(34),
", SamplingFeatureName:  ",CHAR(34),INDEX(SamplingFeatures[Feature Name],$A4771),CHAR(34),
", SamplingFeatureDescription:  ",CHAR(34),INDEX(SamplingFeatures[Feature Description],$A4771),CHAR(34),
", SamplingFeatureGeotypeCV:  ",CHAR(34),INDEX(SamplingFeatures[Feature Geo Type],$A4771),CHAR(34),
", FeatureGeometry:  ",CHAR(34),INDEX(SamplingFeatures[Feature Geometry],$A4771),CHAR(34),
", Elevation_m:  ",CHAR(34),INDEX(SamplingFeatures[Elevation_m],$A4771),CHAR(34),
", ElevationDatumCV:  ",CHAR(34),ElevationDatum,CHAR(34),"}"))</f>
        <v>#REF!</v>
      </c>
      <c r="L4771" t="e">
        <f>IF(INDEX(SamplingFeatures[Sampling Feature Type],$A4771)&lt;&gt;"Site","",
CONCATENATE("  - &amp;SiteID",TEXT(SUMPRODUCT(--($L$3:$L4770&lt;&gt;"")),"0000"),
" {","SamplingFeatureID:  *SamplingFeatureID",TEXT($A4771,"0000"),
", SiteTypeCV:  ",CHAR(34),INDEX(Sites[Site Type],$A4771),CHAR(34),
", Latitude:  ",INDEX(Sites[Latitude],$A4771),
", Longitude:  ",INDEX(Sites[Longitude],$A4771),
", SRSName:  ",CHAR(34),LatLonDatum,CHAR(34),"}"))</f>
        <v>#REF!</v>
      </c>
      <c r="M4771" t="e">
        <f>IF(INDEX(SamplingFeatures[Sampling Feature Type],$A4771)&lt;&gt;"Specimen","",
CONCATENATE("  - &amp;SpecimenID",TEXT(SUMPRODUCT(--($M$3:$M4770&lt;&gt;"")),"0000"),
" {","SamplingFeatureID:  *SamplingFeatureID",TEXT($A4771,"0000"),
", SpecimenTypeCV:  ",CHAR(34),INDEX(Specimens[Specimen Type],$A4771),CHAR(34),
", SpecimenMediumCV:  ",INDEX(Specimens[Specimen Medium],$A4771),
", IsFieldSpecimen:  ",CHAR(34),INDEX(Specimens[Is Field Specimen?],$A4771),CHAR(34),"}"))</f>
        <v>#REF!</v>
      </c>
      <c r="N4771" t="e">
        <f>IF(COUNTA(SpatialOffsets[])=0,"", IF(INDEX(SpatialOffsets[Spatial Offset Type],$A4771)="","",
CONCATENATE("  - &amp;SpatialOffsetID",TEXT($A4771,"0000"),
" {","SpatialOffsetTypeCV:  ",CHAR(34),INDEX(SpatialOffsets[Spatial Offset Type],$A4771),CHAR(34),
", Offset1Value:  ",INDEX(SpatialOffsets[Offset 1 Value],$A4771),
", Offset1UnitID:  ",CHAR(34),INDEX(SpatialOffsets[Offset 1 Unit],$A4771),CHAR(34),
", Offset2Value:  ",INDEX(SpatialOffsets[Offset 2 Value],$A4771),
", Offset2UnitID:  ",CHAR(34),INDEX(SpatialOffsets[Offset 2 Unit],$A4771),CHAR(34),
", Offset3Value:  ",INDEX(SpatialOffsets[Offset 3 Value],$A4771),
", Offset3UnitID:  ",CHAR(34),INDEX(SpatialOffsets[Offset 3 Unit],$A4771),CHAR(34),,"}")))</f>
        <v>#REF!</v>
      </c>
      <c r="O4771" t="e">
        <f>IF(COUNTA(RelatedFeatures[])=0,"", IF(INDEX(RelatedFeatures[First Sampling Feature Code],$A4771)="","",
CONCATENATE("  - &amp;RelationID",TEXT($A4771,"0000"),
" {","SamplingFeatureID:  *SamplingFeatureID",TEXT(MATCH(INDEX(RelatedFeatures[First Sampling Feature Code],$A4771),SamplingFeatures[Feature Code],0),"0000"),
", RelationshipTypeCV:  ",CHAR(34),INDEX(RelatedFeatures[Relationship Type],$A4771),CHAR(34),
", RelatedFeatureID: *SamplingFeatureID",TEXT(MATCH(INDEX(RelatedFeatures[Second Sampling Feature Code],$A4771),SamplingFeatures[Feature Code],0),"0000"),
", SpatialOffsetID:  ",IF(INDEX(RelatedFeatures[Offset Number],$A4771)="","",CONCATENATE("*SpatialOffsetID",TEXT(INDEX(RelatedFeatures[Offset Number],$A4771),"0000"))),"}")))</f>
        <v>#REF!</v>
      </c>
      <c r="P4771" t="e">
        <f>IF(INDEX(Methods[Method Type],$A4771)="","",
CONCATENATE("  - &amp;MethodID",TEXT($A4771,"0000"),
" {","MethodTypeCV:  ",CHAR(34),INDEX(Methods[Method Type],$A4771),CHAR(34),
", MethodCode:  ",CHAR(34),INDEX(Methods[Method Code],$A4771),CHAR(34),
", MethodName:  ",CHAR(34),INDEX(Methods[Method Name],$A4771),CHAR(34),
", MethodDescription:  ",CHAR(34),INDEX(Methods[Method Description],$A4771),CHAR(34),
", MethodLink:  ",CHAR(34),INDEX(Methods[Method Link],$A4771),CHAR(34),
", OrganizationID: *OrganizationID",TEXT(MATCH(INDEX(Methods[Organization Name],$A4771),Organizations[Organization Name],0),"0000"),"}"))</f>
        <v>#REF!</v>
      </c>
      <c r="Q4771" t="e">
        <f>IF(INDEX(Variables[Variable Type],$A4771)="","",
CONCATENATE("  - &amp;VariableID",TEXT($A4771,"0000"),
" {","VariableTypeCV:  ",CHAR(34),INDEX(Variables[Variable Type],$A4771),CHAR(34),
", VariableCode:  ",CHAR(34),INDEX(Variables[Variable Code],$A4771),CHAR(34),
", VariableNameCV:  ",CHAR(34),INDEX(Variables[Variable Name],$A4771),CHAR(34),
", VariableDefinition:  ",CHAR(34),INDEX(Variables[Variable Definition],$A4771),CHAR(34),
", SpecciationCV:  ",CHAR(34),INDEX(Variables[Speciation],$A4771),CHAR(34),
", NoDataValue:  ",CHAR(34),INDEX(Variables[No Data Value],$A4771),CHAR(34),"}"))</f>
        <v>#REF!</v>
      </c>
    </row>
    <row r="4772" spans="1:17" x14ac:dyDescent="0.25">
      <c r="A4772">
        <v>4769</v>
      </c>
      <c r="D4772" t="e">
        <f>IF(INDEX(People[First Name],$A4772)="","",
CONCATENATE("  - &amp;PersonID",TEXT($A4772,"0000"),
" {","PersonFirstName:  ",CHAR(34),INDEX(People[First Name],$A4772),CHAR(34),
", PersonMiddleName:  ",CHAR(34),INDEX(People[Middle Name],$A4772),CHAR(34),
", PersonLastName:  ",CHAR(34),INDEX(People[Last Name],$A4772),CHAR(34),"}"))</f>
        <v>#REF!</v>
      </c>
      <c r="E4772" t="e">
        <f>IF(INDEX(Organizations[Organization Type '[CV']],$A4772)="","",
CONCATENATE("  - &amp;OrganizationID",TEXT($A4772,"0000"),
" {","OrganizationTypeCV:  ",CHAR(34),INDEX(Organizations[Organization Type '[CV']],$A4772),CHAR(34),
", OrganizationCode:  ",CHAR(34),INDEX(Organizations[Organization Code],$A4772),CHAR(34),
", OrganizationName:  ",CHAR(34),INDEX(Organizations[Organization Name],$A4772),CHAR(34),
", OrganizationDescription:  ",CHAR(34),INDEX(Organizations[Organization Description],$A4772),CHAR(34),
", OrganizationLink:  ",CHAR(34),INDEX(Organizations[Organization Link],$A4772),CHAR(34),"}"))</f>
        <v>#REF!</v>
      </c>
      <c r="F4772" t="e">
        <f>IF(INDEX(People[First Name],$A4772)="","",
CONCATENATE("  - &amp;AffiliationID",TEXT($A4772,"0000"),
" {PersonID: *PersonID",TEXT($A4772,"0000"),
", OrganizationID: *OrganizationID",TEXT(MATCH(INDEX(People[Organization Name],$A4772),Organizations[Organization Name],0),"0000"),
", IsPrimaryOrganizationContact: , AffiliationStartDate: , AffiliationEndDate: , PrimaryPhone: ",
", PrimaryEmail: ",CHAR(34),INDEX(People[Primary Email],$A4772),CHAR(34),
", PrimaryAddress: ",CHAR(34),INDEX(People[Primary Address],$A4772),CHAR(34),
", PersonLink: }"))</f>
        <v>#REF!</v>
      </c>
      <c r="H4772" t="e">
        <f>IF(COUNTA(CitationInformation)=0,"",IF(INDEX(AuthorList[Author Name],$A4772)="","",
CONCATENATE("  - &amp;AuthorListID",TEXT($A4772,"0000"),
"  {CitationID: *CitationID0001",
", PersonID: *PersonID",TEXT(MATCH(INDEX(AuthorList[Author Name],$A4772),People[Full Name],0),"0000"),
", AuthorOrder: ",INDEX(AuthorList[Author Number],$A4772),"}")))</f>
        <v>#REF!</v>
      </c>
      <c r="K4772" t="e">
        <f>IF(INDEX(SamplingFeatures[Feature Code],$A4772)="","",
CONCATENATE("  - &amp;SamplingFeatureID",TEXT($A4772,"0000"),
" {","SamplingFeatureUUID:  ",CHAR(34),INDEX(SamplingFeatures[Sampling Feature UUID],$A4772),CHAR(34),
", SamplingFeatureTypeCV:  ",CHAR(34),INDEX(SamplingFeatures[Sampling Feature Type],$A4772),CHAR(34),
", SamplingFeatureCode:  ",CHAR(34),INDEX(SamplingFeatures[Feature Code],$A4772),CHAR(34),
", SamplingFeatureName:  ",CHAR(34),INDEX(SamplingFeatures[Feature Name],$A4772),CHAR(34),
", SamplingFeatureDescription:  ",CHAR(34),INDEX(SamplingFeatures[Feature Description],$A4772),CHAR(34),
", SamplingFeatureGeotypeCV:  ",CHAR(34),INDEX(SamplingFeatures[Feature Geo Type],$A4772),CHAR(34),
", FeatureGeometry:  ",CHAR(34),INDEX(SamplingFeatures[Feature Geometry],$A4772),CHAR(34),
", Elevation_m:  ",CHAR(34),INDEX(SamplingFeatures[Elevation_m],$A4772),CHAR(34),
", ElevationDatumCV:  ",CHAR(34),ElevationDatum,CHAR(34),"}"))</f>
        <v>#REF!</v>
      </c>
      <c r="L4772" t="e">
        <f>IF(INDEX(SamplingFeatures[Sampling Feature Type],$A4772)&lt;&gt;"Site","",
CONCATENATE("  - &amp;SiteID",TEXT(SUMPRODUCT(--($L$3:$L4771&lt;&gt;"")),"0000"),
" {","SamplingFeatureID:  *SamplingFeatureID",TEXT($A4772,"0000"),
", SiteTypeCV:  ",CHAR(34),INDEX(Sites[Site Type],$A4772),CHAR(34),
", Latitude:  ",INDEX(Sites[Latitude],$A4772),
", Longitude:  ",INDEX(Sites[Longitude],$A4772),
", SRSName:  ",CHAR(34),LatLonDatum,CHAR(34),"}"))</f>
        <v>#REF!</v>
      </c>
      <c r="M4772" t="e">
        <f>IF(INDEX(SamplingFeatures[Sampling Feature Type],$A4772)&lt;&gt;"Specimen","",
CONCATENATE("  - &amp;SpecimenID",TEXT(SUMPRODUCT(--($M$3:$M4771&lt;&gt;"")),"0000"),
" {","SamplingFeatureID:  *SamplingFeatureID",TEXT($A4772,"0000"),
", SpecimenTypeCV:  ",CHAR(34),INDEX(Specimens[Specimen Type],$A4772),CHAR(34),
", SpecimenMediumCV:  ",INDEX(Specimens[Specimen Medium],$A4772),
", IsFieldSpecimen:  ",CHAR(34),INDEX(Specimens[Is Field Specimen?],$A4772),CHAR(34),"}"))</f>
        <v>#REF!</v>
      </c>
      <c r="N4772" t="e">
        <f>IF(COUNTA(SpatialOffsets[])=0,"", IF(INDEX(SpatialOffsets[Spatial Offset Type],$A4772)="","",
CONCATENATE("  - &amp;SpatialOffsetID",TEXT($A4772,"0000"),
" {","SpatialOffsetTypeCV:  ",CHAR(34),INDEX(SpatialOffsets[Spatial Offset Type],$A4772),CHAR(34),
", Offset1Value:  ",INDEX(SpatialOffsets[Offset 1 Value],$A4772),
", Offset1UnitID:  ",CHAR(34),INDEX(SpatialOffsets[Offset 1 Unit],$A4772),CHAR(34),
", Offset2Value:  ",INDEX(SpatialOffsets[Offset 2 Value],$A4772),
", Offset2UnitID:  ",CHAR(34),INDEX(SpatialOffsets[Offset 2 Unit],$A4772),CHAR(34),
", Offset3Value:  ",INDEX(SpatialOffsets[Offset 3 Value],$A4772),
", Offset3UnitID:  ",CHAR(34),INDEX(SpatialOffsets[Offset 3 Unit],$A4772),CHAR(34),,"}")))</f>
        <v>#REF!</v>
      </c>
      <c r="O4772" t="e">
        <f>IF(COUNTA(RelatedFeatures[])=0,"", IF(INDEX(RelatedFeatures[First Sampling Feature Code],$A4772)="","",
CONCATENATE("  - &amp;RelationID",TEXT($A4772,"0000"),
" {","SamplingFeatureID:  *SamplingFeatureID",TEXT(MATCH(INDEX(RelatedFeatures[First Sampling Feature Code],$A4772),SamplingFeatures[Feature Code],0),"0000"),
", RelationshipTypeCV:  ",CHAR(34),INDEX(RelatedFeatures[Relationship Type],$A4772),CHAR(34),
", RelatedFeatureID: *SamplingFeatureID",TEXT(MATCH(INDEX(RelatedFeatures[Second Sampling Feature Code],$A4772),SamplingFeatures[Feature Code],0),"0000"),
", SpatialOffsetID:  ",IF(INDEX(RelatedFeatures[Offset Number],$A4772)="","",CONCATENATE("*SpatialOffsetID",TEXT(INDEX(RelatedFeatures[Offset Number],$A4772),"0000"))),"}")))</f>
        <v>#REF!</v>
      </c>
      <c r="P4772" t="e">
        <f>IF(INDEX(Methods[Method Type],$A4772)="","",
CONCATENATE("  - &amp;MethodID",TEXT($A4772,"0000"),
" {","MethodTypeCV:  ",CHAR(34),INDEX(Methods[Method Type],$A4772),CHAR(34),
", MethodCode:  ",CHAR(34),INDEX(Methods[Method Code],$A4772),CHAR(34),
", MethodName:  ",CHAR(34),INDEX(Methods[Method Name],$A4772),CHAR(34),
", MethodDescription:  ",CHAR(34),INDEX(Methods[Method Description],$A4772),CHAR(34),
", MethodLink:  ",CHAR(34),INDEX(Methods[Method Link],$A4772),CHAR(34),
", OrganizationID: *OrganizationID",TEXT(MATCH(INDEX(Methods[Organization Name],$A4772),Organizations[Organization Name],0),"0000"),"}"))</f>
        <v>#REF!</v>
      </c>
      <c r="Q4772" t="e">
        <f>IF(INDEX(Variables[Variable Type],$A4772)="","",
CONCATENATE("  - &amp;VariableID",TEXT($A4772,"0000"),
" {","VariableTypeCV:  ",CHAR(34),INDEX(Variables[Variable Type],$A4772),CHAR(34),
", VariableCode:  ",CHAR(34),INDEX(Variables[Variable Code],$A4772),CHAR(34),
", VariableNameCV:  ",CHAR(34),INDEX(Variables[Variable Name],$A4772),CHAR(34),
", VariableDefinition:  ",CHAR(34),INDEX(Variables[Variable Definition],$A4772),CHAR(34),
", SpecciationCV:  ",CHAR(34),INDEX(Variables[Speciation],$A4772),CHAR(34),
", NoDataValue:  ",CHAR(34),INDEX(Variables[No Data Value],$A4772),CHAR(34),"}"))</f>
        <v>#REF!</v>
      </c>
    </row>
    <row r="4773" spans="1:17" x14ac:dyDescent="0.25">
      <c r="A4773">
        <v>4770</v>
      </c>
      <c r="D4773" t="e">
        <f>IF(INDEX(People[First Name],$A4773)="","",
CONCATENATE("  - &amp;PersonID",TEXT($A4773,"0000"),
" {","PersonFirstName:  ",CHAR(34),INDEX(People[First Name],$A4773),CHAR(34),
", PersonMiddleName:  ",CHAR(34),INDEX(People[Middle Name],$A4773),CHAR(34),
", PersonLastName:  ",CHAR(34),INDEX(People[Last Name],$A4773),CHAR(34),"}"))</f>
        <v>#REF!</v>
      </c>
      <c r="E4773" t="e">
        <f>IF(INDEX(Organizations[Organization Type '[CV']],$A4773)="","",
CONCATENATE("  - &amp;OrganizationID",TEXT($A4773,"0000"),
" {","OrganizationTypeCV:  ",CHAR(34),INDEX(Organizations[Organization Type '[CV']],$A4773),CHAR(34),
", OrganizationCode:  ",CHAR(34),INDEX(Organizations[Organization Code],$A4773),CHAR(34),
", OrganizationName:  ",CHAR(34),INDEX(Organizations[Organization Name],$A4773),CHAR(34),
", OrganizationDescription:  ",CHAR(34),INDEX(Organizations[Organization Description],$A4773),CHAR(34),
", OrganizationLink:  ",CHAR(34),INDEX(Organizations[Organization Link],$A4773),CHAR(34),"}"))</f>
        <v>#REF!</v>
      </c>
      <c r="F4773" t="e">
        <f>IF(INDEX(People[First Name],$A4773)="","",
CONCATENATE("  - &amp;AffiliationID",TEXT($A4773,"0000"),
" {PersonID: *PersonID",TEXT($A4773,"0000"),
", OrganizationID: *OrganizationID",TEXT(MATCH(INDEX(People[Organization Name],$A4773),Organizations[Organization Name],0),"0000"),
", IsPrimaryOrganizationContact: , AffiliationStartDate: , AffiliationEndDate: , PrimaryPhone: ",
", PrimaryEmail: ",CHAR(34),INDEX(People[Primary Email],$A4773),CHAR(34),
", PrimaryAddress: ",CHAR(34),INDEX(People[Primary Address],$A4773),CHAR(34),
", PersonLink: }"))</f>
        <v>#REF!</v>
      </c>
      <c r="H4773" t="e">
        <f>IF(COUNTA(CitationInformation)=0,"",IF(INDEX(AuthorList[Author Name],$A4773)="","",
CONCATENATE("  - &amp;AuthorListID",TEXT($A4773,"0000"),
"  {CitationID: *CitationID0001",
", PersonID: *PersonID",TEXT(MATCH(INDEX(AuthorList[Author Name],$A4773),People[Full Name],0),"0000"),
", AuthorOrder: ",INDEX(AuthorList[Author Number],$A4773),"}")))</f>
        <v>#REF!</v>
      </c>
      <c r="K4773" t="e">
        <f>IF(INDEX(SamplingFeatures[Feature Code],$A4773)="","",
CONCATENATE("  - &amp;SamplingFeatureID",TEXT($A4773,"0000"),
" {","SamplingFeatureUUID:  ",CHAR(34),INDEX(SamplingFeatures[Sampling Feature UUID],$A4773),CHAR(34),
", SamplingFeatureTypeCV:  ",CHAR(34),INDEX(SamplingFeatures[Sampling Feature Type],$A4773),CHAR(34),
", SamplingFeatureCode:  ",CHAR(34),INDEX(SamplingFeatures[Feature Code],$A4773),CHAR(34),
", SamplingFeatureName:  ",CHAR(34),INDEX(SamplingFeatures[Feature Name],$A4773),CHAR(34),
", SamplingFeatureDescription:  ",CHAR(34),INDEX(SamplingFeatures[Feature Description],$A4773),CHAR(34),
", SamplingFeatureGeotypeCV:  ",CHAR(34),INDEX(SamplingFeatures[Feature Geo Type],$A4773),CHAR(34),
", FeatureGeometry:  ",CHAR(34),INDEX(SamplingFeatures[Feature Geometry],$A4773),CHAR(34),
", Elevation_m:  ",CHAR(34),INDEX(SamplingFeatures[Elevation_m],$A4773),CHAR(34),
", ElevationDatumCV:  ",CHAR(34),ElevationDatum,CHAR(34),"}"))</f>
        <v>#REF!</v>
      </c>
      <c r="L4773" t="e">
        <f>IF(INDEX(SamplingFeatures[Sampling Feature Type],$A4773)&lt;&gt;"Site","",
CONCATENATE("  - &amp;SiteID",TEXT(SUMPRODUCT(--($L$3:$L4772&lt;&gt;"")),"0000"),
" {","SamplingFeatureID:  *SamplingFeatureID",TEXT($A4773,"0000"),
", SiteTypeCV:  ",CHAR(34),INDEX(Sites[Site Type],$A4773),CHAR(34),
", Latitude:  ",INDEX(Sites[Latitude],$A4773),
", Longitude:  ",INDEX(Sites[Longitude],$A4773),
", SRSName:  ",CHAR(34),LatLonDatum,CHAR(34),"}"))</f>
        <v>#REF!</v>
      </c>
      <c r="M4773" t="e">
        <f>IF(INDEX(SamplingFeatures[Sampling Feature Type],$A4773)&lt;&gt;"Specimen","",
CONCATENATE("  - &amp;SpecimenID",TEXT(SUMPRODUCT(--($M$3:$M4772&lt;&gt;"")),"0000"),
" {","SamplingFeatureID:  *SamplingFeatureID",TEXT($A4773,"0000"),
", SpecimenTypeCV:  ",CHAR(34),INDEX(Specimens[Specimen Type],$A4773),CHAR(34),
", SpecimenMediumCV:  ",INDEX(Specimens[Specimen Medium],$A4773),
", IsFieldSpecimen:  ",CHAR(34),INDEX(Specimens[Is Field Specimen?],$A4773),CHAR(34),"}"))</f>
        <v>#REF!</v>
      </c>
      <c r="N4773" t="e">
        <f>IF(COUNTA(SpatialOffsets[])=0,"", IF(INDEX(SpatialOffsets[Spatial Offset Type],$A4773)="","",
CONCATENATE("  - &amp;SpatialOffsetID",TEXT($A4773,"0000"),
" {","SpatialOffsetTypeCV:  ",CHAR(34),INDEX(SpatialOffsets[Spatial Offset Type],$A4773),CHAR(34),
", Offset1Value:  ",INDEX(SpatialOffsets[Offset 1 Value],$A4773),
", Offset1UnitID:  ",CHAR(34),INDEX(SpatialOffsets[Offset 1 Unit],$A4773),CHAR(34),
", Offset2Value:  ",INDEX(SpatialOffsets[Offset 2 Value],$A4773),
", Offset2UnitID:  ",CHAR(34),INDEX(SpatialOffsets[Offset 2 Unit],$A4773),CHAR(34),
", Offset3Value:  ",INDEX(SpatialOffsets[Offset 3 Value],$A4773),
", Offset3UnitID:  ",CHAR(34),INDEX(SpatialOffsets[Offset 3 Unit],$A4773),CHAR(34),,"}")))</f>
        <v>#REF!</v>
      </c>
      <c r="O4773" t="e">
        <f>IF(COUNTA(RelatedFeatures[])=0,"", IF(INDEX(RelatedFeatures[First Sampling Feature Code],$A4773)="","",
CONCATENATE("  - &amp;RelationID",TEXT($A4773,"0000"),
" {","SamplingFeatureID:  *SamplingFeatureID",TEXT(MATCH(INDEX(RelatedFeatures[First Sampling Feature Code],$A4773),SamplingFeatures[Feature Code],0),"0000"),
", RelationshipTypeCV:  ",CHAR(34),INDEX(RelatedFeatures[Relationship Type],$A4773),CHAR(34),
", RelatedFeatureID: *SamplingFeatureID",TEXT(MATCH(INDEX(RelatedFeatures[Second Sampling Feature Code],$A4773),SamplingFeatures[Feature Code],0),"0000"),
", SpatialOffsetID:  ",IF(INDEX(RelatedFeatures[Offset Number],$A4773)="","",CONCATENATE("*SpatialOffsetID",TEXT(INDEX(RelatedFeatures[Offset Number],$A4773),"0000"))),"}")))</f>
        <v>#REF!</v>
      </c>
      <c r="P4773" t="e">
        <f>IF(INDEX(Methods[Method Type],$A4773)="","",
CONCATENATE("  - &amp;MethodID",TEXT($A4773,"0000"),
" {","MethodTypeCV:  ",CHAR(34),INDEX(Methods[Method Type],$A4773),CHAR(34),
", MethodCode:  ",CHAR(34),INDEX(Methods[Method Code],$A4773),CHAR(34),
", MethodName:  ",CHAR(34),INDEX(Methods[Method Name],$A4773),CHAR(34),
", MethodDescription:  ",CHAR(34),INDEX(Methods[Method Description],$A4773),CHAR(34),
", MethodLink:  ",CHAR(34),INDEX(Methods[Method Link],$A4773),CHAR(34),
", OrganizationID: *OrganizationID",TEXT(MATCH(INDEX(Methods[Organization Name],$A4773),Organizations[Organization Name],0),"0000"),"}"))</f>
        <v>#REF!</v>
      </c>
      <c r="Q4773" t="e">
        <f>IF(INDEX(Variables[Variable Type],$A4773)="","",
CONCATENATE("  - &amp;VariableID",TEXT($A4773,"0000"),
" {","VariableTypeCV:  ",CHAR(34),INDEX(Variables[Variable Type],$A4773),CHAR(34),
", VariableCode:  ",CHAR(34),INDEX(Variables[Variable Code],$A4773),CHAR(34),
", VariableNameCV:  ",CHAR(34),INDEX(Variables[Variable Name],$A4773),CHAR(34),
", VariableDefinition:  ",CHAR(34),INDEX(Variables[Variable Definition],$A4773),CHAR(34),
", SpecciationCV:  ",CHAR(34),INDEX(Variables[Speciation],$A4773),CHAR(34),
", NoDataValue:  ",CHAR(34),INDEX(Variables[No Data Value],$A4773),CHAR(34),"}"))</f>
        <v>#REF!</v>
      </c>
    </row>
    <row r="4774" spans="1:17" x14ac:dyDescent="0.25">
      <c r="A4774">
        <v>4771</v>
      </c>
      <c r="D4774" t="e">
        <f>IF(INDEX(People[First Name],$A4774)="","",
CONCATENATE("  - &amp;PersonID",TEXT($A4774,"0000"),
" {","PersonFirstName:  ",CHAR(34),INDEX(People[First Name],$A4774),CHAR(34),
", PersonMiddleName:  ",CHAR(34),INDEX(People[Middle Name],$A4774),CHAR(34),
", PersonLastName:  ",CHAR(34),INDEX(People[Last Name],$A4774),CHAR(34),"}"))</f>
        <v>#REF!</v>
      </c>
      <c r="E4774" t="e">
        <f>IF(INDEX(Organizations[Organization Type '[CV']],$A4774)="","",
CONCATENATE("  - &amp;OrganizationID",TEXT($A4774,"0000"),
" {","OrganizationTypeCV:  ",CHAR(34),INDEX(Organizations[Organization Type '[CV']],$A4774),CHAR(34),
", OrganizationCode:  ",CHAR(34),INDEX(Organizations[Organization Code],$A4774),CHAR(34),
", OrganizationName:  ",CHAR(34),INDEX(Organizations[Organization Name],$A4774),CHAR(34),
", OrganizationDescription:  ",CHAR(34),INDEX(Organizations[Organization Description],$A4774),CHAR(34),
", OrganizationLink:  ",CHAR(34),INDEX(Organizations[Organization Link],$A4774),CHAR(34),"}"))</f>
        <v>#REF!</v>
      </c>
      <c r="F4774" t="e">
        <f>IF(INDEX(People[First Name],$A4774)="","",
CONCATENATE("  - &amp;AffiliationID",TEXT($A4774,"0000"),
" {PersonID: *PersonID",TEXT($A4774,"0000"),
", OrganizationID: *OrganizationID",TEXT(MATCH(INDEX(People[Organization Name],$A4774),Organizations[Organization Name],0),"0000"),
", IsPrimaryOrganizationContact: , AffiliationStartDate: , AffiliationEndDate: , PrimaryPhone: ",
", PrimaryEmail: ",CHAR(34),INDEX(People[Primary Email],$A4774),CHAR(34),
", PrimaryAddress: ",CHAR(34),INDEX(People[Primary Address],$A4774),CHAR(34),
", PersonLink: }"))</f>
        <v>#REF!</v>
      </c>
      <c r="H4774" t="e">
        <f>IF(COUNTA(CitationInformation)=0,"",IF(INDEX(AuthorList[Author Name],$A4774)="","",
CONCATENATE("  - &amp;AuthorListID",TEXT($A4774,"0000"),
"  {CitationID: *CitationID0001",
", PersonID: *PersonID",TEXT(MATCH(INDEX(AuthorList[Author Name],$A4774),People[Full Name],0),"0000"),
", AuthorOrder: ",INDEX(AuthorList[Author Number],$A4774),"}")))</f>
        <v>#REF!</v>
      </c>
      <c r="K4774" t="e">
        <f>IF(INDEX(SamplingFeatures[Feature Code],$A4774)="","",
CONCATENATE("  - &amp;SamplingFeatureID",TEXT($A4774,"0000"),
" {","SamplingFeatureUUID:  ",CHAR(34),INDEX(SamplingFeatures[Sampling Feature UUID],$A4774),CHAR(34),
", SamplingFeatureTypeCV:  ",CHAR(34),INDEX(SamplingFeatures[Sampling Feature Type],$A4774),CHAR(34),
", SamplingFeatureCode:  ",CHAR(34),INDEX(SamplingFeatures[Feature Code],$A4774),CHAR(34),
", SamplingFeatureName:  ",CHAR(34),INDEX(SamplingFeatures[Feature Name],$A4774),CHAR(34),
", SamplingFeatureDescription:  ",CHAR(34),INDEX(SamplingFeatures[Feature Description],$A4774),CHAR(34),
", SamplingFeatureGeotypeCV:  ",CHAR(34),INDEX(SamplingFeatures[Feature Geo Type],$A4774),CHAR(34),
", FeatureGeometry:  ",CHAR(34),INDEX(SamplingFeatures[Feature Geometry],$A4774),CHAR(34),
", Elevation_m:  ",CHAR(34),INDEX(SamplingFeatures[Elevation_m],$A4774),CHAR(34),
", ElevationDatumCV:  ",CHAR(34),ElevationDatum,CHAR(34),"}"))</f>
        <v>#REF!</v>
      </c>
      <c r="L4774" t="e">
        <f>IF(INDEX(SamplingFeatures[Sampling Feature Type],$A4774)&lt;&gt;"Site","",
CONCATENATE("  - &amp;SiteID",TEXT(SUMPRODUCT(--($L$3:$L4773&lt;&gt;"")),"0000"),
" {","SamplingFeatureID:  *SamplingFeatureID",TEXT($A4774,"0000"),
", SiteTypeCV:  ",CHAR(34),INDEX(Sites[Site Type],$A4774),CHAR(34),
", Latitude:  ",INDEX(Sites[Latitude],$A4774),
", Longitude:  ",INDEX(Sites[Longitude],$A4774),
", SRSName:  ",CHAR(34),LatLonDatum,CHAR(34),"}"))</f>
        <v>#REF!</v>
      </c>
      <c r="M4774" t="e">
        <f>IF(INDEX(SamplingFeatures[Sampling Feature Type],$A4774)&lt;&gt;"Specimen","",
CONCATENATE("  - &amp;SpecimenID",TEXT(SUMPRODUCT(--($M$3:$M4773&lt;&gt;"")),"0000"),
" {","SamplingFeatureID:  *SamplingFeatureID",TEXT($A4774,"0000"),
", SpecimenTypeCV:  ",CHAR(34),INDEX(Specimens[Specimen Type],$A4774),CHAR(34),
", SpecimenMediumCV:  ",INDEX(Specimens[Specimen Medium],$A4774),
", IsFieldSpecimen:  ",CHAR(34),INDEX(Specimens[Is Field Specimen?],$A4774),CHAR(34),"}"))</f>
        <v>#REF!</v>
      </c>
      <c r="N4774" t="e">
        <f>IF(COUNTA(SpatialOffsets[])=0,"", IF(INDEX(SpatialOffsets[Spatial Offset Type],$A4774)="","",
CONCATENATE("  - &amp;SpatialOffsetID",TEXT($A4774,"0000"),
" {","SpatialOffsetTypeCV:  ",CHAR(34),INDEX(SpatialOffsets[Spatial Offset Type],$A4774),CHAR(34),
", Offset1Value:  ",INDEX(SpatialOffsets[Offset 1 Value],$A4774),
", Offset1UnitID:  ",CHAR(34),INDEX(SpatialOffsets[Offset 1 Unit],$A4774),CHAR(34),
", Offset2Value:  ",INDEX(SpatialOffsets[Offset 2 Value],$A4774),
", Offset2UnitID:  ",CHAR(34),INDEX(SpatialOffsets[Offset 2 Unit],$A4774),CHAR(34),
", Offset3Value:  ",INDEX(SpatialOffsets[Offset 3 Value],$A4774),
", Offset3UnitID:  ",CHAR(34),INDEX(SpatialOffsets[Offset 3 Unit],$A4774),CHAR(34),,"}")))</f>
        <v>#REF!</v>
      </c>
      <c r="O4774" t="e">
        <f>IF(COUNTA(RelatedFeatures[])=0,"", IF(INDEX(RelatedFeatures[First Sampling Feature Code],$A4774)="","",
CONCATENATE("  - &amp;RelationID",TEXT($A4774,"0000"),
" {","SamplingFeatureID:  *SamplingFeatureID",TEXT(MATCH(INDEX(RelatedFeatures[First Sampling Feature Code],$A4774),SamplingFeatures[Feature Code],0),"0000"),
", RelationshipTypeCV:  ",CHAR(34),INDEX(RelatedFeatures[Relationship Type],$A4774),CHAR(34),
", RelatedFeatureID: *SamplingFeatureID",TEXT(MATCH(INDEX(RelatedFeatures[Second Sampling Feature Code],$A4774),SamplingFeatures[Feature Code],0),"0000"),
", SpatialOffsetID:  ",IF(INDEX(RelatedFeatures[Offset Number],$A4774)="","",CONCATENATE("*SpatialOffsetID",TEXT(INDEX(RelatedFeatures[Offset Number],$A4774),"0000"))),"}")))</f>
        <v>#REF!</v>
      </c>
      <c r="P4774" t="e">
        <f>IF(INDEX(Methods[Method Type],$A4774)="","",
CONCATENATE("  - &amp;MethodID",TEXT($A4774,"0000"),
" {","MethodTypeCV:  ",CHAR(34),INDEX(Methods[Method Type],$A4774),CHAR(34),
", MethodCode:  ",CHAR(34),INDEX(Methods[Method Code],$A4774),CHAR(34),
", MethodName:  ",CHAR(34),INDEX(Methods[Method Name],$A4774),CHAR(34),
", MethodDescription:  ",CHAR(34),INDEX(Methods[Method Description],$A4774),CHAR(34),
", MethodLink:  ",CHAR(34),INDEX(Methods[Method Link],$A4774),CHAR(34),
", OrganizationID: *OrganizationID",TEXT(MATCH(INDEX(Methods[Organization Name],$A4774),Organizations[Organization Name],0),"0000"),"}"))</f>
        <v>#REF!</v>
      </c>
      <c r="Q4774" t="e">
        <f>IF(INDEX(Variables[Variable Type],$A4774)="","",
CONCATENATE("  - &amp;VariableID",TEXT($A4774,"0000"),
" {","VariableTypeCV:  ",CHAR(34),INDEX(Variables[Variable Type],$A4774),CHAR(34),
", VariableCode:  ",CHAR(34),INDEX(Variables[Variable Code],$A4774),CHAR(34),
", VariableNameCV:  ",CHAR(34),INDEX(Variables[Variable Name],$A4774),CHAR(34),
", VariableDefinition:  ",CHAR(34),INDEX(Variables[Variable Definition],$A4774),CHAR(34),
", SpecciationCV:  ",CHAR(34),INDEX(Variables[Speciation],$A4774),CHAR(34),
", NoDataValue:  ",CHAR(34),INDEX(Variables[No Data Value],$A4774),CHAR(34),"}"))</f>
        <v>#REF!</v>
      </c>
    </row>
    <row r="4775" spans="1:17" x14ac:dyDescent="0.25">
      <c r="A4775">
        <v>4772</v>
      </c>
      <c r="D4775" t="e">
        <f>IF(INDEX(People[First Name],$A4775)="","",
CONCATENATE("  - &amp;PersonID",TEXT($A4775,"0000"),
" {","PersonFirstName:  ",CHAR(34),INDEX(People[First Name],$A4775),CHAR(34),
", PersonMiddleName:  ",CHAR(34),INDEX(People[Middle Name],$A4775),CHAR(34),
", PersonLastName:  ",CHAR(34),INDEX(People[Last Name],$A4775),CHAR(34),"}"))</f>
        <v>#REF!</v>
      </c>
      <c r="E4775" t="e">
        <f>IF(INDEX(Organizations[Organization Type '[CV']],$A4775)="","",
CONCATENATE("  - &amp;OrganizationID",TEXT($A4775,"0000"),
" {","OrganizationTypeCV:  ",CHAR(34),INDEX(Organizations[Organization Type '[CV']],$A4775),CHAR(34),
", OrganizationCode:  ",CHAR(34),INDEX(Organizations[Organization Code],$A4775),CHAR(34),
", OrganizationName:  ",CHAR(34),INDEX(Organizations[Organization Name],$A4775),CHAR(34),
", OrganizationDescription:  ",CHAR(34),INDEX(Organizations[Organization Description],$A4775),CHAR(34),
", OrganizationLink:  ",CHAR(34),INDEX(Organizations[Organization Link],$A4775),CHAR(34),"}"))</f>
        <v>#REF!</v>
      </c>
      <c r="F4775" t="e">
        <f>IF(INDEX(People[First Name],$A4775)="","",
CONCATENATE("  - &amp;AffiliationID",TEXT($A4775,"0000"),
" {PersonID: *PersonID",TEXT($A4775,"0000"),
", OrganizationID: *OrganizationID",TEXT(MATCH(INDEX(People[Organization Name],$A4775),Organizations[Organization Name],0),"0000"),
", IsPrimaryOrganizationContact: , AffiliationStartDate: , AffiliationEndDate: , PrimaryPhone: ",
", PrimaryEmail: ",CHAR(34),INDEX(People[Primary Email],$A4775),CHAR(34),
", PrimaryAddress: ",CHAR(34),INDEX(People[Primary Address],$A4775),CHAR(34),
", PersonLink: }"))</f>
        <v>#REF!</v>
      </c>
      <c r="H4775" t="e">
        <f>IF(COUNTA(CitationInformation)=0,"",IF(INDEX(AuthorList[Author Name],$A4775)="","",
CONCATENATE("  - &amp;AuthorListID",TEXT($A4775,"0000"),
"  {CitationID: *CitationID0001",
", PersonID: *PersonID",TEXT(MATCH(INDEX(AuthorList[Author Name],$A4775),People[Full Name],0),"0000"),
", AuthorOrder: ",INDEX(AuthorList[Author Number],$A4775),"}")))</f>
        <v>#REF!</v>
      </c>
      <c r="K4775" t="e">
        <f>IF(INDEX(SamplingFeatures[Feature Code],$A4775)="","",
CONCATENATE("  - &amp;SamplingFeatureID",TEXT($A4775,"0000"),
" {","SamplingFeatureUUID:  ",CHAR(34),INDEX(SamplingFeatures[Sampling Feature UUID],$A4775),CHAR(34),
", SamplingFeatureTypeCV:  ",CHAR(34),INDEX(SamplingFeatures[Sampling Feature Type],$A4775),CHAR(34),
", SamplingFeatureCode:  ",CHAR(34),INDEX(SamplingFeatures[Feature Code],$A4775),CHAR(34),
", SamplingFeatureName:  ",CHAR(34),INDEX(SamplingFeatures[Feature Name],$A4775),CHAR(34),
", SamplingFeatureDescription:  ",CHAR(34),INDEX(SamplingFeatures[Feature Description],$A4775),CHAR(34),
", SamplingFeatureGeotypeCV:  ",CHAR(34),INDEX(SamplingFeatures[Feature Geo Type],$A4775),CHAR(34),
", FeatureGeometry:  ",CHAR(34),INDEX(SamplingFeatures[Feature Geometry],$A4775),CHAR(34),
", Elevation_m:  ",CHAR(34),INDEX(SamplingFeatures[Elevation_m],$A4775),CHAR(34),
", ElevationDatumCV:  ",CHAR(34),ElevationDatum,CHAR(34),"}"))</f>
        <v>#REF!</v>
      </c>
      <c r="L4775" t="e">
        <f>IF(INDEX(SamplingFeatures[Sampling Feature Type],$A4775)&lt;&gt;"Site","",
CONCATENATE("  - &amp;SiteID",TEXT(SUMPRODUCT(--($L$3:$L4774&lt;&gt;"")),"0000"),
" {","SamplingFeatureID:  *SamplingFeatureID",TEXT($A4775,"0000"),
", SiteTypeCV:  ",CHAR(34),INDEX(Sites[Site Type],$A4775),CHAR(34),
", Latitude:  ",INDEX(Sites[Latitude],$A4775),
", Longitude:  ",INDEX(Sites[Longitude],$A4775),
", SRSName:  ",CHAR(34),LatLonDatum,CHAR(34),"}"))</f>
        <v>#REF!</v>
      </c>
      <c r="M4775" t="e">
        <f>IF(INDEX(SamplingFeatures[Sampling Feature Type],$A4775)&lt;&gt;"Specimen","",
CONCATENATE("  - &amp;SpecimenID",TEXT(SUMPRODUCT(--($M$3:$M4774&lt;&gt;"")),"0000"),
" {","SamplingFeatureID:  *SamplingFeatureID",TEXT($A4775,"0000"),
", SpecimenTypeCV:  ",CHAR(34),INDEX(Specimens[Specimen Type],$A4775),CHAR(34),
", SpecimenMediumCV:  ",INDEX(Specimens[Specimen Medium],$A4775),
", IsFieldSpecimen:  ",CHAR(34),INDEX(Specimens[Is Field Specimen?],$A4775),CHAR(34),"}"))</f>
        <v>#REF!</v>
      </c>
      <c r="N4775" t="e">
        <f>IF(COUNTA(SpatialOffsets[])=0,"", IF(INDEX(SpatialOffsets[Spatial Offset Type],$A4775)="","",
CONCATENATE("  - &amp;SpatialOffsetID",TEXT($A4775,"0000"),
" {","SpatialOffsetTypeCV:  ",CHAR(34),INDEX(SpatialOffsets[Spatial Offset Type],$A4775),CHAR(34),
", Offset1Value:  ",INDEX(SpatialOffsets[Offset 1 Value],$A4775),
", Offset1UnitID:  ",CHAR(34),INDEX(SpatialOffsets[Offset 1 Unit],$A4775),CHAR(34),
", Offset2Value:  ",INDEX(SpatialOffsets[Offset 2 Value],$A4775),
", Offset2UnitID:  ",CHAR(34),INDEX(SpatialOffsets[Offset 2 Unit],$A4775),CHAR(34),
", Offset3Value:  ",INDEX(SpatialOffsets[Offset 3 Value],$A4775),
", Offset3UnitID:  ",CHAR(34),INDEX(SpatialOffsets[Offset 3 Unit],$A4775),CHAR(34),,"}")))</f>
        <v>#REF!</v>
      </c>
      <c r="O4775" t="e">
        <f>IF(COUNTA(RelatedFeatures[])=0,"", IF(INDEX(RelatedFeatures[First Sampling Feature Code],$A4775)="","",
CONCATENATE("  - &amp;RelationID",TEXT($A4775,"0000"),
" {","SamplingFeatureID:  *SamplingFeatureID",TEXT(MATCH(INDEX(RelatedFeatures[First Sampling Feature Code],$A4775),SamplingFeatures[Feature Code],0),"0000"),
", RelationshipTypeCV:  ",CHAR(34),INDEX(RelatedFeatures[Relationship Type],$A4775),CHAR(34),
", RelatedFeatureID: *SamplingFeatureID",TEXT(MATCH(INDEX(RelatedFeatures[Second Sampling Feature Code],$A4775),SamplingFeatures[Feature Code],0),"0000"),
", SpatialOffsetID:  ",IF(INDEX(RelatedFeatures[Offset Number],$A4775)="","",CONCATENATE("*SpatialOffsetID",TEXT(INDEX(RelatedFeatures[Offset Number],$A4775),"0000"))),"}")))</f>
        <v>#REF!</v>
      </c>
      <c r="P4775" t="e">
        <f>IF(INDEX(Methods[Method Type],$A4775)="","",
CONCATENATE("  - &amp;MethodID",TEXT($A4775,"0000"),
" {","MethodTypeCV:  ",CHAR(34),INDEX(Methods[Method Type],$A4775),CHAR(34),
", MethodCode:  ",CHAR(34),INDEX(Methods[Method Code],$A4775),CHAR(34),
", MethodName:  ",CHAR(34),INDEX(Methods[Method Name],$A4775),CHAR(34),
", MethodDescription:  ",CHAR(34),INDEX(Methods[Method Description],$A4775),CHAR(34),
", MethodLink:  ",CHAR(34),INDEX(Methods[Method Link],$A4775),CHAR(34),
", OrganizationID: *OrganizationID",TEXT(MATCH(INDEX(Methods[Organization Name],$A4775),Organizations[Organization Name],0),"0000"),"}"))</f>
        <v>#REF!</v>
      </c>
      <c r="Q4775" t="e">
        <f>IF(INDEX(Variables[Variable Type],$A4775)="","",
CONCATENATE("  - &amp;VariableID",TEXT($A4775,"0000"),
" {","VariableTypeCV:  ",CHAR(34),INDEX(Variables[Variable Type],$A4775),CHAR(34),
", VariableCode:  ",CHAR(34),INDEX(Variables[Variable Code],$A4775),CHAR(34),
", VariableNameCV:  ",CHAR(34),INDEX(Variables[Variable Name],$A4775),CHAR(34),
", VariableDefinition:  ",CHAR(34),INDEX(Variables[Variable Definition],$A4775),CHAR(34),
", SpecciationCV:  ",CHAR(34),INDEX(Variables[Speciation],$A4775),CHAR(34),
", NoDataValue:  ",CHAR(34),INDEX(Variables[No Data Value],$A4775),CHAR(34),"}"))</f>
        <v>#REF!</v>
      </c>
    </row>
    <row r="4776" spans="1:17" x14ac:dyDescent="0.25">
      <c r="A4776">
        <v>4773</v>
      </c>
      <c r="D4776" t="e">
        <f>IF(INDEX(People[First Name],$A4776)="","",
CONCATENATE("  - &amp;PersonID",TEXT($A4776,"0000"),
" {","PersonFirstName:  ",CHAR(34),INDEX(People[First Name],$A4776),CHAR(34),
", PersonMiddleName:  ",CHAR(34),INDEX(People[Middle Name],$A4776),CHAR(34),
", PersonLastName:  ",CHAR(34),INDEX(People[Last Name],$A4776),CHAR(34),"}"))</f>
        <v>#REF!</v>
      </c>
      <c r="E4776" t="e">
        <f>IF(INDEX(Organizations[Organization Type '[CV']],$A4776)="","",
CONCATENATE("  - &amp;OrganizationID",TEXT($A4776,"0000"),
" {","OrganizationTypeCV:  ",CHAR(34),INDEX(Organizations[Organization Type '[CV']],$A4776),CHAR(34),
", OrganizationCode:  ",CHAR(34),INDEX(Organizations[Organization Code],$A4776),CHAR(34),
", OrganizationName:  ",CHAR(34),INDEX(Organizations[Organization Name],$A4776),CHAR(34),
", OrganizationDescription:  ",CHAR(34),INDEX(Organizations[Organization Description],$A4776),CHAR(34),
", OrganizationLink:  ",CHAR(34),INDEX(Organizations[Organization Link],$A4776),CHAR(34),"}"))</f>
        <v>#REF!</v>
      </c>
      <c r="F4776" t="e">
        <f>IF(INDEX(People[First Name],$A4776)="","",
CONCATENATE("  - &amp;AffiliationID",TEXT($A4776,"0000"),
" {PersonID: *PersonID",TEXT($A4776,"0000"),
", OrganizationID: *OrganizationID",TEXT(MATCH(INDEX(People[Organization Name],$A4776),Organizations[Organization Name],0),"0000"),
", IsPrimaryOrganizationContact: , AffiliationStartDate: , AffiliationEndDate: , PrimaryPhone: ",
", PrimaryEmail: ",CHAR(34),INDEX(People[Primary Email],$A4776),CHAR(34),
", PrimaryAddress: ",CHAR(34),INDEX(People[Primary Address],$A4776),CHAR(34),
", PersonLink: }"))</f>
        <v>#REF!</v>
      </c>
      <c r="H4776" t="e">
        <f>IF(COUNTA(CitationInformation)=0,"",IF(INDEX(AuthorList[Author Name],$A4776)="","",
CONCATENATE("  - &amp;AuthorListID",TEXT($A4776,"0000"),
"  {CitationID: *CitationID0001",
", PersonID: *PersonID",TEXT(MATCH(INDEX(AuthorList[Author Name],$A4776),People[Full Name],0),"0000"),
", AuthorOrder: ",INDEX(AuthorList[Author Number],$A4776),"}")))</f>
        <v>#REF!</v>
      </c>
      <c r="K4776" t="e">
        <f>IF(INDEX(SamplingFeatures[Feature Code],$A4776)="","",
CONCATENATE("  - &amp;SamplingFeatureID",TEXT($A4776,"0000"),
" {","SamplingFeatureUUID:  ",CHAR(34),INDEX(SamplingFeatures[Sampling Feature UUID],$A4776),CHAR(34),
", SamplingFeatureTypeCV:  ",CHAR(34),INDEX(SamplingFeatures[Sampling Feature Type],$A4776),CHAR(34),
", SamplingFeatureCode:  ",CHAR(34),INDEX(SamplingFeatures[Feature Code],$A4776),CHAR(34),
", SamplingFeatureName:  ",CHAR(34),INDEX(SamplingFeatures[Feature Name],$A4776),CHAR(34),
", SamplingFeatureDescription:  ",CHAR(34),INDEX(SamplingFeatures[Feature Description],$A4776),CHAR(34),
", SamplingFeatureGeotypeCV:  ",CHAR(34),INDEX(SamplingFeatures[Feature Geo Type],$A4776),CHAR(34),
", FeatureGeometry:  ",CHAR(34),INDEX(SamplingFeatures[Feature Geometry],$A4776),CHAR(34),
", Elevation_m:  ",CHAR(34),INDEX(SamplingFeatures[Elevation_m],$A4776),CHAR(34),
", ElevationDatumCV:  ",CHAR(34),ElevationDatum,CHAR(34),"}"))</f>
        <v>#REF!</v>
      </c>
      <c r="L4776" t="e">
        <f>IF(INDEX(SamplingFeatures[Sampling Feature Type],$A4776)&lt;&gt;"Site","",
CONCATENATE("  - &amp;SiteID",TEXT(SUMPRODUCT(--($L$3:$L4775&lt;&gt;"")),"0000"),
" {","SamplingFeatureID:  *SamplingFeatureID",TEXT($A4776,"0000"),
", SiteTypeCV:  ",CHAR(34),INDEX(Sites[Site Type],$A4776),CHAR(34),
", Latitude:  ",INDEX(Sites[Latitude],$A4776),
", Longitude:  ",INDEX(Sites[Longitude],$A4776),
", SRSName:  ",CHAR(34),LatLonDatum,CHAR(34),"}"))</f>
        <v>#REF!</v>
      </c>
      <c r="M4776" t="e">
        <f>IF(INDEX(SamplingFeatures[Sampling Feature Type],$A4776)&lt;&gt;"Specimen","",
CONCATENATE("  - &amp;SpecimenID",TEXT(SUMPRODUCT(--($M$3:$M4775&lt;&gt;"")),"0000"),
" {","SamplingFeatureID:  *SamplingFeatureID",TEXT($A4776,"0000"),
", SpecimenTypeCV:  ",CHAR(34),INDEX(Specimens[Specimen Type],$A4776),CHAR(34),
", SpecimenMediumCV:  ",INDEX(Specimens[Specimen Medium],$A4776),
", IsFieldSpecimen:  ",CHAR(34),INDEX(Specimens[Is Field Specimen?],$A4776),CHAR(34),"}"))</f>
        <v>#REF!</v>
      </c>
      <c r="N4776" t="e">
        <f>IF(COUNTA(SpatialOffsets[])=0,"", IF(INDEX(SpatialOffsets[Spatial Offset Type],$A4776)="","",
CONCATENATE("  - &amp;SpatialOffsetID",TEXT($A4776,"0000"),
" {","SpatialOffsetTypeCV:  ",CHAR(34),INDEX(SpatialOffsets[Spatial Offset Type],$A4776),CHAR(34),
", Offset1Value:  ",INDEX(SpatialOffsets[Offset 1 Value],$A4776),
", Offset1UnitID:  ",CHAR(34),INDEX(SpatialOffsets[Offset 1 Unit],$A4776),CHAR(34),
", Offset2Value:  ",INDEX(SpatialOffsets[Offset 2 Value],$A4776),
", Offset2UnitID:  ",CHAR(34),INDEX(SpatialOffsets[Offset 2 Unit],$A4776),CHAR(34),
", Offset3Value:  ",INDEX(SpatialOffsets[Offset 3 Value],$A4776),
", Offset3UnitID:  ",CHAR(34),INDEX(SpatialOffsets[Offset 3 Unit],$A4776),CHAR(34),,"}")))</f>
        <v>#REF!</v>
      </c>
      <c r="O4776" t="e">
        <f>IF(COUNTA(RelatedFeatures[])=0,"", IF(INDEX(RelatedFeatures[First Sampling Feature Code],$A4776)="","",
CONCATENATE("  - &amp;RelationID",TEXT($A4776,"0000"),
" {","SamplingFeatureID:  *SamplingFeatureID",TEXT(MATCH(INDEX(RelatedFeatures[First Sampling Feature Code],$A4776),SamplingFeatures[Feature Code],0),"0000"),
", RelationshipTypeCV:  ",CHAR(34),INDEX(RelatedFeatures[Relationship Type],$A4776),CHAR(34),
", RelatedFeatureID: *SamplingFeatureID",TEXT(MATCH(INDEX(RelatedFeatures[Second Sampling Feature Code],$A4776),SamplingFeatures[Feature Code],0),"0000"),
", SpatialOffsetID:  ",IF(INDEX(RelatedFeatures[Offset Number],$A4776)="","",CONCATENATE("*SpatialOffsetID",TEXT(INDEX(RelatedFeatures[Offset Number],$A4776),"0000"))),"}")))</f>
        <v>#REF!</v>
      </c>
      <c r="P4776" t="e">
        <f>IF(INDEX(Methods[Method Type],$A4776)="","",
CONCATENATE("  - &amp;MethodID",TEXT($A4776,"0000"),
" {","MethodTypeCV:  ",CHAR(34),INDEX(Methods[Method Type],$A4776),CHAR(34),
", MethodCode:  ",CHAR(34),INDEX(Methods[Method Code],$A4776),CHAR(34),
", MethodName:  ",CHAR(34),INDEX(Methods[Method Name],$A4776),CHAR(34),
", MethodDescription:  ",CHAR(34),INDEX(Methods[Method Description],$A4776),CHAR(34),
", MethodLink:  ",CHAR(34),INDEX(Methods[Method Link],$A4776),CHAR(34),
", OrganizationID: *OrganizationID",TEXT(MATCH(INDEX(Methods[Organization Name],$A4776),Organizations[Organization Name],0),"0000"),"}"))</f>
        <v>#REF!</v>
      </c>
      <c r="Q4776" t="e">
        <f>IF(INDEX(Variables[Variable Type],$A4776)="","",
CONCATENATE("  - &amp;VariableID",TEXT($A4776,"0000"),
" {","VariableTypeCV:  ",CHAR(34),INDEX(Variables[Variable Type],$A4776),CHAR(34),
", VariableCode:  ",CHAR(34),INDEX(Variables[Variable Code],$A4776),CHAR(34),
", VariableNameCV:  ",CHAR(34),INDEX(Variables[Variable Name],$A4776),CHAR(34),
", VariableDefinition:  ",CHAR(34),INDEX(Variables[Variable Definition],$A4776),CHAR(34),
", SpecciationCV:  ",CHAR(34),INDEX(Variables[Speciation],$A4776),CHAR(34),
", NoDataValue:  ",CHAR(34),INDEX(Variables[No Data Value],$A4776),CHAR(34),"}"))</f>
        <v>#REF!</v>
      </c>
    </row>
    <row r="4777" spans="1:17" x14ac:dyDescent="0.25">
      <c r="A4777">
        <v>4774</v>
      </c>
      <c r="D4777" t="e">
        <f>IF(INDEX(People[First Name],$A4777)="","",
CONCATENATE("  - &amp;PersonID",TEXT($A4777,"0000"),
" {","PersonFirstName:  ",CHAR(34),INDEX(People[First Name],$A4777),CHAR(34),
", PersonMiddleName:  ",CHAR(34),INDEX(People[Middle Name],$A4777),CHAR(34),
", PersonLastName:  ",CHAR(34),INDEX(People[Last Name],$A4777),CHAR(34),"}"))</f>
        <v>#REF!</v>
      </c>
      <c r="E4777" t="e">
        <f>IF(INDEX(Organizations[Organization Type '[CV']],$A4777)="","",
CONCATENATE("  - &amp;OrganizationID",TEXT($A4777,"0000"),
" {","OrganizationTypeCV:  ",CHAR(34),INDEX(Organizations[Organization Type '[CV']],$A4777),CHAR(34),
", OrganizationCode:  ",CHAR(34),INDEX(Organizations[Organization Code],$A4777),CHAR(34),
", OrganizationName:  ",CHAR(34),INDEX(Organizations[Organization Name],$A4777),CHAR(34),
", OrganizationDescription:  ",CHAR(34),INDEX(Organizations[Organization Description],$A4777),CHAR(34),
", OrganizationLink:  ",CHAR(34),INDEX(Organizations[Organization Link],$A4777),CHAR(34),"}"))</f>
        <v>#REF!</v>
      </c>
      <c r="F4777" t="e">
        <f>IF(INDEX(People[First Name],$A4777)="","",
CONCATENATE("  - &amp;AffiliationID",TEXT($A4777,"0000"),
" {PersonID: *PersonID",TEXT($A4777,"0000"),
", OrganizationID: *OrganizationID",TEXT(MATCH(INDEX(People[Organization Name],$A4777),Organizations[Organization Name],0),"0000"),
", IsPrimaryOrganizationContact: , AffiliationStartDate: , AffiliationEndDate: , PrimaryPhone: ",
", PrimaryEmail: ",CHAR(34),INDEX(People[Primary Email],$A4777),CHAR(34),
", PrimaryAddress: ",CHAR(34),INDEX(People[Primary Address],$A4777),CHAR(34),
", PersonLink: }"))</f>
        <v>#REF!</v>
      </c>
      <c r="H4777" t="e">
        <f>IF(COUNTA(CitationInformation)=0,"",IF(INDEX(AuthorList[Author Name],$A4777)="","",
CONCATENATE("  - &amp;AuthorListID",TEXT($A4777,"0000"),
"  {CitationID: *CitationID0001",
", PersonID: *PersonID",TEXT(MATCH(INDEX(AuthorList[Author Name],$A4777),People[Full Name],0),"0000"),
", AuthorOrder: ",INDEX(AuthorList[Author Number],$A4777),"}")))</f>
        <v>#REF!</v>
      </c>
      <c r="K4777" t="e">
        <f>IF(INDEX(SamplingFeatures[Feature Code],$A4777)="","",
CONCATENATE("  - &amp;SamplingFeatureID",TEXT($A4777,"0000"),
" {","SamplingFeatureUUID:  ",CHAR(34),INDEX(SamplingFeatures[Sampling Feature UUID],$A4777),CHAR(34),
", SamplingFeatureTypeCV:  ",CHAR(34),INDEX(SamplingFeatures[Sampling Feature Type],$A4777),CHAR(34),
", SamplingFeatureCode:  ",CHAR(34),INDEX(SamplingFeatures[Feature Code],$A4777),CHAR(34),
", SamplingFeatureName:  ",CHAR(34),INDEX(SamplingFeatures[Feature Name],$A4777),CHAR(34),
", SamplingFeatureDescription:  ",CHAR(34),INDEX(SamplingFeatures[Feature Description],$A4777),CHAR(34),
", SamplingFeatureGeotypeCV:  ",CHAR(34),INDEX(SamplingFeatures[Feature Geo Type],$A4777),CHAR(34),
", FeatureGeometry:  ",CHAR(34),INDEX(SamplingFeatures[Feature Geometry],$A4777),CHAR(34),
", Elevation_m:  ",CHAR(34),INDEX(SamplingFeatures[Elevation_m],$A4777),CHAR(34),
", ElevationDatumCV:  ",CHAR(34),ElevationDatum,CHAR(34),"}"))</f>
        <v>#REF!</v>
      </c>
      <c r="L4777" t="e">
        <f>IF(INDEX(SamplingFeatures[Sampling Feature Type],$A4777)&lt;&gt;"Site","",
CONCATENATE("  - &amp;SiteID",TEXT(SUMPRODUCT(--($L$3:$L4776&lt;&gt;"")),"0000"),
" {","SamplingFeatureID:  *SamplingFeatureID",TEXT($A4777,"0000"),
", SiteTypeCV:  ",CHAR(34),INDEX(Sites[Site Type],$A4777),CHAR(34),
", Latitude:  ",INDEX(Sites[Latitude],$A4777),
", Longitude:  ",INDEX(Sites[Longitude],$A4777),
", SRSName:  ",CHAR(34),LatLonDatum,CHAR(34),"}"))</f>
        <v>#REF!</v>
      </c>
      <c r="M4777" t="e">
        <f>IF(INDEX(SamplingFeatures[Sampling Feature Type],$A4777)&lt;&gt;"Specimen","",
CONCATENATE("  - &amp;SpecimenID",TEXT(SUMPRODUCT(--($M$3:$M4776&lt;&gt;"")),"0000"),
" {","SamplingFeatureID:  *SamplingFeatureID",TEXT($A4777,"0000"),
", SpecimenTypeCV:  ",CHAR(34),INDEX(Specimens[Specimen Type],$A4777),CHAR(34),
", SpecimenMediumCV:  ",INDEX(Specimens[Specimen Medium],$A4777),
", IsFieldSpecimen:  ",CHAR(34),INDEX(Specimens[Is Field Specimen?],$A4777),CHAR(34),"}"))</f>
        <v>#REF!</v>
      </c>
      <c r="N4777" t="e">
        <f>IF(COUNTA(SpatialOffsets[])=0,"", IF(INDEX(SpatialOffsets[Spatial Offset Type],$A4777)="","",
CONCATENATE("  - &amp;SpatialOffsetID",TEXT($A4777,"0000"),
" {","SpatialOffsetTypeCV:  ",CHAR(34),INDEX(SpatialOffsets[Spatial Offset Type],$A4777),CHAR(34),
", Offset1Value:  ",INDEX(SpatialOffsets[Offset 1 Value],$A4777),
", Offset1UnitID:  ",CHAR(34),INDEX(SpatialOffsets[Offset 1 Unit],$A4777),CHAR(34),
", Offset2Value:  ",INDEX(SpatialOffsets[Offset 2 Value],$A4777),
", Offset2UnitID:  ",CHAR(34),INDEX(SpatialOffsets[Offset 2 Unit],$A4777),CHAR(34),
", Offset3Value:  ",INDEX(SpatialOffsets[Offset 3 Value],$A4777),
", Offset3UnitID:  ",CHAR(34),INDEX(SpatialOffsets[Offset 3 Unit],$A4777),CHAR(34),,"}")))</f>
        <v>#REF!</v>
      </c>
      <c r="O4777" t="e">
        <f>IF(COUNTA(RelatedFeatures[])=0,"", IF(INDEX(RelatedFeatures[First Sampling Feature Code],$A4777)="","",
CONCATENATE("  - &amp;RelationID",TEXT($A4777,"0000"),
" {","SamplingFeatureID:  *SamplingFeatureID",TEXT(MATCH(INDEX(RelatedFeatures[First Sampling Feature Code],$A4777),SamplingFeatures[Feature Code],0),"0000"),
", RelationshipTypeCV:  ",CHAR(34),INDEX(RelatedFeatures[Relationship Type],$A4777),CHAR(34),
", RelatedFeatureID: *SamplingFeatureID",TEXT(MATCH(INDEX(RelatedFeatures[Second Sampling Feature Code],$A4777),SamplingFeatures[Feature Code],0),"0000"),
", SpatialOffsetID:  ",IF(INDEX(RelatedFeatures[Offset Number],$A4777)="","",CONCATENATE("*SpatialOffsetID",TEXT(INDEX(RelatedFeatures[Offset Number],$A4777),"0000"))),"}")))</f>
        <v>#REF!</v>
      </c>
      <c r="P4777" t="e">
        <f>IF(INDEX(Methods[Method Type],$A4777)="","",
CONCATENATE("  - &amp;MethodID",TEXT($A4777,"0000"),
" {","MethodTypeCV:  ",CHAR(34),INDEX(Methods[Method Type],$A4777),CHAR(34),
", MethodCode:  ",CHAR(34),INDEX(Methods[Method Code],$A4777),CHAR(34),
", MethodName:  ",CHAR(34),INDEX(Methods[Method Name],$A4777),CHAR(34),
", MethodDescription:  ",CHAR(34),INDEX(Methods[Method Description],$A4777),CHAR(34),
", MethodLink:  ",CHAR(34),INDEX(Methods[Method Link],$A4777),CHAR(34),
", OrganizationID: *OrganizationID",TEXT(MATCH(INDEX(Methods[Organization Name],$A4777),Organizations[Organization Name],0),"0000"),"}"))</f>
        <v>#REF!</v>
      </c>
      <c r="Q4777" t="e">
        <f>IF(INDEX(Variables[Variable Type],$A4777)="","",
CONCATENATE("  - &amp;VariableID",TEXT($A4777,"0000"),
" {","VariableTypeCV:  ",CHAR(34),INDEX(Variables[Variable Type],$A4777),CHAR(34),
", VariableCode:  ",CHAR(34),INDEX(Variables[Variable Code],$A4777),CHAR(34),
", VariableNameCV:  ",CHAR(34),INDEX(Variables[Variable Name],$A4777),CHAR(34),
", VariableDefinition:  ",CHAR(34),INDEX(Variables[Variable Definition],$A4777),CHAR(34),
", SpecciationCV:  ",CHAR(34),INDEX(Variables[Speciation],$A4777),CHAR(34),
", NoDataValue:  ",CHAR(34),INDEX(Variables[No Data Value],$A4777),CHAR(34),"}"))</f>
        <v>#REF!</v>
      </c>
    </row>
    <row r="4778" spans="1:17" x14ac:dyDescent="0.25">
      <c r="A4778">
        <v>4775</v>
      </c>
      <c r="D4778" t="e">
        <f>IF(INDEX(People[First Name],$A4778)="","",
CONCATENATE("  - &amp;PersonID",TEXT($A4778,"0000"),
" {","PersonFirstName:  ",CHAR(34),INDEX(People[First Name],$A4778),CHAR(34),
", PersonMiddleName:  ",CHAR(34),INDEX(People[Middle Name],$A4778),CHAR(34),
", PersonLastName:  ",CHAR(34),INDEX(People[Last Name],$A4778),CHAR(34),"}"))</f>
        <v>#REF!</v>
      </c>
      <c r="E4778" t="e">
        <f>IF(INDEX(Organizations[Organization Type '[CV']],$A4778)="","",
CONCATENATE("  - &amp;OrganizationID",TEXT($A4778,"0000"),
" {","OrganizationTypeCV:  ",CHAR(34),INDEX(Organizations[Organization Type '[CV']],$A4778),CHAR(34),
", OrganizationCode:  ",CHAR(34),INDEX(Organizations[Organization Code],$A4778),CHAR(34),
", OrganizationName:  ",CHAR(34),INDEX(Organizations[Organization Name],$A4778),CHAR(34),
", OrganizationDescription:  ",CHAR(34),INDEX(Organizations[Organization Description],$A4778),CHAR(34),
", OrganizationLink:  ",CHAR(34),INDEX(Organizations[Organization Link],$A4778),CHAR(34),"}"))</f>
        <v>#REF!</v>
      </c>
      <c r="F4778" t="e">
        <f>IF(INDEX(People[First Name],$A4778)="","",
CONCATENATE("  - &amp;AffiliationID",TEXT($A4778,"0000"),
" {PersonID: *PersonID",TEXT($A4778,"0000"),
", OrganizationID: *OrganizationID",TEXT(MATCH(INDEX(People[Organization Name],$A4778),Organizations[Organization Name],0),"0000"),
", IsPrimaryOrganizationContact: , AffiliationStartDate: , AffiliationEndDate: , PrimaryPhone: ",
", PrimaryEmail: ",CHAR(34),INDEX(People[Primary Email],$A4778),CHAR(34),
", PrimaryAddress: ",CHAR(34),INDEX(People[Primary Address],$A4778),CHAR(34),
", PersonLink: }"))</f>
        <v>#REF!</v>
      </c>
      <c r="H4778" t="e">
        <f>IF(COUNTA(CitationInformation)=0,"",IF(INDEX(AuthorList[Author Name],$A4778)="","",
CONCATENATE("  - &amp;AuthorListID",TEXT($A4778,"0000"),
"  {CitationID: *CitationID0001",
", PersonID: *PersonID",TEXT(MATCH(INDEX(AuthorList[Author Name],$A4778),People[Full Name],0),"0000"),
", AuthorOrder: ",INDEX(AuthorList[Author Number],$A4778),"}")))</f>
        <v>#REF!</v>
      </c>
      <c r="K4778" t="e">
        <f>IF(INDEX(SamplingFeatures[Feature Code],$A4778)="","",
CONCATENATE("  - &amp;SamplingFeatureID",TEXT($A4778,"0000"),
" {","SamplingFeatureUUID:  ",CHAR(34),INDEX(SamplingFeatures[Sampling Feature UUID],$A4778),CHAR(34),
", SamplingFeatureTypeCV:  ",CHAR(34),INDEX(SamplingFeatures[Sampling Feature Type],$A4778),CHAR(34),
", SamplingFeatureCode:  ",CHAR(34),INDEX(SamplingFeatures[Feature Code],$A4778),CHAR(34),
", SamplingFeatureName:  ",CHAR(34),INDEX(SamplingFeatures[Feature Name],$A4778),CHAR(34),
", SamplingFeatureDescription:  ",CHAR(34),INDEX(SamplingFeatures[Feature Description],$A4778),CHAR(34),
", SamplingFeatureGeotypeCV:  ",CHAR(34),INDEX(SamplingFeatures[Feature Geo Type],$A4778),CHAR(34),
", FeatureGeometry:  ",CHAR(34),INDEX(SamplingFeatures[Feature Geometry],$A4778),CHAR(34),
", Elevation_m:  ",CHAR(34),INDEX(SamplingFeatures[Elevation_m],$A4778),CHAR(34),
", ElevationDatumCV:  ",CHAR(34),ElevationDatum,CHAR(34),"}"))</f>
        <v>#REF!</v>
      </c>
      <c r="L4778" t="e">
        <f>IF(INDEX(SamplingFeatures[Sampling Feature Type],$A4778)&lt;&gt;"Site","",
CONCATENATE("  - &amp;SiteID",TEXT(SUMPRODUCT(--($L$3:$L4777&lt;&gt;"")),"0000"),
" {","SamplingFeatureID:  *SamplingFeatureID",TEXT($A4778,"0000"),
", SiteTypeCV:  ",CHAR(34),INDEX(Sites[Site Type],$A4778),CHAR(34),
", Latitude:  ",INDEX(Sites[Latitude],$A4778),
", Longitude:  ",INDEX(Sites[Longitude],$A4778),
", SRSName:  ",CHAR(34),LatLonDatum,CHAR(34),"}"))</f>
        <v>#REF!</v>
      </c>
      <c r="M4778" t="e">
        <f>IF(INDEX(SamplingFeatures[Sampling Feature Type],$A4778)&lt;&gt;"Specimen","",
CONCATENATE("  - &amp;SpecimenID",TEXT(SUMPRODUCT(--($M$3:$M4777&lt;&gt;"")),"0000"),
" {","SamplingFeatureID:  *SamplingFeatureID",TEXT($A4778,"0000"),
", SpecimenTypeCV:  ",CHAR(34),INDEX(Specimens[Specimen Type],$A4778),CHAR(34),
", SpecimenMediumCV:  ",INDEX(Specimens[Specimen Medium],$A4778),
", IsFieldSpecimen:  ",CHAR(34),INDEX(Specimens[Is Field Specimen?],$A4778),CHAR(34),"}"))</f>
        <v>#REF!</v>
      </c>
      <c r="N4778" t="e">
        <f>IF(COUNTA(SpatialOffsets[])=0,"", IF(INDEX(SpatialOffsets[Spatial Offset Type],$A4778)="","",
CONCATENATE("  - &amp;SpatialOffsetID",TEXT($A4778,"0000"),
" {","SpatialOffsetTypeCV:  ",CHAR(34),INDEX(SpatialOffsets[Spatial Offset Type],$A4778),CHAR(34),
", Offset1Value:  ",INDEX(SpatialOffsets[Offset 1 Value],$A4778),
", Offset1UnitID:  ",CHAR(34),INDEX(SpatialOffsets[Offset 1 Unit],$A4778),CHAR(34),
", Offset2Value:  ",INDEX(SpatialOffsets[Offset 2 Value],$A4778),
", Offset2UnitID:  ",CHAR(34),INDEX(SpatialOffsets[Offset 2 Unit],$A4778),CHAR(34),
", Offset3Value:  ",INDEX(SpatialOffsets[Offset 3 Value],$A4778),
", Offset3UnitID:  ",CHAR(34),INDEX(SpatialOffsets[Offset 3 Unit],$A4778),CHAR(34),,"}")))</f>
        <v>#REF!</v>
      </c>
      <c r="O4778" t="e">
        <f>IF(COUNTA(RelatedFeatures[])=0,"", IF(INDEX(RelatedFeatures[First Sampling Feature Code],$A4778)="","",
CONCATENATE("  - &amp;RelationID",TEXT($A4778,"0000"),
" {","SamplingFeatureID:  *SamplingFeatureID",TEXT(MATCH(INDEX(RelatedFeatures[First Sampling Feature Code],$A4778),SamplingFeatures[Feature Code],0),"0000"),
", RelationshipTypeCV:  ",CHAR(34),INDEX(RelatedFeatures[Relationship Type],$A4778),CHAR(34),
", RelatedFeatureID: *SamplingFeatureID",TEXT(MATCH(INDEX(RelatedFeatures[Second Sampling Feature Code],$A4778),SamplingFeatures[Feature Code],0),"0000"),
", SpatialOffsetID:  ",IF(INDEX(RelatedFeatures[Offset Number],$A4778)="","",CONCATENATE("*SpatialOffsetID",TEXT(INDEX(RelatedFeatures[Offset Number],$A4778),"0000"))),"}")))</f>
        <v>#REF!</v>
      </c>
      <c r="P4778" t="e">
        <f>IF(INDEX(Methods[Method Type],$A4778)="","",
CONCATENATE("  - &amp;MethodID",TEXT($A4778,"0000"),
" {","MethodTypeCV:  ",CHAR(34),INDEX(Methods[Method Type],$A4778),CHAR(34),
", MethodCode:  ",CHAR(34),INDEX(Methods[Method Code],$A4778),CHAR(34),
", MethodName:  ",CHAR(34),INDEX(Methods[Method Name],$A4778),CHAR(34),
", MethodDescription:  ",CHAR(34),INDEX(Methods[Method Description],$A4778),CHAR(34),
", MethodLink:  ",CHAR(34),INDEX(Methods[Method Link],$A4778),CHAR(34),
", OrganizationID: *OrganizationID",TEXT(MATCH(INDEX(Methods[Organization Name],$A4778),Organizations[Organization Name],0),"0000"),"}"))</f>
        <v>#REF!</v>
      </c>
      <c r="Q4778" t="e">
        <f>IF(INDEX(Variables[Variable Type],$A4778)="","",
CONCATENATE("  - &amp;VariableID",TEXT($A4778,"0000"),
" {","VariableTypeCV:  ",CHAR(34),INDEX(Variables[Variable Type],$A4778),CHAR(34),
", VariableCode:  ",CHAR(34),INDEX(Variables[Variable Code],$A4778),CHAR(34),
", VariableNameCV:  ",CHAR(34),INDEX(Variables[Variable Name],$A4778),CHAR(34),
", VariableDefinition:  ",CHAR(34),INDEX(Variables[Variable Definition],$A4778),CHAR(34),
", SpecciationCV:  ",CHAR(34),INDEX(Variables[Speciation],$A4778),CHAR(34),
", NoDataValue:  ",CHAR(34),INDEX(Variables[No Data Value],$A4778),CHAR(34),"}"))</f>
        <v>#REF!</v>
      </c>
    </row>
    <row r="4779" spans="1:17" x14ac:dyDescent="0.25">
      <c r="A4779">
        <v>4776</v>
      </c>
      <c r="D4779" t="e">
        <f>IF(INDEX(People[First Name],$A4779)="","",
CONCATENATE("  - &amp;PersonID",TEXT($A4779,"0000"),
" {","PersonFirstName:  ",CHAR(34),INDEX(People[First Name],$A4779),CHAR(34),
", PersonMiddleName:  ",CHAR(34),INDEX(People[Middle Name],$A4779),CHAR(34),
", PersonLastName:  ",CHAR(34),INDEX(People[Last Name],$A4779),CHAR(34),"}"))</f>
        <v>#REF!</v>
      </c>
      <c r="E4779" t="e">
        <f>IF(INDEX(Organizations[Organization Type '[CV']],$A4779)="","",
CONCATENATE("  - &amp;OrganizationID",TEXT($A4779,"0000"),
" {","OrganizationTypeCV:  ",CHAR(34),INDEX(Organizations[Organization Type '[CV']],$A4779),CHAR(34),
", OrganizationCode:  ",CHAR(34),INDEX(Organizations[Organization Code],$A4779),CHAR(34),
", OrganizationName:  ",CHAR(34),INDEX(Organizations[Organization Name],$A4779),CHAR(34),
", OrganizationDescription:  ",CHAR(34),INDEX(Organizations[Organization Description],$A4779),CHAR(34),
", OrganizationLink:  ",CHAR(34),INDEX(Organizations[Organization Link],$A4779),CHAR(34),"}"))</f>
        <v>#REF!</v>
      </c>
      <c r="F4779" t="e">
        <f>IF(INDEX(People[First Name],$A4779)="","",
CONCATENATE("  - &amp;AffiliationID",TEXT($A4779,"0000"),
" {PersonID: *PersonID",TEXT($A4779,"0000"),
", OrganizationID: *OrganizationID",TEXT(MATCH(INDEX(People[Organization Name],$A4779),Organizations[Organization Name],0),"0000"),
", IsPrimaryOrganizationContact: , AffiliationStartDate: , AffiliationEndDate: , PrimaryPhone: ",
", PrimaryEmail: ",CHAR(34),INDEX(People[Primary Email],$A4779),CHAR(34),
", PrimaryAddress: ",CHAR(34),INDEX(People[Primary Address],$A4779),CHAR(34),
", PersonLink: }"))</f>
        <v>#REF!</v>
      </c>
      <c r="H4779" t="e">
        <f>IF(COUNTA(CitationInformation)=0,"",IF(INDEX(AuthorList[Author Name],$A4779)="","",
CONCATENATE("  - &amp;AuthorListID",TEXT($A4779,"0000"),
"  {CitationID: *CitationID0001",
", PersonID: *PersonID",TEXT(MATCH(INDEX(AuthorList[Author Name],$A4779),People[Full Name],0),"0000"),
", AuthorOrder: ",INDEX(AuthorList[Author Number],$A4779),"}")))</f>
        <v>#REF!</v>
      </c>
      <c r="K4779" t="e">
        <f>IF(INDEX(SamplingFeatures[Feature Code],$A4779)="","",
CONCATENATE("  - &amp;SamplingFeatureID",TEXT($A4779,"0000"),
" {","SamplingFeatureUUID:  ",CHAR(34),INDEX(SamplingFeatures[Sampling Feature UUID],$A4779),CHAR(34),
", SamplingFeatureTypeCV:  ",CHAR(34),INDEX(SamplingFeatures[Sampling Feature Type],$A4779),CHAR(34),
", SamplingFeatureCode:  ",CHAR(34),INDEX(SamplingFeatures[Feature Code],$A4779),CHAR(34),
", SamplingFeatureName:  ",CHAR(34),INDEX(SamplingFeatures[Feature Name],$A4779),CHAR(34),
", SamplingFeatureDescription:  ",CHAR(34),INDEX(SamplingFeatures[Feature Description],$A4779),CHAR(34),
", SamplingFeatureGeotypeCV:  ",CHAR(34),INDEX(SamplingFeatures[Feature Geo Type],$A4779),CHAR(34),
", FeatureGeometry:  ",CHAR(34),INDEX(SamplingFeatures[Feature Geometry],$A4779),CHAR(34),
", Elevation_m:  ",CHAR(34),INDEX(SamplingFeatures[Elevation_m],$A4779),CHAR(34),
", ElevationDatumCV:  ",CHAR(34),ElevationDatum,CHAR(34),"}"))</f>
        <v>#REF!</v>
      </c>
      <c r="L4779" t="e">
        <f>IF(INDEX(SamplingFeatures[Sampling Feature Type],$A4779)&lt;&gt;"Site","",
CONCATENATE("  - &amp;SiteID",TEXT(SUMPRODUCT(--($L$3:$L4778&lt;&gt;"")),"0000"),
" {","SamplingFeatureID:  *SamplingFeatureID",TEXT($A4779,"0000"),
", SiteTypeCV:  ",CHAR(34),INDEX(Sites[Site Type],$A4779),CHAR(34),
", Latitude:  ",INDEX(Sites[Latitude],$A4779),
", Longitude:  ",INDEX(Sites[Longitude],$A4779),
", SRSName:  ",CHAR(34),LatLonDatum,CHAR(34),"}"))</f>
        <v>#REF!</v>
      </c>
      <c r="M4779" t="e">
        <f>IF(INDEX(SamplingFeatures[Sampling Feature Type],$A4779)&lt;&gt;"Specimen","",
CONCATENATE("  - &amp;SpecimenID",TEXT(SUMPRODUCT(--($M$3:$M4778&lt;&gt;"")),"0000"),
" {","SamplingFeatureID:  *SamplingFeatureID",TEXT($A4779,"0000"),
", SpecimenTypeCV:  ",CHAR(34),INDEX(Specimens[Specimen Type],$A4779),CHAR(34),
", SpecimenMediumCV:  ",INDEX(Specimens[Specimen Medium],$A4779),
", IsFieldSpecimen:  ",CHAR(34),INDEX(Specimens[Is Field Specimen?],$A4779),CHAR(34),"}"))</f>
        <v>#REF!</v>
      </c>
      <c r="N4779" t="e">
        <f>IF(COUNTA(SpatialOffsets[])=0,"", IF(INDEX(SpatialOffsets[Spatial Offset Type],$A4779)="","",
CONCATENATE("  - &amp;SpatialOffsetID",TEXT($A4779,"0000"),
" {","SpatialOffsetTypeCV:  ",CHAR(34),INDEX(SpatialOffsets[Spatial Offset Type],$A4779),CHAR(34),
", Offset1Value:  ",INDEX(SpatialOffsets[Offset 1 Value],$A4779),
", Offset1UnitID:  ",CHAR(34),INDEX(SpatialOffsets[Offset 1 Unit],$A4779),CHAR(34),
", Offset2Value:  ",INDEX(SpatialOffsets[Offset 2 Value],$A4779),
", Offset2UnitID:  ",CHAR(34),INDEX(SpatialOffsets[Offset 2 Unit],$A4779),CHAR(34),
", Offset3Value:  ",INDEX(SpatialOffsets[Offset 3 Value],$A4779),
", Offset3UnitID:  ",CHAR(34),INDEX(SpatialOffsets[Offset 3 Unit],$A4779),CHAR(34),,"}")))</f>
        <v>#REF!</v>
      </c>
      <c r="O4779" t="e">
        <f>IF(COUNTA(RelatedFeatures[])=0,"", IF(INDEX(RelatedFeatures[First Sampling Feature Code],$A4779)="","",
CONCATENATE("  - &amp;RelationID",TEXT($A4779,"0000"),
" {","SamplingFeatureID:  *SamplingFeatureID",TEXT(MATCH(INDEX(RelatedFeatures[First Sampling Feature Code],$A4779),SamplingFeatures[Feature Code],0),"0000"),
", RelationshipTypeCV:  ",CHAR(34),INDEX(RelatedFeatures[Relationship Type],$A4779),CHAR(34),
", RelatedFeatureID: *SamplingFeatureID",TEXT(MATCH(INDEX(RelatedFeatures[Second Sampling Feature Code],$A4779),SamplingFeatures[Feature Code],0),"0000"),
", SpatialOffsetID:  ",IF(INDEX(RelatedFeatures[Offset Number],$A4779)="","",CONCATENATE("*SpatialOffsetID",TEXT(INDEX(RelatedFeatures[Offset Number],$A4779),"0000"))),"}")))</f>
        <v>#REF!</v>
      </c>
      <c r="P4779" t="e">
        <f>IF(INDEX(Methods[Method Type],$A4779)="","",
CONCATENATE("  - &amp;MethodID",TEXT($A4779,"0000"),
" {","MethodTypeCV:  ",CHAR(34),INDEX(Methods[Method Type],$A4779),CHAR(34),
", MethodCode:  ",CHAR(34),INDEX(Methods[Method Code],$A4779),CHAR(34),
", MethodName:  ",CHAR(34),INDEX(Methods[Method Name],$A4779),CHAR(34),
", MethodDescription:  ",CHAR(34),INDEX(Methods[Method Description],$A4779),CHAR(34),
", MethodLink:  ",CHAR(34),INDEX(Methods[Method Link],$A4779),CHAR(34),
", OrganizationID: *OrganizationID",TEXT(MATCH(INDEX(Methods[Organization Name],$A4779),Organizations[Organization Name],0),"0000"),"}"))</f>
        <v>#REF!</v>
      </c>
      <c r="Q4779" t="e">
        <f>IF(INDEX(Variables[Variable Type],$A4779)="","",
CONCATENATE("  - &amp;VariableID",TEXT($A4779,"0000"),
" {","VariableTypeCV:  ",CHAR(34),INDEX(Variables[Variable Type],$A4779),CHAR(34),
", VariableCode:  ",CHAR(34),INDEX(Variables[Variable Code],$A4779),CHAR(34),
", VariableNameCV:  ",CHAR(34),INDEX(Variables[Variable Name],$A4779),CHAR(34),
", VariableDefinition:  ",CHAR(34),INDEX(Variables[Variable Definition],$A4779),CHAR(34),
", SpecciationCV:  ",CHAR(34),INDEX(Variables[Speciation],$A4779),CHAR(34),
", NoDataValue:  ",CHAR(34),INDEX(Variables[No Data Value],$A4779),CHAR(34),"}"))</f>
        <v>#REF!</v>
      </c>
    </row>
    <row r="4780" spans="1:17" x14ac:dyDescent="0.25">
      <c r="A4780">
        <v>4777</v>
      </c>
      <c r="D4780" t="e">
        <f>IF(INDEX(People[First Name],$A4780)="","",
CONCATENATE("  - &amp;PersonID",TEXT($A4780,"0000"),
" {","PersonFirstName:  ",CHAR(34),INDEX(People[First Name],$A4780),CHAR(34),
", PersonMiddleName:  ",CHAR(34),INDEX(People[Middle Name],$A4780),CHAR(34),
", PersonLastName:  ",CHAR(34),INDEX(People[Last Name],$A4780),CHAR(34),"}"))</f>
        <v>#REF!</v>
      </c>
      <c r="E4780" t="e">
        <f>IF(INDEX(Organizations[Organization Type '[CV']],$A4780)="","",
CONCATENATE("  - &amp;OrganizationID",TEXT($A4780,"0000"),
" {","OrganizationTypeCV:  ",CHAR(34),INDEX(Organizations[Organization Type '[CV']],$A4780),CHAR(34),
", OrganizationCode:  ",CHAR(34),INDEX(Organizations[Organization Code],$A4780),CHAR(34),
", OrganizationName:  ",CHAR(34),INDEX(Organizations[Organization Name],$A4780),CHAR(34),
", OrganizationDescription:  ",CHAR(34),INDEX(Organizations[Organization Description],$A4780),CHAR(34),
", OrganizationLink:  ",CHAR(34),INDEX(Organizations[Organization Link],$A4780),CHAR(34),"}"))</f>
        <v>#REF!</v>
      </c>
      <c r="F4780" t="e">
        <f>IF(INDEX(People[First Name],$A4780)="","",
CONCATENATE("  - &amp;AffiliationID",TEXT($A4780,"0000"),
" {PersonID: *PersonID",TEXT($A4780,"0000"),
", OrganizationID: *OrganizationID",TEXT(MATCH(INDEX(People[Organization Name],$A4780),Organizations[Organization Name],0),"0000"),
", IsPrimaryOrganizationContact: , AffiliationStartDate: , AffiliationEndDate: , PrimaryPhone: ",
", PrimaryEmail: ",CHAR(34),INDEX(People[Primary Email],$A4780),CHAR(34),
", PrimaryAddress: ",CHAR(34),INDEX(People[Primary Address],$A4780),CHAR(34),
", PersonLink: }"))</f>
        <v>#REF!</v>
      </c>
      <c r="H4780" t="e">
        <f>IF(COUNTA(CitationInformation)=0,"",IF(INDEX(AuthorList[Author Name],$A4780)="","",
CONCATENATE("  - &amp;AuthorListID",TEXT($A4780,"0000"),
"  {CitationID: *CitationID0001",
", PersonID: *PersonID",TEXT(MATCH(INDEX(AuthorList[Author Name],$A4780),People[Full Name],0),"0000"),
", AuthorOrder: ",INDEX(AuthorList[Author Number],$A4780),"}")))</f>
        <v>#REF!</v>
      </c>
      <c r="K4780" t="e">
        <f>IF(INDEX(SamplingFeatures[Feature Code],$A4780)="","",
CONCATENATE("  - &amp;SamplingFeatureID",TEXT($A4780,"0000"),
" {","SamplingFeatureUUID:  ",CHAR(34),INDEX(SamplingFeatures[Sampling Feature UUID],$A4780),CHAR(34),
", SamplingFeatureTypeCV:  ",CHAR(34),INDEX(SamplingFeatures[Sampling Feature Type],$A4780),CHAR(34),
", SamplingFeatureCode:  ",CHAR(34),INDEX(SamplingFeatures[Feature Code],$A4780),CHAR(34),
", SamplingFeatureName:  ",CHAR(34),INDEX(SamplingFeatures[Feature Name],$A4780),CHAR(34),
", SamplingFeatureDescription:  ",CHAR(34),INDEX(SamplingFeatures[Feature Description],$A4780),CHAR(34),
", SamplingFeatureGeotypeCV:  ",CHAR(34),INDEX(SamplingFeatures[Feature Geo Type],$A4780),CHAR(34),
", FeatureGeometry:  ",CHAR(34),INDEX(SamplingFeatures[Feature Geometry],$A4780),CHAR(34),
", Elevation_m:  ",CHAR(34),INDEX(SamplingFeatures[Elevation_m],$A4780),CHAR(34),
", ElevationDatumCV:  ",CHAR(34),ElevationDatum,CHAR(34),"}"))</f>
        <v>#REF!</v>
      </c>
      <c r="L4780" t="e">
        <f>IF(INDEX(SamplingFeatures[Sampling Feature Type],$A4780)&lt;&gt;"Site","",
CONCATENATE("  - &amp;SiteID",TEXT(SUMPRODUCT(--($L$3:$L4779&lt;&gt;"")),"0000"),
" {","SamplingFeatureID:  *SamplingFeatureID",TEXT($A4780,"0000"),
", SiteTypeCV:  ",CHAR(34),INDEX(Sites[Site Type],$A4780),CHAR(34),
", Latitude:  ",INDEX(Sites[Latitude],$A4780),
", Longitude:  ",INDEX(Sites[Longitude],$A4780),
", SRSName:  ",CHAR(34),LatLonDatum,CHAR(34),"}"))</f>
        <v>#REF!</v>
      </c>
      <c r="M4780" t="e">
        <f>IF(INDEX(SamplingFeatures[Sampling Feature Type],$A4780)&lt;&gt;"Specimen","",
CONCATENATE("  - &amp;SpecimenID",TEXT(SUMPRODUCT(--($M$3:$M4779&lt;&gt;"")),"0000"),
" {","SamplingFeatureID:  *SamplingFeatureID",TEXT($A4780,"0000"),
", SpecimenTypeCV:  ",CHAR(34),INDEX(Specimens[Specimen Type],$A4780),CHAR(34),
", SpecimenMediumCV:  ",INDEX(Specimens[Specimen Medium],$A4780),
", IsFieldSpecimen:  ",CHAR(34),INDEX(Specimens[Is Field Specimen?],$A4780),CHAR(34),"}"))</f>
        <v>#REF!</v>
      </c>
      <c r="N4780" t="e">
        <f>IF(COUNTA(SpatialOffsets[])=0,"", IF(INDEX(SpatialOffsets[Spatial Offset Type],$A4780)="","",
CONCATENATE("  - &amp;SpatialOffsetID",TEXT($A4780,"0000"),
" {","SpatialOffsetTypeCV:  ",CHAR(34),INDEX(SpatialOffsets[Spatial Offset Type],$A4780),CHAR(34),
", Offset1Value:  ",INDEX(SpatialOffsets[Offset 1 Value],$A4780),
", Offset1UnitID:  ",CHAR(34),INDEX(SpatialOffsets[Offset 1 Unit],$A4780),CHAR(34),
", Offset2Value:  ",INDEX(SpatialOffsets[Offset 2 Value],$A4780),
", Offset2UnitID:  ",CHAR(34),INDEX(SpatialOffsets[Offset 2 Unit],$A4780),CHAR(34),
", Offset3Value:  ",INDEX(SpatialOffsets[Offset 3 Value],$A4780),
", Offset3UnitID:  ",CHAR(34),INDEX(SpatialOffsets[Offset 3 Unit],$A4780),CHAR(34),,"}")))</f>
        <v>#REF!</v>
      </c>
      <c r="O4780" t="e">
        <f>IF(COUNTA(RelatedFeatures[])=0,"", IF(INDEX(RelatedFeatures[First Sampling Feature Code],$A4780)="","",
CONCATENATE("  - &amp;RelationID",TEXT($A4780,"0000"),
" {","SamplingFeatureID:  *SamplingFeatureID",TEXT(MATCH(INDEX(RelatedFeatures[First Sampling Feature Code],$A4780),SamplingFeatures[Feature Code],0),"0000"),
", RelationshipTypeCV:  ",CHAR(34),INDEX(RelatedFeatures[Relationship Type],$A4780),CHAR(34),
", RelatedFeatureID: *SamplingFeatureID",TEXT(MATCH(INDEX(RelatedFeatures[Second Sampling Feature Code],$A4780),SamplingFeatures[Feature Code],0),"0000"),
", SpatialOffsetID:  ",IF(INDEX(RelatedFeatures[Offset Number],$A4780)="","",CONCATENATE("*SpatialOffsetID",TEXT(INDEX(RelatedFeatures[Offset Number],$A4780),"0000"))),"}")))</f>
        <v>#REF!</v>
      </c>
      <c r="P4780" t="e">
        <f>IF(INDEX(Methods[Method Type],$A4780)="","",
CONCATENATE("  - &amp;MethodID",TEXT($A4780,"0000"),
" {","MethodTypeCV:  ",CHAR(34),INDEX(Methods[Method Type],$A4780),CHAR(34),
", MethodCode:  ",CHAR(34),INDEX(Methods[Method Code],$A4780),CHAR(34),
", MethodName:  ",CHAR(34),INDEX(Methods[Method Name],$A4780),CHAR(34),
", MethodDescription:  ",CHAR(34),INDEX(Methods[Method Description],$A4780),CHAR(34),
", MethodLink:  ",CHAR(34),INDEX(Methods[Method Link],$A4780),CHAR(34),
", OrganizationID: *OrganizationID",TEXT(MATCH(INDEX(Methods[Organization Name],$A4780),Organizations[Organization Name],0),"0000"),"}"))</f>
        <v>#REF!</v>
      </c>
      <c r="Q4780" t="e">
        <f>IF(INDEX(Variables[Variable Type],$A4780)="","",
CONCATENATE("  - &amp;VariableID",TEXT($A4780,"0000"),
" {","VariableTypeCV:  ",CHAR(34),INDEX(Variables[Variable Type],$A4780),CHAR(34),
", VariableCode:  ",CHAR(34),INDEX(Variables[Variable Code],$A4780),CHAR(34),
", VariableNameCV:  ",CHAR(34),INDEX(Variables[Variable Name],$A4780),CHAR(34),
", VariableDefinition:  ",CHAR(34),INDEX(Variables[Variable Definition],$A4780),CHAR(34),
", SpecciationCV:  ",CHAR(34),INDEX(Variables[Speciation],$A4780),CHAR(34),
", NoDataValue:  ",CHAR(34),INDEX(Variables[No Data Value],$A4780),CHAR(34),"}"))</f>
        <v>#REF!</v>
      </c>
    </row>
    <row r="4781" spans="1:17" x14ac:dyDescent="0.25">
      <c r="A4781">
        <v>4778</v>
      </c>
      <c r="D4781" t="e">
        <f>IF(INDEX(People[First Name],$A4781)="","",
CONCATENATE("  - &amp;PersonID",TEXT($A4781,"0000"),
" {","PersonFirstName:  ",CHAR(34),INDEX(People[First Name],$A4781),CHAR(34),
", PersonMiddleName:  ",CHAR(34),INDEX(People[Middle Name],$A4781),CHAR(34),
", PersonLastName:  ",CHAR(34),INDEX(People[Last Name],$A4781),CHAR(34),"}"))</f>
        <v>#REF!</v>
      </c>
      <c r="E4781" t="e">
        <f>IF(INDEX(Organizations[Organization Type '[CV']],$A4781)="","",
CONCATENATE("  - &amp;OrganizationID",TEXT($A4781,"0000"),
" {","OrganizationTypeCV:  ",CHAR(34),INDEX(Organizations[Organization Type '[CV']],$A4781),CHAR(34),
", OrganizationCode:  ",CHAR(34),INDEX(Organizations[Organization Code],$A4781),CHAR(34),
", OrganizationName:  ",CHAR(34),INDEX(Organizations[Organization Name],$A4781),CHAR(34),
", OrganizationDescription:  ",CHAR(34),INDEX(Organizations[Organization Description],$A4781),CHAR(34),
", OrganizationLink:  ",CHAR(34),INDEX(Organizations[Organization Link],$A4781),CHAR(34),"}"))</f>
        <v>#REF!</v>
      </c>
      <c r="F4781" t="e">
        <f>IF(INDEX(People[First Name],$A4781)="","",
CONCATENATE("  - &amp;AffiliationID",TEXT($A4781,"0000"),
" {PersonID: *PersonID",TEXT($A4781,"0000"),
", OrganizationID: *OrganizationID",TEXT(MATCH(INDEX(People[Organization Name],$A4781),Organizations[Organization Name],0),"0000"),
", IsPrimaryOrganizationContact: , AffiliationStartDate: , AffiliationEndDate: , PrimaryPhone: ",
", PrimaryEmail: ",CHAR(34),INDEX(People[Primary Email],$A4781),CHAR(34),
", PrimaryAddress: ",CHAR(34),INDEX(People[Primary Address],$A4781),CHAR(34),
", PersonLink: }"))</f>
        <v>#REF!</v>
      </c>
      <c r="H4781" t="e">
        <f>IF(COUNTA(CitationInformation)=0,"",IF(INDEX(AuthorList[Author Name],$A4781)="","",
CONCATENATE("  - &amp;AuthorListID",TEXT($A4781,"0000"),
"  {CitationID: *CitationID0001",
", PersonID: *PersonID",TEXT(MATCH(INDEX(AuthorList[Author Name],$A4781),People[Full Name],0),"0000"),
", AuthorOrder: ",INDEX(AuthorList[Author Number],$A4781),"}")))</f>
        <v>#REF!</v>
      </c>
      <c r="K4781" t="e">
        <f>IF(INDEX(SamplingFeatures[Feature Code],$A4781)="","",
CONCATENATE("  - &amp;SamplingFeatureID",TEXT($A4781,"0000"),
" {","SamplingFeatureUUID:  ",CHAR(34),INDEX(SamplingFeatures[Sampling Feature UUID],$A4781),CHAR(34),
", SamplingFeatureTypeCV:  ",CHAR(34),INDEX(SamplingFeatures[Sampling Feature Type],$A4781),CHAR(34),
", SamplingFeatureCode:  ",CHAR(34),INDEX(SamplingFeatures[Feature Code],$A4781),CHAR(34),
", SamplingFeatureName:  ",CHAR(34),INDEX(SamplingFeatures[Feature Name],$A4781),CHAR(34),
", SamplingFeatureDescription:  ",CHAR(34),INDEX(SamplingFeatures[Feature Description],$A4781),CHAR(34),
", SamplingFeatureGeotypeCV:  ",CHAR(34),INDEX(SamplingFeatures[Feature Geo Type],$A4781),CHAR(34),
", FeatureGeometry:  ",CHAR(34),INDEX(SamplingFeatures[Feature Geometry],$A4781),CHAR(34),
", Elevation_m:  ",CHAR(34),INDEX(SamplingFeatures[Elevation_m],$A4781),CHAR(34),
", ElevationDatumCV:  ",CHAR(34),ElevationDatum,CHAR(34),"}"))</f>
        <v>#REF!</v>
      </c>
      <c r="L4781" t="e">
        <f>IF(INDEX(SamplingFeatures[Sampling Feature Type],$A4781)&lt;&gt;"Site","",
CONCATENATE("  - &amp;SiteID",TEXT(SUMPRODUCT(--($L$3:$L4780&lt;&gt;"")),"0000"),
" {","SamplingFeatureID:  *SamplingFeatureID",TEXT($A4781,"0000"),
", SiteTypeCV:  ",CHAR(34),INDEX(Sites[Site Type],$A4781),CHAR(34),
", Latitude:  ",INDEX(Sites[Latitude],$A4781),
", Longitude:  ",INDEX(Sites[Longitude],$A4781),
", SRSName:  ",CHAR(34),LatLonDatum,CHAR(34),"}"))</f>
        <v>#REF!</v>
      </c>
      <c r="M4781" t="e">
        <f>IF(INDEX(SamplingFeatures[Sampling Feature Type],$A4781)&lt;&gt;"Specimen","",
CONCATENATE("  - &amp;SpecimenID",TEXT(SUMPRODUCT(--($M$3:$M4780&lt;&gt;"")),"0000"),
" {","SamplingFeatureID:  *SamplingFeatureID",TEXT($A4781,"0000"),
", SpecimenTypeCV:  ",CHAR(34),INDEX(Specimens[Specimen Type],$A4781),CHAR(34),
", SpecimenMediumCV:  ",INDEX(Specimens[Specimen Medium],$A4781),
", IsFieldSpecimen:  ",CHAR(34),INDEX(Specimens[Is Field Specimen?],$A4781),CHAR(34),"}"))</f>
        <v>#REF!</v>
      </c>
      <c r="N4781" t="e">
        <f>IF(COUNTA(SpatialOffsets[])=0,"", IF(INDEX(SpatialOffsets[Spatial Offset Type],$A4781)="","",
CONCATENATE("  - &amp;SpatialOffsetID",TEXT($A4781,"0000"),
" {","SpatialOffsetTypeCV:  ",CHAR(34),INDEX(SpatialOffsets[Spatial Offset Type],$A4781),CHAR(34),
", Offset1Value:  ",INDEX(SpatialOffsets[Offset 1 Value],$A4781),
", Offset1UnitID:  ",CHAR(34),INDEX(SpatialOffsets[Offset 1 Unit],$A4781),CHAR(34),
", Offset2Value:  ",INDEX(SpatialOffsets[Offset 2 Value],$A4781),
", Offset2UnitID:  ",CHAR(34),INDEX(SpatialOffsets[Offset 2 Unit],$A4781),CHAR(34),
", Offset3Value:  ",INDEX(SpatialOffsets[Offset 3 Value],$A4781),
", Offset3UnitID:  ",CHAR(34),INDEX(SpatialOffsets[Offset 3 Unit],$A4781),CHAR(34),,"}")))</f>
        <v>#REF!</v>
      </c>
      <c r="O4781" t="e">
        <f>IF(COUNTA(RelatedFeatures[])=0,"", IF(INDEX(RelatedFeatures[First Sampling Feature Code],$A4781)="","",
CONCATENATE("  - &amp;RelationID",TEXT($A4781,"0000"),
" {","SamplingFeatureID:  *SamplingFeatureID",TEXT(MATCH(INDEX(RelatedFeatures[First Sampling Feature Code],$A4781),SamplingFeatures[Feature Code],0),"0000"),
", RelationshipTypeCV:  ",CHAR(34),INDEX(RelatedFeatures[Relationship Type],$A4781),CHAR(34),
", RelatedFeatureID: *SamplingFeatureID",TEXT(MATCH(INDEX(RelatedFeatures[Second Sampling Feature Code],$A4781),SamplingFeatures[Feature Code],0),"0000"),
", SpatialOffsetID:  ",IF(INDEX(RelatedFeatures[Offset Number],$A4781)="","",CONCATENATE("*SpatialOffsetID",TEXT(INDEX(RelatedFeatures[Offset Number],$A4781),"0000"))),"}")))</f>
        <v>#REF!</v>
      </c>
      <c r="P4781" t="e">
        <f>IF(INDEX(Methods[Method Type],$A4781)="","",
CONCATENATE("  - &amp;MethodID",TEXT($A4781,"0000"),
" {","MethodTypeCV:  ",CHAR(34),INDEX(Methods[Method Type],$A4781),CHAR(34),
", MethodCode:  ",CHAR(34),INDEX(Methods[Method Code],$A4781),CHAR(34),
", MethodName:  ",CHAR(34),INDEX(Methods[Method Name],$A4781),CHAR(34),
", MethodDescription:  ",CHAR(34),INDEX(Methods[Method Description],$A4781),CHAR(34),
", MethodLink:  ",CHAR(34),INDEX(Methods[Method Link],$A4781),CHAR(34),
", OrganizationID: *OrganizationID",TEXT(MATCH(INDEX(Methods[Organization Name],$A4781),Organizations[Organization Name],0),"0000"),"}"))</f>
        <v>#REF!</v>
      </c>
      <c r="Q4781" t="e">
        <f>IF(INDEX(Variables[Variable Type],$A4781)="","",
CONCATENATE("  - &amp;VariableID",TEXT($A4781,"0000"),
" {","VariableTypeCV:  ",CHAR(34),INDEX(Variables[Variable Type],$A4781),CHAR(34),
", VariableCode:  ",CHAR(34),INDEX(Variables[Variable Code],$A4781),CHAR(34),
", VariableNameCV:  ",CHAR(34),INDEX(Variables[Variable Name],$A4781),CHAR(34),
", VariableDefinition:  ",CHAR(34),INDEX(Variables[Variable Definition],$A4781),CHAR(34),
", SpecciationCV:  ",CHAR(34),INDEX(Variables[Speciation],$A4781),CHAR(34),
", NoDataValue:  ",CHAR(34),INDEX(Variables[No Data Value],$A4781),CHAR(34),"}"))</f>
        <v>#REF!</v>
      </c>
    </row>
    <row r="4782" spans="1:17" x14ac:dyDescent="0.25">
      <c r="A4782">
        <v>4779</v>
      </c>
      <c r="D4782" t="e">
        <f>IF(INDEX(People[First Name],$A4782)="","",
CONCATENATE("  - &amp;PersonID",TEXT($A4782,"0000"),
" {","PersonFirstName:  ",CHAR(34),INDEX(People[First Name],$A4782),CHAR(34),
", PersonMiddleName:  ",CHAR(34),INDEX(People[Middle Name],$A4782),CHAR(34),
", PersonLastName:  ",CHAR(34),INDEX(People[Last Name],$A4782),CHAR(34),"}"))</f>
        <v>#REF!</v>
      </c>
      <c r="E4782" t="e">
        <f>IF(INDEX(Organizations[Organization Type '[CV']],$A4782)="","",
CONCATENATE("  - &amp;OrganizationID",TEXT($A4782,"0000"),
" {","OrganizationTypeCV:  ",CHAR(34),INDEX(Organizations[Organization Type '[CV']],$A4782),CHAR(34),
", OrganizationCode:  ",CHAR(34),INDEX(Organizations[Organization Code],$A4782),CHAR(34),
", OrganizationName:  ",CHAR(34),INDEX(Organizations[Organization Name],$A4782),CHAR(34),
", OrganizationDescription:  ",CHAR(34),INDEX(Organizations[Organization Description],$A4782),CHAR(34),
", OrganizationLink:  ",CHAR(34),INDEX(Organizations[Organization Link],$A4782),CHAR(34),"}"))</f>
        <v>#REF!</v>
      </c>
      <c r="F4782" t="e">
        <f>IF(INDEX(People[First Name],$A4782)="","",
CONCATENATE("  - &amp;AffiliationID",TEXT($A4782,"0000"),
" {PersonID: *PersonID",TEXT($A4782,"0000"),
", OrganizationID: *OrganizationID",TEXT(MATCH(INDEX(People[Organization Name],$A4782),Organizations[Organization Name],0),"0000"),
", IsPrimaryOrganizationContact: , AffiliationStartDate: , AffiliationEndDate: , PrimaryPhone: ",
", PrimaryEmail: ",CHAR(34),INDEX(People[Primary Email],$A4782),CHAR(34),
", PrimaryAddress: ",CHAR(34),INDEX(People[Primary Address],$A4782),CHAR(34),
", PersonLink: }"))</f>
        <v>#REF!</v>
      </c>
      <c r="H4782" t="e">
        <f>IF(COUNTA(CitationInformation)=0,"",IF(INDEX(AuthorList[Author Name],$A4782)="","",
CONCATENATE("  - &amp;AuthorListID",TEXT($A4782,"0000"),
"  {CitationID: *CitationID0001",
", PersonID: *PersonID",TEXT(MATCH(INDEX(AuthorList[Author Name],$A4782),People[Full Name],0),"0000"),
", AuthorOrder: ",INDEX(AuthorList[Author Number],$A4782),"}")))</f>
        <v>#REF!</v>
      </c>
      <c r="K4782" t="e">
        <f>IF(INDEX(SamplingFeatures[Feature Code],$A4782)="","",
CONCATENATE("  - &amp;SamplingFeatureID",TEXT($A4782,"0000"),
" {","SamplingFeatureUUID:  ",CHAR(34),INDEX(SamplingFeatures[Sampling Feature UUID],$A4782),CHAR(34),
", SamplingFeatureTypeCV:  ",CHAR(34),INDEX(SamplingFeatures[Sampling Feature Type],$A4782),CHAR(34),
", SamplingFeatureCode:  ",CHAR(34),INDEX(SamplingFeatures[Feature Code],$A4782),CHAR(34),
", SamplingFeatureName:  ",CHAR(34),INDEX(SamplingFeatures[Feature Name],$A4782),CHAR(34),
", SamplingFeatureDescription:  ",CHAR(34),INDEX(SamplingFeatures[Feature Description],$A4782),CHAR(34),
", SamplingFeatureGeotypeCV:  ",CHAR(34),INDEX(SamplingFeatures[Feature Geo Type],$A4782),CHAR(34),
", FeatureGeometry:  ",CHAR(34),INDEX(SamplingFeatures[Feature Geometry],$A4782),CHAR(34),
", Elevation_m:  ",CHAR(34),INDEX(SamplingFeatures[Elevation_m],$A4782),CHAR(34),
", ElevationDatumCV:  ",CHAR(34),ElevationDatum,CHAR(34),"}"))</f>
        <v>#REF!</v>
      </c>
      <c r="L4782" t="e">
        <f>IF(INDEX(SamplingFeatures[Sampling Feature Type],$A4782)&lt;&gt;"Site","",
CONCATENATE("  - &amp;SiteID",TEXT(SUMPRODUCT(--($L$3:$L4781&lt;&gt;"")),"0000"),
" {","SamplingFeatureID:  *SamplingFeatureID",TEXT($A4782,"0000"),
", SiteTypeCV:  ",CHAR(34),INDEX(Sites[Site Type],$A4782),CHAR(34),
", Latitude:  ",INDEX(Sites[Latitude],$A4782),
", Longitude:  ",INDEX(Sites[Longitude],$A4782),
", SRSName:  ",CHAR(34),LatLonDatum,CHAR(34),"}"))</f>
        <v>#REF!</v>
      </c>
      <c r="M4782" t="e">
        <f>IF(INDEX(SamplingFeatures[Sampling Feature Type],$A4782)&lt;&gt;"Specimen","",
CONCATENATE("  - &amp;SpecimenID",TEXT(SUMPRODUCT(--($M$3:$M4781&lt;&gt;"")),"0000"),
" {","SamplingFeatureID:  *SamplingFeatureID",TEXT($A4782,"0000"),
", SpecimenTypeCV:  ",CHAR(34),INDEX(Specimens[Specimen Type],$A4782),CHAR(34),
", SpecimenMediumCV:  ",INDEX(Specimens[Specimen Medium],$A4782),
", IsFieldSpecimen:  ",CHAR(34),INDEX(Specimens[Is Field Specimen?],$A4782),CHAR(34),"}"))</f>
        <v>#REF!</v>
      </c>
      <c r="N4782" t="e">
        <f>IF(COUNTA(SpatialOffsets[])=0,"", IF(INDEX(SpatialOffsets[Spatial Offset Type],$A4782)="","",
CONCATENATE("  - &amp;SpatialOffsetID",TEXT($A4782,"0000"),
" {","SpatialOffsetTypeCV:  ",CHAR(34),INDEX(SpatialOffsets[Spatial Offset Type],$A4782),CHAR(34),
", Offset1Value:  ",INDEX(SpatialOffsets[Offset 1 Value],$A4782),
", Offset1UnitID:  ",CHAR(34),INDEX(SpatialOffsets[Offset 1 Unit],$A4782),CHAR(34),
", Offset2Value:  ",INDEX(SpatialOffsets[Offset 2 Value],$A4782),
", Offset2UnitID:  ",CHAR(34),INDEX(SpatialOffsets[Offset 2 Unit],$A4782),CHAR(34),
", Offset3Value:  ",INDEX(SpatialOffsets[Offset 3 Value],$A4782),
", Offset3UnitID:  ",CHAR(34),INDEX(SpatialOffsets[Offset 3 Unit],$A4782),CHAR(34),,"}")))</f>
        <v>#REF!</v>
      </c>
      <c r="O4782" t="e">
        <f>IF(COUNTA(RelatedFeatures[])=0,"", IF(INDEX(RelatedFeatures[First Sampling Feature Code],$A4782)="","",
CONCATENATE("  - &amp;RelationID",TEXT($A4782,"0000"),
" {","SamplingFeatureID:  *SamplingFeatureID",TEXT(MATCH(INDEX(RelatedFeatures[First Sampling Feature Code],$A4782),SamplingFeatures[Feature Code],0),"0000"),
", RelationshipTypeCV:  ",CHAR(34),INDEX(RelatedFeatures[Relationship Type],$A4782),CHAR(34),
", RelatedFeatureID: *SamplingFeatureID",TEXT(MATCH(INDEX(RelatedFeatures[Second Sampling Feature Code],$A4782),SamplingFeatures[Feature Code],0),"0000"),
", SpatialOffsetID:  ",IF(INDEX(RelatedFeatures[Offset Number],$A4782)="","",CONCATENATE("*SpatialOffsetID",TEXT(INDEX(RelatedFeatures[Offset Number],$A4782),"0000"))),"}")))</f>
        <v>#REF!</v>
      </c>
      <c r="P4782" t="e">
        <f>IF(INDEX(Methods[Method Type],$A4782)="","",
CONCATENATE("  - &amp;MethodID",TEXT($A4782,"0000"),
" {","MethodTypeCV:  ",CHAR(34),INDEX(Methods[Method Type],$A4782),CHAR(34),
", MethodCode:  ",CHAR(34),INDEX(Methods[Method Code],$A4782),CHAR(34),
", MethodName:  ",CHAR(34),INDEX(Methods[Method Name],$A4782),CHAR(34),
", MethodDescription:  ",CHAR(34),INDEX(Methods[Method Description],$A4782),CHAR(34),
", MethodLink:  ",CHAR(34),INDEX(Methods[Method Link],$A4782),CHAR(34),
", OrganizationID: *OrganizationID",TEXT(MATCH(INDEX(Methods[Organization Name],$A4782),Organizations[Organization Name],0),"0000"),"}"))</f>
        <v>#REF!</v>
      </c>
      <c r="Q4782" t="e">
        <f>IF(INDEX(Variables[Variable Type],$A4782)="","",
CONCATENATE("  - &amp;VariableID",TEXT($A4782,"0000"),
" {","VariableTypeCV:  ",CHAR(34),INDEX(Variables[Variable Type],$A4782),CHAR(34),
", VariableCode:  ",CHAR(34),INDEX(Variables[Variable Code],$A4782),CHAR(34),
", VariableNameCV:  ",CHAR(34),INDEX(Variables[Variable Name],$A4782),CHAR(34),
", VariableDefinition:  ",CHAR(34),INDEX(Variables[Variable Definition],$A4782),CHAR(34),
", SpecciationCV:  ",CHAR(34),INDEX(Variables[Speciation],$A4782),CHAR(34),
", NoDataValue:  ",CHAR(34),INDEX(Variables[No Data Value],$A4782),CHAR(34),"}"))</f>
        <v>#REF!</v>
      </c>
    </row>
    <row r="4783" spans="1:17" x14ac:dyDescent="0.25">
      <c r="A4783">
        <v>4780</v>
      </c>
      <c r="D4783" t="e">
        <f>IF(INDEX(People[First Name],$A4783)="","",
CONCATENATE("  - &amp;PersonID",TEXT($A4783,"0000"),
" {","PersonFirstName:  ",CHAR(34),INDEX(People[First Name],$A4783),CHAR(34),
", PersonMiddleName:  ",CHAR(34),INDEX(People[Middle Name],$A4783),CHAR(34),
", PersonLastName:  ",CHAR(34),INDEX(People[Last Name],$A4783),CHAR(34),"}"))</f>
        <v>#REF!</v>
      </c>
      <c r="E4783" t="e">
        <f>IF(INDEX(Organizations[Organization Type '[CV']],$A4783)="","",
CONCATENATE("  - &amp;OrganizationID",TEXT($A4783,"0000"),
" {","OrganizationTypeCV:  ",CHAR(34),INDEX(Organizations[Organization Type '[CV']],$A4783),CHAR(34),
", OrganizationCode:  ",CHAR(34),INDEX(Organizations[Organization Code],$A4783),CHAR(34),
", OrganizationName:  ",CHAR(34),INDEX(Organizations[Organization Name],$A4783),CHAR(34),
", OrganizationDescription:  ",CHAR(34),INDEX(Organizations[Organization Description],$A4783),CHAR(34),
", OrganizationLink:  ",CHAR(34),INDEX(Organizations[Organization Link],$A4783),CHAR(34),"}"))</f>
        <v>#REF!</v>
      </c>
      <c r="F4783" t="e">
        <f>IF(INDEX(People[First Name],$A4783)="","",
CONCATENATE("  - &amp;AffiliationID",TEXT($A4783,"0000"),
" {PersonID: *PersonID",TEXT($A4783,"0000"),
", OrganizationID: *OrganizationID",TEXT(MATCH(INDEX(People[Organization Name],$A4783),Organizations[Organization Name],0),"0000"),
", IsPrimaryOrganizationContact: , AffiliationStartDate: , AffiliationEndDate: , PrimaryPhone: ",
", PrimaryEmail: ",CHAR(34),INDEX(People[Primary Email],$A4783),CHAR(34),
", PrimaryAddress: ",CHAR(34),INDEX(People[Primary Address],$A4783),CHAR(34),
", PersonLink: }"))</f>
        <v>#REF!</v>
      </c>
      <c r="H4783" t="e">
        <f>IF(COUNTA(CitationInformation)=0,"",IF(INDEX(AuthorList[Author Name],$A4783)="","",
CONCATENATE("  - &amp;AuthorListID",TEXT($A4783,"0000"),
"  {CitationID: *CitationID0001",
", PersonID: *PersonID",TEXT(MATCH(INDEX(AuthorList[Author Name],$A4783),People[Full Name],0),"0000"),
", AuthorOrder: ",INDEX(AuthorList[Author Number],$A4783),"}")))</f>
        <v>#REF!</v>
      </c>
      <c r="K4783" t="e">
        <f>IF(INDEX(SamplingFeatures[Feature Code],$A4783)="","",
CONCATENATE("  - &amp;SamplingFeatureID",TEXT($A4783,"0000"),
" {","SamplingFeatureUUID:  ",CHAR(34),INDEX(SamplingFeatures[Sampling Feature UUID],$A4783),CHAR(34),
", SamplingFeatureTypeCV:  ",CHAR(34),INDEX(SamplingFeatures[Sampling Feature Type],$A4783),CHAR(34),
", SamplingFeatureCode:  ",CHAR(34),INDEX(SamplingFeatures[Feature Code],$A4783),CHAR(34),
", SamplingFeatureName:  ",CHAR(34),INDEX(SamplingFeatures[Feature Name],$A4783),CHAR(34),
", SamplingFeatureDescription:  ",CHAR(34),INDEX(SamplingFeatures[Feature Description],$A4783),CHAR(34),
", SamplingFeatureGeotypeCV:  ",CHAR(34),INDEX(SamplingFeatures[Feature Geo Type],$A4783),CHAR(34),
", FeatureGeometry:  ",CHAR(34),INDEX(SamplingFeatures[Feature Geometry],$A4783),CHAR(34),
", Elevation_m:  ",CHAR(34),INDEX(SamplingFeatures[Elevation_m],$A4783),CHAR(34),
", ElevationDatumCV:  ",CHAR(34),ElevationDatum,CHAR(34),"}"))</f>
        <v>#REF!</v>
      </c>
      <c r="L4783" t="e">
        <f>IF(INDEX(SamplingFeatures[Sampling Feature Type],$A4783)&lt;&gt;"Site","",
CONCATENATE("  - &amp;SiteID",TEXT(SUMPRODUCT(--($L$3:$L4782&lt;&gt;"")),"0000"),
" {","SamplingFeatureID:  *SamplingFeatureID",TEXT($A4783,"0000"),
", SiteTypeCV:  ",CHAR(34),INDEX(Sites[Site Type],$A4783),CHAR(34),
", Latitude:  ",INDEX(Sites[Latitude],$A4783),
", Longitude:  ",INDEX(Sites[Longitude],$A4783),
", SRSName:  ",CHAR(34),LatLonDatum,CHAR(34),"}"))</f>
        <v>#REF!</v>
      </c>
      <c r="M4783" t="e">
        <f>IF(INDEX(SamplingFeatures[Sampling Feature Type],$A4783)&lt;&gt;"Specimen","",
CONCATENATE("  - &amp;SpecimenID",TEXT(SUMPRODUCT(--($M$3:$M4782&lt;&gt;"")),"0000"),
" {","SamplingFeatureID:  *SamplingFeatureID",TEXT($A4783,"0000"),
", SpecimenTypeCV:  ",CHAR(34),INDEX(Specimens[Specimen Type],$A4783),CHAR(34),
", SpecimenMediumCV:  ",INDEX(Specimens[Specimen Medium],$A4783),
", IsFieldSpecimen:  ",CHAR(34),INDEX(Specimens[Is Field Specimen?],$A4783),CHAR(34),"}"))</f>
        <v>#REF!</v>
      </c>
      <c r="N4783" t="e">
        <f>IF(COUNTA(SpatialOffsets[])=0,"", IF(INDEX(SpatialOffsets[Spatial Offset Type],$A4783)="","",
CONCATENATE("  - &amp;SpatialOffsetID",TEXT($A4783,"0000"),
" {","SpatialOffsetTypeCV:  ",CHAR(34),INDEX(SpatialOffsets[Spatial Offset Type],$A4783),CHAR(34),
", Offset1Value:  ",INDEX(SpatialOffsets[Offset 1 Value],$A4783),
", Offset1UnitID:  ",CHAR(34),INDEX(SpatialOffsets[Offset 1 Unit],$A4783),CHAR(34),
", Offset2Value:  ",INDEX(SpatialOffsets[Offset 2 Value],$A4783),
", Offset2UnitID:  ",CHAR(34),INDEX(SpatialOffsets[Offset 2 Unit],$A4783),CHAR(34),
", Offset3Value:  ",INDEX(SpatialOffsets[Offset 3 Value],$A4783),
", Offset3UnitID:  ",CHAR(34),INDEX(SpatialOffsets[Offset 3 Unit],$A4783),CHAR(34),,"}")))</f>
        <v>#REF!</v>
      </c>
      <c r="O4783" t="e">
        <f>IF(COUNTA(RelatedFeatures[])=0,"", IF(INDEX(RelatedFeatures[First Sampling Feature Code],$A4783)="","",
CONCATENATE("  - &amp;RelationID",TEXT($A4783,"0000"),
" {","SamplingFeatureID:  *SamplingFeatureID",TEXT(MATCH(INDEX(RelatedFeatures[First Sampling Feature Code],$A4783),SamplingFeatures[Feature Code],0),"0000"),
", RelationshipTypeCV:  ",CHAR(34),INDEX(RelatedFeatures[Relationship Type],$A4783),CHAR(34),
", RelatedFeatureID: *SamplingFeatureID",TEXT(MATCH(INDEX(RelatedFeatures[Second Sampling Feature Code],$A4783),SamplingFeatures[Feature Code],0),"0000"),
", SpatialOffsetID:  ",IF(INDEX(RelatedFeatures[Offset Number],$A4783)="","",CONCATENATE("*SpatialOffsetID",TEXT(INDEX(RelatedFeatures[Offset Number],$A4783),"0000"))),"}")))</f>
        <v>#REF!</v>
      </c>
      <c r="P4783" t="e">
        <f>IF(INDEX(Methods[Method Type],$A4783)="","",
CONCATENATE("  - &amp;MethodID",TEXT($A4783,"0000"),
" {","MethodTypeCV:  ",CHAR(34),INDEX(Methods[Method Type],$A4783),CHAR(34),
", MethodCode:  ",CHAR(34),INDEX(Methods[Method Code],$A4783),CHAR(34),
", MethodName:  ",CHAR(34),INDEX(Methods[Method Name],$A4783),CHAR(34),
", MethodDescription:  ",CHAR(34),INDEX(Methods[Method Description],$A4783),CHAR(34),
", MethodLink:  ",CHAR(34),INDEX(Methods[Method Link],$A4783),CHAR(34),
", OrganizationID: *OrganizationID",TEXT(MATCH(INDEX(Methods[Organization Name],$A4783),Organizations[Organization Name],0),"0000"),"}"))</f>
        <v>#REF!</v>
      </c>
      <c r="Q4783" t="e">
        <f>IF(INDEX(Variables[Variable Type],$A4783)="","",
CONCATENATE("  - &amp;VariableID",TEXT($A4783,"0000"),
" {","VariableTypeCV:  ",CHAR(34),INDEX(Variables[Variable Type],$A4783),CHAR(34),
", VariableCode:  ",CHAR(34),INDEX(Variables[Variable Code],$A4783),CHAR(34),
", VariableNameCV:  ",CHAR(34),INDEX(Variables[Variable Name],$A4783),CHAR(34),
", VariableDefinition:  ",CHAR(34),INDEX(Variables[Variable Definition],$A4783),CHAR(34),
", SpecciationCV:  ",CHAR(34),INDEX(Variables[Speciation],$A4783),CHAR(34),
", NoDataValue:  ",CHAR(34),INDEX(Variables[No Data Value],$A4783),CHAR(34),"}"))</f>
        <v>#REF!</v>
      </c>
    </row>
    <row r="4784" spans="1:17" x14ac:dyDescent="0.25">
      <c r="A4784">
        <v>4781</v>
      </c>
      <c r="D4784" t="e">
        <f>IF(INDEX(People[First Name],$A4784)="","",
CONCATENATE("  - &amp;PersonID",TEXT($A4784,"0000"),
" {","PersonFirstName:  ",CHAR(34),INDEX(People[First Name],$A4784),CHAR(34),
", PersonMiddleName:  ",CHAR(34),INDEX(People[Middle Name],$A4784),CHAR(34),
", PersonLastName:  ",CHAR(34),INDEX(People[Last Name],$A4784),CHAR(34),"}"))</f>
        <v>#REF!</v>
      </c>
      <c r="E4784" t="e">
        <f>IF(INDEX(Organizations[Organization Type '[CV']],$A4784)="","",
CONCATENATE("  - &amp;OrganizationID",TEXT($A4784,"0000"),
" {","OrganizationTypeCV:  ",CHAR(34),INDEX(Organizations[Organization Type '[CV']],$A4784),CHAR(34),
", OrganizationCode:  ",CHAR(34),INDEX(Organizations[Organization Code],$A4784),CHAR(34),
", OrganizationName:  ",CHAR(34),INDEX(Organizations[Organization Name],$A4784),CHAR(34),
", OrganizationDescription:  ",CHAR(34),INDEX(Organizations[Organization Description],$A4784),CHAR(34),
", OrganizationLink:  ",CHAR(34),INDEX(Organizations[Organization Link],$A4784),CHAR(34),"}"))</f>
        <v>#REF!</v>
      </c>
      <c r="F4784" t="e">
        <f>IF(INDEX(People[First Name],$A4784)="","",
CONCATENATE("  - &amp;AffiliationID",TEXT($A4784,"0000"),
" {PersonID: *PersonID",TEXT($A4784,"0000"),
", OrganizationID: *OrganizationID",TEXT(MATCH(INDEX(People[Organization Name],$A4784),Organizations[Organization Name],0),"0000"),
", IsPrimaryOrganizationContact: , AffiliationStartDate: , AffiliationEndDate: , PrimaryPhone: ",
", PrimaryEmail: ",CHAR(34),INDEX(People[Primary Email],$A4784),CHAR(34),
", PrimaryAddress: ",CHAR(34),INDEX(People[Primary Address],$A4784),CHAR(34),
", PersonLink: }"))</f>
        <v>#REF!</v>
      </c>
      <c r="H4784" t="e">
        <f>IF(COUNTA(CitationInformation)=0,"",IF(INDEX(AuthorList[Author Name],$A4784)="","",
CONCATENATE("  - &amp;AuthorListID",TEXT($A4784,"0000"),
"  {CitationID: *CitationID0001",
", PersonID: *PersonID",TEXT(MATCH(INDEX(AuthorList[Author Name],$A4784),People[Full Name],0),"0000"),
", AuthorOrder: ",INDEX(AuthorList[Author Number],$A4784),"}")))</f>
        <v>#REF!</v>
      </c>
      <c r="K4784" t="e">
        <f>IF(INDEX(SamplingFeatures[Feature Code],$A4784)="","",
CONCATENATE("  - &amp;SamplingFeatureID",TEXT($A4784,"0000"),
" {","SamplingFeatureUUID:  ",CHAR(34),INDEX(SamplingFeatures[Sampling Feature UUID],$A4784),CHAR(34),
", SamplingFeatureTypeCV:  ",CHAR(34),INDEX(SamplingFeatures[Sampling Feature Type],$A4784),CHAR(34),
", SamplingFeatureCode:  ",CHAR(34),INDEX(SamplingFeatures[Feature Code],$A4784),CHAR(34),
", SamplingFeatureName:  ",CHAR(34),INDEX(SamplingFeatures[Feature Name],$A4784),CHAR(34),
", SamplingFeatureDescription:  ",CHAR(34),INDEX(SamplingFeatures[Feature Description],$A4784),CHAR(34),
", SamplingFeatureGeotypeCV:  ",CHAR(34),INDEX(SamplingFeatures[Feature Geo Type],$A4784),CHAR(34),
", FeatureGeometry:  ",CHAR(34),INDEX(SamplingFeatures[Feature Geometry],$A4784),CHAR(34),
", Elevation_m:  ",CHAR(34),INDEX(SamplingFeatures[Elevation_m],$A4784),CHAR(34),
", ElevationDatumCV:  ",CHAR(34),ElevationDatum,CHAR(34),"}"))</f>
        <v>#REF!</v>
      </c>
      <c r="L4784" t="e">
        <f>IF(INDEX(SamplingFeatures[Sampling Feature Type],$A4784)&lt;&gt;"Site","",
CONCATENATE("  - &amp;SiteID",TEXT(SUMPRODUCT(--($L$3:$L4783&lt;&gt;"")),"0000"),
" {","SamplingFeatureID:  *SamplingFeatureID",TEXT($A4784,"0000"),
", SiteTypeCV:  ",CHAR(34),INDEX(Sites[Site Type],$A4784),CHAR(34),
", Latitude:  ",INDEX(Sites[Latitude],$A4784),
", Longitude:  ",INDEX(Sites[Longitude],$A4784),
", SRSName:  ",CHAR(34),LatLonDatum,CHAR(34),"}"))</f>
        <v>#REF!</v>
      </c>
      <c r="M4784" t="e">
        <f>IF(INDEX(SamplingFeatures[Sampling Feature Type],$A4784)&lt;&gt;"Specimen","",
CONCATENATE("  - &amp;SpecimenID",TEXT(SUMPRODUCT(--($M$3:$M4783&lt;&gt;"")),"0000"),
" {","SamplingFeatureID:  *SamplingFeatureID",TEXT($A4784,"0000"),
", SpecimenTypeCV:  ",CHAR(34),INDEX(Specimens[Specimen Type],$A4784),CHAR(34),
", SpecimenMediumCV:  ",INDEX(Specimens[Specimen Medium],$A4784),
", IsFieldSpecimen:  ",CHAR(34),INDEX(Specimens[Is Field Specimen?],$A4784),CHAR(34),"}"))</f>
        <v>#REF!</v>
      </c>
      <c r="N4784" t="e">
        <f>IF(COUNTA(SpatialOffsets[])=0,"", IF(INDEX(SpatialOffsets[Spatial Offset Type],$A4784)="","",
CONCATENATE("  - &amp;SpatialOffsetID",TEXT($A4784,"0000"),
" {","SpatialOffsetTypeCV:  ",CHAR(34),INDEX(SpatialOffsets[Spatial Offset Type],$A4784),CHAR(34),
", Offset1Value:  ",INDEX(SpatialOffsets[Offset 1 Value],$A4784),
", Offset1UnitID:  ",CHAR(34),INDEX(SpatialOffsets[Offset 1 Unit],$A4784),CHAR(34),
", Offset2Value:  ",INDEX(SpatialOffsets[Offset 2 Value],$A4784),
", Offset2UnitID:  ",CHAR(34),INDEX(SpatialOffsets[Offset 2 Unit],$A4784),CHAR(34),
", Offset3Value:  ",INDEX(SpatialOffsets[Offset 3 Value],$A4784),
", Offset3UnitID:  ",CHAR(34),INDEX(SpatialOffsets[Offset 3 Unit],$A4784),CHAR(34),,"}")))</f>
        <v>#REF!</v>
      </c>
      <c r="O4784" t="e">
        <f>IF(COUNTA(RelatedFeatures[])=0,"", IF(INDEX(RelatedFeatures[First Sampling Feature Code],$A4784)="","",
CONCATENATE("  - &amp;RelationID",TEXT($A4784,"0000"),
" {","SamplingFeatureID:  *SamplingFeatureID",TEXT(MATCH(INDEX(RelatedFeatures[First Sampling Feature Code],$A4784),SamplingFeatures[Feature Code],0),"0000"),
", RelationshipTypeCV:  ",CHAR(34),INDEX(RelatedFeatures[Relationship Type],$A4784),CHAR(34),
", RelatedFeatureID: *SamplingFeatureID",TEXT(MATCH(INDEX(RelatedFeatures[Second Sampling Feature Code],$A4784),SamplingFeatures[Feature Code],0),"0000"),
", SpatialOffsetID:  ",IF(INDEX(RelatedFeatures[Offset Number],$A4784)="","",CONCATENATE("*SpatialOffsetID",TEXT(INDEX(RelatedFeatures[Offset Number],$A4784),"0000"))),"}")))</f>
        <v>#REF!</v>
      </c>
      <c r="P4784" t="e">
        <f>IF(INDEX(Methods[Method Type],$A4784)="","",
CONCATENATE("  - &amp;MethodID",TEXT($A4784,"0000"),
" {","MethodTypeCV:  ",CHAR(34),INDEX(Methods[Method Type],$A4784),CHAR(34),
", MethodCode:  ",CHAR(34),INDEX(Methods[Method Code],$A4784),CHAR(34),
", MethodName:  ",CHAR(34),INDEX(Methods[Method Name],$A4784),CHAR(34),
", MethodDescription:  ",CHAR(34),INDEX(Methods[Method Description],$A4784),CHAR(34),
", MethodLink:  ",CHAR(34),INDEX(Methods[Method Link],$A4784),CHAR(34),
", OrganizationID: *OrganizationID",TEXT(MATCH(INDEX(Methods[Organization Name],$A4784),Organizations[Organization Name],0),"0000"),"}"))</f>
        <v>#REF!</v>
      </c>
      <c r="Q4784" t="e">
        <f>IF(INDEX(Variables[Variable Type],$A4784)="","",
CONCATENATE("  - &amp;VariableID",TEXT($A4784,"0000"),
" {","VariableTypeCV:  ",CHAR(34),INDEX(Variables[Variable Type],$A4784),CHAR(34),
", VariableCode:  ",CHAR(34),INDEX(Variables[Variable Code],$A4784),CHAR(34),
", VariableNameCV:  ",CHAR(34),INDEX(Variables[Variable Name],$A4784),CHAR(34),
", VariableDefinition:  ",CHAR(34),INDEX(Variables[Variable Definition],$A4784),CHAR(34),
", SpecciationCV:  ",CHAR(34),INDEX(Variables[Speciation],$A4784),CHAR(34),
", NoDataValue:  ",CHAR(34),INDEX(Variables[No Data Value],$A4784),CHAR(34),"}"))</f>
        <v>#REF!</v>
      </c>
    </row>
    <row r="4785" spans="1:17" x14ac:dyDescent="0.25">
      <c r="A4785">
        <v>4782</v>
      </c>
      <c r="D4785" t="e">
        <f>IF(INDEX(People[First Name],$A4785)="","",
CONCATENATE("  - &amp;PersonID",TEXT($A4785,"0000"),
" {","PersonFirstName:  ",CHAR(34),INDEX(People[First Name],$A4785),CHAR(34),
", PersonMiddleName:  ",CHAR(34),INDEX(People[Middle Name],$A4785),CHAR(34),
", PersonLastName:  ",CHAR(34),INDEX(People[Last Name],$A4785),CHAR(34),"}"))</f>
        <v>#REF!</v>
      </c>
      <c r="E4785" t="e">
        <f>IF(INDEX(Organizations[Organization Type '[CV']],$A4785)="","",
CONCATENATE("  - &amp;OrganizationID",TEXT($A4785,"0000"),
" {","OrganizationTypeCV:  ",CHAR(34),INDEX(Organizations[Organization Type '[CV']],$A4785),CHAR(34),
", OrganizationCode:  ",CHAR(34),INDEX(Organizations[Organization Code],$A4785),CHAR(34),
", OrganizationName:  ",CHAR(34),INDEX(Organizations[Organization Name],$A4785),CHAR(34),
", OrganizationDescription:  ",CHAR(34),INDEX(Organizations[Organization Description],$A4785),CHAR(34),
", OrganizationLink:  ",CHAR(34),INDEX(Organizations[Organization Link],$A4785),CHAR(34),"}"))</f>
        <v>#REF!</v>
      </c>
      <c r="F4785" t="e">
        <f>IF(INDEX(People[First Name],$A4785)="","",
CONCATENATE("  - &amp;AffiliationID",TEXT($A4785,"0000"),
" {PersonID: *PersonID",TEXT($A4785,"0000"),
", OrganizationID: *OrganizationID",TEXT(MATCH(INDEX(People[Organization Name],$A4785),Organizations[Organization Name],0),"0000"),
", IsPrimaryOrganizationContact: , AffiliationStartDate: , AffiliationEndDate: , PrimaryPhone: ",
", PrimaryEmail: ",CHAR(34),INDEX(People[Primary Email],$A4785),CHAR(34),
", PrimaryAddress: ",CHAR(34),INDEX(People[Primary Address],$A4785),CHAR(34),
", PersonLink: }"))</f>
        <v>#REF!</v>
      </c>
      <c r="H4785" t="e">
        <f>IF(COUNTA(CitationInformation)=0,"",IF(INDEX(AuthorList[Author Name],$A4785)="","",
CONCATENATE("  - &amp;AuthorListID",TEXT($A4785,"0000"),
"  {CitationID: *CitationID0001",
", PersonID: *PersonID",TEXT(MATCH(INDEX(AuthorList[Author Name],$A4785),People[Full Name],0),"0000"),
", AuthorOrder: ",INDEX(AuthorList[Author Number],$A4785),"}")))</f>
        <v>#REF!</v>
      </c>
      <c r="K4785" t="e">
        <f>IF(INDEX(SamplingFeatures[Feature Code],$A4785)="","",
CONCATENATE("  - &amp;SamplingFeatureID",TEXT($A4785,"0000"),
" {","SamplingFeatureUUID:  ",CHAR(34),INDEX(SamplingFeatures[Sampling Feature UUID],$A4785),CHAR(34),
", SamplingFeatureTypeCV:  ",CHAR(34),INDEX(SamplingFeatures[Sampling Feature Type],$A4785),CHAR(34),
", SamplingFeatureCode:  ",CHAR(34),INDEX(SamplingFeatures[Feature Code],$A4785),CHAR(34),
", SamplingFeatureName:  ",CHAR(34),INDEX(SamplingFeatures[Feature Name],$A4785),CHAR(34),
", SamplingFeatureDescription:  ",CHAR(34),INDEX(SamplingFeatures[Feature Description],$A4785),CHAR(34),
", SamplingFeatureGeotypeCV:  ",CHAR(34),INDEX(SamplingFeatures[Feature Geo Type],$A4785),CHAR(34),
", FeatureGeometry:  ",CHAR(34),INDEX(SamplingFeatures[Feature Geometry],$A4785),CHAR(34),
", Elevation_m:  ",CHAR(34),INDEX(SamplingFeatures[Elevation_m],$A4785),CHAR(34),
", ElevationDatumCV:  ",CHAR(34),ElevationDatum,CHAR(34),"}"))</f>
        <v>#REF!</v>
      </c>
      <c r="L4785" t="e">
        <f>IF(INDEX(SamplingFeatures[Sampling Feature Type],$A4785)&lt;&gt;"Site","",
CONCATENATE("  - &amp;SiteID",TEXT(SUMPRODUCT(--($L$3:$L4784&lt;&gt;"")),"0000"),
" {","SamplingFeatureID:  *SamplingFeatureID",TEXT($A4785,"0000"),
", SiteTypeCV:  ",CHAR(34),INDEX(Sites[Site Type],$A4785),CHAR(34),
", Latitude:  ",INDEX(Sites[Latitude],$A4785),
", Longitude:  ",INDEX(Sites[Longitude],$A4785),
", SRSName:  ",CHAR(34),LatLonDatum,CHAR(34),"}"))</f>
        <v>#REF!</v>
      </c>
      <c r="M4785" t="e">
        <f>IF(INDEX(SamplingFeatures[Sampling Feature Type],$A4785)&lt;&gt;"Specimen","",
CONCATENATE("  - &amp;SpecimenID",TEXT(SUMPRODUCT(--($M$3:$M4784&lt;&gt;"")),"0000"),
" {","SamplingFeatureID:  *SamplingFeatureID",TEXT($A4785,"0000"),
", SpecimenTypeCV:  ",CHAR(34),INDEX(Specimens[Specimen Type],$A4785),CHAR(34),
", SpecimenMediumCV:  ",INDEX(Specimens[Specimen Medium],$A4785),
", IsFieldSpecimen:  ",CHAR(34),INDEX(Specimens[Is Field Specimen?],$A4785),CHAR(34),"}"))</f>
        <v>#REF!</v>
      </c>
      <c r="N4785" t="e">
        <f>IF(COUNTA(SpatialOffsets[])=0,"", IF(INDEX(SpatialOffsets[Spatial Offset Type],$A4785)="","",
CONCATENATE("  - &amp;SpatialOffsetID",TEXT($A4785,"0000"),
" {","SpatialOffsetTypeCV:  ",CHAR(34),INDEX(SpatialOffsets[Spatial Offset Type],$A4785),CHAR(34),
", Offset1Value:  ",INDEX(SpatialOffsets[Offset 1 Value],$A4785),
", Offset1UnitID:  ",CHAR(34),INDEX(SpatialOffsets[Offset 1 Unit],$A4785),CHAR(34),
", Offset2Value:  ",INDEX(SpatialOffsets[Offset 2 Value],$A4785),
", Offset2UnitID:  ",CHAR(34),INDEX(SpatialOffsets[Offset 2 Unit],$A4785),CHAR(34),
", Offset3Value:  ",INDEX(SpatialOffsets[Offset 3 Value],$A4785),
", Offset3UnitID:  ",CHAR(34),INDEX(SpatialOffsets[Offset 3 Unit],$A4785),CHAR(34),,"}")))</f>
        <v>#REF!</v>
      </c>
      <c r="O4785" t="e">
        <f>IF(COUNTA(RelatedFeatures[])=0,"", IF(INDEX(RelatedFeatures[First Sampling Feature Code],$A4785)="","",
CONCATENATE("  - &amp;RelationID",TEXT($A4785,"0000"),
" {","SamplingFeatureID:  *SamplingFeatureID",TEXT(MATCH(INDEX(RelatedFeatures[First Sampling Feature Code],$A4785),SamplingFeatures[Feature Code],0),"0000"),
", RelationshipTypeCV:  ",CHAR(34),INDEX(RelatedFeatures[Relationship Type],$A4785),CHAR(34),
", RelatedFeatureID: *SamplingFeatureID",TEXT(MATCH(INDEX(RelatedFeatures[Second Sampling Feature Code],$A4785),SamplingFeatures[Feature Code],0),"0000"),
", SpatialOffsetID:  ",IF(INDEX(RelatedFeatures[Offset Number],$A4785)="","",CONCATENATE("*SpatialOffsetID",TEXT(INDEX(RelatedFeatures[Offset Number],$A4785),"0000"))),"}")))</f>
        <v>#REF!</v>
      </c>
      <c r="P4785" t="e">
        <f>IF(INDEX(Methods[Method Type],$A4785)="","",
CONCATENATE("  - &amp;MethodID",TEXT($A4785,"0000"),
" {","MethodTypeCV:  ",CHAR(34),INDEX(Methods[Method Type],$A4785),CHAR(34),
", MethodCode:  ",CHAR(34),INDEX(Methods[Method Code],$A4785),CHAR(34),
", MethodName:  ",CHAR(34),INDEX(Methods[Method Name],$A4785),CHAR(34),
", MethodDescription:  ",CHAR(34),INDEX(Methods[Method Description],$A4785),CHAR(34),
", MethodLink:  ",CHAR(34),INDEX(Methods[Method Link],$A4785),CHAR(34),
", OrganizationID: *OrganizationID",TEXT(MATCH(INDEX(Methods[Organization Name],$A4785),Organizations[Organization Name],0),"0000"),"}"))</f>
        <v>#REF!</v>
      </c>
      <c r="Q4785" t="e">
        <f>IF(INDEX(Variables[Variable Type],$A4785)="","",
CONCATENATE("  - &amp;VariableID",TEXT($A4785,"0000"),
" {","VariableTypeCV:  ",CHAR(34),INDEX(Variables[Variable Type],$A4785),CHAR(34),
", VariableCode:  ",CHAR(34),INDEX(Variables[Variable Code],$A4785),CHAR(34),
", VariableNameCV:  ",CHAR(34),INDEX(Variables[Variable Name],$A4785),CHAR(34),
", VariableDefinition:  ",CHAR(34),INDEX(Variables[Variable Definition],$A4785),CHAR(34),
", SpecciationCV:  ",CHAR(34),INDEX(Variables[Speciation],$A4785),CHAR(34),
", NoDataValue:  ",CHAR(34),INDEX(Variables[No Data Value],$A4785),CHAR(34),"}"))</f>
        <v>#REF!</v>
      </c>
    </row>
    <row r="4786" spans="1:17" x14ac:dyDescent="0.25">
      <c r="A4786">
        <v>4783</v>
      </c>
      <c r="D4786" t="e">
        <f>IF(INDEX(People[First Name],$A4786)="","",
CONCATENATE("  - &amp;PersonID",TEXT($A4786,"0000"),
" {","PersonFirstName:  ",CHAR(34),INDEX(People[First Name],$A4786),CHAR(34),
", PersonMiddleName:  ",CHAR(34),INDEX(People[Middle Name],$A4786),CHAR(34),
", PersonLastName:  ",CHAR(34),INDEX(People[Last Name],$A4786),CHAR(34),"}"))</f>
        <v>#REF!</v>
      </c>
      <c r="E4786" t="e">
        <f>IF(INDEX(Organizations[Organization Type '[CV']],$A4786)="","",
CONCATENATE("  - &amp;OrganizationID",TEXT($A4786,"0000"),
" {","OrganizationTypeCV:  ",CHAR(34),INDEX(Organizations[Organization Type '[CV']],$A4786),CHAR(34),
", OrganizationCode:  ",CHAR(34),INDEX(Organizations[Organization Code],$A4786),CHAR(34),
", OrganizationName:  ",CHAR(34),INDEX(Organizations[Organization Name],$A4786),CHAR(34),
", OrganizationDescription:  ",CHAR(34),INDEX(Organizations[Organization Description],$A4786),CHAR(34),
", OrganizationLink:  ",CHAR(34),INDEX(Organizations[Organization Link],$A4786),CHAR(34),"}"))</f>
        <v>#REF!</v>
      </c>
      <c r="F4786" t="e">
        <f>IF(INDEX(People[First Name],$A4786)="","",
CONCATENATE("  - &amp;AffiliationID",TEXT($A4786,"0000"),
" {PersonID: *PersonID",TEXT($A4786,"0000"),
", OrganizationID: *OrganizationID",TEXT(MATCH(INDEX(People[Organization Name],$A4786),Organizations[Organization Name],0),"0000"),
", IsPrimaryOrganizationContact: , AffiliationStartDate: , AffiliationEndDate: , PrimaryPhone: ",
", PrimaryEmail: ",CHAR(34),INDEX(People[Primary Email],$A4786),CHAR(34),
", PrimaryAddress: ",CHAR(34),INDEX(People[Primary Address],$A4786),CHAR(34),
", PersonLink: }"))</f>
        <v>#REF!</v>
      </c>
      <c r="H4786" t="e">
        <f>IF(COUNTA(CitationInformation)=0,"",IF(INDEX(AuthorList[Author Name],$A4786)="","",
CONCATENATE("  - &amp;AuthorListID",TEXT($A4786,"0000"),
"  {CitationID: *CitationID0001",
", PersonID: *PersonID",TEXT(MATCH(INDEX(AuthorList[Author Name],$A4786),People[Full Name],0),"0000"),
", AuthorOrder: ",INDEX(AuthorList[Author Number],$A4786),"}")))</f>
        <v>#REF!</v>
      </c>
      <c r="K4786" t="e">
        <f>IF(INDEX(SamplingFeatures[Feature Code],$A4786)="","",
CONCATENATE("  - &amp;SamplingFeatureID",TEXT($A4786,"0000"),
" {","SamplingFeatureUUID:  ",CHAR(34),INDEX(SamplingFeatures[Sampling Feature UUID],$A4786),CHAR(34),
", SamplingFeatureTypeCV:  ",CHAR(34),INDEX(SamplingFeatures[Sampling Feature Type],$A4786),CHAR(34),
", SamplingFeatureCode:  ",CHAR(34),INDEX(SamplingFeatures[Feature Code],$A4786),CHAR(34),
", SamplingFeatureName:  ",CHAR(34),INDEX(SamplingFeatures[Feature Name],$A4786),CHAR(34),
", SamplingFeatureDescription:  ",CHAR(34),INDEX(SamplingFeatures[Feature Description],$A4786),CHAR(34),
", SamplingFeatureGeotypeCV:  ",CHAR(34),INDEX(SamplingFeatures[Feature Geo Type],$A4786),CHAR(34),
", FeatureGeometry:  ",CHAR(34),INDEX(SamplingFeatures[Feature Geometry],$A4786),CHAR(34),
", Elevation_m:  ",CHAR(34),INDEX(SamplingFeatures[Elevation_m],$A4786),CHAR(34),
", ElevationDatumCV:  ",CHAR(34),ElevationDatum,CHAR(34),"}"))</f>
        <v>#REF!</v>
      </c>
      <c r="L4786" t="e">
        <f>IF(INDEX(SamplingFeatures[Sampling Feature Type],$A4786)&lt;&gt;"Site","",
CONCATENATE("  - &amp;SiteID",TEXT(SUMPRODUCT(--($L$3:$L4785&lt;&gt;"")),"0000"),
" {","SamplingFeatureID:  *SamplingFeatureID",TEXT($A4786,"0000"),
", SiteTypeCV:  ",CHAR(34),INDEX(Sites[Site Type],$A4786),CHAR(34),
", Latitude:  ",INDEX(Sites[Latitude],$A4786),
", Longitude:  ",INDEX(Sites[Longitude],$A4786),
", SRSName:  ",CHAR(34),LatLonDatum,CHAR(34),"}"))</f>
        <v>#REF!</v>
      </c>
      <c r="M4786" t="e">
        <f>IF(INDEX(SamplingFeatures[Sampling Feature Type],$A4786)&lt;&gt;"Specimen","",
CONCATENATE("  - &amp;SpecimenID",TEXT(SUMPRODUCT(--($M$3:$M4785&lt;&gt;"")),"0000"),
" {","SamplingFeatureID:  *SamplingFeatureID",TEXT($A4786,"0000"),
", SpecimenTypeCV:  ",CHAR(34),INDEX(Specimens[Specimen Type],$A4786),CHAR(34),
", SpecimenMediumCV:  ",INDEX(Specimens[Specimen Medium],$A4786),
", IsFieldSpecimen:  ",CHAR(34),INDEX(Specimens[Is Field Specimen?],$A4786),CHAR(34),"}"))</f>
        <v>#REF!</v>
      </c>
      <c r="N4786" t="e">
        <f>IF(COUNTA(SpatialOffsets[])=0,"", IF(INDEX(SpatialOffsets[Spatial Offset Type],$A4786)="","",
CONCATENATE("  - &amp;SpatialOffsetID",TEXT($A4786,"0000"),
" {","SpatialOffsetTypeCV:  ",CHAR(34),INDEX(SpatialOffsets[Spatial Offset Type],$A4786),CHAR(34),
", Offset1Value:  ",INDEX(SpatialOffsets[Offset 1 Value],$A4786),
", Offset1UnitID:  ",CHAR(34),INDEX(SpatialOffsets[Offset 1 Unit],$A4786),CHAR(34),
", Offset2Value:  ",INDEX(SpatialOffsets[Offset 2 Value],$A4786),
", Offset2UnitID:  ",CHAR(34),INDEX(SpatialOffsets[Offset 2 Unit],$A4786),CHAR(34),
", Offset3Value:  ",INDEX(SpatialOffsets[Offset 3 Value],$A4786),
", Offset3UnitID:  ",CHAR(34),INDEX(SpatialOffsets[Offset 3 Unit],$A4786),CHAR(34),,"}")))</f>
        <v>#REF!</v>
      </c>
      <c r="O4786" t="e">
        <f>IF(COUNTA(RelatedFeatures[])=0,"", IF(INDEX(RelatedFeatures[First Sampling Feature Code],$A4786)="","",
CONCATENATE("  - &amp;RelationID",TEXT($A4786,"0000"),
" {","SamplingFeatureID:  *SamplingFeatureID",TEXT(MATCH(INDEX(RelatedFeatures[First Sampling Feature Code],$A4786),SamplingFeatures[Feature Code],0),"0000"),
", RelationshipTypeCV:  ",CHAR(34),INDEX(RelatedFeatures[Relationship Type],$A4786),CHAR(34),
", RelatedFeatureID: *SamplingFeatureID",TEXT(MATCH(INDEX(RelatedFeatures[Second Sampling Feature Code],$A4786),SamplingFeatures[Feature Code],0),"0000"),
", SpatialOffsetID:  ",IF(INDEX(RelatedFeatures[Offset Number],$A4786)="","",CONCATENATE("*SpatialOffsetID",TEXT(INDEX(RelatedFeatures[Offset Number],$A4786),"0000"))),"}")))</f>
        <v>#REF!</v>
      </c>
      <c r="P4786" t="e">
        <f>IF(INDEX(Methods[Method Type],$A4786)="","",
CONCATENATE("  - &amp;MethodID",TEXT($A4786,"0000"),
" {","MethodTypeCV:  ",CHAR(34),INDEX(Methods[Method Type],$A4786),CHAR(34),
", MethodCode:  ",CHAR(34),INDEX(Methods[Method Code],$A4786),CHAR(34),
", MethodName:  ",CHAR(34),INDEX(Methods[Method Name],$A4786),CHAR(34),
", MethodDescription:  ",CHAR(34),INDEX(Methods[Method Description],$A4786),CHAR(34),
", MethodLink:  ",CHAR(34),INDEX(Methods[Method Link],$A4786),CHAR(34),
", OrganizationID: *OrganizationID",TEXT(MATCH(INDEX(Methods[Organization Name],$A4786),Organizations[Organization Name],0),"0000"),"}"))</f>
        <v>#REF!</v>
      </c>
      <c r="Q4786" t="e">
        <f>IF(INDEX(Variables[Variable Type],$A4786)="","",
CONCATENATE("  - &amp;VariableID",TEXT($A4786,"0000"),
" {","VariableTypeCV:  ",CHAR(34),INDEX(Variables[Variable Type],$A4786),CHAR(34),
", VariableCode:  ",CHAR(34),INDEX(Variables[Variable Code],$A4786),CHAR(34),
", VariableNameCV:  ",CHAR(34),INDEX(Variables[Variable Name],$A4786),CHAR(34),
", VariableDefinition:  ",CHAR(34),INDEX(Variables[Variable Definition],$A4786),CHAR(34),
", SpecciationCV:  ",CHAR(34),INDEX(Variables[Speciation],$A4786),CHAR(34),
", NoDataValue:  ",CHAR(34),INDEX(Variables[No Data Value],$A4786),CHAR(34),"}"))</f>
        <v>#REF!</v>
      </c>
    </row>
    <row r="4787" spans="1:17" x14ac:dyDescent="0.25">
      <c r="A4787">
        <v>4784</v>
      </c>
      <c r="D4787" t="e">
        <f>IF(INDEX(People[First Name],$A4787)="","",
CONCATENATE("  - &amp;PersonID",TEXT($A4787,"0000"),
" {","PersonFirstName:  ",CHAR(34),INDEX(People[First Name],$A4787),CHAR(34),
", PersonMiddleName:  ",CHAR(34),INDEX(People[Middle Name],$A4787),CHAR(34),
", PersonLastName:  ",CHAR(34),INDEX(People[Last Name],$A4787),CHAR(34),"}"))</f>
        <v>#REF!</v>
      </c>
      <c r="E4787" t="e">
        <f>IF(INDEX(Organizations[Organization Type '[CV']],$A4787)="","",
CONCATENATE("  - &amp;OrganizationID",TEXT($A4787,"0000"),
" {","OrganizationTypeCV:  ",CHAR(34),INDEX(Organizations[Organization Type '[CV']],$A4787),CHAR(34),
", OrganizationCode:  ",CHAR(34),INDEX(Organizations[Organization Code],$A4787),CHAR(34),
", OrganizationName:  ",CHAR(34),INDEX(Organizations[Organization Name],$A4787),CHAR(34),
", OrganizationDescription:  ",CHAR(34),INDEX(Organizations[Organization Description],$A4787),CHAR(34),
", OrganizationLink:  ",CHAR(34),INDEX(Organizations[Organization Link],$A4787),CHAR(34),"}"))</f>
        <v>#REF!</v>
      </c>
      <c r="F4787" t="e">
        <f>IF(INDEX(People[First Name],$A4787)="","",
CONCATENATE("  - &amp;AffiliationID",TEXT($A4787,"0000"),
" {PersonID: *PersonID",TEXT($A4787,"0000"),
", OrganizationID: *OrganizationID",TEXT(MATCH(INDEX(People[Organization Name],$A4787),Organizations[Organization Name],0),"0000"),
", IsPrimaryOrganizationContact: , AffiliationStartDate: , AffiliationEndDate: , PrimaryPhone: ",
", PrimaryEmail: ",CHAR(34),INDEX(People[Primary Email],$A4787),CHAR(34),
", PrimaryAddress: ",CHAR(34),INDEX(People[Primary Address],$A4787),CHAR(34),
", PersonLink: }"))</f>
        <v>#REF!</v>
      </c>
      <c r="H4787" t="e">
        <f>IF(COUNTA(CitationInformation)=0,"",IF(INDEX(AuthorList[Author Name],$A4787)="","",
CONCATENATE("  - &amp;AuthorListID",TEXT($A4787,"0000"),
"  {CitationID: *CitationID0001",
", PersonID: *PersonID",TEXT(MATCH(INDEX(AuthorList[Author Name],$A4787),People[Full Name],0),"0000"),
", AuthorOrder: ",INDEX(AuthorList[Author Number],$A4787),"}")))</f>
        <v>#REF!</v>
      </c>
      <c r="K4787" t="e">
        <f>IF(INDEX(SamplingFeatures[Feature Code],$A4787)="","",
CONCATENATE("  - &amp;SamplingFeatureID",TEXT($A4787,"0000"),
" {","SamplingFeatureUUID:  ",CHAR(34),INDEX(SamplingFeatures[Sampling Feature UUID],$A4787),CHAR(34),
", SamplingFeatureTypeCV:  ",CHAR(34),INDEX(SamplingFeatures[Sampling Feature Type],$A4787),CHAR(34),
", SamplingFeatureCode:  ",CHAR(34),INDEX(SamplingFeatures[Feature Code],$A4787),CHAR(34),
", SamplingFeatureName:  ",CHAR(34),INDEX(SamplingFeatures[Feature Name],$A4787),CHAR(34),
", SamplingFeatureDescription:  ",CHAR(34),INDEX(SamplingFeatures[Feature Description],$A4787),CHAR(34),
", SamplingFeatureGeotypeCV:  ",CHAR(34),INDEX(SamplingFeatures[Feature Geo Type],$A4787),CHAR(34),
", FeatureGeometry:  ",CHAR(34),INDEX(SamplingFeatures[Feature Geometry],$A4787),CHAR(34),
", Elevation_m:  ",CHAR(34),INDEX(SamplingFeatures[Elevation_m],$A4787),CHAR(34),
", ElevationDatumCV:  ",CHAR(34),ElevationDatum,CHAR(34),"}"))</f>
        <v>#REF!</v>
      </c>
      <c r="L4787" t="e">
        <f>IF(INDEX(SamplingFeatures[Sampling Feature Type],$A4787)&lt;&gt;"Site","",
CONCATENATE("  - &amp;SiteID",TEXT(SUMPRODUCT(--($L$3:$L4786&lt;&gt;"")),"0000"),
" {","SamplingFeatureID:  *SamplingFeatureID",TEXT($A4787,"0000"),
", SiteTypeCV:  ",CHAR(34),INDEX(Sites[Site Type],$A4787),CHAR(34),
", Latitude:  ",INDEX(Sites[Latitude],$A4787),
", Longitude:  ",INDEX(Sites[Longitude],$A4787),
", SRSName:  ",CHAR(34),LatLonDatum,CHAR(34),"}"))</f>
        <v>#REF!</v>
      </c>
      <c r="M4787" t="e">
        <f>IF(INDEX(SamplingFeatures[Sampling Feature Type],$A4787)&lt;&gt;"Specimen","",
CONCATENATE("  - &amp;SpecimenID",TEXT(SUMPRODUCT(--($M$3:$M4786&lt;&gt;"")),"0000"),
" {","SamplingFeatureID:  *SamplingFeatureID",TEXT($A4787,"0000"),
", SpecimenTypeCV:  ",CHAR(34),INDEX(Specimens[Specimen Type],$A4787),CHAR(34),
", SpecimenMediumCV:  ",INDEX(Specimens[Specimen Medium],$A4787),
", IsFieldSpecimen:  ",CHAR(34),INDEX(Specimens[Is Field Specimen?],$A4787),CHAR(34),"}"))</f>
        <v>#REF!</v>
      </c>
      <c r="N4787" t="e">
        <f>IF(COUNTA(SpatialOffsets[])=0,"", IF(INDEX(SpatialOffsets[Spatial Offset Type],$A4787)="","",
CONCATENATE("  - &amp;SpatialOffsetID",TEXT($A4787,"0000"),
" {","SpatialOffsetTypeCV:  ",CHAR(34),INDEX(SpatialOffsets[Spatial Offset Type],$A4787),CHAR(34),
", Offset1Value:  ",INDEX(SpatialOffsets[Offset 1 Value],$A4787),
", Offset1UnitID:  ",CHAR(34),INDEX(SpatialOffsets[Offset 1 Unit],$A4787),CHAR(34),
", Offset2Value:  ",INDEX(SpatialOffsets[Offset 2 Value],$A4787),
", Offset2UnitID:  ",CHAR(34),INDEX(SpatialOffsets[Offset 2 Unit],$A4787),CHAR(34),
", Offset3Value:  ",INDEX(SpatialOffsets[Offset 3 Value],$A4787),
", Offset3UnitID:  ",CHAR(34),INDEX(SpatialOffsets[Offset 3 Unit],$A4787),CHAR(34),,"}")))</f>
        <v>#REF!</v>
      </c>
      <c r="O4787" t="e">
        <f>IF(COUNTA(RelatedFeatures[])=0,"", IF(INDEX(RelatedFeatures[First Sampling Feature Code],$A4787)="","",
CONCATENATE("  - &amp;RelationID",TEXT($A4787,"0000"),
" {","SamplingFeatureID:  *SamplingFeatureID",TEXT(MATCH(INDEX(RelatedFeatures[First Sampling Feature Code],$A4787),SamplingFeatures[Feature Code],0),"0000"),
", RelationshipTypeCV:  ",CHAR(34),INDEX(RelatedFeatures[Relationship Type],$A4787),CHAR(34),
", RelatedFeatureID: *SamplingFeatureID",TEXT(MATCH(INDEX(RelatedFeatures[Second Sampling Feature Code],$A4787),SamplingFeatures[Feature Code],0),"0000"),
", SpatialOffsetID:  ",IF(INDEX(RelatedFeatures[Offset Number],$A4787)="","",CONCATENATE("*SpatialOffsetID",TEXT(INDEX(RelatedFeatures[Offset Number],$A4787),"0000"))),"}")))</f>
        <v>#REF!</v>
      </c>
      <c r="P4787" t="e">
        <f>IF(INDEX(Methods[Method Type],$A4787)="","",
CONCATENATE("  - &amp;MethodID",TEXT($A4787,"0000"),
" {","MethodTypeCV:  ",CHAR(34),INDEX(Methods[Method Type],$A4787),CHAR(34),
", MethodCode:  ",CHAR(34),INDEX(Methods[Method Code],$A4787),CHAR(34),
", MethodName:  ",CHAR(34),INDEX(Methods[Method Name],$A4787),CHAR(34),
", MethodDescription:  ",CHAR(34),INDEX(Methods[Method Description],$A4787),CHAR(34),
", MethodLink:  ",CHAR(34),INDEX(Methods[Method Link],$A4787),CHAR(34),
", OrganizationID: *OrganizationID",TEXT(MATCH(INDEX(Methods[Organization Name],$A4787),Organizations[Organization Name],0),"0000"),"}"))</f>
        <v>#REF!</v>
      </c>
      <c r="Q4787" t="e">
        <f>IF(INDEX(Variables[Variable Type],$A4787)="","",
CONCATENATE("  - &amp;VariableID",TEXT($A4787,"0000"),
" {","VariableTypeCV:  ",CHAR(34),INDEX(Variables[Variable Type],$A4787),CHAR(34),
", VariableCode:  ",CHAR(34),INDEX(Variables[Variable Code],$A4787),CHAR(34),
", VariableNameCV:  ",CHAR(34),INDEX(Variables[Variable Name],$A4787),CHAR(34),
", VariableDefinition:  ",CHAR(34),INDEX(Variables[Variable Definition],$A4787),CHAR(34),
", SpecciationCV:  ",CHAR(34),INDEX(Variables[Speciation],$A4787),CHAR(34),
", NoDataValue:  ",CHAR(34),INDEX(Variables[No Data Value],$A4787),CHAR(34),"}"))</f>
        <v>#REF!</v>
      </c>
    </row>
    <row r="4788" spans="1:17" x14ac:dyDescent="0.25">
      <c r="A4788">
        <v>4785</v>
      </c>
      <c r="D4788" t="e">
        <f>IF(INDEX(People[First Name],$A4788)="","",
CONCATENATE("  - &amp;PersonID",TEXT($A4788,"0000"),
" {","PersonFirstName:  ",CHAR(34),INDEX(People[First Name],$A4788),CHAR(34),
", PersonMiddleName:  ",CHAR(34),INDEX(People[Middle Name],$A4788),CHAR(34),
", PersonLastName:  ",CHAR(34),INDEX(People[Last Name],$A4788),CHAR(34),"}"))</f>
        <v>#REF!</v>
      </c>
      <c r="E4788" t="e">
        <f>IF(INDEX(Organizations[Organization Type '[CV']],$A4788)="","",
CONCATENATE("  - &amp;OrganizationID",TEXT($A4788,"0000"),
" {","OrganizationTypeCV:  ",CHAR(34),INDEX(Organizations[Organization Type '[CV']],$A4788),CHAR(34),
", OrganizationCode:  ",CHAR(34),INDEX(Organizations[Organization Code],$A4788),CHAR(34),
", OrganizationName:  ",CHAR(34),INDEX(Organizations[Organization Name],$A4788),CHAR(34),
", OrganizationDescription:  ",CHAR(34),INDEX(Organizations[Organization Description],$A4788),CHAR(34),
", OrganizationLink:  ",CHAR(34),INDEX(Organizations[Organization Link],$A4788),CHAR(34),"}"))</f>
        <v>#REF!</v>
      </c>
      <c r="F4788" t="e">
        <f>IF(INDEX(People[First Name],$A4788)="","",
CONCATENATE("  - &amp;AffiliationID",TEXT($A4788,"0000"),
" {PersonID: *PersonID",TEXT($A4788,"0000"),
", OrganizationID: *OrganizationID",TEXT(MATCH(INDEX(People[Organization Name],$A4788),Organizations[Organization Name],0),"0000"),
", IsPrimaryOrganizationContact: , AffiliationStartDate: , AffiliationEndDate: , PrimaryPhone: ",
", PrimaryEmail: ",CHAR(34),INDEX(People[Primary Email],$A4788),CHAR(34),
", PrimaryAddress: ",CHAR(34),INDEX(People[Primary Address],$A4788),CHAR(34),
", PersonLink: }"))</f>
        <v>#REF!</v>
      </c>
      <c r="H4788" t="e">
        <f>IF(COUNTA(CitationInformation)=0,"",IF(INDEX(AuthorList[Author Name],$A4788)="","",
CONCATENATE("  - &amp;AuthorListID",TEXT($A4788,"0000"),
"  {CitationID: *CitationID0001",
", PersonID: *PersonID",TEXT(MATCH(INDEX(AuthorList[Author Name],$A4788),People[Full Name],0),"0000"),
", AuthorOrder: ",INDEX(AuthorList[Author Number],$A4788),"}")))</f>
        <v>#REF!</v>
      </c>
      <c r="K4788" t="e">
        <f>IF(INDEX(SamplingFeatures[Feature Code],$A4788)="","",
CONCATENATE("  - &amp;SamplingFeatureID",TEXT($A4788,"0000"),
" {","SamplingFeatureUUID:  ",CHAR(34),INDEX(SamplingFeatures[Sampling Feature UUID],$A4788),CHAR(34),
", SamplingFeatureTypeCV:  ",CHAR(34),INDEX(SamplingFeatures[Sampling Feature Type],$A4788),CHAR(34),
", SamplingFeatureCode:  ",CHAR(34),INDEX(SamplingFeatures[Feature Code],$A4788),CHAR(34),
", SamplingFeatureName:  ",CHAR(34),INDEX(SamplingFeatures[Feature Name],$A4788),CHAR(34),
", SamplingFeatureDescription:  ",CHAR(34),INDEX(SamplingFeatures[Feature Description],$A4788),CHAR(34),
", SamplingFeatureGeotypeCV:  ",CHAR(34),INDEX(SamplingFeatures[Feature Geo Type],$A4788),CHAR(34),
", FeatureGeometry:  ",CHAR(34),INDEX(SamplingFeatures[Feature Geometry],$A4788),CHAR(34),
", Elevation_m:  ",CHAR(34),INDEX(SamplingFeatures[Elevation_m],$A4788),CHAR(34),
", ElevationDatumCV:  ",CHAR(34),ElevationDatum,CHAR(34),"}"))</f>
        <v>#REF!</v>
      </c>
      <c r="L4788" t="e">
        <f>IF(INDEX(SamplingFeatures[Sampling Feature Type],$A4788)&lt;&gt;"Site","",
CONCATENATE("  - &amp;SiteID",TEXT(SUMPRODUCT(--($L$3:$L4787&lt;&gt;"")),"0000"),
" {","SamplingFeatureID:  *SamplingFeatureID",TEXT($A4788,"0000"),
", SiteTypeCV:  ",CHAR(34),INDEX(Sites[Site Type],$A4788),CHAR(34),
", Latitude:  ",INDEX(Sites[Latitude],$A4788),
", Longitude:  ",INDEX(Sites[Longitude],$A4788),
", SRSName:  ",CHAR(34),LatLonDatum,CHAR(34),"}"))</f>
        <v>#REF!</v>
      </c>
      <c r="M4788" t="e">
        <f>IF(INDEX(SamplingFeatures[Sampling Feature Type],$A4788)&lt;&gt;"Specimen","",
CONCATENATE("  - &amp;SpecimenID",TEXT(SUMPRODUCT(--($M$3:$M4787&lt;&gt;"")),"0000"),
" {","SamplingFeatureID:  *SamplingFeatureID",TEXT($A4788,"0000"),
", SpecimenTypeCV:  ",CHAR(34),INDEX(Specimens[Specimen Type],$A4788),CHAR(34),
", SpecimenMediumCV:  ",INDEX(Specimens[Specimen Medium],$A4788),
", IsFieldSpecimen:  ",CHAR(34),INDEX(Specimens[Is Field Specimen?],$A4788),CHAR(34),"}"))</f>
        <v>#REF!</v>
      </c>
      <c r="N4788" t="e">
        <f>IF(COUNTA(SpatialOffsets[])=0,"", IF(INDEX(SpatialOffsets[Spatial Offset Type],$A4788)="","",
CONCATENATE("  - &amp;SpatialOffsetID",TEXT($A4788,"0000"),
" {","SpatialOffsetTypeCV:  ",CHAR(34),INDEX(SpatialOffsets[Spatial Offset Type],$A4788),CHAR(34),
", Offset1Value:  ",INDEX(SpatialOffsets[Offset 1 Value],$A4788),
", Offset1UnitID:  ",CHAR(34),INDEX(SpatialOffsets[Offset 1 Unit],$A4788),CHAR(34),
", Offset2Value:  ",INDEX(SpatialOffsets[Offset 2 Value],$A4788),
", Offset2UnitID:  ",CHAR(34),INDEX(SpatialOffsets[Offset 2 Unit],$A4788),CHAR(34),
", Offset3Value:  ",INDEX(SpatialOffsets[Offset 3 Value],$A4788),
", Offset3UnitID:  ",CHAR(34),INDEX(SpatialOffsets[Offset 3 Unit],$A4788),CHAR(34),,"}")))</f>
        <v>#REF!</v>
      </c>
      <c r="O4788" t="e">
        <f>IF(COUNTA(RelatedFeatures[])=0,"", IF(INDEX(RelatedFeatures[First Sampling Feature Code],$A4788)="","",
CONCATENATE("  - &amp;RelationID",TEXT($A4788,"0000"),
" {","SamplingFeatureID:  *SamplingFeatureID",TEXT(MATCH(INDEX(RelatedFeatures[First Sampling Feature Code],$A4788),SamplingFeatures[Feature Code],0),"0000"),
", RelationshipTypeCV:  ",CHAR(34),INDEX(RelatedFeatures[Relationship Type],$A4788),CHAR(34),
", RelatedFeatureID: *SamplingFeatureID",TEXT(MATCH(INDEX(RelatedFeatures[Second Sampling Feature Code],$A4788),SamplingFeatures[Feature Code],0),"0000"),
", SpatialOffsetID:  ",IF(INDEX(RelatedFeatures[Offset Number],$A4788)="","",CONCATENATE("*SpatialOffsetID",TEXT(INDEX(RelatedFeatures[Offset Number],$A4788),"0000"))),"}")))</f>
        <v>#REF!</v>
      </c>
      <c r="P4788" t="e">
        <f>IF(INDEX(Methods[Method Type],$A4788)="","",
CONCATENATE("  - &amp;MethodID",TEXT($A4788,"0000"),
" {","MethodTypeCV:  ",CHAR(34),INDEX(Methods[Method Type],$A4788),CHAR(34),
", MethodCode:  ",CHAR(34),INDEX(Methods[Method Code],$A4788),CHAR(34),
", MethodName:  ",CHAR(34),INDEX(Methods[Method Name],$A4788),CHAR(34),
", MethodDescription:  ",CHAR(34),INDEX(Methods[Method Description],$A4788),CHAR(34),
", MethodLink:  ",CHAR(34),INDEX(Methods[Method Link],$A4788),CHAR(34),
", OrganizationID: *OrganizationID",TEXT(MATCH(INDEX(Methods[Organization Name],$A4788),Organizations[Organization Name],0),"0000"),"}"))</f>
        <v>#REF!</v>
      </c>
      <c r="Q4788" t="e">
        <f>IF(INDEX(Variables[Variable Type],$A4788)="","",
CONCATENATE("  - &amp;VariableID",TEXT($A4788,"0000"),
" {","VariableTypeCV:  ",CHAR(34),INDEX(Variables[Variable Type],$A4788),CHAR(34),
", VariableCode:  ",CHAR(34),INDEX(Variables[Variable Code],$A4788),CHAR(34),
", VariableNameCV:  ",CHAR(34),INDEX(Variables[Variable Name],$A4788),CHAR(34),
", VariableDefinition:  ",CHAR(34),INDEX(Variables[Variable Definition],$A4788),CHAR(34),
", SpecciationCV:  ",CHAR(34),INDEX(Variables[Speciation],$A4788),CHAR(34),
", NoDataValue:  ",CHAR(34),INDEX(Variables[No Data Value],$A4788),CHAR(34),"}"))</f>
        <v>#REF!</v>
      </c>
    </row>
    <row r="4789" spans="1:17" x14ac:dyDescent="0.25">
      <c r="A4789">
        <v>4786</v>
      </c>
      <c r="D4789" t="e">
        <f>IF(INDEX(People[First Name],$A4789)="","",
CONCATENATE("  - &amp;PersonID",TEXT($A4789,"0000"),
" {","PersonFirstName:  ",CHAR(34),INDEX(People[First Name],$A4789),CHAR(34),
", PersonMiddleName:  ",CHAR(34),INDEX(People[Middle Name],$A4789),CHAR(34),
", PersonLastName:  ",CHAR(34),INDEX(People[Last Name],$A4789),CHAR(34),"}"))</f>
        <v>#REF!</v>
      </c>
      <c r="E4789" t="e">
        <f>IF(INDEX(Organizations[Organization Type '[CV']],$A4789)="","",
CONCATENATE("  - &amp;OrganizationID",TEXT($A4789,"0000"),
" {","OrganizationTypeCV:  ",CHAR(34),INDEX(Organizations[Organization Type '[CV']],$A4789),CHAR(34),
", OrganizationCode:  ",CHAR(34),INDEX(Organizations[Organization Code],$A4789),CHAR(34),
", OrganizationName:  ",CHAR(34),INDEX(Organizations[Organization Name],$A4789),CHAR(34),
", OrganizationDescription:  ",CHAR(34),INDEX(Organizations[Organization Description],$A4789),CHAR(34),
", OrganizationLink:  ",CHAR(34),INDEX(Organizations[Organization Link],$A4789),CHAR(34),"}"))</f>
        <v>#REF!</v>
      </c>
      <c r="F4789" t="e">
        <f>IF(INDEX(People[First Name],$A4789)="","",
CONCATENATE("  - &amp;AffiliationID",TEXT($A4789,"0000"),
" {PersonID: *PersonID",TEXT($A4789,"0000"),
", OrganizationID: *OrganizationID",TEXT(MATCH(INDEX(People[Organization Name],$A4789),Organizations[Organization Name],0),"0000"),
", IsPrimaryOrganizationContact: , AffiliationStartDate: , AffiliationEndDate: , PrimaryPhone: ",
", PrimaryEmail: ",CHAR(34),INDEX(People[Primary Email],$A4789),CHAR(34),
", PrimaryAddress: ",CHAR(34),INDEX(People[Primary Address],$A4789),CHAR(34),
", PersonLink: }"))</f>
        <v>#REF!</v>
      </c>
      <c r="H4789" t="e">
        <f>IF(COUNTA(CitationInformation)=0,"",IF(INDEX(AuthorList[Author Name],$A4789)="","",
CONCATENATE("  - &amp;AuthorListID",TEXT($A4789,"0000"),
"  {CitationID: *CitationID0001",
", PersonID: *PersonID",TEXT(MATCH(INDEX(AuthorList[Author Name],$A4789),People[Full Name],0),"0000"),
", AuthorOrder: ",INDEX(AuthorList[Author Number],$A4789),"}")))</f>
        <v>#REF!</v>
      </c>
      <c r="K4789" t="e">
        <f>IF(INDEX(SamplingFeatures[Feature Code],$A4789)="","",
CONCATENATE("  - &amp;SamplingFeatureID",TEXT($A4789,"0000"),
" {","SamplingFeatureUUID:  ",CHAR(34),INDEX(SamplingFeatures[Sampling Feature UUID],$A4789),CHAR(34),
", SamplingFeatureTypeCV:  ",CHAR(34),INDEX(SamplingFeatures[Sampling Feature Type],$A4789),CHAR(34),
", SamplingFeatureCode:  ",CHAR(34),INDEX(SamplingFeatures[Feature Code],$A4789),CHAR(34),
", SamplingFeatureName:  ",CHAR(34),INDEX(SamplingFeatures[Feature Name],$A4789),CHAR(34),
", SamplingFeatureDescription:  ",CHAR(34),INDEX(SamplingFeatures[Feature Description],$A4789),CHAR(34),
", SamplingFeatureGeotypeCV:  ",CHAR(34),INDEX(SamplingFeatures[Feature Geo Type],$A4789),CHAR(34),
", FeatureGeometry:  ",CHAR(34),INDEX(SamplingFeatures[Feature Geometry],$A4789),CHAR(34),
", Elevation_m:  ",CHAR(34),INDEX(SamplingFeatures[Elevation_m],$A4789),CHAR(34),
", ElevationDatumCV:  ",CHAR(34),ElevationDatum,CHAR(34),"}"))</f>
        <v>#REF!</v>
      </c>
      <c r="L4789" t="e">
        <f>IF(INDEX(SamplingFeatures[Sampling Feature Type],$A4789)&lt;&gt;"Site","",
CONCATENATE("  - &amp;SiteID",TEXT(SUMPRODUCT(--($L$3:$L4788&lt;&gt;"")),"0000"),
" {","SamplingFeatureID:  *SamplingFeatureID",TEXT($A4789,"0000"),
", SiteTypeCV:  ",CHAR(34),INDEX(Sites[Site Type],$A4789),CHAR(34),
", Latitude:  ",INDEX(Sites[Latitude],$A4789),
", Longitude:  ",INDEX(Sites[Longitude],$A4789),
", SRSName:  ",CHAR(34),LatLonDatum,CHAR(34),"}"))</f>
        <v>#REF!</v>
      </c>
      <c r="M4789" t="e">
        <f>IF(INDEX(SamplingFeatures[Sampling Feature Type],$A4789)&lt;&gt;"Specimen","",
CONCATENATE("  - &amp;SpecimenID",TEXT(SUMPRODUCT(--($M$3:$M4788&lt;&gt;"")),"0000"),
" {","SamplingFeatureID:  *SamplingFeatureID",TEXT($A4789,"0000"),
", SpecimenTypeCV:  ",CHAR(34),INDEX(Specimens[Specimen Type],$A4789),CHAR(34),
", SpecimenMediumCV:  ",INDEX(Specimens[Specimen Medium],$A4789),
", IsFieldSpecimen:  ",CHAR(34),INDEX(Specimens[Is Field Specimen?],$A4789),CHAR(34),"}"))</f>
        <v>#REF!</v>
      </c>
      <c r="N4789" t="e">
        <f>IF(COUNTA(SpatialOffsets[])=0,"", IF(INDEX(SpatialOffsets[Spatial Offset Type],$A4789)="","",
CONCATENATE("  - &amp;SpatialOffsetID",TEXT($A4789,"0000"),
" {","SpatialOffsetTypeCV:  ",CHAR(34),INDEX(SpatialOffsets[Spatial Offset Type],$A4789),CHAR(34),
", Offset1Value:  ",INDEX(SpatialOffsets[Offset 1 Value],$A4789),
", Offset1UnitID:  ",CHAR(34),INDEX(SpatialOffsets[Offset 1 Unit],$A4789),CHAR(34),
", Offset2Value:  ",INDEX(SpatialOffsets[Offset 2 Value],$A4789),
", Offset2UnitID:  ",CHAR(34),INDEX(SpatialOffsets[Offset 2 Unit],$A4789),CHAR(34),
", Offset3Value:  ",INDEX(SpatialOffsets[Offset 3 Value],$A4789),
", Offset3UnitID:  ",CHAR(34),INDEX(SpatialOffsets[Offset 3 Unit],$A4789),CHAR(34),,"}")))</f>
        <v>#REF!</v>
      </c>
      <c r="O4789" t="e">
        <f>IF(COUNTA(RelatedFeatures[])=0,"", IF(INDEX(RelatedFeatures[First Sampling Feature Code],$A4789)="","",
CONCATENATE("  - &amp;RelationID",TEXT($A4789,"0000"),
" {","SamplingFeatureID:  *SamplingFeatureID",TEXT(MATCH(INDEX(RelatedFeatures[First Sampling Feature Code],$A4789),SamplingFeatures[Feature Code],0),"0000"),
", RelationshipTypeCV:  ",CHAR(34),INDEX(RelatedFeatures[Relationship Type],$A4789),CHAR(34),
", RelatedFeatureID: *SamplingFeatureID",TEXT(MATCH(INDEX(RelatedFeatures[Second Sampling Feature Code],$A4789),SamplingFeatures[Feature Code],0),"0000"),
", SpatialOffsetID:  ",IF(INDEX(RelatedFeatures[Offset Number],$A4789)="","",CONCATENATE("*SpatialOffsetID",TEXT(INDEX(RelatedFeatures[Offset Number],$A4789),"0000"))),"}")))</f>
        <v>#REF!</v>
      </c>
      <c r="P4789" t="e">
        <f>IF(INDEX(Methods[Method Type],$A4789)="","",
CONCATENATE("  - &amp;MethodID",TEXT($A4789,"0000"),
" {","MethodTypeCV:  ",CHAR(34),INDEX(Methods[Method Type],$A4789),CHAR(34),
", MethodCode:  ",CHAR(34),INDEX(Methods[Method Code],$A4789),CHAR(34),
", MethodName:  ",CHAR(34),INDEX(Methods[Method Name],$A4789),CHAR(34),
", MethodDescription:  ",CHAR(34),INDEX(Methods[Method Description],$A4789),CHAR(34),
", MethodLink:  ",CHAR(34),INDEX(Methods[Method Link],$A4789),CHAR(34),
", OrganizationID: *OrganizationID",TEXT(MATCH(INDEX(Methods[Organization Name],$A4789),Organizations[Organization Name],0),"0000"),"}"))</f>
        <v>#REF!</v>
      </c>
      <c r="Q4789" t="e">
        <f>IF(INDEX(Variables[Variable Type],$A4789)="","",
CONCATENATE("  - &amp;VariableID",TEXT($A4789,"0000"),
" {","VariableTypeCV:  ",CHAR(34),INDEX(Variables[Variable Type],$A4789),CHAR(34),
", VariableCode:  ",CHAR(34),INDEX(Variables[Variable Code],$A4789),CHAR(34),
", VariableNameCV:  ",CHAR(34),INDEX(Variables[Variable Name],$A4789),CHAR(34),
", VariableDefinition:  ",CHAR(34),INDEX(Variables[Variable Definition],$A4789),CHAR(34),
", SpecciationCV:  ",CHAR(34),INDEX(Variables[Speciation],$A4789),CHAR(34),
", NoDataValue:  ",CHAR(34),INDEX(Variables[No Data Value],$A4789),CHAR(34),"}"))</f>
        <v>#REF!</v>
      </c>
    </row>
    <row r="4790" spans="1:17" x14ac:dyDescent="0.25">
      <c r="A4790">
        <v>4787</v>
      </c>
      <c r="D4790" t="e">
        <f>IF(INDEX(People[First Name],$A4790)="","",
CONCATENATE("  - &amp;PersonID",TEXT($A4790,"0000"),
" {","PersonFirstName:  ",CHAR(34),INDEX(People[First Name],$A4790),CHAR(34),
", PersonMiddleName:  ",CHAR(34),INDEX(People[Middle Name],$A4790),CHAR(34),
", PersonLastName:  ",CHAR(34),INDEX(People[Last Name],$A4790),CHAR(34),"}"))</f>
        <v>#REF!</v>
      </c>
      <c r="E4790" t="e">
        <f>IF(INDEX(Organizations[Organization Type '[CV']],$A4790)="","",
CONCATENATE("  - &amp;OrganizationID",TEXT($A4790,"0000"),
" {","OrganizationTypeCV:  ",CHAR(34),INDEX(Organizations[Organization Type '[CV']],$A4790),CHAR(34),
", OrganizationCode:  ",CHAR(34),INDEX(Organizations[Organization Code],$A4790),CHAR(34),
", OrganizationName:  ",CHAR(34),INDEX(Organizations[Organization Name],$A4790),CHAR(34),
", OrganizationDescription:  ",CHAR(34),INDEX(Organizations[Organization Description],$A4790),CHAR(34),
", OrganizationLink:  ",CHAR(34),INDEX(Organizations[Organization Link],$A4790),CHAR(34),"}"))</f>
        <v>#REF!</v>
      </c>
      <c r="F4790" t="e">
        <f>IF(INDEX(People[First Name],$A4790)="","",
CONCATENATE("  - &amp;AffiliationID",TEXT($A4790,"0000"),
" {PersonID: *PersonID",TEXT($A4790,"0000"),
", OrganizationID: *OrganizationID",TEXT(MATCH(INDEX(People[Organization Name],$A4790),Organizations[Organization Name],0),"0000"),
", IsPrimaryOrganizationContact: , AffiliationStartDate: , AffiliationEndDate: , PrimaryPhone: ",
", PrimaryEmail: ",CHAR(34),INDEX(People[Primary Email],$A4790),CHAR(34),
", PrimaryAddress: ",CHAR(34),INDEX(People[Primary Address],$A4790),CHAR(34),
", PersonLink: }"))</f>
        <v>#REF!</v>
      </c>
      <c r="H4790" t="e">
        <f>IF(COUNTA(CitationInformation)=0,"",IF(INDEX(AuthorList[Author Name],$A4790)="","",
CONCATENATE("  - &amp;AuthorListID",TEXT($A4790,"0000"),
"  {CitationID: *CitationID0001",
", PersonID: *PersonID",TEXT(MATCH(INDEX(AuthorList[Author Name],$A4790),People[Full Name],0),"0000"),
", AuthorOrder: ",INDEX(AuthorList[Author Number],$A4790),"}")))</f>
        <v>#REF!</v>
      </c>
      <c r="K4790" t="e">
        <f>IF(INDEX(SamplingFeatures[Feature Code],$A4790)="","",
CONCATENATE("  - &amp;SamplingFeatureID",TEXT($A4790,"0000"),
" {","SamplingFeatureUUID:  ",CHAR(34),INDEX(SamplingFeatures[Sampling Feature UUID],$A4790),CHAR(34),
", SamplingFeatureTypeCV:  ",CHAR(34),INDEX(SamplingFeatures[Sampling Feature Type],$A4790),CHAR(34),
", SamplingFeatureCode:  ",CHAR(34),INDEX(SamplingFeatures[Feature Code],$A4790),CHAR(34),
", SamplingFeatureName:  ",CHAR(34),INDEX(SamplingFeatures[Feature Name],$A4790),CHAR(34),
", SamplingFeatureDescription:  ",CHAR(34),INDEX(SamplingFeatures[Feature Description],$A4790),CHAR(34),
", SamplingFeatureGeotypeCV:  ",CHAR(34),INDEX(SamplingFeatures[Feature Geo Type],$A4790),CHAR(34),
", FeatureGeometry:  ",CHAR(34),INDEX(SamplingFeatures[Feature Geometry],$A4790),CHAR(34),
", Elevation_m:  ",CHAR(34),INDEX(SamplingFeatures[Elevation_m],$A4790),CHAR(34),
", ElevationDatumCV:  ",CHAR(34),ElevationDatum,CHAR(34),"}"))</f>
        <v>#REF!</v>
      </c>
      <c r="L4790" t="e">
        <f>IF(INDEX(SamplingFeatures[Sampling Feature Type],$A4790)&lt;&gt;"Site","",
CONCATENATE("  - &amp;SiteID",TEXT(SUMPRODUCT(--($L$3:$L4789&lt;&gt;"")),"0000"),
" {","SamplingFeatureID:  *SamplingFeatureID",TEXT($A4790,"0000"),
", SiteTypeCV:  ",CHAR(34),INDEX(Sites[Site Type],$A4790),CHAR(34),
", Latitude:  ",INDEX(Sites[Latitude],$A4790),
", Longitude:  ",INDEX(Sites[Longitude],$A4790),
", SRSName:  ",CHAR(34),LatLonDatum,CHAR(34),"}"))</f>
        <v>#REF!</v>
      </c>
      <c r="M4790" t="e">
        <f>IF(INDEX(SamplingFeatures[Sampling Feature Type],$A4790)&lt;&gt;"Specimen","",
CONCATENATE("  - &amp;SpecimenID",TEXT(SUMPRODUCT(--($M$3:$M4789&lt;&gt;"")),"0000"),
" {","SamplingFeatureID:  *SamplingFeatureID",TEXT($A4790,"0000"),
", SpecimenTypeCV:  ",CHAR(34),INDEX(Specimens[Specimen Type],$A4790),CHAR(34),
", SpecimenMediumCV:  ",INDEX(Specimens[Specimen Medium],$A4790),
", IsFieldSpecimen:  ",CHAR(34),INDEX(Specimens[Is Field Specimen?],$A4790),CHAR(34),"}"))</f>
        <v>#REF!</v>
      </c>
      <c r="N4790" t="e">
        <f>IF(COUNTA(SpatialOffsets[])=0,"", IF(INDEX(SpatialOffsets[Spatial Offset Type],$A4790)="","",
CONCATENATE("  - &amp;SpatialOffsetID",TEXT($A4790,"0000"),
" {","SpatialOffsetTypeCV:  ",CHAR(34),INDEX(SpatialOffsets[Spatial Offset Type],$A4790),CHAR(34),
", Offset1Value:  ",INDEX(SpatialOffsets[Offset 1 Value],$A4790),
", Offset1UnitID:  ",CHAR(34),INDEX(SpatialOffsets[Offset 1 Unit],$A4790),CHAR(34),
", Offset2Value:  ",INDEX(SpatialOffsets[Offset 2 Value],$A4790),
", Offset2UnitID:  ",CHAR(34),INDEX(SpatialOffsets[Offset 2 Unit],$A4790),CHAR(34),
", Offset3Value:  ",INDEX(SpatialOffsets[Offset 3 Value],$A4790),
", Offset3UnitID:  ",CHAR(34),INDEX(SpatialOffsets[Offset 3 Unit],$A4790),CHAR(34),,"}")))</f>
        <v>#REF!</v>
      </c>
      <c r="O4790" t="e">
        <f>IF(COUNTA(RelatedFeatures[])=0,"", IF(INDEX(RelatedFeatures[First Sampling Feature Code],$A4790)="","",
CONCATENATE("  - &amp;RelationID",TEXT($A4790,"0000"),
" {","SamplingFeatureID:  *SamplingFeatureID",TEXT(MATCH(INDEX(RelatedFeatures[First Sampling Feature Code],$A4790),SamplingFeatures[Feature Code],0),"0000"),
", RelationshipTypeCV:  ",CHAR(34),INDEX(RelatedFeatures[Relationship Type],$A4790),CHAR(34),
", RelatedFeatureID: *SamplingFeatureID",TEXT(MATCH(INDEX(RelatedFeatures[Second Sampling Feature Code],$A4790),SamplingFeatures[Feature Code],0),"0000"),
", SpatialOffsetID:  ",IF(INDEX(RelatedFeatures[Offset Number],$A4790)="","",CONCATENATE("*SpatialOffsetID",TEXT(INDEX(RelatedFeatures[Offset Number],$A4790),"0000"))),"}")))</f>
        <v>#REF!</v>
      </c>
      <c r="P4790" t="e">
        <f>IF(INDEX(Methods[Method Type],$A4790)="","",
CONCATENATE("  - &amp;MethodID",TEXT($A4790,"0000"),
" {","MethodTypeCV:  ",CHAR(34),INDEX(Methods[Method Type],$A4790),CHAR(34),
", MethodCode:  ",CHAR(34),INDEX(Methods[Method Code],$A4790),CHAR(34),
", MethodName:  ",CHAR(34),INDEX(Methods[Method Name],$A4790),CHAR(34),
", MethodDescription:  ",CHAR(34),INDEX(Methods[Method Description],$A4790),CHAR(34),
", MethodLink:  ",CHAR(34),INDEX(Methods[Method Link],$A4790),CHAR(34),
", OrganizationID: *OrganizationID",TEXT(MATCH(INDEX(Methods[Organization Name],$A4790),Organizations[Organization Name],0),"0000"),"}"))</f>
        <v>#REF!</v>
      </c>
      <c r="Q4790" t="e">
        <f>IF(INDEX(Variables[Variable Type],$A4790)="","",
CONCATENATE("  - &amp;VariableID",TEXT($A4790,"0000"),
" {","VariableTypeCV:  ",CHAR(34),INDEX(Variables[Variable Type],$A4790),CHAR(34),
", VariableCode:  ",CHAR(34),INDEX(Variables[Variable Code],$A4790),CHAR(34),
", VariableNameCV:  ",CHAR(34),INDEX(Variables[Variable Name],$A4790),CHAR(34),
", VariableDefinition:  ",CHAR(34),INDEX(Variables[Variable Definition],$A4790),CHAR(34),
", SpecciationCV:  ",CHAR(34),INDEX(Variables[Speciation],$A4790),CHAR(34),
", NoDataValue:  ",CHAR(34),INDEX(Variables[No Data Value],$A4790),CHAR(34),"}"))</f>
        <v>#REF!</v>
      </c>
    </row>
    <row r="4791" spans="1:17" x14ac:dyDescent="0.25">
      <c r="A4791">
        <v>4788</v>
      </c>
      <c r="D4791" t="e">
        <f>IF(INDEX(People[First Name],$A4791)="","",
CONCATENATE("  - &amp;PersonID",TEXT($A4791,"0000"),
" {","PersonFirstName:  ",CHAR(34),INDEX(People[First Name],$A4791),CHAR(34),
", PersonMiddleName:  ",CHAR(34),INDEX(People[Middle Name],$A4791),CHAR(34),
", PersonLastName:  ",CHAR(34),INDEX(People[Last Name],$A4791),CHAR(34),"}"))</f>
        <v>#REF!</v>
      </c>
      <c r="E4791" t="e">
        <f>IF(INDEX(Organizations[Organization Type '[CV']],$A4791)="","",
CONCATENATE("  - &amp;OrganizationID",TEXT($A4791,"0000"),
" {","OrganizationTypeCV:  ",CHAR(34),INDEX(Organizations[Organization Type '[CV']],$A4791),CHAR(34),
", OrganizationCode:  ",CHAR(34),INDEX(Organizations[Organization Code],$A4791),CHAR(34),
", OrganizationName:  ",CHAR(34),INDEX(Organizations[Organization Name],$A4791),CHAR(34),
", OrganizationDescription:  ",CHAR(34),INDEX(Organizations[Organization Description],$A4791),CHAR(34),
", OrganizationLink:  ",CHAR(34),INDEX(Organizations[Organization Link],$A4791),CHAR(34),"}"))</f>
        <v>#REF!</v>
      </c>
      <c r="F4791" t="e">
        <f>IF(INDEX(People[First Name],$A4791)="","",
CONCATENATE("  - &amp;AffiliationID",TEXT($A4791,"0000"),
" {PersonID: *PersonID",TEXT($A4791,"0000"),
", OrganizationID: *OrganizationID",TEXT(MATCH(INDEX(People[Organization Name],$A4791),Organizations[Organization Name],0),"0000"),
", IsPrimaryOrganizationContact: , AffiliationStartDate: , AffiliationEndDate: , PrimaryPhone: ",
", PrimaryEmail: ",CHAR(34),INDEX(People[Primary Email],$A4791),CHAR(34),
", PrimaryAddress: ",CHAR(34),INDEX(People[Primary Address],$A4791),CHAR(34),
", PersonLink: }"))</f>
        <v>#REF!</v>
      </c>
      <c r="H4791" t="e">
        <f>IF(COUNTA(CitationInformation)=0,"",IF(INDEX(AuthorList[Author Name],$A4791)="","",
CONCATENATE("  - &amp;AuthorListID",TEXT($A4791,"0000"),
"  {CitationID: *CitationID0001",
", PersonID: *PersonID",TEXT(MATCH(INDEX(AuthorList[Author Name],$A4791),People[Full Name],0),"0000"),
", AuthorOrder: ",INDEX(AuthorList[Author Number],$A4791),"}")))</f>
        <v>#REF!</v>
      </c>
      <c r="K4791" t="e">
        <f>IF(INDEX(SamplingFeatures[Feature Code],$A4791)="","",
CONCATENATE("  - &amp;SamplingFeatureID",TEXT($A4791,"0000"),
" {","SamplingFeatureUUID:  ",CHAR(34),INDEX(SamplingFeatures[Sampling Feature UUID],$A4791),CHAR(34),
", SamplingFeatureTypeCV:  ",CHAR(34),INDEX(SamplingFeatures[Sampling Feature Type],$A4791),CHAR(34),
", SamplingFeatureCode:  ",CHAR(34),INDEX(SamplingFeatures[Feature Code],$A4791),CHAR(34),
", SamplingFeatureName:  ",CHAR(34),INDEX(SamplingFeatures[Feature Name],$A4791),CHAR(34),
", SamplingFeatureDescription:  ",CHAR(34),INDEX(SamplingFeatures[Feature Description],$A4791),CHAR(34),
", SamplingFeatureGeotypeCV:  ",CHAR(34),INDEX(SamplingFeatures[Feature Geo Type],$A4791),CHAR(34),
", FeatureGeometry:  ",CHAR(34),INDEX(SamplingFeatures[Feature Geometry],$A4791),CHAR(34),
", Elevation_m:  ",CHAR(34),INDEX(SamplingFeatures[Elevation_m],$A4791),CHAR(34),
", ElevationDatumCV:  ",CHAR(34),ElevationDatum,CHAR(34),"}"))</f>
        <v>#REF!</v>
      </c>
      <c r="L4791" t="e">
        <f>IF(INDEX(SamplingFeatures[Sampling Feature Type],$A4791)&lt;&gt;"Site","",
CONCATENATE("  - &amp;SiteID",TEXT(SUMPRODUCT(--($L$3:$L4790&lt;&gt;"")),"0000"),
" {","SamplingFeatureID:  *SamplingFeatureID",TEXT($A4791,"0000"),
", SiteTypeCV:  ",CHAR(34),INDEX(Sites[Site Type],$A4791),CHAR(34),
", Latitude:  ",INDEX(Sites[Latitude],$A4791),
", Longitude:  ",INDEX(Sites[Longitude],$A4791),
", SRSName:  ",CHAR(34),LatLonDatum,CHAR(34),"}"))</f>
        <v>#REF!</v>
      </c>
      <c r="M4791" t="e">
        <f>IF(INDEX(SamplingFeatures[Sampling Feature Type],$A4791)&lt;&gt;"Specimen","",
CONCATENATE("  - &amp;SpecimenID",TEXT(SUMPRODUCT(--($M$3:$M4790&lt;&gt;"")),"0000"),
" {","SamplingFeatureID:  *SamplingFeatureID",TEXT($A4791,"0000"),
", SpecimenTypeCV:  ",CHAR(34),INDEX(Specimens[Specimen Type],$A4791),CHAR(34),
", SpecimenMediumCV:  ",INDEX(Specimens[Specimen Medium],$A4791),
", IsFieldSpecimen:  ",CHAR(34),INDEX(Specimens[Is Field Specimen?],$A4791),CHAR(34),"}"))</f>
        <v>#REF!</v>
      </c>
      <c r="N4791" t="e">
        <f>IF(COUNTA(SpatialOffsets[])=0,"", IF(INDEX(SpatialOffsets[Spatial Offset Type],$A4791)="","",
CONCATENATE("  - &amp;SpatialOffsetID",TEXT($A4791,"0000"),
" {","SpatialOffsetTypeCV:  ",CHAR(34),INDEX(SpatialOffsets[Spatial Offset Type],$A4791),CHAR(34),
", Offset1Value:  ",INDEX(SpatialOffsets[Offset 1 Value],$A4791),
", Offset1UnitID:  ",CHAR(34),INDEX(SpatialOffsets[Offset 1 Unit],$A4791),CHAR(34),
", Offset2Value:  ",INDEX(SpatialOffsets[Offset 2 Value],$A4791),
", Offset2UnitID:  ",CHAR(34),INDEX(SpatialOffsets[Offset 2 Unit],$A4791),CHAR(34),
", Offset3Value:  ",INDEX(SpatialOffsets[Offset 3 Value],$A4791),
", Offset3UnitID:  ",CHAR(34),INDEX(SpatialOffsets[Offset 3 Unit],$A4791),CHAR(34),,"}")))</f>
        <v>#REF!</v>
      </c>
      <c r="O4791" t="e">
        <f>IF(COUNTA(RelatedFeatures[])=0,"", IF(INDEX(RelatedFeatures[First Sampling Feature Code],$A4791)="","",
CONCATENATE("  - &amp;RelationID",TEXT($A4791,"0000"),
" {","SamplingFeatureID:  *SamplingFeatureID",TEXT(MATCH(INDEX(RelatedFeatures[First Sampling Feature Code],$A4791),SamplingFeatures[Feature Code],0),"0000"),
", RelationshipTypeCV:  ",CHAR(34),INDEX(RelatedFeatures[Relationship Type],$A4791),CHAR(34),
", RelatedFeatureID: *SamplingFeatureID",TEXT(MATCH(INDEX(RelatedFeatures[Second Sampling Feature Code],$A4791),SamplingFeatures[Feature Code],0),"0000"),
", SpatialOffsetID:  ",IF(INDEX(RelatedFeatures[Offset Number],$A4791)="","",CONCATENATE("*SpatialOffsetID",TEXT(INDEX(RelatedFeatures[Offset Number],$A4791),"0000"))),"}")))</f>
        <v>#REF!</v>
      </c>
      <c r="P4791" t="e">
        <f>IF(INDEX(Methods[Method Type],$A4791)="","",
CONCATENATE("  - &amp;MethodID",TEXT($A4791,"0000"),
" {","MethodTypeCV:  ",CHAR(34),INDEX(Methods[Method Type],$A4791),CHAR(34),
", MethodCode:  ",CHAR(34),INDEX(Methods[Method Code],$A4791),CHAR(34),
", MethodName:  ",CHAR(34),INDEX(Methods[Method Name],$A4791),CHAR(34),
", MethodDescription:  ",CHAR(34),INDEX(Methods[Method Description],$A4791),CHAR(34),
", MethodLink:  ",CHAR(34),INDEX(Methods[Method Link],$A4791),CHAR(34),
", OrganizationID: *OrganizationID",TEXT(MATCH(INDEX(Methods[Organization Name],$A4791),Organizations[Organization Name],0),"0000"),"}"))</f>
        <v>#REF!</v>
      </c>
      <c r="Q4791" t="e">
        <f>IF(INDEX(Variables[Variable Type],$A4791)="","",
CONCATENATE("  - &amp;VariableID",TEXT($A4791,"0000"),
" {","VariableTypeCV:  ",CHAR(34),INDEX(Variables[Variable Type],$A4791),CHAR(34),
", VariableCode:  ",CHAR(34),INDEX(Variables[Variable Code],$A4791),CHAR(34),
", VariableNameCV:  ",CHAR(34),INDEX(Variables[Variable Name],$A4791),CHAR(34),
", VariableDefinition:  ",CHAR(34),INDEX(Variables[Variable Definition],$A4791),CHAR(34),
", SpecciationCV:  ",CHAR(34),INDEX(Variables[Speciation],$A4791),CHAR(34),
", NoDataValue:  ",CHAR(34),INDEX(Variables[No Data Value],$A4791),CHAR(34),"}"))</f>
        <v>#REF!</v>
      </c>
    </row>
    <row r="4792" spans="1:17" x14ac:dyDescent="0.25">
      <c r="A4792">
        <v>4789</v>
      </c>
      <c r="D4792" t="e">
        <f>IF(INDEX(People[First Name],$A4792)="","",
CONCATENATE("  - &amp;PersonID",TEXT($A4792,"0000"),
" {","PersonFirstName:  ",CHAR(34),INDEX(People[First Name],$A4792),CHAR(34),
", PersonMiddleName:  ",CHAR(34),INDEX(People[Middle Name],$A4792),CHAR(34),
", PersonLastName:  ",CHAR(34),INDEX(People[Last Name],$A4792),CHAR(34),"}"))</f>
        <v>#REF!</v>
      </c>
      <c r="E4792" t="e">
        <f>IF(INDEX(Organizations[Organization Type '[CV']],$A4792)="","",
CONCATENATE("  - &amp;OrganizationID",TEXT($A4792,"0000"),
" {","OrganizationTypeCV:  ",CHAR(34),INDEX(Organizations[Organization Type '[CV']],$A4792),CHAR(34),
", OrganizationCode:  ",CHAR(34),INDEX(Organizations[Organization Code],$A4792),CHAR(34),
", OrganizationName:  ",CHAR(34),INDEX(Organizations[Organization Name],$A4792),CHAR(34),
", OrganizationDescription:  ",CHAR(34),INDEX(Organizations[Organization Description],$A4792),CHAR(34),
", OrganizationLink:  ",CHAR(34),INDEX(Organizations[Organization Link],$A4792),CHAR(34),"}"))</f>
        <v>#REF!</v>
      </c>
      <c r="F4792" t="e">
        <f>IF(INDEX(People[First Name],$A4792)="","",
CONCATENATE("  - &amp;AffiliationID",TEXT($A4792,"0000"),
" {PersonID: *PersonID",TEXT($A4792,"0000"),
", OrganizationID: *OrganizationID",TEXT(MATCH(INDEX(People[Organization Name],$A4792),Organizations[Organization Name],0),"0000"),
", IsPrimaryOrganizationContact: , AffiliationStartDate: , AffiliationEndDate: , PrimaryPhone: ",
", PrimaryEmail: ",CHAR(34),INDEX(People[Primary Email],$A4792),CHAR(34),
", PrimaryAddress: ",CHAR(34),INDEX(People[Primary Address],$A4792),CHAR(34),
", PersonLink: }"))</f>
        <v>#REF!</v>
      </c>
      <c r="H4792" t="e">
        <f>IF(COUNTA(CitationInformation)=0,"",IF(INDEX(AuthorList[Author Name],$A4792)="","",
CONCATENATE("  - &amp;AuthorListID",TEXT($A4792,"0000"),
"  {CitationID: *CitationID0001",
", PersonID: *PersonID",TEXT(MATCH(INDEX(AuthorList[Author Name],$A4792),People[Full Name],0),"0000"),
", AuthorOrder: ",INDEX(AuthorList[Author Number],$A4792),"}")))</f>
        <v>#REF!</v>
      </c>
      <c r="K4792" t="e">
        <f>IF(INDEX(SamplingFeatures[Feature Code],$A4792)="","",
CONCATENATE("  - &amp;SamplingFeatureID",TEXT($A4792,"0000"),
" {","SamplingFeatureUUID:  ",CHAR(34),INDEX(SamplingFeatures[Sampling Feature UUID],$A4792),CHAR(34),
", SamplingFeatureTypeCV:  ",CHAR(34),INDEX(SamplingFeatures[Sampling Feature Type],$A4792),CHAR(34),
", SamplingFeatureCode:  ",CHAR(34),INDEX(SamplingFeatures[Feature Code],$A4792),CHAR(34),
", SamplingFeatureName:  ",CHAR(34),INDEX(SamplingFeatures[Feature Name],$A4792),CHAR(34),
", SamplingFeatureDescription:  ",CHAR(34),INDEX(SamplingFeatures[Feature Description],$A4792),CHAR(34),
", SamplingFeatureGeotypeCV:  ",CHAR(34),INDEX(SamplingFeatures[Feature Geo Type],$A4792),CHAR(34),
", FeatureGeometry:  ",CHAR(34),INDEX(SamplingFeatures[Feature Geometry],$A4792),CHAR(34),
", Elevation_m:  ",CHAR(34),INDEX(SamplingFeatures[Elevation_m],$A4792),CHAR(34),
", ElevationDatumCV:  ",CHAR(34),ElevationDatum,CHAR(34),"}"))</f>
        <v>#REF!</v>
      </c>
      <c r="L4792" t="e">
        <f>IF(INDEX(SamplingFeatures[Sampling Feature Type],$A4792)&lt;&gt;"Site","",
CONCATENATE("  - &amp;SiteID",TEXT(SUMPRODUCT(--($L$3:$L4791&lt;&gt;"")),"0000"),
" {","SamplingFeatureID:  *SamplingFeatureID",TEXT($A4792,"0000"),
", SiteTypeCV:  ",CHAR(34),INDEX(Sites[Site Type],$A4792),CHAR(34),
", Latitude:  ",INDEX(Sites[Latitude],$A4792),
", Longitude:  ",INDEX(Sites[Longitude],$A4792),
", SRSName:  ",CHAR(34),LatLonDatum,CHAR(34),"}"))</f>
        <v>#REF!</v>
      </c>
      <c r="M4792" t="e">
        <f>IF(INDEX(SamplingFeatures[Sampling Feature Type],$A4792)&lt;&gt;"Specimen","",
CONCATENATE("  - &amp;SpecimenID",TEXT(SUMPRODUCT(--($M$3:$M4791&lt;&gt;"")),"0000"),
" {","SamplingFeatureID:  *SamplingFeatureID",TEXT($A4792,"0000"),
", SpecimenTypeCV:  ",CHAR(34),INDEX(Specimens[Specimen Type],$A4792),CHAR(34),
", SpecimenMediumCV:  ",INDEX(Specimens[Specimen Medium],$A4792),
", IsFieldSpecimen:  ",CHAR(34),INDEX(Specimens[Is Field Specimen?],$A4792),CHAR(34),"}"))</f>
        <v>#REF!</v>
      </c>
      <c r="N4792" t="e">
        <f>IF(COUNTA(SpatialOffsets[])=0,"", IF(INDEX(SpatialOffsets[Spatial Offset Type],$A4792)="","",
CONCATENATE("  - &amp;SpatialOffsetID",TEXT($A4792,"0000"),
" {","SpatialOffsetTypeCV:  ",CHAR(34),INDEX(SpatialOffsets[Spatial Offset Type],$A4792),CHAR(34),
", Offset1Value:  ",INDEX(SpatialOffsets[Offset 1 Value],$A4792),
", Offset1UnitID:  ",CHAR(34),INDEX(SpatialOffsets[Offset 1 Unit],$A4792),CHAR(34),
", Offset2Value:  ",INDEX(SpatialOffsets[Offset 2 Value],$A4792),
", Offset2UnitID:  ",CHAR(34),INDEX(SpatialOffsets[Offset 2 Unit],$A4792),CHAR(34),
", Offset3Value:  ",INDEX(SpatialOffsets[Offset 3 Value],$A4792),
", Offset3UnitID:  ",CHAR(34),INDEX(SpatialOffsets[Offset 3 Unit],$A4792),CHAR(34),,"}")))</f>
        <v>#REF!</v>
      </c>
      <c r="O4792" t="e">
        <f>IF(COUNTA(RelatedFeatures[])=0,"", IF(INDEX(RelatedFeatures[First Sampling Feature Code],$A4792)="","",
CONCATENATE("  - &amp;RelationID",TEXT($A4792,"0000"),
" {","SamplingFeatureID:  *SamplingFeatureID",TEXT(MATCH(INDEX(RelatedFeatures[First Sampling Feature Code],$A4792),SamplingFeatures[Feature Code],0),"0000"),
", RelationshipTypeCV:  ",CHAR(34),INDEX(RelatedFeatures[Relationship Type],$A4792),CHAR(34),
", RelatedFeatureID: *SamplingFeatureID",TEXT(MATCH(INDEX(RelatedFeatures[Second Sampling Feature Code],$A4792),SamplingFeatures[Feature Code],0),"0000"),
", SpatialOffsetID:  ",IF(INDEX(RelatedFeatures[Offset Number],$A4792)="","",CONCATENATE("*SpatialOffsetID",TEXT(INDEX(RelatedFeatures[Offset Number],$A4792),"0000"))),"}")))</f>
        <v>#REF!</v>
      </c>
      <c r="P4792" t="e">
        <f>IF(INDEX(Methods[Method Type],$A4792)="","",
CONCATENATE("  - &amp;MethodID",TEXT($A4792,"0000"),
" {","MethodTypeCV:  ",CHAR(34),INDEX(Methods[Method Type],$A4792),CHAR(34),
", MethodCode:  ",CHAR(34),INDEX(Methods[Method Code],$A4792),CHAR(34),
", MethodName:  ",CHAR(34),INDEX(Methods[Method Name],$A4792),CHAR(34),
", MethodDescription:  ",CHAR(34),INDEX(Methods[Method Description],$A4792),CHAR(34),
", MethodLink:  ",CHAR(34),INDEX(Methods[Method Link],$A4792),CHAR(34),
", OrganizationID: *OrganizationID",TEXT(MATCH(INDEX(Methods[Organization Name],$A4792),Organizations[Organization Name],0),"0000"),"}"))</f>
        <v>#REF!</v>
      </c>
      <c r="Q4792" t="e">
        <f>IF(INDEX(Variables[Variable Type],$A4792)="","",
CONCATENATE("  - &amp;VariableID",TEXT($A4792,"0000"),
" {","VariableTypeCV:  ",CHAR(34),INDEX(Variables[Variable Type],$A4792),CHAR(34),
", VariableCode:  ",CHAR(34),INDEX(Variables[Variable Code],$A4792),CHAR(34),
", VariableNameCV:  ",CHAR(34),INDEX(Variables[Variable Name],$A4792),CHAR(34),
", VariableDefinition:  ",CHAR(34),INDEX(Variables[Variable Definition],$A4792),CHAR(34),
", SpecciationCV:  ",CHAR(34),INDEX(Variables[Speciation],$A4792),CHAR(34),
", NoDataValue:  ",CHAR(34),INDEX(Variables[No Data Value],$A4792),CHAR(34),"}"))</f>
        <v>#REF!</v>
      </c>
    </row>
    <row r="4793" spans="1:17" x14ac:dyDescent="0.25">
      <c r="A4793">
        <v>4790</v>
      </c>
      <c r="D4793" t="e">
        <f>IF(INDEX(People[First Name],$A4793)="","",
CONCATENATE("  - &amp;PersonID",TEXT($A4793,"0000"),
" {","PersonFirstName:  ",CHAR(34),INDEX(People[First Name],$A4793),CHAR(34),
", PersonMiddleName:  ",CHAR(34),INDEX(People[Middle Name],$A4793),CHAR(34),
", PersonLastName:  ",CHAR(34),INDEX(People[Last Name],$A4793),CHAR(34),"}"))</f>
        <v>#REF!</v>
      </c>
      <c r="E4793" t="e">
        <f>IF(INDEX(Organizations[Organization Type '[CV']],$A4793)="","",
CONCATENATE("  - &amp;OrganizationID",TEXT($A4793,"0000"),
" {","OrganizationTypeCV:  ",CHAR(34),INDEX(Organizations[Organization Type '[CV']],$A4793),CHAR(34),
", OrganizationCode:  ",CHAR(34),INDEX(Organizations[Organization Code],$A4793),CHAR(34),
", OrganizationName:  ",CHAR(34),INDEX(Organizations[Organization Name],$A4793),CHAR(34),
", OrganizationDescription:  ",CHAR(34),INDEX(Organizations[Organization Description],$A4793),CHAR(34),
", OrganizationLink:  ",CHAR(34),INDEX(Organizations[Organization Link],$A4793),CHAR(34),"}"))</f>
        <v>#REF!</v>
      </c>
      <c r="F4793" t="e">
        <f>IF(INDEX(People[First Name],$A4793)="","",
CONCATENATE("  - &amp;AffiliationID",TEXT($A4793,"0000"),
" {PersonID: *PersonID",TEXT($A4793,"0000"),
", OrganizationID: *OrganizationID",TEXT(MATCH(INDEX(People[Organization Name],$A4793),Organizations[Organization Name],0),"0000"),
", IsPrimaryOrganizationContact: , AffiliationStartDate: , AffiliationEndDate: , PrimaryPhone: ",
", PrimaryEmail: ",CHAR(34),INDEX(People[Primary Email],$A4793),CHAR(34),
", PrimaryAddress: ",CHAR(34),INDEX(People[Primary Address],$A4793),CHAR(34),
", PersonLink: }"))</f>
        <v>#REF!</v>
      </c>
      <c r="H4793" t="e">
        <f>IF(COUNTA(CitationInformation)=0,"",IF(INDEX(AuthorList[Author Name],$A4793)="","",
CONCATENATE("  - &amp;AuthorListID",TEXT($A4793,"0000"),
"  {CitationID: *CitationID0001",
", PersonID: *PersonID",TEXT(MATCH(INDEX(AuthorList[Author Name],$A4793),People[Full Name],0),"0000"),
", AuthorOrder: ",INDEX(AuthorList[Author Number],$A4793),"}")))</f>
        <v>#REF!</v>
      </c>
      <c r="K4793" t="e">
        <f>IF(INDEX(SamplingFeatures[Feature Code],$A4793)="","",
CONCATENATE("  - &amp;SamplingFeatureID",TEXT($A4793,"0000"),
" {","SamplingFeatureUUID:  ",CHAR(34),INDEX(SamplingFeatures[Sampling Feature UUID],$A4793),CHAR(34),
", SamplingFeatureTypeCV:  ",CHAR(34),INDEX(SamplingFeatures[Sampling Feature Type],$A4793),CHAR(34),
", SamplingFeatureCode:  ",CHAR(34),INDEX(SamplingFeatures[Feature Code],$A4793),CHAR(34),
", SamplingFeatureName:  ",CHAR(34),INDEX(SamplingFeatures[Feature Name],$A4793),CHAR(34),
", SamplingFeatureDescription:  ",CHAR(34),INDEX(SamplingFeatures[Feature Description],$A4793),CHAR(34),
", SamplingFeatureGeotypeCV:  ",CHAR(34),INDEX(SamplingFeatures[Feature Geo Type],$A4793),CHAR(34),
", FeatureGeometry:  ",CHAR(34),INDEX(SamplingFeatures[Feature Geometry],$A4793),CHAR(34),
", Elevation_m:  ",CHAR(34),INDEX(SamplingFeatures[Elevation_m],$A4793),CHAR(34),
", ElevationDatumCV:  ",CHAR(34),ElevationDatum,CHAR(34),"}"))</f>
        <v>#REF!</v>
      </c>
      <c r="L4793" t="e">
        <f>IF(INDEX(SamplingFeatures[Sampling Feature Type],$A4793)&lt;&gt;"Site","",
CONCATENATE("  - &amp;SiteID",TEXT(SUMPRODUCT(--($L$3:$L4792&lt;&gt;"")),"0000"),
" {","SamplingFeatureID:  *SamplingFeatureID",TEXT($A4793,"0000"),
", SiteTypeCV:  ",CHAR(34),INDEX(Sites[Site Type],$A4793),CHAR(34),
", Latitude:  ",INDEX(Sites[Latitude],$A4793),
", Longitude:  ",INDEX(Sites[Longitude],$A4793),
", SRSName:  ",CHAR(34),LatLonDatum,CHAR(34),"}"))</f>
        <v>#REF!</v>
      </c>
      <c r="M4793" t="e">
        <f>IF(INDEX(SamplingFeatures[Sampling Feature Type],$A4793)&lt;&gt;"Specimen","",
CONCATENATE("  - &amp;SpecimenID",TEXT(SUMPRODUCT(--($M$3:$M4792&lt;&gt;"")),"0000"),
" {","SamplingFeatureID:  *SamplingFeatureID",TEXT($A4793,"0000"),
", SpecimenTypeCV:  ",CHAR(34),INDEX(Specimens[Specimen Type],$A4793),CHAR(34),
", SpecimenMediumCV:  ",INDEX(Specimens[Specimen Medium],$A4793),
", IsFieldSpecimen:  ",CHAR(34),INDEX(Specimens[Is Field Specimen?],$A4793),CHAR(34),"}"))</f>
        <v>#REF!</v>
      </c>
      <c r="N4793" t="e">
        <f>IF(COUNTA(SpatialOffsets[])=0,"", IF(INDEX(SpatialOffsets[Spatial Offset Type],$A4793)="","",
CONCATENATE("  - &amp;SpatialOffsetID",TEXT($A4793,"0000"),
" {","SpatialOffsetTypeCV:  ",CHAR(34),INDEX(SpatialOffsets[Spatial Offset Type],$A4793),CHAR(34),
", Offset1Value:  ",INDEX(SpatialOffsets[Offset 1 Value],$A4793),
", Offset1UnitID:  ",CHAR(34),INDEX(SpatialOffsets[Offset 1 Unit],$A4793),CHAR(34),
", Offset2Value:  ",INDEX(SpatialOffsets[Offset 2 Value],$A4793),
", Offset2UnitID:  ",CHAR(34),INDEX(SpatialOffsets[Offset 2 Unit],$A4793),CHAR(34),
", Offset3Value:  ",INDEX(SpatialOffsets[Offset 3 Value],$A4793),
", Offset3UnitID:  ",CHAR(34),INDEX(SpatialOffsets[Offset 3 Unit],$A4793),CHAR(34),,"}")))</f>
        <v>#REF!</v>
      </c>
      <c r="O4793" t="e">
        <f>IF(COUNTA(RelatedFeatures[])=0,"", IF(INDEX(RelatedFeatures[First Sampling Feature Code],$A4793)="","",
CONCATENATE("  - &amp;RelationID",TEXT($A4793,"0000"),
" {","SamplingFeatureID:  *SamplingFeatureID",TEXT(MATCH(INDEX(RelatedFeatures[First Sampling Feature Code],$A4793),SamplingFeatures[Feature Code],0),"0000"),
", RelationshipTypeCV:  ",CHAR(34),INDEX(RelatedFeatures[Relationship Type],$A4793),CHAR(34),
", RelatedFeatureID: *SamplingFeatureID",TEXT(MATCH(INDEX(RelatedFeatures[Second Sampling Feature Code],$A4793),SamplingFeatures[Feature Code],0),"0000"),
", SpatialOffsetID:  ",IF(INDEX(RelatedFeatures[Offset Number],$A4793)="","",CONCATENATE("*SpatialOffsetID",TEXT(INDEX(RelatedFeatures[Offset Number],$A4793),"0000"))),"}")))</f>
        <v>#REF!</v>
      </c>
      <c r="P4793" t="e">
        <f>IF(INDEX(Methods[Method Type],$A4793)="","",
CONCATENATE("  - &amp;MethodID",TEXT($A4793,"0000"),
" {","MethodTypeCV:  ",CHAR(34),INDEX(Methods[Method Type],$A4793),CHAR(34),
", MethodCode:  ",CHAR(34),INDEX(Methods[Method Code],$A4793),CHAR(34),
", MethodName:  ",CHAR(34),INDEX(Methods[Method Name],$A4793),CHAR(34),
", MethodDescription:  ",CHAR(34),INDEX(Methods[Method Description],$A4793),CHAR(34),
", MethodLink:  ",CHAR(34),INDEX(Methods[Method Link],$A4793),CHAR(34),
", OrganizationID: *OrganizationID",TEXT(MATCH(INDEX(Methods[Organization Name],$A4793),Organizations[Organization Name],0),"0000"),"}"))</f>
        <v>#REF!</v>
      </c>
      <c r="Q4793" t="e">
        <f>IF(INDEX(Variables[Variable Type],$A4793)="","",
CONCATENATE("  - &amp;VariableID",TEXT($A4793,"0000"),
" {","VariableTypeCV:  ",CHAR(34),INDEX(Variables[Variable Type],$A4793),CHAR(34),
", VariableCode:  ",CHAR(34),INDEX(Variables[Variable Code],$A4793),CHAR(34),
", VariableNameCV:  ",CHAR(34),INDEX(Variables[Variable Name],$A4793),CHAR(34),
", VariableDefinition:  ",CHAR(34),INDEX(Variables[Variable Definition],$A4793),CHAR(34),
", SpecciationCV:  ",CHAR(34),INDEX(Variables[Speciation],$A4793),CHAR(34),
", NoDataValue:  ",CHAR(34),INDEX(Variables[No Data Value],$A4793),CHAR(34),"}"))</f>
        <v>#REF!</v>
      </c>
    </row>
    <row r="4794" spans="1:17" x14ac:dyDescent="0.25">
      <c r="A4794">
        <v>4791</v>
      </c>
      <c r="D4794" t="e">
        <f>IF(INDEX(People[First Name],$A4794)="","",
CONCATENATE("  - &amp;PersonID",TEXT($A4794,"0000"),
" {","PersonFirstName:  ",CHAR(34),INDEX(People[First Name],$A4794),CHAR(34),
", PersonMiddleName:  ",CHAR(34),INDEX(People[Middle Name],$A4794),CHAR(34),
", PersonLastName:  ",CHAR(34),INDEX(People[Last Name],$A4794),CHAR(34),"}"))</f>
        <v>#REF!</v>
      </c>
      <c r="E4794" t="e">
        <f>IF(INDEX(Organizations[Organization Type '[CV']],$A4794)="","",
CONCATENATE("  - &amp;OrganizationID",TEXT($A4794,"0000"),
" {","OrganizationTypeCV:  ",CHAR(34),INDEX(Organizations[Organization Type '[CV']],$A4794),CHAR(34),
", OrganizationCode:  ",CHAR(34),INDEX(Organizations[Organization Code],$A4794),CHAR(34),
", OrganizationName:  ",CHAR(34),INDEX(Organizations[Organization Name],$A4794),CHAR(34),
", OrganizationDescription:  ",CHAR(34),INDEX(Organizations[Organization Description],$A4794),CHAR(34),
", OrganizationLink:  ",CHAR(34),INDEX(Organizations[Organization Link],$A4794),CHAR(34),"}"))</f>
        <v>#REF!</v>
      </c>
      <c r="F4794" t="e">
        <f>IF(INDEX(People[First Name],$A4794)="","",
CONCATENATE("  - &amp;AffiliationID",TEXT($A4794,"0000"),
" {PersonID: *PersonID",TEXT($A4794,"0000"),
", OrganizationID: *OrganizationID",TEXT(MATCH(INDEX(People[Organization Name],$A4794),Organizations[Organization Name],0),"0000"),
", IsPrimaryOrganizationContact: , AffiliationStartDate: , AffiliationEndDate: , PrimaryPhone: ",
", PrimaryEmail: ",CHAR(34),INDEX(People[Primary Email],$A4794),CHAR(34),
", PrimaryAddress: ",CHAR(34),INDEX(People[Primary Address],$A4794),CHAR(34),
", PersonLink: }"))</f>
        <v>#REF!</v>
      </c>
      <c r="H4794" t="e">
        <f>IF(COUNTA(CitationInformation)=0,"",IF(INDEX(AuthorList[Author Name],$A4794)="","",
CONCATENATE("  - &amp;AuthorListID",TEXT($A4794,"0000"),
"  {CitationID: *CitationID0001",
", PersonID: *PersonID",TEXT(MATCH(INDEX(AuthorList[Author Name],$A4794),People[Full Name],0),"0000"),
", AuthorOrder: ",INDEX(AuthorList[Author Number],$A4794),"}")))</f>
        <v>#REF!</v>
      </c>
      <c r="K4794" t="e">
        <f>IF(INDEX(SamplingFeatures[Feature Code],$A4794)="","",
CONCATENATE("  - &amp;SamplingFeatureID",TEXT($A4794,"0000"),
" {","SamplingFeatureUUID:  ",CHAR(34),INDEX(SamplingFeatures[Sampling Feature UUID],$A4794),CHAR(34),
", SamplingFeatureTypeCV:  ",CHAR(34),INDEX(SamplingFeatures[Sampling Feature Type],$A4794),CHAR(34),
", SamplingFeatureCode:  ",CHAR(34),INDEX(SamplingFeatures[Feature Code],$A4794),CHAR(34),
", SamplingFeatureName:  ",CHAR(34),INDEX(SamplingFeatures[Feature Name],$A4794),CHAR(34),
", SamplingFeatureDescription:  ",CHAR(34),INDEX(SamplingFeatures[Feature Description],$A4794),CHAR(34),
", SamplingFeatureGeotypeCV:  ",CHAR(34),INDEX(SamplingFeatures[Feature Geo Type],$A4794),CHAR(34),
", FeatureGeometry:  ",CHAR(34),INDEX(SamplingFeatures[Feature Geometry],$A4794),CHAR(34),
", Elevation_m:  ",CHAR(34),INDEX(SamplingFeatures[Elevation_m],$A4794),CHAR(34),
", ElevationDatumCV:  ",CHAR(34),ElevationDatum,CHAR(34),"}"))</f>
        <v>#REF!</v>
      </c>
      <c r="L4794" t="e">
        <f>IF(INDEX(SamplingFeatures[Sampling Feature Type],$A4794)&lt;&gt;"Site","",
CONCATENATE("  - &amp;SiteID",TEXT(SUMPRODUCT(--($L$3:$L4793&lt;&gt;"")),"0000"),
" {","SamplingFeatureID:  *SamplingFeatureID",TEXT($A4794,"0000"),
", SiteTypeCV:  ",CHAR(34),INDEX(Sites[Site Type],$A4794),CHAR(34),
", Latitude:  ",INDEX(Sites[Latitude],$A4794),
", Longitude:  ",INDEX(Sites[Longitude],$A4794),
", SRSName:  ",CHAR(34),LatLonDatum,CHAR(34),"}"))</f>
        <v>#REF!</v>
      </c>
      <c r="M4794" t="e">
        <f>IF(INDEX(SamplingFeatures[Sampling Feature Type],$A4794)&lt;&gt;"Specimen","",
CONCATENATE("  - &amp;SpecimenID",TEXT(SUMPRODUCT(--($M$3:$M4793&lt;&gt;"")),"0000"),
" {","SamplingFeatureID:  *SamplingFeatureID",TEXT($A4794,"0000"),
", SpecimenTypeCV:  ",CHAR(34),INDEX(Specimens[Specimen Type],$A4794),CHAR(34),
", SpecimenMediumCV:  ",INDEX(Specimens[Specimen Medium],$A4794),
", IsFieldSpecimen:  ",CHAR(34),INDEX(Specimens[Is Field Specimen?],$A4794),CHAR(34),"}"))</f>
        <v>#REF!</v>
      </c>
      <c r="N4794" t="e">
        <f>IF(COUNTA(SpatialOffsets[])=0,"", IF(INDEX(SpatialOffsets[Spatial Offset Type],$A4794)="","",
CONCATENATE("  - &amp;SpatialOffsetID",TEXT($A4794,"0000"),
" {","SpatialOffsetTypeCV:  ",CHAR(34),INDEX(SpatialOffsets[Spatial Offset Type],$A4794),CHAR(34),
", Offset1Value:  ",INDEX(SpatialOffsets[Offset 1 Value],$A4794),
", Offset1UnitID:  ",CHAR(34),INDEX(SpatialOffsets[Offset 1 Unit],$A4794),CHAR(34),
", Offset2Value:  ",INDEX(SpatialOffsets[Offset 2 Value],$A4794),
", Offset2UnitID:  ",CHAR(34),INDEX(SpatialOffsets[Offset 2 Unit],$A4794),CHAR(34),
", Offset3Value:  ",INDEX(SpatialOffsets[Offset 3 Value],$A4794),
", Offset3UnitID:  ",CHAR(34),INDEX(SpatialOffsets[Offset 3 Unit],$A4794),CHAR(34),,"}")))</f>
        <v>#REF!</v>
      </c>
      <c r="O4794" t="e">
        <f>IF(COUNTA(RelatedFeatures[])=0,"", IF(INDEX(RelatedFeatures[First Sampling Feature Code],$A4794)="","",
CONCATENATE("  - &amp;RelationID",TEXT($A4794,"0000"),
" {","SamplingFeatureID:  *SamplingFeatureID",TEXT(MATCH(INDEX(RelatedFeatures[First Sampling Feature Code],$A4794),SamplingFeatures[Feature Code],0),"0000"),
", RelationshipTypeCV:  ",CHAR(34),INDEX(RelatedFeatures[Relationship Type],$A4794),CHAR(34),
", RelatedFeatureID: *SamplingFeatureID",TEXT(MATCH(INDEX(RelatedFeatures[Second Sampling Feature Code],$A4794),SamplingFeatures[Feature Code],0),"0000"),
", SpatialOffsetID:  ",IF(INDEX(RelatedFeatures[Offset Number],$A4794)="","",CONCATENATE("*SpatialOffsetID",TEXT(INDEX(RelatedFeatures[Offset Number],$A4794),"0000"))),"}")))</f>
        <v>#REF!</v>
      </c>
      <c r="P4794" t="e">
        <f>IF(INDEX(Methods[Method Type],$A4794)="","",
CONCATENATE("  - &amp;MethodID",TEXT($A4794,"0000"),
" {","MethodTypeCV:  ",CHAR(34),INDEX(Methods[Method Type],$A4794),CHAR(34),
", MethodCode:  ",CHAR(34),INDEX(Methods[Method Code],$A4794),CHAR(34),
", MethodName:  ",CHAR(34),INDEX(Methods[Method Name],$A4794),CHAR(34),
", MethodDescription:  ",CHAR(34),INDEX(Methods[Method Description],$A4794),CHAR(34),
", MethodLink:  ",CHAR(34),INDEX(Methods[Method Link],$A4794),CHAR(34),
", OrganizationID: *OrganizationID",TEXT(MATCH(INDEX(Methods[Organization Name],$A4794),Organizations[Organization Name],0),"0000"),"}"))</f>
        <v>#REF!</v>
      </c>
      <c r="Q4794" t="e">
        <f>IF(INDEX(Variables[Variable Type],$A4794)="","",
CONCATENATE("  - &amp;VariableID",TEXT($A4794,"0000"),
" {","VariableTypeCV:  ",CHAR(34),INDEX(Variables[Variable Type],$A4794),CHAR(34),
", VariableCode:  ",CHAR(34),INDEX(Variables[Variable Code],$A4794),CHAR(34),
", VariableNameCV:  ",CHAR(34),INDEX(Variables[Variable Name],$A4794),CHAR(34),
", VariableDefinition:  ",CHAR(34),INDEX(Variables[Variable Definition],$A4794),CHAR(34),
", SpecciationCV:  ",CHAR(34),INDEX(Variables[Speciation],$A4794),CHAR(34),
", NoDataValue:  ",CHAR(34),INDEX(Variables[No Data Value],$A4794),CHAR(34),"}"))</f>
        <v>#REF!</v>
      </c>
    </row>
    <row r="4795" spans="1:17" x14ac:dyDescent="0.25">
      <c r="A4795">
        <v>4792</v>
      </c>
      <c r="D4795" t="e">
        <f>IF(INDEX(People[First Name],$A4795)="","",
CONCATENATE("  - &amp;PersonID",TEXT($A4795,"0000"),
" {","PersonFirstName:  ",CHAR(34),INDEX(People[First Name],$A4795),CHAR(34),
", PersonMiddleName:  ",CHAR(34),INDEX(People[Middle Name],$A4795),CHAR(34),
", PersonLastName:  ",CHAR(34),INDEX(People[Last Name],$A4795),CHAR(34),"}"))</f>
        <v>#REF!</v>
      </c>
      <c r="E4795" t="e">
        <f>IF(INDEX(Organizations[Organization Type '[CV']],$A4795)="","",
CONCATENATE("  - &amp;OrganizationID",TEXT($A4795,"0000"),
" {","OrganizationTypeCV:  ",CHAR(34),INDEX(Organizations[Organization Type '[CV']],$A4795),CHAR(34),
", OrganizationCode:  ",CHAR(34),INDEX(Organizations[Organization Code],$A4795),CHAR(34),
", OrganizationName:  ",CHAR(34),INDEX(Organizations[Organization Name],$A4795),CHAR(34),
", OrganizationDescription:  ",CHAR(34),INDEX(Organizations[Organization Description],$A4795),CHAR(34),
", OrganizationLink:  ",CHAR(34),INDEX(Organizations[Organization Link],$A4795),CHAR(34),"}"))</f>
        <v>#REF!</v>
      </c>
      <c r="F4795" t="e">
        <f>IF(INDEX(People[First Name],$A4795)="","",
CONCATENATE("  - &amp;AffiliationID",TEXT($A4795,"0000"),
" {PersonID: *PersonID",TEXT($A4795,"0000"),
", OrganizationID: *OrganizationID",TEXT(MATCH(INDEX(People[Organization Name],$A4795),Organizations[Organization Name],0),"0000"),
", IsPrimaryOrganizationContact: , AffiliationStartDate: , AffiliationEndDate: , PrimaryPhone: ",
", PrimaryEmail: ",CHAR(34),INDEX(People[Primary Email],$A4795),CHAR(34),
", PrimaryAddress: ",CHAR(34),INDEX(People[Primary Address],$A4795),CHAR(34),
", PersonLink: }"))</f>
        <v>#REF!</v>
      </c>
      <c r="H4795" t="e">
        <f>IF(COUNTA(CitationInformation)=0,"",IF(INDEX(AuthorList[Author Name],$A4795)="","",
CONCATENATE("  - &amp;AuthorListID",TEXT($A4795,"0000"),
"  {CitationID: *CitationID0001",
", PersonID: *PersonID",TEXT(MATCH(INDEX(AuthorList[Author Name],$A4795),People[Full Name],0),"0000"),
", AuthorOrder: ",INDEX(AuthorList[Author Number],$A4795),"}")))</f>
        <v>#REF!</v>
      </c>
      <c r="K4795" t="e">
        <f>IF(INDEX(SamplingFeatures[Feature Code],$A4795)="","",
CONCATENATE("  - &amp;SamplingFeatureID",TEXT($A4795,"0000"),
" {","SamplingFeatureUUID:  ",CHAR(34),INDEX(SamplingFeatures[Sampling Feature UUID],$A4795),CHAR(34),
", SamplingFeatureTypeCV:  ",CHAR(34),INDEX(SamplingFeatures[Sampling Feature Type],$A4795),CHAR(34),
", SamplingFeatureCode:  ",CHAR(34),INDEX(SamplingFeatures[Feature Code],$A4795),CHAR(34),
", SamplingFeatureName:  ",CHAR(34),INDEX(SamplingFeatures[Feature Name],$A4795),CHAR(34),
", SamplingFeatureDescription:  ",CHAR(34),INDEX(SamplingFeatures[Feature Description],$A4795),CHAR(34),
", SamplingFeatureGeotypeCV:  ",CHAR(34),INDEX(SamplingFeatures[Feature Geo Type],$A4795),CHAR(34),
", FeatureGeometry:  ",CHAR(34),INDEX(SamplingFeatures[Feature Geometry],$A4795),CHAR(34),
", Elevation_m:  ",CHAR(34),INDEX(SamplingFeatures[Elevation_m],$A4795),CHAR(34),
", ElevationDatumCV:  ",CHAR(34),ElevationDatum,CHAR(34),"}"))</f>
        <v>#REF!</v>
      </c>
      <c r="L4795" t="e">
        <f>IF(INDEX(SamplingFeatures[Sampling Feature Type],$A4795)&lt;&gt;"Site","",
CONCATENATE("  - &amp;SiteID",TEXT(SUMPRODUCT(--($L$3:$L4794&lt;&gt;"")),"0000"),
" {","SamplingFeatureID:  *SamplingFeatureID",TEXT($A4795,"0000"),
", SiteTypeCV:  ",CHAR(34),INDEX(Sites[Site Type],$A4795),CHAR(34),
", Latitude:  ",INDEX(Sites[Latitude],$A4795),
", Longitude:  ",INDEX(Sites[Longitude],$A4795),
", SRSName:  ",CHAR(34),LatLonDatum,CHAR(34),"}"))</f>
        <v>#REF!</v>
      </c>
      <c r="M4795" t="e">
        <f>IF(INDEX(SamplingFeatures[Sampling Feature Type],$A4795)&lt;&gt;"Specimen","",
CONCATENATE("  - &amp;SpecimenID",TEXT(SUMPRODUCT(--($M$3:$M4794&lt;&gt;"")),"0000"),
" {","SamplingFeatureID:  *SamplingFeatureID",TEXT($A4795,"0000"),
", SpecimenTypeCV:  ",CHAR(34),INDEX(Specimens[Specimen Type],$A4795),CHAR(34),
", SpecimenMediumCV:  ",INDEX(Specimens[Specimen Medium],$A4795),
", IsFieldSpecimen:  ",CHAR(34),INDEX(Specimens[Is Field Specimen?],$A4795),CHAR(34),"}"))</f>
        <v>#REF!</v>
      </c>
      <c r="N4795" t="e">
        <f>IF(COUNTA(SpatialOffsets[])=0,"", IF(INDEX(SpatialOffsets[Spatial Offset Type],$A4795)="","",
CONCATENATE("  - &amp;SpatialOffsetID",TEXT($A4795,"0000"),
" {","SpatialOffsetTypeCV:  ",CHAR(34),INDEX(SpatialOffsets[Spatial Offset Type],$A4795),CHAR(34),
", Offset1Value:  ",INDEX(SpatialOffsets[Offset 1 Value],$A4795),
", Offset1UnitID:  ",CHAR(34),INDEX(SpatialOffsets[Offset 1 Unit],$A4795),CHAR(34),
", Offset2Value:  ",INDEX(SpatialOffsets[Offset 2 Value],$A4795),
", Offset2UnitID:  ",CHAR(34),INDEX(SpatialOffsets[Offset 2 Unit],$A4795),CHAR(34),
", Offset3Value:  ",INDEX(SpatialOffsets[Offset 3 Value],$A4795),
", Offset3UnitID:  ",CHAR(34),INDEX(SpatialOffsets[Offset 3 Unit],$A4795),CHAR(34),,"}")))</f>
        <v>#REF!</v>
      </c>
      <c r="O4795" t="e">
        <f>IF(COUNTA(RelatedFeatures[])=0,"", IF(INDEX(RelatedFeatures[First Sampling Feature Code],$A4795)="","",
CONCATENATE("  - &amp;RelationID",TEXT($A4795,"0000"),
" {","SamplingFeatureID:  *SamplingFeatureID",TEXT(MATCH(INDEX(RelatedFeatures[First Sampling Feature Code],$A4795),SamplingFeatures[Feature Code],0),"0000"),
", RelationshipTypeCV:  ",CHAR(34),INDEX(RelatedFeatures[Relationship Type],$A4795),CHAR(34),
", RelatedFeatureID: *SamplingFeatureID",TEXT(MATCH(INDEX(RelatedFeatures[Second Sampling Feature Code],$A4795),SamplingFeatures[Feature Code],0),"0000"),
", SpatialOffsetID:  ",IF(INDEX(RelatedFeatures[Offset Number],$A4795)="","",CONCATENATE("*SpatialOffsetID",TEXT(INDEX(RelatedFeatures[Offset Number],$A4795),"0000"))),"}")))</f>
        <v>#REF!</v>
      </c>
      <c r="P4795" t="e">
        <f>IF(INDEX(Methods[Method Type],$A4795)="","",
CONCATENATE("  - &amp;MethodID",TEXT($A4795,"0000"),
" {","MethodTypeCV:  ",CHAR(34),INDEX(Methods[Method Type],$A4795),CHAR(34),
", MethodCode:  ",CHAR(34),INDEX(Methods[Method Code],$A4795),CHAR(34),
", MethodName:  ",CHAR(34),INDEX(Methods[Method Name],$A4795),CHAR(34),
", MethodDescription:  ",CHAR(34),INDEX(Methods[Method Description],$A4795),CHAR(34),
", MethodLink:  ",CHAR(34),INDEX(Methods[Method Link],$A4795),CHAR(34),
", OrganizationID: *OrganizationID",TEXT(MATCH(INDEX(Methods[Organization Name],$A4795),Organizations[Organization Name],0),"0000"),"}"))</f>
        <v>#REF!</v>
      </c>
      <c r="Q4795" t="e">
        <f>IF(INDEX(Variables[Variable Type],$A4795)="","",
CONCATENATE("  - &amp;VariableID",TEXT($A4795,"0000"),
" {","VariableTypeCV:  ",CHAR(34),INDEX(Variables[Variable Type],$A4795),CHAR(34),
", VariableCode:  ",CHAR(34),INDEX(Variables[Variable Code],$A4795),CHAR(34),
", VariableNameCV:  ",CHAR(34),INDEX(Variables[Variable Name],$A4795),CHAR(34),
", VariableDefinition:  ",CHAR(34),INDEX(Variables[Variable Definition],$A4795),CHAR(34),
", SpecciationCV:  ",CHAR(34),INDEX(Variables[Speciation],$A4795),CHAR(34),
", NoDataValue:  ",CHAR(34),INDEX(Variables[No Data Value],$A4795),CHAR(34),"}"))</f>
        <v>#REF!</v>
      </c>
    </row>
    <row r="4796" spans="1:17" x14ac:dyDescent="0.25">
      <c r="A4796">
        <v>4793</v>
      </c>
      <c r="D4796" t="e">
        <f>IF(INDEX(People[First Name],$A4796)="","",
CONCATENATE("  - &amp;PersonID",TEXT($A4796,"0000"),
" {","PersonFirstName:  ",CHAR(34),INDEX(People[First Name],$A4796),CHAR(34),
", PersonMiddleName:  ",CHAR(34),INDEX(People[Middle Name],$A4796),CHAR(34),
", PersonLastName:  ",CHAR(34),INDEX(People[Last Name],$A4796),CHAR(34),"}"))</f>
        <v>#REF!</v>
      </c>
      <c r="E4796" t="e">
        <f>IF(INDEX(Organizations[Organization Type '[CV']],$A4796)="","",
CONCATENATE("  - &amp;OrganizationID",TEXT($A4796,"0000"),
" {","OrganizationTypeCV:  ",CHAR(34),INDEX(Organizations[Organization Type '[CV']],$A4796),CHAR(34),
", OrganizationCode:  ",CHAR(34),INDEX(Organizations[Organization Code],$A4796),CHAR(34),
", OrganizationName:  ",CHAR(34),INDEX(Organizations[Organization Name],$A4796),CHAR(34),
", OrganizationDescription:  ",CHAR(34),INDEX(Organizations[Organization Description],$A4796),CHAR(34),
", OrganizationLink:  ",CHAR(34),INDEX(Organizations[Organization Link],$A4796),CHAR(34),"}"))</f>
        <v>#REF!</v>
      </c>
      <c r="F4796" t="e">
        <f>IF(INDEX(People[First Name],$A4796)="","",
CONCATENATE("  - &amp;AffiliationID",TEXT($A4796,"0000"),
" {PersonID: *PersonID",TEXT($A4796,"0000"),
", OrganizationID: *OrganizationID",TEXT(MATCH(INDEX(People[Organization Name],$A4796),Organizations[Organization Name],0),"0000"),
", IsPrimaryOrganizationContact: , AffiliationStartDate: , AffiliationEndDate: , PrimaryPhone: ",
", PrimaryEmail: ",CHAR(34),INDEX(People[Primary Email],$A4796),CHAR(34),
", PrimaryAddress: ",CHAR(34),INDEX(People[Primary Address],$A4796),CHAR(34),
", PersonLink: }"))</f>
        <v>#REF!</v>
      </c>
      <c r="H4796" t="e">
        <f>IF(COUNTA(CitationInformation)=0,"",IF(INDEX(AuthorList[Author Name],$A4796)="","",
CONCATENATE("  - &amp;AuthorListID",TEXT($A4796,"0000"),
"  {CitationID: *CitationID0001",
", PersonID: *PersonID",TEXT(MATCH(INDEX(AuthorList[Author Name],$A4796),People[Full Name],0),"0000"),
", AuthorOrder: ",INDEX(AuthorList[Author Number],$A4796),"}")))</f>
        <v>#REF!</v>
      </c>
      <c r="K4796" t="e">
        <f>IF(INDEX(SamplingFeatures[Feature Code],$A4796)="","",
CONCATENATE("  - &amp;SamplingFeatureID",TEXT($A4796,"0000"),
" {","SamplingFeatureUUID:  ",CHAR(34),INDEX(SamplingFeatures[Sampling Feature UUID],$A4796),CHAR(34),
", SamplingFeatureTypeCV:  ",CHAR(34),INDEX(SamplingFeatures[Sampling Feature Type],$A4796),CHAR(34),
", SamplingFeatureCode:  ",CHAR(34),INDEX(SamplingFeatures[Feature Code],$A4796),CHAR(34),
", SamplingFeatureName:  ",CHAR(34),INDEX(SamplingFeatures[Feature Name],$A4796),CHAR(34),
", SamplingFeatureDescription:  ",CHAR(34),INDEX(SamplingFeatures[Feature Description],$A4796),CHAR(34),
", SamplingFeatureGeotypeCV:  ",CHAR(34),INDEX(SamplingFeatures[Feature Geo Type],$A4796),CHAR(34),
", FeatureGeometry:  ",CHAR(34),INDEX(SamplingFeatures[Feature Geometry],$A4796),CHAR(34),
", Elevation_m:  ",CHAR(34),INDEX(SamplingFeatures[Elevation_m],$A4796),CHAR(34),
", ElevationDatumCV:  ",CHAR(34),ElevationDatum,CHAR(34),"}"))</f>
        <v>#REF!</v>
      </c>
      <c r="L4796" t="e">
        <f>IF(INDEX(SamplingFeatures[Sampling Feature Type],$A4796)&lt;&gt;"Site","",
CONCATENATE("  - &amp;SiteID",TEXT(SUMPRODUCT(--($L$3:$L4795&lt;&gt;"")),"0000"),
" {","SamplingFeatureID:  *SamplingFeatureID",TEXT($A4796,"0000"),
", SiteTypeCV:  ",CHAR(34),INDEX(Sites[Site Type],$A4796),CHAR(34),
", Latitude:  ",INDEX(Sites[Latitude],$A4796),
", Longitude:  ",INDEX(Sites[Longitude],$A4796),
", SRSName:  ",CHAR(34),LatLonDatum,CHAR(34),"}"))</f>
        <v>#REF!</v>
      </c>
      <c r="M4796" t="e">
        <f>IF(INDEX(SamplingFeatures[Sampling Feature Type],$A4796)&lt;&gt;"Specimen","",
CONCATENATE("  - &amp;SpecimenID",TEXT(SUMPRODUCT(--($M$3:$M4795&lt;&gt;"")),"0000"),
" {","SamplingFeatureID:  *SamplingFeatureID",TEXT($A4796,"0000"),
", SpecimenTypeCV:  ",CHAR(34),INDEX(Specimens[Specimen Type],$A4796),CHAR(34),
", SpecimenMediumCV:  ",INDEX(Specimens[Specimen Medium],$A4796),
", IsFieldSpecimen:  ",CHAR(34),INDEX(Specimens[Is Field Specimen?],$A4796),CHAR(34),"}"))</f>
        <v>#REF!</v>
      </c>
      <c r="N4796" t="e">
        <f>IF(COUNTA(SpatialOffsets[])=0,"", IF(INDEX(SpatialOffsets[Spatial Offset Type],$A4796)="","",
CONCATENATE("  - &amp;SpatialOffsetID",TEXT($A4796,"0000"),
" {","SpatialOffsetTypeCV:  ",CHAR(34),INDEX(SpatialOffsets[Spatial Offset Type],$A4796),CHAR(34),
", Offset1Value:  ",INDEX(SpatialOffsets[Offset 1 Value],$A4796),
", Offset1UnitID:  ",CHAR(34),INDEX(SpatialOffsets[Offset 1 Unit],$A4796),CHAR(34),
", Offset2Value:  ",INDEX(SpatialOffsets[Offset 2 Value],$A4796),
", Offset2UnitID:  ",CHAR(34),INDEX(SpatialOffsets[Offset 2 Unit],$A4796),CHAR(34),
", Offset3Value:  ",INDEX(SpatialOffsets[Offset 3 Value],$A4796),
", Offset3UnitID:  ",CHAR(34),INDEX(SpatialOffsets[Offset 3 Unit],$A4796),CHAR(34),,"}")))</f>
        <v>#REF!</v>
      </c>
      <c r="O4796" t="e">
        <f>IF(COUNTA(RelatedFeatures[])=0,"", IF(INDEX(RelatedFeatures[First Sampling Feature Code],$A4796)="","",
CONCATENATE("  - &amp;RelationID",TEXT($A4796,"0000"),
" {","SamplingFeatureID:  *SamplingFeatureID",TEXT(MATCH(INDEX(RelatedFeatures[First Sampling Feature Code],$A4796),SamplingFeatures[Feature Code],0),"0000"),
", RelationshipTypeCV:  ",CHAR(34),INDEX(RelatedFeatures[Relationship Type],$A4796),CHAR(34),
", RelatedFeatureID: *SamplingFeatureID",TEXT(MATCH(INDEX(RelatedFeatures[Second Sampling Feature Code],$A4796),SamplingFeatures[Feature Code],0),"0000"),
", SpatialOffsetID:  ",IF(INDEX(RelatedFeatures[Offset Number],$A4796)="","",CONCATENATE("*SpatialOffsetID",TEXT(INDEX(RelatedFeatures[Offset Number],$A4796),"0000"))),"}")))</f>
        <v>#REF!</v>
      </c>
      <c r="P4796" t="e">
        <f>IF(INDEX(Methods[Method Type],$A4796)="","",
CONCATENATE("  - &amp;MethodID",TEXT($A4796,"0000"),
" {","MethodTypeCV:  ",CHAR(34),INDEX(Methods[Method Type],$A4796),CHAR(34),
", MethodCode:  ",CHAR(34),INDEX(Methods[Method Code],$A4796),CHAR(34),
", MethodName:  ",CHAR(34),INDEX(Methods[Method Name],$A4796),CHAR(34),
", MethodDescription:  ",CHAR(34),INDEX(Methods[Method Description],$A4796),CHAR(34),
", MethodLink:  ",CHAR(34),INDEX(Methods[Method Link],$A4796),CHAR(34),
", OrganizationID: *OrganizationID",TEXT(MATCH(INDEX(Methods[Organization Name],$A4796),Organizations[Organization Name],0),"0000"),"}"))</f>
        <v>#REF!</v>
      </c>
      <c r="Q4796" t="e">
        <f>IF(INDEX(Variables[Variable Type],$A4796)="","",
CONCATENATE("  - &amp;VariableID",TEXT($A4796,"0000"),
" {","VariableTypeCV:  ",CHAR(34),INDEX(Variables[Variable Type],$A4796),CHAR(34),
", VariableCode:  ",CHAR(34),INDEX(Variables[Variable Code],$A4796),CHAR(34),
", VariableNameCV:  ",CHAR(34),INDEX(Variables[Variable Name],$A4796),CHAR(34),
", VariableDefinition:  ",CHAR(34),INDEX(Variables[Variable Definition],$A4796),CHAR(34),
", SpecciationCV:  ",CHAR(34),INDEX(Variables[Speciation],$A4796),CHAR(34),
", NoDataValue:  ",CHAR(34),INDEX(Variables[No Data Value],$A4796),CHAR(34),"}"))</f>
        <v>#REF!</v>
      </c>
    </row>
    <row r="4797" spans="1:17" x14ac:dyDescent="0.25">
      <c r="A4797">
        <v>4794</v>
      </c>
      <c r="D4797" t="e">
        <f>IF(INDEX(People[First Name],$A4797)="","",
CONCATENATE("  - &amp;PersonID",TEXT($A4797,"0000"),
" {","PersonFirstName:  ",CHAR(34),INDEX(People[First Name],$A4797),CHAR(34),
", PersonMiddleName:  ",CHAR(34),INDEX(People[Middle Name],$A4797),CHAR(34),
", PersonLastName:  ",CHAR(34),INDEX(People[Last Name],$A4797),CHAR(34),"}"))</f>
        <v>#REF!</v>
      </c>
      <c r="E4797" t="e">
        <f>IF(INDEX(Organizations[Organization Type '[CV']],$A4797)="","",
CONCATENATE("  - &amp;OrganizationID",TEXT($A4797,"0000"),
" {","OrganizationTypeCV:  ",CHAR(34),INDEX(Organizations[Organization Type '[CV']],$A4797),CHAR(34),
", OrganizationCode:  ",CHAR(34),INDEX(Organizations[Organization Code],$A4797),CHAR(34),
", OrganizationName:  ",CHAR(34),INDEX(Organizations[Organization Name],$A4797),CHAR(34),
", OrganizationDescription:  ",CHAR(34),INDEX(Organizations[Organization Description],$A4797),CHAR(34),
", OrganizationLink:  ",CHAR(34),INDEX(Organizations[Organization Link],$A4797),CHAR(34),"}"))</f>
        <v>#REF!</v>
      </c>
      <c r="F4797" t="e">
        <f>IF(INDEX(People[First Name],$A4797)="","",
CONCATENATE("  - &amp;AffiliationID",TEXT($A4797,"0000"),
" {PersonID: *PersonID",TEXT($A4797,"0000"),
", OrganizationID: *OrganizationID",TEXT(MATCH(INDEX(People[Organization Name],$A4797),Organizations[Organization Name],0),"0000"),
", IsPrimaryOrganizationContact: , AffiliationStartDate: , AffiliationEndDate: , PrimaryPhone: ",
", PrimaryEmail: ",CHAR(34),INDEX(People[Primary Email],$A4797),CHAR(34),
", PrimaryAddress: ",CHAR(34),INDEX(People[Primary Address],$A4797),CHAR(34),
", PersonLink: }"))</f>
        <v>#REF!</v>
      </c>
      <c r="H4797" t="e">
        <f>IF(COUNTA(CitationInformation)=0,"",IF(INDEX(AuthorList[Author Name],$A4797)="","",
CONCATENATE("  - &amp;AuthorListID",TEXT($A4797,"0000"),
"  {CitationID: *CitationID0001",
", PersonID: *PersonID",TEXT(MATCH(INDEX(AuthorList[Author Name],$A4797),People[Full Name],0),"0000"),
", AuthorOrder: ",INDEX(AuthorList[Author Number],$A4797),"}")))</f>
        <v>#REF!</v>
      </c>
      <c r="K4797" t="e">
        <f>IF(INDEX(SamplingFeatures[Feature Code],$A4797)="","",
CONCATENATE("  - &amp;SamplingFeatureID",TEXT($A4797,"0000"),
" {","SamplingFeatureUUID:  ",CHAR(34),INDEX(SamplingFeatures[Sampling Feature UUID],$A4797),CHAR(34),
", SamplingFeatureTypeCV:  ",CHAR(34),INDEX(SamplingFeatures[Sampling Feature Type],$A4797),CHAR(34),
", SamplingFeatureCode:  ",CHAR(34),INDEX(SamplingFeatures[Feature Code],$A4797),CHAR(34),
", SamplingFeatureName:  ",CHAR(34),INDEX(SamplingFeatures[Feature Name],$A4797),CHAR(34),
", SamplingFeatureDescription:  ",CHAR(34),INDEX(SamplingFeatures[Feature Description],$A4797),CHAR(34),
", SamplingFeatureGeotypeCV:  ",CHAR(34),INDEX(SamplingFeatures[Feature Geo Type],$A4797),CHAR(34),
", FeatureGeometry:  ",CHAR(34),INDEX(SamplingFeatures[Feature Geometry],$A4797),CHAR(34),
", Elevation_m:  ",CHAR(34),INDEX(SamplingFeatures[Elevation_m],$A4797),CHAR(34),
", ElevationDatumCV:  ",CHAR(34),ElevationDatum,CHAR(34),"}"))</f>
        <v>#REF!</v>
      </c>
      <c r="L4797" t="e">
        <f>IF(INDEX(SamplingFeatures[Sampling Feature Type],$A4797)&lt;&gt;"Site","",
CONCATENATE("  - &amp;SiteID",TEXT(SUMPRODUCT(--($L$3:$L4796&lt;&gt;"")),"0000"),
" {","SamplingFeatureID:  *SamplingFeatureID",TEXT($A4797,"0000"),
", SiteTypeCV:  ",CHAR(34),INDEX(Sites[Site Type],$A4797),CHAR(34),
", Latitude:  ",INDEX(Sites[Latitude],$A4797),
", Longitude:  ",INDEX(Sites[Longitude],$A4797),
", SRSName:  ",CHAR(34),LatLonDatum,CHAR(34),"}"))</f>
        <v>#REF!</v>
      </c>
      <c r="M4797" t="e">
        <f>IF(INDEX(SamplingFeatures[Sampling Feature Type],$A4797)&lt;&gt;"Specimen","",
CONCATENATE("  - &amp;SpecimenID",TEXT(SUMPRODUCT(--($M$3:$M4796&lt;&gt;"")),"0000"),
" {","SamplingFeatureID:  *SamplingFeatureID",TEXT($A4797,"0000"),
", SpecimenTypeCV:  ",CHAR(34),INDEX(Specimens[Specimen Type],$A4797),CHAR(34),
", SpecimenMediumCV:  ",INDEX(Specimens[Specimen Medium],$A4797),
", IsFieldSpecimen:  ",CHAR(34),INDEX(Specimens[Is Field Specimen?],$A4797),CHAR(34),"}"))</f>
        <v>#REF!</v>
      </c>
      <c r="N4797" t="e">
        <f>IF(COUNTA(SpatialOffsets[])=0,"", IF(INDEX(SpatialOffsets[Spatial Offset Type],$A4797)="","",
CONCATENATE("  - &amp;SpatialOffsetID",TEXT($A4797,"0000"),
" {","SpatialOffsetTypeCV:  ",CHAR(34),INDEX(SpatialOffsets[Spatial Offset Type],$A4797),CHAR(34),
", Offset1Value:  ",INDEX(SpatialOffsets[Offset 1 Value],$A4797),
", Offset1UnitID:  ",CHAR(34),INDEX(SpatialOffsets[Offset 1 Unit],$A4797),CHAR(34),
", Offset2Value:  ",INDEX(SpatialOffsets[Offset 2 Value],$A4797),
", Offset2UnitID:  ",CHAR(34),INDEX(SpatialOffsets[Offset 2 Unit],$A4797),CHAR(34),
", Offset3Value:  ",INDEX(SpatialOffsets[Offset 3 Value],$A4797),
", Offset3UnitID:  ",CHAR(34),INDEX(SpatialOffsets[Offset 3 Unit],$A4797),CHAR(34),,"}")))</f>
        <v>#REF!</v>
      </c>
      <c r="O4797" t="e">
        <f>IF(COUNTA(RelatedFeatures[])=0,"", IF(INDEX(RelatedFeatures[First Sampling Feature Code],$A4797)="","",
CONCATENATE("  - &amp;RelationID",TEXT($A4797,"0000"),
" {","SamplingFeatureID:  *SamplingFeatureID",TEXT(MATCH(INDEX(RelatedFeatures[First Sampling Feature Code],$A4797),SamplingFeatures[Feature Code],0),"0000"),
", RelationshipTypeCV:  ",CHAR(34),INDEX(RelatedFeatures[Relationship Type],$A4797),CHAR(34),
", RelatedFeatureID: *SamplingFeatureID",TEXT(MATCH(INDEX(RelatedFeatures[Second Sampling Feature Code],$A4797),SamplingFeatures[Feature Code],0),"0000"),
", SpatialOffsetID:  ",IF(INDEX(RelatedFeatures[Offset Number],$A4797)="","",CONCATENATE("*SpatialOffsetID",TEXT(INDEX(RelatedFeatures[Offset Number],$A4797),"0000"))),"}")))</f>
        <v>#REF!</v>
      </c>
      <c r="P4797" t="e">
        <f>IF(INDEX(Methods[Method Type],$A4797)="","",
CONCATENATE("  - &amp;MethodID",TEXT($A4797,"0000"),
" {","MethodTypeCV:  ",CHAR(34),INDEX(Methods[Method Type],$A4797),CHAR(34),
", MethodCode:  ",CHAR(34),INDEX(Methods[Method Code],$A4797),CHAR(34),
", MethodName:  ",CHAR(34),INDEX(Methods[Method Name],$A4797),CHAR(34),
", MethodDescription:  ",CHAR(34),INDEX(Methods[Method Description],$A4797),CHAR(34),
", MethodLink:  ",CHAR(34),INDEX(Methods[Method Link],$A4797),CHAR(34),
", OrganizationID: *OrganizationID",TEXT(MATCH(INDEX(Methods[Organization Name],$A4797),Organizations[Organization Name],0),"0000"),"}"))</f>
        <v>#REF!</v>
      </c>
      <c r="Q4797" t="e">
        <f>IF(INDEX(Variables[Variable Type],$A4797)="","",
CONCATENATE("  - &amp;VariableID",TEXT($A4797,"0000"),
" {","VariableTypeCV:  ",CHAR(34),INDEX(Variables[Variable Type],$A4797),CHAR(34),
", VariableCode:  ",CHAR(34),INDEX(Variables[Variable Code],$A4797),CHAR(34),
", VariableNameCV:  ",CHAR(34),INDEX(Variables[Variable Name],$A4797),CHAR(34),
", VariableDefinition:  ",CHAR(34),INDEX(Variables[Variable Definition],$A4797),CHAR(34),
", SpecciationCV:  ",CHAR(34),INDEX(Variables[Speciation],$A4797),CHAR(34),
", NoDataValue:  ",CHAR(34),INDEX(Variables[No Data Value],$A4797),CHAR(34),"}"))</f>
        <v>#REF!</v>
      </c>
    </row>
    <row r="4798" spans="1:17" x14ac:dyDescent="0.25">
      <c r="A4798">
        <v>4795</v>
      </c>
      <c r="D4798" t="e">
        <f>IF(INDEX(People[First Name],$A4798)="","",
CONCATENATE("  - &amp;PersonID",TEXT($A4798,"0000"),
" {","PersonFirstName:  ",CHAR(34),INDEX(People[First Name],$A4798),CHAR(34),
", PersonMiddleName:  ",CHAR(34),INDEX(People[Middle Name],$A4798),CHAR(34),
", PersonLastName:  ",CHAR(34),INDEX(People[Last Name],$A4798),CHAR(34),"}"))</f>
        <v>#REF!</v>
      </c>
      <c r="E4798" t="e">
        <f>IF(INDEX(Organizations[Organization Type '[CV']],$A4798)="","",
CONCATENATE("  - &amp;OrganizationID",TEXT($A4798,"0000"),
" {","OrganizationTypeCV:  ",CHAR(34),INDEX(Organizations[Organization Type '[CV']],$A4798),CHAR(34),
", OrganizationCode:  ",CHAR(34),INDEX(Organizations[Organization Code],$A4798),CHAR(34),
", OrganizationName:  ",CHAR(34),INDEX(Organizations[Organization Name],$A4798),CHAR(34),
", OrganizationDescription:  ",CHAR(34),INDEX(Organizations[Organization Description],$A4798),CHAR(34),
", OrganizationLink:  ",CHAR(34),INDEX(Organizations[Organization Link],$A4798),CHAR(34),"}"))</f>
        <v>#REF!</v>
      </c>
      <c r="F4798" t="e">
        <f>IF(INDEX(People[First Name],$A4798)="","",
CONCATENATE("  - &amp;AffiliationID",TEXT($A4798,"0000"),
" {PersonID: *PersonID",TEXT($A4798,"0000"),
", OrganizationID: *OrganizationID",TEXT(MATCH(INDEX(People[Organization Name],$A4798),Organizations[Organization Name],0),"0000"),
", IsPrimaryOrganizationContact: , AffiliationStartDate: , AffiliationEndDate: , PrimaryPhone: ",
", PrimaryEmail: ",CHAR(34),INDEX(People[Primary Email],$A4798),CHAR(34),
", PrimaryAddress: ",CHAR(34),INDEX(People[Primary Address],$A4798),CHAR(34),
", PersonLink: }"))</f>
        <v>#REF!</v>
      </c>
      <c r="H4798" t="e">
        <f>IF(COUNTA(CitationInformation)=0,"",IF(INDEX(AuthorList[Author Name],$A4798)="","",
CONCATENATE("  - &amp;AuthorListID",TEXT($A4798,"0000"),
"  {CitationID: *CitationID0001",
", PersonID: *PersonID",TEXT(MATCH(INDEX(AuthorList[Author Name],$A4798),People[Full Name],0),"0000"),
", AuthorOrder: ",INDEX(AuthorList[Author Number],$A4798),"}")))</f>
        <v>#REF!</v>
      </c>
      <c r="K4798" t="e">
        <f>IF(INDEX(SamplingFeatures[Feature Code],$A4798)="","",
CONCATENATE("  - &amp;SamplingFeatureID",TEXT($A4798,"0000"),
" {","SamplingFeatureUUID:  ",CHAR(34),INDEX(SamplingFeatures[Sampling Feature UUID],$A4798),CHAR(34),
", SamplingFeatureTypeCV:  ",CHAR(34),INDEX(SamplingFeatures[Sampling Feature Type],$A4798),CHAR(34),
", SamplingFeatureCode:  ",CHAR(34),INDEX(SamplingFeatures[Feature Code],$A4798),CHAR(34),
", SamplingFeatureName:  ",CHAR(34),INDEX(SamplingFeatures[Feature Name],$A4798),CHAR(34),
", SamplingFeatureDescription:  ",CHAR(34),INDEX(SamplingFeatures[Feature Description],$A4798),CHAR(34),
", SamplingFeatureGeotypeCV:  ",CHAR(34),INDEX(SamplingFeatures[Feature Geo Type],$A4798),CHAR(34),
", FeatureGeometry:  ",CHAR(34),INDEX(SamplingFeatures[Feature Geometry],$A4798),CHAR(34),
", Elevation_m:  ",CHAR(34),INDEX(SamplingFeatures[Elevation_m],$A4798),CHAR(34),
", ElevationDatumCV:  ",CHAR(34),ElevationDatum,CHAR(34),"}"))</f>
        <v>#REF!</v>
      </c>
      <c r="L4798" t="e">
        <f>IF(INDEX(SamplingFeatures[Sampling Feature Type],$A4798)&lt;&gt;"Site","",
CONCATENATE("  - &amp;SiteID",TEXT(SUMPRODUCT(--($L$3:$L4797&lt;&gt;"")),"0000"),
" {","SamplingFeatureID:  *SamplingFeatureID",TEXT($A4798,"0000"),
", SiteTypeCV:  ",CHAR(34),INDEX(Sites[Site Type],$A4798),CHAR(34),
", Latitude:  ",INDEX(Sites[Latitude],$A4798),
", Longitude:  ",INDEX(Sites[Longitude],$A4798),
", SRSName:  ",CHAR(34),LatLonDatum,CHAR(34),"}"))</f>
        <v>#REF!</v>
      </c>
      <c r="M4798" t="e">
        <f>IF(INDEX(SamplingFeatures[Sampling Feature Type],$A4798)&lt;&gt;"Specimen","",
CONCATENATE("  - &amp;SpecimenID",TEXT(SUMPRODUCT(--($M$3:$M4797&lt;&gt;"")),"0000"),
" {","SamplingFeatureID:  *SamplingFeatureID",TEXT($A4798,"0000"),
", SpecimenTypeCV:  ",CHAR(34),INDEX(Specimens[Specimen Type],$A4798),CHAR(34),
", SpecimenMediumCV:  ",INDEX(Specimens[Specimen Medium],$A4798),
", IsFieldSpecimen:  ",CHAR(34),INDEX(Specimens[Is Field Specimen?],$A4798),CHAR(34),"}"))</f>
        <v>#REF!</v>
      </c>
      <c r="N4798" t="e">
        <f>IF(COUNTA(SpatialOffsets[])=0,"", IF(INDEX(SpatialOffsets[Spatial Offset Type],$A4798)="","",
CONCATENATE("  - &amp;SpatialOffsetID",TEXT($A4798,"0000"),
" {","SpatialOffsetTypeCV:  ",CHAR(34),INDEX(SpatialOffsets[Spatial Offset Type],$A4798),CHAR(34),
", Offset1Value:  ",INDEX(SpatialOffsets[Offset 1 Value],$A4798),
", Offset1UnitID:  ",CHAR(34),INDEX(SpatialOffsets[Offset 1 Unit],$A4798),CHAR(34),
", Offset2Value:  ",INDEX(SpatialOffsets[Offset 2 Value],$A4798),
", Offset2UnitID:  ",CHAR(34),INDEX(SpatialOffsets[Offset 2 Unit],$A4798),CHAR(34),
", Offset3Value:  ",INDEX(SpatialOffsets[Offset 3 Value],$A4798),
", Offset3UnitID:  ",CHAR(34),INDEX(SpatialOffsets[Offset 3 Unit],$A4798),CHAR(34),,"}")))</f>
        <v>#REF!</v>
      </c>
      <c r="O4798" t="e">
        <f>IF(COUNTA(RelatedFeatures[])=0,"", IF(INDEX(RelatedFeatures[First Sampling Feature Code],$A4798)="","",
CONCATENATE("  - &amp;RelationID",TEXT($A4798,"0000"),
" {","SamplingFeatureID:  *SamplingFeatureID",TEXT(MATCH(INDEX(RelatedFeatures[First Sampling Feature Code],$A4798),SamplingFeatures[Feature Code],0),"0000"),
", RelationshipTypeCV:  ",CHAR(34),INDEX(RelatedFeatures[Relationship Type],$A4798),CHAR(34),
", RelatedFeatureID: *SamplingFeatureID",TEXT(MATCH(INDEX(RelatedFeatures[Second Sampling Feature Code],$A4798),SamplingFeatures[Feature Code],0),"0000"),
", SpatialOffsetID:  ",IF(INDEX(RelatedFeatures[Offset Number],$A4798)="","",CONCATENATE("*SpatialOffsetID",TEXT(INDEX(RelatedFeatures[Offset Number],$A4798),"0000"))),"}")))</f>
        <v>#REF!</v>
      </c>
      <c r="P4798" t="e">
        <f>IF(INDEX(Methods[Method Type],$A4798)="","",
CONCATENATE("  - &amp;MethodID",TEXT($A4798,"0000"),
" {","MethodTypeCV:  ",CHAR(34),INDEX(Methods[Method Type],$A4798),CHAR(34),
", MethodCode:  ",CHAR(34),INDEX(Methods[Method Code],$A4798),CHAR(34),
", MethodName:  ",CHAR(34),INDEX(Methods[Method Name],$A4798),CHAR(34),
", MethodDescription:  ",CHAR(34),INDEX(Methods[Method Description],$A4798),CHAR(34),
", MethodLink:  ",CHAR(34),INDEX(Methods[Method Link],$A4798),CHAR(34),
", OrganizationID: *OrganizationID",TEXT(MATCH(INDEX(Methods[Organization Name],$A4798),Organizations[Organization Name],0),"0000"),"}"))</f>
        <v>#REF!</v>
      </c>
      <c r="Q4798" t="e">
        <f>IF(INDEX(Variables[Variable Type],$A4798)="","",
CONCATENATE("  - &amp;VariableID",TEXT($A4798,"0000"),
" {","VariableTypeCV:  ",CHAR(34),INDEX(Variables[Variable Type],$A4798),CHAR(34),
", VariableCode:  ",CHAR(34),INDEX(Variables[Variable Code],$A4798),CHAR(34),
", VariableNameCV:  ",CHAR(34),INDEX(Variables[Variable Name],$A4798),CHAR(34),
", VariableDefinition:  ",CHAR(34),INDEX(Variables[Variable Definition],$A4798),CHAR(34),
", SpecciationCV:  ",CHAR(34),INDEX(Variables[Speciation],$A4798),CHAR(34),
", NoDataValue:  ",CHAR(34),INDEX(Variables[No Data Value],$A4798),CHAR(34),"}"))</f>
        <v>#REF!</v>
      </c>
    </row>
    <row r="4799" spans="1:17" x14ac:dyDescent="0.25">
      <c r="A4799">
        <v>4796</v>
      </c>
      <c r="D4799" t="e">
        <f>IF(INDEX(People[First Name],$A4799)="","",
CONCATENATE("  - &amp;PersonID",TEXT($A4799,"0000"),
" {","PersonFirstName:  ",CHAR(34),INDEX(People[First Name],$A4799),CHAR(34),
", PersonMiddleName:  ",CHAR(34),INDEX(People[Middle Name],$A4799),CHAR(34),
", PersonLastName:  ",CHAR(34),INDEX(People[Last Name],$A4799),CHAR(34),"}"))</f>
        <v>#REF!</v>
      </c>
      <c r="E4799" t="e">
        <f>IF(INDEX(Organizations[Organization Type '[CV']],$A4799)="","",
CONCATENATE("  - &amp;OrganizationID",TEXT($A4799,"0000"),
" {","OrganizationTypeCV:  ",CHAR(34),INDEX(Organizations[Organization Type '[CV']],$A4799),CHAR(34),
", OrganizationCode:  ",CHAR(34),INDEX(Organizations[Organization Code],$A4799),CHAR(34),
", OrganizationName:  ",CHAR(34),INDEX(Organizations[Organization Name],$A4799),CHAR(34),
", OrganizationDescription:  ",CHAR(34),INDEX(Organizations[Organization Description],$A4799),CHAR(34),
", OrganizationLink:  ",CHAR(34),INDEX(Organizations[Organization Link],$A4799),CHAR(34),"}"))</f>
        <v>#REF!</v>
      </c>
      <c r="F4799" t="e">
        <f>IF(INDEX(People[First Name],$A4799)="","",
CONCATENATE("  - &amp;AffiliationID",TEXT($A4799,"0000"),
" {PersonID: *PersonID",TEXT($A4799,"0000"),
", OrganizationID: *OrganizationID",TEXT(MATCH(INDEX(People[Organization Name],$A4799),Organizations[Organization Name],0),"0000"),
", IsPrimaryOrganizationContact: , AffiliationStartDate: , AffiliationEndDate: , PrimaryPhone: ",
", PrimaryEmail: ",CHAR(34),INDEX(People[Primary Email],$A4799),CHAR(34),
", PrimaryAddress: ",CHAR(34),INDEX(People[Primary Address],$A4799),CHAR(34),
", PersonLink: }"))</f>
        <v>#REF!</v>
      </c>
      <c r="H4799" t="e">
        <f>IF(COUNTA(CitationInformation)=0,"",IF(INDEX(AuthorList[Author Name],$A4799)="","",
CONCATENATE("  - &amp;AuthorListID",TEXT($A4799,"0000"),
"  {CitationID: *CitationID0001",
", PersonID: *PersonID",TEXT(MATCH(INDEX(AuthorList[Author Name],$A4799),People[Full Name],0),"0000"),
", AuthorOrder: ",INDEX(AuthorList[Author Number],$A4799),"}")))</f>
        <v>#REF!</v>
      </c>
      <c r="K4799" t="e">
        <f>IF(INDEX(SamplingFeatures[Feature Code],$A4799)="","",
CONCATENATE("  - &amp;SamplingFeatureID",TEXT($A4799,"0000"),
" {","SamplingFeatureUUID:  ",CHAR(34),INDEX(SamplingFeatures[Sampling Feature UUID],$A4799),CHAR(34),
", SamplingFeatureTypeCV:  ",CHAR(34),INDEX(SamplingFeatures[Sampling Feature Type],$A4799),CHAR(34),
", SamplingFeatureCode:  ",CHAR(34),INDEX(SamplingFeatures[Feature Code],$A4799),CHAR(34),
", SamplingFeatureName:  ",CHAR(34),INDEX(SamplingFeatures[Feature Name],$A4799),CHAR(34),
", SamplingFeatureDescription:  ",CHAR(34),INDEX(SamplingFeatures[Feature Description],$A4799),CHAR(34),
", SamplingFeatureGeotypeCV:  ",CHAR(34),INDEX(SamplingFeatures[Feature Geo Type],$A4799),CHAR(34),
", FeatureGeometry:  ",CHAR(34),INDEX(SamplingFeatures[Feature Geometry],$A4799),CHAR(34),
", Elevation_m:  ",CHAR(34),INDEX(SamplingFeatures[Elevation_m],$A4799),CHAR(34),
", ElevationDatumCV:  ",CHAR(34),ElevationDatum,CHAR(34),"}"))</f>
        <v>#REF!</v>
      </c>
      <c r="L4799" t="e">
        <f>IF(INDEX(SamplingFeatures[Sampling Feature Type],$A4799)&lt;&gt;"Site","",
CONCATENATE("  - &amp;SiteID",TEXT(SUMPRODUCT(--($L$3:$L4798&lt;&gt;"")),"0000"),
" {","SamplingFeatureID:  *SamplingFeatureID",TEXT($A4799,"0000"),
", SiteTypeCV:  ",CHAR(34),INDEX(Sites[Site Type],$A4799),CHAR(34),
", Latitude:  ",INDEX(Sites[Latitude],$A4799),
", Longitude:  ",INDEX(Sites[Longitude],$A4799),
", SRSName:  ",CHAR(34),LatLonDatum,CHAR(34),"}"))</f>
        <v>#REF!</v>
      </c>
      <c r="M4799" t="e">
        <f>IF(INDEX(SamplingFeatures[Sampling Feature Type],$A4799)&lt;&gt;"Specimen","",
CONCATENATE("  - &amp;SpecimenID",TEXT(SUMPRODUCT(--($M$3:$M4798&lt;&gt;"")),"0000"),
" {","SamplingFeatureID:  *SamplingFeatureID",TEXT($A4799,"0000"),
", SpecimenTypeCV:  ",CHAR(34),INDEX(Specimens[Specimen Type],$A4799),CHAR(34),
", SpecimenMediumCV:  ",INDEX(Specimens[Specimen Medium],$A4799),
", IsFieldSpecimen:  ",CHAR(34),INDEX(Specimens[Is Field Specimen?],$A4799),CHAR(34),"}"))</f>
        <v>#REF!</v>
      </c>
      <c r="N4799" t="e">
        <f>IF(COUNTA(SpatialOffsets[])=0,"", IF(INDEX(SpatialOffsets[Spatial Offset Type],$A4799)="","",
CONCATENATE("  - &amp;SpatialOffsetID",TEXT($A4799,"0000"),
" {","SpatialOffsetTypeCV:  ",CHAR(34),INDEX(SpatialOffsets[Spatial Offset Type],$A4799),CHAR(34),
", Offset1Value:  ",INDEX(SpatialOffsets[Offset 1 Value],$A4799),
", Offset1UnitID:  ",CHAR(34),INDEX(SpatialOffsets[Offset 1 Unit],$A4799),CHAR(34),
", Offset2Value:  ",INDEX(SpatialOffsets[Offset 2 Value],$A4799),
", Offset2UnitID:  ",CHAR(34),INDEX(SpatialOffsets[Offset 2 Unit],$A4799),CHAR(34),
", Offset3Value:  ",INDEX(SpatialOffsets[Offset 3 Value],$A4799),
", Offset3UnitID:  ",CHAR(34),INDEX(SpatialOffsets[Offset 3 Unit],$A4799),CHAR(34),,"}")))</f>
        <v>#REF!</v>
      </c>
      <c r="O4799" t="e">
        <f>IF(COUNTA(RelatedFeatures[])=0,"", IF(INDEX(RelatedFeatures[First Sampling Feature Code],$A4799)="","",
CONCATENATE("  - &amp;RelationID",TEXT($A4799,"0000"),
" {","SamplingFeatureID:  *SamplingFeatureID",TEXT(MATCH(INDEX(RelatedFeatures[First Sampling Feature Code],$A4799),SamplingFeatures[Feature Code],0),"0000"),
", RelationshipTypeCV:  ",CHAR(34),INDEX(RelatedFeatures[Relationship Type],$A4799),CHAR(34),
", RelatedFeatureID: *SamplingFeatureID",TEXT(MATCH(INDEX(RelatedFeatures[Second Sampling Feature Code],$A4799),SamplingFeatures[Feature Code],0),"0000"),
", SpatialOffsetID:  ",IF(INDEX(RelatedFeatures[Offset Number],$A4799)="","",CONCATENATE("*SpatialOffsetID",TEXT(INDEX(RelatedFeatures[Offset Number],$A4799),"0000"))),"}")))</f>
        <v>#REF!</v>
      </c>
      <c r="P4799" t="e">
        <f>IF(INDEX(Methods[Method Type],$A4799)="","",
CONCATENATE("  - &amp;MethodID",TEXT($A4799,"0000"),
" {","MethodTypeCV:  ",CHAR(34),INDEX(Methods[Method Type],$A4799),CHAR(34),
", MethodCode:  ",CHAR(34),INDEX(Methods[Method Code],$A4799),CHAR(34),
", MethodName:  ",CHAR(34),INDEX(Methods[Method Name],$A4799),CHAR(34),
", MethodDescription:  ",CHAR(34),INDEX(Methods[Method Description],$A4799),CHAR(34),
", MethodLink:  ",CHAR(34),INDEX(Methods[Method Link],$A4799),CHAR(34),
", OrganizationID: *OrganizationID",TEXT(MATCH(INDEX(Methods[Organization Name],$A4799),Organizations[Organization Name],0),"0000"),"}"))</f>
        <v>#REF!</v>
      </c>
      <c r="Q4799" t="e">
        <f>IF(INDEX(Variables[Variable Type],$A4799)="","",
CONCATENATE("  - &amp;VariableID",TEXT($A4799,"0000"),
" {","VariableTypeCV:  ",CHAR(34),INDEX(Variables[Variable Type],$A4799),CHAR(34),
", VariableCode:  ",CHAR(34),INDEX(Variables[Variable Code],$A4799),CHAR(34),
", VariableNameCV:  ",CHAR(34),INDEX(Variables[Variable Name],$A4799),CHAR(34),
", VariableDefinition:  ",CHAR(34),INDEX(Variables[Variable Definition],$A4799),CHAR(34),
", SpecciationCV:  ",CHAR(34),INDEX(Variables[Speciation],$A4799),CHAR(34),
", NoDataValue:  ",CHAR(34),INDEX(Variables[No Data Value],$A4799),CHAR(34),"}"))</f>
        <v>#REF!</v>
      </c>
    </row>
    <row r="4800" spans="1:17" x14ac:dyDescent="0.25">
      <c r="A4800">
        <v>4797</v>
      </c>
      <c r="D4800" t="e">
        <f>IF(INDEX(People[First Name],$A4800)="","",
CONCATENATE("  - &amp;PersonID",TEXT($A4800,"0000"),
" {","PersonFirstName:  ",CHAR(34),INDEX(People[First Name],$A4800),CHAR(34),
", PersonMiddleName:  ",CHAR(34),INDEX(People[Middle Name],$A4800),CHAR(34),
", PersonLastName:  ",CHAR(34),INDEX(People[Last Name],$A4800),CHAR(34),"}"))</f>
        <v>#REF!</v>
      </c>
      <c r="E4800" t="e">
        <f>IF(INDEX(Organizations[Organization Type '[CV']],$A4800)="","",
CONCATENATE("  - &amp;OrganizationID",TEXT($A4800,"0000"),
" {","OrganizationTypeCV:  ",CHAR(34),INDEX(Organizations[Organization Type '[CV']],$A4800),CHAR(34),
", OrganizationCode:  ",CHAR(34),INDEX(Organizations[Organization Code],$A4800),CHAR(34),
", OrganizationName:  ",CHAR(34),INDEX(Organizations[Organization Name],$A4800),CHAR(34),
", OrganizationDescription:  ",CHAR(34),INDEX(Organizations[Organization Description],$A4800),CHAR(34),
", OrganizationLink:  ",CHAR(34),INDEX(Organizations[Organization Link],$A4800),CHAR(34),"}"))</f>
        <v>#REF!</v>
      </c>
      <c r="F4800" t="e">
        <f>IF(INDEX(People[First Name],$A4800)="","",
CONCATENATE("  - &amp;AffiliationID",TEXT($A4800,"0000"),
" {PersonID: *PersonID",TEXT($A4800,"0000"),
", OrganizationID: *OrganizationID",TEXT(MATCH(INDEX(People[Organization Name],$A4800),Organizations[Organization Name],0),"0000"),
", IsPrimaryOrganizationContact: , AffiliationStartDate: , AffiliationEndDate: , PrimaryPhone: ",
", PrimaryEmail: ",CHAR(34),INDEX(People[Primary Email],$A4800),CHAR(34),
", PrimaryAddress: ",CHAR(34),INDEX(People[Primary Address],$A4800),CHAR(34),
", PersonLink: }"))</f>
        <v>#REF!</v>
      </c>
      <c r="H4800" t="e">
        <f>IF(COUNTA(CitationInformation)=0,"",IF(INDEX(AuthorList[Author Name],$A4800)="","",
CONCATENATE("  - &amp;AuthorListID",TEXT($A4800,"0000"),
"  {CitationID: *CitationID0001",
", PersonID: *PersonID",TEXT(MATCH(INDEX(AuthorList[Author Name],$A4800),People[Full Name],0),"0000"),
", AuthorOrder: ",INDEX(AuthorList[Author Number],$A4800),"}")))</f>
        <v>#REF!</v>
      </c>
      <c r="K4800" t="e">
        <f>IF(INDEX(SamplingFeatures[Feature Code],$A4800)="","",
CONCATENATE("  - &amp;SamplingFeatureID",TEXT($A4800,"0000"),
" {","SamplingFeatureUUID:  ",CHAR(34),INDEX(SamplingFeatures[Sampling Feature UUID],$A4800),CHAR(34),
", SamplingFeatureTypeCV:  ",CHAR(34),INDEX(SamplingFeatures[Sampling Feature Type],$A4800),CHAR(34),
", SamplingFeatureCode:  ",CHAR(34),INDEX(SamplingFeatures[Feature Code],$A4800),CHAR(34),
", SamplingFeatureName:  ",CHAR(34),INDEX(SamplingFeatures[Feature Name],$A4800),CHAR(34),
", SamplingFeatureDescription:  ",CHAR(34),INDEX(SamplingFeatures[Feature Description],$A4800),CHAR(34),
", SamplingFeatureGeotypeCV:  ",CHAR(34),INDEX(SamplingFeatures[Feature Geo Type],$A4800),CHAR(34),
", FeatureGeometry:  ",CHAR(34),INDEX(SamplingFeatures[Feature Geometry],$A4800),CHAR(34),
", Elevation_m:  ",CHAR(34),INDEX(SamplingFeatures[Elevation_m],$A4800),CHAR(34),
", ElevationDatumCV:  ",CHAR(34),ElevationDatum,CHAR(34),"}"))</f>
        <v>#REF!</v>
      </c>
      <c r="L4800" t="e">
        <f>IF(INDEX(SamplingFeatures[Sampling Feature Type],$A4800)&lt;&gt;"Site","",
CONCATENATE("  - &amp;SiteID",TEXT(SUMPRODUCT(--($L$3:$L4799&lt;&gt;"")),"0000"),
" {","SamplingFeatureID:  *SamplingFeatureID",TEXT($A4800,"0000"),
", SiteTypeCV:  ",CHAR(34),INDEX(Sites[Site Type],$A4800),CHAR(34),
", Latitude:  ",INDEX(Sites[Latitude],$A4800),
", Longitude:  ",INDEX(Sites[Longitude],$A4800),
", SRSName:  ",CHAR(34),LatLonDatum,CHAR(34),"}"))</f>
        <v>#REF!</v>
      </c>
      <c r="M4800" t="e">
        <f>IF(INDEX(SamplingFeatures[Sampling Feature Type],$A4800)&lt;&gt;"Specimen","",
CONCATENATE("  - &amp;SpecimenID",TEXT(SUMPRODUCT(--($M$3:$M4799&lt;&gt;"")),"0000"),
" {","SamplingFeatureID:  *SamplingFeatureID",TEXT($A4800,"0000"),
", SpecimenTypeCV:  ",CHAR(34),INDEX(Specimens[Specimen Type],$A4800),CHAR(34),
", SpecimenMediumCV:  ",INDEX(Specimens[Specimen Medium],$A4800),
", IsFieldSpecimen:  ",CHAR(34),INDEX(Specimens[Is Field Specimen?],$A4800),CHAR(34),"}"))</f>
        <v>#REF!</v>
      </c>
      <c r="N4800" t="e">
        <f>IF(COUNTA(SpatialOffsets[])=0,"", IF(INDEX(SpatialOffsets[Spatial Offset Type],$A4800)="","",
CONCATENATE("  - &amp;SpatialOffsetID",TEXT($A4800,"0000"),
" {","SpatialOffsetTypeCV:  ",CHAR(34),INDEX(SpatialOffsets[Spatial Offset Type],$A4800),CHAR(34),
", Offset1Value:  ",INDEX(SpatialOffsets[Offset 1 Value],$A4800),
", Offset1UnitID:  ",CHAR(34),INDEX(SpatialOffsets[Offset 1 Unit],$A4800),CHAR(34),
", Offset2Value:  ",INDEX(SpatialOffsets[Offset 2 Value],$A4800),
", Offset2UnitID:  ",CHAR(34),INDEX(SpatialOffsets[Offset 2 Unit],$A4800),CHAR(34),
", Offset3Value:  ",INDEX(SpatialOffsets[Offset 3 Value],$A4800),
", Offset3UnitID:  ",CHAR(34),INDEX(SpatialOffsets[Offset 3 Unit],$A4800),CHAR(34),,"}")))</f>
        <v>#REF!</v>
      </c>
      <c r="O4800" t="e">
        <f>IF(COUNTA(RelatedFeatures[])=0,"", IF(INDEX(RelatedFeatures[First Sampling Feature Code],$A4800)="","",
CONCATENATE("  - &amp;RelationID",TEXT($A4800,"0000"),
" {","SamplingFeatureID:  *SamplingFeatureID",TEXT(MATCH(INDEX(RelatedFeatures[First Sampling Feature Code],$A4800),SamplingFeatures[Feature Code],0),"0000"),
", RelationshipTypeCV:  ",CHAR(34),INDEX(RelatedFeatures[Relationship Type],$A4800),CHAR(34),
", RelatedFeatureID: *SamplingFeatureID",TEXT(MATCH(INDEX(RelatedFeatures[Second Sampling Feature Code],$A4800),SamplingFeatures[Feature Code],0),"0000"),
", SpatialOffsetID:  ",IF(INDEX(RelatedFeatures[Offset Number],$A4800)="","",CONCATENATE("*SpatialOffsetID",TEXT(INDEX(RelatedFeatures[Offset Number],$A4800),"0000"))),"}")))</f>
        <v>#REF!</v>
      </c>
      <c r="P4800" t="e">
        <f>IF(INDEX(Methods[Method Type],$A4800)="","",
CONCATENATE("  - &amp;MethodID",TEXT($A4800,"0000"),
" {","MethodTypeCV:  ",CHAR(34),INDEX(Methods[Method Type],$A4800),CHAR(34),
", MethodCode:  ",CHAR(34),INDEX(Methods[Method Code],$A4800),CHAR(34),
", MethodName:  ",CHAR(34),INDEX(Methods[Method Name],$A4800),CHAR(34),
", MethodDescription:  ",CHAR(34),INDEX(Methods[Method Description],$A4800),CHAR(34),
", MethodLink:  ",CHAR(34),INDEX(Methods[Method Link],$A4800),CHAR(34),
", OrganizationID: *OrganizationID",TEXT(MATCH(INDEX(Methods[Organization Name],$A4800),Organizations[Organization Name],0),"0000"),"}"))</f>
        <v>#REF!</v>
      </c>
      <c r="Q4800" t="e">
        <f>IF(INDEX(Variables[Variable Type],$A4800)="","",
CONCATENATE("  - &amp;VariableID",TEXT($A4800,"0000"),
" {","VariableTypeCV:  ",CHAR(34),INDEX(Variables[Variable Type],$A4800),CHAR(34),
", VariableCode:  ",CHAR(34),INDEX(Variables[Variable Code],$A4800),CHAR(34),
", VariableNameCV:  ",CHAR(34),INDEX(Variables[Variable Name],$A4800),CHAR(34),
", VariableDefinition:  ",CHAR(34),INDEX(Variables[Variable Definition],$A4800),CHAR(34),
", SpecciationCV:  ",CHAR(34),INDEX(Variables[Speciation],$A4800),CHAR(34),
", NoDataValue:  ",CHAR(34),INDEX(Variables[No Data Value],$A4800),CHAR(34),"}"))</f>
        <v>#REF!</v>
      </c>
    </row>
    <row r="4801" spans="1:17" x14ac:dyDescent="0.25">
      <c r="A4801">
        <v>4798</v>
      </c>
      <c r="D4801" t="e">
        <f>IF(INDEX(People[First Name],$A4801)="","",
CONCATENATE("  - &amp;PersonID",TEXT($A4801,"0000"),
" {","PersonFirstName:  ",CHAR(34),INDEX(People[First Name],$A4801),CHAR(34),
", PersonMiddleName:  ",CHAR(34),INDEX(People[Middle Name],$A4801),CHAR(34),
", PersonLastName:  ",CHAR(34),INDEX(People[Last Name],$A4801),CHAR(34),"}"))</f>
        <v>#REF!</v>
      </c>
      <c r="E4801" t="e">
        <f>IF(INDEX(Organizations[Organization Type '[CV']],$A4801)="","",
CONCATENATE("  - &amp;OrganizationID",TEXT($A4801,"0000"),
" {","OrganizationTypeCV:  ",CHAR(34),INDEX(Organizations[Organization Type '[CV']],$A4801),CHAR(34),
", OrganizationCode:  ",CHAR(34),INDEX(Organizations[Organization Code],$A4801),CHAR(34),
", OrganizationName:  ",CHAR(34),INDEX(Organizations[Organization Name],$A4801),CHAR(34),
", OrganizationDescription:  ",CHAR(34),INDEX(Organizations[Organization Description],$A4801),CHAR(34),
", OrganizationLink:  ",CHAR(34),INDEX(Organizations[Organization Link],$A4801),CHAR(34),"}"))</f>
        <v>#REF!</v>
      </c>
      <c r="F4801" t="e">
        <f>IF(INDEX(People[First Name],$A4801)="","",
CONCATENATE("  - &amp;AffiliationID",TEXT($A4801,"0000"),
" {PersonID: *PersonID",TEXT($A4801,"0000"),
", OrganizationID: *OrganizationID",TEXT(MATCH(INDEX(People[Organization Name],$A4801),Organizations[Organization Name],0),"0000"),
", IsPrimaryOrganizationContact: , AffiliationStartDate: , AffiliationEndDate: , PrimaryPhone: ",
", PrimaryEmail: ",CHAR(34),INDEX(People[Primary Email],$A4801),CHAR(34),
", PrimaryAddress: ",CHAR(34),INDEX(People[Primary Address],$A4801),CHAR(34),
", PersonLink: }"))</f>
        <v>#REF!</v>
      </c>
      <c r="H4801" t="e">
        <f>IF(COUNTA(CitationInformation)=0,"",IF(INDEX(AuthorList[Author Name],$A4801)="","",
CONCATENATE("  - &amp;AuthorListID",TEXT($A4801,"0000"),
"  {CitationID: *CitationID0001",
", PersonID: *PersonID",TEXT(MATCH(INDEX(AuthorList[Author Name],$A4801),People[Full Name],0),"0000"),
", AuthorOrder: ",INDEX(AuthorList[Author Number],$A4801),"}")))</f>
        <v>#REF!</v>
      </c>
      <c r="K4801" t="e">
        <f>IF(INDEX(SamplingFeatures[Feature Code],$A4801)="","",
CONCATENATE("  - &amp;SamplingFeatureID",TEXT($A4801,"0000"),
" {","SamplingFeatureUUID:  ",CHAR(34),INDEX(SamplingFeatures[Sampling Feature UUID],$A4801),CHAR(34),
", SamplingFeatureTypeCV:  ",CHAR(34),INDEX(SamplingFeatures[Sampling Feature Type],$A4801),CHAR(34),
", SamplingFeatureCode:  ",CHAR(34),INDEX(SamplingFeatures[Feature Code],$A4801),CHAR(34),
", SamplingFeatureName:  ",CHAR(34),INDEX(SamplingFeatures[Feature Name],$A4801),CHAR(34),
", SamplingFeatureDescription:  ",CHAR(34),INDEX(SamplingFeatures[Feature Description],$A4801),CHAR(34),
", SamplingFeatureGeotypeCV:  ",CHAR(34),INDEX(SamplingFeatures[Feature Geo Type],$A4801),CHAR(34),
", FeatureGeometry:  ",CHAR(34),INDEX(SamplingFeatures[Feature Geometry],$A4801),CHAR(34),
", Elevation_m:  ",CHAR(34),INDEX(SamplingFeatures[Elevation_m],$A4801),CHAR(34),
", ElevationDatumCV:  ",CHAR(34),ElevationDatum,CHAR(34),"}"))</f>
        <v>#REF!</v>
      </c>
      <c r="L4801" t="e">
        <f>IF(INDEX(SamplingFeatures[Sampling Feature Type],$A4801)&lt;&gt;"Site","",
CONCATENATE("  - &amp;SiteID",TEXT(SUMPRODUCT(--($L$3:$L4800&lt;&gt;"")),"0000"),
" {","SamplingFeatureID:  *SamplingFeatureID",TEXT($A4801,"0000"),
", SiteTypeCV:  ",CHAR(34),INDEX(Sites[Site Type],$A4801),CHAR(34),
", Latitude:  ",INDEX(Sites[Latitude],$A4801),
", Longitude:  ",INDEX(Sites[Longitude],$A4801),
", SRSName:  ",CHAR(34),LatLonDatum,CHAR(34),"}"))</f>
        <v>#REF!</v>
      </c>
      <c r="M4801" t="e">
        <f>IF(INDEX(SamplingFeatures[Sampling Feature Type],$A4801)&lt;&gt;"Specimen","",
CONCATENATE("  - &amp;SpecimenID",TEXT(SUMPRODUCT(--($M$3:$M4800&lt;&gt;"")),"0000"),
" {","SamplingFeatureID:  *SamplingFeatureID",TEXT($A4801,"0000"),
", SpecimenTypeCV:  ",CHAR(34),INDEX(Specimens[Specimen Type],$A4801),CHAR(34),
", SpecimenMediumCV:  ",INDEX(Specimens[Specimen Medium],$A4801),
", IsFieldSpecimen:  ",CHAR(34),INDEX(Specimens[Is Field Specimen?],$A4801),CHAR(34),"}"))</f>
        <v>#REF!</v>
      </c>
      <c r="N4801" t="e">
        <f>IF(COUNTA(SpatialOffsets[])=0,"", IF(INDEX(SpatialOffsets[Spatial Offset Type],$A4801)="","",
CONCATENATE("  - &amp;SpatialOffsetID",TEXT($A4801,"0000"),
" {","SpatialOffsetTypeCV:  ",CHAR(34),INDEX(SpatialOffsets[Spatial Offset Type],$A4801),CHAR(34),
", Offset1Value:  ",INDEX(SpatialOffsets[Offset 1 Value],$A4801),
", Offset1UnitID:  ",CHAR(34),INDEX(SpatialOffsets[Offset 1 Unit],$A4801),CHAR(34),
", Offset2Value:  ",INDEX(SpatialOffsets[Offset 2 Value],$A4801),
", Offset2UnitID:  ",CHAR(34),INDEX(SpatialOffsets[Offset 2 Unit],$A4801),CHAR(34),
", Offset3Value:  ",INDEX(SpatialOffsets[Offset 3 Value],$A4801),
", Offset3UnitID:  ",CHAR(34),INDEX(SpatialOffsets[Offset 3 Unit],$A4801),CHAR(34),,"}")))</f>
        <v>#REF!</v>
      </c>
      <c r="O4801" t="e">
        <f>IF(COUNTA(RelatedFeatures[])=0,"", IF(INDEX(RelatedFeatures[First Sampling Feature Code],$A4801)="","",
CONCATENATE("  - &amp;RelationID",TEXT($A4801,"0000"),
" {","SamplingFeatureID:  *SamplingFeatureID",TEXT(MATCH(INDEX(RelatedFeatures[First Sampling Feature Code],$A4801),SamplingFeatures[Feature Code],0),"0000"),
", RelationshipTypeCV:  ",CHAR(34),INDEX(RelatedFeatures[Relationship Type],$A4801),CHAR(34),
", RelatedFeatureID: *SamplingFeatureID",TEXT(MATCH(INDEX(RelatedFeatures[Second Sampling Feature Code],$A4801),SamplingFeatures[Feature Code],0),"0000"),
", SpatialOffsetID:  ",IF(INDEX(RelatedFeatures[Offset Number],$A4801)="","",CONCATENATE("*SpatialOffsetID",TEXT(INDEX(RelatedFeatures[Offset Number],$A4801),"0000"))),"}")))</f>
        <v>#REF!</v>
      </c>
      <c r="P4801" t="e">
        <f>IF(INDEX(Methods[Method Type],$A4801)="","",
CONCATENATE("  - &amp;MethodID",TEXT($A4801,"0000"),
" {","MethodTypeCV:  ",CHAR(34),INDEX(Methods[Method Type],$A4801),CHAR(34),
", MethodCode:  ",CHAR(34),INDEX(Methods[Method Code],$A4801),CHAR(34),
", MethodName:  ",CHAR(34),INDEX(Methods[Method Name],$A4801),CHAR(34),
", MethodDescription:  ",CHAR(34),INDEX(Methods[Method Description],$A4801),CHAR(34),
", MethodLink:  ",CHAR(34),INDEX(Methods[Method Link],$A4801),CHAR(34),
", OrganizationID: *OrganizationID",TEXT(MATCH(INDEX(Methods[Organization Name],$A4801),Organizations[Organization Name],0),"0000"),"}"))</f>
        <v>#REF!</v>
      </c>
      <c r="Q4801" t="e">
        <f>IF(INDEX(Variables[Variable Type],$A4801)="","",
CONCATENATE("  - &amp;VariableID",TEXT($A4801,"0000"),
" {","VariableTypeCV:  ",CHAR(34),INDEX(Variables[Variable Type],$A4801),CHAR(34),
", VariableCode:  ",CHAR(34),INDEX(Variables[Variable Code],$A4801),CHAR(34),
", VariableNameCV:  ",CHAR(34),INDEX(Variables[Variable Name],$A4801),CHAR(34),
", VariableDefinition:  ",CHAR(34),INDEX(Variables[Variable Definition],$A4801),CHAR(34),
", SpecciationCV:  ",CHAR(34),INDEX(Variables[Speciation],$A4801),CHAR(34),
", NoDataValue:  ",CHAR(34),INDEX(Variables[No Data Value],$A4801),CHAR(34),"}"))</f>
        <v>#REF!</v>
      </c>
    </row>
    <row r="4802" spans="1:17" x14ac:dyDescent="0.25">
      <c r="A4802">
        <v>4799</v>
      </c>
      <c r="D4802" t="e">
        <f>IF(INDEX(People[First Name],$A4802)="","",
CONCATENATE("  - &amp;PersonID",TEXT($A4802,"0000"),
" {","PersonFirstName:  ",CHAR(34),INDEX(People[First Name],$A4802),CHAR(34),
", PersonMiddleName:  ",CHAR(34),INDEX(People[Middle Name],$A4802),CHAR(34),
", PersonLastName:  ",CHAR(34),INDEX(People[Last Name],$A4802),CHAR(34),"}"))</f>
        <v>#REF!</v>
      </c>
      <c r="E4802" t="e">
        <f>IF(INDEX(Organizations[Organization Type '[CV']],$A4802)="","",
CONCATENATE("  - &amp;OrganizationID",TEXT($A4802,"0000"),
" {","OrganizationTypeCV:  ",CHAR(34),INDEX(Organizations[Organization Type '[CV']],$A4802),CHAR(34),
", OrganizationCode:  ",CHAR(34),INDEX(Organizations[Organization Code],$A4802),CHAR(34),
", OrganizationName:  ",CHAR(34),INDEX(Organizations[Organization Name],$A4802),CHAR(34),
", OrganizationDescription:  ",CHAR(34),INDEX(Organizations[Organization Description],$A4802),CHAR(34),
", OrganizationLink:  ",CHAR(34),INDEX(Organizations[Organization Link],$A4802),CHAR(34),"}"))</f>
        <v>#REF!</v>
      </c>
      <c r="F4802" t="e">
        <f>IF(INDEX(People[First Name],$A4802)="","",
CONCATENATE("  - &amp;AffiliationID",TEXT($A4802,"0000"),
" {PersonID: *PersonID",TEXT($A4802,"0000"),
", OrganizationID: *OrganizationID",TEXT(MATCH(INDEX(People[Organization Name],$A4802),Organizations[Organization Name],0),"0000"),
", IsPrimaryOrganizationContact: , AffiliationStartDate: , AffiliationEndDate: , PrimaryPhone: ",
", PrimaryEmail: ",CHAR(34),INDEX(People[Primary Email],$A4802),CHAR(34),
", PrimaryAddress: ",CHAR(34),INDEX(People[Primary Address],$A4802),CHAR(34),
", PersonLink: }"))</f>
        <v>#REF!</v>
      </c>
      <c r="H4802" t="e">
        <f>IF(COUNTA(CitationInformation)=0,"",IF(INDEX(AuthorList[Author Name],$A4802)="","",
CONCATENATE("  - &amp;AuthorListID",TEXT($A4802,"0000"),
"  {CitationID: *CitationID0001",
", PersonID: *PersonID",TEXT(MATCH(INDEX(AuthorList[Author Name],$A4802),People[Full Name],0),"0000"),
", AuthorOrder: ",INDEX(AuthorList[Author Number],$A4802),"}")))</f>
        <v>#REF!</v>
      </c>
      <c r="K4802" t="e">
        <f>IF(INDEX(SamplingFeatures[Feature Code],$A4802)="","",
CONCATENATE("  - &amp;SamplingFeatureID",TEXT($A4802,"0000"),
" {","SamplingFeatureUUID:  ",CHAR(34),INDEX(SamplingFeatures[Sampling Feature UUID],$A4802),CHAR(34),
", SamplingFeatureTypeCV:  ",CHAR(34),INDEX(SamplingFeatures[Sampling Feature Type],$A4802),CHAR(34),
", SamplingFeatureCode:  ",CHAR(34),INDEX(SamplingFeatures[Feature Code],$A4802),CHAR(34),
", SamplingFeatureName:  ",CHAR(34),INDEX(SamplingFeatures[Feature Name],$A4802),CHAR(34),
", SamplingFeatureDescription:  ",CHAR(34),INDEX(SamplingFeatures[Feature Description],$A4802),CHAR(34),
", SamplingFeatureGeotypeCV:  ",CHAR(34),INDEX(SamplingFeatures[Feature Geo Type],$A4802),CHAR(34),
", FeatureGeometry:  ",CHAR(34),INDEX(SamplingFeatures[Feature Geometry],$A4802),CHAR(34),
", Elevation_m:  ",CHAR(34),INDEX(SamplingFeatures[Elevation_m],$A4802),CHAR(34),
", ElevationDatumCV:  ",CHAR(34),ElevationDatum,CHAR(34),"}"))</f>
        <v>#REF!</v>
      </c>
      <c r="L4802" t="e">
        <f>IF(INDEX(SamplingFeatures[Sampling Feature Type],$A4802)&lt;&gt;"Site","",
CONCATENATE("  - &amp;SiteID",TEXT(SUMPRODUCT(--($L$3:$L4801&lt;&gt;"")),"0000"),
" {","SamplingFeatureID:  *SamplingFeatureID",TEXT($A4802,"0000"),
", SiteTypeCV:  ",CHAR(34),INDEX(Sites[Site Type],$A4802),CHAR(34),
", Latitude:  ",INDEX(Sites[Latitude],$A4802),
", Longitude:  ",INDEX(Sites[Longitude],$A4802),
", SRSName:  ",CHAR(34),LatLonDatum,CHAR(34),"}"))</f>
        <v>#REF!</v>
      </c>
      <c r="M4802" t="e">
        <f>IF(INDEX(SamplingFeatures[Sampling Feature Type],$A4802)&lt;&gt;"Specimen","",
CONCATENATE("  - &amp;SpecimenID",TEXT(SUMPRODUCT(--($M$3:$M4801&lt;&gt;"")),"0000"),
" {","SamplingFeatureID:  *SamplingFeatureID",TEXT($A4802,"0000"),
", SpecimenTypeCV:  ",CHAR(34),INDEX(Specimens[Specimen Type],$A4802),CHAR(34),
", SpecimenMediumCV:  ",INDEX(Specimens[Specimen Medium],$A4802),
", IsFieldSpecimen:  ",CHAR(34),INDEX(Specimens[Is Field Specimen?],$A4802),CHAR(34),"}"))</f>
        <v>#REF!</v>
      </c>
      <c r="N4802" t="e">
        <f>IF(COUNTA(SpatialOffsets[])=0,"", IF(INDEX(SpatialOffsets[Spatial Offset Type],$A4802)="","",
CONCATENATE("  - &amp;SpatialOffsetID",TEXT($A4802,"0000"),
" {","SpatialOffsetTypeCV:  ",CHAR(34),INDEX(SpatialOffsets[Spatial Offset Type],$A4802),CHAR(34),
", Offset1Value:  ",INDEX(SpatialOffsets[Offset 1 Value],$A4802),
", Offset1UnitID:  ",CHAR(34),INDEX(SpatialOffsets[Offset 1 Unit],$A4802),CHAR(34),
", Offset2Value:  ",INDEX(SpatialOffsets[Offset 2 Value],$A4802),
", Offset2UnitID:  ",CHAR(34),INDEX(SpatialOffsets[Offset 2 Unit],$A4802),CHAR(34),
", Offset3Value:  ",INDEX(SpatialOffsets[Offset 3 Value],$A4802),
", Offset3UnitID:  ",CHAR(34),INDEX(SpatialOffsets[Offset 3 Unit],$A4802),CHAR(34),,"}")))</f>
        <v>#REF!</v>
      </c>
      <c r="O4802" t="e">
        <f>IF(COUNTA(RelatedFeatures[])=0,"", IF(INDEX(RelatedFeatures[First Sampling Feature Code],$A4802)="","",
CONCATENATE("  - &amp;RelationID",TEXT($A4802,"0000"),
" {","SamplingFeatureID:  *SamplingFeatureID",TEXT(MATCH(INDEX(RelatedFeatures[First Sampling Feature Code],$A4802),SamplingFeatures[Feature Code],0),"0000"),
", RelationshipTypeCV:  ",CHAR(34),INDEX(RelatedFeatures[Relationship Type],$A4802),CHAR(34),
", RelatedFeatureID: *SamplingFeatureID",TEXT(MATCH(INDEX(RelatedFeatures[Second Sampling Feature Code],$A4802),SamplingFeatures[Feature Code],0),"0000"),
", SpatialOffsetID:  ",IF(INDEX(RelatedFeatures[Offset Number],$A4802)="","",CONCATENATE("*SpatialOffsetID",TEXT(INDEX(RelatedFeatures[Offset Number],$A4802),"0000"))),"}")))</f>
        <v>#REF!</v>
      </c>
      <c r="P4802" t="e">
        <f>IF(INDEX(Methods[Method Type],$A4802)="","",
CONCATENATE("  - &amp;MethodID",TEXT($A4802,"0000"),
" {","MethodTypeCV:  ",CHAR(34),INDEX(Methods[Method Type],$A4802),CHAR(34),
", MethodCode:  ",CHAR(34),INDEX(Methods[Method Code],$A4802),CHAR(34),
", MethodName:  ",CHAR(34),INDEX(Methods[Method Name],$A4802),CHAR(34),
", MethodDescription:  ",CHAR(34),INDEX(Methods[Method Description],$A4802),CHAR(34),
", MethodLink:  ",CHAR(34),INDEX(Methods[Method Link],$A4802),CHAR(34),
", OrganizationID: *OrganizationID",TEXT(MATCH(INDEX(Methods[Organization Name],$A4802),Organizations[Organization Name],0),"0000"),"}"))</f>
        <v>#REF!</v>
      </c>
      <c r="Q4802" t="e">
        <f>IF(INDEX(Variables[Variable Type],$A4802)="","",
CONCATENATE("  - &amp;VariableID",TEXT($A4802,"0000"),
" {","VariableTypeCV:  ",CHAR(34),INDEX(Variables[Variable Type],$A4802),CHAR(34),
", VariableCode:  ",CHAR(34),INDEX(Variables[Variable Code],$A4802),CHAR(34),
", VariableNameCV:  ",CHAR(34),INDEX(Variables[Variable Name],$A4802),CHAR(34),
", VariableDefinition:  ",CHAR(34),INDEX(Variables[Variable Definition],$A4802),CHAR(34),
", SpecciationCV:  ",CHAR(34),INDEX(Variables[Speciation],$A4802),CHAR(34),
", NoDataValue:  ",CHAR(34),INDEX(Variables[No Data Value],$A4802),CHAR(34),"}"))</f>
        <v>#REF!</v>
      </c>
    </row>
    <row r="4803" spans="1:17" x14ac:dyDescent="0.25">
      <c r="A4803">
        <v>4800</v>
      </c>
      <c r="D4803" t="e">
        <f>IF(INDEX(People[First Name],$A4803)="","",
CONCATENATE("  - &amp;PersonID",TEXT($A4803,"0000"),
" {","PersonFirstName:  ",CHAR(34),INDEX(People[First Name],$A4803),CHAR(34),
", PersonMiddleName:  ",CHAR(34),INDEX(People[Middle Name],$A4803),CHAR(34),
", PersonLastName:  ",CHAR(34),INDEX(People[Last Name],$A4803),CHAR(34),"}"))</f>
        <v>#REF!</v>
      </c>
      <c r="E4803" t="e">
        <f>IF(INDEX(Organizations[Organization Type '[CV']],$A4803)="","",
CONCATENATE("  - &amp;OrganizationID",TEXT($A4803,"0000"),
" {","OrganizationTypeCV:  ",CHAR(34),INDEX(Organizations[Organization Type '[CV']],$A4803),CHAR(34),
", OrganizationCode:  ",CHAR(34),INDEX(Organizations[Organization Code],$A4803),CHAR(34),
", OrganizationName:  ",CHAR(34),INDEX(Organizations[Organization Name],$A4803),CHAR(34),
", OrganizationDescription:  ",CHAR(34),INDEX(Organizations[Organization Description],$A4803),CHAR(34),
", OrganizationLink:  ",CHAR(34),INDEX(Organizations[Organization Link],$A4803),CHAR(34),"}"))</f>
        <v>#REF!</v>
      </c>
      <c r="F4803" t="e">
        <f>IF(INDEX(People[First Name],$A4803)="","",
CONCATENATE("  - &amp;AffiliationID",TEXT($A4803,"0000"),
" {PersonID: *PersonID",TEXT($A4803,"0000"),
", OrganizationID: *OrganizationID",TEXT(MATCH(INDEX(People[Organization Name],$A4803),Organizations[Organization Name],0),"0000"),
", IsPrimaryOrganizationContact: , AffiliationStartDate: , AffiliationEndDate: , PrimaryPhone: ",
", PrimaryEmail: ",CHAR(34),INDEX(People[Primary Email],$A4803),CHAR(34),
", PrimaryAddress: ",CHAR(34),INDEX(People[Primary Address],$A4803),CHAR(34),
", PersonLink: }"))</f>
        <v>#REF!</v>
      </c>
      <c r="H4803" t="e">
        <f>IF(COUNTA(CitationInformation)=0,"",IF(INDEX(AuthorList[Author Name],$A4803)="","",
CONCATENATE("  - &amp;AuthorListID",TEXT($A4803,"0000"),
"  {CitationID: *CitationID0001",
", PersonID: *PersonID",TEXT(MATCH(INDEX(AuthorList[Author Name],$A4803),People[Full Name],0),"0000"),
", AuthorOrder: ",INDEX(AuthorList[Author Number],$A4803),"}")))</f>
        <v>#REF!</v>
      </c>
      <c r="K4803" t="e">
        <f>IF(INDEX(SamplingFeatures[Feature Code],$A4803)="","",
CONCATENATE("  - &amp;SamplingFeatureID",TEXT($A4803,"0000"),
" {","SamplingFeatureUUID:  ",CHAR(34),INDEX(SamplingFeatures[Sampling Feature UUID],$A4803),CHAR(34),
", SamplingFeatureTypeCV:  ",CHAR(34),INDEX(SamplingFeatures[Sampling Feature Type],$A4803),CHAR(34),
", SamplingFeatureCode:  ",CHAR(34),INDEX(SamplingFeatures[Feature Code],$A4803),CHAR(34),
", SamplingFeatureName:  ",CHAR(34),INDEX(SamplingFeatures[Feature Name],$A4803),CHAR(34),
", SamplingFeatureDescription:  ",CHAR(34),INDEX(SamplingFeatures[Feature Description],$A4803),CHAR(34),
", SamplingFeatureGeotypeCV:  ",CHAR(34),INDEX(SamplingFeatures[Feature Geo Type],$A4803),CHAR(34),
", FeatureGeometry:  ",CHAR(34),INDEX(SamplingFeatures[Feature Geometry],$A4803),CHAR(34),
", Elevation_m:  ",CHAR(34),INDEX(SamplingFeatures[Elevation_m],$A4803),CHAR(34),
", ElevationDatumCV:  ",CHAR(34),ElevationDatum,CHAR(34),"}"))</f>
        <v>#REF!</v>
      </c>
      <c r="L4803" t="e">
        <f>IF(INDEX(SamplingFeatures[Sampling Feature Type],$A4803)&lt;&gt;"Site","",
CONCATENATE("  - &amp;SiteID",TEXT(SUMPRODUCT(--($L$3:$L4802&lt;&gt;"")),"0000"),
" {","SamplingFeatureID:  *SamplingFeatureID",TEXT($A4803,"0000"),
", SiteTypeCV:  ",CHAR(34),INDEX(Sites[Site Type],$A4803),CHAR(34),
", Latitude:  ",INDEX(Sites[Latitude],$A4803),
", Longitude:  ",INDEX(Sites[Longitude],$A4803),
", SRSName:  ",CHAR(34),LatLonDatum,CHAR(34),"}"))</f>
        <v>#REF!</v>
      </c>
      <c r="M4803" t="e">
        <f>IF(INDEX(SamplingFeatures[Sampling Feature Type],$A4803)&lt;&gt;"Specimen","",
CONCATENATE("  - &amp;SpecimenID",TEXT(SUMPRODUCT(--($M$3:$M4802&lt;&gt;"")),"0000"),
" {","SamplingFeatureID:  *SamplingFeatureID",TEXT($A4803,"0000"),
", SpecimenTypeCV:  ",CHAR(34),INDEX(Specimens[Specimen Type],$A4803),CHAR(34),
", SpecimenMediumCV:  ",INDEX(Specimens[Specimen Medium],$A4803),
", IsFieldSpecimen:  ",CHAR(34),INDEX(Specimens[Is Field Specimen?],$A4803),CHAR(34),"}"))</f>
        <v>#REF!</v>
      </c>
      <c r="N4803" t="e">
        <f>IF(COUNTA(SpatialOffsets[])=0,"", IF(INDEX(SpatialOffsets[Spatial Offset Type],$A4803)="","",
CONCATENATE("  - &amp;SpatialOffsetID",TEXT($A4803,"0000"),
" {","SpatialOffsetTypeCV:  ",CHAR(34),INDEX(SpatialOffsets[Spatial Offset Type],$A4803),CHAR(34),
", Offset1Value:  ",INDEX(SpatialOffsets[Offset 1 Value],$A4803),
", Offset1UnitID:  ",CHAR(34),INDEX(SpatialOffsets[Offset 1 Unit],$A4803),CHAR(34),
", Offset2Value:  ",INDEX(SpatialOffsets[Offset 2 Value],$A4803),
", Offset2UnitID:  ",CHAR(34),INDEX(SpatialOffsets[Offset 2 Unit],$A4803),CHAR(34),
", Offset3Value:  ",INDEX(SpatialOffsets[Offset 3 Value],$A4803),
", Offset3UnitID:  ",CHAR(34),INDEX(SpatialOffsets[Offset 3 Unit],$A4803),CHAR(34),,"}")))</f>
        <v>#REF!</v>
      </c>
      <c r="O4803" t="e">
        <f>IF(COUNTA(RelatedFeatures[])=0,"", IF(INDEX(RelatedFeatures[First Sampling Feature Code],$A4803)="","",
CONCATENATE("  - &amp;RelationID",TEXT($A4803,"0000"),
" {","SamplingFeatureID:  *SamplingFeatureID",TEXT(MATCH(INDEX(RelatedFeatures[First Sampling Feature Code],$A4803),SamplingFeatures[Feature Code],0),"0000"),
", RelationshipTypeCV:  ",CHAR(34),INDEX(RelatedFeatures[Relationship Type],$A4803),CHAR(34),
", RelatedFeatureID: *SamplingFeatureID",TEXT(MATCH(INDEX(RelatedFeatures[Second Sampling Feature Code],$A4803),SamplingFeatures[Feature Code],0),"0000"),
", SpatialOffsetID:  ",IF(INDEX(RelatedFeatures[Offset Number],$A4803)="","",CONCATENATE("*SpatialOffsetID",TEXT(INDEX(RelatedFeatures[Offset Number],$A4803),"0000"))),"}")))</f>
        <v>#REF!</v>
      </c>
      <c r="P4803" t="e">
        <f>IF(INDEX(Methods[Method Type],$A4803)="","",
CONCATENATE("  - &amp;MethodID",TEXT($A4803,"0000"),
" {","MethodTypeCV:  ",CHAR(34),INDEX(Methods[Method Type],$A4803),CHAR(34),
", MethodCode:  ",CHAR(34),INDEX(Methods[Method Code],$A4803),CHAR(34),
", MethodName:  ",CHAR(34),INDEX(Methods[Method Name],$A4803),CHAR(34),
", MethodDescription:  ",CHAR(34),INDEX(Methods[Method Description],$A4803),CHAR(34),
", MethodLink:  ",CHAR(34),INDEX(Methods[Method Link],$A4803),CHAR(34),
", OrganizationID: *OrganizationID",TEXT(MATCH(INDEX(Methods[Organization Name],$A4803),Organizations[Organization Name],0),"0000"),"}"))</f>
        <v>#REF!</v>
      </c>
      <c r="Q4803" t="e">
        <f>IF(INDEX(Variables[Variable Type],$A4803)="","",
CONCATENATE("  - &amp;VariableID",TEXT($A4803,"0000"),
" {","VariableTypeCV:  ",CHAR(34),INDEX(Variables[Variable Type],$A4803),CHAR(34),
", VariableCode:  ",CHAR(34),INDEX(Variables[Variable Code],$A4803),CHAR(34),
", VariableNameCV:  ",CHAR(34),INDEX(Variables[Variable Name],$A4803),CHAR(34),
", VariableDefinition:  ",CHAR(34),INDEX(Variables[Variable Definition],$A4803),CHAR(34),
", SpecciationCV:  ",CHAR(34),INDEX(Variables[Speciation],$A4803),CHAR(34),
", NoDataValue:  ",CHAR(34),INDEX(Variables[No Data Value],$A4803),CHAR(34),"}"))</f>
        <v>#REF!</v>
      </c>
    </row>
    <row r="4804" spans="1:17" x14ac:dyDescent="0.25">
      <c r="A4804">
        <v>4801</v>
      </c>
      <c r="D4804" t="e">
        <f>IF(INDEX(People[First Name],$A4804)="","",
CONCATENATE("  - &amp;PersonID",TEXT($A4804,"0000"),
" {","PersonFirstName:  ",CHAR(34),INDEX(People[First Name],$A4804),CHAR(34),
", PersonMiddleName:  ",CHAR(34),INDEX(People[Middle Name],$A4804),CHAR(34),
", PersonLastName:  ",CHAR(34),INDEX(People[Last Name],$A4804),CHAR(34),"}"))</f>
        <v>#REF!</v>
      </c>
      <c r="E4804" t="e">
        <f>IF(INDEX(Organizations[Organization Type '[CV']],$A4804)="","",
CONCATENATE("  - &amp;OrganizationID",TEXT($A4804,"0000"),
" {","OrganizationTypeCV:  ",CHAR(34),INDEX(Organizations[Organization Type '[CV']],$A4804),CHAR(34),
", OrganizationCode:  ",CHAR(34),INDEX(Organizations[Organization Code],$A4804),CHAR(34),
", OrganizationName:  ",CHAR(34),INDEX(Organizations[Organization Name],$A4804),CHAR(34),
", OrganizationDescription:  ",CHAR(34),INDEX(Organizations[Organization Description],$A4804),CHAR(34),
", OrganizationLink:  ",CHAR(34),INDEX(Organizations[Organization Link],$A4804),CHAR(34),"}"))</f>
        <v>#REF!</v>
      </c>
      <c r="F4804" t="e">
        <f>IF(INDEX(People[First Name],$A4804)="","",
CONCATENATE("  - &amp;AffiliationID",TEXT($A4804,"0000"),
" {PersonID: *PersonID",TEXT($A4804,"0000"),
", OrganizationID: *OrganizationID",TEXT(MATCH(INDEX(People[Organization Name],$A4804),Organizations[Organization Name],0),"0000"),
", IsPrimaryOrganizationContact: , AffiliationStartDate: , AffiliationEndDate: , PrimaryPhone: ",
", PrimaryEmail: ",CHAR(34),INDEX(People[Primary Email],$A4804),CHAR(34),
", PrimaryAddress: ",CHAR(34),INDEX(People[Primary Address],$A4804),CHAR(34),
", PersonLink: }"))</f>
        <v>#REF!</v>
      </c>
      <c r="H4804" t="e">
        <f>IF(COUNTA(CitationInformation)=0,"",IF(INDEX(AuthorList[Author Name],$A4804)="","",
CONCATENATE("  - &amp;AuthorListID",TEXT($A4804,"0000"),
"  {CitationID: *CitationID0001",
", PersonID: *PersonID",TEXT(MATCH(INDEX(AuthorList[Author Name],$A4804),People[Full Name],0),"0000"),
", AuthorOrder: ",INDEX(AuthorList[Author Number],$A4804),"}")))</f>
        <v>#REF!</v>
      </c>
      <c r="K4804" t="e">
        <f>IF(INDEX(SamplingFeatures[Feature Code],$A4804)="","",
CONCATENATE("  - &amp;SamplingFeatureID",TEXT($A4804,"0000"),
" {","SamplingFeatureUUID:  ",CHAR(34),INDEX(SamplingFeatures[Sampling Feature UUID],$A4804),CHAR(34),
", SamplingFeatureTypeCV:  ",CHAR(34),INDEX(SamplingFeatures[Sampling Feature Type],$A4804),CHAR(34),
", SamplingFeatureCode:  ",CHAR(34),INDEX(SamplingFeatures[Feature Code],$A4804),CHAR(34),
", SamplingFeatureName:  ",CHAR(34),INDEX(SamplingFeatures[Feature Name],$A4804),CHAR(34),
", SamplingFeatureDescription:  ",CHAR(34),INDEX(SamplingFeatures[Feature Description],$A4804),CHAR(34),
", SamplingFeatureGeotypeCV:  ",CHAR(34),INDEX(SamplingFeatures[Feature Geo Type],$A4804),CHAR(34),
", FeatureGeometry:  ",CHAR(34),INDEX(SamplingFeatures[Feature Geometry],$A4804),CHAR(34),
", Elevation_m:  ",CHAR(34),INDEX(SamplingFeatures[Elevation_m],$A4804),CHAR(34),
", ElevationDatumCV:  ",CHAR(34),ElevationDatum,CHAR(34),"}"))</f>
        <v>#REF!</v>
      </c>
      <c r="L4804" t="e">
        <f>IF(INDEX(SamplingFeatures[Sampling Feature Type],$A4804)&lt;&gt;"Site","",
CONCATENATE("  - &amp;SiteID",TEXT(SUMPRODUCT(--($L$3:$L4803&lt;&gt;"")),"0000"),
" {","SamplingFeatureID:  *SamplingFeatureID",TEXT($A4804,"0000"),
", SiteTypeCV:  ",CHAR(34),INDEX(Sites[Site Type],$A4804),CHAR(34),
", Latitude:  ",INDEX(Sites[Latitude],$A4804),
", Longitude:  ",INDEX(Sites[Longitude],$A4804),
", SRSName:  ",CHAR(34),LatLonDatum,CHAR(34),"}"))</f>
        <v>#REF!</v>
      </c>
      <c r="M4804" t="e">
        <f>IF(INDEX(SamplingFeatures[Sampling Feature Type],$A4804)&lt;&gt;"Specimen","",
CONCATENATE("  - &amp;SpecimenID",TEXT(SUMPRODUCT(--($M$3:$M4803&lt;&gt;"")),"0000"),
" {","SamplingFeatureID:  *SamplingFeatureID",TEXT($A4804,"0000"),
", SpecimenTypeCV:  ",CHAR(34),INDEX(Specimens[Specimen Type],$A4804),CHAR(34),
", SpecimenMediumCV:  ",INDEX(Specimens[Specimen Medium],$A4804),
", IsFieldSpecimen:  ",CHAR(34),INDEX(Specimens[Is Field Specimen?],$A4804),CHAR(34),"}"))</f>
        <v>#REF!</v>
      </c>
      <c r="N4804" t="e">
        <f>IF(COUNTA(SpatialOffsets[])=0,"", IF(INDEX(SpatialOffsets[Spatial Offset Type],$A4804)="","",
CONCATENATE("  - &amp;SpatialOffsetID",TEXT($A4804,"0000"),
" {","SpatialOffsetTypeCV:  ",CHAR(34),INDEX(SpatialOffsets[Spatial Offset Type],$A4804),CHAR(34),
", Offset1Value:  ",INDEX(SpatialOffsets[Offset 1 Value],$A4804),
", Offset1UnitID:  ",CHAR(34),INDEX(SpatialOffsets[Offset 1 Unit],$A4804),CHAR(34),
", Offset2Value:  ",INDEX(SpatialOffsets[Offset 2 Value],$A4804),
", Offset2UnitID:  ",CHAR(34),INDEX(SpatialOffsets[Offset 2 Unit],$A4804),CHAR(34),
", Offset3Value:  ",INDEX(SpatialOffsets[Offset 3 Value],$A4804),
", Offset3UnitID:  ",CHAR(34),INDEX(SpatialOffsets[Offset 3 Unit],$A4804),CHAR(34),,"}")))</f>
        <v>#REF!</v>
      </c>
      <c r="O4804" t="e">
        <f>IF(COUNTA(RelatedFeatures[])=0,"", IF(INDEX(RelatedFeatures[First Sampling Feature Code],$A4804)="","",
CONCATENATE("  - &amp;RelationID",TEXT($A4804,"0000"),
" {","SamplingFeatureID:  *SamplingFeatureID",TEXT(MATCH(INDEX(RelatedFeatures[First Sampling Feature Code],$A4804),SamplingFeatures[Feature Code],0),"0000"),
", RelationshipTypeCV:  ",CHAR(34),INDEX(RelatedFeatures[Relationship Type],$A4804),CHAR(34),
", RelatedFeatureID: *SamplingFeatureID",TEXT(MATCH(INDEX(RelatedFeatures[Second Sampling Feature Code],$A4804),SamplingFeatures[Feature Code],0),"0000"),
", SpatialOffsetID:  ",IF(INDEX(RelatedFeatures[Offset Number],$A4804)="","",CONCATENATE("*SpatialOffsetID",TEXT(INDEX(RelatedFeatures[Offset Number],$A4804),"0000"))),"}")))</f>
        <v>#REF!</v>
      </c>
      <c r="P4804" t="e">
        <f>IF(INDEX(Methods[Method Type],$A4804)="","",
CONCATENATE("  - &amp;MethodID",TEXT($A4804,"0000"),
" {","MethodTypeCV:  ",CHAR(34),INDEX(Methods[Method Type],$A4804),CHAR(34),
", MethodCode:  ",CHAR(34),INDEX(Methods[Method Code],$A4804),CHAR(34),
", MethodName:  ",CHAR(34),INDEX(Methods[Method Name],$A4804),CHAR(34),
", MethodDescription:  ",CHAR(34),INDEX(Methods[Method Description],$A4804),CHAR(34),
", MethodLink:  ",CHAR(34),INDEX(Methods[Method Link],$A4804),CHAR(34),
", OrganizationID: *OrganizationID",TEXT(MATCH(INDEX(Methods[Organization Name],$A4804),Organizations[Organization Name],0),"0000"),"}"))</f>
        <v>#REF!</v>
      </c>
      <c r="Q4804" t="e">
        <f>IF(INDEX(Variables[Variable Type],$A4804)="","",
CONCATENATE("  - &amp;VariableID",TEXT($A4804,"0000"),
" {","VariableTypeCV:  ",CHAR(34),INDEX(Variables[Variable Type],$A4804),CHAR(34),
", VariableCode:  ",CHAR(34),INDEX(Variables[Variable Code],$A4804),CHAR(34),
", VariableNameCV:  ",CHAR(34),INDEX(Variables[Variable Name],$A4804),CHAR(34),
", VariableDefinition:  ",CHAR(34),INDEX(Variables[Variable Definition],$A4804),CHAR(34),
", SpecciationCV:  ",CHAR(34),INDEX(Variables[Speciation],$A4804),CHAR(34),
", NoDataValue:  ",CHAR(34),INDEX(Variables[No Data Value],$A4804),CHAR(34),"}"))</f>
        <v>#REF!</v>
      </c>
    </row>
    <row r="4805" spans="1:17" x14ac:dyDescent="0.25">
      <c r="A4805">
        <v>4802</v>
      </c>
      <c r="D4805" t="e">
        <f>IF(INDEX(People[First Name],$A4805)="","",
CONCATENATE("  - &amp;PersonID",TEXT($A4805,"0000"),
" {","PersonFirstName:  ",CHAR(34),INDEX(People[First Name],$A4805),CHAR(34),
", PersonMiddleName:  ",CHAR(34),INDEX(People[Middle Name],$A4805),CHAR(34),
", PersonLastName:  ",CHAR(34),INDEX(People[Last Name],$A4805),CHAR(34),"}"))</f>
        <v>#REF!</v>
      </c>
      <c r="E4805" t="e">
        <f>IF(INDEX(Organizations[Organization Type '[CV']],$A4805)="","",
CONCATENATE("  - &amp;OrganizationID",TEXT($A4805,"0000"),
" {","OrganizationTypeCV:  ",CHAR(34),INDEX(Organizations[Organization Type '[CV']],$A4805),CHAR(34),
", OrganizationCode:  ",CHAR(34),INDEX(Organizations[Organization Code],$A4805),CHAR(34),
", OrganizationName:  ",CHAR(34),INDEX(Organizations[Organization Name],$A4805),CHAR(34),
", OrganizationDescription:  ",CHAR(34),INDEX(Organizations[Organization Description],$A4805),CHAR(34),
", OrganizationLink:  ",CHAR(34),INDEX(Organizations[Organization Link],$A4805),CHAR(34),"}"))</f>
        <v>#REF!</v>
      </c>
      <c r="F4805" t="e">
        <f>IF(INDEX(People[First Name],$A4805)="","",
CONCATENATE("  - &amp;AffiliationID",TEXT($A4805,"0000"),
" {PersonID: *PersonID",TEXT($A4805,"0000"),
", OrganizationID: *OrganizationID",TEXT(MATCH(INDEX(People[Organization Name],$A4805),Organizations[Organization Name],0),"0000"),
", IsPrimaryOrganizationContact: , AffiliationStartDate: , AffiliationEndDate: , PrimaryPhone: ",
", PrimaryEmail: ",CHAR(34),INDEX(People[Primary Email],$A4805),CHAR(34),
", PrimaryAddress: ",CHAR(34),INDEX(People[Primary Address],$A4805),CHAR(34),
", PersonLink: }"))</f>
        <v>#REF!</v>
      </c>
      <c r="H4805" t="e">
        <f>IF(COUNTA(CitationInformation)=0,"",IF(INDEX(AuthorList[Author Name],$A4805)="","",
CONCATENATE("  - &amp;AuthorListID",TEXT($A4805,"0000"),
"  {CitationID: *CitationID0001",
", PersonID: *PersonID",TEXT(MATCH(INDEX(AuthorList[Author Name],$A4805),People[Full Name],0),"0000"),
", AuthorOrder: ",INDEX(AuthorList[Author Number],$A4805),"}")))</f>
        <v>#REF!</v>
      </c>
      <c r="K4805" t="e">
        <f>IF(INDEX(SamplingFeatures[Feature Code],$A4805)="","",
CONCATENATE("  - &amp;SamplingFeatureID",TEXT($A4805,"0000"),
" {","SamplingFeatureUUID:  ",CHAR(34),INDEX(SamplingFeatures[Sampling Feature UUID],$A4805),CHAR(34),
", SamplingFeatureTypeCV:  ",CHAR(34),INDEX(SamplingFeatures[Sampling Feature Type],$A4805),CHAR(34),
", SamplingFeatureCode:  ",CHAR(34),INDEX(SamplingFeatures[Feature Code],$A4805),CHAR(34),
", SamplingFeatureName:  ",CHAR(34),INDEX(SamplingFeatures[Feature Name],$A4805),CHAR(34),
", SamplingFeatureDescription:  ",CHAR(34),INDEX(SamplingFeatures[Feature Description],$A4805),CHAR(34),
", SamplingFeatureGeotypeCV:  ",CHAR(34),INDEX(SamplingFeatures[Feature Geo Type],$A4805),CHAR(34),
", FeatureGeometry:  ",CHAR(34),INDEX(SamplingFeatures[Feature Geometry],$A4805),CHAR(34),
", Elevation_m:  ",CHAR(34),INDEX(SamplingFeatures[Elevation_m],$A4805),CHAR(34),
", ElevationDatumCV:  ",CHAR(34),ElevationDatum,CHAR(34),"}"))</f>
        <v>#REF!</v>
      </c>
      <c r="L4805" t="e">
        <f>IF(INDEX(SamplingFeatures[Sampling Feature Type],$A4805)&lt;&gt;"Site","",
CONCATENATE("  - &amp;SiteID",TEXT(SUMPRODUCT(--($L$3:$L4804&lt;&gt;"")),"0000"),
" {","SamplingFeatureID:  *SamplingFeatureID",TEXT($A4805,"0000"),
", SiteTypeCV:  ",CHAR(34),INDEX(Sites[Site Type],$A4805),CHAR(34),
", Latitude:  ",INDEX(Sites[Latitude],$A4805),
", Longitude:  ",INDEX(Sites[Longitude],$A4805),
", SRSName:  ",CHAR(34),LatLonDatum,CHAR(34),"}"))</f>
        <v>#REF!</v>
      </c>
      <c r="M4805" t="e">
        <f>IF(INDEX(SamplingFeatures[Sampling Feature Type],$A4805)&lt;&gt;"Specimen","",
CONCATENATE("  - &amp;SpecimenID",TEXT(SUMPRODUCT(--($M$3:$M4804&lt;&gt;"")),"0000"),
" {","SamplingFeatureID:  *SamplingFeatureID",TEXT($A4805,"0000"),
", SpecimenTypeCV:  ",CHAR(34),INDEX(Specimens[Specimen Type],$A4805),CHAR(34),
", SpecimenMediumCV:  ",INDEX(Specimens[Specimen Medium],$A4805),
", IsFieldSpecimen:  ",CHAR(34),INDEX(Specimens[Is Field Specimen?],$A4805),CHAR(34),"}"))</f>
        <v>#REF!</v>
      </c>
      <c r="N4805" t="e">
        <f>IF(COUNTA(SpatialOffsets[])=0,"", IF(INDEX(SpatialOffsets[Spatial Offset Type],$A4805)="","",
CONCATENATE("  - &amp;SpatialOffsetID",TEXT($A4805,"0000"),
" {","SpatialOffsetTypeCV:  ",CHAR(34),INDEX(SpatialOffsets[Spatial Offset Type],$A4805),CHAR(34),
", Offset1Value:  ",INDEX(SpatialOffsets[Offset 1 Value],$A4805),
", Offset1UnitID:  ",CHAR(34),INDEX(SpatialOffsets[Offset 1 Unit],$A4805),CHAR(34),
", Offset2Value:  ",INDEX(SpatialOffsets[Offset 2 Value],$A4805),
", Offset2UnitID:  ",CHAR(34),INDEX(SpatialOffsets[Offset 2 Unit],$A4805),CHAR(34),
", Offset3Value:  ",INDEX(SpatialOffsets[Offset 3 Value],$A4805),
", Offset3UnitID:  ",CHAR(34),INDEX(SpatialOffsets[Offset 3 Unit],$A4805),CHAR(34),,"}")))</f>
        <v>#REF!</v>
      </c>
      <c r="O4805" t="e">
        <f>IF(COUNTA(RelatedFeatures[])=0,"", IF(INDEX(RelatedFeatures[First Sampling Feature Code],$A4805)="","",
CONCATENATE("  - &amp;RelationID",TEXT($A4805,"0000"),
" {","SamplingFeatureID:  *SamplingFeatureID",TEXT(MATCH(INDEX(RelatedFeatures[First Sampling Feature Code],$A4805),SamplingFeatures[Feature Code],0),"0000"),
", RelationshipTypeCV:  ",CHAR(34),INDEX(RelatedFeatures[Relationship Type],$A4805),CHAR(34),
", RelatedFeatureID: *SamplingFeatureID",TEXT(MATCH(INDEX(RelatedFeatures[Second Sampling Feature Code],$A4805),SamplingFeatures[Feature Code],0),"0000"),
", SpatialOffsetID:  ",IF(INDEX(RelatedFeatures[Offset Number],$A4805)="","",CONCATENATE("*SpatialOffsetID",TEXT(INDEX(RelatedFeatures[Offset Number],$A4805),"0000"))),"}")))</f>
        <v>#REF!</v>
      </c>
      <c r="P4805" t="e">
        <f>IF(INDEX(Methods[Method Type],$A4805)="","",
CONCATENATE("  - &amp;MethodID",TEXT($A4805,"0000"),
" {","MethodTypeCV:  ",CHAR(34),INDEX(Methods[Method Type],$A4805),CHAR(34),
", MethodCode:  ",CHAR(34),INDEX(Methods[Method Code],$A4805),CHAR(34),
", MethodName:  ",CHAR(34),INDEX(Methods[Method Name],$A4805),CHAR(34),
", MethodDescription:  ",CHAR(34),INDEX(Methods[Method Description],$A4805),CHAR(34),
", MethodLink:  ",CHAR(34),INDEX(Methods[Method Link],$A4805),CHAR(34),
", OrganizationID: *OrganizationID",TEXT(MATCH(INDEX(Methods[Organization Name],$A4805),Organizations[Organization Name],0),"0000"),"}"))</f>
        <v>#REF!</v>
      </c>
      <c r="Q4805" t="e">
        <f>IF(INDEX(Variables[Variable Type],$A4805)="","",
CONCATENATE("  - &amp;VariableID",TEXT($A4805,"0000"),
" {","VariableTypeCV:  ",CHAR(34),INDEX(Variables[Variable Type],$A4805),CHAR(34),
", VariableCode:  ",CHAR(34),INDEX(Variables[Variable Code],$A4805),CHAR(34),
", VariableNameCV:  ",CHAR(34),INDEX(Variables[Variable Name],$A4805),CHAR(34),
", VariableDefinition:  ",CHAR(34),INDEX(Variables[Variable Definition],$A4805),CHAR(34),
", SpecciationCV:  ",CHAR(34),INDEX(Variables[Speciation],$A4805),CHAR(34),
", NoDataValue:  ",CHAR(34),INDEX(Variables[No Data Value],$A4805),CHAR(34),"}"))</f>
        <v>#REF!</v>
      </c>
    </row>
    <row r="4806" spans="1:17" x14ac:dyDescent="0.25">
      <c r="A4806">
        <v>4803</v>
      </c>
      <c r="D4806" t="e">
        <f>IF(INDEX(People[First Name],$A4806)="","",
CONCATENATE("  - &amp;PersonID",TEXT($A4806,"0000"),
" {","PersonFirstName:  ",CHAR(34),INDEX(People[First Name],$A4806),CHAR(34),
", PersonMiddleName:  ",CHAR(34),INDEX(People[Middle Name],$A4806),CHAR(34),
", PersonLastName:  ",CHAR(34),INDEX(People[Last Name],$A4806),CHAR(34),"}"))</f>
        <v>#REF!</v>
      </c>
      <c r="E4806" t="e">
        <f>IF(INDEX(Organizations[Organization Type '[CV']],$A4806)="","",
CONCATENATE("  - &amp;OrganizationID",TEXT($A4806,"0000"),
" {","OrganizationTypeCV:  ",CHAR(34),INDEX(Organizations[Organization Type '[CV']],$A4806),CHAR(34),
", OrganizationCode:  ",CHAR(34),INDEX(Organizations[Organization Code],$A4806),CHAR(34),
", OrganizationName:  ",CHAR(34),INDEX(Organizations[Organization Name],$A4806),CHAR(34),
", OrganizationDescription:  ",CHAR(34),INDEX(Organizations[Organization Description],$A4806),CHAR(34),
", OrganizationLink:  ",CHAR(34),INDEX(Organizations[Organization Link],$A4806),CHAR(34),"}"))</f>
        <v>#REF!</v>
      </c>
      <c r="F4806" t="e">
        <f>IF(INDEX(People[First Name],$A4806)="","",
CONCATENATE("  - &amp;AffiliationID",TEXT($A4806,"0000"),
" {PersonID: *PersonID",TEXT($A4806,"0000"),
", OrganizationID: *OrganizationID",TEXT(MATCH(INDEX(People[Organization Name],$A4806),Organizations[Organization Name],0),"0000"),
", IsPrimaryOrganizationContact: , AffiliationStartDate: , AffiliationEndDate: , PrimaryPhone: ",
", PrimaryEmail: ",CHAR(34),INDEX(People[Primary Email],$A4806),CHAR(34),
", PrimaryAddress: ",CHAR(34),INDEX(People[Primary Address],$A4806),CHAR(34),
", PersonLink: }"))</f>
        <v>#REF!</v>
      </c>
      <c r="H4806" t="e">
        <f>IF(COUNTA(CitationInformation)=0,"",IF(INDEX(AuthorList[Author Name],$A4806)="","",
CONCATENATE("  - &amp;AuthorListID",TEXT($A4806,"0000"),
"  {CitationID: *CitationID0001",
", PersonID: *PersonID",TEXT(MATCH(INDEX(AuthorList[Author Name],$A4806),People[Full Name],0),"0000"),
", AuthorOrder: ",INDEX(AuthorList[Author Number],$A4806),"}")))</f>
        <v>#REF!</v>
      </c>
      <c r="K4806" t="e">
        <f>IF(INDEX(SamplingFeatures[Feature Code],$A4806)="","",
CONCATENATE("  - &amp;SamplingFeatureID",TEXT($A4806,"0000"),
" {","SamplingFeatureUUID:  ",CHAR(34),INDEX(SamplingFeatures[Sampling Feature UUID],$A4806),CHAR(34),
", SamplingFeatureTypeCV:  ",CHAR(34),INDEX(SamplingFeatures[Sampling Feature Type],$A4806),CHAR(34),
", SamplingFeatureCode:  ",CHAR(34),INDEX(SamplingFeatures[Feature Code],$A4806),CHAR(34),
", SamplingFeatureName:  ",CHAR(34),INDEX(SamplingFeatures[Feature Name],$A4806),CHAR(34),
", SamplingFeatureDescription:  ",CHAR(34),INDEX(SamplingFeatures[Feature Description],$A4806),CHAR(34),
", SamplingFeatureGeotypeCV:  ",CHAR(34),INDEX(SamplingFeatures[Feature Geo Type],$A4806),CHAR(34),
", FeatureGeometry:  ",CHAR(34),INDEX(SamplingFeatures[Feature Geometry],$A4806),CHAR(34),
", Elevation_m:  ",CHAR(34),INDEX(SamplingFeatures[Elevation_m],$A4806),CHAR(34),
", ElevationDatumCV:  ",CHAR(34),ElevationDatum,CHAR(34),"}"))</f>
        <v>#REF!</v>
      </c>
      <c r="L4806" t="e">
        <f>IF(INDEX(SamplingFeatures[Sampling Feature Type],$A4806)&lt;&gt;"Site","",
CONCATENATE("  - &amp;SiteID",TEXT(SUMPRODUCT(--($L$3:$L4805&lt;&gt;"")),"0000"),
" {","SamplingFeatureID:  *SamplingFeatureID",TEXT($A4806,"0000"),
", SiteTypeCV:  ",CHAR(34),INDEX(Sites[Site Type],$A4806),CHAR(34),
", Latitude:  ",INDEX(Sites[Latitude],$A4806),
", Longitude:  ",INDEX(Sites[Longitude],$A4806),
", SRSName:  ",CHAR(34),LatLonDatum,CHAR(34),"}"))</f>
        <v>#REF!</v>
      </c>
      <c r="M4806" t="e">
        <f>IF(INDEX(SamplingFeatures[Sampling Feature Type],$A4806)&lt;&gt;"Specimen","",
CONCATENATE("  - &amp;SpecimenID",TEXT(SUMPRODUCT(--($M$3:$M4805&lt;&gt;"")),"0000"),
" {","SamplingFeatureID:  *SamplingFeatureID",TEXT($A4806,"0000"),
", SpecimenTypeCV:  ",CHAR(34),INDEX(Specimens[Specimen Type],$A4806),CHAR(34),
", SpecimenMediumCV:  ",INDEX(Specimens[Specimen Medium],$A4806),
", IsFieldSpecimen:  ",CHAR(34),INDEX(Specimens[Is Field Specimen?],$A4806),CHAR(34),"}"))</f>
        <v>#REF!</v>
      </c>
      <c r="N4806" t="e">
        <f>IF(COUNTA(SpatialOffsets[])=0,"", IF(INDEX(SpatialOffsets[Spatial Offset Type],$A4806)="","",
CONCATENATE("  - &amp;SpatialOffsetID",TEXT($A4806,"0000"),
" {","SpatialOffsetTypeCV:  ",CHAR(34),INDEX(SpatialOffsets[Spatial Offset Type],$A4806),CHAR(34),
", Offset1Value:  ",INDEX(SpatialOffsets[Offset 1 Value],$A4806),
", Offset1UnitID:  ",CHAR(34),INDEX(SpatialOffsets[Offset 1 Unit],$A4806),CHAR(34),
", Offset2Value:  ",INDEX(SpatialOffsets[Offset 2 Value],$A4806),
", Offset2UnitID:  ",CHAR(34),INDEX(SpatialOffsets[Offset 2 Unit],$A4806),CHAR(34),
", Offset3Value:  ",INDEX(SpatialOffsets[Offset 3 Value],$A4806),
", Offset3UnitID:  ",CHAR(34),INDEX(SpatialOffsets[Offset 3 Unit],$A4806),CHAR(34),,"}")))</f>
        <v>#REF!</v>
      </c>
      <c r="O4806" t="e">
        <f>IF(COUNTA(RelatedFeatures[])=0,"", IF(INDEX(RelatedFeatures[First Sampling Feature Code],$A4806)="","",
CONCATENATE("  - &amp;RelationID",TEXT($A4806,"0000"),
" {","SamplingFeatureID:  *SamplingFeatureID",TEXT(MATCH(INDEX(RelatedFeatures[First Sampling Feature Code],$A4806),SamplingFeatures[Feature Code],0),"0000"),
", RelationshipTypeCV:  ",CHAR(34),INDEX(RelatedFeatures[Relationship Type],$A4806),CHAR(34),
", RelatedFeatureID: *SamplingFeatureID",TEXT(MATCH(INDEX(RelatedFeatures[Second Sampling Feature Code],$A4806),SamplingFeatures[Feature Code],0),"0000"),
", SpatialOffsetID:  ",IF(INDEX(RelatedFeatures[Offset Number],$A4806)="","",CONCATENATE("*SpatialOffsetID",TEXT(INDEX(RelatedFeatures[Offset Number],$A4806),"0000"))),"}")))</f>
        <v>#REF!</v>
      </c>
      <c r="P4806" t="e">
        <f>IF(INDEX(Methods[Method Type],$A4806)="","",
CONCATENATE("  - &amp;MethodID",TEXT($A4806,"0000"),
" {","MethodTypeCV:  ",CHAR(34),INDEX(Methods[Method Type],$A4806),CHAR(34),
", MethodCode:  ",CHAR(34),INDEX(Methods[Method Code],$A4806),CHAR(34),
", MethodName:  ",CHAR(34),INDEX(Methods[Method Name],$A4806),CHAR(34),
", MethodDescription:  ",CHAR(34),INDEX(Methods[Method Description],$A4806),CHAR(34),
", MethodLink:  ",CHAR(34),INDEX(Methods[Method Link],$A4806),CHAR(34),
", OrganizationID: *OrganizationID",TEXT(MATCH(INDEX(Methods[Organization Name],$A4806),Organizations[Organization Name],0),"0000"),"}"))</f>
        <v>#REF!</v>
      </c>
      <c r="Q4806" t="e">
        <f>IF(INDEX(Variables[Variable Type],$A4806)="","",
CONCATENATE("  - &amp;VariableID",TEXT($A4806,"0000"),
" {","VariableTypeCV:  ",CHAR(34),INDEX(Variables[Variable Type],$A4806),CHAR(34),
", VariableCode:  ",CHAR(34),INDEX(Variables[Variable Code],$A4806),CHAR(34),
", VariableNameCV:  ",CHAR(34),INDEX(Variables[Variable Name],$A4806),CHAR(34),
", VariableDefinition:  ",CHAR(34),INDEX(Variables[Variable Definition],$A4806),CHAR(34),
", SpecciationCV:  ",CHAR(34),INDEX(Variables[Speciation],$A4806),CHAR(34),
", NoDataValue:  ",CHAR(34),INDEX(Variables[No Data Value],$A4806),CHAR(34),"}"))</f>
        <v>#REF!</v>
      </c>
    </row>
    <row r="4807" spans="1:17" x14ac:dyDescent="0.25">
      <c r="A4807">
        <v>4804</v>
      </c>
      <c r="D4807" t="e">
        <f>IF(INDEX(People[First Name],$A4807)="","",
CONCATENATE("  - &amp;PersonID",TEXT($A4807,"0000"),
" {","PersonFirstName:  ",CHAR(34),INDEX(People[First Name],$A4807),CHAR(34),
", PersonMiddleName:  ",CHAR(34),INDEX(People[Middle Name],$A4807),CHAR(34),
", PersonLastName:  ",CHAR(34),INDEX(People[Last Name],$A4807),CHAR(34),"}"))</f>
        <v>#REF!</v>
      </c>
      <c r="E4807" t="e">
        <f>IF(INDEX(Organizations[Organization Type '[CV']],$A4807)="","",
CONCATENATE("  - &amp;OrganizationID",TEXT($A4807,"0000"),
" {","OrganizationTypeCV:  ",CHAR(34),INDEX(Organizations[Organization Type '[CV']],$A4807),CHAR(34),
", OrganizationCode:  ",CHAR(34),INDEX(Organizations[Organization Code],$A4807),CHAR(34),
", OrganizationName:  ",CHAR(34),INDEX(Organizations[Organization Name],$A4807),CHAR(34),
", OrganizationDescription:  ",CHAR(34),INDEX(Organizations[Organization Description],$A4807),CHAR(34),
", OrganizationLink:  ",CHAR(34),INDEX(Organizations[Organization Link],$A4807),CHAR(34),"}"))</f>
        <v>#REF!</v>
      </c>
      <c r="F4807" t="e">
        <f>IF(INDEX(People[First Name],$A4807)="","",
CONCATENATE("  - &amp;AffiliationID",TEXT($A4807,"0000"),
" {PersonID: *PersonID",TEXT($A4807,"0000"),
", OrganizationID: *OrganizationID",TEXT(MATCH(INDEX(People[Organization Name],$A4807),Organizations[Organization Name],0),"0000"),
", IsPrimaryOrganizationContact: , AffiliationStartDate: , AffiliationEndDate: , PrimaryPhone: ",
", PrimaryEmail: ",CHAR(34),INDEX(People[Primary Email],$A4807),CHAR(34),
", PrimaryAddress: ",CHAR(34),INDEX(People[Primary Address],$A4807),CHAR(34),
", PersonLink: }"))</f>
        <v>#REF!</v>
      </c>
      <c r="H4807" t="e">
        <f>IF(COUNTA(CitationInformation)=0,"",IF(INDEX(AuthorList[Author Name],$A4807)="","",
CONCATENATE("  - &amp;AuthorListID",TEXT($A4807,"0000"),
"  {CitationID: *CitationID0001",
", PersonID: *PersonID",TEXT(MATCH(INDEX(AuthorList[Author Name],$A4807),People[Full Name],0),"0000"),
", AuthorOrder: ",INDEX(AuthorList[Author Number],$A4807),"}")))</f>
        <v>#REF!</v>
      </c>
      <c r="K4807" t="e">
        <f>IF(INDEX(SamplingFeatures[Feature Code],$A4807)="","",
CONCATENATE("  - &amp;SamplingFeatureID",TEXT($A4807,"0000"),
" {","SamplingFeatureUUID:  ",CHAR(34),INDEX(SamplingFeatures[Sampling Feature UUID],$A4807),CHAR(34),
", SamplingFeatureTypeCV:  ",CHAR(34),INDEX(SamplingFeatures[Sampling Feature Type],$A4807),CHAR(34),
", SamplingFeatureCode:  ",CHAR(34),INDEX(SamplingFeatures[Feature Code],$A4807),CHAR(34),
", SamplingFeatureName:  ",CHAR(34),INDEX(SamplingFeatures[Feature Name],$A4807),CHAR(34),
", SamplingFeatureDescription:  ",CHAR(34),INDEX(SamplingFeatures[Feature Description],$A4807),CHAR(34),
", SamplingFeatureGeotypeCV:  ",CHAR(34),INDEX(SamplingFeatures[Feature Geo Type],$A4807),CHAR(34),
", FeatureGeometry:  ",CHAR(34),INDEX(SamplingFeatures[Feature Geometry],$A4807),CHAR(34),
", Elevation_m:  ",CHAR(34),INDEX(SamplingFeatures[Elevation_m],$A4807),CHAR(34),
", ElevationDatumCV:  ",CHAR(34),ElevationDatum,CHAR(34),"}"))</f>
        <v>#REF!</v>
      </c>
      <c r="L4807" t="e">
        <f>IF(INDEX(SamplingFeatures[Sampling Feature Type],$A4807)&lt;&gt;"Site","",
CONCATENATE("  - &amp;SiteID",TEXT(SUMPRODUCT(--($L$3:$L4806&lt;&gt;"")),"0000"),
" {","SamplingFeatureID:  *SamplingFeatureID",TEXT($A4807,"0000"),
", SiteTypeCV:  ",CHAR(34),INDEX(Sites[Site Type],$A4807),CHAR(34),
", Latitude:  ",INDEX(Sites[Latitude],$A4807),
", Longitude:  ",INDEX(Sites[Longitude],$A4807),
", SRSName:  ",CHAR(34),LatLonDatum,CHAR(34),"}"))</f>
        <v>#REF!</v>
      </c>
      <c r="M4807" t="e">
        <f>IF(INDEX(SamplingFeatures[Sampling Feature Type],$A4807)&lt;&gt;"Specimen","",
CONCATENATE("  - &amp;SpecimenID",TEXT(SUMPRODUCT(--($M$3:$M4806&lt;&gt;"")),"0000"),
" {","SamplingFeatureID:  *SamplingFeatureID",TEXT($A4807,"0000"),
", SpecimenTypeCV:  ",CHAR(34),INDEX(Specimens[Specimen Type],$A4807),CHAR(34),
", SpecimenMediumCV:  ",INDEX(Specimens[Specimen Medium],$A4807),
", IsFieldSpecimen:  ",CHAR(34),INDEX(Specimens[Is Field Specimen?],$A4807),CHAR(34),"}"))</f>
        <v>#REF!</v>
      </c>
      <c r="N4807" t="e">
        <f>IF(COUNTA(SpatialOffsets[])=0,"", IF(INDEX(SpatialOffsets[Spatial Offset Type],$A4807)="","",
CONCATENATE("  - &amp;SpatialOffsetID",TEXT($A4807,"0000"),
" {","SpatialOffsetTypeCV:  ",CHAR(34),INDEX(SpatialOffsets[Spatial Offset Type],$A4807),CHAR(34),
", Offset1Value:  ",INDEX(SpatialOffsets[Offset 1 Value],$A4807),
", Offset1UnitID:  ",CHAR(34),INDEX(SpatialOffsets[Offset 1 Unit],$A4807),CHAR(34),
", Offset2Value:  ",INDEX(SpatialOffsets[Offset 2 Value],$A4807),
", Offset2UnitID:  ",CHAR(34),INDEX(SpatialOffsets[Offset 2 Unit],$A4807),CHAR(34),
", Offset3Value:  ",INDEX(SpatialOffsets[Offset 3 Value],$A4807),
", Offset3UnitID:  ",CHAR(34),INDEX(SpatialOffsets[Offset 3 Unit],$A4807),CHAR(34),,"}")))</f>
        <v>#REF!</v>
      </c>
      <c r="O4807" t="e">
        <f>IF(COUNTA(RelatedFeatures[])=0,"", IF(INDEX(RelatedFeatures[First Sampling Feature Code],$A4807)="","",
CONCATENATE("  - &amp;RelationID",TEXT($A4807,"0000"),
" {","SamplingFeatureID:  *SamplingFeatureID",TEXT(MATCH(INDEX(RelatedFeatures[First Sampling Feature Code],$A4807),SamplingFeatures[Feature Code],0),"0000"),
", RelationshipTypeCV:  ",CHAR(34),INDEX(RelatedFeatures[Relationship Type],$A4807),CHAR(34),
", RelatedFeatureID: *SamplingFeatureID",TEXT(MATCH(INDEX(RelatedFeatures[Second Sampling Feature Code],$A4807),SamplingFeatures[Feature Code],0),"0000"),
", SpatialOffsetID:  ",IF(INDEX(RelatedFeatures[Offset Number],$A4807)="","",CONCATENATE("*SpatialOffsetID",TEXT(INDEX(RelatedFeatures[Offset Number],$A4807),"0000"))),"}")))</f>
        <v>#REF!</v>
      </c>
      <c r="P4807" t="e">
        <f>IF(INDEX(Methods[Method Type],$A4807)="","",
CONCATENATE("  - &amp;MethodID",TEXT($A4807,"0000"),
" {","MethodTypeCV:  ",CHAR(34),INDEX(Methods[Method Type],$A4807),CHAR(34),
", MethodCode:  ",CHAR(34),INDEX(Methods[Method Code],$A4807),CHAR(34),
", MethodName:  ",CHAR(34),INDEX(Methods[Method Name],$A4807),CHAR(34),
", MethodDescription:  ",CHAR(34),INDEX(Methods[Method Description],$A4807),CHAR(34),
", MethodLink:  ",CHAR(34),INDEX(Methods[Method Link],$A4807),CHAR(34),
", OrganizationID: *OrganizationID",TEXT(MATCH(INDEX(Methods[Organization Name],$A4807),Organizations[Organization Name],0),"0000"),"}"))</f>
        <v>#REF!</v>
      </c>
      <c r="Q4807" t="e">
        <f>IF(INDEX(Variables[Variable Type],$A4807)="","",
CONCATENATE("  - &amp;VariableID",TEXT($A4807,"0000"),
" {","VariableTypeCV:  ",CHAR(34),INDEX(Variables[Variable Type],$A4807),CHAR(34),
", VariableCode:  ",CHAR(34),INDEX(Variables[Variable Code],$A4807),CHAR(34),
", VariableNameCV:  ",CHAR(34),INDEX(Variables[Variable Name],$A4807),CHAR(34),
", VariableDefinition:  ",CHAR(34),INDEX(Variables[Variable Definition],$A4807),CHAR(34),
", SpecciationCV:  ",CHAR(34),INDEX(Variables[Speciation],$A4807),CHAR(34),
", NoDataValue:  ",CHAR(34),INDEX(Variables[No Data Value],$A4807),CHAR(34),"}"))</f>
        <v>#REF!</v>
      </c>
    </row>
    <row r="4808" spans="1:17" x14ac:dyDescent="0.25">
      <c r="A4808">
        <v>4805</v>
      </c>
      <c r="D4808" t="e">
        <f>IF(INDEX(People[First Name],$A4808)="","",
CONCATENATE("  - &amp;PersonID",TEXT($A4808,"0000"),
" {","PersonFirstName:  ",CHAR(34),INDEX(People[First Name],$A4808),CHAR(34),
", PersonMiddleName:  ",CHAR(34),INDEX(People[Middle Name],$A4808),CHAR(34),
", PersonLastName:  ",CHAR(34),INDEX(People[Last Name],$A4808),CHAR(34),"}"))</f>
        <v>#REF!</v>
      </c>
      <c r="E4808" t="e">
        <f>IF(INDEX(Organizations[Organization Type '[CV']],$A4808)="","",
CONCATENATE("  - &amp;OrganizationID",TEXT($A4808,"0000"),
" {","OrganizationTypeCV:  ",CHAR(34),INDEX(Organizations[Organization Type '[CV']],$A4808),CHAR(34),
", OrganizationCode:  ",CHAR(34),INDEX(Organizations[Organization Code],$A4808),CHAR(34),
", OrganizationName:  ",CHAR(34),INDEX(Organizations[Organization Name],$A4808),CHAR(34),
", OrganizationDescription:  ",CHAR(34),INDEX(Organizations[Organization Description],$A4808),CHAR(34),
", OrganizationLink:  ",CHAR(34),INDEX(Organizations[Organization Link],$A4808),CHAR(34),"}"))</f>
        <v>#REF!</v>
      </c>
      <c r="F4808" t="e">
        <f>IF(INDEX(People[First Name],$A4808)="","",
CONCATENATE("  - &amp;AffiliationID",TEXT($A4808,"0000"),
" {PersonID: *PersonID",TEXT($A4808,"0000"),
", OrganizationID: *OrganizationID",TEXT(MATCH(INDEX(People[Organization Name],$A4808),Organizations[Organization Name],0),"0000"),
", IsPrimaryOrganizationContact: , AffiliationStartDate: , AffiliationEndDate: , PrimaryPhone: ",
", PrimaryEmail: ",CHAR(34),INDEX(People[Primary Email],$A4808),CHAR(34),
", PrimaryAddress: ",CHAR(34),INDEX(People[Primary Address],$A4808),CHAR(34),
", PersonLink: }"))</f>
        <v>#REF!</v>
      </c>
      <c r="H4808" t="e">
        <f>IF(COUNTA(CitationInformation)=0,"",IF(INDEX(AuthorList[Author Name],$A4808)="","",
CONCATENATE("  - &amp;AuthorListID",TEXT($A4808,"0000"),
"  {CitationID: *CitationID0001",
", PersonID: *PersonID",TEXT(MATCH(INDEX(AuthorList[Author Name],$A4808),People[Full Name],0),"0000"),
", AuthorOrder: ",INDEX(AuthorList[Author Number],$A4808),"}")))</f>
        <v>#REF!</v>
      </c>
      <c r="K4808" t="e">
        <f>IF(INDEX(SamplingFeatures[Feature Code],$A4808)="","",
CONCATENATE("  - &amp;SamplingFeatureID",TEXT($A4808,"0000"),
" {","SamplingFeatureUUID:  ",CHAR(34),INDEX(SamplingFeatures[Sampling Feature UUID],$A4808),CHAR(34),
", SamplingFeatureTypeCV:  ",CHAR(34),INDEX(SamplingFeatures[Sampling Feature Type],$A4808),CHAR(34),
", SamplingFeatureCode:  ",CHAR(34),INDEX(SamplingFeatures[Feature Code],$A4808),CHAR(34),
", SamplingFeatureName:  ",CHAR(34),INDEX(SamplingFeatures[Feature Name],$A4808),CHAR(34),
", SamplingFeatureDescription:  ",CHAR(34),INDEX(SamplingFeatures[Feature Description],$A4808),CHAR(34),
", SamplingFeatureGeotypeCV:  ",CHAR(34),INDEX(SamplingFeatures[Feature Geo Type],$A4808),CHAR(34),
", FeatureGeometry:  ",CHAR(34),INDEX(SamplingFeatures[Feature Geometry],$A4808),CHAR(34),
", Elevation_m:  ",CHAR(34),INDEX(SamplingFeatures[Elevation_m],$A4808),CHAR(34),
", ElevationDatumCV:  ",CHAR(34),ElevationDatum,CHAR(34),"}"))</f>
        <v>#REF!</v>
      </c>
      <c r="L4808" t="e">
        <f>IF(INDEX(SamplingFeatures[Sampling Feature Type],$A4808)&lt;&gt;"Site","",
CONCATENATE("  - &amp;SiteID",TEXT(SUMPRODUCT(--($L$3:$L4807&lt;&gt;"")),"0000"),
" {","SamplingFeatureID:  *SamplingFeatureID",TEXT($A4808,"0000"),
", SiteTypeCV:  ",CHAR(34),INDEX(Sites[Site Type],$A4808),CHAR(34),
", Latitude:  ",INDEX(Sites[Latitude],$A4808),
", Longitude:  ",INDEX(Sites[Longitude],$A4808),
", SRSName:  ",CHAR(34),LatLonDatum,CHAR(34),"}"))</f>
        <v>#REF!</v>
      </c>
      <c r="M4808" t="e">
        <f>IF(INDEX(SamplingFeatures[Sampling Feature Type],$A4808)&lt;&gt;"Specimen","",
CONCATENATE("  - &amp;SpecimenID",TEXT(SUMPRODUCT(--($M$3:$M4807&lt;&gt;"")),"0000"),
" {","SamplingFeatureID:  *SamplingFeatureID",TEXT($A4808,"0000"),
", SpecimenTypeCV:  ",CHAR(34),INDEX(Specimens[Specimen Type],$A4808),CHAR(34),
", SpecimenMediumCV:  ",INDEX(Specimens[Specimen Medium],$A4808),
", IsFieldSpecimen:  ",CHAR(34),INDEX(Specimens[Is Field Specimen?],$A4808),CHAR(34),"}"))</f>
        <v>#REF!</v>
      </c>
      <c r="N4808" t="e">
        <f>IF(COUNTA(SpatialOffsets[])=0,"", IF(INDEX(SpatialOffsets[Spatial Offset Type],$A4808)="","",
CONCATENATE("  - &amp;SpatialOffsetID",TEXT($A4808,"0000"),
" {","SpatialOffsetTypeCV:  ",CHAR(34),INDEX(SpatialOffsets[Spatial Offset Type],$A4808),CHAR(34),
", Offset1Value:  ",INDEX(SpatialOffsets[Offset 1 Value],$A4808),
", Offset1UnitID:  ",CHAR(34),INDEX(SpatialOffsets[Offset 1 Unit],$A4808),CHAR(34),
", Offset2Value:  ",INDEX(SpatialOffsets[Offset 2 Value],$A4808),
", Offset2UnitID:  ",CHAR(34),INDEX(SpatialOffsets[Offset 2 Unit],$A4808),CHAR(34),
", Offset3Value:  ",INDEX(SpatialOffsets[Offset 3 Value],$A4808),
", Offset3UnitID:  ",CHAR(34),INDEX(SpatialOffsets[Offset 3 Unit],$A4808),CHAR(34),,"}")))</f>
        <v>#REF!</v>
      </c>
      <c r="O4808" t="e">
        <f>IF(COUNTA(RelatedFeatures[])=0,"", IF(INDEX(RelatedFeatures[First Sampling Feature Code],$A4808)="","",
CONCATENATE("  - &amp;RelationID",TEXT($A4808,"0000"),
" {","SamplingFeatureID:  *SamplingFeatureID",TEXT(MATCH(INDEX(RelatedFeatures[First Sampling Feature Code],$A4808),SamplingFeatures[Feature Code],0),"0000"),
", RelationshipTypeCV:  ",CHAR(34),INDEX(RelatedFeatures[Relationship Type],$A4808),CHAR(34),
", RelatedFeatureID: *SamplingFeatureID",TEXT(MATCH(INDEX(RelatedFeatures[Second Sampling Feature Code],$A4808),SamplingFeatures[Feature Code],0),"0000"),
", SpatialOffsetID:  ",IF(INDEX(RelatedFeatures[Offset Number],$A4808)="","",CONCATENATE("*SpatialOffsetID",TEXT(INDEX(RelatedFeatures[Offset Number],$A4808),"0000"))),"}")))</f>
        <v>#REF!</v>
      </c>
      <c r="P4808" t="e">
        <f>IF(INDEX(Methods[Method Type],$A4808)="","",
CONCATENATE("  - &amp;MethodID",TEXT($A4808,"0000"),
" {","MethodTypeCV:  ",CHAR(34),INDEX(Methods[Method Type],$A4808),CHAR(34),
", MethodCode:  ",CHAR(34),INDEX(Methods[Method Code],$A4808),CHAR(34),
", MethodName:  ",CHAR(34),INDEX(Methods[Method Name],$A4808),CHAR(34),
", MethodDescription:  ",CHAR(34),INDEX(Methods[Method Description],$A4808),CHAR(34),
", MethodLink:  ",CHAR(34),INDEX(Methods[Method Link],$A4808),CHAR(34),
", OrganizationID: *OrganizationID",TEXT(MATCH(INDEX(Methods[Organization Name],$A4808),Organizations[Organization Name],0),"0000"),"}"))</f>
        <v>#REF!</v>
      </c>
      <c r="Q4808" t="e">
        <f>IF(INDEX(Variables[Variable Type],$A4808)="","",
CONCATENATE("  - &amp;VariableID",TEXT($A4808,"0000"),
" {","VariableTypeCV:  ",CHAR(34),INDEX(Variables[Variable Type],$A4808),CHAR(34),
", VariableCode:  ",CHAR(34),INDEX(Variables[Variable Code],$A4808),CHAR(34),
", VariableNameCV:  ",CHAR(34),INDEX(Variables[Variable Name],$A4808),CHAR(34),
", VariableDefinition:  ",CHAR(34),INDEX(Variables[Variable Definition],$A4808),CHAR(34),
", SpecciationCV:  ",CHAR(34),INDEX(Variables[Speciation],$A4808),CHAR(34),
", NoDataValue:  ",CHAR(34),INDEX(Variables[No Data Value],$A4808),CHAR(34),"}"))</f>
        <v>#REF!</v>
      </c>
    </row>
    <row r="4809" spans="1:17" x14ac:dyDescent="0.25">
      <c r="A4809">
        <v>4806</v>
      </c>
      <c r="D4809" t="e">
        <f>IF(INDEX(People[First Name],$A4809)="","",
CONCATENATE("  - &amp;PersonID",TEXT($A4809,"0000"),
" {","PersonFirstName:  ",CHAR(34),INDEX(People[First Name],$A4809),CHAR(34),
", PersonMiddleName:  ",CHAR(34),INDEX(People[Middle Name],$A4809),CHAR(34),
", PersonLastName:  ",CHAR(34),INDEX(People[Last Name],$A4809),CHAR(34),"}"))</f>
        <v>#REF!</v>
      </c>
      <c r="E4809" t="e">
        <f>IF(INDEX(Organizations[Organization Type '[CV']],$A4809)="","",
CONCATENATE("  - &amp;OrganizationID",TEXT($A4809,"0000"),
" {","OrganizationTypeCV:  ",CHAR(34),INDEX(Organizations[Organization Type '[CV']],$A4809),CHAR(34),
", OrganizationCode:  ",CHAR(34),INDEX(Organizations[Organization Code],$A4809),CHAR(34),
", OrganizationName:  ",CHAR(34),INDEX(Organizations[Organization Name],$A4809),CHAR(34),
", OrganizationDescription:  ",CHAR(34),INDEX(Organizations[Organization Description],$A4809),CHAR(34),
", OrganizationLink:  ",CHAR(34),INDEX(Organizations[Organization Link],$A4809),CHAR(34),"}"))</f>
        <v>#REF!</v>
      </c>
      <c r="F4809" t="e">
        <f>IF(INDEX(People[First Name],$A4809)="","",
CONCATENATE("  - &amp;AffiliationID",TEXT($A4809,"0000"),
" {PersonID: *PersonID",TEXT($A4809,"0000"),
", OrganizationID: *OrganizationID",TEXT(MATCH(INDEX(People[Organization Name],$A4809),Organizations[Organization Name],0),"0000"),
", IsPrimaryOrganizationContact: , AffiliationStartDate: , AffiliationEndDate: , PrimaryPhone: ",
", PrimaryEmail: ",CHAR(34),INDEX(People[Primary Email],$A4809),CHAR(34),
", PrimaryAddress: ",CHAR(34),INDEX(People[Primary Address],$A4809),CHAR(34),
", PersonLink: }"))</f>
        <v>#REF!</v>
      </c>
      <c r="H4809" t="e">
        <f>IF(COUNTA(CitationInformation)=0,"",IF(INDEX(AuthorList[Author Name],$A4809)="","",
CONCATENATE("  - &amp;AuthorListID",TEXT($A4809,"0000"),
"  {CitationID: *CitationID0001",
", PersonID: *PersonID",TEXT(MATCH(INDEX(AuthorList[Author Name],$A4809),People[Full Name],0),"0000"),
", AuthorOrder: ",INDEX(AuthorList[Author Number],$A4809),"}")))</f>
        <v>#REF!</v>
      </c>
      <c r="K4809" t="e">
        <f>IF(INDEX(SamplingFeatures[Feature Code],$A4809)="","",
CONCATENATE("  - &amp;SamplingFeatureID",TEXT($A4809,"0000"),
" {","SamplingFeatureUUID:  ",CHAR(34),INDEX(SamplingFeatures[Sampling Feature UUID],$A4809),CHAR(34),
", SamplingFeatureTypeCV:  ",CHAR(34),INDEX(SamplingFeatures[Sampling Feature Type],$A4809),CHAR(34),
", SamplingFeatureCode:  ",CHAR(34),INDEX(SamplingFeatures[Feature Code],$A4809),CHAR(34),
", SamplingFeatureName:  ",CHAR(34),INDEX(SamplingFeatures[Feature Name],$A4809),CHAR(34),
", SamplingFeatureDescription:  ",CHAR(34),INDEX(SamplingFeatures[Feature Description],$A4809),CHAR(34),
", SamplingFeatureGeotypeCV:  ",CHAR(34),INDEX(SamplingFeatures[Feature Geo Type],$A4809),CHAR(34),
", FeatureGeometry:  ",CHAR(34),INDEX(SamplingFeatures[Feature Geometry],$A4809),CHAR(34),
", Elevation_m:  ",CHAR(34),INDEX(SamplingFeatures[Elevation_m],$A4809),CHAR(34),
", ElevationDatumCV:  ",CHAR(34),ElevationDatum,CHAR(34),"}"))</f>
        <v>#REF!</v>
      </c>
      <c r="L4809" t="e">
        <f>IF(INDEX(SamplingFeatures[Sampling Feature Type],$A4809)&lt;&gt;"Site","",
CONCATENATE("  - &amp;SiteID",TEXT(SUMPRODUCT(--($L$3:$L4808&lt;&gt;"")),"0000"),
" {","SamplingFeatureID:  *SamplingFeatureID",TEXT($A4809,"0000"),
", SiteTypeCV:  ",CHAR(34),INDEX(Sites[Site Type],$A4809),CHAR(34),
", Latitude:  ",INDEX(Sites[Latitude],$A4809),
", Longitude:  ",INDEX(Sites[Longitude],$A4809),
", SRSName:  ",CHAR(34),LatLonDatum,CHAR(34),"}"))</f>
        <v>#REF!</v>
      </c>
      <c r="M4809" t="e">
        <f>IF(INDEX(SamplingFeatures[Sampling Feature Type],$A4809)&lt;&gt;"Specimen","",
CONCATENATE("  - &amp;SpecimenID",TEXT(SUMPRODUCT(--($M$3:$M4808&lt;&gt;"")),"0000"),
" {","SamplingFeatureID:  *SamplingFeatureID",TEXT($A4809,"0000"),
", SpecimenTypeCV:  ",CHAR(34),INDEX(Specimens[Specimen Type],$A4809),CHAR(34),
", SpecimenMediumCV:  ",INDEX(Specimens[Specimen Medium],$A4809),
", IsFieldSpecimen:  ",CHAR(34),INDEX(Specimens[Is Field Specimen?],$A4809),CHAR(34),"}"))</f>
        <v>#REF!</v>
      </c>
      <c r="N4809" t="e">
        <f>IF(COUNTA(SpatialOffsets[])=0,"", IF(INDEX(SpatialOffsets[Spatial Offset Type],$A4809)="","",
CONCATENATE("  - &amp;SpatialOffsetID",TEXT($A4809,"0000"),
" {","SpatialOffsetTypeCV:  ",CHAR(34),INDEX(SpatialOffsets[Spatial Offset Type],$A4809),CHAR(34),
", Offset1Value:  ",INDEX(SpatialOffsets[Offset 1 Value],$A4809),
", Offset1UnitID:  ",CHAR(34),INDEX(SpatialOffsets[Offset 1 Unit],$A4809),CHAR(34),
", Offset2Value:  ",INDEX(SpatialOffsets[Offset 2 Value],$A4809),
", Offset2UnitID:  ",CHAR(34),INDEX(SpatialOffsets[Offset 2 Unit],$A4809),CHAR(34),
", Offset3Value:  ",INDEX(SpatialOffsets[Offset 3 Value],$A4809),
", Offset3UnitID:  ",CHAR(34),INDEX(SpatialOffsets[Offset 3 Unit],$A4809),CHAR(34),,"}")))</f>
        <v>#REF!</v>
      </c>
      <c r="O4809" t="e">
        <f>IF(COUNTA(RelatedFeatures[])=0,"", IF(INDEX(RelatedFeatures[First Sampling Feature Code],$A4809)="","",
CONCATENATE("  - &amp;RelationID",TEXT($A4809,"0000"),
" {","SamplingFeatureID:  *SamplingFeatureID",TEXT(MATCH(INDEX(RelatedFeatures[First Sampling Feature Code],$A4809),SamplingFeatures[Feature Code],0),"0000"),
", RelationshipTypeCV:  ",CHAR(34),INDEX(RelatedFeatures[Relationship Type],$A4809),CHAR(34),
", RelatedFeatureID: *SamplingFeatureID",TEXT(MATCH(INDEX(RelatedFeatures[Second Sampling Feature Code],$A4809),SamplingFeatures[Feature Code],0),"0000"),
", SpatialOffsetID:  ",IF(INDEX(RelatedFeatures[Offset Number],$A4809)="","",CONCATENATE("*SpatialOffsetID",TEXT(INDEX(RelatedFeatures[Offset Number],$A4809),"0000"))),"}")))</f>
        <v>#REF!</v>
      </c>
      <c r="P4809" t="e">
        <f>IF(INDEX(Methods[Method Type],$A4809)="","",
CONCATENATE("  - &amp;MethodID",TEXT($A4809,"0000"),
" {","MethodTypeCV:  ",CHAR(34),INDEX(Methods[Method Type],$A4809),CHAR(34),
", MethodCode:  ",CHAR(34),INDEX(Methods[Method Code],$A4809),CHAR(34),
", MethodName:  ",CHAR(34),INDEX(Methods[Method Name],$A4809),CHAR(34),
", MethodDescription:  ",CHAR(34),INDEX(Methods[Method Description],$A4809),CHAR(34),
", MethodLink:  ",CHAR(34),INDEX(Methods[Method Link],$A4809),CHAR(34),
", OrganizationID: *OrganizationID",TEXT(MATCH(INDEX(Methods[Organization Name],$A4809),Organizations[Organization Name],0),"0000"),"}"))</f>
        <v>#REF!</v>
      </c>
      <c r="Q4809" t="e">
        <f>IF(INDEX(Variables[Variable Type],$A4809)="","",
CONCATENATE("  - &amp;VariableID",TEXT($A4809,"0000"),
" {","VariableTypeCV:  ",CHAR(34),INDEX(Variables[Variable Type],$A4809),CHAR(34),
", VariableCode:  ",CHAR(34),INDEX(Variables[Variable Code],$A4809),CHAR(34),
", VariableNameCV:  ",CHAR(34),INDEX(Variables[Variable Name],$A4809),CHAR(34),
", VariableDefinition:  ",CHAR(34),INDEX(Variables[Variable Definition],$A4809),CHAR(34),
", SpecciationCV:  ",CHAR(34),INDEX(Variables[Speciation],$A4809),CHAR(34),
", NoDataValue:  ",CHAR(34),INDEX(Variables[No Data Value],$A4809),CHAR(34),"}"))</f>
        <v>#REF!</v>
      </c>
    </row>
    <row r="4810" spans="1:17" x14ac:dyDescent="0.25">
      <c r="A4810">
        <v>4807</v>
      </c>
      <c r="D4810" t="e">
        <f>IF(INDEX(People[First Name],$A4810)="","",
CONCATENATE("  - &amp;PersonID",TEXT($A4810,"0000"),
" {","PersonFirstName:  ",CHAR(34),INDEX(People[First Name],$A4810),CHAR(34),
", PersonMiddleName:  ",CHAR(34),INDEX(People[Middle Name],$A4810),CHAR(34),
", PersonLastName:  ",CHAR(34),INDEX(People[Last Name],$A4810),CHAR(34),"}"))</f>
        <v>#REF!</v>
      </c>
      <c r="E4810" t="e">
        <f>IF(INDEX(Organizations[Organization Type '[CV']],$A4810)="","",
CONCATENATE("  - &amp;OrganizationID",TEXT($A4810,"0000"),
" {","OrganizationTypeCV:  ",CHAR(34),INDEX(Organizations[Organization Type '[CV']],$A4810),CHAR(34),
", OrganizationCode:  ",CHAR(34),INDEX(Organizations[Organization Code],$A4810),CHAR(34),
", OrganizationName:  ",CHAR(34),INDEX(Organizations[Organization Name],$A4810),CHAR(34),
", OrganizationDescription:  ",CHAR(34),INDEX(Organizations[Organization Description],$A4810),CHAR(34),
", OrganizationLink:  ",CHAR(34),INDEX(Organizations[Organization Link],$A4810),CHAR(34),"}"))</f>
        <v>#REF!</v>
      </c>
      <c r="F4810" t="e">
        <f>IF(INDEX(People[First Name],$A4810)="","",
CONCATENATE("  - &amp;AffiliationID",TEXT($A4810,"0000"),
" {PersonID: *PersonID",TEXT($A4810,"0000"),
", OrganizationID: *OrganizationID",TEXT(MATCH(INDEX(People[Organization Name],$A4810),Organizations[Organization Name],0),"0000"),
", IsPrimaryOrganizationContact: , AffiliationStartDate: , AffiliationEndDate: , PrimaryPhone: ",
", PrimaryEmail: ",CHAR(34),INDEX(People[Primary Email],$A4810),CHAR(34),
", PrimaryAddress: ",CHAR(34),INDEX(People[Primary Address],$A4810),CHAR(34),
", PersonLink: }"))</f>
        <v>#REF!</v>
      </c>
      <c r="H4810" t="e">
        <f>IF(COUNTA(CitationInformation)=0,"",IF(INDEX(AuthorList[Author Name],$A4810)="","",
CONCATENATE("  - &amp;AuthorListID",TEXT($A4810,"0000"),
"  {CitationID: *CitationID0001",
", PersonID: *PersonID",TEXT(MATCH(INDEX(AuthorList[Author Name],$A4810),People[Full Name],0),"0000"),
", AuthorOrder: ",INDEX(AuthorList[Author Number],$A4810),"}")))</f>
        <v>#REF!</v>
      </c>
      <c r="K4810" t="e">
        <f>IF(INDEX(SamplingFeatures[Feature Code],$A4810)="","",
CONCATENATE("  - &amp;SamplingFeatureID",TEXT($A4810,"0000"),
" {","SamplingFeatureUUID:  ",CHAR(34),INDEX(SamplingFeatures[Sampling Feature UUID],$A4810),CHAR(34),
", SamplingFeatureTypeCV:  ",CHAR(34),INDEX(SamplingFeatures[Sampling Feature Type],$A4810),CHAR(34),
", SamplingFeatureCode:  ",CHAR(34),INDEX(SamplingFeatures[Feature Code],$A4810),CHAR(34),
", SamplingFeatureName:  ",CHAR(34),INDEX(SamplingFeatures[Feature Name],$A4810),CHAR(34),
", SamplingFeatureDescription:  ",CHAR(34),INDEX(SamplingFeatures[Feature Description],$A4810),CHAR(34),
", SamplingFeatureGeotypeCV:  ",CHAR(34),INDEX(SamplingFeatures[Feature Geo Type],$A4810),CHAR(34),
", FeatureGeometry:  ",CHAR(34),INDEX(SamplingFeatures[Feature Geometry],$A4810),CHAR(34),
", Elevation_m:  ",CHAR(34),INDEX(SamplingFeatures[Elevation_m],$A4810),CHAR(34),
", ElevationDatumCV:  ",CHAR(34),ElevationDatum,CHAR(34),"}"))</f>
        <v>#REF!</v>
      </c>
      <c r="L4810" t="e">
        <f>IF(INDEX(SamplingFeatures[Sampling Feature Type],$A4810)&lt;&gt;"Site","",
CONCATENATE("  - &amp;SiteID",TEXT(SUMPRODUCT(--($L$3:$L4809&lt;&gt;"")),"0000"),
" {","SamplingFeatureID:  *SamplingFeatureID",TEXT($A4810,"0000"),
", SiteTypeCV:  ",CHAR(34),INDEX(Sites[Site Type],$A4810),CHAR(34),
", Latitude:  ",INDEX(Sites[Latitude],$A4810),
", Longitude:  ",INDEX(Sites[Longitude],$A4810),
", SRSName:  ",CHAR(34),LatLonDatum,CHAR(34),"}"))</f>
        <v>#REF!</v>
      </c>
      <c r="M4810" t="e">
        <f>IF(INDEX(SamplingFeatures[Sampling Feature Type],$A4810)&lt;&gt;"Specimen","",
CONCATENATE("  - &amp;SpecimenID",TEXT(SUMPRODUCT(--($M$3:$M4809&lt;&gt;"")),"0000"),
" {","SamplingFeatureID:  *SamplingFeatureID",TEXT($A4810,"0000"),
", SpecimenTypeCV:  ",CHAR(34),INDEX(Specimens[Specimen Type],$A4810),CHAR(34),
", SpecimenMediumCV:  ",INDEX(Specimens[Specimen Medium],$A4810),
", IsFieldSpecimen:  ",CHAR(34),INDEX(Specimens[Is Field Specimen?],$A4810),CHAR(34),"}"))</f>
        <v>#REF!</v>
      </c>
      <c r="N4810" t="e">
        <f>IF(COUNTA(SpatialOffsets[])=0,"", IF(INDEX(SpatialOffsets[Spatial Offset Type],$A4810)="","",
CONCATENATE("  - &amp;SpatialOffsetID",TEXT($A4810,"0000"),
" {","SpatialOffsetTypeCV:  ",CHAR(34),INDEX(SpatialOffsets[Spatial Offset Type],$A4810),CHAR(34),
", Offset1Value:  ",INDEX(SpatialOffsets[Offset 1 Value],$A4810),
", Offset1UnitID:  ",CHAR(34),INDEX(SpatialOffsets[Offset 1 Unit],$A4810),CHAR(34),
", Offset2Value:  ",INDEX(SpatialOffsets[Offset 2 Value],$A4810),
", Offset2UnitID:  ",CHAR(34),INDEX(SpatialOffsets[Offset 2 Unit],$A4810),CHAR(34),
", Offset3Value:  ",INDEX(SpatialOffsets[Offset 3 Value],$A4810),
", Offset3UnitID:  ",CHAR(34),INDEX(SpatialOffsets[Offset 3 Unit],$A4810),CHAR(34),,"}")))</f>
        <v>#REF!</v>
      </c>
      <c r="O4810" t="e">
        <f>IF(COUNTA(RelatedFeatures[])=0,"", IF(INDEX(RelatedFeatures[First Sampling Feature Code],$A4810)="","",
CONCATENATE("  - &amp;RelationID",TEXT($A4810,"0000"),
" {","SamplingFeatureID:  *SamplingFeatureID",TEXT(MATCH(INDEX(RelatedFeatures[First Sampling Feature Code],$A4810),SamplingFeatures[Feature Code],0),"0000"),
", RelationshipTypeCV:  ",CHAR(34),INDEX(RelatedFeatures[Relationship Type],$A4810),CHAR(34),
", RelatedFeatureID: *SamplingFeatureID",TEXT(MATCH(INDEX(RelatedFeatures[Second Sampling Feature Code],$A4810),SamplingFeatures[Feature Code],0),"0000"),
", SpatialOffsetID:  ",IF(INDEX(RelatedFeatures[Offset Number],$A4810)="","",CONCATENATE("*SpatialOffsetID",TEXT(INDEX(RelatedFeatures[Offset Number],$A4810),"0000"))),"}")))</f>
        <v>#REF!</v>
      </c>
      <c r="P4810" t="e">
        <f>IF(INDEX(Methods[Method Type],$A4810)="","",
CONCATENATE("  - &amp;MethodID",TEXT($A4810,"0000"),
" {","MethodTypeCV:  ",CHAR(34),INDEX(Methods[Method Type],$A4810),CHAR(34),
", MethodCode:  ",CHAR(34),INDEX(Methods[Method Code],$A4810),CHAR(34),
", MethodName:  ",CHAR(34),INDEX(Methods[Method Name],$A4810),CHAR(34),
", MethodDescription:  ",CHAR(34),INDEX(Methods[Method Description],$A4810),CHAR(34),
", MethodLink:  ",CHAR(34),INDEX(Methods[Method Link],$A4810),CHAR(34),
", OrganizationID: *OrganizationID",TEXT(MATCH(INDEX(Methods[Organization Name],$A4810),Organizations[Organization Name],0),"0000"),"}"))</f>
        <v>#REF!</v>
      </c>
      <c r="Q4810" t="e">
        <f>IF(INDEX(Variables[Variable Type],$A4810)="","",
CONCATENATE("  - &amp;VariableID",TEXT($A4810,"0000"),
" {","VariableTypeCV:  ",CHAR(34),INDEX(Variables[Variable Type],$A4810),CHAR(34),
", VariableCode:  ",CHAR(34),INDEX(Variables[Variable Code],$A4810),CHAR(34),
", VariableNameCV:  ",CHAR(34),INDEX(Variables[Variable Name],$A4810),CHAR(34),
", VariableDefinition:  ",CHAR(34),INDEX(Variables[Variable Definition],$A4810),CHAR(34),
", SpecciationCV:  ",CHAR(34),INDEX(Variables[Speciation],$A4810),CHAR(34),
", NoDataValue:  ",CHAR(34),INDEX(Variables[No Data Value],$A4810),CHAR(34),"}"))</f>
        <v>#REF!</v>
      </c>
    </row>
    <row r="4811" spans="1:17" x14ac:dyDescent="0.25">
      <c r="A4811">
        <v>4808</v>
      </c>
      <c r="D4811" t="e">
        <f>IF(INDEX(People[First Name],$A4811)="","",
CONCATENATE("  - &amp;PersonID",TEXT($A4811,"0000"),
" {","PersonFirstName:  ",CHAR(34),INDEX(People[First Name],$A4811),CHAR(34),
", PersonMiddleName:  ",CHAR(34),INDEX(People[Middle Name],$A4811),CHAR(34),
", PersonLastName:  ",CHAR(34),INDEX(People[Last Name],$A4811),CHAR(34),"}"))</f>
        <v>#REF!</v>
      </c>
      <c r="E4811" t="e">
        <f>IF(INDEX(Organizations[Organization Type '[CV']],$A4811)="","",
CONCATENATE("  - &amp;OrganizationID",TEXT($A4811,"0000"),
" {","OrganizationTypeCV:  ",CHAR(34),INDEX(Organizations[Organization Type '[CV']],$A4811),CHAR(34),
", OrganizationCode:  ",CHAR(34),INDEX(Organizations[Organization Code],$A4811),CHAR(34),
", OrganizationName:  ",CHAR(34),INDEX(Organizations[Organization Name],$A4811),CHAR(34),
", OrganizationDescription:  ",CHAR(34),INDEX(Organizations[Organization Description],$A4811),CHAR(34),
", OrganizationLink:  ",CHAR(34),INDEX(Organizations[Organization Link],$A4811),CHAR(34),"}"))</f>
        <v>#REF!</v>
      </c>
      <c r="F4811" t="e">
        <f>IF(INDEX(People[First Name],$A4811)="","",
CONCATENATE("  - &amp;AffiliationID",TEXT($A4811,"0000"),
" {PersonID: *PersonID",TEXT($A4811,"0000"),
", OrganizationID: *OrganizationID",TEXT(MATCH(INDEX(People[Organization Name],$A4811),Organizations[Organization Name],0),"0000"),
", IsPrimaryOrganizationContact: , AffiliationStartDate: , AffiliationEndDate: , PrimaryPhone: ",
", PrimaryEmail: ",CHAR(34),INDEX(People[Primary Email],$A4811),CHAR(34),
", PrimaryAddress: ",CHAR(34),INDEX(People[Primary Address],$A4811),CHAR(34),
", PersonLink: }"))</f>
        <v>#REF!</v>
      </c>
      <c r="H4811" t="e">
        <f>IF(COUNTA(CitationInformation)=0,"",IF(INDEX(AuthorList[Author Name],$A4811)="","",
CONCATENATE("  - &amp;AuthorListID",TEXT($A4811,"0000"),
"  {CitationID: *CitationID0001",
", PersonID: *PersonID",TEXT(MATCH(INDEX(AuthorList[Author Name],$A4811),People[Full Name],0),"0000"),
", AuthorOrder: ",INDEX(AuthorList[Author Number],$A4811),"}")))</f>
        <v>#REF!</v>
      </c>
      <c r="K4811" t="e">
        <f>IF(INDEX(SamplingFeatures[Feature Code],$A4811)="","",
CONCATENATE("  - &amp;SamplingFeatureID",TEXT($A4811,"0000"),
" {","SamplingFeatureUUID:  ",CHAR(34),INDEX(SamplingFeatures[Sampling Feature UUID],$A4811),CHAR(34),
", SamplingFeatureTypeCV:  ",CHAR(34),INDEX(SamplingFeatures[Sampling Feature Type],$A4811),CHAR(34),
", SamplingFeatureCode:  ",CHAR(34),INDEX(SamplingFeatures[Feature Code],$A4811),CHAR(34),
", SamplingFeatureName:  ",CHAR(34),INDEX(SamplingFeatures[Feature Name],$A4811),CHAR(34),
", SamplingFeatureDescription:  ",CHAR(34),INDEX(SamplingFeatures[Feature Description],$A4811),CHAR(34),
", SamplingFeatureGeotypeCV:  ",CHAR(34),INDEX(SamplingFeatures[Feature Geo Type],$A4811),CHAR(34),
", FeatureGeometry:  ",CHAR(34),INDEX(SamplingFeatures[Feature Geometry],$A4811),CHAR(34),
", Elevation_m:  ",CHAR(34),INDEX(SamplingFeatures[Elevation_m],$A4811),CHAR(34),
", ElevationDatumCV:  ",CHAR(34),ElevationDatum,CHAR(34),"}"))</f>
        <v>#REF!</v>
      </c>
      <c r="L4811" t="e">
        <f>IF(INDEX(SamplingFeatures[Sampling Feature Type],$A4811)&lt;&gt;"Site","",
CONCATENATE("  - &amp;SiteID",TEXT(SUMPRODUCT(--($L$3:$L4810&lt;&gt;"")),"0000"),
" {","SamplingFeatureID:  *SamplingFeatureID",TEXT($A4811,"0000"),
", SiteTypeCV:  ",CHAR(34),INDEX(Sites[Site Type],$A4811),CHAR(34),
", Latitude:  ",INDEX(Sites[Latitude],$A4811),
", Longitude:  ",INDEX(Sites[Longitude],$A4811),
", SRSName:  ",CHAR(34),LatLonDatum,CHAR(34),"}"))</f>
        <v>#REF!</v>
      </c>
      <c r="M4811" t="e">
        <f>IF(INDEX(SamplingFeatures[Sampling Feature Type],$A4811)&lt;&gt;"Specimen","",
CONCATENATE("  - &amp;SpecimenID",TEXT(SUMPRODUCT(--($M$3:$M4810&lt;&gt;"")),"0000"),
" {","SamplingFeatureID:  *SamplingFeatureID",TEXT($A4811,"0000"),
", SpecimenTypeCV:  ",CHAR(34),INDEX(Specimens[Specimen Type],$A4811),CHAR(34),
", SpecimenMediumCV:  ",INDEX(Specimens[Specimen Medium],$A4811),
", IsFieldSpecimen:  ",CHAR(34),INDEX(Specimens[Is Field Specimen?],$A4811),CHAR(34),"}"))</f>
        <v>#REF!</v>
      </c>
      <c r="N4811" t="e">
        <f>IF(COUNTA(SpatialOffsets[])=0,"", IF(INDEX(SpatialOffsets[Spatial Offset Type],$A4811)="","",
CONCATENATE("  - &amp;SpatialOffsetID",TEXT($A4811,"0000"),
" {","SpatialOffsetTypeCV:  ",CHAR(34),INDEX(SpatialOffsets[Spatial Offset Type],$A4811),CHAR(34),
", Offset1Value:  ",INDEX(SpatialOffsets[Offset 1 Value],$A4811),
", Offset1UnitID:  ",CHAR(34),INDEX(SpatialOffsets[Offset 1 Unit],$A4811),CHAR(34),
", Offset2Value:  ",INDEX(SpatialOffsets[Offset 2 Value],$A4811),
", Offset2UnitID:  ",CHAR(34),INDEX(SpatialOffsets[Offset 2 Unit],$A4811),CHAR(34),
", Offset3Value:  ",INDEX(SpatialOffsets[Offset 3 Value],$A4811),
", Offset3UnitID:  ",CHAR(34),INDEX(SpatialOffsets[Offset 3 Unit],$A4811),CHAR(34),,"}")))</f>
        <v>#REF!</v>
      </c>
      <c r="O4811" t="e">
        <f>IF(COUNTA(RelatedFeatures[])=0,"", IF(INDEX(RelatedFeatures[First Sampling Feature Code],$A4811)="","",
CONCATENATE("  - &amp;RelationID",TEXT($A4811,"0000"),
" {","SamplingFeatureID:  *SamplingFeatureID",TEXT(MATCH(INDEX(RelatedFeatures[First Sampling Feature Code],$A4811),SamplingFeatures[Feature Code],0),"0000"),
", RelationshipTypeCV:  ",CHAR(34),INDEX(RelatedFeatures[Relationship Type],$A4811),CHAR(34),
", RelatedFeatureID: *SamplingFeatureID",TEXT(MATCH(INDEX(RelatedFeatures[Second Sampling Feature Code],$A4811),SamplingFeatures[Feature Code],0),"0000"),
", SpatialOffsetID:  ",IF(INDEX(RelatedFeatures[Offset Number],$A4811)="","",CONCATENATE("*SpatialOffsetID",TEXT(INDEX(RelatedFeatures[Offset Number],$A4811),"0000"))),"}")))</f>
        <v>#REF!</v>
      </c>
      <c r="P4811" t="e">
        <f>IF(INDEX(Methods[Method Type],$A4811)="","",
CONCATENATE("  - &amp;MethodID",TEXT($A4811,"0000"),
" {","MethodTypeCV:  ",CHAR(34),INDEX(Methods[Method Type],$A4811),CHAR(34),
", MethodCode:  ",CHAR(34),INDEX(Methods[Method Code],$A4811),CHAR(34),
", MethodName:  ",CHAR(34),INDEX(Methods[Method Name],$A4811),CHAR(34),
", MethodDescription:  ",CHAR(34),INDEX(Methods[Method Description],$A4811),CHAR(34),
", MethodLink:  ",CHAR(34),INDEX(Methods[Method Link],$A4811),CHAR(34),
", OrganizationID: *OrganizationID",TEXT(MATCH(INDEX(Methods[Organization Name],$A4811),Organizations[Organization Name],0),"0000"),"}"))</f>
        <v>#REF!</v>
      </c>
      <c r="Q4811" t="e">
        <f>IF(INDEX(Variables[Variable Type],$A4811)="","",
CONCATENATE("  - &amp;VariableID",TEXT($A4811,"0000"),
" {","VariableTypeCV:  ",CHAR(34),INDEX(Variables[Variable Type],$A4811),CHAR(34),
", VariableCode:  ",CHAR(34),INDEX(Variables[Variable Code],$A4811),CHAR(34),
", VariableNameCV:  ",CHAR(34),INDEX(Variables[Variable Name],$A4811),CHAR(34),
", VariableDefinition:  ",CHAR(34),INDEX(Variables[Variable Definition],$A4811),CHAR(34),
", SpecciationCV:  ",CHAR(34),INDEX(Variables[Speciation],$A4811),CHAR(34),
", NoDataValue:  ",CHAR(34),INDEX(Variables[No Data Value],$A4811),CHAR(34),"}"))</f>
        <v>#REF!</v>
      </c>
    </row>
    <row r="4812" spans="1:17" x14ac:dyDescent="0.25">
      <c r="A4812">
        <v>4809</v>
      </c>
      <c r="D4812" t="e">
        <f>IF(INDEX(People[First Name],$A4812)="","",
CONCATENATE("  - &amp;PersonID",TEXT($A4812,"0000"),
" {","PersonFirstName:  ",CHAR(34),INDEX(People[First Name],$A4812),CHAR(34),
", PersonMiddleName:  ",CHAR(34),INDEX(People[Middle Name],$A4812),CHAR(34),
", PersonLastName:  ",CHAR(34),INDEX(People[Last Name],$A4812),CHAR(34),"}"))</f>
        <v>#REF!</v>
      </c>
      <c r="E4812" t="e">
        <f>IF(INDEX(Organizations[Organization Type '[CV']],$A4812)="","",
CONCATENATE("  - &amp;OrganizationID",TEXT($A4812,"0000"),
" {","OrganizationTypeCV:  ",CHAR(34),INDEX(Organizations[Organization Type '[CV']],$A4812),CHAR(34),
", OrganizationCode:  ",CHAR(34),INDEX(Organizations[Organization Code],$A4812),CHAR(34),
", OrganizationName:  ",CHAR(34),INDEX(Organizations[Organization Name],$A4812),CHAR(34),
", OrganizationDescription:  ",CHAR(34),INDEX(Organizations[Organization Description],$A4812),CHAR(34),
", OrganizationLink:  ",CHAR(34),INDEX(Organizations[Organization Link],$A4812),CHAR(34),"}"))</f>
        <v>#REF!</v>
      </c>
      <c r="F4812" t="e">
        <f>IF(INDEX(People[First Name],$A4812)="","",
CONCATENATE("  - &amp;AffiliationID",TEXT($A4812,"0000"),
" {PersonID: *PersonID",TEXT($A4812,"0000"),
", OrganizationID: *OrganizationID",TEXT(MATCH(INDEX(People[Organization Name],$A4812),Organizations[Organization Name],0),"0000"),
", IsPrimaryOrganizationContact: , AffiliationStartDate: , AffiliationEndDate: , PrimaryPhone: ",
", PrimaryEmail: ",CHAR(34),INDEX(People[Primary Email],$A4812),CHAR(34),
", PrimaryAddress: ",CHAR(34),INDEX(People[Primary Address],$A4812),CHAR(34),
", PersonLink: }"))</f>
        <v>#REF!</v>
      </c>
      <c r="H4812" t="e">
        <f>IF(COUNTA(CitationInformation)=0,"",IF(INDEX(AuthorList[Author Name],$A4812)="","",
CONCATENATE("  - &amp;AuthorListID",TEXT($A4812,"0000"),
"  {CitationID: *CitationID0001",
", PersonID: *PersonID",TEXT(MATCH(INDEX(AuthorList[Author Name],$A4812),People[Full Name],0),"0000"),
", AuthorOrder: ",INDEX(AuthorList[Author Number],$A4812),"}")))</f>
        <v>#REF!</v>
      </c>
      <c r="K4812" t="e">
        <f>IF(INDEX(SamplingFeatures[Feature Code],$A4812)="","",
CONCATENATE("  - &amp;SamplingFeatureID",TEXT($A4812,"0000"),
" {","SamplingFeatureUUID:  ",CHAR(34),INDEX(SamplingFeatures[Sampling Feature UUID],$A4812),CHAR(34),
", SamplingFeatureTypeCV:  ",CHAR(34),INDEX(SamplingFeatures[Sampling Feature Type],$A4812),CHAR(34),
", SamplingFeatureCode:  ",CHAR(34),INDEX(SamplingFeatures[Feature Code],$A4812),CHAR(34),
", SamplingFeatureName:  ",CHAR(34),INDEX(SamplingFeatures[Feature Name],$A4812),CHAR(34),
", SamplingFeatureDescription:  ",CHAR(34),INDEX(SamplingFeatures[Feature Description],$A4812),CHAR(34),
", SamplingFeatureGeotypeCV:  ",CHAR(34),INDEX(SamplingFeatures[Feature Geo Type],$A4812),CHAR(34),
", FeatureGeometry:  ",CHAR(34),INDEX(SamplingFeatures[Feature Geometry],$A4812),CHAR(34),
", Elevation_m:  ",CHAR(34),INDEX(SamplingFeatures[Elevation_m],$A4812),CHAR(34),
", ElevationDatumCV:  ",CHAR(34),ElevationDatum,CHAR(34),"}"))</f>
        <v>#REF!</v>
      </c>
      <c r="L4812" t="e">
        <f>IF(INDEX(SamplingFeatures[Sampling Feature Type],$A4812)&lt;&gt;"Site","",
CONCATENATE("  - &amp;SiteID",TEXT(SUMPRODUCT(--($L$3:$L4811&lt;&gt;"")),"0000"),
" {","SamplingFeatureID:  *SamplingFeatureID",TEXT($A4812,"0000"),
", SiteTypeCV:  ",CHAR(34),INDEX(Sites[Site Type],$A4812),CHAR(34),
", Latitude:  ",INDEX(Sites[Latitude],$A4812),
", Longitude:  ",INDEX(Sites[Longitude],$A4812),
", SRSName:  ",CHAR(34),LatLonDatum,CHAR(34),"}"))</f>
        <v>#REF!</v>
      </c>
      <c r="M4812" t="e">
        <f>IF(INDEX(SamplingFeatures[Sampling Feature Type],$A4812)&lt;&gt;"Specimen","",
CONCATENATE("  - &amp;SpecimenID",TEXT(SUMPRODUCT(--($M$3:$M4811&lt;&gt;"")),"0000"),
" {","SamplingFeatureID:  *SamplingFeatureID",TEXT($A4812,"0000"),
", SpecimenTypeCV:  ",CHAR(34),INDEX(Specimens[Specimen Type],$A4812),CHAR(34),
", SpecimenMediumCV:  ",INDEX(Specimens[Specimen Medium],$A4812),
", IsFieldSpecimen:  ",CHAR(34),INDEX(Specimens[Is Field Specimen?],$A4812),CHAR(34),"}"))</f>
        <v>#REF!</v>
      </c>
      <c r="N4812" t="e">
        <f>IF(COUNTA(SpatialOffsets[])=0,"", IF(INDEX(SpatialOffsets[Spatial Offset Type],$A4812)="","",
CONCATENATE("  - &amp;SpatialOffsetID",TEXT($A4812,"0000"),
" {","SpatialOffsetTypeCV:  ",CHAR(34),INDEX(SpatialOffsets[Spatial Offset Type],$A4812),CHAR(34),
", Offset1Value:  ",INDEX(SpatialOffsets[Offset 1 Value],$A4812),
", Offset1UnitID:  ",CHAR(34),INDEX(SpatialOffsets[Offset 1 Unit],$A4812),CHAR(34),
", Offset2Value:  ",INDEX(SpatialOffsets[Offset 2 Value],$A4812),
", Offset2UnitID:  ",CHAR(34),INDEX(SpatialOffsets[Offset 2 Unit],$A4812),CHAR(34),
", Offset3Value:  ",INDEX(SpatialOffsets[Offset 3 Value],$A4812),
", Offset3UnitID:  ",CHAR(34),INDEX(SpatialOffsets[Offset 3 Unit],$A4812),CHAR(34),,"}")))</f>
        <v>#REF!</v>
      </c>
      <c r="O4812" t="e">
        <f>IF(COUNTA(RelatedFeatures[])=0,"", IF(INDEX(RelatedFeatures[First Sampling Feature Code],$A4812)="","",
CONCATENATE("  - &amp;RelationID",TEXT($A4812,"0000"),
" {","SamplingFeatureID:  *SamplingFeatureID",TEXT(MATCH(INDEX(RelatedFeatures[First Sampling Feature Code],$A4812),SamplingFeatures[Feature Code],0),"0000"),
", RelationshipTypeCV:  ",CHAR(34),INDEX(RelatedFeatures[Relationship Type],$A4812),CHAR(34),
", RelatedFeatureID: *SamplingFeatureID",TEXT(MATCH(INDEX(RelatedFeatures[Second Sampling Feature Code],$A4812),SamplingFeatures[Feature Code],0),"0000"),
", SpatialOffsetID:  ",IF(INDEX(RelatedFeatures[Offset Number],$A4812)="","",CONCATENATE("*SpatialOffsetID",TEXT(INDEX(RelatedFeatures[Offset Number],$A4812),"0000"))),"}")))</f>
        <v>#REF!</v>
      </c>
      <c r="P4812" t="e">
        <f>IF(INDEX(Methods[Method Type],$A4812)="","",
CONCATENATE("  - &amp;MethodID",TEXT($A4812,"0000"),
" {","MethodTypeCV:  ",CHAR(34),INDEX(Methods[Method Type],$A4812),CHAR(34),
", MethodCode:  ",CHAR(34),INDEX(Methods[Method Code],$A4812),CHAR(34),
", MethodName:  ",CHAR(34),INDEX(Methods[Method Name],$A4812),CHAR(34),
", MethodDescription:  ",CHAR(34),INDEX(Methods[Method Description],$A4812),CHAR(34),
", MethodLink:  ",CHAR(34),INDEX(Methods[Method Link],$A4812),CHAR(34),
", OrganizationID: *OrganizationID",TEXT(MATCH(INDEX(Methods[Organization Name],$A4812),Organizations[Organization Name],0),"0000"),"}"))</f>
        <v>#REF!</v>
      </c>
      <c r="Q4812" t="e">
        <f>IF(INDEX(Variables[Variable Type],$A4812)="","",
CONCATENATE("  - &amp;VariableID",TEXT($A4812,"0000"),
" {","VariableTypeCV:  ",CHAR(34),INDEX(Variables[Variable Type],$A4812),CHAR(34),
", VariableCode:  ",CHAR(34),INDEX(Variables[Variable Code],$A4812),CHAR(34),
", VariableNameCV:  ",CHAR(34),INDEX(Variables[Variable Name],$A4812),CHAR(34),
", VariableDefinition:  ",CHAR(34),INDEX(Variables[Variable Definition],$A4812),CHAR(34),
", SpecciationCV:  ",CHAR(34),INDEX(Variables[Speciation],$A4812),CHAR(34),
", NoDataValue:  ",CHAR(34),INDEX(Variables[No Data Value],$A4812),CHAR(34),"}"))</f>
        <v>#REF!</v>
      </c>
    </row>
    <row r="4813" spans="1:17" x14ac:dyDescent="0.25">
      <c r="A4813">
        <v>4810</v>
      </c>
      <c r="D4813" t="e">
        <f>IF(INDEX(People[First Name],$A4813)="","",
CONCATENATE("  - &amp;PersonID",TEXT($A4813,"0000"),
" {","PersonFirstName:  ",CHAR(34),INDEX(People[First Name],$A4813),CHAR(34),
", PersonMiddleName:  ",CHAR(34),INDEX(People[Middle Name],$A4813),CHAR(34),
", PersonLastName:  ",CHAR(34),INDEX(People[Last Name],$A4813),CHAR(34),"}"))</f>
        <v>#REF!</v>
      </c>
      <c r="E4813" t="e">
        <f>IF(INDEX(Organizations[Organization Type '[CV']],$A4813)="","",
CONCATENATE("  - &amp;OrganizationID",TEXT($A4813,"0000"),
" {","OrganizationTypeCV:  ",CHAR(34),INDEX(Organizations[Organization Type '[CV']],$A4813),CHAR(34),
", OrganizationCode:  ",CHAR(34),INDEX(Organizations[Organization Code],$A4813),CHAR(34),
", OrganizationName:  ",CHAR(34),INDEX(Organizations[Organization Name],$A4813),CHAR(34),
", OrganizationDescription:  ",CHAR(34),INDEX(Organizations[Organization Description],$A4813),CHAR(34),
", OrganizationLink:  ",CHAR(34),INDEX(Organizations[Organization Link],$A4813),CHAR(34),"}"))</f>
        <v>#REF!</v>
      </c>
      <c r="F4813" t="e">
        <f>IF(INDEX(People[First Name],$A4813)="","",
CONCATENATE("  - &amp;AffiliationID",TEXT($A4813,"0000"),
" {PersonID: *PersonID",TEXT($A4813,"0000"),
", OrganizationID: *OrganizationID",TEXT(MATCH(INDEX(People[Organization Name],$A4813),Organizations[Organization Name],0),"0000"),
", IsPrimaryOrganizationContact: , AffiliationStartDate: , AffiliationEndDate: , PrimaryPhone: ",
", PrimaryEmail: ",CHAR(34),INDEX(People[Primary Email],$A4813),CHAR(34),
", PrimaryAddress: ",CHAR(34),INDEX(People[Primary Address],$A4813),CHAR(34),
", PersonLink: }"))</f>
        <v>#REF!</v>
      </c>
      <c r="H4813" t="e">
        <f>IF(COUNTA(CitationInformation)=0,"",IF(INDEX(AuthorList[Author Name],$A4813)="","",
CONCATENATE("  - &amp;AuthorListID",TEXT($A4813,"0000"),
"  {CitationID: *CitationID0001",
", PersonID: *PersonID",TEXT(MATCH(INDEX(AuthorList[Author Name],$A4813),People[Full Name],0),"0000"),
", AuthorOrder: ",INDEX(AuthorList[Author Number],$A4813),"}")))</f>
        <v>#REF!</v>
      </c>
      <c r="K4813" t="e">
        <f>IF(INDEX(SamplingFeatures[Feature Code],$A4813)="","",
CONCATENATE("  - &amp;SamplingFeatureID",TEXT($A4813,"0000"),
" {","SamplingFeatureUUID:  ",CHAR(34),INDEX(SamplingFeatures[Sampling Feature UUID],$A4813),CHAR(34),
", SamplingFeatureTypeCV:  ",CHAR(34),INDEX(SamplingFeatures[Sampling Feature Type],$A4813),CHAR(34),
", SamplingFeatureCode:  ",CHAR(34),INDEX(SamplingFeatures[Feature Code],$A4813),CHAR(34),
", SamplingFeatureName:  ",CHAR(34),INDEX(SamplingFeatures[Feature Name],$A4813),CHAR(34),
", SamplingFeatureDescription:  ",CHAR(34),INDEX(SamplingFeatures[Feature Description],$A4813),CHAR(34),
", SamplingFeatureGeotypeCV:  ",CHAR(34),INDEX(SamplingFeatures[Feature Geo Type],$A4813),CHAR(34),
", FeatureGeometry:  ",CHAR(34),INDEX(SamplingFeatures[Feature Geometry],$A4813),CHAR(34),
", Elevation_m:  ",CHAR(34),INDEX(SamplingFeatures[Elevation_m],$A4813),CHAR(34),
", ElevationDatumCV:  ",CHAR(34),ElevationDatum,CHAR(34),"}"))</f>
        <v>#REF!</v>
      </c>
      <c r="L4813" t="e">
        <f>IF(INDEX(SamplingFeatures[Sampling Feature Type],$A4813)&lt;&gt;"Site","",
CONCATENATE("  - &amp;SiteID",TEXT(SUMPRODUCT(--($L$3:$L4812&lt;&gt;"")),"0000"),
" {","SamplingFeatureID:  *SamplingFeatureID",TEXT($A4813,"0000"),
", SiteTypeCV:  ",CHAR(34),INDEX(Sites[Site Type],$A4813),CHAR(34),
", Latitude:  ",INDEX(Sites[Latitude],$A4813),
", Longitude:  ",INDEX(Sites[Longitude],$A4813),
", SRSName:  ",CHAR(34),LatLonDatum,CHAR(34),"}"))</f>
        <v>#REF!</v>
      </c>
      <c r="M4813" t="e">
        <f>IF(INDEX(SamplingFeatures[Sampling Feature Type],$A4813)&lt;&gt;"Specimen","",
CONCATENATE("  - &amp;SpecimenID",TEXT(SUMPRODUCT(--($M$3:$M4812&lt;&gt;"")),"0000"),
" {","SamplingFeatureID:  *SamplingFeatureID",TEXT($A4813,"0000"),
", SpecimenTypeCV:  ",CHAR(34),INDEX(Specimens[Specimen Type],$A4813),CHAR(34),
", SpecimenMediumCV:  ",INDEX(Specimens[Specimen Medium],$A4813),
", IsFieldSpecimen:  ",CHAR(34),INDEX(Specimens[Is Field Specimen?],$A4813),CHAR(34),"}"))</f>
        <v>#REF!</v>
      </c>
      <c r="N4813" t="e">
        <f>IF(COUNTA(SpatialOffsets[])=0,"", IF(INDEX(SpatialOffsets[Spatial Offset Type],$A4813)="","",
CONCATENATE("  - &amp;SpatialOffsetID",TEXT($A4813,"0000"),
" {","SpatialOffsetTypeCV:  ",CHAR(34),INDEX(SpatialOffsets[Spatial Offset Type],$A4813),CHAR(34),
", Offset1Value:  ",INDEX(SpatialOffsets[Offset 1 Value],$A4813),
", Offset1UnitID:  ",CHAR(34),INDEX(SpatialOffsets[Offset 1 Unit],$A4813),CHAR(34),
", Offset2Value:  ",INDEX(SpatialOffsets[Offset 2 Value],$A4813),
", Offset2UnitID:  ",CHAR(34),INDEX(SpatialOffsets[Offset 2 Unit],$A4813),CHAR(34),
", Offset3Value:  ",INDEX(SpatialOffsets[Offset 3 Value],$A4813),
", Offset3UnitID:  ",CHAR(34),INDEX(SpatialOffsets[Offset 3 Unit],$A4813),CHAR(34),,"}")))</f>
        <v>#REF!</v>
      </c>
      <c r="O4813" t="e">
        <f>IF(COUNTA(RelatedFeatures[])=0,"", IF(INDEX(RelatedFeatures[First Sampling Feature Code],$A4813)="","",
CONCATENATE("  - &amp;RelationID",TEXT($A4813,"0000"),
" {","SamplingFeatureID:  *SamplingFeatureID",TEXT(MATCH(INDEX(RelatedFeatures[First Sampling Feature Code],$A4813),SamplingFeatures[Feature Code],0),"0000"),
", RelationshipTypeCV:  ",CHAR(34),INDEX(RelatedFeatures[Relationship Type],$A4813),CHAR(34),
", RelatedFeatureID: *SamplingFeatureID",TEXT(MATCH(INDEX(RelatedFeatures[Second Sampling Feature Code],$A4813),SamplingFeatures[Feature Code],0),"0000"),
", SpatialOffsetID:  ",IF(INDEX(RelatedFeatures[Offset Number],$A4813)="","",CONCATENATE("*SpatialOffsetID",TEXT(INDEX(RelatedFeatures[Offset Number],$A4813),"0000"))),"}")))</f>
        <v>#REF!</v>
      </c>
      <c r="P4813" t="e">
        <f>IF(INDEX(Methods[Method Type],$A4813)="","",
CONCATENATE("  - &amp;MethodID",TEXT($A4813,"0000"),
" {","MethodTypeCV:  ",CHAR(34),INDEX(Methods[Method Type],$A4813),CHAR(34),
", MethodCode:  ",CHAR(34),INDEX(Methods[Method Code],$A4813),CHAR(34),
", MethodName:  ",CHAR(34),INDEX(Methods[Method Name],$A4813),CHAR(34),
", MethodDescription:  ",CHAR(34),INDEX(Methods[Method Description],$A4813),CHAR(34),
", MethodLink:  ",CHAR(34),INDEX(Methods[Method Link],$A4813),CHAR(34),
", OrganizationID: *OrganizationID",TEXT(MATCH(INDEX(Methods[Organization Name],$A4813),Organizations[Organization Name],0),"0000"),"}"))</f>
        <v>#REF!</v>
      </c>
      <c r="Q4813" t="e">
        <f>IF(INDEX(Variables[Variable Type],$A4813)="","",
CONCATENATE("  - &amp;VariableID",TEXT($A4813,"0000"),
" {","VariableTypeCV:  ",CHAR(34),INDEX(Variables[Variable Type],$A4813),CHAR(34),
", VariableCode:  ",CHAR(34),INDEX(Variables[Variable Code],$A4813),CHAR(34),
", VariableNameCV:  ",CHAR(34),INDEX(Variables[Variable Name],$A4813),CHAR(34),
", VariableDefinition:  ",CHAR(34),INDEX(Variables[Variable Definition],$A4813),CHAR(34),
", SpecciationCV:  ",CHAR(34),INDEX(Variables[Speciation],$A4813),CHAR(34),
", NoDataValue:  ",CHAR(34),INDEX(Variables[No Data Value],$A4813),CHAR(34),"}"))</f>
        <v>#REF!</v>
      </c>
    </row>
    <row r="4814" spans="1:17" x14ac:dyDescent="0.25">
      <c r="A4814">
        <v>4811</v>
      </c>
      <c r="D4814" t="e">
        <f>IF(INDEX(People[First Name],$A4814)="","",
CONCATENATE("  - &amp;PersonID",TEXT($A4814,"0000"),
" {","PersonFirstName:  ",CHAR(34),INDEX(People[First Name],$A4814),CHAR(34),
", PersonMiddleName:  ",CHAR(34),INDEX(People[Middle Name],$A4814),CHAR(34),
", PersonLastName:  ",CHAR(34),INDEX(People[Last Name],$A4814),CHAR(34),"}"))</f>
        <v>#REF!</v>
      </c>
      <c r="E4814" t="e">
        <f>IF(INDEX(Organizations[Organization Type '[CV']],$A4814)="","",
CONCATENATE("  - &amp;OrganizationID",TEXT($A4814,"0000"),
" {","OrganizationTypeCV:  ",CHAR(34),INDEX(Organizations[Organization Type '[CV']],$A4814),CHAR(34),
", OrganizationCode:  ",CHAR(34),INDEX(Organizations[Organization Code],$A4814),CHAR(34),
", OrganizationName:  ",CHAR(34),INDEX(Organizations[Organization Name],$A4814),CHAR(34),
", OrganizationDescription:  ",CHAR(34),INDEX(Organizations[Organization Description],$A4814),CHAR(34),
", OrganizationLink:  ",CHAR(34),INDEX(Organizations[Organization Link],$A4814),CHAR(34),"}"))</f>
        <v>#REF!</v>
      </c>
      <c r="F4814" t="e">
        <f>IF(INDEX(People[First Name],$A4814)="","",
CONCATENATE("  - &amp;AffiliationID",TEXT($A4814,"0000"),
" {PersonID: *PersonID",TEXT($A4814,"0000"),
", OrganizationID: *OrganizationID",TEXT(MATCH(INDEX(People[Organization Name],$A4814),Organizations[Organization Name],0),"0000"),
", IsPrimaryOrganizationContact: , AffiliationStartDate: , AffiliationEndDate: , PrimaryPhone: ",
", PrimaryEmail: ",CHAR(34),INDEX(People[Primary Email],$A4814),CHAR(34),
", PrimaryAddress: ",CHAR(34),INDEX(People[Primary Address],$A4814),CHAR(34),
", PersonLink: }"))</f>
        <v>#REF!</v>
      </c>
      <c r="H4814" t="e">
        <f>IF(COUNTA(CitationInformation)=0,"",IF(INDEX(AuthorList[Author Name],$A4814)="","",
CONCATENATE("  - &amp;AuthorListID",TEXT($A4814,"0000"),
"  {CitationID: *CitationID0001",
", PersonID: *PersonID",TEXT(MATCH(INDEX(AuthorList[Author Name],$A4814),People[Full Name],0),"0000"),
", AuthorOrder: ",INDEX(AuthorList[Author Number],$A4814),"}")))</f>
        <v>#REF!</v>
      </c>
      <c r="K4814" t="e">
        <f>IF(INDEX(SamplingFeatures[Feature Code],$A4814)="","",
CONCATENATE("  - &amp;SamplingFeatureID",TEXT($A4814,"0000"),
" {","SamplingFeatureUUID:  ",CHAR(34),INDEX(SamplingFeatures[Sampling Feature UUID],$A4814),CHAR(34),
", SamplingFeatureTypeCV:  ",CHAR(34),INDEX(SamplingFeatures[Sampling Feature Type],$A4814),CHAR(34),
", SamplingFeatureCode:  ",CHAR(34),INDEX(SamplingFeatures[Feature Code],$A4814),CHAR(34),
", SamplingFeatureName:  ",CHAR(34),INDEX(SamplingFeatures[Feature Name],$A4814),CHAR(34),
", SamplingFeatureDescription:  ",CHAR(34),INDEX(SamplingFeatures[Feature Description],$A4814),CHAR(34),
", SamplingFeatureGeotypeCV:  ",CHAR(34),INDEX(SamplingFeatures[Feature Geo Type],$A4814),CHAR(34),
", FeatureGeometry:  ",CHAR(34),INDEX(SamplingFeatures[Feature Geometry],$A4814),CHAR(34),
", Elevation_m:  ",CHAR(34),INDEX(SamplingFeatures[Elevation_m],$A4814),CHAR(34),
", ElevationDatumCV:  ",CHAR(34),ElevationDatum,CHAR(34),"}"))</f>
        <v>#REF!</v>
      </c>
      <c r="L4814" t="e">
        <f>IF(INDEX(SamplingFeatures[Sampling Feature Type],$A4814)&lt;&gt;"Site","",
CONCATENATE("  - &amp;SiteID",TEXT(SUMPRODUCT(--($L$3:$L4813&lt;&gt;"")),"0000"),
" {","SamplingFeatureID:  *SamplingFeatureID",TEXT($A4814,"0000"),
", SiteTypeCV:  ",CHAR(34),INDEX(Sites[Site Type],$A4814),CHAR(34),
", Latitude:  ",INDEX(Sites[Latitude],$A4814),
", Longitude:  ",INDEX(Sites[Longitude],$A4814),
", SRSName:  ",CHAR(34),LatLonDatum,CHAR(34),"}"))</f>
        <v>#REF!</v>
      </c>
      <c r="M4814" t="e">
        <f>IF(INDEX(SamplingFeatures[Sampling Feature Type],$A4814)&lt;&gt;"Specimen","",
CONCATENATE("  - &amp;SpecimenID",TEXT(SUMPRODUCT(--($M$3:$M4813&lt;&gt;"")),"0000"),
" {","SamplingFeatureID:  *SamplingFeatureID",TEXT($A4814,"0000"),
", SpecimenTypeCV:  ",CHAR(34),INDEX(Specimens[Specimen Type],$A4814),CHAR(34),
", SpecimenMediumCV:  ",INDEX(Specimens[Specimen Medium],$A4814),
", IsFieldSpecimen:  ",CHAR(34),INDEX(Specimens[Is Field Specimen?],$A4814),CHAR(34),"}"))</f>
        <v>#REF!</v>
      </c>
      <c r="N4814" t="e">
        <f>IF(COUNTA(SpatialOffsets[])=0,"", IF(INDEX(SpatialOffsets[Spatial Offset Type],$A4814)="","",
CONCATENATE("  - &amp;SpatialOffsetID",TEXT($A4814,"0000"),
" {","SpatialOffsetTypeCV:  ",CHAR(34),INDEX(SpatialOffsets[Spatial Offset Type],$A4814),CHAR(34),
", Offset1Value:  ",INDEX(SpatialOffsets[Offset 1 Value],$A4814),
", Offset1UnitID:  ",CHAR(34),INDEX(SpatialOffsets[Offset 1 Unit],$A4814),CHAR(34),
", Offset2Value:  ",INDEX(SpatialOffsets[Offset 2 Value],$A4814),
", Offset2UnitID:  ",CHAR(34),INDEX(SpatialOffsets[Offset 2 Unit],$A4814),CHAR(34),
", Offset3Value:  ",INDEX(SpatialOffsets[Offset 3 Value],$A4814),
", Offset3UnitID:  ",CHAR(34),INDEX(SpatialOffsets[Offset 3 Unit],$A4814),CHAR(34),,"}")))</f>
        <v>#REF!</v>
      </c>
      <c r="O4814" t="e">
        <f>IF(COUNTA(RelatedFeatures[])=0,"", IF(INDEX(RelatedFeatures[First Sampling Feature Code],$A4814)="","",
CONCATENATE("  - &amp;RelationID",TEXT($A4814,"0000"),
" {","SamplingFeatureID:  *SamplingFeatureID",TEXT(MATCH(INDEX(RelatedFeatures[First Sampling Feature Code],$A4814),SamplingFeatures[Feature Code],0),"0000"),
", RelationshipTypeCV:  ",CHAR(34),INDEX(RelatedFeatures[Relationship Type],$A4814),CHAR(34),
", RelatedFeatureID: *SamplingFeatureID",TEXT(MATCH(INDEX(RelatedFeatures[Second Sampling Feature Code],$A4814),SamplingFeatures[Feature Code],0),"0000"),
", SpatialOffsetID:  ",IF(INDEX(RelatedFeatures[Offset Number],$A4814)="","",CONCATENATE("*SpatialOffsetID",TEXT(INDEX(RelatedFeatures[Offset Number],$A4814),"0000"))),"}")))</f>
        <v>#REF!</v>
      </c>
      <c r="P4814" t="e">
        <f>IF(INDEX(Methods[Method Type],$A4814)="","",
CONCATENATE("  - &amp;MethodID",TEXT($A4814,"0000"),
" {","MethodTypeCV:  ",CHAR(34),INDEX(Methods[Method Type],$A4814),CHAR(34),
", MethodCode:  ",CHAR(34),INDEX(Methods[Method Code],$A4814),CHAR(34),
", MethodName:  ",CHAR(34),INDEX(Methods[Method Name],$A4814),CHAR(34),
", MethodDescription:  ",CHAR(34),INDEX(Methods[Method Description],$A4814),CHAR(34),
", MethodLink:  ",CHAR(34),INDEX(Methods[Method Link],$A4814),CHAR(34),
", OrganizationID: *OrganizationID",TEXT(MATCH(INDEX(Methods[Organization Name],$A4814),Organizations[Organization Name],0),"0000"),"}"))</f>
        <v>#REF!</v>
      </c>
      <c r="Q4814" t="e">
        <f>IF(INDEX(Variables[Variable Type],$A4814)="","",
CONCATENATE("  - &amp;VariableID",TEXT($A4814,"0000"),
" {","VariableTypeCV:  ",CHAR(34),INDEX(Variables[Variable Type],$A4814),CHAR(34),
", VariableCode:  ",CHAR(34),INDEX(Variables[Variable Code],$A4814),CHAR(34),
", VariableNameCV:  ",CHAR(34),INDEX(Variables[Variable Name],$A4814),CHAR(34),
", VariableDefinition:  ",CHAR(34),INDEX(Variables[Variable Definition],$A4814),CHAR(34),
", SpecciationCV:  ",CHAR(34),INDEX(Variables[Speciation],$A4814),CHAR(34),
", NoDataValue:  ",CHAR(34),INDEX(Variables[No Data Value],$A4814),CHAR(34),"}"))</f>
        <v>#REF!</v>
      </c>
    </row>
    <row r="4815" spans="1:17" x14ac:dyDescent="0.25">
      <c r="A4815">
        <v>4812</v>
      </c>
      <c r="D4815" t="e">
        <f>IF(INDEX(People[First Name],$A4815)="","",
CONCATENATE("  - &amp;PersonID",TEXT($A4815,"0000"),
" {","PersonFirstName:  ",CHAR(34),INDEX(People[First Name],$A4815),CHAR(34),
", PersonMiddleName:  ",CHAR(34),INDEX(People[Middle Name],$A4815),CHAR(34),
", PersonLastName:  ",CHAR(34),INDEX(People[Last Name],$A4815),CHAR(34),"}"))</f>
        <v>#REF!</v>
      </c>
      <c r="E4815" t="e">
        <f>IF(INDEX(Organizations[Organization Type '[CV']],$A4815)="","",
CONCATENATE("  - &amp;OrganizationID",TEXT($A4815,"0000"),
" {","OrganizationTypeCV:  ",CHAR(34),INDEX(Organizations[Organization Type '[CV']],$A4815),CHAR(34),
", OrganizationCode:  ",CHAR(34),INDEX(Organizations[Organization Code],$A4815),CHAR(34),
", OrganizationName:  ",CHAR(34),INDEX(Organizations[Organization Name],$A4815),CHAR(34),
", OrganizationDescription:  ",CHAR(34),INDEX(Organizations[Organization Description],$A4815),CHAR(34),
", OrganizationLink:  ",CHAR(34),INDEX(Organizations[Organization Link],$A4815),CHAR(34),"}"))</f>
        <v>#REF!</v>
      </c>
      <c r="F4815" t="e">
        <f>IF(INDEX(People[First Name],$A4815)="","",
CONCATENATE("  - &amp;AffiliationID",TEXT($A4815,"0000"),
" {PersonID: *PersonID",TEXT($A4815,"0000"),
", OrganizationID: *OrganizationID",TEXT(MATCH(INDEX(People[Organization Name],$A4815),Organizations[Organization Name],0),"0000"),
", IsPrimaryOrganizationContact: , AffiliationStartDate: , AffiliationEndDate: , PrimaryPhone: ",
", PrimaryEmail: ",CHAR(34),INDEX(People[Primary Email],$A4815),CHAR(34),
", PrimaryAddress: ",CHAR(34),INDEX(People[Primary Address],$A4815),CHAR(34),
", PersonLink: }"))</f>
        <v>#REF!</v>
      </c>
      <c r="H4815" t="e">
        <f>IF(COUNTA(CitationInformation)=0,"",IF(INDEX(AuthorList[Author Name],$A4815)="","",
CONCATENATE("  - &amp;AuthorListID",TEXT($A4815,"0000"),
"  {CitationID: *CitationID0001",
", PersonID: *PersonID",TEXT(MATCH(INDEX(AuthorList[Author Name],$A4815),People[Full Name],0),"0000"),
", AuthorOrder: ",INDEX(AuthorList[Author Number],$A4815),"}")))</f>
        <v>#REF!</v>
      </c>
      <c r="K4815" t="e">
        <f>IF(INDEX(SamplingFeatures[Feature Code],$A4815)="","",
CONCATENATE("  - &amp;SamplingFeatureID",TEXT($A4815,"0000"),
" {","SamplingFeatureUUID:  ",CHAR(34),INDEX(SamplingFeatures[Sampling Feature UUID],$A4815),CHAR(34),
", SamplingFeatureTypeCV:  ",CHAR(34),INDEX(SamplingFeatures[Sampling Feature Type],$A4815),CHAR(34),
", SamplingFeatureCode:  ",CHAR(34),INDEX(SamplingFeatures[Feature Code],$A4815),CHAR(34),
", SamplingFeatureName:  ",CHAR(34),INDEX(SamplingFeatures[Feature Name],$A4815),CHAR(34),
", SamplingFeatureDescription:  ",CHAR(34),INDEX(SamplingFeatures[Feature Description],$A4815),CHAR(34),
", SamplingFeatureGeotypeCV:  ",CHAR(34),INDEX(SamplingFeatures[Feature Geo Type],$A4815),CHAR(34),
", FeatureGeometry:  ",CHAR(34),INDEX(SamplingFeatures[Feature Geometry],$A4815),CHAR(34),
", Elevation_m:  ",CHAR(34),INDEX(SamplingFeatures[Elevation_m],$A4815),CHAR(34),
", ElevationDatumCV:  ",CHAR(34),ElevationDatum,CHAR(34),"}"))</f>
        <v>#REF!</v>
      </c>
      <c r="L4815" t="e">
        <f>IF(INDEX(SamplingFeatures[Sampling Feature Type],$A4815)&lt;&gt;"Site","",
CONCATENATE("  - &amp;SiteID",TEXT(SUMPRODUCT(--($L$3:$L4814&lt;&gt;"")),"0000"),
" {","SamplingFeatureID:  *SamplingFeatureID",TEXT($A4815,"0000"),
", SiteTypeCV:  ",CHAR(34),INDEX(Sites[Site Type],$A4815),CHAR(34),
", Latitude:  ",INDEX(Sites[Latitude],$A4815),
", Longitude:  ",INDEX(Sites[Longitude],$A4815),
", SRSName:  ",CHAR(34),LatLonDatum,CHAR(34),"}"))</f>
        <v>#REF!</v>
      </c>
      <c r="M4815" t="e">
        <f>IF(INDEX(SamplingFeatures[Sampling Feature Type],$A4815)&lt;&gt;"Specimen","",
CONCATENATE("  - &amp;SpecimenID",TEXT(SUMPRODUCT(--($M$3:$M4814&lt;&gt;"")),"0000"),
" {","SamplingFeatureID:  *SamplingFeatureID",TEXT($A4815,"0000"),
", SpecimenTypeCV:  ",CHAR(34),INDEX(Specimens[Specimen Type],$A4815),CHAR(34),
", SpecimenMediumCV:  ",INDEX(Specimens[Specimen Medium],$A4815),
", IsFieldSpecimen:  ",CHAR(34),INDEX(Specimens[Is Field Specimen?],$A4815),CHAR(34),"}"))</f>
        <v>#REF!</v>
      </c>
      <c r="N4815" t="e">
        <f>IF(COUNTA(SpatialOffsets[])=0,"", IF(INDEX(SpatialOffsets[Spatial Offset Type],$A4815)="","",
CONCATENATE("  - &amp;SpatialOffsetID",TEXT($A4815,"0000"),
" {","SpatialOffsetTypeCV:  ",CHAR(34),INDEX(SpatialOffsets[Spatial Offset Type],$A4815),CHAR(34),
", Offset1Value:  ",INDEX(SpatialOffsets[Offset 1 Value],$A4815),
", Offset1UnitID:  ",CHAR(34),INDEX(SpatialOffsets[Offset 1 Unit],$A4815),CHAR(34),
", Offset2Value:  ",INDEX(SpatialOffsets[Offset 2 Value],$A4815),
", Offset2UnitID:  ",CHAR(34),INDEX(SpatialOffsets[Offset 2 Unit],$A4815),CHAR(34),
", Offset3Value:  ",INDEX(SpatialOffsets[Offset 3 Value],$A4815),
", Offset3UnitID:  ",CHAR(34),INDEX(SpatialOffsets[Offset 3 Unit],$A4815),CHAR(34),,"}")))</f>
        <v>#REF!</v>
      </c>
      <c r="O4815" t="e">
        <f>IF(COUNTA(RelatedFeatures[])=0,"", IF(INDEX(RelatedFeatures[First Sampling Feature Code],$A4815)="","",
CONCATENATE("  - &amp;RelationID",TEXT($A4815,"0000"),
" {","SamplingFeatureID:  *SamplingFeatureID",TEXT(MATCH(INDEX(RelatedFeatures[First Sampling Feature Code],$A4815),SamplingFeatures[Feature Code],0),"0000"),
", RelationshipTypeCV:  ",CHAR(34),INDEX(RelatedFeatures[Relationship Type],$A4815),CHAR(34),
", RelatedFeatureID: *SamplingFeatureID",TEXT(MATCH(INDEX(RelatedFeatures[Second Sampling Feature Code],$A4815),SamplingFeatures[Feature Code],0),"0000"),
", SpatialOffsetID:  ",IF(INDEX(RelatedFeatures[Offset Number],$A4815)="","",CONCATENATE("*SpatialOffsetID",TEXT(INDEX(RelatedFeatures[Offset Number],$A4815),"0000"))),"}")))</f>
        <v>#REF!</v>
      </c>
      <c r="P4815" t="e">
        <f>IF(INDEX(Methods[Method Type],$A4815)="","",
CONCATENATE("  - &amp;MethodID",TEXT($A4815,"0000"),
" {","MethodTypeCV:  ",CHAR(34),INDEX(Methods[Method Type],$A4815),CHAR(34),
", MethodCode:  ",CHAR(34),INDEX(Methods[Method Code],$A4815),CHAR(34),
", MethodName:  ",CHAR(34),INDEX(Methods[Method Name],$A4815),CHAR(34),
", MethodDescription:  ",CHAR(34),INDEX(Methods[Method Description],$A4815),CHAR(34),
", MethodLink:  ",CHAR(34),INDEX(Methods[Method Link],$A4815),CHAR(34),
", OrganizationID: *OrganizationID",TEXT(MATCH(INDEX(Methods[Organization Name],$A4815),Organizations[Organization Name],0),"0000"),"}"))</f>
        <v>#REF!</v>
      </c>
      <c r="Q4815" t="e">
        <f>IF(INDEX(Variables[Variable Type],$A4815)="","",
CONCATENATE("  - &amp;VariableID",TEXT($A4815,"0000"),
" {","VariableTypeCV:  ",CHAR(34),INDEX(Variables[Variable Type],$A4815),CHAR(34),
", VariableCode:  ",CHAR(34),INDEX(Variables[Variable Code],$A4815),CHAR(34),
", VariableNameCV:  ",CHAR(34),INDEX(Variables[Variable Name],$A4815),CHAR(34),
", VariableDefinition:  ",CHAR(34),INDEX(Variables[Variable Definition],$A4815),CHAR(34),
", SpecciationCV:  ",CHAR(34),INDEX(Variables[Speciation],$A4815),CHAR(34),
", NoDataValue:  ",CHAR(34),INDEX(Variables[No Data Value],$A4815),CHAR(34),"}"))</f>
        <v>#REF!</v>
      </c>
    </row>
    <row r="4816" spans="1:17" x14ac:dyDescent="0.25">
      <c r="A4816">
        <v>4813</v>
      </c>
      <c r="D4816" t="e">
        <f>IF(INDEX(People[First Name],$A4816)="","",
CONCATENATE("  - &amp;PersonID",TEXT($A4816,"0000"),
" {","PersonFirstName:  ",CHAR(34),INDEX(People[First Name],$A4816),CHAR(34),
", PersonMiddleName:  ",CHAR(34),INDEX(People[Middle Name],$A4816),CHAR(34),
", PersonLastName:  ",CHAR(34),INDEX(People[Last Name],$A4816),CHAR(34),"}"))</f>
        <v>#REF!</v>
      </c>
      <c r="E4816" t="e">
        <f>IF(INDEX(Organizations[Organization Type '[CV']],$A4816)="","",
CONCATENATE("  - &amp;OrganizationID",TEXT($A4816,"0000"),
" {","OrganizationTypeCV:  ",CHAR(34),INDEX(Organizations[Organization Type '[CV']],$A4816),CHAR(34),
", OrganizationCode:  ",CHAR(34),INDEX(Organizations[Organization Code],$A4816),CHAR(34),
", OrganizationName:  ",CHAR(34),INDEX(Organizations[Organization Name],$A4816),CHAR(34),
", OrganizationDescription:  ",CHAR(34),INDEX(Organizations[Organization Description],$A4816),CHAR(34),
", OrganizationLink:  ",CHAR(34),INDEX(Organizations[Organization Link],$A4816),CHAR(34),"}"))</f>
        <v>#REF!</v>
      </c>
      <c r="F4816" t="e">
        <f>IF(INDEX(People[First Name],$A4816)="","",
CONCATENATE("  - &amp;AffiliationID",TEXT($A4816,"0000"),
" {PersonID: *PersonID",TEXT($A4816,"0000"),
", OrganizationID: *OrganizationID",TEXT(MATCH(INDEX(People[Organization Name],$A4816),Organizations[Organization Name],0),"0000"),
", IsPrimaryOrganizationContact: , AffiliationStartDate: , AffiliationEndDate: , PrimaryPhone: ",
", PrimaryEmail: ",CHAR(34),INDEX(People[Primary Email],$A4816),CHAR(34),
", PrimaryAddress: ",CHAR(34),INDEX(People[Primary Address],$A4816),CHAR(34),
", PersonLink: }"))</f>
        <v>#REF!</v>
      </c>
      <c r="H4816" t="e">
        <f>IF(COUNTA(CitationInformation)=0,"",IF(INDEX(AuthorList[Author Name],$A4816)="","",
CONCATENATE("  - &amp;AuthorListID",TEXT($A4816,"0000"),
"  {CitationID: *CitationID0001",
", PersonID: *PersonID",TEXT(MATCH(INDEX(AuthorList[Author Name],$A4816),People[Full Name],0),"0000"),
", AuthorOrder: ",INDEX(AuthorList[Author Number],$A4816),"}")))</f>
        <v>#REF!</v>
      </c>
      <c r="K4816" t="e">
        <f>IF(INDEX(SamplingFeatures[Feature Code],$A4816)="","",
CONCATENATE("  - &amp;SamplingFeatureID",TEXT($A4816,"0000"),
" {","SamplingFeatureUUID:  ",CHAR(34),INDEX(SamplingFeatures[Sampling Feature UUID],$A4816),CHAR(34),
", SamplingFeatureTypeCV:  ",CHAR(34),INDEX(SamplingFeatures[Sampling Feature Type],$A4816),CHAR(34),
", SamplingFeatureCode:  ",CHAR(34),INDEX(SamplingFeatures[Feature Code],$A4816),CHAR(34),
", SamplingFeatureName:  ",CHAR(34),INDEX(SamplingFeatures[Feature Name],$A4816),CHAR(34),
", SamplingFeatureDescription:  ",CHAR(34),INDEX(SamplingFeatures[Feature Description],$A4816),CHAR(34),
", SamplingFeatureGeotypeCV:  ",CHAR(34),INDEX(SamplingFeatures[Feature Geo Type],$A4816),CHAR(34),
", FeatureGeometry:  ",CHAR(34),INDEX(SamplingFeatures[Feature Geometry],$A4816),CHAR(34),
", Elevation_m:  ",CHAR(34),INDEX(SamplingFeatures[Elevation_m],$A4816),CHAR(34),
", ElevationDatumCV:  ",CHAR(34),ElevationDatum,CHAR(34),"}"))</f>
        <v>#REF!</v>
      </c>
      <c r="L4816" t="e">
        <f>IF(INDEX(SamplingFeatures[Sampling Feature Type],$A4816)&lt;&gt;"Site","",
CONCATENATE("  - &amp;SiteID",TEXT(SUMPRODUCT(--($L$3:$L4815&lt;&gt;"")),"0000"),
" {","SamplingFeatureID:  *SamplingFeatureID",TEXT($A4816,"0000"),
", SiteTypeCV:  ",CHAR(34),INDEX(Sites[Site Type],$A4816),CHAR(34),
", Latitude:  ",INDEX(Sites[Latitude],$A4816),
", Longitude:  ",INDEX(Sites[Longitude],$A4816),
", SRSName:  ",CHAR(34),LatLonDatum,CHAR(34),"}"))</f>
        <v>#REF!</v>
      </c>
      <c r="M4816" t="e">
        <f>IF(INDEX(SamplingFeatures[Sampling Feature Type],$A4816)&lt;&gt;"Specimen","",
CONCATENATE("  - &amp;SpecimenID",TEXT(SUMPRODUCT(--($M$3:$M4815&lt;&gt;"")),"0000"),
" {","SamplingFeatureID:  *SamplingFeatureID",TEXT($A4816,"0000"),
", SpecimenTypeCV:  ",CHAR(34),INDEX(Specimens[Specimen Type],$A4816),CHAR(34),
", SpecimenMediumCV:  ",INDEX(Specimens[Specimen Medium],$A4816),
", IsFieldSpecimen:  ",CHAR(34),INDEX(Specimens[Is Field Specimen?],$A4816),CHAR(34),"}"))</f>
        <v>#REF!</v>
      </c>
      <c r="N4816" t="e">
        <f>IF(COUNTA(SpatialOffsets[])=0,"", IF(INDEX(SpatialOffsets[Spatial Offset Type],$A4816)="","",
CONCATENATE("  - &amp;SpatialOffsetID",TEXT($A4816,"0000"),
" {","SpatialOffsetTypeCV:  ",CHAR(34),INDEX(SpatialOffsets[Spatial Offset Type],$A4816),CHAR(34),
", Offset1Value:  ",INDEX(SpatialOffsets[Offset 1 Value],$A4816),
", Offset1UnitID:  ",CHAR(34),INDEX(SpatialOffsets[Offset 1 Unit],$A4816),CHAR(34),
", Offset2Value:  ",INDEX(SpatialOffsets[Offset 2 Value],$A4816),
", Offset2UnitID:  ",CHAR(34),INDEX(SpatialOffsets[Offset 2 Unit],$A4816),CHAR(34),
", Offset3Value:  ",INDEX(SpatialOffsets[Offset 3 Value],$A4816),
", Offset3UnitID:  ",CHAR(34),INDEX(SpatialOffsets[Offset 3 Unit],$A4816),CHAR(34),,"}")))</f>
        <v>#REF!</v>
      </c>
      <c r="O4816" t="e">
        <f>IF(COUNTA(RelatedFeatures[])=0,"", IF(INDEX(RelatedFeatures[First Sampling Feature Code],$A4816)="","",
CONCATENATE("  - &amp;RelationID",TEXT($A4816,"0000"),
" {","SamplingFeatureID:  *SamplingFeatureID",TEXT(MATCH(INDEX(RelatedFeatures[First Sampling Feature Code],$A4816),SamplingFeatures[Feature Code],0),"0000"),
", RelationshipTypeCV:  ",CHAR(34),INDEX(RelatedFeatures[Relationship Type],$A4816),CHAR(34),
", RelatedFeatureID: *SamplingFeatureID",TEXT(MATCH(INDEX(RelatedFeatures[Second Sampling Feature Code],$A4816),SamplingFeatures[Feature Code],0),"0000"),
", SpatialOffsetID:  ",IF(INDEX(RelatedFeatures[Offset Number],$A4816)="","",CONCATENATE("*SpatialOffsetID",TEXT(INDEX(RelatedFeatures[Offset Number],$A4816),"0000"))),"}")))</f>
        <v>#REF!</v>
      </c>
      <c r="P4816" t="e">
        <f>IF(INDEX(Methods[Method Type],$A4816)="","",
CONCATENATE("  - &amp;MethodID",TEXT($A4816,"0000"),
" {","MethodTypeCV:  ",CHAR(34),INDEX(Methods[Method Type],$A4816),CHAR(34),
", MethodCode:  ",CHAR(34),INDEX(Methods[Method Code],$A4816),CHAR(34),
", MethodName:  ",CHAR(34),INDEX(Methods[Method Name],$A4816),CHAR(34),
", MethodDescription:  ",CHAR(34),INDEX(Methods[Method Description],$A4816),CHAR(34),
", MethodLink:  ",CHAR(34),INDEX(Methods[Method Link],$A4816),CHAR(34),
", OrganizationID: *OrganizationID",TEXT(MATCH(INDEX(Methods[Organization Name],$A4816),Organizations[Organization Name],0),"0000"),"}"))</f>
        <v>#REF!</v>
      </c>
      <c r="Q4816" t="e">
        <f>IF(INDEX(Variables[Variable Type],$A4816)="","",
CONCATENATE("  - &amp;VariableID",TEXT($A4816,"0000"),
" {","VariableTypeCV:  ",CHAR(34),INDEX(Variables[Variable Type],$A4816),CHAR(34),
", VariableCode:  ",CHAR(34),INDEX(Variables[Variable Code],$A4816),CHAR(34),
", VariableNameCV:  ",CHAR(34),INDEX(Variables[Variable Name],$A4816),CHAR(34),
", VariableDefinition:  ",CHAR(34),INDEX(Variables[Variable Definition],$A4816),CHAR(34),
", SpecciationCV:  ",CHAR(34),INDEX(Variables[Speciation],$A4816),CHAR(34),
", NoDataValue:  ",CHAR(34),INDEX(Variables[No Data Value],$A4816),CHAR(34),"}"))</f>
        <v>#REF!</v>
      </c>
    </row>
    <row r="4817" spans="1:17" x14ac:dyDescent="0.25">
      <c r="A4817">
        <v>4814</v>
      </c>
      <c r="D4817" t="e">
        <f>IF(INDEX(People[First Name],$A4817)="","",
CONCATENATE("  - &amp;PersonID",TEXT($A4817,"0000"),
" {","PersonFirstName:  ",CHAR(34),INDEX(People[First Name],$A4817),CHAR(34),
", PersonMiddleName:  ",CHAR(34),INDEX(People[Middle Name],$A4817),CHAR(34),
", PersonLastName:  ",CHAR(34),INDEX(People[Last Name],$A4817),CHAR(34),"}"))</f>
        <v>#REF!</v>
      </c>
      <c r="E4817" t="e">
        <f>IF(INDEX(Organizations[Organization Type '[CV']],$A4817)="","",
CONCATENATE("  - &amp;OrganizationID",TEXT($A4817,"0000"),
" {","OrganizationTypeCV:  ",CHAR(34),INDEX(Organizations[Organization Type '[CV']],$A4817),CHAR(34),
", OrganizationCode:  ",CHAR(34),INDEX(Organizations[Organization Code],$A4817),CHAR(34),
", OrganizationName:  ",CHAR(34),INDEX(Organizations[Organization Name],$A4817),CHAR(34),
", OrganizationDescription:  ",CHAR(34),INDEX(Organizations[Organization Description],$A4817),CHAR(34),
", OrganizationLink:  ",CHAR(34),INDEX(Organizations[Organization Link],$A4817),CHAR(34),"}"))</f>
        <v>#REF!</v>
      </c>
      <c r="F4817" t="e">
        <f>IF(INDEX(People[First Name],$A4817)="","",
CONCATENATE("  - &amp;AffiliationID",TEXT($A4817,"0000"),
" {PersonID: *PersonID",TEXT($A4817,"0000"),
", OrganizationID: *OrganizationID",TEXT(MATCH(INDEX(People[Organization Name],$A4817),Organizations[Organization Name],0),"0000"),
", IsPrimaryOrganizationContact: , AffiliationStartDate: , AffiliationEndDate: , PrimaryPhone: ",
", PrimaryEmail: ",CHAR(34),INDEX(People[Primary Email],$A4817),CHAR(34),
", PrimaryAddress: ",CHAR(34),INDEX(People[Primary Address],$A4817),CHAR(34),
", PersonLink: }"))</f>
        <v>#REF!</v>
      </c>
      <c r="H4817" t="e">
        <f>IF(COUNTA(CitationInformation)=0,"",IF(INDEX(AuthorList[Author Name],$A4817)="","",
CONCATENATE("  - &amp;AuthorListID",TEXT($A4817,"0000"),
"  {CitationID: *CitationID0001",
", PersonID: *PersonID",TEXT(MATCH(INDEX(AuthorList[Author Name],$A4817),People[Full Name],0),"0000"),
", AuthorOrder: ",INDEX(AuthorList[Author Number],$A4817),"}")))</f>
        <v>#REF!</v>
      </c>
      <c r="K4817" t="e">
        <f>IF(INDEX(SamplingFeatures[Feature Code],$A4817)="","",
CONCATENATE("  - &amp;SamplingFeatureID",TEXT($A4817,"0000"),
" {","SamplingFeatureUUID:  ",CHAR(34),INDEX(SamplingFeatures[Sampling Feature UUID],$A4817),CHAR(34),
", SamplingFeatureTypeCV:  ",CHAR(34),INDEX(SamplingFeatures[Sampling Feature Type],$A4817),CHAR(34),
", SamplingFeatureCode:  ",CHAR(34),INDEX(SamplingFeatures[Feature Code],$A4817),CHAR(34),
", SamplingFeatureName:  ",CHAR(34),INDEX(SamplingFeatures[Feature Name],$A4817),CHAR(34),
", SamplingFeatureDescription:  ",CHAR(34),INDEX(SamplingFeatures[Feature Description],$A4817),CHAR(34),
", SamplingFeatureGeotypeCV:  ",CHAR(34),INDEX(SamplingFeatures[Feature Geo Type],$A4817),CHAR(34),
", FeatureGeometry:  ",CHAR(34),INDEX(SamplingFeatures[Feature Geometry],$A4817),CHAR(34),
", Elevation_m:  ",CHAR(34),INDEX(SamplingFeatures[Elevation_m],$A4817),CHAR(34),
", ElevationDatumCV:  ",CHAR(34),ElevationDatum,CHAR(34),"}"))</f>
        <v>#REF!</v>
      </c>
      <c r="L4817" t="e">
        <f>IF(INDEX(SamplingFeatures[Sampling Feature Type],$A4817)&lt;&gt;"Site","",
CONCATENATE("  - &amp;SiteID",TEXT(SUMPRODUCT(--($L$3:$L4816&lt;&gt;"")),"0000"),
" {","SamplingFeatureID:  *SamplingFeatureID",TEXT($A4817,"0000"),
", SiteTypeCV:  ",CHAR(34),INDEX(Sites[Site Type],$A4817),CHAR(34),
", Latitude:  ",INDEX(Sites[Latitude],$A4817),
", Longitude:  ",INDEX(Sites[Longitude],$A4817),
", SRSName:  ",CHAR(34),LatLonDatum,CHAR(34),"}"))</f>
        <v>#REF!</v>
      </c>
      <c r="M4817" t="e">
        <f>IF(INDEX(SamplingFeatures[Sampling Feature Type],$A4817)&lt;&gt;"Specimen","",
CONCATENATE("  - &amp;SpecimenID",TEXT(SUMPRODUCT(--($M$3:$M4816&lt;&gt;"")),"0000"),
" {","SamplingFeatureID:  *SamplingFeatureID",TEXT($A4817,"0000"),
", SpecimenTypeCV:  ",CHAR(34),INDEX(Specimens[Specimen Type],$A4817),CHAR(34),
", SpecimenMediumCV:  ",INDEX(Specimens[Specimen Medium],$A4817),
", IsFieldSpecimen:  ",CHAR(34),INDEX(Specimens[Is Field Specimen?],$A4817),CHAR(34),"}"))</f>
        <v>#REF!</v>
      </c>
      <c r="N4817" t="e">
        <f>IF(COUNTA(SpatialOffsets[])=0,"", IF(INDEX(SpatialOffsets[Spatial Offset Type],$A4817)="","",
CONCATENATE("  - &amp;SpatialOffsetID",TEXT($A4817,"0000"),
" {","SpatialOffsetTypeCV:  ",CHAR(34),INDEX(SpatialOffsets[Spatial Offset Type],$A4817),CHAR(34),
", Offset1Value:  ",INDEX(SpatialOffsets[Offset 1 Value],$A4817),
", Offset1UnitID:  ",CHAR(34),INDEX(SpatialOffsets[Offset 1 Unit],$A4817),CHAR(34),
", Offset2Value:  ",INDEX(SpatialOffsets[Offset 2 Value],$A4817),
", Offset2UnitID:  ",CHAR(34),INDEX(SpatialOffsets[Offset 2 Unit],$A4817),CHAR(34),
", Offset3Value:  ",INDEX(SpatialOffsets[Offset 3 Value],$A4817),
", Offset3UnitID:  ",CHAR(34),INDEX(SpatialOffsets[Offset 3 Unit],$A4817),CHAR(34),,"}")))</f>
        <v>#REF!</v>
      </c>
      <c r="O4817" t="e">
        <f>IF(COUNTA(RelatedFeatures[])=0,"", IF(INDEX(RelatedFeatures[First Sampling Feature Code],$A4817)="","",
CONCATENATE("  - &amp;RelationID",TEXT($A4817,"0000"),
" {","SamplingFeatureID:  *SamplingFeatureID",TEXT(MATCH(INDEX(RelatedFeatures[First Sampling Feature Code],$A4817),SamplingFeatures[Feature Code],0),"0000"),
", RelationshipTypeCV:  ",CHAR(34),INDEX(RelatedFeatures[Relationship Type],$A4817),CHAR(34),
", RelatedFeatureID: *SamplingFeatureID",TEXT(MATCH(INDEX(RelatedFeatures[Second Sampling Feature Code],$A4817),SamplingFeatures[Feature Code],0),"0000"),
", SpatialOffsetID:  ",IF(INDEX(RelatedFeatures[Offset Number],$A4817)="","",CONCATENATE("*SpatialOffsetID",TEXT(INDEX(RelatedFeatures[Offset Number],$A4817),"0000"))),"}")))</f>
        <v>#REF!</v>
      </c>
      <c r="P4817" t="e">
        <f>IF(INDEX(Methods[Method Type],$A4817)="","",
CONCATENATE("  - &amp;MethodID",TEXT($A4817,"0000"),
" {","MethodTypeCV:  ",CHAR(34),INDEX(Methods[Method Type],$A4817),CHAR(34),
", MethodCode:  ",CHAR(34),INDEX(Methods[Method Code],$A4817),CHAR(34),
", MethodName:  ",CHAR(34),INDEX(Methods[Method Name],$A4817),CHAR(34),
", MethodDescription:  ",CHAR(34),INDEX(Methods[Method Description],$A4817),CHAR(34),
", MethodLink:  ",CHAR(34),INDEX(Methods[Method Link],$A4817),CHAR(34),
", OrganizationID: *OrganizationID",TEXT(MATCH(INDEX(Methods[Organization Name],$A4817),Organizations[Organization Name],0),"0000"),"}"))</f>
        <v>#REF!</v>
      </c>
      <c r="Q4817" t="e">
        <f>IF(INDEX(Variables[Variable Type],$A4817)="","",
CONCATENATE("  - &amp;VariableID",TEXT($A4817,"0000"),
" {","VariableTypeCV:  ",CHAR(34),INDEX(Variables[Variable Type],$A4817),CHAR(34),
", VariableCode:  ",CHAR(34),INDEX(Variables[Variable Code],$A4817),CHAR(34),
", VariableNameCV:  ",CHAR(34),INDEX(Variables[Variable Name],$A4817),CHAR(34),
", VariableDefinition:  ",CHAR(34),INDEX(Variables[Variable Definition],$A4817),CHAR(34),
", SpecciationCV:  ",CHAR(34),INDEX(Variables[Speciation],$A4817),CHAR(34),
", NoDataValue:  ",CHAR(34),INDEX(Variables[No Data Value],$A4817),CHAR(34),"}"))</f>
        <v>#REF!</v>
      </c>
    </row>
    <row r="4818" spans="1:17" x14ac:dyDescent="0.25">
      <c r="A4818">
        <v>4815</v>
      </c>
      <c r="D4818" t="e">
        <f>IF(INDEX(People[First Name],$A4818)="","",
CONCATENATE("  - &amp;PersonID",TEXT($A4818,"0000"),
" {","PersonFirstName:  ",CHAR(34),INDEX(People[First Name],$A4818),CHAR(34),
", PersonMiddleName:  ",CHAR(34),INDEX(People[Middle Name],$A4818),CHAR(34),
", PersonLastName:  ",CHAR(34),INDEX(People[Last Name],$A4818),CHAR(34),"}"))</f>
        <v>#REF!</v>
      </c>
      <c r="E4818" t="e">
        <f>IF(INDEX(Organizations[Organization Type '[CV']],$A4818)="","",
CONCATENATE("  - &amp;OrganizationID",TEXT($A4818,"0000"),
" {","OrganizationTypeCV:  ",CHAR(34),INDEX(Organizations[Organization Type '[CV']],$A4818),CHAR(34),
", OrganizationCode:  ",CHAR(34),INDEX(Organizations[Organization Code],$A4818),CHAR(34),
", OrganizationName:  ",CHAR(34),INDEX(Organizations[Organization Name],$A4818),CHAR(34),
", OrganizationDescription:  ",CHAR(34),INDEX(Organizations[Organization Description],$A4818),CHAR(34),
", OrganizationLink:  ",CHAR(34),INDEX(Organizations[Organization Link],$A4818),CHAR(34),"}"))</f>
        <v>#REF!</v>
      </c>
      <c r="F4818" t="e">
        <f>IF(INDEX(People[First Name],$A4818)="","",
CONCATENATE("  - &amp;AffiliationID",TEXT($A4818,"0000"),
" {PersonID: *PersonID",TEXT($A4818,"0000"),
", OrganizationID: *OrganizationID",TEXT(MATCH(INDEX(People[Organization Name],$A4818),Organizations[Organization Name],0),"0000"),
", IsPrimaryOrganizationContact: , AffiliationStartDate: , AffiliationEndDate: , PrimaryPhone: ",
", PrimaryEmail: ",CHAR(34),INDEX(People[Primary Email],$A4818),CHAR(34),
", PrimaryAddress: ",CHAR(34),INDEX(People[Primary Address],$A4818),CHAR(34),
", PersonLink: }"))</f>
        <v>#REF!</v>
      </c>
      <c r="H4818" t="e">
        <f>IF(COUNTA(CitationInformation)=0,"",IF(INDEX(AuthorList[Author Name],$A4818)="","",
CONCATENATE("  - &amp;AuthorListID",TEXT($A4818,"0000"),
"  {CitationID: *CitationID0001",
", PersonID: *PersonID",TEXT(MATCH(INDEX(AuthorList[Author Name],$A4818),People[Full Name],0),"0000"),
", AuthorOrder: ",INDEX(AuthorList[Author Number],$A4818),"}")))</f>
        <v>#REF!</v>
      </c>
      <c r="K4818" t="e">
        <f>IF(INDEX(SamplingFeatures[Feature Code],$A4818)="","",
CONCATENATE("  - &amp;SamplingFeatureID",TEXT($A4818,"0000"),
" {","SamplingFeatureUUID:  ",CHAR(34),INDEX(SamplingFeatures[Sampling Feature UUID],$A4818),CHAR(34),
", SamplingFeatureTypeCV:  ",CHAR(34),INDEX(SamplingFeatures[Sampling Feature Type],$A4818),CHAR(34),
", SamplingFeatureCode:  ",CHAR(34),INDEX(SamplingFeatures[Feature Code],$A4818),CHAR(34),
", SamplingFeatureName:  ",CHAR(34),INDEX(SamplingFeatures[Feature Name],$A4818),CHAR(34),
", SamplingFeatureDescription:  ",CHAR(34),INDEX(SamplingFeatures[Feature Description],$A4818),CHAR(34),
", SamplingFeatureGeotypeCV:  ",CHAR(34),INDEX(SamplingFeatures[Feature Geo Type],$A4818),CHAR(34),
", FeatureGeometry:  ",CHAR(34),INDEX(SamplingFeatures[Feature Geometry],$A4818),CHAR(34),
", Elevation_m:  ",CHAR(34),INDEX(SamplingFeatures[Elevation_m],$A4818),CHAR(34),
", ElevationDatumCV:  ",CHAR(34),ElevationDatum,CHAR(34),"}"))</f>
        <v>#REF!</v>
      </c>
      <c r="L4818" t="e">
        <f>IF(INDEX(SamplingFeatures[Sampling Feature Type],$A4818)&lt;&gt;"Site","",
CONCATENATE("  - &amp;SiteID",TEXT(SUMPRODUCT(--($L$3:$L4817&lt;&gt;"")),"0000"),
" {","SamplingFeatureID:  *SamplingFeatureID",TEXT($A4818,"0000"),
", SiteTypeCV:  ",CHAR(34),INDEX(Sites[Site Type],$A4818),CHAR(34),
", Latitude:  ",INDEX(Sites[Latitude],$A4818),
", Longitude:  ",INDEX(Sites[Longitude],$A4818),
", SRSName:  ",CHAR(34),LatLonDatum,CHAR(34),"}"))</f>
        <v>#REF!</v>
      </c>
      <c r="M4818" t="e">
        <f>IF(INDEX(SamplingFeatures[Sampling Feature Type],$A4818)&lt;&gt;"Specimen","",
CONCATENATE("  - &amp;SpecimenID",TEXT(SUMPRODUCT(--($M$3:$M4817&lt;&gt;"")),"0000"),
" {","SamplingFeatureID:  *SamplingFeatureID",TEXT($A4818,"0000"),
", SpecimenTypeCV:  ",CHAR(34),INDEX(Specimens[Specimen Type],$A4818),CHAR(34),
", SpecimenMediumCV:  ",INDEX(Specimens[Specimen Medium],$A4818),
", IsFieldSpecimen:  ",CHAR(34),INDEX(Specimens[Is Field Specimen?],$A4818),CHAR(34),"}"))</f>
        <v>#REF!</v>
      </c>
      <c r="N4818" t="e">
        <f>IF(COUNTA(SpatialOffsets[])=0,"", IF(INDEX(SpatialOffsets[Spatial Offset Type],$A4818)="","",
CONCATENATE("  - &amp;SpatialOffsetID",TEXT($A4818,"0000"),
" {","SpatialOffsetTypeCV:  ",CHAR(34),INDEX(SpatialOffsets[Spatial Offset Type],$A4818),CHAR(34),
", Offset1Value:  ",INDEX(SpatialOffsets[Offset 1 Value],$A4818),
", Offset1UnitID:  ",CHAR(34),INDEX(SpatialOffsets[Offset 1 Unit],$A4818),CHAR(34),
", Offset2Value:  ",INDEX(SpatialOffsets[Offset 2 Value],$A4818),
", Offset2UnitID:  ",CHAR(34),INDEX(SpatialOffsets[Offset 2 Unit],$A4818),CHAR(34),
", Offset3Value:  ",INDEX(SpatialOffsets[Offset 3 Value],$A4818),
", Offset3UnitID:  ",CHAR(34),INDEX(SpatialOffsets[Offset 3 Unit],$A4818),CHAR(34),,"}")))</f>
        <v>#REF!</v>
      </c>
      <c r="O4818" t="e">
        <f>IF(COUNTA(RelatedFeatures[])=0,"", IF(INDEX(RelatedFeatures[First Sampling Feature Code],$A4818)="","",
CONCATENATE("  - &amp;RelationID",TEXT($A4818,"0000"),
" {","SamplingFeatureID:  *SamplingFeatureID",TEXT(MATCH(INDEX(RelatedFeatures[First Sampling Feature Code],$A4818),SamplingFeatures[Feature Code],0),"0000"),
", RelationshipTypeCV:  ",CHAR(34),INDEX(RelatedFeatures[Relationship Type],$A4818),CHAR(34),
", RelatedFeatureID: *SamplingFeatureID",TEXT(MATCH(INDEX(RelatedFeatures[Second Sampling Feature Code],$A4818),SamplingFeatures[Feature Code],0),"0000"),
", SpatialOffsetID:  ",IF(INDEX(RelatedFeatures[Offset Number],$A4818)="","",CONCATENATE("*SpatialOffsetID",TEXT(INDEX(RelatedFeatures[Offset Number],$A4818),"0000"))),"}")))</f>
        <v>#REF!</v>
      </c>
      <c r="P4818" t="e">
        <f>IF(INDEX(Methods[Method Type],$A4818)="","",
CONCATENATE("  - &amp;MethodID",TEXT($A4818,"0000"),
" {","MethodTypeCV:  ",CHAR(34),INDEX(Methods[Method Type],$A4818),CHAR(34),
", MethodCode:  ",CHAR(34),INDEX(Methods[Method Code],$A4818),CHAR(34),
", MethodName:  ",CHAR(34),INDEX(Methods[Method Name],$A4818),CHAR(34),
", MethodDescription:  ",CHAR(34),INDEX(Methods[Method Description],$A4818),CHAR(34),
", MethodLink:  ",CHAR(34),INDEX(Methods[Method Link],$A4818),CHAR(34),
", OrganizationID: *OrganizationID",TEXT(MATCH(INDEX(Methods[Organization Name],$A4818),Organizations[Organization Name],0),"0000"),"}"))</f>
        <v>#REF!</v>
      </c>
      <c r="Q4818" t="e">
        <f>IF(INDEX(Variables[Variable Type],$A4818)="","",
CONCATENATE("  - &amp;VariableID",TEXT($A4818,"0000"),
" {","VariableTypeCV:  ",CHAR(34),INDEX(Variables[Variable Type],$A4818),CHAR(34),
", VariableCode:  ",CHAR(34),INDEX(Variables[Variable Code],$A4818),CHAR(34),
", VariableNameCV:  ",CHAR(34),INDEX(Variables[Variable Name],$A4818),CHAR(34),
", VariableDefinition:  ",CHAR(34),INDEX(Variables[Variable Definition],$A4818),CHAR(34),
", SpecciationCV:  ",CHAR(34),INDEX(Variables[Speciation],$A4818),CHAR(34),
", NoDataValue:  ",CHAR(34),INDEX(Variables[No Data Value],$A4818),CHAR(34),"}"))</f>
        <v>#REF!</v>
      </c>
    </row>
    <row r="4819" spans="1:17" x14ac:dyDescent="0.25">
      <c r="A4819">
        <v>4816</v>
      </c>
      <c r="D4819" t="e">
        <f>IF(INDEX(People[First Name],$A4819)="","",
CONCATENATE("  - &amp;PersonID",TEXT($A4819,"0000"),
" {","PersonFirstName:  ",CHAR(34),INDEX(People[First Name],$A4819),CHAR(34),
", PersonMiddleName:  ",CHAR(34),INDEX(People[Middle Name],$A4819),CHAR(34),
", PersonLastName:  ",CHAR(34),INDEX(People[Last Name],$A4819),CHAR(34),"}"))</f>
        <v>#REF!</v>
      </c>
      <c r="E4819" t="e">
        <f>IF(INDEX(Organizations[Organization Type '[CV']],$A4819)="","",
CONCATENATE("  - &amp;OrganizationID",TEXT($A4819,"0000"),
" {","OrganizationTypeCV:  ",CHAR(34),INDEX(Organizations[Organization Type '[CV']],$A4819),CHAR(34),
", OrganizationCode:  ",CHAR(34),INDEX(Organizations[Organization Code],$A4819),CHAR(34),
", OrganizationName:  ",CHAR(34),INDEX(Organizations[Organization Name],$A4819),CHAR(34),
", OrganizationDescription:  ",CHAR(34),INDEX(Organizations[Organization Description],$A4819),CHAR(34),
", OrganizationLink:  ",CHAR(34),INDEX(Organizations[Organization Link],$A4819),CHAR(34),"}"))</f>
        <v>#REF!</v>
      </c>
      <c r="F4819" t="e">
        <f>IF(INDEX(People[First Name],$A4819)="","",
CONCATENATE("  - &amp;AffiliationID",TEXT($A4819,"0000"),
" {PersonID: *PersonID",TEXT($A4819,"0000"),
", OrganizationID: *OrganizationID",TEXT(MATCH(INDEX(People[Organization Name],$A4819),Organizations[Organization Name],0),"0000"),
", IsPrimaryOrganizationContact: , AffiliationStartDate: , AffiliationEndDate: , PrimaryPhone: ",
", PrimaryEmail: ",CHAR(34),INDEX(People[Primary Email],$A4819),CHAR(34),
", PrimaryAddress: ",CHAR(34),INDEX(People[Primary Address],$A4819),CHAR(34),
", PersonLink: }"))</f>
        <v>#REF!</v>
      </c>
      <c r="H4819" t="e">
        <f>IF(COUNTA(CitationInformation)=0,"",IF(INDEX(AuthorList[Author Name],$A4819)="","",
CONCATENATE("  - &amp;AuthorListID",TEXT($A4819,"0000"),
"  {CitationID: *CitationID0001",
", PersonID: *PersonID",TEXT(MATCH(INDEX(AuthorList[Author Name],$A4819),People[Full Name],0),"0000"),
", AuthorOrder: ",INDEX(AuthorList[Author Number],$A4819),"}")))</f>
        <v>#REF!</v>
      </c>
      <c r="K4819" t="e">
        <f>IF(INDEX(SamplingFeatures[Feature Code],$A4819)="","",
CONCATENATE("  - &amp;SamplingFeatureID",TEXT($A4819,"0000"),
" {","SamplingFeatureUUID:  ",CHAR(34),INDEX(SamplingFeatures[Sampling Feature UUID],$A4819),CHAR(34),
", SamplingFeatureTypeCV:  ",CHAR(34),INDEX(SamplingFeatures[Sampling Feature Type],$A4819),CHAR(34),
", SamplingFeatureCode:  ",CHAR(34),INDEX(SamplingFeatures[Feature Code],$A4819),CHAR(34),
", SamplingFeatureName:  ",CHAR(34),INDEX(SamplingFeatures[Feature Name],$A4819),CHAR(34),
", SamplingFeatureDescription:  ",CHAR(34),INDEX(SamplingFeatures[Feature Description],$A4819),CHAR(34),
", SamplingFeatureGeotypeCV:  ",CHAR(34),INDEX(SamplingFeatures[Feature Geo Type],$A4819),CHAR(34),
", FeatureGeometry:  ",CHAR(34),INDEX(SamplingFeatures[Feature Geometry],$A4819),CHAR(34),
", Elevation_m:  ",CHAR(34),INDEX(SamplingFeatures[Elevation_m],$A4819),CHAR(34),
", ElevationDatumCV:  ",CHAR(34),ElevationDatum,CHAR(34),"}"))</f>
        <v>#REF!</v>
      </c>
      <c r="L4819" t="e">
        <f>IF(INDEX(SamplingFeatures[Sampling Feature Type],$A4819)&lt;&gt;"Site","",
CONCATENATE("  - &amp;SiteID",TEXT(SUMPRODUCT(--($L$3:$L4818&lt;&gt;"")),"0000"),
" {","SamplingFeatureID:  *SamplingFeatureID",TEXT($A4819,"0000"),
", SiteTypeCV:  ",CHAR(34),INDEX(Sites[Site Type],$A4819),CHAR(34),
", Latitude:  ",INDEX(Sites[Latitude],$A4819),
", Longitude:  ",INDEX(Sites[Longitude],$A4819),
", SRSName:  ",CHAR(34),LatLonDatum,CHAR(34),"}"))</f>
        <v>#REF!</v>
      </c>
      <c r="M4819" t="e">
        <f>IF(INDEX(SamplingFeatures[Sampling Feature Type],$A4819)&lt;&gt;"Specimen","",
CONCATENATE("  - &amp;SpecimenID",TEXT(SUMPRODUCT(--($M$3:$M4818&lt;&gt;"")),"0000"),
" {","SamplingFeatureID:  *SamplingFeatureID",TEXT($A4819,"0000"),
", SpecimenTypeCV:  ",CHAR(34),INDEX(Specimens[Specimen Type],$A4819),CHAR(34),
", SpecimenMediumCV:  ",INDEX(Specimens[Specimen Medium],$A4819),
", IsFieldSpecimen:  ",CHAR(34),INDEX(Specimens[Is Field Specimen?],$A4819),CHAR(34),"}"))</f>
        <v>#REF!</v>
      </c>
      <c r="N4819" t="e">
        <f>IF(COUNTA(SpatialOffsets[])=0,"", IF(INDEX(SpatialOffsets[Spatial Offset Type],$A4819)="","",
CONCATENATE("  - &amp;SpatialOffsetID",TEXT($A4819,"0000"),
" {","SpatialOffsetTypeCV:  ",CHAR(34),INDEX(SpatialOffsets[Spatial Offset Type],$A4819),CHAR(34),
", Offset1Value:  ",INDEX(SpatialOffsets[Offset 1 Value],$A4819),
", Offset1UnitID:  ",CHAR(34),INDEX(SpatialOffsets[Offset 1 Unit],$A4819),CHAR(34),
", Offset2Value:  ",INDEX(SpatialOffsets[Offset 2 Value],$A4819),
", Offset2UnitID:  ",CHAR(34),INDEX(SpatialOffsets[Offset 2 Unit],$A4819),CHAR(34),
", Offset3Value:  ",INDEX(SpatialOffsets[Offset 3 Value],$A4819),
", Offset3UnitID:  ",CHAR(34),INDEX(SpatialOffsets[Offset 3 Unit],$A4819),CHAR(34),,"}")))</f>
        <v>#REF!</v>
      </c>
      <c r="O4819" t="e">
        <f>IF(COUNTA(RelatedFeatures[])=0,"", IF(INDEX(RelatedFeatures[First Sampling Feature Code],$A4819)="","",
CONCATENATE("  - &amp;RelationID",TEXT($A4819,"0000"),
" {","SamplingFeatureID:  *SamplingFeatureID",TEXT(MATCH(INDEX(RelatedFeatures[First Sampling Feature Code],$A4819),SamplingFeatures[Feature Code],0),"0000"),
", RelationshipTypeCV:  ",CHAR(34),INDEX(RelatedFeatures[Relationship Type],$A4819),CHAR(34),
", RelatedFeatureID: *SamplingFeatureID",TEXT(MATCH(INDEX(RelatedFeatures[Second Sampling Feature Code],$A4819),SamplingFeatures[Feature Code],0),"0000"),
", SpatialOffsetID:  ",IF(INDEX(RelatedFeatures[Offset Number],$A4819)="","",CONCATENATE("*SpatialOffsetID",TEXT(INDEX(RelatedFeatures[Offset Number],$A4819),"0000"))),"}")))</f>
        <v>#REF!</v>
      </c>
      <c r="P4819" t="e">
        <f>IF(INDEX(Methods[Method Type],$A4819)="","",
CONCATENATE("  - &amp;MethodID",TEXT($A4819,"0000"),
" {","MethodTypeCV:  ",CHAR(34),INDEX(Methods[Method Type],$A4819),CHAR(34),
", MethodCode:  ",CHAR(34),INDEX(Methods[Method Code],$A4819),CHAR(34),
", MethodName:  ",CHAR(34),INDEX(Methods[Method Name],$A4819),CHAR(34),
", MethodDescription:  ",CHAR(34),INDEX(Methods[Method Description],$A4819),CHAR(34),
", MethodLink:  ",CHAR(34),INDEX(Methods[Method Link],$A4819),CHAR(34),
", OrganizationID: *OrganizationID",TEXT(MATCH(INDEX(Methods[Organization Name],$A4819),Organizations[Organization Name],0),"0000"),"}"))</f>
        <v>#REF!</v>
      </c>
      <c r="Q4819" t="e">
        <f>IF(INDEX(Variables[Variable Type],$A4819)="","",
CONCATENATE("  - &amp;VariableID",TEXT($A4819,"0000"),
" {","VariableTypeCV:  ",CHAR(34),INDEX(Variables[Variable Type],$A4819),CHAR(34),
", VariableCode:  ",CHAR(34),INDEX(Variables[Variable Code],$A4819),CHAR(34),
", VariableNameCV:  ",CHAR(34),INDEX(Variables[Variable Name],$A4819),CHAR(34),
", VariableDefinition:  ",CHAR(34),INDEX(Variables[Variable Definition],$A4819),CHAR(34),
", SpecciationCV:  ",CHAR(34),INDEX(Variables[Speciation],$A4819),CHAR(34),
", NoDataValue:  ",CHAR(34),INDEX(Variables[No Data Value],$A4819),CHAR(34),"}"))</f>
        <v>#REF!</v>
      </c>
    </row>
    <row r="4820" spans="1:17" x14ac:dyDescent="0.25">
      <c r="A4820">
        <v>4817</v>
      </c>
      <c r="D4820" t="e">
        <f>IF(INDEX(People[First Name],$A4820)="","",
CONCATENATE("  - &amp;PersonID",TEXT($A4820,"0000"),
" {","PersonFirstName:  ",CHAR(34),INDEX(People[First Name],$A4820),CHAR(34),
", PersonMiddleName:  ",CHAR(34),INDEX(People[Middle Name],$A4820),CHAR(34),
", PersonLastName:  ",CHAR(34),INDEX(People[Last Name],$A4820),CHAR(34),"}"))</f>
        <v>#REF!</v>
      </c>
      <c r="E4820" t="e">
        <f>IF(INDEX(Organizations[Organization Type '[CV']],$A4820)="","",
CONCATENATE("  - &amp;OrganizationID",TEXT($A4820,"0000"),
" {","OrganizationTypeCV:  ",CHAR(34),INDEX(Organizations[Organization Type '[CV']],$A4820),CHAR(34),
", OrganizationCode:  ",CHAR(34),INDEX(Organizations[Organization Code],$A4820),CHAR(34),
", OrganizationName:  ",CHAR(34),INDEX(Organizations[Organization Name],$A4820),CHAR(34),
", OrganizationDescription:  ",CHAR(34),INDEX(Organizations[Organization Description],$A4820),CHAR(34),
", OrganizationLink:  ",CHAR(34),INDEX(Organizations[Organization Link],$A4820),CHAR(34),"}"))</f>
        <v>#REF!</v>
      </c>
      <c r="F4820" t="e">
        <f>IF(INDEX(People[First Name],$A4820)="","",
CONCATENATE("  - &amp;AffiliationID",TEXT($A4820,"0000"),
" {PersonID: *PersonID",TEXT($A4820,"0000"),
", OrganizationID: *OrganizationID",TEXT(MATCH(INDEX(People[Organization Name],$A4820),Organizations[Organization Name],0),"0000"),
", IsPrimaryOrganizationContact: , AffiliationStartDate: , AffiliationEndDate: , PrimaryPhone: ",
", PrimaryEmail: ",CHAR(34),INDEX(People[Primary Email],$A4820),CHAR(34),
", PrimaryAddress: ",CHAR(34),INDEX(People[Primary Address],$A4820),CHAR(34),
", PersonLink: }"))</f>
        <v>#REF!</v>
      </c>
      <c r="H4820" t="e">
        <f>IF(COUNTA(CitationInformation)=0,"",IF(INDEX(AuthorList[Author Name],$A4820)="","",
CONCATENATE("  - &amp;AuthorListID",TEXT($A4820,"0000"),
"  {CitationID: *CitationID0001",
", PersonID: *PersonID",TEXT(MATCH(INDEX(AuthorList[Author Name],$A4820),People[Full Name],0),"0000"),
", AuthorOrder: ",INDEX(AuthorList[Author Number],$A4820),"}")))</f>
        <v>#REF!</v>
      </c>
      <c r="K4820" t="e">
        <f>IF(INDEX(SamplingFeatures[Feature Code],$A4820)="","",
CONCATENATE("  - &amp;SamplingFeatureID",TEXT($A4820,"0000"),
" {","SamplingFeatureUUID:  ",CHAR(34),INDEX(SamplingFeatures[Sampling Feature UUID],$A4820),CHAR(34),
", SamplingFeatureTypeCV:  ",CHAR(34),INDEX(SamplingFeatures[Sampling Feature Type],$A4820),CHAR(34),
", SamplingFeatureCode:  ",CHAR(34),INDEX(SamplingFeatures[Feature Code],$A4820),CHAR(34),
", SamplingFeatureName:  ",CHAR(34),INDEX(SamplingFeatures[Feature Name],$A4820),CHAR(34),
", SamplingFeatureDescription:  ",CHAR(34),INDEX(SamplingFeatures[Feature Description],$A4820),CHAR(34),
", SamplingFeatureGeotypeCV:  ",CHAR(34),INDEX(SamplingFeatures[Feature Geo Type],$A4820),CHAR(34),
", FeatureGeometry:  ",CHAR(34),INDEX(SamplingFeatures[Feature Geometry],$A4820),CHAR(34),
", Elevation_m:  ",CHAR(34),INDEX(SamplingFeatures[Elevation_m],$A4820),CHAR(34),
", ElevationDatumCV:  ",CHAR(34),ElevationDatum,CHAR(34),"}"))</f>
        <v>#REF!</v>
      </c>
      <c r="L4820" t="e">
        <f>IF(INDEX(SamplingFeatures[Sampling Feature Type],$A4820)&lt;&gt;"Site","",
CONCATENATE("  - &amp;SiteID",TEXT(SUMPRODUCT(--($L$3:$L4819&lt;&gt;"")),"0000"),
" {","SamplingFeatureID:  *SamplingFeatureID",TEXT($A4820,"0000"),
", SiteTypeCV:  ",CHAR(34),INDEX(Sites[Site Type],$A4820),CHAR(34),
", Latitude:  ",INDEX(Sites[Latitude],$A4820),
", Longitude:  ",INDEX(Sites[Longitude],$A4820),
", SRSName:  ",CHAR(34),LatLonDatum,CHAR(34),"}"))</f>
        <v>#REF!</v>
      </c>
      <c r="M4820" t="e">
        <f>IF(INDEX(SamplingFeatures[Sampling Feature Type],$A4820)&lt;&gt;"Specimen","",
CONCATENATE("  - &amp;SpecimenID",TEXT(SUMPRODUCT(--($M$3:$M4819&lt;&gt;"")),"0000"),
" {","SamplingFeatureID:  *SamplingFeatureID",TEXT($A4820,"0000"),
", SpecimenTypeCV:  ",CHAR(34),INDEX(Specimens[Specimen Type],$A4820),CHAR(34),
", SpecimenMediumCV:  ",INDEX(Specimens[Specimen Medium],$A4820),
", IsFieldSpecimen:  ",CHAR(34),INDEX(Specimens[Is Field Specimen?],$A4820),CHAR(34),"}"))</f>
        <v>#REF!</v>
      </c>
      <c r="N4820" t="e">
        <f>IF(COUNTA(SpatialOffsets[])=0,"", IF(INDEX(SpatialOffsets[Spatial Offset Type],$A4820)="","",
CONCATENATE("  - &amp;SpatialOffsetID",TEXT($A4820,"0000"),
" {","SpatialOffsetTypeCV:  ",CHAR(34),INDEX(SpatialOffsets[Spatial Offset Type],$A4820),CHAR(34),
", Offset1Value:  ",INDEX(SpatialOffsets[Offset 1 Value],$A4820),
", Offset1UnitID:  ",CHAR(34),INDEX(SpatialOffsets[Offset 1 Unit],$A4820),CHAR(34),
", Offset2Value:  ",INDEX(SpatialOffsets[Offset 2 Value],$A4820),
", Offset2UnitID:  ",CHAR(34),INDEX(SpatialOffsets[Offset 2 Unit],$A4820),CHAR(34),
", Offset3Value:  ",INDEX(SpatialOffsets[Offset 3 Value],$A4820),
", Offset3UnitID:  ",CHAR(34),INDEX(SpatialOffsets[Offset 3 Unit],$A4820),CHAR(34),,"}")))</f>
        <v>#REF!</v>
      </c>
      <c r="O4820" t="e">
        <f>IF(COUNTA(RelatedFeatures[])=0,"", IF(INDEX(RelatedFeatures[First Sampling Feature Code],$A4820)="","",
CONCATENATE("  - &amp;RelationID",TEXT($A4820,"0000"),
" {","SamplingFeatureID:  *SamplingFeatureID",TEXT(MATCH(INDEX(RelatedFeatures[First Sampling Feature Code],$A4820),SamplingFeatures[Feature Code],0),"0000"),
", RelationshipTypeCV:  ",CHAR(34),INDEX(RelatedFeatures[Relationship Type],$A4820),CHAR(34),
", RelatedFeatureID: *SamplingFeatureID",TEXT(MATCH(INDEX(RelatedFeatures[Second Sampling Feature Code],$A4820),SamplingFeatures[Feature Code],0),"0000"),
", SpatialOffsetID:  ",IF(INDEX(RelatedFeatures[Offset Number],$A4820)="","",CONCATENATE("*SpatialOffsetID",TEXT(INDEX(RelatedFeatures[Offset Number],$A4820),"0000"))),"}")))</f>
        <v>#REF!</v>
      </c>
      <c r="P4820" t="e">
        <f>IF(INDEX(Methods[Method Type],$A4820)="","",
CONCATENATE("  - &amp;MethodID",TEXT($A4820,"0000"),
" {","MethodTypeCV:  ",CHAR(34),INDEX(Methods[Method Type],$A4820),CHAR(34),
", MethodCode:  ",CHAR(34),INDEX(Methods[Method Code],$A4820),CHAR(34),
", MethodName:  ",CHAR(34),INDEX(Methods[Method Name],$A4820),CHAR(34),
", MethodDescription:  ",CHAR(34),INDEX(Methods[Method Description],$A4820),CHAR(34),
", MethodLink:  ",CHAR(34),INDEX(Methods[Method Link],$A4820),CHAR(34),
", OrganizationID: *OrganizationID",TEXT(MATCH(INDEX(Methods[Organization Name],$A4820),Organizations[Organization Name],0),"0000"),"}"))</f>
        <v>#REF!</v>
      </c>
      <c r="Q4820" t="e">
        <f>IF(INDEX(Variables[Variable Type],$A4820)="","",
CONCATENATE("  - &amp;VariableID",TEXT($A4820,"0000"),
" {","VariableTypeCV:  ",CHAR(34),INDEX(Variables[Variable Type],$A4820),CHAR(34),
", VariableCode:  ",CHAR(34),INDEX(Variables[Variable Code],$A4820),CHAR(34),
", VariableNameCV:  ",CHAR(34),INDEX(Variables[Variable Name],$A4820),CHAR(34),
", VariableDefinition:  ",CHAR(34),INDEX(Variables[Variable Definition],$A4820),CHAR(34),
", SpecciationCV:  ",CHAR(34),INDEX(Variables[Speciation],$A4820),CHAR(34),
", NoDataValue:  ",CHAR(34),INDEX(Variables[No Data Value],$A4820),CHAR(34),"}"))</f>
        <v>#REF!</v>
      </c>
    </row>
    <row r="4821" spans="1:17" x14ac:dyDescent="0.25">
      <c r="A4821">
        <v>4818</v>
      </c>
      <c r="D4821" t="e">
        <f>IF(INDEX(People[First Name],$A4821)="","",
CONCATENATE("  - &amp;PersonID",TEXT($A4821,"0000"),
" {","PersonFirstName:  ",CHAR(34),INDEX(People[First Name],$A4821),CHAR(34),
", PersonMiddleName:  ",CHAR(34),INDEX(People[Middle Name],$A4821),CHAR(34),
", PersonLastName:  ",CHAR(34),INDEX(People[Last Name],$A4821),CHAR(34),"}"))</f>
        <v>#REF!</v>
      </c>
      <c r="E4821" t="e">
        <f>IF(INDEX(Organizations[Organization Type '[CV']],$A4821)="","",
CONCATENATE("  - &amp;OrganizationID",TEXT($A4821,"0000"),
" {","OrganizationTypeCV:  ",CHAR(34),INDEX(Organizations[Organization Type '[CV']],$A4821),CHAR(34),
", OrganizationCode:  ",CHAR(34),INDEX(Organizations[Organization Code],$A4821),CHAR(34),
", OrganizationName:  ",CHAR(34),INDEX(Organizations[Organization Name],$A4821),CHAR(34),
", OrganizationDescription:  ",CHAR(34),INDEX(Organizations[Organization Description],$A4821),CHAR(34),
", OrganizationLink:  ",CHAR(34),INDEX(Organizations[Organization Link],$A4821),CHAR(34),"}"))</f>
        <v>#REF!</v>
      </c>
      <c r="F4821" t="e">
        <f>IF(INDEX(People[First Name],$A4821)="","",
CONCATENATE("  - &amp;AffiliationID",TEXT($A4821,"0000"),
" {PersonID: *PersonID",TEXT($A4821,"0000"),
", OrganizationID: *OrganizationID",TEXT(MATCH(INDEX(People[Organization Name],$A4821),Organizations[Organization Name],0),"0000"),
", IsPrimaryOrganizationContact: , AffiliationStartDate: , AffiliationEndDate: , PrimaryPhone: ",
", PrimaryEmail: ",CHAR(34),INDEX(People[Primary Email],$A4821),CHAR(34),
", PrimaryAddress: ",CHAR(34),INDEX(People[Primary Address],$A4821),CHAR(34),
", PersonLink: }"))</f>
        <v>#REF!</v>
      </c>
      <c r="H4821" t="e">
        <f>IF(COUNTA(CitationInformation)=0,"",IF(INDEX(AuthorList[Author Name],$A4821)="","",
CONCATENATE("  - &amp;AuthorListID",TEXT($A4821,"0000"),
"  {CitationID: *CitationID0001",
", PersonID: *PersonID",TEXT(MATCH(INDEX(AuthorList[Author Name],$A4821),People[Full Name],0),"0000"),
", AuthorOrder: ",INDEX(AuthorList[Author Number],$A4821),"}")))</f>
        <v>#REF!</v>
      </c>
      <c r="K4821" t="e">
        <f>IF(INDEX(SamplingFeatures[Feature Code],$A4821)="","",
CONCATENATE("  - &amp;SamplingFeatureID",TEXT($A4821,"0000"),
" {","SamplingFeatureUUID:  ",CHAR(34),INDEX(SamplingFeatures[Sampling Feature UUID],$A4821),CHAR(34),
", SamplingFeatureTypeCV:  ",CHAR(34),INDEX(SamplingFeatures[Sampling Feature Type],$A4821),CHAR(34),
", SamplingFeatureCode:  ",CHAR(34),INDEX(SamplingFeatures[Feature Code],$A4821),CHAR(34),
", SamplingFeatureName:  ",CHAR(34),INDEX(SamplingFeatures[Feature Name],$A4821),CHAR(34),
", SamplingFeatureDescription:  ",CHAR(34),INDEX(SamplingFeatures[Feature Description],$A4821),CHAR(34),
", SamplingFeatureGeotypeCV:  ",CHAR(34),INDEX(SamplingFeatures[Feature Geo Type],$A4821),CHAR(34),
", FeatureGeometry:  ",CHAR(34),INDEX(SamplingFeatures[Feature Geometry],$A4821),CHAR(34),
", Elevation_m:  ",CHAR(34),INDEX(SamplingFeatures[Elevation_m],$A4821),CHAR(34),
", ElevationDatumCV:  ",CHAR(34),ElevationDatum,CHAR(34),"}"))</f>
        <v>#REF!</v>
      </c>
      <c r="L4821" t="e">
        <f>IF(INDEX(SamplingFeatures[Sampling Feature Type],$A4821)&lt;&gt;"Site","",
CONCATENATE("  - &amp;SiteID",TEXT(SUMPRODUCT(--($L$3:$L4820&lt;&gt;"")),"0000"),
" {","SamplingFeatureID:  *SamplingFeatureID",TEXT($A4821,"0000"),
", SiteTypeCV:  ",CHAR(34),INDEX(Sites[Site Type],$A4821),CHAR(34),
", Latitude:  ",INDEX(Sites[Latitude],$A4821),
", Longitude:  ",INDEX(Sites[Longitude],$A4821),
", SRSName:  ",CHAR(34),LatLonDatum,CHAR(34),"}"))</f>
        <v>#REF!</v>
      </c>
      <c r="M4821" t="e">
        <f>IF(INDEX(SamplingFeatures[Sampling Feature Type],$A4821)&lt;&gt;"Specimen","",
CONCATENATE("  - &amp;SpecimenID",TEXT(SUMPRODUCT(--($M$3:$M4820&lt;&gt;"")),"0000"),
" {","SamplingFeatureID:  *SamplingFeatureID",TEXT($A4821,"0000"),
", SpecimenTypeCV:  ",CHAR(34),INDEX(Specimens[Specimen Type],$A4821),CHAR(34),
", SpecimenMediumCV:  ",INDEX(Specimens[Specimen Medium],$A4821),
", IsFieldSpecimen:  ",CHAR(34),INDEX(Specimens[Is Field Specimen?],$A4821),CHAR(34),"}"))</f>
        <v>#REF!</v>
      </c>
      <c r="N4821" t="e">
        <f>IF(COUNTA(SpatialOffsets[])=0,"", IF(INDEX(SpatialOffsets[Spatial Offset Type],$A4821)="","",
CONCATENATE("  - &amp;SpatialOffsetID",TEXT($A4821,"0000"),
" {","SpatialOffsetTypeCV:  ",CHAR(34),INDEX(SpatialOffsets[Spatial Offset Type],$A4821),CHAR(34),
", Offset1Value:  ",INDEX(SpatialOffsets[Offset 1 Value],$A4821),
", Offset1UnitID:  ",CHAR(34),INDEX(SpatialOffsets[Offset 1 Unit],$A4821),CHAR(34),
", Offset2Value:  ",INDEX(SpatialOffsets[Offset 2 Value],$A4821),
", Offset2UnitID:  ",CHAR(34),INDEX(SpatialOffsets[Offset 2 Unit],$A4821),CHAR(34),
", Offset3Value:  ",INDEX(SpatialOffsets[Offset 3 Value],$A4821),
", Offset3UnitID:  ",CHAR(34),INDEX(SpatialOffsets[Offset 3 Unit],$A4821),CHAR(34),,"}")))</f>
        <v>#REF!</v>
      </c>
      <c r="O4821" t="e">
        <f>IF(COUNTA(RelatedFeatures[])=0,"", IF(INDEX(RelatedFeatures[First Sampling Feature Code],$A4821)="","",
CONCATENATE("  - &amp;RelationID",TEXT($A4821,"0000"),
" {","SamplingFeatureID:  *SamplingFeatureID",TEXT(MATCH(INDEX(RelatedFeatures[First Sampling Feature Code],$A4821),SamplingFeatures[Feature Code],0),"0000"),
", RelationshipTypeCV:  ",CHAR(34),INDEX(RelatedFeatures[Relationship Type],$A4821),CHAR(34),
", RelatedFeatureID: *SamplingFeatureID",TEXT(MATCH(INDEX(RelatedFeatures[Second Sampling Feature Code],$A4821),SamplingFeatures[Feature Code],0),"0000"),
", SpatialOffsetID:  ",IF(INDEX(RelatedFeatures[Offset Number],$A4821)="","",CONCATENATE("*SpatialOffsetID",TEXT(INDEX(RelatedFeatures[Offset Number],$A4821),"0000"))),"}")))</f>
        <v>#REF!</v>
      </c>
      <c r="P4821" t="e">
        <f>IF(INDEX(Methods[Method Type],$A4821)="","",
CONCATENATE("  - &amp;MethodID",TEXT($A4821,"0000"),
" {","MethodTypeCV:  ",CHAR(34),INDEX(Methods[Method Type],$A4821),CHAR(34),
", MethodCode:  ",CHAR(34),INDEX(Methods[Method Code],$A4821),CHAR(34),
", MethodName:  ",CHAR(34),INDEX(Methods[Method Name],$A4821),CHAR(34),
", MethodDescription:  ",CHAR(34),INDEX(Methods[Method Description],$A4821),CHAR(34),
", MethodLink:  ",CHAR(34),INDEX(Methods[Method Link],$A4821),CHAR(34),
", OrganizationID: *OrganizationID",TEXT(MATCH(INDEX(Methods[Organization Name],$A4821),Organizations[Organization Name],0),"0000"),"}"))</f>
        <v>#REF!</v>
      </c>
      <c r="Q4821" t="e">
        <f>IF(INDEX(Variables[Variable Type],$A4821)="","",
CONCATENATE("  - &amp;VariableID",TEXT($A4821,"0000"),
" {","VariableTypeCV:  ",CHAR(34),INDEX(Variables[Variable Type],$A4821),CHAR(34),
", VariableCode:  ",CHAR(34),INDEX(Variables[Variable Code],$A4821),CHAR(34),
", VariableNameCV:  ",CHAR(34),INDEX(Variables[Variable Name],$A4821),CHAR(34),
", VariableDefinition:  ",CHAR(34),INDEX(Variables[Variable Definition],$A4821),CHAR(34),
", SpecciationCV:  ",CHAR(34),INDEX(Variables[Speciation],$A4821),CHAR(34),
", NoDataValue:  ",CHAR(34),INDEX(Variables[No Data Value],$A4821),CHAR(34),"}"))</f>
        <v>#REF!</v>
      </c>
    </row>
    <row r="4822" spans="1:17" x14ac:dyDescent="0.25">
      <c r="A4822">
        <v>4819</v>
      </c>
      <c r="D4822" t="e">
        <f>IF(INDEX(People[First Name],$A4822)="","",
CONCATENATE("  - &amp;PersonID",TEXT($A4822,"0000"),
" {","PersonFirstName:  ",CHAR(34),INDEX(People[First Name],$A4822),CHAR(34),
", PersonMiddleName:  ",CHAR(34),INDEX(People[Middle Name],$A4822),CHAR(34),
", PersonLastName:  ",CHAR(34),INDEX(People[Last Name],$A4822),CHAR(34),"}"))</f>
        <v>#REF!</v>
      </c>
      <c r="E4822" t="e">
        <f>IF(INDEX(Organizations[Organization Type '[CV']],$A4822)="","",
CONCATENATE("  - &amp;OrganizationID",TEXT($A4822,"0000"),
" {","OrganizationTypeCV:  ",CHAR(34),INDEX(Organizations[Organization Type '[CV']],$A4822),CHAR(34),
", OrganizationCode:  ",CHAR(34),INDEX(Organizations[Organization Code],$A4822),CHAR(34),
", OrganizationName:  ",CHAR(34),INDEX(Organizations[Organization Name],$A4822),CHAR(34),
", OrganizationDescription:  ",CHAR(34),INDEX(Organizations[Organization Description],$A4822),CHAR(34),
", OrganizationLink:  ",CHAR(34),INDEX(Organizations[Organization Link],$A4822),CHAR(34),"}"))</f>
        <v>#REF!</v>
      </c>
      <c r="F4822" t="e">
        <f>IF(INDEX(People[First Name],$A4822)="","",
CONCATENATE("  - &amp;AffiliationID",TEXT($A4822,"0000"),
" {PersonID: *PersonID",TEXT($A4822,"0000"),
", OrganizationID: *OrganizationID",TEXT(MATCH(INDEX(People[Organization Name],$A4822),Organizations[Organization Name],0),"0000"),
", IsPrimaryOrganizationContact: , AffiliationStartDate: , AffiliationEndDate: , PrimaryPhone: ",
", PrimaryEmail: ",CHAR(34),INDEX(People[Primary Email],$A4822),CHAR(34),
", PrimaryAddress: ",CHAR(34),INDEX(People[Primary Address],$A4822),CHAR(34),
", PersonLink: }"))</f>
        <v>#REF!</v>
      </c>
      <c r="H4822" t="e">
        <f>IF(COUNTA(CitationInformation)=0,"",IF(INDEX(AuthorList[Author Name],$A4822)="","",
CONCATENATE("  - &amp;AuthorListID",TEXT($A4822,"0000"),
"  {CitationID: *CitationID0001",
", PersonID: *PersonID",TEXT(MATCH(INDEX(AuthorList[Author Name],$A4822),People[Full Name],0),"0000"),
", AuthorOrder: ",INDEX(AuthorList[Author Number],$A4822),"}")))</f>
        <v>#REF!</v>
      </c>
      <c r="K4822" t="e">
        <f>IF(INDEX(SamplingFeatures[Feature Code],$A4822)="","",
CONCATENATE("  - &amp;SamplingFeatureID",TEXT($A4822,"0000"),
" {","SamplingFeatureUUID:  ",CHAR(34),INDEX(SamplingFeatures[Sampling Feature UUID],$A4822),CHAR(34),
", SamplingFeatureTypeCV:  ",CHAR(34),INDEX(SamplingFeatures[Sampling Feature Type],$A4822),CHAR(34),
", SamplingFeatureCode:  ",CHAR(34),INDEX(SamplingFeatures[Feature Code],$A4822),CHAR(34),
", SamplingFeatureName:  ",CHAR(34),INDEX(SamplingFeatures[Feature Name],$A4822),CHAR(34),
", SamplingFeatureDescription:  ",CHAR(34),INDEX(SamplingFeatures[Feature Description],$A4822),CHAR(34),
", SamplingFeatureGeotypeCV:  ",CHAR(34),INDEX(SamplingFeatures[Feature Geo Type],$A4822),CHAR(34),
", FeatureGeometry:  ",CHAR(34),INDEX(SamplingFeatures[Feature Geometry],$A4822),CHAR(34),
", Elevation_m:  ",CHAR(34),INDEX(SamplingFeatures[Elevation_m],$A4822),CHAR(34),
", ElevationDatumCV:  ",CHAR(34),ElevationDatum,CHAR(34),"}"))</f>
        <v>#REF!</v>
      </c>
      <c r="L4822" t="e">
        <f>IF(INDEX(SamplingFeatures[Sampling Feature Type],$A4822)&lt;&gt;"Site","",
CONCATENATE("  - &amp;SiteID",TEXT(SUMPRODUCT(--($L$3:$L4821&lt;&gt;"")),"0000"),
" {","SamplingFeatureID:  *SamplingFeatureID",TEXT($A4822,"0000"),
", SiteTypeCV:  ",CHAR(34),INDEX(Sites[Site Type],$A4822),CHAR(34),
", Latitude:  ",INDEX(Sites[Latitude],$A4822),
", Longitude:  ",INDEX(Sites[Longitude],$A4822),
", SRSName:  ",CHAR(34),LatLonDatum,CHAR(34),"}"))</f>
        <v>#REF!</v>
      </c>
      <c r="M4822" t="e">
        <f>IF(INDEX(SamplingFeatures[Sampling Feature Type],$A4822)&lt;&gt;"Specimen","",
CONCATENATE("  - &amp;SpecimenID",TEXT(SUMPRODUCT(--($M$3:$M4821&lt;&gt;"")),"0000"),
" {","SamplingFeatureID:  *SamplingFeatureID",TEXT($A4822,"0000"),
", SpecimenTypeCV:  ",CHAR(34),INDEX(Specimens[Specimen Type],$A4822),CHAR(34),
", SpecimenMediumCV:  ",INDEX(Specimens[Specimen Medium],$A4822),
", IsFieldSpecimen:  ",CHAR(34),INDEX(Specimens[Is Field Specimen?],$A4822),CHAR(34),"}"))</f>
        <v>#REF!</v>
      </c>
      <c r="N4822" t="e">
        <f>IF(COUNTA(SpatialOffsets[])=0,"", IF(INDEX(SpatialOffsets[Spatial Offset Type],$A4822)="","",
CONCATENATE("  - &amp;SpatialOffsetID",TEXT($A4822,"0000"),
" {","SpatialOffsetTypeCV:  ",CHAR(34),INDEX(SpatialOffsets[Spatial Offset Type],$A4822),CHAR(34),
", Offset1Value:  ",INDEX(SpatialOffsets[Offset 1 Value],$A4822),
", Offset1UnitID:  ",CHAR(34),INDEX(SpatialOffsets[Offset 1 Unit],$A4822),CHAR(34),
", Offset2Value:  ",INDEX(SpatialOffsets[Offset 2 Value],$A4822),
", Offset2UnitID:  ",CHAR(34),INDEX(SpatialOffsets[Offset 2 Unit],$A4822),CHAR(34),
", Offset3Value:  ",INDEX(SpatialOffsets[Offset 3 Value],$A4822),
", Offset3UnitID:  ",CHAR(34),INDEX(SpatialOffsets[Offset 3 Unit],$A4822),CHAR(34),,"}")))</f>
        <v>#REF!</v>
      </c>
      <c r="O4822" t="e">
        <f>IF(COUNTA(RelatedFeatures[])=0,"", IF(INDEX(RelatedFeatures[First Sampling Feature Code],$A4822)="","",
CONCATENATE("  - &amp;RelationID",TEXT($A4822,"0000"),
" {","SamplingFeatureID:  *SamplingFeatureID",TEXT(MATCH(INDEX(RelatedFeatures[First Sampling Feature Code],$A4822),SamplingFeatures[Feature Code],0),"0000"),
", RelationshipTypeCV:  ",CHAR(34),INDEX(RelatedFeatures[Relationship Type],$A4822),CHAR(34),
", RelatedFeatureID: *SamplingFeatureID",TEXT(MATCH(INDEX(RelatedFeatures[Second Sampling Feature Code],$A4822),SamplingFeatures[Feature Code],0),"0000"),
", SpatialOffsetID:  ",IF(INDEX(RelatedFeatures[Offset Number],$A4822)="","",CONCATENATE("*SpatialOffsetID",TEXT(INDEX(RelatedFeatures[Offset Number],$A4822),"0000"))),"}")))</f>
        <v>#REF!</v>
      </c>
      <c r="P4822" t="e">
        <f>IF(INDEX(Methods[Method Type],$A4822)="","",
CONCATENATE("  - &amp;MethodID",TEXT($A4822,"0000"),
" {","MethodTypeCV:  ",CHAR(34),INDEX(Methods[Method Type],$A4822),CHAR(34),
", MethodCode:  ",CHAR(34),INDEX(Methods[Method Code],$A4822),CHAR(34),
", MethodName:  ",CHAR(34),INDEX(Methods[Method Name],$A4822),CHAR(34),
", MethodDescription:  ",CHAR(34),INDEX(Methods[Method Description],$A4822),CHAR(34),
", MethodLink:  ",CHAR(34),INDEX(Methods[Method Link],$A4822),CHAR(34),
", OrganizationID: *OrganizationID",TEXT(MATCH(INDEX(Methods[Organization Name],$A4822),Organizations[Organization Name],0),"0000"),"}"))</f>
        <v>#REF!</v>
      </c>
      <c r="Q4822" t="e">
        <f>IF(INDEX(Variables[Variable Type],$A4822)="","",
CONCATENATE("  - &amp;VariableID",TEXT($A4822,"0000"),
" {","VariableTypeCV:  ",CHAR(34),INDEX(Variables[Variable Type],$A4822),CHAR(34),
", VariableCode:  ",CHAR(34),INDEX(Variables[Variable Code],$A4822),CHAR(34),
", VariableNameCV:  ",CHAR(34),INDEX(Variables[Variable Name],$A4822),CHAR(34),
", VariableDefinition:  ",CHAR(34),INDEX(Variables[Variable Definition],$A4822),CHAR(34),
", SpecciationCV:  ",CHAR(34),INDEX(Variables[Speciation],$A4822),CHAR(34),
", NoDataValue:  ",CHAR(34),INDEX(Variables[No Data Value],$A4822),CHAR(34),"}"))</f>
        <v>#REF!</v>
      </c>
    </row>
    <row r="4823" spans="1:17" x14ac:dyDescent="0.25">
      <c r="A4823">
        <v>4820</v>
      </c>
      <c r="D4823" t="e">
        <f>IF(INDEX(People[First Name],$A4823)="","",
CONCATENATE("  - &amp;PersonID",TEXT($A4823,"0000"),
" {","PersonFirstName:  ",CHAR(34),INDEX(People[First Name],$A4823),CHAR(34),
", PersonMiddleName:  ",CHAR(34),INDEX(People[Middle Name],$A4823),CHAR(34),
", PersonLastName:  ",CHAR(34),INDEX(People[Last Name],$A4823),CHAR(34),"}"))</f>
        <v>#REF!</v>
      </c>
      <c r="E4823" t="e">
        <f>IF(INDEX(Organizations[Organization Type '[CV']],$A4823)="","",
CONCATENATE("  - &amp;OrganizationID",TEXT($A4823,"0000"),
" {","OrganizationTypeCV:  ",CHAR(34),INDEX(Organizations[Organization Type '[CV']],$A4823),CHAR(34),
", OrganizationCode:  ",CHAR(34),INDEX(Organizations[Organization Code],$A4823),CHAR(34),
", OrganizationName:  ",CHAR(34),INDEX(Organizations[Organization Name],$A4823),CHAR(34),
", OrganizationDescription:  ",CHAR(34),INDEX(Organizations[Organization Description],$A4823),CHAR(34),
", OrganizationLink:  ",CHAR(34),INDEX(Organizations[Organization Link],$A4823),CHAR(34),"}"))</f>
        <v>#REF!</v>
      </c>
      <c r="F4823" t="e">
        <f>IF(INDEX(People[First Name],$A4823)="","",
CONCATENATE("  - &amp;AffiliationID",TEXT($A4823,"0000"),
" {PersonID: *PersonID",TEXT($A4823,"0000"),
", OrganizationID: *OrganizationID",TEXT(MATCH(INDEX(People[Organization Name],$A4823),Organizations[Organization Name],0),"0000"),
", IsPrimaryOrganizationContact: , AffiliationStartDate: , AffiliationEndDate: , PrimaryPhone: ",
", PrimaryEmail: ",CHAR(34),INDEX(People[Primary Email],$A4823),CHAR(34),
", PrimaryAddress: ",CHAR(34),INDEX(People[Primary Address],$A4823),CHAR(34),
", PersonLink: }"))</f>
        <v>#REF!</v>
      </c>
      <c r="H4823" t="e">
        <f>IF(COUNTA(CitationInformation)=0,"",IF(INDEX(AuthorList[Author Name],$A4823)="","",
CONCATENATE("  - &amp;AuthorListID",TEXT($A4823,"0000"),
"  {CitationID: *CitationID0001",
", PersonID: *PersonID",TEXT(MATCH(INDEX(AuthorList[Author Name],$A4823),People[Full Name],0),"0000"),
", AuthorOrder: ",INDEX(AuthorList[Author Number],$A4823),"}")))</f>
        <v>#REF!</v>
      </c>
      <c r="K4823" t="e">
        <f>IF(INDEX(SamplingFeatures[Feature Code],$A4823)="","",
CONCATENATE("  - &amp;SamplingFeatureID",TEXT($A4823,"0000"),
" {","SamplingFeatureUUID:  ",CHAR(34),INDEX(SamplingFeatures[Sampling Feature UUID],$A4823),CHAR(34),
", SamplingFeatureTypeCV:  ",CHAR(34),INDEX(SamplingFeatures[Sampling Feature Type],$A4823),CHAR(34),
", SamplingFeatureCode:  ",CHAR(34),INDEX(SamplingFeatures[Feature Code],$A4823),CHAR(34),
", SamplingFeatureName:  ",CHAR(34),INDEX(SamplingFeatures[Feature Name],$A4823),CHAR(34),
", SamplingFeatureDescription:  ",CHAR(34),INDEX(SamplingFeatures[Feature Description],$A4823),CHAR(34),
", SamplingFeatureGeotypeCV:  ",CHAR(34),INDEX(SamplingFeatures[Feature Geo Type],$A4823),CHAR(34),
", FeatureGeometry:  ",CHAR(34),INDEX(SamplingFeatures[Feature Geometry],$A4823),CHAR(34),
", Elevation_m:  ",CHAR(34),INDEX(SamplingFeatures[Elevation_m],$A4823),CHAR(34),
", ElevationDatumCV:  ",CHAR(34),ElevationDatum,CHAR(34),"}"))</f>
        <v>#REF!</v>
      </c>
      <c r="L4823" t="e">
        <f>IF(INDEX(SamplingFeatures[Sampling Feature Type],$A4823)&lt;&gt;"Site","",
CONCATENATE("  - &amp;SiteID",TEXT(SUMPRODUCT(--($L$3:$L4822&lt;&gt;"")),"0000"),
" {","SamplingFeatureID:  *SamplingFeatureID",TEXT($A4823,"0000"),
", SiteTypeCV:  ",CHAR(34),INDEX(Sites[Site Type],$A4823),CHAR(34),
", Latitude:  ",INDEX(Sites[Latitude],$A4823),
", Longitude:  ",INDEX(Sites[Longitude],$A4823),
", SRSName:  ",CHAR(34),LatLonDatum,CHAR(34),"}"))</f>
        <v>#REF!</v>
      </c>
      <c r="M4823" t="e">
        <f>IF(INDEX(SamplingFeatures[Sampling Feature Type],$A4823)&lt;&gt;"Specimen","",
CONCATENATE("  - &amp;SpecimenID",TEXT(SUMPRODUCT(--($M$3:$M4822&lt;&gt;"")),"0000"),
" {","SamplingFeatureID:  *SamplingFeatureID",TEXT($A4823,"0000"),
", SpecimenTypeCV:  ",CHAR(34),INDEX(Specimens[Specimen Type],$A4823),CHAR(34),
", SpecimenMediumCV:  ",INDEX(Specimens[Specimen Medium],$A4823),
", IsFieldSpecimen:  ",CHAR(34),INDEX(Specimens[Is Field Specimen?],$A4823),CHAR(34),"}"))</f>
        <v>#REF!</v>
      </c>
      <c r="N4823" t="e">
        <f>IF(COUNTA(SpatialOffsets[])=0,"", IF(INDEX(SpatialOffsets[Spatial Offset Type],$A4823)="","",
CONCATENATE("  - &amp;SpatialOffsetID",TEXT($A4823,"0000"),
" {","SpatialOffsetTypeCV:  ",CHAR(34),INDEX(SpatialOffsets[Spatial Offset Type],$A4823),CHAR(34),
", Offset1Value:  ",INDEX(SpatialOffsets[Offset 1 Value],$A4823),
", Offset1UnitID:  ",CHAR(34),INDEX(SpatialOffsets[Offset 1 Unit],$A4823),CHAR(34),
", Offset2Value:  ",INDEX(SpatialOffsets[Offset 2 Value],$A4823),
", Offset2UnitID:  ",CHAR(34),INDEX(SpatialOffsets[Offset 2 Unit],$A4823),CHAR(34),
", Offset3Value:  ",INDEX(SpatialOffsets[Offset 3 Value],$A4823),
", Offset3UnitID:  ",CHAR(34),INDEX(SpatialOffsets[Offset 3 Unit],$A4823),CHAR(34),,"}")))</f>
        <v>#REF!</v>
      </c>
      <c r="O4823" t="e">
        <f>IF(COUNTA(RelatedFeatures[])=0,"", IF(INDEX(RelatedFeatures[First Sampling Feature Code],$A4823)="","",
CONCATENATE("  - &amp;RelationID",TEXT($A4823,"0000"),
" {","SamplingFeatureID:  *SamplingFeatureID",TEXT(MATCH(INDEX(RelatedFeatures[First Sampling Feature Code],$A4823),SamplingFeatures[Feature Code],0),"0000"),
", RelationshipTypeCV:  ",CHAR(34),INDEX(RelatedFeatures[Relationship Type],$A4823),CHAR(34),
", RelatedFeatureID: *SamplingFeatureID",TEXT(MATCH(INDEX(RelatedFeatures[Second Sampling Feature Code],$A4823),SamplingFeatures[Feature Code],0),"0000"),
", SpatialOffsetID:  ",IF(INDEX(RelatedFeatures[Offset Number],$A4823)="","",CONCATENATE("*SpatialOffsetID",TEXT(INDEX(RelatedFeatures[Offset Number],$A4823),"0000"))),"}")))</f>
        <v>#REF!</v>
      </c>
      <c r="P4823" t="e">
        <f>IF(INDEX(Methods[Method Type],$A4823)="","",
CONCATENATE("  - &amp;MethodID",TEXT($A4823,"0000"),
" {","MethodTypeCV:  ",CHAR(34),INDEX(Methods[Method Type],$A4823),CHAR(34),
", MethodCode:  ",CHAR(34),INDEX(Methods[Method Code],$A4823),CHAR(34),
", MethodName:  ",CHAR(34),INDEX(Methods[Method Name],$A4823),CHAR(34),
", MethodDescription:  ",CHAR(34),INDEX(Methods[Method Description],$A4823),CHAR(34),
", MethodLink:  ",CHAR(34),INDEX(Methods[Method Link],$A4823),CHAR(34),
", OrganizationID: *OrganizationID",TEXT(MATCH(INDEX(Methods[Organization Name],$A4823),Organizations[Organization Name],0),"0000"),"}"))</f>
        <v>#REF!</v>
      </c>
      <c r="Q4823" t="e">
        <f>IF(INDEX(Variables[Variable Type],$A4823)="","",
CONCATENATE("  - &amp;VariableID",TEXT($A4823,"0000"),
" {","VariableTypeCV:  ",CHAR(34),INDEX(Variables[Variable Type],$A4823),CHAR(34),
", VariableCode:  ",CHAR(34),INDEX(Variables[Variable Code],$A4823),CHAR(34),
", VariableNameCV:  ",CHAR(34),INDEX(Variables[Variable Name],$A4823),CHAR(34),
", VariableDefinition:  ",CHAR(34),INDEX(Variables[Variable Definition],$A4823),CHAR(34),
", SpecciationCV:  ",CHAR(34),INDEX(Variables[Speciation],$A4823),CHAR(34),
", NoDataValue:  ",CHAR(34),INDEX(Variables[No Data Value],$A4823),CHAR(34),"}"))</f>
        <v>#REF!</v>
      </c>
    </row>
    <row r="4824" spans="1:17" x14ac:dyDescent="0.25">
      <c r="A4824">
        <v>4821</v>
      </c>
      <c r="D4824" t="e">
        <f>IF(INDEX(People[First Name],$A4824)="","",
CONCATENATE("  - &amp;PersonID",TEXT($A4824,"0000"),
" {","PersonFirstName:  ",CHAR(34),INDEX(People[First Name],$A4824),CHAR(34),
", PersonMiddleName:  ",CHAR(34),INDEX(People[Middle Name],$A4824),CHAR(34),
", PersonLastName:  ",CHAR(34),INDEX(People[Last Name],$A4824),CHAR(34),"}"))</f>
        <v>#REF!</v>
      </c>
      <c r="E4824" t="e">
        <f>IF(INDEX(Organizations[Organization Type '[CV']],$A4824)="","",
CONCATENATE("  - &amp;OrganizationID",TEXT($A4824,"0000"),
" {","OrganizationTypeCV:  ",CHAR(34),INDEX(Organizations[Organization Type '[CV']],$A4824),CHAR(34),
", OrganizationCode:  ",CHAR(34),INDEX(Organizations[Organization Code],$A4824),CHAR(34),
", OrganizationName:  ",CHAR(34),INDEX(Organizations[Organization Name],$A4824),CHAR(34),
", OrganizationDescription:  ",CHAR(34),INDEX(Organizations[Organization Description],$A4824),CHAR(34),
", OrganizationLink:  ",CHAR(34),INDEX(Organizations[Organization Link],$A4824),CHAR(34),"}"))</f>
        <v>#REF!</v>
      </c>
      <c r="F4824" t="e">
        <f>IF(INDEX(People[First Name],$A4824)="","",
CONCATENATE("  - &amp;AffiliationID",TEXT($A4824,"0000"),
" {PersonID: *PersonID",TEXT($A4824,"0000"),
", OrganizationID: *OrganizationID",TEXT(MATCH(INDEX(People[Organization Name],$A4824),Organizations[Organization Name],0),"0000"),
", IsPrimaryOrganizationContact: , AffiliationStartDate: , AffiliationEndDate: , PrimaryPhone: ",
", PrimaryEmail: ",CHAR(34),INDEX(People[Primary Email],$A4824),CHAR(34),
", PrimaryAddress: ",CHAR(34),INDEX(People[Primary Address],$A4824),CHAR(34),
", PersonLink: }"))</f>
        <v>#REF!</v>
      </c>
      <c r="H4824" t="e">
        <f>IF(COUNTA(CitationInformation)=0,"",IF(INDEX(AuthorList[Author Name],$A4824)="","",
CONCATENATE("  - &amp;AuthorListID",TEXT($A4824,"0000"),
"  {CitationID: *CitationID0001",
", PersonID: *PersonID",TEXT(MATCH(INDEX(AuthorList[Author Name],$A4824),People[Full Name],0),"0000"),
", AuthorOrder: ",INDEX(AuthorList[Author Number],$A4824),"}")))</f>
        <v>#REF!</v>
      </c>
      <c r="K4824" t="e">
        <f>IF(INDEX(SamplingFeatures[Feature Code],$A4824)="","",
CONCATENATE("  - &amp;SamplingFeatureID",TEXT($A4824,"0000"),
" {","SamplingFeatureUUID:  ",CHAR(34),INDEX(SamplingFeatures[Sampling Feature UUID],$A4824),CHAR(34),
", SamplingFeatureTypeCV:  ",CHAR(34),INDEX(SamplingFeatures[Sampling Feature Type],$A4824),CHAR(34),
", SamplingFeatureCode:  ",CHAR(34),INDEX(SamplingFeatures[Feature Code],$A4824),CHAR(34),
", SamplingFeatureName:  ",CHAR(34),INDEX(SamplingFeatures[Feature Name],$A4824),CHAR(34),
", SamplingFeatureDescription:  ",CHAR(34),INDEX(SamplingFeatures[Feature Description],$A4824),CHAR(34),
", SamplingFeatureGeotypeCV:  ",CHAR(34),INDEX(SamplingFeatures[Feature Geo Type],$A4824),CHAR(34),
", FeatureGeometry:  ",CHAR(34),INDEX(SamplingFeatures[Feature Geometry],$A4824),CHAR(34),
", Elevation_m:  ",CHAR(34),INDEX(SamplingFeatures[Elevation_m],$A4824),CHAR(34),
", ElevationDatumCV:  ",CHAR(34),ElevationDatum,CHAR(34),"}"))</f>
        <v>#REF!</v>
      </c>
      <c r="L4824" t="e">
        <f>IF(INDEX(SamplingFeatures[Sampling Feature Type],$A4824)&lt;&gt;"Site","",
CONCATENATE("  - &amp;SiteID",TEXT(SUMPRODUCT(--($L$3:$L4823&lt;&gt;"")),"0000"),
" {","SamplingFeatureID:  *SamplingFeatureID",TEXT($A4824,"0000"),
", SiteTypeCV:  ",CHAR(34),INDEX(Sites[Site Type],$A4824),CHAR(34),
", Latitude:  ",INDEX(Sites[Latitude],$A4824),
", Longitude:  ",INDEX(Sites[Longitude],$A4824),
", SRSName:  ",CHAR(34),LatLonDatum,CHAR(34),"}"))</f>
        <v>#REF!</v>
      </c>
      <c r="M4824" t="e">
        <f>IF(INDEX(SamplingFeatures[Sampling Feature Type],$A4824)&lt;&gt;"Specimen","",
CONCATENATE("  - &amp;SpecimenID",TEXT(SUMPRODUCT(--($M$3:$M4823&lt;&gt;"")),"0000"),
" {","SamplingFeatureID:  *SamplingFeatureID",TEXT($A4824,"0000"),
", SpecimenTypeCV:  ",CHAR(34),INDEX(Specimens[Specimen Type],$A4824),CHAR(34),
", SpecimenMediumCV:  ",INDEX(Specimens[Specimen Medium],$A4824),
", IsFieldSpecimen:  ",CHAR(34),INDEX(Specimens[Is Field Specimen?],$A4824),CHAR(34),"}"))</f>
        <v>#REF!</v>
      </c>
      <c r="N4824" t="e">
        <f>IF(COUNTA(SpatialOffsets[])=0,"", IF(INDEX(SpatialOffsets[Spatial Offset Type],$A4824)="","",
CONCATENATE("  - &amp;SpatialOffsetID",TEXT($A4824,"0000"),
" {","SpatialOffsetTypeCV:  ",CHAR(34),INDEX(SpatialOffsets[Spatial Offset Type],$A4824),CHAR(34),
", Offset1Value:  ",INDEX(SpatialOffsets[Offset 1 Value],$A4824),
", Offset1UnitID:  ",CHAR(34),INDEX(SpatialOffsets[Offset 1 Unit],$A4824),CHAR(34),
", Offset2Value:  ",INDEX(SpatialOffsets[Offset 2 Value],$A4824),
", Offset2UnitID:  ",CHAR(34),INDEX(SpatialOffsets[Offset 2 Unit],$A4824),CHAR(34),
", Offset3Value:  ",INDEX(SpatialOffsets[Offset 3 Value],$A4824),
", Offset3UnitID:  ",CHAR(34),INDEX(SpatialOffsets[Offset 3 Unit],$A4824),CHAR(34),,"}")))</f>
        <v>#REF!</v>
      </c>
      <c r="O4824" t="e">
        <f>IF(COUNTA(RelatedFeatures[])=0,"", IF(INDEX(RelatedFeatures[First Sampling Feature Code],$A4824)="","",
CONCATENATE("  - &amp;RelationID",TEXT($A4824,"0000"),
" {","SamplingFeatureID:  *SamplingFeatureID",TEXT(MATCH(INDEX(RelatedFeatures[First Sampling Feature Code],$A4824),SamplingFeatures[Feature Code],0),"0000"),
", RelationshipTypeCV:  ",CHAR(34),INDEX(RelatedFeatures[Relationship Type],$A4824),CHAR(34),
", RelatedFeatureID: *SamplingFeatureID",TEXT(MATCH(INDEX(RelatedFeatures[Second Sampling Feature Code],$A4824),SamplingFeatures[Feature Code],0),"0000"),
", SpatialOffsetID:  ",IF(INDEX(RelatedFeatures[Offset Number],$A4824)="","",CONCATENATE("*SpatialOffsetID",TEXT(INDEX(RelatedFeatures[Offset Number],$A4824),"0000"))),"}")))</f>
        <v>#REF!</v>
      </c>
      <c r="P4824" t="e">
        <f>IF(INDEX(Methods[Method Type],$A4824)="","",
CONCATENATE("  - &amp;MethodID",TEXT($A4824,"0000"),
" {","MethodTypeCV:  ",CHAR(34),INDEX(Methods[Method Type],$A4824),CHAR(34),
", MethodCode:  ",CHAR(34),INDEX(Methods[Method Code],$A4824),CHAR(34),
", MethodName:  ",CHAR(34),INDEX(Methods[Method Name],$A4824),CHAR(34),
", MethodDescription:  ",CHAR(34),INDEX(Methods[Method Description],$A4824),CHAR(34),
", MethodLink:  ",CHAR(34),INDEX(Methods[Method Link],$A4824),CHAR(34),
", OrganizationID: *OrganizationID",TEXT(MATCH(INDEX(Methods[Organization Name],$A4824),Organizations[Organization Name],0),"0000"),"}"))</f>
        <v>#REF!</v>
      </c>
      <c r="Q4824" t="e">
        <f>IF(INDEX(Variables[Variable Type],$A4824)="","",
CONCATENATE("  - &amp;VariableID",TEXT($A4824,"0000"),
" {","VariableTypeCV:  ",CHAR(34),INDEX(Variables[Variable Type],$A4824),CHAR(34),
", VariableCode:  ",CHAR(34),INDEX(Variables[Variable Code],$A4824),CHAR(34),
", VariableNameCV:  ",CHAR(34),INDEX(Variables[Variable Name],$A4824),CHAR(34),
", VariableDefinition:  ",CHAR(34),INDEX(Variables[Variable Definition],$A4824),CHAR(34),
", SpecciationCV:  ",CHAR(34),INDEX(Variables[Speciation],$A4824),CHAR(34),
", NoDataValue:  ",CHAR(34),INDEX(Variables[No Data Value],$A4824),CHAR(34),"}"))</f>
        <v>#REF!</v>
      </c>
    </row>
    <row r="4825" spans="1:17" x14ac:dyDescent="0.25">
      <c r="A4825">
        <v>4822</v>
      </c>
      <c r="D4825" t="e">
        <f>IF(INDEX(People[First Name],$A4825)="","",
CONCATENATE("  - &amp;PersonID",TEXT($A4825,"0000"),
" {","PersonFirstName:  ",CHAR(34),INDEX(People[First Name],$A4825),CHAR(34),
", PersonMiddleName:  ",CHAR(34),INDEX(People[Middle Name],$A4825),CHAR(34),
", PersonLastName:  ",CHAR(34),INDEX(People[Last Name],$A4825),CHAR(34),"}"))</f>
        <v>#REF!</v>
      </c>
      <c r="E4825" t="e">
        <f>IF(INDEX(Organizations[Organization Type '[CV']],$A4825)="","",
CONCATENATE("  - &amp;OrganizationID",TEXT($A4825,"0000"),
" {","OrganizationTypeCV:  ",CHAR(34),INDEX(Organizations[Organization Type '[CV']],$A4825),CHAR(34),
", OrganizationCode:  ",CHAR(34),INDEX(Organizations[Organization Code],$A4825),CHAR(34),
", OrganizationName:  ",CHAR(34),INDEX(Organizations[Organization Name],$A4825),CHAR(34),
", OrganizationDescription:  ",CHAR(34),INDEX(Organizations[Organization Description],$A4825),CHAR(34),
", OrganizationLink:  ",CHAR(34),INDEX(Organizations[Organization Link],$A4825),CHAR(34),"}"))</f>
        <v>#REF!</v>
      </c>
      <c r="F4825" t="e">
        <f>IF(INDEX(People[First Name],$A4825)="","",
CONCATENATE("  - &amp;AffiliationID",TEXT($A4825,"0000"),
" {PersonID: *PersonID",TEXT($A4825,"0000"),
", OrganizationID: *OrganizationID",TEXT(MATCH(INDEX(People[Organization Name],$A4825),Organizations[Organization Name],0),"0000"),
", IsPrimaryOrganizationContact: , AffiliationStartDate: , AffiliationEndDate: , PrimaryPhone: ",
", PrimaryEmail: ",CHAR(34),INDEX(People[Primary Email],$A4825),CHAR(34),
", PrimaryAddress: ",CHAR(34),INDEX(People[Primary Address],$A4825),CHAR(34),
", PersonLink: }"))</f>
        <v>#REF!</v>
      </c>
      <c r="H4825" t="e">
        <f>IF(COUNTA(CitationInformation)=0,"",IF(INDEX(AuthorList[Author Name],$A4825)="","",
CONCATENATE("  - &amp;AuthorListID",TEXT($A4825,"0000"),
"  {CitationID: *CitationID0001",
", PersonID: *PersonID",TEXT(MATCH(INDEX(AuthorList[Author Name],$A4825),People[Full Name],0),"0000"),
", AuthorOrder: ",INDEX(AuthorList[Author Number],$A4825),"}")))</f>
        <v>#REF!</v>
      </c>
      <c r="K4825" t="e">
        <f>IF(INDEX(SamplingFeatures[Feature Code],$A4825)="","",
CONCATENATE("  - &amp;SamplingFeatureID",TEXT($A4825,"0000"),
" {","SamplingFeatureUUID:  ",CHAR(34),INDEX(SamplingFeatures[Sampling Feature UUID],$A4825),CHAR(34),
", SamplingFeatureTypeCV:  ",CHAR(34),INDEX(SamplingFeatures[Sampling Feature Type],$A4825),CHAR(34),
", SamplingFeatureCode:  ",CHAR(34),INDEX(SamplingFeatures[Feature Code],$A4825),CHAR(34),
", SamplingFeatureName:  ",CHAR(34),INDEX(SamplingFeatures[Feature Name],$A4825),CHAR(34),
", SamplingFeatureDescription:  ",CHAR(34),INDEX(SamplingFeatures[Feature Description],$A4825),CHAR(34),
", SamplingFeatureGeotypeCV:  ",CHAR(34),INDEX(SamplingFeatures[Feature Geo Type],$A4825),CHAR(34),
", FeatureGeometry:  ",CHAR(34),INDEX(SamplingFeatures[Feature Geometry],$A4825),CHAR(34),
", Elevation_m:  ",CHAR(34),INDEX(SamplingFeatures[Elevation_m],$A4825),CHAR(34),
", ElevationDatumCV:  ",CHAR(34),ElevationDatum,CHAR(34),"}"))</f>
        <v>#REF!</v>
      </c>
      <c r="L4825" t="e">
        <f>IF(INDEX(SamplingFeatures[Sampling Feature Type],$A4825)&lt;&gt;"Site","",
CONCATENATE("  - &amp;SiteID",TEXT(SUMPRODUCT(--($L$3:$L4824&lt;&gt;"")),"0000"),
" {","SamplingFeatureID:  *SamplingFeatureID",TEXT($A4825,"0000"),
", SiteTypeCV:  ",CHAR(34),INDEX(Sites[Site Type],$A4825),CHAR(34),
", Latitude:  ",INDEX(Sites[Latitude],$A4825),
", Longitude:  ",INDEX(Sites[Longitude],$A4825),
", SRSName:  ",CHAR(34),LatLonDatum,CHAR(34),"}"))</f>
        <v>#REF!</v>
      </c>
      <c r="M4825" t="e">
        <f>IF(INDEX(SamplingFeatures[Sampling Feature Type],$A4825)&lt;&gt;"Specimen","",
CONCATENATE("  - &amp;SpecimenID",TEXT(SUMPRODUCT(--($M$3:$M4824&lt;&gt;"")),"0000"),
" {","SamplingFeatureID:  *SamplingFeatureID",TEXT($A4825,"0000"),
", SpecimenTypeCV:  ",CHAR(34),INDEX(Specimens[Specimen Type],$A4825),CHAR(34),
", SpecimenMediumCV:  ",INDEX(Specimens[Specimen Medium],$A4825),
", IsFieldSpecimen:  ",CHAR(34),INDEX(Specimens[Is Field Specimen?],$A4825),CHAR(34),"}"))</f>
        <v>#REF!</v>
      </c>
      <c r="N4825" t="e">
        <f>IF(COUNTA(SpatialOffsets[])=0,"", IF(INDEX(SpatialOffsets[Spatial Offset Type],$A4825)="","",
CONCATENATE("  - &amp;SpatialOffsetID",TEXT($A4825,"0000"),
" {","SpatialOffsetTypeCV:  ",CHAR(34),INDEX(SpatialOffsets[Spatial Offset Type],$A4825),CHAR(34),
", Offset1Value:  ",INDEX(SpatialOffsets[Offset 1 Value],$A4825),
", Offset1UnitID:  ",CHAR(34),INDEX(SpatialOffsets[Offset 1 Unit],$A4825),CHAR(34),
", Offset2Value:  ",INDEX(SpatialOffsets[Offset 2 Value],$A4825),
", Offset2UnitID:  ",CHAR(34),INDEX(SpatialOffsets[Offset 2 Unit],$A4825),CHAR(34),
", Offset3Value:  ",INDEX(SpatialOffsets[Offset 3 Value],$A4825),
", Offset3UnitID:  ",CHAR(34),INDEX(SpatialOffsets[Offset 3 Unit],$A4825),CHAR(34),,"}")))</f>
        <v>#REF!</v>
      </c>
      <c r="O4825" t="e">
        <f>IF(COUNTA(RelatedFeatures[])=0,"", IF(INDEX(RelatedFeatures[First Sampling Feature Code],$A4825)="","",
CONCATENATE("  - &amp;RelationID",TEXT($A4825,"0000"),
" {","SamplingFeatureID:  *SamplingFeatureID",TEXT(MATCH(INDEX(RelatedFeatures[First Sampling Feature Code],$A4825),SamplingFeatures[Feature Code],0),"0000"),
", RelationshipTypeCV:  ",CHAR(34),INDEX(RelatedFeatures[Relationship Type],$A4825),CHAR(34),
", RelatedFeatureID: *SamplingFeatureID",TEXT(MATCH(INDEX(RelatedFeatures[Second Sampling Feature Code],$A4825),SamplingFeatures[Feature Code],0),"0000"),
", SpatialOffsetID:  ",IF(INDEX(RelatedFeatures[Offset Number],$A4825)="","",CONCATENATE("*SpatialOffsetID",TEXT(INDEX(RelatedFeatures[Offset Number],$A4825),"0000"))),"}")))</f>
        <v>#REF!</v>
      </c>
      <c r="P4825" t="e">
        <f>IF(INDEX(Methods[Method Type],$A4825)="","",
CONCATENATE("  - &amp;MethodID",TEXT($A4825,"0000"),
" {","MethodTypeCV:  ",CHAR(34),INDEX(Methods[Method Type],$A4825),CHAR(34),
", MethodCode:  ",CHAR(34),INDEX(Methods[Method Code],$A4825),CHAR(34),
", MethodName:  ",CHAR(34),INDEX(Methods[Method Name],$A4825),CHAR(34),
", MethodDescription:  ",CHAR(34),INDEX(Methods[Method Description],$A4825),CHAR(34),
", MethodLink:  ",CHAR(34),INDEX(Methods[Method Link],$A4825),CHAR(34),
", OrganizationID: *OrganizationID",TEXT(MATCH(INDEX(Methods[Organization Name],$A4825),Organizations[Organization Name],0),"0000"),"}"))</f>
        <v>#REF!</v>
      </c>
      <c r="Q4825" t="e">
        <f>IF(INDEX(Variables[Variable Type],$A4825)="","",
CONCATENATE("  - &amp;VariableID",TEXT($A4825,"0000"),
" {","VariableTypeCV:  ",CHAR(34),INDEX(Variables[Variable Type],$A4825),CHAR(34),
", VariableCode:  ",CHAR(34),INDEX(Variables[Variable Code],$A4825),CHAR(34),
", VariableNameCV:  ",CHAR(34),INDEX(Variables[Variable Name],$A4825),CHAR(34),
", VariableDefinition:  ",CHAR(34),INDEX(Variables[Variable Definition],$A4825),CHAR(34),
", SpecciationCV:  ",CHAR(34),INDEX(Variables[Speciation],$A4825),CHAR(34),
", NoDataValue:  ",CHAR(34),INDEX(Variables[No Data Value],$A4825),CHAR(34),"}"))</f>
        <v>#REF!</v>
      </c>
    </row>
    <row r="4826" spans="1:17" x14ac:dyDescent="0.25">
      <c r="A4826">
        <v>4823</v>
      </c>
      <c r="D4826" t="e">
        <f>IF(INDEX(People[First Name],$A4826)="","",
CONCATENATE("  - &amp;PersonID",TEXT($A4826,"0000"),
" {","PersonFirstName:  ",CHAR(34),INDEX(People[First Name],$A4826),CHAR(34),
", PersonMiddleName:  ",CHAR(34),INDEX(People[Middle Name],$A4826),CHAR(34),
", PersonLastName:  ",CHAR(34),INDEX(People[Last Name],$A4826),CHAR(34),"}"))</f>
        <v>#REF!</v>
      </c>
      <c r="E4826" t="e">
        <f>IF(INDEX(Organizations[Organization Type '[CV']],$A4826)="","",
CONCATENATE("  - &amp;OrganizationID",TEXT($A4826,"0000"),
" {","OrganizationTypeCV:  ",CHAR(34),INDEX(Organizations[Organization Type '[CV']],$A4826),CHAR(34),
", OrganizationCode:  ",CHAR(34),INDEX(Organizations[Organization Code],$A4826),CHAR(34),
", OrganizationName:  ",CHAR(34),INDEX(Organizations[Organization Name],$A4826),CHAR(34),
", OrganizationDescription:  ",CHAR(34),INDEX(Organizations[Organization Description],$A4826),CHAR(34),
", OrganizationLink:  ",CHAR(34),INDEX(Organizations[Organization Link],$A4826),CHAR(34),"}"))</f>
        <v>#REF!</v>
      </c>
      <c r="F4826" t="e">
        <f>IF(INDEX(People[First Name],$A4826)="","",
CONCATENATE("  - &amp;AffiliationID",TEXT($A4826,"0000"),
" {PersonID: *PersonID",TEXT($A4826,"0000"),
", OrganizationID: *OrganizationID",TEXT(MATCH(INDEX(People[Organization Name],$A4826),Organizations[Organization Name],0),"0000"),
", IsPrimaryOrganizationContact: , AffiliationStartDate: , AffiliationEndDate: , PrimaryPhone: ",
", PrimaryEmail: ",CHAR(34),INDEX(People[Primary Email],$A4826),CHAR(34),
", PrimaryAddress: ",CHAR(34),INDEX(People[Primary Address],$A4826),CHAR(34),
", PersonLink: }"))</f>
        <v>#REF!</v>
      </c>
      <c r="H4826" t="e">
        <f>IF(COUNTA(CitationInformation)=0,"",IF(INDEX(AuthorList[Author Name],$A4826)="","",
CONCATENATE("  - &amp;AuthorListID",TEXT($A4826,"0000"),
"  {CitationID: *CitationID0001",
", PersonID: *PersonID",TEXT(MATCH(INDEX(AuthorList[Author Name],$A4826),People[Full Name],0),"0000"),
", AuthorOrder: ",INDEX(AuthorList[Author Number],$A4826),"}")))</f>
        <v>#REF!</v>
      </c>
      <c r="K4826" t="e">
        <f>IF(INDEX(SamplingFeatures[Feature Code],$A4826)="","",
CONCATENATE("  - &amp;SamplingFeatureID",TEXT($A4826,"0000"),
" {","SamplingFeatureUUID:  ",CHAR(34),INDEX(SamplingFeatures[Sampling Feature UUID],$A4826),CHAR(34),
", SamplingFeatureTypeCV:  ",CHAR(34),INDEX(SamplingFeatures[Sampling Feature Type],$A4826),CHAR(34),
", SamplingFeatureCode:  ",CHAR(34),INDEX(SamplingFeatures[Feature Code],$A4826),CHAR(34),
", SamplingFeatureName:  ",CHAR(34),INDEX(SamplingFeatures[Feature Name],$A4826),CHAR(34),
", SamplingFeatureDescription:  ",CHAR(34),INDEX(SamplingFeatures[Feature Description],$A4826),CHAR(34),
", SamplingFeatureGeotypeCV:  ",CHAR(34),INDEX(SamplingFeatures[Feature Geo Type],$A4826),CHAR(34),
", FeatureGeometry:  ",CHAR(34),INDEX(SamplingFeatures[Feature Geometry],$A4826),CHAR(34),
", Elevation_m:  ",CHAR(34),INDEX(SamplingFeatures[Elevation_m],$A4826),CHAR(34),
", ElevationDatumCV:  ",CHAR(34),ElevationDatum,CHAR(34),"}"))</f>
        <v>#REF!</v>
      </c>
      <c r="L4826" t="e">
        <f>IF(INDEX(SamplingFeatures[Sampling Feature Type],$A4826)&lt;&gt;"Site","",
CONCATENATE("  - &amp;SiteID",TEXT(SUMPRODUCT(--($L$3:$L4825&lt;&gt;"")),"0000"),
" {","SamplingFeatureID:  *SamplingFeatureID",TEXT($A4826,"0000"),
", SiteTypeCV:  ",CHAR(34),INDEX(Sites[Site Type],$A4826),CHAR(34),
", Latitude:  ",INDEX(Sites[Latitude],$A4826),
", Longitude:  ",INDEX(Sites[Longitude],$A4826),
", SRSName:  ",CHAR(34),LatLonDatum,CHAR(34),"}"))</f>
        <v>#REF!</v>
      </c>
      <c r="M4826" t="e">
        <f>IF(INDEX(SamplingFeatures[Sampling Feature Type],$A4826)&lt;&gt;"Specimen","",
CONCATENATE("  - &amp;SpecimenID",TEXT(SUMPRODUCT(--($M$3:$M4825&lt;&gt;"")),"0000"),
" {","SamplingFeatureID:  *SamplingFeatureID",TEXT($A4826,"0000"),
", SpecimenTypeCV:  ",CHAR(34),INDEX(Specimens[Specimen Type],$A4826),CHAR(34),
", SpecimenMediumCV:  ",INDEX(Specimens[Specimen Medium],$A4826),
", IsFieldSpecimen:  ",CHAR(34),INDEX(Specimens[Is Field Specimen?],$A4826),CHAR(34),"}"))</f>
        <v>#REF!</v>
      </c>
      <c r="N4826" t="e">
        <f>IF(COUNTA(SpatialOffsets[])=0,"", IF(INDEX(SpatialOffsets[Spatial Offset Type],$A4826)="","",
CONCATENATE("  - &amp;SpatialOffsetID",TEXT($A4826,"0000"),
" {","SpatialOffsetTypeCV:  ",CHAR(34),INDEX(SpatialOffsets[Spatial Offset Type],$A4826),CHAR(34),
", Offset1Value:  ",INDEX(SpatialOffsets[Offset 1 Value],$A4826),
", Offset1UnitID:  ",CHAR(34),INDEX(SpatialOffsets[Offset 1 Unit],$A4826),CHAR(34),
", Offset2Value:  ",INDEX(SpatialOffsets[Offset 2 Value],$A4826),
", Offset2UnitID:  ",CHAR(34),INDEX(SpatialOffsets[Offset 2 Unit],$A4826),CHAR(34),
", Offset3Value:  ",INDEX(SpatialOffsets[Offset 3 Value],$A4826),
", Offset3UnitID:  ",CHAR(34),INDEX(SpatialOffsets[Offset 3 Unit],$A4826),CHAR(34),,"}")))</f>
        <v>#REF!</v>
      </c>
      <c r="O4826" t="e">
        <f>IF(COUNTA(RelatedFeatures[])=0,"", IF(INDEX(RelatedFeatures[First Sampling Feature Code],$A4826)="","",
CONCATENATE("  - &amp;RelationID",TEXT($A4826,"0000"),
" {","SamplingFeatureID:  *SamplingFeatureID",TEXT(MATCH(INDEX(RelatedFeatures[First Sampling Feature Code],$A4826),SamplingFeatures[Feature Code],0),"0000"),
", RelationshipTypeCV:  ",CHAR(34),INDEX(RelatedFeatures[Relationship Type],$A4826),CHAR(34),
", RelatedFeatureID: *SamplingFeatureID",TEXT(MATCH(INDEX(RelatedFeatures[Second Sampling Feature Code],$A4826),SamplingFeatures[Feature Code],0),"0000"),
", SpatialOffsetID:  ",IF(INDEX(RelatedFeatures[Offset Number],$A4826)="","",CONCATENATE("*SpatialOffsetID",TEXT(INDEX(RelatedFeatures[Offset Number],$A4826),"0000"))),"}")))</f>
        <v>#REF!</v>
      </c>
      <c r="P4826" t="e">
        <f>IF(INDEX(Methods[Method Type],$A4826)="","",
CONCATENATE("  - &amp;MethodID",TEXT($A4826,"0000"),
" {","MethodTypeCV:  ",CHAR(34),INDEX(Methods[Method Type],$A4826),CHAR(34),
", MethodCode:  ",CHAR(34),INDEX(Methods[Method Code],$A4826),CHAR(34),
", MethodName:  ",CHAR(34),INDEX(Methods[Method Name],$A4826),CHAR(34),
", MethodDescription:  ",CHAR(34),INDEX(Methods[Method Description],$A4826),CHAR(34),
", MethodLink:  ",CHAR(34),INDEX(Methods[Method Link],$A4826),CHAR(34),
", OrganizationID: *OrganizationID",TEXT(MATCH(INDEX(Methods[Organization Name],$A4826),Organizations[Organization Name],0),"0000"),"}"))</f>
        <v>#REF!</v>
      </c>
      <c r="Q4826" t="e">
        <f>IF(INDEX(Variables[Variable Type],$A4826)="","",
CONCATENATE("  - &amp;VariableID",TEXT($A4826,"0000"),
" {","VariableTypeCV:  ",CHAR(34),INDEX(Variables[Variable Type],$A4826),CHAR(34),
", VariableCode:  ",CHAR(34),INDEX(Variables[Variable Code],$A4826),CHAR(34),
", VariableNameCV:  ",CHAR(34),INDEX(Variables[Variable Name],$A4826),CHAR(34),
", VariableDefinition:  ",CHAR(34),INDEX(Variables[Variable Definition],$A4826),CHAR(34),
", SpecciationCV:  ",CHAR(34),INDEX(Variables[Speciation],$A4826),CHAR(34),
", NoDataValue:  ",CHAR(34),INDEX(Variables[No Data Value],$A4826),CHAR(34),"}"))</f>
        <v>#REF!</v>
      </c>
    </row>
    <row r="4827" spans="1:17" x14ac:dyDescent="0.25">
      <c r="A4827">
        <v>4824</v>
      </c>
      <c r="D4827" t="e">
        <f>IF(INDEX(People[First Name],$A4827)="","",
CONCATENATE("  - &amp;PersonID",TEXT($A4827,"0000"),
" {","PersonFirstName:  ",CHAR(34),INDEX(People[First Name],$A4827),CHAR(34),
", PersonMiddleName:  ",CHAR(34),INDEX(People[Middle Name],$A4827),CHAR(34),
", PersonLastName:  ",CHAR(34),INDEX(People[Last Name],$A4827),CHAR(34),"}"))</f>
        <v>#REF!</v>
      </c>
      <c r="E4827" t="e">
        <f>IF(INDEX(Organizations[Organization Type '[CV']],$A4827)="","",
CONCATENATE("  - &amp;OrganizationID",TEXT($A4827,"0000"),
" {","OrganizationTypeCV:  ",CHAR(34),INDEX(Organizations[Organization Type '[CV']],$A4827),CHAR(34),
", OrganizationCode:  ",CHAR(34),INDEX(Organizations[Organization Code],$A4827),CHAR(34),
", OrganizationName:  ",CHAR(34),INDEX(Organizations[Organization Name],$A4827),CHAR(34),
", OrganizationDescription:  ",CHAR(34),INDEX(Organizations[Organization Description],$A4827),CHAR(34),
", OrganizationLink:  ",CHAR(34),INDEX(Organizations[Organization Link],$A4827),CHAR(34),"}"))</f>
        <v>#REF!</v>
      </c>
      <c r="F4827" t="e">
        <f>IF(INDEX(People[First Name],$A4827)="","",
CONCATENATE("  - &amp;AffiliationID",TEXT($A4827,"0000"),
" {PersonID: *PersonID",TEXT($A4827,"0000"),
", OrganizationID: *OrganizationID",TEXT(MATCH(INDEX(People[Organization Name],$A4827),Organizations[Organization Name],0),"0000"),
", IsPrimaryOrganizationContact: , AffiliationStartDate: , AffiliationEndDate: , PrimaryPhone: ",
", PrimaryEmail: ",CHAR(34),INDEX(People[Primary Email],$A4827),CHAR(34),
", PrimaryAddress: ",CHAR(34),INDEX(People[Primary Address],$A4827),CHAR(34),
", PersonLink: }"))</f>
        <v>#REF!</v>
      </c>
      <c r="H4827" t="e">
        <f>IF(COUNTA(CitationInformation)=0,"",IF(INDEX(AuthorList[Author Name],$A4827)="","",
CONCATENATE("  - &amp;AuthorListID",TEXT($A4827,"0000"),
"  {CitationID: *CitationID0001",
", PersonID: *PersonID",TEXT(MATCH(INDEX(AuthorList[Author Name],$A4827),People[Full Name],0),"0000"),
", AuthorOrder: ",INDEX(AuthorList[Author Number],$A4827),"}")))</f>
        <v>#REF!</v>
      </c>
      <c r="K4827" t="e">
        <f>IF(INDEX(SamplingFeatures[Feature Code],$A4827)="","",
CONCATENATE("  - &amp;SamplingFeatureID",TEXT($A4827,"0000"),
" {","SamplingFeatureUUID:  ",CHAR(34),INDEX(SamplingFeatures[Sampling Feature UUID],$A4827),CHAR(34),
", SamplingFeatureTypeCV:  ",CHAR(34),INDEX(SamplingFeatures[Sampling Feature Type],$A4827),CHAR(34),
", SamplingFeatureCode:  ",CHAR(34),INDEX(SamplingFeatures[Feature Code],$A4827),CHAR(34),
", SamplingFeatureName:  ",CHAR(34),INDEX(SamplingFeatures[Feature Name],$A4827),CHAR(34),
", SamplingFeatureDescription:  ",CHAR(34),INDEX(SamplingFeatures[Feature Description],$A4827),CHAR(34),
", SamplingFeatureGeotypeCV:  ",CHAR(34),INDEX(SamplingFeatures[Feature Geo Type],$A4827),CHAR(34),
", FeatureGeometry:  ",CHAR(34),INDEX(SamplingFeatures[Feature Geometry],$A4827),CHAR(34),
", Elevation_m:  ",CHAR(34),INDEX(SamplingFeatures[Elevation_m],$A4827),CHAR(34),
", ElevationDatumCV:  ",CHAR(34),ElevationDatum,CHAR(34),"}"))</f>
        <v>#REF!</v>
      </c>
      <c r="L4827" t="e">
        <f>IF(INDEX(SamplingFeatures[Sampling Feature Type],$A4827)&lt;&gt;"Site","",
CONCATENATE("  - &amp;SiteID",TEXT(SUMPRODUCT(--($L$3:$L4826&lt;&gt;"")),"0000"),
" {","SamplingFeatureID:  *SamplingFeatureID",TEXT($A4827,"0000"),
", SiteTypeCV:  ",CHAR(34),INDEX(Sites[Site Type],$A4827),CHAR(34),
", Latitude:  ",INDEX(Sites[Latitude],$A4827),
", Longitude:  ",INDEX(Sites[Longitude],$A4827),
", SRSName:  ",CHAR(34),LatLonDatum,CHAR(34),"}"))</f>
        <v>#REF!</v>
      </c>
      <c r="M4827" t="e">
        <f>IF(INDEX(SamplingFeatures[Sampling Feature Type],$A4827)&lt;&gt;"Specimen","",
CONCATENATE("  - &amp;SpecimenID",TEXT(SUMPRODUCT(--($M$3:$M4826&lt;&gt;"")),"0000"),
" {","SamplingFeatureID:  *SamplingFeatureID",TEXT($A4827,"0000"),
", SpecimenTypeCV:  ",CHAR(34),INDEX(Specimens[Specimen Type],$A4827),CHAR(34),
", SpecimenMediumCV:  ",INDEX(Specimens[Specimen Medium],$A4827),
", IsFieldSpecimen:  ",CHAR(34),INDEX(Specimens[Is Field Specimen?],$A4827),CHAR(34),"}"))</f>
        <v>#REF!</v>
      </c>
      <c r="N4827" t="e">
        <f>IF(COUNTA(SpatialOffsets[])=0,"", IF(INDEX(SpatialOffsets[Spatial Offset Type],$A4827)="","",
CONCATENATE("  - &amp;SpatialOffsetID",TEXT($A4827,"0000"),
" {","SpatialOffsetTypeCV:  ",CHAR(34),INDEX(SpatialOffsets[Spatial Offset Type],$A4827),CHAR(34),
", Offset1Value:  ",INDEX(SpatialOffsets[Offset 1 Value],$A4827),
", Offset1UnitID:  ",CHAR(34),INDEX(SpatialOffsets[Offset 1 Unit],$A4827),CHAR(34),
", Offset2Value:  ",INDEX(SpatialOffsets[Offset 2 Value],$A4827),
", Offset2UnitID:  ",CHAR(34),INDEX(SpatialOffsets[Offset 2 Unit],$A4827),CHAR(34),
", Offset3Value:  ",INDEX(SpatialOffsets[Offset 3 Value],$A4827),
", Offset3UnitID:  ",CHAR(34),INDEX(SpatialOffsets[Offset 3 Unit],$A4827),CHAR(34),,"}")))</f>
        <v>#REF!</v>
      </c>
      <c r="O4827" t="e">
        <f>IF(COUNTA(RelatedFeatures[])=0,"", IF(INDEX(RelatedFeatures[First Sampling Feature Code],$A4827)="","",
CONCATENATE("  - &amp;RelationID",TEXT($A4827,"0000"),
" {","SamplingFeatureID:  *SamplingFeatureID",TEXT(MATCH(INDEX(RelatedFeatures[First Sampling Feature Code],$A4827),SamplingFeatures[Feature Code],0),"0000"),
", RelationshipTypeCV:  ",CHAR(34),INDEX(RelatedFeatures[Relationship Type],$A4827),CHAR(34),
", RelatedFeatureID: *SamplingFeatureID",TEXT(MATCH(INDEX(RelatedFeatures[Second Sampling Feature Code],$A4827),SamplingFeatures[Feature Code],0),"0000"),
", SpatialOffsetID:  ",IF(INDEX(RelatedFeatures[Offset Number],$A4827)="","",CONCATENATE("*SpatialOffsetID",TEXT(INDEX(RelatedFeatures[Offset Number],$A4827),"0000"))),"}")))</f>
        <v>#REF!</v>
      </c>
      <c r="P4827" t="e">
        <f>IF(INDEX(Methods[Method Type],$A4827)="","",
CONCATENATE("  - &amp;MethodID",TEXT($A4827,"0000"),
" {","MethodTypeCV:  ",CHAR(34),INDEX(Methods[Method Type],$A4827),CHAR(34),
", MethodCode:  ",CHAR(34),INDEX(Methods[Method Code],$A4827),CHAR(34),
", MethodName:  ",CHAR(34),INDEX(Methods[Method Name],$A4827),CHAR(34),
", MethodDescription:  ",CHAR(34),INDEX(Methods[Method Description],$A4827),CHAR(34),
", MethodLink:  ",CHAR(34),INDEX(Methods[Method Link],$A4827),CHAR(34),
", OrganizationID: *OrganizationID",TEXT(MATCH(INDEX(Methods[Organization Name],$A4827),Organizations[Organization Name],0),"0000"),"}"))</f>
        <v>#REF!</v>
      </c>
      <c r="Q4827" t="e">
        <f>IF(INDEX(Variables[Variable Type],$A4827)="","",
CONCATENATE("  - &amp;VariableID",TEXT($A4827,"0000"),
" {","VariableTypeCV:  ",CHAR(34),INDEX(Variables[Variable Type],$A4827),CHAR(34),
", VariableCode:  ",CHAR(34),INDEX(Variables[Variable Code],$A4827),CHAR(34),
", VariableNameCV:  ",CHAR(34),INDEX(Variables[Variable Name],$A4827),CHAR(34),
", VariableDefinition:  ",CHAR(34),INDEX(Variables[Variable Definition],$A4827),CHAR(34),
", SpecciationCV:  ",CHAR(34),INDEX(Variables[Speciation],$A4827),CHAR(34),
", NoDataValue:  ",CHAR(34),INDEX(Variables[No Data Value],$A4827),CHAR(34),"}"))</f>
        <v>#REF!</v>
      </c>
    </row>
    <row r="4828" spans="1:17" x14ac:dyDescent="0.25">
      <c r="A4828">
        <v>4825</v>
      </c>
      <c r="D4828" t="e">
        <f>IF(INDEX(People[First Name],$A4828)="","",
CONCATENATE("  - &amp;PersonID",TEXT($A4828,"0000"),
" {","PersonFirstName:  ",CHAR(34),INDEX(People[First Name],$A4828),CHAR(34),
", PersonMiddleName:  ",CHAR(34),INDEX(People[Middle Name],$A4828),CHAR(34),
", PersonLastName:  ",CHAR(34),INDEX(People[Last Name],$A4828),CHAR(34),"}"))</f>
        <v>#REF!</v>
      </c>
      <c r="E4828" t="e">
        <f>IF(INDEX(Organizations[Organization Type '[CV']],$A4828)="","",
CONCATENATE("  - &amp;OrganizationID",TEXT($A4828,"0000"),
" {","OrganizationTypeCV:  ",CHAR(34),INDEX(Organizations[Organization Type '[CV']],$A4828),CHAR(34),
", OrganizationCode:  ",CHAR(34),INDEX(Organizations[Organization Code],$A4828),CHAR(34),
", OrganizationName:  ",CHAR(34),INDEX(Organizations[Organization Name],$A4828),CHAR(34),
", OrganizationDescription:  ",CHAR(34),INDEX(Organizations[Organization Description],$A4828),CHAR(34),
", OrganizationLink:  ",CHAR(34),INDEX(Organizations[Organization Link],$A4828),CHAR(34),"}"))</f>
        <v>#REF!</v>
      </c>
      <c r="F4828" t="e">
        <f>IF(INDEX(People[First Name],$A4828)="","",
CONCATENATE("  - &amp;AffiliationID",TEXT($A4828,"0000"),
" {PersonID: *PersonID",TEXT($A4828,"0000"),
", OrganizationID: *OrganizationID",TEXT(MATCH(INDEX(People[Organization Name],$A4828),Organizations[Organization Name],0),"0000"),
", IsPrimaryOrganizationContact: , AffiliationStartDate: , AffiliationEndDate: , PrimaryPhone: ",
", PrimaryEmail: ",CHAR(34),INDEX(People[Primary Email],$A4828),CHAR(34),
", PrimaryAddress: ",CHAR(34),INDEX(People[Primary Address],$A4828),CHAR(34),
", PersonLink: }"))</f>
        <v>#REF!</v>
      </c>
      <c r="H4828" t="e">
        <f>IF(COUNTA(CitationInformation)=0,"",IF(INDEX(AuthorList[Author Name],$A4828)="","",
CONCATENATE("  - &amp;AuthorListID",TEXT($A4828,"0000"),
"  {CitationID: *CitationID0001",
", PersonID: *PersonID",TEXT(MATCH(INDEX(AuthorList[Author Name],$A4828),People[Full Name],0),"0000"),
", AuthorOrder: ",INDEX(AuthorList[Author Number],$A4828),"}")))</f>
        <v>#REF!</v>
      </c>
      <c r="K4828" t="e">
        <f>IF(INDEX(SamplingFeatures[Feature Code],$A4828)="","",
CONCATENATE("  - &amp;SamplingFeatureID",TEXT($A4828,"0000"),
" {","SamplingFeatureUUID:  ",CHAR(34),INDEX(SamplingFeatures[Sampling Feature UUID],$A4828),CHAR(34),
", SamplingFeatureTypeCV:  ",CHAR(34),INDEX(SamplingFeatures[Sampling Feature Type],$A4828),CHAR(34),
", SamplingFeatureCode:  ",CHAR(34),INDEX(SamplingFeatures[Feature Code],$A4828),CHAR(34),
", SamplingFeatureName:  ",CHAR(34),INDEX(SamplingFeatures[Feature Name],$A4828),CHAR(34),
", SamplingFeatureDescription:  ",CHAR(34),INDEX(SamplingFeatures[Feature Description],$A4828),CHAR(34),
", SamplingFeatureGeotypeCV:  ",CHAR(34),INDEX(SamplingFeatures[Feature Geo Type],$A4828),CHAR(34),
", FeatureGeometry:  ",CHAR(34),INDEX(SamplingFeatures[Feature Geometry],$A4828),CHAR(34),
", Elevation_m:  ",CHAR(34),INDEX(SamplingFeatures[Elevation_m],$A4828),CHAR(34),
", ElevationDatumCV:  ",CHAR(34),ElevationDatum,CHAR(34),"}"))</f>
        <v>#REF!</v>
      </c>
      <c r="L4828" t="e">
        <f>IF(INDEX(SamplingFeatures[Sampling Feature Type],$A4828)&lt;&gt;"Site","",
CONCATENATE("  - &amp;SiteID",TEXT(SUMPRODUCT(--($L$3:$L4827&lt;&gt;"")),"0000"),
" {","SamplingFeatureID:  *SamplingFeatureID",TEXT($A4828,"0000"),
", SiteTypeCV:  ",CHAR(34),INDEX(Sites[Site Type],$A4828),CHAR(34),
", Latitude:  ",INDEX(Sites[Latitude],$A4828),
", Longitude:  ",INDEX(Sites[Longitude],$A4828),
", SRSName:  ",CHAR(34),LatLonDatum,CHAR(34),"}"))</f>
        <v>#REF!</v>
      </c>
      <c r="M4828" t="e">
        <f>IF(INDEX(SamplingFeatures[Sampling Feature Type],$A4828)&lt;&gt;"Specimen","",
CONCATENATE("  - &amp;SpecimenID",TEXT(SUMPRODUCT(--($M$3:$M4827&lt;&gt;"")),"0000"),
" {","SamplingFeatureID:  *SamplingFeatureID",TEXT($A4828,"0000"),
", SpecimenTypeCV:  ",CHAR(34),INDEX(Specimens[Specimen Type],$A4828),CHAR(34),
", SpecimenMediumCV:  ",INDEX(Specimens[Specimen Medium],$A4828),
", IsFieldSpecimen:  ",CHAR(34),INDEX(Specimens[Is Field Specimen?],$A4828),CHAR(34),"}"))</f>
        <v>#REF!</v>
      </c>
      <c r="N4828" t="e">
        <f>IF(COUNTA(SpatialOffsets[])=0,"", IF(INDEX(SpatialOffsets[Spatial Offset Type],$A4828)="","",
CONCATENATE("  - &amp;SpatialOffsetID",TEXT($A4828,"0000"),
" {","SpatialOffsetTypeCV:  ",CHAR(34),INDEX(SpatialOffsets[Spatial Offset Type],$A4828),CHAR(34),
", Offset1Value:  ",INDEX(SpatialOffsets[Offset 1 Value],$A4828),
", Offset1UnitID:  ",CHAR(34),INDEX(SpatialOffsets[Offset 1 Unit],$A4828),CHAR(34),
", Offset2Value:  ",INDEX(SpatialOffsets[Offset 2 Value],$A4828),
", Offset2UnitID:  ",CHAR(34),INDEX(SpatialOffsets[Offset 2 Unit],$A4828),CHAR(34),
", Offset3Value:  ",INDEX(SpatialOffsets[Offset 3 Value],$A4828),
", Offset3UnitID:  ",CHAR(34),INDEX(SpatialOffsets[Offset 3 Unit],$A4828),CHAR(34),,"}")))</f>
        <v>#REF!</v>
      </c>
      <c r="O4828" t="e">
        <f>IF(COUNTA(RelatedFeatures[])=0,"", IF(INDEX(RelatedFeatures[First Sampling Feature Code],$A4828)="","",
CONCATENATE("  - &amp;RelationID",TEXT($A4828,"0000"),
" {","SamplingFeatureID:  *SamplingFeatureID",TEXT(MATCH(INDEX(RelatedFeatures[First Sampling Feature Code],$A4828),SamplingFeatures[Feature Code],0),"0000"),
", RelationshipTypeCV:  ",CHAR(34),INDEX(RelatedFeatures[Relationship Type],$A4828),CHAR(34),
", RelatedFeatureID: *SamplingFeatureID",TEXT(MATCH(INDEX(RelatedFeatures[Second Sampling Feature Code],$A4828),SamplingFeatures[Feature Code],0),"0000"),
", SpatialOffsetID:  ",IF(INDEX(RelatedFeatures[Offset Number],$A4828)="","",CONCATENATE("*SpatialOffsetID",TEXT(INDEX(RelatedFeatures[Offset Number],$A4828),"0000"))),"}")))</f>
        <v>#REF!</v>
      </c>
      <c r="P4828" t="e">
        <f>IF(INDEX(Methods[Method Type],$A4828)="","",
CONCATENATE("  - &amp;MethodID",TEXT($A4828,"0000"),
" {","MethodTypeCV:  ",CHAR(34),INDEX(Methods[Method Type],$A4828),CHAR(34),
", MethodCode:  ",CHAR(34),INDEX(Methods[Method Code],$A4828),CHAR(34),
", MethodName:  ",CHAR(34),INDEX(Methods[Method Name],$A4828),CHAR(34),
", MethodDescription:  ",CHAR(34),INDEX(Methods[Method Description],$A4828),CHAR(34),
", MethodLink:  ",CHAR(34),INDEX(Methods[Method Link],$A4828),CHAR(34),
", OrganizationID: *OrganizationID",TEXT(MATCH(INDEX(Methods[Organization Name],$A4828),Organizations[Organization Name],0),"0000"),"}"))</f>
        <v>#REF!</v>
      </c>
      <c r="Q4828" t="e">
        <f>IF(INDEX(Variables[Variable Type],$A4828)="","",
CONCATENATE("  - &amp;VariableID",TEXT($A4828,"0000"),
" {","VariableTypeCV:  ",CHAR(34),INDEX(Variables[Variable Type],$A4828),CHAR(34),
", VariableCode:  ",CHAR(34),INDEX(Variables[Variable Code],$A4828),CHAR(34),
", VariableNameCV:  ",CHAR(34),INDEX(Variables[Variable Name],$A4828),CHAR(34),
", VariableDefinition:  ",CHAR(34),INDEX(Variables[Variable Definition],$A4828),CHAR(34),
", SpecciationCV:  ",CHAR(34),INDEX(Variables[Speciation],$A4828),CHAR(34),
", NoDataValue:  ",CHAR(34),INDEX(Variables[No Data Value],$A4828),CHAR(34),"}"))</f>
        <v>#REF!</v>
      </c>
    </row>
    <row r="4829" spans="1:17" x14ac:dyDescent="0.25">
      <c r="A4829">
        <v>4826</v>
      </c>
      <c r="D4829" t="e">
        <f>IF(INDEX(People[First Name],$A4829)="","",
CONCATENATE("  - &amp;PersonID",TEXT($A4829,"0000"),
" {","PersonFirstName:  ",CHAR(34),INDEX(People[First Name],$A4829),CHAR(34),
", PersonMiddleName:  ",CHAR(34),INDEX(People[Middle Name],$A4829),CHAR(34),
", PersonLastName:  ",CHAR(34),INDEX(People[Last Name],$A4829),CHAR(34),"}"))</f>
        <v>#REF!</v>
      </c>
      <c r="E4829" t="e">
        <f>IF(INDEX(Organizations[Organization Type '[CV']],$A4829)="","",
CONCATENATE("  - &amp;OrganizationID",TEXT($A4829,"0000"),
" {","OrganizationTypeCV:  ",CHAR(34),INDEX(Organizations[Organization Type '[CV']],$A4829),CHAR(34),
", OrganizationCode:  ",CHAR(34),INDEX(Organizations[Organization Code],$A4829),CHAR(34),
", OrganizationName:  ",CHAR(34),INDEX(Organizations[Organization Name],$A4829),CHAR(34),
", OrganizationDescription:  ",CHAR(34),INDEX(Organizations[Organization Description],$A4829),CHAR(34),
", OrganizationLink:  ",CHAR(34),INDEX(Organizations[Organization Link],$A4829),CHAR(34),"}"))</f>
        <v>#REF!</v>
      </c>
      <c r="F4829" t="e">
        <f>IF(INDEX(People[First Name],$A4829)="","",
CONCATENATE("  - &amp;AffiliationID",TEXT($A4829,"0000"),
" {PersonID: *PersonID",TEXT($A4829,"0000"),
", OrganizationID: *OrganizationID",TEXT(MATCH(INDEX(People[Organization Name],$A4829),Organizations[Organization Name],0),"0000"),
", IsPrimaryOrganizationContact: , AffiliationStartDate: , AffiliationEndDate: , PrimaryPhone: ",
", PrimaryEmail: ",CHAR(34),INDEX(People[Primary Email],$A4829),CHAR(34),
", PrimaryAddress: ",CHAR(34),INDEX(People[Primary Address],$A4829),CHAR(34),
", PersonLink: }"))</f>
        <v>#REF!</v>
      </c>
      <c r="H4829" t="e">
        <f>IF(COUNTA(CitationInformation)=0,"",IF(INDEX(AuthorList[Author Name],$A4829)="","",
CONCATENATE("  - &amp;AuthorListID",TEXT($A4829,"0000"),
"  {CitationID: *CitationID0001",
", PersonID: *PersonID",TEXT(MATCH(INDEX(AuthorList[Author Name],$A4829),People[Full Name],0),"0000"),
", AuthorOrder: ",INDEX(AuthorList[Author Number],$A4829),"}")))</f>
        <v>#REF!</v>
      </c>
      <c r="K4829" t="e">
        <f>IF(INDEX(SamplingFeatures[Feature Code],$A4829)="","",
CONCATENATE("  - &amp;SamplingFeatureID",TEXT($A4829,"0000"),
" {","SamplingFeatureUUID:  ",CHAR(34),INDEX(SamplingFeatures[Sampling Feature UUID],$A4829),CHAR(34),
", SamplingFeatureTypeCV:  ",CHAR(34),INDEX(SamplingFeatures[Sampling Feature Type],$A4829),CHAR(34),
", SamplingFeatureCode:  ",CHAR(34),INDEX(SamplingFeatures[Feature Code],$A4829),CHAR(34),
", SamplingFeatureName:  ",CHAR(34),INDEX(SamplingFeatures[Feature Name],$A4829),CHAR(34),
", SamplingFeatureDescription:  ",CHAR(34),INDEX(SamplingFeatures[Feature Description],$A4829),CHAR(34),
", SamplingFeatureGeotypeCV:  ",CHAR(34),INDEX(SamplingFeatures[Feature Geo Type],$A4829),CHAR(34),
", FeatureGeometry:  ",CHAR(34),INDEX(SamplingFeatures[Feature Geometry],$A4829),CHAR(34),
", Elevation_m:  ",CHAR(34),INDEX(SamplingFeatures[Elevation_m],$A4829),CHAR(34),
", ElevationDatumCV:  ",CHAR(34),ElevationDatum,CHAR(34),"}"))</f>
        <v>#REF!</v>
      </c>
      <c r="L4829" t="e">
        <f>IF(INDEX(SamplingFeatures[Sampling Feature Type],$A4829)&lt;&gt;"Site","",
CONCATENATE("  - &amp;SiteID",TEXT(SUMPRODUCT(--($L$3:$L4828&lt;&gt;"")),"0000"),
" {","SamplingFeatureID:  *SamplingFeatureID",TEXT($A4829,"0000"),
", SiteTypeCV:  ",CHAR(34),INDEX(Sites[Site Type],$A4829),CHAR(34),
", Latitude:  ",INDEX(Sites[Latitude],$A4829),
", Longitude:  ",INDEX(Sites[Longitude],$A4829),
", SRSName:  ",CHAR(34),LatLonDatum,CHAR(34),"}"))</f>
        <v>#REF!</v>
      </c>
      <c r="M4829" t="e">
        <f>IF(INDEX(SamplingFeatures[Sampling Feature Type],$A4829)&lt;&gt;"Specimen","",
CONCATENATE("  - &amp;SpecimenID",TEXT(SUMPRODUCT(--($M$3:$M4828&lt;&gt;"")),"0000"),
" {","SamplingFeatureID:  *SamplingFeatureID",TEXT($A4829,"0000"),
", SpecimenTypeCV:  ",CHAR(34),INDEX(Specimens[Specimen Type],$A4829),CHAR(34),
", SpecimenMediumCV:  ",INDEX(Specimens[Specimen Medium],$A4829),
", IsFieldSpecimen:  ",CHAR(34),INDEX(Specimens[Is Field Specimen?],$A4829),CHAR(34),"}"))</f>
        <v>#REF!</v>
      </c>
      <c r="N4829" t="e">
        <f>IF(COUNTA(SpatialOffsets[])=0,"", IF(INDEX(SpatialOffsets[Spatial Offset Type],$A4829)="","",
CONCATENATE("  - &amp;SpatialOffsetID",TEXT($A4829,"0000"),
" {","SpatialOffsetTypeCV:  ",CHAR(34),INDEX(SpatialOffsets[Spatial Offset Type],$A4829),CHAR(34),
", Offset1Value:  ",INDEX(SpatialOffsets[Offset 1 Value],$A4829),
", Offset1UnitID:  ",CHAR(34),INDEX(SpatialOffsets[Offset 1 Unit],$A4829),CHAR(34),
", Offset2Value:  ",INDEX(SpatialOffsets[Offset 2 Value],$A4829),
", Offset2UnitID:  ",CHAR(34),INDEX(SpatialOffsets[Offset 2 Unit],$A4829),CHAR(34),
", Offset3Value:  ",INDEX(SpatialOffsets[Offset 3 Value],$A4829),
", Offset3UnitID:  ",CHAR(34),INDEX(SpatialOffsets[Offset 3 Unit],$A4829),CHAR(34),,"}")))</f>
        <v>#REF!</v>
      </c>
      <c r="O4829" t="e">
        <f>IF(COUNTA(RelatedFeatures[])=0,"", IF(INDEX(RelatedFeatures[First Sampling Feature Code],$A4829)="","",
CONCATENATE("  - &amp;RelationID",TEXT($A4829,"0000"),
" {","SamplingFeatureID:  *SamplingFeatureID",TEXT(MATCH(INDEX(RelatedFeatures[First Sampling Feature Code],$A4829),SamplingFeatures[Feature Code],0),"0000"),
", RelationshipTypeCV:  ",CHAR(34),INDEX(RelatedFeatures[Relationship Type],$A4829),CHAR(34),
", RelatedFeatureID: *SamplingFeatureID",TEXT(MATCH(INDEX(RelatedFeatures[Second Sampling Feature Code],$A4829),SamplingFeatures[Feature Code],0),"0000"),
", SpatialOffsetID:  ",IF(INDEX(RelatedFeatures[Offset Number],$A4829)="","",CONCATENATE("*SpatialOffsetID",TEXT(INDEX(RelatedFeatures[Offset Number],$A4829),"0000"))),"}")))</f>
        <v>#REF!</v>
      </c>
      <c r="P4829" t="e">
        <f>IF(INDEX(Methods[Method Type],$A4829)="","",
CONCATENATE("  - &amp;MethodID",TEXT($A4829,"0000"),
" {","MethodTypeCV:  ",CHAR(34),INDEX(Methods[Method Type],$A4829),CHAR(34),
", MethodCode:  ",CHAR(34),INDEX(Methods[Method Code],$A4829),CHAR(34),
", MethodName:  ",CHAR(34),INDEX(Methods[Method Name],$A4829),CHAR(34),
", MethodDescription:  ",CHAR(34),INDEX(Methods[Method Description],$A4829),CHAR(34),
", MethodLink:  ",CHAR(34),INDEX(Methods[Method Link],$A4829),CHAR(34),
", OrganizationID: *OrganizationID",TEXT(MATCH(INDEX(Methods[Organization Name],$A4829),Organizations[Organization Name],0),"0000"),"}"))</f>
        <v>#REF!</v>
      </c>
      <c r="Q4829" t="e">
        <f>IF(INDEX(Variables[Variable Type],$A4829)="","",
CONCATENATE("  - &amp;VariableID",TEXT($A4829,"0000"),
" {","VariableTypeCV:  ",CHAR(34),INDEX(Variables[Variable Type],$A4829),CHAR(34),
", VariableCode:  ",CHAR(34),INDEX(Variables[Variable Code],$A4829),CHAR(34),
", VariableNameCV:  ",CHAR(34),INDEX(Variables[Variable Name],$A4829),CHAR(34),
", VariableDefinition:  ",CHAR(34),INDEX(Variables[Variable Definition],$A4829),CHAR(34),
", SpecciationCV:  ",CHAR(34),INDEX(Variables[Speciation],$A4829),CHAR(34),
", NoDataValue:  ",CHAR(34),INDEX(Variables[No Data Value],$A4829),CHAR(34),"}"))</f>
        <v>#REF!</v>
      </c>
    </row>
    <row r="4830" spans="1:17" x14ac:dyDescent="0.25">
      <c r="A4830">
        <v>4827</v>
      </c>
      <c r="D4830" t="e">
        <f>IF(INDEX(People[First Name],$A4830)="","",
CONCATENATE("  - &amp;PersonID",TEXT($A4830,"0000"),
" {","PersonFirstName:  ",CHAR(34),INDEX(People[First Name],$A4830),CHAR(34),
", PersonMiddleName:  ",CHAR(34),INDEX(People[Middle Name],$A4830),CHAR(34),
", PersonLastName:  ",CHAR(34),INDEX(People[Last Name],$A4830),CHAR(34),"}"))</f>
        <v>#REF!</v>
      </c>
      <c r="E4830" t="e">
        <f>IF(INDEX(Organizations[Organization Type '[CV']],$A4830)="","",
CONCATENATE("  - &amp;OrganizationID",TEXT($A4830,"0000"),
" {","OrganizationTypeCV:  ",CHAR(34),INDEX(Organizations[Organization Type '[CV']],$A4830),CHAR(34),
", OrganizationCode:  ",CHAR(34),INDEX(Organizations[Organization Code],$A4830),CHAR(34),
", OrganizationName:  ",CHAR(34),INDEX(Organizations[Organization Name],$A4830),CHAR(34),
", OrganizationDescription:  ",CHAR(34),INDEX(Organizations[Organization Description],$A4830),CHAR(34),
", OrganizationLink:  ",CHAR(34),INDEX(Organizations[Organization Link],$A4830),CHAR(34),"}"))</f>
        <v>#REF!</v>
      </c>
      <c r="F4830" t="e">
        <f>IF(INDEX(People[First Name],$A4830)="","",
CONCATENATE("  - &amp;AffiliationID",TEXT($A4830,"0000"),
" {PersonID: *PersonID",TEXT($A4830,"0000"),
", OrganizationID: *OrganizationID",TEXT(MATCH(INDEX(People[Organization Name],$A4830),Organizations[Organization Name],0),"0000"),
", IsPrimaryOrganizationContact: , AffiliationStartDate: , AffiliationEndDate: , PrimaryPhone: ",
", PrimaryEmail: ",CHAR(34),INDEX(People[Primary Email],$A4830),CHAR(34),
", PrimaryAddress: ",CHAR(34),INDEX(People[Primary Address],$A4830),CHAR(34),
", PersonLink: }"))</f>
        <v>#REF!</v>
      </c>
      <c r="H4830" t="e">
        <f>IF(COUNTA(CitationInformation)=0,"",IF(INDEX(AuthorList[Author Name],$A4830)="","",
CONCATENATE("  - &amp;AuthorListID",TEXT($A4830,"0000"),
"  {CitationID: *CitationID0001",
", PersonID: *PersonID",TEXT(MATCH(INDEX(AuthorList[Author Name],$A4830),People[Full Name],0),"0000"),
", AuthorOrder: ",INDEX(AuthorList[Author Number],$A4830),"}")))</f>
        <v>#REF!</v>
      </c>
      <c r="K4830" t="e">
        <f>IF(INDEX(SamplingFeatures[Feature Code],$A4830)="","",
CONCATENATE("  - &amp;SamplingFeatureID",TEXT($A4830,"0000"),
" {","SamplingFeatureUUID:  ",CHAR(34),INDEX(SamplingFeatures[Sampling Feature UUID],$A4830),CHAR(34),
", SamplingFeatureTypeCV:  ",CHAR(34),INDEX(SamplingFeatures[Sampling Feature Type],$A4830),CHAR(34),
", SamplingFeatureCode:  ",CHAR(34),INDEX(SamplingFeatures[Feature Code],$A4830),CHAR(34),
", SamplingFeatureName:  ",CHAR(34),INDEX(SamplingFeatures[Feature Name],$A4830),CHAR(34),
", SamplingFeatureDescription:  ",CHAR(34),INDEX(SamplingFeatures[Feature Description],$A4830),CHAR(34),
", SamplingFeatureGeotypeCV:  ",CHAR(34),INDEX(SamplingFeatures[Feature Geo Type],$A4830),CHAR(34),
", FeatureGeometry:  ",CHAR(34),INDEX(SamplingFeatures[Feature Geometry],$A4830),CHAR(34),
", Elevation_m:  ",CHAR(34),INDEX(SamplingFeatures[Elevation_m],$A4830),CHAR(34),
", ElevationDatumCV:  ",CHAR(34),ElevationDatum,CHAR(34),"}"))</f>
        <v>#REF!</v>
      </c>
      <c r="L4830" t="e">
        <f>IF(INDEX(SamplingFeatures[Sampling Feature Type],$A4830)&lt;&gt;"Site","",
CONCATENATE("  - &amp;SiteID",TEXT(SUMPRODUCT(--($L$3:$L4829&lt;&gt;"")),"0000"),
" {","SamplingFeatureID:  *SamplingFeatureID",TEXT($A4830,"0000"),
", SiteTypeCV:  ",CHAR(34),INDEX(Sites[Site Type],$A4830),CHAR(34),
", Latitude:  ",INDEX(Sites[Latitude],$A4830),
", Longitude:  ",INDEX(Sites[Longitude],$A4830),
", SRSName:  ",CHAR(34),LatLonDatum,CHAR(34),"}"))</f>
        <v>#REF!</v>
      </c>
      <c r="M4830" t="e">
        <f>IF(INDEX(SamplingFeatures[Sampling Feature Type],$A4830)&lt;&gt;"Specimen","",
CONCATENATE("  - &amp;SpecimenID",TEXT(SUMPRODUCT(--($M$3:$M4829&lt;&gt;"")),"0000"),
" {","SamplingFeatureID:  *SamplingFeatureID",TEXT($A4830,"0000"),
", SpecimenTypeCV:  ",CHAR(34),INDEX(Specimens[Specimen Type],$A4830),CHAR(34),
", SpecimenMediumCV:  ",INDEX(Specimens[Specimen Medium],$A4830),
", IsFieldSpecimen:  ",CHAR(34),INDEX(Specimens[Is Field Specimen?],$A4830),CHAR(34),"}"))</f>
        <v>#REF!</v>
      </c>
      <c r="N4830" t="e">
        <f>IF(COUNTA(SpatialOffsets[])=0,"", IF(INDEX(SpatialOffsets[Spatial Offset Type],$A4830)="","",
CONCATENATE("  - &amp;SpatialOffsetID",TEXT($A4830,"0000"),
" {","SpatialOffsetTypeCV:  ",CHAR(34),INDEX(SpatialOffsets[Spatial Offset Type],$A4830),CHAR(34),
", Offset1Value:  ",INDEX(SpatialOffsets[Offset 1 Value],$A4830),
", Offset1UnitID:  ",CHAR(34),INDEX(SpatialOffsets[Offset 1 Unit],$A4830),CHAR(34),
", Offset2Value:  ",INDEX(SpatialOffsets[Offset 2 Value],$A4830),
", Offset2UnitID:  ",CHAR(34),INDEX(SpatialOffsets[Offset 2 Unit],$A4830),CHAR(34),
", Offset3Value:  ",INDEX(SpatialOffsets[Offset 3 Value],$A4830),
", Offset3UnitID:  ",CHAR(34),INDEX(SpatialOffsets[Offset 3 Unit],$A4830),CHAR(34),,"}")))</f>
        <v>#REF!</v>
      </c>
      <c r="O4830" t="e">
        <f>IF(COUNTA(RelatedFeatures[])=0,"", IF(INDEX(RelatedFeatures[First Sampling Feature Code],$A4830)="","",
CONCATENATE("  - &amp;RelationID",TEXT($A4830,"0000"),
" {","SamplingFeatureID:  *SamplingFeatureID",TEXT(MATCH(INDEX(RelatedFeatures[First Sampling Feature Code],$A4830),SamplingFeatures[Feature Code],0),"0000"),
", RelationshipTypeCV:  ",CHAR(34),INDEX(RelatedFeatures[Relationship Type],$A4830),CHAR(34),
", RelatedFeatureID: *SamplingFeatureID",TEXT(MATCH(INDEX(RelatedFeatures[Second Sampling Feature Code],$A4830),SamplingFeatures[Feature Code],0),"0000"),
", SpatialOffsetID:  ",IF(INDEX(RelatedFeatures[Offset Number],$A4830)="","",CONCATENATE("*SpatialOffsetID",TEXT(INDEX(RelatedFeatures[Offset Number],$A4830),"0000"))),"}")))</f>
        <v>#REF!</v>
      </c>
      <c r="P4830" t="e">
        <f>IF(INDEX(Methods[Method Type],$A4830)="","",
CONCATENATE("  - &amp;MethodID",TEXT($A4830,"0000"),
" {","MethodTypeCV:  ",CHAR(34),INDEX(Methods[Method Type],$A4830),CHAR(34),
", MethodCode:  ",CHAR(34),INDEX(Methods[Method Code],$A4830),CHAR(34),
", MethodName:  ",CHAR(34),INDEX(Methods[Method Name],$A4830),CHAR(34),
", MethodDescription:  ",CHAR(34),INDEX(Methods[Method Description],$A4830),CHAR(34),
", MethodLink:  ",CHAR(34),INDEX(Methods[Method Link],$A4830),CHAR(34),
", OrganizationID: *OrganizationID",TEXT(MATCH(INDEX(Methods[Organization Name],$A4830),Organizations[Organization Name],0),"0000"),"}"))</f>
        <v>#REF!</v>
      </c>
      <c r="Q4830" t="e">
        <f>IF(INDEX(Variables[Variable Type],$A4830)="","",
CONCATENATE("  - &amp;VariableID",TEXT($A4830,"0000"),
" {","VariableTypeCV:  ",CHAR(34),INDEX(Variables[Variable Type],$A4830),CHAR(34),
", VariableCode:  ",CHAR(34),INDEX(Variables[Variable Code],$A4830),CHAR(34),
", VariableNameCV:  ",CHAR(34),INDEX(Variables[Variable Name],$A4830),CHAR(34),
", VariableDefinition:  ",CHAR(34),INDEX(Variables[Variable Definition],$A4830),CHAR(34),
", SpecciationCV:  ",CHAR(34),INDEX(Variables[Speciation],$A4830),CHAR(34),
", NoDataValue:  ",CHAR(34),INDEX(Variables[No Data Value],$A4830),CHAR(34),"}"))</f>
        <v>#REF!</v>
      </c>
    </row>
    <row r="4831" spans="1:17" x14ac:dyDescent="0.25">
      <c r="A4831">
        <v>4828</v>
      </c>
      <c r="D4831" t="e">
        <f>IF(INDEX(People[First Name],$A4831)="","",
CONCATENATE("  - &amp;PersonID",TEXT($A4831,"0000"),
" {","PersonFirstName:  ",CHAR(34),INDEX(People[First Name],$A4831),CHAR(34),
", PersonMiddleName:  ",CHAR(34),INDEX(People[Middle Name],$A4831),CHAR(34),
", PersonLastName:  ",CHAR(34),INDEX(People[Last Name],$A4831),CHAR(34),"}"))</f>
        <v>#REF!</v>
      </c>
      <c r="E4831" t="e">
        <f>IF(INDEX(Organizations[Organization Type '[CV']],$A4831)="","",
CONCATENATE("  - &amp;OrganizationID",TEXT($A4831,"0000"),
" {","OrganizationTypeCV:  ",CHAR(34),INDEX(Organizations[Organization Type '[CV']],$A4831),CHAR(34),
", OrganizationCode:  ",CHAR(34),INDEX(Organizations[Organization Code],$A4831),CHAR(34),
", OrganizationName:  ",CHAR(34),INDEX(Organizations[Organization Name],$A4831),CHAR(34),
", OrganizationDescription:  ",CHAR(34),INDEX(Organizations[Organization Description],$A4831),CHAR(34),
", OrganizationLink:  ",CHAR(34),INDEX(Organizations[Organization Link],$A4831),CHAR(34),"}"))</f>
        <v>#REF!</v>
      </c>
      <c r="F4831" t="e">
        <f>IF(INDEX(People[First Name],$A4831)="","",
CONCATENATE("  - &amp;AffiliationID",TEXT($A4831,"0000"),
" {PersonID: *PersonID",TEXT($A4831,"0000"),
", OrganizationID: *OrganizationID",TEXT(MATCH(INDEX(People[Organization Name],$A4831),Organizations[Organization Name],0),"0000"),
", IsPrimaryOrganizationContact: , AffiliationStartDate: , AffiliationEndDate: , PrimaryPhone: ",
", PrimaryEmail: ",CHAR(34),INDEX(People[Primary Email],$A4831),CHAR(34),
", PrimaryAddress: ",CHAR(34),INDEX(People[Primary Address],$A4831),CHAR(34),
", PersonLink: }"))</f>
        <v>#REF!</v>
      </c>
      <c r="H4831" t="e">
        <f>IF(COUNTA(CitationInformation)=0,"",IF(INDEX(AuthorList[Author Name],$A4831)="","",
CONCATENATE("  - &amp;AuthorListID",TEXT($A4831,"0000"),
"  {CitationID: *CitationID0001",
", PersonID: *PersonID",TEXT(MATCH(INDEX(AuthorList[Author Name],$A4831),People[Full Name],0),"0000"),
", AuthorOrder: ",INDEX(AuthorList[Author Number],$A4831),"}")))</f>
        <v>#REF!</v>
      </c>
      <c r="K4831" t="e">
        <f>IF(INDEX(SamplingFeatures[Feature Code],$A4831)="","",
CONCATENATE("  - &amp;SamplingFeatureID",TEXT($A4831,"0000"),
" {","SamplingFeatureUUID:  ",CHAR(34),INDEX(SamplingFeatures[Sampling Feature UUID],$A4831),CHAR(34),
", SamplingFeatureTypeCV:  ",CHAR(34),INDEX(SamplingFeatures[Sampling Feature Type],$A4831),CHAR(34),
", SamplingFeatureCode:  ",CHAR(34),INDEX(SamplingFeatures[Feature Code],$A4831),CHAR(34),
", SamplingFeatureName:  ",CHAR(34),INDEX(SamplingFeatures[Feature Name],$A4831),CHAR(34),
", SamplingFeatureDescription:  ",CHAR(34),INDEX(SamplingFeatures[Feature Description],$A4831),CHAR(34),
", SamplingFeatureGeotypeCV:  ",CHAR(34),INDEX(SamplingFeatures[Feature Geo Type],$A4831),CHAR(34),
", FeatureGeometry:  ",CHAR(34),INDEX(SamplingFeatures[Feature Geometry],$A4831),CHAR(34),
", Elevation_m:  ",CHAR(34),INDEX(SamplingFeatures[Elevation_m],$A4831),CHAR(34),
", ElevationDatumCV:  ",CHAR(34),ElevationDatum,CHAR(34),"}"))</f>
        <v>#REF!</v>
      </c>
      <c r="L4831" t="e">
        <f>IF(INDEX(SamplingFeatures[Sampling Feature Type],$A4831)&lt;&gt;"Site","",
CONCATENATE("  - &amp;SiteID",TEXT(SUMPRODUCT(--($L$3:$L4830&lt;&gt;"")),"0000"),
" {","SamplingFeatureID:  *SamplingFeatureID",TEXT($A4831,"0000"),
", SiteTypeCV:  ",CHAR(34),INDEX(Sites[Site Type],$A4831),CHAR(34),
", Latitude:  ",INDEX(Sites[Latitude],$A4831),
", Longitude:  ",INDEX(Sites[Longitude],$A4831),
", SRSName:  ",CHAR(34),LatLonDatum,CHAR(34),"}"))</f>
        <v>#REF!</v>
      </c>
      <c r="M4831" t="e">
        <f>IF(INDEX(SamplingFeatures[Sampling Feature Type],$A4831)&lt;&gt;"Specimen","",
CONCATENATE("  - &amp;SpecimenID",TEXT(SUMPRODUCT(--($M$3:$M4830&lt;&gt;"")),"0000"),
" {","SamplingFeatureID:  *SamplingFeatureID",TEXT($A4831,"0000"),
", SpecimenTypeCV:  ",CHAR(34),INDEX(Specimens[Specimen Type],$A4831),CHAR(34),
", SpecimenMediumCV:  ",INDEX(Specimens[Specimen Medium],$A4831),
", IsFieldSpecimen:  ",CHAR(34),INDEX(Specimens[Is Field Specimen?],$A4831),CHAR(34),"}"))</f>
        <v>#REF!</v>
      </c>
      <c r="N4831" t="e">
        <f>IF(COUNTA(SpatialOffsets[])=0,"", IF(INDEX(SpatialOffsets[Spatial Offset Type],$A4831)="","",
CONCATENATE("  - &amp;SpatialOffsetID",TEXT($A4831,"0000"),
" {","SpatialOffsetTypeCV:  ",CHAR(34),INDEX(SpatialOffsets[Spatial Offset Type],$A4831),CHAR(34),
", Offset1Value:  ",INDEX(SpatialOffsets[Offset 1 Value],$A4831),
", Offset1UnitID:  ",CHAR(34),INDEX(SpatialOffsets[Offset 1 Unit],$A4831),CHAR(34),
", Offset2Value:  ",INDEX(SpatialOffsets[Offset 2 Value],$A4831),
", Offset2UnitID:  ",CHAR(34),INDEX(SpatialOffsets[Offset 2 Unit],$A4831),CHAR(34),
", Offset3Value:  ",INDEX(SpatialOffsets[Offset 3 Value],$A4831),
", Offset3UnitID:  ",CHAR(34),INDEX(SpatialOffsets[Offset 3 Unit],$A4831),CHAR(34),,"}")))</f>
        <v>#REF!</v>
      </c>
      <c r="O4831" t="e">
        <f>IF(COUNTA(RelatedFeatures[])=0,"", IF(INDEX(RelatedFeatures[First Sampling Feature Code],$A4831)="","",
CONCATENATE("  - &amp;RelationID",TEXT($A4831,"0000"),
" {","SamplingFeatureID:  *SamplingFeatureID",TEXT(MATCH(INDEX(RelatedFeatures[First Sampling Feature Code],$A4831),SamplingFeatures[Feature Code],0),"0000"),
", RelationshipTypeCV:  ",CHAR(34),INDEX(RelatedFeatures[Relationship Type],$A4831),CHAR(34),
", RelatedFeatureID: *SamplingFeatureID",TEXT(MATCH(INDEX(RelatedFeatures[Second Sampling Feature Code],$A4831),SamplingFeatures[Feature Code],0),"0000"),
", SpatialOffsetID:  ",IF(INDEX(RelatedFeatures[Offset Number],$A4831)="","",CONCATENATE("*SpatialOffsetID",TEXT(INDEX(RelatedFeatures[Offset Number],$A4831),"0000"))),"}")))</f>
        <v>#REF!</v>
      </c>
      <c r="P4831" t="e">
        <f>IF(INDEX(Methods[Method Type],$A4831)="","",
CONCATENATE("  - &amp;MethodID",TEXT($A4831,"0000"),
" {","MethodTypeCV:  ",CHAR(34),INDEX(Methods[Method Type],$A4831),CHAR(34),
", MethodCode:  ",CHAR(34),INDEX(Methods[Method Code],$A4831),CHAR(34),
", MethodName:  ",CHAR(34),INDEX(Methods[Method Name],$A4831),CHAR(34),
", MethodDescription:  ",CHAR(34),INDEX(Methods[Method Description],$A4831),CHAR(34),
", MethodLink:  ",CHAR(34),INDEX(Methods[Method Link],$A4831),CHAR(34),
", OrganizationID: *OrganizationID",TEXT(MATCH(INDEX(Methods[Organization Name],$A4831),Organizations[Organization Name],0),"0000"),"}"))</f>
        <v>#REF!</v>
      </c>
      <c r="Q4831" t="e">
        <f>IF(INDEX(Variables[Variable Type],$A4831)="","",
CONCATENATE("  - &amp;VariableID",TEXT($A4831,"0000"),
" {","VariableTypeCV:  ",CHAR(34),INDEX(Variables[Variable Type],$A4831),CHAR(34),
", VariableCode:  ",CHAR(34),INDEX(Variables[Variable Code],$A4831),CHAR(34),
", VariableNameCV:  ",CHAR(34),INDEX(Variables[Variable Name],$A4831),CHAR(34),
", VariableDefinition:  ",CHAR(34),INDEX(Variables[Variable Definition],$A4831),CHAR(34),
", SpecciationCV:  ",CHAR(34),INDEX(Variables[Speciation],$A4831),CHAR(34),
", NoDataValue:  ",CHAR(34),INDEX(Variables[No Data Value],$A4831),CHAR(34),"}"))</f>
        <v>#REF!</v>
      </c>
    </row>
    <row r="4832" spans="1:17" x14ac:dyDescent="0.25">
      <c r="A4832">
        <v>4829</v>
      </c>
      <c r="D4832" t="e">
        <f>IF(INDEX(People[First Name],$A4832)="","",
CONCATENATE("  - &amp;PersonID",TEXT($A4832,"0000"),
" {","PersonFirstName:  ",CHAR(34),INDEX(People[First Name],$A4832),CHAR(34),
", PersonMiddleName:  ",CHAR(34),INDEX(People[Middle Name],$A4832),CHAR(34),
", PersonLastName:  ",CHAR(34),INDEX(People[Last Name],$A4832),CHAR(34),"}"))</f>
        <v>#REF!</v>
      </c>
      <c r="E4832" t="e">
        <f>IF(INDEX(Organizations[Organization Type '[CV']],$A4832)="","",
CONCATENATE("  - &amp;OrganizationID",TEXT($A4832,"0000"),
" {","OrganizationTypeCV:  ",CHAR(34),INDEX(Organizations[Organization Type '[CV']],$A4832),CHAR(34),
", OrganizationCode:  ",CHAR(34),INDEX(Organizations[Organization Code],$A4832),CHAR(34),
", OrganizationName:  ",CHAR(34),INDEX(Organizations[Organization Name],$A4832),CHAR(34),
", OrganizationDescription:  ",CHAR(34),INDEX(Organizations[Organization Description],$A4832),CHAR(34),
", OrganizationLink:  ",CHAR(34),INDEX(Organizations[Organization Link],$A4832),CHAR(34),"}"))</f>
        <v>#REF!</v>
      </c>
      <c r="F4832" t="e">
        <f>IF(INDEX(People[First Name],$A4832)="","",
CONCATENATE("  - &amp;AffiliationID",TEXT($A4832,"0000"),
" {PersonID: *PersonID",TEXT($A4832,"0000"),
", OrganizationID: *OrganizationID",TEXT(MATCH(INDEX(People[Organization Name],$A4832),Organizations[Organization Name],0),"0000"),
", IsPrimaryOrganizationContact: , AffiliationStartDate: , AffiliationEndDate: , PrimaryPhone: ",
", PrimaryEmail: ",CHAR(34),INDEX(People[Primary Email],$A4832),CHAR(34),
", PrimaryAddress: ",CHAR(34),INDEX(People[Primary Address],$A4832),CHAR(34),
", PersonLink: }"))</f>
        <v>#REF!</v>
      </c>
      <c r="H4832" t="e">
        <f>IF(COUNTA(CitationInformation)=0,"",IF(INDEX(AuthorList[Author Name],$A4832)="","",
CONCATENATE("  - &amp;AuthorListID",TEXT($A4832,"0000"),
"  {CitationID: *CitationID0001",
", PersonID: *PersonID",TEXT(MATCH(INDEX(AuthorList[Author Name],$A4832),People[Full Name],0),"0000"),
", AuthorOrder: ",INDEX(AuthorList[Author Number],$A4832),"}")))</f>
        <v>#REF!</v>
      </c>
      <c r="K4832" t="e">
        <f>IF(INDEX(SamplingFeatures[Feature Code],$A4832)="","",
CONCATENATE("  - &amp;SamplingFeatureID",TEXT($A4832,"0000"),
" {","SamplingFeatureUUID:  ",CHAR(34),INDEX(SamplingFeatures[Sampling Feature UUID],$A4832),CHAR(34),
", SamplingFeatureTypeCV:  ",CHAR(34),INDEX(SamplingFeatures[Sampling Feature Type],$A4832),CHAR(34),
", SamplingFeatureCode:  ",CHAR(34),INDEX(SamplingFeatures[Feature Code],$A4832),CHAR(34),
", SamplingFeatureName:  ",CHAR(34),INDEX(SamplingFeatures[Feature Name],$A4832),CHAR(34),
", SamplingFeatureDescription:  ",CHAR(34),INDEX(SamplingFeatures[Feature Description],$A4832),CHAR(34),
", SamplingFeatureGeotypeCV:  ",CHAR(34),INDEX(SamplingFeatures[Feature Geo Type],$A4832),CHAR(34),
", FeatureGeometry:  ",CHAR(34),INDEX(SamplingFeatures[Feature Geometry],$A4832),CHAR(34),
", Elevation_m:  ",CHAR(34),INDEX(SamplingFeatures[Elevation_m],$A4832),CHAR(34),
", ElevationDatumCV:  ",CHAR(34),ElevationDatum,CHAR(34),"}"))</f>
        <v>#REF!</v>
      </c>
      <c r="L4832" t="e">
        <f>IF(INDEX(SamplingFeatures[Sampling Feature Type],$A4832)&lt;&gt;"Site","",
CONCATENATE("  - &amp;SiteID",TEXT(SUMPRODUCT(--($L$3:$L4831&lt;&gt;"")),"0000"),
" {","SamplingFeatureID:  *SamplingFeatureID",TEXT($A4832,"0000"),
", SiteTypeCV:  ",CHAR(34),INDEX(Sites[Site Type],$A4832),CHAR(34),
", Latitude:  ",INDEX(Sites[Latitude],$A4832),
", Longitude:  ",INDEX(Sites[Longitude],$A4832),
", SRSName:  ",CHAR(34),LatLonDatum,CHAR(34),"}"))</f>
        <v>#REF!</v>
      </c>
      <c r="M4832" t="e">
        <f>IF(INDEX(SamplingFeatures[Sampling Feature Type],$A4832)&lt;&gt;"Specimen","",
CONCATENATE("  - &amp;SpecimenID",TEXT(SUMPRODUCT(--($M$3:$M4831&lt;&gt;"")),"0000"),
" {","SamplingFeatureID:  *SamplingFeatureID",TEXT($A4832,"0000"),
", SpecimenTypeCV:  ",CHAR(34),INDEX(Specimens[Specimen Type],$A4832),CHAR(34),
", SpecimenMediumCV:  ",INDEX(Specimens[Specimen Medium],$A4832),
", IsFieldSpecimen:  ",CHAR(34),INDEX(Specimens[Is Field Specimen?],$A4832),CHAR(34),"}"))</f>
        <v>#REF!</v>
      </c>
      <c r="N4832" t="e">
        <f>IF(COUNTA(SpatialOffsets[])=0,"", IF(INDEX(SpatialOffsets[Spatial Offset Type],$A4832)="","",
CONCATENATE("  - &amp;SpatialOffsetID",TEXT($A4832,"0000"),
" {","SpatialOffsetTypeCV:  ",CHAR(34),INDEX(SpatialOffsets[Spatial Offset Type],$A4832),CHAR(34),
", Offset1Value:  ",INDEX(SpatialOffsets[Offset 1 Value],$A4832),
", Offset1UnitID:  ",CHAR(34),INDEX(SpatialOffsets[Offset 1 Unit],$A4832),CHAR(34),
", Offset2Value:  ",INDEX(SpatialOffsets[Offset 2 Value],$A4832),
", Offset2UnitID:  ",CHAR(34),INDEX(SpatialOffsets[Offset 2 Unit],$A4832),CHAR(34),
", Offset3Value:  ",INDEX(SpatialOffsets[Offset 3 Value],$A4832),
", Offset3UnitID:  ",CHAR(34),INDEX(SpatialOffsets[Offset 3 Unit],$A4832),CHAR(34),,"}")))</f>
        <v>#REF!</v>
      </c>
      <c r="O4832" t="e">
        <f>IF(COUNTA(RelatedFeatures[])=0,"", IF(INDEX(RelatedFeatures[First Sampling Feature Code],$A4832)="","",
CONCATENATE("  - &amp;RelationID",TEXT($A4832,"0000"),
" {","SamplingFeatureID:  *SamplingFeatureID",TEXT(MATCH(INDEX(RelatedFeatures[First Sampling Feature Code],$A4832),SamplingFeatures[Feature Code],0),"0000"),
", RelationshipTypeCV:  ",CHAR(34),INDEX(RelatedFeatures[Relationship Type],$A4832),CHAR(34),
", RelatedFeatureID: *SamplingFeatureID",TEXT(MATCH(INDEX(RelatedFeatures[Second Sampling Feature Code],$A4832),SamplingFeatures[Feature Code],0),"0000"),
", SpatialOffsetID:  ",IF(INDEX(RelatedFeatures[Offset Number],$A4832)="","",CONCATENATE("*SpatialOffsetID",TEXT(INDEX(RelatedFeatures[Offset Number],$A4832),"0000"))),"}")))</f>
        <v>#REF!</v>
      </c>
      <c r="P4832" t="e">
        <f>IF(INDEX(Methods[Method Type],$A4832)="","",
CONCATENATE("  - &amp;MethodID",TEXT($A4832,"0000"),
" {","MethodTypeCV:  ",CHAR(34),INDEX(Methods[Method Type],$A4832),CHAR(34),
", MethodCode:  ",CHAR(34),INDEX(Methods[Method Code],$A4832),CHAR(34),
", MethodName:  ",CHAR(34),INDEX(Methods[Method Name],$A4832),CHAR(34),
", MethodDescription:  ",CHAR(34),INDEX(Methods[Method Description],$A4832),CHAR(34),
", MethodLink:  ",CHAR(34),INDEX(Methods[Method Link],$A4832),CHAR(34),
", OrganizationID: *OrganizationID",TEXT(MATCH(INDEX(Methods[Organization Name],$A4832),Organizations[Organization Name],0),"0000"),"}"))</f>
        <v>#REF!</v>
      </c>
      <c r="Q4832" t="e">
        <f>IF(INDEX(Variables[Variable Type],$A4832)="","",
CONCATENATE("  - &amp;VariableID",TEXT($A4832,"0000"),
" {","VariableTypeCV:  ",CHAR(34),INDEX(Variables[Variable Type],$A4832),CHAR(34),
", VariableCode:  ",CHAR(34),INDEX(Variables[Variable Code],$A4832),CHAR(34),
", VariableNameCV:  ",CHAR(34),INDEX(Variables[Variable Name],$A4832),CHAR(34),
", VariableDefinition:  ",CHAR(34),INDEX(Variables[Variable Definition],$A4832),CHAR(34),
", SpecciationCV:  ",CHAR(34),INDEX(Variables[Speciation],$A4832),CHAR(34),
", NoDataValue:  ",CHAR(34),INDEX(Variables[No Data Value],$A4832),CHAR(34),"}"))</f>
        <v>#REF!</v>
      </c>
    </row>
    <row r="4833" spans="1:17" x14ac:dyDescent="0.25">
      <c r="A4833">
        <v>4830</v>
      </c>
      <c r="D4833" t="e">
        <f>IF(INDEX(People[First Name],$A4833)="","",
CONCATENATE("  - &amp;PersonID",TEXT($A4833,"0000"),
" {","PersonFirstName:  ",CHAR(34),INDEX(People[First Name],$A4833),CHAR(34),
", PersonMiddleName:  ",CHAR(34),INDEX(People[Middle Name],$A4833),CHAR(34),
", PersonLastName:  ",CHAR(34),INDEX(People[Last Name],$A4833),CHAR(34),"}"))</f>
        <v>#REF!</v>
      </c>
      <c r="E4833" t="e">
        <f>IF(INDEX(Organizations[Organization Type '[CV']],$A4833)="","",
CONCATENATE("  - &amp;OrganizationID",TEXT($A4833,"0000"),
" {","OrganizationTypeCV:  ",CHAR(34),INDEX(Organizations[Organization Type '[CV']],$A4833),CHAR(34),
", OrganizationCode:  ",CHAR(34),INDEX(Organizations[Organization Code],$A4833),CHAR(34),
", OrganizationName:  ",CHAR(34),INDEX(Organizations[Organization Name],$A4833),CHAR(34),
", OrganizationDescription:  ",CHAR(34),INDEX(Organizations[Organization Description],$A4833),CHAR(34),
", OrganizationLink:  ",CHAR(34),INDEX(Organizations[Organization Link],$A4833),CHAR(34),"}"))</f>
        <v>#REF!</v>
      </c>
      <c r="F4833" t="e">
        <f>IF(INDEX(People[First Name],$A4833)="","",
CONCATENATE("  - &amp;AffiliationID",TEXT($A4833,"0000"),
" {PersonID: *PersonID",TEXT($A4833,"0000"),
", OrganizationID: *OrganizationID",TEXT(MATCH(INDEX(People[Organization Name],$A4833),Organizations[Organization Name],0),"0000"),
", IsPrimaryOrganizationContact: , AffiliationStartDate: , AffiliationEndDate: , PrimaryPhone: ",
", PrimaryEmail: ",CHAR(34),INDEX(People[Primary Email],$A4833),CHAR(34),
", PrimaryAddress: ",CHAR(34),INDEX(People[Primary Address],$A4833),CHAR(34),
", PersonLink: }"))</f>
        <v>#REF!</v>
      </c>
      <c r="H4833" t="e">
        <f>IF(COUNTA(CitationInformation)=0,"",IF(INDEX(AuthorList[Author Name],$A4833)="","",
CONCATENATE("  - &amp;AuthorListID",TEXT($A4833,"0000"),
"  {CitationID: *CitationID0001",
", PersonID: *PersonID",TEXT(MATCH(INDEX(AuthorList[Author Name],$A4833),People[Full Name],0),"0000"),
", AuthorOrder: ",INDEX(AuthorList[Author Number],$A4833),"}")))</f>
        <v>#REF!</v>
      </c>
      <c r="K4833" t="e">
        <f>IF(INDEX(SamplingFeatures[Feature Code],$A4833)="","",
CONCATENATE("  - &amp;SamplingFeatureID",TEXT($A4833,"0000"),
" {","SamplingFeatureUUID:  ",CHAR(34),INDEX(SamplingFeatures[Sampling Feature UUID],$A4833),CHAR(34),
", SamplingFeatureTypeCV:  ",CHAR(34),INDEX(SamplingFeatures[Sampling Feature Type],$A4833),CHAR(34),
", SamplingFeatureCode:  ",CHAR(34),INDEX(SamplingFeatures[Feature Code],$A4833),CHAR(34),
", SamplingFeatureName:  ",CHAR(34),INDEX(SamplingFeatures[Feature Name],$A4833),CHAR(34),
", SamplingFeatureDescription:  ",CHAR(34),INDEX(SamplingFeatures[Feature Description],$A4833),CHAR(34),
", SamplingFeatureGeotypeCV:  ",CHAR(34),INDEX(SamplingFeatures[Feature Geo Type],$A4833),CHAR(34),
", FeatureGeometry:  ",CHAR(34),INDEX(SamplingFeatures[Feature Geometry],$A4833),CHAR(34),
", Elevation_m:  ",CHAR(34),INDEX(SamplingFeatures[Elevation_m],$A4833),CHAR(34),
", ElevationDatumCV:  ",CHAR(34),ElevationDatum,CHAR(34),"}"))</f>
        <v>#REF!</v>
      </c>
      <c r="L4833" t="e">
        <f>IF(INDEX(SamplingFeatures[Sampling Feature Type],$A4833)&lt;&gt;"Site","",
CONCATENATE("  - &amp;SiteID",TEXT(SUMPRODUCT(--($L$3:$L4832&lt;&gt;"")),"0000"),
" {","SamplingFeatureID:  *SamplingFeatureID",TEXT($A4833,"0000"),
", SiteTypeCV:  ",CHAR(34),INDEX(Sites[Site Type],$A4833),CHAR(34),
", Latitude:  ",INDEX(Sites[Latitude],$A4833),
", Longitude:  ",INDEX(Sites[Longitude],$A4833),
", SRSName:  ",CHAR(34),LatLonDatum,CHAR(34),"}"))</f>
        <v>#REF!</v>
      </c>
      <c r="M4833" t="e">
        <f>IF(INDEX(SamplingFeatures[Sampling Feature Type],$A4833)&lt;&gt;"Specimen","",
CONCATENATE("  - &amp;SpecimenID",TEXT(SUMPRODUCT(--($M$3:$M4832&lt;&gt;"")),"0000"),
" {","SamplingFeatureID:  *SamplingFeatureID",TEXT($A4833,"0000"),
", SpecimenTypeCV:  ",CHAR(34),INDEX(Specimens[Specimen Type],$A4833),CHAR(34),
", SpecimenMediumCV:  ",INDEX(Specimens[Specimen Medium],$A4833),
", IsFieldSpecimen:  ",CHAR(34),INDEX(Specimens[Is Field Specimen?],$A4833),CHAR(34),"}"))</f>
        <v>#REF!</v>
      </c>
      <c r="N4833" t="e">
        <f>IF(COUNTA(SpatialOffsets[])=0,"", IF(INDEX(SpatialOffsets[Spatial Offset Type],$A4833)="","",
CONCATENATE("  - &amp;SpatialOffsetID",TEXT($A4833,"0000"),
" {","SpatialOffsetTypeCV:  ",CHAR(34),INDEX(SpatialOffsets[Spatial Offset Type],$A4833),CHAR(34),
", Offset1Value:  ",INDEX(SpatialOffsets[Offset 1 Value],$A4833),
", Offset1UnitID:  ",CHAR(34),INDEX(SpatialOffsets[Offset 1 Unit],$A4833),CHAR(34),
", Offset2Value:  ",INDEX(SpatialOffsets[Offset 2 Value],$A4833),
", Offset2UnitID:  ",CHAR(34),INDEX(SpatialOffsets[Offset 2 Unit],$A4833),CHAR(34),
", Offset3Value:  ",INDEX(SpatialOffsets[Offset 3 Value],$A4833),
", Offset3UnitID:  ",CHAR(34),INDEX(SpatialOffsets[Offset 3 Unit],$A4833),CHAR(34),,"}")))</f>
        <v>#REF!</v>
      </c>
      <c r="O4833" t="e">
        <f>IF(COUNTA(RelatedFeatures[])=0,"", IF(INDEX(RelatedFeatures[First Sampling Feature Code],$A4833)="","",
CONCATENATE("  - &amp;RelationID",TEXT($A4833,"0000"),
" {","SamplingFeatureID:  *SamplingFeatureID",TEXT(MATCH(INDEX(RelatedFeatures[First Sampling Feature Code],$A4833),SamplingFeatures[Feature Code],0),"0000"),
", RelationshipTypeCV:  ",CHAR(34),INDEX(RelatedFeatures[Relationship Type],$A4833),CHAR(34),
", RelatedFeatureID: *SamplingFeatureID",TEXT(MATCH(INDEX(RelatedFeatures[Second Sampling Feature Code],$A4833),SamplingFeatures[Feature Code],0),"0000"),
", SpatialOffsetID:  ",IF(INDEX(RelatedFeatures[Offset Number],$A4833)="","",CONCATENATE("*SpatialOffsetID",TEXT(INDEX(RelatedFeatures[Offset Number],$A4833),"0000"))),"}")))</f>
        <v>#REF!</v>
      </c>
      <c r="P4833" t="e">
        <f>IF(INDEX(Methods[Method Type],$A4833)="","",
CONCATENATE("  - &amp;MethodID",TEXT($A4833,"0000"),
" {","MethodTypeCV:  ",CHAR(34),INDEX(Methods[Method Type],$A4833),CHAR(34),
", MethodCode:  ",CHAR(34),INDEX(Methods[Method Code],$A4833),CHAR(34),
", MethodName:  ",CHAR(34),INDEX(Methods[Method Name],$A4833),CHAR(34),
", MethodDescription:  ",CHAR(34),INDEX(Methods[Method Description],$A4833),CHAR(34),
", MethodLink:  ",CHAR(34),INDEX(Methods[Method Link],$A4833),CHAR(34),
", OrganizationID: *OrganizationID",TEXT(MATCH(INDEX(Methods[Organization Name],$A4833),Organizations[Organization Name],0),"0000"),"}"))</f>
        <v>#REF!</v>
      </c>
      <c r="Q4833" t="e">
        <f>IF(INDEX(Variables[Variable Type],$A4833)="","",
CONCATENATE("  - &amp;VariableID",TEXT($A4833,"0000"),
" {","VariableTypeCV:  ",CHAR(34),INDEX(Variables[Variable Type],$A4833),CHAR(34),
", VariableCode:  ",CHAR(34),INDEX(Variables[Variable Code],$A4833),CHAR(34),
", VariableNameCV:  ",CHAR(34),INDEX(Variables[Variable Name],$A4833),CHAR(34),
", VariableDefinition:  ",CHAR(34),INDEX(Variables[Variable Definition],$A4833),CHAR(34),
", SpecciationCV:  ",CHAR(34),INDEX(Variables[Speciation],$A4833),CHAR(34),
", NoDataValue:  ",CHAR(34),INDEX(Variables[No Data Value],$A4833),CHAR(34),"}"))</f>
        <v>#REF!</v>
      </c>
    </row>
    <row r="4834" spans="1:17" x14ac:dyDescent="0.25">
      <c r="A4834">
        <v>4831</v>
      </c>
      <c r="D4834" t="e">
        <f>IF(INDEX(People[First Name],$A4834)="","",
CONCATENATE("  - &amp;PersonID",TEXT($A4834,"0000"),
" {","PersonFirstName:  ",CHAR(34),INDEX(People[First Name],$A4834),CHAR(34),
", PersonMiddleName:  ",CHAR(34),INDEX(People[Middle Name],$A4834),CHAR(34),
", PersonLastName:  ",CHAR(34),INDEX(People[Last Name],$A4834),CHAR(34),"}"))</f>
        <v>#REF!</v>
      </c>
      <c r="E4834" t="e">
        <f>IF(INDEX(Organizations[Organization Type '[CV']],$A4834)="","",
CONCATENATE("  - &amp;OrganizationID",TEXT($A4834,"0000"),
" {","OrganizationTypeCV:  ",CHAR(34),INDEX(Organizations[Organization Type '[CV']],$A4834),CHAR(34),
", OrganizationCode:  ",CHAR(34),INDEX(Organizations[Organization Code],$A4834),CHAR(34),
", OrganizationName:  ",CHAR(34),INDEX(Organizations[Organization Name],$A4834),CHAR(34),
", OrganizationDescription:  ",CHAR(34),INDEX(Organizations[Organization Description],$A4834),CHAR(34),
", OrganizationLink:  ",CHAR(34),INDEX(Organizations[Organization Link],$A4834),CHAR(34),"}"))</f>
        <v>#REF!</v>
      </c>
      <c r="F4834" t="e">
        <f>IF(INDEX(People[First Name],$A4834)="","",
CONCATENATE("  - &amp;AffiliationID",TEXT($A4834,"0000"),
" {PersonID: *PersonID",TEXT($A4834,"0000"),
", OrganizationID: *OrganizationID",TEXT(MATCH(INDEX(People[Organization Name],$A4834),Organizations[Organization Name],0),"0000"),
", IsPrimaryOrganizationContact: , AffiliationStartDate: , AffiliationEndDate: , PrimaryPhone: ",
", PrimaryEmail: ",CHAR(34),INDEX(People[Primary Email],$A4834),CHAR(34),
", PrimaryAddress: ",CHAR(34),INDEX(People[Primary Address],$A4834),CHAR(34),
", PersonLink: }"))</f>
        <v>#REF!</v>
      </c>
      <c r="H4834" t="e">
        <f>IF(COUNTA(CitationInformation)=0,"",IF(INDEX(AuthorList[Author Name],$A4834)="","",
CONCATENATE("  - &amp;AuthorListID",TEXT($A4834,"0000"),
"  {CitationID: *CitationID0001",
", PersonID: *PersonID",TEXT(MATCH(INDEX(AuthorList[Author Name],$A4834),People[Full Name],0),"0000"),
", AuthorOrder: ",INDEX(AuthorList[Author Number],$A4834),"}")))</f>
        <v>#REF!</v>
      </c>
      <c r="K4834" t="e">
        <f>IF(INDEX(SamplingFeatures[Feature Code],$A4834)="","",
CONCATENATE("  - &amp;SamplingFeatureID",TEXT($A4834,"0000"),
" {","SamplingFeatureUUID:  ",CHAR(34),INDEX(SamplingFeatures[Sampling Feature UUID],$A4834),CHAR(34),
", SamplingFeatureTypeCV:  ",CHAR(34),INDEX(SamplingFeatures[Sampling Feature Type],$A4834),CHAR(34),
", SamplingFeatureCode:  ",CHAR(34),INDEX(SamplingFeatures[Feature Code],$A4834),CHAR(34),
", SamplingFeatureName:  ",CHAR(34),INDEX(SamplingFeatures[Feature Name],$A4834),CHAR(34),
", SamplingFeatureDescription:  ",CHAR(34),INDEX(SamplingFeatures[Feature Description],$A4834),CHAR(34),
", SamplingFeatureGeotypeCV:  ",CHAR(34),INDEX(SamplingFeatures[Feature Geo Type],$A4834),CHAR(34),
", FeatureGeometry:  ",CHAR(34),INDEX(SamplingFeatures[Feature Geometry],$A4834),CHAR(34),
", Elevation_m:  ",CHAR(34),INDEX(SamplingFeatures[Elevation_m],$A4834),CHAR(34),
", ElevationDatumCV:  ",CHAR(34),ElevationDatum,CHAR(34),"}"))</f>
        <v>#REF!</v>
      </c>
      <c r="L4834" t="e">
        <f>IF(INDEX(SamplingFeatures[Sampling Feature Type],$A4834)&lt;&gt;"Site","",
CONCATENATE("  - &amp;SiteID",TEXT(SUMPRODUCT(--($L$3:$L4833&lt;&gt;"")),"0000"),
" {","SamplingFeatureID:  *SamplingFeatureID",TEXT($A4834,"0000"),
", SiteTypeCV:  ",CHAR(34),INDEX(Sites[Site Type],$A4834),CHAR(34),
", Latitude:  ",INDEX(Sites[Latitude],$A4834),
", Longitude:  ",INDEX(Sites[Longitude],$A4834),
", SRSName:  ",CHAR(34),LatLonDatum,CHAR(34),"}"))</f>
        <v>#REF!</v>
      </c>
      <c r="M4834" t="e">
        <f>IF(INDEX(SamplingFeatures[Sampling Feature Type],$A4834)&lt;&gt;"Specimen","",
CONCATENATE("  - &amp;SpecimenID",TEXT(SUMPRODUCT(--($M$3:$M4833&lt;&gt;"")),"0000"),
" {","SamplingFeatureID:  *SamplingFeatureID",TEXT($A4834,"0000"),
", SpecimenTypeCV:  ",CHAR(34),INDEX(Specimens[Specimen Type],$A4834),CHAR(34),
", SpecimenMediumCV:  ",INDEX(Specimens[Specimen Medium],$A4834),
", IsFieldSpecimen:  ",CHAR(34),INDEX(Specimens[Is Field Specimen?],$A4834),CHAR(34),"}"))</f>
        <v>#REF!</v>
      </c>
      <c r="N4834" t="e">
        <f>IF(COUNTA(SpatialOffsets[])=0,"", IF(INDEX(SpatialOffsets[Spatial Offset Type],$A4834)="","",
CONCATENATE("  - &amp;SpatialOffsetID",TEXT($A4834,"0000"),
" {","SpatialOffsetTypeCV:  ",CHAR(34),INDEX(SpatialOffsets[Spatial Offset Type],$A4834),CHAR(34),
", Offset1Value:  ",INDEX(SpatialOffsets[Offset 1 Value],$A4834),
", Offset1UnitID:  ",CHAR(34),INDEX(SpatialOffsets[Offset 1 Unit],$A4834),CHAR(34),
", Offset2Value:  ",INDEX(SpatialOffsets[Offset 2 Value],$A4834),
", Offset2UnitID:  ",CHAR(34),INDEX(SpatialOffsets[Offset 2 Unit],$A4834),CHAR(34),
", Offset3Value:  ",INDEX(SpatialOffsets[Offset 3 Value],$A4834),
", Offset3UnitID:  ",CHAR(34),INDEX(SpatialOffsets[Offset 3 Unit],$A4834),CHAR(34),,"}")))</f>
        <v>#REF!</v>
      </c>
      <c r="O4834" t="e">
        <f>IF(COUNTA(RelatedFeatures[])=0,"", IF(INDEX(RelatedFeatures[First Sampling Feature Code],$A4834)="","",
CONCATENATE("  - &amp;RelationID",TEXT($A4834,"0000"),
" {","SamplingFeatureID:  *SamplingFeatureID",TEXT(MATCH(INDEX(RelatedFeatures[First Sampling Feature Code],$A4834),SamplingFeatures[Feature Code],0),"0000"),
", RelationshipTypeCV:  ",CHAR(34),INDEX(RelatedFeatures[Relationship Type],$A4834),CHAR(34),
", RelatedFeatureID: *SamplingFeatureID",TEXT(MATCH(INDEX(RelatedFeatures[Second Sampling Feature Code],$A4834),SamplingFeatures[Feature Code],0),"0000"),
", SpatialOffsetID:  ",IF(INDEX(RelatedFeatures[Offset Number],$A4834)="","",CONCATENATE("*SpatialOffsetID",TEXT(INDEX(RelatedFeatures[Offset Number],$A4834),"0000"))),"}")))</f>
        <v>#REF!</v>
      </c>
      <c r="P4834" t="e">
        <f>IF(INDEX(Methods[Method Type],$A4834)="","",
CONCATENATE("  - &amp;MethodID",TEXT($A4834,"0000"),
" {","MethodTypeCV:  ",CHAR(34),INDEX(Methods[Method Type],$A4834),CHAR(34),
", MethodCode:  ",CHAR(34),INDEX(Methods[Method Code],$A4834),CHAR(34),
", MethodName:  ",CHAR(34),INDEX(Methods[Method Name],$A4834),CHAR(34),
", MethodDescription:  ",CHAR(34),INDEX(Methods[Method Description],$A4834),CHAR(34),
", MethodLink:  ",CHAR(34),INDEX(Methods[Method Link],$A4834),CHAR(34),
", OrganizationID: *OrganizationID",TEXT(MATCH(INDEX(Methods[Organization Name],$A4834),Organizations[Organization Name],0),"0000"),"}"))</f>
        <v>#REF!</v>
      </c>
      <c r="Q4834" t="e">
        <f>IF(INDEX(Variables[Variable Type],$A4834)="","",
CONCATENATE("  - &amp;VariableID",TEXT($A4834,"0000"),
" {","VariableTypeCV:  ",CHAR(34),INDEX(Variables[Variable Type],$A4834),CHAR(34),
", VariableCode:  ",CHAR(34),INDEX(Variables[Variable Code],$A4834),CHAR(34),
", VariableNameCV:  ",CHAR(34),INDEX(Variables[Variable Name],$A4834),CHAR(34),
", VariableDefinition:  ",CHAR(34),INDEX(Variables[Variable Definition],$A4834),CHAR(34),
", SpecciationCV:  ",CHAR(34),INDEX(Variables[Speciation],$A4834),CHAR(34),
", NoDataValue:  ",CHAR(34),INDEX(Variables[No Data Value],$A4834),CHAR(34),"}"))</f>
        <v>#REF!</v>
      </c>
    </row>
    <row r="4835" spans="1:17" x14ac:dyDescent="0.25">
      <c r="A4835">
        <v>4832</v>
      </c>
      <c r="D4835" t="e">
        <f>IF(INDEX(People[First Name],$A4835)="","",
CONCATENATE("  - &amp;PersonID",TEXT($A4835,"0000"),
" {","PersonFirstName:  ",CHAR(34),INDEX(People[First Name],$A4835),CHAR(34),
", PersonMiddleName:  ",CHAR(34),INDEX(People[Middle Name],$A4835),CHAR(34),
", PersonLastName:  ",CHAR(34),INDEX(People[Last Name],$A4835),CHAR(34),"}"))</f>
        <v>#REF!</v>
      </c>
      <c r="E4835" t="e">
        <f>IF(INDEX(Organizations[Organization Type '[CV']],$A4835)="","",
CONCATENATE("  - &amp;OrganizationID",TEXT($A4835,"0000"),
" {","OrganizationTypeCV:  ",CHAR(34),INDEX(Organizations[Organization Type '[CV']],$A4835),CHAR(34),
", OrganizationCode:  ",CHAR(34),INDEX(Organizations[Organization Code],$A4835),CHAR(34),
", OrganizationName:  ",CHAR(34),INDEX(Organizations[Organization Name],$A4835),CHAR(34),
", OrganizationDescription:  ",CHAR(34),INDEX(Organizations[Organization Description],$A4835),CHAR(34),
", OrganizationLink:  ",CHAR(34),INDEX(Organizations[Organization Link],$A4835),CHAR(34),"}"))</f>
        <v>#REF!</v>
      </c>
      <c r="F4835" t="e">
        <f>IF(INDEX(People[First Name],$A4835)="","",
CONCATENATE("  - &amp;AffiliationID",TEXT($A4835,"0000"),
" {PersonID: *PersonID",TEXT($A4835,"0000"),
", OrganizationID: *OrganizationID",TEXT(MATCH(INDEX(People[Organization Name],$A4835),Organizations[Organization Name],0),"0000"),
", IsPrimaryOrganizationContact: , AffiliationStartDate: , AffiliationEndDate: , PrimaryPhone: ",
", PrimaryEmail: ",CHAR(34),INDEX(People[Primary Email],$A4835),CHAR(34),
", PrimaryAddress: ",CHAR(34),INDEX(People[Primary Address],$A4835),CHAR(34),
", PersonLink: }"))</f>
        <v>#REF!</v>
      </c>
      <c r="H4835" t="e">
        <f>IF(COUNTA(CitationInformation)=0,"",IF(INDEX(AuthorList[Author Name],$A4835)="","",
CONCATENATE("  - &amp;AuthorListID",TEXT($A4835,"0000"),
"  {CitationID: *CitationID0001",
", PersonID: *PersonID",TEXT(MATCH(INDEX(AuthorList[Author Name],$A4835),People[Full Name],0),"0000"),
", AuthorOrder: ",INDEX(AuthorList[Author Number],$A4835),"}")))</f>
        <v>#REF!</v>
      </c>
      <c r="K4835" t="e">
        <f>IF(INDEX(SamplingFeatures[Feature Code],$A4835)="","",
CONCATENATE("  - &amp;SamplingFeatureID",TEXT($A4835,"0000"),
" {","SamplingFeatureUUID:  ",CHAR(34),INDEX(SamplingFeatures[Sampling Feature UUID],$A4835),CHAR(34),
", SamplingFeatureTypeCV:  ",CHAR(34),INDEX(SamplingFeatures[Sampling Feature Type],$A4835),CHAR(34),
", SamplingFeatureCode:  ",CHAR(34),INDEX(SamplingFeatures[Feature Code],$A4835),CHAR(34),
", SamplingFeatureName:  ",CHAR(34),INDEX(SamplingFeatures[Feature Name],$A4835),CHAR(34),
", SamplingFeatureDescription:  ",CHAR(34),INDEX(SamplingFeatures[Feature Description],$A4835),CHAR(34),
", SamplingFeatureGeotypeCV:  ",CHAR(34),INDEX(SamplingFeatures[Feature Geo Type],$A4835),CHAR(34),
", FeatureGeometry:  ",CHAR(34),INDEX(SamplingFeatures[Feature Geometry],$A4835),CHAR(34),
", Elevation_m:  ",CHAR(34),INDEX(SamplingFeatures[Elevation_m],$A4835),CHAR(34),
", ElevationDatumCV:  ",CHAR(34),ElevationDatum,CHAR(34),"}"))</f>
        <v>#REF!</v>
      </c>
      <c r="L4835" t="e">
        <f>IF(INDEX(SamplingFeatures[Sampling Feature Type],$A4835)&lt;&gt;"Site","",
CONCATENATE("  - &amp;SiteID",TEXT(SUMPRODUCT(--($L$3:$L4834&lt;&gt;"")),"0000"),
" {","SamplingFeatureID:  *SamplingFeatureID",TEXT($A4835,"0000"),
", SiteTypeCV:  ",CHAR(34),INDEX(Sites[Site Type],$A4835),CHAR(34),
", Latitude:  ",INDEX(Sites[Latitude],$A4835),
", Longitude:  ",INDEX(Sites[Longitude],$A4835),
", SRSName:  ",CHAR(34),LatLonDatum,CHAR(34),"}"))</f>
        <v>#REF!</v>
      </c>
      <c r="M4835" t="e">
        <f>IF(INDEX(SamplingFeatures[Sampling Feature Type],$A4835)&lt;&gt;"Specimen","",
CONCATENATE("  - &amp;SpecimenID",TEXT(SUMPRODUCT(--($M$3:$M4834&lt;&gt;"")),"0000"),
" {","SamplingFeatureID:  *SamplingFeatureID",TEXT($A4835,"0000"),
", SpecimenTypeCV:  ",CHAR(34),INDEX(Specimens[Specimen Type],$A4835),CHAR(34),
", SpecimenMediumCV:  ",INDEX(Specimens[Specimen Medium],$A4835),
", IsFieldSpecimen:  ",CHAR(34),INDEX(Specimens[Is Field Specimen?],$A4835),CHAR(34),"}"))</f>
        <v>#REF!</v>
      </c>
      <c r="N4835" t="e">
        <f>IF(COUNTA(SpatialOffsets[])=0,"", IF(INDEX(SpatialOffsets[Spatial Offset Type],$A4835)="","",
CONCATENATE("  - &amp;SpatialOffsetID",TEXT($A4835,"0000"),
" {","SpatialOffsetTypeCV:  ",CHAR(34),INDEX(SpatialOffsets[Spatial Offset Type],$A4835),CHAR(34),
", Offset1Value:  ",INDEX(SpatialOffsets[Offset 1 Value],$A4835),
", Offset1UnitID:  ",CHAR(34),INDEX(SpatialOffsets[Offset 1 Unit],$A4835),CHAR(34),
", Offset2Value:  ",INDEX(SpatialOffsets[Offset 2 Value],$A4835),
", Offset2UnitID:  ",CHAR(34),INDEX(SpatialOffsets[Offset 2 Unit],$A4835),CHAR(34),
", Offset3Value:  ",INDEX(SpatialOffsets[Offset 3 Value],$A4835),
", Offset3UnitID:  ",CHAR(34),INDEX(SpatialOffsets[Offset 3 Unit],$A4835),CHAR(34),,"}")))</f>
        <v>#REF!</v>
      </c>
      <c r="O4835" t="e">
        <f>IF(COUNTA(RelatedFeatures[])=0,"", IF(INDEX(RelatedFeatures[First Sampling Feature Code],$A4835)="","",
CONCATENATE("  - &amp;RelationID",TEXT($A4835,"0000"),
" {","SamplingFeatureID:  *SamplingFeatureID",TEXT(MATCH(INDEX(RelatedFeatures[First Sampling Feature Code],$A4835),SamplingFeatures[Feature Code],0),"0000"),
", RelationshipTypeCV:  ",CHAR(34),INDEX(RelatedFeatures[Relationship Type],$A4835),CHAR(34),
", RelatedFeatureID: *SamplingFeatureID",TEXT(MATCH(INDEX(RelatedFeatures[Second Sampling Feature Code],$A4835),SamplingFeatures[Feature Code],0),"0000"),
", SpatialOffsetID:  ",IF(INDEX(RelatedFeatures[Offset Number],$A4835)="","",CONCATENATE("*SpatialOffsetID",TEXT(INDEX(RelatedFeatures[Offset Number],$A4835),"0000"))),"}")))</f>
        <v>#REF!</v>
      </c>
      <c r="P4835" t="e">
        <f>IF(INDEX(Methods[Method Type],$A4835)="","",
CONCATENATE("  - &amp;MethodID",TEXT($A4835,"0000"),
" {","MethodTypeCV:  ",CHAR(34),INDEX(Methods[Method Type],$A4835),CHAR(34),
", MethodCode:  ",CHAR(34),INDEX(Methods[Method Code],$A4835),CHAR(34),
", MethodName:  ",CHAR(34),INDEX(Methods[Method Name],$A4835),CHAR(34),
", MethodDescription:  ",CHAR(34),INDEX(Methods[Method Description],$A4835),CHAR(34),
", MethodLink:  ",CHAR(34),INDEX(Methods[Method Link],$A4835),CHAR(34),
", OrganizationID: *OrganizationID",TEXT(MATCH(INDEX(Methods[Organization Name],$A4835),Organizations[Organization Name],0),"0000"),"}"))</f>
        <v>#REF!</v>
      </c>
      <c r="Q4835" t="e">
        <f>IF(INDEX(Variables[Variable Type],$A4835)="","",
CONCATENATE("  - &amp;VariableID",TEXT($A4835,"0000"),
" {","VariableTypeCV:  ",CHAR(34),INDEX(Variables[Variable Type],$A4835),CHAR(34),
", VariableCode:  ",CHAR(34),INDEX(Variables[Variable Code],$A4835),CHAR(34),
", VariableNameCV:  ",CHAR(34),INDEX(Variables[Variable Name],$A4835),CHAR(34),
", VariableDefinition:  ",CHAR(34),INDEX(Variables[Variable Definition],$A4835),CHAR(34),
", SpecciationCV:  ",CHAR(34),INDEX(Variables[Speciation],$A4835),CHAR(34),
", NoDataValue:  ",CHAR(34),INDEX(Variables[No Data Value],$A4835),CHAR(34),"}"))</f>
        <v>#REF!</v>
      </c>
    </row>
    <row r="4836" spans="1:17" x14ac:dyDescent="0.25">
      <c r="A4836">
        <v>4833</v>
      </c>
      <c r="D4836" t="e">
        <f>IF(INDEX(People[First Name],$A4836)="","",
CONCATENATE("  - &amp;PersonID",TEXT($A4836,"0000"),
" {","PersonFirstName:  ",CHAR(34),INDEX(People[First Name],$A4836),CHAR(34),
", PersonMiddleName:  ",CHAR(34),INDEX(People[Middle Name],$A4836),CHAR(34),
", PersonLastName:  ",CHAR(34),INDEX(People[Last Name],$A4836),CHAR(34),"}"))</f>
        <v>#REF!</v>
      </c>
      <c r="E4836" t="e">
        <f>IF(INDEX(Organizations[Organization Type '[CV']],$A4836)="","",
CONCATENATE("  - &amp;OrganizationID",TEXT($A4836,"0000"),
" {","OrganizationTypeCV:  ",CHAR(34),INDEX(Organizations[Organization Type '[CV']],$A4836),CHAR(34),
", OrganizationCode:  ",CHAR(34),INDEX(Organizations[Organization Code],$A4836),CHAR(34),
", OrganizationName:  ",CHAR(34),INDEX(Organizations[Organization Name],$A4836),CHAR(34),
", OrganizationDescription:  ",CHAR(34),INDEX(Organizations[Organization Description],$A4836),CHAR(34),
", OrganizationLink:  ",CHAR(34),INDEX(Organizations[Organization Link],$A4836),CHAR(34),"}"))</f>
        <v>#REF!</v>
      </c>
      <c r="F4836" t="e">
        <f>IF(INDEX(People[First Name],$A4836)="","",
CONCATENATE("  - &amp;AffiliationID",TEXT($A4836,"0000"),
" {PersonID: *PersonID",TEXT($A4836,"0000"),
", OrganizationID: *OrganizationID",TEXT(MATCH(INDEX(People[Organization Name],$A4836),Organizations[Organization Name],0),"0000"),
", IsPrimaryOrganizationContact: , AffiliationStartDate: , AffiliationEndDate: , PrimaryPhone: ",
", PrimaryEmail: ",CHAR(34),INDEX(People[Primary Email],$A4836),CHAR(34),
", PrimaryAddress: ",CHAR(34),INDEX(People[Primary Address],$A4836),CHAR(34),
", PersonLink: }"))</f>
        <v>#REF!</v>
      </c>
      <c r="H4836" t="e">
        <f>IF(COUNTA(CitationInformation)=0,"",IF(INDEX(AuthorList[Author Name],$A4836)="","",
CONCATENATE("  - &amp;AuthorListID",TEXT($A4836,"0000"),
"  {CitationID: *CitationID0001",
", PersonID: *PersonID",TEXT(MATCH(INDEX(AuthorList[Author Name],$A4836),People[Full Name],0),"0000"),
", AuthorOrder: ",INDEX(AuthorList[Author Number],$A4836),"}")))</f>
        <v>#REF!</v>
      </c>
      <c r="K4836" t="e">
        <f>IF(INDEX(SamplingFeatures[Feature Code],$A4836)="","",
CONCATENATE("  - &amp;SamplingFeatureID",TEXT($A4836,"0000"),
" {","SamplingFeatureUUID:  ",CHAR(34),INDEX(SamplingFeatures[Sampling Feature UUID],$A4836),CHAR(34),
", SamplingFeatureTypeCV:  ",CHAR(34),INDEX(SamplingFeatures[Sampling Feature Type],$A4836),CHAR(34),
", SamplingFeatureCode:  ",CHAR(34),INDEX(SamplingFeatures[Feature Code],$A4836),CHAR(34),
", SamplingFeatureName:  ",CHAR(34),INDEX(SamplingFeatures[Feature Name],$A4836),CHAR(34),
", SamplingFeatureDescription:  ",CHAR(34),INDEX(SamplingFeatures[Feature Description],$A4836),CHAR(34),
", SamplingFeatureGeotypeCV:  ",CHAR(34),INDEX(SamplingFeatures[Feature Geo Type],$A4836),CHAR(34),
", FeatureGeometry:  ",CHAR(34),INDEX(SamplingFeatures[Feature Geometry],$A4836),CHAR(34),
", Elevation_m:  ",CHAR(34),INDEX(SamplingFeatures[Elevation_m],$A4836),CHAR(34),
", ElevationDatumCV:  ",CHAR(34),ElevationDatum,CHAR(34),"}"))</f>
        <v>#REF!</v>
      </c>
      <c r="L4836" t="e">
        <f>IF(INDEX(SamplingFeatures[Sampling Feature Type],$A4836)&lt;&gt;"Site","",
CONCATENATE("  - &amp;SiteID",TEXT(SUMPRODUCT(--($L$3:$L4835&lt;&gt;"")),"0000"),
" {","SamplingFeatureID:  *SamplingFeatureID",TEXT($A4836,"0000"),
", SiteTypeCV:  ",CHAR(34),INDEX(Sites[Site Type],$A4836),CHAR(34),
", Latitude:  ",INDEX(Sites[Latitude],$A4836),
", Longitude:  ",INDEX(Sites[Longitude],$A4836),
", SRSName:  ",CHAR(34),LatLonDatum,CHAR(34),"}"))</f>
        <v>#REF!</v>
      </c>
      <c r="M4836" t="e">
        <f>IF(INDEX(SamplingFeatures[Sampling Feature Type],$A4836)&lt;&gt;"Specimen","",
CONCATENATE("  - &amp;SpecimenID",TEXT(SUMPRODUCT(--($M$3:$M4835&lt;&gt;"")),"0000"),
" {","SamplingFeatureID:  *SamplingFeatureID",TEXT($A4836,"0000"),
", SpecimenTypeCV:  ",CHAR(34),INDEX(Specimens[Specimen Type],$A4836),CHAR(34),
", SpecimenMediumCV:  ",INDEX(Specimens[Specimen Medium],$A4836),
", IsFieldSpecimen:  ",CHAR(34),INDEX(Specimens[Is Field Specimen?],$A4836),CHAR(34),"}"))</f>
        <v>#REF!</v>
      </c>
      <c r="N4836" t="e">
        <f>IF(COUNTA(SpatialOffsets[])=0,"", IF(INDEX(SpatialOffsets[Spatial Offset Type],$A4836)="","",
CONCATENATE("  - &amp;SpatialOffsetID",TEXT($A4836,"0000"),
" {","SpatialOffsetTypeCV:  ",CHAR(34),INDEX(SpatialOffsets[Spatial Offset Type],$A4836),CHAR(34),
", Offset1Value:  ",INDEX(SpatialOffsets[Offset 1 Value],$A4836),
", Offset1UnitID:  ",CHAR(34),INDEX(SpatialOffsets[Offset 1 Unit],$A4836),CHAR(34),
", Offset2Value:  ",INDEX(SpatialOffsets[Offset 2 Value],$A4836),
", Offset2UnitID:  ",CHAR(34),INDEX(SpatialOffsets[Offset 2 Unit],$A4836),CHAR(34),
", Offset3Value:  ",INDEX(SpatialOffsets[Offset 3 Value],$A4836),
", Offset3UnitID:  ",CHAR(34),INDEX(SpatialOffsets[Offset 3 Unit],$A4836),CHAR(34),,"}")))</f>
        <v>#REF!</v>
      </c>
      <c r="O4836" t="e">
        <f>IF(COUNTA(RelatedFeatures[])=0,"", IF(INDEX(RelatedFeatures[First Sampling Feature Code],$A4836)="","",
CONCATENATE("  - &amp;RelationID",TEXT($A4836,"0000"),
" {","SamplingFeatureID:  *SamplingFeatureID",TEXT(MATCH(INDEX(RelatedFeatures[First Sampling Feature Code],$A4836),SamplingFeatures[Feature Code],0),"0000"),
", RelationshipTypeCV:  ",CHAR(34),INDEX(RelatedFeatures[Relationship Type],$A4836),CHAR(34),
", RelatedFeatureID: *SamplingFeatureID",TEXT(MATCH(INDEX(RelatedFeatures[Second Sampling Feature Code],$A4836),SamplingFeatures[Feature Code],0),"0000"),
", SpatialOffsetID:  ",IF(INDEX(RelatedFeatures[Offset Number],$A4836)="","",CONCATENATE("*SpatialOffsetID",TEXT(INDEX(RelatedFeatures[Offset Number],$A4836),"0000"))),"}")))</f>
        <v>#REF!</v>
      </c>
      <c r="P4836" t="e">
        <f>IF(INDEX(Methods[Method Type],$A4836)="","",
CONCATENATE("  - &amp;MethodID",TEXT($A4836,"0000"),
" {","MethodTypeCV:  ",CHAR(34),INDEX(Methods[Method Type],$A4836),CHAR(34),
", MethodCode:  ",CHAR(34),INDEX(Methods[Method Code],$A4836),CHAR(34),
", MethodName:  ",CHAR(34),INDEX(Methods[Method Name],$A4836),CHAR(34),
", MethodDescription:  ",CHAR(34),INDEX(Methods[Method Description],$A4836),CHAR(34),
", MethodLink:  ",CHAR(34),INDEX(Methods[Method Link],$A4836),CHAR(34),
", OrganizationID: *OrganizationID",TEXT(MATCH(INDEX(Methods[Organization Name],$A4836),Organizations[Organization Name],0),"0000"),"}"))</f>
        <v>#REF!</v>
      </c>
      <c r="Q4836" t="e">
        <f>IF(INDEX(Variables[Variable Type],$A4836)="","",
CONCATENATE("  - &amp;VariableID",TEXT($A4836,"0000"),
" {","VariableTypeCV:  ",CHAR(34),INDEX(Variables[Variable Type],$A4836),CHAR(34),
", VariableCode:  ",CHAR(34),INDEX(Variables[Variable Code],$A4836),CHAR(34),
", VariableNameCV:  ",CHAR(34),INDEX(Variables[Variable Name],$A4836),CHAR(34),
", VariableDefinition:  ",CHAR(34),INDEX(Variables[Variable Definition],$A4836),CHAR(34),
", SpecciationCV:  ",CHAR(34),INDEX(Variables[Speciation],$A4836),CHAR(34),
", NoDataValue:  ",CHAR(34),INDEX(Variables[No Data Value],$A4836),CHAR(34),"}"))</f>
        <v>#REF!</v>
      </c>
    </row>
    <row r="4837" spans="1:17" x14ac:dyDescent="0.25">
      <c r="A4837">
        <v>4834</v>
      </c>
      <c r="D4837" t="e">
        <f>IF(INDEX(People[First Name],$A4837)="","",
CONCATENATE("  - &amp;PersonID",TEXT($A4837,"0000"),
" {","PersonFirstName:  ",CHAR(34),INDEX(People[First Name],$A4837),CHAR(34),
", PersonMiddleName:  ",CHAR(34),INDEX(People[Middle Name],$A4837),CHAR(34),
", PersonLastName:  ",CHAR(34),INDEX(People[Last Name],$A4837),CHAR(34),"}"))</f>
        <v>#REF!</v>
      </c>
      <c r="E4837" t="e">
        <f>IF(INDEX(Organizations[Organization Type '[CV']],$A4837)="","",
CONCATENATE("  - &amp;OrganizationID",TEXT($A4837,"0000"),
" {","OrganizationTypeCV:  ",CHAR(34),INDEX(Organizations[Organization Type '[CV']],$A4837),CHAR(34),
", OrganizationCode:  ",CHAR(34),INDEX(Organizations[Organization Code],$A4837),CHAR(34),
", OrganizationName:  ",CHAR(34),INDEX(Organizations[Organization Name],$A4837),CHAR(34),
", OrganizationDescription:  ",CHAR(34),INDEX(Organizations[Organization Description],$A4837),CHAR(34),
", OrganizationLink:  ",CHAR(34),INDEX(Organizations[Organization Link],$A4837),CHAR(34),"}"))</f>
        <v>#REF!</v>
      </c>
      <c r="F4837" t="e">
        <f>IF(INDEX(People[First Name],$A4837)="","",
CONCATENATE("  - &amp;AffiliationID",TEXT($A4837,"0000"),
" {PersonID: *PersonID",TEXT($A4837,"0000"),
", OrganizationID: *OrganizationID",TEXT(MATCH(INDEX(People[Organization Name],$A4837),Organizations[Organization Name],0),"0000"),
", IsPrimaryOrganizationContact: , AffiliationStartDate: , AffiliationEndDate: , PrimaryPhone: ",
", PrimaryEmail: ",CHAR(34),INDEX(People[Primary Email],$A4837),CHAR(34),
", PrimaryAddress: ",CHAR(34),INDEX(People[Primary Address],$A4837),CHAR(34),
", PersonLink: }"))</f>
        <v>#REF!</v>
      </c>
      <c r="H4837" t="e">
        <f>IF(COUNTA(CitationInformation)=0,"",IF(INDEX(AuthorList[Author Name],$A4837)="","",
CONCATENATE("  - &amp;AuthorListID",TEXT($A4837,"0000"),
"  {CitationID: *CitationID0001",
", PersonID: *PersonID",TEXT(MATCH(INDEX(AuthorList[Author Name],$A4837),People[Full Name],0),"0000"),
", AuthorOrder: ",INDEX(AuthorList[Author Number],$A4837),"}")))</f>
        <v>#REF!</v>
      </c>
      <c r="K4837" t="e">
        <f>IF(INDEX(SamplingFeatures[Feature Code],$A4837)="","",
CONCATENATE("  - &amp;SamplingFeatureID",TEXT($A4837,"0000"),
" {","SamplingFeatureUUID:  ",CHAR(34),INDEX(SamplingFeatures[Sampling Feature UUID],$A4837),CHAR(34),
", SamplingFeatureTypeCV:  ",CHAR(34),INDEX(SamplingFeatures[Sampling Feature Type],$A4837),CHAR(34),
", SamplingFeatureCode:  ",CHAR(34),INDEX(SamplingFeatures[Feature Code],$A4837),CHAR(34),
", SamplingFeatureName:  ",CHAR(34),INDEX(SamplingFeatures[Feature Name],$A4837),CHAR(34),
", SamplingFeatureDescription:  ",CHAR(34),INDEX(SamplingFeatures[Feature Description],$A4837),CHAR(34),
", SamplingFeatureGeotypeCV:  ",CHAR(34),INDEX(SamplingFeatures[Feature Geo Type],$A4837),CHAR(34),
", FeatureGeometry:  ",CHAR(34),INDEX(SamplingFeatures[Feature Geometry],$A4837),CHAR(34),
", Elevation_m:  ",CHAR(34),INDEX(SamplingFeatures[Elevation_m],$A4837),CHAR(34),
", ElevationDatumCV:  ",CHAR(34),ElevationDatum,CHAR(34),"}"))</f>
        <v>#REF!</v>
      </c>
      <c r="L4837" t="e">
        <f>IF(INDEX(SamplingFeatures[Sampling Feature Type],$A4837)&lt;&gt;"Site","",
CONCATENATE("  - &amp;SiteID",TEXT(SUMPRODUCT(--($L$3:$L4836&lt;&gt;"")),"0000"),
" {","SamplingFeatureID:  *SamplingFeatureID",TEXT($A4837,"0000"),
", SiteTypeCV:  ",CHAR(34),INDEX(Sites[Site Type],$A4837),CHAR(34),
", Latitude:  ",INDEX(Sites[Latitude],$A4837),
", Longitude:  ",INDEX(Sites[Longitude],$A4837),
", SRSName:  ",CHAR(34),LatLonDatum,CHAR(34),"}"))</f>
        <v>#REF!</v>
      </c>
      <c r="M4837" t="e">
        <f>IF(INDEX(SamplingFeatures[Sampling Feature Type],$A4837)&lt;&gt;"Specimen","",
CONCATENATE("  - &amp;SpecimenID",TEXT(SUMPRODUCT(--($M$3:$M4836&lt;&gt;"")),"0000"),
" {","SamplingFeatureID:  *SamplingFeatureID",TEXT($A4837,"0000"),
", SpecimenTypeCV:  ",CHAR(34),INDEX(Specimens[Specimen Type],$A4837),CHAR(34),
", SpecimenMediumCV:  ",INDEX(Specimens[Specimen Medium],$A4837),
", IsFieldSpecimen:  ",CHAR(34),INDEX(Specimens[Is Field Specimen?],$A4837),CHAR(34),"}"))</f>
        <v>#REF!</v>
      </c>
      <c r="N4837" t="e">
        <f>IF(COUNTA(SpatialOffsets[])=0,"", IF(INDEX(SpatialOffsets[Spatial Offset Type],$A4837)="","",
CONCATENATE("  - &amp;SpatialOffsetID",TEXT($A4837,"0000"),
" {","SpatialOffsetTypeCV:  ",CHAR(34),INDEX(SpatialOffsets[Spatial Offset Type],$A4837),CHAR(34),
", Offset1Value:  ",INDEX(SpatialOffsets[Offset 1 Value],$A4837),
", Offset1UnitID:  ",CHAR(34),INDEX(SpatialOffsets[Offset 1 Unit],$A4837),CHAR(34),
", Offset2Value:  ",INDEX(SpatialOffsets[Offset 2 Value],$A4837),
", Offset2UnitID:  ",CHAR(34),INDEX(SpatialOffsets[Offset 2 Unit],$A4837),CHAR(34),
", Offset3Value:  ",INDEX(SpatialOffsets[Offset 3 Value],$A4837),
", Offset3UnitID:  ",CHAR(34),INDEX(SpatialOffsets[Offset 3 Unit],$A4837),CHAR(34),,"}")))</f>
        <v>#REF!</v>
      </c>
      <c r="O4837" t="e">
        <f>IF(COUNTA(RelatedFeatures[])=0,"", IF(INDEX(RelatedFeatures[First Sampling Feature Code],$A4837)="","",
CONCATENATE("  - &amp;RelationID",TEXT($A4837,"0000"),
" {","SamplingFeatureID:  *SamplingFeatureID",TEXT(MATCH(INDEX(RelatedFeatures[First Sampling Feature Code],$A4837),SamplingFeatures[Feature Code],0),"0000"),
", RelationshipTypeCV:  ",CHAR(34),INDEX(RelatedFeatures[Relationship Type],$A4837),CHAR(34),
", RelatedFeatureID: *SamplingFeatureID",TEXT(MATCH(INDEX(RelatedFeatures[Second Sampling Feature Code],$A4837),SamplingFeatures[Feature Code],0),"0000"),
", SpatialOffsetID:  ",IF(INDEX(RelatedFeatures[Offset Number],$A4837)="","",CONCATENATE("*SpatialOffsetID",TEXT(INDEX(RelatedFeatures[Offset Number],$A4837),"0000"))),"}")))</f>
        <v>#REF!</v>
      </c>
      <c r="P4837" t="e">
        <f>IF(INDEX(Methods[Method Type],$A4837)="","",
CONCATENATE("  - &amp;MethodID",TEXT($A4837,"0000"),
" {","MethodTypeCV:  ",CHAR(34),INDEX(Methods[Method Type],$A4837),CHAR(34),
", MethodCode:  ",CHAR(34),INDEX(Methods[Method Code],$A4837),CHAR(34),
", MethodName:  ",CHAR(34),INDEX(Methods[Method Name],$A4837),CHAR(34),
", MethodDescription:  ",CHAR(34),INDEX(Methods[Method Description],$A4837),CHAR(34),
", MethodLink:  ",CHAR(34),INDEX(Methods[Method Link],$A4837),CHAR(34),
", OrganizationID: *OrganizationID",TEXT(MATCH(INDEX(Methods[Organization Name],$A4837),Organizations[Organization Name],0),"0000"),"}"))</f>
        <v>#REF!</v>
      </c>
      <c r="Q4837" t="e">
        <f>IF(INDEX(Variables[Variable Type],$A4837)="","",
CONCATENATE("  - &amp;VariableID",TEXT($A4837,"0000"),
" {","VariableTypeCV:  ",CHAR(34),INDEX(Variables[Variable Type],$A4837),CHAR(34),
", VariableCode:  ",CHAR(34),INDEX(Variables[Variable Code],$A4837),CHAR(34),
", VariableNameCV:  ",CHAR(34),INDEX(Variables[Variable Name],$A4837),CHAR(34),
", VariableDefinition:  ",CHAR(34),INDEX(Variables[Variable Definition],$A4837),CHAR(34),
", SpecciationCV:  ",CHAR(34),INDEX(Variables[Speciation],$A4837),CHAR(34),
", NoDataValue:  ",CHAR(34),INDEX(Variables[No Data Value],$A4837),CHAR(34),"}"))</f>
        <v>#REF!</v>
      </c>
    </row>
    <row r="4838" spans="1:17" x14ac:dyDescent="0.25">
      <c r="A4838">
        <v>4835</v>
      </c>
      <c r="D4838" t="e">
        <f>IF(INDEX(People[First Name],$A4838)="","",
CONCATENATE("  - &amp;PersonID",TEXT($A4838,"0000"),
" {","PersonFirstName:  ",CHAR(34),INDEX(People[First Name],$A4838),CHAR(34),
", PersonMiddleName:  ",CHAR(34),INDEX(People[Middle Name],$A4838),CHAR(34),
", PersonLastName:  ",CHAR(34),INDEX(People[Last Name],$A4838),CHAR(34),"}"))</f>
        <v>#REF!</v>
      </c>
      <c r="E4838" t="e">
        <f>IF(INDEX(Organizations[Organization Type '[CV']],$A4838)="","",
CONCATENATE("  - &amp;OrganizationID",TEXT($A4838,"0000"),
" {","OrganizationTypeCV:  ",CHAR(34),INDEX(Organizations[Organization Type '[CV']],$A4838),CHAR(34),
", OrganizationCode:  ",CHAR(34),INDEX(Organizations[Organization Code],$A4838),CHAR(34),
", OrganizationName:  ",CHAR(34),INDEX(Organizations[Organization Name],$A4838),CHAR(34),
", OrganizationDescription:  ",CHAR(34),INDEX(Organizations[Organization Description],$A4838),CHAR(34),
", OrganizationLink:  ",CHAR(34),INDEX(Organizations[Organization Link],$A4838),CHAR(34),"}"))</f>
        <v>#REF!</v>
      </c>
      <c r="F4838" t="e">
        <f>IF(INDEX(People[First Name],$A4838)="","",
CONCATENATE("  - &amp;AffiliationID",TEXT($A4838,"0000"),
" {PersonID: *PersonID",TEXT($A4838,"0000"),
", OrganizationID: *OrganizationID",TEXT(MATCH(INDEX(People[Organization Name],$A4838),Organizations[Organization Name],0),"0000"),
", IsPrimaryOrganizationContact: , AffiliationStartDate: , AffiliationEndDate: , PrimaryPhone: ",
", PrimaryEmail: ",CHAR(34),INDEX(People[Primary Email],$A4838),CHAR(34),
", PrimaryAddress: ",CHAR(34),INDEX(People[Primary Address],$A4838),CHAR(34),
", PersonLink: }"))</f>
        <v>#REF!</v>
      </c>
      <c r="H4838" t="e">
        <f>IF(COUNTA(CitationInformation)=0,"",IF(INDEX(AuthorList[Author Name],$A4838)="","",
CONCATENATE("  - &amp;AuthorListID",TEXT($A4838,"0000"),
"  {CitationID: *CitationID0001",
", PersonID: *PersonID",TEXT(MATCH(INDEX(AuthorList[Author Name],$A4838),People[Full Name],0),"0000"),
", AuthorOrder: ",INDEX(AuthorList[Author Number],$A4838),"}")))</f>
        <v>#REF!</v>
      </c>
      <c r="K4838" t="e">
        <f>IF(INDEX(SamplingFeatures[Feature Code],$A4838)="","",
CONCATENATE("  - &amp;SamplingFeatureID",TEXT($A4838,"0000"),
" {","SamplingFeatureUUID:  ",CHAR(34),INDEX(SamplingFeatures[Sampling Feature UUID],$A4838),CHAR(34),
", SamplingFeatureTypeCV:  ",CHAR(34),INDEX(SamplingFeatures[Sampling Feature Type],$A4838),CHAR(34),
", SamplingFeatureCode:  ",CHAR(34),INDEX(SamplingFeatures[Feature Code],$A4838),CHAR(34),
", SamplingFeatureName:  ",CHAR(34),INDEX(SamplingFeatures[Feature Name],$A4838),CHAR(34),
", SamplingFeatureDescription:  ",CHAR(34),INDEX(SamplingFeatures[Feature Description],$A4838),CHAR(34),
", SamplingFeatureGeotypeCV:  ",CHAR(34),INDEX(SamplingFeatures[Feature Geo Type],$A4838),CHAR(34),
", FeatureGeometry:  ",CHAR(34),INDEX(SamplingFeatures[Feature Geometry],$A4838),CHAR(34),
", Elevation_m:  ",CHAR(34),INDEX(SamplingFeatures[Elevation_m],$A4838),CHAR(34),
", ElevationDatumCV:  ",CHAR(34),ElevationDatum,CHAR(34),"}"))</f>
        <v>#REF!</v>
      </c>
      <c r="L4838" t="e">
        <f>IF(INDEX(SamplingFeatures[Sampling Feature Type],$A4838)&lt;&gt;"Site","",
CONCATENATE("  - &amp;SiteID",TEXT(SUMPRODUCT(--($L$3:$L4837&lt;&gt;"")),"0000"),
" {","SamplingFeatureID:  *SamplingFeatureID",TEXT($A4838,"0000"),
", SiteTypeCV:  ",CHAR(34),INDEX(Sites[Site Type],$A4838),CHAR(34),
", Latitude:  ",INDEX(Sites[Latitude],$A4838),
", Longitude:  ",INDEX(Sites[Longitude],$A4838),
", SRSName:  ",CHAR(34),LatLonDatum,CHAR(34),"}"))</f>
        <v>#REF!</v>
      </c>
      <c r="M4838" t="e">
        <f>IF(INDEX(SamplingFeatures[Sampling Feature Type],$A4838)&lt;&gt;"Specimen","",
CONCATENATE("  - &amp;SpecimenID",TEXT(SUMPRODUCT(--($M$3:$M4837&lt;&gt;"")),"0000"),
" {","SamplingFeatureID:  *SamplingFeatureID",TEXT($A4838,"0000"),
", SpecimenTypeCV:  ",CHAR(34),INDEX(Specimens[Specimen Type],$A4838),CHAR(34),
", SpecimenMediumCV:  ",INDEX(Specimens[Specimen Medium],$A4838),
", IsFieldSpecimen:  ",CHAR(34),INDEX(Specimens[Is Field Specimen?],$A4838),CHAR(34),"}"))</f>
        <v>#REF!</v>
      </c>
      <c r="N4838" t="e">
        <f>IF(COUNTA(SpatialOffsets[])=0,"", IF(INDEX(SpatialOffsets[Spatial Offset Type],$A4838)="","",
CONCATENATE("  - &amp;SpatialOffsetID",TEXT($A4838,"0000"),
" {","SpatialOffsetTypeCV:  ",CHAR(34),INDEX(SpatialOffsets[Spatial Offset Type],$A4838),CHAR(34),
", Offset1Value:  ",INDEX(SpatialOffsets[Offset 1 Value],$A4838),
", Offset1UnitID:  ",CHAR(34),INDEX(SpatialOffsets[Offset 1 Unit],$A4838),CHAR(34),
", Offset2Value:  ",INDEX(SpatialOffsets[Offset 2 Value],$A4838),
", Offset2UnitID:  ",CHAR(34),INDEX(SpatialOffsets[Offset 2 Unit],$A4838),CHAR(34),
", Offset3Value:  ",INDEX(SpatialOffsets[Offset 3 Value],$A4838),
", Offset3UnitID:  ",CHAR(34),INDEX(SpatialOffsets[Offset 3 Unit],$A4838),CHAR(34),,"}")))</f>
        <v>#REF!</v>
      </c>
      <c r="O4838" t="e">
        <f>IF(COUNTA(RelatedFeatures[])=0,"", IF(INDEX(RelatedFeatures[First Sampling Feature Code],$A4838)="","",
CONCATENATE("  - &amp;RelationID",TEXT($A4838,"0000"),
" {","SamplingFeatureID:  *SamplingFeatureID",TEXT(MATCH(INDEX(RelatedFeatures[First Sampling Feature Code],$A4838),SamplingFeatures[Feature Code],0),"0000"),
", RelationshipTypeCV:  ",CHAR(34),INDEX(RelatedFeatures[Relationship Type],$A4838),CHAR(34),
", RelatedFeatureID: *SamplingFeatureID",TEXT(MATCH(INDEX(RelatedFeatures[Second Sampling Feature Code],$A4838),SamplingFeatures[Feature Code],0),"0000"),
", SpatialOffsetID:  ",IF(INDEX(RelatedFeatures[Offset Number],$A4838)="","",CONCATENATE("*SpatialOffsetID",TEXT(INDEX(RelatedFeatures[Offset Number],$A4838),"0000"))),"}")))</f>
        <v>#REF!</v>
      </c>
      <c r="P4838" t="e">
        <f>IF(INDEX(Methods[Method Type],$A4838)="","",
CONCATENATE("  - &amp;MethodID",TEXT($A4838,"0000"),
" {","MethodTypeCV:  ",CHAR(34),INDEX(Methods[Method Type],$A4838),CHAR(34),
", MethodCode:  ",CHAR(34),INDEX(Methods[Method Code],$A4838),CHAR(34),
", MethodName:  ",CHAR(34),INDEX(Methods[Method Name],$A4838),CHAR(34),
", MethodDescription:  ",CHAR(34),INDEX(Methods[Method Description],$A4838),CHAR(34),
", MethodLink:  ",CHAR(34),INDEX(Methods[Method Link],$A4838),CHAR(34),
", OrganizationID: *OrganizationID",TEXT(MATCH(INDEX(Methods[Organization Name],$A4838),Organizations[Organization Name],0),"0000"),"}"))</f>
        <v>#REF!</v>
      </c>
      <c r="Q4838" t="e">
        <f>IF(INDEX(Variables[Variable Type],$A4838)="","",
CONCATENATE("  - &amp;VariableID",TEXT($A4838,"0000"),
" {","VariableTypeCV:  ",CHAR(34),INDEX(Variables[Variable Type],$A4838),CHAR(34),
", VariableCode:  ",CHAR(34),INDEX(Variables[Variable Code],$A4838),CHAR(34),
", VariableNameCV:  ",CHAR(34),INDEX(Variables[Variable Name],$A4838),CHAR(34),
", VariableDefinition:  ",CHAR(34),INDEX(Variables[Variable Definition],$A4838),CHAR(34),
", SpecciationCV:  ",CHAR(34),INDEX(Variables[Speciation],$A4838),CHAR(34),
", NoDataValue:  ",CHAR(34),INDEX(Variables[No Data Value],$A4838),CHAR(34),"}"))</f>
        <v>#REF!</v>
      </c>
    </row>
    <row r="4839" spans="1:17" x14ac:dyDescent="0.25">
      <c r="A4839">
        <v>4836</v>
      </c>
      <c r="D4839" t="e">
        <f>IF(INDEX(People[First Name],$A4839)="","",
CONCATENATE("  - &amp;PersonID",TEXT($A4839,"0000"),
" {","PersonFirstName:  ",CHAR(34),INDEX(People[First Name],$A4839),CHAR(34),
", PersonMiddleName:  ",CHAR(34),INDEX(People[Middle Name],$A4839),CHAR(34),
", PersonLastName:  ",CHAR(34),INDEX(People[Last Name],$A4839),CHAR(34),"}"))</f>
        <v>#REF!</v>
      </c>
      <c r="E4839" t="e">
        <f>IF(INDEX(Organizations[Organization Type '[CV']],$A4839)="","",
CONCATENATE("  - &amp;OrganizationID",TEXT($A4839,"0000"),
" {","OrganizationTypeCV:  ",CHAR(34),INDEX(Organizations[Organization Type '[CV']],$A4839),CHAR(34),
", OrganizationCode:  ",CHAR(34),INDEX(Organizations[Organization Code],$A4839),CHAR(34),
", OrganizationName:  ",CHAR(34),INDEX(Organizations[Organization Name],$A4839),CHAR(34),
", OrganizationDescription:  ",CHAR(34),INDEX(Organizations[Organization Description],$A4839),CHAR(34),
", OrganizationLink:  ",CHAR(34),INDEX(Organizations[Organization Link],$A4839),CHAR(34),"}"))</f>
        <v>#REF!</v>
      </c>
      <c r="F4839" t="e">
        <f>IF(INDEX(People[First Name],$A4839)="","",
CONCATENATE("  - &amp;AffiliationID",TEXT($A4839,"0000"),
" {PersonID: *PersonID",TEXT($A4839,"0000"),
", OrganizationID: *OrganizationID",TEXT(MATCH(INDEX(People[Organization Name],$A4839),Organizations[Organization Name],0),"0000"),
", IsPrimaryOrganizationContact: , AffiliationStartDate: , AffiliationEndDate: , PrimaryPhone: ",
", PrimaryEmail: ",CHAR(34),INDEX(People[Primary Email],$A4839),CHAR(34),
", PrimaryAddress: ",CHAR(34),INDEX(People[Primary Address],$A4839),CHAR(34),
", PersonLink: }"))</f>
        <v>#REF!</v>
      </c>
      <c r="H4839" t="e">
        <f>IF(COUNTA(CitationInformation)=0,"",IF(INDEX(AuthorList[Author Name],$A4839)="","",
CONCATENATE("  - &amp;AuthorListID",TEXT($A4839,"0000"),
"  {CitationID: *CitationID0001",
", PersonID: *PersonID",TEXT(MATCH(INDEX(AuthorList[Author Name],$A4839),People[Full Name],0),"0000"),
", AuthorOrder: ",INDEX(AuthorList[Author Number],$A4839),"}")))</f>
        <v>#REF!</v>
      </c>
      <c r="K4839" t="e">
        <f>IF(INDEX(SamplingFeatures[Feature Code],$A4839)="","",
CONCATENATE("  - &amp;SamplingFeatureID",TEXT($A4839,"0000"),
" {","SamplingFeatureUUID:  ",CHAR(34),INDEX(SamplingFeatures[Sampling Feature UUID],$A4839),CHAR(34),
", SamplingFeatureTypeCV:  ",CHAR(34),INDEX(SamplingFeatures[Sampling Feature Type],$A4839),CHAR(34),
", SamplingFeatureCode:  ",CHAR(34),INDEX(SamplingFeatures[Feature Code],$A4839),CHAR(34),
", SamplingFeatureName:  ",CHAR(34),INDEX(SamplingFeatures[Feature Name],$A4839),CHAR(34),
", SamplingFeatureDescription:  ",CHAR(34),INDEX(SamplingFeatures[Feature Description],$A4839),CHAR(34),
", SamplingFeatureGeotypeCV:  ",CHAR(34),INDEX(SamplingFeatures[Feature Geo Type],$A4839),CHAR(34),
", FeatureGeometry:  ",CHAR(34),INDEX(SamplingFeatures[Feature Geometry],$A4839),CHAR(34),
", Elevation_m:  ",CHAR(34),INDEX(SamplingFeatures[Elevation_m],$A4839),CHAR(34),
", ElevationDatumCV:  ",CHAR(34),ElevationDatum,CHAR(34),"}"))</f>
        <v>#REF!</v>
      </c>
      <c r="L4839" t="e">
        <f>IF(INDEX(SamplingFeatures[Sampling Feature Type],$A4839)&lt;&gt;"Site","",
CONCATENATE("  - &amp;SiteID",TEXT(SUMPRODUCT(--($L$3:$L4838&lt;&gt;"")),"0000"),
" {","SamplingFeatureID:  *SamplingFeatureID",TEXT($A4839,"0000"),
", SiteTypeCV:  ",CHAR(34),INDEX(Sites[Site Type],$A4839),CHAR(34),
", Latitude:  ",INDEX(Sites[Latitude],$A4839),
", Longitude:  ",INDEX(Sites[Longitude],$A4839),
", SRSName:  ",CHAR(34),LatLonDatum,CHAR(34),"}"))</f>
        <v>#REF!</v>
      </c>
      <c r="M4839" t="e">
        <f>IF(INDEX(SamplingFeatures[Sampling Feature Type],$A4839)&lt;&gt;"Specimen","",
CONCATENATE("  - &amp;SpecimenID",TEXT(SUMPRODUCT(--($M$3:$M4838&lt;&gt;"")),"0000"),
" {","SamplingFeatureID:  *SamplingFeatureID",TEXT($A4839,"0000"),
", SpecimenTypeCV:  ",CHAR(34),INDEX(Specimens[Specimen Type],$A4839),CHAR(34),
", SpecimenMediumCV:  ",INDEX(Specimens[Specimen Medium],$A4839),
", IsFieldSpecimen:  ",CHAR(34),INDEX(Specimens[Is Field Specimen?],$A4839),CHAR(34),"}"))</f>
        <v>#REF!</v>
      </c>
      <c r="N4839" t="e">
        <f>IF(COUNTA(SpatialOffsets[])=0,"", IF(INDEX(SpatialOffsets[Spatial Offset Type],$A4839)="","",
CONCATENATE("  - &amp;SpatialOffsetID",TEXT($A4839,"0000"),
" {","SpatialOffsetTypeCV:  ",CHAR(34),INDEX(SpatialOffsets[Spatial Offset Type],$A4839),CHAR(34),
", Offset1Value:  ",INDEX(SpatialOffsets[Offset 1 Value],$A4839),
", Offset1UnitID:  ",CHAR(34),INDEX(SpatialOffsets[Offset 1 Unit],$A4839),CHAR(34),
", Offset2Value:  ",INDEX(SpatialOffsets[Offset 2 Value],$A4839),
", Offset2UnitID:  ",CHAR(34),INDEX(SpatialOffsets[Offset 2 Unit],$A4839),CHAR(34),
", Offset3Value:  ",INDEX(SpatialOffsets[Offset 3 Value],$A4839),
", Offset3UnitID:  ",CHAR(34),INDEX(SpatialOffsets[Offset 3 Unit],$A4839),CHAR(34),,"}")))</f>
        <v>#REF!</v>
      </c>
      <c r="O4839" t="e">
        <f>IF(COUNTA(RelatedFeatures[])=0,"", IF(INDEX(RelatedFeatures[First Sampling Feature Code],$A4839)="","",
CONCATENATE("  - &amp;RelationID",TEXT($A4839,"0000"),
" {","SamplingFeatureID:  *SamplingFeatureID",TEXT(MATCH(INDEX(RelatedFeatures[First Sampling Feature Code],$A4839),SamplingFeatures[Feature Code],0),"0000"),
", RelationshipTypeCV:  ",CHAR(34),INDEX(RelatedFeatures[Relationship Type],$A4839),CHAR(34),
", RelatedFeatureID: *SamplingFeatureID",TEXT(MATCH(INDEX(RelatedFeatures[Second Sampling Feature Code],$A4839),SamplingFeatures[Feature Code],0),"0000"),
", SpatialOffsetID:  ",IF(INDEX(RelatedFeatures[Offset Number],$A4839)="","",CONCATENATE("*SpatialOffsetID",TEXT(INDEX(RelatedFeatures[Offset Number],$A4839),"0000"))),"}")))</f>
        <v>#REF!</v>
      </c>
      <c r="P4839" t="e">
        <f>IF(INDEX(Methods[Method Type],$A4839)="","",
CONCATENATE("  - &amp;MethodID",TEXT($A4839,"0000"),
" {","MethodTypeCV:  ",CHAR(34),INDEX(Methods[Method Type],$A4839),CHAR(34),
", MethodCode:  ",CHAR(34),INDEX(Methods[Method Code],$A4839),CHAR(34),
", MethodName:  ",CHAR(34),INDEX(Methods[Method Name],$A4839),CHAR(34),
", MethodDescription:  ",CHAR(34),INDEX(Methods[Method Description],$A4839),CHAR(34),
", MethodLink:  ",CHAR(34),INDEX(Methods[Method Link],$A4839),CHAR(34),
", OrganizationID: *OrganizationID",TEXT(MATCH(INDEX(Methods[Organization Name],$A4839),Organizations[Organization Name],0),"0000"),"}"))</f>
        <v>#REF!</v>
      </c>
      <c r="Q4839" t="e">
        <f>IF(INDEX(Variables[Variable Type],$A4839)="","",
CONCATENATE("  - &amp;VariableID",TEXT($A4839,"0000"),
" {","VariableTypeCV:  ",CHAR(34),INDEX(Variables[Variable Type],$A4839),CHAR(34),
", VariableCode:  ",CHAR(34),INDEX(Variables[Variable Code],$A4839),CHAR(34),
", VariableNameCV:  ",CHAR(34),INDEX(Variables[Variable Name],$A4839),CHAR(34),
", VariableDefinition:  ",CHAR(34),INDEX(Variables[Variable Definition],$A4839),CHAR(34),
", SpecciationCV:  ",CHAR(34),INDEX(Variables[Speciation],$A4839),CHAR(34),
", NoDataValue:  ",CHAR(34),INDEX(Variables[No Data Value],$A4839),CHAR(34),"}"))</f>
        <v>#REF!</v>
      </c>
    </row>
    <row r="4840" spans="1:17" x14ac:dyDescent="0.25">
      <c r="A4840">
        <v>4837</v>
      </c>
      <c r="D4840" t="e">
        <f>IF(INDEX(People[First Name],$A4840)="","",
CONCATENATE("  - &amp;PersonID",TEXT($A4840,"0000"),
" {","PersonFirstName:  ",CHAR(34),INDEX(People[First Name],$A4840),CHAR(34),
", PersonMiddleName:  ",CHAR(34),INDEX(People[Middle Name],$A4840),CHAR(34),
", PersonLastName:  ",CHAR(34),INDEX(People[Last Name],$A4840),CHAR(34),"}"))</f>
        <v>#REF!</v>
      </c>
      <c r="E4840" t="e">
        <f>IF(INDEX(Organizations[Organization Type '[CV']],$A4840)="","",
CONCATENATE("  - &amp;OrganizationID",TEXT($A4840,"0000"),
" {","OrganizationTypeCV:  ",CHAR(34),INDEX(Organizations[Organization Type '[CV']],$A4840),CHAR(34),
", OrganizationCode:  ",CHAR(34),INDEX(Organizations[Organization Code],$A4840),CHAR(34),
", OrganizationName:  ",CHAR(34),INDEX(Organizations[Organization Name],$A4840),CHAR(34),
", OrganizationDescription:  ",CHAR(34),INDEX(Organizations[Organization Description],$A4840),CHAR(34),
", OrganizationLink:  ",CHAR(34),INDEX(Organizations[Organization Link],$A4840),CHAR(34),"}"))</f>
        <v>#REF!</v>
      </c>
      <c r="F4840" t="e">
        <f>IF(INDEX(People[First Name],$A4840)="","",
CONCATENATE("  - &amp;AffiliationID",TEXT($A4840,"0000"),
" {PersonID: *PersonID",TEXT($A4840,"0000"),
", OrganizationID: *OrganizationID",TEXT(MATCH(INDEX(People[Organization Name],$A4840),Organizations[Organization Name],0),"0000"),
", IsPrimaryOrganizationContact: , AffiliationStartDate: , AffiliationEndDate: , PrimaryPhone: ",
", PrimaryEmail: ",CHAR(34),INDEX(People[Primary Email],$A4840),CHAR(34),
", PrimaryAddress: ",CHAR(34),INDEX(People[Primary Address],$A4840),CHAR(34),
", PersonLink: }"))</f>
        <v>#REF!</v>
      </c>
      <c r="H4840" t="e">
        <f>IF(COUNTA(CitationInformation)=0,"",IF(INDEX(AuthorList[Author Name],$A4840)="","",
CONCATENATE("  - &amp;AuthorListID",TEXT($A4840,"0000"),
"  {CitationID: *CitationID0001",
", PersonID: *PersonID",TEXT(MATCH(INDEX(AuthorList[Author Name],$A4840),People[Full Name],0),"0000"),
", AuthorOrder: ",INDEX(AuthorList[Author Number],$A4840),"}")))</f>
        <v>#REF!</v>
      </c>
      <c r="K4840" t="e">
        <f>IF(INDEX(SamplingFeatures[Feature Code],$A4840)="","",
CONCATENATE("  - &amp;SamplingFeatureID",TEXT($A4840,"0000"),
" {","SamplingFeatureUUID:  ",CHAR(34),INDEX(SamplingFeatures[Sampling Feature UUID],$A4840),CHAR(34),
", SamplingFeatureTypeCV:  ",CHAR(34),INDEX(SamplingFeatures[Sampling Feature Type],$A4840),CHAR(34),
", SamplingFeatureCode:  ",CHAR(34),INDEX(SamplingFeatures[Feature Code],$A4840),CHAR(34),
", SamplingFeatureName:  ",CHAR(34),INDEX(SamplingFeatures[Feature Name],$A4840),CHAR(34),
", SamplingFeatureDescription:  ",CHAR(34),INDEX(SamplingFeatures[Feature Description],$A4840),CHAR(34),
", SamplingFeatureGeotypeCV:  ",CHAR(34),INDEX(SamplingFeatures[Feature Geo Type],$A4840),CHAR(34),
", FeatureGeometry:  ",CHAR(34),INDEX(SamplingFeatures[Feature Geometry],$A4840),CHAR(34),
", Elevation_m:  ",CHAR(34),INDEX(SamplingFeatures[Elevation_m],$A4840),CHAR(34),
", ElevationDatumCV:  ",CHAR(34),ElevationDatum,CHAR(34),"}"))</f>
        <v>#REF!</v>
      </c>
      <c r="L4840" t="e">
        <f>IF(INDEX(SamplingFeatures[Sampling Feature Type],$A4840)&lt;&gt;"Site","",
CONCATENATE("  - &amp;SiteID",TEXT(SUMPRODUCT(--($L$3:$L4839&lt;&gt;"")),"0000"),
" {","SamplingFeatureID:  *SamplingFeatureID",TEXT($A4840,"0000"),
", SiteTypeCV:  ",CHAR(34),INDEX(Sites[Site Type],$A4840),CHAR(34),
", Latitude:  ",INDEX(Sites[Latitude],$A4840),
", Longitude:  ",INDEX(Sites[Longitude],$A4840),
", SRSName:  ",CHAR(34),LatLonDatum,CHAR(34),"}"))</f>
        <v>#REF!</v>
      </c>
      <c r="M4840" t="e">
        <f>IF(INDEX(SamplingFeatures[Sampling Feature Type],$A4840)&lt;&gt;"Specimen","",
CONCATENATE("  - &amp;SpecimenID",TEXT(SUMPRODUCT(--($M$3:$M4839&lt;&gt;"")),"0000"),
" {","SamplingFeatureID:  *SamplingFeatureID",TEXT($A4840,"0000"),
", SpecimenTypeCV:  ",CHAR(34),INDEX(Specimens[Specimen Type],$A4840),CHAR(34),
", SpecimenMediumCV:  ",INDEX(Specimens[Specimen Medium],$A4840),
", IsFieldSpecimen:  ",CHAR(34),INDEX(Specimens[Is Field Specimen?],$A4840),CHAR(34),"}"))</f>
        <v>#REF!</v>
      </c>
      <c r="N4840" t="e">
        <f>IF(COUNTA(SpatialOffsets[])=0,"", IF(INDEX(SpatialOffsets[Spatial Offset Type],$A4840)="","",
CONCATENATE("  - &amp;SpatialOffsetID",TEXT($A4840,"0000"),
" {","SpatialOffsetTypeCV:  ",CHAR(34),INDEX(SpatialOffsets[Spatial Offset Type],$A4840),CHAR(34),
", Offset1Value:  ",INDEX(SpatialOffsets[Offset 1 Value],$A4840),
", Offset1UnitID:  ",CHAR(34),INDEX(SpatialOffsets[Offset 1 Unit],$A4840),CHAR(34),
", Offset2Value:  ",INDEX(SpatialOffsets[Offset 2 Value],$A4840),
", Offset2UnitID:  ",CHAR(34),INDEX(SpatialOffsets[Offset 2 Unit],$A4840),CHAR(34),
", Offset3Value:  ",INDEX(SpatialOffsets[Offset 3 Value],$A4840),
", Offset3UnitID:  ",CHAR(34),INDEX(SpatialOffsets[Offset 3 Unit],$A4840),CHAR(34),,"}")))</f>
        <v>#REF!</v>
      </c>
      <c r="O4840" t="e">
        <f>IF(COUNTA(RelatedFeatures[])=0,"", IF(INDEX(RelatedFeatures[First Sampling Feature Code],$A4840)="","",
CONCATENATE("  - &amp;RelationID",TEXT($A4840,"0000"),
" {","SamplingFeatureID:  *SamplingFeatureID",TEXT(MATCH(INDEX(RelatedFeatures[First Sampling Feature Code],$A4840),SamplingFeatures[Feature Code],0),"0000"),
", RelationshipTypeCV:  ",CHAR(34),INDEX(RelatedFeatures[Relationship Type],$A4840),CHAR(34),
", RelatedFeatureID: *SamplingFeatureID",TEXT(MATCH(INDEX(RelatedFeatures[Second Sampling Feature Code],$A4840),SamplingFeatures[Feature Code],0),"0000"),
", SpatialOffsetID:  ",IF(INDEX(RelatedFeatures[Offset Number],$A4840)="","",CONCATENATE("*SpatialOffsetID",TEXT(INDEX(RelatedFeatures[Offset Number],$A4840),"0000"))),"}")))</f>
        <v>#REF!</v>
      </c>
      <c r="P4840" t="e">
        <f>IF(INDEX(Methods[Method Type],$A4840)="","",
CONCATENATE("  - &amp;MethodID",TEXT($A4840,"0000"),
" {","MethodTypeCV:  ",CHAR(34),INDEX(Methods[Method Type],$A4840),CHAR(34),
", MethodCode:  ",CHAR(34),INDEX(Methods[Method Code],$A4840),CHAR(34),
", MethodName:  ",CHAR(34),INDEX(Methods[Method Name],$A4840),CHAR(34),
", MethodDescription:  ",CHAR(34),INDEX(Methods[Method Description],$A4840),CHAR(34),
", MethodLink:  ",CHAR(34),INDEX(Methods[Method Link],$A4840),CHAR(34),
", OrganizationID: *OrganizationID",TEXT(MATCH(INDEX(Methods[Organization Name],$A4840),Organizations[Organization Name],0),"0000"),"}"))</f>
        <v>#REF!</v>
      </c>
      <c r="Q4840" t="e">
        <f>IF(INDEX(Variables[Variable Type],$A4840)="","",
CONCATENATE("  - &amp;VariableID",TEXT($A4840,"0000"),
" {","VariableTypeCV:  ",CHAR(34),INDEX(Variables[Variable Type],$A4840),CHAR(34),
", VariableCode:  ",CHAR(34),INDEX(Variables[Variable Code],$A4840),CHAR(34),
", VariableNameCV:  ",CHAR(34),INDEX(Variables[Variable Name],$A4840),CHAR(34),
", VariableDefinition:  ",CHAR(34),INDEX(Variables[Variable Definition],$A4840),CHAR(34),
", SpecciationCV:  ",CHAR(34),INDEX(Variables[Speciation],$A4840),CHAR(34),
", NoDataValue:  ",CHAR(34),INDEX(Variables[No Data Value],$A4840),CHAR(34),"}"))</f>
        <v>#REF!</v>
      </c>
    </row>
    <row r="4841" spans="1:17" x14ac:dyDescent="0.25">
      <c r="A4841">
        <v>4838</v>
      </c>
      <c r="D4841" t="e">
        <f>IF(INDEX(People[First Name],$A4841)="","",
CONCATENATE("  - &amp;PersonID",TEXT($A4841,"0000"),
" {","PersonFirstName:  ",CHAR(34),INDEX(People[First Name],$A4841),CHAR(34),
", PersonMiddleName:  ",CHAR(34),INDEX(People[Middle Name],$A4841),CHAR(34),
", PersonLastName:  ",CHAR(34),INDEX(People[Last Name],$A4841),CHAR(34),"}"))</f>
        <v>#REF!</v>
      </c>
      <c r="E4841" t="e">
        <f>IF(INDEX(Organizations[Organization Type '[CV']],$A4841)="","",
CONCATENATE("  - &amp;OrganizationID",TEXT($A4841,"0000"),
" {","OrganizationTypeCV:  ",CHAR(34),INDEX(Organizations[Organization Type '[CV']],$A4841),CHAR(34),
", OrganizationCode:  ",CHAR(34),INDEX(Organizations[Organization Code],$A4841),CHAR(34),
", OrganizationName:  ",CHAR(34),INDEX(Organizations[Organization Name],$A4841),CHAR(34),
", OrganizationDescription:  ",CHAR(34),INDEX(Organizations[Organization Description],$A4841),CHAR(34),
", OrganizationLink:  ",CHAR(34),INDEX(Organizations[Organization Link],$A4841),CHAR(34),"}"))</f>
        <v>#REF!</v>
      </c>
      <c r="F4841" t="e">
        <f>IF(INDEX(People[First Name],$A4841)="","",
CONCATENATE("  - &amp;AffiliationID",TEXT($A4841,"0000"),
" {PersonID: *PersonID",TEXT($A4841,"0000"),
", OrganizationID: *OrganizationID",TEXT(MATCH(INDEX(People[Organization Name],$A4841),Organizations[Organization Name],0),"0000"),
", IsPrimaryOrganizationContact: , AffiliationStartDate: , AffiliationEndDate: , PrimaryPhone: ",
", PrimaryEmail: ",CHAR(34),INDEX(People[Primary Email],$A4841),CHAR(34),
", PrimaryAddress: ",CHAR(34),INDEX(People[Primary Address],$A4841),CHAR(34),
", PersonLink: }"))</f>
        <v>#REF!</v>
      </c>
      <c r="H4841" t="e">
        <f>IF(COUNTA(CitationInformation)=0,"",IF(INDEX(AuthorList[Author Name],$A4841)="","",
CONCATENATE("  - &amp;AuthorListID",TEXT($A4841,"0000"),
"  {CitationID: *CitationID0001",
", PersonID: *PersonID",TEXT(MATCH(INDEX(AuthorList[Author Name],$A4841),People[Full Name],0),"0000"),
", AuthorOrder: ",INDEX(AuthorList[Author Number],$A4841),"}")))</f>
        <v>#REF!</v>
      </c>
      <c r="K4841" t="e">
        <f>IF(INDEX(SamplingFeatures[Feature Code],$A4841)="","",
CONCATENATE("  - &amp;SamplingFeatureID",TEXT($A4841,"0000"),
" {","SamplingFeatureUUID:  ",CHAR(34),INDEX(SamplingFeatures[Sampling Feature UUID],$A4841),CHAR(34),
", SamplingFeatureTypeCV:  ",CHAR(34),INDEX(SamplingFeatures[Sampling Feature Type],$A4841),CHAR(34),
", SamplingFeatureCode:  ",CHAR(34),INDEX(SamplingFeatures[Feature Code],$A4841),CHAR(34),
", SamplingFeatureName:  ",CHAR(34),INDEX(SamplingFeatures[Feature Name],$A4841),CHAR(34),
", SamplingFeatureDescription:  ",CHAR(34),INDEX(SamplingFeatures[Feature Description],$A4841),CHAR(34),
", SamplingFeatureGeotypeCV:  ",CHAR(34),INDEX(SamplingFeatures[Feature Geo Type],$A4841),CHAR(34),
", FeatureGeometry:  ",CHAR(34),INDEX(SamplingFeatures[Feature Geometry],$A4841),CHAR(34),
", Elevation_m:  ",CHAR(34),INDEX(SamplingFeatures[Elevation_m],$A4841),CHAR(34),
", ElevationDatumCV:  ",CHAR(34),ElevationDatum,CHAR(34),"}"))</f>
        <v>#REF!</v>
      </c>
      <c r="L4841" t="e">
        <f>IF(INDEX(SamplingFeatures[Sampling Feature Type],$A4841)&lt;&gt;"Site","",
CONCATENATE("  - &amp;SiteID",TEXT(SUMPRODUCT(--($L$3:$L4840&lt;&gt;"")),"0000"),
" {","SamplingFeatureID:  *SamplingFeatureID",TEXT($A4841,"0000"),
", SiteTypeCV:  ",CHAR(34),INDEX(Sites[Site Type],$A4841),CHAR(34),
", Latitude:  ",INDEX(Sites[Latitude],$A4841),
", Longitude:  ",INDEX(Sites[Longitude],$A4841),
", SRSName:  ",CHAR(34),LatLonDatum,CHAR(34),"}"))</f>
        <v>#REF!</v>
      </c>
      <c r="M4841" t="e">
        <f>IF(INDEX(SamplingFeatures[Sampling Feature Type],$A4841)&lt;&gt;"Specimen","",
CONCATENATE("  - &amp;SpecimenID",TEXT(SUMPRODUCT(--($M$3:$M4840&lt;&gt;"")),"0000"),
" {","SamplingFeatureID:  *SamplingFeatureID",TEXT($A4841,"0000"),
", SpecimenTypeCV:  ",CHAR(34),INDEX(Specimens[Specimen Type],$A4841),CHAR(34),
", SpecimenMediumCV:  ",INDEX(Specimens[Specimen Medium],$A4841),
", IsFieldSpecimen:  ",CHAR(34),INDEX(Specimens[Is Field Specimen?],$A4841),CHAR(34),"}"))</f>
        <v>#REF!</v>
      </c>
      <c r="N4841" t="e">
        <f>IF(COUNTA(SpatialOffsets[])=0,"", IF(INDEX(SpatialOffsets[Spatial Offset Type],$A4841)="","",
CONCATENATE("  - &amp;SpatialOffsetID",TEXT($A4841,"0000"),
" {","SpatialOffsetTypeCV:  ",CHAR(34),INDEX(SpatialOffsets[Spatial Offset Type],$A4841),CHAR(34),
", Offset1Value:  ",INDEX(SpatialOffsets[Offset 1 Value],$A4841),
", Offset1UnitID:  ",CHAR(34),INDEX(SpatialOffsets[Offset 1 Unit],$A4841),CHAR(34),
", Offset2Value:  ",INDEX(SpatialOffsets[Offset 2 Value],$A4841),
", Offset2UnitID:  ",CHAR(34),INDEX(SpatialOffsets[Offset 2 Unit],$A4841),CHAR(34),
", Offset3Value:  ",INDEX(SpatialOffsets[Offset 3 Value],$A4841),
", Offset3UnitID:  ",CHAR(34),INDEX(SpatialOffsets[Offset 3 Unit],$A4841),CHAR(34),,"}")))</f>
        <v>#REF!</v>
      </c>
      <c r="O4841" t="e">
        <f>IF(COUNTA(RelatedFeatures[])=0,"", IF(INDEX(RelatedFeatures[First Sampling Feature Code],$A4841)="","",
CONCATENATE("  - &amp;RelationID",TEXT($A4841,"0000"),
" {","SamplingFeatureID:  *SamplingFeatureID",TEXT(MATCH(INDEX(RelatedFeatures[First Sampling Feature Code],$A4841),SamplingFeatures[Feature Code],0),"0000"),
", RelationshipTypeCV:  ",CHAR(34),INDEX(RelatedFeatures[Relationship Type],$A4841),CHAR(34),
", RelatedFeatureID: *SamplingFeatureID",TEXT(MATCH(INDEX(RelatedFeatures[Second Sampling Feature Code],$A4841),SamplingFeatures[Feature Code],0),"0000"),
", SpatialOffsetID:  ",IF(INDEX(RelatedFeatures[Offset Number],$A4841)="","",CONCATENATE("*SpatialOffsetID",TEXT(INDEX(RelatedFeatures[Offset Number],$A4841),"0000"))),"}")))</f>
        <v>#REF!</v>
      </c>
      <c r="P4841" t="e">
        <f>IF(INDEX(Methods[Method Type],$A4841)="","",
CONCATENATE("  - &amp;MethodID",TEXT($A4841,"0000"),
" {","MethodTypeCV:  ",CHAR(34),INDEX(Methods[Method Type],$A4841),CHAR(34),
", MethodCode:  ",CHAR(34),INDEX(Methods[Method Code],$A4841),CHAR(34),
", MethodName:  ",CHAR(34),INDEX(Methods[Method Name],$A4841),CHAR(34),
", MethodDescription:  ",CHAR(34),INDEX(Methods[Method Description],$A4841),CHAR(34),
", MethodLink:  ",CHAR(34),INDEX(Methods[Method Link],$A4841),CHAR(34),
", OrganizationID: *OrganizationID",TEXT(MATCH(INDEX(Methods[Organization Name],$A4841),Organizations[Organization Name],0),"0000"),"}"))</f>
        <v>#REF!</v>
      </c>
      <c r="Q4841" t="e">
        <f>IF(INDEX(Variables[Variable Type],$A4841)="","",
CONCATENATE("  - &amp;VariableID",TEXT($A4841,"0000"),
" {","VariableTypeCV:  ",CHAR(34),INDEX(Variables[Variable Type],$A4841),CHAR(34),
", VariableCode:  ",CHAR(34),INDEX(Variables[Variable Code],$A4841),CHAR(34),
", VariableNameCV:  ",CHAR(34),INDEX(Variables[Variable Name],$A4841),CHAR(34),
", VariableDefinition:  ",CHAR(34),INDEX(Variables[Variable Definition],$A4841),CHAR(34),
", SpecciationCV:  ",CHAR(34),INDEX(Variables[Speciation],$A4841),CHAR(34),
", NoDataValue:  ",CHAR(34),INDEX(Variables[No Data Value],$A4841),CHAR(34),"}"))</f>
        <v>#REF!</v>
      </c>
    </row>
    <row r="4842" spans="1:17" x14ac:dyDescent="0.25">
      <c r="A4842">
        <v>4839</v>
      </c>
      <c r="D4842" t="e">
        <f>IF(INDEX(People[First Name],$A4842)="","",
CONCATENATE("  - &amp;PersonID",TEXT($A4842,"0000"),
" {","PersonFirstName:  ",CHAR(34),INDEX(People[First Name],$A4842),CHAR(34),
", PersonMiddleName:  ",CHAR(34),INDEX(People[Middle Name],$A4842),CHAR(34),
", PersonLastName:  ",CHAR(34),INDEX(People[Last Name],$A4842),CHAR(34),"}"))</f>
        <v>#REF!</v>
      </c>
      <c r="E4842" t="e">
        <f>IF(INDEX(Organizations[Organization Type '[CV']],$A4842)="","",
CONCATENATE("  - &amp;OrganizationID",TEXT($A4842,"0000"),
" {","OrganizationTypeCV:  ",CHAR(34),INDEX(Organizations[Organization Type '[CV']],$A4842),CHAR(34),
", OrganizationCode:  ",CHAR(34),INDEX(Organizations[Organization Code],$A4842),CHAR(34),
", OrganizationName:  ",CHAR(34),INDEX(Organizations[Organization Name],$A4842),CHAR(34),
", OrganizationDescription:  ",CHAR(34),INDEX(Organizations[Organization Description],$A4842),CHAR(34),
", OrganizationLink:  ",CHAR(34),INDEX(Organizations[Organization Link],$A4842),CHAR(34),"}"))</f>
        <v>#REF!</v>
      </c>
      <c r="F4842" t="e">
        <f>IF(INDEX(People[First Name],$A4842)="","",
CONCATENATE("  - &amp;AffiliationID",TEXT($A4842,"0000"),
" {PersonID: *PersonID",TEXT($A4842,"0000"),
", OrganizationID: *OrganizationID",TEXT(MATCH(INDEX(People[Organization Name],$A4842),Organizations[Organization Name],0),"0000"),
", IsPrimaryOrganizationContact: , AffiliationStartDate: , AffiliationEndDate: , PrimaryPhone: ",
", PrimaryEmail: ",CHAR(34),INDEX(People[Primary Email],$A4842),CHAR(34),
", PrimaryAddress: ",CHAR(34),INDEX(People[Primary Address],$A4842),CHAR(34),
", PersonLink: }"))</f>
        <v>#REF!</v>
      </c>
      <c r="H4842" t="e">
        <f>IF(COUNTA(CitationInformation)=0,"",IF(INDEX(AuthorList[Author Name],$A4842)="","",
CONCATENATE("  - &amp;AuthorListID",TEXT($A4842,"0000"),
"  {CitationID: *CitationID0001",
", PersonID: *PersonID",TEXT(MATCH(INDEX(AuthorList[Author Name],$A4842),People[Full Name],0),"0000"),
", AuthorOrder: ",INDEX(AuthorList[Author Number],$A4842),"}")))</f>
        <v>#REF!</v>
      </c>
      <c r="K4842" t="e">
        <f>IF(INDEX(SamplingFeatures[Feature Code],$A4842)="","",
CONCATENATE("  - &amp;SamplingFeatureID",TEXT($A4842,"0000"),
" {","SamplingFeatureUUID:  ",CHAR(34),INDEX(SamplingFeatures[Sampling Feature UUID],$A4842),CHAR(34),
", SamplingFeatureTypeCV:  ",CHAR(34),INDEX(SamplingFeatures[Sampling Feature Type],$A4842),CHAR(34),
", SamplingFeatureCode:  ",CHAR(34),INDEX(SamplingFeatures[Feature Code],$A4842),CHAR(34),
", SamplingFeatureName:  ",CHAR(34),INDEX(SamplingFeatures[Feature Name],$A4842),CHAR(34),
", SamplingFeatureDescription:  ",CHAR(34),INDEX(SamplingFeatures[Feature Description],$A4842),CHAR(34),
", SamplingFeatureGeotypeCV:  ",CHAR(34),INDEX(SamplingFeatures[Feature Geo Type],$A4842),CHAR(34),
", FeatureGeometry:  ",CHAR(34),INDEX(SamplingFeatures[Feature Geometry],$A4842),CHAR(34),
", Elevation_m:  ",CHAR(34),INDEX(SamplingFeatures[Elevation_m],$A4842),CHAR(34),
", ElevationDatumCV:  ",CHAR(34),ElevationDatum,CHAR(34),"}"))</f>
        <v>#REF!</v>
      </c>
      <c r="L4842" t="e">
        <f>IF(INDEX(SamplingFeatures[Sampling Feature Type],$A4842)&lt;&gt;"Site","",
CONCATENATE("  - &amp;SiteID",TEXT(SUMPRODUCT(--($L$3:$L4841&lt;&gt;"")),"0000"),
" {","SamplingFeatureID:  *SamplingFeatureID",TEXT($A4842,"0000"),
", SiteTypeCV:  ",CHAR(34),INDEX(Sites[Site Type],$A4842),CHAR(34),
", Latitude:  ",INDEX(Sites[Latitude],$A4842),
", Longitude:  ",INDEX(Sites[Longitude],$A4842),
", SRSName:  ",CHAR(34),LatLonDatum,CHAR(34),"}"))</f>
        <v>#REF!</v>
      </c>
      <c r="M4842" t="e">
        <f>IF(INDEX(SamplingFeatures[Sampling Feature Type],$A4842)&lt;&gt;"Specimen","",
CONCATENATE("  - &amp;SpecimenID",TEXT(SUMPRODUCT(--($M$3:$M4841&lt;&gt;"")),"0000"),
" {","SamplingFeatureID:  *SamplingFeatureID",TEXT($A4842,"0000"),
", SpecimenTypeCV:  ",CHAR(34),INDEX(Specimens[Specimen Type],$A4842),CHAR(34),
", SpecimenMediumCV:  ",INDEX(Specimens[Specimen Medium],$A4842),
", IsFieldSpecimen:  ",CHAR(34),INDEX(Specimens[Is Field Specimen?],$A4842),CHAR(34),"}"))</f>
        <v>#REF!</v>
      </c>
      <c r="N4842" t="e">
        <f>IF(COUNTA(SpatialOffsets[])=0,"", IF(INDEX(SpatialOffsets[Spatial Offset Type],$A4842)="","",
CONCATENATE("  - &amp;SpatialOffsetID",TEXT($A4842,"0000"),
" {","SpatialOffsetTypeCV:  ",CHAR(34),INDEX(SpatialOffsets[Spatial Offset Type],$A4842),CHAR(34),
", Offset1Value:  ",INDEX(SpatialOffsets[Offset 1 Value],$A4842),
", Offset1UnitID:  ",CHAR(34),INDEX(SpatialOffsets[Offset 1 Unit],$A4842),CHAR(34),
", Offset2Value:  ",INDEX(SpatialOffsets[Offset 2 Value],$A4842),
", Offset2UnitID:  ",CHAR(34),INDEX(SpatialOffsets[Offset 2 Unit],$A4842),CHAR(34),
", Offset3Value:  ",INDEX(SpatialOffsets[Offset 3 Value],$A4842),
", Offset3UnitID:  ",CHAR(34),INDEX(SpatialOffsets[Offset 3 Unit],$A4842),CHAR(34),,"}")))</f>
        <v>#REF!</v>
      </c>
      <c r="O4842" t="e">
        <f>IF(COUNTA(RelatedFeatures[])=0,"", IF(INDEX(RelatedFeatures[First Sampling Feature Code],$A4842)="","",
CONCATENATE("  - &amp;RelationID",TEXT($A4842,"0000"),
" {","SamplingFeatureID:  *SamplingFeatureID",TEXT(MATCH(INDEX(RelatedFeatures[First Sampling Feature Code],$A4842),SamplingFeatures[Feature Code],0),"0000"),
", RelationshipTypeCV:  ",CHAR(34),INDEX(RelatedFeatures[Relationship Type],$A4842),CHAR(34),
", RelatedFeatureID: *SamplingFeatureID",TEXT(MATCH(INDEX(RelatedFeatures[Second Sampling Feature Code],$A4842),SamplingFeatures[Feature Code],0),"0000"),
", SpatialOffsetID:  ",IF(INDEX(RelatedFeatures[Offset Number],$A4842)="","",CONCATENATE("*SpatialOffsetID",TEXT(INDEX(RelatedFeatures[Offset Number],$A4842),"0000"))),"}")))</f>
        <v>#REF!</v>
      </c>
      <c r="P4842" t="e">
        <f>IF(INDEX(Methods[Method Type],$A4842)="","",
CONCATENATE("  - &amp;MethodID",TEXT($A4842,"0000"),
" {","MethodTypeCV:  ",CHAR(34),INDEX(Methods[Method Type],$A4842),CHAR(34),
", MethodCode:  ",CHAR(34),INDEX(Methods[Method Code],$A4842),CHAR(34),
", MethodName:  ",CHAR(34),INDEX(Methods[Method Name],$A4842),CHAR(34),
", MethodDescription:  ",CHAR(34),INDEX(Methods[Method Description],$A4842),CHAR(34),
", MethodLink:  ",CHAR(34),INDEX(Methods[Method Link],$A4842),CHAR(34),
", OrganizationID: *OrganizationID",TEXT(MATCH(INDEX(Methods[Organization Name],$A4842),Organizations[Organization Name],0),"0000"),"}"))</f>
        <v>#REF!</v>
      </c>
      <c r="Q4842" t="e">
        <f>IF(INDEX(Variables[Variable Type],$A4842)="","",
CONCATENATE("  - &amp;VariableID",TEXT($A4842,"0000"),
" {","VariableTypeCV:  ",CHAR(34),INDEX(Variables[Variable Type],$A4842),CHAR(34),
", VariableCode:  ",CHAR(34),INDEX(Variables[Variable Code],$A4842),CHAR(34),
", VariableNameCV:  ",CHAR(34),INDEX(Variables[Variable Name],$A4842),CHAR(34),
", VariableDefinition:  ",CHAR(34),INDEX(Variables[Variable Definition],$A4842),CHAR(34),
", SpecciationCV:  ",CHAR(34),INDEX(Variables[Speciation],$A4842),CHAR(34),
", NoDataValue:  ",CHAR(34),INDEX(Variables[No Data Value],$A4842),CHAR(34),"}"))</f>
        <v>#REF!</v>
      </c>
    </row>
    <row r="4843" spans="1:17" x14ac:dyDescent="0.25">
      <c r="A4843">
        <v>4840</v>
      </c>
      <c r="D4843" t="e">
        <f>IF(INDEX(People[First Name],$A4843)="","",
CONCATENATE("  - &amp;PersonID",TEXT($A4843,"0000"),
" {","PersonFirstName:  ",CHAR(34),INDEX(People[First Name],$A4843),CHAR(34),
", PersonMiddleName:  ",CHAR(34),INDEX(People[Middle Name],$A4843),CHAR(34),
", PersonLastName:  ",CHAR(34),INDEX(People[Last Name],$A4843),CHAR(34),"}"))</f>
        <v>#REF!</v>
      </c>
      <c r="E4843" t="e">
        <f>IF(INDEX(Organizations[Organization Type '[CV']],$A4843)="","",
CONCATENATE("  - &amp;OrganizationID",TEXT($A4843,"0000"),
" {","OrganizationTypeCV:  ",CHAR(34),INDEX(Organizations[Organization Type '[CV']],$A4843),CHAR(34),
", OrganizationCode:  ",CHAR(34),INDEX(Organizations[Organization Code],$A4843),CHAR(34),
", OrganizationName:  ",CHAR(34),INDEX(Organizations[Organization Name],$A4843),CHAR(34),
", OrganizationDescription:  ",CHAR(34),INDEX(Organizations[Organization Description],$A4843),CHAR(34),
", OrganizationLink:  ",CHAR(34),INDEX(Organizations[Organization Link],$A4843),CHAR(34),"}"))</f>
        <v>#REF!</v>
      </c>
      <c r="F4843" t="e">
        <f>IF(INDEX(People[First Name],$A4843)="","",
CONCATENATE("  - &amp;AffiliationID",TEXT($A4843,"0000"),
" {PersonID: *PersonID",TEXT($A4843,"0000"),
", OrganizationID: *OrganizationID",TEXT(MATCH(INDEX(People[Organization Name],$A4843),Organizations[Organization Name],0),"0000"),
", IsPrimaryOrganizationContact: , AffiliationStartDate: , AffiliationEndDate: , PrimaryPhone: ",
", PrimaryEmail: ",CHAR(34),INDEX(People[Primary Email],$A4843),CHAR(34),
", PrimaryAddress: ",CHAR(34),INDEX(People[Primary Address],$A4843),CHAR(34),
", PersonLink: }"))</f>
        <v>#REF!</v>
      </c>
      <c r="H4843" t="e">
        <f>IF(COUNTA(CitationInformation)=0,"",IF(INDEX(AuthorList[Author Name],$A4843)="","",
CONCATENATE("  - &amp;AuthorListID",TEXT($A4843,"0000"),
"  {CitationID: *CitationID0001",
", PersonID: *PersonID",TEXT(MATCH(INDEX(AuthorList[Author Name],$A4843),People[Full Name],0),"0000"),
", AuthorOrder: ",INDEX(AuthorList[Author Number],$A4843),"}")))</f>
        <v>#REF!</v>
      </c>
      <c r="K4843" t="e">
        <f>IF(INDEX(SamplingFeatures[Feature Code],$A4843)="","",
CONCATENATE("  - &amp;SamplingFeatureID",TEXT($A4843,"0000"),
" {","SamplingFeatureUUID:  ",CHAR(34),INDEX(SamplingFeatures[Sampling Feature UUID],$A4843),CHAR(34),
", SamplingFeatureTypeCV:  ",CHAR(34),INDEX(SamplingFeatures[Sampling Feature Type],$A4843),CHAR(34),
", SamplingFeatureCode:  ",CHAR(34),INDEX(SamplingFeatures[Feature Code],$A4843),CHAR(34),
", SamplingFeatureName:  ",CHAR(34),INDEX(SamplingFeatures[Feature Name],$A4843),CHAR(34),
", SamplingFeatureDescription:  ",CHAR(34),INDEX(SamplingFeatures[Feature Description],$A4843),CHAR(34),
", SamplingFeatureGeotypeCV:  ",CHAR(34),INDEX(SamplingFeatures[Feature Geo Type],$A4843),CHAR(34),
", FeatureGeometry:  ",CHAR(34),INDEX(SamplingFeatures[Feature Geometry],$A4843),CHAR(34),
", Elevation_m:  ",CHAR(34),INDEX(SamplingFeatures[Elevation_m],$A4843),CHAR(34),
", ElevationDatumCV:  ",CHAR(34),ElevationDatum,CHAR(34),"}"))</f>
        <v>#REF!</v>
      </c>
      <c r="L4843" t="e">
        <f>IF(INDEX(SamplingFeatures[Sampling Feature Type],$A4843)&lt;&gt;"Site","",
CONCATENATE("  - &amp;SiteID",TEXT(SUMPRODUCT(--($L$3:$L4842&lt;&gt;"")),"0000"),
" {","SamplingFeatureID:  *SamplingFeatureID",TEXT($A4843,"0000"),
", SiteTypeCV:  ",CHAR(34),INDEX(Sites[Site Type],$A4843),CHAR(34),
", Latitude:  ",INDEX(Sites[Latitude],$A4843),
", Longitude:  ",INDEX(Sites[Longitude],$A4843),
", SRSName:  ",CHAR(34),LatLonDatum,CHAR(34),"}"))</f>
        <v>#REF!</v>
      </c>
      <c r="M4843" t="e">
        <f>IF(INDEX(SamplingFeatures[Sampling Feature Type],$A4843)&lt;&gt;"Specimen","",
CONCATENATE("  - &amp;SpecimenID",TEXT(SUMPRODUCT(--($M$3:$M4842&lt;&gt;"")),"0000"),
" {","SamplingFeatureID:  *SamplingFeatureID",TEXT($A4843,"0000"),
", SpecimenTypeCV:  ",CHAR(34),INDEX(Specimens[Specimen Type],$A4843),CHAR(34),
", SpecimenMediumCV:  ",INDEX(Specimens[Specimen Medium],$A4843),
", IsFieldSpecimen:  ",CHAR(34),INDEX(Specimens[Is Field Specimen?],$A4843),CHAR(34),"}"))</f>
        <v>#REF!</v>
      </c>
      <c r="N4843" t="e">
        <f>IF(COUNTA(SpatialOffsets[])=0,"", IF(INDEX(SpatialOffsets[Spatial Offset Type],$A4843)="","",
CONCATENATE("  - &amp;SpatialOffsetID",TEXT($A4843,"0000"),
" {","SpatialOffsetTypeCV:  ",CHAR(34),INDEX(SpatialOffsets[Spatial Offset Type],$A4843),CHAR(34),
", Offset1Value:  ",INDEX(SpatialOffsets[Offset 1 Value],$A4843),
", Offset1UnitID:  ",CHAR(34),INDEX(SpatialOffsets[Offset 1 Unit],$A4843),CHAR(34),
", Offset2Value:  ",INDEX(SpatialOffsets[Offset 2 Value],$A4843),
", Offset2UnitID:  ",CHAR(34),INDEX(SpatialOffsets[Offset 2 Unit],$A4843),CHAR(34),
", Offset3Value:  ",INDEX(SpatialOffsets[Offset 3 Value],$A4843),
", Offset3UnitID:  ",CHAR(34),INDEX(SpatialOffsets[Offset 3 Unit],$A4843),CHAR(34),,"}")))</f>
        <v>#REF!</v>
      </c>
      <c r="O4843" t="e">
        <f>IF(COUNTA(RelatedFeatures[])=0,"", IF(INDEX(RelatedFeatures[First Sampling Feature Code],$A4843)="","",
CONCATENATE("  - &amp;RelationID",TEXT($A4843,"0000"),
" {","SamplingFeatureID:  *SamplingFeatureID",TEXT(MATCH(INDEX(RelatedFeatures[First Sampling Feature Code],$A4843),SamplingFeatures[Feature Code],0),"0000"),
", RelationshipTypeCV:  ",CHAR(34),INDEX(RelatedFeatures[Relationship Type],$A4843),CHAR(34),
", RelatedFeatureID: *SamplingFeatureID",TEXT(MATCH(INDEX(RelatedFeatures[Second Sampling Feature Code],$A4843),SamplingFeatures[Feature Code],0),"0000"),
", SpatialOffsetID:  ",IF(INDEX(RelatedFeatures[Offset Number],$A4843)="","",CONCATENATE("*SpatialOffsetID",TEXT(INDEX(RelatedFeatures[Offset Number],$A4843),"0000"))),"}")))</f>
        <v>#REF!</v>
      </c>
      <c r="P4843" t="e">
        <f>IF(INDEX(Methods[Method Type],$A4843)="","",
CONCATENATE("  - &amp;MethodID",TEXT($A4843,"0000"),
" {","MethodTypeCV:  ",CHAR(34),INDEX(Methods[Method Type],$A4843),CHAR(34),
", MethodCode:  ",CHAR(34),INDEX(Methods[Method Code],$A4843),CHAR(34),
", MethodName:  ",CHAR(34),INDEX(Methods[Method Name],$A4843),CHAR(34),
", MethodDescription:  ",CHAR(34),INDEX(Methods[Method Description],$A4843),CHAR(34),
", MethodLink:  ",CHAR(34),INDEX(Methods[Method Link],$A4843),CHAR(34),
", OrganizationID: *OrganizationID",TEXT(MATCH(INDEX(Methods[Organization Name],$A4843),Organizations[Organization Name],0),"0000"),"}"))</f>
        <v>#REF!</v>
      </c>
      <c r="Q4843" t="e">
        <f>IF(INDEX(Variables[Variable Type],$A4843)="","",
CONCATENATE("  - &amp;VariableID",TEXT($A4843,"0000"),
" {","VariableTypeCV:  ",CHAR(34),INDEX(Variables[Variable Type],$A4843),CHAR(34),
", VariableCode:  ",CHAR(34),INDEX(Variables[Variable Code],$A4843),CHAR(34),
", VariableNameCV:  ",CHAR(34),INDEX(Variables[Variable Name],$A4843),CHAR(34),
", VariableDefinition:  ",CHAR(34),INDEX(Variables[Variable Definition],$A4843),CHAR(34),
", SpecciationCV:  ",CHAR(34),INDEX(Variables[Speciation],$A4843),CHAR(34),
", NoDataValue:  ",CHAR(34),INDEX(Variables[No Data Value],$A4843),CHAR(34),"}"))</f>
        <v>#REF!</v>
      </c>
    </row>
    <row r="4844" spans="1:17" x14ac:dyDescent="0.25">
      <c r="A4844">
        <v>4841</v>
      </c>
      <c r="D4844" t="e">
        <f>IF(INDEX(People[First Name],$A4844)="","",
CONCATENATE("  - &amp;PersonID",TEXT($A4844,"0000"),
" {","PersonFirstName:  ",CHAR(34),INDEX(People[First Name],$A4844),CHAR(34),
", PersonMiddleName:  ",CHAR(34),INDEX(People[Middle Name],$A4844),CHAR(34),
", PersonLastName:  ",CHAR(34),INDEX(People[Last Name],$A4844),CHAR(34),"}"))</f>
        <v>#REF!</v>
      </c>
      <c r="E4844" t="e">
        <f>IF(INDEX(Organizations[Organization Type '[CV']],$A4844)="","",
CONCATENATE("  - &amp;OrganizationID",TEXT($A4844,"0000"),
" {","OrganizationTypeCV:  ",CHAR(34),INDEX(Organizations[Organization Type '[CV']],$A4844),CHAR(34),
", OrganizationCode:  ",CHAR(34),INDEX(Organizations[Organization Code],$A4844),CHAR(34),
", OrganizationName:  ",CHAR(34),INDEX(Organizations[Organization Name],$A4844),CHAR(34),
", OrganizationDescription:  ",CHAR(34),INDEX(Organizations[Organization Description],$A4844),CHAR(34),
", OrganizationLink:  ",CHAR(34),INDEX(Organizations[Organization Link],$A4844),CHAR(34),"}"))</f>
        <v>#REF!</v>
      </c>
      <c r="F4844" t="e">
        <f>IF(INDEX(People[First Name],$A4844)="","",
CONCATENATE("  - &amp;AffiliationID",TEXT($A4844,"0000"),
" {PersonID: *PersonID",TEXT($A4844,"0000"),
", OrganizationID: *OrganizationID",TEXT(MATCH(INDEX(People[Organization Name],$A4844),Organizations[Organization Name],0),"0000"),
", IsPrimaryOrganizationContact: , AffiliationStartDate: , AffiliationEndDate: , PrimaryPhone: ",
", PrimaryEmail: ",CHAR(34),INDEX(People[Primary Email],$A4844),CHAR(34),
", PrimaryAddress: ",CHAR(34),INDEX(People[Primary Address],$A4844),CHAR(34),
", PersonLink: }"))</f>
        <v>#REF!</v>
      </c>
      <c r="H4844" t="e">
        <f>IF(COUNTA(CitationInformation)=0,"",IF(INDEX(AuthorList[Author Name],$A4844)="","",
CONCATENATE("  - &amp;AuthorListID",TEXT($A4844,"0000"),
"  {CitationID: *CitationID0001",
", PersonID: *PersonID",TEXT(MATCH(INDEX(AuthorList[Author Name],$A4844),People[Full Name],0),"0000"),
", AuthorOrder: ",INDEX(AuthorList[Author Number],$A4844),"}")))</f>
        <v>#REF!</v>
      </c>
      <c r="K4844" t="e">
        <f>IF(INDEX(SamplingFeatures[Feature Code],$A4844)="","",
CONCATENATE("  - &amp;SamplingFeatureID",TEXT($A4844,"0000"),
" {","SamplingFeatureUUID:  ",CHAR(34),INDEX(SamplingFeatures[Sampling Feature UUID],$A4844),CHAR(34),
", SamplingFeatureTypeCV:  ",CHAR(34),INDEX(SamplingFeatures[Sampling Feature Type],$A4844),CHAR(34),
", SamplingFeatureCode:  ",CHAR(34),INDEX(SamplingFeatures[Feature Code],$A4844),CHAR(34),
", SamplingFeatureName:  ",CHAR(34),INDEX(SamplingFeatures[Feature Name],$A4844),CHAR(34),
", SamplingFeatureDescription:  ",CHAR(34),INDEX(SamplingFeatures[Feature Description],$A4844),CHAR(34),
", SamplingFeatureGeotypeCV:  ",CHAR(34),INDEX(SamplingFeatures[Feature Geo Type],$A4844),CHAR(34),
", FeatureGeometry:  ",CHAR(34),INDEX(SamplingFeatures[Feature Geometry],$A4844),CHAR(34),
", Elevation_m:  ",CHAR(34),INDEX(SamplingFeatures[Elevation_m],$A4844),CHAR(34),
", ElevationDatumCV:  ",CHAR(34),ElevationDatum,CHAR(34),"}"))</f>
        <v>#REF!</v>
      </c>
      <c r="L4844" t="e">
        <f>IF(INDEX(SamplingFeatures[Sampling Feature Type],$A4844)&lt;&gt;"Site","",
CONCATENATE("  - &amp;SiteID",TEXT(SUMPRODUCT(--($L$3:$L4843&lt;&gt;"")),"0000"),
" {","SamplingFeatureID:  *SamplingFeatureID",TEXT($A4844,"0000"),
", SiteTypeCV:  ",CHAR(34),INDEX(Sites[Site Type],$A4844),CHAR(34),
", Latitude:  ",INDEX(Sites[Latitude],$A4844),
", Longitude:  ",INDEX(Sites[Longitude],$A4844),
", SRSName:  ",CHAR(34),LatLonDatum,CHAR(34),"}"))</f>
        <v>#REF!</v>
      </c>
      <c r="M4844" t="e">
        <f>IF(INDEX(SamplingFeatures[Sampling Feature Type],$A4844)&lt;&gt;"Specimen","",
CONCATENATE("  - &amp;SpecimenID",TEXT(SUMPRODUCT(--($M$3:$M4843&lt;&gt;"")),"0000"),
" {","SamplingFeatureID:  *SamplingFeatureID",TEXT($A4844,"0000"),
", SpecimenTypeCV:  ",CHAR(34),INDEX(Specimens[Specimen Type],$A4844),CHAR(34),
", SpecimenMediumCV:  ",INDEX(Specimens[Specimen Medium],$A4844),
", IsFieldSpecimen:  ",CHAR(34),INDEX(Specimens[Is Field Specimen?],$A4844),CHAR(34),"}"))</f>
        <v>#REF!</v>
      </c>
      <c r="N4844" t="e">
        <f>IF(COUNTA(SpatialOffsets[])=0,"", IF(INDEX(SpatialOffsets[Spatial Offset Type],$A4844)="","",
CONCATENATE("  - &amp;SpatialOffsetID",TEXT($A4844,"0000"),
" {","SpatialOffsetTypeCV:  ",CHAR(34),INDEX(SpatialOffsets[Spatial Offset Type],$A4844),CHAR(34),
", Offset1Value:  ",INDEX(SpatialOffsets[Offset 1 Value],$A4844),
", Offset1UnitID:  ",CHAR(34),INDEX(SpatialOffsets[Offset 1 Unit],$A4844),CHAR(34),
", Offset2Value:  ",INDEX(SpatialOffsets[Offset 2 Value],$A4844),
", Offset2UnitID:  ",CHAR(34),INDEX(SpatialOffsets[Offset 2 Unit],$A4844),CHAR(34),
", Offset3Value:  ",INDEX(SpatialOffsets[Offset 3 Value],$A4844),
", Offset3UnitID:  ",CHAR(34),INDEX(SpatialOffsets[Offset 3 Unit],$A4844),CHAR(34),,"}")))</f>
        <v>#REF!</v>
      </c>
      <c r="O4844" t="e">
        <f>IF(COUNTA(RelatedFeatures[])=0,"", IF(INDEX(RelatedFeatures[First Sampling Feature Code],$A4844)="","",
CONCATENATE("  - &amp;RelationID",TEXT($A4844,"0000"),
" {","SamplingFeatureID:  *SamplingFeatureID",TEXT(MATCH(INDEX(RelatedFeatures[First Sampling Feature Code],$A4844),SamplingFeatures[Feature Code],0),"0000"),
", RelationshipTypeCV:  ",CHAR(34),INDEX(RelatedFeatures[Relationship Type],$A4844),CHAR(34),
", RelatedFeatureID: *SamplingFeatureID",TEXT(MATCH(INDEX(RelatedFeatures[Second Sampling Feature Code],$A4844),SamplingFeatures[Feature Code],0),"0000"),
", SpatialOffsetID:  ",IF(INDEX(RelatedFeatures[Offset Number],$A4844)="","",CONCATENATE("*SpatialOffsetID",TEXT(INDEX(RelatedFeatures[Offset Number],$A4844),"0000"))),"}")))</f>
        <v>#REF!</v>
      </c>
      <c r="P4844" t="e">
        <f>IF(INDEX(Methods[Method Type],$A4844)="","",
CONCATENATE("  - &amp;MethodID",TEXT($A4844,"0000"),
" {","MethodTypeCV:  ",CHAR(34),INDEX(Methods[Method Type],$A4844),CHAR(34),
", MethodCode:  ",CHAR(34),INDEX(Methods[Method Code],$A4844),CHAR(34),
", MethodName:  ",CHAR(34),INDEX(Methods[Method Name],$A4844),CHAR(34),
", MethodDescription:  ",CHAR(34),INDEX(Methods[Method Description],$A4844),CHAR(34),
", MethodLink:  ",CHAR(34),INDEX(Methods[Method Link],$A4844),CHAR(34),
", OrganizationID: *OrganizationID",TEXT(MATCH(INDEX(Methods[Organization Name],$A4844),Organizations[Organization Name],0),"0000"),"}"))</f>
        <v>#REF!</v>
      </c>
      <c r="Q4844" t="e">
        <f>IF(INDEX(Variables[Variable Type],$A4844)="","",
CONCATENATE("  - &amp;VariableID",TEXT($A4844,"0000"),
" {","VariableTypeCV:  ",CHAR(34),INDEX(Variables[Variable Type],$A4844),CHAR(34),
", VariableCode:  ",CHAR(34),INDEX(Variables[Variable Code],$A4844),CHAR(34),
", VariableNameCV:  ",CHAR(34),INDEX(Variables[Variable Name],$A4844),CHAR(34),
", VariableDefinition:  ",CHAR(34),INDEX(Variables[Variable Definition],$A4844),CHAR(34),
", SpecciationCV:  ",CHAR(34),INDEX(Variables[Speciation],$A4844),CHAR(34),
", NoDataValue:  ",CHAR(34),INDEX(Variables[No Data Value],$A4844),CHAR(34),"}"))</f>
        <v>#REF!</v>
      </c>
    </row>
    <row r="4845" spans="1:17" x14ac:dyDescent="0.25">
      <c r="A4845">
        <v>4842</v>
      </c>
      <c r="D4845" t="e">
        <f>IF(INDEX(People[First Name],$A4845)="","",
CONCATENATE("  - &amp;PersonID",TEXT($A4845,"0000"),
" {","PersonFirstName:  ",CHAR(34),INDEX(People[First Name],$A4845),CHAR(34),
", PersonMiddleName:  ",CHAR(34),INDEX(People[Middle Name],$A4845),CHAR(34),
", PersonLastName:  ",CHAR(34),INDEX(People[Last Name],$A4845),CHAR(34),"}"))</f>
        <v>#REF!</v>
      </c>
      <c r="E4845" t="e">
        <f>IF(INDEX(Organizations[Organization Type '[CV']],$A4845)="","",
CONCATENATE("  - &amp;OrganizationID",TEXT($A4845,"0000"),
" {","OrganizationTypeCV:  ",CHAR(34),INDEX(Organizations[Organization Type '[CV']],$A4845),CHAR(34),
", OrganizationCode:  ",CHAR(34),INDEX(Organizations[Organization Code],$A4845),CHAR(34),
", OrganizationName:  ",CHAR(34),INDEX(Organizations[Organization Name],$A4845),CHAR(34),
", OrganizationDescription:  ",CHAR(34),INDEX(Organizations[Organization Description],$A4845),CHAR(34),
", OrganizationLink:  ",CHAR(34),INDEX(Organizations[Organization Link],$A4845),CHAR(34),"}"))</f>
        <v>#REF!</v>
      </c>
      <c r="F4845" t="e">
        <f>IF(INDEX(People[First Name],$A4845)="","",
CONCATENATE("  - &amp;AffiliationID",TEXT($A4845,"0000"),
" {PersonID: *PersonID",TEXT($A4845,"0000"),
", OrganizationID: *OrganizationID",TEXT(MATCH(INDEX(People[Organization Name],$A4845),Organizations[Organization Name],0),"0000"),
", IsPrimaryOrganizationContact: , AffiliationStartDate: , AffiliationEndDate: , PrimaryPhone: ",
", PrimaryEmail: ",CHAR(34),INDEX(People[Primary Email],$A4845),CHAR(34),
", PrimaryAddress: ",CHAR(34),INDEX(People[Primary Address],$A4845),CHAR(34),
", PersonLink: }"))</f>
        <v>#REF!</v>
      </c>
      <c r="H4845" t="e">
        <f>IF(COUNTA(CitationInformation)=0,"",IF(INDEX(AuthorList[Author Name],$A4845)="","",
CONCATENATE("  - &amp;AuthorListID",TEXT($A4845,"0000"),
"  {CitationID: *CitationID0001",
", PersonID: *PersonID",TEXT(MATCH(INDEX(AuthorList[Author Name],$A4845),People[Full Name],0),"0000"),
", AuthorOrder: ",INDEX(AuthorList[Author Number],$A4845),"}")))</f>
        <v>#REF!</v>
      </c>
      <c r="K4845" t="e">
        <f>IF(INDEX(SamplingFeatures[Feature Code],$A4845)="","",
CONCATENATE("  - &amp;SamplingFeatureID",TEXT($A4845,"0000"),
" {","SamplingFeatureUUID:  ",CHAR(34),INDEX(SamplingFeatures[Sampling Feature UUID],$A4845),CHAR(34),
", SamplingFeatureTypeCV:  ",CHAR(34),INDEX(SamplingFeatures[Sampling Feature Type],$A4845),CHAR(34),
", SamplingFeatureCode:  ",CHAR(34),INDEX(SamplingFeatures[Feature Code],$A4845),CHAR(34),
", SamplingFeatureName:  ",CHAR(34),INDEX(SamplingFeatures[Feature Name],$A4845),CHAR(34),
", SamplingFeatureDescription:  ",CHAR(34),INDEX(SamplingFeatures[Feature Description],$A4845),CHAR(34),
", SamplingFeatureGeotypeCV:  ",CHAR(34),INDEX(SamplingFeatures[Feature Geo Type],$A4845),CHAR(34),
", FeatureGeometry:  ",CHAR(34),INDEX(SamplingFeatures[Feature Geometry],$A4845),CHAR(34),
", Elevation_m:  ",CHAR(34),INDEX(SamplingFeatures[Elevation_m],$A4845),CHAR(34),
", ElevationDatumCV:  ",CHAR(34),ElevationDatum,CHAR(34),"}"))</f>
        <v>#REF!</v>
      </c>
      <c r="L4845" t="e">
        <f>IF(INDEX(SamplingFeatures[Sampling Feature Type],$A4845)&lt;&gt;"Site","",
CONCATENATE("  - &amp;SiteID",TEXT(SUMPRODUCT(--($L$3:$L4844&lt;&gt;"")),"0000"),
" {","SamplingFeatureID:  *SamplingFeatureID",TEXT($A4845,"0000"),
", SiteTypeCV:  ",CHAR(34),INDEX(Sites[Site Type],$A4845),CHAR(34),
", Latitude:  ",INDEX(Sites[Latitude],$A4845),
", Longitude:  ",INDEX(Sites[Longitude],$A4845),
", SRSName:  ",CHAR(34),LatLonDatum,CHAR(34),"}"))</f>
        <v>#REF!</v>
      </c>
      <c r="M4845" t="e">
        <f>IF(INDEX(SamplingFeatures[Sampling Feature Type],$A4845)&lt;&gt;"Specimen","",
CONCATENATE("  - &amp;SpecimenID",TEXT(SUMPRODUCT(--($M$3:$M4844&lt;&gt;"")),"0000"),
" {","SamplingFeatureID:  *SamplingFeatureID",TEXT($A4845,"0000"),
", SpecimenTypeCV:  ",CHAR(34),INDEX(Specimens[Specimen Type],$A4845),CHAR(34),
", SpecimenMediumCV:  ",INDEX(Specimens[Specimen Medium],$A4845),
", IsFieldSpecimen:  ",CHAR(34),INDEX(Specimens[Is Field Specimen?],$A4845),CHAR(34),"}"))</f>
        <v>#REF!</v>
      </c>
      <c r="N4845" t="e">
        <f>IF(COUNTA(SpatialOffsets[])=0,"", IF(INDEX(SpatialOffsets[Spatial Offset Type],$A4845)="","",
CONCATENATE("  - &amp;SpatialOffsetID",TEXT($A4845,"0000"),
" {","SpatialOffsetTypeCV:  ",CHAR(34),INDEX(SpatialOffsets[Spatial Offset Type],$A4845),CHAR(34),
", Offset1Value:  ",INDEX(SpatialOffsets[Offset 1 Value],$A4845),
", Offset1UnitID:  ",CHAR(34),INDEX(SpatialOffsets[Offset 1 Unit],$A4845),CHAR(34),
", Offset2Value:  ",INDEX(SpatialOffsets[Offset 2 Value],$A4845),
", Offset2UnitID:  ",CHAR(34),INDEX(SpatialOffsets[Offset 2 Unit],$A4845),CHAR(34),
", Offset3Value:  ",INDEX(SpatialOffsets[Offset 3 Value],$A4845),
", Offset3UnitID:  ",CHAR(34),INDEX(SpatialOffsets[Offset 3 Unit],$A4845),CHAR(34),,"}")))</f>
        <v>#REF!</v>
      </c>
      <c r="O4845" t="e">
        <f>IF(COUNTA(RelatedFeatures[])=0,"", IF(INDEX(RelatedFeatures[First Sampling Feature Code],$A4845)="","",
CONCATENATE("  - &amp;RelationID",TEXT($A4845,"0000"),
" {","SamplingFeatureID:  *SamplingFeatureID",TEXT(MATCH(INDEX(RelatedFeatures[First Sampling Feature Code],$A4845),SamplingFeatures[Feature Code],0),"0000"),
", RelationshipTypeCV:  ",CHAR(34),INDEX(RelatedFeatures[Relationship Type],$A4845),CHAR(34),
", RelatedFeatureID: *SamplingFeatureID",TEXT(MATCH(INDEX(RelatedFeatures[Second Sampling Feature Code],$A4845),SamplingFeatures[Feature Code],0),"0000"),
", SpatialOffsetID:  ",IF(INDEX(RelatedFeatures[Offset Number],$A4845)="","",CONCATENATE("*SpatialOffsetID",TEXT(INDEX(RelatedFeatures[Offset Number],$A4845),"0000"))),"}")))</f>
        <v>#REF!</v>
      </c>
      <c r="P4845" t="e">
        <f>IF(INDEX(Methods[Method Type],$A4845)="","",
CONCATENATE("  - &amp;MethodID",TEXT($A4845,"0000"),
" {","MethodTypeCV:  ",CHAR(34),INDEX(Methods[Method Type],$A4845),CHAR(34),
", MethodCode:  ",CHAR(34),INDEX(Methods[Method Code],$A4845),CHAR(34),
", MethodName:  ",CHAR(34),INDEX(Methods[Method Name],$A4845),CHAR(34),
", MethodDescription:  ",CHAR(34),INDEX(Methods[Method Description],$A4845),CHAR(34),
", MethodLink:  ",CHAR(34),INDEX(Methods[Method Link],$A4845),CHAR(34),
", OrganizationID: *OrganizationID",TEXT(MATCH(INDEX(Methods[Organization Name],$A4845),Organizations[Organization Name],0),"0000"),"}"))</f>
        <v>#REF!</v>
      </c>
      <c r="Q4845" t="e">
        <f>IF(INDEX(Variables[Variable Type],$A4845)="","",
CONCATENATE("  - &amp;VariableID",TEXT($A4845,"0000"),
" {","VariableTypeCV:  ",CHAR(34),INDEX(Variables[Variable Type],$A4845),CHAR(34),
", VariableCode:  ",CHAR(34),INDEX(Variables[Variable Code],$A4845),CHAR(34),
", VariableNameCV:  ",CHAR(34),INDEX(Variables[Variable Name],$A4845),CHAR(34),
", VariableDefinition:  ",CHAR(34),INDEX(Variables[Variable Definition],$A4845),CHAR(34),
", SpecciationCV:  ",CHAR(34),INDEX(Variables[Speciation],$A4845),CHAR(34),
", NoDataValue:  ",CHAR(34),INDEX(Variables[No Data Value],$A4845),CHAR(34),"}"))</f>
        <v>#REF!</v>
      </c>
    </row>
    <row r="4846" spans="1:17" x14ac:dyDescent="0.25">
      <c r="A4846">
        <v>4843</v>
      </c>
      <c r="D4846" t="e">
        <f>IF(INDEX(People[First Name],$A4846)="","",
CONCATENATE("  - &amp;PersonID",TEXT($A4846,"0000"),
" {","PersonFirstName:  ",CHAR(34),INDEX(People[First Name],$A4846),CHAR(34),
", PersonMiddleName:  ",CHAR(34),INDEX(People[Middle Name],$A4846),CHAR(34),
", PersonLastName:  ",CHAR(34),INDEX(People[Last Name],$A4846),CHAR(34),"}"))</f>
        <v>#REF!</v>
      </c>
      <c r="E4846" t="e">
        <f>IF(INDEX(Organizations[Organization Type '[CV']],$A4846)="","",
CONCATENATE("  - &amp;OrganizationID",TEXT($A4846,"0000"),
" {","OrganizationTypeCV:  ",CHAR(34),INDEX(Organizations[Organization Type '[CV']],$A4846),CHAR(34),
", OrganizationCode:  ",CHAR(34),INDEX(Organizations[Organization Code],$A4846),CHAR(34),
", OrganizationName:  ",CHAR(34),INDEX(Organizations[Organization Name],$A4846),CHAR(34),
", OrganizationDescription:  ",CHAR(34),INDEX(Organizations[Organization Description],$A4846),CHAR(34),
", OrganizationLink:  ",CHAR(34),INDEX(Organizations[Organization Link],$A4846),CHAR(34),"}"))</f>
        <v>#REF!</v>
      </c>
      <c r="F4846" t="e">
        <f>IF(INDEX(People[First Name],$A4846)="","",
CONCATENATE("  - &amp;AffiliationID",TEXT($A4846,"0000"),
" {PersonID: *PersonID",TEXT($A4846,"0000"),
", OrganizationID: *OrganizationID",TEXT(MATCH(INDEX(People[Organization Name],$A4846),Organizations[Organization Name],0),"0000"),
", IsPrimaryOrganizationContact: , AffiliationStartDate: , AffiliationEndDate: , PrimaryPhone: ",
", PrimaryEmail: ",CHAR(34),INDEX(People[Primary Email],$A4846),CHAR(34),
", PrimaryAddress: ",CHAR(34),INDEX(People[Primary Address],$A4846),CHAR(34),
", PersonLink: }"))</f>
        <v>#REF!</v>
      </c>
      <c r="H4846" t="e">
        <f>IF(COUNTA(CitationInformation)=0,"",IF(INDEX(AuthorList[Author Name],$A4846)="","",
CONCATENATE("  - &amp;AuthorListID",TEXT($A4846,"0000"),
"  {CitationID: *CitationID0001",
", PersonID: *PersonID",TEXT(MATCH(INDEX(AuthorList[Author Name],$A4846),People[Full Name],0),"0000"),
", AuthorOrder: ",INDEX(AuthorList[Author Number],$A4846),"}")))</f>
        <v>#REF!</v>
      </c>
      <c r="K4846" t="e">
        <f>IF(INDEX(SamplingFeatures[Feature Code],$A4846)="","",
CONCATENATE("  - &amp;SamplingFeatureID",TEXT($A4846,"0000"),
" {","SamplingFeatureUUID:  ",CHAR(34),INDEX(SamplingFeatures[Sampling Feature UUID],$A4846),CHAR(34),
", SamplingFeatureTypeCV:  ",CHAR(34),INDEX(SamplingFeatures[Sampling Feature Type],$A4846),CHAR(34),
", SamplingFeatureCode:  ",CHAR(34),INDEX(SamplingFeatures[Feature Code],$A4846),CHAR(34),
", SamplingFeatureName:  ",CHAR(34),INDEX(SamplingFeatures[Feature Name],$A4846),CHAR(34),
", SamplingFeatureDescription:  ",CHAR(34),INDEX(SamplingFeatures[Feature Description],$A4846),CHAR(34),
", SamplingFeatureGeotypeCV:  ",CHAR(34),INDEX(SamplingFeatures[Feature Geo Type],$A4846),CHAR(34),
", FeatureGeometry:  ",CHAR(34),INDEX(SamplingFeatures[Feature Geometry],$A4846),CHAR(34),
", Elevation_m:  ",CHAR(34),INDEX(SamplingFeatures[Elevation_m],$A4846),CHAR(34),
", ElevationDatumCV:  ",CHAR(34),ElevationDatum,CHAR(34),"}"))</f>
        <v>#REF!</v>
      </c>
      <c r="L4846" t="e">
        <f>IF(INDEX(SamplingFeatures[Sampling Feature Type],$A4846)&lt;&gt;"Site","",
CONCATENATE("  - &amp;SiteID",TEXT(SUMPRODUCT(--($L$3:$L4845&lt;&gt;"")),"0000"),
" {","SamplingFeatureID:  *SamplingFeatureID",TEXT($A4846,"0000"),
", SiteTypeCV:  ",CHAR(34),INDEX(Sites[Site Type],$A4846),CHAR(34),
", Latitude:  ",INDEX(Sites[Latitude],$A4846),
", Longitude:  ",INDEX(Sites[Longitude],$A4846),
", SRSName:  ",CHAR(34),LatLonDatum,CHAR(34),"}"))</f>
        <v>#REF!</v>
      </c>
      <c r="M4846" t="e">
        <f>IF(INDEX(SamplingFeatures[Sampling Feature Type],$A4846)&lt;&gt;"Specimen","",
CONCATENATE("  - &amp;SpecimenID",TEXT(SUMPRODUCT(--($M$3:$M4845&lt;&gt;"")),"0000"),
" {","SamplingFeatureID:  *SamplingFeatureID",TEXT($A4846,"0000"),
", SpecimenTypeCV:  ",CHAR(34),INDEX(Specimens[Specimen Type],$A4846),CHAR(34),
", SpecimenMediumCV:  ",INDEX(Specimens[Specimen Medium],$A4846),
", IsFieldSpecimen:  ",CHAR(34),INDEX(Specimens[Is Field Specimen?],$A4846),CHAR(34),"}"))</f>
        <v>#REF!</v>
      </c>
      <c r="N4846" t="e">
        <f>IF(COUNTA(SpatialOffsets[])=0,"", IF(INDEX(SpatialOffsets[Spatial Offset Type],$A4846)="","",
CONCATENATE("  - &amp;SpatialOffsetID",TEXT($A4846,"0000"),
" {","SpatialOffsetTypeCV:  ",CHAR(34),INDEX(SpatialOffsets[Spatial Offset Type],$A4846),CHAR(34),
", Offset1Value:  ",INDEX(SpatialOffsets[Offset 1 Value],$A4846),
", Offset1UnitID:  ",CHAR(34),INDEX(SpatialOffsets[Offset 1 Unit],$A4846),CHAR(34),
", Offset2Value:  ",INDEX(SpatialOffsets[Offset 2 Value],$A4846),
", Offset2UnitID:  ",CHAR(34),INDEX(SpatialOffsets[Offset 2 Unit],$A4846),CHAR(34),
", Offset3Value:  ",INDEX(SpatialOffsets[Offset 3 Value],$A4846),
", Offset3UnitID:  ",CHAR(34),INDEX(SpatialOffsets[Offset 3 Unit],$A4846),CHAR(34),,"}")))</f>
        <v>#REF!</v>
      </c>
      <c r="O4846" t="e">
        <f>IF(COUNTA(RelatedFeatures[])=0,"", IF(INDEX(RelatedFeatures[First Sampling Feature Code],$A4846)="","",
CONCATENATE("  - &amp;RelationID",TEXT($A4846,"0000"),
" {","SamplingFeatureID:  *SamplingFeatureID",TEXT(MATCH(INDEX(RelatedFeatures[First Sampling Feature Code],$A4846),SamplingFeatures[Feature Code],0),"0000"),
", RelationshipTypeCV:  ",CHAR(34),INDEX(RelatedFeatures[Relationship Type],$A4846),CHAR(34),
", RelatedFeatureID: *SamplingFeatureID",TEXT(MATCH(INDEX(RelatedFeatures[Second Sampling Feature Code],$A4846),SamplingFeatures[Feature Code],0),"0000"),
", SpatialOffsetID:  ",IF(INDEX(RelatedFeatures[Offset Number],$A4846)="","",CONCATENATE("*SpatialOffsetID",TEXT(INDEX(RelatedFeatures[Offset Number],$A4846),"0000"))),"}")))</f>
        <v>#REF!</v>
      </c>
      <c r="P4846" t="e">
        <f>IF(INDEX(Methods[Method Type],$A4846)="","",
CONCATENATE("  - &amp;MethodID",TEXT($A4846,"0000"),
" {","MethodTypeCV:  ",CHAR(34),INDEX(Methods[Method Type],$A4846),CHAR(34),
", MethodCode:  ",CHAR(34),INDEX(Methods[Method Code],$A4846),CHAR(34),
", MethodName:  ",CHAR(34),INDEX(Methods[Method Name],$A4846),CHAR(34),
", MethodDescription:  ",CHAR(34),INDEX(Methods[Method Description],$A4846),CHAR(34),
", MethodLink:  ",CHAR(34),INDEX(Methods[Method Link],$A4846),CHAR(34),
", OrganizationID: *OrganizationID",TEXT(MATCH(INDEX(Methods[Organization Name],$A4846),Organizations[Organization Name],0),"0000"),"}"))</f>
        <v>#REF!</v>
      </c>
      <c r="Q4846" t="e">
        <f>IF(INDEX(Variables[Variable Type],$A4846)="","",
CONCATENATE("  - &amp;VariableID",TEXT($A4846,"0000"),
" {","VariableTypeCV:  ",CHAR(34),INDEX(Variables[Variable Type],$A4846),CHAR(34),
", VariableCode:  ",CHAR(34),INDEX(Variables[Variable Code],$A4846),CHAR(34),
", VariableNameCV:  ",CHAR(34),INDEX(Variables[Variable Name],$A4846),CHAR(34),
", VariableDefinition:  ",CHAR(34),INDEX(Variables[Variable Definition],$A4846),CHAR(34),
", SpecciationCV:  ",CHAR(34),INDEX(Variables[Speciation],$A4846),CHAR(34),
", NoDataValue:  ",CHAR(34),INDEX(Variables[No Data Value],$A4846),CHAR(34),"}"))</f>
        <v>#REF!</v>
      </c>
    </row>
    <row r="4847" spans="1:17" x14ac:dyDescent="0.25">
      <c r="A4847">
        <v>4844</v>
      </c>
      <c r="D4847" t="e">
        <f>IF(INDEX(People[First Name],$A4847)="","",
CONCATENATE("  - &amp;PersonID",TEXT($A4847,"0000"),
" {","PersonFirstName:  ",CHAR(34),INDEX(People[First Name],$A4847),CHAR(34),
", PersonMiddleName:  ",CHAR(34),INDEX(People[Middle Name],$A4847),CHAR(34),
", PersonLastName:  ",CHAR(34),INDEX(People[Last Name],$A4847),CHAR(34),"}"))</f>
        <v>#REF!</v>
      </c>
      <c r="E4847" t="e">
        <f>IF(INDEX(Organizations[Organization Type '[CV']],$A4847)="","",
CONCATENATE("  - &amp;OrganizationID",TEXT($A4847,"0000"),
" {","OrganizationTypeCV:  ",CHAR(34),INDEX(Organizations[Organization Type '[CV']],$A4847),CHAR(34),
", OrganizationCode:  ",CHAR(34),INDEX(Organizations[Organization Code],$A4847),CHAR(34),
", OrganizationName:  ",CHAR(34),INDEX(Organizations[Organization Name],$A4847),CHAR(34),
", OrganizationDescription:  ",CHAR(34),INDEX(Organizations[Organization Description],$A4847),CHAR(34),
", OrganizationLink:  ",CHAR(34),INDEX(Organizations[Organization Link],$A4847),CHAR(34),"}"))</f>
        <v>#REF!</v>
      </c>
      <c r="F4847" t="e">
        <f>IF(INDEX(People[First Name],$A4847)="","",
CONCATENATE("  - &amp;AffiliationID",TEXT($A4847,"0000"),
" {PersonID: *PersonID",TEXT($A4847,"0000"),
", OrganizationID: *OrganizationID",TEXT(MATCH(INDEX(People[Organization Name],$A4847),Organizations[Organization Name],0),"0000"),
", IsPrimaryOrganizationContact: , AffiliationStartDate: , AffiliationEndDate: , PrimaryPhone: ",
", PrimaryEmail: ",CHAR(34),INDEX(People[Primary Email],$A4847),CHAR(34),
", PrimaryAddress: ",CHAR(34),INDEX(People[Primary Address],$A4847),CHAR(34),
", PersonLink: }"))</f>
        <v>#REF!</v>
      </c>
      <c r="H4847" t="e">
        <f>IF(COUNTA(CitationInformation)=0,"",IF(INDEX(AuthorList[Author Name],$A4847)="","",
CONCATENATE("  - &amp;AuthorListID",TEXT($A4847,"0000"),
"  {CitationID: *CitationID0001",
", PersonID: *PersonID",TEXT(MATCH(INDEX(AuthorList[Author Name],$A4847),People[Full Name],0),"0000"),
", AuthorOrder: ",INDEX(AuthorList[Author Number],$A4847),"}")))</f>
        <v>#REF!</v>
      </c>
      <c r="K4847" t="e">
        <f>IF(INDEX(SamplingFeatures[Feature Code],$A4847)="","",
CONCATENATE("  - &amp;SamplingFeatureID",TEXT($A4847,"0000"),
" {","SamplingFeatureUUID:  ",CHAR(34),INDEX(SamplingFeatures[Sampling Feature UUID],$A4847),CHAR(34),
", SamplingFeatureTypeCV:  ",CHAR(34),INDEX(SamplingFeatures[Sampling Feature Type],$A4847),CHAR(34),
", SamplingFeatureCode:  ",CHAR(34),INDEX(SamplingFeatures[Feature Code],$A4847),CHAR(34),
", SamplingFeatureName:  ",CHAR(34),INDEX(SamplingFeatures[Feature Name],$A4847),CHAR(34),
", SamplingFeatureDescription:  ",CHAR(34),INDEX(SamplingFeatures[Feature Description],$A4847),CHAR(34),
", SamplingFeatureGeotypeCV:  ",CHAR(34),INDEX(SamplingFeatures[Feature Geo Type],$A4847),CHAR(34),
", FeatureGeometry:  ",CHAR(34),INDEX(SamplingFeatures[Feature Geometry],$A4847),CHAR(34),
", Elevation_m:  ",CHAR(34),INDEX(SamplingFeatures[Elevation_m],$A4847),CHAR(34),
", ElevationDatumCV:  ",CHAR(34),ElevationDatum,CHAR(34),"}"))</f>
        <v>#REF!</v>
      </c>
      <c r="L4847" t="e">
        <f>IF(INDEX(SamplingFeatures[Sampling Feature Type],$A4847)&lt;&gt;"Site","",
CONCATENATE("  - &amp;SiteID",TEXT(SUMPRODUCT(--($L$3:$L4846&lt;&gt;"")),"0000"),
" {","SamplingFeatureID:  *SamplingFeatureID",TEXT($A4847,"0000"),
", SiteTypeCV:  ",CHAR(34),INDEX(Sites[Site Type],$A4847),CHAR(34),
", Latitude:  ",INDEX(Sites[Latitude],$A4847),
", Longitude:  ",INDEX(Sites[Longitude],$A4847),
", SRSName:  ",CHAR(34),LatLonDatum,CHAR(34),"}"))</f>
        <v>#REF!</v>
      </c>
      <c r="M4847" t="e">
        <f>IF(INDEX(SamplingFeatures[Sampling Feature Type],$A4847)&lt;&gt;"Specimen","",
CONCATENATE("  - &amp;SpecimenID",TEXT(SUMPRODUCT(--($M$3:$M4846&lt;&gt;"")),"0000"),
" {","SamplingFeatureID:  *SamplingFeatureID",TEXT($A4847,"0000"),
", SpecimenTypeCV:  ",CHAR(34),INDEX(Specimens[Specimen Type],$A4847),CHAR(34),
", SpecimenMediumCV:  ",INDEX(Specimens[Specimen Medium],$A4847),
", IsFieldSpecimen:  ",CHAR(34),INDEX(Specimens[Is Field Specimen?],$A4847),CHAR(34),"}"))</f>
        <v>#REF!</v>
      </c>
      <c r="N4847" t="e">
        <f>IF(COUNTA(SpatialOffsets[])=0,"", IF(INDEX(SpatialOffsets[Spatial Offset Type],$A4847)="","",
CONCATENATE("  - &amp;SpatialOffsetID",TEXT($A4847,"0000"),
" {","SpatialOffsetTypeCV:  ",CHAR(34),INDEX(SpatialOffsets[Spatial Offset Type],$A4847),CHAR(34),
", Offset1Value:  ",INDEX(SpatialOffsets[Offset 1 Value],$A4847),
", Offset1UnitID:  ",CHAR(34),INDEX(SpatialOffsets[Offset 1 Unit],$A4847),CHAR(34),
", Offset2Value:  ",INDEX(SpatialOffsets[Offset 2 Value],$A4847),
", Offset2UnitID:  ",CHAR(34),INDEX(SpatialOffsets[Offset 2 Unit],$A4847),CHAR(34),
", Offset3Value:  ",INDEX(SpatialOffsets[Offset 3 Value],$A4847),
", Offset3UnitID:  ",CHAR(34),INDEX(SpatialOffsets[Offset 3 Unit],$A4847),CHAR(34),,"}")))</f>
        <v>#REF!</v>
      </c>
      <c r="O4847" t="e">
        <f>IF(COUNTA(RelatedFeatures[])=0,"", IF(INDEX(RelatedFeatures[First Sampling Feature Code],$A4847)="","",
CONCATENATE("  - &amp;RelationID",TEXT($A4847,"0000"),
" {","SamplingFeatureID:  *SamplingFeatureID",TEXT(MATCH(INDEX(RelatedFeatures[First Sampling Feature Code],$A4847),SamplingFeatures[Feature Code],0),"0000"),
", RelationshipTypeCV:  ",CHAR(34),INDEX(RelatedFeatures[Relationship Type],$A4847),CHAR(34),
", RelatedFeatureID: *SamplingFeatureID",TEXT(MATCH(INDEX(RelatedFeatures[Second Sampling Feature Code],$A4847),SamplingFeatures[Feature Code],0),"0000"),
", SpatialOffsetID:  ",IF(INDEX(RelatedFeatures[Offset Number],$A4847)="","",CONCATENATE("*SpatialOffsetID",TEXT(INDEX(RelatedFeatures[Offset Number],$A4847),"0000"))),"}")))</f>
        <v>#REF!</v>
      </c>
      <c r="P4847" t="e">
        <f>IF(INDEX(Methods[Method Type],$A4847)="","",
CONCATENATE("  - &amp;MethodID",TEXT($A4847,"0000"),
" {","MethodTypeCV:  ",CHAR(34),INDEX(Methods[Method Type],$A4847),CHAR(34),
", MethodCode:  ",CHAR(34),INDEX(Methods[Method Code],$A4847),CHAR(34),
", MethodName:  ",CHAR(34),INDEX(Methods[Method Name],$A4847),CHAR(34),
", MethodDescription:  ",CHAR(34),INDEX(Methods[Method Description],$A4847),CHAR(34),
", MethodLink:  ",CHAR(34),INDEX(Methods[Method Link],$A4847),CHAR(34),
", OrganizationID: *OrganizationID",TEXT(MATCH(INDEX(Methods[Organization Name],$A4847),Organizations[Organization Name],0),"0000"),"}"))</f>
        <v>#REF!</v>
      </c>
      <c r="Q4847" t="e">
        <f>IF(INDEX(Variables[Variable Type],$A4847)="","",
CONCATENATE("  - &amp;VariableID",TEXT($A4847,"0000"),
" {","VariableTypeCV:  ",CHAR(34),INDEX(Variables[Variable Type],$A4847),CHAR(34),
", VariableCode:  ",CHAR(34),INDEX(Variables[Variable Code],$A4847),CHAR(34),
", VariableNameCV:  ",CHAR(34),INDEX(Variables[Variable Name],$A4847),CHAR(34),
", VariableDefinition:  ",CHAR(34),INDEX(Variables[Variable Definition],$A4847),CHAR(34),
", SpecciationCV:  ",CHAR(34),INDEX(Variables[Speciation],$A4847),CHAR(34),
", NoDataValue:  ",CHAR(34),INDEX(Variables[No Data Value],$A4847),CHAR(34),"}"))</f>
        <v>#REF!</v>
      </c>
    </row>
    <row r="4848" spans="1:17" x14ac:dyDescent="0.25">
      <c r="A4848">
        <v>4845</v>
      </c>
      <c r="D4848" t="e">
        <f>IF(INDEX(People[First Name],$A4848)="","",
CONCATENATE("  - &amp;PersonID",TEXT($A4848,"0000"),
" {","PersonFirstName:  ",CHAR(34),INDEX(People[First Name],$A4848),CHAR(34),
", PersonMiddleName:  ",CHAR(34),INDEX(People[Middle Name],$A4848),CHAR(34),
", PersonLastName:  ",CHAR(34),INDEX(People[Last Name],$A4848),CHAR(34),"}"))</f>
        <v>#REF!</v>
      </c>
      <c r="E4848" t="e">
        <f>IF(INDEX(Organizations[Organization Type '[CV']],$A4848)="","",
CONCATENATE("  - &amp;OrganizationID",TEXT($A4848,"0000"),
" {","OrganizationTypeCV:  ",CHAR(34),INDEX(Organizations[Organization Type '[CV']],$A4848),CHAR(34),
", OrganizationCode:  ",CHAR(34),INDEX(Organizations[Organization Code],$A4848),CHAR(34),
", OrganizationName:  ",CHAR(34),INDEX(Organizations[Organization Name],$A4848),CHAR(34),
", OrganizationDescription:  ",CHAR(34),INDEX(Organizations[Organization Description],$A4848),CHAR(34),
", OrganizationLink:  ",CHAR(34),INDEX(Organizations[Organization Link],$A4848),CHAR(34),"}"))</f>
        <v>#REF!</v>
      </c>
      <c r="F4848" t="e">
        <f>IF(INDEX(People[First Name],$A4848)="","",
CONCATENATE("  - &amp;AffiliationID",TEXT($A4848,"0000"),
" {PersonID: *PersonID",TEXT($A4848,"0000"),
", OrganizationID: *OrganizationID",TEXT(MATCH(INDEX(People[Organization Name],$A4848),Organizations[Organization Name],0),"0000"),
", IsPrimaryOrganizationContact: , AffiliationStartDate: , AffiliationEndDate: , PrimaryPhone: ",
", PrimaryEmail: ",CHAR(34),INDEX(People[Primary Email],$A4848),CHAR(34),
", PrimaryAddress: ",CHAR(34),INDEX(People[Primary Address],$A4848),CHAR(34),
", PersonLink: }"))</f>
        <v>#REF!</v>
      </c>
      <c r="H4848" t="e">
        <f>IF(COUNTA(CitationInformation)=0,"",IF(INDEX(AuthorList[Author Name],$A4848)="","",
CONCATENATE("  - &amp;AuthorListID",TEXT($A4848,"0000"),
"  {CitationID: *CitationID0001",
", PersonID: *PersonID",TEXT(MATCH(INDEX(AuthorList[Author Name],$A4848),People[Full Name],0),"0000"),
", AuthorOrder: ",INDEX(AuthorList[Author Number],$A4848),"}")))</f>
        <v>#REF!</v>
      </c>
      <c r="K4848" t="e">
        <f>IF(INDEX(SamplingFeatures[Feature Code],$A4848)="","",
CONCATENATE("  - &amp;SamplingFeatureID",TEXT($A4848,"0000"),
" {","SamplingFeatureUUID:  ",CHAR(34),INDEX(SamplingFeatures[Sampling Feature UUID],$A4848),CHAR(34),
", SamplingFeatureTypeCV:  ",CHAR(34),INDEX(SamplingFeatures[Sampling Feature Type],$A4848),CHAR(34),
", SamplingFeatureCode:  ",CHAR(34),INDEX(SamplingFeatures[Feature Code],$A4848),CHAR(34),
", SamplingFeatureName:  ",CHAR(34),INDEX(SamplingFeatures[Feature Name],$A4848),CHAR(34),
", SamplingFeatureDescription:  ",CHAR(34),INDEX(SamplingFeatures[Feature Description],$A4848),CHAR(34),
", SamplingFeatureGeotypeCV:  ",CHAR(34),INDEX(SamplingFeatures[Feature Geo Type],$A4848),CHAR(34),
", FeatureGeometry:  ",CHAR(34),INDEX(SamplingFeatures[Feature Geometry],$A4848),CHAR(34),
", Elevation_m:  ",CHAR(34),INDEX(SamplingFeatures[Elevation_m],$A4848),CHAR(34),
", ElevationDatumCV:  ",CHAR(34),ElevationDatum,CHAR(34),"}"))</f>
        <v>#REF!</v>
      </c>
      <c r="L4848" t="e">
        <f>IF(INDEX(SamplingFeatures[Sampling Feature Type],$A4848)&lt;&gt;"Site","",
CONCATENATE("  - &amp;SiteID",TEXT(SUMPRODUCT(--($L$3:$L4847&lt;&gt;"")),"0000"),
" {","SamplingFeatureID:  *SamplingFeatureID",TEXT($A4848,"0000"),
", SiteTypeCV:  ",CHAR(34),INDEX(Sites[Site Type],$A4848),CHAR(34),
", Latitude:  ",INDEX(Sites[Latitude],$A4848),
", Longitude:  ",INDEX(Sites[Longitude],$A4848),
", SRSName:  ",CHAR(34),LatLonDatum,CHAR(34),"}"))</f>
        <v>#REF!</v>
      </c>
      <c r="M4848" t="e">
        <f>IF(INDEX(SamplingFeatures[Sampling Feature Type],$A4848)&lt;&gt;"Specimen","",
CONCATENATE("  - &amp;SpecimenID",TEXT(SUMPRODUCT(--($M$3:$M4847&lt;&gt;"")),"0000"),
" {","SamplingFeatureID:  *SamplingFeatureID",TEXT($A4848,"0000"),
", SpecimenTypeCV:  ",CHAR(34),INDEX(Specimens[Specimen Type],$A4848),CHAR(34),
", SpecimenMediumCV:  ",INDEX(Specimens[Specimen Medium],$A4848),
", IsFieldSpecimen:  ",CHAR(34),INDEX(Specimens[Is Field Specimen?],$A4848),CHAR(34),"}"))</f>
        <v>#REF!</v>
      </c>
      <c r="N4848" t="e">
        <f>IF(COUNTA(SpatialOffsets[])=0,"", IF(INDEX(SpatialOffsets[Spatial Offset Type],$A4848)="","",
CONCATENATE("  - &amp;SpatialOffsetID",TEXT($A4848,"0000"),
" {","SpatialOffsetTypeCV:  ",CHAR(34),INDEX(SpatialOffsets[Spatial Offset Type],$A4848),CHAR(34),
", Offset1Value:  ",INDEX(SpatialOffsets[Offset 1 Value],$A4848),
", Offset1UnitID:  ",CHAR(34),INDEX(SpatialOffsets[Offset 1 Unit],$A4848),CHAR(34),
", Offset2Value:  ",INDEX(SpatialOffsets[Offset 2 Value],$A4848),
", Offset2UnitID:  ",CHAR(34),INDEX(SpatialOffsets[Offset 2 Unit],$A4848),CHAR(34),
", Offset3Value:  ",INDEX(SpatialOffsets[Offset 3 Value],$A4848),
", Offset3UnitID:  ",CHAR(34),INDEX(SpatialOffsets[Offset 3 Unit],$A4848),CHAR(34),,"}")))</f>
        <v>#REF!</v>
      </c>
      <c r="O4848" t="e">
        <f>IF(COUNTA(RelatedFeatures[])=0,"", IF(INDEX(RelatedFeatures[First Sampling Feature Code],$A4848)="","",
CONCATENATE("  - &amp;RelationID",TEXT($A4848,"0000"),
" {","SamplingFeatureID:  *SamplingFeatureID",TEXT(MATCH(INDEX(RelatedFeatures[First Sampling Feature Code],$A4848),SamplingFeatures[Feature Code],0),"0000"),
", RelationshipTypeCV:  ",CHAR(34),INDEX(RelatedFeatures[Relationship Type],$A4848),CHAR(34),
", RelatedFeatureID: *SamplingFeatureID",TEXT(MATCH(INDEX(RelatedFeatures[Second Sampling Feature Code],$A4848),SamplingFeatures[Feature Code],0),"0000"),
", SpatialOffsetID:  ",IF(INDEX(RelatedFeatures[Offset Number],$A4848)="","",CONCATENATE("*SpatialOffsetID",TEXT(INDEX(RelatedFeatures[Offset Number],$A4848),"0000"))),"}")))</f>
        <v>#REF!</v>
      </c>
      <c r="P4848" t="e">
        <f>IF(INDEX(Methods[Method Type],$A4848)="","",
CONCATENATE("  - &amp;MethodID",TEXT($A4848,"0000"),
" {","MethodTypeCV:  ",CHAR(34),INDEX(Methods[Method Type],$A4848),CHAR(34),
", MethodCode:  ",CHAR(34),INDEX(Methods[Method Code],$A4848),CHAR(34),
", MethodName:  ",CHAR(34),INDEX(Methods[Method Name],$A4848),CHAR(34),
", MethodDescription:  ",CHAR(34),INDEX(Methods[Method Description],$A4848),CHAR(34),
", MethodLink:  ",CHAR(34),INDEX(Methods[Method Link],$A4848),CHAR(34),
", OrganizationID: *OrganizationID",TEXT(MATCH(INDEX(Methods[Organization Name],$A4848),Organizations[Organization Name],0),"0000"),"}"))</f>
        <v>#REF!</v>
      </c>
      <c r="Q4848" t="e">
        <f>IF(INDEX(Variables[Variable Type],$A4848)="","",
CONCATENATE("  - &amp;VariableID",TEXT($A4848,"0000"),
" {","VariableTypeCV:  ",CHAR(34),INDEX(Variables[Variable Type],$A4848),CHAR(34),
", VariableCode:  ",CHAR(34),INDEX(Variables[Variable Code],$A4848),CHAR(34),
", VariableNameCV:  ",CHAR(34),INDEX(Variables[Variable Name],$A4848),CHAR(34),
", VariableDefinition:  ",CHAR(34),INDEX(Variables[Variable Definition],$A4848),CHAR(34),
", SpecciationCV:  ",CHAR(34),INDEX(Variables[Speciation],$A4848),CHAR(34),
", NoDataValue:  ",CHAR(34),INDEX(Variables[No Data Value],$A4848),CHAR(34),"}"))</f>
        <v>#REF!</v>
      </c>
    </row>
    <row r="4849" spans="1:17" x14ac:dyDescent="0.25">
      <c r="A4849">
        <v>4846</v>
      </c>
      <c r="D4849" t="e">
        <f>IF(INDEX(People[First Name],$A4849)="","",
CONCATENATE("  - &amp;PersonID",TEXT($A4849,"0000"),
" {","PersonFirstName:  ",CHAR(34),INDEX(People[First Name],$A4849),CHAR(34),
", PersonMiddleName:  ",CHAR(34),INDEX(People[Middle Name],$A4849),CHAR(34),
", PersonLastName:  ",CHAR(34),INDEX(People[Last Name],$A4849),CHAR(34),"}"))</f>
        <v>#REF!</v>
      </c>
      <c r="E4849" t="e">
        <f>IF(INDEX(Organizations[Organization Type '[CV']],$A4849)="","",
CONCATENATE("  - &amp;OrganizationID",TEXT($A4849,"0000"),
" {","OrganizationTypeCV:  ",CHAR(34),INDEX(Organizations[Organization Type '[CV']],$A4849),CHAR(34),
", OrganizationCode:  ",CHAR(34),INDEX(Organizations[Organization Code],$A4849),CHAR(34),
", OrganizationName:  ",CHAR(34),INDEX(Organizations[Organization Name],$A4849),CHAR(34),
", OrganizationDescription:  ",CHAR(34),INDEX(Organizations[Organization Description],$A4849),CHAR(34),
", OrganizationLink:  ",CHAR(34),INDEX(Organizations[Organization Link],$A4849),CHAR(34),"}"))</f>
        <v>#REF!</v>
      </c>
      <c r="F4849" t="e">
        <f>IF(INDEX(People[First Name],$A4849)="","",
CONCATENATE("  - &amp;AffiliationID",TEXT($A4849,"0000"),
" {PersonID: *PersonID",TEXT($A4849,"0000"),
", OrganizationID: *OrganizationID",TEXT(MATCH(INDEX(People[Organization Name],$A4849),Organizations[Organization Name],0),"0000"),
", IsPrimaryOrganizationContact: , AffiliationStartDate: , AffiliationEndDate: , PrimaryPhone: ",
", PrimaryEmail: ",CHAR(34),INDEX(People[Primary Email],$A4849),CHAR(34),
", PrimaryAddress: ",CHAR(34),INDEX(People[Primary Address],$A4849),CHAR(34),
", PersonLink: }"))</f>
        <v>#REF!</v>
      </c>
      <c r="H4849" t="e">
        <f>IF(COUNTA(CitationInformation)=0,"",IF(INDEX(AuthorList[Author Name],$A4849)="","",
CONCATENATE("  - &amp;AuthorListID",TEXT($A4849,"0000"),
"  {CitationID: *CitationID0001",
", PersonID: *PersonID",TEXT(MATCH(INDEX(AuthorList[Author Name],$A4849),People[Full Name],0),"0000"),
", AuthorOrder: ",INDEX(AuthorList[Author Number],$A4849),"}")))</f>
        <v>#REF!</v>
      </c>
      <c r="K4849" t="e">
        <f>IF(INDEX(SamplingFeatures[Feature Code],$A4849)="","",
CONCATENATE("  - &amp;SamplingFeatureID",TEXT($A4849,"0000"),
" {","SamplingFeatureUUID:  ",CHAR(34),INDEX(SamplingFeatures[Sampling Feature UUID],$A4849),CHAR(34),
", SamplingFeatureTypeCV:  ",CHAR(34),INDEX(SamplingFeatures[Sampling Feature Type],$A4849),CHAR(34),
", SamplingFeatureCode:  ",CHAR(34),INDEX(SamplingFeatures[Feature Code],$A4849),CHAR(34),
", SamplingFeatureName:  ",CHAR(34),INDEX(SamplingFeatures[Feature Name],$A4849),CHAR(34),
", SamplingFeatureDescription:  ",CHAR(34),INDEX(SamplingFeatures[Feature Description],$A4849),CHAR(34),
", SamplingFeatureGeotypeCV:  ",CHAR(34),INDEX(SamplingFeatures[Feature Geo Type],$A4849),CHAR(34),
", FeatureGeometry:  ",CHAR(34),INDEX(SamplingFeatures[Feature Geometry],$A4849),CHAR(34),
", Elevation_m:  ",CHAR(34),INDEX(SamplingFeatures[Elevation_m],$A4849),CHAR(34),
", ElevationDatumCV:  ",CHAR(34),ElevationDatum,CHAR(34),"}"))</f>
        <v>#REF!</v>
      </c>
      <c r="L4849" t="e">
        <f>IF(INDEX(SamplingFeatures[Sampling Feature Type],$A4849)&lt;&gt;"Site","",
CONCATENATE("  - &amp;SiteID",TEXT(SUMPRODUCT(--($L$3:$L4848&lt;&gt;"")),"0000"),
" {","SamplingFeatureID:  *SamplingFeatureID",TEXT($A4849,"0000"),
", SiteTypeCV:  ",CHAR(34),INDEX(Sites[Site Type],$A4849),CHAR(34),
", Latitude:  ",INDEX(Sites[Latitude],$A4849),
", Longitude:  ",INDEX(Sites[Longitude],$A4849),
", SRSName:  ",CHAR(34),LatLonDatum,CHAR(34),"}"))</f>
        <v>#REF!</v>
      </c>
      <c r="M4849" t="e">
        <f>IF(INDEX(SamplingFeatures[Sampling Feature Type],$A4849)&lt;&gt;"Specimen","",
CONCATENATE("  - &amp;SpecimenID",TEXT(SUMPRODUCT(--($M$3:$M4848&lt;&gt;"")),"0000"),
" {","SamplingFeatureID:  *SamplingFeatureID",TEXT($A4849,"0000"),
", SpecimenTypeCV:  ",CHAR(34),INDEX(Specimens[Specimen Type],$A4849),CHAR(34),
", SpecimenMediumCV:  ",INDEX(Specimens[Specimen Medium],$A4849),
", IsFieldSpecimen:  ",CHAR(34),INDEX(Specimens[Is Field Specimen?],$A4849),CHAR(34),"}"))</f>
        <v>#REF!</v>
      </c>
      <c r="N4849" t="e">
        <f>IF(COUNTA(SpatialOffsets[])=0,"", IF(INDEX(SpatialOffsets[Spatial Offset Type],$A4849)="","",
CONCATENATE("  - &amp;SpatialOffsetID",TEXT($A4849,"0000"),
" {","SpatialOffsetTypeCV:  ",CHAR(34),INDEX(SpatialOffsets[Spatial Offset Type],$A4849),CHAR(34),
", Offset1Value:  ",INDEX(SpatialOffsets[Offset 1 Value],$A4849),
", Offset1UnitID:  ",CHAR(34),INDEX(SpatialOffsets[Offset 1 Unit],$A4849),CHAR(34),
", Offset2Value:  ",INDEX(SpatialOffsets[Offset 2 Value],$A4849),
", Offset2UnitID:  ",CHAR(34),INDEX(SpatialOffsets[Offset 2 Unit],$A4849),CHAR(34),
", Offset3Value:  ",INDEX(SpatialOffsets[Offset 3 Value],$A4849),
", Offset3UnitID:  ",CHAR(34),INDEX(SpatialOffsets[Offset 3 Unit],$A4849),CHAR(34),,"}")))</f>
        <v>#REF!</v>
      </c>
      <c r="O4849" t="e">
        <f>IF(COUNTA(RelatedFeatures[])=0,"", IF(INDEX(RelatedFeatures[First Sampling Feature Code],$A4849)="","",
CONCATENATE("  - &amp;RelationID",TEXT($A4849,"0000"),
" {","SamplingFeatureID:  *SamplingFeatureID",TEXT(MATCH(INDEX(RelatedFeatures[First Sampling Feature Code],$A4849),SamplingFeatures[Feature Code],0),"0000"),
", RelationshipTypeCV:  ",CHAR(34),INDEX(RelatedFeatures[Relationship Type],$A4849),CHAR(34),
", RelatedFeatureID: *SamplingFeatureID",TEXT(MATCH(INDEX(RelatedFeatures[Second Sampling Feature Code],$A4849),SamplingFeatures[Feature Code],0),"0000"),
", SpatialOffsetID:  ",IF(INDEX(RelatedFeatures[Offset Number],$A4849)="","",CONCATENATE("*SpatialOffsetID",TEXT(INDEX(RelatedFeatures[Offset Number],$A4849),"0000"))),"}")))</f>
        <v>#REF!</v>
      </c>
      <c r="P4849" t="e">
        <f>IF(INDEX(Methods[Method Type],$A4849)="","",
CONCATENATE("  - &amp;MethodID",TEXT($A4849,"0000"),
" {","MethodTypeCV:  ",CHAR(34),INDEX(Methods[Method Type],$A4849),CHAR(34),
", MethodCode:  ",CHAR(34),INDEX(Methods[Method Code],$A4849),CHAR(34),
", MethodName:  ",CHAR(34),INDEX(Methods[Method Name],$A4849),CHAR(34),
", MethodDescription:  ",CHAR(34),INDEX(Methods[Method Description],$A4849),CHAR(34),
", MethodLink:  ",CHAR(34),INDEX(Methods[Method Link],$A4849),CHAR(34),
", OrganizationID: *OrganizationID",TEXT(MATCH(INDEX(Methods[Organization Name],$A4849),Organizations[Organization Name],0),"0000"),"}"))</f>
        <v>#REF!</v>
      </c>
      <c r="Q4849" t="e">
        <f>IF(INDEX(Variables[Variable Type],$A4849)="","",
CONCATENATE("  - &amp;VariableID",TEXT($A4849,"0000"),
" {","VariableTypeCV:  ",CHAR(34),INDEX(Variables[Variable Type],$A4849),CHAR(34),
", VariableCode:  ",CHAR(34),INDEX(Variables[Variable Code],$A4849),CHAR(34),
", VariableNameCV:  ",CHAR(34),INDEX(Variables[Variable Name],$A4849),CHAR(34),
", VariableDefinition:  ",CHAR(34),INDEX(Variables[Variable Definition],$A4849),CHAR(34),
", SpecciationCV:  ",CHAR(34),INDEX(Variables[Speciation],$A4849),CHAR(34),
", NoDataValue:  ",CHAR(34),INDEX(Variables[No Data Value],$A4849),CHAR(34),"}"))</f>
        <v>#REF!</v>
      </c>
    </row>
    <row r="4850" spans="1:17" x14ac:dyDescent="0.25">
      <c r="A4850">
        <v>4847</v>
      </c>
      <c r="D4850" t="e">
        <f>IF(INDEX(People[First Name],$A4850)="","",
CONCATENATE("  - &amp;PersonID",TEXT($A4850,"0000"),
" {","PersonFirstName:  ",CHAR(34),INDEX(People[First Name],$A4850),CHAR(34),
", PersonMiddleName:  ",CHAR(34),INDEX(People[Middle Name],$A4850),CHAR(34),
", PersonLastName:  ",CHAR(34),INDEX(People[Last Name],$A4850),CHAR(34),"}"))</f>
        <v>#REF!</v>
      </c>
      <c r="E4850" t="e">
        <f>IF(INDEX(Organizations[Organization Type '[CV']],$A4850)="","",
CONCATENATE("  - &amp;OrganizationID",TEXT($A4850,"0000"),
" {","OrganizationTypeCV:  ",CHAR(34),INDEX(Organizations[Organization Type '[CV']],$A4850),CHAR(34),
", OrganizationCode:  ",CHAR(34),INDEX(Organizations[Organization Code],$A4850),CHAR(34),
", OrganizationName:  ",CHAR(34),INDEX(Organizations[Organization Name],$A4850),CHAR(34),
", OrganizationDescription:  ",CHAR(34),INDEX(Organizations[Organization Description],$A4850),CHAR(34),
", OrganizationLink:  ",CHAR(34),INDEX(Organizations[Organization Link],$A4850),CHAR(34),"}"))</f>
        <v>#REF!</v>
      </c>
      <c r="F4850" t="e">
        <f>IF(INDEX(People[First Name],$A4850)="","",
CONCATENATE("  - &amp;AffiliationID",TEXT($A4850,"0000"),
" {PersonID: *PersonID",TEXT($A4850,"0000"),
", OrganizationID: *OrganizationID",TEXT(MATCH(INDEX(People[Organization Name],$A4850),Organizations[Organization Name],0),"0000"),
", IsPrimaryOrganizationContact: , AffiliationStartDate: , AffiliationEndDate: , PrimaryPhone: ",
", PrimaryEmail: ",CHAR(34),INDEX(People[Primary Email],$A4850),CHAR(34),
", PrimaryAddress: ",CHAR(34),INDEX(People[Primary Address],$A4850),CHAR(34),
", PersonLink: }"))</f>
        <v>#REF!</v>
      </c>
      <c r="H4850" t="e">
        <f>IF(COUNTA(CitationInformation)=0,"",IF(INDEX(AuthorList[Author Name],$A4850)="","",
CONCATENATE("  - &amp;AuthorListID",TEXT($A4850,"0000"),
"  {CitationID: *CitationID0001",
", PersonID: *PersonID",TEXT(MATCH(INDEX(AuthorList[Author Name],$A4850),People[Full Name],0),"0000"),
", AuthorOrder: ",INDEX(AuthorList[Author Number],$A4850),"}")))</f>
        <v>#REF!</v>
      </c>
      <c r="K4850" t="e">
        <f>IF(INDEX(SamplingFeatures[Feature Code],$A4850)="","",
CONCATENATE("  - &amp;SamplingFeatureID",TEXT($A4850,"0000"),
" {","SamplingFeatureUUID:  ",CHAR(34),INDEX(SamplingFeatures[Sampling Feature UUID],$A4850),CHAR(34),
", SamplingFeatureTypeCV:  ",CHAR(34),INDEX(SamplingFeatures[Sampling Feature Type],$A4850),CHAR(34),
", SamplingFeatureCode:  ",CHAR(34),INDEX(SamplingFeatures[Feature Code],$A4850),CHAR(34),
", SamplingFeatureName:  ",CHAR(34),INDEX(SamplingFeatures[Feature Name],$A4850),CHAR(34),
", SamplingFeatureDescription:  ",CHAR(34),INDEX(SamplingFeatures[Feature Description],$A4850),CHAR(34),
", SamplingFeatureGeotypeCV:  ",CHAR(34),INDEX(SamplingFeatures[Feature Geo Type],$A4850),CHAR(34),
", FeatureGeometry:  ",CHAR(34),INDEX(SamplingFeatures[Feature Geometry],$A4850),CHAR(34),
", Elevation_m:  ",CHAR(34),INDEX(SamplingFeatures[Elevation_m],$A4850),CHAR(34),
", ElevationDatumCV:  ",CHAR(34),ElevationDatum,CHAR(34),"}"))</f>
        <v>#REF!</v>
      </c>
      <c r="L4850" t="e">
        <f>IF(INDEX(SamplingFeatures[Sampling Feature Type],$A4850)&lt;&gt;"Site","",
CONCATENATE("  - &amp;SiteID",TEXT(SUMPRODUCT(--($L$3:$L4849&lt;&gt;"")),"0000"),
" {","SamplingFeatureID:  *SamplingFeatureID",TEXT($A4850,"0000"),
", SiteTypeCV:  ",CHAR(34),INDEX(Sites[Site Type],$A4850),CHAR(34),
", Latitude:  ",INDEX(Sites[Latitude],$A4850),
", Longitude:  ",INDEX(Sites[Longitude],$A4850),
", SRSName:  ",CHAR(34),LatLonDatum,CHAR(34),"}"))</f>
        <v>#REF!</v>
      </c>
      <c r="M4850" t="e">
        <f>IF(INDEX(SamplingFeatures[Sampling Feature Type],$A4850)&lt;&gt;"Specimen","",
CONCATENATE("  - &amp;SpecimenID",TEXT(SUMPRODUCT(--($M$3:$M4849&lt;&gt;"")),"0000"),
" {","SamplingFeatureID:  *SamplingFeatureID",TEXT($A4850,"0000"),
", SpecimenTypeCV:  ",CHAR(34),INDEX(Specimens[Specimen Type],$A4850),CHAR(34),
", SpecimenMediumCV:  ",INDEX(Specimens[Specimen Medium],$A4850),
", IsFieldSpecimen:  ",CHAR(34),INDEX(Specimens[Is Field Specimen?],$A4850),CHAR(34),"}"))</f>
        <v>#REF!</v>
      </c>
      <c r="N4850" t="e">
        <f>IF(COUNTA(SpatialOffsets[])=0,"", IF(INDEX(SpatialOffsets[Spatial Offset Type],$A4850)="","",
CONCATENATE("  - &amp;SpatialOffsetID",TEXT($A4850,"0000"),
" {","SpatialOffsetTypeCV:  ",CHAR(34),INDEX(SpatialOffsets[Spatial Offset Type],$A4850),CHAR(34),
", Offset1Value:  ",INDEX(SpatialOffsets[Offset 1 Value],$A4850),
", Offset1UnitID:  ",CHAR(34),INDEX(SpatialOffsets[Offset 1 Unit],$A4850),CHAR(34),
", Offset2Value:  ",INDEX(SpatialOffsets[Offset 2 Value],$A4850),
", Offset2UnitID:  ",CHAR(34),INDEX(SpatialOffsets[Offset 2 Unit],$A4850),CHAR(34),
", Offset3Value:  ",INDEX(SpatialOffsets[Offset 3 Value],$A4850),
", Offset3UnitID:  ",CHAR(34),INDEX(SpatialOffsets[Offset 3 Unit],$A4850),CHAR(34),,"}")))</f>
        <v>#REF!</v>
      </c>
      <c r="O4850" t="e">
        <f>IF(COUNTA(RelatedFeatures[])=0,"", IF(INDEX(RelatedFeatures[First Sampling Feature Code],$A4850)="","",
CONCATENATE("  - &amp;RelationID",TEXT($A4850,"0000"),
" {","SamplingFeatureID:  *SamplingFeatureID",TEXT(MATCH(INDEX(RelatedFeatures[First Sampling Feature Code],$A4850),SamplingFeatures[Feature Code],0),"0000"),
", RelationshipTypeCV:  ",CHAR(34),INDEX(RelatedFeatures[Relationship Type],$A4850),CHAR(34),
", RelatedFeatureID: *SamplingFeatureID",TEXT(MATCH(INDEX(RelatedFeatures[Second Sampling Feature Code],$A4850),SamplingFeatures[Feature Code],0),"0000"),
", SpatialOffsetID:  ",IF(INDEX(RelatedFeatures[Offset Number],$A4850)="","",CONCATENATE("*SpatialOffsetID",TEXT(INDEX(RelatedFeatures[Offset Number],$A4850),"0000"))),"}")))</f>
        <v>#REF!</v>
      </c>
      <c r="P4850" t="e">
        <f>IF(INDEX(Methods[Method Type],$A4850)="","",
CONCATENATE("  - &amp;MethodID",TEXT($A4850,"0000"),
" {","MethodTypeCV:  ",CHAR(34),INDEX(Methods[Method Type],$A4850),CHAR(34),
", MethodCode:  ",CHAR(34),INDEX(Methods[Method Code],$A4850),CHAR(34),
", MethodName:  ",CHAR(34),INDEX(Methods[Method Name],$A4850),CHAR(34),
", MethodDescription:  ",CHAR(34),INDEX(Methods[Method Description],$A4850),CHAR(34),
", MethodLink:  ",CHAR(34),INDEX(Methods[Method Link],$A4850),CHAR(34),
", OrganizationID: *OrganizationID",TEXT(MATCH(INDEX(Methods[Organization Name],$A4850),Organizations[Organization Name],0),"0000"),"}"))</f>
        <v>#REF!</v>
      </c>
      <c r="Q4850" t="e">
        <f>IF(INDEX(Variables[Variable Type],$A4850)="","",
CONCATENATE("  - &amp;VariableID",TEXT($A4850,"0000"),
" {","VariableTypeCV:  ",CHAR(34),INDEX(Variables[Variable Type],$A4850),CHAR(34),
", VariableCode:  ",CHAR(34),INDEX(Variables[Variable Code],$A4850),CHAR(34),
", VariableNameCV:  ",CHAR(34),INDEX(Variables[Variable Name],$A4850),CHAR(34),
", VariableDefinition:  ",CHAR(34),INDEX(Variables[Variable Definition],$A4850),CHAR(34),
", SpecciationCV:  ",CHAR(34),INDEX(Variables[Speciation],$A4850),CHAR(34),
", NoDataValue:  ",CHAR(34),INDEX(Variables[No Data Value],$A4850),CHAR(34),"}"))</f>
        <v>#REF!</v>
      </c>
    </row>
    <row r="4851" spans="1:17" x14ac:dyDescent="0.25">
      <c r="A4851">
        <v>4848</v>
      </c>
      <c r="D4851" t="e">
        <f>IF(INDEX(People[First Name],$A4851)="","",
CONCATENATE("  - &amp;PersonID",TEXT($A4851,"0000"),
" {","PersonFirstName:  ",CHAR(34),INDEX(People[First Name],$A4851),CHAR(34),
", PersonMiddleName:  ",CHAR(34),INDEX(People[Middle Name],$A4851),CHAR(34),
", PersonLastName:  ",CHAR(34),INDEX(People[Last Name],$A4851),CHAR(34),"}"))</f>
        <v>#REF!</v>
      </c>
      <c r="E4851" t="e">
        <f>IF(INDEX(Organizations[Organization Type '[CV']],$A4851)="","",
CONCATENATE("  - &amp;OrganizationID",TEXT($A4851,"0000"),
" {","OrganizationTypeCV:  ",CHAR(34),INDEX(Organizations[Organization Type '[CV']],$A4851),CHAR(34),
", OrganizationCode:  ",CHAR(34),INDEX(Organizations[Organization Code],$A4851),CHAR(34),
", OrganizationName:  ",CHAR(34),INDEX(Organizations[Organization Name],$A4851),CHAR(34),
", OrganizationDescription:  ",CHAR(34),INDEX(Organizations[Organization Description],$A4851),CHAR(34),
", OrganizationLink:  ",CHAR(34),INDEX(Organizations[Organization Link],$A4851),CHAR(34),"}"))</f>
        <v>#REF!</v>
      </c>
      <c r="F4851" t="e">
        <f>IF(INDEX(People[First Name],$A4851)="","",
CONCATENATE("  - &amp;AffiliationID",TEXT($A4851,"0000"),
" {PersonID: *PersonID",TEXT($A4851,"0000"),
", OrganizationID: *OrganizationID",TEXT(MATCH(INDEX(People[Organization Name],$A4851),Organizations[Organization Name],0),"0000"),
", IsPrimaryOrganizationContact: , AffiliationStartDate: , AffiliationEndDate: , PrimaryPhone: ",
", PrimaryEmail: ",CHAR(34),INDEX(People[Primary Email],$A4851),CHAR(34),
", PrimaryAddress: ",CHAR(34),INDEX(People[Primary Address],$A4851),CHAR(34),
", PersonLink: }"))</f>
        <v>#REF!</v>
      </c>
      <c r="H4851" t="e">
        <f>IF(COUNTA(CitationInformation)=0,"",IF(INDEX(AuthorList[Author Name],$A4851)="","",
CONCATENATE("  - &amp;AuthorListID",TEXT($A4851,"0000"),
"  {CitationID: *CitationID0001",
", PersonID: *PersonID",TEXT(MATCH(INDEX(AuthorList[Author Name],$A4851),People[Full Name],0),"0000"),
", AuthorOrder: ",INDEX(AuthorList[Author Number],$A4851),"}")))</f>
        <v>#REF!</v>
      </c>
      <c r="K4851" t="e">
        <f>IF(INDEX(SamplingFeatures[Feature Code],$A4851)="","",
CONCATENATE("  - &amp;SamplingFeatureID",TEXT($A4851,"0000"),
" {","SamplingFeatureUUID:  ",CHAR(34),INDEX(SamplingFeatures[Sampling Feature UUID],$A4851),CHAR(34),
", SamplingFeatureTypeCV:  ",CHAR(34),INDEX(SamplingFeatures[Sampling Feature Type],$A4851),CHAR(34),
", SamplingFeatureCode:  ",CHAR(34),INDEX(SamplingFeatures[Feature Code],$A4851),CHAR(34),
", SamplingFeatureName:  ",CHAR(34),INDEX(SamplingFeatures[Feature Name],$A4851),CHAR(34),
", SamplingFeatureDescription:  ",CHAR(34),INDEX(SamplingFeatures[Feature Description],$A4851),CHAR(34),
", SamplingFeatureGeotypeCV:  ",CHAR(34),INDEX(SamplingFeatures[Feature Geo Type],$A4851),CHAR(34),
", FeatureGeometry:  ",CHAR(34),INDEX(SamplingFeatures[Feature Geometry],$A4851),CHAR(34),
", Elevation_m:  ",CHAR(34),INDEX(SamplingFeatures[Elevation_m],$A4851),CHAR(34),
", ElevationDatumCV:  ",CHAR(34),ElevationDatum,CHAR(34),"}"))</f>
        <v>#REF!</v>
      </c>
      <c r="L4851" t="e">
        <f>IF(INDEX(SamplingFeatures[Sampling Feature Type],$A4851)&lt;&gt;"Site","",
CONCATENATE("  - &amp;SiteID",TEXT(SUMPRODUCT(--($L$3:$L4850&lt;&gt;"")),"0000"),
" {","SamplingFeatureID:  *SamplingFeatureID",TEXT($A4851,"0000"),
", SiteTypeCV:  ",CHAR(34),INDEX(Sites[Site Type],$A4851),CHAR(34),
", Latitude:  ",INDEX(Sites[Latitude],$A4851),
", Longitude:  ",INDEX(Sites[Longitude],$A4851),
", SRSName:  ",CHAR(34),LatLonDatum,CHAR(34),"}"))</f>
        <v>#REF!</v>
      </c>
      <c r="M4851" t="e">
        <f>IF(INDEX(SamplingFeatures[Sampling Feature Type],$A4851)&lt;&gt;"Specimen","",
CONCATENATE("  - &amp;SpecimenID",TEXT(SUMPRODUCT(--($M$3:$M4850&lt;&gt;"")),"0000"),
" {","SamplingFeatureID:  *SamplingFeatureID",TEXT($A4851,"0000"),
", SpecimenTypeCV:  ",CHAR(34),INDEX(Specimens[Specimen Type],$A4851),CHAR(34),
", SpecimenMediumCV:  ",INDEX(Specimens[Specimen Medium],$A4851),
", IsFieldSpecimen:  ",CHAR(34),INDEX(Specimens[Is Field Specimen?],$A4851),CHAR(34),"}"))</f>
        <v>#REF!</v>
      </c>
      <c r="N4851" t="e">
        <f>IF(COUNTA(SpatialOffsets[])=0,"", IF(INDEX(SpatialOffsets[Spatial Offset Type],$A4851)="","",
CONCATENATE("  - &amp;SpatialOffsetID",TEXT($A4851,"0000"),
" {","SpatialOffsetTypeCV:  ",CHAR(34),INDEX(SpatialOffsets[Spatial Offset Type],$A4851),CHAR(34),
", Offset1Value:  ",INDEX(SpatialOffsets[Offset 1 Value],$A4851),
", Offset1UnitID:  ",CHAR(34),INDEX(SpatialOffsets[Offset 1 Unit],$A4851),CHAR(34),
", Offset2Value:  ",INDEX(SpatialOffsets[Offset 2 Value],$A4851),
", Offset2UnitID:  ",CHAR(34),INDEX(SpatialOffsets[Offset 2 Unit],$A4851),CHAR(34),
", Offset3Value:  ",INDEX(SpatialOffsets[Offset 3 Value],$A4851),
", Offset3UnitID:  ",CHAR(34),INDEX(SpatialOffsets[Offset 3 Unit],$A4851),CHAR(34),,"}")))</f>
        <v>#REF!</v>
      </c>
      <c r="O4851" t="e">
        <f>IF(COUNTA(RelatedFeatures[])=0,"", IF(INDEX(RelatedFeatures[First Sampling Feature Code],$A4851)="","",
CONCATENATE("  - &amp;RelationID",TEXT($A4851,"0000"),
" {","SamplingFeatureID:  *SamplingFeatureID",TEXT(MATCH(INDEX(RelatedFeatures[First Sampling Feature Code],$A4851),SamplingFeatures[Feature Code],0),"0000"),
", RelationshipTypeCV:  ",CHAR(34),INDEX(RelatedFeatures[Relationship Type],$A4851),CHAR(34),
", RelatedFeatureID: *SamplingFeatureID",TEXT(MATCH(INDEX(RelatedFeatures[Second Sampling Feature Code],$A4851),SamplingFeatures[Feature Code],0),"0000"),
", SpatialOffsetID:  ",IF(INDEX(RelatedFeatures[Offset Number],$A4851)="","",CONCATENATE("*SpatialOffsetID",TEXT(INDEX(RelatedFeatures[Offset Number],$A4851),"0000"))),"}")))</f>
        <v>#REF!</v>
      </c>
      <c r="P4851" t="e">
        <f>IF(INDEX(Methods[Method Type],$A4851)="","",
CONCATENATE("  - &amp;MethodID",TEXT($A4851,"0000"),
" {","MethodTypeCV:  ",CHAR(34),INDEX(Methods[Method Type],$A4851),CHAR(34),
", MethodCode:  ",CHAR(34),INDEX(Methods[Method Code],$A4851),CHAR(34),
", MethodName:  ",CHAR(34),INDEX(Methods[Method Name],$A4851),CHAR(34),
", MethodDescription:  ",CHAR(34),INDEX(Methods[Method Description],$A4851),CHAR(34),
", MethodLink:  ",CHAR(34),INDEX(Methods[Method Link],$A4851),CHAR(34),
", OrganizationID: *OrganizationID",TEXT(MATCH(INDEX(Methods[Organization Name],$A4851),Organizations[Organization Name],0),"0000"),"}"))</f>
        <v>#REF!</v>
      </c>
      <c r="Q4851" t="e">
        <f>IF(INDEX(Variables[Variable Type],$A4851)="","",
CONCATENATE("  - &amp;VariableID",TEXT($A4851,"0000"),
" {","VariableTypeCV:  ",CHAR(34),INDEX(Variables[Variable Type],$A4851),CHAR(34),
", VariableCode:  ",CHAR(34),INDEX(Variables[Variable Code],$A4851),CHAR(34),
", VariableNameCV:  ",CHAR(34),INDEX(Variables[Variable Name],$A4851),CHAR(34),
", VariableDefinition:  ",CHAR(34),INDEX(Variables[Variable Definition],$A4851),CHAR(34),
", SpecciationCV:  ",CHAR(34),INDEX(Variables[Speciation],$A4851),CHAR(34),
", NoDataValue:  ",CHAR(34),INDEX(Variables[No Data Value],$A4851),CHAR(34),"}"))</f>
        <v>#REF!</v>
      </c>
    </row>
    <row r="4852" spans="1:17" x14ac:dyDescent="0.25">
      <c r="A4852">
        <v>4849</v>
      </c>
      <c r="D4852" t="e">
        <f>IF(INDEX(People[First Name],$A4852)="","",
CONCATENATE("  - &amp;PersonID",TEXT($A4852,"0000"),
" {","PersonFirstName:  ",CHAR(34),INDEX(People[First Name],$A4852),CHAR(34),
", PersonMiddleName:  ",CHAR(34),INDEX(People[Middle Name],$A4852),CHAR(34),
", PersonLastName:  ",CHAR(34),INDEX(People[Last Name],$A4852),CHAR(34),"}"))</f>
        <v>#REF!</v>
      </c>
      <c r="E4852" t="e">
        <f>IF(INDEX(Organizations[Organization Type '[CV']],$A4852)="","",
CONCATENATE("  - &amp;OrganizationID",TEXT($A4852,"0000"),
" {","OrganizationTypeCV:  ",CHAR(34),INDEX(Organizations[Organization Type '[CV']],$A4852),CHAR(34),
", OrganizationCode:  ",CHAR(34),INDEX(Organizations[Organization Code],$A4852),CHAR(34),
", OrganizationName:  ",CHAR(34),INDEX(Organizations[Organization Name],$A4852),CHAR(34),
", OrganizationDescription:  ",CHAR(34),INDEX(Organizations[Organization Description],$A4852),CHAR(34),
", OrganizationLink:  ",CHAR(34),INDEX(Organizations[Organization Link],$A4852),CHAR(34),"}"))</f>
        <v>#REF!</v>
      </c>
      <c r="F4852" t="e">
        <f>IF(INDEX(People[First Name],$A4852)="","",
CONCATENATE("  - &amp;AffiliationID",TEXT($A4852,"0000"),
" {PersonID: *PersonID",TEXT($A4852,"0000"),
", OrganizationID: *OrganizationID",TEXT(MATCH(INDEX(People[Organization Name],$A4852),Organizations[Organization Name],0),"0000"),
", IsPrimaryOrganizationContact: , AffiliationStartDate: , AffiliationEndDate: , PrimaryPhone: ",
", PrimaryEmail: ",CHAR(34),INDEX(People[Primary Email],$A4852),CHAR(34),
", PrimaryAddress: ",CHAR(34),INDEX(People[Primary Address],$A4852),CHAR(34),
", PersonLink: }"))</f>
        <v>#REF!</v>
      </c>
      <c r="H4852" t="e">
        <f>IF(COUNTA(CitationInformation)=0,"",IF(INDEX(AuthorList[Author Name],$A4852)="","",
CONCATENATE("  - &amp;AuthorListID",TEXT($A4852,"0000"),
"  {CitationID: *CitationID0001",
", PersonID: *PersonID",TEXT(MATCH(INDEX(AuthorList[Author Name],$A4852),People[Full Name],0),"0000"),
", AuthorOrder: ",INDEX(AuthorList[Author Number],$A4852),"}")))</f>
        <v>#REF!</v>
      </c>
      <c r="K4852" t="e">
        <f>IF(INDEX(SamplingFeatures[Feature Code],$A4852)="","",
CONCATENATE("  - &amp;SamplingFeatureID",TEXT($A4852,"0000"),
" {","SamplingFeatureUUID:  ",CHAR(34),INDEX(SamplingFeatures[Sampling Feature UUID],$A4852),CHAR(34),
", SamplingFeatureTypeCV:  ",CHAR(34),INDEX(SamplingFeatures[Sampling Feature Type],$A4852),CHAR(34),
", SamplingFeatureCode:  ",CHAR(34),INDEX(SamplingFeatures[Feature Code],$A4852),CHAR(34),
", SamplingFeatureName:  ",CHAR(34),INDEX(SamplingFeatures[Feature Name],$A4852),CHAR(34),
", SamplingFeatureDescription:  ",CHAR(34),INDEX(SamplingFeatures[Feature Description],$A4852),CHAR(34),
", SamplingFeatureGeotypeCV:  ",CHAR(34),INDEX(SamplingFeatures[Feature Geo Type],$A4852),CHAR(34),
", FeatureGeometry:  ",CHAR(34),INDEX(SamplingFeatures[Feature Geometry],$A4852),CHAR(34),
", Elevation_m:  ",CHAR(34),INDEX(SamplingFeatures[Elevation_m],$A4852),CHAR(34),
", ElevationDatumCV:  ",CHAR(34),ElevationDatum,CHAR(34),"}"))</f>
        <v>#REF!</v>
      </c>
      <c r="L4852" t="e">
        <f>IF(INDEX(SamplingFeatures[Sampling Feature Type],$A4852)&lt;&gt;"Site","",
CONCATENATE("  - &amp;SiteID",TEXT(SUMPRODUCT(--($L$3:$L4851&lt;&gt;"")),"0000"),
" {","SamplingFeatureID:  *SamplingFeatureID",TEXT($A4852,"0000"),
", SiteTypeCV:  ",CHAR(34),INDEX(Sites[Site Type],$A4852),CHAR(34),
", Latitude:  ",INDEX(Sites[Latitude],$A4852),
", Longitude:  ",INDEX(Sites[Longitude],$A4852),
", SRSName:  ",CHAR(34),LatLonDatum,CHAR(34),"}"))</f>
        <v>#REF!</v>
      </c>
      <c r="M4852" t="e">
        <f>IF(INDEX(SamplingFeatures[Sampling Feature Type],$A4852)&lt;&gt;"Specimen","",
CONCATENATE("  - &amp;SpecimenID",TEXT(SUMPRODUCT(--($M$3:$M4851&lt;&gt;"")),"0000"),
" {","SamplingFeatureID:  *SamplingFeatureID",TEXT($A4852,"0000"),
", SpecimenTypeCV:  ",CHAR(34),INDEX(Specimens[Specimen Type],$A4852),CHAR(34),
", SpecimenMediumCV:  ",INDEX(Specimens[Specimen Medium],$A4852),
", IsFieldSpecimen:  ",CHAR(34),INDEX(Specimens[Is Field Specimen?],$A4852),CHAR(34),"}"))</f>
        <v>#REF!</v>
      </c>
      <c r="N4852" t="e">
        <f>IF(COUNTA(SpatialOffsets[])=0,"", IF(INDEX(SpatialOffsets[Spatial Offset Type],$A4852)="","",
CONCATENATE("  - &amp;SpatialOffsetID",TEXT($A4852,"0000"),
" {","SpatialOffsetTypeCV:  ",CHAR(34),INDEX(SpatialOffsets[Spatial Offset Type],$A4852),CHAR(34),
", Offset1Value:  ",INDEX(SpatialOffsets[Offset 1 Value],$A4852),
", Offset1UnitID:  ",CHAR(34),INDEX(SpatialOffsets[Offset 1 Unit],$A4852),CHAR(34),
", Offset2Value:  ",INDEX(SpatialOffsets[Offset 2 Value],$A4852),
", Offset2UnitID:  ",CHAR(34),INDEX(SpatialOffsets[Offset 2 Unit],$A4852),CHAR(34),
", Offset3Value:  ",INDEX(SpatialOffsets[Offset 3 Value],$A4852),
", Offset3UnitID:  ",CHAR(34),INDEX(SpatialOffsets[Offset 3 Unit],$A4852),CHAR(34),,"}")))</f>
        <v>#REF!</v>
      </c>
      <c r="O4852" t="e">
        <f>IF(COUNTA(RelatedFeatures[])=0,"", IF(INDEX(RelatedFeatures[First Sampling Feature Code],$A4852)="","",
CONCATENATE("  - &amp;RelationID",TEXT($A4852,"0000"),
" {","SamplingFeatureID:  *SamplingFeatureID",TEXT(MATCH(INDEX(RelatedFeatures[First Sampling Feature Code],$A4852),SamplingFeatures[Feature Code],0),"0000"),
", RelationshipTypeCV:  ",CHAR(34),INDEX(RelatedFeatures[Relationship Type],$A4852),CHAR(34),
", RelatedFeatureID: *SamplingFeatureID",TEXT(MATCH(INDEX(RelatedFeatures[Second Sampling Feature Code],$A4852),SamplingFeatures[Feature Code],0),"0000"),
", SpatialOffsetID:  ",IF(INDEX(RelatedFeatures[Offset Number],$A4852)="","",CONCATENATE("*SpatialOffsetID",TEXT(INDEX(RelatedFeatures[Offset Number],$A4852),"0000"))),"}")))</f>
        <v>#REF!</v>
      </c>
      <c r="P4852" t="e">
        <f>IF(INDEX(Methods[Method Type],$A4852)="","",
CONCATENATE("  - &amp;MethodID",TEXT($A4852,"0000"),
" {","MethodTypeCV:  ",CHAR(34),INDEX(Methods[Method Type],$A4852),CHAR(34),
", MethodCode:  ",CHAR(34),INDEX(Methods[Method Code],$A4852),CHAR(34),
", MethodName:  ",CHAR(34),INDEX(Methods[Method Name],$A4852),CHAR(34),
", MethodDescription:  ",CHAR(34),INDEX(Methods[Method Description],$A4852),CHAR(34),
", MethodLink:  ",CHAR(34),INDEX(Methods[Method Link],$A4852),CHAR(34),
", OrganizationID: *OrganizationID",TEXT(MATCH(INDEX(Methods[Organization Name],$A4852),Organizations[Organization Name],0),"0000"),"}"))</f>
        <v>#REF!</v>
      </c>
      <c r="Q4852" t="e">
        <f>IF(INDEX(Variables[Variable Type],$A4852)="","",
CONCATENATE("  - &amp;VariableID",TEXT($A4852,"0000"),
" {","VariableTypeCV:  ",CHAR(34),INDEX(Variables[Variable Type],$A4852),CHAR(34),
", VariableCode:  ",CHAR(34),INDEX(Variables[Variable Code],$A4852),CHAR(34),
", VariableNameCV:  ",CHAR(34),INDEX(Variables[Variable Name],$A4852),CHAR(34),
", VariableDefinition:  ",CHAR(34),INDEX(Variables[Variable Definition],$A4852),CHAR(34),
", SpecciationCV:  ",CHAR(34),INDEX(Variables[Speciation],$A4852),CHAR(34),
", NoDataValue:  ",CHAR(34),INDEX(Variables[No Data Value],$A4852),CHAR(34),"}"))</f>
        <v>#REF!</v>
      </c>
    </row>
    <row r="4853" spans="1:17" x14ac:dyDescent="0.25">
      <c r="A4853">
        <v>4850</v>
      </c>
      <c r="D4853" t="e">
        <f>IF(INDEX(People[First Name],$A4853)="","",
CONCATENATE("  - &amp;PersonID",TEXT($A4853,"0000"),
" {","PersonFirstName:  ",CHAR(34),INDEX(People[First Name],$A4853),CHAR(34),
", PersonMiddleName:  ",CHAR(34),INDEX(People[Middle Name],$A4853),CHAR(34),
", PersonLastName:  ",CHAR(34),INDEX(People[Last Name],$A4853),CHAR(34),"}"))</f>
        <v>#REF!</v>
      </c>
      <c r="E4853" t="e">
        <f>IF(INDEX(Organizations[Organization Type '[CV']],$A4853)="","",
CONCATENATE("  - &amp;OrganizationID",TEXT($A4853,"0000"),
" {","OrganizationTypeCV:  ",CHAR(34),INDEX(Organizations[Organization Type '[CV']],$A4853),CHAR(34),
", OrganizationCode:  ",CHAR(34),INDEX(Organizations[Organization Code],$A4853),CHAR(34),
", OrganizationName:  ",CHAR(34),INDEX(Organizations[Organization Name],$A4853),CHAR(34),
", OrganizationDescription:  ",CHAR(34),INDEX(Organizations[Organization Description],$A4853),CHAR(34),
", OrganizationLink:  ",CHAR(34),INDEX(Organizations[Organization Link],$A4853),CHAR(34),"}"))</f>
        <v>#REF!</v>
      </c>
      <c r="F4853" t="e">
        <f>IF(INDEX(People[First Name],$A4853)="","",
CONCATENATE("  - &amp;AffiliationID",TEXT($A4853,"0000"),
" {PersonID: *PersonID",TEXT($A4853,"0000"),
", OrganizationID: *OrganizationID",TEXT(MATCH(INDEX(People[Organization Name],$A4853),Organizations[Organization Name],0),"0000"),
", IsPrimaryOrganizationContact: , AffiliationStartDate: , AffiliationEndDate: , PrimaryPhone: ",
", PrimaryEmail: ",CHAR(34),INDEX(People[Primary Email],$A4853),CHAR(34),
", PrimaryAddress: ",CHAR(34),INDEX(People[Primary Address],$A4853),CHAR(34),
", PersonLink: }"))</f>
        <v>#REF!</v>
      </c>
      <c r="H4853" t="e">
        <f>IF(COUNTA(CitationInformation)=0,"",IF(INDEX(AuthorList[Author Name],$A4853)="","",
CONCATENATE("  - &amp;AuthorListID",TEXT($A4853,"0000"),
"  {CitationID: *CitationID0001",
", PersonID: *PersonID",TEXT(MATCH(INDEX(AuthorList[Author Name],$A4853),People[Full Name],0),"0000"),
", AuthorOrder: ",INDEX(AuthorList[Author Number],$A4853),"}")))</f>
        <v>#REF!</v>
      </c>
      <c r="K4853" t="e">
        <f>IF(INDEX(SamplingFeatures[Feature Code],$A4853)="","",
CONCATENATE("  - &amp;SamplingFeatureID",TEXT($A4853,"0000"),
" {","SamplingFeatureUUID:  ",CHAR(34),INDEX(SamplingFeatures[Sampling Feature UUID],$A4853),CHAR(34),
", SamplingFeatureTypeCV:  ",CHAR(34),INDEX(SamplingFeatures[Sampling Feature Type],$A4853),CHAR(34),
", SamplingFeatureCode:  ",CHAR(34),INDEX(SamplingFeatures[Feature Code],$A4853),CHAR(34),
", SamplingFeatureName:  ",CHAR(34),INDEX(SamplingFeatures[Feature Name],$A4853),CHAR(34),
", SamplingFeatureDescription:  ",CHAR(34),INDEX(SamplingFeatures[Feature Description],$A4853),CHAR(34),
", SamplingFeatureGeotypeCV:  ",CHAR(34),INDEX(SamplingFeatures[Feature Geo Type],$A4853),CHAR(34),
", FeatureGeometry:  ",CHAR(34),INDEX(SamplingFeatures[Feature Geometry],$A4853),CHAR(34),
", Elevation_m:  ",CHAR(34),INDEX(SamplingFeatures[Elevation_m],$A4853),CHAR(34),
", ElevationDatumCV:  ",CHAR(34),ElevationDatum,CHAR(34),"}"))</f>
        <v>#REF!</v>
      </c>
      <c r="L4853" t="e">
        <f>IF(INDEX(SamplingFeatures[Sampling Feature Type],$A4853)&lt;&gt;"Site","",
CONCATENATE("  - &amp;SiteID",TEXT(SUMPRODUCT(--($L$3:$L4852&lt;&gt;"")),"0000"),
" {","SamplingFeatureID:  *SamplingFeatureID",TEXT($A4853,"0000"),
", SiteTypeCV:  ",CHAR(34),INDEX(Sites[Site Type],$A4853),CHAR(34),
", Latitude:  ",INDEX(Sites[Latitude],$A4853),
", Longitude:  ",INDEX(Sites[Longitude],$A4853),
", SRSName:  ",CHAR(34),LatLonDatum,CHAR(34),"}"))</f>
        <v>#REF!</v>
      </c>
      <c r="M4853" t="e">
        <f>IF(INDEX(SamplingFeatures[Sampling Feature Type],$A4853)&lt;&gt;"Specimen","",
CONCATENATE("  - &amp;SpecimenID",TEXT(SUMPRODUCT(--($M$3:$M4852&lt;&gt;"")),"0000"),
" {","SamplingFeatureID:  *SamplingFeatureID",TEXT($A4853,"0000"),
", SpecimenTypeCV:  ",CHAR(34),INDEX(Specimens[Specimen Type],$A4853),CHAR(34),
", SpecimenMediumCV:  ",INDEX(Specimens[Specimen Medium],$A4853),
", IsFieldSpecimen:  ",CHAR(34),INDEX(Specimens[Is Field Specimen?],$A4853),CHAR(34),"}"))</f>
        <v>#REF!</v>
      </c>
      <c r="N4853" t="e">
        <f>IF(COUNTA(SpatialOffsets[])=0,"", IF(INDEX(SpatialOffsets[Spatial Offset Type],$A4853)="","",
CONCATENATE("  - &amp;SpatialOffsetID",TEXT($A4853,"0000"),
" {","SpatialOffsetTypeCV:  ",CHAR(34),INDEX(SpatialOffsets[Spatial Offset Type],$A4853),CHAR(34),
", Offset1Value:  ",INDEX(SpatialOffsets[Offset 1 Value],$A4853),
", Offset1UnitID:  ",CHAR(34),INDEX(SpatialOffsets[Offset 1 Unit],$A4853),CHAR(34),
", Offset2Value:  ",INDEX(SpatialOffsets[Offset 2 Value],$A4853),
", Offset2UnitID:  ",CHAR(34),INDEX(SpatialOffsets[Offset 2 Unit],$A4853),CHAR(34),
", Offset3Value:  ",INDEX(SpatialOffsets[Offset 3 Value],$A4853),
", Offset3UnitID:  ",CHAR(34),INDEX(SpatialOffsets[Offset 3 Unit],$A4853),CHAR(34),,"}")))</f>
        <v>#REF!</v>
      </c>
      <c r="O4853" t="e">
        <f>IF(COUNTA(RelatedFeatures[])=0,"", IF(INDEX(RelatedFeatures[First Sampling Feature Code],$A4853)="","",
CONCATENATE("  - &amp;RelationID",TEXT($A4853,"0000"),
" {","SamplingFeatureID:  *SamplingFeatureID",TEXT(MATCH(INDEX(RelatedFeatures[First Sampling Feature Code],$A4853),SamplingFeatures[Feature Code],0),"0000"),
", RelationshipTypeCV:  ",CHAR(34),INDEX(RelatedFeatures[Relationship Type],$A4853),CHAR(34),
", RelatedFeatureID: *SamplingFeatureID",TEXT(MATCH(INDEX(RelatedFeatures[Second Sampling Feature Code],$A4853),SamplingFeatures[Feature Code],0),"0000"),
", SpatialOffsetID:  ",IF(INDEX(RelatedFeatures[Offset Number],$A4853)="","",CONCATENATE("*SpatialOffsetID",TEXT(INDEX(RelatedFeatures[Offset Number],$A4853),"0000"))),"}")))</f>
        <v>#REF!</v>
      </c>
      <c r="P4853" t="e">
        <f>IF(INDEX(Methods[Method Type],$A4853)="","",
CONCATENATE("  - &amp;MethodID",TEXT($A4853,"0000"),
" {","MethodTypeCV:  ",CHAR(34),INDEX(Methods[Method Type],$A4853),CHAR(34),
", MethodCode:  ",CHAR(34),INDEX(Methods[Method Code],$A4853),CHAR(34),
", MethodName:  ",CHAR(34),INDEX(Methods[Method Name],$A4853),CHAR(34),
", MethodDescription:  ",CHAR(34),INDEX(Methods[Method Description],$A4853),CHAR(34),
", MethodLink:  ",CHAR(34),INDEX(Methods[Method Link],$A4853),CHAR(34),
", OrganizationID: *OrganizationID",TEXT(MATCH(INDEX(Methods[Organization Name],$A4853),Organizations[Organization Name],0),"0000"),"}"))</f>
        <v>#REF!</v>
      </c>
      <c r="Q4853" t="e">
        <f>IF(INDEX(Variables[Variable Type],$A4853)="","",
CONCATENATE("  - &amp;VariableID",TEXT($A4853,"0000"),
" {","VariableTypeCV:  ",CHAR(34),INDEX(Variables[Variable Type],$A4853),CHAR(34),
", VariableCode:  ",CHAR(34),INDEX(Variables[Variable Code],$A4853),CHAR(34),
", VariableNameCV:  ",CHAR(34),INDEX(Variables[Variable Name],$A4853),CHAR(34),
", VariableDefinition:  ",CHAR(34),INDEX(Variables[Variable Definition],$A4853),CHAR(34),
", SpecciationCV:  ",CHAR(34),INDEX(Variables[Speciation],$A4853),CHAR(34),
", NoDataValue:  ",CHAR(34),INDEX(Variables[No Data Value],$A4853),CHAR(34),"}"))</f>
        <v>#REF!</v>
      </c>
    </row>
    <row r="4854" spans="1:17" x14ac:dyDescent="0.25">
      <c r="A4854">
        <v>4851</v>
      </c>
      <c r="D4854" t="e">
        <f>IF(INDEX(People[First Name],$A4854)="","",
CONCATENATE("  - &amp;PersonID",TEXT($A4854,"0000"),
" {","PersonFirstName:  ",CHAR(34),INDEX(People[First Name],$A4854),CHAR(34),
", PersonMiddleName:  ",CHAR(34),INDEX(People[Middle Name],$A4854),CHAR(34),
", PersonLastName:  ",CHAR(34),INDEX(People[Last Name],$A4854),CHAR(34),"}"))</f>
        <v>#REF!</v>
      </c>
      <c r="E4854" t="e">
        <f>IF(INDEX(Organizations[Organization Type '[CV']],$A4854)="","",
CONCATENATE("  - &amp;OrganizationID",TEXT($A4854,"0000"),
" {","OrganizationTypeCV:  ",CHAR(34),INDEX(Organizations[Organization Type '[CV']],$A4854),CHAR(34),
", OrganizationCode:  ",CHAR(34),INDEX(Organizations[Organization Code],$A4854),CHAR(34),
", OrganizationName:  ",CHAR(34),INDEX(Organizations[Organization Name],$A4854),CHAR(34),
", OrganizationDescription:  ",CHAR(34),INDEX(Organizations[Organization Description],$A4854),CHAR(34),
", OrganizationLink:  ",CHAR(34),INDEX(Organizations[Organization Link],$A4854),CHAR(34),"}"))</f>
        <v>#REF!</v>
      </c>
      <c r="F4854" t="e">
        <f>IF(INDEX(People[First Name],$A4854)="","",
CONCATENATE("  - &amp;AffiliationID",TEXT($A4854,"0000"),
" {PersonID: *PersonID",TEXT($A4854,"0000"),
", OrganizationID: *OrganizationID",TEXT(MATCH(INDEX(People[Organization Name],$A4854),Organizations[Organization Name],0),"0000"),
", IsPrimaryOrganizationContact: , AffiliationStartDate: , AffiliationEndDate: , PrimaryPhone: ",
", PrimaryEmail: ",CHAR(34),INDEX(People[Primary Email],$A4854),CHAR(34),
", PrimaryAddress: ",CHAR(34),INDEX(People[Primary Address],$A4854),CHAR(34),
", PersonLink: }"))</f>
        <v>#REF!</v>
      </c>
      <c r="H4854" t="e">
        <f>IF(COUNTA(CitationInformation)=0,"",IF(INDEX(AuthorList[Author Name],$A4854)="","",
CONCATENATE("  - &amp;AuthorListID",TEXT($A4854,"0000"),
"  {CitationID: *CitationID0001",
", PersonID: *PersonID",TEXT(MATCH(INDEX(AuthorList[Author Name],$A4854),People[Full Name],0),"0000"),
", AuthorOrder: ",INDEX(AuthorList[Author Number],$A4854),"}")))</f>
        <v>#REF!</v>
      </c>
      <c r="K4854" t="e">
        <f>IF(INDEX(SamplingFeatures[Feature Code],$A4854)="","",
CONCATENATE("  - &amp;SamplingFeatureID",TEXT($A4854,"0000"),
" {","SamplingFeatureUUID:  ",CHAR(34),INDEX(SamplingFeatures[Sampling Feature UUID],$A4854),CHAR(34),
", SamplingFeatureTypeCV:  ",CHAR(34),INDEX(SamplingFeatures[Sampling Feature Type],$A4854),CHAR(34),
", SamplingFeatureCode:  ",CHAR(34),INDEX(SamplingFeatures[Feature Code],$A4854),CHAR(34),
", SamplingFeatureName:  ",CHAR(34),INDEX(SamplingFeatures[Feature Name],$A4854),CHAR(34),
", SamplingFeatureDescription:  ",CHAR(34),INDEX(SamplingFeatures[Feature Description],$A4854),CHAR(34),
", SamplingFeatureGeotypeCV:  ",CHAR(34),INDEX(SamplingFeatures[Feature Geo Type],$A4854),CHAR(34),
", FeatureGeometry:  ",CHAR(34),INDEX(SamplingFeatures[Feature Geometry],$A4854),CHAR(34),
", Elevation_m:  ",CHAR(34),INDEX(SamplingFeatures[Elevation_m],$A4854),CHAR(34),
", ElevationDatumCV:  ",CHAR(34),ElevationDatum,CHAR(34),"}"))</f>
        <v>#REF!</v>
      </c>
      <c r="L4854" t="e">
        <f>IF(INDEX(SamplingFeatures[Sampling Feature Type],$A4854)&lt;&gt;"Site","",
CONCATENATE("  - &amp;SiteID",TEXT(SUMPRODUCT(--($L$3:$L4853&lt;&gt;"")),"0000"),
" {","SamplingFeatureID:  *SamplingFeatureID",TEXT($A4854,"0000"),
", SiteTypeCV:  ",CHAR(34),INDEX(Sites[Site Type],$A4854),CHAR(34),
", Latitude:  ",INDEX(Sites[Latitude],$A4854),
", Longitude:  ",INDEX(Sites[Longitude],$A4854),
", SRSName:  ",CHAR(34),LatLonDatum,CHAR(34),"}"))</f>
        <v>#REF!</v>
      </c>
      <c r="M4854" t="e">
        <f>IF(INDEX(SamplingFeatures[Sampling Feature Type],$A4854)&lt;&gt;"Specimen","",
CONCATENATE("  - &amp;SpecimenID",TEXT(SUMPRODUCT(--($M$3:$M4853&lt;&gt;"")),"0000"),
" {","SamplingFeatureID:  *SamplingFeatureID",TEXT($A4854,"0000"),
", SpecimenTypeCV:  ",CHAR(34),INDEX(Specimens[Specimen Type],$A4854),CHAR(34),
", SpecimenMediumCV:  ",INDEX(Specimens[Specimen Medium],$A4854),
", IsFieldSpecimen:  ",CHAR(34),INDEX(Specimens[Is Field Specimen?],$A4854),CHAR(34),"}"))</f>
        <v>#REF!</v>
      </c>
      <c r="N4854" t="e">
        <f>IF(COUNTA(SpatialOffsets[])=0,"", IF(INDEX(SpatialOffsets[Spatial Offset Type],$A4854)="","",
CONCATENATE("  - &amp;SpatialOffsetID",TEXT($A4854,"0000"),
" {","SpatialOffsetTypeCV:  ",CHAR(34),INDEX(SpatialOffsets[Spatial Offset Type],$A4854),CHAR(34),
", Offset1Value:  ",INDEX(SpatialOffsets[Offset 1 Value],$A4854),
", Offset1UnitID:  ",CHAR(34),INDEX(SpatialOffsets[Offset 1 Unit],$A4854),CHAR(34),
", Offset2Value:  ",INDEX(SpatialOffsets[Offset 2 Value],$A4854),
", Offset2UnitID:  ",CHAR(34),INDEX(SpatialOffsets[Offset 2 Unit],$A4854),CHAR(34),
", Offset3Value:  ",INDEX(SpatialOffsets[Offset 3 Value],$A4854),
", Offset3UnitID:  ",CHAR(34),INDEX(SpatialOffsets[Offset 3 Unit],$A4854),CHAR(34),,"}")))</f>
        <v>#REF!</v>
      </c>
      <c r="O4854" t="e">
        <f>IF(COUNTA(RelatedFeatures[])=0,"", IF(INDEX(RelatedFeatures[First Sampling Feature Code],$A4854)="","",
CONCATENATE("  - &amp;RelationID",TEXT($A4854,"0000"),
" {","SamplingFeatureID:  *SamplingFeatureID",TEXT(MATCH(INDEX(RelatedFeatures[First Sampling Feature Code],$A4854),SamplingFeatures[Feature Code],0),"0000"),
", RelationshipTypeCV:  ",CHAR(34),INDEX(RelatedFeatures[Relationship Type],$A4854),CHAR(34),
", RelatedFeatureID: *SamplingFeatureID",TEXT(MATCH(INDEX(RelatedFeatures[Second Sampling Feature Code],$A4854),SamplingFeatures[Feature Code],0),"0000"),
", SpatialOffsetID:  ",IF(INDEX(RelatedFeatures[Offset Number],$A4854)="","",CONCATENATE("*SpatialOffsetID",TEXT(INDEX(RelatedFeatures[Offset Number],$A4854),"0000"))),"}")))</f>
        <v>#REF!</v>
      </c>
      <c r="P4854" t="e">
        <f>IF(INDEX(Methods[Method Type],$A4854)="","",
CONCATENATE("  - &amp;MethodID",TEXT($A4854,"0000"),
" {","MethodTypeCV:  ",CHAR(34),INDEX(Methods[Method Type],$A4854),CHAR(34),
", MethodCode:  ",CHAR(34),INDEX(Methods[Method Code],$A4854),CHAR(34),
", MethodName:  ",CHAR(34),INDEX(Methods[Method Name],$A4854),CHAR(34),
", MethodDescription:  ",CHAR(34),INDEX(Methods[Method Description],$A4854),CHAR(34),
", MethodLink:  ",CHAR(34),INDEX(Methods[Method Link],$A4854),CHAR(34),
", OrganizationID: *OrganizationID",TEXT(MATCH(INDEX(Methods[Organization Name],$A4854),Organizations[Organization Name],0),"0000"),"}"))</f>
        <v>#REF!</v>
      </c>
      <c r="Q4854" t="e">
        <f>IF(INDEX(Variables[Variable Type],$A4854)="","",
CONCATENATE("  - &amp;VariableID",TEXT($A4854,"0000"),
" {","VariableTypeCV:  ",CHAR(34),INDEX(Variables[Variable Type],$A4854),CHAR(34),
", VariableCode:  ",CHAR(34),INDEX(Variables[Variable Code],$A4854),CHAR(34),
", VariableNameCV:  ",CHAR(34),INDEX(Variables[Variable Name],$A4854),CHAR(34),
", VariableDefinition:  ",CHAR(34),INDEX(Variables[Variable Definition],$A4854),CHAR(34),
", SpecciationCV:  ",CHAR(34),INDEX(Variables[Speciation],$A4854),CHAR(34),
", NoDataValue:  ",CHAR(34),INDEX(Variables[No Data Value],$A4854),CHAR(34),"}"))</f>
        <v>#REF!</v>
      </c>
    </row>
    <row r="4855" spans="1:17" x14ac:dyDescent="0.25">
      <c r="A4855">
        <v>4852</v>
      </c>
      <c r="D4855" t="e">
        <f>IF(INDEX(People[First Name],$A4855)="","",
CONCATENATE("  - &amp;PersonID",TEXT($A4855,"0000"),
" {","PersonFirstName:  ",CHAR(34),INDEX(People[First Name],$A4855),CHAR(34),
", PersonMiddleName:  ",CHAR(34),INDEX(People[Middle Name],$A4855),CHAR(34),
", PersonLastName:  ",CHAR(34),INDEX(People[Last Name],$A4855),CHAR(34),"}"))</f>
        <v>#REF!</v>
      </c>
      <c r="E4855" t="e">
        <f>IF(INDEX(Organizations[Organization Type '[CV']],$A4855)="","",
CONCATENATE("  - &amp;OrganizationID",TEXT($A4855,"0000"),
" {","OrganizationTypeCV:  ",CHAR(34),INDEX(Organizations[Organization Type '[CV']],$A4855),CHAR(34),
", OrganizationCode:  ",CHAR(34),INDEX(Organizations[Organization Code],$A4855),CHAR(34),
", OrganizationName:  ",CHAR(34),INDEX(Organizations[Organization Name],$A4855),CHAR(34),
", OrganizationDescription:  ",CHAR(34),INDEX(Organizations[Organization Description],$A4855),CHAR(34),
", OrganizationLink:  ",CHAR(34),INDEX(Organizations[Organization Link],$A4855),CHAR(34),"}"))</f>
        <v>#REF!</v>
      </c>
      <c r="F4855" t="e">
        <f>IF(INDEX(People[First Name],$A4855)="","",
CONCATENATE("  - &amp;AffiliationID",TEXT($A4855,"0000"),
" {PersonID: *PersonID",TEXT($A4855,"0000"),
", OrganizationID: *OrganizationID",TEXT(MATCH(INDEX(People[Organization Name],$A4855),Organizations[Organization Name],0),"0000"),
", IsPrimaryOrganizationContact: , AffiliationStartDate: , AffiliationEndDate: , PrimaryPhone: ",
", PrimaryEmail: ",CHAR(34),INDEX(People[Primary Email],$A4855),CHAR(34),
", PrimaryAddress: ",CHAR(34),INDEX(People[Primary Address],$A4855),CHAR(34),
", PersonLink: }"))</f>
        <v>#REF!</v>
      </c>
      <c r="H4855" t="e">
        <f>IF(COUNTA(CitationInformation)=0,"",IF(INDEX(AuthorList[Author Name],$A4855)="","",
CONCATENATE("  - &amp;AuthorListID",TEXT($A4855,"0000"),
"  {CitationID: *CitationID0001",
", PersonID: *PersonID",TEXT(MATCH(INDEX(AuthorList[Author Name],$A4855),People[Full Name],0),"0000"),
", AuthorOrder: ",INDEX(AuthorList[Author Number],$A4855),"}")))</f>
        <v>#REF!</v>
      </c>
      <c r="K4855" t="e">
        <f>IF(INDEX(SamplingFeatures[Feature Code],$A4855)="","",
CONCATENATE("  - &amp;SamplingFeatureID",TEXT($A4855,"0000"),
" {","SamplingFeatureUUID:  ",CHAR(34),INDEX(SamplingFeatures[Sampling Feature UUID],$A4855),CHAR(34),
", SamplingFeatureTypeCV:  ",CHAR(34),INDEX(SamplingFeatures[Sampling Feature Type],$A4855),CHAR(34),
", SamplingFeatureCode:  ",CHAR(34),INDEX(SamplingFeatures[Feature Code],$A4855),CHAR(34),
", SamplingFeatureName:  ",CHAR(34),INDEX(SamplingFeatures[Feature Name],$A4855),CHAR(34),
", SamplingFeatureDescription:  ",CHAR(34),INDEX(SamplingFeatures[Feature Description],$A4855),CHAR(34),
", SamplingFeatureGeotypeCV:  ",CHAR(34),INDEX(SamplingFeatures[Feature Geo Type],$A4855),CHAR(34),
", FeatureGeometry:  ",CHAR(34),INDEX(SamplingFeatures[Feature Geometry],$A4855),CHAR(34),
", Elevation_m:  ",CHAR(34),INDEX(SamplingFeatures[Elevation_m],$A4855),CHAR(34),
", ElevationDatumCV:  ",CHAR(34),ElevationDatum,CHAR(34),"}"))</f>
        <v>#REF!</v>
      </c>
      <c r="L4855" t="e">
        <f>IF(INDEX(SamplingFeatures[Sampling Feature Type],$A4855)&lt;&gt;"Site","",
CONCATENATE("  - &amp;SiteID",TEXT(SUMPRODUCT(--($L$3:$L4854&lt;&gt;"")),"0000"),
" {","SamplingFeatureID:  *SamplingFeatureID",TEXT($A4855,"0000"),
", SiteTypeCV:  ",CHAR(34),INDEX(Sites[Site Type],$A4855),CHAR(34),
", Latitude:  ",INDEX(Sites[Latitude],$A4855),
", Longitude:  ",INDEX(Sites[Longitude],$A4855),
", SRSName:  ",CHAR(34),LatLonDatum,CHAR(34),"}"))</f>
        <v>#REF!</v>
      </c>
      <c r="M4855" t="e">
        <f>IF(INDEX(SamplingFeatures[Sampling Feature Type],$A4855)&lt;&gt;"Specimen","",
CONCATENATE("  - &amp;SpecimenID",TEXT(SUMPRODUCT(--($M$3:$M4854&lt;&gt;"")),"0000"),
" {","SamplingFeatureID:  *SamplingFeatureID",TEXT($A4855,"0000"),
", SpecimenTypeCV:  ",CHAR(34),INDEX(Specimens[Specimen Type],$A4855),CHAR(34),
", SpecimenMediumCV:  ",INDEX(Specimens[Specimen Medium],$A4855),
", IsFieldSpecimen:  ",CHAR(34),INDEX(Specimens[Is Field Specimen?],$A4855),CHAR(34),"}"))</f>
        <v>#REF!</v>
      </c>
      <c r="N4855" t="e">
        <f>IF(COUNTA(SpatialOffsets[])=0,"", IF(INDEX(SpatialOffsets[Spatial Offset Type],$A4855)="","",
CONCATENATE("  - &amp;SpatialOffsetID",TEXT($A4855,"0000"),
" {","SpatialOffsetTypeCV:  ",CHAR(34),INDEX(SpatialOffsets[Spatial Offset Type],$A4855),CHAR(34),
", Offset1Value:  ",INDEX(SpatialOffsets[Offset 1 Value],$A4855),
", Offset1UnitID:  ",CHAR(34),INDEX(SpatialOffsets[Offset 1 Unit],$A4855),CHAR(34),
", Offset2Value:  ",INDEX(SpatialOffsets[Offset 2 Value],$A4855),
", Offset2UnitID:  ",CHAR(34),INDEX(SpatialOffsets[Offset 2 Unit],$A4855),CHAR(34),
", Offset3Value:  ",INDEX(SpatialOffsets[Offset 3 Value],$A4855),
", Offset3UnitID:  ",CHAR(34),INDEX(SpatialOffsets[Offset 3 Unit],$A4855),CHAR(34),,"}")))</f>
        <v>#REF!</v>
      </c>
      <c r="O4855" t="e">
        <f>IF(COUNTA(RelatedFeatures[])=0,"", IF(INDEX(RelatedFeatures[First Sampling Feature Code],$A4855)="","",
CONCATENATE("  - &amp;RelationID",TEXT($A4855,"0000"),
" {","SamplingFeatureID:  *SamplingFeatureID",TEXT(MATCH(INDEX(RelatedFeatures[First Sampling Feature Code],$A4855),SamplingFeatures[Feature Code],0),"0000"),
", RelationshipTypeCV:  ",CHAR(34),INDEX(RelatedFeatures[Relationship Type],$A4855),CHAR(34),
", RelatedFeatureID: *SamplingFeatureID",TEXT(MATCH(INDEX(RelatedFeatures[Second Sampling Feature Code],$A4855),SamplingFeatures[Feature Code],0),"0000"),
", SpatialOffsetID:  ",IF(INDEX(RelatedFeatures[Offset Number],$A4855)="","",CONCATENATE("*SpatialOffsetID",TEXT(INDEX(RelatedFeatures[Offset Number],$A4855),"0000"))),"}")))</f>
        <v>#REF!</v>
      </c>
      <c r="P4855" t="e">
        <f>IF(INDEX(Methods[Method Type],$A4855)="","",
CONCATENATE("  - &amp;MethodID",TEXT($A4855,"0000"),
" {","MethodTypeCV:  ",CHAR(34),INDEX(Methods[Method Type],$A4855),CHAR(34),
", MethodCode:  ",CHAR(34),INDEX(Methods[Method Code],$A4855),CHAR(34),
", MethodName:  ",CHAR(34),INDEX(Methods[Method Name],$A4855),CHAR(34),
", MethodDescription:  ",CHAR(34),INDEX(Methods[Method Description],$A4855),CHAR(34),
", MethodLink:  ",CHAR(34),INDEX(Methods[Method Link],$A4855),CHAR(34),
", OrganizationID: *OrganizationID",TEXT(MATCH(INDEX(Methods[Organization Name],$A4855),Organizations[Organization Name],0),"0000"),"}"))</f>
        <v>#REF!</v>
      </c>
      <c r="Q4855" t="e">
        <f>IF(INDEX(Variables[Variable Type],$A4855)="","",
CONCATENATE("  - &amp;VariableID",TEXT($A4855,"0000"),
" {","VariableTypeCV:  ",CHAR(34),INDEX(Variables[Variable Type],$A4855),CHAR(34),
", VariableCode:  ",CHAR(34),INDEX(Variables[Variable Code],$A4855),CHAR(34),
", VariableNameCV:  ",CHAR(34),INDEX(Variables[Variable Name],$A4855),CHAR(34),
", VariableDefinition:  ",CHAR(34),INDEX(Variables[Variable Definition],$A4855),CHAR(34),
", SpecciationCV:  ",CHAR(34),INDEX(Variables[Speciation],$A4855),CHAR(34),
", NoDataValue:  ",CHAR(34),INDEX(Variables[No Data Value],$A4855),CHAR(34),"}"))</f>
        <v>#REF!</v>
      </c>
    </row>
    <row r="4856" spans="1:17" x14ac:dyDescent="0.25">
      <c r="A4856">
        <v>4853</v>
      </c>
      <c r="D4856" t="e">
        <f>IF(INDEX(People[First Name],$A4856)="","",
CONCATENATE("  - &amp;PersonID",TEXT($A4856,"0000"),
" {","PersonFirstName:  ",CHAR(34),INDEX(People[First Name],$A4856),CHAR(34),
", PersonMiddleName:  ",CHAR(34),INDEX(People[Middle Name],$A4856),CHAR(34),
", PersonLastName:  ",CHAR(34),INDEX(People[Last Name],$A4856),CHAR(34),"}"))</f>
        <v>#REF!</v>
      </c>
      <c r="E4856" t="e">
        <f>IF(INDEX(Organizations[Organization Type '[CV']],$A4856)="","",
CONCATENATE("  - &amp;OrganizationID",TEXT($A4856,"0000"),
" {","OrganizationTypeCV:  ",CHAR(34),INDEX(Organizations[Organization Type '[CV']],$A4856),CHAR(34),
", OrganizationCode:  ",CHAR(34),INDEX(Organizations[Organization Code],$A4856),CHAR(34),
", OrganizationName:  ",CHAR(34),INDEX(Organizations[Organization Name],$A4856),CHAR(34),
", OrganizationDescription:  ",CHAR(34),INDEX(Organizations[Organization Description],$A4856),CHAR(34),
", OrganizationLink:  ",CHAR(34),INDEX(Organizations[Organization Link],$A4856),CHAR(34),"}"))</f>
        <v>#REF!</v>
      </c>
      <c r="F4856" t="e">
        <f>IF(INDEX(People[First Name],$A4856)="","",
CONCATENATE("  - &amp;AffiliationID",TEXT($A4856,"0000"),
" {PersonID: *PersonID",TEXT($A4856,"0000"),
", OrganizationID: *OrganizationID",TEXT(MATCH(INDEX(People[Organization Name],$A4856),Organizations[Organization Name],0),"0000"),
", IsPrimaryOrganizationContact: , AffiliationStartDate: , AffiliationEndDate: , PrimaryPhone: ",
", PrimaryEmail: ",CHAR(34),INDEX(People[Primary Email],$A4856),CHAR(34),
", PrimaryAddress: ",CHAR(34),INDEX(People[Primary Address],$A4856),CHAR(34),
", PersonLink: }"))</f>
        <v>#REF!</v>
      </c>
      <c r="H4856" t="e">
        <f>IF(COUNTA(CitationInformation)=0,"",IF(INDEX(AuthorList[Author Name],$A4856)="","",
CONCATENATE("  - &amp;AuthorListID",TEXT($A4856,"0000"),
"  {CitationID: *CitationID0001",
", PersonID: *PersonID",TEXT(MATCH(INDEX(AuthorList[Author Name],$A4856),People[Full Name],0),"0000"),
", AuthorOrder: ",INDEX(AuthorList[Author Number],$A4856),"}")))</f>
        <v>#REF!</v>
      </c>
      <c r="K4856" t="e">
        <f>IF(INDEX(SamplingFeatures[Feature Code],$A4856)="","",
CONCATENATE("  - &amp;SamplingFeatureID",TEXT($A4856,"0000"),
" {","SamplingFeatureUUID:  ",CHAR(34),INDEX(SamplingFeatures[Sampling Feature UUID],$A4856),CHAR(34),
", SamplingFeatureTypeCV:  ",CHAR(34),INDEX(SamplingFeatures[Sampling Feature Type],$A4856),CHAR(34),
", SamplingFeatureCode:  ",CHAR(34),INDEX(SamplingFeatures[Feature Code],$A4856),CHAR(34),
", SamplingFeatureName:  ",CHAR(34),INDEX(SamplingFeatures[Feature Name],$A4856),CHAR(34),
", SamplingFeatureDescription:  ",CHAR(34),INDEX(SamplingFeatures[Feature Description],$A4856),CHAR(34),
", SamplingFeatureGeotypeCV:  ",CHAR(34),INDEX(SamplingFeatures[Feature Geo Type],$A4856),CHAR(34),
", FeatureGeometry:  ",CHAR(34),INDEX(SamplingFeatures[Feature Geometry],$A4856),CHAR(34),
", Elevation_m:  ",CHAR(34),INDEX(SamplingFeatures[Elevation_m],$A4856),CHAR(34),
", ElevationDatumCV:  ",CHAR(34),ElevationDatum,CHAR(34),"}"))</f>
        <v>#REF!</v>
      </c>
      <c r="L4856" t="e">
        <f>IF(INDEX(SamplingFeatures[Sampling Feature Type],$A4856)&lt;&gt;"Site","",
CONCATENATE("  - &amp;SiteID",TEXT(SUMPRODUCT(--($L$3:$L4855&lt;&gt;"")),"0000"),
" {","SamplingFeatureID:  *SamplingFeatureID",TEXT($A4856,"0000"),
", SiteTypeCV:  ",CHAR(34),INDEX(Sites[Site Type],$A4856),CHAR(34),
", Latitude:  ",INDEX(Sites[Latitude],$A4856),
", Longitude:  ",INDEX(Sites[Longitude],$A4856),
", SRSName:  ",CHAR(34),LatLonDatum,CHAR(34),"}"))</f>
        <v>#REF!</v>
      </c>
      <c r="M4856" t="e">
        <f>IF(INDEX(SamplingFeatures[Sampling Feature Type],$A4856)&lt;&gt;"Specimen","",
CONCATENATE("  - &amp;SpecimenID",TEXT(SUMPRODUCT(--($M$3:$M4855&lt;&gt;"")),"0000"),
" {","SamplingFeatureID:  *SamplingFeatureID",TEXT($A4856,"0000"),
", SpecimenTypeCV:  ",CHAR(34),INDEX(Specimens[Specimen Type],$A4856),CHAR(34),
", SpecimenMediumCV:  ",INDEX(Specimens[Specimen Medium],$A4856),
", IsFieldSpecimen:  ",CHAR(34),INDEX(Specimens[Is Field Specimen?],$A4856),CHAR(34),"}"))</f>
        <v>#REF!</v>
      </c>
      <c r="N4856" t="e">
        <f>IF(COUNTA(SpatialOffsets[])=0,"", IF(INDEX(SpatialOffsets[Spatial Offset Type],$A4856)="","",
CONCATENATE("  - &amp;SpatialOffsetID",TEXT($A4856,"0000"),
" {","SpatialOffsetTypeCV:  ",CHAR(34),INDEX(SpatialOffsets[Spatial Offset Type],$A4856),CHAR(34),
", Offset1Value:  ",INDEX(SpatialOffsets[Offset 1 Value],$A4856),
", Offset1UnitID:  ",CHAR(34),INDEX(SpatialOffsets[Offset 1 Unit],$A4856),CHAR(34),
", Offset2Value:  ",INDEX(SpatialOffsets[Offset 2 Value],$A4856),
", Offset2UnitID:  ",CHAR(34),INDEX(SpatialOffsets[Offset 2 Unit],$A4856),CHAR(34),
", Offset3Value:  ",INDEX(SpatialOffsets[Offset 3 Value],$A4856),
", Offset3UnitID:  ",CHAR(34),INDEX(SpatialOffsets[Offset 3 Unit],$A4856),CHAR(34),,"}")))</f>
        <v>#REF!</v>
      </c>
      <c r="O4856" t="e">
        <f>IF(COUNTA(RelatedFeatures[])=0,"", IF(INDEX(RelatedFeatures[First Sampling Feature Code],$A4856)="","",
CONCATENATE("  - &amp;RelationID",TEXT($A4856,"0000"),
" {","SamplingFeatureID:  *SamplingFeatureID",TEXT(MATCH(INDEX(RelatedFeatures[First Sampling Feature Code],$A4856),SamplingFeatures[Feature Code],0),"0000"),
", RelationshipTypeCV:  ",CHAR(34),INDEX(RelatedFeatures[Relationship Type],$A4856),CHAR(34),
", RelatedFeatureID: *SamplingFeatureID",TEXT(MATCH(INDEX(RelatedFeatures[Second Sampling Feature Code],$A4856),SamplingFeatures[Feature Code],0),"0000"),
", SpatialOffsetID:  ",IF(INDEX(RelatedFeatures[Offset Number],$A4856)="","",CONCATENATE("*SpatialOffsetID",TEXT(INDEX(RelatedFeatures[Offset Number],$A4856),"0000"))),"}")))</f>
        <v>#REF!</v>
      </c>
      <c r="P4856" t="e">
        <f>IF(INDEX(Methods[Method Type],$A4856)="","",
CONCATENATE("  - &amp;MethodID",TEXT($A4856,"0000"),
" {","MethodTypeCV:  ",CHAR(34),INDEX(Methods[Method Type],$A4856),CHAR(34),
", MethodCode:  ",CHAR(34),INDEX(Methods[Method Code],$A4856),CHAR(34),
", MethodName:  ",CHAR(34),INDEX(Methods[Method Name],$A4856),CHAR(34),
", MethodDescription:  ",CHAR(34),INDEX(Methods[Method Description],$A4856),CHAR(34),
", MethodLink:  ",CHAR(34),INDEX(Methods[Method Link],$A4856),CHAR(34),
", OrganizationID: *OrganizationID",TEXT(MATCH(INDEX(Methods[Organization Name],$A4856),Organizations[Organization Name],0),"0000"),"}"))</f>
        <v>#REF!</v>
      </c>
      <c r="Q4856" t="e">
        <f>IF(INDEX(Variables[Variable Type],$A4856)="","",
CONCATENATE("  - &amp;VariableID",TEXT($A4856,"0000"),
" {","VariableTypeCV:  ",CHAR(34),INDEX(Variables[Variable Type],$A4856),CHAR(34),
", VariableCode:  ",CHAR(34),INDEX(Variables[Variable Code],$A4856),CHAR(34),
", VariableNameCV:  ",CHAR(34),INDEX(Variables[Variable Name],$A4856),CHAR(34),
", VariableDefinition:  ",CHAR(34),INDEX(Variables[Variable Definition],$A4856),CHAR(34),
", SpecciationCV:  ",CHAR(34),INDEX(Variables[Speciation],$A4856),CHAR(34),
", NoDataValue:  ",CHAR(34),INDEX(Variables[No Data Value],$A4856),CHAR(34),"}"))</f>
        <v>#REF!</v>
      </c>
    </row>
    <row r="4857" spans="1:17" x14ac:dyDescent="0.25">
      <c r="A4857">
        <v>4854</v>
      </c>
      <c r="D4857" t="e">
        <f>IF(INDEX(People[First Name],$A4857)="","",
CONCATENATE("  - &amp;PersonID",TEXT($A4857,"0000"),
" {","PersonFirstName:  ",CHAR(34),INDEX(People[First Name],$A4857),CHAR(34),
", PersonMiddleName:  ",CHAR(34),INDEX(People[Middle Name],$A4857),CHAR(34),
", PersonLastName:  ",CHAR(34),INDEX(People[Last Name],$A4857),CHAR(34),"}"))</f>
        <v>#REF!</v>
      </c>
      <c r="E4857" t="e">
        <f>IF(INDEX(Organizations[Organization Type '[CV']],$A4857)="","",
CONCATENATE("  - &amp;OrganizationID",TEXT($A4857,"0000"),
" {","OrganizationTypeCV:  ",CHAR(34),INDEX(Organizations[Organization Type '[CV']],$A4857),CHAR(34),
", OrganizationCode:  ",CHAR(34),INDEX(Organizations[Organization Code],$A4857),CHAR(34),
", OrganizationName:  ",CHAR(34),INDEX(Organizations[Organization Name],$A4857),CHAR(34),
", OrganizationDescription:  ",CHAR(34),INDEX(Organizations[Organization Description],$A4857),CHAR(34),
", OrganizationLink:  ",CHAR(34),INDEX(Organizations[Organization Link],$A4857),CHAR(34),"}"))</f>
        <v>#REF!</v>
      </c>
      <c r="F4857" t="e">
        <f>IF(INDEX(People[First Name],$A4857)="","",
CONCATENATE("  - &amp;AffiliationID",TEXT($A4857,"0000"),
" {PersonID: *PersonID",TEXT($A4857,"0000"),
", OrganizationID: *OrganizationID",TEXT(MATCH(INDEX(People[Organization Name],$A4857),Organizations[Organization Name],0),"0000"),
", IsPrimaryOrganizationContact: , AffiliationStartDate: , AffiliationEndDate: , PrimaryPhone: ",
", PrimaryEmail: ",CHAR(34),INDEX(People[Primary Email],$A4857),CHAR(34),
", PrimaryAddress: ",CHAR(34),INDEX(People[Primary Address],$A4857),CHAR(34),
", PersonLink: }"))</f>
        <v>#REF!</v>
      </c>
      <c r="H4857" t="e">
        <f>IF(COUNTA(CitationInformation)=0,"",IF(INDEX(AuthorList[Author Name],$A4857)="","",
CONCATENATE("  - &amp;AuthorListID",TEXT($A4857,"0000"),
"  {CitationID: *CitationID0001",
", PersonID: *PersonID",TEXT(MATCH(INDEX(AuthorList[Author Name],$A4857),People[Full Name],0),"0000"),
", AuthorOrder: ",INDEX(AuthorList[Author Number],$A4857),"}")))</f>
        <v>#REF!</v>
      </c>
      <c r="K4857" t="e">
        <f>IF(INDEX(SamplingFeatures[Feature Code],$A4857)="","",
CONCATENATE("  - &amp;SamplingFeatureID",TEXT($A4857,"0000"),
" {","SamplingFeatureUUID:  ",CHAR(34),INDEX(SamplingFeatures[Sampling Feature UUID],$A4857),CHAR(34),
", SamplingFeatureTypeCV:  ",CHAR(34),INDEX(SamplingFeatures[Sampling Feature Type],$A4857),CHAR(34),
", SamplingFeatureCode:  ",CHAR(34),INDEX(SamplingFeatures[Feature Code],$A4857),CHAR(34),
", SamplingFeatureName:  ",CHAR(34),INDEX(SamplingFeatures[Feature Name],$A4857),CHAR(34),
", SamplingFeatureDescription:  ",CHAR(34),INDEX(SamplingFeatures[Feature Description],$A4857),CHAR(34),
", SamplingFeatureGeotypeCV:  ",CHAR(34),INDEX(SamplingFeatures[Feature Geo Type],$A4857),CHAR(34),
", FeatureGeometry:  ",CHAR(34),INDEX(SamplingFeatures[Feature Geometry],$A4857),CHAR(34),
", Elevation_m:  ",CHAR(34),INDEX(SamplingFeatures[Elevation_m],$A4857),CHAR(34),
", ElevationDatumCV:  ",CHAR(34),ElevationDatum,CHAR(34),"}"))</f>
        <v>#REF!</v>
      </c>
      <c r="L4857" t="e">
        <f>IF(INDEX(SamplingFeatures[Sampling Feature Type],$A4857)&lt;&gt;"Site","",
CONCATENATE("  - &amp;SiteID",TEXT(SUMPRODUCT(--($L$3:$L4856&lt;&gt;"")),"0000"),
" {","SamplingFeatureID:  *SamplingFeatureID",TEXT($A4857,"0000"),
", SiteTypeCV:  ",CHAR(34),INDEX(Sites[Site Type],$A4857),CHAR(34),
", Latitude:  ",INDEX(Sites[Latitude],$A4857),
", Longitude:  ",INDEX(Sites[Longitude],$A4857),
", SRSName:  ",CHAR(34),LatLonDatum,CHAR(34),"}"))</f>
        <v>#REF!</v>
      </c>
      <c r="M4857" t="e">
        <f>IF(INDEX(SamplingFeatures[Sampling Feature Type],$A4857)&lt;&gt;"Specimen","",
CONCATENATE("  - &amp;SpecimenID",TEXT(SUMPRODUCT(--($M$3:$M4856&lt;&gt;"")),"0000"),
" {","SamplingFeatureID:  *SamplingFeatureID",TEXT($A4857,"0000"),
", SpecimenTypeCV:  ",CHAR(34),INDEX(Specimens[Specimen Type],$A4857),CHAR(34),
", SpecimenMediumCV:  ",INDEX(Specimens[Specimen Medium],$A4857),
", IsFieldSpecimen:  ",CHAR(34),INDEX(Specimens[Is Field Specimen?],$A4857),CHAR(34),"}"))</f>
        <v>#REF!</v>
      </c>
      <c r="N4857" t="e">
        <f>IF(COUNTA(SpatialOffsets[])=0,"", IF(INDEX(SpatialOffsets[Spatial Offset Type],$A4857)="","",
CONCATENATE("  - &amp;SpatialOffsetID",TEXT($A4857,"0000"),
" {","SpatialOffsetTypeCV:  ",CHAR(34),INDEX(SpatialOffsets[Spatial Offset Type],$A4857),CHAR(34),
", Offset1Value:  ",INDEX(SpatialOffsets[Offset 1 Value],$A4857),
", Offset1UnitID:  ",CHAR(34),INDEX(SpatialOffsets[Offset 1 Unit],$A4857),CHAR(34),
", Offset2Value:  ",INDEX(SpatialOffsets[Offset 2 Value],$A4857),
", Offset2UnitID:  ",CHAR(34),INDEX(SpatialOffsets[Offset 2 Unit],$A4857),CHAR(34),
", Offset3Value:  ",INDEX(SpatialOffsets[Offset 3 Value],$A4857),
", Offset3UnitID:  ",CHAR(34),INDEX(SpatialOffsets[Offset 3 Unit],$A4857),CHAR(34),,"}")))</f>
        <v>#REF!</v>
      </c>
      <c r="O4857" t="e">
        <f>IF(COUNTA(RelatedFeatures[])=0,"", IF(INDEX(RelatedFeatures[First Sampling Feature Code],$A4857)="","",
CONCATENATE("  - &amp;RelationID",TEXT($A4857,"0000"),
" {","SamplingFeatureID:  *SamplingFeatureID",TEXT(MATCH(INDEX(RelatedFeatures[First Sampling Feature Code],$A4857),SamplingFeatures[Feature Code],0),"0000"),
", RelationshipTypeCV:  ",CHAR(34),INDEX(RelatedFeatures[Relationship Type],$A4857),CHAR(34),
", RelatedFeatureID: *SamplingFeatureID",TEXT(MATCH(INDEX(RelatedFeatures[Second Sampling Feature Code],$A4857),SamplingFeatures[Feature Code],0),"0000"),
", SpatialOffsetID:  ",IF(INDEX(RelatedFeatures[Offset Number],$A4857)="","",CONCATENATE("*SpatialOffsetID",TEXT(INDEX(RelatedFeatures[Offset Number],$A4857),"0000"))),"}")))</f>
        <v>#REF!</v>
      </c>
      <c r="P4857" t="e">
        <f>IF(INDEX(Methods[Method Type],$A4857)="","",
CONCATENATE("  - &amp;MethodID",TEXT($A4857,"0000"),
" {","MethodTypeCV:  ",CHAR(34),INDEX(Methods[Method Type],$A4857),CHAR(34),
", MethodCode:  ",CHAR(34),INDEX(Methods[Method Code],$A4857),CHAR(34),
", MethodName:  ",CHAR(34),INDEX(Methods[Method Name],$A4857),CHAR(34),
", MethodDescription:  ",CHAR(34),INDEX(Methods[Method Description],$A4857),CHAR(34),
", MethodLink:  ",CHAR(34),INDEX(Methods[Method Link],$A4857),CHAR(34),
", OrganizationID: *OrganizationID",TEXT(MATCH(INDEX(Methods[Organization Name],$A4857),Organizations[Organization Name],0),"0000"),"}"))</f>
        <v>#REF!</v>
      </c>
      <c r="Q4857" t="e">
        <f>IF(INDEX(Variables[Variable Type],$A4857)="","",
CONCATENATE("  - &amp;VariableID",TEXT($A4857,"0000"),
" {","VariableTypeCV:  ",CHAR(34),INDEX(Variables[Variable Type],$A4857),CHAR(34),
", VariableCode:  ",CHAR(34),INDEX(Variables[Variable Code],$A4857),CHAR(34),
", VariableNameCV:  ",CHAR(34),INDEX(Variables[Variable Name],$A4857),CHAR(34),
", VariableDefinition:  ",CHAR(34),INDEX(Variables[Variable Definition],$A4857),CHAR(34),
", SpecciationCV:  ",CHAR(34),INDEX(Variables[Speciation],$A4857),CHAR(34),
", NoDataValue:  ",CHAR(34),INDEX(Variables[No Data Value],$A4857),CHAR(34),"}"))</f>
        <v>#REF!</v>
      </c>
    </row>
    <row r="4858" spans="1:17" x14ac:dyDescent="0.25">
      <c r="A4858">
        <v>4855</v>
      </c>
      <c r="D4858" t="e">
        <f>IF(INDEX(People[First Name],$A4858)="","",
CONCATENATE("  - &amp;PersonID",TEXT($A4858,"0000"),
" {","PersonFirstName:  ",CHAR(34),INDEX(People[First Name],$A4858),CHAR(34),
", PersonMiddleName:  ",CHAR(34),INDEX(People[Middle Name],$A4858),CHAR(34),
", PersonLastName:  ",CHAR(34),INDEX(People[Last Name],$A4858),CHAR(34),"}"))</f>
        <v>#REF!</v>
      </c>
      <c r="E4858" t="e">
        <f>IF(INDEX(Organizations[Organization Type '[CV']],$A4858)="","",
CONCATENATE("  - &amp;OrganizationID",TEXT($A4858,"0000"),
" {","OrganizationTypeCV:  ",CHAR(34),INDEX(Organizations[Organization Type '[CV']],$A4858),CHAR(34),
", OrganizationCode:  ",CHAR(34),INDEX(Organizations[Organization Code],$A4858),CHAR(34),
", OrganizationName:  ",CHAR(34),INDEX(Organizations[Organization Name],$A4858),CHAR(34),
", OrganizationDescription:  ",CHAR(34),INDEX(Organizations[Organization Description],$A4858),CHAR(34),
", OrganizationLink:  ",CHAR(34),INDEX(Organizations[Organization Link],$A4858),CHAR(34),"}"))</f>
        <v>#REF!</v>
      </c>
      <c r="F4858" t="e">
        <f>IF(INDEX(People[First Name],$A4858)="","",
CONCATENATE("  - &amp;AffiliationID",TEXT($A4858,"0000"),
" {PersonID: *PersonID",TEXT($A4858,"0000"),
", OrganizationID: *OrganizationID",TEXT(MATCH(INDEX(People[Organization Name],$A4858),Organizations[Organization Name],0),"0000"),
", IsPrimaryOrganizationContact: , AffiliationStartDate: , AffiliationEndDate: , PrimaryPhone: ",
", PrimaryEmail: ",CHAR(34),INDEX(People[Primary Email],$A4858),CHAR(34),
", PrimaryAddress: ",CHAR(34),INDEX(People[Primary Address],$A4858),CHAR(34),
", PersonLink: }"))</f>
        <v>#REF!</v>
      </c>
      <c r="H4858" t="e">
        <f>IF(COUNTA(CitationInformation)=0,"",IF(INDEX(AuthorList[Author Name],$A4858)="","",
CONCATENATE("  - &amp;AuthorListID",TEXT($A4858,"0000"),
"  {CitationID: *CitationID0001",
", PersonID: *PersonID",TEXT(MATCH(INDEX(AuthorList[Author Name],$A4858),People[Full Name],0),"0000"),
", AuthorOrder: ",INDEX(AuthorList[Author Number],$A4858),"}")))</f>
        <v>#REF!</v>
      </c>
      <c r="K4858" t="e">
        <f>IF(INDEX(SamplingFeatures[Feature Code],$A4858)="","",
CONCATENATE("  - &amp;SamplingFeatureID",TEXT($A4858,"0000"),
" {","SamplingFeatureUUID:  ",CHAR(34),INDEX(SamplingFeatures[Sampling Feature UUID],$A4858),CHAR(34),
", SamplingFeatureTypeCV:  ",CHAR(34),INDEX(SamplingFeatures[Sampling Feature Type],$A4858),CHAR(34),
", SamplingFeatureCode:  ",CHAR(34),INDEX(SamplingFeatures[Feature Code],$A4858),CHAR(34),
", SamplingFeatureName:  ",CHAR(34),INDEX(SamplingFeatures[Feature Name],$A4858),CHAR(34),
", SamplingFeatureDescription:  ",CHAR(34),INDEX(SamplingFeatures[Feature Description],$A4858),CHAR(34),
", SamplingFeatureGeotypeCV:  ",CHAR(34),INDEX(SamplingFeatures[Feature Geo Type],$A4858),CHAR(34),
", FeatureGeometry:  ",CHAR(34),INDEX(SamplingFeatures[Feature Geometry],$A4858),CHAR(34),
", Elevation_m:  ",CHAR(34),INDEX(SamplingFeatures[Elevation_m],$A4858),CHAR(34),
", ElevationDatumCV:  ",CHAR(34),ElevationDatum,CHAR(34),"}"))</f>
        <v>#REF!</v>
      </c>
      <c r="L4858" t="e">
        <f>IF(INDEX(SamplingFeatures[Sampling Feature Type],$A4858)&lt;&gt;"Site","",
CONCATENATE("  - &amp;SiteID",TEXT(SUMPRODUCT(--($L$3:$L4857&lt;&gt;"")),"0000"),
" {","SamplingFeatureID:  *SamplingFeatureID",TEXT($A4858,"0000"),
", SiteTypeCV:  ",CHAR(34),INDEX(Sites[Site Type],$A4858),CHAR(34),
", Latitude:  ",INDEX(Sites[Latitude],$A4858),
", Longitude:  ",INDEX(Sites[Longitude],$A4858),
", SRSName:  ",CHAR(34),LatLonDatum,CHAR(34),"}"))</f>
        <v>#REF!</v>
      </c>
      <c r="M4858" t="e">
        <f>IF(INDEX(SamplingFeatures[Sampling Feature Type],$A4858)&lt;&gt;"Specimen","",
CONCATENATE("  - &amp;SpecimenID",TEXT(SUMPRODUCT(--($M$3:$M4857&lt;&gt;"")),"0000"),
" {","SamplingFeatureID:  *SamplingFeatureID",TEXT($A4858,"0000"),
", SpecimenTypeCV:  ",CHAR(34),INDEX(Specimens[Specimen Type],$A4858),CHAR(34),
", SpecimenMediumCV:  ",INDEX(Specimens[Specimen Medium],$A4858),
", IsFieldSpecimen:  ",CHAR(34),INDEX(Specimens[Is Field Specimen?],$A4858),CHAR(34),"}"))</f>
        <v>#REF!</v>
      </c>
      <c r="N4858" t="e">
        <f>IF(COUNTA(SpatialOffsets[])=0,"", IF(INDEX(SpatialOffsets[Spatial Offset Type],$A4858)="","",
CONCATENATE("  - &amp;SpatialOffsetID",TEXT($A4858,"0000"),
" {","SpatialOffsetTypeCV:  ",CHAR(34),INDEX(SpatialOffsets[Spatial Offset Type],$A4858),CHAR(34),
", Offset1Value:  ",INDEX(SpatialOffsets[Offset 1 Value],$A4858),
", Offset1UnitID:  ",CHAR(34),INDEX(SpatialOffsets[Offset 1 Unit],$A4858),CHAR(34),
", Offset2Value:  ",INDEX(SpatialOffsets[Offset 2 Value],$A4858),
", Offset2UnitID:  ",CHAR(34),INDEX(SpatialOffsets[Offset 2 Unit],$A4858),CHAR(34),
", Offset3Value:  ",INDEX(SpatialOffsets[Offset 3 Value],$A4858),
", Offset3UnitID:  ",CHAR(34),INDEX(SpatialOffsets[Offset 3 Unit],$A4858),CHAR(34),,"}")))</f>
        <v>#REF!</v>
      </c>
      <c r="O4858" t="e">
        <f>IF(COUNTA(RelatedFeatures[])=0,"", IF(INDEX(RelatedFeatures[First Sampling Feature Code],$A4858)="","",
CONCATENATE("  - &amp;RelationID",TEXT($A4858,"0000"),
" {","SamplingFeatureID:  *SamplingFeatureID",TEXT(MATCH(INDEX(RelatedFeatures[First Sampling Feature Code],$A4858),SamplingFeatures[Feature Code],0),"0000"),
", RelationshipTypeCV:  ",CHAR(34),INDEX(RelatedFeatures[Relationship Type],$A4858),CHAR(34),
", RelatedFeatureID: *SamplingFeatureID",TEXT(MATCH(INDEX(RelatedFeatures[Second Sampling Feature Code],$A4858),SamplingFeatures[Feature Code],0),"0000"),
", SpatialOffsetID:  ",IF(INDEX(RelatedFeatures[Offset Number],$A4858)="","",CONCATENATE("*SpatialOffsetID",TEXT(INDEX(RelatedFeatures[Offset Number],$A4858),"0000"))),"}")))</f>
        <v>#REF!</v>
      </c>
      <c r="P4858" t="e">
        <f>IF(INDEX(Methods[Method Type],$A4858)="","",
CONCATENATE("  - &amp;MethodID",TEXT($A4858,"0000"),
" {","MethodTypeCV:  ",CHAR(34),INDEX(Methods[Method Type],$A4858),CHAR(34),
", MethodCode:  ",CHAR(34),INDEX(Methods[Method Code],$A4858),CHAR(34),
", MethodName:  ",CHAR(34),INDEX(Methods[Method Name],$A4858),CHAR(34),
", MethodDescription:  ",CHAR(34),INDEX(Methods[Method Description],$A4858),CHAR(34),
", MethodLink:  ",CHAR(34),INDEX(Methods[Method Link],$A4858),CHAR(34),
", OrganizationID: *OrganizationID",TEXT(MATCH(INDEX(Methods[Organization Name],$A4858),Organizations[Organization Name],0),"0000"),"}"))</f>
        <v>#REF!</v>
      </c>
      <c r="Q4858" t="e">
        <f>IF(INDEX(Variables[Variable Type],$A4858)="","",
CONCATENATE("  - &amp;VariableID",TEXT($A4858,"0000"),
" {","VariableTypeCV:  ",CHAR(34),INDEX(Variables[Variable Type],$A4858),CHAR(34),
", VariableCode:  ",CHAR(34),INDEX(Variables[Variable Code],$A4858),CHAR(34),
", VariableNameCV:  ",CHAR(34),INDEX(Variables[Variable Name],$A4858),CHAR(34),
", VariableDefinition:  ",CHAR(34),INDEX(Variables[Variable Definition],$A4858),CHAR(34),
", SpecciationCV:  ",CHAR(34),INDEX(Variables[Speciation],$A4858),CHAR(34),
", NoDataValue:  ",CHAR(34),INDEX(Variables[No Data Value],$A4858),CHAR(34),"}"))</f>
        <v>#REF!</v>
      </c>
    </row>
    <row r="4859" spans="1:17" x14ac:dyDescent="0.25">
      <c r="A4859">
        <v>4856</v>
      </c>
      <c r="D4859" t="e">
        <f>IF(INDEX(People[First Name],$A4859)="","",
CONCATENATE("  - &amp;PersonID",TEXT($A4859,"0000"),
" {","PersonFirstName:  ",CHAR(34),INDEX(People[First Name],$A4859),CHAR(34),
", PersonMiddleName:  ",CHAR(34),INDEX(People[Middle Name],$A4859),CHAR(34),
", PersonLastName:  ",CHAR(34),INDEX(People[Last Name],$A4859),CHAR(34),"}"))</f>
        <v>#REF!</v>
      </c>
      <c r="E4859" t="e">
        <f>IF(INDEX(Organizations[Organization Type '[CV']],$A4859)="","",
CONCATENATE("  - &amp;OrganizationID",TEXT($A4859,"0000"),
" {","OrganizationTypeCV:  ",CHAR(34),INDEX(Organizations[Organization Type '[CV']],$A4859),CHAR(34),
", OrganizationCode:  ",CHAR(34),INDEX(Organizations[Organization Code],$A4859),CHAR(34),
", OrganizationName:  ",CHAR(34),INDEX(Organizations[Organization Name],$A4859),CHAR(34),
", OrganizationDescription:  ",CHAR(34),INDEX(Organizations[Organization Description],$A4859),CHAR(34),
", OrganizationLink:  ",CHAR(34),INDEX(Organizations[Organization Link],$A4859),CHAR(34),"}"))</f>
        <v>#REF!</v>
      </c>
      <c r="F4859" t="e">
        <f>IF(INDEX(People[First Name],$A4859)="","",
CONCATENATE("  - &amp;AffiliationID",TEXT($A4859,"0000"),
" {PersonID: *PersonID",TEXT($A4859,"0000"),
", OrganizationID: *OrganizationID",TEXT(MATCH(INDEX(People[Organization Name],$A4859),Organizations[Organization Name],0),"0000"),
", IsPrimaryOrganizationContact: , AffiliationStartDate: , AffiliationEndDate: , PrimaryPhone: ",
", PrimaryEmail: ",CHAR(34),INDEX(People[Primary Email],$A4859),CHAR(34),
", PrimaryAddress: ",CHAR(34),INDEX(People[Primary Address],$A4859),CHAR(34),
", PersonLink: }"))</f>
        <v>#REF!</v>
      </c>
      <c r="H4859" t="e">
        <f>IF(COUNTA(CitationInformation)=0,"",IF(INDEX(AuthorList[Author Name],$A4859)="","",
CONCATENATE("  - &amp;AuthorListID",TEXT($A4859,"0000"),
"  {CitationID: *CitationID0001",
", PersonID: *PersonID",TEXT(MATCH(INDEX(AuthorList[Author Name],$A4859),People[Full Name],0),"0000"),
", AuthorOrder: ",INDEX(AuthorList[Author Number],$A4859),"}")))</f>
        <v>#REF!</v>
      </c>
      <c r="K4859" t="e">
        <f>IF(INDEX(SamplingFeatures[Feature Code],$A4859)="","",
CONCATENATE("  - &amp;SamplingFeatureID",TEXT($A4859,"0000"),
" {","SamplingFeatureUUID:  ",CHAR(34),INDEX(SamplingFeatures[Sampling Feature UUID],$A4859),CHAR(34),
", SamplingFeatureTypeCV:  ",CHAR(34),INDEX(SamplingFeatures[Sampling Feature Type],$A4859),CHAR(34),
", SamplingFeatureCode:  ",CHAR(34),INDEX(SamplingFeatures[Feature Code],$A4859),CHAR(34),
", SamplingFeatureName:  ",CHAR(34),INDEX(SamplingFeatures[Feature Name],$A4859),CHAR(34),
", SamplingFeatureDescription:  ",CHAR(34),INDEX(SamplingFeatures[Feature Description],$A4859),CHAR(34),
", SamplingFeatureGeotypeCV:  ",CHAR(34),INDEX(SamplingFeatures[Feature Geo Type],$A4859),CHAR(34),
", FeatureGeometry:  ",CHAR(34),INDEX(SamplingFeatures[Feature Geometry],$A4859),CHAR(34),
", Elevation_m:  ",CHAR(34),INDEX(SamplingFeatures[Elevation_m],$A4859),CHAR(34),
", ElevationDatumCV:  ",CHAR(34),ElevationDatum,CHAR(34),"}"))</f>
        <v>#REF!</v>
      </c>
      <c r="L4859" t="e">
        <f>IF(INDEX(SamplingFeatures[Sampling Feature Type],$A4859)&lt;&gt;"Site","",
CONCATENATE("  - &amp;SiteID",TEXT(SUMPRODUCT(--($L$3:$L4858&lt;&gt;"")),"0000"),
" {","SamplingFeatureID:  *SamplingFeatureID",TEXT($A4859,"0000"),
", SiteTypeCV:  ",CHAR(34),INDEX(Sites[Site Type],$A4859),CHAR(34),
", Latitude:  ",INDEX(Sites[Latitude],$A4859),
", Longitude:  ",INDEX(Sites[Longitude],$A4859),
", SRSName:  ",CHAR(34),LatLonDatum,CHAR(34),"}"))</f>
        <v>#REF!</v>
      </c>
      <c r="M4859" t="e">
        <f>IF(INDEX(SamplingFeatures[Sampling Feature Type],$A4859)&lt;&gt;"Specimen","",
CONCATENATE("  - &amp;SpecimenID",TEXT(SUMPRODUCT(--($M$3:$M4858&lt;&gt;"")),"0000"),
" {","SamplingFeatureID:  *SamplingFeatureID",TEXT($A4859,"0000"),
", SpecimenTypeCV:  ",CHAR(34),INDEX(Specimens[Specimen Type],$A4859),CHAR(34),
", SpecimenMediumCV:  ",INDEX(Specimens[Specimen Medium],$A4859),
", IsFieldSpecimen:  ",CHAR(34),INDEX(Specimens[Is Field Specimen?],$A4859),CHAR(34),"}"))</f>
        <v>#REF!</v>
      </c>
      <c r="N4859" t="e">
        <f>IF(COUNTA(SpatialOffsets[])=0,"", IF(INDEX(SpatialOffsets[Spatial Offset Type],$A4859)="","",
CONCATENATE("  - &amp;SpatialOffsetID",TEXT($A4859,"0000"),
" {","SpatialOffsetTypeCV:  ",CHAR(34),INDEX(SpatialOffsets[Spatial Offset Type],$A4859),CHAR(34),
", Offset1Value:  ",INDEX(SpatialOffsets[Offset 1 Value],$A4859),
", Offset1UnitID:  ",CHAR(34),INDEX(SpatialOffsets[Offset 1 Unit],$A4859),CHAR(34),
", Offset2Value:  ",INDEX(SpatialOffsets[Offset 2 Value],$A4859),
", Offset2UnitID:  ",CHAR(34),INDEX(SpatialOffsets[Offset 2 Unit],$A4859),CHAR(34),
", Offset3Value:  ",INDEX(SpatialOffsets[Offset 3 Value],$A4859),
", Offset3UnitID:  ",CHAR(34),INDEX(SpatialOffsets[Offset 3 Unit],$A4859),CHAR(34),,"}")))</f>
        <v>#REF!</v>
      </c>
      <c r="O4859" t="e">
        <f>IF(COUNTA(RelatedFeatures[])=0,"", IF(INDEX(RelatedFeatures[First Sampling Feature Code],$A4859)="","",
CONCATENATE("  - &amp;RelationID",TEXT($A4859,"0000"),
" {","SamplingFeatureID:  *SamplingFeatureID",TEXT(MATCH(INDEX(RelatedFeatures[First Sampling Feature Code],$A4859),SamplingFeatures[Feature Code],0),"0000"),
", RelationshipTypeCV:  ",CHAR(34),INDEX(RelatedFeatures[Relationship Type],$A4859),CHAR(34),
", RelatedFeatureID: *SamplingFeatureID",TEXT(MATCH(INDEX(RelatedFeatures[Second Sampling Feature Code],$A4859),SamplingFeatures[Feature Code],0),"0000"),
", SpatialOffsetID:  ",IF(INDEX(RelatedFeatures[Offset Number],$A4859)="","",CONCATENATE("*SpatialOffsetID",TEXT(INDEX(RelatedFeatures[Offset Number],$A4859),"0000"))),"}")))</f>
        <v>#REF!</v>
      </c>
      <c r="P4859" t="e">
        <f>IF(INDEX(Methods[Method Type],$A4859)="","",
CONCATENATE("  - &amp;MethodID",TEXT($A4859,"0000"),
" {","MethodTypeCV:  ",CHAR(34),INDEX(Methods[Method Type],$A4859),CHAR(34),
", MethodCode:  ",CHAR(34),INDEX(Methods[Method Code],$A4859),CHAR(34),
", MethodName:  ",CHAR(34),INDEX(Methods[Method Name],$A4859),CHAR(34),
", MethodDescription:  ",CHAR(34),INDEX(Methods[Method Description],$A4859),CHAR(34),
", MethodLink:  ",CHAR(34),INDEX(Methods[Method Link],$A4859),CHAR(34),
", OrganizationID: *OrganizationID",TEXT(MATCH(INDEX(Methods[Organization Name],$A4859),Organizations[Organization Name],0),"0000"),"}"))</f>
        <v>#REF!</v>
      </c>
      <c r="Q4859" t="e">
        <f>IF(INDEX(Variables[Variable Type],$A4859)="","",
CONCATENATE("  - &amp;VariableID",TEXT($A4859,"0000"),
" {","VariableTypeCV:  ",CHAR(34),INDEX(Variables[Variable Type],$A4859),CHAR(34),
", VariableCode:  ",CHAR(34),INDEX(Variables[Variable Code],$A4859),CHAR(34),
", VariableNameCV:  ",CHAR(34),INDEX(Variables[Variable Name],$A4859),CHAR(34),
", VariableDefinition:  ",CHAR(34),INDEX(Variables[Variable Definition],$A4859),CHAR(34),
", SpecciationCV:  ",CHAR(34),INDEX(Variables[Speciation],$A4859),CHAR(34),
", NoDataValue:  ",CHAR(34),INDEX(Variables[No Data Value],$A4859),CHAR(34),"}"))</f>
        <v>#REF!</v>
      </c>
    </row>
    <row r="4860" spans="1:17" x14ac:dyDescent="0.25">
      <c r="A4860">
        <v>4857</v>
      </c>
      <c r="D4860" t="e">
        <f>IF(INDEX(People[First Name],$A4860)="","",
CONCATENATE("  - &amp;PersonID",TEXT($A4860,"0000"),
" {","PersonFirstName:  ",CHAR(34),INDEX(People[First Name],$A4860),CHAR(34),
", PersonMiddleName:  ",CHAR(34),INDEX(People[Middle Name],$A4860),CHAR(34),
", PersonLastName:  ",CHAR(34),INDEX(People[Last Name],$A4860),CHAR(34),"}"))</f>
        <v>#REF!</v>
      </c>
      <c r="E4860" t="e">
        <f>IF(INDEX(Organizations[Organization Type '[CV']],$A4860)="","",
CONCATENATE("  - &amp;OrganizationID",TEXT($A4860,"0000"),
" {","OrganizationTypeCV:  ",CHAR(34),INDEX(Organizations[Organization Type '[CV']],$A4860),CHAR(34),
", OrganizationCode:  ",CHAR(34),INDEX(Organizations[Organization Code],$A4860),CHAR(34),
", OrganizationName:  ",CHAR(34),INDEX(Organizations[Organization Name],$A4860),CHAR(34),
", OrganizationDescription:  ",CHAR(34),INDEX(Organizations[Organization Description],$A4860),CHAR(34),
", OrganizationLink:  ",CHAR(34),INDEX(Organizations[Organization Link],$A4860),CHAR(34),"}"))</f>
        <v>#REF!</v>
      </c>
      <c r="F4860" t="e">
        <f>IF(INDEX(People[First Name],$A4860)="","",
CONCATENATE("  - &amp;AffiliationID",TEXT($A4860,"0000"),
" {PersonID: *PersonID",TEXT($A4860,"0000"),
", OrganizationID: *OrganizationID",TEXT(MATCH(INDEX(People[Organization Name],$A4860),Organizations[Organization Name],0),"0000"),
", IsPrimaryOrganizationContact: , AffiliationStartDate: , AffiliationEndDate: , PrimaryPhone: ",
", PrimaryEmail: ",CHAR(34),INDEX(People[Primary Email],$A4860),CHAR(34),
", PrimaryAddress: ",CHAR(34),INDEX(People[Primary Address],$A4860),CHAR(34),
", PersonLink: }"))</f>
        <v>#REF!</v>
      </c>
      <c r="H4860" t="e">
        <f>IF(COUNTA(CitationInformation)=0,"",IF(INDEX(AuthorList[Author Name],$A4860)="","",
CONCATENATE("  - &amp;AuthorListID",TEXT($A4860,"0000"),
"  {CitationID: *CitationID0001",
", PersonID: *PersonID",TEXT(MATCH(INDEX(AuthorList[Author Name],$A4860),People[Full Name],0),"0000"),
", AuthorOrder: ",INDEX(AuthorList[Author Number],$A4860),"}")))</f>
        <v>#REF!</v>
      </c>
      <c r="K4860" t="e">
        <f>IF(INDEX(SamplingFeatures[Feature Code],$A4860)="","",
CONCATENATE("  - &amp;SamplingFeatureID",TEXT($A4860,"0000"),
" {","SamplingFeatureUUID:  ",CHAR(34),INDEX(SamplingFeatures[Sampling Feature UUID],$A4860),CHAR(34),
", SamplingFeatureTypeCV:  ",CHAR(34),INDEX(SamplingFeatures[Sampling Feature Type],$A4860),CHAR(34),
", SamplingFeatureCode:  ",CHAR(34),INDEX(SamplingFeatures[Feature Code],$A4860),CHAR(34),
", SamplingFeatureName:  ",CHAR(34),INDEX(SamplingFeatures[Feature Name],$A4860),CHAR(34),
", SamplingFeatureDescription:  ",CHAR(34),INDEX(SamplingFeatures[Feature Description],$A4860),CHAR(34),
", SamplingFeatureGeotypeCV:  ",CHAR(34),INDEX(SamplingFeatures[Feature Geo Type],$A4860),CHAR(34),
", FeatureGeometry:  ",CHAR(34),INDEX(SamplingFeatures[Feature Geometry],$A4860),CHAR(34),
", Elevation_m:  ",CHAR(34),INDEX(SamplingFeatures[Elevation_m],$A4860),CHAR(34),
", ElevationDatumCV:  ",CHAR(34),ElevationDatum,CHAR(34),"}"))</f>
        <v>#REF!</v>
      </c>
      <c r="L4860" t="e">
        <f>IF(INDEX(SamplingFeatures[Sampling Feature Type],$A4860)&lt;&gt;"Site","",
CONCATENATE("  - &amp;SiteID",TEXT(SUMPRODUCT(--($L$3:$L4859&lt;&gt;"")),"0000"),
" {","SamplingFeatureID:  *SamplingFeatureID",TEXT($A4860,"0000"),
", SiteTypeCV:  ",CHAR(34),INDEX(Sites[Site Type],$A4860),CHAR(34),
", Latitude:  ",INDEX(Sites[Latitude],$A4860),
", Longitude:  ",INDEX(Sites[Longitude],$A4860),
", SRSName:  ",CHAR(34),LatLonDatum,CHAR(34),"}"))</f>
        <v>#REF!</v>
      </c>
      <c r="M4860" t="e">
        <f>IF(INDEX(SamplingFeatures[Sampling Feature Type],$A4860)&lt;&gt;"Specimen","",
CONCATENATE("  - &amp;SpecimenID",TEXT(SUMPRODUCT(--($M$3:$M4859&lt;&gt;"")),"0000"),
" {","SamplingFeatureID:  *SamplingFeatureID",TEXT($A4860,"0000"),
", SpecimenTypeCV:  ",CHAR(34),INDEX(Specimens[Specimen Type],$A4860),CHAR(34),
", SpecimenMediumCV:  ",INDEX(Specimens[Specimen Medium],$A4860),
", IsFieldSpecimen:  ",CHAR(34),INDEX(Specimens[Is Field Specimen?],$A4860),CHAR(34),"}"))</f>
        <v>#REF!</v>
      </c>
      <c r="N4860" t="e">
        <f>IF(COUNTA(SpatialOffsets[])=0,"", IF(INDEX(SpatialOffsets[Spatial Offset Type],$A4860)="","",
CONCATENATE("  - &amp;SpatialOffsetID",TEXT($A4860,"0000"),
" {","SpatialOffsetTypeCV:  ",CHAR(34),INDEX(SpatialOffsets[Spatial Offset Type],$A4860),CHAR(34),
", Offset1Value:  ",INDEX(SpatialOffsets[Offset 1 Value],$A4860),
", Offset1UnitID:  ",CHAR(34),INDEX(SpatialOffsets[Offset 1 Unit],$A4860),CHAR(34),
", Offset2Value:  ",INDEX(SpatialOffsets[Offset 2 Value],$A4860),
", Offset2UnitID:  ",CHAR(34),INDEX(SpatialOffsets[Offset 2 Unit],$A4860),CHAR(34),
", Offset3Value:  ",INDEX(SpatialOffsets[Offset 3 Value],$A4860),
", Offset3UnitID:  ",CHAR(34),INDEX(SpatialOffsets[Offset 3 Unit],$A4860),CHAR(34),,"}")))</f>
        <v>#REF!</v>
      </c>
      <c r="O4860" t="e">
        <f>IF(COUNTA(RelatedFeatures[])=0,"", IF(INDEX(RelatedFeatures[First Sampling Feature Code],$A4860)="","",
CONCATENATE("  - &amp;RelationID",TEXT($A4860,"0000"),
" {","SamplingFeatureID:  *SamplingFeatureID",TEXT(MATCH(INDEX(RelatedFeatures[First Sampling Feature Code],$A4860),SamplingFeatures[Feature Code],0),"0000"),
", RelationshipTypeCV:  ",CHAR(34),INDEX(RelatedFeatures[Relationship Type],$A4860),CHAR(34),
", RelatedFeatureID: *SamplingFeatureID",TEXT(MATCH(INDEX(RelatedFeatures[Second Sampling Feature Code],$A4860),SamplingFeatures[Feature Code],0),"0000"),
", SpatialOffsetID:  ",IF(INDEX(RelatedFeatures[Offset Number],$A4860)="","",CONCATENATE("*SpatialOffsetID",TEXT(INDEX(RelatedFeatures[Offset Number],$A4860),"0000"))),"}")))</f>
        <v>#REF!</v>
      </c>
      <c r="P4860" t="e">
        <f>IF(INDEX(Methods[Method Type],$A4860)="","",
CONCATENATE("  - &amp;MethodID",TEXT($A4860,"0000"),
" {","MethodTypeCV:  ",CHAR(34),INDEX(Methods[Method Type],$A4860),CHAR(34),
", MethodCode:  ",CHAR(34),INDEX(Methods[Method Code],$A4860),CHAR(34),
", MethodName:  ",CHAR(34),INDEX(Methods[Method Name],$A4860),CHAR(34),
", MethodDescription:  ",CHAR(34),INDEX(Methods[Method Description],$A4860),CHAR(34),
", MethodLink:  ",CHAR(34),INDEX(Methods[Method Link],$A4860),CHAR(34),
", OrganizationID: *OrganizationID",TEXT(MATCH(INDEX(Methods[Organization Name],$A4860),Organizations[Organization Name],0),"0000"),"}"))</f>
        <v>#REF!</v>
      </c>
      <c r="Q4860" t="e">
        <f>IF(INDEX(Variables[Variable Type],$A4860)="","",
CONCATENATE("  - &amp;VariableID",TEXT($A4860,"0000"),
" {","VariableTypeCV:  ",CHAR(34),INDEX(Variables[Variable Type],$A4860),CHAR(34),
", VariableCode:  ",CHAR(34),INDEX(Variables[Variable Code],$A4860),CHAR(34),
", VariableNameCV:  ",CHAR(34),INDEX(Variables[Variable Name],$A4860),CHAR(34),
", VariableDefinition:  ",CHAR(34),INDEX(Variables[Variable Definition],$A4860),CHAR(34),
", SpecciationCV:  ",CHAR(34),INDEX(Variables[Speciation],$A4860),CHAR(34),
", NoDataValue:  ",CHAR(34),INDEX(Variables[No Data Value],$A4860),CHAR(34),"}"))</f>
        <v>#REF!</v>
      </c>
    </row>
    <row r="4861" spans="1:17" x14ac:dyDescent="0.25">
      <c r="A4861">
        <v>4858</v>
      </c>
      <c r="D4861" t="e">
        <f>IF(INDEX(People[First Name],$A4861)="","",
CONCATENATE("  - &amp;PersonID",TEXT($A4861,"0000"),
" {","PersonFirstName:  ",CHAR(34),INDEX(People[First Name],$A4861),CHAR(34),
", PersonMiddleName:  ",CHAR(34),INDEX(People[Middle Name],$A4861),CHAR(34),
", PersonLastName:  ",CHAR(34),INDEX(People[Last Name],$A4861),CHAR(34),"}"))</f>
        <v>#REF!</v>
      </c>
      <c r="E4861" t="e">
        <f>IF(INDEX(Organizations[Organization Type '[CV']],$A4861)="","",
CONCATENATE("  - &amp;OrganizationID",TEXT($A4861,"0000"),
" {","OrganizationTypeCV:  ",CHAR(34),INDEX(Organizations[Organization Type '[CV']],$A4861),CHAR(34),
", OrganizationCode:  ",CHAR(34),INDEX(Organizations[Organization Code],$A4861),CHAR(34),
", OrganizationName:  ",CHAR(34),INDEX(Organizations[Organization Name],$A4861),CHAR(34),
", OrganizationDescription:  ",CHAR(34),INDEX(Organizations[Organization Description],$A4861),CHAR(34),
", OrganizationLink:  ",CHAR(34),INDEX(Organizations[Organization Link],$A4861),CHAR(34),"}"))</f>
        <v>#REF!</v>
      </c>
      <c r="F4861" t="e">
        <f>IF(INDEX(People[First Name],$A4861)="","",
CONCATENATE("  - &amp;AffiliationID",TEXT($A4861,"0000"),
" {PersonID: *PersonID",TEXT($A4861,"0000"),
", OrganizationID: *OrganizationID",TEXT(MATCH(INDEX(People[Organization Name],$A4861),Organizations[Organization Name],0),"0000"),
", IsPrimaryOrganizationContact: , AffiliationStartDate: , AffiliationEndDate: , PrimaryPhone: ",
", PrimaryEmail: ",CHAR(34),INDEX(People[Primary Email],$A4861),CHAR(34),
", PrimaryAddress: ",CHAR(34),INDEX(People[Primary Address],$A4861),CHAR(34),
", PersonLink: }"))</f>
        <v>#REF!</v>
      </c>
      <c r="H4861" t="e">
        <f>IF(COUNTA(CitationInformation)=0,"",IF(INDEX(AuthorList[Author Name],$A4861)="","",
CONCATENATE("  - &amp;AuthorListID",TEXT($A4861,"0000"),
"  {CitationID: *CitationID0001",
", PersonID: *PersonID",TEXT(MATCH(INDEX(AuthorList[Author Name],$A4861),People[Full Name],0),"0000"),
", AuthorOrder: ",INDEX(AuthorList[Author Number],$A4861),"}")))</f>
        <v>#REF!</v>
      </c>
      <c r="K4861" t="e">
        <f>IF(INDEX(SamplingFeatures[Feature Code],$A4861)="","",
CONCATENATE("  - &amp;SamplingFeatureID",TEXT($A4861,"0000"),
" {","SamplingFeatureUUID:  ",CHAR(34),INDEX(SamplingFeatures[Sampling Feature UUID],$A4861),CHAR(34),
", SamplingFeatureTypeCV:  ",CHAR(34),INDEX(SamplingFeatures[Sampling Feature Type],$A4861),CHAR(34),
", SamplingFeatureCode:  ",CHAR(34),INDEX(SamplingFeatures[Feature Code],$A4861),CHAR(34),
", SamplingFeatureName:  ",CHAR(34),INDEX(SamplingFeatures[Feature Name],$A4861),CHAR(34),
", SamplingFeatureDescription:  ",CHAR(34),INDEX(SamplingFeatures[Feature Description],$A4861),CHAR(34),
", SamplingFeatureGeotypeCV:  ",CHAR(34),INDEX(SamplingFeatures[Feature Geo Type],$A4861),CHAR(34),
", FeatureGeometry:  ",CHAR(34),INDEX(SamplingFeatures[Feature Geometry],$A4861),CHAR(34),
", Elevation_m:  ",CHAR(34),INDEX(SamplingFeatures[Elevation_m],$A4861),CHAR(34),
", ElevationDatumCV:  ",CHAR(34),ElevationDatum,CHAR(34),"}"))</f>
        <v>#REF!</v>
      </c>
      <c r="L4861" t="e">
        <f>IF(INDEX(SamplingFeatures[Sampling Feature Type],$A4861)&lt;&gt;"Site","",
CONCATENATE("  - &amp;SiteID",TEXT(SUMPRODUCT(--($L$3:$L4860&lt;&gt;"")),"0000"),
" {","SamplingFeatureID:  *SamplingFeatureID",TEXT($A4861,"0000"),
", SiteTypeCV:  ",CHAR(34),INDEX(Sites[Site Type],$A4861),CHAR(34),
", Latitude:  ",INDEX(Sites[Latitude],$A4861),
", Longitude:  ",INDEX(Sites[Longitude],$A4861),
", SRSName:  ",CHAR(34),LatLonDatum,CHAR(34),"}"))</f>
        <v>#REF!</v>
      </c>
      <c r="M4861" t="e">
        <f>IF(INDEX(SamplingFeatures[Sampling Feature Type],$A4861)&lt;&gt;"Specimen","",
CONCATENATE("  - &amp;SpecimenID",TEXT(SUMPRODUCT(--($M$3:$M4860&lt;&gt;"")),"0000"),
" {","SamplingFeatureID:  *SamplingFeatureID",TEXT($A4861,"0000"),
", SpecimenTypeCV:  ",CHAR(34),INDEX(Specimens[Specimen Type],$A4861),CHAR(34),
", SpecimenMediumCV:  ",INDEX(Specimens[Specimen Medium],$A4861),
", IsFieldSpecimen:  ",CHAR(34),INDEX(Specimens[Is Field Specimen?],$A4861),CHAR(34),"}"))</f>
        <v>#REF!</v>
      </c>
      <c r="N4861" t="e">
        <f>IF(COUNTA(SpatialOffsets[])=0,"", IF(INDEX(SpatialOffsets[Spatial Offset Type],$A4861)="","",
CONCATENATE("  - &amp;SpatialOffsetID",TEXT($A4861,"0000"),
" {","SpatialOffsetTypeCV:  ",CHAR(34),INDEX(SpatialOffsets[Spatial Offset Type],$A4861),CHAR(34),
", Offset1Value:  ",INDEX(SpatialOffsets[Offset 1 Value],$A4861),
", Offset1UnitID:  ",CHAR(34),INDEX(SpatialOffsets[Offset 1 Unit],$A4861),CHAR(34),
", Offset2Value:  ",INDEX(SpatialOffsets[Offset 2 Value],$A4861),
", Offset2UnitID:  ",CHAR(34),INDEX(SpatialOffsets[Offset 2 Unit],$A4861),CHAR(34),
", Offset3Value:  ",INDEX(SpatialOffsets[Offset 3 Value],$A4861),
", Offset3UnitID:  ",CHAR(34),INDEX(SpatialOffsets[Offset 3 Unit],$A4861),CHAR(34),,"}")))</f>
        <v>#REF!</v>
      </c>
      <c r="O4861" t="e">
        <f>IF(COUNTA(RelatedFeatures[])=0,"", IF(INDEX(RelatedFeatures[First Sampling Feature Code],$A4861)="","",
CONCATENATE("  - &amp;RelationID",TEXT($A4861,"0000"),
" {","SamplingFeatureID:  *SamplingFeatureID",TEXT(MATCH(INDEX(RelatedFeatures[First Sampling Feature Code],$A4861),SamplingFeatures[Feature Code],0),"0000"),
", RelationshipTypeCV:  ",CHAR(34),INDEX(RelatedFeatures[Relationship Type],$A4861),CHAR(34),
", RelatedFeatureID: *SamplingFeatureID",TEXT(MATCH(INDEX(RelatedFeatures[Second Sampling Feature Code],$A4861),SamplingFeatures[Feature Code],0),"0000"),
", SpatialOffsetID:  ",IF(INDEX(RelatedFeatures[Offset Number],$A4861)="","",CONCATENATE("*SpatialOffsetID",TEXT(INDEX(RelatedFeatures[Offset Number],$A4861),"0000"))),"}")))</f>
        <v>#REF!</v>
      </c>
      <c r="P4861" t="e">
        <f>IF(INDEX(Methods[Method Type],$A4861)="","",
CONCATENATE("  - &amp;MethodID",TEXT($A4861,"0000"),
" {","MethodTypeCV:  ",CHAR(34),INDEX(Methods[Method Type],$A4861),CHAR(34),
", MethodCode:  ",CHAR(34),INDEX(Methods[Method Code],$A4861),CHAR(34),
", MethodName:  ",CHAR(34),INDEX(Methods[Method Name],$A4861),CHAR(34),
", MethodDescription:  ",CHAR(34),INDEX(Methods[Method Description],$A4861),CHAR(34),
", MethodLink:  ",CHAR(34),INDEX(Methods[Method Link],$A4861),CHAR(34),
", OrganizationID: *OrganizationID",TEXT(MATCH(INDEX(Methods[Organization Name],$A4861),Organizations[Organization Name],0),"0000"),"}"))</f>
        <v>#REF!</v>
      </c>
      <c r="Q4861" t="e">
        <f>IF(INDEX(Variables[Variable Type],$A4861)="","",
CONCATENATE("  - &amp;VariableID",TEXT($A4861,"0000"),
" {","VariableTypeCV:  ",CHAR(34),INDEX(Variables[Variable Type],$A4861),CHAR(34),
", VariableCode:  ",CHAR(34),INDEX(Variables[Variable Code],$A4861),CHAR(34),
", VariableNameCV:  ",CHAR(34),INDEX(Variables[Variable Name],$A4861),CHAR(34),
", VariableDefinition:  ",CHAR(34),INDEX(Variables[Variable Definition],$A4861),CHAR(34),
", SpecciationCV:  ",CHAR(34),INDEX(Variables[Speciation],$A4861),CHAR(34),
", NoDataValue:  ",CHAR(34),INDEX(Variables[No Data Value],$A4861),CHAR(34),"}"))</f>
        <v>#REF!</v>
      </c>
    </row>
    <row r="4862" spans="1:17" x14ac:dyDescent="0.25">
      <c r="A4862">
        <v>4859</v>
      </c>
      <c r="D4862" t="e">
        <f>IF(INDEX(People[First Name],$A4862)="","",
CONCATENATE("  - &amp;PersonID",TEXT($A4862,"0000"),
" {","PersonFirstName:  ",CHAR(34),INDEX(People[First Name],$A4862),CHAR(34),
", PersonMiddleName:  ",CHAR(34),INDEX(People[Middle Name],$A4862),CHAR(34),
", PersonLastName:  ",CHAR(34),INDEX(People[Last Name],$A4862),CHAR(34),"}"))</f>
        <v>#REF!</v>
      </c>
      <c r="E4862" t="e">
        <f>IF(INDEX(Organizations[Organization Type '[CV']],$A4862)="","",
CONCATENATE("  - &amp;OrganizationID",TEXT($A4862,"0000"),
" {","OrganizationTypeCV:  ",CHAR(34),INDEX(Organizations[Organization Type '[CV']],$A4862),CHAR(34),
", OrganizationCode:  ",CHAR(34),INDEX(Organizations[Organization Code],$A4862),CHAR(34),
", OrganizationName:  ",CHAR(34),INDEX(Organizations[Organization Name],$A4862),CHAR(34),
", OrganizationDescription:  ",CHAR(34),INDEX(Organizations[Organization Description],$A4862),CHAR(34),
", OrganizationLink:  ",CHAR(34),INDEX(Organizations[Organization Link],$A4862),CHAR(34),"}"))</f>
        <v>#REF!</v>
      </c>
      <c r="F4862" t="e">
        <f>IF(INDEX(People[First Name],$A4862)="","",
CONCATENATE("  - &amp;AffiliationID",TEXT($A4862,"0000"),
" {PersonID: *PersonID",TEXT($A4862,"0000"),
", OrganizationID: *OrganizationID",TEXT(MATCH(INDEX(People[Organization Name],$A4862),Organizations[Organization Name],0),"0000"),
", IsPrimaryOrganizationContact: , AffiliationStartDate: , AffiliationEndDate: , PrimaryPhone: ",
", PrimaryEmail: ",CHAR(34),INDEX(People[Primary Email],$A4862),CHAR(34),
", PrimaryAddress: ",CHAR(34),INDEX(People[Primary Address],$A4862),CHAR(34),
", PersonLink: }"))</f>
        <v>#REF!</v>
      </c>
      <c r="H4862" t="e">
        <f>IF(COUNTA(CitationInformation)=0,"",IF(INDEX(AuthorList[Author Name],$A4862)="","",
CONCATENATE("  - &amp;AuthorListID",TEXT($A4862,"0000"),
"  {CitationID: *CitationID0001",
", PersonID: *PersonID",TEXT(MATCH(INDEX(AuthorList[Author Name],$A4862),People[Full Name],0),"0000"),
", AuthorOrder: ",INDEX(AuthorList[Author Number],$A4862),"}")))</f>
        <v>#REF!</v>
      </c>
      <c r="K4862" t="e">
        <f>IF(INDEX(SamplingFeatures[Feature Code],$A4862)="","",
CONCATENATE("  - &amp;SamplingFeatureID",TEXT($A4862,"0000"),
" {","SamplingFeatureUUID:  ",CHAR(34),INDEX(SamplingFeatures[Sampling Feature UUID],$A4862),CHAR(34),
", SamplingFeatureTypeCV:  ",CHAR(34),INDEX(SamplingFeatures[Sampling Feature Type],$A4862),CHAR(34),
", SamplingFeatureCode:  ",CHAR(34),INDEX(SamplingFeatures[Feature Code],$A4862),CHAR(34),
", SamplingFeatureName:  ",CHAR(34),INDEX(SamplingFeatures[Feature Name],$A4862),CHAR(34),
", SamplingFeatureDescription:  ",CHAR(34),INDEX(SamplingFeatures[Feature Description],$A4862),CHAR(34),
", SamplingFeatureGeotypeCV:  ",CHAR(34),INDEX(SamplingFeatures[Feature Geo Type],$A4862),CHAR(34),
", FeatureGeometry:  ",CHAR(34),INDEX(SamplingFeatures[Feature Geometry],$A4862),CHAR(34),
", Elevation_m:  ",CHAR(34),INDEX(SamplingFeatures[Elevation_m],$A4862),CHAR(34),
", ElevationDatumCV:  ",CHAR(34),ElevationDatum,CHAR(34),"}"))</f>
        <v>#REF!</v>
      </c>
      <c r="L4862" t="e">
        <f>IF(INDEX(SamplingFeatures[Sampling Feature Type],$A4862)&lt;&gt;"Site","",
CONCATENATE("  - &amp;SiteID",TEXT(SUMPRODUCT(--($L$3:$L4861&lt;&gt;"")),"0000"),
" {","SamplingFeatureID:  *SamplingFeatureID",TEXT($A4862,"0000"),
", SiteTypeCV:  ",CHAR(34),INDEX(Sites[Site Type],$A4862),CHAR(34),
", Latitude:  ",INDEX(Sites[Latitude],$A4862),
", Longitude:  ",INDEX(Sites[Longitude],$A4862),
", SRSName:  ",CHAR(34),LatLonDatum,CHAR(34),"}"))</f>
        <v>#REF!</v>
      </c>
      <c r="M4862" t="e">
        <f>IF(INDEX(SamplingFeatures[Sampling Feature Type],$A4862)&lt;&gt;"Specimen","",
CONCATENATE("  - &amp;SpecimenID",TEXT(SUMPRODUCT(--($M$3:$M4861&lt;&gt;"")),"0000"),
" {","SamplingFeatureID:  *SamplingFeatureID",TEXT($A4862,"0000"),
", SpecimenTypeCV:  ",CHAR(34),INDEX(Specimens[Specimen Type],$A4862),CHAR(34),
", SpecimenMediumCV:  ",INDEX(Specimens[Specimen Medium],$A4862),
", IsFieldSpecimen:  ",CHAR(34),INDEX(Specimens[Is Field Specimen?],$A4862),CHAR(34),"}"))</f>
        <v>#REF!</v>
      </c>
      <c r="N4862" t="e">
        <f>IF(COUNTA(SpatialOffsets[])=0,"", IF(INDEX(SpatialOffsets[Spatial Offset Type],$A4862)="","",
CONCATENATE("  - &amp;SpatialOffsetID",TEXT($A4862,"0000"),
" {","SpatialOffsetTypeCV:  ",CHAR(34),INDEX(SpatialOffsets[Spatial Offset Type],$A4862),CHAR(34),
", Offset1Value:  ",INDEX(SpatialOffsets[Offset 1 Value],$A4862),
", Offset1UnitID:  ",CHAR(34),INDEX(SpatialOffsets[Offset 1 Unit],$A4862),CHAR(34),
", Offset2Value:  ",INDEX(SpatialOffsets[Offset 2 Value],$A4862),
", Offset2UnitID:  ",CHAR(34),INDEX(SpatialOffsets[Offset 2 Unit],$A4862),CHAR(34),
", Offset3Value:  ",INDEX(SpatialOffsets[Offset 3 Value],$A4862),
", Offset3UnitID:  ",CHAR(34),INDEX(SpatialOffsets[Offset 3 Unit],$A4862),CHAR(34),,"}")))</f>
        <v>#REF!</v>
      </c>
      <c r="O4862" t="e">
        <f>IF(COUNTA(RelatedFeatures[])=0,"", IF(INDEX(RelatedFeatures[First Sampling Feature Code],$A4862)="","",
CONCATENATE("  - &amp;RelationID",TEXT($A4862,"0000"),
" {","SamplingFeatureID:  *SamplingFeatureID",TEXT(MATCH(INDEX(RelatedFeatures[First Sampling Feature Code],$A4862),SamplingFeatures[Feature Code],0),"0000"),
", RelationshipTypeCV:  ",CHAR(34),INDEX(RelatedFeatures[Relationship Type],$A4862),CHAR(34),
", RelatedFeatureID: *SamplingFeatureID",TEXT(MATCH(INDEX(RelatedFeatures[Second Sampling Feature Code],$A4862),SamplingFeatures[Feature Code],0),"0000"),
", SpatialOffsetID:  ",IF(INDEX(RelatedFeatures[Offset Number],$A4862)="","",CONCATENATE("*SpatialOffsetID",TEXT(INDEX(RelatedFeatures[Offset Number],$A4862),"0000"))),"}")))</f>
        <v>#REF!</v>
      </c>
      <c r="P4862" t="e">
        <f>IF(INDEX(Methods[Method Type],$A4862)="","",
CONCATENATE("  - &amp;MethodID",TEXT($A4862,"0000"),
" {","MethodTypeCV:  ",CHAR(34),INDEX(Methods[Method Type],$A4862),CHAR(34),
", MethodCode:  ",CHAR(34),INDEX(Methods[Method Code],$A4862),CHAR(34),
", MethodName:  ",CHAR(34),INDEX(Methods[Method Name],$A4862),CHAR(34),
", MethodDescription:  ",CHAR(34),INDEX(Methods[Method Description],$A4862),CHAR(34),
", MethodLink:  ",CHAR(34),INDEX(Methods[Method Link],$A4862),CHAR(34),
", OrganizationID: *OrganizationID",TEXT(MATCH(INDEX(Methods[Organization Name],$A4862),Organizations[Organization Name],0),"0000"),"}"))</f>
        <v>#REF!</v>
      </c>
      <c r="Q4862" t="e">
        <f>IF(INDEX(Variables[Variable Type],$A4862)="","",
CONCATENATE("  - &amp;VariableID",TEXT($A4862,"0000"),
" {","VariableTypeCV:  ",CHAR(34),INDEX(Variables[Variable Type],$A4862),CHAR(34),
", VariableCode:  ",CHAR(34),INDEX(Variables[Variable Code],$A4862),CHAR(34),
", VariableNameCV:  ",CHAR(34),INDEX(Variables[Variable Name],$A4862),CHAR(34),
", VariableDefinition:  ",CHAR(34),INDEX(Variables[Variable Definition],$A4862),CHAR(34),
", SpecciationCV:  ",CHAR(34),INDEX(Variables[Speciation],$A4862),CHAR(34),
", NoDataValue:  ",CHAR(34),INDEX(Variables[No Data Value],$A4862),CHAR(34),"}"))</f>
        <v>#REF!</v>
      </c>
    </row>
    <row r="4863" spans="1:17" x14ac:dyDescent="0.25">
      <c r="A4863">
        <v>4860</v>
      </c>
      <c r="D4863" t="e">
        <f>IF(INDEX(People[First Name],$A4863)="","",
CONCATENATE("  - &amp;PersonID",TEXT($A4863,"0000"),
" {","PersonFirstName:  ",CHAR(34),INDEX(People[First Name],$A4863),CHAR(34),
", PersonMiddleName:  ",CHAR(34),INDEX(People[Middle Name],$A4863),CHAR(34),
", PersonLastName:  ",CHAR(34),INDEX(People[Last Name],$A4863),CHAR(34),"}"))</f>
        <v>#REF!</v>
      </c>
      <c r="E4863" t="e">
        <f>IF(INDEX(Organizations[Organization Type '[CV']],$A4863)="","",
CONCATENATE("  - &amp;OrganizationID",TEXT($A4863,"0000"),
" {","OrganizationTypeCV:  ",CHAR(34),INDEX(Organizations[Organization Type '[CV']],$A4863),CHAR(34),
", OrganizationCode:  ",CHAR(34),INDEX(Organizations[Organization Code],$A4863),CHAR(34),
", OrganizationName:  ",CHAR(34),INDEX(Organizations[Organization Name],$A4863),CHAR(34),
", OrganizationDescription:  ",CHAR(34),INDEX(Organizations[Organization Description],$A4863),CHAR(34),
", OrganizationLink:  ",CHAR(34),INDEX(Organizations[Organization Link],$A4863),CHAR(34),"}"))</f>
        <v>#REF!</v>
      </c>
      <c r="F4863" t="e">
        <f>IF(INDEX(People[First Name],$A4863)="","",
CONCATENATE("  - &amp;AffiliationID",TEXT($A4863,"0000"),
" {PersonID: *PersonID",TEXT($A4863,"0000"),
", OrganizationID: *OrganizationID",TEXT(MATCH(INDEX(People[Organization Name],$A4863),Organizations[Organization Name],0),"0000"),
", IsPrimaryOrganizationContact: , AffiliationStartDate: , AffiliationEndDate: , PrimaryPhone: ",
", PrimaryEmail: ",CHAR(34),INDEX(People[Primary Email],$A4863),CHAR(34),
", PrimaryAddress: ",CHAR(34),INDEX(People[Primary Address],$A4863),CHAR(34),
", PersonLink: }"))</f>
        <v>#REF!</v>
      </c>
      <c r="H4863" t="e">
        <f>IF(COUNTA(CitationInformation)=0,"",IF(INDEX(AuthorList[Author Name],$A4863)="","",
CONCATENATE("  - &amp;AuthorListID",TEXT($A4863,"0000"),
"  {CitationID: *CitationID0001",
", PersonID: *PersonID",TEXT(MATCH(INDEX(AuthorList[Author Name],$A4863),People[Full Name],0),"0000"),
", AuthorOrder: ",INDEX(AuthorList[Author Number],$A4863),"}")))</f>
        <v>#REF!</v>
      </c>
      <c r="K4863" t="e">
        <f>IF(INDEX(SamplingFeatures[Feature Code],$A4863)="","",
CONCATENATE("  - &amp;SamplingFeatureID",TEXT($A4863,"0000"),
" {","SamplingFeatureUUID:  ",CHAR(34),INDEX(SamplingFeatures[Sampling Feature UUID],$A4863),CHAR(34),
", SamplingFeatureTypeCV:  ",CHAR(34),INDEX(SamplingFeatures[Sampling Feature Type],$A4863),CHAR(34),
", SamplingFeatureCode:  ",CHAR(34),INDEX(SamplingFeatures[Feature Code],$A4863),CHAR(34),
", SamplingFeatureName:  ",CHAR(34),INDEX(SamplingFeatures[Feature Name],$A4863),CHAR(34),
", SamplingFeatureDescription:  ",CHAR(34),INDEX(SamplingFeatures[Feature Description],$A4863),CHAR(34),
", SamplingFeatureGeotypeCV:  ",CHAR(34),INDEX(SamplingFeatures[Feature Geo Type],$A4863),CHAR(34),
", FeatureGeometry:  ",CHAR(34),INDEX(SamplingFeatures[Feature Geometry],$A4863),CHAR(34),
", Elevation_m:  ",CHAR(34),INDEX(SamplingFeatures[Elevation_m],$A4863),CHAR(34),
", ElevationDatumCV:  ",CHAR(34),ElevationDatum,CHAR(34),"}"))</f>
        <v>#REF!</v>
      </c>
      <c r="L4863" t="e">
        <f>IF(INDEX(SamplingFeatures[Sampling Feature Type],$A4863)&lt;&gt;"Site","",
CONCATENATE("  - &amp;SiteID",TEXT(SUMPRODUCT(--($L$3:$L4862&lt;&gt;"")),"0000"),
" {","SamplingFeatureID:  *SamplingFeatureID",TEXT($A4863,"0000"),
", SiteTypeCV:  ",CHAR(34),INDEX(Sites[Site Type],$A4863),CHAR(34),
", Latitude:  ",INDEX(Sites[Latitude],$A4863),
", Longitude:  ",INDEX(Sites[Longitude],$A4863),
", SRSName:  ",CHAR(34),LatLonDatum,CHAR(34),"}"))</f>
        <v>#REF!</v>
      </c>
      <c r="M4863" t="e">
        <f>IF(INDEX(SamplingFeatures[Sampling Feature Type],$A4863)&lt;&gt;"Specimen","",
CONCATENATE("  - &amp;SpecimenID",TEXT(SUMPRODUCT(--($M$3:$M4862&lt;&gt;"")),"0000"),
" {","SamplingFeatureID:  *SamplingFeatureID",TEXT($A4863,"0000"),
", SpecimenTypeCV:  ",CHAR(34),INDEX(Specimens[Specimen Type],$A4863),CHAR(34),
", SpecimenMediumCV:  ",INDEX(Specimens[Specimen Medium],$A4863),
", IsFieldSpecimen:  ",CHAR(34),INDEX(Specimens[Is Field Specimen?],$A4863),CHAR(34),"}"))</f>
        <v>#REF!</v>
      </c>
      <c r="N4863" t="e">
        <f>IF(COUNTA(SpatialOffsets[])=0,"", IF(INDEX(SpatialOffsets[Spatial Offset Type],$A4863)="","",
CONCATENATE("  - &amp;SpatialOffsetID",TEXT($A4863,"0000"),
" {","SpatialOffsetTypeCV:  ",CHAR(34),INDEX(SpatialOffsets[Spatial Offset Type],$A4863),CHAR(34),
", Offset1Value:  ",INDEX(SpatialOffsets[Offset 1 Value],$A4863),
", Offset1UnitID:  ",CHAR(34),INDEX(SpatialOffsets[Offset 1 Unit],$A4863),CHAR(34),
", Offset2Value:  ",INDEX(SpatialOffsets[Offset 2 Value],$A4863),
", Offset2UnitID:  ",CHAR(34),INDEX(SpatialOffsets[Offset 2 Unit],$A4863),CHAR(34),
", Offset3Value:  ",INDEX(SpatialOffsets[Offset 3 Value],$A4863),
", Offset3UnitID:  ",CHAR(34),INDEX(SpatialOffsets[Offset 3 Unit],$A4863),CHAR(34),,"}")))</f>
        <v>#REF!</v>
      </c>
      <c r="O4863" t="e">
        <f>IF(COUNTA(RelatedFeatures[])=0,"", IF(INDEX(RelatedFeatures[First Sampling Feature Code],$A4863)="","",
CONCATENATE("  - &amp;RelationID",TEXT($A4863,"0000"),
" {","SamplingFeatureID:  *SamplingFeatureID",TEXT(MATCH(INDEX(RelatedFeatures[First Sampling Feature Code],$A4863),SamplingFeatures[Feature Code],0),"0000"),
", RelationshipTypeCV:  ",CHAR(34),INDEX(RelatedFeatures[Relationship Type],$A4863),CHAR(34),
", RelatedFeatureID: *SamplingFeatureID",TEXT(MATCH(INDEX(RelatedFeatures[Second Sampling Feature Code],$A4863),SamplingFeatures[Feature Code],0),"0000"),
", SpatialOffsetID:  ",IF(INDEX(RelatedFeatures[Offset Number],$A4863)="","",CONCATENATE("*SpatialOffsetID",TEXT(INDEX(RelatedFeatures[Offset Number],$A4863),"0000"))),"}")))</f>
        <v>#REF!</v>
      </c>
      <c r="P4863" t="e">
        <f>IF(INDEX(Methods[Method Type],$A4863)="","",
CONCATENATE("  - &amp;MethodID",TEXT($A4863,"0000"),
" {","MethodTypeCV:  ",CHAR(34),INDEX(Methods[Method Type],$A4863),CHAR(34),
", MethodCode:  ",CHAR(34),INDEX(Methods[Method Code],$A4863),CHAR(34),
", MethodName:  ",CHAR(34),INDEX(Methods[Method Name],$A4863),CHAR(34),
", MethodDescription:  ",CHAR(34),INDEX(Methods[Method Description],$A4863),CHAR(34),
", MethodLink:  ",CHAR(34),INDEX(Methods[Method Link],$A4863),CHAR(34),
", OrganizationID: *OrganizationID",TEXT(MATCH(INDEX(Methods[Organization Name],$A4863),Organizations[Organization Name],0),"0000"),"}"))</f>
        <v>#REF!</v>
      </c>
      <c r="Q4863" t="e">
        <f>IF(INDEX(Variables[Variable Type],$A4863)="","",
CONCATENATE("  - &amp;VariableID",TEXT($A4863,"0000"),
" {","VariableTypeCV:  ",CHAR(34),INDEX(Variables[Variable Type],$A4863),CHAR(34),
", VariableCode:  ",CHAR(34),INDEX(Variables[Variable Code],$A4863),CHAR(34),
", VariableNameCV:  ",CHAR(34),INDEX(Variables[Variable Name],$A4863),CHAR(34),
", VariableDefinition:  ",CHAR(34),INDEX(Variables[Variable Definition],$A4863),CHAR(34),
", SpecciationCV:  ",CHAR(34),INDEX(Variables[Speciation],$A4863),CHAR(34),
", NoDataValue:  ",CHAR(34),INDEX(Variables[No Data Value],$A4863),CHAR(34),"}"))</f>
        <v>#REF!</v>
      </c>
    </row>
    <row r="4864" spans="1:17" x14ac:dyDescent="0.25">
      <c r="A4864">
        <v>4861</v>
      </c>
      <c r="D4864" t="e">
        <f>IF(INDEX(People[First Name],$A4864)="","",
CONCATENATE("  - &amp;PersonID",TEXT($A4864,"0000"),
" {","PersonFirstName:  ",CHAR(34),INDEX(People[First Name],$A4864),CHAR(34),
", PersonMiddleName:  ",CHAR(34),INDEX(People[Middle Name],$A4864),CHAR(34),
", PersonLastName:  ",CHAR(34),INDEX(People[Last Name],$A4864),CHAR(34),"}"))</f>
        <v>#REF!</v>
      </c>
      <c r="E4864" t="e">
        <f>IF(INDEX(Organizations[Organization Type '[CV']],$A4864)="","",
CONCATENATE("  - &amp;OrganizationID",TEXT($A4864,"0000"),
" {","OrganizationTypeCV:  ",CHAR(34),INDEX(Organizations[Organization Type '[CV']],$A4864),CHAR(34),
", OrganizationCode:  ",CHAR(34),INDEX(Organizations[Organization Code],$A4864),CHAR(34),
", OrganizationName:  ",CHAR(34),INDEX(Organizations[Organization Name],$A4864),CHAR(34),
", OrganizationDescription:  ",CHAR(34),INDEX(Organizations[Organization Description],$A4864),CHAR(34),
", OrganizationLink:  ",CHAR(34),INDEX(Organizations[Organization Link],$A4864),CHAR(34),"}"))</f>
        <v>#REF!</v>
      </c>
      <c r="F4864" t="e">
        <f>IF(INDEX(People[First Name],$A4864)="","",
CONCATENATE("  - &amp;AffiliationID",TEXT($A4864,"0000"),
" {PersonID: *PersonID",TEXT($A4864,"0000"),
", OrganizationID: *OrganizationID",TEXT(MATCH(INDEX(People[Organization Name],$A4864),Organizations[Organization Name],0),"0000"),
", IsPrimaryOrganizationContact: , AffiliationStartDate: , AffiliationEndDate: , PrimaryPhone: ",
", PrimaryEmail: ",CHAR(34),INDEX(People[Primary Email],$A4864),CHAR(34),
", PrimaryAddress: ",CHAR(34),INDEX(People[Primary Address],$A4864),CHAR(34),
", PersonLink: }"))</f>
        <v>#REF!</v>
      </c>
      <c r="H4864" t="e">
        <f>IF(COUNTA(CitationInformation)=0,"",IF(INDEX(AuthorList[Author Name],$A4864)="","",
CONCATENATE("  - &amp;AuthorListID",TEXT($A4864,"0000"),
"  {CitationID: *CitationID0001",
", PersonID: *PersonID",TEXT(MATCH(INDEX(AuthorList[Author Name],$A4864),People[Full Name],0),"0000"),
", AuthorOrder: ",INDEX(AuthorList[Author Number],$A4864),"}")))</f>
        <v>#REF!</v>
      </c>
      <c r="K4864" t="e">
        <f>IF(INDEX(SamplingFeatures[Feature Code],$A4864)="","",
CONCATENATE("  - &amp;SamplingFeatureID",TEXT($A4864,"0000"),
" {","SamplingFeatureUUID:  ",CHAR(34),INDEX(SamplingFeatures[Sampling Feature UUID],$A4864),CHAR(34),
", SamplingFeatureTypeCV:  ",CHAR(34),INDEX(SamplingFeatures[Sampling Feature Type],$A4864),CHAR(34),
", SamplingFeatureCode:  ",CHAR(34),INDEX(SamplingFeatures[Feature Code],$A4864),CHAR(34),
", SamplingFeatureName:  ",CHAR(34),INDEX(SamplingFeatures[Feature Name],$A4864),CHAR(34),
", SamplingFeatureDescription:  ",CHAR(34),INDEX(SamplingFeatures[Feature Description],$A4864),CHAR(34),
", SamplingFeatureGeotypeCV:  ",CHAR(34),INDEX(SamplingFeatures[Feature Geo Type],$A4864),CHAR(34),
", FeatureGeometry:  ",CHAR(34),INDEX(SamplingFeatures[Feature Geometry],$A4864),CHAR(34),
", Elevation_m:  ",CHAR(34),INDEX(SamplingFeatures[Elevation_m],$A4864),CHAR(34),
", ElevationDatumCV:  ",CHAR(34),ElevationDatum,CHAR(34),"}"))</f>
        <v>#REF!</v>
      </c>
      <c r="L4864" t="e">
        <f>IF(INDEX(SamplingFeatures[Sampling Feature Type],$A4864)&lt;&gt;"Site","",
CONCATENATE("  - &amp;SiteID",TEXT(SUMPRODUCT(--($L$3:$L4863&lt;&gt;"")),"0000"),
" {","SamplingFeatureID:  *SamplingFeatureID",TEXT($A4864,"0000"),
", SiteTypeCV:  ",CHAR(34),INDEX(Sites[Site Type],$A4864),CHAR(34),
", Latitude:  ",INDEX(Sites[Latitude],$A4864),
", Longitude:  ",INDEX(Sites[Longitude],$A4864),
", SRSName:  ",CHAR(34),LatLonDatum,CHAR(34),"}"))</f>
        <v>#REF!</v>
      </c>
      <c r="M4864" t="e">
        <f>IF(INDEX(SamplingFeatures[Sampling Feature Type],$A4864)&lt;&gt;"Specimen","",
CONCATENATE("  - &amp;SpecimenID",TEXT(SUMPRODUCT(--($M$3:$M4863&lt;&gt;"")),"0000"),
" {","SamplingFeatureID:  *SamplingFeatureID",TEXT($A4864,"0000"),
", SpecimenTypeCV:  ",CHAR(34),INDEX(Specimens[Specimen Type],$A4864),CHAR(34),
", SpecimenMediumCV:  ",INDEX(Specimens[Specimen Medium],$A4864),
", IsFieldSpecimen:  ",CHAR(34),INDEX(Specimens[Is Field Specimen?],$A4864),CHAR(34),"}"))</f>
        <v>#REF!</v>
      </c>
      <c r="N4864" t="e">
        <f>IF(COUNTA(SpatialOffsets[])=0,"", IF(INDEX(SpatialOffsets[Spatial Offset Type],$A4864)="","",
CONCATENATE("  - &amp;SpatialOffsetID",TEXT($A4864,"0000"),
" {","SpatialOffsetTypeCV:  ",CHAR(34),INDEX(SpatialOffsets[Spatial Offset Type],$A4864),CHAR(34),
", Offset1Value:  ",INDEX(SpatialOffsets[Offset 1 Value],$A4864),
", Offset1UnitID:  ",CHAR(34),INDEX(SpatialOffsets[Offset 1 Unit],$A4864),CHAR(34),
", Offset2Value:  ",INDEX(SpatialOffsets[Offset 2 Value],$A4864),
", Offset2UnitID:  ",CHAR(34),INDEX(SpatialOffsets[Offset 2 Unit],$A4864),CHAR(34),
", Offset3Value:  ",INDEX(SpatialOffsets[Offset 3 Value],$A4864),
", Offset3UnitID:  ",CHAR(34),INDEX(SpatialOffsets[Offset 3 Unit],$A4864),CHAR(34),,"}")))</f>
        <v>#REF!</v>
      </c>
      <c r="O4864" t="e">
        <f>IF(COUNTA(RelatedFeatures[])=0,"", IF(INDEX(RelatedFeatures[First Sampling Feature Code],$A4864)="","",
CONCATENATE("  - &amp;RelationID",TEXT($A4864,"0000"),
" {","SamplingFeatureID:  *SamplingFeatureID",TEXT(MATCH(INDEX(RelatedFeatures[First Sampling Feature Code],$A4864),SamplingFeatures[Feature Code],0),"0000"),
", RelationshipTypeCV:  ",CHAR(34),INDEX(RelatedFeatures[Relationship Type],$A4864),CHAR(34),
", RelatedFeatureID: *SamplingFeatureID",TEXT(MATCH(INDEX(RelatedFeatures[Second Sampling Feature Code],$A4864),SamplingFeatures[Feature Code],0),"0000"),
", SpatialOffsetID:  ",IF(INDEX(RelatedFeatures[Offset Number],$A4864)="","",CONCATENATE("*SpatialOffsetID",TEXT(INDEX(RelatedFeatures[Offset Number],$A4864),"0000"))),"}")))</f>
        <v>#REF!</v>
      </c>
      <c r="P4864" t="e">
        <f>IF(INDEX(Methods[Method Type],$A4864)="","",
CONCATENATE("  - &amp;MethodID",TEXT($A4864,"0000"),
" {","MethodTypeCV:  ",CHAR(34),INDEX(Methods[Method Type],$A4864),CHAR(34),
", MethodCode:  ",CHAR(34),INDEX(Methods[Method Code],$A4864),CHAR(34),
", MethodName:  ",CHAR(34),INDEX(Methods[Method Name],$A4864),CHAR(34),
", MethodDescription:  ",CHAR(34),INDEX(Methods[Method Description],$A4864),CHAR(34),
", MethodLink:  ",CHAR(34),INDEX(Methods[Method Link],$A4864),CHAR(34),
", OrganizationID: *OrganizationID",TEXT(MATCH(INDEX(Methods[Organization Name],$A4864),Organizations[Organization Name],0),"0000"),"}"))</f>
        <v>#REF!</v>
      </c>
      <c r="Q4864" t="e">
        <f>IF(INDEX(Variables[Variable Type],$A4864)="","",
CONCATENATE("  - &amp;VariableID",TEXT($A4864,"0000"),
" {","VariableTypeCV:  ",CHAR(34),INDEX(Variables[Variable Type],$A4864),CHAR(34),
", VariableCode:  ",CHAR(34),INDEX(Variables[Variable Code],$A4864),CHAR(34),
", VariableNameCV:  ",CHAR(34),INDEX(Variables[Variable Name],$A4864),CHAR(34),
", VariableDefinition:  ",CHAR(34),INDEX(Variables[Variable Definition],$A4864),CHAR(34),
", SpecciationCV:  ",CHAR(34),INDEX(Variables[Speciation],$A4864),CHAR(34),
", NoDataValue:  ",CHAR(34),INDEX(Variables[No Data Value],$A4864),CHAR(34),"}"))</f>
        <v>#REF!</v>
      </c>
    </row>
    <row r="4865" spans="1:17" x14ac:dyDescent="0.25">
      <c r="A4865">
        <v>4862</v>
      </c>
      <c r="D4865" t="e">
        <f>IF(INDEX(People[First Name],$A4865)="","",
CONCATENATE("  - &amp;PersonID",TEXT($A4865,"0000"),
" {","PersonFirstName:  ",CHAR(34),INDEX(People[First Name],$A4865),CHAR(34),
", PersonMiddleName:  ",CHAR(34),INDEX(People[Middle Name],$A4865),CHAR(34),
", PersonLastName:  ",CHAR(34),INDEX(People[Last Name],$A4865),CHAR(34),"}"))</f>
        <v>#REF!</v>
      </c>
      <c r="E4865" t="e">
        <f>IF(INDEX(Organizations[Organization Type '[CV']],$A4865)="","",
CONCATENATE("  - &amp;OrganizationID",TEXT($A4865,"0000"),
" {","OrganizationTypeCV:  ",CHAR(34),INDEX(Organizations[Organization Type '[CV']],$A4865),CHAR(34),
", OrganizationCode:  ",CHAR(34),INDEX(Organizations[Organization Code],$A4865),CHAR(34),
", OrganizationName:  ",CHAR(34),INDEX(Organizations[Organization Name],$A4865),CHAR(34),
", OrganizationDescription:  ",CHAR(34),INDEX(Organizations[Organization Description],$A4865),CHAR(34),
", OrganizationLink:  ",CHAR(34),INDEX(Organizations[Organization Link],$A4865),CHAR(34),"}"))</f>
        <v>#REF!</v>
      </c>
      <c r="F4865" t="e">
        <f>IF(INDEX(People[First Name],$A4865)="","",
CONCATENATE("  - &amp;AffiliationID",TEXT($A4865,"0000"),
" {PersonID: *PersonID",TEXT($A4865,"0000"),
", OrganizationID: *OrganizationID",TEXT(MATCH(INDEX(People[Organization Name],$A4865),Organizations[Organization Name],0),"0000"),
", IsPrimaryOrganizationContact: , AffiliationStartDate: , AffiliationEndDate: , PrimaryPhone: ",
", PrimaryEmail: ",CHAR(34),INDEX(People[Primary Email],$A4865),CHAR(34),
", PrimaryAddress: ",CHAR(34),INDEX(People[Primary Address],$A4865),CHAR(34),
", PersonLink: }"))</f>
        <v>#REF!</v>
      </c>
      <c r="H4865" t="e">
        <f>IF(COUNTA(CitationInformation)=0,"",IF(INDEX(AuthorList[Author Name],$A4865)="","",
CONCATENATE("  - &amp;AuthorListID",TEXT($A4865,"0000"),
"  {CitationID: *CitationID0001",
", PersonID: *PersonID",TEXT(MATCH(INDEX(AuthorList[Author Name],$A4865),People[Full Name],0),"0000"),
", AuthorOrder: ",INDEX(AuthorList[Author Number],$A4865),"}")))</f>
        <v>#REF!</v>
      </c>
      <c r="K4865" t="e">
        <f>IF(INDEX(SamplingFeatures[Feature Code],$A4865)="","",
CONCATENATE("  - &amp;SamplingFeatureID",TEXT($A4865,"0000"),
" {","SamplingFeatureUUID:  ",CHAR(34),INDEX(SamplingFeatures[Sampling Feature UUID],$A4865),CHAR(34),
", SamplingFeatureTypeCV:  ",CHAR(34),INDEX(SamplingFeatures[Sampling Feature Type],$A4865),CHAR(34),
", SamplingFeatureCode:  ",CHAR(34),INDEX(SamplingFeatures[Feature Code],$A4865),CHAR(34),
", SamplingFeatureName:  ",CHAR(34),INDEX(SamplingFeatures[Feature Name],$A4865),CHAR(34),
", SamplingFeatureDescription:  ",CHAR(34),INDEX(SamplingFeatures[Feature Description],$A4865),CHAR(34),
", SamplingFeatureGeotypeCV:  ",CHAR(34),INDEX(SamplingFeatures[Feature Geo Type],$A4865),CHAR(34),
", FeatureGeometry:  ",CHAR(34),INDEX(SamplingFeatures[Feature Geometry],$A4865),CHAR(34),
", Elevation_m:  ",CHAR(34),INDEX(SamplingFeatures[Elevation_m],$A4865),CHAR(34),
", ElevationDatumCV:  ",CHAR(34),ElevationDatum,CHAR(34),"}"))</f>
        <v>#REF!</v>
      </c>
      <c r="L4865" t="e">
        <f>IF(INDEX(SamplingFeatures[Sampling Feature Type],$A4865)&lt;&gt;"Site","",
CONCATENATE("  - &amp;SiteID",TEXT(SUMPRODUCT(--($L$3:$L4864&lt;&gt;"")),"0000"),
" {","SamplingFeatureID:  *SamplingFeatureID",TEXT($A4865,"0000"),
", SiteTypeCV:  ",CHAR(34),INDEX(Sites[Site Type],$A4865),CHAR(34),
", Latitude:  ",INDEX(Sites[Latitude],$A4865),
", Longitude:  ",INDEX(Sites[Longitude],$A4865),
", SRSName:  ",CHAR(34),LatLonDatum,CHAR(34),"}"))</f>
        <v>#REF!</v>
      </c>
      <c r="M4865" t="e">
        <f>IF(INDEX(SamplingFeatures[Sampling Feature Type],$A4865)&lt;&gt;"Specimen","",
CONCATENATE("  - &amp;SpecimenID",TEXT(SUMPRODUCT(--($M$3:$M4864&lt;&gt;"")),"0000"),
" {","SamplingFeatureID:  *SamplingFeatureID",TEXT($A4865,"0000"),
", SpecimenTypeCV:  ",CHAR(34),INDEX(Specimens[Specimen Type],$A4865),CHAR(34),
", SpecimenMediumCV:  ",INDEX(Specimens[Specimen Medium],$A4865),
", IsFieldSpecimen:  ",CHAR(34),INDEX(Specimens[Is Field Specimen?],$A4865),CHAR(34),"}"))</f>
        <v>#REF!</v>
      </c>
      <c r="N4865" t="e">
        <f>IF(COUNTA(SpatialOffsets[])=0,"", IF(INDEX(SpatialOffsets[Spatial Offset Type],$A4865)="","",
CONCATENATE("  - &amp;SpatialOffsetID",TEXT($A4865,"0000"),
" {","SpatialOffsetTypeCV:  ",CHAR(34),INDEX(SpatialOffsets[Spatial Offset Type],$A4865),CHAR(34),
", Offset1Value:  ",INDEX(SpatialOffsets[Offset 1 Value],$A4865),
", Offset1UnitID:  ",CHAR(34),INDEX(SpatialOffsets[Offset 1 Unit],$A4865),CHAR(34),
", Offset2Value:  ",INDEX(SpatialOffsets[Offset 2 Value],$A4865),
", Offset2UnitID:  ",CHAR(34),INDEX(SpatialOffsets[Offset 2 Unit],$A4865),CHAR(34),
", Offset3Value:  ",INDEX(SpatialOffsets[Offset 3 Value],$A4865),
", Offset3UnitID:  ",CHAR(34),INDEX(SpatialOffsets[Offset 3 Unit],$A4865),CHAR(34),,"}")))</f>
        <v>#REF!</v>
      </c>
      <c r="O4865" t="e">
        <f>IF(COUNTA(RelatedFeatures[])=0,"", IF(INDEX(RelatedFeatures[First Sampling Feature Code],$A4865)="","",
CONCATENATE("  - &amp;RelationID",TEXT($A4865,"0000"),
" {","SamplingFeatureID:  *SamplingFeatureID",TEXT(MATCH(INDEX(RelatedFeatures[First Sampling Feature Code],$A4865),SamplingFeatures[Feature Code],0),"0000"),
", RelationshipTypeCV:  ",CHAR(34),INDEX(RelatedFeatures[Relationship Type],$A4865),CHAR(34),
", RelatedFeatureID: *SamplingFeatureID",TEXT(MATCH(INDEX(RelatedFeatures[Second Sampling Feature Code],$A4865),SamplingFeatures[Feature Code],0),"0000"),
", SpatialOffsetID:  ",IF(INDEX(RelatedFeatures[Offset Number],$A4865)="","",CONCATENATE("*SpatialOffsetID",TEXT(INDEX(RelatedFeatures[Offset Number],$A4865),"0000"))),"}")))</f>
        <v>#REF!</v>
      </c>
      <c r="P4865" t="e">
        <f>IF(INDEX(Methods[Method Type],$A4865)="","",
CONCATENATE("  - &amp;MethodID",TEXT($A4865,"0000"),
" {","MethodTypeCV:  ",CHAR(34),INDEX(Methods[Method Type],$A4865),CHAR(34),
", MethodCode:  ",CHAR(34),INDEX(Methods[Method Code],$A4865),CHAR(34),
", MethodName:  ",CHAR(34),INDEX(Methods[Method Name],$A4865),CHAR(34),
", MethodDescription:  ",CHAR(34),INDEX(Methods[Method Description],$A4865),CHAR(34),
", MethodLink:  ",CHAR(34),INDEX(Methods[Method Link],$A4865),CHAR(34),
", OrganizationID: *OrganizationID",TEXT(MATCH(INDEX(Methods[Organization Name],$A4865),Organizations[Organization Name],0),"0000"),"}"))</f>
        <v>#REF!</v>
      </c>
      <c r="Q4865" t="e">
        <f>IF(INDEX(Variables[Variable Type],$A4865)="","",
CONCATENATE("  - &amp;VariableID",TEXT($A4865,"0000"),
" {","VariableTypeCV:  ",CHAR(34),INDEX(Variables[Variable Type],$A4865),CHAR(34),
", VariableCode:  ",CHAR(34),INDEX(Variables[Variable Code],$A4865),CHAR(34),
", VariableNameCV:  ",CHAR(34),INDEX(Variables[Variable Name],$A4865),CHAR(34),
", VariableDefinition:  ",CHAR(34),INDEX(Variables[Variable Definition],$A4865),CHAR(34),
", SpecciationCV:  ",CHAR(34),INDEX(Variables[Speciation],$A4865),CHAR(34),
", NoDataValue:  ",CHAR(34),INDEX(Variables[No Data Value],$A4865),CHAR(34),"}"))</f>
        <v>#REF!</v>
      </c>
    </row>
    <row r="4866" spans="1:17" x14ac:dyDescent="0.25">
      <c r="A4866">
        <v>4863</v>
      </c>
      <c r="D4866" t="e">
        <f>IF(INDEX(People[First Name],$A4866)="","",
CONCATENATE("  - &amp;PersonID",TEXT($A4866,"0000"),
" {","PersonFirstName:  ",CHAR(34),INDEX(People[First Name],$A4866),CHAR(34),
", PersonMiddleName:  ",CHAR(34),INDEX(People[Middle Name],$A4866),CHAR(34),
", PersonLastName:  ",CHAR(34),INDEX(People[Last Name],$A4866),CHAR(34),"}"))</f>
        <v>#REF!</v>
      </c>
      <c r="E4866" t="e">
        <f>IF(INDEX(Organizations[Organization Type '[CV']],$A4866)="","",
CONCATENATE("  - &amp;OrganizationID",TEXT($A4866,"0000"),
" {","OrganizationTypeCV:  ",CHAR(34),INDEX(Organizations[Organization Type '[CV']],$A4866),CHAR(34),
", OrganizationCode:  ",CHAR(34),INDEX(Organizations[Organization Code],$A4866),CHAR(34),
", OrganizationName:  ",CHAR(34),INDEX(Organizations[Organization Name],$A4866),CHAR(34),
", OrganizationDescription:  ",CHAR(34),INDEX(Organizations[Organization Description],$A4866),CHAR(34),
", OrganizationLink:  ",CHAR(34),INDEX(Organizations[Organization Link],$A4866),CHAR(34),"}"))</f>
        <v>#REF!</v>
      </c>
      <c r="F4866" t="e">
        <f>IF(INDEX(People[First Name],$A4866)="","",
CONCATENATE("  - &amp;AffiliationID",TEXT($A4866,"0000"),
" {PersonID: *PersonID",TEXT($A4866,"0000"),
", OrganizationID: *OrganizationID",TEXT(MATCH(INDEX(People[Organization Name],$A4866),Organizations[Organization Name],0),"0000"),
", IsPrimaryOrganizationContact: , AffiliationStartDate: , AffiliationEndDate: , PrimaryPhone: ",
", PrimaryEmail: ",CHAR(34),INDEX(People[Primary Email],$A4866),CHAR(34),
", PrimaryAddress: ",CHAR(34),INDEX(People[Primary Address],$A4866),CHAR(34),
", PersonLink: }"))</f>
        <v>#REF!</v>
      </c>
      <c r="H4866" t="e">
        <f>IF(COUNTA(CitationInformation)=0,"",IF(INDEX(AuthorList[Author Name],$A4866)="","",
CONCATENATE("  - &amp;AuthorListID",TEXT($A4866,"0000"),
"  {CitationID: *CitationID0001",
", PersonID: *PersonID",TEXT(MATCH(INDEX(AuthorList[Author Name],$A4866),People[Full Name],0),"0000"),
", AuthorOrder: ",INDEX(AuthorList[Author Number],$A4866),"}")))</f>
        <v>#REF!</v>
      </c>
      <c r="K4866" t="e">
        <f>IF(INDEX(SamplingFeatures[Feature Code],$A4866)="","",
CONCATENATE("  - &amp;SamplingFeatureID",TEXT($A4866,"0000"),
" {","SamplingFeatureUUID:  ",CHAR(34),INDEX(SamplingFeatures[Sampling Feature UUID],$A4866),CHAR(34),
", SamplingFeatureTypeCV:  ",CHAR(34),INDEX(SamplingFeatures[Sampling Feature Type],$A4866),CHAR(34),
", SamplingFeatureCode:  ",CHAR(34),INDEX(SamplingFeatures[Feature Code],$A4866),CHAR(34),
", SamplingFeatureName:  ",CHAR(34),INDEX(SamplingFeatures[Feature Name],$A4866),CHAR(34),
", SamplingFeatureDescription:  ",CHAR(34),INDEX(SamplingFeatures[Feature Description],$A4866),CHAR(34),
", SamplingFeatureGeotypeCV:  ",CHAR(34),INDEX(SamplingFeatures[Feature Geo Type],$A4866),CHAR(34),
", FeatureGeometry:  ",CHAR(34),INDEX(SamplingFeatures[Feature Geometry],$A4866),CHAR(34),
", Elevation_m:  ",CHAR(34),INDEX(SamplingFeatures[Elevation_m],$A4866),CHAR(34),
", ElevationDatumCV:  ",CHAR(34),ElevationDatum,CHAR(34),"}"))</f>
        <v>#REF!</v>
      </c>
      <c r="L4866" t="e">
        <f>IF(INDEX(SamplingFeatures[Sampling Feature Type],$A4866)&lt;&gt;"Site","",
CONCATENATE("  - &amp;SiteID",TEXT(SUMPRODUCT(--($L$3:$L4865&lt;&gt;"")),"0000"),
" {","SamplingFeatureID:  *SamplingFeatureID",TEXT($A4866,"0000"),
", SiteTypeCV:  ",CHAR(34),INDEX(Sites[Site Type],$A4866),CHAR(34),
", Latitude:  ",INDEX(Sites[Latitude],$A4866),
", Longitude:  ",INDEX(Sites[Longitude],$A4866),
", SRSName:  ",CHAR(34),LatLonDatum,CHAR(34),"}"))</f>
        <v>#REF!</v>
      </c>
      <c r="M4866" t="e">
        <f>IF(INDEX(SamplingFeatures[Sampling Feature Type],$A4866)&lt;&gt;"Specimen","",
CONCATENATE("  - &amp;SpecimenID",TEXT(SUMPRODUCT(--($M$3:$M4865&lt;&gt;"")),"0000"),
" {","SamplingFeatureID:  *SamplingFeatureID",TEXT($A4866,"0000"),
", SpecimenTypeCV:  ",CHAR(34),INDEX(Specimens[Specimen Type],$A4866),CHAR(34),
", SpecimenMediumCV:  ",INDEX(Specimens[Specimen Medium],$A4866),
", IsFieldSpecimen:  ",CHAR(34),INDEX(Specimens[Is Field Specimen?],$A4866),CHAR(34),"}"))</f>
        <v>#REF!</v>
      </c>
      <c r="N4866" t="e">
        <f>IF(COUNTA(SpatialOffsets[])=0,"", IF(INDEX(SpatialOffsets[Spatial Offset Type],$A4866)="","",
CONCATENATE("  - &amp;SpatialOffsetID",TEXT($A4866,"0000"),
" {","SpatialOffsetTypeCV:  ",CHAR(34),INDEX(SpatialOffsets[Spatial Offset Type],$A4866),CHAR(34),
", Offset1Value:  ",INDEX(SpatialOffsets[Offset 1 Value],$A4866),
", Offset1UnitID:  ",CHAR(34),INDEX(SpatialOffsets[Offset 1 Unit],$A4866),CHAR(34),
", Offset2Value:  ",INDEX(SpatialOffsets[Offset 2 Value],$A4866),
", Offset2UnitID:  ",CHAR(34),INDEX(SpatialOffsets[Offset 2 Unit],$A4866),CHAR(34),
", Offset3Value:  ",INDEX(SpatialOffsets[Offset 3 Value],$A4866),
", Offset3UnitID:  ",CHAR(34),INDEX(SpatialOffsets[Offset 3 Unit],$A4866),CHAR(34),,"}")))</f>
        <v>#REF!</v>
      </c>
      <c r="O4866" t="e">
        <f>IF(COUNTA(RelatedFeatures[])=0,"", IF(INDEX(RelatedFeatures[First Sampling Feature Code],$A4866)="","",
CONCATENATE("  - &amp;RelationID",TEXT($A4866,"0000"),
" {","SamplingFeatureID:  *SamplingFeatureID",TEXT(MATCH(INDEX(RelatedFeatures[First Sampling Feature Code],$A4866),SamplingFeatures[Feature Code],0),"0000"),
", RelationshipTypeCV:  ",CHAR(34),INDEX(RelatedFeatures[Relationship Type],$A4866),CHAR(34),
", RelatedFeatureID: *SamplingFeatureID",TEXT(MATCH(INDEX(RelatedFeatures[Second Sampling Feature Code],$A4866),SamplingFeatures[Feature Code],0),"0000"),
", SpatialOffsetID:  ",IF(INDEX(RelatedFeatures[Offset Number],$A4866)="","",CONCATENATE("*SpatialOffsetID",TEXT(INDEX(RelatedFeatures[Offset Number],$A4866),"0000"))),"}")))</f>
        <v>#REF!</v>
      </c>
      <c r="P4866" t="e">
        <f>IF(INDEX(Methods[Method Type],$A4866)="","",
CONCATENATE("  - &amp;MethodID",TEXT($A4866,"0000"),
" {","MethodTypeCV:  ",CHAR(34),INDEX(Methods[Method Type],$A4866),CHAR(34),
", MethodCode:  ",CHAR(34),INDEX(Methods[Method Code],$A4866),CHAR(34),
", MethodName:  ",CHAR(34),INDEX(Methods[Method Name],$A4866),CHAR(34),
", MethodDescription:  ",CHAR(34),INDEX(Methods[Method Description],$A4866),CHAR(34),
", MethodLink:  ",CHAR(34),INDEX(Methods[Method Link],$A4866),CHAR(34),
", OrganizationID: *OrganizationID",TEXT(MATCH(INDEX(Methods[Organization Name],$A4866),Organizations[Organization Name],0),"0000"),"}"))</f>
        <v>#REF!</v>
      </c>
      <c r="Q4866" t="e">
        <f>IF(INDEX(Variables[Variable Type],$A4866)="","",
CONCATENATE("  - &amp;VariableID",TEXT($A4866,"0000"),
" {","VariableTypeCV:  ",CHAR(34),INDEX(Variables[Variable Type],$A4866),CHAR(34),
", VariableCode:  ",CHAR(34),INDEX(Variables[Variable Code],$A4866),CHAR(34),
", VariableNameCV:  ",CHAR(34),INDEX(Variables[Variable Name],$A4866),CHAR(34),
", VariableDefinition:  ",CHAR(34),INDEX(Variables[Variable Definition],$A4866),CHAR(34),
", SpecciationCV:  ",CHAR(34),INDEX(Variables[Speciation],$A4866),CHAR(34),
", NoDataValue:  ",CHAR(34),INDEX(Variables[No Data Value],$A4866),CHAR(34),"}"))</f>
        <v>#REF!</v>
      </c>
    </row>
    <row r="4867" spans="1:17" x14ac:dyDescent="0.25">
      <c r="A4867">
        <v>4864</v>
      </c>
      <c r="D4867" t="e">
        <f>IF(INDEX(People[First Name],$A4867)="","",
CONCATENATE("  - &amp;PersonID",TEXT($A4867,"0000"),
" {","PersonFirstName:  ",CHAR(34),INDEX(People[First Name],$A4867),CHAR(34),
", PersonMiddleName:  ",CHAR(34),INDEX(People[Middle Name],$A4867),CHAR(34),
", PersonLastName:  ",CHAR(34),INDEX(People[Last Name],$A4867),CHAR(34),"}"))</f>
        <v>#REF!</v>
      </c>
      <c r="E4867" t="e">
        <f>IF(INDEX(Organizations[Organization Type '[CV']],$A4867)="","",
CONCATENATE("  - &amp;OrganizationID",TEXT($A4867,"0000"),
" {","OrganizationTypeCV:  ",CHAR(34),INDEX(Organizations[Organization Type '[CV']],$A4867),CHAR(34),
", OrganizationCode:  ",CHAR(34),INDEX(Organizations[Organization Code],$A4867),CHAR(34),
", OrganizationName:  ",CHAR(34),INDEX(Organizations[Organization Name],$A4867),CHAR(34),
", OrganizationDescription:  ",CHAR(34),INDEX(Organizations[Organization Description],$A4867),CHAR(34),
", OrganizationLink:  ",CHAR(34),INDEX(Organizations[Organization Link],$A4867),CHAR(34),"}"))</f>
        <v>#REF!</v>
      </c>
      <c r="F4867" t="e">
        <f>IF(INDEX(People[First Name],$A4867)="","",
CONCATENATE("  - &amp;AffiliationID",TEXT($A4867,"0000"),
" {PersonID: *PersonID",TEXT($A4867,"0000"),
", OrganizationID: *OrganizationID",TEXT(MATCH(INDEX(People[Organization Name],$A4867),Organizations[Organization Name],0),"0000"),
", IsPrimaryOrganizationContact: , AffiliationStartDate: , AffiliationEndDate: , PrimaryPhone: ",
", PrimaryEmail: ",CHAR(34),INDEX(People[Primary Email],$A4867),CHAR(34),
", PrimaryAddress: ",CHAR(34),INDEX(People[Primary Address],$A4867),CHAR(34),
", PersonLink: }"))</f>
        <v>#REF!</v>
      </c>
      <c r="H4867" t="e">
        <f>IF(COUNTA(CitationInformation)=0,"",IF(INDEX(AuthorList[Author Name],$A4867)="","",
CONCATENATE("  - &amp;AuthorListID",TEXT($A4867,"0000"),
"  {CitationID: *CitationID0001",
", PersonID: *PersonID",TEXT(MATCH(INDEX(AuthorList[Author Name],$A4867),People[Full Name],0),"0000"),
", AuthorOrder: ",INDEX(AuthorList[Author Number],$A4867),"}")))</f>
        <v>#REF!</v>
      </c>
      <c r="K4867" t="e">
        <f>IF(INDEX(SamplingFeatures[Feature Code],$A4867)="","",
CONCATENATE("  - &amp;SamplingFeatureID",TEXT($A4867,"0000"),
" {","SamplingFeatureUUID:  ",CHAR(34),INDEX(SamplingFeatures[Sampling Feature UUID],$A4867),CHAR(34),
", SamplingFeatureTypeCV:  ",CHAR(34),INDEX(SamplingFeatures[Sampling Feature Type],$A4867),CHAR(34),
", SamplingFeatureCode:  ",CHAR(34),INDEX(SamplingFeatures[Feature Code],$A4867),CHAR(34),
", SamplingFeatureName:  ",CHAR(34),INDEX(SamplingFeatures[Feature Name],$A4867),CHAR(34),
", SamplingFeatureDescription:  ",CHAR(34),INDEX(SamplingFeatures[Feature Description],$A4867),CHAR(34),
", SamplingFeatureGeotypeCV:  ",CHAR(34),INDEX(SamplingFeatures[Feature Geo Type],$A4867),CHAR(34),
", FeatureGeometry:  ",CHAR(34),INDEX(SamplingFeatures[Feature Geometry],$A4867),CHAR(34),
", Elevation_m:  ",CHAR(34),INDEX(SamplingFeatures[Elevation_m],$A4867),CHAR(34),
", ElevationDatumCV:  ",CHAR(34),ElevationDatum,CHAR(34),"}"))</f>
        <v>#REF!</v>
      </c>
      <c r="L4867" t="e">
        <f>IF(INDEX(SamplingFeatures[Sampling Feature Type],$A4867)&lt;&gt;"Site","",
CONCATENATE("  - &amp;SiteID",TEXT(SUMPRODUCT(--($L$3:$L4866&lt;&gt;"")),"0000"),
" {","SamplingFeatureID:  *SamplingFeatureID",TEXT($A4867,"0000"),
", SiteTypeCV:  ",CHAR(34),INDEX(Sites[Site Type],$A4867),CHAR(34),
", Latitude:  ",INDEX(Sites[Latitude],$A4867),
", Longitude:  ",INDEX(Sites[Longitude],$A4867),
", SRSName:  ",CHAR(34),LatLonDatum,CHAR(34),"}"))</f>
        <v>#REF!</v>
      </c>
      <c r="M4867" t="e">
        <f>IF(INDEX(SamplingFeatures[Sampling Feature Type],$A4867)&lt;&gt;"Specimen","",
CONCATENATE("  - &amp;SpecimenID",TEXT(SUMPRODUCT(--($M$3:$M4866&lt;&gt;"")),"0000"),
" {","SamplingFeatureID:  *SamplingFeatureID",TEXT($A4867,"0000"),
", SpecimenTypeCV:  ",CHAR(34),INDEX(Specimens[Specimen Type],$A4867),CHAR(34),
", SpecimenMediumCV:  ",INDEX(Specimens[Specimen Medium],$A4867),
", IsFieldSpecimen:  ",CHAR(34),INDEX(Specimens[Is Field Specimen?],$A4867),CHAR(34),"}"))</f>
        <v>#REF!</v>
      </c>
      <c r="N4867" t="e">
        <f>IF(COUNTA(SpatialOffsets[])=0,"", IF(INDEX(SpatialOffsets[Spatial Offset Type],$A4867)="","",
CONCATENATE("  - &amp;SpatialOffsetID",TEXT($A4867,"0000"),
" {","SpatialOffsetTypeCV:  ",CHAR(34),INDEX(SpatialOffsets[Spatial Offset Type],$A4867),CHAR(34),
", Offset1Value:  ",INDEX(SpatialOffsets[Offset 1 Value],$A4867),
", Offset1UnitID:  ",CHAR(34),INDEX(SpatialOffsets[Offset 1 Unit],$A4867),CHAR(34),
", Offset2Value:  ",INDEX(SpatialOffsets[Offset 2 Value],$A4867),
", Offset2UnitID:  ",CHAR(34),INDEX(SpatialOffsets[Offset 2 Unit],$A4867),CHAR(34),
", Offset3Value:  ",INDEX(SpatialOffsets[Offset 3 Value],$A4867),
", Offset3UnitID:  ",CHAR(34),INDEX(SpatialOffsets[Offset 3 Unit],$A4867),CHAR(34),,"}")))</f>
        <v>#REF!</v>
      </c>
      <c r="O4867" t="e">
        <f>IF(COUNTA(RelatedFeatures[])=0,"", IF(INDEX(RelatedFeatures[First Sampling Feature Code],$A4867)="","",
CONCATENATE("  - &amp;RelationID",TEXT($A4867,"0000"),
" {","SamplingFeatureID:  *SamplingFeatureID",TEXT(MATCH(INDEX(RelatedFeatures[First Sampling Feature Code],$A4867),SamplingFeatures[Feature Code],0),"0000"),
", RelationshipTypeCV:  ",CHAR(34),INDEX(RelatedFeatures[Relationship Type],$A4867),CHAR(34),
", RelatedFeatureID: *SamplingFeatureID",TEXT(MATCH(INDEX(RelatedFeatures[Second Sampling Feature Code],$A4867),SamplingFeatures[Feature Code],0),"0000"),
", SpatialOffsetID:  ",IF(INDEX(RelatedFeatures[Offset Number],$A4867)="","",CONCATENATE("*SpatialOffsetID",TEXT(INDEX(RelatedFeatures[Offset Number],$A4867),"0000"))),"}")))</f>
        <v>#REF!</v>
      </c>
      <c r="P4867" t="e">
        <f>IF(INDEX(Methods[Method Type],$A4867)="","",
CONCATENATE("  - &amp;MethodID",TEXT($A4867,"0000"),
" {","MethodTypeCV:  ",CHAR(34),INDEX(Methods[Method Type],$A4867),CHAR(34),
", MethodCode:  ",CHAR(34),INDEX(Methods[Method Code],$A4867),CHAR(34),
", MethodName:  ",CHAR(34),INDEX(Methods[Method Name],$A4867),CHAR(34),
", MethodDescription:  ",CHAR(34),INDEX(Methods[Method Description],$A4867),CHAR(34),
", MethodLink:  ",CHAR(34),INDEX(Methods[Method Link],$A4867),CHAR(34),
", OrganizationID: *OrganizationID",TEXT(MATCH(INDEX(Methods[Organization Name],$A4867),Organizations[Organization Name],0),"0000"),"}"))</f>
        <v>#REF!</v>
      </c>
      <c r="Q4867" t="e">
        <f>IF(INDEX(Variables[Variable Type],$A4867)="","",
CONCATENATE("  - &amp;VariableID",TEXT($A4867,"0000"),
" {","VariableTypeCV:  ",CHAR(34),INDEX(Variables[Variable Type],$A4867),CHAR(34),
", VariableCode:  ",CHAR(34),INDEX(Variables[Variable Code],$A4867),CHAR(34),
", VariableNameCV:  ",CHAR(34),INDEX(Variables[Variable Name],$A4867),CHAR(34),
", VariableDefinition:  ",CHAR(34),INDEX(Variables[Variable Definition],$A4867),CHAR(34),
", SpecciationCV:  ",CHAR(34),INDEX(Variables[Speciation],$A4867),CHAR(34),
", NoDataValue:  ",CHAR(34),INDEX(Variables[No Data Value],$A4867),CHAR(34),"}"))</f>
        <v>#REF!</v>
      </c>
    </row>
    <row r="4868" spans="1:17" x14ac:dyDescent="0.25">
      <c r="A4868">
        <v>4865</v>
      </c>
      <c r="D4868" t="e">
        <f>IF(INDEX(People[First Name],$A4868)="","",
CONCATENATE("  - &amp;PersonID",TEXT($A4868,"0000"),
" {","PersonFirstName:  ",CHAR(34),INDEX(People[First Name],$A4868),CHAR(34),
", PersonMiddleName:  ",CHAR(34),INDEX(People[Middle Name],$A4868),CHAR(34),
", PersonLastName:  ",CHAR(34),INDEX(People[Last Name],$A4868),CHAR(34),"}"))</f>
        <v>#REF!</v>
      </c>
      <c r="E4868" t="e">
        <f>IF(INDEX(Organizations[Organization Type '[CV']],$A4868)="","",
CONCATENATE("  - &amp;OrganizationID",TEXT($A4868,"0000"),
" {","OrganizationTypeCV:  ",CHAR(34),INDEX(Organizations[Organization Type '[CV']],$A4868),CHAR(34),
", OrganizationCode:  ",CHAR(34),INDEX(Organizations[Organization Code],$A4868),CHAR(34),
", OrganizationName:  ",CHAR(34),INDEX(Organizations[Organization Name],$A4868),CHAR(34),
", OrganizationDescription:  ",CHAR(34),INDEX(Organizations[Organization Description],$A4868),CHAR(34),
", OrganizationLink:  ",CHAR(34),INDEX(Organizations[Organization Link],$A4868),CHAR(34),"}"))</f>
        <v>#REF!</v>
      </c>
      <c r="F4868" t="e">
        <f>IF(INDEX(People[First Name],$A4868)="","",
CONCATENATE("  - &amp;AffiliationID",TEXT($A4868,"0000"),
" {PersonID: *PersonID",TEXT($A4868,"0000"),
", OrganizationID: *OrganizationID",TEXT(MATCH(INDEX(People[Organization Name],$A4868),Organizations[Organization Name],0),"0000"),
", IsPrimaryOrganizationContact: , AffiliationStartDate: , AffiliationEndDate: , PrimaryPhone: ",
", PrimaryEmail: ",CHAR(34),INDEX(People[Primary Email],$A4868),CHAR(34),
", PrimaryAddress: ",CHAR(34),INDEX(People[Primary Address],$A4868),CHAR(34),
", PersonLink: }"))</f>
        <v>#REF!</v>
      </c>
      <c r="H4868" t="e">
        <f>IF(COUNTA(CitationInformation)=0,"",IF(INDEX(AuthorList[Author Name],$A4868)="","",
CONCATENATE("  - &amp;AuthorListID",TEXT($A4868,"0000"),
"  {CitationID: *CitationID0001",
", PersonID: *PersonID",TEXT(MATCH(INDEX(AuthorList[Author Name],$A4868),People[Full Name],0),"0000"),
", AuthorOrder: ",INDEX(AuthorList[Author Number],$A4868),"}")))</f>
        <v>#REF!</v>
      </c>
      <c r="K4868" t="e">
        <f>IF(INDEX(SamplingFeatures[Feature Code],$A4868)="","",
CONCATENATE("  - &amp;SamplingFeatureID",TEXT($A4868,"0000"),
" {","SamplingFeatureUUID:  ",CHAR(34),INDEX(SamplingFeatures[Sampling Feature UUID],$A4868),CHAR(34),
", SamplingFeatureTypeCV:  ",CHAR(34),INDEX(SamplingFeatures[Sampling Feature Type],$A4868),CHAR(34),
", SamplingFeatureCode:  ",CHAR(34),INDEX(SamplingFeatures[Feature Code],$A4868),CHAR(34),
", SamplingFeatureName:  ",CHAR(34),INDEX(SamplingFeatures[Feature Name],$A4868),CHAR(34),
", SamplingFeatureDescription:  ",CHAR(34),INDEX(SamplingFeatures[Feature Description],$A4868),CHAR(34),
", SamplingFeatureGeotypeCV:  ",CHAR(34),INDEX(SamplingFeatures[Feature Geo Type],$A4868),CHAR(34),
", FeatureGeometry:  ",CHAR(34),INDEX(SamplingFeatures[Feature Geometry],$A4868),CHAR(34),
", Elevation_m:  ",CHAR(34),INDEX(SamplingFeatures[Elevation_m],$A4868),CHAR(34),
", ElevationDatumCV:  ",CHAR(34),ElevationDatum,CHAR(34),"}"))</f>
        <v>#REF!</v>
      </c>
      <c r="L4868" t="e">
        <f>IF(INDEX(SamplingFeatures[Sampling Feature Type],$A4868)&lt;&gt;"Site","",
CONCATENATE("  - &amp;SiteID",TEXT(SUMPRODUCT(--($L$3:$L4867&lt;&gt;"")),"0000"),
" {","SamplingFeatureID:  *SamplingFeatureID",TEXT($A4868,"0000"),
", SiteTypeCV:  ",CHAR(34),INDEX(Sites[Site Type],$A4868),CHAR(34),
", Latitude:  ",INDEX(Sites[Latitude],$A4868),
", Longitude:  ",INDEX(Sites[Longitude],$A4868),
", SRSName:  ",CHAR(34),LatLonDatum,CHAR(34),"}"))</f>
        <v>#REF!</v>
      </c>
      <c r="M4868" t="e">
        <f>IF(INDEX(SamplingFeatures[Sampling Feature Type],$A4868)&lt;&gt;"Specimen","",
CONCATENATE("  - &amp;SpecimenID",TEXT(SUMPRODUCT(--($M$3:$M4867&lt;&gt;"")),"0000"),
" {","SamplingFeatureID:  *SamplingFeatureID",TEXT($A4868,"0000"),
", SpecimenTypeCV:  ",CHAR(34),INDEX(Specimens[Specimen Type],$A4868),CHAR(34),
", SpecimenMediumCV:  ",INDEX(Specimens[Specimen Medium],$A4868),
", IsFieldSpecimen:  ",CHAR(34),INDEX(Specimens[Is Field Specimen?],$A4868),CHAR(34),"}"))</f>
        <v>#REF!</v>
      </c>
      <c r="N4868" t="e">
        <f>IF(COUNTA(SpatialOffsets[])=0,"", IF(INDEX(SpatialOffsets[Spatial Offset Type],$A4868)="","",
CONCATENATE("  - &amp;SpatialOffsetID",TEXT($A4868,"0000"),
" {","SpatialOffsetTypeCV:  ",CHAR(34),INDEX(SpatialOffsets[Spatial Offset Type],$A4868),CHAR(34),
", Offset1Value:  ",INDEX(SpatialOffsets[Offset 1 Value],$A4868),
", Offset1UnitID:  ",CHAR(34),INDEX(SpatialOffsets[Offset 1 Unit],$A4868),CHAR(34),
", Offset2Value:  ",INDEX(SpatialOffsets[Offset 2 Value],$A4868),
", Offset2UnitID:  ",CHAR(34),INDEX(SpatialOffsets[Offset 2 Unit],$A4868),CHAR(34),
", Offset3Value:  ",INDEX(SpatialOffsets[Offset 3 Value],$A4868),
", Offset3UnitID:  ",CHAR(34),INDEX(SpatialOffsets[Offset 3 Unit],$A4868),CHAR(34),,"}")))</f>
        <v>#REF!</v>
      </c>
      <c r="O4868" t="e">
        <f>IF(COUNTA(RelatedFeatures[])=0,"", IF(INDEX(RelatedFeatures[First Sampling Feature Code],$A4868)="","",
CONCATENATE("  - &amp;RelationID",TEXT($A4868,"0000"),
" {","SamplingFeatureID:  *SamplingFeatureID",TEXT(MATCH(INDEX(RelatedFeatures[First Sampling Feature Code],$A4868),SamplingFeatures[Feature Code],0),"0000"),
", RelationshipTypeCV:  ",CHAR(34),INDEX(RelatedFeatures[Relationship Type],$A4868),CHAR(34),
", RelatedFeatureID: *SamplingFeatureID",TEXT(MATCH(INDEX(RelatedFeatures[Second Sampling Feature Code],$A4868),SamplingFeatures[Feature Code],0),"0000"),
", SpatialOffsetID:  ",IF(INDEX(RelatedFeatures[Offset Number],$A4868)="","",CONCATENATE("*SpatialOffsetID",TEXT(INDEX(RelatedFeatures[Offset Number],$A4868),"0000"))),"}")))</f>
        <v>#REF!</v>
      </c>
      <c r="P4868" t="e">
        <f>IF(INDEX(Methods[Method Type],$A4868)="","",
CONCATENATE("  - &amp;MethodID",TEXT($A4868,"0000"),
" {","MethodTypeCV:  ",CHAR(34),INDEX(Methods[Method Type],$A4868),CHAR(34),
", MethodCode:  ",CHAR(34),INDEX(Methods[Method Code],$A4868),CHAR(34),
", MethodName:  ",CHAR(34),INDEX(Methods[Method Name],$A4868),CHAR(34),
", MethodDescription:  ",CHAR(34),INDEX(Methods[Method Description],$A4868),CHAR(34),
", MethodLink:  ",CHAR(34),INDEX(Methods[Method Link],$A4868),CHAR(34),
", OrganizationID: *OrganizationID",TEXT(MATCH(INDEX(Methods[Organization Name],$A4868),Organizations[Organization Name],0),"0000"),"}"))</f>
        <v>#REF!</v>
      </c>
      <c r="Q4868" t="e">
        <f>IF(INDEX(Variables[Variable Type],$A4868)="","",
CONCATENATE("  - &amp;VariableID",TEXT($A4868,"0000"),
" {","VariableTypeCV:  ",CHAR(34),INDEX(Variables[Variable Type],$A4868),CHAR(34),
", VariableCode:  ",CHAR(34),INDEX(Variables[Variable Code],$A4868),CHAR(34),
", VariableNameCV:  ",CHAR(34),INDEX(Variables[Variable Name],$A4868),CHAR(34),
", VariableDefinition:  ",CHAR(34),INDEX(Variables[Variable Definition],$A4868),CHAR(34),
", SpecciationCV:  ",CHAR(34),INDEX(Variables[Speciation],$A4868),CHAR(34),
", NoDataValue:  ",CHAR(34),INDEX(Variables[No Data Value],$A4868),CHAR(34),"}"))</f>
        <v>#REF!</v>
      </c>
    </row>
    <row r="4869" spans="1:17" x14ac:dyDescent="0.25">
      <c r="A4869">
        <v>4866</v>
      </c>
      <c r="D4869" t="e">
        <f>IF(INDEX(People[First Name],$A4869)="","",
CONCATENATE("  - &amp;PersonID",TEXT($A4869,"0000"),
" {","PersonFirstName:  ",CHAR(34),INDEX(People[First Name],$A4869),CHAR(34),
", PersonMiddleName:  ",CHAR(34),INDEX(People[Middle Name],$A4869),CHAR(34),
", PersonLastName:  ",CHAR(34),INDEX(People[Last Name],$A4869),CHAR(34),"}"))</f>
        <v>#REF!</v>
      </c>
      <c r="E4869" t="e">
        <f>IF(INDEX(Organizations[Organization Type '[CV']],$A4869)="","",
CONCATENATE("  - &amp;OrganizationID",TEXT($A4869,"0000"),
" {","OrganizationTypeCV:  ",CHAR(34),INDEX(Organizations[Organization Type '[CV']],$A4869),CHAR(34),
", OrganizationCode:  ",CHAR(34),INDEX(Organizations[Organization Code],$A4869),CHAR(34),
", OrganizationName:  ",CHAR(34),INDEX(Organizations[Organization Name],$A4869),CHAR(34),
", OrganizationDescription:  ",CHAR(34),INDEX(Organizations[Organization Description],$A4869),CHAR(34),
", OrganizationLink:  ",CHAR(34),INDEX(Organizations[Organization Link],$A4869),CHAR(34),"}"))</f>
        <v>#REF!</v>
      </c>
      <c r="F4869" t="e">
        <f>IF(INDEX(People[First Name],$A4869)="","",
CONCATENATE("  - &amp;AffiliationID",TEXT($A4869,"0000"),
" {PersonID: *PersonID",TEXT($A4869,"0000"),
", OrganizationID: *OrganizationID",TEXT(MATCH(INDEX(People[Organization Name],$A4869),Organizations[Organization Name],0),"0000"),
", IsPrimaryOrganizationContact: , AffiliationStartDate: , AffiliationEndDate: , PrimaryPhone: ",
", PrimaryEmail: ",CHAR(34),INDEX(People[Primary Email],$A4869),CHAR(34),
", PrimaryAddress: ",CHAR(34),INDEX(People[Primary Address],$A4869),CHAR(34),
", PersonLink: }"))</f>
        <v>#REF!</v>
      </c>
      <c r="H4869" t="e">
        <f>IF(COUNTA(CitationInformation)=0,"",IF(INDEX(AuthorList[Author Name],$A4869)="","",
CONCATENATE("  - &amp;AuthorListID",TEXT($A4869,"0000"),
"  {CitationID: *CitationID0001",
", PersonID: *PersonID",TEXT(MATCH(INDEX(AuthorList[Author Name],$A4869),People[Full Name],0),"0000"),
", AuthorOrder: ",INDEX(AuthorList[Author Number],$A4869),"}")))</f>
        <v>#REF!</v>
      </c>
      <c r="K4869" t="e">
        <f>IF(INDEX(SamplingFeatures[Feature Code],$A4869)="","",
CONCATENATE("  - &amp;SamplingFeatureID",TEXT($A4869,"0000"),
" {","SamplingFeatureUUID:  ",CHAR(34),INDEX(SamplingFeatures[Sampling Feature UUID],$A4869),CHAR(34),
", SamplingFeatureTypeCV:  ",CHAR(34),INDEX(SamplingFeatures[Sampling Feature Type],$A4869),CHAR(34),
", SamplingFeatureCode:  ",CHAR(34),INDEX(SamplingFeatures[Feature Code],$A4869),CHAR(34),
", SamplingFeatureName:  ",CHAR(34),INDEX(SamplingFeatures[Feature Name],$A4869),CHAR(34),
", SamplingFeatureDescription:  ",CHAR(34),INDEX(SamplingFeatures[Feature Description],$A4869),CHAR(34),
", SamplingFeatureGeotypeCV:  ",CHAR(34),INDEX(SamplingFeatures[Feature Geo Type],$A4869),CHAR(34),
", FeatureGeometry:  ",CHAR(34),INDEX(SamplingFeatures[Feature Geometry],$A4869),CHAR(34),
", Elevation_m:  ",CHAR(34),INDEX(SamplingFeatures[Elevation_m],$A4869),CHAR(34),
", ElevationDatumCV:  ",CHAR(34),ElevationDatum,CHAR(34),"}"))</f>
        <v>#REF!</v>
      </c>
      <c r="L4869" t="e">
        <f>IF(INDEX(SamplingFeatures[Sampling Feature Type],$A4869)&lt;&gt;"Site","",
CONCATENATE("  - &amp;SiteID",TEXT(SUMPRODUCT(--($L$3:$L4868&lt;&gt;"")),"0000"),
" {","SamplingFeatureID:  *SamplingFeatureID",TEXT($A4869,"0000"),
", SiteTypeCV:  ",CHAR(34),INDEX(Sites[Site Type],$A4869),CHAR(34),
", Latitude:  ",INDEX(Sites[Latitude],$A4869),
", Longitude:  ",INDEX(Sites[Longitude],$A4869),
", SRSName:  ",CHAR(34),LatLonDatum,CHAR(34),"}"))</f>
        <v>#REF!</v>
      </c>
      <c r="M4869" t="e">
        <f>IF(INDEX(SamplingFeatures[Sampling Feature Type],$A4869)&lt;&gt;"Specimen","",
CONCATENATE("  - &amp;SpecimenID",TEXT(SUMPRODUCT(--($M$3:$M4868&lt;&gt;"")),"0000"),
" {","SamplingFeatureID:  *SamplingFeatureID",TEXT($A4869,"0000"),
", SpecimenTypeCV:  ",CHAR(34),INDEX(Specimens[Specimen Type],$A4869),CHAR(34),
", SpecimenMediumCV:  ",INDEX(Specimens[Specimen Medium],$A4869),
", IsFieldSpecimen:  ",CHAR(34),INDEX(Specimens[Is Field Specimen?],$A4869),CHAR(34),"}"))</f>
        <v>#REF!</v>
      </c>
      <c r="N4869" t="e">
        <f>IF(COUNTA(SpatialOffsets[])=0,"", IF(INDEX(SpatialOffsets[Spatial Offset Type],$A4869)="","",
CONCATENATE("  - &amp;SpatialOffsetID",TEXT($A4869,"0000"),
" {","SpatialOffsetTypeCV:  ",CHAR(34),INDEX(SpatialOffsets[Spatial Offset Type],$A4869),CHAR(34),
", Offset1Value:  ",INDEX(SpatialOffsets[Offset 1 Value],$A4869),
", Offset1UnitID:  ",CHAR(34),INDEX(SpatialOffsets[Offset 1 Unit],$A4869),CHAR(34),
", Offset2Value:  ",INDEX(SpatialOffsets[Offset 2 Value],$A4869),
", Offset2UnitID:  ",CHAR(34),INDEX(SpatialOffsets[Offset 2 Unit],$A4869),CHAR(34),
", Offset3Value:  ",INDEX(SpatialOffsets[Offset 3 Value],$A4869),
", Offset3UnitID:  ",CHAR(34),INDEX(SpatialOffsets[Offset 3 Unit],$A4869),CHAR(34),,"}")))</f>
        <v>#REF!</v>
      </c>
      <c r="O4869" t="e">
        <f>IF(COUNTA(RelatedFeatures[])=0,"", IF(INDEX(RelatedFeatures[First Sampling Feature Code],$A4869)="","",
CONCATENATE("  - &amp;RelationID",TEXT($A4869,"0000"),
" {","SamplingFeatureID:  *SamplingFeatureID",TEXT(MATCH(INDEX(RelatedFeatures[First Sampling Feature Code],$A4869),SamplingFeatures[Feature Code],0),"0000"),
", RelationshipTypeCV:  ",CHAR(34),INDEX(RelatedFeatures[Relationship Type],$A4869),CHAR(34),
", RelatedFeatureID: *SamplingFeatureID",TEXT(MATCH(INDEX(RelatedFeatures[Second Sampling Feature Code],$A4869),SamplingFeatures[Feature Code],0),"0000"),
", SpatialOffsetID:  ",IF(INDEX(RelatedFeatures[Offset Number],$A4869)="","",CONCATENATE("*SpatialOffsetID",TEXT(INDEX(RelatedFeatures[Offset Number],$A4869),"0000"))),"}")))</f>
        <v>#REF!</v>
      </c>
      <c r="P4869" t="e">
        <f>IF(INDEX(Methods[Method Type],$A4869)="","",
CONCATENATE("  - &amp;MethodID",TEXT($A4869,"0000"),
" {","MethodTypeCV:  ",CHAR(34),INDEX(Methods[Method Type],$A4869),CHAR(34),
", MethodCode:  ",CHAR(34),INDEX(Methods[Method Code],$A4869),CHAR(34),
", MethodName:  ",CHAR(34),INDEX(Methods[Method Name],$A4869),CHAR(34),
", MethodDescription:  ",CHAR(34),INDEX(Methods[Method Description],$A4869),CHAR(34),
", MethodLink:  ",CHAR(34),INDEX(Methods[Method Link],$A4869),CHAR(34),
", OrganizationID: *OrganizationID",TEXT(MATCH(INDEX(Methods[Organization Name],$A4869),Organizations[Organization Name],0),"0000"),"}"))</f>
        <v>#REF!</v>
      </c>
      <c r="Q4869" t="e">
        <f>IF(INDEX(Variables[Variable Type],$A4869)="","",
CONCATENATE("  - &amp;VariableID",TEXT($A4869,"0000"),
" {","VariableTypeCV:  ",CHAR(34),INDEX(Variables[Variable Type],$A4869),CHAR(34),
", VariableCode:  ",CHAR(34),INDEX(Variables[Variable Code],$A4869),CHAR(34),
", VariableNameCV:  ",CHAR(34),INDEX(Variables[Variable Name],$A4869),CHAR(34),
", VariableDefinition:  ",CHAR(34),INDEX(Variables[Variable Definition],$A4869),CHAR(34),
", SpecciationCV:  ",CHAR(34),INDEX(Variables[Speciation],$A4869),CHAR(34),
", NoDataValue:  ",CHAR(34),INDEX(Variables[No Data Value],$A4869),CHAR(34),"}"))</f>
        <v>#REF!</v>
      </c>
    </row>
    <row r="4870" spans="1:17" x14ac:dyDescent="0.25">
      <c r="A4870">
        <v>4867</v>
      </c>
      <c r="D4870" t="e">
        <f>IF(INDEX(People[First Name],$A4870)="","",
CONCATENATE("  - &amp;PersonID",TEXT($A4870,"0000"),
" {","PersonFirstName:  ",CHAR(34),INDEX(People[First Name],$A4870),CHAR(34),
", PersonMiddleName:  ",CHAR(34),INDEX(People[Middle Name],$A4870),CHAR(34),
", PersonLastName:  ",CHAR(34),INDEX(People[Last Name],$A4870),CHAR(34),"}"))</f>
        <v>#REF!</v>
      </c>
      <c r="E4870" t="e">
        <f>IF(INDEX(Organizations[Organization Type '[CV']],$A4870)="","",
CONCATENATE("  - &amp;OrganizationID",TEXT($A4870,"0000"),
" {","OrganizationTypeCV:  ",CHAR(34),INDEX(Organizations[Organization Type '[CV']],$A4870),CHAR(34),
", OrganizationCode:  ",CHAR(34),INDEX(Organizations[Organization Code],$A4870),CHAR(34),
", OrganizationName:  ",CHAR(34),INDEX(Organizations[Organization Name],$A4870),CHAR(34),
", OrganizationDescription:  ",CHAR(34),INDEX(Organizations[Organization Description],$A4870),CHAR(34),
", OrganizationLink:  ",CHAR(34),INDEX(Organizations[Organization Link],$A4870),CHAR(34),"}"))</f>
        <v>#REF!</v>
      </c>
      <c r="F4870" t="e">
        <f>IF(INDEX(People[First Name],$A4870)="","",
CONCATENATE("  - &amp;AffiliationID",TEXT($A4870,"0000"),
" {PersonID: *PersonID",TEXT($A4870,"0000"),
", OrganizationID: *OrganizationID",TEXT(MATCH(INDEX(People[Organization Name],$A4870),Organizations[Organization Name],0),"0000"),
", IsPrimaryOrganizationContact: , AffiliationStartDate: , AffiliationEndDate: , PrimaryPhone: ",
", PrimaryEmail: ",CHAR(34),INDEX(People[Primary Email],$A4870),CHAR(34),
", PrimaryAddress: ",CHAR(34),INDEX(People[Primary Address],$A4870),CHAR(34),
", PersonLink: }"))</f>
        <v>#REF!</v>
      </c>
      <c r="H4870" t="e">
        <f>IF(COUNTA(CitationInformation)=0,"",IF(INDEX(AuthorList[Author Name],$A4870)="","",
CONCATENATE("  - &amp;AuthorListID",TEXT($A4870,"0000"),
"  {CitationID: *CitationID0001",
", PersonID: *PersonID",TEXT(MATCH(INDEX(AuthorList[Author Name],$A4870),People[Full Name],0),"0000"),
", AuthorOrder: ",INDEX(AuthorList[Author Number],$A4870),"}")))</f>
        <v>#REF!</v>
      </c>
      <c r="K4870" t="e">
        <f>IF(INDEX(SamplingFeatures[Feature Code],$A4870)="","",
CONCATENATE("  - &amp;SamplingFeatureID",TEXT($A4870,"0000"),
" {","SamplingFeatureUUID:  ",CHAR(34),INDEX(SamplingFeatures[Sampling Feature UUID],$A4870),CHAR(34),
", SamplingFeatureTypeCV:  ",CHAR(34),INDEX(SamplingFeatures[Sampling Feature Type],$A4870),CHAR(34),
", SamplingFeatureCode:  ",CHAR(34),INDEX(SamplingFeatures[Feature Code],$A4870),CHAR(34),
", SamplingFeatureName:  ",CHAR(34),INDEX(SamplingFeatures[Feature Name],$A4870),CHAR(34),
", SamplingFeatureDescription:  ",CHAR(34),INDEX(SamplingFeatures[Feature Description],$A4870),CHAR(34),
", SamplingFeatureGeotypeCV:  ",CHAR(34),INDEX(SamplingFeatures[Feature Geo Type],$A4870),CHAR(34),
", FeatureGeometry:  ",CHAR(34),INDEX(SamplingFeatures[Feature Geometry],$A4870),CHAR(34),
", Elevation_m:  ",CHAR(34),INDEX(SamplingFeatures[Elevation_m],$A4870),CHAR(34),
", ElevationDatumCV:  ",CHAR(34),ElevationDatum,CHAR(34),"}"))</f>
        <v>#REF!</v>
      </c>
      <c r="L4870" t="e">
        <f>IF(INDEX(SamplingFeatures[Sampling Feature Type],$A4870)&lt;&gt;"Site","",
CONCATENATE("  - &amp;SiteID",TEXT(SUMPRODUCT(--($L$3:$L4869&lt;&gt;"")),"0000"),
" {","SamplingFeatureID:  *SamplingFeatureID",TEXT($A4870,"0000"),
", SiteTypeCV:  ",CHAR(34),INDEX(Sites[Site Type],$A4870),CHAR(34),
", Latitude:  ",INDEX(Sites[Latitude],$A4870),
", Longitude:  ",INDEX(Sites[Longitude],$A4870),
", SRSName:  ",CHAR(34),LatLonDatum,CHAR(34),"}"))</f>
        <v>#REF!</v>
      </c>
      <c r="M4870" t="e">
        <f>IF(INDEX(SamplingFeatures[Sampling Feature Type],$A4870)&lt;&gt;"Specimen","",
CONCATENATE("  - &amp;SpecimenID",TEXT(SUMPRODUCT(--($M$3:$M4869&lt;&gt;"")),"0000"),
" {","SamplingFeatureID:  *SamplingFeatureID",TEXT($A4870,"0000"),
", SpecimenTypeCV:  ",CHAR(34),INDEX(Specimens[Specimen Type],$A4870),CHAR(34),
", SpecimenMediumCV:  ",INDEX(Specimens[Specimen Medium],$A4870),
", IsFieldSpecimen:  ",CHAR(34),INDEX(Specimens[Is Field Specimen?],$A4870),CHAR(34),"}"))</f>
        <v>#REF!</v>
      </c>
      <c r="N4870" t="e">
        <f>IF(COUNTA(SpatialOffsets[])=0,"", IF(INDEX(SpatialOffsets[Spatial Offset Type],$A4870)="","",
CONCATENATE("  - &amp;SpatialOffsetID",TEXT($A4870,"0000"),
" {","SpatialOffsetTypeCV:  ",CHAR(34),INDEX(SpatialOffsets[Spatial Offset Type],$A4870),CHAR(34),
", Offset1Value:  ",INDEX(SpatialOffsets[Offset 1 Value],$A4870),
", Offset1UnitID:  ",CHAR(34),INDEX(SpatialOffsets[Offset 1 Unit],$A4870),CHAR(34),
", Offset2Value:  ",INDEX(SpatialOffsets[Offset 2 Value],$A4870),
", Offset2UnitID:  ",CHAR(34),INDEX(SpatialOffsets[Offset 2 Unit],$A4870),CHAR(34),
", Offset3Value:  ",INDEX(SpatialOffsets[Offset 3 Value],$A4870),
", Offset3UnitID:  ",CHAR(34),INDEX(SpatialOffsets[Offset 3 Unit],$A4870),CHAR(34),,"}")))</f>
        <v>#REF!</v>
      </c>
      <c r="O4870" t="e">
        <f>IF(COUNTA(RelatedFeatures[])=0,"", IF(INDEX(RelatedFeatures[First Sampling Feature Code],$A4870)="","",
CONCATENATE("  - &amp;RelationID",TEXT($A4870,"0000"),
" {","SamplingFeatureID:  *SamplingFeatureID",TEXT(MATCH(INDEX(RelatedFeatures[First Sampling Feature Code],$A4870),SamplingFeatures[Feature Code],0),"0000"),
", RelationshipTypeCV:  ",CHAR(34),INDEX(RelatedFeatures[Relationship Type],$A4870),CHAR(34),
", RelatedFeatureID: *SamplingFeatureID",TEXT(MATCH(INDEX(RelatedFeatures[Second Sampling Feature Code],$A4870),SamplingFeatures[Feature Code],0),"0000"),
", SpatialOffsetID:  ",IF(INDEX(RelatedFeatures[Offset Number],$A4870)="","",CONCATENATE("*SpatialOffsetID",TEXT(INDEX(RelatedFeatures[Offset Number],$A4870),"0000"))),"}")))</f>
        <v>#REF!</v>
      </c>
      <c r="P4870" t="e">
        <f>IF(INDEX(Methods[Method Type],$A4870)="","",
CONCATENATE("  - &amp;MethodID",TEXT($A4870,"0000"),
" {","MethodTypeCV:  ",CHAR(34),INDEX(Methods[Method Type],$A4870),CHAR(34),
", MethodCode:  ",CHAR(34),INDEX(Methods[Method Code],$A4870),CHAR(34),
", MethodName:  ",CHAR(34),INDEX(Methods[Method Name],$A4870),CHAR(34),
", MethodDescription:  ",CHAR(34),INDEX(Methods[Method Description],$A4870),CHAR(34),
", MethodLink:  ",CHAR(34),INDEX(Methods[Method Link],$A4870),CHAR(34),
", OrganizationID: *OrganizationID",TEXT(MATCH(INDEX(Methods[Organization Name],$A4870),Organizations[Organization Name],0),"0000"),"}"))</f>
        <v>#REF!</v>
      </c>
      <c r="Q4870" t="e">
        <f>IF(INDEX(Variables[Variable Type],$A4870)="","",
CONCATENATE("  - &amp;VariableID",TEXT($A4870,"0000"),
" {","VariableTypeCV:  ",CHAR(34),INDEX(Variables[Variable Type],$A4870),CHAR(34),
", VariableCode:  ",CHAR(34),INDEX(Variables[Variable Code],$A4870),CHAR(34),
", VariableNameCV:  ",CHAR(34),INDEX(Variables[Variable Name],$A4870),CHAR(34),
", VariableDefinition:  ",CHAR(34),INDEX(Variables[Variable Definition],$A4870),CHAR(34),
", SpecciationCV:  ",CHAR(34),INDEX(Variables[Speciation],$A4870),CHAR(34),
", NoDataValue:  ",CHAR(34),INDEX(Variables[No Data Value],$A4870),CHAR(34),"}"))</f>
        <v>#REF!</v>
      </c>
    </row>
    <row r="4871" spans="1:17" x14ac:dyDescent="0.25">
      <c r="A4871">
        <v>4868</v>
      </c>
      <c r="D4871" t="e">
        <f>IF(INDEX(People[First Name],$A4871)="","",
CONCATENATE("  - &amp;PersonID",TEXT($A4871,"0000"),
" {","PersonFirstName:  ",CHAR(34),INDEX(People[First Name],$A4871),CHAR(34),
", PersonMiddleName:  ",CHAR(34),INDEX(People[Middle Name],$A4871),CHAR(34),
", PersonLastName:  ",CHAR(34),INDEX(People[Last Name],$A4871),CHAR(34),"}"))</f>
        <v>#REF!</v>
      </c>
      <c r="E4871" t="e">
        <f>IF(INDEX(Organizations[Organization Type '[CV']],$A4871)="","",
CONCATENATE("  - &amp;OrganizationID",TEXT($A4871,"0000"),
" {","OrganizationTypeCV:  ",CHAR(34),INDEX(Organizations[Organization Type '[CV']],$A4871),CHAR(34),
", OrganizationCode:  ",CHAR(34),INDEX(Organizations[Organization Code],$A4871),CHAR(34),
", OrganizationName:  ",CHAR(34),INDEX(Organizations[Organization Name],$A4871),CHAR(34),
", OrganizationDescription:  ",CHAR(34),INDEX(Organizations[Organization Description],$A4871),CHAR(34),
", OrganizationLink:  ",CHAR(34),INDEX(Organizations[Organization Link],$A4871),CHAR(34),"}"))</f>
        <v>#REF!</v>
      </c>
      <c r="F4871" t="e">
        <f>IF(INDEX(People[First Name],$A4871)="","",
CONCATENATE("  - &amp;AffiliationID",TEXT($A4871,"0000"),
" {PersonID: *PersonID",TEXT($A4871,"0000"),
", OrganizationID: *OrganizationID",TEXT(MATCH(INDEX(People[Organization Name],$A4871),Organizations[Organization Name],0),"0000"),
", IsPrimaryOrganizationContact: , AffiliationStartDate: , AffiliationEndDate: , PrimaryPhone: ",
", PrimaryEmail: ",CHAR(34),INDEX(People[Primary Email],$A4871),CHAR(34),
", PrimaryAddress: ",CHAR(34),INDEX(People[Primary Address],$A4871),CHAR(34),
", PersonLink: }"))</f>
        <v>#REF!</v>
      </c>
      <c r="H4871" t="e">
        <f>IF(COUNTA(CitationInformation)=0,"",IF(INDEX(AuthorList[Author Name],$A4871)="","",
CONCATENATE("  - &amp;AuthorListID",TEXT($A4871,"0000"),
"  {CitationID: *CitationID0001",
", PersonID: *PersonID",TEXT(MATCH(INDEX(AuthorList[Author Name],$A4871),People[Full Name],0),"0000"),
", AuthorOrder: ",INDEX(AuthorList[Author Number],$A4871),"}")))</f>
        <v>#REF!</v>
      </c>
      <c r="K4871" t="e">
        <f>IF(INDEX(SamplingFeatures[Feature Code],$A4871)="","",
CONCATENATE("  - &amp;SamplingFeatureID",TEXT($A4871,"0000"),
" {","SamplingFeatureUUID:  ",CHAR(34),INDEX(SamplingFeatures[Sampling Feature UUID],$A4871),CHAR(34),
", SamplingFeatureTypeCV:  ",CHAR(34),INDEX(SamplingFeatures[Sampling Feature Type],$A4871),CHAR(34),
", SamplingFeatureCode:  ",CHAR(34),INDEX(SamplingFeatures[Feature Code],$A4871),CHAR(34),
", SamplingFeatureName:  ",CHAR(34),INDEX(SamplingFeatures[Feature Name],$A4871),CHAR(34),
", SamplingFeatureDescription:  ",CHAR(34),INDEX(SamplingFeatures[Feature Description],$A4871),CHAR(34),
", SamplingFeatureGeotypeCV:  ",CHAR(34),INDEX(SamplingFeatures[Feature Geo Type],$A4871),CHAR(34),
", FeatureGeometry:  ",CHAR(34),INDEX(SamplingFeatures[Feature Geometry],$A4871),CHAR(34),
", Elevation_m:  ",CHAR(34),INDEX(SamplingFeatures[Elevation_m],$A4871),CHAR(34),
", ElevationDatumCV:  ",CHAR(34),ElevationDatum,CHAR(34),"}"))</f>
        <v>#REF!</v>
      </c>
      <c r="L4871" t="e">
        <f>IF(INDEX(SamplingFeatures[Sampling Feature Type],$A4871)&lt;&gt;"Site","",
CONCATENATE("  - &amp;SiteID",TEXT(SUMPRODUCT(--($L$3:$L4870&lt;&gt;"")),"0000"),
" {","SamplingFeatureID:  *SamplingFeatureID",TEXT($A4871,"0000"),
", SiteTypeCV:  ",CHAR(34),INDEX(Sites[Site Type],$A4871),CHAR(34),
", Latitude:  ",INDEX(Sites[Latitude],$A4871),
", Longitude:  ",INDEX(Sites[Longitude],$A4871),
", SRSName:  ",CHAR(34),LatLonDatum,CHAR(34),"}"))</f>
        <v>#REF!</v>
      </c>
      <c r="M4871" t="e">
        <f>IF(INDEX(SamplingFeatures[Sampling Feature Type],$A4871)&lt;&gt;"Specimen","",
CONCATENATE("  - &amp;SpecimenID",TEXT(SUMPRODUCT(--($M$3:$M4870&lt;&gt;"")),"0000"),
" {","SamplingFeatureID:  *SamplingFeatureID",TEXT($A4871,"0000"),
", SpecimenTypeCV:  ",CHAR(34),INDEX(Specimens[Specimen Type],$A4871),CHAR(34),
", SpecimenMediumCV:  ",INDEX(Specimens[Specimen Medium],$A4871),
", IsFieldSpecimen:  ",CHAR(34),INDEX(Specimens[Is Field Specimen?],$A4871),CHAR(34),"}"))</f>
        <v>#REF!</v>
      </c>
      <c r="N4871" t="e">
        <f>IF(COUNTA(SpatialOffsets[])=0,"", IF(INDEX(SpatialOffsets[Spatial Offset Type],$A4871)="","",
CONCATENATE("  - &amp;SpatialOffsetID",TEXT($A4871,"0000"),
" {","SpatialOffsetTypeCV:  ",CHAR(34),INDEX(SpatialOffsets[Spatial Offset Type],$A4871),CHAR(34),
", Offset1Value:  ",INDEX(SpatialOffsets[Offset 1 Value],$A4871),
", Offset1UnitID:  ",CHAR(34),INDEX(SpatialOffsets[Offset 1 Unit],$A4871),CHAR(34),
", Offset2Value:  ",INDEX(SpatialOffsets[Offset 2 Value],$A4871),
", Offset2UnitID:  ",CHAR(34),INDEX(SpatialOffsets[Offset 2 Unit],$A4871),CHAR(34),
", Offset3Value:  ",INDEX(SpatialOffsets[Offset 3 Value],$A4871),
", Offset3UnitID:  ",CHAR(34),INDEX(SpatialOffsets[Offset 3 Unit],$A4871),CHAR(34),,"}")))</f>
        <v>#REF!</v>
      </c>
      <c r="O4871" t="e">
        <f>IF(COUNTA(RelatedFeatures[])=0,"", IF(INDEX(RelatedFeatures[First Sampling Feature Code],$A4871)="","",
CONCATENATE("  - &amp;RelationID",TEXT($A4871,"0000"),
" {","SamplingFeatureID:  *SamplingFeatureID",TEXT(MATCH(INDEX(RelatedFeatures[First Sampling Feature Code],$A4871),SamplingFeatures[Feature Code],0),"0000"),
", RelationshipTypeCV:  ",CHAR(34),INDEX(RelatedFeatures[Relationship Type],$A4871),CHAR(34),
", RelatedFeatureID: *SamplingFeatureID",TEXT(MATCH(INDEX(RelatedFeatures[Second Sampling Feature Code],$A4871),SamplingFeatures[Feature Code],0),"0000"),
", SpatialOffsetID:  ",IF(INDEX(RelatedFeatures[Offset Number],$A4871)="","",CONCATENATE("*SpatialOffsetID",TEXT(INDEX(RelatedFeatures[Offset Number],$A4871),"0000"))),"}")))</f>
        <v>#REF!</v>
      </c>
      <c r="P4871" t="e">
        <f>IF(INDEX(Methods[Method Type],$A4871)="","",
CONCATENATE("  - &amp;MethodID",TEXT($A4871,"0000"),
" {","MethodTypeCV:  ",CHAR(34),INDEX(Methods[Method Type],$A4871),CHAR(34),
", MethodCode:  ",CHAR(34),INDEX(Methods[Method Code],$A4871),CHAR(34),
", MethodName:  ",CHAR(34),INDEX(Methods[Method Name],$A4871),CHAR(34),
", MethodDescription:  ",CHAR(34),INDEX(Methods[Method Description],$A4871),CHAR(34),
", MethodLink:  ",CHAR(34),INDEX(Methods[Method Link],$A4871),CHAR(34),
", OrganizationID: *OrganizationID",TEXT(MATCH(INDEX(Methods[Organization Name],$A4871),Organizations[Organization Name],0),"0000"),"}"))</f>
        <v>#REF!</v>
      </c>
      <c r="Q4871" t="e">
        <f>IF(INDEX(Variables[Variable Type],$A4871)="","",
CONCATENATE("  - &amp;VariableID",TEXT($A4871,"0000"),
" {","VariableTypeCV:  ",CHAR(34),INDEX(Variables[Variable Type],$A4871),CHAR(34),
", VariableCode:  ",CHAR(34),INDEX(Variables[Variable Code],$A4871),CHAR(34),
", VariableNameCV:  ",CHAR(34),INDEX(Variables[Variable Name],$A4871),CHAR(34),
", VariableDefinition:  ",CHAR(34),INDEX(Variables[Variable Definition],$A4871),CHAR(34),
", SpecciationCV:  ",CHAR(34),INDEX(Variables[Speciation],$A4871),CHAR(34),
", NoDataValue:  ",CHAR(34),INDEX(Variables[No Data Value],$A4871),CHAR(34),"}"))</f>
        <v>#REF!</v>
      </c>
    </row>
    <row r="4872" spans="1:17" x14ac:dyDescent="0.25">
      <c r="A4872">
        <v>4869</v>
      </c>
      <c r="D4872" t="e">
        <f>IF(INDEX(People[First Name],$A4872)="","",
CONCATENATE("  - &amp;PersonID",TEXT($A4872,"0000"),
" {","PersonFirstName:  ",CHAR(34),INDEX(People[First Name],$A4872),CHAR(34),
", PersonMiddleName:  ",CHAR(34),INDEX(People[Middle Name],$A4872),CHAR(34),
", PersonLastName:  ",CHAR(34),INDEX(People[Last Name],$A4872),CHAR(34),"}"))</f>
        <v>#REF!</v>
      </c>
      <c r="E4872" t="e">
        <f>IF(INDEX(Organizations[Organization Type '[CV']],$A4872)="","",
CONCATENATE("  - &amp;OrganizationID",TEXT($A4872,"0000"),
" {","OrganizationTypeCV:  ",CHAR(34),INDEX(Organizations[Organization Type '[CV']],$A4872),CHAR(34),
", OrganizationCode:  ",CHAR(34),INDEX(Organizations[Organization Code],$A4872),CHAR(34),
", OrganizationName:  ",CHAR(34),INDEX(Organizations[Organization Name],$A4872),CHAR(34),
", OrganizationDescription:  ",CHAR(34),INDEX(Organizations[Organization Description],$A4872),CHAR(34),
", OrganizationLink:  ",CHAR(34),INDEX(Organizations[Organization Link],$A4872),CHAR(34),"}"))</f>
        <v>#REF!</v>
      </c>
      <c r="F4872" t="e">
        <f>IF(INDEX(People[First Name],$A4872)="","",
CONCATENATE("  - &amp;AffiliationID",TEXT($A4872,"0000"),
" {PersonID: *PersonID",TEXT($A4872,"0000"),
", OrganizationID: *OrganizationID",TEXT(MATCH(INDEX(People[Organization Name],$A4872),Organizations[Organization Name],0),"0000"),
", IsPrimaryOrganizationContact: , AffiliationStartDate: , AffiliationEndDate: , PrimaryPhone: ",
", PrimaryEmail: ",CHAR(34),INDEX(People[Primary Email],$A4872),CHAR(34),
", PrimaryAddress: ",CHAR(34),INDEX(People[Primary Address],$A4872),CHAR(34),
", PersonLink: }"))</f>
        <v>#REF!</v>
      </c>
      <c r="H4872" t="e">
        <f>IF(COUNTA(CitationInformation)=0,"",IF(INDEX(AuthorList[Author Name],$A4872)="","",
CONCATENATE("  - &amp;AuthorListID",TEXT($A4872,"0000"),
"  {CitationID: *CitationID0001",
", PersonID: *PersonID",TEXT(MATCH(INDEX(AuthorList[Author Name],$A4872),People[Full Name],0),"0000"),
", AuthorOrder: ",INDEX(AuthorList[Author Number],$A4872),"}")))</f>
        <v>#REF!</v>
      </c>
      <c r="K4872" t="e">
        <f>IF(INDEX(SamplingFeatures[Feature Code],$A4872)="","",
CONCATENATE("  - &amp;SamplingFeatureID",TEXT($A4872,"0000"),
" {","SamplingFeatureUUID:  ",CHAR(34),INDEX(SamplingFeatures[Sampling Feature UUID],$A4872),CHAR(34),
", SamplingFeatureTypeCV:  ",CHAR(34),INDEX(SamplingFeatures[Sampling Feature Type],$A4872),CHAR(34),
", SamplingFeatureCode:  ",CHAR(34),INDEX(SamplingFeatures[Feature Code],$A4872),CHAR(34),
", SamplingFeatureName:  ",CHAR(34),INDEX(SamplingFeatures[Feature Name],$A4872),CHAR(34),
", SamplingFeatureDescription:  ",CHAR(34),INDEX(SamplingFeatures[Feature Description],$A4872),CHAR(34),
", SamplingFeatureGeotypeCV:  ",CHAR(34),INDEX(SamplingFeatures[Feature Geo Type],$A4872),CHAR(34),
", FeatureGeometry:  ",CHAR(34),INDEX(SamplingFeatures[Feature Geometry],$A4872),CHAR(34),
", Elevation_m:  ",CHAR(34),INDEX(SamplingFeatures[Elevation_m],$A4872),CHAR(34),
", ElevationDatumCV:  ",CHAR(34),ElevationDatum,CHAR(34),"}"))</f>
        <v>#REF!</v>
      </c>
      <c r="L4872" t="e">
        <f>IF(INDEX(SamplingFeatures[Sampling Feature Type],$A4872)&lt;&gt;"Site","",
CONCATENATE("  - &amp;SiteID",TEXT(SUMPRODUCT(--($L$3:$L4871&lt;&gt;"")),"0000"),
" {","SamplingFeatureID:  *SamplingFeatureID",TEXT($A4872,"0000"),
", SiteTypeCV:  ",CHAR(34),INDEX(Sites[Site Type],$A4872),CHAR(34),
", Latitude:  ",INDEX(Sites[Latitude],$A4872),
", Longitude:  ",INDEX(Sites[Longitude],$A4872),
", SRSName:  ",CHAR(34),LatLonDatum,CHAR(34),"}"))</f>
        <v>#REF!</v>
      </c>
      <c r="M4872" t="e">
        <f>IF(INDEX(SamplingFeatures[Sampling Feature Type],$A4872)&lt;&gt;"Specimen","",
CONCATENATE("  - &amp;SpecimenID",TEXT(SUMPRODUCT(--($M$3:$M4871&lt;&gt;"")),"0000"),
" {","SamplingFeatureID:  *SamplingFeatureID",TEXT($A4872,"0000"),
", SpecimenTypeCV:  ",CHAR(34),INDEX(Specimens[Specimen Type],$A4872),CHAR(34),
", SpecimenMediumCV:  ",INDEX(Specimens[Specimen Medium],$A4872),
", IsFieldSpecimen:  ",CHAR(34),INDEX(Specimens[Is Field Specimen?],$A4872),CHAR(34),"}"))</f>
        <v>#REF!</v>
      </c>
      <c r="N4872" t="e">
        <f>IF(COUNTA(SpatialOffsets[])=0,"", IF(INDEX(SpatialOffsets[Spatial Offset Type],$A4872)="","",
CONCATENATE("  - &amp;SpatialOffsetID",TEXT($A4872,"0000"),
" {","SpatialOffsetTypeCV:  ",CHAR(34),INDEX(SpatialOffsets[Spatial Offset Type],$A4872),CHAR(34),
", Offset1Value:  ",INDEX(SpatialOffsets[Offset 1 Value],$A4872),
", Offset1UnitID:  ",CHAR(34),INDEX(SpatialOffsets[Offset 1 Unit],$A4872),CHAR(34),
", Offset2Value:  ",INDEX(SpatialOffsets[Offset 2 Value],$A4872),
", Offset2UnitID:  ",CHAR(34),INDEX(SpatialOffsets[Offset 2 Unit],$A4872),CHAR(34),
", Offset3Value:  ",INDEX(SpatialOffsets[Offset 3 Value],$A4872),
", Offset3UnitID:  ",CHAR(34),INDEX(SpatialOffsets[Offset 3 Unit],$A4872),CHAR(34),,"}")))</f>
        <v>#REF!</v>
      </c>
      <c r="O4872" t="e">
        <f>IF(COUNTA(RelatedFeatures[])=0,"", IF(INDEX(RelatedFeatures[First Sampling Feature Code],$A4872)="","",
CONCATENATE("  - &amp;RelationID",TEXT($A4872,"0000"),
" {","SamplingFeatureID:  *SamplingFeatureID",TEXT(MATCH(INDEX(RelatedFeatures[First Sampling Feature Code],$A4872),SamplingFeatures[Feature Code],0),"0000"),
", RelationshipTypeCV:  ",CHAR(34),INDEX(RelatedFeatures[Relationship Type],$A4872),CHAR(34),
", RelatedFeatureID: *SamplingFeatureID",TEXT(MATCH(INDEX(RelatedFeatures[Second Sampling Feature Code],$A4872),SamplingFeatures[Feature Code],0),"0000"),
", SpatialOffsetID:  ",IF(INDEX(RelatedFeatures[Offset Number],$A4872)="","",CONCATENATE("*SpatialOffsetID",TEXT(INDEX(RelatedFeatures[Offset Number],$A4872),"0000"))),"}")))</f>
        <v>#REF!</v>
      </c>
      <c r="P4872" t="e">
        <f>IF(INDEX(Methods[Method Type],$A4872)="","",
CONCATENATE("  - &amp;MethodID",TEXT($A4872,"0000"),
" {","MethodTypeCV:  ",CHAR(34),INDEX(Methods[Method Type],$A4872),CHAR(34),
", MethodCode:  ",CHAR(34),INDEX(Methods[Method Code],$A4872),CHAR(34),
", MethodName:  ",CHAR(34),INDEX(Methods[Method Name],$A4872),CHAR(34),
", MethodDescription:  ",CHAR(34),INDEX(Methods[Method Description],$A4872),CHAR(34),
", MethodLink:  ",CHAR(34),INDEX(Methods[Method Link],$A4872),CHAR(34),
", OrganizationID: *OrganizationID",TEXT(MATCH(INDEX(Methods[Organization Name],$A4872),Organizations[Organization Name],0),"0000"),"}"))</f>
        <v>#REF!</v>
      </c>
      <c r="Q4872" t="e">
        <f>IF(INDEX(Variables[Variable Type],$A4872)="","",
CONCATENATE("  - &amp;VariableID",TEXT($A4872,"0000"),
" {","VariableTypeCV:  ",CHAR(34),INDEX(Variables[Variable Type],$A4872),CHAR(34),
", VariableCode:  ",CHAR(34),INDEX(Variables[Variable Code],$A4872),CHAR(34),
", VariableNameCV:  ",CHAR(34),INDEX(Variables[Variable Name],$A4872),CHAR(34),
", VariableDefinition:  ",CHAR(34),INDEX(Variables[Variable Definition],$A4872),CHAR(34),
", SpecciationCV:  ",CHAR(34),INDEX(Variables[Speciation],$A4872),CHAR(34),
", NoDataValue:  ",CHAR(34),INDEX(Variables[No Data Value],$A4872),CHAR(34),"}"))</f>
        <v>#REF!</v>
      </c>
    </row>
    <row r="4873" spans="1:17" x14ac:dyDescent="0.25">
      <c r="A4873">
        <v>4870</v>
      </c>
      <c r="D4873" t="e">
        <f>IF(INDEX(People[First Name],$A4873)="","",
CONCATENATE("  - &amp;PersonID",TEXT($A4873,"0000"),
" {","PersonFirstName:  ",CHAR(34),INDEX(People[First Name],$A4873),CHAR(34),
", PersonMiddleName:  ",CHAR(34),INDEX(People[Middle Name],$A4873),CHAR(34),
", PersonLastName:  ",CHAR(34),INDEX(People[Last Name],$A4873),CHAR(34),"}"))</f>
        <v>#REF!</v>
      </c>
      <c r="E4873" t="e">
        <f>IF(INDEX(Organizations[Organization Type '[CV']],$A4873)="","",
CONCATENATE("  - &amp;OrganizationID",TEXT($A4873,"0000"),
" {","OrganizationTypeCV:  ",CHAR(34),INDEX(Organizations[Organization Type '[CV']],$A4873),CHAR(34),
", OrganizationCode:  ",CHAR(34),INDEX(Organizations[Organization Code],$A4873),CHAR(34),
", OrganizationName:  ",CHAR(34),INDEX(Organizations[Organization Name],$A4873),CHAR(34),
", OrganizationDescription:  ",CHAR(34),INDEX(Organizations[Organization Description],$A4873),CHAR(34),
", OrganizationLink:  ",CHAR(34),INDEX(Organizations[Organization Link],$A4873),CHAR(34),"}"))</f>
        <v>#REF!</v>
      </c>
      <c r="F4873" t="e">
        <f>IF(INDEX(People[First Name],$A4873)="","",
CONCATENATE("  - &amp;AffiliationID",TEXT($A4873,"0000"),
" {PersonID: *PersonID",TEXT($A4873,"0000"),
", OrganizationID: *OrganizationID",TEXT(MATCH(INDEX(People[Organization Name],$A4873),Organizations[Organization Name],0),"0000"),
", IsPrimaryOrganizationContact: , AffiliationStartDate: , AffiliationEndDate: , PrimaryPhone: ",
", PrimaryEmail: ",CHAR(34),INDEX(People[Primary Email],$A4873),CHAR(34),
", PrimaryAddress: ",CHAR(34),INDEX(People[Primary Address],$A4873),CHAR(34),
", PersonLink: }"))</f>
        <v>#REF!</v>
      </c>
      <c r="H4873" t="e">
        <f>IF(COUNTA(CitationInformation)=0,"",IF(INDEX(AuthorList[Author Name],$A4873)="","",
CONCATENATE("  - &amp;AuthorListID",TEXT($A4873,"0000"),
"  {CitationID: *CitationID0001",
", PersonID: *PersonID",TEXT(MATCH(INDEX(AuthorList[Author Name],$A4873),People[Full Name],0),"0000"),
", AuthorOrder: ",INDEX(AuthorList[Author Number],$A4873),"}")))</f>
        <v>#REF!</v>
      </c>
      <c r="K4873" t="e">
        <f>IF(INDEX(SamplingFeatures[Feature Code],$A4873)="","",
CONCATENATE("  - &amp;SamplingFeatureID",TEXT($A4873,"0000"),
" {","SamplingFeatureUUID:  ",CHAR(34),INDEX(SamplingFeatures[Sampling Feature UUID],$A4873),CHAR(34),
", SamplingFeatureTypeCV:  ",CHAR(34),INDEX(SamplingFeatures[Sampling Feature Type],$A4873),CHAR(34),
", SamplingFeatureCode:  ",CHAR(34),INDEX(SamplingFeatures[Feature Code],$A4873),CHAR(34),
", SamplingFeatureName:  ",CHAR(34),INDEX(SamplingFeatures[Feature Name],$A4873),CHAR(34),
", SamplingFeatureDescription:  ",CHAR(34),INDEX(SamplingFeatures[Feature Description],$A4873),CHAR(34),
", SamplingFeatureGeotypeCV:  ",CHAR(34),INDEX(SamplingFeatures[Feature Geo Type],$A4873),CHAR(34),
", FeatureGeometry:  ",CHAR(34),INDEX(SamplingFeatures[Feature Geometry],$A4873),CHAR(34),
", Elevation_m:  ",CHAR(34),INDEX(SamplingFeatures[Elevation_m],$A4873),CHAR(34),
", ElevationDatumCV:  ",CHAR(34),ElevationDatum,CHAR(34),"}"))</f>
        <v>#REF!</v>
      </c>
      <c r="L4873" t="e">
        <f>IF(INDEX(SamplingFeatures[Sampling Feature Type],$A4873)&lt;&gt;"Site","",
CONCATENATE("  - &amp;SiteID",TEXT(SUMPRODUCT(--($L$3:$L4872&lt;&gt;"")),"0000"),
" {","SamplingFeatureID:  *SamplingFeatureID",TEXT($A4873,"0000"),
", SiteTypeCV:  ",CHAR(34),INDEX(Sites[Site Type],$A4873),CHAR(34),
", Latitude:  ",INDEX(Sites[Latitude],$A4873),
", Longitude:  ",INDEX(Sites[Longitude],$A4873),
", SRSName:  ",CHAR(34),LatLonDatum,CHAR(34),"}"))</f>
        <v>#REF!</v>
      </c>
      <c r="M4873" t="e">
        <f>IF(INDEX(SamplingFeatures[Sampling Feature Type],$A4873)&lt;&gt;"Specimen","",
CONCATENATE("  - &amp;SpecimenID",TEXT(SUMPRODUCT(--($M$3:$M4872&lt;&gt;"")),"0000"),
" {","SamplingFeatureID:  *SamplingFeatureID",TEXT($A4873,"0000"),
", SpecimenTypeCV:  ",CHAR(34),INDEX(Specimens[Specimen Type],$A4873),CHAR(34),
", SpecimenMediumCV:  ",INDEX(Specimens[Specimen Medium],$A4873),
", IsFieldSpecimen:  ",CHAR(34),INDEX(Specimens[Is Field Specimen?],$A4873),CHAR(34),"}"))</f>
        <v>#REF!</v>
      </c>
      <c r="N4873" t="e">
        <f>IF(COUNTA(SpatialOffsets[])=0,"", IF(INDEX(SpatialOffsets[Spatial Offset Type],$A4873)="","",
CONCATENATE("  - &amp;SpatialOffsetID",TEXT($A4873,"0000"),
" {","SpatialOffsetTypeCV:  ",CHAR(34),INDEX(SpatialOffsets[Spatial Offset Type],$A4873),CHAR(34),
", Offset1Value:  ",INDEX(SpatialOffsets[Offset 1 Value],$A4873),
", Offset1UnitID:  ",CHAR(34),INDEX(SpatialOffsets[Offset 1 Unit],$A4873),CHAR(34),
", Offset2Value:  ",INDEX(SpatialOffsets[Offset 2 Value],$A4873),
", Offset2UnitID:  ",CHAR(34),INDEX(SpatialOffsets[Offset 2 Unit],$A4873),CHAR(34),
", Offset3Value:  ",INDEX(SpatialOffsets[Offset 3 Value],$A4873),
", Offset3UnitID:  ",CHAR(34),INDEX(SpatialOffsets[Offset 3 Unit],$A4873),CHAR(34),,"}")))</f>
        <v>#REF!</v>
      </c>
      <c r="O4873" t="e">
        <f>IF(COUNTA(RelatedFeatures[])=0,"", IF(INDEX(RelatedFeatures[First Sampling Feature Code],$A4873)="","",
CONCATENATE("  - &amp;RelationID",TEXT($A4873,"0000"),
" {","SamplingFeatureID:  *SamplingFeatureID",TEXT(MATCH(INDEX(RelatedFeatures[First Sampling Feature Code],$A4873),SamplingFeatures[Feature Code],0),"0000"),
", RelationshipTypeCV:  ",CHAR(34),INDEX(RelatedFeatures[Relationship Type],$A4873),CHAR(34),
", RelatedFeatureID: *SamplingFeatureID",TEXT(MATCH(INDEX(RelatedFeatures[Second Sampling Feature Code],$A4873),SamplingFeatures[Feature Code],0),"0000"),
", SpatialOffsetID:  ",IF(INDEX(RelatedFeatures[Offset Number],$A4873)="","",CONCATENATE("*SpatialOffsetID",TEXT(INDEX(RelatedFeatures[Offset Number],$A4873),"0000"))),"}")))</f>
        <v>#REF!</v>
      </c>
      <c r="P4873" t="e">
        <f>IF(INDEX(Methods[Method Type],$A4873)="","",
CONCATENATE("  - &amp;MethodID",TEXT($A4873,"0000"),
" {","MethodTypeCV:  ",CHAR(34),INDEX(Methods[Method Type],$A4873),CHAR(34),
", MethodCode:  ",CHAR(34),INDEX(Methods[Method Code],$A4873),CHAR(34),
", MethodName:  ",CHAR(34),INDEX(Methods[Method Name],$A4873),CHAR(34),
", MethodDescription:  ",CHAR(34),INDEX(Methods[Method Description],$A4873),CHAR(34),
", MethodLink:  ",CHAR(34),INDEX(Methods[Method Link],$A4873),CHAR(34),
", OrganizationID: *OrganizationID",TEXT(MATCH(INDEX(Methods[Organization Name],$A4873),Organizations[Organization Name],0),"0000"),"}"))</f>
        <v>#REF!</v>
      </c>
      <c r="Q4873" t="e">
        <f>IF(INDEX(Variables[Variable Type],$A4873)="","",
CONCATENATE("  - &amp;VariableID",TEXT($A4873,"0000"),
" {","VariableTypeCV:  ",CHAR(34),INDEX(Variables[Variable Type],$A4873),CHAR(34),
", VariableCode:  ",CHAR(34),INDEX(Variables[Variable Code],$A4873),CHAR(34),
", VariableNameCV:  ",CHAR(34),INDEX(Variables[Variable Name],$A4873),CHAR(34),
", VariableDefinition:  ",CHAR(34),INDEX(Variables[Variable Definition],$A4873),CHAR(34),
", SpecciationCV:  ",CHAR(34),INDEX(Variables[Speciation],$A4873),CHAR(34),
", NoDataValue:  ",CHAR(34),INDEX(Variables[No Data Value],$A4873),CHAR(34),"}"))</f>
        <v>#REF!</v>
      </c>
    </row>
    <row r="4874" spans="1:17" x14ac:dyDescent="0.25">
      <c r="A4874">
        <v>4871</v>
      </c>
      <c r="D4874" t="e">
        <f>IF(INDEX(People[First Name],$A4874)="","",
CONCATENATE("  - &amp;PersonID",TEXT($A4874,"0000"),
" {","PersonFirstName:  ",CHAR(34),INDEX(People[First Name],$A4874),CHAR(34),
", PersonMiddleName:  ",CHAR(34),INDEX(People[Middle Name],$A4874),CHAR(34),
", PersonLastName:  ",CHAR(34),INDEX(People[Last Name],$A4874),CHAR(34),"}"))</f>
        <v>#REF!</v>
      </c>
      <c r="E4874" t="e">
        <f>IF(INDEX(Organizations[Organization Type '[CV']],$A4874)="","",
CONCATENATE("  - &amp;OrganizationID",TEXT($A4874,"0000"),
" {","OrganizationTypeCV:  ",CHAR(34),INDEX(Organizations[Organization Type '[CV']],$A4874),CHAR(34),
", OrganizationCode:  ",CHAR(34),INDEX(Organizations[Organization Code],$A4874),CHAR(34),
", OrganizationName:  ",CHAR(34),INDEX(Organizations[Organization Name],$A4874),CHAR(34),
", OrganizationDescription:  ",CHAR(34),INDEX(Organizations[Organization Description],$A4874),CHAR(34),
", OrganizationLink:  ",CHAR(34),INDEX(Organizations[Organization Link],$A4874),CHAR(34),"}"))</f>
        <v>#REF!</v>
      </c>
      <c r="F4874" t="e">
        <f>IF(INDEX(People[First Name],$A4874)="","",
CONCATENATE("  - &amp;AffiliationID",TEXT($A4874,"0000"),
" {PersonID: *PersonID",TEXT($A4874,"0000"),
", OrganizationID: *OrganizationID",TEXT(MATCH(INDEX(People[Organization Name],$A4874),Organizations[Organization Name],0),"0000"),
", IsPrimaryOrganizationContact: , AffiliationStartDate: , AffiliationEndDate: , PrimaryPhone: ",
", PrimaryEmail: ",CHAR(34),INDEX(People[Primary Email],$A4874),CHAR(34),
", PrimaryAddress: ",CHAR(34),INDEX(People[Primary Address],$A4874),CHAR(34),
", PersonLink: }"))</f>
        <v>#REF!</v>
      </c>
      <c r="H4874" t="e">
        <f>IF(COUNTA(CitationInformation)=0,"",IF(INDEX(AuthorList[Author Name],$A4874)="","",
CONCATENATE("  - &amp;AuthorListID",TEXT($A4874,"0000"),
"  {CitationID: *CitationID0001",
", PersonID: *PersonID",TEXT(MATCH(INDEX(AuthorList[Author Name],$A4874),People[Full Name],0),"0000"),
", AuthorOrder: ",INDEX(AuthorList[Author Number],$A4874),"}")))</f>
        <v>#REF!</v>
      </c>
      <c r="K4874" t="e">
        <f>IF(INDEX(SamplingFeatures[Feature Code],$A4874)="","",
CONCATENATE("  - &amp;SamplingFeatureID",TEXT($A4874,"0000"),
" {","SamplingFeatureUUID:  ",CHAR(34),INDEX(SamplingFeatures[Sampling Feature UUID],$A4874),CHAR(34),
", SamplingFeatureTypeCV:  ",CHAR(34),INDEX(SamplingFeatures[Sampling Feature Type],$A4874),CHAR(34),
", SamplingFeatureCode:  ",CHAR(34),INDEX(SamplingFeatures[Feature Code],$A4874),CHAR(34),
", SamplingFeatureName:  ",CHAR(34),INDEX(SamplingFeatures[Feature Name],$A4874),CHAR(34),
", SamplingFeatureDescription:  ",CHAR(34),INDEX(SamplingFeatures[Feature Description],$A4874),CHAR(34),
", SamplingFeatureGeotypeCV:  ",CHAR(34),INDEX(SamplingFeatures[Feature Geo Type],$A4874),CHAR(34),
", FeatureGeometry:  ",CHAR(34),INDEX(SamplingFeatures[Feature Geometry],$A4874),CHAR(34),
", Elevation_m:  ",CHAR(34),INDEX(SamplingFeatures[Elevation_m],$A4874),CHAR(34),
", ElevationDatumCV:  ",CHAR(34),ElevationDatum,CHAR(34),"}"))</f>
        <v>#REF!</v>
      </c>
      <c r="L4874" t="e">
        <f>IF(INDEX(SamplingFeatures[Sampling Feature Type],$A4874)&lt;&gt;"Site","",
CONCATENATE("  - &amp;SiteID",TEXT(SUMPRODUCT(--($L$3:$L4873&lt;&gt;"")),"0000"),
" {","SamplingFeatureID:  *SamplingFeatureID",TEXT($A4874,"0000"),
", SiteTypeCV:  ",CHAR(34),INDEX(Sites[Site Type],$A4874),CHAR(34),
", Latitude:  ",INDEX(Sites[Latitude],$A4874),
", Longitude:  ",INDEX(Sites[Longitude],$A4874),
", SRSName:  ",CHAR(34),LatLonDatum,CHAR(34),"}"))</f>
        <v>#REF!</v>
      </c>
      <c r="M4874" t="e">
        <f>IF(INDEX(SamplingFeatures[Sampling Feature Type],$A4874)&lt;&gt;"Specimen","",
CONCATENATE("  - &amp;SpecimenID",TEXT(SUMPRODUCT(--($M$3:$M4873&lt;&gt;"")),"0000"),
" {","SamplingFeatureID:  *SamplingFeatureID",TEXT($A4874,"0000"),
", SpecimenTypeCV:  ",CHAR(34),INDEX(Specimens[Specimen Type],$A4874),CHAR(34),
", SpecimenMediumCV:  ",INDEX(Specimens[Specimen Medium],$A4874),
", IsFieldSpecimen:  ",CHAR(34),INDEX(Specimens[Is Field Specimen?],$A4874),CHAR(34),"}"))</f>
        <v>#REF!</v>
      </c>
      <c r="N4874" t="e">
        <f>IF(COUNTA(SpatialOffsets[])=0,"", IF(INDEX(SpatialOffsets[Spatial Offset Type],$A4874)="","",
CONCATENATE("  - &amp;SpatialOffsetID",TEXT($A4874,"0000"),
" {","SpatialOffsetTypeCV:  ",CHAR(34),INDEX(SpatialOffsets[Spatial Offset Type],$A4874),CHAR(34),
", Offset1Value:  ",INDEX(SpatialOffsets[Offset 1 Value],$A4874),
", Offset1UnitID:  ",CHAR(34),INDEX(SpatialOffsets[Offset 1 Unit],$A4874),CHAR(34),
", Offset2Value:  ",INDEX(SpatialOffsets[Offset 2 Value],$A4874),
", Offset2UnitID:  ",CHAR(34),INDEX(SpatialOffsets[Offset 2 Unit],$A4874),CHAR(34),
", Offset3Value:  ",INDEX(SpatialOffsets[Offset 3 Value],$A4874),
", Offset3UnitID:  ",CHAR(34),INDEX(SpatialOffsets[Offset 3 Unit],$A4874),CHAR(34),,"}")))</f>
        <v>#REF!</v>
      </c>
      <c r="O4874" t="e">
        <f>IF(COUNTA(RelatedFeatures[])=0,"", IF(INDEX(RelatedFeatures[First Sampling Feature Code],$A4874)="","",
CONCATENATE("  - &amp;RelationID",TEXT($A4874,"0000"),
" {","SamplingFeatureID:  *SamplingFeatureID",TEXT(MATCH(INDEX(RelatedFeatures[First Sampling Feature Code],$A4874),SamplingFeatures[Feature Code],0),"0000"),
", RelationshipTypeCV:  ",CHAR(34),INDEX(RelatedFeatures[Relationship Type],$A4874),CHAR(34),
", RelatedFeatureID: *SamplingFeatureID",TEXT(MATCH(INDEX(RelatedFeatures[Second Sampling Feature Code],$A4874),SamplingFeatures[Feature Code],0),"0000"),
", SpatialOffsetID:  ",IF(INDEX(RelatedFeatures[Offset Number],$A4874)="","",CONCATENATE("*SpatialOffsetID",TEXT(INDEX(RelatedFeatures[Offset Number],$A4874),"0000"))),"}")))</f>
        <v>#REF!</v>
      </c>
      <c r="P4874" t="e">
        <f>IF(INDEX(Methods[Method Type],$A4874)="","",
CONCATENATE("  - &amp;MethodID",TEXT($A4874,"0000"),
" {","MethodTypeCV:  ",CHAR(34),INDEX(Methods[Method Type],$A4874),CHAR(34),
", MethodCode:  ",CHAR(34),INDEX(Methods[Method Code],$A4874),CHAR(34),
", MethodName:  ",CHAR(34),INDEX(Methods[Method Name],$A4874),CHAR(34),
", MethodDescription:  ",CHAR(34),INDEX(Methods[Method Description],$A4874),CHAR(34),
", MethodLink:  ",CHAR(34),INDEX(Methods[Method Link],$A4874),CHAR(34),
", OrganizationID: *OrganizationID",TEXT(MATCH(INDEX(Methods[Organization Name],$A4874),Organizations[Organization Name],0),"0000"),"}"))</f>
        <v>#REF!</v>
      </c>
      <c r="Q4874" t="e">
        <f>IF(INDEX(Variables[Variable Type],$A4874)="","",
CONCATENATE("  - &amp;VariableID",TEXT($A4874,"0000"),
" {","VariableTypeCV:  ",CHAR(34),INDEX(Variables[Variable Type],$A4874),CHAR(34),
", VariableCode:  ",CHAR(34),INDEX(Variables[Variable Code],$A4874),CHAR(34),
", VariableNameCV:  ",CHAR(34),INDEX(Variables[Variable Name],$A4874),CHAR(34),
", VariableDefinition:  ",CHAR(34),INDEX(Variables[Variable Definition],$A4874),CHAR(34),
", SpecciationCV:  ",CHAR(34),INDEX(Variables[Speciation],$A4874),CHAR(34),
", NoDataValue:  ",CHAR(34),INDEX(Variables[No Data Value],$A4874),CHAR(34),"}"))</f>
        <v>#REF!</v>
      </c>
    </row>
    <row r="4875" spans="1:17" x14ac:dyDescent="0.25">
      <c r="A4875">
        <v>4872</v>
      </c>
      <c r="D4875" t="e">
        <f>IF(INDEX(People[First Name],$A4875)="","",
CONCATENATE("  - &amp;PersonID",TEXT($A4875,"0000"),
" {","PersonFirstName:  ",CHAR(34),INDEX(People[First Name],$A4875),CHAR(34),
", PersonMiddleName:  ",CHAR(34),INDEX(People[Middle Name],$A4875),CHAR(34),
", PersonLastName:  ",CHAR(34),INDEX(People[Last Name],$A4875),CHAR(34),"}"))</f>
        <v>#REF!</v>
      </c>
      <c r="E4875" t="e">
        <f>IF(INDEX(Organizations[Organization Type '[CV']],$A4875)="","",
CONCATENATE("  - &amp;OrganizationID",TEXT($A4875,"0000"),
" {","OrganizationTypeCV:  ",CHAR(34),INDEX(Organizations[Organization Type '[CV']],$A4875),CHAR(34),
", OrganizationCode:  ",CHAR(34),INDEX(Organizations[Organization Code],$A4875),CHAR(34),
", OrganizationName:  ",CHAR(34),INDEX(Organizations[Organization Name],$A4875),CHAR(34),
", OrganizationDescription:  ",CHAR(34),INDEX(Organizations[Organization Description],$A4875),CHAR(34),
", OrganizationLink:  ",CHAR(34),INDEX(Organizations[Organization Link],$A4875),CHAR(34),"}"))</f>
        <v>#REF!</v>
      </c>
      <c r="F4875" t="e">
        <f>IF(INDEX(People[First Name],$A4875)="","",
CONCATENATE("  - &amp;AffiliationID",TEXT($A4875,"0000"),
" {PersonID: *PersonID",TEXT($A4875,"0000"),
", OrganizationID: *OrganizationID",TEXT(MATCH(INDEX(People[Organization Name],$A4875),Organizations[Organization Name],0),"0000"),
", IsPrimaryOrganizationContact: , AffiliationStartDate: , AffiliationEndDate: , PrimaryPhone: ",
", PrimaryEmail: ",CHAR(34),INDEX(People[Primary Email],$A4875),CHAR(34),
", PrimaryAddress: ",CHAR(34),INDEX(People[Primary Address],$A4875),CHAR(34),
", PersonLink: }"))</f>
        <v>#REF!</v>
      </c>
      <c r="H4875" t="e">
        <f>IF(COUNTA(CitationInformation)=0,"",IF(INDEX(AuthorList[Author Name],$A4875)="","",
CONCATENATE("  - &amp;AuthorListID",TEXT($A4875,"0000"),
"  {CitationID: *CitationID0001",
", PersonID: *PersonID",TEXT(MATCH(INDEX(AuthorList[Author Name],$A4875),People[Full Name],0),"0000"),
", AuthorOrder: ",INDEX(AuthorList[Author Number],$A4875),"}")))</f>
        <v>#REF!</v>
      </c>
      <c r="K4875" t="e">
        <f>IF(INDEX(SamplingFeatures[Feature Code],$A4875)="","",
CONCATENATE("  - &amp;SamplingFeatureID",TEXT($A4875,"0000"),
" {","SamplingFeatureUUID:  ",CHAR(34),INDEX(SamplingFeatures[Sampling Feature UUID],$A4875),CHAR(34),
", SamplingFeatureTypeCV:  ",CHAR(34),INDEX(SamplingFeatures[Sampling Feature Type],$A4875),CHAR(34),
", SamplingFeatureCode:  ",CHAR(34),INDEX(SamplingFeatures[Feature Code],$A4875),CHAR(34),
", SamplingFeatureName:  ",CHAR(34),INDEX(SamplingFeatures[Feature Name],$A4875),CHAR(34),
", SamplingFeatureDescription:  ",CHAR(34),INDEX(SamplingFeatures[Feature Description],$A4875),CHAR(34),
", SamplingFeatureGeotypeCV:  ",CHAR(34),INDEX(SamplingFeatures[Feature Geo Type],$A4875),CHAR(34),
", FeatureGeometry:  ",CHAR(34),INDEX(SamplingFeatures[Feature Geometry],$A4875),CHAR(34),
", Elevation_m:  ",CHAR(34),INDEX(SamplingFeatures[Elevation_m],$A4875),CHAR(34),
", ElevationDatumCV:  ",CHAR(34),ElevationDatum,CHAR(34),"}"))</f>
        <v>#REF!</v>
      </c>
      <c r="L4875" t="e">
        <f>IF(INDEX(SamplingFeatures[Sampling Feature Type],$A4875)&lt;&gt;"Site","",
CONCATENATE("  - &amp;SiteID",TEXT(SUMPRODUCT(--($L$3:$L4874&lt;&gt;"")),"0000"),
" {","SamplingFeatureID:  *SamplingFeatureID",TEXT($A4875,"0000"),
", SiteTypeCV:  ",CHAR(34),INDEX(Sites[Site Type],$A4875),CHAR(34),
", Latitude:  ",INDEX(Sites[Latitude],$A4875),
", Longitude:  ",INDEX(Sites[Longitude],$A4875),
", SRSName:  ",CHAR(34),LatLonDatum,CHAR(34),"}"))</f>
        <v>#REF!</v>
      </c>
      <c r="M4875" t="e">
        <f>IF(INDEX(SamplingFeatures[Sampling Feature Type],$A4875)&lt;&gt;"Specimen","",
CONCATENATE("  - &amp;SpecimenID",TEXT(SUMPRODUCT(--($M$3:$M4874&lt;&gt;"")),"0000"),
" {","SamplingFeatureID:  *SamplingFeatureID",TEXT($A4875,"0000"),
", SpecimenTypeCV:  ",CHAR(34),INDEX(Specimens[Specimen Type],$A4875),CHAR(34),
", SpecimenMediumCV:  ",INDEX(Specimens[Specimen Medium],$A4875),
", IsFieldSpecimen:  ",CHAR(34),INDEX(Specimens[Is Field Specimen?],$A4875),CHAR(34),"}"))</f>
        <v>#REF!</v>
      </c>
      <c r="N4875" t="e">
        <f>IF(COUNTA(SpatialOffsets[])=0,"", IF(INDEX(SpatialOffsets[Spatial Offset Type],$A4875)="","",
CONCATENATE("  - &amp;SpatialOffsetID",TEXT($A4875,"0000"),
" {","SpatialOffsetTypeCV:  ",CHAR(34),INDEX(SpatialOffsets[Spatial Offset Type],$A4875),CHAR(34),
", Offset1Value:  ",INDEX(SpatialOffsets[Offset 1 Value],$A4875),
", Offset1UnitID:  ",CHAR(34),INDEX(SpatialOffsets[Offset 1 Unit],$A4875),CHAR(34),
", Offset2Value:  ",INDEX(SpatialOffsets[Offset 2 Value],$A4875),
", Offset2UnitID:  ",CHAR(34),INDEX(SpatialOffsets[Offset 2 Unit],$A4875),CHAR(34),
", Offset3Value:  ",INDEX(SpatialOffsets[Offset 3 Value],$A4875),
", Offset3UnitID:  ",CHAR(34),INDEX(SpatialOffsets[Offset 3 Unit],$A4875),CHAR(34),,"}")))</f>
        <v>#REF!</v>
      </c>
      <c r="O4875" t="e">
        <f>IF(COUNTA(RelatedFeatures[])=0,"", IF(INDEX(RelatedFeatures[First Sampling Feature Code],$A4875)="","",
CONCATENATE("  - &amp;RelationID",TEXT($A4875,"0000"),
" {","SamplingFeatureID:  *SamplingFeatureID",TEXT(MATCH(INDEX(RelatedFeatures[First Sampling Feature Code],$A4875),SamplingFeatures[Feature Code],0),"0000"),
", RelationshipTypeCV:  ",CHAR(34),INDEX(RelatedFeatures[Relationship Type],$A4875),CHAR(34),
", RelatedFeatureID: *SamplingFeatureID",TEXT(MATCH(INDEX(RelatedFeatures[Second Sampling Feature Code],$A4875),SamplingFeatures[Feature Code],0),"0000"),
", SpatialOffsetID:  ",IF(INDEX(RelatedFeatures[Offset Number],$A4875)="","",CONCATENATE("*SpatialOffsetID",TEXT(INDEX(RelatedFeatures[Offset Number],$A4875),"0000"))),"}")))</f>
        <v>#REF!</v>
      </c>
      <c r="P4875" t="e">
        <f>IF(INDEX(Methods[Method Type],$A4875)="","",
CONCATENATE("  - &amp;MethodID",TEXT($A4875,"0000"),
" {","MethodTypeCV:  ",CHAR(34),INDEX(Methods[Method Type],$A4875),CHAR(34),
", MethodCode:  ",CHAR(34),INDEX(Methods[Method Code],$A4875),CHAR(34),
", MethodName:  ",CHAR(34),INDEX(Methods[Method Name],$A4875),CHAR(34),
", MethodDescription:  ",CHAR(34),INDEX(Methods[Method Description],$A4875),CHAR(34),
", MethodLink:  ",CHAR(34),INDEX(Methods[Method Link],$A4875),CHAR(34),
", OrganizationID: *OrganizationID",TEXT(MATCH(INDEX(Methods[Organization Name],$A4875),Organizations[Organization Name],0),"0000"),"}"))</f>
        <v>#REF!</v>
      </c>
      <c r="Q4875" t="e">
        <f>IF(INDEX(Variables[Variable Type],$A4875)="","",
CONCATENATE("  - &amp;VariableID",TEXT($A4875,"0000"),
" {","VariableTypeCV:  ",CHAR(34),INDEX(Variables[Variable Type],$A4875),CHAR(34),
", VariableCode:  ",CHAR(34),INDEX(Variables[Variable Code],$A4875),CHAR(34),
", VariableNameCV:  ",CHAR(34),INDEX(Variables[Variable Name],$A4875),CHAR(34),
", VariableDefinition:  ",CHAR(34),INDEX(Variables[Variable Definition],$A4875),CHAR(34),
", SpecciationCV:  ",CHAR(34),INDEX(Variables[Speciation],$A4875),CHAR(34),
", NoDataValue:  ",CHAR(34),INDEX(Variables[No Data Value],$A4875),CHAR(34),"}"))</f>
        <v>#REF!</v>
      </c>
    </row>
    <row r="4876" spans="1:17" x14ac:dyDescent="0.25">
      <c r="A4876">
        <v>4873</v>
      </c>
      <c r="D4876" t="e">
        <f>IF(INDEX(People[First Name],$A4876)="","",
CONCATENATE("  - &amp;PersonID",TEXT($A4876,"0000"),
" {","PersonFirstName:  ",CHAR(34),INDEX(People[First Name],$A4876),CHAR(34),
", PersonMiddleName:  ",CHAR(34),INDEX(People[Middle Name],$A4876),CHAR(34),
", PersonLastName:  ",CHAR(34),INDEX(People[Last Name],$A4876),CHAR(34),"}"))</f>
        <v>#REF!</v>
      </c>
      <c r="E4876" t="e">
        <f>IF(INDEX(Organizations[Organization Type '[CV']],$A4876)="","",
CONCATENATE("  - &amp;OrganizationID",TEXT($A4876,"0000"),
" {","OrganizationTypeCV:  ",CHAR(34),INDEX(Organizations[Organization Type '[CV']],$A4876),CHAR(34),
", OrganizationCode:  ",CHAR(34),INDEX(Organizations[Organization Code],$A4876),CHAR(34),
", OrganizationName:  ",CHAR(34),INDEX(Organizations[Organization Name],$A4876),CHAR(34),
", OrganizationDescription:  ",CHAR(34),INDEX(Organizations[Organization Description],$A4876),CHAR(34),
", OrganizationLink:  ",CHAR(34),INDEX(Organizations[Organization Link],$A4876),CHAR(34),"}"))</f>
        <v>#REF!</v>
      </c>
      <c r="F4876" t="e">
        <f>IF(INDEX(People[First Name],$A4876)="","",
CONCATENATE("  - &amp;AffiliationID",TEXT($A4876,"0000"),
" {PersonID: *PersonID",TEXT($A4876,"0000"),
", OrganizationID: *OrganizationID",TEXT(MATCH(INDEX(People[Organization Name],$A4876),Organizations[Organization Name],0),"0000"),
", IsPrimaryOrganizationContact: , AffiliationStartDate: , AffiliationEndDate: , PrimaryPhone: ",
", PrimaryEmail: ",CHAR(34),INDEX(People[Primary Email],$A4876),CHAR(34),
", PrimaryAddress: ",CHAR(34),INDEX(People[Primary Address],$A4876),CHAR(34),
", PersonLink: }"))</f>
        <v>#REF!</v>
      </c>
      <c r="H4876" t="e">
        <f>IF(COUNTA(CitationInformation)=0,"",IF(INDEX(AuthorList[Author Name],$A4876)="","",
CONCATENATE("  - &amp;AuthorListID",TEXT($A4876,"0000"),
"  {CitationID: *CitationID0001",
", PersonID: *PersonID",TEXT(MATCH(INDEX(AuthorList[Author Name],$A4876),People[Full Name],0),"0000"),
", AuthorOrder: ",INDEX(AuthorList[Author Number],$A4876),"}")))</f>
        <v>#REF!</v>
      </c>
      <c r="K4876" t="e">
        <f>IF(INDEX(SamplingFeatures[Feature Code],$A4876)="","",
CONCATENATE("  - &amp;SamplingFeatureID",TEXT($A4876,"0000"),
" {","SamplingFeatureUUID:  ",CHAR(34),INDEX(SamplingFeatures[Sampling Feature UUID],$A4876),CHAR(34),
", SamplingFeatureTypeCV:  ",CHAR(34),INDEX(SamplingFeatures[Sampling Feature Type],$A4876),CHAR(34),
", SamplingFeatureCode:  ",CHAR(34),INDEX(SamplingFeatures[Feature Code],$A4876),CHAR(34),
", SamplingFeatureName:  ",CHAR(34),INDEX(SamplingFeatures[Feature Name],$A4876),CHAR(34),
", SamplingFeatureDescription:  ",CHAR(34),INDEX(SamplingFeatures[Feature Description],$A4876),CHAR(34),
", SamplingFeatureGeotypeCV:  ",CHAR(34),INDEX(SamplingFeatures[Feature Geo Type],$A4876),CHAR(34),
", FeatureGeometry:  ",CHAR(34),INDEX(SamplingFeatures[Feature Geometry],$A4876),CHAR(34),
", Elevation_m:  ",CHAR(34),INDEX(SamplingFeatures[Elevation_m],$A4876),CHAR(34),
", ElevationDatumCV:  ",CHAR(34),ElevationDatum,CHAR(34),"}"))</f>
        <v>#REF!</v>
      </c>
      <c r="L4876" t="e">
        <f>IF(INDEX(SamplingFeatures[Sampling Feature Type],$A4876)&lt;&gt;"Site","",
CONCATENATE("  - &amp;SiteID",TEXT(SUMPRODUCT(--($L$3:$L4875&lt;&gt;"")),"0000"),
" {","SamplingFeatureID:  *SamplingFeatureID",TEXT($A4876,"0000"),
", SiteTypeCV:  ",CHAR(34),INDEX(Sites[Site Type],$A4876),CHAR(34),
", Latitude:  ",INDEX(Sites[Latitude],$A4876),
", Longitude:  ",INDEX(Sites[Longitude],$A4876),
", SRSName:  ",CHAR(34),LatLonDatum,CHAR(34),"}"))</f>
        <v>#REF!</v>
      </c>
      <c r="M4876" t="e">
        <f>IF(INDEX(SamplingFeatures[Sampling Feature Type],$A4876)&lt;&gt;"Specimen","",
CONCATENATE("  - &amp;SpecimenID",TEXT(SUMPRODUCT(--($M$3:$M4875&lt;&gt;"")),"0000"),
" {","SamplingFeatureID:  *SamplingFeatureID",TEXT($A4876,"0000"),
", SpecimenTypeCV:  ",CHAR(34),INDEX(Specimens[Specimen Type],$A4876),CHAR(34),
", SpecimenMediumCV:  ",INDEX(Specimens[Specimen Medium],$A4876),
", IsFieldSpecimen:  ",CHAR(34),INDEX(Specimens[Is Field Specimen?],$A4876),CHAR(34),"}"))</f>
        <v>#REF!</v>
      </c>
      <c r="N4876" t="e">
        <f>IF(COUNTA(SpatialOffsets[])=0,"", IF(INDEX(SpatialOffsets[Spatial Offset Type],$A4876)="","",
CONCATENATE("  - &amp;SpatialOffsetID",TEXT($A4876,"0000"),
" {","SpatialOffsetTypeCV:  ",CHAR(34),INDEX(SpatialOffsets[Spatial Offset Type],$A4876),CHAR(34),
", Offset1Value:  ",INDEX(SpatialOffsets[Offset 1 Value],$A4876),
", Offset1UnitID:  ",CHAR(34),INDEX(SpatialOffsets[Offset 1 Unit],$A4876),CHAR(34),
", Offset2Value:  ",INDEX(SpatialOffsets[Offset 2 Value],$A4876),
", Offset2UnitID:  ",CHAR(34),INDEX(SpatialOffsets[Offset 2 Unit],$A4876),CHAR(34),
", Offset3Value:  ",INDEX(SpatialOffsets[Offset 3 Value],$A4876),
", Offset3UnitID:  ",CHAR(34),INDEX(SpatialOffsets[Offset 3 Unit],$A4876),CHAR(34),,"}")))</f>
        <v>#REF!</v>
      </c>
      <c r="O4876" t="e">
        <f>IF(COUNTA(RelatedFeatures[])=0,"", IF(INDEX(RelatedFeatures[First Sampling Feature Code],$A4876)="","",
CONCATENATE("  - &amp;RelationID",TEXT($A4876,"0000"),
" {","SamplingFeatureID:  *SamplingFeatureID",TEXT(MATCH(INDEX(RelatedFeatures[First Sampling Feature Code],$A4876),SamplingFeatures[Feature Code],0),"0000"),
", RelationshipTypeCV:  ",CHAR(34),INDEX(RelatedFeatures[Relationship Type],$A4876),CHAR(34),
", RelatedFeatureID: *SamplingFeatureID",TEXT(MATCH(INDEX(RelatedFeatures[Second Sampling Feature Code],$A4876),SamplingFeatures[Feature Code],0),"0000"),
", SpatialOffsetID:  ",IF(INDEX(RelatedFeatures[Offset Number],$A4876)="","",CONCATENATE("*SpatialOffsetID",TEXT(INDEX(RelatedFeatures[Offset Number],$A4876),"0000"))),"}")))</f>
        <v>#REF!</v>
      </c>
      <c r="P4876" t="e">
        <f>IF(INDEX(Methods[Method Type],$A4876)="","",
CONCATENATE("  - &amp;MethodID",TEXT($A4876,"0000"),
" {","MethodTypeCV:  ",CHAR(34),INDEX(Methods[Method Type],$A4876),CHAR(34),
", MethodCode:  ",CHAR(34),INDEX(Methods[Method Code],$A4876),CHAR(34),
", MethodName:  ",CHAR(34),INDEX(Methods[Method Name],$A4876),CHAR(34),
", MethodDescription:  ",CHAR(34),INDEX(Methods[Method Description],$A4876),CHAR(34),
", MethodLink:  ",CHAR(34),INDEX(Methods[Method Link],$A4876),CHAR(34),
", OrganizationID: *OrganizationID",TEXT(MATCH(INDEX(Methods[Organization Name],$A4876),Organizations[Organization Name],0),"0000"),"}"))</f>
        <v>#REF!</v>
      </c>
      <c r="Q4876" t="e">
        <f>IF(INDEX(Variables[Variable Type],$A4876)="","",
CONCATENATE("  - &amp;VariableID",TEXT($A4876,"0000"),
" {","VariableTypeCV:  ",CHAR(34),INDEX(Variables[Variable Type],$A4876),CHAR(34),
", VariableCode:  ",CHAR(34),INDEX(Variables[Variable Code],$A4876),CHAR(34),
", VariableNameCV:  ",CHAR(34),INDEX(Variables[Variable Name],$A4876),CHAR(34),
", VariableDefinition:  ",CHAR(34),INDEX(Variables[Variable Definition],$A4876),CHAR(34),
", SpecciationCV:  ",CHAR(34),INDEX(Variables[Speciation],$A4876),CHAR(34),
", NoDataValue:  ",CHAR(34),INDEX(Variables[No Data Value],$A4876),CHAR(34),"}"))</f>
        <v>#REF!</v>
      </c>
    </row>
    <row r="4877" spans="1:17" x14ac:dyDescent="0.25">
      <c r="A4877">
        <v>4874</v>
      </c>
      <c r="D4877" t="e">
        <f>IF(INDEX(People[First Name],$A4877)="","",
CONCATENATE("  - &amp;PersonID",TEXT($A4877,"0000"),
" {","PersonFirstName:  ",CHAR(34),INDEX(People[First Name],$A4877),CHAR(34),
", PersonMiddleName:  ",CHAR(34),INDEX(People[Middle Name],$A4877),CHAR(34),
", PersonLastName:  ",CHAR(34),INDEX(People[Last Name],$A4877),CHAR(34),"}"))</f>
        <v>#REF!</v>
      </c>
      <c r="E4877" t="e">
        <f>IF(INDEX(Organizations[Organization Type '[CV']],$A4877)="","",
CONCATENATE("  - &amp;OrganizationID",TEXT($A4877,"0000"),
" {","OrganizationTypeCV:  ",CHAR(34),INDEX(Organizations[Organization Type '[CV']],$A4877),CHAR(34),
", OrganizationCode:  ",CHAR(34),INDEX(Organizations[Organization Code],$A4877),CHAR(34),
", OrganizationName:  ",CHAR(34),INDEX(Organizations[Organization Name],$A4877),CHAR(34),
", OrganizationDescription:  ",CHAR(34),INDEX(Organizations[Organization Description],$A4877),CHAR(34),
", OrganizationLink:  ",CHAR(34),INDEX(Organizations[Organization Link],$A4877),CHAR(34),"}"))</f>
        <v>#REF!</v>
      </c>
      <c r="F4877" t="e">
        <f>IF(INDEX(People[First Name],$A4877)="","",
CONCATENATE("  - &amp;AffiliationID",TEXT($A4877,"0000"),
" {PersonID: *PersonID",TEXT($A4877,"0000"),
", OrganizationID: *OrganizationID",TEXT(MATCH(INDEX(People[Organization Name],$A4877),Organizations[Organization Name],0),"0000"),
", IsPrimaryOrganizationContact: , AffiliationStartDate: , AffiliationEndDate: , PrimaryPhone: ",
", PrimaryEmail: ",CHAR(34),INDEX(People[Primary Email],$A4877),CHAR(34),
", PrimaryAddress: ",CHAR(34),INDEX(People[Primary Address],$A4877),CHAR(34),
", PersonLink: }"))</f>
        <v>#REF!</v>
      </c>
      <c r="H4877" t="e">
        <f>IF(COUNTA(CitationInformation)=0,"",IF(INDEX(AuthorList[Author Name],$A4877)="","",
CONCATENATE("  - &amp;AuthorListID",TEXT($A4877,"0000"),
"  {CitationID: *CitationID0001",
", PersonID: *PersonID",TEXT(MATCH(INDEX(AuthorList[Author Name],$A4877),People[Full Name],0),"0000"),
", AuthorOrder: ",INDEX(AuthorList[Author Number],$A4877),"}")))</f>
        <v>#REF!</v>
      </c>
      <c r="K4877" t="e">
        <f>IF(INDEX(SamplingFeatures[Feature Code],$A4877)="","",
CONCATENATE("  - &amp;SamplingFeatureID",TEXT($A4877,"0000"),
" {","SamplingFeatureUUID:  ",CHAR(34),INDEX(SamplingFeatures[Sampling Feature UUID],$A4877),CHAR(34),
", SamplingFeatureTypeCV:  ",CHAR(34),INDEX(SamplingFeatures[Sampling Feature Type],$A4877),CHAR(34),
", SamplingFeatureCode:  ",CHAR(34),INDEX(SamplingFeatures[Feature Code],$A4877),CHAR(34),
", SamplingFeatureName:  ",CHAR(34),INDEX(SamplingFeatures[Feature Name],$A4877),CHAR(34),
", SamplingFeatureDescription:  ",CHAR(34),INDEX(SamplingFeatures[Feature Description],$A4877),CHAR(34),
", SamplingFeatureGeotypeCV:  ",CHAR(34),INDEX(SamplingFeatures[Feature Geo Type],$A4877),CHAR(34),
", FeatureGeometry:  ",CHAR(34),INDEX(SamplingFeatures[Feature Geometry],$A4877),CHAR(34),
", Elevation_m:  ",CHAR(34),INDEX(SamplingFeatures[Elevation_m],$A4877),CHAR(34),
", ElevationDatumCV:  ",CHAR(34),ElevationDatum,CHAR(34),"}"))</f>
        <v>#REF!</v>
      </c>
      <c r="L4877" t="e">
        <f>IF(INDEX(SamplingFeatures[Sampling Feature Type],$A4877)&lt;&gt;"Site","",
CONCATENATE("  - &amp;SiteID",TEXT(SUMPRODUCT(--($L$3:$L4876&lt;&gt;"")),"0000"),
" {","SamplingFeatureID:  *SamplingFeatureID",TEXT($A4877,"0000"),
", SiteTypeCV:  ",CHAR(34),INDEX(Sites[Site Type],$A4877),CHAR(34),
", Latitude:  ",INDEX(Sites[Latitude],$A4877),
", Longitude:  ",INDEX(Sites[Longitude],$A4877),
", SRSName:  ",CHAR(34),LatLonDatum,CHAR(34),"}"))</f>
        <v>#REF!</v>
      </c>
      <c r="M4877" t="e">
        <f>IF(INDEX(SamplingFeatures[Sampling Feature Type],$A4877)&lt;&gt;"Specimen","",
CONCATENATE("  - &amp;SpecimenID",TEXT(SUMPRODUCT(--($M$3:$M4876&lt;&gt;"")),"0000"),
" {","SamplingFeatureID:  *SamplingFeatureID",TEXT($A4877,"0000"),
", SpecimenTypeCV:  ",CHAR(34),INDEX(Specimens[Specimen Type],$A4877),CHAR(34),
", SpecimenMediumCV:  ",INDEX(Specimens[Specimen Medium],$A4877),
", IsFieldSpecimen:  ",CHAR(34),INDEX(Specimens[Is Field Specimen?],$A4877),CHAR(34),"}"))</f>
        <v>#REF!</v>
      </c>
      <c r="N4877" t="e">
        <f>IF(COUNTA(SpatialOffsets[])=0,"", IF(INDEX(SpatialOffsets[Spatial Offset Type],$A4877)="","",
CONCATENATE("  - &amp;SpatialOffsetID",TEXT($A4877,"0000"),
" {","SpatialOffsetTypeCV:  ",CHAR(34),INDEX(SpatialOffsets[Spatial Offset Type],$A4877),CHAR(34),
", Offset1Value:  ",INDEX(SpatialOffsets[Offset 1 Value],$A4877),
", Offset1UnitID:  ",CHAR(34),INDEX(SpatialOffsets[Offset 1 Unit],$A4877),CHAR(34),
", Offset2Value:  ",INDEX(SpatialOffsets[Offset 2 Value],$A4877),
", Offset2UnitID:  ",CHAR(34),INDEX(SpatialOffsets[Offset 2 Unit],$A4877),CHAR(34),
", Offset3Value:  ",INDEX(SpatialOffsets[Offset 3 Value],$A4877),
", Offset3UnitID:  ",CHAR(34),INDEX(SpatialOffsets[Offset 3 Unit],$A4877),CHAR(34),,"}")))</f>
        <v>#REF!</v>
      </c>
      <c r="O4877" t="e">
        <f>IF(COUNTA(RelatedFeatures[])=0,"", IF(INDEX(RelatedFeatures[First Sampling Feature Code],$A4877)="","",
CONCATENATE("  - &amp;RelationID",TEXT($A4877,"0000"),
" {","SamplingFeatureID:  *SamplingFeatureID",TEXT(MATCH(INDEX(RelatedFeatures[First Sampling Feature Code],$A4877),SamplingFeatures[Feature Code],0),"0000"),
", RelationshipTypeCV:  ",CHAR(34),INDEX(RelatedFeatures[Relationship Type],$A4877),CHAR(34),
", RelatedFeatureID: *SamplingFeatureID",TEXT(MATCH(INDEX(RelatedFeatures[Second Sampling Feature Code],$A4877),SamplingFeatures[Feature Code],0),"0000"),
", SpatialOffsetID:  ",IF(INDEX(RelatedFeatures[Offset Number],$A4877)="","",CONCATENATE("*SpatialOffsetID",TEXT(INDEX(RelatedFeatures[Offset Number],$A4877),"0000"))),"}")))</f>
        <v>#REF!</v>
      </c>
      <c r="P4877" t="e">
        <f>IF(INDEX(Methods[Method Type],$A4877)="","",
CONCATENATE("  - &amp;MethodID",TEXT($A4877,"0000"),
" {","MethodTypeCV:  ",CHAR(34),INDEX(Methods[Method Type],$A4877),CHAR(34),
", MethodCode:  ",CHAR(34),INDEX(Methods[Method Code],$A4877),CHAR(34),
", MethodName:  ",CHAR(34),INDEX(Methods[Method Name],$A4877),CHAR(34),
", MethodDescription:  ",CHAR(34),INDEX(Methods[Method Description],$A4877),CHAR(34),
", MethodLink:  ",CHAR(34),INDEX(Methods[Method Link],$A4877),CHAR(34),
", OrganizationID: *OrganizationID",TEXT(MATCH(INDEX(Methods[Organization Name],$A4877),Organizations[Organization Name],0),"0000"),"}"))</f>
        <v>#REF!</v>
      </c>
      <c r="Q4877" t="e">
        <f>IF(INDEX(Variables[Variable Type],$A4877)="","",
CONCATENATE("  - &amp;VariableID",TEXT($A4877,"0000"),
" {","VariableTypeCV:  ",CHAR(34),INDEX(Variables[Variable Type],$A4877),CHAR(34),
", VariableCode:  ",CHAR(34),INDEX(Variables[Variable Code],$A4877),CHAR(34),
", VariableNameCV:  ",CHAR(34),INDEX(Variables[Variable Name],$A4877),CHAR(34),
", VariableDefinition:  ",CHAR(34),INDEX(Variables[Variable Definition],$A4877),CHAR(34),
", SpecciationCV:  ",CHAR(34),INDEX(Variables[Speciation],$A4877),CHAR(34),
", NoDataValue:  ",CHAR(34),INDEX(Variables[No Data Value],$A4877),CHAR(34),"}"))</f>
        <v>#REF!</v>
      </c>
    </row>
    <row r="4878" spans="1:17" x14ac:dyDescent="0.25">
      <c r="A4878">
        <v>4875</v>
      </c>
      <c r="D4878" t="e">
        <f>IF(INDEX(People[First Name],$A4878)="","",
CONCATENATE("  - &amp;PersonID",TEXT($A4878,"0000"),
" {","PersonFirstName:  ",CHAR(34),INDEX(People[First Name],$A4878),CHAR(34),
", PersonMiddleName:  ",CHAR(34),INDEX(People[Middle Name],$A4878),CHAR(34),
", PersonLastName:  ",CHAR(34),INDEX(People[Last Name],$A4878),CHAR(34),"}"))</f>
        <v>#REF!</v>
      </c>
      <c r="E4878" t="e">
        <f>IF(INDEX(Organizations[Organization Type '[CV']],$A4878)="","",
CONCATENATE("  - &amp;OrganizationID",TEXT($A4878,"0000"),
" {","OrganizationTypeCV:  ",CHAR(34),INDEX(Organizations[Organization Type '[CV']],$A4878),CHAR(34),
", OrganizationCode:  ",CHAR(34),INDEX(Organizations[Organization Code],$A4878),CHAR(34),
", OrganizationName:  ",CHAR(34),INDEX(Organizations[Organization Name],$A4878),CHAR(34),
", OrganizationDescription:  ",CHAR(34),INDEX(Organizations[Organization Description],$A4878),CHAR(34),
", OrganizationLink:  ",CHAR(34),INDEX(Organizations[Organization Link],$A4878),CHAR(34),"}"))</f>
        <v>#REF!</v>
      </c>
      <c r="F4878" t="e">
        <f>IF(INDEX(People[First Name],$A4878)="","",
CONCATENATE("  - &amp;AffiliationID",TEXT($A4878,"0000"),
" {PersonID: *PersonID",TEXT($A4878,"0000"),
", OrganizationID: *OrganizationID",TEXT(MATCH(INDEX(People[Organization Name],$A4878),Organizations[Organization Name],0),"0000"),
", IsPrimaryOrganizationContact: , AffiliationStartDate: , AffiliationEndDate: , PrimaryPhone: ",
", PrimaryEmail: ",CHAR(34),INDEX(People[Primary Email],$A4878),CHAR(34),
", PrimaryAddress: ",CHAR(34),INDEX(People[Primary Address],$A4878),CHAR(34),
", PersonLink: }"))</f>
        <v>#REF!</v>
      </c>
      <c r="H4878" t="e">
        <f>IF(COUNTA(CitationInformation)=0,"",IF(INDEX(AuthorList[Author Name],$A4878)="","",
CONCATENATE("  - &amp;AuthorListID",TEXT($A4878,"0000"),
"  {CitationID: *CitationID0001",
", PersonID: *PersonID",TEXT(MATCH(INDEX(AuthorList[Author Name],$A4878),People[Full Name],0),"0000"),
", AuthorOrder: ",INDEX(AuthorList[Author Number],$A4878),"}")))</f>
        <v>#REF!</v>
      </c>
      <c r="K4878" t="e">
        <f>IF(INDEX(SamplingFeatures[Feature Code],$A4878)="","",
CONCATENATE("  - &amp;SamplingFeatureID",TEXT($A4878,"0000"),
" {","SamplingFeatureUUID:  ",CHAR(34),INDEX(SamplingFeatures[Sampling Feature UUID],$A4878),CHAR(34),
", SamplingFeatureTypeCV:  ",CHAR(34),INDEX(SamplingFeatures[Sampling Feature Type],$A4878),CHAR(34),
", SamplingFeatureCode:  ",CHAR(34),INDEX(SamplingFeatures[Feature Code],$A4878),CHAR(34),
", SamplingFeatureName:  ",CHAR(34),INDEX(SamplingFeatures[Feature Name],$A4878),CHAR(34),
", SamplingFeatureDescription:  ",CHAR(34),INDEX(SamplingFeatures[Feature Description],$A4878),CHAR(34),
", SamplingFeatureGeotypeCV:  ",CHAR(34),INDEX(SamplingFeatures[Feature Geo Type],$A4878),CHAR(34),
", FeatureGeometry:  ",CHAR(34),INDEX(SamplingFeatures[Feature Geometry],$A4878),CHAR(34),
", Elevation_m:  ",CHAR(34),INDEX(SamplingFeatures[Elevation_m],$A4878),CHAR(34),
", ElevationDatumCV:  ",CHAR(34),ElevationDatum,CHAR(34),"}"))</f>
        <v>#REF!</v>
      </c>
      <c r="L4878" t="e">
        <f>IF(INDEX(SamplingFeatures[Sampling Feature Type],$A4878)&lt;&gt;"Site","",
CONCATENATE("  - &amp;SiteID",TEXT(SUMPRODUCT(--($L$3:$L4877&lt;&gt;"")),"0000"),
" {","SamplingFeatureID:  *SamplingFeatureID",TEXT($A4878,"0000"),
", SiteTypeCV:  ",CHAR(34),INDEX(Sites[Site Type],$A4878),CHAR(34),
", Latitude:  ",INDEX(Sites[Latitude],$A4878),
", Longitude:  ",INDEX(Sites[Longitude],$A4878),
", SRSName:  ",CHAR(34),LatLonDatum,CHAR(34),"}"))</f>
        <v>#REF!</v>
      </c>
      <c r="M4878" t="e">
        <f>IF(INDEX(SamplingFeatures[Sampling Feature Type],$A4878)&lt;&gt;"Specimen","",
CONCATENATE("  - &amp;SpecimenID",TEXT(SUMPRODUCT(--($M$3:$M4877&lt;&gt;"")),"0000"),
" {","SamplingFeatureID:  *SamplingFeatureID",TEXT($A4878,"0000"),
", SpecimenTypeCV:  ",CHAR(34),INDEX(Specimens[Specimen Type],$A4878),CHAR(34),
", SpecimenMediumCV:  ",INDEX(Specimens[Specimen Medium],$A4878),
", IsFieldSpecimen:  ",CHAR(34),INDEX(Specimens[Is Field Specimen?],$A4878),CHAR(34),"}"))</f>
        <v>#REF!</v>
      </c>
      <c r="N4878" t="e">
        <f>IF(COUNTA(SpatialOffsets[])=0,"", IF(INDEX(SpatialOffsets[Spatial Offset Type],$A4878)="","",
CONCATENATE("  - &amp;SpatialOffsetID",TEXT($A4878,"0000"),
" {","SpatialOffsetTypeCV:  ",CHAR(34),INDEX(SpatialOffsets[Spatial Offset Type],$A4878),CHAR(34),
", Offset1Value:  ",INDEX(SpatialOffsets[Offset 1 Value],$A4878),
", Offset1UnitID:  ",CHAR(34),INDEX(SpatialOffsets[Offset 1 Unit],$A4878),CHAR(34),
", Offset2Value:  ",INDEX(SpatialOffsets[Offset 2 Value],$A4878),
", Offset2UnitID:  ",CHAR(34),INDEX(SpatialOffsets[Offset 2 Unit],$A4878),CHAR(34),
", Offset3Value:  ",INDEX(SpatialOffsets[Offset 3 Value],$A4878),
", Offset3UnitID:  ",CHAR(34),INDEX(SpatialOffsets[Offset 3 Unit],$A4878),CHAR(34),,"}")))</f>
        <v>#REF!</v>
      </c>
      <c r="O4878" t="e">
        <f>IF(COUNTA(RelatedFeatures[])=0,"", IF(INDEX(RelatedFeatures[First Sampling Feature Code],$A4878)="","",
CONCATENATE("  - &amp;RelationID",TEXT($A4878,"0000"),
" {","SamplingFeatureID:  *SamplingFeatureID",TEXT(MATCH(INDEX(RelatedFeatures[First Sampling Feature Code],$A4878),SamplingFeatures[Feature Code],0),"0000"),
", RelationshipTypeCV:  ",CHAR(34),INDEX(RelatedFeatures[Relationship Type],$A4878),CHAR(34),
", RelatedFeatureID: *SamplingFeatureID",TEXT(MATCH(INDEX(RelatedFeatures[Second Sampling Feature Code],$A4878),SamplingFeatures[Feature Code],0),"0000"),
", SpatialOffsetID:  ",IF(INDEX(RelatedFeatures[Offset Number],$A4878)="","",CONCATENATE("*SpatialOffsetID",TEXT(INDEX(RelatedFeatures[Offset Number],$A4878),"0000"))),"}")))</f>
        <v>#REF!</v>
      </c>
      <c r="P4878" t="e">
        <f>IF(INDEX(Methods[Method Type],$A4878)="","",
CONCATENATE("  - &amp;MethodID",TEXT($A4878,"0000"),
" {","MethodTypeCV:  ",CHAR(34),INDEX(Methods[Method Type],$A4878),CHAR(34),
", MethodCode:  ",CHAR(34),INDEX(Methods[Method Code],$A4878),CHAR(34),
", MethodName:  ",CHAR(34),INDEX(Methods[Method Name],$A4878),CHAR(34),
", MethodDescription:  ",CHAR(34),INDEX(Methods[Method Description],$A4878),CHAR(34),
", MethodLink:  ",CHAR(34),INDEX(Methods[Method Link],$A4878),CHAR(34),
", OrganizationID: *OrganizationID",TEXT(MATCH(INDEX(Methods[Organization Name],$A4878),Organizations[Organization Name],0),"0000"),"}"))</f>
        <v>#REF!</v>
      </c>
      <c r="Q4878" t="e">
        <f>IF(INDEX(Variables[Variable Type],$A4878)="","",
CONCATENATE("  - &amp;VariableID",TEXT($A4878,"0000"),
" {","VariableTypeCV:  ",CHAR(34),INDEX(Variables[Variable Type],$A4878),CHAR(34),
", VariableCode:  ",CHAR(34),INDEX(Variables[Variable Code],$A4878),CHAR(34),
", VariableNameCV:  ",CHAR(34),INDEX(Variables[Variable Name],$A4878),CHAR(34),
", VariableDefinition:  ",CHAR(34),INDEX(Variables[Variable Definition],$A4878),CHAR(34),
", SpecciationCV:  ",CHAR(34),INDEX(Variables[Speciation],$A4878),CHAR(34),
", NoDataValue:  ",CHAR(34),INDEX(Variables[No Data Value],$A4878),CHAR(34),"}"))</f>
        <v>#REF!</v>
      </c>
    </row>
    <row r="4879" spans="1:17" x14ac:dyDescent="0.25">
      <c r="A4879">
        <v>4876</v>
      </c>
      <c r="D4879" t="e">
        <f>IF(INDEX(People[First Name],$A4879)="","",
CONCATENATE("  - &amp;PersonID",TEXT($A4879,"0000"),
" {","PersonFirstName:  ",CHAR(34),INDEX(People[First Name],$A4879),CHAR(34),
", PersonMiddleName:  ",CHAR(34),INDEX(People[Middle Name],$A4879),CHAR(34),
", PersonLastName:  ",CHAR(34),INDEX(People[Last Name],$A4879),CHAR(34),"}"))</f>
        <v>#REF!</v>
      </c>
      <c r="E4879" t="e">
        <f>IF(INDEX(Organizations[Organization Type '[CV']],$A4879)="","",
CONCATENATE("  - &amp;OrganizationID",TEXT($A4879,"0000"),
" {","OrganizationTypeCV:  ",CHAR(34),INDEX(Organizations[Organization Type '[CV']],$A4879),CHAR(34),
", OrganizationCode:  ",CHAR(34),INDEX(Organizations[Organization Code],$A4879),CHAR(34),
", OrganizationName:  ",CHAR(34),INDEX(Organizations[Organization Name],$A4879),CHAR(34),
", OrganizationDescription:  ",CHAR(34),INDEX(Organizations[Organization Description],$A4879),CHAR(34),
", OrganizationLink:  ",CHAR(34),INDEX(Organizations[Organization Link],$A4879),CHAR(34),"}"))</f>
        <v>#REF!</v>
      </c>
      <c r="F4879" t="e">
        <f>IF(INDEX(People[First Name],$A4879)="","",
CONCATENATE("  - &amp;AffiliationID",TEXT($A4879,"0000"),
" {PersonID: *PersonID",TEXT($A4879,"0000"),
", OrganizationID: *OrganizationID",TEXT(MATCH(INDEX(People[Organization Name],$A4879),Organizations[Organization Name],0),"0000"),
", IsPrimaryOrganizationContact: , AffiliationStartDate: , AffiliationEndDate: , PrimaryPhone: ",
", PrimaryEmail: ",CHAR(34),INDEX(People[Primary Email],$A4879),CHAR(34),
", PrimaryAddress: ",CHAR(34),INDEX(People[Primary Address],$A4879),CHAR(34),
", PersonLink: }"))</f>
        <v>#REF!</v>
      </c>
      <c r="H4879" t="e">
        <f>IF(COUNTA(CitationInformation)=0,"",IF(INDEX(AuthorList[Author Name],$A4879)="","",
CONCATENATE("  - &amp;AuthorListID",TEXT($A4879,"0000"),
"  {CitationID: *CitationID0001",
", PersonID: *PersonID",TEXT(MATCH(INDEX(AuthorList[Author Name],$A4879),People[Full Name],0),"0000"),
", AuthorOrder: ",INDEX(AuthorList[Author Number],$A4879),"}")))</f>
        <v>#REF!</v>
      </c>
      <c r="K4879" t="e">
        <f>IF(INDEX(SamplingFeatures[Feature Code],$A4879)="","",
CONCATENATE("  - &amp;SamplingFeatureID",TEXT($A4879,"0000"),
" {","SamplingFeatureUUID:  ",CHAR(34),INDEX(SamplingFeatures[Sampling Feature UUID],$A4879),CHAR(34),
", SamplingFeatureTypeCV:  ",CHAR(34),INDEX(SamplingFeatures[Sampling Feature Type],$A4879),CHAR(34),
", SamplingFeatureCode:  ",CHAR(34),INDEX(SamplingFeatures[Feature Code],$A4879),CHAR(34),
", SamplingFeatureName:  ",CHAR(34),INDEX(SamplingFeatures[Feature Name],$A4879),CHAR(34),
", SamplingFeatureDescription:  ",CHAR(34),INDEX(SamplingFeatures[Feature Description],$A4879),CHAR(34),
", SamplingFeatureGeotypeCV:  ",CHAR(34),INDEX(SamplingFeatures[Feature Geo Type],$A4879),CHAR(34),
", FeatureGeometry:  ",CHAR(34),INDEX(SamplingFeatures[Feature Geometry],$A4879),CHAR(34),
", Elevation_m:  ",CHAR(34),INDEX(SamplingFeatures[Elevation_m],$A4879),CHAR(34),
", ElevationDatumCV:  ",CHAR(34),ElevationDatum,CHAR(34),"}"))</f>
        <v>#REF!</v>
      </c>
      <c r="L4879" t="e">
        <f>IF(INDEX(SamplingFeatures[Sampling Feature Type],$A4879)&lt;&gt;"Site","",
CONCATENATE("  - &amp;SiteID",TEXT(SUMPRODUCT(--($L$3:$L4878&lt;&gt;"")),"0000"),
" {","SamplingFeatureID:  *SamplingFeatureID",TEXT($A4879,"0000"),
", SiteTypeCV:  ",CHAR(34),INDEX(Sites[Site Type],$A4879),CHAR(34),
", Latitude:  ",INDEX(Sites[Latitude],$A4879),
", Longitude:  ",INDEX(Sites[Longitude],$A4879),
", SRSName:  ",CHAR(34),LatLonDatum,CHAR(34),"}"))</f>
        <v>#REF!</v>
      </c>
      <c r="M4879" t="e">
        <f>IF(INDEX(SamplingFeatures[Sampling Feature Type],$A4879)&lt;&gt;"Specimen","",
CONCATENATE("  - &amp;SpecimenID",TEXT(SUMPRODUCT(--($M$3:$M4878&lt;&gt;"")),"0000"),
" {","SamplingFeatureID:  *SamplingFeatureID",TEXT($A4879,"0000"),
", SpecimenTypeCV:  ",CHAR(34),INDEX(Specimens[Specimen Type],$A4879),CHAR(34),
", SpecimenMediumCV:  ",INDEX(Specimens[Specimen Medium],$A4879),
", IsFieldSpecimen:  ",CHAR(34),INDEX(Specimens[Is Field Specimen?],$A4879),CHAR(34),"}"))</f>
        <v>#REF!</v>
      </c>
      <c r="N4879" t="e">
        <f>IF(COUNTA(SpatialOffsets[])=0,"", IF(INDEX(SpatialOffsets[Spatial Offset Type],$A4879)="","",
CONCATENATE("  - &amp;SpatialOffsetID",TEXT($A4879,"0000"),
" {","SpatialOffsetTypeCV:  ",CHAR(34),INDEX(SpatialOffsets[Spatial Offset Type],$A4879),CHAR(34),
", Offset1Value:  ",INDEX(SpatialOffsets[Offset 1 Value],$A4879),
", Offset1UnitID:  ",CHAR(34),INDEX(SpatialOffsets[Offset 1 Unit],$A4879),CHAR(34),
", Offset2Value:  ",INDEX(SpatialOffsets[Offset 2 Value],$A4879),
", Offset2UnitID:  ",CHAR(34),INDEX(SpatialOffsets[Offset 2 Unit],$A4879),CHAR(34),
", Offset3Value:  ",INDEX(SpatialOffsets[Offset 3 Value],$A4879),
", Offset3UnitID:  ",CHAR(34),INDEX(SpatialOffsets[Offset 3 Unit],$A4879),CHAR(34),,"}")))</f>
        <v>#REF!</v>
      </c>
      <c r="O4879" t="e">
        <f>IF(COUNTA(RelatedFeatures[])=0,"", IF(INDEX(RelatedFeatures[First Sampling Feature Code],$A4879)="","",
CONCATENATE("  - &amp;RelationID",TEXT($A4879,"0000"),
" {","SamplingFeatureID:  *SamplingFeatureID",TEXT(MATCH(INDEX(RelatedFeatures[First Sampling Feature Code],$A4879),SamplingFeatures[Feature Code],0),"0000"),
", RelationshipTypeCV:  ",CHAR(34),INDEX(RelatedFeatures[Relationship Type],$A4879),CHAR(34),
", RelatedFeatureID: *SamplingFeatureID",TEXT(MATCH(INDEX(RelatedFeatures[Second Sampling Feature Code],$A4879),SamplingFeatures[Feature Code],0),"0000"),
", SpatialOffsetID:  ",IF(INDEX(RelatedFeatures[Offset Number],$A4879)="","",CONCATENATE("*SpatialOffsetID",TEXT(INDEX(RelatedFeatures[Offset Number],$A4879),"0000"))),"}")))</f>
        <v>#REF!</v>
      </c>
      <c r="P4879" t="e">
        <f>IF(INDEX(Methods[Method Type],$A4879)="","",
CONCATENATE("  - &amp;MethodID",TEXT($A4879,"0000"),
" {","MethodTypeCV:  ",CHAR(34),INDEX(Methods[Method Type],$A4879),CHAR(34),
", MethodCode:  ",CHAR(34),INDEX(Methods[Method Code],$A4879),CHAR(34),
", MethodName:  ",CHAR(34),INDEX(Methods[Method Name],$A4879),CHAR(34),
", MethodDescription:  ",CHAR(34),INDEX(Methods[Method Description],$A4879),CHAR(34),
", MethodLink:  ",CHAR(34),INDEX(Methods[Method Link],$A4879),CHAR(34),
", OrganizationID: *OrganizationID",TEXT(MATCH(INDEX(Methods[Organization Name],$A4879),Organizations[Organization Name],0),"0000"),"}"))</f>
        <v>#REF!</v>
      </c>
      <c r="Q4879" t="e">
        <f>IF(INDEX(Variables[Variable Type],$A4879)="","",
CONCATENATE("  - &amp;VariableID",TEXT($A4879,"0000"),
" {","VariableTypeCV:  ",CHAR(34),INDEX(Variables[Variable Type],$A4879),CHAR(34),
", VariableCode:  ",CHAR(34),INDEX(Variables[Variable Code],$A4879),CHAR(34),
", VariableNameCV:  ",CHAR(34),INDEX(Variables[Variable Name],$A4879),CHAR(34),
", VariableDefinition:  ",CHAR(34),INDEX(Variables[Variable Definition],$A4879),CHAR(34),
", SpecciationCV:  ",CHAR(34),INDEX(Variables[Speciation],$A4879),CHAR(34),
", NoDataValue:  ",CHAR(34),INDEX(Variables[No Data Value],$A4879),CHAR(34),"}"))</f>
        <v>#REF!</v>
      </c>
    </row>
    <row r="4880" spans="1:17" x14ac:dyDescent="0.25">
      <c r="A4880">
        <v>4877</v>
      </c>
      <c r="D4880" t="e">
        <f>IF(INDEX(People[First Name],$A4880)="","",
CONCATENATE("  - &amp;PersonID",TEXT($A4880,"0000"),
" {","PersonFirstName:  ",CHAR(34),INDEX(People[First Name],$A4880),CHAR(34),
", PersonMiddleName:  ",CHAR(34),INDEX(People[Middle Name],$A4880),CHAR(34),
", PersonLastName:  ",CHAR(34),INDEX(People[Last Name],$A4880),CHAR(34),"}"))</f>
        <v>#REF!</v>
      </c>
      <c r="E4880" t="e">
        <f>IF(INDEX(Organizations[Organization Type '[CV']],$A4880)="","",
CONCATENATE("  - &amp;OrganizationID",TEXT($A4880,"0000"),
" {","OrganizationTypeCV:  ",CHAR(34),INDEX(Organizations[Organization Type '[CV']],$A4880),CHAR(34),
", OrganizationCode:  ",CHAR(34),INDEX(Organizations[Organization Code],$A4880),CHAR(34),
", OrganizationName:  ",CHAR(34),INDEX(Organizations[Organization Name],$A4880),CHAR(34),
", OrganizationDescription:  ",CHAR(34),INDEX(Organizations[Organization Description],$A4880),CHAR(34),
", OrganizationLink:  ",CHAR(34),INDEX(Organizations[Organization Link],$A4880),CHAR(34),"}"))</f>
        <v>#REF!</v>
      </c>
      <c r="F4880" t="e">
        <f>IF(INDEX(People[First Name],$A4880)="","",
CONCATENATE("  - &amp;AffiliationID",TEXT($A4880,"0000"),
" {PersonID: *PersonID",TEXT($A4880,"0000"),
", OrganizationID: *OrganizationID",TEXT(MATCH(INDEX(People[Organization Name],$A4880),Organizations[Organization Name],0),"0000"),
", IsPrimaryOrganizationContact: , AffiliationStartDate: , AffiliationEndDate: , PrimaryPhone: ",
", PrimaryEmail: ",CHAR(34),INDEX(People[Primary Email],$A4880),CHAR(34),
", PrimaryAddress: ",CHAR(34),INDEX(People[Primary Address],$A4880),CHAR(34),
", PersonLink: }"))</f>
        <v>#REF!</v>
      </c>
      <c r="H4880" t="e">
        <f>IF(COUNTA(CitationInformation)=0,"",IF(INDEX(AuthorList[Author Name],$A4880)="","",
CONCATENATE("  - &amp;AuthorListID",TEXT($A4880,"0000"),
"  {CitationID: *CitationID0001",
", PersonID: *PersonID",TEXT(MATCH(INDEX(AuthorList[Author Name],$A4880),People[Full Name],0),"0000"),
", AuthorOrder: ",INDEX(AuthorList[Author Number],$A4880),"}")))</f>
        <v>#REF!</v>
      </c>
      <c r="K4880" t="e">
        <f>IF(INDEX(SamplingFeatures[Feature Code],$A4880)="","",
CONCATENATE("  - &amp;SamplingFeatureID",TEXT($A4880,"0000"),
" {","SamplingFeatureUUID:  ",CHAR(34),INDEX(SamplingFeatures[Sampling Feature UUID],$A4880),CHAR(34),
", SamplingFeatureTypeCV:  ",CHAR(34),INDEX(SamplingFeatures[Sampling Feature Type],$A4880),CHAR(34),
", SamplingFeatureCode:  ",CHAR(34),INDEX(SamplingFeatures[Feature Code],$A4880),CHAR(34),
", SamplingFeatureName:  ",CHAR(34),INDEX(SamplingFeatures[Feature Name],$A4880),CHAR(34),
", SamplingFeatureDescription:  ",CHAR(34),INDEX(SamplingFeatures[Feature Description],$A4880),CHAR(34),
", SamplingFeatureGeotypeCV:  ",CHAR(34),INDEX(SamplingFeatures[Feature Geo Type],$A4880),CHAR(34),
", FeatureGeometry:  ",CHAR(34),INDEX(SamplingFeatures[Feature Geometry],$A4880),CHAR(34),
", Elevation_m:  ",CHAR(34),INDEX(SamplingFeatures[Elevation_m],$A4880),CHAR(34),
", ElevationDatumCV:  ",CHAR(34),ElevationDatum,CHAR(34),"}"))</f>
        <v>#REF!</v>
      </c>
      <c r="L4880" t="e">
        <f>IF(INDEX(SamplingFeatures[Sampling Feature Type],$A4880)&lt;&gt;"Site","",
CONCATENATE("  - &amp;SiteID",TEXT(SUMPRODUCT(--($L$3:$L4879&lt;&gt;"")),"0000"),
" {","SamplingFeatureID:  *SamplingFeatureID",TEXT($A4880,"0000"),
", SiteTypeCV:  ",CHAR(34),INDEX(Sites[Site Type],$A4880),CHAR(34),
", Latitude:  ",INDEX(Sites[Latitude],$A4880),
", Longitude:  ",INDEX(Sites[Longitude],$A4880),
", SRSName:  ",CHAR(34),LatLonDatum,CHAR(34),"}"))</f>
        <v>#REF!</v>
      </c>
      <c r="M4880" t="e">
        <f>IF(INDEX(SamplingFeatures[Sampling Feature Type],$A4880)&lt;&gt;"Specimen","",
CONCATENATE("  - &amp;SpecimenID",TEXT(SUMPRODUCT(--($M$3:$M4879&lt;&gt;"")),"0000"),
" {","SamplingFeatureID:  *SamplingFeatureID",TEXT($A4880,"0000"),
", SpecimenTypeCV:  ",CHAR(34),INDEX(Specimens[Specimen Type],$A4880),CHAR(34),
", SpecimenMediumCV:  ",INDEX(Specimens[Specimen Medium],$A4880),
", IsFieldSpecimen:  ",CHAR(34),INDEX(Specimens[Is Field Specimen?],$A4880),CHAR(34),"}"))</f>
        <v>#REF!</v>
      </c>
      <c r="N4880" t="e">
        <f>IF(COUNTA(SpatialOffsets[])=0,"", IF(INDEX(SpatialOffsets[Spatial Offset Type],$A4880)="","",
CONCATENATE("  - &amp;SpatialOffsetID",TEXT($A4880,"0000"),
" {","SpatialOffsetTypeCV:  ",CHAR(34),INDEX(SpatialOffsets[Spatial Offset Type],$A4880),CHAR(34),
", Offset1Value:  ",INDEX(SpatialOffsets[Offset 1 Value],$A4880),
", Offset1UnitID:  ",CHAR(34),INDEX(SpatialOffsets[Offset 1 Unit],$A4880),CHAR(34),
", Offset2Value:  ",INDEX(SpatialOffsets[Offset 2 Value],$A4880),
", Offset2UnitID:  ",CHAR(34),INDEX(SpatialOffsets[Offset 2 Unit],$A4880),CHAR(34),
", Offset3Value:  ",INDEX(SpatialOffsets[Offset 3 Value],$A4880),
", Offset3UnitID:  ",CHAR(34),INDEX(SpatialOffsets[Offset 3 Unit],$A4880),CHAR(34),,"}")))</f>
        <v>#REF!</v>
      </c>
      <c r="O4880" t="e">
        <f>IF(COUNTA(RelatedFeatures[])=0,"", IF(INDEX(RelatedFeatures[First Sampling Feature Code],$A4880)="","",
CONCATENATE("  - &amp;RelationID",TEXT($A4880,"0000"),
" {","SamplingFeatureID:  *SamplingFeatureID",TEXT(MATCH(INDEX(RelatedFeatures[First Sampling Feature Code],$A4880),SamplingFeatures[Feature Code],0),"0000"),
", RelationshipTypeCV:  ",CHAR(34),INDEX(RelatedFeatures[Relationship Type],$A4880),CHAR(34),
", RelatedFeatureID: *SamplingFeatureID",TEXT(MATCH(INDEX(RelatedFeatures[Second Sampling Feature Code],$A4880),SamplingFeatures[Feature Code],0),"0000"),
", SpatialOffsetID:  ",IF(INDEX(RelatedFeatures[Offset Number],$A4880)="","",CONCATENATE("*SpatialOffsetID",TEXT(INDEX(RelatedFeatures[Offset Number],$A4880),"0000"))),"}")))</f>
        <v>#REF!</v>
      </c>
      <c r="P4880" t="e">
        <f>IF(INDEX(Methods[Method Type],$A4880)="","",
CONCATENATE("  - &amp;MethodID",TEXT($A4880,"0000"),
" {","MethodTypeCV:  ",CHAR(34),INDEX(Methods[Method Type],$A4880),CHAR(34),
", MethodCode:  ",CHAR(34),INDEX(Methods[Method Code],$A4880),CHAR(34),
", MethodName:  ",CHAR(34),INDEX(Methods[Method Name],$A4880),CHAR(34),
", MethodDescription:  ",CHAR(34),INDEX(Methods[Method Description],$A4880),CHAR(34),
", MethodLink:  ",CHAR(34),INDEX(Methods[Method Link],$A4880),CHAR(34),
", OrganizationID: *OrganizationID",TEXT(MATCH(INDEX(Methods[Organization Name],$A4880),Organizations[Organization Name],0),"0000"),"}"))</f>
        <v>#REF!</v>
      </c>
      <c r="Q4880" t="e">
        <f>IF(INDEX(Variables[Variable Type],$A4880)="","",
CONCATENATE("  - &amp;VariableID",TEXT($A4880,"0000"),
" {","VariableTypeCV:  ",CHAR(34),INDEX(Variables[Variable Type],$A4880),CHAR(34),
", VariableCode:  ",CHAR(34),INDEX(Variables[Variable Code],$A4880),CHAR(34),
", VariableNameCV:  ",CHAR(34),INDEX(Variables[Variable Name],$A4880),CHAR(34),
", VariableDefinition:  ",CHAR(34),INDEX(Variables[Variable Definition],$A4880),CHAR(34),
", SpecciationCV:  ",CHAR(34),INDEX(Variables[Speciation],$A4880),CHAR(34),
", NoDataValue:  ",CHAR(34),INDEX(Variables[No Data Value],$A4880),CHAR(34),"}"))</f>
        <v>#REF!</v>
      </c>
    </row>
    <row r="4881" spans="1:17" x14ac:dyDescent="0.25">
      <c r="A4881">
        <v>4878</v>
      </c>
      <c r="D4881" t="e">
        <f>IF(INDEX(People[First Name],$A4881)="","",
CONCATENATE("  - &amp;PersonID",TEXT($A4881,"0000"),
" {","PersonFirstName:  ",CHAR(34),INDEX(People[First Name],$A4881),CHAR(34),
", PersonMiddleName:  ",CHAR(34),INDEX(People[Middle Name],$A4881),CHAR(34),
", PersonLastName:  ",CHAR(34),INDEX(People[Last Name],$A4881),CHAR(34),"}"))</f>
        <v>#REF!</v>
      </c>
      <c r="E4881" t="e">
        <f>IF(INDEX(Organizations[Organization Type '[CV']],$A4881)="","",
CONCATENATE("  - &amp;OrganizationID",TEXT($A4881,"0000"),
" {","OrganizationTypeCV:  ",CHAR(34),INDEX(Organizations[Organization Type '[CV']],$A4881),CHAR(34),
", OrganizationCode:  ",CHAR(34),INDEX(Organizations[Organization Code],$A4881),CHAR(34),
", OrganizationName:  ",CHAR(34),INDEX(Organizations[Organization Name],$A4881),CHAR(34),
", OrganizationDescription:  ",CHAR(34),INDEX(Organizations[Organization Description],$A4881),CHAR(34),
", OrganizationLink:  ",CHAR(34),INDEX(Organizations[Organization Link],$A4881),CHAR(34),"}"))</f>
        <v>#REF!</v>
      </c>
      <c r="F4881" t="e">
        <f>IF(INDEX(People[First Name],$A4881)="","",
CONCATENATE("  - &amp;AffiliationID",TEXT($A4881,"0000"),
" {PersonID: *PersonID",TEXT($A4881,"0000"),
", OrganizationID: *OrganizationID",TEXT(MATCH(INDEX(People[Organization Name],$A4881),Organizations[Organization Name],0),"0000"),
", IsPrimaryOrganizationContact: , AffiliationStartDate: , AffiliationEndDate: , PrimaryPhone: ",
", PrimaryEmail: ",CHAR(34),INDEX(People[Primary Email],$A4881),CHAR(34),
", PrimaryAddress: ",CHAR(34),INDEX(People[Primary Address],$A4881),CHAR(34),
", PersonLink: }"))</f>
        <v>#REF!</v>
      </c>
      <c r="H4881" t="e">
        <f>IF(COUNTA(CitationInformation)=0,"",IF(INDEX(AuthorList[Author Name],$A4881)="","",
CONCATENATE("  - &amp;AuthorListID",TEXT($A4881,"0000"),
"  {CitationID: *CitationID0001",
", PersonID: *PersonID",TEXT(MATCH(INDEX(AuthorList[Author Name],$A4881),People[Full Name],0),"0000"),
", AuthorOrder: ",INDEX(AuthorList[Author Number],$A4881),"}")))</f>
        <v>#REF!</v>
      </c>
      <c r="K4881" t="e">
        <f>IF(INDEX(SamplingFeatures[Feature Code],$A4881)="","",
CONCATENATE("  - &amp;SamplingFeatureID",TEXT($A4881,"0000"),
" {","SamplingFeatureUUID:  ",CHAR(34),INDEX(SamplingFeatures[Sampling Feature UUID],$A4881),CHAR(34),
", SamplingFeatureTypeCV:  ",CHAR(34),INDEX(SamplingFeatures[Sampling Feature Type],$A4881),CHAR(34),
", SamplingFeatureCode:  ",CHAR(34),INDEX(SamplingFeatures[Feature Code],$A4881),CHAR(34),
", SamplingFeatureName:  ",CHAR(34),INDEX(SamplingFeatures[Feature Name],$A4881),CHAR(34),
", SamplingFeatureDescription:  ",CHAR(34),INDEX(SamplingFeatures[Feature Description],$A4881),CHAR(34),
", SamplingFeatureGeotypeCV:  ",CHAR(34),INDEX(SamplingFeatures[Feature Geo Type],$A4881),CHAR(34),
", FeatureGeometry:  ",CHAR(34),INDEX(SamplingFeatures[Feature Geometry],$A4881),CHAR(34),
", Elevation_m:  ",CHAR(34),INDEX(SamplingFeatures[Elevation_m],$A4881),CHAR(34),
", ElevationDatumCV:  ",CHAR(34),ElevationDatum,CHAR(34),"}"))</f>
        <v>#REF!</v>
      </c>
      <c r="L4881" t="e">
        <f>IF(INDEX(SamplingFeatures[Sampling Feature Type],$A4881)&lt;&gt;"Site","",
CONCATENATE("  - &amp;SiteID",TEXT(SUMPRODUCT(--($L$3:$L4880&lt;&gt;"")),"0000"),
" {","SamplingFeatureID:  *SamplingFeatureID",TEXT($A4881,"0000"),
", SiteTypeCV:  ",CHAR(34),INDEX(Sites[Site Type],$A4881),CHAR(34),
", Latitude:  ",INDEX(Sites[Latitude],$A4881),
", Longitude:  ",INDEX(Sites[Longitude],$A4881),
", SRSName:  ",CHAR(34),LatLonDatum,CHAR(34),"}"))</f>
        <v>#REF!</v>
      </c>
      <c r="M4881" t="e">
        <f>IF(INDEX(SamplingFeatures[Sampling Feature Type],$A4881)&lt;&gt;"Specimen","",
CONCATENATE("  - &amp;SpecimenID",TEXT(SUMPRODUCT(--($M$3:$M4880&lt;&gt;"")),"0000"),
" {","SamplingFeatureID:  *SamplingFeatureID",TEXT($A4881,"0000"),
", SpecimenTypeCV:  ",CHAR(34),INDEX(Specimens[Specimen Type],$A4881),CHAR(34),
", SpecimenMediumCV:  ",INDEX(Specimens[Specimen Medium],$A4881),
", IsFieldSpecimen:  ",CHAR(34),INDEX(Specimens[Is Field Specimen?],$A4881),CHAR(34),"}"))</f>
        <v>#REF!</v>
      </c>
      <c r="N4881" t="e">
        <f>IF(COUNTA(SpatialOffsets[])=0,"", IF(INDEX(SpatialOffsets[Spatial Offset Type],$A4881)="","",
CONCATENATE("  - &amp;SpatialOffsetID",TEXT($A4881,"0000"),
" {","SpatialOffsetTypeCV:  ",CHAR(34),INDEX(SpatialOffsets[Spatial Offset Type],$A4881),CHAR(34),
", Offset1Value:  ",INDEX(SpatialOffsets[Offset 1 Value],$A4881),
", Offset1UnitID:  ",CHAR(34),INDEX(SpatialOffsets[Offset 1 Unit],$A4881),CHAR(34),
", Offset2Value:  ",INDEX(SpatialOffsets[Offset 2 Value],$A4881),
", Offset2UnitID:  ",CHAR(34),INDEX(SpatialOffsets[Offset 2 Unit],$A4881),CHAR(34),
", Offset3Value:  ",INDEX(SpatialOffsets[Offset 3 Value],$A4881),
", Offset3UnitID:  ",CHAR(34),INDEX(SpatialOffsets[Offset 3 Unit],$A4881),CHAR(34),,"}")))</f>
        <v>#REF!</v>
      </c>
      <c r="O4881" t="e">
        <f>IF(COUNTA(RelatedFeatures[])=0,"", IF(INDEX(RelatedFeatures[First Sampling Feature Code],$A4881)="","",
CONCATENATE("  - &amp;RelationID",TEXT($A4881,"0000"),
" {","SamplingFeatureID:  *SamplingFeatureID",TEXT(MATCH(INDEX(RelatedFeatures[First Sampling Feature Code],$A4881),SamplingFeatures[Feature Code],0),"0000"),
", RelationshipTypeCV:  ",CHAR(34),INDEX(RelatedFeatures[Relationship Type],$A4881),CHAR(34),
", RelatedFeatureID: *SamplingFeatureID",TEXT(MATCH(INDEX(RelatedFeatures[Second Sampling Feature Code],$A4881),SamplingFeatures[Feature Code],0),"0000"),
", SpatialOffsetID:  ",IF(INDEX(RelatedFeatures[Offset Number],$A4881)="","",CONCATENATE("*SpatialOffsetID",TEXT(INDEX(RelatedFeatures[Offset Number],$A4881),"0000"))),"}")))</f>
        <v>#REF!</v>
      </c>
      <c r="P4881" t="e">
        <f>IF(INDEX(Methods[Method Type],$A4881)="","",
CONCATENATE("  - &amp;MethodID",TEXT($A4881,"0000"),
" {","MethodTypeCV:  ",CHAR(34),INDEX(Methods[Method Type],$A4881),CHAR(34),
", MethodCode:  ",CHAR(34),INDEX(Methods[Method Code],$A4881),CHAR(34),
", MethodName:  ",CHAR(34),INDEX(Methods[Method Name],$A4881),CHAR(34),
", MethodDescription:  ",CHAR(34),INDEX(Methods[Method Description],$A4881),CHAR(34),
", MethodLink:  ",CHAR(34),INDEX(Methods[Method Link],$A4881),CHAR(34),
", OrganizationID: *OrganizationID",TEXT(MATCH(INDEX(Methods[Organization Name],$A4881),Organizations[Organization Name],0),"0000"),"}"))</f>
        <v>#REF!</v>
      </c>
      <c r="Q4881" t="e">
        <f>IF(INDEX(Variables[Variable Type],$A4881)="","",
CONCATENATE("  - &amp;VariableID",TEXT($A4881,"0000"),
" {","VariableTypeCV:  ",CHAR(34),INDEX(Variables[Variable Type],$A4881),CHAR(34),
", VariableCode:  ",CHAR(34),INDEX(Variables[Variable Code],$A4881),CHAR(34),
", VariableNameCV:  ",CHAR(34),INDEX(Variables[Variable Name],$A4881),CHAR(34),
", VariableDefinition:  ",CHAR(34),INDEX(Variables[Variable Definition],$A4881),CHAR(34),
", SpecciationCV:  ",CHAR(34),INDEX(Variables[Speciation],$A4881),CHAR(34),
", NoDataValue:  ",CHAR(34),INDEX(Variables[No Data Value],$A4881),CHAR(34),"}"))</f>
        <v>#REF!</v>
      </c>
    </row>
    <row r="4882" spans="1:17" x14ac:dyDescent="0.25">
      <c r="A4882">
        <v>4879</v>
      </c>
      <c r="D4882" t="e">
        <f>IF(INDEX(People[First Name],$A4882)="","",
CONCATENATE("  - &amp;PersonID",TEXT($A4882,"0000"),
" {","PersonFirstName:  ",CHAR(34),INDEX(People[First Name],$A4882),CHAR(34),
", PersonMiddleName:  ",CHAR(34),INDEX(People[Middle Name],$A4882),CHAR(34),
", PersonLastName:  ",CHAR(34),INDEX(People[Last Name],$A4882),CHAR(34),"}"))</f>
        <v>#REF!</v>
      </c>
      <c r="E4882" t="e">
        <f>IF(INDEX(Organizations[Organization Type '[CV']],$A4882)="","",
CONCATENATE("  - &amp;OrganizationID",TEXT($A4882,"0000"),
" {","OrganizationTypeCV:  ",CHAR(34),INDEX(Organizations[Organization Type '[CV']],$A4882),CHAR(34),
", OrganizationCode:  ",CHAR(34),INDEX(Organizations[Organization Code],$A4882),CHAR(34),
", OrganizationName:  ",CHAR(34),INDEX(Organizations[Organization Name],$A4882),CHAR(34),
", OrganizationDescription:  ",CHAR(34),INDEX(Organizations[Organization Description],$A4882),CHAR(34),
", OrganizationLink:  ",CHAR(34),INDEX(Organizations[Organization Link],$A4882),CHAR(34),"}"))</f>
        <v>#REF!</v>
      </c>
      <c r="F4882" t="e">
        <f>IF(INDEX(People[First Name],$A4882)="","",
CONCATENATE("  - &amp;AffiliationID",TEXT($A4882,"0000"),
" {PersonID: *PersonID",TEXT($A4882,"0000"),
", OrganizationID: *OrganizationID",TEXT(MATCH(INDEX(People[Organization Name],$A4882),Organizations[Organization Name],0),"0000"),
", IsPrimaryOrganizationContact: , AffiliationStartDate: , AffiliationEndDate: , PrimaryPhone: ",
", PrimaryEmail: ",CHAR(34),INDEX(People[Primary Email],$A4882),CHAR(34),
", PrimaryAddress: ",CHAR(34),INDEX(People[Primary Address],$A4882),CHAR(34),
", PersonLink: }"))</f>
        <v>#REF!</v>
      </c>
      <c r="H4882" t="e">
        <f>IF(COUNTA(CitationInformation)=0,"",IF(INDEX(AuthorList[Author Name],$A4882)="","",
CONCATENATE("  - &amp;AuthorListID",TEXT($A4882,"0000"),
"  {CitationID: *CitationID0001",
", PersonID: *PersonID",TEXT(MATCH(INDEX(AuthorList[Author Name],$A4882),People[Full Name],0),"0000"),
", AuthorOrder: ",INDEX(AuthorList[Author Number],$A4882),"}")))</f>
        <v>#REF!</v>
      </c>
      <c r="K4882" t="e">
        <f>IF(INDEX(SamplingFeatures[Feature Code],$A4882)="","",
CONCATENATE("  - &amp;SamplingFeatureID",TEXT($A4882,"0000"),
" {","SamplingFeatureUUID:  ",CHAR(34),INDEX(SamplingFeatures[Sampling Feature UUID],$A4882),CHAR(34),
", SamplingFeatureTypeCV:  ",CHAR(34),INDEX(SamplingFeatures[Sampling Feature Type],$A4882),CHAR(34),
", SamplingFeatureCode:  ",CHAR(34),INDEX(SamplingFeatures[Feature Code],$A4882),CHAR(34),
", SamplingFeatureName:  ",CHAR(34),INDEX(SamplingFeatures[Feature Name],$A4882),CHAR(34),
", SamplingFeatureDescription:  ",CHAR(34),INDEX(SamplingFeatures[Feature Description],$A4882),CHAR(34),
", SamplingFeatureGeotypeCV:  ",CHAR(34),INDEX(SamplingFeatures[Feature Geo Type],$A4882),CHAR(34),
", FeatureGeometry:  ",CHAR(34),INDEX(SamplingFeatures[Feature Geometry],$A4882),CHAR(34),
", Elevation_m:  ",CHAR(34),INDEX(SamplingFeatures[Elevation_m],$A4882),CHAR(34),
", ElevationDatumCV:  ",CHAR(34),ElevationDatum,CHAR(34),"}"))</f>
        <v>#REF!</v>
      </c>
      <c r="L4882" t="e">
        <f>IF(INDEX(SamplingFeatures[Sampling Feature Type],$A4882)&lt;&gt;"Site","",
CONCATENATE("  - &amp;SiteID",TEXT(SUMPRODUCT(--($L$3:$L4881&lt;&gt;"")),"0000"),
" {","SamplingFeatureID:  *SamplingFeatureID",TEXT($A4882,"0000"),
", SiteTypeCV:  ",CHAR(34),INDEX(Sites[Site Type],$A4882),CHAR(34),
", Latitude:  ",INDEX(Sites[Latitude],$A4882),
", Longitude:  ",INDEX(Sites[Longitude],$A4882),
", SRSName:  ",CHAR(34),LatLonDatum,CHAR(34),"}"))</f>
        <v>#REF!</v>
      </c>
      <c r="M4882" t="e">
        <f>IF(INDEX(SamplingFeatures[Sampling Feature Type],$A4882)&lt;&gt;"Specimen","",
CONCATENATE("  - &amp;SpecimenID",TEXT(SUMPRODUCT(--($M$3:$M4881&lt;&gt;"")),"0000"),
" {","SamplingFeatureID:  *SamplingFeatureID",TEXT($A4882,"0000"),
", SpecimenTypeCV:  ",CHAR(34),INDEX(Specimens[Specimen Type],$A4882),CHAR(34),
", SpecimenMediumCV:  ",INDEX(Specimens[Specimen Medium],$A4882),
", IsFieldSpecimen:  ",CHAR(34),INDEX(Specimens[Is Field Specimen?],$A4882),CHAR(34),"}"))</f>
        <v>#REF!</v>
      </c>
      <c r="N4882" t="e">
        <f>IF(COUNTA(SpatialOffsets[])=0,"", IF(INDEX(SpatialOffsets[Spatial Offset Type],$A4882)="","",
CONCATENATE("  - &amp;SpatialOffsetID",TEXT($A4882,"0000"),
" {","SpatialOffsetTypeCV:  ",CHAR(34),INDEX(SpatialOffsets[Spatial Offset Type],$A4882),CHAR(34),
", Offset1Value:  ",INDEX(SpatialOffsets[Offset 1 Value],$A4882),
", Offset1UnitID:  ",CHAR(34),INDEX(SpatialOffsets[Offset 1 Unit],$A4882),CHAR(34),
", Offset2Value:  ",INDEX(SpatialOffsets[Offset 2 Value],$A4882),
", Offset2UnitID:  ",CHAR(34),INDEX(SpatialOffsets[Offset 2 Unit],$A4882),CHAR(34),
", Offset3Value:  ",INDEX(SpatialOffsets[Offset 3 Value],$A4882),
", Offset3UnitID:  ",CHAR(34),INDEX(SpatialOffsets[Offset 3 Unit],$A4882),CHAR(34),,"}")))</f>
        <v>#REF!</v>
      </c>
      <c r="O4882" t="e">
        <f>IF(COUNTA(RelatedFeatures[])=0,"", IF(INDEX(RelatedFeatures[First Sampling Feature Code],$A4882)="","",
CONCATENATE("  - &amp;RelationID",TEXT($A4882,"0000"),
" {","SamplingFeatureID:  *SamplingFeatureID",TEXT(MATCH(INDEX(RelatedFeatures[First Sampling Feature Code],$A4882),SamplingFeatures[Feature Code],0),"0000"),
", RelationshipTypeCV:  ",CHAR(34),INDEX(RelatedFeatures[Relationship Type],$A4882),CHAR(34),
", RelatedFeatureID: *SamplingFeatureID",TEXT(MATCH(INDEX(RelatedFeatures[Second Sampling Feature Code],$A4882),SamplingFeatures[Feature Code],0),"0000"),
", SpatialOffsetID:  ",IF(INDEX(RelatedFeatures[Offset Number],$A4882)="","",CONCATENATE("*SpatialOffsetID",TEXT(INDEX(RelatedFeatures[Offset Number],$A4882),"0000"))),"}")))</f>
        <v>#REF!</v>
      </c>
      <c r="P4882" t="e">
        <f>IF(INDEX(Methods[Method Type],$A4882)="","",
CONCATENATE("  - &amp;MethodID",TEXT($A4882,"0000"),
" {","MethodTypeCV:  ",CHAR(34),INDEX(Methods[Method Type],$A4882),CHAR(34),
", MethodCode:  ",CHAR(34),INDEX(Methods[Method Code],$A4882),CHAR(34),
", MethodName:  ",CHAR(34),INDEX(Methods[Method Name],$A4882),CHAR(34),
", MethodDescription:  ",CHAR(34),INDEX(Methods[Method Description],$A4882),CHAR(34),
", MethodLink:  ",CHAR(34),INDEX(Methods[Method Link],$A4882),CHAR(34),
", OrganizationID: *OrganizationID",TEXT(MATCH(INDEX(Methods[Organization Name],$A4882),Organizations[Organization Name],0),"0000"),"}"))</f>
        <v>#REF!</v>
      </c>
      <c r="Q4882" t="e">
        <f>IF(INDEX(Variables[Variable Type],$A4882)="","",
CONCATENATE("  - &amp;VariableID",TEXT($A4882,"0000"),
" {","VariableTypeCV:  ",CHAR(34),INDEX(Variables[Variable Type],$A4882),CHAR(34),
", VariableCode:  ",CHAR(34),INDEX(Variables[Variable Code],$A4882),CHAR(34),
", VariableNameCV:  ",CHAR(34),INDEX(Variables[Variable Name],$A4882),CHAR(34),
", VariableDefinition:  ",CHAR(34),INDEX(Variables[Variable Definition],$A4882),CHAR(34),
", SpecciationCV:  ",CHAR(34),INDEX(Variables[Speciation],$A4882),CHAR(34),
", NoDataValue:  ",CHAR(34),INDEX(Variables[No Data Value],$A4882),CHAR(34),"}"))</f>
        <v>#REF!</v>
      </c>
    </row>
    <row r="4883" spans="1:17" x14ac:dyDescent="0.25">
      <c r="A4883">
        <v>4880</v>
      </c>
      <c r="D4883" t="e">
        <f>IF(INDEX(People[First Name],$A4883)="","",
CONCATENATE("  - &amp;PersonID",TEXT($A4883,"0000"),
" {","PersonFirstName:  ",CHAR(34),INDEX(People[First Name],$A4883),CHAR(34),
", PersonMiddleName:  ",CHAR(34),INDEX(People[Middle Name],$A4883),CHAR(34),
", PersonLastName:  ",CHAR(34),INDEX(People[Last Name],$A4883),CHAR(34),"}"))</f>
        <v>#REF!</v>
      </c>
      <c r="E4883" t="e">
        <f>IF(INDEX(Organizations[Organization Type '[CV']],$A4883)="","",
CONCATENATE("  - &amp;OrganizationID",TEXT($A4883,"0000"),
" {","OrganizationTypeCV:  ",CHAR(34),INDEX(Organizations[Organization Type '[CV']],$A4883),CHAR(34),
", OrganizationCode:  ",CHAR(34),INDEX(Organizations[Organization Code],$A4883),CHAR(34),
", OrganizationName:  ",CHAR(34),INDEX(Organizations[Organization Name],$A4883),CHAR(34),
", OrganizationDescription:  ",CHAR(34),INDEX(Organizations[Organization Description],$A4883),CHAR(34),
", OrganizationLink:  ",CHAR(34),INDEX(Organizations[Organization Link],$A4883),CHAR(34),"}"))</f>
        <v>#REF!</v>
      </c>
      <c r="F4883" t="e">
        <f>IF(INDEX(People[First Name],$A4883)="","",
CONCATENATE("  - &amp;AffiliationID",TEXT($A4883,"0000"),
" {PersonID: *PersonID",TEXT($A4883,"0000"),
", OrganizationID: *OrganizationID",TEXT(MATCH(INDEX(People[Organization Name],$A4883),Organizations[Organization Name],0),"0000"),
", IsPrimaryOrganizationContact: , AffiliationStartDate: , AffiliationEndDate: , PrimaryPhone: ",
", PrimaryEmail: ",CHAR(34),INDEX(People[Primary Email],$A4883),CHAR(34),
", PrimaryAddress: ",CHAR(34),INDEX(People[Primary Address],$A4883),CHAR(34),
", PersonLink: }"))</f>
        <v>#REF!</v>
      </c>
      <c r="H4883" t="e">
        <f>IF(COUNTA(CitationInformation)=0,"",IF(INDEX(AuthorList[Author Name],$A4883)="","",
CONCATENATE("  - &amp;AuthorListID",TEXT($A4883,"0000"),
"  {CitationID: *CitationID0001",
", PersonID: *PersonID",TEXT(MATCH(INDEX(AuthorList[Author Name],$A4883),People[Full Name],0),"0000"),
", AuthorOrder: ",INDEX(AuthorList[Author Number],$A4883),"}")))</f>
        <v>#REF!</v>
      </c>
      <c r="K4883" t="e">
        <f>IF(INDEX(SamplingFeatures[Feature Code],$A4883)="","",
CONCATENATE("  - &amp;SamplingFeatureID",TEXT($A4883,"0000"),
" {","SamplingFeatureUUID:  ",CHAR(34),INDEX(SamplingFeatures[Sampling Feature UUID],$A4883),CHAR(34),
", SamplingFeatureTypeCV:  ",CHAR(34),INDEX(SamplingFeatures[Sampling Feature Type],$A4883),CHAR(34),
", SamplingFeatureCode:  ",CHAR(34),INDEX(SamplingFeatures[Feature Code],$A4883),CHAR(34),
", SamplingFeatureName:  ",CHAR(34),INDEX(SamplingFeatures[Feature Name],$A4883),CHAR(34),
", SamplingFeatureDescription:  ",CHAR(34),INDEX(SamplingFeatures[Feature Description],$A4883),CHAR(34),
", SamplingFeatureGeotypeCV:  ",CHAR(34),INDEX(SamplingFeatures[Feature Geo Type],$A4883),CHAR(34),
", FeatureGeometry:  ",CHAR(34),INDEX(SamplingFeatures[Feature Geometry],$A4883),CHAR(34),
", Elevation_m:  ",CHAR(34),INDEX(SamplingFeatures[Elevation_m],$A4883),CHAR(34),
", ElevationDatumCV:  ",CHAR(34),ElevationDatum,CHAR(34),"}"))</f>
        <v>#REF!</v>
      </c>
      <c r="L4883" t="e">
        <f>IF(INDEX(SamplingFeatures[Sampling Feature Type],$A4883)&lt;&gt;"Site","",
CONCATENATE("  - &amp;SiteID",TEXT(SUMPRODUCT(--($L$3:$L4882&lt;&gt;"")),"0000"),
" {","SamplingFeatureID:  *SamplingFeatureID",TEXT($A4883,"0000"),
", SiteTypeCV:  ",CHAR(34),INDEX(Sites[Site Type],$A4883),CHAR(34),
", Latitude:  ",INDEX(Sites[Latitude],$A4883),
", Longitude:  ",INDEX(Sites[Longitude],$A4883),
", SRSName:  ",CHAR(34),LatLonDatum,CHAR(34),"}"))</f>
        <v>#REF!</v>
      </c>
      <c r="M4883" t="e">
        <f>IF(INDEX(SamplingFeatures[Sampling Feature Type],$A4883)&lt;&gt;"Specimen","",
CONCATENATE("  - &amp;SpecimenID",TEXT(SUMPRODUCT(--($M$3:$M4882&lt;&gt;"")),"0000"),
" {","SamplingFeatureID:  *SamplingFeatureID",TEXT($A4883,"0000"),
", SpecimenTypeCV:  ",CHAR(34),INDEX(Specimens[Specimen Type],$A4883),CHAR(34),
", SpecimenMediumCV:  ",INDEX(Specimens[Specimen Medium],$A4883),
", IsFieldSpecimen:  ",CHAR(34),INDEX(Specimens[Is Field Specimen?],$A4883),CHAR(34),"}"))</f>
        <v>#REF!</v>
      </c>
      <c r="N4883" t="e">
        <f>IF(COUNTA(SpatialOffsets[])=0,"", IF(INDEX(SpatialOffsets[Spatial Offset Type],$A4883)="","",
CONCATENATE("  - &amp;SpatialOffsetID",TEXT($A4883,"0000"),
" {","SpatialOffsetTypeCV:  ",CHAR(34),INDEX(SpatialOffsets[Spatial Offset Type],$A4883),CHAR(34),
", Offset1Value:  ",INDEX(SpatialOffsets[Offset 1 Value],$A4883),
", Offset1UnitID:  ",CHAR(34),INDEX(SpatialOffsets[Offset 1 Unit],$A4883),CHAR(34),
", Offset2Value:  ",INDEX(SpatialOffsets[Offset 2 Value],$A4883),
", Offset2UnitID:  ",CHAR(34),INDEX(SpatialOffsets[Offset 2 Unit],$A4883),CHAR(34),
", Offset3Value:  ",INDEX(SpatialOffsets[Offset 3 Value],$A4883),
", Offset3UnitID:  ",CHAR(34),INDEX(SpatialOffsets[Offset 3 Unit],$A4883),CHAR(34),,"}")))</f>
        <v>#REF!</v>
      </c>
      <c r="O4883" t="e">
        <f>IF(COUNTA(RelatedFeatures[])=0,"", IF(INDEX(RelatedFeatures[First Sampling Feature Code],$A4883)="","",
CONCATENATE("  - &amp;RelationID",TEXT($A4883,"0000"),
" {","SamplingFeatureID:  *SamplingFeatureID",TEXT(MATCH(INDEX(RelatedFeatures[First Sampling Feature Code],$A4883),SamplingFeatures[Feature Code],0),"0000"),
", RelationshipTypeCV:  ",CHAR(34),INDEX(RelatedFeatures[Relationship Type],$A4883),CHAR(34),
", RelatedFeatureID: *SamplingFeatureID",TEXT(MATCH(INDEX(RelatedFeatures[Second Sampling Feature Code],$A4883),SamplingFeatures[Feature Code],0),"0000"),
", SpatialOffsetID:  ",IF(INDEX(RelatedFeatures[Offset Number],$A4883)="","",CONCATENATE("*SpatialOffsetID",TEXT(INDEX(RelatedFeatures[Offset Number],$A4883),"0000"))),"}")))</f>
        <v>#REF!</v>
      </c>
      <c r="P4883" t="e">
        <f>IF(INDEX(Methods[Method Type],$A4883)="","",
CONCATENATE("  - &amp;MethodID",TEXT($A4883,"0000"),
" {","MethodTypeCV:  ",CHAR(34),INDEX(Methods[Method Type],$A4883),CHAR(34),
", MethodCode:  ",CHAR(34),INDEX(Methods[Method Code],$A4883),CHAR(34),
", MethodName:  ",CHAR(34),INDEX(Methods[Method Name],$A4883),CHAR(34),
", MethodDescription:  ",CHAR(34),INDEX(Methods[Method Description],$A4883),CHAR(34),
", MethodLink:  ",CHAR(34),INDEX(Methods[Method Link],$A4883),CHAR(34),
", OrganizationID: *OrganizationID",TEXT(MATCH(INDEX(Methods[Organization Name],$A4883),Organizations[Organization Name],0),"0000"),"}"))</f>
        <v>#REF!</v>
      </c>
      <c r="Q4883" t="e">
        <f>IF(INDEX(Variables[Variable Type],$A4883)="","",
CONCATENATE("  - &amp;VariableID",TEXT($A4883,"0000"),
" {","VariableTypeCV:  ",CHAR(34),INDEX(Variables[Variable Type],$A4883),CHAR(34),
", VariableCode:  ",CHAR(34),INDEX(Variables[Variable Code],$A4883),CHAR(34),
", VariableNameCV:  ",CHAR(34),INDEX(Variables[Variable Name],$A4883),CHAR(34),
", VariableDefinition:  ",CHAR(34),INDEX(Variables[Variable Definition],$A4883),CHAR(34),
", SpecciationCV:  ",CHAR(34),INDEX(Variables[Speciation],$A4883),CHAR(34),
", NoDataValue:  ",CHAR(34),INDEX(Variables[No Data Value],$A4883),CHAR(34),"}"))</f>
        <v>#REF!</v>
      </c>
    </row>
    <row r="4884" spans="1:17" x14ac:dyDescent="0.25">
      <c r="A4884">
        <v>4881</v>
      </c>
      <c r="D4884" t="e">
        <f>IF(INDEX(People[First Name],$A4884)="","",
CONCATENATE("  - &amp;PersonID",TEXT($A4884,"0000"),
" {","PersonFirstName:  ",CHAR(34),INDEX(People[First Name],$A4884),CHAR(34),
", PersonMiddleName:  ",CHAR(34),INDEX(People[Middle Name],$A4884),CHAR(34),
", PersonLastName:  ",CHAR(34),INDEX(People[Last Name],$A4884),CHAR(34),"}"))</f>
        <v>#REF!</v>
      </c>
      <c r="E4884" t="e">
        <f>IF(INDEX(Organizations[Organization Type '[CV']],$A4884)="","",
CONCATENATE("  - &amp;OrganizationID",TEXT($A4884,"0000"),
" {","OrganizationTypeCV:  ",CHAR(34),INDEX(Organizations[Organization Type '[CV']],$A4884),CHAR(34),
", OrganizationCode:  ",CHAR(34),INDEX(Organizations[Organization Code],$A4884),CHAR(34),
", OrganizationName:  ",CHAR(34),INDEX(Organizations[Organization Name],$A4884),CHAR(34),
", OrganizationDescription:  ",CHAR(34),INDEX(Organizations[Organization Description],$A4884),CHAR(34),
", OrganizationLink:  ",CHAR(34),INDEX(Organizations[Organization Link],$A4884),CHAR(34),"}"))</f>
        <v>#REF!</v>
      </c>
      <c r="F4884" t="e">
        <f>IF(INDEX(People[First Name],$A4884)="","",
CONCATENATE("  - &amp;AffiliationID",TEXT($A4884,"0000"),
" {PersonID: *PersonID",TEXT($A4884,"0000"),
", OrganizationID: *OrganizationID",TEXT(MATCH(INDEX(People[Organization Name],$A4884),Organizations[Organization Name],0),"0000"),
", IsPrimaryOrganizationContact: , AffiliationStartDate: , AffiliationEndDate: , PrimaryPhone: ",
", PrimaryEmail: ",CHAR(34),INDEX(People[Primary Email],$A4884),CHAR(34),
", PrimaryAddress: ",CHAR(34),INDEX(People[Primary Address],$A4884),CHAR(34),
", PersonLink: }"))</f>
        <v>#REF!</v>
      </c>
      <c r="H4884" t="e">
        <f>IF(COUNTA(CitationInformation)=0,"",IF(INDEX(AuthorList[Author Name],$A4884)="","",
CONCATENATE("  - &amp;AuthorListID",TEXT($A4884,"0000"),
"  {CitationID: *CitationID0001",
", PersonID: *PersonID",TEXT(MATCH(INDEX(AuthorList[Author Name],$A4884),People[Full Name],0),"0000"),
", AuthorOrder: ",INDEX(AuthorList[Author Number],$A4884),"}")))</f>
        <v>#REF!</v>
      </c>
      <c r="K4884" t="e">
        <f>IF(INDEX(SamplingFeatures[Feature Code],$A4884)="","",
CONCATENATE("  - &amp;SamplingFeatureID",TEXT($A4884,"0000"),
" {","SamplingFeatureUUID:  ",CHAR(34),INDEX(SamplingFeatures[Sampling Feature UUID],$A4884),CHAR(34),
", SamplingFeatureTypeCV:  ",CHAR(34),INDEX(SamplingFeatures[Sampling Feature Type],$A4884),CHAR(34),
", SamplingFeatureCode:  ",CHAR(34),INDEX(SamplingFeatures[Feature Code],$A4884),CHAR(34),
", SamplingFeatureName:  ",CHAR(34),INDEX(SamplingFeatures[Feature Name],$A4884),CHAR(34),
", SamplingFeatureDescription:  ",CHAR(34),INDEX(SamplingFeatures[Feature Description],$A4884),CHAR(34),
", SamplingFeatureGeotypeCV:  ",CHAR(34),INDEX(SamplingFeatures[Feature Geo Type],$A4884),CHAR(34),
", FeatureGeometry:  ",CHAR(34),INDEX(SamplingFeatures[Feature Geometry],$A4884),CHAR(34),
", Elevation_m:  ",CHAR(34),INDEX(SamplingFeatures[Elevation_m],$A4884),CHAR(34),
", ElevationDatumCV:  ",CHAR(34),ElevationDatum,CHAR(34),"}"))</f>
        <v>#REF!</v>
      </c>
      <c r="L4884" t="e">
        <f>IF(INDEX(SamplingFeatures[Sampling Feature Type],$A4884)&lt;&gt;"Site","",
CONCATENATE("  - &amp;SiteID",TEXT(SUMPRODUCT(--($L$3:$L4883&lt;&gt;"")),"0000"),
" {","SamplingFeatureID:  *SamplingFeatureID",TEXT($A4884,"0000"),
", SiteTypeCV:  ",CHAR(34),INDEX(Sites[Site Type],$A4884),CHAR(34),
", Latitude:  ",INDEX(Sites[Latitude],$A4884),
", Longitude:  ",INDEX(Sites[Longitude],$A4884),
", SRSName:  ",CHAR(34),LatLonDatum,CHAR(34),"}"))</f>
        <v>#REF!</v>
      </c>
      <c r="M4884" t="e">
        <f>IF(INDEX(SamplingFeatures[Sampling Feature Type],$A4884)&lt;&gt;"Specimen","",
CONCATENATE("  - &amp;SpecimenID",TEXT(SUMPRODUCT(--($M$3:$M4883&lt;&gt;"")),"0000"),
" {","SamplingFeatureID:  *SamplingFeatureID",TEXT($A4884,"0000"),
", SpecimenTypeCV:  ",CHAR(34),INDEX(Specimens[Specimen Type],$A4884),CHAR(34),
", SpecimenMediumCV:  ",INDEX(Specimens[Specimen Medium],$A4884),
", IsFieldSpecimen:  ",CHAR(34),INDEX(Specimens[Is Field Specimen?],$A4884),CHAR(34),"}"))</f>
        <v>#REF!</v>
      </c>
      <c r="N4884" t="e">
        <f>IF(COUNTA(SpatialOffsets[])=0,"", IF(INDEX(SpatialOffsets[Spatial Offset Type],$A4884)="","",
CONCATENATE("  - &amp;SpatialOffsetID",TEXT($A4884,"0000"),
" {","SpatialOffsetTypeCV:  ",CHAR(34),INDEX(SpatialOffsets[Spatial Offset Type],$A4884),CHAR(34),
", Offset1Value:  ",INDEX(SpatialOffsets[Offset 1 Value],$A4884),
", Offset1UnitID:  ",CHAR(34),INDEX(SpatialOffsets[Offset 1 Unit],$A4884),CHAR(34),
", Offset2Value:  ",INDEX(SpatialOffsets[Offset 2 Value],$A4884),
", Offset2UnitID:  ",CHAR(34),INDEX(SpatialOffsets[Offset 2 Unit],$A4884),CHAR(34),
", Offset3Value:  ",INDEX(SpatialOffsets[Offset 3 Value],$A4884),
", Offset3UnitID:  ",CHAR(34),INDEX(SpatialOffsets[Offset 3 Unit],$A4884),CHAR(34),,"}")))</f>
        <v>#REF!</v>
      </c>
      <c r="O4884" t="e">
        <f>IF(COUNTA(RelatedFeatures[])=0,"", IF(INDEX(RelatedFeatures[First Sampling Feature Code],$A4884)="","",
CONCATENATE("  - &amp;RelationID",TEXT($A4884,"0000"),
" {","SamplingFeatureID:  *SamplingFeatureID",TEXT(MATCH(INDEX(RelatedFeatures[First Sampling Feature Code],$A4884),SamplingFeatures[Feature Code],0),"0000"),
", RelationshipTypeCV:  ",CHAR(34),INDEX(RelatedFeatures[Relationship Type],$A4884),CHAR(34),
", RelatedFeatureID: *SamplingFeatureID",TEXT(MATCH(INDEX(RelatedFeatures[Second Sampling Feature Code],$A4884),SamplingFeatures[Feature Code],0),"0000"),
", SpatialOffsetID:  ",IF(INDEX(RelatedFeatures[Offset Number],$A4884)="","",CONCATENATE("*SpatialOffsetID",TEXT(INDEX(RelatedFeatures[Offset Number],$A4884),"0000"))),"}")))</f>
        <v>#REF!</v>
      </c>
      <c r="P4884" t="e">
        <f>IF(INDEX(Methods[Method Type],$A4884)="","",
CONCATENATE("  - &amp;MethodID",TEXT($A4884,"0000"),
" {","MethodTypeCV:  ",CHAR(34),INDEX(Methods[Method Type],$A4884),CHAR(34),
", MethodCode:  ",CHAR(34),INDEX(Methods[Method Code],$A4884),CHAR(34),
", MethodName:  ",CHAR(34),INDEX(Methods[Method Name],$A4884),CHAR(34),
", MethodDescription:  ",CHAR(34),INDEX(Methods[Method Description],$A4884),CHAR(34),
", MethodLink:  ",CHAR(34),INDEX(Methods[Method Link],$A4884),CHAR(34),
", OrganizationID: *OrganizationID",TEXT(MATCH(INDEX(Methods[Organization Name],$A4884),Organizations[Organization Name],0),"0000"),"}"))</f>
        <v>#REF!</v>
      </c>
      <c r="Q4884" t="e">
        <f>IF(INDEX(Variables[Variable Type],$A4884)="","",
CONCATENATE("  - &amp;VariableID",TEXT($A4884,"0000"),
" {","VariableTypeCV:  ",CHAR(34),INDEX(Variables[Variable Type],$A4884),CHAR(34),
", VariableCode:  ",CHAR(34),INDEX(Variables[Variable Code],$A4884),CHAR(34),
", VariableNameCV:  ",CHAR(34),INDEX(Variables[Variable Name],$A4884),CHAR(34),
", VariableDefinition:  ",CHAR(34),INDEX(Variables[Variable Definition],$A4884),CHAR(34),
", SpecciationCV:  ",CHAR(34),INDEX(Variables[Speciation],$A4884),CHAR(34),
", NoDataValue:  ",CHAR(34),INDEX(Variables[No Data Value],$A4884),CHAR(34),"}"))</f>
        <v>#REF!</v>
      </c>
    </row>
    <row r="4885" spans="1:17" x14ac:dyDescent="0.25">
      <c r="A4885">
        <v>4882</v>
      </c>
      <c r="D4885" t="e">
        <f>IF(INDEX(People[First Name],$A4885)="","",
CONCATENATE("  - &amp;PersonID",TEXT($A4885,"0000"),
" {","PersonFirstName:  ",CHAR(34),INDEX(People[First Name],$A4885),CHAR(34),
", PersonMiddleName:  ",CHAR(34),INDEX(People[Middle Name],$A4885),CHAR(34),
", PersonLastName:  ",CHAR(34),INDEX(People[Last Name],$A4885),CHAR(34),"}"))</f>
        <v>#REF!</v>
      </c>
      <c r="E4885" t="e">
        <f>IF(INDEX(Organizations[Organization Type '[CV']],$A4885)="","",
CONCATENATE("  - &amp;OrganizationID",TEXT($A4885,"0000"),
" {","OrganizationTypeCV:  ",CHAR(34),INDEX(Organizations[Organization Type '[CV']],$A4885),CHAR(34),
", OrganizationCode:  ",CHAR(34),INDEX(Organizations[Organization Code],$A4885),CHAR(34),
", OrganizationName:  ",CHAR(34),INDEX(Organizations[Organization Name],$A4885),CHAR(34),
", OrganizationDescription:  ",CHAR(34),INDEX(Organizations[Organization Description],$A4885),CHAR(34),
", OrganizationLink:  ",CHAR(34),INDEX(Organizations[Organization Link],$A4885),CHAR(34),"}"))</f>
        <v>#REF!</v>
      </c>
      <c r="F4885" t="e">
        <f>IF(INDEX(People[First Name],$A4885)="","",
CONCATENATE("  - &amp;AffiliationID",TEXT($A4885,"0000"),
" {PersonID: *PersonID",TEXT($A4885,"0000"),
", OrganizationID: *OrganizationID",TEXT(MATCH(INDEX(People[Organization Name],$A4885),Organizations[Organization Name],0),"0000"),
", IsPrimaryOrganizationContact: , AffiliationStartDate: , AffiliationEndDate: , PrimaryPhone: ",
", PrimaryEmail: ",CHAR(34),INDEX(People[Primary Email],$A4885),CHAR(34),
", PrimaryAddress: ",CHAR(34),INDEX(People[Primary Address],$A4885),CHAR(34),
", PersonLink: }"))</f>
        <v>#REF!</v>
      </c>
      <c r="H4885" t="e">
        <f>IF(COUNTA(CitationInformation)=0,"",IF(INDEX(AuthorList[Author Name],$A4885)="","",
CONCATENATE("  - &amp;AuthorListID",TEXT($A4885,"0000"),
"  {CitationID: *CitationID0001",
", PersonID: *PersonID",TEXT(MATCH(INDEX(AuthorList[Author Name],$A4885),People[Full Name],0),"0000"),
", AuthorOrder: ",INDEX(AuthorList[Author Number],$A4885),"}")))</f>
        <v>#REF!</v>
      </c>
      <c r="K4885" t="e">
        <f>IF(INDEX(SamplingFeatures[Feature Code],$A4885)="","",
CONCATENATE("  - &amp;SamplingFeatureID",TEXT($A4885,"0000"),
" {","SamplingFeatureUUID:  ",CHAR(34),INDEX(SamplingFeatures[Sampling Feature UUID],$A4885),CHAR(34),
", SamplingFeatureTypeCV:  ",CHAR(34),INDEX(SamplingFeatures[Sampling Feature Type],$A4885),CHAR(34),
", SamplingFeatureCode:  ",CHAR(34),INDEX(SamplingFeatures[Feature Code],$A4885),CHAR(34),
", SamplingFeatureName:  ",CHAR(34),INDEX(SamplingFeatures[Feature Name],$A4885),CHAR(34),
", SamplingFeatureDescription:  ",CHAR(34),INDEX(SamplingFeatures[Feature Description],$A4885),CHAR(34),
", SamplingFeatureGeotypeCV:  ",CHAR(34),INDEX(SamplingFeatures[Feature Geo Type],$A4885),CHAR(34),
", FeatureGeometry:  ",CHAR(34),INDEX(SamplingFeatures[Feature Geometry],$A4885),CHAR(34),
", Elevation_m:  ",CHAR(34),INDEX(SamplingFeatures[Elevation_m],$A4885),CHAR(34),
", ElevationDatumCV:  ",CHAR(34),ElevationDatum,CHAR(34),"}"))</f>
        <v>#REF!</v>
      </c>
      <c r="L4885" t="e">
        <f>IF(INDEX(SamplingFeatures[Sampling Feature Type],$A4885)&lt;&gt;"Site","",
CONCATENATE("  - &amp;SiteID",TEXT(SUMPRODUCT(--($L$3:$L4884&lt;&gt;"")),"0000"),
" {","SamplingFeatureID:  *SamplingFeatureID",TEXT($A4885,"0000"),
", SiteTypeCV:  ",CHAR(34),INDEX(Sites[Site Type],$A4885),CHAR(34),
", Latitude:  ",INDEX(Sites[Latitude],$A4885),
", Longitude:  ",INDEX(Sites[Longitude],$A4885),
", SRSName:  ",CHAR(34),LatLonDatum,CHAR(34),"}"))</f>
        <v>#REF!</v>
      </c>
      <c r="M4885" t="e">
        <f>IF(INDEX(SamplingFeatures[Sampling Feature Type],$A4885)&lt;&gt;"Specimen","",
CONCATENATE("  - &amp;SpecimenID",TEXT(SUMPRODUCT(--($M$3:$M4884&lt;&gt;"")),"0000"),
" {","SamplingFeatureID:  *SamplingFeatureID",TEXT($A4885,"0000"),
", SpecimenTypeCV:  ",CHAR(34),INDEX(Specimens[Specimen Type],$A4885),CHAR(34),
", SpecimenMediumCV:  ",INDEX(Specimens[Specimen Medium],$A4885),
", IsFieldSpecimen:  ",CHAR(34),INDEX(Specimens[Is Field Specimen?],$A4885),CHAR(34),"}"))</f>
        <v>#REF!</v>
      </c>
      <c r="N4885" t="e">
        <f>IF(COUNTA(SpatialOffsets[])=0,"", IF(INDEX(SpatialOffsets[Spatial Offset Type],$A4885)="","",
CONCATENATE("  - &amp;SpatialOffsetID",TEXT($A4885,"0000"),
" {","SpatialOffsetTypeCV:  ",CHAR(34),INDEX(SpatialOffsets[Spatial Offset Type],$A4885),CHAR(34),
", Offset1Value:  ",INDEX(SpatialOffsets[Offset 1 Value],$A4885),
", Offset1UnitID:  ",CHAR(34),INDEX(SpatialOffsets[Offset 1 Unit],$A4885),CHAR(34),
", Offset2Value:  ",INDEX(SpatialOffsets[Offset 2 Value],$A4885),
", Offset2UnitID:  ",CHAR(34),INDEX(SpatialOffsets[Offset 2 Unit],$A4885),CHAR(34),
", Offset3Value:  ",INDEX(SpatialOffsets[Offset 3 Value],$A4885),
", Offset3UnitID:  ",CHAR(34),INDEX(SpatialOffsets[Offset 3 Unit],$A4885),CHAR(34),,"}")))</f>
        <v>#REF!</v>
      </c>
      <c r="O4885" t="e">
        <f>IF(COUNTA(RelatedFeatures[])=0,"", IF(INDEX(RelatedFeatures[First Sampling Feature Code],$A4885)="","",
CONCATENATE("  - &amp;RelationID",TEXT($A4885,"0000"),
" {","SamplingFeatureID:  *SamplingFeatureID",TEXT(MATCH(INDEX(RelatedFeatures[First Sampling Feature Code],$A4885),SamplingFeatures[Feature Code],0),"0000"),
", RelationshipTypeCV:  ",CHAR(34),INDEX(RelatedFeatures[Relationship Type],$A4885),CHAR(34),
", RelatedFeatureID: *SamplingFeatureID",TEXT(MATCH(INDEX(RelatedFeatures[Second Sampling Feature Code],$A4885),SamplingFeatures[Feature Code],0),"0000"),
", SpatialOffsetID:  ",IF(INDEX(RelatedFeatures[Offset Number],$A4885)="","",CONCATENATE("*SpatialOffsetID",TEXT(INDEX(RelatedFeatures[Offset Number],$A4885),"0000"))),"}")))</f>
        <v>#REF!</v>
      </c>
      <c r="P4885" t="e">
        <f>IF(INDEX(Methods[Method Type],$A4885)="","",
CONCATENATE("  - &amp;MethodID",TEXT($A4885,"0000"),
" {","MethodTypeCV:  ",CHAR(34),INDEX(Methods[Method Type],$A4885),CHAR(34),
", MethodCode:  ",CHAR(34),INDEX(Methods[Method Code],$A4885),CHAR(34),
", MethodName:  ",CHAR(34),INDEX(Methods[Method Name],$A4885),CHAR(34),
", MethodDescription:  ",CHAR(34),INDEX(Methods[Method Description],$A4885),CHAR(34),
", MethodLink:  ",CHAR(34),INDEX(Methods[Method Link],$A4885),CHAR(34),
", OrganizationID: *OrganizationID",TEXT(MATCH(INDEX(Methods[Organization Name],$A4885),Organizations[Organization Name],0),"0000"),"}"))</f>
        <v>#REF!</v>
      </c>
      <c r="Q4885" t="e">
        <f>IF(INDEX(Variables[Variable Type],$A4885)="","",
CONCATENATE("  - &amp;VariableID",TEXT($A4885,"0000"),
" {","VariableTypeCV:  ",CHAR(34),INDEX(Variables[Variable Type],$A4885),CHAR(34),
", VariableCode:  ",CHAR(34),INDEX(Variables[Variable Code],$A4885),CHAR(34),
", VariableNameCV:  ",CHAR(34),INDEX(Variables[Variable Name],$A4885),CHAR(34),
", VariableDefinition:  ",CHAR(34),INDEX(Variables[Variable Definition],$A4885),CHAR(34),
", SpecciationCV:  ",CHAR(34),INDEX(Variables[Speciation],$A4885),CHAR(34),
", NoDataValue:  ",CHAR(34),INDEX(Variables[No Data Value],$A4885),CHAR(34),"}"))</f>
        <v>#REF!</v>
      </c>
    </row>
    <row r="4886" spans="1:17" x14ac:dyDescent="0.25">
      <c r="A4886">
        <v>4883</v>
      </c>
      <c r="D4886" t="e">
        <f>IF(INDEX(People[First Name],$A4886)="","",
CONCATENATE("  - &amp;PersonID",TEXT($A4886,"0000"),
" {","PersonFirstName:  ",CHAR(34),INDEX(People[First Name],$A4886),CHAR(34),
", PersonMiddleName:  ",CHAR(34),INDEX(People[Middle Name],$A4886),CHAR(34),
", PersonLastName:  ",CHAR(34),INDEX(People[Last Name],$A4886),CHAR(34),"}"))</f>
        <v>#REF!</v>
      </c>
      <c r="E4886" t="e">
        <f>IF(INDEX(Organizations[Organization Type '[CV']],$A4886)="","",
CONCATENATE("  - &amp;OrganizationID",TEXT($A4886,"0000"),
" {","OrganizationTypeCV:  ",CHAR(34),INDEX(Organizations[Organization Type '[CV']],$A4886),CHAR(34),
", OrganizationCode:  ",CHAR(34),INDEX(Organizations[Organization Code],$A4886),CHAR(34),
", OrganizationName:  ",CHAR(34),INDEX(Organizations[Organization Name],$A4886),CHAR(34),
", OrganizationDescription:  ",CHAR(34),INDEX(Organizations[Organization Description],$A4886),CHAR(34),
", OrganizationLink:  ",CHAR(34),INDEX(Organizations[Organization Link],$A4886),CHAR(34),"}"))</f>
        <v>#REF!</v>
      </c>
      <c r="F4886" t="e">
        <f>IF(INDEX(People[First Name],$A4886)="","",
CONCATENATE("  - &amp;AffiliationID",TEXT($A4886,"0000"),
" {PersonID: *PersonID",TEXT($A4886,"0000"),
", OrganizationID: *OrganizationID",TEXT(MATCH(INDEX(People[Organization Name],$A4886),Organizations[Organization Name],0),"0000"),
", IsPrimaryOrganizationContact: , AffiliationStartDate: , AffiliationEndDate: , PrimaryPhone: ",
", PrimaryEmail: ",CHAR(34),INDEX(People[Primary Email],$A4886),CHAR(34),
", PrimaryAddress: ",CHAR(34),INDEX(People[Primary Address],$A4886),CHAR(34),
", PersonLink: }"))</f>
        <v>#REF!</v>
      </c>
      <c r="H4886" t="e">
        <f>IF(COUNTA(CitationInformation)=0,"",IF(INDEX(AuthorList[Author Name],$A4886)="","",
CONCATENATE("  - &amp;AuthorListID",TEXT($A4886,"0000"),
"  {CitationID: *CitationID0001",
", PersonID: *PersonID",TEXT(MATCH(INDEX(AuthorList[Author Name],$A4886),People[Full Name],0),"0000"),
", AuthorOrder: ",INDEX(AuthorList[Author Number],$A4886),"}")))</f>
        <v>#REF!</v>
      </c>
      <c r="K4886" t="e">
        <f>IF(INDEX(SamplingFeatures[Feature Code],$A4886)="","",
CONCATENATE("  - &amp;SamplingFeatureID",TEXT($A4886,"0000"),
" {","SamplingFeatureUUID:  ",CHAR(34),INDEX(SamplingFeatures[Sampling Feature UUID],$A4886),CHAR(34),
", SamplingFeatureTypeCV:  ",CHAR(34),INDEX(SamplingFeatures[Sampling Feature Type],$A4886),CHAR(34),
", SamplingFeatureCode:  ",CHAR(34),INDEX(SamplingFeatures[Feature Code],$A4886),CHAR(34),
", SamplingFeatureName:  ",CHAR(34),INDEX(SamplingFeatures[Feature Name],$A4886),CHAR(34),
", SamplingFeatureDescription:  ",CHAR(34),INDEX(SamplingFeatures[Feature Description],$A4886),CHAR(34),
", SamplingFeatureGeotypeCV:  ",CHAR(34),INDEX(SamplingFeatures[Feature Geo Type],$A4886),CHAR(34),
", FeatureGeometry:  ",CHAR(34),INDEX(SamplingFeatures[Feature Geometry],$A4886),CHAR(34),
", Elevation_m:  ",CHAR(34),INDEX(SamplingFeatures[Elevation_m],$A4886),CHAR(34),
", ElevationDatumCV:  ",CHAR(34),ElevationDatum,CHAR(34),"}"))</f>
        <v>#REF!</v>
      </c>
      <c r="L4886" t="e">
        <f>IF(INDEX(SamplingFeatures[Sampling Feature Type],$A4886)&lt;&gt;"Site","",
CONCATENATE("  - &amp;SiteID",TEXT(SUMPRODUCT(--($L$3:$L4885&lt;&gt;"")),"0000"),
" {","SamplingFeatureID:  *SamplingFeatureID",TEXT($A4886,"0000"),
", SiteTypeCV:  ",CHAR(34),INDEX(Sites[Site Type],$A4886),CHAR(34),
", Latitude:  ",INDEX(Sites[Latitude],$A4886),
", Longitude:  ",INDEX(Sites[Longitude],$A4886),
", SRSName:  ",CHAR(34),LatLonDatum,CHAR(34),"}"))</f>
        <v>#REF!</v>
      </c>
      <c r="M4886" t="e">
        <f>IF(INDEX(SamplingFeatures[Sampling Feature Type],$A4886)&lt;&gt;"Specimen","",
CONCATENATE("  - &amp;SpecimenID",TEXT(SUMPRODUCT(--($M$3:$M4885&lt;&gt;"")),"0000"),
" {","SamplingFeatureID:  *SamplingFeatureID",TEXT($A4886,"0000"),
", SpecimenTypeCV:  ",CHAR(34),INDEX(Specimens[Specimen Type],$A4886),CHAR(34),
", SpecimenMediumCV:  ",INDEX(Specimens[Specimen Medium],$A4886),
", IsFieldSpecimen:  ",CHAR(34),INDEX(Specimens[Is Field Specimen?],$A4886),CHAR(34),"}"))</f>
        <v>#REF!</v>
      </c>
      <c r="N4886" t="e">
        <f>IF(COUNTA(SpatialOffsets[])=0,"", IF(INDEX(SpatialOffsets[Spatial Offset Type],$A4886)="","",
CONCATENATE("  - &amp;SpatialOffsetID",TEXT($A4886,"0000"),
" {","SpatialOffsetTypeCV:  ",CHAR(34),INDEX(SpatialOffsets[Spatial Offset Type],$A4886),CHAR(34),
", Offset1Value:  ",INDEX(SpatialOffsets[Offset 1 Value],$A4886),
", Offset1UnitID:  ",CHAR(34),INDEX(SpatialOffsets[Offset 1 Unit],$A4886),CHAR(34),
", Offset2Value:  ",INDEX(SpatialOffsets[Offset 2 Value],$A4886),
", Offset2UnitID:  ",CHAR(34),INDEX(SpatialOffsets[Offset 2 Unit],$A4886),CHAR(34),
", Offset3Value:  ",INDEX(SpatialOffsets[Offset 3 Value],$A4886),
", Offset3UnitID:  ",CHAR(34),INDEX(SpatialOffsets[Offset 3 Unit],$A4886),CHAR(34),,"}")))</f>
        <v>#REF!</v>
      </c>
      <c r="O4886" t="e">
        <f>IF(COUNTA(RelatedFeatures[])=0,"", IF(INDEX(RelatedFeatures[First Sampling Feature Code],$A4886)="","",
CONCATENATE("  - &amp;RelationID",TEXT($A4886,"0000"),
" {","SamplingFeatureID:  *SamplingFeatureID",TEXT(MATCH(INDEX(RelatedFeatures[First Sampling Feature Code],$A4886),SamplingFeatures[Feature Code],0),"0000"),
", RelationshipTypeCV:  ",CHAR(34),INDEX(RelatedFeatures[Relationship Type],$A4886),CHAR(34),
", RelatedFeatureID: *SamplingFeatureID",TEXT(MATCH(INDEX(RelatedFeatures[Second Sampling Feature Code],$A4886),SamplingFeatures[Feature Code],0),"0000"),
", SpatialOffsetID:  ",IF(INDEX(RelatedFeatures[Offset Number],$A4886)="","",CONCATENATE("*SpatialOffsetID",TEXT(INDEX(RelatedFeatures[Offset Number],$A4886),"0000"))),"}")))</f>
        <v>#REF!</v>
      </c>
      <c r="P4886" t="e">
        <f>IF(INDEX(Methods[Method Type],$A4886)="","",
CONCATENATE("  - &amp;MethodID",TEXT($A4886,"0000"),
" {","MethodTypeCV:  ",CHAR(34),INDEX(Methods[Method Type],$A4886),CHAR(34),
", MethodCode:  ",CHAR(34),INDEX(Methods[Method Code],$A4886),CHAR(34),
", MethodName:  ",CHAR(34),INDEX(Methods[Method Name],$A4886),CHAR(34),
", MethodDescription:  ",CHAR(34),INDEX(Methods[Method Description],$A4886),CHAR(34),
", MethodLink:  ",CHAR(34),INDEX(Methods[Method Link],$A4886),CHAR(34),
", OrganizationID: *OrganizationID",TEXT(MATCH(INDEX(Methods[Organization Name],$A4886),Organizations[Organization Name],0),"0000"),"}"))</f>
        <v>#REF!</v>
      </c>
      <c r="Q4886" t="e">
        <f>IF(INDEX(Variables[Variable Type],$A4886)="","",
CONCATENATE("  - &amp;VariableID",TEXT($A4886,"0000"),
" {","VariableTypeCV:  ",CHAR(34),INDEX(Variables[Variable Type],$A4886),CHAR(34),
", VariableCode:  ",CHAR(34),INDEX(Variables[Variable Code],$A4886),CHAR(34),
", VariableNameCV:  ",CHAR(34),INDEX(Variables[Variable Name],$A4886),CHAR(34),
", VariableDefinition:  ",CHAR(34),INDEX(Variables[Variable Definition],$A4886),CHAR(34),
", SpecciationCV:  ",CHAR(34),INDEX(Variables[Speciation],$A4886),CHAR(34),
", NoDataValue:  ",CHAR(34),INDEX(Variables[No Data Value],$A4886),CHAR(34),"}"))</f>
        <v>#REF!</v>
      </c>
    </row>
    <row r="4887" spans="1:17" x14ac:dyDescent="0.25">
      <c r="A4887">
        <v>4884</v>
      </c>
      <c r="D4887" t="e">
        <f>IF(INDEX(People[First Name],$A4887)="","",
CONCATENATE("  - &amp;PersonID",TEXT($A4887,"0000"),
" {","PersonFirstName:  ",CHAR(34),INDEX(People[First Name],$A4887),CHAR(34),
", PersonMiddleName:  ",CHAR(34),INDEX(People[Middle Name],$A4887),CHAR(34),
", PersonLastName:  ",CHAR(34),INDEX(People[Last Name],$A4887),CHAR(34),"}"))</f>
        <v>#REF!</v>
      </c>
      <c r="E4887" t="e">
        <f>IF(INDEX(Organizations[Organization Type '[CV']],$A4887)="","",
CONCATENATE("  - &amp;OrganizationID",TEXT($A4887,"0000"),
" {","OrganizationTypeCV:  ",CHAR(34),INDEX(Organizations[Organization Type '[CV']],$A4887),CHAR(34),
", OrganizationCode:  ",CHAR(34),INDEX(Organizations[Organization Code],$A4887),CHAR(34),
", OrganizationName:  ",CHAR(34),INDEX(Organizations[Organization Name],$A4887),CHAR(34),
", OrganizationDescription:  ",CHAR(34),INDEX(Organizations[Organization Description],$A4887),CHAR(34),
", OrganizationLink:  ",CHAR(34),INDEX(Organizations[Organization Link],$A4887),CHAR(34),"}"))</f>
        <v>#REF!</v>
      </c>
      <c r="F4887" t="e">
        <f>IF(INDEX(People[First Name],$A4887)="","",
CONCATENATE("  - &amp;AffiliationID",TEXT($A4887,"0000"),
" {PersonID: *PersonID",TEXT($A4887,"0000"),
", OrganizationID: *OrganizationID",TEXT(MATCH(INDEX(People[Organization Name],$A4887),Organizations[Organization Name],0),"0000"),
", IsPrimaryOrganizationContact: , AffiliationStartDate: , AffiliationEndDate: , PrimaryPhone: ",
", PrimaryEmail: ",CHAR(34),INDEX(People[Primary Email],$A4887),CHAR(34),
", PrimaryAddress: ",CHAR(34),INDEX(People[Primary Address],$A4887),CHAR(34),
", PersonLink: }"))</f>
        <v>#REF!</v>
      </c>
      <c r="H4887" t="e">
        <f>IF(COUNTA(CitationInformation)=0,"",IF(INDEX(AuthorList[Author Name],$A4887)="","",
CONCATENATE("  - &amp;AuthorListID",TEXT($A4887,"0000"),
"  {CitationID: *CitationID0001",
", PersonID: *PersonID",TEXT(MATCH(INDEX(AuthorList[Author Name],$A4887),People[Full Name],0),"0000"),
", AuthorOrder: ",INDEX(AuthorList[Author Number],$A4887),"}")))</f>
        <v>#REF!</v>
      </c>
      <c r="K4887" t="e">
        <f>IF(INDEX(SamplingFeatures[Feature Code],$A4887)="","",
CONCATENATE("  - &amp;SamplingFeatureID",TEXT($A4887,"0000"),
" {","SamplingFeatureUUID:  ",CHAR(34),INDEX(SamplingFeatures[Sampling Feature UUID],$A4887),CHAR(34),
", SamplingFeatureTypeCV:  ",CHAR(34),INDEX(SamplingFeatures[Sampling Feature Type],$A4887),CHAR(34),
", SamplingFeatureCode:  ",CHAR(34),INDEX(SamplingFeatures[Feature Code],$A4887),CHAR(34),
", SamplingFeatureName:  ",CHAR(34),INDEX(SamplingFeatures[Feature Name],$A4887),CHAR(34),
", SamplingFeatureDescription:  ",CHAR(34),INDEX(SamplingFeatures[Feature Description],$A4887),CHAR(34),
", SamplingFeatureGeotypeCV:  ",CHAR(34),INDEX(SamplingFeatures[Feature Geo Type],$A4887),CHAR(34),
", FeatureGeometry:  ",CHAR(34),INDEX(SamplingFeatures[Feature Geometry],$A4887),CHAR(34),
", Elevation_m:  ",CHAR(34),INDEX(SamplingFeatures[Elevation_m],$A4887),CHAR(34),
", ElevationDatumCV:  ",CHAR(34),ElevationDatum,CHAR(34),"}"))</f>
        <v>#REF!</v>
      </c>
      <c r="L4887" t="e">
        <f>IF(INDEX(SamplingFeatures[Sampling Feature Type],$A4887)&lt;&gt;"Site","",
CONCATENATE("  - &amp;SiteID",TEXT(SUMPRODUCT(--($L$3:$L4886&lt;&gt;"")),"0000"),
" {","SamplingFeatureID:  *SamplingFeatureID",TEXT($A4887,"0000"),
", SiteTypeCV:  ",CHAR(34),INDEX(Sites[Site Type],$A4887),CHAR(34),
", Latitude:  ",INDEX(Sites[Latitude],$A4887),
", Longitude:  ",INDEX(Sites[Longitude],$A4887),
", SRSName:  ",CHAR(34),LatLonDatum,CHAR(34),"}"))</f>
        <v>#REF!</v>
      </c>
      <c r="M4887" t="e">
        <f>IF(INDEX(SamplingFeatures[Sampling Feature Type],$A4887)&lt;&gt;"Specimen","",
CONCATENATE("  - &amp;SpecimenID",TEXT(SUMPRODUCT(--($M$3:$M4886&lt;&gt;"")),"0000"),
" {","SamplingFeatureID:  *SamplingFeatureID",TEXT($A4887,"0000"),
", SpecimenTypeCV:  ",CHAR(34),INDEX(Specimens[Specimen Type],$A4887),CHAR(34),
", SpecimenMediumCV:  ",INDEX(Specimens[Specimen Medium],$A4887),
", IsFieldSpecimen:  ",CHAR(34),INDEX(Specimens[Is Field Specimen?],$A4887),CHAR(34),"}"))</f>
        <v>#REF!</v>
      </c>
      <c r="N4887" t="e">
        <f>IF(COUNTA(SpatialOffsets[])=0,"", IF(INDEX(SpatialOffsets[Spatial Offset Type],$A4887)="","",
CONCATENATE("  - &amp;SpatialOffsetID",TEXT($A4887,"0000"),
" {","SpatialOffsetTypeCV:  ",CHAR(34),INDEX(SpatialOffsets[Spatial Offset Type],$A4887),CHAR(34),
", Offset1Value:  ",INDEX(SpatialOffsets[Offset 1 Value],$A4887),
", Offset1UnitID:  ",CHAR(34),INDEX(SpatialOffsets[Offset 1 Unit],$A4887),CHAR(34),
", Offset2Value:  ",INDEX(SpatialOffsets[Offset 2 Value],$A4887),
", Offset2UnitID:  ",CHAR(34),INDEX(SpatialOffsets[Offset 2 Unit],$A4887),CHAR(34),
", Offset3Value:  ",INDEX(SpatialOffsets[Offset 3 Value],$A4887),
", Offset3UnitID:  ",CHAR(34),INDEX(SpatialOffsets[Offset 3 Unit],$A4887),CHAR(34),,"}")))</f>
        <v>#REF!</v>
      </c>
      <c r="O4887" t="e">
        <f>IF(COUNTA(RelatedFeatures[])=0,"", IF(INDEX(RelatedFeatures[First Sampling Feature Code],$A4887)="","",
CONCATENATE("  - &amp;RelationID",TEXT($A4887,"0000"),
" {","SamplingFeatureID:  *SamplingFeatureID",TEXT(MATCH(INDEX(RelatedFeatures[First Sampling Feature Code],$A4887),SamplingFeatures[Feature Code],0),"0000"),
", RelationshipTypeCV:  ",CHAR(34),INDEX(RelatedFeatures[Relationship Type],$A4887),CHAR(34),
", RelatedFeatureID: *SamplingFeatureID",TEXT(MATCH(INDEX(RelatedFeatures[Second Sampling Feature Code],$A4887),SamplingFeatures[Feature Code],0),"0000"),
", SpatialOffsetID:  ",IF(INDEX(RelatedFeatures[Offset Number],$A4887)="","",CONCATENATE("*SpatialOffsetID",TEXT(INDEX(RelatedFeatures[Offset Number],$A4887),"0000"))),"}")))</f>
        <v>#REF!</v>
      </c>
      <c r="P4887" t="e">
        <f>IF(INDEX(Methods[Method Type],$A4887)="","",
CONCATENATE("  - &amp;MethodID",TEXT($A4887,"0000"),
" {","MethodTypeCV:  ",CHAR(34),INDEX(Methods[Method Type],$A4887),CHAR(34),
", MethodCode:  ",CHAR(34),INDEX(Methods[Method Code],$A4887),CHAR(34),
", MethodName:  ",CHAR(34),INDEX(Methods[Method Name],$A4887),CHAR(34),
", MethodDescription:  ",CHAR(34),INDEX(Methods[Method Description],$A4887),CHAR(34),
", MethodLink:  ",CHAR(34),INDEX(Methods[Method Link],$A4887),CHAR(34),
", OrganizationID: *OrganizationID",TEXT(MATCH(INDEX(Methods[Organization Name],$A4887),Organizations[Organization Name],0),"0000"),"}"))</f>
        <v>#REF!</v>
      </c>
      <c r="Q4887" t="e">
        <f>IF(INDEX(Variables[Variable Type],$A4887)="","",
CONCATENATE("  - &amp;VariableID",TEXT($A4887,"0000"),
" {","VariableTypeCV:  ",CHAR(34),INDEX(Variables[Variable Type],$A4887),CHAR(34),
", VariableCode:  ",CHAR(34),INDEX(Variables[Variable Code],$A4887),CHAR(34),
", VariableNameCV:  ",CHAR(34),INDEX(Variables[Variable Name],$A4887),CHAR(34),
", VariableDefinition:  ",CHAR(34),INDEX(Variables[Variable Definition],$A4887),CHAR(34),
", SpecciationCV:  ",CHAR(34),INDEX(Variables[Speciation],$A4887),CHAR(34),
", NoDataValue:  ",CHAR(34),INDEX(Variables[No Data Value],$A4887),CHAR(34),"}"))</f>
        <v>#REF!</v>
      </c>
    </row>
    <row r="4888" spans="1:17" x14ac:dyDescent="0.25">
      <c r="A4888">
        <v>4885</v>
      </c>
      <c r="D4888" t="e">
        <f>IF(INDEX(People[First Name],$A4888)="","",
CONCATENATE("  - &amp;PersonID",TEXT($A4888,"0000"),
" {","PersonFirstName:  ",CHAR(34),INDEX(People[First Name],$A4888),CHAR(34),
", PersonMiddleName:  ",CHAR(34),INDEX(People[Middle Name],$A4888),CHAR(34),
", PersonLastName:  ",CHAR(34),INDEX(People[Last Name],$A4888),CHAR(34),"}"))</f>
        <v>#REF!</v>
      </c>
      <c r="E4888" t="e">
        <f>IF(INDEX(Organizations[Organization Type '[CV']],$A4888)="","",
CONCATENATE("  - &amp;OrganizationID",TEXT($A4888,"0000"),
" {","OrganizationTypeCV:  ",CHAR(34),INDEX(Organizations[Organization Type '[CV']],$A4888),CHAR(34),
", OrganizationCode:  ",CHAR(34),INDEX(Organizations[Organization Code],$A4888),CHAR(34),
", OrganizationName:  ",CHAR(34),INDEX(Organizations[Organization Name],$A4888),CHAR(34),
", OrganizationDescription:  ",CHAR(34),INDEX(Organizations[Organization Description],$A4888),CHAR(34),
", OrganizationLink:  ",CHAR(34),INDEX(Organizations[Organization Link],$A4888),CHAR(34),"}"))</f>
        <v>#REF!</v>
      </c>
      <c r="F4888" t="e">
        <f>IF(INDEX(People[First Name],$A4888)="","",
CONCATENATE("  - &amp;AffiliationID",TEXT($A4888,"0000"),
" {PersonID: *PersonID",TEXT($A4888,"0000"),
", OrganizationID: *OrganizationID",TEXT(MATCH(INDEX(People[Organization Name],$A4888),Organizations[Organization Name],0),"0000"),
", IsPrimaryOrganizationContact: , AffiliationStartDate: , AffiliationEndDate: , PrimaryPhone: ",
", PrimaryEmail: ",CHAR(34),INDEX(People[Primary Email],$A4888),CHAR(34),
", PrimaryAddress: ",CHAR(34),INDEX(People[Primary Address],$A4888),CHAR(34),
", PersonLink: }"))</f>
        <v>#REF!</v>
      </c>
      <c r="H4888" t="e">
        <f>IF(COUNTA(CitationInformation)=0,"",IF(INDEX(AuthorList[Author Name],$A4888)="","",
CONCATENATE("  - &amp;AuthorListID",TEXT($A4888,"0000"),
"  {CitationID: *CitationID0001",
", PersonID: *PersonID",TEXT(MATCH(INDEX(AuthorList[Author Name],$A4888),People[Full Name],0),"0000"),
", AuthorOrder: ",INDEX(AuthorList[Author Number],$A4888),"}")))</f>
        <v>#REF!</v>
      </c>
      <c r="K4888" t="e">
        <f>IF(INDEX(SamplingFeatures[Feature Code],$A4888)="","",
CONCATENATE("  - &amp;SamplingFeatureID",TEXT($A4888,"0000"),
" {","SamplingFeatureUUID:  ",CHAR(34),INDEX(SamplingFeatures[Sampling Feature UUID],$A4888),CHAR(34),
", SamplingFeatureTypeCV:  ",CHAR(34),INDEX(SamplingFeatures[Sampling Feature Type],$A4888),CHAR(34),
", SamplingFeatureCode:  ",CHAR(34),INDEX(SamplingFeatures[Feature Code],$A4888),CHAR(34),
", SamplingFeatureName:  ",CHAR(34),INDEX(SamplingFeatures[Feature Name],$A4888),CHAR(34),
", SamplingFeatureDescription:  ",CHAR(34),INDEX(SamplingFeatures[Feature Description],$A4888),CHAR(34),
", SamplingFeatureGeotypeCV:  ",CHAR(34),INDEX(SamplingFeatures[Feature Geo Type],$A4888),CHAR(34),
", FeatureGeometry:  ",CHAR(34),INDEX(SamplingFeatures[Feature Geometry],$A4888),CHAR(34),
", Elevation_m:  ",CHAR(34),INDEX(SamplingFeatures[Elevation_m],$A4888),CHAR(34),
", ElevationDatumCV:  ",CHAR(34),ElevationDatum,CHAR(34),"}"))</f>
        <v>#REF!</v>
      </c>
      <c r="L4888" t="e">
        <f>IF(INDEX(SamplingFeatures[Sampling Feature Type],$A4888)&lt;&gt;"Site","",
CONCATENATE("  - &amp;SiteID",TEXT(SUMPRODUCT(--($L$3:$L4887&lt;&gt;"")),"0000"),
" {","SamplingFeatureID:  *SamplingFeatureID",TEXT($A4888,"0000"),
", SiteTypeCV:  ",CHAR(34),INDEX(Sites[Site Type],$A4888),CHAR(34),
", Latitude:  ",INDEX(Sites[Latitude],$A4888),
", Longitude:  ",INDEX(Sites[Longitude],$A4888),
", SRSName:  ",CHAR(34),LatLonDatum,CHAR(34),"}"))</f>
        <v>#REF!</v>
      </c>
      <c r="M4888" t="e">
        <f>IF(INDEX(SamplingFeatures[Sampling Feature Type],$A4888)&lt;&gt;"Specimen","",
CONCATENATE("  - &amp;SpecimenID",TEXT(SUMPRODUCT(--($M$3:$M4887&lt;&gt;"")),"0000"),
" {","SamplingFeatureID:  *SamplingFeatureID",TEXT($A4888,"0000"),
", SpecimenTypeCV:  ",CHAR(34),INDEX(Specimens[Specimen Type],$A4888),CHAR(34),
", SpecimenMediumCV:  ",INDEX(Specimens[Specimen Medium],$A4888),
", IsFieldSpecimen:  ",CHAR(34),INDEX(Specimens[Is Field Specimen?],$A4888),CHAR(34),"}"))</f>
        <v>#REF!</v>
      </c>
      <c r="N4888" t="e">
        <f>IF(COUNTA(SpatialOffsets[])=0,"", IF(INDEX(SpatialOffsets[Spatial Offset Type],$A4888)="","",
CONCATENATE("  - &amp;SpatialOffsetID",TEXT($A4888,"0000"),
" {","SpatialOffsetTypeCV:  ",CHAR(34),INDEX(SpatialOffsets[Spatial Offset Type],$A4888),CHAR(34),
", Offset1Value:  ",INDEX(SpatialOffsets[Offset 1 Value],$A4888),
", Offset1UnitID:  ",CHAR(34),INDEX(SpatialOffsets[Offset 1 Unit],$A4888),CHAR(34),
", Offset2Value:  ",INDEX(SpatialOffsets[Offset 2 Value],$A4888),
", Offset2UnitID:  ",CHAR(34),INDEX(SpatialOffsets[Offset 2 Unit],$A4888),CHAR(34),
", Offset3Value:  ",INDEX(SpatialOffsets[Offset 3 Value],$A4888),
", Offset3UnitID:  ",CHAR(34),INDEX(SpatialOffsets[Offset 3 Unit],$A4888),CHAR(34),,"}")))</f>
        <v>#REF!</v>
      </c>
      <c r="O4888" t="e">
        <f>IF(COUNTA(RelatedFeatures[])=0,"", IF(INDEX(RelatedFeatures[First Sampling Feature Code],$A4888)="","",
CONCATENATE("  - &amp;RelationID",TEXT($A4888,"0000"),
" {","SamplingFeatureID:  *SamplingFeatureID",TEXT(MATCH(INDEX(RelatedFeatures[First Sampling Feature Code],$A4888),SamplingFeatures[Feature Code],0),"0000"),
", RelationshipTypeCV:  ",CHAR(34),INDEX(RelatedFeatures[Relationship Type],$A4888),CHAR(34),
", RelatedFeatureID: *SamplingFeatureID",TEXT(MATCH(INDEX(RelatedFeatures[Second Sampling Feature Code],$A4888),SamplingFeatures[Feature Code],0),"0000"),
", SpatialOffsetID:  ",IF(INDEX(RelatedFeatures[Offset Number],$A4888)="","",CONCATENATE("*SpatialOffsetID",TEXT(INDEX(RelatedFeatures[Offset Number],$A4888),"0000"))),"}")))</f>
        <v>#REF!</v>
      </c>
      <c r="P4888" t="e">
        <f>IF(INDEX(Methods[Method Type],$A4888)="","",
CONCATENATE("  - &amp;MethodID",TEXT($A4888,"0000"),
" {","MethodTypeCV:  ",CHAR(34),INDEX(Methods[Method Type],$A4888),CHAR(34),
", MethodCode:  ",CHAR(34),INDEX(Methods[Method Code],$A4888),CHAR(34),
", MethodName:  ",CHAR(34),INDEX(Methods[Method Name],$A4888),CHAR(34),
", MethodDescription:  ",CHAR(34),INDEX(Methods[Method Description],$A4888),CHAR(34),
", MethodLink:  ",CHAR(34),INDEX(Methods[Method Link],$A4888),CHAR(34),
", OrganizationID: *OrganizationID",TEXT(MATCH(INDEX(Methods[Organization Name],$A4888),Organizations[Organization Name],0),"0000"),"}"))</f>
        <v>#REF!</v>
      </c>
      <c r="Q4888" t="e">
        <f>IF(INDEX(Variables[Variable Type],$A4888)="","",
CONCATENATE("  - &amp;VariableID",TEXT($A4888,"0000"),
" {","VariableTypeCV:  ",CHAR(34),INDEX(Variables[Variable Type],$A4888),CHAR(34),
", VariableCode:  ",CHAR(34),INDEX(Variables[Variable Code],$A4888),CHAR(34),
", VariableNameCV:  ",CHAR(34),INDEX(Variables[Variable Name],$A4888),CHAR(34),
", VariableDefinition:  ",CHAR(34),INDEX(Variables[Variable Definition],$A4888),CHAR(34),
", SpecciationCV:  ",CHAR(34),INDEX(Variables[Speciation],$A4888),CHAR(34),
", NoDataValue:  ",CHAR(34),INDEX(Variables[No Data Value],$A4888),CHAR(34),"}"))</f>
        <v>#REF!</v>
      </c>
    </row>
    <row r="4889" spans="1:17" x14ac:dyDescent="0.25">
      <c r="A4889">
        <v>4886</v>
      </c>
      <c r="D4889" t="e">
        <f>IF(INDEX(People[First Name],$A4889)="","",
CONCATENATE("  - &amp;PersonID",TEXT($A4889,"0000"),
" {","PersonFirstName:  ",CHAR(34),INDEX(People[First Name],$A4889),CHAR(34),
", PersonMiddleName:  ",CHAR(34),INDEX(People[Middle Name],$A4889),CHAR(34),
", PersonLastName:  ",CHAR(34),INDEX(People[Last Name],$A4889),CHAR(34),"}"))</f>
        <v>#REF!</v>
      </c>
      <c r="E4889" t="e">
        <f>IF(INDEX(Organizations[Organization Type '[CV']],$A4889)="","",
CONCATENATE("  - &amp;OrganizationID",TEXT($A4889,"0000"),
" {","OrganizationTypeCV:  ",CHAR(34),INDEX(Organizations[Organization Type '[CV']],$A4889),CHAR(34),
", OrganizationCode:  ",CHAR(34),INDEX(Organizations[Organization Code],$A4889),CHAR(34),
", OrganizationName:  ",CHAR(34),INDEX(Organizations[Organization Name],$A4889),CHAR(34),
", OrganizationDescription:  ",CHAR(34),INDEX(Organizations[Organization Description],$A4889),CHAR(34),
", OrganizationLink:  ",CHAR(34),INDEX(Organizations[Organization Link],$A4889),CHAR(34),"}"))</f>
        <v>#REF!</v>
      </c>
      <c r="F4889" t="e">
        <f>IF(INDEX(People[First Name],$A4889)="","",
CONCATENATE("  - &amp;AffiliationID",TEXT($A4889,"0000"),
" {PersonID: *PersonID",TEXT($A4889,"0000"),
", OrganizationID: *OrganizationID",TEXT(MATCH(INDEX(People[Organization Name],$A4889),Organizations[Organization Name],0),"0000"),
", IsPrimaryOrganizationContact: , AffiliationStartDate: , AffiliationEndDate: , PrimaryPhone: ",
", PrimaryEmail: ",CHAR(34),INDEX(People[Primary Email],$A4889),CHAR(34),
", PrimaryAddress: ",CHAR(34),INDEX(People[Primary Address],$A4889),CHAR(34),
", PersonLink: }"))</f>
        <v>#REF!</v>
      </c>
      <c r="H4889" t="e">
        <f>IF(COUNTA(CitationInformation)=0,"",IF(INDEX(AuthorList[Author Name],$A4889)="","",
CONCATENATE("  - &amp;AuthorListID",TEXT($A4889,"0000"),
"  {CitationID: *CitationID0001",
", PersonID: *PersonID",TEXT(MATCH(INDEX(AuthorList[Author Name],$A4889),People[Full Name],0),"0000"),
", AuthorOrder: ",INDEX(AuthorList[Author Number],$A4889),"}")))</f>
        <v>#REF!</v>
      </c>
      <c r="K4889" t="e">
        <f>IF(INDEX(SamplingFeatures[Feature Code],$A4889)="","",
CONCATENATE("  - &amp;SamplingFeatureID",TEXT($A4889,"0000"),
" {","SamplingFeatureUUID:  ",CHAR(34),INDEX(SamplingFeatures[Sampling Feature UUID],$A4889),CHAR(34),
", SamplingFeatureTypeCV:  ",CHAR(34),INDEX(SamplingFeatures[Sampling Feature Type],$A4889),CHAR(34),
", SamplingFeatureCode:  ",CHAR(34),INDEX(SamplingFeatures[Feature Code],$A4889),CHAR(34),
", SamplingFeatureName:  ",CHAR(34),INDEX(SamplingFeatures[Feature Name],$A4889),CHAR(34),
", SamplingFeatureDescription:  ",CHAR(34),INDEX(SamplingFeatures[Feature Description],$A4889),CHAR(34),
", SamplingFeatureGeotypeCV:  ",CHAR(34),INDEX(SamplingFeatures[Feature Geo Type],$A4889),CHAR(34),
", FeatureGeometry:  ",CHAR(34),INDEX(SamplingFeatures[Feature Geometry],$A4889),CHAR(34),
", Elevation_m:  ",CHAR(34),INDEX(SamplingFeatures[Elevation_m],$A4889),CHAR(34),
", ElevationDatumCV:  ",CHAR(34),ElevationDatum,CHAR(34),"}"))</f>
        <v>#REF!</v>
      </c>
      <c r="L4889" t="e">
        <f>IF(INDEX(SamplingFeatures[Sampling Feature Type],$A4889)&lt;&gt;"Site","",
CONCATENATE("  - &amp;SiteID",TEXT(SUMPRODUCT(--($L$3:$L4888&lt;&gt;"")),"0000"),
" {","SamplingFeatureID:  *SamplingFeatureID",TEXT($A4889,"0000"),
", SiteTypeCV:  ",CHAR(34),INDEX(Sites[Site Type],$A4889),CHAR(34),
", Latitude:  ",INDEX(Sites[Latitude],$A4889),
", Longitude:  ",INDEX(Sites[Longitude],$A4889),
", SRSName:  ",CHAR(34),LatLonDatum,CHAR(34),"}"))</f>
        <v>#REF!</v>
      </c>
      <c r="M4889" t="e">
        <f>IF(INDEX(SamplingFeatures[Sampling Feature Type],$A4889)&lt;&gt;"Specimen","",
CONCATENATE("  - &amp;SpecimenID",TEXT(SUMPRODUCT(--($M$3:$M4888&lt;&gt;"")),"0000"),
" {","SamplingFeatureID:  *SamplingFeatureID",TEXT($A4889,"0000"),
", SpecimenTypeCV:  ",CHAR(34),INDEX(Specimens[Specimen Type],$A4889),CHAR(34),
", SpecimenMediumCV:  ",INDEX(Specimens[Specimen Medium],$A4889),
", IsFieldSpecimen:  ",CHAR(34),INDEX(Specimens[Is Field Specimen?],$A4889),CHAR(34),"}"))</f>
        <v>#REF!</v>
      </c>
      <c r="N4889" t="e">
        <f>IF(COUNTA(SpatialOffsets[])=0,"", IF(INDEX(SpatialOffsets[Spatial Offset Type],$A4889)="","",
CONCATENATE("  - &amp;SpatialOffsetID",TEXT($A4889,"0000"),
" {","SpatialOffsetTypeCV:  ",CHAR(34),INDEX(SpatialOffsets[Spatial Offset Type],$A4889),CHAR(34),
", Offset1Value:  ",INDEX(SpatialOffsets[Offset 1 Value],$A4889),
", Offset1UnitID:  ",CHAR(34),INDEX(SpatialOffsets[Offset 1 Unit],$A4889),CHAR(34),
", Offset2Value:  ",INDEX(SpatialOffsets[Offset 2 Value],$A4889),
", Offset2UnitID:  ",CHAR(34),INDEX(SpatialOffsets[Offset 2 Unit],$A4889),CHAR(34),
", Offset3Value:  ",INDEX(SpatialOffsets[Offset 3 Value],$A4889),
", Offset3UnitID:  ",CHAR(34),INDEX(SpatialOffsets[Offset 3 Unit],$A4889),CHAR(34),,"}")))</f>
        <v>#REF!</v>
      </c>
      <c r="O4889" t="e">
        <f>IF(COUNTA(RelatedFeatures[])=0,"", IF(INDEX(RelatedFeatures[First Sampling Feature Code],$A4889)="","",
CONCATENATE("  - &amp;RelationID",TEXT($A4889,"0000"),
" {","SamplingFeatureID:  *SamplingFeatureID",TEXT(MATCH(INDEX(RelatedFeatures[First Sampling Feature Code],$A4889),SamplingFeatures[Feature Code],0),"0000"),
", RelationshipTypeCV:  ",CHAR(34),INDEX(RelatedFeatures[Relationship Type],$A4889),CHAR(34),
", RelatedFeatureID: *SamplingFeatureID",TEXT(MATCH(INDEX(RelatedFeatures[Second Sampling Feature Code],$A4889),SamplingFeatures[Feature Code],0),"0000"),
", SpatialOffsetID:  ",IF(INDEX(RelatedFeatures[Offset Number],$A4889)="","",CONCATENATE("*SpatialOffsetID",TEXT(INDEX(RelatedFeatures[Offset Number],$A4889),"0000"))),"}")))</f>
        <v>#REF!</v>
      </c>
      <c r="P4889" t="e">
        <f>IF(INDEX(Methods[Method Type],$A4889)="","",
CONCATENATE("  - &amp;MethodID",TEXT($A4889,"0000"),
" {","MethodTypeCV:  ",CHAR(34),INDEX(Methods[Method Type],$A4889),CHAR(34),
", MethodCode:  ",CHAR(34),INDEX(Methods[Method Code],$A4889),CHAR(34),
", MethodName:  ",CHAR(34),INDEX(Methods[Method Name],$A4889),CHAR(34),
", MethodDescription:  ",CHAR(34),INDEX(Methods[Method Description],$A4889),CHAR(34),
", MethodLink:  ",CHAR(34),INDEX(Methods[Method Link],$A4889),CHAR(34),
", OrganizationID: *OrganizationID",TEXT(MATCH(INDEX(Methods[Organization Name],$A4889),Organizations[Organization Name],0),"0000"),"}"))</f>
        <v>#REF!</v>
      </c>
      <c r="Q4889" t="e">
        <f>IF(INDEX(Variables[Variable Type],$A4889)="","",
CONCATENATE("  - &amp;VariableID",TEXT($A4889,"0000"),
" {","VariableTypeCV:  ",CHAR(34),INDEX(Variables[Variable Type],$A4889),CHAR(34),
", VariableCode:  ",CHAR(34),INDEX(Variables[Variable Code],$A4889),CHAR(34),
", VariableNameCV:  ",CHAR(34),INDEX(Variables[Variable Name],$A4889),CHAR(34),
", VariableDefinition:  ",CHAR(34),INDEX(Variables[Variable Definition],$A4889),CHAR(34),
", SpecciationCV:  ",CHAR(34),INDEX(Variables[Speciation],$A4889),CHAR(34),
", NoDataValue:  ",CHAR(34),INDEX(Variables[No Data Value],$A4889),CHAR(34),"}"))</f>
        <v>#REF!</v>
      </c>
    </row>
    <row r="4890" spans="1:17" x14ac:dyDescent="0.25">
      <c r="A4890">
        <v>4887</v>
      </c>
      <c r="D4890" t="e">
        <f>IF(INDEX(People[First Name],$A4890)="","",
CONCATENATE("  - &amp;PersonID",TEXT($A4890,"0000"),
" {","PersonFirstName:  ",CHAR(34),INDEX(People[First Name],$A4890),CHAR(34),
", PersonMiddleName:  ",CHAR(34),INDEX(People[Middle Name],$A4890),CHAR(34),
", PersonLastName:  ",CHAR(34),INDEX(People[Last Name],$A4890),CHAR(34),"}"))</f>
        <v>#REF!</v>
      </c>
      <c r="E4890" t="e">
        <f>IF(INDEX(Organizations[Organization Type '[CV']],$A4890)="","",
CONCATENATE("  - &amp;OrganizationID",TEXT($A4890,"0000"),
" {","OrganizationTypeCV:  ",CHAR(34),INDEX(Organizations[Organization Type '[CV']],$A4890),CHAR(34),
", OrganizationCode:  ",CHAR(34),INDEX(Organizations[Organization Code],$A4890),CHAR(34),
", OrganizationName:  ",CHAR(34),INDEX(Organizations[Organization Name],$A4890),CHAR(34),
", OrganizationDescription:  ",CHAR(34),INDEX(Organizations[Organization Description],$A4890),CHAR(34),
", OrganizationLink:  ",CHAR(34),INDEX(Organizations[Organization Link],$A4890),CHAR(34),"}"))</f>
        <v>#REF!</v>
      </c>
      <c r="F4890" t="e">
        <f>IF(INDEX(People[First Name],$A4890)="","",
CONCATENATE("  - &amp;AffiliationID",TEXT($A4890,"0000"),
" {PersonID: *PersonID",TEXT($A4890,"0000"),
", OrganizationID: *OrganizationID",TEXT(MATCH(INDEX(People[Organization Name],$A4890),Organizations[Organization Name],0),"0000"),
", IsPrimaryOrganizationContact: , AffiliationStartDate: , AffiliationEndDate: , PrimaryPhone: ",
", PrimaryEmail: ",CHAR(34),INDEX(People[Primary Email],$A4890),CHAR(34),
", PrimaryAddress: ",CHAR(34),INDEX(People[Primary Address],$A4890),CHAR(34),
", PersonLink: }"))</f>
        <v>#REF!</v>
      </c>
      <c r="H4890" t="e">
        <f>IF(COUNTA(CitationInformation)=0,"",IF(INDEX(AuthorList[Author Name],$A4890)="","",
CONCATENATE("  - &amp;AuthorListID",TEXT($A4890,"0000"),
"  {CitationID: *CitationID0001",
", PersonID: *PersonID",TEXT(MATCH(INDEX(AuthorList[Author Name],$A4890),People[Full Name],0),"0000"),
", AuthorOrder: ",INDEX(AuthorList[Author Number],$A4890),"}")))</f>
        <v>#REF!</v>
      </c>
      <c r="K4890" t="e">
        <f>IF(INDEX(SamplingFeatures[Feature Code],$A4890)="","",
CONCATENATE("  - &amp;SamplingFeatureID",TEXT($A4890,"0000"),
" {","SamplingFeatureUUID:  ",CHAR(34),INDEX(SamplingFeatures[Sampling Feature UUID],$A4890),CHAR(34),
", SamplingFeatureTypeCV:  ",CHAR(34),INDEX(SamplingFeatures[Sampling Feature Type],$A4890),CHAR(34),
", SamplingFeatureCode:  ",CHAR(34),INDEX(SamplingFeatures[Feature Code],$A4890),CHAR(34),
", SamplingFeatureName:  ",CHAR(34),INDEX(SamplingFeatures[Feature Name],$A4890),CHAR(34),
", SamplingFeatureDescription:  ",CHAR(34),INDEX(SamplingFeatures[Feature Description],$A4890),CHAR(34),
", SamplingFeatureGeotypeCV:  ",CHAR(34),INDEX(SamplingFeatures[Feature Geo Type],$A4890),CHAR(34),
", FeatureGeometry:  ",CHAR(34),INDEX(SamplingFeatures[Feature Geometry],$A4890),CHAR(34),
", Elevation_m:  ",CHAR(34),INDEX(SamplingFeatures[Elevation_m],$A4890),CHAR(34),
", ElevationDatumCV:  ",CHAR(34),ElevationDatum,CHAR(34),"}"))</f>
        <v>#REF!</v>
      </c>
      <c r="L4890" t="e">
        <f>IF(INDEX(SamplingFeatures[Sampling Feature Type],$A4890)&lt;&gt;"Site","",
CONCATENATE("  - &amp;SiteID",TEXT(SUMPRODUCT(--($L$3:$L4889&lt;&gt;"")),"0000"),
" {","SamplingFeatureID:  *SamplingFeatureID",TEXT($A4890,"0000"),
", SiteTypeCV:  ",CHAR(34),INDEX(Sites[Site Type],$A4890),CHAR(34),
", Latitude:  ",INDEX(Sites[Latitude],$A4890),
", Longitude:  ",INDEX(Sites[Longitude],$A4890),
", SRSName:  ",CHAR(34),LatLonDatum,CHAR(34),"}"))</f>
        <v>#REF!</v>
      </c>
      <c r="M4890" t="e">
        <f>IF(INDEX(SamplingFeatures[Sampling Feature Type],$A4890)&lt;&gt;"Specimen","",
CONCATENATE("  - &amp;SpecimenID",TEXT(SUMPRODUCT(--($M$3:$M4889&lt;&gt;"")),"0000"),
" {","SamplingFeatureID:  *SamplingFeatureID",TEXT($A4890,"0000"),
", SpecimenTypeCV:  ",CHAR(34),INDEX(Specimens[Specimen Type],$A4890),CHAR(34),
", SpecimenMediumCV:  ",INDEX(Specimens[Specimen Medium],$A4890),
", IsFieldSpecimen:  ",CHAR(34),INDEX(Specimens[Is Field Specimen?],$A4890),CHAR(34),"}"))</f>
        <v>#REF!</v>
      </c>
      <c r="N4890" t="e">
        <f>IF(COUNTA(SpatialOffsets[])=0,"", IF(INDEX(SpatialOffsets[Spatial Offset Type],$A4890)="","",
CONCATENATE("  - &amp;SpatialOffsetID",TEXT($A4890,"0000"),
" {","SpatialOffsetTypeCV:  ",CHAR(34),INDEX(SpatialOffsets[Spatial Offset Type],$A4890),CHAR(34),
", Offset1Value:  ",INDEX(SpatialOffsets[Offset 1 Value],$A4890),
", Offset1UnitID:  ",CHAR(34),INDEX(SpatialOffsets[Offset 1 Unit],$A4890),CHAR(34),
", Offset2Value:  ",INDEX(SpatialOffsets[Offset 2 Value],$A4890),
", Offset2UnitID:  ",CHAR(34),INDEX(SpatialOffsets[Offset 2 Unit],$A4890),CHAR(34),
", Offset3Value:  ",INDEX(SpatialOffsets[Offset 3 Value],$A4890),
", Offset3UnitID:  ",CHAR(34),INDEX(SpatialOffsets[Offset 3 Unit],$A4890),CHAR(34),,"}")))</f>
        <v>#REF!</v>
      </c>
      <c r="O4890" t="e">
        <f>IF(COUNTA(RelatedFeatures[])=0,"", IF(INDEX(RelatedFeatures[First Sampling Feature Code],$A4890)="","",
CONCATENATE("  - &amp;RelationID",TEXT($A4890,"0000"),
" {","SamplingFeatureID:  *SamplingFeatureID",TEXT(MATCH(INDEX(RelatedFeatures[First Sampling Feature Code],$A4890),SamplingFeatures[Feature Code],0),"0000"),
", RelationshipTypeCV:  ",CHAR(34),INDEX(RelatedFeatures[Relationship Type],$A4890),CHAR(34),
", RelatedFeatureID: *SamplingFeatureID",TEXT(MATCH(INDEX(RelatedFeatures[Second Sampling Feature Code],$A4890),SamplingFeatures[Feature Code],0),"0000"),
", SpatialOffsetID:  ",IF(INDEX(RelatedFeatures[Offset Number],$A4890)="","",CONCATENATE("*SpatialOffsetID",TEXT(INDEX(RelatedFeatures[Offset Number],$A4890),"0000"))),"}")))</f>
        <v>#REF!</v>
      </c>
      <c r="P4890" t="e">
        <f>IF(INDEX(Methods[Method Type],$A4890)="","",
CONCATENATE("  - &amp;MethodID",TEXT($A4890,"0000"),
" {","MethodTypeCV:  ",CHAR(34),INDEX(Methods[Method Type],$A4890),CHAR(34),
", MethodCode:  ",CHAR(34),INDEX(Methods[Method Code],$A4890),CHAR(34),
", MethodName:  ",CHAR(34),INDEX(Methods[Method Name],$A4890),CHAR(34),
", MethodDescription:  ",CHAR(34),INDEX(Methods[Method Description],$A4890),CHAR(34),
", MethodLink:  ",CHAR(34),INDEX(Methods[Method Link],$A4890),CHAR(34),
", OrganizationID: *OrganizationID",TEXT(MATCH(INDEX(Methods[Organization Name],$A4890),Organizations[Organization Name],0),"0000"),"}"))</f>
        <v>#REF!</v>
      </c>
      <c r="Q4890" t="e">
        <f>IF(INDEX(Variables[Variable Type],$A4890)="","",
CONCATENATE("  - &amp;VariableID",TEXT($A4890,"0000"),
" {","VariableTypeCV:  ",CHAR(34),INDEX(Variables[Variable Type],$A4890),CHAR(34),
", VariableCode:  ",CHAR(34),INDEX(Variables[Variable Code],$A4890),CHAR(34),
", VariableNameCV:  ",CHAR(34),INDEX(Variables[Variable Name],$A4890),CHAR(34),
", VariableDefinition:  ",CHAR(34),INDEX(Variables[Variable Definition],$A4890),CHAR(34),
", SpecciationCV:  ",CHAR(34),INDEX(Variables[Speciation],$A4890),CHAR(34),
", NoDataValue:  ",CHAR(34),INDEX(Variables[No Data Value],$A4890),CHAR(34),"}"))</f>
        <v>#REF!</v>
      </c>
    </row>
    <row r="4891" spans="1:17" x14ac:dyDescent="0.25">
      <c r="A4891">
        <v>4888</v>
      </c>
      <c r="D4891" t="e">
        <f>IF(INDEX(People[First Name],$A4891)="","",
CONCATENATE("  - &amp;PersonID",TEXT($A4891,"0000"),
" {","PersonFirstName:  ",CHAR(34),INDEX(People[First Name],$A4891),CHAR(34),
", PersonMiddleName:  ",CHAR(34),INDEX(People[Middle Name],$A4891),CHAR(34),
", PersonLastName:  ",CHAR(34),INDEX(People[Last Name],$A4891),CHAR(34),"}"))</f>
        <v>#REF!</v>
      </c>
      <c r="E4891" t="e">
        <f>IF(INDEX(Organizations[Organization Type '[CV']],$A4891)="","",
CONCATENATE("  - &amp;OrganizationID",TEXT($A4891,"0000"),
" {","OrganizationTypeCV:  ",CHAR(34),INDEX(Organizations[Organization Type '[CV']],$A4891),CHAR(34),
", OrganizationCode:  ",CHAR(34),INDEX(Organizations[Organization Code],$A4891),CHAR(34),
", OrganizationName:  ",CHAR(34),INDEX(Organizations[Organization Name],$A4891),CHAR(34),
", OrganizationDescription:  ",CHAR(34),INDEX(Organizations[Organization Description],$A4891),CHAR(34),
", OrganizationLink:  ",CHAR(34),INDEX(Organizations[Organization Link],$A4891),CHAR(34),"}"))</f>
        <v>#REF!</v>
      </c>
      <c r="F4891" t="e">
        <f>IF(INDEX(People[First Name],$A4891)="","",
CONCATENATE("  - &amp;AffiliationID",TEXT($A4891,"0000"),
" {PersonID: *PersonID",TEXT($A4891,"0000"),
", OrganizationID: *OrganizationID",TEXT(MATCH(INDEX(People[Organization Name],$A4891),Organizations[Organization Name],0),"0000"),
", IsPrimaryOrganizationContact: , AffiliationStartDate: , AffiliationEndDate: , PrimaryPhone: ",
", PrimaryEmail: ",CHAR(34),INDEX(People[Primary Email],$A4891),CHAR(34),
", PrimaryAddress: ",CHAR(34),INDEX(People[Primary Address],$A4891),CHAR(34),
", PersonLink: }"))</f>
        <v>#REF!</v>
      </c>
      <c r="H4891" t="e">
        <f>IF(COUNTA(CitationInformation)=0,"",IF(INDEX(AuthorList[Author Name],$A4891)="","",
CONCATENATE("  - &amp;AuthorListID",TEXT($A4891,"0000"),
"  {CitationID: *CitationID0001",
", PersonID: *PersonID",TEXT(MATCH(INDEX(AuthorList[Author Name],$A4891),People[Full Name],0),"0000"),
", AuthorOrder: ",INDEX(AuthorList[Author Number],$A4891),"}")))</f>
        <v>#REF!</v>
      </c>
      <c r="K4891" t="e">
        <f>IF(INDEX(SamplingFeatures[Feature Code],$A4891)="","",
CONCATENATE("  - &amp;SamplingFeatureID",TEXT($A4891,"0000"),
" {","SamplingFeatureUUID:  ",CHAR(34),INDEX(SamplingFeatures[Sampling Feature UUID],$A4891),CHAR(34),
", SamplingFeatureTypeCV:  ",CHAR(34),INDEX(SamplingFeatures[Sampling Feature Type],$A4891),CHAR(34),
", SamplingFeatureCode:  ",CHAR(34),INDEX(SamplingFeatures[Feature Code],$A4891),CHAR(34),
", SamplingFeatureName:  ",CHAR(34),INDEX(SamplingFeatures[Feature Name],$A4891),CHAR(34),
", SamplingFeatureDescription:  ",CHAR(34),INDEX(SamplingFeatures[Feature Description],$A4891),CHAR(34),
", SamplingFeatureGeotypeCV:  ",CHAR(34),INDEX(SamplingFeatures[Feature Geo Type],$A4891),CHAR(34),
", FeatureGeometry:  ",CHAR(34),INDEX(SamplingFeatures[Feature Geometry],$A4891),CHAR(34),
", Elevation_m:  ",CHAR(34),INDEX(SamplingFeatures[Elevation_m],$A4891),CHAR(34),
", ElevationDatumCV:  ",CHAR(34),ElevationDatum,CHAR(34),"}"))</f>
        <v>#REF!</v>
      </c>
      <c r="L4891" t="e">
        <f>IF(INDEX(SamplingFeatures[Sampling Feature Type],$A4891)&lt;&gt;"Site","",
CONCATENATE("  - &amp;SiteID",TEXT(SUMPRODUCT(--($L$3:$L4890&lt;&gt;"")),"0000"),
" {","SamplingFeatureID:  *SamplingFeatureID",TEXT($A4891,"0000"),
", SiteTypeCV:  ",CHAR(34),INDEX(Sites[Site Type],$A4891),CHAR(34),
", Latitude:  ",INDEX(Sites[Latitude],$A4891),
", Longitude:  ",INDEX(Sites[Longitude],$A4891),
", SRSName:  ",CHAR(34),LatLonDatum,CHAR(34),"}"))</f>
        <v>#REF!</v>
      </c>
      <c r="M4891" t="e">
        <f>IF(INDEX(SamplingFeatures[Sampling Feature Type],$A4891)&lt;&gt;"Specimen","",
CONCATENATE("  - &amp;SpecimenID",TEXT(SUMPRODUCT(--($M$3:$M4890&lt;&gt;"")),"0000"),
" {","SamplingFeatureID:  *SamplingFeatureID",TEXT($A4891,"0000"),
", SpecimenTypeCV:  ",CHAR(34),INDEX(Specimens[Specimen Type],$A4891),CHAR(34),
", SpecimenMediumCV:  ",INDEX(Specimens[Specimen Medium],$A4891),
", IsFieldSpecimen:  ",CHAR(34),INDEX(Specimens[Is Field Specimen?],$A4891),CHAR(34),"}"))</f>
        <v>#REF!</v>
      </c>
      <c r="N4891" t="e">
        <f>IF(COUNTA(SpatialOffsets[])=0,"", IF(INDEX(SpatialOffsets[Spatial Offset Type],$A4891)="","",
CONCATENATE("  - &amp;SpatialOffsetID",TEXT($A4891,"0000"),
" {","SpatialOffsetTypeCV:  ",CHAR(34),INDEX(SpatialOffsets[Spatial Offset Type],$A4891),CHAR(34),
", Offset1Value:  ",INDEX(SpatialOffsets[Offset 1 Value],$A4891),
", Offset1UnitID:  ",CHAR(34),INDEX(SpatialOffsets[Offset 1 Unit],$A4891),CHAR(34),
", Offset2Value:  ",INDEX(SpatialOffsets[Offset 2 Value],$A4891),
", Offset2UnitID:  ",CHAR(34),INDEX(SpatialOffsets[Offset 2 Unit],$A4891),CHAR(34),
", Offset3Value:  ",INDEX(SpatialOffsets[Offset 3 Value],$A4891),
", Offset3UnitID:  ",CHAR(34),INDEX(SpatialOffsets[Offset 3 Unit],$A4891),CHAR(34),,"}")))</f>
        <v>#REF!</v>
      </c>
      <c r="O4891" t="e">
        <f>IF(COUNTA(RelatedFeatures[])=0,"", IF(INDEX(RelatedFeatures[First Sampling Feature Code],$A4891)="","",
CONCATENATE("  - &amp;RelationID",TEXT($A4891,"0000"),
" {","SamplingFeatureID:  *SamplingFeatureID",TEXT(MATCH(INDEX(RelatedFeatures[First Sampling Feature Code],$A4891),SamplingFeatures[Feature Code],0),"0000"),
", RelationshipTypeCV:  ",CHAR(34),INDEX(RelatedFeatures[Relationship Type],$A4891),CHAR(34),
", RelatedFeatureID: *SamplingFeatureID",TEXT(MATCH(INDEX(RelatedFeatures[Second Sampling Feature Code],$A4891),SamplingFeatures[Feature Code],0),"0000"),
", SpatialOffsetID:  ",IF(INDEX(RelatedFeatures[Offset Number],$A4891)="","",CONCATENATE("*SpatialOffsetID",TEXT(INDEX(RelatedFeatures[Offset Number],$A4891),"0000"))),"}")))</f>
        <v>#REF!</v>
      </c>
      <c r="P4891" t="e">
        <f>IF(INDEX(Methods[Method Type],$A4891)="","",
CONCATENATE("  - &amp;MethodID",TEXT($A4891,"0000"),
" {","MethodTypeCV:  ",CHAR(34),INDEX(Methods[Method Type],$A4891),CHAR(34),
", MethodCode:  ",CHAR(34),INDEX(Methods[Method Code],$A4891),CHAR(34),
", MethodName:  ",CHAR(34),INDEX(Methods[Method Name],$A4891),CHAR(34),
", MethodDescription:  ",CHAR(34),INDEX(Methods[Method Description],$A4891),CHAR(34),
", MethodLink:  ",CHAR(34),INDEX(Methods[Method Link],$A4891),CHAR(34),
", OrganizationID: *OrganizationID",TEXT(MATCH(INDEX(Methods[Organization Name],$A4891),Organizations[Organization Name],0),"0000"),"}"))</f>
        <v>#REF!</v>
      </c>
      <c r="Q4891" t="e">
        <f>IF(INDEX(Variables[Variable Type],$A4891)="","",
CONCATENATE("  - &amp;VariableID",TEXT($A4891,"0000"),
" {","VariableTypeCV:  ",CHAR(34),INDEX(Variables[Variable Type],$A4891),CHAR(34),
", VariableCode:  ",CHAR(34),INDEX(Variables[Variable Code],$A4891),CHAR(34),
", VariableNameCV:  ",CHAR(34),INDEX(Variables[Variable Name],$A4891),CHAR(34),
", VariableDefinition:  ",CHAR(34),INDEX(Variables[Variable Definition],$A4891),CHAR(34),
", SpecciationCV:  ",CHAR(34),INDEX(Variables[Speciation],$A4891),CHAR(34),
", NoDataValue:  ",CHAR(34),INDEX(Variables[No Data Value],$A4891),CHAR(34),"}"))</f>
        <v>#REF!</v>
      </c>
    </row>
    <row r="4892" spans="1:17" x14ac:dyDescent="0.25">
      <c r="A4892">
        <v>4889</v>
      </c>
      <c r="D4892" t="e">
        <f>IF(INDEX(People[First Name],$A4892)="","",
CONCATENATE("  - &amp;PersonID",TEXT($A4892,"0000"),
" {","PersonFirstName:  ",CHAR(34),INDEX(People[First Name],$A4892),CHAR(34),
", PersonMiddleName:  ",CHAR(34),INDEX(People[Middle Name],$A4892),CHAR(34),
", PersonLastName:  ",CHAR(34),INDEX(People[Last Name],$A4892),CHAR(34),"}"))</f>
        <v>#REF!</v>
      </c>
      <c r="E4892" t="e">
        <f>IF(INDEX(Organizations[Organization Type '[CV']],$A4892)="","",
CONCATENATE("  - &amp;OrganizationID",TEXT($A4892,"0000"),
" {","OrganizationTypeCV:  ",CHAR(34),INDEX(Organizations[Organization Type '[CV']],$A4892),CHAR(34),
", OrganizationCode:  ",CHAR(34),INDEX(Organizations[Organization Code],$A4892),CHAR(34),
", OrganizationName:  ",CHAR(34),INDEX(Organizations[Organization Name],$A4892),CHAR(34),
", OrganizationDescription:  ",CHAR(34),INDEX(Organizations[Organization Description],$A4892),CHAR(34),
", OrganizationLink:  ",CHAR(34),INDEX(Organizations[Organization Link],$A4892),CHAR(34),"}"))</f>
        <v>#REF!</v>
      </c>
      <c r="F4892" t="e">
        <f>IF(INDEX(People[First Name],$A4892)="","",
CONCATENATE("  - &amp;AffiliationID",TEXT($A4892,"0000"),
" {PersonID: *PersonID",TEXT($A4892,"0000"),
", OrganizationID: *OrganizationID",TEXT(MATCH(INDEX(People[Organization Name],$A4892),Organizations[Organization Name],0),"0000"),
", IsPrimaryOrganizationContact: , AffiliationStartDate: , AffiliationEndDate: , PrimaryPhone: ",
", PrimaryEmail: ",CHAR(34),INDEX(People[Primary Email],$A4892),CHAR(34),
", PrimaryAddress: ",CHAR(34),INDEX(People[Primary Address],$A4892),CHAR(34),
", PersonLink: }"))</f>
        <v>#REF!</v>
      </c>
      <c r="H4892" t="e">
        <f>IF(COUNTA(CitationInformation)=0,"",IF(INDEX(AuthorList[Author Name],$A4892)="","",
CONCATENATE("  - &amp;AuthorListID",TEXT($A4892,"0000"),
"  {CitationID: *CitationID0001",
", PersonID: *PersonID",TEXT(MATCH(INDEX(AuthorList[Author Name],$A4892),People[Full Name],0),"0000"),
", AuthorOrder: ",INDEX(AuthorList[Author Number],$A4892),"}")))</f>
        <v>#REF!</v>
      </c>
      <c r="K4892" t="e">
        <f>IF(INDEX(SamplingFeatures[Feature Code],$A4892)="","",
CONCATENATE("  - &amp;SamplingFeatureID",TEXT($A4892,"0000"),
" {","SamplingFeatureUUID:  ",CHAR(34),INDEX(SamplingFeatures[Sampling Feature UUID],$A4892),CHAR(34),
", SamplingFeatureTypeCV:  ",CHAR(34),INDEX(SamplingFeatures[Sampling Feature Type],$A4892),CHAR(34),
", SamplingFeatureCode:  ",CHAR(34),INDEX(SamplingFeatures[Feature Code],$A4892),CHAR(34),
", SamplingFeatureName:  ",CHAR(34),INDEX(SamplingFeatures[Feature Name],$A4892),CHAR(34),
", SamplingFeatureDescription:  ",CHAR(34),INDEX(SamplingFeatures[Feature Description],$A4892),CHAR(34),
", SamplingFeatureGeotypeCV:  ",CHAR(34),INDEX(SamplingFeatures[Feature Geo Type],$A4892),CHAR(34),
", FeatureGeometry:  ",CHAR(34),INDEX(SamplingFeatures[Feature Geometry],$A4892),CHAR(34),
", Elevation_m:  ",CHAR(34),INDEX(SamplingFeatures[Elevation_m],$A4892),CHAR(34),
", ElevationDatumCV:  ",CHAR(34),ElevationDatum,CHAR(34),"}"))</f>
        <v>#REF!</v>
      </c>
      <c r="L4892" t="e">
        <f>IF(INDEX(SamplingFeatures[Sampling Feature Type],$A4892)&lt;&gt;"Site","",
CONCATENATE("  - &amp;SiteID",TEXT(SUMPRODUCT(--($L$3:$L4891&lt;&gt;"")),"0000"),
" {","SamplingFeatureID:  *SamplingFeatureID",TEXT($A4892,"0000"),
", SiteTypeCV:  ",CHAR(34),INDEX(Sites[Site Type],$A4892),CHAR(34),
", Latitude:  ",INDEX(Sites[Latitude],$A4892),
", Longitude:  ",INDEX(Sites[Longitude],$A4892),
", SRSName:  ",CHAR(34),LatLonDatum,CHAR(34),"}"))</f>
        <v>#REF!</v>
      </c>
      <c r="M4892" t="e">
        <f>IF(INDEX(SamplingFeatures[Sampling Feature Type],$A4892)&lt;&gt;"Specimen","",
CONCATENATE("  - &amp;SpecimenID",TEXT(SUMPRODUCT(--($M$3:$M4891&lt;&gt;"")),"0000"),
" {","SamplingFeatureID:  *SamplingFeatureID",TEXT($A4892,"0000"),
", SpecimenTypeCV:  ",CHAR(34),INDEX(Specimens[Specimen Type],$A4892),CHAR(34),
", SpecimenMediumCV:  ",INDEX(Specimens[Specimen Medium],$A4892),
", IsFieldSpecimen:  ",CHAR(34),INDEX(Specimens[Is Field Specimen?],$A4892),CHAR(34),"}"))</f>
        <v>#REF!</v>
      </c>
      <c r="N4892" t="e">
        <f>IF(COUNTA(SpatialOffsets[])=0,"", IF(INDEX(SpatialOffsets[Spatial Offset Type],$A4892)="","",
CONCATENATE("  - &amp;SpatialOffsetID",TEXT($A4892,"0000"),
" {","SpatialOffsetTypeCV:  ",CHAR(34),INDEX(SpatialOffsets[Spatial Offset Type],$A4892),CHAR(34),
", Offset1Value:  ",INDEX(SpatialOffsets[Offset 1 Value],$A4892),
", Offset1UnitID:  ",CHAR(34),INDEX(SpatialOffsets[Offset 1 Unit],$A4892),CHAR(34),
", Offset2Value:  ",INDEX(SpatialOffsets[Offset 2 Value],$A4892),
", Offset2UnitID:  ",CHAR(34),INDEX(SpatialOffsets[Offset 2 Unit],$A4892),CHAR(34),
", Offset3Value:  ",INDEX(SpatialOffsets[Offset 3 Value],$A4892),
", Offset3UnitID:  ",CHAR(34),INDEX(SpatialOffsets[Offset 3 Unit],$A4892),CHAR(34),,"}")))</f>
        <v>#REF!</v>
      </c>
      <c r="O4892" t="e">
        <f>IF(COUNTA(RelatedFeatures[])=0,"", IF(INDEX(RelatedFeatures[First Sampling Feature Code],$A4892)="","",
CONCATENATE("  - &amp;RelationID",TEXT($A4892,"0000"),
" {","SamplingFeatureID:  *SamplingFeatureID",TEXT(MATCH(INDEX(RelatedFeatures[First Sampling Feature Code],$A4892),SamplingFeatures[Feature Code],0),"0000"),
", RelationshipTypeCV:  ",CHAR(34),INDEX(RelatedFeatures[Relationship Type],$A4892),CHAR(34),
", RelatedFeatureID: *SamplingFeatureID",TEXT(MATCH(INDEX(RelatedFeatures[Second Sampling Feature Code],$A4892),SamplingFeatures[Feature Code],0),"0000"),
", SpatialOffsetID:  ",IF(INDEX(RelatedFeatures[Offset Number],$A4892)="","",CONCATENATE("*SpatialOffsetID",TEXT(INDEX(RelatedFeatures[Offset Number],$A4892),"0000"))),"}")))</f>
        <v>#REF!</v>
      </c>
      <c r="P4892" t="e">
        <f>IF(INDEX(Methods[Method Type],$A4892)="","",
CONCATENATE("  - &amp;MethodID",TEXT($A4892,"0000"),
" {","MethodTypeCV:  ",CHAR(34),INDEX(Methods[Method Type],$A4892),CHAR(34),
", MethodCode:  ",CHAR(34),INDEX(Methods[Method Code],$A4892),CHAR(34),
", MethodName:  ",CHAR(34),INDEX(Methods[Method Name],$A4892),CHAR(34),
", MethodDescription:  ",CHAR(34),INDEX(Methods[Method Description],$A4892),CHAR(34),
", MethodLink:  ",CHAR(34),INDEX(Methods[Method Link],$A4892),CHAR(34),
", OrganizationID: *OrganizationID",TEXT(MATCH(INDEX(Methods[Organization Name],$A4892),Organizations[Organization Name],0),"0000"),"}"))</f>
        <v>#REF!</v>
      </c>
      <c r="Q4892" t="e">
        <f>IF(INDEX(Variables[Variable Type],$A4892)="","",
CONCATENATE("  - &amp;VariableID",TEXT($A4892,"0000"),
" {","VariableTypeCV:  ",CHAR(34),INDEX(Variables[Variable Type],$A4892),CHAR(34),
", VariableCode:  ",CHAR(34),INDEX(Variables[Variable Code],$A4892),CHAR(34),
", VariableNameCV:  ",CHAR(34),INDEX(Variables[Variable Name],$A4892),CHAR(34),
", VariableDefinition:  ",CHAR(34),INDEX(Variables[Variable Definition],$A4892),CHAR(34),
", SpecciationCV:  ",CHAR(34),INDEX(Variables[Speciation],$A4892),CHAR(34),
", NoDataValue:  ",CHAR(34),INDEX(Variables[No Data Value],$A4892),CHAR(34),"}"))</f>
        <v>#REF!</v>
      </c>
    </row>
    <row r="4893" spans="1:17" x14ac:dyDescent="0.25">
      <c r="A4893">
        <v>4890</v>
      </c>
      <c r="D4893" t="e">
        <f>IF(INDEX(People[First Name],$A4893)="","",
CONCATENATE("  - &amp;PersonID",TEXT($A4893,"0000"),
" {","PersonFirstName:  ",CHAR(34),INDEX(People[First Name],$A4893),CHAR(34),
", PersonMiddleName:  ",CHAR(34),INDEX(People[Middle Name],$A4893),CHAR(34),
", PersonLastName:  ",CHAR(34),INDEX(People[Last Name],$A4893),CHAR(34),"}"))</f>
        <v>#REF!</v>
      </c>
      <c r="E4893" t="e">
        <f>IF(INDEX(Organizations[Organization Type '[CV']],$A4893)="","",
CONCATENATE("  - &amp;OrganizationID",TEXT($A4893,"0000"),
" {","OrganizationTypeCV:  ",CHAR(34),INDEX(Organizations[Organization Type '[CV']],$A4893),CHAR(34),
", OrganizationCode:  ",CHAR(34),INDEX(Organizations[Organization Code],$A4893),CHAR(34),
", OrganizationName:  ",CHAR(34),INDEX(Organizations[Organization Name],$A4893),CHAR(34),
", OrganizationDescription:  ",CHAR(34),INDEX(Organizations[Organization Description],$A4893),CHAR(34),
", OrganizationLink:  ",CHAR(34),INDEX(Organizations[Organization Link],$A4893),CHAR(34),"}"))</f>
        <v>#REF!</v>
      </c>
      <c r="F4893" t="e">
        <f>IF(INDEX(People[First Name],$A4893)="","",
CONCATENATE("  - &amp;AffiliationID",TEXT($A4893,"0000"),
" {PersonID: *PersonID",TEXT($A4893,"0000"),
", OrganizationID: *OrganizationID",TEXT(MATCH(INDEX(People[Organization Name],$A4893),Organizations[Organization Name],0),"0000"),
", IsPrimaryOrganizationContact: , AffiliationStartDate: , AffiliationEndDate: , PrimaryPhone: ",
", PrimaryEmail: ",CHAR(34),INDEX(People[Primary Email],$A4893),CHAR(34),
", PrimaryAddress: ",CHAR(34),INDEX(People[Primary Address],$A4893),CHAR(34),
", PersonLink: }"))</f>
        <v>#REF!</v>
      </c>
      <c r="H4893" t="e">
        <f>IF(COUNTA(CitationInformation)=0,"",IF(INDEX(AuthorList[Author Name],$A4893)="","",
CONCATENATE("  - &amp;AuthorListID",TEXT($A4893,"0000"),
"  {CitationID: *CitationID0001",
", PersonID: *PersonID",TEXT(MATCH(INDEX(AuthorList[Author Name],$A4893),People[Full Name],0),"0000"),
", AuthorOrder: ",INDEX(AuthorList[Author Number],$A4893),"}")))</f>
        <v>#REF!</v>
      </c>
      <c r="K4893" t="e">
        <f>IF(INDEX(SamplingFeatures[Feature Code],$A4893)="","",
CONCATENATE("  - &amp;SamplingFeatureID",TEXT($A4893,"0000"),
" {","SamplingFeatureUUID:  ",CHAR(34),INDEX(SamplingFeatures[Sampling Feature UUID],$A4893),CHAR(34),
", SamplingFeatureTypeCV:  ",CHAR(34),INDEX(SamplingFeatures[Sampling Feature Type],$A4893),CHAR(34),
", SamplingFeatureCode:  ",CHAR(34),INDEX(SamplingFeatures[Feature Code],$A4893),CHAR(34),
", SamplingFeatureName:  ",CHAR(34),INDEX(SamplingFeatures[Feature Name],$A4893),CHAR(34),
", SamplingFeatureDescription:  ",CHAR(34),INDEX(SamplingFeatures[Feature Description],$A4893),CHAR(34),
", SamplingFeatureGeotypeCV:  ",CHAR(34),INDEX(SamplingFeatures[Feature Geo Type],$A4893),CHAR(34),
", FeatureGeometry:  ",CHAR(34),INDEX(SamplingFeatures[Feature Geometry],$A4893),CHAR(34),
", Elevation_m:  ",CHAR(34),INDEX(SamplingFeatures[Elevation_m],$A4893),CHAR(34),
", ElevationDatumCV:  ",CHAR(34),ElevationDatum,CHAR(34),"}"))</f>
        <v>#REF!</v>
      </c>
      <c r="L4893" t="e">
        <f>IF(INDEX(SamplingFeatures[Sampling Feature Type],$A4893)&lt;&gt;"Site","",
CONCATENATE("  - &amp;SiteID",TEXT(SUMPRODUCT(--($L$3:$L4892&lt;&gt;"")),"0000"),
" {","SamplingFeatureID:  *SamplingFeatureID",TEXT($A4893,"0000"),
", SiteTypeCV:  ",CHAR(34),INDEX(Sites[Site Type],$A4893),CHAR(34),
", Latitude:  ",INDEX(Sites[Latitude],$A4893),
", Longitude:  ",INDEX(Sites[Longitude],$A4893),
", SRSName:  ",CHAR(34),LatLonDatum,CHAR(34),"}"))</f>
        <v>#REF!</v>
      </c>
      <c r="M4893" t="e">
        <f>IF(INDEX(SamplingFeatures[Sampling Feature Type],$A4893)&lt;&gt;"Specimen","",
CONCATENATE("  - &amp;SpecimenID",TEXT(SUMPRODUCT(--($M$3:$M4892&lt;&gt;"")),"0000"),
" {","SamplingFeatureID:  *SamplingFeatureID",TEXT($A4893,"0000"),
", SpecimenTypeCV:  ",CHAR(34),INDEX(Specimens[Specimen Type],$A4893),CHAR(34),
", SpecimenMediumCV:  ",INDEX(Specimens[Specimen Medium],$A4893),
", IsFieldSpecimen:  ",CHAR(34),INDEX(Specimens[Is Field Specimen?],$A4893),CHAR(34),"}"))</f>
        <v>#REF!</v>
      </c>
      <c r="N4893" t="e">
        <f>IF(COUNTA(SpatialOffsets[])=0,"", IF(INDEX(SpatialOffsets[Spatial Offset Type],$A4893)="","",
CONCATENATE("  - &amp;SpatialOffsetID",TEXT($A4893,"0000"),
" {","SpatialOffsetTypeCV:  ",CHAR(34),INDEX(SpatialOffsets[Spatial Offset Type],$A4893),CHAR(34),
", Offset1Value:  ",INDEX(SpatialOffsets[Offset 1 Value],$A4893),
", Offset1UnitID:  ",CHAR(34),INDEX(SpatialOffsets[Offset 1 Unit],$A4893),CHAR(34),
", Offset2Value:  ",INDEX(SpatialOffsets[Offset 2 Value],$A4893),
", Offset2UnitID:  ",CHAR(34),INDEX(SpatialOffsets[Offset 2 Unit],$A4893),CHAR(34),
", Offset3Value:  ",INDEX(SpatialOffsets[Offset 3 Value],$A4893),
", Offset3UnitID:  ",CHAR(34),INDEX(SpatialOffsets[Offset 3 Unit],$A4893),CHAR(34),,"}")))</f>
        <v>#REF!</v>
      </c>
      <c r="O4893" t="e">
        <f>IF(COUNTA(RelatedFeatures[])=0,"", IF(INDEX(RelatedFeatures[First Sampling Feature Code],$A4893)="","",
CONCATENATE("  - &amp;RelationID",TEXT($A4893,"0000"),
" {","SamplingFeatureID:  *SamplingFeatureID",TEXT(MATCH(INDEX(RelatedFeatures[First Sampling Feature Code],$A4893),SamplingFeatures[Feature Code],0),"0000"),
", RelationshipTypeCV:  ",CHAR(34),INDEX(RelatedFeatures[Relationship Type],$A4893),CHAR(34),
", RelatedFeatureID: *SamplingFeatureID",TEXT(MATCH(INDEX(RelatedFeatures[Second Sampling Feature Code],$A4893),SamplingFeatures[Feature Code],0),"0000"),
", SpatialOffsetID:  ",IF(INDEX(RelatedFeatures[Offset Number],$A4893)="","",CONCATENATE("*SpatialOffsetID",TEXT(INDEX(RelatedFeatures[Offset Number],$A4893),"0000"))),"}")))</f>
        <v>#REF!</v>
      </c>
      <c r="P4893" t="e">
        <f>IF(INDEX(Methods[Method Type],$A4893)="","",
CONCATENATE("  - &amp;MethodID",TEXT($A4893,"0000"),
" {","MethodTypeCV:  ",CHAR(34),INDEX(Methods[Method Type],$A4893),CHAR(34),
", MethodCode:  ",CHAR(34),INDEX(Methods[Method Code],$A4893),CHAR(34),
", MethodName:  ",CHAR(34),INDEX(Methods[Method Name],$A4893),CHAR(34),
", MethodDescription:  ",CHAR(34),INDEX(Methods[Method Description],$A4893),CHAR(34),
", MethodLink:  ",CHAR(34),INDEX(Methods[Method Link],$A4893),CHAR(34),
", OrganizationID: *OrganizationID",TEXT(MATCH(INDEX(Methods[Organization Name],$A4893),Organizations[Organization Name],0),"0000"),"}"))</f>
        <v>#REF!</v>
      </c>
      <c r="Q4893" t="e">
        <f>IF(INDEX(Variables[Variable Type],$A4893)="","",
CONCATENATE("  - &amp;VariableID",TEXT($A4893,"0000"),
" {","VariableTypeCV:  ",CHAR(34),INDEX(Variables[Variable Type],$A4893),CHAR(34),
", VariableCode:  ",CHAR(34),INDEX(Variables[Variable Code],$A4893),CHAR(34),
", VariableNameCV:  ",CHAR(34),INDEX(Variables[Variable Name],$A4893),CHAR(34),
", VariableDefinition:  ",CHAR(34),INDEX(Variables[Variable Definition],$A4893),CHAR(34),
", SpecciationCV:  ",CHAR(34),INDEX(Variables[Speciation],$A4893),CHAR(34),
", NoDataValue:  ",CHAR(34),INDEX(Variables[No Data Value],$A4893),CHAR(34),"}"))</f>
        <v>#REF!</v>
      </c>
    </row>
    <row r="4894" spans="1:17" x14ac:dyDescent="0.25">
      <c r="A4894">
        <v>4891</v>
      </c>
      <c r="D4894" t="e">
        <f>IF(INDEX(People[First Name],$A4894)="","",
CONCATENATE("  - &amp;PersonID",TEXT($A4894,"0000"),
" {","PersonFirstName:  ",CHAR(34),INDEX(People[First Name],$A4894),CHAR(34),
", PersonMiddleName:  ",CHAR(34),INDEX(People[Middle Name],$A4894),CHAR(34),
", PersonLastName:  ",CHAR(34),INDEX(People[Last Name],$A4894),CHAR(34),"}"))</f>
        <v>#REF!</v>
      </c>
      <c r="E4894" t="e">
        <f>IF(INDEX(Organizations[Organization Type '[CV']],$A4894)="","",
CONCATENATE("  - &amp;OrganizationID",TEXT($A4894,"0000"),
" {","OrganizationTypeCV:  ",CHAR(34),INDEX(Organizations[Organization Type '[CV']],$A4894),CHAR(34),
", OrganizationCode:  ",CHAR(34),INDEX(Organizations[Organization Code],$A4894),CHAR(34),
", OrganizationName:  ",CHAR(34),INDEX(Organizations[Organization Name],$A4894),CHAR(34),
", OrganizationDescription:  ",CHAR(34),INDEX(Organizations[Organization Description],$A4894),CHAR(34),
", OrganizationLink:  ",CHAR(34),INDEX(Organizations[Organization Link],$A4894),CHAR(34),"}"))</f>
        <v>#REF!</v>
      </c>
      <c r="F4894" t="e">
        <f>IF(INDEX(People[First Name],$A4894)="","",
CONCATENATE("  - &amp;AffiliationID",TEXT($A4894,"0000"),
" {PersonID: *PersonID",TEXT($A4894,"0000"),
", OrganizationID: *OrganizationID",TEXT(MATCH(INDEX(People[Organization Name],$A4894),Organizations[Organization Name],0),"0000"),
", IsPrimaryOrganizationContact: , AffiliationStartDate: , AffiliationEndDate: , PrimaryPhone: ",
", PrimaryEmail: ",CHAR(34),INDEX(People[Primary Email],$A4894),CHAR(34),
", PrimaryAddress: ",CHAR(34),INDEX(People[Primary Address],$A4894),CHAR(34),
", PersonLink: }"))</f>
        <v>#REF!</v>
      </c>
      <c r="H4894" t="e">
        <f>IF(COUNTA(CitationInformation)=0,"",IF(INDEX(AuthorList[Author Name],$A4894)="","",
CONCATENATE("  - &amp;AuthorListID",TEXT($A4894,"0000"),
"  {CitationID: *CitationID0001",
", PersonID: *PersonID",TEXT(MATCH(INDEX(AuthorList[Author Name],$A4894),People[Full Name],0),"0000"),
", AuthorOrder: ",INDEX(AuthorList[Author Number],$A4894),"}")))</f>
        <v>#REF!</v>
      </c>
      <c r="K4894" t="e">
        <f>IF(INDEX(SamplingFeatures[Feature Code],$A4894)="","",
CONCATENATE("  - &amp;SamplingFeatureID",TEXT($A4894,"0000"),
" {","SamplingFeatureUUID:  ",CHAR(34),INDEX(SamplingFeatures[Sampling Feature UUID],$A4894),CHAR(34),
", SamplingFeatureTypeCV:  ",CHAR(34),INDEX(SamplingFeatures[Sampling Feature Type],$A4894),CHAR(34),
", SamplingFeatureCode:  ",CHAR(34),INDEX(SamplingFeatures[Feature Code],$A4894),CHAR(34),
", SamplingFeatureName:  ",CHAR(34),INDEX(SamplingFeatures[Feature Name],$A4894),CHAR(34),
", SamplingFeatureDescription:  ",CHAR(34),INDEX(SamplingFeatures[Feature Description],$A4894),CHAR(34),
", SamplingFeatureGeotypeCV:  ",CHAR(34),INDEX(SamplingFeatures[Feature Geo Type],$A4894),CHAR(34),
", FeatureGeometry:  ",CHAR(34),INDEX(SamplingFeatures[Feature Geometry],$A4894),CHAR(34),
", Elevation_m:  ",CHAR(34),INDEX(SamplingFeatures[Elevation_m],$A4894),CHAR(34),
", ElevationDatumCV:  ",CHAR(34),ElevationDatum,CHAR(34),"}"))</f>
        <v>#REF!</v>
      </c>
      <c r="L4894" t="e">
        <f>IF(INDEX(SamplingFeatures[Sampling Feature Type],$A4894)&lt;&gt;"Site","",
CONCATENATE("  - &amp;SiteID",TEXT(SUMPRODUCT(--($L$3:$L4893&lt;&gt;"")),"0000"),
" {","SamplingFeatureID:  *SamplingFeatureID",TEXT($A4894,"0000"),
", SiteTypeCV:  ",CHAR(34),INDEX(Sites[Site Type],$A4894),CHAR(34),
", Latitude:  ",INDEX(Sites[Latitude],$A4894),
", Longitude:  ",INDEX(Sites[Longitude],$A4894),
", SRSName:  ",CHAR(34),LatLonDatum,CHAR(34),"}"))</f>
        <v>#REF!</v>
      </c>
      <c r="M4894" t="e">
        <f>IF(INDEX(SamplingFeatures[Sampling Feature Type],$A4894)&lt;&gt;"Specimen","",
CONCATENATE("  - &amp;SpecimenID",TEXT(SUMPRODUCT(--($M$3:$M4893&lt;&gt;"")),"0000"),
" {","SamplingFeatureID:  *SamplingFeatureID",TEXT($A4894,"0000"),
", SpecimenTypeCV:  ",CHAR(34),INDEX(Specimens[Specimen Type],$A4894),CHAR(34),
", SpecimenMediumCV:  ",INDEX(Specimens[Specimen Medium],$A4894),
", IsFieldSpecimen:  ",CHAR(34),INDEX(Specimens[Is Field Specimen?],$A4894),CHAR(34),"}"))</f>
        <v>#REF!</v>
      </c>
      <c r="N4894" t="e">
        <f>IF(COUNTA(SpatialOffsets[])=0,"", IF(INDEX(SpatialOffsets[Spatial Offset Type],$A4894)="","",
CONCATENATE("  - &amp;SpatialOffsetID",TEXT($A4894,"0000"),
" {","SpatialOffsetTypeCV:  ",CHAR(34),INDEX(SpatialOffsets[Spatial Offset Type],$A4894),CHAR(34),
", Offset1Value:  ",INDEX(SpatialOffsets[Offset 1 Value],$A4894),
", Offset1UnitID:  ",CHAR(34),INDEX(SpatialOffsets[Offset 1 Unit],$A4894),CHAR(34),
", Offset2Value:  ",INDEX(SpatialOffsets[Offset 2 Value],$A4894),
", Offset2UnitID:  ",CHAR(34),INDEX(SpatialOffsets[Offset 2 Unit],$A4894),CHAR(34),
", Offset3Value:  ",INDEX(SpatialOffsets[Offset 3 Value],$A4894),
", Offset3UnitID:  ",CHAR(34),INDEX(SpatialOffsets[Offset 3 Unit],$A4894),CHAR(34),,"}")))</f>
        <v>#REF!</v>
      </c>
      <c r="O4894" t="e">
        <f>IF(COUNTA(RelatedFeatures[])=0,"", IF(INDEX(RelatedFeatures[First Sampling Feature Code],$A4894)="","",
CONCATENATE("  - &amp;RelationID",TEXT($A4894,"0000"),
" {","SamplingFeatureID:  *SamplingFeatureID",TEXT(MATCH(INDEX(RelatedFeatures[First Sampling Feature Code],$A4894),SamplingFeatures[Feature Code],0),"0000"),
", RelationshipTypeCV:  ",CHAR(34),INDEX(RelatedFeatures[Relationship Type],$A4894),CHAR(34),
", RelatedFeatureID: *SamplingFeatureID",TEXT(MATCH(INDEX(RelatedFeatures[Second Sampling Feature Code],$A4894),SamplingFeatures[Feature Code],0),"0000"),
", SpatialOffsetID:  ",IF(INDEX(RelatedFeatures[Offset Number],$A4894)="","",CONCATENATE("*SpatialOffsetID",TEXT(INDEX(RelatedFeatures[Offset Number],$A4894),"0000"))),"}")))</f>
        <v>#REF!</v>
      </c>
      <c r="P4894" t="e">
        <f>IF(INDEX(Methods[Method Type],$A4894)="","",
CONCATENATE("  - &amp;MethodID",TEXT($A4894,"0000"),
" {","MethodTypeCV:  ",CHAR(34),INDEX(Methods[Method Type],$A4894),CHAR(34),
", MethodCode:  ",CHAR(34),INDEX(Methods[Method Code],$A4894),CHAR(34),
", MethodName:  ",CHAR(34),INDEX(Methods[Method Name],$A4894),CHAR(34),
", MethodDescription:  ",CHAR(34),INDEX(Methods[Method Description],$A4894),CHAR(34),
", MethodLink:  ",CHAR(34),INDEX(Methods[Method Link],$A4894),CHAR(34),
", OrganizationID: *OrganizationID",TEXT(MATCH(INDEX(Methods[Organization Name],$A4894),Organizations[Organization Name],0),"0000"),"}"))</f>
        <v>#REF!</v>
      </c>
      <c r="Q4894" t="e">
        <f>IF(INDEX(Variables[Variable Type],$A4894)="","",
CONCATENATE("  - &amp;VariableID",TEXT($A4894,"0000"),
" {","VariableTypeCV:  ",CHAR(34),INDEX(Variables[Variable Type],$A4894),CHAR(34),
", VariableCode:  ",CHAR(34),INDEX(Variables[Variable Code],$A4894),CHAR(34),
", VariableNameCV:  ",CHAR(34),INDEX(Variables[Variable Name],$A4894),CHAR(34),
", VariableDefinition:  ",CHAR(34),INDEX(Variables[Variable Definition],$A4894),CHAR(34),
", SpecciationCV:  ",CHAR(34),INDEX(Variables[Speciation],$A4894),CHAR(34),
", NoDataValue:  ",CHAR(34),INDEX(Variables[No Data Value],$A4894),CHAR(34),"}"))</f>
        <v>#REF!</v>
      </c>
    </row>
    <row r="4895" spans="1:17" x14ac:dyDescent="0.25">
      <c r="A4895">
        <v>4892</v>
      </c>
      <c r="D4895" t="e">
        <f>IF(INDEX(People[First Name],$A4895)="","",
CONCATENATE("  - &amp;PersonID",TEXT($A4895,"0000"),
" {","PersonFirstName:  ",CHAR(34),INDEX(People[First Name],$A4895),CHAR(34),
", PersonMiddleName:  ",CHAR(34),INDEX(People[Middle Name],$A4895),CHAR(34),
", PersonLastName:  ",CHAR(34),INDEX(People[Last Name],$A4895),CHAR(34),"}"))</f>
        <v>#REF!</v>
      </c>
      <c r="E4895" t="e">
        <f>IF(INDEX(Organizations[Organization Type '[CV']],$A4895)="","",
CONCATENATE("  - &amp;OrganizationID",TEXT($A4895,"0000"),
" {","OrganizationTypeCV:  ",CHAR(34),INDEX(Organizations[Organization Type '[CV']],$A4895),CHAR(34),
", OrganizationCode:  ",CHAR(34),INDEX(Organizations[Organization Code],$A4895),CHAR(34),
", OrganizationName:  ",CHAR(34),INDEX(Organizations[Organization Name],$A4895),CHAR(34),
", OrganizationDescription:  ",CHAR(34),INDEX(Organizations[Organization Description],$A4895),CHAR(34),
", OrganizationLink:  ",CHAR(34),INDEX(Organizations[Organization Link],$A4895),CHAR(34),"}"))</f>
        <v>#REF!</v>
      </c>
      <c r="F4895" t="e">
        <f>IF(INDEX(People[First Name],$A4895)="","",
CONCATENATE("  - &amp;AffiliationID",TEXT($A4895,"0000"),
" {PersonID: *PersonID",TEXT($A4895,"0000"),
", OrganizationID: *OrganizationID",TEXT(MATCH(INDEX(People[Organization Name],$A4895),Organizations[Organization Name],0),"0000"),
", IsPrimaryOrganizationContact: , AffiliationStartDate: , AffiliationEndDate: , PrimaryPhone: ",
", PrimaryEmail: ",CHAR(34),INDEX(People[Primary Email],$A4895),CHAR(34),
", PrimaryAddress: ",CHAR(34),INDEX(People[Primary Address],$A4895),CHAR(34),
", PersonLink: }"))</f>
        <v>#REF!</v>
      </c>
      <c r="H4895" t="e">
        <f>IF(COUNTA(CitationInformation)=0,"",IF(INDEX(AuthorList[Author Name],$A4895)="","",
CONCATENATE("  - &amp;AuthorListID",TEXT($A4895,"0000"),
"  {CitationID: *CitationID0001",
", PersonID: *PersonID",TEXT(MATCH(INDEX(AuthorList[Author Name],$A4895),People[Full Name],0),"0000"),
", AuthorOrder: ",INDEX(AuthorList[Author Number],$A4895),"}")))</f>
        <v>#REF!</v>
      </c>
      <c r="K4895" t="e">
        <f>IF(INDEX(SamplingFeatures[Feature Code],$A4895)="","",
CONCATENATE("  - &amp;SamplingFeatureID",TEXT($A4895,"0000"),
" {","SamplingFeatureUUID:  ",CHAR(34),INDEX(SamplingFeatures[Sampling Feature UUID],$A4895),CHAR(34),
", SamplingFeatureTypeCV:  ",CHAR(34),INDEX(SamplingFeatures[Sampling Feature Type],$A4895),CHAR(34),
", SamplingFeatureCode:  ",CHAR(34),INDEX(SamplingFeatures[Feature Code],$A4895),CHAR(34),
", SamplingFeatureName:  ",CHAR(34),INDEX(SamplingFeatures[Feature Name],$A4895),CHAR(34),
", SamplingFeatureDescription:  ",CHAR(34),INDEX(SamplingFeatures[Feature Description],$A4895),CHAR(34),
", SamplingFeatureGeotypeCV:  ",CHAR(34),INDEX(SamplingFeatures[Feature Geo Type],$A4895),CHAR(34),
", FeatureGeometry:  ",CHAR(34),INDEX(SamplingFeatures[Feature Geometry],$A4895),CHAR(34),
", Elevation_m:  ",CHAR(34),INDEX(SamplingFeatures[Elevation_m],$A4895),CHAR(34),
", ElevationDatumCV:  ",CHAR(34),ElevationDatum,CHAR(34),"}"))</f>
        <v>#REF!</v>
      </c>
      <c r="L4895" t="e">
        <f>IF(INDEX(SamplingFeatures[Sampling Feature Type],$A4895)&lt;&gt;"Site","",
CONCATENATE("  - &amp;SiteID",TEXT(SUMPRODUCT(--($L$3:$L4894&lt;&gt;"")),"0000"),
" {","SamplingFeatureID:  *SamplingFeatureID",TEXT($A4895,"0000"),
", SiteTypeCV:  ",CHAR(34),INDEX(Sites[Site Type],$A4895),CHAR(34),
", Latitude:  ",INDEX(Sites[Latitude],$A4895),
", Longitude:  ",INDEX(Sites[Longitude],$A4895),
", SRSName:  ",CHAR(34),LatLonDatum,CHAR(34),"}"))</f>
        <v>#REF!</v>
      </c>
      <c r="M4895" t="e">
        <f>IF(INDEX(SamplingFeatures[Sampling Feature Type],$A4895)&lt;&gt;"Specimen","",
CONCATENATE("  - &amp;SpecimenID",TEXT(SUMPRODUCT(--($M$3:$M4894&lt;&gt;"")),"0000"),
" {","SamplingFeatureID:  *SamplingFeatureID",TEXT($A4895,"0000"),
", SpecimenTypeCV:  ",CHAR(34),INDEX(Specimens[Specimen Type],$A4895),CHAR(34),
", SpecimenMediumCV:  ",INDEX(Specimens[Specimen Medium],$A4895),
", IsFieldSpecimen:  ",CHAR(34),INDEX(Specimens[Is Field Specimen?],$A4895),CHAR(34),"}"))</f>
        <v>#REF!</v>
      </c>
      <c r="N4895" t="e">
        <f>IF(COUNTA(SpatialOffsets[])=0,"", IF(INDEX(SpatialOffsets[Spatial Offset Type],$A4895)="","",
CONCATENATE("  - &amp;SpatialOffsetID",TEXT($A4895,"0000"),
" {","SpatialOffsetTypeCV:  ",CHAR(34),INDEX(SpatialOffsets[Spatial Offset Type],$A4895),CHAR(34),
", Offset1Value:  ",INDEX(SpatialOffsets[Offset 1 Value],$A4895),
", Offset1UnitID:  ",CHAR(34),INDEX(SpatialOffsets[Offset 1 Unit],$A4895),CHAR(34),
", Offset2Value:  ",INDEX(SpatialOffsets[Offset 2 Value],$A4895),
", Offset2UnitID:  ",CHAR(34),INDEX(SpatialOffsets[Offset 2 Unit],$A4895),CHAR(34),
", Offset3Value:  ",INDEX(SpatialOffsets[Offset 3 Value],$A4895),
", Offset3UnitID:  ",CHAR(34),INDEX(SpatialOffsets[Offset 3 Unit],$A4895),CHAR(34),,"}")))</f>
        <v>#REF!</v>
      </c>
      <c r="O4895" t="e">
        <f>IF(COUNTA(RelatedFeatures[])=0,"", IF(INDEX(RelatedFeatures[First Sampling Feature Code],$A4895)="","",
CONCATENATE("  - &amp;RelationID",TEXT($A4895,"0000"),
" {","SamplingFeatureID:  *SamplingFeatureID",TEXT(MATCH(INDEX(RelatedFeatures[First Sampling Feature Code],$A4895),SamplingFeatures[Feature Code],0),"0000"),
", RelationshipTypeCV:  ",CHAR(34),INDEX(RelatedFeatures[Relationship Type],$A4895),CHAR(34),
", RelatedFeatureID: *SamplingFeatureID",TEXT(MATCH(INDEX(RelatedFeatures[Second Sampling Feature Code],$A4895),SamplingFeatures[Feature Code],0),"0000"),
", SpatialOffsetID:  ",IF(INDEX(RelatedFeatures[Offset Number],$A4895)="","",CONCATENATE("*SpatialOffsetID",TEXT(INDEX(RelatedFeatures[Offset Number],$A4895),"0000"))),"}")))</f>
        <v>#REF!</v>
      </c>
      <c r="P4895" t="e">
        <f>IF(INDEX(Methods[Method Type],$A4895)="","",
CONCATENATE("  - &amp;MethodID",TEXT($A4895,"0000"),
" {","MethodTypeCV:  ",CHAR(34),INDEX(Methods[Method Type],$A4895),CHAR(34),
", MethodCode:  ",CHAR(34),INDEX(Methods[Method Code],$A4895),CHAR(34),
", MethodName:  ",CHAR(34),INDEX(Methods[Method Name],$A4895),CHAR(34),
", MethodDescription:  ",CHAR(34),INDEX(Methods[Method Description],$A4895),CHAR(34),
", MethodLink:  ",CHAR(34),INDEX(Methods[Method Link],$A4895),CHAR(34),
", OrganizationID: *OrganizationID",TEXT(MATCH(INDEX(Methods[Organization Name],$A4895),Organizations[Organization Name],0),"0000"),"}"))</f>
        <v>#REF!</v>
      </c>
      <c r="Q4895" t="e">
        <f>IF(INDEX(Variables[Variable Type],$A4895)="","",
CONCATENATE("  - &amp;VariableID",TEXT($A4895,"0000"),
" {","VariableTypeCV:  ",CHAR(34),INDEX(Variables[Variable Type],$A4895),CHAR(34),
", VariableCode:  ",CHAR(34),INDEX(Variables[Variable Code],$A4895),CHAR(34),
", VariableNameCV:  ",CHAR(34),INDEX(Variables[Variable Name],$A4895),CHAR(34),
", VariableDefinition:  ",CHAR(34),INDEX(Variables[Variable Definition],$A4895),CHAR(34),
", SpecciationCV:  ",CHAR(34),INDEX(Variables[Speciation],$A4895),CHAR(34),
", NoDataValue:  ",CHAR(34),INDEX(Variables[No Data Value],$A4895),CHAR(34),"}"))</f>
        <v>#REF!</v>
      </c>
    </row>
    <row r="4896" spans="1:17" x14ac:dyDescent="0.25">
      <c r="A4896">
        <v>4893</v>
      </c>
      <c r="D4896" t="e">
        <f>IF(INDEX(People[First Name],$A4896)="","",
CONCATENATE("  - &amp;PersonID",TEXT($A4896,"0000"),
" {","PersonFirstName:  ",CHAR(34),INDEX(People[First Name],$A4896),CHAR(34),
", PersonMiddleName:  ",CHAR(34),INDEX(People[Middle Name],$A4896),CHAR(34),
", PersonLastName:  ",CHAR(34),INDEX(People[Last Name],$A4896),CHAR(34),"}"))</f>
        <v>#REF!</v>
      </c>
      <c r="E4896" t="e">
        <f>IF(INDEX(Organizations[Organization Type '[CV']],$A4896)="","",
CONCATENATE("  - &amp;OrganizationID",TEXT($A4896,"0000"),
" {","OrganizationTypeCV:  ",CHAR(34),INDEX(Organizations[Organization Type '[CV']],$A4896),CHAR(34),
", OrganizationCode:  ",CHAR(34),INDEX(Organizations[Organization Code],$A4896),CHAR(34),
", OrganizationName:  ",CHAR(34),INDEX(Organizations[Organization Name],$A4896),CHAR(34),
", OrganizationDescription:  ",CHAR(34),INDEX(Organizations[Organization Description],$A4896),CHAR(34),
", OrganizationLink:  ",CHAR(34),INDEX(Organizations[Organization Link],$A4896),CHAR(34),"}"))</f>
        <v>#REF!</v>
      </c>
      <c r="F4896" t="e">
        <f>IF(INDEX(People[First Name],$A4896)="","",
CONCATENATE("  - &amp;AffiliationID",TEXT($A4896,"0000"),
" {PersonID: *PersonID",TEXT($A4896,"0000"),
", OrganizationID: *OrganizationID",TEXT(MATCH(INDEX(People[Organization Name],$A4896),Organizations[Organization Name],0),"0000"),
", IsPrimaryOrganizationContact: , AffiliationStartDate: , AffiliationEndDate: , PrimaryPhone: ",
", PrimaryEmail: ",CHAR(34),INDEX(People[Primary Email],$A4896),CHAR(34),
", PrimaryAddress: ",CHAR(34),INDEX(People[Primary Address],$A4896),CHAR(34),
", PersonLink: }"))</f>
        <v>#REF!</v>
      </c>
      <c r="H4896" t="e">
        <f>IF(COUNTA(CitationInformation)=0,"",IF(INDEX(AuthorList[Author Name],$A4896)="","",
CONCATENATE("  - &amp;AuthorListID",TEXT($A4896,"0000"),
"  {CitationID: *CitationID0001",
", PersonID: *PersonID",TEXT(MATCH(INDEX(AuthorList[Author Name],$A4896),People[Full Name],0),"0000"),
", AuthorOrder: ",INDEX(AuthorList[Author Number],$A4896),"}")))</f>
        <v>#REF!</v>
      </c>
      <c r="K4896" t="e">
        <f>IF(INDEX(SamplingFeatures[Feature Code],$A4896)="","",
CONCATENATE("  - &amp;SamplingFeatureID",TEXT($A4896,"0000"),
" {","SamplingFeatureUUID:  ",CHAR(34),INDEX(SamplingFeatures[Sampling Feature UUID],$A4896),CHAR(34),
", SamplingFeatureTypeCV:  ",CHAR(34),INDEX(SamplingFeatures[Sampling Feature Type],$A4896),CHAR(34),
", SamplingFeatureCode:  ",CHAR(34),INDEX(SamplingFeatures[Feature Code],$A4896),CHAR(34),
", SamplingFeatureName:  ",CHAR(34),INDEX(SamplingFeatures[Feature Name],$A4896),CHAR(34),
", SamplingFeatureDescription:  ",CHAR(34),INDEX(SamplingFeatures[Feature Description],$A4896),CHAR(34),
", SamplingFeatureGeotypeCV:  ",CHAR(34),INDEX(SamplingFeatures[Feature Geo Type],$A4896),CHAR(34),
", FeatureGeometry:  ",CHAR(34),INDEX(SamplingFeatures[Feature Geometry],$A4896),CHAR(34),
", Elevation_m:  ",CHAR(34),INDEX(SamplingFeatures[Elevation_m],$A4896),CHAR(34),
", ElevationDatumCV:  ",CHAR(34),ElevationDatum,CHAR(34),"}"))</f>
        <v>#REF!</v>
      </c>
      <c r="L4896" t="e">
        <f>IF(INDEX(SamplingFeatures[Sampling Feature Type],$A4896)&lt;&gt;"Site","",
CONCATENATE("  - &amp;SiteID",TEXT(SUMPRODUCT(--($L$3:$L4895&lt;&gt;"")),"0000"),
" {","SamplingFeatureID:  *SamplingFeatureID",TEXT($A4896,"0000"),
", SiteTypeCV:  ",CHAR(34),INDEX(Sites[Site Type],$A4896),CHAR(34),
", Latitude:  ",INDEX(Sites[Latitude],$A4896),
", Longitude:  ",INDEX(Sites[Longitude],$A4896),
", SRSName:  ",CHAR(34),LatLonDatum,CHAR(34),"}"))</f>
        <v>#REF!</v>
      </c>
      <c r="M4896" t="e">
        <f>IF(INDEX(SamplingFeatures[Sampling Feature Type],$A4896)&lt;&gt;"Specimen","",
CONCATENATE("  - &amp;SpecimenID",TEXT(SUMPRODUCT(--($M$3:$M4895&lt;&gt;"")),"0000"),
" {","SamplingFeatureID:  *SamplingFeatureID",TEXT($A4896,"0000"),
", SpecimenTypeCV:  ",CHAR(34),INDEX(Specimens[Specimen Type],$A4896),CHAR(34),
", SpecimenMediumCV:  ",INDEX(Specimens[Specimen Medium],$A4896),
", IsFieldSpecimen:  ",CHAR(34),INDEX(Specimens[Is Field Specimen?],$A4896),CHAR(34),"}"))</f>
        <v>#REF!</v>
      </c>
      <c r="N4896" t="e">
        <f>IF(COUNTA(SpatialOffsets[])=0,"", IF(INDEX(SpatialOffsets[Spatial Offset Type],$A4896)="","",
CONCATENATE("  - &amp;SpatialOffsetID",TEXT($A4896,"0000"),
" {","SpatialOffsetTypeCV:  ",CHAR(34),INDEX(SpatialOffsets[Spatial Offset Type],$A4896),CHAR(34),
", Offset1Value:  ",INDEX(SpatialOffsets[Offset 1 Value],$A4896),
", Offset1UnitID:  ",CHAR(34),INDEX(SpatialOffsets[Offset 1 Unit],$A4896),CHAR(34),
", Offset2Value:  ",INDEX(SpatialOffsets[Offset 2 Value],$A4896),
", Offset2UnitID:  ",CHAR(34),INDEX(SpatialOffsets[Offset 2 Unit],$A4896),CHAR(34),
", Offset3Value:  ",INDEX(SpatialOffsets[Offset 3 Value],$A4896),
", Offset3UnitID:  ",CHAR(34),INDEX(SpatialOffsets[Offset 3 Unit],$A4896),CHAR(34),,"}")))</f>
        <v>#REF!</v>
      </c>
      <c r="O4896" t="e">
        <f>IF(COUNTA(RelatedFeatures[])=0,"", IF(INDEX(RelatedFeatures[First Sampling Feature Code],$A4896)="","",
CONCATENATE("  - &amp;RelationID",TEXT($A4896,"0000"),
" {","SamplingFeatureID:  *SamplingFeatureID",TEXT(MATCH(INDEX(RelatedFeatures[First Sampling Feature Code],$A4896),SamplingFeatures[Feature Code],0),"0000"),
", RelationshipTypeCV:  ",CHAR(34),INDEX(RelatedFeatures[Relationship Type],$A4896),CHAR(34),
", RelatedFeatureID: *SamplingFeatureID",TEXT(MATCH(INDEX(RelatedFeatures[Second Sampling Feature Code],$A4896),SamplingFeatures[Feature Code],0),"0000"),
", SpatialOffsetID:  ",IF(INDEX(RelatedFeatures[Offset Number],$A4896)="","",CONCATENATE("*SpatialOffsetID",TEXT(INDEX(RelatedFeatures[Offset Number],$A4896),"0000"))),"}")))</f>
        <v>#REF!</v>
      </c>
      <c r="P4896" t="e">
        <f>IF(INDEX(Methods[Method Type],$A4896)="","",
CONCATENATE("  - &amp;MethodID",TEXT($A4896,"0000"),
" {","MethodTypeCV:  ",CHAR(34),INDEX(Methods[Method Type],$A4896),CHAR(34),
", MethodCode:  ",CHAR(34),INDEX(Methods[Method Code],$A4896),CHAR(34),
", MethodName:  ",CHAR(34),INDEX(Methods[Method Name],$A4896),CHAR(34),
", MethodDescription:  ",CHAR(34),INDEX(Methods[Method Description],$A4896),CHAR(34),
", MethodLink:  ",CHAR(34),INDEX(Methods[Method Link],$A4896),CHAR(34),
", OrganizationID: *OrganizationID",TEXT(MATCH(INDEX(Methods[Organization Name],$A4896),Organizations[Organization Name],0),"0000"),"}"))</f>
        <v>#REF!</v>
      </c>
      <c r="Q4896" t="e">
        <f>IF(INDEX(Variables[Variable Type],$A4896)="","",
CONCATENATE("  - &amp;VariableID",TEXT($A4896,"0000"),
" {","VariableTypeCV:  ",CHAR(34),INDEX(Variables[Variable Type],$A4896),CHAR(34),
", VariableCode:  ",CHAR(34),INDEX(Variables[Variable Code],$A4896),CHAR(34),
", VariableNameCV:  ",CHAR(34),INDEX(Variables[Variable Name],$A4896),CHAR(34),
", VariableDefinition:  ",CHAR(34),INDEX(Variables[Variable Definition],$A4896),CHAR(34),
", SpecciationCV:  ",CHAR(34),INDEX(Variables[Speciation],$A4896),CHAR(34),
", NoDataValue:  ",CHAR(34),INDEX(Variables[No Data Value],$A4896),CHAR(34),"}"))</f>
        <v>#REF!</v>
      </c>
    </row>
    <row r="4897" spans="1:17" x14ac:dyDescent="0.25">
      <c r="A4897">
        <v>4894</v>
      </c>
      <c r="D4897" t="e">
        <f>IF(INDEX(People[First Name],$A4897)="","",
CONCATENATE("  - &amp;PersonID",TEXT($A4897,"0000"),
" {","PersonFirstName:  ",CHAR(34),INDEX(People[First Name],$A4897),CHAR(34),
", PersonMiddleName:  ",CHAR(34),INDEX(People[Middle Name],$A4897),CHAR(34),
", PersonLastName:  ",CHAR(34),INDEX(People[Last Name],$A4897),CHAR(34),"}"))</f>
        <v>#REF!</v>
      </c>
      <c r="E4897" t="e">
        <f>IF(INDEX(Organizations[Organization Type '[CV']],$A4897)="","",
CONCATENATE("  - &amp;OrganizationID",TEXT($A4897,"0000"),
" {","OrganizationTypeCV:  ",CHAR(34),INDEX(Organizations[Organization Type '[CV']],$A4897),CHAR(34),
", OrganizationCode:  ",CHAR(34),INDEX(Organizations[Organization Code],$A4897),CHAR(34),
", OrganizationName:  ",CHAR(34),INDEX(Organizations[Organization Name],$A4897),CHAR(34),
", OrganizationDescription:  ",CHAR(34),INDEX(Organizations[Organization Description],$A4897),CHAR(34),
", OrganizationLink:  ",CHAR(34),INDEX(Organizations[Organization Link],$A4897),CHAR(34),"}"))</f>
        <v>#REF!</v>
      </c>
      <c r="F4897" t="e">
        <f>IF(INDEX(People[First Name],$A4897)="","",
CONCATENATE("  - &amp;AffiliationID",TEXT($A4897,"0000"),
" {PersonID: *PersonID",TEXT($A4897,"0000"),
", OrganizationID: *OrganizationID",TEXT(MATCH(INDEX(People[Organization Name],$A4897),Organizations[Organization Name],0),"0000"),
", IsPrimaryOrganizationContact: , AffiliationStartDate: , AffiliationEndDate: , PrimaryPhone: ",
", PrimaryEmail: ",CHAR(34),INDEX(People[Primary Email],$A4897),CHAR(34),
", PrimaryAddress: ",CHAR(34),INDEX(People[Primary Address],$A4897),CHAR(34),
", PersonLink: }"))</f>
        <v>#REF!</v>
      </c>
      <c r="H4897" t="e">
        <f>IF(COUNTA(CitationInformation)=0,"",IF(INDEX(AuthorList[Author Name],$A4897)="","",
CONCATENATE("  - &amp;AuthorListID",TEXT($A4897,"0000"),
"  {CitationID: *CitationID0001",
", PersonID: *PersonID",TEXT(MATCH(INDEX(AuthorList[Author Name],$A4897),People[Full Name],0),"0000"),
", AuthorOrder: ",INDEX(AuthorList[Author Number],$A4897),"}")))</f>
        <v>#REF!</v>
      </c>
      <c r="K4897" t="e">
        <f>IF(INDEX(SamplingFeatures[Feature Code],$A4897)="","",
CONCATENATE("  - &amp;SamplingFeatureID",TEXT($A4897,"0000"),
" {","SamplingFeatureUUID:  ",CHAR(34),INDEX(SamplingFeatures[Sampling Feature UUID],$A4897),CHAR(34),
", SamplingFeatureTypeCV:  ",CHAR(34),INDEX(SamplingFeatures[Sampling Feature Type],$A4897),CHAR(34),
", SamplingFeatureCode:  ",CHAR(34),INDEX(SamplingFeatures[Feature Code],$A4897),CHAR(34),
", SamplingFeatureName:  ",CHAR(34),INDEX(SamplingFeatures[Feature Name],$A4897),CHAR(34),
", SamplingFeatureDescription:  ",CHAR(34),INDEX(SamplingFeatures[Feature Description],$A4897),CHAR(34),
", SamplingFeatureGeotypeCV:  ",CHAR(34),INDEX(SamplingFeatures[Feature Geo Type],$A4897),CHAR(34),
", FeatureGeometry:  ",CHAR(34),INDEX(SamplingFeatures[Feature Geometry],$A4897),CHAR(34),
", Elevation_m:  ",CHAR(34),INDEX(SamplingFeatures[Elevation_m],$A4897),CHAR(34),
", ElevationDatumCV:  ",CHAR(34),ElevationDatum,CHAR(34),"}"))</f>
        <v>#REF!</v>
      </c>
      <c r="L4897" t="e">
        <f>IF(INDEX(SamplingFeatures[Sampling Feature Type],$A4897)&lt;&gt;"Site","",
CONCATENATE("  - &amp;SiteID",TEXT(SUMPRODUCT(--($L$3:$L4896&lt;&gt;"")),"0000"),
" {","SamplingFeatureID:  *SamplingFeatureID",TEXT($A4897,"0000"),
", SiteTypeCV:  ",CHAR(34),INDEX(Sites[Site Type],$A4897),CHAR(34),
", Latitude:  ",INDEX(Sites[Latitude],$A4897),
", Longitude:  ",INDEX(Sites[Longitude],$A4897),
", SRSName:  ",CHAR(34),LatLonDatum,CHAR(34),"}"))</f>
        <v>#REF!</v>
      </c>
      <c r="M4897" t="e">
        <f>IF(INDEX(SamplingFeatures[Sampling Feature Type],$A4897)&lt;&gt;"Specimen","",
CONCATENATE("  - &amp;SpecimenID",TEXT(SUMPRODUCT(--($M$3:$M4896&lt;&gt;"")),"0000"),
" {","SamplingFeatureID:  *SamplingFeatureID",TEXT($A4897,"0000"),
", SpecimenTypeCV:  ",CHAR(34),INDEX(Specimens[Specimen Type],$A4897),CHAR(34),
", SpecimenMediumCV:  ",INDEX(Specimens[Specimen Medium],$A4897),
", IsFieldSpecimen:  ",CHAR(34),INDEX(Specimens[Is Field Specimen?],$A4897),CHAR(34),"}"))</f>
        <v>#REF!</v>
      </c>
      <c r="N4897" t="e">
        <f>IF(COUNTA(SpatialOffsets[])=0,"", IF(INDEX(SpatialOffsets[Spatial Offset Type],$A4897)="","",
CONCATENATE("  - &amp;SpatialOffsetID",TEXT($A4897,"0000"),
" {","SpatialOffsetTypeCV:  ",CHAR(34),INDEX(SpatialOffsets[Spatial Offset Type],$A4897),CHAR(34),
", Offset1Value:  ",INDEX(SpatialOffsets[Offset 1 Value],$A4897),
", Offset1UnitID:  ",CHAR(34),INDEX(SpatialOffsets[Offset 1 Unit],$A4897),CHAR(34),
", Offset2Value:  ",INDEX(SpatialOffsets[Offset 2 Value],$A4897),
", Offset2UnitID:  ",CHAR(34),INDEX(SpatialOffsets[Offset 2 Unit],$A4897),CHAR(34),
", Offset3Value:  ",INDEX(SpatialOffsets[Offset 3 Value],$A4897),
", Offset3UnitID:  ",CHAR(34),INDEX(SpatialOffsets[Offset 3 Unit],$A4897),CHAR(34),,"}")))</f>
        <v>#REF!</v>
      </c>
      <c r="O4897" t="e">
        <f>IF(COUNTA(RelatedFeatures[])=0,"", IF(INDEX(RelatedFeatures[First Sampling Feature Code],$A4897)="","",
CONCATENATE("  - &amp;RelationID",TEXT($A4897,"0000"),
" {","SamplingFeatureID:  *SamplingFeatureID",TEXT(MATCH(INDEX(RelatedFeatures[First Sampling Feature Code],$A4897),SamplingFeatures[Feature Code],0),"0000"),
", RelationshipTypeCV:  ",CHAR(34),INDEX(RelatedFeatures[Relationship Type],$A4897),CHAR(34),
", RelatedFeatureID: *SamplingFeatureID",TEXT(MATCH(INDEX(RelatedFeatures[Second Sampling Feature Code],$A4897),SamplingFeatures[Feature Code],0),"0000"),
", SpatialOffsetID:  ",IF(INDEX(RelatedFeatures[Offset Number],$A4897)="","",CONCATENATE("*SpatialOffsetID",TEXT(INDEX(RelatedFeatures[Offset Number],$A4897),"0000"))),"}")))</f>
        <v>#REF!</v>
      </c>
      <c r="P4897" t="e">
        <f>IF(INDEX(Methods[Method Type],$A4897)="","",
CONCATENATE("  - &amp;MethodID",TEXT($A4897,"0000"),
" {","MethodTypeCV:  ",CHAR(34),INDEX(Methods[Method Type],$A4897),CHAR(34),
", MethodCode:  ",CHAR(34),INDEX(Methods[Method Code],$A4897),CHAR(34),
", MethodName:  ",CHAR(34),INDEX(Methods[Method Name],$A4897),CHAR(34),
", MethodDescription:  ",CHAR(34),INDEX(Methods[Method Description],$A4897),CHAR(34),
", MethodLink:  ",CHAR(34),INDEX(Methods[Method Link],$A4897),CHAR(34),
", OrganizationID: *OrganizationID",TEXT(MATCH(INDEX(Methods[Organization Name],$A4897),Organizations[Organization Name],0),"0000"),"}"))</f>
        <v>#REF!</v>
      </c>
      <c r="Q4897" t="e">
        <f>IF(INDEX(Variables[Variable Type],$A4897)="","",
CONCATENATE("  - &amp;VariableID",TEXT($A4897,"0000"),
" {","VariableTypeCV:  ",CHAR(34),INDEX(Variables[Variable Type],$A4897),CHAR(34),
", VariableCode:  ",CHAR(34),INDEX(Variables[Variable Code],$A4897),CHAR(34),
", VariableNameCV:  ",CHAR(34),INDEX(Variables[Variable Name],$A4897),CHAR(34),
", VariableDefinition:  ",CHAR(34),INDEX(Variables[Variable Definition],$A4897),CHAR(34),
", SpecciationCV:  ",CHAR(34),INDEX(Variables[Speciation],$A4897),CHAR(34),
", NoDataValue:  ",CHAR(34),INDEX(Variables[No Data Value],$A4897),CHAR(34),"}"))</f>
        <v>#REF!</v>
      </c>
    </row>
    <row r="4898" spans="1:17" x14ac:dyDescent="0.25">
      <c r="A4898">
        <v>4895</v>
      </c>
      <c r="D4898" t="e">
        <f>IF(INDEX(People[First Name],$A4898)="","",
CONCATENATE("  - &amp;PersonID",TEXT($A4898,"0000"),
" {","PersonFirstName:  ",CHAR(34),INDEX(People[First Name],$A4898),CHAR(34),
", PersonMiddleName:  ",CHAR(34),INDEX(People[Middle Name],$A4898),CHAR(34),
", PersonLastName:  ",CHAR(34),INDEX(People[Last Name],$A4898),CHAR(34),"}"))</f>
        <v>#REF!</v>
      </c>
      <c r="E4898" t="e">
        <f>IF(INDEX(Organizations[Organization Type '[CV']],$A4898)="","",
CONCATENATE("  - &amp;OrganizationID",TEXT($A4898,"0000"),
" {","OrganizationTypeCV:  ",CHAR(34),INDEX(Organizations[Organization Type '[CV']],$A4898),CHAR(34),
", OrganizationCode:  ",CHAR(34),INDEX(Organizations[Organization Code],$A4898),CHAR(34),
", OrganizationName:  ",CHAR(34),INDEX(Organizations[Organization Name],$A4898),CHAR(34),
", OrganizationDescription:  ",CHAR(34),INDEX(Organizations[Organization Description],$A4898),CHAR(34),
", OrganizationLink:  ",CHAR(34),INDEX(Organizations[Organization Link],$A4898),CHAR(34),"}"))</f>
        <v>#REF!</v>
      </c>
      <c r="F4898" t="e">
        <f>IF(INDEX(People[First Name],$A4898)="","",
CONCATENATE("  - &amp;AffiliationID",TEXT($A4898,"0000"),
" {PersonID: *PersonID",TEXT($A4898,"0000"),
", OrganizationID: *OrganizationID",TEXT(MATCH(INDEX(People[Organization Name],$A4898),Organizations[Organization Name],0),"0000"),
", IsPrimaryOrganizationContact: , AffiliationStartDate: , AffiliationEndDate: , PrimaryPhone: ",
", PrimaryEmail: ",CHAR(34),INDEX(People[Primary Email],$A4898),CHAR(34),
", PrimaryAddress: ",CHAR(34),INDEX(People[Primary Address],$A4898),CHAR(34),
", PersonLink: }"))</f>
        <v>#REF!</v>
      </c>
      <c r="H4898" t="e">
        <f>IF(COUNTA(CitationInformation)=0,"",IF(INDEX(AuthorList[Author Name],$A4898)="","",
CONCATENATE("  - &amp;AuthorListID",TEXT($A4898,"0000"),
"  {CitationID: *CitationID0001",
", PersonID: *PersonID",TEXT(MATCH(INDEX(AuthorList[Author Name],$A4898),People[Full Name],0),"0000"),
", AuthorOrder: ",INDEX(AuthorList[Author Number],$A4898),"}")))</f>
        <v>#REF!</v>
      </c>
      <c r="K4898" t="e">
        <f>IF(INDEX(SamplingFeatures[Feature Code],$A4898)="","",
CONCATENATE("  - &amp;SamplingFeatureID",TEXT($A4898,"0000"),
" {","SamplingFeatureUUID:  ",CHAR(34),INDEX(SamplingFeatures[Sampling Feature UUID],$A4898),CHAR(34),
", SamplingFeatureTypeCV:  ",CHAR(34),INDEX(SamplingFeatures[Sampling Feature Type],$A4898),CHAR(34),
", SamplingFeatureCode:  ",CHAR(34),INDEX(SamplingFeatures[Feature Code],$A4898),CHAR(34),
", SamplingFeatureName:  ",CHAR(34),INDEX(SamplingFeatures[Feature Name],$A4898),CHAR(34),
", SamplingFeatureDescription:  ",CHAR(34),INDEX(SamplingFeatures[Feature Description],$A4898),CHAR(34),
", SamplingFeatureGeotypeCV:  ",CHAR(34),INDEX(SamplingFeatures[Feature Geo Type],$A4898),CHAR(34),
", FeatureGeometry:  ",CHAR(34),INDEX(SamplingFeatures[Feature Geometry],$A4898),CHAR(34),
", Elevation_m:  ",CHAR(34),INDEX(SamplingFeatures[Elevation_m],$A4898),CHAR(34),
", ElevationDatumCV:  ",CHAR(34),ElevationDatum,CHAR(34),"}"))</f>
        <v>#REF!</v>
      </c>
      <c r="L4898" t="e">
        <f>IF(INDEX(SamplingFeatures[Sampling Feature Type],$A4898)&lt;&gt;"Site","",
CONCATENATE("  - &amp;SiteID",TEXT(SUMPRODUCT(--($L$3:$L4897&lt;&gt;"")),"0000"),
" {","SamplingFeatureID:  *SamplingFeatureID",TEXT($A4898,"0000"),
", SiteTypeCV:  ",CHAR(34),INDEX(Sites[Site Type],$A4898),CHAR(34),
", Latitude:  ",INDEX(Sites[Latitude],$A4898),
", Longitude:  ",INDEX(Sites[Longitude],$A4898),
", SRSName:  ",CHAR(34),LatLonDatum,CHAR(34),"}"))</f>
        <v>#REF!</v>
      </c>
      <c r="M4898" t="e">
        <f>IF(INDEX(SamplingFeatures[Sampling Feature Type],$A4898)&lt;&gt;"Specimen","",
CONCATENATE("  - &amp;SpecimenID",TEXT(SUMPRODUCT(--($M$3:$M4897&lt;&gt;"")),"0000"),
" {","SamplingFeatureID:  *SamplingFeatureID",TEXT($A4898,"0000"),
", SpecimenTypeCV:  ",CHAR(34),INDEX(Specimens[Specimen Type],$A4898),CHAR(34),
", SpecimenMediumCV:  ",INDEX(Specimens[Specimen Medium],$A4898),
", IsFieldSpecimen:  ",CHAR(34),INDEX(Specimens[Is Field Specimen?],$A4898),CHAR(34),"}"))</f>
        <v>#REF!</v>
      </c>
      <c r="N4898" t="e">
        <f>IF(COUNTA(SpatialOffsets[])=0,"", IF(INDEX(SpatialOffsets[Spatial Offset Type],$A4898)="","",
CONCATENATE("  - &amp;SpatialOffsetID",TEXT($A4898,"0000"),
" {","SpatialOffsetTypeCV:  ",CHAR(34),INDEX(SpatialOffsets[Spatial Offset Type],$A4898),CHAR(34),
", Offset1Value:  ",INDEX(SpatialOffsets[Offset 1 Value],$A4898),
", Offset1UnitID:  ",CHAR(34),INDEX(SpatialOffsets[Offset 1 Unit],$A4898),CHAR(34),
", Offset2Value:  ",INDEX(SpatialOffsets[Offset 2 Value],$A4898),
", Offset2UnitID:  ",CHAR(34),INDEX(SpatialOffsets[Offset 2 Unit],$A4898),CHAR(34),
", Offset3Value:  ",INDEX(SpatialOffsets[Offset 3 Value],$A4898),
", Offset3UnitID:  ",CHAR(34),INDEX(SpatialOffsets[Offset 3 Unit],$A4898),CHAR(34),,"}")))</f>
        <v>#REF!</v>
      </c>
      <c r="O4898" t="e">
        <f>IF(COUNTA(RelatedFeatures[])=0,"", IF(INDEX(RelatedFeatures[First Sampling Feature Code],$A4898)="","",
CONCATENATE("  - &amp;RelationID",TEXT($A4898,"0000"),
" {","SamplingFeatureID:  *SamplingFeatureID",TEXT(MATCH(INDEX(RelatedFeatures[First Sampling Feature Code],$A4898),SamplingFeatures[Feature Code],0),"0000"),
", RelationshipTypeCV:  ",CHAR(34),INDEX(RelatedFeatures[Relationship Type],$A4898),CHAR(34),
", RelatedFeatureID: *SamplingFeatureID",TEXT(MATCH(INDEX(RelatedFeatures[Second Sampling Feature Code],$A4898),SamplingFeatures[Feature Code],0),"0000"),
", SpatialOffsetID:  ",IF(INDEX(RelatedFeatures[Offset Number],$A4898)="","",CONCATENATE("*SpatialOffsetID",TEXT(INDEX(RelatedFeatures[Offset Number],$A4898),"0000"))),"}")))</f>
        <v>#REF!</v>
      </c>
      <c r="P4898" t="e">
        <f>IF(INDEX(Methods[Method Type],$A4898)="","",
CONCATENATE("  - &amp;MethodID",TEXT($A4898,"0000"),
" {","MethodTypeCV:  ",CHAR(34),INDEX(Methods[Method Type],$A4898),CHAR(34),
", MethodCode:  ",CHAR(34),INDEX(Methods[Method Code],$A4898),CHAR(34),
", MethodName:  ",CHAR(34),INDEX(Methods[Method Name],$A4898),CHAR(34),
", MethodDescription:  ",CHAR(34),INDEX(Methods[Method Description],$A4898),CHAR(34),
", MethodLink:  ",CHAR(34),INDEX(Methods[Method Link],$A4898),CHAR(34),
", OrganizationID: *OrganizationID",TEXT(MATCH(INDEX(Methods[Organization Name],$A4898),Organizations[Organization Name],0),"0000"),"}"))</f>
        <v>#REF!</v>
      </c>
      <c r="Q4898" t="e">
        <f>IF(INDEX(Variables[Variable Type],$A4898)="","",
CONCATENATE("  - &amp;VariableID",TEXT($A4898,"0000"),
" {","VariableTypeCV:  ",CHAR(34),INDEX(Variables[Variable Type],$A4898),CHAR(34),
", VariableCode:  ",CHAR(34),INDEX(Variables[Variable Code],$A4898),CHAR(34),
", VariableNameCV:  ",CHAR(34),INDEX(Variables[Variable Name],$A4898),CHAR(34),
", VariableDefinition:  ",CHAR(34),INDEX(Variables[Variable Definition],$A4898),CHAR(34),
", SpecciationCV:  ",CHAR(34),INDEX(Variables[Speciation],$A4898),CHAR(34),
", NoDataValue:  ",CHAR(34),INDEX(Variables[No Data Value],$A4898),CHAR(34),"}"))</f>
        <v>#REF!</v>
      </c>
    </row>
    <row r="4899" spans="1:17" x14ac:dyDescent="0.25">
      <c r="A4899">
        <v>4896</v>
      </c>
      <c r="D4899" t="e">
        <f>IF(INDEX(People[First Name],$A4899)="","",
CONCATENATE("  - &amp;PersonID",TEXT($A4899,"0000"),
" {","PersonFirstName:  ",CHAR(34),INDEX(People[First Name],$A4899),CHAR(34),
", PersonMiddleName:  ",CHAR(34),INDEX(People[Middle Name],$A4899),CHAR(34),
", PersonLastName:  ",CHAR(34),INDEX(People[Last Name],$A4899),CHAR(34),"}"))</f>
        <v>#REF!</v>
      </c>
      <c r="E4899" t="e">
        <f>IF(INDEX(Organizations[Organization Type '[CV']],$A4899)="","",
CONCATENATE("  - &amp;OrganizationID",TEXT($A4899,"0000"),
" {","OrganizationTypeCV:  ",CHAR(34),INDEX(Organizations[Organization Type '[CV']],$A4899),CHAR(34),
", OrganizationCode:  ",CHAR(34),INDEX(Organizations[Organization Code],$A4899),CHAR(34),
", OrganizationName:  ",CHAR(34),INDEX(Organizations[Organization Name],$A4899),CHAR(34),
", OrganizationDescription:  ",CHAR(34),INDEX(Organizations[Organization Description],$A4899),CHAR(34),
", OrganizationLink:  ",CHAR(34),INDEX(Organizations[Organization Link],$A4899),CHAR(34),"}"))</f>
        <v>#REF!</v>
      </c>
      <c r="F4899" t="e">
        <f>IF(INDEX(People[First Name],$A4899)="","",
CONCATENATE("  - &amp;AffiliationID",TEXT($A4899,"0000"),
" {PersonID: *PersonID",TEXT($A4899,"0000"),
", OrganizationID: *OrganizationID",TEXT(MATCH(INDEX(People[Organization Name],$A4899),Organizations[Organization Name],0),"0000"),
", IsPrimaryOrganizationContact: , AffiliationStartDate: , AffiliationEndDate: , PrimaryPhone: ",
", PrimaryEmail: ",CHAR(34),INDEX(People[Primary Email],$A4899),CHAR(34),
", PrimaryAddress: ",CHAR(34),INDEX(People[Primary Address],$A4899),CHAR(34),
", PersonLink: }"))</f>
        <v>#REF!</v>
      </c>
      <c r="H4899" t="e">
        <f>IF(COUNTA(CitationInformation)=0,"",IF(INDEX(AuthorList[Author Name],$A4899)="","",
CONCATENATE("  - &amp;AuthorListID",TEXT($A4899,"0000"),
"  {CitationID: *CitationID0001",
", PersonID: *PersonID",TEXT(MATCH(INDEX(AuthorList[Author Name],$A4899),People[Full Name],0),"0000"),
", AuthorOrder: ",INDEX(AuthorList[Author Number],$A4899),"}")))</f>
        <v>#REF!</v>
      </c>
      <c r="K4899" t="e">
        <f>IF(INDEX(SamplingFeatures[Feature Code],$A4899)="","",
CONCATENATE("  - &amp;SamplingFeatureID",TEXT($A4899,"0000"),
" {","SamplingFeatureUUID:  ",CHAR(34),INDEX(SamplingFeatures[Sampling Feature UUID],$A4899),CHAR(34),
", SamplingFeatureTypeCV:  ",CHAR(34),INDEX(SamplingFeatures[Sampling Feature Type],$A4899),CHAR(34),
", SamplingFeatureCode:  ",CHAR(34),INDEX(SamplingFeatures[Feature Code],$A4899),CHAR(34),
", SamplingFeatureName:  ",CHAR(34),INDEX(SamplingFeatures[Feature Name],$A4899),CHAR(34),
", SamplingFeatureDescription:  ",CHAR(34),INDEX(SamplingFeatures[Feature Description],$A4899),CHAR(34),
", SamplingFeatureGeotypeCV:  ",CHAR(34),INDEX(SamplingFeatures[Feature Geo Type],$A4899),CHAR(34),
", FeatureGeometry:  ",CHAR(34),INDEX(SamplingFeatures[Feature Geometry],$A4899),CHAR(34),
", Elevation_m:  ",CHAR(34),INDEX(SamplingFeatures[Elevation_m],$A4899),CHAR(34),
", ElevationDatumCV:  ",CHAR(34),ElevationDatum,CHAR(34),"}"))</f>
        <v>#REF!</v>
      </c>
      <c r="L4899" t="e">
        <f>IF(INDEX(SamplingFeatures[Sampling Feature Type],$A4899)&lt;&gt;"Site","",
CONCATENATE("  - &amp;SiteID",TEXT(SUMPRODUCT(--($L$3:$L4898&lt;&gt;"")),"0000"),
" {","SamplingFeatureID:  *SamplingFeatureID",TEXT($A4899,"0000"),
", SiteTypeCV:  ",CHAR(34),INDEX(Sites[Site Type],$A4899),CHAR(34),
", Latitude:  ",INDEX(Sites[Latitude],$A4899),
", Longitude:  ",INDEX(Sites[Longitude],$A4899),
", SRSName:  ",CHAR(34),LatLonDatum,CHAR(34),"}"))</f>
        <v>#REF!</v>
      </c>
      <c r="M4899" t="e">
        <f>IF(INDEX(SamplingFeatures[Sampling Feature Type],$A4899)&lt;&gt;"Specimen","",
CONCATENATE("  - &amp;SpecimenID",TEXT(SUMPRODUCT(--($M$3:$M4898&lt;&gt;"")),"0000"),
" {","SamplingFeatureID:  *SamplingFeatureID",TEXT($A4899,"0000"),
", SpecimenTypeCV:  ",CHAR(34),INDEX(Specimens[Specimen Type],$A4899),CHAR(34),
", SpecimenMediumCV:  ",INDEX(Specimens[Specimen Medium],$A4899),
", IsFieldSpecimen:  ",CHAR(34),INDEX(Specimens[Is Field Specimen?],$A4899),CHAR(34),"}"))</f>
        <v>#REF!</v>
      </c>
      <c r="N4899" t="e">
        <f>IF(COUNTA(SpatialOffsets[])=0,"", IF(INDEX(SpatialOffsets[Spatial Offset Type],$A4899)="","",
CONCATENATE("  - &amp;SpatialOffsetID",TEXT($A4899,"0000"),
" {","SpatialOffsetTypeCV:  ",CHAR(34),INDEX(SpatialOffsets[Spatial Offset Type],$A4899),CHAR(34),
", Offset1Value:  ",INDEX(SpatialOffsets[Offset 1 Value],$A4899),
", Offset1UnitID:  ",CHAR(34),INDEX(SpatialOffsets[Offset 1 Unit],$A4899),CHAR(34),
", Offset2Value:  ",INDEX(SpatialOffsets[Offset 2 Value],$A4899),
", Offset2UnitID:  ",CHAR(34),INDEX(SpatialOffsets[Offset 2 Unit],$A4899),CHAR(34),
", Offset3Value:  ",INDEX(SpatialOffsets[Offset 3 Value],$A4899),
", Offset3UnitID:  ",CHAR(34),INDEX(SpatialOffsets[Offset 3 Unit],$A4899),CHAR(34),,"}")))</f>
        <v>#REF!</v>
      </c>
      <c r="O4899" t="e">
        <f>IF(COUNTA(RelatedFeatures[])=0,"", IF(INDEX(RelatedFeatures[First Sampling Feature Code],$A4899)="","",
CONCATENATE("  - &amp;RelationID",TEXT($A4899,"0000"),
" {","SamplingFeatureID:  *SamplingFeatureID",TEXT(MATCH(INDEX(RelatedFeatures[First Sampling Feature Code],$A4899),SamplingFeatures[Feature Code],0),"0000"),
", RelationshipTypeCV:  ",CHAR(34),INDEX(RelatedFeatures[Relationship Type],$A4899),CHAR(34),
", RelatedFeatureID: *SamplingFeatureID",TEXT(MATCH(INDEX(RelatedFeatures[Second Sampling Feature Code],$A4899),SamplingFeatures[Feature Code],0),"0000"),
", SpatialOffsetID:  ",IF(INDEX(RelatedFeatures[Offset Number],$A4899)="","",CONCATENATE("*SpatialOffsetID",TEXT(INDEX(RelatedFeatures[Offset Number],$A4899),"0000"))),"}")))</f>
        <v>#REF!</v>
      </c>
      <c r="P4899" t="e">
        <f>IF(INDEX(Methods[Method Type],$A4899)="","",
CONCATENATE("  - &amp;MethodID",TEXT($A4899,"0000"),
" {","MethodTypeCV:  ",CHAR(34),INDEX(Methods[Method Type],$A4899),CHAR(34),
", MethodCode:  ",CHAR(34),INDEX(Methods[Method Code],$A4899),CHAR(34),
", MethodName:  ",CHAR(34),INDEX(Methods[Method Name],$A4899),CHAR(34),
", MethodDescription:  ",CHAR(34),INDEX(Methods[Method Description],$A4899),CHAR(34),
", MethodLink:  ",CHAR(34),INDEX(Methods[Method Link],$A4899),CHAR(34),
", OrganizationID: *OrganizationID",TEXT(MATCH(INDEX(Methods[Organization Name],$A4899),Organizations[Organization Name],0),"0000"),"}"))</f>
        <v>#REF!</v>
      </c>
      <c r="Q4899" t="e">
        <f>IF(INDEX(Variables[Variable Type],$A4899)="","",
CONCATENATE("  - &amp;VariableID",TEXT($A4899,"0000"),
" {","VariableTypeCV:  ",CHAR(34),INDEX(Variables[Variable Type],$A4899),CHAR(34),
", VariableCode:  ",CHAR(34),INDEX(Variables[Variable Code],$A4899),CHAR(34),
", VariableNameCV:  ",CHAR(34),INDEX(Variables[Variable Name],$A4899),CHAR(34),
", VariableDefinition:  ",CHAR(34),INDEX(Variables[Variable Definition],$A4899),CHAR(34),
", SpecciationCV:  ",CHAR(34),INDEX(Variables[Speciation],$A4899),CHAR(34),
", NoDataValue:  ",CHAR(34),INDEX(Variables[No Data Value],$A4899),CHAR(34),"}"))</f>
        <v>#REF!</v>
      </c>
    </row>
    <row r="4900" spans="1:17" x14ac:dyDescent="0.25">
      <c r="A4900">
        <v>4897</v>
      </c>
      <c r="D4900" t="e">
        <f>IF(INDEX(People[First Name],$A4900)="","",
CONCATENATE("  - &amp;PersonID",TEXT($A4900,"0000"),
" {","PersonFirstName:  ",CHAR(34),INDEX(People[First Name],$A4900),CHAR(34),
", PersonMiddleName:  ",CHAR(34),INDEX(People[Middle Name],$A4900),CHAR(34),
", PersonLastName:  ",CHAR(34),INDEX(People[Last Name],$A4900),CHAR(34),"}"))</f>
        <v>#REF!</v>
      </c>
      <c r="E4900" t="e">
        <f>IF(INDEX(Organizations[Organization Type '[CV']],$A4900)="","",
CONCATENATE("  - &amp;OrganizationID",TEXT($A4900,"0000"),
" {","OrganizationTypeCV:  ",CHAR(34),INDEX(Organizations[Organization Type '[CV']],$A4900),CHAR(34),
", OrganizationCode:  ",CHAR(34),INDEX(Organizations[Organization Code],$A4900),CHAR(34),
", OrganizationName:  ",CHAR(34),INDEX(Organizations[Organization Name],$A4900),CHAR(34),
", OrganizationDescription:  ",CHAR(34),INDEX(Organizations[Organization Description],$A4900),CHAR(34),
", OrganizationLink:  ",CHAR(34),INDEX(Organizations[Organization Link],$A4900),CHAR(34),"}"))</f>
        <v>#REF!</v>
      </c>
      <c r="F4900" t="e">
        <f>IF(INDEX(People[First Name],$A4900)="","",
CONCATENATE("  - &amp;AffiliationID",TEXT($A4900,"0000"),
" {PersonID: *PersonID",TEXT($A4900,"0000"),
", OrganizationID: *OrganizationID",TEXT(MATCH(INDEX(People[Organization Name],$A4900),Organizations[Organization Name],0),"0000"),
", IsPrimaryOrganizationContact: , AffiliationStartDate: , AffiliationEndDate: , PrimaryPhone: ",
", PrimaryEmail: ",CHAR(34),INDEX(People[Primary Email],$A4900),CHAR(34),
", PrimaryAddress: ",CHAR(34),INDEX(People[Primary Address],$A4900),CHAR(34),
", PersonLink: }"))</f>
        <v>#REF!</v>
      </c>
      <c r="H4900" t="e">
        <f>IF(COUNTA(CitationInformation)=0,"",IF(INDEX(AuthorList[Author Name],$A4900)="","",
CONCATENATE("  - &amp;AuthorListID",TEXT($A4900,"0000"),
"  {CitationID: *CitationID0001",
", PersonID: *PersonID",TEXT(MATCH(INDEX(AuthorList[Author Name],$A4900),People[Full Name],0),"0000"),
", AuthorOrder: ",INDEX(AuthorList[Author Number],$A4900),"}")))</f>
        <v>#REF!</v>
      </c>
      <c r="K4900" t="e">
        <f>IF(INDEX(SamplingFeatures[Feature Code],$A4900)="","",
CONCATENATE("  - &amp;SamplingFeatureID",TEXT($A4900,"0000"),
" {","SamplingFeatureUUID:  ",CHAR(34),INDEX(SamplingFeatures[Sampling Feature UUID],$A4900),CHAR(34),
", SamplingFeatureTypeCV:  ",CHAR(34),INDEX(SamplingFeatures[Sampling Feature Type],$A4900),CHAR(34),
", SamplingFeatureCode:  ",CHAR(34),INDEX(SamplingFeatures[Feature Code],$A4900),CHAR(34),
", SamplingFeatureName:  ",CHAR(34),INDEX(SamplingFeatures[Feature Name],$A4900),CHAR(34),
", SamplingFeatureDescription:  ",CHAR(34),INDEX(SamplingFeatures[Feature Description],$A4900),CHAR(34),
", SamplingFeatureGeotypeCV:  ",CHAR(34),INDEX(SamplingFeatures[Feature Geo Type],$A4900),CHAR(34),
", FeatureGeometry:  ",CHAR(34),INDEX(SamplingFeatures[Feature Geometry],$A4900),CHAR(34),
", Elevation_m:  ",CHAR(34),INDEX(SamplingFeatures[Elevation_m],$A4900),CHAR(34),
", ElevationDatumCV:  ",CHAR(34),ElevationDatum,CHAR(34),"}"))</f>
        <v>#REF!</v>
      </c>
      <c r="L4900" t="e">
        <f>IF(INDEX(SamplingFeatures[Sampling Feature Type],$A4900)&lt;&gt;"Site","",
CONCATENATE("  - &amp;SiteID",TEXT(SUMPRODUCT(--($L$3:$L4899&lt;&gt;"")),"0000"),
" {","SamplingFeatureID:  *SamplingFeatureID",TEXT($A4900,"0000"),
", SiteTypeCV:  ",CHAR(34),INDEX(Sites[Site Type],$A4900),CHAR(34),
", Latitude:  ",INDEX(Sites[Latitude],$A4900),
", Longitude:  ",INDEX(Sites[Longitude],$A4900),
", SRSName:  ",CHAR(34),LatLonDatum,CHAR(34),"}"))</f>
        <v>#REF!</v>
      </c>
      <c r="M4900" t="e">
        <f>IF(INDEX(SamplingFeatures[Sampling Feature Type],$A4900)&lt;&gt;"Specimen","",
CONCATENATE("  - &amp;SpecimenID",TEXT(SUMPRODUCT(--($M$3:$M4899&lt;&gt;"")),"0000"),
" {","SamplingFeatureID:  *SamplingFeatureID",TEXT($A4900,"0000"),
", SpecimenTypeCV:  ",CHAR(34),INDEX(Specimens[Specimen Type],$A4900),CHAR(34),
", SpecimenMediumCV:  ",INDEX(Specimens[Specimen Medium],$A4900),
", IsFieldSpecimen:  ",CHAR(34),INDEX(Specimens[Is Field Specimen?],$A4900),CHAR(34),"}"))</f>
        <v>#REF!</v>
      </c>
      <c r="N4900" t="e">
        <f>IF(COUNTA(SpatialOffsets[])=0,"", IF(INDEX(SpatialOffsets[Spatial Offset Type],$A4900)="","",
CONCATENATE("  - &amp;SpatialOffsetID",TEXT($A4900,"0000"),
" {","SpatialOffsetTypeCV:  ",CHAR(34),INDEX(SpatialOffsets[Spatial Offset Type],$A4900),CHAR(34),
", Offset1Value:  ",INDEX(SpatialOffsets[Offset 1 Value],$A4900),
", Offset1UnitID:  ",CHAR(34),INDEX(SpatialOffsets[Offset 1 Unit],$A4900),CHAR(34),
", Offset2Value:  ",INDEX(SpatialOffsets[Offset 2 Value],$A4900),
", Offset2UnitID:  ",CHAR(34),INDEX(SpatialOffsets[Offset 2 Unit],$A4900),CHAR(34),
", Offset3Value:  ",INDEX(SpatialOffsets[Offset 3 Value],$A4900),
", Offset3UnitID:  ",CHAR(34),INDEX(SpatialOffsets[Offset 3 Unit],$A4900),CHAR(34),,"}")))</f>
        <v>#REF!</v>
      </c>
      <c r="O4900" t="e">
        <f>IF(COUNTA(RelatedFeatures[])=0,"", IF(INDEX(RelatedFeatures[First Sampling Feature Code],$A4900)="","",
CONCATENATE("  - &amp;RelationID",TEXT($A4900,"0000"),
" {","SamplingFeatureID:  *SamplingFeatureID",TEXT(MATCH(INDEX(RelatedFeatures[First Sampling Feature Code],$A4900),SamplingFeatures[Feature Code],0),"0000"),
", RelationshipTypeCV:  ",CHAR(34),INDEX(RelatedFeatures[Relationship Type],$A4900),CHAR(34),
", RelatedFeatureID: *SamplingFeatureID",TEXT(MATCH(INDEX(RelatedFeatures[Second Sampling Feature Code],$A4900),SamplingFeatures[Feature Code],0),"0000"),
", SpatialOffsetID:  ",IF(INDEX(RelatedFeatures[Offset Number],$A4900)="","",CONCATENATE("*SpatialOffsetID",TEXT(INDEX(RelatedFeatures[Offset Number],$A4900),"0000"))),"}")))</f>
        <v>#REF!</v>
      </c>
      <c r="P4900" t="e">
        <f>IF(INDEX(Methods[Method Type],$A4900)="","",
CONCATENATE("  - &amp;MethodID",TEXT($A4900,"0000"),
" {","MethodTypeCV:  ",CHAR(34),INDEX(Methods[Method Type],$A4900),CHAR(34),
", MethodCode:  ",CHAR(34),INDEX(Methods[Method Code],$A4900),CHAR(34),
", MethodName:  ",CHAR(34),INDEX(Methods[Method Name],$A4900),CHAR(34),
", MethodDescription:  ",CHAR(34),INDEX(Methods[Method Description],$A4900),CHAR(34),
", MethodLink:  ",CHAR(34),INDEX(Methods[Method Link],$A4900),CHAR(34),
", OrganizationID: *OrganizationID",TEXT(MATCH(INDEX(Methods[Organization Name],$A4900),Organizations[Organization Name],0),"0000"),"}"))</f>
        <v>#REF!</v>
      </c>
      <c r="Q4900" t="e">
        <f>IF(INDEX(Variables[Variable Type],$A4900)="","",
CONCATENATE("  - &amp;VariableID",TEXT($A4900,"0000"),
" {","VariableTypeCV:  ",CHAR(34),INDEX(Variables[Variable Type],$A4900),CHAR(34),
", VariableCode:  ",CHAR(34),INDEX(Variables[Variable Code],$A4900),CHAR(34),
", VariableNameCV:  ",CHAR(34),INDEX(Variables[Variable Name],$A4900),CHAR(34),
", VariableDefinition:  ",CHAR(34),INDEX(Variables[Variable Definition],$A4900),CHAR(34),
", SpecciationCV:  ",CHAR(34),INDEX(Variables[Speciation],$A4900),CHAR(34),
", NoDataValue:  ",CHAR(34),INDEX(Variables[No Data Value],$A4900),CHAR(34),"}"))</f>
        <v>#REF!</v>
      </c>
    </row>
    <row r="4901" spans="1:17" x14ac:dyDescent="0.25">
      <c r="A4901">
        <v>4898</v>
      </c>
      <c r="D4901" t="e">
        <f>IF(INDEX(People[First Name],$A4901)="","",
CONCATENATE("  - &amp;PersonID",TEXT($A4901,"0000"),
" {","PersonFirstName:  ",CHAR(34),INDEX(People[First Name],$A4901),CHAR(34),
", PersonMiddleName:  ",CHAR(34),INDEX(People[Middle Name],$A4901),CHAR(34),
", PersonLastName:  ",CHAR(34),INDEX(People[Last Name],$A4901),CHAR(34),"}"))</f>
        <v>#REF!</v>
      </c>
      <c r="E4901" t="e">
        <f>IF(INDEX(Organizations[Organization Type '[CV']],$A4901)="","",
CONCATENATE("  - &amp;OrganizationID",TEXT($A4901,"0000"),
" {","OrganizationTypeCV:  ",CHAR(34),INDEX(Organizations[Organization Type '[CV']],$A4901),CHAR(34),
", OrganizationCode:  ",CHAR(34),INDEX(Organizations[Organization Code],$A4901),CHAR(34),
", OrganizationName:  ",CHAR(34),INDEX(Organizations[Organization Name],$A4901),CHAR(34),
", OrganizationDescription:  ",CHAR(34),INDEX(Organizations[Organization Description],$A4901),CHAR(34),
", OrganizationLink:  ",CHAR(34),INDEX(Organizations[Organization Link],$A4901),CHAR(34),"}"))</f>
        <v>#REF!</v>
      </c>
      <c r="F4901" t="e">
        <f>IF(INDEX(People[First Name],$A4901)="","",
CONCATENATE("  - &amp;AffiliationID",TEXT($A4901,"0000"),
" {PersonID: *PersonID",TEXT($A4901,"0000"),
", OrganizationID: *OrganizationID",TEXT(MATCH(INDEX(People[Organization Name],$A4901),Organizations[Organization Name],0),"0000"),
", IsPrimaryOrganizationContact: , AffiliationStartDate: , AffiliationEndDate: , PrimaryPhone: ",
", PrimaryEmail: ",CHAR(34),INDEX(People[Primary Email],$A4901),CHAR(34),
", PrimaryAddress: ",CHAR(34),INDEX(People[Primary Address],$A4901),CHAR(34),
", PersonLink: }"))</f>
        <v>#REF!</v>
      </c>
      <c r="H4901" t="e">
        <f>IF(COUNTA(CitationInformation)=0,"",IF(INDEX(AuthorList[Author Name],$A4901)="","",
CONCATENATE("  - &amp;AuthorListID",TEXT($A4901,"0000"),
"  {CitationID: *CitationID0001",
", PersonID: *PersonID",TEXT(MATCH(INDEX(AuthorList[Author Name],$A4901),People[Full Name],0),"0000"),
", AuthorOrder: ",INDEX(AuthorList[Author Number],$A4901),"}")))</f>
        <v>#REF!</v>
      </c>
      <c r="K4901" t="e">
        <f>IF(INDEX(SamplingFeatures[Feature Code],$A4901)="","",
CONCATENATE("  - &amp;SamplingFeatureID",TEXT($A4901,"0000"),
" {","SamplingFeatureUUID:  ",CHAR(34),INDEX(SamplingFeatures[Sampling Feature UUID],$A4901),CHAR(34),
", SamplingFeatureTypeCV:  ",CHAR(34),INDEX(SamplingFeatures[Sampling Feature Type],$A4901),CHAR(34),
", SamplingFeatureCode:  ",CHAR(34),INDEX(SamplingFeatures[Feature Code],$A4901),CHAR(34),
", SamplingFeatureName:  ",CHAR(34),INDEX(SamplingFeatures[Feature Name],$A4901),CHAR(34),
", SamplingFeatureDescription:  ",CHAR(34),INDEX(SamplingFeatures[Feature Description],$A4901),CHAR(34),
", SamplingFeatureGeotypeCV:  ",CHAR(34),INDEX(SamplingFeatures[Feature Geo Type],$A4901),CHAR(34),
", FeatureGeometry:  ",CHAR(34),INDEX(SamplingFeatures[Feature Geometry],$A4901),CHAR(34),
", Elevation_m:  ",CHAR(34),INDEX(SamplingFeatures[Elevation_m],$A4901),CHAR(34),
", ElevationDatumCV:  ",CHAR(34),ElevationDatum,CHAR(34),"}"))</f>
        <v>#REF!</v>
      </c>
      <c r="L4901" t="e">
        <f>IF(INDEX(SamplingFeatures[Sampling Feature Type],$A4901)&lt;&gt;"Site","",
CONCATENATE("  - &amp;SiteID",TEXT(SUMPRODUCT(--($L$3:$L4900&lt;&gt;"")),"0000"),
" {","SamplingFeatureID:  *SamplingFeatureID",TEXT($A4901,"0000"),
", SiteTypeCV:  ",CHAR(34),INDEX(Sites[Site Type],$A4901),CHAR(34),
", Latitude:  ",INDEX(Sites[Latitude],$A4901),
", Longitude:  ",INDEX(Sites[Longitude],$A4901),
", SRSName:  ",CHAR(34),LatLonDatum,CHAR(34),"}"))</f>
        <v>#REF!</v>
      </c>
      <c r="M4901" t="e">
        <f>IF(INDEX(SamplingFeatures[Sampling Feature Type],$A4901)&lt;&gt;"Specimen","",
CONCATENATE("  - &amp;SpecimenID",TEXT(SUMPRODUCT(--($M$3:$M4900&lt;&gt;"")),"0000"),
" {","SamplingFeatureID:  *SamplingFeatureID",TEXT($A4901,"0000"),
", SpecimenTypeCV:  ",CHAR(34),INDEX(Specimens[Specimen Type],$A4901),CHAR(34),
", SpecimenMediumCV:  ",INDEX(Specimens[Specimen Medium],$A4901),
", IsFieldSpecimen:  ",CHAR(34),INDEX(Specimens[Is Field Specimen?],$A4901),CHAR(34),"}"))</f>
        <v>#REF!</v>
      </c>
      <c r="N4901" t="e">
        <f>IF(COUNTA(SpatialOffsets[])=0,"", IF(INDEX(SpatialOffsets[Spatial Offset Type],$A4901)="","",
CONCATENATE("  - &amp;SpatialOffsetID",TEXT($A4901,"0000"),
" {","SpatialOffsetTypeCV:  ",CHAR(34),INDEX(SpatialOffsets[Spatial Offset Type],$A4901),CHAR(34),
", Offset1Value:  ",INDEX(SpatialOffsets[Offset 1 Value],$A4901),
", Offset1UnitID:  ",CHAR(34),INDEX(SpatialOffsets[Offset 1 Unit],$A4901),CHAR(34),
", Offset2Value:  ",INDEX(SpatialOffsets[Offset 2 Value],$A4901),
", Offset2UnitID:  ",CHAR(34),INDEX(SpatialOffsets[Offset 2 Unit],$A4901),CHAR(34),
", Offset3Value:  ",INDEX(SpatialOffsets[Offset 3 Value],$A4901),
", Offset3UnitID:  ",CHAR(34),INDEX(SpatialOffsets[Offset 3 Unit],$A4901),CHAR(34),,"}")))</f>
        <v>#REF!</v>
      </c>
      <c r="O4901" t="e">
        <f>IF(COUNTA(RelatedFeatures[])=0,"", IF(INDEX(RelatedFeatures[First Sampling Feature Code],$A4901)="","",
CONCATENATE("  - &amp;RelationID",TEXT($A4901,"0000"),
" {","SamplingFeatureID:  *SamplingFeatureID",TEXT(MATCH(INDEX(RelatedFeatures[First Sampling Feature Code],$A4901),SamplingFeatures[Feature Code],0),"0000"),
", RelationshipTypeCV:  ",CHAR(34),INDEX(RelatedFeatures[Relationship Type],$A4901),CHAR(34),
", RelatedFeatureID: *SamplingFeatureID",TEXT(MATCH(INDEX(RelatedFeatures[Second Sampling Feature Code],$A4901),SamplingFeatures[Feature Code],0),"0000"),
", SpatialOffsetID:  ",IF(INDEX(RelatedFeatures[Offset Number],$A4901)="","",CONCATENATE("*SpatialOffsetID",TEXT(INDEX(RelatedFeatures[Offset Number],$A4901),"0000"))),"}")))</f>
        <v>#REF!</v>
      </c>
      <c r="P4901" t="e">
        <f>IF(INDEX(Methods[Method Type],$A4901)="","",
CONCATENATE("  - &amp;MethodID",TEXT($A4901,"0000"),
" {","MethodTypeCV:  ",CHAR(34),INDEX(Methods[Method Type],$A4901),CHAR(34),
", MethodCode:  ",CHAR(34),INDEX(Methods[Method Code],$A4901),CHAR(34),
", MethodName:  ",CHAR(34),INDEX(Methods[Method Name],$A4901),CHAR(34),
", MethodDescription:  ",CHAR(34),INDEX(Methods[Method Description],$A4901),CHAR(34),
", MethodLink:  ",CHAR(34),INDEX(Methods[Method Link],$A4901),CHAR(34),
", OrganizationID: *OrganizationID",TEXT(MATCH(INDEX(Methods[Organization Name],$A4901),Organizations[Organization Name],0),"0000"),"}"))</f>
        <v>#REF!</v>
      </c>
      <c r="Q4901" t="e">
        <f>IF(INDEX(Variables[Variable Type],$A4901)="","",
CONCATENATE("  - &amp;VariableID",TEXT($A4901,"0000"),
" {","VariableTypeCV:  ",CHAR(34),INDEX(Variables[Variable Type],$A4901),CHAR(34),
", VariableCode:  ",CHAR(34),INDEX(Variables[Variable Code],$A4901),CHAR(34),
", VariableNameCV:  ",CHAR(34),INDEX(Variables[Variable Name],$A4901),CHAR(34),
", VariableDefinition:  ",CHAR(34),INDEX(Variables[Variable Definition],$A4901),CHAR(34),
", SpecciationCV:  ",CHAR(34),INDEX(Variables[Speciation],$A4901),CHAR(34),
", NoDataValue:  ",CHAR(34),INDEX(Variables[No Data Value],$A4901),CHAR(34),"}"))</f>
        <v>#REF!</v>
      </c>
    </row>
    <row r="4902" spans="1:17" x14ac:dyDescent="0.25">
      <c r="A4902">
        <v>4899</v>
      </c>
      <c r="D4902" t="e">
        <f>IF(INDEX(People[First Name],$A4902)="","",
CONCATENATE("  - &amp;PersonID",TEXT($A4902,"0000"),
" {","PersonFirstName:  ",CHAR(34),INDEX(People[First Name],$A4902),CHAR(34),
", PersonMiddleName:  ",CHAR(34),INDEX(People[Middle Name],$A4902),CHAR(34),
", PersonLastName:  ",CHAR(34),INDEX(People[Last Name],$A4902),CHAR(34),"}"))</f>
        <v>#REF!</v>
      </c>
      <c r="E4902" t="e">
        <f>IF(INDEX(Organizations[Organization Type '[CV']],$A4902)="","",
CONCATENATE("  - &amp;OrganizationID",TEXT($A4902,"0000"),
" {","OrganizationTypeCV:  ",CHAR(34),INDEX(Organizations[Organization Type '[CV']],$A4902),CHAR(34),
", OrganizationCode:  ",CHAR(34),INDEX(Organizations[Organization Code],$A4902),CHAR(34),
", OrganizationName:  ",CHAR(34),INDEX(Organizations[Organization Name],$A4902),CHAR(34),
", OrganizationDescription:  ",CHAR(34),INDEX(Organizations[Organization Description],$A4902),CHAR(34),
", OrganizationLink:  ",CHAR(34),INDEX(Organizations[Organization Link],$A4902),CHAR(34),"}"))</f>
        <v>#REF!</v>
      </c>
      <c r="F4902" t="e">
        <f>IF(INDEX(People[First Name],$A4902)="","",
CONCATENATE("  - &amp;AffiliationID",TEXT($A4902,"0000"),
" {PersonID: *PersonID",TEXT($A4902,"0000"),
", OrganizationID: *OrganizationID",TEXT(MATCH(INDEX(People[Organization Name],$A4902),Organizations[Organization Name],0),"0000"),
", IsPrimaryOrganizationContact: , AffiliationStartDate: , AffiliationEndDate: , PrimaryPhone: ",
", PrimaryEmail: ",CHAR(34),INDEX(People[Primary Email],$A4902),CHAR(34),
", PrimaryAddress: ",CHAR(34),INDEX(People[Primary Address],$A4902),CHAR(34),
", PersonLink: }"))</f>
        <v>#REF!</v>
      </c>
      <c r="H4902" t="e">
        <f>IF(COUNTA(CitationInformation)=0,"",IF(INDEX(AuthorList[Author Name],$A4902)="","",
CONCATENATE("  - &amp;AuthorListID",TEXT($A4902,"0000"),
"  {CitationID: *CitationID0001",
", PersonID: *PersonID",TEXT(MATCH(INDEX(AuthorList[Author Name],$A4902),People[Full Name],0),"0000"),
", AuthorOrder: ",INDEX(AuthorList[Author Number],$A4902),"}")))</f>
        <v>#REF!</v>
      </c>
      <c r="K4902" t="e">
        <f>IF(INDEX(SamplingFeatures[Feature Code],$A4902)="","",
CONCATENATE("  - &amp;SamplingFeatureID",TEXT($A4902,"0000"),
" {","SamplingFeatureUUID:  ",CHAR(34),INDEX(SamplingFeatures[Sampling Feature UUID],$A4902),CHAR(34),
", SamplingFeatureTypeCV:  ",CHAR(34),INDEX(SamplingFeatures[Sampling Feature Type],$A4902),CHAR(34),
", SamplingFeatureCode:  ",CHAR(34),INDEX(SamplingFeatures[Feature Code],$A4902),CHAR(34),
", SamplingFeatureName:  ",CHAR(34),INDEX(SamplingFeatures[Feature Name],$A4902),CHAR(34),
", SamplingFeatureDescription:  ",CHAR(34),INDEX(SamplingFeatures[Feature Description],$A4902),CHAR(34),
", SamplingFeatureGeotypeCV:  ",CHAR(34),INDEX(SamplingFeatures[Feature Geo Type],$A4902),CHAR(34),
", FeatureGeometry:  ",CHAR(34),INDEX(SamplingFeatures[Feature Geometry],$A4902),CHAR(34),
", Elevation_m:  ",CHAR(34),INDEX(SamplingFeatures[Elevation_m],$A4902),CHAR(34),
", ElevationDatumCV:  ",CHAR(34),ElevationDatum,CHAR(34),"}"))</f>
        <v>#REF!</v>
      </c>
      <c r="L4902" t="e">
        <f>IF(INDEX(SamplingFeatures[Sampling Feature Type],$A4902)&lt;&gt;"Site","",
CONCATENATE("  - &amp;SiteID",TEXT(SUMPRODUCT(--($L$3:$L4901&lt;&gt;"")),"0000"),
" {","SamplingFeatureID:  *SamplingFeatureID",TEXT($A4902,"0000"),
", SiteTypeCV:  ",CHAR(34),INDEX(Sites[Site Type],$A4902),CHAR(34),
", Latitude:  ",INDEX(Sites[Latitude],$A4902),
", Longitude:  ",INDEX(Sites[Longitude],$A4902),
", SRSName:  ",CHAR(34),LatLonDatum,CHAR(34),"}"))</f>
        <v>#REF!</v>
      </c>
      <c r="M4902" t="e">
        <f>IF(INDEX(SamplingFeatures[Sampling Feature Type],$A4902)&lt;&gt;"Specimen","",
CONCATENATE("  - &amp;SpecimenID",TEXT(SUMPRODUCT(--($M$3:$M4901&lt;&gt;"")),"0000"),
" {","SamplingFeatureID:  *SamplingFeatureID",TEXT($A4902,"0000"),
", SpecimenTypeCV:  ",CHAR(34),INDEX(Specimens[Specimen Type],$A4902),CHAR(34),
", SpecimenMediumCV:  ",INDEX(Specimens[Specimen Medium],$A4902),
", IsFieldSpecimen:  ",CHAR(34),INDEX(Specimens[Is Field Specimen?],$A4902),CHAR(34),"}"))</f>
        <v>#REF!</v>
      </c>
      <c r="N4902" t="e">
        <f>IF(COUNTA(SpatialOffsets[])=0,"", IF(INDEX(SpatialOffsets[Spatial Offset Type],$A4902)="","",
CONCATENATE("  - &amp;SpatialOffsetID",TEXT($A4902,"0000"),
" {","SpatialOffsetTypeCV:  ",CHAR(34),INDEX(SpatialOffsets[Spatial Offset Type],$A4902),CHAR(34),
", Offset1Value:  ",INDEX(SpatialOffsets[Offset 1 Value],$A4902),
", Offset1UnitID:  ",CHAR(34),INDEX(SpatialOffsets[Offset 1 Unit],$A4902),CHAR(34),
", Offset2Value:  ",INDEX(SpatialOffsets[Offset 2 Value],$A4902),
", Offset2UnitID:  ",CHAR(34),INDEX(SpatialOffsets[Offset 2 Unit],$A4902),CHAR(34),
", Offset3Value:  ",INDEX(SpatialOffsets[Offset 3 Value],$A4902),
", Offset3UnitID:  ",CHAR(34),INDEX(SpatialOffsets[Offset 3 Unit],$A4902),CHAR(34),,"}")))</f>
        <v>#REF!</v>
      </c>
      <c r="O4902" t="e">
        <f>IF(COUNTA(RelatedFeatures[])=0,"", IF(INDEX(RelatedFeatures[First Sampling Feature Code],$A4902)="","",
CONCATENATE("  - &amp;RelationID",TEXT($A4902,"0000"),
" {","SamplingFeatureID:  *SamplingFeatureID",TEXT(MATCH(INDEX(RelatedFeatures[First Sampling Feature Code],$A4902),SamplingFeatures[Feature Code],0),"0000"),
", RelationshipTypeCV:  ",CHAR(34),INDEX(RelatedFeatures[Relationship Type],$A4902),CHAR(34),
", RelatedFeatureID: *SamplingFeatureID",TEXT(MATCH(INDEX(RelatedFeatures[Second Sampling Feature Code],$A4902),SamplingFeatures[Feature Code],0),"0000"),
", SpatialOffsetID:  ",IF(INDEX(RelatedFeatures[Offset Number],$A4902)="","",CONCATENATE("*SpatialOffsetID",TEXT(INDEX(RelatedFeatures[Offset Number],$A4902),"0000"))),"}")))</f>
        <v>#REF!</v>
      </c>
      <c r="P4902" t="e">
        <f>IF(INDEX(Methods[Method Type],$A4902)="","",
CONCATENATE("  - &amp;MethodID",TEXT($A4902,"0000"),
" {","MethodTypeCV:  ",CHAR(34),INDEX(Methods[Method Type],$A4902),CHAR(34),
", MethodCode:  ",CHAR(34),INDEX(Methods[Method Code],$A4902),CHAR(34),
", MethodName:  ",CHAR(34),INDEX(Methods[Method Name],$A4902),CHAR(34),
", MethodDescription:  ",CHAR(34),INDEX(Methods[Method Description],$A4902),CHAR(34),
", MethodLink:  ",CHAR(34),INDEX(Methods[Method Link],$A4902),CHAR(34),
", OrganizationID: *OrganizationID",TEXT(MATCH(INDEX(Methods[Organization Name],$A4902),Organizations[Organization Name],0),"0000"),"}"))</f>
        <v>#REF!</v>
      </c>
      <c r="Q4902" t="e">
        <f>IF(INDEX(Variables[Variable Type],$A4902)="","",
CONCATENATE("  - &amp;VariableID",TEXT($A4902,"0000"),
" {","VariableTypeCV:  ",CHAR(34),INDEX(Variables[Variable Type],$A4902),CHAR(34),
", VariableCode:  ",CHAR(34),INDEX(Variables[Variable Code],$A4902),CHAR(34),
", VariableNameCV:  ",CHAR(34),INDEX(Variables[Variable Name],$A4902),CHAR(34),
", VariableDefinition:  ",CHAR(34),INDEX(Variables[Variable Definition],$A4902),CHAR(34),
", SpecciationCV:  ",CHAR(34),INDEX(Variables[Speciation],$A4902),CHAR(34),
", NoDataValue:  ",CHAR(34),INDEX(Variables[No Data Value],$A4902),CHAR(34),"}"))</f>
        <v>#REF!</v>
      </c>
    </row>
    <row r="4903" spans="1:17" x14ac:dyDescent="0.25">
      <c r="A4903">
        <v>4900</v>
      </c>
      <c r="D4903" t="e">
        <f>IF(INDEX(People[First Name],$A4903)="","",
CONCATENATE("  - &amp;PersonID",TEXT($A4903,"0000"),
" {","PersonFirstName:  ",CHAR(34),INDEX(People[First Name],$A4903),CHAR(34),
", PersonMiddleName:  ",CHAR(34),INDEX(People[Middle Name],$A4903),CHAR(34),
", PersonLastName:  ",CHAR(34),INDEX(People[Last Name],$A4903),CHAR(34),"}"))</f>
        <v>#REF!</v>
      </c>
      <c r="E4903" t="e">
        <f>IF(INDEX(Organizations[Organization Type '[CV']],$A4903)="","",
CONCATENATE("  - &amp;OrganizationID",TEXT($A4903,"0000"),
" {","OrganizationTypeCV:  ",CHAR(34),INDEX(Organizations[Organization Type '[CV']],$A4903),CHAR(34),
", OrganizationCode:  ",CHAR(34),INDEX(Organizations[Organization Code],$A4903),CHAR(34),
", OrganizationName:  ",CHAR(34),INDEX(Organizations[Organization Name],$A4903),CHAR(34),
", OrganizationDescription:  ",CHAR(34),INDEX(Organizations[Organization Description],$A4903),CHAR(34),
", OrganizationLink:  ",CHAR(34),INDEX(Organizations[Organization Link],$A4903),CHAR(34),"}"))</f>
        <v>#REF!</v>
      </c>
      <c r="F4903" t="e">
        <f>IF(INDEX(People[First Name],$A4903)="","",
CONCATENATE("  - &amp;AffiliationID",TEXT($A4903,"0000"),
" {PersonID: *PersonID",TEXT($A4903,"0000"),
", OrganizationID: *OrganizationID",TEXT(MATCH(INDEX(People[Organization Name],$A4903),Organizations[Organization Name],0),"0000"),
", IsPrimaryOrganizationContact: , AffiliationStartDate: , AffiliationEndDate: , PrimaryPhone: ",
", PrimaryEmail: ",CHAR(34),INDEX(People[Primary Email],$A4903),CHAR(34),
", PrimaryAddress: ",CHAR(34),INDEX(People[Primary Address],$A4903),CHAR(34),
", PersonLink: }"))</f>
        <v>#REF!</v>
      </c>
      <c r="H4903" t="e">
        <f>IF(COUNTA(CitationInformation)=0,"",IF(INDEX(AuthorList[Author Name],$A4903)="","",
CONCATENATE("  - &amp;AuthorListID",TEXT($A4903,"0000"),
"  {CitationID: *CitationID0001",
", PersonID: *PersonID",TEXT(MATCH(INDEX(AuthorList[Author Name],$A4903),People[Full Name],0),"0000"),
", AuthorOrder: ",INDEX(AuthorList[Author Number],$A4903),"}")))</f>
        <v>#REF!</v>
      </c>
      <c r="K4903" t="e">
        <f>IF(INDEX(SamplingFeatures[Feature Code],$A4903)="","",
CONCATENATE("  - &amp;SamplingFeatureID",TEXT($A4903,"0000"),
" {","SamplingFeatureUUID:  ",CHAR(34),INDEX(SamplingFeatures[Sampling Feature UUID],$A4903),CHAR(34),
", SamplingFeatureTypeCV:  ",CHAR(34),INDEX(SamplingFeatures[Sampling Feature Type],$A4903),CHAR(34),
", SamplingFeatureCode:  ",CHAR(34),INDEX(SamplingFeatures[Feature Code],$A4903),CHAR(34),
", SamplingFeatureName:  ",CHAR(34),INDEX(SamplingFeatures[Feature Name],$A4903),CHAR(34),
", SamplingFeatureDescription:  ",CHAR(34),INDEX(SamplingFeatures[Feature Description],$A4903),CHAR(34),
", SamplingFeatureGeotypeCV:  ",CHAR(34),INDEX(SamplingFeatures[Feature Geo Type],$A4903),CHAR(34),
", FeatureGeometry:  ",CHAR(34),INDEX(SamplingFeatures[Feature Geometry],$A4903),CHAR(34),
", Elevation_m:  ",CHAR(34),INDEX(SamplingFeatures[Elevation_m],$A4903),CHAR(34),
", ElevationDatumCV:  ",CHAR(34),ElevationDatum,CHAR(34),"}"))</f>
        <v>#REF!</v>
      </c>
      <c r="L4903" t="e">
        <f>IF(INDEX(SamplingFeatures[Sampling Feature Type],$A4903)&lt;&gt;"Site","",
CONCATENATE("  - &amp;SiteID",TEXT(SUMPRODUCT(--($L$3:$L4902&lt;&gt;"")),"0000"),
" {","SamplingFeatureID:  *SamplingFeatureID",TEXT($A4903,"0000"),
", SiteTypeCV:  ",CHAR(34),INDEX(Sites[Site Type],$A4903),CHAR(34),
", Latitude:  ",INDEX(Sites[Latitude],$A4903),
", Longitude:  ",INDEX(Sites[Longitude],$A4903),
", SRSName:  ",CHAR(34),LatLonDatum,CHAR(34),"}"))</f>
        <v>#REF!</v>
      </c>
      <c r="M4903" t="e">
        <f>IF(INDEX(SamplingFeatures[Sampling Feature Type],$A4903)&lt;&gt;"Specimen","",
CONCATENATE("  - &amp;SpecimenID",TEXT(SUMPRODUCT(--($M$3:$M4902&lt;&gt;"")),"0000"),
" {","SamplingFeatureID:  *SamplingFeatureID",TEXT($A4903,"0000"),
", SpecimenTypeCV:  ",CHAR(34),INDEX(Specimens[Specimen Type],$A4903),CHAR(34),
", SpecimenMediumCV:  ",INDEX(Specimens[Specimen Medium],$A4903),
", IsFieldSpecimen:  ",CHAR(34),INDEX(Specimens[Is Field Specimen?],$A4903),CHAR(34),"}"))</f>
        <v>#REF!</v>
      </c>
      <c r="N4903" t="e">
        <f>IF(COUNTA(SpatialOffsets[])=0,"", IF(INDEX(SpatialOffsets[Spatial Offset Type],$A4903)="","",
CONCATENATE("  - &amp;SpatialOffsetID",TEXT($A4903,"0000"),
" {","SpatialOffsetTypeCV:  ",CHAR(34),INDEX(SpatialOffsets[Spatial Offset Type],$A4903),CHAR(34),
", Offset1Value:  ",INDEX(SpatialOffsets[Offset 1 Value],$A4903),
", Offset1UnitID:  ",CHAR(34),INDEX(SpatialOffsets[Offset 1 Unit],$A4903),CHAR(34),
", Offset2Value:  ",INDEX(SpatialOffsets[Offset 2 Value],$A4903),
", Offset2UnitID:  ",CHAR(34),INDEX(SpatialOffsets[Offset 2 Unit],$A4903),CHAR(34),
", Offset3Value:  ",INDEX(SpatialOffsets[Offset 3 Value],$A4903),
", Offset3UnitID:  ",CHAR(34),INDEX(SpatialOffsets[Offset 3 Unit],$A4903),CHAR(34),,"}")))</f>
        <v>#REF!</v>
      </c>
      <c r="O4903" t="e">
        <f>IF(COUNTA(RelatedFeatures[])=0,"", IF(INDEX(RelatedFeatures[First Sampling Feature Code],$A4903)="","",
CONCATENATE("  - &amp;RelationID",TEXT($A4903,"0000"),
" {","SamplingFeatureID:  *SamplingFeatureID",TEXT(MATCH(INDEX(RelatedFeatures[First Sampling Feature Code],$A4903),SamplingFeatures[Feature Code],0),"0000"),
", RelationshipTypeCV:  ",CHAR(34),INDEX(RelatedFeatures[Relationship Type],$A4903),CHAR(34),
", RelatedFeatureID: *SamplingFeatureID",TEXT(MATCH(INDEX(RelatedFeatures[Second Sampling Feature Code],$A4903),SamplingFeatures[Feature Code],0),"0000"),
", SpatialOffsetID:  ",IF(INDEX(RelatedFeatures[Offset Number],$A4903)="","",CONCATENATE("*SpatialOffsetID",TEXT(INDEX(RelatedFeatures[Offset Number],$A4903),"0000"))),"}")))</f>
        <v>#REF!</v>
      </c>
      <c r="P4903" t="e">
        <f>IF(INDEX(Methods[Method Type],$A4903)="","",
CONCATENATE("  - &amp;MethodID",TEXT($A4903,"0000"),
" {","MethodTypeCV:  ",CHAR(34),INDEX(Methods[Method Type],$A4903),CHAR(34),
", MethodCode:  ",CHAR(34),INDEX(Methods[Method Code],$A4903),CHAR(34),
", MethodName:  ",CHAR(34),INDEX(Methods[Method Name],$A4903),CHAR(34),
", MethodDescription:  ",CHAR(34),INDEX(Methods[Method Description],$A4903),CHAR(34),
", MethodLink:  ",CHAR(34),INDEX(Methods[Method Link],$A4903),CHAR(34),
", OrganizationID: *OrganizationID",TEXT(MATCH(INDEX(Methods[Organization Name],$A4903),Organizations[Organization Name],0),"0000"),"}"))</f>
        <v>#REF!</v>
      </c>
      <c r="Q4903" t="e">
        <f>IF(INDEX(Variables[Variable Type],$A4903)="","",
CONCATENATE("  - &amp;VariableID",TEXT($A4903,"0000"),
" {","VariableTypeCV:  ",CHAR(34),INDEX(Variables[Variable Type],$A4903),CHAR(34),
", VariableCode:  ",CHAR(34),INDEX(Variables[Variable Code],$A4903),CHAR(34),
", VariableNameCV:  ",CHAR(34),INDEX(Variables[Variable Name],$A4903),CHAR(34),
", VariableDefinition:  ",CHAR(34),INDEX(Variables[Variable Definition],$A4903),CHAR(34),
", SpecciationCV:  ",CHAR(34),INDEX(Variables[Speciation],$A4903),CHAR(34),
", NoDataValue:  ",CHAR(34),INDEX(Variables[No Data Value],$A4903),CHAR(34),"}"))</f>
        <v>#REF!</v>
      </c>
    </row>
    <row r="4904" spans="1:17" x14ac:dyDescent="0.25">
      <c r="A4904">
        <v>4901</v>
      </c>
      <c r="D4904" t="e">
        <f>IF(INDEX(People[First Name],$A4904)="","",
CONCATENATE("  - &amp;PersonID",TEXT($A4904,"0000"),
" {","PersonFirstName:  ",CHAR(34),INDEX(People[First Name],$A4904),CHAR(34),
", PersonMiddleName:  ",CHAR(34),INDEX(People[Middle Name],$A4904),CHAR(34),
", PersonLastName:  ",CHAR(34),INDEX(People[Last Name],$A4904),CHAR(34),"}"))</f>
        <v>#REF!</v>
      </c>
      <c r="E4904" t="e">
        <f>IF(INDEX(Organizations[Organization Type '[CV']],$A4904)="","",
CONCATENATE("  - &amp;OrganizationID",TEXT($A4904,"0000"),
" {","OrganizationTypeCV:  ",CHAR(34),INDEX(Organizations[Organization Type '[CV']],$A4904),CHAR(34),
", OrganizationCode:  ",CHAR(34),INDEX(Organizations[Organization Code],$A4904),CHAR(34),
", OrganizationName:  ",CHAR(34),INDEX(Organizations[Organization Name],$A4904),CHAR(34),
", OrganizationDescription:  ",CHAR(34),INDEX(Organizations[Organization Description],$A4904),CHAR(34),
", OrganizationLink:  ",CHAR(34),INDEX(Organizations[Organization Link],$A4904),CHAR(34),"}"))</f>
        <v>#REF!</v>
      </c>
      <c r="F4904" t="e">
        <f>IF(INDEX(People[First Name],$A4904)="","",
CONCATENATE("  - &amp;AffiliationID",TEXT($A4904,"0000"),
" {PersonID: *PersonID",TEXT($A4904,"0000"),
", OrganizationID: *OrganizationID",TEXT(MATCH(INDEX(People[Organization Name],$A4904),Organizations[Organization Name],0),"0000"),
", IsPrimaryOrganizationContact: , AffiliationStartDate: , AffiliationEndDate: , PrimaryPhone: ",
", PrimaryEmail: ",CHAR(34),INDEX(People[Primary Email],$A4904),CHAR(34),
", PrimaryAddress: ",CHAR(34),INDEX(People[Primary Address],$A4904),CHAR(34),
", PersonLink: }"))</f>
        <v>#REF!</v>
      </c>
      <c r="H4904" t="e">
        <f>IF(COUNTA(CitationInformation)=0,"",IF(INDEX(AuthorList[Author Name],$A4904)="","",
CONCATENATE("  - &amp;AuthorListID",TEXT($A4904,"0000"),
"  {CitationID: *CitationID0001",
", PersonID: *PersonID",TEXT(MATCH(INDEX(AuthorList[Author Name],$A4904),People[Full Name],0),"0000"),
", AuthorOrder: ",INDEX(AuthorList[Author Number],$A4904),"}")))</f>
        <v>#REF!</v>
      </c>
      <c r="K4904" t="e">
        <f>IF(INDEX(SamplingFeatures[Feature Code],$A4904)="","",
CONCATENATE("  - &amp;SamplingFeatureID",TEXT($A4904,"0000"),
" {","SamplingFeatureUUID:  ",CHAR(34),INDEX(SamplingFeatures[Sampling Feature UUID],$A4904),CHAR(34),
", SamplingFeatureTypeCV:  ",CHAR(34),INDEX(SamplingFeatures[Sampling Feature Type],$A4904),CHAR(34),
", SamplingFeatureCode:  ",CHAR(34),INDEX(SamplingFeatures[Feature Code],$A4904),CHAR(34),
", SamplingFeatureName:  ",CHAR(34),INDEX(SamplingFeatures[Feature Name],$A4904),CHAR(34),
", SamplingFeatureDescription:  ",CHAR(34),INDEX(SamplingFeatures[Feature Description],$A4904),CHAR(34),
", SamplingFeatureGeotypeCV:  ",CHAR(34),INDEX(SamplingFeatures[Feature Geo Type],$A4904),CHAR(34),
", FeatureGeometry:  ",CHAR(34),INDEX(SamplingFeatures[Feature Geometry],$A4904),CHAR(34),
", Elevation_m:  ",CHAR(34),INDEX(SamplingFeatures[Elevation_m],$A4904),CHAR(34),
", ElevationDatumCV:  ",CHAR(34),ElevationDatum,CHAR(34),"}"))</f>
        <v>#REF!</v>
      </c>
      <c r="L4904" t="e">
        <f>IF(INDEX(SamplingFeatures[Sampling Feature Type],$A4904)&lt;&gt;"Site","",
CONCATENATE("  - &amp;SiteID",TEXT(SUMPRODUCT(--($L$3:$L4903&lt;&gt;"")),"0000"),
" {","SamplingFeatureID:  *SamplingFeatureID",TEXT($A4904,"0000"),
", SiteTypeCV:  ",CHAR(34),INDEX(Sites[Site Type],$A4904),CHAR(34),
", Latitude:  ",INDEX(Sites[Latitude],$A4904),
", Longitude:  ",INDEX(Sites[Longitude],$A4904),
", SRSName:  ",CHAR(34),LatLonDatum,CHAR(34),"}"))</f>
        <v>#REF!</v>
      </c>
      <c r="M4904" t="e">
        <f>IF(INDEX(SamplingFeatures[Sampling Feature Type],$A4904)&lt;&gt;"Specimen","",
CONCATENATE("  - &amp;SpecimenID",TEXT(SUMPRODUCT(--($M$3:$M4903&lt;&gt;"")),"0000"),
" {","SamplingFeatureID:  *SamplingFeatureID",TEXT($A4904,"0000"),
", SpecimenTypeCV:  ",CHAR(34),INDEX(Specimens[Specimen Type],$A4904),CHAR(34),
", SpecimenMediumCV:  ",INDEX(Specimens[Specimen Medium],$A4904),
", IsFieldSpecimen:  ",CHAR(34),INDEX(Specimens[Is Field Specimen?],$A4904),CHAR(34),"}"))</f>
        <v>#REF!</v>
      </c>
      <c r="N4904" t="e">
        <f>IF(COUNTA(SpatialOffsets[])=0,"", IF(INDEX(SpatialOffsets[Spatial Offset Type],$A4904)="","",
CONCATENATE("  - &amp;SpatialOffsetID",TEXT($A4904,"0000"),
" {","SpatialOffsetTypeCV:  ",CHAR(34),INDEX(SpatialOffsets[Spatial Offset Type],$A4904),CHAR(34),
", Offset1Value:  ",INDEX(SpatialOffsets[Offset 1 Value],$A4904),
", Offset1UnitID:  ",CHAR(34),INDEX(SpatialOffsets[Offset 1 Unit],$A4904),CHAR(34),
", Offset2Value:  ",INDEX(SpatialOffsets[Offset 2 Value],$A4904),
", Offset2UnitID:  ",CHAR(34),INDEX(SpatialOffsets[Offset 2 Unit],$A4904),CHAR(34),
", Offset3Value:  ",INDEX(SpatialOffsets[Offset 3 Value],$A4904),
", Offset3UnitID:  ",CHAR(34),INDEX(SpatialOffsets[Offset 3 Unit],$A4904),CHAR(34),,"}")))</f>
        <v>#REF!</v>
      </c>
      <c r="O4904" t="e">
        <f>IF(COUNTA(RelatedFeatures[])=0,"", IF(INDEX(RelatedFeatures[First Sampling Feature Code],$A4904)="","",
CONCATENATE("  - &amp;RelationID",TEXT($A4904,"0000"),
" {","SamplingFeatureID:  *SamplingFeatureID",TEXT(MATCH(INDEX(RelatedFeatures[First Sampling Feature Code],$A4904),SamplingFeatures[Feature Code],0),"0000"),
", RelationshipTypeCV:  ",CHAR(34),INDEX(RelatedFeatures[Relationship Type],$A4904),CHAR(34),
", RelatedFeatureID: *SamplingFeatureID",TEXT(MATCH(INDEX(RelatedFeatures[Second Sampling Feature Code],$A4904),SamplingFeatures[Feature Code],0),"0000"),
", SpatialOffsetID:  ",IF(INDEX(RelatedFeatures[Offset Number],$A4904)="","",CONCATENATE("*SpatialOffsetID",TEXT(INDEX(RelatedFeatures[Offset Number],$A4904),"0000"))),"}")))</f>
        <v>#REF!</v>
      </c>
      <c r="P4904" t="e">
        <f>IF(INDEX(Methods[Method Type],$A4904)="","",
CONCATENATE("  - &amp;MethodID",TEXT($A4904,"0000"),
" {","MethodTypeCV:  ",CHAR(34),INDEX(Methods[Method Type],$A4904),CHAR(34),
", MethodCode:  ",CHAR(34),INDEX(Methods[Method Code],$A4904),CHAR(34),
", MethodName:  ",CHAR(34),INDEX(Methods[Method Name],$A4904),CHAR(34),
", MethodDescription:  ",CHAR(34),INDEX(Methods[Method Description],$A4904),CHAR(34),
", MethodLink:  ",CHAR(34),INDEX(Methods[Method Link],$A4904),CHAR(34),
", OrganizationID: *OrganizationID",TEXT(MATCH(INDEX(Methods[Organization Name],$A4904),Organizations[Organization Name],0),"0000"),"}"))</f>
        <v>#REF!</v>
      </c>
      <c r="Q4904" t="e">
        <f>IF(INDEX(Variables[Variable Type],$A4904)="","",
CONCATENATE("  - &amp;VariableID",TEXT($A4904,"0000"),
" {","VariableTypeCV:  ",CHAR(34),INDEX(Variables[Variable Type],$A4904),CHAR(34),
", VariableCode:  ",CHAR(34),INDEX(Variables[Variable Code],$A4904),CHAR(34),
", VariableNameCV:  ",CHAR(34),INDEX(Variables[Variable Name],$A4904),CHAR(34),
", VariableDefinition:  ",CHAR(34),INDEX(Variables[Variable Definition],$A4904),CHAR(34),
", SpecciationCV:  ",CHAR(34),INDEX(Variables[Speciation],$A4904),CHAR(34),
", NoDataValue:  ",CHAR(34),INDEX(Variables[No Data Value],$A4904),CHAR(34),"}"))</f>
        <v>#REF!</v>
      </c>
    </row>
    <row r="4905" spans="1:17" x14ac:dyDescent="0.25">
      <c r="A4905">
        <v>4902</v>
      </c>
      <c r="D4905" t="e">
        <f>IF(INDEX(People[First Name],$A4905)="","",
CONCATENATE("  - &amp;PersonID",TEXT($A4905,"0000"),
" {","PersonFirstName:  ",CHAR(34),INDEX(People[First Name],$A4905),CHAR(34),
", PersonMiddleName:  ",CHAR(34),INDEX(People[Middle Name],$A4905),CHAR(34),
", PersonLastName:  ",CHAR(34),INDEX(People[Last Name],$A4905),CHAR(34),"}"))</f>
        <v>#REF!</v>
      </c>
      <c r="E4905" t="e">
        <f>IF(INDEX(Organizations[Organization Type '[CV']],$A4905)="","",
CONCATENATE("  - &amp;OrganizationID",TEXT($A4905,"0000"),
" {","OrganizationTypeCV:  ",CHAR(34),INDEX(Organizations[Organization Type '[CV']],$A4905),CHAR(34),
", OrganizationCode:  ",CHAR(34),INDEX(Organizations[Organization Code],$A4905),CHAR(34),
", OrganizationName:  ",CHAR(34),INDEX(Organizations[Organization Name],$A4905),CHAR(34),
", OrganizationDescription:  ",CHAR(34),INDEX(Organizations[Organization Description],$A4905),CHAR(34),
", OrganizationLink:  ",CHAR(34),INDEX(Organizations[Organization Link],$A4905),CHAR(34),"}"))</f>
        <v>#REF!</v>
      </c>
      <c r="F4905" t="e">
        <f>IF(INDEX(People[First Name],$A4905)="","",
CONCATENATE("  - &amp;AffiliationID",TEXT($A4905,"0000"),
" {PersonID: *PersonID",TEXT($A4905,"0000"),
", OrganizationID: *OrganizationID",TEXT(MATCH(INDEX(People[Organization Name],$A4905),Organizations[Organization Name],0),"0000"),
", IsPrimaryOrganizationContact: , AffiliationStartDate: , AffiliationEndDate: , PrimaryPhone: ",
", PrimaryEmail: ",CHAR(34),INDEX(People[Primary Email],$A4905),CHAR(34),
", PrimaryAddress: ",CHAR(34),INDEX(People[Primary Address],$A4905),CHAR(34),
", PersonLink: }"))</f>
        <v>#REF!</v>
      </c>
      <c r="H4905" t="e">
        <f>IF(COUNTA(CitationInformation)=0,"",IF(INDEX(AuthorList[Author Name],$A4905)="","",
CONCATENATE("  - &amp;AuthorListID",TEXT($A4905,"0000"),
"  {CitationID: *CitationID0001",
", PersonID: *PersonID",TEXT(MATCH(INDEX(AuthorList[Author Name],$A4905),People[Full Name],0),"0000"),
", AuthorOrder: ",INDEX(AuthorList[Author Number],$A4905),"}")))</f>
        <v>#REF!</v>
      </c>
      <c r="K4905" t="e">
        <f>IF(INDEX(SamplingFeatures[Feature Code],$A4905)="","",
CONCATENATE("  - &amp;SamplingFeatureID",TEXT($A4905,"0000"),
" {","SamplingFeatureUUID:  ",CHAR(34),INDEX(SamplingFeatures[Sampling Feature UUID],$A4905),CHAR(34),
", SamplingFeatureTypeCV:  ",CHAR(34),INDEX(SamplingFeatures[Sampling Feature Type],$A4905),CHAR(34),
", SamplingFeatureCode:  ",CHAR(34),INDEX(SamplingFeatures[Feature Code],$A4905),CHAR(34),
", SamplingFeatureName:  ",CHAR(34),INDEX(SamplingFeatures[Feature Name],$A4905),CHAR(34),
", SamplingFeatureDescription:  ",CHAR(34),INDEX(SamplingFeatures[Feature Description],$A4905),CHAR(34),
", SamplingFeatureGeotypeCV:  ",CHAR(34),INDEX(SamplingFeatures[Feature Geo Type],$A4905),CHAR(34),
", FeatureGeometry:  ",CHAR(34),INDEX(SamplingFeatures[Feature Geometry],$A4905),CHAR(34),
", Elevation_m:  ",CHAR(34),INDEX(SamplingFeatures[Elevation_m],$A4905),CHAR(34),
", ElevationDatumCV:  ",CHAR(34),ElevationDatum,CHAR(34),"}"))</f>
        <v>#REF!</v>
      </c>
      <c r="L4905" t="e">
        <f>IF(INDEX(SamplingFeatures[Sampling Feature Type],$A4905)&lt;&gt;"Site","",
CONCATENATE("  - &amp;SiteID",TEXT(SUMPRODUCT(--($L$3:$L4904&lt;&gt;"")),"0000"),
" {","SamplingFeatureID:  *SamplingFeatureID",TEXT($A4905,"0000"),
", SiteTypeCV:  ",CHAR(34),INDEX(Sites[Site Type],$A4905),CHAR(34),
", Latitude:  ",INDEX(Sites[Latitude],$A4905),
", Longitude:  ",INDEX(Sites[Longitude],$A4905),
", SRSName:  ",CHAR(34),LatLonDatum,CHAR(34),"}"))</f>
        <v>#REF!</v>
      </c>
      <c r="M4905" t="e">
        <f>IF(INDEX(SamplingFeatures[Sampling Feature Type],$A4905)&lt;&gt;"Specimen","",
CONCATENATE("  - &amp;SpecimenID",TEXT(SUMPRODUCT(--($M$3:$M4904&lt;&gt;"")),"0000"),
" {","SamplingFeatureID:  *SamplingFeatureID",TEXT($A4905,"0000"),
", SpecimenTypeCV:  ",CHAR(34),INDEX(Specimens[Specimen Type],$A4905),CHAR(34),
", SpecimenMediumCV:  ",INDEX(Specimens[Specimen Medium],$A4905),
", IsFieldSpecimen:  ",CHAR(34),INDEX(Specimens[Is Field Specimen?],$A4905),CHAR(34),"}"))</f>
        <v>#REF!</v>
      </c>
      <c r="N4905" t="e">
        <f>IF(COUNTA(SpatialOffsets[])=0,"", IF(INDEX(SpatialOffsets[Spatial Offset Type],$A4905)="","",
CONCATENATE("  - &amp;SpatialOffsetID",TEXT($A4905,"0000"),
" {","SpatialOffsetTypeCV:  ",CHAR(34),INDEX(SpatialOffsets[Spatial Offset Type],$A4905),CHAR(34),
", Offset1Value:  ",INDEX(SpatialOffsets[Offset 1 Value],$A4905),
", Offset1UnitID:  ",CHAR(34),INDEX(SpatialOffsets[Offset 1 Unit],$A4905),CHAR(34),
", Offset2Value:  ",INDEX(SpatialOffsets[Offset 2 Value],$A4905),
", Offset2UnitID:  ",CHAR(34),INDEX(SpatialOffsets[Offset 2 Unit],$A4905),CHAR(34),
", Offset3Value:  ",INDEX(SpatialOffsets[Offset 3 Value],$A4905),
", Offset3UnitID:  ",CHAR(34),INDEX(SpatialOffsets[Offset 3 Unit],$A4905),CHAR(34),,"}")))</f>
        <v>#REF!</v>
      </c>
      <c r="O4905" t="e">
        <f>IF(COUNTA(RelatedFeatures[])=0,"", IF(INDEX(RelatedFeatures[First Sampling Feature Code],$A4905)="","",
CONCATENATE("  - &amp;RelationID",TEXT($A4905,"0000"),
" {","SamplingFeatureID:  *SamplingFeatureID",TEXT(MATCH(INDEX(RelatedFeatures[First Sampling Feature Code],$A4905),SamplingFeatures[Feature Code],0),"0000"),
", RelationshipTypeCV:  ",CHAR(34),INDEX(RelatedFeatures[Relationship Type],$A4905),CHAR(34),
", RelatedFeatureID: *SamplingFeatureID",TEXT(MATCH(INDEX(RelatedFeatures[Second Sampling Feature Code],$A4905),SamplingFeatures[Feature Code],0),"0000"),
", SpatialOffsetID:  ",IF(INDEX(RelatedFeatures[Offset Number],$A4905)="","",CONCATENATE("*SpatialOffsetID",TEXT(INDEX(RelatedFeatures[Offset Number],$A4905),"0000"))),"}")))</f>
        <v>#REF!</v>
      </c>
      <c r="P4905" t="e">
        <f>IF(INDEX(Methods[Method Type],$A4905)="","",
CONCATENATE("  - &amp;MethodID",TEXT($A4905,"0000"),
" {","MethodTypeCV:  ",CHAR(34),INDEX(Methods[Method Type],$A4905),CHAR(34),
", MethodCode:  ",CHAR(34),INDEX(Methods[Method Code],$A4905),CHAR(34),
", MethodName:  ",CHAR(34),INDEX(Methods[Method Name],$A4905),CHAR(34),
", MethodDescription:  ",CHAR(34),INDEX(Methods[Method Description],$A4905),CHAR(34),
", MethodLink:  ",CHAR(34),INDEX(Methods[Method Link],$A4905),CHAR(34),
", OrganizationID: *OrganizationID",TEXT(MATCH(INDEX(Methods[Organization Name],$A4905),Organizations[Organization Name],0),"0000"),"}"))</f>
        <v>#REF!</v>
      </c>
      <c r="Q4905" t="e">
        <f>IF(INDEX(Variables[Variable Type],$A4905)="","",
CONCATENATE("  - &amp;VariableID",TEXT($A4905,"0000"),
" {","VariableTypeCV:  ",CHAR(34),INDEX(Variables[Variable Type],$A4905),CHAR(34),
", VariableCode:  ",CHAR(34),INDEX(Variables[Variable Code],$A4905),CHAR(34),
", VariableNameCV:  ",CHAR(34),INDEX(Variables[Variable Name],$A4905),CHAR(34),
", VariableDefinition:  ",CHAR(34),INDEX(Variables[Variable Definition],$A4905),CHAR(34),
", SpecciationCV:  ",CHAR(34),INDEX(Variables[Speciation],$A4905),CHAR(34),
", NoDataValue:  ",CHAR(34),INDEX(Variables[No Data Value],$A4905),CHAR(34),"}"))</f>
        <v>#REF!</v>
      </c>
    </row>
    <row r="4906" spans="1:17" x14ac:dyDescent="0.25">
      <c r="A4906">
        <v>4903</v>
      </c>
      <c r="D4906" t="e">
        <f>IF(INDEX(People[First Name],$A4906)="","",
CONCATENATE("  - &amp;PersonID",TEXT($A4906,"0000"),
" {","PersonFirstName:  ",CHAR(34),INDEX(People[First Name],$A4906),CHAR(34),
", PersonMiddleName:  ",CHAR(34),INDEX(People[Middle Name],$A4906),CHAR(34),
", PersonLastName:  ",CHAR(34),INDEX(People[Last Name],$A4906),CHAR(34),"}"))</f>
        <v>#REF!</v>
      </c>
      <c r="E4906" t="e">
        <f>IF(INDEX(Organizations[Organization Type '[CV']],$A4906)="","",
CONCATENATE("  - &amp;OrganizationID",TEXT($A4906,"0000"),
" {","OrganizationTypeCV:  ",CHAR(34),INDEX(Organizations[Organization Type '[CV']],$A4906),CHAR(34),
", OrganizationCode:  ",CHAR(34),INDEX(Organizations[Organization Code],$A4906),CHAR(34),
", OrganizationName:  ",CHAR(34),INDEX(Organizations[Organization Name],$A4906),CHAR(34),
", OrganizationDescription:  ",CHAR(34),INDEX(Organizations[Organization Description],$A4906),CHAR(34),
", OrganizationLink:  ",CHAR(34),INDEX(Organizations[Organization Link],$A4906),CHAR(34),"}"))</f>
        <v>#REF!</v>
      </c>
      <c r="F4906" t="e">
        <f>IF(INDEX(People[First Name],$A4906)="","",
CONCATENATE("  - &amp;AffiliationID",TEXT($A4906,"0000"),
" {PersonID: *PersonID",TEXT($A4906,"0000"),
", OrganizationID: *OrganizationID",TEXT(MATCH(INDEX(People[Organization Name],$A4906),Organizations[Organization Name],0),"0000"),
", IsPrimaryOrganizationContact: , AffiliationStartDate: , AffiliationEndDate: , PrimaryPhone: ",
", PrimaryEmail: ",CHAR(34),INDEX(People[Primary Email],$A4906),CHAR(34),
", PrimaryAddress: ",CHAR(34),INDEX(People[Primary Address],$A4906),CHAR(34),
", PersonLink: }"))</f>
        <v>#REF!</v>
      </c>
      <c r="H4906" t="e">
        <f>IF(COUNTA(CitationInformation)=0,"",IF(INDEX(AuthorList[Author Name],$A4906)="","",
CONCATENATE("  - &amp;AuthorListID",TEXT($A4906,"0000"),
"  {CitationID: *CitationID0001",
", PersonID: *PersonID",TEXT(MATCH(INDEX(AuthorList[Author Name],$A4906),People[Full Name],0),"0000"),
", AuthorOrder: ",INDEX(AuthorList[Author Number],$A4906),"}")))</f>
        <v>#REF!</v>
      </c>
      <c r="K4906" t="e">
        <f>IF(INDEX(SamplingFeatures[Feature Code],$A4906)="","",
CONCATENATE("  - &amp;SamplingFeatureID",TEXT($A4906,"0000"),
" {","SamplingFeatureUUID:  ",CHAR(34),INDEX(SamplingFeatures[Sampling Feature UUID],$A4906),CHAR(34),
", SamplingFeatureTypeCV:  ",CHAR(34),INDEX(SamplingFeatures[Sampling Feature Type],$A4906),CHAR(34),
", SamplingFeatureCode:  ",CHAR(34),INDEX(SamplingFeatures[Feature Code],$A4906),CHAR(34),
", SamplingFeatureName:  ",CHAR(34),INDEX(SamplingFeatures[Feature Name],$A4906),CHAR(34),
", SamplingFeatureDescription:  ",CHAR(34),INDEX(SamplingFeatures[Feature Description],$A4906),CHAR(34),
", SamplingFeatureGeotypeCV:  ",CHAR(34),INDEX(SamplingFeatures[Feature Geo Type],$A4906),CHAR(34),
", FeatureGeometry:  ",CHAR(34),INDEX(SamplingFeatures[Feature Geometry],$A4906),CHAR(34),
", Elevation_m:  ",CHAR(34),INDEX(SamplingFeatures[Elevation_m],$A4906),CHAR(34),
", ElevationDatumCV:  ",CHAR(34),ElevationDatum,CHAR(34),"}"))</f>
        <v>#REF!</v>
      </c>
      <c r="L4906" t="e">
        <f>IF(INDEX(SamplingFeatures[Sampling Feature Type],$A4906)&lt;&gt;"Site","",
CONCATENATE("  - &amp;SiteID",TEXT(SUMPRODUCT(--($L$3:$L4905&lt;&gt;"")),"0000"),
" {","SamplingFeatureID:  *SamplingFeatureID",TEXT($A4906,"0000"),
", SiteTypeCV:  ",CHAR(34),INDEX(Sites[Site Type],$A4906),CHAR(34),
", Latitude:  ",INDEX(Sites[Latitude],$A4906),
", Longitude:  ",INDEX(Sites[Longitude],$A4906),
", SRSName:  ",CHAR(34),LatLonDatum,CHAR(34),"}"))</f>
        <v>#REF!</v>
      </c>
      <c r="M4906" t="e">
        <f>IF(INDEX(SamplingFeatures[Sampling Feature Type],$A4906)&lt;&gt;"Specimen","",
CONCATENATE("  - &amp;SpecimenID",TEXT(SUMPRODUCT(--($M$3:$M4905&lt;&gt;"")),"0000"),
" {","SamplingFeatureID:  *SamplingFeatureID",TEXT($A4906,"0000"),
", SpecimenTypeCV:  ",CHAR(34),INDEX(Specimens[Specimen Type],$A4906),CHAR(34),
", SpecimenMediumCV:  ",INDEX(Specimens[Specimen Medium],$A4906),
", IsFieldSpecimen:  ",CHAR(34),INDEX(Specimens[Is Field Specimen?],$A4906),CHAR(34),"}"))</f>
        <v>#REF!</v>
      </c>
      <c r="N4906" t="e">
        <f>IF(COUNTA(SpatialOffsets[])=0,"", IF(INDEX(SpatialOffsets[Spatial Offset Type],$A4906)="","",
CONCATENATE("  - &amp;SpatialOffsetID",TEXT($A4906,"0000"),
" {","SpatialOffsetTypeCV:  ",CHAR(34),INDEX(SpatialOffsets[Spatial Offset Type],$A4906),CHAR(34),
", Offset1Value:  ",INDEX(SpatialOffsets[Offset 1 Value],$A4906),
", Offset1UnitID:  ",CHAR(34),INDEX(SpatialOffsets[Offset 1 Unit],$A4906),CHAR(34),
", Offset2Value:  ",INDEX(SpatialOffsets[Offset 2 Value],$A4906),
", Offset2UnitID:  ",CHAR(34),INDEX(SpatialOffsets[Offset 2 Unit],$A4906),CHAR(34),
", Offset3Value:  ",INDEX(SpatialOffsets[Offset 3 Value],$A4906),
", Offset3UnitID:  ",CHAR(34),INDEX(SpatialOffsets[Offset 3 Unit],$A4906),CHAR(34),,"}")))</f>
        <v>#REF!</v>
      </c>
      <c r="O4906" t="e">
        <f>IF(COUNTA(RelatedFeatures[])=0,"", IF(INDEX(RelatedFeatures[First Sampling Feature Code],$A4906)="","",
CONCATENATE("  - &amp;RelationID",TEXT($A4906,"0000"),
" {","SamplingFeatureID:  *SamplingFeatureID",TEXT(MATCH(INDEX(RelatedFeatures[First Sampling Feature Code],$A4906),SamplingFeatures[Feature Code],0),"0000"),
", RelationshipTypeCV:  ",CHAR(34),INDEX(RelatedFeatures[Relationship Type],$A4906),CHAR(34),
", RelatedFeatureID: *SamplingFeatureID",TEXT(MATCH(INDEX(RelatedFeatures[Second Sampling Feature Code],$A4906),SamplingFeatures[Feature Code],0),"0000"),
", SpatialOffsetID:  ",IF(INDEX(RelatedFeatures[Offset Number],$A4906)="","",CONCATENATE("*SpatialOffsetID",TEXT(INDEX(RelatedFeatures[Offset Number],$A4906),"0000"))),"}")))</f>
        <v>#REF!</v>
      </c>
      <c r="P4906" t="e">
        <f>IF(INDEX(Methods[Method Type],$A4906)="","",
CONCATENATE("  - &amp;MethodID",TEXT($A4906,"0000"),
" {","MethodTypeCV:  ",CHAR(34),INDEX(Methods[Method Type],$A4906),CHAR(34),
", MethodCode:  ",CHAR(34),INDEX(Methods[Method Code],$A4906),CHAR(34),
", MethodName:  ",CHAR(34),INDEX(Methods[Method Name],$A4906),CHAR(34),
", MethodDescription:  ",CHAR(34),INDEX(Methods[Method Description],$A4906),CHAR(34),
", MethodLink:  ",CHAR(34),INDEX(Methods[Method Link],$A4906),CHAR(34),
", OrganizationID: *OrganizationID",TEXT(MATCH(INDEX(Methods[Organization Name],$A4906),Organizations[Organization Name],0),"0000"),"}"))</f>
        <v>#REF!</v>
      </c>
      <c r="Q4906" t="e">
        <f>IF(INDEX(Variables[Variable Type],$A4906)="","",
CONCATENATE("  - &amp;VariableID",TEXT($A4906,"0000"),
" {","VariableTypeCV:  ",CHAR(34),INDEX(Variables[Variable Type],$A4906),CHAR(34),
", VariableCode:  ",CHAR(34),INDEX(Variables[Variable Code],$A4906),CHAR(34),
", VariableNameCV:  ",CHAR(34),INDEX(Variables[Variable Name],$A4906),CHAR(34),
", VariableDefinition:  ",CHAR(34),INDEX(Variables[Variable Definition],$A4906),CHAR(34),
", SpecciationCV:  ",CHAR(34),INDEX(Variables[Speciation],$A4906),CHAR(34),
", NoDataValue:  ",CHAR(34),INDEX(Variables[No Data Value],$A4906),CHAR(34),"}"))</f>
        <v>#REF!</v>
      </c>
    </row>
    <row r="4907" spans="1:17" x14ac:dyDescent="0.25">
      <c r="A4907">
        <v>4904</v>
      </c>
      <c r="D4907" t="e">
        <f>IF(INDEX(People[First Name],$A4907)="","",
CONCATENATE("  - &amp;PersonID",TEXT($A4907,"0000"),
" {","PersonFirstName:  ",CHAR(34),INDEX(People[First Name],$A4907),CHAR(34),
", PersonMiddleName:  ",CHAR(34),INDEX(People[Middle Name],$A4907),CHAR(34),
", PersonLastName:  ",CHAR(34),INDEX(People[Last Name],$A4907),CHAR(34),"}"))</f>
        <v>#REF!</v>
      </c>
      <c r="E4907" t="e">
        <f>IF(INDEX(Organizations[Organization Type '[CV']],$A4907)="","",
CONCATENATE("  - &amp;OrganizationID",TEXT($A4907,"0000"),
" {","OrganizationTypeCV:  ",CHAR(34),INDEX(Organizations[Organization Type '[CV']],$A4907),CHAR(34),
", OrganizationCode:  ",CHAR(34),INDEX(Organizations[Organization Code],$A4907),CHAR(34),
", OrganizationName:  ",CHAR(34),INDEX(Organizations[Organization Name],$A4907),CHAR(34),
", OrganizationDescription:  ",CHAR(34),INDEX(Organizations[Organization Description],$A4907),CHAR(34),
", OrganizationLink:  ",CHAR(34),INDEX(Organizations[Organization Link],$A4907),CHAR(34),"}"))</f>
        <v>#REF!</v>
      </c>
      <c r="F4907" t="e">
        <f>IF(INDEX(People[First Name],$A4907)="","",
CONCATENATE("  - &amp;AffiliationID",TEXT($A4907,"0000"),
" {PersonID: *PersonID",TEXT($A4907,"0000"),
", OrganizationID: *OrganizationID",TEXT(MATCH(INDEX(People[Organization Name],$A4907),Organizations[Organization Name],0),"0000"),
", IsPrimaryOrganizationContact: , AffiliationStartDate: , AffiliationEndDate: , PrimaryPhone: ",
", PrimaryEmail: ",CHAR(34),INDEX(People[Primary Email],$A4907),CHAR(34),
", PrimaryAddress: ",CHAR(34),INDEX(People[Primary Address],$A4907),CHAR(34),
", PersonLink: }"))</f>
        <v>#REF!</v>
      </c>
      <c r="H4907" t="e">
        <f>IF(COUNTA(CitationInformation)=0,"",IF(INDEX(AuthorList[Author Name],$A4907)="","",
CONCATENATE("  - &amp;AuthorListID",TEXT($A4907,"0000"),
"  {CitationID: *CitationID0001",
", PersonID: *PersonID",TEXT(MATCH(INDEX(AuthorList[Author Name],$A4907),People[Full Name],0),"0000"),
", AuthorOrder: ",INDEX(AuthorList[Author Number],$A4907),"}")))</f>
        <v>#REF!</v>
      </c>
      <c r="K4907" t="e">
        <f>IF(INDEX(SamplingFeatures[Feature Code],$A4907)="","",
CONCATENATE("  - &amp;SamplingFeatureID",TEXT($A4907,"0000"),
" {","SamplingFeatureUUID:  ",CHAR(34),INDEX(SamplingFeatures[Sampling Feature UUID],$A4907),CHAR(34),
", SamplingFeatureTypeCV:  ",CHAR(34),INDEX(SamplingFeatures[Sampling Feature Type],$A4907),CHAR(34),
", SamplingFeatureCode:  ",CHAR(34),INDEX(SamplingFeatures[Feature Code],$A4907),CHAR(34),
", SamplingFeatureName:  ",CHAR(34),INDEX(SamplingFeatures[Feature Name],$A4907),CHAR(34),
", SamplingFeatureDescription:  ",CHAR(34),INDEX(SamplingFeatures[Feature Description],$A4907),CHAR(34),
", SamplingFeatureGeotypeCV:  ",CHAR(34),INDEX(SamplingFeatures[Feature Geo Type],$A4907),CHAR(34),
", FeatureGeometry:  ",CHAR(34),INDEX(SamplingFeatures[Feature Geometry],$A4907),CHAR(34),
", Elevation_m:  ",CHAR(34),INDEX(SamplingFeatures[Elevation_m],$A4907),CHAR(34),
", ElevationDatumCV:  ",CHAR(34),ElevationDatum,CHAR(34),"}"))</f>
        <v>#REF!</v>
      </c>
      <c r="L4907" t="e">
        <f>IF(INDEX(SamplingFeatures[Sampling Feature Type],$A4907)&lt;&gt;"Site","",
CONCATENATE("  - &amp;SiteID",TEXT(SUMPRODUCT(--($L$3:$L4906&lt;&gt;"")),"0000"),
" {","SamplingFeatureID:  *SamplingFeatureID",TEXT($A4907,"0000"),
", SiteTypeCV:  ",CHAR(34),INDEX(Sites[Site Type],$A4907),CHAR(34),
", Latitude:  ",INDEX(Sites[Latitude],$A4907),
", Longitude:  ",INDEX(Sites[Longitude],$A4907),
", SRSName:  ",CHAR(34),LatLonDatum,CHAR(34),"}"))</f>
        <v>#REF!</v>
      </c>
      <c r="M4907" t="e">
        <f>IF(INDEX(SamplingFeatures[Sampling Feature Type],$A4907)&lt;&gt;"Specimen","",
CONCATENATE("  - &amp;SpecimenID",TEXT(SUMPRODUCT(--($M$3:$M4906&lt;&gt;"")),"0000"),
" {","SamplingFeatureID:  *SamplingFeatureID",TEXT($A4907,"0000"),
", SpecimenTypeCV:  ",CHAR(34),INDEX(Specimens[Specimen Type],$A4907),CHAR(34),
", SpecimenMediumCV:  ",INDEX(Specimens[Specimen Medium],$A4907),
", IsFieldSpecimen:  ",CHAR(34),INDEX(Specimens[Is Field Specimen?],$A4907),CHAR(34),"}"))</f>
        <v>#REF!</v>
      </c>
      <c r="N4907" t="e">
        <f>IF(COUNTA(SpatialOffsets[])=0,"", IF(INDEX(SpatialOffsets[Spatial Offset Type],$A4907)="","",
CONCATENATE("  - &amp;SpatialOffsetID",TEXT($A4907,"0000"),
" {","SpatialOffsetTypeCV:  ",CHAR(34),INDEX(SpatialOffsets[Spatial Offset Type],$A4907),CHAR(34),
", Offset1Value:  ",INDEX(SpatialOffsets[Offset 1 Value],$A4907),
", Offset1UnitID:  ",CHAR(34),INDEX(SpatialOffsets[Offset 1 Unit],$A4907),CHAR(34),
", Offset2Value:  ",INDEX(SpatialOffsets[Offset 2 Value],$A4907),
", Offset2UnitID:  ",CHAR(34),INDEX(SpatialOffsets[Offset 2 Unit],$A4907),CHAR(34),
", Offset3Value:  ",INDEX(SpatialOffsets[Offset 3 Value],$A4907),
", Offset3UnitID:  ",CHAR(34),INDEX(SpatialOffsets[Offset 3 Unit],$A4907),CHAR(34),,"}")))</f>
        <v>#REF!</v>
      </c>
      <c r="O4907" t="e">
        <f>IF(COUNTA(RelatedFeatures[])=0,"", IF(INDEX(RelatedFeatures[First Sampling Feature Code],$A4907)="","",
CONCATENATE("  - &amp;RelationID",TEXT($A4907,"0000"),
" {","SamplingFeatureID:  *SamplingFeatureID",TEXT(MATCH(INDEX(RelatedFeatures[First Sampling Feature Code],$A4907),SamplingFeatures[Feature Code],0),"0000"),
", RelationshipTypeCV:  ",CHAR(34),INDEX(RelatedFeatures[Relationship Type],$A4907),CHAR(34),
", RelatedFeatureID: *SamplingFeatureID",TEXT(MATCH(INDEX(RelatedFeatures[Second Sampling Feature Code],$A4907),SamplingFeatures[Feature Code],0),"0000"),
", SpatialOffsetID:  ",IF(INDEX(RelatedFeatures[Offset Number],$A4907)="","",CONCATENATE("*SpatialOffsetID",TEXT(INDEX(RelatedFeatures[Offset Number],$A4907),"0000"))),"}")))</f>
        <v>#REF!</v>
      </c>
      <c r="P4907" t="e">
        <f>IF(INDEX(Methods[Method Type],$A4907)="","",
CONCATENATE("  - &amp;MethodID",TEXT($A4907,"0000"),
" {","MethodTypeCV:  ",CHAR(34),INDEX(Methods[Method Type],$A4907),CHAR(34),
", MethodCode:  ",CHAR(34),INDEX(Methods[Method Code],$A4907),CHAR(34),
", MethodName:  ",CHAR(34),INDEX(Methods[Method Name],$A4907),CHAR(34),
", MethodDescription:  ",CHAR(34),INDEX(Methods[Method Description],$A4907),CHAR(34),
", MethodLink:  ",CHAR(34),INDEX(Methods[Method Link],$A4907),CHAR(34),
", OrganizationID: *OrganizationID",TEXT(MATCH(INDEX(Methods[Organization Name],$A4907),Organizations[Organization Name],0),"0000"),"}"))</f>
        <v>#REF!</v>
      </c>
      <c r="Q4907" t="e">
        <f>IF(INDEX(Variables[Variable Type],$A4907)="","",
CONCATENATE("  - &amp;VariableID",TEXT($A4907,"0000"),
" {","VariableTypeCV:  ",CHAR(34),INDEX(Variables[Variable Type],$A4907),CHAR(34),
", VariableCode:  ",CHAR(34),INDEX(Variables[Variable Code],$A4907),CHAR(34),
", VariableNameCV:  ",CHAR(34),INDEX(Variables[Variable Name],$A4907),CHAR(34),
", VariableDefinition:  ",CHAR(34),INDEX(Variables[Variable Definition],$A4907),CHAR(34),
", SpecciationCV:  ",CHAR(34),INDEX(Variables[Speciation],$A4907),CHAR(34),
", NoDataValue:  ",CHAR(34),INDEX(Variables[No Data Value],$A4907),CHAR(34),"}"))</f>
        <v>#REF!</v>
      </c>
    </row>
    <row r="4908" spans="1:17" x14ac:dyDescent="0.25">
      <c r="A4908">
        <v>4905</v>
      </c>
      <c r="D4908" t="e">
        <f>IF(INDEX(People[First Name],$A4908)="","",
CONCATENATE("  - &amp;PersonID",TEXT($A4908,"0000"),
" {","PersonFirstName:  ",CHAR(34),INDEX(People[First Name],$A4908),CHAR(34),
", PersonMiddleName:  ",CHAR(34),INDEX(People[Middle Name],$A4908),CHAR(34),
", PersonLastName:  ",CHAR(34),INDEX(People[Last Name],$A4908),CHAR(34),"}"))</f>
        <v>#REF!</v>
      </c>
      <c r="E4908" t="e">
        <f>IF(INDEX(Organizations[Organization Type '[CV']],$A4908)="","",
CONCATENATE("  - &amp;OrganizationID",TEXT($A4908,"0000"),
" {","OrganizationTypeCV:  ",CHAR(34),INDEX(Organizations[Organization Type '[CV']],$A4908),CHAR(34),
", OrganizationCode:  ",CHAR(34),INDEX(Organizations[Organization Code],$A4908),CHAR(34),
", OrganizationName:  ",CHAR(34),INDEX(Organizations[Organization Name],$A4908),CHAR(34),
", OrganizationDescription:  ",CHAR(34),INDEX(Organizations[Organization Description],$A4908),CHAR(34),
", OrganizationLink:  ",CHAR(34),INDEX(Organizations[Organization Link],$A4908),CHAR(34),"}"))</f>
        <v>#REF!</v>
      </c>
      <c r="F4908" t="e">
        <f>IF(INDEX(People[First Name],$A4908)="","",
CONCATENATE("  - &amp;AffiliationID",TEXT($A4908,"0000"),
" {PersonID: *PersonID",TEXT($A4908,"0000"),
", OrganizationID: *OrganizationID",TEXT(MATCH(INDEX(People[Organization Name],$A4908),Organizations[Organization Name],0),"0000"),
", IsPrimaryOrganizationContact: , AffiliationStartDate: , AffiliationEndDate: , PrimaryPhone: ",
", PrimaryEmail: ",CHAR(34),INDEX(People[Primary Email],$A4908),CHAR(34),
", PrimaryAddress: ",CHAR(34),INDEX(People[Primary Address],$A4908),CHAR(34),
", PersonLink: }"))</f>
        <v>#REF!</v>
      </c>
      <c r="H4908" t="e">
        <f>IF(COUNTA(CitationInformation)=0,"",IF(INDEX(AuthorList[Author Name],$A4908)="","",
CONCATENATE("  - &amp;AuthorListID",TEXT($A4908,"0000"),
"  {CitationID: *CitationID0001",
", PersonID: *PersonID",TEXT(MATCH(INDEX(AuthorList[Author Name],$A4908),People[Full Name],0),"0000"),
", AuthorOrder: ",INDEX(AuthorList[Author Number],$A4908),"}")))</f>
        <v>#REF!</v>
      </c>
      <c r="K4908" t="e">
        <f>IF(INDEX(SamplingFeatures[Feature Code],$A4908)="","",
CONCATENATE("  - &amp;SamplingFeatureID",TEXT($A4908,"0000"),
" {","SamplingFeatureUUID:  ",CHAR(34),INDEX(SamplingFeatures[Sampling Feature UUID],$A4908),CHAR(34),
", SamplingFeatureTypeCV:  ",CHAR(34),INDEX(SamplingFeatures[Sampling Feature Type],$A4908),CHAR(34),
", SamplingFeatureCode:  ",CHAR(34),INDEX(SamplingFeatures[Feature Code],$A4908),CHAR(34),
", SamplingFeatureName:  ",CHAR(34),INDEX(SamplingFeatures[Feature Name],$A4908),CHAR(34),
", SamplingFeatureDescription:  ",CHAR(34),INDEX(SamplingFeatures[Feature Description],$A4908),CHAR(34),
", SamplingFeatureGeotypeCV:  ",CHAR(34),INDEX(SamplingFeatures[Feature Geo Type],$A4908),CHAR(34),
", FeatureGeometry:  ",CHAR(34),INDEX(SamplingFeatures[Feature Geometry],$A4908),CHAR(34),
", Elevation_m:  ",CHAR(34),INDEX(SamplingFeatures[Elevation_m],$A4908),CHAR(34),
", ElevationDatumCV:  ",CHAR(34),ElevationDatum,CHAR(34),"}"))</f>
        <v>#REF!</v>
      </c>
      <c r="L4908" t="e">
        <f>IF(INDEX(SamplingFeatures[Sampling Feature Type],$A4908)&lt;&gt;"Site","",
CONCATENATE("  - &amp;SiteID",TEXT(SUMPRODUCT(--($L$3:$L4907&lt;&gt;"")),"0000"),
" {","SamplingFeatureID:  *SamplingFeatureID",TEXT($A4908,"0000"),
", SiteTypeCV:  ",CHAR(34),INDEX(Sites[Site Type],$A4908),CHAR(34),
", Latitude:  ",INDEX(Sites[Latitude],$A4908),
", Longitude:  ",INDEX(Sites[Longitude],$A4908),
", SRSName:  ",CHAR(34),LatLonDatum,CHAR(34),"}"))</f>
        <v>#REF!</v>
      </c>
      <c r="M4908" t="e">
        <f>IF(INDEX(SamplingFeatures[Sampling Feature Type],$A4908)&lt;&gt;"Specimen","",
CONCATENATE("  - &amp;SpecimenID",TEXT(SUMPRODUCT(--($M$3:$M4907&lt;&gt;"")),"0000"),
" {","SamplingFeatureID:  *SamplingFeatureID",TEXT($A4908,"0000"),
", SpecimenTypeCV:  ",CHAR(34),INDEX(Specimens[Specimen Type],$A4908),CHAR(34),
", SpecimenMediumCV:  ",INDEX(Specimens[Specimen Medium],$A4908),
", IsFieldSpecimen:  ",CHAR(34),INDEX(Specimens[Is Field Specimen?],$A4908),CHAR(34),"}"))</f>
        <v>#REF!</v>
      </c>
      <c r="N4908" t="e">
        <f>IF(COUNTA(SpatialOffsets[])=0,"", IF(INDEX(SpatialOffsets[Spatial Offset Type],$A4908)="","",
CONCATENATE("  - &amp;SpatialOffsetID",TEXT($A4908,"0000"),
" {","SpatialOffsetTypeCV:  ",CHAR(34),INDEX(SpatialOffsets[Spatial Offset Type],$A4908),CHAR(34),
", Offset1Value:  ",INDEX(SpatialOffsets[Offset 1 Value],$A4908),
", Offset1UnitID:  ",CHAR(34),INDEX(SpatialOffsets[Offset 1 Unit],$A4908),CHAR(34),
", Offset2Value:  ",INDEX(SpatialOffsets[Offset 2 Value],$A4908),
", Offset2UnitID:  ",CHAR(34),INDEX(SpatialOffsets[Offset 2 Unit],$A4908),CHAR(34),
", Offset3Value:  ",INDEX(SpatialOffsets[Offset 3 Value],$A4908),
", Offset3UnitID:  ",CHAR(34),INDEX(SpatialOffsets[Offset 3 Unit],$A4908),CHAR(34),,"}")))</f>
        <v>#REF!</v>
      </c>
      <c r="O4908" t="e">
        <f>IF(COUNTA(RelatedFeatures[])=0,"", IF(INDEX(RelatedFeatures[First Sampling Feature Code],$A4908)="","",
CONCATENATE("  - &amp;RelationID",TEXT($A4908,"0000"),
" {","SamplingFeatureID:  *SamplingFeatureID",TEXT(MATCH(INDEX(RelatedFeatures[First Sampling Feature Code],$A4908),SamplingFeatures[Feature Code],0),"0000"),
", RelationshipTypeCV:  ",CHAR(34),INDEX(RelatedFeatures[Relationship Type],$A4908),CHAR(34),
", RelatedFeatureID: *SamplingFeatureID",TEXT(MATCH(INDEX(RelatedFeatures[Second Sampling Feature Code],$A4908),SamplingFeatures[Feature Code],0),"0000"),
", SpatialOffsetID:  ",IF(INDEX(RelatedFeatures[Offset Number],$A4908)="","",CONCATENATE("*SpatialOffsetID",TEXT(INDEX(RelatedFeatures[Offset Number],$A4908),"0000"))),"}")))</f>
        <v>#REF!</v>
      </c>
      <c r="P4908" t="e">
        <f>IF(INDEX(Methods[Method Type],$A4908)="","",
CONCATENATE("  - &amp;MethodID",TEXT($A4908,"0000"),
" {","MethodTypeCV:  ",CHAR(34),INDEX(Methods[Method Type],$A4908),CHAR(34),
", MethodCode:  ",CHAR(34),INDEX(Methods[Method Code],$A4908),CHAR(34),
", MethodName:  ",CHAR(34),INDEX(Methods[Method Name],$A4908),CHAR(34),
", MethodDescription:  ",CHAR(34),INDEX(Methods[Method Description],$A4908),CHAR(34),
", MethodLink:  ",CHAR(34),INDEX(Methods[Method Link],$A4908),CHAR(34),
", OrganizationID: *OrganizationID",TEXT(MATCH(INDEX(Methods[Organization Name],$A4908),Organizations[Organization Name],0),"0000"),"}"))</f>
        <v>#REF!</v>
      </c>
      <c r="Q4908" t="e">
        <f>IF(INDEX(Variables[Variable Type],$A4908)="","",
CONCATENATE("  - &amp;VariableID",TEXT($A4908,"0000"),
" {","VariableTypeCV:  ",CHAR(34),INDEX(Variables[Variable Type],$A4908),CHAR(34),
", VariableCode:  ",CHAR(34),INDEX(Variables[Variable Code],$A4908),CHAR(34),
", VariableNameCV:  ",CHAR(34),INDEX(Variables[Variable Name],$A4908),CHAR(34),
", VariableDefinition:  ",CHAR(34),INDEX(Variables[Variable Definition],$A4908),CHAR(34),
", SpecciationCV:  ",CHAR(34),INDEX(Variables[Speciation],$A4908),CHAR(34),
", NoDataValue:  ",CHAR(34),INDEX(Variables[No Data Value],$A4908),CHAR(34),"}"))</f>
        <v>#REF!</v>
      </c>
    </row>
    <row r="4909" spans="1:17" x14ac:dyDescent="0.25">
      <c r="A4909">
        <v>4906</v>
      </c>
      <c r="D4909" t="e">
        <f>IF(INDEX(People[First Name],$A4909)="","",
CONCATENATE("  - &amp;PersonID",TEXT($A4909,"0000"),
" {","PersonFirstName:  ",CHAR(34),INDEX(People[First Name],$A4909),CHAR(34),
", PersonMiddleName:  ",CHAR(34),INDEX(People[Middle Name],$A4909),CHAR(34),
", PersonLastName:  ",CHAR(34),INDEX(People[Last Name],$A4909),CHAR(34),"}"))</f>
        <v>#REF!</v>
      </c>
      <c r="E4909" t="e">
        <f>IF(INDEX(Organizations[Organization Type '[CV']],$A4909)="","",
CONCATENATE("  - &amp;OrganizationID",TEXT($A4909,"0000"),
" {","OrganizationTypeCV:  ",CHAR(34),INDEX(Organizations[Organization Type '[CV']],$A4909),CHAR(34),
", OrganizationCode:  ",CHAR(34),INDEX(Organizations[Organization Code],$A4909),CHAR(34),
", OrganizationName:  ",CHAR(34),INDEX(Organizations[Organization Name],$A4909),CHAR(34),
", OrganizationDescription:  ",CHAR(34),INDEX(Organizations[Organization Description],$A4909),CHAR(34),
", OrganizationLink:  ",CHAR(34),INDEX(Organizations[Organization Link],$A4909),CHAR(34),"}"))</f>
        <v>#REF!</v>
      </c>
      <c r="F4909" t="e">
        <f>IF(INDEX(People[First Name],$A4909)="","",
CONCATENATE("  - &amp;AffiliationID",TEXT($A4909,"0000"),
" {PersonID: *PersonID",TEXT($A4909,"0000"),
", OrganizationID: *OrganizationID",TEXT(MATCH(INDEX(People[Organization Name],$A4909),Organizations[Organization Name],0),"0000"),
", IsPrimaryOrganizationContact: , AffiliationStartDate: , AffiliationEndDate: , PrimaryPhone: ",
", PrimaryEmail: ",CHAR(34),INDEX(People[Primary Email],$A4909),CHAR(34),
", PrimaryAddress: ",CHAR(34),INDEX(People[Primary Address],$A4909),CHAR(34),
", PersonLink: }"))</f>
        <v>#REF!</v>
      </c>
      <c r="H4909" t="e">
        <f>IF(COUNTA(CitationInformation)=0,"",IF(INDEX(AuthorList[Author Name],$A4909)="","",
CONCATENATE("  - &amp;AuthorListID",TEXT($A4909,"0000"),
"  {CitationID: *CitationID0001",
", PersonID: *PersonID",TEXT(MATCH(INDEX(AuthorList[Author Name],$A4909),People[Full Name],0),"0000"),
", AuthorOrder: ",INDEX(AuthorList[Author Number],$A4909),"}")))</f>
        <v>#REF!</v>
      </c>
      <c r="K4909" t="e">
        <f>IF(INDEX(SamplingFeatures[Feature Code],$A4909)="","",
CONCATENATE("  - &amp;SamplingFeatureID",TEXT($A4909,"0000"),
" {","SamplingFeatureUUID:  ",CHAR(34),INDEX(SamplingFeatures[Sampling Feature UUID],$A4909),CHAR(34),
", SamplingFeatureTypeCV:  ",CHAR(34),INDEX(SamplingFeatures[Sampling Feature Type],$A4909),CHAR(34),
", SamplingFeatureCode:  ",CHAR(34),INDEX(SamplingFeatures[Feature Code],$A4909),CHAR(34),
", SamplingFeatureName:  ",CHAR(34),INDEX(SamplingFeatures[Feature Name],$A4909),CHAR(34),
", SamplingFeatureDescription:  ",CHAR(34),INDEX(SamplingFeatures[Feature Description],$A4909),CHAR(34),
", SamplingFeatureGeotypeCV:  ",CHAR(34),INDEX(SamplingFeatures[Feature Geo Type],$A4909),CHAR(34),
", FeatureGeometry:  ",CHAR(34),INDEX(SamplingFeatures[Feature Geometry],$A4909),CHAR(34),
", Elevation_m:  ",CHAR(34),INDEX(SamplingFeatures[Elevation_m],$A4909),CHAR(34),
", ElevationDatumCV:  ",CHAR(34),ElevationDatum,CHAR(34),"}"))</f>
        <v>#REF!</v>
      </c>
      <c r="L4909" t="e">
        <f>IF(INDEX(SamplingFeatures[Sampling Feature Type],$A4909)&lt;&gt;"Site","",
CONCATENATE("  - &amp;SiteID",TEXT(SUMPRODUCT(--($L$3:$L4908&lt;&gt;"")),"0000"),
" {","SamplingFeatureID:  *SamplingFeatureID",TEXT($A4909,"0000"),
", SiteTypeCV:  ",CHAR(34),INDEX(Sites[Site Type],$A4909),CHAR(34),
", Latitude:  ",INDEX(Sites[Latitude],$A4909),
", Longitude:  ",INDEX(Sites[Longitude],$A4909),
", SRSName:  ",CHAR(34),LatLonDatum,CHAR(34),"}"))</f>
        <v>#REF!</v>
      </c>
      <c r="M4909" t="e">
        <f>IF(INDEX(SamplingFeatures[Sampling Feature Type],$A4909)&lt;&gt;"Specimen","",
CONCATENATE("  - &amp;SpecimenID",TEXT(SUMPRODUCT(--($M$3:$M4908&lt;&gt;"")),"0000"),
" {","SamplingFeatureID:  *SamplingFeatureID",TEXT($A4909,"0000"),
", SpecimenTypeCV:  ",CHAR(34),INDEX(Specimens[Specimen Type],$A4909),CHAR(34),
", SpecimenMediumCV:  ",INDEX(Specimens[Specimen Medium],$A4909),
", IsFieldSpecimen:  ",CHAR(34),INDEX(Specimens[Is Field Specimen?],$A4909),CHAR(34),"}"))</f>
        <v>#REF!</v>
      </c>
      <c r="N4909" t="e">
        <f>IF(COUNTA(SpatialOffsets[])=0,"", IF(INDEX(SpatialOffsets[Spatial Offset Type],$A4909)="","",
CONCATENATE("  - &amp;SpatialOffsetID",TEXT($A4909,"0000"),
" {","SpatialOffsetTypeCV:  ",CHAR(34),INDEX(SpatialOffsets[Spatial Offset Type],$A4909),CHAR(34),
", Offset1Value:  ",INDEX(SpatialOffsets[Offset 1 Value],$A4909),
", Offset1UnitID:  ",CHAR(34),INDEX(SpatialOffsets[Offset 1 Unit],$A4909),CHAR(34),
", Offset2Value:  ",INDEX(SpatialOffsets[Offset 2 Value],$A4909),
", Offset2UnitID:  ",CHAR(34),INDEX(SpatialOffsets[Offset 2 Unit],$A4909),CHAR(34),
", Offset3Value:  ",INDEX(SpatialOffsets[Offset 3 Value],$A4909),
", Offset3UnitID:  ",CHAR(34),INDEX(SpatialOffsets[Offset 3 Unit],$A4909),CHAR(34),,"}")))</f>
        <v>#REF!</v>
      </c>
      <c r="O4909" t="e">
        <f>IF(COUNTA(RelatedFeatures[])=0,"", IF(INDEX(RelatedFeatures[First Sampling Feature Code],$A4909)="","",
CONCATENATE("  - &amp;RelationID",TEXT($A4909,"0000"),
" {","SamplingFeatureID:  *SamplingFeatureID",TEXT(MATCH(INDEX(RelatedFeatures[First Sampling Feature Code],$A4909),SamplingFeatures[Feature Code],0),"0000"),
", RelationshipTypeCV:  ",CHAR(34),INDEX(RelatedFeatures[Relationship Type],$A4909),CHAR(34),
", RelatedFeatureID: *SamplingFeatureID",TEXT(MATCH(INDEX(RelatedFeatures[Second Sampling Feature Code],$A4909),SamplingFeatures[Feature Code],0),"0000"),
", SpatialOffsetID:  ",IF(INDEX(RelatedFeatures[Offset Number],$A4909)="","",CONCATENATE("*SpatialOffsetID",TEXT(INDEX(RelatedFeatures[Offset Number],$A4909),"0000"))),"}")))</f>
        <v>#REF!</v>
      </c>
      <c r="P4909" t="e">
        <f>IF(INDEX(Methods[Method Type],$A4909)="","",
CONCATENATE("  - &amp;MethodID",TEXT($A4909,"0000"),
" {","MethodTypeCV:  ",CHAR(34),INDEX(Methods[Method Type],$A4909),CHAR(34),
", MethodCode:  ",CHAR(34),INDEX(Methods[Method Code],$A4909),CHAR(34),
", MethodName:  ",CHAR(34),INDEX(Methods[Method Name],$A4909),CHAR(34),
", MethodDescription:  ",CHAR(34),INDEX(Methods[Method Description],$A4909),CHAR(34),
", MethodLink:  ",CHAR(34),INDEX(Methods[Method Link],$A4909),CHAR(34),
", OrganizationID: *OrganizationID",TEXT(MATCH(INDEX(Methods[Organization Name],$A4909),Organizations[Organization Name],0),"0000"),"}"))</f>
        <v>#REF!</v>
      </c>
      <c r="Q4909" t="e">
        <f>IF(INDEX(Variables[Variable Type],$A4909)="","",
CONCATENATE("  - &amp;VariableID",TEXT($A4909,"0000"),
" {","VariableTypeCV:  ",CHAR(34),INDEX(Variables[Variable Type],$A4909),CHAR(34),
", VariableCode:  ",CHAR(34),INDEX(Variables[Variable Code],$A4909),CHAR(34),
", VariableNameCV:  ",CHAR(34),INDEX(Variables[Variable Name],$A4909),CHAR(34),
", VariableDefinition:  ",CHAR(34),INDEX(Variables[Variable Definition],$A4909),CHAR(34),
", SpecciationCV:  ",CHAR(34),INDEX(Variables[Speciation],$A4909),CHAR(34),
", NoDataValue:  ",CHAR(34),INDEX(Variables[No Data Value],$A4909),CHAR(34),"}"))</f>
        <v>#REF!</v>
      </c>
    </row>
    <row r="4910" spans="1:17" x14ac:dyDescent="0.25">
      <c r="A4910">
        <v>4907</v>
      </c>
      <c r="D4910" t="e">
        <f>IF(INDEX(People[First Name],$A4910)="","",
CONCATENATE("  - &amp;PersonID",TEXT($A4910,"0000"),
" {","PersonFirstName:  ",CHAR(34),INDEX(People[First Name],$A4910),CHAR(34),
", PersonMiddleName:  ",CHAR(34),INDEX(People[Middle Name],$A4910),CHAR(34),
", PersonLastName:  ",CHAR(34),INDEX(People[Last Name],$A4910),CHAR(34),"}"))</f>
        <v>#REF!</v>
      </c>
      <c r="E4910" t="e">
        <f>IF(INDEX(Organizations[Organization Type '[CV']],$A4910)="","",
CONCATENATE("  - &amp;OrganizationID",TEXT($A4910,"0000"),
" {","OrganizationTypeCV:  ",CHAR(34),INDEX(Organizations[Organization Type '[CV']],$A4910),CHAR(34),
", OrganizationCode:  ",CHAR(34),INDEX(Organizations[Organization Code],$A4910),CHAR(34),
", OrganizationName:  ",CHAR(34),INDEX(Organizations[Organization Name],$A4910),CHAR(34),
", OrganizationDescription:  ",CHAR(34),INDEX(Organizations[Organization Description],$A4910),CHAR(34),
", OrganizationLink:  ",CHAR(34),INDEX(Organizations[Organization Link],$A4910),CHAR(34),"}"))</f>
        <v>#REF!</v>
      </c>
      <c r="F4910" t="e">
        <f>IF(INDEX(People[First Name],$A4910)="","",
CONCATENATE("  - &amp;AffiliationID",TEXT($A4910,"0000"),
" {PersonID: *PersonID",TEXT($A4910,"0000"),
", OrganizationID: *OrganizationID",TEXT(MATCH(INDEX(People[Organization Name],$A4910),Organizations[Organization Name],0),"0000"),
", IsPrimaryOrganizationContact: , AffiliationStartDate: , AffiliationEndDate: , PrimaryPhone: ",
", PrimaryEmail: ",CHAR(34),INDEX(People[Primary Email],$A4910),CHAR(34),
", PrimaryAddress: ",CHAR(34),INDEX(People[Primary Address],$A4910),CHAR(34),
", PersonLink: }"))</f>
        <v>#REF!</v>
      </c>
      <c r="H4910" t="e">
        <f>IF(COUNTA(CitationInformation)=0,"",IF(INDEX(AuthorList[Author Name],$A4910)="","",
CONCATENATE("  - &amp;AuthorListID",TEXT($A4910,"0000"),
"  {CitationID: *CitationID0001",
", PersonID: *PersonID",TEXT(MATCH(INDEX(AuthorList[Author Name],$A4910),People[Full Name],0),"0000"),
", AuthorOrder: ",INDEX(AuthorList[Author Number],$A4910),"}")))</f>
        <v>#REF!</v>
      </c>
      <c r="K4910" t="e">
        <f>IF(INDEX(SamplingFeatures[Feature Code],$A4910)="","",
CONCATENATE("  - &amp;SamplingFeatureID",TEXT($A4910,"0000"),
" {","SamplingFeatureUUID:  ",CHAR(34),INDEX(SamplingFeatures[Sampling Feature UUID],$A4910),CHAR(34),
", SamplingFeatureTypeCV:  ",CHAR(34),INDEX(SamplingFeatures[Sampling Feature Type],$A4910),CHAR(34),
", SamplingFeatureCode:  ",CHAR(34),INDEX(SamplingFeatures[Feature Code],$A4910),CHAR(34),
", SamplingFeatureName:  ",CHAR(34),INDEX(SamplingFeatures[Feature Name],$A4910),CHAR(34),
", SamplingFeatureDescription:  ",CHAR(34),INDEX(SamplingFeatures[Feature Description],$A4910),CHAR(34),
", SamplingFeatureGeotypeCV:  ",CHAR(34),INDEX(SamplingFeatures[Feature Geo Type],$A4910),CHAR(34),
", FeatureGeometry:  ",CHAR(34),INDEX(SamplingFeatures[Feature Geometry],$A4910),CHAR(34),
", Elevation_m:  ",CHAR(34),INDEX(SamplingFeatures[Elevation_m],$A4910),CHAR(34),
", ElevationDatumCV:  ",CHAR(34),ElevationDatum,CHAR(34),"}"))</f>
        <v>#REF!</v>
      </c>
      <c r="L4910" t="e">
        <f>IF(INDEX(SamplingFeatures[Sampling Feature Type],$A4910)&lt;&gt;"Site","",
CONCATENATE("  - &amp;SiteID",TEXT(SUMPRODUCT(--($L$3:$L4909&lt;&gt;"")),"0000"),
" {","SamplingFeatureID:  *SamplingFeatureID",TEXT($A4910,"0000"),
", SiteTypeCV:  ",CHAR(34),INDEX(Sites[Site Type],$A4910),CHAR(34),
", Latitude:  ",INDEX(Sites[Latitude],$A4910),
", Longitude:  ",INDEX(Sites[Longitude],$A4910),
", SRSName:  ",CHAR(34),LatLonDatum,CHAR(34),"}"))</f>
        <v>#REF!</v>
      </c>
      <c r="M4910" t="e">
        <f>IF(INDEX(SamplingFeatures[Sampling Feature Type],$A4910)&lt;&gt;"Specimen","",
CONCATENATE("  - &amp;SpecimenID",TEXT(SUMPRODUCT(--($M$3:$M4909&lt;&gt;"")),"0000"),
" {","SamplingFeatureID:  *SamplingFeatureID",TEXT($A4910,"0000"),
", SpecimenTypeCV:  ",CHAR(34),INDEX(Specimens[Specimen Type],$A4910),CHAR(34),
", SpecimenMediumCV:  ",INDEX(Specimens[Specimen Medium],$A4910),
", IsFieldSpecimen:  ",CHAR(34),INDEX(Specimens[Is Field Specimen?],$A4910),CHAR(34),"}"))</f>
        <v>#REF!</v>
      </c>
      <c r="N4910" t="e">
        <f>IF(COUNTA(SpatialOffsets[])=0,"", IF(INDEX(SpatialOffsets[Spatial Offset Type],$A4910)="","",
CONCATENATE("  - &amp;SpatialOffsetID",TEXT($A4910,"0000"),
" {","SpatialOffsetTypeCV:  ",CHAR(34),INDEX(SpatialOffsets[Spatial Offset Type],$A4910),CHAR(34),
", Offset1Value:  ",INDEX(SpatialOffsets[Offset 1 Value],$A4910),
", Offset1UnitID:  ",CHAR(34),INDEX(SpatialOffsets[Offset 1 Unit],$A4910),CHAR(34),
", Offset2Value:  ",INDEX(SpatialOffsets[Offset 2 Value],$A4910),
", Offset2UnitID:  ",CHAR(34),INDEX(SpatialOffsets[Offset 2 Unit],$A4910),CHAR(34),
", Offset3Value:  ",INDEX(SpatialOffsets[Offset 3 Value],$A4910),
", Offset3UnitID:  ",CHAR(34),INDEX(SpatialOffsets[Offset 3 Unit],$A4910),CHAR(34),,"}")))</f>
        <v>#REF!</v>
      </c>
      <c r="O4910" t="e">
        <f>IF(COUNTA(RelatedFeatures[])=0,"", IF(INDEX(RelatedFeatures[First Sampling Feature Code],$A4910)="","",
CONCATENATE("  - &amp;RelationID",TEXT($A4910,"0000"),
" {","SamplingFeatureID:  *SamplingFeatureID",TEXT(MATCH(INDEX(RelatedFeatures[First Sampling Feature Code],$A4910),SamplingFeatures[Feature Code],0),"0000"),
", RelationshipTypeCV:  ",CHAR(34),INDEX(RelatedFeatures[Relationship Type],$A4910),CHAR(34),
", RelatedFeatureID: *SamplingFeatureID",TEXT(MATCH(INDEX(RelatedFeatures[Second Sampling Feature Code],$A4910),SamplingFeatures[Feature Code],0),"0000"),
", SpatialOffsetID:  ",IF(INDEX(RelatedFeatures[Offset Number],$A4910)="","",CONCATENATE("*SpatialOffsetID",TEXT(INDEX(RelatedFeatures[Offset Number],$A4910),"0000"))),"}")))</f>
        <v>#REF!</v>
      </c>
      <c r="P4910" t="e">
        <f>IF(INDEX(Methods[Method Type],$A4910)="","",
CONCATENATE("  - &amp;MethodID",TEXT($A4910,"0000"),
" {","MethodTypeCV:  ",CHAR(34),INDEX(Methods[Method Type],$A4910),CHAR(34),
", MethodCode:  ",CHAR(34),INDEX(Methods[Method Code],$A4910),CHAR(34),
", MethodName:  ",CHAR(34),INDEX(Methods[Method Name],$A4910),CHAR(34),
", MethodDescription:  ",CHAR(34),INDEX(Methods[Method Description],$A4910),CHAR(34),
", MethodLink:  ",CHAR(34),INDEX(Methods[Method Link],$A4910),CHAR(34),
", OrganizationID: *OrganizationID",TEXT(MATCH(INDEX(Methods[Organization Name],$A4910),Organizations[Organization Name],0),"0000"),"}"))</f>
        <v>#REF!</v>
      </c>
      <c r="Q4910" t="e">
        <f>IF(INDEX(Variables[Variable Type],$A4910)="","",
CONCATENATE("  - &amp;VariableID",TEXT($A4910,"0000"),
" {","VariableTypeCV:  ",CHAR(34),INDEX(Variables[Variable Type],$A4910),CHAR(34),
", VariableCode:  ",CHAR(34),INDEX(Variables[Variable Code],$A4910),CHAR(34),
", VariableNameCV:  ",CHAR(34),INDEX(Variables[Variable Name],$A4910),CHAR(34),
", VariableDefinition:  ",CHAR(34),INDEX(Variables[Variable Definition],$A4910),CHAR(34),
", SpecciationCV:  ",CHAR(34),INDEX(Variables[Speciation],$A4910),CHAR(34),
", NoDataValue:  ",CHAR(34),INDEX(Variables[No Data Value],$A4910),CHAR(34),"}"))</f>
        <v>#REF!</v>
      </c>
    </row>
    <row r="4911" spans="1:17" x14ac:dyDescent="0.25">
      <c r="A4911">
        <v>4908</v>
      </c>
      <c r="D4911" t="e">
        <f>IF(INDEX(People[First Name],$A4911)="","",
CONCATENATE("  - &amp;PersonID",TEXT($A4911,"0000"),
" {","PersonFirstName:  ",CHAR(34),INDEX(People[First Name],$A4911),CHAR(34),
", PersonMiddleName:  ",CHAR(34),INDEX(People[Middle Name],$A4911),CHAR(34),
", PersonLastName:  ",CHAR(34),INDEX(People[Last Name],$A4911),CHAR(34),"}"))</f>
        <v>#REF!</v>
      </c>
      <c r="E4911" t="e">
        <f>IF(INDEX(Organizations[Organization Type '[CV']],$A4911)="","",
CONCATENATE("  - &amp;OrganizationID",TEXT($A4911,"0000"),
" {","OrganizationTypeCV:  ",CHAR(34),INDEX(Organizations[Organization Type '[CV']],$A4911),CHAR(34),
", OrganizationCode:  ",CHAR(34),INDEX(Organizations[Organization Code],$A4911),CHAR(34),
", OrganizationName:  ",CHAR(34),INDEX(Organizations[Organization Name],$A4911),CHAR(34),
", OrganizationDescription:  ",CHAR(34),INDEX(Organizations[Organization Description],$A4911),CHAR(34),
", OrganizationLink:  ",CHAR(34),INDEX(Organizations[Organization Link],$A4911),CHAR(34),"}"))</f>
        <v>#REF!</v>
      </c>
      <c r="F4911" t="e">
        <f>IF(INDEX(People[First Name],$A4911)="","",
CONCATENATE("  - &amp;AffiliationID",TEXT($A4911,"0000"),
" {PersonID: *PersonID",TEXT($A4911,"0000"),
", OrganizationID: *OrganizationID",TEXT(MATCH(INDEX(People[Organization Name],$A4911),Organizations[Organization Name],0),"0000"),
", IsPrimaryOrganizationContact: , AffiliationStartDate: , AffiliationEndDate: , PrimaryPhone: ",
", PrimaryEmail: ",CHAR(34),INDEX(People[Primary Email],$A4911),CHAR(34),
", PrimaryAddress: ",CHAR(34),INDEX(People[Primary Address],$A4911),CHAR(34),
", PersonLink: }"))</f>
        <v>#REF!</v>
      </c>
      <c r="H4911" t="e">
        <f>IF(COUNTA(CitationInformation)=0,"",IF(INDEX(AuthorList[Author Name],$A4911)="","",
CONCATENATE("  - &amp;AuthorListID",TEXT($A4911,"0000"),
"  {CitationID: *CitationID0001",
", PersonID: *PersonID",TEXT(MATCH(INDEX(AuthorList[Author Name],$A4911),People[Full Name],0),"0000"),
", AuthorOrder: ",INDEX(AuthorList[Author Number],$A4911),"}")))</f>
        <v>#REF!</v>
      </c>
      <c r="K4911" t="e">
        <f>IF(INDEX(SamplingFeatures[Feature Code],$A4911)="","",
CONCATENATE("  - &amp;SamplingFeatureID",TEXT($A4911,"0000"),
" {","SamplingFeatureUUID:  ",CHAR(34),INDEX(SamplingFeatures[Sampling Feature UUID],$A4911),CHAR(34),
", SamplingFeatureTypeCV:  ",CHAR(34),INDEX(SamplingFeatures[Sampling Feature Type],$A4911),CHAR(34),
", SamplingFeatureCode:  ",CHAR(34),INDEX(SamplingFeatures[Feature Code],$A4911),CHAR(34),
", SamplingFeatureName:  ",CHAR(34),INDEX(SamplingFeatures[Feature Name],$A4911),CHAR(34),
", SamplingFeatureDescription:  ",CHAR(34),INDEX(SamplingFeatures[Feature Description],$A4911),CHAR(34),
", SamplingFeatureGeotypeCV:  ",CHAR(34),INDEX(SamplingFeatures[Feature Geo Type],$A4911),CHAR(34),
", FeatureGeometry:  ",CHAR(34),INDEX(SamplingFeatures[Feature Geometry],$A4911),CHAR(34),
", Elevation_m:  ",CHAR(34),INDEX(SamplingFeatures[Elevation_m],$A4911),CHAR(34),
", ElevationDatumCV:  ",CHAR(34),ElevationDatum,CHAR(34),"}"))</f>
        <v>#REF!</v>
      </c>
      <c r="L4911" t="e">
        <f>IF(INDEX(SamplingFeatures[Sampling Feature Type],$A4911)&lt;&gt;"Site","",
CONCATENATE("  - &amp;SiteID",TEXT(SUMPRODUCT(--($L$3:$L4910&lt;&gt;"")),"0000"),
" {","SamplingFeatureID:  *SamplingFeatureID",TEXT($A4911,"0000"),
", SiteTypeCV:  ",CHAR(34),INDEX(Sites[Site Type],$A4911),CHAR(34),
", Latitude:  ",INDEX(Sites[Latitude],$A4911),
", Longitude:  ",INDEX(Sites[Longitude],$A4911),
", SRSName:  ",CHAR(34),LatLonDatum,CHAR(34),"}"))</f>
        <v>#REF!</v>
      </c>
      <c r="M4911" t="e">
        <f>IF(INDEX(SamplingFeatures[Sampling Feature Type],$A4911)&lt;&gt;"Specimen","",
CONCATENATE("  - &amp;SpecimenID",TEXT(SUMPRODUCT(--($M$3:$M4910&lt;&gt;"")),"0000"),
" {","SamplingFeatureID:  *SamplingFeatureID",TEXT($A4911,"0000"),
", SpecimenTypeCV:  ",CHAR(34),INDEX(Specimens[Specimen Type],$A4911),CHAR(34),
", SpecimenMediumCV:  ",INDEX(Specimens[Specimen Medium],$A4911),
", IsFieldSpecimen:  ",CHAR(34),INDEX(Specimens[Is Field Specimen?],$A4911),CHAR(34),"}"))</f>
        <v>#REF!</v>
      </c>
      <c r="N4911" t="e">
        <f>IF(COUNTA(SpatialOffsets[])=0,"", IF(INDEX(SpatialOffsets[Spatial Offset Type],$A4911)="","",
CONCATENATE("  - &amp;SpatialOffsetID",TEXT($A4911,"0000"),
" {","SpatialOffsetTypeCV:  ",CHAR(34),INDEX(SpatialOffsets[Spatial Offset Type],$A4911),CHAR(34),
", Offset1Value:  ",INDEX(SpatialOffsets[Offset 1 Value],$A4911),
", Offset1UnitID:  ",CHAR(34),INDEX(SpatialOffsets[Offset 1 Unit],$A4911),CHAR(34),
", Offset2Value:  ",INDEX(SpatialOffsets[Offset 2 Value],$A4911),
", Offset2UnitID:  ",CHAR(34),INDEX(SpatialOffsets[Offset 2 Unit],$A4911),CHAR(34),
", Offset3Value:  ",INDEX(SpatialOffsets[Offset 3 Value],$A4911),
", Offset3UnitID:  ",CHAR(34),INDEX(SpatialOffsets[Offset 3 Unit],$A4911),CHAR(34),,"}")))</f>
        <v>#REF!</v>
      </c>
      <c r="O4911" t="e">
        <f>IF(COUNTA(RelatedFeatures[])=0,"", IF(INDEX(RelatedFeatures[First Sampling Feature Code],$A4911)="","",
CONCATENATE("  - &amp;RelationID",TEXT($A4911,"0000"),
" {","SamplingFeatureID:  *SamplingFeatureID",TEXT(MATCH(INDEX(RelatedFeatures[First Sampling Feature Code],$A4911),SamplingFeatures[Feature Code],0),"0000"),
", RelationshipTypeCV:  ",CHAR(34),INDEX(RelatedFeatures[Relationship Type],$A4911),CHAR(34),
", RelatedFeatureID: *SamplingFeatureID",TEXT(MATCH(INDEX(RelatedFeatures[Second Sampling Feature Code],$A4911),SamplingFeatures[Feature Code],0),"0000"),
", SpatialOffsetID:  ",IF(INDEX(RelatedFeatures[Offset Number],$A4911)="","",CONCATENATE("*SpatialOffsetID",TEXT(INDEX(RelatedFeatures[Offset Number],$A4911),"0000"))),"}")))</f>
        <v>#REF!</v>
      </c>
      <c r="P4911" t="e">
        <f>IF(INDEX(Methods[Method Type],$A4911)="","",
CONCATENATE("  - &amp;MethodID",TEXT($A4911,"0000"),
" {","MethodTypeCV:  ",CHAR(34),INDEX(Methods[Method Type],$A4911),CHAR(34),
", MethodCode:  ",CHAR(34),INDEX(Methods[Method Code],$A4911),CHAR(34),
", MethodName:  ",CHAR(34),INDEX(Methods[Method Name],$A4911),CHAR(34),
", MethodDescription:  ",CHAR(34),INDEX(Methods[Method Description],$A4911),CHAR(34),
", MethodLink:  ",CHAR(34),INDEX(Methods[Method Link],$A4911),CHAR(34),
", OrganizationID: *OrganizationID",TEXT(MATCH(INDEX(Methods[Organization Name],$A4911),Organizations[Organization Name],0),"0000"),"}"))</f>
        <v>#REF!</v>
      </c>
      <c r="Q4911" t="e">
        <f>IF(INDEX(Variables[Variable Type],$A4911)="","",
CONCATENATE("  - &amp;VariableID",TEXT($A4911,"0000"),
" {","VariableTypeCV:  ",CHAR(34),INDEX(Variables[Variable Type],$A4911),CHAR(34),
", VariableCode:  ",CHAR(34),INDEX(Variables[Variable Code],$A4911),CHAR(34),
", VariableNameCV:  ",CHAR(34),INDEX(Variables[Variable Name],$A4911),CHAR(34),
", VariableDefinition:  ",CHAR(34),INDEX(Variables[Variable Definition],$A4911),CHAR(34),
", SpecciationCV:  ",CHAR(34),INDEX(Variables[Speciation],$A4911),CHAR(34),
", NoDataValue:  ",CHAR(34),INDEX(Variables[No Data Value],$A4911),CHAR(34),"}"))</f>
        <v>#REF!</v>
      </c>
    </row>
    <row r="4912" spans="1:17" x14ac:dyDescent="0.25">
      <c r="A4912">
        <v>4909</v>
      </c>
      <c r="D4912" t="e">
        <f>IF(INDEX(People[First Name],$A4912)="","",
CONCATENATE("  - &amp;PersonID",TEXT($A4912,"0000"),
" {","PersonFirstName:  ",CHAR(34),INDEX(People[First Name],$A4912),CHAR(34),
", PersonMiddleName:  ",CHAR(34),INDEX(People[Middle Name],$A4912),CHAR(34),
", PersonLastName:  ",CHAR(34),INDEX(People[Last Name],$A4912),CHAR(34),"}"))</f>
        <v>#REF!</v>
      </c>
      <c r="E4912" t="e">
        <f>IF(INDEX(Organizations[Organization Type '[CV']],$A4912)="","",
CONCATENATE("  - &amp;OrganizationID",TEXT($A4912,"0000"),
" {","OrganizationTypeCV:  ",CHAR(34),INDEX(Organizations[Organization Type '[CV']],$A4912),CHAR(34),
", OrganizationCode:  ",CHAR(34),INDEX(Organizations[Organization Code],$A4912),CHAR(34),
", OrganizationName:  ",CHAR(34),INDEX(Organizations[Organization Name],$A4912),CHAR(34),
", OrganizationDescription:  ",CHAR(34),INDEX(Organizations[Organization Description],$A4912),CHAR(34),
", OrganizationLink:  ",CHAR(34),INDEX(Organizations[Organization Link],$A4912),CHAR(34),"}"))</f>
        <v>#REF!</v>
      </c>
      <c r="F4912" t="e">
        <f>IF(INDEX(People[First Name],$A4912)="","",
CONCATENATE("  - &amp;AffiliationID",TEXT($A4912,"0000"),
" {PersonID: *PersonID",TEXT($A4912,"0000"),
", OrganizationID: *OrganizationID",TEXT(MATCH(INDEX(People[Organization Name],$A4912),Organizations[Organization Name],0),"0000"),
", IsPrimaryOrganizationContact: , AffiliationStartDate: , AffiliationEndDate: , PrimaryPhone: ",
", PrimaryEmail: ",CHAR(34),INDEX(People[Primary Email],$A4912),CHAR(34),
", PrimaryAddress: ",CHAR(34),INDEX(People[Primary Address],$A4912),CHAR(34),
", PersonLink: }"))</f>
        <v>#REF!</v>
      </c>
      <c r="H4912" t="e">
        <f>IF(COUNTA(CitationInformation)=0,"",IF(INDEX(AuthorList[Author Name],$A4912)="","",
CONCATENATE("  - &amp;AuthorListID",TEXT($A4912,"0000"),
"  {CitationID: *CitationID0001",
", PersonID: *PersonID",TEXT(MATCH(INDEX(AuthorList[Author Name],$A4912),People[Full Name],0),"0000"),
", AuthorOrder: ",INDEX(AuthorList[Author Number],$A4912),"}")))</f>
        <v>#REF!</v>
      </c>
      <c r="K4912" t="e">
        <f>IF(INDEX(SamplingFeatures[Feature Code],$A4912)="","",
CONCATENATE("  - &amp;SamplingFeatureID",TEXT($A4912,"0000"),
" {","SamplingFeatureUUID:  ",CHAR(34),INDEX(SamplingFeatures[Sampling Feature UUID],$A4912),CHAR(34),
", SamplingFeatureTypeCV:  ",CHAR(34),INDEX(SamplingFeatures[Sampling Feature Type],$A4912),CHAR(34),
", SamplingFeatureCode:  ",CHAR(34),INDEX(SamplingFeatures[Feature Code],$A4912),CHAR(34),
", SamplingFeatureName:  ",CHAR(34),INDEX(SamplingFeatures[Feature Name],$A4912),CHAR(34),
", SamplingFeatureDescription:  ",CHAR(34),INDEX(SamplingFeatures[Feature Description],$A4912),CHAR(34),
", SamplingFeatureGeotypeCV:  ",CHAR(34),INDEX(SamplingFeatures[Feature Geo Type],$A4912),CHAR(34),
", FeatureGeometry:  ",CHAR(34),INDEX(SamplingFeatures[Feature Geometry],$A4912),CHAR(34),
", Elevation_m:  ",CHAR(34),INDEX(SamplingFeatures[Elevation_m],$A4912),CHAR(34),
", ElevationDatumCV:  ",CHAR(34),ElevationDatum,CHAR(34),"}"))</f>
        <v>#REF!</v>
      </c>
      <c r="L4912" t="e">
        <f>IF(INDEX(SamplingFeatures[Sampling Feature Type],$A4912)&lt;&gt;"Site","",
CONCATENATE("  - &amp;SiteID",TEXT(SUMPRODUCT(--($L$3:$L4911&lt;&gt;"")),"0000"),
" {","SamplingFeatureID:  *SamplingFeatureID",TEXT($A4912,"0000"),
", SiteTypeCV:  ",CHAR(34),INDEX(Sites[Site Type],$A4912),CHAR(34),
", Latitude:  ",INDEX(Sites[Latitude],$A4912),
", Longitude:  ",INDEX(Sites[Longitude],$A4912),
", SRSName:  ",CHAR(34),LatLonDatum,CHAR(34),"}"))</f>
        <v>#REF!</v>
      </c>
      <c r="M4912" t="e">
        <f>IF(INDEX(SamplingFeatures[Sampling Feature Type],$A4912)&lt;&gt;"Specimen","",
CONCATENATE("  - &amp;SpecimenID",TEXT(SUMPRODUCT(--($M$3:$M4911&lt;&gt;"")),"0000"),
" {","SamplingFeatureID:  *SamplingFeatureID",TEXT($A4912,"0000"),
", SpecimenTypeCV:  ",CHAR(34),INDEX(Specimens[Specimen Type],$A4912),CHAR(34),
", SpecimenMediumCV:  ",INDEX(Specimens[Specimen Medium],$A4912),
", IsFieldSpecimen:  ",CHAR(34),INDEX(Specimens[Is Field Specimen?],$A4912),CHAR(34),"}"))</f>
        <v>#REF!</v>
      </c>
      <c r="N4912" t="e">
        <f>IF(COUNTA(SpatialOffsets[])=0,"", IF(INDEX(SpatialOffsets[Spatial Offset Type],$A4912)="","",
CONCATENATE("  - &amp;SpatialOffsetID",TEXT($A4912,"0000"),
" {","SpatialOffsetTypeCV:  ",CHAR(34),INDEX(SpatialOffsets[Spatial Offset Type],$A4912),CHAR(34),
", Offset1Value:  ",INDEX(SpatialOffsets[Offset 1 Value],$A4912),
", Offset1UnitID:  ",CHAR(34),INDEX(SpatialOffsets[Offset 1 Unit],$A4912),CHAR(34),
", Offset2Value:  ",INDEX(SpatialOffsets[Offset 2 Value],$A4912),
", Offset2UnitID:  ",CHAR(34),INDEX(SpatialOffsets[Offset 2 Unit],$A4912),CHAR(34),
", Offset3Value:  ",INDEX(SpatialOffsets[Offset 3 Value],$A4912),
", Offset3UnitID:  ",CHAR(34),INDEX(SpatialOffsets[Offset 3 Unit],$A4912),CHAR(34),,"}")))</f>
        <v>#REF!</v>
      </c>
      <c r="O4912" t="e">
        <f>IF(COUNTA(RelatedFeatures[])=0,"", IF(INDEX(RelatedFeatures[First Sampling Feature Code],$A4912)="","",
CONCATENATE("  - &amp;RelationID",TEXT($A4912,"0000"),
" {","SamplingFeatureID:  *SamplingFeatureID",TEXT(MATCH(INDEX(RelatedFeatures[First Sampling Feature Code],$A4912),SamplingFeatures[Feature Code],0),"0000"),
", RelationshipTypeCV:  ",CHAR(34),INDEX(RelatedFeatures[Relationship Type],$A4912),CHAR(34),
", RelatedFeatureID: *SamplingFeatureID",TEXT(MATCH(INDEX(RelatedFeatures[Second Sampling Feature Code],$A4912),SamplingFeatures[Feature Code],0),"0000"),
", SpatialOffsetID:  ",IF(INDEX(RelatedFeatures[Offset Number],$A4912)="","",CONCATENATE("*SpatialOffsetID",TEXT(INDEX(RelatedFeatures[Offset Number],$A4912),"0000"))),"}")))</f>
        <v>#REF!</v>
      </c>
      <c r="P4912" t="e">
        <f>IF(INDEX(Methods[Method Type],$A4912)="","",
CONCATENATE("  - &amp;MethodID",TEXT($A4912,"0000"),
" {","MethodTypeCV:  ",CHAR(34),INDEX(Methods[Method Type],$A4912),CHAR(34),
", MethodCode:  ",CHAR(34),INDEX(Methods[Method Code],$A4912),CHAR(34),
", MethodName:  ",CHAR(34),INDEX(Methods[Method Name],$A4912),CHAR(34),
", MethodDescription:  ",CHAR(34),INDEX(Methods[Method Description],$A4912),CHAR(34),
", MethodLink:  ",CHAR(34),INDEX(Methods[Method Link],$A4912),CHAR(34),
", OrganizationID: *OrganizationID",TEXT(MATCH(INDEX(Methods[Organization Name],$A4912),Organizations[Organization Name],0),"0000"),"}"))</f>
        <v>#REF!</v>
      </c>
      <c r="Q4912" t="e">
        <f>IF(INDEX(Variables[Variable Type],$A4912)="","",
CONCATENATE("  - &amp;VariableID",TEXT($A4912,"0000"),
" {","VariableTypeCV:  ",CHAR(34),INDEX(Variables[Variable Type],$A4912),CHAR(34),
", VariableCode:  ",CHAR(34),INDEX(Variables[Variable Code],$A4912),CHAR(34),
", VariableNameCV:  ",CHAR(34),INDEX(Variables[Variable Name],$A4912),CHAR(34),
", VariableDefinition:  ",CHAR(34),INDEX(Variables[Variable Definition],$A4912),CHAR(34),
", SpecciationCV:  ",CHAR(34),INDEX(Variables[Speciation],$A4912),CHAR(34),
", NoDataValue:  ",CHAR(34),INDEX(Variables[No Data Value],$A4912),CHAR(34),"}"))</f>
        <v>#REF!</v>
      </c>
    </row>
    <row r="4913" spans="1:17" x14ac:dyDescent="0.25">
      <c r="A4913">
        <v>4910</v>
      </c>
      <c r="D4913" t="e">
        <f>IF(INDEX(People[First Name],$A4913)="","",
CONCATENATE("  - &amp;PersonID",TEXT($A4913,"0000"),
" {","PersonFirstName:  ",CHAR(34),INDEX(People[First Name],$A4913),CHAR(34),
", PersonMiddleName:  ",CHAR(34),INDEX(People[Middle Name],$A4913),CHAR(34),
", PersonLastName:  ",CHAR(34),INDEX(People[Last Name],$A4913),CHAR(34),"}"))</f>
        <v>#REF!</v>
      </c>
      <c r="E4913" t="e">
        <f>IF(INDEX(Organizations[Organization Type '[CV']],$A4913)="","",
CONCATENATE("  - &amp;OrganizationID",TEXT($A4913,"0000"),
" {","OrganizationTypeCV:  ",CHAR(34),INDEX(Organizations[Organization Type '[CV']],$A4913),CHAR(34),
", OrganizationCode:  ",CHAR(34),INDEX(Organizations[Organization Code],$A4913),CHAR(34),
", OrganizationName:  ",CHAR(34),INDEX(Organizations[Organization Name],$A4913),CHAR(34),
", OrganizationDescription:  ",CHAR(34),INDEX(Organizations[Organization Description],$A4913),CHAR(34),
", OrganizationLink:  ",CHAR(34),INDEX(Organizations[Organization Link],$A4913),CHAR(34),"}"))</f>
        <v>#REF!</v>
      </c>
      <c r="F4913" t="e">
        <f>IF(INDEX(People[First Name],$A4913)="","",
CONCATENATE("  - &amp;AffiliationID",TEXT($A4913,"0000"),
" {PersonID: *PersonID",TEXT($A4913,"0000"),
", OrganizationID: *OrganizationID",TEXT(MATCH(INDEX(People[Organization Name],$A4913),Organizations[Organization Name],0),"0000"),
", IsPrimaryOrganizationContact: , AffiliationStartDate: , AffiliationEndDate: , PrimaryPhone: ",
", PrimaryEmail: ",CHAR(34),INDEX(People[Primary Email],$A4913),CHAR(34),
", PrimaryAddress: ",CHAR(34),INDEX(People[Primary Address],$A4913),CHAR(34),
", PersonLink: }"))</f>
        <v>#REF!</v>
      </c>
      <c r="H4913" t="e">
        <f>IF(COUNTA(CitationInformation)=0,"",IF(INDEX(AuthorList[Author Name],$A4913)="","",
CONCATENATE("  - &amp;AuthorListID",TEXT($A4913,"0000"),
"  {CitationID: *CitationID0001",
", PersonID: *PersonID",TEXT(MATCH(INDEX(AuthorList[Author Name],$A4913),People[Full Name],0),"0000"),
", AuthorOrder: ",INDEX(AuthorList[Author Number],$A4913),"}")))</f>
        <v>#REF!</v>
      </c>
      <c r="K4913" t="e">
        <f>IF(INDEX(SamplingFeatures[Feature Code],$A4913)="","",
CONCATENATE("  - &amp;SamplingFeatureID",TEXT($A4913,"0000"),
" {","SamplingFeatureUUID:  ",CHAR(34),INDEX(SamplingFeatures[Sampling Feature UUID],$A4913),CHAR(34),
", SamplingFeatureTypeCV:  ",CHAR(34),INDEX(SamplingFeatures[Sampling Feature Type],$A4913),CHAR(34),
", SamplingFeatureCode:  ",CHAR(34),INDEX(SamplingFeatures[Feature Code],$A4913),CHAR(34),
", SamplingFeatureName:  ",CHAR(34),INDEX(SamplingFeatures[Feature Name],$A4913),CHAR(34),
", SamplingFeatureDescription:  ",CHAR(34),INDEX(SamplingFeatures[Feature Description],$A4913),CHAR(34),
", SamplingFeatureGeotypeCV:  ",CHAR(34),INDEX(SamplingFeatures[Feature Geo Type],$A4913),CHAR(34),
", FeatureGeometry:  ",CHAR(34),INDEX(SamplingFeatures[Feature Geometry],$A4913),CHAR(34),
", Elevation_m:  ",CHAR(34),INDEX(SamplingFeatures[Elevation_m],$A4913),CHAR(34),
", ElevationDatumCV:  ",CHAR(34),ElevationDatum,CHAR(34),"}"))</f>
        <v>#REF!</v>
      </c>
      <c r="L4913" t="e">
        <f>IF(INDEX(SamplingFeatures[Sampling Feature Type],$A4913)&lt;&gt;"Site","",
CONCATENATE("  - &amp;SiteID",TEXT(SUMPRODUCT(--($L$3:$L4912&lt;&gt;"")),"0000"),
" {","SamplingFeatureID:  *SamplingFeatureID",TEXT($A4913,"0000"),
", SiteTypeCV:  ",CHAR(34),INDEX(Sites[Site Type],$A4913),CHAR(34),
", Latitude:  ",INDEX(Sites[Latitude],$A4913),
", Longitude:  ",INDEX(Sites[Longitude],$A4913),
", SRSName:  ",CHAR(34),LatLonDatum,CHAR(34),"}"))</f>
        <v>#REF!</v>
      </c>
      <c r="M4913" t="e">
        <f>IF(INDEX(SamplingFeatures[Sampling Feature Type],$A4913)&lt;&gt;"Specimen","",
CONCATENATE("  - &amp;SpecimenID",TEXT(SUMPRODUCT(--($M$3:$M4912&lt;&gt;"")),"0000"),
" {","SamplingFeatureID:  *SamplingFeatureID",TEXT($A4913,"0000"),
", SpecimenTypeCV:  ",CHAR(34),INDEX(Specimens[Specimen Type],$A4913),CHAR(34),
", SpecimenMediumCV:  ",INDEX(Specimens[Specimen Medium],$A4913),
", IsFieldSpecimen:  ",CHAR(34),INDEX(Specimens[Is Field Specimen?],$A4913),CHAR(34),"}"))</f>
        <v>#REF!</v>
      </c>
      <c r="N4913" t="e">
        <f>IF(COUNTA(SpatialOffsets[])=0,"", IF(INDEX(SpatialOffsets[Spatial Offset Type],$A4913)="","",
CONCATENATE("  - &amp;SpatialOffsetID",TEXT($A4913,"0000"),
" {","SpatialOffsetTypeCV:  ",CHAR(34),INDEX(SpatialOffsets[Spatial Offset Type],$A4913),CHAR(34),
", Offset1Value:  ",INDEX(SpatialOffsets[Offset 1 Value],$A4913),
", Offset1UnitID:  ",CHAR(34),INDEX(SpatialOffsets[Offset 1 Unit],$A4913),CHAR(34),
", Offset2Value:  ",INDEX(SpatialOffsets[Offset 2 Value],$A4913),
", Offset2UnitID:  ",CHAR(34),INDEX(SpatialOffsets[Offset 2 Unit],$A4913),CHAR(34),
", Offset3Value:  ",INDEX(SpatialOffsets[Offset 3 Value],$A4913),
", Offset3UnitID:  ",CHAR(34),INDEX(SpatialOffsets[Offset 3 Unit],$A4913),CHAR(34),,"}")))</f>
        <v>#REF!</v>
      </c>
      <c r="O4913" t="e">
        <f>IF(COUNTA(RelatedFeatures[])=0,"", IF(INDEX(RelatedFeatures[First Sampling Feature Code],$A4913)="","",
CONCATENATE("  - &amp;RelationID",TEXT($A4913,"0000"),
" {","SamplingFeatureID:  *SamplingFeatureID",TEXT(MATCH(INDEX(RelatedFeatures[First Sampling Feature Code],$A4913),SamplingFeatures[Feature Code],0),"0000"),
", RelationshipTypeCV:  ",CHAR(34),INDEX(RelatedFeatures[Relationship Type],$A4913),CHAR(34),
", RelatedFeatureID: *SamplingFeatureID",TEXT(MATCH(INDEX(RelatedFeatures[Second Sampling Feature Code],$A4913),SamplingFeatures[Feature Code],0),"0000"),
", SpatialOffsetID:  ",IF(INDEX(RelatedFeatures[Offset Number],$A4913)="","",CONCATENATE("*SpatialOffsetID",TEXT(INDEX(RelatedFeatures[Offset Number],$A4913),"0000"))),"}")))</f>
        <v>#REF!</v>
      </c>
      <c r="P4913" t="e">
        <f>IF(INDEX(Methods[Method Type],$A4913)="","",
CONCATENATE("  - &amp;MethodID",TEXT($A4913,"0000"),
" {","MethodTypeCV:  ",CHAR(34),INDEX(Methods[Method Type],$A4913),CHAR(34),
", MethodCode:  ",CHAR(34),INDEX(Methods[Method Code],$A4913),CHAR(34),
", MethodName:  ",CHAR(34),INDEX(Methods[Method Name],$A4913),CHAR(34),
", MethodDescription:  ",CHAR(34),INDEX(Methods[Method Description],$A4913),CHAR(34),
", MethodLink:  ",CHAR(34),INDEX(Methods[Method Link],$A4913),CHAR(34),
", OrganizationID: *OrganizationID",TEXT(MATCH(INDEX(Methods[Organization Name],$A4913),Organizations[Organization Name],0),"0000"),"}"))</f>
        <v>#REF!</v>
      </c>
      <c r="Q4913" t="e">
        <f>IF(INDEX(Variables[Variable Type],$A4913)="","",
CONCATENATE("  - &amp;VariableID",TEXT($A4913,"0000"),
" {","VariableTypeCV:  ",CHAR(34),INDEX(Variables[Variable Type],$A4913),CHAR(34),
", VariableCode:  ",CHAR(34),INDEX(Variables[Variable Code],$A4913),CHAR(34),
", VariableNameCV:  ",CHAR(34),INDEX(Variables[Variable Name],$A4913),CHAR(34),
", VariableDefinition:  ",CHAR(34),INDEX(Variables[Variable Definition],$A4913),CHAR(34),
", SpecciationCV:  ",CHAR(34),INDEX(Variables[Speciation],$A4913),CHAR(34),
", NoDataValue:  ",CHAR(34),INDEX(Variables[No Data Value],$A4913),CHAR(34),"}"))</f>
        <v>#REF!</v>
      </c>
    </row>
    <row r="4914" spans="1:17" x14ac:dyDescent="0.25">
      <c r="A4914">
        <v>4911</v>
      </c>
      <c r="D4914" t="e">
        <f>IF(INDEX(People[First Name],$A4914)="","",
CONCATENATE("  - &amp;PersonID",TEXT($A4914,"0000"),
" {","PersonFirstName:  ",CHAR(34),INDEX(People[First Name],$A4914),CHAR(34),
", PersonMiddleName:  ",CHAR(34),INDEX(People[Middle Name],$A4914),CHAR(34),
", PersonLastName:  ",CHAR(34),INDEX(People[Last Name],$A4914),CHAR(34),"}"))</f>
        <v>#REF!</v>
      </c>
      <c r="E4914" t="e">
        <f>IF(INDEX(Organizations[Organization Type '[CV']],$A4914)="","",
CONCATENATE("  - &amp;OrganizationID",TEXT($A4914,"0000"),
" {","OrganizationTypeCV:  ",CHAR(34),INDEX(Organizations[Organization Type '[CV']],$A4914),CHAR(34),
", OrganizationCode:  ",CHAR(34),INDEX(Organizations[Organization Code],$A4914),CHAR(34),
", OrganizationName:  ",CHAR(34),INDEX(Organizations[Organization Name],$A4914),CHAR(34),
", OrganizationDescription:  ",CHAR(34),INDEX(Organizations[Organization Description],$A4914),CHAR(34),
", OrganizationLink:  ",CHAR(34),INDEX(Organizations[Organization Link],$A4914),CHAR(34),"}"))</f>
        <v>#REF!</v>
      </c>
      <c r="F4914" t="e">
        <f>IF(INDEX(People[First Name],$A4914)="","",
CONCATENATE("  - &amp;AffiliationID",TEXT($A4914,"0000"),
" {PersonID: *PersonID",TEXT($A4914,"0000"),
", OrganizationID: *OrganizationID",TEXT(MATCH(INDEX(People[Organization Name],$A4914),Organizations[Organization Name],0),"0000"),
", IsPrimaryOrganizationContact: , AffiliationStartDate: , AffiliationEndDate: , PrimaryPhone: ",
", PrimaryEmail: ",CHAR(34),INDEX(People[Primary Email],$A4914),CHAR(34),
", PrimaryAddress: ",CHAR(34),INDEX(People[Primary Address],$A4914),CHAR(34),
", PersonLink: }"))</f>
        <v>#REF!</v>
      </c>
      <c r="H4914" t="e">
        <f>IF(COUNTA(CitationInformation)=0,"",IF(INDEX(AuthorList[Author Name],$A4914)="","",
CONCATENATE("  - &amp;AuthorListID",TEXT($A4914,"0000"),
"  {CitationID: *CitationID0001",
", PersonID: *PersonID",TEXT(MATCH(INDEX(AuthorList[Author Name],$A4914),People[Full Name],0),"0000"),
", AuthorOrder: ",INDEX(AuthorList[Author Number],$A4914),"}")))</f>
        <v>#REF!</v>
      </c>
      <c r="K4914" t="e">
        <f>IF(INDEX(SamplingFeatures[Feature Code],$A4914)="","",
CONCATENATE("  - &amp;SamplingFeatureID",TEXT($A4914,"0000"),
" {","SamplingFeatureUUID:  ",CHAR(34),INDEX(SamplingFeatures[Sampling Feature UUID],$A4914),CHAR(34),
", SamplingFeatureTypeCV:  ",CHAR(34),INDEX(SamplingFeatures[Sampling Feature Type],$A4914),CHAR(34),
", SamplingFeatureCode:  ",CHAR(34),INDEX(SamplingFeatures[Feature Code],$A4914),CHAR(34),
", SamplingFeatureName:  ",CHAR(34),INDEX(SamplingFeatures[Feature Name],$A4914),CHAR(34),
", SamplingFeatureDescription:  ",CHAR(34),INDEX(SamplingFeatures[Feature Description],$A4914),CHAR(34),
", SamplingFeatureGeotypeCV:  ",CHAR(34),INDEX(SamplingFeatures[Feature Geo Type],$A4914),CHAR(34),
", FeatureGeometry:  ",CHAR(34),INDEX(SamplingFeatures[Feature Geometry],$A4914),CHAR(34),
", Elevation_m:  ",CHAR(34),INDEX(SamplingFeatures[Elevation_m],$A4914),CHAR(34),
", ElevationDatumCV:  ",CHAR(34),ElevationDatum,CHAR(34),"}"))</f>
        <v>#REF!</v>
      </c>
      <c r="L4914" t="e">
        <f>IF(INDEX(SamplingFeatures[Sampling Feature Type],$A4914)&lt;&gt;"Site","",
CONCATENATE("  - &amp;SiteID",TEXT(SUMPRODUCT(--($L$3:$L4913&lt;&gt;"")),"0000"),
" {","SamplingFeatureID:  *SamplingFeatureID",TEXT($A4914,"0000"),
", SiteTypeCV:  ",CHAR(34),INDEX(Sites[Site Type],$A4914),CHAR(34),
", Latitude:  ",INDEX(Sites[Latitude],$A4914),
", Longitude:  ",INDEX(Sites[Longitude],$A4914),
", SRSName:  ",CHAR(34),LatLonDatum,CHAR(34),"}"))</f>
        <v>#REF!</v>
      </c>
      <c r="M4914" t="e">
        <f>IF(INDEX(SamplingFeatures[Sampling Feature Type],$A4914)&lt;&gt;"Specimen","",
CONCATENATE("  - &amp;SpecimenID",TEXT(SUMPRODUCT(--($M$3:$M4913&lt;&gt;"")),"0000"),
" {","SamplingFeatureID:  *SamplingFeatureID",TEXT($A4914,"0000"),
", SpecimenTypeCV:  ",CHAR(34),INDEX(Specimens[Specimen Type],$A4914),CHAR(34),
", SpecimenMediumCV:  ",INDEX(Specimens[Specimen Medium],$A4914),
", IsFieldSpecimen:  ",CHAR(34),INDEX(Specimens[Is Field Specimen?],$A4914),CHAR(34),"}"))</f>
        <v>#REF!</v>
      </c>
      <c r="N4914" t="e">
        <f>IF(COUNTA(SpatialOffsets[])=0,"", IF(INDEX(SpatialOffsets[Spatial Offset Type],$A4914)="","",
CONCATENATE("  - &amp;SpatialOffsetID",TEXT($A4914,"0000"),
" {","SpatialOffsetTypeCV:  ",CHAR(34),INDEX(SpatialOffsets[Spatial Offset Type],$A4914),CHAR(34),
", Offset1Value:  ",INDEX(SpatialOffsets[Offset 1 Value],$A4914),
", Offset1UnitID:  ",CHAR(34),INDEX(SpatialOffsets[Offset 1 Unit],$A4914),CHAR(34),
", Offset2Value:  ",INDEX(SpatialOffsets[Offset 2 Value],$A4914),
", Offset2UnitID:  ",CHAR(34),INDEX(SpatialOffsets[Offset 2 Unit],$A4914),CHAR(34),
", Offset3Value:  ",INDEX(SpatialOffsets[Offset 3 Value],$A4914),
", Offset3UnitID:  ",CHAR(34),INDEX(SpatialOffsets[Offset 3 Unit],$A4914),CHAR(34),,"}")))</f>
        <v>#REF!</v>
      </c>
      <c r="O4914" t="e">
        <f>IF(COUNTA(RelatedFeatures[])=0,"", IF(INDEX(RelatedFeatures[First Sampling Feature Code],$A4914)="","",
CONCATENATE("  - &amp;RelationID",TEXT($A4914,"0000"),
" {","SamplingFeatureID:  *SamplingFeatureID",TEXT(MATCH(INDEX(RelatedFeatures[First Sampling Feature Code],$A4914),SamplingFeatures[Feature Code],0),"0000"),
", RelationshipTypeCV:  ",CHAR(34),INDEX(RelatedFeatures[Relationship Type],$A4914),CHAR(34),
", RelatedFeatureID: *SamplingFeatureID",TEXT(MATCH(INDEX(RelatedFeatures[Second Sampling Feature Code],$A4914),SamplingFeatures[Feature Code],0),"0000"),
", SpatialOffsetID:  ",IF(INDEX(RelatedFeatures[Offset Number],$A4914)="","",CONCATENATE("*SpatialOffsetID",TEXT(INDEX(RelatedFeatures[Offset Number],$A4914),"0000"))),"}")))</f>
        <v>#REF!</v>
      </c>
      <c r="P4914" t="e">
        <f>IF(INDEX(Methods[Method Type],$A4914)="","",
CONCATENATE("  - &amp;MethodID",TEXT($A4914,"0000"),
" {","MethodTypeCV:  ",CHAR(34),INDEX(Methods[Method Type],$A4914),CHAR(34),
", MethodCode:  ",CHAR(34),INDEX(Methods[Method Code],$A4914),CHAR(34),
", MethodName:  ",CHAR(34),INDEX(Methods[Method Name],$A4914),CHAR(34),
", MethodDescription:  ",CHAR(34),INDEX(Methods[Method Description],$A4914),CHAR(34),
", MethodLink:  ",CHAR(34),INDEX(Methods[Method Link],$A4914),CHAR(34),
", OrganizationID: *OrganizationID",TEXT(MATCH(INDEX(Methods[Organization Name],$A4914),Organizations[Organization Name],0),"0000"),"}"))</f>
        <v>#REF!</v>
      </c>
      <c r="Q4914" t="e">
        <f>IF(INDEX(Variables[Variable Type],$A4914)="","",
CONCATENATE("  - &amp;VariableID",TEXT($A4914,"0000"),
" {","VariableTypeCV:  ",CHAR(34),INDEX(Variables[Variable Type],$A4914),CHAR(34),
", VariableCode:  ",CHAR(34),INDEX(Variables[Variable Code],$A4914),CHAR(34),
", VariableNameCV:  ",CHAR(34),INDEX(Variables[Variable Name],$A4914),CHAR(34),
", VariableDefinition:  ",CHAR(34),INDEX(Variables[Variable Definition],$A4914),CHAR(34),
", SpecciationCV:  ",CHAR(34),INDEX(Variables[Speciation],$A4914),CHAR(34),
", NoDataValue:  ",CHAR(34),INDEX(Variables[No Data Value],$A4914),CHAR(34),"}"))</f>
        <v>#REF!</v>
      </c>
    </row>
    <row r="4915" spans="1:17" x14ac:dyDescent="0.25">
      <c r="A4915">
        <v>4912</v>
      </c>
      <c r="D4915" t="e">
        <f>IF(INDEX(People[First Name],$A4915)="","",
CONCATENATE("  - &amp;PersonID",TEXT($A4915,"0000"),
" {","PersonFirstName:  ",CHAR(34),INDEX(People[First Name],$A4915),CHAR(34),
", PersonMiddleName:  ",CHAR(34),INDEX(People[Middle Name],$A4915),CHAR(34),
", PersonLastName:  ",CHAR(34),INDEX(People[Last Name],$A4915),CHAR(34),"}"))</f>
        <v>#REF!</v>
      </c>
      <c r="E4915" t="e">
        <f>IF(INDEX(Organizations[Organization Type '[CV']],$A4915)="","",
CONCATENATE("  - &amp;OrganizationID",TEXT($A4915,"0000"),
" {","OrganizationTypeCV:  ",CHAR(34),INDEX(Organizations[Organization Type '[CV']],$A4915),CHAR(34),
", OrganizationCode:  ",CHAR(34),INDEX(Organizations[Organization Code],$A4915),CHAR(34),
", OrganizationName:  ",CHAR(34),INDEX(Organizations[Organization Name],$A4915),CHAR(34),
", OrganizationDescription:  ",CHAR(34),INDEX(Organizations[Organization Description],$A4915),CHAR(34),
", OrganizationLink:  ",CHAR(34),INDEX(Organizations[Organization Link],$A4915),CHAR(34),"}"))</f>
        <v>#REF!</v>
      </c>
      <c r="F4915" t="e">
        <f>IF(INDEX(People[First Name],$A4915)="","",
CONCATENATE("  - &amp;AffiliationID",TEXT($A4915,"0000"),
" {PersonID: *PersonID",TEXT($A4915,"0000"),
", OrganizationID: *OrganizationID",TEXT(MATCH(INDEX(People[Organization Name],$A4915),Organizations[Organization Name],0),"0000"),
", IsPrimaryOrganizationContact: , AffiliationStartDate: , AffiliationEndDate: , PrimaryPhone: ",
", PrimaryEmail: ",CHAR(34),INDEX(People[Primary Email],$A4915),CHAR(34),
", PrimaryAddress: ",CHAR(34),INDEX(People[Primary Address],$A4915),CHAR(34),
", PersonLink: }"))</f>
        <v>#REF!</v>
      </c>
      <c r="H4915" t="e">
        <f>IF(COUNTA(CitationInformation)=0,"",IF(INDEX(AuthorList[Author Name],$A4915)="","",
CONCATENATE("  - &amp;AuthorListID",TEXT($A4915,"0000"),
"  {CitationID: *CitationID0001",
", PersonID: *PersonID",TEXT(MATCH(INDEX(AuthorList[Author Name],$A4915),People[Full Name],0),"0000"),
", AuthorOrder: ",INDEX(AuthorList[Author Number],$A4915),"}")))</f>
        <v>#REF!</v>
      </c>
      <c r="K4915" t="e">
        <f>IF(INDEX(SamplingFeatures[Feature Code],$A4915)="","",
CONCATENATE("  - &amp;SamplingFeatureID",TEXT($A4915,"0000"),
" {","SamplingFeatureUUID:  ",CHAR(34),INDEX(SamplingFeatures[Sampling Feature UUID],$A4915),CHAR(34),
", SamplingFeatureTypeCV:  ",CHAR(34),INDEX(SamplingFeatures[Sampling Feature Type],$A4915),CHAR(34),
", SamplingFeatureCode:  ",CHAR(34),INDEX(SamplingFeatures[Feature Code],$A4915),CHAR(34),
", SamplingFeatureName:  ",CHAR(34),INDEX(SamplingFeatures[Feature Name],$A4915),CHAR(34),
", SamplingFeatureDescription:  ",CHAR(34),INDEX(SamplingFeatures[Feature Description],$A4915),CHAR(34),
", SamplingFeatureGeotypeCV:  ",CHAR(34),INDEX(SamplingFeatures[Feature Geo Type],$A4915),CHAR(34),
", FeatureGeometry:  ",CHAR(34),INDEX(SamplingFeatures[Feature Geometry],$A4915),CHAR(34),
", Elevation_m:  ",CHAR(34),INDEX(SamplingFeatures[Elevation_m],$A4915),CHAR(34),
", ElevationDatumCV:  ",CHAR(34),ElevationDatum,CHAR(34),"}"))</f>
        <v>#REF!</v>
      </c>
      <c r="L4915" t="e">
        <f>IF(INDEX(SamplingFeatures[Sampling Feature Type],$A4915)&lt;&gt;"Site","",
CONCATENATE("  - &amp;SiteID",TEXT(SUMPRODUCT(--($L$3:$L4914&lt;&gt;"")),"0000"),
" {","SamplingFeatureID:  *SamplingFeatureID",TEXT($A4915,"0000"),
", SiteTypeCV:  ",CHAR(34),INDEX(Sites[Site Type],$A4915),CHAR(34),
", Latitude:  ",INDEX(Sites[Latitude],$A4915),
", Longitude:  ",INDEX(Sites[Longitude],$A4915),
", SRSName:  ",CHAR(34),LatLonDatum,CHAR(34),"}"))</f>
        <v>#REF!</v>
      </c>
      <c r="M4915" t="e">
        <f>IF(INDEX(SamplingFeatures[Sampling Feature Type],$A4915)&lt;&gt;"Specimen","",
CONCATENATE("  - &amp;SpecimenID",TEXT(SUMPRODUCT(--($M$3:$M4914&lt;&gt;"")),"0000"),
" {","SamplingFeatureID:  *SamplingFeatureID",TEXT($A4915,"0000"),
", SpecimenTypeCV:  ",CHAR(34),INDEX(Specimens[Specimen Type],$A4915),CHAR(34),
", SpecimenMediumCV:  ",INDEX(Specimens[Specimen Medium],$A4915),
", IsFieldSpecimen:  ",CHAR(34),INDEX(Specimens[Is Field Specimen?],$A4915),CHAR(34),"}"))</f>
        <v>#REF!</v>
      </c>
      <c r="N4915" t="e">
        <f>IF(COUNTA(SpatialOffsets[])=0,"", IF(INDEX(SpatialOffsets[Spatial Offset Type],$A4915)="","",
CONCATENATE("  - &amp;SpatialOffsetID",TEXT($A4915,"0000"),
" {","SpatialOffsetTypeCV:  ",CHAR(34),INDEX(SpatialOffsets[Spatial Offset Type],$A4915),CHAR(34),
", Offset1Value:  ",INDEX(SpatialOffsets[Offset 1 Value],$A4915),
", Offset1UnitID:  ",CHAR(34),INDEX(SpatialOffsets[Offset 1 Unit],$A4915),CHAR(34),
", Offset2Value:  ",INDEX(SpatialOffsets[Offset 2 Value],$A4915),
", Offset2UnitID:  ",CHAR(34),INDEX(SpatialOffsets[Offset 2 Unit],$A4915),CHAR(34),
", Offset3Value:  ",INDEX(SpatialOffsets[Offset 3 Value],$A4915),
", Offset3UnitID:  ",CHAR(34),INDEX(SpatialOffsets[Offset 3 Unit],$A4915),CHAR(34),,"}")))</f>
        <v>#REF!</v>
      </c>
      <c r="O4915" t="e">
        <f>IF(COUNTA(RelatedFeatures[])=0,"", IF(INDEX(RelatedFeatures[First Sampling Feature Code],$A4915)="","",
CONCATENATE("  - &amp;RelationID",TEXT($A4915,"0000"),
" {","SamplingFeatureID:  *SamplingFeatureID",TEXT(MATCH(INDEX(RelatedFeatures[First Sampling Feature Code],$A4915),SamplingFeatures[Feature Code],0),"0000"),
", RelationshipTypeCV:  ",CHAR(34),INDEX(RelatedFeatures[Relationship Type],$A4915),CHAR(34),
", RelatedFeatureID: *SamplingFeatureID",TEXT(MATCH(INDEX(RelatedFeatures[Second Sampling Feature Code],$A4915),SamplingFeatures[Feature Code],0),"0000"),
", SpatialOffsetID:  ",IF(INDEX(RelatedFeatures[Offset Number],$A4915)="","",CONCATENATE("*SpatialOffsetID",TEXT(INDEX(RelatedFeatures[Offset Number],$A4915),"0000"))),"}")))</f>
        <v>#REF!</v>
      </c>
      <c r="P4915" t="e">
        <f>IF(INDEX(Methods[Method Type],$A4915)="","",
CONCATENATE("  - &amp;MethodID",TEXT($A4915,"0000"),
" {","MethodTypeCV:  ",CHAR(34),INDEX(Methods[Method Type],$A4915),CHAR(34),
", MethodCode:  ",CHAR(34),INDEX(Methods[Method Code],$A4915),CHAR(34),
", MethodName:  ",CHAR(34),INDEX(Methods[Method Name],$A4915),CHAR(34),
", MethodDescription:  ",CHAR(34),INDEX(Methods[Method Description],$A4915),CHAR(34),
", MethodLink:  ",CHAR(34),INDEX(Methods[Method Link],$A4915),CHAR(34),
", OrganizationID: *OrganizationID",TEXT(MATCH(INDEX(Methods[Organization Name],$A4915),Organizations[Organization Name],0),"0000"),"}"))</f>
        <v>#REF!</v>
      </c>
      <c r="Q4915" t="e">
        <f>IF(INDEX(Variables[Variable Type],$A4915)="","",
CONCATENATE("  - &amp;VariableID",TEXT($A4915,"0000"),
" {","VariableTypeCV:  ",CHAR(34),INDEX(Variables[Variable Type],$A4915),CHAR(34),
", VariableCode:  ",CHAR(34),INDEX(Variables[Variable Code],$A4915),CHAR(34),
", VariableNameCV:  ",CHAR(34),INDEX(Variables[Variable Name],$A4915),CHAR(34),
", VariableDefinition:  ",CHAR(34),INDEX(Variables[Variable Definition],$A4915),CHAR(34),
", SpecciationCV:  ",CHAR(34),INDEX(Variables[Speciation],$A4915),CHAR(34),
", NoDataValue:  ",CHAR(34),INDEX(Variables[No Data Value],$A4915),CHAR(34),"}"))</f>
        <v>#REF!</v>
      </c>
    </row>
    <row r="4916" spans="1:17" x14ac:dyDescent="0.25">
      <c r="A4916">
        <v>4913</v>
      </c>
      <c r="D4916" t="e">
        <f>IF(INDEX(People[First Name],$A4916)="","",
CONCATENATE("  - &amp;PersonID",TEXT($A4916,"0000"),
" {","PersonFirstName:  ",CHAR(34),INDEX(People[First Name],$A4916),CHAR(34),
", PersonMiddleName:  ",CHAR(34),INDEX(People[Middle Name],$A4916),CHAR(34),
", PersonLastName:  ",CHAR(34),INDEX(People[Last Name],$A4916),CHAR(34),"}"))</f>
        <v>#REF!</v>
      </c>
      <c r="E4916" t="e">
        <f>IF(INDEX(Organizations[Organization Type '[CV']],$A4916)="","",
CONCATENATE("  - &amp;OrganizationID",TEXT($A4916,"0000"),
" {","OrganizationTypeCV:  ",CHAR(34),INDEX(Organizations[Organization Type '[CV']],$A4916),CHAR(34),
", OrganizationCode:  ",CHAR(34),INDEX(Organizations[Organization Code],$A4916),CHAR(34),
", OrganizationName:  ",CHAR(34),INDEX(Organizations[Organization Name],$A4916),CHAR(34),
", OrganizationDescription:  ",CHAR(34),INDEX(Organizations[Organization Description],$A4916),CHAR(34),
", OrganizationLink:  ",CHAR(34),INDEX(Organizations[Organization Link],$A4916),CHAR(34),"}"))</f>
        <v>#REF!</v>
      </c>
      <c r="F4916" t="e">
        <f>IF(INDEX(People[First Name],$A4916)="","",
CONCATENATE("  - &amp;AffiliationID",TEXT($A4916,"0000"),
" {PersonID: *PersonID",TEXT($A4916,"0000"),
", OrganizationID: *OrganizationID",TEXT(MATCH(INDEX(People[Organization Name],$A4916),Organizations[Organization Name],0),"0000"),
", IsPrimaryOrganizationContact: , AffiliationStartDate: , AffiliationEndDate: , PrimaryPhone: ",
", PrimaryEmail: ",CHAR(34),INDEX(People[Primary Email],$A4916),CHAR(34),
", PrimaryAddress: ",CHAR(34),INDEX(People[Primary Address],$A4916),CHAR(34),
", PersonLink: }"))</f>
        <v>#REF!</v>
      </c>
      <c r="H4916" t="e">
        <f>IF(COUNTA(CitationInformation)=0,"",IF(INDEX(AuthorList[Author Name],$A4916)="","",
CONCATENATE("  - &amp;AuthorListID",TEXT($A4916,"0000"),
"  {CitationID: *CitationID0001",
", PersonID: *PersonID",TEXT(MATCH(INDEX(AuthorList[Author Name],$A4916),People[Full Name],0),"0000"),
", AuthorOrder: ",INDEX(AuthorList[Author Number],$A4916),"}")))</f>
        <v>#REF!</v>
      </c>
      <c r="K4916" t="e">
        <f>IF(INDEX(SamplingFeatures[Feature Code],$A4916)="","",
CONCATENATE("  - &amp;SamplingFeatureID",TEXT($A4916,"0000"),
" {","SamplingFeatureUUID:  ",CHAR(34),INDEX(SamplingFeatures[Sampling Feature UUID],$A4916),CHAR(34),
", SamplingFeatureTypeCV:  ",CHAR(34),INDEX(SamplingFeatures[Sampling Feature Type],$A4916),CHAR(34),
", SamplingFeatureCode:  ",CHAR(34),INDEX(SamplingFeatures[Feature Code],$A4916),CHAR(34),
", SamplingFeatureName:  ",CHAR(34),INDEX(SamplingFeatures[Feature Name],$A4916),CHAR(34),
", SamplingFeatureDescription:  ",CHAR(34),INDEX(SamplingFeatures[Feature Description],$A4916),CHAR(34),
", SamplingFeatureGeotypeCV:  ",CHAR(34),INDEX(SamplingFeatures[Feature Geo Type],$A4916),CHAR(34),
", FeatureGeometry:  ",CHAR(34),INDEX(SamplingFeatures[Feature Geometry],$A4916),CHAR(34),
", Elevation_m:  ",CHAR(34),INDEX(SamplingFeatures[Elevation_m],$A4916),CHAR(34),
", ElevationDatumCV:  ",CHAR(34),ElevationDatum,CHAR(34),"}"))</f>
        <v>#REF!</v>
      </c>
      <c r="L4916" t="e">
        <f>IF(INDEX(SamplingFeatures[Sampling Feature Type],$A4916)&lt;&gt;"Site","",
CONCATENATE("  - &amp;SiteID",TEXT(SUMPRODUCT(--($L$3:$L4915&lt;&gt;"")),"0000"),
" {","SamplingFeatureID:  *SamplingFeatureID",TEXT($A4916,"0000"),
", SiteTypeCV:  ",CHAR(34),INDEX(Sites[Site Type],$A4916),CHAR(34),
", Latitude:  ",INDEX(Sites[Latitude],$A4916),
", Longitude:  ",INDEX(Sites[Longitude],$A4916),
", SRSName:  ",CHAR(34),LatLonDatum,CHAR(34),"}"))</f>
        <v>#REF!</v>
      </c>
      <c r="M4916" t="e">
        <f>IF(INDEX(SamplingFeatures[Sampling Feature Type],$A4916)&lt;&gt;"Specimen","",
CONCATENATE("  - &amp;SpecimenID",TEXT(SUMPRODUCT(--($M$3:$M4915&lt;&gt;"")),"0000"),
" {","SamplingFeatureID:  *SamplingFeatureID",TEXT($A4916,"0000"),
", SpecimenTypeCV:  ",CHAR(34),INDEX(Specimens[Specimen Type],$A4916),CHAR(34),
", SpecimenMediumCV:  ",INDEX(Specimens[Specimen Medium],$A4916),
", IsFieldSpecimen:  ",CHAR(34),INDEX(Specimens[Is Field Specimen?],$A4916),CHAR(34),"}"))</f>
        <v>#REF!</v>
      </c>
      <c r="N4916" t="e">
        <f>IF(COUNTA(SpatialOffsets[])=0,"", IF(INDEX(SpatialOffsets[Spatial Offset Type],$A4916)="","",
CONCATENATE("  - &amp;SpatialOffsetID",TEXT($A4916,"0000"),
" {","SpatialOffsetTypeCV:  ",CHAR(34),INDEX(SpatialOffsets[Spatial Offset Type],$A4916),CHAR(34),
", Offset1Value:  ",INDEX(SpatialOffsets[Offset 1 Value],$A4916),
", Offset1UnitID:  ",CHAR(34),INDEX(SpatialOffsets[Offset 1 Unit],$A4916),CHAR(34),
", Offset2Value:  ",INDEX(SpatialOffsets[Offset 2 Value],$A4916),
", Offset2UnitID:  ",CHAR(34),INDEX(SpatialOffsets[Offset 2 Unit],$A4916),CHAR(34),
", Offset3Value:  ",INDEX(SpatialOffsets[Offset 3 Value],$A4916),
", Offset3UnitID:  ",CHAR(34),INDEX(SpatialOffsets[Offset 3 Unit],$A4916),CHAR(34),,"}")))</f>
        <v>#REF!</v>
      </c>
      <c r="O4916" t="e">
        <f>IF(COUNTA(RelatedFeatures[])=0,"", IF(INDEX(RelatedFeatures[First Sampling Feature Code],$A4916)="","",
CONCATENATE("  - &amp;RelationID",TEXT($A4916,"0000"),
" {","SamplingFeatureID:  *SamplingFeatureID",TEXT(MATCH(INDEX(RelatedFeatures[First Sampling Feature Code],$A4916),SamplingFeatures[Feature Code],0),"0000"),
", RelationshipTypeCV:  ",CHAR(34),INDEX(RelatedFeatures[Relationship Type],$A4916),CHAR(34),
", RelatedFeatureID: *SamplingFeatureID",TEXT(MATCH(INDEX(RelatedFeatures[Second Sampling Feature Code],$A4916),SamplingFeatures[Feature Code],0),"0000"),
", SpatialOffsetID:  ",IF(INDEX(RelatedFeatures[Offset Number],$A4916)="","",CONCATENATE("*SpatialOffsetID",TEXT(INDEX(RelatedFeatures[Offset Number],$A4916),"0000"))),"}")))</f>
        <v>#REF!</v>
      </c>
      <c r="P4916" t="e">
        <f>IF(INDEX(Methods[Method Type],$A4916)="","",
CONCATENATE("  - &amp;MethodID",TEXT($A4916,"0000"),
" {","MethodTypeCV:  ",CHAR(34),INDEX(Methods[Method Type],$A4916),CHAR(34),
", MethodCode:  ",CHAR(34),INDEX(Methods[Method Code],$A4916),CHAR(34),
", MethodName:  ",CHAR(34),INDEX(Methods[Method Name],$A4916),CHAR(34),
", MethodDescription:  ",CHAR(34),INDEX(Methods[Method Description],$A4916),CHAR(34),
", MethodLink:  ",CHAR(34),INDEX(Methods[Method Link],$A4916),CHAR(34),
", OrganizationID: *OrganizationID",TEXT(MATCH(INDEX(Methods[Organization Name],$A4916),Organizations[Organization Name],0),"0000"),"}"))</f>
        <v>#REF!</v>
      </c>
      <c r="Q4916" t="e">
        <f>IF(INDEX(Variables[Variable Type],$A4916)="","",
CONCATENATE("  - &amp;VariableID",TEXT($A4916,"0000"),
" {","VariableTypeCV:  ",CHAR(34),INDEX(Variables[Variable Type],$A4916),CHAR(34),
", VariableCode:  ",CHAR(34),INDEX(Variables[Variable Code],$A4916),CHAR(34),
", VariableNameCV:  ",CHAR(34),INDEX(Variables[Variable Name],$A4916),CHAR(34),
", VariableDefinition:  ",CHAR(34),INDEX(Variables[Variable Definition],$A4916),CHAR(34),
", SpecciationCV:  ",CHAR(34),INDEX(Variables[Speciation],$A4916),CHAR(34),
", NoDataValue:  ",CHAR(34),INDEX(Variables[No Data Value],$A4916),CHAR(34),"}"))</f>
        <v>#REF!</v>
      </c>
    </row>
    <row r="4917" spans="1:17" x14ac:dyDescent="0.25">
      <c r="A4917">
        <v>4914</v>
      </c>
      <c r="D4917" t="e">
        <f>IF(INDEX(People[First Name],$A4917)="","",
CONCATENATE("  - &amp;PersonID",TEXT($A4917,"0000"),
" {","PersonFirstName:  ",CHAR(34),INDEX(People[First Name],$A4917),CHAR(34),
", PersonMiddleName:  ",CHAR(34),INDEX(People[Middle Name],$A4917),CHAR(34),
", PersonLastName:  ",CHAR(34),INDEX(People[Last Name],$A4917),CHAR(34),"}"))</f>
        <v>#REF!</v>
      </c>
      <c r="E4917" t="e">
        <f>IF(INDEX(Organizations[Organization Type '[CV']],$A4917)="","",
CONCATENATE("  - &amp;OrganizationID",TEXT($A4917,"0000"),
" {","OrganizationTypeCV:  ",CHAR(34),INDEX(Organizations[Organization Type '[CV']],$A4917),CHAR(34),
", OrganizationCode:  ",CHAR(34),INDEX(Organizations[Organization Code],$A4917),CHAR(34),
", OrganizationName:  ",CHAR(34),INDEX(Organizations[Organization Name],$A4917),CHAR(34),
", OrganizationDescription:  ",CHAR(34),INDEX(Organizations[Organization Description],$A4917),CHAR(34),
", OrganizationLink:  ",CHAR(34),INDEX(Organizations[Organization Link],$A4917),CHAR(34),"}"))</f>
        <v>#REF!</v>
      </c>
      <c r="F4917" t="e">
        <f>IF(INDEX(People[First Name],$A4917)="","",
CONCATENATE("  - &amp;AffiliationID",TEXT($A4917,"0000"),
" {PersonID: *PersonID",TEXT($A4917,"0000"),
", OrganizationID: *OrganizationID",TEXT(MATCH(INDEX(People[Organization Name],$A4917),Organizations[Organization Name],0),"0000"),
", IsPrimaryOrganizationContact: , AffiliationStartDate: , AffiliationEndDate: , PrimaryPhone: ",
", PrimaryEmail: ",CHAR(34),INDEX(People[Primary Email],$A4917),CHAR(34),
", PrimaryAddress: ",CHAR(34),INDEX(People[Primary Address],$A4917),CHAR(34),
", PersonLink: }"))</f>
        <v>#REF!</v>
      </c>
      <c r="H4917" t="e">
        <f>IF(COUNTA(CitationInformation)=0,"",IF(INDEX(AuthorList[Author Name],$A4917)="","",
CONCATENATE("  - &amp;AuthorListID",TEXT($A4917,"0000"),
"  {CitationID: *CitationID0001",
", PersonID: *PersonID",TEXT(MATCH(INDEX(AuthorList[Author Name],$A4917),People[Full Name],0),"0000"),
", AuthorOrder: ",INDEX(AuthorList[Author Number],$A4917),"}")))</f>
        <v>#REF!</v>
      </c>
      <c r="K4917" t="e">
        <f>IF(INDEX(SamplingFeatures[Feature Code],$A4917)="","",
CONCATENATE("  - &amp;SamplingFeatureID",TEXT($A4917,"0000"),
" {","SamplingFeatureUUID:  ",CHAR(34),INDEX(SamplingFeatures[Sampling Feature UUID],$A4917),CHAR(34),
", SamplingFeatureTypeCV:  ",CHAR(34),INDEX(SamplingFeatures[Sampling Feature Type],$A4917),CHAR(34),
", SamplingFeatureCode:  ",CHAR(34),INDEX(SamplingFeatures[Feature Code],$A4917),CHAR(34),
", SamplingFeatureName:  ",CHAR(34),INDEX(SamplingFeatures[Feature Name],$A4917),CHAR(34),
", SamplingFeatureDescription:  ",CHAR(34),INDEX(SamplingFeatures[Feature Description],$A4917),CHAR(34),
", SamplingFeatureGeotypeCV:  ",CHAR(34),INDEX(SamplingFeatures[Feature Geo Type],$A4917),CHAR(34),
", FeatureGeometry:  ",CHAR(34),INDEX(SamplingFeatures[Feature Geometry],$A4917),CHAR(34),
", Elevation_m:  ",CHAR(34),INDEX(SamplingFeatures[Elevation_m],$A4917),CHAR(34),
", ElevationDatumCV:  ",CHAR(34),ElevationDatum,CHAR(34),"}"))</f>
        <v>#REF!</v>
      </c>
      <c r="L4917" t="e">
        <f>IF(INDEX(SamplingFeatures[Sampling Feature Type],$A4917)&lt;&gt;"Site","",
CONCATENATE("  - &amp;SiteID",TEXT(SUMPRODUCT(--($L$3:$L4916&lt;&gt;"")),"0000"),
" {","SamplingFeatureID:  *SamplingFeatureID",TEXT($A4917,"0000"),
", SiteTypeCV:  ",CHAR(34),INDEX(Sites[Site Type],$A4917),CHAR(34),
", Latitude:  ",INDEX(Sites[Latitude],$A4917),
", Longitude:  ",INDEX(Sites[Longitude],$A4917),
", SRSName:  ",CHAR(34),LatLonDatum,CHAR(34),"}"))</f>
        <v>#REF!</v>
      </c>
      <c r="M4917" t="e">
        <f>IF(INDEX(SamplingFeatures[Sampling Feature Type],$A4917)&lt;&gt;"Specimen","",
CONCATENATE("  - &amp;SpecimenID",TEXT(SUMPRODUCT(--($M$3:$M4916&lt;&gt;"")),"0000"),
" {","SamplingFeatureID:  *SamplingFeatureID",TEXT($A4917,"0000"),
", SpecimenTypeCV:  ",CHAR(34),INDEX(Specimens[Specimen Type],$A4917),CHAR(34),
", SpecimenMediumCV:  ",INDEX(Specimens[Specimen Medium],$A4917),
", IsFieldSpecimen:  ",CHAR(34),INDEX(Specimens[Is Field Specimen?],$A4917),CHAR(34),"}"))</f>
        <v>#REF!</v>
      </c>
      <c r="N4917" t="e">
        <f>IF(COUNTA(SpatialOffsets[])=0,"", IF(INDEX(SpatialOffsets[Spatial Offset Type],$A4917)="","",
CONCATENATE("  - &amp;SpatialOffsetID",TEXT($A4917,"0000"),
" {","SpatialOffsetTypeCV:  ",CHAR(34),INDEX(SpatialOffsets[Spatial Offset Type],$A4917),CHAR(34),
", Offset1Value:  ",INDEX(SpatialOffsets[Offset 1 Value],$A4917),
", Offset1UnitID:  ",CHAR(34),INDEX(SpatialOffsets[Offset 1 Unit],$A4917),CHAR(34),
", Offset2Value:  ",INDEX(SpatialOffsets[Offset 2 Value],$A4917),
", Offset2UnitID:  ",CHAR(34),INDEX(SpatialOffsets[Offset 2 Unit],$A4917),CHAR(34),
", Offset3Value:  ",INDEX(SpatialOffsets[Offset 3 Value],$A4917),
", Offset3UnitID:  ",CHAR(34),INDEX(SpatialOffsets[Offset 3 Unit],$A4917),CHAR(34),,"}")))</f>
        <v>#REF!</v>
      </c>
      <c r="O4917" t="e">
        <f>IF(COUNTA(RelatedFeatures[])=0,"", IF(INDEX(RelatedFeatures[First Sampling Feature Code],$A4917)="","",
CONCATENATE("  - &amp;RelationID",TEXT($A4917,"0000"),
" {","SamplingFeatureID:  *SamplingFeatureID",TEXT(MATCH(INDEX(RelatedFeatures[First Sampling Feature Code],$A4917),SamplingFeatures[Feature Code],0),"0000"),
", RelationshipTypeCV:  ",CHAR(34),INDEX(RelatedFeatures[Relationship Type],$A4917),CHAR(34),
", RelatedFeatureID: *SamplingFeatureID",TEXT(MATCH(INDEX(RelatedFeatures[Second Sampling Feature Code],$A4917),SamplingFeatures[Feature Code],0),"0000"),
", SpatialOffsetID:  ",IF(INDEX(RelatedFeatures[Offset Number],$A4917)="","",CONCATENATE("*SpatialOffsetID",TEXT(INDEX(RelatedFeatures[Offset Number],$A4917),"0000"))),"}")))</f>
        <v>#REF!</v>
      </c>
      <c r="P4917" t="e">
        <f>IF(INDEX(Methods[Method Type],$A4917)="","",
CONCATENATE("  - &amp;MethodID",TEXT($A4917,"0000"),
" {","MethodTypeCV:  ",CHAR(34),INDEX(Methods[Method Type],$A4917),CHAR(34),
", MethodCode:  ",CHAR(34),INDEX(Methods[Method Code],$A4917),CHAR(34),
", MethodName:  ",CHAR(34),INDEX(Methods[Method Name],$A4917),CHAR(34),
", MethodDescription:  ",CHAR(34),INDEX(Methods[Method Description],$A4917),CHAR(34),
", MethodLink:  ",CHAR(34),INDEX(Methods[Method Link],$A4917),CHAR(34),
", OrganizationID: *OrganizationID",TEXT(MATCH(INDEX(Methods[Organization Name],$A4917),Organizations[Organization Name],0),"0000"),"}"))</f>
        <v>#REF!</v>
      </c>
      <c r="Q4917" t="e">
        <f>IF(INDEX(Variables[Variable Type],$A4917)="","",
CONCATENATE("  - &amp;VariableID",TEXT($A4917,"0000"),
" {","VariableTypeCV:  ",CHAR(34),INDEX(Variables[Variable Type],$A4917),CHAR(34),
", VariableCode:  ",CHAR(34),INDEX(Variables[Variable Code],$A4917),CHAR(34),
", VariableNameCV:  ",CHAR(34),INDEX(Variables[Variable Name],$A4917),CHAR(34),
", VariableDefinition:  ",CHAR(34),INDEX(Variables[Variable Definition],$A4917),CHAR(34),
", SpecciationCV:  ",CHAR(34),INDEX(Variables[Speciation],$A4917),CHAR(34),
", NoDataValue:  ",CHAR(34),INDEX(Variables[No Data Value],$A4917),CHAR(34),"}"))</f>
        <v>#REF!</v>
      </c>
    </row>
    <row r="4918" spans="1:17" x14ac:dyDescent="0.25">
      <c r="A4918">
        <v>4915</v>
      </c>
      <c r="D4918" t="e">
        <f>IF(INDEX(People[First Name],$A4918)="","",
CONCATENATE("  - &amp;PersonID",TEXT($A4918,"0000"),
" {","PersonFirstName:  ",CHAR(34),INDEX(People[First Name],$A4918),CHAR(34),
", PersonMiddleName:  ",CHAR(34),INDEX(People[Middle Name],$A4918),CHAR(34),
", PersonLastName:  ",CHAR(34),INDEX(People[Last Name],$A4918),CHAR(34),"}"))</f>
        <v>#REF!</v>
      </c>
      <c r="E4918" t="e">
        <f>IF(INDEX(Organizations[Organization Type '[CV']],$A4918)="","",
CONCATENATE("  - &amp;OrganizationID",TEXT($A4918,"0000"),
" {","OrganizationTypeCV:  ",CHAR(34),INDEX(Organizations[Organization Type '[CV']],$A4918),CHAR(34),
", OrganizationCode:  ",CHAR(34),INDEX(Organizations[Organization Code],$A4918),CHAR(34),
", OrganizationName:  ",CHAR(34),INDEX(Organizations[Organization Name],$A4918),CHAR(34),
", OrganizationDescription:  ",CHAR(34),INDEX(Organizations[Organization Description],$A4918),CHAR(34),
", OrganizationLink:  ",CHAR(34),INDEX(Organizations[Organization Link],$A4918),CHAR(34),"}"))</f>
        <v>#REF!</v>
      </c>
      <c r="F4918" t="e">
        <f>IF(INDEX(People[First Name],$A4918)="","",
CONCATENATE("  - &amp;AffiliationID",TEXT($A4918,"0000"),
" {PersonID: *PersonID",TEXT($A4918,"0000"),
", OrganizationID: *OrganizationID",TEXT(MATCH(INDEX(People[Organization Name],$A4918),Organizations[Organization Name],0),"0000"),
", IsPrimaryOrganizationContact: , AffiliationStartDate: , AffiliationEndDate: , PrimaryPhone: ",
", PrimaryEmail: ",CHAR(34),INDEX(People[Primary Email],$A4918),CHAR(34),
", PrimaryAddress: ",CHAR(34),INDEX(People[Primary Address],$A4918),CHAR(34),
", PersonLink: }"))</f>
        <v>#REF!</v>
      </c>
      <c r="H4918" t="e">
        <f>IF(COUNTA(CitationInformation)=0,"",IF(INDEX(AuthorList[Author Name],$A4918)="","",
CONCATENATE("  - &amp;AuthorListID",TEXT($A4918,"0000"),
"  {CitationID: *CitationID0001",
", PersonID: *PersonID",TEXT(MATCH(INDEX(AuthorList[Author Name],$A4918),People[Full Name],0),"0000"),
", AuthorOrder: ",INDEX(AuthorList[Author Number],$A4918),"}")))</f>
        <v>#REF!</v>
      </c>
      <c r="K4918" t="e">
        <f>IF(INDEX(SamplingFeatures[Feature Code],$A4918)="","",
CONCATENATE("  - &amp;SamplingFeatureID",TEXT($A4918,"0000"),
" {","SamplingFeatureUUID:  ",CHAR(34),INDEX(SamplingFeatures[Sampling Feature UUID],$A4918),CHAR(34),
", SamplingFeatureTypeCV:  ",CHAR(34),INDEX(SamplingFeatures[Sampling Feature Type],$A4918),CHAR(34),
", SamplingFeatureCode:  ",CHAR(34),INDEX(SamplingFeatures[Feature Code],$A4918),CHAR(34),
", SamplingFeatureName:  ",CHAR(34),INDEX(SamplingFeatures[Feature Name],$A4918),CHAR(34),
", SamplingFeatureDescription:  ",CHAR(34),INDEX(SamplingFeatures[Feature Description],$A4918),CHAR(34),
", SamplingFeatureGeotypeCV:  ",CHAR(34),INDEX(SamplingFeatures[Feature Geo Type],$A4918),CHAR(34),
", FeatureGeometry:  ",CHAR(34),INDEX(SamplingFeatures[Feature Geometry],$A4918),CHAR(34),
", Elevation_m:  ",CHAR(34),INDEX(SamplingFeatures[Elevation_m],$A4918),CHAR(34),
", ElevationDatumCV:  ",CHAR(34),ElevationDatum,CHAR(34),"}"))</f>
        <v>#REF!</v>
      </c>
      <c r="L4918" t="e">
        <f>IF(INDEX(SamplingFeatures[Sampling Feature Type],$A4918)&lt;&gt;"Site","",
CONCATENATE("  - &amp;SiteID",TEXT(SUMPRODUCT(--($L$3:$L4917&lt;&gt;"")),"0000"),
" {","SamplingFeatureID:  *SamplingFeatureID",TEXT($A4918,"0000"),
", SiteTypeCV:  ",CHAR(34),INDEX(Sites[Site Type],$A4918),CHAR(34),
", Latitude:  ",INDEX(Sites[Latitude],$A4918),
", Longitude:  ",INDEX(Sites[Longitude],$A4918),
", SRSName:  ",CHAR(34),LatLonDatum,CHAR(34),"}"))</f>
        <v>#REF!</v>
      </c>
      <c r="M4918" t="e">
        <f>IF(INDEX(SamplingFeatures[Sampling Feature Type],$A4918)&lt;&gt;"Specimen","",
CONCATENATE("  - &amp;SpecimenID",TEXT(SUMPRODUCT(--($M$3:$M4917&lt;&gt;"")),"0000"),
" {","SamplingFeatureID:  *SamplingFeatureID",TEXT($A4918,"0000"),
", SpecimenTypeCV:  ",CHAR(34),INDEX(Specimens[Specimen Type],$A4918),CHAR(34),
", SpecimenMediumCV:  ",INDEX(Specimens[Specimen Medium],$A4918),
", IsFieldSpecimen:  ",CHAR(34),INDEX(Specimens[Is Field Specimen?],$A4918),CHAR(34),"}"))</f>
        <v>#REF!</v>
      </c>
      <c r="N4918" t="e">
        <f>IF(COUNTA(SpatialOffsets[])=0,"", IF(INDEX(SpatialOffsets[Spatial Offset Type],$A4918)="","",
CONCATENATE("  - &amp;SpatialOffsetID",TEXT($A4918,"0000"),
" {","SpatialOffsetTypeCV:  ",CHAR(34),INDEX(SpatialOffsets[Spatial Offset Type],$A4918),CHAR(34),
", Offset1Value:  ",INDEX(SpatialOffsets[Offset 1 Value],$A4918),
", Offset1UnitID:  ",CHAR(34),INDEX(SpatialOffsets[Offset 1 Unit],$A4918),CHAR(34),
", Offset2Value:  ",INDEX(SpatialOffsets[Offset 2 Value],$A4918),
", Offset2UnitID:  ",CHAR(34),INDEX(SpatialOffsets[Offset 2 Unit],$A4918),CHAR(34),
", Offset3Value:  ",INDEX(SpatialOffsets[Offset 3 Value],$A4918),
", Offset3UnitID:  ",CHAR(34),INDEX(SpatialOffsets[Offset 3 Unit],$A4918),CHAR(34),,"}")))</f>
        <v>#REF!</v>
      </c>
      <c r="O4918" t="e">
        <f>IF(COUNTA(RelatedFeatures[])=0,"", IF(INDEX(RelatedFeatures[First Sampling Feature Code],$A4918)="","",
CONCATENATE("  - &amp;RelationID",TEXT($A4918,"0000"),
" {","SamplingFeatureID:  *SamplingFeatureID",TEXT(MATCH(INDEX(RelatedFeatures[First Sampling Feature Code],$A4918),SamplingFeatures[Feature Code],0),"0000"),
", RelationshipTypeCV:  ",CHAR(34),INDEX(RelatedFeatures[Relationship Type],$A4918),CHAR(34),
", RelatedFeatureID: *SamplingFeatureID",TEXT(MATCH(INDEX(RelatedFeatures[Second Sampling Feature Code],$A4918),SamplingFeatures[Feature Code],0),"0000"),
", SpatialOffsetID:  ",IF(INDEX(RelatedFeatures[Offset Number],$A4918)="","",CONCATENATE("*SpatialOffsetID",TEXT(INDEX(RelatedFeatures[Offset Number],$A4918),"0000"))),"}")))</f>
        <v>#REF!</v>
      </c>
      <c r="P4918" t="e">
        <f>IF(INDEX(Methods[Method Type],$A4918)="","",
CONCATENATE("  - &amp;MethodID",TEXT($A4918,"0000"),
" {","MethodTypeCV:  ",CHAR(34),INDEX(Methods[Method Type],$A4918),CHAR(34),
", MethodCode:  ",CHAR(34),INDEX(Methods[Method Code],$A4918),CHAR(34),
", MethodName:  ",CHAR(34),INDEX(Methods[Method Name],$A4918),CHAR(34),
", MethodDescription:  ",CHAR(34),INDEX(Methods[Method Description],$A4918),CHAR(34),
", MethodLink:  ",CHAR(34),INDEX(Methods[Method Link],$A4918),CHAR(34),
", OrganizationID: *OrganizationID",TEXT(MATCH(INDEX(Methods[Organization Name],$A4918),Organizations[Organization Name],0),"0000"),"}"))</f>
        <v>#REF!</v>
      </c>
      <c r="Q4918" t="e">
        <f>IF(INDEX(Variables[Variable Type],$A4918)="","",
CONCATENATE("  - &amp;VariableID",TEXT($A4918,"0000"),
" {","VariableTypeCV:  ",CHAR(34),INDEX(Variables[Variable Type],$A4918),CHAR(34),
", VariableCode:  ",CHAR(34),INDEX(Variables[Variable Code],$A4918),CHAR(34),
", VariableNameCV:  ",CHAR(34),INDEX(Variables[Variable Name],$A4918),CHAR(34),
", VariableDefinition:  ",CHAR(34),INDEX(Variables[Variable Definition],$A4918),CHAR(34),
", SpecciationCV:  ",CHAR(34),INDEX(Variables[Speciation],$A4918),CHAR(34),
", NoDataValue:  ",CHAR(34),INDEX(Variables[No Data Value],$A4918),CHAR(34),"}"))</f>
        <v>#REF!</v>
      </c>
    </row>
    <row r="4919" spans="1:17" x14ac:dyDescent="0.25">
      <c r="A4919">
        <v>4916</v>
      </c>
      <c r="D4919" t="e">
        <f>IF(INDEX(People[First Name],$A4919)="","",
CONCATENATE("  - &amp;PersonID",TEXT($A4919,"0000"),
" {","PersonFirstName:  ",CHAR(34),INDEX(People[First Name],$A4919),CHAR(34),
", PersonMiddleName:  ",CHAR(34),INDEX(People[Middle Name],$A4919),CHAR(34),
", PersonLastName:  ",CHAR(34),INDEX(People[Last Name],$A4919),CHAR(34),"}"))</f>
        <v>#REF!</v>
      </c>
      <c r="E4919" t="e">
        <f>IF(INDEX(Organizations[Organization Type '[CV']],$A4919)="","",
CONCATENATE("  - &amp;OrganizationID",TEXT($A4919,"0000"),
" {","OrganizationTypeCV:  ",CHAR(34),INDEX(Organizations[Organization Type '[CV']],$A4919),CHAR(34),
", OrganizationCode:  ",CHAR(34),INDEX(Organizations[Organization Code],$A4919),CHAR(34),
", OrganizationName:  ",CHAR(34),INDEX(Organizations[Organization Name],$A4919),CHAR(34),
", OrganizationDescription:  ",CHAR(34),INDEX(Organizations[Organization Description],$A4919),CHAR(34),
", OrganizationLink:  ",CHAR(34),INDEX(Organizations[Organization Link],$A4919),CHAR(34),"}"))</f>
        <v>#REF!</v>
      </c>
      <c r="F4919" t="e">
        <f>IF(INDEX(People[First Name],$A4919)="","",
CONCATENATE("  - &amp;AffiliationID",TEXT($A4919,"0000"),
" {PersonID: *PersonID",TEXT($A4919,"0000"),
", OrganizationID: *OrganizationID",TEXT(MATCH(INDEX(People[Organization Name],$A4919),Organizations[Organization Name],0),"0000"),
", IsPrimaryOrganizationContact: , AffiliationStartDate: , AffiliationEndDate: , PrimaryPhone: ",
", PrimaryEmail: ",CHAR(34),INDEX(People[Primary Email],$A4919),CHAR(34),
", PrimaryAddress: ",CHAR(34),INDEX(People[Primary Address],$A4919),CHAR(34),
", PersonLink: }"))</f>
        <v>#REF!</v>
      </c>
      <c r="H4919" t="e">
        <f>IF(COUNTA(CitationInformation)=0,"",IF(INDEX(AuthorList[Author Name],$A4919)="","",
CONCATENATE("  - &amp;AuthorListID",TEXT($A4919,"0000"),
"  {CitationID: *CitationID0001",
", PersonID: *PersonID",TEXT(MATCH(INDEX(AuthorList[Author Name],$A4919),People[Full Name],0),"0000"),
", AuthorOrder: ",INDEX(AuthorList[Author Number],$A4919),"}")))</f>
        <v>#REF!</v>
      </c>
      <c r="K4919" t="e">
        <f>IF(INDEX(SamplingFeatures[Feature Code],$A4919)="","",
CONCATENATE("  - &amp;SamplingFeatureID",TEXT($A4919,"0000"),
" {","SamplingFeatureUUID:  ",CHAR(34),INDEX(SamplingFeatures[Sampling Feature UUID],$A4919),CHAR(34),
", SamplingFeatureTypeCV:  ",CHAR(34),INDEX(SamplingFeatures[Sampling Feature Type],$A4919),CHAR(34),
", SamplingFeatureCode:  ",CHAR(34),INDEX(SamplingFeatures[Feature Code],$A4919),CHAR(34),
", SamplingFeatureName:  ",CHAR(34),INDEX(SamplingFeatures[Feature Name],$A4919),CHAR(34),
", SamplingFeatureDescription:  ",CHAR(34),INDEX(SamplingFeatures[Feature Description],$A4919),CHAR(34),
", SamplingFeatureGeotypeCV:  ",CHAR(34),INDEX(SamplingFeatures[Feature Geo Type],$A4919),CHAR(34),
", FeatureGeometry:  ",CHAR(34),INDEX(SamplingFeatures[Feature Geometry],$A4919),CHAR(34),
", Elevation_m:  ",CHAR(34),INDEX(SamplingFeatures[Elevation_m],$A4919),CHAR(34),
", ElevationDatumCV:  ",CHAR(34),ElevationDatum,CHAR(34),"}"))</f>
        <v>#REF!</v>
      </c>
      <c r="L4919" t="e">
        <f>IF(INDEX(SamplingFeatures[Sampling Feature Type],$A4919)&lt;&gt;"Site","",
CONCATENATE("  - &amp;SiteID",TEXT(SUMPRODUCT(--($L$3:$L4918&lt;&gt;"")),"0000"),
" {","SamplingFeatureID:  *SamplingFeatureID",TEXT($A4919,"0000"),
", SiteTypeCV:  ",CHAR(34),INDEX(Sites[Site Type],$A4919),CHAR(34),
", Latitude:  ",INDEX(Sites[Latitude],$A4919),
", Longitude:  ",INDEX(Sites[Longitude],$A4919),
", SRSName:  ",CHAR(34),LatLonDatum,CHAR(34),"}"))</f>
        <v>#REF!</v>
      </c>
      <c r="M4919" t="e">
        <f>IF(INDEX(SamplingFeatures[Sampling Feature Type],$A4919)&lt;&gt;"Specimen","",
CONCATENATE("  - &amp;SpecimenID",TEXT(SUMPRODUCT(--($M$3:$M4918&lt;&gt;"")),"0000"),
" {","SamplingFeatureID:  *SamplingFeatureID",TEXT($A4919,"0000"),
", SpecimenTypeCV:  ",CHAR(34),INDEX(Specimens[Specimen Type],$A4919),CHAR(34),
", SpecimenMediumCV:  ",INDEX(Specimens[Specimen Medium],$A4919),
", IsFieldSpecimen:  ",CHAR(34),INDEX(Specimens[Is Field Specimen?],$A4919),CHAR(34),"}"))</f>
        <v>#REF!</v>
      </c>
      <c r="N4919" t="e">
        <f>IF(COUNTA(SpatialOffsets[])=0,"", IF(INDEX(SpatialOffsets[Spatial Offset Type],$A4919)="","",
CONCATENATE("  - &amp;SpatialOffsetID",TEXT($A4919,"0000"),
" {","SpatialOffsetTypeCV:  ",CHAR(34),INDEX(SpatialOffsets[Spatial Offset Type],$A4919),CHAR(34),
", Offset1Value:  ",INDEX(SpatialOffsets[Offset 1 Value],$A4919),
", Offset1UnitID:  ",CHAR(34),INDEX(SpatialOffsets[Offset 1 Unit],$A4919),CHAR(34),
", Offset2Value:  ",INDEX(SpatialOffsets[Offset 2 Value],$A4919),
", Offset2UnitID:  ",CHAR(34),INDEX(SpatialOffsets[Offset 2 Unit],$A4919),CHAR(34),
", Offset3Value:  ",INDEX(SpatialOffsets[Offset 3 Value],$A4919),
", Offset3UnitID:  ",CHAR(34),INDEX(SpatialOffsets[Offset 3 Unit],$A4919),CHAR(34),,"}")))</f>
        <v>#REF!</v>
      </c>
      <c r="O4919" t="e">
        <f>IF(COUNTA(RelatedFeatures[])=0,"", IF(INDEX(RelatedFeatures[First Sampling Feature Code],$A4919)="","",
CONCATENATE("  - &amp;RelationID",TEXT($A4919,"0000"),
" {","SamplingFeatureID:  *SamplingFeatureID",TEXT(MATCH(INDEX(RelatedFeatures[First Sampling Feature Code],$A4919),SamplingFeatures[Feature Code],0),"0000"),
", RelationshipTypeCV:  ",CHAR(34),INDEX(RelatedFeatures[Relationship Type],$A4919),CHAR(34),
", RelatedFeatureID: *SamplingFeatureID",TEXT(MATCH(INDEX(RelatedFeatures[Second Sampling Feature Code],$A4919),SamplingFeatures[Feature Code],0),"0000"),
", SpatialOffsetID:  ",IF(INDEX(RelatedFeatures[Offset Number],$A4919)="","",CONCATENATE("*SpatialOffsetID",TEXT(INDEX(RelatedFeatures[Offset Number],$A4919),"0000"))),"}")))</f>
        <v>#REF!</v>
      </c>
      <c r="P4919" t="e">
        <f>IF(INDEX(Methods[Method Type],$A4919)="","",
CONCATENATE("  - &amp;MethodID",TEXT($A4919,"0000"),
" {","MethodTypeCV:  ",CHAR(34),INDEX(Methods[Method Type],$A4919),CHAR(34),
", MethodCode:  ",CHAR(34),INDEX(Methods[Method Code],$A4919),CHAR(34),
", MethodName:  ",CHAR(34),INDEX(Methods[Method Name],$A4919),CHAR(34),
", MethodDescription:  ",CHAR(34),INDEX(Methods[Method Description],$A4919),CHAR(34),
", MethodLink:  ",CHAR(34),INDEX(Methods[Method Link],$A4919),CHAR(34),
", OrganizationID: *OrganizationID",TEXT(MATCH(INDEX(Methods[Organization Name],$A4919),Organizations[Organization Name],0),"0000"),"}"))</f>
        <v>#REF!</v>
      </c>
      <c r="Q4919" t="e">
        <f>IF(INDEX(Variables[Variable Type],$A4919)="","",
CONCATENATE("  - &amp;VariableID",TEXT($A4919,"0000"),
" {","VariableTypeCV:  ",CHAR(34),INDEX(Variables[Variable Type],$A4919),CHAR(34),
", VariableCode:  ",CHAR(34),INDEX(Variables[Variable Code],$A4919),CHAR(34),
", VariableNameCV:  ",CHAR(34),INDEX(Variables[Variable Name],$A4919),CHAR(34),
", VariableDefinition:  ",CHAR(34),INDEX(Variables[Variable Definition],$A4919),CHAR(34),
", SpecciationCV:  ",CHAR(34),INDEX(Variables[Speciation],$A4919),CHAR(34),
", NoDataValue:  ",CHAR(34),INDEX(Variables[No Data Value],$A4919),CHAR(34),"}"))</f>
        <v>#REF!</v>
      </c>
    </row>
    <row r="4920" spans="1:17" x14ac:dyDescent="0.25">
      <c r="A4920">
        <v>4917</v>
      </c>
      <c r="D4920" t="e">
        <f>IF(INDEX(People[First Name],$A4920)="","",
CONCATENATE("  - &amp;PersonID",TEXT($A4920,"0000"),
" {","PersonFirstName:  ",CHAR(34),INDEX(People[First Name],$A4920),CHAR(34),
", PersonMiddleName:  ",CHAR(34),INDEX(People[Middle Name],$A4920),CHAR(34),
", PersonLastName:  ",CHAR(34),INDEX(People[Last Name],$A4920),CHAR(34),"}"))</f>
        <v>#REF!</v>
      </c>
      <c r="E4920" t="e">
        <f>IF(INDEX(Organizations[Organization Type '[CV']],$A4920)="","",
CONCATENATE("  - &amp;OrganizationID",TEXT($A4920,"0000"),
" {","OrganizationTypeCV:  ",CHAR(34),INDEX(Organizations[Organization Type '[CV']],$A4920),CHAR(34),
", OrganizationCode:  ",CHAR(34),INDEX(Organizations[Organization Code],$A4920),CHAR(34),
", OrganizationName:  ",CHAR(34),INDEX(Organizations[Organization Name],$A4920),CHAR(34),
", OrganizationDescription:  ",CHAR(34),INDEX(Organizations[Organization Description],$A4920),CHAR(34),
", OrganizationLink:  ",CHAR(34),INDEX(Organizations[Organization Link],$A4920),CHAR(34),"}"))</f>
        <v>#REF!</v>
      </c>
      <c r="F4920" t="e">
        <f>IF(INDEX(People[First Name],$A4920)="","",
CONCATENATE("  - &amp;AffiliationID",TEXT($A4920,"0000"),
" {PersonID: *PersonID",TEXT($A4920,"0000"),
", OrganizationID: *OrganizationID",TEXT(MATCH(INDEX(People[Organization Name],$A4920),Organizations[Organization Name],0),"0000"),
", IsPrimaryOrganizationContact: , AffiliationStartDate: , AffiliationEndDate: , PrimaryPhone: ",
", PrimaryEmail: ",CHAR(34),INDEX(People[Primary Email],$A4920),CHAR(34),
", PrimaryAddress: ",CHAR(34),INDEX(People[Primary Address],$A4920),CHAR(34),
", PersonLink: }"))</f>
        <v>#REF!</v>
      </c>
      <c r="H4920" t="e">
        <f>IF(COUNTA(CitationInformation)=0,"",IF(INDEX(AuthorList[Author Name],$A4920)="","",
CONCATENATE("  - &amp;AuthorListID",TEXT($A4920,"0000"),
"  {CitationID: *CitationID0001",
", PersonID: *PersonID",TEXT(MATCH(INDEX(AuthorList[Author Name],$A4920),People[Full Name],0),"0000"),
", AuthorOrder: ",INDEX(AuthorList[Author Number],$A4920),"}")))</f>
        <v>#REF!</v>
      </c>
      <c r="K4920" t="e">
        <f>IF(INDEX(SamplingFeatures[Feature Code],$A4920)="","",
CONCATENATE("  - &amp;SamplingFeatureID",TEXT($A4920,"0000"),
" {","SamplingFeatureUUID:  ",CHAR(34),INDEX(SamplingFeatures[Sampling Feature UUID],$A4920),CHAR(34),
", SamplingFeatureTypeCV:  ",CHAR(34),INDEX(SamplingFeatures[Sampling Feature Type],$A4920),CHAR(34),
", SamplingFeatureCode:  ",CHAR(34),INDEX(SamplingFeatures[Feature Code],$A4920),CHAR(34),
", SamplingFeatureName:  ",CHAR(34),INDEX(SamplingFeatures[Feature Name],$A4920),CHAR(34),
", SamplingFeatureDescription:  ",CHAR(34),INDEX(SamplingFeatures[Feature Description],$A4920),CHAR(34),
", SamplingFeatureGeotypeCV:  ",CHAR(34),INDEX(SamplingFeatures[Feature Geo Type],$A4920),CHAR(34),
", FeatureGeometry:  ",CHAR(34),INDEX(SamplingFeatures[Feature Geometry],$A4920),CHAR(34),
", Elevation_m:  ",CHAR(34),INDEX(SamplingFeatures[Elevation_m],$A4920),CHAR(34),
", ElevationDatumCV:  ",CHAR(34),ElevationDatum,CHAR(34),"}"))</f>
        <v>#REF!</v>
      </c>
      <c r="L4920" t="e">
        <f>IF(INDEX(SamplingFeatures[Sampling Feature Type],$A4920)&lt;&gt;"Site","",
CONCATENATE("  - &amp;SiteID",TEXT(SUMPRODUCT(--($L$3:$L4919&lt;&gt;"")),"0000"),
" {","SamplingFeatureID:  *SamplingFeatureID",TEXT($A4920,"0000"),
", SiteTypeCV:  ",CHAR(34),INDEX(Sites[Site Type],$A4920),CHAR(34),
", Latitude:  ",INDEX(Sites[Latitude],$A4920),
", Longitude:  ",INDEX(Sites[Longitude],$A4920),
", SRSName:  ",CHAR(34),LatLonDatum,CHAR(34),"}"))</f>
        <v>#REF!</v>
      </c>
      <c r="M4920" t="e">
        <f>IF(INDEX(SamplingFeatures[Sampling Feature Type],$A4920)&lt;&gt;"Specimen","",
CONCATENATE("  - &amp;SpecimenID",TEXT(SUMPRODUCT(--($M$3:$M4919&lt;&gt;"")),"0000"),
" {","SamplingFeatureID:  *SamplingFeatureID",TEXT($A4920,"0000"),
", SpecimenTypeCV:  ",CHAR(34),INDEX(Specimens[Specimen Type],$A4920),CHAR(34),
", SpecimenMediumCV:  ",INDEX(Specimens[Specimen Medium],$A4920),
", IsFieldSpecimen:  ",CHAR(34),INDEX(Specimens[Is Field Specimen?],$A4920),CHAR(34),"}"))</f>
        <v>#REF!</v>
      </c>
      <c r="N4920" t="e">
        <f>IF(COUNTA(SpatialOffsets[])=0,"", IF(INDEX(SpatialOffsets[Spatial Offset Type],$A4920)="","",
CONCATENATE("  - &amp;SpatialOffsetID",TEXT($A4920,"0000"),
" {","SpatialOffsetTypeCV:  ",CHAR(34),INDEX(SpatialOffsets[Spatial Offset Type],$A4920),CHAR(34),
", Offset1Value:  ",INDEX(SpatialOffsets[Offset 1 Value],$A4920),
", Offset1UnitID:  ",CHAR(34),INDEX(SpatialOffsets[Offset 1 Unit],$A4920),CHAR(34),
", Offset2Value:  ",INDEX(SpatialOffsets[Offset 2 Value],$A4920),
", Offset2UnitID:  ",CHAR(34),INDEX(SpatialOffsets[Offset 2 Unit],$A4920),CHAR(34),
", Offset3Value:  ",INDEX(SpatialOffsets[Offset 3 Value],$A4920),
", Offset3UnitID:  ",CHAR(34),INDEX(SpatialOffsets[Offset 3 Unit],$A4920),CHAR(34),,"}")))</f>
        <v>#REF!</v>
      </c>
      <c r="O4920" t="e">
        <f>IF(COUNTA(RelatedFeatures[])=0,"", IF(INDEX(RelatedFeatures[First Sampling Feature Code],$A4920)="","",
CONCATENATE("  - &amp;RelationID",TEXT($A4920,"0000"),
" {","SamplingFeatureID:  *SamplingFeatureID",TEXT(MATCH(INDEX(RelatedFeatures[First Sampling Feature Code],$A4920),SamplingFeatures[Feature Code],0),"0000"),
", RelationshipTypeCV:  ",CHAR(34),INDEX(RelatedFeatures[Relationship Type],$A4920),CHAR(34),
", RelatedFeatureID: *SamplingFeatureID",TEXT(MATCH(INDEX(RelatedFeatures[Second Sampling Feature Code],$A4920),SamplingFeatures[Feature Code],0),"0000"),
", SpatialOffsetID:  ",IF(INDEX(RelatedFeatures[Offset Number],$A4920)="","",CONCATENATE("*SpatialOffsetID",TEXT(INDEX(RelatedFeatures[Offset Number],$A4920),"0000"))),"}")))</f>
        <v>#REF!</v>
      </c>
      <c r="P4920" t="e">
        <f>IF(INDEX(Methods[Method Type],$A4920)="","",
CONCATENATE("  - &amp;MethodID",TEXT($A4920,"0000"),
" {","MethodTypeCV:  ",CHAR(34),INDEX(Methods[Method Type],$A4920),CHAR(34),
", MethodCode:  ",CHAR(34),INDEX(Methods[Method Code],$A4920),CHAR(34),
", MethodName:  ",CHAR(34),INDEX(Methods[Method Name],$A4920),CHAR(34),
", MethodDescription:  ",CHAR(34),INDEX(Methods[Method Description],$A4920),CHAR(34),
", MethodLink:  ",CHAR(34),INDEX(Methods[Method Link],$A4920),CHAR(34),
", OrganizationID: *OrganizationID",TEXT(MATCH(INDEX(Methods[Organization Name],$A4920),Organizations[Organization Name],0),"0000"),"}"))</f>
        <v>#REF!</v>
      </c>
      <c r="Q4920" t="e">
        <f>IF(INDEX(Variables[Variable Type],$A4920)="","",
CONCATENATE("  - &amp;VariableID",TEXT($A4920,"0000"),
" {","VariableTypeCV:  ",CHAR(34),INDEX(Variables[Variable Type],$A4920),CHAR(34),
", VariableCode:  ",CHAR(34),INDEX(Variables[Variable Code],$A4920),CHAR(34),
", VariableNameCV:  ",CHAR(34),INDEX(Variables[Variable Name],$A4920),CHAR(34),
", VariableDefinition:  ",CHAR(34),INDEX(Variables[Variable Definition],$A4920),CHAR(34),
", SpecciationCV:  ",CHAR(34),INDEX(Variables[Speciation],$A4920),CHAR(34),
", NoDataValue:  ",CHAR(34),INDEX(Variables[No Data Value],$A4920),CHAR(34),"}"))</f>
        <v>#REF!</v>
      </c>
    </row>
    <row r="4921" spans="1:17" x14ac:dyDescent="0.25">
      <c r="A4921">
        <v>4918</v>
      </c>
      <c r="D4921" t="e">
        <f>IF(INDEX(People[First Name],$A4921)="","",
CONCATENATE("  - &amp;PersonID",TEXT($A4921,"0000"),
" {","PersonFirstName:  ",CHAR(34),INDEX(People[First Name],$A4921),CHAR(34),
", PersonMiddleName:  ",CHAR(34),INDEX(People[Middle Name],$A4921),CHAR(34),
", PersonLastName:  ",CHAR(34),INDEX(People[Last Name],$A4921),CHAR(34),"}"))</f>
        <v>#REF!</v>
      </c>
      <c r="E4921" t="e">
        <f>IF(INDEX(Organizations[Organization Type '[CV']],$A4921)="","",
CONCATENATE("  - &amp;OrganizationID",TEXT($A4921,"0000"),
" {","OrganizationTypeCV:  ",CHAR(34),INDEX(Organizations[Organization Type '[CV']],$A4921),CHAR(34),
", OrganizationCode:  ",CHAR(34),INDEX(Organizations[Organization Code],$A4921),CHAR(34),
", OrganizationName:  ",CHAR(34),INDEX(Organizations[Organization Name],$A4921),CHAR(34),
", OrganizationDescription:  ",CHAR(34),INDEX(Organizations[Organization Description],$A4921),CHAR(34),
", OrganizationLink:  ",CHAR(34),INDEX(Organizations[Organization Link],$A4921),CHAR(34),"}"))</f>
        <v>#REF!</v>
      </c>
      <c r="F4921" t="e">
        <f>IF(INDEX(People[First Name],$A4921)="","",
CONCATENATE("  - &amp;AffiliationID",TEXT($A4921,"0000"),
" {PersonID: *PersonID",TEXT($A4921,"0000"),
", OrganizationID: *OrganizationID",TEXT(MATCH(INDEX(People[Organization Name],$A4921),Organizations[Organization Name],0),"0000"),
", IsPrimaryOrganizationContact: , AffiliationStartDate: , AffiliationEndDate: , PrimaryPhone: ",
", PrimaryEmail: ",CHAR(34),INDEX(People[Primary Email],$A4921),CHAR(34),
", PrimaryAddress: ",CHAR(34),INDEX(People[Primary Address],$A4921),CHAR(34),
", PersonLink: }"))</f>
        <v>#REF!</v>
      </c>
      <c r="H4921" t="e">
        <f>IF(COUNTA(CitationInformation)=0,"",IF(INDEX(AuthorList[Author Name],$A4921)="","",
CONCATENATE("  - &amp;AuthorListID",TEXT($A4921,"0000"),
"  {CitationID: *CitationID0001",
", PersonID: *PersonID",TEXT(MATCH(INDEX(AuthorList[Author Name],$A4921),People[Full Name],0),"0000"),
", AuthorOrder: ",INDEX(AuthorList[Author Number],$A4921),"}")))</f>
        <v>#REF!</v>
      </c>
      <c r="K4921" t="e">
        <f>IF(INDEX(SamplingFeatures[Feature Code],$A4921)="","",
CONCATENATE("  - &amp;SamplingFeatureID",TEXT($A4921,"0000"),
" {","SamplingFeatureUUID:  ",CHAR(34),INDEX(SamplingFeatures[Sampling Feature UUID],$A4921),CHAR(34),
", SamplingFeatureTypeCV:  ",CHAR(34),INDEX(SamplingFeatures[Sampling Feature Type],$A4921),CHAR(34),
", SamplingFeatureCode:  ",CHAR(34),INDEX(SamplingFeatures[Feature Code],$A4921),CHAR(34),
", SamplingFeatureName:  ",CHAR(34),INDEX(SamplingFeatures[Feature Name],$A4921),CHAR(34),
", SamplingFeatureDescription:  ",CHAR(34),INDEX(SamplingFeatures[Feature Description],$A4921),CHAR(34),
", SamplingFeatureGeotypeCV:  ",CHAR(34),INDEX(SamplingFeatures[Feature Geo Type],$A4921),CHAR(34),
", FeatureGeometry:  ",CHAR(34),INDEX(SamplingFeatures[Feature Geometry],$A4921),CHAR(34),
", Elevation_m:  ",CHAR(34),INDEX(SamplingFeatures[Elevation_m],$A4921),CHAR(34),
", ElevationDatumCV:  ",CHAR(34),ElevationDatum,CHAR(34),"}"))</f>
        <v>#REF!</v>
      </c>
      <c r="L4921" t="e">
        <f>IF(INDEX(SamplingFeatures[Sampling Feature Type],$A4921)&lt;&gt;"Site","",
CONCATENATE("  - &amp;SiteID",TEXT(SUMPRODUCT(--($L$3:$L4920&lt;&gt;"")),"0000"),
" {","SamplingFeatureID:  *SamplingFeatureID",TEXT($A4921,"0000"),
", SiteTypeCV:  ",CHAR(34),INDEX(Sites[Site Type],$A4921),CHAR(34),
", Latitude:  ",INDEX(Sites[Latitude],$A4921),
", Longitude:  ",INDEX(Sites[Longitude],$A4921),
", SRSName:  ",CHAR(34),LatLonDatum,CHAR(34),"}"))</f>
        <v>#REF!</v>
      </c>
      <c r="M4921" t="e">
        <f>IF(INDEX(SamplingFeatures[Sampling Feature Type],$A4921)&lt;&gt;"Specimen","",
CONCATENATE("  - &amp;SpecimenID",TEXT(SUMPRODUCT(--($M$3:$M4920&lt;&gt;"")),"0000"),
" {","SamplingFeatureID:  *SamplingFeatureID",TEXT($A4921,"0000"),
", SpecimenTypeCV:  ",CHAR(34),INDEX(Specimens[Specimen Type],$A4921),CHAR(34),
", SpecimenMediumCV:  ",INDEX(Specimens[Specimen Medium],$A4921),
", IsFieldSpecimen:  ",CHAR(34),INDEX(Specimens[Is Field Specimen?],$A4921),CHAR(34),"}"))</f>
        <v>#REF!</v>
      </c>
      <c r="N4921" t="e">
        <f>IF(COUNTA(SpatialOffsets[])=0,"", IF(INDEX(SpatialOffsets[Spatial Offset Type],$A4921)="","",
CONCATENATE("  - &amp;SpatialOffsetID",TEXT($A4921,"0000"),
" {","SpatialOffsetTypeCV:  ",CHAR(34),INDEX(SpatialOffsets[Spatial Offset Type],$A4921),CHAR(34),
", Offset1Value:  ",INDEX(SpatialOffsets[Offset 1 Value],$A4921),
", Offset1UnitID:  ",CHAR(34),INDEX(SpatialOffsets[Offset 1 Unit],$A4921),CHAR(34),
", Offset2Value:  ",INDEX(SpatialOffsets[Offset 2 Value],$A4921),
", Offset2UnitID:  ",CHAR(34),INDEX(SpatialOffsets[Offset 2 Unit],$A4921),CHAR(34),
", Offset3Value:  ",INDEX(SpatialOffsets[Offset 3 Value],$A4921),
", Offset3UnitID:  ",CHAR(34),INDEX(SpatialOffsets[Offset 3 Unit],$A4921),CHAR(34),,"}")))</f>
        <v>#REF!</v>
      </c>
      <c r="O4921" t="e">
        <f>IF(COUNTA(RelatedFeatures[])=0,"", IF(INDEX(RelatedFeatures[First Sampling Feature Code],$A4921)="","",
CONCATENATE("  - &amp;RelationID",TEXT($A4921,"0000"),
" {","SamplingFeatureID:  *SamplingFeatureID",TEXT(MATCH(INDEX(RelatedFeatures[First Sampling Feature Code],$A4921),SamplingFeatures[Feature Code],0),"0000"),
", RelationshipTypeCV:  ",CHAR(34),INDEX(RelatedFeatures[Relationship Type],$A4921),CHAR(34),
", RelatedFeatureID: *SamplingFeatureID",TEXT(MATCH(INDEX(RelatedFeatures[Second Sampling Feature Code],$A4921),SamplingFeatures[Feature Code],0),"0000"),
", SpatialOffsetID:  ",IF(INDEX(RelatedFeatures[Offset Number],$A4921)="","",CONCATENATE("*SpatialOffsetID",TEXT(INDEX(RelatedFeatures[Offset Number],$A4921),"0000"))),"}")))</f>
        <v>#REF!</v>
      </c>
      <c r="P4921" t="e">
        <f>IF(INDEX(Methods[Method Type],$A4921)="","",
CONCATENATE("  - &amp;MethodID",TEXT($A4921,"0000"),
" {","MethodTypeCV:  ",CHAR(34),INDEX(Methods[Method Type],$A4921),CHAR(34),
", MethodCode:  ",CHAR(34),INDEX(Methods[Method Code],$A4921),CHAR(34),
", MethodName:  ",CHAR(34),INDEX(Methods[Method Name],$A4921),CHAR(34),
", MethodDescription:  ",CHAR(34),INDEX(Methods[Method Description],$A4921),CHAR(34),
", MethodLink:  ",CHAR(34),INDEX(Methods[Method Link],$A4921),CHAR(34),
", OrganizationID: *OrganizationID",TEXT(MATCH(INDEX(Methods[Organization Name],$A4921),Organizations[Organization Name],0),"0000"),"}"))</f>
        <v>#REF!</v>
      </c>
      <c r="Q4921" t="e">
        <f>IF(INDEX(Variables[Variable Type],$A4921)="","",
CONCATENATE("  - &amp;VariableID",TEXT($A4921,"0000"),
" {","VariableTypeCV:  ",CHAR(34),INDEX(Variables[Variable Type],$A4921),CHAR(34),
", VariableCode:  ",CHAR(34),INDEX(Variables[Variable Code],$A4921),CHAR(34),
", VariableNameCV:  ",CHAR(34),INDEX(Variables[Variable Name],$A4921),CHAR(34),
", VariableDefinition:  ",CHAR(34),INDEX(Variables[Variable Definition],$A4921),CHAR(34),
", SpecciationCV:  ",CHAR(34),INDEX(Variables[Speciation],$A4921),CHAR(34),
", NoDataValue:  ",CHAR(34),INDEX(Variables[No Data Value],$A4921),CHAR(34),"}"))</f>
        <v>#REF!</v>
      </c>
    </row>
    <row r="4922" spans="1:17" x14ac:dyDescent="0.25">
      <c r="A4922">
        <v>4919</v>
      </c>
      <c r="D4922" t="e">
        <f>IF(INDEX(People[First Name],$A4922)="","",
CONCATENATE("  - &amp;PersonID",TEXT($A4922,"0000"),
" {","PersonFirstName:  ",CHAR(34),INDEX(People[First Name],$A4922),CHAR(34),
", PersonMiddleName:  ",CHAR(34),INDEX(People[Middle Name],$A4922),CHAR(34),
", PersonLastName:  ",CHAR(34),INDEX(People[Last Name],$A4922),CHAR(34),"}"))</f>
        <v>#REF!</v>
      </c>
      <c r="E4922" t="e">
        <f>IF(INDEX(Organizations[Organization Type '[CV']],$A4922)="","",
CONCATENATE("  - &amp;OrganizationID",TEXT($A4922,"0000"),
" {","OrganizationTypeCV:  ",CHAR(34),INDEX(Organizations[Organization Type '[CV']],$A4922),CHAR(34),
", OrganizationCode:  ",CHAR(34),INDEX(Organizations[Organization Code],$A4922),CHAR(34),
", OrganizationName:  ",CHAR(34),INDEX(Organizations[Organization Name],$A4922),CHAR(34),
", OrganizationDescription:  ",CHAR(34),INDEX(Organizations[Organization Description],$A4922),CHAR(34),
", OrganizationLink:  ",CHAR(34),INDEX(Organizations[Organization Link],$A4922),CHAR(34),"}"))</f>
        <v>#REF!</v>
      </c>
      <c r="F4922" t="e">
        <f>IF(INDEX(People[First Name],$A4922)="","",
CONCATENATE("  - &amp;AffiliationID",TEXT($A4922,"0000"),
" {PersonID: *PersonID",TEXT($A4922,"0000"),
", OrganizationID: *OrganizationID",TEXT(MATCH(INDEX(People[Organization Name],$A4922),Organizations[Organization Name],0),"0000"),
", IsPrimaryOrganizationContact: , AffiliationStartDate: , AffiliationEndDate: , PrimaryPhone: ",
", PrimaryEmail: ",CHAR(34),INDEX(People[Primary Email],$A4922),CHAR(34),
", PrimaryAddress: ",CHAR(34),INDEX(People[Primary Address],$A4922),CHAR(34),
", PersonLink: }"))</f>
        <v>#REF!</v>
      </c>
      <c r="H4922" t="e">
        <f>IF(COUNTA(CitationInformation)=0,"",IF(INDEX(AuthorList[Author Name],$A4922)="","",
CONCATENATE("  - &amp;AuthorListID",TEXT($A4922,"0000"),
"  {CitationID: *CitationID0001",
", PersonID: *PersonID",TEXT(MATCH(INDEX(AuthorList[Author Name],$A4922),People[Full Name],0),"0000"),
", AuthorOrder: ",INDEX(AuthorList[Author Number],$A4922),"}")))</f>
        <v>#REF!</v>
      </c>
      <c r="K4922" t="e">
        <f>IF(INDEX(SamplingFeatures[Feature Code],$A4922)="","",
CONCATENATE("  - &amp;SamplingFeatureID",TEXT($A4922,"0000"),
" {","SamplingFeatureUUID:  ",CHAR(34),INDEX(SamplingFeatures[Sampling Feature UUID],$A4922),CHAR(34),
", SamplingFeatureTypeCV:  ",CHAR(34),INDEX(SamplingFeatures[Sampling Feature Type],$A4922),CHAR(34),
", SamplingFeatureCode:  ",CHAR(34),INDEX(SamplingFeatures[Feature Code],$A4922),CHAR(34),
", SamplingFeatureName:  ",CHAR(34),INDEX(SamplingFeatures[Feature Name],$A4922),CHAR(34),
", SamplingFeatureDescription:  ",CHAR(34),INDEX(SamplingFeatures[Feature Description],$A4922),CHAR(34),
", SamplingFeatureGeotypeCV:  ",CHAR(34),INDEX(SamplingFeatures[Feature Geo Type],$A4922),CHAR(34),
", FeatureGeometry:  ",CHAR(34),INDEX(SamplingFeatures[Feature Geometry],$A4922),CHAR(34),
", Elevation_m:  ",CHAR(34),INDEX(SamplingFeatures[Elevation_m],$A4922),CHAR(34),
", ElevationDatumCV:  ",CHAR(34),ElevationDatum,CHAR(34),"}"))</f>
        <v>#REF!</v>
      </c>
      <c r="L4922" t="e">
        <f>IF(INDEX(SamplingFeatures[Sampling Feature Type],$A4922)&lt;&gt;"Site","",
CONCATENATE("  - &amp;SiteID",TEXT(SUMPRODUCT(--($L$3:$L4921&lt;&gt;"")),"0000"),
" {","SamplingFeatureID:  *SamplingFeatureID",TEXT($A4922,"0000"),
", SiteTypeCV:  ",CHAR(34),INDEX(Sites[Site Type],$A4922),CHAR(34),
", Latitude:  ",INDEX(Sites[Latitude],$A4922),
", Longitude:  ",INDEX(Sites[Longitude],$A4922),
", SRSName:  ",CHAR(34),LatLonDatum,CHAR(34),"}"))</f>
        <v>#REF!</v>
      </c>
      <c r="M4922" t="e">
        <f>IF(INDEX(SamplingFeatures[Sampling Feature Type],$A4922)&lt;&gt;"Specimen","",
CONCATENATE("  - &amp;SpecimenID",TEXT(SUMPRODUCT(--($M$3:$M4921&lt;&gt;"")),"0000"),
" {","SamplingFeatureID:  *SamplingFeatureID",TEXT($A4922,"0000"),
", SpecimenTypeCV:  ",CHAR(34),INDEX(Specimens[Specimen Type],$A4922),CHAR(34),
", SpecimenMediumCV:  ",INDEX(Specimens[Specimen Medium],$A4922),
", IsFieldSpecimen:  ",CHAR(34),INDEX(Specimens[Is Field Specimen?],$A4922),CHAR(34),"}"))</f>
        <v>#REF!</v>
      </c>
      <c r="N4922" t="e">
        <f>IF(COUNTA(SpatialOffsets[])=0,"", IF(INDEX(SpatialOffsets[Spatial Offset Type],$A4922)="","",
CONCATENATE("  - &amp;SpatialOffsetID",TEXT($A4922,"0000"),
" {","SpatialOffsetTypeCV:  ",CHAR(34),INDEX(SpatialOffsets[Spatial Offset Type],$A4922),CHAR(34),
", Offset1Value:  ",INDEX(SpatialOffsets[Offset 1 Value],$A4922),
", Offset1UnitID:  ",CHAR(34),INDEX(SpatialOffsets[Offset 1 Unit],$A4922),CHAR(34),
", Offset2Value:  ",INDEX(SpatialOffsets[Offset 2 Value],$A4922),
", Offset2UnitID:  ",CHAR(34),INDEX(SpatialOffsets[Offset 2 Unit],$A4922),CHAR(34),
", Offset3Value:  ",INDEX(SpatialOffsets[Offset 3 Value],$A4922),
", Offset3UnitID:  ",CHAR(34),INDEX(SpatialOffsets[Offset 3 Unit],$A4922),CHAR(34),,"}")))</f>
        <v>#REF!</v>
      </c>
      <c r="O4922" t="e">
        <f>IF(COUNTA(RelatedFeatures[])=0,"", IF(INDEX(RelatedFeatures[First Sampling Feature Code],$A4922)="","",
CONCATENATE("  - &amp;RelationID",TEXT($A4922,"0000"),
" {","SamplingFeatureID:  *SamplingFeatureID",TEXT(MATCH(INDEX(RelatedFeatures[First Sampling Feature Code],$A4922),SamplingFeatures[Feature Code],0),"0000"),
", RelationshipTypeCV:  ",CHAR(34),INDEX(RelatedFeatures[Relationship Type],$A4922),CHAR(34),
", RelatedFeatureID: *SamplingFeatureID",TEXT(MATCH(INDEX(RelatedFeatures[Second Sampling Feature Code],$A4922),SamplingFeatures[Feature Code],0),"0000"),
", SpatialOffsetID:  ",IF(INDEX(RelatedFeatures[Offset Number],$A4922)="","",CONCATENATE("*SpatialOffsetID",TEXT(INDEX(RelatedFeatures[Offset Number],$A4922),"0000"))),"}")))</f>
        <v>#REF!</v>
      </c>
      <c r="P4922" t="e">
        <f>IF(INDEX(Methods[Method Type],$A4922)="","",
CONCATENATE("  - &amp;MethodID",TEXT($A4922,"0000"),
" {","MethodTypeCV:  ",CHAR(34),INDEX(Methods[Method Type],$A4922),CHAR(34),
", MethodCode:  ",CHAR(34),INDEX(Methods[Method Code],$A4922),CHAR(34),
", MethodName:  ",CHAR(34),INDEX(Methods[Method Name],$A4922),CHAR(34),
", MethodDescription:  ",CHAR(34),INDEX(Methods[Method Description],$A4922),CHAR(34),
", MethodLink:  ",CHAR(34),INDEX(Methods[Method Link],$A4922),CHAR(34),
", OrganizationID: *OrganizationID",TEXT(MATCH(INDEX(Methods[Organization Name],$A4922),Organizations[Organization Name],0),"0000"),"}"))</f>
        <v>#REF!</v>
      </c>
      <c r="Q4922" t="e">
        <f>IF(INDEX(Variables[Variable Type],$A4922)="","",
CONCATENATE("  - &amp;VariableID",TEXT($A4922,"0000"),
" {","VariableTypeCV:  ",CHAR(34),INDEX(Variables[Variable Type],$A4922),CHAR(34),
", VariableCode:  ",CHAR(34),INDEX(Variables[Variable Code],$A4922),CHAR(34),
", VariableNameCV:  ",CHAR(34),INDEX(Variables[Variable Name],$A4922),CHAR(34),
", VariableDefinition:  ",CHAR(34),INDEX(Variables[Variable Definition],$A4922),CHAR(34),
", SpecciationCV:  ",CHAR(34),INDEX(Variables[Speciation],$A4922),CHAR(34),
", NoDataValue:  ",CHAR(34),INDEX(Variables[No Data Value],$A4922),CHAR(34),"}"))</f>
        <v>#REF!</v>
      </c>
    </row>
    <row r="4923" spans="1:17" x14ac:dyDescent="0.25">
      <c r="A4923">
        <v>4920</v>
      </c>
      <c r="D4923" t="e">
        <f>IF(INDEX(People[First Name],$A4923)="","",
CONCATENATE("  - &amp;PersonID",TEXT($A4923,"0000"),
" {","PersonFirstName:  ",CHAR(34),INDEX(People[First Name],$A4923),CHAR(34),
", PersonMiddleName:  ",CHAR(34),INDEX(People[Middle Name],$A4923),CHAR(34),
", PersonLastName:  ",CHAR(34),INDEX(People[Last Name],$A4923),CHAR(34),"}"))</f>
        <v>#REF!</v>
      </c>
      <c r="E4923" t="e">
        <f>IF(INDEX(Organizations[Organization Type '[CV']],$A4923)="","",
CONCATENATE("  - &amp;OrganizationID",TEXT($A4923,"0000"),
" {","OrganizationTypeCV:  ",CHAR(34),INDEX(Organizations[Organization Type '[CV']],$A4923),CHAR(34),
", OrganizationCode:  ",CHAR(34),INDEX(Organizations[Organization Code],$A4923),CHAR(34),
", OrganizationName:  ",CHAR(34),INDEX(Organizations[Organization Name],$A4923),CHAR(34),
", OrganizationDescription:  ",CHAR(34),INDEX(Organizations[Organization Description],$A4923),CHAR(34),
", OrganizationLink:  ",CHAR(34),INDEX(Organizations[Organization Link],$A4923),CHAR(34),"}"))</f>
        <v>#REF!</v>
      </c>
      <c r="F4923" t="e">
        <f>IF(INDEX(People[First Name],$A4923)="","",
CONCATENATE("  - &amp;AffiliationID",TEXT($A4923,"0000"),
" {PersonID: *PersonID",TEXT($A4923,"0000"),
", OrganizationID: *OrganizationID",TEXT(MATCH(INDEX(People[Organization Name],$A4923),Organizations[Organization Name],0),"0000"),
", IsPrimaryOrganizationContact: , AffiliationStartDate: , AffiliationEndDate: , PrimaryPhone: ",
", PrimaryEmail: ",CHAR(34),INDEX(People[Primary Email],$A4923),CHAR(34),
", PrimaryAddress: ",CHAR(34),INDEX(People[Primary Address],$A4923),CHAR(34),
", PersonLink: }"))</f>
        <v>#REF!</v>
      </c>
      <c r="H4923" t="e">
        <f>IF(COUNTA(CitationInformation)=0,"",IF(INDEX(AuthorList[Author Name],$A4923)="","",
CONCATENATE("  - &amp;AuthorListID",TEXT($A4923,"0000"),
"  {CitationID: *CitationID0001",
", PersonID: *PersonID",TEXT(MATCH(INDEX(AuthorList[Author Name],$A4923),People[Full Name],0),"0000"),
", AuthorOrder: ",INDEX(AuthorList[Author Number],$A4923),"}")))</f>
        <v>#REF!</v>
      </c>
      <c r="K4923" t="e">
        <f>IF(INDEX(SamplingFeatures[Feature Code],$A4923)="","",
CONCATENATE("  - &amp;SamplingFeatureID",TEXT($A4923,"0000"),
" {","SamplingFeatureUUID:  ",CHAR(34),INDEX(SamplingFeatures[Sampling Feature UUID],$A4923),CHAR(34),
", SamplingFeatureTypeCV:  ",CHAR(34),INDEX(SamplingFeatures[Sampling Feature Type],$A4923),CHAR(34),
", SamplingFeatureCode:  ",CHAR(34),INDEX(SamplingFeatures[Feature Code],$A4923),CHAR(34),
", SamplingFeatureName:  ",CHAR(34),INDEX(SamplingFeatures[Feature Name],$A4923),CHAR(34),
", SamplingFeatureDescription:  ",CHAR(34),INDEX(SamplingFeatures[Feature Description],$A4923),CHAR(34),
", SamplingFeatureGeotypeCV:  ",CHAR(34),INDEX(SamplingFeatures[Feature Geo Type],$A4923),CHAR(34),
", FeatureGeometry:  ",CHAR(34),INDEX(SamplingFeatures[Feature Geometry],$A4923),CHAR(34),
", Elevation_m:  ",CHAR(34),INDEX(SamplingFeatures[Elevation_m],$A4923),CHAR(34),
", ElevationDatumCV:  ",CHAR(34),ElevationDatum,CHAR(34),"}"))</f>
        <v>#REF!</v>
      </c>
      <c r="L4923" t="e">
        <f>IF(INDEX(SamplingFeatures[Sampling Feature Type],$A4923)&lt;&gt;"Site","",
CONCATENATE("  - &amp;SiteID",TEXT(SUMPRODUCT(--($L$3:$L4922&lt;&gt;"")),"0000"),
" {","SamplingFeatureID:  *SamplingFeatureID",TEXT($A4923,"0000"),
", SiteTypeCV:  ",CHAR(34),INDEX(Sites[Site Type],$A4923),CHAR(34),
", Latitude:  ",INDEX(Sites[Latitude],$A4923),
", Longitude:  ",INDEX(Sites[Longitude],$A4923),
", SRSName:  ",CHAR(34),LatLonDatum,CHAR(34),"}"))</f>
        <v>#REF!</v>
      </c>
      <c r="M4923" t="e">
        <f>IF(INDEX(SamplingFeatures[Sampling Feature Type],$A4923)&lt;&gt;"Specimen","",
CONCATENATE("  - &amp;SpecimenID",TEXT(SUMPRODUCT(--($M$3:$M4922&lt;&gt;"")),"0000"),
" {","SamplingFeatureID:  *SamplingFeatureID",TEXT($A4923,"0000"),
", SpecimenTypeCV:  ",CHAR(34),INDEX(Specimens[Specimen Type],$A4923),CHAR(34),
", SpecimenMediumCV:  ",INDEX(Specimens[Specimen Medium],$A4923),
", IsFieldSpecimen:  ",CHAR(34),INDEX(Specimens[Is Field Specimen?],$A4923),CHAR(34),"}"))</f>
        <v>#REF!</v>
      </c>
      <c r="N4923" t="e">
        <f>IF(COUNTA(SpatialOffsets[])=0,"", IF(INDEX(SpatialOffsets[Spatial Offset Type],$A4923)="","",
CONCATENATE("  - &amp;SpatialOffsetID",TEXT($A4923,"0000"),
" {","SpatialOffsetTypeCV:  ",CHAR(34),INDEX(SpatialOffsets[Spatial Offset Type],$A4923),CHAR(34),
", Offset1Value:  ",INDEX(SpatialOffsets[Offset 1 Value],$A4923),
", Offset1UnitID:  ",CHAR(34),INDEX(SpatialOffsets[Offset 1 Unit],$A4923),CHAR(34),
", Offset2Value:  ",INDEX(SpatialOffsets[Offset 2 Value],$A4923),
", Offset2UnitID:  ",CHAR(34),INDEX(SpatialOffsets[Offset 2 Unit],$A4923),CHAR(34),
", Offset3Value:  ",INDEX(SpatialOffsets[Offset 3 Value],$A4923),
", Offset3UnitID:  ",CHAR(34),INDEX(SpatialOffsets[Offset 3 Unit],$A4923),CHAR(34),,"}")))</f>
        <v>#REF!</v>
      </c>
      <c r="O4923" t="e">
        <f>IF(COUNTA(RelatedFeatures[])=0,"", IF(INDEX(RelatedFeatures[First Sampling Feature Code],$A4923)="","",
CONCATENATE("  - &amp;RelationID",TEXT($A4923,"0000"),
" {","SamplingFeatureID:  *SamplingFeatureID",TEXT(MATCH(INDEX(RelatedFeatures[First Sampling Feature Code],$A4923),SamplingFeatures[Feature Code],0),"0000"),
", RelationshipTypeCV:  ",CHAR(34),INDEX(RelatedFeatures[Relationship Type],$A4923),CHAR(34),
", RelatedFeatureID: *SamplingFeatureID",TEXT(MATCH(INDEX(RelatedFeatures[Second Sampling Feature Code],$A4923),SamplingFeatures[Feature Code],0),"0000"),
", SpatialOffsetID:  ",IF(INDEX(RelatedFeatures[Offset Number],$A4923)="","",CONCATENATE("*SpatialOffsetID",TEXT(INDEX(RelatedFeatures[Offset Number],$A4923),"0000"))),"}")))</f>
        <v>#REF!</v>
      </c>
      <c r="P4923" t="e">
        <f>IF(INDEX(Methods[Method Type],$A4923)="","",
CONCATENATE("  - &amp;MethodID",TEXT($A4923,"0000"),
" {","MethodTypeCV:  ",CHAR(34),INDEX(Methods[Method Type],$A4923),CHAR(34),
", MethodCode:  ",CHAR(34),INDEX(Methods[Method Code],$A4923),CHAR(34),
", MethodName:  ",CHAR(34),INDEX(Methods[Method Name],$A4923),CHAR(34),
", MethodDescription:  ",CHAR(34),INDEX(Methods[Method Description],$A4923),CHAR(34),
", MethodLink:  ",CHAR(34),INDEX(Methods[Method Link],$A4923),CHAR(34),
", OrganizationID: *OrganizationID",TEXT(MATCH(INDEX(Methods[Organization Name],$A4923),Organizations[Organization Name],0),"0000"),"}"))</f>
        <v>#REF!</v>
      </c>
      <c r="Q4923" t="e">
        <f>IF(INDEX(Variables[Variable Type],$A4923)="","",
CONCATENATE("  - &amp;VariableID",TEXT($A4923,"0000"),
" {","VariableTypeCV:  ",CHAR(34),INDEX(Variables[Variable Type],$A4923),CHAR(34),
", VariableCode:  ",CHAR(34),INDEX(Variables[Variable Code],$A4923),CHAR(34),
", VariableNameCV:  ",CHAR(34),INDEX(Variables[Variable Name],$A4923),CHAR(34),
", VariableDefinition:  ",CHAR(34),INDEX(Variables[Variable Definition],$A4923),CHAR(34),
", SpecciationCV:  ",CHAR(34),INDEX(Variables[Speciation],$A4923),CHAR(34),
", NoDataValue:  ",CHAR(34),INDEX(Variables[No Data Value],$A4923),CHAR(34),"}"))</f>
        <v>#REF!</v>
      </c>
    </row>
    <row r="4924" spans="1:17" x14ac:dyDescent="0.25">
      <c r="A4924">
        <v>4921</v>
      </c>
      <c r="D4924" t="e">
        <f>IF(INDEX(People[First Name],$A4924)="","",
CONCATENATE("  - &amp;PersonID",TEXT($A4924,"0000"),
" {","PersonFirstName:  ",CHAR(34),INDEX(People[First Name],$A4924),CHAR(34),
", PersonMiddleName:  ",CHAR(34),INDEX(People[Middle Name],$A4924),CHAR(34),
", PersonLastName:  ",CHAR(34),INDEX(People[Last Name],$A4924),CHAR(34),"}"))</f>
        <v>#REF!</v>
      </c>
      <c r="E4924" t="e">
        <f>IF(INDEX(Organizations[Organization Type '[CV']],$A4924)="","",
CONCATENATE("  - &amp;OrganizationID",TEXT($A4924,"0000"),
" {","OrganizationTypeCV:  ",CHAR(34),INDEX(Organizations[Organization Type '[CV']],$A4924),CHAR(34),
", OrganizationCode:  ",CHAR(34),INDEX(Organizations[Organization Code],$A4924),CHAR(34),
", OrganizationName:  ",CHAR(34),INDEX(Organizations[Organization Name],$A4924),CHAR(34),
", OrganizationDescription:  ",CHAR(34),INDEX(Organizations[Organization Description],$A4924),CHAR(34),
", OrganizationLink:  ",CHAR(34),INDEX(Organizations[Organization Link],$A4924),CHAR(34),"}"))</f>
        <v>#REF!</v>
      </c>
      <c r="F4924" t="e">
        <f>IF(INDEX(People[First Name],$A4924)="","",
CONCATENATE("  - &amp;AffiliationID",TEXT($A4924,"0000"),
" {PersonID: *PersonID",TEXT($A4924,"0000"),
", OrganizationID: *OrganizationID",TEXT(MATCH(INDEX(People[Organization Name],$A4924),Organizations[Organization Name],0),"0000"),
", IsPrimaryOrganizationContact: , AffiliationStartDate: , AffiliationEndDate: , PrimaryPhone: ",
", PrimaryEmail: ",CHAR(34),INDEX(People[Primary Email],$A4924),CHAR(34),
", PrimaryAddress: ",CHAR(34),INDEX(People[Primary Address],$A4924),CHAR(34),
", PersonLink: }"))</f>
        <v>#REF!</v>
      </c>
      <c r="H4924" t="e">
        <f>IF(COUNTA(CitationInformation)=0,"",IF(INDEX(AuthorList[Author Name],$A4924)="","",
CONCATENATE("  - &amp;AuthorListID",TEXT($A4924,"0000"),
"  {CitationID: *CitationID0001",
", PersonID: *PersonID",TEXT(MATCH(INDEX(AuthorList[Author Name],$A4924),People[Full Name],0),"0000"),
", AuthorOrder: ",INDEX(AuthorList[Author Number],$A4924),"}")))</f>
        <v>#REF!</v>
      </c>
      <c r="K4924" t="e">
        <f>IF(INDEX(SamplingFeatures[Feature Code],$A4924)="","",
CONCATENATE("  - &amp;SamplingFeatureID",TEXT($A4924,"0000"),
" {","SamplingFeatureUUID:  ",CHAR(34),INDEX(SamplingFeatures[Sampling Feature UUID],$A4924),CHAR(34),
", SamplingFeatureTypeCV:  ",CHAR(34),INDEX(SamplingFeatures[Sampling Feature Type],$A4924),CHAR(34),
", SamplingFeatureCode:  ",CHAR(34),INDEX(SamplingFeatures[Feature Code],$A4924),CHAR(34),
", SamplingFeatureName:  ",CHAR(34),INDEX(SamplingFeatures[Feature Name],$A4924),CHAR(34),
", SamplingFeatureDescription:  ",CHAR(34),INDEX(SamplingFeatures[Feature Description],$A4924),CHAR(34),
", SamplingFeatureGeotypeCV:  ",CHAR(34),INDEX(SamplingFeatures[Feature Geo Type],$A4924),CHAR(34),
", FeatureGeometry:  ",CHAR(34),INDEX(SamplingFeatures[Feature Geometry],$A4924),CHAR(34),
", Elevation_m:  ",CHAR(34),INDEX(SamplingFeatures[Elevation_m],$A4924),CHAR(34),
", ElevationDatumCV:  ",CHAR(34),ElevationDatum,CHAR(34),"}"))</f>
        <v>#REF!</v>
      </c>
      <c r="L4924" t="e">
        <f>IF(INDEX(SamplingFeatures[Sampling Feature Type],$A4924)&lt;&gt;"Site","",
CONCATENATE("  - &amp;SiteID",TEXT(SUMPRODUCT(--($L$3:$L4923&lt;&gt;"")),"0000"),
" {","SamplingFeatureID:  *SamplingFeatureID",TEXT($A4924,"0000"),
", SiteTypeCV:  ",CHAR(34),INDEX(Sites[Site Type],$A4924),CHAR(34),
", Latitude:  ",INDEX(Sites[Latitude],$A4924),
", Longitude:  ",INDEX(Sites[Longitude],$A4924),
", SRSName:  ",CHAR(34),LatLonDatum,CHAR(34),"}"))</f>
        <v>#REF!</v>
      </c>
      <c r="M4924" t="e">
        <f>IF(INDEX(SamplingFeatures[Sampling Feature Type],$A4924)&lt;&gt;"Specimen","",
CONCATENATE("  - &amp;SpecimenID",TEXT(SUMPRODUCT(--($M$3:$M4923&lt;&gt;"")),"0000"),
" {","SamplingFeatureID:  *SamplingFeatureID",TEXT($A4924,"0000"),
", SpecimenTypeCV:  ",CHAR(34),INDEX(Specimens[Specimen Type],$A4924),CHAR(34),
", SpecimenMediumCV:  ",INDEX(Specimens[Specimen Medium],$A4924),
", IsFieldSpecimen:  ",CHAR(34),INDEX(Specimens[Is Field Specimen?],$A4924),CHAR(34),"}"))</f>
        <v>#REF!</v>
      </c>
      <c r="N4924" t="e">
        <f>IF(COUNTA(SpatialOffsets[])=0,"", IF(INDEX(SpatialOffsets[Spatial Offset Type],$A4924)="","",
CONCATENATE("  - &amp;SpatialOffsetID",TEXT($A4924,"0000"),
" {","SpatialOffsetTypeCV:  ",CHAR(34),INDEX(SpatialOffsets[Spatial Offset Type],$A4924),CHAR(34),
", Offset1Value:  ",INDEX(SpatialOffsets[Offset 1 Value],$A4924),
", Offset1UnitID:  ",CHAR(34),INDEX(SpatialOffsets[Offset 1 Unit],$A4924),CHAR(34),
", Offset2Value:  ",INDEX(SpatialOffsets[Offset 2 Value],$A4924),
", Offset2UnitID:  ",CHAR(34),INDEX(SpatialOffsets[Offset 2 Unit],$A4924),CHAR(34),
", Offset3Value:  ",INDEX(SpatialOffsets[Offset 3 Value],$A4924),
", Offset3UnitID:  ",CHAR(34),INDEX(SpatialOffsets[Offset 3 Unit],$A4924),CHAR(34),,"}")))</f>
        <v>#REF!</v>
      </c>
      <c r="O4924" t="e">
        <f>IF(COUNTA(RelatedFeatures[])=0,"", IF(INDEX(RelatedFeatures[First Sampling Feature Code],$A4924)="","",
CONCATENATE("  - &amp;RelationID",TEXT($A4924,"0000"),
" {","SamplingFeatureID:  *SamplingFeatureID",TEXT(MATCH(INDEX(RelatedFeatures[First Sampling Feature Code],$A4924),SamplingFeatures[Feature Code],0),"0000"),
", RelationshipTypeCV:  ",CHAR(34),INDEX(RelatedFeatures[Relationship Type],$A4924),CHAR(34),
", RelatedFeatureID: *SamplingFeatureID",TEXT(MATCH(INDEX(RelatedFeatures[Second Sampling Feature Code],$A4924),SamplingFeatures[Feature Code],0),"0000"),
", SpatialOffsetID:  ",IF(INDEX(RelatedFeatures[Offset Number],$A4924)="","",CONCATENATE("*SpatialOffsetID",TEXT(INDEX(RelatedFeatures[Offset Number],$A4924),"0000"))),"}")))</f>
        <v>#REF!</v>
      </c>
      <c r="P4924" t="e">
        <f>IF(INDEX(Methods[Method Type],$A4924)="","",
CONCATENATE("  - &amp;MethodID",TEXT($A4924,"0000"),
" {","MethodTypeCV:  ",CHAR(34),INDEX(Methods[Method Type],$A4924),CHAR(34),
", MethodCode:  ",CHAR(34),INDEX(Methods[Method Code],$A4924),CHAR(34),
", MethodName:  ",CHAR(34),INDEX(Methods[Method Name],$A4924),CHAR(34),
", MethodDescription:  ",CHAR(34),INDEX(Methods[Method Description],$A4924),CHAR(34),
", MethodLink:  ",CHAR(34),INDEX(Methods[Method Link],$A4924),CHAR(34),
", OrganizationID: *OrganizationID",TEXT(MATCH(INDEX(Methods[Organization Name],$A4924),Organizations[Organization Name],0),"0000"),"}"))</f>
        <v>#REF!</v>
      </c>
      <c r="Q4924" t="e">
        <f>IF(INDEX(Variables[Variable Type],$A4924)="","",
CONCATENATE("  - &amp;VariableID",TEXT($A4924,"0000"),
" {","VariableTypeCV:  ",CHAR(34),INDEX(Variables[Variable Type],$A4924),CHAR(34),
", VariableCode:  ",CHAR(34),INDEX(Variables[Variable Code],$A4924),CHAR(34),
", VariableNameCV:  ",CHAR(34),INDEX(Variables[Variable Name],$A4924),CHAR(34),
", VariableDefinition:  ",CHAR(34),INDEX(Variables[Variable Definition],$A4924),CHAR(34),
", SpecciationCV:  ",CHAR(34),INDEX(Variables[Speciation],$A4924),CHAR(34),
", NoDataValue:  ",CHAR(34),INDEX(Variables[No Data Value],$A4924),CHAR(34),"}"))</f>
        <v>#REF!</v>
      </c>
    </row>
    <row r="4925" spans="1:17" x14ac:dyDescent="0.25">
      <c r="A4925">
        <v>4922</v>
      </c>
      <c r="D4925" t="e">
        <f>IF(INDEX(People[First Name],$A4925)="","",
CONCATENATE("  - &amp;PersonID",TEXT($A4925,"0000"),
" {","PersonFirstName:  ",CHAR(34),INDEX(People[First Name],$A4925),CHAR(34),
", PersonMiddleName:  ",CHAR(34),INDEX(People[Middle Name],$A4925),CHAR(34),
", PersonLastName:  ",CHAR(34),INDEX(People[Last Name],$A4925),CHAR(34),"}"))</f>
        <v>#REF!</v>
      </c>
      <c r="E4925" t="e">
        <f>IF(INDEX(Organizations[Organization Type '[CV']],$A4925)="","",
CONCATENATE("  - &amp;OrganizationID",TEXT($A4925,"0000"),
" {","OrganizationTypeCV:  ",CHAR(34),INDEX(Organizations[Organization Type '[CV']],$A4925),CHAR(34),
", OrganizationCode:  ",CHAR(34),INDEX(Organizations[Organization Code],$A4925),CHAR(34),
", OrganizationName:  ",CHAR(34),INDEX(Organizations[Organization Name],$A4925),CHAR(34),
", OrganizationDescription:  ",CHAR(34),INDEX(Organizations[Organization Description],$A4925),CHAR(34),
", OrganizationLink:  ",CHAR(34),INDEX(Organizations[Organization Link],$A4925),CHAR(34),"}"))</f>
        <v>#REF!</v>
      </c>
      <c r="F4925" t="e">
        <f>IF(INDEX(People[First Name],$A4925)="","",
CONCATENATE("  - &amp;AffiliationID",TEXT($A4925,"0000"),
" {PersonID: *PersonID",TEXT($A4925,"0000"),
", OrganizationID: *OrganizationID",TEXT(MATCH(INDEX(People[Organization Name],$A4925),Organizations[Organization Name],0),"0000"),
", IsPrimaryOrganizationContact: , AffiliationStartDate: , AffiliationEndDate: , PrimaryPhone: ",
", PrimaryEmail: ",CHAR(34),INDEX(People[Primary Email],$A4925),CHAR(34),
", PrimaryAddress: ",CHAR(34),INDEX(People[Primary Address],$A4925),CHAR(34),
", PersonLink: }"))</f>
        <v>#REF!</v>
      </c>
      <c r="H4925" t="e">
        <f>IF(COUNTA(CitationInformation)=0,"",IF(INDEX(AuthorList[Author Name],$A4925)="","",
CONCATENATE("  - &amp;AuthorListID",TEXT($A4925,"0000"),
"  {CitationID: *CitationID0001",
", PersonID: *PersonID",TEXT(MATCH(INDEX(AuthorList[Author Name],$A4925),People[Full Name],0),"0000"),
", AuthorOrder: ",INDEX(AuthorList[Author Number],$A4925),"}")))</f>
        <v>#REF!</v>
      </c>
      <c r="K4925" t="e">
        <f>IF(INDEX(SamplingFeatures[Feature Code],$A4925)="","",
CONCATENATE("  - &amp;SamplingFeatureID",TEXT($A4925,"0000"),
" {","SamplingFeatureUUID:  ",CHAR(34),INDEX(SamplingFeatures[Sampling Feature UUID],$A4925),CHAR(34),
", SamplingFeatureTypeCV:  ",CHAR(34),INDEX(SamplingFeatures[Sampling Feature Type],$A4925),CHAR(34),
", SamplingFeatureCode:  ",CHAR(34),INDEX(SamplingFeatures[Feature Code],$A4925),CHAR(34),
", SamplingFeatureName:  ",CHAR(34),INDEX(SamplingFeatures[Feature Name],$A4925),CHAR(34),
", SamplingFeatureDescription:  ",CHAR(34),INDEX(SamplingFeatures[Feature Description],$A4925),CHAR(34),
", SamplingFeatureGeotypeCV:  ",CHAR(34),INDEX(SamplingFeatures[Feature Geo Type],$A4925),CHAR(34),
", FeatureGeometry:  ",CHAR(34),INDEX(SamplingFeatures[Feature Geometry],$A4925),CHAR(34),
", Elevation_m:  ",CHAR(34),INDEX(SamplingFeatures[Elevation_m],$A4925),CHAR(34),
", ElevationDatumCV:  ",CHAR(34),ElevationDatum,CHAR(34),"}"))</f>
        <v>#REF!</v>
      </c>
      <c r="L4925" t="e">
        <f>IF(INDEX(SamplingFeatures[Sampling Feature Type],$A4925)&lt;&gt;"Site","",
CONCATENATE("  - &amp;SiteID",TEXT(SUMPRODUCT(--($L$3:$L4924&lt;&gt;"")),"0000"),
" {","SamplingFeatureID:  *SamplingFeatureID",TEXT($A4925,"0000"),
", SiteTypeCV:  ",CHAR(34),INDEX(Sites[Site Type],$A4925),CHAR(34),
", Latitude:  ",INDEX(Sites[Latitude],$A4925),
", Longitude:  ",INDEX(Sites[Longitude],$A4925),
", SRSName:  ",CHAR(34),LatLonDatum,CHAR(34),"}"))</f>
        <v>#REF!</v>
      </c>
      <c r="M4925" t="e">
        <f>IF(INDEX(SamplingFeatures[Sampling Feature Type],$A4925)&lt;&gt;"Specimen","",
CONCATENATE("  - &amp;SpecimenID",TEXT(SUMPRODUCT(--($M$3:$M4924&lt;&gt;"")),"0000"),
" {","SamplingFeatureID:  *SamplingFeatureID",TEXT($A4925,"0000"),
", SpecimenTypeCV:  ",CHAR(34),INDEX(Specimens[Specimen Type],$A4925),CHAR(34),
", SpecimenMediumCV:  ",INDEX(Specimens[Specimen Medium],$A4925),
", IsFieldSpecimen:  ",CHAR(34),INDEX(Specimens[Is Field Specimen?],$A4925),CHAR(34),"}"))</f>
        <v>#REF!</v>
      </c>
      <c r="N4925" t="e">
        <f>IF(COUNTA(SpatialOffsets[])=0,"", IF(INDEX(SpatialOffsets[Spatial Offset Type],$A4925)="","",
CONCATENATE("  - &amp;SpatialOffsetID",TEXT($A4925,"0000"),
" {","SpatialOffsetTypeCV:  ",CHAR(34),INDEX(SpatialOffsets[Spatial Offset Type],$A4925),CHAR(34),
", Offset1Value:  ",INDEX(SpatialOffsets[Offset 1 Value],$A4925),
", Offset1UnitID:  ",CHAR(34),INDEX(SpatialOffsets[Offset 1 Unit],$A4925),CHAR(34),
", Offset2Value:  ",INDEX(SpatialOffsets[Offset 2 Value],$A4925),
", Offset2UnitID:  ",CHAR(34),INDEX(SpatialOffsets[Offset 2 Unit],$A4925),CHAR(34),
", Offset3Value:  ",INDEX(SpatialOffsets[Offset 3 Value],$A4925),
", Offset3UnitID:  ",CHAR(34),INDEX(SpatialOffsets[Offset 3 Unit],$A4925),CHAR(34),,"}")))</f>
        <v>#REF!</v>
      </c>
      <c r="O4925" t="e">
        <f>IF(COUNTA(RelatedFeatures[])=0,"", IF(INDEX(RelatedFeatures[First Sampling Feature Code],$A4925)="","",
CONCATENATE("  - &amp;RelationID",TEXT($A4925,"0000"),
" {","SamplingFeatureID:  *SamplingFeatureID",TEXT(MATCH(INDEX(RelatedFeatures[First Sampling Feature Code],$A4925),SamplingFeatures[Feature Code],0),"0000"),
", RelationshipTypeCV:  ",CHAR(34),INDEX(RelatedFeatures[Relationship Type],$A4925),CHAR(34),
", RelatedFeatureID: *SamplingFeatureID",TEXT(MATCH(INDEX(RelatedFeatures[Second Sampling Feature Code],$A4925),SamplingFeatures[Feature Code],0),"0000"),
", SpatialOffsetID:  ",IF(INDEX(RelatedFeatures[Offset Number],$A4925)="","",CONCATENATE("*SpatialOffsetID",TEXT(INDEX(RelatedFeatures[Offset Number],$A4925),"0000"))),"}")))</f>
        <v>#REF!</v>
      </c>
      <c r="P4925" t="e">
        <f>IF(INDEX(Methods[Method Type],$A4925)="","",
CONCATENATE("  - &amp;MethodID",TEXT($A4925,"0000"),
" {","MethodTypeCV:  ",CHAR(34),INDEX(Methods[Method Type],$A4925),CHAR(34),
", MethodCode:  ",CHAR(34),INDEX(Methods[Method Code],$A4925),CHAR(34),
", MethodName:  ",CHAR(34),INDEX(Methods[Method Name],$A4925),CHAR(34),
", MethodDescription:  ",CHAR(34),INDEX(Methods[Method Description],$A4925),CHAR(34),
", MethodLink:  ",CHAR(34),INDEX(Methods[Method Link],$A4925),CHAR(34),
", OrganizationID: *OrganizationID",TEXT(MATCH(INDEX(Methods[Organization Name],$A4925),Organizations[Organization Name],0),"0000"),"}"))</f>
        <v>#REF!</v>
      </c>
      <c r="Q4925" t="e">
        <f>IF(INDEX(Variables[Variable Type],$A4925)="","",
CONCATENATE("  - &amp;VariableID",TEXT($A4925,"0000"),
" {","VariableTypeCV:  ",CHAR(34),INDEX(Variables[Variable Type],$A4925),CHAR(34),
", VariableCode:  ",CHAR(34),INDEX(Variables[Variable Code],$A4925),CHAR(34),
", VariableNameCV:  ",CHAR(34),INDEX(Variables[Variable Name],$A4925),CHAR(34),
", VariableDefinition:  ",CHAR(34),INDEX(Variables[Variable Definition],$A4925),CHAR(34),
", SpecciationCV:  ",CHAR(34),INDEX(Variables[Speciation],$A4925),CHAR(34),
", NoDataValue:  ",CHAR(34),INDEX(Variables[No Data Value],$A4925),CHAR(34),"}"))</f>
        <v>#REF!</v>
      </c>
    </row>
    <row r="4926" spans="1:17" x14ac:dyDescent="0.25">
      <c r="A4926">
        <v>4923</v>
      </c>
      <c r="D4926" t="e">
        <f>IF(INDEX(People[First Name],$A4926)="","",
CONCATENATE("  - &amp;PersonID",TEXT($A4926,"0000"),
" {","PersonFirstName:  ",CHAR(34),INDEX(People[First Name],$A4926),CHAR(34),
", PersonMiddleName:  ",CHAR(34),INDEX(People[Middle Name],$A4926),CHAR(34),
", PersonLastName:  ",CHAR(34),INDEX(People[Last Name],$A4926),CHAR(34),"}"))</f>
        <v>#REF!</v>
      </c>
      <c r="E4926" t="e">
        <f>IF(INDEX(Organizations[Organization Type '[CV']],$A4926)="","",
CONCATENATE("  - &amp;OrganizationID",TEXT($A4926,"0000"),
" {","OrganizationTypeCV:  ",CHAR(34),INDEX(Organizations[Organization Type '[CV']],$A4926),CHAR(34),
", OrganizationCode:  ",CHAR(34),INDEX(Organizations[Organization Code],$A4926),CHAR(34),
", OrganizationName:  ",CHAR(34),INDEX(Organizations[Organization Name],$A4926),CHAR(34),
", OrganizationDescription:  ",CHAR(34),INDEX(Organizations[Organization Description],$A4926),CHAR(34),
", OrganizationLink:  ",CHAR(34),INDEX(Organizations[Organization Link],$A4926),CHAR(34),"}"))</f>
        <v>#REF!</v>
      </c>
      <c r="F4926" t="e">
        <f>IF(INDEX(People[First Name],$A4926)="","",
CONCATENATE("  - &amp;AffiliationID",TEXT($A4926,"0000"),
" {PersonID: *PersonID",TEXT($A4926,"0000"),
", OrganizationID: *OrganizationID",TEXT(MATCH(INDEX(People[Organization Name],$A4926),Organizations[Organization Name],0),"0000"),
", IsPrimaryOrganizationContact: , AffiliationStartDate: , AffiliationEndDate: , PrimaryPhone: ",
", PrimaryEmail: ",CHAR(34),INDEX(People[Primary Email],$A4926),CHAR(34),
", PrimaryAddress: ",CHAR(34),INDEX(People[Primary Address],$A4926),CHAR(34),
", PersonLink: }"))</f>
        <v>#REF!</v>
      </c>
      <c r="H4926" t="e">
        <f>IF(COUNTA(CitationInformation)=0,"",IF(INDEX(AuthorList[Author Name],$A4926)="","",
CONCATENATE("  - &amp;AuthorListID",TEXT($A4926,"0000"),
"  {CitationID: *CitationID0001",
", PersonID: *PersonID",TEXT(MATCH(INDEX(AuthorList[Author Name],$A4926),People[Full Name],0),"0000"),
", AuthorOrder: ",INDEX(AuthorList[Author Number],$A4926),"}")))</f>
        <v>#REF!</v>
      </c>
      <c r="K4926" t="e">
        <f>IF(INDEX(SamplingFeatures[Feature Code],$A4926)="","",
CONCATENATE("  - &amp;SamplingFeatureID",TEXT($A4926,"0000"),
" {","SamplingFeatureUUID:  ",CHAR(34),INDEX(SamplingFeatures[Sampling Feature UUID],$A4926),CHAR(34),
", SamplingFeatureTypeCV:  ",CHAR(34),INDEX(SamplingFeatures[Sampling Feature Type],$A4926),CHAR(34),
", SamplingFeatureCode:  ",CHAR(34),INDEX(SamplingFeatures[Feature Code],$A4926),CHAR(34),
", SamplingFeatureName:  ",CHAR(34),INDEX(SamplingFeatures[Feature Name],$A4926),CHAR(34),
", SamplingFeatureDescription:  ",CHAR(34),INDEX(SamplingFeatures[Feature Description],$A4926),CHAR(34),
", SamplingFeatureGeotypeCV:  ",CHAR(34),INDEX(SamplingFeatures[Feature Geo Type],$A4926),CHAR(34),
", FeatureGeometry:  ",CHAR(34),INDEX(SamplingFeatures[Feature Geometry],$A4926),CHAR(34),
", Elevation_m:  ",CHAR(34),INDEX(SamplingFeatures[Elevation_m],$A4926),CHAR(34),
", ElevationDatumCV:  ",CHAR(34),ElevationDatum,CHAR(34),"}"))</f>
        <v>#REF!</v>
      </c>
      <c r="L4926" t="e">
        <f>IF(INDEX(SamplingFeatures[Sampling Feature Type],$A4926)&lt;&gt;"Site","",
CONCATENATE("  - &amp;SiteID",TEXT(SUMPRODUCT(--($L$3:$L4925&lt;&gt;"")),"0000"),
" {","SamplingFeatureID:  *SamplingFeatureID",TEXT($A4926,"0000"),
", SiteTypeCV:  ",CHAR(34),INDEX(Sites[Site Type],$A4926),CHAR(34),
", Latitude:  ",INDEX(Sites[Latitude],$A4926),
", Longitude:  ",INDEX(Sites[Longitude],$A4926),
", SRSName:  ",CHAR(34),LatLonDatum,CHAR(34),"}"))</f>
        <v>#REF!</v>
      </c>
      <c r="M4926" t="e">
        <f>IF(INDEX(SamplingFeatures[Sampling Feature Type],$A4926)&lt;&gt;"Specimen","",
CONCATENATE("  - &amp;SpecimenID",TEXT(SUMPRODUCT(--($M$3:$M4925&lt;&gt;"")),"0000"),
" {","SamplingFeatureID:  *SamplingFeatureID",TEXT($A4926,"0000"),
", SpecimenTypeCV:  ",CHAR(34),INDEX(Specimens[Specimen Type],$A4926),CHAR(34),
", SpecimenMediumCV:  ",INDEX(Specimens[Specimen Medium],$A4926),
", IsFieldSpecimen:  ",CHAR(34),INDEX(Specimens[Is Field Specimen?],$A4926),CHAR(34),"}"))</f>
        <v>#REF!</v>
      </c>
      <c r="N4926" t="e">
        <f>IF(COUNTA(SpatialOffsets[])=0,"", IF(INDEX(SpatialOffsets[Spatial Offset Type],$A4926)="","",
CONCATENATE("  - &amp;SpatialOffsetID",TEXT($A4926,"0000"),
" {","SpatialOffsetTypeCV:  ",CHAR(34),INDEX(SpatialOffsets[Spatial Offset Type],$A4926),CHAR(34),
", Offset1Value:  ",INDEX(SpatialOffsets[Offset 1 Value],$A4926),
", Offset1UnitID:  ",CHAR(34),INDEX(SpatialOffsets[Offset 1 Unit],$A4926),CHAR(34),
", Offset2Value:  ",INDEX(SpatialOffsets[Offset 2 Value],$A4926),
", Offset2UnitID:  ",CHAR(34),INDEX(SpatialOffsets[Offset 2 Unit],$A4926),CHAR(34),
", Offset3Value:  ",INDEX(SpatialOffsets[Offset 3 Value],$A4926),
", Offset3UnitID:  ",CHAR(34),INDEX(SpatialOffsets[Offset 3 Unit],$A4926),CHAR(34),,"}")))</f>
        <v>#REF!</v>
      </c>
      <c r="O4926" t="e">
        <f>IF(COUNTA(RelatedFeatures[])=0,"", IF(INDEX(RelatedFeatures[First Sampling Feature Code],$A4926)="","",
CONCATENATE("  - &amp;RelationID",TEXT($A4926,"0000"),
" {","SamplingFeatureID:  *SamplingFeatureID",TEXT(MATCH(INDEX(RelatedFeatures[First Sampling Feature Code],$A4926),SamplingFeatures[Feature Code],0),"0000"),
", RelationshipTypeCV:  ",CHAR(34),INDEX(RelatedFeatures[Relationship Type],$A4926),CHAR(34),
", RelatedFeatureID: *SamplingFeatureID",TEXT(MATCH(INDEX(RelatedFeatures[Second Sampling Feature Code],$A4926),SamplingFeatures[Feature Code],0),"0000"),
", SpatialOffsetID:  ",IF(INDEX(RelatedFeatures[Offset Number],$A4926)="","",CONCATENATE("*SpatialOffsetID",TEXT(INDEX(RelatedFeatures[Offset Number],$A4926),"0000"))),"}")))</f>
        <v>#REF!</v>
      </c>
      <c r="P4926" t="e">
        <f>IF(INDEX(Methods[Method Type],$A4926)="","",
CONCATENATE("  - &amp;MethodID",TEXT($A4926,"0000"),
" {","MethodTypeCV:  ",CHAR(34),INDEX(Methods[Method Type],$A4926),CHAR(34),
", MethodCode:  ",CHAR(34),INDEX(Methods[Method Code],$A4926),CHAR(34),
", MethodName:  ",CHAR(34),INDEX(Methods[Method Name],$A4926),CHAR(34),
", MethodDescription:  ",CHAR(34),INDEX(Methods[Method Description],$A4926),CHAR(34),
", MethodLink:  ",CHAR(34),INDEX(Methods[Method Link],$A4926),CHAR(34),
", OrganizationID: *OrganizationID",TEXT(MATCH(INDEX(Methods[Organization Name],$A4926),Organizations[Organization Name],0),"0000"),"}"))</f>
        <v>#REF!</v>
      </c>
      <c r="Q4926" t="e">
        <f>IF(INDEX(Variables[Variable Type],$A4926)="","",
CONCATENATE("  - &amp;VariableID",TEXT($A4926,"0000"),
" {","VariableTypeCV:  ",CHAR(34),INDEX(Variables[Variable Type],$A4926),CHAR(34),
", VariableCode:  ",CHAR(34),INDEX(Variables[Variable Code],$A4926),CHAR(34),
", VariableNameCV:  ",CHAR(34),INDEX(Variables[Variable Name],$A4926),CHAR(34),
", VariableDefinition:  ",CHAR(34),INDEX(Variables[Variable Definition],$A4926),CHAR(34),
", SpecciationCV:  ",CHAR(34),INDEX(Variables[Speciation],$A4926),CHAR(34),
", NoDataValue:  ",CHAR(34),INDEX(Variables[No Data Value],$A4926),CHAR(34),"}"))</f>
        <v>#REF!</v>
      </c>
    </row>
    <row r="4927" spans="1:17" x14ac:dyDescent="0.25">
      <c r="A4927">
        <v>4924</v>
      </c>
      <c r="D4927" t="e">
        <f>IF(INDEX(People[First Name],$A4927)="","",
CONCATENATE("  - &amp;PersonID",TEXT($A4927,"0000"),
" {","PersonFirstName:  ",CHAR(34),INDEX(People[First Name],$A4927),CHAR(34),
", PersonMiddleName:  ",CHAR(34),INDEX(People[Middle Name],$A4927),CHAR(34),
", PersonLastName:  ",CHAR(34),INDEX(People[Last Name],$A4927),CHAR(34),"}"))</f>
        <v>#REF!</v>
      </c>
      <c r="E4927" t="e">
        <f>IF(INDEX(Organizations[Organization Type '[CV']],$A4927)="","",
CONCATENATE("  - &amp;OrganizationID",TEXT($A4927,"0000"),
" {","OrganizationTypeCV:  ",CHAR(34),INDEX(Organizations[Organization Type '[CV']],$A4927),CHAR(34),
", OrganizationCode:  ",CHAR(34),INDEX(Organizations[Organization Code],$A4927),CHAR(34),
", OrganizationName:  ",CHAR(34),INDEX(Organizations[Organization Name],$A4927),CHAR(34),
", OrganizationDescription:  ",CHAR(34),INDEX(Organizations[Organization Description],$A4927),CHAR(34),
", OrganizationLink:  ",CHAR(34),INDEX(Organizations[Organization Link],$A4927),CHAR(34),"}"))</f>
        <v>#REF!</v>
      </c>
      <c r="F4927" t="e">
        <f>IF(INDEX(People[First Name],$A4927)="","",
CONCATENATE("  - &amp;AffiliationID",TEXT($A4927,"0000"),
" {PersonID: *PersonID",TEXT($A4927,"0000"),
", OrganizationID: *OrganizationID",TEXT(MATCH(INDEX(People[Organization Name],$A4927),Organizations[Organization Name],0),"0000"),
", IsPrimaryOrganizationContact: , AffiliationStartDate: , AffiliationEndDate: , PrimaryPhone: ",
", PrimaryEmail: ",CHAR(34),INDEX(People[Primary Email],$A4927),CHAR(34),
", PrimaryAddress: ",CHAR(34),INDEX(People[Primary Address],$A4927),CHAR(34),
", PersonLink: }"))</f>
        <v>#REF!</v>
      </c>
      <c r="H4927" t="e">
        <f>IF(COUNTA(CitationInformation)=0,"",IF(INDEX(AuthorList[Author Name],$A4927)="","",
CONCATENATE("  - &amp;AuthorListID",TEXT($A4927,"0000"),
"  {CitationID: *CitationID0001",
", PersonID: *PersonID",TEXT(MATCH(INDEX(AuthorList[Author Name],$A4927),People[Full Name],0),"0000"),
", AuthorOrder: ",INDEX(AuthorList[Author Number],$A4927),"}")))</f>
        <v>#REF!</v>
      </c>
      <c r="K4927" t="e">
        <f>IF(INDEX(SamplingFeatures[Feature Code],$A4927)="","",
CONCATENATE("  - &amp;SamplingFeatureID",TEXT($A4927,"0000"),
" {","SamplingFeatureUUID:  ",CHAR(34),INDEX(SamplingFeatures[Sampling Feature UUID],$A4927),CHAR(34),
", SamplingFeatureTypeCV:  ",CHAR(34),INDEX(SamplingFeatures[Sampling Feature Type],$A4927),CHAR(34),
", SamplingFeatureCode:  ",CHAR(34),INDEX(SamplingFeatures[Feature Code],$A4927),CHAR(34),
", SamplingFeatureName:  ",CHAR(34),INDEX(SamplingFeatures[Feature Name],$A4927),CHAR(34),
", SamplingFeatureDescription:  ",CHAR(34),INDEX(SamplingFeatures[Feature Description],$A4927),CHAR(34),
", SamplingFeatureGeotypeCV:  ",CHAR(34),INDEX(SamplingFeatures[Feature Geo Type],$A4927),CHAR(34),
", FeatureGeometry:  ",CHAR(34),INDEX(SamplingFeatures[Feature Geometry],$A4927),CHAR(34),
", Elevation_m:  ",CHAR(34),INDEX(SamplingFeatures[Elevation_m],$A4927),CHAR(34),
", ElevationDatumCV:  ",CHAR(34),ElevationDatum,CHAR(34),"}"))</f>
        <v>#REF!</v>
      </c>
      <c r="L4927" t="e">
        <f>IF(INDEX(SamplingFeatures[Sampling Feature Type],$A4927)&lt;&gt;"Site","",
CONCATENATE("  - &amp;SiteID",TEXT(SUMPRODUCT(--($L$3:$L4926&lt;&gt;"")),"0000"),
" {","SamplingFeatureID:  *SamplingFeatureID",TEXT($A4927,"0000"),
", SiteTypeCV:  ",CHAR(34),INDEX(Sites[Site Type],$A4927),CHAR(34),
", Latitude:  ",INDEX(Sites[Latitude],$A4927),
", Longitude:  ",INDEX(Sites[Longitude],$A4927),
", SRSName:  ",CHAR(34),LatLonDatum,CHAR(34),"}"))</f>
        <v>#REF!</v>
      </c>
      <c r="M4927" t="e">
        <f>IF(INDEX(SamplingFeatures[Sampling Feature Type],$A4927)&lt;&gt;"Specimen","",
CONCATENATE("  - &amp;SpecimenID",TEXT(SUMPRODUCT(--($M$3:$M4926&lt;&gt;"")),"0000"),
" {","SamplingFeatureID:  *SamplingFeatureID",TEXT($A4927,"0000"),
", SpecimenTypeCV:  ",CHAR(34),INDEX(Specimens[Specimen Type],$A4927),CHAR(34),
", SpecimenMediumCV:  ",INDEX(Specimens[Specimen Medium],$A4927),
", IsFieldSpecimen:  ",CHAR(34),INDEX(Specimens[Is Field Specimen?],$A4927),CHAR(34),"}"))</f>
        <v>#REF!</v>
      </c>
      <c r="N4927" t="e">
        <f>IF(COUNTA(SpatialOffsets[])=0,"", IF(INDEX(SpatialOffsets[Spatial Offset Type],$A4927)="","",
CONCATENATE("  - &amp;SpatialOffsetID",TEXT($A4927,"0000"),
" {","SpatialOffsetTypeCV:  ",CHAR(34),INDEX(SpatialOffsets[Spatial Offset Type],$A4927),CHAR(34),
", Offset1Value:  ",INDEX(SpatialOffsets[Offset 1 Value],$A4927),
", Offset1UnitID:  ",CHAR(34),INDEX(SpatialOffsets[Offset 1 Unit],$A4927),CHAR(34),
", Offset2Value:  ",INDEX(SpatialOffsets[Offset 2 Value],$A4927),
", Offset2UnitID:  ",CHAR(34),INDEX(SpatialOffsets[Offset 2 Unit],$A4927),CHAR(34),
", Offset3Value:  ",INDEX(SpatialOffsets[Offset 3 Value],$A4927),
", Offset3UnitID:  ",CHAR(34),INDEX(SpatialOffsets[Offset 3 Unit],$A4927),CHAR(34),,"}")))</f>
        <v>#REF!</v>
      </c>
      <c r="O4927" t="e">
        <f>IF(COUNTA(RelatedFeatures[])=0,"", IF(INDEX(RelatedFeatures[First Sampling Feature Code],$A4927)="","",
CONCATENATE("  - &amp;RelationID",TEXT($A4927,"0000"),
" {","SamplingFeatureID:  *SamplingFeatureID",TEXT(MATCH(INDEX(RelatedFeatures[First Sampling Feature Code],$A4927),SamplingFeatures[Feature Code],0),"0000"),
", RelationshipTypeCV:  ",CHAR(34),INDEX(RelatedFeatures[Relationship Type],$A4927),CHAR(34),
", RelatedFeatureID: *SamplingFeatureID",TEXT(MATCH(INDEX(RelatedFeatures[Second Sampling Feature Code],$A4927),SamplingFeatures[Feature Code],0),"0000"),
", SpatialOffsetID:  ",IF(INDEX(RelatedFeatures[Offset Number],$A4927)="","",CONCATENATE("*SpatialOffsetID",TEXT(INDEX(RelatedFeatures[Offset Number],$A4927),"0000"))),"}")))</f>
        <v>#REF!</v>
      </c>
      <c r="P4927" t="e">
        <f>IF(INDEX(Methods[Method Type],$A4927)="","",
CONCATENATE("  - &amp;MethodID",TEXT($A4927,"0000"),
" {","MethodTypeCV:  ",CHAR(34),INDEX(Methods[Method Type],$A4927),CHAR(34),
", MethodCode:  ",CHAR(34),INDEX(Methods[Method Code],$A4927),CHAR(34),
", MethodName:  ",CHAR(34),INDEX(Methods[Method Name],$A4927),CHAR(34),
", MethodDescription:  ",CHAR(34),INDEX(Methods[Method Description],$A4927),CHAR(34),
", MethodLink:  ",CHAR(34),INDEX(Methods[Method Link],$A4927),CHAR(34),
", OrganizationID: *OrganizationID",TEXT(MATCH(INDEX(Methods[Organization Name],$A4927),Organizations[Organization Name],0),"0000"),"}"))</f>
        <v>#REF!</v>
      </c>
      <c r="Q4927" t="e">
        <f>IF(INDEX(Variables[Variable Type],$A4927)="","",
CONCATENATE("  - &amp;VariableID",TEXT($A4927,"0000"),
" {","VariableTypeCV:  ",CHAR(34),INDEX(Variables[Variable Type],$A4927),CHAR(34),
", VariableCode:  ",CHAR(34),INDEX(Variables[Variable Code],$A4927),CHAR(34),
", VariableNameCV:  ",CHAR(34),INDEX(Variables[Variable Name],$A4927),CHAR(34),
", VariableDefinition:  ",CHAR(34),INDEX(Variables[Variable Definition],$A4927),CHAR(34),
", SpecciationCV:  ",CHAR(34),INDEX(Variables[Speciation],$A4927),CHAR(34),
", NoDataValue:  ",CHAR(34),INDEX(Variables[No Data Value],$A4927),CHAR(34),"}"))</f>
        <v>#REF!</v>
      </c>
    </row>
    <row r="4928" spans="1:17" x14ac:dyDescent="0.25">
      <c r="A4928">
        <v>4925</v>
      </c>
      <c r="D4928" t="e">
        <f>IF(INDEX(People[First Name],$A4928)="","",
CONCATENATE("  - &amp;PersonID",TEXT($A4928,"0000"),
" {","PersonFirstName:  ",CHAR(34),INDEX(People[First Name],$A4928),CHAR(34),
", PersonMiddleName:  ",CHAR(34),INDEX(People[Middle Name],$A4928),CHAR(34),
", PersonLastName:  ",CHAR(34),INDEX(People[Last Name],$A4928),CHAR(34),"}"))</f>
        <v>#REF!</v>
      </c>
      <c r="E4928" t="e">
        <f>IF(INDEX(Organizations[Organization Type '[CV']],$A4928)="","",
CONCATENATE("  - &amp;OrganizationID",TEXT($A4928,"0000"),
" {","OrganizationTypeCV:  ",CHAR(34),INDEX(Organizations[Organization Type '[CV']],$A4928),CHAR(34),
", OrganizationCode:  ",CHAR(34),INDEX(Organizations[Organization Code],$A4928),CHAR(34),
", OrganizationName:  ",CHAR(34),INDEX(Organizations[Organization Name],$A4928),CHAR(34),
", OrganizationDescription:  ",CHAR(34),INDEX(Organizations[Organization Description],$A4928),CHAR(34),
", OrganizationLink:  ",CHAR(34),INDEX(Organizations[Organization Link],$A4928),CHAR(34),"}"))</f>
        <v>#REF!</v>
      </c>
      <c r="F4928" t="e">
        <f>IF(INDEX(People[First Name],$A4928)="","",
CONCATENATE("  - &amp;AffiliationID",TEXT($A4928,"0000"),
" {PersonID: *PersonID",TEXT($A4928,"0000"),
", OrganizationID: *OrganizationID",TEXT(MATCH(INDEX(People[Organization Name],$A4928),Organizations[Organization Name],0),"0000"),
", IsPrimaryOrganizationContact: , AffiliationStartDate: , AffiliationEndDate: , PrimaryPhone: ",
", PrimaryEmail: ",CHAR(34),INDEX(People[Primary Email],$A4928),CHAR(34),
", PrimaryAddress: ",CHAR(34),INDEX(People[Primary Address],$A4928),CHAR(34),
", PersonLink: }"))</f>
        <v>#REF!</v>
      </c>
      <c r="H4928" t="e">
        <f>IF(COUNTA(CitationInformation)=0,"",IF(INDEX(AuthorList[Author Name],$A4928)="","",
CONCATENATE("  - &amp;AuthorListID",TEXT($A4928,"0000"),
"  {CitationID: *CitationID0001",
", PersonID: *PersonID",TEXT(MATCH(INDEX(AuthorList[Author Name],$A4928),People[Full Name],0),"0000"),
", AuthorOrder: ",INDEX(AuthorList[Author Number],$A4928),"}")))</f>
        <v>#REF!</v>
      </c>
      <c r="K4928" t="e">
        <f>IF(INDEX(SamplingFeatures[Feature Code],$A4928)="","",
CONCATENATE("  - &amp;SamplingFeatureID",TEXT($A4928,"0000"),
" {","SamplingFeatureUUID:  ",CHAR(34),INDEX(SamplingFeatures[Sampling Feature UUID],$A4928),CHAR(34),
", SamplingFeatureTypeCV:  ",CHAR(34),INDEX(SamplingFeatures[Sampling Feature Type],$A4928),CHAR(34),
", SamplingFeatureCode:  ",CHAR(34),INDEX(SamplingFeatures[Feature Code],$A4928),CHAR(34),
", SamplingFeatureName:  ",CHAR(34),INDEX(SamplingFeatures[Feature Name],$A4928),CHAR(34),
", SamplingFeatureDescription:  ",CHAR(34),INDEX(SamplingFeatures[Feature Description],$A4928),CHAR(34),
", SamplingFeatureGeotypeCV:  ",CHAR(34),INDEX(SamplingFeatures[Feature Geo Type],$A4928),CHAR(34),
", FeatureGeometry:  ",CHAR(34),INDEX(SamplingFeatures[Feature Geometry],$A4928),CHAR(34),
", Elevation_m:  ",CHAR(34),INDEX(SamplingFeatures[Elevation_m],$A4928),CHAR(34),
", ElevationDatumCV:  ",CHAR(34),ElevationDatum,CHAR(34),"}"))</f>
        <v>#REF!</v>
      </c>
      <c r="L4928" t="e">
        <f>IF(INDEX(SamplingFeatures[Sampling Feature Type],$A4928)&lt;&gt;"Site","",
CONCATENATE("  - &amp;SiteID",TEXT(SUMPRODUCT(--($L$3:$L4927&lt;&gt;"")),"0000"),
" {","SamplingFeatureID:  *SamplingFeatureID",TEXT($A4928,"0000"),
", SiteTypeCV:  ",CHAR(34),INDEX(Sites[Site Type],$A4928),CHAR(34),
", Latitude:  ",INDEX(Sites[Latitude],$A4928),
", Longitude:  ",INDEX(Sites[Longitude],$A4928),
", SRSName:  ",CHAR(34),LatLonDatum,CHAR(34),"}"))</f>
        <v>#REF!</v>
      </c>
      <c r="M4928" t="e">
        <f>IF(INDEX(SamplingFeatures[Sampling Feature Type],$A4928)&lt;&gt;"Specimen","",
CONCATENATE("  - &amp;SpecimenID",TEXT(SUMPRODUCT(--($M$3:$M4927&lt;&gt;"")),"0000"),
" {","SamplingFeatureID:  *SamplingFeatureID",TEXT($A4928,"0000"),
", SpecimenTypeCV:  ",CHAR(34),INDEX(Specimens[Specimen Type],$A4928),CHAR(34),
", SpecimenMediumCV:  ",INDEX(Specimens[Specimen Medium],$A4928),
", IsFieldSpecimen:  ",CHAR(34),INDEX(Specimens[Is Field Specimen?],$A4928),CHAR(34),"}"))</f>
        <v>#REF!</v>
      </c>
      <c r="N4928" t="e">
        <f>IF(COUNTA(SpatialOffsets[])=0,"", IF(INDEX(SpatialOffsets[Spatial Offset Type],$A4928)="","",
CONCATENATE("  - &amp;SpatialOffsetID",TEXT($A4928,"0000"),
" {","SpatialOffsetTypeCV:  ",CHAR(34),INDEX(SpatialOffsets[Spatial Offset Type],$A4928),CHAR(34),
", Offset1Value:  ",INDEX(SpatialOffsets[Offset 1 Value],$A4928),
", Offset1UnitID:  ",CHAR(34),INDEX(SpatialOffsets[Offset 1 Unit],$A4928),CHAR(34),
", Offset2Value:  ",INDEX(SpatialOffsets[Offset 2 Value],$A4928),
", Offset2UnitID:  ",CHAR(34),INDEX(SpatialOffsets[Offset 2 Unit],$A4928),CHAR(34),
", Offset3Value:  ",INDEX(SpatialOffsets[Offset 3 Value],$A4928),
", Offset3UnitID:  ",CHAR(34),INDEX(SpatialOffsets[Offset 3 Unit],$A4928),CHAR(34),,"}")))</f>
        <v>#REF!</v>
      </c>
      <c r="O4928" t="e">
        <f>IF(COUNTA(RelatedFeatures[])=0,"", IF(INDEX(RelatedFeatures[First Sampling Feature Code],$A4928)="","",
CONCATENATE("  - &amp;RelationID",TEXT($A4928,"0000"),
" {","SamplingFeatureID:  *SamplingFeatureID",TEXT(MATCH(INDEX(RelatedFeatures[First Sampling Feature Code],$A4928),SamplingFeatures[Feature Code],0),"0000"),
", RelationshipTypeCV:  ",CHAR(34),INDEX(RelatedFeatures[Relationship Type],$A4928),CHAR(34),
", RelatedFeatureID: *SamplingFeatureID",TEXT(MATCH(INDEX(RelatedFeatures[Second Sampling Feature Code],$A4928),SamplingFeatures[Feature Code],0),"0000"),
", SpatialOffsetID:  ",IF(INDEX(RelatedFeatures[Offset Number],$A4928)="","",CONCATENATE("*SpatialOffsetID",TEXT(INDEX(RelatedFeatures[Offset Number],$A4928),"0000"))),"}")))</f>
        <v>#REF!</v>
      </c>
      <c r="P4928" t="e">
        <f>IF(INDEX(Methods[Method Type],$A4928)="","",
CONCATENATE("  - &amp;MethodID",TEXT($A4928,"0000"),
" {","MethodTypeCV:  ",CHAR(34),INDEX(Methods[Method Type],$A4928),CHAR(34),
", MethodCode:  ",CHAR(34),INDEX(Methods[Method Code],$A4928),CHAR(34),
", MethodName:  ",CHAR(34),INDEX(Methods[Method Name],$A4928),CHAR(34),
", MethodDescription:  ",CHAR(34),INDEX(Methods[Method Description],$A4928),CHAR(34),
", MethodLink:  ",CHAR(34),INDEX(Methods[Method Link],$A4928),CHAR(34),
", OrganizationID: *OrganizationID",TEXT(MATCH(INDEX(Methods[Organization Name],$A4928),Organizations[Organization Name],0),"0000"),"}"))</f>
        <v>#REF!</v>
      </c>
      <c r="Q4928" t="e">
        <f>IF(INDEX(Variables[Variable Type],$A4928)="","",
CONCATENATE("  - &amp;VariableID",TEXT($A4928,"0000"),
" {","VariableTypeCV:  ",CHAR(34),INDEX(Variables[Variable Type],$A4928),CHAR(34),
", VariableCode:  ",CHAR(34),INDEX(Variables[Variable Code],$A4928),CHAR(34),
", VariableNameCV:  ",CHAR(34),INDEX(Variables[Variable Name],$A4928),CHAR(34),
", VariableDefinition:  ",CHAR(34),INDEX(Variables[Variable Definition],$A4928),CHAR(34),
", SpecciationCV:  ",CHAR(34),INDEX(Variables[Speciation],$A4928),CHAR(34),
", NoDataValue:  ",CHAR(34),INDEX(Variables[No Data Value],$A4928),CHAR(34),"}"))</f>
        <v>#REF!</v>
      </c>
    </row>
    <row r="4929" spans="1:17" x14ac:dyDescent="0.25">
      <c r="A4929">
        <v>4926</v>
      </c>
      <c r="D4929" t="e">
        <f>IF(INDEX(People[First Name],$A4929)="","",
CONCATENATE("  - &amp;PersonID",TEXT($A4929,"0000"),
" {","PersonFirstName:  ",CHAR(34),INDEX(People[First Name],$A4929),CHAR(34),
", PersonMiddleName:  ",CHAR(34),INDEX(People[Middle Name],$A4929),CHAR(34),
", PersonLastName:  ",CHAR(34),INDEX(People[Last Name],$A4929),CHAR(34),"}"))</f>
        <v>#REF!</v>
      </c>
      <c r="E4929" t="e">
        <f>IF(INDEX(Organizations[Organization Type '[CV']],$A4929)="","",
CONCATENATE("  - &amp;OrganizationID",TEXT($A4929,"0000"),
" {","OrganizationTypeCV:  ",CHAR(34),INDEX(Organizations[Organization Type '[CV']],$A4929),CHAR(34),
", OrganizationCode:  ",CHAR(34),INDEX(Organizations[Organization Code],$A4929),CHAR(34),
", OrganizationName:  ",CHAR(34),INDEX(Organizations[Organization Name],$A4929),CHAR(34),
", OrganizationDescription:  ",CHAR(34),INDEX(Organizations[Organization Description],$A4929),CHAR(34),
", OrganizationLink:  ",CHAR(34),INDEX(Organizations[Organization Link],$A4929),CHAR(34),"}"))</f>
        <v>#REF!</v>
      </c>
      <c r="F4929" t="e">
        <f>IF(INDEX(People[First Name],$A4929)="","",
CONCATENATE("  - &amp;AffiliationID",TEXT($A4929,"0000"),
" {PersonID: *PersonID",TEXT($A4929,"0000"),
", OrganizationID: *OrganizationID",TEXT(MATCH(INDEX(People[Organization Name],$A4929),Organizations[Organization Name],0),"0000"),
", IsPrimaryOrganizationContact: , AffiliationStartDate: , AffiliationEndDate: , PrimaryPhone: ",
", PrimaryEmail: ",CHAR(34),INDEX(People[Primary Email],$A4929),CHAR(34),
", PrimaryAddress: ",CHAR(34),INDEX(People[Primary Address],$A4929),CHAR(34),
", PersonLink: }"))</f>
        <v>#REF!</v>
      </c>
      <c r="H4929" t="e">
        <f>IF(COUNTA(CitationInformation)=0,"",IF(INDEX(AuthorList[Author Name],$A4929)="","",
CONCATENATE("  - &amp;AuthorListID",TEXT($A4929,"0000"),
"  {CitationID: *CitationID0001",
", PersonID: *PersonID",TEXT(MATCH(INDEX(AuthorList[Author Name],$A4929),People[Full Name],0),"0000"),
", AuthorOrder: ",INDEX(AuthorList[Author Number],$A4929),"}")))</f>
        <v>#REF!</v>
      </c>
      <c r="K4929" t="e">
        <f>IF(INDEX(SamplingFeatures[Feature Code],$A4929)="","",
CONCATENATE("  - &amp;SamplingFeatureID",TEXT($A4929,"0000"),
" {","SamplingFeatureUUID:  ",CHAR(34),INDEX(SamplingFeatures[Sampling Feature UUID],$A4929),CHAR(34),
", SamplingFeatureTypeCV:  ",CHAR(34),INDEX(SamplingFeatures[Sampling Feature Type],$A4929),CHAR(34),
", SamplingFeatureCode:  ",CHAR(34),INDEX(SamplingFeatures[Feature Code],$A4929),CHAR(34),
", SamplingFeatureName:  ",CHAR(34),INDEX(SamplingFeatures[Feature Name],$A4929),CHAR(34),
", SamplingFeatureDescription:  ",CHAR(34),INDEX(SamplingFeatures[Feature Description],$A4929),CHAR(34),
", SamplingFeatureGeotypeCV:  ",CHAR(34),INDEX(SamplingFeatures[Feature Geo Type],$A4929),CHAR(34),
", FeatureGeometry:  ",CHAR(34),INDEX(SamplingFeatures[Feature Geometry],$A4929),CHAR(34),
", Elevation_m:  ",CHAR(34),INDEX(SamplingFeatures[Elevation_m],$A4929),CHAR(34),
", ElevationDatumCV:  ",CHAR(34),ElevationDatum,CHAR(34),"}"))</f>
        <v>#REF!</v>
      </c>
      <c r="L4929" t="e">
        <f>IF(INDEX(SamplingFeatures[Sampling Feature Type],$A4929)&lt;&gt;"Site","",
CONCATENATE("  - &amp;SiteID",TEXT(SUMPRODUCT(--($L$3:$L4928&lt;&gt;"")),"0000"),
" {","SamplingFeatureID:  *SamplingFeatureID",TEXT($A4929,"0000"),
", SiteTypeCV:  ",CHAR(34),INDEX(Sites[Site Type],$A4929),CHAR(34),
", Latitude:  ",INDEX(Sites[Latitude],$A4929),
", Longitude:  ",INDEX(Sites[Longitude],$A4929),
", SRSName:  ",CHAR(34),LatLonDatum,CHAR(34),"}"))</f>
        <v>#REF!</v>
      </c>
      <c r="M4929" t="e">
        <f>IF(INDEX(SamplingFeatures[Sampling Feature Type],$A4929)&lt;&gt;"Specimen","",
CONCATENATE("  - &amp;SpecimenID",TEXT(SUMPRODUCT(--($M$3:$M4928&lt;&gt;"")),"0000"),
" {","SamplingFeatureID:  *SamplingFeatureID",TEXT($A4929,"0000"),
", SpecimenTypeCV:  ",CHAR(34),INDEX(Specimens[Specimen Type],$A4929),CHAR(34),
", SpecimenMediumCV:  ",INDEX(Specimens[Specimen Medium],$A4929),
", IsFieldSpecimen:  ",CHAR(34),INDEX(Specimens[Is Field Specimen?],$A4929),CHAR(34),"}"))</f>
        <v>#REF!</v>
      </c>
      <c r="N4929" t="e">
        <f>IF(COUNTA(SpatialOffsets[])=0,"", IF(INDEX(SpatialOffsets[Spatial Offset Type],$A4929)="","",
CONCATENATE("  - &amp;SpatialOffsetID",TEXT($A4929,"0000"),
" {","SpatialOffsetTypeCV:  ",CHAR(34),INDEX(SpatialOffsets[Spatial Offset Type],$A4929),CHAR(34),
", Offset1Value:  ",INDEX(SpatialOffsets[Offset 1 Value],$A4929),
", Offset1UnitID:  ",CHAR(34),INDEX(SpatialOffsets[Offset 1 Unit],$A4929),CHAR(34),
", Offset2Value:  ",INDEX(SpatialOffsets[Offset 2 Value],$A4929),
", Offset2UnitID:  ",CHAR(34),INDEX(SpatialOffsets[Offset 2 Unit],$A4929),CHAR(34),
", Offset3Value:  ",INDEX(SpatialOffsets[Offset 3 Value],$A4929),
", Offset3UnitID:  ",CHAR(34),INDEX(SpatialOffsets[Offset 3 Unit],$A4929),CHAR(34),,"}")))</f>
        <v>#REF!</v>
      </c>
      <c r="O4929" t="e">
        <f>IF(COUNTA(RelatedFeatures[])=0,"", IF(INDEX(RelatedFeatures[First Sampling Feature Code],$A4929)="","",
CONCATENATE("  - &amp;RelationID",TEXT($A4929,"0000"),
" {","SamplingFeatureID:  *SamplingFeatureID",TEXT(MATCH(INDEX(RelatedFeatures[First Sampling Feature Code],$A4929),SamplingFeatures[Feature Code],0),"0000"),
", RelationshipTypeCV:  ",CHAR(34),INDEX(RelatedFeatures[Relationship Type],$A4929),CHAR(34),
", RelatedFeatureID: *SamplingFeatureID",TEXT(MATCH(INDEX(RelatedFeatures[Second Sampling Feature Code],$A4929),SamplingFeatures[Feature Code],0),"0000"),
", SpatialOffsetID:  ",IF(INDEX(RelatedFeatures[Offset Number],$A4929)="","",CONCATENATE("*SpatialOffsetID",TEXT(INDEX(RelatedFeatures[Offset Number],$A4929),"0000"))),"}")))</f>
        <v>#REF!</v>
      </c>
      <c r="P4929" t="e">
        <f>IF(INDEX(Methods[Method Type],$A4929)="","",
CONCATENATE("  - &amp;MethodID",TEXT($A4929,"0000"),
" {","MethodTypeCV:  ",CHAR(34),INDEX(Methods[Method Type],$A4929),CHAR(34),
", MethodCode:  ",CHAR(34),INDEX(Methods[Method Code],$A4929),CHAR(34),
", MethodName:  ",CHAR(34),INDEX(Methods[Method Name],$A4929),CHAR(34),
", MethodDescription:  ",CHAR(34),INDEX(Methods[Method Description],$A4929),CHAR(34),
", MethodLink:  ",CHAR(34),INDEX(Methods[Method Link],$A4929),CHAR(34),
", OrganizationID: *OrganizationID",TEXT(MATCH(INDEX(Methods[Organization Name],$A4929),Organizations[Organization Name],0),"0000"),"}"))</f>
        <v>#REF!</v>
      </c>
      <c r="Q4929" t="e">
        <f>IF(INDEX(Variables[Variable Type],$A4929)="","",
CONCATENATE("  - &amp;VariableID",TEXT($A4929,"0000"),
" {","VariableTypeCV:  ",CHAR(34),INDEX(Variables[Variable Type],$A4929),CHAR(34),
", VariableCode:  ",CHAR(34),INDEX(Variables[Variable Code],$A4929),CHAR(34),
", VariableNameCV:  ",CHAR(34),INDEX(Variables[Variable Name],$A4929),CHAR(34),
", VariableDefinition:  ",CHAR(34),INDEX(Variables[Variable Definition],$A4929),CHAR(34),
", SpecciationCV:  ",CHAR(34),INDEX(Variables[Speciation],$A4929),CHAR(34),
", NoDataValue:  ",CHAR(34),INDEX(Variables[No Data Value],$A4929),CHAR(34),"}"))</f>
        <v>#REF!</v>
      </c>
    </row>
    <row r="4930" spans="1:17" x14ac:dyDescent="0.25">
      <c r="A4930">
        <v>4927</v>
      </c>
      <c r="D4930" t="e">
        <f>IF(INDEX(People[First Name],$A4930)="","",
CONCATENATE("  - &amp;PersonID",TEXT($A4930,"0000"),
" {","PersonFirstName:  ",CHAR(34),INDEX(People[First Name],$A4930),CHAR(34),
", PersonMiddleName:  ",CHAR(34),INDEX(People[Middle Name],$A4930),CHAR(34),
", PersonLastName:  ",CHAR(34),INDEX(People[Last Name],$A4930),CHAR(34),"}"))</f>
        <v>#REF!</v>
      </c>
      <c r="E4930" t="e">
        <f>IF(INDEX(Organizations[Organization Type '[CV']],$A4930)="","",
CONCATENATE("  - &amp;OrganizationID",TEXT($A4930,"0000"),
" {","OrganizationTypeCV:  ",CHAR(34),INDEX(Organizations[Organization Type '[CV']],$A4930),CHAR(34),
", OrganizationCode:  ",CHAR(34),INDEX(Organizations[Organization Code],$A4930),CHAR(34),
", OrganizationName:  ",CHAR(34),INDEX(Organizations[Organization Name],$A4930),CHAR(34),
", OrganizationDescription:  ",CHAR(34),INDEX(Organizations[Organization Description],$A4930),CHAR(34),
", OrganizationLink:  ",CHAR(34),INDEX(Organizations[Organization Link],$A4930),CHAR(34),"}"))</f>
        <v>#REF!</v>
      </c>
      <c r="F4930" t="e">
        <f>IF(INDEX(People[First Name],$A4930)="","",
CONCATENATE("  - &amp;AffiliationID",TEXT($A4930,"0000"),
" {PersonID: *PersonID",TEXT($A4930,"0000"),
", OrganizationID: *OrganizationID",TEXT(MATCH(INDEX(People[Organization Name],$A4930),Organizations[Organization Name],0),"0000"),
", IsPrimaryOrganizationContact: , AffiliationStartDate: , AffiliationEndDate: , PrimaryPhone: ",
", PrimaryEmail: ",CHAR(34),INDEX(People[Primary Email],$A4930),CHAR(34),
", PrimaryAddress: ",CHAR(34),INDEX(People[Primary Address],$A4930),CHAR(34),
", PersonLink: }"))</f>
        <v>#REF!</v>
      </c>
      <c r="H4930" t="e">
        <f>IF(COUNTA(CitationInformation)=0,"",IF(INDEX(AuthorList[Author Name],$A4930)="","",
CONCATENATE("  - &amp;AuthorListID",TEXT($A4930,"0000"),
"  {CitationID: *CitationID0001",
", PersonID: *PersonID",TEXT(MATCH(INDEX(AuthorList[Author Name],$A4930),People[Full Name],0),"0000"),
", AuthorOrder: ",INDEX(AuthorList[Author Number],$A4930),"}")))</f>
        <v>#REF!</v>
      </c>
      <c r="K4930" t="e">
        <f>IF(INDEX(SamplingFeatures[Feature Code],$A4930)="","",
CONCATENATE("  - &amp;SamplingFeatureID",TEXT($A4930,"0000"),
" {","SamplingFeatureUUID:  ",CHAR(34),INDEX(SamplingFeatures[Sampling Feature UUID],$A4930),CHAR(34),
", SamplingFeatureTypeCV:  ",CHAR(34),INDEX(SamplingFeatures[Sampling Feature Type],$A4930),CHAR(34),
", SamplingFeatureCode:  ",CHAR(34),INDEX(SamplingFeatures[Feature Code],$A4930),CHAR(34),
", SamplingFeatureName:  ",CHAR(34),INDEX(SamplingFeatures[Feature Name],$A4930),CHAR(34),
", SamplingFeatureDescription:  ",CHAR(34),INDEX(SamplingFeatures[Feature Description],$A4930),CHAR(34),
", SamplingFeatureGeotypeCV:  ",CHAR(34),INDEX(SamplingFeatures[Feature Geo Type],$A4930),CHAR(34),
", FeatureGeometry:  ",CHAR(34),INDEX(SamplingFeatures[Feature Geometry],$A4930),CHAR(34),
", Elevation_m:  ",CHAR(34),INDEX(SamplingFeatures[Elevation_m],$A4930),CHAR(34),
", ElevationDatumCV:  ",CHAR(34),ElevationDatum,CHAR(34),"}"))</f>
        <v>#REF!</v>
      </c>
      <c r="L4930" t="e">
        <f>IF(INDEX(SamplingFeatures[Sampling Feature Type],$A4930)&lt;&gt;"Site","",
CONCATENATE("  - &amp;SiteID",TEXT(SUMPRODUCT(--($L$3:$L4929&lt;&gt;"")),"0000"),
" {","SamplingFeatureID:  *SamplingFeatureID",TEXT($A4930,"0000"),
", SiteTypeCV:  ",CHAR(34),INDEX(Sites[Site Type],$A4930),CHAR(34),
", Latitude:  ",INDEX(Sites[Latitude],$A4930),
", Longitude:  ",INDEX(Sites[Longitude],$A4930),
", SRSName:  ",CHAR(34),LatLonDatum,CHAR(34),"}"))</f>
        <v>#REF!</v>
      </c>
      <c r="M4930" t="e">
        <f>IF(INDEX(SamplingFeatures[Sampling Feature Type],$A4930)&lt;&gt;"Specimen","",
CONCATENATE("  - &amp;SpecimenID",TEXT(SUMPRODUCT(--($M$3:$M4929&lt;&gt;"")),"0000"),
" {","SamplingFeatureID:  *SamplingFeatureID",TEXT($A4930,"0000"),
", SpecimenTypeCV:  ",CHAR(34),INDEX(Specimens[Specimen Type],$A4930),CHAR(34),
", SpecimenMediumCV:  ",INDEX(Specimens[Specimen Medium],$A4930),
", IsFieldSpecimen:  ",CHAR(34),INDEX(Specimens[Is Field Specimen?],$A4930),CHAR(34),"}"))</f>
        <v>#REF!</v>
      </c>
      <c r="N4930" t="e">
        <f>IF(COUNTA(SpatialOffsets[])=0,"", IF(INDEX(SpatialOffsets[Spatial Offset Type],$A4930)="","",
CONCATENATE("  - &amp;SpatialOffsetID",TEXT($A4930,"0000"),
" {","SpatialOffsetTypeCV:  ",CHAR(34),INDEX(SpatialOffsets[Spatial Offset Type],$A4930),CHAR(34),
", Offset1Value:  ",INDEX(SpatialOffsets[Offset 1 Value],$A4930),
", Offset1UnitID:  ",CHAR(34),INDEX(SpatialOffsets[Offset 1 Unit],$A4930),CHAR(34),
", Offset2Value:  ",INDEX(SpatialOffsets[Offset 2 Value],$A4930),
", Offset2UnitID:  ",CHAR(34),INDEX(SpatialOffsets[Offset 2 Unit],$A4930),CHAR(34),
", Offset3Value:  ",INDEX(SpatialOffsets[Offset 3 Value],$A4930),
", Offset3UnitID:  ",CHAR(34),INDEX(SpatialOffsets[Offset 3 Unit],$A4930),CHAR(34),,"}")))</f>
        <v>#REF!</v>
      </c>
      <c r="O4930" t="e">
        <f>IF(COUNTA(RelatedFeatures[])=0,"", IF(INDEX(RelatedFeatures[First Sampling Feature Code],$A4930)="","",
CONCATENATE("  - &amp;RelationID",TEXT($A4930,"0000"),
" {","SamplingFeatureID:  *SamplingFeatureID",TEXT(MATCH(INDEX(RelatedFeatures[First Sampling Feature Code],$A4930),SamplingFeatures[Feature Code],0),"0000"),
", RelationshipTypeCV:  ",CHAR(34),INDEX(RelatedFeatures[Relationship Type],$A4930),CHAR(34),
", RelatedFeatureID: *SamplingFeatureID",TEXT(MATCH(INDEX(RelatedFeatures[Second Sampling Feature Code],$A4930),SamplingFeatures[Feature Code],0),"0000"),
", SpatialOffsetID:  ",IF(INDEX(RelatedFeatures[Offset Number],$A4930)="","",CONCATENATE("*SpatialOffsetID",TEXT(INDEX(RelatedFeatures[Offset Number],$A4930),"0000"))),"}")))</f>
        <v>#REF!</v>
      </c>
      <c r="P4930" t="e">
        <f>IF(INDEX(Methods[Method Type],$A4930)="","",
CONCATENATE("  - &amp;MethodID",TEXT($A4930,"0000"),
" {","MethodTypeCV:  ",CHAR(34),INDEX(Methods[Method Type],$A4930),CHAR(34),
", MethodCode:  ",CHAR(34),INDEX(Methods[Method Code],$A4930),CHAR(34),
", MethodName:  ",CHAR(34),INDEX(Methods[Method Name],$A4930),CHAR(34),
", MethodDescription:  ",CHAR(34),INDEX(Methods[Method Description],$A4930),CHAR(34),
", MethodLink:  ",CHAR(34),INDEX(Methods[Method Link],$A4930),CHAR(34),
", OrganizationID: *OrganizationID",TEXT(MATCH(INDEX(Methods[Organization Name],$A4930),Organizations[Organization Name],0),"0000"),"}"))</f>
        <v>#REF!</v>
      </c>
      <c r="Q4930" t="e">
        <f>IF(INDEX(Variables[Variable Type],$A4930)="","",
CONCATENATE("  - &amp;VariableID",TEXT($A4930,"0000"),
" {","VariableTypeCV:  ",CHAR(34),INDEX(Variables[Variable Type],$A4930),CHAR(34),
", VariableCode:  ",CHAR(34),INDEX(Variables[Variable Code],$A4930),CHAR(34),
", VariableNameCV:  ",CHAR(34),INDEX(Variables[Variable Name],$A4930),CHAR(34),
", VariableDefinition:  ",CHAR(34),INDEX(Variables[Variable Definition],$A4930),CHAR(34),
", SpecciationCV:  ",CHAR(34),INDEX(Variables[Speciation],$A4930),CHAR(34),
", NoDataValue:  ",CHAR(34),INDEX(Variables[No Data Value],$A4930),CHAR(34),"}"))</f>
        <v>#REF!</v>
      </c>
    </row>
    <row r="4931" spans="1:17" x14ac:dyDescent="0.25">
      <c r="A4931">
        <v>4928</v>
      </c>
      <c r="D4931" t="e">
        <f>IF(INDEX(People[First Name],$A4931)="","",
CONCATENATE("  - &amp;PersonID",TEXT($A4931,"0000"),
" {","PersonFirstName:  ",CHAR(34),INDEX(People[First Name],$A4931),CHAR(34),
", PersonMiddleName:  ",CHAR(34),INDEX(People[Middle Name],$A4931),CHAR(34),
", PersonLastName:  ",CHAR(34),INDEX(People[Last Name],$A4931),CHAR(34),"}"))</f>
        <v>#REF!</v>
      </c>
      <c r="E4931" t="e">
        <f>IF(INDEX(Organizations[Organization Type '[CV']],$A4931)="","",
CONCATENATE("  - &amp;OrganizationID",TEXT($A4931,"0000"),
" {","OrganizationTypeCV:  ",CHAR(34),INDEX(Organizations[Organization Type '[CV']],$A4931),CHAR(34),
", OrganizationCode:  ",CHAR(34),INDEX(Organizations[Organization Code],$A4931),CHAR(34),
", OrganizationName:  ",CHAR(34),INDEX(Organizations[Organization Name],$A4931),CHAR(34),
", OrganizationDescription:  ",CHAR(34),INDEX(Organizations[Organization Description],$A4931),CHAR(34),
", OrganizationLink:  ",CHAR(34),INDEX(Organizations[Organization Link],$A4931),CHAR(34),"}"))</f>
        <v>#REF!</v>
      </c>
      <c r="F4931" t="e">
        <f>IF(INDEX(People[First Name],$A4931)="","",
CONCATENATE("  - &amp;AffiliationID",TEXT($A4931,"0000"),
" {PersonID: *PersonID",TEXT($A4931,"0000"),
", OrganizationID: *OrganizationID",TEXT(MATCH(INDEX(People[Organization Name],$A4931),Organizations[Organization Name],0),"0000"),
", IsPrimaryOrganizationContact: , AffiliationStartDate: , AffiliationEndDate: , PrimaryPhone: ",
", PrimaryEmail: ",CHAR(34),INDEX(People[Primary Email],$A4931),CHAR(34),
", PrimaryAddress: ",CHAR(34),INDEX(People[Primary Address],$A4931),CHAR(34),
", PersonLink: }"))</f>
        <v>#REF!</v>
      </c>
      <c r="H4931" t="e">
        <f>IF(COUNTA(CitationInformation)=0,"",IF(INDEX(AuthorList[Author Name],$A4931)="","",
CONCATENATE("  - &amp;AuthorListID",TEXT($A4931,"0000"),
"  {CitationID: *CitationID0001",
", PersonID: *PersonID",TEXT(MATCH(INDEX(AuthorList[Author Name],$A4931),People[Full Name],0),"0000"),
", AuthorOrder: ",INDEX(AuthorList[Author Number],$A4931),"}")))</f>
        <v>#REF!</v>
      </c>
      <c r="K4931" t="e">
        <f>IF(INDEX(SamplingFeatures[Feature Code],$A4931)="","",
CONCATENATE("  - &amp;SamplingFeatureID",TEXT($A4931,"0000"),
" {","SamplingFeatureUUID:  ",CHAR(34),INDEX(SamplingFeatures[Sampling Feature UUID],$A4931),CHAR(34),
", SamplingFeatureTypeCV:  ",CHAR(34),INDEX(SamplingFeatures[Sampling Feature Type],$A4931),CHAR(34),
", SamplingFeatureCode:  ",CHAR(34),INDEX(SamplingFeatures[Feature Code],$A4931),CHAR(34),
", SamplingFeatureName:  ",CHAR(34),INDEX(SamplingFeatures[Feature Name],$A4931),CHAR(34),
", SamplingFeatureDescription:  ",CHAR(34),INDEX(SamplingFeatures[Feature Description],$A4931),CHAR(34),
", SamplingFeatureGeotypeCV:  ",CHAR(34),INDEX(SamplingFeatures[Feature Geo Type],$A4931),CHAR(34),
", FeatureGeometry:  ",CHAR(34),INDEX(SamplingFeatures[Feature Geometry],$A4931),CHAR(34),
", Elevation_m:  ",CHAR(34),INDEX(SamplingFeatures[Elevation_m],$A4931),CHAR(34),
", ElevationDatumCV:  ",CHAR(34),ElevationDatum,CHAR(34),"}"))</f>
        <v>#REF!</v>
      </c>
      <c r="L4931" t="e">
        <f>IF(INDEX(SamplingFeatures[Sampling Feature Type],$A4931)&lt;&gt;"Site","",
CONCATENATE("  - &amp;SiteID",TEXT(SUMPRODUCT(--($L$3:$L4930&lt;&gt;"")),"0000"),
" {","SamplingFeatureID:  *SamplingFeatureID",TEXT($A4931,"0000"),
", SiteTypeCV:  ",CHAR(34),INDEX(Sites[Site Type],$A4931),CHAR(34),
", Latitude:  ",INDEX(Sites[Latitude],$A4931),
", Longitude:  ",INDEX(Sites[Longitude],$A4931),
", SRSName:  ",CHAR(34),LatLonDatum,CHAR(34),"}"))</f>
        <v>#REF!</v>
      </c>
      <c r="M4931" t="e">
        <f>IF(INDEX(SamplingFeatures[Sampling Feature Type],$A4931)&lt;&gt;"Specimen","",
CONCATENATE("  - &amp;SpecimenID",TEXT(SUMPRODUCT(--($M$3:$M4930&lt;&gt;"")),"0000"),
" {","SamplingFeatureID:  *SamplingFeatureID",TEXT($A4931,"0000"),
", SpecimenTypeCV:  ",CHAR(34),INDEX(Specimens[Specimen Type],$A4931),CHAR(34),
", SpecimenMediumCV:  ",INDEX(Specimens[Specimen Medium],$A4931),
", IsFieldSpecimen:  ",CHAR(34),INDEX(Specimens[Is Field Specimen?],$A4931),CHAR(34),"}"))</f>
        <v>#REF!</v>
      </c>
      <c r="N4931" t="e">
        <f>IF(COUNTA(SpatialOffsets[])=0,"", IF(INDEX(SpatialOffsets[Spatial Offset Type],$A4931)="","",
CONCATENATE("  - &amp;SpatialOffsetID",TEXT($A4931,"0000"),
" {","SpatialOffsetTypeCV:  ",CHAR(34),INDEX(SpatialOffsets[Spatial Offset Type],$A4931),CHAR(34),
", Offset1Value:  ",INDEX(SpatialOffsets[Offset 1 Value],$A4931),
", Offset1UnitID:  ",CHAR(34),INDEX(SpatialOffsets[Offset 1 Unit],$A4931),CHAR(34),
", Offset2Value:  ",INDEX(SpatialOffsets[Offset 2 Value],$A4931),
", Offset2UnitID:  ",CHAR(34),INDEX(SpatialOffsets[Offset 2 Unit],$A4931),CHAR(34),
", Offset3Value:  ",INDEX(SpatialOffsets[Offset 3 Value],$A4931),
", Offset3UnitID:  ",CHAR(34),INDEX(SpatialOffsets[Offset 3 Unit],$A4931),CHAR(34),,"}")))</f>
        <v>#REF!</v>
      </c>
      <c r="O4931" t="e">
        <f>IF(COUNTA(RelatedFeatures[])=0,"", IF(INDEX(RelatedFeatures[First Sampling Feature Code],$A4931)="","",
CONCATENATE("  - &amp;RelationID",TEXT($A4931,"0000"),
" {","SamplingFeatureID:  *SamplingFeatureID",TEXT(MATCH(INDEX(RelatedFeatures[First Sampling Feature Code],$A4931),SamplingFeatures[Feature Code],0),"0000"),
", RelationshipTypeCV:  ",CHAR(34),INDEX(RelatedFeatures[Relationship Type],$A4931),CHAR(34),
", RelatedFeatureID: *SamplingFeatureID",TEXT(MATCH(INDEX(RelatedFeatures[Second Sampling Feature Code],$A4931),SamplingFeatures[Feature Code],0),"0000"),
", SpatialOffsetID:  ",IF(INDEX(RelatedFeatures[Offset Number],$A4931)="","",CONCATENATE("*SpatialOffsetID",TEXT(INDEX(RelatedFeatures[Offset Number],$A4931),"0000"))),"}")))</f>
        <v>#REF!</v>
      </c>
      <c r="P4931" t="e">
        <f>IF(INDEX(Methods[Method Type],$A4931)="","",
CONCATENATE("  - &amp;MethodID",TEXT($A4931,"0000"),
" {","MethodTypeCV:  ",CHAR(34),INDEX(Methods[Method Type],$A4931),CHAR(34),
", MethodCode:  ",CHAR(34),INDEX(Methods[Method Code],$A4931),CHAR(34),
", MethodName:  ",CHAR(34),INDEX(Methods[Method Name],$A4931),CHAR(34),
", MethodDescription:  ",CHAR(34),INDEX(Methods[Method Description],$A4931),CHAR(34),
", MethodLink:  ",CHAR(34),INDEX(Methods[Method Link],$A4931),CHAR(34),
", OrganizationID: *OrganizationID",TEXT(MATCH(INDEX(Methods[Organization Name],$A4931),Organizations[Organization Name],0),"0000"),"}"))</f>
        <v>#REF!</v>
      </c>
      <c r="Q4931" t="e">
        <f>IF(INDEX(Variables[Variable Type],$A4931)="","",
CONCATENATE("  - &amp;VariableID",TEXT($A4931,"0000"),
" {","VariableTypeCV:  ",CHAR(34),INDEX(Variables[Variable Type],$A4931),CHAR(34),
", VariableCode:  ",CHAR(34),INDEX(Variables[Variable Code],$A4931),CHAR(34),
", VariableNameCV:  ",CHAR(34),INDEX(Variables[Variable Name],$A4931),CHAR(34),
", VariableDefinition:  ",CHAR(34),INDEX(Variables[Variable Definition],$A4931),CHAR(34),
", SpecciationCV:  ",CHAR(34),INDEX(Variables[Speciation],$A4931),CHAR(34),
", NoDataValue:  ",CHAR(34),INDEX(Variables[No Data Value],$A4931),CHAR(34),"}"))</f>
        <v>#REF!</v>
      </c>
    </row>
    <row r="4932" spans="1:17" x14ac:dyDescent="0.25">
      <c r="A4932">
        <v>4929</v>
      </c>
      <c r="D4932" t="e">
        <f>IF(INDEX(People[First Name],$A4932)="","",
CONCATENATE("  - &amp;PersonID",TEXT($A4932,"0000"),
" {","PersonFirstName:  ",CHAR(34),INDEX(People[First Name],$A4932),CHAR(34),
", PersonMiddleName:  ",CHAR(34),INDEX(People[Middle Name],$A4932),CHAR(34),
", PersonLastName:  ",CHAR(34),INDEX(People[Last Name],$A4932),CHAR(34),"}"))</f>
        <v>#REF!</v>
      </c>
      <c r="E4932" t="e">
        <f>IF(INDEX(Organizations[Organization Type '[CV']],$A4932)="","",
CONCATENATE("  - &amp;OrganizationID",TEXT($A4932,"0000"),
" {","OrganizationTypeCV:  ",CHAR(34),INDEX(Organizations[Organization Type '[CV']],$A4932),CHAR(34),
", OrganizationCode:  ",CHAR(34),INDEX(Organizations[Organization Code],$A4932),CHAR(34),
", OrganizationName:  ",CHAR(34),INDEX(Organizations[Organization Name],$A4932),CHAR(34),
", OrganizationDescription:  ",CHAR(34),INDEX(Organizations[Organization Description],$A4932),CHAR(34),
", OrganizationLink:  ",CHAR(34),INDEX(Organizations[Organization Link],$A4932),CHAR(34),"}"))</f>
        <v>#REF!</v>
      </c>
      <c r="F4932" t="e">
        <f>IF(INDEX(People[First Name],$A4932)="","",
CONCATENATE("  - &amp;AffiliationID",TEXT($A4932,"0000"),
" {PersonID: *PersonID",TEXT($A4932,"0000"),
", OrganizationID: *OrganizationID",TEXT(MATCH(INDEX(People[Organization Name],$A4932),Organizations[Organization Name],0),"0000"),
", IsPrimaryOrganizationContact: , AffiliationStartDate: , AffiliationEndDate: , PrimaryPhone: ",
", PrimaryEmail: ",CHAR(34),INDEX(People[Primary Email],$A4932),CHAR(34),
", PrimaryAddress: ",CHAR(34),INDEX(People[Primary Address],$A4932),CHAR(34),
", PersonLink: }"))</f>
        <v>#REF!</v>
      </c>
      <c r="H4932" t="e">
        <f>IF(COUNTA(CitationInformation)=0,"",IF(INDEX(AuthorList[Author Name],$A4932)="","",
CONCATENATE("  - &amp;AuthorListID",TEXT($A4932,"0000"),
"  {CitationID: *CitationID0001",
", PersonID: *PersonID",TEXT(MATCH(INDEX(AuthorList[Author Name],$A4932),People[Full Name],0),"0000"),
", AuthorOrder: ",INDEX(AuthorList[Author Number],$A4932),"}")))</f>
        <v>#REF!</v>
      </c>
      <c r="K4932" t="e">
        <f>IF(INDEX(SamplingFeatures[Feature Code],$A4932)="","",
CONCATENATE("  - &amp;SamplingFeatureID",TEXT($A4932,"0000"),
" {","SamplingFeatureUUID:  ",CHAR(34),INDEX(SamplingFeatures[Sampling Feature UUID],$A4932),CHAR(34),
", SamplingFeatureTypeCV:  ",CHAR(34),INDEX(SamplingFeatures[Sampling Feature Type],$A4932),CHAR(34),
", SamplingFeatureCode:  ",CHAR(34),INDEX(SamplingFeatures[Feature Code],$A4932),CHAR(34),
", SamplingFeatureName:  ",CHAR(34),INDEX(SamplingFeatures[Feature Name],$A4932),CHAR(34),
", SamplingFeatureDescription:  ",CHAR(34),INDEX(SamplingFeatures[Feature Description],$A4932),CHAR(34),
", SamplingFeatureGeotypeCV:  ",CHAR(34),INDEX(SamplingFeatures[Feature Geo Type],$A4932),CHAR(34),
", FeatureGeometry:  ",CHAR(34),INDEX(SamplingFeatures[Feature Geometry],$A4932),CHAR(34),
", Elevation_m:  ",CHAR(34),INDEX(SamplingFeatures[Elevation_m],$A4932),CHAR(34),
", ElevationDatumCV:  ",CHAR(34),ElevationDatum,CHAR(34),"}"))</f>
        <v>#REF!</v>
      </c>
      <c r="L4932" t="e">
        <f>IF(INDEX(SamplingFeatures[Sampling Feature Type],$A4932)&lt;&gt;"Site","",
CONCATENATE("  - &amp;SiteID",TEXT(SUMPRODUCT(--($L$3:$L4931&lt;&gt;"")),"0000"),
" {","SamplingFeatureID:  *SamplingFeatureID",TEXT($A4932,"0000"),
", SiteTypeCV:  ",CHAR(34),INDEX(Sites[Site Type],$A4932),CHAR(34),
", Latitude:  ",INDEX(Sites[Latitude],$A4932),
", Longitude:  ",INDEX(Sites[Longitude],$A4932),
", SRSName:  ",CHAR(34),LatLonDatum,CHAR(34),"}"))</f>
        <v>#REF!</v>
      </c>
      <c r="M4932" t="e">
        <f>IF(INDEX(SamplingFeatures[Sampling Feature Type],$A4932)&lt;&gt;"Specimen","",
CONCATENATE("  - &amp;SpecimenID",TEXT(SUMPRODUCT(--($M$3:$M4931&lt;&gt;"")),"0000"),
" {","SamplingFeatureID:  *SamplingFeatureID",TEXT($A4932,"0000"),
", SpecimenTypeCV:  ",CHAR(34),INDEX(Specimens[Specimen Type],$A4932),CHAR(34),
", SpecimenMediumCV:  ",INDEX(Specimens[Specimen Medium],$A4932),
", IsFieldSpecimen:  ",CHAR(34),INDEX(Specimens[Is Field Specimen?],$A4932),CHAR(34),"}"))</f>
        <v>#REF!</v>
      </c>
      <c r="N4932" t="e">
        <f>IF(COUNTA(SpatialOffsets[])=0,"", IF(INDEX(SpatialOffsets[Spatial Offset Type],$A4932)="","",
CONCATENATE("  - &amp;SpatialOffsetID",TEXT($A4932,"0000"),
" {","SpatialOffsetTypeCV:  ",CHAR(34),INDEX(SpatialOffsets[Spatial Offset Type],$A4932),CHAR(34),
", Offset1Value:  ",INDEX(SpatialOffsets[Offset 1 Value],$A4932),
", Offset1UnitID:  ",CHAR(34),INDEX(SpatialOffsets[Offset 1 Unit],$A4932),CHAR(34),
", Offset2Value:  ",INDEX(SpatialOffsets[Offset 2 Value],$A4932),
", Offset2UnitID:  ",CHAR(34),INDEX(SpatialOffsets[Offset 2 Unit],$A4932),CHAR(34),
", Offset3Value:  ",INDEX(SpatialOffsets[Offset 3 Value],$A4932),
", Offset3UnitID:  ",CHAR(34),INDEX(SpatialOffsets[Offset 3 Unit],$A4932),CHAR(34),,"}")))</f>
        <v>#REF!</v>
      </c>
      <c r="O4932" t="e">
        <f>IF(COUNTA(RelatedFeatures[])=0,"", IF(INDEX(RelatedFeatures[First Sampling Feature Code],$A4932)="","",
CONCATENATE("  - &amp;RelationID",TEXT($A4932,"0000"),
" {","SamplingFeatureID:  *SamplingFeatureID",TEXT(MATCH(INDEX(RelatedFeatures[First Sampling Feature Code],$A4932),SamplingFeatures[Feature Code],0),"0000"),
", RelationshipTypeCV:  ",CHAR(34),INDEX(RelatedFeatures[Relationship Type],$A4932),CHAR(34),
", RelatedFeatureID: *SamplingFeatureID",TEXT(MATCH(INDEX(RelatedFeatures[Second Sampling Feature Code],$A4932),SamplingFeatures[Feature Code],0),"0000"),
", SpatialOffsetID:  ",IF(INDEX(RelatedFeatures[Offset Number],$A4932)="","",CONCATENATE("*SpatialOffsetID",TEXT(INDEX(RelatedFeatures[Offset Number],$A4932),"0000"))),"}")))</f>
        <v>#REF!</v>
      </c>
      <c r="P4932" t="e">
        <f>IF(INDEX(Methods[Method Type],$A4932)="","",
CONCATENATE("  - &amp;MethodID",TEXT($A4932,"0000"),
" {","MethodTypeCV:  ",CHAR(34),INDEX(Methods[Method Type],$A4932),CHAR(34),
", MethodCode:  ",CHAR(34),INDEX(Methods[Method Code],$A4932),CHAR(34),
", MethodName:  ",CHAR(34),INDEX(Methods[Method Name],$A4932),CHAR(34),
", MethodDescription:  ",CHAR(34),INDEX(Methods[Method Description],$A4932),CHAR(34),
", MethodLink:  ",CHAR(34),INDEX(Methods[Method Link],$A4932),CHAR(34),
", OrganizationID: *OrganizationID",TEXT(MATCH(INDEX(Methods[Organization Name],$A4932),Organizations[Organization Name],0),"0000"),"}"))</f>
        <v>#REF!</v>
      </c>
      <c r="Q4932" t="e">
        <f>IF(INDEX(Variables[Variable Type],$A4932)="","",
CONCATENATE("  - &amp;VariableID",TEXT($A4932,"0000"),
" {","VariableTypeCV:  ",CHAR(34),INDEX(Variables[Variable Type],$A4932),CHAR(34),
", VariableCode:  ",CHAR(34),INDEX(Variables[Variable Code],$A4932),CHAR(34),
", VariableNameCV:  ",CHAR(34),INDEX(Variables[Variable Name],$A4932),CHAR(34),
", VariableDefinition:  ",CHAR(34),INDEX(Variables[Variable Definition],$A4932),CHAR(34),
", SpecciationCV:  ",CHAR(34),INDEX(Variables[Speciation],$A4932),CHAR(34),
", NoDataValue:  ",CHAR(34),INDEX(Variables[No Data Value],$A4932),CHAR(34),"}"))</f>
        <v>#REF!</v>
      </c>
    </row>
    <row r="4933" spans="1:17" x14ac:dyDescent="0.25">
      <c r="A4933">
        <v>4930</v>
      </c>
      <c r="D4933" t="e">
        <f>IF(INDEX(People[First Name],$A4933)="","",
CONCATENATE("  - &amp;PersonID",TEXT($A4933,"0000"),
" {","PersonFirstName:  ",CHAR(34),INDEX(People[First Name],$A4933),CHAR(34),
", PersonMiddleName:  ",CHAR(34),INDEX(People[Middle Name],$A4933),CHAR(34),
", PersonLastName:  ",CHAR(34),INDEX(People[Last Name],$A4933),CHAR(34),"}"))</f>
        <v>#REF!</v>
      </c>
      <c r="E4933" t="e">
        <f>IF(INDEX(Organizations[Organization Type '[CV']],$A4933)="","",
CONCATENATE("  - &amp;OrganizationID",TEXT($A4933,"0000"),
" {","OrganizationTypeCV:  ",CHAR(34),INDEX(Organizations[Organization Type '[CV']],$A4933),CHAR(34),
", OrganizationCode:  ",CHAR(34),INDEX(Organizations[Organization Code],$A4933),CHAR(34),
", OrganizationName:  ",CHAR(34),INDEX(Organizations[Organization Name],$A4933),CHAR(34),
", OrganizationDescription:  ",CHAR(34),INDEX(Organizations[Organization Description],$A4933),CHAR(34),
", OrganizationLink:  ",CHAR(34),INDEX(Organizations[Organization Link],$A4933),CHAR(34),"}"))</f>
        <v>#REF!</v>
      </c>
      <c r="F4933" t="e">
        <f>IF(INDEX(People[First Name],$A4933)="","",
CONCATENATE("  - &amp;AffiliationID",TEXT($A4933,"0000"),
" {PersonID: *PersonID",TEXT($A4933,"0000"),
", OrganizationID: *OrganizationID",TEXT(MATCH(INDEX(People[Organization Name],$A4933),Organizations[Organization Name],0),"0000"),
", IsPrimaryOrganizationContact: , AffiliationStartDate: , AffiliationEndDate: , PrimaryPhone: ",
", PrimaryEmail: ",CHAR(34),INDEX(People[Primary Email],$A4933),CHAR(34),
", PrimaryAddress: ",CHAR(34),INDEX(People[Primary Address],$A4933),CHAR(34),
", PersonLink: }"))</f>
        <v>#REF!</v>
      </c>
      <c r="H4933" t="e">
        <f>IF(COUNTA(CitationInformation)=0,"",IF(INDEX(AuthorList[Author Name],$A4933)="","",
CONCATENATE("  - &amp;AuthorListID",TEXT($A4933,"0000"),
"  {CitationID: *CitationID0001",
", PersonID: *PersonID",TEXT(MATCH(INDEX(AuthorList[Author Name],$A4933),People[Full Name],0),"0000"),
", AuthorOrder: ",INDEX(AuthorList[Author Number],$A4933),"}")))</f>
        <v>#REF!</v>
      </c>
      <c r="K4933" t="e">
        <f>IF(INDEX(SamplingFeatures[Feature Code],$A4933)="","",
CONCATENATE("  - &amp;SamplingFeatureID",TEXT($A4933,"0000"),
" {","SamplingFeatureUUID:  ",CHAR(34),INDEX(SamplingFeatures[Sampling Feature UUID],$A4933),CHAR(34),
", SamplingFeatureTypeCV:  ",CHAR(34),INDEX(SamplingFeatures[Sampling Feature Type],$A4933),CHAR(34),
", SamplingFeatureCode:  ",CHAR(34),INDEX(SamplingFeatures[Feature Code],$A4933),CHAR(34),
", SamplingFeatureName:  ",CHAR(34),INDEX(SamplingFeatures[Feature Name],$A4933),CHAR(34),
", SamplingFeatureDescription:  ",CHAR(34),INDEX(SamplingFeatures[Feature Description],$A4933),CHAR(34),
", SamplingFeatureGeotypeCV:  ",CHAR(34),INDEX(SamplingFeatures[Feature Geo Type],$A4933),CHAR(34),
", FeatureGeometry:  ",CHAR(34),INDEX(SamplingFeatures[Feature Geometry],$A4933),CHAR(34),
", Elevation_m:  ",CHAR(34),INDEX(SamplingFeatures[Elevation_m],$A4933),CHAR(34),
", ElevationDatumCV:  ",CHAR(34),ElevationDatum,CHAR(34),"}"))</f>
        <v>#REF!</v>
      </c>
      <c r="L4933" t="e">
        <f>IF(INDEX(SamplingFeatures[Sampling Feature Type],$A4933)&lt;&gt;"Site","",
CONCATENATE("  - &amp;SiteID",TEXT(SUMPRODUCT(--($L$3:$L4932&lt;&gt;"")),"0000"),
" {","SamplingFeatureID:  *SamplingFeatureID",TEXT($A4933,"0000"),
", SiteTypeCV:  ",CHAR(34),INDEX(Sites[Site Type],$A4933),CHAR(34),
", Latitude:  ",INDEX(Sites[Latitude],$A4933),
", Longitude:  ",INDEX(Sites[Longitude],$A4933),
", SRSName:  ",CHAR(34),LatLonDatum,CHAR(34),"}"))</f>
        <v>#REF!</v>
      </c>
      <c r="M4933" t="e">
        <f>IF(INDEX(SamplingFeatures[Sampling Feature Type],$A4933)&lt;&gt;"Specimen","",
CONCATENATE("  - &amp;SpecimenID",TEXT(SUMPRODUCT(--($M$3:$M4932&lt;&gt;"")),"0000"),
" {","SamplingFeatureID:  *SamplingFeatureID",TEXT($A4933,"0000"),
", SpecimenTypeCV:  ",CHAR(34),INDEX(Specimens[Specimen Type],$A4933),CHAR(34),
", SpecimenMediumCV:  ",INDEX(Specimens[Specimen Medium],$A4933),
", IsFieldSpecimen:  ",CHAR(34),INDEX(Specimens[Is Field Specimen?],$A4933),CHAR(34),"}"))</f>
        <v>#REF!</v>
      </c>
      <c r="N4933" t="e">
        <f>IF(COUNTA(SpatialOffsets[])=0,"", IF(INDEX(SpatialOffsets[Spatial Offset Type],$A4933)="","",
CONCATENATE("  - &amp;SpatialOffsetID",TEXT($A4933,"0000"),
" {","SpatialOffsetTypeCV:  ",CHAR(34),INDEX(SpatialOffsets[Spatial Offset Type],$A4933),CHAR(34),
", Offset1Value:  ",INDEX(SpatialOffsets[Offset 1 Value],$A4933),
", Offset1UnitID:  ",CHAR(34),INDEX(SpatialOffsets[Offset 1 Unit],$A4933),CHAR(34),
", Offset2Value:  ",INDEX(SpatialOffsets[Offset 2 Value],$A4933),
", Offset2UnitID:  ",CHAR(34),INDEX(SpatialOffsets[Offset 2 Unit],$A4933),CHAR(34),
", Offset3Value:  ",INDEX(SpatialOffsets[Offset 3 Value],$A4933),
", Offset3UnitID:  ",CHAR(34),INDEX(SpatialOffsets[Offset 3 Unit],$A4933),CHAR(34),,"}")))</f>
        <v>#REF!</v>
      </c>
      <c r="O4933" t="e">
        <f>IF(COUNTA(RelatedFeatures[])=0,"", IF(INDEX(RelatedFeatures[First Sampling Feature Code],$A4933)="","",
CONCATENATE("  - &amp;RelationID",TEXT($A4933,"0000"),
" {","SamplingFeatureID:  *SamplingFeatureID",TEXT(MATCH(INDEX(RelatedFeatures[First Sampling Feature Code],$A4933),SamplingFeatures[Feature Code],0),"0000"),
", RelationshipTypeCV:  ",CHAR(34),INDEX(RelatedFeatures[Relationship Type],$A4933),CHAR(34),
", RelatedFeatureID: *SamplingFeatureID",TEXT(MATCH(INDEX(RelatedFeatures[Second Sampling Feature Code],$A4933),SamplingFeatures[Feature Code],0),"0000"),
", SpatialOffsetID:  ",IF(INDEX(RelatedFeatures[Offset Number],$A4933)="","",CONCATENATE("*SpatialOffsetID",TEXT(INDEX(RelatedFeatures[Offset Number],$A4933),"0000"))),"}")))</f>
        <v>#REF!</v>
      </c>
      <c r="P4933" t="e">
        <f>IF(INDEX(Methods[Method Type],$A4933)="","",
CONCATENATE("  - &amp;MethodID",TEXT($A4933,"0000"),
" {","MethodTypeCV:  ",CHAR(34),INDEX(Methods[Method Type],$A4933),CHAR(34),
", MethodCode:  ",CHAR(34),INDEX(Methods[Method Code],$A4933),CHAR(34),
", MethodName:  ",CHAR(34),INDEX(Methods[Method Name],$A4933),CHAR(34),
", MethodDescription:  ",CHAR(34),INDEX(Methods[Method Description],$A4933),CHAR(34),
", MethodLink:  ",CHAR(34),INDEX(Methods[Method Link],$A4933),CHAR(34),
", OrganizationID: *OrganizationID",TEXT(MATCH(INDEX(Methods[Organization Name],$A4933),Organizations[Organization Name],0),"0000"),"}"))</f>
        <v>#REF!</v>
      </c>
      <c r="Q4933" t="e">
        <f>IF(INDEX(Variables[Variable Type],$A4933)="","",
CONCATENATE("  - &amp;VariableID",TEXT($A4933,"0000"),
" {","VariableTypeCV:  ",CHAR(34),INDEX(Variables[Variable Type],$A4933),CHAR(34),
", VariableCode:  ",CHAR(34),INDEX(Variables[Variable Code],$A4933),CHAR(34),
", VariableNameCV:  ",CHAR(34),INDEX(Variables[Variable Name],$A4933),CHAR(34),
", VariableDefinition:  ",CHAR(34),INDEX(Variables[Variable Definition],$A4933),CHAR(34),
", SpecciationCV:  ",CHAR(34),INDEX(Variables[Speciation],$A4933),CHAR(34),
", NoDataValue:  ",CHAR(34),INDEX(Variables[No Data Value],$A4933),CHAR(34),"}"))</f>
        <v>#REF!</v>
      </c>
    </row>
    <row r="4934" spans="1:17" x14ac:dyDescent="0.25">
      <c r="A4934">
        <v>4931</v>
      </c>
      <c r="D4934" t="e">
        <f>IF(INDEX(People[First Name],$A4934)="","",
CONCATENATE("  - &amp;PersonID",TEXT($A4934,"0000"),
" {","PersonFirstName:  ",CHAR(34),INDEX(People[First Name],$A4934),CHAR(34),
", PersonMiddleName:  ",CHAR(34),INDEX(People[Middle Name],$A4934),CHAR(34),
", PersonLastName:  ",CHAR(34),INDEX(People[Last Name],$A4934),CHAR(34),"}"))</f>
        <v>#REF!</v>
      </c>
      <c r="E4934" t="e">
        <f>IF(INDEX(Organizations[Organization Type '[CV']],$A4934)="","",
CONCATENATE("  - &amp;OrganizationID",TEXT($A4934,"0000"),
" {","OrganizationTypeCV:  ",CHAR(34),INDEX(Organizations[Organization Type '[CV']],$A4934),CHAR(34),
", OrganizationCode:  ",CHAR(34),INDEX(Organizations[Organization Code],$A4934),CHAR(34),
", OrganizationName:  ",CHAR(34),INDEX(Organizations[Organization Name],$A4934),CHAR(34),
", OrganizationDescription:  ",CHAR(34),INDEX(Organizations[Organization Description],$A4934),CHAR(34),
", OrganizationLink:  ",CHAR(34),INDEX(Organizations[Organization Link],$A4934),CHAR(34),"}"))</f>
        <v>#REF!</v>
      </c>
      <c r="F4934" t="e">
        <f>IF(INDEX(People[First Name],$A4934)="","",
CONCATENATE("  - &amp;AffiliationID",TEXT($A4934,"0000"),
" {PersonID: *PersonID",TEXT($A4934,"0000"),
", OrganizationID: *OrganizationID",TEXT(MATCH(INDEX(People[Organization Name],$A4934),Organizations[Organization Name],0),"0000"),
", IsPrimaryOrganizationContact: , AffiliationStartDate: , AffiliationEndDate: , PrimaryPhone: ",
", PrimaryEmail: ",CHAR(34),INDEX(People[Primary Email],$A4934),CHAR(34),
", PrimaryAddress: ",CHAR(34),INDEX(People[Primary Address],$A4934),CHAR(34),
", PersonLink: }"))</f>
        <v>#REF!</v>
      </c>
      <c r="H4934" t="e">
        <f>IF(COUNTA(CitationInformation)=0,"",IF(INDEX(AuthorList[Author Name],$A4934)="","",
CONCATENATE("  - &amp;AuthorListID",TEXT($A4934,"0000"),
"  {CitationID: *CitationID0001",
", PersonID: *PersonID",TEXT(MATCH(INDEX(AuthorList[Author Name],$A4934),People[Full Name],0),"0000"),
", AuthorOrder: ",INDEX(AuthorList[Author Number],$A4934),"}")))</f>
        <v>#REF!</v>
      </c>
      <c r="K4934" t="e">
        <f>IF(INDEX(SamplingFeatures[Feature Code],$A4934)="","",
CONCATENATE("  - &amp;SamplingFeatureID",TEXT($A4934,"0000"),
" {","SamplingFeatureUUID:  ",CHAR(34),INDEX(SamplingFeatures[Sampling Feature UUID],$A4934),CHAR(34),
", SamplingFeatureTypeCV:  ",CHAR(34),INDEX(SamplingFeatures[Sampling Feature Type],$A4934),CHAR(34),
", SamplingFeatureCode:  ",CHAR(34),INDEX(SamplingFeatures[Feature Code],$A4934),CHAR(34),
", SamplingFeatureName:  ",CHAR(34),INDEX(SamplingFeatures[Feature Name],$A4934),CHAR(34),
", SamplingFeatureDescription:  ",CHAR(34),INDEX(SamplingFeatures[Feature Description],$A4934),CHAR(34),
", SamplingFeatureGeotypeCV:  ",CHAR(34),INDEX(SamplingFeatures[Feature Geo Type],$A4934),CHAR(34),
", FeatureGeometry:  ",CHAR(34),INDEX(SamplingFeatures[Feature Geometry],$A4934),CHAR(34),
", Elevation_m:  ",CHAR(34),INDEX(SamplingFeatures[Elevation_m],$A4934),CHAR(34),
", ElevationDatumCV:  ",CHAR(34),ElevationDatum,CHAR(34),"}"))</f>
        <v>#REF!</v>
      </c>
      <c r="L4934" t="e">
        <f>IF(INDEX(SamplingFeatures[Sampling Feature Type],$A4934)&lt;&gt;"Site","",
CONCATENATE("  - &amp;SiteID",TEXT(SUMPRODUCT(--($L$3:$L4933&lt;&gt;"")),"0000"),
" {","SamplingFeatureID:  *SamplingFeatureID",TEXT($A4934,"0000"),
", SiteTypeCV:  ",CHAR(34),INDEX(Sites[Site Type],$A4934),CHAR(34),
", Latitude:  ",INDEX(Sites[Latitude],$A4934),
", Longitude:  ",INDEX(Sites[Longitude],$A4934),
", SRSName:  ",CHAR(34),LatLonDatum,CHAR(34),"}"))</f>
        <v>#REF!</v>
      </c>
      <c r="M4934" t="e">
        <f>IF(INDEX(SamplingFeatures[Sampling Feature Type],$A4934)&lt;&gt;"Specimen","",
CONCATENATE("  - &amp;SpecimenID",TEXT(SUMPRODUCT(--($M$3:$M4933&lt;&gt;"")),"0000"),
" {","SamplingFeatureID:  *SamplingFeatureID",TEXT($A4934,"0000"),
", SpecimenTypeCV:  ",CHAR(34),INDEX(Specimens[Specimen Type],$A4934),CHAR(34),
", SpecimenMediumCV:  ",INDEX(Specimens[Specimen Medium],$A4934),
", IsFieldSpecimen:  ",CHAR(34),INDEX(Specimens[Is Field Specimen?],$A4934),CHAR(34),"}"))</f>
        <v>#REF!</v>
      </c>
      <c r="N4934" t="e">
        <f>IF(COUNTA(SpatialOffsets[])=0,"", IF(INDEX(SpatialOffsets[Spatial Offset Type],$A4934)="","",
CONCATENATE("  - &amp;SpatialOffsetID",TEXT($A4934,"0000"),
" {","SpatialOffsetTypeCV:  ",CHAR(34),INDEX(SpatialOffsets[Spatial Offset Type],$A4934),CHAR(34),
", Offset1Value:  ",INDEX(SpatialOffsets[Offset 1 Value],$A4934),
", Offset1UnitID:  ",CHAR(34),INDEX(SpatialOffsets[Offset 1 Unit],$A4934),CHAR(34),
", Offset2Value:  ",INDEX(SpatialOffsets[Offset 2 Value],$A4934),
", Offset2UnitID:  ",CHAR(34),INDEX(SpatialOffsets[Offset 2 Unit],$A4934),CHAR(34),
", Offset3Value:  ",INDEX(SpatialOffsets[Offset 3 Value],$A4934),
", Offset3UnitID:  ",CHAR(34),INDEX(SpatialOffsets[Offset 3 Unit],$A4934),CHAR(34),,"}")))</f>
        <v>#REF!</v>
      </c>
      <c r="O4934" t="e">
        <f>IF(COUNTA(RelatedFeatures[])=0,"", IF(INDEX(RelatedFeatures[First Sampling Feature Code],$A4934)="","",
CONCATENATE("  - &amp;RelationID",TEXT($A4934,"0000"),
" {","SamplingFeatureID:  *SamplingFeatureID",TEXT(MATCH(INDEX(RelatedFeatures[First Sampling Feature Code],$A4934),SamplingFeatures[Feature Code],0),"0000"),
", RelationshipTypeCV:  ",CHAR(34),INDEX(RelatedFeatures[Relationship Type],$A4934),CHAR(34),
", RelatedFeatureID: *SamplingFeatureID",TEXT(MATCH(INDEX(RelatedFeatures[Second Sampling Feature Code],$A4934),SamplingFeatures[Feature Code],0),"0000"),
", SpatialOffsetID:  ",IF(INDEX(RelatedFeatures[Offset Number],$A4934)="","",CONCATENATE("*SpatialOffsetID",TEXT(INDEX(RelatedFeatures[Offset Number],$A4934),"0000"))),"}")))</f>
        <v>#REF!</v>
      </c>
      <c r="P4934" t="e">
        <f>IF(INDEX(Methods[Method Type],$A4934)="","",
CONCATENATE("  - &amp;MethodID",TEXT($A4934,"0000"),
" {","MethodTypeCV:  ",CHAR(34),INDEX(Methods[Method Type],$A4934),CHAR(34),
", MethodCode:  ",CHAR(34),INDEX(Methods[Method Code],$A4934),CHAR(34),
", MethodName:  ",CHAR(34),INDEX(Methods[Method Name],$A4934),CHAR(34),
", MethodDescription:  ",CHAR(34),INDEX(Methods[Method Description],$A4934),CHAR(34),
", MethodLink:  ",CHAR(34),INDEX(Methods[Method Link],$A4934),CHAR(34),
", OrganizationID: *OrganizationID",TEXT(MATCH(INDEX(Methods[Organization Name],$A4934),Organizations[Organization Name],0),"0000"),"}"))</f>
        <v>#REF!</v>
      </c>
      <c r="Q4934" t="e">
        <f>IF(INDEX(Variables[Variable Type],$A4934)="","",
CONCATENATE("  - &amp;VariableID",TEXT($A4934,"0000"),
" {","VariableTypeCV:  ",CHAR(34),INDEX(Variables[Variable Type],$A4934),CHAR(34),
", VariableCode:  ",CHAR(34),INDEX(Variables[Variable Code],$A4934),CHAR(34),
", VariableNameCV:  ",CHAR(34),INDEX(Variables[Variable Name],$A4934),CHAR(34),
", VariableDefinition:  ",CHAR(34),INDEX(Variables[Variable Definition],$A4934),CHAR(34),
", SpecciationCV:  ",CHAR(34),INDEX(Variables[Speciation],$A4934),CHAR(34),
", NoDataValue:  ",CHAR(34),INDEX(Variables[No Data Value],$A4934),CHAR(34),"}"))</f>
        <v>#REF!</v>
      </c>
    </row>
    <row r="4935" spans="1:17" x14ac:dyDescent="0.25">
      <c r="A4935">
        <v>4932</v>
      </c>
      <c r="D4935" t="e">
        <f>IF(INDEX(People[First Name],$A4935)="","",
CONCATENATE("  - &amp;PersonID",TEXT($A4935,"0000"),
" {","PersonFirstName:  ",CHAR(34),INDEX(People[First Name],$A4935),CHAR(34),
", PersonMiddleName:  ",CHAR(34),INDEX(People[Middle Name],$A4935),CHAR(34),
", PersonLastName:  ",CHAR(34),INDEX(People[Last Name],$A4935),CHAR(34),"}"))</f>
        <v>#REF!</v>
      </c>
      <c r="E4935" t="e">
        <f>IF(INDEX(Organizations[Organization Type '[CV']],$A4935)="","",
CONCATENATE("  - &amp;OrganizationID",TEXT($A4935,"0000"),
" {","OrganizationTypeCV:  ",CHAR(34),INDEX(Organizations[Organization Type '[CV']],$A4935),CHAR(34),
", OrganizationCode:  ",CHAR(34),INDEX(Organizations[Organization Code],$A4935),CHAR(34),
", OrganizationName:  ",CHAR(34),INDEX(Organizations[Organization Name],$A4935),CHAR(34),
", OrganizationDescription:  ",CHAR(34),INDEX(Organizations[Organization Description],$A4935),CHAR(34),
", OrganizationLink:  ",CHAR(34),INDEX(Organizations[Organization Link],$A4935),CHAR(34),"}"))</f>
        <v>#REF!</v>
      </c>
      <c r="F4935" t="e">
        <f>IF(INDEX(People[First Name],$A4935)="","",
CONCATENATE("  - &amp;AffiliationID",TEXT($A4935,"0000"),
" {PersonID: *PersonID",TEXT($A4935,"0000"),
", OrganizationID: *OrganizationID",TEXT(MATCH(INDEX(People[Organization Name],$A4935),Organizations[Organization Name],0),"0000"),
", IsPrimaryOrganizationContact: , AffiliationStartDate: , AffiliationEndDate: , PrimaryPhone: ",
", PrimaryEmail: ",CHAR(34),INDEX(People[Primary Email],$A4935),CHAR(34),
", PrimaryAddress: ",CHAR(34),INDEX(People[Primary Address],$A4935),CHAR(34),
", PersonLink: }"))</f>
        <v>#REF!</v>
      </c>
      <c r="H4935" t="e">
        <f>IF(COUNTA(CitationInformation)=0,"",IF(INDEX(AuthorList[Author Name],$A4935)="","",
CONCATENATE("  - &amp;AuthorListID",TEXT($A4935,"0000"),
"  {CitationID: *CitationID0001",
", PersonID: *PersonID",TEXT(MATCH(INDEX(AuthorList[Author Name],$A4935),People[Full Name],0),"0000"),
", AuthorOrder: ",INDEX(AuthorList[Author Number],$A4935),"}")))</f>
        <v>#REF!</v>
      </c>
      <c r="K4935" t="e">
        <f>IF(INDEX(SamplingFeatures[Feature Code],$A4935)="","",
CONCATENATE("  - &amp;SamplingFeatureID",TEXT($A4935,"0000"),
" {","SamplingFeatureUUID:  ",CHAR(34),INDEX(SamplingFeatures[Sampling Feature UUID],$A4935),CHAR(34),
", SamplingFeatureTypeCV:  ",CHAR(34),INDEX(SamplingFeatures[Sampling Feature Type],$A4935),CHAR(34),
", SamplingFeatureCode:  ",CHAR(34),INDEX(SamplingFeatures[Feature Code],$A4935),CHAR(34),
", SamplingFeatureName:  ",CHAR(34),INDEX(SamplingFeatures[Feature Name],$A4935),CHAR(34),
", SamplingFeatureDescription:  ",CHAR(34),INDEX(SamplingFeatures[Feature Description],$A4935),CHAR(34),
", SamplingFeatureGeotypeCV:  ",CHAR(34),INDEX(SamplingFeatures[Feature Geo Type],$A4935),CHAR(34),
", FeatureGeometry:  ",CHAR(34),INDEX(SamplingFeatures[Feature Geometry],$A4935),CHAR(34),
", Elevation_m:  ",CHAR(34),INDEX(SamplingFeatures[Elevation_m],$A4935),CHAR(34),
", ElevationDatumCV:  ",CHAR(34),ElevationDatum,CHAR(34),"}"))</f>
        <v>#REF!</v>
      </c>
      <c r="L4935" t="e">
        <f>IF(INDEX(SamplingFeatures[Sampling Feature Type],$A4935)&lt;&gt;"Site","",
CONCATENATE("  - &amp;SiteID",TEXT(SUMPRODUCT(--($L$3:$L4934&lt;&gt;"")),"0000"),
" {","SamplingFeatureID:  *SamplingFeatureID",TEXT($A4935,"0000"),
", SiteTypeCV:  ",CHAR(34),INDEX(Sites[Site Type],$A4935),CHAR(34),
", Latitude:  ",INDEX(Sites[Latitude],$A4935),
", Longitude:  ",INDEX(Sites[Longitude],$A4935),
", SRSName:  ",CHAR(34),LatLonDatum,CHAR(34),"}"))</f>
        <v>#REF!</v>
      </c>
      <c r="M4935" t="e">
        <f>IF(INDEX(SamplingFeatures[Sampling Feature Type],$A4935)&lt;&gt;"Specimen","",
CONCATENATE("  - &amp;SpecimenID",TEXT(SUMPRODUCT(--($M$3:$M4934&lt;&gt;"")),"0000"),
" {","SamplingFeatureID:  *SamplingFeatureID",TEXT($A4935,"0000"),
", SpecimenTypeCV:  ",CHAR(34),INDEX(Specimens[Specimen Type],$A4935),CHAR(34),
", SpecimenMediumCV:  ",INDEX(Specimens[Specimen Medium],$A4935),
", IsFieldSpecimen:  ",CHAR(34),INDEX(Specimens[Is Field Specimen?],$A4935),CHAR(34),"}"))</f>
        <v>#REF!</v>
      </c>
      <c r="N4935" t="e">
        <f>IF(COUNTA(SpatialOffsets[])=0,"", IF(INDEX(SpatialOffsets[Spatial Offset Type],$A4935)="","",
CONCATENATE("  - &amp;SpatialOffsetID",TEXT($A4935,"0000"),
" {","SpatialOffsetTypeCV:  ",CHAR(34),INDEX(SpatialOffsets[Spatial Offset Type],$A4935),CHAR(34),
", Offset1Value:  ",INDEX(SpatialOffsets[Offset 1 Value],$A4935),
", Offset1UnitID:  ",CHAR(34),INDEX(SpatialOffsets[Offset 1 Unit],$A4935),CHAR(34),
", Offset2Value:  ",INDEX(SpatialOffsets[Offset 2 Value],$A4935),
", Offset2UnitID:  ",CHAR(34),INDEX(SpatialOffsets[Offset 2 Unit],$A4935),CHAR(34),
", Offset3Value:  ",INDEX(SpatialOffsets[Offset 3 Value],$A4935),
", Offset3UnitID:  ",CHAR(34),INDEX(SpatialOffsets[Offset 3 Unit],$A4935),CHAR(34),,"}")))</f>
        <v>#REF!</v>
      </c>
      <c r="O4935" t="e">
        <f>IF(COUNTA(RelatedFeatures[])=0,"", IF(INDEX(RelatedFeatures[First Sampling Feature Code],$A4935)="","",
CONCATENATE("  - &amp;RelationID",TEXT($A4935,"0000"),
" {","SamplingFeatureID:  *SamplingFeatureID",TEXT(MATCH(INDEX(RelatedFeatures[First Sampling Feature Code],$A4935),SamplingFeatures[Feature Code],0),"0000"),
", RelationshipTypeCV:  ",CHAR(34),INDEX(RelatedFeatures[Relationship Type],$A4935),CHAR(34),
", RelatedFeatureID: *SamplingFeatureID",TEXT(MATCH(INDEX(RelatedFeatures[Second Sampling Feature Code],$A4935),SamplingFeatures[Feature Code],0),"0000"),
", SpatialOffsetID:  ",IF(INDEX(RelatedFeatures[Offset Number],$A4935)="","",CONCATENATE("*SpatialOffsetID",TEXT(INDEX(RelatedFeatures[Offset Number],$A4935),"0000"))),"}")))</f>
        <v>#REF!</v>
      </c>
      <c r="P4935" t="e">
        <f>IF(INDEX(Methods[Method Type],$A4935)="","",
CONCATENATE("  - &amp;MethodID",TEXT($A4935,"0000"),
" {","MethodTypeCV:  ",CHAR(34),INDEX(Methods[Method Type],$A4935),CHAR(34),
", MethodCode:  ",CHAR(34),INDEX(Methods[Method Code],$A4935),CHAR(34),
", MethodName:  ",CHAR(34),INDEX(Methods[Method Name],$A4935),CHAR(34),
", MethodDescription:  ",CHAR(34),INDEX(Methods[Method Description],$A4935),CHAR(34),
", MethodLink:  ",CHAR(34),INDEX(Methods[Method Link],$A4935),CHAR(34),
", OrganizationID: *OrganizationID",TEXT(MATCH(INDEX(Methods[Organization Name],$A4935),Organizations[Organization Name],0),"0000"),"}"))</f>
        <v>#REF!</v>
      </c>
      <c r="Q4935" t="e">
        <f>IF(INDEX(Variables[Variable Type],$A4935)="","",
CONCATENATE("  - &amp;VariableID",TEXT($A4935,"0000"),
" {","VariableTypeCV:  ",CHAR(34),INDEX(Variables[Variable Type],$A4935),CHAR(34),
", VariableCode:  ",CHAR(34),INDEX(Variables[Variable Code],$A4935),CHAR(34),
", VariableNameCV:  ",CHAR(34),INDEX(Variables[Variable Name],$A4935),CHAR(34),
", VariableDefinition:  ",CHAR(34),INDEX(Variables[Variable Definition],$A4935),CHAR(34),
", SpecciationCV:  ",CHAR(34),INDEX(Variables[Speciation],$A4935),CHAR(34),
", NoDataValue:  ",CHAR(34),INDEX(Variables[No Data Value],$A4935),CHAR(34),"}"))</f>
        <v>#REF!</v>
      </c>
    </row>
    <row r="4936" spans="1:17" x14ac:dyDescent="0.25">
      <c r="A4936">
        <v>4933</v>
      </c>
      <c r="D4936" t="e">
        <f>IF(INDEX(People[First Name],$A4936)="","",
CONCATENATE("  - &amp;PersonID",TEXT($A4936,"0000"),
" {","PersonFirstName:  ",CHAR(34),INDEX(People[First Name],$A4936),CHAR(34),
", PersonMiddleName:  ",CHAR(34),INDEX(People[Middle Name],$A4936),CHAR(34),
", PersonLastName:  ",CHAR(34),INDEX(People[Last Name],$A4936),CHAR(34),"}"))</f>
        <v>#REF!</v>
      </c>
      <c r="E4936" t="e">
        <f>IF(INDEX(Organizations[Organization Type '[CV']],$A4936)="","",
CONCATENATE("  - &amp;OrganizationID",TEXT($A4936,"0000"),
" {","OrganizationTypeCV:  ",CHAR(34),INDEX(Organizations[Organization Type '[CV']],$A4936),CHAR(34),
", OrganizationCode:  ",CHAR(34),INDEX(Organizations[Organization Code],$A4936),CHAR(34),
", OrganizationName:  ",CHAR(34),INDEX(Organizations[Organization Name],$A4936),CHAR(34),
", OrganizationDescription:  ",CHAR(34),INDEX(Organizations[Organization Description],$A4936),CHAR(34),
", OrganizationLink:  ",CHAR(34),INDEX(Organizations[Organization Link],$A4936),CHAR(34),"}"))</f>
        <v>#REF!</v>
      </c>
      <c r="F4936" t="e">
        <f>IF(INDEX(People[First Name],$A4936)="","",
CONCATENATE("  - &amp;AffiliationID",TEXT($A4936,"0000"),
" {PersonID: *PersonID",TEXT($A4936,"0000"),
", OrganizationID: *OrganizationID",TEXT(MATCH(INDEX(People[Organization Name],$A4936),Organizations[Organization Name],0),"0000"),
", IsPrimaryOrganizationContact: , AffiliationStartDate: , AffiliationEndDate: , PrimaryPhone: ",
", PrimaryEmail: ",CHAR(34),INDEX(People[Primary Email],$A4936),CHAR(34),
", PrimaryAddress: ",CHAR(34),INDEX(People[Primary Address],$A4936),CHAR(34),
", PersonLink: }"))</f>
        <v>#REF!</v>
      </c>
      <c r="H4936" t="e">
        <f>IF(COUNTA(CitationInformation)=0,"",IF(INDEX(AuthorList[Author Name],$A4936)="","",
CONCATENATE("  - &amp;AuthorListID",TEXT($A4936,"0000"),
"  {CitationID: *CitationID0001",
", PersonID: *PersonID",TEXT(MATCH(INDEX(AuthorList[Author Name],$A4936),People[Full Name],0),"0000"),
", AuthorOrder: ",INDEX(AuthorList[Author Number],$A4936),"}")))</f>
        <v>#REF!</v>
      </c>
      <c r="K4936" t="e">
        <f>IF(INDEX(SamplingFeatures[Feature Code],$A4936)="","",
CONCATENATE("  - &amp;SamplingFeatureID",TEXT($A4936,"0000"),
" {","SamplingFeatureUUID:  ",CHAR(34),INDEX(SamplingFeatures[Sampling Feature UUID],$A4936),CHAR(34),
", SamplingFeatureTypeCV:  ",CHAR(34),INDEX(SamplingFeatures[Sampling Feature Type],$A4936),CHAR(34),
", SamplingFeatureCode:  ",CHAR(34),INDEX(SamplingFeatures[Feature Code],$A4936),CHAR(34),
", SamplingFeatureName:  ",CHAR(34),INDEX(SamplingFeatures[Feature Name],$A4936),CHAR(34),
", SamplingFeatureDescription:  ",CHAR(34),INDEX(SamplingFeatures[Feature Description],$A4936),CHAR(34),
", SamplingFeatureGeotypeCV:  ",CHAR(34),INDEX(SamplingFeatures[Feature Geo Type],$A4936),CHAR(34),
", FeatureGeometry:  ",CHAR(34),INDEX(SamplingFeatures[Feature Geometry],$A4936),CHAR(34),
", Elevation_m:  ",CHAR(34),INDEX(SamplingFeatures[Elevation_m],$A4936),CHAR(34),
", ElevationDatumCV:  ",CHAR(34),ElevationDatum,CHAR(34),"}"))</f>
        <v>#REF!</v>
      </c>
      <c r="L4936" t="e">
        <f>IF(INDEX(SamplingFeatures[Sampling Feature Type],$A4936)&lt;&gt;"Site","",
CONCATENATE("  - &amp;SiteID",TEXT(SUMPRODUCT(--($L$3:$L4935&lt;&gt;"")),"0000"),
" {","SamplingFeatureID:  *SamplingFeatureID",TEXT($A4936,"0000"),
", SiteTypeCV:  ",CHAR(34),INDEX(Sites[Site Type],$A4936),CHAR(34),
", Latitude:  ",INDEX(Sites[Latitude],$A4936),
", Longitude:  ",INDEX(Sites[Longitude],$A4936),
", SRSName:  ",CHAR(34),LatLonDatum,CHAR(34),"}"))</f>
        <v>#REF!</v>
      </c>
      <c r="M4936" t="e">
        <f>IF(INDEX(SamplingFeatures[Sampling Feature Type],$A4936)&lt;&gt;"Specimen","",
CONCATENATE("  - &amp;SpecimenID",TEXT(SUMPRODUCT(--($M$3:$M4935&lt;&gt;"")),"0000"),
" {","SamplingFeatureID:  *SamplingFeatureID",TEXT($A4936,"0000"),
", SpecimenTypeCV:  ",CHAR(34),INDEX(Specimens[Specimen Type],$A4936),CHAR(34),
", SpecimenMediumCV:  ",INDEX(Specimens[Specimen Medium],$A4936),
", IsFieldSpecimen:  ",CHAR(34),INDEX(Specimens[Is Field Specimen?],$A4936),CHAR(34),"}"))</f>
        <v>#REF!</v>
      </c>
      <c r="N4936" t="e">
        <f>IF(COUNTA(SpatialOffsets[])=0,"", IF(INDEX(SpatialOffsets[Spatial Offset Type],$A4936)="","",
CONCATENATE("  - &amp;SpatialOffsetID",TEXT($A4936,"0000"),
" {","SpatialOffsetTypeCV:  ",CHAR(34),INDEX(SpatialOffsets[Spatial Offset Type],$A4936),CHAR(34),
", Offset1Value:  ",INDEX(SpatialOffsets[Offset 1 Value],$A4936),
", Offset1UnitID:  ",CHAR(34),INDEX(SpatialOffsets[Offset 1 Unit],$A4936),CHAR(34),
", Offset2Value:  ",INDEX(SpatialOffsets[Offset 2 Value],$A4936),
", Offset2UnitID:  ",CHAR(34),INDEX(SpatialOffsets[Offset 2 Unit],$A4936),CHAR(34),
", Offset3Value:  ",INDEX(SpatialOffsets[Offset 3 Value],$A4936),
", Offset3UnitID:  ",CHAR(34),INDEX(SpatialOffsets[Offset 3 Unit],$A4936),CHAR(34),,"}")))</f>
        <v>#REF!</v>
      </c>
      <c r="O4936" t="e">
        <f>IF(COUNTA(RelatedFeatures[])=0,"", IF(INDEX(RelatedFeatures[First Sampling Feature Code],$A4936)="","",
CONCATENATE("  - &amp;RelationID",TEXT($A4936,"0000"),
" {","SamplingFeatureID:  *SamplingFeatureID",TEXT(MATCH(INDEX(RelatedFeatures[First Sampling Feature Code],$A4936),SamplingFeatures[Feature Code],0),"0000"),
", RelationshipTypeCV:  ",CHAR(34),INDEX(RelatedFeatures[Relationship Type],$A4936),CHAR(34),
", RelatedFeatureID: *SamplingFeatureID",TEXT(MATCH(INDEX(RelatedFeatures[Second Sampling Feature Code],$A4936),SamplingFeatures[Feature Code],0),"0000"),
", SpatialOffsetID:  ",IF(INDEX(RelatedFeatures[Offset Number],$A4936)="","",CONCATENATE("*SpatialOffsetID",TEXT(INDEX(RelatedFeatures[Offset Number],$A4936),"0000"))),"}")))</f>
        <v>#REF!</v>
      </c>
      <c r="P4936" t="e">
        <f>IF(INDEX(Methods[Method Type],$A4936)="","",
CONCATENATE("  - &amp;MethodID",TEXT($A4936,"0000"),
" {","MethodTypeCV:  ",CHAR(34),INDEX(Methods[Method Type],$A4936),CHAR(34),
", MethodCode:  ",CHAR(34),INDEX(Methods[Method Code],$A4936),CHAR(34),
", MethodName:  ",CHAR(34),INDEX(Methods[Method Name],$A4936),CHAR(34),
", MethodDescription:  ",CHAR(34),INDEX(Methods[Method Description],$A4936),CHAR(34),
", MethodLink:  ",CHAR(34),INDEX(Methods[Method Link],$A4936),CHAR(34),
", OrganizationID: *OrganizationID",TEXT(MATCH(INDEX(Methods[Organization Name],$A4936),Organizations[Organization Name],0),"0000"),"}"))</f>
        <v>#REF!</v>
      </c>
      <c r="Q4936" t="e">
        <f>IF(INDEX(Variables[Variable Type],$A4936)="","",
CONCATENATE("  - &amp;VariableID",TEXT($A4936,"0000"),
" {","VariableTypeCV:  ",CHAR(34),INDEX(Variables[Variable Type],$A4936),CHAR(34),
", VariableCode:  ",CHAR(34),INDEX(Variables[Variable Code],$A4936),CHAR(34),
", VariableNameCV:  ",CHAR(34),INDEX(Variables[Variable Name],$A4936),CHAR(34),
", VariableDefinition:  ",CHAR(34),INDEX(Variables[Variable Definition],$A4936),CHAR(34),
", SpecciationCV:  ",CHAR(34),INDEX(Variables[Speciation],$A4936),CHAR(34),
", NoDataValue:  ",CHAR(34),INDEX(Variables[No Data Value],$A4936),CHAR(34),"}"))</f>
        <v>#REF!</v>
      </c>
    </row>
    <row r="4937" spans="1:17" x14ac:dyDescent="0.25">
      <c r="A4937">
        <v>4934</v>
      </c>
      <c r="D4937" t="e">
        <f>IF(INDEX(People[First Name],$A4937)="","",
CONCATENATE("  - &amp;PersonID",TEXT($A4937,"0000"),
" {","PersonFirstName:  ",CHAR(34),INDEX(People[First Name],$A4937),CHAR(34),
", PersonMiddleName:  ",CHAR(34),INDEX(People[Middle Name],$A4937),CHAR(34),
", PersonLastName:  ",CHAR(34),INDEX(People[Last Name],$A4937),CHAR(34),"}"))</f>
        <v>#REF!</v>
      </c>
      <c r="E4937" t="e">
        <f>IF(INDEX(Organizations[Organization Type '[CV']],$A4937)="","",
CONCATENATE("  - &amp;OrganizationID",TEXT($A4937,"0000"),
" {","OrganizationTypeCV:  ",CHAR(34),INDEX(Organizations[Organization Type '[CV']],$A4937),CHAR(34),
", OrganizationCode:  ",CHAR(34),INDEX(Organizations[Organization Code],$A4937),CHAR(34),
", OrganizationName:  ",CHAR(34),INDEX(Organizations[Organization Name],$A4937),CHAR(34),
", OrganizationDescription:  ",CHAR(34),INDEX(Organizations[Organization Description],$A4937),CHAR(34),
", OrganizationLink:  ",CHAR(34),INDEX(Organizations[Organization Link],$A4937),CHAR(34),"}"))</f>
        <v>#REF!</v>
      </c>
      <c r="F4937" t="e">
        <f>IF(INDEX(People[First Name],$A4937)="","",
CONCATENATE("  - &amp;AffiliationID",TEXT($A4937,"0000"),
" {PersonID: *PersonID",TEXT($A4937,"0000"),
", OrganizationID: *OrganizationID",TEXT(MATCH(INDEX(People[Organization Name],$A4937),Organizations[Organization Name],0),"0000"),
", IsPrimaryOrganizationContact: , AffiliationStartDate: , AffiliationEndDate: , PrimaryPhone: ",
", PrimaryEmail: ",CHAR(34),INDEX(People[Primary Email],$A4937),CHAR(34),
", PrimaryAddress: ",CHAR(34),INDEX(People[Primary Address],$A4937),CHAR(34),
", PersonLink: }"))</f>
        <v>#REF!</v>
      </c>
      <c r="H4937" t="e">
        <f>IF(COUNTA(CitationInformation)=0,"",IF(INDEX(AuthorList[Author Name],$A4937)="","",
CONCATENATE("  - &amp;AuthorListID",TEXT($A4937,"0000"),
"  {CitationID: *CitationID0001",
", PersonID: *PersonID",TEXT(MATCH(INDEX(AuthorList[Author Name],$A4937),People[Full Name],0),"0000"),
", AuthorOrder: ",INDEX(AuthorList[Author Number],$A4937),"}")))</f>
        <v>#REF!</v>
      </c>
      <c r="K4937" t="e">
        <f>IF(INDEX(SamplingFeatures[Feature Code],$A4937)="","",
CONCATENATE("  - &amp;SamplingFeatureID",TEXT($A4937,"0000"),
" {","SamplingFeatureUUID:  ",CHAR(34),INDEX(SamplingFeatures[Sampling Feature UUID],$A4937),CHAR(34),
", SamplingFeatureTypeCV:  ",CHAR(34),INDEX(SamplingFeatures[Sampling Feature Type],$A4937),CHAR(34),
", SamplingFeatureCode:  ",CHAR(34),INDEX(SamplingFeatures[Feature Code],$A4937),CHAR(34),
", SamplingFeatureName:  ",CHAR(34),INDEX(SamplingFeatures[Feature Name],$A4937),CHAR(34),
", SamplingFeatureDescription:  ",CHAR(34),INDEX(SamplingFeatures[Feature Description],$A4937),CHAR(34),
", SamplingFeatureGeotypeCV:  ",CHAR(34),INDEX(SamplingFeatures[Feature Geo Type],$A4937),CHAR(34),
", FeatureGeometry:  ",CHAR(34),INDEX(SamplingFeatures[Feature Geometry],$A4937),CHAR(34),
", Elevation_m:  ",CHAR(34),INDEX(SamplingFeatures[Elevation_m],$A4937),CHAR(34),
", ElevationDatumCV:  ",CHAR(34),ElevationDatum,CHAR(34),"}"))</f>
        <v>#REF!</v>
      </c>
      <c r="L4937" t="e">
        <f>IF(INDEX(SamplingFeatures[Sampling Feature Type],$A4937)&lt;&gt;"Site","",
CONCATENATE("  - &amp;SiteID",TEXT(SUMPRODUCT(--($L$3:$L4936&lt;&gt;"")),"0000"),
" {","SamplingFeatureID:  *SamplingFeatureID",TEXT($A4937,"0000"),
", SiteTypeCV:  ",CHAR(34),INDEX(Sites[Site Type],$A4937),CHAR(34),
", Latitude:  ",INDEX(Sites[Latitude],$A4937),
", Longitude:  ",INDEX(Sites[Longitude],$A4937),
", SRSName:  ",CHAR(34),LatLonDatum,CHAR(34),"}"))</f>
        <v>#REF!</v>
      </c>
      <c r="M4937" t="e">
        <f>IF(INDEX(SamplingFeatures[Sampling Feature Type],$A4937)&lt;&gt;"Specimen","",
CONCATENATE("  - &amp;SpecimenID",TEXT(SUMPRODUCT(--($M$3:$M4936&lt;&gt;"")),"0000"),
" {","SamplingFeatureID:  *SamplingFeatureID",TEXT($A4937,"0000"),
", SpecimenTypeCV:  ",CHAR(34),INDEX(Specimens[Specimen Type],$A4937),CHAR(34),
", SpecimenMediumCV:  ",INDEX(Specimens[Specimen Medium],$A4937),
", IsFieldSpecimen:  ",CHAR(34),INDEX(Specimens[Is Field Specimen?],$A4937),CHAR(34),"}"))</f>
        <v>#REF!</v>
      </c>
      <c r="N4937" t="e">
        <f>IF(COUNTA(SpatialOffsets[])=0,"", IF(INDEX(SpatialOffsets[Spatial Offset Type],$A4937)="","",
CONCATENATE("  - &amp;SpatialOffsetID",TEXT($A4937,"0000"),
" {","SpatialOffsetTypeCV:  ",CHAR(34),INDEX(SpatialOffsets[Spatial Offset Type],$A4937),CHAR(34),
", Offset1Value:  ",INDEX(SpatialOffsets[Offset 1 Value],$A4937),
", Offset1UnitID:  ",CHAR(34),INDEX(SpatialOffsets[Offset 1 Unit],$A4937),CHAR(34),
", Offset2Value:  ",INDEX(SpatialOffsets[Offset 2 Value],$A4937),
", Offset2UnitID:  ",CHAR(34),INDEX(SpatialOffsets[Offset 2 Unit],$A4937),CHAR(34),
", Offset3Value:  ",INDEX(SpatialOffsets[Offset 3 Value],$A4937),
", Offset3UnitID:  ",CHAR(34),INDEX(SpatialOffsets[Offset 3 Unit],$A4937),CHAR(34),,"}")))</f>
        <v>#REF!</v>
      </c>
      <c r="O4937" t="e">
        <f>IF(COUNTA(RelatedFeatures[])=0,"", IF(INDEX(RelatedFeatures[First Sampling Feature Code],$A4937)="","",
CONCATENATE("  - &amp;RelationID",TEXT($A4937,"0000"),
" {","SamplingFeatureID:  *SamplingFeatureID",TEXT(MATCH(INDEX(RelatedFeatures[First Sampling Feature Code],$A4937),SamplingFeatures[Feature Code],0),"0000"),
", RelationshipTypeCV:  ",CHAR(34),INDEX(RelatedFeatures[Relationship Type],$A4937),CHAR(34),
", RelatedFeatureID: *SamplingFeatureID",TEXT(MATCH(INDEX(RelatedFeatures[Second Sampling Feature Code],$A4937),SamplingFeatures[Feature Code],0),"0000"),
", SpatialOffsetID:  ",IF(INDEX(RelatedFeatures[Offset Number],$A4937)="","",CONCATENATE("*SpatialOffsetID",TEXT(INDEX(RelatedFeatures[Offset Number],$A4937),"0000"))),"}")))</f>
        <v>#REF!</v>
      </c>
      <c r="P4937" t="e">
        <f>IF(INDEX(Methods[Method Type],$A4937)="","",
CONCATENATE("  - &amp;MethodID",TEXT($A4937,"0000"),
" {","MethodTypeCV:  ",CHAR(34),INDEX(Methods[Method Type],$A4937),CHAR(34),
", MethodCode:  ",CHAR(34),INDEX(Methods[Method Code],$A4937),CHAR(34),
", MethodName:  ",CHAR(34),INDEX(Methods[Method Name],$A4937),CHAR(34),
", MethodDescription:  ",CHAR(34),INDEX(Methods[Method Description],$A4937),CHAR(34),
", MethodLink:  ",CHAR(34),INDEX(Methods[Method Link],$A4937),CHAR(34),
", OrganizationID: *OrganizationID",TEXT(MATCH(INDEX(Methods[Organization Name],$A4937),Organizations[Organization Name],0),"0000"),"}"))</f>
        <v>#REF!</v>
      </c>
      <c r="Q4937" t="e">
        <f>IF(INDEX(Variables[Variable Type],$A4937)="","",
CONCATENATE("  - &amp;VariableID",TEXT($A4937,"0000"),
" {","VariableTypeCV:  ",CHAR(34),INDEX(Variables[Variable Type],$A4937),CHAR(34),
", VariableCode:  ",CHAR(34),INDEX(Variables[Variable Code],$A4937),CHAR(34),
", VariableNameCV:  ",CHAR(34),INDEX(Variables[Variable Name],$A4937),CHAR(34),
", VariableDefinition:  ",CHAR(34),INDEX(Variables[Variable Definition],$A4937),CHAR(34),
", SpecciationCV:  ",CHAR(34),INDEX(Variables[Speciation],$A4937),CHAR(34),
", NoDataValue:  ",CHAR(34),INDEX(Variables[No Data Value],$A4937),CHAR(34),"}"))</f>
        <v>#REF!</v>
      </c>
    </row>
    <row r="4938" spans="1:17" x14ac:dyDescent="0.25">
      <c r="A4938">
        <v>4935</v>
      </c>
      <c r="D4938" t="e">
        <f>IF(INDEX(People[First Name],$A4938)="","",
CONCATENATE("  - &amp;PersonID",TEXT($A4938,"0000"),
" {","PersonFirstName:  ",CHAR(34),INDEX(People[First Name],$A4938),CHAR(34),
", PersonMiddleName:  ",CHAR(34),INDEX(People[Middle Name],$A4938),CHAR(34),
", PersonLastName:  ",CHAR(34),INDEX(People[Last Name],$A4938),CHAR(34),"}"))</f>
        <v>#REF!</v>
      </c>
      <c r="E4938" t="e">
        <f>IF(INDEX(Organizations[Organization Type '[CV']],$A4938)="","",
CONCATENATE("  - &amp;OrganizationID",TEXT($A4938,"0000"),
" {","OrganizationTypeCV:  ",CHAR(34),INDEX(Organizations[Organization Type '[CV']],$A4938),CHAR(34),
", OrganizationCode:  ",CHAR(34),INDEX(Organizations[Organization Code],$A4938),CHAR(34),
", OrganizationName:  ",CHAR(34),INDEX(Organizations[Organization Name],$A4938),CHAR(34),
", OrganizationDescription:  ",CHAR(34),INDEX(Organizations[Organization Description],$A4938),CHAR(34),
", OrganizationLink:  ",CHAR(34),INDEX(Organizations[Organization Link],$A4938),CHAR(34),"}"))</f>
        <v>#REF!</v>
      </c>
      <c r="F4938" t="e">
        <f>IF(INDEX(People[First Name],$A4938)="","",
CONCATENATE("  - &amp;AffiliationID",TEXT($A4938,"0000"),
" {PersonID: *PersonID",TEXT($A4938,"0000"),
", OrganizationID: *OrganizationID",TEXT(MATCH(INDEX(People[Organization Name],$A4938),Organizations[Organization Name],0),"0000"),
", IsPrimaryOrganizationContact: , AffiliationStartDate: , AffiliationEndDate: , PrimaryPhone: ",
", PrimaryEmail: ",CHAR(34),INDEX(People[Primary Email],$A4938),CHAR(34),
", PrimaryAddress: ",CHAR(34),INDEX(People[Primary Address],$A4938),CHAR(34),
", PersonLink: }"))</f>
        <v>#REF!</v>
      </c>
      <c r="H4938" t="e">
        <f>IF(COUNTA(CitationInformation)=0,"",IF(INDEX(AuthorList[Author Name],$A4938)="","",
CONCATENATE("  - &amp;AuthorListID",TEXT($A4938,"0000"),
"  {CitationID: *CitationID0001",
", PersonID: *PersonID",TEXT(MATCH(INDEX(AuthorList[Author Name],$A4938),People[Full Name],0),"0000"),
", AuthorOrder: ",INDEX(AuthorList[Author Number],$A4938),"}")))</f>
        <v>#REF!</v>
      </c>
      <c r="K4938" t="e">
        <f>IF(INDEX(SamplingFeatures[Feature Code],$A4938)="","",
CONCATENATE("  - &amp;SamplingFeatureID",TEXT($A4938,"0000"),
" {","SamplingFeatureUUID:  ",CHAR(34),INDEX(SamplingFeatures[Sampling Feature UUID],$A4938),CHAR(34),
", SamplingFeatureTypeCV:  ",CHAR(34),INDEX(SamplingFeatures[Sampling Feature Type],$A4938),CHAR(34),
", SamplingFeatureCode:  ",CHAR(34),INDEX(SamplingFeatures[Feature Code],$A4938),CHAR(34),
", SamplingFeatureName:  ",CHAR(34),INDEX(SamplingFeatures[Feature Name],$A4938),CHAR(34),
", SamplingFeatureDescription:  ",CHAR(34),INDEX(SamplingFeatures[Feature Description],$A4938),CHAR(34),
", SamplingFeatureGeotypeCV:  ",CHAR(34),INDEX(SamplingFeatures[Feature Geo Type],$A4938),CHAR(34),
", FeatureGeometry:  ",CHAR(34),INDEX(SamplingFeatures[Feature Geometry],$A4938),CHAR(34),
", Elevation_m:  ",CHAR(34),INDEX(SamplingFeatures[Elevation_m],$A4938),CHAR(34),
", ElevationDatumCV:  ",CHAR(34),ElevationDatum,CHAR(34),"}"))</f>
        <v>#REF!</v>
      </c>
      <c r="L4938" t="e">
        <f>IF(INDEX(SamplingFeatures[Sampling Feature Type],$A4938)&lt;&gt;"Site","",
CONCATENATE("  - &amp;SiteID",TEXT(SUMPRODUCT(--($L$3:$L4937&lt;&gt;"")),"0000"),
" {","SamplingFeatureID:  *SamplingFeatureID",TEXT($A4938,"0000"),
", SiteTypeCV:  ",CHAR(34),INDEX(Sites[Site Type],$A4938),CHAR(34),
", Latitude:  ",INDEX(Sites[Latitude],$A4938),
", Longitude:  ",INDEX(Sites[Longitude],$A4938),
", SRSName:  ",CHAR(34),LatLonDatum,CHAR(34),"}"))</f>
        <v>#REF!</v>
      </c>
      <c r="M4938" t="e">
        <f>IF(INDEX(SamplingFeatures[Sampling Feature Type],$A4938)&lt;&gt;"Specimen","",
CONCATENATE("  - &amp;SpecimenID",TEXT(SUMPRODUCT(--($M$3:$M4937&lt;&gt;"")),"0000"),
" {","SamplingFeatureID:  *SamplingFeatureID",TEXT($A4938,"0000"),
", SpecimenTypeCV:  ",CHAR(34),INDEX(Specimens[Specimen Type],$A4938),CHAR(34),
", SpecimenMediumCV:  ",INDEX(Specimens[Specimen Medium],$A4938),
", IsFieldSpecimen:  ",CHAR(34),INDEX(Specimens[Is Field Specimen?],$A4938),CHAR(34),"}"))</f>
        <v>#REF!</v>
      </c>
      <c r="N4938" t="e">
        <f>IF(COUNTA(SpatialOffsets[])=0,"", IF(INDEX(SpatialOffsets[Spatial Offset Type],$A4938)="","",
CONCATENATE("  - &amp;SpatialOffsetID",TEXT($A4938,"0000"),
" {","SpatialOffsetTypeCV:  ",CHAR(34),INDEX(SpatialOffsets[Spatial Offset Type],$A4938),CHAR(34),
", Offset1Value:  ",INDEX(SpatialOffsets[Offset 1 Value],$A4938),
", Offset1UnitID:  ",CHAR(34),INDEX(SpatialOffsets[Offset 1 Unit],$A4938),CHAR(34),
", Offset2Value:  ",INDEX(SpatialOffsets[Offset 2 Value],$A4938),
", Offset2UnitID:  ",CHAR(34),INDEX(SpatialOffsets[Offset 2 Unit],$A4938),CHAR(34),
", Offset3Value:  ",INDEX(SpatialOffsets[Offset 3 Value],$A4938),
", Offset3UnitID:  ",CHAR(34),INDEX(SpatialOffsets[Offset 3 Unit],$A4938),CHAR(34),,"}")))</f>
        <v>#REF!</v>
      </c>
      <c r="O4938" t="e">
        <f>IF(COUNTA(RelatedFeatures[])=0,"", IF(INDEX(RelatedFeatures[First Sampling Feature Code],$A4938)="","",
CONCATENATE("  - &amp;RelationID",TEXT($A4938,"0000"),
" {","SamplingFeatureID:  *SamplingFeatureID",TEXT(MATCH(INDEX(RelatedFeatures[First Sampling Feature Code],$A4938),SamplingFeatures[Feature Code],0),"0000"),
", RelationshipTypeCV:  ",CHAR(34),INDEX(RelatedFeatures[Relationship Type],$A4938),CHAR(34),
", RelatedFeatureID: *SamplingFeatureID",TEXT(MATCH(INDEX(RelatedFeatures[Second Sampling Feature Code],$A4938),SamplingFeatures[Feature Code],0),"0000"),
", SpatialOffsetID:  ",IF(INDEX(RelatedFeatures[Offset Number],$A4938)="","",CONCATENATE("*SpatialOffsetID",TEXT(INDEX(RelatedFeatures[Offset Number],$A4938),"0000"))),"}")))</f>
        <v>#REF!</v>
      </c>
      <c r="P4938" t="e">
        <f>IF(INDEX(Methods[Method Type],$A4938)="","",
CONCATENATE("  - &amp;MethodID",TEXT($A4938,"0000"),
" {","MethodTypeCV:  ",CHAR(34),INDEX(Methods[Method Type],$A4938),CHAR(34),
", MethodCode:  ",CHAR(34),INDEX(Methods[Method Code],$A4938),CHAR(34),
", MethodName:  ",CHAR(34),INDEX(Methods[Method Name],$A4938),CHAR(34),
", MethodDescription:  ",CHAR(34),INDEX(Methods[Method Description],$A4938),CHAR(34),
", MethodLink:  ",CHAR(34),INDEX(Methods[Method Link],$A4938),CHAR(34),
", OrganizationID: *OrganizationID",TEXT(MATCH(INDEX(Methods[Organization Name],$A4938),Organizations[Organization Name],0),"0000"),"}"))</f>
        <v>#REF!</v>
      </c>
      <c r="Q4938" t="e">
        <f>IF(INDEX(Variables[Variable Type],$A4938)="","",
CONCATENATE("  - &amp;VariableID",TEXT($A4938,"0000"),
" {","VariableTypeCV:  ",CHAR(34),INDEX(Variables[Variable Type],$A4938),CHAR(34),
", VariableCode:  ",CHAR(34),INDEX(Variables[Variable Code],$A4938),CHAR(34),
", VariableNameCV:  ",CHAR(34),INDEX(Variables[Variable Name],$A4938),CHAR(34),
", VariableDefinition:  ",CHAR(34),INDEX(Variables[Variable Definition],$A4938),CHAR(34),
", SpecciationCV:  ",CHAR(34),INDEX(Variables[Speciation],$A4938),CHAR(34),
", NoDataValue:  ",CHAR(34),INDEX(Variables[No Data Value],$A4938),CHAR(34),"}"))</f>
        <v>#REF!</v>
      </c>
    </row>
    <row r="4939" spans="1:17" x14ac:dyDescent="0.25">
      <c r="A4939">
        <v>4936</v>
      </c>
      <c r="D4939" t="e">
        <f>IF(INDEX(People[First Name],$A4939)="","",
CONCATENATE("  - &amp;PersonID",TEXT($A4939,"0000"),
" {","PersonFirstName:  ",CHAR(34),INDEX(People[First Name],$A4939),CHAR(34),
", PersonMiddleName:  ",CHAR(34),INDEX(People[Middle Name],$A4939),CHAR(34),
", PersonLastName:  ",CHAR(34),INDEX(People[Last Name],$A4939),CHAR(34),"}"))</f>
        <v>#REF!</v>
      </c>
      <c r="E4939" t="e">
        <f>IF(INDEX(Organizations[Organization Type '[CV']],$A4939)="","",
CONCATENATE("  - &amp;OrganizationID",TEXT($A4939,"0000"),
" {","OrganizationTypeCV:  ",CHAR(34),INDEX(Organizations[Organization Type '[CV']],$A4939),CHAR(34),
", OrganizationCode:  ",CHAR(34),INDEX(Organizations[Organization Code],$A4939),CHAR(34),
", OrganizationName:  ",CHAR(34),INDEX(Organizations[Organization Name],$A4939),CHAR(34),
", OrganizationDescription:  ",CHAR(34),INDEX(Organizations[Organization Description],$A4939),CHAR(34),
", OrganizationLink:  ",CHAR(34),INDEX(Organizations[Organization Link],$A4939),CHAR(34),"}"))</f>
        <v>#REF!</v>
      </c>
      <c r="F4939" t="e">
        <f>IF(INDEX(People[First Name],$A4939)="","",
CONCATENATE("  - &amp;AffiliationID",TEXT($A4939,"0000"),
" {PersonID: *PersonID",TEXT($A4939,"0000"),
", OrganizationID: *OrganizationID",TEXT(MATCH(INDEX(People[Organization Name],$A4939),Organizations[Organization Name],0),"0000"),
", IsPrimaryOrganizationContact: , AffiliationStartDate: , AffiliationEndDate: , PrimaryPhone: ",
", PrimaryEmail: ",CHAR(34),INDEX(People[Primary Email],$A4939),CHAR(34),
", PrimaryAddress: ",CHAR(34),INDEX(People[Primary Address],$A4939),CHAR(34),
", PersonLink: }"))</f>
        <v>#REF!</v>
      </c>
      <c r="H4939" t="e">
        <f>IF(COUNTA(CitationInformation)=0,"",IF(INDEX(AuthorList[Author Name],$A4939)="","",
CONCATENATE("  - &amp;AuthorListID",TEXT($A4939,"0000"),
"  {CitationID: *CitationID0001",
", PersonID: *PersonID",TEXT(MATCH(INDEX(AuthorList[Author Name],$A4939),People[Full Name],0),"0000"),
", AuthorOrder: ",INDEX(AuthorList[Author Number],$A4939),"}")))</f>
        <v>#REF!</v>
      </c>
      <c r="K4939" t="e">
        <f>IF(INDEX(SamplingFeatures[Feature Code],$A4939)="","",
CONCATENATE("  - &amp;SamplingFeatureID",TEXT($A4939,"0000"),
" {","SamplingFeatureUUID:  ",CHAR(34),INDEX(SamplingFeatures[Sampling Feature UUID],$A4939),CHAR(34),
", SamplingFeatureTypeCV:  ",CHAR(34),INDEX(SamplingFeatures[Sampling Feature Type],$A4939),CHAR(34),
", SamplingFeatureCode:  ",CHAR(34),INDEX(SamplingFeatures[Feature Code],$A4939),CHAR(34),
", SamplingFeatureName:  ",CHAR(34),INDEX(SamplingFeatures[Feature Name],$A4939),CHAR(34),
", SamplingFeatureDescription:  ",CHAR(34),INDEX(SamplingFeatures[Feature Description],$A4939),CHAR(34),
", SamplingFeatureGeotypeCV:  ",CHAR(34),INDEX(SamplingFeatures[Feature Geo Type],$A4939),CHAR(34),
", FeatureGeometry:  ",CHAR(34),INDEX(SamplingFeatures[Feature Geometry],$A4939),CHAR(34),
", Elevation_m:  ",CHAR(34),INDEX(SamplingFeatures[Elevation_m],$A4939),CHAR(34),
", ElevationDatumCV:  ",CHAR(34),ElevationDatum,CHAR(34),"}"))</f>
        <v>#REF!</v>
      </c>
      <c r="L4939" t="e">
        <f>IF(INDEX(SamplingFeatures[Sampling Feature Type],$A4939)&lt;&gt;"Site","",
CONCATENATE("  - &amp;SiteID",TEXT(SUMPRODUCT(--($L$3:$L4938&lt;&gt;"")),"0000"),
" {","SamplingFeatureID:  *SamplingFeatureID",TEXT($A4939,"0000"),
", SiteTypeCV:  ",CHAR(34),INDEX(Sites[Site Type],$A4939),CHAR(34),
", Latitude:  ",INDEX(Sites[Latitude],$A4939),
", Longitude:  ",INDEX(Sites[Longitude],$A4939),
", SRSName:  ",CHAR(34),LatLonDatum,CHAR(34),"}"))</f>
        <v>#REF!</v>
      </c>
      <c r="M4939" t="e">
        <f>IF(INDEX(SamplingFeatures[Sampling Feature Type],$A4939)&lt;&gt;"Specimen","",
CONCATENATE("  - &amp;SpecimenID",TEXT(SUMPRODUCT(--($M$3:$M4938&lt;&gt;"")),"0000"),
" {","SamplingFeatureID:  *SamplingFeatureID",TEXT($A4939,"0000"),
", SpecimenTypeCV:  ",CHAR(34),INDEX(Specimens[Specimen Type],$A4939),CHAR(34),
", SpecimenMediumCV:  ",INDEX(Specimens[Specimen Medium],$A4939),
", IsFieldSpecimen:  ",CHAR(34),INDEX(Specimens[Is Field Specimen?],$A4939),CHAR(34),"}"))</f>
        <v>#REF!</v>
      </c>
      <c r="N4939" t="e">
        <f>IF(COUNTA(SpatialOffsets[])=0,"", IF(INDEX(SpatialOffsets[Spatial Offset Type],$A4939)="","",
CONCATENATE("  - &amp;SpatialOffsetID",TEXT($A4939,"0000"),
" {","SpatialOffsetTypeCV:  ",CHAR(34),INDEX(SpatialOffsets[Spatial Offset Type],$A4939),CHAR(34),
", Offset1Value:  ",INDEX(SpatialOffsets[Offset 1 Value],$A4939),
", Offset1UnitID:  ",CHAR(34),INDEX(SpatialOffsets[Offset 1 Unit],$A4939),CHAR(34),
", Offset2Value:  ",INDEX(SpatialOffsets[Offset 2 Value],$A4939),
", Offset2UnitID:  ",CHAR(34),INDEX(SpatialOffsets[Offset 2 Unit],$A4939),CHAR(34),
", Offset3Value:  ",INDEX(SpatialOffsets[Offset 3 Value],$A4939),
", Offset3UnitID:  ",CHAR(34),INDEX(SpatialOffsets[Offset 3 Unit],$A4939),CHAR(34),,"}")))</f>
        <v>#REF!</v>
      </c>
      <c r="O4939" t="e">
        <f>IF(COUNTA(RelatedFeatures[])=0,"", IF(INDEX(RelatedFeatures[First Sampling Feature Code],$A4939)="","",
CONCATENATE("  - &amp;RelationID",TEXT($A4939,"0000"),
" {","SamplingFeatureID:  *SamplingFeatureID",TEXT(MATCH(INDEX(RelatedFeatures[First Sampling Feature Code],$A4939),SamplingFeatures[Feature Code],0),"0000"),
", RelationshipTypeCV:  ",CHAR(34),INDEX(RelatedFeatures[Relationship Type],$A4939),CHAR(34),
", RelatedFeatureID: *SamplingFeatureID",TEXT(MATCH(INDEX(RelatedFeatures[Second Sampling Feature Code],$A4939),SamplingFeatures[Feature Code],0),"0000"),
", SpatialOffsetID:  ",IF(INDEX(RelatedFeatures[Offset Number],$A4939)="","",CONCATENATE("*SpatialOffsetID",TEXT(INDEX(RelatedFeatures[Offset Number],$A4939),"0000"))),"}")))</f>
        <v>#REF!</v>
      </c>
      <c r="P4939" t="e">
        <f>IF(INDEX(Methods[Method Type],$A4939)="","",
CONCATENATE("  - &amp;MethodID",TEXT($A4939,"0000"),
" {","MethodTypeCV:  ",CHAR(34),INDEX(Methods[Method Type],$A4939),CHAR(34),
", MethodCode:  ",CHAR(34),INDEX(Methods[Method Code],$A4939),CHAR(34),
", MethodName:  ",CHAR(34),INDEX(Methods[Method Name],$A4939),CHAR(34),
", MethodDescription:  ",CHAR(34),INDEX(Methods[Method Description],$A4939),CHAR(34),
", MethodLink:  ",CHAR(34),INDEX(Methods[Method Link],$A4939),CHAR(34),
", OrganizationID: *OrganizationID",TEXT(MATCH(INDEX(Methods[Organization Name],$A4939),Organizations[Organization Name],0),"0000"),"}"))</f>
        <v>#REF!</v>
      </c>
      <c r="Q4939" t="e">
        <f>IF(INDEX(Variables[Variable Type],$A4939)="","",
CONCATENATE("  - &amp;VariableID",TEXT($A4939,"0000"),
" {","VariableTypeCV:  ",CHAR(34),INDEX(Variables[Variable Type],$A4939),CHAR(34),
", VariableCode:  ",CHAR(34),INDEX(Variables[Variable Code],$A4939),CHAR(34),
", VariableNameCV:  ",CHAR(34),INDEX(Variables[Variable Name],$A4939),CHAR(34),
", VariableDefinition:  ",CHAR(34),INDEX(Variables[Variable Definition],$A4939),CHAR(34),
", SpecciationCV:  ",CHAR(34),INDEX(Variables[Speciation],$A4939),CHAR(34),
", NoDataValue:  ",CHAR(34),INDEX(Variables[No Data Value],$A4939),CHAR(34),"}"))</f>
        <v>#REF!</v>
      </c>
    </row>
    <row r="4940" spans="1:17" x14ac:dyDescent="0.25">
      <c r="A4940">
        <v>4937</v>
      </c>
      <c r="D4940" t="e">
        <f>IF(INDEX(People[First Name],$A4940)="","",
CONCATENATE("  - &amp;PersonID",TEXT($A4940,"0000"),
" {","PersonFirstName:  ",CHAR(34),INDEX(People[First Name],$A4940),CHAR(34),
", PersonMiddleName:  ",CHAR(34),INDEX(People[Middle Name],$A4940),CHAR(34),
", PersonLastName:  ",CHAR(34),INDEX(People[Last Name],$A4940),CHAR(34),"}"))</f>
        <v>#REF!</v>
      </c>
      <c r="E4940" t="e">
        <f>IF(INDEX(Organizations[Organization Type '[CV']],$A4940)="","",
CONCATENATE("  - &amp;OrganizationID",TEXT($A4940,"0000"),
" {","OrganizationTypeCV:  ",CHAR(34),INDEX(Organizations[Organization Type '[CV']],$A4940),CHAR(34),
", OrganizationCode:  ",CHAR(34),INDEX(Organizations[Organization Code],$A4940),CHAR(34),
", OrganizationName:  ",CHAR(34),INDEX(Organizations[Organization Name],$A4940),CHAR(34),
", OrganizationDescription:  ",CHAR(34),INDEX(Organizations[Organization Description],$A4940),CHAR(34),
", OrganizationLink:  ",CHAR(34),INDEX(Organizations[Organization Link],$A4940),CHAR(34),"}"))</f>
        <v>#REF!</v>
      </c>
      <c r="F4940" t="e">
        <f>IF(INDEX(People[First Name],$A4940)="","",
CONCATENATE("  - &amp;AffiliationID",TEXT($A4940,"0000"),
" {PersonID: *PersonID",TEXT($A4940,"0000"),
", OrganizationID: *OrganizationID",TEXT(MATCH(INDEX(People[Organization Name],$A4940),Organizations[Organization Name],0),"0000"),
", IsPrimaryOrganizationContact: , AffiliationStartDate: , AffiliationEndDate: , PrimaryPhone: ",
", PrimaryEmail: ",CHAR(34),INDEX(People[Primary Email],$A4940),CHAR(34),
", PrimaryAddress: ",CHAR(34),INDEX(People[Primary Address],$A4940),CHAR(34),
", PersonLink: }"))</f>
        <v>#REF!</v>
      </c>
      <c r="H4940" t="e">
        <f>IF(COUNTA(CitationInformation)=0,"",IF(INDEX(AuthorList[Author Name],$A4940)="","",
CONCATENATE("  - &amp;AuthorListID",TEXT($A4940,"0000"),
"  {CitationID: *CitationID0001",
", PersonID: *PersonID",TEXT(MATCH(INDEX(AuthorList[Author Name],$A4940),People[Full Name],0),"0000"),
", AuthorOrder: ",INDEX(AuthorList[Author Number],$A4940),"}")))</f>
        <v>#REF!</v>
      </c>
      <c r="K4940" t="e">
        <f>IF(INDEX(SamplingFeatures[Feature Code],$A4940)="","",
CONCATENATE("  - &amp;SamplingFeatureID",TEXT($A4940,"0000"),
" {","SamplingFeatureUUID:  ",CHAR(34),INDEX(SamplingFeatures[Sampling Feature UUID],$A4940),CHAR(34),
", SamplingFeatureTypeCV:  ",CHAR(34),INDEX(SamplingFeatures[Sampling Feature Type],$A4940),CHAR(34),
", SamplingFeatureCode:  ",CHAR(34),INDEX(SamplingFeatures[Feature Code],$A4940),CHAR(34),
", SamplingFeatureName:  ",CHAR(34),INDEX(SamplingFeatures[Feature Name],$A4940),CHAR(34),
", SamplingFeatureDescription:  ",CHAR(34),INDEX(SamplingFeatures[Feature Description],$A4940),CHAR(34),
", SamplingFeatureGeotypeCV:  ",CHAR(34),INDEX(SamplingFeatures[Feature Geo Type],$A4940),CHAR(34),
", FeatureGeometry:  ",CHAR(34),INDEX(SamplingFeatures[Feature Geometry],$A4940),CHAR(34),
", Elevation_m:  ",CHAR(34),INDEX(SamplingFeatures[Elevation_m],$A4940),CHAR(34),
", ElevationDatumCV:  ",CHAR(34),ElevationDatum,CHAR(34),"}"))</f>
        <v>#REF!</v>
      </c>
      <c r="L4940" t="e">
        <f>IF(INDEX(SamplingFeatures[Sampling Feature Type],$A4940)&lt;&gt;"Site","",
CONCATENATE("  - &amp;SiteID",TEXT(SUMPRODUCT(--($L$3:$L4939&lt;&gt;"")),"0000"),
" {","SamplingFeatureID:  *SamplingFeatureID",TEXT($A4940,"0000"),
", SiteTypeCV:  ",CHAR(34),INDEX(Sites[Site Type],$A4940),CHAR(34),
", Latitude:  ",INDEX(Sites[Latitude],$A4940),
", Longitude:  ",INDEX(Sites[Longitude],$A4940),
", SRSName:  ",CHAR(34),LatLonDatum,CHAR(34),"}"))</f>
        <v>#REF!</v>
      </c>
      <c r="M4940" t="e">
        <f>IF(INDEX(SamplingFeatures[Sampling Feature Type],$A4940)&lt;&gt;"Specimen","",
CONCATENATE("  - &amp;SpecimenID",TEXT(SUMPRODUCT(--($M$3:$M4939&lt;&gt;"")),"0000"),
" {","SamplingFeatureID:  *SamplingFeatureID",TEXT($A4940,"0000"),
", SpecimenTypeCV:  ",CHAR(34),INDEX(Specimens[Specimen Type],$A4940),CHAR(34),
", SpecimenMediumCV:  ",INDEX(Specimens[Specimen Medium],$A4940),
", IsFieldSpecimen:  ",CHAR(34),INDEX(Specimens[Is Field Specimen?],$A4940),CHAR(34),"}"))</f>
        <v>#REF!</v>
      </c>
      <c r="N4940" t="e">
        <f>IF(COUNTA(SpatialOffsets[])=0,"", IF(INDEX(SpatialOffsets[Spatial Offset Type],$A4940)="","",
CONCATENATE("  - &amp;SpatialOffsetID",TEXT($A4940,"0000"),
" {","SpatialOffsetTypeCV:  ",CHAR(34),INDEX(SpatialOffsets[Spatial Offset Type],$A4940),CHAR(34),
", Offset1Value:  ",INDEX(SpatialOffsets[Offset 1 Value],$A4940),
", Offset1UnitID:  ",CHAR(34),INDEX(SpatialOffsets[Offset 1 Unit],$A4940),CHAR(34),
", Offset2Value:  ",INDEX(SpatialOffsets[Offset 2 Value],$A4940),
", Offset2UnitID:  ",CHAR(34),INDEX(SpatialOffsets[Offset 2 Unit],$A4940),CHAR(34),
", Offset3Value:  ",INDEX(SpatialOffsets[Offset 3 Value],$A4940),
", Offset3UnitID:  ",CHAR(34),INDEX(SpatialOffsets[Offset 3 Unit],$A4940),CHAR(34),,"}")))</f>
        <v>#REF!</v>
      </c>
      <c r="O4940" t="e">
        <f>IF(COUNTA(RelatedFeatures[])=0,"", IF(INDEX(RelatedFeatures[First Sampling Feature Code],$A4940)="","",
CONCATENATE("  - &amp;RelationID",TEXT($A4940,"0000"),
" {","SamplingFeatureID:  *SamplingFeatureID",TEXT(MATCH(INDEX(RelatedFeatures[First Sampling Feature Code],$A4940),SamplingFeatures[Feature Code],0),"0000"),
", RelationshipTypeCV:  ",CHAR(34),INDEX(RelatedFeatures[Relationship Type],$A4940),CHAR(34),
", RelatedFeatureID: *SamplingFeatureID",TEXT(MATCH(INDEX(RelatedFeatures[Second Sampling Feature Code],$A4940),SamplingFeatures[Feature Code],0),"0000"),
", SpatialOffsetID:  ",IF(INDEX(RelatedFeatures[Offset Number],$A4940)="","",CONCATENATE("*SpatialOffsetID",TEXT(INDEX(RelatedFeatures[Offset Number],$A4940),"0000"))),"}")))</f>
        <v>#REF!</v>
      </c>
      <c r="P4940" t="e">
        <f>IF(INDEX(Methods[Method Type],$A4940)="","",
CONCATENATE("  - &amp;MethodID",TEXT($A4940,"0000"),
" {","MethodTypeCV:  ",CHAR(34),INDEX(Methods[Method Type],$A4940),CHAR(34),
", MethodCode:  ",CHAR(34),INDEX(Methods[Method Code],$A4940),CHAR(34),
", MethodName:  ",CHAR(34),INDEX(Methods[Method Name],$A4940),CHAR(34),
", MethodDescription:  ",CHAR(34),INDEX(Methods[Method Description],$A4940),CHAR(34),
", MethodLink:  ",CHAR(34),INDEX(Methods[Method Link],$A4940),CHAR(34),
", OrganizationID: *OrganizationID",TEXT(MATCH(INDEX(Methods[Organization Name],$A4940),Organizations[Organization Name],0),"0000"),"}"))</f>
        <v>#REF!</v>
      </c>
      <c r="Q4940" t="e">
        <f>IF(INDEX(Variables[Variable Type],$A4940)="","",
CONCATENATE("  - &amp;VariableID",TEXT($A4940,"0000"),
" {","VariableTypeCV:  ",CHAR(34),INDEX(Variables[Variable Type],$A4940),CHAR(34),
", VariableCode:  ",CHAR(34),INDEX(Variables[Variable Code],$A4940),CHAR(34),
", VariableNameCV:  ",CHAR(34),INDEX(Variables[Variable Name],$A4940),CHAR(34),
", VariableDefinition:  ",CHAR(34),INDEX(Variables[Variable Definition],$A4940),CHAR(34),
", SpecciationCV:  ",CHAR(34),INDEX(Variables[Speciation],$A4940),CHAR(34),
", NoDataValue:  ",CHAR(34),INDEX(Variables[No Data Value],$A4940),CHAR(34),"}"))</f>
        <v>#REF!</v>
      </c>
    </row>
    <row r="4941" spans="1:17" x14ac:dyDescent="0.25">
      <c r="A4941">
        <v>4938</v>
      </c>
      <c r="D4941" t="e">
        <f>IF(INDEX(People[First Name],$A4941)="","",
CONCATENATE("  - &amp;PersonID",TEXT($A4941,"0000"),
" {","PersonFirstName:  ",CHAR(34),INDEX(People[First Name],$A4941),CHAR(34),
", PersonMiddleName:  ",CHAR(34),INDEX(People[Middle Name],$A4941),CHAR(34),
", PersonLastName:  ",CHAR(34),INDEX(People[Last Name],$A4941),CHAR(34),"}"))</f>
        <v>#REF!</v>
      </c>
      <c r="E4941" t="e">
        <f>IF(INDEX(Organizations[Organization Type '[CV']],$A4941)="","",
CONCATENATE("  - &amp;OrganizationID",TEXT($A4941,"0000"),
" {","OrganizationTypeCV:  ",CHAR(34),INDEX(Organizations[Organization Type '[CV']],$A4941),CHAR(34),
", OrganizationCode:  ",CHAR(34),INDEX(Organizations[Organization Code],$A4941),CHAR(34),
", OrganizationName:  ",CHAR(34),INDEX(Organizations[Organization Name],$A4941),CHAR(34),
", OrganizationDescription:  ",CHAR(34),INDEX(Organizations[Organization Description],$A4941),CHAR(34),
", OrganizationLink:  ",CHAR(34),INDEX(Organizations[Organization Link],$A4941),CHAR(34),"}"))</f>
        <v>#REF!</v>
      </c>
      <c r="F4941" t="e">
        <f>IF(INDEX(People[First Name],$A4941)="","",
CONCATENATE("  - &amp;AffiliationID",TEXT($A4941,"0000"),
" {PersonID: *PersonID",TEXT($A4941,"0000"),
", OrganizationID: *OrganizationID",TEXT(MATCH(INDEX(People[Organization Name],$A4941),Organizations[Organization Name],0),"0000"),
", IsPrimaryOrganizationContact: , AffiliationStartDate: , AffiliationEndDate: , PrimaryPhone: ",
", PrimaryEmail: ",CHAR(34),INDEX(People[Primary Email],$A4941),CHAR(34),
", PrimaryAddress: ",CHAR(34),INDEX(People[Primary Address],$A4941),CHAR(34),
", PersonLink: }"))</f>
        <v>#REF!</v>
      </c>
      <c r="H4941" t="e">
        <f>IF(COUNTA(CitationInformation)=0,"",IF(INDEX(AuthorList[Author Name],$A4941)="","",
CONCATENATE("  - &amp;AuthorListID",TEXT($A4941,"0000"),
"  {CitationID: *CitationID0001",
", PersonID: *PersonID",TEXT(MATCH(INDEX(AuthorList[Author Name],$A4941),People[Full Name],0),"0000"),
", AuthorOrder: ",INDEX(AuthorList[Author Number],$A4941),"}")))</f>
        <v>#REF!</v>
      </c>
      <c r="K4941" t="e">
        <f>IF(INDEX(SamplingFeatures[Feature Code],$A4941)="","",
CONCATENATE("  - &amp;SamplingFeatureID",TEXT($A4941,"0000"),
" {","SamplingFeatureUUID:  ",CHAR(34),INDEX(SamplingFeatures[Sampling Feature UUID],$A4941),CHAR(34),
", SamplingFeatureTypeCV:  ",CHAR(34),INDEX(SamplingFeatures[Sampling Feature Type],$A4941),CHAR(34),
", SamplingFeatureCode:  ",CHAR(34),INDEX(SamplingFeatures[Feature Code],$A4941),CHAR(34),
", SamplingFeatureName:  ",CHAR(34),INDEX(SamplingFeatures[Feature Name],$A4941),CHAR(34),
", SamplingFeatureDescription:  ",CHAR(34),INDEX(SamplingFeatures[Feature Description],$A4941),CHAR(34),
", SamplingFeatureGeotypeCV:  ",CHAR(34),INDEX(SamplingFeatures[Feature Geo Type],$A4941),CHAR(34),
", FeatureGeometry:  ",CHAR(34),INDEX(SamplingFeatures[Feature Geometry],$A4941),CHAR(34),
", Elevation_m:  ",CHAR(34),INDEX(SamplingFeatures[Elevation_m],$A4941),CHAR(34),
", ElevationDatumCV:  ",CHAR(34),ElevationDatum,CHAR(34),"}"))</f>
        <v>#REF!</v>
      </c>
      <c r="L4941" t="e">
        <f>IF(INDEX(SamplingFeatures[Sampling Feature Type],$A4941)&lt;&gt;"Site","",
CONCATENATE("  - &amp;SiteID",TEXT(SUMPRODUCT(--($L$3:$L4940&lt;&gt;"")),"0000"),
" {","SamplingFeatureID:  *SamplingFeatureID",TEXT($A4941,"0000"),
", SiteTypeCV:  ",CHAR(34),INDEX(Sites[Site Type],$A4941),CHAR(34),
", Latitude:  ",INDEX(Sites[Latitude],$A4941),
", Longitude:  ",INDEX(Sites[Longitude],$A4941),
", SRSName:  ",CHAR(34),LatLonDatum,CHAR(34),"}"))</f>
        <v>#REF!</v>
      </c>
      <c r="M4941" t="e">
        <f>IF(INDEX(SamplingFeatures[Sampling Feature Type],$A4941)&lt;&gt;"Specimen","",
CONCATENATE("  - &amp;SpecimenID",TEXT(SUMPRODUCT(--($M$3:$M4940&lt;&gt;"")),"0000"),
" {","SamplingFeatureID:  *SamplingFeatureID",TEXT($A4941,"0000"),
", SpecimenTypeCV:  ",CHAR(34),INDEX(Specimens[Specimen Type],$A4941),CHAR(34),
", SpecimenMediumCV:  ",INDEX(Specimens[Specimen Medium],$A4941),
", IsFieldSpecimen:  ",CHAR(34),INDEX(Specimens[Is Field Specimen?],$A4941),CHAR(34),"}"))</f>
        <v>#REF!</v>
      </c>
      <c r="N4941" t="e">
        <f>IF(COUNTA(SpatialOffsets[])=0,"", IF(INDEX(SpatialOffsets[Spatial Offset Type],$A4941)="","",
CONCATENATE("  - &amp;SpatialOffsetID",TEXT($A4941,"0000"),
" {","SpatialOffsetTypeCV:  ",CHAR(34),INDEX(SpatialOffsets[Spatial Offset Type],$A4941),CHAR(34),
", Offset1Value:  ",INDEX(SpatialOffsets[Offset 1 Value],$A4941),
", Offset1UnitID:  ",CHAR(34),INDEX(SpatialOffsets[Offset 1 Unit],$A4941),CHAR(34),
", Offset2Value:  ",INDEX(SpatialOffsets[Offset 2 Value],$A4941),
", Offset2UnitID:  ",CHAR(34),INDEX(SpatialOffsets[Offset 2 Unit],$A4941),CHAR(34),
", Offset3Value:  ",INDEX(SpatialOffsets[Offset 3 Value],$A4941),
", Offset3UnitID:  ",CHAR(34),INDEX(SpatialOffsets[Offset 3 Unit],$A4941),CHAR(34),,"}")))</f>
        <v>#REF!</v>
      </c>
      <c r="O4941" t="e">
        <f>IF(COUNTA(RelatedFeatures[])=0,"", IF(INDEX(RelatedFeatures[First Sampling Feature Code],$A4941)="","",
CONCATENATE("  - &amp;RelationID",TEXT($A4941,"0000"),
" {","SamplingFeatureID:  *SamplingFeatureID",TEXT(MATCH(INDEX(RelatedFeatures[First Sampling Feature Code],$A4941),SamplingFeatures[Feature Code],0),"0000"),
", RelationshipTypeCV:  ",CHAR(34),INDEX(RelatedFeatures[Relationship Type],$A4941),CHAR(34),
", RelatedFeatureID: *SamplingFeatureID",TEXT(MATCH(INDEX(RelatedFeatures[Second Sampling Feature Code],$A4941),SamplingFeatures[Feature Code],0),"0000"),
", SpatialOffsetID:  ",IF(INDEX(RelatedFeatures[Offset Number],$A4941)="","",CONCATENATE("*SpatialOffsetID",TEXT(INDEX(RelatedFeatures[Offset Number],$A4941),"0000"))),"}")))</f>
        <v>#REF!</v>
      </c>
      <c r="P4941" t="e">
        <f>IF(INDEX(Methods[Method Type],$A4941)="","",
CONCATENATE("  - &amp;MethodID",TEXT($A4941,"0000"),
" {","MethodTypeCV:  ",CHAR(34),INDEX(Methods[Method Type],$A4941),CHAR(34),
", MethodCode:  ",CHAR(34),INDEX(Methods[Method Code],$A4941),CHAR(34),
", MethodName:  ",CHAR(34),INDEX(Methods[Method Name],$A4941),CHAR(34),
", MethodDescription:  ",CHAR(34),INDEX(Methods[Method Description],$A4941),CHAR(34),
", MethodLink:  ",CHAR(34),INDEX(Methods[Method Link],$A4941),CHAR(34),
", OrganizationID: *OrganizationID",TEXT(MATCH(INDEX(Methods[Organization Name],$A4941),Organizations[Organization Name],0),"0000"),"}"))</f>
        <v>#REF!</v>
      </c>
      <c r="Q4941" t="e">
        <f>IF(INDEX(Variables[Variable Type],$A4941)="","",
CONCATENATE("  - &amp;VariableID",TEXT($A4941,"0000"),
" {","VariableTypeCV:  ",CHAR(34),INDEX(Variables[Variable Type],$A4941),CHAR(34),
", VariableCode:  ",CHAR(34),INDEX(Variables[Variable Code],$A4941),CHAR(34),
", VariableNameCV:  ",CHAR(34),INDEX(Variables[Variable Name],$A4941),CHAR(34),
", VariableDefinition:  ",CHAR(34),INDEX(Variables[Variable Definition],$A4941),CHAR(34),
", SpecciationCV:  ",CHAR(34),INDEX(Variables[Speciation],$A4941),CHAR(34),
", NoDataValue:  ",CHAR(34),INDEX(Variables[No Data Value],$A4941),CHAR(34),"}"))</f>
        <v>#REF!</v>
      </c>
    </row>
    <row r="4942" spans="1:17" x14ac:dyDescent="0.25">
      <c r="A4942">
        <v>4939</v>
      </c>
      <c r="D4942" t="e">
        <f>IF(INDEX(People[First Name],$A4942)="","",
CONCATENATE("  - &amp;PersonID",TEXT($A4942,"0000"),
" {","PersonFirstName:  ",CHAR(34),INDEX(People[First Name],$A4942),CHAR(34),
", PersonMiddleName:  ",CHAR(34),INDEX(People[Middle Name],$A4942),CHAR(34),
", PersonLastName:  ",CHAR(34),INDEX(People[Last Name],$A4942),CHAR(34),"}"))</f>
        <v>#REF!</v>
      </c>
      <c r="E4942" t="e">
        <f>IF(INDEX(Organizations[Organization Type '[CV']],$A4942)="","",
CONCATENATE("  - &amp;OrganizationID",TEXT($A4942,"0000"),
" {","OrganizationTypeCV:  ",CHAR(34),INDEX(Organizations[Organization Type '[CV']],$A4942),CHAR(34),
", OrganizationCode:  ",CHAR(34),INDEX(Organizations[Organization Code],$A4942),CHAR(34),
", OrganizationName:  ",CHAR(34),INDEX(Organizations[Organization Name],$A4942),CHAR(34),
", OrganizationDescription:  ",CHAR(34),INDEX(Organizations[Organization Description],$A4942),CHAR(34),
", OrganizationLink:  ",CHAR(34),INDEX(Organizations[Organization Link],$A4942),CHAR(34),"}"))</f>
        <v>#REF!</v>
      </c>
      <c r="F4942" t="e">
        <f>IF(INDEX(People[First Name],$A4942)="","",
CONCATENATE("  - &amp;AffiliationID",TEXT($A4942,"0000"),
" {PersonID: *PersonID",TEXT($A4942,"0000"),
", OrganizationID: *OrganizationID",TEXT(MATCH(INDEX(People[Organization Name],$A4942),Organizations[Organization Name],0),"0000"),
", IsPrimaryOrganizationContact: , AffiliationStartDate: , AffiliationEndDate: , PrimaryPhone: ",
", PrimaryEmail: ",CHAR(34),INDEX(People[Primary Email],$A4942),CHAR(34),
", PrimaryAddress: ",CHAR(34),INDEX(People[Primary Address],$A4942),CHAR(34),
", PersonLink: }"))</f>
        <v>#REF!</v>
      </c>
      <c r="H4942" t="e">
        <f>IF(COUNTA(CitationInformation)=0,"",IF(INDEX(AuthorList[Author Name],$A4942)="","",
CONCATENATE("  - &amp;AuthorListID",TEXT($A4942,"0000"),
"  {CitationID: *CitationID0001",
", PersonID: *PersonID",TEXT(MATCH(INDEX(AuthorList[Author Name],$A4942),People[Full Name],0),"0000"),
", AuthorOrder: ",INDEX(AuthorList[Author Number],$A4942),"}")))</f>
        <v>#REF!</v>
      </c>
      <c r="K4942" t="e">
        <f>IF(INDEX(SamplingFeatures[Feature Code],$A4942)="","",
CONCATENATE("  - &amp;SamplingFeatureID",TEXT($A4942,"0000"),
" {","SamplingFeatureUUID:  ",CHAR(34),INDEX(SamplingFeatures[Sampling Feature UUID],$A4942),CHAR(34),
", SamplingFeatureTypeCV:  ",CHAR(34),INDEX(SamplingFeatures[Sampling Feature Type],$A4942),CHAR(34),
", SamplingFeatureCode:  ",CHAR(34),INDEX(SamplingFeatures[Feature Code],$A4942),CHAR(34),
", SamplingFeatureName:  ",CHAR(34),INDEX(SamplingFeatures[Feature Name],$A4942),CHAR(34),
", SamplingFeatureDescription:  ",CHAR(34),INDEX(SamplingFeatures[Feature Description],$A4942),CHAR(34),
", SamplingFeatureGeotypeCV:  ",CHAR(34),INDEX(SamplingFeatures[Feature Geo Type],$A4942),CHAR(34),
", FeatureGeometry:  ",CHAR(34),INDEX(SamplingFeatures[Feature Geometry],$A4942),CHAR(34),
", Elevation_m:  ",CHAR(34),INDEX(SamplingFeatures[Elevation_m],$A4942),CHAR(34),
", ElevationDatumCV:  ",CHAR(34),ElevationDatum,CHAR(34),"}"))</f>
        <v>#REF!</v>
      </c>
      <c r="L4942" t="e">
        <f>IF(INDEX(SamplingFeatures[Sampling Feature Type],$A4942)&lt;&gt;"Site","",
CONCATENATE("  - &amp;SiteID",TEXT(SUMPRODUCT(--($L$3:$L4941&lt;&gt;"")),"0000"),
" {","SamplingFeatureID:  *SamplingFeatureID",TEXT($A4942,"0000"),
", SiteTypeCV:  ",CHAR(34),INDEX(Sites[Site Type],$A4942),CHAR(34),
", Latitude:  ",INDEX(Sites[Latitude],$A4942),
", Longitude:  ",INDEX(Sites[Longitude],$A4942),
", SRSName:  ",CHAR(34),LatLonDatum,CHAR(34),"}"))</f>
        <v>#REF!</v>
      </c>
      <c r="M4942" t="e">
        <f>IF(INDEX(SamplingFeatures[Sampling Feature Type],$A4942)&lt;&gt;"Specimen","",
CONCATENATE("  - &amp;SpecimenID",TEXT(SUMPRODUCT(--($M$3:$M4941&lt;&gt;"")),"0000"),
" {","SamplingFeatureID:  *SamplingFeatureID",TEXT($A4942,"0000"),
", SpecimenTypeCV:  ",CHAR(34),INDEX(Specimens[Specimen Type],$A4942),CHAR(34),
", SpecimenMediumCV:  ",INDEX(Specimens[Specimen Medium],$A4942),
", IsFieldSpecimen:  ",CHAR(34),INDEX(Specimens[Is Field Specimen?],$A4942),CHAR(34),"}"))</f>
        <v>#REF!</v>
      </c>
      <c r="N4942" t="e">
        <f>IF(COUNTA(SpatialOffsets[])=0,"", IF(INDEX(SpatialOffsets[Spatial Offset Type],$A4942)="","",
CONCATENATE("  - &amp;SpatialOffsetID",TEXT($A4942,"0000"),
" {","SpatialOffsetTypeCV:  ",CHAR(34),INDEX(SpatialOffsets[Spatial Offset Type],$A4942),CHAR(34),
", Offset1Value:  ",INDEX(SpatialOffsets[Offset 1 Value],$A4942),
", Offset1UnitID:  ",CHAR(34),INDEX(SpatialOffsets[Offset 1 Unit],$A4942),CHAR(34),
", Offset2Value:  ",INDEX(SpatialOffsets[Offset 2 Value],$A4942),
", Offset2UnitID:  ",CHAR(34),INDEX(SpatialOffsets[Offset 2 Unit],$A4942),CHAR(34),
", Offset3Value:  ",INDEX(SpatialOffsets[Offset 3 Value],$A4942),
", Offset3UnitID:  ",CHAR(34),INDEX(SpatialOffsets[Offset 3 Unit],$A4942),CHAR(34),,"}")))</f>
        <v>#REF!</v>
      </c>
      <c r="O4942" t="e">
        <f>IF(COUNTA(RelatedFeatures[])=0,"", IF(INDEX(RelatedFeatures[First Sampling Feature Code],$A4942)="","",
CONCATENATE("  - &amp;RelationID",TEXT($A4942,"0000"),
" {","SamplingFeatureID:  *SamplingFeatureID",TEXT(MATCH(INDEX(RelatedFeatures[First Sampling Feature Code],$A4942),SamplingFeatures[Feature Code],0),"0000"),
", RelationshipTypeCV:  ",CHAR(34),INDEX(RelatedFeatures[Relationship Type],$A4942),CHAR(34),
", RelatedFeatureID: *SamplingFeatureID",TEXT(MATCH(INDEX(RelatedFeatures[Second Sampling Feature Code],$A4942),SamplingFeatures[Feature Code],0),"0000"),
", SpatialOffsetID:  ",IF(INDEX(RelatedFeatures[Offset Number],$A4942)="","",CONCATENATE("*SpatialOffsetID",TEXT(INDEX(RelatedFeatures[Offset Number],$A4942),"0000"))),"}")))</f>
        <v>#REF!</v>
      </c>
      <c r="P4942" t="e">
        <f>IF(INDEX(Methods[Method Type],$A4942)="","",
CONCATENATE("  - &amp;MethodID",TEXT($A4942,"0000"),
" {","MethodTypeCV:  ",CHAR(34),INDEX(Methods[Method Type],$A4942),CHAR(34),
", MethodCode:  ",CHAR(34),INDEX(Methods[Method Code],$A4942),CHAR(34),
", MethodName:  ",CHAR(34),INDEX(Methods[Method Name],$A4942),CHAR(34),
", MethodDescription:  ",CHAR(34),INDEX(Methods[Method Description],$A4942),CHAR(34),
", MethodLink:  ",CHAR(34),INDEX(Methods[Method Link],$A4942),CHAR(34),
", OrganizationID: *OrganizationID",TEXT(MATCH(INDEX(Methods[Organization Name],$A4942),Organizations[Organization Name],0),"0000"),"}"))</f>
        <v>#REF!</v>
      </c>
      <c r="Q4942" t="e">
        <f>IF(INDEX(Variables[Variable Type],$A4942)="","",
CONCATENATE("  - &amp;VariableID",TEXT($A4942,"0000"),
" {","VariableTypeCV:  ",CHAR(34),INDEX(Variables[Variable Type],$A4942),CHAR(34),
", VariableCode:  ",CHAR(34),INDEX(Variables[Variable Code],$A4942),CHAR(34),
", VariableNameCV:  ",CHAR(34),INDEX(Variables[Variable Name],$A4942),CHAR(34),
", VariableDefinition:  ",CHAR(34),INDEX(Variables[Variable Definition],$A4942),CHAR(34),
", SpecciationCV:  ",CHAR(34),INDEX(Variables[Speciation],$A4942),CHAR(34),
", NoDataValue:  ",CHAR(34),INDEX(Variables[No Data Value],$A4942),CHAR(34),"}"))</f>
        <v>#REF!</v>
      </c>
    </row>
    <row r="4943" spans="1:17" x14ac:dyDescent="0.25">
      <c r="A4943">
        <v>4940</v>
      </c>
      <c r="D4943" t="e">
        <f>IF(INDEX(People[First Name],$A4943)="","",
CONCATENATE("  - &amp;PersonID",TEXT($A4943,"0000"),
" {","PersonFirstName:  ",CHAR(34),INDEX(People[First Name],$A4943),CHAR(34),
", PersonMiddleName:  ",CHAR(34),INDEX(People[Middle Name],$A4943),CHAR(34),
", PersonLastName:  ",CHAR(34),INDEX(People[Last Name],$A4943),CHAR(34),"}"))</f>
        <v>#REF!</v>
      </c>
      <c r="E4943" t="e">
        <f>IF(INDEX(Organizations[Organization Type '[CV']],$A4943)="","",
CONCATENATE("  - &amp;OrganizationID",TEXT($A4943,"0000"),
" {","OrganizationTypeCV:  ",CHAR(34),INDEX(Organizations[Organization Type '[CV']],$A4943),CHAR(34),
", OrganizationCode:  ",CHAR(34),INDEX(Organizations[Organization Code],$A4943),CHAR(34),
", OrganizationName:  ",CHAR(34),INDEX(Organizations[Organization Name],$A4943),CHAR(34),
", OrganizationDescription:  ",CHAR(34),INDEX(Organizations[Organization Description],$A4943),CHAR(34),
", OrganizationLink:  ",CHAR(34),INDEX(Organizations[Organization Link],$A4943),CHAR(34),"}"))</f>
        <v>#REF!</v>
      </c>
      <c r="F4943" t="e">
        <f>IF(INDEX(People[First Name],$A4943)="","",
CONCATENATE("  - &amp;AffiliationID",TEXT($A4943,"0000"),
" {PersonID: *PersonID",TEXT($A4943,"0000"),
", OrganizationID: *OrganizationID",TEXT(MATCH(INDEX(People[Organization Name],$A4943),Organizations[Organization Name],0),"0000"),
", IsPrimaryOrganizationContact: , AffiliationStartDate: , AffiliationEndDate: , PrimaryPhone: ",
", PrimaryEmail: ",CHAR(34),INDEX(People[Primary Email],$A4943),CHAR(34),
", PrimaryAddress: ",CHAR(34),INDEX(People[Primary Address],$A4943),CHAR(34),
", PersonLink: }"))</f>
        <v>#REF!</v>
      </c>
      <c r="H4943" t="e">
        <f>IF(COUNTA(CitationInformation)=0,"",IF(INDEX(AuthorList[Author Name],$A4943)="","",
CONCATENATE("  - &amp;AuthorListID",TEXT($A4943,"0000"),
"  {CitationID: *CitationID0001",
", PersonID: *PersonID",TEXT(MATCH(INDEX(AuthorList[Author Name],$A4943),People[Full Name],0),"0000"),
", AuthorOrder: ",INDEX(AuthorList[Author Number],$A4943),"}")))</f>
        <v>#REF!</v>
      </c>
      <c r="K4943" t="e">
        <f>IF(INDEX(SamplingFeatures[Feature Code],$A4943)="","",
CONCATENATE("  - &amp;SamplingFeatureID",TEXT($A4943,"0000"),
" {","SamplingFeatureUUID:  ",CHAR(34),INDEX(SamplingFeatures[Sampling Feature UUID],$A4943),CHAR(34),
", SamplingFeatureTypeCV:  ",CHAR(34),INDEX(SamplingFeatures[Sampling Feature Type],$A4943),CHAR(34),
", SamplingFeatureCode:  ",CHAR(34),INDEX(SamplingFeatures[Feature Code],$A4943),CHAR(34),
", SamplingFeatureName:  ",CHAR(34),INDEX(SamplingFeatures[Feature Name],$A4943),CHAR(34),
", SamplingFeatureDescription:  ",CHAR(34),INDEX(SamplingFeatures[Feature Description],$A4943),CHAR(34),
", SamplingFeatureGeotypeCV:  ",CHAR(34),INDEX(SamplingFeatures[Feature Geo Type],$A4943),CHAR(34),
", FeatureGeometry:  ",CHAR(34),INDEX(SamplingFeatures[Feature Geometry],$A4943),CHAR(34),
", Elevation_m:  ",CHAR(34),INDEX(SamplingFeatures[Elevation_m],$A4943),CHAR(34),
", ElevationDatumCV:  ",CHAR(34),ElevationDatum,CHAR(34),"}"))</f>
        <v>#REF!</v>
      </c>
      <c r="L4943" t="e">
        <f>IF(INDEX(SamplingFeatures[Sampling Feature Type],$A4943)&lt;&gt;"Site","",
CONCATENATE("  - &amp;SiteID",TEXT(SUMPRODUCT(--($L$3:$L4942&lt;&gt;"")),"0000"),
" {","SamplingFeatureID:  *SamplingFeatureID",TEXT($A4943,"0000"),
", SiteTypeCV:  ",CHAR(34),INDEX(Sites[Site Type],$A4943),CHAR(34),
", Latitude:  ",INDEX(Sites[Latitude],$A4943),
", Longitude:  ",INDEX(Sites[Longitude],$A4943),
", SRSName:  ",CHAR(34),LatLonDatum,CHAR(34),"}"))</f>
        <v>#REF!</v>
      </c>
      <c r="M4943" t="e">
        <f>IF(INDEX(SamplingFeatures[Sampling Feature Type],$A4943)&lt;&gt;"Specimen","",
CONCATENATE("  - &amp;SpecimenID",TEXT(SUMPRODUCT(--($M$3:$M4942&lt;&gt;"")),"0000"),
" {","SamplingFeatureID:  *SamplingFeatureID",TEXT($A4943,"0000"),
", SpecimenTypeCV:  ",CHAR(34),INDEX(Specimens[Specimen Type],$A4943),CHAR(34),
", SpecimenMediumCV:  ",INDEX(Specimens[Specimen Medium],$A4943),
", IsFieldSpecimen:  ",CHAR(34),INDEX(Specimens[Is Field Specimen?],$A4943),CHAR(34),"}"))</f>
        <v>#REF!</v>
      </c>
      <c r="N4943" t="e">
        <f>IF(COUNTA(SpatialOffsets[])=0,"", IF(INDEX(SpatialOffsets[Spatial Offset Type],$A4943)="","",
CONCATENATE("  - &amp;SpatialOffsetID",TEXT($A4943,"0000"),
" {","SpatialOffsetTypeCV:  ",CHAR(34),INDEX(SpatialOffsets[Spatial Offset Type],$A4943),CHAR(34),
", Offset1Value:  ",INDEX(SpatialOffsets[Offset 1 Value],$A4943),
", Offset1UnitID:  ",CHAR(34),INDEX(SpatialOffsets[Offset 1 Unit],$A4943),CHAR(34),
", Offset2Value:  ",INDEX(SpatialOffsets[Offset 2 Value],$A4943),
", Offset2UnitID:  ",CHAR(34),INDEX(SpatialOffsets[Offset 2 Unit],$A4943),CHAR(34),
", Offset3Value:  ",INDEX(SpatialOffsets[Offset 3 Value],$A4943),
", Offset3UnitID:  ",CHAR(34),INDEX(SpatialOffsets[Offset 3 Unit],$A4943),CHAR(34),,"}")))</f>
        <v>#REF!</v>
      </c>
      <c r="O4943" t="e">
        <f>IF(COUNTA(RelatedFeatures[])=0,"", IF(INDEX(RelatedFeatures[First Sampling Feature Code],$A4943)="","",
CONCATENATE("  - &amp;RelationID",TEXT($A4943,"0000"),
" {","SamplingFeatureID:  *SamplingFeatureID",TEXT(MATCH(INDEX(RelatedFeatures[First Sampling Feature Code],$A4943),SamplingFeatures[Feature Code],0),"0000"),
", RelationshipTypeCV:  ",CHAR(34),INDEX(RelatedFeatures[Relationship Type],$A4943),CHAR(34),
", RelatedFeatureID: *SamplingFeatureID",TEXT(MATCH(INDEX(RelatedFeatures[Second Sampling Feature Code],$A4943),SamplingFeatures[Feature Code],0),"0000"),
", SpatialOffsetID:  ",IF(INDEX(RelatedFeatures[Offset Number],$A4943)="","",CONCATENATE("*SpatialOffsetID",TEXT(INDEX(RelatedFeatures[Offset Number],$A4943),"0000"))),"}")))</f>
        <v>#REF!</v>
      </c>
      <c r="P4943" t="e">
        <f>IF(INDEX(Methods[Method Type],$A4943)="","",
CONCATENATE("  - &amp;MethodID",TEXT($A4943,"0000"),
" {","MethodTypeCV:  ",CHAR(34),INDEX(Methods[Method Type],$A4943),CHAR(34),
", MethodCode:  ",CHAR(34),INDEX(Methods[Method Code],$A4943),CHAR(34),
", MethodName:  ",CHAR(34),INDEX(Methods[Method Name],$A4943),CHAR(34),
", MethodDescription:  ",CHAR(34),INDEX(Methods[Method Description],$A4943),CHAR(34),
", MethodLink:  ",CHAR(34),INDEX(Methods[Method Link],$A4943),CHAR(34),
", OrganizationID: *OrganizationID",TEXT(MATCH(INDEX(Methods[Organization Name],$A4943),Organizations[Organization Name],0),"0000"),"}"))</f>
        <v>#REF!</v>
      </c>
      <c r="Q4943" t="e">
        <f>IF(INDEX(Variables[Variable Type],$A4943)="","",
CONCATENATE("  - &amp;VariableID",TEXT($A4943,"0000"),
" {","VariableTypeCV:  ",CHAR(34),INDEX(Variables[Variable Type],$A4943),CHAR(34),
", VariableCode:  ",CHAR(34),INDEX(Variables[Variable Code],$A4943),CHAR(34),
", VariableNameCV:  ",CHAR(34),INDEX(Variables[Variable Name],$A4943),CHAR(34),
", VariableDefinition:  ",CHAR(34),INDEX(Variables[Variable Definition],$A4943),CHAR(34),
", SpecciationCV:  ",CHAR(34),INDEX(Variables[Speciation],$A4943),CHAR(34),
", NoDataValue:  ",CHAR(34),INDEX(Variables[No Data Value],$A4943),CHAR(34),"}"))</f>
        <v>#REF!</v>
      </c>
    </row>
    <row r="4944" spans="1:17" x14ac:dyDescent="0.25">
      <c r="A4944">
        <v>4941</v>
      </c>
      <c r="D4944" t="e">
        <f>IF(INDEX(People[First Name],$A4944)="","",
CONCATENATE("  - &amp;PersonID",TEXT($A4944,"0000"),
" {","PersonFirstName:  ",CHAR(34),INDEX(People[First Name],$A4944),CHAR(34),
", PersonMiddleName:  ",CHAR(34),INDEX(People[Middle Name],$A4944),CHAR(34),
", PersonLastName:  ",CHAR(34),INDEX(People[Last Name],$A4944),CHAR(34),"}"))</f>
        <v>#REF!</v>
      </c>
      <c r="E4944" t="e">
        <f>IF(INDEX(Organizations[Organization Type '[CV']],$A4944)="","",
CONCATENATE("  - &amp;OrganizationID",TEXT($A4944,"0000"),
" {","OrganizationTypeCV:  ",CHAR(34),INDEX(Organizations[Organization Type '[CV']],$A4944),CHAR(34),
", OrganizationCode:  ",CHAR(34),INDEX(Organizations[Organization Code],$A4944),CHAR(34),
", OrganizationName:  ",CHAR(34),INDEX(Organizations[Organization Name],$A4944),CHAR(34),
", OrganizationDescription:  ",CHAR(34),INDEX(Organizations[Organization Description],$A4944),CHAR(34),
", OrganizationLink:  ",CHAR(34),INDEX(Organizations[Organization Link],$A4944),CHAR(34),"}"))</f>
        <v>#REF!</v>
      </c>
      <c r="F4944" t="e">
        <f>IF(INDEX(People[First Name],$A4944)="","",
CONCATENATE("  - &amp;AffiliationID",TEXT($A4944,"0000"),
" {PersonID: *PersonID",TEXT($A4944,"0000"),
", OrganizationID: *OrganizationID",TEXT(MATCH(INDEX(People[Organization Name],$A4944),Organizations[Organization Name],0),"0000"),
", IsPrimaryOrganizationContact: , AffiliationStartDate: , AffiliationEndDate: , PrimaryPhone: ",
", PrimaryEmail: ",CHAR(34),INDEX(People[Primary Email],$A4944),CHAR(34),
", PrimaryAddress: ",CHAR(34),INDEX(People[Primary Address],$A4944),CHAR(34),
", PersonLink: }"))</f>
        <v>#REF!</v>
      </c>
      <c r="H4944" t="e">
        <f>IF(COUNTA(CitationInformation)=0,"",IF(INDEX(AuthorList[Author Name],$A4944)="","",
CONCATENATE("  - &amp;AuthorListID",TEXT($A4944,"0000"),
"  {CitationID: *CitationID0001",
", PersonID: *PersonID",TEXT(MATCH(INDEX(AuthorList[Author Name],$A4944),People[Full Name],0),"0000"),
", AuthorOrder: ",INDEX(AuthorList[Author Number],$A4944),"}")))</f>
        <v>#REF!</v>
      </c>
      <c r="K4944" t="e">
        <f>IF(INDEX(SamplingFeatures[Feature Code],$A4944)="","",
CONCATENATE("  - &amp;SamplingFeatureID",TEXT($A4944,"0000"),
" {","SamplingFeatureUUID:  ",CHAR(34),INDEX(SamplingFeatures[Sampling Feature UUID],$A4944),CHAR(34),
", SamplingFeatureTypeCV:  ",CHAR(34),INDEX(SamplingFeatures[Sampling Feature Type],$A4944),CHAR(34),
", SamplingFeatureCode:  ",CHAR(34),INDEX(SamplingFeatures[Feature Code],$A4944),CHAR(34),
", SamplingFeatureName:  ",CHAR(34),INDEX(SamplingFeatures[Feature Name],$A4944),CHAR(34),
", SamplingFeatureDescription:  ",CHAR(34),INDEX(SamplingFeatures[Feature Description],$A4944),CHAR(34),
", SamplingFeatureGeotypeCV:  ",CHAR(34),INDEX(SamplingFeatures[Feature Geo Type],$A4944),CHAR(34),
", FeatureGeometry:  ",CHAR(34),INDEX(SamplingFeatures[Feature Geometry],$A4944),CHAR(34),
", Elevation_m:  ",CHAR(34),INDEX(SamplingFeatures[Elevation_m],$A4944),CHAR(34),
", ElevationDatumCV:  ",CHAR(34),ElevationDatum,CHAR(34),"}"))</f>
        <v>#REF!</v>
      </c>
      <c r="L4944" t="e">
        <f>IF(INDEX(SamplingFeatures[Sampling Feature Type],$A4944)&lt;&gt;"Site","",
CONCATENATE("  - &amp;SiteID",TEXT(SUMPRODUCT(--($L$3:$L4943&lt;&gt;"")),"0000"),
" {","SamplingFeatureID:  *SamplingFeatureID",TEXT($A4944,"0000"),
", SiteTypeCV:  ",CHAR(34),INDEX(Sites[Site Type],$A4944),CHAR(34),
", Latitude:  ",INDEX(Sites[Latitude],$A4944),
", Longitude:  ",INDEX(Sites[Longitude],$A4944),
", SRSName:  ",CHAR(34),LatLonDatum,CHAR(34),"}"))</f>
        <v>#REF!</v>
      </c>
      <c r="M4944" t="e">
        <f>IF(INDEX(SamplingFeatures[Sampling Feature Type],$A4944)&lt;&gt;"Specimen","",
CONCATENATE("  - &amp;SpecimenID",TEXT(SUMPRODUCT(--($M$3:$M4943&lt;&gt;"")),"0000"),
" {","SamplingFeatureID:  *SamplingFeatureID",TEXT($A4944,"0000"),
", SpecimenTypeCV:  ",CHAR(34),INDEX(Specimens[Specimen Type],$A4944),CHAR(34),
", SpecimenMediumCV:  ",INDEX(Specimens[Specimen Medium],$A4944),
", IsFieldSpecimen:  ",CHAR(34),INDEX(Specimens[Is Field Specimen?],$A4944),CHAR(34),"}"))</f>
        <v>#REF!</v>
      </c>
      <c r="N4944" t="e">
        <f>IF(COUNTA(SpatialOffsets[])=0,"", IF(INDEX(SpatialOffsets[Spatial Offset Type],$A4944)="","",
CONCATENATE("  - &amp;SpatialOffsetID",TEXT($A4944,"0000"),
" {","SpatialOffsetTypeCV:  ",CHAR(34),INDEX(SpatialOffsets[Spatial Offset Type],$A4944),CHAR(34),
", Offset1Value:  ",INDEX(SpatialOffsets[Offset 1 Value],$A4944),
", Offset1UnitID:  ",CHAR(34),INDEX(SpatialOffsets[Offset 1 Unit],$A4944),CHAR(34),
", Offset2Value:  ",INDEX(SpatialOffsets[Offset 2 Value],$A4944),
", Offset2UnitID:  ",CHAR(34),INDEX(SpatialOffsets[Offset 2 Unit],$A4944),CHAR(34),
", Offset3Value:  ",INDEX(SpatialOffsets[Offset 3 Value],$A4944),
", Offset3UnitID:  ",CHAR(34),INDEX(SpatialOffsets[Offset 3 Unit],$A4944),CHAR(34),,"}")))</f>
        <v>#REF!</v>
      </c>
      <c r="O4944" t="e">
        <f>IF(COUNTA(RelatedFeatures[])=0,"", IF(INDEX(RelatedFeatures[First Sampling Feature Code],$A4944)="","",
CONCATENATE("  - &amp;RelationID",TEXT($A4944,"0000"),
" {","SamplingFeatureID:  *SamplingFeatureID",TEXT(MATCH(INDEX(RelatedFeatures[First Sampling Feature Code],$A4944),SamplingFeatures[Feature Code],0),"0000"),
", RelationshipTypeCV:  ",CHAR(34),INDEX(RelatedFeatures[Relationship Type],$A4944),CHAR(34),
", RelatedFeatureID: *SamplingFeatureID",TEXT(MATCH(INDEX(RelatedFeatures[Second Sampling Feature Code],$A4944),SamplingFeatures[Feature Code],0),"0000"),
", SpatialOffsetID:  ",IF(INDEX(RelatedFeatures[Offset Number],$A4944)="","",CONCATENATE("*SpatialOffsetID",TEXT(INDEX(RelatedFeatures[Offset Number],$A4944),"0000"))),"}")))</f>
        <v>#REF!</v>
      </c>
      <c r="P4944" t="e">
        <f>IF(INDEX(Methods[Method Type],$A4944)="","",
CONCATENATE("  - &amp;MethodID",TEXT($A4944,"0000"),
" {","MethodTypeCV:  ",CHAR(34),INDEX(Methods[Method Type],$A4944),CHAR(34),
", MethodCode:  ",CHAR(34),INDEX(Methods[Method Code],$A4944),CHAR(34),
", MethodName:  ",CHAR(34),INDEX(Methods[Method Name],$A4944),CHAR(34),
", MethodDescription:  ",CHAR(34),INDEX(Methods[Method Description],$A4944),CHAR(34),
", MethodLink:  ",CHAR(34),INDEX(Methods[Method Link],$A4944),CHAR(34),
", OrganizationID: *OrganizationID",TEXT(MATCH(INDEX(Methods[Organization Name],$A4944),Organizations[Organization Name],0),"0000"),"}"))</f>
        <v>#REF!</v>
      </c>
      <c r="Q4944" t="e">
        <f>IF(INDEX(Variables[Variable Type],$A4944)="","",
CONCATENATE("  - &amp;VariableID",TEXT($A4944,"0000"),
" {","VariableTypeCV:  ",CHAR(34),INDEX(Variables[Variable Type],$A4944),CHAR(34),
", VariableCode:  ",CHAR(34),INDEX(Variables[Variable Code],$A4944),CHAR(34),
", VariableNameCV:  ",CHAR(34),INDEX(Variables[Variable Name],$A4944),CHAR(34),
", VariableDefinition:  ",CHAR(34),INDEX(Variables[Variable Definition],$A4944),CHAR(34),
", SpecciationCV:  ",CHAR(34),INDEX(Variables[Speciation],$A4944),CHAR(34),
", NoDataValue:  ",CHAR(34),INDEX(Variables[No Data Value],$A4944),CHAR(34),"}"))</f>
        <v>#REF!</v>
      </c>
    </row>
    <row r="4945" spans="1:17" x14ac:dyDescent="0.25">
      <c r="A4945">
        <v>4942</v>
      </c>
      <c r="D4945" t="e">
        <f>IF(INDEX(People[First Name],$A4945)="","",
CONCATENATE("  - &amp;PersonID",TEXT($A4945,"0000"),
" {","PersonFirstName:  ",CHAR(34),INDEX(People[First Name],$A4945),CHAR(34),
", PersonMiddleName:  ",CHAR(34),INDEX(People[Middle Name],$A4945),CHAR(34),
", PersonLastName:  ",CHAR(34),INDEX(People[Last Name],$A4945),CHAR(34),"}"))</f>
        <v>#REF!</v>
      </c>
      <c r="E4945" t="e">
        <f>IF(INDEX(Organizations[Organization Type '[CV']],$A4945)="","",
CONCATENATE("  - &amp;OrganizationID",TEXT($A4945,"0000"),
" {","OrganizationTypeCV:  ",CHAR(34),INDEX(Organizations[Organization Type '[CV']],$A4945),CHAR(34),
", OrganizationCode:  ",CHAR(34),INDEX(Organizations[Organization Code],$A4945),CHAR(34),
", OrganizationName:  ",CHAR(34),INDEX(Organizations[Organization Name],$A4945),CHAR(34),
", OrganizationDescription:  ",CHAR(34),INDEX(Organizations[Organization Description],$A4945),CHAR(34),
", OrganizationLink:  ",CHAR(34),INDEX(Organizations[Organization Link],$A4945),CHAR(34),"}"))</f>
        <v>#REF!</v>
      </c>
      <c r="F4945" t="e">
        <f>IF(INDEX(People[First Name],$A4945)="","",
CONCATENATE("  - &amp;AffiliationID",TEXT($A4945,"0000"),
" {PersonID: *PersonID",TEXT($A4945,"0000"),
", OrganizationID: *OrganizationID",TEXT(MATCH(INDEX(People[Organization Name],$A4945),Organizations[Organization Name],0),"0000"),
", IsPrimaryOrganizationContact: , AffiliationStartDate: , AffiliationEndDate: , PrimaryPhone: ",
", PrimaryEmail: ",CHAR(34),INDEX(People[Primary Email],$A4945),CHAR(34),
", PrimaryAddress: ",CHAR(34),INDEX(People[Primary Address],$A4945),CHAR(34),
", PersonLink: }"))</f>
        <v>#REF!</v>
      </c>
      <c r="H4945" t="e">
        <f>IF(COUNTA(CitationInformation)=0,"",IF(INDEX(AuthorList[Author Name],$A4945)="","",
CONCATENATE("  - &amp;AuthorListID",TEXT($A4945,"0000"),
"  {CitationID: *CitationID0001",
", PersonID: *PersonID",TEXT(MATCH(INDEX(AuthorList[Author Name],$A4945),People[Full Name],0),"0000"),
", AuthorOrder: ",INDEX(AuthorList[Author Number],$A4945),"}")))</f>
        <v>#REF!</v>
      </c>
      <c r="K4945" t="e">
        <f>IF(INDEX(SamplingFeatures[Feature Code],$A4945)="","",
CONCATENATE("  - &amp;SamplingFeatureID",TEXT($A4945,"0000"),
" {","SamplingFeatureUUID:  ",CHAR(34),INDEX(SamplingFeatures[Sampling Feature UUID],$A4945),CHAR(34),
", SamplingFeatureTypeCV:  ",CHAR(34),INDEX(SamplingFeatures[Sampling Feature Type],$A4945),CHAR(34),
", SamplingFeatureCode:  ",CHAR(34),INDEX(SamplingFeatures[Feature Code],$A4945),CHAR(34),
", SamplingFeatureName:  ",CHAR(34),INDEX(SamplingFeatures[Feature Name],$A4945),CHAR(34),
", SamplingFeatureDescription:  ",CHAR(34),INDEX(SamplingFeatures[Feature Description],$A4945),CHAR(34),
", SamplingFeatureGeotypeCV:  ",CHAR(34),INDEX(SamplingFeatures[Feature Geo Type],$A4945),CHAR(34),
", FeatureGeometry:  ",CHAR(34),INDEX(SamplingFeatures[Feature Geometry],$A4945),CHAR(34),
", Elevation_m:  ",CHAR(34),INDEX(SamplingFeatures[Elevation_m],$A4945),CHAR(34),
", ElevationDatumCV:  ",CHAR(34),ElevationDatum,CHAR(34),"}"))</f>
        <v>#REF!</v>
      </c>
      <c r="L4945" t="e">
        <f>IF(INDEX(SamplingFeatures[Sampling Feature Type],$A4945)&lt;&gt;"Site","",
CONCATENATE("  - &amp;SiteID",TEXT(SUMPRODUCT(--($L$3:$L4944&lt;&gt;"")),"0000"),
" {","SamplingFeatureID:  *SamplingFeatureID",TEXT($A4945,"0000"),
", SiteTypeCV:  ",CHAR(34),INDEX(Sites[Site Type],$A4945),CHAR(34),
", Latitude:  ",INDEX(Sites[Latitude],$A4945),
", Longitude:  ",INDEX(Sites[Longitude],$A4945),
", SRSName:  ",CHAR(34),LatLonDatum,CHAR(34),"}"))</f>
        <v>#REF!</v>
      </c>
      <c r="M4945" t="e">
        <f>IF(INDEX(SamplingFeatures[Sampling Feature Type],$A4945)&lt;&gt;"Specimen","",
CONCATENATE("  - &amp;SpecimenID",TEXT(SUMPRODUCT(--($M$3:$M4944&lt;&gt;"")),"0000"),
" {","SamplingFeatureID:  *SamplingFeatureID",TEXT($A4945,"0000"),
", SpecimenTypeCV:  ",CHAR(34),INDEX(Specimens[Specimen Type],$A4945),CHAR(34),
", SpecimenMediumCV:  ",INDEX(Specimens[Specimen Medium],$A4945),
", IsFieldSpecimen:  ",CHAR(34),INDEX(Specimens[Is Field Specimen?],$A4945),CHAR(34),"}"))</f>
        <v>#REF!</v>
      </c>
      <c r="N4945" t="e">
        <f>IF(COUNTA(SpatialOffsets[])=0,"", IF(INDEX(SpatialOffsets[Spatial Offset Type],$A4945)="","",
CONCATENATE("  - &amp;SpatialOffsetID",TEXT($A4945,"0000"),
" {","SpatialOffsetTypeCV:  ",CHAR(34),INDEX(SpatialOffsets[Spatial Offset Type],$A4945),CHAR(34),
", Offset1Value:  ",INDEX(SpatialOffsets[Offset 1 Value],$A4945),
", Offset1UnitID:  ",CHAR(34),INDEX(SpatialOffsets[Offset 1 Unit],$A4945),CHAR(34),
", Offset2Value:  ",INDEX(SpatialOffsets[Offset 2 Value],$A4945),
", Offset2UnitID:  ",CHAR(34),INDEX(SpatialOffsets[Offset 2 Unit],$A4945),CHAR(34),
", Offset3Value:  ",INDEX(SpatialOffsets[Offset 3 Value],$A4945),
", Offset3UnitID:  ",CHAR(34),INDEX(SpatialOffsets[Offset 3 Unit],$A4945),CHAR(34),,"}")))</f>
        <v>#REF!</v>
      </c>
      <c r="O4945" t="e">
        <f>IF(COUNTA(RelatedFeatures[])=0,"", IF(INDEX(RelatedFeatures[First Sampling Feature Code],$A4945)="","",
CONCATENATE("  - &amp;RelationID",TEXT($A4945,"0000"),
" {","SamplingFeatureID:  *SamplingFeatureID",TEXT(MATCH(INDEX(RelatedFeatures[First Sampling Feature Code],$A4945),SamplingFeatures[Feature Code],0),"0000"),
", RelationshipTypeCV:  ",CHAR(34),INDEX(RelatedFeatures[Relationship Type],$A4945),CHAR(34),
", RelatedFeatureID: *SamplingFeatureID",TEXT(MATCH(INDEX(RelatedFeatures[Second Sampling Feature Code],$A4945),SamplingFeatures[Feature Code],0),"0000"),
", SpatialOffsetID:  ",IF(INDEX(RelatedFeatures[Offset Number],$A4945)="","",CONCATENATE("*SpatialOffsetID",TEXT(INDEX(RelatedFeatures[Offset Number],$A4945),"0000"))),"}")))</f>
        <v>#REF!</v>
      </c>
      <c r="P4945" t="e">
        <f>IF(INDEX(Methods[Method Type],$A4945)="","",
CONCATENATE("  - &amp;MethodID",TEXT($A4945,"0000"),
" {","MethodTypeCV:  ",CHAR(34),INDEX(Methods[Method Type],$A4945),CHAR(34),
", MethodCode:  ",CHAR(34),INDEX(Methods[Method Code],$A4945),CHAR(34),
", MethodName:  ",CHAR(34),INDEX(Methods[Method Name],$A4945),CHAR(34),
", MethodDescription:  ",CHAR(34),INDEX(Methods[Method Description],$A4945),CHAR(34),
", MethodLink:  ",CHAR(34),INDEX(Methods[Method Link],$A4945),CHAR(34),
", OrganizationID: *OrganizationID",TEXT(MATCH(INDEX(Methods[Organization Name],$A4945),Organizations[Organization Name],0),"0000"),"}"))</f>
        <v>#REF!</v>
      </c>
      <c r="Q4945" t="e">
        <f>IF(INDEX(Variables[Variable Type],$A4945)="","",
CONCATENATE("  - &amp;VariableID",TEXT($A4945,"0000"),
" {","VariableTypeCV:  ",CHAR(34),INDEX(Variables[Variable Type],$A4945),CHAR(34),
", VariableCode:  ",CHAR(34),INDEX(Variables[Variable Code],$A4945),CHAR(34),
", VariableNameCV:  ",CHAR(34),INDEX(Variables[Variable Name],$A4945),CHAR(34),
", VariableDefinition:  ",CHAR(34),INDEX(Variables[Variable Definition],$A4945),CHAR(34),
", SpecciationCV:  ",CHAR(34),INDEX(Variables[Speciation],$A4945),CHAR(34),
", NoDataValue:  ",CHAR(34),INDEX(Variables[No Data Value],$A4945),CHAR(34),"}"))</f>
        <v>#REF!</v>
      </c>
    </row>
    <row r="4946" spans="1:17" x14ac:dyDescent="0.25">
      <c r="A4946">
        <v>4943</v>
      </c>
      <c r="D4946" t="e">
        <f>IF(INDEX(People[First Name],$A4946)="","",
CONCATENATE("  - &amp;PersonID",TEXT($A4946,"0000"),
" {","PersonFirstName:  ",CHAR(34),INDEX(People[First Name],$A4946),CHAR(34),
", PersonMiddleName:  ",CHAR(34),INDEX(People[Middle Name],$A4946),CHAR(34),
", PersonLastName:  ",CHAR(34),INDEX(People[Last Name],$A4946),CHAR(34),"}"))</f>
        <v>#REF!</v>
      </c>
      <c r="E4946" t="e">
        <f>IF(INDEX(Organizations[Organization Type '[CV']],$A4946)="","",
CONCATENATE("  - &amp;OrganizationID",TEXT($A4946,"0000"),
" {","OrganizationTypeCV:  ",CHAR(34),INDEX(Organizations[Organization Type '[CV']],$A4946),CHAR(34),
", OrganizationCode:  ",CHAR(34),INDEX(Organizations[Organization Code],$A4946),CHAR(34),
", OrganizationName:  ",CHAR(34),INDEX(Organizations[Organization Name],$A4946),CHAR(34),
", OrganizationDescription:  ",CHAR(34),INDEX(Organizations[Organization Description],$A4946),CHAR(34),
", OrganizationLink:  ",CHAR(34),INDEX(Organizations[Organization Link],$A4946),CHAR(34),"}"))</f>
        <v>#REF!</v>
      </c>
      <c r="F4946" t="e">
        <f>IF(INDEX(People[First Name],$A4946)="","",
CONCATENATE("  - &amp;AffiliationID",TEXT($A4946,"0000"),
" {PersonID: *PersonID",TEXT($A4946,"0000"),
", OrganizationID: *OrganizationID",TEXT(MATCH(INDEX(People[Organization Name],$A4946),Organizations[Organization Name],0),"0000"),
", IsPrimaryOrganizationContact: , AffiliationStartDate: , AffiliationEndDate: , PrimaryPhone: ",
", PrimaryEmail: ",CHAR(34),INDEX(People[Primary Email],$A4946),CHAR(34),
", PrimaryAddress: ",CHAR(34),INDEX(People[Primary Address],$A4946),CHAR(34),
", PersonLink: }"))</f>
        <v>#REF!</v>
      </c>
      <c r="H4946" t="e">
        <f>IF(COUNTA(CitationInformation)=0,"",IF(INDEX(AuthorList[Author Name],$A4946)="","",
CONCATENATE("  - &amp;AuthorListID",TEXT($A4946,"0000"),
"  {CitationID: *CitationID0001",
", PersonID: *PersonID",TEXT(MATCH(INDEX(AuthorList[Author Name],$A4946),People[Full Name],0),"0000"),
", AuthorOrder: ",INDEX(AuthorList[Author Number],$A4946),"}")))</f>
        <v>#REF!</v>
      </c>
      <c r="K4946" t="e">
        <f>IF(INDEX(SamplingFeatures[Feature Code],$A4946)="","",
CONCATENATE("  - &amp;SamplingFeatureID",TEXT($A4946,"0000"),
" {","SamplingFeatureUUID:  ",CHAR(34),INDEX(SamplingFeatures[Sampling Feature UUID],$A4946),CHAR(34),
", SamplingFeatureTypeCV:  ",CHAR(34),INDEX(SamplingFeatures[Sampling Feature Type],$A4946),CHAR(34),
", SamplingFeatureCode:  ",CHAR(34),INDEX(SamplingFeatures[Feature Code],$A4946),CHAR(34),
", SamplingFeatureName:  ",CHAR(34),INDEX(SamplingFeatures[Feature Name],$A4946),CHAR(34),
", SamplingFeatureDescription:  ",CHAR(34),INDEX(SamplingFeatures[Feature Description],$A4946),CHAR(34),
", SamplingFeatureGeotypeCV:  ",CHAR(34),INDEX(SamplingFeatures[Feature Geo Type],$A4946),CHAR(34),
", FeatureGeometry:  ",CHAR(34),INDEX(SamplingFeatures[Feature Geometry],$A4946),CHAR(34),
", Elevation_m:  ",CHAR(34),INDEX(SamplingFeatures[Elevation_m],$A4946),CHAR(34),
", ElevationDatumCV:  ",CHAR(34),ElevationDatum,CHAR(34),"}"))</f>
        <v>#REF!</v>
      </c>
      <c r="L4946" t="e">
        <f>IF(INDEX(SamplingFeatures[Sampling Feature Type],$A4946)&lt;&gt;"Site","",
CONCATENATE("  - &amp;SiteID",TEXT(SUMPRODUCT(--($L$3:$L4945&lt;&gt;"")),"0000"),
" {","SamplingFeatureID:  *SamplingFeatureID",TEXT($A4946,"0000"),
", SiteTypeCV:  ",CHAR(34),INDEX(Sites[Site Type],$A4946),CHAR(34),
", Latitude:  ",INDEX(Sites[Latitude],$A4946),
", Longitude:  ",INDEX(Sites[Longitude],$A4946),
", SRSName:  ",CHAR(34),LatLonDatum,CHAR(34),"}"))</f>
        <v>#REF!</v>
      </c>
      <c r="M4946" t="e">
        <f>IF(INDEX(SamplingFeatures[Sampling Feature Type],$A4946)&lt;&gt;"Specimen","",
CONCATENATE("  - &amp;SpecimenID",TEXT(SUMPRODUCT(--($M$3:$M4945&lt;&gt;"")),"0000"),
" {","SamplingFeatureID:  *SamplingFeatureID",TEXT($A4946,"0000"),
", SpecimenTypeCV:  ",CHAR(34),INDEX(Specimens[Specimen Type],$A4946),CHAR(34),
", SpecimenMediumCV:  ",INDEX(Specimens[Specimen Medium],$A4946),
", IsFieldSpecimen:  ",CHAR(34),INDEX(Specimens[Is Field Specimen?],$A4946),CHAR(34),"}"))</f>
        <v>#REF!</v>
      </c>
      <c r="N4946" t="e">
        <f>IF(COUNTA(SpatialOffsets[])=0,"", IF(INDEX(SpatialOffsets[Spatial Offset Type],$A4946)="","",
CONCATENATE("  - &amp;SpatialOffsetID",TEXT($A4946,"0000"),
" {","SpatialOffsetTypeCV:  ",CHAR(34),INDEX(SpatialOffsets[Spatial Offset Type],$A4946),CHAR(34),
", Offset1Value:  ",INDEX(SpatialOffsets[Offset 1 Value],$A4946),
", Offset1UnitID:  ",CHAR(34),INDEX(SpatialOffsets[Offset 1 Unit],$A4946),CHAR(34),
", Offset2Value:  ",INDEX(SpatialOffsets[Offset 2 Value],$A4946),
", Offset2UnitID:  ",CHAR(34),INDEX(SpatialOffsets[Offset 2 Unit],$A4946),CHAR(34),
", Offset3Value:  ",INDEX(SpatialOffsets[Offset 3 Value],$A4946),
", Offset3UnitID:  ",CHAR(34),INDEX(SpatialOffsets[Offset 3 Unit],$A4946),CHAR(34),,"}")))</f>
        <v>#REF!</v>
      </c>
      <c r="O4946" t="e">
        <f>IF(COUNTA(RelatedFeatures[])=0,"", IF(INDEX(RelatedFeatures[First Sampling Feature Code],$A4946)="","",
CONCATENATE("  - &amp;RelationID",TEXT($A4946,"0000"),
" {","SamplingFeatureID:  *SamplingFeatureID",TEXT(MATCH(INDEX(RelatedFeatures[First Sampling Feature Code],$A4946),SamplingFeatures[Feature Code],0),"0000"),
", RelationshipTypeCV:  ",CHAR(34),INDEX(RelatedFeatures[Relationship Type],$A4946),CHAR(34),
", RelatedFeatureID: *SamplingFeatureID",TEXT(MATCH(INDEX(RelatedFeatures[Second Sampling Feature Code],$A4946),SamplingFeatures[Feature Code],0),"0000"),
", SpatialOffsetID:  ",IF(INDEX(RelatedFeatures[Offset Number],$A4946)="","",CONCATENATE("*SpatialOffsetID",TEXT(INDEX(RelatedFeatures[Offset Number],$A4946),"0000"))),"}")))</f>
        <v>#REF!</v>
      </c>
      <c r="P4946" t="e">
        <f>IF(INDEX(Methods[Method Type],$A4946)="","",
CONCATENATE("  - &amp;MethodID",TEXT($A4946,"0000"),
" {","MethodTypeCV:  ",CHAR(34),INDEX(Methods[Method Type],$A4946),CHAR(34),
", MethodCode:  ",CHAR(34),INDEX(Methods[Method Code],$A4946),CHAR(34),
", MethodName:  ",CHAR(34),INDEX(Methods[Method Name],$A4946),CHAR(34),
", MethodDescription:  ",CHAR(34),INDEX(Methods[Method Description],$A4946),CHAR(34),
", MethodLink:  ",CHAR(34),INDEX(Methods[Method Link],$A4946),CHAR(34),
", OrganizationID: *OrganizationID",TEXT(MATCH(INDEX(Methods[Organization Name],$A4946),Organizations[Organization Name],0),"0000"),"}"))</f>
        <v>#REF!</v>
      </c>
      <c r="Q4946" t="e">
        <f>IF(INDEX(Variables[Variable Type],$A4946)="","",
CONCATENATE("  - &amp;VariableID",TEXT($A4946,"0000"),
" {","VariableTypeCV:  ",CHAR(34),INDEX(Variables[Variable Type],$A4946),CHAR(34),
", VariableCode:  ",CHAR(34),INDEX(Variables[Variable Code],$A4946),CHAR(34),
", VariableNameCV:  ",CHAR(34),INDEX(Variables[Variable Name],$A4946),CHAR(34),
", VariableDefinition:  ",CHAR(34),INDEX(Variables[Variable Definition],$A4946),CHAR(34),
", SpecciationCV:  ",CHAR(34),INDEX(Variables[Speciation],$A4946),CHAR(34),
", NoDataValue:  ",CHAR(34),INDEX(Variables[No Data Value],$A4946),CHAR(34),"}"))</f>
        <v>#REF!</v>
      </c>
    </row>
    <row r="4947" spans="1:17" x14ac:dyDescent="0.25">
      <c r="A4947">
        <v>4944</v>
      </c>
      <c r="D4947" t="e">
        <f>IF(INDEX(People[First Name],$A4947)="","",
CONCATENATE("  - &amp;PersonID",TEXT($A4947,"0000"),
" {","PersonFirstName:  ",CHAR(34),INDEX(People[First Name],$A4947),CHAR(34),
", PersonMiddleName:  ",CHAR(34),INDEX(People[Middle Name],$A4947),CHAR(34),
", PersonLastName:  ",CHAR(34),INDEX(People[Last Name],$A4947),CHAR(34),"}"))</f>
        <v>#REF!</v>
      </c>
      <c r="E4947" t="e">
        <f>IF(INDEX(Organizations[Organization Type '[CV']],$A4947)="","",
CONCATENATE("  - &amp;OrganizationID",TEXT($A4947,"0000"),
" {","OrganizationTypeCV:  ",CHAR(34),INDEX(Organizations[Organization Type '[CV']],$A4947),CHAR(34),
", OrganizationCode:  ",CHAR(34),INDEX(Organizations[Organization Code],$A4947),CHAR(34),
", OrganizationName:  ",CHAR(34),INDEX(Organizations[Organization Name],$A4947),CHAR(34),
", OrganizationDescription:  ",CHAR(34),INDEX(Organizations[Organization Description],$A4947),CHAR(34),
", OrganizationLink:  ",CHAR(34),INDEX(Organizations[Organization Link],$A4947),CHAR(34),"}"))</f>
        <v>#REF!</v>
      </c>
      <c r="F4947" t="e">
        <f>IF(INDEX(People[First Name],$A4947)="","",
CONCATENATE("  - &amp;AffiliationID",TEXT($A4947,"0000"),
" {PersonID: *PersonID",TEXT($A4947,"0000"),
", OrganizationID: *OrganizationID",TEXT(MATCH(INDEX(People[Organization Name],$A4947),Organizations[Organization Name],0),"0000"),
", IsPrimaryOrganizationContact: , AffiliationStartDate: , AffiliationEndDate: , PrimaryPhone: ",
", PrimaryEmail: ",CHAR(34),INDEX(People[Primary Email],$A4947),CHAR(34),
", PrimaryAddress: ",CHAR(34),INDEX(People[Primary Address],$A4947),CHAR(34),
", PersonLink: }"))</f>
        <v>#REF!</v>
      </c>
      <c r="H4947" t="e">
        <f>IF(COUNTA(CitationInformation)=0,"",IF(INDEX(AuthorList[Author Name],$A4947)="","",
CONCATENATE("  - &amp;AuthorListID",TEXT($A4947,"0000"),
"  {CitationID: *CitationID0001",
", PersonID: *PersonID",TEXT(MATCH(INDEX(AuthorList[Author Name],$A4947),People[Full Name],0),"0000"),
", AuthorOrder: ",INDEX(AuthorList[Author Number],$A4947),"}")))</f>
        <v>#REF!</v>
      </c>
      <c r="K4947" t="e">
        <f>IF(INDEX(SamplingFeatures[Feature Code],$A4947)="","",
CONCATENATE("  - &amp;SamplingFeatureID",TEXT($A4947,"0000"),
" {","SamplingFeatureUUID:  ",CHAR(34),INDEX(SamplingFeatures[Sampling Feature UUID],$A4947),CHAR(34),
", SamplingFeatureTypeCV:  ",CHAR(34),INDEX(SamplingFeatures[Sampling Feature Type],$A4947),CHAR(34),
", SamplingFeatureCode:  ",CHAR(34),INDEX(SamplingFeatures[Feature Code],$A4947),CHAR(34),
", SamplingFeatureName:  ",CHAR(34),INDEX(SamplingFeatures[Feature Name],$A4947),CHAR(34),
", SamplingFeatureDescription:  ",CHAR(34),INDEX(SamplingFeatures[Feature Description],$A4947),CHAR(34),
", SamplingFeatureGeotypeCV:  ",CHAR(34),INDEX(SamplingFeatures[Feature Geo Type],$A4947),CHAR(34),
", FeatureGeometry:  ",CHAR(34),INDEX(SamplingFeatures[Feature Geometry],$A4947),CHAR(34),
", Elevation_m:  ",CHAR(34),INDEX(SamplingFeatures[Elevation_m],$A4947),CHAR(34),
", ElevationDatumCV:  ",CHAR(34),ElevationDatum,CHAR(34),"}"))</f>
        <v>#REF!</v>
      </c>
      <c r="L4947" t="e">
        <f>IF(INDEX(SamplingFeatures[Sampling Feature Type],$A4947)&lt;&gt;"Site","",
CONCATENATE("  - &amp;SiteID",TEXT(SUMPRODUCT(--($L$3:$L4946&lt;&gt;"")),"0000"),
" {","SamplingFeatureID:  *SamplingFeatureID",TEXT($A4947,"0000"),
", SiteTypeCV:  ",CHAR(34),INDEX(Sites[Site Type],$A4947),CHAR(34),
", Latitude:  ",INDEX(Sites[Latitude],$A4947),
", Longitude:  ",INDEX(Sites[Longitude],$A4947),
", SRSName:  ",CHAR(34),LatLonDatum,CHAR(34),"}"))</f>
        <v>#REF!</v>
      </c>
      <c r="M4947" t="e">
        <f>IF(INDEX(SamplingFeatures[Sampling Feature Type],$A4947)&lt;&gt;"Specimen","",
CONCATENATE("  - &amp;SpecimenID",TEXT(SUMPRODUCT(--($M$3:$M4946&lt;&gt;"")),"0000"),
" {","SamplingFeatureID:  *SamplingFeatureID",TEXT($A4947,"0000"),
", SpecimenTypeCV:  ",CHAR(34),INDEX(Specimens[Specimen Type],$A4947),CHAR(34),
", SpecimenMediumCV:  ",INDEX(Specimens[Specimen Medium],$A4947),
", IsFieldSpecimen:  ",CHAR(34),INDEX(Specimens[Is Field Specimen?],$A4947),CHAR(34),"}"))</f>
        <v>#REF!</v>
      </c>
      <c r="N4947" t="e">
        <f>IF(COUNTA(SpatialOffsets[])=0,"", IF(INDEX(SpatialOffsets[Spatial Offset Type],$A4947)="","",
CONCATENATE("  - &amp;SpatialOffsetID",TEXT($A4947,"0000"),
" {","SpatialOffsetTypeCV:  ",CHAR(34),INDEX(SpatialOffsets[Spatial Offset Type],$A4947),CHAR(34),
", Offset1Value:  ",INDEX(SpatialOffsets[Offset 1 Value],$A4947),
", Offset1UnitID:  ",CHAR(34),INDEX(SpatialOffsets[Offset 1 Unit],$A4947),CHAR(34),
", Offset2Value:  ",INDEX(SpatialOffsets[Offset 2 Value],$A4947),
", Offset2UnitID:  ",CHAR(34),INDEX(SpatialOffsets[Offset 2 Unit],$A4947),CHAR(34),
", Offset3Value:  ",INDEX(SpatialOffsets[Offset 3 Value],$A4947),
", Offset3UnitID:  ",CHAR(34),INDEX(SpatialOffsets[Offset 3 Unit],$A4947),CHAR(34),,"}")))</f>
        <v>#REF!</v>
      </c>
      <c r="O4947" t="e">
        <f>IF(COUNTA(RelatedFeatures[])=0,"", IF(INDEX(RelatedFeatures[First Sampling Feature Code],$A4947)="","",
CONCATENATE("  - &amp;RelationID",TEXT($A4947,"0000"),
" {","SamplingFeatureID:  *SamplingFeatureID",TEXT(MATCH(INDEX(RelatedFeatures[First Sampling Feature Code],$A4947),SamplingFeatures[Feature Code],0),"0000"),
", RelationshipTypeCV:  ",CHAR(34),INDEX(RelatedFeatures[Relationship Type],$A4947),CHAR(34),
", RelatedFeatureID: *SamplingFeatureID",TEXT(MATCH(INDEX(RelatedFeatures[Second Sampling Feature Code],$A4947),SamplingFeatures[Feature Code],0),"0000"),
", SpatialOffsetID:  ",IF(INDEX(RelatedFeatures[Offset Number],$A4947)="","",CONCATENATE("*SpatialOffsetID",TEXT(INDEX(RelatedFeatures[Offset Number],$A4947),"0000"))),"}")))</f>
        <v>#REF!</v>
      </c>
      <c r="P4947" t="e">
        <f>IF(INDEX(Methods[Method Type],$A4947)="","",
CONCATENATE("  - &amp;MethodID",TEXT($A4947,"0000"),
" {","MethodTypeCV:  ",CHAR(34),INDEX(Methods[Method Type],$A4947),CHAR(34),
", MethodCode:  ",CHAR(34),INDEX(Methods[Method Code],$A4947),CHAR(34),
", MethodName:  ",CHAR(34),INDEX(Methods[Method Name],$A4947),CHAR(34),
", MethodDescription:  ",CHAR(34),INDEX(Methods[Method Description],$A4947),CHAR(34),
", MethodLink:  ",CHAR(34),INDEX(Methods[Method Link],$A4947),CHAR(34),
", OrganizationID: *OrganizationID",TEXT(MATCH(INDEX(Methods[Organization Name],$A4947),Organizations[Organization Name],0),"0000"),"}"))</f>
        <v>#REF!</v>
      </c>
      <c r="Q4947" t="e">
        <f>IF(INDEX(Variables[Variable Type],$A4947)="","",
CONCATENATE("  - &amp;VariableID",TEXT($A4947,"0000"),
" {","VariableTypeCV:  ",CHAR(34),INDEX(Variables[Variable Type],$A4947),CHAR(34),
", VariableCode:  ",CHAR(34),INDEX(Variables[Variable Code],$A4947),CHAR(34),
", VariableNameCV:  ",CHAR(34),INDEX(Variables[Variable Name],$A4947),CHAR(34),
", VariableDefinition:  ",CHAR(34),INDEX(Variables[Variable Definition],$A4947),CHAR(34),
", SpecciationCV:  ",CHAR(34),INDEX(Variables[Speciation],$A4947),CHAR(34),
", NoDataValue:  ",CHAR(34),INDEX(Variables[No Data Value],$A4947),CHAR(34),"}"))</f>
        <v>#REF!</v>
      </c>
    </row>
    <row r="4948" spans="1:17" x14ac:dyDescent="0.25">
      <c r="A4948">
        <v>4945</v>
      </c>
      <c r="D4948" t="e">
        <f>IF(INDEX(People[First Name],$A4948)="","",
CONCATENATE("  - &amp;PersonID",TEXT($A4948,"0000"),
" {","PersonFirstName:  ",CHAR(34),INDEX(People[First Name],$A4948),CHAR(34),
", PersonMiddleName:  ",CHAR(34),INDEX(People[Middle Name],$A4948),CHAR(34),
", PersonLastName:  ",CHAR(34),INDEX(People[Last Name],$A4948),CHAR(34),"}"))</f>
        <v>#REF!</v>
      </c>
      <c r="E4948" t="e">
        <f>IF(INDEX(Organizations[Organization Type '[CV']],$A4948)="","",
CONCATENATE("  - &amp;OrganizationID",TEXT($A4948,"0000"),
" {","OrganizationTypeCV:  ",CHAR(34),INDEX(Organizations[Organization Type '[CV']],$A4948),CHAR(34),
", OrganizationCode:  ",CHAR(34),INDEX(Organizations[Organization Code],$A4948),CHAR(34),
", OrganizationName:  ",CHAR(34),INDEX(Organizations[Organization Name],$A4948),CHAR(34),
", OrganizationDescription:  ",CHAR(34),INDEX(Organizations[Organization Description],$A4948),CHAR(34),
", OrganizationLink:  ",CHAR(34),INDEX(Organizations[Organization Link],$A4948),CHAR(34),"}"))</f>
        <v>#REF!</v>
      </c>
      <c r="F4948" t="e">
        <f>IF(INDEX(People[First Name],$A4948)="","",
CONCATENATE("  - &amp;AffiliationID",TEXT($A4948,"0000"),
" {PersonID: *PersonID",TEXT($A4948,"0000"),
", OrganizationID: *OrganizationID",TEXT(MATCH(INDEX(People[Organization Name],$A4948),Organizations[Organization Name],0),"0000"),
", IsPrimaryOrganizationContact: , AffiliationStartDate: , AffiliationEndDate: , PrimaryPhone: ",
", PrimaryEmail: ",CHAR(34),INDEX(People[Primary Email],$A4948),CHAR(34),
", PrimaryAddress: ",CHAR(34),INDEX(People[Primary Address],$A4948),CHAR(34),
", PersonLink: }"))</f>
        <v>#REF!</v>
      </c>
      <c r="H4948" t="e">
        <f>IF(COUNTA(CitationInformation)=0,"",IF(INDEX(AuthorList[Author Name],$A4948)="","",
CONCATENATE("  - &amp;AuthorListID",TEXT($A4948,"0000"),
"  {CitationID: *CitationID0001",
", PersonID: *PersonID",TEXT(MATCH(INDEX(AuthorList[Author Name],$A4948),People[Full Name],0),"0000"),
", AuthorOrder: ",INDEX(AuthorList[Author Number],$A4948),"}")))</f>
        <v>#REF!</v>
      </c>
      <c r="K4948" t="e">
        <f>IF(INDEX(SamplingFeatures[Feature Code],$A4948)="","",
CONCATENATE("  - &amp;SamplingFeatureID",TEXT($A4948,"0000"),
" {","SamplingFeatureUUID:  ",CHAR(34),INDEX(SamplingFeatures[Sampling Feature UUID],$A4948),CHAR(34),
", SamplingFeatureTypeCV:  ",CHAR(34),INDEX(SamplingFeatures[Sampling Feature Type],$A4948),CHAR(34),
", SamplingFeatureCode:  ",CHAR(34),INDEX(SamplingFeatures[Feature Code],$A4948),CHAR(34),
", SamplingFeatureName:  ",CHAR(34),INDEX(SamplingFeatures[Feature Name],$A4948),CHAR(34),
", SamplingFeatureDescription:  ",CHAR(34),INDEX(SamplingFeatures[Feature Description],$A4948),CHAR(34),
", SamplingFeatureGeotypeCV:  ",CHAR(34),INDEX(SamplingFeatures[Feature Geo Type],$A4948),CHAR(34),
", FeatureGeometry:  ",CHAR(34),INDEX(SamplingFeatures[Feature Geometry],$A4948),CHAR(34),
", Elevation_m:  ",CHAR(34),INDEX(SamplingFeatures[Elevation_m],$A4948),CHAR(34),
", ElevationDatumCV:  ",CHAR(34),ElevationDatum,CHAR(34),"}"))</f>
        <v>#REF!</v>
      </c>
      <c r="L4948" t="e">
        <f>IF(INDEX(SamplingFeatures[Sampling Feature Type],$A4948)&lt;&gt;"Site","",
CONCATENATE("  - &amp;SiteID",TEXT(SUMPRODUCT(--($L$3:$L4947&lt;&gt;"")),"0000"),
" {","SamplingFeatureID:  *SamplingFeatureID",TEXT($A4948,"0000"),
", SiteTypeCV:  ",CHAR(34),INDEX(Sites[Site Type],$A4948),CHAR(34),
", Latitude:  ",INDEX(Sites[Latitude],$A4948),
", Longitude:  ",INDEX(Sites[Longitude],$A4948),
", SRSName:  ",CHAR(34),LatLonDatum,CHAR(34),"}"))</f>
        <v>#REF!</v>
      </c>
      <c r="M4948" t="e">
        <f>IF(INDEX(SamplingFeatures[Sampling Feature Type],$A4948)&lt;&gt;"Specimen","",
CONCATENATE("  - &amp;SpecimenID",TEXT(SUMPRODUCT(--($M$3:$M4947&lt;&gt;"")),"0000"),
" {","SamplingFeatureID:  *SamplingFeatureID",TEXT($A4948,"0000"),
", SpecimenTypeCV:  ",CHAR(34),INDEX(Specimens[Specimen Type],$A4948),CHAR(34),
", SpecimenMediumCV:  ",INDEX(Specimens[Specimen Medium],$A4948),
", IsFieldSpecimen:  ",CHAR(34),INDEX(Specimens[Is Field Specimen?],$A4948),CHAR(34),"}"))</f>
        <v>#REF!</v>
      </c>
      <c r="N4948" t="e">
        <f>IF(COUNTA(SpatialOffsets[])=0,"", IF(INDEX(SpatialOffsets[Spatial Offset Type],$A4948)="","",
CONCATENATE("  - &amp;SpatialOffsetID",TEXT($A4948,"0000"),
" {","SpatialOffsetTypeCV:  ",CHAR(34),INDEX(SpatialOffsets[Spatial Offset Type],$A4948),CHAR(34),
", Offset1Value:  ",INDEX(SpatialOffsets[Offset 1 Value],$A4948),
", Offset1UnitID:  ",CHAR(34),INDEX(SpatialOffsets[Offset 1 Unit],$A4948),CHAR(34),
", Offset2Value:  ",INDEX(SpatialOffsets[Offset 2 Value],$A4948),
", Offset2UnitID:  ",CHAR(34),INDEX(SpatialOffsets[Offset 2 Unit],$A4948),CHAR(34),
", Offset3Value:  ",INDEX(SpatialOffsets[Offset 3 Value],$A4948),
", Offset3UnitID:  ",CHAR(34),INDEX(SpatialOffsets[Offset 3 Unit],$A4948),CHAR(34),,"}")))</f>
        <v>#REF!</v>
      </c>
      <c r="O4948" t="e">
        <f>IF(COUNTA(RelatedFeatures[])=0,"", IF(INDEX(RelatedFeatures[First Sampling Feature Code],$A4948)="","",
CONCATENATE("  - &amp;RelationID",TEXT($A4948,"0000"),
" {","SamplingFeatureID:  *SamplingFeatureID",TEXT(MATCH(INDEX(RelatedFeatures[First Sampling Feature Code],$A4948),SamplingFeatures[Feature Code],0),"0000"),
", RelationshipTypeCV:  ",CHAR(34),INDEX(RelatedFeatures[Relationship Type],$A4948),CHAR(34),
", RelatedFeatureID: *SamplingFeatureID",TEXT(MATCH(INDEX(RelatedFeatures[Second Sampling Feature Code],$A4948),SamplingFeatures[Feature Code],0),"0000"),
", SpatialOffsetID:  ",IF(INDEX(RelatedFeatures[Offset Number],$A4948)="","",CONCATENATE("*SpatialOffsetID",TEXT(INDEX(RelatedFeatures[Offset Number],$A4948),"0000"))),"}")))</f>
        <v>#REF!</v>
      </c>
      <c r="P4948" t="e">
        <f>IF(INDEX(Methods[Method Type],$A4948)="","",
CONCATENATE("  - &amp;MethodID",TEXT($A4948,"0000"),
" {","MethodTypeCV:  ",CHAR(34),INDEX(Methods[Method Type],$A4948),CHAR(34),
", MethodCode:  ",CHAR(34),INDEX(Methods[Method Code],$A4948),CHAR(34),
", MethodName:  ",CHAR(34),INDEX(Methods[Method Name],$A4948),CHAR(34),
", MethodDescription:  ",CHAR(34),INDEX(Methods[Method Description],$A4948),CHAR(34),
", MethodLink:  ",CHAR(34),INDEX(Methods[Method Link],$A4948),CHAR(34),
", OrganizationID: *OrganizationID",TEXT(MATCH(INDEX(Methods[Organization Name],$A4948),Organizations[Organization Name],0),"0000"),"}"))</f>
        <v>#REF!</v>
      </c>
      <c r="Q4948" t="e">
        <f>IF(INDEX(Variables[Variable Type],$A4948)="","",
CONCATENATE("  - &amp;VariableID",TEXT($A4948,"0000"),
" {","VariableTypeCV:  ",CHAR(34),INDEX(Variables[Variable Type],$A4948),CHAR(34),
", VariableCode:  ",CHAR(34),INDEX(Variables[Variable Code],$A4948),CHAR(34),
", VariableNameCV:  ",CHAR(34),INDEX(Variables[Variable Name],$A4948),CHAR(34),
", VariableDefinition:  ",CHAR(34),INDEX(Variables[Variable Definition],$A4948),CHAR(34),
", SpecciationCV:  ",CHAR(34),INDEX(Variables[Speciation],$A4948),CHAR(34),
", NoDataValue:  ",CHAR(34),INDEX(Variables[No Data Value],$A4948),CHAR(34),"}"))</f>
        <v>#REF!</v>
      </c>
    </row>
    <row r="4949" spans="1:17" x14ac:dyDescent="0.25">
      <c r="A4949">
        <v>4946</v>
      </c>
      <c r="D4949" t="e">
        <f>IF(INDEX(People[First Name],$A4949)="","",
CONCATENATE("  - &amp;PersonID",TEXT($A4949,"0000"),
" {","PersonFirstName:  ",CHAR(34),INDEX(People[First Name],$A4949),CHAR(34),
", PersonMiddleName:  ",CHAR(34),INDEX(People[Middle Name],$A4949),CHAR(34),
", PersonLastName:  ",CHAR(34),INDEX(People[Last Name],$A4949),CHAR(34),"}"))</f>
        <v>#REF!</v>
      </c>
      <c r="E4949" t="e">
        <f>IF(INDEX(Organizations[Organization Type '[CV']],$A4949)="","",
CONCATENATE("  - &amp;OrganizationID",TEXT($A4949,"0000"),
" {","OrganizationTypeCV:  ",CHAR(34),INDEX(Organizations[Organization Type '[CV']],$A4949),CHAR(34),
", OrganizationCode:  ",CHAR(34),INDEX(Organizations[Organization Code],$A4949),CHAR(34),
", OrganizationName:  ",CHAR(34),INDEX(Organizations[Organization Name],$A4949),CHAR(34),
", OrganizationDescription:  ",CHAR(34),INDEX(Organizations[Organization Description],$A4949),CHAR(34),
", OrganizationLink:  ",CHAR(34),INDEX(Organizations[Organization Link],$A4949),CHAR(34),"}"))</f>
        <v>#REF!</v>
      </c>
      <c r="F4949" t="e">
        <f>IF(INDEX(People[First Name],$A4949)="","",
CONCATENATE("  - &amp;AffiliationID",TEXT($A4949,"0000"),
" {PersonID: *PersonID",TEXT($A4949,"0000"),
", OrganizationID: *OrganizationID",TEXT(MATCH(INDEX(People[Organization Name],$A4949),Organizations[Organization Name],0),"0000"),
", IsPrimaryOrganizationContact: , AffiliationStartDate: , AffiliationEndDate: , PrimaryPhone: ",
", PrimaryEmail: ",CHAR(34),INDEX(People[Primary Email],$A4949),CHAR(34),
", PrimaryAddress: ",CHAR(34),INDEX(People[Primary Address],$A4949),CHAR(34),
", PersonLink: }"))</f>
        <v>#REF!</v>
      </c>
      <c r="H4949" t="e">
        <f>IF(COUNTA(CitationInformation)=0,"",IF(INDEX(AuthorList[Author Name],$A4949)="","",
CONCATENATE("  - &amp;AuthorListID",TEXT($A4949,"0000"),
"  {CitationID: *CitationID0001",
", PersonID: *PersonID",TEXT(MATCH(INDEX(AuthorList[Author Name],$A4949),People[Full Name],0),"0000"),
", AuthorOrder: ",INDEX(AuthorList[Author Number],$A4949),"}")))</f>
        <v>#REF!</v>
      </c>
      <c r="K4949" t="e">
        <f>IF(INDEX(SamplingFeatures[Feature Code],$A4949)="","",
CONCATENATE("  - &amp;SamplingFeatureID",TEXT($A4949,"0000"),
" {","SamplingFeatureUUID:  ",CHAR(34),INDEX(SamplingFeatures[Sampling Feature UUID],$A4949),CHAR(34),
", SamplingFeatureTypeCV:  ",CHAR(34),INDEX(SamplingFeatures[Sampling Feature Type],$A4949),CHAR(34),
", SamplingFeatureCode:  ",CHAR(34),INDEX(SamplingFeatures[Feature Code],$A4949),CHAR(34),
", SamplingFeatureName:  ",CHAR(34),INDEX(SamplingFeatures[Feature Name],$A4949),CHAR(34),
", SamplingFeatureDescription:  ",CHAR(34),INDEX(SamplingFeatures[Feature Description],$A4949),CHAR(34),
", SamplingFeatureGeotypeCV:  ",CHAR(34),INDEX(SamplingFeatures[Feature Geo Type],$A4949),CHAR(34),
", FeatureGeometry:  ",CHAR(34),INDEX(SamplingFeatures[Feature Geometry],$A4949),CHAR(34),
", Elevation_m:  ",CHAR(34),INDEX(SamplingFeatures[Elevation_m],$A4949),CHAR(34),
", ElevationDatumCV:  ",CHAR(34),ElevationDatum,CHAR(34),"}"))</f>
        <v>#REF!</v>
      </c>
      <c r="L4949" t="e">
        <f>IF(INDEX(SamplingFeatures[Sampling Feature Type],$A4949)&lt;&gt;"Site","",
CONCATENATE("  - &amp;SiteID",TEXT(SUMPRODUCT(--($L$3:$L4948&lt;&gt;"")),"0000"),
" {","SamplingFeatureID:  *SamplingFeatureID",TEXT($A4949,"0000"),
", SiteTypeCV:  ",CHAR(34),INDEX(Sites[Site Type],$A4949),CHAR(34),
", Latitude:  ",INDEX(Sites[Latitude],$A4949),
", Longitude:  ",INDEX(Sites[Longitude],$A4949),
", SRSName:  ",CHAR(34),LatLonDatum,CHAR(34),"}"))</f>
        <v>#REF!</v>
      </c>
      <c r="M4949" t="e">
        <f>IF(INDEX(SamplingFeatures[Sampling Feature Type],$A4949)&lt;&gt;"Specimen","",
CONCATENATE("  - &amp;SpecimenID",TEXT(SUMPRODUCT(--($M$3:$M4948&lt;&gt;"")),"0000"),
" {","SamplingFeatureID:  *SamplingFeatureID",TEXT($A4949,"0000"),
", SpecimenTypeCV:  ",CHAR(34),INDEX(Specimens[Specimen Type],$A4949),CHAR(34),
", SpecimenMediumCV:  ",INDEX(Specimens[Specimen Medium],$A4949),
", IsFieldSpecimen:  ",CHAR(34),INDEX(Specimens[Is Field Specimen?],$A4949),CHAR(34),"}"))</f>
        <v>#REF!</v>
      </c>
      <c r="N4949" t="e">
        <f>IF(COUNTA(SpatialOffsets[])=0,"", IF(INDEX(SpatialOffsets[Spatial Offset Type],$A4949)="","",
CONCATENATE("  - &amp;SpatialOffsetID",TEXT($A4949,"0000"),
" {","SpatialOffsetTypeCV:  ",CHAR(34),INDEX(SpatialOffsets[Spatial Offset Type],$A4949),CHAR(34),
", Offset1Value:  ",INDEX(SpatialOffsets[Offset 1 Value],$A4949),
", Offset1UnitID:  ",CHAR(34),INDEX(SpatialOffsets[Offset 1 Unit],$A4949),CHAR(34),
", Offset2Value:  ",INDEX(SpatialOffsets[Offset 2 Value],$A4949),
", Offset2UnitID:  ",CHAR(34),INDEX(SpatialOffsets[Offset 2 Unit],$A4949),CHAR(34),
", Offset3Value:  ",INDEX(SpatialOffsets[Offset 3 Value],$A4949),
", Offset3UnitID:  ",CHAR(34),INDEX(SpatialOffsets[Offset 3 Unit],$A4949),CHAR(34),,"}")))</f>
        <v>#REF!</v>
      </c>
      <c r="O4949" t="e">
        <f>IF(COUNTA(RelatedFeatures[])=0,"", IF(INDEX(RelatedFeatures[First Sampling Feature Code],$A4949)="","",
CONCATENATE("  - &amp;RelationID",TEXT($A4949,"0000"),
" {","SamplingFeatureID:  *SamplingFeatureID",TEXT(MATCH(INDEX(RelatedFeatures[First Sampling Feature Code],$A4949),SamplingFeatures[Feature Code],0),"0000"),
", RelationshipTypeCV:  ",CHAR(34),INDEX(RelatedFeatures[Relationship Type],$A4949),CHAR(34),
", RelatedFeatureID: *SamplingFeatureID",TEXT(MATCH(INDEX(RelatedFeatures[Second Sampling Feature Code],$A4949),SamplingFeatures[Feature Code],0),"0000"),
", SpatialOffsetID:  ",IF(INDEX(RelatedFeatures[Offset Number],$A4949)="","",CONCATENATE("*SpatialOffsetID",TEXT(INDEX(RelatedFeatures[Offset Number],$A4949),"0000"))),"}")))</f>
        <v>#REF!</v>
      </c>
      <c r="P4949" t="e">
        <f>IF(INDEX(Methods[Method Type],$A4949)="","",
CONCATENATE("  - &amp;MethodID",TEXT($A4949,"0000"),
" {","MethodTypeCV:  ",CHAR(34),INDEX(Methods[Method Type],$A4949),CHAR(34),
", MethodCode:  ",CHAR(34),INDEX(Methods[Method Code],$A4949),CHAR(34),
", MethodName:  ",CHAR(34),INDEX(Methods[Method Name],$A4949),CHAR(34),
", MethodDescription:  ",CHAR(34),INDEX(Methods[Method Description],$A4949),CHAR(34),
", MethodLink:  ",CHAR(34),INDEX(Methods[Method Link],$A4949),CHAR(34),
", OrganizationID: *OrganizationID",TEXT(MATCH(INDEX(Methods[Organization Name],$A4949),Organizations[Organization Name],0),"0000"),"}"))</f>
        <v>#REF!</v>
      </c>
      <c r="Q4949" t="e">
        <f>IF(INDEX(Variables[Variable Type],$A4949)="","",
CONCATENATE("  - &amp;VariableID",TEXT($A4949,"0000"),
" {","VariableTypeCV:  ",CHAR(34),INDEX(Variables[Variable Type],$A4949),CHAR(34),
", VariableCode:  ",CHAR(34),INDEX(Variables[Variable Code],$A4949),CHAR(34),
", VariableNameCV:  ",CHAR(34),INDEX(Variables[Variable Name],$A4949),CHAR(34),
", VariableDefinition:  ",CHAR(34),INDEX(Variables[Variable Definition],$A4949),CHAR(34),
", SpecciationCV:  ",CHAR(34),INDEX(Variables[Speciation],$A4949),CHAR(34),
", NoDataValue:  ",CHAR(34),INDEX(Variables[No Data Value],$A4949),CHAR(34),"}"))</f>
        <v>#REF!</v>
      </c>
    </row>
    <row r="4950" spans="1:17" x14ac:dyDescent="0.25">
      <c r="A4950">
        <v>4947</v>
      </c>
      <c r="D4950" t="e">
        <f>IF(INDEX(People[First Name],$A4950)="","",
CONCATENATE("  - &amp;PersonID",TEXT($A4950,"0000"),
" {","PersonFirstName:  ",CHAR(34),INDEX(People[First Name],$A4950),CHAR(34),
", PersonMiddleName:  ",CHAR(34),INDEX(People[Middle Name],$A4950),CHAR(34),
", PersonLastName:  ",CHAR(34),INDEX(People[Last Name],$A4950),CHAR(34),"}"))</f>
        <v>#REF!</v>
      </c>
      <c r="E4950" t="e">
        <f>IF(INDEX(Organizations[Organization Type '[CV']],$A4950)="","",
CONCATENATE("  - &amp;OrganizationID",TEXT($A4950,"0000"),
" {","OrganizationTypeCV:  ",CHAR(34),INDEX(Organizations[Organization Type '[CV']],$A4950),CHAR(34),
", OrganizationCode:  ",CHAR(34),INDEX(Organizations[Organization Code],$A4950),CHAR(34),
", OrganizationName:  ",CHAR(34),INDEX(Organizations[Organization Name],$A4950),CHAR(34),
", OrganizationDescription:  ",CHAR(34),INDEX(Organizations[Organization Description],$A4950),CHAR(34),
", OrganizationLink:  ",CHAR(34),INDEX(Organizations[Organization Link],$A4950),CHAR(34),"}"))</f>
        <v>#REF!</v>
      </c>
      <c r="F4950" t="e">
        <f>IF(INDEX(People[First Name],$A4950)="","",
CONCATENATE("  - &amp;AffiliationID",TEXT($A4950,"0000"),
" {PersonID: *PersonID",TEXT($A4950,"0000"),
", OrganizationID: *OrganizationID",TEXT(MATCH(INDEX(People[Organization Name],$A4950),Organizations[Organization Name],0),"0000"),
", IsPrimaryOrganizationContact: , AffiliationStartDate: , AffiliationEndDate: , PrimaryPhone: ",
", PrimaryEmail: ",CHAR(34),INDEX(People[Primary Email],$A4950),CHAR(34),
", PrimaryAddress: ",CHAR(34),INDEX(People[Primary Address],$A4950),CHAR(34),
", PersonLink: }"))</f>
        <v>#REF!</v>
      </c>
      <c r="H4950" t="e">
        <f>IF(COUNTA(CitationInformation)=0,"",IF(INDEX(AuthorList[Author Name],$A4950)="","",
CONCATENATE("  - &amp;AuthorListID",TEXT($A4950,"0000"),
"  {CitationID: *CitationID0001",
", PersonID: *PersonID",TEXT(MATCH(INDEX(AuthorList[Author Name],$A4950),People[Full Name],0),"0000"),
", AuthorOrder: ",INDEX(AuthorList[Author Number],$A4950),"}")))</f>
        <v>#REF!</v>
      </c>
      <c r="K4950" t="e">
        <f>IF(INDEX(SamplingFeatures[Feature Code],$A4950)="","",
CONCATENATE("  - &amp;SamplingFeatureID",TEXT($A4950,"0000"),
" {","SamplingFeatureUUID:  ",CHAR(34),INDEX(SamplingFeatures[Sampling Feature UUID],$A4950),CHAR(34),
", SamplingFeatureTypeCV:  ",CHAR(34),INDEX(SamplingFeatures[Sampling Feature Type],$A4950),CHAR(34),
", SamplingFeatureCode:  ",CHAR(34),INDEX(SamplingFeatures[Feature Code],$A4950),CHAR(34),
", SamplingFeatureName:  ",CHAR(34),INDEX(SamplingFeatures[Feature Name],$A4950),CHAR(34),
", SamplingFeatureDescription:  ",CHAR(34),INDEX(SamplingFeatures[Feature Description],$A4950),CHAR(34),
", SamplingFeatureGeotypeCV:  ",CHAR(34),INDEX(SamplingFeatures[Feature Geo Type],$A4950),CHAR(34),
", FeatureGeometry:  ",CHAR(34),INDEX(SamplingFeatures[Feature Geometry],$A4950),CHAR(34),
", Elevation_m:  ",CHAR(34),INDEX(SamplingFeatures[Elevation_m],$A4950),CHAR(34),
", ElevationDatumCV:  ",CHAR(34),ElevationDatum,CHAR(34),"}"))</f>
        <v>#REF!</v>
      </c>
      <c r="L4950" t="e">
        <f>IF(INDEX(SamplingFeatures[Sampling Feature Type],$A4950)&lt;&gt;"Site","",
CONCATENATE("  - &amp;SiteID",TEXT(SUMPRODUCT(--($L$3:$L4949&lt;&gt;"")),"0000"),
" {","SamplingFeatureID:  *SamplingFeatureID",TEXT($A4950,"0000"),
", SiteTypeCV:  ",CHAR(34),INDEX(Sites[Site Type],$A4950),CHAR(34),
", Latitude:  ",INDEX(Sites[Latitude],$A4950),
", Longitude:  ",INDEX(Sites[Longitude],$A4950),
", SRSName:  ",CHAR(34),LatLonDatum,CHAR(34),"}"))</f>
        <v>#REF!</v>
      </c>
      <c r="M4950" t="e">
        <f>IF(INDEX(SamplingFeatures[Sampling Feature Type],$A4950)&lt;&gt;"Specimen","",
CONCATENATE("  - &amp;SpecimenID",TEXT(SUMPRODUCT(--($M$3:$M4949&lt;&gt;"")),"0000"),
" {","SamplingFeatureID:  *SamplingFeatureID",TEXT($A4950,"0000"),
", SpecimenTypeCV:  ",CHAR(34),INDEX(Specimens[Specimen Type],$A4950),CHAR(34),
", SpecimenMediumCV:  ",INDEX(Specimens[Specimen Medium],$A4950),
", IsFieldSpecimen:  ",CHAR(34),INDEX(Specimens[Is Field Specimen?],$A4950),CHAR(34),"}"))</f>
        <v>#REF!</v>
      </c>
      <c r="N4950" t="e">
        <f>IF(COUNTA(SpatialOffsets[])=0,"", IF(INDEX(SpatialOffsets[Spatial Offset Type],$A4950)="","",
CONCATENATE("  - &amp;SpatialOffsetID",TEXT($A4950,"0000"),
" {","SpatialOffsetTypeCV:  ",CHAR(34),INDEX(SpatialOffsets[Spatial Offset Type],$A4950),CHAR(34),
", Offset1Value:  ",INDEX(SpatialOffsets[Offset 1 Value],$A4950),
", Offset1UnitID:  ",CHAR(34),INDEX(SpatialOffsets[Offset 1 Unit],$A4950),CHAR(34),
", Offset2Value:  ",INDEX(SpatialOffsets[Offset 2 Value],$A4950),
", Offset2UnitID:  ",CHAR(34),INDEX(SpatialOffsets[Offset 2 Unit],$A4950),CHAR(34),
", Offset3Value:  ",INDEX(SpatialOffsets[Offset 3 Value],$A4950),
", Offset3UnitID:  ",CHAR(34),INDEX(SpatialOffsets[Offset 3 Unit],$A4950),CHAR(34),,"}")))</f>
        <v>#REF!</v>
      </c>
      <c r="O4950" t="e">
        <f>IF(COUNTA(RelatedFeatures[])=0,"", IF(INDEX(RelatedFeatures[First Sampling Feature Code],$A4950)="","",
CONCATENATE("  - &amp;RelationID",TEXT($A4950,"0000"),
" {","SamplingFeatureID:  *SamplingFeatureID",TEXT(MATCH(INDEX(RelatedFeatures[First Sampling Feature Code],$A4950),SamplingFeatures[Feature Code],0),"0000"),
", RelationshipTypeCV:  ",CHAR(34),INDEX(RelatedFeatures[Relationship Type],$A4950),CHAR(34),
", RelatedFeatureID: *SamplingFeatureID",TEXT(MATCH(INDEX(RelatedFeatures[Second Sampling Feature Code],$A4950),SamplingFeatures[Feature Code],0),"0000"),
", SpatialOffsetID:  ",IF(INDEX(RelatedFeatures[Offset Number],$A4950)="","",CONCATENATE("*SpatialOffsetID",TEXT(INDEX(RelatedFeatures[Offset Number],$A4950),"0000"))),"}")))</f>
        <v>#REF!</v>
      </c>
      <c r="P4950" t="e">
        <f>IF(INDEX(Methods[Method Type],$A4950)="","",
CONCATENATE("  - &amp;MethodID",TEXT($A4950,"0000"),
" {","MethodTypeCV:  ",CHAR(34),INDEX(Methods[Method Type],$A4950),CHAR(34),
", MethodCode:  ",CHAR(34),INDEX(Methods[Method Code],$A4950),CHAR(34),
", MethodName:  ",CHAR(34),INDEX(Methods[Method Name],$A4950),CHAR(34),
", MethodDescription:  ",CHAR(34),INDEX(Methods[Method Description],$A4950),CHAR(34),
", MethodLink:  ",CHAR(34),INDEX(Methods[Method Link],$A4950),CHAR(34),
", OrganizationID: *OrganizationID",TEXT(MATCH(INDEX(Methods[Organization Name],$A4950),Organizations[Organization Name],0),"0000"),"}"))</f>
        <v>#REF!</v>
      </c>
      <c r="Q4950" t="e">
        <f>IF(INDEX(Variables[Variable Type],$A4950)="","",
CONCATENATE("  - &amp;VariableID",TEXT($A4950,"0000"),
" {","VariableTypeCV:  ",CHAR(34),INDEX(Variables[Variable Type],$A4950),CHAR(34),
", VariableCode:  ",CHAR(34),INDEX(Variables[Variable Code],$A4950),CHAR(34),
", VariableNameCV:  ",CHAR(34),INDEX(Variables[Variable Name],$A4950),CHAR(34),
", VariableDefinition:  ",CHAR(34),INDEX(Variables[Variable Definition],$A4950),CHAR(34),
", SpecciationCV:  ",CHAR(34),INDEX(Variables[Speciation],$A4950),CHAR(34),
", NoDataValue:  ",CHAR(34),INDEX(Variables[No Data Value],$A4950),CHAR(34),"}"))</f>
        <v>#REF!</v>
      </c>
    </row>
    <row r="4951" spans="1:17" x14ac:dyDescent="0.25">
      <c r="A4951">
        <v>4948</v>
      </c>
      <c r="D4951" t="e">
        <f>IF(INDEX(People[First Name],$A4951)="","",
CONCATENATE("  - &amp;PersonID",TEXT($A4951,"0000"),
" {","PersonFirstName:  ",CHAR(34),INDEX(People[First Name],$A4951),CHAR(34),
", PersonMiddleName:  ",CHAR(34),INDEX(People[Middle Name],$A4951),CHAR(34),
", PersonLastName:  ",CHAR(34),INDEX(People[Last Name],$A4951),CHAR(34),"}"))</f>
        <v>#REF!</v>
      </c>
      <c r="E4951" t="e">
        <f>IF(INDEX(Organizations[Organization Type '[CV']],$A4951)="","",
CONCATENATE("  - &amp;OrganizationID",TEXT($A4951,"0000"),
" {","OrganizationTypeCV:  ",CHAR(34),INDEX(Organizations[Organization Type '[CV']],$A4951),CHAR(34),
", OrganizationCode:  ",CHAR(34),INDEX(Organizations[Organization Code],$A4951),CHAR(34),
", OrganizationName:  ",CHAR(34),INDEX(Organizations[Organization Name],$A4951),CHAR(34),
", OrganizationDescription:  ",CHAR(34),INDEX(Organizations[Organization Description],$A4951),CHAR(34),
", OrganizationLink:  ",CHAR(34),INDEX(Organizations[Organization Link],$A4951),CHAR(34),"}"))</f>
        <v>#REF!</v>
      </c>
      <c r="F4951" t="e">
        <f>IF(INDEX(People[First Name],$A4951)="","",
CONCATENATE("  - &amp;AffiliationID",TEXT($A4951,"0000"),
" {PersonID: *PersonID",TEXT($A4951,"0000"),
", OrganizationID: *OrganizationID",TEXT(MATCH(INDEX(People[Organization Name],$A4951),Organizations[Organization Name],0),"0000"),
", IsPrimaryOrganizationContact: , AffiliationStartDate: , AffiliationEndDate: , PrimaryPhone: ",
", PrimaryEmail: ",CHAR(34),INDEX(People[Primary Email],$A4951),CHAR(34),
", PrimaryAddress: ",CHAR(34),INDEX(People[Primary Address],$A4951),CHAR(34),
", PersonLink: }"))</f>
        <v>#REF!</v>
      </c>
      <c r="H4951" t="e">
        <f>IF(COUNTA(CitationInformation)=0,"",IF(INDEX(AuthorList[Author Name],$A4951)="","",
CONCATENATE("  - &amp;AuthorListID",TEXT($A4951,"0000"),
"  {CitationID: *CitationID0001",
", PersonID: *PersonID",TEXT(MATCH(INDEX(AuthorList[Author Name],$A4951),People[Full Name],0),"0000"),
", AuthorOrder: ",INDEX(AuthorList[Author Number],$A4951),"}")))</f>
        <v>#REF!</v>
      </c>
      <c r="K4951" t="e">
        <f>IF(INDEX(SamplingFeatures[Feature Code],$A4951)="","",
CONCATENATE("  - &amp;SamplingFeatureID",TEXT($A4951,"0000"),
" {","SamplingFeatureUUID:  ",CHAR(34),INDEX(SamplingFeatures[Sampling Feature UUID],$A4951),CHAR(34),
", SamplingFeatureTypeCV:  ",CHAR(34),INDEX(SamplingFeatures[Sampling Feature Type],$A4951),CHAR(34),
", SamplingFeatureCode:  ",CHAR(34),INDEX(SamplingFeatures[Feature Code],$A4951),CHAR(34),
", SamplingFeatureName:  ",CHAR(34),INDEX(SamplingFeatures[Feature Name],$A4951),CHAR(34),
", SamplingFeatureDescription:  ",CHAR(34),INDEX(SamplingFeatures[Feature Description],$A4951),CHAR(34),
", SamplingFeatureGeotypeCV:  ",CHAR(34),INDEX(SamplingFeatures[Feature Geo Type],$A4951),CHAR(34),
", FeatureGeometry:  ",CHAR(34),INDEX(SamplingFeatures[Feature Geometry],$A4951),CHAR(34),
", Elevation_m:  ",CHAR(34),INDEX(SamplingFeatures[Elevation_m],$A4951),CHAR(34),
", ElevationDatumCV:  ",CHAR(34),ElevationDatum,CHAR(34),"}"))</f>
        <v>#REF!</v>
      </c>
      <c r="L4951" t="e">
        <f>IF(INDEX(SamplingFeatures[Sampling Feature Type],$A4951)&lt;&gt;"Site","",
CONCATENATE("  - &amp;SiteID",TEXT(SUMPRODUCT(--($L$3:$L4950&lt;&gt;"")),"0000"),
" {","SamplingFeatureID:  *SamplingFeatureID",TEXT($A4951,"0000"),
", SiteTypeCV:  ",CHAR(34),INDEX(Sites[Site Type],$A4951),CHAR(34),
", Latitude:  ",INDEX(Sites[Latitude],$A4951),
", Longitude:  ",INDEX(Sites[Longitude],$A4951),
", SRSName:  ",CHAR(34),LatLonDatum,CHAR(34),"}"))</f>
        <v>#REF!</v>
      </c>
      <c r="M4951" t="e">
        <f>IF(INDEX(SamplingFeatures[Sampling Feature Type],$A4951)&lt;&gt;"Specimen","",
CONCATENATE("  - &amp;SpecimenID",TEXT(SUMPRODUCT(--($M$3:$M4950&lt;&gt;"")),"0000"),
" {","SamplingFeatureID:  *SamplingFeatureID",TEXT($A4951,"0000"),
", SpecimenTypeCV:  ",CHAR(34),INDEX(Specimens[Specimen Type],$A4951),CHAR(34),
", SpecimenMediumCV:  ",INDEX(Specimens[Specimen Medium],$A4951),
", IsFieldSpecimen:  ",CHAR(34),INDEX(Specimens[Is Field Specimen?],$A4951),CHAR(34),"}"))</f>
        <v>#REF!</v>
      </c>
      <c r="N4951" t="e">
        <f>IF(COUNTA(SpatialOffsets[])=0,"", IF(INDEX(SpatialOffsets[Spatial Offset Type],$A4951)="","",
CONCATENATE("  - &amp;SpatialOffsetID",TEXT($A4951,"0000"),
" {","SpatialOffsetTypeCV:  ",CHAR(34),INDEX(SpatialOffsets[Spatial Offset Type],$A4951),CHAR(34),
", Offset1Value:  ",INDEX(SpatialOffsets[Offset 1 Value],$A4951),
", Offset1UnitID:  ",CHAR(34),INDEX(SpatialOffsets[Offset 1 Unit],$A4951),CHAR(34),
", Offset2Value:  ",INDEX(SpatialOffsets[Offset 2 Value],$A4951),
", Offset2UnitID:  ",CHAR(34),INDEX(SpatialOffsets[Offset 2 Unit],$A4951),CHAR(34),
", Offset3Value:  ",INDEX(SpatialOffsets[Offset 3 Value],$A4951),
", Offset3UnitID:  ",CHAR(34),INDEX(SpatialOffsets[Offset 3 Unit],$A4951),CHAR(34),,"}")))</f>
        <v>#REF!</v>
      </c>
      <c r="O4951" t="e">
        <f>IF(COUNTA(RelatedFeatures[])=0,"", IF(INDEX(RelatedFeatures[First Sampling Feature Code],$A4951)="","",
CONCATENATE("  - &amp;RelationID",TEXT($A4951,"0000"),
" {","SamplingFeatureID:  *SamplingFeatureID",TEXT(MATCH(INDEX(RelatedFeatures[First Sampling Feature Code],$A4951),SamplingFeatures[Feature Code],0),"0000"),
", RelationshipTypeCV:  ",CHAR(34),INDEX(RelatedFeatures[Relationship Type],$A4951),CHAR(34),
", RelatedFeatureID: *SamplingFeatureID",TEXT(MATCH(INDEX(RelatedFeatures[Second Sampling Feature Code],$A4951),SamplingFeatures[Feature Code],0),"0000"),
", SpatialOffsetID:  ",IF(INDEX(RelatedFeatures[Offset Number],$A4951)="","",CONCATENATE("*SpatialOffsetID",TEXT(INDEX(RelatedFeatures[Offset Number],$A4951),"0000"))),"}")))</f>
        <v>#REF!</v>
      </c>
      <c r="P4951" t="e">
        <f>IF(INDEX(Methods[Method Type],$A4951)="","",
CONCATENATE("  - &amp;MethodID",TEXT($A4951,"0000"),
" {","MethodTypeCV:  ",CHAR(34),INDEX(Methods[Method Type],$A4951),CHAR(34),
", MethodCode:  ",CHAR(34),INDEX(Methods[Method Code],$A4951),CHAR(34),
", MethodName:  ",CHAR(34),INDEX(Methods[Method Name],$A4951),CHAR(34),
", MethodDescription:  ",CHAR(34),INDEX(Methods[Method Description],$A4951),CHAR(34),
", MethodLink:  ",CHAR(34),INDEX(Methods[Method Link],$A4951),CHAR(34),
", OrganizationID: *OrganizationID",TEXT(MATCH(INDEX(Methods[Organization Name],$A4951),Organizations[Organization Name],0),"0000"),"}"))</f>
        <v>#REF!</v>
      </c>
      <c r="Q4951" t="e">
        <f>IF(INDEX(Variables[Variable Type],$A4951)="","",
CONCATENATE("  - &amp;VariableID",TEXT($A4951,"0000"),
" {","VariableTypeCV:  ",CHAR(34),INDEX(Variables[Variable Type],$A4951),CHAR(34),
", VariableCode:  ",CHAR(34),INDEX(Variables[Variable Code],$A4951),CHAR(34),
", VariableNameCV:  ",CHAR(34),INDEX(Variables[Variable Name],$A4951),CHAR(34),
", VariableDefinition:  ",CHAR(34),INDEX(Variables[Variable Definition],$A4951),CHAR(34),
", SpecciationCV:  ",CHAR(34),INDEX(Variables[Speciation],$A4951),CHAR(34),
", NoDataValue:  ",CHAR(34),INDEX(Variables[No Data Value],$A4951),CHAR(34),"}"))</f>
        <v>#REF!</v>
      </c>
    </row>
    <row r="4952" spans="1:17" x14ac:dyDescent="0.25">
      <c r="A4952">
        <v>4949</v>
      </c>
      <c r="D4952" t="e">
        <f>IF(INDEX(People[First Name],$A4952)="","",
CONCATENATE("  - &amp;PersonID",TEXT($A4952,"0000"),
" {","PersonFirstName:  ",CHAR(34),INDEX(People[First Name],$A4952),CHAR(34),
", PersonMiddleName:  ",CHAR(34),INDEX(People[Middle Name],$A4952),CHAR(34),
", PersonLastName:  ",CHAR(34),INDEX(People[Last Name],$A4952),CHAR(34),"}"))</f>
        <v>#REF!</v>
      </c>
      <c r="E4952" t="e">
        <f>IF(INDEX(Organizations[Organization Type '[CV']],$A4952)="","",
CONCATENATE("  - &amp;OrganizationID",TEXT($A4952,"0000"),
" {","OrganizationTypeCV:  ",CHAR(34),INDEX(Organizations[Organization Type '[CV']],$A4952),CHAR(34),
", OrganizationCode:  ",CHAR(34),INDEX(Organizations[Organization Code],$A4952),CHAR(34),
", OrganizationName:  ",CHAR(34),INDEX(Organizations[Organization Name],$A4952),CHAR(34),
", OrganizationDescription:  ",CHAR(34),INDEX(Organizations[Organization Description],$A4952),CHAR(34),
", OrganizationLink:  ",CHAR(34),INDEX(Organizations[Organization Link],$A4952),CHAR(34),"}"))</f>
        <v>#REF!</v>
      </c>
      <c r="F4952" t="e">
        <f>IF(INDEX(People[First Name],$A4952)="","",
CONCATENATE("  - &amp;AffiliationID",TEXT($A4952,"0000"),
" {PersonID: *PersonID",TEXT($A4952,"0000"),
", OrganizationID: *OrganizationID",TEXT(MATCH(INDEX(People[Organization Name],$A4952),Organizations[Organization Name],0),"0000"),
", IsPrimaryOrganizationContact: , AffiliationStartDate: , AffiliationEndDate: , PrimaryPhone: ",
", PrimaryEmail: ",CHAR(34),INDEX(People[Primary Email],$A4952),CHAR(34),
", PrimaryAddress: ",CHAR(34),INDEX(People[Primary Address],$A4952),CHAR(34),
", PersonLink: }"))</f>
        <v>#REF!</v>
      </c>
      <c r="H4952" t="e">
        <f>IF(COUNTA(CitationInformation)=0,"",IF(INDEX(AuthorList[Author Name],$A4952)="","",
CONCATENATE("  - &amp;AuthorListID",TEXT($A4952,"0000"),
"  {CitationID: *CitationID0001",
", PersonID: *PersonID",TEXT(MATCH(INDEX(AuthorList[Author Name],$A4952),People[Full Name],0),"0000"),
", AuthorOrder: ",INDEX(AuthorList[Author Number],$A4952),"}")))</f>
        <v>#REF!</v>
      </c>
      <c r="K4952" t="e">
        <f>IF(INDEX(SamplingFeatures[Feature Code],$A4952)="","",
CONCATENATE("  - &amp;SamplingFeatureID",TEXT($A4952,"0000"),
" {","SamplingFeatureUUID:  ",CHAR(34),INDEX(SamplingFeatures[Sampling Feature UUID],$A4952),CHAR(34),
", SamplingFeatureTypeCV:  ",CHAR(34),INDEX(SamplingFeatures[Sampling Feature Type],$A4952),CHAR(34),
", SamplingFeatureCode:  ",CHAR(34),INDEX(SamplingFeatures[Feature Code],$A4952),CHAR(34),
", SamplingFeatureName:  ",CHAR(34),INDEX(SamplingFeatures[Feature Name],$A4952),CHAR(34),
", SamplingFeatureDescription:  ",CHAR(34),INDEX(SamplingFeatures[Feature Description],$A4952),CHAR(34),
", SamplingFeatureGeotypeCV:  ",CHAR(34),INDEX(SamplingFeatures[Feature Geo Type],$A4952),CHAR(34),
", FeatureGeometry:  ",CHAR(34),INDEX(SamplingFeatures[Feature Geometry],$A4952),CHAR(34),
", Elevation_m:  ",CHAR(34),INDEX(SamplingFeatures[Elevation_m],$A4952),CHAR(34),
", ElevationDatumCV:  ",CHAR(34),ElevationDatum,CHAR(34),"}"))</f>
        <v>#REF!</v>
      </c>
      <c r="L4952" t="e">
        <f>IF(INDEX(SamplingFeatures[Sampling Feature Type],$A4952)&lt;&gt;"Site","",
CONCATENATE("  - &amp;SiteID",TEXT(SUMPRODUCT(--($L$3:$L4951&lt;&gt;"")),"0000"),
" {","SamplingFeatureID:  *SamplingFeatureID",TEXT($A4952,"0000"),
", SiteTypeCV:  ",CHAR(34),INDEX(Sites[Site Type],$A4952),CHAR(34),
", Latitude:  ",INDEX(Sites[Latitude],$A4952),
", Longitude:  ",INDEX(Sites[Longitude],$A4952),
", SRSName:  ",CHAR(34),LatLonDatum,CHAR(34),"}"))</f>
        <v>#REF!</v>
      </c>
      <c r="M4952" t="e">
        <f>IF(INDEX(SamplingFeatures[Sampling Feature Type],$A4952)&lt;&gt;"Specimen","",
CONCATENATE("  - &amp;SpecimenID",TEXT(SUMPRODUCT(--($M$3:$M4951&lt;&gt;"")),"0000"),
" {","SamplingFeatureID:  *SamplingFeatureID",TEXT($A4952,"0000"),
", SpecimenTypeCV:  ",CHAR(34),INDEX(Specimens[Specimen Type],$A4952),CHAR(34),
", SpecimenMediumCV:  ",INDEX(Specimens[Specimen Medium],$A4952),
", IsFieldSpecimen:  ",CHAR(34),INDEX(Specimens[Is Field Specimen?],$A4952),CHAR(34),"}"))</f>
        <v>#REF!</v>
      </c>
      <c r="N4952" t="e">
        <f>IF(COUNTA(SpatialOffsets[])=0,"", IF(INDEX(SpatialOffsets[Spatial Offset Type],$A4952)="","",
CONCATENATE("  - &amp;SpatialOffsetID",TEXT($A4952,"0000"),
" {","SpatialOffsetTypeCV:  ",CHAR(34),INDEX(SpatialOffsets[Spatial Offset Type],$A4952),CHAR(34),
", Offset1Value:  ",INDEX(SpatialOffsets[Offset 1 Value],$A4952),
", Offset1UnitID:  ",CHAR(34),INDEX(SpatialOffsets[Offset 1 Unit],$A4952),CHAR(34),
", Offset2Value:  ",INDEX(SpatialOffsets[Offset 2 Value],$A4952),
", Offset2UnitID:  ",CHAR(34),INDEX(SpatialOffsets[Offset 2 Unit],$A4952),CHAR(34),
", Offset3Value:  ",INDEX(SpatialOffsets[Offset 3 Value],$A4952),
", Offset3UnitID:  ",CHAR(34),INDEX(SpatialOffsets[Offset 3 Unit],$A4952),CHAR(34),,"}")))</f>
        <v>#REF!</v>
      </c>
      <c r="O4952" t="e">
        <f>IF(COUNTA(RelatedFeatures[])=0,"", IF(INDEX(RelatedFeatures[First Sampling Feature Code],$A4952)="","",
CONCATENATE("  - &amp;RelationID",TEXT($A4952,"0000"),
" {","SamplingFeatureID:  *SamplingFeatureID",TEXT(MATCH(INDEX(RelatedFeatures[First Sampling Feature Code],$A4952),SamplingFeatures[Feature Code],0),"0000"),
", RelationshipTypeCV:  ",CHAR(34),INDEX(RelatedFeatures[Relationship Type],$A4952),CHAR(34),
", RelatedFeatureID: *SamplingFeatureID",TEXT(MATCH(INDEX(RelatedFeatures[Second Sampling Feature Code],$A4952),SamplingFeatures[Feature Code],0),"0000"),
", SpatialOffsetID:  ",IF(INDEX(RelatedFeatures[Offset Number],$A4952)="","",CONCATENATE("*SpatialOffsetID",TEXT(INDEX(RelatedFeatures[Offset Number],$A4952),"0000"))),"}")))</f>
        <v>#REF!</v>
      </c>
      <c r="P4952" t="e">
        <f>IF(INDEX(Methods[Method Type],$A4952)="","",
CONCATENATE("  - &amp;MethodID",TEXT($A4952,"0000"),
" {","MethodTypeCV:  ",CHAR(34),INDEX(Methods[Method Type],$A4952),CHAR(34),
", MethodCode:  ",CHAR(34),INDEX(Methods[Method Code],$A4952),CHAR(34),
", MethodName:  ",CHAR(34),INDEX(Methods[Method Name],$A4952),CHAR(34),
", MethodDescription:  ",CHAR(34),INDEX(Methods[Method Description],$A4952),CHAR(34),
", MethodLink:  ",CHAR(34),INDEX(Methods[Method Link],$A4952),CHAR(34),
", OrganizationID: *OrganizationID",TEXT(MATCH(INDEX(Methods[Organization Name],$A4952),Organizations[Organization Name],0),"0000"),"}"))</f>
        <v>#REF!</v>
      </c>
      <c r="Q4952" t="e">
        <f>IF(INDEX(Variables[Variable Type],$A4952)="","",
CONCATENATE("  - &amp;VariableID",TEXT($A4952,"0000"),
" {","VariableTypeCV:  ",CHAR(34),INDEX(Variables[Variable Type],$A4952),CHAR(34),
", VariableCode:  ",CHAR(34),INDEX(Variables[Variable Code],$A4952),CHAR(34),
", VariableNameCV:  ",CHAR(34),INDEX(Variables[Variable Name],$A4952),CHAR(34),
", VariableDefinition:  ",CHAR(34),INDEX(Variables[Variable Definition],$A4952),CHAR(34),
", SpecciationCV:  ",CHAR(34),INDEX(Variables[Speciation],$A4952),CHAR(34),
", NoDataValue:  ",CHAR(34),INDEX(Variables[No Data Value],$A4952),CHAR(34),"}"))</f>
        <v>#REF!</v>
      </c>
    </row>
    <row r="4953" spans="1:17" x14ac:dyDescent="0.25">
      <c r="A4953">
        <v>4950</v>
      </c>
      <c r="D4953" t="e">
        <f>IF(INDEX(People[First Name],$A4953)="","",
CONCATENATE("  - &amp;PersonID",TEXT($A4953,"0000"),
" {","PersonFirstName:  ",CHAR(34),INDEX(People[First Name],$A4953),CHAR(34),
", PersonMiddleName:  ",CHAR(34),INDEX(People[Middle Name],$A4953),CHAR(34),
", PersonLastName:  ",CHAR(34),INDEX(People[Last Name],$A4953),CHAR(34),"}"))</f>
        <v>#REF!</v>
      </c>
      <c r="E4953" t="e">
        <f>IF(INDEX(Organizations[Organization Type '[CV']],$A4953)="","",
CONCATENATE("  - &amp;OrganizationID",TEXT($A4953,"0000"),
" {","OrganizationTypeCV:  ",CHAR(34),INDEX(Organizations[Organization Type '[CV']],$A4953),CHAR(34),
", OrganizationCode:  ",CHAR(34),INDEX(Organizations[Organization Code],$A4953),CHAR(34),
", OrganizationName:  ",CHAR(34),INDEX(Organizations[Organization Name],$A4953),CHAR(34),
", OrganizationDescription:  ",CHAR(34),INDEX(Organizations[Organization Description],$A4953),CHAR(34),
", OrganizationLink:  ",CHAR(34),INDEX(Organizations[Organization Link],$A4953),CHAR(34),"}"))</f>
        <v>#REF!</v>
      </c>
      <c r="F4953" t="e">
        <f>IF(INDEX(People[First Name],$A4953)="","",
CONCATENATE("  - &amp;AffiliationID",TEXT($A4953,"0000"),
" {PersonID: *PersonID",TEXT($A4953,"0000"),
", OrganizationID: *OrganizationID",TEXT(MATCH(INDEX(People[Organization Name],$A4953),Organizations[Organization Name],0),"0000"),
", IsPrimaryOrganizationContact: , AffiliationStartDate: , AffiliationEndDate: , PrimaryPhone: ",
", PrimaryEmail: ",CHAR(34),INDEX(People[Primary Email],$A4953),CHAR(34),
", PrimaryAddress: ",CHAR(34),INDEX(People[Primary Address],$A4953),CHAR(34),
", PersonLink: }"))</f>
        <v>#REF!</v>
      </c>
      <c r="H4953" t="e">
        <f>IF(COUNTA(CitationInformation)=0,"",IF(INDEX(AuthorList[Author Name],$A4953)="","",
CONCATENATE("  - &amp;AuthorListID",TEXT($A4953,"0000"),
"  {CitationID: *CitationID0001",
", PersonID: *PersonID",TEXT(MATCH(INDEX(AuthorList[Author Name],$A4953),People[Full Name],0),"0000"),
", AuthorOrder: ",INDEX(AuthorList[Author Number],$A4953),"}")))</f>
        <v>#REF!</v>
      </c>
      <c r="K4953" t="e">
        <f>IF(INDEX(SamplingFeatures[Feature Code],$A4953)="","",
CONCATENATE("  - &amp;SamplingFeatureID",TEXT($A4953,"0000"),
" {","SamplingFeatureUUID:  ",CHAR(34),INDEX(SamplingFeatures[Sampling Feature UUID],$A4953),CHAR(34),
", SamplingFeatureTypeCV:  ",CHAR(34),INDEX(SamplingFeatures[Sampling Feature Type],$A4953),CHAR(34),
", SamplingFeatureCode:  ",CHAR(34),INDEX(SamplingFeatures[Feature Code],$A4953),CHAR(34),
", SamplingFeatureName:  ",CHAR(34),INDEX(SamplingFeatures[Feature Name],$A4953),CHAR(34),
", SamplingFeatureDescription:  ",CHAR(34),INDEX(SamplingFeatures[Feature Description],$A4953),CHAR(34),
", SamplingFeatureGeotypeCV:  ",CHAR(34),INDEX(SamplingFeatures[Feature Geo Type],$A4953),CHAR(34),
", FeatureGeometry:  ",CHAR(34),INDEX(SamplingFeatures[Feature Geometry],$A4953),CHAR(34),
", Elevation_m:  ",CHAR(34),INDEX(SamplingFeatures[Elevation_m],$A4953),CHAR(34),
", ElevationDatumCV:  ",CHAR(34),ElevationDatum,CHAR(34),"}"))</f>
        <v>#REF!</v>
      </c>
      <c r="L4953" t="e">
        <f>IF(INDEX(SamplingFeatures[Sampling Feature Type],$A4953)&lt;&gt;"Site","",
CONCATENATE("  - &amp;SiteID",TEXT(SUMPRODUCT(--($L$3:$L4952&lt;&gt;"")),"0000"),
" {","SamplingFeatureID:  *SamplingFeatureID",TEXT($A4953,"0000"),
", SiteTypeCV:  ",CHAR(34),INDEX(Sites[Site Type],$A4953),CHAR(34),
", Latitude:  ",INDEX(Sites[Latitude],$A4953),
", Longitude:  ",INDEX(Sites[Longitude],$A4953),
", SRSName:  ",CHAR(34),LatLonDatum,CHAR(34),"}"))</f>
        <v>#REF!</v>
      </c>
      <c r="M4953" t="e">
        <f>IF(INDEX(SamplingFeatures[Sampling Feature Type],$A4953)&lt;&gt;"Specimen","",
CONCATENATE("  - &amp;SpecimenID",TEXT(SUMPRODUCT(--($M$3:$M4952&lt;&gt;"")),"0000"),
" {","SamplingFeatureID:  *SamplingFeatureID",TEXT($A4953,"0000"),
", SpecimenTypeCV:  ",CHAR(34),INDEX(Specimens[Specimen Type],$A4953),CHAR(34),
", SpecimenMediumCV:  ",INDEX(Specimens[Specimen Medium],$A4953),
", IsFieldSpecimen:  ",CHAR(34),INDEX(Specimens[Is Field Specimen?],$A4953),CHAR(34),"}"))</f>
        <v>#REF!</v>
      </c>
      <c r="N4953" t="e">
        <f>IF(COUNTA(SpatialOffsets[])=0,"", IF(INDEX(SpatialOffsets[Spatial Offset Type],$A4953)="","",
CONCATENATE("  - &amp;SpatialOffsetID",TEXT($A4953,"0000"),
" {","SpatialOffsetTypeCV:  ",CHAR(34),INDEX(SpatialOffsets[Spatial Offset Type],$A4953),CHAR(34),
", Offset1Value:  ",INDEX(SpatialOffsets[Offset 1 Value],$A4953),
", Offset1UnitID:  ",CHAR(34),INDEX(SpatialOffsets[Offset 1 Unit],$A4953),CHAR(34),
", Offset2Value:  ",INDEX(SpatialOffsets[Offset 2 Value],$A4953),
", Offset2UnitID:  ",CHAR(34),INDEX(SpatialOffsets[Offset 2 Unit],$A4953),CHAR(34),
", Offset3Value:  ",INDEX(SpatialOffsets[Offset 3 Value],$A4953),
", Offset3UnitID:  ",CHAR(34),INDEX(SpatialOffsets[Offset 3 Unit],$A4953),CHAR(34),,"}")))</f>
        <v>#REF!</v>
      </c>
      <c r="O4953" t="e">
        <f>IF(COUNTA(RelatedFeatures[])=0,"", IF(INDEX(RelatedFeatures[First Sampling Feature Code],$A4953)="","",
CONCATENATE("  - &amp;RelationID",TEXT($A4953,"0000"),
" {","SamplingFeatureID:  *SamplingFeatureID",TEXT(MATCH(INDEX(RelatedFeatures[First Sampling Feature Code],$A4953),SamplingFeatures[Feature Code],0),"0000"),
", RelationshipTypeCV:  ",CHAR(34),INDEX(RelatedFeatures[Relationship Type],$A4953),CHAR(34),
", RelatedFeatureID: *SamplingFeatureID",TEXT(MATCH(INDEX(RelatedFeatures[Second Sampling Feature Code],$A4953),SamplingFeatures[Feature Code],0),"0000"),
", SpatialOffsetID:  ",IF(INDEX(RelatedFeatures[Offset Number],$A4953)="","",CONCATENATE("*SpatialOffsetID",TEXT(INDEX(RelatedFeatures[Offset Number],$A4953),"0000"))),"}")))</f>
        <v>#REF!</v>
      </c>
      <c r="P4953" t="e">
        <f>IF(INDEX(Methods[Method Type],$A4953)="","",
CONCATENATE("  - &amp;MethodID",TEXT($A4953,"0000"),
" {","MethodTypeCV:  ",CHAR(34),INDEX(Methods[Method Type],$A4953),CHAR(34),
", MethodCode:  ",CHAR(34),INDEX(Methods[Method Code],$A4953),CHAR(34),
", MethodName:  ",CHAR(34),INDEX(Methods[Method Name],$A4953),CHAR(34),
", MethodDescription:  ",CHAR(34),INDEX(Methods[Method Description],$A4953),CHAR(34),
", MethodLink:  ",CHAR(34),INDEX(Methods[Method Link],$A4953),CHAR(34),
", OrganizationID: *OrganizationID",TEXT(MATCH(INDEX(Methods[Organization Name],$A4953),Organizations[Organization Name],0),"0000"),"}"))</f>
        <v>#REF!</v>
      </c>
      <c r="Q4953" t="e">
        <f>IF(INDEX(Variables[Variable Type],$A4953)="","",
CONCATENATE("  - &amp;VariableID",TEXT($A4953,"0000"),
" {","VariableTypeCV:  ",CHAR(34),INDEX(Variables[Variable Type],$A4953),CHAR(34),
", VariableCode:  ",CHAR(34),INDEX(Variables[Variable Code],$A4953),CHAR(34),
", VariableNameCV:  ",CHAR(34),INDEX(Variables[Variable Name],$A4953),CHAR(34),
", VariableDefinition:  ",CHAR(34),INDEX(Variables[Variable Definition],$A4953),CHAR(34),
", SpecciationCV:  ",CHAR(34),INDEX(Variables[Speciation],$A4953),CHAR(34),
", NoDataValue:  ",CHAR(34),INDEX(Variables[No Data Value],$A4953),CHAR(34),"}"))</f>
        <v>#REF!</v>
      </c>
    </row>
    <row r="4954" spans="1:17" x14ac:dyDescent="0.25">
      <c r="A4954">
        <v>4951</v>
      </c>
      <c r="D4954" t="e">
        <f>IF(INDEX(People[First Name],$A4954)="","",
CONCATENATE("  - &amp;PersonID",TEXT($A4954,"0000"),
" {","PersonFirstName:  ",CHAR(34),INDEX(People[First Name],$A4954),CHAR(34),
", PersonMiddleName:  ",CHAR(34),INDEX(People[Middle Name],$A4954),CHAR(34),
", PersonLastName:  ",CHAR(34),INDEX(People[Last Name],$A4954),CHAR(34),"}"))</f>
        <v>#REF!</v>
      </c>
      <c r="E4954" t="e">
        <f>IF(INDEX(Organizations[Organization Type '[CV']],$A4954)="","",
CONCATENATE("  - &amp;OrganizationID",TEXT($A4954,"0000"),
" {","OrganizationTypeCV:  ",CHAR(34),INDEX(Organizations[Organization Type '[CV']],$A4954),CHAR(34),
", OrganizationCode:  ",CHAR(34),INDEX(Organizations[Organization Code],$A4954),CHAR(34),
", OrganizationName:  ",CHAR(34),INDEX(Organizations[Organization Name],$A4954),CHAR(34),
", OrganizationDescription:  ",CHAR(34),INDEX(Organizations[Organization Description],$A4954),CHAR(34),
", OrganizationLink:  ",CHAR(34),INDEX(Organizations[Organization Link],$A4954),CHAR(34),"}"))</f>
        <v>#REF!</v>
      </c>
      <c r="F4954" t="e">
        <f>IF(INDEX(People[First Name],$A4954)="","",
CONCATENATE("  - &amp;AffiliationID",TEXT($A4954,"0000"),
" {PersonID: *PersonID",TEXT($A4954,"0000"),
", OrganizationID: *OrganizationID",TEXT(MATCH(INDEX(People[Organization Name],$A4954),Organizations[Organization Name],0),"0000"),
", IsPrimaryOrganizationContact: , AffiliationStartDate: , AffiliationEndDate: , PrimaryPhone: ",
", PrimaryEmail: ",CHAR(34),INDEX(People[Primary Email],$A4954),CHAR(34),
", PrimaryAddress: ",CHAR(34),INDEX(People[Primary Address],$A4954),CHAR(34),
", PersonLink: }"))</f>
        <v>#REF!</v>
      </c>
      <c r="H4954" t="e">
        <f>IF(COUNTA(CitationInformation)=0,"",IF(INDEX(AuthorList[Author Name],$A4954)="","",
CONCATENATE("  - &amp;AuthorListID",TEXT($A4954,"0000"),
"  {CitationID: *CitationID0001",
", PersonID: *PersonID",TEXT(MATCH(INDEX(AuthorList[Author Name],$A4954),People[Full Name],0),"0000"),
", AuthorOrder: ",INDEX(AuthorList[Author Number],$A4954),"}")))</f>
        <v>#REF!</v>
      </c>
      <c r="K4954" t="e">
        <f>IF(INDEX(SamplingFeatures[Feature Code],$A4954)="","",
CONCATENATE("  - &amp;SamplingFeatureID",TEXT($A4954,"0000"),
" {","SamplingFeatureUUID:  ",CHAR(34),INDEX(SamplingFeatures[Sampling Feature UUID],$A4954),CHAR(34),
", SamplingFeatureTypeCV:  ",CHAR(34),INDEX(SamplingFeatures[Sampling Feature Type],$A4954),CHAR(34),
", SamplingFeatureCode:  ",CHAR(34),INDEX(SamplingFeatures[Feature Code],$A4954),CHAR(34),
", SamplingFeatureName:  ",CHAR(34),INDEX(SamplingFeatures[Feature Name],$A4954),CHAR(34),
", SamplingFeatureDescription:  ",CHAR(34),INDEX(SamplingFeatures[Feature Description],$A4954),CHAR(34),
", SamplingFeatureGeotypeCV:  ",CHAR(34),INDEX(SamplingFeatures[Feature Geo Type],$A4954),CHAR(34),
", FeatureGeometry:  ",CHAR(34),INDEX(SamplingFeatures[Feature Geometry],$A4954),CHAR(34),
", Elevation_m:  ",CHAR(34),INDEX(SamplingFeatures[Elevation_m],$A4954),CHAR(34),
", ElevationDatumCV:  ",CHAR(34),ElevationDatum,CHAR(34),"}"))</f>
        <v>#REF!</v>
      </c>
      <c r="L4954" t="e">
        <f>IF(INDEX(SamplingFeatures[Sampling Feature Type],$A4954)&lt;&gt;"Site","",
CONCATENATE("  - &amp;SiteID",TEXT(SUMPRODUCT(--($L$3:$L4953&lt;&gt;"")),"0000"),
" {","SamplingFeatureID:  *SamplingFeatureID",TEXT($A4954,"0000"),
", SiteTypeCV:  ",CHAR(34),INDEX(Sites[Site Type],$A4954),CHAR(34),
", Latitude:  ",INDEX(Sites[Latitude],$A4954),
", Longitude:  ",INDEX(Sites[Longitude],$A4954),
", SRSName:  ",CHAR(34),LatLonDatum,CHAR(34),"}"))</f>
        <v>#REF!</v>
      </c>
      <c r="M4954" t="e">
        <f>IF(INDEX(SamplingFeatures[Sampling Feature Type],$A4954)&lt;&gt;"Specimen","",
CONCATENATE("  - &amp;SpecimenID",TEXT(SUMPRODUCT(--($M$3:$M4953&lt;&gt;"")),"0000"),
" {","SamplingFeatureID:  *SamplingFeatureID",TEXT($A4954,"0000"),
", SpecimenTypeCV:  ",CHAR(34),INDEX(Specimens[Specimen Type],$A4954),CHAR(34),
", SpecimenMediumCV:  ",INDEX(Specimens[Specimen Medium],$A4954),
", IsFieldSpecimen:  ",CHAR(34),INDEX(Specimens[Is Field Specimen?],$A4954),CHAR(34),"}"))</f>
        <v>#REF!</v>
      </c>
      <c r="N4954" t="e">
        <f>IF(COUNTA(SpatialOffsets[])=0,"", IF(INDEX(SpatialOffsets[Spatial Offset Type],$A4954)="","",
CONCATENATE("  - &amp;SpatialOffsetID",TEXT($A4954,"0000"),
" {","SpatialOffsetTypeCV:  ",CHAR(34),INDEX(SpatialOffsets[Spatial Offset Type],$A4954),CHAR(34),
", Offset1Value:  ",INDEX(SpatialOffsets[Offset 1 Value],$A4954),
", Offset1UnitID:  ",CHAR(34),INDEX(SpatialOffsets[Offset 1 Unit],$A4954),CHAR(34),
", Offset2Value:  ",INDEX(SpatialOffsets[Offset 2 Value],$A4954),
", Offset2UnitID:  ",CHAR(34),INDEX(SpatialOffsets[Offset 2 Unit],$A4954),CHAR(34),
", Offset3Value:  ",INDEX(SpatialOffsets[Offset 3 Value],$A4954),
", Offset3UnitID:  ",CHAR(34),INDEX(SpatialOffsets[Offset 3 Unit],$A4954),CHAR(34),,"}")))</f>
        <v>#REF!</v>
      </c>
      <c r="O4954" t="e">
        <f>IF(COUNTA(RelatedFeatures[])=0,"", IF(INDEX(RelatedFeatures[First Sampling Feature Code],$A4954)="","",
CONCATENATE("  - &amp;RelationID",TEXT($A4954,"0000"),
" {","SamplingFeatureID:  *SamplingFeatureID",TEXT(MATCH(INDEX(RelatedFeatures[First Sampling Feature Code],$A4954),SamplingFeatures[Feature Code],0),"0000"),
", RelationshipTypeCV:  ",CHAR(34),INDEX(RelatedFeatures[Relationship Type],$A4954),CHAR(34),
", RelatedFeatureID: *SamplingFeatureID",TEXT(MATCH(INDEX(RelatedFeatures[Second Sampling Feature Code],$A4954),SamplingFeatures[Feature Code],0),"0000"),
", SpatialOffsetID:  ",IF(INDEX(RelatedFeatures[Offset Number],$A4954)="","",CONCATENATE("*SpatialOffsetID",TEXT(INDEX(RelatedFeatures[Offset Number],$A4954),"0000"))),"}")))</f>
        <v>#REF!</v>
      </c>
      <c r="P4954" t="e">
        <f>IF(INDEX(Methods[Method Type],$A4954)="","",
CONCATENATE("  - &amp;MethodID",TEXT($A4954,"0000"),
" {","MethodTypeCV:  ",CHAR(34),INDEX(Methods[Method Type],$A4954),CHAR(34),
", MethodCode:  ",CHAR(34),INDEX(Methods[Method Code],$A4954),CHAR(34),
", MethodName:  ",CHAR(34),INDEX(Methods[Method Name],$A4954),CHAR(34),
", MethodDescription:  ",CHAR(34),INDEX(Methods[Method Description],$A4954),CHAR(34),
", MethodLink:  ",CHAR(34),INDEX(Methods[Method Link],$A4954),CHAR(34),
", OrganizationID: *OrganizationID",TEXT(MATCH(INDEX(Methods[Organization Name],$A4954),Organizations[Organization Name],0),"0000"),"}"))</f>
        <v>#REF!</v>
      </c>
      <c r="Q4954" t="e">
        <f>IF(INDEX(Variables[Variable Type],$A4954)="","",
CONCATENATE("  - &amp;VariableID",TEXT($A4954,"0000"),
" {","VariableTypeCV:  ",CHAR(34),INDEX(Variables[Variable Type],$A4954),CHAR(34),
", VariableCode:  ",CHAR(34),INDEX(Variables[Variable Code],$A4954),CHAR(34),
", VariableNameCV:  ",CHAR(34),INDEX(Variables[Variable Name],$A4954),CHAR(34),
", VariableDefinition:  ",CHAR(34),INDEX(Variables[Variable Definition],$A4954),CHAR(34),
", SpecciationCV:  ",CHAR(34),INDEX(Variables[Speciation],$A4954),CHAR(34),
", NoDataValue:  ",CHAR(34),INDEX(Variables[No Data Value],$A4954),CHAR(34),"}"))</f>
        <v>#REF!</v>
      </c>
    </row>
    <row r="4955" spans="1:17" x14ac:dyDescent="0.25">
      <c r="A4955">
        <v>4952</v>
      </c>
      <c r="D4955" t="e">
        <f>IF(INDEX(People[First Name],$A4955)="","",
CONCATENATE("  - &amp;PersonID",TEXT($A4955,"0000"),
" {","PersonFirstName:  ",CHAR(34),INDEX(People[First Name],$A4955),CHAR(34),
", PersonMiddleName:  ",CHAR(34),INDEX(People[Middle Name],$A4955),CHAR(34),
", PersonLastName:  ",CHAR(34),INDEX(People[Last Name],$A4955),CHAR(34),"}"))</f>
        <v>#REF!</v>
      </c>
      <c r="E4955" t="e">
        <f>IF(INDEX(Organizations[Organization Type '[CV']],$A4955)="","",
CONCATENATE("  - &amp;OrganizationID",TEXT($A4955,"0000"),
" {","OrganizationTypeCV:  ",CHAR(34),INDEX(Organizations[Organization Type '[CV']],$A4955),CHAR(34),
", OrganizationCode:  ",CHAR(34),INDEX(Organizations[Organization Code],$A4955),CHAR(34),
", OrganizationName:  ",CHAR(34),INDEX(Organizations[Organization Name],$A4955),CHAR(34),
", OrganizationDescription:  ",CHAR(34),INDEX(Organizations[Organization Description],$A4955),CHAR(34),
", OrganizationLink:  ",CHAR(34),INDEX(Organizations[Organization Link],$A4955),CHAR(34),"}"))</f>
        <v>#REF!</v>
      </c>
      <c r="F4955" t="e">
        <f>IF(INDEX(People[First Name],$A4955)="","",
CONCATENATE("  - &amp;AffiliationID",TEXT($A4955,"0000"),
" {PersonID: *PersonID",TEXT($A4955,"0000"),
", OrganizationID: *OrganizationID",TEXT(MATCH(INDEX(People[Organization Name],$A4955),Organizations[Organization Name],0),"0000"),
", IsPrimaryOrganizationContact: , AffiliationStartDate: , AffiliationEndDate: , PrimaryPhone: ",
", PrimaryEmail: ",CHAR(34),INDEX(People[Primary Email],$A4955),CHAR(34),
", PrimaryAddress: ",CHAR(34),INDEX(People[Primary Address],$A4955),CHAR(34),
", PersonLink: }"))</f>
        <v>#REF!</v>
      </c>
      <c r="H4955" t="e">
        <f>IF(COUNTA(CitationInformation)=0,"",IF(INDEX(AuthorList[Author Name],$A4955)="","",
CONCATENATE("  - &amp;AuthorListID",TEXT($A4955,"0000"),
"  {CitationID: *CitationID0001",
", PersonID: *PersonID",TEXT(MATCH(INDEX(AuthorList[Author Name],$A4955),People[Full Name],0),"0000"),
", AuthorOrder: ",INDEX(AuthorList[Author Number],$A4955),"}")))</f>
        <v>#REF!</v>
      </c>
      <c r="K4955" t="e">
        <f>IF(INDEX(SamplingFeatures[Feature Code],$A4955)="","",
CONCATENATE("  - &amp;SamplingFeatureID",TEXT($A4955,"0000"),
" {","SamplingFeatureUUID:  ",CHAR(34),INDEX(SamplingFeatures[Sampling Feature UUID],$A4955),CHAR(34),
", SamplingFeatureTypeCV:  ",CHAR(34),INDEX(SamplingFeatures[Sampling Feature Type],$A4955),CHAR(34),
", SamplingFeatureCode:  ",CHAR(34),INDEX(SamplingFeatures[Feature Code],$A4955),CHAR(34),
", SamplingFeatureName:  ",CHAR(34),INDEX(SamplingFeatures[Feature Name],$A4955),CHAR(34),
", SamplingFeatureDescription:  ",CHAR(34),INDEX(SamplingFeatures[Feature Description],$A4955),CHAR(34),
", SamplingFeatureGeotypeCV:  ",CHAR(34),INDEX(SamplingFeatures[Feature Geo Type],$A4955),CHAR(34),
", FeatureGeometry:  ",CHAR(34),INDEX(SamplingFeatures[Feature Geometry],$A4955),CHAR(34),
", Elevation_m:  ",CHAR(34),INDEX(SamplingFeatures[Elevation_m],$A4955),CHAR(34),
", ElevationDatumCV:  ",CHAR(34),ElevationDatum,CHAR(34),"}"))</f>
        <v>#REF!</v>
      </c>
      <c r="L4955" t="e">
        <f>IF(INDEX(SamplingFeatures[Sampling Feature Type],$A4955)&lt;&gt;"Site","",
CONCATENATE("  - &amp;SiteID",TEXT(SUMPRODUCT(--($L$3:$L4954&lt;&gt;"")),"0000"),
" {","SamplingFeatureID:  *SamplingFeatureID",TEXT($A4955,"0000"),
", SiteTypeCV:  ",CHAR(34),INDEX(Sites[Site Type],$A4955),CHAR(34),
", Latitude:  ",INDEX(Sites[Latitude],$A4955),
", Longitude:  ",INDEX(Sites[Longitude],$A4955),
", SRSName:  ",CHAR(34),LatLonDatum,CHAR(34),"}"))</f>
        <v>#REF!</v>
      </c>
      <c r="M4955" t="e">
        <f>IF(INDEX(SamplingFeatures[Sampling Feature Type],$A4955)&lt;&gt;"Specimen","",
CONCATENATE("  - &amp;SpecimenID",TEXT(SUMPRODUCT(--($M$3:$M4954&lt;&gt;"")),"0000"),
" {","SamplingFeatureID:  *SamplingFeatureID",TEXT($A4955,"0000"),
", SpecimenTypeCV:  ",CHAR(34),INDEX(Specimens[Specimen Type],$A4955),CHAR(34),
", SpecimenMediumCV:  ",INDEX(Specimens[Specimen Medium],$A4955),
", IsFieldSpecimen:  ",CHAR(34),INDEX(Specimens[Is Field Specimen?],$A4955),CHAR(34),"}"))</f>
        <v>#REF!</v>
      </c>
      <c r="N4955" t="e">
        <f>IF(COUNTA(SpatialOffsets[])=0,"", IF(INDEX(SpatialOffsets[Spatial Offset Type],$A4955)="","",
CONCATENATE("  - &amp;SpatialOffsetID",TEXT($A4955,"0000"),
" {","SpatialOffsetTypeCV:  ",CHAR(34),INDEX(SpatialOffsets[Spatial Offset Type],$A4955),CHAR(34),
", Offset1Value:  ",INDEX(SpatialOffsets[Offset 1 Value],$A4955),
", Offset1UnitID:  ",CHAR(34),INDEX(SpatialOffsets[Offset 1 Unit],$A4955),CHAR(34),
", Offset2Value:  ",INDEX(SpatialOffsets[Offset 2 Value],$A4955),
", Offset2UnitID:  ",CHAR(34),INDEX(SpatialOffsets[Offset 2 Unit],$A4955),CHAR(34),
", Offset3Value:  ",INDEX(SpatialOffsets[Offset 3 Value],$A4955),
", Offset3UnitID:  ",CHAR(34),INDEX(SpatialOffsets[Offset 3 Unit],$A4955),CHAR(34),,"}")))</f>
        <v>#REF!</v>
      </c>
      <c r="O4955" t="e">
        <f>IF(COUNTA(RelatedFeatures[])=0,"", IF(INDEX(RelatedFeatures[First Sampling Feature Code],$A4955)="","",
CONCATENATE("  - &amp;RelationID",TEXT($A4955,"0000"),
" {","SamplingFeatureID:  *SamplingFeatureID",TEXT(MATCH(INDEX(RelatedFeatures[First Sampling Feature Code],$A4955),SamplingFeatures[Feature Code],0),"0000"),
", RelationshipTypeCV:  ",CHAR(34),INDEX(RelatedFeatures[Relationship Type],$A4955),CHAR(34),
", RelatedFeatureID: *SamplingFeatureID",TEXT(MATCH(INDEX(RelatedFeatures[Second Sampling Feature Code],$A4955),SamplingFeatures[Feature Code],0),"0000"),
", SpatialOffsetID:  ",IF(INDEX(RelatedFeatures[Offset Number],$A4955)="","",CONCATENATE("*SpatialOffsetID",TEXT(INDEX(RelatedFeatures[Offset Number],$A4955),"0000"))),"}")))</f>
        <v>#REF!</v>
      </c>
      <c r="P4955" t="e">
        <f>IF(INDEX(Methods[Method Type],$A4955)="","",
CONCATENATE("  - &amp;MethodID",TEXT($A4955,"0000"),
" {","MethodTypeCV:  ",CHAR(34),INDEX(Methods[Method Type],$A4955),CHAR(34),
", MethodCode:  ",CHAR(34),INDEX(Methods[Method Code],$A4955),CHAR(34),
", MethodName:  ",CHAR(34),INDEX(Methods[Method Name],$A4955),CHAR(34),
", MethodDescription:  ",CHAR(34),INDEX(Methods[Method Description],$A4955),CHAR(34),
", MethodLink:  ",CHAR(34),INDEX(Methods[Method Link],$A4955),CHAR(34),
", OrganizationID: *OrganizationID",TEXT(MATCH(INDEX(Methods[Organization Name],$A4955),Organizations[Organization Name],0),"0000"),"}"))</f>
        <v>#REF!</v>
      </c>
      <c r="Q4955" t="e">
        <f>IF(INDEX(Variables[Variable Type],$A4955)="","",
CONCATENATE("  - &amp;VariableID",TEXT($A4955,"0000"),
" {","VariableTypeCV:  ",CHAR(34),INDEX(Variables[Variable Type],$A4955),CHAR(34),
", VariableCode:  ",CHAR(34),INDEX(Variables[Variable Code],$A4955),CHAR(34),
", VariableNameCV:  ",CHAR(34),INDEX(Variables[Variable Name],$A4955),CHAR(34),
", VariableDefinition:  ",CHAR(34),INDEX(Variables[Variable Definition],$A4955),CHAR(34),
", SpecciationCV:  ",CHAR(34),INDEX(Variables[Speciation],$A4955),CHAR(34),
", NoDataValue:  ",CHAR(34),INDEX(Variables[No Data Value],$A4955),CHAR(34),"}"))</f>
        <v>#REF!</v>
      </c>
    </row>
    <row r="4956" spans="1:17" x14ac:dyDescent="0.25">
      <c r="A4956">
        <v>4953</v>
      </c>
      <c r="D4956" t="e">
        <f>IF(INDEX(People[First Name],$A4956)="","",
CONCATENATE("  - &amp;PersonID",TEXT($A4956,"0000"),
" {","PersonFirstName:  ",CHAR(34),INDEX(People[First Name],$A4956),CHAR(34),
", PersonMiddleName:  ",CHAR(34),INDEX(People[Middle Name],$A4956),CHAR(34),
", PersonLastName:  ",CHAR(34),INDEX(People[Last Name],$A4956),CHAR(34),"}"))</f>
        <v>#REF!</v>
      </c>
      <c r="E4956" t="e">
        <f>IF(INDEX(Organizations[Organization Type '[CV']],$A4956)="","",
CONCATENATE("  - &amp;OrganizationID",TEXT($A4956,"0000"),
" {","OrganizationTypeCV:  ",CHAR(34),INDEX(Organizations[Organization Type '[CV']],$A4956),CHAR(34),
", OrganizationCode:  ",CHAR(34),INDEX(Organizations[Organization Code],$A4956),CHAR(34),
", OrganizationName:  ",CHAR(34),INDEX(Organizations[Organization Name],$A4956),CHAR(34),
", OrganizationDescription:  ",CHAR(34),INDEX(Organizations[Organization Description],$A4956),CHAR(34),
", OrganizationLink:  ",CHAR(34),INDEX(Organizations[Organization Link],$A4956),CHAR(34),"}"))</f>
        <v>#REF!</v>
      </c>
      <c r="F4956" t="e">
        <f>IF(INDEX(People[First Name],$A4956)="","",
CONCATENATE("  - &amp;AffiliationID",TEXT($A4956,"0000"),
" {PersonID: *PersonID",TEXT($A4956,"0000"),
", OrganizationID: *OrganizationID",TEXT(MATCH(INDEX(People[Organization Name],$A4956),Organizations[Organization Name],0),"0000"),
", IsPrimaryOrganizationContact: , AffiliationStartDate: , AffiliationEndDate: , PrimaryPhone: ",
", PrimaryEmail: ",CHAR(34),INDEX(People[Primary Email],$A4956),CHAR(34),
", PrimaryAddress: ",CHAR(34),INDEX(People[Primary Address],$A4956),CHAR(34),
", PersonLink: }"))</f>
        <v>#REF!</v>
      </c>
      <c r="H4956" t="e">
        <f>IF(COUNTA(CitationInformation)=0,"",IF(INDEX(AuthorList[Author Name],$A4956)="","",
CONCATENATE("  - &amp;AuthorListID",TEXT($A4956,"0000"),
"  {CitationID: *CitationID0001",
", PersonID: *PersonID",TEXT(MATCH(INDEX(AuthorList[Author Name],$A4956),People[Full Name],0),"0000"),
", AuthorOrder: ",INDEX(AuthorList[Author Number],$A4956),"}")))</f>
        <v>#REF!</v>
      </c>
      <c r="K4956" t="e">
        <f>IF(INDEX(SamplingFeatures[Feature Code],$A4956)="","",
CONCATENATE("  - &amp;SamplingFeatureID",TEXT($A4956,"0000"),
" {","SamplingFeatureUUID:  ",CHAR(34),INDEX(SamplingFeatures[Sampling Feature UUID],$A4956),CHAR(34),
", SamplingFeatureTypeCV:  ",CHAR(34),INDEX(SamplingFeatures[Sampling Feature Type],$A4956),CHAR(34),
", SamplingFeatureCode:  ",CHAR(34),INDEX(SamplingFeatures[Feature Code],$A4956),CHAR(34),
", SamplingFeatureName:  ",CHAR(34),INDEX(SamplingFeatures[Feature Name],$A4956),CHAR(34),
", SamplingFeatureDescription:  ",CHAR(34),INDEX(SamplingFeatures[Feature Description],$A4956),CHAR(34),
", SamplingFeatureGeotypeCV:  ",CHAR(34),INDEX(SamplingFeatures[Feature Geo Type],$A4956),CHAR(34),
", FeatureGeometry:  ",CHAR(34),INDEX(SamplingFeatures[Feature Geometry],$A4956),CHAR(34),
", Elevation_m:  ",CHAR(34),INDEX(SamplingFeatures[Elevation_m],$A4956),CHAR(34),
", ElevationDatumCV:  ",CHAR(34),ElevationDatum,CHAR(34),"}"))</f>
        <v>#REF!</v>
      </c>
      <c r="L4956" t="e">
        <f>IF(INDEX(SamplingFeatures[Sampling Feature Type],$A4956)&lt;&gt;"Site","",
CONCATENATE("  - &amp;SiteID",TEXT(SUMPRODUCT(--($L$3:$L4955&lt;&gt;"")),"0000"),
" {","SamplingFeatureID:  *SamplingFeatureID",TEXT($A4956,"0000"),
", SiteTypeCV:  ",CHAR(34),INDEX(Sites[Site Type],$A4956),CHAR(34),
", Latitude:  ",INDEX(Sites[Latitude],$A4956),
", Longitude:  ",INDEX(Sites[Longitude],$A4956),
", SRSName:  ",CHAR(34),LatLonDatum,CHAR(34),"}"))</f>
        <v>#REF!</v>
      </c>
      <c r="M4956" t="e">
        <f>IF(INDEX(SamplingFeatures[Sampling Feature Type],$A4956)&lt;&gt;"Specimen","",
CONCATENATE("  - &amp;SpecimenID",TEXT(SUMPRODUCT(--($M$3:$M4955&lt;&gt;"")),"0000"),
" {","SamplingFeatureID:  *SamplingFeatureID",TEXT($A4956,"0000"),
", SpecimenTypeCV:  ",CHAR(34),INDEX(Specimens[Specimen Type],$A4956),CHAR(34),
", SpecimenMediumCV:  ",INDEX(Specimens[Specimen Medium],$A4956),
", IsFieldSpecimen:  ",CHAR(34),INDEX(Specimens[Is Field Specimen?],$A4956),CHAR(34),"}"))</f>
        <v>#REF!</v>
      </c>
      <c r="N4956" t="e">
        <f>IF(COUNTA(SpatialOffsets[])=0,"", IF(INDEX(SpatialOffsets[Spatial Offset Type],$A4956)="","",
CONCATENATE("  - &amp;SpatialOffsetID",TEXT($A4956,"0000"),
" {","SpatialOffsetTypeCV:  ",CHAR(34),INDEX(SpatialOffsets[Spatial Offset Type],$A4956),CHAR(34),
", Offset1Value:  ",INDEX(SpatialOffsets[Offset 1 Value],$A4956),
", Offset1UnitID:  ",CHAR(34),INDEX(SpatialOffsets[Offset 1 Unit],$A4956),CHAR(34),
", Offset2Value:  ",INDEX(SpatialOffsets[Offset 2 Value],$A4956),
", Offset2UnitID:  ",CHAR(34),INDEX(SpatialOffsets[Offset 2 Unit],$A4956),CHAR(34),
", Offset3Value:  ",INDEX(SpatialOffsets[Offset 3 Value],$A4956),
", Offset3UnitID:  ",CHAR(34),INDEX(SpatialOffsets[Offset 3 Unit],$A4956),CHAR(34),,"}")))</f>
        <v>#REF!</v>
      </c>
      <c r="O4956" t="e">
        <f>IF(COUNTA(RelatedFeatures[])=0,"", IF(INDEX(RelatedFeatures[First Sampling Feature Code],$A4956)="","",
CONCATENATE("  - &amp;RelationID",TEXT($A4956,"0000"),
" {","SamplingFeatureID:  *SamplingFeatureID",TEXT(MATCH(INDEX(RelatedFeatures[First Sampling Feature Code],$A4956),SamplingFeatures[Feature Code],0),"0000"),
", RelationshipTypeCV:  ",CHAR(34),INDEX(RelatedFeatures[Relationship Type],$A4956),CHAR(34),
", RelatedFeatureID: *SamplingFeatureID",TEXT(MATCH(INDEX(RelatedFeatures[Second Sampling Feature Code],$A4956),SamplingFeatures[Feature Code],0),"0000"),
", SpatialOffsetID:  ",IF(INDEX(RelatedFeatures[Offset Number],$A4956)="","",CONCATENATE("*SpatialOffsetID",TEXT(INDEX(RelatedFeatures[Offset Number],$A4956),"0000"))),"}")))</f>
        <v>#REF!</v>
      </c>
      <c r="P4956" t="e">
        <f>IF(INDEX(Methods[Method Type],$A4956)="","",
CONCATENATE("  - &amp;MethodID",TEXT($A4956,"0000"),
" {","MethodTypeCV:  ",CHAR(34),INDEX(Methods[Method Type],$A4956),CHAR(34),
", MethodCode:  ",CHAR(34),INDEX(Methods[Method Code],$A4956),CHAR(34),
", MethodName:  ",CHAR(34),INDEX(Methods[Method Name],$A4956),CHAR(34),
", MethodDescription:  ",CHAR(34),INDEX(Methods[Method Description],$A4956),CHAR(34),
", MethodLink:  ",CHAR(34),INDEX(Methods[Method Link],$A4956),CHAR(34),
", OrganizationID: *OrganizationID",TEXT(MATCH(INDEX(Methods[Organization Name],$A4956),Organizations[Organization Name],0),"0000"),"}"))</f>
        <v>#REF!</v>
      </c>
      <c r="Q4956" t="e">
        <f>IF(INDEX(Variables[Variable Type],$A4956)="","",
CONCATENATE("  - &amp;VariableID",TEXT($A4956,"0000"),
" {","VariableTypeCV:  ",CHAR(34),INDEX(Variables[Variable Type],$A4956),CHAR(34),
", VariableCode:  ",CHAR(34),INDEX(Variables[Variable Code],$A4956),CHAR(34),
", VariableNameCV:  ",CHAR(34),INDEX(Variables[Variable Name],$A4956),CHAR(34),
", VariableDefinition:  ",CHAR(34),INDEX(Variables[Variable Definition],$A4956),CHAR(34),
", SpecciationCV:  ",CHAR(34),INDEX(Variables[Speciation],$A4956),CHAR(34),
", NoDataValue:  ",CHAR(34),INDEX(Variables[No Data Value],$A4956),CHAR(34),"}"))</f>
        <v>#REF!</v>
      </c>
    </row>
    <row r="4957" spans="1:17" x14ac:dyDescent="0.25">
      <c r="A4957">
        <v>4954</v>
      </c>
      <c r="D4957" t="e">
        <f>IF(INDEX(People[First Name],$A4957)="","",
CONCATENATE("  - &amp;PersonID",TEXT($A4957,"0000"),
" {","PersonFirstName:  ",CHAR(34),INDEX(People[First Name],$A4957),CHAR(34),
", PersonMiddleName:  ",CHAR(34),INDEX(People[Middle Name],$A4957),CHAR(34),
", PersonLastName:  ",CHAR(34),INDEX(People[Last Name],$A4957),CHAR(34),"}"))</f>
        <v>#REF!</v>
      </c>
      <c r="E4957" t="e">
        <f>IF(INDEX(Organizations[Organization Type '[CV']],$A4957)="","",
CONCATENATE("  - &amp;OrganizationID",TEXT($A4957,"0000"),
" {","OrganizationTypeCV:  ",CHAR(34),INDEX(Organizations[Organization Type '[CV']],$A4957),CHAR(34),
", OrganizationCode:  ",CHAR(34),INDEX(Organizations[Organization Code],$A4957),CHAR(34),
", OrganizationName:  ",CHAR(34),INDEX(Organizations[Organization Name],$A4957),CHAR(34),
", OrganizationDescription:  ",CHAR(34),INDEX(Organizations[Organization Description],$A4957),CHAR(34),
", OrganizationLink:  ",CHAR(34),INDEX(Organizations[Organization Link],$A4957),CHAR(34),"}"))</f>
        <v>#REF!</v>
      </c>
      <c r="F4957" t="e">
        <f>IF(INDEX(People[First Name],$A4957)="","",
CONCATENATE("  - &amp;AffiliationID",TEXT($A4957,"0000"),
" {PersonID: *PersonID",TEXT($A4957,"0000"),
", OrganizationID: *OrganizationID",TEXT(MATCH(INDEX(People[Organization Name],$A4957),Organizations[Organization Name],0),"0000"),
", IsPrimaryOrganizationContact: , AffiliationStartDate: , AffiliationEndDate: , PrimaryPhone: ",
", PrimaryEmail: ",CHAR(34),INDEX(People[Primary Email],$A4957),CHAR(34),
", PrimaryAddress: ",CHAR(34),INDEX(People[Primary Address],$A4957),CHAR(34),
", PersonLink: }"))</f>
        <v>#REF!</v>
      </c>
      <c r="H4957" t="e">
        <f>IF(COUNTA(CitationInformation)=0,"",IF(INDEX(AuthorList[Author Name],$A4957)="","",
CONCATENATE("  - &amp;AuthorListID",TEXT($A4957,"0000"),
"  {CitationID: *CitationID0001",
", PersonID: *PersonID",TEXT(MATCH(INDEX(AuthorList[Author Name],$A4957),People[Full Name],0),"0000"),
", AuthorOrder: ",INDEX(AuthorList[Author Number],$A4957),"}")))</f>
        <v>#REF!</v>
      </c>
      <c r="K4957" t="e">
        <f>IF(INDEX(SamplingFeatures[Feature Code],$A4957)="","",
CONCATENATE("  - &amp;SamplingFeatureID",TEXT($A4957,"0000"),
" {","SamplingFeatureUUID:  ",CHAR(34),INDEX(SamplingFeatures[Sampling Feature UUID],$A4957),CHAR(34),
", SamplingFeatureTypeCV:  ",CHAR(34),INDEX(SamplingFeatures[Sampling Feature Type],$A4957),CHAR(34),
", SamplingFeatureCode:  ",CHAR(34),INDEX(SamplingFeatures[Feature Code],$A4957),CHAR(34),
", SamplingFeatureName:  ",CHAR(34),INDEX(SamplingFeatures[Feature Name],$A4957),CHAR(34),
", SamplingFeatureDescription:  ",CHAR(34),INDEX(SamplingFeatures[Feature Description],$A4957),CHAR(34),
", SamplingFeatureGeotypeCV:  ",CHAR(34),INDEX(SamplingFeatures[Feature Geo Type],$A4957),CHAR(34),
", FeatureGeometry:  ",CHAR(34),INDEX(SamplingFeatures[Feature Geometry],$A4957),CHAR(34),
", Elevation_m:  ",CHAR(34),INDEX(SamplingFeatures[Elevation_m],$A4957),CHAR(34),
", ElevationDatumCV:  ",CHAR(34),ElevationDatum,CHAR(34),"}"))</f>
        <v>#REF!</v>
      </c>
      <c r="L4957" t="e">
        <f>IF(INDEX(SamplingFeatures[Sampling Feature Type],$A4957)&lt;&gt;"Site","",
CONCATENATE("  - &amp;SiteID",TEXT(SUMPRODUCT(--($L$3:$L4956&lt;&gt;"")),"0000"),
" {","SamplingFeatureID:  *SamplingFeatureID",TEXT($A4957,"0000"),
", SiteTypeCV:  ",CHAR(34),INDEX(Sites[Site Type],$A4957),CHAR(34),
", Latitude:  ",INDEX(Sites[Latitude],$A4957),
", Longitude:  ",INDEX(Sites[Longitude],$A4957),
", SRSName:  ",CHAR(34),LatLonDatum,CHAR(34),"}"))</f>
        <v>#REF!</v>
      </c>
      <c r="M4957" t="e">
        <f>IF(INDEX(SamplingFeatures[Sampling Feature Type],$A4957)&lt;&gt;"Specimen","",
CONCATENATE("  - &amp;SpecimenID",TEXT(SUMPRODUCT(--($M$3:$M4956&lt;&gt;"")),"0000"),
" {","SamplingFeatureID:  *SamplingFeatureID",TEXT($A4957,"0000"),
", SpecimenTypeCV:  ",CHAR(34),INDEX(Specimens[Specimen Type],$A4957),CHAR(34),
", SpecimenMediumCV:  ",INDEX(Specimens[Specimen Medium],$A4957),
", IsFieldSpecimen:  ",CHAR(34),INDEX(Specimens[Is Field Specimen?],$A4957),CHAR(34),"}"))</f>
        <v>#REF!</v>
      </c>
      <c r="N4957" t="e">
        <f>IF(COUNTA(SpatialOffsets[])=0,"", IF(INDEX(SpatialOffsets[Spatial Offset Type],$A4957)="","",
CONCATENATE("  - &amp;SpatialOffsetID",TEXT($A4957,"0000"),
" {","SpatialOffsetTypeCV:  ",CHAR(34),INDEX(SpatialOffsets[Spatial Offset Type],$A4957),CHAR(34),
", Offset1Value:  ",INDEX(SpatialOffsets[Offset 1 Value],$A4957),
", Offset1UnitID:  ",CHAR(34),INDEX(SpatialOffsets[Offset 1 Unit],$A4957),CHAR(34),
", Offset2Value:  ",INDEX(SpatialOffsets[Offset 2 Value],$A4957),
", Offset2UnitID:  ",CHAR(34),INDEX(SpatialOffsets[Offset 2 Unit],$A4957),CHAR(34),
", Offset3Value:  ",INDEX(SpatialOffsets[Offset 3 Value],$A4957),
", Offset3UnitID:  ",CHAR(34),INDEX(SpatialOffsets[Offset 3 Unit],$A4957),CHAR(34),,"}")))</f>
        <v>#REF!</v>
      </c>
      <c r="O4957" t="e">
        <f>IF(COUNTA(RelatedFeatures[])=0,"", IF(INDEX(RelatedFeatures[First Sampling Feature Code],$A4957)="","",
CONCATENATE("  - &amp;RelationID",TEXT($A4957,"0000"),
" {","SamplingFeatureID:  *SamplingFeatureID",TEXT(MATCH(INDEX(RelatedFeatures[First Sampling Feature Code],$A4957),SamplingFeatures[Feature Code],0),"0000"),
", RelationshipTypeCV:  ",CHAR(34),INDEX(RelatedFeatures[Relationship Type],$A4957),CHAR(34),
", RelatedFeatureID: *SamplingFeatureID",TEXT(MATCH(INDEX(RelatedFeatures[Second Sampling Feature Code],$A4957),SamplingFeatures[Feature Code],0),"0000"),
", SpatialOffsetID:  ",IF(INDEX(RelatedFeatures[Offset Number],$A4957)="","",CONCATENATE("*SpatialOffsetID",TEXT(INDEX(RelatedFeatures[Offset Number],$A4957),"0000"))),"}")))</f>
        <v>#REF!</v>
      </c>
      <c r="P4957" t="e">
        <f>IF(INDEX(Methods[Method Type],$A4957)="","",
CONCATENATE("  - &amp;MethodID",TEXT($A4957,"0000"),
" {","MethodTypeCV:  ",CHAR(34),INDEX(Methods[Method Type],$A4957),CHAR(34),
", MethodCode:  ",CHAR(34),INDEX(Methods[Method Code],$A4957),CHAR(34),
", MethodName:  ",CHAR(34),INDEX(Methods[Method Name],$A4957),CHAR(34),
", MethodDescription:  ",CHAR(34),INDEX(Methods[Method Description],$A4957),CHAR(34),
", MethodLink:  ",CHAR(34),INDEX(Methods[Method Link],$A4957),CHAR(34),
", OrganizationID: *OrganizationID",TEXT(MATCH(INDEX(Methods[Organization Name],$A4957),Organizations[Organization Name],0),"0000"),"}"))</f>
        <v>#REF!</v>
      </c>
      <c r="Q4957" t="e">
        <f>IF(INDEX(Variables[Variable Type],$A4957)="","",
CONCATENATE("  - &amp;VariableID",TEXT($A4957,"0000"),
" {","VariableTypeCV:  ",CHAR(34),INDEX(Variables[Variable Type],$A4957),CHAR(34),
", VariableCode:  ",CHAR(34),INDEX(Variables[Variable Code],$A4957),CHAR(34),
", VariableNameCV:  ",CHAR(34),INDEX(Variables[Variable Name],$A4957),CHAR(34),
", VariableDefinition:  ",CHAR(34),INDEX(Variables[Variable Definition],$A4957),CHAR(34),
", SpecciationCV:  ",CHAR(34),INDEX(Variables[Speciation],$A4957),CHAR(34),
", NoDataValue:  ",CHAR(34),INDEX(Variables[No Data Value],$A4957),CHAR(34),"}"))</f>
        <v>#REF!</v>
      </c>
    </row>
    <row r="4958" spans="1:17" x14ac:dyDescent="0.25">
      <c r="A4958">
        <v>4955</v>
      </c>
      <c r="D4958" t="e">
        <f>IF(INDEX(People[First Name],$A4958)="","",
CONCATENATE("  - &amp;PersonID",TEXT($A4958,"0000"),
" {","PersonFirstName:  ",CHAR(34),INDEX(People[First Name],$A4958),CHAR(34),
", PersonMiddleName:  ",CHAR(34),INDEX(People[Middle Name],$A4958),CHAR(34),
", PersonLastName:  ",CHAR(34),INDEX(People[Last Name],$A4958),CHAR(34),"}"))</f>
        <v>#REF!</v>
      </c>
      <c r="E4958" t="e">
        <f>IF(INDEX(Organizations[Organization Type '[CV']],$A4958)="","",
CONCATENATE("  - &amp;OrganizationID",TEXT($A4958,"0000"),
" {","OrganizationTypeCV:  ",CHAR(34),INDEX(Organizations[Organization Type '[CV']],$A4958),CHAR(34),
", OrganizationCode:  ",CHAR(34),INDEX(Organizations[Organization Code],$A4958),CHAR(34),
", OrganizationName:  ",CHAR(34),INDEX(Organizations[Organization Name],$A4958),CHAR(34),
", OrganizationDescription:  ",CHAR(34),INDEX(Organizations[Organization Description],$A4958),CHAR(34),
", OrganizationLink:  ",CHAR(34),INDEX(Organizations[Organization Link],$A4958),CHAR(34),"}"))</f>
        <v>#REF!</v>
      </c>
      <c r="F4958" t="e">
        <f>IF(INDEX(People[First Name],$A4958)="","",
CONCATENATE("  - &amp;AffiliationID",TEXT($A4958,"0000"),
" {PersonID: *PersonID",TEXT($A4958,"0000"),
", OrganizationID: *OrganizationID",TEXT(MATCH(INDEX(People[Organization Name],$A4958),Organizations[Organization Name],0),"0000"),
", IsPrimaryOrganizationContact: , AffiliationStartDate: , AffiliationEndDate: , PrimaryPhone: ",
", PrimaryEmail: ",CHAR(34),INDEX(People[Primary Email],$A4958),CHAR(34),
", PrimaryAddress: ",CHAR(34),INDEX(People[Primary Address],$A4958),CHAR(34),
", PersonLink: }"))</f>
        <v>#REF!</v>
      </c>
      <c r="H4958" t="e">
        <f>IF(COUNTA(CitationInformation)=0,"",IF(INDEX(AuthorList[Author Name],$A4958)="","",
CONCATENATE("  - &amp;AuthorListID",TEXT($A4958,"0000"),
"  {CitationID: *CitationID0001",
", PersonID: *PersonID",TEXT(MATCH(INDEX(AuthorList[Author Name],$A4958),People[Full Name],0),"0000"),
", AuthorOrder: ",INDEX(AuthorList[Author Number],$A4958),"}")))</f>
        <v>#REF!</v>
      </c>
      <c r="K4958" t="e">
        <f>IF(INDEX(SamplingFeatures[Feature Code],$A4958)="","",
CONCATENATE("  - &amp;SamplingFeatureID",TEXT($A4958,"0000"),
" {","SamplingFeatureUUID:  ",CHAR(34),INDEX(SamplingFeatures[Sampling Feature UUID],$A4958),CHAR(34),
", SamplingFeatureTypeCV:  ",CHAR(34),INDEX(SamplingFeatures[Sampling Feature Type],$A4958),CHAR(34),
", SamplingFeatureCode:  ",CHAR(34),INDEX(SamplingFeatures[Feature Code],$A4958),CHAR(34),
", SamplingFeatureName:  ",CHAR(34),INDEX(SamplingFeatures[Feature Name],$A4958),CHAR(34),
", SamplingFeatureDescription:  ",CHAR(34),INDEX(SamplingFeatures[Feature Description],$A4958),CHAR(34),
", SamplingFeatureGeotypeCV:  ",CHAR(34),INDEX(SamplingFeatures[Feature Geo Type],$A4958),CHAR(34),
", FeatureGeometry:  ",CHAR(34),INDEX(SamplingFeatures[Feature Geometry],$A4958),CHAR(34),
", Elevation_m:  ",CHAR(34),INDEX(SamplingFeatures[Elevation_m],$A4958),CHAR(34),
", ElevationDatumCV:  ",CHAR(34),ElevationDatum,CHAR(34),"}"))</f>
        <v>#REF!</v>
      </c>
      <c r="L4958" t="e">
        <f>IF(INDEX(SamplingFeatures[Sampling Feature Type],$A4958)&lt;&gt;"Site","",
CONCATENATE("  - &amp;SiteID",TEXT(SUMPRODUCT(--($L$3:$L4957&lt;&gt;"")),"0000"),
" {","SamplingFeatureID:  *SamplingFeatureID",TEXT($A4958,"0000"),
", SiteTypeCV:  ",CHAR(34),INDEX(Sites[Site Type],$A4958),CHAR(34),
", Latitude:  ",INDEX(Sites[Latitude],$A4958),
", Longitude:  ",INDEX(Sites[Longitude],$A4958),
", SRSName:  ",CHAR(34),LatLonDatum,CHAR(34),"}"))</f>
        <v>#REF!</v>
      </c>
      <c r="M4958" t="e">
        <f>IF(INDEX(SamplingFeatures[Sampling Feature Type],$A4958)&lt;&gt;"Specimen","",
CONCATENATE("  - &amp;SpecimenID",TEXT(SUMPRODUCT(--($M$3:$M4957&lt;&gt;"")),"0000"),
" {","SamplingFeatureID:  *SamplingFeatureID",TEXT($A4958,"0000"),
", SpecimenTypeCV:  ",CHAR(34),INDEX(Specimens[Specimen Type],$A4958),CHAR(34),
", SpecimenMediumCV:  ",INDEX(Specimens[Specimen Medium],$A4958),
", IsFieldSpecimen:  ",CHAR(34),INDEX(Specimens[Is Field Specimen?],$A4958),CHAR(34),"}"))</f>
        <v>#REF!</v>
      </c>
      <c r="N4958" t="e">
        <f>IF(COUNTA(SpatialOffsets[])=0,"", IF(INDEX(SpatialOffsets[Spatial Offset Type],$A4958)="","",
CONCATENATE("  - &amp;SpatialOffsetID",TEXT($A4958,"0000"),
" {","SpatialOffsetTypeCV:  ",CHAR(34),INDEX(SpatialOffsets[Spatial Offset Type],$A4958),CHAR(34),
", Offset1Value:  ",INDEX(SpatialOffsets[Offset 1 Value],$A4958),
", Offset1UnitID:  ",CHAR(34),INDEX(SpatialOffsets[Offset 1 Unit],$A4958),CHAR(34),
", Offset2Value:  ",INDEX(SpatialOffsets[Offset 2 Value],$A4958),
", Offset2UnitID:  ",CHAR(34),INDEX(SpatialOffsets[Offset 2 Unit],$A4958),CHAR(34),
", Offset3Value:  ",INDEX(SpatialOffsets[Offset 3 Value],$A4958),
", Offset3UnitID:  ",CHAR(34),INDEX(SpatialOffsets[Offset 3 Unit],$A4958),CHAR(34),,"}")))</f>
        <v>#REF!</v>
      </c>
      <c r="O4958" t="e">
        <f>IF(COUNTA(RelatedFeatures[])=0,"", IF(INDEX(RelatedFeatures[First Sampling Feature Code],$A4958)="","",
CONCATENATE("  - &amp;RelationID",TEXT($A4958,"0000"),
" {","SamplingFeatureID:  *SamplingFeatureID",TEXT(MATCH(INDEX(RelatedFeatures[First Sampling Feature Code],$A4958),SamplingFeatures[Feature Code],0),"0000"),
", RelationshipTypeCV:  ",CHAR(34),INDEX(RelatedFeatures[Relationship Type],$A4958),CHAR(34),
", RelatedFeatureID: *SamplingFeatureID",TEXT(MATCH(INDEX(RelatedFeatures[Second Sampling Feature Code],$A4958),SamplingFeatures[Feature Code],0),"0000"),
", SpatialOffsetID:  ",IF(INDEX(RelatedFeatures[Offset Number],$A4958)="","",CONCATENATE("*SpatialOffsetID",TEXT(INDEX(RelatedFeatures[Offset Number],$A4958),"0000"))),"}")))</f>
        <v>#REF!</v>
      </c>
      <c r="P4958" t="e">
        <f>IF(INDEX(Methods[Method Type],$A4958)="","",
CONCATENATE("  - &amp;MethodID",TEXT($A4958,"0000"),
" {","MethodTypeCV:  ",CHAR(34),INDEX(Methods[Method Type],$A4958),CHAR(34),
", MethodCode:  ",CHAR(34),INDEX(Methods[Method Code],$A4958),CHAR(34),
", MethodName:  ",CHAR(34),INDEX(Methods[Method Name],$A4958),CHAR(34),
", MethodDescription:  ",CHAR(34),INDEX(Methods[Method Description],$A4958),CHAR(34),
", MethodLink:  ",CHAR(34),INDEX(Methods[Method Link],$A4958),CHAR(34),
", OrganizationID: *OrganizationID",TEXT(MATCH(INDEX(Methods[Organization Name],$A4958),Organizations[Organization Name],0),"0000"),"}"))</f>
        <v>#REF!</v>
      </c>
      <c r="Q4958" t="e">
        <f>IF(INDEX(Variables[Variable Type],$A4958)="","",
CONCATENATE("  - &amp;VariableID",TEXT($A4958,"0000"),
" {","VariableTypeCV:  ",CHAR(34),INDEX(Variables[Variable Type],$A4958),CHAR(34),
", VariableCode:  ",CHAR(34),INDEX(Variables[Variable Code],$A4958),CHAR(34),
", VariableNameCV:  ",CHAR(34),INDEX(Variables[Variable Name],$A4958),CHAR(34),
", VariableDefinition:  ",CHAR(34),INDEX(Variables[Variable Definition],$A4958),CHAR(34),
", SpecciationCV:  ",CHAR(34),INDEX(Variables[Speciation],$A4958),CHAR(34),
", NoDataValue:  ",CHAR(34),INDEX(Variables[No Data Value],$A4958),CHAR(34),"}"))</f>
        <v>#REF!</v>
      </c>
    </row>
    <row r="4959" spans="1:17" x14ac:dyDescent="0.25">
      <c r="A4959">
        <v>4956</v>
      </c>
      <c r="D4959" t="e">
        <f>IF(INDEX(People[First Name],$A4959)="","",
CONCATENATE("  - &amp;PersonID",TEXT($A4959,"0000"),
" {","PersonFirstName:  ",CHAR(34),INDEX(People[First Name],$A4959),CHAR(34),
", PersonMiddleName:  ",CHAR(34),INDEX(People[Middle Name],$A4959),CHAR(34),
", PersonLastName:  ",CHAR(34),INDEX(People[Last Name],$A4959),CHAR(34),"}"))</f>
        <v>#REF!</v>
      </c>
      <c r="E4959" t="e">
        <f>IF(INDEX(Organizations[Organization Type '[CV']],$A4959)="","",
CONCATENATE("  - &amp;OrganizationID",TEXT($A4959,"0000"),
" {","OrganizationTypeCV:  ",CHAR(34),INDEX(Organizations[Organization Type '[CV']],$A4959),CHAR(34),
", OrganizationCode:  ",CHAR(34),INDEX(Organizations[Organization Code],$A4959),CHAR(34),
", OrganizationName:  ",CHAR(34),INDEX(Organizations[Organization Name],$A4959),CHAR(34),
", OrganizationDescription:  ",CHAR(34),INDEX(Organizations[Organization Description],$A4959),CHAR(34),
", OrganizationLink:  ",CHAR(34),INDEX(Organizations[Organization Link],$A4959),CHAR(34),"}"))</f>
        <v>#REF!</v>
      </c>
      <c r="F4959" t="e">
        <f>IF(INDEX(People[First Name],$A4959)="","",
CONCATENATE("  - &amp;AffiliationID",TEXT($A4959,"0000"),
" {PersonID: *PersonID",TEXT($A4959,"0000"),
", OrganizationID: *OrganizationID",TEXT(MATCH(INDEX(People[Organization Name],$A4959),Organizations[Organization Name],0),"0000"),
", IsPrimaryOrganizationContact: , AffiliationStartDate: , AffiliationEndDate: , PrimaryPhone: ",
", PrimaryEmail: ",CHAR(34),INDEX(People[Primary Email],$A4959),CHAR(34),
", PrimaryAddress: ",CHAR(34),INDEX(People[Primary Address],$A4959),CHAR(34),
", PersonLink: }"))</f>
        <v>#REF!</v>
      </c>
      <c r="H4959" t="e">
        <f>IF(COUNTA(CitationInformation)=0,"",IF(INDEX(AuthorList[Author Name],$A4959)="","",
CONCATENATE("  - &amp;AuthorListID",TEXT($A4959,"0000"),
"  {CitationID: *CitationID0001",
", PersonID: *PersonID",TEXT(MATCH(INDEX(AuthorList[Author Name],$A4959),People[Full Name],0),"0000"),
", AuthorOrder: ",INDEX(AuthorList[Author Number],$A4959),"}")))</f>
        <v>#REF!</v>
      </c>
      <c r="K4959" t="e">
        <f>IF(INDEX(SamplingFeatures[Feature Code],$A4959)="","",
CONCATENATE("  - &amp;SamplingFeatureID",TEXT($A4959,"0000"),
" {","SamplingFeatureUUID:  ",CHAR(34),INDEX(SamplingFeatures[Sampling Feature UUID],$A4959),CHAR(34),
", SamplingFeatureTypeCV:  ",CHAR(34),INDEX(SamplingFeatures[Sampling Feature Type],$A4959),CHAR(34),
", SamplingFeatureCode:  ",CHAR(34),INDEX(SamplingFeatures[Feature Code],$A4959),CHAR(34),
", SamplingFeatureName:  ",CHAR(34),INDEX(SamplingFeatures[Feature Name],$A4959),CHAR(34),
", SamplingFeatureDescription:  ",CHAR(34),INDEX(SamplingFeatures[Feature Description],$A4959),CHAR(34),
", SamplingFeatureGeotypeCV:  ",CHAR(34),INDEX(SamplingFeatures[Feature Geo Type],$A4959),CHAR(34),
", FeatureGeometry:  ",CHAR(34),INDEX(SamplingFeatures[Feature Geometry],$A4959),CHAR(34),
", Elevation_m:  ",CHAR(34),INDEX(SamplingFeatures[Elevation_m],$A4959),CHAR(34),
", ElevationDatumCV:  ",CHAR(34),ElevationDatum,CHAR(34),"}"))</f>
        <v>#REF!</v>
      </c>
      <c r="L4959" t="e">
        <f>IF(INDEX(SamplingFeatures[Sampling Feature Type],$A4959)&lt;&gt;"Site","",
CONCATENATE("  - &amp;SiteID",TEXT(SUMPRODUCT(--($L$3:$L4958&lt;&gt;"")),"0000"),
" {","SamplingFeatureID:  *SamplingFeatureID",TEXT($A4959,"0000"),
", SiteTypeCV:  ",CHAR(34),INDEX(Sites[Site Type],$A4959),CHAR(34),
", Latitude:  ",INDEX(Sites[Latitude],$A4959),
", Longitude:  ",INDEX(Sites[Longitude],$A4959),
", SRSName:  ",CHAR(34),LatLonDatum,CHAR(34),"}"))</f>
        <v>#REF!</v>
      </c>
      <c r="M4959" t="e">
        <f>IF(INDEX(SamplingFeatures[Sampling Feature Type],$A4959)&lt;&gt;"Specimen","",
CONCATENATE("  - &amp;SpecimenID",TEXT(SUMPRODUCT(--($M$3:$M4958&lt;&gt;"")),"0000"),
" {","SamplingFeatureID:  *SamplingFeatureID",TEXT($A4959,"0000"),
", SpecimenTypeCV:  ",CHAR(34),INDEX(Specimens[Specimen Type],$A4959),CHAR(34),
", SpecimenMediumCV:  ",INDEX(Specimens[Specimen Medium],$A4959),
", IsFieldSpecimen:  ",CHAR(34),INDEX(Specimens[Is Field Specimen?],$A4959),CHAR(34),"}"))</f>
        <v>#REF!</v>
      </c>
      <c r="N4959" t="e">
        <f>IF(COUNTA(SpatialOffsets[])=0,"", IF(INDEX(SpatialOffsets[Spatial Offset Type],$A4959)="","",
CONCATENATE("  - &amp;SpatialOffsetID",TEXT($A4959,"0000"),
" {","SpatialOffsetTypeCV:  ",CHAR(34),INDEX(SpatialOffsets[Spatial Offset Type],$A4959),CHAR(34),
", Offset1Value:  ",INDEX(SpatialOffsets[Offset 1 Value],$A4959),
", Offset1UnitID:  ",CHAR(34),INDEX(SpatialOffsets[Offset 1 Unit],$A4959),CHAR(34),
", Offset2Value:  ",INDEX(SpatialOffsets[Offset 2 Value],$A4959),
", Offset2UnitID:  ",CHAR(34),INDEX(SpatialOffsets[Offset 2 Unit],$A4959),CHAR(34),
", Offset3Value:  ",INDEX(SpatialOffsets[Offset 3 Value],$A4959),
", Offset3UnitID:  ",CHAR(34),INDEX(SpatialOffsets[Offset 3 Unit],$A4959),CHAR(34),,"}")))</f>
        <v>#REF!</v>
      </c>
      <c r="O4959" t="e">
        <f>IF(COUNTA(RelatedFeatures[])=0,"", IF(INDEX(RelatedFeatures[First Sampling Feature Code],$A4959)="","",
CONCATENATE("  - &amp;RelationID",TEXT($A4959,"0000"),
" {","SamplingFeatureID:  *SamplingFeatureID",TEXT(MATCH(INDEX(RelatedFeatures[First Sampling Feature Code],$A4959),SamplingFeatures[Feature Code],0),"0000"),
", RelationshipTypeCV:  ",CHAR(34),INDEX(RelatedFeatures[Relationship Type],$A4959),CHAR(34),
", RelatedFeatureID: *SamplingFeatureID",TEXT(MATCH(INDEX(RelatedFeatures[Second Sampling Feature Code],$A4959),SamplingFeatures[Feature Code],0),"0000"),
", SpatialOffsetID:  ",IF(INDEX(RelatedFeatures[Offset Number],$A4959)="","",CONCATENATE("*SpatialOffsetID",TEXT(INDEX(RelatedFeatures[Offset Number],$A4959),"0000"))),"}")))</f>
        <v>#REF!</v>
      </c>
      <c r="P4959" t="e">
        <f>IF(INDEX(Methods[Method Type],$A4959)="","",
CONCATENATE("  - &amp;MethodID",TEXT($A4959,"0000"),
" {","MethodTypeCV:  ",CHAR(34),INDEX(Methods[Method Type],$A4959),CHAR(34),
", MethodCode:  ",CHAR(34),INDEX(Methods[Method Code],$A4959),CHAR(34),
", MethodName:  ",CHAR(34),INDEX(Methods[Method Name],$A4959),CHAR(34),
", MethodDescription:  ",CHAR(34),INDEX(Methods[Method Description],$A4959),CHAR(34),
", MethodLink:  ",CHAR(34),INDEX(Methods[Method Link],$A4959),CHAR(34),
", OrganizationID: *OrganizationID",TEXT(MATCH(INDEX(Methods[Organization Name],$A4959),Organizations[Organization Name],0),"0000"),"}"))</f>
        <v>#REF!</v>
      </c>
      <c r="Q4959" t="e">
        <f>IF(INDEX(Variables[Variable Type],$A4959)="","",
CONCATENATE("  - &amp;VariableID",TEXT($A4959,"0000"),
" {","VariableTypeCV:  ",CHAR(34),INDEX(Variables[Variable Type],$A4959),CHAR(34),
", VariableCode:  ",CHAR(34),INDEX(Variables[Variable Code],$A4959),CHAR(34),
", VariableNameCV:  ",CHAR(34),INDEX(Variables[Variable Name],$A4959),CHAR(34),
", VariableDefinition:  ",CHAR(34),INDEX(Variables[Variable Definition],$A4959),CHAR(34),
", SpecciationCV:  ",CHAR(34),INDEX(Variables[Speciation],$A4959),CHAR(34),
", NoDataValue:  ",CHAR(34),INDEX(Variables[No Data Value],$A4959),CHAR(34),"}"))</f>
        <v>#REF!</v>
      </c>
    </row>
    <row r="4960" spans="1:17" x14ac:dyDescent="0.25">
      <c r="A4960">
        <v>4957</v>
      </c>
      <c r="D4960" t="e">
        <f>IF(INDEX(People[First Name],$A4960)="","",
CONCATENATE("  - &amp;PersonID",TEXT($A4960,"0000"),
" {","PersonFirstName:  ",CHAR(34),INDEX(People[First Name],$A4960),CHAR(34),
", PersonMiddleName:  ",CHAR(34),INDEX(People[Middle Name],$A4960),CHAR(34),
", PersonLastName:  ",CHAR(34),INDEX(People[Last Name],$A4960),CHAR(34),"}"))</f>
        <v>#REF!</v>
      </c>
      <c r="E4960" t="e">
        <f>IF(INDEX(Organizations[Organization Type '[CV']],$A4960)="","",
CONCATENATE("  - &amp;OrganizationID",TEXT($A4960,"0000"),
" {","OrganizationTypeCV:  ",CHAR(34),INDEX(Organizations[Organization Type '[CV']],$A4960),CHAR(34),
", OrganizationCode:  ",CHAR(34),INDEX(Organizations[Organization Code],$A4960),CHAR(34),
", OrganizationName:  ",CHAR(34),INDEX(Organizations[Organization Name],$A4960),CHAR(34),
", OrganizationDescription:  ",CHAR(34),INDEX(Organizations[Organization Description],$A4960),CHAR(34),
", OrganizationLink:  ",CHAR(34),INDEX(Organizations[Organization Link],$A4960),CHAR(34),"}"))</f>
        <v>#REF!</v>
      </c>
      <c r="F4960" t="e">
        <f>IF(INDEX(People[First Name],$A4960)="","",
CONCATENATE("  - &amp;AffiliationID",TEXT($A4960,"0000"),
" {PersonID: *PersonID",TEXT($A4960,"0000"),
", OrganizationID: *OrganizationID",TEXT(MATCH(INDEX(People[Organization Name],$A4960),Organizations[Organization Name],0),"0000"),
", IsPrimaryOrganizationContact: , AffiliationStartDate: , AffiliationEndDate: , PrimaryPhone: ",
", PrimaryEmail: ",CHAR(34),INDEX(People[Primary Email],$A4960),CHAR(34),
", PrimaryAddress: ",CHAR(34),INDEX(People[Primary Address],$A4960),CHAR(34),
", PersonLink: }"))</f>
        <v>#REF!</v>
      </c>
      <c r="H4960" t="e">
        <f>IF(COUNTA(CitationInformation)=0,"",IF(INDEX(AuthorList[Author Name],$A4960)="","",
CONCATENATE("  - &amp;AuthorListID",TEXT($A4960,"0000"),
"  {CitationID: *CitationID0001",
", PersonID: *PersonID",TEXT(MATCH(INDEX(AuthorList[Author Name],$A4960),People[Full Name],0),"0000"),
", AuthorOrder: ",INDEX(AuthorList[Author Number],$A4960),"}")))</f>
        <v>#REF!</v>
      </c>
      <c r="K4960" t="e">
        <f>IF(INDEX(SamplingFeatures[Feature Code],$A4960)="","",
CONCATENATE("  - &amp;SamplingFeatureID",TEXT($A4960,"0000"),
" {","SamplingFeatureUUID:  ",CHAR(34),INDEX(SamplingFeatures[Sampling Feature UUID],$A4960),CHAR(34),
", SamplingFeatureTypeCV:  ",CHAR(34),INDEX(SamplingFeatures[Sampling Feature Type],$A4960),CHAR(34),
", SamplingFeatureCode:  ",CHAR(34),INDEX(SamplingFeatures[Feature Code],$A4960),CHAR(34),
", SamplingFeatureName:  ",CHAR(34),INDEX(SamplingFeatures[Feature Name],$A4960),CHAR(34),
", SamplingFeatureDescription:  ",CHAR(34),INDEX(SamplingFeatures[Feature Description],$A4960),CHAR(34),
", SamplingFeatureGeotypeCV:  ",CHAR(34),INDEX(SamplingFeatures[Feature Geo Type],$A4960),CHAR(34),
", FeatureGeometry:  ",CHAR(34),INDEX(SamplingFeatures[Feature Geometry],$A4960),CHAR(34),
", Elevation_m:  ",CHAR(34),INDEX(SamplingFeatures[Elevation_m],$A4960),CHAR(34),
", ElevationDatumCV:  ",CHAR(34),ElevationDatum,CHAR(34),"}"))</f>
        <v>#REF!</v>
      </c>
      <c r="L4960" t="e">
        <f>IF(INDEX(SamplingFeatures[Sampling Feature Type],$A4960)&lt;&gt;"Site","",
CONCATENATE("  - &amp;SiteID",TEXT(SUMPRODUCT(--($L$3:$L4959&lt;&gt;"")),"0000"),
" {","SamplingFeatureID:  *SamplingFeatureID",TEXT($A4960,"0000"),
", SiteTypeCV:  ",CHAR(34),INDEX(Sites[Site Type],$A4960),CHAR(34),
", Latitude:  ",INDEX(Sites[Latitude],$A4960),
", Longitude:  ",INDEX(Sites[Longitude],$A4960),
", SRSName:  ",CHAR(34),LatLonDatum,CHAR(34),"}"))</f>
        <v>#REF!</v>
      </c>
      <c r="M4960" t="e">
        <f>IF(INDEX(SamplingFeatures[Sampling Feature Type],$A4960)&lt;&gt;"Specimen","",
CONCATENATE("  - &amp;SpecimenID",TEXT(SUMPRODUCT(--($M$3:$M4959&lt;&gt;"")),"0000"),
" {","SamplingFeatureID:  *SamplingFeatureID",TEXT($A4960,"0000"),
", SpecimenTypeCV:  ",CHAR(34),INDEX(Specimens[Specimen Type],$A4960),CHAR(34),
", SpecimenMediumCV:  ",INDEX(Specimens[Specimen Medium],$A4960),
", IsFieldSpecimen:  ",CHAR(34),INDEX(Specimens[Is Field Specimen?],$A4960),CHAR(34),"}"))</f>
        <v>#REF!</v>
      </c>
      <c r="N4960" t="e">
        <f>IF(COUNTA(SpatialOffsets[])=0,"", IF(INDEX(SpatialOffsets[Spatial Offset Type],$A4960)="","",
CONCATENATE("  - &amp;SpatialOffsetID",TEXT($A4960,"0000"),
" {","SpatialOffsetTypeCV:  ",CHAR(34),INDEX(SpatialOffsets[Spatial Offset Type],$A4960),CHAR(34),
", Offset1Value:  ",INDEX(SpatialOffsets[Offset 1 Value],$A4960),
", Offset1UnitID:  ",CHAR(34),INDEX(SpatialOffsets[Offset 1 Unit],$A4960),CHAR(34),
", Offset2Value:  ",INDEX(SpatialOffsets[Offset 2 Value],$A4960),
", Offset2UnitID:  ",CHAR(34),INDEX(SpatialOffsets[Offset 2 Unit],$A4960),CHAR(34),
", Offset3Value:  ",INDEX(SpatialOffsets[Offset 3 Value],$A4960),
", Offset3UnitID:  ",CHAR(34),INDEX(SpatialOffsets[Offset 3 Unit],$A4960),CHAR(34),,"}")))</f>
        <v>#REF!</v>
      </c>
      <c r="O4960" t="e">
        <f>IF(COUNTA(RelatedFeatures[])=0,"", IF(INDEX(RelatedFeatures[First Sampling Feature Code],$A4960)="","",
CONCATENATE("  - &amp;RelationID",TEXT($A4960,"0000"),
" {","SamplingFeatureID:  *SamplingFeatureID",TEXT(MATCH(INDEX(RelatedFeatures[First Sampling Feature Code],$A4960),SamplingFeatures[Feature Code],0),"0000"),
", RelationshipTypeCV:  ",CHAR(34),INDEX(RelatedFeatures[Relationship Type],$A4960),CHAR(34),
", RelatedFeatureID: *SamplingFeatureID",TEXT(MATCH(INDEX(RelatedFeatures[Second Sampling Feature Code],$A4960),SamplingFeatures[Feature Code],0),"0000"),
", SpatialOffsetID:  ",IF(INDEX(RelatedFeatures[Offset Number],$A4960)="","",CONCATENATE("*SpatialOffsetID",TEXT(INDEX(RelatedFeatures[Offset Number],$A4960),"0000"))),"}")))</f>
        <v>#REF!</v>
      </c>
      <c r="P4960" t="e">
        <f>IF(INDEX(Methods[Method Type],$A4960)="","",
CONCATENATE("  - &amp;MethodID",TEXT($A4960,"0000"),
" {","MethodTypeCV:  ",CHAR(34),INDEX(Methods[Method Type],$A4960),CHAR(34),
", MethodCode:  ",CHAR(34),INDEX(Methods[Method Code],$A4960),CHAR(34),
", MethodName:  ",CHAR(34),INDEX(Methods[Method Name],$A4960),CHAR(34),
", MethodDescription:  ",CHAR(34),INDEX(Methods[Method Description],$A4960),CHAR(34),
", MethodLink:  ",CHAR(34),INDEX(Methods[Method Link],$A4960),CHAR(34),
", OrganizationID: *OrganizationID",TEXT(MATCH(INDEX(Methods[Organization Name],$A4960),Organizations[Organization Name],0),"0000"),"}"))</f>
        <v>#REF!</v>
      </c>
      <c r="Q4960" t="e">
        <f>IF(INDEX(Variables[Variable Type],$A4960)="","",
CONCATENATE("  - &amp;VariableID",TEXT($A4960,"0000"),
" {","VariableTypeCV:  ",CHAR(34),INDEX(Variables[Variable Type],$A4960),CHAR(34),
", VariableCode:  ",CHAR(34),INDEX(Variables[Variable Code],$A4960),CHAR(34),
", VariableNameCV:  ",CHAR(34),INDEX(Variables[Variable Name],$A4960),CHAR(34),
", VariableDefinition:  ",CHAR(34),INDEX(Variables[Variable Definition],$A4960),CHAR(34),
", SpecciationCV:  ",CHAR(34),INDEX(Variables[Speciation],$A4960),CHAR(34),
", NoDataValue:  ",CHAR(34),INDEX(Variables[No Data Value],$A4960),CHAR(34),"}"))</f>
        <v>#REF!</v>
      </c>
    </row>
    <row r="4961" spans="1:17" x14ac:dyDescent="0.25">
      <c r="A4961">
        <v>4958</v>
      </c>
      <c r="D4961" t="e">
        <f>IF(INDEX(People[First Name],$A4961)="","",
CONCATENATE("  - &amp;PersonID",TEXT($A4961,"0000"),
" {","PersonFirstName:  ",CHAR(34),INDEX(People[First Name],$A4961),CHAR(34),
", PersonMiddleName:  ",CHAR(34),INDEX(People[Middle Name],$A4961),CHAR(34),
", PersonLastName:  ",CHAR(34),INDEX(People[Last Name],$A4961),CHAR(34),"}"))</f>
        <v>#REF!</v>
      </c>
      <c r="E4961" t="e">
        <f>IF(INDEX(Organizations[Organization Type '[CV']],$A4961)="","",
CONCATENATE("  - &amp;OrganizationID",TEXT($A4961,"0000"),
" {","OrganizationTypeCV:  ",CHAR(34),INDEX(Organizations[Organization Type '[CV']],$A4961),CHAR(34),
", OrganizationCode:  ",CHAR(34),INDEX(Organizations[Organization Code],$A4961),CHAR(34),
", OrganizationName:  ",CHAR(34),INDEX(Organizations[Organization Name],$A4961),CHAR(34),
", OrganizationDescription:  ",CHAR(34),INDEX(Organizations[Organization Description],$A4961),CHAR(34),
", OrganizationLink:  ",CHAR(34),INDEX(Organizations[Organization Link],$A4961),CHAR(34),"}"))</f>
        <v>#REF!</v>
      </c>
      <c r="F4961" t="e">
        <f>IF(INDEX(People[First Name],$A4961)="","",
CONCATENATE("  - &amp;AffiliationID",TEXT($A4961,"0000"),
" {PersonID: *PersonID",TEXT($A4961,"0000"),
", OrganizationID: *OrganizationID",TEXT(MATCH(INDEX(People[Organization Name],$A4961),Organizations[Organization Name],0),"0000"),
", IsPrimaryOrganizationContact: , AffiliationStartDate: , AffiliationEndDate: , PrimaryPhone: ",
", PrimaryEmail: ",CHAR(34),INDEX(People[Primary Email],$A4961),CHAR(34),
", PrimaryAddress: ",CHAR(34),INDEX(People[Primary Address],$A4961),CHAR(34),
", PersonLink: }"))</f>
        <v>#REF!</v>
      </c>
      <c r="H4961" t="e">
        <f>IF(COUNTA(CitationInformation)=0,"",IF(INDEX(AuthorList[Author Name],$A4961)="","",
CONCATENATE("  - &amp;AuthorListID",TEXT($A4961,"0000"),
"  {CitationID: *CitationID0001",
", PersonID: *PersonID",TEXT(MATCH(INDEX(AuthorList[Author Name],$A4961),People[Full Name],0),"0000"),
", AuthorOrder: ",INDEX(AuthorList[Author Number],$A4961),"}")))</f>
        <v>#REF!</v>
      </c>
      <c r="K4961" t="e">
        <f>IF(INDEX(SamplingFeatures[Feature Code],$A4961)="","",
CONCATENATE("  - &amp;SamplingFeatureID",TEXT($A4961,"0000"),
" {","SamplingFeatureUUID:  ",CHAR(34),INDEX(SamplingFeatures[Sampling Feature UUID],$A4961),CHAR(34),
", SamplingFeatureTypeCV:  ",CHAR(34),INDEX(SamplingFeatures[Sampling Feature Type],$A4961),CHAR(34),
", SamplingFeatureCode:  ",CHAR(34),INDEX(SamplingFeatures[Feature Code],$A4961),CHAR(34),
", SamplingFeatureName:  ",CHAR(34),INDEX(SamplingFeatures[Feature Name],$A4961),CHAR(34),
", SamplingFeatureDescription:  ",CHAR(34),INDEX(SamplingFeatures[Feature Description],$A4961),CHAR(34),
", SamplingFeatureGeotypeCV:  ",CHAR(34),INDEX(SamplingFeatures[Feature Geo Type],$A4961),CHAR(34),
", FeatureGeometry:  ",CHAR(34),INDEX(SamplingFeatures[Feature Geometry],$A4961),CHAR(34),
", Elevation_m:  ",CHAR(34),INDEX(SamplingFeatures[Elevation_m],$A4961),CHAR(34),
", ElevationDatumCV:  ",CHAR(34),ElevationDatum,CHAR(34),"}"))</f>
        <v>#REF!</v>
      </c>
      <c r="L4961" t="e">
        <f>IF(INDEX(SamplingFeatures[Sampling Feature Type],$A4961)&lt;&gt;"Site","",
CONCATENATE("  - &amp;SiteID",TEXT(SUMPRODUCT(--($L$3:$L4960&lt;&gt;"")),"0000"),
" {","SamplingFeatureID:  *SamplingFeatureID",TEXT($A4961,"0000"),
", SiteTypeCV:  ",CHAR(34),INDEX(Sites[Site Type],$A4961),CHAR(34),
", Latitude:  ",INDEX(Sites[Latitude],$A4961),
", Longitude:  ",INDEX(Sites[Longitude],$A4961),
", SRSName:  ",CHAR(34),LatLonDatum,CHAR(34),"}"))</f>
        <v>#REF!</v>
      </c>
      <c r="M4961" t="e">
        <f>IF(INDEX(SamplingFeatures[Sampling Feature Type],$A4961)&lt;&gt;"Specimen","",
CONCATENATE("  - &amp;SpecimenID",TEXT(SUMPRODUCT(--($M$3:$M4960&lt;&gt;"")),"0000"),
" {","SamplingFeatureID:  *SamplingFeatureID",TEXT($A4961,"0000"),
", SpecimenTypeCV:  ",CHAR(34),INDEX(Specimens[Specimen Type],$A4961),CHAR(34),
", SpecimenMediumCV:  ",INDEX(Specimens[Specimen Medium],$A4961),
", IsFieldSpecimen:  ",CHAR(34),INDEX(Specimens[Is Field Specimen?],$A4961),CHAR(34),"}"))</f>
        <v>#REF!</v>
      </c>
      <c r="N4961" t="e">
        <f>IF(COUNTA(SpatialOffsets[])=0,"", IF(INDEX(SpatialOffsets[Spatial Offset Type],$A4961)="","",
CONCATENATE("  - &amp;SpatialOffsetID",TEXT($A4961,"0000"),
" {","SpatialOffsetTypeCV:  ",CHAR(34),INDEX(SpatialOffsets[Spatial Offset Type],$A4961),CHAR(34),
", Offset1Value:  ",INDEX(SpatialOffsets[Offset 1 Value],$A4961),
", Offset1UnitID:  ",CHAR(34),INDEX(SpatialOffsets[Offset 1 Unit],$A4961),CHAR(34),
", Offset2Value:  ",INDEX(SpatialOffsets[Offset 2 Value],$A4961),
", Offset2UnitID:  ",CHAR(34),INDEX(SpatialOffsets[Offset 2 Unit],$A4961),CHAR(34),
", Offset3Value:  ",INDEX(SpatialOffsets[Offset 3 Value],$A4961),
", Offset3UnitID:  ",CHAR(34),INDEX(SpatialOffsets[Offset 3 Unit],$A4961),CHAR(34),,"}")))</f>
        <v>#REF!</v>
      </c>
      <c r="O4961" t="e">
        <f>IF(COUNTA(RelatedFeatures[])=0,"", IF(INDEX(RelatedFeatures[First Sampling Feature Code],$A4961)="","",
CONCATENATE("  - &amp;RelationID",TEXT($A4961,"0000"),
" {","SamplingFeatureID:  *SamplingFeatureID",TEXT(MATCH(INDEX(RelatedFeatures[First Sampling Feature Code],$A4961),SamplingFeatures[Feature Code],0),"0000"),
", RelationshipTypeCV:  ",CHAR(34),INDEX(RelatedFeatures[Relationship Type],$A4961),CHAR(34),
", RelatedFeatureID: *SamplingFeatureID",TEXT(MATCH(INDEX(RelatedFeatures[Second Sampling Feature Code],$A4961),SamplingFeatures[Feature Code],0),"0000"),
", SpatialOffsetID:  ",IF(INDEX(RelatedFeatures[Offset Number],$A4961)="","",CONCATENATE("*SpatialOffsetID",TEXT(INDEX(RelatedFeatures[Offset Number],$A4961),"0000"))),"}")))</f>
        <v>#REF!</v>
      </c>
      <c r="P4961" t="e">
        <f>IF(INDEX(Methods[Method Type],$A4961)="","",
CONCATENATE("  - &amp;MethodID",TEXT($A4961,"0000"),
" {","MethodTypeCV:  ",CHAR(34),INDEX(Methods[Method Type],$A4961),CHAR(34),
", MethodCode:  ",CHAR(34),INDEX(Methods[Method Code],$A4961),CHAR(34),
", MethodName:  ",CHAR(34),INDEX(Methods[Method Name],$A4961),CHAR(34),
", MethodDescription:  ",CHAR(34),INDEX(Methods[Method Description],$A4961),CHAR(34),
", MethodLink:  ",CHAR(34),INDEX(Methods[Method Link],$A4961),CHAR(34),
", OrganizationID: *OrganizationID",TEXT(MATCH(INDEX(Methods[Organization Name],$A4961),Organizations[Organization Name],0),"0000"),"}"))</f>
        <v>#REF!</v>
      </c>
      <c r="Q4961" t="e">
        <f>IF(INDEX(Variables[Variable Type],$A4961)="","",
CONCATENATE("  - &amp;VariableID",TEXT($A4961,"0000"),
" {","VariableTypeCV:  ",CHAR(34),INDEX(Variables[Variable Type],$A4961),CHAR(34),
", VariableCode:  ",CHAR(34),INDEX(Variables[Variable Code],$A4961),CHAR(34),
", VariableNameCV:  ",CHAR(34),INDEX(Variables[Variable Name],$A4961),CHAR(34),
", VariableDefinition:  ",CHAR(34),INDEX(Variables[Variable Definition],$A4961),CHAR(34),
", SpecciationCV:  ",CHAR(34),INDEX(Variables[Speciation],$A4961),CHAR(34),
", NoDataValue:  ",CHAR(34),INDEX(Variables[No Data Value],$A4961),CHAR(34),"}"))</f>
        <v>#REF!</v>
      </c>
    </row>
    <row r="4962" spans="1:17" x14ac:dyDescent="0.25">
      <c r="A4962">
        <v>4959</v>
      </c>
      <c r="D4962" t="e">
        <f>IF(INDEX(People[First Name],$A4962)="","",
CONCATENATE("  - &amp;PersonID",TEXT($A4962,"0000"),
" {","PersonFirstName:  ",CHAR(34),INDEX(People[First Name],$A4962),CHAR(34),
", PersonMiddleName:  ",CHAR(34),INDEX(People[Middle Name],$A4962),CHAR(34),
", PersonLastName:  ",CHAR(34),INDEX(People[Last Name],$A4962),CHAR(34),"}"))</f>
        <v>#REF!</v>
      </c>
      <c r="E4962" t="e">
        <f>IF(INDEX(Organizations[Organization Type '[CV']],$A4962)="","",
CONCATENATE("  - &amp;OrganizationID",TEXT($A4962,"0000"),
" {","OrganizationTypeCV:  ",CHAR(34),INDEX(Organizations[Organization Type '[CV']],$A4962),CHAR(34),
", OrganizationCode:  ",CHAR(34),INDEX(Organizations[Organization Code],$A4962),CHAR(34),
", OrganizationName:  ",CHAR(34),INDEX(Organizations[Organization Name],$A4962),CHAR(34),
", OrganizationDescription:  ",CHAR(34),INDEX(Organizations[Organization Description],$A4962),CHAR(34),
", OrganizationLink:  ",CHAR(34),INDEX(Organizations[Organization Link],$A4962),CHAR(34),"}"))</f>
        <v>#REF!</v>
      </c>
      <c r="F4962" t="e">
        <f>IF(INDEX(People[First Name],$A4962)="","",
CONCATENATE("  - &amp;AffiliationID",TEXT($A4962,"0000"),
" {PersonID: *PersonID",TEXT($A4962,"0000"),
", OrganizationID: *OrganizationID",TEXT(MATCH(INDEX(People[Organization Name],$A4962),Organizations[Organization Name],0),"0000"),
", IsPrimaryOrganizationContact: , AffiliationStartDate: , AffiliationEndDate: , PrimaryPhone: ",
", PrimaryEmail: ",CHAR(34),INDEX(People[Primary Email],$A4962),CHAR(34),
", PrimaryAddress: ",CHAR(34),INDEX(People[Primary Address],$A4962),CHAR(34),
", PersonLink: }"))</f>
        <v>#REF!</v>
      </c>
      <c r="H4962" t="e">
        <f>IF(COUNTA(CitationInformation)=0,"",IF(INDEX(AuthorList[Author Name],$A4962)="","",
CONCATENATE("  - &amp;AuthorListID",TEXT($A4962,"0000"),
"  {CitationID: *CitationID0001",
", PersonID: *PersonID",TEXT(MATCH(INDEX(AuthorList[Author Name],$A4962),People[Full Name],0),"0000"),
", AuthorOrder: ",INDEX(AuthorList[Author Number],$A4962),"}")))</f>
        <v>#REF!</v>
      </c>
      <c r="K4962" t="e">
        <f>IF(INDEX(SamplingFeatures[Feature Code],$A4962)="","",
CONCATENATE("  - &amp;SamplingFeatureID",TEXT($A4962,"0000"),
" {","SamplingFeatureUUID:  ",CHAR(34),INDEX(SamplingFeatures[Sampling Feature UUID],$A4962),CHAR(34),
", SamplingFeatureTypeCV:  ",CHAR(34),INDEX(SamplingFeatures[Sampling Feature Type],$A4962),CHAR(34),
", SamplingFeatureCode:  ",CHAR(34),INDEX(SamplingFeatures[Feature Code],$A4962),CHAR(34),
", SamplingFeatureName:  ",CHAR(34),INDEX(SamplingFeatures[Feature Name],$A4962),CHAR(34),
", SamplingFeatureDescription:  ",CHAR(34),INDEX(SamplingFeatures[Feature Description],$A4962),CHAR(34),
", SamplingFeatureGeotypeCV:  ",CHAR(34),INDEX(SamplingFeatures[Feature Geo Type],$A4962),CHAR(34),
", FeatureGeometry:  ",CHAR(34),INDEX(SamplingFeatures[Feature Geometry],$A4962),CHAR(34),
", Elevation_m:  ",CHAR(34),INDEX(SamplingFeatures[Elevation_m],$A4962),CHAR(34),
", ElevationDatumCV:  ",CHAR(34),ElevationDatum,CHAR(34),"}"))</f>
        <v>#REF!</v>
      </c>
      <c r="L4962" t="e">
        <f>IF(INDEX(SamplingFeatures[Sampling Feature Type],$A4962)&lt;&gt;"Site","",
CONCATENATE("  - &amp;SiteID",TEXT(SUMPRODUCT(--($L$3:$L4961&lt;&gt;"")),"0000"),
" {","SamplingFeatureID:  *SamplingFeatureID",TEXT($A4962,"0000"),
", SiteTypeCV:  ",CHAR(34),INDEX(Sites[Site Type],$A4962),CHAR(34),
", Latitude:  ",INDEX(Sites[Latitude],$A4962),
", Longitude:  ",INDEX(Sites[Longitude],$A4962),
", SRSName:  ",CHAR(34),LatLonDatum,CHAR(34),"}"))</f>
        <v>#REF!</v>
      </c>
      <c r="M4962" t="e">
        <f>IF(INDEX(SamplingFeatures[Sampling Feature Type],$A4962)&lt;&gt;"Specimen","",
CONCATENATE("  - &amp;SpecimenID",TEXT(SUMPRODUCT(--($M$3:$M4961&lt;&gt;"")),"0000"),
" {","SamplingFeatureID:  *SamplingFeatureID",TEXT($A4962,"0000"),
", SpecimenTypeCV:  ",CHAR(34),INDEX(Specimens[Specimen Type],$A4962),CHAR(34),
", SpecimenMediumCV:  ",INDEX(Specimens[Specimen Medium],$A4962),
", IsFieldSpecimen:  ",CHAR(34),INDEX(Specimens[Is Field Specimen?],$A4962),CHAR(34),"}"))</f>
        <v>#REF!</v>
      </c>
      <c r="N4962" t="e">
        <f>IF(COUNTA(SpatialOffsets[])=0,"", IF(INDEX(SpatialOffsets[Spatial Offset Type],$A4962)="","",
CONCATENATE("  - &amp;SpatialOffsetID",TEXT($A4962,"0000"),
" {","SpatialOffsetTypeCV:  ",CHAR(34),INDEX(SpatialOffsets[Spatial Offset Type],$A4962),CHAR(34),
", Offset1Value:  ",INDEX(SpatialOffsets[Offset 1 Value],$A4962),
", Offset1UnitID:  ",CHAR(34),INDEX(SpatialOffsets[Offset 1 Unit],$A4962),CHAR(34),
", Offset2Value:  ",INDEX(SpatialOffsets[Offset 2 Value],$A4962),
", Offset2UnitID:  ",CHAR(34),INDEX(SpatialOffsets[Offset 2 Unit],$A4962),CHAR(34),
", Offset3Value:  ",INDEX(SpatialOffsets[Offset 3 Value],$A4962),
", Offset3UnitID:  ",CHAR(34),INDEX(SpatialOffsets[Offset 3 Unit],$A4962),CHAR(34),,"}")))</f>
        <v>#REF!</v>
      </c>
      <c r="O4962" t="e">
        <f>IF(COUNTA(RelatedFeatures[])=0,"", IF(INDEX(RelatedFeatures[First Sampling Feature Code],$A4962)="","",
CONCATENATE("  - &amp;RelationID",TEXT($A4962,"0000"),
" {","SamplingFeatureID:  *SamplingFeatureID",TEXT(MATCH(INDEX(RelatedFeatures[First Sampling Feature Code],$A4962),SamplingFeatures[Feature Code],0),"0000"),
", RelationshipTypeCV:  ",CHAR(34),INDEX(RelatedFeatures[Relationship Type],$A4962),CHAR(34),
", RelatedFeatureID: *SamplingFeatureID",TEXT(MATCH(INDEX(RelatedFeatures[Second Sampling Feature Code],$A4962),SamplingFeatures[Feature Code],0),"0000"),
", SpatialOffsetID:  ",IF(INDEX(RelatedFeatures[Offset Number],$A4962)="","",CONCATENATE("*SpatialOffsetID",TEXT(INDEX(RelatedFeatures[Offset Number],$A4962),"0000"))),"}")))</f>
        <v>#REF!</v>
      </c>
      <c r="P4962" t="e">
        <f>IF(INDEX(Methods[Method Type],$A4962)="","",
CONCATENATE("  - &amp;MethodID",TEXT($A4962,"0000"),
" {","MethodTypeCV:  ",CHAR(34),INDEX(Methods[Method Type],$A4962),CHAR(34),
", MethodCode:  ",CHAR(34),INDEX(Methods[Method Code],$A4962),CHAR(34),
", MethodName:  ",CHAR(34),INDEX(Methods[Method Name],$A4962),CHAR(34),
", MethodDescription:  ",CHAR(34),INDEX(Methods[Method Description],$A4962),CHAR(34),
", MethodLink:  ",CHAR(34),INDEX(Methods[Method Link],$A4962),CHAR(34),
", OrganizationID: *OrganizationID",TEXT(MATCH(INDEX(Methods[Organization Name],$A4962),Organizations[Organization Name],0),"0000"),"}"))</f>
        <v>#REF!</v>
      </c>
      <c r="Q4962" t="e">
        <f>IF(INDEX(Variables[Variable Type],$A4962)="","",
CONCATENATE("  - &amp;VariableID",TEXT($A4962,"0000"),
" {","VariableTypeCV:  ",CHAR(34),INDEX(Variables[Variable Type],$A4962),CHAR(34),
", VariableCode:  ",CHAR(34),INDEX(Variables[Variable Code],$A4962),CHAR(34),
", VariableNameCV:  ",CHAR(34),INDEX(Variables[Variable Name],$A4962),CHAR(34),
", VariableDefinition:  ",CHAR(34),INDEX(Variables[Variable Definition],$A4962),CHAR(34),
", SpecciationCV:  ",CHAR(34),INDEX(Variables[Speciation],$A4962),CHAR(34),
", NoDataValue:  ",CHAR(34),INDEX(Variables[No Data Value],$A4962),CHAR(34),"}"))</f>
        <v>#REF!</v>
      </c>
    </row>
    <row r="4963" spans="1:17" x14ac:dyDescent="0.25">
      <c r="A4963">
        <v>4960</v>
      </c>
      <c r="D4963" t="e">
        <f>IF(INDEX(People[First Name],$A4963)="","",
CONCATENATE("  - &amp;PersonID",TEXT($A4963,"0000"),
" {","PersonFirstName:  ",CHAR(34),INDEX(People[First Name],$A4963),CHAR(34),
", PersonMiddleName:  ",CHAR(34),INDEX(People[Middle Name],$A4963),CHAR(34),
", PersonLastName:  ",CHAR(34),INDEX(People[Last Name],$A4963),CHAR(34),"}"))</f>
        <v>#REF!</v>
      </c>
      <c r="E4963" t="e">
        <f>IF(INDEX(Organizations[Organization Type '[CV']],$A4963)="","",
CONCATENATE("  - &amp;OrganizationID",TEXT($A4963,"0000"),
" {","OrganizationTypeCV:  ",CHAR(34),INDEX(Organizations[Organization Type '[CV']],$A4963),CHAR(34),
", OrganizationCode:  ",CHAR(34),INDEX(Organizations[Organization Code],$A4963),CHAR(34),
", OrganizationName:  ",CHAR(34),INDEX(Organizations[Organization Name],$A4963),CHAR(34),
", OrganizationDescription:  ",CHAR(34),INDEX(Organizations[Organization Description],$A4963),CHAR(34),
", OrganizationLink:  ",CHAR(34),INDEX(Organizations[Organization Link],$A4963),CHAR(34),"}"))</f>
        <v>#REF!</v>
      </c>
      <c r="F4963" t="e">
        <f>IF(INDEX(People[First Name],$A4963)="","",
CONCATENATE("  - &amp;AffiliationID",TEXT($A4963,"0000"),
" {PersonID: *PersonID",TEXT($A4963,"0000"),
", OrganizationID: *OrganizationID",TEXT(MATCH(INDEX(People[Organization Name],$A4963),Organizations[Organization Name],0),"0000"),
", IsPrimaryOrganizationContact: , AffiliationStartDate: , AffiliationEndDate: , PrimaryPhone: ",
", PrimaryEmail: ",CHAR(34),INDEX(People[Primary Email],$A4963),CHAR(34),
", PrimaryAddress: ",CHAR(34),INDEX(People[Primary Address],$A4963),CHAR(34),
", PersonLink: }"))</f>
        <v>#REF!</v>
      </c>
      <c r="H4963" t="e">
        <f>IF(COUNTA(CitationInformation)=0,"",IF(INDEX(AuthorList[Author Name],$A4963)="","",
CONCATENATE("  - &amp;AuthorListID",TEXT($A4963,"0000"),
"  {CitationID: *CitationID0001",
", PersonID: *PersonID",TEXT(MATCH(INDEX(AuthorList[Author Name],$A4963),People[Full Name],0),"0000"),
", AuthorOrder: ",INDEX(AuthorList[Author Number],$A4963),"}")))</f>
        <v>#REF!</v>
      </c>
      <c r="K4963" t="e">
        <f>IF(INDEX(SamplingFeatures[Feature Code],$A4963)="","",
CONCATENATE("  - &amp;SamplingFeatureID",TEXT($A4963,"0000"),
" {","SamplingFeatureUUID:  ",CHAR(34),INDEX(SamplingFeatures[Sampling Feature UUID],$A4963),CHAR(34),
", SamplingFeatureTypeCV:  ",CHAR(34),INDEX(SamplingFeatures[Sampling Feature Type],$A4963),CHAR(34),
", SamplingFeatureCode:  ",CHAR(34),INDEX(SamplingFeatures[Feature Code],$A4963),CHAR(34),
", SamplingFeatureName:  ",CHAR(34),INDEX(SamplingFeatures[Feature Name],$A4963),CHAR(34),
", SamplingFeatureDescription:  ",CHAR(34),INDEX(SamplingFeatures[Feature Description],$A4963),CHAR(34),
", SamplingFeatureGeotypeCV:  ",CHAR(34),INDEX(SamplingFeatures[Feature Geo Type],$A4963),CHAR(34),
", FeatureGeometry:  ",CHAR(34),INDEX(SamplingFeatures[Feature Geometry],$A4963),CHAR(34),
", Elevation_m:  ",CHAR(34),INDEX(SamplingFeatures[Elevation_m],$A4963),CHAR(34),
", ElevationDatumCV:  ",CHAR(34),ElevationDatum,CHAR(34),"}"))</f>
        <v>#REF!</v>
      </c>
      <c r="L4963" t="e">
        <f>IF(INDEX(SamplingFeatures[Sampling Feature Type],$A4963)&lt;&gt;"Site","",
CONCATENATE("  - &amp;SiteID",TEXT(SUMPRODUCT(--($L$3:$L4962&lt;&gt;"")),"0000"),
" {","SamplingFeatureID:  *SamplingFeatureID",TEXT($A4963,"0000"),
", SiteTypeCV:  ",CHAR(34),INDEX(Sites[Site Type],$A4963),CHAR(34),
", Latitude:  ",INDEX(Sites[Latitude],$A4963),
", Longitude:  ",INDEX(Sites[Longitude],$A4963),
", SRSName:  ",CHAR(34),LatLonDatum,CHAR(34),"}"))</f>
        <v>#REF!</v>
      </c>
      <c r="M4963" t="e">
        <f>IF(INDEX(SamplingFeatures[Sampling Feature Type],$A4963)&lt;&gt;"Specimen","",
CONCATENATE("  - &amp;SpecimenID",TEXT(SUMPRODUCT(--($M$3:$M4962&lt;&gt;"")),"0000"),
" {","SamplingFeatureID:  *SamplingFeatureID",TEXT($A4963,"0000"),
", SpecimenTypeCV:  ",CHAR(34),INDEX(Specimens[Specimen Type],$A4963),CHAR(34),
", SpecimenMediumCV:  ",INDEX(Specimens[Specimen Medium],$A4963),
", IsFieldSpecimen:  ",CHAR(34),INDEX(Specimens[Is Field Specimen?],$A4963),CHAR(34),"}"))</f>
        <v>#REF!</v>
      </c>
      <c r="N4963" t="e">
        <f>IF(COUNTA(SpatialOffsets[])=0,"", IF(INDEX(SpatialOffsets[Spatial Offset Type],$A4963)="","",
CONCATENATE("  - &amp;SpatialOffsetID",TEXT($A4963,"0000"),
" {","SpatialOffsetTypeCV:  ",CHAR(34),INDEX(SpatialOffsets[Spatial Offset Type],$A4963),CHAR(34),
", Offset1Value:  ",INDEX(SpatialOffsets[Offset 1 Value],$A4963),
", Offset1UnitID:  ",CHAR(34),INDEX(SpatialOffsets[Offset 1 Unit],$A4963),CHAR(34),
", Offset2Value:  ",INDEX(SpatialOffsets[Offset 2 Value],$A4963),
", Offset2UnitID:  ",CHAR(34),INDEX(SpatialOffsets[Offset 2 Unit],$A4963),CHAR(34),
", Offset3Value:  ",INDEX(SpatialOffsets[Offset 3 Value],$A4963),
", Offset3UnitID:  ",CHAR(34),INDEX(SpatialOffsets[Offset 3 Unit],$A4963),CHAR(34),,"}")))</f>
        <v>#REF!</v>
      </c>
      <c r="O4963" t="e">
        <f>IF(COUNTA(RelatedFeatures[])=0,"", IF(INDEX(RelatedFeatures[First Sampling Feature Code],$A4963)="","",
CONCATENATE("  - &amp;RelationID",TEXT($A4963,"0000"),
" {","SamplingFeatureID:  *SamplingFeatureID",TEXT(MATCH(INDEX(RelatedFeatures[First Sampling Feature Code],$A4963),SamplingFeatures[Feature Code],0),"0000"),
", RelationshipTypeCV:  ",CHAR(34),INDEX(RelatedFeatures[Relationship Type],$A4963),CHAR(34),
", RelatedFeatureID: *SamplingFeatureID",TEXT(MATCH(INDEX(RelatedFeatures[Second Sampling Feature Code],$A4963),SamplingFeatures[Feature Code],0),"0000"),
", SpatialOffsetID:  ",IF(INDEX(RelatedFeatures[Offset Number],$A4963)="","",CONCATENATE("*SpatialOffsetID",TEXT(INDEX(RelatedFeatures[Offset Number],$A4963),"0000"))),"}")))</f>
        <v>#REF!</v>
      </c>
      <c r="P4963" t="e">
        <f>IF(INDEX(Methods[Method Type],$A4963)="","",
CONCATENATE("  - &amp;MethodID",TEXT($A4963,"0000"),
" {","MethodTypeCV:  ",CHAR(34),INDEX(Methods[Method Type],$A4963),CHAR(34),
", MethodCode:  ",CHAR(34),INDEX(Methods[Method Code],$A4963),CHAR(34),
", MethodName:  ",CHAR(34),INDEX(Methods[Method Name],$A4963),CHAR(34),
", MethodDescription:  ",CHAR(34),INDEX(Methods[Method Description],$A4963),CHAR(34),
", MethodLink:  ",CHAR(34),INDEX(Methods[Method Link],$A4963),CHAR(34),
", OrganizationID: *OrganizationID",TEXT(MATCH(INDEX(Methods[Organization Name],$A4963),Organizations[Organization Name],0),"0000"),"}"))</f>
        <v>#REF!</v>
      </c>
      <c r="Q4963" t="e">
        <f>IF(INDEX(Variables[Variable Type],$A4963)="","",
CONCATENATE("  - &amp;VariableID",TEXT($A4963,"0000"),
" {","VariableTypeCV:  ",CHAR(34),INDEX(Variables[Variable Type],$A4963),CHAR(34),
", VariableCode:  ",CHAR(34),INDEX(Variables[Variable Code],$A4963),CHAR(34),
", VariableNameCV:  ",CHAR(34),INDEX(Variables[Variable Name],$A4963),CHAR(34),
", VariableDefinition:  ",CHAR(34),INDEX(Variables[Variable Definition],$A4963),CHAR(34),
", SpecciationCV:  ",CHAR(34),INDEX(Variables[Speciation],$A4963),CHAR(34),
", NoDataValue:  ",CHAR(34),INDEX(Variables[No Data Value],$A4963),CHAR(34),"}"))</f>
        <v>#REF!</v>
      </c>
    </row>
    <row r="4964" spans="1:17" x14ac:dyDescent="0.25">
      <c r="A4964">
        <v>4961</v>
      </c>
      <c r="D4964" t="e">
        <f>IF(INDEX(People[First Name],$A4964)="","",
CONCATENATE("  - &amp;PersonID",TEXT($A4964,"0000"),
" {","PersonFirstName:  ",CHAR(34),INDEX(People[First Name],$A4964),CHAR(34),
", PersonMiddleName:  ",CHAR(34),INDEX(People[Middle Name],$A4964),CHAR(34),
", PersonLastName:  ",CHAR(34),INDEX(People[Last Name],$A4964),CHAR(34),"}"))</f>
        <v>#REF!</v>
      </c>
      <c r="E4964" t="e">
        <f>IF(INDEX(Organizations[Organization Type '[CV']],$A4964)="","",
CONCATENATE("  - &amp;OrganizationID",TEXT($A4964,"0000"),
" {","OrganizationTypeCV:  ",CHAR(34),INDEX(Organizations[Organization Type '[CV']],$A4964),CHAR(34),
", OrganizationCode:  ",CHAR(34),INDEX(Organizations[Organization Code],$A4964),CHAR(34),
", OrganizationName:  ",CHAR(34),INDEX(Organizations[Organization Name],$A4964),CHAR(34),
", OrganizationDescription:  ",CHAR(34),INDEX(Organizations[Organization Description],$A4964),CHAR(34),
", OrganizationLink:  ",CHAR(34),INDEX(Organizations[Organization Link],$A4964),CHAR(34),"}"))</f>
        <v>#REF!</v>
      </c>
      <c r="F4964" t="e">
        <f>IF(INDEX(People[First Name],$A4964)="","",
CONCATENATE("  - &amp;AffiliationID",TEXT($A4964,"0000"),
" {PersonID: *PersonID",TEXT($A4964,"0000"),
", OrganizationID: *OrganizationID",TEXT(MATCH(INDEX(People[Organization Name],$A4964),Organizations[Organization Name],0),"0000"),
", IsPrimaryOrganizationContact: , AffiliationStartDate: , AffiliationEndDate: , PrimaryPhone: ",
", PrimaryEmail: ",CHAR(34),INDEX(People[Primary Email],$A4964),CHAR(34),
", PrimaryAddress: ",CHAR(34),INDEX(People[Primary Address],$A4964),CHAR(34),
", PersonLink: }"))</f>
        <v>#REF!</v>
      </c>
      <c r="H4964" t="e">
        <f>IF(COUNTA(CitationInformation)=0,"",IF(INDEX(AuthorList[Author Name],$A4964)="","",
CONCATENATE("  - &amp;AuthorListID",TEXT($A4964,"0000"),
"  {CitationID: *CitationID0001",
", PersonID: *PersonID",TEXT(MATCH(INDEX(AuthorList[Author Name],$A4964),People[Full Name],0),"0000"),
", AuthorOrder: ",INDEX(AuthorList[Author Number],$A4964),"}")))</f>
        <v>#REF!</v>
      </c>
      <c r="K4964" t="e">
        <f>IF(INDEX(SamplingFeatures[Feature Code],$A4964)="","",
CONCATENATE("  - &amp;SamplingFeatureID",TEXT($A4964,"0000"),
" {","SamplingFeatureUUID:  ",CHAR(34),INDEX(SamplingFeatures[Sampling Feature UUID],$A4964),CHAR(34),
", SamplingFeatureTypeCV:  ",CHAR(34),INDEX(SamplingFeatures[Sampling Feature Type],$A4964),CHAR(34),
", SamplingFeatureCode:  ",CHAR(34),INDEX(SamplingFeatures[Feature Code],$A4964),CHAR(34),
", SamplingFeatureName:  ",CHAR(34),INDEX(SamplingFeatures[Feature Name],$A4964),CHAR(34),
", SamplingFeatureDescription:  ",CHAR(34),INDEX(SamplingFeatures[Feature Description],$A4964),CHAR(34),
", SamplingFeatureGeotypeCV:  ",CHAR(34),INDEX(SamplingFeatures[Feature Geo Type],$A4964),CHAR(34),
", FeatureGeometry:  ",CHAR(34),INDEX(SamplingFeatures[Feature Geometry],$A4964),CHAR(34),
", Elevation_m:  ",CHAR(34),INDEX(SamplingFeatures[Elevation_m],$A4964),CHAR(34),
", ElevationDatumCV:  ",CHAR(34),ElevationDatum,CHAR(34),"}"))</f>
        <v>#REF!</v>
      </c>
      <c r="L4964" t="e">
        <f>IF(INDEX(SamplingFeatures[Sampling Feature Type],$A4964)&lt;&gt;"Site","",
CONCATENATE("  - &amp;SiteID",TEXT(SUMPRODUCT(--($L$3:$L4963&lt;&gt;"")),"0000"),
" {","SamplingFeatureID:  *SamplingFeatureID",TEXT($A4964,"0000"),
", SiteTypeCV:  ",CHAR(34),INDEX(Sites[Site Type],$A4964),CHAR(34),
", Latitude:  ",INDEX(Sites[Latitude],$A4964),
", Longitude:  ",INDEX(Sites[Longitude],$A4964),
", SRSName:  ",CHAR(34),LatLonDatum,CHAR(34),"}"))</f>
        <v>#REF!</v>
      </c>
      <c r="M4964" t="e">
        <f>IF(INDEX(SamplingFeatures[Sampling Feature Type],$A4964)&lt;&gt;"Specimen","",
CONCATENATE("  - &amp;SpecimenID",TEXT(SUMPRODUCT(--($M$3:$M4963&lt;&gt;"")),"0000"),
" {","SamplingFeatureID:  *SamplingFeatureID",TEXT($A4964,"0000"),
", SpecimenTypeCV:  ",CHAR(34),INDEX(Specimens[Specimen Type],$A4964),CHAR(34),
", SpecimenMediumCV:  ",INDEX(Specimens[Specimen Medium],$A4964),
", IsFieldSpecimen:  ",CHAR(34),INDEX(Specimens[Is Field Specimen?],$A4964),CHAR(34),"}"))</f>
        <v>#REF!</v>
      </c>
      <c r="N4964" t="e">
        <f>IF(COUNTA(SpatialOffsets[])=0,"", IF(INDEX(SpatialOffsets[Spatial Offset Type],$A4964)="","",
CONCATENATE("  - &amp;SpatialOffsetID",TEXT($A4964,"0000"),
" {","SpatialOffsetTypeCV:  ",CHAR(34),INDEX(SpatialOffsets[Spatial Offset Type],$A4964),CHAR(34),
", Offset1Value:  ",INDEX(SpatialOffsets[Offset 1 Value],$A4964),
", Offset1UnitID:  ",CHAR(34),INDEX(SpatialOffsets[Offset 1 Unit],$A4964),CHAR(34),
", Offset2Value:  ",INDEX(SpatialOffsets[Offset 2 Value],$A4964),
", Offset2UnitID:  ",CHAR(34),INDEX(SpatialOffsets[Offset 2 Unit],$A4964),CHAR(34),
", Offset3Value:  ",INDEX(SpatialOffsets[Offset 3 Value],$A4964),
", Offset3UnitID:  ",CHAR(34),INDEX(SpatialOffsets[Offset 3 Unit],$A4964),CHAR(34),,"}")))</f>
        <v>#REF!</v>
      </c>
      <c r="O4964" t="e">
        <f>IF(COUNTA(RelatedFeatures[])=0,"", IF(INDEX(RelatedFeatures[First Sampling Feature Code],$A4964)="","",
CONCATENATE("  - &amp;RelationID",TEXT($A4964,"0000"),
" {","SamplingFeatureID:  *SamplingFeatureID",TEXT(MATCH(INDEX(RelatedFeatures[First Sampling Feature Code],$A4964),SamplingFeatures[Feature Code],0),"0000"),
", RelationshipTypeCV:  ",CHAR(34),INDEX(RelatedFeatures[Relationship Type],$A4964),CHAR(34),
", RelatedFeatureID: *SamplingFeatureID",TEXT(MATCH(INDEX(RelatedFeatures[Second Sampling Feature Code],$A4964),SamplingFeatures[Feature Code],0),"0000"),
", SpatialOffsetID:  ",IF(INDEX(RelatedFeatures[Offset Number],$A4964)="","",CONCATENATE("*SpatialOffsetID",TEXT(INDEX(RelatedFeatures[Offset Number],$A4964),"0000"))),"}")))</f>
        <v>#REF!</v>
      </c>
      <c r="P4964" t="e">
        <f>IF(INDEX(Methods[Method Type],$A4964)="","",
CONCATENATE("  - &amp;MethodID",TEXT($A4964,"0000"),
" {","MethodTypeCV:  ",CHAR(34),INDEX(Methods[Method Type],$A4964),CHAR(34),
", MethodCode:  ",CHAR(34),INDEX(Methods[Method Code],$A4964),CHAR(34),
", MethodName:  ",CHAR(34),INDEX(Methods[Method Name],$A4964),CHAR(34),
", MethodDescription:  ",CHAR(34),INDEX(Methods[Method Description],$A4964),CHAR(34),
", MethodLink:  ",CHAR(34),INDEX(Methods[Method Link],$A4964),CHAR(34),
", OrganizationID: *OrganizationID",TEXT(MATCH(INDEX(Methods[Organization Name],$A4964),Organizations[Organization Name],0),"0000"),"}"))</f>
        <v>#REF!</v>
      </c>
      <c r="Q4964" t="e">
        <f>IF(INDEX(Variables[Variable Type],$A4964)="","",
CONCATENATE("  - &amp;VariableID",TEXT($A4964,"0000"),
" {","VariableTypeCV:  ",CHAR(34),INDEX(Variables[Variable Type],$A4964),CHAR(34),
", VariableCode:  ",CHAR(34),INDEX(Variables[Variable Code],$A4964),CHAR(34),
", VariableNameCV:  ",CHAR(34),INDEX(Variables[Variable Name],$A4964),CHAR(34),
", VariableDefinition:  ",CHAR(34),INDEX(Variables[Variable Definition],$A4964),CHAR(34),
", SpecciationCV:  ",CHAR(34),INDEX(Variables[Speciation],$A4964),CHAR(34),
", NoDataValue:  ",CHAR(34),INDEX(Variables[No Data Value],$A4964),CHAR(34),"}"))</f>
        <v>#REF!</v>
      </c>
    </row>
    <row r="4965" spans="1:17" x14ac:dyDescent="0.25">
      <c r="A4965">
        <v>4962</v>
      </c>
      <c r="D4965" t="e">
        <f>IF(INDEX(People[First Name],$A4965)="","",
CONCATENATE("  - &amp;PersonID",TEXT($A4965,"0000"),
" {","PersonFirstName:  ",CHAR(34),INDEX(People[First Name],$A4965),CHAR(34),
", PersonMiddleName:  ",CHAR(34),INDEX(People[Middle Name],$A4965),CHAR(34),
", PersonLastName:  ",CHAR(34),INDEX(People[Last Name],$A4965),CHAR(34),"}"))</f>
        <v>#REF!</v>
      </c>
      <c r="E4965" t="e">
        <f>IF(INDEX(Organizations[Organization Type '[CV']],$A4965)="","",
CONCATENATE("  - &amp;OrganizationID",TEXT($A4965,"0000"),
" {","OrganizationTypeCV:  ",CHAR(34),INDEX(Organizations[Organization Type '[CV']],$A4965),CHAR(34),
", OrganizationCode:  ",CHAR(34),INDEX(Organizations[Organization Code],$A4965),CHAR(34),
", OrganizationName:  ",CHAR(34),INDEX(Organizations[Organization Name],$A4965),CHAR(34),
", OrganizationDescription:  ",CHAR(34),INDEX(Organizations[Organization Description],$A4965),CHAR(34),
", OrganizationLink:  ",CHAR(34),INDEX(Organizations[Organization Link],$A4965),CHAR(34),"}"))</f>
        <v>#REF!</v>
      </c>
      <c r="F4965" t="e">
        <f>IF(INDEX(People[First Name],$A4965)="","",
CONCATENATE("  - &amp;AffiliationID",TEXT($A4965,"0000"),
" {PersonID: *PersonID",TEXT($A4965,"0000"),
", OrganizationID: *OrganizationID",TEXT(MATCH(INDEX(People[Organization Name],$A4965),Organizations[Organization Name],0),"0000"),
", IsPrimaryOrganizationContact: , AffiliationStartDate: , AffiliationEndDate: , PrimaryPhone: ",
", PrimaryEmail: ",CHAR(34),INDEX(People[Primary Email],$A4965),CHAR(34),
", PrimaryAddress: ",CHAR(34),INDEX(People[Primary Address],$A4965),CHAR(34),
", PersonLink: }"))</f>
        <v>#REF!</v>
      </c>
      <c r="H4965" t="e">
        <f>IF(COUNTA(CitationInformation)=0,"",IF(INDEX(AuthorList[Author Name],$A4965)="","",
CONCATENATE("  - &amp;AuthorListID",TEXT($A4965,"0000"),
"  {CitationID: *CitationID0001",
", PersonID: *PersonID",TEXT(MATCH(INDEX(AuthorList[Author Name],$A4965),People[Full Name],0),"0000"),
", AuthorOrder: ",INDEX(AuthorList[Author Number],$A4965),"}")))</f>
        <v>#REF!</v>
      </c>
      <c r="K4965" t="e">
        <f>IF(INDEX(SamplingFeatures[Feature Code],$A4965)="","",
CONCATENATE("  - &amp;SamplingFeatureID",TEXT($A4965,"0000"),
" {","SamplingFeatureUUID:  ",CHAR(34),INDEX(SamplingFeatures[Sampling Feature UUID],$A4965),CHAR(34),
", SamplingFeatureTypeCV:  ",CHAR(34),INDEX(SamplingFeatures[Sampling Feature Type],$A4965),CHAR(34),
", SamplingFeatureCode:  ",CHAR(34),INDEX(SamplingFeatures[Feature Code],$A4965),CHAR(34),
", SamplingFeatureName:  ",CHAR(34),INDEX(SamplingFeatures[Feature Name],$A4965),CHAR(34),
", SamplingFeatureDescription:  ",CHAR(34),INDEX(SamplingFeatures[Feature Description],$A4965),CHAR(34),
", SamplingFeatureGeotypeCV:  ",CHAR(34),INDEX(SamplingFeatures[Feature Geo Type],$A4965),CHAR(34),
", FeatureGeometry:  ",CHAR(34),INDEX(SamplingFeatures[Feature Geometry],$A4965),CHAR(34),
", Elevation_m:  ",CHAR(34),INDEX(SamplingFeatures[Elevation_m],$A4965),CHAR(34),
", ElevationDatumCV:  ",CHAR(34),ElevationDatum,CHAR(34),"}"))</f>
        <v>#REF!</v>
      </c>
      <c r="L4965" t="e">
        <f>IF(INDEX(SamplingFeatures[Sampling Feature Type],$A4965)&lt;&gt;"Site","",
CONCATENATE("  - &amp;SiteID",TEXT(SUMPRODUCT(--($L$3:$L4964&lt;&gt;"")),"0000"),
" {","SamplingFeatureID:  *SamplingFeatureID",TEXT($A4965,"0000"),
", SiteTypeCV:  ",CHAR(34),INDEX(Sites[Site Type],$A4965),CHAR(34),
", Latitude:  ",INDEX(Sites[Latitude],$A4965),
", Longitude:  ",INDEX(Sites[Longitude],$A4965),
", SRSName:  ",CHAR(34),LatLonDatum,CHAR(34),"}"))</f>
        <v>#REF!</v>
      </c>
      <c r="M4965" t="e">
        <f>IF(INDEX(SamplingFeatures[Sampling Feature Type],$A4965)&lt;&gt;"Specimen","",
CONCATENATE("  - &amp;SpecimenID",TEXT(SUMPRODUCT(--($M$3:$M4964&lt;&gt;"")),"0000"),
" {","SamplingFeatureID:  *SamplingFeatureID",TEXT($A4965,"0000"),
", SpecimenTypeCV:  ",CHAR(34),INDEX(Specimens[Specimen Type],$A4965),CHAR(34),
", SpecimenMediumCV:  ",INDEX(Specimens[Specimen Medium],$A4965),
", IsFieldSpecimen:  ",CHAR(34),INDEX(Specimens[Is Field Specimen?],$A4965),CHAR(34),"}"))</f>
        <v>#REF!</v>
      </c>
      <c r="N4965" t="e">
        <f>IF(COUNTA(SpatialOffsets[])=0,"", IF(INDEX(SpatialOffsets[Spatial Offset Type],$A4965)="","",
CONCATENATE("  - &amp;SpatialOffsetID",TEXT($A4965,"0000"),
" {","SpatialOffsetTypeCV:  ",CHAR(34),INDEX(SpatialOffsets[Spatial Offset Type],$A4965),CHAR(34),
", Offset1Value:  ",INDEX(SpatialOffsets[Offset 1 Value],$A4965),
", Offset1UnitID:  ",CHAR(34),INDEX(SpatialOffsets[Offset 1 Unit],$A4965),CHAR(34),
", Offset2Value:  ",INDEX(SpatialOffsets[Offset 2 Value],$A4965),
", Offset2UnitID:  ",CHAR(34),INDEX(SpatialOffsets[Offset 2 Unit],$A4965),CHAR(34),
", Offset3Value:  ",INDEX(SpatialOffsets[Offset 3 Value],$A4965),
", Offset3UnitID:  ",CHAR(34),INDEX(SpatialOffsets[Offset 3 Unit],$A4965),CHAR(34),,"}")))</f>
        <v>#REF!</v>
      </c>
      <c r="O4965" t="e">
        <f>IF(COUNTA(RelatedFeatures[])=0,"", IF(INDEX(RelatedFeatures[First Sampling Feature Code],$A4965)="","",
CONCATENATE("  - &amp;RelationID",TEXT($A4965,"0000"),
" {","SamplingFeatureID:  *SamplingFeatureID",TEXT(MATCH(INDEX(RelatedFeatures[First Sampling Feature Code],$A4965),SamplingFeatures[Feature Code],0),"0000"),
", RelationshipTypeCV:  ",CHAR(34),INDEX(RelatedFeatures[Relationship Type],$A4965),CHAR(34),
", RelatedFeatureID: *SamplingFeatureID",TEXT(MATCH(INDEX(RelatedFeatures[Second Sampling Feature Code],$A4965),SamplingFeatures[Feature Code],0),"0000"),
", SpatialOffsetID:  ",IF(INDEX(RelatedFeatures[Offset Number],$A4965)="","",CONCATENATE("*SpatialOffsetID",TEXT(INDEX(RelatedFeatures[Offset Number],$A4965),"0000"))),"}")))</f>
        <v>#REF!</v>
      </c>
      <c r="P4965" t="e">
        <f>IF(INDEX(Methods[Method Type],$A4965)="","",
CONCATENATE("  - &amp;MethodID",TEXT($A4965,"0000"),
" {","MethodTypeCV:  ",CHAR(34),INDEX(Methods[Method Type],$A4965),CHAR(34),
", MethodCode:  ",CHAR(34),INDEX(Methods[Method Code],$A4965),CHAR(34),
", MethodName:  ",CHAR(34),INDEX(Methods[Method Name],$A4965),CHAR(34),
", MethodDescription:  ",CHAR(34),INDEX(Methods[Method Description],$A4965),CHAR(34),
", MethodLink:  ",CHAR(34),INDEX(Methods[Method Link],$A4965),CHAR(34),
", OrganizationID: *OrganizationID",TEXT(MATCH(INDEX(Methods[Organization Name],$A4965),Organizations[Organization Name],0),"0000"),"}"))</f>
        <v>#REF!</v>
      </c>
      <c r="Q4965" t="e">
        <f>IF(INDEX(Variables[Variable Type],$A4965)="","",
CONCATENATE("  - &amp;VariableID",TEXT($A4965,"0000"),
" {","VariableTypeCV:  ",CHAR(34),INDEX(Variables[Variable Type],$A4965),CHAR(34),
", VariableCode:  ",CHAR(34),INDEX(Variables[Variable Code],$A4965),CHAR(34),
", VariableNameCV:  ",CHAR(34),INDEX(Variables[Variable Name],$A4965),CHAR(34),
", VariableDefinition:  ",CHAR(34),INDEX(Variables[Variable Definition],$A4965),CHAR(34),
", SpecciationCV:  ",CHAR(34),INDEX(Variables[Speciation],$A4965),CHAR(34),
", NoDataValue:  ",CHAR(34),INDEX(Variables[No Data Value],$A4965),CHAR(34),"}"))</f>
        <v>#REF!</v>
      </c>
    </row>
    <row r="4966" spans="1:17" x14ac:dyDescent="0.25">
      <c r="A4966">
        <v>4963</v>
      </c>
      <c r="D4966" t="e">
        <f>IF(INDEX(People[First Name],$A4966)="","",
CONCATENATE("  - &amp;PersonID",TEXT($A4966,"0000"),
" {","PersonFirstName:  ",CHAR(34),INDEX(People[First Name],$A4966),CHAR(34),
", PersonMiddleName:  ",CHAR(34),INDEX(People[Middle Name],$A4966),CHAR(34),
", PersonLastName:  ",CHAR(34),INDEX(People[Last Name],$A4966),CHAR(34),"}"))</f>
        <v>#REF!</v>
      </c>
      <c r="E4966" t="e">
        <f>IF(INDEX(Organizations[Organization Type '[CV']],$A4966)="","",
CONCATENATE("  - &amp;OrganizationID",TEXT($A4966,"0000"),
" {","OrganizationTypeCV:  ",CHAR(34),INDEX(Organizations[Organization Type '[CV']],$A4966),CHAR(34),
", OrganizationCode:  ",CHAR(34),INDEX(Organizations[Organization Code],$A4966),CHAR(34),
", OrganizationName:  ",CHAR(34),INDEX(Organizations[Organization Name],$A4966),CHAR(34),
", OrganizationDescription:  ",CHAR(34),INDEX(Organizations[Organization Description],$A4966),CHAR(34),
", OrganizationLink:  ",CHAR(34),INDEX(Organizations[Organization Link],$A4966),CHAR(34),"}"))</f>
        <v>#REF!</v>
      </c>
      <c r="F4966" t="e">
        <f>IF(INDEX(People[First Name],$A4966)="","",
CONCATENATE("  - &amp;AffiliationID",TEXT($A4966,"0000"),
" {PersonID: *PersonID",TEXT($A4966,"0000"),
", OrganizationID: *OrganizationID",TEXT(MATCH(INDEX(People[Organization Name],$A4966),Organizations[Organization Name],0),"0000"),
", IsPrimaryOrganizationContact: , AffiliationStartDate: , AffiliationEndDate: , PrimaryPhone: ",
", PrimaryEmail: ",CHAR(34),INDEX(People[Primary Email],$A4966),CHAR(34),
", PrimaryAddress: ",CHAR(34),INDEX(People[Primary Address],$A4966),CHAR(34),
", PersonLink: }"))</f>
        <v>#REF!</v>
      </c>
      <c r="H4966" t="e">
        <f>IF(COUNTA(CitationInformation)=0,"",IF(INDEX(AuthorList[Author Name],$A4966)="","",
CONCATENATE("  - &amp;AuthorListID",TEXT($A4966,"0000"),
"  {CitationID: *CitationID0001",
", PersonID: *PersonID",TEXT(MATCH(INDEX(AuthorList[Author Name],$A4966),People[Full Name],0),"0000"),
", AuthorOrder: ",INDEX(AuthorList[Author Number],$A4966),"}")))</f>
        <v>#REF!</v>
      </c>
      <c r="K4966" t="e">
        <f>IF(INDEX(SamplingFeatures[Feature Code],$A4966)="","",
CONCATENATE("  - &amp;SamplingFeatureID",TEXT($A4966,"0000"),
" {","SamplingFeatureUUID:  ",CHAR(34),INDEX(SamplingFeatures[Sampling Feature UUID],$A4966),CHAR(34),
", SamplingFeatureTypeCV:  ",CHAR(34),INDEX(SamplingFeatures[Sampling Feature Type],$A4966),CHAR(34),
", SamplingFeatureCode:  ",CHAR(34),INDEX(SamplingFeatures[Feature Code],$A4966),CHAR(34),
", SamplingFeatureName:  ",CHAR(34),INDEX(SamplingFeatures[Feature Name],$A4966),CHAR(34),
", SamplingFeatureDescription:  ",CHAR(34),INDEX(SamplingFeatures[Feature Description],$A4966),CHAR(34),
", SamplingFeatureGeotypeCV:  ",CHAR(34),INDEX(SamplingFeatures[Feature Geo Type],$A4966),CHAR(34),
", FeatureGeometry:  ",CHAR(34),INDEX(SamplingFeatures[Feature Geometry],$A4966),CHAR(34),
", Elevation_m:  ",CHAR(34),INDEX(SamplingFeatures[Elevation_m],$A4966),CHAR(34),
", ElevationDatumCV:  ",CHAR(34),ElevationDatum,CHAR(34),"}"))</f>
        <v>#REF!</v>
      </c>
      <c r="L4966" t="e">
        <f>IF(INDEX(SamplingFeatures[Sampling Feature Type],$A4966)&lt;&gt;"Site","",
CONCATENATE("  - &amp;SiteID",TEXT(SUMPRODUCT(--($L$3:$L4965&lt;&gt;"")),"0000"),
" {","SamplingFeatureID:  *SamplingFeatureID",TEXT($A4966,"0000"),
", SiteTypeCV:  ",CHAR(34),INDEX(Sites[Site Type],$A4966),CHAR(34),
", Latitude:  ",INDEX(Sites[Latitude],$A4966),
", Longitude:  ",INDEX(Sites[Longitude],$A4966),
", SRSName:  ",CHAR(34),LatLonDatum,CHAR(34),"}"))</f>
        <v>#REF!</v>
      </c>
      <c r="M4966" t="e">
        <f>IF(INDEX(SamplingFeatures[Sampling Feature Type],$A4966)&lt;&gt;"Specimen","",
CONCATENATE("  - &amp;SpecimenID",TEXT(SUMPRODUCT(--($M$3:$M4965&lt;&gt;"")),"0000"),
" {","SamplingFeatureID:  *SamplingFeatureID",TEXT($A4966,"0000"),
", SpecimenTypeCV:  ",CHAR(34),INDEX(Specimens[Specimen Type],$A4966),CHAR(34),
", SpecimenMediumCV:  ",INDEX(Specimens[Specimen Medium],$A4966),
", IsFieldSpecimen:  ",CHAR(34),INDEX(Specimens[Is Field Specimen?],$A4966),CHAR(34),"}"))</f>
        <v>#REF!</v>
      </c>
      <c r="N4966" t="e">
        <f>IF(COUNTA(SpatialOffsets[])=0,"", IF(INDEX(SpatialOffsets[Spatial Offset Type],$A4966)="","",
CONCATENATE("  - &amp;SpatialOffsetID",TEXT($A4966,"0000"),
" {","SpatialOffsetTypeCV:  ",CHAR(34),INDEX(SpatialOffsets[Spatial Offset Type],$A4966),CHAR(34),
", Offset1Value:  ",INDEX(SpatialOffsets[Offset 1 Value],$A4966),
", Offset1UnitID:  ",CHAR(34),INDEX(SpatialOffsets[Offset 1 Unit],$A4966),CHAR(34),
", Offset2Value:  ",INDEX(SpatialOffsets[Offset 2 Value],$A4966),
", Offset2UnitID:  ",CHAR(34),INDEX(SpatialOffsets[Offset 2 Unit],$A4966),CHAR(34),
", Offset3Value:  ",INDEX(SpatialOffsets[Offset 3 Value],$A4966),
", Offset3UnitID:  ",CHAR(34),INDEX(SpatialOffsets[Offset 3 Unit],$A4966),CHAR(34),,"}")))</f>
        <v>#REF!</v>
      </c>
      <c r="O4966" t="e">
        <f>IF(COUNTA(RelatedFeatures[])=0,"", IF(INDEX(RelatedFeatures[First Sampling Feature Code],$A4966)="","",
CONCATENATE("  - &amp;RelationID",TEXT($A4966,"0000"),
" {","SamplingFeatureID:  *SamplingFeatureID",TEXT(MATCH(INDEX(RelatedFeatures[First Sampling Feature Code],$A4966),SamplingFeatures[Feature Code],0),"0000"),
", RelationshipTypeCV:  ",CHAR(34),INDEX(RelatedFeatures[Relationship Type],$A4966),CHAR(34),
", RelatedFeatureID: *SamplingFeatureID",TEXT(MATCH(INDEX(RelatedFeatures[Second Sampling Feature Code],$A4966),SamplingFeatures[Feature Code],0),"0000"),
", SpatialOffsetID:  ",IF(INDEX(RelatedFeatures[Offset Number],$A4966)="","",CONCATENATE("*SpatialOffsetID",TEXT(INDEX(RelatedFeatures[Offset Number],$A4966),"0000"))),"}")))</f>
        <v>#REF!</v>
      </c>
      <c r="P4966" t="e">
        <f>IF(INDEX(Methods[Method Type],$A4966)="","",
CONCATENATE("  - &amp;MethodID",TEXT($A4966,"0000"),
" {","MethodTypeCV:  ",CHAR(34),INDEX(Methods[Method Type],$A4966),CHAR(34),
", MethodCode:  ",CHAR(34),INDEX(Methods[Method Code],$A4966),CHAR(34),
", MethodName:  ",CHAR(34),INDEX(Methods[Method Name],$A4966),CHAR(34),
", MethodDescription:  ",CHAR(34),INDEX(Methods[Method Description],$A4966),CHAR(34),
", MethodLink:  ",CHAR(34),INDEX(Methods[Method Link],$A4966),CHAR(34),
", OrganizationID: *OrganizationID",TEXT(MATCH(INDEX(Methods[Organization Name],$A4966),Organizations[Organization Name],0),"0000"),"}"))</f>
        <v>#REF!</v>
      </c>
      <c r="Q4966" t="e">
        <f>IF(INDEX(Variables[Variable Type],$A4966)="","",
CONCATENATE("  - &amp;VariableID",TEXT($A4966,"0000"),
" {","VariableTypeCV:  ",CHAR(34),INDEX(Variables[Variable Type],$A4966),CHAR(34),
", VariableCode:  ",CHAR(34),INDEX(Variables[Variable Code],$A4966),CHAR(34),
", VariableNameCV:  ",CHAR(34),INDEX(Variables[Variable Name],$A4966),CHAR(34),
", VariableDefinition:  ",CHAR(34),INDEX(Variables[Variable Definition],$A4966),CHAR(34),
", SpecciationCV:  ",CHAR(34),INDEX(Variables[Speciation],$A4966),CHAR(34),
", NoDataValue:  ",CHAR(34),INDEX(Variables[No Data Value],$A4966),CHAR(34),"}"))</f>
        <v>#REF!</v>
      </c>
    </row>
    <row r="4967" spans="1:17" x14ac:dyDescent="0.25">
      <c r="A4967">
        <v>4964</v>
      </c>
      <c r="D4967" t="e">
        <f>IF(INDEX(People[First Name],$A4967)="","",
CONCATENATE("  - &amp;PersonID",TEXT($A4967,"0000"),
" {","PersonFirstName:  ",CHAR(34),INDEX(People[First Name],$A4967),CHAR(34),
", PersonMiddleName:  ",CHAR(34),INDEX(People[Middle Name],$A4967),CHAR(34),
", PersonLastName:  ",CHAR(34),INDEX(People[Last Name],$A4967),CHAR(34),"}"))</f>
        <v>#REF!</v>
      </c>
      <c r="E4967" t="e">
        <f>IF(INDEX(Organizations[Organization Type '[CV']],$A4967)="","",
CONCATENATE("  - &amp;OrganizationID",TEXT($A4967,"0000"),
" {","OrganizationTypeCV:  ",CHAR(34),INDEX(Organizations[Organization Type '[CV']],$A4967),CHAR(34),
", OrganizationCode:  ",CHAR(34),INDEX(Organizations[Organization Code],$A4967),CHAR(34),
", OrganizationName:  ",CHAR(34),INDEX(Organizations[Organization Name],$A4967),CHAR(34),
", OrganizationDescription:  ",CHAR(34),INDEX(Organizations[Organization Description],$A4967),CHAR(34),
", OrganizationLink:  ",CHAR(34),INDEX(Organizations[Organization Link],$A4967),CHAR(34),"}"))</f>
        <v>#REF!</v>
      </c>
      <c r="F4967" t="e">
        <f>IF(INDEX(People[First Name],$A4967)="","",
CONCATENATE("  - &amp;AffiliationID",TEXT($A4967,"0000"),
" {PersonID: *PersonID",TEXT($A4967,"0000"),
", OrganizationID: *OrganizationID",TEXT(MATCH(INDEX(People[Organization Name],$A4967),Organizations[Organization Name],0),"0000"),
", IsPrimaryOrganizationContact: , AffiliationStartDate: , AffiliationEndDate: , PrimaryPhone: ",
", PrimaryEmail: ",CHAR(34),INDEX(People[Primary Email],$A4967),CHAR(34),
", PrimaryAddress: ",CHAR(34),INDEX(People[Primary Address],$A4967),CHAR(34),
", PersonLink: }"))</f>
        <v>#REF!</v>
      </c>
      <c r="H4967" t="e">
        <f>IF(COUNTA(CitationInformation)=0,"",IF(INDEX(AuthorList[Author Name],$A4967)="","",
CONCATENATE("  - &amp;AuthorListID",TEXT($A4967,"0000"),
"  {CitationID: *CitationID0001",
", PersonID: *PersonID",TEXT(MATCH(INDEX(AuthorList[Author Name],$A4967),People[Full Name],0),"0000"),
", AuthorOrder: ",INDEX(AuthorList[Author Number],$A4967),"}")))</f>
        <v>#REF!</v>
      </c>
      <c r="K4967" t="e">
        <f>IF(INDEX(SamplingFeatures[Feature Code],$A4967)="","",
CONCATENATE("  - &amp;SamplingFeatureID",TEXT($A4967,"0000"),
" {","SamplingFeatureUUID:  ",CHAR(34),INDEX(SamplingFeatures[Sampling Feature UUID],$A4967),CHAR(34),
", SamplingFeatureTypeCV:  ",CHAR(34),INDEX(SamplingFeatures[Sampling Feature Type],$A4967),CHAR(34),
", SamplingFeatureCode:  ",CHAR(34),INDEX(SamplingFeatures[Feature Code],$A4967),CHAR(34),
", SamplingFeatureName:  ",CHAR(34),INDEX(SamplingFeatures[Feature Name],$A4967),CHAR(34),
", SamplingFeatureDescription:  ",CHAR(34),INDEX(SamplingFeatures[Feature Description],$A4967),CHAR(34),
", SamplingFeatureGeotypeCV:  ",CHAR(34),INDEX(SamplingFeatures[Feature Geo Type],$A4967),CHAR(34),
", FeatureGeometry:  ",CHAR(34),INDEX(SamplingFeatures[Feature Geometry],$A4967),CHAR(34),
", Elevation_m:  ",CHAR(34),INDEX(SamplingFeatures[Elevation_m],$A4967),CHAR(34),
", ElevationDatumCV:  ",CHAR(34),ElevationDatum,CHAR(34),"}"))</f>
        <v>#REF!</v>
      </c>
      <c r="L4967" t="e">
        <f>IF(INDEX(SamplingFeatures[Sampling Feature Type],$A4967)&lt;&gt;"Site","",
CONCATENATE("  - &amp;SiteID",TEXT(SUMPRODUCT(--($L$3:$L4966&lt;&gt;"")),"0000"),
" {","SamplingFeatureID:  *SamplingFeatureID",TEXT($A4967,"0000"),
", SiteTypeCV:  ",CHAR(34),INDEX(Sites[Site Type],$A4967),CHAR(34),
", Latitude:  ",INDEX(Sites[Latitude],$A4967),
", Longitude:  ",INDEX(Sites[Longitude],$A4967),
", SRSName:  ",CHAR(34),LatLonDatum,CHAR(34),"}"))</f>
        <v>#REF!</v>
      </c>
      <c r="M4967" t="e">
        <f>IF(INDEX(SamplingFeatures[Sampling Feature Type],$A4967)&lt;&gt;"Specimen","",
CONCATENATE("  - &amp;SpecimenID",TEXT(SUMPRODUCT(--($M$3:$M4966&lt;&gt;"")),"0000"),
" {","SamplingFeatureID:  *SamplingFeatureID",TEXT($A4967,"0000"),
", SpecimenTypeCV:  ",CHAR(34),INDEX(Specimens[Specimen Type],$A4967),CHAR(34),
", SpecimenMediumCV:  ",INDEX(Specimens[Specimen Medium],$A4967),
", IsFieldSpecimen:  ",CHAR(34),INDEX(Specimens[Is Field Specimen?],$A4967),CHAR(34),"}"))</f>
        <v>#REF!</v>
      </c>
      <c r="N4967" t="e">
        <f>IF(COUNTA(SpatialOffsets[])=0,"", IF(INDEX(SpatialOffsets[Spatial Offset Type],$A4967)="","",
CONCATENATE("  - &amp;SpatialOffsetID",TEXT($A4967,"0000"),
" {","SpatialOffsetTypeCV:  ",CHAR(34),INDEX(SpatialOffsets[Spatial Offset Type],$A4967),CHAR(34),
", Offset1Value:  ",INDEX(SpatialOffsets[Offset 1 Value],$A4967),
", Offset1UnitID:  ",CHAR(34),INDEX(SpatialOffsets[Offset 1 Unit],$A4967),CHAR(34),
", Offset2Value:  ",INDEX(SpatialOffsets[Offset 2 Value],$A4967),
", Offset2UnitID:  ",CHAR(34),INDEX(SpatialOffsets[Offset 2 Unit],$A4967),CHAR(34),
", Offset3Value:  ",INDEX(SpatialOffsets[Offset 3 Value],$A4967),
", Offset3UnitID:  ",CHAR(34),INDEX(SpatialOffsets[Offset 3 Unit],$A4967),CHAR(34),,"}")))</f>
        <v>#REF!</v>
      </c>
      <c r="O4967" t="e">
        <f>IF(COUNTA(RelatedFeatures[])=0,"", IF(INDEX(RelatedFeatures[First Sampling Feature Code],$A4967)="","",
CONCATENATE("  - &amp;RelationID",TEXT($A4967,"0000"),
" {","SamplingFeatureID:  *SamplingFeatureID",TEXT(MATCH(INDEX(RelatedFeatures[First Sampling Feature Code],$A4967),SamplingFeatures[Feature Code],0),"0000"),
", RelationshipTypeCV:  ",CHAR(34),INDEX(RelatedFeatures[Relationship Type],$A4967),CHAR(34),
", RelatedFeatureID: *SamplingFeatureID",TEXT(MATCH(INDEX(RelatedFeatures[Second Sampling Feature Code],$A4967),SamplingFeatures[Feature Code],0),"0000"),
", SpatialOffsetID:  ",IF(INDEX(RelatedFeatures[Offset Number],$A4967)="","",CONCATENATE("*SpatialOffsetID",TEXT(INDEX(RelatedFeatures[Offset Number],$A4967),"0000"))),"}")))</f>
        <v>#REF!</v>
      </c>
      <c r="P4967" t="e">
        <f>IF(INDEX(Methods[Method Type],$A4967)="","",
CONCATENATE("  - &amp;MethodID",TEXT($A4967,"0000"),
" {","MethodTypeCV:  ",CHAR(34),INDEX(Methods[Method Type],$A4967),CHAR(34),
", MethodCode:  ",CHAR(34),INDEX(Methods[Method Code],$A4967),CHAR(34),
", MethodName:  ",CHAR(34),INDEX(Methods[Method Name],$A4967),CHAR(34),
", MethodDescription:  ",CHAR(34),INDEX(Methods[Method Description],$A4967),CHAR(34),
", MethodLink:  ",CHAR(34),INDEX(Methods[Method Link],$A4967),CHAR(34),
", OrganizationID: *OrganizationID",TEXT(MATCH(INDEX(Methods[Organization Name],$A4967),Organizations[Organization Name],0),"0000"),"}"))</f>
        <v>#REF!</v>
      </c>
      <c r="Q4967" t="e">
        <f>IF(INDEX(Variables[Variable Type],$A4967)="","",
CONCATENATE("  - &amp;VariableID",TEXT($A4967,"0000"),
" {","VariableTypeCV:  ",CHAR(34),INDEX(Variables[Variable Type],$A4967),CHAR(34),
", VariableCode:  ",CHAR(34),INDEX(Variables[Variable Code],$A4967),CHAR(34),
", VariableNameCV:  ",CHAR(34),INDEX(Variables[Variable Name],$A4967),CHAR(34),
", VariableDefinition:  ",CHAR(34),INDEX(Variables[Variable Definition],$A4967),CHAR(34),
", SpecciationCV:  ",CHAR(34),INDEX(Variables[Speciation],$A4967),CHAR(34),
", NoDataValue:  ",CHAR(34),INDEX(Variables[No Data Value],$A4967),CHAR(34),"}"))</f>
        <v>#REF!</v>
      </c>
    </row>
    <row r="4968" spans="1:17" x14ac:dyDescent="0.25">
      <c r="A4968">
        <v>4965</v>
      </c>
      <c r="D4968" t="e">
        <f>IF(INDEX(People[First Name],$A4968)="","",
CONCATENATE("  - &amp;PersonID",TEXT($A4968,"0000"),
" {","PersonFirstName:  ",CHAR(34),INDEX(People[First Name],$A4968),CHAR(34),
", PersonMiddleName:  ",CHAR(34),INDEX(People[Middle Name],$A4968),CHAR(34),
", PersonLastName:  ",CHAR(34),INDEX(People[Last Name],$A4968),CHAR(34),"}"))</f>
        <v>#REF!</v>
      </c>
      <c r="E4968" t="e">
        <f>IF(INDEX(Organizations[Organization Type '[CV']],$A4968)="","",
CONCATENATE("  - &amp;OrganizationID",TEXT($A4968,"0000"),
" {","OrganizationTypeCV:  ",CHAR(34),INDEX(Organizations[Organization Type '[CV']],$A4968),CHAR(34),
", OrganizationCode:  ",CHAR(34),INDEX(Organizations[Organization Code],$A4968),CHAR(34),
", OrganizationName:  ",CHAR(34),INDEX(Organizations[Organization Name],$A4968),CHAR(34),
", OrganizationDescription:  ",CHAR(34),INDEX(Organizations[Organization Description],$A4968),CHAR(34),
", OrganizationLink:  ",CHAR(34),INDEX(Organizations[Organization Link],$A4968),CHAR(34),"}"))</f>
        <v>#REF!</v>
      </c>
      <c r="F4968" t="e">
        <f>IF(INDEX(People[First Name],$A4968)="","",
CONCATENATE("  - &amp;AffiliationID",TEXT($A4968,"0000"),
" {PersonID: *PersonID",TEXT($A4968,"0000"),
", OrganizationID: *OrganizationID",TEXT(MATCH(INDEX(People[Organization Name],$A4968),Organizations[Organization Name],0),"0000"),
", IsPrimaryOrganizationContact: , AffiliationStartDate: , AffiliationEndDate: , PrimaryPhone: ",
", PrimaryEmail: ",CHAR(34),INDEX(People[Primary Email],$A4968),CHAR(34),
", PrimaryAddress: ",CHAR(34),INDEX(People[Primary Address],$A4968),CHAR(34),
", PersonLink: }"))</f>
        <v>#REF!</v>
      </c>
      <c r="H4968" t="e">
        <f>IF(COUNTA(CitationInformation)=0,"",IF(INDEX(AuthorList[Author Name],$A4968)="","",
CONCATENATE("  - &amp;AuthorListID",TEXT($A4968,"0000"),
"  {CitationID: *CitationID0001",
", PersonID: *PersonID",TEXT(MATCH(INDEX(AuthorList[Author Name],$A4968),People[Full Name],0),"0000"),
", AuthorOrder: ",INDEX(AuthorList[Author Number],$A4968),"}")))</f>
        <v>#REF!</v>
      </c>
      <c r="K4968" t="e">
        <f>IF(INDEX(SamplingFeatures[Feature Code],$A4968)="","",
CONCATENATE("  - &amp;SamplingFeatureID",TEXT($A4968,"0000"),
" {","SamplingFeatureUUID:  ",CHAR(34),INDEX(SamplingFeatures[Sampling Feature UUID],$A4968),CHAR(34),
", SamplingFeatureTypeCV:  ",CHAR(34),INDEX(SamplingFeatures[Sampling Feature Type],$A4968),CHAR(34),
", SamplingFeatureCode:  ",CHAR(34),INDEX(SamplingFeatures[Feature Code],$A4968),CHAR(34),
", SamplingFeatureName:  ",CHAR(34),INDEX(SamplingFeatures[Feature Name],$A4968),CHAR(34),
", SamplingFeatureDescription:  ",CHAR(34),INDEX(SamplingFeatures[Feature Description],$A4968),CHAR(34),
", SamplingFeatureGeotypeCV:  ",CHAR(34),INDEX(SamplingFeatures[Feature Geo Type],$A4968),CHAR(34),
", FeatureGeometry:  ",CHAR(34),INDEX(SamplingFeatures[Feature Geometry],$A4968),CHAR(34),
", Elevation_m:  ",CHAR(34),INDEX(SamplingFeatures[Elevation_m],$A4968),CHAR(34),
", ElevationDatumCV:  ",CHAR(34),ElevationDatum,CHAR(34),"}"))</f>
        <v>#REF!</v>
      </c>
      <c r="L4968" t="e">
        <f>IF(INDEX(SamplingFeatures[Sampling Feature Type],$A4968)&lt;&gt;"Site","",
CONCATENATE("  - &amp;SiteID",TEXT(SUMPRODUCT(--($L$3:$L4967&lt;&gt;"")),"0000"),
" {","SamplingFeatureID:  *SamplingFeatureID",TEXT($A4968,"0000"),
", SiteTypeCV:  ",CHAR(34),INDEX(Sites[Site Type],$A4968),CHAR(34),
", Latitude:  ",INDEX(Sites[Latitude],$A4968),
", Longitude:  ",INDEX(Sites[Longitude],$A4968),
", SRSName:  ",CHAR(34),LatLonDatum,CHAR(34),"}"))</f>
        <v>#REF!</v>
      </c>
      <c r="M4968" t="e">
        <f>IF(INDEX(SamplingFeatures[Sampling Feature Type],$A4968)&lt;&gt;"Specimen","",
CONCATENATE("  - &amp;SpecimenID",TEXT(SUMPRODUCT(--($M$3:$M4967&lt;&gt;"")),"0000"),
" {","SamplingFeatureID:  *SamplingFeatureID",TEXT($A4968,"0000"),
", SpecimenTypeCV:  ",CHAR(34),INDEX(Specimens[Specimen Type],$A4968),CHAR(34),
", SpecimenMediumCV:  ",INDEX(Specimens[Specimen Medium],$A4968),
", IsFieldSpecimen:  ",CHAR(34),INDEX(Specimens[Is Field Specimen?],$A4968),CHAR(34),"}"))</f>
        <v>#REF!</v>
      </c>
      <c r="N4968" t="e">
        <f>IF(COUNTA(SpatialOffsets[])=0,"", IF(INDEX(SpatialOffsets[Spatial Offset Type],$A4968)="","",
CONCATENATE("  - &amp;SpatialOffsetID",TEXT($A4968,"0000"),
" {","SpatialOffsetTypeCV:  ",CHAR(34),INDEX(SpatialOffsets[Spatial Offset Type],$A4968),CHAR(34),
", Offset1Value:  ",INDEX(SpatialOffsets[Offset 1 Value],$A4968),
", Offset1UnitID:  ",CHAR(34),INDEX(SpatialOffsets[Offset 1 Unit],$A4968),CHAR(34),
", Offset2Value:  ",INDEX(SpatialOffsets[Offset 2 Value],$A4968),
", Offset2UnitID:  ",CHAR(34),INDEX(SpatialOffsets[Offset 2 Unit],$A4968),CHAR(34),
", Offset3Value:  ",INDEX(SpatialOffsets[Offset 3 Value],$A4968),
", Offset3UnitID:  ",CHAR(34),INDEX(SpatialOffsets[Offset 3 Unit],$A4968),CHAR(34),,"}")))</f>
        <v>#REF!</v>
      </c>
      <c r="O4968" t="e">
        <f>IF(COUNTA(RelatedFeatures[])=0,"", IF(INDEX(RelatedFeatures[First Sampling Feature Code],$A4968)="","",
CONCATENATE("  - &amp;RelationID",TEXT($A4968,"0000"),
" {","SamplingFeatureID:  *SamplingFeatureID",TEXT(MATCH(INDEX(RelatedFeatures[First Sampling Feature Code],$A4968),SamplingFeatures[Feature Code],0),"0000"),
", RelationshipTypeCV:  ",CHAR(34),INDEX(RelatedFeatures[Relationship Type],$A4968),CHAR(34),
", RelatedFeatureID: *SamplingFeatureID",TEXT(MATCH(INDEX(RelatedFeatures[Second Sampling Feature Code],$A4968),SamplingFeatures[Feature Code],0),"0000"),
", SpatialOffsetID:  ",IF(INDEX(RelatedFeatures[Offset Number],$A4968)="","",CONCATENATE("*SpatialOffsetID",TEXT(INDEX(RelatedFeatures[Offset Number],$A4968),"0000"))),"}")))</f>
        <v>#REF!</v>
      </c>
      <c r="P4968" t="e">
        <f>IF(INDEX(Methods[Method Type],$A4968)="","",
CONCATENATE("  - &amp;MethodID",TEXT($A4968,"0000"),
" {","MethodTypeCV:  ",CHAR(34),INDEX(Methods[Method Type],$A4968),CHAR(34),
", MethodCode:  ",CHAR(34),INDEX(Methods[Method Code],$A4968),CHAR(34),
", MethodName:  ",CHAR(34),INDEX(Methods[Method Name],$A4968),CHAR(34),
", MethodDescription:  ",CHAR(34),INDEX(Methods[Method Description],$A4968),CHAR(34),
", MethodLink:  ",CHAR(34),INDEX(Methods[Method Link],$A4968),CHAR(34),
", OrganizationID: *OrganizationID",TEXT(MATCH(INDEX(Methods[Organization Name],$A4968),Organizations[Organization Name],0),"0000"),"}"))</f>
        <v>#REF!</v>
      </c>
      <c r="Q4968" t="e">
        <f>IF(INDEX(Variables[Variable Type],$A4968)="","",
CONCATENATE("  - &amp;VariableID",TEXT($A4968,"0000"),
" {","VariableTypeCV:  ",CHAR(34),INDEX(Variables[Variable Type],$A4968),CHAR(34),
", VariableCode:  ",CHAR(34),INDEX(Variables[Variable Code],$A4968),CHAR(34),
", VariableNameCV:  ",CHAR(34),INDEX(Variables[Variable Name],$A4968),CHAR(34),
", VariableDefinition:  ",CHAR(34),INDEX(Variables[Variable Definition],$A4968),CHAR(34),
", SpecciationCV:  ",CHAR(34),INDEX(Variables[Speciation],$A4968),CHAR(34),
", NoDataValue:  ",CHAR(34),INDEX(Variables[No Data Value],$A4968),CHAR(34),"}"))</f>
        <v>#REF!</v>
      </c>
    </row>
    <row r="4969" spans="1:17" x14ac:dyDescent="0.25">
      <c r="A4969">
        <v>4966</v>
      </c>
      <c r="D4969" t="e">
        <f>IF(INDEX(People[First Name],$A4969)="","",
CONCATENATE("  - &amp;PersonID",TEXT($A4969,"0000"),
" {","PersonFirstName:  ",CHAR(34),INDEX(People[First Name],$A4969),CHAR(34),
", PersonMiddleName:  ",CHAR(34),INDEX(People[Middle Name],$A4969),CHAR(34),
", PersonLastName:  ",CHAR(34),INDEX(People[Last Name],$A4969),CHAR(34),"}"))</f>
        <v>#REF!</v>
      </c>
      <c r="E4969" t="e">
        <f>IF(INDEX(Organizations[Organization Type '[CV']],$A4969)="","",
CONCATENATE("  - &amp;OrganizationID",TEXT($A4969,"0000"),
" {","OrganizationTypeCV:  ",CHAR(34),INDEX(Organizations[Organization Type '[CV']],$A4969),CHAR(34),
", OrganizationCode:  ",CHAR(34),INDEX(Organizations[Organization Code],$A4969),CHAR(34),
", OrganizationName:  ",CHAR(34),INDEX(Organizations[Organization Name],$A4969),CHAR(34),
", OrganizationDescription:  ",CHAR(34),INDEX(Organizations[Organization Description],$A4969),CHAR(34),
", OrganizationLink:  ",CHAR(34),INDEX(Organizations[Organization Link],$A4969),CHAR(34),"}"))</f>
        <v>#REF!</v>
      </c>
      <c r="F4969" t="e">
        <f>IF(INDEX(People[First Name],$A4969)="","",
CONCATENATE("  - &amp;AffiliationID",TEXT($A4969,"0000"),
" {PersonID: *PersonID",TEXT($A4969,"0000"),
", OrganizationID: *OrganizationID",TEXT(MATCH(INDEX(People[Organization Name],$A4969),Organizations[Organization Name],0),"0000"),
", IsPrimaryOrganizationContact: , AffiliationStartDate: , AffiliationEndDate: , PrimaryPhone: ",
", PrimaryEmail: ",CHAR(34),INDEX(People[Primary Email],$A4969),CHAR(34),
", PrimaryAddress: ",CHAR(34),INDEX(People[Primary Address],$A4969),CHAR(34),
", PersonLink: }"))</f>
        <v>#REF!</v>
      </c>
      <c r="H4969" t="e">
        <f>IF(COUNTA(CitationInformation)=0,"",IF(INDEX(AuthorList[Author Name],$A4969)="","",
CONCATENATE("  - &amp;AuthorListID",TEXT($A4969,"0000"),
"  {CitationID: *CitationID0001",
", PersonID: *PersonID",TEXT(MATCH(INDEX(AuthorList[Author Name],$A4969),People[Full Name],0),"0000"),
", AuthorOrder: ",INDEX(AuthorList[Author Number],$A4969),"}")))</f>
        <v>#REF!</v>
      </c>
      <c r="K4969" t="e">
        <f>IF(INDEX(SamplingFeatures[Feature Code],$A4969)="","",
CONCATENATE("  - &amp;SamplingFeatureID",TEXT($A4969,"0000"),
" {","SamplingFeatureUUID:  ",CHAR(34),INDEX(SamplingFeatures[Sampling Feature UUID],$A4969),CHAR(34),
", SamplingFeatureTypeCV:  ",CHAR(34),INDEX(SamplingFeatures[Sampling Feature Type],$A4969),CHAR(34),
", SamplingFeatureCode:  ",CHAR(34),INDEX(SamplingFeatures[Feature Code],$A4969),CHAR(34),
", SamplingFeatureName:  ",CHAR(34),INDEX(SamplingFeatures[Feature Name],$A4969),CHAR(34),
", SamplingFeatureDescription:  ",CHAR(34),INDEX(SamplingFeatures[Feature Description],$A4969),CHAR(34),
", SamplingFeatureGeotypeCV:  ",CHAR(34),INDEX(SamplingFeatures[Feature Geo Type],$A4969),CHAR(34),
", FeatureGeometry:  ",CHAR(34),INDEX(SamplingFeatures[Feature Geometry],$A4969),CHAR(34),
", Elevation_m:  ",CHAR(34),INDEX(SamplingFeatures[Elevation_m],$A4969),CHAR(34),
", ElevationDatumCV:  ",CHAR(34),ElevationDatum,CHAR(34),"}"))</f>
        <v>#REF!</v>
      </c>
      <c r="L4969" t="e">
        <f>IF(INDEX(SamplingFeatures[Sampling Feature Type],$A4969)&lt;&gt;"Site","",
CONCATENATE("  - &amp;SiteID",TEXT(SUMPRODUCT(--($L$3:$L4968&lt;&gt;"")),"0000"),
" {","SamplingFeatureID:  *SamplingFeatureID",TEXT($A4969,"0000"),
", SiteTypeCV:  ",CHAR(34),INDEX(Sites[Site Type],$A4969),CHAR(34),
", Latitude:  ",INDEX(Sites[Latitude],$A4969),
", Longitude:  ",INDEX(Sites[Longitude],$A4969),
", SRSName:  ",CHAR(34),LatLonDatum,CHAR(34),"}"))</f>
        <v>#REF!</v>
      </c>
      <c r="M4969" t="e">
        <f>IF(INDEX(SamplingFeatures[Sampling Feature Type],$A4969)&lt;&gt;"Specimen","",
CONCATENATE("  - &amp;SpecimenID",TEXT(SUMPRODUCT(--($M$3:$M4968&lt;&gt;"")),"0000"),
" {","SamplingFeatureID:  *SamplingFeatureID",TEXT($A4969,"0000"),
", SpecimenTypeCV:  ",CHAR(34),INDEX(Specimens[Specimen Type],$A4969),CHAR(34),
", SpecimenMediumCV:  ",INDEX(Specimens[Specimen Medium],$A4969),
", IsFieldSpecimen:  ",CHAR(34),INDEX(Specimens[Is Field Specimen?],$A4969),CHAR(34),"}"))</f>
        <v>#REF!</v>
      </c>
      <c r="N4969" t="e">
        <f>IF(COUNTA(SpatialOffsets[])=0,"", IF(INDEX(SpatialOffsets[Spatial Offset Type],$A4969)="","",
CONCATENATE("  - &amp;SpatialOffsetID",TEXT($A4969,"0000"),
" {","SpatialOffsetTypeCV:  ",CHAR(34),INDEX(SpatialOffsets[Spatial Offset Type],$A4969),CHAR(34),
", Offset1Value:  ",INDEX(SpatialOffsets[Offset 1 Value],$A4969),
", Offset1UnitID:  ",CHAR(34),INDEX(SpatialOffsets[Offset 1 Unit],$A4969),CHAR(34),
", Offset2Value:  ",INDEX(SpatialOffsets[Offset 2 Value],$A4969),
", Offset2UnitID:  ",CHAR(34),INDEX(SpatialOffsets[Offset 2 Unit],$A4969),CHAR(34),
", Offset3Value:  ",INDEX(SpatialOffsets[Offset 3 Value],$A4969),
", Offset3UnitID:  ",CHAR(34),INDEX(SpatialOffsets[Offset 3 Unit],$A4969),CHAR(34),,"}")))</f>
        <v>#REF!</v>
      </c>
      <c r="O4969" t="e">
        <f>IF(COUNTA(RelatedFeatures[])=0,"", IF(INDEX(RelatedFeatures[First Sampling Feature Code],$A4969)="","",
CONCATENATE("  - &amp;RelationID",TEXT($A4969,"0000"),
" {","SamplingFeatureID:  *SamplingFeatureID",TEXT(MATCH(INDEX(RelatedFeatures[First Sampling Feature Code],$A4969),SamplingFeatures[Feature Code],0),"0000"),
", RelationshipTypeCV:  ",CHAR(34),INDEX(RelatedFeatures[Relationship Type],$A4969),CHAR(34),
", RelatedFeatureID: *SamplingFeatureID",TEXT(MATCH(INDEX(RelatedFeatures[Second Sampling Feature Code],$A4969),SamplingFeatures[Feature Code],0),"0000"),
", SpatialOffsetID:  ",IF(INDEX(RelatedFeatures[Offset Number],$A4969)="","",CONCATENATE("*SpatialOffsetID",TEXT(INDEX(RelatedFeatures[Offset Number],$A4969),"0000"))),"}")))</f>
        <v>#REF!</v>
      </c>
      <c r="P4969" t="e">
        <f>IF(INDEX(Methods[Method Type],$A4969)="","",
CONCATENATE("  - &amp;MethodID",TEXT($A4969,"0000"),
" {","MethodTypeCV:  ",CHAR(34),INDEX(Methods[Method Type],$A4969),CHAR(34),
", MethodCode:  ",CHAR(34),INDEX(Methods[Method Code],$A4969),CHAR(34),
", MethodName:  ",CHAR(34),INDEX(Methods[Method Name],$A4969),CHAR(34),
", MethodDescription:  ",CHAR(34),INDEX(Methods[Method Description],$A4969),CHAR(34),
", MethodLink:  ",CHAR(34),INDEX(Methods[Method Link],$A4969),CHAR(34),
", OrganizationID: *OrganizationID",TEXT(MATCH(INDEX(Methods[Organization Name],$A4969),Organizations[Organization Name],0),"0000"),"}"))</f>
        <v>#REF!</v>
      </c>
      <c r="Q4969" t="e">
        <f>IF(INDEX(Variables[Variable Type],$A4969)="","",
CONCATENATE("  - &amp;VariableID",TEXT($A4969,"0000"),
" {","VariableTypeCV:  ",CHAR(34),INDEX(Variables[Variable Type],$A4969),CHAR(34),
", VariableCode:  ",CHAR(34),INDEX(Variables[Variable Code],$A4969),CHAR(34),
", VariableNameCV:  ",CHAR(34),INDEX(Variables[Variable Name],$A4969),CHAR(34),
", VariableDefinition:  ",CHAR(34),INDEX(Variables[Variable Definition],$A4969),CHAR(34),
", SpecciationCV:  ",CHAR(34),INDEX(Variables[Speciation],$A4969),CHAR(34),
", NoDataValue:  ",CHAR(34),INDEX(Variables[No Data Value],$A4969),CHAR(34),"}"))</f>
        <v>#REF!</v>
      </c>
    </row>
    <row r="4970" spans="1:17" x14ac:dyDescent="0.25">
      <c r="A4970">
        <v>4967</v>
      </c>
      <c r="D4970" t="e">
        <f>IF(INDEX(People[First Name],$A4970)="","",
CONCATENATE("  - &amp;PersonID",TEXT($A4970,"0000"),
" {","PersonFirstName:  ",CHAR(34),INDEX(People[First Name],$A4970),CHAR(34),
", PersonMiddleName:  ",CHAR(34),INDEX(People[Middle Name],$A4970),CHAR(34),
", PersonLastName:  ",CHAR(34),INDEX(People[Last Name],$A4970),CHAR(34),"}"))</f>
        <v>#REF!</v>
      </c>
      <c r="E4970" t="e">
        <f>IF(INDEX(Organizations[Organization Type '[CV']],$A4970)="","",
CONCATENATE("  - &amp;OrganizationID",TEXT($A4970,"0000"),
" {","OrganizationTypeCV:  ",CHAR(34),INDEX(Organizations[Organization Type '[CV']],$A4970),CHAR(34),
", OrganizationCode:  ",CHAR(34),INDEX(Organizations[Organization Code],$A4970),CHAR(34),
", OrganizationName:  ",CHAR(34),INDEX(Organizations[Organization Name],$A4970),CHAR(34),
", OrganizationDescription:  ",CHAR(34),INDEX(Organizations[Organization Description],$A4970),CHAR(34),
", OrganizationLink:  ",CHAR(34),INDEX(Organizations[Organization Link],$A4970),CHAR(34),"}"))</f>
        <v>#REF!</v>
      </c>
      <c r="F4970" t="e">
        <f>IF(INDEX(People[First Name],$A4970)="","",
CONCATENATE("  - &amp;AffiliationID",TEXT($A4970,"0000"),
" {PersonID: *PersonID",TEXT($A4970,"0000"),
", OrganizationID: *OrganizationID",TEXT(MATCH(INDEX(People[Organization Name],$A4970),Organizations[Organization Name],0),"0000"),
", IsPrimaryOrganizationContact: , AffiliationStartDate: , AffiliationEndDate: , PrimaryPhone: ",
", PrimaryEmail: ",CHAR(34),INDEX(People[Primary Email],$A4970),CHAR(34),
", PrimaryAddress: ",CHAR(34),INDEX(People[Primary Address],$A4970),CHAR(34),
", PersonLink: }"))</f>
        <v>#REF!</v>
      </c>
      <c r="H4970" t="e">
        <f>IF(COUNTA(CitationInformation)=0,"",IF(INDEX(AuthorList[Author Name],$A4970)="","",
CONCATENATE("  - &amp;AuthorListID",TEXT($A4970,"0000"),
"  {CitationID: *CitationID0001",
", PersonID: *PersonID",TEXT(MATCH(INDEX(AuthorList[Author Name],$A4970),People[Full Name],0),"0000"),
", AuthorOrder: ",INDEX(AuthorList[Author Number],$A4970),"}")))</f>
        <v>#REF!</v>
      </c>
      <c r="K4970" t="e">
        <f>IF(INDEX(SamplingFeatures[Feature Code],$A4970)="","",
CONCATENATE("  - &amp;SamplingFeatureID",TEXT($A4970,"0000"),
" {","SamplingFeatureUUID:  ",CHAR(34),INDEX(SamplingFeatures[Sampling Feature UUID],$A4970),CHAR(34),
", SamplingFeatureTypeCV:  ",CHAR(34),INDEX(SamplingFeatures[Sampling Feature Type],$A4970),CHAR(34),
", SamplingFeatureCode:  ",CHAR(34),INDEX(SamplingFeatures[Feature Code],$A4970),CHAR(34),
", SamplingFeatureName:  ",CHAR(34),INDEX(SamplingFeatures[Feature Name],$A4970),CHAR(34),
", SamplingFeatureDescription:  ",CHAR(34),INDEX(SamplingFeatures[Feature Description],$A4970),CHAR(34),
", SamplingFeatureGeotypeCV:  ",CHAR(34),INDEX(SamplingFeatures[Feature Geo Type],$A4970),CHAR(34),
", FeatureGeometry:  ",CHAR(34),INDEX(SamplingFeatures[Feature Geometry],$A4970),CHAR(34),
", Elevation_m:  ",CHAR(34),INDEX(SamplingFeatures[Elevation_m],$A4970),CHAR(34),
", ElevationDatumCV:  ",CHAR(34),ElevationDatum,CHAR(34),"}"))</f>
        <v>#REF!</v>
      </c>
      <c r="L4970" t="e">
        <f>IF(INDEX(SamplingFeatures[Sampling Feature Type],$A4970)&lt;&gt;"Site","",
CONCATENATE("  - &amp;SiteID",TEXT(SUMPRODUCT(--($L$3:$L4969&lt;&gt;"")),"0000"),
" {","SamplingFeatureID:  *SamplingFeatureID",TEXT($A4970,"0000"),
", SiteTypeCV:  ",CHAR(34),INDEX(Sites[Site Type],$A4970),CHAR(34),
", Latitude:  ",INDEX(Sites[Latitude],$A4970),
", Longitude:  ",INDEX(Sites[Longitude],$A4970),
", SRSName:  ",CHAR(34),LatLonDatum,CHAR(34),"}"))</f>
        <v>#REF!</v>
      </c>
      <c r="M4970" t="e">
        <f>IF(INDEX(SamplingFeatures[Sampling Feature Type],$A4970)&lt;&gt;"Specimen","",
CONCATENATE("  - &amp;SpecimenID",TEXT(SUMPRODUCT(--($M$3:$M4969&lt;&gt;"")),"0000"),
" {","SamplingFeatureID:  *SamplingFeatureID",TEXT($A4970,"0000"),
", SpecimenTypeCV:  ",CHAR(34),INDEX(Specimens[Specimen Type],$A4970),CHAR(34),
", SpecimenMediumCV:  ",INDEX(Specimens[Specimen Medium],$A4970),
", IsFieldSpecimen:  ",CHAR(34),INDEX(Specimens[Is Field Specimen?],$A4970),CHAR(34),"}"))</f>
        <v>#REF!</v>
      </c>
      <c r="N4970" t="e">
        <f>IF(COUNTA(SpatialOffsets[])=0,"", IF(INDEX(SpatialOffsets[Spatial Offset Type],$A4970)="","",
CONCATENATE("  - &amp;SpatialOffsetID",TEXT($A4970,"0000"),
" {","SpatialOffsetTypeCV:  ",CHAR(34),INDEX(SpatialOffsets[Spatial Offset Type],$A4970),CHAR(34),
", Offset1Value:  ",INDEX(SpatialOffsets[Offset 1 Value],$A4970),
", Offset1UnitID:  ",CHAR(34),INDEX(SpatialOffsets[Offset 1 Unit],$A4970),CHAR(34),
", Offset2Value:  ",INDEX(SpatialOffsets[Offset 2 Value],$A4970),
", Offset2UnitID:  ",CHAR(34),INDEX(SpatialOffsets[Offset 2 Unit],$A4970),CHAR(34),
", Offset3Value:  ",INDEX(SpatialOffsets[Offset 3 Value],$A4970),
", Offset3UnitID:  ",CHAR(34),INDEX(SpatialOffsets[Offset 3 Unit],$A4970),CHAR(34),,"}")))</f>
        <v>#REF!</v>
      </c>
      <c r="O4970" t="e">
        <f>IF(COUNTA(RelatedFeatures[])=0,"", IF(INDEX(RelatedFeatures[First Sampling Feature Code],$A4970)="","",
CONCATENATE("  - &amp;RelationID",TEXT($A4970,"0000"),
" {","SamplingFeatureID:  *SamplingFeatureID",TEXT(MATCH(INDEX(RelatedFeatures[First Sampling Feature Code],$A4970),SamplingFeatures[Feature Code],0),"0000"),
", RelationshipTypeCV:  ",CHAR(34),INDEX(RelatedFeatures[Relationship Type],$A4970),CHAR(34),
", RelatedFeatureID: *SamplingFeatureID",TEXT(MATCH(INDEX(RelatedFeatures[Second Sampling Feature Code],$A4970),SamplingFeatures[Feature Code],0),"0000"),
", SpatialOffsetID:  ",IF(INDEX(RelatedFeatures[Offset Number],$A4970)="","",CONCATENATE("*SpatialOffsetID",TEXT(INDEX(RelatedFeatures[Offset Number],$A4970),"0000"))),"}")))</f>
        <v>#REF!</v>
      </c>
      <c r="P4970" t="e">
        <f>IF(INDEX(Methods[Method Type],$A4970)="","",
CONCATENATE("  - &amp;MethodID",TEXT($A4970,"0000"),
" {","MethodTypeCV:  ",CHAR(34),INDEX(Methods[Method Type],$A4970),CHAR(34),
", MethodCode:  ",CHAR(34),INDEX(Methods[Method Code],$A4970),CHAR(34),
", MethodName:  ",CHAR(34),INDEX(Methods[Method Name],$A4970),CHAR(34),
", MethodDescription:  ",CHAR(34),INDEX(Methods[Method Description],$A4970),CHAR(34),
", MethodLink:  ",CHAR(34),INDEX(Methods[Method Link],$A4970),CHAR(34),
", OrganizationID: *OrganizationID",TEXT(MATCH(INDEX(Methods[Organization Name],$A4970),Organizations[Organization Name],0),"0000"),"}"))</f>
        <v>#REF!</v>
      </c>
      <c r="Q4970" t="e">
        <f>IF(INDEX(Variables[Variable Type],$A4970)="","",
CONCATENATE("  - &amp;VariableID",TEXT($A4970,"0000"),
" {","VariableTypeCV:  ",CHAR(34),INDEX(Variables[Variable Type],$A4970),CHAR(34),
", VariableCode:  ",CHAR(34),INDEX(Variables[Variable Code],$A4970),CHAR(34),
", VariableNameCV:  ",CHAR(34),INDEX(Variables[Variable Name],$A4970),CHAR(34),
", VariableDefinition:  ",CHAR(34),INDEX(Variables[Variable Definition],$A4970),CHAR(34),
", SpecciationCV:  ",CHAR(34),INDEX(Variables[Speciation],$A4970),CHAR(34),
", NoDataValue:  ",CHAR(34),INDEX(Variables[No Data Value],$A4970),CHAR(34),"}"))</f>
        <v>#REF!</v>
      </c>
    </row>
    <row r="4971" spans="1:17" x14ac:dyDescent="0.25">
      <c r="A4971">
        <v>4968</v>
      </c>
      <c r="D4971" t="e">
        <f>IF(INDEX(People[First Name],$A4971)="","",
CONCATENATE("  - &amp;PersonID",TEXT($A4971,"0000"),
" {","PersonFirstName:  ",CHAR(34),INDEX(People[First Name],$A4971),CHAR(34),
", PersonMiddleName:  ",CHAR(34),INDEX(People[Middle Name],$A4971),CHAR(34),
", PersonLastName:  ",CHAR(34),INDEX(People[Last Name],$A4971),CHAR(34),"}"))</f>
        <v>#REF!</v>
      </c>
      <c r="E4971" t="e">
        <f>IF(INDEX(Organizations[Organization Type '[CV']],$A4971)="","",
CONCATENATE("  - &amp;OrganizationID",TEXT($A4971,"0000"),
" {","OrganizationTypeCV:  ",CHAR(34),INDEX(Organizations[Organization Type '[CV']],$A4971),CHAR(34),
", OrganizationCode:  ",CHAR(34),INDEX(Organizations[Organization Code],$A4971),CHAR(34),
", OrganizationName:  ",CHAR(34),INDEX(Organizations[Organization Name],$A4971),CHAR(34),
", OrganizationDescription:  ",CHAR(34),INDEX(Organizations[Organization Description],$A4971),CHAR(34),
", OrganizationLink:  ",CHAR(34),INDEX(Organizations[Organization Link],$A4971),CHAR(34),"}"))</f>
        <v>#REF!</v>
      </c>
      <c r="F4971" t="e">
        <f>IF(INDEX(People[First Name],$A4971)="","",
CONCATENATE("  - &amp;AffiliationID",TEXT($A4971,"0000"),
" {PersonID: *PersonID",TEXT($A4971,"0000"),
", OrganizationID: *OrganizationID",TEXT(MATCH(INDEX(People[Organization Name],$A4971),Organizations[Organization Name],0),"0000"),
", IsPrimaryOrganizationContact: , AffiliationStartDate: , AffiliationEndDate: , PrimaryPhone: ",
", PrimaryEmail: ",CHAR(34),INDEX(People[Primary Email],$A4971),CHAR(34),
", PrimaryAddress: ",CHAR(34),INDEX(People[Primary Address],$A4971),CHAR(34),
", PersonLink: }"))</f>
        <v>#REF!</v>
      </c>
      <c r="H4971" t="e">
        <f>IF(COUNTA(CitationInformation)=0,"",IF(INDEX(AuthorList[Author Name],$A4971)="","",
CONCATENATE("  - &amp;AuthorListID",TEXT($A4971,"0000"),
"  {CitationID: *CitationID0001",
", PersonID: *PersonID",TEXT(MATCH(INDEX(AuthorList[Author Name],$A4971),People[Full Name],0),"0000"),
", AuthorOrder: ",INDEX(AuthorList[Author Number],$A4971),"}")))</f>
        <v>#REF!</v>
      </c>
      <c r="K4971" t="e">
        <f>IF(INDEX(SamplingFeatures[Feature Code],$A4971)="","",
CONCATENATE("  - &amp;SamplingFeatureID",TEXT($A4971,"0000"),
" {","SamplingFeatureUUID:  ",CHAR(34),INDEX(SamplingFeatures[Sampling Feature UUID],$A4971),CHAR(34),
", SamplingFeatureTypeCV:  ",CHAR(34),INDEX(SamplingFeatures[Sampling Feature Type],$A4971),CHAR(34),
", SamplingFeatureCode:  ",CHAR(34),INDEX(SamplingFeatures[Feature Code],$A4971),CHAR(34),
", SamplingFeatureName:  ",CHAR(34),INDEX(SamplingFeatures[Feature Name],$A4971),CHAR(34),
", SamplingFeatureDescription:  ",CHAR(34),INDEX(SamplingFeatures[Feature Description],$A4971),CHAR(34),
", SamplingFeatureGeotypeCV:  ",CHAR(34),INDEX(SamplingFeatures[Feature Geo Type],$A4971),CHAR(34),
", FeatureGeometry:  ",CHAR(34),INDEX(SamplingFeatures[Feature Geometry],$A4971),CHAR(34),
", Elevation_m:  ",CHAR(34),INDEX(SamplingFeatures[Elevation_m],$A4971),CHAR(34),
", ElevationDatumCV:  ",CHAR(34),ElevationDatum,CHAR(34),"}"))</f>
        <v>#REF!</v>
      </c>
      <c r="L4971" t="e">
        <f>IF(INDEX(SamplingFeatures[Sampling Feature Type],$A4971)&lt;&gt;"Site","",
CONCATENATE("  - &amp;SiteID",TEXT(SUMPRODUCT(--($L$3:$L4970&lt;&gt;"")),"0000"),
" {","SamplingFeatureID:  *SamplingFeatureID",TEXT($A4971,"0000"),
", SiteTypeCV:  ",CHAR(34),INDEX(Sites[Site Type],$A4971),CHAR(34),
", Latitude:  ",INDEX(Sites[Latitude],$A4971),
", Longitude:  ",INDEX(Sites[Longitude],$A4971),
", SRSName:  ",CHAR(34),LatLonDatum,CHAR(34),"}"))</f>
        <v>#REF!</v>
      </c>
      <c r="M4971" t="e">
        <f>IF(INDEX(SamplingFeatures[Sampling Feature Type],$A4971)&lt;&gt;"Specimen","",
CONCATENATE("  - &amp;SpecimenID",TEXT(SUMPRODUCT(--($M$3:$M4970&lt;&gt;"")),"0000"),
" {","SamplingFeatureID:  *SamplingFeatureID",TEXT($A4971,"0000"),
", SpecimenTypeCV:  ",CHAR(34),INDEX(Specimens[Specimen Type],$A4971),CHAR(34),
", SpecimenMediumCV:  ",INDEX(Specimens[Specimen Medium],$A4971),
", IsFieldSpecimen:  ",CHAR(34),INDEX(Specimens[Is Field Specimen?],$A4971),CHAR(34),"}"))</f>
        <v>#REF!</v>
      </c>
      <c r="N4971" t="e">
        <f>IF(COUNTA(SpatialOffsets[])=0,"", IF(INDEX(SpatialOffsets[Spatial Offset Type],$A4971)="","",
CONCATENATE("  - &amp;SpatialOffsetID",TEXT($A4971,"0000"),
" {","SpatialOffsetTypeCV:  ",CHAR(34),INDEX(SpatialOffsets[Spatial Offset Type],$A4971),CHAR(34),
", Offset1Value:  ",INDEX(SpatialOffsets[Offset 1 Value],$A4971),
", Offset1UnitID:  ",CHAR(34),INDEX(SpatialOffsets[Offset 1 Unit],$A4971),CHAR(34),
", Offset2Value:  ",INDEX(SpatialOffsets[Offset 2 Value],$A4971),
", Offset2UnitID:  ",CHAR(34),INDEX(SpatialOffsets[Offset 2 Unit],$A4971),CHAR(34),
", Offset3Value:  ",INDEX(SpatialOffsets[Offset 3 Value],$A4971),
", Offset3UnitID:  ",CHAR(34),INDEX(SpatialOffsets[Offset 3 Unit],$A4971),CHAR(34),,"}")))</f>
        <v>#REF!</v>
      </c>
      <c r="O4971" t="e">
        <f>IF(COUNTA(RelatedFeatures[])=0,"", IF(INDEX(RelatedFeatures[First Sampling Feature Code],$A4971)="","",
CONCATENATE("  - &amp;RelationID",TEXT($A4971,"0000"),
" {","SamplingFeatureID:  *SamplingFeatureID",TEXT(MATCH(INDEX(RelatedFeatures[First Sampling Feature Code],$A4971),SamplingFeatures[Feature Code],0),"0000"),
", RelationshipTypeCV:  ",CHAR(34),INDEX(RelatedFeatures[Relationship Type],$A4971),CHAR(34),
", RelatedFeatureID: *SamplingFeatureID",TEXT(MATCH(INDEX(RelatedFeatures[Second Sampling Feature Code],$A4971),SamplingFeatures[Feature Code],0),"0000"),
", SpatialOffsetID:  ",IF(INDEX(RelatedFeatures[Offset Number],$A4971)="","",CONCATENATE("*SpatialOffsetID",TEXT(INDEX(RelatedFeatures[Offset Number],$A4971),"0000"))),"}")))</f>
        <v>#REF!</v>
      </c>
      <c r="P4971" t="e">
        <f>IF(INDEX(Methods[Method Type],$A4971)="","",
CONCATENATE("  - &amp;MethodID",TEXT($A4971,"0000"),
" {","MethodTypeCV:  ",CHAR(34),INDEX(Methods[Method Type],$A4971),CHAR(34),
", MethodCode:  ",CHAR(34),INDEX(Methods[Method Code],$A4971),CHAR(34),
", MethodName:  ",CHAR(34),INDEX(Methods[Method Name],$A4971),CHAR(34),
", MethodDescription:  ",CHAR(34),INDEX(Methods[Method Description],$A4971),CHAR(34),
", MethodLink:  ",CHAR(34),INDEX(Methods[Method Link],$A4971),CHAR(34),
", OrganizationID: *OrganizationID",TEXT(MATCH(INDEX(Methods[Organization Name],$A4971),Organizations[Organization Name],0),"0000"),"}"))</f>
        <v>#REF!</v>
      </c>
      <c r="Q4971" t="e">
        <f>IF(INDEX(Variables[Variable Type],$A4971)="","",
CONCATENATE("  - &amp;VariableID",TEXT($A4971,"0000"),
" {","VariableTypeCV:  ",CHAR(34),INDEX(Variables[Variable Type],$A4971),CHAR(34),
", VariableCode:  ",CHAR(34),INDEX(Variables[Variable Code],$A4971),CHAR(34),
", VariableNameCV:  ",CHAR(34),INDEX(Variables[Variable Name],$A4971),CHAR(34),
", VariableDefinition:  ",CHAR(34),INDEX(Variables[Variable Definition],$A4971),CHAR(34),
", SpecciationCV:  ",CHAR(34),INDEX(Variables[Speciation],$A4971),CHAR(34),
", NoDataValue:  ",CHAR(34),INDEX(Variables[No Data Value],$A4971),CHAR(34),"}"))</f>
        <v>#REF!</v>
      </c>
    </row>
    <row r="4972" spans="1:17" x14ac:dyDescent="0.25">
      <c r="A4972">
        <v>4969</v>
      </c>
      <c r="D4972" t="e">
        <f>IF(INDEX(People[First Name],$A4972)="","",
CONCATENATE("  - &amp;PersonID",TEXT($A4972,"0000"),
" {","PersonFirstName:  ",CHAR(34),INDEX(People[First Name],$A4972),CHAR(34),
", PersonMiddleName:  ",CHAR(34),INDEX(People[Middle Name],$A4972),CHAR(34),
", PersonLastName:  ",CHAR(34),INDEX(People[Last Name],$A4972),CHAR(34),"}"))</f>
        <v>#REF!</v>
      </c>
      <c r="E4972" t="e">
        <f>IF(INDEX(Organizations[Organization Type '[CV']],$A4972)="","",
CONCATENATE("  - &amp;OrganizationID",TEXT($A4972,"0000"),
" {","OrganizationTypeCV:  ",CHAR(34),INDEX(Organizations[Organization Type '[CV']],$A4972),CHAR(34),
", OrganizationCode:  ",CHAR(34),INDEX(Organizations[Organization Code],$A4972),CHAR(34),
", OrganizationName:  ",CHAR(34),INDEX(Organizations[Organization Name],$A4972),CHAR(34),
", OrganizationDescription:  ",CHAR(34),INDEX(Organizations[Organization Description],$A4972),CHAR(34),
", OrganizationLink:  ",CHAR(34),INDEX(Organizations[Organization Link],$A4972),CHAR(34),"}"))</f>
        <v>#REF!</v>
      </c>
      <c r="F4972" t="e">
        <f>IF(INDEX(People[First Name],$A4972)="","",
CONCATENATE("  - &amp;AffiliationID",TEXT($A4972,"0000"),
" {PersonID: *PersonID",TEXT($A4972,"0000"),
", OrganizationID: *OrganizationID",TEXT(MATCH(INDEX(People[Organization Name],$A4972),Organizations[Organization Name],0),"0000"),
", IsPrimaryOrganizationContact: , AffiliationStartDate: , AffiliationEndDate: , PrimaryPhone: ",
", PrimaryEmail: ",CHAR(34),INDEX(People[Primary Email],$A4972),CHAR(34),
", PrimaryAddress: ",CHAR(34),INDEX(People[Primary Address],$A4972),CHAR(34),
", PersonLink: }"))</f>
        <v>#REF!</v>
      </c>
      <c r="H4972" t="e">
        <f>IF(COUNTA(CitationInformation)=0,"",IF(INDEX(AuthorList[Author Name],$A4972)="","",
CONCATENATE("  - &amp;AuthorListID",TEXT($A4972,"0000"),
"  {CitationID: *CitationID0001",
", PersonID: *PersonID",TEXT(MATCH(INDEX(AuthorList[Author Name],$A4972),People[Full Name],0),"0000"),
", AuthorOrder: ",INDEX(AuthorList[Author Number],$A4972),"}")))</f>
        <v>#REF!</v>
      </c>
      <c r="K4972" t="e">
        <f>IF(INDEX(SamplingFeatures[Feature Code],$A4972)="","",
CONCATENATE("  - &amp;SamplingFeatureID",TEXT($A4972,"0000"),
" {","SamplingFeatureUUID:  ",CHAR(34),INDEX(SamplingFeatures[Sampling Feature UUID],$A4972),CHAR(34),
", SamplingFeatureTypeCV:  ",CHAR(34),INDEX(SamplingFeatures[Sampling Feature Type],$A4972),CHAR(34),
", SamplingFeatureCode:  ",CHAR(34),INDEX(SamplingFeatures[Feature Code],$A4972),CHAR(34),
", SamplingFeatureName:  ",CHAR(34),INDEX(SamplingFeatures[Feature Name],$A4972),CHAR(34),
", SamplingFeatureDescription:  ",CHAR(34),INDEX(SamplingFeatures[Feature Description],$A4972),CHAR(34),
", SamplingFeatureGeotypeCV:  ",CHAR(34),INDEX(SamplingFeatures[Feature Geo Type],$A4972),CHAR(34),
", FeatureGeometry:  ",CHAR(34),INDEX(SamplingFeatures[Feature Geometry],$A4972),CHAR(34),
", Elevation_m:  ",CHAR(34),INDEX(SamplingFeatures[Elevation_m],$A4972),CHAR(34),
", ElevationDatumCV:  ",CHAR(34),ElevationDatum,CHAR(34),"}"))</f>
        <v>#REF!</v>
      </c>
      <c r="L4972" t="e">
        <f>IF(INDEX(SamplingFeatures[Sampling Feature Type],$A4972)&lt;&gt;"Site","",
CONCATENATE("  - &amp;SiteID",TEXT(SUMPRODUCT(--($L$3:$L4971&lt;&gt;"")),"0000"),
" {","SamplingFeatureID:  *SamplingFeatureID",TEXT($A4972,"0000"),
", SiteTypeCV:  ",CHAR(34),INDEX(Sites[Site Type],$A4972),CHAR(34),
", Latitude:  ",INDEX(Sites[Latitude],$A4972),
", Longitude:  ",INDEX(Sites[Longitude],$A4972),
", SRSName:  ",CHAR(34),LatLonDatum,CHAR(34),"}"))</f>
        <v>#REF!</v>
      </c>
      <c r="M4972" t="e">
        <f>IF(INDEX(SamplingFeatures[Sampling Feature Type],$A4972)&lt;&gt;"Specimen","",
CONCATENATE("  - &amp;SpecimenID",TEXT(SUMPRODUCT(--($M$3:$M4971&lt;&gt;"")),"0000"),
" {","SamplingFeatureID:  *SamplingFeatureID",TEXT($A4972,"0000"),
", SpecimenTypeCV:  ",CHAR(34),INDEX(Specimens[Specimen Type],$A4972),CHAR(34),
", SpecimenMediumCV:  ",INDEX(Specimens[Specimen Medium],$A4972),
", IsFieldSpecimen:  ",CHAR(34),INDEX(Specimens[Is Field Specimen?],$A4972),CHAR(34),"}"))</f>
        <v>#REF!</v>
      </c>
      <c r="N4972" t="e">
        <f>IF(COUNTA(SpatialOffsets[])=0,"", IF(INDEX(SpatialOffsets[Spatial Offset Type],$A4972)="","",
CONCATENATE("  - &amp;SpatialOffsetID",TEXT($A4972,"0000"),
" {","SpatialOffsetTypeCV:  ",CHAR(34),INDEX(SpatialOffsets[Spatial Offset Type],$A4972),CHAR(34),
", Offset1Value:  ",INDEX(SpatialOffsets[Offset 1 Value],$A4972),
", Offset1UnitID:  ",CHAR(34),INDEX(SpatialOffsets[Offset 1 Unit],$A4972),CHAR(34),
", Offset2Value:  ",INDEX(SpatialOffsets[Offset 2 Value],$A4972),
", Offset2UnitID:  ",CHAR(34),INDEX(SpatialOffsets[Offset 2 Unit],$A4972),CHAR(34),
", Offset3Value:  ",INDEX(SpatialOffsets[Offset 3 Value],$A4972),
", Offset3UnitID:  ",CHAR(34),INDEX(SpatialOffsets[Offset 3 Unit],$A4972),CHAR(34),,"}")))</f>
        <v>#REF!</v>
      </c>
      <c r="O4972" t="e">
        <f>IF(COUNTA(RelatedFeatures[])=0,"", IF(INDEX(RelatedFeatures[First Sampling Feature Code],$A4972)="","",
CONCATENATE("  - &amp;RelationID",TEXT($A4972,"0000"),
" {","SamplingFeatureID:  *SamplingFeatureID",TEXT(MATCH(INDEX(RelatedFeatures[First Sampling Feature Code],$A4972),SamplingFeatures[Feature Code],0),"0000"),
", RelationshipTypeCV:  ",CHAR(34),INDEX(RelatedFeatures[Relationship Type],$A4972),CHAR(34),
", RelatedFeatureID: *SamplingFeatureID",TEXT(MATCH(INDEX(RelatedFeatures[Second Sampling Feature Code],$A4972),SamplingFeatures[Feature Code],0),"0000"),
", SpatialOffsetID:  ",IF(INDEX(RelatedFeatures[Offset Number],$A4972)="","",CONCATENATE("*SpatialOffsetID",TEXT(INDEX(RelatedFeatures[Offset Number],$A4972),"0000"))),"}")))</f>
        <v>#REF!</v>
      </c>
      <c r="P4972" t="e">
        <f>IF(INDEX(Methods[Method Type],$A4972)="","",
CONCATENATE("  - &amp;MethodID",TEXT($A4972,"0000"),
" {","MethodTypeCV:  ",CHAR(34),INDEX(Methods[Method Type],$A4972),CHAR(34),
", MethodCode:  ",CHAR(34),INDEX(Methods[Method Code],$A4972),CHAR(34),
", MethodName:  ",CHAR(34),INDEX(Methods[Method Name],$A4972),CHAR(34),
", MethodDescription:  ",CHAR(34),INDEX(Methods[Method Description],$A4972),CHAR(34),
", MethodLink:  ",CHAR(34),INDEX(Methods[Method Link],$A4972),CHAR(34),
", OrganizationID: *OrganizationID",TEXT(MATCH(INDEX(Methods[Organization Name],$A4972),Organizations[Organization Name],0),"0000"),"}"))</f>
        <v>#REF!</v>
      </c>
      <c r="Q4972" t="e">
        <f>IF(INDEX(Variables[Variable Type],$A4972)="","",
CONCATENATE("  - &amp;VariableID",TEXT($A4972,"0000"),
" {","VariableTypeCV:  ",CHAR(34),INDEX(Variables[Variable Type],$A4972),CHAR(34),
", VariableCode:  ",CHAR(34),INDEX(Variables[Variable Code],$A4972),CHAR(34),
", VariableNameCV:  ",CHAR(34),INDEX(Variables[Variable Name],$A4972),CHAR(34),
", VariableDefinition:  ",CHAR(34),INDEX(Variables[Variable Definition],$A4972),CHAR(34),
", SpecciationCV:  ",CHAR(34),INDEX(Variables[Speciation],$A4972),CHAR(34),
", NoDataValue:  ",CHAR(34),INDEX(Variables[No Data Value],$A4972),CHAR(34),"}"))</f>
        <v>#REF!</v>
      </c>
    </row>
    <row r="4973" spans="1:17" x14ac:dyDescent="0.25">
      <c r="A4973">
        <v>4970</v>
      </c>
      <c r="D4973" t="e">
        <f>IF(INDEX(People[First Name],$A4973)="","",
CONCATENATE("  - &amp;PersonID",TEXT($A4973,"0000"),
" {","PersonFirstName:  ",CHAR(34),INDEX(People[First Name],$A4973),CHAR(34),
", PersonMiddleName:  ",CHAR(34),INDEX(People[Middle Name],$A4973),CHAR(34),
", PersonLastName:  ",CHAR(34),INDEX(People[Last Name],$A4973),CHAR(34),"}"))</f>
        <v>#REF!</v>
      </c>
      <c r="E4973" t="e">
        <f>IF(INDEX(Organizations[Organization Type '[CV']],$A4973)="","",
CONCATENATE("  - &amp;OrganizationID",TEXT($A4973,"0000"),
" {","OrganizationTypeCV:  ",CHAR(34),INDEX(Organizations[Organization Type '[CV']],$A4973),CHAR(34),
", OrganizationCode:  ",CHAR(34),INDEX(Organizations[Organization Code],$A4973),CHAR(34),
", OrganizationName:  ",CHAR(34),INDEX(Organizations[Organization Name],$A4973),CHAR(34),
", OrganizationDescription:  ",CHAR(34),INDEX(Organizations[Organization Description],$A4973),CHAR(34),
", OrganizationLink:  ",CHAR(34),INDEX(Organizations[Organization Link],$A4973),CHAR(34),"}"))</f>
        <v>#REF!</v>
      </c>
      <c r="F4973" t="e">
        <f>IF(INDEX(People[First Name],$A4973)="","",
CONCATENATE("  - &amp;AffiliationID",TEXT($A4973,"0000"),
" {PersonID: *PersonID",TEXT($A4973,"0000"),
", OrganizationID: *OrganizationID",TEXT(MATCH(INDEX(People[Organization Name],$A4973),Organizations[Organization Name],0),"0000"),
", IsPrimaryOrganizationContact: , AffiliationStartDate: , AffiliationEndDate: , PrimaryPhone: ",
", PrimaryEmail: ",CHAR(34),INDEX(People[Primary Email],$A4973),CHAR(34),
", PrimaryAddress: ",CHAR(34),INDEX(People[Primary Address],$A4973),CHAR(34),
", PersonLink: }"))</f>
        <v>#REF!</v>
      </c>
      <c r="H4973" t="e">
        <f>IF(COUNTA(CitationInformation)=0,"",IF(INDEX(AuthorList[Author Name],$A4973)="","",
CONCATENATE("  - &amp;AuthorListID",TEXT($A4973,"0000"),
"  {CitationID: *CitationID0001",
", PersonID: *PersonID",TEXT(MATCH(INDEX(AuthorList[Author Name],$A4973),People[Full Name],0),"0000"),
", AuthorOrder: ",INDEX(AuthorList[Author Number],$A4973),"}")))</f>
        <v>#REF!</v>
      </c>
      <c r="K4973" t="e">
        <f>IF(INDEX(SamplingFeatures[Feature Code],$A4973)="","",
CONCATENATE("  - &amp;SamplingFeatureID",TEXT($A4973,"0000"),
" {","SamplingFeatureUUID:  ",CHAR(34),INDEX(SamplingFeatures[Sampling Feature UUID],$A4973),CHAR(34),
", SamplingFeatureTypeCV:  ",CHAR(34),INDEX(SamplingFeatures[Sampling Feature Type],$A4973),CHAR(34),
", SamplingFeatureCode:  ",CHAR(34),INDEX(SamplingFeatures[Feature Code],$A4973),CHAR(34),
", SamplingFeatureName:  ",CHAR(34),INDEX(SamplingFeatures[Feature Name],$A4973),CHAR(34),
", SamplingFeatureDescription:  ",CHAR(34),INDEX(SamplingFeatures[Feature Description],$A4973),CHAR(34),
", SamplingFeatureGeotypeCV:  ",CHAR(34),INDEX(SamplingFeatures[Feature Geo Type],$A4973),CHAR(34),
", FeatureGeometry:  ",CHAR(34),INDEX(SamplingFeatures[Feature Geometry],$A4973),CHAR(34),
", Elevation_m:  ",CHAR(34),INDEX(SamplingFeatures[Elevation_m],$A4973),CHAR(34),
", ElevationDatumCV:  ",CHAR(34),ElevationDatum,CHAR(34),"}"))</f>
        <v>#REF!</v>
      </c>
      <c r="L4973" t="e">
        <f>IF(INDEX(SamplingFeatures[Sampling Feature Type],$A4973)&lt;&gt;"Site","",
CONCATENATE("  - &amp;SiteID",TEXT(SUMPRODUCT(--($L$3:$L4972&lt;&gt;"")),"0000"),
" {","SamplingFeatureID:  *SamplingFeatureID",TEXT($A4973,"0000"),
", SiteTypeCV:  ",CHAR(34),INDEX(Sites[Site Type],$A4973),CHAR(34),
", Latitude:  ",INDEX(Sites[Latitude],$A4973),
", Longitude:  ",INDEX(Sites[Longitude],$A4973),
", SRSName:  ",CHAR(34),LatLonDatum,CHAR(34),"}"))</f>
        <v>#REF!</v>
      </c>
      <c r="M4973" t="e">
        <f>IF(INDEX(SamplingFeatures[Sampling Feature Type],$A4973)&lt;&gt;"Specimen","",
CONCATENATE("  - &amp;SpecimenID",TEXT(SUMPRODUCT(--($M$3:$M4972&lt;&gt;"")),"0000"),
" {","SamplingFeatureID:  *SamplingFeatureID",TEXT($A4973,"0000"),
", SpecimenTypeCV:  ",CHAR(34),INDEX(Specimens[Specimen Type],$A4973),CHAR(34),
", SpecimenMediumCV:  ",INDEX(Specimens[Specimen Medium],$A4973),
", IsFieldSpecimen:  ",CHAR(34),INDEX(Specimens[Is Field Specimen?],$A4973),CHAR(34),"}"))</f>
        <v>#REF!</v>
      </c>
      <c r="N4973" t="e">
        <f>IF(COUNTA(SpatialOffsets[])=0,"", IF(INDEX(SpatialOffsets[Spatial Offset Type],$A4973)="","",
CONCATENATE("  - &amp;SpatialOffsetID",TEXT($A4973,"0000"),
" {","SpatialOffsetTypeCV:  ",CHAR(34),INDEX(SpatialOffsets[Spatial Offset Type],$A4973),CHAR(34),
", Offset1Value:  ",INDEX(SpatialOffsets[Offset 1 Value],$A4973),
", Offset1UnitID:  ",CHAR(34),INDEX(SpatialOffsets[Offset 1 Unit],$A4973),CHAR(34),
", Offset2Value:  ",INDEX(SpatialOffsets[Offset 2 Value],$A4973),
", Offset2UnitID:  ",CHAR(34),INDEX(SpatialOffsets[Offset 2 Unit],$A4973),CHAR(34),
", Offset3Value:  ",INDEX(SpatialOffsets[Offset 3 Value],$A4973),
", Offset3UnitID:  ",CHAR(34),INDEX(SpatialOffsets[Offset 3 Unit],$A4973),CHAR(34),,"}")))</f>
        <v>#REF!</v>
      </c>
      <c r="O4973" t="e">
        <f>IF(COUNTA(RelatedFeatures[])=0,"", IF(INDEX(RelatedFeatures[First Sampling Feature Code],$A4973)="","",
CONCATENATE("  - &amp;RelationID",TEXT($A4973,"0000"),
" {","SamplingFeatureID:  *SamplingFeatureID",TEXT(MATCH(INDEX(RelatedFeatures[First Sampling Feature Code],$A4973),SamplingFeatures[Feature Code],0),"0000"),
", RelationshipTypeCV:  ",CHAR(34),INDEX(RelatedFeatures[Relationship Type],$A4973),CHAR(34),
", RelatedFeatureID: *SamplingFeatureID",TEXT(MATCH(INDEX(RelatedFeatures[Second Sampling Feature Code],$A4973),SamplingFeatures[Feature Code],0),"0000"),
", SpatialOffsetID:  ",IF(INDEX(RelatedFeatures[Offset Number],$A4973)="","",CONCATENATE("*SpatialOffsetID",TEXT(INDEX(RelatedFeatures[Offset Number],$A4973),"0000"))),"}")))</f>
        <v>#REF!</v>
      </c>
      <c r="P4973" t="e">
        <f>IF(INDEX(Methods[Method Type],$A4973)="","",
CONCATENATE("  - &amp;MethodID",TEXT($A4973,"0000"),
" {","MethodTypeCV:  ",CHAR(34),INDEX(Methods[Method Type],$A4973),CHAR(34),
", MethodCode:  ",CHAR(34),INDEX(Methods[Method Code],$A4973),CHAR(34),
", MethodName:  ",CHAR(34),INDEX(Methods[Method Name],$A4973),CHAR(34),
", MethodDescription:  ",CHAR(34),INDEX(Methods[Method Description],$A4973),CHAR(34),
", MethodLink:  ",CHAR(34),INDEX(Methods[Method Link],$A4973),CHAR(34),
", OrganizationID: *OrganizationID",TEXT(MATCH(INDEX(Methods[Organization Name],$A4973),Organizations[Organization Name],0),"0000"),"}"))</f>
        <v>#REF!</v>
      </c>
      <c r="Q4973" t="e">
        <f>IF(INDEX(Variables[Variable Type],$A4973)="","",
CONCATENATE("  - &amp;VariableID",TEXT($A4973,"0000"),
" {","VariableTypeCV:  ",CHAR(34),INDEX(Variables[Variable Type],$A4973),CHAR(34),
", VariableCode:  ",CHAR(34),INDEX(Variables[Variable Code],$A4973),CHAR(34),
", VariableNameCV:  ",CHAR(34),INDEX(Variables[Variable Name],$A4973),CHAR(34),
", VariableDefinition:  ",CHAR(34),INDEX(Variables[Variable Definition],$A4973),CHAR(34),
", SpecciationCV:  ",CHAR(34),INDEX(Variables[Speciation],$A4973),CHAR(34),
", NoDataValue:  ",CHAR(34),INDEX(Variables[No Data Value],$A4973),CHAR(34),"}"))</f>
        <v>#REF!</v>
      </c>
    </row>
    <row r="4974" spans="1:17" x14ac:dyDescent="0.25">
      <c r="A4974">
        <v>4971</v>
      </c>
      <c r="D4974" t="e">
        <f>IF(INDEX(People[First Name],$A4974)="","",
CONCATENATE("  - &amp;PersonID",TEXT($A4974,"0000"),
" {","PersonFirstName:  ",CHAR(34),INDEX(People[First Name],$A4974),CHAR(34),
", PersonMiddleName:  ",CHAR(34),INDEX(People[Middle Name],$A4974),CHAR(34),
", PersonLastName:  ",CHAR(34),INDEX(People[Last Name],$A4974),CHAR(34),"}"))</f>
        <v>#REF!</v>
      </c>
      <c r="E4974" t="e">
        <f>IF(INDEX(Organizations[Organization Type '[CV']],$A4974)="","",
CONCATENATE("  - &amp;OrganizationID",TEXT($A4974,"0000"),
" {","OrganizationTypeCV:  ",CHAR(34),INDEX(Organizations[Organization Type '[CV']],$A4974),CHAR(34),
", OrganizationCode:  ",CHAR(34),INDEX(Organizations[Organization Code],$A4974),CHAR(34),
", OrganizationName:  ",CHAR(34),INDEX(Organizations[Organization Name],$A4974),CHAR(34),
", OrganizationDescription:  ",CHAR(34),INDEX(Organizations[Organization Description],$A4974),CHAR(34),
", OrganizationLink:  ",CHAR(34),INDEX(Organizations[Organization Link],$A4974),CHAR(34),"}"))</f>
        <v>#REF!</v>
      </c>
      <c r="F4974" t="e">
        <f>IF(INDEX(People[First Name],$A4974)="","",
CONCATENATE("  - &amp;AffiliationID",TEXT($A4974,"0000"),
" {PersonID: *PersonID",TEXT($A4974,"0000"),
", OrganizationID: *OrganizationID",TEXT(MATCH(INDEX(People[Organization Name],$A4974),Organizations[Organization Name],0),"0000"),
", IsPrimaryOrganizationContact: , AffiliationStartDate: , AffiliationEndDate: , PrimaryPhone: ",
", PrimaryEmail: ",CHAR(34),INDEX(People[Primary Email],$A4974),CHAR(34),
", PrimaryAddress: ",CHAR(34),INDEX(People[Primary Address],$A4974),CHAR(34),
", PersonLink: }"))</f>
        <v>#REF!</v>
      </c>
      <c r="H4974" t="e">
        <f>IF(COUNTA(CitationInformation)=0,"",IF(INDEX(AuthorList[Author Name],$A4974)="","",
CONCATENATE("  - &amp;AuthorListID",TEXT($A4974,"0000"),
"  {CitationID: *CitationID0001",
", PersonID: *PersonID",TEXT(MATCH(INDEX(AuthorList[Author Name],$A4974),People[Full Name],0),"0000"),
", AuthorOrder: ",INDEX(AuthorList[Author Number],$A4974),"}")))</f>
        <v>#REF!</v>
      </c>
      <c r="K4974" t="e">
        <f>IF(INDEX(SamplingFeatures[Feature Code],$A4974)="","",
CONCATENATE("  - &amp;SamplingFeatureID",TEXT($A4974,"0000"),
" {","SamplingFeatureUUID:  ",CHAR(34),INDEX(SamplingFeatures[Sampling Feature UUID],$A4974),CHAR(34),
", SamplingFeatureTypeCV:  ",CHAR(34),INDEX(SamplingFeatures[Sampling Feature Type],$A4974),CHAR(34),
", SamplingFeatureCode:  ",CHAR(34),INDEX(SamplingFeatures[Feature Code],$A4974),CHAR(34),
", SamplingFeatureName:  ",CHAR(34),INDEX(SamplingFeatures[Feature Name],$A4974),CHAR(34),
", SamplingFeatureDescription:  ",CHAR(34),INDEX(SamplingFeatures[Feature Description],$A4974),CHAR(34),
", SamplingFeatureGeotypeCV:  ",CHAR(34),INDEX(SamplingFeatures[Feature Geo Type],$A4974),CHAR(34),
", FeatureGeometry:  ",CHAR(34),INDEX(SamplingFeatures[Feature Geometry],$A4974),CHAR(34),
", Elevation_m:  ",CHAR(34),INDEX(SamplingFeatures[Elevation_m],$A4974),CHAR(34),
", ElevationDatumCV:  ",CHAR(34),ElevationDatum,CHAR(34),"}"))</f>
        <v>#REF!</v>
      </c>
      <c r="L4974" t="e">
        <f>IF(INDEX(SamplingFeatures[Sampling Feature Type],$A4974)&lt;&gt;"Site","",
CONCATENATE("  - &amp;SiteID",TEXT(SUMPRODUCT(--($L$3:$L4973&lt;&gt;"")),"0000"),
" {","SamplingFeatureID:  *SamplingFeatureID",TEXT($A4974,"0000"),
", SiteTypeCV:  ",CHAR(34),INDEX(Sites[Site Type],$A4974),CHAR(34),
", Latitude:  ",INDEX(Sites[Latitude],$A4974),
", Longitude:  ",INDEX(Sites[Longitude],$A4974),
", SRSName:  ",CHAR(34),LatLonDatum,CHAR(34),"}"))</f>
        <v>#REF!</v>
      </c>
      <c r="M4974" t="e">
        <f>IF(INDEX(SamplingFeatures[Sampling Feature Type],$A4974)&lt;&gt;"Specimen","",
CONCATENATE("  - &amp;SpecimenID",TEXT(SUMPRODUCT(--($M$3:$M4973&lt;&gt;"")),"0000"),
" {","SamplingFeatureID:  *SamplingFeatureID",TEXT($A4974,"0000"),
", SpecimenTypeCV:  ",CHAR(34),INDEX(Specimens[Specimen Type],$A4974),CHAR(34),
", SpecimenMediumCV:  ",INDEX(Specimens[Specimen Medium],$A4974),
", IsFieldSpecimen:  ",CHAR(34),INDEX(Specimens[Is Field Specimen?],$A4974),CHAR(34),"}"))</f>
        <v>#REF!</v>
      </c>
      <c r="N4974" t="e">
        <f>IF(COUNTA(SpatialOffsets[])=0,"", IF(INDEX(SpatialOffsets[Spatial Offset Type],$A4974)="","",
CONCATENATE("  - &amp;SpatialOffsetID",TEXT($A4974,"0000"),
" {","SpatialOffsetTypeCV:  ",CHAR(34),INDEX(SpatialOffsets[Spatial Offset Type],$A4974),CHAR(34),
", Offset1Value:  ",INDEX(SpatialOffsets[Offset 1 Value],$A4974),
", Offset1UnitID:  ",CHAR(34),INDEX(SpatialOffsets[Offset 1 Unit],$A4974),CHAR(34),
", Offset2Value:  ",INDEX(SpatialOffsets[Offset 2 Value],$A4974),
", Offset2UnitID:  ",CHAR(34),INDEX(SpatialOffsets[Offset 2 Unit],$A4974),CHAR(34),
", Offset3Value:  ",INDEX(SpatialOffsets[Offset 3 Value],$A4974),
", Offset3UnitID:  ",CHAR(34),INDEX(SpatialOffsets[Offset 3 Unit],$A4974),CHAR(34),,"}")))</f>
        <v>#REF!</v>
      </c>
      <c r="O4974" t="e">
        <f>IF(COUNTA(RelatedFeatures[])=0,"", IF(INDEX(RelatedFeatures[First Sampling Feature Code],$A4974)="","",
CONCATENATE("  - &amp;RelationID",TEXT($A4974,"0000"),
" {","SamplingFeatureID:  *SamplingFeatureID",TEXT(MATCH(INDEX(RelatedFeatures[First Sampling Feature Code],$A4974),SamplingFeatures[Feature Code],0),"0000"),
", RelationshipTypeCV:  ",CHAR(34),INDEX(RelatedFeatures[Relationship Type],$A4974),CHAR(34),
", RelatedFeatureID: *SamplingFeatureID",TEXT(MATCH(INDEX(RelatedFeatures[Second Sampling Feature Code],$A4974),SamplingFeatures[Feature Code],0),"0000"),
", SpatialOffsetID:  ",IF(INDEX(RelatedFeatures[Offset Number],$A4974)="","",CONCATENATE("*SpatialOffsetID",TEXT(INDEX(RelatedFeatures[Offset Number],$A4974),"0000"))),"}")))</f>
        <v>#REF!</v>
      </c>
      <c r="P4974" t="e">
        <f>IF(INDEX(Methods[Method Type],$A4974)="","",
CONCATENATE("  - &amp;MethodID",TEXT($A4974,"0000"),
" {","MethodTypeCV:  ",CHAR(34),INDEX(Methods[Method Type],$A4974),CHAR(34),
", MethodCode:  ",CHAR(34),INDEX(Methods[Method Code],$A4974),CHAR(34),
", MethodName:  ",CHAR(34),INDEX(Methods[Method Name],$A4974),CHAR(34),
", MethodDescription:  ",CHAR(34),INDEX(Methods[Method Description],$A4974),CHAR(34),
", MethodLink:  ",CHAR(34),INDEX(Methods[Method Link],$A4974),CHAR(34),
", OrganizationID: *OrganizationID",TEXT(MATCH(INDEX(Methods[Organization Name],$A4974),Organizations[Organization Name],0),"0000"),"}"))</f>
        <v>#REF!</v>
      </c>
      <c r="Q4974" t="e">
        <f>IF(INDEX(Variables[Variable Type],$A4974)="","",
CONCATENATE("  - &amp;VariableID",TEXT($A4974,"0000"),
" {","VariableTypeCV:  ",CHAR(34),INDEX(Variables[Variable Type],$A4974),CHAR(34),
", VariableCode:  ",CHAR(34),INDEX(Variables[Variable Code],$A4974),CHAR(34),
", VariableNameCV:  ",CHAR(34),INDEX(Variables[Variable Name],$A4974),CHAR(34),
", VariableDefinition:  ",CHAR(34),INDEX(Variables[Variable Definition],$A4974),CHAR(34),
", SpecciationCV:  ",CHAR(34),INDEX(Variables[Speciation],$A4974),CHAR(34),
", NoDataValue:  ",CHAR(34),INDEX(Variables[No Data Value],$A4974),CHAR(34),"}"))</f>
        <v>#REF!</v>
      </c>
    </row>
    <row r="4975" spans="1:17" x14ac:dyDescent="0.25">
      <c r="A4975">
        <v>4972</v>
      </c>
      <c r="D4975" t="e">
        <f>IF(INDEX(People[First Name],$A4975)="","",
CONCATENATE("  - &amp;PersonID",TEXT($A4975,"0000"),
" {","PersonFirstName:  ",CHAR(34),INDEX(People[First Name],$A4975),CHAR(34),
", PersonMiddleName:  ",CHAR(34),INDEX(People[Middle Name],$A4975),CHAR(34),
", PersonLastName:  ",CHAR(34),INDEX(People[Last Name],$A4975),CHAR(34),"}"))</f>
        <v>#REF!</v>
      </c>
      <c r="E4975" t="e">
        <f>IF(INDEX(Organizations[Organization Type '[CV']],$A4975)="","",
CONCATENATE("  - &amp;OrganizationID",TEXT($A4975,"0000"),
" {","OrganizationTypeCV:  ",CHAR(34),INDEX(Organizations[Organization Type '[CV']],$A4975),CHAR(34),
", OrganizationCode:  ",CHAR(34),INDEX(Organizations[Organization Code],$A4975),CHAR(34),
", OrganizationName:  ",CHAR(34),INDEX(Organizations[Organization Name],$A4975),CHAR(34),
", OrganizationDescription:  ",CHAR(34),INDEX(Organizations[Organization Description],$A4975),CHAR(34),
", OrganizationLink:  ",CHAR(34),INDEX(Organizations[Organization Link],$A4975),CHAR(34),"}"))</f>
        <v>#REF!</v>
      </c>
      <c r="F4975" t="e">
        <f>IF(INDEX(People[First Name],$A4975)="","",
CONCATENATE("  - &amp;AffiliationID",TEXT($A4975,"0000"),
" {PersonID: *PersonID",TEXT($A4975,"0000"),
", OrganizationID: *OrganizationID",TEXT(MATCH(INDEX(People[Organization Name],$A4975),Organizations[Organization Name],0),"0000"),
", IsPrimaryOrganizationContact: , AffiliationStartDate: , AffiliationEndDate: , PrimaryPhone: ",
", PrimaryEmail: ",CHAR(34),INDEX(People[Primary Email],$A4975),CHAR(34),
", PrimaryAddress: ",CHAR(34),INDEX(People[Primary Address],$A4975),CHAR(34),
", PersonLink: }"))</f>
        <v>#REF!</v>
      </c>
      <c r="H4975" t="e">
        <f>IF(COUNTA(CitationInformation)=0,"",IF(INDEX(AuthorList[Author Name],$A4975)="","",
CONCATENATE("  - &amp;AuthorListID",TEXT($A4975,"0000"),
"  {CitationID: *CitationID0001",
", PersonID: *PersonID",TEXT(MATCH(INDEX(AuthorList[Author Name],$A4975),People[Full Name],0),"0000"),
", AuthorOrder: ",INDEX(AuthorList[Author Number],$A4975),"}")))</f>
        <v>#REF!</v>
      </c>
      <c r="K4975" t="e">
        <f>IF(INDEX(SamplingFeatures[Feature Code],$A4975)="","",
CONCATENATE("  - &amp;SamplingFeatureID",TEXT($A4975,"0000"),
" {","SamplingFeatureUUID:  ",CHAR(34),INDEX(SamplingFeatures[Sampling Feature UUID],$A4975),CHAR(34),
", SamplingFeatureTypeCV:  ",CHAR(34),INDEX(SamplingFeatures[Sampling Feature Type],$A4975),CHAR(34),
", SamplingFeatureCode:  ",CHAR(34),INDEX(SamplingFeatures[Feature Code],$A4975),CHAR(34),
", SamplingFeatureName:  ",CHAR(34),INDEX(SamplingFeatures[Feature Name],$A4975),CHAR(34),
", SamplingFeatureDescription:  ",CHAR(34),INDEX(SamplingFeatures[Feature Description],$A4975),CHAR(34),
", SamplingFeatureGeotypeCV:  ",CHAR(34),INDEX(SamplingFeatures[Feature Geo Type],$A4975),CHAR(34),
", FeatureGeometry:  ",CHAR(34),INDEX(SamplingFeatures[Feature Geometry],$A4975),CHAR(34),
", Elevation_m:  ",CHAR(34),INDEX(SamplingFeatures[Elevation_m],$A4975),CHAR(34),
", ElevationDatumCV:  ",CHAR(34),ElevationDatum,CHAR(34),"}"))</f>
        <v>#REF!</v>
      </c>
      <c r="L4975" t="e">
        <f>IF(INDEX(SamplingFeatures[Sampling Feature Type],$A4975)&lt;&gt;"Site","",
CONCATENATE("  - &amp;SiteID",TEXT(SUMPRODUCT(--($L$3:$L4974&lt;&gt;"")),"0000"),
" {","SamplingFeatureID:  *SamplingFeatureID",TEXT($A4975,"0000"),
", SiteTypeCV:  ",CHAR(34),INDEX(Sites[Site Type],$A4975),CHAR(34),
", Latitude:  ",INDEX(Sites[Latitude],$A4975),
", Longitude:  ",INDEX(Sites[Longitude],$A4975),
", SRSName:  ",CHAR(34),LatLonDatum,CHAR(34),"}"))</f>
        <v>#REF!</v>
      </c>
      <c r="M4975" t="e">
        <f>IF(INDEX(SamplingFeatures[Sampling Feature Type],$A4975)&lt;&gt;"Specimen","",
CONCATENATE("  - &amp;SpecimenID",TEXT(SUMPRODUCT(--($M$3:$M4974&lt;&gt;"")),"0000"),
" {","SamplingFeatureID:  *SamplingFeatureID",TEXT($A4975,"0000"),
", SpecimenTypeCV:  ",CHAR(34),INDEX(Specimens[Specimen Type],$A4975),CHAR(34),
", SpecimenMediumCV:  ",INDEX(Specimens[Specimen Medium],$A4975),
", IsFieldSpecimen:  ",CHAR(34),INDEX(Specimens[Is Field Specimen?],$A4975),CHAR(34),"}"))</f>
        <v>#REF!</v>
      </c>
      <c r="N4975" t="e">
        <f>IF(COUNTA(SpatialOffsets[])=0,"", IF(INDEX(SpatialOffsets[Spatial Offset Type],$A4975)="","",
CONCATENATE("  - &amp;SpatialOffsetID",TEXT($A4975,"0000"),
" {","SpatialOffsetTypeCV:  ",CHAR(34),INDEX(SpatialOffsets[Spatial Offset Type],$A4975),CHAR(34),
", Offset1Value:  ",INDEX(SpatialOffsets[Offset 1 Value],$A4975),
", Offset1UnitID:  ",CHAR(34),INDEX(SpatialOffsets[Offset 1 Unit],$A4975),CHAR(34),
", Offset2Value:  ",INDEX(SpatialOffsets[Offset 2 Value],$A4975),
", Offset2UnitID:  ",CHAR(34),INDEX(SpatialOffsets[Offset 2 Unit],$A4975),CHAR(34),
", Offset3Value:  ",INDEX(SpatialOffsets[Offset 3 Value],$A4975),
", Offset3UnitID:  ",CHAR(34),INDEX(SpatialOffsets[Offset 3 Unit],$A4975),CHAR(34),,"}")))</f>
        <v>#REF!</v>
      </c>
      <c r="O4975" t="e">
        <f>IF(COUNTA(RelatedFeatures[])=0,"", IF(INDEX(RelatedFeatures[First Sampling Feature Code],$A4975)="","",
CONCATENATE("  - &amp;RelationID",TEXT($A4975,"0000"),
" {","SamplingFeatureID:  *SamplingFeatureID",TEXT(MATCH(INDEX(RelatedFeatures[First Sampling Feature Code],$A4975),SamplingFeatures[Feature Code],0),"0000"),
", RelationshipTypeCV:  ",CHAR(34),INDEX(RelatedFeatures[Relationship Type],$A4975),CHAR(34),
", RelatedFeatureID: *SamplingFeatureID",TEXT(MATCH(INDEX(RelatedFeatures[Second Sampling Feature Code],$A4975),SamplingFeatures[Feature Code],0),"0000"),
", SpatialOffsetID:  ",IF(INDEX(RelatedFeatures[Offset Number],$A4975)="","",CONCATENATE("*SpatialOffsetID",TEXT(INDEX(RelatedFeatures[Offset Number],$A4975),"0000"))),"}")))</f>
        <v>#REF!</v>
      </c>
      <c r="P4975" t="e">
        <f>IF(INDEX(Methods[Method Type],$A4975)="","",
CONCATENATE("  - &amp;MethodID",TEXT($A4975,"0000"),
" {","MethodTypeCV:  ",CHAR(34),INDEX(Methods[Method Type],$A4975),CHAR(34),
", MethodCode:  ",CHAR(34),INDEX(Methods[Method Code],$A4975),CHAR(34),
", MethodName:  ",CHAR(34),INDEX(Methods[Method Name],$A4975),CHAR(34),
", MethodDescription:  ",CHAR(34),INDEX(Methods[Method Description],$A4975),CHAR(34),
", MethodLink:  ",CHAR(34),INDEX(Methods[Method Link],$A4975),CHAR(34),
", OrganizationID: *OrganizationID",TEXT(MATCH(INDEX(Methods[Organization Name],$A4975),Organizations[Organization Name],0),"0000"),"}"))</f>
        <v>#REF!</v>
      </c>
      <c r="Q4975" t="e">
        <f>IF(INDEX(Variables[Variable Type],$A4975)="","",
CONCATENATE("  - &amp;VariableID",TEXT($A4975,"0000"),
" {","VariableTypeCV:  ",CHAR(34),INDEX(Variables[Variable Type],$A4975),CHAR(34),
", VariableCode:  ",CHAR(34),INDEX(Variables[Variable Code],$A4975),CHAR(34),
", VariableNameCV:  ",CHAR(34),INDEX(Variables[Variable Name],$A4975),CHAR(34),
", VariableDefinition:  ",CHAR(34),INDEX(Variables[Variable Definition],$A4975),CHAR(34),
", SpecciationCV:  ",CHAR(34),INDEX(Variables[Speciation],$A4975),CHAR(34),
", NoDataValue:  ",CHAR(34),INDEX(Variables[No Data Value],$A4975),CHAR(34),"}"))</f>
        <v>#REF!</v>
      </c>
    </row>
    <row r="4976" spans="1:17" x14ac:dyDescent="0.25">
      <c r="A4976">
        <v>4973</v>
      </c>
      <c r="D4976" t="e">
        <f>IF(INDEX(People[First Name],$A4976)="","",
CONCATENATE("  - &amp;PersonID",TEXT($A4976,"0000"),
" {","PersonFirstName:  ",CHAR(34),INDEX(People[First Name],$A4976),CHAR(34),
", PersonMiddleName:  ",CHAR(34),INDEX(People[Middle Name],$A4976),CHAR(34),
", PersonLastName:  ",CHAR(34),INDEX(People[Last Name],$A4976),CHAR(34),"}"))</f>
        <v>#REF!</v>
      </c>
      <c r="E4976" t="e">
        <f>IF(INDEX(Organizations[Organization Type '[CV']],$A4976)="","",
CONCATENATE("  - &amp;OrganizationID",TEXT($A4976,"0000"),
" {","OrganizationTypeCV:  ",CHAR(34),INDEX(Organizations[Organization Type '[CV']],$A4976),CHAR(34),
", OrganizationCode:  ",CHAR(34),INDEX(Organizations[Organization Code],$A4976),CHAR(34),
", OrganizationName:  ",CHAR(34),INDEX(Organizations[Organization Name],$A4976),CHAR(34),
", OrganizationDescription:  ",CHAR(34),INDEX(Organizations[Organization Description],$A4976),CHAR(34),
", OrganizationLink:  ",CHAR(34),INDEX(Organizations[Organization Link],$A4976),CHAR(34),"}"))</f>
        <v>#REF!</v>
      </c>
      <c r="F4976" t="e">
        <f>IF(INDEX(People[First Name],$A4976)="","",
CONCATENATE("  - &amp;AffiliationID",TEXT($A4976,"0000"),
" {PersonID: *PersonID",TEXT($A4976,"0000"),
", OrganizationID: *OrganizationID",TEXT(MATCH(INDEX(People[Organization Name],$A4976),Organizations[Organization Name],0),"0000"),
", IsPrimaryOrganizationContact: , AffiliationStartDate: , AffiliationEndDate: , PrimaryPhone: ",
", PrimaryEmail: ",CHAR(34),INDEX(People[Primary Email],$A4976),CHAR(34),
", PrimaryAddress: ",CHAR(34),INDEX(People[Primary Address],$A4976),CHAR(34),
", PersonLink: }"))</f>
        <v>#REF!</v>
      </c>
      <c r="H4976" t="e">
        <f>IF(COUNTA(CitationInformation)=0,"",IF(INDEX(AuthorList[Author Name],$A4976)="","",
CONCATENATE("  - &amp;AuthorListID",TEXT($A4976,"0000"),
"  {CitationID: *CitationID0001",
", PersonID: *PersonID",TEXT(MATCH(INDEX(AuthorList[Author Name],$A4976),People[Full Name],0),"0000"),
", AuthorOrder: ",INDEX(AuthorList[Author Number],$A4976),"}")))</f>
        <v>#REF!</v>
      </c>
      <c r="K4976" t="e">
        <f>IF(INDEX(SamplingFeatures[Feature Code],$A4976)="","",
CONCATENATE("  - &amp;SamplingFeatureID",TEXT($A4976,"0000"),
" {","SamplingFeatureUUID:  ",CHAR(34),INDEX(SamplingFeatures[Sampling Feature UUID],$A4976),CHAR(34),
", SamplingFeatureTypeCV:  ",CHAR(34),INDEX(SamplingFeatures[Sampling Feature Type],$A4976),CHAR(34),
", SamplingFeatureCode:  ",CHAR(34),INDEX(SamplingFeatures[Feature Code],$A4976),CHAR(34),
", SamplingFeatureName:  ",CHAR(34),INDEX(SamplingFeatures[Feature Name],$A4976),CHAR(34),
", SamplingFeatureDescription:  ",CHAR(34),INDEX(SamplingFeatures[Feature Description],$A4976),CHAR(34),
", SamplingFeatureGeotypeCV:  ",CHAR(34),INDEX(SamplingFeatures[Feature Geo Type],$A4976),CHAR(34),
", FeatureGeometry:  ",CHAR(34),INDEX(SamplingFeatures[Feature Geometry],$A4976),CHAR(34),
", Elevation_m:  ",CHAR(34),INDEX(SamplingFeatures[Elevation_m],$A4976),CHAR(34),
", ElevationDatumCV:  ",CHAR(34),ElevationDatum,CHAR(34),"}"))</f>
        <v>#REF!</v>
      </c>
      <c r="L4976" t="e">
        <f>IF(INDEX(SamplingFeatures[Sampling Feature Type],$A4976)&lt;&gt;"Site","",
CONCATENATE("  - &amp;SiteID",TEXT(SUMPRODUCT(--($L$3:$L4975&lt;&gt;"")),"0000"),
" {","SamplingFeatureID:  *SamplingFeatureID",TEXT($A4976,"0000"),
", SiteTypeCV:  ",CHAR(34),INDEX(Sites[Site Type],$A4976),CHAR(34),
", Latitude:  ",INDEX(Sites[Latitude],$A4976),
", Longitude:  ",INDEX(Sites[Longitude],$A4976),
", SRSName:  ",CHAR(34),LatLonDatum,CHAR(34),"}"))</f>
        <v>#REF!</v>
      </c>
      <c r="M4976" t="e">
        <f>IF(INDEX(SamplingFeatures[Sampling Feature Type],$A4976)&lt;&gt;"Specimen","",
CONCATENATE("  - &amp;SpecimenID",TEXT(SUMPRODUCT(--($M$3:$M4975&lt;&gt;"")),"0000"),
" {","SamplingFeatureID:  *SamplingFeatureID",TEXT($A4976,"0000"),
", SpecimenTypeCV:  ",CHAR(34),INDEX(Specimens[Specimen Type],$A4976),CHAR(34),
", SpecimenMediumCV:  ",INDEX(Specimens[Specimen Medium],$A4976),
", IsFieldSpecimen:  ",CHAR(34),INDEX(Specimens[Is Field Specimen?],$A4976),CHAR(34),"}"))</f>
        <v>#REF!</v>
      </c>
      <c r="N4976" t="e">
        <f>IF(COUNTA(SpatialOffsets[])=0,"", IF(INDEX(SpatialOffsets[Spatial Offset Type],$A4976)="","",
CONCATENATE("  - &amp;SpatialOffsetID",TEXT($A4976,"0000"),
" {","SpatialOffsetTypeCV:  ",CHAR(34),INDEX(SpatialOffsets[Spatial Offset Type],$A4976),CHAR(34),
", Offset1Value:  ",INDEX(SpatialOffsets[Offset 1 Value],$A4976),
", Offset1UnitID:  ",CHAR(34),INDEX(SpatialOffsets[Offset 1 Unit],$A4976),CHAR(34),
", Offset2Value:  ",INDEX(SpatialOffsets[Offset 2 Value],$A4976),
", Offset2UnitID:  ",CHAR(34),INDEX(SpatialOffsets[Offset 2 Unit],$A4976),CHAR(34),
", Offset3Value:  ",INDEX(SpatialOffsets[Offset 3 Value],$A4976),
", Offset3UnitID:  ",CHAR(34),INDEX(SpatialOffsets[Offset 3 Unit],$A4976),CHAR(34),,"}")))</f>
        <v>#REF!</v>
      </c>
      <c r="O4976" t="e">
        <f>IF(COUNTA(RelatedFeatures[])=0,"", IF(INDEX(RelatedFeatures[First Sampling Feature Code],$A4976)="","",
CONCATENATE("  - &amp;RelationID",TEXT($A4976,"0000"),
" {","SamplingFeatureID:  *SamplingFeatureID",TEXT(MATCH(INDEX(RelatedFeatures[First Sampling Feature Code],$A4976),SamplingFeatures[Feature Code],0),"0000"),
", RelationshipTypeCV:  ",CHAR(34),INDEX(RelatedFeatures[Relationship Type],$A4976),CHAR(34),
", RelatedFeatureID: *SamplingFeatureID",TEXT(MATCH(INDEX(RelatedFeatures[Second Sampling Feature Code],$A4976),SamplingFeatures[Feature Code],0),"0000"),
", SpatialOffsetID:  ",IF(INDEX(RelatedFeatures[Offset Number],$A4976)="","",CONCATENATE("*SpatialOffsetID",TEXT(INDEX(RelatedFeatures[Offset Number],$A4976),"0000"))),"}")))</f>
        <v>#REF!</v>
      </c>
      <c r="P4976" t="e">
        <f>IF(INDEX(Methods[Method Type],$A4976)="","",
CONCATENATE("  - &amp;MethodID",TEXT($A4976,"0000"),
" {","MethodTypeCV:  ",CHAR(34),INDEX(Methods[Method Type],$A4976),CHAR(34),
", MethodCode:  ",CHAR(34),INDEX(Methods[Method Code],$A4976),CHAR(34),
", MethodName:  ",CHAR(34),INDEX(Methods[Method Name],$A4976),CHAR(34),
", MethodDescription:  ",CHAR(34),INDEX(Methods[Method Description],$A4976),CHAR(34),
", MethodLink:  ",CHAR(34),INDEX(Methods[Method Link],$A4976),CHAR(34),
", OrganizationID: *OrganizationID",TEXT(MATCH(INDEX(Methods[Organization Name],$A4976),Organizations[Organization Name],0),"0000"),"}"))</f>
        <v>#REF!</v>
      </c>
      <c r="Q4976" t="e">
        <f>IF(INDEX(Variables[Variable Type],$A4976)="","",
CONCATENATE("  - &amp;VariableID",TEXT($A4976,"0000"),
" {","VariableTypeCV:  ",CHAR(34),INDEX(Variables[Variable Type],$A4976),CHAR(34),
", VariableCode:  ",CHAR(34),INDEX(Variables[Variable Code],$A4976),CHAR(34),
", VariableNameCV:  ",CHAR(34),INDEX(Variables[Variable Name],$A4976),CHAR(34),
", VariableDefinition:  ",CHAR(34),INDEX(Variables[Variable Definition],$A4976),CHAR(34),
", SpecciationCV:  ",CHAR(34),INDEX(Variables[Speciation],$A4976),CHAR(34),
", NoDataValue:  ",CHAR(34),INDEX(Variables[No Data Value],$A4976),CHAR(34),"}"))</f>
        <v>#REF!</v>
      </c>
    </row>
    <row r="4977" spans="1:17" x14ac:dyDescent="0.25">
      <c r="A4977">
        <v>4974</v>
      </c>
      <c r="D4977" t="e">
        <f>IF(INDEX(People[First Name],$A4977)="","",
CONCATENATE("  - &amp;PersonID",TEXT($A4977,"0000"),
" {","PersonFirstName:  ",CHAR(34),INDEX(People[First Name],$A4977),CHAR(34),
", PersonMiddleName:  ",CHAR(34),INDEX(People[Middle Name],$A4977),CHAR(34),
", PersonLastName:  ",CHAR(34),INDEX(People[Last Name],$A4977),CHAR(34),"}"))</f>
        <v>#REF!</v>
      </c>
      <c r="E4977" t="e">
        <f>IF(INDEX(Organizations[Organization Type '[CV']],$A4977)="","",
CONCATENATE("  - &amp;OrganizationID",TEXT($A4977,"0000"),
" {","OrganizationTypeCV:  ",CHAR(34),INDEX(Organizations[Organization Type '[CV']],$A4977),CHAR(34),
", OrganizationCode:  ",CHAR(34),INDEX(Organizations[Organization Code],$A4977),CHAR(34),
", OrganizationName:  ",CHAR(34),INDEX(Organizations[Organization Name],$A4977),CHAR(34),
", OrganizationDescription:  ",CHAR(34),INDEX(Organizations[Organization Description],$A4977),CHAR(34),
", OrganizationLink:  ",CHAR(34),INDEX(Organizations[Organization Link],$A4977),CHAR(34),"}"))</f>
        <v>#REF!</v>
      </c>
      <c r="F4977" t="e">
        <f>IF(INDEX(People[First Name],$A4977)="","",
CONCATENATE("  - &amp;AffiliationID",TEXT($A4977,"0000"),
" {PersonID: *PersonID",TEXT($A4977,"0000"),
", OrganizationID: *OrganizationID",TEXT(MATCH(INDEX(People[Organization Name],$A4977),Organizations[Organization Name],0),"0000"),
", IsPrimaryOrganizationContact: , AffiliationStartDate: , AffiliationEndDate: , PrimaryPhone: ",
", PrimaryEmail: ",CHAR(34),INDEX(People[Primary Email],$A4977),CHAR(34),
", PrimaryAddress: ",CHAR(34),INDEX(People[Primary Address],$A4977),CHAR(34),
", PersonLink: }"))</f>
        <v>#REF!</v>
      </c>
      <c r="H4977" t="e">
        <f>IF(COUNTA(CitationInformation)=0,"",IF(INDEX(AuthorList[Author Name],$A4977)="","",
CONCATENATE("  - &amp;AuthorListID",TEXT($A4977,"0000"),
"  {CitationID: *CitationID0001",
", PersonID: *PersonID",TEXT(MATCH(INDEX(AuthorList[Author Name],$A4977),People[Full Name],0),"0000"),
", AuthorOrder: ",INDEX(AuthorList[Author Number],$A4977),"}")))</f>
        <v>#REF!</v>
      </c>
      <c r="K4977" t="e">
        <f>IF(INDEX(SamplingFeatures[Feature Code],$A4977)="","",
CONCATENATE("  - &amp;SamplingFeatureID",TEXT($A4977,"0000"),
" {","SamplingFeatureUUID:  ",CHAR(34),INDEX(SamplingFeatures[Sampling Feature UUID],$A4977),CHAR(34),
", SamplingFeatureTypeCV:  ",CHAR(34),INDEX(SamplingFeatures[Sampling Feature Type],$A4977),CHAR(34),
", SamplingFeatureCode:  ",CHAR(34),INDEX(SamplingFeatures[Feature Code],$A4977),CHAR(34),
", SamplingFeatureName:  ",CHAR(34),INDEX(SamplingFeatures[Feature Name],$A4977),CHAR(34),
", SamplingFeatureDescription:  ",CHAR(34),INDEX(SamplingFeatures[Feature Description],$A4977),CHAR(34),
", SamplingFeatureGeotypeCV:  ",CHAR(34),INDEX(SamplingFeatures[Feature Geo Type],$A4977),CHAR(34),
", FeatureGeometry:  ",CHAR(34),INDEX(SamplingFeatures[Feature Geometry],$A4977),CHAR(34),
", Elevation_m:  ",CHAR(34),INDEX(SamplingFeatures[Elevation_m],$A4977),CHAR(34),
", ElevationDatumCV:  ",CHAR(34),ElevationDatum,CHAR(34),"}"))</f>
        <v>#REF!</v>
      </c>
      <c r="L4977" t="e">
        <f>IF(INDEX(SamplingFeatures[Sampling Feature Type],$A4977)&lt;&gt;"Site","",
CONCATENATE("  - &amp;SiteID",TEXT(SUMPRODUCT(--($L$3:$L4976&lt;&gt;"")),"0000"),
" {","SamplingFeatureID:  *SamplingFeatureID",TEXT($A4977,"0000"),
", SiteTypeCV:  ",CHAR(34),INDEX(Sites[Site Type],$A4977),CHAR(34),
", Latitude:  ",INDEX(Sites[Latitude],$A4977),
", Longitude:  ",INDEX(Sites[Longitude],$A4977),
", SRSName:  ",CHAR(34),LatLonDatum,CHAR(34),"}"))</f>
        <v>#REF!</v>
      </c>
      <c r="M4977" t="e">
        <f>IF(INDEX(SamplingFeatures[Sampling Feature Type],$A4977)&lt;&gt;"Specimen","",
CONCATENATE("  - &amp;SpecimenID",TEXT(SUMPRODUCT(--($M$3:$M4976&lt;&gt;"")),"0000"),
" {","SamplingFeatureID:  *SamplingFeatureID",TEXT($A4977,"0000"),
", SpecimenTypeCV:  ",CHAR(34),INDEX(Specimens[Specimen Type],$A4977),CHAR(34),
", SpecimenMediumCV:  ",INDEX(Specimens[Specimen Medium],$A4977),
", IsFieldSpecimen:  ",CHAR(34),INDEX(Specimens[Is Field Specimen?],$A4977),CHAR(34),"}"))</f>
        <v>#REF!</v>
      </c>
      <c r="N4977" t="e">
        <f>IF(COUNTA(SpatialOffsets[])=0,"", IF(INDEX(SpatialOffsets[Spatial Offset Type],$A4977)="","",
CONCATENATE("  - &amp;SpatialOffsetID",TEXT($A4977,"0000"),
" {","SpatialOffsetTypeCV:  ",CHAR(34),INDEX(SpatialOffsets[Spatial Offset Type],$A4977),CHAR(34),
", Offset1Value:  ",INDEX(SpatialOffsets[Offset 1 Value],$A4977),
", Offset1UnitID:  ",CHAR(34),INDEX(SpatialOffsets[Offset 1 Unit],$A4977),CHAR(34),
", Offset2Value:  ",INDEX(SpatialOffsets[Offset 2 Value],$A4977),
", Offset2UnitID:  ",CHAR(34),INDEX(SpatialOffsets[Offset 2 Unit],$A4977),CHAR(34),
", Offset3Value:  ",INDEX(SpatialOffsets[Offset 3 Value],$A4977),
", Offset3UnitID:  ",CHAR(34),INDEX(SpatialOffsets[Offset 3 Unit],$A4977),CHAR(34),,"}")))</f>
        <v>#REF!</v>
      </c>
      <c r="O4977" t="e">
        <f>IF(COUNTA(RelatedFeatures[])=0,"", IF(INDEX(RelatedFeatures[First Sampling Feature Code],$A4977)="","",
CONCATENATE("  - &amp;RelationID",TEXT($A4977,"0000"),
" {","SamplingFeatureID:  *SamplingFeatureID",TEXT(MATCH(INDEX(RelatedFeatures[First Sampling Feature Code],$A4977),SamplingFeatures[Feature Code],0),"0000"),
", RelationshipTypeCV:  ",CHAR(34),INDEX(RelatedFeatures[Relationship Type],$A4977),CHAR(34),
", RelatedFeatureID: *SamplingFeatureID",TEXT(MATCH(INDEX(RelatedFeatures[Second Sampling Feature Code],$A4977),SamplingFeatures[Feature Code],0),"0000"),
", SpatialOffsetID:  ",IF(INDEX(RelatedFeatures[Offset Number],$A4977)="","",CONCATENATE("*SpatialOffsetID",TEXT(INDEX(RelatedFeatures[Offset Number],$A4977),"0000"))),"}")))</f>
        <v>#REF!</v>
      </c>
      <c r="P4977" t="e">
        <f>IF(INDEX(Methods[Method Type],$A4977)="","",
CONCATENATE("  - &amp;MethodID",TEXT($A4977,"0000"),
" {","MethodTypeCV:  ",CHAR(34),INDEX(Methods[Method Type],$A4977),CHAR(34),
", MethodCode:  ",CHAR(34),INDEX(Methods[Method Code],$A4977),CHAR(34),
", MethodName:  ",CHAR(34),INDEX(Methods[Method Name],$A4977),CHAR(34),
", MethodDescription:  ",CHAR(34),INDEX(Methods[Method Description],$A4977),CHAR(34),
", MethodLink:  ",CHAR(34),INDEX(Methods[Method Link],$A4977),CHAR(34),
", OrganizationID: *OrganizationID",TEXT(MATCH(INDEX(Methods[Organization Name],$A4977),Organizations[Organization Name],0),"0000"),"}"))</f>
        <v>#REF!</v>
      </c>
      <c r="Q4977" t="e">
        <f>IF(INDEX(Variables[Variable Type],$A4977)="","",
CONCATENATE("  - &amp;VariableID",TEXT($A4977,"0000"),
" {","VariableTypeCV:  ",CHAR(34),INDEX(Variables[Variable Type],$A4977),CHAR(34),
", VariableCode:  ",CHAR(34),INDEX(Variables[Variable Code],$A4977),CHAR(34),
", VariableNameCV:  ",CHAR(34),INDEX(Variables[Variable Name],$A4977),CHAR(34),
", VariableDefinition:  ",CHAR(34),INDEX(Variables[Variable Definition],$A4977),CHAR(34),
", SpecciationCV:  ",CHAR(34),INDEX(Variables[Speciation],$A4977),CHAR(34),
", NoDataValue:  ",CHAR(34),INDEX(Variables[No Data Value],$A4977),CHAR(34),"}"))</f>
        <v>#REF!</v>
      </c>
    </row>
    <row r="4978" spans="1:17" x14ac:dyDescent="0.25">
      <c r="A4978">
        <v>4975</v>
      </c>
      <c r="D4978" t="e">
        <f>IF(INDEX(People[First Name],$A4978)="","",
CONCATENATE("  - &amp;PersonID",TEXT($A4978,"0000"),
" {","PersonFirstName:  ",CHAR(34),INDEX(People[First Name],$A4978),CHAR(34),
", PersonMiddleName:  ",CHAR(34),INDEX(People[Middle Name],$A4978),CHAR(34),
", PersonLastName:  ",CHAR(34),INDEX(People[Last Name],$A4978),CHAR(34),"}"))</f>
        <v>#REF!</v>
      </c>
      <c r="E4978" t="e">
        <f>IF(INDEX(Organizations[Organization Type '[CV']],$A4978)="","",
CONCATENATE("  - &amp;OrganizationID",TEXT($A4978,"0000"),
" {","OrganizationTypeCV:  ",CHAR(34),INDEX(Organizations[Organization Type '[CV']],$A4978),CHAR(34),
", OrganizationCode:  ",CHAR(34),INDEX(Organizations[Organization Code],$A4978),CHAR(34),
", OrganizationName:  ",CHAR(34),INDEX(Organizations[Organization Name],$A4978),CHAR(34),
", OrganizationDescription:  ",CHAR(34),INDEX(Organizations[Organization Description],$A4978),CHAR(34),
", OrganizationLink:  ",CHAR(34),INDEX(Organizations[Organization Link],$A4978),CHAR(34),"}"))</f>
        <v>#REF!</v>
      </c>
      <c r="F4978" t="e">
        <f>IF(INDEX(People[First Name],$A4978)="","",
CONCATENATE("  - &amp;AffiliationID",TEXT($A4978,"0000"),
" {PersonID: *PersonID",TEXT($A4978,"0000"),
", OrganizationID: *OrganizationID",TEXT(MATCH(INDEX(People[Organization Name],$A4978),Organizations[Organization Name],0),"0000"),
", IsPrimaryOrganizationContact: , AffiliationStartDate: , AffiliationEndDate: , PrimaryPhone: ",
", PrimaryEmail: ",CHAR(34),INDEX(People[Primary Email],$A4978),CHAR(34),
", PrimaryAddress: ",CHAR(34),INDEX(People[Primary Address],$A4978),CHAR(34),
", PersonLink: }"))</f>
        <v>#REF!</v>
      </c>
      <c r="H4978" t="e">
        <f>IF(COUNTA(CitationInformation)=0,"",IF(INDEX(AuthorList[Author Name],$A4978)="","",
CONCATENATE("  - &amp;AuthorListID",TEXT($A4978,"0000"),
"  {CitationID: *CitationID0001",
", PersonID: *PersonID",TEXT(MATCH(INDEX(AuthorList[Author Name],$A4978),People[Full Name],0),"0000"),
", AuthorOrder: ",INDEX(AuthorList[Author Number],$A4978),"}")))</f>
        <v>#REF!</v>
      </c>
      <c r="K4978" t="e">
        <f>IF(INDEX(SamplingFeatures[Feature Code],$A4978)="","",
CONCATENATE("  - &amp;SamplingFeatureID",TEXT($A4978,"0000"),
" {","SamplingFeatureUUID:  ",CHAR(34),INDEX(SamplingFeatures[Sampling Feature UUID],$A4978),CHAR(34),
", SamplingFeatureTypeCV:  ",CHAR(34),INDEX(SamplingFeatures[Sampling Feature Type],$A4978),CHAR(34),
", SamplingFeatureCode:  ",CHAR(34),INDEX(SamplingFeatures[Feature Code],$A4978),CHAR(34),
", SamplingFeatureName:  ",CHAR(34),INDEX(SamplingFeatures[Feature Name],$A4978),CHAR(34),
", SamplingFeatureDescription:  ",CHAR(34),INDEX(SamplingFeatures[Feature Description],$A4978),CHAR(34),
", SamplingFeatureGeotypeCV:  ",CHAR(34),INDEX(SamplingFeatures[Feature Geo Type],$A4978),CHAR(34),
", FeatureGeometry:  ",CHAR(34),INDEX(SamplingFeatures[Feature Geometry],$A4978),CHAR(34),
", Elevation_m:  ",CHAR(34),INDEX(SamplingFeatures[Elevation_m],$A4978),CHAR(34),
", ElevationDatumCV:  ",CHAR(34),ElevationDatum,CHAR(34),"}"))</f>
        <v>#REF!</v>
      </c>
      <c r="L4978" t="e">
        <f>IF(INDEX(SamplingFeatures[Sampling Feature Type],$A4978)&lt;&gt;"Site","",
CONCATENATE("  - &amp;SiteID",TEXT(SUMPRODUCT(--($L$3:$L4977&lt;&gt;"")),"0000"),
" {","SamplingFeatureID:  *SamplingFeatureID",TEXT($A4978,"0000"),
", SiteTypeCV:  ",CHAR(34),INDEX(Sites[Site Type],$A4978),CHAR(34),
", Latitude:  ",INDEX(Sites[Latitude],$A4978),
", Longitude:  ",INDEX(Sites[Longitude],$A4978),
", SRSName:  ",CHAR(34),LatLonDatum,CHAR(34),"}"))</f>
        <v>#REF!</v>
      </c>
      <c r="M4978" t="e">
        <f>IF(INDEX(SamplingFeatures[Sampling Feature Type],$A4978)&lt;&gt;"Specimen","",
CONCATENATE("  - &amp;SpecimenID",TEXT(SUMPRODUCT(--($M$3:$M4977&lt;&gt;"")),"0000"),
" {","SamplingFeatureID:  *SamplingFeatureID",TEXT($A4978,"0000"),
", SpecimenTypeCV:  ",CHAR(34),INDEX(Specimens[Specimen Type],$A4978),CHAR(34),
", SpecimenMediumCV:  ",INDEX(Specimens[Specimen Medium],$A4978),
", IsFieldSpecimen:  ",CHAR(34),INDEX(Specimens[Is Field Specimen?],$A4978),CHAR(34),"}"))</f>
        <v>#REF!</v>
      </c>
      <c r="N4978" t="e">
        <f>IF(COUNTA(SpatialOffsets[])=0,"", IF(INDEX(SpatialOffsets[Spatial Offset Type],$A4978)="","",
CONCATENATE("  - &amp;SpatialOffsetID",TEXT($A4978,"0000"),
" {","SpatialOffsetTypeCV:  ",CHAR(34),INDEX(SpatialOffsets[Spatial Offset Type],$A4978),CHAR(34),
", Offset1Value:  ",INDEX(SpatialOffsets[Offset 1 Value],$A4978),
", Offset1UnitID:  ",CHAR(34),INDEX(SpatialOffsets[Offset 1 Unit],$A4978),CHAR(34),
", Offset2Value:  ",INDEX(SpatialOffsets[Offset 2 Value],$A4978),
", Offset2UnitID:  ",CHAR(34),INDEX(SpatialOffsets[Offset 2 Unit],$A4978),CHAR(34),
", Offset3Value:  ",INDEX(SpatialOffsets[Offset 3 Value],$A4978),
", Offset3UnitID:  ",CHAR(34),INDEX(SpatialOffsets[Offset 3 Unit],$A4978),CHAR(34),,"}")))</f>
        <v>#REF!</v>
      </c>
      <c r="O4978" t="e">
        <f>IF(COUNTA(RelatedFeatures[])=0,"", IF(INDEX(RelatedFeatures[First Sampling Feature Code],$A4978)="","",
CONCATENATE("  - &amp;RelationID",TEXT($A4978,"0000"),
" {","SamplingFeatureID:  *SamplingFeatureID",TEXT(MATCH(INDEX(RelatedFeatures[First Sampling Feature Code],$A4978),SamplingFeatures[Feature Code],0),"0000"),
", RelationshipTypeCV:  ",CHAR(34),INDEX(RelatedFeatures[Relationship Type],$A4978),CHAR(34),
", RelatedFeatureID: *SamplingFeatureID",TEXT(MATCH(INDEX(RelatedFeatures[Second Sampling Feature Code],$A4978),SamplingFeatures[Feature Code],0),"0000"),
", SpatialOffsetID:  ",IF(INDEX(RelatedFeatures[Offset Number],$A4978)="","",CONCATENATE("*SpatialOffsetID",TEXT(INDEX(RelatedFeatures[Offset Number],$A4978),"0000"))),"}")))</f>
        <v>#REF!</v>
      </c>
      <c r="P4978" t="e">
        <f>IF(INDEX(Methods[Method Type],$A4978)="","",
CONCATENATE("  - &amp;MethodID",TEXT($A4978,"0000"),
" {","MethodTypeCV:  ",CHAR(34),INDEX(Methods[Method Type],$A4978),CHAR(34),
", MethodCode:  ",CHAR(34),INDEX(Methods[Method Code],$A4978),CHAR(34),
", MethodName:  ",CHAR(34),INDEX(Methods[Method Name],$A4978),CHAR(34),
", MethodDescription:  ",CHAR(34),INDEX(Methods[Method Description],$A4978),CHAR(34),
", MethodLink:  ",CHAR(34),INDEX(Methods[Method Link],$A4978),CHAR(34),
", OrganizationID: *OrganizationID",TEXT(MATCH(INDEX(Methods[Organization Name],$A4978),Organizations[Organization Name],0),"0000"),"}"))</f>
        <v>#REF!</v>
      </c>
      <c r="Q4978" t="e">
        <f>IF(INDEX(Variables[Variable Type],$A4978)="","",
CONCATENATE("  - &amp;VariableID",TEXT($A4978,"0000"),
" {","VariableTypeCV:  ",CHAR(34),INDEX(Variables[Variable Type],$A4978),CHAR(34),
", VariableCode:  ",CHAR(34),INDEX(Variables[Variable Code],$A4978),CHAR(34),
", VariableNameCV:  ",CHAR(34),INDEX(Variables[Variable Name],$A4978),CHAR(34),
", VariableDefinition:  ",CHAR(34),INDEX(Variables[Variable Definition],$A4978),CHAR(34),
", SpecciationCV:  ",CHAR(34),INDEX(Variables[Speciation],$A4978),CHAR(34),
", NoDataValue:  ",CHAR(34),INDEX(Variables[No Data Value],$A4978),CHAR(34),"}"))</f>
        <v>#REF!</v>
      </c>
    </row>
    <row r="4979" spans="1:17" x14ac:dyDescent="0.25">
      <c r="A4979">
        <v>4976</v>
      </c>
      <c r="D4979" t="e">
        <f>IF(INDEX(People[First Name],$A4979)="","",
CONCATENATE("  - &amp;PersonID",TEXT($A4979,"0000"),
" {","PersonFirstName:  ",CHAR(34),INDEX(People[First Name],$A4979),CHAR(34),
", PersonMiddleName:  ",CHAR(34),INDEX(People[Middle Name],$A4979),CHAR(34),
", PersonLastName:  ",CHAR(34),INDEX(People[Last Name],$A4979),CHAR(34),"}"))</f>
        <v>#REF!</v>
      </c>
      <c r="E4979" t="e">
        <f>IF(INDEX(Organizations[Organization Type '[CV']],$A4979)="","",
CONCATENATE("  - &amp;OrganizationID",TEXT($A4979,"0000"),
" {","OrganizationTypeCV:  ",CHAR(34),INDEX(Organizations[Organization Type '[CV']],$A4979),CHAR(34),
", OrganizationCode:  ",CHAR(34),INDEX(Organizations[Organization Code],$A4979),CHAR(34),
", OrganizationName:  ",CHAR(34),INDEX(Organizations[Organization Name],$A4979),CHAR(34),
", OrganizationDescription:  ",CHAR(34),INDEX(Organizations[Organization Description],$A4979),CHAR(34),
", OrganizationLink:  ",CHAR(34),INDEX(Organizations[Organization Link],$A4979),CHAR(34),"}"))</f>
        <v>#REF!</v>
      </c>
      <c r="F4979" t="e">
        <f>IF(INDEX(People[First Name],$A4979)="","",
CONCATENATE("  - &amp;AffiliationID",TEXT($A4979,"0000"),
" {PersonID: *PersonID",TEXT($A4979,"0000"),
", OrganizationID: *OrganizationID",TEXT(MATCH(INDEX(People[Organization Name],$A4979),Organizations[Organization Name],0),"0000"),
", IsPrimaryOrganizationContact: , AffiliationStartDate: , AffiliationEndDate: , PrimaryPhone: ",
", PrimaryEmail: ",CHAR(34),INDEX(People[Primary Email],$A4979),CHAR(34),
", PrimaryAddress: ",CHAR(34),INDEX(People[Primary Address],$A4979),CHAR(34),
", PersonLink: }"))</f>
        <v>#REF!</v>
      </c>
      <c r="H4979" t="e">
        <f>IF(COUNTA(CitationInformation)=0,"",IF(INDEX(AuthorList[Author Name],$A4979)="","",
CONCATENATE("  - &amp;AuthorListID",TEXT($A4979,"0000"),
"  {CitationID: *CitationID0001",
", PersonID: *PersonID",TEXT(MATCH(INDEX(AuthorList[Author Name],$A4979),People[Full Name],0),"0000"),
", AuthorOrder: ",INDEX(AuthorList[Author Number],$A4979),"}")))</f>
        <v>#REF!</v>
      </c>
      <c r="K4979" t="e">
        <f>IF(INDEX(SamplingFeatures[Feature Code],$A4979)="","",
CONCATENATE("  - &amp;SamplingFeatureID",TEXT($A4979,"0000"),
" {","SamplingFeatureUUID:  ",CHAR(34),INDEX(SamplingFeatures[Sampling Feature UUID],$A4979),CHAR(34),
", SamplingFeatureTypeCV:  ",CHAR(34),INDEX(SamplingFeatures[Sampling Feature Type],$A4979),CHAR(34),
", SamplingFeatureCode:  ",CHAR(34),INDEX(SamplingFeatures[Feature Code],$A4979),CHAR(34),
", SamplingFeatureName:  ",CHAR(34),INDEX(SamplingFeatures[Feature Name],$A4979),CHAR(34),
", SamplingFeatureDescription:  ",CHAR(34),INDEX(SamplingFeatures[Feature Description],$A4979),CHAR(34),
", SamplingFeatureGeotypeCV:  ",CHAR(34),INDEX(SamplingFeatures[Feature Geo Type],$A4979),CHAR(34),
", FeatureGeometry:  ",CHAR(34),INDEX(SamplingFeatures[Feature Geometry],$A4979),CHAR(34),
", Elevation_m:  ",CHAR(34),INDEX(SamplingFeatures[Elevation_m],$A4979),CHAR(34),
", ElevationDatumCV:  ",CHAR(34),ElevationDatum,CHAR(34),"}"))</f>
        <v>#REF!</v>
      </c>
      <c r="L4979" t="e">
        <f>IF(INDEX(SamplingFeatures[Sampling Feature Type],$A4979)&lt;&gt;"Site","",
CONCATENATE("  - &amp;SiteID",TEXT(SUMPRODUCT(--($L$3:$L4978&lt;&gt;"")),"0000"),
" {","SamplingFeatureID:  *SamplingFeatureID",TEXT($A4979,"0000"),
", SiteTypeCV:  ",CHAR(34),INDEX(Sites[Site Type],$A4979),CHAR(34),
", Latitude:  ",INDEX(Sites[Latitude],$A4979),
", Longitude:  ",INDEX(Sites[Longitude],$A4979),
", SRSName:  ",CHAR(34),LatLonDatum,CHAR(34),"}"))</f>
        <v>#REF!</v>
      </c>
      <c r="M4979" t="e">
        <f>IF(INDEX(SamplingFeatures[Sampling Feature Type],$A4979)&lt;&gt;"Specimen","",
CONCATENATE("  - &amp;SpecimenID",TEXT(SUMPRODUCT(--($M$3:$M4978&lt;&gt;"")),"0000"),
" {","SamplingFeatureID:  *SamplingFeatureID",TEXT($A4979,"0000"),
", SpecimenTypeCV:  ",CHAR(34),INDEX(Specimens[Specimen Type],$A4979),CHAR(34),
", SpecimenMediumCV:  ",INDEX(Specimens[Specimen Medium],$A4979),
", IsFieldSpecimen:  ",CHAR(34),INDEX(Specimens[Is Field Specimen?],$A4979),CHAR(34),"}"))</f>
        <v>#REF!</v>
      </c>
      <c r="N4979" t="e">
        <f>IF(COUNTA(SpatialOffsets[])=0,"", IF(INDEX(SpatialOffsets[Spatial Offset Type],$A4979)="","",
CONCATENATE("  - &amp;SpatialOffsetID",TEXT($A4979,"0000"),
" {","SpatialOffsetTypeCV:  ",CHAR(34),INDEX(SpatialOffsets[Spatial Offset Type],$A4979),CHAR(34),
", Offset1Value:  ",INDEX(SpatialOffsets[Offset 1 Value],$A4979),
", Offset1UnitID:  ",CHAR(34),INDEX(SpatialOffsets[Offset 1 Unit],$A4979),CHAR(34),
", Offset2Value:  ",INDEX(SpatialOffsets[Offset 2 Value],$A4979),
", Offset2UnitID:  ",CHAR(34),INDEX(SpatialOffsets[Offset 2 Unit],$A4979),CHAR(34),
", Offset3Value:  ",INDEX(SpatialOffsets[Offset 3 Value],$A4979),
", Offset3UnitID:  ",CHAR(34),INDEX(SpatialOffsets[Offset 3 Unit],$A4979),CHAR(34),,"}")))</f>
        <v>#REF!</v>
      </c>
      <c r="O4979" t="e">
        <f>IF(COUNTA(RelatedFeatures[])=0,"", IF(INDEX(RelatedFeatures[First Sampling Feature Code],$A4979)="","",
CONCATENATE("  - &amp;RelationID",TEXT($A4979,"0000"),
" {","SamplingFeatureID:  *SamplingFeatureID",TEXT(MATCH(INDEX(RelatedFeatures[First Sampling Feature Code],$A4979),SamplingFeatures[Feature Code],0),"0000"),
", RelationshipTypeCV:  ",CHAR(34),INDEX(RelatedFeatures[Relationship Type],$A4979),CHAR(34),
", RelatedFeatureID: *SamplingFeatureID",TEXT(MATCH(INDEX(RelatedFeatures[Second Sampling Feature Code],$A4979),SamplingFeatures[Feature Code],0),"0000"),
", SpatialOffsetID:  ",IF(INDEX(RelatedFeatures[Offset Number],$A4979)="","",CONCATENATE("*SpatialOffsetID",TEXT(INDEX(RelatedFeatures[Offset Number],$A4979),"0000"))),"}")))</f>
        <v>#REF!</v>
      </c>
      <c r="P4979" t="e">
        <f>IF(INDEX(Methods[Method Type],$A4979)="","",
CONCATENATE("  - &amp;MethodID",TEXT($A4979,"0000"),
" {","MethodTypeCV:  ",CHAR(34),INDEX(Methods[Method Type],$A4979),CHAR(34),
", MethodCode:  ",CHAR(34),INDEX(Methods[Method Code],$A4979),CHAR(34),
", MethodName:  ",CHAR(34),INDEX(Methods[Method Name],$A4979),CHAR(34),
", MethodDescription:  ",CHAR(34),INDEX(Methods[Method Description],$A4979),CHAR(34),
", MethodLink:  ",CHAR(34),INDEX(Methods[Method Link],$A4979),CHAR(34),
", OrganizationID: *OrganizationID",TEXT(MATCH(INDEX(Methods[Organization Name],$A4979),Organizations[Organization Name],0),"0000"),"}"))</f>
        <v>#REF!</v>
      </c>
      <c r="Q4979" t="e">
        <f>IF(INDEX(Variables[Variable Type],$A4979)="","",
CONCATENATE("  - &amp;VariableID",TEXT($A4979,"0000"),
" {","VariableTypeCV:  ",CHAR(34),INDEX(Variables[Variable Type],$A4979),CHAR(34),
", VariableCode:  ",CHAR(34),INDEX(Variables[Variable Code],$A4979),CHAR(34),
", VariableNameCV:  ",CHAR(34),INDEX(Variables[Variable Name],$A4979),CHAR(34),
", VariableDefinition:  ",CHAR(34),INDEX(Variables[Variable Definition],$A4979),CHAR(34),
", SpecciationCV:  ",CHAR(34),INDEX(Variables[Speciation],$A4979),CHAR(34),
", NoDataValue:  ",CHAR(34),INDEX(Variables[No Data Value],$A4979),CHAR(34),"}"))</f>
        <v>#REF!</v>
      </c>
    </row>
    <row r="4980" spans="1:17" x14ac:dyDescent="0.25">
      <c r="A4980">
        <v>4977</v>
      </c>
      <c r="D4980" t="e">
        <f>IF(INDEX(People[First Name],$A4980)="","",
CONCATENATE("  - &amp;PersonID",TEXT($A4980,"0000"),
" {","PersonFirstName:  ",CHAR(34),INDEX(People[First Name],$A4980),CHAR(34),
", PersonMiddleName:  ",CHAR(34),INDEX(People[Middle Name],$A4980),CHAR(34),
", PersonLastName:  ",CHAR(34),INDEX(People[Last Name],$A4980),CHAR(34),"}"))</f>
        <v>#REF!</v>
      </c>
      <c r="E4980" t="e">
        <f>IF(INDEX(Organizations[Organization Type '[CV']],$A4980)="","",
CONCATENATE("  - &amp;OrganizationID",TEXT($A4980,"0000"),
" {","OrganizationTypeCV:  ",CHAR(34),INDEX(Organizations[Organization Type '[CV']],$A4980),CHAR(34),
", OrganizationCode:  ",CHAR(34),INDEX(Organizations[Organization Code],$A4980),CHAR(34),
", OrganizationName:  ",CHAR(34),INDEX(Organizations[Organization Name],$A4980),CHAR(34),
", OrganizationDescription:  ",CHAR(34),INDEX(Organizations[Organization Description],$A4980),CHAR(34),
", OrganizationLink:  ",CHAR(34),INDEX(Organizations[Organization Link],$A4980),CHAR(34),"}"))</f>
        <v>#REF!</v>
      </c>
      <c r="F4980" t="e">
        <f>IF(INDEX(People[First Name],$A4980)="","",
CONCATENATE("  - &amp;AffiliationID",TEXT($A4980,"0000"),
" {PersonID: *PersonID",TEXT($A4980,"0000"),
", OrganizationID: *OrganizationID",TEXT(MATCH(INDEX(People[Organization Name],$A4980),Organizations[Organization Name],0),"0000"),
", IsPrimaryOrganizationContact: , AffiliationStartDate: , AffiliationEndDate: , PrimaryPhone: ",
", PrimaryEmail: ",CHAR(34),INDEX(People[Primary Email],$A4980),CHAR(34),
", PrimaryAddress: ",CHAR(34),INDEX(People[Primary Address],$A4980),CHAR(34),
", PersonLink: }"))</f>
        <v>#REF!</v>
      </c>
      <c r="H4980" t="e">
        <f>IF(COUNTA(CitationInformation)=0,"",IF(INDEX(AuthorList[Author Name],$A4980)="","",
CONCATENATE("  - &amp;AuthorListID",TEXT($A4980,"0000"),
"  {CitationID: *CitationID0001",
", PersonID: *PersonID",TEXT(MATCH(INDEX(AuthorList[Author Name],$A4980),People[Full Name],0),"0000"),
", AuthorOrder: ",INDEX(AuthorList[Author Number],$A4980),"}")))</f>
        <v>#REF!</v>
      </c>
      <c r="K4980" t="e">
        <f>IF(INDEX(SamplingFeatures[Feature Code],$A4980)="","",
CONCATENATE("  - &amp;SamplingFeatureID",TEXT($A4980,"0000"),
" {","SamplingFeatureUUID:  ",CHAR(34),INDEX(SamplingFeatures[Sampling Feature UUID],$A4980),CHAR(34),
", SamplingFeatureTypeCV:  ",CHAR(34),INDEX(SamplingFeatures[Sampling Feature Type],$A4980),CHAR(34),
", SamplingFeatureCode:  ",CHAR(34),INDEX(SamplingFeatures[Feature Code],$A4980),CHAR(34),
", SamplingFeatureName:  ",CHAR(34),INDEX(SamplingFeatures[Feature Name],$A4980),CHAR(34),
", SamplingFeatureDescription:  ",CHAR(34),INDEX(SamplingFeatures[Feature Description],$A4980),CHAR(34),
", SamplingFeatureGeotypeCV:  ",CHAR(34),INDEX(SamplingFeatures[Feature Geo Type],$A4980),CHAR(34),
", FeatureGeometry:  ",CHAR(34),INDEX(SamplingFeatures[Feature Geometry],$A4980),CHAR(34),
", Elevation_m:  ",CHAR(34),INDEX(SamplingFeatures[Elevation_m],$A4980),CHAR(34),
", ElevationDatumCV:  ",CHAR(34),ElevationDatum,CHAR(34),"}"))</f>
        <v>#REF!</v>
      </c>
      <c r="L4980" t="e">
        <f>IF(INDEX(SamplingFeatures[Sampling Feature Type],$A4980)&lt;&gt;"Site","",
CONCATENATE("  - &amp;SiteID",TEXT(SUMPRODUCT(--($L$3:$L4979&lt;&gt;"")),"0000"),
" {","SamplingFeatureID:  *SamplingFeatureID",TEXT($A4980,"0000"),
", SiteTypeCV:  ",CHAR(34),INDEX(Sites[Site Type],$A4980),CHAR(34),
", Latitude:  ",INDEX(Sites[Latitude],$A4980),
", Longitude:  ",INDEX(Sites[Longitude],$A4980),
", SRSName:  ",CHAR(34),LatLonDatum,CHAR(34),"}"))</f>
        <v>#REF!</v>
      </c>
      <c r="M4980" t="e">
        <f>IF(INDEX(SamplingFeatures[Sampling Feature Type],$A4980)&lt;&gt;"Specimen","",
CONCATENATE("  - &amp;SpecimenID",TEXT(SUMPRODUCT(--($M$3:$M4979&lt;&gt;"")),"0000"),
" {","SamplingFeatureID:  *SamplingFeatureID",TEXT($A4980,"0000"),
", SpecimenTypeCV:  ",CHAR(34),INDEX(Specimens[Specimen Type],$A4980),CHAR(34),
", SpecimenMediumCV:  ",INDEX(Specimens[Specimen Medium],$A4980),
", IsFieldSpecimen:  ",CHAR(34),INDEX(Specimens[Is Field Specimen?],$A4980),CHAR(34),"}"))</f>
        <v>#REF!</v>
      </c>
      <c r="N4980" t="e">
        <f>IF(COUNTA(SpatialOffsets[])=0,"", IF(INDEX(SpatialOffsets[Spatial Offset Type],$A4980)="","",
CONCATENATE("  - &amp;SpatialOffsetID",TEXT($A4980,"0000"),
" {","SpatialOffsetTypeCV:  ",CHAR(34),INDEX(SpatialOffsets[Spatial Offset Type],$A4980),CHAR(34),
", Offset1Value:  ",INDEX(SpatialOffsets[Offset 1 Value],$A4980),
", Offset1UnitID:  ",CHAR(34),INDEX(SpatialOffsets[Offset 1 Unit],$A4980),CHAR(34),
", Offset2Value:  ",INDEX(SpatialOffsets[Offset 2 Value],$A4980),
", Offset2UnitID:  ",CHAR(34),INDEX(SpatialOffsets[Offset 2 Unit],$A4980),CHAR(34),
", Offset3Value:  ",INDEX(SpatialOffsets[Offset 3 Value],$A4980),
", Offset3UnitID:  ",CHAR(34),INDEX(SpatialOffsets[Offset 3 Unit],$A4980),CHAR(34),,"}")))</f>
        <v>#REF!</v>
      </c>
      <c r="O4980" t="e">
        <f>IF(COUNTA(RelatedFeatures[])=0,"", IF(INDEX(RelatedFeatures[First Sampling Feature Code],$A4980)="","",
CONCATENATE("  - &amp;RelationID",TEXT($A4980,"0000"),
" {","SamplingFeatureID:  *SamplingFeatureID",TEXT(MATCH(INDEX(RelatedFeatures[First Sampling Feature Code],$A4980),SamplingFeatures[Feature Code],0),"0000"),
", RelationshipTypeCV:  ",CHAR(34),INDEX(RelatedFeatures[Relationship Type],$A4980),CHAR(34),
", RelatedFeatureID: *SamplingFeatureID",TEXT(MATCH(INDEX(RelatedFeatures[Second Sampling Feature Code],$A4980),SamplingFeatures[Feature Code],0),"0000"),
", SpatialOffsetID:  ",IF(INDEX(RelatedFeatures[Offset Number],$A4980)="","",CONCATENATE("*SpatialOffsetID",TEXT(INDEX(RelatedFeatures[Offset Number],$A4980),"0000"))),"}")))</f>
        <v>#REF!</v>
      </c>
      <c r="P4980" t="e">
        <f>IF(INDEX(Methods[Method Type],$A4980)="","",
CONCATENATE("  - &amp;MethodID",TEXT($A4980,"0000"),
" {","MethodTypeCV:  ",CHAR(34),INDEX(Methods[Method Type],$A4980),CHAR(34),
", MethodCode:  ",CHAR(34),INDEX(Methods[Method Code],$A4980),CHAR(34),
", MethodName:  ",CHAR(34),INDEX(Methods[Method Name],$A4980),CHAR(34),
", MethodDescription:  ",CHAR(34),INDEX(Methods[Method Description],$A4980),CHAR(34),
", MethodLink:  ",CHAR(34),INDEX(Methods[Method Link],$A4980),CHAR(34),
", OrganizationID: *OrganizationID",TEXT(MATCH(INDEX(Methods[Organization Name],$A4980),Organizations[Organization Name],0),"0000"),"}"))</f>
        <v>#REF!</v>
      </c>
      <c r="Q4980" t="e">
        <f>IF(INDEX(Variables[Variable Type],$A4980)="","",
CONCATENATE("  - &amp;VariableID",TEXT($A4980,"0000"),
" {","VariableTypeCV:  ",CHAR(34),INDEX(Variables[Variable Type],$A4980),CHAR(34),
", VariableCode:  ",CHAR(34),INDEX(Variables[Variable Code],$A4980),CHAR(34),
", VariableNameCV:  ",CHAR(34),INDEX(Variables[Variable Name],$A4980),CHAR(34),
", VariableDefinition:  ",CHAR(34),INDEX(Variables[Variable Definition],$A4980),CHAR(34),
", SpecciationCV:  ",CHAR(34),INDEX(Variables[Speciation],$A4980),CHAR(34),
", NoDataValue:  ",CHAR(34),INDEX(Variables[No Data Value],$A4980),CHAR(34),"}"))</f>
        <v>#REF!</v>
      </c>
    </row>
    <row r="4981" spans="1:17" x14ac:dyDescent="0.25">
      <c r="A4981">
        <v>4978</v>
      </c>
      <c r="D4981" t="e">
        <f>IF(INDEX(People[First Name],$A4981)="","",
CONCATENATE("  - &amp;PersonID",TEXT($A4981,"0000"),
" {","PersonFirstName:  ",CHAR(34),INDEX(People[First Name],$A4981),CHAR(34),
", PersonMiddleName:  ",CHAR(34),INDEX(People[Middle Name],$A4981),CHAR(34),
", PersonLastName:  ",CHAR(34),INDEX(People[Last Name],$A4981),CHAR(34),"}"))</f>
        <v>#REF!</v>
      </c>
      <c r="E4981" t="e">
        <f>IF(INDEX(Organizations[Organization Type '[CV']],$A4981)="","",
CONCATENATE("  - &amp;OrganizationID",TEXT($A4981,"0000"),
" {","OrganizationTypeCV:  ",CHAR(34),INDEX(Organizations[Organization Type '[CV']],$A4981),CHAR(34),
", OrganizationCode:  ",CHAR(34),INDEX(Organizations[Organization Code],$A4981),CHAR(34),
", OrganizationName:  ",CHAR(34),INDEX(Organizations[Organization Name],$A4981),CHAR(34),
", OrganizationDescription:  ",CHAR(34),INDEX(Organizations[Organization Description],$A4981),CHAR(34),
", OrganizationLink:  ",CHAR(34),INDEX(Organizations[Organization Link],$A4981),CHAR(34),"}"))</f>
        <v>#REF!</v>
      </c>
      <c r="F4981" t="e">
        <f>IF(INDEX(People[First Name],$A4981)="","",
CONCATENATE("  - &amp;AffiliationID",TEXT($A4981,"0000"),
" {PersonID: *PersonID",TEXT($A4981,"0000"),
", OrganizationID: *OrganizationID",TEXT(MATCH(INDEX(People[Organization Name],$A4981),Organizations[Organization Name],0),"0000"),
", IsPrimaryOrganizationContact: , AffiliationStartDate: , AffiliationEndDate: , PrimaryPhone: ",
", PrimaryEmail: ",CHAR(34),INDEX(People[Primary Email],$A4981),CHAR(34),
", PrimaryAddress: ",CHAR(34),INDEX(People[Primary Address],$A4981),CHAR(34),
", PersonLink: }"))</f>
        <v>#REF!</v>
      </c>
      <c r="H4981" t="e">
        <f>IF(COUNTA(CitationInformation)=0,"",IF(INDEX(AuthorList[Author Name],$A4981)="","",
CONCATENATE("  - &amp;AuthorListID",TEXT($A4981,"0000"),
"  {CitationID: *CitationID0001",
", PersonID: *PersonID",TEXT(MATCH(INDEX(AuthorList[Author Name],$A4981),People[Full Name],0),"0000"),
", AuthorOrder: ",INDEX(AuthorList[Author Number],$A4981),"}")))</f>
        <v>#REF!</v>
      </c>
      <c r="K4981" t="e">
        <f>IF(INDEX(SamplingFeatures[Feature Code],$A4981)="","",
CONCATENATE("  - &amp;SamplingFeatureID",TEXT($A4981,"0000"),
" {","SamplingFeatureUUID:  ",CHAR(34),INDEX(SamplingFeatures[Sampling Feature UUID],$A4981),CHAR(34),
", SamplingFeatureTypeCV:  ",CHAR(34),INDEX(SamplingFeatures[Sampling Feature Type],$A4981),CHAR(34),
", SamplingFeatureCode:  ",CHAR(34),INDEX(SamplingFeatures[Feature Code],$A4981),CHAR(34),
", SamplingFeatureName:  ",CHAR(34),INDEX(SamplingFeatures[Feature Name],$A4981),CHAR(34),
", SamplingFeatureDescription:  ",CHAR(34),INDEX(SamplingFeatures[Feature Description],$A4981),CHAR(34),
", SamplingFeatureGeotypeCV:  ",CHAR(34),INDEX(SamplingFeatures[Feature Geo Type],$A4981),CHAR(34),
", FeatureGeometry:  ",CHAR(34),INDEX(SamplingFeatures[Feature Geometry],$A4981),CHAR(34),
", Elevation_m:  ",CHAR(34),INDEX(SamplingFeatures[Elevation_m],$A4981),CHAR(34),
", ElevationDatumCV:  ",CHAR(34),ElevationDatum,CHAR(34),"}"))</f>
        <v>#REF!</v>
      </c>
      <c r="L4981" t="e">
        <f>IF(INDEX(SamplingFeatures[Sampling Feature Type],$A4981)&lt;&gt;"Site","",
CONCATENATE("  - &amp;SiteID",TEXT(SUMPRODUCT(--($L$3:$L4980&lt;&gt;"")),"0000"),
" {","SamplingFeatureID:  *SamplingFeatureID",TEXT($A4981,"0000"),
", SiteTypeCV:  ",CHAR(34),INDEX(Sites[Site Type],$A4981),CHAR(34),
", Latitude:  ",INDEX(Sites[Latitude],$A4981),
", Longitude:  ",INDEX(Sites[Longitude],$A4981),
", SRSName:  ",CHAR(34),LatLonDatum,CHAR(34),"}"))</f>
        <v>#REF!</v>
      </c>
      <c r="M4981" t="e">
        <f>IF(INDEX(SamplingFeatures[Sampling Feature Type],$A4981)&lt;&gt;"Specimen","",
CONCATENATE("  - &amp;SpecimenID",TEXT(SUMPRODUCT(--($M$3:$M4980&lt;&gt;"")),"0000"),
" {","SamplingFeatureID:  *SamplingFeatureID",TEXT($A4981,"0000"),
", SpecimenTypeCV:  ",CHAR(34),INDEX(Specimens[Specimen Type],$A4981),CHAR(34),
", SpecimenMediumCV:  ",INDEX(Specimens[Specimen Medium],$A4981),
", IsFieldSpecimen:  ",CHAR(34),INDEX(Specimens[Is Field Specimen?],$A4981),CHAR(34),"}"))</f>
        <v>#REF!</v>
      </c>
      <c r="N4981" t="e">
        <f>IF(COUNTA(SpatialOffsets[])=0,"", IF(INDEX(SpatialOffsets[Spatial Offset Type],$A4981)="","",
CONCATENATE("  - &amp;SpatialOffsetID",TEXT($A4981,"0000"),
" {","SpatialOffsetTypeCV:  ",CHAR(34),INDEX(SpatialOffsets[Spatial Offset Type],$A4981),CHAR(34),
", Offset1Value:  ",INDEX(SpatialOffsets[Offset 1 Value],$A4981),
", Offset1UnitID:  ",CHAR(34),INDEX(SpatialOffsets[Offset 1 Unit],$A4981),CHAR(34),
", Offset2Value:  ",INDEX(SpatialOffsets[Offset 2 Value],$A4981),
", Offset2UnitID:  ",CHAR(34),INDEX(SpatialOffsets[Offset 2 Unit],$A4981),CHAR(34),
", Offset3Value:  ",INDEX(SpatialOffsets[Offset 3 Value],$A4981),
", Offset3UnitID:  ",CHAR(34),INDEX(SpatialOffsets[Offset 3 Unit],$A4981),CHAR(34),,"}")))</f>
        <v>#REF!</v>
      </c>
      <c r="O4981" t="e">
        <f>IF(COUNTA(RelatedFeatures[])=0,"", IF(INDEX(RelatedFeatures[First Sampling Feature Code],$A4981)="","",
CONCATENATE("  - &amp;RelationID",TEXT($A4981,"0000"),
" {","SamplingFeatureID:  *SamplingFeatureID",TEXT(MATCH(INDEX(RelatedFeatures[First Sampling Feature Code],$A4981),SamplingFeatures[Feature Code],0),"0000"),
", RelationshipTypeCV:  ",CHAR(34),INDEX(RelatedFeatures[Relationship Type],$A4981),CHAR(34),
", RelatedFeatureID: *SamplingFeatureID",TEXT(MATCH(INDEX(RelatedFeatures[Second Sampling Feature Code],$A4981),SamplingFeatures[Feature Code],0),"0000"),
", SpatialOffsetID:  ",IF(INDEX(RelatedFeatures[Offset Number],$A4981)="","",CONCATENATE("*SpatialOffsetID",TEXT(INDEX(RelatedFeatures[Offset Number],$A4981),"0000"))),"}")))</f>
        <v>#REF!</v>
      </c>
      <c r="P4981" t="e">
        <f>IF(INDEX(Methods[Method Type],$A4981)="","",
CONCATENATE("  - &amp;MethodID",TEXT($A4981,"0000"),
" {","MethodTypeCV:  ",CHAR(34),INDEX(Methods[Method Type],$A4981),CHAR(34),
", MethodCode:  ",CHAR(34),INDEX(Methods[Method Code],$A4981),CHAR(34),
", MethodName:  ",CHAR(34),INDEX(Methods[Method Name],$A4981),CHAR(34),
", MethodDescription:  ",CHAR(34),INDEX(Methods[Method Description],$A4981),CHAR(34),
", MethodLink:  ",CHAR(34),INDEX(Methods[Method Link],$A4981),CHAR(34),
", OrganizationID: *OrganizationID",TEXT(MATCH(INDEX(Methods[Organization Name],$A4981),Organizations[Organization Name],0),"0000"),"}"))</f>
        <v>#REF!</v>
      </c>
      <c r="Q4981" t="e">
        <f>IF(INDEX(Variables[Variable Type],$A4981)="","",
CONCATENATE("  - &amp;VariableID",TEXT($A4981,"0000"),
" {","VariableTypeCV:  ",CHAR(34),INDEX(Variables[Variable Type],$A4981),CHAR(34),
", VariableCode:  ",CHAR(34),INDEX(Variables[Variable Code],$A4981),CHAR(34),
", VariableNameCV:  ",CHAR(34),INDEX(Variables[Variable Name],$A4981),CHAR(34),
", VariableDefinition:  ",CHAR(34),INDEX(Variables[Variable Definition],$A4981),CHAR(34),
", SpecciationCV:  ",CHAR(34),INDEX(Variables[Speciation],$A4981),CHAR(34),
", NoDataValue:  ",CHAR(34),INDEX(Variables[No Data Value],$A4981),CHAR(34),"}"))</f>
        <v>#REF!</v>
      </c>
    </row>
    <row r="4982" spans="1:17" x14ac:dyDescent="0.25">
      <c r="A4982">
        <v>4979</v>
      </c>
      <c r="D4982" t="e">
        <f>IF(INDEX(People[First Name],$A4982)="","",
CONCATENATE("  - &amp;PersonID",TEXT($A4982,"0000"),
" {","PersonFirstName:  ",CHAR(34),INDEX(People[First Name],$A4982),CHAR(34),
", PersonMiddleName:  ",CHAR(34),INDEX(People[Middle Name],$A4982),CHAR(34),
", PersonLastName:  ",CHAR(34),INDEX(People[Last Name],$A4982),CHAR(34),"}"))</f>
        <v>#REF!</v>
      </c>
      <c r="E4982" t="e">
        <f>IF(INDEX(Organizations[Organization Type '[CV']],$A4982)="","",
CONCATENATE("  - &amp;OrganizationID",TEXT($A4982,"0000"),
" {","OrganizationTypeCV:  ",CHAR(34),INDEX(Organizations[Organization Type '[CV']],$A4982),CHAR(34),
", OrganizationCode:  ",CHAR(34),INDEX(Organizations[Organization Code],$A4982),CHAR(34),
", OrganizationName:  ",CHAR(34),INDEX(Organizations[Organization Name],$A4982),CHAR(34),
", OrganizationDescription:  ",CHAR(34),INDEX(Organizations[Organization Description],$A4982),CHAR(34),
", OrganizationLink:  ",CHAR(34),INDEX(Organizations[Organization Link],$A4982),CHAR(34),"}"))</f>
        <v>#REF!</v>
      </c>
      <c r="F4982" t="e">
        <f>IF(INDEX(People[First Name],$A4982)="","",
CONCATENATE("  - &amp;AffiliationID",TEXT($A4982,"0000"),
" {PersonID: *PersonID",TEXT($A4982,"0000"),
", OrganizationID: *OrganizationID",TEXT(MATCH(INDEX(People[Organization Name],$A4982),Organizations[Organization Name],0),"0000"),
", IsPrimaryOrganizationContact: , AffiliationStartDate: , AffiliationEndDate: , PrimaryPhone: ",
", PrimaryEmail: ",CHAR(34),INDEX(People[Primary Email],$A4982),CHAR(34),
", PrimaryAddress: ",CHAR(34),INDEX(People[Primary Address],$A4982),CHAR(34),
", PersonLink: }"))</f>
        <v>#REF!</v>
      </c>
      <c r="H4982" t="e">
        <f>IF(COUNTA(CitationInformation)=0,"",IF(INDEX(AuthorList[Author Name],$A4982)="","",
CONCATENATE("  - &amp;AuthorListID",TEXT($A4982,"0000"),
"  {CitationID: *CitationID0001",
", PersonID: *PersonID",TEXT(MATCH(INDEX(AuthorList[Author Name],$A4982),People[Full Name],0),"0000"),
", AuthorOrder: ",INDEX(AuthorList[Author Number],$A4982),"}")))</f>
        <v>#REF!</v>
      </c>
      <c r="K4982" t="e">
        <f>IF(INDEX(SamplingFeatures[Feature Code],$A4982)="","",
CONCATENATE("  - &amp;SamplingFeatureID",TEXT($A4982,"0000"),
" {","SamplingFeatureUUID:  ",CHAR(34),INDEX(SamplingFeatures[Sampling Feature UUID],$A4982),CHAR(34),
", SamplingFeatureTypeCV:  ",CHAR(34),INDEX(SamplingFeatures[Sampling Feature Type],$A4982),CHAR(34),
", SamplingFeatureCode:  ",CHAR(34),INDEX(SamplingFeatures[Feature Code],$A4982),CHAR(34),
", SamplingFeatureName:  ",CHAR(34),INDEX(SamplingFeatures[Feature Name],$A4982),CHAR(34),
", SamplingFeatureDescription:  ",CHAR(34),INDEX(SamplingFeatures[Feature Description],$A4982),CHAR(34),
", SamplingFeatureGeotypeCV:  ",CHAR(34),INDEX(SamplingFeatures[Feature Geo Type],$A4982),CHAR(34),
", FeatureGeometry:  ",CHAR(34),INDEX(SamplingFeatures[Feature Geometry],$A4982),CHAR(34),
", Elevation_m:  ",CHAR(34),INDEX(SamplingFeatures[Elevation_m],$A4982),CHAR(34),
", ElevationDatumCV:  ",CHAR(34),ElevationDatum,CHAR(34),"}"))</f>
        <v>#REF!</v>
      </c>
      <c r="L4982" t="e">
        <f>IF(INDEX(SamplingFeatures[Sampling Feature Type],$A4982)&lt;&gt;"Site","",
CONCATENATE("  - &amp;SiteID",TEXT(SUMPRODUCT(--($L$3:$L4981&lt;&gt;"")),"0000"),
" {","SamplingFeatureID:  *SamplingFeatureID",TEXT($A4982,"0000"),
", SiteTypeCV:  ",CHAR(34),INDEX(Sites[Site Type],$A4982),CHAR(34),
", Latitude:  ",INDEX(Sites[Latitude],$A4982),
", Longitude:  ",INDEX(Sites[Longitude],$A4982),
", SRSName:  ",CHAR(34),LatLonDatum,CHAR(34),"}"))</f>
        <v>#REF!</v>
      </c>
      <c r="M4982" t="e">
        <f>IF(INDEX(SamplingFeatures[Sampling Feature Type],$A4982)&lt;&gt;"Specimen","",
CONCATENATE("  - &amp;SpecimenID",TEXT(SUMPRODUCT(--($M$3:$M4981&lt;&gt;"")),"0000"),
" {","SamplingFeatureID:  *SamplingFeatureID",TEXT($A4982,"0000"),
", SpecimenTypeCV:  ",CHAR(34),INDEX(Specimens[Specimen Type],$A4982),CHAR(34),
", SpecimenMediumCV:  ",INDEX(Specimens[Specimen Medium],$A4982),
", IsFieldSpecimen:  ",CHAR(34),INDEX(Specimens[Is Field Specimen?],$A4982),CHAR(34),"}"))</f>
        <v>#REF!</v>
      </c>
      <c r="N4982" t="e">
        <f>IF(COUNTA(SpatialOffsets[])=0,"", IF(INDEX(SpatialOffsets[Spatial Offset Type],$A4982)="","",
CONCATENATE("  - &amp;SpatialOffsetID",TEXT($A4982,"0000"),
" {","SpatialOffsetTypeCV:  ",CHAR(34),INDEX(SpatialOffsets[Spatial Offset Type],$A4982),CHAR(34),
", Offset1Value:  ",INDEX(SpatialOffsets[Offset 1 Value],$A4982),
", Offset1UnitID:  ",CHAR(34),INDEX(SpatialOffsets[Offset 1 Unit],$A4982),CHAR(34),
", Offset2Value:  ",INDEX(SpatialOffsets[Offset 2 Value],$A4982),
", Offset2UnitID:  ",CHAR(34),INDEX(SpatialOffsets[Offset 2 Unit],$A4982),CHAR(34),
", Offset3Value:  ",INDEX(SpatialOffsets[Offset 3 Value],$A4982),
", Offset3UnitID:  ",CHAR(34),INDEX(SpatialOffsets[Offset 3 Unit],$A4982),CHAR(34),,"}")))</f>
        <v>#REF!</v>
      </c>
      <c r="O4982" t="e">
        <f>IF(COUNTA(RelatedFeatures[])=0,"", IF(INDEX(RelatedFeatures[First Sampling Feature Code],$A4982)="","",
CONCATENATE("  - &amp;RelationID",TEXT($A4982,"0000"),
" {","SamplingFeatureID:  *SamplingFeatureID",TEXT(MATCH(INDEX(RelatedFeatures[First Sampling Feature Code],$A4982),SamplingFeatures[Feature Code],0),"0000"),
", RelationshipTypeCV:  ",CHAR(34),INDEX(RelatedFeatures[Relationship Type],$A4982),CHAR(34),
", RelatedFeatureID: *SamplingFeatureID",TEXT(MATCH(INDEX(RelatedFeatures[Second Sampling Feature Code],$A4982),SamplingFeatures[Feature Code],0),"0000"),
", SpatialOffsetID:  ",IF(INDEX(RelatedFeatures[Offset Number],$A4982)="","",CONCATENATE("*SpatialOffsetID",TEXT(INDEX(RelatedFeatures[Offset Number],$A4982),"0000"))),"}")))</f>
        <v>#REF!</v>
      </c>
      <c r="P4982" t="e">
        <f>IF(INDEX(Methods[Method Type],$A4982)="","",
CONCATENATE("  - &amp;MethodID",TEXT($A4982,"0000"),
" {","MethodTypeCV:  ",CHAR(34),INDEX(Methods[Method Type],$A4982),CHAR(34),
", MethodCode:  ",CHAR(34),INDEX(Methods[Method Code],$A4982),CHAR(34),
", MethodName:  ",CHAR(34),INDEX(Methods[Method Name],$A4982),CHAR(34),
", MethodDescription:  ",CHAR(34),INDEX(Methods[Method Description],$A4982),CHAR(34),
", MethodLink:  ",CHAR(34),INDEX(Methods[Method Link],$A4982),CHAR(34),
", OrganizationID: *OrganizationID",TEXT(MATCH(INDEX(Methods[Organization Name],$A4982),Organizations[Organization Name],0),"0000"),"}"))</f>
        <v>#REF!</v>
      </c>
      <c r="Q4982" t="e">
        <f>IF(INDEX(Variables[Variable Type],$A4982)="","",
CONCATENATE("  - &amp;VariableID",TEXT($A4982,"0000"),
" {","VariableTypeCV:  ",CHAR(34),INDEX(Variables[Variable Type],$A4982),CHAR(34),
", VariableCode:  ",CHAR(34),INDEX(Variables[Variable Code],$A4982),CHAR(34),
", VariableNameCV:  ",CHAR(34),INDEX(Variables[Variable Name],$A4982),CHAR(34),
", VariableDefinition:  ",CHAR(34),INDEX(Variables[Variable Definition],$A4982),CHAR(34),
", SpecciationCV:  ",CHAR(34),INDEX(Variables[Speciation],$A4982),CHAR(34),
", NoDataValue:  ",CHAR(34),INDEX(Variables[No Data Value],$A4982),CHAR(34),"}"))</f>
        <v>#REF!</v>
      </c>
    </row>
    <row r="4983" spans="1:17" x14ac:dyDescent="0.25">
      <c r="A4983">
        <v>4980</v>
      </c>
      <c r="D4983" t="e">
        <f>IF(INDEX(People[First Name],$A4983)="","",
CONCATENATE("  - &amp;PersonID",TEXT($A4983,"0000"),
" {","PersonFirstName:  ",CHAR(34),INDEX(People[First Name],$A4983),CHAR(34),
", PersonMiddleName:  ",CHAR(34),INDEX(People[Middle Name],$A4983),CHAR(34),
", PersonLastName:  ",CHAR(34),INDEX(People[Last Name],$A4983),CHAR(34),"}"))</f>
        <v>#REF!</v>
      </c>
      <c r="E4983" t="e">
        <f>IF(INDEX(Organizations[Organization Type '[CV']],$A4983)="","",
CONCATENATE("  - &amp;OrganizationID",TEXT($A4983,"0000"),
" {","OrganizationTypeCV:  ",CHAR(34),INDEX(Organizations[Organization Type '[CV']],$A4983),CHAR(34),
", OrganizationCode:  ",CHAR(34),INDEX(Organizations[Organization Code],$A4983),CHAR(34),
", OrganizationName:  ",CHAR(34),INDEX(Organizations[Organization Name],$A4983),CHAR(34),
", OrganizationDescription:  ",CHAR(34),INDEX(Organizations[Organization Description],$A4983),CHAR(34),
", OrganizationLink:  ",CHAR(34),INDEX(Organizations[Organization Link],$A4983),CHAR(34),"}"))</f>
        <v>#REF!</v>
      </c>
      <c r="F4983" t="e">
        <f>IF(INDEX(People[First Name],$A4983)="","",
CONCATENATE("  - &amp;AffiliationID",TEXT($A4983,"0000"),
" {PersonID: *PersonID",TEXT($A4983,"0000"),
", OrganizationID: *OrganizationID",TEXT(MATCH(INDEX(People[Organization Name],$A4983),Organizations[Organization Name],0),"0000"),
", IsPrimaryOrganizationContact: , AffiliationStartDate: , AffiliationEndDate: , PrimaryPhone: ",
", PrimaryEmail: ",CHAR(34),INDEX(People[Primary Email],$A4983),CHAR(34),
", PrimaryAddress: ",CHAR(34),INDEX(People[Primary Address],$A4983),CHAR(34),
", PersonLink: }"))</f>
        <v>#REF!</v>
      </c>
      <c r="H4983" t="e">
        <f>IF(COUNTA(CitationInformation)=0,"",IF(INDEX(AuthorList[Author Name],$A4983)="","",
CONCATENATE("  - &amp;AuthorListID",TEXT($A4983,"0000"),
"  {CitationID: *CitationID0001",
", PersonID: *PersonID",TEXT(MATCH(INDEX(AuthorList[Author Name],$A4983),People[Full Name],0),"0000"),
", AuthorOrder: ",INDEX(AuthorList[Author Number],$A4983),"}")))</f>
        <v>#REF!</v>
      </c>
      <c r="K4983" t="e">
        <f>IF(INDEX(SamplingFeatures[Feature Code],$A4983)="","",
CONCATENATE("  - &amp;SamplingFeatureID",TEXT($A4983,"0000"),
" {","SamplingFeatureUUID:  ",CHAR(34),INDEX(SamplingFeatures[Sampling Feature UUID],$A4983),CHAR(34),
", SamplingFeatureTypeCV:  ",CHAR(34),INDEX(SamplingFeatures[Sampling Feature Type],$A4983),CHAR(34),
", SamplingFeatureCode:  ",CHAR(34),INDEX(SamplingFeatures[Feature Code],$A4983),CHAR(34),
", SamplingFeatureName:  ",CHAR(34),INDEX(SamplingFeatures[Feature Name],$A4983),CHAR(34),
", SamplingFeatureDescription:  ",CHAR(34),INDEX(SamplingFeatures[Feature Description],$A4983),CHAR(34),
", SamplingFeatureGeotypeCV:  ",CHAR(34),INDEX(SamplingFeatures[Feature Geo Type],$A4983),CHAR(34),
", FeatureGeometry:  ",CHAR(34),INDEX(SamplingFeatures[Feature Geometry],$A4983),CHAR(34),
", Elevation_m:  ",CHAR(34),INDEX(SamplingFeatures[Elevation_m],$A4983),CHAR(34),
", ElevationDatumCV:  ",CHAR(34),ElevationDatum,CHAR(34),"}"))</f>
        <v>#REF!</v>
      </c>
      <c r="L4983" t="e">
        <f>IF(INDEX(SamplingFeatures[Sampling Feature Type],$A4983)&lt;&gt;"Site","",
CONCATENATE("  - &amp;SiteID",TEXT(SUMPRODUCT(--($L$3:$L4982&lt;&gt;"")),"0000"),
" {","SamplingFeatureID:  *SamplingFeatureID",TEXT($A4983,"0000"),
", SiteTypeCV:  ",CHAR(34),INDEX(Sites[Site Type],$A4983),CHAR(34),
", Latitude:  ",INDEX(Sites[Latitude],$A4983),
", Longitude:  ",INDEX(Sites[Longitude],$A4983),
", SRSName:  ",CHAR(34),LatLonDatum,CHAR(34),"}"))</f>
        <v>#REF!</v>
      </c>
      <c r="M4983" t="e">
        <f>IF(INDEX(SamplingFeatures[Sampling Feature Type],$A4983)&lt;&gt;"Specimen","",
CONCATENATE("  - &amp;SpecimenID",TEXT(SUMPRODUCT(--($M$3:$M4982&lt;&gt;"")),"0000"),
" {","SamplingFeatureID:  *SamplingFeatureID",TEXT($A4983,"0000"),
", SpecimenTypeCV:  ",CHAR(34),INDEX(Specimens[Specimen Type],$A4983),CHAR(34),
", SpecimenMediumCV:  ",INDEX(Specimens[Specimen Medium],$A4983),
", IsFieldSpecimen:  ",CHAR(34),INDEX(Specimens[Is Field Specimen?],$A4983),CHAR(34),"}"))</f>
        <v>#REF!</v>
      </c>
      <c r="N4983" t="e">
        <f>IF(COUNTA(SpatialOffsets[])=0,"", IF(INDEX(SpatialOffsets[Spatial Offset Type],$A4983)="","",
CONCATENATE("  - &amp;SpatialOffsetID",TEXT($A4983,"0000"),
" {","SpatialOffsetTypeCV:  ",CHAR(34),INDEX(SpatialOffsets[Spatial Offset Type],$A4983),CHAR(34),
", Offset1Value:  ",INDEX(SpatialOffsets[Offset 1 Value],$A4983),
", Offset1UnitID:  ",CHAR(34),INDEX(SpatialOffsets[Offset 1 Unit],$A4983),CHAR(34),
", Offset2Value:  ",INDEX(SpatialOffsets[Offset 2 Value],$A4983),
", Offset2UnitID:  ",CHAR(34),INDEX(SpatialOffsets[Offset 2 Unit],$A4983),CHAR(34),
", Offset3Value:  ",INDEX(SpatialOffsets[Offset 3 Value],$A4983),
", Offset3UnitID:  ",CHAR(34),INDEX(SpatialOffsets[Offset 3 Unit],$A4983),CHAR(34),,"}")))</f>
        <v>#REF!</v>
      </c>
      <c r="O4983" t="e">
        <f>IF(COUNTA(RelatedFeatures[])=0,"", IF(INDEX(RelatedFeatures[First Sampling Feature Code],$A4983)="","",
CONCATENATE("  - &amp;RelationID",TEXT($A4983,"0000"),
" {","SamplingFeatureID:  *SamplingFeatureID",TEXT(MATCH(INDEX(RelatedFeatures[First Sampling Feature Code],$A4983),SamplingFeatures[Feature Code],0),"0000"),
", RelationshipTypeCV:  ",CHAR(34),INDEX(RelatedFeatures[Relationship Type],$A4983),CHAR(34),
", RelatedFeatureID: *SamplingFeatureID",TEXT(MATCH(INDEX(RelatedFeatures[Second Sampling Feature Code],$A4983),SamplingFeatures[Feature Code],0),"0000"),
", SpatialOffsetID:  ",IF(INDEX(RelatedFeatures[Offset Number],$A4983)="","",CONCATENATE("*SpatialOffsetID",TEXT(INDEX(RelatedFeatures[Offset Number],$A4983),"0000"))),"}")))</f>
        <v>#REF!</v>
      </c>
      <c r="P4983" t="e">
        <f>IF(INDEX(Methods[Method Type],$A4983)="","",
CONCATENATE("  - &amp;MethodID",TEXT($A4983,"0000"),
" {","MethodTypeCV:  ",CHAR(34),INDEX(Methods[Method Type],$A4983),CHAR(34),
", MethodCode:  ",CHAR(34),INDEX(Methods[Method Code],$A4983),CHAR(34),
", MethodName:  ",CHAR(34),INDEX(Methods[Method Name],$A4983),CHAR(34),
", MethodDescription:  ",CHAR(34),INDEX(Methods[Method Description],$A4983),CHAR(34),
", MethodLink:  ",CHAR(34),INDEX(Methods[Method Link],$A4983),CHAR(34),
", OrganizationID: *OrganizationID",TEXT(MATCH(INDEX(Methods[Organization Name],$A4983),Organizations[Organization Name],0),"0000"),"}"))</f>
        <v>#REF!</v>
      </c>
      <c r="Q4983" t="e">
        <f>IF(INDEX(Variables[Variable Type],$A4983)="","",
CONCATENATE("  - &amp;VariableID",TEXT($A4983,"0000"),
" {","VariableTypeCV:  ",CHAR(34),INDEX(Variables[Variable Type],$A4983),CHAR(34),
", VariableCode:  ",CHAR(34),INDEX(Variables[Variable Code],$A4983),CHAR(34),
", VariableNameCV:  ",CHAR(34),INDEX(Variables[Variable Name],$A4983),CHAR(34),
", VariableDefinition:  ",CHAR(34),INDEX(Variables[Variable Definition],$A4983),CHAR(34),
", SpecciationCV:  ",CHAR(34),INDEX(Variables[Speciation],$A4983),CHAR(34),
", NoDataValue:  ",CHAR(34),INDEX(Variables[No Data Value],$A4983),CHAR(34),"}"))</f>
        <v>#REF!</v>
      </c>
    </row>
    <row r="4984" spans="1:17" x14ac:dyDescent="0.25">
      <c r="A4984">
        <v>4981</v>
      </c>
      <c r="D4984" t="e">
        <f>IF(INDEX(People[First Name],$A4984)="","",
CONCATENATE("  - &amp;PersonID",TEXT($A4984,"0000"),
" {","PersonFirstName:  ",CHAR(34),INDEX(People[First Name],$A4984),CHAR(34),
", PersonMiddleName:  ",CHAR(34),INDEX(People[Middle Name],$A4984),CHAR(34),
", PersonLastName:  ",CHAR(34),INDEX(People[Last Name],$A4984),CHAR(34),"}"))</f>
        <v>#REF!</v>
      </c>
      <c r="E4984" t="e">
        <f>IF(INDEX(Organizations[Organization Type '[CV']],$A4984)="","",
CONCATENATE("  - &amp;OrganizationID",TEXT($A4984,"0000"),
" {","OrganizationTypeCV:  ",CHAR(34),INDEX(Organizations[Organization Type '[CV']],$A4984),CHAR(34),
", OrganizationCode:  ",CHAR(34),INDEX(Organizations[Organization Code],$A4984),CHAR(34),
", OrganizationName:  ",CHAR(34),INDEX(Organizations[Organization Name],$A4984),CHAR(34),
", OrganizationDescription:  ",CHAR(34),INDEX(Organizations[Organization Description],$A4984),CHAR(34),
", OrganizationLink:  ",CHAR(34),INDEX(Organizations[Organization Link],$A4984),CHAR(34),"}"))</f>
        <v>#REF!</v>
      </c>
      <c r="F4984" t="e">
        <f>IF(INDEX(People[First Name],$A4984)="","",
CONCATENATE("  - &amp;AffiliationID",TEXT($A4984,"0000"),
" {PersonID: *PersonID",TEXT($A4984,"0000"),
", OrganizationID: *OrganizationID",TEXT(MATCH(INDEX(People[Organization Name],$A4984),Organizations[Organization Name],0),"0000"),
", IsPrimaryOrganizationContact: , AffiliationStartDate: , AffiliationEndDate: , PrimaryPhone: ",
", PrimaryEmail: ",CHAR(34),INDEX(People[Primary Email],$A4984),CHAR(34),
", PrimaryAddress: ",CHAR(34),INDEX(People[Primary Address],$A4984),CHAR(34),
", PersonLink: }"))</f>
        <v>#REF!</v>
      </c>
      <c r="H4984" t="e">
        <f>IF(COUNTA(CitationInformation)=0,"",IF(INDEX(AuthorList[Author Name],$A4984)="","",
CONCATENATE("  - &amp;AuthorListID",TEXT($A4984,"0000"),
"  {CitationID: *CitationID0001",
", PersonID: *PersonID",TEXT(MATCH(INDEX(AuthorList[Author Name],$A4984),People[Full Name],0),"0000"),
", AuthorOrder: ",INDEX(AuthorList[Author Number],$A4984),"}")))</f>
        <v>#REF!</v>
      </c>
      <c r="K4984" t="e">
        <f>IF(INDEX(SamplingFeatures[Feature Code],$A4984)="","",
CONCATENATE("  - &amp;SamplingFeatureID",TEXT($A4984,"0000"),
" {","SamplingFeatureUUID:  ",CHAR(34),INDEX(SamplingFeatures[Sampling Feature UUID],$A4984),CHAR(34),
", SamplingFeatureTypeCV:  ",CHAR(34),INDEX(SamplingFeatures[Sampling Feature Type],$A4984),CHAR(34),
", SamplingFeatureCode:  ",CHAR(34),INDEX(SamplingFeatures[Feature Code],$A4984),CHAR(34),
", SamplingFeatureName:  ",CHAR(34),INDEX(SamplingFeatures[Feature Name],$A4984),CHAR(34),
", SamplingFeatureDescription:  ",CHAR(34),INDEX(SamplingFeatures[Feature Description],$A4984),CHAR(34),
", SamplingFeatureGeotypeCV:  ",CHAR(34),INDEX(SamplingFeatures[Feature Geo Type],$A4984),CHAR(34),
", FeatureGeometry:  ",CHAR(34),INDEX(SamplingFeatures[Feature Geometry],$A4984),CHAR(34),
", Elevation_m:  ",CHAR(34),INDEX(SamplingFeatures[Elevation_m],$A4984),CHAR(34),
", ElevationDatumCV:  ",CHAR(34),ElevationDatum,CHAR(34),"}"))</f>
        <v>#REF!</v>
      </c>
      <c r="L4984" t="e">
        <f>IF(INDEX(SamplingFeatures[Sampling Feature Type],$A4984)&lt;&gt;"Site","",
CONCATENATE("  - &amp;SiteID",TEXT(SUMPRODUCT(--($L$3:$L4983&lt;&gt;"")),"0000"),
" {","SamplingFeatureID:  *SamplingFeatureID",TEXT($A4984,"0000"),
", SiteTypeCV:  ",CHAR(34),INDEX(Sites[Site Type],$A4984),CHAR(34),
", Latitude:  ",INDEX(Sites[Latitude],$A4984),
", Longitude:  ",INDEX(Sites[Longitude],$A4984),
", SRSName:  ",CHAR(34),LatLonDatum,CHAR(34),"}"))</f>
        <v>#REF!</v>
      </c>
      <c r="M4984" t="e">
        <f>IF(INDEX(SamplingFeatures[Sampling Feature Type],$A4984)&lt;&gt;"Specimen","",
CONCATENATE("  - &amp;SpecimenID",TEXT(SUMPRODUCT(--($M$3:$M4983&lt;&gt;"")),"0000"),
" {","SamplingFeatureID:  *SamplingFeatureID",TEXT($A4984,"0000"),
", SpecimenTypeCV:  ",CHAR(34),INDEX(Specimens[Specimen Type],$A4984),CHAR(34),
", SpecimenMediumCV:  ",INDEX(Specimens[Specimen Medium],$A4984),
", IsFieldSpecimen:  ",CHAR(34),INDEX(Specimens[Is Field Specimen?],$A4984),CHAR(34),"}"))</f>
        <v>#REF!</v>
      </c>
      <c r="N4984" t="e">
        <f>IF(COUNTA(SpatialOffsets[])=0,"", IF(INDEX(SpatialOffsets[Spatial Offset Type],$A4984)="","",
CONCATENATE("  - &amp;SpatialOffsetID",TEXT($A4984,"0000"),
" {","SpatialOffsetTypeCV:  ",CHAR(34),INDEX(SpatialOffsets[Spatial Offset Type],$A4984),CHAR(34),
", Offset1Value:  ",INDEX(SpatialOffsets[Offset 1 Value],$A4984),
", Offset1UnitID:  ",CHAR(34),INDEX(SpatialOffsets[Offset 1 Unit],$A4984),CHAR(34),
", Offset2Value:  ",INDEX(SpatialOffsets[Offset 2 Value],$A4984),
", Offset2UnitID:  ",CHAR(34),INDEX(SpatialOffsets[Offset 2 Unit],$A4984),CHAR(34),
", Offset3Value:  ",INDEX(SpatialOffsets[Offset 3 Value],$A4984),
", Offset3UnitID:  ",CHAR(34),INDEX(SpatialOffsets[Offset 3 Unit],$A4984),CHAR(34),,"}")))</f>
        <v>#REF!</v>
      </c>
      <c r="O4984" t="e">
        <f>IF(COUNTA(RelatedFeatures[])=0,"", IF(INDEX(RelatedFeatures[First Sampling Feature Code],$A4984)="","",
CONCATENATE("  - &amp;RelationID",TEXT($A4984,"0000"),
" {","SamplingFeatureID:  *SamplingFeatureID",TEXT(MATCH(INDEX(RelatedFeatures[First Sampling Feature Code],$A4984),SamplingFeatures[Feature Code],0),"0000"),
", RelationshipTypeCV:  ",CHAR(34),INDEX(RelatedFeatures[Relationship Type],$A4984),CHAR(34),
", RelatedFeatureID: *SamplingFeatureID",TEXT(MATCH(INDEX(RelatedFeatures[Second Sampling Feature Code],$A4984),SamplingFeatures[Feature Code],0),"0000"),
", SpatialOffsetID:  ",IF(INDEX(RelatedFeatures[Offset Number],$A4984)="","",CONCATENATE("*SpatialOffsetID",TEXT(INDEX(RelatedFeatures[Offset Number],$A4984),"0000"))),"}")))</f>
        <v>#REF!</v>
      </c>
      <c r="P4984" t="e">
        <f>IF(INDEX(Methods[Method Type],$A4984)="","",
CONCATENATE("  - &amp;MethodID",TEXT($A4984,"0000"),
" {","MethodTypeCV:  ",CHAR(34),INDEX(Methods[Method Type],$A4984),CHAR(34),
", MethodCode:  ",CHAR(34),INDEX(Methods[Method Code],$A4984),CHAR(34),
", MethodName:  ",CHAR(34),INDEX(Methods[Method Name],$A4984),CHAR(34),
", MethodDescription:  ",CHAR(34),INDEX(Methods[Method Description],$A4984),CHAR(34),
", MethodLink:  ",CHAR(34),INDEX(Methods[Method Link],$A4984),CHAR(34),
", OrganizationID: *OrganizationID",TEXT(MATCH(INDEX(Methods[Organization Name],$A4984),Organizations[Organization Name],0),"0000"),"}"))</f>
        <v>#REF!</v>
      </c>
      <c r="Q4984" t="e">
        <f>IF(INDEX(Variables[Variable Type],$A4984)="","",
CONCATENATE("  - &amp;VariableID",TEXT($A4984,"0000"),
" {","VariableTypeCV:  ",CHAR(34),INDEX(Variables[Variable Type],$A4984),CHAR(34),
", VariableCode:  ",CHAR(34),INDEX(Variables[Variable Code],$A4984),CHAR(34),
", VariableNameCV:  ",CHAR(34),INDEX(Variables[Variable Name],$A4984),CHAR(34),
", VariableDefinition:  ",CHAR(34),INDEX(Variables[Variable Definition],$A4984),CHAR(34),
", SpecciationCV:  ",CHAR(34),INDEX(Variables[Speciation],$A4984),CHAR(34),
", NoDataValue:  ",CHAR(34),INDEX(Variables[No Data Value],$A4984),CHAR(34),"}"))</f>
        <v>#REF!</v>
      </c>
    </row>
    <row r="4985" spans="1:17" x14ac:dyDescent="0.25">
      <c r="A4985">
        <v>4982</v>
      </c>
      <c r="D4985" t="e">
        <f>IF(INDEX(People[First Name],$A4985)="","",
CONCATENATE("  - &amp;PersonID",TEXT($A4985,"0000"),
" {","PersonFirstName:  ",CHAR(34),INDEX(People[First Name],$A4985),CHAR(34),
", PersonMiddleName:  ",CHAR(34),INDEX(People[Middle Name],$A4985),CHAR(34),
", PersonLastName:  ",CHAR(34),INDEX(People[Last Name],$A4985),CHAR(34),"}"))</f>
        <v>#REF!</v>
      </c>
      <c r="E4985" t="e">
        <f>IF(INDEX(Organizations[Organization Type '[CV']],$A4985)="","",
CONCATENATE("  - &amp;OrganizationID",TEXT($A4985,"0000"),
" {","OrganizationTypeCV:  ",CHAR(34),INDEX(Organizations[Organization Type '[CV']],$A4985),CHAR(34),
", OrganizationCode:  ",CHAR(34),INDEX(Organizations[Organization Code],$A4985),CHAR(34),
", OrganizationName:  ",CHAR(34),INDEX(Organizations[Organization Name],$A4985),CHAR(34),
", OrganizationDescription:  ",CHAR(34),INDEX(Organizations[Organization Description],$A4985),CHAR(34),
", OrganizationLink:  ",CHAR(34),INDEX(Organizations[Organization Link],$A4985),CHAR(34),"}"))</f>
        <v>#REF!</v>
      </c>
      <c r="F4985" t="e">
        <f>IF(INDEX(People[First Name],$A4985)="","",
CONCATENATE("  - &amp;AffiliationID",TEXT($A4985,"0000"),
" {PersonID: *PersonID",TEXT($A4985,"0000"),
", OrganizationID: *OrganizationID",TEXT(MATCH(INDEX(People[Organization Name],$A4985),Organizations[Organization Name],0),"0000"),
", IsPrimaryOrganizationContact: , AffiliationStartDate: , AffiliationEndDate: , PrimaryPhone: ",
", PrimaryEmail: ",CHAR(34),INDEX(People[Primary Email],$A4985),CHAR(34),
", PrimaryAddress: ",CHAR(34),INDEX(People[Primary Address],$A4985),CHAR(34),
", PersonLink: }"))</f>
        <v>#REF!</v>
      </c>
      <c r="H4985" t="e">
        <f>IF(COUNTA(CitationInformation)=0,"",IF(INDEX(AuthorList[Author Name],$A4985)="","",
CONCATENATE("  - &amp;AuthorListID",TEXT($A4985,"0000"),
"  {CitationID: *CitationID0001",
", PersonID: *PersonID",TEXT(MATCH(INDEX(AuthorList[Author Name],$A4985),People[Full Name],0),"0000"),
", AuthorOrder: ",INDEX(AuthorList[Author Number],$A4985),"}")))</f>
        <v>#REF!</v>
      </c>
      <c r="K4985" t="e">
        <f>IF(INDEX(SamplingFeatures[Feature Code],$A4985)="","",
CONCATENATE("  - &amp;SamplingFeatureID",TEXT($A4985,"0000"),
" {","SamplingFeatureUUID:  ",CHAR(34),INDEX(SamplingFeatures[Sampling Feature UUID],$A4985),CHAR(34),
", SamplingFeatureTypeCV:  ",CHAR(34),INDEX(SamplingFeatures[Sampling Feature Type],$A4985),CHAR(34),
", SamplingFeatureCode:  ",CHAR(34),INDEX(SamplingFeatures[Feature Code],$A4985),CHAR(34),
", SamplingFeatureName:  ",CHAR(34),INDEX(SamplingFeatures[Feature Name],$A4985),CHAR(34),
", SamplingFeatureDescription:  ",CHAR(34),INDEX(SamplingFeatures[Feature Description],$A4985),CHAR(34),
", SamplingFeatureGeotypeCV:  ",CHAR(34),INDEX(SamplingFeatures[Feature Geo Type],$A4985),CHAR(34),
", FeatureGeometry:  ",CHAR(34),INDEX(SamplingFeatures[Feature Geometry],$A4985),CHAR(34),
", Elevation_m:  ",CHAR(34),INDEX(SamplingFeatures[Elevation_m],$A4985),CHAR(34),
", ElevationDatumCV:  ",CHAR(34),ElevationDatum,CHAR(34),"}"))</f>
        <v>#REF!</v>
      </c>
      <c r="L4985" t="e">
        <f>IF(INDEX(SamplingFeatures[Sampling Feature Type],$A4985)&lt;&gt;"Site","",
CONCATENATE("  - &amp;SiteID",TEXT(SUMPRODUCT(--($L$3:$L4984&lt;&gt;"")),"0000"),
" {","SamplingFeatureID:  *SamplingFeatureID",TEXT($A4985,"0000"),
", SiteTypeCV:  ",CHAR(34),INDEX(Sites[Site Type],$A4985),CHAR(34),
", Latitude:  ",INDEX(Sites[Latitude],$A4985),
", Longitude:  ",INDEX(Sites[Longitude],$A4985),
", SRSName:  ",CHAR(34),LatLonDatum,CHAR(34),"}"))</f>
        <v>#REF!</v>
      </c>
      <c r="M4985" t="e">
        <f>IF(INDEX(SamplingFeatures[Sampling Feature Type],$A4985)&lt;&gt;"Specimen","",
CONCATENATE("  - &amp;SpecimenID",TEXT(SUMPRODUCT(--($M$3:$M4984&lt;&gt;"")),"0000"),
" {","SamplingFeatureID:  *SamplingFeatureID",TEXT($A4985,"0000"),
", SpecimenTypeCV:  ",CHAR(34),INDEX(Specimens[Specimen Type],$A4985),CHAR(34),
", SpecimenMediumCV:  ",INDEX(Specimens[Specimen Medium],$A4985),
", IsFieldSpecimen:  ",CHAR(34),INDEX(Specimens[Is Field Specimen?],$A4985),CHAR(34),"}"))</f>
        <v>#REF!</v>
      </c>
      <c r="N4985" t="e">
        <f>IF(COUNTA(SpatialOffsets[])=0,"", IF(INDEX(SpatialOffsets[Spatial Offset Type],$A4985)="","",
CONCATENATE("  - &amp;SpatialOffsetID",TEXT($A4985,"0000"),
" {","SpatialOffsetTypeCV:  ",CHAR(34),INDEX(SpatialOffsets[Spatial Offset Type],$A4985),CHAR(34),
", Offset1Value:  ",INDEX(SpatialOffsets[Offset 1 Value],$A4985),
", Offset1UnitID:  ",CHAR(34),INDEX(SpatialOffsets[Offset 1 Unit],$A4985),CHAR(34),
", Offset2Value:  ",INDEX(SpatialOffsets[Offset 2 Value],$A4985),
", Offset2UnitID:  ",CHAR(34),INDEX(SpatialOffsets[Offset 2 Unit],$A4985),CHAR(34),
", Offset3Value:  ",INDEX(SpatialOffsets[Offset 3 Value],$A4985),
", Offset3UnitID:  ",CHAR(34),INDEX(SpatialOffsets[Offset 3 Unit],$A4985),CHAR(34),,"}")))</f>
        <v>#REF!</v>
      </c>
      <c r="O4985" t="e">
        <f>IF(COUNTA(RelatedFeatures[])=0,"", IF(INDEX(RelatedFeatures[First Sampling Feature Code],$A4985)="","",
CONCATENATE("  - &amp;RelationID",TEXT($A4985,"0000"),
" {","SamplingFeatureID:  *SamplingFeatureID",TEXT(MATCH(INDEX(RelatedFeatures[First Sampling Feature Code],$A4985),SamplingFeatures[Feature Code],0),"0000"),
", RelationshipTypeCV:  ",CHAR(34),INDEX(RelatedFeatures[Relationship Type],$A4985),CHAR(34),
", RelatedFeatureID: *SamplingFeatureID",TEXT(MATCH(INDEX(RelatedFeatures[Second Sampling Feature Code],$A4985),SamplingFeatures[Feature Code],0),"0000"),
", SpatialOffsetID:  ",IF(INDEX(RelatedFeatures[Offset Number],$A4985)="","",CONCATENATE("*SpatialOffsetID",TEXT(INDEX(RelatedFeatures[Offset Number],$A4985),"0000"))),"}")))</f>
        <v>#REF!</v>
      </c>
      <c r="P4985" t="e">
        <f>IF(INDEX(Methods[Method Type],$A4985)="","",
CONCATENATE("  - &amp;MethodID",TEXT($A4985,"0000"),
" {","MethodTypeCV:  ",CHAR(34),INDEX(Methods[Method Type],$A4985),CHAR(34),
", MethodCode:  ",CHAR(34),INDEX(Methods[Method Code],$A4985),CHAR(34),
", MethodName:  ",CHAR(34),INDEX(Methods[Method Name],$A4985),CHAR(34),
", MethodDescription:  ",CHAR(34),INDEX(Methods[Method Description],$A4985),CHAR(34),
", MethodLink:  ",CHAR(34),INDEX(Methods[Method Link],$A4985),CHAR(34),
", OrganizationID: *OrganizationID",TEXT(MATCH(INDEX(Methods[Organization Name],$A4985),Organizations[Organization Name],0),"0000"),"}"))</f>
        <v>#REF!</v>
      </c>
      <c r="Q4985" t="e">
        <f>IF(INDEX(Variables[Variable Type],$A4985)="","",
CONCATENATE("  - &amp;VariableID",TEXT($A4985,"0000"),
" {","VariableTypeCV:  ",CHAR(34),INDEX(Variables[Variable Type],$A4985),CHAR(34),
", VariableCode:  ",CHAR(34),INDEX(Variables[Variable Code],$A4985),CHAR(34),
", VariableNameCV:  ",CHAR(34),INDEX(Variables[Variable Name],$A4985),CHAR(34),
", VariableDefinition:  ",CHAR(34),INDEX(Variables[Variable Definition],$A4985),CHAR(34),
", SpecciationCV:  ",CHAR(34),INDEX(Variables[Speciation],$A4985),CHAR(34),
", NoDataValue:  ",CHAR(34),INDEX(Variables[No Data Value],$A4985),CHAR(34),"}"))</f>
        <v>#REF!</v>
      </c>
    </row>
    <row r="4986" spans="1:17" x14ac:dyDescent="0.25">
      <c r="A4986">
        <v>4983</v>
      </c>
      <c r="D4986" t="e">
        <f>IF(INDEX(People[First Name],$A4986)="","",
CONCATENATE("  - &amp;PersonID",TEXT($A4986,"0000"),
" {","PersonFirstName:  ",CHAR(34),INDEX(People[First Name],$A4986),CHAR(34),
", PersonMiddleName:  ",CHAR(34),INDEX(People[Middle Name],$A4986),CHAR(34),
", PersonLastName:  ",CHAR(34),INDEX(People[Last Name],$A4986),CHAR(34),"}"))</f>
        <v>#REF!</v>
      </c>
      <c r="E4986" t="e">
        <f>IF(INDEX(Organizations[Organization Type '[CV']],$A4986)="","",
CONCATENATE("  - &amp;OrganizationID",TEXT($A4986,"0000"),
" {","OrganizationTypeCV:  ",CHAR(34),INDEX(Organizations[Organization Type '[CV']],$A4986),CHAR(34),
", OrganizationCode:  ",CHAR(34),INDEX(Organizations[Organization Code],$A4986),CHAR(34),
", OrganizationName:  ",CHAR(34),INDEX(Organizations[Organization Name],$A4986),CHAR(34),
", OrganizationDescription:  ",CHAR(34),INDEX(Organizations[Organization Description],$A4986),CHAR(34),
", OrganizationLink:  ",CHAR(34),INDEX(Organizations[Organization Link],$A4986),CHAR(34),"}"))</f>
        <v>#REF!</v>
      </c>
      <c r="F4986" t="e">
        <f>IF(INDEX(People[First Name],$A4986)="","",
CONCATENATE("  - &amp;AffiliationID",TEXT($A4986,"0000"),
" {PersonID: *PersonID",TEXT($A4986,"0000"),
", OrganizationID: *OrganizationID",TEXT(MATCH(INDEX(People[Organization Name],$A4986),Organizations[Organization Name],0),"0000"),
", IsPrimaryOrganizationContact: , AffiliationStartDate: , AffiliationEndDate: , PrimaryPhone: ",
", PrimaryEmail: ",CHAR(34),INDEX(People[Primary Email],$A4986),CHAR(34),
", PrimaryAddress: ",CHAR(34),INDEX(People[Primary Address],$A4986),CHAR(34),
", PersonLink: }"))</f>
        <v>#REF!</v>
      </c>
      <c r="H4986" t="e">
        <f>IF(COUNTA(CitationInformation)=0,"",IF(INDEX(AuthorList[Author Name],$A4986)="","",
CONCATENATE("  - &amp;AuthorListID",TEXT($A4986,"0000"),
"  {CitationID: *CitationID0001",
", PersonID: *PersonID",TEXT(MATCH(INDEX(AuthorList[Author Name],$A4986),People[Full Name],0),"0000"),
", AuthorOrder: ",INDEX(AuthorList[Author Number],$A4986),"}")))</f>
        <v>#REF!</v>
      </c>
      <c r="K4986" t="e">
        <f>IF(INDEX(SamplingFeatures[Feature Code],$A4986)="","",
CONCATENATE("  - &amp;SamplingFeatureID",TEXT($A4986,"0000"),
" {","SamplingFeatureUUID:  ",CHAR(34),INDEX(SamplingFeatures[Sampling Feature UUID],$A4986),CHAR(34),
", SamplingFeatureTypeCV:  ",CHAR(34),INDEX(SamplingFeatures[Sampling Feature Type],$A4986),CHAR(34),
", SamplingFeatureCode:  ",CHAR(34),INDEX(SamplingFeatures[Feature Code],$A4986),CHAR(34),
", SamplingFeatureName:  ",CHAR(34),INDEX(SamplingFeatures[Feature Name],$A4986),CHAR(34),
", SamplingFeatureDescription:  ",CHAR(34),INDEX(SamplingFeatures[Feature Description],$A4986),CHAR(34),
", SamplingFeatureGeotypeCV:  ",CHAR(34),INDEX(SamplingFeatures[Feature Geo Type],$A4986),CHAR(34),
", FeatureGeometry:  ",CHAR(34),INDEX(SamplingFeatures[Feature Geometry],$A4986),CHAR(34),
", Elevation_m:  ",CHAR(34),INDEX(SamplingFeatures[Elevation_m],$A4986),CHAR(34),
", ElevationDatumCV:  ",CHAR(34),ElevationDatum,CHAR(34),"}"))</f>
        <v>#REF!</v>
      </c>
      <c r="L4986" t="e">
        <f>IF(INDEX(SamplingFeatures[Sampling Feature Type],$A4986)&lt;&gt;"Site","",
CONCATENATE("  - &amp;SiteID",TEXT(SUMPRODUCT(--($L$3:$L4985&lt;&gt;"")),"0000"),
" {","SamplingFeatureID:  *SamplingFeatureID",TEXT($A4986,"0000"),
", SiteTypeCV:  ",CHAR(34),INDEX(Sites[Site Type],$A4986),CHAR(34),
", Latitude:  ",INDEX(Sites[Latitude],$A4986),
", Longitude:  ",INDEX(Sites[Longitude],$A4986),
", SRSName:  ",CHAR(34),LatLonDatum,CHAR(34),"}"))</f>
        <v>#REF!</v>
      </c>
      <c r="M4986" t="e">
        <f>IF(INDEX(SamplingFeatures[Sampling Feature Type],$A4986)&lt;&gt;"Specimen","",
CONCATENATE("  - &amp;SpecimenID",TEXT(SUMPRODUCT(--($M$3:$M4985&lt;&gt;"")),"0000"),
" {","SamplingFeatureID:  *SamplingFeatureID",TEXT($A4986,"0000"),
", SpecimenTypeCV:  ",CHAR(34),INDEX(Specimens[Specimen Type],$A4986),CHAR(34),
", SpecimenMediumCV:  ",INDEX(Specimens[Specimen Medium],$A4986),
", IsFieldSpecimen:  ",CHAR(34),INDEX(Specimens[Is Field Specimen?],$A4986),CHAR(34),"}"))</f>
        <v>#REF!</v>
      </c>
      <c r="N4986" t="e">
        <f>IF(COUNTA(SpatialOffsets[])=0,"", IF(INDEX(SpatialOffsets[Spatial Offset Type],$A4986)="","",
CONCATENATE("  - &amp;SpatialOffsetID",TEXT($A4986,"0000"),
" {","SpatialOffsetTypeCV:  ",CHAR(34),INDEX(SpatialOffsets[Spatial Offset Type],$A4986),CHAR(34),
", Offset1Value:  ",INDEX(SpatialOffsets[Offset 1 Value],$A4986),
", Offset1UnitID:  ",CHAR(34),INDEX(SpatialOffsets[Offset 1 Unit],$A4986),CHAR(34),
", Offset2Value:  ",INDEX(SpatialOffsets[Offset 2 Value],$A4986),
", Offset2UnitID:  ",CHAR(34),INDEX(SpatialOffsets[Offset 2 Unit],$A4986),CHAR(34),
", Offset3Value:  ",INDEX(SpatialOffsets[Offset 3 Value],$A4986),
", Offset3UnitID:  ",CHAR(34),INDEX(SpatialOffsets[Offset 3 Unit],$A4986),CHAR(34),,"}")))</f>
        <v>#REF!</v>
      </c>
      <c r="O4986" t="e">
        <f>IF(COUNTA(RelatedFeatures[])=0,"", IF(INDEX(RelatedFeatures[First Sampling Feature Code],$A4986)="","",
CONCATENATE("  - &amp;RelationID",TEXT($A4986,"0000"),
" {","SamplingFeatureID:  *SamplingFeatureID",TEXT(MATCH(INDEX(RelatedFeatures[First Sampling Feature Code],$A4986),SamplingFeatures[Feature Code],0),"0000"),
", RelationshipTypeCV:  ",CHAR(34),INDEX(RelatedFeatures[Relationship Type],$A4986),CHAR(34),
", RelatedFeatureID: *SamplingFeatureID",TEXT(MATCH(INDEX(RelatedFeatures[Second Sampling Feature Code],$A4986),SamplingFeatures[Feature Code],0),"0000"),
", SpatialOffsetID:  ",IF(INDEX(RelatedFeatures[Offset Number],$A4986)="","",CONCATENATE("*SpatialOffsetID",TEXT(INDEX(RelatedFeatures[Offset Number],$A4986),"0000"))),"}")))</f>
        <v>#REF!</v>
      </c>
      <c r="P4986" t="e">
        <f>IF(INDEX(Methods[Method Type],$A4986)="","",
CONCATENATE("  - &amp;MethodID",TEXT($A4986,"0000"),
" {","MethodTypeCV:  ",CHAR(34),INDEX(Methods[Method Type],$A4986),CHAR(34),
", MethodCode:  ",CHAR(34),INDEX(Methods[Method Code],$A4986),CHAR(34),
", MethodName:  ",CHAR(34),INDEX(Methods[Method Name],$A4986),CHAR(34),
", MethodDescription:  ",CHAR(34),INDEX(Methods[Method Description],$A4986),CHAR(34),
", MethodLink:  ",CHAR(34),INDEX(Methods[Method Link],$A4986),CHAR(34),
", OrganizationID: *OrganizationID",TEXT(MATCH(INDEX(Methods[Organization Name],$A4986),Organizations[Organization Name],0),"0000"),"}"))</f>
        <v>#REF!</v>
      </c>
      <c r="Q4986" t="e">
        <f>IF(INDEX(Variables[Variable Type],$A4986)="","",
CONCATENATE("  - &amp;VariableID",TEXT($A4986,"0000"),
" {","VariableTypeCV:  ",CHAR(34),INDEX(Variables[Variable Type],$A4986),CHAR(34),
", VariableCode:  ",CHAR(34),INDEX(Variables[Variable Code],$A4986),CHAR(34),
", VariableNameCV:  ",CHAR(34),INDEX(Variables[Variable Name],$A4986),CHAR(34),
", VariableDefinition:  ",CHAR(34),INDEX(Variables[Variable Definition],$A4986),CHAR(34),
", SpecciationCV:  ",CHAR(34),INDEX(Variables[Speciation],$A4986),CHAR(34),
", NoDataValue:  ",CHAR(34),INDEX(Variables[No Data Value],$A4986),CHAR(34),"}"))</f>
        <v>#REF!</v>
      </c>
    </row>
    <row r="4987" spans="1:17" x14ac:dyDescent="0.25">
      <c r="A4987">
        <v>4984</v>
      </c>
      <c r="D4987" t="e">
        <f>IF(INDEX(People[First Name],$A4987)="","",
CONCATENATE("  - &amp;PersonID",TEXT($A4987,"0000"),
" {","PersonFirstName:  ",CHAR(34),INDEX(People[First Name],$A4987),CHAR(34),
", PersonMiddleName:  ",CHAR(34),INDEX(People[Middle Name],$A4987),CHAR(34),
", PersonLastName:  ",CHAR(34),INDEX(People[Last Name],$A4987),CHAR(34),"}"))</f>
        <v>#REF!</v>
      </c>
      <c r="E4987" t="e">
        <f>IF(INDEX(Organizations[Organization Type '[CV']],$A4987)="","",
CONCATENATE("  - &amp;OrganizationID",TEXT($A4987,"0000"),
" {","OrganizationTypeCV:  ",CHAR(34),INDEX(Organizations[Organization Type '[CV']],$A4987),CHAR(34),
", OrganizationCode:  ",CHAR(34),INDEX(Organizations[Organization Code],$A4987),CHAR(34),
", OrganizationName:  ",CHAR(34),INDEX(Organizations[Organization Name],$A4987),CHAR(34),
", OrganizationDescription:  ",CHAR(34),INDEX(Organizations[Organization Description],$A4987),CHAR(34),
", OrganizationLink:  ",CHAR(34),INDEX(Organizations[Organization Link],$A4987),CHAR(34),"}"))</f>
        <v>#REF!</v>
      </c>
      <c r="F4987" t="e">
        <f>IF(INDEX(People[First Name],$A4987)="","",
CONCATENATE("  - &amp;AffiliationID",TEXT($A4987,"0000"),
" {PersonID: *PersonID",TEXT($A4987,"0000"),
", OrganizationID: *OrganizationID",TEXT(MATCH(INDEX(People[Organization Name],$A4987),Organizations[Organization Name],0),"0000"),
", IsPrimaryOrganizationContact: , AffiliationStartDate: , AffiliationEndDate: , PrimaryPhone: ",
", PrimaryEmail: ",CHAR(34),INDEX(People[Primary Email],$A4987),CHAR(34),
", PrimaryAddress: ",CHAR(34),INDEX(People[Primary Address],$A4987),CHAR(34),
", PersonLink: }"))</f>
        <v>#REF!</v>
      </c>
      <c r="H4987" t="e">
        <f>IF(COUNTA(CitationInformation)=0,"",IF(INDEX(AuthorList[Author Name],$A4987)="","",
CONCATENATE("  - &amp;AuthorListID",TEXT($A4987,"0000"),
"  {CitationID: *CitationID0001",
", PersonID: *PersonID",TEXT(MATCH(INDEX(AuthorList[Author Name],$A4987),People[Full Name],0),"0000"),
", AuthorOrder: ",INDEX(AuthorList[Author Number],$A4987),"}")))</f>
        <v>#REF!</v>
      </c>
      <c r="K4987" t="e">
        <f>IF(INDEX(SamplingFeatures[Feature Code],$A4987)="","",
CONCATENATE("  - &amp;SamplingFeatureID",TEXT($A4987,"0000"),
" {","SamplingFeatureUUID:  ",CHAR(34),INDEX(SamplingFeatures[Sampling Feature UUID],$A4987),CHAR(34),
", SamplingFeatureTypeCV:  ",CHAR(34),INDEX(SamplingFeatures[Sampling Feature Type],$A4987),CHAR(34),
", SamplingFeatureCode:  ",CHAR(34),INDEX(SamplingFeatures[Feature Code],$A4987),CHAR(34),
", SamplingFeatureName:  ",CHAR(34),INDEX(SamplingFeatures[Feature Name],$A4987),CHAR(34),
", SamplingFeatureDescription:  ",CHAR(34),INDEX(SamplingFeatures[Feature Description],$A4987),CHAR(34),
", SamplingFeatureGeotypeCV:  ",CHAR(34),INDEX(SamplingFeatures[Feature Geo Type],$A4987),CHAR(34),
", FeatureGeometry:  ",CHAR(34),INDEX(SamplingFeatures[Feature Geometry],$A4987),CHAR(34),
", Elevation_m:  ",CHAR(34),INDEX(SamplingFeatures[Elevation_m],$A4987),CHAR(34),
", ElevationDatumCV:  ",CHAR(34),ElevationDatum,CHAR(34),"}"))</f>
        <v>#REF!</v>
      </c>
      <c r="L4987" t="e">
        <f>IF(INDEX(SamplingFeatures[Sampling Feature Type],$A4987)&lt;&gt;"Site","",
CONCATENATE("  - &amp;SiteID",TEXT(SUMPRODUCT(--($L$3:$L4986&lt;&gt;"")),"0000"),
" {","SamplingFeatureID:  *SamplingFeatureID",TEXT($A4987,"0000"),
", SiteTypeCV:  ",CHAR(34),INDEX(Sites[Site Type],$A4987),CHAR(34),
", Latitude:  ",INDEX(Sites[Latitude],$A4987),
", Longitude:  ",INDEX(Sites[Longitude],$A4987),
", SRSName:  ",CHAR(34),LatLonDatum,CHAR(34),"}"))</f>
        <v>#REF!</v>
      </c>
      <c r="M4987" t="e">
        <f>IF(INDEX(SamplingFeatures[Sampling Feature Type],$A4987)&lt;&gt;"Specimen","",
CONCATENATE("  - &amp;SpecimenID",TEXT(SUMPRODUCT(--($M$3:$M4986&lt;&gt;"")),"0000"),
" {","SamplingFeatureID:  *SamplingFeatureID",TEXT($A4987,"0000"),
", SpecimenTypeCV:  ",CHAR(34),INDEX(Specimens[Specimen Type],$A4987),CHAR(34),
", SpecimenMediumCV:  ",INDEX(Specimens[Specimen Medium],$A4987),
", IsFieldSpecimen:  ",CHAR(34),INDEX(Specimens[Is Field Specimen?],$A4987),CHAR(34),"}"))</f>
        <v>#REF!</v>
      </c>
      <c r="N4987" t="e">
        <f>IF(COUNTA(SpatialOffsets[])=0,"", IF(INDEX(SpatialOffsets[Spatial Offset Type],$A4987)="","",
CONCATENATE("  - &amp;SpatialOffsetID",TEXT($A4987,"0000"),
" {","SpatialOffsetTypeCV:  ",CHAR(34),INDEX(SpatialOffsets[Spatial Offset Type],$A4987),CHAR(34),
", Offset1Value:  ",INDEX(SpatialOffsets[Offset 1 Value],$A4987),
", Offset1UnitID:  ",CHAR(34),INDEX(SpatialOffsets[Offset 1 Unit],$A4987),CHAR(34),
", Offset2Value:  ",INDEX(SpatialOffsets[Offset 2 Value],$A4987),
", Offset2UnitID:  ",CHAR(34),INDEX(SpatialOffsets[Offset 2 Unit],$A4987),CHAR(34),
", Offset3Value:  ",INDEX(SpatialOffsets[Offset 3 Value],$A4987),
", Offset3UnitID:  ",CHAR(34),INDEX(SpatialOffsets[Offset 3 Unit],$A4987),CHAR(34),,"}")))</f>
        <v>#REF!</v>
      </c>
      <c r="O4987" t="e">
        <f>IF(COUNTA(RelatedFeatures[])=0,"", IF(INDEX(RelatedFeatures[First Sampling Feature Code],$A4987)="","",
CONCATENATE("  - &amp;RelationID",TEXT($A4987,"0000"),
" {","SamplingFeatureID:  *SamplingFeatureID",TEXT(MATCH(INDEX(RelatedFeatures[First Sampling Feature Code],$A4987),SamplingFeatures[Feature Code],0),"0000"),
", RelationshipTypeCV:  ",CHAR(34),INDEX(RelatedFeatures[Relationship Type],$A4987),CHAR(34),
", RelatedFeatureID: *SamplingFeatureID",TEXT(MATCH(INDEX(RelatedFeatures[Second Sampling Feature Code],$A4987),SamplingFeatures[Feature Code],0),"0000"),
", SpatialOffsetID:  ",IF(INDEX(RelatedFeatures[Offset Number],$A4987)="","",CONCATENATE("*SpatialOffsetID",TEXT(INDEX(RelatedFeatures[Offset Number],$A4987),"0000"))),"}")))</f>
        <v>#REF!</v>
      </c>
      <c r="P4987" t="e">
        <f>IF(INDEX(Methods[Method Type],$A4987)="","",
CONCATENATE("  - &amp;MethodID",TEXT($A4987,"0000"),
" {","MethodTypeCV:  ",CHAR(34),INDEX(Methods[Method Type],$A4987),CHAR(34),
", MethodCode:  ",CHAR(34),INDEX(Methods[Method Code],$A4987),CHAR(34),
", MethodName:  ",CHAR(34),INDEX(Methods[Method Name],$A4987),CHAR(34),
", MethodDescription:  ",CHAR(34),INDEX(Methods[Method Description],$A4987),CHAR(34),
", MethodLink:  ",CHAR(34),INDEX(Methods[Method Link],$A4987),CHAR(34),
", OrganizationID: *OrganizationID",TEXT(MATCH(INDEX(Methods[Organization Name],$A4987),Organizations[Organization Name],0),"0000"),"}"))</f>
        <v>#REF!</v>
      </c>
      <c r="Q4987" t="e">
        <f>IF(INDEX(Variables[Variable Type],$A4987)="","",
CONCATENATE("  - &amp;VariableID",TEXT($A4987,"0000"),
" {","VariableTypeCV:  ",CHAR(34),INDEX(Variables[Variable Type],$A4987),CHAR(34),
", VariableCode:  ",CHAR(34),INDEX(Variables[Variable Code],$A4987),CHAR(34),
", VariableNameCV:  ",CHAR(34),INDEX(Variables[Variable Name],$A4987),CHAR(34),
", VariableDefinition:  ",CHAR(34),INDEX(Variables[Variable Definition],$A4987),CHAR(34),
", SpecciationCV:  ",CHAR(34),INDEX(Variables[Speciation],$A4987),CHAR(34),
", NoDataValue:  ",CHAR(34),INDEX(Variables[No Data Value],$A4987),CHAR(34),"}"))</f>
        <v>#REF!</v>
      </c>
    </row>
    <row r="4988" spans="1:17" x14ac:dyDescent="0.25">
      <c r="A4988">
        <v>4985</v>
      </c>
      <c r="D4988" t="e">
        <f>IF(INDEX(People[First Name],$A4988)="","",
CONCATENATE("  - &amp;PersonID",TEXT($A4988,"0000"),
" {","PersonFirstName:  ",CHAR(34),INDEX(People[First Name],$A4988),CHAR(34),
", PersonMiddleName:  ",CHAR(34),INDEX(People[Middle Name],$A4988),CHAR(34),
", PersonLastName:  ",CHAR(34),INDEX(People[Last Name],$A4988),CHAR(34),"}"))</f>
        <v>#REF!</v>
      </c>
      <c r="E4988" t="e">
        <f>IF(INDEX(Organizations[Organization Type '[CV']],$A4988)="","",
CONCATENATE("  - &amp;OrganizationID",TEXT($A4988,"0000"),
" {","OrganizationTypeCV:  ",CHAR(34),INDEX(Organizations[Organization Type '[CV']],$A4988),CHAR(34),
", OrganizationCode:  ",CHAR(34),INDEX(Organizations[Organization Code],$A4988),CHAR(34),
", OrganizationName:  ",CHAR(34),INDEX(Organizations[Organization Name],$A4988),CHAR(34),
", OrganizationDescription:  ",CHAR(34),INDEX(Organizations[Organization Description],$A4988),CHAR(34),
", OrganizationLink:  ",CHAR(34),INDEX(Organizations[Organization Link],$A4988),CHAR(34),"}"))</f>
        <v>#REF!</v>
      </c>
      <c r="F4988" t="e">
        <f>IF(INDEX(People[First Name],$A4988)="","",
CONCATENATE("  - &amp;AffiliationID",TEXT($A4988,"0000"),
" {PersonID: *PersonID",TEXT($A4988,"0000"),
", OrganizationID: *OrganizationID",TEXT(MATCH(INDEX(People[Organization Name],$A4988),Organizations[Organization Name],0),"0000"),
", IsPrimaryOrganizationContact: , AffiliationStartDate: , AffiliationEndDate: , PrimaryPhone: ",
", PrimaryEmail: ",CHAR(34),INDEX(People[Primary Email],$A4988),CHAR(34),
", PrimaryAddress: ",CHAR(34),INDEX(People[Primary Address],$A4988),CHAR(34),
", PersonLink: }"))</f>
        <v>#REF!</v>
      </c>
      <c r="H4988" t="e">
        <f>IF(COUNTA(CitationInformation)=0,"",IF(INDEX(AuthorList[Author Name],$A4988)="","",
CONCATENATE("  - &amp;AuthorListID",TEXT($A4988,"0000"),
"  {CitationID: *CitationID0001",
", PersonID: *PersonID",TEXT(MATCH(INDEX(AuthorList[Author Name],$A4988),People[Full Name],0),"0000"),
", AuthorOrder: ",INDEX(AuthorList[Author Number],$A4988),"}")))</f>
        <v>#REF!</v>
      </c>
      <c r="K4988" t="e">
        <f>IF(INDEX(SamplingFeatures[Feature Code],$A4988)="","",
CONCATENATE("  - &amp;SamplingFeatureID",TEXT($A4988,"0000"),
" {","SamplingFeatureUUID:  ",CHAR(34),INDEX(SamplingFeatures[Sampling Feature UUID],$A4988),CHAR(34),
", SamplingFeatureTypeCV:  ",CHAR(34),INDEX(SamplingFeatures[Sampling Feature Type],$A4988),CHAR(34),
", SamplingFeatureCode:  ",CHAR(34),INDEX(SamplingFeatures[Feature Code],$A4988),CHAR(34),
", SamplingFeatureName:  ",CHAR(34),INDEX(SamplingFeatures[Feature Name],$A4988),CHAR(34),
", SamplingFeatureDescription:  ",CHAR(34),INDEX(SamplingFeatures[Feature Description],$A4988),CHAR(34),
", SamplingFeatureGeotypeCV:  ",CHAR(34),INDEX(SamplingFeatures[Feature Geo Type],$A4988),CHAR(34),
", FeatureGeometry:  ",CHAR(34),INDEX(SamplingFeatures[Feature Geometry],$A4988),CHAR(34),
", Elevation_m:  ",CHAR(34),INDEX(SamplingFeatures[Elevation_m],$A4988),CHAR(34),
", ElevationDatumCV:  ",CHAR(34),ElevationDatum,CHAR(34),"}"))</f>
        <v>#REF!</v>
      </c>
      <c r="L4988" t="e">
        <f>IF(INDEX(SamplingFeatures[Sampling Feature Type],$A4988)&lt;&gt;"Site","",
CONCATENATE("  - &amp;SiteID",TEXT(SUMPRODUCT(--($L$3:$L4987&lt;&gt;"")),"0000"),
" {","SamplingFeatureID:  *SamplingFeatureID",TEXT($A4988,"0000"),
", SiteTypeCV:  ",CHAR(34),INDEX(Sites[Site Type],$A4988),CHAR(34),
", Latitude:  ",INDEX(Sites[Latitude],$A4988),
", Longitude:  ",INDEX(Sites[Longitude],$A4988),
", SRSName:  ",CHAR(34),LatLonDatum,CHAR(34),"}"))</f>
        <v>#REF!</v>
      </c>
      <c r="M4988" t="e">
        <f>IF(INDEX(SamplingFeatures[Sampling Feature Type],$A4988)&lt;&gt;"Specimen","",
CONCATENATE("  - &amp;SpecimenID",TEXT(SUMPRODUCT(--($M$3:$M4987&lt;&gt;"")),"0000"),
" {","SamplingFeatureID:  *SamplingFeatureID",TEXT($A4988,"0000"),
", SpecimenTypeCV:  ",CHAR(34),INDEX(Specimens[Specimen Type],$A4988),CHAR(34),
", SpecimenMediumCV:  ",INDEX(Specimens[Specimen Medium],$A4988),
", IsFieldSpecimen:  ",CHAR(34),INDEX(Specimens[Is Field Specimen?],$A4988),CHAR(34),"}"))</f>
        <v>#REF!</v>
      </c>
      <c r="N4988" t="e">
        <f>IF(COUNTA(SpatialOffsets[])=0,"", IF(INDEX(SpatialOffsets[Spatial Offset Type],$A4988)="","",
CONCATENATE("  - &amp;SpatialOffsetID",TEXT($A4988,"0000"),
" {","SpatialOffsetTypeCV:  ",CHAR(34),INDEX(SpatialOffsets[Spatial Offset Type],$A4988),CHAR(34),
", Offset1Value:  ",INDEX(SpatialOffsets[Offset 1 Value],$A4988),
", Offset1UnitID:  ",CHAR(34),INDEX(SpatialOffsets[Offset 1 Unit],$A4988),CHAR(34),
", Offset2Value:  ",INDEX(SpatialOffsets[Offset 2 Value],$A4988),
", Offset2UnitID:  ",CHAR(34),INDEX(SpatialOffsets[Offset 2 Unit],$A4988),CHAR(34),
", Offset3Value:  ",INDEX(SpatialOffsets[Offset 3 Value],$A4988),
", Offset3UnitID:  ",CHAR(34),INDEX(SpatialOffsets[Offset 3 Unit],$A4988),CHAR(34),,"}")))</f>
        <v>#REF!</v>
      </c>
      <c r="O4988" t="e">
        <f>IF(COUNTA(RelatedFeatures[])=0,"", IF(INDEX(RelatedFeatures[First Sampling Feature Code],$A4988)="","",
CONCATENATE("  - &amp;RelationID",TEXT($A4988,"0000"),
" {","SamplingFeatureID:  *SamplingFeatureID",TEXT(MATCH(INDEX(RelatedFeatures[First Sampling Feature Code],$A4988),SamplingFeatures[Feature Code],0),"0000"),
", RelationshipTypeCV:  ",CHAR(34),INDEX(RelatedFeatures[Relationship Type],$A4988),CHAR(34),
", RelatedFeatureID: *SamplingFeatureID",TEXT(MATCH(INDEX(RelatedFeatures[Second Sampling Feature Code],$A4988),SamplingFeatures[Feature Code],0),"0000"),
", SpatialOffsetID:  ",IF(INDEX(RelatedFeatures[Offset Number],$A4988)="","",CONCATENATE("*SpatialOffsetID",TEXT(INDEX(RelatedFeatures[Offset Number],$A4988),"0000"))),"}")))</f>
        <v>#REF!</v>
      </c>
      <c r="P4988" t="e">
        <f>IF(INDEX(Methods[Method Type],$A4988)="","",
CONCATENATE("  - &amp;MethodID",TEXT($A4988,"0000"),
" {","MethodTypeCV:  ",CHAR(34),INDEX(Methods[Method Type],$A4988),CHAR(34),
", MethodCode:  ",CHAR(34),INDEX(Methods[Method Code],$A4988),CHAR(34),
", MethodName:  ",CHAR(34),INDEX(Methods[Method Name],$A4988),CHAR(34),
", MethodDescription:  ",CHAR(34),INDEX(Methods[Method Description],$A4988),CHAR(34),
", MethodLink:  ",CHAR(34),INDEX(Methods[Method Link],$A4988),CHAR(34),
", OrganizationID: *OrganizationID",TEXT(MATCH(INDEX(Methods[Organization Name],$A4988),Organizations[Organization Name],0),"0000"),"}"))</f>
        <v>#REF!</v>
      </c>
      <c r="Q4988" t="e">
        <f>IF(INDEX(Variables[Variable Type],$A4988)="","",
CONCATENATE("  - &amp;VariableID",TEXT($A4988,"0000"),
" {","VariableTypeCV:  ",CHAR(34),INDEX(Variables[Variable Type],$A4988),CHAR(34),
", VariableCode:  ",CHAR(34),INDEX(Variables[Variable Code],$A4988),CHAR(34),
", VariableNameCV:  ",CHAR(34),INDEX(Variables[Variable Name],$A4988),CHAR(34),
", VariableDefinition:  ",CHAR(34),INDEX(Variables[Variable Definition],$A4988),CHAR(34),
", SpecciationCV:  ",CHAR(34),INDEX(Variables[Speciation],$A4988),CHAR(34),
", NoDataValue:  ",CHAR(34),INDEX(Variables[No Data Value],$A4988),CHAR(34),"}"))</f>
        <v>#REF!</v>
      </c>
    </row>
    <row r="4989" spans="1:17" x14ac:dyDescent="0.25">
      <c r="A4989">
        <v>4986</v>
      </c>
      <c r="D4989" t="e">
        <f>IF(INDEX(People[First Name],$A4989)="","",
CONCATENATE("  - &amp;PersonID",TEXT($A4989,"0000"),
" {","PersonFirstName:  ",CHAR(34),INDEX(People[First Name],$A4989),CHAR(34),
", PersonMiddleName:  ",CHAR(34),INDEX(People[Middle Name],$A4989),CHAR(34),
", PersonLastName:  ",CHAR(34),INDEX(People[Last Name],$A4989),CHAR(34),"}"))</f>
        <v>#REF!</v>
      </c>
      <c r="E4989" t="e">
        <f>IF(INDEX(Organizations[Organization Type '[CV']],$A4989)="","",
CONCATENATE("  - &amp;OrganizationID",TEXT($A4989,"0000"),
" {","OrganizationTypeCV:  ",CHAR(34),INDEX(Organizations[Organization Type '[CV']],$A4989),CHAR(34),
", OrganizationCode:  ",CHAR(34),INDEX(Organizations[Organization Code],$A4989),CHAR(34),
", OrganizationName:  ",CHAR(34),INDEX(Organizations[Organization Name],$A4989),CHAR(34),
", OrganizationDescription:  ",CHAR(34),INDEX(Organizations[Organization Description],$A4989),CHAR(34),
", OrganizationLink:  ",CHAR(34),INDEX(Organizations[Organization Link],$A4989),CHAR(34),"}"))</f>
        <v>#REF!</v>
      </c>
      <c r="F4989" t="e">
        <f>IF(INDEX(People[First Name],$A4989)="","",
CONCATENATE("  - &amp;AffiliationID",TEXT($A4989,"0000"),
" {PersonID: *PersonID",TEXT($A4989,"0000"),
", OrganizationID: *OrganizationID",TEXT(MATCH(INDEX(People[Organization Name],$A4989),Organizations[Organization Name],0),"0000"),
", IsPrimaryOrganizationContact: , AffiliationStartDate: , AffiliationEndDate: , PrimaryPhone: ",
", PrimaryEmail: ",CHAR(34),INDEX(People[Primary Email],$A4989),CHAR(34),
", PrimaryAddress: ",CHAR(34),INDEX(People[Primary Address],$A4989),CHAR(34),
", PersonLink: }"))</f>
        <v>#REF!</v>
      </c>
      <c r="H4989" t="e">
        <f>IF(COUNTA(CitationInformation)=0,"",IF(INDEX(AuthorList[Author Name],$A4989)="","",
CONCATENATE("  - &amp;AuthorListID",TEXT($A4989,"0000"),
"  {CitationID: *CitationID0001",
", PersonID: *PersonID",TEXT(MATCH(INDEX(AuthorList[Author Name],$A4989),People[Full Name],0),"0000"),
", AuthorOrder: ",INDEX(AuthorList[Author Number],$A4989),"}")))</f>
        <v>#REF!</v>
      </c>
      <c r="K4989" t="e">
        <f>IF(INDEX(SamplingFeatures[Feature Code],$A4989)="","",
CONCATENATE("  - &amp;SamplingFeatureID",TEXT($A4989,"0000"),
" {","SamplingFeatureUUID:  ",CHAR(34),INDEX(SamplingFeatures[Sampling Feature UUID],$A4989),CHAR(34),
", SamplingFeatureTypeCV:  ",CHAR(34),INDEX(SamplingFeatures[Sampling Feature Type],$A4989),CHAR(34),
", SamplingFeatureCode:  ",CHAR(34),INDEX(SamplingFeatures[Feature Code],$A4989),CHAR(34),
", SamplingFeatureName:  ",CHAR(34),INDEX(SamplingFeatures[Feature Name],$A4989),CHAR(34),
", SamplingFeatureDescription:  ",CHAR(34),INDEX(SamplingFeatures[Feature Description],$A4989),CHAR(34),
", SamplingFeatureGeotypeCV:  ",CHAR(34),INDEX(SamplingFeatures[Feature Geo Type],$A4989),CHAR(34),
", FeatureGeometry:  ",CHAR(34),INDEX(SamplingFeatures[Feature Geometry],$A4989),CHAR(34),
", Elevation_m:  ",CHAR(34),INDEX(SamplingFeatures[Elevation_m],$A4989),CHAR(34),
", ElevationDatumCV:  ",CHAR(34),ElevationDatum,CHAR(34),"}"))</f>
        <v>#REF!</v>
      </c>
      <c r="L4989" t="e">
        <f>IF(INDEX(SamplingFeatures[Sampling Feature Type],$A4989)&lt;&gt;"Site","",
CONCATENATE("  - &amp;SiteID",TEXT(SUMPRODUCT(--($L$3:$L4988&lt;&gt;"")),"0000"),
" {","SamplingFeatureID:  *SamplingFeatureID",TEXT($A4989,"0000"),
", SiteTypeCV:  ",CHAR(34),INDEX(Sites[Site Type],$A4989),CHAR(34),
", Latitude:  ",INDEX(Sites[Latitude],$A4989),
", Longitude:  ",INDEX(Sites[Longitude],$A4989),
", SRSName:  ",CHAR(34),LatLonDatum,CHAR(34),"}"))</f>
        <v>#REF!</v>
      </c>
      <c r="M4989" t="e">
        <f>IF(INDEX(SamplingFeatures[Sampling Feature Type],$A4989)&lt;&gt;"Specimen","",
CONCATENATE("  - &amp;SpecimenID",TEXT(SUMPRODUCT(--($M$3:$M4988&lt;&gt;"")),"0000"),
" {","SamplingFeatureID:  *SamplingFeatureID",TEXT($A4989,"0000"),
", SpecimenTypeCV:  ",CHAR(34),INDEX(Specimens[Specimen Type],$A4989),CHAR(34),
", SpecimenMediumCV:  ",INDEX(Specimens[Specimen Medium],$A4989),
", IsFieldSpecimen:  ",CHAR(34),INDEX(Specimens[Is Field Specimen?],$A4989),CHAR(34),"}"))</f>
        <v>#REF!</v>
      </c>
      <c r="N4989" t="e">
        <f>IF(COUNTA(SpatialOffsets[])=0,"", IF(INDEX(SpatialOffsets[Spatial Offset Type],$A4989)="","",
CONCATENATE("  - &amp;SpatialOffsetID",TEXT($A4989,"0000"),
" {","SpatialOffsetTypeCV:  ",CHAR(34),INDEX(SpatialOffsets[Spatial Offset Type],$A4989),CHAR(34),
", Offset1Value:  ",INDEX(SpatialOffsets[Offset 1 Value],$A4989),
", Offset1UnitID:  ",CHAR(34),INDEX(SpatialOffsets[Offset 1 Unit],$A4989),CHAR(34),
", Offset2Value:  ",INDEX(SpatialOffsets[Offset 2 Value],$A4989),
", Offset2UnitID:  ",CHAR(34),INDEX(SpatialOffsets[Offset 2 Unit],$A4989),CHAR(34),
", Offset3Value:  ",INDEX(SpatialOffsets[Offset 3 Value],$A4989),
", Offset3UnitID:  ",CHAR(34),INDEX(SpatialOffsets[Offset 3 Unit],$A4989),CHAR(34),,"}")))</f>
        <v>#REF!</v>
      </c>
      <c r="O4989" t="e">
        <f>IF(COUNTA(RelatedFeatures[])=0,"", IF(INDEX(RelatedFeatures[First Sampling Feature Code],$A4989)="","",
CONCATENATE("  - &amp;RelationID",TEXT($A4989,"0000"),
" {","SamplingFeatureID:  *SamplingFeatureID",TEXT(MATCH(INDEX(RelatedFeatures[First Sampling Feature Code],$A4989),SamplingFeatures[Feature Code],0),"0000"),
", RelationshipTypeCV:  ",CHAR(34),INDEX(RelatedFeatures[Relationship Type],$A4989),CHAR(34),
", RelatedFeatureID: *SamplingFeatureID",TEXT(MATCH(INDEX(RelatedFeatures[Second Sampling Feature Code],$A4989),SamplingFeatures[Feature Code],0),"0000"),
", SpatialOffsetID:  ",IF(INDEX(RelatedFeatures[Offset Number],$A4989)="","",CONCATENATE("*SpatialOffsetID",TEXT(INDEX(RelatedFeatures[Offset Number],$A4989),"0000"))),"}")))</f>
        <v>#REF!</v>
      </c>
      <c r="P4989" t="e">
        <f>IF(INDEX(Methods[Method Type],$A4989)="","",
CONCATENATE("  - &amp;MethodID",TEXT($A4989,"0000"),
" {","MethodTypeCV:  ",CHAR(34),INDEX(Methods[Method Type],$A4989),CHAR(34),
", MethodCode:  ",CHAR(34),INDEX(Methods[Method Code],$A4989),CHAR(34),
", MethodName:  ",CHAR(34),INDEX(Methods[Method Name],$A4989),CHAR(34),
", MethodDescription:  ",CHAR(34),INDEX(Methods[Method Description],$A4989),CHAR(34),
", MethodLink:  ",CHAR(34),INDEX(Methods[Method Link],$A4989),CHAR(34),
", OrganizationID: *OrganizationID",TEXT(MATCH(INDEX(Methods[Organization Name],$A4989),Organizations[Organization Name],0),"0000"),"}"))</f>
        <v>#REF!</v>
      </c>
      <c r="Q4989" t="e">
        <f>IF(INDEX(Variables[Variable Type],$A4989)="","",
CONCATENATE("  - &amp;VariableID",TEXT($A4989,"0000"),
" {","VariableTypeCV:  ",CHAR(34),INDEX(Variables[Variable Type],$A4989),CHAR(34),
", VariableCode:  ",CHAR(34),INDEX(Variables[Variable Code],$A4989),CHAR(34),
", VariableNameCV:  ",CHAR(34),INDEX(Variables[Variable Name],$A4989),CHAR(34),
", VariableDefinition:  ",CHAR(34),INDEX(Variables[Variable Definition],$A4989),CHAR(34),
", SpecciationCV:  ",CHAR(34),INDEX(Variables[Speciation],$A4989),CHAR(34),
", NoDataValue:  ",CHAR(34),INDEX(Variables[No Data Value],$A4989),CHAR(34),"}"))</f>
        <v>#REF!</v>
      </c>
    </row>
    <row r="4990" spans="1:17" x14ac:dyDescent="0.25">
      <c r="A4990">
        <v>4987</v>
      </c>
      <c r="D4990" t="e">
        <f>IF(INDEX(People[First Name],$A4990)="","",
CONCATENATE("  - &amp;PersonID",TEXT($A4990,"0000"),
" {","PersonFirstName:  ",CHAR(34),INDEX(People[First Name],$A4990),CHAR(34),
", PersonMiddleName:  ",CHAR(34),INDEX(People[Middle Name],$A4990),CHAR(34),
", PersonLastName:  ",CHAR(34),INDEX(People[Last Name],$A4990),CHAR(34),"}"))</f>
        <v>#REF!</v>
      </c>
      <c r="E4990" t="e">
        <f>IF(INDEX(Organizations[Organization Type '[CV']],$A4990)="","",
CONCATENATE("  - &amp;OrganizationID",TEXT($A4990,"0000"),
" {","OrganizationTypeCV:  ",CHAR(34),INDEX(Organizations[Organization Type '[CV']],$A4990),CHAR(34),
", OrganizationCode:  ",CHAR(34),INDEX(Organizations[Organization Code],$A4990),CHAR(34),
", OrganizationName:  ",CHAR(34),INDEX(Organizations[Organization Name],$A4990),CHAR(34),
", OrganizationDescription:  ",CHAR(34),INDEX(Organizations[Organization Description],$A4990),CHAR(34),
", OrganizationLink:  ",CHAR(34),INDEX(Organizations[Organization Link],$A4990),CHAR(34),"}"))</f>
        <v>#REF!</v>
      </c>
      <c r="F4990" t="e">
        <f>IF(INDEX(People[First Name],$A4990)="","",
CONCATENATE("  - &amp;AffiliationID",TEXT($A4990,"0000"),
" {PersonID: *PersonID",TEXT($A4990,"0000"),
", OrganizationID: *OrganizationID",TEXT(MATCH(INDEX(People[Organization Name],$A4990),Organizations[Organization Name],0),"0000"),
", IsPrimaryOrganizationContact: , AffiliationStartDate: , AffiliationEndDate: , PrimaryPhone: ",
", PrimaryEmail: ",CHAR(34),INDEX(People[Primary Email],$A4990),CHAR(34),
", PrimaryAddress: ",CHAR(34),INDEX(People[Primary Address],$A4990),CHAR(34),
", PersonLink: }"))</f>
        <v>#REF!</v>
      </c>
      <c r="H4990" t="e">
        <f>IF(COUNTA(CitationInformation)=0,"",IF(INDEX(AuthorList[Author Name],$A4990)="","",
CONCATENATE("  - &amp;AuthorListID",TEXT($A4990,"0000"),
"  {CitationID: *CitationID0001",
", PersonID: *PersonID",TEXT(MATCH(INDEX(AuthorList[Author Name],$A4990),People[Full Name],0),"0000"),
", AuthorOrder: ",INDEX(AuthorList[Author Number],$A4990),"}")))</f>
        <v>#REF!</v>
      </c>
      <c r="K4990" t="e">
        <f>IF(INDEX(SamplingFeatures[Feature Code],$A4990)="","",
CONCATENATE("  - &amp;SamplingFeatureID",TEXT($A4990,"0000"),
" {","SamplingFeatureUUID:  ",CHAR(34),INDEX(SamplingFeatures[Sampling Feature UUID],$A4990),CHAR(34),
", SamplingFeatureTypeCV:  ",CHAR(34),INDEX(SamplingFeatures[Sampling Feature Type],$A4990),CHAR(34),
", SamplingFeatureCode:  ",CHAR(34),INDEX(SamplingFeatures[Feature Code],$A4990),CHAR(34),
", SamplingFeatureName:  ",CHAR(34),INDEX(SamplingFeatures[Feature Name],$A4990),CHAR(34),
", SamplingFeatureDescription:  ",CHAR(34),INDEX(SamplingFeatures[Feature Description],$A4990),CHAR(34),
", SamplingFeatureGeotypeCV:  ",CHAR(34),INDEX(SamplingFeatures[Feature Geo Type],$A4990),CHAR(34),
", FeatureGeometry:  ",CHAR(34),INDEX(SamplingFeatures[Feature Geometry],$A4990),CHAR(34),
", Elevation_m:  ",CHAR(34),INDEX(SamplingFeatures[Elevation_m],$A4990),CHAR(34),
", ElevationDatumCV:  ",CHAR(34),ElevationDatum,CHAR(34),"}"))</f>
        <v>#REF!</v>
      </c>
      <c r="L4990" t="e">
        <f>IF(INDEX(SamplingFeatures[Sampling Feature Type],$A4990)&lt;&gt;"Site","",
CONCATENATE("  - &amp;SiteID",TEXT(SUMPRODUCT(--($L$3:$L4989&lt;&gt;"")),"0000"),
" {","SamplingFeatureID:  *SamplingFeatureID",TEXT($A4990,"0000"),
", SiteTypeCV:  ",CHAR(34),INDEX(Sites[Site Type],$A4990),CHAR(34),
", Latitude:  ",INDEX(Sites[Latitude],$A4990),
", Longitude:  ",INDEX(Sites[Longitude],$A4990),
", SRSName:  ",CHAR(34),LatLonDatum,CHAR(34),"}"))</f>
        <v>#REF!</v>
      </c>
      <c r="M4990" t="e">
        <f>IF(INDEX(SamplingFeatures[Sampling Feature Type],$A4990)&lt;&gt;"Specimen","",
CONCATENATE("  - &amp;SpecimenID",TEXT(SUMPRODUCT(--($M$3:$M4989&lt;&gt;"")),"0000"),
" {","SamplingFeatureID:  *SamplingFeatureID",TEXT($A4990,"0000"),
", SpecimenTypeCV:  ",CHAR(34),INDEX(Specimens[Specimen Type],$A4990),CHAR(34),
", SpecimenMediumCV:  ",INDEX(Specimens[Specimen Medium],$A4990),
", IsFieldSpecimen:  ",CHAR(34),INDEX(Specimens[Is Field Specimen?],$A4990),CHAR(34),"}"))</f>
        <v>#REF!</v>
      </c>
      <c r="N4990" t="e">
        <f>IF(COUNTA(SpatialOffsets[])=0,"", IF(INDEX(SpatialOffsets[Spatial Offset Type],$A4990)="","",
CONCATENATE("  - &amp;SpatialOffsetID",TEXT($A4990,"0000"),
" {","SpatialOffsetTypeCV:  ",CHAR(34),INDEX(SpatialOffsets[Spatial Offset Type],$A4990),CHAR(34),
", Offset1Value:  ",INDEX(SpatialOffsets[Offset 1 Value],$A4990),
", Offset1UnitID:  ",CHAR(34),INDEX(SpatialOffsets[Offset 1 Unit],$A4990),CHAR(34),
", Offset2Value:  ",INDEX(SpatialOffsets[Offset 2 Value],$A4990),
", Offset2UnitID:  ",CHAR(34),INDEX(SpatialOffsets[Offset 2 Unit],$A4990),CHAR(34),
", Offset3Value:  ",INDEX(SpatialOffsets[Offset 3 Value],$A4990),
", Offset3UnitID:  ",CHAR(34),INDEX(SpatialOffsets[Offset 3 Unit],$A4990),CHAR(34),,"}")))</f>
        <v>#REF!</v>
      </c>
      <c r="O4990" t="e">
        <f>IF(COUNTA(RelatedFeatures[])=0,"", IF(INDEX(RelatedFeatures[First Sampling Feature Code],$A4990)="","",
CONCATENATE("  - &amp;RelationID",TEXT($A4990,"0000"),
" {","SamplingFeatureID:  *SamplingFeatureID",TEXT(MATCH(INDEX(RelatedFeatures[First Sampling Feature Code],$A4990),SamplingFeatures[Feature Code],0),"0000"),
", RelationshipTypeCV:  ",CHAR(34),INDEX(RelatedFeatures[Relationship Type],$A4990),CHAR(34),
", RelatedFeatureID: *SamplingFeatureID",TEXT(MATCH(INDEX(RelatedFeatures[Second Sampling Feature Code],$A4990),SamplingFeatures[Feature Code],0),"0000"),
", SpatialOffsetID:  ",IF(INDEX(RelatedFeatures[Offset Number],$A4990)="","",CONCATENATE("*SpatialOffsetID",TEXT(INDEX(RelatedFeatures[Offset Number],$A4990),"0000"))),"}")))</f>
        <v>#REF!</v>
      </c>
      <c r="P4990" t="e">
        <f>IF(INDEX(Methods[Method Type],$A4990)="","",
CONCATENATE("  - &amp;MethodID",TEXT($A4990,"0000"),
" {","MethodTypeCV:  ",CHAR(34),INDEX(Methods[Method Type],$A4990),CHAR(34),
", MethodCode:  ",CHAR(34),INDEX(Methods[Method Code],$A4990),CHAR(34),
", MethodName:  ",CHAR(34),INDEX(Methods[Method Name],$A4990),CHAR(34),
", MethodDescription:  ",CHAR(34),INDEX(Methods[Method Description],$A4990),CHAR(34),
", MethodLink:  ",CHAR(34),INDEX(Methods[Method Link],$A4990),CHAR(34),
", OrganizationID: *OrganizationID",TEXT(MATCH(INDEX(Methods[Organization Name],$A4990),Organizations[Organization Name],0),"0000"),"}"))</f>
        <v>#REF!</v>
      </c>
      <c r="Q4990" t="e">
        <f>IF(INDEX(Variables[Variable Type],$A4990)="","",
CONCATENATE("  - &amp;VariableID",TEXT($A4990,"0000"),
" {","VariableTypeCV:  ",CHAR(34),INDEX(Variables[Variable Type],$A4990),CHAR(34),
", VariableCode:  ",CHAR(34),INDEX(Variables[Variable Code],$A4990),CHAR(34),
", VariableNameCV:  ",CHAR(34),INDEX(Variables[Variable Name],$A4990),CHAR(34),
", VariableDefinition:  ",CHAR(34),INDEX(Variables[Variable Definition],$A4990),CHAR(34),
", SpecciationCV:  ",CHAR(34),INDEX(Variables[Speciation],$A4990),CHAR(34),
", NoDataValue:  ",CHAR(34),INDEX(Variables[No Data Value],$A4990),CHAR(34),"}"))</f>
        <v>#REF!</v>
      </c>
    </row>
    <row r="4991" spans="1:17" x14ac:dyDescent="0.25">
      <c r="A4991">
        <v>4988</v>
      </c>
      <c r="D4991" t="e">
        <f>IF(INDEX(People[First Name],$A4991)="","",
CONCATENATE("  - &amp;PersonID",TEXT($A4991,"0000"),
" {","PersonFirstName:  ",CHAR(34),INDEX(People[First Name],$A4991),CHAR(34),
", PersonMiddleName:  ",CHAR(34),INDEX(People[Middle Name],$A4991),CHAR(34),
", PersonLastName:  ",CHAR(34),INDEX(People[Last Name],$A4991),CHAR(34),"}"))</f>
        <v>#REF!</v>
      </c>
      <c r="E4991" t="e">
        <f>IF(INDEX(Organizations[Organization Type '[CV']],$A4991)="","",
CONCATENATE("  - &amp;OrganizationID",TEXT($A4991,"0000"),
" {","OrganizationTypeCV:  ",CHAR(34),INDEX(Organizations[Organization Type '[CV']],$A4991),CHAR(34),
", OrganizationCode:  ",CHAR(34),INDEX(Organizations[Organization Code],$A4991),CHAR(34),
", OrganizationName:  ",CHAR(34),INDEX(Organizations[Organization Name],$A4991),CHAR(34),
", OrganizationDescription:  ",CHAR(34),INDEX(Organizations[Organization Description],$A4991),CHAR(34),
", OrganizationLink:  ",CHAR(34),INDEX(Organizations[Organization Link],$A4991),CHAR(34),"}"))</f>
        <v>#REF!</v>
      </c>
      <c r="F4991" t="e">
        <f>IF(INDEX(People[First Name],$A4991)="","",
CONCATENATE("  - &amp;AffiliationID",TEXT($A4991,"0000"),
" {PersonID: *PersonID",TEXT($A4991,"0000"),
", OrganizationID: *OrganizationID",TEXT(MATCH(INDEX(People[Organization Name],$A4991),Organizations[Organization Name],0),"0000"),
", IsPrimaryOrganizationContact: , AffiliationStartDate: , AffiliationEndDate: , PrimaryPhone: ",
", PrimaryEmail: ",CHAR(34),INDEX(People[Primary Email],$A4991),CHAR(34),
", PrimaryAddress: ",CHAR(34),INDEX(People[Primary Address],$A4991),CHAR(34),
", PersonLink: }"))</f>
        <v>#REF!</v>
      </c>
      <c r="H4991" t="e">
        <f>IF(COUNTA(CitationInformation)=0,"",IF(INDEX(AuthorList[Author Name],$A4991)="","",
CONCATENATE("  - &amp;AuthorListID",TEXT($A4991,"0000"),
"  {CitationID: *CitationID0001",
", PersonID: *PersonID",TEXT(MATCH(INDEX(AuthorList[Author Name],$A4991),People[Full Name],0),"0000"),
", AuthorOrder: ",INDEX(AuthorList[Author Number],$A4991),"}")))</f>
        <v>#REF!</v>
      </c>
      <c r="K4991" t="e">
        <f>IF(INDEX(SamplingFeatures[Feature Code],$A4991)="","",
CONCATENATE("  - &amp;SamplingFeatureID",TEXT($A4991,"0000"),
" {","SamplingFeatureUUID:  ",CHAR(34),INDEX(SamplingFeatures[Sampling Feature UUID],$A4991),CHAR(34),
", SamplingFeatureTypeCV:  ",CHAR(34),INDEX(SamplingFeatures[Sampling Feature Type],$A4991),CHAR(34),
", SamplingFeatureCode:  ",CHAR(34),INDEX(SamplingFeatures[Feature Code],$A4991),CHAR(34),
", SamplingFeatureName:  ",CHAR(34),INDEX(SamplingFeatures[Feature Name],$A4991),CHAR(34),
", SamplingFeatureDescription:  ",CHAR(34),INDEX(SamplingFeatures[Feature Description],$A4991),CHAR(34),
", SamplingFeatureGeotypeCV:  ",CHAR(34),INDEX(SamplingFeatures[Feature Geo Type],$A4991),CHAR(34),
", FeatureGeometry:  ",CHAR(34),INDEX(SamplingFeatures[Feature Geometry],$A4991),CHAR(34),
", Elevation_m:  ",CHAR(34),INDEX(SamplingFeatures[Elevation_m],$A4991),CHAR(34),
", ElevationDatumCV:  ",CHAR(34),ElevationDatum,CHAR(34),"}"))</f>
        <v>#REF!</v>
      </c>
      <c r="L4991" t="e">
        <f>IF(INDEX(SamplingFeatures[Sampling Feature Type],$A4991)&lt;&gt;"Site","",
CONCATENATE("  - &amp;SiteID",TEXT(SUMPRODUCT(--($L$3:$L4990&lt;&gt;"")),"0000"),
" {","SamplingFeatureID:  *SamplingFeatureID",TEXT($A4991,"0000"),
", SiteTypeCV:  ",CHAR(34),INDEX(Sites[Site Type],$A4991),CHAR(34),
", Latitude:  ",INDEX(Sites[Latitude],$A4991),
", Longitude:  ",INDEX(Sites[Longitude],$A4991),
", SRSName:  ",CHAR(34),LatLonDatum,CHAR(34),"}"))</f>
        <v>#REF!</v>
      </c>
      <c r="M4991" t="e">
        <f>IF(INDEX(SamplingFeatures[Sampling Feature Type],$A4991)&lt;&gt;"Specimen","",
CONCATENATE("  - &amp;SpecimenID",TEXT(SUMPRODUCT(--($M$3:$M4990&lt;&gt;"")),"0000"),
" {","SamplingFeatureID:  *SamplingFeatureID",TEXT($A4991,"0000"),
", SpecimenTypeCV:  ",CHAR(34),INDEX(Specimens[Specimen Type],$A4991),CHAR(34),
", SpecimenMediumCV:  ",INDEX(Specimens[Specimen Medium],$A4991),
", IsFieldSpecimen:  ",CHAR(34),INDEX(Specimens[Is Field Specimen?],$A4991),CHAR(34),"}"))</f>
        <v>#REF!</v>
      </c>
      <c r="N4991" t="e">
        <f>IF(COUNTA(SpatialOffsets[])=0,"", IF(INDEX(SpatialOffsets[Spatial Offset Type],$A4991)="","",
CONCATENATE("  - &amp;SpatialOffsetID",TEXT($A4991,"0000"),
" {","SpatialOffsetTypeCV:  ",CHAR(34),INDEX(SpatialOffsets[Spatial Offset Type],$A4991),CHAR(34),
", Offset1Value:  ",INDEX(SpatialOffsets[Offset 1 Value],$A4991),
", Offset1UnitID:  ",CHAR(34),INDEX(SpatialOffsets[Offset 1 Unit],$A4991),CHAR(34),
", Offset2Value:  ",INDEX(SpatialOffsets[Offset 2 Value],$A4991),
", Offset2UnitID:  ",CHAR(34),INDEX(SpatialOffsets[Offset 2 Unit],$A4991),CHAR(34),
", Offset3Value:  ",INDEX(SpatialOffsets[Offset 3 Value],$A4991),
", Offset3UnitID:  ",CHAR(34),INDEX(SpatialOffsets[Offset 3 Unit],$A4991),CHAR(34),,"}")))</f>
        <v>#REF!</v>
      </c>
      <c r="O4991" t="e">
        <f>IF(COUNTA(RelatedFeatures[])=0,"", IF(INDEX(RelatedFeatures[First Sampling Feature Code],$A4991)="","",
CONCATENATE("  - &amp;RelationID",TEXT($A4991,"0000"),
" {","SamplingFeatureID:  *SamplingFeatureID",TEXT(MATCH(INDEX(RelatedFeatures[First Sampling Feature Code],$A4991),SamplingFeatures[Feature Code],0),"0000"),
", RelationshipTypeCV:  ",CHAR(34),INDEX(RelatedFeatures[Relationship Type],$A4991),CHAR(34),
", RelatedFeatureID: *SamplingFeatureID",TEXT(MATCH(INDEX(RelatedFeatures[Second Sampling Feature Code],$A4991),SamplingFeatures[Feature Code],0),"0000"),
", SpatialOffsetID:  ",IF(INDEX(RelatedFeatures[Offset Number],$A4991)="","",CONCATENATE("*SpatialOffsetID",TEXT(INDEX(RelatedFeatures[Offset Number],$A4991),"0000"))),"}")))</f>
        <v>#REF!</v>
      </c>
      <c r="P4991" t="e">
        <f>IF(INDEX(Methods[Method Type],$A4991)="","",
CONCATENATE("  - &amp;MethodID",TEXT($A4991,"0000"),
" {","MethodTypeCV:  ",CHAR(34),INDEX(Methods[Method Type],$A4991),CHAR(34),
", MethodCode:  ",CHAR(34),INDEX(Methods[Method Code],$A4991),CHAR(34),
", MethodName:  ",CHAR(34),INDEX(Methods[Method Name],$A4991),CHAR(34),
", MethodDescription:  ",CHAR(34),INDEX(Methods[Method Description],$A4991),CHAR(34),
", MethodLink:  ",CHAR(34),INDEX(Methods[Method Link],$A4991),CHAR(34),
", OrganizationID: *OrganizationID",TEXT(MATCH(INDEX(Methods[Organization Name],$A4991),Organizations[Organization Name],0),"0000"),"}"))</f>
        <v>#REF!</v>
      </c>
      <c r="Q4991" t="e">
        <f>IF(INDEX(Variables[Variable Type],$A4991)="","",
CONCATENATE("  - &amp;VariableID",TEXT($A4991,"0000"),
" {","VariableTypeCV:  ",CHAR(34),INDEX(Variables[Variable Type],$A4991),CHAR(34),
", VariableCode:  ",CHAR(34),INDEX(Variables[Variable Code],$A4991),CHAR(34),
", VariableNameCV:  ",CHAR(34),INDEX(Variables[Variable Name],$A4991),CHAR(34),
", VariableDefinition:  ",CHAR(34),INDEX(Variables[Variable Definition],$A4991),CHAR(34),
", SpecciationCV:  ",CHAR(34),INDEX(Variables[Speciation],$A4991),CHAR(34),
", NoDataValue:  ",CHAR(34),INDEX(Variables[No Data Value],$A4991),CHAR(34),"}"))</f>
        <v>#REF!</v>
      </c>
    </row>
    <row r="4992" spans="1:17" x14ac:dyDescent="0.25">
      <c r="A4992">
        <v>4989</v>
      </c>
      <c r="D4992" t="e">
        <f>IF(INDEX(People[First Name],$A4992)="","",
CONCATENATE("  - &amp;PersonID",TEXT($A4992,"0000"),
" {","PersonFirstName:  ",CHAR(34),INDEX(People[First Name],$A4992),CHAR(34),
", PersonMiddleName:  ",CHAR(34),INDEX(People[Middle Name],$A4992),CHAR(34),
", PersonLastName:  ",CHAR(34),INDEX(People[Last Name],$A4992),CHAR(34),"}"))</f>
        <v>#REF!</v>
      </c>
      <c r="E4992" t="e">
        <f>IF(INDEX(Organizations[Organization Type '[CV']],$A4992)="","",
CONCATENATE("  - &amp;OrganizationID",TEXT($A4992,"0000"),
" {","OrganizationTypeCV:  ",CHAR(34),INDEX(Organizations[Organization Type '[CV']],$A4992),CHAR(34),
", OrganizationCode:  ",CHAR(34),INDEX(Organizations[Organization Code],$A4992),CHAR(34),
", OrganizationName:  ",CHAR(34),INDEX(Organizations[Organization Name],$A4992),CHAR(34),
", OrganizationDescription:  ",CHAR(34),INDEX(Organizations[Organization Description],$A4992),CHAR(34),
", OrganizationLink:  ",CHAR(34),INDEX(Organizations[Organization Link],$A4992),CHAR(34),"}"))</f>
        <v>#REF!</v>
      </c>
      <c r="F4992" t="e">
        <f>IF(INDEX(People[First Name],$A4992)="","",
CONCATENATE("  - &amp;AffiliationID",TEXT($A4992,"0000"),
" {PersonID: *PersonID",TEXT($A4992,"0000"),
", OrganizationID: *OrganizationID",TEXT(MATCH(INDEX(People[Organization Name],$A4992),Organizations[Organization Name],0),"0000"),
", IsPrimaryOrganizationContact: , AffiliationStartDate: , AffiliationEndDate: , PrimaryPhone: ",
", PrimaryEmail: ",CHAR(34),INDEX(People[Primary Email],$A4992),CHAR(34),
", PrimaryAddress: ",CHAR(34),INDEX(People[Primary Address],$A4992),CHAR(34),
", PersonLink: }"))</f>
        <v>#REF!</v>
      </c>
      <c r="H4992" t="e">
        <f>IF(COUNTA(CitationInformation)=0,"",IF(INDEX(AuthorList[Author Name],$A4992)="","",
CONCATENATE("  - &amp;AuthorListID",TEXT($A4992,"0000"),
"  {CitationID: *CitationID0001",
", PersonID: *PersonID",TEXT(MATCH(INDEX(AuthorList[Author Name],$A4992),People[Full Name],0),"0000"),
", AuthorOrder: ",INDEX(AuthorList[Author Number],$A4992),"}")))</f>
        <v>#REF!</v>
      </c>
      <c r="K4992" t="e">
        <f>IF(INDEX(SamplingFeatures[Feature Code],$A4992)="","",
CONCATENATE("  - &amp;SamplingFeatureID",TEXT($A4992,"0000"),
" {","SamplingFeatureUUID:  ",CHAR(34),INDEX(SamplingFeatures[Sampling Feature UUID],$A4992),CHAR(34),
", SamplingFeatureTypeCV:  ",CHAR(34),INDEX(SamplingFeatures[Sampling Feature Type],$A4992),CHAR(34),
", SamplingFeatureCode:  ",CHAR(34),INDEX(SamplingFeatures[Feature Code],$A4992),CHAR(34),
", SamplingFeatureName:  ",CHAR(34),INDEX(SamplingFeatures[Feature Name],$A4992),CHAR(34),
", SamplingFeatureDescription:  ",CHAR(34),INDEX(SamplingFeatures[Feature Description],$A4992),CHAR(34),
", SamplingFeatureGeotypeCV:  ",CHAR(34),INDEX(SamplingFeatures[Feature Geo Type],$A4992),CHAR(34),
", FeatureGeometry:  ",CHAR(34),INDEX(SamplingFeatures[Feature Geometry],$A4992),CHAR(34),
", Elevation_m:  ",CHAR(34),INDEX(SamplingFeatures[Elevation_m],$A4992),CHAR(34),
", ElevationDatumCV:  ",CHAR(34),ElevationDatum,CHAR(34),"}"))</f>
        <v>#REF!</v>
      </c>
      <c r="L4992" t="e">
        <f>IF(INDEX(SamplingFeatures[Sampling Feature Type],$A4992)&lt;&gt;"Site","",
CONCATENATE("  - &amp;SiteID",TEXT(SUMPRODUCT(--($L$3:$L4991&lt;&gt;"")),"0000"),
" {","SamplingFeatureID:  *SamplingFeatureID",TEXT($A4992,"0000"),
", SiteTypeCV:  ",CHAR(34),INDEX(Sites[Site Type],$A4992),CHAR(34),
", Latitude:  ",INDEX(Sites[Latitude],$A4992),
", Longitude:  ",INDEX(Sites[Longitude],$A4992),
", SRSName:  ",CHAR(34),LatLonDatum,CHAR(34),"}"))</f>
        <v>#REF!</v>
      </c>
      <c r="M4992" t="e">
        <f>IF(INDEX(SamplingFeatures[Sampling Feature Type],$A4992)&lt;&gt;"Specimen","",
CONCATENATE("  - &amp;SpecimenID",TEXT(SUMPRODUCT(--($M$3:$M4991&lt;&gt;"")),"0000"),
" {","SamplingFeatureID:  *SamplingFeatureID",TEXT($A4992,"0000"),
", SpecimenTypeCV:  ",CHAR(34),INDEX(Specimens[Specimen Type],$A4992),CHAR(34),
", SpecimenMediumCV:  ",INDEX(Specimens[Specimen Medium],$A4992),
", IsFieldSpecimen:  ",CHAR(34),INDEX(Specimens[Is Field Specimen?],$A4992),CHAR(34),"}"))</f>
        <v>#REF!</v>
      </c>
      <c r="N4992" t="e">
        <f>IF(COUNTA(SpatialOffsets[])=0,"", IF(INDEX(SpatialOffsets[Spatial Offset Type],$A4992)="","",
CONCATENATE("  - &amp;SpatialOffsetID",TEXT($A4992,"0000"),
" {","SpatialOffsetTypeCV:  ",CHAR(34),INDEX(SpatialOffsets[Spatial Offset Type],$A4992),CHAR(34),
", Offset1Value:  ",INDEX(SpatialOffsets[Offset 1 Value],$A4992),
", Offset1UnitID:  ",CHAR(34),INDEX(SpatialOffsets[Offset 1 Unit],$A4992),CHAR(34),
", Offset2Value:  ",INDEX(SpatialOffsets[Offset 2 Value],$A4992),
", Offset2UnitID:  ",CHAR(34),INDEX(SpatialOffsets[Offset 2 Unit],$A4992),CHAR(34),
", Offset3Value:  ",INDEX(SpatialOffsets[Offset 3 Value],$A4992),
", Offset3UnitID:  ",CHAR(34),INDEX(SpatialOffsets[Offset 3 Unit],$A4992),CHAR(34),,"}")))</f>
        <v>#REF!</v>
      </c>
      <c r="O4992" t="e">
        <f>IF(COUNTA(RelatedFeatures[])=0,"", IF(INDEX(RelatedFeatures[First Sampling Feature Code],$A4992)="","",
CONCATENATE("  - &amp;RelationID",TEXT($A4992,"0000"),
" {","SamplingFeatureID:  *SamplingFeatureID",TEXT(MATCH(INDEX(RelatedFeatures[First Sampling Feature Code],$A4992),SamplingFeatures[Feature Code],0),"0000"),
", RelationshipTypeCV:  ",CHAR(34),INDEX(RelatedFeatures[Relationship Type],$A4992),CHAR(34),
", RelatedFeatureID: *SamplingFeatureID",TEXT(MATCH(INDEX(RelatedFeatures[Second Sampling Feature Code],$A4992),SamplingFeatures[Feature Code],0),"0000"),
", SpatialOffsetID:  ",IF(INDEX(RelatedFeatures[Offset Number],$A4992)="","",CONCATENATE("*SpatialOffsetID",TEXT(INDEX(RelatedFeatures[Offset Number],$A4992),"0000"))),"}")))</f>
        <v>#REF!</v>
      </c>
      <c r="P4992" t="e">
        <f>IF(INDEX(Methods[Method Type],$A4992)="","",
CONCATENATE("  - &amp;MethodID",TEXT($A4992,"0000"),
" {","MethodTypeCV:  ",CHAR(34),INDEX(Methods[Method Type],$A4992),CHAR(34),
", MethodCode:  ",CHAR(34),INDEX(Methods[Method Code],$A4992),CHAR(34),
", MethodName:  ",CHAR(34),INDEX(Methods[Method Name],$A4992),CHAR(34),
", MethodDescription:  ",CHAR(34),INDEX(Methods[Method Description],$A4992),CHAR(34),
", MethodLink:  ",CHAR(34),INDEX(Methods[Method Link],$A4992),CHAR(34),
", OrganizationID: *OrganizationID",TEXT(MATCH(INDEX(Methods[Organization Name],$A4992),Organizations[Organization Name],0),"0000"),"}"))</f>
        <v>#REF!</v>
      </c>
      <c r="Q4992" t="e">
        <f>IF(INDEX(Variables[Variable Type],$A4992)="","",
CONCATENATE("  - &amp;VariableID",TEXT($A4992,"0000"),
" {","VariableTypeCV:  ",CHAR(34),INDEX(Variables[Variable Type],$A4992),CHAR(34),
", VariableCode:  ",CHAR(34),INDEX(Variables[Variable Code],$A4992),CHAR(34),
", VariableNameCV:  ",CHAR(34),INDEX(Variables[Variable Name],$A4992),CHAR(34),
", VariableDefinition:  ",CHAR(34),INDEX(Variables[Variable Definition],$A4992),CHAR(34),
", SpecciationCV:  ",CHAR(34),INDEX(Variables[Speciation],$A4992),CHAR(34),
", NoDataValue:  ",CHAR(34),INDEX(Variables[No Data Value],$A4992),CHAR(34),"}"))</f>
        <v>#REF!</v>
      </c>
    </row>
    <row r="4993" spans="1:17" x14ac:dyDescent="0.25">
      <c r="A4993">
        <v>4990</v>
      </c>
      <c r="D4993" t="e">
        <f>IF(INDEX(People[First Name],$A4993)="","",
CONCATENATE("  - &amp;PersonID",TEXT($A4993,"0000"),
" {","PersonFirstName:  ",CHAR(34),INDEX(People[First Name],$A4993),CHAR(34),
", PersonMiddleName:  ",CHAR(34),INDEX(People[Middle Name],$A4993),CHAR(34),
", PersonLastName:  ",CHAR(34),INDEX(People[Last Name],$A4993),CHAR(34),"}"))</f>
        <v>#REF!</v>
      </c>
      <c r="E4993" t="e">
        <f>IF(INDEX(Organizations[Organization Type '[CV']],$A4993)="","",
CONCATENATE("  - &amp;OrganizationID",TEXT($A4993,"0000"),
" {","OrganizationTypeCV:  ",CHAR(34),INDEX(Organizations[Organization Type '[CV']],$A4993),CHAR(34),
", OrganizationCode:  ",CHAR(34),INDEX(Organizations[Organization Code],$A4993),CHAR(34),
", OrganizationName:  ",CHAR(34),INDEX(Organizations[Organization Name],$A4993),CHAR(34),
", OrganizationDescription:  ",CHAR(34),INDEX(Organizations[Organization Description],$A4993),CHAR(34),
", OrganizationLink:  ",CHAR(34),INDEX(Organizations[Organization Link],$A4993),CHAR(34),"}"))</f>
        <v>#REF!</v>
      </c>
      <c r="F4993" t="e">
        <f>IF(INDEX(People[First Name],$A4993)="","",
CONCATENATE("  - &amp;AffiliationID",TEXT($A4993,"0000"),
" {PersonID: *PersonID",TEXT($A4993,"0000"),
", OrganizationID: *OrganizationID",TEXT(MATCH(INDEX(People[Organization Name],$A4993),Organizations[Organization Name],0),"0000"),
", IsPrimaryOrganizationContact: , AffiliationStartDate: , AffiliationEndDate: , PrimaryPhone: ",
", PrimaryEmail: ",CHAR(34),INDEX(People[Primary Email],$A4993),CHAR(34),
", PrimaryAddress: ",CHAR(34),INDEX(People[Primary Address],$A4993),CHAR(34),
", PersonLink: }"))</f>
        <v>#REF!</v>
      </c>
      <c r="H4993" t="e">
        <f>IF(COUNTA(CitationInformation)=0,"",IF(INDEX(AuthorList[Author Name],$A4993)="","",
CONCATENATE("  - &amp;AuthorListID",TEXT($A4993,"0000"),
"  {CitationID: *CitationID0001",
", PersonID: *PersonID",TEXT(MATCH(INDEX(AuthorList[Author Name],$A4993),People[Full Name],0),"0000"),
", AuthorOrder: ",INDEX(AuthorList[Author Number],$A4993),"}")))</f>
        <v>#REF!</v>
      </c>
      <c r="K4993" t="e">
        <f>IF(INDEX(SamplingFeatures[Feature Code],$A4993)="","",
CONCATENATE("  - &amp;SamplingFeatureID",TEXT($A4993,"0000"),
" {","SamplingFeatureUUID:  ",CHAR(34),INDEX(SamplingFeatures[Sampling Feature UUID],$A4993),CHAR(34),
", SamplingFeatureTypeCV:  ",CHAR(34),INDEX(SamplingFeatures[Sampling Feature Type],$A4993),CHAR(34),
", SamplingFeatureCode:  ",CHAR(34),INDEX(SamplingFeatures[Feature Code],$A4993),CHAR(34),
", SamplingFeatureName:  ",CHAR(34),INDEX(SamplingFeatures[Feature Name],$A4993),CHAR(34),
", SamplingFeatureDescription:  ",CHAR(34),INDEX(SamplingFeatures[Feature Description],$A4993),CHAR(34),
", SamplingFeatureGeotypeCV:  ",CHAR(34),INDEX(SamplingFeatures[Feature Geo Type],$A4993),CHAR(34),
", FeatureGeometry:  ",CHAR(34),INDEX(SamplingFeatures[Feature Geometry],$A4993),CHAR(34),
", Elevation_m:  ",CHAR(34),INDEX(SamplingFeatures[Elevation_m],$A4993),CHAR(34),
", ElevationDatumCV:  ",CHAR(34),ElevationDatum,CHAR(34),"}"))</f>
        <v>#REF!</v>
      </c>
      <c r="L4993" t="e">
        <f>IF(INDEX(SamplingFeatures[Sampling Feature Type],$A4993)&lt;&gt;"Site","",
CONCATENATE("  - &amp;SiteID",TEXT(SUMPRODUCT(--($L$3:$L4992&lt;&gt;"")),"0000"),
" {","SamplingFeatureID:  *SamplingFeatureID",TEXT($A4993,"0000"),
", SiteTypeCV:  ",CHAR(34),INDEX(Sites[Site Type],$A4993),CHAR(34),
", Latitude:  ",INDEX(Sites[Latitude],$A4993),
", Longitude:  ",INDEX(Sites[Longitude],$A4993),
", SRSName:  ",CHAR(34),LatLonDatum,CHAR(34),"}"))</f>
        <v>#REF!</v>
      </c>
      <c r="M4993" t="e">
        <f>IF(INDEX(SamplingFeatures[Sampling Feature Type],$A4993)&lt;&gt;"Specimen","",
CONCATENATE("  - &amp;SpecimenID",TEXT(SUMPRODUCT(--($M$3:$M4992&lt;&gt;"")),"0000"),
" {","SamplingFeatureID:  *SamplingFeatureID",TEXT($A4993,"0000"),
", SpecimenTypeCV:  ",CHAR(34),INDEX(Specimens[Specimen Type],$A4993),CHAR(34),
", SpecimenMediumCV:  ",INDEX(Specimens[Specimen Medium],$A4993),
", IsFieldSpecimen:  ",CHAR(34),INDEX(Specimens[Is Field Specimen?],$A4993),CHAR(34),"}"))</f>
        <v>#REF!</v>
      </c>
      <c r="N4993" t="e">
        <f>IF(COUNTA(SpatialOffsets[])=0,"", IF(INDEX(SpatialOffsets[Spatial Offset Type],$A4993)="","",
CONCATENATE("  - &amp;SpatialOffsetID",TEXT($A4993,"0000"),
" {","SpatialOffsetTypeCV:  ",CHAR(34),INDEX(SpatialOffsets[Spatial Offset Type],$A4993),CHAR(34),
", Offset1Value:  ",INDEX(SpatialOffsets[Offset 1 Value],$A4993),
", Offset1UnitID:  ",CHAR(34),INDEX(SpatialOffsets[Offset 1 Unit],$A4993),CHAR(34),
", Offset2Value:  ",INDEX(SpatialOffsets[Offset 2 Value],$A4993),
", Offset2UnitID:  ",CHAR(34),INDEX(SpatialOffsets[Offset 2 Unit],$A4993),CHAR(34),
", Offset3Value:  ",INDEX(SpatialOffsets[Offset 3 Value],$A4993),
", Offset3UnitID:  ",CHAR(34),INDEX(SpatialOffsets[Offset 3 Unit],$A4993),CHAR(34),,"}")))</f>
        <v>#REF!</v>
      </c>
      <c r="O4993" t="e">
        <f>IF(COUNTA(RelatedFeatures[])=0,"", IF(INDEX(RelatedFeatures[First Sampling Feature Code],$A4993)="","",
CONCATENATE("  - &amp;RelationID",TEXT($A4993,"0000"),
" {","SamplingFeatureID:  *SamplingFeatureID",TEXT(MATCH(INDEX(RelatedFeatures[First Sampling Feature Code],$A4993),SamplingFeatures[Feature Code],0),"0000"),
", RelationshipTypeCV:  ",CHAR(34),INDEX(RelatedFeatures[Relationship Type],$A4993),CHAR(34),
", RelatedFeatureID: *SamplingFeatureID",TEXT(MATCH(INDEX(RelatedFeatures[Second Sampling Feature Code],$A4993),SamplingFeatures[Feature Code],0),"0000"),
", SpatialOffsetID:  ",IF(INDEX(RelatedFeatures[Offset Number],$A4993)="","",CONCATENATE("*SpatialOffsetID",TEXT(INDEX(RelatedFeatures[Offset Number],$A4993),"0000"))),"}")))</f>
        <v>#REF!</v>
      </c>
      <c r="P4993" t="e">
        <f>IF(INDEX(Methods[Method Type],$A4993)="","",
CONCATENATE("  - &amp;MethodID",TEXT($A4993,"0000"),
" {","MethodTypeCV:  ",CHAR(34),INDEX(Methods[Method Type],$A4993),CHAR(34),
", MethodCode:  ",CHAR(34),INDEX(Methods[Method Code],$A4993),CHAR(34),
", MethodName:  ",CHAR(34),INDEX(Methods[Method Name],$A4993),CHAR(34),
", MethodDescription:  ",CHAR(34),INDEX(Methods[Method Description],$A4993),CHAR(34),
", MethodLink:  ",CHAR(34),INDEX(Methods[Method Link],$A4993),CHAR(34),
", OrganizationID: *OrganizationID",TEXT(MATCH(INDEX(Methods[Organization Name],$A4993),Organizations[Organization Name],0),"0000"),"}"))</f>
        <v>#REF!</v>
      </c>
      <c r="Q4993" t="e">
        <f>IF(INDEX(Variables[Variable Type],$A4993)="","",
CONCATENATE("  - &amp;VariableID",TEXT($A4993,"0000"),
" {","VariableTypeCV:  ",CHAR(34),INDEX(Variables[Variable Type],$A4993),CHAR(34),
", VariableCode:  ",CHAR(34),INDEX(Variables[Variable Code],$A4993),CHAR(34),
", VariableNameCV:  ",CHAR(34),INDEX(Variables[Variable Name],$A4993),CHAR(34),
", VariableDefinition:  ",CHAR(34),INDEX(Variables[Variable Definition],$A4993),CHAR(34),
", SpecciationCV:  ",CHAR(34),INDEX(Variables[Speciation],$A4993),CHAR(34),
", NoDataValue:  ",CHAR(34),INDEX(Variables[No Data Value],$A4993),CHAR(34),"}"))</f>
        <v>#REF!</v>
      </c>
    </row>
    <row r="4994" spans="1:17" x14ac:dyDescent="0.25">
      <c r="A4994">
        <v>4991</v>
      </c>
      <c r="D4994" t="e">
        <f>IF(INDEX(People[First Name],$A4994)="","",
CONCATENATE("  - &amp;PersonID",TEXT($A4994,"0000"),
" {","PersonFirstName:  ",CHAR(34),INDEX(People[First Name],$A4994),CHAR(34),
", PersonMiddleName:  ",CHAR(34),INDEX(People[Middle Name],$A4994),CHAR(34),
", PersonLastName:  ",CHAR(34),INDEX(People[Last Name],$A4994),CHAR(34),"}"))</f>
        <v>#REF!</v>
      </c>
      <c r="E4994" t="e">
        <f>IF(INDEX(Organizations[Organization Type '[CV']],$A4994)="","",
CONCATENATE("  - &amp;OrganizationID",TEXT($A4994,"0000"),
" {","OrganizationTypeCV:  ",CHAR(34),INDEX(Organizations[Organization Type '[CV']],$A4994),CHAR(34),
", OrganizationCode:  ",CHAR(34),INDEX(Organizations[Organization Code],$A4994),CHAR(34),
", OrganizationName:  ",CHAR(34),INDEX(Organizations[Organization Name],$A4994),CHAR(34),
", OrganizationDescription:  ",CHAR(34),INDEX(Organizations[Organization Description],$A4994),CHAR(34),
", OrganizationLink:  ",CHAR(34),INDEX(Organizations[Organization Link],$A4994),CHAR(34),"}"))</f>
        <v>#REF!</v>
      </c>
      <c r="F4994" t="e">
        <f>IF(INDEX(People[First Name],$A4994)="","",
CONCATENATE("  - &amp;AffiliationID",TEXT($A4994,"0000"),
" {PersonID: *PersonID",TEXT($A4994,"0000"),
", OrganizationID: *OrganizationID",TEXT(MATCH(INDEX(People[Organization Name],$A4994),Organizations[Organization Name],0),"0000"),
", IsPrimaryOrganizationContact: , AffiliationStartDate: , AffiliationEndDate: , PrimaryPhone: ",
", PrimaryEmail: ",CHAR(34),INDEX(People[Primary Email],$A4994),CHAR(34),
", PrimaryAddress: ",CHAR(34),INDEX(People[Primary Address],$A4994),CHAR(34),
", PersonLink: }"))</f>
        <v>#REF!</v>
      </c>
      <c r="H4994" t="e">
        <f>IF(COUNTA(CitationInformation)=0,"",IF(INDEX(AuthorList[Author Name],$A4994)="","",
CONCATENATE("  - &amp;AuthorListID",TEXT($A4994,"0000"),
"  {CitationID: *CitationID0001",
", PersonID: *PersonID",TEXT(MATCH(INDEX(AuthorList[Author Name],$A4994),People[Full Name],0),"0000"),
", AuthorOrder: ",INDEX(AuthorList[Author Number],$A4994),"}")))</f>
        <v>#REF!</v>
      </c>
      <c r="K4994" t="e">
        <f>IF(INDEX(SamplingFeatures[Feature Code],$A4994)="","",
CONCATENATE("  - &amp;SamplingFeatureID",TEXT($A4994,"0000"),
" {","SamplingFeatureUUID:  ",CHAR(34),INDEX(SamplingFeatures[Sampling Feature UUID],$A4994),CHAR(34),
", SamplingFeatureTypeCV:  ",CHAR(34),INDEX(SamplingFeatures[Sampling Feature Type],$A4994),CHAR(34),
", SamplingFeatureCode:  ",CHAR(34),INDEX(SamplingFeatures[Feature Code],$A4994),CHAR(34),
", SamplingFeatureName:  ",CHAR(34),INDEX(SamplingFeatures[Feature Name],$A4994),CHAR(34),
", SamplingFeatureDescription:  ",CHAR(34),INDEX(SamplingFeatures[Feature Description],$A4994),CHAR(34),
", SamplingFeatureGeotypeCV:  ",CHAR(34),INDEX(SamplingFeatures[Feature Geo Type],$A4994),CHAR(34),
", FeatureGeometry:  ",CHAR(34),INDEX(SamplingFeatures[Feature Geometry],$A4994),CHAR(34),
", Elevation_m:  ",CHAR(34),INDEX(SamplingFeatures[Elevation_m],$A4994),CHAR(34),
", ElevationDatumCV:  ",CHAR(34),ElevationDatum,CHAR(34),"}"))</f>
        <v>#REF!</v>
      </c>
      <c r="L4994" t="e">
        <f>IF(INDEX(SamplingFeatures[Sampling Feature Type],$A4994)&lt;&gt;"Site","",
CONCATENATE("  - &amp;SiteID",TEXT(SUMPRODUCT(--($L$3:$L4993&lt;&gt;"")),"0000"),
" {","SamplingFeatureID:  *SamplingFeatureID",TEXT($A4994,"0000"),
", SiteTypeCV:  ",CHAR(34),INDEX(Sites[Site Type],$A4994),CHAR(34),
", Latitude:  ",INDEX(Sites[Latitude],$A4994),
", Longitude:  ",INDEX(Sites[Longitude],$A4994),
", SRSName:  ",CHAR(34),LatLonDatum,CHAR(34),"}"))</f>
        <v>#REF!</v>
      </c>
      <c r="M4994" t="e">
        <f>IF(INDEX(SamplingFeatures[Sampling Feature Type],$A4994)&lt;&gt;"Specimen","",
CONCATENATE("  - &amp;SpecimenID",TEXT(SUMPRODUCT(--($M$3:$M4993&lt;&gt;"")),"0000"),
" {","SamplingFeatureID:  *SamplingFeatureID",TEXT($A4994,"0000"),
", SpecimenTypeCV:  ",CHAR(34),INDEX(Specimens[Specimen Type],$A4994),CHAR(34),
", SpecimenMediumCV:  ",INDEX(Specimens[Specimen Medium],$A4994),
", IsFieldSpecimen:  ",CHAR(34),INDEX(Specimens[Is Field Specimen?],$A4994),CHAR(34),"}"))</f>
        <v>#REF!</v>
      </c>
      <c r="N4994" t="e">
        <f>IF(COUNTA(SpatialOffsets[])=0,"", IF(INDEX(SpatialOffsets[Spatial Offset Type],$A4994)="","",
CONCATENATE("  - &amp;SpatialOffsetID",TEXT($A4994,"0000"),
" {","SpatialOffsetTypeCV:  ",CHAR(34),INDEX(SpatialOffsets[Spatial Offset Type],$A4994),CHAR(34),
", Offset1Value:  ",INDEX(SpatialOffsets[Offset 1 Value],$A4994),
", Offset1UnitID:  ",CHAR(34),INDEX(SpatialOffsets[Offset 1 Unit],$A4994),CHAR(34),
", Offset2Value:  ",INDEX(SpatialOffsets[Offset 2 Value],$A4994),
", Offset2UnitID:  ",CHAR(34),INDEX(SpatialOffsets[Offset 2 Unit],$A4994),CHAR(34),
", Offset3Value:  ",INDEX(SpatialOffsets[Offset 3 Value],$A4994),
", Offset3UnitID:  ",CHAR(34),INDEX(SpatialOffsets[Offset 3 Unit],$A4994),CHAR(34),,"}")))</f>
        <v>#REF!</v>
      </c>
      <c r="O4994" t="e">
        <f>IF(COUNTA(RelatedFeatures[])=0,"", IF(INDEX(RelatedFeatures[First Sampling Feature Code],$A4994)="","",
CONCATENATE("  - &amp;RelationID",TEXT($A4994,"0000"),
" {","SamplingFeatureID:  *SamplingFeatureID",TEXT(MATCH(INDEX(RelatedFeatures[First Sampling Feature Code],$A4994),SamplingFeatures[Feature Code],0),"0000"),
", RelationshipTypeCV:  ",CHAR(34),INDEX(RelatedFeatures[Relationship Type],$A4994),CHAR(34),
", RelatedFeatureID: *SamplingFeatureID",TEXT(MATCH(INDEX(RelatedFeatures[Second Sampling Feature Code],$A4994),SamplingFeatures[Feature Code],0),"0000"),
", SpatialOffsetID:  ",IF(INDEX(RelatedFeatures[Offset Number],$A4994)="","",CONCATENATE("*SpatialOffsetID",TEXT(INDEX(RelatedFeatures[Offset Number],$A4994),"0000"))),"}")))</f>
        <v>#REF!</v>
      </c>
      <c r="P4994" t="e">
        <f>IF(INDEX(Methods[Method Type],$A4994)="","",
CONCATENATE("  - &amp;MethodID",TEXT($A4994,"0000"),
" {","MethodTypeCV:  ",CHAR(34),INDEX(Methods[Method Type],$A4994),CHAR(34),
", MethodCode:  ",CHAR(34),INDEX(Methods[Method Code],$A4994),CHAR(34),
", MethodName:  ",CHAR(34),INDEX(Methods[Method Name],$A4994),CHAR(34),
", MethodDescription:  ",CHAR(34),INDEX(Methods[Method Description],$A4994),CHAR(34),
", MethodLink:  ",CHAR(34),INDEX(Methods[Method Link],$A4994),CHAR(34),
", OrganizationID: *OrganizationID",TEXT(MATCH(INDEX(Methods[Organization Name],$A4994),Organizations[Organization Name],0),"0000"),"}"))</f>
        <v>#REF!</v>
      </c>
      <c r="Q4994" t="e">
        <f>IF(INDEX(Variables[Variable Type],$A4994)="","",
CONCATENATE("  - &amp;VariableID",TEXT($A4994,"0000"),
" {","VariableTypeCV:  ",CHAR(34),INDEX(Variables[Variable Type],$A4994),CHAR(34),
", VariableCode:  ",CHAR(34),INDEX(Variables[Variable Code],$A4994),CHAR(34),
", VariableNameCV:  ",CHAR(34),INDEX(Variables[Variable Name],$A4994),CHAR(34),
", VariableDefinition:  ",CHAR(34),INDEX(Variables[Variable Definition],$A4994),CHAR(34),
", SpecciationCV:  ",CHAR(34),INDEX(Variables[Speciation],$A4994),CHAR(34),
", NoDataValue:  ",CHAR(34),INDEX(Variables[No Data Value],$A4994),CHAR(34),"}"))</f>
        <v>#REF!</v>
      </c>
    </row>
    <row r="4995" spans="1:17" x14ac:dyDescent="0.25">
      <c r="A4995">
        <v>4992</v>
      </c>
      <c r="D4995" t="e">
        <f>IF(INDEX(People[First Name],$A4995)="","",
CONCATENATE("  - &amp;PersonID",TEXT($A4995,"0000"),
" {","PersonFirstName:  ",CHAR(34),INDEX(People[First Name],$A4995),CHAR(34),
", PersonMiddleName:  ",CHAR(34),INDEX(People[Middle Name],$A4995),CHAR(34),
", PersonLastName:  ",CHAR(34),INDEX(People[Last Name],$A4995),CHAR(34),"}"))</f>
        <v>#REF!</v>
      </c>
      <c r="E4995" t="e">
        <f>IF(INDEX(Organizations[Organization Type '[CV']],$A4995)="","",
CONCATENATE("  - &amp;OrganizationID",TEXT($A4995,"0000"),
" {","OrganizationTypeCV:  ",CHAR(34),INDEX(Organizations[Organization Type '[CV']],$A4995),CHAR(34),
", OrganizationCode:  ",CHAR(34),INDEX(Organizations[Organization Code],$A4995),CHAR(34),
", OrganizationName:  ",CHAR(34),INDEX(Organizations[Organization Name],$A4995),CHAR(34),
", OrganizationDescription:  ",CHAR(34),INDEX(Organizations[Organization Description],$A4995),CHAR(34),
", OrganizationLink:  ",CHAR(34),INDEX(Organizations[Organization Link],$A4995),CHAR(34),"}"))</f>
        <v>#REF!</v>
      </c>
      <c r="F4995" t="e">
        <f>IF(INDEX(People[First Name],$A4995)="","",
CONCATENATE("  - &amp;AffiliationID",TEXT($A4995,"0000"),
" {PersonID: *PersonID",TEXT($A4995,"0000"),
", OrganizationID: *OrganizationID",TEXT(MATCH(INDEX(People[Organization Name],$A4995),Organizations[Organization Name],0),"0000"),
", IsPrimaryOrganizationContact: , AffiliationStartDate: , AffiliationEndDate: , PrimaryPhone: ",
", PrimaryEmail: ",CHAR(34),INDEX(People[Primary Email],$A4995),CHAR(34),
", PrimaryAddress: ",CHAR(34),INDEX(People[Primary Address],$A4995),CHAR(34),
", PersonLink: }"))</f>
        <v>#REF!</v>
      </c>
      <c r="H4995" t="e">
        <f>IF(COUNTA(CitationInformation)=0,"",IF(INDEX(AuthorList[Author Name],$A4995)="","",
CONCATENATE("  - &amp;AuthorListID",TEXT($A4995,"0000"),
"  {CitationID: *CitationID0001",
", PersonID: *PersonID",TEXT(MATCH(INDEX(AuthorList[Author Name],$A4995),People[Full Name],0),"0000"),
", AuthorOrder: ",INDEX(AuthorList[Author Number],$A4995),"}")))</f>
        <v>#REF!</v>
      </c>
      <c r="K4995" t="e">
        <f>IF(INDEX(SamplingFeatures[Feature Code],$A4995)="","",
CONCATENATE("  - &amp;SamplingFeatureID",TEXT($A4995,"0000"),
" {","SamplingFeatureUUID:  ",CHAR(34),INDEX(SamplingFeatures[Sampling Feature UUID],$A4995),CHAR(34),
", SamplingFeatureTypeCV:  ",CHAR(34),INDEX(SamplingFeatures[Sampling Feature Type],$A4995),CHAR(34),
", SamplingFeatureCode:  ",CHAR(34),INDEX(SamplingFeatures[Feature Code],$A4995),CHAR(34),
", SamplingFeatureName:  ",CHAR(34),INDEX(SamplingFeatures[Feature Name],$A4995),CHAR(34),
", SamplingFeatureDescription:  ",CHAR(34),INDEX(SamplingFeatures[Feature Description],$A4995),CHAR(34),
", SamplingFeatureGeotypeCV:  ",CHAR(34),INDEX(SamplingFeatures[Feature Geo Type],$A4995),CHAR(34),
", FeatureGeometry:  ",CHAR(34),INDEX(SamplingFeatures[Feature Geometry],$A4995),CHAR(34),
", Elevation_m:  ",CHAR(34),INDEX(SamplingFeatures[Elevation_m],$A4995),CHAR(34),
", ElevationDatumCV:  ",CHAR(34),ElevationDatum,CHAR(34),"}"))</f>
        <v>#REF!</v>
      </c>
      <c r="L4995" t="e">
        <f>IF(INDEX(SamplingFeatures[Sampling Feature Type],$A4995)&lt;&gt;"Site","",
CONCATENATE("  - &amp;SiteID",TEXT(SUMPRODUCT(--($L$3:$L4994&lt;&gt;"")),"0000"),
" {","SamplingFeatureID:  *SamplingFeatureID",TEXT($A4995,"0000"),
", SiteTypeCV:  ",CHAR(34),INDEX(Sites[Site Type],$A4995),CHAR(34),
", Latitude:  ",INDEX(Sites[Latitude],$A4995),
", Longitude:  ",INDEX(Sites[Longitude],$A4995),
", SRSName:  ",CHAR(34),LatLonDatum,CHAR(34),"}"))</f>
        <v>#REF!</v>
      </c>
      <c r="M4995" t="e">
        <f>IF(INDEX(SamplingFeatures[Sampling Feature Type],$A4995)&lt;&gt;"Specimen","",
CONCATENATE("  - &amp;SpecimenID",TEXT(SUMPRODUCT(--($M$3:$M4994&lt;&gt;"")),"0000"),
" {","SamplingFeatureID:  *SamplingFeatureID",TEXT($A4995,"0000"),
", SpecimenTypeCV:  ",CHAR(34),INDEX(Specimens[Specimen Type],$A4995),CHAR(34),
", SpecimenMediumCV:  ",INDEX(Specimens[Specimen Medium],$A4995),
", IsFieldSpecimen:  ",CHAR(34),INDEX(Specimens[Is Field Specimen?],$A4995),CHAR(34),"}"))</f>
        <v>#REF!</v>
      </c>
      <c r="N4995" t="e">
        <f>IF(COUNTA(SpatialOffsets[])=0,"", IF(INDEX(SpatialOffsets[Spatial Offset Type],$A4995)="","",
CONCATENATE("  - &amp;SpatialOffsetID",TEXT($A4995,"0000"),
" {","SpatialOffsetTypeCV:  ",CHAR(34),INDEX(SpatialOffsets[Spatial Offset Type],$A4995),CHAR(34),
", Offset1Value:  ",INDEX(SpatialOffsets[Offset 1 Value],$A4995),
", Offset1UnitID:  ",CHAR(34),INDEX(SpatialOffsets[Offset 1 Unit],$A4995),CHAR(34),
", Offset2Value:  ",INDEX(SpatialOffsets[Offset 2 Value],$A4995),
", Offset2UnitID:  ",CHAR(34),INDEX(SpatialOffsets[Offset 2 Unit],$A4995),CHAR(34),
", Offset3Value:  ",INDEX(SpatialOffsets[Offset 3 Value],$A4995),
", Offset3UnitID:  ",CHAR(34),INDEX(SpatialOffsets[Offset 3 Unit],$A4995),CHAR(34),,"}")))</f>
        <v>#REF!</v>
      </c>
      <c r="O4995" t="e">
        <f>IF(COUNTA(RelatedFeatures[])=0,"", IF(INDEX(RelatedFeatures[First Sampling Feature Code],$A4995)="","",
CONCATENATE("  - &amp;RelationID",TEXT($A4995,"0000"),
" {","SamplingFeatureID:  *SamplingFeatureID",TEXT(MATCH(INDEX(RelatedFeatures[First Sampling Feature Code],$A4995),SamplingFeatures[Feature Code],0),"0000"),
", RelationshipTypeCV:  ",CHAR(34),INDEX(RelatedFeatures[Relationship Type],$A4995),CHAR(34),
", RelatedFeatureID: *SamplingFeatureID",TEXT(MATCH(INDEX(RelatedFeatures[Second Sampling Feature Code],$A4995),SamplingFeatures[Feature Code],0),"0000"),
", SpatialOffsetID:  ",IF(INDEX(RelatedFeatures[Offset Number],$A4995)="","",CONCATENATE("*SpatialOffsetID",TEXT(INDEX(RelatedFeatures[Offset Number],$A4995),"0000"))),"}")))</f>
        <v>#REF!</v>
      </c>
      <c r="P4995" t="e">
        <f>IF(INDEX(Methods[Method Type],$A4995)="","",
CONCATENATE("  - &amp;MethodID",TEXT($A4995,"0000"),
" {","MethodTypeCV:  ",CHAR(34),INDEX(Methods[Method Type],$A4995),CHAR(34),
", MethodCode:  ",CHAR(34),INDEX(Methods[Method Code],$A4995),CHAR(34),
", MethodName:  ",CHAR(34),INDEX(Methods[Method Name],$A4995),CHAR(34),
", MethodDescription:  ",CHAR(34),INDEX(Methods[Method Description],$A4995),CHAR(34),
", MethodLink:  ",CHAR(34),INDEX(Methods[Method Link],$A4995),CHAR(34),
", OrganizationID: *OrganizationID",TEXT(MATCH(INDEX(Methods[Organization Name],$A4995),Organizations[Organization Name],0),"0000"),"}"))</f>
        <v>#REF!</v>
      </c>
      <c r="Q4995" t="e">
        <f>IF(INDEX(Variables[Variable Type],$A4995)="","",
CONCATENATE("  - &amp;VariableID",TEXT($A4995,"0000"),
" {","VariableTypeCV:  ",CHAR(34),INDEX(Variables[Variable Type],$A4995),CHAR(34),
", VariableCode:  ",CHAR(34),INDEX(Variables[Variable Code],$A4995),CHAR(34),
", VariableNameCV:  ",CHAR(34),INDEX(Variables[Variable Name],$A4995),CHAR(34),
", VariableDefinition:  ",CHAR(34),INDEX(Variables[Variable Definition],$A4995),CHAR(34),
", SpecciationCV:  ",CHAR(34),INDEX(Variables[Speciation],$A4995),CHAR(34),
", NoDataValue:  ",CHAR(34),INDEX(Variables[No Data Value],$A4995),CHAR(34),"}"))</f>
        <v>#REF!</v>
      </c>
    </row>
    <row r="4996" spans="1:17" x14ac:dyDescent="0.25">
      <c r="A4996">
        <v>4993</v>
      </c>
      <c r="D4996" t="e">
        <f>IF(INDEX(People[First Name],$A4996)="","",
CONCATENATE("  - &amp;PersonID",TEXT($A4996,"0000"),
" {","PersonFirstName:  ",CHAR(34),INDEX(People[First Name],$A4996),CHAR(34),
", PersonMiddleName:  ",CHAR(34),INDEX(People[Middle Name],$A4996),CHAR(34),
", PersonLastName:  ",CHAR(34),INDEX(People[Last Name],$A4996),CHAR(34),"}"))</f>
        <v>#REF!</v>
      </c>
      <c r="E4996" t="e">
        <f>IF(INDEX(Organizations[Organization Type '[CV']],$A4996)="","",
CONCATENATE("  - &amp;OrganizationID",TEXT($A4996,"0000"),
" {","OrganizationTypeCV:  ",CHAR(34),INDEX(Organizations[Organization Type '[CV']],$A4996),CHAR(34),
", OrganizationCode:  ",CHAR(34),INDEX(Organizations[Organization Code],$A4996),CHAR(34),
", OrganizationName:  ",CHAR(34),INDEX(Organizations[Organization Name],$A4996),CHAR(34),
", OrganizationDescription:  ",CHAR(34),INDEX(Organizations[Organization Description],$A4996),CHAR(34),
", OrganizationLink:  ",CHAR(34),INDEX(Organizations[Organization Link],$A4996),CHAR(34),"}"))</f>
        <v>#REF!</v>
      </c>
      <c r="F4996" t="e">
        <f>IF(INDEX(People[First Name],$A4996)="","",
CONCATENATE("  - &amp;AffiliationID",TEXT($A4996,"0000"),
" {PersonID: *PersonID",TEXT($A4996,"0000"),
", OrganizationID: *OrganizationID",TEXT(MATCH(INDEX(People[Organization Name],$A4996),Organizations[Organization Name],0),"0000"),
", IsPrimaryOrganizationContact: , AffiliationStartDate: , AffiliationEndDate: , PrimaryPhone: ",
", PrimaryEmail: ",CHAR(34),INDEX(People[Primary Email],$A4996),CHAR(34),
", PrimaryAddress: ",CHAR(34),INDEX(People[Primary Address],$A4996),CHAR(34),
", PersonLink: }"))</f>
        <v>#REF!</v>
      </c>
      <c r="H4996" t="e">
        <f>IF(COUNTA(CitationInformation)=0,"",IF(INDEX(AuthorList[Author Name],$A4996)="","",
CONCATENATE("  - &amp;AuthorListID",TEXT($A4996,"0000"),
"  {CitationID: *CitationID0001",
", PersonID: *PersonID",TEXT(MATCH(INDEX(AuthorList[Author Name],$A4996),People[Full Name],0),"0000"),
", AuthorOrder: ",INDEX(AuthorList[Author Number],$A4996),"}")))</f>
        <v>#REF!</v>
      </c>
      <c r="K4996" t="e">
        <f>IF(INDEX(SamplingFeatures[Feature Code],$A4996)="","",
CONCATENATE("  - &amp;SamplingFeatureID",TEXT($A4996,"0000"),
" {","SamplingFeatureUUID:  ",CHAR(34),INDEX(SamplingFeatures[Sampling Feature UUID],$A4996),CHAR(34),
", SamplingFeatureTypeCV:  ",CHAR(34),INDEX(SamplingFeatures[Sampling Feature Type],$A4996),CHAR(34),
", SamplingFeatureCode:  ",CHAR(34),INDEX(SamplingFeatures[Feature Code],$A4996),CHAR(34),
", SamplingFeatureName:  ",CHAR(34),INDEX(SamplingFeatures[Feature Name],$A4996),CHAR(34),
", SamplingFeatureDescription:  ",CHAR(34),INDEX(SamplingFeatures[Feature Description],$A4996),CHAR(34),
", SamplingFeatureGeotypeCV:  ",CHAR(34),INDEX(SamplingFeatures[Feature Geo Type],$A4996),CHAR(34),
", FeatureGeometry:  ",CHAR(34),INDEX(SamplingFeatures[Feature Geometry],$A4996),CHAR(34),
", Elevation_m:  ",CHAR(34),INDEX(SamplingFeatures[Elevation_m],$A4996),CHAR(34),
", ElevationDatumCV:  ",CHAR(34),ElevationDatum,CHAR(34),"}"))</f>
        <v>#REF!</v>
      </c>
      <c r="L4996" t="e">
        <f>IF(INDEX(SamplingFeatures[Sampling Feature Type],$A4996)&lt;&gt;"Site","",
CONCATENATE("  - &amp;SiteID",TEXT(SUMPRODUCT(--($L$3:$L4995&lt;&gt;"")),"0000"),
" {","SamplingFeatureID:  *SamplingFeatureID",TEXT($A4996,"0000"),
", SiteTypeCV:  ",CHAR(34),INDEX(Sites[Site Type],$A4996),CHAR(34),
", Latitude:  ",INDEX(Sites[Latitude],$A4996),
", Longitude:  ",INDEX(Sites[Longitude],$A4996),
", SRSName:  ",CHAR(34),LatLonDatum,CHAR(34),"}"))</f>
        <v>#REF!</v>
      </c>
      <c r="M4996" t="e">
        <f>IF(INDEX(SamplingFeatures[Sampling Feature Type],$A4996)&lt;&gt;"Specimen","",
CONCATENATE("  - &amp;SpecimenID",TEXT(SUMPRODUCT(--($M$3:$M4995&lt;&gt;"")),"0000"),
" {","SamplingFeatureID:  *SamplingFeatureID",TEXT($A4996,"0000"),
", SpecimenTypeCV:  ",CHAR(34),INDEX(Specimens[Specimen Type],$A4996),CHAR(34),
", SpecimenMediumCV:  ",INDEX(Specimens[Specimen Medium],$A4996),
", IsFieldSpecimen:  ",CHAR(34),INDEX(Specimens[Is Field Specimen?],$A4996),CHAR(34),"}"))</f>
        <v>#REF!</v>
      </c>
      <c r="N4996" t="e">
        <f>IF(COUNTA(SpatialOffsets[])=0,"", IF(INDEX(SpatialOffsets[Spatial Offset Type],$A4996)="","",
CONCATENATE("  - &amp;SpatialOffsetID",TEXT($A4996,"0000"),
" {","SpatialOffsetTypeCV:  ",CHAR(34),INDEX(SpatialOffsets[Spatial Offset Type],$A4996),CHAR(34),
", Offset1Value:  ",INDEX(SpatialOffsets[Offset 1 Value],$A4996),
", Offset1UnitID:  ",CHAR(34),INDEX(SpatialOffsets[Offset 1 Unit],$A4996),CHAR(34),
", Offset2Value:  ",INDEX(SpatialOffsets[Offset 2 Value],$A4996),
", Offset2UnitID:  ",CHAR(34),INDEX(SpatialOffsets[Offset 2 Unit],$A4996),CHAR(34),
", Offset3Value:  ",INDEX(SpatialOffsets[Offset 3 Value],$A4996),
", Offset3UnitID:  ",CHAR(34),INDEX(SpatialOffsets[Offset 3 Unit],$A4996),CHAR(34),,"}")))</f>
        <v>#REF!</v>
      </c>
      <c r="O4996" t="e">
        <f>IF(COUNTA(RelatedFeatures[])=0,"", IF(INDEX(RelatedFeatures[First Sampling Feature Code],$A4996)="","",
CONCATENATE("  - &amp;RelationID",TEXT($A4996,"0000"),
" {","SamplingFeatureID:  *SamplingFeatureID",TEXT(MATCH(INDEX(RelatedFeatures[First Sampling Feature Code],$A4996),SamplingFeatures[Feature Code],0),"0000"),
", RelationshipTypeCV:  ",CHAR(34),INDEX(RelatedFeatures[Relationship Type],$A4996),CHAR(34),
", RelatedFeatureID: *SamplingFeatureID",TEXT(MATCH(INDEX(RelatedFeatures[Second Sampling Feature Code],$A4996),SamplingFeatures[Feature Code],0),"0000"),
", SpatialOffsetID:  ",IF(INDEX(RelatedFeatures[Offset Number],$A4996)="","",CONCATENATE("*SpatialOffsetID",TEXT(INDEX(RelatedFeatures[Offset Number],$A4996),"0000"))),"}")))</f>
        <v>#REF!</v>
      </c>
      <c r="P4996" t="e">
        <f>IF(INDEX(Methods[Method Type],$A4996)="","",
CONCATENATE("  - &amp;MethodID",TEXT($A4996,"0000"),
" {","MethodTypeCV:  ",CHAR(34),INDEX(Methods[Method Type],$A4996),CHAR(34),
", MethodCode:  ",CHAR(34),INDEX(Methods[Method Code],$A4996),CHAR(34),
", MethodName:  ",CHAR(34),INDEX(Methods[Method Name],$A4996),CHAR(34),
", MethodDescription:  ",CHAR(34),INDEX(Methods[Method Description],$A4996),CHAR(34),
", MethodLink:  ",CHAR(34),INDEX(Methods[Method Link],$A4996),CHAR(34),
", OrganizationID: *OrganizationID",TEXT(MATCH(INDEX(Methods[Organization Name],$A4996),Organizations[Organization Name],0),"0000"),"}"))</f>
        <v>#REF!</v>
      </c>
      <c r="Q4996" t="e">
        <f>IF(INDEX(Variables[Variable Type],$A4996)="","",
CONCATENATE("  - &amp;VariableID",TEXT($A4996,"0000"),
" {","VariableTypeCV:  ",CHAR(34),INDEX(Variables[Variable Type],$A4996),CHAR(34),
", VariableCode:  ",CHAR(34),INDEX(Variables[Variable Code],$A4996),CHAR(34),
", VariableNameCV:  ",CHAR(34),INDEX(Variables[Variable Name],$A4996),CHAR(34),
", VariableDefinition:  ",CHAR(34),INDEX(Variables[Variable Definition],$A4996),CHAR(34),
", SpecciationCV:  ",CHAR(34),INDEX(Variables[Speciation],$A4996),CHAR(34),
", NoDataValue:  ",CHAR(34),INDEX(Variables[No Data Value],$A4996),CHAR(34),"}"))</f>
        <v>#REF!</v>
      </c>
    </row>
    <row r="4997" spans="1:17" x14ac:dyDescent="0.25">
      <c r="A4997">
        <v>4994</v>
      </c>
      <c r="D4997" t="e">
        <f>IF(INDEX(People[First Name],$A4997)="","",
CONCATENATE("  - &amp;PersonID",TEXT($A4997,"0000"),
" {","PersonFirstName:  ",CHAR(34),INDEX(People[First Name],$A4997),CHAR(34),
", PersonMiddleName:  ",CHAR(34),INDEX(People[Middle Name],$A4997),CHAR(34),
", PersonLastName:  ",CHAR(34),INDEX(People[Last Name],$A4997),CHAR(34),"}"))</f>
        <v>#REF!</v>
      </c>
      <c r="E4997" t="e">
        <f>IF(INDEX(Organizations[Organization Type '[CV']],$A4997)="","",
CONCATENATE("  - &amp;OrganizationID",TEXT($A4997,"0000"),
" {","OrganizationTypeCV:  ",CHAR(34),INDEX(Organizations[Organization Type '[CV']],$A4997),CHAR(34),
", OrganizationCode:  ",CHAR(34),INDEX(Organizations[Organization Code],$A4997),CHAR(34),
", OrganizationName:  ",CHAR(34),INDEX(Organizations[Organization Name],$A4997),CHAR(34),
", OrganizationDescription:  ",CHAR(34),INDEX(Organizations[Organization Description],$A4997),CHAR(34),
", OrganizationLink:  ",CHAR(34),INDEX(Organizations[Organization Link],$A4997),CHAR(34),"}"))</f>
        <v>#REF!</v>
      </c>
      <c r="F4997" t="e">
        <f>IF(INDEX(People[First Name],$A4997)="","",
CONCATENATE("  - &amp;AffiliationID",TEXT($A4997,"0000"),
" {PersonID: *PersonID",TEXT($A4997,"0000"),
", OrganizationID: *OrganizationID",TEXT(MATCH(INDEX(People[Organization Name],$A4997),Organizations[Organization Name],0),"0000"),
", IsPrimaryOrganizationContact: , AffiliationStartDate: , AffiliationEndDate: , PrimaryPhone: ",
", PrimaryEmail: ",CHAR(34),INDEX(People[Primary Email],$A4997),CHAR(34),
", PrimaryAddress: ",CHAR(34),INDEX(People[Primary Address],$A4997),CHAR(34),
", PersonLink: }"))</f>
        <v>#REF!</v>
      </c>
      <c r="H4997" t="e">
        <f>IF(COUNTA(CitationInformation)=0,"",IF(INDEX(AuthorList[Author Name],$A4997)="","",
CONCATENATE("  - &amp;AuthorListID",TEXT($A4997,"0000"),
"  {CitationID: *CitationID0001",
", PersonID: *PersonID",TEXT(MATCH(INDEX(AuthorList[Author Name],$A4997),People[Full Name],0),"0000"),
", AuthorOrder: ",INDEX(AuthorList[Author Number],$A4997),"}")))</f>
        <v>#REF!</v>
      </c>
      <c r="K4997" t="e">
        <f>IF(INDEX(SamplingFeatures[Feature Code],$A4997)="","",
CONCATENATE("  - &amp;SamplingFeatureID",TEXT($A4997,"0000"),
" {","SamplingFeatureUUID:  ",CHAR(34),INDEX(SamplingFeatures[Sampling Feature UUID],$A4997),CHAR(34),
", SamplingFeatureTypeCV:  ",CHAR(34),INDEX(SamplingFeatures[Sampling Feature Type],$A4997),CHAR(34),
", SamplingFeatureCode:  ",CHAR(34),INDEX(SamplingFeatures[Feature Code],$A4997),CHAR(34),
", SamplingFeatureName:  ",CHAR(34),INDEX(SamplingFeatures[Feature Name],$A4997),CHAR(34),
", SamplingFeatureDescription:  ",CHAR(34),INDEX(SamplingFeatures[Feature Description],$A4997),CHAR(34),
", SamplingFeatureGeotypeCV:  ",CHAR(34),INDEX(SamplingFeatures[Feature Geo Type],$A4997),CHAR(34),
", FeatureGeometry:  ",CHAR(34),INDEX(SamplingFeatures[Feature Geometry],$A4997),CHAR(34),
", Elevation_m:  ",CHAR(34),INDEX(SamplingFeatures[Elevation_m],$A4997),CHAR(34),
", ElevationDatumCV:  ",CHAR(34),ElevationDatum,CHAR(34),"}"))</f>
        <v>#REF!</v>
      </c>
      <c r="L4997" t="e">
        <f>IF(INDEX(SamplingFeatures[Sampling Feature Type],$A4997)&lt;&gt;"Site","",
CONCATENATE("  - &amp;SiteID",TEXT(SUMPRODUCT(--($L$3:$L4996&lt;&gt;"")),"0000"),
" {","SamplingFeatureID:  *SamplingFeatureID",TEXT($A4997,"0000"),
", SiteTypeCV:  ",CHAR(34),INDEX(Sites[Site Type],$A4997),CHAR(34),
", Latitude:  ",INDEX(Sites[Latitude],$A4997),
", Longitude:  ",INDEX(Sites[Longitude],$A4997),
", SRSName:  ",CHAR(34),LatLonDatum,CHAR(34),"}"))</f>
        <v>#REF!</v>
      </c>
      <c r="M4997" t="e">
        <f>IF(INDEX(SamplingFeatures[Sampling Feature Type],$A4997)&lt;&gt;"Specimen","",
CONCATENATE("  - &amp;SpecimenID",TEXT(SUMPRODUCT(--($M$3:$M4996&lt;&gt;"")),"0000"),
" {","SamplingFeatureID:  *SamplingFeatureID",TEXT($A4997,"0000"),
", SpecimenTypeCV:  ",CHAR(34),INDEX(Specimens[Specimen Type],$A4997),CHAR(34),
", SpecimenMediumCV:  ",INDEX(Specimens[Specimen Medium],$A4997),
", IsFieldSpecimen:  ",CHAR(34),INDEX(Specimens[Is Field Specimen?],$A4997),CHAR(34),"}"))</f>
        <v>#REF!</v>
      </c>
      <c r="N4997" t="e">
        <f>IF(COUNTA(SpatialOffsets[])=0,"", IF(INDEX(SpatialOffsets[Spatial Offset Type],$A4997)="","",
CONCATENATE("  - &amp;SpatialOffsetID",TEXT($A4997,"0000"),
" {","SpatialOffsetTypeCV:  ",CHAR(34),INDEX(SpatialOffsets[Spatial Offset Type],$A4997),CHAR(34),
", Offset1Value:  ",INDEX(SpatialOffsets[Offset 1 Value],$A4997),
", Offset1UnitID:  ",CHAR(34),INDEX(SpatialOffsets[Offset 1 Unit],$A4997),CHAR(34),
", Offset2Value:  ",INDEX(SpatialOffsets[Offset 2 Value],$A4997),
", Offset2UnitID:  ",CHAR(34),INDEX(SpatialOffsets[Offset 2 Unit],$A4997),CHAR(34),
", Offset3Value:  ",INDEX(SpatialOffsets[Offset 3 Value],$A4997),
", Offset3UnitID:  ",CHAR(34),INDEX(SpatialOffsets[Offset 3 Unit],$A4997),CHAR(34),,"}")))</f>
        <v>#REF!</v>
      </c>
      <c r="O4997" t="e">
        <f>IF(COUNTA(RelatedFeatures[])=0,"", IF(INDEX(RelatedFeatures[First Sampling Feature Code],$A4997)="","",
CONCATENATE("  - &amp;RelationID",TEXT($A4997,"0000"),
" {","SamplingFeatureID:  *SamplingFeatureID",TEXT(MATCH(INDEX(RelatedFeatures[First Sampling Feature Code],$A4997),SamplingFeatures[Feature Code],0),"0000"),
", RelationshipTypeCV:  ",CHAR(34),INDEX(RelatedFeatures[Relationship Type],$A4997),CHAR(34),
", RelatedFeatureID: *SamplingFeatureID",TEXT(MATCH(INDEX(RelatedFeatures[Second Sampling Feature Code],$A4997),SamplingFeatures[Feature Code],0),"0000"),
", SpatialOffsetID:  ",IF(INDEX(RelatedFeatures[Offset Number],$A4997)="","",CONCATENATE("*SpatialOffsetID",TEXT(INDEX(RelatedFeatures[Offset Number],$A4997),"0000"))),"}")))</f>
        <v>#REF!</v>
      </c>
      <c r="P4997" t="e">
        <f>IF(INDEX(Methods[Method Type],$A4997)="","",
CONCATENATE("  - &amp;MethodID",TEXT($A4997,"0000"),
" {","MethodTypeCV:  ",CHAR(34),INDEX(Methods[Method Type],$A4997),CHAR(34),
", MethodCode:  ",CHAR(34),INDEX(Methods[Method Code],$A4997),CHAR(34),
", MethodName:  ",CHAR(34),INDEX(Methods[Method Name],$A4997),CHAR(34),
", MethodDescription:  ",CHAR(34),INDEX(Methods[Method Description],$A4997),CHAR(34),
", MethodLink:  ",CHAR(34),INDEX(Methods[Method Link],$A4997),CHAR(34),
", OrganizationID: *OrganizationID",TEXT(MATCH(INDEX(Methods[Organization Name],$A4997),Organizations[Organization Name],0),"0000"),"}"))</f>
        <v>#REF!</v>
      </c>
      <c r="Q4997" t="e">
        <f>IF(INDEX(Variables[Variable Type],$A4997)="","",
CONCATENATE("  - &amp;VariableID",TEXT($A4997,"0000"),
" {","VariableTypeCV:  ",CHAR(34),INDEX(Variables[Variable Type],$A4997),CHAR(34),
", VariableCode:  ",CHAR(34),INDEX(Variables[Variable Code],$A4997),CHAR(34),
", VariableNameCV:  ",CHAR(34),INDEX(Variables[Variable Name],$A4997),CHAR(34),
", VariableDefinition:  ",CHAR(34),INDEX(Variables[Variable Definition],$A4997),CHAR(34),
", SpecciationCV:  ",CHAR(34),INDEX(Variables[Speciation],$A4997),CHAR(34),
", NoDataValue:  ",CHAR(34),INDEX(Variables[No Data Value],$A4997),CHAR(34),"}"))</f>
        <v>#REF!</v>
      </c>
    </row>
    <row r="4998" spans="1:17" x14ac:dyDescent="0.25">
      <c r="A4998">
        <v>4995</v>
      </c>
      <c r="D4998" t="e">
        <f>IF(INDEX(People[First Name],$A4998)="","",
CONCATENATE("  - &amp;PersonID",TEXT($A4998,"0000"),
" {","PersonFirstName:  ",CHAR(34),INDEX(People[First Name],$A4998),CHAR(34),
", PersonMiddleName:  ",CHAR(34),INDEX(People[Middle Name],$A4998),CHAR(34),
", PersonLastName:  ",CHAR(34),INDEX(People[Last Name],$A4998),CHAR(34),"}"))</f>
        <v>#REF!</v>
      </c>
      <c r="E4998" t="e">
        <f>IF(INDEX(Organizations[Organization Type '[CV']],$A4998)="","",
CONCATENATE("  - &amp;OrganizationID",TEXT($A4998,"0000"),
" {","OrganizationTypeCV:  ",CHAR(34),INDEX(Organizations[Organization Type '[CV']],$A4998),CHAR(34),
", OrganizationCode:  ",CHAR(34),INDEX(Organizations[Organization Code],$A4998),CHAR(34),
", OrganizationName:  ",CHAR(34),INDEX(Organizations[Organization Name],$A4998),CHAR(34),
", OrganizationDescription:  ",CHAR(34),INDEX(Organizations[Organization Description],$A4998),CHAR(34),
", OrganizationLink:  ",CHAR(34),INDEX(Organizations[Organization Link],$A4998),CHAR(34),"}"))</f>
        <v>#REF!</v>
      </c>
      <c r="F4998" t="e">
        <f>IF(INDEX(People[First Name],$A4998)="","",
CONCATENATE("  - &amp;AffiliationID",TEXT($A4998,"0000"),
" {PersonID: *PersonID",TEXT($A4998,"0000"),
", OrganizationID: *OrganizationID",TEXT(MATCH(INDEX(People[Organization Name],$A4998),Organizations[Organization Name],0),"0000"),
", IsPrimaryOrganizationContact: , AffiliationStartDate: , AffiliationEndDate: , PrimaryPhone: ",
", PrimaryEmail: ",CHAR(34),INDEX(People[Primary Email],$A4998),CHAR(34),
", PrimaryAddress: ",CHAR(34),INDEX(People[Primary Address],$A4998),CHAR(34),
", PersonLink: }"))</f>
        <v>#REF!</v>
      </c>
      <c r="H4998" t="e">
        <f>IF(COUNTA(CitationInformation)=0,"",IF(INDEX(AuthorList[Author Name],$A4998)="","",
CONCATENATE("  - &amp;AuthorListID",TEXT($A4998,"0000"),
"  {CitationID: *CitationID0001",
", PersonID: *PersonID",TEXT(MATCH(INDEX(AuthorList[Author Name],$A4998),People[Full Name],0),"0000"),
", AuthorOrder: ",INDEX(AuthorList[Author Number],$A4998),"}")))</f>
        <v>#REF!</v>
      </c>
      <c r="K4998" t="e">
        <f>IF(INDEX(SamplingFeatures[Feature Code],$A4998)="","",
CONCATENATE("  - &amp;SamplingFeatureID",TEXT($A4998,"0000"),
" {","SamplingFeatureUUID:  ",CHAR(34),INDEX(SamplingFeatures[Sampling Feature UUID],$A4998),CHAR(34),
", SamplingFeatureTypeCV:  ",CHAR(34),INDEX(SamplingFeatures[Sampling Feature Type],$A4998),CHAR(34),
", SamplingFeatureCode:  ",CHAR(34),INDEX(SamplingFeatures[Feature Code],$A4998),CHAR(34),
", SamplingFeatureName:  ",CHAR(34),INDEX(SamplingFeatures[Feature Name],$A4998),CHAR(34),
", SamplingFeatureDescription:  ",CHAR(34),INDEX(SamplingFeatures[Feature Description],$A4998),CHAR(34),
", SamplingFeatureGeotypeCV:  ",CHAR(34),INDEX(SamplingFeatures[Feature Geo Type],$A4998),CHAR(34),
", FeatureGeometry:  ",CHAR(34),INDEX(SamplingFeatures[Feature Geometry],$A4998),CHAR(34),
", Elevation_m:  ",CHAR(34),INDEX(SamplingFeatures[Elevation_m],$A4998),CHAR(34),
", ElevationDatumCV:  ",CHAR(34),ElevationDatum,CHAR(34),"}"))</f>
        <v>#REF!</v>
      </c>
      <c r="L4998" t="e">
        <f>IF(INDEX(SamplingFeatures[Sampling Feature Type],$A4998)&lt;&gt;"Site","",
CONCATENATE("  - &amp;SiteID",TEXT(SUMPRODUCT(--($L$3:$L4997&lt;&gt;"")),"0000"),
" {","SamplingFeatureID:  *SamplingFeatureID",TEXT($A4998,"0000"),
", SiteTypeCV:  ",CHAR(34),INDEX(Sites[Site Type],$A4998),CHAR(34),
", Latitude:  ",INDEX(Sites[Latitude],$A4998),
", Longitude:  ",INDEX(Sites[Longitude],$A4998),
", SRSName:  ",CHAR(34),LatLonDatum,CHAR(34),"}"))</f>
        <v>#REF!</v>
      </c>
      <c r="M4998" t="e">
        <f>IF(INDEX(SamplingFeatures[Sampling Feature Type],$A4998)&lt;&gt;"Specimen","",
CONCATENATE("  - &amp;SpecimenID",TEXT(SUMPRODUCT(--($M$3:$M4997&lt;&gt;"")),"0000"),
" {","SamplingFeatureID:  *SamplingFeatureID",TEXT($A4998,"0000"),
", SpecimenTypeCV:  ",CHAR(34),INDEX(Specimens[Specimen Type],$A4998),CHAR(34),
", SpecimenMediumCV:  ",INDEX(Specimens[Specimen Medium],$A4998),
", IsFieldSpecimen:  ",CHAR(34),INDEX(Specimens[Is Field Specimen?],$A4998),CHAR(34),"}"))</f>
        <v>#REF!</v>
      </c>
      <c r="N4998" t="e">
        <f>IF(COUNTA(SpatialOffsets[])=0,"", IF(INDEX(SpatialOffsets[Spatial Offset Type],$A4998)="","",
CONCATENATE("  - &amp;SpatialOffsetID",TEXT($A4998,"0000"),
" {","SpatialOffsetTypeCV:  ",CHAR(34),INDEX(SpatialOffsets[Spatial Offset Type],$A4998),CHAR(34),
", Offset1Value:  ",INDEX(SpatialOffsets[Offset 1 Value],$A4998),
", Offset1UnitID:  ",CHAR(34),INDEX(SpatialOffsets[Offset 1 Unit],$A4998),CHAR(34),
", Offset2Value:  ",INDEX(SpatialOffsets[Offset 2 Value],$A4998),
", Offset2UnitID:  ",CHAR(34),INDEX(SpatialOffsets[Offset 2 Unit],$A4998),CHAR(34),
", Offset3Value:  ",INDEX(SpatialOffsets[Offset 3 Value],$A4998),
", Offset3UnitID:  ",CHAR(34),INDEX(SpatialOffsets[Offset 3 Unit],$A4998),CHAR(34),,"}")))</f>
        <v>#REF!</v>
      </c>
      <c r="O4998" t="e">
        <f>IF(COUNTA(RelatedFeatures[])=0,"", IF(INDEX(RelatedFeatures[First Sampling Feature Code],$A4998)="","",
CONCATENATE("  - &amp;RelationID",TEXT($A4998,"0000"),
" {","SamplingFeatureID:  *SamplingFeatureID",TEXT(MATCH(INDEX(RelatedFeatures[First Sampling Feature Code],$A4998),SamplingFeatures[Feature Code],0),"0000"),
", RelationshipTypeCV:  ",CHAR(34),INDEX(RelatedFeatures[Relationship Type],$A4998),CHAR(34),
", RelatedFeatureID: *SamplingFeatureID",TEXT(MATCH(INDEX(RelatedFeatures[Second Sampling Feature Code],$A4998),SamplingFeatures[Feature Code],0),"0000"),
", SpatialOffsetID:  ",IF(INDEX(RelatedFeatures[Offset Number],$A4998)="","",CONCATENATE("*SpatialOffsetID",TEXT(INDEX(RelatedFeatures[Offset Number],$A4998),"0000"))),"}")))</f>
        <v>#REF!</v>
      </c>
      <c r="P4998" t="e">
        <f>IF(INDEX(Methods[Method Type],$A4998)="","",
CONCATENATE("  - &amp;MethodID",TEXT($A4998,"0000"),
" {","MethodTypeCV:  ",CHAR(34),INDEX(Methods[Method Type],$A4998),CHAR(34),
", MethodCode:  ",CHAR(34),INDEX(Methods[Method Code],$A4998),CHAR(34),
", MethodName:  ",CHAR(34),INDEX(Methods[Method Name],$A4998),CHAR(34),
", MethodDescription:  ",CHAR(34),INDEX(Methods[Method Description],$A4998),CHAR(34),
", MethodLink:  ",CHAR(34),INDEX(Methods[Method Link],$A4998),CHAR(34),
", OrganizationID: *OrganizationID",TEXT(MATCH(INDEX(Methods[Organization Name],$A4998),Organizations[Organization Name],0),"0000"),"}"))</f>
        <v>#REF!</v>
      </c>
      <c r="Q4998" t="e">
        <f>IF(INDEX(Variables[Variable Type],$A4998)="","",
CONCATENATE("  - &amp;VariableID",TEXT($A4998,"0000"),
" {","VariableTypeCV:  ",CHAR(34),INDEX(Variables[Variable Type],$A4998),CHAR(34),
", VariableCode:  ",CHAR(34),INDEX(Variables[Variable Code],$A4998),CHAR(34),
", VariableNameCV:  ",CHAR(34),INDEX(Variables[Variable Name],$A4998),CHAR(34),
", VariableDefinition:  ",CHAR(34),INDEX(Variables[Variable Definition],$A4998),CHAR(34),
", SpecciationCV:  ",CHAR(34),INDEX(Variables[Speciation],$A4998),CHAR(34),
", NoDataValue:  ",CHAR(34),INDEX(Variables[No Data Value],$A4998),CHAR(34),"}"))</f>
        <v>#REF!</v>
      </c>
    </row>
    <row r="4999" spans="1:17" x14ac:dyDescent="0.25">
      <c r="A4999">
        <v>4996</v>
      </c>
      <c r="D4999" t="e">
        <f>IF(INDEX(People[First Name],$A4999)="","",
CONCATENATE("  - &amp;PersonID",TEXT($A4999,"0000"),
" {","PersonFirstName:  ",CHAR(34),INDEX(People[First Name],$A4999),CHAR(34),
", PersonMiddleName:  ",CHAR(34),INDEX(People[Middle Name],$A4999),CHAR(34),
", PersonLastName:  ",CHAR(34),INDEX(People[Last Name],$A4999),CHAR(34),"}"))</f>
        <v>#REF!</v>
      </c>
      <c r="E4999" t="e">
        <f>IF(INDEX(Organizations[Organization Type '[CV']],$A4999)="","",
CONCATENATE("  - &amp;OrganizationID",TEXT($A4999,"0000"),
" {","OrganizationTypeCV:  ",CHAR(34),INDEX(Organizations[Organization Type '[CV']],$A4999),CHAR(34),
", OrganizationCode:  ",CHAR(34),INDEX(Organizations[Organization Code],$A4999),CHAR(34),
", OrganizationName:  ",CHAR(34),INDEX(Organizations[Organization Name],$A4999),CHAR(34),
", OrganizationDescription:  ",CHAR(34),INDEX(Organizations[Organization Description],$A4999),CHAR(34),
", OrganizationLink:  ",CHAR(34),INDEX(Organizations[Organization Link],$A4999),CHAR(34),"}"))</f>
        <v>#REF!</v>
      </c>
      <c r="F4999" t="e">
        <f>IF(INDEX(People[First Name],$A4999)="","",
CONCATENATE("  - &amp;AffiliationID",TEXT($A4999,"0000"),
" {PersonID: *PersonID",TEXT($A4999,"0000"),
", OrganizationID: *OrganizationID",TEXT(MATCH(INDEX(People[Organization Name],$A4999),Organizations[Organization Name],0),"0000"),
", IsPrimaryOrganizationContact: , AffiliationStartDate: , AffiliationEndDate: , PrimaryPhone: ",
", PrimaryEmail: ",CHAR(34),INDEX(People[Primary Email],$A4999),CHAR(34),
", PrimaryAddress: ",CHAR(34),INDEX(People[Primary Address],$A4999),CHAR(34),
", PersonLink: }"))</f>
        <v>#REF!</v>
      </c>
      <c r="H4999" t="e">
        <f>IF(COUNTA(CitationInformation)=0,"",IF(INDEX(AuthorList[Author Name],$A4999)="","",
CONCATENATE("  - &amp;AuthorListID",TEXT($A4999,"0000"),
"  {CitationID: *CitationID0001",
", PersonID: *PersonID",TEXT(MATCH(INDEX(AuthorList[Author Name],$A4999),People[Full Name],0),"0000"),
", AuthorOrder: ",INDEX(AuthorList[Author Number],$A4999),"}")))</f>
        <v>#REF!</v>
      </c>
      <c r="K4999" t="e">
        <f>IF(INDEX(SamplingFeatures[Feature Code],$A4999)="","",
CONCATENATE("  - &amp;SamplingFeatureID",TEXT($A4999,"0000"),
" {","SamplingFeatureUUID:  ",CHAR(34),INDEX(SamplingFeatures[Sampling Feature UUID],$A4999),CHAR(34),
", SamplingFeatureTypeCV:  ",CHAR(34),INDEX(SamplingFeatures[Sampling Feature Type],$A4999),CHAR(34),
", SamplingFeatureCode:  ",CHAR(34),INDEX(SamplingFeatures[Feature Code],$A4999),CHAR(34),
", SamplingFeatureName:  ",CHAR(34),INDEX(SamplingFeatures[Feature Name],$A4999),CHAR(34),
", SamplingFeatureDescription:  ",CHAR(34),INDEX(SamplingFeatures[Feature Description],$A4999),CHAR(34),
", SamplingFeatureGeotypeCV:  ",CHAR(34),INDEX(SamplingFeatures[Feature Geo Type],$A4999),CHAR(34),
", FeatureGeometry:  ",CHAR(34),INDEX(SamplingFeatures[Feature Geometry],$A4999),CHAR(34),
", Elevation_m:  ",CHAR(34),INDEX(SamplingFeatures[Elevation_m],$A4999),CHAR(34),
", ElevationDatumCV:  ",CHAR(34),ElevationDatum,CHAR(34),"}"))</f>
        <v>#REF!</v>
      </c>
      <c r="L4999" t="e">
        <f>IF(INDEX(SamplingFeatures[Sampling Feature Type],$A4999)&lt;&gt;"Site","",
CONCATENATE("  - &amp;SiteID",TEXT(SUMPRODUCT(--($L$3:$L4998&lt;&gt;"")),"0000"),
" {","SamplingFeatureID:  *SamplingFeatureID",TEXT($A4999,"0000"),
", SiteTypeCV:  ",CHAR(34),INDEX(Sites[Site Type],$A4999),CHAR(34),
", Latitude:  ",INDEX(Sites[Latitude],$A4999),
", Longitude:  ",INDEX(Sites[Longitude],$A4999),
", SRSName:  ",CHAR(34),LatLonDatum,CHAR(34),"}"))</f>
        <v>#REF!</v>
      </c>
      <c r="M4999" t="e">
        <f>IF(INDEX(SamplingFeatures[Sampling Feature Type],$A4999)&lt;&gt;"Specimen","",
CONCATENATE("  - &amp;SpecimenID",TEXT(SUMPRODUCT(--($M$3:$M4998&lt;&gt;"")),"0000"),
" {","SamplingFeatureID:  *SamplingFeatureID",TEXT($A4999,"0000"),
", SpecimenTypeCV:  ",CHAR(34),INDEX(Specimens[Specimen Type],$A4999),CHAR(34),
", SpecimenMediumCV:  ",INDEX(Specimens[Specimen Medium],$A4999),
", IsFieldSpecimen:  ",CHAR(34),INDEX(Specimens[Is Field Specimen?],$A4999),CHAR(34),"}"))</f>
        <v>#REF!</v>
      </c>
      <c r="N4999" t="e">
        <f>IF(COUNTA(SpatialOffsets[])=0,"", IF(INDEX(SpatialOffsets[Spatial Offset Type],$A4999)="","",
CONCATENATE("  - &amp;SpatialOffsetID",TEXT($A4999,"0000"),
" {","SpatialOffsetTypeCV:  ",CHAR(34),INDEX(SpatialOffsets[Spatial Offset Type],$A4999),CHAR(34),
", Offset1Value:  ",INDEX(SpatialOffsets[Offset 1 Value],$A4999),
", Offset1UnitID:  ",CHAR(34),INDEX(SpatialOffsets[Offset 1 Unit],$A4999),CHAR(34),
", Offset2Value:  ",INDEX(SpatialOffsets[Offset 2 Value],$A4999),
", Offset2UnitID:  ",CHAR(34),INDEX(SpatialOffsets[Offset 2 Unit],$A4999),CHAR(34),
", Offset3Value:  ",INDEX(SpatialOffsets[Offset 3 Value],$A4999),
", Offset3UnitID:  ",CHAR(34),INDEX(SpatialOffsets[Offset 3 Unit],$A4999),CHAR(34),,"}")))</f>
        <v>#REF!</v>
      </c>
      <c r="O4999" t="e">
        <f>IF(COUNTA(RelatedFeatures[])=0,"", IF(INDEX(RelatedFeatures[First Sampling Feature Code],$A4999)="","",
CONCATENATE("  - &amp;RelationID",TEXT($A4999,"0000"),
" {","SamplingFeatureID:  *SamplingFeatureID",TEXT(MATCH(INDEX(RelatedFeatures[First Sampling Feature Code],$A4999),SamplingFeatures[Feature Code],0),"0000"),
", RelationshipTypeCV:  ",CHAR(34),INDEX(RelatedFeatures[Relationship Type],$A4999),CHAR(34),
", RelatedFeatureID: *SamplingFeatureID",TEXT(MATCH(INDEX(RelatedFeatures[Second Sampling Feature Code],$A4999),SamplingFeatures[Feature Code],0),"0000"),
", SpatialOffsetID:  ",IF(INDEX(RelatedFeatures[Offset Number],$A4999)="","",CONCATENATE("*SpatialOffsetID",TEXT(INDEX(RelatedFeatures[Offset Number],$A4999),"0000"))),"}")))</f>
        <v>#REF!</v>
      </c>
      <c r="P4999" t="e">
        <f>IF(INDEX(Methods[Method Type],$A4999)="","",
CONCATENATE("  - &amp;MethodID",TEXT($A4999,"0000"),
" {","MethodTypeCV:  ",CHAR(34),INDEX(Methods[Method Type],$A4999),CHAR(34),
", MethodCode:  ",CHAR(34),INDEX(Methods[Method Code],$A4999),CHAR(34),
", MethodName:  ",CHAR(34),INDEX(Methods[Method Name],$A4999),CHAR(34),
", MethodDescription:  ",CHAR(34),INDEX(Methods[Method Description],$A4999),CHAR(34),
", MethodLink:  ",CHAR(34),INDEX(Methods[Method Link],$A4999),CHAR(34),
", OrganizationID: *OrganizationID",TEXT(MATCH(INDEX(Methods[Organization Name],$A4999),Organizations[Organization Name],0),"0000"),"}"))</f>
        <v>#REF!</v>
      </c>
      <c r="Q4999" t="e">
        <f>IF(INDEX(Variables[Variable Type],$A4999)="","",
CONCATENATE("  - &amp;VariableID",TEXT($A4999,"0000"),
" {","VariableTypeCV:  ",CHAR(34),INDEX(Variables[Variable Type],$A4999),CHAR(34),
", VariableCode:  ",CHAR(34),INDEX(Variables[Variable Code],$A4999),CHAR(34),
", VariableNameCV:  ",CHAR(34),INDEX(Variables[Variable Name],$A4999),CHAR(34),
", VariableDefinition:  ",CHAR(34),INDEX(Variables[Variable Definition],$A4999),CHAR(34),
", SpecciationCV:  ",CHAR(34),INDEX(Variables[Speciation],$A4999),CHAR(34),
", NoDataValue:  ",CHAR(34),INDEX(Variables[No Data Value],$A4999),CHAR(34),"}"))</f>
        <v>#REF!</v>
      </c>
    </row>
    <row r="5000" spans="1:17" x14ac:dyDescent="0.25">
      <c r="A5000">
        <v>4997</v>
      </c>
      <c r="D5000" t="e">
        <f>IF(INDEX(People[First Name],$A5000)="","",
CONCATENATE("  - &amp;PersonID",TEXT($A5000,"0000"),
" {","PersonFirstName:  ",CHAR(34),INDEX(People[First Name],$A5000),CHAR(34),
", PersonMiddleName:  ",CHAR(34),INDEX(People[Middle Name],$A5000),CHAR(34),
", PersonLastName:  ",CHAR(34),INDEX(People[Last Name],$A5000),CHAR(34),"}"))</f>
        <v>#REF!</v>
      </c>
      <c r="E5000" t="e">
        <f>IF(INDEX(Organizations[Organization Type '[CV']],$A5000)="","",
CONCATENATE("  - &amp;OrganizationID",TEXT($A5000,"0000"),
" {","OrganizationTypeCV:  ",CHAR(34),INDEX(Organizations[Organization Type '[CV']],$A5000),CHAR(34),
", OrganizationCode:  ",CHAR(34),INDEX(Organizations[Organization Code],$A5000),CHAR(34),
", OrganizationName:  ",CHAR(34),INDEX(Organizations[Organization Name],$A5000),CHAR(34),
", OrganizationDescription:  ",CHAR(34),INDEX(Organizations[Organization Description],$A5000),CHAR(34),
", OrganizationLink:  ",CHAR(34),INDEX(Organizations[Organization Link],$A5000),CHAR(34),"}"))</f>
        <v>#REF!</v>
      </c>
      <c r="F5000" t="e">
        <f>IF(INDEX(People[First Name],$A5000)="","",
CONCATENATE("  - &amp;AffiliationID",TEXT($A5000,"0000"),
" {PersonID: *PersonID",TEXT($A5000,"0000"),
", OrganizationID: *OrganizationID",TEXT(MATCH(INDEX(People[Organization Name],$A5000),Organizations[Organization Name],0),"0000"),
", IsPrimaryOrganizationContact: , AffiliationStartDate: , AffiliationEndDate: , PrimaryPhone: ",
", PrimaryEmail: ",CHAR(34),INDEX(People[Primary Email],$A5000),CHAR(34),
", PrimaryAddress: ",CHAR(34),INDEX(People[Primary Address],$A5000),CHAR(34),
", PersonLink: }"))</f>
        <v>#REF!</v>
      </c>
      <c r="H5000" t="e">
        <f>IF(COUNTA(CitationInformation)=0,"",IF(INDEX(AuthorList[Author Name],$A5000)="","",
CONCATENATE("  - &amp;AuthorListID",TEXT($A5000,"0000"),
"  {CitationID: *CitationID0001",
", PersonID: *PersonID",TEXT(MATCH(INDEX(AuthorList[Author Name],$A5000),People[Full Name],0),"0000"),
", AuthorOrder: ",INDEX(AuthorList[Author Number],$A5000),"}")))</f>
        <v>#REF!</v>
      </c>
      <c r="K5000" t="e">
        <f>IF(INDEX(SamplingFeatures[Feature Code],$A5000)="","",
CONCATENATE("  - &amp;SamplingFeatureID",TEXT($A5000,"0000"),
" {","SamplingFeatureUUID:  ",CHAR(34),INDEX(SamplingFeatures[Sampling Feature UUID],$A5000),CHAR(34),
", SamplingFeatureTypeCV:  ",CHAR(34),INDEX(SamplingFeatures[Sampling Feature Type],$A5000),CHAR(34),
", SamplingFeatureCode:  ",CHAR(34),INDEX(SamplingFeatures[Feature Code],$A5000),CHAR(34),
", SamplingFeatureName:  ",CHAR(34),INDEX(SamplingFeatures[Feature Name],$A5000),CHAR(34),
", SamplingFeatureDescription:  ",CHAR(34),INDEX(SamplingFeatures[Feature Description],$A5000),CHAR(34),
", SamplingFeatureGeotypeCV:  ",CHAR(34),INDEX(SamplingFeatures[Feature Geo Type],$A5000),CHAR(34),
", FeatureGeometry:  ",CHAR(34),INDEX(SamplingFeatures[Feature Geometry],$A5000),CHAR(34),
", Elevation_m:  ",CHAR(34),INDEX(SamplingFeatures[Elevation_m],$A5000),CHAR(34),
", ElevationDatumCV:  ",CHAR(34),ElevationDatum,CHAR(34),"}"))</f>
        <v>#REF!</v>
      </c>
      <c r="L5000" t="e">
        <f>IF(INDEX(SamplingFeatures[Sampling Feature Type],$A5000)&lt;&gt;"Site","",
CONCATENATE("  - &amp;SiteID",TEXT(SUMPRODUCT(--($L$3:$L4999&lt;&gt;"")),"0000"),
" {","SamplingFeatureID:  *SamplingFeatureID",TEXT($A5000,"0000"),
", SiteTypeCV:  ",CHAR(34),INDEX(Sites[Site Type],$A5000),CHAR(34),
", Latitude:  ",INDEX(Sites[Latitude],$A5000),
", Longitude:  ",INDEX(Sites[Longitude],$A5000),
", SRSName:  ",CHAR(34),LatLonDatum,CHAR(34),"}"))</f>
        <v>#REF!</v>
      </c>
      <c r="M5000" t="e">
        <f>IF(INDEX(SamplingFeatures[Sampling Feature Type],$A5000)&lt;&gt;"Specimen","",
CONCATENATE("  - &amp;SpecimenID",TEXT(SUMPRODUCT(--($M$3:$M4999&lt;&gt;"")),"0000"),
" {","SamplingFeatureID:  *SamplingFeatureID",TEXT($A5000,"0000"),
", SpecimenTypeCV:  ",CHAR(34),INDEX(Specimens[Specimen Type],$A5000),CHAR(34),
", SpecimenMediumCV:  ",INDEX(Specimens[Specimen Medium],$A5000),
", IsFieldSpecimen:  ",CHAR(34),INDEX(Specimens[Is Field Specimen?],$A5000),CHAR(34),"}"))</f>
        <v>#REF!</v>
      </c>
      <c r="N5000" t="e">
        <f>IF(COUNTA(SpatialOffsets[])=0,"", IF(INDEX(SpatialOffsets[Spatial Offset Type],$A5000)="","",
CONCATENATE("  - &amp;SpatialOffsetID",TEXT($A5000,"0000"),
" {","SpatialOffsetTypeCV:  ",CHAR(34),INDEX(SpatialOffsets[Spatial Offset Type],$A5000),CHAR(34),
", Offset1Value:  ",INDEX(SpatialOffsets[Offset 1 Value],$A5000),
", Offset1UnitID:  ",CHAR(34),INDEX(SpatialOffsets[Offset 1 Unit],$A5000),CHAR(34),
", Offset2Value:  ",INDEX(SpatialOffsets[Offset 2 Value],$A5000),
", Offset2UnitID:  ",CHAR(34),INDEX(SpatialOffsets[Offset 2 Unit],$A5000),CHAR(34),
", Offset3Value:  ",INDEX(SpatialOffsets[Offset 3 Value],$A5000),
", Offset3UnitID:  ",CHAR(34),INDEX(SpatialOffsets[Offset 3 Unit],$A5000),CHAR(34),,"}")))</f>
        <v>#REF!</v>
      </c>
      <c r="O5000" t="e">
        <f>IF(COUNTA(RelatedFeatures[])=0,"", IF(INDEX(RelatedFeatures[First Sampling Feature Code],$A5000)="","",
CONCATENATE("  - &amp;RelationID",TEXT($A5000,"0000"),
" {","SamplingFeatureID:  *SamplingFeatureID",TEXT(MATCH(INDEX(RelatedFeatures[First Sampling Feature Code],$A5000),SamplingFeatures[Feature Code],0),"0000"),
", RelationshipTypeCV:  ",CHAR(34),INDEX(RelatedFeatures[Relationship Type],$A5000),CHAR(34),
", RelatedFeatureID: *SamplingFeatureID",TEXT(MATCH(INDEX(RelatedFeatures[Second Sampling Feature Code],$A5000),SamplingFeatures[Feature Code],0),"0000"),
", SpatialOffsetID:  ",IF(INDEX(RelatedFeatures[Offset Number],$A5000)="","",CONCATENATE("*SpatialOffsetID",TEXT(INDEX(RelatedFeatures[Offset Number],$A5000),"0000"))),"}")))</f>
        <v>#REF!</v>
      </c>
      <c r="P5000" t="e">
        <f>IF(INDEX(Methods[Method Type],$A5000)="","",
CONCATENATE("  - &amp;MethodID",TEXT($A5000,"0000"),
" {","MethodTypeCV:  ",CHAR(34),INDEX(Methods[Method Type],$A5000),CHAR(34),
", MethodCode:  ",CHAR(34),INDEX(Methods[Method Code],$A5000),CHAR(34),
", MethodName:  ",CHAR(34),INDEX(Methods[Method Name],$A5000),CHAR(34),
", MethodDescription:  ",CHAR(34),INDEX(Methods[Method Description],$A5000),CHAR(34),
", MethodLink:  ",CHAR(34),INDEX(Methods[Method Link],$A5000),CHAR(34),
", OrganizationID: *OrganizationID",TEXT(MATCH(INDEX(Methods[Organization Name],$A5000),Organizations[Organization Name],0),"0000"),"}"))</f>
        <v>#REF!</v>
      </c>
      <c r="Q5000" t="e">
        <f>IF(INDEX(Variables[Variable Type],$A5000)="","",
CONCATENATE("  - &amp;VariableID",TEXT($A5000,"0000"),
" {","VariableTypeCV:  ",CHAR(34),INDEX(Variables[Variable Type],$A5000),CHAR(34),
", VariableCode:  ",CHAR(34),INDEX(Variables[Variable Code],$A5000),CHAR(34),
", VariableNameCV:  ",CHAR(34),INDEX(Variables[Variable Name],$A5000),CHAR(34),
", VariableDefinition:  ",CHAR(34),INDEX(Variables[Variable Definition],$A5000),CHAR(34),
", SpecciationCV:  ",CHAR(34),INDEX(Variables[Speciation],$A5000),CHAR(34),
", NoDataValue:  ",CHAR(34),INDEX(Variables[No Data Value],$A5000),CHAR(34),"}"))</f>
        <v>#REF!</v>
      </c>
    </row>
    <row r="5001" spans="1:17" x14ac:dyDescent="0.25">
      <c r="A5001">
        <v>4998</v>
      </c>
      <c r="D5001" t="e">
        <f>IF(INDEX(People[First Name],$A5001)="","",
CONCATENATE("  - &amp;PersonID",TEXT($A5001,"0000"),
" {","PersonFirstName:  ",CHAR(34),INDEX(People[First Name],$A5001),CHAR(34),
", PersonMiddleName:  ",CHAR(34),INDEX(People[Middle Name],$A5001),CHAR(34),
", PersonLastName:  ",CHAR(34),INDEX(People[Last Name],$A5001),CHAR(34),"}"))</f>
        <v>#REF!</v>
      </c>
      <c r="E5001" t="e">
        <f>IF(INDEX(Organizations[Organization Type '[CV']],$A5001)="","",
CONCATENATE("  - &amp;OrganizationID",TEXT($A5001,"0000"),
" {","OrganizationTypeCV:  ",CHAR(34),INDEX(Organizations[Organization Type '[CV']],$A5001),CHAR(34),
", OrganizationCode:  ",CHAR(34),INDEX(Organizations[Organization Code],$A5001),CHAR(34),
", OrganizationName:  ",CHAR(34),INDEX(Organizations[Organization Name],$A5001),CHAR(34),
", OrganizationDescription:  ",CHAR(34),INDEX(Organizations[Organization Description],$A5001),CHAR(34),
", OrganizationLink:  ",CHAR(34),INDEX(Organizations[Organization Link],$A5001),CHAR(34),"}"))</f>
        <v>#REF!</v>
      </c>
      <c r="F5001" t="e">
        <f>IF(INDEX(People[First Name],$A5001)="","",
CONCATENATE("  - &amp;AffiliationID",TEXT($A5001,"0000"),
" {PersonID: *PersonID",TEXT($A5001,"0000"),
", OrganizationID: *OrganizationID",TEXT(MATCH(INDEX(People[Organization Name],$A5001),Organizations[Organization Name],0),"0000"),
", IsPrimaryOrganizationContact: , AffiliationStartDate: , AffiliationEndDate: , PrimaryPhone: ",
", PrimaryEmail: ",CHAR(34),INDEX(People[Primary Email],$A5001),CHAR(34),
", PrimaryAddress: ",CHAR(34),INDEX(People[Primary Address],$A5001),CHAR(34),
", PersonLink: }"))</f>
        <v>#REF!</v>
      </c>
      <c r="H5001" t="e">
        <f>IF(COUNTA(CitationInformation)=0,"",IF(INDEX(AuthorList[Author Name],$A5001)="","",
CONCATENATE("  - &amp;AuthorListID",TEXT($A5001,"0000"),
"  {CitationID: *CitationID0001",
", PersonID: *PersonID",TEXT(MATCH(INDEX(AuthorList[Author Name],$A5001),People[Full Name],0),"0000"),
", AuthorOrder: ",INDEX(AuthorList[Author Number],$A5001),"}")))</f>
        <v>#REF!</v>
      </c>
      <c r="K5001" t="e">
        <f>IF(INDEX(SamplingFeatures[Feature Code],$A5001)="","",
CONCATENATE("  - &amp;SamplingFeatureID",TEXT($A5001,"0000"),
" {","SamplingFeatureUUID:  ",CHAR(34),INDEX(SamplingFeatures[Sampling Feature UUID],$A5001),CHAR(34),
", SamplingFeatureTypeCV:  ",CHAR(34),INDEX(SamplingFeatures[Sampling Feature Type],$A5001),CHAR(34),
", SamplingFeatureCode:  ",CHAR(34),INDEX(SamplingFeatures[Feature Code],$A5001),CHAR(34),
", SamplingFeatureName:  ",CHAR(34),INDEX(SamplingFeatures[Feature Name],$A5001),CHAR(34),
", SamplingFeatureDescription:  ",CHAR(34),INDEX(SamplingFeatures[Feature Description],$A5001),CHAR(34),
", SamplingFeatureGeotypeCV:  ",CHAR(34),INDEX(SamplingFeatures[Feature Geo Type],$A5001),CHAR(34),
", FeatureGeometry:  ",CHAR(34),INDEX(SamplingFeatures[Feature Geometry],$A5001),CHAR(34),
", Elevation_m:  ",CHAR(34),INDEX(SamplingFeatures[Elevation_m],$A5001),CHAR(34),
", ElevationDatumCV:  ",CHAR(34),ElevationDatum,CHAR(34),"}"))</f>
        <v>#REF!</v>
      </c>
      <c r="L5001" t="e">
        <f>IF(INDEX(SamplingFeatures[Sampling Feature Type],$A5001)&lt;&gt;"Site","",
CONCATENATE("  - &amp;SiteID",TEXT(SUMPRODUCT(--($L$3:$L5000&lt;&gt;"")),"0000"),
" {","SamplingFeatureID:  *SamplingFeatureID",TEXT($A5001,"0000"),
", SiteTypeCV:  ",CHAR(34),INDEX(Sites[Site Type],$A5001),CHAR(34),
", Latitude:  ",INDEX(Sites[Latitude],$A5001),
", Longitude:  ",INDEX(Sites[Longitude],$A5001),
", SRSName:  ",CHAR(34),LatLonDatum,CHAR(34),"}"))</f>
        <v>#REF!</v>
      </c>
      <c r="M5001" t="e">
        <f>IF(INDEX(SamplingFeatures[Sampling Feature Type],$A5001)&lt;&gt;"Specimen","",
CONCATENATE("  - &amp;SpecimenID",TEXT(SUMPRODUCT(--($M$3:$M5000&lt;&gt;"")),"0000"),
" {","SamplingFeatureID:  *SamplingFeatureID",TEXT($A5001,"0000"),
", SpecimenTypeCV:  ",CHAR(34),INDEX(Specimens[Specimen Type],$A5001),CHAR(34),
", SpecimenMediumCV:  ",INDEX(Specimens[Specimen Medium],$A5001),
", IsFieldSpecimen:  ",CHAR(34),INDEX(Specimens[Is Field Specimen?],$A5001),CHAR(34),"}"))</f>
        <v>#REF!</v>
      </c>
      <c r="N5001" t="e">
        <f>IF(COUNTA(SpatialOffsets[])=0,"", IF(INDEX(SpatialOffsets[Spatial Offset Type],$A5001)="","",
CONCATENATE("  - &amp;SpatialOffsetID",TEXT($A5001,"0000"),
" {","SpatialOffsetTypeCV:  ",CHAR(34),INDEX(SpatialOffsets[Spatial Offset Type],$A5001),CHAR(34),
", Offset1Value:  ",INDEX(SpatialOffsets[Offset 1 Value],$A5001),
", Offset1UnitID:  ",CHAR(34),INDEX(SpatialOffsets[Offset 1 Unit],$A5001),CHAR(34),
", Offset2Value:  ",INDEX(SpatialOffsets[Offset 2 Value],$A5001),
", Offset2UnitID:  ",CHAR(34),INDEX(SpatialOffsets[Offset 2 Unit],$A5001),CHAR(34),
", Offset3Value:  ",INDEX(SpatialOffsets[Offset 3 Value],$A5001),
", Offset3UnitID:  ",CHAR(34),INDEX(SpatialOffsets[Offset 3 Unit],$A5001),CHAR(34),,"}")))</f>
        <v>#REF!</v>
      </c>
      <c r="O5001" t="e">
        <f>IF(COUNTA(RelatedFeatures[])=0,"", IF(INDEX(RelatedFeatures[First Sampling Feature Code],$A5001)="","",
CONCATENATE("  - &amp;RelationID",TEXT($A5001,"0000"),
" {","SamplingFeatureID:  *SamplingFeatureID",TEXT(MATCH(INDEX(RelatedFeatures[First Sampling Feature Code],$A5001),SamplingFeatures[Feature Code],0),"0000"),
", RelationshipTypeCV:  ",CHAR(34),INDEX(RelatedFeatures[Relationship Type],$A5001),CHAR(34),
", RelatedFeatureID: *SamplingFeatureID",TEXT(MATCH(INDEX(RelatedFeatures[Second Sampling Feature Code],$A5001),SamplingFeatures[Feature Code],0),"0000"),
", SpatialOffsetID:  ",IF(INDEX(RelatedFeatures[Offset Number],$A5001)="","",CONCATENATE("*SpatialOffsetID",TEXT(INDEX(RelatedFeatures[Offset Number],$A5001),"0000"))),"}")))</f>
        <v>#REF!</v>
      </c>
      <c r="P5001" t="e">
        <f>IF(INDEX(Methods[Method Type],$A5001)="","",
CONCATENATE("  - &amp;MethodID",TEXT($A5001,"0000"),
" {","MethodTypeCV:  ",CHAR(34),INDEX(Methods[Method Type],$A5001),CHAR(34),
", MethodCode:  ",CHAR(34),INDEX(Methods[Method Code],$A5001),CHAR(34),
", MethodName:  ",CHAR(34),INDEX(Methods[Method Name],$A5001),CHAR(34),
", MethodDescription:  ",CHAR(34),INDEX(Methods[Method Description],$A5001),CHAR(34),
", MethodLink:  ",CHAR(34),INDEX(Methods[Method Link],$A5001),CHAR(34),
", OrganizationID: *OrganizationID",TEXT(MATCH(INDEX(Methods[Organization Name],$A5001),Organizations[Organization Name],0),"0000"),"}"))</f>
        <v>#REF!</v>
      </c>
      <c r="Q5001" t="e">
        <f>IF(INDEX(Variables[Variable Type],$A5001)="","",
CONCATENATE("  - &amp;VariableID",TEXT($A5001,"0000"),
" {","VariableTypeCV:  ",CHAR(34),INDEX(Variables[Variable Type],$A5001),CHAR(34),
", VariableCode:  ",CHAR(34),INDEX(Variables[Variable Code],$A5001),CHAR(34),
", VariableNameCV:  ",CHAR(34),INDEX(Variables[Variable Name],$A5001),CHAR(34),
", VariableDefinition:  ",CHAR(34),INDEX(Variables[Variable Definition],$A5001),CHAR(34),
", SpecciationCV:  ",CHAR(34),INDEX(Variables[Speciation],$A5001),CHAR(34),
", NoDataValue:  ",CHAR(34),INDEX(Variables[No Data Value],$A5001),CHAR(34),"}"))</f>
        <v>#REF!</v>
      </c>
    </row>
    <row r="5002" spans="1:17" x14ac:dyDescent="0.25">
      <c r="A5002">
        <v>4999</v>
      </c>
      <c r="D5002" t="e">
        <f>IF(INDEX(People[First Name],$A5002)="","",
CONCATENATE("  - &amp;PersonID",TEXT($A5002,"0000"),
" {","PersonFirstName:  ",CHAR(34),INDEX(People[First Name],$A5002),CHAR(34),
", PersonMiddleName:  ",CHAR(34),INDEX(People[Middle Name],$A5002),CHAR(34),
", PersonLastName:  ",CHAR(34),INDEX(People[Last Name],$A5002),CHAR(34),"}"))</f>
        <v>#REF!</v>
      </c>
      <c r="E5002" t="e">
        <f>IF(INDEX(Organizations[Organization Type '[CV']],$A5002)="","",
CONCATENATE("  - &amp;OrganizationID",TEXT($A5002,"0000"),
" {","OrganizationTypeCV:  ",CHAR(34),INDEX(Organizations[Organization Type '[CV']],$A5002),CHAR(34),
", OrganizationCode:  ",CHAR(34),INDEX(Organizations[Organization Code],$A5002),CHAR(34),
", OrganizationName:  ",CHAR(34),INDEX(Organizations[Organization Name],$A5002),CHAR(34),
", OrganizationDescription:  ",CHAR(34),INDEX(Organizations[Organization Description],$A5002),CHAR(34),
", OrganizationLink:  ",CHAR(34),INDEX(Organizations[Organization Link],$A5002),CHAR(34),"}"))</f>
        <v>#REF!</v>
      </c>
      <c r="F5002" t="e">
        <f>IF(INDEX(People[First Name],$A5002)="","",
CONCATENATE("  - &amp;AffiliationID",TEXT($A5002,"0000"),
" {PersonID: *PersonID",TEXT($A5002,"0000"),
", OrganizationID: *OrganizationID",TEXT(MATCH(INDEX(People[Organization Name],$A5002),Organizations[Organization Name],0),"0000"),
", IsPrimaryOrganizationContact: , AffiliationStartDate: , AffiliationEndDate: , PrimaryPhone: ",
", PrimaryEmail: ",CHAR(34),INDEX(People[Primary Email],$A5002),CHAR(34),
", PrimaryAddress: ",CHAR(34),INDEX(People[Primary Address],$A5002),CHAR(34),
", PersonLink: }"))</f>
        <v>#REF!</v>
      </c>
      <c r="H5002" t="e">
        <f>IF(COUNTA(CitationInformation)=0,"",IF(INDEX(AuthorList[Author Name],$A5002)="","",
CONCATENATE("  - &amp;AuthorListID",TEXT($A5002,"0000"),
"  {CitationID: *CitationID0001",
", PersonID: *PersonID",TEXT(MATCH(INDEX(AuthorList[Author Name],$A5002),People[Full Name],0),"0000"),
", AuthorOrder: ",INDEX(AuthorList[Author Number],$A5002),"}")))</f>
        <v>#REF!</v>
      </c>
      <c r="K5002" t="e">
        <f>IF(INDEX(SamplingFeatures[Feature Code],$A5002)="","",
CONCATENATE("  - &amp;SamplingFeatureID",TEXT($A5002,"0000"),
" {","SamplingFeatureUUID:  ",CHAR(34),INDEX(SamplingFeatures[Sampling Feature UUID],$A5002),CHAR(34),
", SamplingFeatureTypeCV:  ",CHAR(34),INDEX(SamplingFeatures[Sampling Feature Type],$A5002),CHAR(34),
", SamplingFeatureCode:  ",CHAR(34),INDEX(SamplingFeatures[Feature Code],$A5002),CHAR(34),
", SamplingFeatureName:  ",CHAR(34),INDEX(SamplingFeatures[Feature Name],$A5002),CHAR(34),
", SamplingFeatureDescription:  ",CHAR(34),INDEX(SamplingFeatures[Feature Description],$A5002),CHAR(34),
", SamplingFeatureGeotypeCV:  ",CHAR(34),INDEX(SamplingFeatures[Feature Geo Type],$A5002),CHAR(34),
", FeatureGeometry:  ",CHAR(34),INDEX(SamplingFeatures[Feature Geometry],$A5002),CHAR(34),
", Elevation_m:  ",CHAR(34),INDEX(SamplingFeatures[Elevation_m],$A5002),CHAR(34),
", ElevationDatumCV:  ",CHAR(34),ElevationDatum,CHAR(34),"}"))</f>
        <v>#REF!</v>
      </c>
      <c r="L5002" t="e">
        <f>IF(INDEX(SamplingFeatures[Sampling Feature Type],$A5002)&lt;&gt;"Site","",
CONCATENATE("  - &amp;SiteID",TEXT(SUMPRODUCT(--($L$3:$L5001&lt;&gt;"")),"0000"),
" {","SamplingFeatureID:  *SamplingFeatureID",TEXT($A5002,"0000"),
", SiteTypeCV:  ",CHAR(34),INDEX(Sites[Site Type],$A5002),CHAR(34),
", Latitude:  ",INDEX(Sites[Latitude],$A5002),
", Longitude:  ",INDEX(Sites[Longitude],$A5002),
", SRSName:  ",CHAR(34),LatLonDatum,CHAR(34),"}"))</f>
        <v>#REF!</v>
      </c>
      <c r="M5002" t="e">
        <f>IF(INDEX(SamplingFeatures[Sampling Feature Type],$A5002)&lt;&gt;"Specimen","",
CONCATENATE("  - &amp;SpecimenID",TEXT(SUMPRODUCT(--($M$3:$M5001&lt;&gt;"")),"0000"),
" {","SamplingFeatureID:  *SamplingFeatureID",TEXT($A5002,"0000"),
", SpecimenTypeCV:  ",CHAR(34),INDEX(Specimens[Specimen Type],$A5002),CHAR(34),
", SpecimenMediumCV:  ",INDEX(Specimens[Specimen Medium],$A5002),
", IsFieldSpecimen:  ",CHAR(34),INDEX(Specimens[Is Field Specimen?],$A5002),CHAR(34),"}"))</f>
        <v>#REF!</v>
      </c>
      <c r="N5002" t="e">
        <f>IF(COUNTA(SpatialOffsets[])=0,"", IF(INDEX(SpatialOffsets[Spatial Offset Type],$A5002)="","",
CONCATENATE("  - &amp;SpatialOffsetID",TEXT($A5002,"0000"),
" {","SpatialOffsetTypeCV:  ",CHAR(34),INDEX(SpatialOffsets[Spatial Offset Type],$A5002),CHAR(34),
", Offset1Value:  ",INDEX(SpatialOffsets[Offset 1 Value],$A5002),
", Offset1UnitID:  ",CHAR(34),INDEX(SpatialOffsets[Offset 1 Unit],$A5002),CHAR(34),
", Offset2Value:  ",INDEX(SpatialOffsets[Offset 2 Value],$A5002),
", Offset2UnitID:  ",CHAR(34),INDEX(SpatialOffsets[Offset 2 Unit],$A5002),CHAR(34),
", Offset3Value:  ",INDEX(SpatialOffsets[Offset 3 Value],$A5002),
", Offset3UnitID:  ",CHAR(34),INDEX(SpatialOffsets[Offset 3 Unit],$A5002),CHAR(34),,"}")))</f>
        <v>#REF!</v>
      </c>
      <c r="O5002" t="e">
        <f>IF(COUNTA(RelatedFeatures[])=0,"", IF(INDEX(RelatedFeatures[First Sampling Feature Code],$A5002)="","",
CONCATENATE("  - &amp;RelationID",TEXT($A5002,"0000"),
" {","SamplingFeatureID:  *SamplingFeatureID",TEXT(MATCH(INDEX(RelatedFeatures[First Sampling Feature Code],$A5002),SamplingFeatures[Feature Code],0),"0000"),
", RelationshipTypeCV:  ",CHAR(34),INDEX(RelatedFeatures[Relationship Type],$A5002),CHAR(34),
", RelatedFeatureID: *SamplingFeatureID",TEXT(MATCH(INDEX(RelatedFeatures[Second Sampling Feature Code],$A5002),SamplingFeatures[Feature Code],0),"0000"),
", SpatialOffsetID:  ",IF(INDEX(RelatedFeatures[Offset Number],$A5002)="","",CONCATENATE("*SpatialOffsetID",TEXT(INDEX(RelatedFeatures[Offset Number],$A5002),"0000"))),"}")))</f>
        <v>#REF!</v>
      </c>
      <c r="P5002" t="e">
        <f>IF(INDEX(Methods[Method Type],$A5002)="","",
CONCATENATE("  - &amp;MethodID",TEXT($A5002,"0000"),
" {","MethodTypeCV:  ",CHAR(34),INDEX(Methods[Method Type],$A5002),CHAR(34),
", MethodCode:  ",CHAR(34),INDEX(Methods[Method Code],$A5002),CHAR(34),
", MethodName:  ",CHAR(34),INDEX(Methods[Method Name],$A5002),CHAR(34),
", MethodDescription:  ",CHAR(34),INDEX(Methods[Method Description],$A5002),CHAR(34),
", MethodLink:  ",CHAR(34),INDEX(Methods[Method Link],$A5002),CHAR(34),
", OrganizationID: *OrganizationID",TEXT(MATCH(INDEX(Methods[Organization Name],$A5002),Organizations[Organization Name],0),"0000"),"}"))</f>
        <v>#REF!</v>
      </c>
      <c r="Q5002" t="e">
        <f>IF(INDEX(Variables[Variable Type],$A5002)="","",
CONCATENATE("  - &amp;VariableID",TEXT($A5002,"0000"),
" {","VariableTypeCV:  ",CHAR(34),INDEX(Variables[Variable Type],$A5002),CHAR(34),
", VariableCode:  ",CHAR(34),INDEX(Variables[Variable Code],$A5002),CHAR(34),
", VariableNameCV:  ",CHAR(34),INDEX(Variables[Variable Name],$A5002),CHAR(34),
", VariableDefinition:  ",CHAR(34),INDEX(Variables[Variable Definition],$A5002),CHAR(34),
", SpecciationCV:  ",CHAR(34),INDEX(Variables[Speciation],$A5002),CHAR(34),
", NoDataValue:  ",CHAR(34),INDEX(Variables[No Data Value],$A5002),CHAR(34),"}"))</f>
        <v>#REF!</v>
      </c>
    </row>
    <row r="5003" spans="1:17" x14ac:dyDescent="0.25">
      <c r="A5003">
        <v>5000</v>
      </c>
      <c r="D5003" t="e">
        <f>IF(INDEX(People[First Name],$A5003)="","",
CONCATENATE("  - &amp;PersonID",TEXT($A5003,"0000"),
" {","PersonFirstName:  ",CHAR(34),INDEX(People[First Name],$A5003),CHAR(34),
", PersonMiddleName:  ",CHAR(34),INDEX(People[Middle Name],$A5003),CHAR(34),
", PersonLastName:  ",CHAR(34),INDEX(People[Last Name],$A5003),CHAR(34),"}"))</f>
        <v>#REF!</v>
      </c>
      <c r="E5003" t="e">
        <f>IF(INDEX(Organizations[Organization Type '[CV']],$A5003)="","",
CONCATENATE("  - &amp;OrganizationID",TEXT($A5003,"0000"),
" {","OrganizationTypeCV:  ",CHAR(34),INDEX(Organizations[Organization Type '[CV']],$A5003),CHAR(34),
", OrganizationCode:  ",CHAR(34),INDEX(Organizations[Organization Code],$A5003),CHAR(34),
", OrganizationName:  ",CHAR(34),INDEX(Organizations[Organization Name],$A5003),CHAR(34),
", OrganizationDescription:  ",CHAR(34),INDEX(Organizations[Organization Description],$A5003),CHAR(34),
", OrganizationLink:  ",CHAR(34),INDEX(Organizations[Organization Link],$A5003),CHAR(34),"}"))</f>
        <v>#REF!</v>
      </c>
      <c r="F5003" t="e">
        <f>IF(INDEX(People[First Name],$A5003)="","",
CONCATENATE("  - &amp;AffiliationID",TEXT($A5003,"0000"),
" {PersonID: *PersonID",TEXT($A5003,"0000"),
", OrganizationID: *OrganizationID",TEXT(MATCH(INDEX(People[Organization Name],$A5003),Organizations[Organization Name],0),"0000"),
", IsPrimaryOrganizationContact: , AffiliationStartDate: , AffiliationEndDate: , PrimaryPhone: ",
", PrimaryEmail: ",CHAR(34),INDEX(People[Primary Email],$A5003),CHAR(34),
", PrimaryAddress: ",CHAR(34),INDEX(People[Primary Address],$A5003),CHAR(34),
", PersonLink: }"))</f>
        <v>#REF!</v>
      </c>
      <c r="H5003" t="e">
        <f>IF(COUNTA(CitationInformation)=0,"",IF(INDEX(AuthorList[Author Name],$A5003)="","",
CONCATENATE("  - &amp;AuthorListID",TEXT($A5003,"0000"),
"  {CitationID: *CitationID0001",
", PersonID: *PersonID",TEXT(MATCH(INDEX(AuthorList[Author Name],$A5003),People[Full Name],0),"0000"),
", AuthorOrder: ",INDEX(AuthorList[Author Number],$A5003),"}")))</f>
        <v>#REF!</v>
      </c>
      <c r="K5003" t="e">
        <f>IF(INDEX(SamplingFeatures[Feature Code],$A5003)="","",
CONCATENATE("  - &amp;SamplingFeatureID",TEXT($A5003,"0000"),
" {","SamplingFeatureUUID:  ",CHAR(34),INDEX(SamplingFeatures[Sampling Feature UUID],$A5003),CHAR(34),
", SamplingFeatureTypeCV:  ",CHAR(34),INDEX(SamplingFeatures[Sampling Feature Type],$A5003),CHAR(34),
", SamplingFeatureCode:  ",CHAR(34),INDEX(SamplingFeatures[Feature Code],$A5003),CHAR(34),
", SamplingFeatureName:  ",CHAR(34),INDEX(SamplingFeatures[Feature Name],$A5003),CHAR(34),
", SamplingFeatureDescription:  ",CHAR(34),INDEX(SamplingFeatures[Feature Description],$A5003),CHAR(34),
", SamplingFeatureGeotypeCV:  ",CHAR(34),INDEX(SamplingFeatures[Feature Geo Type],$A5003),CHAR(34),
", FeatureGeometry:  ",CHAR(34),INDEX(SamplingFeatures[Feature Geometry],$A5003),CHAR(34),
", Elevation_m:  ",CHAR(34),INDEX(SamplingFeatures[Elevation_m],$A5003),CHAR(34),
", ElevationDatumCV:  ",CHAR(34),ElevationDatum,CHAR(34),"}"))</f>
        <v>#REF!</v>
      </c>
      <c r="L5003" t="e">
        <f>IF(INDEX(SamplingFeatures[Sampling Feature Type],$A5003)&lt;&gt;"Site","",
CONCATENATE("  - &amp;SiteID",TEXT(SUMPRODUCT(--($L$3:$L5002&lt;&gt;"")),"0000"),
" {","SamplingFeatureID:  *SamplingFeatureID",TEXT($A5003,"0000"),
", SiteTypeCV:  ",CHAR(34),INDEX(Sites[Site Type],$A5003),CHAR(34),
", Latitude:  ",INDEX(Sites[Latitude],$A5003),
", Longitude:  ",INDEX(Sites[Longitude],$A5003),
", SRSName:  ",CHAR(34),LatLonDatum,CHAR(34),"}"))</f>
        <v>#REF!</v>
      </c>
      <c r="M5003" t="e">
        <f>IF(INDEX(SamplingFeatures[Sampling Feature Type],$A5003)&lt;&gt;"Specimen","",
CONCATENATE("  - &amp;SpecimenID",TEXT(SUMPRODUCT(--($M$3:$M5002&lt;&gt;"")),"0000"),
" {","SamplingFeatureID:  *SamplingFeatureID",TEXT($A5003,"0000"),
", SpecimenTypeCV:  ",CHAR(34),INDEX(Specimens[Specimen Type],$A5003),CHAR(34),
", SpecimenMediumCV:  ",INDEX(Specimens[Specimen Medium],$A5003),
", IsFieldSpecimen:  ",CHAR(34),INDEX(Specimens[Is Field Specimen?],$A5003),CHAR(34),"}"))</f>
        <v>#REF!</v>
      </c>
      <c r="N5003" t="e">
        <f>IF(COUNTA(SpatialOffsets[])=0,"", IF(INDEX(SpatialOffsets[Spatial Offset Type],$A5003)="","",
CONCATENATE("  - &amp;SpatialOffsetID",TEXT($A5003,"0000"),
" {","SpatialOffsetTypeCV:  ",CHAR(34),INDEX(SpatialOffsets[Spatial Offset Type],$A5003),CHAR(34),
", Offset1Value:  ",INDEX(SpatialOffsets[Offset 1 Value],$A5003),
", Offset1UnitID:  ",CHAR(34),INDEX(SpatialOffsets[Offset 1 Unit],$A5003),CHAR(34),
", Offset2Value:  ",INDEX(SpatialOffsets[Offset 2 Value],$A5003),
", Offset2UnitID:  ",CHAR(34),INDEX(SpatialOffsets[Offset 2 Unit],$A5003),CHAR(34),
", Offset3Value:  ",INDEX(SpatialOffsets[Offset 3 Value],$A5003),
", Offset3UnitID:  ",CHAR(34),INDEX(SpatialOffsets[Offset 3 Unit],$A5003),CHAR(34),,"}")))</f>
        <v>#REF!</v>
      </c>
      <c r="O5003" t="e">
        <f>IF(COUNTA(RelatedFeatures[])=0,"", IF(INDEX(RelatedFeatures[First Sampling Feature Code],$A5003)="","",
CONCATENATE("  - &amp;RelationID",TEXT($A5003,"0000"),
" {","SamplingFeatureID:  *SamplingFeatureID",TEXT(MATCH(INDEX(RelatedFeatures[First Sampling Feature Code],$A5003),SamplingFeatures[Feature Code],0),"0000"),
", RelationshipTypeCV:  ",CHAR(34),INDEX(RelatedFeatures[Relationship Type],$A5003),CHAR(34),
", RelatedFeatureID: *SamplingFeatureID",TEXT(MATCH(INDEX(RelatedFeatures[Second Sampling Feature Code],$A5003),SamplingFeatures[Feature Code],0),"0000"),
", SpatialOffsetID:  ",IF(INDEX(RelatedFeatures[Offset Number],$A5003)="","",CONCATENATE("*SpatialOffsetID",TEXT(INDEX(RelatedFeatures[Offset Number],$A5003),"0000"))),"}")))</f>
        <v>#REF!</v>
      </c>
      <c r="P5003" t="e">
        <f>IF(INDEX(Methods[Method Type],$A5003)="","",
CONCATENATE("  - &amp;MethodID",TEXT($A5003,"0000"),
" {","MethodTypeCV:  ",CHAR(34),INDEX(Methods[Method Type],$A5003),CHAR(34),
", MethodCode:  ",CHAR(34),INDEX(Methods[Method Code],$A5003),CHAR(34),
", MethodName:  ",CHAR(34),INDEX(Methods[Method Name],$A5003),CHAR(34),
", MethodDescription:  ",CHAR(34),INDEX(Methods[Method Description],$A5003),CHAR(34),
", MethodLink:  ",CHAR(34),INDEX(Methods[Method Link],$A5003),CHAR(34),
", OrganizationID: *OrganizationID",TEXT(MATCH(INDEX(Methods[Organization Name],$A5003),Organizations[Organization Name],0),"0000"),"}"))</f>
        <v>#REF!</v>
      </c>
      <c r="Q5003" t="e">
        <f>IF(INDEX(Variables[Variable Type],$A5003)="","",
CONCATENATE("  - &amp;VariableID",TEXT($A5003,"0000"),
" {","VariableTypeCV:  ",CHAR(34),INDEX(Variables[Variable Type],$A5003),CHAR(34),
", VariableCode:  ",CHAR(34),INDEX(Variables[Variable Code],$A5003),CHAR(34),
", VariableNameCV:  ",CHAR(34),INDEX(Variables[Variable Name],$A5003),CHAR(34),
", VariableDefinition:  ",CHAR(34),INDEX(Variables[Variable Definition],$A5003),CHAR(34),
", SpecciationCV:  ",CHAR(34),INDEX(Variables[Speciation],$A5003),CHAR(34),
", NoDataValue:  ",CHAR(34),INDEX(Variables[No Data Value],$A5003),CHAR(34),"}"))</f>
        <v>#REF!</v>
      </c>
    </row>
  </sheetData>
  <conditionalFormatting sqref="A1:XFD1048576">
    <cfRule type="containsText" dxfId="3" priority="3" operator="containsText" text="PLEASE FILL IN">
      <formula>NOT(ISERROR(SEARCH("PLEASE FILL IN",A1)))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People and Organizations</vt:lpstr>
      <vt:lpstr>Dataset Citation</vt:lpstr>
      <vt:lpstr>Sampling Features</vt:lpstr>
      <vt:lpstr>Related Features (optional)</vt:lpstr>
      <vt:lpstr>Methods</vt:lpstr>
      <vt:lpstr>Variables</vt:lpstr>
      <vt:lpstr>Results Description</vt:lpstr>
      <vt:lpstr>Data Values</vt:lpstr>
      <vt:lpstr>YODA Blocks</vt:lpstr>
      <vt:lpstr>YODA File</vt:lpstr>
      <vt:lpstr>YODA File - Clean</vt:lpstr>
      <vt:lpstr>Controlled Vocabularies</vt:lpstr>
      <vt:lpstr>CitationDOI</vt:lpstr>
      <vt:lpstr>CitationInformation</vt:lpstr>
      <vt:lpstr>CitationLink</vt:lpstr>
      <vt:lpstr>CitationTitle</vt:lpstr>
      <vt:lpstr>DatasetAbstract</vt:lpstr>
      <vt:lpstr>DatasetCitationRelationship</vt:lpstr>
      <vt:lpstr>DatasetCode</vt:lpstr>
      <vt:lpstr>DatasetTitle</vt:lpstr>
      <vt:lpstr>DatasetType</vt:lpstr>
      <vt:lpstr>DatasetUUID</vt:lpstr>
      <vt:lpstr>ElevationDatum</vt:lpstr>
      <vt:lpstr>LatLonDatum</vt:lpstr>
      <vt:lpstr>ListOfVocabularies</vt:lpstr>
      <vt:lpstr>PriorVersionUUID</vt:lpstr>
      <vt:lpstr>PublicationYear</vt:lpstr>
      <vt:lpstr>Publisher</vt:lpstr>
      <vt:lpstr>VersionCode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2015-02-03T15:37:42Z</dcterms:created>
  <dcterms:modified xsi:type="dcterms:W3CDTF">2015-02-19T16:35:36Z</dcterms:modified>
</cp:coreProperties>
</file>